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Matheus Hags\OneDrive\Área de Trabalho\Dashboards\"/>
    </mc:Choice>
  </mc:AlternateContent>
  <xr:revisionPtr revIDLastSave="0" documentId="13_ncr:1_{BB81FF03-2CF1-4D78-A30C-FB0F98153DAD}" xr6:coauthVersionLast="47" xr6:coauthVersionMax="47" xr10:uidLastSave="{00000000-0000-0000-0000-000000000000}"/>
  <bookViews>
    <workbookView xWindow="-120" yWindow="-120" windowWidth="20730" windowHeight="11310" firstSheet="2" activeTab="3" xr2:uid="{E8A64E8C-0B56-4FDC-A532-02054529BED1}"/>
  </bookViews>
  <sheets>
    <sheet name="MODE" sheetId="3" state="hidden" r:id="rId1"/>
    <sheet name="databook" sheetId="1" state="hidden" r:id="rId2"/>
    <sheet name="Database" sheetId="4" r:id="rId3"/>
    <sheet name="Dashboard" sheetId="2" r:id="rId4"/>
    <sheet name="PivoTable" sheetId="8" r:id="rId5"/>
  </sheets>
  <definedNames>
    <definedName name="_xlnm._FilterDatabase" localSheetId="0" hidden="1">MODE!#REF!</definedName>
    <definedName name="_xlchart.v5.0" hidden="1">PivoTable!$EF$5</definedName>
    <definedName name="_xlchart.v5.1" hidden="1">PivoTable!$EF$6:$EF$15</definedName>
    <definedName name="_xlchart.v5.2" hidden="1">PivoTable!$EG$5</definedName>
    <definedName name="_xlchart.v5.3" hidden="1">PivoTable!$EG$6:$EG$15</definedName>
    <definedName name="SegmentaçãodeDados_ANO">#N/A</definedName>
    <definedName name="SegmentaçãodeDados_PORTO">#N/A</definedName>
    <definedName name="SegmentaçãodeDados_TIPO">#N/A</definedName>
  </definedNames>
  <calcPr calcId="191029"/>
  <pivotCaches>
    <pivotCache cacheId="6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D6" i="8" l="1" a="1"/>
  <c r="FD6" i="8" s="1"/>
  <c r="FE6" i="8" s="1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U4" i="4"/>
  <c r="U5" i="4"/>
  <c r="U3" i="4"/>
  <c r="Q3113" i="1"/>
  <c r="J3113" i="1" s="1"/>
  <c r="Q3112" i="1"/>
  <c r="J3112" i="1" s="1"/>
  <c r="Q3111" i="1"/>
  <c r="J3111" i="1" s="1"/>
  <c r="Q3110" i="1"/>
  <c r="J3110" i="1" s="1"/>
  <c r="Q3109" i="1"/>
  <c r="J3109" i="1" s="1"/>
  <c r="Q3108" i="1"/>
  <c r="J3108" i="1" s="1"/>
  <c r="Q3107" i="1"/>
  <c r="J3107" i="1" s="1"/>
  <c r="Q3106" i="1"/>
  <c r="J3106" i="1" s="1"/>
  <c r="Q3105" i="1"/>
  <c r="J3105" i="1" s="1"/>
  <c r="Q3104" i="1"/>
  <c r="J3104" i="1" s="1"/>
  <c r="Q3103" i="1"/>
  <c r="J3103" i="1" s="1"/>
  <c r="Q3102" i="1"/>
  <c r="J3102" i="1" s="1"/>
  <c r="Q3101" i="1"/>
  <c r="J3101" i="1" s="1"/>
  <c r="Q3100" i="1"/>
  <c r="J3100" i="1" s="1"/>
  <c r="Q3099" i="1"/>
  <c r="J3099" i="1" s="1"/>
  <c r="Q3098" i="1"/>
  <c r="J3098" i="1" s="1"/>
  <c r="Q3097" i="1"/>
  <c r="J3097" i="1" s="1"/>
  <c r="Q3096" i="1"/>
  <c r="J3096" i="1" s="1"/>
  <c r="Q3095" i="1"/>
  <c r="J3095" i="1" s="1"/>
  <c r="Q3094" i="1"/>
  <c r="J3094" i="1" s="1"/>
  <c r="Q3093" i="1"/>
  <c r="J3093" i="1" s="1"/>
  <c r="Q3092" i="1"/>
  <c r="J3092" i="1" s="1"/>
  <c r="Q3091" i="1"/>
  <c r="J3091" i="1" s="1"/>
  <c r="Q3090" i="1"/>
  <c r="J3090" i="1" s="1"/>
  <c r="Q3089" i="1"/>
  <c r="J3089" i="1" s="1"/>
  <c r="Q3088" i="1"/>
  <c r="K3088" i="1" s="1"/>
  <c r="N3088" i="1" s="1"/>
  <c r="Q3087" i="1"/>
  <c r="J3087" i="1" s="1"/>
  <c r="Q3086" i="1"/>
  <c r="J3086" i="1" s="1"/>
  <c r="Q3085" i="1"/>
  <c r="J3085" i="1" s="1"/>
  <c r="Q3084" i="1"/>
  <c r="J3084" i="1" s="1"/>
  <c r="Q3083" i="1"/>
  <c r="J3083" i="1" s="1"/>
  <c r="Q3082" i="1"/>
  <c r="J3082" i="1" s="1"/>
  <c r="Q3081" i="1"/>
  <c r="J3081" i="1" s="1"/>
  <c r="Q3080" i="1"/>
  <c r="J3080" i="1" s="1"/>
  <c r="Q3079" i="1"/>
  <c r="J3079" i="1" s="1"/>
  <c r="Q3078" i="1"/>
  <c r="J3078" i="1" s="1"/>
  <c r="Q3077" i="1"/>
  <c r="J3077" i="1" s="1"/>
  <c r="Q3076" i="1"/>
  <c r="J3076" i="1" s="1"/>
  <c r="Q3075" i="1"/>
  <c r="J3075" i="1" s="1"/>
  <c r="Q3074" i="1"/>
  <c r="K3074" i="1" s="1"/>
  <c r="N3074" i="1" s="1"/>
  <c r="Q3073" i="1"/>
  <c r="J3073" i="1" s="1"/>
  <c r="Q3072" i="1"/>
  <c r="J3072" i="1" s="1"/>
  <c r="Q3071" i="1"/>
  <c r="J3071" i="1" s="1"/>
  <c r="Q3070" i="1"/>
  <c r="J3070" i="1" s="1"/>
  <c r="Q3069" i="1"/>
  <c r="J3069" i="1" s="1"/>
  <c r="Q3068" i="1"/>
  <c r="J3068" i="1" s="1"/>
  <c r="Q3067" i="1"/>
  <c r="J3067" i="1" s="1"/>
  <c r="Q3066" i="1"/>
  <c r="J3066" i="1" s="1"/>
  <c r="Q3065" i="1"/>
  <c r="J3065" i="1" s="1"/>
  <c r="Q3064" i="1"/>
  <c r="J3064" i="1" s="1"/>
  <c r="Q3063" i="1"/>
  <c r="J3063" i="1" s="1"/>
  <c r="Q3062" i="1"/>
  <c r="J3062" i="1" s="1"/>
  <c r="Q3061" i="1"/>
  <c r="J3061" i="1" s="1"/>
  <c r="Q3060" i="1"/>
  <c r="J3060" i="1" s="1"/>
  <c r="Q3059" i="1"/>
  <c r="J3059" i="1" s="1"/>
  <c r="Q3058" i="1"/>
  <c r="J3058" i="1" s="1"/>
  <c r="Q3057" i="1"/>
  <c r="J3057" i="1" s="1"/>
  <c r="Q3056" i="1"/>
  <c r="J3056" i="1" s="1"/>
  <c r="Q3055" i="1"/>
  <c r="J3055" i="1" s="1"/>
  <c r="Q3054" i="1"/>
  <c r="J3054" i="1" s="1"/>
  <c r="Q3053" i="1"/>
  <c r="J3053" i="1" s="1"/>
  <c r="Q3052" i="1"/>
  <c r="J3052" i="1" s="1"/>
  <c r="Q3051" i="1"/>
  <c r="J3051" i="1" s="1"/>
  <c r="Q3050" i="1"/>
  <c r="J3050" i="1" s="1"/>
  <c r="Q3049" i="1"/>
  <c r="J3049" i="1" s="1"/>
  <c r="Q3048" i="1"/>
  <c r="J3048" i="1" s="1"/>
  <c r="Q3047" i="1"/>
  <c r="J3047" i="1" s="1"/>
  <c r="Q3046" i="1"/>
  <c r="J3046" i="1" s="1"/>
  <c r="Q3045" i="1"/>
  <c r="J3045" i="1" s="1"/>
  <c r="Q3044" i="1"/>
  <c r="J3044" i="1" s="1"/>
  <c r="Q3043" i="1"/>
  <c r="J3043" i="1" s="1"/>
  <c r="Q3042" i="1"/>
  <c r="J3042" i="1" s="1"/>
  <c r="Q3041" i="1"/>
  <c r="J3041" i="1" s="1"/>
  <c r="Q3040" i="1"/>
  <c r="J3040" i="1" s="1"/>
  <c r="Q3039" i="1"/>
  <c r="J3039" i="1" s="1"/>
  <c r="Q3038" i="1"/>
  <c r="J3038" i="1" s="1"/>
  <c r="Q3037" i="1"/>
  <c r="J3037" i="1" s="1"/>
  <c r="Q3036" i="1"/>
  <c r="J3036" i="1" s="1"/>
  <c r="Q3035" i="1"/>
  <c r="J3035" i="1" s="1"/>
  <c r="Q3034" i="1"/>
  <c r="J3034" i="1" s="1"/>
  <c r="Q3033" i="1"/>
  <c r="J3033" i="1" s="1"/>
  <c r="Q3032" i="1"/>
  <c r="J3032" i="1" s="1"/>
  <c r="Q3031" i="1"/>
  <c r="J3031" i="1" s="1"/>
  <c r="Q3030" i="1"/>
  <c r="J3030" i="1" s="1"/>
  <c r="Q3029" i="1"/>
  <c r="J3029" i="1" s="1"/>
  <c r="Q3028" i="1"/>
  <c r="J3028" i="1" s="1"/>
  <c r="Q3027" i="1"/>
  <c r="J3027" i="1" s="1"/>
  <c r="Q3026" i="1"/>
  <c r="J3026" i="1" s="1"/>
  <c r="Q3025" i="1"/>
  <c r="J3025" i="1" s="1"/>
  <c r="Q3024" i="1"/>
  <c r="J3024" i="1" s="1"/>
  <c r="Q3023" i="1"/>
  <c r="J3023" i="1" s="1"/>
  <c r="Q3022" i="1"/>
  <c r="J3022" i="1" s="1"/>
  <c r="Q3021" i="1"/>
  <c r="J3021" i="1" s="1"/>
  <c r="Q3020" i="1"/>
  <c r="J3020" i="1" s="1"/>
  <c r="Q3019" i="1"/>
  <c r="J3019" i="1" s="1"/>
  <c r="Q3018" i="1"/>
  <c r="J3018" i="1" s="1"/>
  <c r="Q3017" i="1"/>
  <c r="J3017" i="1" s="1"/>
  <c r="Q3016" i="1"/>
  <c r="J3016" i="1" s="1"/>
  <c r="Q3015" i="1"/>
  <c r="J3015" i="1" s="1"/>
  <c r="Q3014" i="1"/>
  <c r="J3014" i="1" s="1"/>
  <c r="Q3013" i="1"/>
  <c r="J3013" i="1" s="1"/>
  <c r="Q3012" i="1"/>
  <c r="J3012" i="1" s="1"/>
  <c r="Q3011" i="1"/>
  <c r="J3011" i="1" s="1"/>
  <c r="Q3010" i="1"/>
  <c r="Q3009" i="1"/>
  <c r="J3009" i="1" s="1"/>
  <c r="Q3008" i="1"/>
  <c r="J3008" i="1" s="1"/>
  <c r="Q3007" i="1"/>
  <c r="J3007" i="1" s="1"/>
  <c r="Q3006" i="1"/>
  <c r="J3006" i="1" s="1"/>
  <c r="Q3005" i="1"/>
  <c r="J3005" i="1" s="1"/>
  <c r="Q3004" i="1"/>
  <c r="J3004" i="1" s="1"/>
  <c r="Q3003" i="1"/>
  <c r="J3003" i="1" s="1"/>
  <c r="Q3002" i="1"/>
  <c r="J3002" i="1" s="1"/>
  <c r="Q3001" i="1"/>
  <c r="J3001" i="1" s="1"/>
  <c r="Q3000" i="1"/>
  <c r="J3000" i="1" s="1"/>
  <c r="Q2999" i="1"/>
  <c r="J2999" i="1" s="1"/>
  <c r="Q2998" i="1"/>
  <c r="Q2997" i="1"/>
  <c r="J2997" i="1" s="1"/>
  <c r="Q2996" i="1"/>
  <c r="J2996" i="1" s="1"/>
  <c r="Q2995" i="1"/>
  <c r="J2995" i="1" s="1"/>
  <c r="Q2994" i="1"/>
  <c r="J2994" i="1" s="1"/>
  <c r="Q2993" i="1"/>
  <c r="J2993" i="1" s="1"/>
  <c r="Q2992" i="1"/>
  <c r="J2992" i="1" s="1"/>
  <c r="Q2991" i="1"/>
  <c r="J2991" i="1" s="1"/>
  <c r="Q2990" i="1"/>
  <c r="J2990" i="1" s="1"/>
  <c r="Q2989" i="1"/>
  <c r="J2989" i="1" s="1"/>
  <c r="Q2988" i="1"/>
  <c r="J2988" i="1" s="1"/>
  <c r="Q2987" i="1"/>
  <c r="J2987" i="1" s="1"/>
  <c r="Q2986" i="1"/>
  <c r="J2986" i="1" s="1"/>
  <c r="Q2985" i="1"/>
  <c r="K2985" i="1" s="1"/>
  <c r="N2985" i="1" s="1"/>
  <c r="Q2984" i="1"/>
  <c r="J2984" i="1" s="1"/>
  <c r="Q2983" i="1"/>
  <c r="J2983" i="1" s="1"/>
  <c r="Q2982" i="1"/>
  <c r="J2982" i="1" s="1"/>
  <c r="Q2981" i="1"/>
  <c r="J2981" i="1" s="1"/>
  <c r="Q2980" i="1"/>
  <c r="J2980" i="1" s="1"/>
  <c r="Q2979" i="1"/>
  <c r="J2979" i="1" s="1"/>
  <c r="Q2978" i="1"/>
  <c r="J2978" i="1" s="1"/>
  <c r="Q2977" i="1"/>
  <c r="J2977" i="1" s="1"/>
  <c r="Q2976" i="1"/>
  <c r="J2976" i="1" s="1"/>
  <c r="Q2975" i="1"/>
  <c r="J2975" i="1" s="1"/>
  <c r="Q2974" i="1"/>
  <c r="J2974" i="1" s="1"/>
  <c r="Q2973" i="1"/>
  <c r="J2973" i="1" s="1"/>
  <c r="Q2972" i="1"/>
  <c r="J2972" i="1" s="1"/>
  <c r="Q2971" i="1"/>
  <c r="Q2970" i="1"/>
  <c r="J2970" i="1" s="1"/>
  <c r="Q2969" i="1"/>
  <c r="J2969" i="1" s="1"/>
  <c r="Q2968" i="1"/>
  <c r="J2968" i="1" s="1"/>
  <c r="Q2967" i="1"/>
  <c r="J2967" i="1" s="1"/>
  <c r="Q2966" i="1"/>
  <c r="J2966" i="1" s="1"/>
  <c r="Q2965" i="1"/>
  <c r="J2965" i="1" s="1"/>
  <c r="Q2964" i="1"/>
  <c r="J2964" i="1" s="1"/>
  <c r="Q2963" i="1"/>
  <c r="J2963" i="1" s="1"/>
  <c r="Q2962" i="1"/>
  <c r="J2962" i="1" s="1"/>
  <c r="Q2961" i="1"/>
  <c r="J2961" i="1" s="1"/>
  <c r="Q2960" i="1"/>
  <c r="J2960" i="1" s="1"/>
  <c r="Q2959" i="1"/>
  <c r="J2959" i="1" s="1"/>
  <c r="Q2958" i="1"/>
  <c r="J2958" i="1" s="1"/>
  <c r="Q2957" i="1"/>
  <c r="J2957" i="1" s="1"/>
  <c r="Q2956" i="1"/>
  <c r="J2956" i="1" s="1"/>
  <c r="Q2955" i="1"/>
  <c r="J2955" i="1" s="1"/>
  <c r="Q2954" i="1"/>
  <c r="J2954" i="1" s="1"/>
  <c r="Q2953" i="1"/>
  <c r="J2953" i="1" s="1"/>
  <c r="Q2952" i="1"/>
  <c r="J2952" i="1" s="1"/>
  <c r="Q2951" i="1"/>
  <c r="J2951" i="1" s="1"/>
  <c r="Q2950" i="1"/>
  <c r="J2950" i="1" s="1"/>
  <c r="Q2949" i="1"/>
  <c r="J2949" i="1" s="1"/>
  <c r="Q2948" i="1"/>
  <c r="J2948" i="1" s="1"/>
  <c r="Q2947" i="1"/>
  <c r="J2947" i="1" s="1"/>
  <c r="Q2946" i="1"/>
  <c r="Q2945" i="1"/>
  <c r="J2945" i="1" s="1"/>
  <c r="Q2944" i="1"/>
  <c r="J2944" i="1" s="1"/>
  <c r="Q2943" i="1"/>
  <c r="J2943" i="1" s="1"/>
  <c r="Q2942" i="1"/>
  <c r="J2942" i="1" s="1"/>
  <c r="Q2941" i="1"/>
  <c r="J2941" i="1" s="1"/>
  <c r="Q2940" i="1"/>
  <c r="J2940" i="1" s="1"/>
  <c r="Q2939" i="1"/>
  <c r="J2939" i="1" s="1"/>
  <c r="Q2938" i="1"/>
  <c r="J2938" i="1" s="1"/>
  <c r="Q2937" i="1"/>
  <c r="J2937" i="1" s="1"/>
  <c r="Q2936" i="1"/>
  <c r="J2936" i="1" s="1"/>
  <c r="Q2935" i="1"/>
  <c r="J2935" i="1" s="1"/>
  <c r="Q2934" i="1"/>
  <c r="Q2933" i="1"/>
  <c r="J2933" i="1" s="1"/>
  <c r="Q2932" i="1"/>
  <c r="J2932" i="1" s="1"/>
  <c r="Q2931" i="1"/>
  <c r="J2931" i="1" s="1"/>
  <c r="Q2930" i="1"/>
  <c r="J2930" i="1" s="1"/>
  <c r="Q2929" i="1"/>
  <c r="J2929" i="1" s="1"/>
  <c r="Q2928" i="1"/>
  <c r="J2928" i="1" s="1"/>
  <c r="Q2927" i="1"/>
  <c r="J2927" i="1" s="1"/>
  <c r="Q2926" i="1"/>
  <c r="J2926" i="1" s="1"/>
  <c r="Q2925" i="1"/>
  <c r="J2925" i="1" s="1"/>
  <c r="Q2924" i="1"/>
  <c r="J2924" i="1" s="1"/>
  <c r="Q2923" i="1"/>
  <c r="J2923" i="1" s="1"/>
  <c r="Q2922" i="1"/>
  <c r="J2922" i="1" s="1"/>
  <c r="Q2921" i="1"/>
  <c r="J2921" i="1" s="1"/>
  <c r="Q2920" i="1"/>
  <c r="J2920" i="1" s="1"/>
  <c r="Q2919" i="1"/>
  <c r="J2919" i="1" s="1"/>
  <c r="Q2918" i="1"/>
  <c r="J2918" i="1" s="1"/>
  <c r="Q2917" i="1"/>
  <c r="J2917" i="1" s="1"/>
  <c r="Q2916" i="1"/>
  <c r="J2916" i="1" s="1"/>
  <c r="Q2915" i="1"/>
  <c r="J2915" i="1" s="1"/>
  <c r="Q2914" i="1"/>
  <c r="J2914" i="1" s="1"/>
  <c r="Q2913" i="1"/>
  <c r="J2913" i="1" s="1"/>
  <c r="Q2912" i="1"/>
  <c r="J2912" i="1" s="1"/>
  <c r="Q2911" i="1"/>
  <c r="J2911" i="1" s="1"/>
  <c r="Q2910" i="1"/>
  <c r="J2910" i="1" s="1"/>
  <c r="Q2909" i="1"/>
  <c r="J2909" i="1" s="1"/>
  <c r="Q2908" i="1"/>
  <c r="J2908" i="1" s="1"/>
  <c r="Q2907" i="1"/>
  <c r="J2907" i="1" s="1"/>
  <c r="Q2906" i="1"/>
  <c r="J2906" i="1" s="1"/>
  <c r="Q2905" i="1"/>
  <c r="J2905" i="1" s="1"/>
  <c r="Q2904" i="1"/>
  <c r="J2904" i="1" s="1"/>
  <c r="Q2903" i="1"/>
  <c r="J2903" i="1" s="1"/>
  <c r="Q2902" i="1"/>
  <c r="J2902" i="1" s="1"/>
  <c r="Q2901" i="1"/>
  <c r="J2901" i="1" s="1"/>
  <c r="Q2900" i="1"/>
  <c r="J2900" i="1" s="1"/>
  <c r="Q2899" i="1"/>
  <c r="J2899" i="1" s="1"/>
  <c r="Q2898" i="1"/>
  <c r="J2898" i="1" s="1"/>
  <c r="Q2897" i="1"/>
  <c r="J2897" i="1" s="1"/>
  <c r="Q2896" i="1"/>
  <c r="J2896" i="1" s="1"/>
  <c r="Q2895" i="1"/>
  <c r="J2895" i="1" s="1"/>
  <c r="Q2894" i="1"/>
  <c r="J2894" i="1" s="1"/>
  <c r="Q2893" i="1"/>
  <c r="J2893" i="1" s="1"/>
  <c r="Q2892" i="1"/>
  <c r="J2892" i="1" s="1"/>
  <c r="Q2891" i="1"/>
  <c r="J2891" i="1" s="1"/>
  <c r="Q2890" i="1"/>
  <c r="J2890" i="1" s="1"/>
  <c r="Q2889" i="1"/>
  <c r="J2889" i="1" s="1"/>
  <c r="Q2888" i="1"/>
  <c r="J2888" i="1" s="1"/>
  <c r="Q2887" i="1"/>
  <c r="J2887" i="1" s="1"/>
  <c r="Q2886" i="1"/>
  <c r="J2886" i="1" s="1"/>
  <c r="Q2885" i="1"/>
  <c r="J2885" i="1" s="1"/>
  <c r="Q2884" i="1"/>
  <c r="J2884" i="1" s="1"/>
  <c r="Q2883" i="1"/>
  <c r="J2883" i="1" s="1"/>
  <c r="Q2882" i="1"/>
  <c r="Q2881" i="1"/>
  <c r="Q2880" i="1"/>
  <c r="J2880" i="1" s="1"/>
  <c r="Q2879" i="1"/>
  <c r="J2879" i="1" s="1"/>
  <c r="Q2878" i="1"/>
  <c r="J2878" i="1" s="1"/>
  <c r="Q2877" i="1"/>
  <c r="J2877" i="1" s="1"/>
  <c r="Q2876" i="1"/>
  <c r="J2876" i="1" s="1"/>
  <c r="Q2875" i="1"/>
  <c r="J2875" i="1" s="1"/>
  <c r="Q2874" i="1"/>
  <c r="J2874" i="1" s="1"/>
  <c r="Q2873" i="1"/>
  <c r="J2873" i="1" s="1"/>
  <c r="Q2872" i="1"/>
  <c r="J2872" i="1" s="1"/>
  <c r="Q2871" i="1"/>
  <c r="J2871" i="1" s="1"/>
  <c r="Q2870" i="1"/>
  <c r="J2870" i="1" s="1"/>
  <c r="Q2869" i="1"/>
  <c r="J2869" i="1" s="1"/>
  <c r="Q2868" i="1"/>
  <c r="J2868" i="1" s="1"/>
  <c r="Q2867" i="1"/>
  <c r="K2867" i="1" s="1"/>
  <c r="N2867" i="1" s="1"/>
  <c r="Q2866" i="1"/>
  <c r="J2866" i="1" s="1"/>
  <c r="Q2865" i="1"/>
  <c r="J2865" i="1" s="1"/>
  <c r="Q2864" i="1"/>
  <c r="J2864" i="1" s="1"/>
  <c r="Q2863" i="1"/>
  <c r="J2863" i="1" s="1"/>
  <c r="Q2862" i="1"/>
  <c r="J2862" i="1" s="1"/>
  <c r="Q2861" i="1"/>
  <c r="J2861" i="1" s="1"/>
  <c r="Q2860" i="1"/>
  <c r="J2860" i="1" s="1"/>
  <c r="Q2859" i="1"/>
  <c r="J2859" i="1" s="1"/>
  <c r="Q2858" i="1"/>
  <c r="J2858" i="1" s="1"/>
  <c r="Q2857" i="1"/>
  <c r="J2857" i="1" s="1"/>
  <c r="Q2856" i="1"/>
  <c r="J2856" i="1" s="1"/>
  <c r="Q2855" i="1"/>
  <c r="J2855" i="1" s="1"/>
  <c r="Q2854" i="1"/>
  <c r="J2854" i="1" s="1"/>
  <c r="Q2853" i="1"/>
  <c r="J2853" i="1" s="1"/>
  <c r="Q2852" i="1"/>
  <c r="J2852" i="1" s="1"/>
  <c r="Q2851" i="1"/>
  <c r="J2851" i="1" s="1"/>
  <c r="Q2850" i="1"/>
  <c r="J2850" i="1" s="1"/>
  <c r="Q2849" i="1"/>
  <c r="J2849" i="1" s="1"/>
  <c r="Q2848" i="1"/>
  <c r="J2848" i="1" s="1"/>
  <c r="Q2847" i="1"/>
  <c r="J2847" i="1" s="1"/>
  <c r="Q2846" i="1"/>
  <c r="J2846" i="1" s="1"/>
  <c r="Q2845" i="1"/>
  <c r="J2845" i="1" s="1"/>
  <c r="Q2844" i="1"/>
  <c r="J2844" i="1" s="1"/>
  <c r="Q2843" i="1"/>
  <c r="J2843" i="1" s="1"/>
  <c r="Q2842" i="1"/>
  <c r="J2842" i="1" s="1"/>
  <c r="Q2841" i="1"/>
  <c r="J2841" i="1" s="1"/>
  <c r="Q2840" i="1"/>
  <c r="J2840" i="1" s="1"/>
  <c r="Q2839" i="1"/>
  <c r="J2839" i="1" s="1"/>
  <c r="Q2838" i="1"/>
  <c r="J2838" i="1" s="1"/>
  <c r="Q2837" i="1"/>
  <c r="J2837" i="1" s="1"/>
  <c r="Q2836" i="1"/>
  <c r="J2836" i="1" s="1"/>
  <c r="Q2835" i="1"/>
  <c r="J2835" i="1" s="1"/>
  <c r="Q2834" i="1"/>
  <c r="J2834" i="1" s="1"/>
  <c r="Q2833" i="1"/>
  <c r="J2833" i="1" s="1"/>
  <c r="Q2832" i="1"/>
  <c r="J2832" i="1" s="1"/>
  <c r="Q2831" i="1"/>
  <c r="J2831" i="1" s="1"/>
  <c r="Q2830" i="1"/>
  <c r="J2830" i="1" s="1"/>
  <c r="Q2829" i="1"/>
  <c r="J2829" i="1" s="1"/>
  <c r="Q2828" i="1"/>
  <c r="J2828" i="1" s="1"/>
  <c r="Q2827" i="1"/>
  <c r="J2827" i="1" s="1"/>
  <c r="Q2826" i="1"/>
  <c r="J2826" i="1" s="1"/>
  <c r="Q2825" i="1"/>
  <c r="J2825" i="1" s="1"/>
  <c r="Q2824" i="1"/>
  <c r="J2824" i="1" s="1"/>
  <c r="Q2823" i="1"/>
  <c r="J2823" i="1" s="1"/>
  <c r="Q2822" i="1"/>
  <c r="J2822" i="1" s="1"/>
  <c r="Q2821" i="1"/>
  <c r="J2821" i="1" s="1"/>
  <c r="Q2820" i="1"/>
  <c r="J2820" i="1" s="1"/>
  <c r="Q2819" i="1"/>
  <c r="J2819" i="1" s="1"/>
  <c r="Q2818" i="1"/>
  <c r="J2818" i="1" s="1"/>
  <c r="Q2817" i="1"/>
  <c r="J2817" i="1" s="1"/>
  <c r="Q2816" i="1"/>
  <c r="J2816" i="1" s="1"/>
  <c r="Q2815" i="1"/>
  <c r="J2815" i="1" s="1"/>
  <c r="Q2814" i="1"/>
  <c r="J2814" i="1" s="1"/>
  <c r="Q2813" i="1"/>
  <c r="J2813" i="1" s="1"/>
  <c r="Q2812" i="1"/>
  <c r="J2812" i="1" s="1"/>
  <c r="Q2811" i="1"/>
  <c r="J2811" i="1" s="1"/>
  <c r="Q2810" i="1"/>
  <c r="J2810" i="1" s="1"/>
  <c r="Q2809" i="1"/>
  <c r="J2809" i="1" s="1"/>
  <c r="Q2808" i="1"/>
  <c r="J2808" i="1" s="1"/>
  <c r="Q2807" i="1"/>
  <c r="J2807" i="1" s="1"/>
  <c r="Q2806" i="1"/>
  <c r="J2806" i="1" s="1"/>
  <c r="Q2805" i="1"/>
  <c r="J2805" i="1" s="1"/>
  <c r="Q2804" i="1"/>
  <c r="J2804" i="1" s="1"/>
  <c r="Q2803" i="1"/>
  <c r="J2803" i="1" s="1"/>
  <c r="Q2802" i="1"/>
  <c r="J2802" i="1" s="1"/>
  <c r="Q2801" i="1"/>
  <c r="J2801" i="1" s="1"/>
  <c r="Q2800" i="1"/>
  <c r="J2800" i="1" s="1"/>
  <c r="Q2799" i="1"/>
  <c r="J2799" i="1" s="1"/>
  <c r="Q2798" i="1"/>
  <c r="J2798" i="1" s="1"/>
  <c r="Q2797" i="1"/>
  <c r="D2797" i="1" s="1"/>
  <c r="Q2796" i="1"/>
  <c r="J2796" i="1" s="1"/>
  <c r="Q2795" i="1"/>
  <c r="J2795" i="1" s="1"/>
  <c r="Q2794" i="1"/>
  <c r="J2794" i="1" s="1"/>
  <c r="Q2793" i="1"/>
  <c r="J2793" i="1" s="1"/>
  <c r="Q2792" i="1"/>
  <c r="J2792" i="1" s="1"/>
  <c r="Q2791" i="1"/>
  <c r="J2791" i="1" s="1"/>
  <c r="Q2790" i="1"/>
  <c r="J2790" i="1" s="1"/>
  <c r="Q2789" i="1"/>
  <c r="J2789" i="1" s="1"/>
  <c r="Q2788" i="1"/>
  <c r="J2788" i="1" s="1"/>
  <c r="Q2787" i="1"/>
  <c r="J2787" i="1" s="1"/>
  <c r="Q2786" i="1"/>
  <c r="J2786" i="1" s="1"/>
  <c r="Q2785" i="1"/>
  <c r="J2785" i="1" s="1"/>
  <c r="Q2784" i="1"/>
  <c r="J2784" i="1" s="1"/>
  <c r="Q2783" i="1"/>
  <c r="J2783" i="1" s="1"/>
  <c r="Q2782" i="1"/>
  <c r="J2782" i="1" s="1"/>
  <c r="Q2781" i="1"/>
  <c r="J2781" i="1" s="1"/>
  <c r="Q2780" i="1"/>
  <c r="J2780" i="1" s="1"/>
  <c r="Q2779" i="1"/>
  <c r="J2779" i="1" s="1"/>
  <c r="Q2778" i="1"/>
  <c r="J2778" i="1" s="1"/>
  <c r="Q2777" i="1"/>
  <c r="J2777" i="1" s="1"/>
  <c r="Q2776" i="1"/>
  <c r="J2776" i="1" s="1"/>
  <c r="Q2775" i="1"/>
  <c r="J2775" i="1" s="1"/>
  <c r="Q2774" i="1"/>
  <c r="J2774" i="1" s="1"/>
  <c r="Q2773" i="1"/>
  <c r="J2773" i="1" s="1"/>
  <c r="Q2772" i="1"/>
  <c r="J2772" i="1" s="1"/>
  <c r="Q2771" i="1"/>
  <c r="J2771" i="1" s="1"/>
  <c r="Q2770" i="1"/>
  <c r="J2770" i="1" s="1"/>
  <c r="Q2769" i="1"/>
  <c r="J2769" i="1" s="1"/>
  <c r="Q2768" i="1"/>
  <c r="J2768" i="1" s="1"/>
  <c r="Q2767" i="1"/>
  <c r="J2767" i="1" s="1"/>
  <c r="Q2766" i="1"/>
  <c r="J2766" i="1" s="1"/>
  <c r="Q2765" i="1"/>
  <c r="J2765" i="1" s="1"/>
  <c r="Q2764" i="1"/>
  <c r="J2764" i="1" s="1"/>
  <c r="Q2763" i="1"/>
  <c r="J2763" i="1" s="1"/>
  <c r="Q2762" i="1"/>
  <c r="J2762" i="1" s="1"/>
  <c r="Q2761" i="1"/>
  <c r="J2761" i="1" s="1"/>
  <c r="Q2760" i="1"/>
  <c r="J2760" i="1" s="1"/>
  <c r="Q2759" i="1"/>
  <c r="J2759" i="1" s="1"/>
  <c r="Q2758" i="1"/>
  <c r="J2758" i="1" s="1"/>
  <c r="Q2757" i="1"/>
  <c r="J2757" i="1" s="1"/>
  <c r="Q2756" i="1"/>
  <c r="J2756" i="1" s="1"/>
  <c r="Q2755" i="1"/>
  <c r="J2755" i="1" s="1"/>
  <c r="Q2754" i="1"/>
  <c r="J2754" i="1" s="1"/>
  <c r="Q2753" i="1"/>
  <c r="J2753" i="1" s="1"/>
  <c r="Q2752" i="1"/>
  <c r="J2752" i="1" s="1"/>
  <c r="Q2751" i="1"/>
  <c r="J2751" i="1" s="1"/>
  <c r="Q2750" i="1"/>
  <c r="J2750" i="1" s="1"/>
  <c r="Q2749" i="1"/>
  <c r="J2749" i="1" s="1"/>
  <c r="Q2748" i="1"/>
  <c r="J2748" i="1" s="1"/>
  <c r="Q2747" i="1"/>
  <c r="J2747" i="1" s="1"/>
  <c r="Q2746" i="1"/>
  <c r="J2746" i="1" s="1"/>
  <c r="Q2745" i="1"/>
  <c r="J2745" i="1" s="1"/>
  <c r="Q2744" i="1"/>
  <c r="J2744" i="1" s="1"/>
  <c r="Q2743" i="1"/>
  <c r="J2743" i="1" s="1"/>
  <c r="Q2742" i="1"/>
  <c r="J2742" i="1" s="1"/>
  <c r="Q2741" i="1"/>
  <c r="J2741" i="1" s="1"/>
  <c r="Q2740" i="1"/>
  <c r="J2740" i="1" s="1"/>
  <c r="Q2739" i="1"/>
  <c r="J2739" i="1" s="1"/>
  <c r="Q2738" i="1"/>
  <c r="J2738" i="1" s="1"/>
  <c r="Q2737" i="1"/>
  <c r="J2737" i="1" s="1"/>
  <c r="Q2736" i="1"/>
  <c r="J2736" i="1" s="1"/>
  <c r="Q2735" i="1"/>
  <c r="J2735" i="1" s="1"/>
  <c r="Q2734" i="1"/>
  <c r="J2734" i="1" s="1"/>
  <c r="Q2733" i="1"/>
  <c r="J2733" i="1" s="1"/>
  <c r="Q2732" i="1"/>
  <c r="J2732" i="1" s="1"/>
  <c r="Q2731" i="1"/>
  <c r="J2731" i="1" s="1"/>
  <c r="Q2730" i="1"/>
  <c r="J2730" i="1" s="1"/>
  <c r="Q2729" i="1"/>
  <c r="J2729" i="1" s="1"/>
  <c r="Q2728" i="1"/>
  <c r="J2728" i="1" s="1"/>
  <c r="Q2727" i="1"/>
  <c r="J2727" i="1" s="1"/>
  <c r="Q2726" i="1"/>
  <c r="J2726" i="1" s="1"/>
  <c r="Q2725" i="1"/>
  <c r="J2725" i="1" s="1"/>
  <c r="Q2724" i="1"/>
  <c r="J2724" i="1" s="1"/>
  <c r="Q2723" i="1"/>
  <c r="J2723" i="1" s="1"/>
  <c r="Q2722" i="1"/>
  <c r="J2722" i="1" s="1"/>
  <c r="Q2721" i="1"/>
  <c r="J2721" i="1" s="1"/>
  <c r="Q2720" i="1"/>
  <c r="J2720" i="1" s="1"/>
  <c r="Q2719" i="1"/>
  <c r="J2719" i="1" s="1"/>
  <c r="Q2718" i="1"/>
  <c r="J2718" i="1" s="1"/>
  <c r="Q2717" i="1"/>
  <c r="J2717" i="1" s="1"/>
  <c r="Q2716" i="1"/>
  <c r="J2716" i="1" s="1"/>
  <c r="Q2715" i="1"/>
  <c r="J2715" i="1" s="1"/>
  <c r="Q2714" i="1"/>
  <c r="J2714" i="1" s="1"/>
  <c r="Q2713" i="1"/>
  <c r="J2713" i="1" s="1"/>
  <c r="Q2712" i="1"/>
  <c r="J2712" i="1" s="1"/>
  <c r="Q2711" i="1"/>
  <c r="J2711" i="1" s="1"/>
  <c r="Q2710" i="1"/>
  <c r="J2710" i="1" s="1"/>
  <c r="Q2709" i="1"/>
  <c r="J2709" i="1" s="1"/>
  <c r="Q2708" i="1"/>
  <c r="J2708" i="1" s="1"/>
  <c r="Q2707" i="1"/>
  <c r="J2707" i="1" s="1"/>
  <c r="Q2706" i="1"/>
  <c r="J2706" i="1" s="1"/>
  <c r="Q2705" i="1"/>
  <c r="J2705" i="1" s="1"/>
  <c r="Q2704" i="1"/>
  <c r="J2704" i="1" s="1"/>
  <c r="Q2703" i="1"/>
  <c r="J2703" i="1" s="1"/>
  <c r="Q2702" i="1"/>
  <c r="J2702" i="1" s="1"/>
  <c r="Q2701" i="1"/>
  <c r="J2701" i="1" s="1"/>
  <c r="Q2700" i="1"/>
  <c r="J2700" i="1" s="1"/>
  <c r="Q2699" i="1"/>
  <c r="J2699" i="1" s="1"/>
  <c r="Q2698" i="1"/>
  <c r="J2698" i="1" s="1"/>
  <c r="Q2697" i="1"/>
  <c r="J2697" i="1" s="1"/>
  <c r="Q2696" i="1"/>
  <c r="J2696" i="1" s="1"/>
  <c r="Q2695" i="1"/>
  <c r="J2695" i="1" s="1"/>
  <c r="Q2694" i="1"/>
  <c r="J2694" i="1" s="1"/>
  <c r="Q2693" i="1"/>
  <c r="J2693" i="1" s="1"/>
  <c r="Q2692" i="1"/>
  <c r="J2692" i="1" s="1"/>
  <c r="Q2691" i="1"/>
  <c r="J2691" i="1" s="1"/>
  <c r="Q2690" i="1"/>
  <c r="J2690" i="1" s="1"/>
  <c r="Q2689" i="1"/>
  <c r="J2689" i="1" s="1"/>
  <c r="Q2688" i="1"/>
  <c r="J2688" i="1" s="1"/>
  <c r="Q2687" i="1"/>
  <c r="J2687" i="1" s="1"/>
  <c r="Q2686" i="1"/>
  <c r="J2686" i="1" s="1"/>
  <c r="Q2685" i="1"/>
  <c r="J2685" i="1" s="1"/>
  <c r="Q2684" i="1"/>
  <c r="J2684" i="1" s="1"/>
  <c r="Q2683" i="1"/>
  <c r="J2683" i="1" s="1"/>
  <c r="Q2682" i="1"/>
  <c r="J2682" i="1" s="1"/>
  <c r="Q2681" i="1"/>
  <c r="J2681" i="1" s="1"/>
  <c r="Q2680" i="1"/>
  <c r="J2680" i="1" s="1"/>
  <c r="Q2679" i="1"/>
  <c r="J2679" i="1" s="1"/>
  <c r="Q2678" i="1"/>
  <c r="J2678" i="1" s="1"/>
  <c r="Q2677" i="1"/>
  <c r="J2677" i="1" s="1"/>
  <c r="Q2676" i="1"/>
  <c r="J2676" i="1" s="1"/>
  <c r="Q2675" i="1"/>
  <c r="J2675" i="1" s="1"/>
  <c r="Q2674" i="1"/>
  <c r="J2674" i="1" s="1"/>
  <c r="Q2673" i="1"/>
  <c r="J2673" i="1" s="1"/>
  <c r="Q2672" i="1"/>
  <c r="J2672" i="1" s="1"/>
  <c r="Q2671" i="1"/>
  <c r="J2671" i="1" s="1"/>
  <c r="Q2670" i="1"/>
  <c r="J2670" i="1" s="1"/>
  <c r="Q2669" i="1"/>
  <c r="J2669" i="1" s="1"/>
  <c r="Q2668" i="1"/>
  <c r="J2668" i="1" s="1"/>
  <c r="Q2667" i="1"/>
  <c r="J2667" i="1" s="1"/>
  <c r="Q2666" i="1"/>
  <c r="J2666" i="1" s="1"/>
  <c r="Q2665" i="1"/>
  <c r="J2665" i="1" s="1"/>
  <c r="Q2664" i="1"/>
  <c r="J2664" i="1" s="1"/>
  <c r="Q2663" i="1"/>
  <c r="J2663" i="1" s="1"/>
  <c r="Q2662" i="1"/>
  <c r="J2662" i="1" s="1"/>
  <c r="Q2661" i="1"/>
  <c r="J2661" i="1" s="1"/>
  <c r="Q2660" i="1"/>
  <c r="J2660" i="1" s="1"/>
  <c r="Q2659" i="1"/>
  <c r="J2659" i="1" s="1"/>
  <c r="Q2658" i="1"/>
  <c r="J2658" i="1" s="1"/>
  <c r="Q2657" i="1"/>
  <c r="J2657" i="1" s="1"/>
  <c r="Q2656" i="1"/>
  <c r="J2656" i="1" s="1"/>
  <c r="Q2655" i="1"/>
  <c r="J2655" i="1" s="1"/>
  <c r="Q2654" i="1"/>
  <c r="J2654" i="1" s="1"/>
  <c r="Q2653" i="1"/>
  <c r="J2653" i="1" s="1"/>
  <c r="Q2652" i="1"/>
  <c r="J2652" i="1" s="1"/>
  <c r="Q2651" i="1"/>
  <c r="J2651" i="1" s="1"/>
  <c r="Q2650" i="1"/>
  <c r="J2650" i="1" s="1"/>
  <c r="Q2649" i="1"/>
  <c r="J2649" i="1" s="1"/>
  <c r="Q2648" i="1"/>
  <c r="J2648" i="1" s="1"/>
  <c r="Q2647" i="1"/>
  <c r="J2647" i="1" s="1"/>
  <c r="Q2646" i="1"/>
  <c r="J2646" i="1" s="1"/>
  <c r="Q2645" i="1"/>
  <c r="J2645" i="1" s="1"/>
  <c r="Q2644" i="1"/>
  <c r="J2644" i="1" s="1"/>
  <c r="Q2643" i="1"/>
  <c r="J2643" i="1" s="1"/>
  <c r="Q2642" i="1"/>
  <c r="J2642" i="1" s="1"/>
  <c r="Q2641" i="1"/>
  <c r="J2641" i="1" s="1"/>
  <c r="Q2640" i="1"/>
  <c r="J2640" i="1" s="1"/>
  <c r="Q2639" i="1"/>
  <c r="J2639" i="1" s="1"/>
  <c r="Q2638" i="1"/>
  <c r="J2638" i="1" s="1"/>
  <c r="Q2637" i="1"/>
  <c r="J2637" i="1" s="1"/>
  <c r="Q2636" i="1"/>
  <c r="J2636" i="1" s="1"/>
  <c r="Q2635" i="1"/>
  <c r="J2635" i="1" s="1"/>
  <c r="Q2634" i="1"/>
  <c r="J2634" i="1" s="1"/>
  <c r="Q2633" i="1"/>
  <c r="J2633" i="1" s="1"/>
  <c r="Q2632" i="1"/>
  <c r="J2632" i="1" s="1"/>
  <c r="Q2631" i="1"/>
  <c r="J2631" i="1" s="1"/>
  <c r="Q2630" i="1"/>
  <c r="J2630" i="1" s="1"/>
  <c r="Q2629" i="1"/>
  <c r="J2629" i="1" s="1"/>
  <c r="Q2628" i="1"/>
  <c r="J2628" i="1" s="1"/>
  <c r="Q2627" i="1"/>
  <c r="J2627" i="1" s="1"/>
  <c r="Q2626" i="1"/>
  <c r="J2626" i="1" s="1"/>
  <c r="Q2625" i="1"/>
  <c r="J2625" i="1" s="1"/>
  <c r="Q2624" i="1"/>
  <c r="J2624" i="1" s="1"/>
  <c r="Q2623" i="1"/>
  <c r="J2623" i="1" s="1"/>
  <c r="Q2622" i="1"/>
  <c r="J2622" i="1" s="1"/>
  <c r="Q2621" i="1"/>
  <c r="J2621" i="1" s="1"/>
  <c r="Q2620" i="1"/>
  <c r="J2620" i="1" s="1"/>
  <c r="Q2619" i="1"/>
  <c r="J2619" i="1" s="1"/>
  <c r="Q2618" i="1"/>
  <c r="J2618" i="1" s="1"/>
  <c r="Q2617" i="1"/>
  <c r="J2617" i="1" s="1"/>
  <c r="Q2616" i="1"/>
  <c r="J2616" i="1" s="1"/>
  <c r="Q2615" i="1"/>
  <c r="J2615" i="1" s="1"/>
  <c r="Q2614" i="1"/>
  <c r="J2614" i="1" s="1"/>
  <c r="Q2613" i="1"/>
  <c r="J2613" i="1" s="1"/>
  <c r="Q2612" i="1"/>
  <c r="J2612" i="1" s="1"/>
  <c r="Q2611" i="1"/>
  <c r="J2611" i="1" s="1"/>
  <c r="Q2610" i="1"/>
  <c r="J2610" i="1" s="1"/>
  <c r="Q2609" i="1"/>
  <c r="J2609" i="1" s="1"/>
  <c r="Q2608" i="1"/>
  <c r="J2608" i="1" s="1"/>
  <c r="Q2607" i="1"/>
  <c r="J2607" i="1" s="1"/>
  <c r="Q2606" i="1"/>
  <c r="J2606" i="1" s="1"/>
  <c r="Q2605" i="1"/>
  <c r="J2605" i="1" s="1"/>
  <c r="Q2604" i="1"/>
  <c r="J2604" i="1" s="1"/>
  <c r="Q2603" i="1"/>
  <c r="J2603" i="1" s="1"/>
  <c r="Q2602" i="1"/>
  <c r="J2602" i="1" s="1"/>
  <c r="Q2601" i="1"/>
  <c r="J2601" i="1" s="1"/>
  <c r="Q2600" i="1"/>
  <c r="J2600" i="1" s="1"/>
  <c r="Q2599" i="1"/>
  <c r="J2599" i="1" s="1"/>
  <c r="Q2598" i="1"/>
  <c r="J2598" i="1" s="1"/>
  <c r="Q2597" i="1"/>
  <c r="J2597" i="1" s="1"/>
  <c r="Q2596" i="1"/>
  <c r="J2596" i="1" s="1"/>
  <c r="Q2595" i="1"/>
  <c r="J2595" i="1" s="1"/>
  <c r="Q2594" i="1"/>
  <c r="J2594" i="1" s="1"/>
  <c r="Q2593" i="1"/>
  <c r="J2593" i="1" s="1"/>
  <c r="Q2592" i="1"/>
  <c r="J2592" i="1" s="1"/>
  <c r="Q2591" i="1"/>
  <c r="J2591" i="1" s="1"/>
  <c r="Q2590" i="1"/>
  <c r="J2590" i="1" s="1"/>
  <c r="Q2589" i="1"/>
  <c r="J2589" i="1" s="1"/>
  <c r="Q2588" i="1"/>
  <c r="J2588" i="1" s="1"/>
  <c r="Q2587" i="1"/>
  <c r="J2587" i="1" s="1"/>
  <c r="Q2586" i="1"/>
  <c r="J2586" i="1" s="1"/>
  <c r="Q2585" i="1"/>
  <c r="J2585" i="1" s="1"/>
  <c r="Q2584" i="1"/>
  <c r="J2584" i="1" s="1"/>
  <c r="Q2583" i="1"/>
  <c r="J2583" i="1" s="1"/>
  <c r="Q2582" i="1"/>
  <c r="J2582" i="1" s="1"/>
  <c r="Q2581" i="1"/>
  <c r="J2581" i="1" s="1"/>
  <c r="Q2580" i="1"/>
  <c r="J2580" i="1" s="1"/>
  <c r="Q2579" i="1"/>
  <c r="J2579" i="1" s="1"/>
  <c r="Q2578" i="1"/>
  <c r="J2578" i="1" s="1"/>
  <c r="Q2577" i="1"/>
  <c r="J2577" i="1" s="1"/>
  <c r="Q2576" i="1"/>
  <c r="J2576" i="1" s="1"/>
  <c r="Q2575" i="1"/>
  <c r="J2575" i="1" s="1"/>
  <c r="Q2574" i="1"/>
  <c r="J2574" i="1" s="1"/>
  <c r="Q2573" i="1"/>
  <c r="J2573" i="1" s="1"/>
  <c r="Q2572" i="1"/>
  <c r="J2572" i="1" s="1"/>
  <c r="Q2571" i="1"/>
  <c r="J2571" i="1" s="1"/>
  <c r="Q2570" i="1"/>
  <c r="J2570" i="1" s="1"/>
  <c r="Q2569" i="1"/>
  <c r="J2569" i="1" s="1"/>
  <c r="Q2568" i="1"/>
  <c r="J2568" i="1" s="1"/>
  <c r="Q2567" i="1"/>
  <c r="J2567" i="1" s="1"/>
  <c r="Q2566" i="1"/>
  <c r="J2566" i="1" s="1"/>
  <c r="Q2565" i="1"/>
  <c r="J2565" i="1" s="1"/>
  <c r="Q2564" i="1"/>
  <c r="J2564" i="1" s="1"/>
  <c r="Q2563" i="1"/>
  <c r="J2563" i="1" s="1"/>
  <c r="Q2562" i="1"/>
  <c r="J2562" i="1" s="1"/>
  <c r="Q2561" i="1"/>
  <c r="J2561" i="1" s="1"/>
  <c r="Q2560" i="1"/>
  <c r="J2560" i="1" s="1"/>
  <c r="Q2559" i="1"/>
  <c r="J2559" i="1" s="1"/>
  <c r="Q2558" i="1"/>
  <c r="J2558" i="1" s="1"/>
  <c r="Q2557" i="1"/>
  <c r="J2557" i="1" s="1"/>
  <c r="Q2556" i="1"/>
  <c r="J2556" i="1" s="1"/>
  <c r="Q2555" i="1"/>
  <c r="J2555" i="1" s="1"/>
  <c r="Q2554" i="1"/>
  <c r="J2554" i="1" s="1"/>
  <c r="Q2553" i="1"/>
  <c r="J2553" i="1" s="1"/>
  <c r="Q2552" i="1"/>
  <c r="J2552" i="1" s="1"/>
  <c r="Q2551" i="1"/>
  <c r="J2551" i="1" s="1"/>
  <c r="Q2550" i="1"/>
  <c r="Q2549" i="1"/>
  <c r="J2549" i="1" s="1"/>
  <c r="Q2548" i="1"/>
  <c r="J2548" i="1" s="1"/>
  <c r="Q2547" i="1"/>
  <c r="J2547" i="1" s="1"/>
  <c r="Q2546" i="1"/>
  <c r="J2546" i="1" s="1"/>
  <c r="Q2545" i="1"/>
  <c r="J2545" i="1" s="1"/>
  <c r="Q2544" i="1"/>
  <c r="J2544" i="1" s="1"/>
  <c r="Q2543" i="1"/>
  <c r="J2543" i="1" s="1"/>
  <c r="Q2542" i="1"/>
  <c r="J2542" i="1" s="1"/>
  <c r="Q2541" i="1"/>
  <c r="J2541" i="1" s="1"/>
  <c r="Q2540" i="1"/>
  <c r="J2540" i="1" s="1"/>
  <c r="Q2539" i="1"/>
  <c r="J2539" i="1" s="1"/>
  <c r="Q2538" i="1"/>
  <c r="J2538" i="1" s="1"/>
  <c r="Q2537" i="1"/>
  <c r="J2537" i="1" s="1"/>
  <c r="Q2536" i="1"/>
  <c r="J2536" i="1" s="1"/>
  <c r="Q2535" i="1"/>
  <c r="J2535" i="1" s="1"/>
  <c r="Q2534" i="1"/>
  <c r="J2534" i="1" s="1"/>
  <c r="Q2533" i="1"/>
  <c r="J2533" i="1" s="1"/>
  <c r="Q2532" i="1"/>
  <c r="J2532" i="1" s="1"/>
  <c r="Q2531" i="1"/>
  <c r="J2531" i="1" s="1"/>
  <c r="Q2530" i="1"/>
  <c r="J2530" i="1" s="1"/>
  <c r="Q2529" i="1"/>
  <c r="J2529" i="1" s="1"/>
  <c r="Q2528" i="1"/>
  <c r="J2528" i="1" s="1"/>
  <c r="Q2527" i="1"/>
  <c r="J2527" i="1" s="1"/>
  <c r="Q2526" i="1"/>
  <c r="J2526" i="1" s="1"/>
  <c r="Q2525" i="1"/>
  <c r="J2525" i="1" s="1"/>
  <c r="Q2524" i="1"/>
  <c r="J2524" i="1" s="1"/>
  <c r="Q2523" i="1"/>
  <c r="J2523" i="1" s="1"/>
  <c r="Q2522" i="1"/>
  <c r="J2522" i="1" s="1"/>
  <c r="Q2521" i="1"/>
  <c r="J2521" i="1" s="1"/>
  <c r="Q2520" i="1"/>
  <c r="J2520" i="1" s="1"/>
  <c r="Q2519" i="1"/>
  <c r="J2519" i="1" s="1"/>
  <c r="Q2518" i="1"/>
  <c r="J2518" i="1" s="1"/>
  <c r="Q2517" i="1"/>
  <c r="J2517" i="1" s="1"/>
  <c r="Q2516" i="1"/>
  <c r="J2516" i="1" s="1"/>
  <c r="Q2515" i="1"/>
  <c r="J2515" i="1" s="1"/>
  <c r="Q2514" i="1"/>
  <c r="J2514" i="1" s="1"/>
  <c r="Q2513" i="1"/>
  <c r="J2513" i="1" s="1"/>
  <c r="Q2512" i="1"/>
  <c r="J2512" i="1" s="1"/>
  <c r="Q2511" i="1"/>
  <c r="J2511" i="1" s="1"/>
  <c r="Q2510" i="1"/>
  <c r="J2510" i="1" s="1"/>
  <c r="Q2509" i="1"/>
  <c r="J2509" i="1" s="1"/>
  <c r="Q2508" i="1"/>
  <c r="J2508" i="1" s="1"/>
  <c r="Q2507" i="1"/>
  <c r="J2507" i="1" s="1"/>
  <c r="Q2506" i="1"/>
  <c r="J2506" i="1" s="1"/>
  <c r="Q2505" i="1"/>
  <c r="J2505" i="1" s="1"/>
  <c r="Q2504" i="1"/>
  <c r="J2504" i="1" s="1"/>
  <c r="Q2503" i="1"/>
  <c r="J2503" i="1" s="1"/>
  <c r="Q2502" i="1"/>
  <c r="J2502" i="1" s="1"/>
  <c r="Q2501" i="1"/>
  <c r="J2501" i="1" s="1"/>
  <c r="Q2500" i="1"/>
  <c r="J2500" i="1" s="1"/>
  <c r="Q2499" i="1"/>
  <c r="J2499" i="1" s="1"/>
  <c r="Q2498" i="1"/>
  <c r="J2498" i="1" s="1"/>
  <c r="Q2497" i="1"/>
  <c r="J2497" i="1" s="1"/>
  <c r="Q2496" i="1"/>
  <c r="J2496" i="1" s="1"/>
  <c r="Q2495" i="1"/>
  <c r="J2495" i="1" s="1"/>
  <c r="Q2494" i="1"/>
  <c r="J2494" i="1" s="1"/>
  <c r="Q2493" i="1"/>
  <c r="J2493" i="1" s="1"/>
  <c r="Q2492" i="1"/>
  <c r="J2492" i="1" s="1"/>
  <c r="Q2491" i="1"/>
  <c r="J2491" i="1" s="1"/>
  <c r="Q2490" i="1"/>
  <c r="J2490" i="1" s="1"/>
  <c r="Q2489" i="1"/>
  <c r="J2489" i="1" s="1"/>
  <c r="Q2488" i="1"/>
  <c r="J2488" i="1" s="1"/>
  <c r="Q2487" i="1"/>
  <c r="J2487" i="1" s="1"/>
  <c r="Q2486" i="1"/>
  <c r="J2486" i="1" s="1"/>
  <c r="Q2485" i="1"/>
  <c r="J2485" i="1" s="1"/>
  <c r="Q2484" i="1"/>
  <c r="J2484" i="1" s="1"/>
  <c r="Q2483" i="1"/>
  <c r="J2483" i="1" s="1"/>
  <c r="Q2482" i="1"/>
  <c r="J2482" i="1" s="1"/>
  <c r="Q2481" i="1"/>
  <c r="J2481" i="1" s="1"/>
  <c r="Q2480" i="1"/>
  <c r="J2480" i="1" s="1"/>
  <c r="Q2479" i="1"/>
  <c r="J2479" i="1" s="1"/>
  <c r="Q2478" i="1"/>
  <c r="J2478" i="1" s="1"/>
  <c r="Q2477" i="1"/>
  <c r="J2477" i="1" s="1"/>
  <c r="Q2476" i="1"/>
  <c r="J2476" i="1" s="1"/>
  <c r="Q2475" i="1"/>
  <c r="J2475" i="1" s="1"/>
  <c r="Q2474" i="1"/>
  <c r="J2474" i="1" s="1"/>
  <c r="Q2473" i="1"/>
  <c r="J2473" i="1" s="1"/>
  <c r="Q2472" i="1"/>
  <c r="J2472" i="1" s="1"/>
  <c r="Q2471" i="1"/>
  <c r="J2471" i="1" s="1"/>
  <c r="Q2470" i="1"/>
  <c r="J2470" i="1" s="1"/>
  <c r="Q2469" i="1"/>
  <c r="J2469" i="1" s="1"/>
  <c r="Q2468" i="1"/>
  <c r="J2468" i="1" s="1"/>
  <c r="Q2467" i="1"/>
  <c r="J2467" i="1" s="1"/>
  <c r="Q2466" i="1"/>
  <c r="J2466" i="1" s="1"/>
  <c r="Q2465" i="1"/>
  <c r="J2465" i="1" s="1"/>
  <c r="Q2464" i="1"/>
  <c r="J2464" i="1" s="1"/>
  <c r="Q2463" i="1"/>
  <c r="J2463" i="1" s="1"/>
  <c r="Q2462" i="1"/>
  <c r="J2462" i="1" s="1"/>
  <c r="Q2461" i="1"/>
  <c r="Q2460" i="1"/>
  <c r="J2460" i="1" s="1"/>
  <c r="Q2459" i="1"/>
  <c r="J2459" i="1" s="1"/>
  <c r="Q2458" i="1"/>
  <c r="J2458" i="1" s="1"/>
  <c r="Q2457" i="1"/>
  <c r="J2457" i="1" s="1"/>
  <c r="Q2456" i="1"/>
  <c r="J2456" i="1" s="1"/>
  <c r="Q2455" i="1"/>
  <c r="J2455" i="1" s="1"/>
  <c r="Q2454" i="1"/>
  <c r="J2454" i="1" s="1"/>
  <c r="Q2453" i="1"/>
  <c r="J2453" i="1" s="1"/>
  <c r="Q2452" i="1"/>
  <c r="J2452" i="1" s="1"/>
  <c r="Q2451" i="1"/>
  <c r="J2451" i="1" s="1"/>
  <c r="Q2450" i="1"/>
  <c r="J2450" i="1" s="1"/>
  <c r="Q2449" i="1"/>
  <c r="J2449" i="1" s="1"/>
  <c r="Q2448" i="1"/>
  <c r="J2448" i="1" s="1"/>
  <c r="Q2447" i="1"/>
  <c r="J2447" i="1" s="1"/>
  <c r="Q2446" i="1"/>
  <c r="J2446" i="1" s="1"/>
  <c r="Q2445" i="1"/>
  <c r="J2445" i="1" s="1"/>
  <c r="Q2444" i="1"/>
  <c r="J2444" i="1" s="1"/>
  <c r="Q2443" i="1"/>
  <c r="J2443" i="1" s="1"/>
  <c r="Q2442" i="1"/>
  <c r="J2442" i="1" s="1"/>
  <c r="Q2441" i="1"/>
  <c r="J2441" i="1" s="1"/>
  <c r="Q2440" i="1"/>
  <c r="J2440" i="1" s="1"/>
  <c r="Q2439" i="1"/>
  <c r="J2439" i="1" s="1"/>
  <c r="Q2438" i="1"/>
  <c r="J2438" i="1" s="1"/>
  <c r="Q2437" i="1"/>
  <c r="J2437" i="1" s="1"/>
  <c r="Q2436" i="1"/>
  <c r="J2436" i="1" s="1"/>
  <c r="Q2435" i="1"/>
  <c r="J2435" i="1" s="1"/>
  <c r="Q2434" i="1"/>
  <c r="J2434" i="1" s="1"/>
  <c r="Q2433" i="1"/>
  <c r="J2433" i="1" s="1"/>
  <c r="Q2432" i="1"/>
  <c r="J2432" i="1" s="1"/>
  <c r="Q2431" i="1"/>
  <c r="J2431" i="1" s="1"/>
  <c r="Q2430" i="1"/>
  <c r="J2430" i="1" s="1"/>
  <c r="Q2429" i="1"/>
  <c r="J2429" i="1" s="1"/>
  <c r="Q2428" i="1"/>
  <c r="J2428" i="1" s="1"/>
  <c r="Q2427" i="1"/>
  <c r="J2427" i="1" s="1"/>
  <c r="Q2426" i="1"/>
  <c r="J2426" i="1" s="1"/>
  <c r="Q2425" i="1"/>
  <c r="J2425" i="1" s="1"/>
  <c r="Q2424" i="1"/>
  <c r="J2424" i="1" s="1"/>
  <c r="Q2423" i="1"/>
  <c r="J2423" i="1" s="1"/>
  <c r="Q2422" i="1"/>
  <c r="J2422" i="1" s="1"/>
  <c r="Q2421" i="1"/>
  <c r="J2421" i="1" s="1"/>
  <c r="Q2420" i="1"/>
  <c r="J2420" i="1" s="1"/>
  <c r="Q2419" i="1"/>
  <c r="J2419" i="1" s="1"/>
  <c r="Q2418" i="1"/>
  <c r="J2418" i="1" s="1"/>
  <c r="Q2417" i="1"/>
  <c r="J2417" i="1" s="1"/>
  <c r="Q2416" i="1"/>
  <c r="J2416" i="1" s="1"/>
  <c r="Q2415" i="1"/>
  <c r="J2415" i="1" s="1"/>
  <c r="Q2414" i="1"/>
  <c r="J2414" i="1" s="1"/>
  <c r="Q2413" i="1"/>
  <c r="J2413" i="1" s="1"/>
  <c r="Q2412" i="1"/>
  <c r="J2412" i="1" s="1"/>
  <c r="Q2411" i="1"/>
  <c r="J2411" i="1" s="1"/>
  <c r="Q2410" i="1"/>
  <c r="J2410" i="1" s="1"/>
  <c r="Q2409" i="1"/>
  <c r="J2409" i="1" s="1"/>
  <c r="Q2408" i="1"/>
  <c r="J2408" i="1" s="1"/>
  <c r="Q2407" i="1"/>
  <c r="J2407" i="1" s="1"/>
  <c r="Q2406" i="1"/>
  <c r="J2406" i="1" s="1"/>
  <c r="Q2405" i="1"/>
  <c r="J2405" i="1" s="1"/>
  <c r="Q2404" i="1"/>
  <c r="J2404" i="1" s="1"/>
  <c r="Q2403" i="1"/>
  <c r="J2403" i="1" s="1"/>
  <c r="Q2402" i="1"/>
  <c r="J2402" i="1" s="1"/>
  <c r="Q2401" i="1"/>
  <c r="J2401" i="1" s="1"/>
  <c r="Q2400" i="1"/>
  <c r="J2400" i="1" s="1"/>
  <c r="Q2399" i="1"/>
  <c r="J2399" i="1" s="1"/>
  <c r="Q2398" i="1"/>
  <c r="J2398" i="1" s="1"/>
  <c r="Q2397" i="1"/>
  <c r="J2397" i="1" s="1"/>
  <c r="Q2396" i="1"/>
  <c r="J2396" i="1" s="1"/>
  <c r="Q2395" i="1"/>
  <c r="J2395" i="1" s="1"/>
  <c r="Q2394" i="1"/>
  <c r="J2394" i="1" s="1"/>
  <c r="Q2393" i="1"/>
  <c r="J2393" i="1" s="1"/>
  <c r="Q2392" i="1"/>
  <c r="J2392" i="1" s="1"/>
  <c r="Q2391" i="1"/>
  <c r="J2391" i="1" s="1"/>
  <c r="Q2390" i="1"/>
  <c r="J2390" i="1" s="1"/>
  <c r="Q2389" i="1"/>
  <c r="J2389" i="1" s="1"/>
  <c r="Q2388" i="1"/>
  <c r="J2388" i="1" s="1"/>
  <c r="Q2387" i="1"/>
  <c r="J2387" i="1" s="1"/>
  <c r="Q2386" i="1"/>
  <c r="J2386" i="1" s="1"/>
  <c r="Q2385" i="1"/>
  <c r="J2385" i="1" s="1"/>
  <c r="Q2384" i="1"/>
  <c r="J2384" i="1" s="1"/>
  <c r="Q2383" i="1"/>
  <c r="J2383" i="1" s="1"/>
  <c r="Q2382" i="1"/>
  <c r="J2382" i="1" s="1"/>
  <c r="Q2381" i="1"/>
  <c r="J2381" i="1" s="1"/>
  <c r="Q2380" i="1"/>
  <c r="J2380" i="1" s="1"/>
  <c r="Q2379" i="1"/>
  <c r="J2379" i="1" s="1"/>
  <c r="Q2378" i="1"/>
  <c r="J2378" i="1" s="1"/>
  <c r="Q2377" i="1"/>
  <c r="J2377" i="1" s="1"/>
  <c r="Q2376" i="1"/>
  <c r="J2376" i="1" s="1"/>
  <c r="Q2375" i="1"/>
  <c r="J2375" i="1" s="1"/>
  <c r="Q2374" i="1"/>
  <c r="J2374" i="1" s="1"/>
  <c r="Q2373" i="1"/>
  <c r="Q2372" i="1"/>
  <c r="J2372" i="1" s="1"/>
  <c r="Q2371" i="1"/>
  <c r="J2371" i="1" s="1"/>
  <c r="Q2370" i="1"/>
  <c r="J2370" i="1" s="1"/>
  <c r="Q2369" i="1"/>
  <c r="J2369" i="1" s="1"/>
  <c r="Q2368" i="1"/>
  <c r="J2368" i="1" s="1"/>
  <c r="Q2367" i="1"/>
  <c r="J2367" i="1" s="1"/>
  <c r="Q2366" i="1"/>
  <c r="J2366" i="1" s="1"/>
  <c r="Q2365" i="1"/>
  <c r="J2365" i="1" s="1"/>
  <c r="Q2364" i="1"/>
  <c r="J2364" i="1" s="1"/>
  <c r="Q2363" i="1"/>
  <c r="J2363" i="1" s="1"/>
  <c r="Q2362" i="1"/>
  <c r="J2362" i="1" s="1"/>
  <c r="Q2361" i="1"/>
  <c r="J2361" i="1" s="1"/>
  <c r="Q2360" i="1"/>
  <c r="J2360" i="1" s="1"/>
  <c r="Q2359" i="1"/>
  <c r="J2359" i="1" s="1"/>
  <c r="Q2358" i="1"/>
  <c r="J2358" i="1" s="1"/>
  <c r="Q2357" i="1"/>
  <c r="J2357" i="1" s="1"/>
  <c r="Q2356" i="1"/>
  <c r="J2356" i="1" s="1"/>
  <c r="Q2355" i="1"/>
  <c r="J2355" i="1" s="1"/>
  <c r="Q2354" i="1"/>
  <c r="J2354" i="1" s="1"/>
  <c r="Q2353" i="1"/>
  <c r="J2353" i="1" s="1"/>
  <c r="Q2352" i="1"/>
  <c r="J2352" i="1" s="1"/>
  <c r="Q2351" i="1"/>
  <c r="J2351" i="1" s="1"/>
  <c r="Q2350" i="1"/>
  <c r="J2350" i="1" s="1"/>
  <c r="Q2349" i="1"/>
  <c r="J2349" i="1" s="1"/>
  <c r="Q2348" i="1"/>
  <c r="J2348" i="1" s="1"/>
  <c r="Q2347" i="1"/>
  <c r="J2347" i="1" s="1"/>
  <c r="Q2346" i="1"/>
  <c r="J2346" i="1" s="1"/>
  <c r="Q2345" i="1"/>
  <c r="J2345" i="1" s="1"/>
  <c r="Q2344" i="1"/>
  <c r="J2344" i="1" s="1"/>
  <c r="Q2343" i="1"/>
  <c r="J2343" i="1" s="1"/>
  <c r="Q2342" i="1"/>
  <c r="J2342" i="1" s="1"/>
  <c r="Q2341" i="1"/>
  <c r="J2341" i="1" s="1"/>
  <c r="Q2340" i="1"/>
  <c r="J2340" i="1" s="1"/>
  <c r="Q2339" i="1"/>
  <c r="J2339" i="1" s="1"/>
  <c r="Q2338" i="1"/>
  <c r="J2338" i="1" s="1"/>
  <c r="Q2337" i="1"/>
  <c r="J2337" i="1" s="1"/>
  <c r="Q2336" i="1"/>
  <c r="J2336" i="1" s="1"/>
  <c r="Q2335" i="1"/>
  <c r="J2335" i="1" s="1"/>
  <c r="Q2334" i="1"/>
  <c r="J2334" i="1" s="1"/>
  <c r="Q2333" i="1"/>
  <c r="J2333" i="1" s="1"/>
  <c r="Q2332" i="1"/>
  <c r="J2332" i="1" s="1"/>
  <c r="Q2331" i="1"/>
  <c r="J2331" i="1" s="1"/>
  <c r="Q2330" i="1"/>
  <c r="J2330" i="1" s="1"/>
  <c r="Q2329" i="1"/>
  <c r="J2329" i="1" s="1"/>
  <c r="Q2328" i="1"/>
  <c r="J2328" i="1" s="1"/>
  <c r="Q2327" i="1"/>
  <c r="J2327" i="1" s="1"/>
  <c r="Q2326" i="1"/>
  <c r="J2326" i="1" s="1"/>
  <c r="Q2325" i="1"/>
  <c r="J2325" i="1" s="1"/>
  <c r="Q2324" i="1"/>
  <c r="J2324" i="1" s="1"/>
  <c r="Q2323" i="1"/>
  <c r="J2323" i="1" s="1"/>
  <c r="Q2322" i="1"/>
  <c r="J2322" i="1" s="1"/>
  <c r="Q2321" i="1"/>
  <c r="J2321" i="1" s="1"/>
  <c r="Q2320" i="1"/>
  <c r="J2320" i="1" s="1"/>
  <c r="Q2319" i="1"/>
  <c r="J2319" i="1" s="1"/>
  <c r="Q2318" i="1"/>
  <c r="J2318" i="1" s="1"/>
  <c r="Q2317" i="1"/>
  <c r="J2317" i="1" s="1"/>
  <c r="Q2316" i="1"/>
  <c r="J2316" i="1" s="1"/>
  <c r="Q2315" i="1"/>
  <c r="J2315" i="1" s="1"/>
  <c r="Q2314" i="1"/>
  <c r="J2314" i="1" s="1"/>
  <c r="Q2313" i="1"/>
  <c r="J2313" i="1" s="1"/>
  <c r="Q2312" i="1"/>
  <c r="J2312" i="1" s="1"/>
  <c r="Q2311" i="1"/>
  <c r="J2311" i="1" s="1"/>
  <c r="Q2310" i="1"/>
  <c r="J2310" i="1" s="1"/>
  <c r="Q2309" i="1"/>
  <c r="J2309" i="1" s="1"/>
  <c r="Q2308" i="1"/>
  <c r="J2308" i="1" s="1"/>
  <c r="Q2307" i="1"/>
  <c r="J2307" i="1" s="1"/>
  <c r="Q2306" i="1"/>
  <c r="J2306" i="1" s="1"/>
  <c r="Q2305" i="1"/>
  <c r="J2305" i="1" s="1"/>
  <c r="Q2304" i="1"/>
  <c r="J2304" i="1" s="1"/>
  <c r="Q2303" i="1"/>
  <c r="J2303" i="1" s="1"/>
  <c r="Q2302" i="1"/>
  <c r="J2302" i="1" s="1"/>
  <c r="Q2301" i="1"/>
  <c r="J2301" i="1" s="1"/>
  <c r="Q2300" i="1"/>
  <c r="J2300" i="1" s="1"/>
  <c r="Q2299" i="1"/>
  <c r="J2299" i="1" s="1"/>
  <c r="Q2298" i="1"/>
  <c r="J2298" i="1" s="1"/>
  <c r="Q2297" i="1"/>
  <c r="J2297" i="1" s="1"/>
  <c r="Q2296" i="1"/>
  <c r="J2296" i="1" s="1"/>
  <c r="Q2295" i="1"/>
  <c r="J2295" i="1" s="1"/>
  <c r="Q2294" i="1"/>
  <c r="J2294" i="1" s="1"/>
  <c r="Q2293" i="1"/>
  <c r="J2293" i="1" s="1"/>
  <c r="Q2292" i="1"/>
  <c r="J2292" i="1" s="1"/>
  <c r="Q2291" i="1"/>
  <c r="J2291" i="1" s="1"/>
  <c r="Q2290" i="1"/>
  <c r="J2290" i="1" s="1"/>
  <c r="Q2289" i="1"/>
  <c r="J2289" i="1" s="1"/>
  <c r="Q2288" i="1"/>
  <c r="J2288" i="1" s="1"/>
  <c r="Q2287" i="1"/>
  <c r="J2287" i="1" s="1"/>
  <c r="Q2286" i="1"/>
  <c r="J2286" i="1" s="1"/>
  <c r="Q2285" i="1"/>
  <c r="J2285" i="1" s="1"/>
  <c r="Q2284" i="1"/>
  <c r="J2284" i="1" s="1"/>
  <c r="Q2283" i="1"/>
  <c r="J2283" i="1" s="1"/>
  <c r="Q2282" i="1"/>
  <c r="J2282" i="1" s="1"/>
  <c r="Q2281" i="1"/>
  <c r="J2281" i="1" s="1"/>
  <c r="Q2280" i="1"/>
  <c r="J2280" i="1" s="1"/>
  <c r="Q2279" i="1"/>
  <c r="J2279" i="1" s="1"/>
  <c r="Q2278" i="1"/>
  <c r="J2278" i="1" s="1"/>
  <c r="Q2277" i="1"/>
  <c r="J2277" i="1" s="1"/>
  <c r="Q2276" i="1"/>
  <c r="J2276" i="1" s="1"/>
  <c r="Q2275" i="1"/>
  <c r="J2275" i="1" s="1"/>
  <c r="Q2274" i="1"/>
  <c r="J2274" i="1" s="1"/>
  <c r="Q2273" i="1"/>
  <c r="J2273" i="1" s="1"/>
  <c r="Q2272" i="1"/>
  <c r="J2272" i="1" s="1"/>
  <c r="Q2271" i="1"/>
  <c r="J2271" i="1" s="1"/>
  <c r="Q2270" i="1"/>
  <c r="J2270" i="1" s="1"/>
  <c r="Q2269" i="1"/>
  <c r="J2269" i="1" s="1"/>
  <c r="Q2268" i="1"/>
  <c r="J2268" i="1" s="1"/>
  <c r="Q2267" i="1"/>
  <c r="J2267" i="1" s="1"/>
  <c r="Q2266" i="1"/>
  <c r="J2266" i="1" s="1"/>
  <c r="Q2265" i="1"/>
  <c r="J2265" i="1" s="1"/>
  <c r="Q2264" i="1"/>
  <c r="J2264" i="1" s="1"/>
  <c r="Q2263" i="1"/>
  <c r="J2263" i="1" s="1"/>
  <c r="Q2262" i="1"/>
  <c r="J2262" i="1" s="1"/>
  <c r="Q2261" i="1"/>
  <c r="J2261" i="1" s="1"/>
  <c r="Q2260" i="1"/>
  <c r="J2260" i="1" s="1"/>
  <c r="Q2259" i="1"/>
  <c r="J2259" i="1" s="1"/>
  <c r="Q2258" i="1"/>
  <c r="J2258" i="1" s="1"/>
  <c r="Q2257" i="1"/>
  <c r="J2257" i="1" s="1"/>
  <c r="Q2256" i="1"/>
  <c r="J2256" i="1" s="1"/>
  <c r="Q2255" i="1"/>
  <c r="J2255" i="1" s="1"/>
  <c r="Q2254" i="1"/>
  <c r="J2254" i="1" s="1"/>
  <c r="Q2253" i="1"/>
  <c r="J2253" i="1" s="1"/>
  <c r="Q2252" i="1"/>
  <c r="J2252" i="1" s="1"/>
  <c r="Q2251" i="1"/>
  <c r="J2251" i="1" s="1"/>
  <c r="Q2250" i="1"/>
  <c r="J2250" i="1" s="1"/>
  <c r="Q2249" i="1"/>
  <c r="J2249" i="1" s="1"/>
  <c r="Q2248" i="1"/>
  <c r="J2248" i="1" s="1"/>
  <c r="Q2247" i="1"/>
  <c r="J2247" i="1" s="1"/>
  <c r="Q2246" i="1"/>
  <c r="J2246" i="1" s="1"/>
  <c r="Q2245" i="1"/>
  <c r="J2245" i="1" s="1"/>
  <c r="Q2244" i="1"/>
  <c r="J2244" i="1" s="1"/>
  <c r="Q2243" i="1"/>
  <c r="J2243" i="1" s="1"/>
  <c r="Q2242" i="1"/>
  <c r="J2242" i="1" s="1"/>
  <c r="Q2241" i="1"/>
  <c r="J2241" i="1" s="1"/>
  <c r="Q2240" i="1"/>
  <c r="J2240" i="1" s="1"/>
  <c r="Q2239" i="1"/>
  <c r="J2239" i="1" s="1"/>
  <c r="Q2238" i="1"/>
  <c r="J2238" i="1" s="1"/>
  <c r="Q2237" i="1"/>
  <c r="J2237" i="1" s="1"/>
  <c r="Q2236" i="1"/>
  <c r="J2236" i="1" s="1"/>
  <c r="Q2235" i="1"/>
  <c r="J2235" i="1" s="1"/>
  <c r="Q2234" i="1"/>
  <c r="J2234" i="1" s="1"/>
  <c r="Q2233" i="1"/>
  <c r="J2233" i="1" s="1"/>
  <c r="Q2232" i="1"/>
  <c r="J2232" i="1" s="1"/>
  <c r="Q2231" i="1"/>
  <c r="J2231" i="1" s="1"/>
  <c r="Q2230" i="1"/>
  <c r="J2230" i="1" s="1"/>
  <c r="Q2229" i="1"/>
  <c r="J2229" i="1" s="1"/>
  <c r="Q2228" i="1"/>
  <c r="J2228" i="1" s="1"/>
  <c r="Q2227" i="1"/>
  <c r="J2227" i="1" s="1"/>
  <c r="Q2226" i="1"/>
  <c r="J2226" i="1" s="1"/>
  <c r="Q2225" i="1"/>
  <c r="J2225" i="1" s="1"/>
  <c r="Q2224" i="1"/>
  <c r="J2224" i="1" s="1"/>
  <c r="Q2223" i="1"/>
  <c r="J2223" i="1" s="1"/>
  <c r="Q2222" i="1"/>
  <c r="J2222" i="1" s="1"/>
  <c r="Q2221" i="1"/>
  <c r="J2221" i="1" s="1"/>
  <c r="Q2220" i="1"/>
  <c r="J2220" i="1" s="1"/>
  <c r="Q2219" i="1"/>
  <c r="J2219" i="1" s="1"/>
  <c r="Q2218" i="1"/>
  <c r="J2218" i="1" s="1"/>
  <c r="Q2217" i="1"/>
  <c r="J2217" i="1" s="1"/>
  <c r="Q2216" i="1"/>
  <c r="J2216" i="1" s="1"/>
  <c r="Q2215" i="1"/>
  <c r="J2215" i="1" s="1"/>
  <c r="Q2214" i="1"/>
  <c r="J2214" i="1" s="1"/>
  <c r="Q2213" i="1"/>
  <c r="J2213" i="1" s="1"/>
  <c r="Q2212" i="1"/>
  <c r="J2212" i="1" s="1"/>
  <c r="Q2211" i="1"/>
  <c r="J2211" i="1" s="1"/>
  <c r="Q2210" i="1"/>
  <c r="J2210" i="1" s="1"/>
  <c r="Q2209" i="1"/>
  <c r="J2209" i="1" s="1"/>
  <c r="Q2208" i="1"/>
  <c r="J2208" i="1" s="1"/>
  <c r="Q2207" i="1"/>
  <c r="J2207" i="1" s="1"/>
  <c r="Q2206" i="1"/>
  <c r="J2206" i="1" s="1"/>
  <c r="Q2205" i="1"/>
  <c r="J2205" i="1" s="1"/>
  <c r="Q2204" i="1"/>
  <c r="J2204" i="1" s="1"/>
  <c r="Q2203" i="1"/>
  <c r="J2203" i="1" s="1"/>
  <c r="Q2202" i="1"/>
  <c r="J2202" i="1" s="1"/>
  <c r="Q2201" i="1"/>
  <c r="J2201" i="1" s="1"/>
  <c r="Q2200" i="1"/>
  <c r="J2200" i="1" s="1"/>
  <c r="Q2199" i="1"/>
  <c r="J2199" i="1" s="1"/>
  <c r="Q2198" i="1"/>
  <c r="J2198" i="1" s="1"/>
  <c r="Q2197" i="1"/>
  <c r="J2197" i="1" s="1"/>
  <c r="Q2196" i="1"/>
  <c r="J2196" i="1" s="1"/>
  <c r="Q2195" i="1"/>
  <c r="J2195" i="1" s="1"/>
  <c r="Q2194" i="1"/>
  <c r="J2194" i="1" s="1"/>
  <c r="Q2193" i="1"/>
  <c r="J2193" i="1" s="1"/>
  <c r="Q2192" i="1"/>
  <c r="J2192" i="1" s="1"/>
  <c r="Q2191" i="1"/>
  <c r="J2191" i="1" s="1"/>
  <c r="Q2190" i="1"/>
  <c r="J2190" i="1" s="1"/>
  <c r="Q2189" i="1"/>
  <c r="J2189" i="1" s="1"/>
  <c r="Q2188" i="1"/>
  <c r="J2188" i="1" s="1"/>
  <c r="Q2187" i="1"/>
  <c r="J2187" i="1" s="1"/>
  <c r="Q2186" i="1"/>
  <c r="J2186" i="1" s="1"/>
  <c r="Q2185" i="1"/>
  <c r="J2185" i="1" s="1"/>
  <c r="Q2184" i="1"/>
  <c r="J2184" i="1" s="1"/>
  <c r="Q2183" i="1"/>
  <c r="J2183" i="1" s="1"/>
  <c r="Q2182" i="1"/>
  <c r="J2182" i="1" s="1"/>
  <c r="Q2181" i="1"/>
  <c r="J2181" i="1" s="1"/>
  <c r="Q2180" i="1"/>
  <c r="J2180" i="1" s="1"/>
  <c r="Q2179" i="1"/>
  <c r="J2179" i="1" s="1"/>
  <c r="Q2178" i="1"/>
  <c r="J2178" i="1" s="1"/>
  <c r="Q2177" i="1"/>
  <c r="J2177" i="1" s="1"/>
  <c r="Q2176" i="1"/>
  <c r="J2176" i="1" s="1"/>
  <c r="Q2175" i="1"/>
  <c r="J2175" i="1" s="1"/>
  <c r="Q2174" i="1"/>
  <c r="J2174" i="1" s="1"/>
  <c r="Q2173" i="1"/>
  <c r="J2173" i="1" s="1"/>
  <c r="Q2172" i="1"/>
  <c r="J2172" i="1" s="1"/>
  <c r="Q2171" i="1"/>
  <c r="J2171" i="1" s="1"/>
  <c r="Q2170" i="1"/>
  <c r="J2170" i="1" s="1"/>
  <c r="Q2169" i="1"/>
  <c r="J2169" i="1" s="1"/>
  <c r="Q2168" i="1"/>
  <c r="J2168" i="1" s="1"/>
  <c r="Q2167" i="1"/>
  <c r="J2167" i="1" s="1"/>
  <c r="Q2166" i="1"/>
  <c r="J2166" i="1" s="1"/>
  <c r="Q2165" i="1"/>
  <c r="J2165" i="1" s="1"/>
  <c r="Q2164" i="1"/>
  <c r="J2164" i="1" s="1"/>
  <c r="Q2163" i="1"/>
  <c r="J2163" i="1" s="1"/>
  <c r="Q2162" i="1"/>
  <c r="J2162" i="1" s="1"/>
  <c r="Q2161" i="1"/>
  <c r="J2161" i="1" s="1"/>
  <c r="Q2160" i="1"/>
  <c r="J2160" i="1" s="1"/>
  <c r="Q2159" i="1"/>
  <c r="J2159" i="1" s="1"/>
  <c r="Q2158" i="1"/>
  <c r="J2158" i="1" s="1"/>
  <c r="Q2157" i="1"/>
  <c r="J2157" i="1" s="1"/>
  <c r="Q2156" i="1"/>
  <c r="J2156" i="1" s="1"/>
  <c r="Q2155" i="1"/>
  <c r="J2155" i="1" s="1"/>
  <c r="Q2154" i="1"/>
  <c r="J2154" i="1" s="1"/>
  <c r="Q2153" i="1"/>
  <c r="J2153" i="1" s="1"/>
  <c r="Q2152" i="1"/>
  <c r="J2152" i="1" s="1"/>
  <c r="Q2151" i="1"/>
  <c r="J2151" i="1" s="1"/>
  <c r="Q2150" i="1"/>
  <c r="J2150" i="1" s="1"/>
  <c r="Q2149" i="1"/>
  <c r="J2149" i="1" s="1"/>
  <c r="Q2148" i="1"/>
  <c r="J2148" i="1" s="1"/>
  <c r="Q2147" i="1"/>
  <c r="J2147" i="1" s="1"/>
  <c r="Q2146" i="1"/>
  <c r="J2146" i="1" s="1"/>
  <c r="Q2145" i="1"/>
  <c r="J2145" i="1" s="1"/>
  <c r="Q2144" i="1"/>
  <c r="J2144" i="1" s="1"/>
  <c r="Q2143" i="1"/>
  <c r="J2143" i="1" s="1"/>
  <c r="Q2142" i="1"/>
  <c r="J2142" i="1" s="1"/>
  <c r="Q2141" i="1"/>
  <c r="J2141" i="1" s="1"/>
  <c r="Q2140" i="1"/>
  <c r="J2140" i="1" s="1"/>
  <c r="Q2139" i="1"/>
  <c r="J2139" i="1" s="1"/>
  <c r="Q2138" i="1"/>
  <c r="J2138" i="1" s="1"/>
  <c r="Q2137" i="1"/>
  <c r="J2137" i="1" s="1"/>
  <c r="Q2136" i="1"/>
  <c r="J2136" i="1" s="1"/>
  <c r="Q2135" i="1"/>
  <c r="J2135" i="1" s="1"/>
  <c r="Q2134" i="1"/>
  <c r="J2134" i="1" s="1"/>
  <c r="Q2133" i="1"/>
  <c r="J2133" i="1" s="1"/>
  <c r="Q2132" i="1"/>
  <c r="J2132" i="1" s="1"/>
  <c r="Q2131" i="1"/>
  <c r="J2131" i="1" s="1"/>
  <c r="Q2130" i="1"/>
  <c r="J2130" i="1" s="1"/>
  <c r="Q2129" i="1"/>
  <c r="J2129" i="1" s="1"/>
  <c r="Q2128" i="1"/>
  <c r="J2128" i="1" s="1"/>
  <c r="Q2127" i="1"/>
  <c r="J2127" i="1" s="1"/>
  <c r="Q2126" i="1"/>
  <c r="J2126" i="1" s="1"/>
  <c r="Q2125" i="1"/>
  <c r="J2125" i="1" s="1"/>
  <c r="Q2124" i="1"/>
  <c r="J2124" i="1" s="1"/>
  <c r="Q2123" i="1"/>
  <c r="J2123" i="1" s="1"/>
  <c r="Q2122" i="1"/>
  <c r="J2122" i="1" s="1"/>
  <c r="Q2121" i="1"/>
  <c r="J2121" i="1" s="1"/>
  <c r="Q2120" i="1"/>
  <c r="J2120" i="1" s="1"/>
  <c r="Q2119" i="1"/>
  <c r="J2119" i="1" s="1"/>
  <c r="Q2118" i="1"/>
  <c r="J2118" i="1" s="1"/>
  <c r="Q2117" i="1"/>
  <c r="J2117" i="1" s="1"/>
  <c r="Q2116" i="1"/>
  <c r="J2116" i="1" s="1"/>
  <c r="Q2115" i="1"/>
  <c r="J2115" i="1" s="1"/>
  <c r="Q2114" i="1"/>
  <c r="J2114" i="1" s="1"/>
  <c r="Q2113" i="1"/>
  <c r="J2113" i="1" s="1"/>
  <c r="Q2112" i="1"/>
  <c r="J2112" i="1" s="1"/>
  <c r="Q2111" i="1"/>
  <c r="J2111" i="1" s="1"/>
  <c r="Q2110" i="1"/>
  <c r="J2110" i="1" s="1"/>
  <c r="Q2109" i="1"/>
  <c r="J2109" i="1" s="1"/>
  <c r="Q2108" i="1"/>
  <c r="J2108" i="1" s="1"/>
  <c r="Q2107" i="1"/>
  <c r="J2107" i="1" s="1"/>
  <c r="Q2106" i="1"/>
  <c r="J2106" i="1" s="1"/>
  <c r="Q2105" i="1"/>
  <c r="J2105" i="1" s="1"/>
  <c r="Q2104" i="1"/>
  <c r="J2104" i="1" s="1"/>
  <c r="Q2103" i="1"/>
  <c r="J2103" i="1" s="1"/>
  <c r="Q2102" i="1"/>
  <c r="J2102" i="1" s="1"/>
  <c r="Q2101" i="1"/>
  <c r="J2101" i="1" s="1"/>
  <c r="Q2100" i="1"/>
  <c r="J2100" i="1" s="1"/>
  <c r="Q2099" i="1"/>
  <c r="J2099" i="1" s="1"/>
  <c r="Q2098" i="1"/>
  <c r="J2098" i="1" s="1"/>
  <c r="Q2097" i="1"/>
  <c r="J2097" i="1" s="1"/>
  <c r="Q2096" i="1"/>
  <c r="J2096" i="1" s="1"/>
  <c r="Q2095" i="1"/>
  <c r="J2095" i="1" s="1"/>
  <c r="Q2094" i="1"/>
  <c r="J2094" i="1" s="1"/>
  <c r="Q2093" i="1"/>
  <c r="J2093" i="1" s="1"/>
  <c r="Q2092" i="1"/>
  <c r="J2092" i="1" s="1"/>
  <c r="Q2091" i="1"/>
  <c r="J2091" i="1" s="1"/>
  <c r="Q2090" i="1"/>
  <c r="J2090" i="1" s="1"/>
  <c r="Q2089" i="1"/>
  <c r="J2089" i="1" s="1"/>
  <c r="Q2088" i="1"/>
  <c r="J2088" i="1" s="1"/>
  <c r="Q2087" i="1"/>
  <c r="J2087" i="1" s="1"/>
  <c r="Q2086" i="1"/>
  <c r="J2086" i="1" s="1"/>
  <c r="Q2085" i="1"/>
  <c r="J2085" i="1" s="1"/>
  <c r="Q2084" i="1"/>
  <c r="J2084" i="1" s="1"/>
  <c r="Q2083" i="1"/>
  <c r="J2083" i="1" s="1"/>
  <c r="Q2082" i="1"/>
  <c r="J2082" i="1" s="1"/>
  <c r="Q2081" i="1"/>
  <c r="J2081" i="1" s="1"/>
  <c r="Q2080" i="1"/>
  <c r="J2080" i="1" s="1"/>
  <c r="Q2079" i="1"/>
  <c r="J2079" i="1" s="1"/>
  <c r="Q2078" i="1"/>
  <c r="J2078" i="1" s="1"/>
  <c r="Q2077" i="1"/>
  <c r="J2077" i="1" s="1"/>
  <c r="Q2076" i="1"/>
  <c r="J2076" i="1" s="1"/>
  <c r="Q2075" i="1"/>
  <c r="J2075" i="1" s="1"/>
  <c r="Q2074" i="1"/>
  <c r="J2074" i="1" s="1"/>
  <c r="Q2073" i="1"/>
  <c r="J2073" i="1" s="1"/>
  <c r="Q2072" i="1"/>
  <c r="J2072" i="1" s="1"/>
  <c r="Q2071" i="1"/>
  <c r="J2071" i="1" s="1"/>
  <c r="Q2070" i="1"/>
  <c r="J2070" i="1" s="1"/>
  <c r="Q2069" i="1"/>
  <c r="J2069" i="1" s="1"/>
  <c r="Q2068" i="1"/>
  <c r="J2068" i="1" s="1"/>
  <c r="Q2067" i="1"/>
  <c r="J2067" i="1" s="1"/>
  <c r="Q2066" i="1"/>
  <c r="J2066" i="1" s="1"/>
  <c r="Q2065" i="1"/>
  <c r="J2065" i="1" s="1"/>
  <c r="Q2064" i="1"/>
  <c r="J2064" i="1" s="1"/>
  <c r="Q2063" i="1"/>
  <c r="J2063" i="1" s="1"/>
  <c r="Q2062" i="1"/>
  <c r="J2062" i="1" s="1"/>
  <c r="Q2061" i="1"/>
  <c r="J2061" i="1" s="1"/>
  <c r="Q2060" i="1"/>
  <c r="J2060" i="1" s="1"/>
  <c r="Q2059" i="1"/>
  <c r="J2059" i="1" s="1"/>
  <c r="Q2058" i="1"/>
  <c r="J2058" i="1" s="1"/>
  <c r="Q2057" i="1"/>
  <c r="J2057" i="1" s="1"/>
  <c r="Q2056" i="1"/>
  <c r="J2056" i="1" s="1"/>
  <c r="Q2055" i="1"/>
  <c r="J2055" i="1" s="1"/>
  <c r="Q2054" i="1"/>
  <c r="J2054" i="1" s="1"/>
  <c r="Q2053" i="1"/>
  <c r="J2053" i="1" s="1"/>
  <c r="Q2052" i="1"/>
  <c r="J2052" i="1" s="1"/>
  <c r="Q2051" i="1"/>
  <c r="J2051" i="1" s="1"/>
  <c r="Q2050" i="1"/>
  <c r="J2050" i="1" s="1"/>
  <c r="Q2049" i="1"/>
  <c r="J2049" i="1" s="1"/>
  <c r="Q2048" i="1"/>
  <c r="J2048" i="1" s="1"/>
  <c r="Q2047" i="1"/>
  <c r="J2047" i="1" s="1"/>
  <c r="Q2046" i="1"/>
  <c r="J2046" i="1" s="1"/>
  <c r="Q2045" i="1"/>
  <c r="J2045" i="1" s="1"/>
  <c r="Q2044" i="1"/>
  <c r="J2044" i="1" s="1"/>
  <c r="Q2043" i="1"/>
  <c r="J2043" i="1" s="1"/>
  <c r="Q2042" i="1"/>
  <c r="J2042" i="1" s="1"/>
  <c r="Q2041" i="1"/>
  <c r="J2041" i="1" s="1"/>
  <c r="Q2040" i="1"/>
  <c r="J2040" i="1" s="1"/>
  <c r="Q2039" i="1"/>
  <c r="J2039" i="1" s="1"/>
  <c r="Q2038" i="1"/>
  <c r="J2038" i="1" s="1"/>
  <c r="Q2037" i="1"/>
  <c r="J2037" i="1" s="1"/>
  <c r="Q2036" i="1"/>
  <c r="J2036" i="1" s="1"/>
  <c r="Q2035" i="1"/>
  <c r="J2035" i="1" s="1"/>
  <c r="Q2034" i="1"/>
  <c r="J2034" i="1" s="1"/>
  <c r="Q2033" i="1"/>
  <c r="J2033" i="1" s="1"/>
  <c r="Q2032" i="1"/>
  <c r="J2032" i="1" s="1"/>
  <c r="Q2031" i="1"/>
  <c r="J2031" i="1" s="1"/>
  <c r="Q2030" i="1"/>
  <c r="J2030" i="1" s="1"/>
  <c r="Q2029" i="1"/>
  <c r="J2029" i="1" s="1"/>
  <c r="Q2028" i="1"/>
  <c r="J2028" i="1" s="1"/>
  <c r="Q2027" i="1"/>
  <c r="J2027" i="1" s="1"/>
  <c r="Q2026" i="1"/>
  <c r="J2026" i="1" s="1"/>
  <c r="Q2025" i="1"/>
  <c r="J2025" i="1" s="1"/>
  <c r="Q2024" i="1"/>
  <c r="J2024" i="1" s="1"/>
  <c r="Q2023" i="1"/>
  <c r="J2023" i="1" s="1"/>
  <c r="Q2022" i="1"/>
  <c r="J2022" i="1" s="1"/>
  <c r="Q2021" i="1"/>
  <c r="J2021" i="1" s="1"/>
  <c r="Q2020" i="1"/>
  <c r="J2020" i="1" s="1"/>
  <c r="Q2019" i="1"/>
  <c r="J2019" i="1" s="1"/>
  <c r="Q2018" i="1"/>
  <c r="J2018" i="1" s="1"/>
  <c r="Q2017" i="1"/>
  <c r="J2017" i="1" s="1"/>
  <c r="Q2016" i="1"/>
  <c r="J2016" i="1" s="1"/>
  <c r="Q2015" i="1"/>
  <c r="J2015" i="1" s="1"/>
  <c r="Q2014" i="1"/>
  <c r="J2014" i="1" s="1"/>
  <c r="Q2013" i="1"/>
  <c r="J2013" i="1" s="1"/>
  <c r="Q2012" i="1"/>
  <c r="J2012" i="1" s="1"/>
  <c r="Q2011" i="1"/>
  <c r="J2011" i="1" s="1"/>
  <c r="Q2010" i="1"/>
  <c r="J2010" i="1" s="1"/>
  <c r="Q2009" i="1"/>
  <c r="J2009" i="1" s="1"/>
  <c r="Q2008" i="1"/>
  <c r="J2008" i="1" s="1"/>
  <c r="Q2007" i="1"/>
  <c r="J2007" i="1" s="1"/>
  <c r="Q2006" i="1"/>
  <c r="J2006" i="1" s="1"/>
  <c r="Q2005" i="1"/>
  <c r="J2005" i="1" s="1"/>
  <c r="Q2004" i="1"/>
  <c r="J2004" i="1" s="1"/>
  <c r="Q2003" i="1"/>
  <c r="J2003" i="1" s="1"/>
  <c r="Q2002" i="1"/>
  <c r="J2002" i="1" s="1"/>
  <c r="Q2001" i="1"/>
  <c r="J2001" i="1" s="1"/>
  <c r="Q2000" i="1"/>
  <c r="J2000" i="1" s="1"/>
  <c r="Q1999" i="1"/>
  <c r="J1999" i="1" s="1"/>
  <c r="Q1998" i="1"/>
  <c r="J1998" i="1" s="1"/>
  <c r="Q1997" i="1"/>
  <c r="J1997" i="1" s="1"/>
  <c r="Q1996" i="1"/>
  <c r="J1996" i="1" s="1"/>
  <c r="Q1995" i="1"/>
  <c r="J1995" i="1" s="1"/>
  <c r="Q1994" i="1"/>
  <c r="J1994" i="1" s="1"/>
  <c r="Q1993" i="1"/>
  <c r="J1993" i="1" s="1"/>
  <c r="Q1992" i="1"/>
  <c r="J1992" i="1" s="1"/>
  <c r="Q1991" i="1"/>
  <c r="J1991" i="1" s="1"/>
  <c r="Q1990" i="1"/>
  <c r="J1990" i="1" s="1"/>
  <c r="Q1989" i="1"/>
  <c r="J1989" i="1" s="1"/>
  <c r="Q1988" i="1"/>
  <c r="J1988" i="1" s="1"/>
  <c r="Q1987" i="1"/>
  <c r="J1987" i="1" s="1"/>
  <c r="Q1986" i="1"/>
  <c r="J1986" i="1" s="1"/>
  <c r="Q1985" i="1"/>
  <c r="J1985" i="1" s="1"/>
  <c r="Q1984" i="1"/>
  <c r="J1984" i="1" s="1"/>
  <c r="Q1983" i="1"/>
  <c r="J1983" i="1" s="1"/>
  <c r="Q1982" i="1"/>
  <c r="J1982" i="1" s="1"/>
  <c r="Q1981" i="1"/>
  <c r="J1981" i="1" s="1"/>
  <c r="Q1980" i="1"/>
  <c r="J1980" i="1" s="1"/>
  <c r="Q1979" i="1"/>
  <c r="J1979" i="1" s="1"/>
  <c r="Q1978" i="1"/>
  <c r="J1978" i="1" s="1"/>
  <c r="Q1977" i="1"/>
  <c r="J1977" i="1" s="1"/>
  <c r="Q1976" i="1"/>
  <c r="J1976" i="1" s="1"/>
  <c r="Q1975" i="1"/>
  <c r="J1975" i="1" s="1"/>
  <c r="Q1974" i="1"/>
  <c r="J1974" i="1" s="1"/>
  <c r="Q1973" i="1"/>
  <c r="J1973" i="1" s="1"/>
  <c r="Q1972" i="1"/>
  <c r="J1972" i="1" s="1"/>
  <c r="Q1971" i="1"/>
  <c r="J1971" i="1" s="1"/>
  <c r="Q1970" i="1"/>
  <c r="J1970" i="1" s="1"/>
  <c r="Q1969" i="1"/>
  <c r="J1969" i="1" s="1"/>
  <c r="Q1968" i="1"/>
  <c r="J1968" i="1" s="1"/>
  <c r="Q1967" i="1"/>
  <c r="J1967" i="1" s="1"/>
  <c r="Q1966" i="1"/>
  <c r="J1966" i="1" s="1"/>
  <c r="Q1965" i="1"/>
  <c r="J1965" i="1" s="1"/>
  <c r="Q1964" i="1"/>
  <c r="J1964" i="1" s="1"/>
  <c r="Q1963" i="1"/>
  <c r="J1963" i="1" s="1"/>
  <c r="Q1962" i="1"/>
  <c r="J1962" i="1" s="1"/>
  <c r="Q1961" i="1"/>
  <c r="J1961" i="1" s="1"/>
  <c r="Q1960" i="1"/>
  <c r="J1960" i="1" s="1"/>
  <c r="Q1959" i="1"/>
  <c r="J1959" i="1" s="1"/>
  <c r="Q1958" i="1"/>
  <c r="J1958" i="1" s="1"/>
  <c r="Q1957" i="1"/>
  <c r="J1957" i="1" s="1"/>
  <c r="Q1956" i="1"/>
  <c r="J1956" i="1" s="1"/>
  <c r="Q1955" i="1"/>
  <c r="J1955" i="1" s="1"/>
  <c r="Q1954" i="1"/>
  <c r="J1954" i="1" s="1"/>
  <c r="Q1953" i="1"/>
  <c r="J1953" i="1" s="1"/>
  <c r="Q1952" i="1"/>
  <c r="J1952" i="1" s="1"/>
  <c r="Q1951" i="1"/>
  <c r="J1951" i="1" s="1"/>
  <c r="Q1950" i="1"/>
  <c r="J1950" i="1" s="1"/>
  <c r="Q1949" i="1"/>
  <c r="J1949" i="1" s="1"/>
  <c r="Q1948" i="1"/>
  <c r="J1948" i="1" s="1"/>
  <c r="Q1947" i="1"/>
  <c r="J1947" i="1" s="1"/>
  <c r="Q1946" i="1"/>
  <c r="J1946" i="1" s="1"/>
  <c r="Q1945" i="1"/>
  <c r="J1945" i="1" s="1"/>
  <c r="Q1944" i="1"/>
  <c r="J1944" i="1" s="1"/>
  <c r="Q1943" i="1"/>
  <c r="J1943" i="1" s="1"/>
  <c r="Q1942" i="1"/>
  <c r="J1942" i="1" s="1"/>
  <c r="Q1941" i="1"/>
  <c r="J1941" i="1" s="1"/>
  <c r="Q1940" i="1"/>
  <c r="J1940" i="1" s="1"/>
  <c r="Q1939" i="1"/>
  <c r="J1939" i="1" s="1"/>
  <c r="Q1938" i="1"/>
  <c r="J1938" i="1" s="1"/>
  <c r="Q1937" i="1"/>
  <c r="J1937" i="1" s="1"/>
  <c r="Q1936" i="1"/>
  <c r="J1936" i="1" s="1"/>
  <c r="Q1935" i="1"/>
  <c r="J1935" i="1" s="1"/>
  <c r="Q1934" i="1"/>
  <c r="J1934" i="1" s="1"/>
  <c r="Q1933" i="1"/>
  <c r="J1933" i="1" s="1"/>
  <c r="Q1932" i="1"/>
  <c r="J1932" i="1" s="1"/>
  <c r="Q1931" i="1"/>
  <c r="J1931" i="1" s="1"/>
  <c r="Q1930" i="1"/>
  <c r="J1930" i="1" s="1"/>
  <c r="Q1929" i="1"/>
  <c r="J1929" i="1" s="1"/>
  <c r="Q1928" i="1"/>
  <c r="J1928" i="1" s="1"/>
  <c r="Q1927" i="1"/>
  <c r="J1927" i="1" s="1"/>
  <c r="Q1926" i="1"/>
  <c r="J1926" i="1" s="1"/>
  <c r="Q1925" i="1"/>
  <c r="J1925" i="1" s="1"/>
  <c r="Q1924" i="1"/>
  <c r="J1924" i="1" s="1"/>
  <c r="Q1923" i="1"/>
  <c r="J1923" i="1" s="1"/>
  <c r="Q1922" i="1"/>
  <c r="J1922" i="1" s="1"/>
  <c r="Q1921" i="1"/>
  <c r="J1921" i="1" s="1"/>
  <c r="Q1920" i="1"/>
  <c r="J1920" i="1" s="1"/>
  <c r="Q1919" i="1"/>
  <c r="J1919" i="1" s="1"/>
  <c r="Q1918" i="1"/>
  <c r="J1918" i="1" s="1"/>
  <c r="Q1917" i="1"/>
  <c r="J1917" i="1" s="1"/>
  <c r="Q1916" i="1"/>
  <c r="J1916" i="1" s="1"/>
  <c r="Q1915" i="1"/>
  <c r="J1915" i="1" s="1"/>
  <c r="Q1914" i="1"/>
  <c r="J1914" i="1" s="1"/>
  <c r="Q1913" i="1"/>
  <c r="J1913" i="1" s="1"/>
  <c r="Q1912" i="1"/>
  <c r="J1912" i="1" s="1"/>
  <c r="Q1911" i="1"/>
  <c r="J1911" i="1" s="1"/>
  <c r="Q1910" i="1"/>
  <c r="J1910" i="1" s="1"/>
  <c r="Q1909" i="1"/>
  <c r="J1909" i="1" s="1"/>
  <c r="Q1908" i="1"/>
  <c r="J1908" i="1" s="1"/>
  <c r="Q1907" i="1"/>
  <c r="J1907" i="1" s="1"/>
  <c r="Q1906" i="1"/>
  <c r="J1906" i="1" s="1"/>
  <c r="Q1905" i="1"/>
  <c r="J1905" i="1" s="1"/>
  <c r="Q1904" i="1"/>
  <c r="J1904" i="1" s="1"/>
  <c r="Q1903" i="1"/>
  <c r="J1903" i="1" s="1"/>
  <c r="Q1902" i="1"/>
  <c r="J1902" i="1" s="1"/>
  <c r="Q1901" i="1"/>
  <c r="J1901" i="1" s="1"/>
  <c r="Q1900" i="1"/>
  <c r="J1900" i="1" s="1"/>
  <c r="Q1899" i="1"/>
  <c r="J1899" i="1" s="1"/>
  <c r="Q1898" i="1"/>
  <c r="J1898" i="1" s="1"/>
  <c r="Q1897" i="1"/>
  <c r="J1897" i="1" s="1"/>
  <c r="Q1896" i="1"/>
  <c r="J1896" i="1" s="1"/>
  <c r="Q1895" i="1"/>
  <c r="J1895" i="1" s="1"/>
  <c r="Q1894" i="1"/>
  <c r="J1894" i="1" s="1"/>
  <c r="Q1893" i="1"/>
  <c r="J1893" i="1" s="1"/>
  <c r="Q1892" i="1"/>
  <c r="J1892" i="1" s="1"/>
  <c r="Q1891" i="1"/>
  <c r="J1891" i="1" s="1"/>
  <c r="Q1890" i="1"/>
  <c r="J1890" i="1" s="1"/>
  <c r="Q1889" i="1"/>
  <c r="J1889" i="1" s="1"/>
  <c r="Q1888" i="1"/>
  <c r="J1888" i="1" s="1"/>
  <c r="Q1887" i="1"/>
  <c r="J1887" i="1" s="1"/>
  <c r="Q1886" i="1"/>
  <c r="J1886" i="1" s="1"/>
  <c r="Q1885" i="1"/>
  <c r="J1885" i="1" s="1"/>
  <c r="Q1884" i="1"/>
  <c r="J1884" i="1" s="1"/>
  <c r="Q1883" i="1"/>
  <c r="J1883" i="1" s="1"/>
  <c r="Q1882" i="1"/>
  <c r="J1882" i="1" s="1"/>
  <c r="Q1881" i="1"/>
  <c r="J1881" i="1" s="1"/>
  <c r="Q1880" i="1"/>
  <c r="J1880" i="1" s="1"/>
  <c r="Q1879" i="1"/>
  <c r="J1879" i="1" s="1"/>
  <c r="Q1878" i="1"/>
  <c r="J1878" i="1" s="1"/>
  <c r="Q1877" i="1"/>
  <c r="J1877" i="1" s="1"/>
  <c r="Q1876" i="1"/>
  <c r="J1876" i="1" s="1"/>
  <c r="Q1875" i="1"/>
  <c r="J1875" i="1" s="1"/>
  <c r="Q1874" i="1"/>
  <c r="J1874" i="1" s="1"/>
  <c r="Q1873" i="1"/>
  <c r="J1873" i="1" s="1"/>
  <c r="Q1872" i="1"/>
  <c r="J1872" i="1" s="1"/>
  <c r="Q1871" i="1"/>
  <c r="J1871" i="1" s="1"/>
  <c r="Q1870" i="1"/>
  <c r="J1870" i="1" s="1"/>
  <c r="Q1869" i="1"/>
  <c r="J1869" i="1" s="1"/>
  <c r="Q1868" i="1"/>
  <c r="J1868" i="1" s="1"/>
  <c r="Q1867" i="1"/>
  <c r="J1867" i="1" s="1"/>
  <c r="Q1866" i="1"/>
  <c r="J1866" i="1" s="1"/>
  <c r="Q1865" i="1"/>
  <c r="J1865" i="1" s="1"/>
  <c r="Q1864" i="1"/>
  <c r="J1864" i="1" s="1"/>
  <c r="Q1863" i="1"/>
  <c r="J1863" i="1" s="1"/>
  <c r="Q1862" i="1"/>
  <c r="J1862" i="1" s="1"/>
  <c r="Q1861" i="1"/>
  <c r="J1861" i="1" s="1"/>
  <c r="Q1860" i="1"/>
  <c r="J1860" i="1" s="1"/>
  <c r="Q1859" i="1"/>
  <c r="J1859" i="1" s="1"/>
  <c r="Q1858" i="1"/>
  <c r="J1858" i="1" s="1"/>
  <c r="Q1857" i="1"/>
  <c r="J1857" i="1" s="1"/>
  <c r="Q1856" i="1"/>
  <c r="J1856" i="1" s="1"/>
  <c r="Q1855" i="1"/>
  <c r="J1855" i="1" s="1"/>
  <c r="Q1854" i="1"/>
  <c r="J1854" i="1" s="1"/>
  <c r="Q1853" i="1"/>
  <c r="J1853" i="1" s="1"/>
  <c r="Q1852" i="1"/>
  <c r="J1852" i="1" s="1"/>
  <c r="Q1851" i="1"/>
  <c r="J1851" i="1" s="1"/>
  <c r="Q1850" i="1"/>
  <c r="J1850" i="1" s="1"/>
  <c r="Q1849" i="1"/>
  <c r="J1849" i="1" s="1"/>
  <c r="Q1848" i="1"/>
  <c r="J1848" i="1" s="1"/>
  <c r="Q1847" i="1"/>
  <c r="J1847" i="1" s="1"/>
  <c r="Q1846" i="1"/>
  <c r="J1846" i="1" s="1"/>
  <c r="Q1845" i="1"/>
  <c r="J1845" i="1" s="1"/>
  <c r="Q1844" i="1"/>
  <c r="J1844" i="1" s="1"/>
  <c r="Q1843" i="1"/>
  <c r="J1843" i="1" s="1"/>
  <c r="Q1842" i="1"/>
  <c r="J1842" i="1" s="1"/>
  <c r="Q1841" i="1"/>
  <c r="J1841" i="1" s="1"/>
  <c r="Q1840" i="1"/>
  <c r="J1840" i="1" s="1"/>
  <c r="Q1839" i="1"/>
  <c r="J1839" i="1" s="1"/>
  <c r="Q1838" i="1"/>
  <c r="J1838" i="1" s="1"/>
  <c r="Q1837" i="1"/>
  <c r="J1837" i="1" s="1"/>
  <c r="Q1836" i="1"/>
  <c r="J1836" i="1" s="1"/>
  <c r="Q1835" i="1"/>
  <c r="J1835" i="1" s="1"/>
  <c r="Q1834" i="1"/>
  <c r="J1834" i="1" s="1"/>
  <c r="Q1833" i="1"/>
  <c r="J1833" i="1" s="1"/>
  <c r="Q1832" i="1"/>
  <c r="J1832" i="1" s="1"/>
  <c r="Q1831" i="1"/>
  <c r="J1831" i="1" s="1"/>
  <c r="Q1830" i="1"/>
  <c r="J1830" i="1" s="1"/>
  <c r="Q1829" i="1"/>
  <c r="J1829" i="1" s="1"/>
  <c r="Q1828" i="1"/>
  <c r="J1828" i="1" s="1"/>
  <c r="Q1827" i="1"/>
  <c r="J1827" i="1" s="1"/>
  <c r="Q1826" i="1"/>
  <c r="J1826" i="1" s="1"/>
  <c r="Q1825" i="1"/>
  <c r="J1825" i="1" s="1"/>
  <c r="Q1824" i="1"/>
  <c r="J1824" i="1" s="1"/>
  <c r="Q1823" i="1"/>
  <c r="J1823" i="1" s="1"/>
  <c r="Q1822" i="1"/>
  <c r="J1822" i="1" s="1"/>
  <c r="Q1821" i="1"/>
  <c r="J1821" i="1" s="1"/>
  <c r="Q1820" i="1"/>
  <c r="J1820" i="1" s="1"/>
  <c r="Q1819" i="1"/>
  <c r="J1819" i="1" s="1"/>
  <c r="Q1818" i="1"/>
  <c r="J1818" i="1" s="1"/>
  <c r="Q1817" i="1"/>
  <c r="J1817" i="1" s="1"/>
  <c r="Q1816" i="1"/>
  <c r="J1816" i="1" s="1"/>
  <c r="Q1815" i="1"/>
  <c r="J1815" i="1" s="1"/>
  <c r="Q1814" i="1"/>
  <c r="J1814" i="1" s="1"/>
  <c r="Q1813" i="1"/>
  <c r="J1813" i="1" s="1"/>
  <c r="Q1812" i="1"/>
  <c r="J1812" i="1" s="1"/>
  <c r="Q1811" i="1"/>
  <c r="J1811" i="1" s="1"/>
  <c r="Q1810" i="1"/>
  <c r="J1810" i="1" s="1"/>
  <c r="Q1809" i="1"/>
  <c r="J1809" i="1" s="1"/>
  <c r="Q1808" i="1"/>
  <c r="J1808" i="1" s="1"/>
  <c r="Q1807" i="1"/>
  <c r="J1807" i="1" s="1"/>
  <c r="Q1806" i="1"/>
  <c r="J1806" i="1" s="1"/>
  <c r="Q1805" i="1"/>
  <c r="J1805" i="1" s="1"/>
  <c r="Q1804" i="1"/>
  <c r="J1804" i="1" s="1"/>
  <c r="Q1803" i="1"/>
  <c r="J1803" i="1" s="1"/>
  <c r="Q1802" i="1"/>
  <c r="J1802" i="1" s="1"/>
  <c r="Q1801" i="1"/>
  <c r="J1801" i="1" s="1"/>
  <c r="Q1800" i="1"/>
  <c r="J1800" i="1" s="1"/>
  <c r="Q1799" i="1"/>
  <c r="J1799" i="1" s="1"/>
  <c r="Q1798" i="1"/>
  <c r="J1798" i="1" s="1"/>
  <c r="Q1797" i="1"/>
  <c r="J1797" i="1" s="1"/>
  <c r="Q1796" i="1"/>
  <c r="J1796" i="1" s="1"/>
  <c r="Q1795" i="1"/>
  <c r="J1795" i="1" s="1"/>
  <c r="Q1794" i="1"/>
  <c r="J1794" i="1" s="1"/>
  <c r="Q1793" i="1"/>
  <c r="J1793" i="1" s="1"/>
  <c r="Q1792" i="1"/>
  <c r="J1792" i="1" s="1"/>
  <c r="Q1791" i="1"/>
  <c r="J1791" i="1" s="1"/>
  <c r="Q1790" i="1"/>
  <c r="J1790" i="1" s="1"/>
  <c r="Q1789" i="1"/>
  <c r="J1789" i="1" s="1"/>
  <c r="Q1788" i="1"/>
  <c r="J1788" i="1" s="1"/>
  <c r="Q1787" i="1"/>
  <c r="J1787" i="1" s="1"/>
  <c r="Q1786" i="1"/>
  <c r="J1786" i="1" s="1"/>
  <c r="Q1785" i="1"/>
  <c r="J1785" i="1" s="1"/>
  <c r="Q1784" i="1"/>
  <c r="J1784" i="1" s="1"/>
  <c r="Q1783" i="1"/>
  <c r="J1783" i="1" s="1"/>
  <c r="Q1782" i="1"/>
  <c r="J1782" i="1" s="1"/>
  <c r="Q1781" i="1"/>
  <c r="J1781" i="1" s="1"/>
  <c r="Q1780" i="1"/>
  <c r="J1780" i="1" s="1"/>
  <c r="Q1779" i="1"/>
  <c r="J1779" i="1" s="1"/>
  <c r="Q1778" i="1"/>
  <c r="J1778" i="1" s="1"/>
  <c r="Q1777" i="1"/>
  <c r="J1777" i="1" s="1"/>
  <c r="Q1776" i="1"/>
  <c r="J1776" i="1" s="1"/>
  <c r="Q1775" i="1"/>
  <c r="J1775" i="1" s="1"/>
  <c r="Q1774" i="1"/>
  <c r="J1774" i="1" s="1"/>
  <c r="Q1773" i="1"/>
  <c r="J1773" i="1" s="1"/>
  <c r="Q1772" i="1"/>
  <c r="J1772" i="1" s="1"/>
  <c r="Q1771" i="1"/>
  <c r="J1771" i="1" s="1"/>
  <c r="Q1770" i="1"/>
  <c r="J1770" i="1" s="1"/>
  <c r="Q1769" i="1"/>
  <c r="J1769" i="1" s="1"/>
  <c r="Q1768" i="1"/>
  <c r="J1768" i="1" s="1"/>
  <c r="Q1767" i="1"/>
  <c r="J1767" i="1" s="1"/>
  <c r="Q1766" i="1"/>
  <c r="J1766" i="1" s="1"/>
  <c r="Q1765" i="1"/>
  <c r="J1765" i="1" s="1"/>
  <c r="Q1764" i="1"/>
  <c r="J1764" i="1" s="1"/>
  <c r="Q1763" i="1"/>
  <c r="J1763" i="1" s="1"/>
  <c r="Q1762" i="1"/>
  <c r="J1762" i="1" s="1"/>
  <c r="Q1761" i="1"/>
  <c r="J1761" i="1" s="1"/>
  <c r="Q1760" i="1"/>
  <c r="J1760" i="1" s="1"/>
  <c r="Q1759" i="1"/>
  <c r="J1759" i="1" s="1"/>
  <c r="Q1758" i="1"/>
  <c r="J1758" i="1" s="1"/>
  <c r="Q1757" i="1"/>
  <c r="J1757" i="1" s="1"/>
  <c r="Q1756" i="1"/>
  <c r="J1756" i="1" s="1"/>
  <c r="Q1755" i="1"/>
  <c r="J1755" i="1" s="1"/>
  <c r="Q1754" i="1"/>
  <c r="J1754" i="1" s="1"/>
  <c r="Q1753" i="1"/>
  <c r="J1753" i="1" s="1"/>
  <c r="Q1752" i="1"/>
  <c r="J1752" i="1" s="1"/>
  <c r="Q1751" i="1"/>
  <c r="J1751" i="1" s="1"/>
  <c r="Q1750" i="1"/>
  <c r="J1750" i="1" s="1"/>
  <c r="Q1749" i="1"/>
  <c r="J1749" i="1" s="1"/>
  <c r="Q1748" i="1"/>
  <c r="J1748" i="1" s="1"/>
  <c r="Q1747" i="1"/>
  <c r="J1747" i="1" s="1"/>
  <c r="Q1746" i="1"/>
  <c r="J1746" i="1" s="1"/>
  <c r="Q1745" i="1"/>
  <c r="J1745" i="1" s="1"/>
  <c r="Q1744" i="1"/>
  <c r="J1744" i="1" s="1"/>
  <c r="Q1743" i="1"/>
  <c r="J1743" i="1" s="1"/>
  <c r="Q1742" i="1"/>
  <c r="J1742" i="1" s="1"/>
  <c r="Q1741" i="1"/>
  <c r="J1741" i="1" s="1"/>
  <c r="Q1740" i="1"/>
  <c r="J1740" i="1" s="1"/>
  <c r="Q1739" i="1"/>
  <c r="J1739" i="1" s="1"/>
  <c r="Q1738" i="1"/>
  <c r="J1738" i="1" s="1"/>
  <c r="Q1737" i="1"/>
  <c r="J1737" i="1" s="1"/>
  <c r="Q1736" i="1"/>
  <c r="J1736" i="1" s="1"/>
  <c r="Q1735" i="1"/>
  <c r="J1735" i="1" s="1"/>
  <c r="Q1734" i="1"/>
  <c r="J1734" i="1" s="1"/>
  <c r="Q1733" i="1"/>
  <c r="J1733" i="1" s="1"/>
  <c r="Q1732" i="1"/>
  <c r="J1732" i="1" s="1"/>
  <c r="Q1731" i="1"/>
  <c r="J1731" i="1" s="1"/>
  <c r="Q1730" i="1"/>
  <c r="J1730" i="1" s="1"/>
  <c r="Q1729" i="1"/>
  <c r="J1729" i="1" s="1"/>
  <c r="Q1728" i="1"/>
  <c r="J1728" i="1" s="1"/>
  <c r="Q1727" i="1"/>
  <c r="J1727" i="1" s="1"/>
  <c r="Q1726" i="1"/>
  <c r="J1726" i="1" s="1"/>
  <c r="Q1725" i="1"/>
  <c r="J1725" i="1" s="1"/>
  <c r="Q1724" i="1"/>
  <c r="J1724" i="1" s="1"/>
  <c r="Q1723" i="1"/>
  <c r="J1723" i="1" s="1"/>
  <c r="Q1722" i="1"/>
  <c r="J1722" i="1" s="1"/>
  <c r="Q1721" i="1"/>
  <c r="J1721" i="1" s="1"/>
  <c r="Q1720" i="1"/>
  <c r="J1720" i="1" s="1"/>
  <c r="Q1719" i="1"/>
  <c r="J1719" i="1" s="1"/>
  <c r="Q1718" i="1"/>
  <c r="J1718" i="1" s="1"/>
  <c r="Q1717" i="1"/>
  <c r="J1717" i="1" s="1"/>
  <c r="Q1716" i="1"/>
  <c r="J1716" i="1" s="1"/>
  <c r="Q1715" i="1"/>
  <c r="J1715" i="1" s="1"/>
  <c r="Q1714" i="1"/>
  <c r="J1714" i="1" s="1"/>
  <c r="Q1713" i="1"/>
  <c r="J1713" i="1" s="1"/>
  <c r="Q1712" i="1"/>
  <c r="J1712" i="1" s="1"/>
  <c r="Q1711" i="1"/>
  <c r="J1711" i="1" s="1"/>
  <c r="Q1710" i="1"/>
  <c r="J1710" i="1" s="1"/>
  <c r="Q1709" i="1"/>
  <c r="J1709" i="1" s="1"/>
  <c r="Q1708" i="1"/>
  <c r="J1708" i="1" s="1"/>
  <c r="Q1707" i="1"/>
  <c r="J1707" i="1" s="1"/>
  <c r="Q1706" i="1"/>
  <c r="J1706" i="1" s="1"/>
  <c r="Q1705" i="1"/>
  <c r="J1705" i="1" s="1"/>
  <c r="Q1704" i="1"/>
  <c r="J1704" i="1" s="1"/>
  <c r="Q1703" i="1"/>
  <c r="J1703" i="1" s="1"/>
  <c r="Q1702" i="1"/>
  <c r="J1702" i="1" s="1"/>
  <c r="Q1701" i="1"/>
  <c r="J1701" i="1" s="1"/>
  <c r="Q1700" i="1"/>
  <c r="J1700" i="1" s="1"/>
  <c r="Q1699" i="1"/>
  <c r="J1699" i="1" s="1"/>
  <c r="Q1698" i="1"/>
  <c r="J1698" i="1" s="1"/>
  <c r="Q1697" i="1"/>
  <c r="J1697" i="1" s="1"/>
  <c r="Q1696" i="1"/>
  <c r="J1696" i="1" s="1"/>
  <c r="Q1695" i="1"/>
  <c r="J1695" i="1" s="1"/>
  <c r="Q1694" i="1"/>
  <c r="J1694" i="1" s="1"/>
  <c r="Q1693" i="1"/>
  <c r="J1693" i="1" s="1"/>
  <c r="Q1692" i="1"/>
  <c r="J1692" i="1" s="1"/>
  <c r="Q1691" i="1"/>
  <c r="J1691" i="1" s="1"/>
  <c r="Q1690" i="1"/>
  <c r="J1690" i="1" s="1"/>
  <c r="Q1689" i="1"/>
  <c r="J1689" i="1" s="1"/>
  <c r="Q1688" i="1"/>
  <c r="J1688" i="1" s="1"/>
  <c r="Q1687" i="1"/>
  <c r="J1687" i="1" s="1"/>
  <c r="Q1686" i="1"/>
  <c r="J1686" i="1" s="1"/>
  <c r="Q1685" i="1"/>
  <c r="J1685" i="1" s="1"/>
  <c r="Q1684" i="1"/>
  <c r="J1684" i="1" s="1"/>
  <c r="Q1683" i="1"/>
  <c r="J1683" i="1" s="1"/>
  <c r="Q1682" i="1"/>
  <c r="J1682" i="1" s="1"/>
  <c r="Q1681" i="1"/>
  <c r="J1681" i="1" s="1"/>
  <c r="Q1680" i="1"/>
  <c r="J1680" i="1" s="1"/>
  <c r="Q1679" i="1"/>
  <c r="J1679" i="1" s="1"/>
  <c r="Q1678" i="1"/>
  <c r="J1678" i="1" s="1"/>
  <c r="Q1677" i="1"/>
  <c r="J1677" i="1" s="1"/>
  <c r="Q1676" i="1"/>
  <c r="J1676" i="1" s="1"/>
  <c r="Q1675" i="1"/>
  <c r="J1675" i="1" s="1"/>
  <c r="Q1674" i="1"/>
  <c r="J1674" i="1" s="1"/>
  <c r="Q1673" i="1"/>
  <c r="J1673" i="1" s="1"/>
  <c r="Q1672" i="1"/>
  <c r="J1672" i="1" s="1"/>
  <c r="Q1671" i="1"/>
  <c r="J1671" i="1" s="1"/>
  <c r="Q1670" i="1"/>
  <c r="J1670" i="1" s="1"/>
  <c r="Q1669" i="1"/>
  <c r="J1669" i="1" s="1"/>
  <c r="Q1668" i="1"/>
  <c r="J1668" i="1" s="1"/>
  <c r="Q1667" i="1"/>
  <c r="J1667" i="1" s="1"/>
  <c r="Q1666" i="1"/>
  <c r="J1666" i="1" s="1"/>
  <c r="Q1665" i="1"/>
  <c r="J1665" i="1" s="1"/>
  <c r="Q1664" i="1"/>
  <c r="J1664" i="1" s="1"/>
  <c r="Q1663" i="1"/>
  <c r="J1663" i="1" s="1"/>
  <c r="Q1662" i="1"/>
  <c r="J1662" i="1" s="1"/>
  <c r="Q1661" i="1"/>
  <c r="J1661" i="1" s="1"/>
  <c r="Q1660" i="1"/>
  <c r="J1660" i="1" s="1"/>
  <c r="Q1659" i="1"/>
  <c r="J1659" i="1" s="1"/>
  <c r="Q1658" i="1"/>
  <c r="J1658" i="1" s="1"/>
  <c r="Q1657" i="1"/>
  <c r="J1657" i="1" s="1"/>
  <c r="Q1656" i="1"/>
  <c r="J1656" i="1" s="1"/>
  <c r="Q1655" i="1"/>
  <c r="J1655" i="1" s="1"/>
  <c r="Q1654" i="1"/>
  <c r="J1654" i="1" s="1"/>
  <c r="Q1653" i="1"/>
  <c r="J1653" i="1" s="1"/>
  <c r="Q1652" i="1"/>
  <c r="J1652" i="1" s="1"/>
  <c r="Q1651" i="1"/>
  <c r="J1651" i="1" s="1"/>
  <c r="Q1650" i="1"/>
  <c r="J1650" i="1" s="1"/>
  <c r="Q1649" i="1"/>
  <c r="J1649" i="1" s="1"/>
  <c r="Q1648" i="1"/>
  <c r="J1648" i="1" s="1"/>
  <c r="Q1647" i="1"/>
  <c r="J1647" i="1" s="1"/>
  <c r="Q1646" i="1"/>
  <c r="J1646" i="1" s="1"/>
  <c r="Q1645" i="1"/>
  <c r="J1645" i="1" s="1"/>
  <c r="Q1644" i="1"/>
  <c r="J1644" i="1" s="1"/>
  <c r="Q1643" i="1"/>
  <c r="J1643" i="1" s="1"/>
  <c r="Q1642" i="1"/>
  <c r="J1642" i="1" s="1"/>
  <c r="Q1641" i="1"/>
  <c r="J1641" i="1" s="1"/>
  <c r="Q1640" i="1"/>
  <c r="J1640" i="1" s="1"/>
  <c r="Q1639" i="1"/>
  <c r="J1639" i="1" s="1"/>
  <c r="Q1638" i="1"/>
  <c r="J1638" i="1" s="1"/>
  <c r="Q1637" i="1"/>
  <c r="J1637" i="1" s="1"/>
  <c r="Q1636" i="1"/>
  <c r="J1636" i="1" s="1"/>
  <c r="Q1635" i="1"/>
  <c r="J1635" i="1" s="1"/>
  <c r="Q1634" i="1"/>
  <c r="J1634" i="1" s="1"/>
  <c r="Q1633" i="1"/>
  <c r="J1633" i="1" s="1"/>
  <c r="Q1632" i="1"/>
  <c r="J1632" i="1" s="1"/>
  <c r="Q1631" i="1"/>
  <c r="J1631" i="1" s="1"/>
  <c r="Q1630" i="1"/>
  <c r="J1630" i="1" s="1"/>
  <c r="Q1629" i="1"/>
  <c r="J1629" i="1" s="1"/>
  <c r="Q1628" i="1"/>
  <c r="J1628" i="1" s="1"/>
  <c r="Q1627" i="1"/>
  <c r="J1627" i="1" s="1"/>
  <c r="Q1626" i="1"/>
  <c r="J1626" i="1" s="1"/>
  <c r="Q1625" i="1"/>
  <c r="J1625" i="1" s="1"/>
  <c r="Q1624" i="1"/>
  <c r="J1624" i="1" s="1"/>
  <c r="Q1623" i="1"/>
  <c r="J1623" i="1" s="1"/>
  <c r="Q1622" i="1"/>
  <c r="J1622" i="1" s="1"/>
  <c r="Q1621" i="1"/>
  <c r="J1621" i="1" s="1"/>
  <c r="Q1620" i="1"/>
  <c r="J1620" i="1" s="1"/>
  <c r="Q1619" i="1"/>
  <c r="J1619" i="1" s="1"/>
  <c r="Q1618" i="1"/>
  <c r="J1618" i="1" s="1"/>
  <c r="Q1617" i="1"/>
  <c r="J1617" i="1" s="1"/>
  <c r="Q1616" i="1"/>
  <c r="J1616" i="1" s="1"/>
  <c r="Q1615" i="1"/>
  <c r="J1615" i="1" s="1"/>
  <c r="Q1614" i="1"/>
  <c r="J1614" i="1" s="1"/>
  <c r="Q1613" i="1"/>
  <c r="J1613" i="1" s="1"/>
  <c r="Q1612" i="1"/>
  <c r="J1612" i="1" s="1"/>
  <c r="Q1611" i="1"/>
  <c r="J1611" i="1" s="1"/>
  <c r="Q1610" i="1"/>
  <c r="J1610" i="1" s="1"/>
  <c r="Q1609" i="1"/>
  <c r="J1609" i="1" s="1"/>
  <c r="Q1608" i="1"/>
  <c r="J1608" i="1" s="1"/>
  <c r="Q1607" i="1"/>
  <c r="J1607" i="1" s="1"/>
  <c r="Q1606" i="1"/>
  <c r="J1606" i="1" s="1"/>
  <c r="Q1605" i="1"/>
  <c r="J1605" i="1" s="1"/>
  <c r="Q1604" i="1"/>
  <c r="J1604" i="1" s="1"/>
  <c r="Q1603" i="1"/>
  <c r="J1603" i="1" s="1"/>
  <c r="Q1602" i="1"/>
  <c r="J1602" i="1" s="1"/>
  <c r="Q1601" i="1"/>
  <c r="J1601" i="1" s="1"/>
  <c r="Q1600" i="1"/>
  <c r="J1600" i="1" s="1"/>
  <c r="Q1599" i="1"/>
  <c r="J1599" i="1" s="1"/>
  <c r="Q1598" i="1"/>
  <c r="J1598" i="1" s="1"/>
  <c r="Q1597" i="1"/>
  <c r="J1597" i="1" s="1"/>
  <c r="Q1596" i="1"/>
  <c r="J1596" i="1" s="1"/>
  <c r="Q1595" i="1"/>
  <c r="J1595" i="1" s="1"/>
  <c r="Q1594" i="1"/>
  <c r="J1594" i="1" s="1"/>
  <c r="Q1593" i="1"/>
  <c r="J1593" i="1" s="1"/>
  <c r="Q1592" i="1"/>
  <c r="J1592" i="1" s="1"/>
  <c r="Q1591" i="1"/>
  <c r="J1591" i="1" s="1"/>
  <c r="Q1590" i="1"/>
  <c r="J1590" i="1" s="1"/>
  <c r="Q1589" i="1"/>
  <c r="J1589" i="1" s="1"/>
  <c r="Q1588" i="1"/>
  <c r="J1588" i="1" s="1"/>
  <c r="Q1587" i="1"/>
  <c r="J1587" i="1" s="1"/>
  <c r="Q1586" i="1"/>
  <c r="J1586" i="1" s="1"/>
  <c r="Q1585" i="1"/>
  <c r="J1585" i="1" s="1"/>
  <c r="Q1584" i="1"/>
  <c r="J1584" i="1" s="1"/>
  <c r="Q1583" i="1"/>
  <c r="J1583" i="1" s="1"/>
  <c r="Q1582" i="1"/>
  <c r="J1582" i="1" s="1"/>
  <c r="Q1581" i="1"/>
  <c r="J1581" i="1" s="1"/>
  <c r="Q1580" i="1"/>
  <c r="J1580" i="1" s="1"/>
  <c r="Q1579" i="1"/>
  <c r="J1579" i="1" s="1"/>
  <c r="Q1578" i="1"/>
  <c r="J1578" i="1" s="1"/>
  <c r="Q1577" i="1"/>
  <c r="J1577" i="1" s="1"/>
  <c r="Q1576" i="1"/>
  <c r="J1576" i="1" s="1"/>
  <c r="Q1575" i="1"/>
  <c r="J1575" i="1" s="1"/>
  <c r="Q1574" i="1"/>
  <c r="J1574" i="1" s="1"/>
  <c r="Q1573" i="1"/>
  <c r="J1573" i="1" s="1"/>
  <c r="Q1572" i="1"/>
  <c r="J1572" i="1" s="1"/>
  <c r="Q1571" i="1"/>
  <c r="J1571" i="1" s="1"/>
  <c r="Q1570" i="1"/>
  <c r="J1570" i="1" s="1"/>
  <c r="Q1569" i="1"/>
  <c r="J1569" i="1" s="1"/>
  <c r="Q1568" i="1"/>
  <c r="J1568" i="1" s="1"/>
  <c r="Q1567" i="1"/>
  <c r="J1567" i="1" s="1"/>
  <c r="Q1566" i="1"/>
  <c r="J1566" i="1" s="1"/>
  <c r="Q1565" i="1"/>
  <c r="J1565" i="1" s="1"/>
  <c r="Q1564" i="1"/>
  <c r="J1564" i="1" s="1"/>
  <c r="Q1563" i="1"/>
  <c r="J1563" i="1" s="1"/>
  <c r="Q1562" i="1"/>
  <c r="J1562" i="1" s="1"/>
  <c r="Q1561" i="1"/>
  <c r="J1561" i="1" s="1"/>
  <c r="Q1560" i="1"/>
  <c r="J1560" i="1" s="1"/>
  <c r="Q1559" i="1"/>
  <c r="J1559" i="1" s="1"/>
  <c r="Q1558" i="1"/>
  <c r="J1558" i="1" s="1"/>
  <c r="Q1557" i="1"/>
  <c r="J1557" i="1" s="1"/>
  <c r="Q1556" i="1"/>
  <c r="J1556" i="1" s="1"/>
  <c r="Q1555" i="1"/>
  <c r="J1555" i="1" s="1"/>
  <c r="Q1554" i="1"/>
  <c r="J1554" i="1" s="1"/>
  <c r="Q1553" i="1"/>
  <c r="J1553" i="1" s="1"/>
  <c r="Q1552" i="1"/>
  <c r="J1552" i="1" s="1"/>
  <c r="Q1551" i="1"/>
  <c r="J1551" i="1" s="1"/>
  <c r="Q1550" i="1"/>
  <c r="J1550" i="1" s="1"/>
  <c r="Q1549" i="1"/>
  <c r="J1549" i="1" s="1"/>
  <c r="Q1548" i="1"/>
  <c r="J1548" i="1" s="1"/>
  <c r="Q1547" i="1"/>
  <c r="J1547" i="1" s="1"/>
  <c r="Q1546" i="1"/>
  <c r="J1546" i="1" s="1"/>
  <c r="Q1545" i="1"/>
  <c r="J1545" i="1" s="1"/>
  <c r="Q1544" i="1"/>
  <c r="J1544" i="1" s="1"/>
  <c r="Q1543" i="1"/>
  <c r="J1543" i="1" s="1"/>
  <c r="Q1542" i="1"/>
  <c r="J1542" i="1" s="1"/>
  <c r="Q1541" i="1"/>
  <c r="J1541" i="1" s="1"/>
  <c r="Q1540" i="1"/>
  <c r="J1540" i="1" s="1"/>
  <c r="Q1539" i="1"/>
  <c r="J1539" i="1" s="1"/>
  <c r="Q1538" i="1"/>
  <c r="J1538" i="1" s="1"/>
  <c r="Q1537" i="1"/>
  <c r="J1537" i="1" s="1"/>
  <c r="Q1536" i="1"/>
  <c r="J1536" i="1" s="1"/>
  <c r="Q1535" i="1"/>
  <c r="J1535" i="1" s="1"/>
  <c r="Q1534" i="1"/>
  <c r="J1534" i="1" s="1"/>
  <c r="Q1533" i="1"/>
  <c r="J1533" i="1" s="1"/>
  <c r="Q1532" i="1"/>
  <c r="J1532" i="1" s="1"/>
  <c r="Q1531" i="1"/>
  <c r="J1531" i="1" s="1"/>
  <c r="Q1530" i="1"/>
  <c r="J1530" i="1" s="1"/>
  <c r="Q1529" i="1"/>
  <c r="J1529" i="1" s="1"/>
  <c r="Q1528" i="1"/>
  <c r="J1528" i="1" s="1"/>
  <c r="Q1527" i="1"/>
  <c r="J1527" i="1" s="1"/>
  <c r="Q1526" i="1"/>
  <c r="J1526" i="1" s="1"/>
  <c r="Q1525" i="1"/>
  <c r="J1525" i="1" s="1"/>
  <c r="Q1524" i="1"/>
  <c r="J1524" i="1" s="1"/>
  <c r="Q1523" i="1"/>
  <c r="J1523" i="1" s="1"/>
  <c r="Q1522" i="1"/>
  <c r="J1522" i="1" s="1"/>
  <c r="Q1521" i="1"/>
  <c r="J1521" i="1" s="1"/>
  <c r="Q1520" i="1"/>
  <c r="J1520" i="1" s="1"/>
  <c r="Q1519" i="1"/>
  <c r="J1519" i="1" s="1"/>
  <c r="Q1518" i="1"/>
  <c r="J1518" i="1" s="1"/>
  <c r="Q1517" i="1"/>
  <c r="J1517" i="1" s="1"/>
  <c r="Q1516" i="1"/>
  <c r="J1516" i="1" s="1"/>
  <c r="Q1515" i="1"/>
  <c r="J1515" i="1" s="1"/>
  <c r="Q1514" i="1"/>
  <c r="J1514" i="1" s="1"/>
  <c r="Q1513" i="1"/>
  <c r="J1513" i="1" s="1"/>
  <c r="Q1512" i="1"/>
  <c r="J1512" i="1" s="1"/>
  <c r="Q1511" i="1"/>
  <c r="J1511" i="1" s="1"/>
  <c r="Q1510" i="1"/>
  <c r="J1510" i="1" s="1"/>
  <c r="Q1509" i="1"/>
  <c r="J1509" i="1" s="1"/>
  <c r="Q1508" i="1"/>
  <c r="J1508" i="1" s="1"/>
  <c r="Q1507" i="1"/>
  <c r="J1507" i="1" s="1"/>
  <c r="Q1506" i="1"/>
  <c r="J1506" i="1" s="1"/>
  <c r="Q1505" i="1"/>
  <c r="J1505" i="1" s="1"/>
  <c r="Q1504" i="1"/>
  <c r="J1504" i="1" s="1"/>
  <c r="Q1503" i="1"/>
  <c r="J1503" i="1" s="1"/>
  <c r="Q1502" i="1"/>
  <c r="J1502" i="1" s="1"/>
  <c r="Q1501" i="1"/>
  <c r="J1501" i="1" s="1"/>
  <c r="Q1500" i="1"/>
  <c r="J1500" i="1" s="1"/>
  <c r="Q1499" i="1"/>
  <c r="J1499" i="1" s="1"/>
  <c r="Q1498" i="1"/>
  <c r="J1498" i="1" s="1"/>
  <c r="Q1497" i="1"/>
  <c r="J1497" i="1" s="1"/>
  <c r="Q1496" i="1"/>
  <c r="J1496" i="1" s="1"/>
  <c r="Q1495" i="1"/>
  <c r="J1495" i="1" s="1"/>
  <c r="Q1494" i="1"/>
  <c r="J1494" i="1" s="1"/>
  <c r="Q1493" i="1"/>
  <c r="J1493" i="1" s="1"/>
  <c r="Q1492" i="1"/>
  <c r="J1492" i="1" s="1"/>
  <c r="Q1491" i="1"/>
  <c r="J1491" i="1" s="1"/>
  <c r="Q1490" i="1"/>
  <c r="J1490" i="1" s="1"/>
  <c r="Q1489" i="1"/>
  <c r="J1489" i="1" s="1"/>
  <c r="Q1488" i="1"/>
  <c r="J1488" i="1" s="1"/>
  <c r="Q1487" i="1"/>
  <c r="J1487" i="1" s="1"/>
  <c r="Q1486" i="1"/>
  <c r="J1486" i="1" s="1"/>
  <c r="Q1485" i="1"/>
  <c r="J1485" i="1" s="1"/>
  <c r="Q1484" i="1"/>
  <c r="J1484" i="1" s="1"/>
  <c r="Q1483" i="1"/>
  <c r="J1483" i="1" s="1"/>
  <c r="Q1482" i="1"/>
  <c r="J1482" i="1" s="1"/>
  <c r="Q1481" i="1"/>
  <c r="J1481" i="1" s="1"/>
  <c r="Q1480" i="1"/>
  <c r="J1480" i="1" s="1"/>
  <c r="Q1479" i="1"/>
  <c r="J1479" i="1" s="1"/>
  <c r="Q1478" i="1"/>
  <c r="J1478" i="1" s="1"/>
  <c r="Q1477" i="1"/>
  <c r="J1477" i="1" s="1"/>
  <c r="Q1476" i="1"/>
  <c r="J1476" i="1" s="1"/>
  <c r="Q1475" i="1"/>
  <c r="J1475" i="1" s="1"/>
  <c r="Q1474" i="1"/>
  <c r="J1474" i="1" s="1"/>
  <c r="Q1473" i="1"/>
  <c r="J1473" i="1" s="1"/>
  <c r="Q1472" i="1"/>
  <c r="J1472" i="1" s="1"/>
  <c r="Q1471" i="1"/>
  <c r="J1471" i="1" s="1"/>
  <c r="Q1470" i="1"/>
  <c r="J1470" i="1" s="1"/>
  <c r="Q1469" i="1"/>
  <c r="J1469" i="1" s="1"/>
  <c r="Q1468" i="1"/>
  <c r="J1468" i="1" s="1"/>
  <c r="Q1467" i="1"/>
  <c r="J1467" i="1" s="1"/>
  <c r="Q1466" i="1"/>
  <c r="J1466" i="1" s="1"/>
  <c r="Q1465" i="1"/>
  <c r="J1465" i="1" s="1"/>
  <c r="Q1464" i="1"/>
  <c r="J1464" i="1" s="1"/>
  <c r="Q1463" i="1"/>
  <c r="J1463" i="1" s="1"/>
  <c r="Q1462" i="1"/>
  <c r="J1462" i="1" s="1"/>
  <c r="Q1461" i="1"/>
  <c r="J1461" i="1" s="1"/>
  <c r="Q1460" i="1"/>
  <c r="J1460" i="1" s="1"/>
  <c r="Q1459" i="1"/>
  <c r="J1459" i="1" s="1"/>
  <c r="Q1458" i="1"/>
  <c r="J1458" i="1" s="1"/>
  <c r="Q1457" i="1"/>
  <c r="J1457" i="1" s="1"/>
  <c r="Q1456" i="1"/>
  <c r="J1456" i="1" s="1"/>
  <c r="Q1455" i="1"/>
  <c r="J1455" i="1" s="1"/>
  <c r="Q1454" i="1"/>
  <c r="J1454" i="1" s="1"/>
  <c r="Q1453" i="1"/>
  <c r="J1453" i="1" s="1"/>
  <c r="Q1452" i="1"/>
  <c r="J1452" i="1" s="1"/>
  <c r="Q1451" i="1"/>
  <c r="J1451" i="1" s="1"/>
  <c r="Q1450" i="1"/>
  <c r="J1450" i="1" s="1"/>
  <c r="Q1449" i="1"/>
  <c r="J1449" i="1" s="1"/>
  <c r="Q1448" i="1"/>
  <c r="J1448" i="1" s="1"/>
  <c r="Q1447" i="1"/>
  <c r="J1447" i="1" s="1"/>
  <c r="Q1446" i="1"/>
  <c r="J1446" i="1" s="1"/>
  <c r="Q1445" i="1"/>
  <c r="J1445" i="1" s="1"/>
  <c r="Q1444" i="1"/>
  <c r="J1444" i="1" s="1"/>
  <c r="Q1443" i="1"/>
  <c r="J1443" i="1" s="1"/>
  <c r="Q1442" i="1"/>
  <c r="J1442" i="1" s="1"/>
  <c r="Q1441" i="1"/>
  <c r="J1441" i="1" s="1"/>
  <c r="Q1440" i="1"/>
  <c r="J1440" i="1" s="1"/>
  <c r="Q1439" i="1"/>
  <c r="J1439" i="1" s="1"/>
  <c r="Q1438" i="1"/>
  <c r="J1438" i="1" s="1"/>
  <c r="Q1437" i="1"/>
  <c r="J1437" i="1" s="1"/>
  <c r="Q1436" i="1"/>
  <c r="J1436" i="1" s="1"/>
  <c r="Q1435" i="1"/>
  <c r="J1435" i="1" s="1"/>
  <c r="Q1434" i="1"/>
  <c r="J1434" i="1" s="1"/>
  <c r="Q1433" i="1"/>
  <c r="J1433" i="1" s="1"/>
  <c r="Q1432" i="1"/>
  <c r="J1432" i="1" s="1"/>
  <c r="Q1431" i="1"/>
  <c r="J1431" i="1" s="1"/>
  <c r="Q1430" i="1"/>
  <c r="J1430" i="1" s="1"/>
  <c r="Q1429" i="1"/>
  <c r="J1429" i="1" s="1"/>
  <c r="Q1428" i="1"/>
  <c r="J1428" i="1" s="1"/>
  <c r="Q1427" i="1"/>
  <c r="J1427" i="1" s="1"/>
  <c r="Q1426" i="1"/>
  <c r="Q1425" i="1"/>
  <c r="J1425" i="1" s="1"/>
  <c r="Q1424" i="1"/>
  <c r="J1424" i="1" s="1"/>
  <c r="Q1423" i="1"/>
  <c r="J1423" i="1" s="1"/>
  <c r="Q1422" i="1"/>
  <c r="J1422" i="1" s="1"/>
  <c r="Q1421" i="1"/>
  <c r="J1421" i="1" s="1"/>
  <c r="Q1420" i="1"/>
  <c r="J1420" i="1" s="1"/>
  <c r="Q1419" i="1"/>
  <c r="J1419" i="1" s="1"/>
  <c r="Q1418" i="1"/>
  <c r="J1418" i="1" s="1"/>
  <c r="Q1417" i="1"/>
  <c r="J1417" i="1" s="1"/>
  <c r="Q1416" i="1"/>
  <c r="J1416" i="1" s="1"/>
  <c r="Q1415" i="1"/>
  <c r="J1415" i="1" s="1"/>
  <c r="Q1414" i="1"/>
  <c r="J1414" i="1" s="1"/>
  <c r="Q1413" i="1"/>
  <c r="J1413" i="1" s="1"/>
  <c r="Q1412" i="1"/>
  <c r="J1412" i="1" s="1"/>
  <c r="Q1411" i="1"/>
  <c r="J1411" i="1" s="1"/>
  <c r="Q1410" i="1"/>
  <c r="J1410" i="1" s="1"/>
  <c r="Q1409" i="1"/>
  <c r="J1409" i="1" s="1"/>
  <c r="Q1408" i="1"/>
  <c r="J1408" i="1" s="1"/>
  <c r="Q1407" i="1"/>
  <c r="J1407" i="1" s="1"/>
  <c r="Q1406" i="1"/>
  <c r="J1406" i="1" s="1"/>
  <c r="Q1405" i="1"/>
  <c r="J1405" i="1" s="1"/>
  <c r="Q1404" i="1"/>
  <c r="J1404" i="1" s="1"/>
  <c r="Q1403" i="1"/>
  <c r="J1403" i="1" s="1"/>
  <c r="Q1402" i="1"/>
  <c r="J1402" i="1" s="1"/>
  <c r="Q1401" i="1"/>
  <c r="J1401" i="1" s="1"/>
  <c r="Q1400" i="1"/>
  <c r="J1400" i="1" s="1"/>
  <c r="Q1399" i="1"/>
  <c r="J1399" i="1" s="1"/>
  <c r="Q1398" i="1"/>
  <c r="J1398" i="1" s="1"/>
  <c r="Q1397" i="1"/>
  <c r="J1397" i="1" s="1"/>
  <c r="Q1396" i="1"/>
  <c r="J1396" i="1" s="1"/>
  <c r="Q1395" i="1"/>
  <c r="J1395" i="1" s="1"/>
  <c r="Q1394" i="1"/>
  <c r="J1394" i="1" s="1"/>
  <c r="Q1393" i="1"/>
  <c r="J1393" i="1" s="1"/>
  <c r="Q1392" i="1"/>
  <c r="J1392" i="1" s="1"/>
  <c r="Q1391" i="1"/>
  <c r="J1391" i="1" s="1"/>
  <c r="Q1390" i="1"/>
  <c r="J1390" i="1" s="1"/>
  <c r="Q1389" i="1"/>
  <c r="J1389" i="1" s="1"/>
  <c r="Q1388" i="1"/>
  <c r="J1388" i="1" s="1"/>
  <c r="Q1387" i="1"/>
  <c r="J1387" i="1" s="1"/>
  <c r="Q1386" i="1"/>
  <c r="J1386" i="1" s="1"/>
  <c r="Q1385" i="1"/>
  <c r="J1385" i="1" s="1"/>
  <c r="Q1384" i="1"/>
  <c r="J1384" i="1" s="1"/>
  <c r="Q1383" i="1"/>
  <c r="J1383" i="1" s="1"/>
  <c r="Q1382" i="1"/>
  <c r="J1382" i="1" s="1"/>
  <c r="Q1381" i="1"/>
  <c r="J1381" i="1" s="1"/>
  <c r="Q1380" i="1"/>
  <c r="J1380" i="1" s="1"/>
  <c r="Q1379" i="1"/>
  <c r="J1379" i="1" s="1"/>
  <c r="Q1378" i="1"/>
  <c r="J1378" i="1" s="1"/>
  <c r="Q1377" i="1"/>
  <c r="J1377" i="1" s="1"/>
  <c r="Q1376" i="1"/>
  <c r="J1376" i="1" s="1"/>
  <c r="Q1375" i="1"/>
  <c r="J1375" i="1" s="1"/>
  <c r="Q1374" i="1"/>
  <c r="J1374" i="1" s="1"/>
  <c r="Q1373" i="1"/>
  <c r="J1373" i="1" s="1"/>
  <c r="Q1372" i="1"/>
  <c r="J1372" i="1" s="1"/>
  <c r="Q1371" i="1"/>
  <c r="J1371" i="1" s="1"/>
  <c r="Q1370" i="1"/>
  <c r="J1370" i="1" s="1"/>
  <c r="Q1369" i="1"/>
  <c r="J1369" i="1" s="1"/>
  <c r="Q1368" i="1"/>
  <c r="J1368" i="1" s="1"/>
  <c r="Q1367" i="1"/>
  <c r="J1367" i="1" s="1"/>
  <c r="Q1366" i="1"/>
  <c r="J1366" i="1" s="1"/>
  <c r="Q1365" i="1"/>
  <c r="J1365" i="1" s="1"/>
  <c r="Q1364" i="1"/>
  <c r="J1364" i="1" s="1"/>
  <c r="Q1363" i="1"/>
  <c r="J1363" i="1" s="1"/>
  <c r="Q1362" i="1"/>
  <c r="J1362" i="1" s="1"/>
  <c r="Q1361" i="1"/>
  <c r="J1361" i="1" s="1"/>
  <c r="Q1360" i="1"/>
  <c r="J1360" i="1" s="1"/>
  <c r="Q1359" i="1"/>
  <c r="J1359" i="1" s="1"/>
  <c r="Q1358" i="1"/>
  <c r="J1358" i="1" s="1"/>
  <c r="Q1357" i="1"/>
  <c r="J1357" i="1" s="1"/>
  <c r="Q1356" i="1"/>
  <c r="J1356" i="1" s="1"/>
  <c r="Q1355" i="1"/>
  <c r="J1355" i="1" s="1"/>
  <c r="Q1354" i="1"/>
  <c r="J1354" i="1" s="1"/>
  <c r="Q1353" i="1"/>
  <c r="J1353" i="1" s="1"/>
  <c r="Q1352" i="1"/>
  <c r="J1352" i="1" s="1"/>
  <c r="Q1351" i="1"/>
  <c r="J1351" i="1" s="1"/>
  <c r="Q1350" i="1"/>
  <c r="J1350" i="1" s="1"/>
  <c r="Q1349" i="1"/>
  <c r="J1349" i="1" s="1"/>
  <c r="Q1348" i="1"/>
  <c r="J1348" i="1" s="1"/>
  <c r="Q1347" i="1"/>
  <c r="J1347" i="1" s="1"/>
  <c r="Q1346" i="1"/>
  <c r="J1346" i="1" s="1"/>
  <c r="Q1345" i="1"/>
  <c r="J1345" i="1" s="1"/>
  <c r="Q1344" i="1"/>
  <c r="J1344" i="1" s="1"/>
  <c r="Q1343" i="1"/>
  <c r="J1343" i="1" s="1"/>
  <c r="Q1342" i="1"/>
  <c r="J1342" i="1" s="1"/>
  <c r="Q1341" i="1"/>
  <c r="J1341" i="1" s="1"/>
  <c r="Q1340" i="1"/>
  <c r="J1340" i="1" s="1"/>
  <c r="Q1339" i="1"/>
  <c r="J1339" i="1" s="1"/>
  <c r="Q1338" i="1"/>
  <c r="J1338" i="1" s="1"/>
  <c r="Q1337" i="1"/>
  <c r="J1337" i="1" s="1"/>
  <c r="Q1336" i="1"/>
  <c r="J1336" i="1" s="1"/>
  <c r="Q1335" i="1"/>
  <c r="J1335" i="1" s="1"/>
  <c r="Q1334" i="1"/>
  <c r="J1334" i="1" s="1"/>
  <c r="Q1333" i="1"/>
  <c r="J1333" i="1" s="1"/>
  <c r="Q1332" i="1"/>
  <c r="J1332" i="1" s="1"/>
  <c r="Q1331" i="1"/>
  <c r="J1331" i="1" s="1"/>
  <c r="Q1330" i="1"/>
  <c r="J1330" i="1" s="1"/>
  <c r="Q1329" i="1"/>
  <c r="J1329" i="1" s="1"/>
  <c r="Q1328" i="1"/>
  <c r="J1328" i="1" s="1"/>
  <c r="Q1327" i="1"/>
  <c r="J1327" i="1" s="1"/>
  <c r="Q1326" i="1"/>
  <c r="J1326" i="1" s="1"/>
  <c r="Q1325" i="1"/>
  <c r="J1325" i="1" s="1"/>
  <c r="Q1324" i="1"/>
  <c r="J1324" i="1" s="1"/>
  <c r="Q1323" i="1"/>
  <c r="J1323" i="1" s="1"/>
  <c r="Q1322" i="1"/>
  <c r="J1322" i="1" s="1"/>
  <c r="Q1321" i="1"/>
  <c r="J1321" i="1" s="1"/>
  <c r="Q1320" i="1"/>
  <c r="J1320" i="1" s="1"/>
  <c r="Q1319" i="1"/>
  <c r="J1319" i="1" s="1"/>
  <c r="Q1318" i="1"/>
  <c r="J1318" i="1" s="1"/>
  <c r="Q1317" i="1"/>
  <c r="J1317" i="1" s="1"/>
  <c r="Q1316" i="1"/>
  <c r="J1316" i="1" s="1"/>
  <c r="Q1315" i="1"/>
  <c r="J1315" i="1" s="1"/>
  <c r="Q1314" i="1"/>
  <c r="J1314" i="1" s="1"/>
  <c r="Q1313" i="1"/>
  <c r="J1313" i="1" s="1"/>
  <c r="Q1312" i="1"/>
  <c r="J1312" i="1" s="1"/>
  <c r="Q1311" i="1"/>
  <c r="J1311" i="1" s="1"/>
  <c r="Q1310" i="1"/>
  <c r="J1310" i="1" s="1"/>
  <c r="Q1309" i="1"/>
  <c r="J1309" i="1" s="1"/>
  <c r="Q1308" i="1"/>
  <c r="J1308" i="1" s="1"/>
  <c r="Q1307" i="1"/>
  <c r="J1307" i="1" s="1"/>
  <c r="Q1306" i="1"/>
  <c r="J1306" i="1" s="1"/>
  <c r="Q1305" i="1"/>
  <c r="J1305" i="1" s="1"/>
  <c r="Q1304" i="1"/>
  <c r="J1304" i="1" s="1"/>
  <c r="Q1303" i="1"/>
  <c r="J1303" i="1" s="1"/>
  <c r="Q1302" i="1"/>
  <c r="J1302" i="1" s="1"/>
  <c r="Q1301" i="1"/>
  <c r="J1301" i="1" s="1"/>
  <c r="Q1300" i="1"/>
  <c r="J1300" i="1" s="1"/>
  <c r="Q1299" i="1"/>
  <c r="J1299" i="1" s="1"/>
  <c r="Q1298" i="1"/>
  <c r="J1298" i="1" s="1"/>
  <c r="Q1297" i="1"/>
  <c r="J1297" i="1" s="1"/>
  <c r="Q1296" i="1"/>
  <c r="J1296" i="1" s="1"/>
  <c r="Q1295" i="1"/>
  <c r="J1295" i="1" s="1"/>
  <c r="Q1294" i="1"/>
  <c r="J1294" i="1" s="1"/>
  <c r="Q1293" i="1"/>
  <c r="J1293" i="1" s="1"/>
  <c r="Q1292" i="1"/>
  <c r="J1292" i="1" s="1"/>
  <c r="Q1291" i="1"/>
  <c r="J1291" i="1" s="1"/>
  <c r="Q1290" i="1"/>
  <c r="J1290" i="1" s="1"/>
  <c r="Q1289" i="1"/>
  <c r="J1289" i="1" s="1"/>
  <c r="Q1288" i="1"/>
  <c r="J1288" i="1" s="1"/>
  <c r="Q1287" i="1"/>
  <c r="J1287" i="1" s="1"/>
  <c r="Q1286" i="1"/>
  <c r="J1286" i="1" s="1"/>
  <c r="Q1285" i="1"/>
  <c r="J1285" i="1" s="1"/>
  <c r="Q1284" i="1"/>
  <c r="J1284" i="1" s="1"/>
  <c r="Q1283" i="1"/>
  <c r="J1283" i="1" s="1"/>
  <c r="Q1282" i="1"/>
  <c r="J1282" i="1" s="1"/>
  <c r="Q1281" i="1"/>
  <c r="J1281" i="1" s="1"/>
  <c r="Q1280" i="1"/>
  <c r="J1280" i="1" s="1"/>
  <c r="Q1279" i="1"/>
  <c r="J1279" i="1" s="1"/>
  <c r="Q1278" i="1"/>
  <c r="J1278" i="1" s="1"/>
  <c r="Q1277" i="1"/>
  <c r="J1277" i="1" s="1"/>
  <c r="Q1276" i="1"/>
  <c r="J1276" i="1" s="1"/>
  <c r="Q1275" i="1"/>
  <c r="J1275" i="1" s="1"/>
  <c r="Q1274" i="1"/>
  <c r="J1274" i="1" s="1"/>
  <c r="Q1273" i="1"/>
  <c r="J1273" i="1" s="1"/>
  <c r="Q1272" i="1"/>
  <c r="J1272" i="1" s="1"/>
  <c r="Q1271" i="1"/>
  <c r="J1271" i="1" s="1"/>
  <c r="Q1270" i="1"/>
  <c r="J1270" i="1" s="1"/>
  <c r="Q1269" i="1"/>
  <c r="J1269" i="1" s="1"/>
  <c r="Q1268" i="1"/>
  <c r="J1268" i="1" s="1"/>
  <c r="Q1267" i="1"/>
  <c r="J1267" i="1" s="1"/>
  <c r="Q1266" i="1"/>
  <c r="J1266" i="1" s="1"/>
  <c r="Q1265" i="1"/>
  <c r="J1265" i="1" s="1"/>
  <c r="Q1264" i="1"/>
  <c r="J1264" i="1" s="1"/>
  <c r="Q1263" i="1"/>
  <c r="J1263" i="1" s="1"/>
  <c r="Q1262" i="1"/>
  <c r="J1262" i="1" s="1"/>
  <c r="Q1261" i="1"/>
  <c r="J1261" i="1" s="1"/>
  <c r="Q1260" i="1"/>
  <c r="J1260" i="1" s="1"/>
  <c r="Q1259" i="1"/>
  <c r="J1259" i="1" s="1"/>
  <c r="Q1258" i="1"/>
  <c r="J1258" i="1" s="1"/>
  <c r="Q1257" i="1"/>
  <c r="J1257" i="1" s="1"/>
  <c r="Q1256" i="1"/>
  <c r="J1256" i="1" s="1"/>
  <c r="Q1255" i="1"/>
  <c r="J1255" i="1" s="1"/>
  <c r="Q1254" i="1"/>
  <c r="J1254" i="1" s="1"/>
  <c r="Q1253" i="1"/>
  <c r="J1253" i="1" s="1"/>
  <c r="Q1252" i="1"/>
  <c r="J1252" i="1" s="1"/>
  <c r="Q1251" i="1"/>
  <c r="J1251" i="1" s="1"/>
  <c r="Q1250" i="1"/>
  <c r="J1250" i="1" s="1"/>
  <c r="Q1249" i="1"/>
  <c r="J1249" i="1" s="1"/>
  <c r="Q1248" i="1"/>
  <c r="J1248" i="1" s="1"/>
  <c r="Q1247" i="1"/>
  <c r="J1247" i="1" s="1"/>
  <c r="Q1246" i="1"/>
  <c r="J1246" i="1" s="1"/>
  <c r="Q1245" i="1"/>
  <c r="J1245" i="1" s="1"/>
  <c r="Q1244" i="1"/>
  <c r="J1244" i="1" s="1"/>
  <c r="Q1243" i="1"/>
  <c r="J1243" i="1" s="1"/>
  <c r="Q1242" i="1"/>
  <c r="J1242" i="1" s="1"/>
  <c r="Q1241" i="1"/>
  <c r="J1241" i="1" s="1"/>
  <c r="Q1240" i="1"/>
  <c r="J1240" i="1" s="1"/>
  <c r="Q1239" i="1"/>
  <c r="J1239" i="1" s="1"/>
  <c r="Q1238" i="1"/>
  <c r="J1238" i="1" s="1"/>
  <c r="Q1237" i="1"/>
  <c r="J1237" i="1" s="1"/>
  <c r="Q1236" i="1"/>
  <c r="J1236" i="1" s="1"/>
  <c r="Q1235" i="1"/>
  <c r="J1235" i="1" s="1"/>
  <c r="Q1234" i="1"/>
  <c r="J1234" i="1" s="1"/>
  <c r="Q1233" i="1"/>
  <c r="J1233" i="1" s="1"/>
  <c r="Q1232" i="1"/>
  <c r="J1232" i="1" s="1"/>
  <c r="Q1231" i="1"/>
  <c r="J1231" i="1" s="1"/>
  <c r="Q1230" i="1"/>
  <c r="J1230" i="1" s="1"/>
  <c r="Q1229" i="1"/>
  <c r="J1229" i="1" s="1"/>
  <c r="Q1228" i="1"/>
  <c r="J1228" i="1" s="1"/>
  <c r="Q1227" i="1"/>
  <c r="J1227" i="1" s="1"/>
  <c r="Q1226" i="1"/>
  <c r="J1226" i="1" s="1"/>
  <c r="Q1225" i="1"/>
  <c r="J1225" i="1" s="1"/>
  <c r="Q1224" i="1"/>
  <c r="J1224" i="1" s="1"/>
  <c r="Q1223" i="1"/>
  <c r="J1223" i="1" s="1"/>
  <c r="Q1222" i="1"/>
  <c r="J1222" i="1" s="1"/>
  <c r="Q1221" i="1"/>
  <c r="J1221" i="1" s="1"/>
  <c r="Q1220" i="1"/>
  <c r="J1220" i="1" s="1"/>
  <c r="Q1219" i="1"/>
  <c r="J1219" i="1" s="1"/>
  <c r="Q1218" i="1"/>
  <c r="J1218" i="1" s="1"/>
  <c r="Q1217" i="1"/>
  <c r="J1217" i="1" s="1"/>
  <c r="Q1216" i="1"/>
  <c r="J1216" i="1" s="1"/>
  <c r="Q1215" i="1"/>
  <c r="J1215" i="1" s="1"/>
  <c r="Q1214" i="1"/>
  <c r="J1214" i="1" s="1"/>
  <c r="Q1213" i="1"/>
  <c r="J1213" i="1" s="1"/>
  <c r="Q1212" i="1"/>
  <c r="J1212" i="1" s="1"/>
  <c r="Q1211" i="1"/>
  <c r="J1211" i="1" s="1"/>
  <c r="Q1210" i="1"/>
  <c r="J1210" i="1" s="1"/>
  <c r="Q1209" i="1"/>
  <c r="J1209" i="1" s="1"/>
  <c r="Q1208" i="1"/>
  <c r="J1208" i="1" s="1"/>
  <c r="Q1207" i="1"/>
  <c r="J1207" i="1" s="1"/>
  <c r="Q1206" i="1"/>
  <c r="J1206" i="1" s="1"/>
  <c r="Q1205" i="1"/>
  <c r="J1205" i="1" s="1"/>
  <c r="Q1204" i="1"/>
  <c r="J1204" i="1" s="1"/>
  <c r="Q1203" i="1"/>
  <c r="J1203" i="1" s="1"/>
  <c r="Q1202" i="1"/>
  <c r="J1202" i="1" s="1"/>
  <c r="Q1201" i="1"/>
  <c r="J1201" i="1" s="1"/>
  <c r="Q1200" i="1"/>
  <c r="J1200" i="1" s="1"/>
  <c r="Q1199" i="1"/>
  <c r="J1199" i="1" s="1"/>
  <c r="Q1198" i="1"/>
  <c r="J1198" i="1" s="1"/>
  <c r="Q1197" i="1"/>
  <c r="J1197" i="1" s="1"/>
  <c r="Q1196" i="1"/>
  <c r="J1196" i="1" s="1"/>
  <c r="Q1195" i="1"/>
  <c r="J1195" i="1" s="1"/>
  <c r="Q1194" i="1"/>
  <c r="J1194" i="1" s="1"/>
  <c r="Q1193" i="1"/>
  <c r="J1193" i="1" s="1"/>
  <c r="Q1192" i="1"/>
  <c r="J1192" i="1" s="1"/>
  <c r="Q1191" i="1"/>
  <c r="J1191" i="1" s="1"/>
  <c r="Q1190" i="1"/>
  <c r="J1190" i="1" s="1"/>
  <c r="Q1189" i="1"/>
  <c r="J1189" i="1" s="1"/>
  <c r="Q1188" i="1"/>
  <c r="J1188" i="1" s="1"/>
  <c r="Q1187" i="1"/>
  <c r="J1187" i="1" s="1"/>
  <c r="Q1186" i="1"/>
  <c r="J1186" i="1" s="1"/>
  <c r="Q1185" i="1"/>
  <c r="J1185" i="1" s="1"/>
  <c r="Q1184" i="1"/>
  <c r="J1184" i="1" s="1"/>
  <c r="Q1183" i="1"/>
  <c r="J1183" i="1" s="1"/>
  <c r="Q1182" i="1"/>
  <c r="J1182" i="1" s="1"/>
  <c r="Q1181" i="1"/>
  <c r="J1181" i="1" s="1"/>
  <c r="Q1180" i="1"/>
  <c r="J1180" i="1" s="1"/>
  <c r="Q1179" i="1"/>
  <c r="J1179" i="1" s="1"/>
  <c r="Q1178" i="1"/>
  <c r="J1178" i="1" s="1"/>
  <c r="Q1177" i="1"/>
  <c r="J1177" i="1" s="1"/>
  <c r="Q1176" i="1"/>
  <c r="J1176" i="1" s="1"/>
  <c r="Q1175" i="1"/>
  <c r="J1175" i="1" s="1"/>
  <c r="Q1174" i="1"/>
  <c r="J1174" i="1" s="1"/>
  <c r="Q1173" i="1"/>
  <c r="J1173" i="1" s="1"/>
  <c r="Q1172" i="1"/>
  <c r="J1172" i="1" s="1"/>
  <c r="Q1171" i="1"/>
  <c r="J1171" i="1" s="1"/>
  <c r="Q1170" i="1"/>
  <c r="J1170" i="1" s="1"/>
  <c r="Q1169" i="1"/>
  <c r="J1169" i="1" s="1"/>
  <c r="Q1168" i="1"/>
  <c r="J1168" i="1" s="1"/>
  <c r="Q1167" i="1"/>
  <c r="J1167" i="1" s="1"/>
  <c r="Q1166" i="1"/>
  <c r="J1166" i="1" s="1"/>
  <c r="Q1165" i="1"/>
  <c r="J1165" i="1" s="1"/>
  <c r="Q1164" i="1"/>
  <c r="J1164" i="1" s="1"/>
  <c r="Q1163" i="1"/>
  <c r="J1163" i="1" s="1"/>
  <c r="Q1162" i="1"/>
  <c r="J1162" i="1" s="1"/>
  <c r="Q1161" i="1"/>
  <c r="J1161" i="1" s="1"/>
  <c r="Q1160" i="1"/>
  <c r="J1160" i="1" s="1"/>
  <c r="Q1159" i="1"/>
  <c r="J1159" i="1" s="1"/>
  <c r="Q1158" i="1"/>
  <c r="J1158" i="1" s="1"/>
  <c r="Q1157" i="1"/>
  <c r="J1157" i="1" s="1"/>
  <c r="Q1156" i="1"/>
  <c r="J1156" i="1" s="1"/>
  <c r="Q1155" i="1"/>
  <c r="J1155" i="1" s="1"/>
  <c r="Q1154" i="1"/>
  <c r="J1154" i="1" s="1"/>
  <c r="Q1153" i="1"/>
  <c r="J1153" i="1" s="1"/>
  <c r="Q1152" i="1"/>
  <c r="J1152" i="1" s="1"/>
  <c r="Q1151" i="1"/>
  <c r="J1151" i="1" s="1"/>
  <c r="Q1150" i="1"/>
  <c r="J1150" i="1" s="1"/>
  <c r="Q1149" i="1"/>
  <c r="J1149" i="1" s="1"/>
  <c r="Q1148" i="1"/>
  <c r="J1148" i="1" s="1"/>
  <c r="Q1147" i="1"/>
  <c r="J1147" i="1" s="1"/>
  <c r="Q1146" i="1"/>
  <c r="J1146" i="1" s="1"/>
  <c r="Q1145" i="1"/>
  <c r="J1145" i="1" s="1"/>
  <c r="Q1144" i="1"/>
  <c r="J1144" i="1" s="1"/>
  <c r="Q1143" i="1"/>
  <c r="J1143" i="1" s="1"/>
  <c r="Q1142" i="1"/>
  <c r="J1142" i="1" s="1"/>
  <c r="Q1141" i="1"/>
  <c r="J1141" i="1" s="1"/>
  <c r="Q1140" i="1"/>
  <c r="J1140" i="1" s="1"/>
  <c r="Q1139" i="1"/>
  <c r="J1139" i="1" s="1"/>
  <c r="Q1138" i="1"/>
  <c r="J1138" i="1" s="1"/>
  <c r="Q1137" i="1"/>
  <c r="J1137" i="1" s="1"/>
  <c r="Q1136" i="1"/>
  <c r="J1136" i="1" s="1"/>
  <c r="Q1135" i="1"/>
  <c r="J1135" i="1" s="1"/>
  <c r="Q1134" i="1"/>
  <c r="J1134" i="1" s="1"/>
  <c r="Q1133" i="1"/>
  <c r="J1133" i="1" s="1"/>
  <c r="Q1132" i="1"/>
  <c r="J1132" i="1" s="1"/>
  <c r="Q1131" i="1"/>
  <c r="J1131" i="1" s="1"/>
  <c r="Q1130" i="1"/>
  <c r="J1130" i="1" s="1"/>
  <c r="Q1129" i="1"/>
  <c r="J1129" i="1" s="1"/>
  <c r="Q1128" i="1"/>
  <c r="J1128" i="1" s="1"/>
  <c r="Q1127" i="1"/>
  <c r="J1127" i="1" s="1"/>
  <c r="Q1126" i="1"/>
  <c r="J1126" i="1" s="1"/>
  <c r="Q1125" i="1"/>
  <c r="J1125" i="1" s="1"/>
  <c r="Q1124" i="1"/>
  <c r="J1124" i="1" s="1"/>
  <c r="Q1123" i="1"/>
  <c r="J1123" i="1" s="1"/>
  <c r="Q1122" i="1"/>
  <c r="J1122" i="1" s="1"/>
  <c r="Q1121" i="1"/>
  <c r="J1121" i="1" s="1"/>
  <c r="Q1120" i="1"/>
  <c r="J1120" i="1" s="1"/>
  <c r="Q1119" i="1"/>
  <c r="J1119" i="1" s="1"/>
  <c r="Q1118" i="1"/>
  <c r="J1118" i="1" s="1"/>
  <c r="Q1117" i="1"/>
  <c r="J1117" i="1" s="1"/>
  <c r="Q1116" i="1"/>
  <c r="J1116" i="1" s="1"/>
  <c r="Q1115" i="1"/>
  <c r="J1115" i="1" s="1"/>
  <c r="Q1114" i="1"/>
  <c r="J1114" i="1" s="1"/>
  <c r="Q1113" i="1"/>
  <c r="J1113" i="1" s="1"/>
  <c r="Q1112" i="1"/>
  <c r="J1112" i="1" s="1"/>
  <c r="Q1111" i="1"/>
  <c r="J1111" i="1" s="1"/>
  <c r="Q1110" i="1"/>
  <c r="J1110" i="1" s="1"/>
  <c r="Q1109" i="1"/>
  <c r="J1109" i="1" s="1"/>
  <c r="Q1108" i="1"/>
  <c r="J1108" i="1" s="1"/>
  <c r="Q1107" i="1"/>
  <c r="J1107" i="1" s="1"/>
  <c r="Q1106" i="1"/>
  <c r="J1106" i="1" s="1"/>
  <c r="Q1105" i="1"/>
  <c r="J1105" i="1" s="1"/>
  <c r="Q1104" i="1"/>
  <c r="J1104" i="1" s="1"/>
  <c r="Q1103" i="1"/>
  <c r="J1103" i="1" s="1"/>
  <c r="Q1102" i="1"/>
  <c r="J1102" i="1" s="1"/>
  <c r="Q1101" i="1"/>
  <c r="J1101" i="1" s="1"/>
  <c r="Q1100" i="1"/>
  <c r="J1100" i="1" s="1"/>
  <c r="Q1099" i="1"/>
  <c r="J1099" i="1" s="1"/>
  <c r="Q1098" i="1"/>
  <c r="J1098" i="1" s="1"/>
  <c r="Q1097" i="1"/>
  <c r="J1097" i="1" s="1"/>
  <c r="Q1096" i="1"/>
  <c r="J1096" i="1" s="1"/>
  <c r="Q1095" i="1"/>
  <c r="J1095" i="1" s="1"/>
  <c r="Q1094" i="1"/>
  <c r="J1094" i="1" s="1"/>
  <c r="Q1093" i="1"/>
  <c r="J1093" i="1" s="1"/>
  <c r="Q1092" i="1"/>
  <c r="J1092" i="1" s="1"/>
  <c r="Q1091" i="1"/>
  <c r="J1091" i="1" s="1"/>
  <c r="Q1090" i="1"/>
  <c r="J1090" i="1" s="1"/>
  <c r="Q1089" i="1"/>
  <c r="J1089" i="1" s="1"/>
  <c r="Q1088" i="1"/>
  <c r="J1088" i="1" s="1"/>
  <c r="Q1087" i="1"/>
  <c r="J1087" i="1" s="1"/>
  <c r="Q1086" i="1"/>
  <c r="J1086" i="1" s="1"/>
  <c r="Q1085" i="1"/>
  <c r="J1085" i="1" s="1"/>
  <c r="Q1084" i="1"/>
  <c r="J1084" i="1" s="1"/>
  <c r="Q1083" i="1"/>
  <c r="J1083" i="1" s="1"/>
  <c r="Q1082" i="1"/>
  <c r="J1082" i="1" s="1"/>
  <c r="Q1081" i="1"/>
  <c r="J1081" i="1" s="1"/>
  <c r="Q1080" i="1"/>
  <c r="J1080" i="1" s="1"/>
  <c r="Q1079" i="1"/>
  <c r="J1079" i="1" s="1"/>
  <c r="Q1078" i="1"/>
  <c r="J1078" i="1" s="1"/>
  <c r="Q1077" i="1"/>
  <c r="J1077" i="1" s="1"/>
  <c r="Q1076" i="1"/>
  <c r="J1076" i="1" s="1"/>
  <c r="Q1075" i="1"/>
  <c r="J1075" i="1" s="1"/>
  <c r="Q1074" i="1"/>
  <c r="J1074" i="1" s="1"/>
  <c r="Q1073" i="1"/>
  <c r="J1073" i="1" s="1"/>
  <c r="Q1072" i="1"/>
  <c r="J1072" i="1" s="1"/>
  <c r="Q1071" i="1"/>
  <c r="J1071" i="1" s="1"/>
  <c r="Q1070" i="1"/>
  <c r="J1070" i="1" s="1"/>
  <c r="Q1069" i="1"/>
  <c r="J1069" i="1" s="1"/>
  <c r="Q1068" i="1"/>
  <c r="J1068" i="1" s="1"/>
  <c r="Q1067" i="1"/>
  <c r="J1067" i="1" s="1"/>
  <c r="Q1066" i="1"/>
  <c r="J1066" i="1" s="1"/>
  <c r="Q1065" i="1"/>
  <c r="J1065" i="1" s="1"/>
  <c r="Q1064" i="1"/>
  <c r="J1064" i="1" s="1"/>
  <c r="Q1063" i="1"/>
  <c r="J1063" i="1" s="1"/>
  <c r="Q1062" i="1"/>
  <c r="J1062" i="1" s="1"/>
  <c r="Q1061" i="1"/>
  <c r="J1061" i="1" s="1"/>
  <c r="Q1060" i="1"/>
  <c r="J1060" i="1" s="1"/>
  <c r="Q1059" i="1"/>
  <c r="J1059" i="1" s="1"/>
  <c r="Q1058" i="1"/>
  <c r="J1058" i="1" s="1"/>
  <c r="Q1057" i="1"/>
  <c r="J1057" i="1" s="1"/>
  <c r="Q1056" i="1"/>
  <c r="J1056" i="1" s="1"/>
  <c r="Q1055" i="1"/>
  <c r="J1055" i="1" s="1"/>
  <c r="Q1054" i="1"/>
  <c r="J1054" i="1" s="1"/>
  <c r="Q1053" i="1"/>
  <c r="J1053" i="1" s="1"/>
  <c r="Q1052" i="1"/>
  <c r="J1052" i="1" s="1"/>
  <c r="Q1051" i="1"/>
  <c r="J1051" i="1" s="1"/>
  <c r="Q1050" i="1"/>
  <c r="J1050" i="1" s="1"/>
  <c r="Q1049" i="1"/>
  <c r="J1049" i="1" s="1"/>
  <c r="Q1048" i="1"/>
  <c r="J1048" i="1" s="1"/>
  <c r="Q1047" i="1"/>
  <c r="J1047" i="1" s="1"/>
  <c r="Q1046" i="1"/>
  <c r="J1046" i="1" s="1"/>
  <c r="Q1045" i="1"/>
  <c r="J1045" i="1" s="1"/>
  <c r="Q1044" i="1"/>
  <c r="J1044" i="1" s="1"/>
  <c r="Q1043" i="1"/>
  <c r="J1043" i="1" s="1"/>
  <c r="Q1042" i="1"/>
  <c r="J1042" i="1" s="1"/>
  <c r="Q1041" i="1"/>
  <c r="J1041" i="1" s="1"/>
  <c r="Q1040" i="1"/>
  <c r="J1040" i="1" s="1"/>
  <c r="Q1039" i="1"/>
  <c r="J1039" i="1" s="1"/>
  <c r="Q1038" i="1"/>
  <c r="J1038" i="1" s="1"/>
  <c r="Q1037" i="1"/>
  <c r="J1037" i="1" s="1"/>
  <c r="Q1036" i="1"/>
  <c r="J1036" i="1" s="1"/>
  <c r="Q1035" i="1"/>
  <c r="J1035" i="1" s="1"/>
  <c r="Q1034" i="1"/>
  <c r="J1034" i="1" s="1"/>
  <c r="Q1033" i="1"/>
  <c r="J1033" i="1" s="1"/>
  <c r="Q1032" i="1"/>
  <c r="J1032" i="1" s="1"/>
  <c r="Q1031" i="1"/>
  <c r="J1031" i="1" s="1"/>
  <c r="Q1030" i="1"/>
  <c r="J1030" i="1" s="1"/>
  <c r="Q1029" i="1"/>
  <c r="J1029" i="1" s="1"/>
  <c r="Q1028" i="1"/>
  <c r="J1028" i="1" s="1"/>
  <c r="Q1027" i="1"/>
  <c r="J1027" i="1" s="1"/>
  <c r="Q1026" i="1"/>
  <c r="J1026" i="1" s="1"/>
  <c r="Q1025" i="1"/>
  <c r="J1025" i="1" s="1"/>
  <c r="Q1024" i="1"/>
  <c r="J1024" i="1" s="1"/>
  <c r="Q1023" i="1"/>
  <c r="J1023" i="1" s="1"/>
  <c r="Q1022" i="1"/>
  <c r="J1022" i="1" s="1"/>
  <c r="Q1021" i="1"/>
  <c r="J1021" i="1" s="1"/>
  <c r="Q1020" i="1"/>
  <c r="J1020" i="1" s="1"/>
  <c r="Q1019" i="1"/>
  <c r="J1019" i="1" s="1"/>
  <c r="Q1018" i="1"/>
  <c r="J1018" i="1" s="1"/>
  <c r="Q1017" i="1"/>
  <c r="J1017" i="1" s="1"/>
  <c r="Q1016" i="1"/>
  <c r="J1016" i="1" s="1"/>
  <c r="Q1015" i="1"/>
  <c r="J1015" i="1" s="1"/>
  <c r="Q1014" i="1"/>
  <c r="J1014" i="1" s="1"/>
  <c r="Q1013" i="1"/>
  <c r="J1013" i="1" s="1"/>
  <c r="Q1012" i="1"/>
  <c r="J1012" i="1" s="1"/>
  <c r="Q1011" i="1"/>
  <c r="J1011" i="1" s="1"/>
  <c r="Q1010" i="1"/>
  <c r="J1010" i="1" s="1"/>
  <c r="Q1009" i="1"/>
  <c r="J1009" i="1" s="1"/>
  <c r="Q1008" i="1"/>
  <c r="J1008" i="1" s="1"/>
  <c r="Q1007" i="1"/>
  <c r="J1007" i="1" s="1"/>
  <c r="Q1006" i="1"/>
  <c r="J1006" i="1" s="1"/>
  <c r="Q1005" i="1"/>
  <c r="J1005" i="1" s="1"/>
  <c r="Q1004" i="1"/>
  <c r="J1004" i="1" s="1"/>
  <c r="Q1003" i="1"/>
  <c r="J1003" i="1" s="1"/>
  <c r="Q1002" i="1"/>
  <c r="J1002" i="1" s="1"/>
  <c r="Q1001" i="1"/>
  <c r="J1001" i="1" s="1"/>
  <c r="Q1000" i="1"/>
  <c r="J1000" i="1" s="1"/>
  <c r="Q999" i="1"/>
  <c r="J999" i="1" s="1"/>
  <c r="Q998" i="1"/>
  <c r="J998" i="1" s="1"/>
  <c r="Q997" i="1"/>
  <c r="J997" i="1" s="1"/>
  <c r="Q996" i="1"/>
  <c r="J996" i="1" s="1"/>
  <c r="Q995" i="1"/>
  <c r="J995" i="1" s="1"/>
  <c r="Q994" i="1"/>
  <c r="J994" i="1" s="1"/>
  <c r="Q993" i="1"/>
  <c r="J993" i="1" s="1"/>
  <c r="Q992" i="1"/>
  <c r="J992" i="1" s="1"/>
  <c r="Q991" i="1"/>
  <c r="J991" i="1" s="1"/>
  <c r="Q990" i="1"/>
  <c r="J990" i="1" s="1"/>
  <c r="Q989" i="1"/>
  <c r="J989" i="1" s="1"/>
  <c r="Q988" i="1"/>
  <c r="J988" i="1" s="1"/>
  <c r="Q987" i="1"/>
  <c r="J987" i="1" s="1"/>
  <c r="Q986" i="1"/>
  <c r="J986" i="1" s="1"/>
  <c r="Q985" i="1"/>
  <c r="J985" i="1" s="1"/>
  <c r="Q984" i="1"/>
  <c r="J984" i="1" s="1"/>
  <c r="Q983" i="1"/>
  <c r="J983" i="1" s="1"/>
  <c r="Q982" i="1"/>
  <c r="J982" i="1" s="1"/>
  <c r="Q981" i="1"/>
  <c r="J981" i="1" s="1"/>
  <c r="Q980" i="1"/>
  <c r="J980" i="1" s="1"/>
  <c r="Q979" i="1"/>
  <c r="J979" i="1" s="1"/>
  <c r="Q978" i="1"/>
  <c r="J978" i="1" s="1"/>
  <c r="Q977" i="1"/>
  <c r="J977" i="1" s="1"/>
  <c r="Q976" i="1"/>
  <c r="J976" i="1" s="1"/>
  <c r="Q975" i="1"/>
  <c r="J975" i="1" s="1"/>
  <c r="Q974" i="1"/>
  <c r="J974" i="1" s="1"/>
  <c r="Q973" i="1"/>
  <c r="J973" i="1" s="1"/>
  <c r="Q972" i="1"/>
  <c r="J972" i="1" s="1"/>
  <c r="Q971" i="1"/>
  <c r="J971" i="1" s="1"/>
  <c r="Q970" i="1"/>
  <c r="J970" i="1" s="1"/>
  <c r="Q969" i="1"/>
  <c r="J969" i="1" s="1"/>
  <c r="Q968" i="1"/>
  <c r="J968" i="1" s="1"/>
  <c r="Q967" i="1"/>
  <c r="J967" i="1" s="1"/>
  <c r="Q966" i="1"/>
  <c r="J966" i="1" s="1"/>
  <c r="Q965" i="1"/>
  <c r="J965" i="1" s="1"/>
  <c r="Q964" i="1"/>
  <c r="J964" i="1" s="1"/>
  <c r="Q963" i="1"/>
  <c r="J963" i="1" s="1"/>
  <c r="Q962" i="1"/>
  <c r="J962" i="1" s="1"/>
  <c r="Q961" i="1"/>
  <c r="J961" i="1" s="1"/>
  <c r="Q960" i="1"/>
  <c r="J960" i="1" s="1"/>
  <c r="Q959" i="1"/>
  <c r="J959" i="1" s="1"/>
  <c r="Q958" i="1"/>
  <c r="J958" i="1" s="1"/>
  <c r="Q957" i="1"/>
  <c r="J957" i="1" s="1"/>
  <c r="Q956" i="1"/>
  <c r="J956" i="1" s="1"/>
  <c r="Q955" i="1"/>
  <c r="J955" i="1" s="1"/>
  <c r="Q954" i="1"/>
  <c r="J954" i="1" s="1"/>
  <c r="Q953" i="1"/>
  <c r="J953" i="1" s="1"/>
  <c r="Q952" i="1"/>
  <c r="J952" i="1" s="1"/>
  <c r="Q951" i="1"/>
  <c r="J951" i="1" s="1"/>
  <c r="Q950" i="1"/>
  <c r="J950" i="1" s="1"/>
  <c r="Q949" i="1"/>
  <c r="J949" i="1" s="1"/>
  <c r="Q948" i="1"/>
  <c r="J948" i="1" s="1"/>
  <c r="Q947" i="1"/>
  <c r="J947" i="1" s="1"/>
  <c r="Q946" i="1"/>
  <c r="J946" i="1" s="1"/>
  <c r="Q945" i="1"/>
  <c r="J945" i="1" s="1"/>
  <c r="Q944" i="1"/>
  <c r="J944" i="1" s="1"/>
  <c r="Q943" i="1"/>
  <c r="J943" i="1" s="1"/>
  <c r="Q942" i="1"/>
  <c r="J942" i="1" s="1"/>
  <c r="Q941" i="1"/>
  <c r="J941" i="1" s="1"/>
  <c r="Q940" i="1"/>
  <c r="J940" i="1" s="1"/>
  <c r="Q939" i="1"/>
  <c r="J939" i="1" s="1"/>
  <c r="Q938" i="1"/>
  <c r="J938" i="1" s="1"/>
  <c r="Q937" i="1"/>
  <c r="J937" i="1" s="1"/>
  <c r="Q936" i="1"/>
  <c r="J936" i="1" s="1"/>
  <c r="Q935" i="1"/>
  <c r="J935" i="1" s="1"/>
  <c r="Q934" i="1"/>
  <c r="J934" i="1" s="1"/>
  <c r="Q933" i="1"/>
  <c r="J933" i="1" s="1"/>
  <c r="Q932" i="1"/>
  <c r="J932" i="1" s="1"/>
  <c r="Q931" i="1"/>
  <c r="J931" i="1" s="1"/>
  <c r="Q930" i="1"/>
  <c r="J930" i="1" s="1"/>
  <c r="Q929" i="1"/>
  <c r="J929" i="1" s="1"/>
  <c r="Q928" i="1"/>
  <c r="J928" i="1" s="1"/>
  <c r="Q927" i="1"/>
  <c r="J927" i="1" s="1"/>
  <c r="Q926" i="1"/>
  <c r="J926" i="1" s="1"/>
  <c r="Q925" i="1"/>
  <c r="J925" i="1" s="1"/>
  <c r="Q924" i="1"/>
  <c r="J924" i="1" s="1"/>
  <c r="Q923" i="1"/>
  <c r="J923" i="1" s="1"/>
  <c r="Q922" i="1"/>
  <c r="J922" i="1" s="1"/>
  <c r="Q921" i="1"/>
  <c r="J921" i="1" s="1"/>
  <c r="Q920" i="1"/>
  <c r="J920" i="1" s="1"/>
  <c r="Q919" i="1"/>
  <c r="J919" i="1" s="1"/>
  <c r="Q918" i="1"/>
  <c r="J918" i="1" s="1"/>
  <c r="Q917" i="1"/>
  <c r="J917" i="1" s="1"/>
  <c r="Q916" i="1"/>
  <c r="J916" i="1" s="1"/>
  <c r="Q915" i="1"/>
  <c r="J915" i="1" s="1"/>
  <c r="Q914" i="1"/>
  <c r="J914" i="1" s="1"/>
  <c r="Q913" i="1"/>
  <c r="J913" i="1" s="1"/>
  <c r="Q912" i="1"/>
  <c r="J912" i="1" s="1"/>
  <c r="Q911" i="1"/>
  <c r="J911" i="1" s="1"/>
  <c r="Q910" i="1"/>
  <c r="J910" i="1" s="1"/>
  <c r="Q909" i="1"/>
  <c r="J909" i="1" s="1"/>
  <c r="Q908" i="1"/>
  <c r="J908" i="1" s="1"/>
  <c r="Q907" i="1"/>
  <c r="J907" i="1" s="1"/>
  <c r="Q906" i="1"/>
  <c r="J906" i="1" s="1"/>
  <c r="Q905" i="1"/>
  <c r="J905" i="1" s="1"/>
  <c r="Q904" i="1"/>
  <c r="J904" i="1" s="1"/>
  <c r="Q903" i="1"/>
  <c r="J903" i="1" s="1"/>
  <c r="Q902" i="1"/>
  <c r="J902" i="1" s="1"/>
  <c r="Q901" i="1"/>
  <c r="J901" i="1" s="1"/>
  <c r="Q900" i="1"/>
  <c r="J900" i="1" s="1"/>
  <c r="Q899" i="1"/>
  <c r="J899" i="1" s="1"/>
  <c r="Q898" i="1"/>
  <c r="J898" i="1" s="1"/>
  <c r="Q897" i="1"/>
  <c r="J897" i="1" s="1"/>
  <c r="Q896" i="1"/>
  <c r="J896" i="1" s="1"/>
  <c r="Q895" i="1"/>
  <c r="J895" i="1" s="1"/>
  <c r="Q894" i="1"/>
  <c r="J894" i="1" s="1"/>
  <c r="Q893" i="1"/>
  <c r="J893" i="1" s="1"/>
  <c r="Q892" i="1"/>
  <c r="J892" i="1" s="1"/>
  <c r="Q891" i="1"/>
  <c r="J891" i="1" s="1"/>
  <c r="Q890" i="1"/>
  <c r="J890" i="1" s="1"/>
  <c r="Q889" i="1"/>
  <c r="J889" i="1" s="1"/>
  <c r="Q888" i="1"/>
  <c r="J888" i="1" s="1"/>
  <c r="Q887" i="1"/>
  <c r="J887" i="1" s="1"/>
  <c r="Q886" i="1"/>
  <c r="J886" i="1" s="1"/>
  <c r="Q885" i="1"/>
  <c r="J885" i="1" s="1"/>
  <c r="Q884" i="1"/>
  <c r="J884" i="1" s="1"/>
  <c r="Q883" i="1"/>
  <c r="J883" i="1" s="1"/>
  <c r="Q882" i="1"/>
  <c r="J882" i="1" s="1"/>
  <c r="Q881" i="1"/>
  <c r="J881" i="1" s="1"/>
  <c r="Q880" i="1"/>
  <c r="J880" i="1" s="1"/>
  <c r="Q879" i="1"/>
  <c r="J879" i="1" s="1"/>
  <c r="Q878" i="1"/>
  <c r="J878" i="1" s="1"/>
  <c r="Q877" i="1"/>
  <c r="J877" i="1" s="1"/>
  <c r="Q876" i="1"/>
  <c r="J876" i="1" s="1"/>
  <c r="Q875" i="1"/>
  <c r="J875" i="1" s="1"/>
  <c r="Q874" i="1"/>
  <c r="J874" i="1" s="1"/>
  <c r="Q873" i="1"/>
  <c r="J873" i="1" s="1"/>
  <c r="Q872" i="1"/>
  <c r="J872" i="1" s="1"/>
  <c r="Q871" i="1"/>
  <c r="J871" i="1" s="1"/>
  <c r="Q870" i="1"/>
  <c r="J870" i="1" s="1"/>
  <c r="Q869" i="1"/>
  <c r="J869" i="1" s="1"/>
  <c r="Q868" i="1"/>
  <c r="J868" i="1" s="1"/>
  <c r="Q867" i="1"/>
  <c r="J867" i="1" s="1"/>
  <c r="Q866" i="1"/>
  <c r="J866" i="1" s="1"/>
  <c r="Q865" i="1"/>
  <c r="J865" i="1" s="1"/>
  <c r="Q864" i="1"/>
  <c r="J864" i="1" s="1"/>
  <c r="Q863" i="1"/>
  <c r="J863" i="1" s="1"/>
  <c r="Q862" i="1"/>
  <c r="J862" i="1" s="1"/>
  <c r="Q861" i="1"/>
  <c r="J861" i="1" s="1"/>
  <c r="Q860" i="1"/>
  <c r="J860" i="1" s="1"/>
  <c r="Q859" i="1"/>
  <c r="J859" i="1" s="1"/>
  <c r="Q858" i="1"/>
  <c r="J858" i="1" s="1"/>
  <c r="Q857" i="1"/>
  <c r="J857" i="1" s="1"/>
  <c r="Q856" i="1"/>
  <c r="J856" i="1" s="1"/>
  <c r="Q855" i="1"/>
  <c r="J855" i="1" s="1"/>
  <c r="Q854" i="1"/>
  <c r="J854" i="1" s="1"/>
  <c r="Q853" i="1"/>
  <c r="J853" i="1" s="1"/>
  <c r="Q852" i="1"/>
  <c r="J852" i="1" s="1"/>
  <c r="Q851" i="1"/>
  <c r="J851" i="1" s="1"/>
  <c r="Q850" i="1"/>
  <c r="J850" i="1" s="1"/>
  <c r="Q849" i="1"/>
  <c r="J849" i="1" s="1"/>
  <c r="Q848" i="1"/>
  <c r="J848" i="1" s="1"/>
  <c r="Q847" i="1"/>
  <c r="J847" i="1" s="1"/>
  <c r="Q846" i="1"/>
  <c r="J846" i="1" s="1"/>
  <c r="Q845" i="1"/>
  <c r="J845" i="1" s="1"/>
  <c r="Q844" i="1"/>
  <c r="J844" i="1" s="1"/>
  <c r="Q843" i="1"/>
  <c r="J843" i="1" s="1"/>
  <c r="Q842" i="1"/>
  <c r="J842" i="1" s="1"/>
  <c r="Q841" i="1"/>
  <c r="J841" i="1" s="1"/>
  <c r="Q840" i="1"/>
  <c r="J840" i="1" s="1"/>
  <c r="Q839" i="1"/>
  <c r="J839" i="1" s="1"/>
  <c r="Q838" i="1"/>
  <c r="J838" i="1" s="1"/>
  <c r="Q837" i="1"/>
  <c r="J837" i="1" s="1"/>
  <c r="Q836" i="1"/>
  <c r="J836" i="1" s="1"/>
  <c r="Q835" i="1"/>
  <c r="J835" i="1" s="1"/>
  <c r="Q834" i="1"/>
  <c r="J834" i="1" s="1"/>
  <c r="Q833" i="1"/>
  <c r="J833" i="1" s="1"/>
  <c r="Q832" i="1"/>
  <c r="J832" i="1" s="1"/>
  <c r="Q831" i="1"/>
  <c r="J831" i="1" s="1"/>
  <c r="Q830" i="1"/>
  <c r="J830" i="1" s="1"/>
  <c r="Q829" i="1"/>
  <c r="J829" i="1" s="1"/>
  <c r="Q828" i="1"/>
  <c r="J828" i="1" s="1"/>
  <c r="Q827" i="1"/>
  <c r="J827" i="1" s="1"/>
  <c r="Q826" i="1"/>
  <c r="J826" i="1" s="1"/>
  <c r="Q825" i="1"/>
  <c r="J825" i="1" s="1"/>
  <c r="Q824" i="1"/>
  <c r="J824" i="1" s="1"/>
  <c r="Q823" i="1"/>
  <c r="J823" i="1" s="1"/>
  <c r="Q822" i="1"/>
  <c r="J822" i="1" s="1"/>
  <c r="Q821" i="1"/>
  <c r="J821" i="1" s="1"/>
  <c r="Q820" i="1"/>
  <c r="J820" i="1" s="1"/>
  <c r="Q819" i="1"/>
  <c r="J819" i="1" s="1"/>
  <c r="Q818" i="1"/>
  <c r="J818" i="1" s="1"/>
  <c r="Q817" i="1"/>
  <c r="J817" i="1" s="1"/>
  <c r="Q816" i="1"/>
  <c r="J816" i="1" s="1"/>
  <c r="Q815" i="1"/>
  <c r="J815" i="1" s="1"/>
  <c r="Q814" i="1"/>
  <c r="J814" i="1" s="1"/>
  <c r="Q813" i="1"/>
  <c r="J813" i="1" s="1"/>
  <c r="Q812" i="1"/>
  <c r="J812" i="1" s="1"/>
  <c r="Q811" i="1"/>
  <c r="J811" i="1" s="1"/>
  <c r="Q810" i="1"/>
  <c r="J810" i="1" s="1"/>
  <c r="Q809" i="1"/>
  <c r="J809" i="1" s="1"/>
  <c r="Q808" i="1"/>
  <c r="J808" i="1" s="1"/>
  <c r="Q807" i="1"/>
  <c r="J807" i="1" s="1"/>
  <c r="Q806" i="1"/>
  <c r="J806" i="1" s="1"/>
  <c r="Q805" i="1"/>
  <c r="J805" i="1" s="1"/>
  <c r="Q804" i="1"/>
  <c r="J804" i="1" s="1"/>
  <c r="Q803" i="1"/>
  <c r="J803" i="1" s="1"/>
  <c r="Q802" i="1"/>
  <c r="J802" i="1" s="1"/>
  <c r="Q801" i="1"/>
  <c r="J801" i="1" s="1"/>
  <c r="Q800" i="1"/>
  <c r="J800" i="1" s="1"/>
  <c r="Q799" i="1"/>
  <c r="J799" i="1" s="1"/>
  <c r="Q798" i="1"/>
  <c r="J798" i="1" s="1"/>
  <c r="Q797" i="1"/>
  <c r="J797" i="1" s="1"/>
  <c r="Q796" i="1"/>
  <c r="J796" i="1" s="1"/>
  <c r="Q795" i="1"/>
  <c r="J795" i="1" s="1"/>
  <c r="Q794" i="1"/>
  <c r="J794" i="1" s="1"/>
  <c r="Q793" i="1"/>
  <c r="J793" i="1" s="1"/>
  <c r="Q792" i="1"/>
  <c r="J792" i="1" s="1"/>
  <c r="Q791" i="1"/>
  <c r="J791" i="1" s="1"/>
  <c r="Q790" i="1"/>
  <c r="J790" i="1" s="1"/>
  <c r="Q789" i="1"/>
  <c r="J789" i="1" s="1"/>
  <c r="Q788" i="1"/>
  <c r="J788" i="1" s="1"/>
  <c r="Q787" i="1"/>
  <c r="J787" i="1" s="1"/>
  <c r="Q786" i="1"/>
  <c r="J786" i="1" s="1"/>
  <c r="Q785" i="1"/>
  <c r="J785" i="1" s="1"/>
  <c r="Q784" i="1"/>
  <c r="J784" i="1" s="1"/>
  <c r="Q783" i="1"/>
  <c r="J783" i="1" s="1"/>
  <c r="Q782" i="1"/>
  <c r="J782" i="1" s="1"/>
  <c r="Q781" i="1"/>
  <c r="J781" i="1" s="1"/>
  <c r="Q780" i="1"/>
  <c r="J780" i="1" s="1"/>
  <c r="Q779" i="1"/>
  <c r="J779" i="1" s="1"/>
  <c r="Q778" i="1"/>
  <c r="J778" i="1" s="1"/>
  <c r="Q777" i="1"/>
  <c r="J777" i="1" s="1"/>
  <c r="Q776" i="1"/>
  <c r="J776" i="1" s="1"/>
  <c r="Q775" i="1"/>
  <c r="J775" i="1" s="1"/>
  <c r="Q774" i="1"/>
  <c r="J774" i="1" s="1"/>
  <c r="Q773" i="1"/>
  <c r="J773" i="1" s="1"/>
  <c r="Q772" i="1"/>
  <c r="J772" i="1" s="1"/>
  <c r="Q771" i="1"/>
  <c r="J771" i="1" s="1"/>
  <c r="Q770" i="1"/>
  <c r="J770" i="1" s="1"/>
  <c r="Q769" i="1"/>
  <c r="J769" i="1" s="1"/>
  <c r="Q768" i="1"/>
  <c r="J768" i="1" s="1"/>
  <c r="Q767" i="1"/>
  <c r="J767" i="1" s="1"/>
  <c r="Q766" i="1"/>
  <c r="J766" i="1" s="1"/>
  <c r="Q765" i="1"/>
  <c r="J765" i="1" s="1"/>
  <c r="Q764" i="1"/>
  <c r="J764" i="1" s="1"/>
  <c r="Q763" i="1"/>
  <c r="J763" i="1" s="1"/>
  <c r="Q762" i="1"/>
  <c r="J762" i="1" s="1"/>
  <c r="Q761" i="1"/>
  <c r="J761" i="1" s="1"/>
  <c r="Q760" i="1"/>
  <c r="J760" i="1" s="1"/>
  <c r="Q759" i="1"/>
  <c r="J759" i="1" s="1"/>
  <c r="Q758" i="1"/>
  <c r="J758" i="1" s="1"/>
  <c r="Q757" i="1"/>
  <c r="J757" i="1" s="1"/>
  <c r="Q756" i="1"/>
  <c r="J756" i="1" s="1"/>
  <c r="Q755" i="1"/>
  <c r="J755" i="1" s="1"/>
  <c r="Q754" i="1"/>
  <c r="J754" i="1" s="1"/>
  <c r="Q753" i="1"/>
  <c r="J753" i="1" s="1"/>
  <c r="Q752" i="1"/>
  <c r="J752" i="1" s="1"/>
  <c r="Q751" i="1"/>
  <c r="J751" i="1" s="1"/>
  <c r="Q750" i="1"/>
  <c r="J750" i="1" s="1"/>
  <c r="Q749" i="1"/>
  <c r="J749" i="1" s="1"/>
  <c r="Q748" i="1"/>
  <c r="J748" i="1" s="1"/>
  <c r="Q747" i="1"/>
  <c r="J747" i="1" s="1"/>
  <c r="Q746" i="1"/>
  <c r="J746" i="1" s="1"/>
  <c r="Q745" i="1"/>
  <c r="J745" i="1" s="1"/>
  <c r="Q744" i="1"/>
  <c r="J744" i="1" s="1"/>
  <c r="Q743" i="1"/>
  <c r="J743" i="1" s="1"/>
  <c r="Q742" i="1"/>
  <c r="J742" i="1" s="1"/>
  <c r="Q741" i="1"/>
  <c r="J741" i="1" s="1"/>
  <c r="Q740" i="1"/>
  <c r="J740" i="1" s="1"/>
  <c r="Q739" i="1"/>
  <c r="J739" i="1" s="1"/>
  <c r="Q738" i="1"/>
  <c r="J738" i="1" s="1"/>
  <c r="Q737" i="1"/>
  <c r="J737" i="1" s="1"/>
  <c r="Q736" i="1"/>
  <c r="J736" i="1" s="1"/>
  <c r="Q735" i="1"/>
  <c r="J735" i="1" s="1"/>
  <c r="Q734" i="1"/>
  <c r="J734" i="1" s="1"/>
  <c r="Q733" i="1"/>
  <c r="J733" i="1" s="1"/>
  <c r="Q732" i="1"/>
  <c r="J732" i="1" s="1"/>
  <c r="Q731" i="1"/>
  <c r="J731" i="1" s="1"/>
  <c r="Q730" i="1"/>
  <c r="J730" i="1" s="1"/>
  <c r="Q729" i="1"/>
  <c r="J729" i="1" s="1"/>
  <c r="Q728" i="1"/>
  <c r="J728" i="1" s="1"/>
  <c r="Q727" i="1"/>
  <c r="J727" i="1" s="1"/>
  <c r="Q726" i="1"/>
  <c r="J726" i="1" s="1"/>
  <c r="Q725" i="1"/>
  <c r="J725" i="1" s="1"/>
  <c r="Q724" i="1"/>
  <c r="J724" i="1" s="1"/>
  <c r="Q723" i="1"/>
  <c r="J723" i="1" s="1"/>
  <c r="Q722" i="1"/>
  <c r="J722" i="1" s="1"/>
  <c r="Q721" i="1"/>
  <c r="J721" i="1" s="1"/>
  <c r="Q720" i="1"/>
  <c r="J720" i="1" s="1"/>
  <c r="Q719" i="1"/>
  <c r="J719" i="1" s="1"/>
  <c r="Q718" i="1"/>
  <c r="J718" i="1" s="1"/>
  <c r="Q717" i="1"/>
  <c r="J717" i="1" s="1"/>
  <c r="Q716" i="1"/>
  <c r="J716" i="1" s="1"/>
  <c r="Q715" i="1"/>
  <c r="J715" i="1" s="1"/>
  <c r="Q714" i="1"/>
  <c r="J714" i="1" s="1"/>
  <c r="Q713" i="1"/>
  <c r="J713" i="1" s="1"/>
  <c r="Q712" i="1"/>
  <c r="J712" i="1" s="1"/>
  <c r="Q711" i="1"/>
  <c r="J711" i="1" s="1"/>
  <c r="Q710" i="1"/>
  <c r="J710" i="1" s="1"/>
  <c r="Q709" i="1"/>
  <c r="J709" i="1" s="1"/>
  <c r="Q708" i="1"/>
  <c r="J708" i="1" s="1"/>
  <c r="Q707" i="1"/>
  <c r="J707" i="1" s="1"/>
  <c r="Q706" i="1"/>
  <c r="J706" i="1" s="1"/>
  <c r="Q705" i="1"/>
  <c r="J705" i="1" s="1"/>
  <c r="Q704" i="1"/>
  <c r="J704" i="1" s="1"/>
  <c r="Q703" i="1"/>
  <c r="J703" i="1" s="1"/>
  <c r="Q702" i="1"/>
  <c r="J702" i="1" s="1"/>
  <c r="Q701" i="1"/>
  <c r="J701" i="1" s="1"/>
  <c r="Q700" i="1"/>
  <c r="J700" i="1" s="1"/>
  <c r="Q699" i="1"/>
  <c r="J699" i="1" s="1"/>
  <c r="Q698" i="1"/>
  <c r="J698" i="1" s="1"/>
  <c r="Q697" i="1"/>
  <c r="J697" i="1" s="1"/>
  <c r="Q696" i="1"/>
  <c r="J696" i="1" s="1"/>
  <c r="Q695" i="1"/>
  <c r="J695" i="1" s="1"/>
  <c r="Q694" i="1"/>
  <c r="J694" i="1" s="1"/>
  <c r="Q693" i="1"/>
  <c r="J693" i="1" s="1"/>
  <c r="Q692" i="1"/>
  <c r="J692" i="1" s="1"/>
  <c r="Q691" i="1"/>
  <c r="J691" i="1" s="1"/>
  <c r="Q690" i="1"/>
  <c r="J690" i="1" s="1"/>
  <c r="Q689" i="1"/>
  <c r="J689" i="1" s="1"/>
  <c r="Q688" i="1"/>
  <c r="J688" i="1" s="1"/>
  <c r="Q687" i="1"/>
  <c r="J687" i="1" s="1"/>
  <c r="Q686" i="1"/>
  <c r="J686" i="1" s="1"/>
  <c r="Q685" i="1"/>
  <c r="J685" i="1" s="1"/>
  <c r="Q684" i="1"/>
  <c r="J684" i="1" s="1"/>
  <c r="Q683" i="1"/>
  <c r="J683" i="1" s="1"/>
  <c r="Q682" i="1"/>
  <c r="J682" i="1" s="1"/>
  <c r="Q681" i="1"/>
  <c r="J681" i="1" s="1"/>
  <c r="Q680" i="1"/>
  <c r="J680" i="1" s="1"/>
  <c r="Q679" i="1"/>
  <c r="J679" i="1" s="1"/>
  <c r="Q678" i="1"/>
  <c r="J678" i="1" s="1"/>
  <c r="Q677" i="1"/>
  <c r="J677" i="1" s="1"/>
  <c r="Q676" i="1"/>
  <c r="J676" i="1" s="1"/>
  <c r="Q675" i="1"/>
  <c r="J675" i="1" s="1"/>
  <c r="Q674" i="1"/>
  <c r="J674" i="1" s="1"/>
  <c r="Q673" i="1"/>
  <c r="J673" i="1" s="1"/>
  <c r="Q672" i="1"/>
  <c r="J672" i="1" s="1"/>
  <c r="Q671" i="1"/>
  <c r="J671" i="1" s="1"/>
  <c r="Q670" i="1"/>
  <c r="J670" i="1" s="1"/>
  <c r="Q669" i="1"/>
  <c r="J669" i="1" s="1"/>
  <c r="Q668" i="1"/>
  <c r="J668" i="1" s="1"/>
  <c r="Q667" i="1"/>
  <c r="J667" i="1" s="1"/>
  <c r="Q666" i="1"/>
  <c r="J666" i="1" s="1"/>
  <c r="Q665" i="1"/>
  <c r="J665" i="1" s="1"/>
  <c r="Q664" i="1"/>
  <c r="J664" i="1" s="1"/>
  <c r="Q663" i="1"/>
  <c r="J663" i="1" s="1"/>
  <c r="Q662" i="1"/>
  <c r="J662" i="1" s="1"/>
  <c r="Q661" i="1"/>
  <c r="J661" i="1" s="1"/>
  <c r="Q660" i="1"/>
  <c r="J660" i="1" s="1"/>
  <c r="Q659" i="1"/>
  <c r="J659" i="1" s="1"/>
  <c r="Q658" i="1"/>
  <c r="J658" i="1" s="1"/>
  <c r="Q657" i="1"/>
  <c r="J657" i="1" s="1"/>
  <c r="Q656" i="1"/>
  <c r="J656" i="1" s="1"/>
  <c r="Q655" i="1"/>
  <c r="J655" i="1" s="1"/>
  <c r="Q654" i="1"/>
  <c r="J654" i="1" s="1"/>
  <c r="Q653" i="1"/>
  <c r="J653" i="1" s="1"/>
  <c r="Q652" i="1"/>
  <c r="J652" i="1" s="1"/>
  <c r="Q651" i="1"/>
  <c r="J651" i="1" s="1"/>
  <c r="Q650" i="1"/>
  <c r="J650" i="1" s="1"/>
  <c r="Q649" i="1"/>
  <c r="J649" i="1" s="1"/>
  <c r="Q648" i="1"/>
  <c r="J648" i="1" s="1"/>
  <c r="Q647" i="1"/>
  <c r="J647" i="1" s="1"/>
  <c r="Q646" i="1"/>
  <c r="J646" i="1" s="1"/>
  <c r="Q645" i="1"/>
  <c r="J645" i="1" s="1"/>
  <c r="Q644" i="1"/>
  <c r="J644" i="1" s="1"/>
  <c r="Q643" i="1"/>
  <c r="J643" i="1" s="1"/>
  <c r="Q642" i="1"/>
  <c r="J642" i="1" s="1"/>
  <c r="Q641" i="1"/>
  <c r="J641" i="1" s="1"/>
  <c r="Q640" i="1"/>
  <c r="J640" i="1" s="1"/>
  <c r="Q639" i="1"/>
  <c r="J639" i="1" s="1"/>
  <c r="Q638" i="1"/>
  <c r="J638" i="1" s="1"/>
  <c r="Q637" i="1"/>
  <c r="J637" i="1" s="1"/>
  <c r="Q636" i="1"/>
  <c r="J636" i="1" s="1"/>
  <c r="Q635" i="1"/>
  <c r="J635" i="1" s="1"/>
  <c r="Q634" i="1"/>
  <c r="J634" i="1" s="1"/>
  <c r="Q633" i="1"/>
  <c r="J633" i="1" s="1"/>
  <c r="Q632" i="1"/>
  <c r="J632" i="1" s="1"/>
  <c r="Q631" i="1"/>
  <c r="J631" i="1" s="1"/>
  <c r="Q630" i="1"/>
  <c r="J630" i="1" s="1"/>
  <c r="Q629" i="1"/>
  <c r="J629" i="1" s="1"/>
  <c r="Q628" i="1"/>
  <c r="J628" i="1" s="1"/>
  <c r="Q627" i="1"/>
  <c r="J627" i="1" s="1"/>
  <c r="Q626" i="1"/>
  <c r="J626" i="1" s="1"/>
  <c r="Q625" i="1"/>
  <c r="J625" i="1" s="1"/>
  <c r="Q624" i="1"/>
  <c r="J624" i="1" s="1"/>
  <c r="Q623" i="1"/>
  <c r="J623" i="1" s="1"/>
  <c r="Q622" i="1"/>
  <c r="J622" i="1" s="1"/>
  <c r="Q621" i="1"/>
  <c r="J621" i="1" s="1"/>
  <c r="Q620" i="1"/>
  <c r="J620" i="1" s="1"/>
  <c r="Q619" i="1"/>
  <c r="J619" i="1" s="1"/>
  <c r="Q618" i="1"/>
  <c r="J618" i="1" s="1"/>
  <c r="Q617" i="1"/>
  <c r="J617" i="1" s="1"/>
  <c r="Q616" i="1"/>
  <c r="J616" i="1" s="1"/>
  <c r="Q615" i="1"/>
  <c r="J615" i="1" s="1"/>
  <c r="Q614" i="1"/>
  <c r="J614" i="1" s="1"/>
  <c r="Q613" i="1"/>
  <c r="J613" i="1" s="1"/>
  <c r="Q612" i="1"/>
  <c r="J612" i="1" s="1"/>
  <c r="Q611" i="1"/>
  <c r="J611" i="1" s="1"/>
  <c r="Q610" i="1"/>
  <c r="J610" i="1" s="1"/>
  <c r="Q609" i="1"/>
  <c r="J609" i="1" s="1"/>
  <c r="Q608" i="1"/>
  <c r="J608" i="1" s="1"/>
  <c r="Q607" i="1"/>
  <c r="J607" i="1" s="1"/>
  <c r="Q606" i="1"/>
  <c r="J606" i="1" s="1"/>
  <c r="Q605" i="1"/>
  <c r="J605" i="1" s="1"/>
  <c r="Q604" i="1"/>
  <c r="J604" i="1" s="1"/>
  <c r="Q603" i="1"/>
  <c r="J603" i="1" s="1"/>
  <c r="Q602" i="1"/>
  <c r="J602" i="1" s="1"/>
  <c r="Q601" i="1"/>
  <c r="J601" i="1" s="1"/>
  <c r="Q600" i="1"/>
  <c r="J600" i="1" s="1"/>
  <c r="Q599" i="1"/>
  <c r="J599" i="1" s="1"/>
  <c r="Q598" i="1"/>
  <c r="J598" i="1" s="1"/>
  <c r="Q597" i="1"/>
  <c r="J597" i="1" s="1"/>
  <c r="Q596" i="1"/>
  <c r="J596" i="1" s="1"/>
  <c r="Q595" i="1"/>
  <c r="J595" i="1" s="1"/>
  <c r="Q594" i="1"/>
  <c r="J594" i="1" s="1"/>
  <c r="Q593" i="1"/>
  <c r="J593" i="1" s="1"/>
  <c r="Q592" i="1"/>
  <c r="J592" i="1" s="1"/>
  <c r="Q591" i="1"/>
  <c r="J591" i="1" s="1"/>
  <c r="Q590" i="1"/>
  <c r="J590" i="1" s="1"/>
  <c r="Q589" i="1"/>
  <c r="J589" i="1" s="1"/>
  <c r="Q588" i="1"/>
  <c r="J588" i="1" s="1"/>
  <c r="Q587" i="1"/>
  <c r="J587" i="1" s="1"/>
  <c r="Q586" i="1"/>
  <c r="J586" i="1" s="1"/>
  <c r="Q585" i="1"/>
  <c r="J585" i="1" s="1"/>
  <c r="Q584" i="1"/>
  <c r="J584" i="1" s="1"/>
  <c r="Q583" i="1"/>
  <c r="J583" i="1" s="1"/>
  <c r="Q582" i="1"/>
  <c r="J582" i="1" s="1"/>
  <c r="Q581" i="1"/>
  <c r="J581" i="1" s="1"/>
  <c r="Q580" i="1"/>
  <c r="J580" i="1" s="1"/>
  <c r="Q579" i="1"/>
  <c r="J579" i="1" s="1"/>
  <c r="Q578" i="1"/>
  <c r="J578" i="1" s="1"/>
  <c r="Q577" i="1"/>
  <c r="J577" i="1" s="1"/>
  <c r="Q576" i="1"/>
  <c r="J576" i="1" s="1"/>
  <c r="Q575" i="1"/>
  <c r="J575" i="1" s="1"/>
  <c r="Q574" i="1"/>
  <c r="J574" i="1" s="1"/>
  <c r="Q573" i="1"/>
  <c r="J573" i="1" s="1"/>
  <c r="Q572" i="1"/>
  <c r="J572" i="1" s="1"/>
  <c r="Q571" i="1"/>
  <c r="J571" i="1" s="1"/>
  <c r="Q570" i="1"/>
  <c r="J570" i="1" s="1"/>
  <c r="Q569" i="1"/>
  <c r="J569" i="1" s="1"/>
  <c r="Q568" i="1"/>
  <c r="J568" i="1" s="1"/>
  <c r="Q567" i="1"/>
  <c r="J567" i="1" s="1"/>
  <c r="Q566" i="1"/>
  <c r="J566" i="1" s="1"/>
  <c r="Q565" i="1"/>
  <c r="J565" i="1" s="1"/>
  <c r="Q564" i="1"/>
  <c r="J564" i="1" s="1"/>
  <c r="Q563" i="1"/>
  <c r="J563" i="1" s="1"/>
  <c r="Q562" i="1"/>
  <c r="J562" i="1" s="1"/>
  <c r="Q561" i="1"/>
  <c r="J561" i="1" s="1"/>
  <c r="Q560" i="1"/>
  <c r="J560" i="1" s="1"/>
  <c r="Q559" i="1"/>
  <c r="J559" i="1" s="1"/>
  <c r="Q558" i="1"/>
  <c r="J558" i="1" s="1"/>
  <c r="Q557" i="1"/>
  <c r="J557" i="1" s="1"/>
  <c r="Q556" i="1"/>
  <c r="J556" i="1" s="1"/>
  <c r="Q555" i="1"/>
  <c r="J555" i="1" s="1"/>
  <c r="Q554" i="1"/>
  <c r="J554" i="1" s="1"/>
  <c r="Q553" i="1"/>
  <c r="J553" i="1" s="1"/>
  <c r="Q552" i="1"/>
  <c r="J552" i="1" s="1"/>
  <c r="Q551" i="1"/>
  <c r="J551" i="1" s="1"/>
  <c r="Q550" i="1"/>
  <c r="J550" i="1" s="1"/>
  <c r="Q549" i="1"/>
  <c r="J549" i="1" s="1"/>
  <c r="Q548" i="1"/>
  <c r="J548" i="1" s="1"/>
  <c r="Q547" i="1"/>
  <c r="J547" i="1" s="1"/>
  <c r="Q546" i="1"/>
  <c r="J546" i="1" s="1"/>
  <c r="Q545" i="1"/>
  <c r="J545" i="1" s="1"/>
  <c r="Q544" i="1"/>
  <c r="J544" i="1" s="1"/>
  <c r="Q543" i="1"/>
  <c r="J543" i="1" s="1"/>
  <c r="Q542" i="1"/>
  <c r="J542" i="1" s="1"/>
  <c r="Q541" i="1"/>
  <c r="J541" i="1" s="1"/>
  <c r="Q540" i="1"/>
  <c r="J540" i="1" s="1"/>
  <c r="Q539" i="1"/>
  <c r="J539" i="1" s="1"/>
  <c r="Q538" i="1"/>
  <c r="J538" i="1" s="1"/>
  <c r="Q537" i="1"/>
  <c r="J537" i="1" s="1"/>
  <c r="Q536" i="1"/>
  <c r="J536" i="1" s="1"/>
  <c r="Q535" i="1"/>
  <c r="J535" i="1" s="1"/>
  <c r="Q534" i="1"/>
  <c r="J534" i="1" s="1"/>
  <c r="Q533" i="1"/>
  <c r="J533" i="1" s="1"/>
  <c r="Q532" i="1"/>
  <c r="J532" i="1" s="1"/>
  <c r="Q531" i="1"/>
  <c r="J531" i="1" s="1"/>
  <c r="Q530" i="1"/>
  <c r="J530" i="1" s="1"/>
  <c r="Q529" i="1"/>
  <c r="J529" i="1" s="1"/>
  <c r="Q528" i="1"/>
  <c r="J528" i="1" s="1"/>
  <c r="Q527" i="1"/>
  <c r="J527" i="1" s="1"/>
  <c r="Q526" i="1"/>
  <c r="J526" i="1" s="1"/>
  <c r="Q525" i="1"/>
  <c r="J525" i="1" s="1"/>
  <c r="Q524" i="1"/>
  <c r="J524" i="1" s="1"/>
  <c r="Q523" i="1"/>
  <c r="J523" i="1" s="1"/>
  <c r="Q522" i="1"/>
  <c r="J522" i="1" s="1"/>
  <c r="Q521" i="1"/>
  <c r="J521" i="1" s="1"/>
  <c r="Q520" i="1"/>
  <c r="J520" i="1" s="1"/>
  <c r="Q519" i="1"/>
  <c r="J519" i="1" s="1"/>
  <c r="Q518" i="1"/>
  <c r="J518" i="1" s="1"/>
  <c r="Q517" i="1"/>
  <c r="J517" i="1" s="1"/>
  <c r="Q516" i="1"/>
  <c r="J516" i="1" s="1"/>
  <c r="Q515" i="1"/>
  <c r="J515" i="1" s="1"/>
  <c r="Q514" i="1"/>
  <c r="J514" i="1" s="1"/>
  <c r="Q513" i="1"/>
  <c r="J513" i="1" s="1"/>
  <c r="Q512" i="1"/>
  <c r="J512" i="1" s="1"/>
  <c r="Q511" i="1"/>
  <c r="J511" i="1" s="1"/>
  <c r="Q510" i="1"/>
  <c r="J510" i="1" s="1"/>
  <c r="Q509" i="1"/>
  <c r="J509" i="1" s="1"/>
  <c r="Q508" i="1"/>
  <c r="J508" i="1" s="1"/>
  <c r="Q507" i="1"/>
  <c r="J507" i="1" s="1"/>
  <c r="Q506" i="1"/>
  <c r="J506" i="1" s="1"/>
  <c r="Q505" i="1"/>
  <c r="J505" i="1" s="1"/>
  <c r="Q504" i="1"/>
  <c r="J504" i="1" s="1"/>
  <c r="Q503" i="1"/>
  <c r="J503" i="1" s="1"/>
  <c r="Q502" i="1"/>
  <c r="J502" i="1" s="1"/>
  <c r="Q501" i="1"/>
  <c r="J501" i="1" s="1"/>
  <c r="Q500" i="1"/>
  <c r="J500" i="1" s="1"/>
  <c r="Q499" i="1"/>
  <c r="J499" i="1" s="1"/>
  <c r="Q498" i="1"/>
  <c r="J498" i="1" s="1"/>
  <c r="Q497" i="1"/>
  <c r="J497" i="1" s="1"/>
  <c r="Q496" i="1"/>
  <c r="J496" i="1" s="1"/>
  <c r="Q495" i="1"/>
  <c r="J495" i="1" s="1"/>
  <c r="Q494" i="1"/>
  <c r="J494" i="1" s="1"/>
  <c r="Q493" i="1"/>
  <c r="J493" i="1" s="1"/>
  <c r="Q492" i="1"/>
  <c r="J492" i="1" s="1"/>
  <c r="Q491" i="1"/>
  <c r="J491" i="1" s="1"/>
  <c r="Q490" i="1"/>
  <c r="J490" i="1" s="1"/>
  <c r="Q489" i="1"/>
  <c r="J489" i="1" s="1"/>
  <c r="Q488" i="1"/>
  <c r="J488" i="1" s="1"/>
  <c r="Q487" i="1"/>
  <c r="J487" i="1" s="1"/>
  <c r="Q486" i="1"/>
  <c r="J486" i="1" s="1"/>
  <c r="Q485" i="1"/>
  <c r="J485" i="1" s="1"/>
  <c r="Q484" i="1"/>
  <c r="J484" i="1" s="1"/>
  <c r="Q483" i="1"/>
  <c r="J483" i="1" s="1"/>
  <c r="Q482" i="1"/>
  <c r="J482" i="1" s="1"/>
  <c r="Q481" i="1"/>
  <c r="J481" i="1" s="1"/>
  <c r="Q480" i="1"/>
  <c r="J480" i="1" s="1"/>
  <c r="Q479" i="1"/>
  <c r="J479" i="1" s="1"/>
  <c r="Q478" i="1"/>
  <c r="J478" i="1" s="1"/>
  <c r="Q477" i="1"/>
  <c r="J477" i="1" s="1"/>
  <c r="Q476" i="1"/>
  <c r="J476" i="1" s="1"/>
  <c r="Q475" i="1"/>
  <c r="J475" i="1" s="1"/>
  <c r="Q474" i="1"/>
  <c r="J474" i="1" s="1"/>
  <c r="Q473" i="1"/>
  <c r="J473" i="1" s="1"/>
  <c r="Q472" i="1"/>
  <c r="J472" i="1" s="1"/>
  <c r="Q471" i="1"/>
  <c r="J471" i="1" s="1"/>
  <c r="Q470" i="1"/>
  <c r="J470" i="1" s="1"/>
  <c r="Q469" i="1"/>
  <c r="J469" i="1" s="1"/>
  <c r="Q468" i="1"/>
  <c r="J468" i="1" s="1"/>
  <c r="Q467" i="1"/>
  <c r="J467" i="1" s="1"/>
  <c r="Q466" i="1"/>
  <c r="J466" i="1" s="1"/>
  <c r="Q465" i="1"/>
  <c r="J465" i="1" s="1"/>
  <c r="Q464" i="1"/>
  <c r="J464" i="1" s="1"/>
  <c r="Q463" i="1"/>
  <c r="J463" i="1" s="1"/>
  <c r="Q462" i="1"/>
  <c r="J462" i="1" s="1"/>
  <c r="Q461" i="1"/>
  <c r="J461" i="1" s="1"/>
  <c r="Q460" i="1"/>
  <c r="J460" i="1" s="1"/>
  <c r="Q459" i="1"/>
  <c r="J459" i="1" s="1"/>
  <c r="Q458" i="1"/>
  <c r="J458" i="1" s="1"/>
  <c r="Q457" i="1"/>
  <c r="J457" i="1" s="1"/>
  <c r="Q456" i="1"/>
  <c r="J456" i="1" s="1"/>
  <c r="Q455" i="1"/>
  <c r="J455" i="1" s="1"/>
  <c r="Q454" i="1"/>
  <c r="J454" i="1" s="1"/>
  <c r="Q453" i="1"/>
  <c r="J453" i="1" s="1"/>
  <c r="Q452" i="1"/>
  <c r="J452" i="1" s="1"/>
  <c r="Q451" i="1"/>
  <c r="J451" i="1" s="1"/>
  <c r="Q450" i="1"/>
  <c r="J450" i="1" s="1"/>
  <c r="Q449" i="1"/>
  <c r="J449" i="1" s="1"/>
  <c r="Q448" i="1"/>
  <c r="J448" i="1" s="1"/>
  <c r="Q447" i="1"/>
  <c r="J447" i="1" s="1"/>
  <c r="Q446" i="1"/>
  <c r="J446" i="1" s="1"/>
  <c r="Q445" i="1"/>
  <c r="J445" i="1" s="1"/>
  <c r="Q444" i="1"/>
  <c r="J444" i="1" s="1"/>
  <c r="Q443" i="1"/>
  <c r="J443" i="1" s="1"/>
  <c r="Q442" i="1"/>
  <c r="J442" i="1" s="1"/>
  <c r="Q441" i="1"/>
  <c r="J441" i="1" s="1"/>
  <c r="Q440" i="1"/>
  <c r="J440" i="1" s="1"/>
  <c r="Q439" i="1"/>
  <c r="J439" i="1" s="1"/>
  <c r="Q438" i="1"/>
  <c r="J438" i="1" s="1"/>
  <c r="Q437" i="1"/>
  <c r="J437" i="1" s="1"/>
  <c r="Q436" i="1"/>
  <c r="J436" i="1" s="1"/>
  <c r="Q435" i="1"/>
  <c r="J435" i="1" s="1"/>
  <c r="Q434" i="1"/>
  <c r="J434" i="1" s="1"/>
  <c r="Q433" i="1"/>
  <c r="J433" i="1" s="1"/>
  <c r="Q432" i="1"/>
  <c r="J432" i="1" s="1"/>
  <c r="Q431" i="1"/>
  <c r="J431" i="1" s="1"/>
  <c r="Q430" i="1"/>
  <c r="J430" i="1" s="1"/>
  <c r="Q429" i="1"/>
  <c r="J429" i="1" s="1"/>
  <c r="Q428" i="1"/>
  <c r="J428" i="1" s="1"/>
  <c r="Q427" i="1"/>
  <c r="J427" i="1" s="1"/>
  <c r="Q426" i="1"/>
  <c r="J426" i="1" s="1"/>
  <c r="Q425" i="1"/>
  <c r="J425" i="1" s="1"/>
  <c r="Q424" i="1"/>
  <c r="J424" i="1" s="1"/>
  <c r="Q423" i="1"/>
  <c r="J423" i="1" s="1"/>
  <c r="Q422" i="1"/>
  <c r="J422" i="1" s="1"/>
  <c r="Q421" i="1"/>
  <c r="J421" i="1" s="1"/>
  <c r="Q420" i="1"/>
  <c r="J420" i="1" s="1"/>
  <c r="Q419" i="1"/>
  <c r="J419" i="1" s="1"/>
  <c r="Q418" i="1"/>
  <c r="J418" i="1" s="1"/>
  <c r="Q417" i="1"/>
  <c r="J417" i="1" s="1"/>
  <c r="Q416" i="1"/>
  <c r="J416" i="1" s="1"/>
  <c r="Q415" i="1"/>
  <c r="J415" i="1" s="1"/>
  <c r="Q414" i="1"/>
  <c r="J414" i="1" s="1"/>
  <c r="Q413" i="1"/>
  <c r="J413" i="1" s="1"/>
  <c r="Q412" i="1"/>
  <c r="J412" i="1" s="1"/>
  <c r="Q411" i="1"/>
  <c r="J411" i="1" s="1"/>
  <c r="Q410" i="1"/>
  <c r="J410" i="1" s="1"/>
  <c r="Q409" i="1"/>
  <c r="J409" i="1" s="1"/>
  <c r="Q408" i="1"/>
  <c r="J408" i="1" s="1"/>
  <c r="Q407" i="1"/>
  <c r="J407" i="1" s="1"/>
  <c r="Q406" i="1"/>
  <c r="J406" i="1" s="1"/>
  <c r="Q405" i="1"/>
  <c r="J405" i="1" s="1"/>
  <c r="Q404" i="1"/>
  <c r="J404" i="1" s="1"/>
  <c r="Q403" i="1"/>
  <c r="J403" i="1" s="1"/>
  <c r="Q402" i="1"/>
  <c r="J402" i="1" s="1"/>
  <c r="Q401" i="1"/>
  <c r="J401" i="1" s="1"/>
  <c r="Q400" i="1"/>
  <c r="J400" i="1" s="1"/>
  <c r="Q399" i="1"/>
  <c r="J399" i="1" s="1"/>
  <c r="Q398" i="1"/>
  <c r="J398" i="1" s="1"/>
  <c r="Q397" i="1"/>
  <c r="J397" i="1" s="1"/>
  <c r="Q396" i="1"/>
  <c r="J396" i="1" s="1"/>
  <c r="Q395" i="1"/>
  <c r="J395" i="1" s="1"/>
  <c r="Q394" i="1"/>
  <c r="J394" i="1" s="1"/>
  <c r="Q393" i="1"/>
  <c r="J393" i="1" s="1"/>
  <c r="Q392" i="1"/>
  <c r="J392" i="1" s="1"/>
  <c r="Q391" i="1"/>
  <c r="J391" i="1" s="1"/>
  <c r="Q390" i="1"/>
  <c r="J390" i="1" s="1"/>
  <c r="Q389" i="1"/>
  <c r="J389" i="1" s="1"/>
  <c r="Q388" i="1"/>
  <c r="J388" i="1" s="1"/>
  <c r="Q387" i="1"/>
  <c r="J387" i="1" s="1"/>
  <c r="Q386" i="1"/>
  <c r="J386" i="1" s="1"/>
  <c r="Q385" i="1"/>
  <c r="J385" i="1" s="1"/>
  <c r="Q384" i="1"/>
  <c r="J384" i="1" s="1"/>
  <c r="Q383" i="1"/>
  <c r="J383" i="1" s="1"/>
  <c r="Q382" i="1"/>
  <c r="J382" i="1" s="1"/>
  <c r="Q381" i="1"/>
  <c r="J381" i="1" s="1"/>
  <c r="Q380" i="1"/>
  <c r="J380" i="1" s="1"/>
  <c r="Q379" i="1"/>
  <c r="J379" i="1" s="1"/>
  <c r="Q378" i="1"/>
  <c r="J378" i="1" s="1"/>
  <c r="Q377" i="1"/>
  <c r="J377" i="1" s="1"/>
  <c r="Q376" i="1"/>
  <c r="J376" i="1" s="1"/>
  <c r="Q375" i="1"/>
  <c r="J375" i="1" s="1"/>
  <c r="Q374" i="1"/>
  <c r="J374" i="1" s="1"/>
  <c r="Q373" i="1"/>
  <c r="J373" i="1" s="1"/>
  <c r="Q372" i="1"/>
  <c r="J372" i="1" s="1"/>
  <c r="Q371" i="1"/>
  <c r="J371" i="1" s="1"/>
  <c r="Q370" i="1"/>
  <c r="J370" i="1" s="1"/>
  <c r="Q369" i="1"/>
  <c r="J369" i="1" s="1"/>
  <c r="Q368" i="1"/>
  <c r="J368" i="1" s="1"/>
  <c r="Q367" i="1"/>
  <c r="J367" i="1" s="1"/>
  <c r="Q366" i="1"/>
  <c r="J366" i="1" s="1"/>
  <c r="Q365" i="1"/>
  <c r="J365" i="1" s="1"/>
  <c r="Q364" i="1"/>
  <c r="J364" i="1" s="1"/>
  <c r="Q363" i="1"/>
  <c r="J363" i="1" s="1"/>
  <c r="Q362" i="1"/>
  <c r="J362" i="1" s="1"/>
  <c r="Q361" i="1"/>
  <c r="J361" i="1" s="1"/>
  <c r="Q360" i="1"/>
  <c r="J360" i="1" s="1"/>
  <c r="Q359" i="1"/>
  <c r="J359" i="1" s="1"/>
  <c r="Q358" i="1"/>
  <c r="J358" i="1" s="1"/>
  <c r="Q357" i="1"/>
  <c r="J357" i="1" s="1"/>
  <c r="Q356" i="1"/>
  <c r="J356" i="1" s="1"/>
  <c r="Q355" i="1"/>
  <c r="J355" i="1" s="1"/>
  <c r="Q354" i="1"/>
  <c r="J354" i="1" s="1"/>
  <c r="Q353" i="1"/>
  <c r="J353" i="1" s="1"/>
  <c r="Q352" i="1"/>
  <c r="J352" i="1" s="1"/>
  <c r="Q351" i="1"/>
  <c r="J351" i="1" s="1"/>
  <c r="Q350" i="1"/>
  <c r="J350" i="1" s="1"/>
  <c r="Q349" i="1"/>
  <c r="J349" i="1" s="1"/>
  <c r="Q348" i="1"/>
  <c r="J348" i="1" s="1"/>
  <c r="Q347" i="1"/>
  <c r="J347" i="1" s="1"/>
  <c r="Q346" i="1"/>
  <c r="J346" i="1" s="1"/>
  <c r="Q345" i="1"/>
  <c r="J345" i="1" s="1"/>
  <c r="Q344" i="1"/>
  <c r="J344" i="1" s="1"/>
  <c r="Q343" i="1"/>
  <c r="J343" i="1" s="1"/>
  <c r="Q342" i="1"/>
  <c r="J342" i="1" s="1"/>
  <c r="Q341" i="1"/>
  <c r="J341" i="1" s="1"/>
  <c r="Q340" i="1"/>
  <c r="J340" i="1" s="1"/>
  <c r="Q339" i="1"/>
  <c r="J339" i="1" s="1"/>
  <c r="Q338" i="1"/>
  <c r="J338" i="1" s="1"/>
  <c r="Q337" i="1"/>
  <c r="J337" i="1" s="1"/>
  <c r="Q336" i="1"/>
  <c r="J336" i="1" s="1"/>
  <c r="Q335" i="1"/>
  <c r="J335" i="1" s="1"/>
  <c r="Q334" i="1"/>
  <c r="J334" i="1" s="1"/>
  <c r="Q333" i="1"/>
  <c r="J333" i="1" s="1"/>
  <c r="Q332" i="1"/>
  <c r="J332" i="1" s="1"/>
  <c r="Q331" i="1"/>
  <c r="J331" i="1" s="1"/>
  <c r="Q330" i="1"/>
  <c r="J330" i="1" s="1"/>
  <c r="Q329" i="1"/>
  <c r="J329" i="1" s="1"/>
  <c r="Q328" i="1"/>
  <c r="J328" i="1" s="1"/>
  <c r="Q327" i="1"/>
  <c r="J327" i="1" s="1"/>
  <c r="Q326" i="1"/>
  <c r="J326" i="1" s="1"/>
  <c r="Q325" i="1"/>
  <c r="J325" i="1" s="1"/>
  <c r="Q324" i="1"/>
  <c r="J324" i="1" s="1"/>
  <c r="Q323" i="1"/>
  <c r="J323" i="1" s="1"/>
  <c r="Q322" i="1"/>
  <c r="J322" i="1" s="1"/>
  <c r="Q321" i="1"/>
  <c r="J321" i="1" s="1"/>
  <c r="Q320" i="1"/>
  <c r="J320" i="1" s="1"/>
  <c r="Q319" i="1"/>
  <c r="J319" i="1" s="1"/>
  <c r="Q318" i="1"/>
  <c r="J318" i="1" s="1"/>
  <c r="Q317" i="1"/>
  <c r="J317" i="1" s="1"/>
  <c r="Q316" i="1"/>
  <c r="J316" i="1" s="1"/>
  <c r="Q315" i="1"/>
  <c r="J315" i="1" s="1"/>
  <c r="Q314" i="1"/>
  <c r="J314" i="1" s="1"/>
  <c r="Q313" i="1"/>
  <c r="J313" i="1" s="1"/>
  <c r="Q312" i="1"/>
  <c r="J312" i="1" s="1"/>
  <c r="Q311" i="1"/>
  <c r="J311" i="1" s="1"/>
  <c r="Q310" i="1"/>
  <c r="J310" i="1" s="1"/>
  <c r="Q309" i="1"/>
  <c r="J309" i="1" s="1"/>
  <c r="Q308" i="1"/>
  <c r="J308" i="1" s="1"/>
  <c r="Q307" i="1"/>
  <c r="J307" i="1" s="1"/>
  <c r="Q306" i="1"/>
  <c r="J306" i="1" s="1"/>
  <c r="Q305" i="1"/>
  <c r="J305" i="1" s="1"/>
  <c r="Q304" i="1"/>
  <c r="J304" i="1" s="1"/>
  <c r="Q303" i="1"/>
  <c r="J303" i="1" s="1"/>
  <c r="Q302" i="1"/>
  <c r="J302" i="1" s="1"/>
  <c r="Q301" i="1"/>
  <c r="J301" i="1" s="1"/>
  <c r="Q300" i="1"/>
  <c r="J300" i="1" s="1"/>
  <c r="Q299" i="1"/>
  <c r="J299" i="1" s="1"/>
  <c r="Q298" i="1"/>
  <c r="J298" i="1" s="1"/>
  <c r="Q297" i="1"/>
  <c r="J297" i="1" s="1"/>
  <c r="Q296" i="1"/>
  <c r="J296" i="1" s="1"/>
  <c r="Q295" i="1"/>
  <c r="J295" i="1" s="1"/>
  <c r="Q294" i="1"/>
  <c r="J294" i="1" s="1"/>
  <c r="Q293" i="1"/>
  <c r="J293" i="1" s="1"/>
  <c r="Q292" i="1"/>
  <c r="J292" i="1" s="1"/>
  <c r="Q291" i="1"/>
  <c r="J291" i="1" s="1"/>
  <c r="Q290" i="1"/>
  <c r="J290" i="1" s="1"/>
  <c r="Q289" i="1"/>
  <c r="J289" i="1" s="1"/>
  <c r="Q288" i="1"/>
  <c r="J288" i="1" s="1"/>
  <c r="Q287" i="1"/>
  <c r="J287" i="1" s="1"/>
  <c r="Q286" i="1"/>
  <c r="J286" i="1" s="1"/>
  <c r="Q285" i="1"/>
  <c r="J285" i="1" s="1"/>
  <c r="Q284" i="1"/>
  <c r="J284" i="1" s="1"/>
  <c r="Q283" i="1"/>
  <c r="J283" i="1" s="1"/>
  <c r="Q282" i="1"/>
  <c r="J282" i="1" s="1"/>
  <c r="Q281" i="1"/>
  <c r="J281" i="1" s="1"/>
  <c r="Q280" i="1"/>
  <c r="J280" i="1" s="1"/>
  <c r="Q279" i="1"/>
  <c r="J279" i="1" s="1"/>
  <c r="Q278" i="1"/>
  <c r="J278" i="1" s="1"/>
  <c r="Q277" i="1"/>
  <c r="J277" i="1" s="1"/>
  <c r="Q276" i="1"/>
  <c r="J276" i="1" s="1"/>
  <c r="Q275" i="1"/>
  <c r="J275" i="1" s="1"/>
  <c r="Q274" i="1"/>
  <c r="J274" i="1" s="1"/>
  <c r="Q273" i="1"/>
  <c r="J273" i="1" s="1"/>
  <c r="Q272" i="1"/>
  <c r="J272" i="1" s="1"/>
  <c r="Q271" i="1"/>
  <c r="J271" i="1" s="1"/>
  <c r="Q270" i="1"/>
  <c r="J270" i="1" s="1"/>
  <c r="Q269" i="1"/>
  <c r="J269" i="1" s="1"/>
  <c r="Q268" i="1"/>
  <c r="J268" i="1" s="1"/>
  <c r="Q267" i="1"/>
  <c r="J267" i="1" s="1"/>
  <c r="Q266" i="1"/>
  <c r="J266" i="1" s="1"/>
  <c r="Q265" i="1"/>
  <c r="J265" i="1" s="1"/>
  <c r="Q264" i="1"/>
  <c r="J264" i="1" s="1"/>
  <c r="Q263" i="1"/>
  <c r="J263" i="1" s="1"/>
  <c r="Q262" i="1"/>
  <c r="J262" i="1" s="1"/>
  <c r="Q261" i="1"/>
  <c r="J261" i="1" s="1"/>
  <c r="Q260" i="1"/>
  <c r="J260" i="1" s="1"/>
  <c r="Q259" i="1"/>
  <c r="J259" i="1" s="1"/>
  <c r="Q258" i="1"/>
  <c r="J258" i="1" s="1"/>
  <c r="Q257" i="1"/>
  <c r="J257" i="1" s="1"/>
  <c r="Q256" i="1"/>
  <c r="J256" i="1" s="1"/>
  <c r="Q255" i="1"/>
  <c r="J255" i="1" s="1"/>
  <c r="Q254" i="1"/>
  <c r="J254" i="1" s="1"/>
  <c r="Q253" i="1"/>
  <c r="J253" i="1" s="1"/>
  <c r="Q252" i="1"/>
  <c r="J252" i="1" s="1"/>
  <c r="Q251" i="1"/>
  <c r="J251" i="1" s="1"/>
  <c r="Q250" i="1"/>
  <c r="J250" i="1" s="1"/>
  <c r="Q249" i="1"/>
  <c r="J249" i="1" s="1"/>
  <c r="Q248" i="1"/>
  <c r="J248" i="1" s="1"/>
  <c r="Q247" i="1"/>
  <c r="J247" i="1" s="1"/>
  <c r="Q246" i="1"/>
  <c r="J246" i="1" s="1"/>
  <c r="Q245" i="1"/>
  <c r="J245" i="1" s="1"/>
  <c r="Q244" i="1"/>
  <c r="J244" i="1" s="1"/>
  <c r="Q243" i="1"/>
  <c r="J243" i="1" s="1"/>
  <c r="Q242" i="1"/>
  <c r="J242" i="1" s="1"/>
  <c r="Q241" i="1"/>
  <c r="J241" i="1" s="1"/>
  <c r="Q240" i="1"/>
  <c r="J240" i="1" s="1"/>
  <c r="Q239" i="1"/>
  <c r="J239" i="1" s="1"/>
  <c r="Q238" i="1"/>
  <c r="J238" i="1" s="1"/>
  <c r="Q237" i="1"/>
  <c r="J237" i="1" s="1"/>
  <c r="Q236" i="1"/>
  <c r="J236" i="1" s="1"/>
  <c r="Q235" i="1"/>
  <c r="J235" i="1" s="1"/>
  <c r="Q234" i="1"/>
  <c r="J234" i="1" s="1"/>
  <c r="Q233" i="1"/>
  <c r="J233" i="1" s="1"/>
  <c r="Q232" i="1"/>
  <c r="J232" i="1" s="1"/>
  <c r="Q231" i="1"/>
  <c r="J231" i="1" s="1"/>
  <c r="Q230" i="1"/>
  <c r="J230" i="1" s="1"/>
  <c r="Q229" i="1"/>
  <c r="J229" i="1" s="1"/>
  <c r="Q228" i="1"/>
  <c r="J228" i="1" s="1"/>
  <c r="Q227" i="1"/>
  <c r="J227" i="1" s="1"/>
  <c r="Q226" i="1"/>
  <c r="J226" i="1" s="1"/>
  <c r="Q225" i="1"/>
  <c r="J225" i="1" s="1"/>
  <c r="Q224" i="1"/>
  <c r="J224" i="1" s="1"/>
  <c r="Q223" i="1"/>
  <c r="J223" i="1" s="1"/>
  <c r="Q222" i="1"/>
  <c r="J222" i="1" s="1"/>
  <c r="Q221" i="1"/>
  <c r="J221" i="1" s="1"/>
  <c r="Q220" i="1"/>
  <c r="J220" i="1" s="1"/>
  <c r="Q219" i="1"/>
  <c r="J219" i="1" s="1"/>
  <c r="Q218" i="1"/>
  <c r="J218" i="1" s="1"/>
  <c r="Q217" i="1"/>
  <c r="J217" i="1" s="1"/>
  <c r="Q216" i="1"/>
  <c r="J216" i="1" s="1"/>
  <c r="Q215" i="1"/>
  <c r="J215" i="1" s="1"/>
  <c r="Q214" i="1"/>
  <c r="J214" i="1" s="1"/>
  <c r="Q213" i="1"/>
  <c r="J213" i="1" s="1"/>
  <c r="Q212" i="1"/>
  <c r="J212" i="1" s="1"/>
  <c r="Q211" i="1"/>
  <c r="J211" i="1" s="1"/>
  <c r="Q210" i="1"/>
  <c r="J210" i="1" s="1"/>
  <c r="Q209" i="1"/>
  <c r="J209" i="1" s="1"/>
  <c r="Q208" i="1"/>
  <c r="J208" i="1" s="1"/>
  <c r="Q207" i="1"/>
  <c r="J207" i="1" s="1"/>
  <c r="Q206" i="1"/>
  <c r="J206" i="1" s="1"/>
  <c r="Q205" i="1"/>
  <c r="J205" i="1" s="1"/>
  <c r="Q204" i="1"/>
  <c r="J204" i="1" s="1"/>
  <c r="Q203" i="1"/>
  <c r="J203" i="1" s="1"/>
  <c r="Q202" i="1"/>
  <c r="J202" i="1" s="1"/>
  <c r="Q201" i="1"/>
  <c r="J201" i="1" s="1"/>
  <c r="Q200" i="1"/>
  <c r="J200" i="1" s="1"/>
  <c r="Q199" i="1"/>
  <c r="J199" i="1" s="1"/>
  <c r="Q198" i="1"/>
  <c r="J198" i="1" s="1"/>
  <c r="Q197" i="1"/>
  <c r="J197" i="1" s="1"/>
  <c r="Q196" i="1"/>
  <c r="J196" i="1" s="1"/>
  <c r="Q195" i="1"/>
  <c r="J195" i="1" s="1"/>
  <c r="Q194" i="1"/>
  <c r="J194" i="1" s="1"/>
  <c r="Q193" i="1"/>
  <c r="J193" i="1" s="1"/>
  <c r="Q192" i="1"/>
  <c r="J192" i="1" s="1"/>
  <c r="Q191" i="1"/>
  <c r="J191" i="1" s="1"/>
  <c r="Q190" i="1"/>
  <c r="J190" i="1" s="1"/>
  <c r="Q189" i="1"/>
  <c r="J189" i="1" s="1"/>
  <c r="Q188" i="1"/>
  <c r="J188" i="1" s="1"/>
  <c r="Q187" i="1"/>
  <c r="J187" i="1" s="1"/>
  <c r="Q186" i="1"/>
  <c r="J186" i="1" s="1"/>
  <c r="Q185" i="1"/>
  <c r="J185" i="1" s="1"/>
  <c r="Q184" i="1"/>
  <c r="J184" i="1" s="1"/>
  <c r="Q183" i="1"/>
  <c r="J183" i="1" s="1"/>
  <c r="Q182" i="1"/>
  <c r="J182" i="1" s="1"/>
  <c r="Q181" i="1"/>
  <c r="J181" i="1" s="1"/>
  <c r="Q180" i="1"/>
  <c r="J180" i="1" s="1"/>
  <c r="Q179" i="1"/>
  <c r="J179" i="1" s="1"/>
  <c r="Q178" i="1"/>
  <c r="J178" i="1" s="1"/>
  <c r="Q177" i="1"/>
  <c r="J177" i="1" s="1"/>
  <c r="Q176" i="1"/>
  <c r="J176" i="1" s="1"/>
  <c r="Q175" i="1"/>
  <c r="J175" i="1" s="1"/>
  <c r="Q174" i="1"/>
  <c r="J174" i="1" s="1"/>
  <c r="Q173" i="1"/>
  <c r="J173" i="1" s="1"/>
  <c r="Q172" i="1"/>
  <c r="J172" i="1" s="1"/>
  <c r="Q171" i="1"/>
  <c r="J171" i="1" s="1"/>
  <c r="Q170" i="1"/>
  <c r="J170" i="1" s="1"/>
  <c r="Q169" i="1"/>
  <c r="J169" i="1" s="1"/>
  <c r="Q168" i="1"/>
  <c r="J168" i="1" s="1"/>
  <c r="Q167" i="1"/>
  <c r="J167" i="1" s="1"/>
  <c r="Q166" i="1"/>
  <c r="J166" i="1" s="1"/>
  <c r="Q165" i="1"/>
  <c r="J165" i="1" s="1"/>
  <c r="Q164" i="1"/>
  <c r="J164" i="1" s="1"/>
  <c r="Q163" i="1"/>
  <c r="J163" i="1" s="1"/>
  <c r="Q162" i="1"/>
  <c r="J162" i="1" s="1"/>
  <c r="Q161" i="1"/>
  <c r="J161" i="1" s="1"/>
  <c r="Q160" i="1"/>
  <c r="J160" i="1" s="1"/>
  <c r="Q159" i="1"/>
  <c r="J159" i="1" s="1"/>
  <c r="Q158" i="1"/>
  <c r="J158" i="1" s="1"/>
  <c r="Q157" i="1"/>
  <c r="J157" i="1" s="1"/>
  <c r="Q156" i="1"/>
  <c r="J156" i="1" s="1"/>
  <c r="Q155" i="1"/>
  <c r="J155" i="1" s="1"/>
  <c r="Q154" i="1"/>
  <c r="J154" i="1" s="1"/>
  <c r="Q153" i="1"/>
  <c r="J153" i="1" s="1"/>
  <c r="Q152" i="1"/>
  <c r="J152" i="1" s="1"/>
  <c r="Q151" i="1"/>
  <c r="J151" i="1" s="1"/>
  <c r="Q150" i="1"/>
  <c r="J150" i="1" s="1"/>
  <c r="Q149" i="1"/>
  <c r="J149" i="1" s="1"/>
  <c r="Q148" i="1"/>
  <c r="J148" i="1" s="1"/>
  <c r="Q147" i="1"/>
  <c r="J147" i="1" s="1"/>
  <c r="Q146" i="1"/>
  <c r="J146" i="1" s="1"/>
  <c r="Q145" i="1"/>
  <c r="J145" i="1" s="1"/>
  <c r="Q144" i="1"/>
  <c r="J144" i="1" s="1"/>
  <c r="Q143" i="1"/>
  <c r="J143" i="1" s="1"/>
  <c r="Q142" i="1"/>
  <c r="J142" i="1" s="1"/>
  <c r="Q141" i="1"/>
  <c r="J141" i="1" s="1"/>
  <c r="Q140" i="1"/>
  <c r="J140" i="1" s="1"/>
  <c r="Q139" i="1"/>
  <c r="J139" i="1" s="1"/>
  <c r="Q138" i="1"/>
  <c r="J138" i="1" s="1"/>
  <c r="Q137" i="1"/>
  <c r="J137" i="1" s="1"/>
  <c r="Q136" i="1"/>
  <c r="J136" i="1" s="1"/>
  <c r="Q135" i="1"/>
  <c r="J135" i="1" s="1"/>
  <c r="Q134" i="1"/>
  <c r="J134" i="1" s="1"/>
  <c r="Q133" i="1"/>
  <c r="J133" i="1" s="1"/>
  <c r="Q132" i="1"/>
  <c r="J132" i="1" s="1"/>
  <c r="Q131" i="1"/>
  <c r="J131" i="1" s="1"/>
  <c r="Q130" i="1"/>
  <c r="J130" i="1" s="1"/>
  <c r="Q129" i="1"/>
  <c r="J129" i="1" s="1"/>
  <c r="Q128" i="1"/>
  <c r="J128" i="1" s="1"/>
  <c r="Q127" i="1"/>
  <c r="J127" i="1" s="1"/>
  <c r="Q126" i="1"/>
  <c r="J126" i="1" s="1"/>
  <c r="Q125" i="1"/>
  <c r="J125" i="1" s="1"/>
  <c r="Q124" i="1"/>
  <c r="J124" i="1" s="1"/>
  <c r="Q123" i="1"/>
  <c r="J123" i="1" s="1"/>
  <c r="Q122" i="1"/>
  <c r="J122" i="1" s="1"/>
  <c r="Q121" i="1"/>
  <c r="J121" i="1" s="1"/>
  <c r="Q120" i="1"/>
  <c r="J120" i="1" s="1"/>
  <c r="Q119" i="1"/>
  <c r="J119" i="1" s="1"/>
  <c r="Q118" i="1"/>
  <c r="J118" i="1" s="1"/>
  <c r="Q117" i="1"/>
  <c r="J117" i="1" s="1"/>
  <c r="Q116" i="1"/>
  <c r="J116" i="1" s="1"/>
  <c r="Q115" i="1"/>
  <c r="J115" i="1" s="1"/>
  <c r="Q114" i="1"/>
  <c r="J114" i="1" s="1"/>
  <c r="Q113" i="1"/>
  <c r="J113" i="1" s="1"/>
  <c r="Q112" i="1"/>
  <c r="J112" i="1" s="1"/>
  <c r="Q111" i="1"/>
  <c r="J111" i="1" s="1"/>
  <c r="Q110" i="1"/>
  <c r="J110" i="1" s="1"/>
  <c r="Q109" i="1"/>
  <c r="J109" i="1" s="1"/>
  <c r="Q108" i="1"/>
  <c r="J108" i="1" s="1"/>
  <c r="Q107" i="1"/>
  <c r="J107" i="1" s="1"/>
  <c r="Q106" i="1"/>
  <c r="J106" i="1" s="1"/>
  <c r="Q105" i="1"/>
  <c r="J105" i="1" s="1"/>
  <c r="Q104" i="1"/>
  <c r="J104" i="1" s="1"/>
  <c r="Q103" i="1"/>
  <c r="J103" i="1" s="1"/>
  <c r="Q102" i="1"/>
  <c r="J102" i="1" s="1"/>
  <c r="Q101" i="1"/>
  <c r="J101" i="1" s="1"/>
  <c r="Q100" i="1"/>
  <c r="J100" i="1" s="1"/>
  <c r="Q99" i="1"/>
  <c r="J99" i="1" s="1"/>
  <c r="Q98" i="1"/>
  <c r="J98" i="1" s="1"/>
  <c r="Q97" i="1"/>
  <c r="J97" i="1" s="1"/>
  <c r="Q96" i="1"/>
  <c r="J96" i="1" s="1"/>
  <c r="Q95" i="1"/>
  <c r="J95" i="1" s="1"/>
  <c r="Q94" i="1"/>
  <c r="J94" i="1" s="1"/>
  <c r="Q93" i="1"/>
  <c r="J93" i="1" s="1"/>
  <c r="Q92" i="1"/>
  <c r="J92" i="1" s="1"/>
  <c r="Q91" i="1"/>
  <c r="J91" i="1" s="1"/>
  <c r="Q90" i="1"/>
  <c r="J90" i="1" s="1"/>
  <c r="Q89" i="1"/>
  <c r="J89" i="1" s="1"/>
  <c r="Q88" i="1"/>
  <c r="J88" i="1" s="1"/>
  <c r="Q87" i="1"/>
  <c r="J87" i="1" s="1"/>
  <c r="Q86" i="1"/>
  <c r="J86" i="1" s="1"/>
  <c r="Q85" i="1"/>
  <c r="J85" i="1" s="1"/>
  <c r="Q84" i="1"/>
  <c r="J84" i="1" s="1"/>
  <c r="Q83" i="1"/>
  <c r="J83" i="1" s="1"/>
  <c r="Q82" i="1"/>
  <c r="J82" i="1" s="1"/>
  <c r="Q81" i="1"/>
  <c r="J81" i="1" s="1"/>
  <c r="Q80" i="1"/>
  <c r="J80" i="1" s="1"/>
  <c r="Q79" i="1"/>
  <c r="J79" i="1" s="1"/>
  <c r="Q78" i="1"/>
  <c r="J78" i="1" s="1"/>
  <c r="Q77" i="1"/>
  <c r="J77" i="1" s="1"/>
  <c r="Q76" i="1"/>
  <c r="J76" i="1" s="1"/>
  <c r="Q75" i="1"/>
  <c r="J75" i="1" s="1"/>
  <c r="Q74" i="1"/>
  <c r="J74" i="1" s="1"/>
  <c r="Q73" i="1"/>
  <c r="J73" i="1" s="1"/>
  <c r="Q72" i="1"/>
  <c r="J72" i="1" s="1"/>
  <c r="Q71" i="1"/>
  <c r="J71" i="1" s="1"/>
  <c r="Q70" i="1"/>
  <c r="J70" i="1" s="1"/>
  <c r="Q69" i="1"/>
  <c r="J69" i="1" s="1"/>
  <c r="Q68" i="1"/>
  <c r="J68" i="1" s="1"/>
  <c r="Q67" i="1"/>
  <c r="J67" i="1" s="1"/>
  <c r="Q66" i="1"/>
  <c r="J66" i="1" s="1"/>
  <c r="Q65" i="1"/>
  <c r="J65" i="1" s="1"/>
  <c r="Q64" i="1"/>
  <c r="J64" i="1" s="1"/>
  <c r="Q63" i="1"/>
  <c r="J63" i="1" s="1"/>
  <c r="Q62" i="1"/>
  <c r="J62" i="1" s="1"/>
  <c r="Q61" i="1"/>
  <c r="J61" i="1" s="1"/>
  <c r="Q60" i="1"/>
  <c r="J60" i="1" s="1"/>
  <c r="Q59" i="1"/>
  <c r="J59" i="1" s="1"/>
  <c r="Q58" i="1"/>
  <c r="J58" i="1" s="1"/>
  <c r="Q57" i="1"/>
  <c r="J57" i="1" s="1"/>
  <c r="Q56" i="1"/>
  <c r="J56" i="1" s="1"/>
  <c r="Q55" i="1"/>
  <c r="J55" i="1" s="1"/>
  <c r="Q54" i="1"/>
  <c r="J54" i="1" s="1"/>
  <c r="Q53" i="1"/>
  <c r="J53" i="1" s="1"/>
  <c r="Q52" i="1"/>
  <c r="J52" i="1" s="1"/>
  <c r="Q51" i="1"/>
  <c r="J51" i="1" s="1"/>
  <c r="Q50" i="1"/>
  <c r="J50" i="1" s="1"/>
  <c r="Q49" i="1"/>
  <c r="J49" i="1" s="1"/>
  <c r="Q48" i="1"/>
  <c r="J48" i="1" s="1"/>
  <c r="Q47" i="1"/>
  <c r="J47" i="1" s="1"/>
  <c r="Q46" i="1"/>
  <c r="J46" i="1" s="1"/>
  <c r="Q45" i="1"/>
  <c r="J45" i="1" s="1"/>
  <c r="Q44" i="1"/>
  <c r="J44" i="1" s="1"/>
  <c r="Q43" i="1"/>
  <c r="J43" i="1" s="1"/>
  <c r="Q42" i="1"/>
  <c r="J42" i="1" s="1"/>
  <c r="Q41" i="1"/>
  <c r="J41" i="1" s="1"/>
  <c r="Q40" i="1"/>
  <c r="J40" i="1" s="1"/>
  <c r="Q39" i="1"/>
  <c r="J39" i="1" s="1"/>
  <c r="Q38" i="1"/>
  <c r="J38" i="1" s="1"/>
  <c r="Q37" i="1"/>
  <c r="J37" i="1" s="1"/>
  <c r="Q36" i="1"/>
  <c r="J36" i="1" s="1"/>
  <c r="Q35" i="1"/>
  <c r="J35" i="1" s="1"/>
  <c r="Q34" i="1"/>
  <c r="J34" i="1" s="1"/>
  <c r="Q33" i="1"/>
  <c r="J33" i="1" s="1"/>
  <c r="Q32" i="1"/>
  <c r="J32" i="1" s="1"/>
  <c r="Q31" i="1"/>
  <c r="J31" i="1" s="1"/>
  <c r="Q30" i="1"/>
  <c r="J30" i="1" s="1"/>
  <c r="Q29" i="1"/>
  <c r="J29" i="1" s="1"/>
  <c r="Q28" i="1"/>
  <c r="J28" i="1" s="1"/>
  <c r="Q27" i="1"/>
  <c r="J27" i="1" s="1"/>
  <c r="Q26" i="1"/>
  <c r="J26" i="1" s="1"/>
  <c r="Q25" i="1"/>
  <c r="J25" i="1" s="1"/>
  <c r="Q24" i="1"/>
  <c r="J24" i="1" s="1"/>
  <c r="Q23" i="1"/>
  <c r="J23" i="1" s="1"/>
  <c r="Q22" i="1"/>
  <c r="J22" i="1" s="1"/>
  <c r="Q21" i="1"/>
  <c r="J21" i="1" s="1"/>
  <c r="Q20" i="1"/>
  <c r="J20" i="1" s="1"/>
  <c r="Q19" i="1"/>
  <c r="J19" i="1" s="1"/>
  <c r="Q18" i="1"/>
  <c r="Q17" i="1"/>
  <c r="J17" i="1" s="1"/>
  <c r="Q16" i="1"/>
  <c r="J16" i="1" s="1"/>
  <c r="Q15" i="1"/>
  <c r="J15" i="1" s="1"/>
  <c r="Q14" i="1"/>
  <c r="J14" i="1" s="1"/>
  <c r="Q13" i="1"/>
  <c r="J13" i="1" s="1"/>
  <c r="Q12" i="1"/>
  <c r="J12" i="1" s="1"/>
  <c r="Q11" i="1"/>
  <c r="J11" i="1" s="1"/>
  <c r="Q10" i="1"/>
  <c r="J10" i="1" s="1"/>
  <c r="Q9" i="1"/>
  <c r="J9" i="1" s="1"/>
  <c r="Q8" i="1"/>
  <c r="J8" i="1" s="1"/>
  <c r="Q7" i="1"/>
  <c r="J7" i="1" s="1"/>
  <c r="Q6" i="1"/>
  <c r="J6" i="1" s="1"/>
  <c r="Q5" i="1"/>
  <c r="J5" i="1" s="1"/>
  <c r="Q4" i="1"/>
  <c r="J4" i="1" s="1"/>
  <c r="Q3" i="1"/>
  <c r="J3" i="1" s="1"/>
  <c r="J18" i="1"/>
  <c r="Q2" i="1"/>
  <c r="J2" i="1" s="1"/>
  <c r="EB6" i="8"/>
  <c r="EF6" i="8" s="1"/>
  <c r="EB7" i="8"/>
  <c r="EF7" i="8" s="1"/>
  <c r="EB8" i="8"/>
  <c r="EB9" i="8"/>
  <c r="EF9" i="8" s="1"/>
  <c r="EB10" i="8"/>
  <c r="EF10" i="8" s="1"/>
  <c r="DU7" i="8"/>
  <c r="EF12" i="8" s="1"/>
  <c r="DU8" i="8"/>
  <c r="EF13" i="8" s="1"/>
  <c r="DU9" i="8"/>
  <c r="DU10" i="8"/>
  <c r="EF15" i="8" s="1"/>
  <c r="DU6" i="8"/>
  <c r="EF11" i="8" s="1"/>
  <c r="EC10" i="8"/>
  <c r="EG10" i="8" s="1"/>
  <c r="EC9" i="8"/>
  <c r="EG9" i="8" s="1"/>
  <c r="EC8" i="8"/>
  <c r="EG8" i="8" s="1"/>
  <c r="EC7" i="8"/>
  <c r="EG7" i="8" s="1"/>
  <c r="EC6" i="8"/>
  <c r="EG6" i="8" s="1"/>
  <c r="DV6" i="8"/>
  <c r="EG11" i="8" s="1"/>
  <c r="DV10" i="8"/>
  <c r="EG15" i="8" s="1"/>
  <c r="DV9" i="8"/>
  <c r="EG14" i="8" s="1"/>
  <c r="DV8" i="8"/>
  <c r="EG13" i="8" s="1"/>
  <c r="DV7" i="8"/>
  <c r="EG12" i="8" s="1"/>
  <c r="DI18" i="8"/>
  <c r="DI17" i="8"/>
  <c r="DI16" i="8"/>
  <c r="DI15" i="8"/>
  <c r="DI14" i="8"/>
  <c r="DL18" i="8"/>
  <c r="DL14" i="8"/>
  <c r="DK14" i="8"/>
  <c r="DK15" i="8"/>
  <c r="DK16" i="8"/>
  <c r="DK17" i="8"/>
  <c r="DK18" i="8"/>
  <c r="DJ18" i="8"/>
  <c r="DJ17" i="8"/>
  <c r="DJ16" i="8"/>
  <c r="DJ15" i="8"/>
  <c r="DJ14" i="8"/>
  <c r="DL17" i="8"/>
  <c r="DL16" i="8"/>
  <c r="DL15" i="8"/>
  <c r="CS5" i="8"/>
  <c r="CT5" i="8"/>
  <c r="CT6" i="8"/>
  <c r="CT7" i="8"/>
  <c r="CT8" i="8"/>
  <c r="CT9" i="8"/>
  <c r="CS8" i="8"/>
  <c r="CS9" i="8"/>
  <c r="CS6" i="8"/>
  <c r="CS7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2" i="1"/>
  <c r="O2" i="1"/>
  <c r="A2" i="1" s="1"/>
  <c r="Q1" i="3"/>
  <c r="L1" i="3"/>
  <c r="H19" i="1"/>
  <c r="O19" i="1"/>
  <c r="A19" i="1" s="1"/>
  <c r="P19" i="1"/>
  <c r="B19" i="1" s="1"/>
  <c r="H20" i="1"/>
  <c r="O20" i="1"/>
  <c r="A20" i="1" s="1"/>
  <c r="P20" i="1"/>
  <c r="B20" i="1" s="1"/>
  <c r="H21" i="1"/>
  <c r="O21" i="1"/>
  <c r="A21" i="1" s="1"/>
  <c r="P21" i="1"/>
  <c r="B21" i="1" s="1"/>
  <c r="H22" i="1"/>
  <c r="O22" i="1"/>
  <c r="A22" i="1" s="1"/>
  <c r="P22" i="1"/>
  <c r="B22" i="1" s="1"/>
  <c r="H23" i="1"/>
  <c r="O23" i="1"/>
  <c r="A23" i="1" s="1"/>
  <c r="P23" i="1"/>
  <c r="B23" i="1" s="1"/>
  <c r="H24" i="1"/>
  <c r="O24" i="1"/>
  <c r="A24" i="1" s="1"/>
  <c r="P24" i="1"/>
  <c r="B24" i="1" s="1"/>
  <c r="H25" i="1"/>
  <c r="O25" i="1"/>
  <c r="A25" i="1" s="1"/>
  <c r="P25" i="1"/>
  <c r="B25" i="1" s="1"/>
  <c r="H26" i="1"/>
  <c r="O26" i="1"/>
  <c r="A26" i="1" s="1"/>
  <c r="P26" i="1"/>
  <c r="B26" i="1" s="1"/>
  <c r="H27" i="1"/>
  <c r="O27" i="1"/>
  <c r="A27" i="1" s="1"/>
  <c r="P27" i="1"/>
  <c r="B27" i="1" s="1"/>
  <c r="H28" i="1"/>
  <c r="O28" i="1"/>
  <c r="A28" i="1" s="1"/>
  <c r="P28" i="1"/>
  <c r="B28" i="1" s="1"/>
  <c r="H29" i="1"/>
  <c r="O29" i="1"/>
  <c r="A29" i="1" s="1"/>
  <c r="P29" i="1"/>
  <c r="B29" i="1" s="1"/>
  <c r="H30" i="1"/>
  <c r="O30" i="1"/>
  <c r="A30" i="1" s="1"/>
  <c r="P30" i="1"/>
  <c r="B30" i="1" s="1"/>
  <c r="H31" i="1"/>
  <c r="O31" i="1"/>
  <c r="A31" i="1" s="1"/>
  <c r="P31" i="1"/>
  <c r="B31" i="1" s="1"/>
  <c r="H32" i="1"/>
  <c r="O32" i="1"/>
  <c r="A32" i="1" s="1"/>
  <c r="P32" i="1"/>
  <c r="B32" i="1" s="1"/>
  <c r="H33" i="1"/>
  <c r="O33" i="1"/>
  <c r="A33" i="1" s="1"/>
  <c r="P33" i="1"/>
  <c r="B33" i="1" s="1"/>
  <c r="H34" i="1"/>
  <c r="O34" i="1"/>
  <c r="A34" i="1" s="1"/>
  <c r="P34" i="1"/>
  <c r="B34" i="1" s="1"/>
  <c r="H35" i="1"/>
  <c r="O35" i="1"/>
  <c r="A35" i="1" s="1"/>
  <c r="P35" i="1"/>
  <c r="B35" i="1" s="1"/>
  <c r="H36" i="1"/>
  <c r="O36" i="1"/>
  <c r="A36" i="1" s="1"/>
  <c r="P36" i="1"/>
  <c r="B36" i="1" s="1"/>
  <c r="H37" i="1"/>
  <c r="O37" i="1"/>
  <c r="A37" i="1" s="1"/>
  <c r="P37" i="1"/>
  <c r="B37" i="1" s="1"/>
  <c r="H38" i="1"/>
  <c r="O38" i="1"/>
  <c r="A38" i="1" s="1"/>
  <c r="P38" i="1"/>
  <c r="B38" i="1" s="1"/>
  <c r="H39" i="1"/>
  <c r="O39" i="1"/>
  <c r="A39" i="1" s="1"/>
  <c r="P39" i="1"/>
  <c r="B39" i="1" s="1"/>
  <c r="H40" i="1"/>
  <c r="O40" i="1"/>
  <c r="A40" i="1" s="1"/>
  <c r="P40" i="1"/>
  <c r="B40" i="1" s="1"/>
  <c r="H41" i="1"/>
  <c r="O41" i="1"/>
  <c r="A41" i="1" s="1"/>
  <c r="P41" i="1"/>
  <c r="B41" i="1" s="1"/>
  <c r="H42" i="1"/>
  <c r="O42" i="1"/>
  <c r="A42" i="1" s="1"/>
  <c r="P42" i="1"/>
  <c r="B42" i="1" s="1"/>
  <c r="H43" i="1"/>
  <c r="O43" i="1"/>
  <c r="A43" i="1" s="1"/>
  <c r="P43" i="1"/>
  <c r="B43" i="1" s="1"/>
  <c r="H44" i="1"/>
  <c r="O44" i="1"/>
  <c r="A44" i="1" s="1"/>
  <c r="P44" i="1"/>
  <c r="B44" i="1" s="1"/>
  <c r="H45" i="1"/>
  <c r="O45" i="1"/>
  <c r="A45" i="1" s="1"/>
  <c r="P45" i="1"/>
  <c r="B45" i="1" s="1"/>
  <c r="H46" i="1"/>
  <c r="O46" i="1"/>
  <c r="A46" i="1" s="1"/>
  <c r="P46" i="1"/>
  <c r="B46" i="1" s="1"/>
  <c r="H47" i="1"/>
  <c r="O47" i="1"/>
  <c r="A47" i="1" s="1"/>
  <c r="P47" i="1"/>
  <c r="B47" i="1" s="1"/>
  <c r="H48" i="1"/>
  <c r="O48" i="1"/>
  <c r="A48" i="1" s="1"/>
  <c r="P48" i="1"/>
  <c r="B48" i="1" s="1"/>
  <c r="H49" i="1"/>
  <c r="O49" i="1"/>
  <c r="A49" i="1" s="1"/>
  <c r="P49" i="1"/>
  <c r="B49" i="1" s="1"/>
  <c r="H50" i="1"/>
  <c r="O50" i="1"/>
  <c r="A50" i="1" s="1"/>
  <c r="P50" i="1"/>
  <c r="B50" i="1" s="1"/>
  <c r="H51" i="1"/>
  <c r="O51" i="1"/>
  <c r="A51" i="1" s="1"/>
  <c r="P51" i="1"/>
  <c r="B51" i="1" s="1"/>
  <c r="H52" i="1"/>
  <c r="O52" i="1"/>
  <c r="A52" i="1" s="1"/>
  <c r="P52" i="1"/>
  <c r="B52" i="1" s="1"/>
  <c r="H53" i="1"/>
  <c r="O53" i="1"/>
  <c r="A53" i="1" s="1"/>
  <c r="P53" i="1"/>
  <c r="B53" i="1" s="1"/>
  <c r="H54" i="1"/>
  <c r="O54" i="1"/>
  <c r="A54" i="1" s="1"/>
  <c r="P54" i="1"/>
  <c r="B54" i="1" s="1"/>
  <c r="H55" i="1"/>
  <c r="O55" i="1"/>
  <c r="A55" i="1" s="1"/>
  <c r="P55" i="1"/>
  <c r="B55" i="1" s="1"/>
  <c r="H56" i="1"/>
  <c r="O56" i="1"/>
  <c r="A56" i="1" s="1"/>
  <c r="P56" i="1"/>
  <c r="B56" i="1" s="1"/>
  <c r="H57" i="1"/>
  <c r="O57" i="1"/>
  <c r="A57" i="1" s="1"/>
  <c r="P57" i="1"/>
  <c r="B57" i="1" s="1"/>
  <c r="H58" i="1"/>
  <c r="O58" i="1"/>
  <c r="A58" i="1" s="1"/>
  <c r="P58" i="1"/>
  <c r="B58" i="1" s="1"/>
  <c r="H59" i="1"/>
  <c r="O59" i="1"/>
  <c r="A59" i="1" s="1"/>
  <c r="P59" i="1"/>
  <c r="B59" i="1" s="1"/>
  <c r="H60" i="1"/>
  <c r="O60" i="1"/>
  <c r="A60" i="1" s="1"/>
  <c r="P60" i="1"/>
  <c r="B60" i="1" s="1"/>
  <c r="H61" i="1"/>
  <c r="O61" i="1"/>
  <c r="A61" i="1" s="1"/>
  <c r="P61" i="1"/>
  <c r="B61" i="1" s="1"/>
  <c r="H62" i="1"/>
  <c r="O62" i="1"/>
  <c r="A62" i="1" s="1"/>
  <c r="P62" i="1"/>
  <c r="B62" i="1" s="1"/>
  <c r="H63" i="1"/>
  <c r="O63" i="1"/>
  <c r="A63" i="1" s="1"/>
  <c r="P63" i="1"/>
  <c r="B63" i="1" s="1"/>
  <c r="H64" i="1"/>
  <c r="O64" i="1"/>
  <c r="A64" i="1" s="1"/>
  <c r="P64" i="1"/>
  <c r="B64" i="1" s="1"/>
  <c r="H65" i="1"/>
  <c r="O65" i="1"/>
  <c r="A65" i="1" s="1"/>
  <c r="P65" i="1"/>
  <c r="B65" i="1" s="1"/>
  <c r="H66" i="1"/>
  <c r="O66" i="1"/>
  <c r="A66" i="1" s="1"/>
  <c r="P66" i="1"/>
  <c r="B66" i="1" s="1"/>
  <c r="H67" i="1"/>
  <c r="O67" i="1"/>
  <c r="A67" i="1" s="1"/>
  <c r="P67" i="1"/>
  <c r="B67" i="1" s="1"/>
  <c r="H68" i="1"/>
  <c r="O68" i="1"/>
  <c r="A68" i="1" s="1"/>
  <c r="P68" i="1"/>
  <c r="B68" i="1" s="1"/>
  <c r="H69" i="1"/>
  <c r="O69" i="1"/>
  <c r="A69" i="1" s="1"/>
  <c r="P69" i="1"/>
  <c r="B69" i="1" s="1"/>
  <c r="H70" i="1"/>
  <c r="O70" i="1"/>
  <c r="A70" i="1" s="1"/>
  <c r="P70" i="1"/>
  <c r="B70" i="1" s="1"/>
  <c r="H71" i="1"/>
  <c r="O71" i="1"/>
  <c r="A71" i="1" s="1"/>
  <c r="P71" i="1"/>
  <c r="B71" i="1" s="1"/>
  <c r="H72" i="1"/>
  <c r="O72" i="1"/>
  <c r="A72" i="1" s="1"/>
  <c r="P72" i="1"/>
  <c r="B72" i="1" s="1"/>
  <c r="H73" i="1"/>
  <c r="O73" i="1"/>
  <c r="A73" i="1" s="1"/>
  <c r="P73" i="1"/>
  <c r="B73" i="1" s="1"/>
  <c r="H74" i="1"/>
  <c r="O74" i="1"/>
  <c r="A74" i="1" s="1"/>
  <c r="P74" i="1"/>
  <c r="B74" i="1" s="1"/>
  <c r="H75" i="1"/>
  <c r="O75" i="1"/>
  <c r="A75" i="1" s="1"/>
  <c r="P75" i="1"/>
  <c r="B75" i="1" s="1"/>
  <c r="H76" i="1"/>
  <c r="O76" i="1"/>
  <c r="A76" i="1" s="1"/>
  <c r="P76" i="1"/>
  <c r="B76" i="1" s="1"/>
  <c r="H77" i="1"/>
  <c r="O77" i="1"/>
  <c r="A77" i="1" s="1"/>
  <c r="P77" i="1"/>
  <c r="B77" i="1" s="1"/>
  <c r="H78" i="1"/>
  <c r="O78" i="1"/>
  <c r="A78" i="1" s="1"/>
  <c r="P78" i="1"/>
  <c r="B78" i="1" s="1"/>
  <c r="H79" i="1"/>
  <c r="O79" i="1"/>
  <c r="A79" i="1" s="1"/>
  <c r="P79" i="1"/>
  <c r="B79" i="1" s="1"/>
  <c r="H80" i="1"/>
  <c r="O80" i="1"/>
  <c r="A80" i="1" s="1"/>
  <c r="P80" i="1"/>
  <c r="B80" i="1" s="1"/>
  <c r="H81" i="1"/>
  <c r="O81" i="1"/>
  <c r="A81" i="1" s="1"/>
  <c r="P81" i="1"/>
  <c r="B81" i="1" s="1"/>
  <c r="H82" i="1"/>
  <c r="O82" i="1"/>
  <c r="A82" i="1" s="1"/>
  <c r="P82" i="1"/>
  <c r="B82" i="1" s="1"/>
  <c r="H83" i="1"/>
  <c r="O83" i="1"/>
  <c r="A83" i="1" s="1"/>
  <c r="P83" i="1"/>
  <c r="B83" i="1" s="1"/>
  <c r="H84" i="1"/>
  <c r="O84" i="1"/>
  <c r="A84" i="1" s="1"/>
  <c r="P84" i="1"/>
  <c r="B84" i="1" s="1"/>
  <c r="H85" i="1"/>
  <c r="O85" i="1"/>
  <c r="A85" i="1" s="1"/>
  <c r="P85" i="1"/>
  <c r="B85" i="1" s="1"/>
  <c r="H86" i="1"/>
  <c r="O86" i="1"/>
  <c r="A86" i="1" s="1"/>
  <c r="P86" i="1"/>
  <c r="B86" i="1" s="1"/>
  <c r="H87" i="1"/>
  <c r="O87" i="1"/>
  <c r="A87" i="1" s="1"/>
  <c r="P87" i="1"/>
  <c r="B87" i="1" s="1"/>
  <c r="H88" i="1"/>
  <c r="O88" i="1"/>
  <c r="A88" i="1" s="1"/>
  <c r="P88" i="1"/>
  <c r="B88" i="1" s="1"/>
  <c r="H89" i="1"/>
  <c r="O89" i="1"/>
  <c r="A89" i="1" s="1"/>
  <c r="P89" i="1"/>
  <c r="B89" i="1" s="1"/>
  <c r="H90" i="1"/>
  <c r="O90" i="1"/>
  <c r="A90" i="1" s="1"/>
  <c r="P90" i="1"/>
  <c r="B90" i="1" s="1"/>
  <c r="H91" i="1"/>
  <c r="O91" i="1"/>
  <c r="A91" i="1" s="1"/>
  <c r="P91" i="1"/>
  <c r="B91" i="1" s="1"/>
  <c r="H92" i="1"/>
  <c r="O92" i="1"/>
  <c r="A92" i="1" s="1"/>
  <c r="P92" i="1"/>
  <c r="B92" i="1" s="1"/>
  <c r="H93" i="1"/>
  <c r="O93" i="1"/>
  <c r="A93" i="1" s="1"/>
  <c r="P93" i="1"/>
  <c r="B93" i="1" s="1"/>
  <c r="H94" i="1"/>
  <c r="O94" i="1"/>
  <c r="A94" i="1" s="1"/>
  <c r="P94" i="1"/>
  <c r="B94" i="1" s="1"/>
  <c r="H95" i="1"/>
  <c r="O95" i="1"/>
  <c r="A95" i="1" s="1"/>
  <c r="P95" i="1"/>
  <c r="B95" i="1" s="1"/>
  <c r="H96" i="1"/>
  <c r="O96" i="1"/>
  <c r="A96" i="1" s="1"/>
  <c r="P96" i="1"/>
  <c r="B96" i="1" s="1"/>
  <c r="H97" i="1"/>
  <c r="O97" i="1"/>
  <c r="A97" i="1" s="1"/>
  <c r="P97" i="1"/>
  <c r="B97" i="1" s="1"/>
  <c r="H98" i="1"/>
  <c r="O98" i="1"/>
  <c r="A98" i="1" s="1"/>
  <c r="P98" i="1"/>
  <c r="B98" i="1" s="1"/>
  <c r="H99" i="1"/>
  <c r="O99" i="1"/>
  <c r="A99" i="1" s="1"/>
  <c r="P99" i="1"/>
  <c r="B99" i="1" s="1"/>
  <c r="H100" i="1"/>
  <c r="O100" i="1"/>
  <c r="A100" i="1" s="1"/>
  <c r="P100" i="1"/>
  <c r="B100" i="1" s="1"/>
  <c r="H101" i="1"/>
  <c r="O101" i="1"/>
  <c r="A101" i="1" s="1"/>
  <c r="P101" i="1"/>
  <c r="B101" i="1" s="1"/>
  <c r="H102" i="1"/>
  <c r="O102" i="1"/>
  <c r="A102" i="1" s="1"/>
  <c r="P102" i="1"/>
  <c r="B102" i="1" s="1"/>
  <c r="H103" i="1"/>
  <c r="O103" i="1"/>
  <c r="A103" i="1" s="1"/>
  <c r="P103" i="1"/>
  <c r="B103" i="1" s="1"/>
  <c r="H104" i="1"/>
  <c r="O104" i="1"/>
  <c r="A104" i="1" s="1"/>
  <c r="P104" i="1"/>
  <c r="B104" i="1" s="1"/>
  <c r="H105" i="1"/>
  <c r="O105" i="1"/>
  <c r="A105" i="1" s="1"/>
  <c r="P105" i="1"/>
  <c r="B105" i="1" s="1"/>
  <c r="H106" i="1"/>
  <c r="O106" i="1"/>
  <c r="A106" i="1" s="1"/>
  <c r="P106" i="1"/>
  <c r="B106" i="1" s="1"/>
  <c r="H107" i="1"/>
  <c r="O107" i="1"/>
  <c r="A107" i="1" s="1"/>
  <c r="P107" i="1"/>
  <c r="B107" i="1" s="1"/>
  <c r="H108" i="1"/>
  <c r="O108" i="1"/>
  <c r="A108" i="1" s="1"/>
  <c r="P108" i="1"/>
  <c r="B108" i="1" s="1"/>
  <c r="H109" i="1"/>
  <c r="O109" i="1"/>
  <c r="A109" i="1" s="1"/>
  <c r="P109" i="1"/>
  <c r="B109" i="1" s="1"/>
  <c r="H110" i="1"/>
  <c r="O110" i="1"/>
  <c r="A110" i="1" s="1"/>
  <c r="P110" i="1"/>
  <c r="B110" i="1" s="1"/>
  <c r="H111" i="1"/>
  <c r="O111" i="1"/>
  <c r="A111" i="1" s="1"/>
  <c r="P111" i="1"/>
  <c r="B111" i="1" s="1"/>
  <c r="H112" i="1"/>
  <c r="O112" i="1"/>
  <c r="A112" i="1" s="1"/>
  <c r="P112" i="1"/>
  <c r="B112" i="1" s="1"/>
  <c r="H113" i="1"/>
  <c r="O113" i="1"/>
  <c r="A113" i="1" s="1"/>
  <c r="P113" i="1"/>
  <c r="B113" i="1" s="1"/>
  <c r="H114" i="1"/>
  <c r="O114" i="1"/>
  <c r="A114" i="1" s="1"/>
  <c r="P114" i="1"/>
  <c r="B114" i="1" s="1"/>
  <c r="H115" i="1"/>
  <c r="O115" i="1"/>
  <c r="A115" i="1" s="1"/>
  <c r="P115" i="1"/>
  <c r="B115" i="1" s="1"/>
  <c r="H116" i="1"/>
  <c r="O116" i="1"/>
  <c r="A116" i="1" s="1"/>
  <c r="P116" i="1"/>
  <c r="B116" i="1" s="1"/>
  <c r="H117" i="1"/>
  <c r="O117" i="1"/>
  <c r="A117" i="1" s="1"/>
  <c r="P117" i="1"/>
  <c r="B117" i="1" s="1"/>
  <c r="H118" i="1"/>
  <c r="O118" i="1"/>
  <c r="A118" i="1" s="1"/>
  <c r="P118" i="1"/>
  <c r="B118" i="1" s="1"/>
  <c r="H119" i="1"/>
  <c r="O119" i="1"/>
  <c r="A119" i="1" s="1"/>
  <c r="P119" i="1"/>
  <c r="B119" i="1" s="1"/>
  <c r="H120" i="1"/>
  <c r="O120" i="1"/>
  <c r="A120" i="1" s="1"/>
  <c r="P120" i="1"/>
  <c r="B120" i="1" s="1"/>
  <c r="H121" i="1"/>
  <c r="O121" i="1"/>
  <c r="A121" i="1" s="1"/>
  <c r="P121" i="1"/>
  <c r="B121" i="1" s="1"/>
  <c r="H122" i="1"/>
  <c r="O122" i="1"/>
  <c r="A122" i="1" s="1"/>
  <c r="P122" i="1"/>
  <c r="B122" i="1" s="1"/>
  <c r="H123" i="1"/>
  <c r="O123" i="1"/>
  <c r="A123" i="1" s="1"/>
  <c r="P123" i="1"/>
  <c r="B123" i="1" s="1"/>
  <c r="H124" i="1"/>
  <c r="O124" i="1"/>
  <c r="A124" i="1" s="1"/>
  <c r="P124" i="1"/>
  <c r="B124" i="1" s="1"/>
  <c r="H125" i="1"/>
  <c r="O125" i="1"/>
  <c r="A125" i="1" s="1"/>
  <c r="P125" i="1"/>
  <c r="B125" i="1" s="1"/>
  <c r="H126" i="1"/>
  <c r="O126" i="1"/>
  <c r="A126" i="1" s="1"/>
  <c r="P126" i="1"/>
  <c r="B126" i="1" s="1"/>
  <c r="H127" i="1"/>
  <c r="O127" i="1"/>
  <c r="A127" i="1" s="1"/>
  <c r="P127" i="1"/>
  <c r="B127" i="1" s="1"/>
  <c r="H128" i="1"/>
  <c r="O128" i="1"/>
  <c r="A128" i="1" s="1"/>
  <c r="P128" i="1"/>
  <c r="B128" i="1" s="1"/>
  <c r="H129" i="1"/>
  <c r="O129" i="1"/>
  <c r="A129" i="1" s="1"/>
  <c r="P129" i="1"/>
  <c r="B129" i="1" s="1"/>
  <c r="H130" i="1"/>
  <c r="O130" i="1"/>
  <c r="A130" i="1" s="1"/>
  <c r="P130" i="1"/>
  <c r="B130" i="1" s="1"/>
  <c r="H131" i="1"/>
  <c r="O131" i="1"/>
  <c r="A131" i="1" s="1"/>
  <c r="P131" i="1"/>
  <c r="B131" i="1" s="1"/>
  <c r="H132" i="1"/>
  <c r="O132" i="1"/>
  <c r="A132" i="1" s="1"/>
  <c r="P132" i="1"/>
  <c r="B132" i="1" s="1"/>
  <c r="H133" i="1"/>
  <c r="O133" i="1"/>
  <c r="A133" i="1" s="1"/>
  <c r="P133" i="1"/>
  <c r="B133" i="1" s="1"/>
  <c r="H134" i="1"/>
  <c r="O134" i="1"/>
  <c r="A134" i="1" s="1"/>
  <c r="P134" i="1"/>
  <c r="B134" i="1" s="1"/>
  <c r="H135" i="1"/>
  <c r="O135" i="1"/>
  <c r="A135" i="1" s="1"/>
  <c r="P135" i="1"/>
  <c r="B135" i="1" s="1"/>
  <c r="H136" i="1"/>
  <c r="O136" i="1"/>
  <c r="A136" i="1" s="1"/>
  <c r="P136" i="1"/>
  <c r="B136" i="1" s="1"/>
  <c r="H137" i="1"/>
  <c r="O137" i="1"/>
  <c r="A137" i="1" s="1"/>
  <c r="P137" i="1"/>
  <c r="B137" i="1" s="1"/>
  <c r="H138" i="1"/>
  <c r="O138" i="1"/>
  <c r="A138" i="1" s="1"/>
  <c r="P138" i="1"/>
  <c r="B138" i="1" s="1"/>
  <c r="H139" i="1"/>
  <c r="O139" i="1"/>
  <c r="A139" i="1" s="1"/>
  <c r="P139" i="1"/>
  <c r="B139" i="1" s="1"/>
  <c r="H140" i="1"/>
  <c r="O140" i="1"/>
  <c r="A140" i="1" s="1"/>
  <c r="P140" i="1"/>
  <c r="B140" i="1" s="1"/>
  <c r="H141" i="1"/>
  <c r="O141" i="1"/>
  <c r="A141" i="1" s="1"/>
  <c r="P141" i="1"/>
  <c r="B141" i="1" s="1"/>
  <c r="H142" i="1"/>
  <c r="O142" i="1"/>
  <c r="A142" i="1" s="1"/>
  <c r="P142" i="1"/>
  <c r="B142" i="1" s="1"/>
  <c r="H143" i="1"/>
  <c r="O143" i="1"/>
  <c r="A143" i="1" s="1"/>
  <c r="P143" i="1"/>
  <c r="B143" i="1" s="1"/>
  <c r="H144" i="1"/>
  <c r="O144" i="1"/>
  <c r="A144" i="1" s="1"/>
  <c r="P144" i="1"/>
  <c r="B144" i="1" s="1"/>
  <c r="H145" i="1"/>
  <c r="O145" i="1"/>
  <c r="A145" i="1" s="1"/>
  <c r="P145" i="1"/>
  <c r="B145" i="1" s="1"/>
  <c r="H146" i="1"/>
  <c r="O146" i="1"/>
  <c r="A146" i="1" s="1"/>
  <c r="P146" i="1"/>
  <c r="B146" i="1" s="1"/>
  <c r="H147" i="1"/>
  <c r="O147" i="1"/>
  <c r="A147" i="1" s="1"/>
  <c r="P147" i="1"/>
  <c r="B147" i="1" s="1"/>
  <c r="H148" i="1"/>
  <c r="O148" i="1"/>
  <c r="A148" i="1" s="1"/>
  <c r="P148" i="1"/>
  <c r="B148" i="1" s="1"/>
  <c r="H149" i="1"/>
  <c r="O149" i="1"/>
  <c r="A149" i="1" s="1"/>
  <c r="P149" i="1"/>
  <c r="B149" i="1" s="1"/>
  <c r="H150" i="1"/>
  <c r="O150" i="1"/>
  <c r="A150" i="1" s="1"/>
  <c r="P150" i="1"/>
  <c r="B150" i="1" s="1"/>
  <c r="H151" i="1"/>
  <c r="O151" i="1"/>
  <c r="A151" i="1" s="1"/>
  <c r="P151" i="1"/>
  <c r="B151" i="1" s="1"/>
  <c r="H152" i="1"/>
  <c r="O152" i="1"/>
  <c r="A152" i="1" s="1"/>
  <c r="P152" i="1"/>
  <c r="B152" i="1" s="1"/>
  <c r="H153" i="1"/>
  <c r="O153" i="1"/>
  <c r="A153" i="1" s="1"/>
  <c r="P153" i="1"/>
  <c r="B153" i="1" s="1"/>
  <c r="H154" i="1"/>
  <c r="O154" i="1"/>
  <c r="A154" i="1" s="1"/>
  <c r="P154" i="1"/>
  <c r="B154" i="1" s="1"/>
  <c r="H155" i="1"/>
  <c r="O155" i="1"/>
  <c r="A155" i="1" s="1"/>
  <c r="P155" i="1"/>
  <c r="B155" i="1" s="1"/>
  <c r="H156" i="1"/>
  <c r="O156" i="1"/>
  <c r="A156" i="1" s="1"/>
  <c r="P156" i="1"/>
  <c r="B156" i="1" s="1"/>
  <c r="H157" i="1"/>
  <c r="O157" i="1"/>
  <c r="A157" i="1" s="1"/>
  <c r="P157" i="1"/>
  <c r="B157" i="1" s="1"/>
  <c r="H158" i="1"/>
  <c r="O158" i="1"/>
  <c r="A158" i="1" s="1"/>
  <c r="P158" i="1"/>
  <c r="B158" i="1" s="1"/>
  <c r="H159" i="1"/>
  <c r="O159" i="1"/>
  <c r="A159" i="1" s="1"/>
  <c r="P159" i="1"/>
  <c r="B159" i="1" s="1"/>
  <c r="H160" i="1"/>
  <c r="O160" i="1"/>
  <c r="A160" i="1" s="1"/>
  <c r="P160" i="1"/>
  <c r="B160" i="1" s="1"/>
  <c r="H161" i="1"/>
  <c r="O161" i="1"/>
  <c r="A161" i="1" s="1"/>
  <c r="P161" i="1"/>
  <c r="B161" i="1" s="1"/>
  <c r="H162" i="1"/>
  <c r="O162" i="1"/>
  <c r="A162" i="1" s="1"/>
  <c r="P162" i="1"/>
  <c r="B162" i="1" s="1"/>
  <c r="H163" i="1"/>
  <c r="O163" i="1"/>
  <c r="A163" i="1" s="1"/>
  <c r="P163" i="1"/>
  <c r="B163" i="1" s="1"/>
  <c r="H164" i="1"/>
  <c r="O164" i="1"/>
  <c r="A164" i="1" s="1"/>
  <c r="P164" i="1"/>
  <c r="B164" i="1" s="1"/>
  <c r="H165" i="1"/>
  <c r="O165" i="1"/>
  <c r="A165" i="1" s="1"/>
  <c r="P165" i="1"/>
  <c r="B165" i="1" s="1"/>
  <c r="H166" i="1"/>
  <c r="O166" i="1"/>
  <c r="A166" i="1" s="1"/>
  <c r="P166" i="1"/>
  <c r="B166" i="1" s="1"/>
  <c r="H167" i="1"/>
  <c r="O167" i="1"/>
  <c r="A167" i="1" s="1"/>
  <c r="P167" i="1"/>
  <c r="B167" i="1" s="1"/>
  <c r="H168" i="1"/>
  <c r="O168" i="1"/>
  <c r="A168" i="1" s="1"/>
  <c r="P168" i="1"/>
  <c r="B168" i="1" s="1"/>
  <c r="H169" i="1"/>
  <c r="O169" i="1"/>
  <c r="A169" i="1" s="1"/>
  <c r="P169" i="1"/>
  <c r="B169" i="1" s="1"/>
  <c r="H170" i="1"/>
  <c r="O170" i="1"/>
  <c r="A170" i="1" s="1"/>
  <c r="P170" i="1"/>
  <c r="B170" i="1" s="1"/>
  <c r="H171" i="1"/>
  <c r="O171" i="1"/>
  <c r="A171" i="1" s="1"/>
  <c r="P171" i="1"/>
  <c r="B171" i="1" s="1"/>
  <c r="H172" i="1"/>
  <c r="O172" i="1"/>
  <c r="A172" i="1" s="1"/>
  <c r="P172" i="1"/>
  <c r="B172" i="1" s="1"/>
  <c r="H173" i="1"/>
  <c r="O173" i="1"/>
  <c r="A173" i="1" s="1"/>
  <c r="P173" i="1"/>
  <c r="B173" i="1" s="1"/>
  <c r="H174" i="1"/>
  <c r="O174" i="1"/>
  <c r="A174" i="1" s="1"/>
  <c r="P174" i="1"/>
  <c r="B174" i="1" s="1"/>
  <c r="H175" i="1"/>
  <c r="O175" i="1"/>
  <c r="A175" i="1" s="1"/>
  <c r="P175" i="1"/>
  <c r="B175" i="1" s="1"/>
  <c r="H176" i="1"/>
  <c r="O176" i="1"/>
  <c r="A176" i="1" s="1"/>
  <c r="P176" i="1"/>
  <c r="B176" i="1" s="1"/>
  <c r="H177" i="1"/>
  <c r="O177" i="1"/>
  <c r="A177" i="1" s="1"/>
  <c r="P177" i="1"/>
  <c r="B177" i="1" s="1"/>
  <c r="H178" i="1"/>
  <c r="O178" i="1"/>
  <c r="A178" i="1" s="1"/>
  <c r="P178" i="1"/>
  <c r="B178" i="1" s="1"/>
  <c r="H179" i="1"/>
  <c r="O179" i="1"/>
  <c r="A179" i="1" s="1"/>
  <c r="P179" i="1"/>
  <c r="B179" i="1" s="1"/>
  <c r="H180" i="1"/>
  <c r="O180" i="1"/>
  <c r="A180" i="1" s="1"/>
  <c r="P180" i="1"/>
  <c r="B180" i="1" s="1"/>
  <c r="H181" i="1"/>
  <c r="O181" i="1"/>
  <c r="A181" i="1" s="1"/>
  <c r="P181" i="1"/>
  <c r="B181" i="1" s="1"/>
  <c r="H182" i="1"/>
  <c r="O182" i="1"/>
  <c r="A182" i="1" s="1"/>
  <c r="P182" i="1"/>
  <c r="B182" i="1" s="1"/>
  <c r="H183" i="1"/>
  <c r="O183" i="1"/>
  <c r="A183" i="1" s="1"/>
  <c r="P183" i="1"/>
  <c r="B183" i="1" s="1"/>
  <c r="H184" i="1"/>
  <c r="O184" i="1"/>
  <c r="A184" i="1" s="1"/>
  <c r="P184" i="1"/>
  <c r="B184" i="1" s="1"/>
  <c r="H185" i="1"/>
  <c r="O185" i="1"/>
  <c r="A185" i="1" s="1"/>
  <c r="P185" i="1"/>
  <c r="B185" i="1" s="1"/>
  <c r="H186" i="1"/>
  <c r="O186" i="1"/>
  <c r="A186" i="1" s="1"/>
  <c r="P186" i="1"/>
  <c r="B186" i="1" s="1"/>
  <c r="H187" i="1"/>
  <c r="O187" i="1"/>
  <c r="A187" i="1" s="1"/>
  <c r="P187" i="1"/>
  <c r="B187" i="1" s="1"/>
  <c r="H188" i="1"/>
  <c r="O188" i="1"/>
  <c r="A188" i="1" s="1"/>
  <c r="P188" i="1"/>
  <c r="B188" i="1" s="1"/>
  <c r="H189" i="1"/>
  <c r="O189" i="1"/>
  <c r="A189" i="1" s="1"/>
  <c r="P189" i="1"/>
  <c r="B189" i="1" s="1"/>
  <c r="H190" i="1"/>
  <c r="O190" i="1"/>
  <c r="A190" i="1" s="1"/>
  <c r="P190" i="1"/>
  <c r="B190" i="1" s="1"/>
  <c r="H191" i="1"/>
  <c r="O191" i="1"/>
  <c r="A191" i="1" s="1"/>
  <c r="P191" i="1"/>
  <c r="B191" i="1" s="1"/>
  <c r="H192" i="1"/>
  <c r="O192" i="1"/>
  <c r="A192" i="1" s="1"/>
  <c r="P192" i="1"/>
  <c r="B192" i="1" s="1"/>
  <c r="H193" i="1"/>
  <c r="O193" i="1"/>
  <c r="A193" i="1" s="1"/>
  <c r="P193" i="1"/>
  <c r="B193" i="1" s="1"/>
  <c r="H194" i="1"/>
  <c r="O194" i="1"/>
  <c r="A194" i="1" s="1"/>
  <c r="P194" i="1"/>
  <c r="B194" i="1" s="1"/>
  <c r="H195" i="1"/>
  <c r="O195" i="1"/>
  <c r="A195" i="1" s="1"/>
  <c r="P195" i="1"/>
  <c r="B195" i="1" s="1"/>
  <c r="H196" i="1"/>
  <c r="O196" i="1"/>
  <c r="A196" i="1" s="1"/>
  <c r="P196" i="1"/>
  <c r="B196" i="1" s="1"/>
  <c r="H197" i="1"/>
  <c r="O197" i="1"/>
  <c r="A197" i="1" s="1"/>
  <c r="P197" i="1"/>
  <c r="B197" i="1" s="1"/>
  <c r="H198" i="1"/>
  <c r="O198" i="1"/>
  <c r="A198" i="1" s="1"/>
  <c r="P198" i="1"/>
  <c r="B198" i="1" s="1"/>
  <c r="H199" i="1"/>
  <c r="O199" i="1"/>
  <c r="A199" i="1" s="1"/>
  <c r="P199" i="1"/>
  <c r="B199" i="1" s="1"/>
  <c r="H200" i="1"/>
  <c r="O200" i="1"/>
  <c r="A200" i="1" s="1"/>
  <c r="P200" i="1"/>
  <c r="B200" i="1" s="1"/>
  <c r="H201" i="1"/>
  <c r="O201" i="1"/>
  <c r="A201" i="1" s="1"/>
  <c r="P201" i="1"/>
  <c r="B201" i="1" s="1"/>
  <c r="H202" i="1"/>
  <c r="O202" i="1"/>
  <c r="A202" i="1" s="1"/>
  <c r="P202" i="1"/>
  <c r="B202" i="1" s="1"/>
  <c r="H203" i="1"/>
  <c r="O203" i="1"/>
  <c r="A203" i="1" s="1"/>
  <c r="P203" i="1"/>
  <c r="B203" i="1" s="1"/>
  <c r="H204" i="1"/>
  <c r="O204" i="1"/>
  <c r="A204" i="1" s="1"/>
  <c r="P204" i="1"/>
  <c r="B204" i="1" s="1"/>
  <c r="H205" i="1"/>
  <c r="O205" i="1"/>
  <c r="A205" i="1" s="1"/>
  <c r="P205" i="1"/>
  <c r="B205" i="1" s="1"/>
  <c r="H206" i="1"/>
  <c r="O206" i="1"/>
  <c r="A206" i="1" s="1"/>
  <c r="P206" i="1"/>
  <c r="B206" i="1" s="1"/>
  <c r="H207" i="1"/>
  <c r="O207" i="1"/>
  <c r="A207" i="1" s="1"/>
  <c r="P207" i="1"/>
  <c r="B207" i="1" s="1"/>
  <c r="H208" i="1"/>
  <c r="O208" i="1"/>
  <c r="A208" i="1" s="1"/>
  <c r="P208" i="1"/>
  <c r="B208" i="1" s="1"/>
  <c r="H209" i="1"/>
  <c r="O209" i="1"/>
  <c r="A209" i="1" s="1"/>
  <c r="P209" i="1"/>
  <c r="B209" i="1" s="1"/>
  <c r="H210" i="1"/>
  <c r="O210" i="1"/>
  <c r="A210" i="1" s="1"/>
  <c r="P210" i="1"/>
  <c r="B210" i="1" s="1"/>
  <c r="H211" i="1"/>
  <c r="O211" i="1"/>
  <c r="A211" i="1" s="1"/>
  <c r="P211" i="1"/>
  <c r="B211" i="1" s="1"/>
  <c r="H212" i="1"/>
  <c r="O212" i="1"/>
  <c r="A212" i="1" s="1"/>
  <c r="P212" i="1"/>
  <c r="B212" i="1" s="1"/>
  <c r="H213" i="1"/>
  <c r="O213" i="1"/>
  <c r="A213" i="1" s="1"/>
  <c r="P213" i="1"/>
  <c r="B213" i="1" s="1"/>
  <c r="H214" i="1"/>
  <c r="O214" i="1"/>
  <c r="A214" i="1" s="1"/>
  <c r="P214" i="1"/>
  <c r="B214" i="1" s="1"/>
  <c r="H215" i="1"/>
  <c r="O215" i="1"/>
  <c r="A215" i="1" s="1"/>
  <c r="P215" i="1"/>
  <c r="B215" i="1" s="1"/>
  <c r="H216" i="1"/>
  <c r="O216" i="1"/>
  <c r="A216" i="1" s="1"/>
  <c r="P216" i="1"/>
  <c r="B216" i="1" s="1"/>
  <c r="H217" i="1"/>
  <c r="O217" i="1"/>
  <c r="A217" i="1" s="1"/>
  <c r="P217" i="1"/>
  <c r="B217" i="1" s="1"/>
  <c r="H218" i="1"/>
  <c r="O218" i="1"/>
  <c r="A218" i="1" s="1"/>
  <c r="P218" i="1"/>
  <c r="B218" i="1" s="1"/>
  <c r="H219" i="1"/>
  <c r="O219" i="1"/>
  <c r="A219" i="1" s="1"/>
  <c r="P219" i="1"/>
  <c r="B219" i="1" s="1"/>
  <c r="H220" i="1"/>
  <c r="O220" i="1"/>
  <c r="A220" i="1" s="1"/>
  <c r="P220" i="1"/>
  <c r="B220" i="1" s="1"/>
  <c r="H221" i="1"/>
  <c r="O221" i="1"/>
  <c r="A221" i="1" s="1"/>
  <c r="P221" i="1"/>
  <c r="B221" i="1" s="1"/>
  <c r="H222" i="1"/>
  <c r="O222" i="1"/>
  <c r="A222" i="1" s="1"/>
  <c r="P222" i="1"/>
  <c r="B222" i="1" s="1"/>
  <c r="H223" i="1"/>
  <c r="O223" i="1"/>
  <c r="A223" i="1" s="1"/>
  <c r="P223" i="1"/>
  <c r="B223" i="1" s="1"/>
  <c r="H224" i="1"/>
  <c r="O224" i="1"/>
  <c r="A224" i="1" s="1"/>
  <c r="P224" i="1"/>
  <c r="B224" i="1" s="1"/>
  <c r="H225" i="1"/>
  <c r="O225" i="1"/>
  <c r="A225" i="1" s="1"/>
  <c r="P225" i="1"/>
  <c r="B225" i="1" s="1"/>
  <c r="H226" i="1"/>
  <c r="O226" i="1"/>
  <c r="A226" i="1" s="1"/>
  <c r="P226" i="1"/>
  <c r="B226" i="1" s="1"/>
  <c r="H227" i="1"/>
  <c r="O227" i="1"/>
  <c r="A227" i="1" s="1"/>
  <c r="P227" i="1"/>
  <c r="B227" i="1" s="1"/>
  <c r="H228" i="1"/>
  <c r="O228" i="1"/>
  <c r="A228" i="1" s="1"/>
  <c r="P228" i="1"/>
  <c r="B228" i="1" s="1"/>
  <c r="H229" i="1"/>
  <c r="O229" i="1"/>
  <c r="A229" i="1" s="1"/>
  <c r="P229" i="1"/>
  <c r="B229" i="1" s="1"/>
  <c r="H230" i="1"/>
  <c r="O230" i="1"/>
  <c r="A230" i="1" s="1"/>
  <c r="P230" i="1"/>
  <c r="B230" i="1" s="1"/>
  <c r="H231" i="1"/>
  <c r="O231" i="1"/>
  <c r="A231" i="1" s="1"/>
  <c r="P231" i="1"/>
  <c r="B231" i="1" s="1"/>
  <c r="H232" i="1"/>
  <c r="O232" i="1"/>
  <c r="A232" i="1" s="1"/>
  <c r="P232" i="1"/>
  <c r="B232" i="1" s="1"/>
  <c r="H233" i="1"/>
  <c r="O233" i="1"/>
  <c r="A233" i="1" s="1"/>
  <c r="P233" i="1"/>
  <c r="B233" i="1" s="1"/>
  <c r="H234" i="1"/>
  <c r="O234" i="1"/>
  <c r="A234" i="1" s="1"/>
  <c r="P234" i="1"/>
  <c r="B234" i="1" s="1"/>
  <c r="H235" i="1"/>
  <c r="O235" i="1"/>
  <c r="A235" i="1" s="1"/>
  <c r="P235" i="1"/>
  <c r="B235" i="1" s="1"/>
  <c r="H236" i="1"/>
  <c r="O236" i="1"/>
  <c r="A236" i="1" s="1"/>
  <c r="P236" i="1"/>
  <c r="B236" i="1" s="1"/>
  <c r="H237" i="1"/>
  <c r="O237" i="1"/>
  <c r="A237" i="1" s="1"/>
  <c r="P237" i="1"/>
  <c r="B237" i="1" s="1"/>
  <c r="H238" i="1"/>
  <c r="O238" i="1"/>
  <c r="A238" i="1" s="1"/>
  <c r="P238" i="1"/>
  <c r="B238" i="1" s="1"/>
  <c r="H239" i="1"/>
  <c r="O239" i="1"/>
  <c r="A239" i="1" s="1"/>
  <c r="P239" i="1"/>
  <c r="B239" i="1" s="1"/>
  <c r="H240" i="1"/>
  <c r="O240" i="1"/>
  <c r="A240" i="1" s="1"/>
  <c r="P240" i="1"/>
  <c r="B240" i="1" s="1"/>
  <c r="H241" i="1"/>
  <c r="O241" i="1"/>
  <c r="A241" i="1" s="1"/>
  <c r="P241" i="1"/>
  <c r="B241" i="1" s="1"/>
  <c r="H242" i="1"/>
  <c r="O242" i="1"/>
  <c r="A242" i="1" s="1"/>
  <c r="P242" i="1"/>
  <c r="B242" i="1" s="1"/>
  <c r="H243" i="1"/>
  <c r="O243" i="1"/>
  <c r="A243" i="1" s="1"/>
  <c r="P243" i="1"/>
  <c r="B243" i="1" s="1"/>
  <c r="H244" i="1"/>
  <c r="O244" i="1"/>
  <c r="A244" i="1" s="1"/>
  <c r="P244" i="1"/>
  <c r="B244" i="1" s="1"/>
  <c r="H245" i="1"/>
  <c r="O245" i="1"/>
  <c r="A245" i="1" s="1"/>
  <c r="P245" i="1"/>
  <c r="B245" i="1" s="1"/>
  <c r="H246" i="1"/>
  <c r="O246" i="1"/>
  <c r="A246" i="1" s="1"/>
  <c r="P246" i="1"/>
  <c r="B246" i="1" s="1"/>
  <c r="H247" i="1"/>
  <c r="O247" i="1"/>
  <c r="A247" i="1" s="1"/>
  <c r="P247" i="1"/>
  <c r="B247" i="1" s="1"/>
  <c r="H248" i="1"/>
  <c r="O248" i="1"/>
  <c r="A248" i="1" s="1"/>
  <c r="P248" i="1"/>
  <c r="B248" i="1" s="1"/>
  <c r="H249" i="1"/>
  <c r="O249" i="1"/>
  <c r="A249" i="1" s="1"/>
  <c r="P249" i="1"/>
  <c r="B249" i="1" s="1"/>
  <c r="H250" i="1"/>
  <c r="O250" i="1"/>
  <c r="A250" i="1" s="1"/>
  <c r="P250" i="1"/>
  <c r="B250" i="1" s="1"/>
  <c r="H251" i="1"/>
  <c r="O251" i="1"/>
  <c r="A251" i="1" s="1"/>
  <c r="P251" i="1"/>
  <c r="B251" i="1" s="1"/>
  <c r="H252" i="1"/>
  <c r="O252" i="1"/>
  <c r="A252" i="1" s="1"/>
  <c r="P252" i="1"/>
  <c r="B252" i="1" s="1"/>
  <c r="H253" i="1"/>
  <c r="O253" i="1"/>
  <c r="A253" i="1" s="1"/>
  <c r="P253" i="1"/>
  <c r="B253" i="1" s="1"/>
  <c r="H254" i="1"/>
  <c r="O254" i="1"/>
  <c r="A254" i="1" s="1"/>
  <c r="P254" i="1"/>
  <c r="B254" i="1" s="1"/>
  <c r="H255" i="1"/>
  <c r="O255" i="1"/>
  <c r="A255" i="1" s="1"/>
  <c r="P255" i="1"/>
  <c r="B255" i="1" s="1"/>
  <c r="H256" i="1"/>
  <c r="O256" i="1"/>
  <c r="A256" i="1" s="1"/>
  <c r="P256" i="1"/>
  <c r="B256" i="1" s="1"/>
  <c r="H257" i="1"/>
  <c r="O257" i="1"/>
  <c r="A257" i="1" s="1"/>
  <c r="P257" i="1"/>
  <c r="B257" i="1" s="1"/>
  <c r="H258" i="1"/>
  <c r="O258" i="1"/>
  <c r="A258" i="1" s="1"/>
  <c r="P258" i="1"/>
  <c r="B258" i="1" s="1"/>
  <c r="H259" i="1"/>
  <c r="O259" i="1"/>
  <c r="A259" i="1" s="1"/>
  <c r="P259" i="1"/>
  <c r="B259" i="1" s="1"/>
  <c r="H260" i="1"/>
  <c r="O260" i="1"/>
  <c r="A260" i="1" s="1"/>
  <c r="P260" i="1"/>
  <c r="B260" i="1" s="1"/>
  <c r="H261" i="1"/>
  <c r="O261" i="1"/>
  <c r="A261" i="1" s="1"/>
  <c r="P261" i="1"/>
  <c r="B261" i="1" s="1"/>
  <c r="H262" i="1"/>
  <c r="O262" i="1"/>
  <c r="A262" i="1" s="1"/>
  <c r="P262" i="1"/>
  <c r="B262" i="1" s="1"/>
  <c r="H263" i="1"/>
  <c r="O263" i="1"/>
  <c r="A263" i="1" s="1"/>
  <c r="P263" i="1"/>
  <c r="B263" i="1" s="1"/>
  <c r="H264" i="1"/>
  <c r="O264" i="1"/>
  <c r="A264" i="1" s="1"/>
  <c r="P264" i="1"/>
  <c r="B264" i="1" s="1"/>
  <c r="H265" i="1"/>
  <c r="O265" i="1"/>
  <c r="A265" i="1" s="1"/>
  <c r="P265" i="1"/>
  <c r="B265" i="1" s="1"/>
  <c r="H266" i="1"/>
  <c r="O266" i="1"/>
  <c r="A266" i="1" s="1"/>
  <c r="P266" i="1"/>
  <c r="B266" i="1" s="1"/>
  <c r="H267" i="1"/>
  <c r="O267" i="1"/>
  <c r="A267" i="1" s="1"/>
  <c r="P267" i="1"/>
  <c r="B267" i="1" s="1"/>
  <c r="H268" i="1"/>
  <c r="O268" i="1"/>
  <c r="A268" i="1" s="1"/>
  <c r="P268" i="1"/>
  <c r="B268" i="1" s="1"/>
  <c r="H269" i="1"/>
  <c r="O269" i="1"/>
  <c r="A269" i="1" s="1"/>
  <c r="P269" i="1"/>
  <c r="B269" i="1" s="1"/>
  <c r="H270" i="1"/>
  <c r="O270" i="1"/>
  <c r="A270" i="1" s="1"/>
  <c r="P270" i="1"/>
  <c r="B270" i="1" s="1"/>
  <c r="H271" i="1"/>
  <c r="O271" i="1"/>
  <c r="A271" i="1" s="1"/>
  <c r="P271" i="1"/>
  <c r="B271" i="1" s="1"/>
  <c r="H272" i="1"/>
  <c r="O272" i="1"/>
  <c r="A272" i="1" s="1"/>
  <c r="P272" i="1"/>
  <c r="B272" i="1" s="1"/>
  <c r="H273" i="1"/>
  <c r="O273" i="1"/>
  <c r="A273" i="1" s="1"/>
  <c r="P273" i="1"/>
  <c r="B273" i="1" s="1"/>
  <c r="H274" i="1"/>
  <c r="O274" i="1"/>
  <c r="A274" i="1" s="1"/>
  <c r="P274" i="1"/>
  <c r="B274" i="1" s="1"/>
  <c r="H275" i="1"/>
  <c r="O275" i="1"/>
  <c r="A275" i="1" s="1"/>
  <c r="P275" i="1"/>
  <c r="B275" i="1" s="1"/>
  <c r="H276" i="1"/>
  <c r="O276" i="1"/>
  <c r="A276" i="1" s="1"/>
  <c r="P276" i="1"/>
  <c r="B276" i="1" s="1"/>
  <c r="H277" i="1"/>
  <c r="O277" i="1"/>
  <c r="A277" i="1" s="1"/>
  <c r="P277" i="1"/>
  <c r="B277" i="1" s="1"/>
  <c r="H278" i="1"/>
  <c r="O278" i="1"/>
  <c r="A278" i="1" s="1"/>
  <c r="P278" i="1"/>
  <c r="B278" i="1" s="1"/>
  <c r="H279" i="1"/>
  <c r="O279" i="1"/>
  <c r="A279" i="1" s="1"/>
  <c r="P279" i="1"/>
  <c r="B279" i="1" s="1"/>
  <c r="H280" i="1"/>
  <c r="O280" i="1"/>
  <c r="A280" i="1" s="1"/>
  <c r="P280" i="1"/>
  <c r="B280" i="1" s="1"/>
  <c r="H281" i="1"/>
  <c r="O281" i="1"/>
  <c r="A281" i="1" s="1"/>
  <c r="P281" i="1"/>
  <c r="B281" i="1" s="1"/>
  <c r="H282" i="1"/>
  <c r="O282" i="1"/>
  <c r="A282" i="1" s="1"/>
  <c r="P282" i="1"/>
  <c r="B282" i="1" s="1"/>
  <c r="H283" i="1"/>
  <c r="O283" i="1"/>
  <c r="A283" i="1" s="1"/>
  <c r="P283" i="1"/>
  <c r="B283" i="1" s="1"/>
  <c r="H284" i="1"/>
  <c r="O284" i="1"/>
  <c r="A284" i="1" s="1"/>
  <c r="P284" i="1"/>
  <c r="B284" i="1" s="1"/>
  <c r="H285" i="1"/>
  <c r="O285" i="1"/>
  <c r="A285" i="1" s="1"/>
  <c r="P285" i="1"/>
  <c r="B285" i="1" s="1"/>
  <c r="H286" i="1"/>
  <c r="O286" i="1"/>
  <c r="A286" i="1" s="1"/>
  <c r="P286" i="1"/>
  <c r="B286" i="1" s="1"/>
  <c r="H287" i="1"/>
  <c r="O287" i="1"/>
  <c r="A287" i="1" s="1"/>
  <c r="P287" i="1"/>
  <c r="B287" i="1" s="1"/>
  <c r="H288" i="1"/>
  <c r="O288" i="1"/>
  <c r="A288" i="1" s="1"/>
  <c r="P288" i="1"/>
  <c r="B288" i="1" s="1"/>
  <c r="H289" i="1"/>
  <c r="O289" i="1"/>
  <c r="A289" i="1" s="1"/>
  <c r="P289" i="1"/>
  <c r="B289" i="1" s="1"/>
  <c r="H290" i="1"/>
  <c r="O290" i="1"/>
  <c r="A290" i="1" s="1"/>
  <c r="P290" i="1"/>
  <c r="B290" i="1" s="1"/>
  <c r="H291" i="1"/>
  <c r="O291" i="1"/>
  <c r="A291" i="1" s="1"/>
  <c r="P291" i="1"/>
  <c r="B291" i="1" s="1"/>
  <c r="H292" i="1"/>
  <c r="O292" i="1"/>
  <c r="A292" i="1" s="1"/>
  <c r="P292" i="1"/>
  <c r="B292" i="1" s="1"/>
  <c r="H293" i="1"/>
  <c r="O293" i="1"/>
  <c r="A293" i="1" s="1"/>
  <c r="P293" i="1"/>
  <c r="B293" i="1" s="1"/>
  <c r="H294" i="1"/>
  <c r="O294" i="1"/>
  <c r="A294" i="1" s="1"/>
  <c r="P294" i="1"/>
  <c r="B294" i="1" s="1"/>
  <c r="H295" i="1"/>
  <c r="O295" i="1"/>
  <c r="A295" i="1" s="1"/>
  <c r="P295" i="1"/>
  <c r="B295" i="1" s="1"/>
  <c r="H296" i="1"/>
  <c r="O296" i="1"/>
  <c r="A296" i="1" s="1"/>
  <c r="P296" i="1"/>
  <c r="B296" i="1" s="1"/>
  <c r="H297" i="1"/>
  <c r="O297" i="1"/>
  <c r="A297" i="1" s="1"/>
  <c r="P297" i="1"/>
  <c r="B297" i="1" s="1"/>
  <c r="H298" i="1"/>
  <c r="O298" i="1"/>
  <c r="A298" i="1" s="1"/>
  <c r="P298" i="1"/>
  <c r="B298" i="1" s="1"/>
  <c r="H299" i="1"/>
  <c r="O299" i="1"/>
  <c r="A299" i="1" s="1"/>
  <c r="P299" i="1"/>
  <c r="B299" i="1" s="1"/>
  <c r="H300" i="1"/>
  <c r="O300" i="1"/>
  <c r="A300" i="1" s="1"/>
  <c r="P300" i="1"/>
  <c r="B300" i="1" s="1"/>
  <c r="H301" i="1"/>
  <c r="O301" i="1"/>
  <c r="A301" i="1" s="1"/>
  <c r="P301" i="1"/>
  <c r="B301" i="1" s="1"/>
  <c r="H302" i="1"/>
  <c r="O302" i="1"/>
  <c r="A302" i="1" s="1"/>
  <c r="P302" i="1"/>
  <c r="B302" i="1" s="1"/>
  <c r="H303" i="1"/>
  <c r="O303" i="1"/>
  <c r="A303" i="1" s="1"/>
  <c r="P303" i="1"/>
  <c r="B303" i="1" s="1"/>
  <c r="H304" i="1"/>
  <c r="O304" i="1"/>
  <c r="A304" i="1" s="1"/>
  <c r="P304" i="1"/>
  <c r="B304" i="1" s="1"/>
  <c r="H305" i="1"/>
  <c r="O305" i="1"/>
  <c r="A305" i="1" s="1"/>
  <c r="P305" i="1"/>
  <c r="B305" i="1" s="1"/>
  <c r="H306" i="1"/>
  <c r="O306" i="1"/>
  <c r="A306" i="1" s="1"/>
  <c r="P306" i="1"/>
  <c r="B306" i="1" s="1"/>
  <c r="H307" i="1"/>
  <c r="O307" i="1"/>
  <c r="A307" i="1" s="1"/>
  <c r="P307" i="1"/>
  <c r="B307" i="1" s="1"/>
  <c r="H308" i="1"/>
  <c r="O308" i="1"/>
  <c r="A308" i="1" s="1"/>
  <c r="P308" i="1"/>
  <c r="B308" i="1" s="1"/>
  <c r="H309" i="1"/>
  <c r="O309" i="1"/>
  <c r="A309" i="1" s="1"/>
  <c r="P309" i="1"/>
  <c r="B309" i="1" s="1"/>
  <c r="H310" i="1"/>
  <c r="O310" i="1"/>
  <c r="A310" i="1" s="1"/>
  <c r="P310" i="1"/>
  <c r="B310" i="1" s="1"/>
  <c r="H311" i="1"/>
  <c r="O311" i="1"/>
  <c r="A311" i="1" s="1"/>
  <c r="P311" i="1"/>
  <c r="B311" i="1" s="1"/>
  <c r="H312" i="1"/>
  <c r="O312" i="1"/>
  <c r="A312" i="1" s="1"/>
  <c r="P312" i="1"/>
  <c r="B312" i="1" s="1"/>
  <c r="H313" i="1"/>
  <c r="O313" i="1"/>
  <c r="A313" i="1" s="1"/>
  <c r="P313" i="1"/>
  <c r="B313" i="1" s="1"/>
  <c r="H314" i="1"/>
  <c r="O314" i="1"/>
  <c r="A314" i="1" s="1"/>
  <c r="P314" i="1"/>
  <c r="B314" i="1" s="1"/>
  <c r="H315" i="1"/>
  <c r="O315" i="1"/>
  <c r="A315" i="1" s="1"/>
  <c r="P315" i="1"/>
  <c r="B315" i="1" s="1"/>
  <c r="H316" i="1"/>
  <c r="O316" i="1"/>
  <c r="A316" i="1" s="1"/>
  <c r="P316" i="1"/>
  <c r="B316" i="1" s="1"/>
  <c r="H317" i="1"/>
  <c r="O317" i="1"/>
  <c r="A317" i="1" s="1"/>
  <c r="P317" i="1"/>
  <c r="B317" i="1" s="1"/>
  <c r="H318" i="1"/>
  <c r="O318" i="1"/>
  <c r="A318" i="1" s="1"/>
  <c r="P318" i="1"/>
  <c r="B318" i="1" s="1"/>
  <c r="H319" i="1"/>
  <c r="O319" i="1"/>
  <c r="A319" i="1" s="1"/>
  <c r="P319" i="1"/>
  <c r="B319" i="1" s="1"/>
  <c r="H320" i="1"/>
  <c r="O320" i="1"/>
  <c r="A320" i="1" s="1"/>
  <c r="P320" i="1"/>
  <c r="B320" i="1" s="1"/>
  <c r="H321" i="1"/>
  <c r="O321" i="1"/>
  <c r="A321" i="1" s="1"/>
  <c r="P321" i="1"/>
  <c r="B321" i="1" s="1"/>
  <c r="H322" i="1"/>
  <c r="O322" i="1"/>
  <c r="A322" i="1" s="1"/>
  <c r="P322" i="1"/>
  <c r="B322" i="1" s="1"/>
  <c r="H323" i="1"/>
  <c r="O323" i="1"/>
  <c r="A323" i="1" s="1"/>
  <c r="P323" i="1"/>
  <c r="B323" i="1" s="1"/>
  <c r="H324" i="1"/>
  <c r="O324" i="1"/>
  <c r="A324" i="1" s="1"/>
  <c r="P324" i="1"/>
  <c r="B324" i="1" s="1"/>
  <c r="H325" i="1"/>
  <c r="O325" i="1"/>
  <c r="A325" i="1" s="1"/>
  <c r="P325" i="1"/>
  <c r="B325" i="1" s="1"/>
  <c r="H326" i="1"/>
  <c r="O326" i="1"/>
  <c r="A326" i="1" s="1"/>
  <c r="P326" i="1"/>
  <c r="B326" i="1" s="1"/>
  <c r="H327" i="1"/>
  <c r="O327" i="1"/>
  <c r="A327" i="1" s="1"/>
  <c r="P327" i="1"/>
  <c r="B327" i="1" s="1"/>
  <c r="H328" i="1"/>
  <c r="O328" i="1"/>
  <c r="A328" i="1" s="1"/>
  <c r="P328" i="1"/>
  <c r="B328" i="1" s="1"/>
  <c r="H329" i="1"/>
  <c r="O329" i="1"/>
  <c r="A329" i="1" s="1"/>
  <c r="P329" i="1"/>
  <c r="B329" i="1" s="1"/>
  <c r="H330" i="1"/>
  <c r="O330" i="1"/>
  <c r="A330" i="1" s="1"/>
  <c r="P330" i="1"/>
  <c r="B330" i="1" s="1"/>
  <c r="H331" i="1"/>
  <c r="O331" i="1"/>
  <c r="A331" i="1" s="1"/>
  <c r="P331" i="1"/>
  <c r="B331" i="1" s="1"/>
  <c r="H332" i="1"/>
  <c r="O332" i="1"/>
  <c r="A332" i="1" s="1"/>
  <c r="P332" i="1"/>
  <c r="B332" i="1" s="1"/>
  <c r="H333" i="1"/>
  <c r="O333" i="1"/>
  <c r="A333" i="1" s="1"/>
  <c r="P333" i="1"/>
  <c r="B333" i="1" s="1"/>
  <c r="H334" i="1"/>
  <c r="O334" i="1"/>
  <c r="A334" i="1" s="1"/>
  <c r="P334" i="1"/>
  <c r="B334" i="1" s="1"/>
  <c r="H335" i="1"/>
  <c r="O335" i="1"/>
  <c r="A335" i="1" s="1"/>
  <c r="P335" i="1"/>
  <c r="B335" i="1" s="1"/>
  <c r="H336" i="1"/>
  <c r="O336" i="1"/>
  <c r="A336" i="1" s="1"/>
  <c r="P336" i="1"/>
  <c r="B336" i="1" s="1"/>
  <c r="H337" i="1"/>
  <c r="O337" i="1"/>
  <c r="A337" i="1" s="1"/>
  <c r="P337" i="1"/>
  <c r="B337" i="1" s="1"/>
  <c r="H338" i="1"/>
  <c r="O338" i="1"/>
  <c r="A338" i="1" s="1"/>
  <c r="P338" i="1"/>
  <c r="B338" i="1" s="1"/>
  <c r="H339" i="1"/>
  <c r="O339" i="1"/>
  <c r="A339" i="1" s="1"/>
  <c r="P339" i="1"/>
  <c r="B339" i="1" s="1"/>
  <c r="H340" i="1"/>
  <c r="O340" i="1"/>
  <c r="A340" i="1" s="1"/>
  <c r="P340" i="1"/>
  <c r="B340" i="1" s="1"/>
  <c r="H341" i="1"/>
  <c r="O341" i="1"/>
  <c r="A341" i="1" s="1"/>
  <c r="P341" i="1"/>
  <c r="B341" i="1" s="1"/>
  <c r="H342" i="1"/>
  <c r="O342" i="1"/>
  <c r="A342" i="1" s="1"/>
  <c r="P342" i="1"/>
  <c r="B342" i="1" s="1"/>
  <c r="H343" i="1"/>
  <c r="O343" i="1"/>
  <c r="A343" i="1" s="1"/>
  <c r="P343" i="1"/>
  <c r="B343" i="1" s="1"/>
  <c r="H344" i="1"/>
  <c r="O344" i="1"/>
  <c r="A344" i="1" s="1"/>
  <c r="P344" i="1"/>
  <c r="B344" i="1" s="1"/>
  <c r="H345" i="1"/>
  <c r="O345" i="1"/>
  <c r="A345" i="1" s="1"/>
  <c r="P345" i="1"/>
  <c r="B345" i="1" s="1"/>
  <c r="H346" i="1"/>
  <c r="O346" i="1"/>
  <c r="A346" i="1" s="1"/>
  <c r="P346" i="1"/>
  <c r="B346" i="1" s="1"/>
  <c r="H347" i="1"/>
  <c r="O347" i="1"/>
  <c r="A347" i="1" s="1"/>
  <c r="P347" i="1"/>
  <c r="B347" i="1" s="1"/>
  <c r="H348" i="1"/>
  <c r="O348" i="1"/>
  <c r="A348" i="1" s="1"/>
  <c r="P348" i="1"/>
  <c r="B348" i="1" s="1"/>
  <c r="H349" i="1"/>
  <c r="O349" i="1"/>
  <c r="A349" i="1" s="1"/>
  <c r="P349" i="1"/>
  <c r="B349" i="1" s="1"/>
  <c r="H350" i="1"/>
  <c r="O350" i="1"/>
  <c r="A350" i="1" s="1"/>
  <c r="P350" i="1"/>
  <c r="B350" i="1" s="1"/>
  <c r="H351" i="1"/>
  <c r="O351" i="1"/>
  <c r="A351" i="1" s="1"/>
  <c r="P351" i="1"/>
  <c r="B351" i="1" s="1"/>
  <c r="H352" i="1"/>
  <c r="O352" i="1"/>
  <c r="A352" i="1" s="1"/>
  <c r="P352" i="1"/>
  <c r="B352" i="1" s="1"/>
  <c r="H353" i="1"/>
  <c r="O353" i="1"/>
  <c r="A353" i="1" s="1"/>
  <c r="P353" i="1"/>
  <c r="B353" i="1" s="1"/>
  <c r="H354" i="1"/>
  <c r="O354" i="1"/>
  <c r="A354" i="1" s="1"/>
  <c r="P354" i="1"/>
  <c r="B354" i="1" s="1"/>
  <c r="H355" i="1"/>
  <c r="O355" i="1"/>
  <c r="A355" i="1" s="1"/>
  <c r="P355" i="1"/>
  <c r="B355" i="1" s="1"/>
  <c r="H356" i="1"/>
  <c r="O356" i="1"/>
  <c r="A356" i="1" s="1"/>
  <c r="P356" i="1"/>
  <c r="B356" i="1" s="1"/>
  <c r="H357" i="1"/>
  <c r="O357" i="1"/>
  <c r="A357" i="1" s="1"/>
  <c r="P357" i="1"/>
  <c r="B357" i="1" s="1"/>
  <c r="H358" i="1"/>
  <c r="O358" i="1"/>
  <c r="A358" i="1" s="1"/>
  <c r="P358" i="1"/>
  <c r="B358" i="1" s="1"/>
  <c r="H359" i="1"/>
  <c r="O359" i="1"/>
  <c r="A359" i="1" s="1"/>
  <c r="P359" i="1"/>
  <c r="B359" i="1" s="1"/>
  <c r="H360" i="1"/>
  <c r="O360" i="1"/>
  <c r="A360" i="1" s="1"/>
  <c r="P360" i="1"/>
  <c r="B360" i="1" s="1"/>
  <c r="H361" i="1"/>
  <c r="O361" i="1"/>
  <c r="A361" i="1" s="1"/>
  <c r="P361" i="1"/>
  <c r="B361" i="1" s="1"/>
  <c r="H362" i="1"/>
  <c r="O362" i="1"/>
  <c r="A362" i="1" s="1"/>
  <c r="P362" i="1"/>
  <c r="B362" i="1" s="1"/>
  <c r="H363" i="1"/>
  <c r="O363" i="1"/>
  <c r="A363" i="1" s="1"/>
  <c r="P363" i="1"/>
  <c r="B363" i="1" s="1"/>
  <c r="H364" i="1"/>
  <c r="O364" i="1"/>
  <c r="A364" i="1" s="1"/>
  <c r="P364" i="1"/>
  <c r="B364" i="1" s="1"/>
  <c r="H365" i="1"/>
  <c r="O365" i="1"/>
  <c r="A365" i="1" s="1"/>
  <c r="P365" i="1"/>
  <c r="B365" i="1" s="1"/>
  <c r="H366" i="1"/>
  <c r="O366" i="1"/>
  <c r="A366" i="1" s="1"/>
  <c r="P366" i="1"/>
  <c r="B366" i="1" s="1"/>
  <c r="H367" i="1"/>
  <c r="O367" i="1"/>
  <c r="A367" i="1" s="1"/>
  <c r="P367" i="1"/>
  <c r="B367" i="1" s="1"/>
  <c r="H368" i="1"/>
  <c r="O368" i="1"/>
  <c r="A368" i="1" s="1"/>
  <c r="P368" i="1"/>
  <c r="B368" i="1" s="1"/>
  <c r="H369" i="1"/>
  <c r="O369" i="1"/>
  <c r="A369" i="1" s="1"/>
  <c r="P369" i="1"/>
  <c r="B369" i="1" s="1"/>
  <c r="H370" i="1"/>
  <c r="O370" i="1"/>
  <c r="A370" i="1" s="1"/>
  <c r="P370" i="1"/>
  <c r="B370" i="1" s="1"/>
  <c r="H371" i="1"/>
  <c r="O371" i="1"/>
  <c r="A371" i="1" s="1"/>
  <c r="P371" i="1"/>
  <c r="B371" i="1" s="1"/>
  <c r="H372" i="1"/>
  <c r="O372" i="1"/>
  <c r="A372" i="1" s="1"/>
  <c r="P372" i="1"/>
  <c r="B372" i="1" s="1"/>
  <c r="H373" i="1"/>
  <c r="O373" i="1"/>
  <c r="A373" i="1" s="1"/>
  <c r="P373" i="1"/>
  <c r="B373" i="1" s="1"/>
  <c r="H374" i="1"/>
  <c r="O374" i="1"/>
  <c r="A374" i="1" s="1"/>
  <c r="P374" i="1"/>
  <c r="B374" i="1" s="1"/>
  <c r="H375" i="1"/>
  <c r="O375" i="1"/>
  <c r="A375" i="1" s="1"/>
  <c r="P375" i="1"/>
  <c r="B375" i="1" s="1"/>
  <c r="H376" i="1"/>
  <c r="O376" i="1"/>
  <c r="A376" i="1" s="1"/>
  <c r="P376" i="1"/>
  <c r="B376" i="1" s="1"/>
  <c r="H377" i="1"/>
  <c r="O377" i="1"/>
  <c r="A377" i="1" s="1"/>
  <c r="P377" i="1"/>
  <c r="B377" i="1" s="1"/>
  <c r="H378" i="1"/>
  <c r="O378" i="1"/>
  <c r="A378" i="1" s="1"/>
  <c r="P378" i="1"/>
  <c r="B378" i="1" s="1"/>
  <c r="H379" i="1"/>
  <c r="O379" i="1"/>
  <c r="A379" i="1" s="1"/>
  <c r="P379" i="1"/>
  <c r="B379" i="1" s="1"/>
  <c r="H380" i="1"/>
  <c r="O380" i="1"/>
  <c r="A380" i="1" s="1"/>
  <c r="P380" i="1"/>
  <c r="B380" i="1" s="1"/>
  <c r="H381" i="1"/>
  <c r="O381" i="1"/>
  <c r="A381" i="1" s="1"/>
  <c r="P381" i="1"/>
  <c r="B381" i="1" s="1"/>
  <c r="H382" i="1"/>
  <c r="O382" i="1"/>
  <c r="A382" i="1" s="1"/>
  <c r="P382" i="1"/>
  <c r="B382" i="1" s="1"/>
  <c r="H383" i="1"/>
  <c r="O383" i="1"/>
  <c r="A383" i="1" s="1"/>
  <c r="P383" i="1"/>
  <c r="B383" i="1" s="1"/>
  <c r="H384" i="1"/>
  <c r="O384" i="1"/>
  <c r="A384" i="1" s="1"/>
  <c r="P384" i="1"/>
  <c r="B384" i="1" s="1"/>
  <c r="H385" i="1"/>
  <c r="O385" i="1"/>
  <c r="A385" i="1" s="1"/>
  <c r="P385" i="1"/>
  <c r="B385" i="1" s="1"/>
  <c r="H386" i="1"/>
  <c r="O386" i="1"/>
  <c r="A386" i="1" s="1"/>
  <c r="P386" i="1"/>
  <c r="B386" i="1" s="1"/>
  <c r="H387" i="1"/>
  <c r="O387" i="1"/>
  <c r="A387" i="1" s="1"/>
  <c r="P387" i="1"/>
  <c r="B387" i="1" s="1"/>
  <c r="H388" i="1"/>
  <c r="O388" i="1"/>
  <c r="A388" i="1" s="1"/>
  <c r="P388" i="1"/>
  <c r="B388" i="1" s="1"/>
  <c r="H389" i="1"/>
  <c r="O389" i="1"/>
  <c r="A389" i="1" s="1"/>
  <c r="P389" i="1"/>
  <c r="B389" i="1" s="1"/>
  <c r="H390" i="1"/>
  <c r="O390" i="1"/>
  <c r="A390" i="1" s="1"/>
  <c r="P390" i="1"/>
  <c r="B390" i="1" s="1"/>
  <c r="H391" i="1"/>
  <c r="O391" i="1"/>
  <c r="A391" i="1" s="1"/>
  <c r="P391" i="1"/>
  <c r="B391" i="1" s="1"/>
  <c r="H392" i="1"/>
  <c r="O392" i="1"/>
  <c r="A392" i="1" s="1"/>
  <c r="P392" i="1"/>
  <c r="B392" i="1" s="1"/>
  <c r="H393" i="1"/>
  <c r="O393" i="1"/>
  <c r="A393" i="1" s="1"/>
  <c r="P393" i="1"/>
  <c r="B393" i="1" s="1"/>
  <c r="H394" i="1"/>
  <c r="O394" i="1"/>
  <c r="A394" i="1" s="1"/>
  <c r="P394" i="1"/>
  <c r="B394" i="1" s="1"/>
  <c r="H395" i="1"/>
  <c r="O395" i="1"/>
  <c r="A395" i="1" s="1"/>
  <c r="P395" i="1"/>
  <c r="B395" i="1" s="1"/>
  <c r="H396" i="1"/>
  <c r="O396" i="1"/>
  <c r="A396" i="1" s="1"/>
  <c r="P396" i="1"/>
  <c r="B396" i="1" s="1"/>
  <c r="H397" i="1"/>
  <c r="O397" i="1"/>
  <c r="A397" i="1" s="1"/>
  <c r="P397" i="1"/>
  <c r="B397" i="1" s="1"/>
  <c r="H398" i="1"/>
  <c r="O398" i="1"/>
  <c r="A398" i="1" s="1"/>
  <c r="P398" i="1"/>
  <c r="B398" i="1" s="1"/>
  <c r="H399" i="1"/>
  <c r="O399" i="1"/>
  <c r="A399" i="1" s="1"/>
  <c r="P399" i="1"/>
  <c r="B399" i="1" s="1"/>
  <c r="H400" i="1"/>
  <c r="O400" i="1"/>
  <c r="A400" i="1" s="1"/>
  <c r="P400" i="1"/>
  <c r="B400" i="1" s="1"/>
  <c r="H401" i="1"/>
  <c r="O401" i="1"/>
  <c r="A401" i="1" s="1"/>
  <c r="P401" i="1"/>
  <c r="B401" i="1" s="1"/>
  <c r="H402" i="1"/>
  <c r="O402" i="1"/>
  <c r="A402" i="1" s="1"/>
  <c r="P402" i="1"/>
  <c r="B402" i="1" s="1"/>
  <c r="H403" i="1"/>
  <c r="O403" i="1"/>
  <c r="A403" i="1" s="1"/>
  <c r="P403" i="1"/>
  <c r="B403" i="1" s="1"/>
  <c r="H404" i="1"/>
  <c r="O404" i="1"/>
  <c r="A404" i="1" s="1"/>
  <c r="P404" i="1"/>
  <c r="B404" i="1" s="1"/>
  <c r="H405" i="1"/>
  <c r="O405" i="1"/>
  <c r="A405" i="1" s="1"/>
  <c r="P405" i="1"/>
  <c r="B405" i="1" s="1"/>
  <c r="H406" i="1"/>
  <c r="O406" i="1"/>
  <c r="A406" i="1" s="1"/>
  <c r="P406" i="1"/>
  <c r="B406" i="1" s="1"/>
  <c r="H407" i="1"/>
  <c r="O407" i="1"/>
  <c r="A407" i="1" s="1"/>
  <c r="P407" i="1"/>
  <c r="B407" i="1" s="1"/>
  <c r="H408" i="1"/>
  <c r="O408" i="1"/>
  <c r="A408" i="1" s="1"/>
  <c r="P408" i="1"/>
  <c r="B408" i="1" s="1"/>
  <c r="H409" i="1"/>
  <c r="O409" i="1"/>
  <c r="A409" i="1" s="1"/>
  <c r="P409" i="1"/>
  <c r="B409" i="1" s="1"/>
  <c r="H410" i="1"/>
  <c r="O410" i="1"/>
  <c r="A410" i="1" s="1"/>
  <c r="P410" i="1"/>
  <c r="B410" i="1" s="1"/>
  <c r="H411" i="1"/>
  <c r="O411" i="1"/>
  <c r="A411" i="1" s="1"/>
  <c r="P411" i="1"/>
  <c r="B411" i="1" s="1"/>
  <c r="H412" i="1"/>
  <c r="O412" i="1"/>
  <c r="A412" i="1" s="1"/>
  <c r="P412" i="1"/>
  <c r="B412" i="1" s="1"/>
  <c r="H413" i="1"/>
  <c r="O413" i="1"/>
  <c r="A413" i="1" s="1"/>
  <c r="P413" i="1"/>
  <c r="B413" i="1" s="1"/>
  <c r="H414" i="1"/>
  <c r="O414" i="1"/>
  <c r="A414" i="1" s="1"/>
  <c r="P414" i="1"/>
  <c r="B414" i="1" s="1"/>
  <c r="H415" i="1"/>
  <c r="O415" i="1"/>
  <c r="A415" i="1" s="1"/>
  <c r="P415" i="1"/>
  <c r="B415" i="1" s="1"/>
  <c r="H416" i="1"/>
  <c r="O416" i="1"/>
  <c r="A416" i="1" s="1"/>
  <c r="P416" i="1"/>
  <c r="B416" i="1" s="1"/>
  <c r="H417" i="1"/>
  <c r="O417" i="1"/>
  <c r="A417" i="1" s="1"/>
  <c r="P417" i="1"/>
  <c r="B417" i="1" s="1"/>
  <c r="H418" i="1"/>
  <c r="O418" i="1"/>
  <c r="A418" i="1" s="1"/>
  <c r="P418" i="1"/>
  <c r="B418" i="1" s="1"/>
  <c r="H419" i="1"/>
  <c r="O419" i="1"/>
  <c r="A419" i="1" s="1"/>
  <c r="P419" i="1"/>
  <c r="B419" i="1" s="1"/>
  <c r="H420" i="1"/>
  <c r="O420" i="1"/>
  <c r="A420" i="1" s="1"/>
  <c r="P420" i="1"/>
  <c r="B420" i="1" s="1"/>
  <c r="H421" i="1"/>
  <c r="O421" i="1"/>
  <c r="A421" i="1" s="1"/>
  <c r="P421" i="1"/>
  <c r="B421" i="1" s="1"/>
  <c r="H422" i="1"/>
  <c r="O422" i="1"/>
  <c r="A422" i="1" s="1"/>
  <c r="P422" i="1"/>
  <c r="B422" i="1" s="1"/>
  <c r="H423" i="1"/>
  <c r="O423" i="1"/>
  <c r="A423" i="1" s="1"/>
  <c r="P423" i="1"/>
  <c r="B423" i="1" s="1"/>
  <c r="H424" i="1"/>
  <c r="O424" i="1"/>
  <c r="A424" i="1" s="1"/>
  <c r="P424" i="1"/>
  <c r="B424" i="1" s="1"/>
  <c r="H425" i="1"/>
  <c r="O425" i="1"/>
  <c r="A425" i="1" s="1"/>
  <c r="P425" i="1"/>
  <c r="B425" i="1" s="1"/>
  <c r="H426" i="1"/>
  <c r="O426" i="1"/>
  <c r="A426" i="1" s="1"/>
  <c r="P426" i="1"/>
  <c r="B426" i="1" s="1"/>
  <c r="H427" i="1"/>
  <c r="O427" i="1"/>
  <c r="A427" i="1" s="1"/>
  <c r="P427" i="1"/>
  <c r="B427" i="1" s="1"/>
  <c r="H428" i="1"/>
  <c r="O428" i="1"/>
  <c r="A428" i="1" s="1"/>
  <c r="P428" i="1"/>
  <c r="B428" i="1" s="1"/>
  <c r="H429" i="1"/>
  <c r="O429" i="1"/>
  <c r="A429" i="1" s="1"/>
  <c r="P429" i="1"/>
  <c r="B429" i="1" s="1"/>
  <c r="H430" i="1"/>
  <c r="O430" i="1"/>
  <c r="A430" i="1" s="1"/>
  <c r="P430" i="1"/>
  <c r="B430" i="1" s="1"/>
  <c r="H431" i="1"/>
  <c r="O431" i="1"/>
  <c r="A431" i="1" s="1"/>
  <c r="P431" i="1"/>
  <c r="B431" i="1" s="1"/>
  <c r="H432" i="1"/>
  <c r="O432" i="1"/>
  <c r="A432" i="1" s="1"/>
  <c r="P432" i="1"/>
  <c r="B432" i="1" s="1"/>
  <c r="H433" i="1"/>
  <c r="O433" i="1"/>
  <c r="A433" i="1" s="1"/>
  <c r="P433" i="1"/>
  <c r="B433" i="1" s="1"/>
  <c r="H434" i="1"/>
  <c r="O434" i="1"/>
  <c r="A434" i="1" s="1"/>
  <c r="P434" i="1"/>
  <c r="B434" i="1" s="1"/>
  <c r="H435" i="1"/>
  <c r="O435" i="1"/>
  <c r="A435" i="1" s="1"/>
  <c r="P435" i="1"/>
  <c r="B435" i="1" s="1"/>
  <c r="H436" i="1"/>
  <c r="O436" i="1"/>
  <c r="A436" i="1" s="1"/>
  <c r="P436" i="1"/>
  <c r="B436" i="1" s="1"/>
  <c r="H437" i="1"/>
  <c r="O437" i="1"/>
  <c r="A437" i="1" s="1"/>
  <c r="P437" i="1"/>
  <c r="B437" i="1" s="1"/>
  <c r="H438" i="1"/>
  <c r="O438" i="1"/>
  <c r="A438" i="1" s="1"/>
  <c r="P438" i="1"/>
  <c r="B438" i="1" s="1"/>
  <c r="H439" i="1"/>
  <c r="O439" i="1"/>
  <c r="A439" i="1" s="1"/>
  <c r="P439" i="1"/>
  <c r="B439" i="1" s="1"/>
  <c r="H440" i="1"/>
  <c r="O440" i="1"/>
  <c r="A440" i="1" s="1"/>
  <c r="P440" i="1"/>
  <c r="B440" i="1" s="1"/>
  <c r="H441" i="1"/>
  <c r="O441" i="1"/>
  <c r="A441" i="1" s="1"/>
  <c r="P441" i="1"/>
  <c r="B441" i="1" s="1"/>
  <c r="H442" i="1"/>
  <c r="O442" i="1"/>
  <c r="A442" i="1" s="1"/>
  <c r="P442" i="1"/>
  <c r="B442" i="1" s="1"/>
  <c r="H443" i="1"/>
  <c r="O443" i="1"/>
  <c r="A443" i="1" s="1"/>
  <c r="P443" i="1"/>
  <c r="B443" i="1" s="1"/>
  <c r="H444" i="1"/>
  <c r="O444" i="1"/>
  <c r="A444" i="1" s="1"/>
  <c r="P444" i="1"/>
  <c r="B444" i="1" s="1"/>
  <c r="H445" i="1"/>
  <c r="O445" i="1"/>
  <c r="A445" i="1" s="1"/>
  <c r="P445" i="1"/>
  <c r="B445" i="1" s="1"/>
  <c r="H446" i="1"/>
  <c r="O446" i="1"/>
  <c r="A446" i="1" s="1"/>
  <c r="P446" i="1"/>
  <c r="B446" i="1" s="1"/>
  <c r="H447" i="1"/>
  <c r="O447" i="1"/>
  <c r="A447" i="1" s="1"/>
  <c r="P447" i="1"/>
  <c r="B447" i="1" s="1"/>
  <c r="H448" i="1"/>
  <c r="O448" i="1"/>
  <c r="A448" i="1" s="1"/>
  <c r="P448" i="1"/>
  <c r="B448" i="1" s="1"/>
  <c r="H449" i="1"/>
  <c r="O449" i="1"/>
  <c r="A449" i="1" s="1"/>
  <c r="P449" i="1"/>
  <c r="B449" i="1" s="1"/>
  <c r="H450" i="1"/>
  <c r="O450" i="1"/>
  <c r="A450" i="1" s="1"/>
  <c r="P450" i="1"/>
  <c r="B450" i="1" s="1"/>
  <c r="H451" i="1"/>
  <c r="O451" i="1"/>
  <c r="A451" i="1" s="1"/>
  <c r="P451" i="1"/>
  <c r="B451" i="1" s="1"/>
  <c r="H452" i="1"/>
  <c r="O452" i="1"/>
  <c r="A452" i="1" s="1"/>
  <c r="P452" i="1"/>
  <c r="B452" i="1" s="1"/>
  <c r="H453" i="1"/>
  <c r="O453" i="1"/>
  <c r="A453" i="1" s="1"/>
  <c r="P453" i="1"/>
  <c r="B453" i="1" s="1"/>
  <c r="H454" i="1"/>
  <c r="O454" i="1"/>
  <c r="A454" i="1" s="1"/>
  <c r="P454" i="1"/>
  <c r="B454" i="1" s="1"/>
  <c r="H455" i="1"/>
  <c r="O455" i="1"/>
  <c r="A455" i="1" s="1"/>
  <c r="P455" i="1"/>
  <c r="B455" i="1" s="1"/>
  <c r="H456" i="1"/>
  <c r="O456" i="1"/>
  <c r="A456" i="1" s="1"/>
  <c r="P456" i="1"/>
  <c r="B456" i="1" s="1"/>
  <c r="H457" i="1"/>
  <c r="O457" i="1"/>
  <c r="A457" i="1" s="1"/>
  <c r="P457" i="1"/>
  <c r="B457" i="1" s="1"/>
  <c r="H458" i="1"/>
  <c r="O458" i="1"/>
  <c r="A458" i="1" s="1"/>
  <c r="P458" i="1"/>
  <c r="B458" i="1" s="1"/>
  <c r="H459" i="1"/>
  <c r="O459" i="1"/>
  <c r="A459" i="1" s="1"/>
  <c r="P459" i="1"/>
  <c r="B459" i="1" s="1"/>
  <c r="H460" i="1"/>
  <c r="O460" i="1"/>
  <c r="A460" i="1" s="1"/>
  <c r="P460" i="1"/>
  <c r="B460" i="1" s="1"/>
  <c r="H461" i="1"/>
  <c r="O461" i="1"/>
  <c r="A461" i="1" s="1"/>
  <c r="P461" i="1"/>
  <c r="B461" i="1" s="1"/>
  <c r="H462" i="1"/>
  <c r="O462" i="1"/>
  <c r="A462" i="1" s="1"/>
  <c r="P462" i="1"/>
  <c r="B462" i="1" s="1"/>
  <c r="H463" i="1"/>
  <c r="O463" i="1"/>
  <c r="A463" i="1" s="1"/>
  <c r="P463" i="1"/>
  <c r="B463" i="1" s="1"/>
  <c r="H464" i="1"/>
  <c r="O464" i="1"/>
  <c r="A464" i="1" s="1"/>
  <c r="P464" i="1"/>
  <c r="B464" i="1" s="1"/>
  <c r="H465" i="1"/>
  <c r="O465" i="1"/>
  <c r="A465" i="1" s="1"/>
  <c r="P465" i="1"/>
  <c r="B465" i="1" s="1"/>
  <c r="H466" i="1"/>
  <c r="O466" i="1"/>
  <c r="A466" i="1" s="1"/>
  <c r="P466" i="1"/>
  <c r="B466" i="1" s="1"/>
  <c r="H467" i="1"/>
  <c r="O467" i="1"/>
  <c r="A467" i="1" s="1"/>
  <c r="P467" i="1"/>
  <c r="B467" i="1" s="1"/>
  <c r="H468" i="1"/>
  <c r="O468" i="1"/>
  <c r="A468" i="1" s="1"/>
  <c r="P468" i="1"/>
  <c r="B468" i="1" s="1"/>
  <c r="H469" i="1"/>
  <c r="O469" i="1"/>
  <c r="A469" i="1" s="1"/>
  <c r="P469" i="1"/>
  <c r="B469" i="1" s="1"/>
  <c r="H470" i="1"/>
  <c r="O470" i="1"/>
  <c r="A470" i="1" s="1"/>
  <c r="P470" i="1"/>
  <c r="B470" i="1" s="1"/>
  <c r="H471" i="1"/>
  <c r="O471" i="1"/>
  <c r="A471" i="1" s="1"/>
  <c r="P471" i="1"/>
  <c r="B471" i="1" s="1"/>
  <c r="H472" i="1"/>
  <c r="O472" i="1"/>
  <c r="A472" i="1" s="1"/>
  <c r="P472" i="1"/>
  <c r="B472" i="1" s="1"/>
  <c r="H473" i="1"/>
  <c r="O473" i="1"/>
  <c r="A473" i="1" s="1"/>
  <c r="P473" i="1"/>
  <c r="B473" i="1" s="1"/>
  <c r="H474" i="1"/>
  <c r="O474" i="1"/>
  <c r="A474" i="1" s="1"/>
  <c r="P474" i="1"/>
  <c r="B474" i="1" s="1"/>
  <c r="H475" i="1"/>
  <c r="O475" i="1"/>
  <c r="A475" i="1" s="1"/>
  <c r="P475" i="1"/>
  <c r="B475" i="1" s="1"/>
  <c r="H476" i="1"/>
  <c r="O476" i="1"/>
  <c r="A476" i="1" s="1"/>
  <c r="P476" i="1"/>
  <c r="B476" i="1" s="1"/>
  <c r="H477" i="1"/>
  <c r="O477" i="1"/>
  <c r="A477" i="1" s="1"/>
  <c r="P477" i="1"/>
  <c r="B477" i="1" s="1"/>
  <c r="H478" i="1"/>
  <c r="O478" i="1"/>
  <c r="A478" i="1" s="1"/>
  <c r="P478" i="1"/>
  <c r="B478" i="1" s="1"/>
  <c r="H479" i="1"/>
  <c r="O479" i="1"/>
  <c r="A479" i="1" s="1"/>
  <c r="P479" i="1"/>
  <c r="B479" i="1" s="1"/>
  <c r="H480" i="1"/>
  <c r="O480" i="1"/>
  <c r="A480" i="1" s="1"/>
  <c r="P480" i="1"/>
  <c r="B480" i="1" s="1"/>
  <c r="H481" i="1"/>
  <c r="O481" i="1"/>
  <c r="A481" i="1" s="1"/>
  <c r="P481" i="1"/>
  <c r="B481" i="1" s="1"/>
  <c r="H482" i="1"/>
  <c r="O482" i="1"/>
  <c r="A482" i="1" s="1"/>
  <c r="P482" i="1"/>
  <c r="B482" i="1" s="1"/>
  <c r="H483" i="1"/>
  <c r="O483" i="1"/>
  <c r="A483" i="1" s="1"/>
  <c r="P483" i="1"/>
  <c r="B483" i="1" s="1"/>
  <c r="H484" i="1"/>
  <c r="O484" i="1"/>
  <c r="A484" i="1" s="1"/>
  <c r="P484" i="1"/>
  <c r="B484" i="1" s="1"/>
  <c r="H485" i="1"/>
  <c r="O485" i="1"/>
  <c r="A485" i="1" s="1"/>
  <c r="P485" i="1"/>
  <c r="B485" i="1" s="1"/>
  <c r="H486" i="1"/>
  <c r="O486" i="1"/>
  <c r="A486" i="1" s="1"/>
  <c r="P486" i="1"/>
  <c r="B486" i="1" s="1"/>
  <c r="H487" i="1"/>
  <c r="O487" i="1"/>
  <c r="A487" i="1" s="1"/>
  <c r="P487" i="1"/>
  <c r="B487" i="1" s="1"/>
  <c r="H488" i="1"/>
  <c r="O488" i="1"/>
  <c r="A488" i="1" s="1"/>
  <c r="P488" i="1"/>
  <c r="B488" i="1" s="1"/>
  <c r="H489" i="1"/>
  <c r="O489" i="1"/>
  <c r="A489" i="1" s="1"/>
  <c r="P489" i="1"/>
  <c r="B489" i="1" s="1"/>
  <c r="H490" i="1"/>
  <c r="O490" i="1"/>
  <c r="A490" i="1" s="1"/>
  <c r="P490" i="1"/>
  <c r="B490" i="1" s="1"/>
  <c r="H491" i="1"/>
  <c r="O491" i="1"/>
  <c r="A491" i="1" s="1"/>
  <c r="P491" i="1"/>
  <c r="B491" i="1" s="1"/>
  <c r="H492" i="1"/>
  <c r="O492" i="1"/>
  <c r="A492" i="1" s="1"/>
  <c r="P492" i="1"/>
  <c r="B492" i="1" s="1"/>
  <c r="H493" i="1"/>
  <c r="O493" i="1"/>
  <c r="A493" i="1" s="1"/>
  <c r="P493" i="1"/>
  <c r="B493" i="1" s="1"/>
  <c r="H494" i="1"/>
  <c r="O494" i="1"/>
  <c r="A494" i="1" s="1"/>
  <c r="P494" i="1"/>
  <c r="B494" i="1" s="1"/>
  <c r="H495" i="1"/>
  <c r="O495" i="1"/>
  <c r="A495" i="1" s="1"/>
  <c r="P495" i="1"/>
  <c r="B495" i="1" s="1"/>
  <c r="H496" i="1"/>
  <c r="O496" i="1"/>
  <c r="A496" i="1" s="1"/>
  <c r="P496" i="1"/>
  <c r="B496" i="1" s="1"/>
  <c r="H497" i="1"/>
  <c r="O497" i="1"/>
  <c r="A497" i="1" s="1"/>
  <c r="P497" i="1"/>
  <c r="B497" i="1" s="1"/>
  <c r="H498" i="1"/>
  <c r="O498" i="1"/>
  <c r="A498" i="1" s="1"/>
  <c r="P498" i="1"/>
  <c r="B498" i="1" s="1"/>
  <c r="H499" i="1"/>
  <c r="O499" i="1"/>
  <c r="A499" i="1" s="1"/>
  <c r="P499" i="1"/>
  <c r="B499" i="1" s="1"/>
  <c r="H500" i="1"/>
  <c r="O500" i="1"/>
  <c r="A500" i="1" s="1"/>
  <c r="P500" i="1"/>
  <c r="B500" i="1" s="1"/>
  <c r="H501" i="1"/>
  <c r="O501" i="1"/>
  <c r="A501" i="1" s="1"/>
  <c r="P501" i="1"/>
  <c r="B501" i="1" s="1"/>
  <c r="H502" i="1"/>
  <c r="O502" i="1"/>
  <c r="A502" i="1" s="1"/>
  <c r="P502" i="1"/>
  <c r="B502" i="1" s="1"/>
  <c r="H503" i="1"/>
  <c r="O503" i="1"/>
  <c r="A503" i="1" s="1"/>
  <c r="P503" i="1"/>
  <c r="B503" i="1" s="1"/>
  <c r="H504" i="1"/>
  <c r="O504" i="1"/>
  <c r="A504" i="1" s="1"/>
  <c r="P504" i="1"/>
  <c r="B504" i="1" s="1"/>
  <c r="H505" i="1"/>
  <c r="O505" i="1"/>
  <c r="A505" i="1" s="1"/>
  <c r="P505" i="1"/>
  <c r="B505" i="1" s="1"/>
  <c r="H506" i="1"/>
  <c r="O506" i="1"/>
  <c r="A506" i="1" s="1"/>
  <c r="P506" i="1"/>
  <c r="B506" i="1" s="1"/>
  <c r="H507" i="1"/>
  <c r="O507" i="1"/>
  <c r="A507" i="1" s="1"/>
  <c r="P507" i="1"/>
  <c r="B507" i="1" s="1"/>
  <c r="H508" i="1"/>
  <c r="O508" i="1"/>
  <c r="A508" i="1" s="1"/>
  <c r="P508" i="1"/>
  <c r="B508" i="1" s="1"/>
  <c r="H509" i="1"/>
  <c r="O509" i="1"/>
  <c r="A509" i="1" s="1"/>
  <c r="P509" i="1"/>
  <c r="B509" i="1" s="1"/>
  <c r="H510" i="1"/>
  <c r="O510" i="1"/>
  <c r="A510" i="1" s="1"/>
  <c r="P510" i="1"/>
  <c r="B510" i="1" s="1"/>
  <c r="H511" i="1"/>
  <c r="O511" i="1"/>
  <c r="A511" i="1" s="1"/>
  <c r="P511" i="1"/>
  <c r="B511" i="1" s="1"/>
  <c r="H512" i="1"/>
  <c r="O512" i="1"/>
  <c r="A512" i="1" s="1"/>
  <c r="P512" i="1"/>
  <c r="B512" i="1" s="1"/>
  <c r="H513" i="1"/>
  <c r="O513" i="1"/>
  <c r="A513" i="1" s="1"/>
  <c r="P513" i="1"/>
  <c r="B513" i="1" s="1"/>
  <c r="H514" i="1"/>
  <c r="O514" i="1"/>
  <c r="A514" i="1" s="1"/>
  <c r="P514" i="1"/>
  <c r="B514" i="1" s="1"/>
  <c r="H515" i="1"/>
  <c r="O515" i="1"/>
  <c r="A515" i="1" s="1"/>
  <c r="P515" i="1"/>
  <c r="B515" i="1" s="1"/>
  <c r="H516" i="1"/>
  <c r="O516" i="1"/>
  <c r="A516" i="1" s="1"/>
  <c r="P516" i="1"/>
  <c r="B516" i="1" s="1"/>
  <c r="H517" i="1"/>
  <c r="O517" i="1"/>
  <c r="A517" i="1" s="1"/>
  <c r="P517" i="1"/>
  <c r="B517" i="1" s="1"/>
  <c r="H518" i="1"/>
  <c r="O518" i="1"/>
  <c r="A518" i="1" s="1"/>
  <c r="P518" i="1"/>
  <c r="B518" i="1" s="1"/>
  <c r="H519" i="1"/>
  <c r="O519" i="1"/>
  <c r="A519" i="1" s="1"/>
  <c r="P519" i="1"/>
  <c r="B519" i="1" s="1"/>
  <c r="H520" i="1"/>
  <c r="O520" i="1"/>
  <c r="A520" i="1" s="1"/>
  <c r="P520" i="1"/>
  <c r="B520" i="1" s="1"/>
  <c r="H521" i="1"/>
  <c r="O521" i="1"/>
  <c r="A521" i="1" s="1"/>
  <c r="P521" i="1"/>
  <c r="B521" i="1" s="1"/>
  <c r="H522" i="1"/>
  <c r="O522" i="1"/>
  <c r="A522" i="1" s="1"/>
  <c r="P522" i="1"/>
  <c r="B522" i="1" s="1"/>
  <c r="H523" i="1"/>
  <c r="O523" i="1"/>
  <c r="A523" i="1" s="1"/>
  <c r="P523" i="1"/>
  <c r="B523" i="1" s="1"/>
  <c r="H524" i="1"/>
  <c r="O524" i="1"/>
  <c r="A524" i="1" s="1"/>
  <c r="P524" i="1"/>
  <c r="B524" i="1" s="1"/>
  <c r="H525" i="1"/>
  <c r="O525" i="1"/>
  <c r="A525" i="1" s="1"/>
  <c r="P525" i="1"/>
  <c r="B525" i="1" s="1"/>
  <c r="H526" i="1"/>
  <c r="O526" i="1"/>
  <c r="A526" i="1" s="1"/>
  <c r="P526" i="1"/>
  <c r="B526" i="1" s="1"/>
  <c r="H527" i="1"/>
  <c r="O527" i="1"/>
  <c r="A527" i="1" s="1"/>
  <c r="P527" i="1"/>
  <c r="B527" i="1" s="1"/>
  <c r="H528" i="1"/>
  <c r="O528" i="1"/>
  <c r="A528" i="1" s="1"/>
  <c r="P528" i="1"/>
  <c r="B528" i="1" s="1"/>
  <c r="H529" i="1"/>
  <c r="O529" i="1"/>
  <c r="A529" i="1" s="1"/>
  <c r="P529" i="1"/>
  <c r="B529" i="1" s="1"/>
  <c r="H530" i="1"/>
  <c r="O530" i="1"/>
  <c r="A530" i="1" s="1"/>
  <c r="P530" i="1"/>
  <c r="B530" i="1" s="1"/>
  <c r="H531" i="1"/>
  <c r="O531" i="1"/>
  <c r="A531" i="1" s="1"/>
  <c r="P531" i="1"/>
  <c r="B531" i="1" s="1"/>
  <c r="H532" i="1"/>
  <c r="O532" i="1"/>
  <c r="A532" i="1" s="1"/>
  <c r="P532" i="1"/>
  <c r="B532" i="1" s="1"/>
  <c r="H533" i="1"/>
  <c r="O533" i="1"/>
  <c r="A533" i="1" s="1"/>
  <c r="P533" i="1"/>
  <c r="B533" i="1" s="1"/>
  <c r="H534" i="1"/>
  <c r="O534" i="1"/>
  <c r="A534" i="1" s="1"/>
  <c r="P534" i="1"/>
  <c r="B534" i="1" s="1"/>
  <c r="H535" i="1"/>
  <c r="O535" i="1"/>
  <c r="A535" i="1" s="1"/>
  <c r="P535" i="1"/>
  <c r="B535" i="1" s="1"/>
  <c r="H536" i="1"/>
  <c r="O536" i="1"/>
  <c r="A536" i="1" s="1"/>
  <c r="P536" i="1"/>
  <c r="B536" i="1" s="1"/>
  <c r="H537" i="1"/>
  <c r="O537" i="1"/>
  <c r="A537" i="1" s="1"/>
  <c r="P537" i="1"/>
  <c r="B537" i="1" s="1"/>
  <c r="H538" i="1"/>
  <c r="O538" i="1"/>
  <c r="A538" i="1" s="1"/>
  <c r="P538" i="1"/>
  <c r="B538" i="1" s="1"/>
  <c r="H539" i="1"/>
  <c r="O539" i="1"/>
  <c r="A539" i="1" s="1"/>
  <c r="P539" i="1"/>
  <c r="B539" i="1" s="1"/>
  <c r="H540" i="1"/>
  <c r="O540" i="1"/>
  <c r="A540" i="1" s="1"/>
  <c r="P540" i="1"/>
  <c r="B540" i="1" s="1"/>
  <c r="H541" i="1"/>
  <c r="O541" i="1"/>
  <c r="A541" i="1" s="1"/>
  <c r="P541" i="1"/>
  <c r="B541" i="1" s="1"/>
  <c r="H542" i="1"/>
  <c r="O542" i="1"/>
  <c r="A542" i="1" s="1"/>
  <c r="P542" i="1"/>
  <c r="B542" i="1" s="1"/>
  <c r="H543" i="1"/>
  <c r="O543" i="1"/>
  <c r="A543" i="1" s="1"/>
  <c r="P543" i="1"/>
  <c r="B543" i="1" s="1"/>
  <c r="H544" i="1"/>
  <c r="O544" i="1"/>
  <c r="A544" i="1" s="1"/>
  <c r="P544" i="1"/>
  <c r="B544" i="1" s="1"/>
  <c r="H545" i="1"/>
  <c r="O545" i="1"/>
  <c r="A545" i="1" s="1"/>
  <c r="P545" i="1"/>
  <c r="B545" i="1" s="1"/>
  <c r="H546" i="1"/>
  <c r="O546" i="1"/>
  <c r="A546" i="1" s="1"/>
  <c r="P546" i="1"/>
  <c r="B546" i="1" s="1"/>
  <c r="H547" i="1"/>
  <c r="O547" i="1"/>
  <c r="A547" i="1" s="1"/>
  <c r="P547" i="1"/>
  <c r="B547" i="1" s="1"/>
  <c r="H548" i="1"/>
  <c r="O548" i="1"/>
  <c r="A548" i="1" s="1"/>
  <c r="P548" i="1"/>
  <c r="B548" i="1" s="1"/>
  <c r="H549" i="1"/>
  <c r="O549" i="1"/>
  <c r="A549" i="1" s="1"/>
  <c r="P549" i="1"/>
  <c r="B549" i="1" s="1"/>
  <c r="H550" i="1"/>
  <c r="O550" i="1"/>
  <c r="A550" i="1" s="1"/>
  <c r="P550" i="1"/>
  <c r="B550" i="1" s="1"/>
  <c r="H551" i="1"/>
  <c r="O551" i="1"/>
  <c r="A551" i="1" s="1"/>
  <c r="P551" i="1"/>
  <c r="B551" i="1" s="1"/>
  <c r="H552" i="1"/>
  <c r="O552" i="1"/>
  <c r="A552" i="1" s="1"/>
  <c r="P552" i="1"/>
  <c r="B552" i="1" s="1"/>
  <c r="H553" i="1"/>
  <c r="O553" i="1"/>
  <c r="A553" i="1" s="1"/>
  <c r="P553" i="1"/>
  <c r="B553" i="1" s="1"/>
  <c r="H554" i="1"/>
  <c r="O554" i="1"/>
  <c r="A554" i="1" s="1"/>
  <c r="P554" i="1"/>
  <c r="B554" i="1" s="1"/>
  <c r="H555" i="1"/>
  <c r="O555" i="1"/>
  <c r="A555" i="1" s="1"/>
  <c r="P555" i="1"/>
  <c r="B555" i="1" s="1"/>
  <c r="H556" i="1"/>
  <c r="O556" i="1"/>
  <c r="A556" i="1" s="1"/>
  <c r="P556" i="1"/>
  <c r="B556" i="1" s="1"/>
  <c r="H557" i="1"/>
  <c r="O557" i="1"/>
  <c r="A557" i="1" s="1"/>
  <c r="P557" i="1"/>
  <c r="B557" i="1" s="1"/>
  <c r="H558" i="1"/>
  <c r="O558" i="1"/>
  <c r="A558" i="1" s="1"/>
  <c r="P558" i="1"/>
  <c r="B558" i="1" s="1"/>
  <c r="H559" i="1"/>
  <c r="O559" i="1"/>
  <c r="A559" i="1" s="1"/>
  <c r="P559" i="1"/>
  <c r="B559" i="1" s="1"/>
  <c r="H560" i="1"/>
  <c r="O560" i="1"/>
  <c r="A560" i="1" s="1"/>
  <c r="P560" i="1"/>
  <c r="B560" i="1" s="1"/>
  <c r="H561" i="1"/>
  <c r="O561" i="1"/>
  <c r="A561" i="1" s="1"/>
  <c r="P561" i="1"/>
  <c r="B561" i="1" s="1"/>
  <c r="H562" i="1"/>
  <c r="O562" i="1"/>
  <c r="A562" i="1" s="1"/>
  <c r="P562" i="1"/>
  <c r="B562" i="1" s="1"/>
  <c r="H563" i="1"/>
  <c r="O563" i="1"/>
  <c r="A563" i="1" s="1"/>
  <c r="P563" i="1"/>
  <c r="B563" i="1" s="1"/>
  <c r="H564" i="1"/>
  <c r="O564" i="1"/>
  <c r="A564" i="1" s="1"/>
  <c r="P564" i="1"/>
  <c r="B564" i="1" s="1"/>
  <c r="H565" i="1"/>
  <c r="O565" i="1"/>
  <c r="A565" i="1" s="1"/>
  <c r="P565" i="1"/>
  <c r="B565" i="1" s="1"/>
  <c r="H566" i="1"/>
  <c r="O566" i="1"/>
  <c r="A566" i="1" s="1"/>
  <c r="P566" i="1"/>
  <c r="B566" i="1" s="1"/>
  <c r="H567" i="1"/>
  <c r="O567" i="1"/>
  <c r="A567" i="1" s="1"/>
  <c r="P567" i="1"/>
  <c r="B567" i="1" s="1"/>
  <c r="H568" i="1"/>
  <c r="O568" i="1"/>
  <c r="A568" i="1" s="1"/>
  <c r="P568" i="1"/>
  <c r="B568" i="1" s="1"/>
  <c r="H569" i="1"/>
  <c r="O569" i="1"/>
  <c r="A569" i="1" s="1"/>
  <c r="P569" i="1"/>
  <c r="B569" i="1" s="1"/>
  <c r="H570" i="1"/>
  <c r="O570" i="1"/>
  <c r="A570" i="1" s="1"/>
  <c r="P570" i="1"/>
  <c r="B570" i="1" s="1"/>
  <c r="H571" i="1"/>
  <c r="O571" i="1"/>
  <c r="A571" i="1" s="1"/>
  <c r="P571" i="1"/>
  <c r="B571" i="1" s="1"/>
  <c r="H572" i="1"/>
  <c r="O572" i="1"/>
  <c r="A572" i="1" s="1"/>
  <c r="P572" i="1"/>
  <c r="B572" i="1" s="1"/>
  <c r="H573" i="1"/>
  <c r="O573" i="1"/>
  <c r="A573" i="1" s="1"/>
  <c r="P573" i="1"/>
  <c r="B573" i="1" s="1"/>
  <c r="H574" i="1"/>
  <c r="O574" i="1"/>
  <c r="A574" i="1" s="1"/>
  <c r="P574" i="1"/>
  <c r="B574" i="1" s="1"/>
  <c r="H575" i="1"/>
  <c r="O575" i="1"/>
  <c r="A575" i="1" s="1"/>
  <c r="P575" i="1"/>
  <c r="B575" i="1" s="1"/>
  <c r="H576" i="1"/>
  <c r="O576" i="1"/>
  <c r="A576" i="1" s="1"/>
  <c r="P576" i="1"/>
  <c r="B576" i="1" s="1"/>
  <c r="H577" i="1"/>
  <c r="O577" i="1"/>
  <c r="A577" i="1" s="1"/>
  <c r="P577" i="1"/>
  <c r="B577" i="1" s="1"/>
  <c r="H578" i="1"/>
  <c r="O578" i="1"/>
  <c r="A578" i="1" s="1"/>
  <c r="P578" i="1"/>
  <c r="B578" i="1" s="1"/>
  <c r="H579" i="1"/>
  <c r="O579" i="1"/>
  <c r="A579" i="1" s="1"/>
  <c r="P579" i="1"/>
  <c r="B579" i="1" s="1"/>
  <c r="H580" i="1"/>
  <c r="O580" i="1"/>
  <c r="A580" i="1" s="1"/>
  <c r="P580" i="1"/>
  <c r="B580" i="1" s="1"/>
  <c r="H581" i="1"/>
  <c r="O581" i="1"/>
  <c r="A581" i="1" s="1"/>
  <c r="P581" i="1"/>
  <c r="B581" i="1" s="1"/>
  <c r="H582" i="1"/>
  <c r="O582" i="1"/>
  <c r="A582" i="1" s="1"/>
  <c r="P582" i="1"/>
  <c r="B582" i="1" s="1"/>
  <c r="H583" i="1"/>
  <c r="O583" i="1"/>
  <c r="A583" i="1" s="1"/>
  <c r="P583" i="1"/>
  <c r="B583" i="1" s="1"/>
  <c r="H584" i="1"/>
  <c r="O584" i="1"/>
  <c r="A584" i="1" s="1"/>
  <c r="P584" i="1"/>
  <c r="B584" i="1" s="1"/>
  <c r="H585" i="1"/>
  <c r="O585" i="1"/>
  <c r="A585" i="1" s="1"/>
  <c r="P585" i="1"/>
  <c r="B585" i="1" s="1"/>
  <c r="H586" i="1"/>
  <c r="O586" i="1"/>
  <c r="A586" i="1" s="1"/>
  <c r="P586" i="1"/>
  <c r="B586" i="1" s="1"/>
  <c r="H587" i="1"/>
  <c r="O587" i="1"/>
  <c r="A587" i="1" s="1"/>
  <c r="P587" i="1"/>
  <c r="B587" i="1" s="1"/>
  <c r="H588" i="1"/>
  <c r="O588" i="1"/>
  <c r="A588" i="1" s="1"/>
  <c r="P588" i="1"/>
  <c r="B588" i="1" s="1"/>
  <c r="H589" i="1"/>
  <c r="O589" i="1"/>
  <c r="A589" i="1" s="1"/>
  <c r="P589" i="1"/>
  <c r="B589" i="1" s="1"/>
  <c r="H590" i="1"/>
  <c r="O590" i="1"/>
  <c r="A590" i="1" s="1"/>
  <c r="P590" i="1"/>
  <c r="B590" i="1" s="1"/>
  <c r="H591" i="1"/>
  <c r="O591" i="1"/>
  <c r="A591" i="1" s="1"/>
  <c r="P591" i="1"/>
  <c r="B591" i="1" s="1"/>
  <c r="H592" i="1"/>
  <c r="O592" i="1"/>
  <c r="A592" i="1" s="1"/>
  <c r="P592" i="1"/>
  <c r="B592" i="1" s="1"/>
  <c r="H593" i="1"/>
  <c r="O593" i="1"/>
  <c r="A593" i="1" s="1"/>
  <c r="P593" i="1"/>
  <c r="B593" i="1" s="1"/>
  <c r="H594" i="1"/>
  <c r="O594" i="1"/>
  <c r="A594" i="1" s="1"/>
  <c r="P594" i="1"/>
  <c r="B594" i="1" s="1"/>
  <c r="H595" i="1"/>
  <c r="O595" i="1"/>
  <c r="A595" i="1" s="1"/>
  <c r="P595" i="1"/>
  <c r="B595" i="1" s="1"/>
  <c r="H596" i="1"/>
  <c r="O596" i="1"/>
  <c r="A596" i="1" s="1"/>
  <c r="P596" i="1"/>
  <c r="B596" i="1" s="1"/>
  <c r="H597" i="1"/>
  <c r="O597" i="1"/>
  <c r="A597" i="1" s="1"/>
  <c r="P597" i="1"/>
  <c r="B597" i="1" s="1"/>
  <c r="H598" i="1"/>
  <c r="O598" i="1"/>
  <c r="A598" i="1" s="1"/>
  <c r="P598" i="1"/>
  <c r="B598" i="1" s="1"/>
  <c r="H599" i="1"/>
  <c r="O599" i="1"/>
  <c r="A599" i="1" s="1"/>
  <c r="P599" i="1"/>
  <c r="B599" i="1" s="1"/>
  <c r="H600" i="1"/>
  <c r="O600" i="1"/>
  <c r="A600" i="1" s="1"/>
  <c r="P600" i="1"/>
  <c r="B600" i="1" s="1"/>
  <c r="H601" i="1"/>
  <c r="O601" i="1"/>
  <c r="A601" i="1" s="1"/>
  <c r="P601" i="1"/>
  <c r="B601" i="1" s="1"/>
  <c r="H602" i="1"/>
  <c r="O602" i="1"/>
  <c r="A602" i="1" s="1"/>
  <c r="P602" i="1"/>
  <c r="B602" i="1" s="1"/>
  <c r="H603" i="1"/>
  <c r="O603" i="1"/>
  <c r="A603" i="1" s="1"/>
  <c r="P603" i="1"/>
  <c r="B603" i="1" s="1"/>
  <c r="H604" i="1"/>
  <c r="O604" i="1"/>
  <c r="A604" i="1" s="1"/>
  <c r="P604" i="1"/>
  <c r="B604" i="1" s="1"/>
  <c r="H605" i="1"/>
  <c r="O605" i="1"/>
  <c r="A605" i="1" s="1"/>
  <c r="P605" i="1"/>
  <c r="B605" i="1" s="1"/>
  <c r="H606" i="1"/>
  <c r="O606" i="1"/>
  <c r="A606" i="1" s="1"/>
  <c r="P606" i="1"/>
  <c r="B606" i="1" s="1"/>
  <c r="H607" i="1"/>
  <c r="O607" i="1"/>
  <c r="A607" i="1" s="1"/>
  <c r="P607" i="1"/>
  <c r="B607" i="1" s="1"/>
  <c r="H608" i="1"/>
  <c r="O608" i="1"/>
  <c r="A608" i="1" s="1"/>
  <c r="P608" i="1"/>
  <c r="B608" i="1" s="1"/>
  <c r="H609" i="1"/>
  <c r="O609" i="1"/>
  <c r="A609" i="1" s="1"/>
  <c r="P609" i="1"/>
  <c r="B609" i="1" s="1"/>
  <c r="H610" i="1"/>
  <c r="O610" i="1"/>
  <c r="A610" i="1" s="1"/>
  <c r="P610" i="1"/>
  <c r="B610" i="1" s="1"/>
  <c r="H611" i="1"/>
  <c r="O611" i="1"/>
  <c r="A611" i="1" s="1"/>
  <c r="P611" i="1"/>
  <c r="B611" i="1" s="1"/>
  <c r="H612" i="1"/>
  <c r="O612" i="1"/>
  <c r="A612" i="1" s="1"/>
  <c r="P612" i="1"/>
  <c r="B612" i="1" s="1"/>
  <c r="H613" i="1"/>
  <c r="O613" i="1"/>
  <c r="A613" i="1" s="1"/>
  <c r="P613" i="1"/>
  <c r="B613" i="1" s="1"/>
  <c r="H614" i="1"/>
  <c r="O614" i="1"/>
  <c r="A614" i="1" s="1"/>
  <c r="P614" i="1"/>
  <c r="B614" i="1" s="1"/>
  <c r="H615" i="1"/>
  <c r="O615" i="1"/>
  <c r="A615" i="1" s="1"/>
  <c r="P615" i="1"/>
  <c r="B615" i="1" s="1"/>
  <c r="H616" i="1"/>
  <c r="O616" i="1"/>
  <c r="A616" i="1" s="1"/>
  <c r="P616" i="1"/>
  <c r="B616" i="1" s="1"/>
  <c r="H617" i="1"/>
  <c r="O617" i="1"/>
  <c r="A617" i="1" s="1"/>
  <c r="P617" i="1"/>
  <c r="B617" i="1" s="1"/>
  <c r="H618" i="1"/>
  <c r="O618" i="1"/>
  <c r="A618" i="1" s="1"/>
  <c r="P618" i="1"/>
  <c r="B618" i="1" s="1"/>
  <c r="H619" i="1"/>
  <c r="O619" i="1"/>
  <c r="A619" i="1" s="1"/>
  <c r="P619" i="1"/>
  <c r="B619" i="1" s="1"/>
  <c r="H620" i="1"/>
  <c r="O620" i="1"/>
  <c r="A620" i="1" s="1"/>
  <c r="P620" i="1"/>
  <c r="B620" i="1" s="1"/>
  <c r="H621" i="1"/>
  <c r="O621" i="1"/>
  <c r="A621" i="1" s="1"/>
  <c r="P621" i="1"/>
  <c r="B621" i="1" s="1"/>
  <c r="H622" i="1"/>
  <c r="O622" i="1"/>
  <c r="A622" i="1" s="1"/>
  <c r="P622" i="1"/>
  <c r="B622" i="1" s="1"/>
  <c r="H623" i="1"/>
  <c r="O623" i="1"/>
  <c r="A623" i="1" s="1"/>
  <c r="P623" i="1"/>
  <c r="B623" i="1" s="1"/>
  <c r="H624" i="1"/>
  <c r="O624" i="1"/>
  <c r="A624" i="1" s="1"/>
  <c r="P624" i="1"/>
  <c r="B624" i="1" s="1"/>
  <c r="H625" i="1"/>
  <c r="O625" i="1"/>
  <c r="A625" i="1" s="1"/>
  <c r="P625" i="1"/>
  <c r="B625" i="1" s="1"/>
  <c r="H626" i="1"/>
  <c r="O626" i="1"/>
  <c r="A626" i="1" s="1"/>
  <c r="P626" i="1"/>
  <c r="B626" i="1" s="1"/>
  <c r="H627" i="1"/>
  <c r="O627" i="1"/>
  <c r="A627" i="1" s="1"/>
  <c r="P627" i="1"/>
  <c r="B627" i="1" s="1"/>
  <c r="H628" i="1"/>
  <c r="O628" i="1"/>
  <c r="A628" i="1" s="1"/>
  <c r="P628" i="1"/>
  <c r="B628" i="1" s="1"/>
  <c r="H629" i="1"/>
  <c r="O629" i="1"/>
  <c r="A629" i="1" s="1"/>
  <c r="P629" i="1"/>
  <c r="B629" i="1" s="1"/>
  <c r="H630" i="1"/>
  <c r="O630" i="1"/>
  <c r="A630" i="1" s="1"/>
  <c r="P630" i="1"/>
  <c r="B630" i="1" s="1"/>
  <c r="H631" i="1"/>
  <c r="O631" i="1"/>
  <c r="A631" i="1" s="1"/>
  <c r="P631" i="1"/>
  <c r="B631" i="1" s="1"/>
  <c r="H632" i="1"/>
  <c r="O632" i="1"/>
  <c r="A632" i="1" s="1"/>
  <c r="P632" i="1"/>
  <c r="B632" i="1" s="1"/>
  <c r="H633" i="1"/>
  <c r="O633" i="1"/>
  <c r="A633" i="1" s="1"/>
  <c r="P633" i="1"/>
  <c r="B633" i="1" s="1"/>
  <c r="H634" i="1"/>
  <c r="O634" i="1"/>
  <c r="A634" i="1" s="1"/>
  <c r="P634" i="1"/>
  <c r="B634" i="1" s="1"/>
  <c r="H635" i="1"/>
  <c r="O635" i="1"/>
  <c r="A635" i="1" s="1"/>
  <c r="P635" i="1"/>
  <c r="B635" i="1" s="1"/>
  <c r="H636" i="1"/>
  <c r="O636" i="1"/>
  <c r="A636" i="1" s="1"/>
  <c r="P636" i="1"/>
  <c r="B636" i="1" s="1"/>
  <c r="H637" i="1"/>
  <c r="O637" i="1"/>
  <c r="A637" i="1" s="1"/>
  <c r="P637" i="1"/>
  <c r="B637" i="1" s="1"/>
  <c r="H638" i="1"/>
  <c r="O638" i="1"/>
  <c r="A638" i="1" s="1"/>
  <c r="P638" i="1"/>
  <c r="B638" i="1" s="1"/>
  <c r="H639" i="1"/>
  <c r="O639" i="1"/>
  <c r="A639" i="1" s="1"/>
  <c r="P639" i="1"/>
  <c r="B639" i="1" s="1"/>
  <c r="H640" i="1"/>
  <c r="O640" i="1"/>
  <c r="A640" i="1" s="1"/>
  <c r="P640" i="1"/>
  <c r="B640" i="1" s="1"/>
  <c r="H641" i="1"/>
  <c r="O641" i="1"/>
  <c r="A641" i="1" s="1"/>
  <c r="P641" i="1"/>
  <c r="B641" i="1" s="1"/>
  <c r="H642" i="1"/>
  <c r="O642" i="1"/>
  <c r="A642" i="1" s="1"/>
  <c r="P642" i="1"/>
  <c r="B642" i="1" s="1"/>
  <c r="H643" i="1"/>
  <c r="O643" i="1"/>
  <c r="A643" i="1" s="1"/>
  <c r="P643" i="1"/>
  <c r="B643" i="1" s="1"/>
  <c r="H644" i="1"/>
  <c r="O644" i="1"/>
  <c r="A644" i="1" s="1"/>
  <c r="P644" i="1"/>
  <c r="B644" i="1" s="1"/>
  <c r="H645" i="1"/>
  <c r="O645" i="1"/>
  <c r="A645" i="1" s="1"/>
  <c r="P645" i="1"/>
  <c r="B645" i="1" s="1"/>
  <c r="H646" i="1"/>
  <c r="O646" i="1"/>
  <c r="A646" i="1" s="1"/>
  <c r="P646" i="1"/>
  <c r="B646" i="1" s="1"/>
  <c r="H647" i="1"/>
  <c r="O647" i="1"/>
  <c r="A647" i="1" s="1"/>
  <c r="P647" i="1"/>
  <c r="B647" i="1" s="1"/>
  <c r="H648" i="1"/>
  <c r="O648" i="1"/>
  <c r="A648" i="1" s="1"/>
  <c r="P648" i="1"/>
  <c r="B648" i="1" s="1"/>
  <c r="H649" i="1"/>
  <c r="O649" i="1"/>
  <c r="A649" i="1" s="1"/>
  <c r="P649" i="1"/>
  <c r="B649" i="1" s="1"/>
  <c r="H650" i="1"/>
  <c r="O650" i="1"/>
  <c r="A650" i="1" s="1"/>
  <c r="P650" i="1"/>
  <c r="B650" i="1" s="1"/>
  <c r="H651" i="1"/>
  <c r="O651" i="1"/>
  <c r="A651" i="1" s="1"/>
  <c r="P651" i="1"/>
  <c r="B651" i="1" s="1"/>
  <c r="H652" i="1"/>
  <c r="O652" i="1"/>
  <c r="A652" i="1" s="1"/>
  <c r="P652" i="1"/>
  <c r="B652" i="1" s="1"/>
  <c r="H653" i="1"/>
  <c r="O653" i="1"/>
  <c r="A653" i="1" s="1"/>
  <c r="P653" i="1"/>
  <c r="B653" i="1" s="1"/>
  <c r="H654" i="1"/>
  <c r="O654" i="1"/>
  <c r="A654" i="1" s="1"/>
  <c r="P654" i="1"/>
  <c r="B654" i="1" s="1"/>
  <c r="H655" i="1"/>
  <c r="O655" i="1"/>
  <c r="A655" i="1" s="1"/>
  <c r="P655" i="1"/>
  <c r="B655" i="1" s="1"/>
  <c r="H656" i="1"/>
  <c r="O656" i="1"/>
  <c r="A656" i="1" s="1"/>
  <c r="P656" i="1"/>
  <c r="B656" i="1" s="1"/>
  <c r="H657" i="1"/>
  <c r="O657" i="1"/>
  <c r="A657" i="1" s="1"/>
  <c r="P657" i="1"/>
  <c r="B657" i="1" s="1"/>
  <c r="H658" i="1"/>
  <c r="O658" i="1"/>
  <c r="A658" i="1" s="1"/>
  <c r="P658" i="1"/>
  <c r="B658" i="1" s="1"/>
  <c r="H659" i="1"/>
  <c r="O659" i="1"/>
  <c r="A659" i="1" s="1"/>
  <c r="P659" i="1"/>
  <c r="B659" i="1" s="1"/>
  <c r="H660" i="1"/>
  <c r="O660" i="1"/>
  <c r="A660" i="1" s="1"/>
  <c r="P660" i="1"/>
  <c r="B660" i="1" s="1"/>
  <c r="H661" i="1"/>
  <c r="O661" i="1"/>
  <c r="A661" i="1" s="1"/>
  <c r="P661" i="1"/>
  <c r="B661" i="1" s="1"/>
  <c r="H662" i="1"/>
  <c r="O662" i="1"/>
  <c r="A662" i="1" s="1"/>
  <c r="P662" i="1"/>
  <c r="B662" i="1" s="1"/>
  <c r="H663" i="1"/>
  <c r="O663" i="1"/>
  <c r="A663" i="1" s="1"/>
  <c r="P663" i="1"/>
  <c r="B663" i="1" s="1"/>
  <c r="H664" i="1"/>
  <c r="O664" i="1"/>
  <c r="A664" i="1" s="1"/>
  <c r="P664" i="1"/>
  <c r="B664" i="1" s="1"/>
  <c r="H665" i="1"/>
  <c r="O665" i="1"/>
  <c r="A665" i="1" s="1"/>
  <c r="P665" i="1"/>
  <c r="B665" i="1" s="1"/>
  <c r="H666" i="1"/>
  <c r="O666" i="1"/>
  <c r="A666" i="1" s="1"/>
  <c r="P666" i="1"/>
  <c r="B666" i="1" s="1"/>
  <c r="H667" i="1"/>
  <c r="O667" i="1"/>
  <c r="A667" i="1" s="1"/>
  <c r="P667" i="1"/>
  <c r="B667" i="1" s="1"/>
  <c r="H668" i="1"/>
  <c r="O668" i="1"/>
  <c r="A668" i="1" s="1"/>
  <c r="P668" i="1"/>
  <c r="B668" i="1" s="1"/>
  <c r="H669" i="1"/>
  <c r="O669" i="1"/>
  <c r="A669" i="1" s="1"/>
  <c r="P669" i="1"/>
  <c r="B669" i="1" s="1"/>
  <c r="H670" i="1"/>
  <c r="O670" i="1"/>
  <c r="A670" i="1" s="1"/>
  <c r="P670" i="1"/>
  <c r="B670" i="1" s="1"/>
  <c r="H671" i="1"/>
  <c r="O671" i="1"/>
  <c r="A671" i="1" s="1"/>
  <c r="P671" i="1"/>
  <c r="B671" i="1" s="1"/>
  <c r="H672" i="1"/>
  <c r="O672" i="1"/>
  <c r="A672" i="1" s="1"/>
  <c r="P672" i="1"/>
  <c r="B672" i="1" s="1"/>
  <c r="H673" i="1"/>
  <c r="O673" i="1"/>
  <c r="A673" i="1" s="1"/>
  <c r="P673" i="1"/>
  <c r="B673" i="1" s="1"/>
  <c r="H674" i="1"/>
  <c r="O674" i="1"/>
  <c r="A674" i="1" s="1"/>
  <c r="P674" i="1"/>
  <c r="B674" i="1" s="1"/>
  <c r="H675" i="1"/>
  <c r="O675" i="1"/>
  <c r="A675" i="1" s="1"/>
  <c r="P675" i="1"/>
  <c r="B675" i="1" s="1"/>
  <c r="H676" i="1"/>
  <c r="O676" i="1"/>
  <c r="A676" i="1" s="1"/>
  <c r="P676" i="1"/>
  <c r="B676" i="1" s="1"/>
  <c r="H677" i="1"/>
  <c r="O677" i="1"/>
  <c r="A677" i="1" s="1"/>
  <c r="P677" i="1"/>
  <c r="B677" i="1" s="1"/>
  <c r="H678" i="1"/>
  <c r="O678" i="1"/>
  <c r="A678" i="1" s="1"/>
  <c r="P678" i="1"/>
  <c r="B678" i="1" s="1"/>
  <c r="H679" i="1"/>
  <c r="O679" i="1"/>
  <c r="A679" i="1" s="1"/>
  <c r="P679" i="1"/>
  <c r="B679" i="1" s="1"/>
  <c r="H680" i="1"/>
  <c r="O680" i="1"/>
  <c r="A680" i="1" s="1"/>
  <c r="P680" i="1"/>
  <c r="B680" i="1" s="1"/>
  <c r="H681" i="1"/>
  <c r="O681" i="1"/>
  <c r="A681" i="1" s="1"/>
  <c r="P681" i="1"/>
  <c r="B681" i="1" s="1"/>
  <c r="H682" i="1"/>
  <c r="O682" i="1"/>
  <c r="A682" i="1" s="1"/>
  <c r="P682" i="1"/>
  <c r="B682" i="1" s="1"/>
  <c r="H683" i="1"/>
  <c r="O683" i="1"/>
  <c r="A683" i="1" s="1"/>
  <c r="P683" i="1"/>
  <c r="B683" i="1" s="1"/>
  <c r="H684" i="1"/>
  <c r="O684" i="1"/>
  <c r="A684" i="1" s="1"/>
  <c r="P684" i="1"/>
  <c r="B684" i="1" s="1"/>
  <c r="H685" i="1"/>
  <c r="O685" i="1"/>
  <c r="A685" i="1" s="1"/>
  <c r="P685" i="1"/>
  <c r="B685" i="1" s="1"/>
  <c r="H686" i="1"/>
  <c r="O686" i="1"/>
  <c r="A686" i="1" s="1"/>
  <c r="P686" i="1"/>
  <c r="B686" i="1" s="1"/>
  <c r="H687" i="1"/>
  <c r="O687" i="1"/>
  <c r="A687" i="1" s="1"/>
  <c r="P687" i="1"/>
  <c r="B687" i="1" s="1"/>
  <c r="H688" i="1"/>
  <c r="O688" i="1"/>
  <c r="A688" i="1" s="1"/>
  <c r="P688" i="1"/>
  <c r="B688" i="1" s="1"/>
  <c r="H689" i="1"/>
  <c r="O689" i="1"/>
  <c r="A689" i="1" s="1"/>
  <c r="P689" i="1"/>
  <c r="B689" i="1" s="1"/>
  <c r="H690" i="1"/>
  <c r="O690" i="1"/>
  <c r="A690" i="1" s="1"/>
  <c r="P690" i="1"/>
  <c r="B690" i="1" s="1"/>
  <c r="H691" i="1"/>
  <c r="O691" i="1"/>
  <c r="A691" i="1" s="1"/>
  <c r="P691" i="1"/>
  <c r="B691" i="1" s="1"/>
  <c r="H692" i="1"/>
  <c r="O692" i="1"/>
  <c r="A692" i="1" s="1"/>
  <c r="P692" i="1"/>
  <c r="B692" i="1" s="1"/>
  <c r="H693" i="1"/>
  <c r="O693" i="1"/>
  <c r="A693" i="1" s="1"/>
  <c r="P693" i="1"/>
  <c r="B693" i="1" s="1"/>
  <c r="H694" i="1"/>
  <c r="O694" i="1"/>
  <c r="A694" i="1" s="1"/>
  <c r="P694" i="1"/>
  <c r="B694" i="1" s="1"/>
  <c r="H695" i="1"/>
  <c r="O695" i="1"/>
  <c r="A695" i="1" s="1"/>
  <c r="P695" i="1"/>
  <c r="B695" i="1" s="1"/>
  <c r="H696" i="1"/>
  <c r="O696" i="1"/>
  <c r="A696" i="1" s="1"/>
  <c r="P696" i="1"/>
  <c r="B696" i="1" s="1"/>
  <c r="H697" i="1"/>
  <c r="O697" i="1"/>
  <c r="A697" i="1" s="1"/>
  <c r="P697" i="1"/>
  <c r="B697" i="1" s="1"/>
  <c r="H698" i="1"/>
  <c r="O698" i="1"/>
  <c r="A698" i="1" s="1"/>
  <c r="P698" i="1"/>
  <c r="B698" i="1" s="1"/>
  <c r="H699" i="1"/>
  <c r="O699" i="1"/>
  <c r="A699" i="1" s="1"/>
  <c r="P699" i="1"/>
  <c r="B699" i="1" s="1"/>
  <c r="H700" i="1"/>
  <c r="O700" i="1"/>
  <c r="A700" i="1" s="1"/>
  <c r="P700" i="1"/>
  <c r="B700" i="1" s="1"/>
  <c r="H701" i="1"/>
  <c r="O701" i="1"/>
  <c r="A701" i="1" s="1"/>
  <c r="P701" i="1"/>
  <c r="B701" i="1" s="1"/>
  <c r="H702" i="1"/>
  <c r="O702" i="1"/>
  <c r="A702" i="1" s="1"/>
  <c r="P702" i="1"/>
  <c r="B702" i="1" s="1"/>
  <c r="H703" i="1"/>
  <c r="O703" i="1"/>
  <c r="A703" i="1" s="1"/>
  <c r="P703" i="1"/>
  <c r="B703" i="1" s="1"/>
  <c r="H704" i="1"/>
  <c r="O704" i="1"/>
  <c r="A704" i="1" s="1"/>
  <c r="P704" i="1"/>
  <c r="B704" i="1" s="1"/>
  <c r="H705" i="1"/>
  <c r="O705" i="1"/>
  <c r="A705" i="1" s="1"/>
  <c r="P705" i="1"/>
  <c r="B705" i="1" s="1"/>
  <c r="H706" i="1"/>
  <c r="O706" i="1"/>
  <c r="A706" i="1" s="1"/>
  <c r="P706" i="1"/>
  <c r="B706" i="1" s="1"/>
  <c r="H707" i="1"/>
  <c r="O707" i="1"/>
  <c r="A707" i="1" s="1"/>
  <c r="P707" i="1"/>
  <c r="B707" i="1" s="1"/>
  <c r="H708" i="1"/>
  <c r="O708" i="1"/>
  <c r="A708" i="1" s="1"/>
  <c r="P708" i="1"/>
  <c r="B708" i="1" s="1"/>
  <c r="H709" i="1"/>
  <c r="O709" i="1"/>
  <c r="A709" i="1" s="1"/>
  <c r="P709" i="1"/>
  <c r="B709" i="1" s="1"/>
  <c r="H710" i="1"/>
  <c r="O710" i="1"/>
  <c r="A710" i="1" s="1"/>
  <c r="P710" i="1"/>
  <c r="B710" i="1" s="1"/>
  <c r="H711" i="1"/>
  <c r="O711" i="1"/>
  <c r="A711" i="1" s="1"/>
  <c r="P711" i="1"/>
  <c r="B711" i="1" s="1"/>
  <c r="H712" i="1"/>
  <c r="O712" i="1"/>
  <c r="A712" i="1" s="1"/>
  <c r="P712" i="1"/>
  <c r="B712" i="1" s="1"/>
  <c r="H713" i="1"/>
  <c r="O713" i="1"/>
  <c r="A713" i="1" s="1"/>
  <c r="P713" i="1"/>
  <c r="B713" i="1" s="1"/>
  <c r="H714" i="1"/>
  <c r="O714" i="1"/>
  <c r="A714" i="1" s="1"/>
  <c r="P714" i="1"/>
  <c r="B714" i="1" s="1"/>
  <c r="H715" i="1"/>
  <c r="O715" i="1"/>
  <c r="A715" i="1" s="1"/>
  <c r="P715" i="1"/>
  <c r="B715" i="1" s="1"/>
  <c r="H716" i="1"/>
  <c r="O716" i="1"/>
  <c r="A716" i="1" s="1"/>
  <c r="P716" i="1"/>
  <c r="B716" i="1" s="1"/>
  <c r="H717" i="1"/>
  <c r="O717" i="1"/>
  <c r="A717" i="1" s="1"/>
  <c r="P717" i="1"/>
  <c r="B717" i="1" s="1"/>
  <c r="H718" i="1"/>
  <c r="O718" i="1"/>
  <c r="A718" i="1" s="1"/>
  <c r="P718" i="1"/>
  <c r="B718" i="1" s="1"/>
  <c r="H719" i="1"/>
  <c r="O719" i="1"/>
  <c r="A719" i="1" s="1"/>
  <c r="P719" i="1"/>
  <c r="B719" i="1" s="1"/>
  <c r="H720" i="1"/>
  <c r="O720" i="1"/>
  <c r="A720" i="1" s="1"/>
  <c r="P720" i="1"/>
  <c r="B720" i="1" s="1"/>
  <c r="H721" i="1"/>
  <c r="O721" i="1"/>
  <c r="A721" i="1" s="1"/>
  <c r="P721" i="1"/>
  <c r="B721" i="1" s="1"/>
  <c r="H722" i="1"/>
  <c r="O722" i="1"/>
  <c r="A722" i="1" s="1"/>
  <c r="P722" i="1"/>
  <c r="B722" i="1" s="1"/>
  <c r="H723" i="1"/>
  <c r="O723" i="1"/>
  <c r="A723" i="1" s="1"/>
  <c r="P723" i="1"/>
  <c r="B723" i="1" s="1"/>
  <c r="H724" i="1"/>
  <c r="O724" i="1"/>
  <c r="A724" i="1" s="1"/>
  <c r="P724" i="1"/>
  <c r="B724" i="1" s="1"/>
  <c r="H725" i="1"/>
  <c r="O725" i="1"/>
  <c r="A725" i="1" s="1"/>
  <c r="P725" i="1"/>
  <c r="B725" i="1" s="1"/>
  <c r="H726" i="1"/>
  <c r="O726" i="1"/>
  <c r="A726" i="1" s="1"/>
  <c r="P726" i="1"/>
  <c r="B726" i="1" s="1"/>
  <c r="H727" i="1"/>
  <c r="O727" i="1"/>
  <c r="A727" i="1" s="1"/>
  <c r="P727" i="1"/>
  <c r="B727" i="1" s="1"/>
  <c r="H728" i="1"/>
  <c r="O728" i="1"/>
  <c r="A728" i="1" s="1"/>
  <c r="P728" i="1"/>
  <c r="B728" i="1" s="1"/>
  <c r="H729" i="1"/>
  <c r="O729" i="1"/>
  <c r="A729" i="1" s="1"/>
  <c r="P729" i="1"/>
  <c r="B729" i="1" s="1"/>
  <c r="H730" i="1"/>
  <c r="O730" i="1"/>
  <c r="A730" i="1" s="1"/>
  <c r="P730" i="1"/>
  <c r="B730" i="1" s="1"/>
  <c r="H731" i="1"/>
  <c r="O731" i="1"/>
  <c r="A731" i="1" s="1"/>
  <c r="P731" i="1"/>
  <c r="B731" i="1" s="1"/>
  <c r="H732" i="1"/>
  <c r="O732" i="1"/>
  <c r="A732" i="1" s="1"/>
  <c r="P732" i="1"/>
  <c r="B732" i="1" s="1"/>
  <c r="H733" i="1"/>
  <c r="O733" i="1"/>
  <c r="A733" i="1" s="1"/>
  <c r="P733" i="1"/>
  <c r="B733" i="1" s="1"/>
  <c r="H734" i="1"/>
  <c r="O734" i="1"/>
  <c r="A734" i="1" s="1"/>
  <c r="P734" i="1"/>
  <c r="B734" i="1" s="1"/>
  <c r="H735" i="1"/>
  <c r="O735" i="1"/>
  <c r="A735" i="1" s="1"/>
  <c r="P735" i="1"/>
  <c r="B735" i="1" s="1"/>
  <c r="H736" i="1"/>
  <c r="O736" i="1"/>
  <c r="A736" i="1" s="1"/>
  <c r="P736" i="1"/>
  <c r="B736" i="1" s="1"/>
  <c r="H737" i="1"/>
  <c r="O737" i="1"/>
  <c r="A737" i="1" s="1"/>
  <c r="P737" i="1"/>
  <c r="B737" i="1" s="1"/>
  <c r="H738" i="1"/>
  <c r="O738" i="1"/>
  <c r="A738" i="1" s="1"/>
  <c r="P738" i="1"/>
  <c r="B738" i="1" s="1"/>
  <c r="H739" i="1"/>
  <c r="O739" i="1"/>
  <c r="A739" i="1" s="1"/>
  <c r="P739" i="1"/>
  <c r="B739" i="1" s="1"/>
  <c r="H740" i="1"/>
  <c r="O740" i="1"/>
  <c r="A740" i="1" s="1"/>
  <c r="P740" i="1"/>
  <c r="B740" i="1" s="1"/>
  <c r="H741" i="1"/>
  <c r="O741" i="1"/>
  <c r="A741" i="1" s="1"/>
  <c r="P741" i="1"/>
  <c r="B741" i="1" s="1"/>
  <c r="H742" i="1"/>
  <c r="O742" i="1"/>
  <c r="A742" i="1" s="1"/>
  <c r="P742" i="1"/>
  <c r="B742" i="1" s="1"/>
  <c r="H743" i="1"/>
  <c r="O743" i="1"/>
  <c r="A743" i="1" s="1"/>
  <c r="P743" i="1"/>
  <c r="B743" i="1" s="1"/>
  <c r="H744" i="1"/>
  <c r="O744" i="1"/>
  <c r="A744" i="1" s="1"/>
  <c r="P744" i="1"/>
  <c r="B744" i="1" s="1"/>
  <c r="H745" i="1"/>
  <c r="O745" i="1"/>
  <c r="A745" i="1" s="1"/>
  <c r="P745" i="1"/>
  <c r="B745" i="1" s="1"/>
  <c r="H746" i="1"/>
  <c r="O746" i="1"/>
  <c r="A746" i="1" s="1"/>
  <c r="P746" i="1"/>
  <c r="B746" i="1" s="1"/>
  <c r="H747" i="1"/>
  <c r="O747" i="1"/>
  <c r="A747" i="1" s="1"/>
  <c r="P747" i="1"/>
  <c r="B747" i="1" s="1"/>
  <c r="H748" i="1"/>
  <c r="O748" i="1"/>
  <c r="A748" i="1" s="1"/>
  <c r="P748" i="1"/>
  <c r="B748" i="1" s="1"/>
  <c r="H749" i="1"/>
  <c r="O749" i="1"/>
  <c r="A749" i="1" s="1"/>
  <c r="P749" i="1"/>
  <c r="B749" i="1" s="1"/>
  <c r="H750" i="1"/>
  <c r="O750" i="1"/>
  <c r="A750" i="1" s="1"/>
  <c r="P750" i="1"/>
  <c r="B750" i="1" s="1"/>
  <c r="H751" i="1"/>
  <c r="O751" i="1"/>
  <c r="A751" i="1" s="1"/>
  <c r="P751" i="1"/>
  <c r="B751" i="1" s="1"/>
  <c r="H752" i="1"/>
  <c r="O752" i="1"/>
  <c r="A752" i="1" s="1"/>
  <c r="P752" i="1"/>
  <c r="B752" i="1" s="1"/>
  <c r="H753" i="1"/>
  <c r="O753" i="1"/>
  <c r="A753" i="1" s="1"/>
  <c r="P753" i="1"/>
  <c r="B753" i="1" s="1"/>
  <c r="H754" i="1"/>
  <c r="O754" i="1"/>
  <c r="A754" i="1" s="1"/>
  <c r="P754" i="1"/>
  <c r="B754" i="1" s="1"/>
  <c r="H755" i="1"/>
  <c r="O755" i="1"/>
  <c r="A755" i="1" s="1"/>
  <c r="P755" i="1"/>
  <c r="B755" i="1" s="1"/>
  <c r="H756" i="1"/>
  <c r="O756" i="1"/>
  <c r="A756" i="1" s="1"/>
  <c r="P756" i="1"/>
  <c r="B756" i="1" s="1"/>
  <c r="H757" i="1"/>
  <c r="O757" i="1"/>
  <c r="A757" i="1" s="1"/>
  <c r="P757" i="1"/>
  <c r="B757" i="1" s="1"/>
  <c r="H758" i="1"/>
  <c r="O758" i="1"/>
  <c r="A758" i="1" s="1"/>
  <c r="P758" i="1"/>
  <c r="B758" i="1" s="1"/>
  <c r="H759" i="1"/>
  <c r="O759" i="1"/>
  <c r="A759" i="1" s="1"/>
  <c r="P759" i="1"/>
  <c r="B759" i="1" s="1"/>
  <c r="H760" i="1"/>
  <c r="O760" i="1"/>
  <c r="A760" i="1" s="1"/>
  <c r="P760" i="1"/>
  <c r="B760" i="1" s="1"/>
  <c r="H761" i="1"/>
  <c r="O761" i="1"/>
  <c r="A761" i="1" s="1"/>
  <c r="P761" i="1"/>
  <c r="B761" i="1" s="1"/>
  <c r="H762" i="1"/>
  <c r="O762" i="1"/>
  <c r="A762" i="1" s="1"/>
  <c r="P762" i="1"/>
  <c r="B762" i="1" s="1"/>
  <c r="H763" i="1"/>
  <c r="O763" i="1"/>
  <c r="A763" i="1" s="1"/>
  <c r="P763" i="1"/>
  <c r="B763" i="1" s="1"/>
  <c r="H764" i="1"/>
  <c r="O764" i="1"/>
  <c r="A764" i="1" s="1"/>
  <c r="P764" i="1"/>
  <c r="B764" i="1" s="1"/>
  <c r="H765" i="1"/>
  <c r="O765" i="1"/>
  <c r="A765" i="1" s="1"/>
  <c r="P765" i="1"/>
  <c r="B765" i="1" s="1"/>
  <c r="H766" i="1"/>
  <c r="O766" i="1"/>
  <c r="A766" i="1" s="1"/>
  <c r="P766" i="1"/>
  <c r="B766" i="1" s="1"/>
  <c r="H767" i="1"/>
  <c r="O767" i="1"/>
  <c r="A767" i="1" s="1"/>
  <c r="P767" i="1"/>
  <c r="B767" i="1" s="1"/>
  <c r="H768" i="1"/>
  <c r="O768" i="1"/>
  <c r="A768" i="1" s="1"/>
  <c r="P768" i="1"/>
  <c r="B768" i="1" s="1"/>
  <c r="H769" i="1"/>
  <c r="O769" i="1"/>
  <c r="A769" i="1" s="1"/>
  <c r="P769" i="1"/>
  <c r="B769" i="1" s="1"/>
  <c r="H770" i="1"/>
  <c r="O770" i="1"/>
  <c r="A770" i="1" s="1"/>
  <c r="P770" i="1"/>
  <c r="B770" i="1" s="1"/>
  <c r="H771" i="1"/>
  <c r="O771" i="1"/>
  <c r="A771" i="1" s="1"/>
  <c r="P771" i="1"/>
  <c r="B771" i="1" s="1"/>
  <c r="H772" i="1"/>
  <c r="O772" i="1"/>
  <c r="A772" i="1" s="1"/>
  <c r="P772" i="1"/>
  <c r="B772" i="1" s="1"/>
  <c r="H773" i="1"/>
  <c r="O773" i="1"/>
  <c r="A773" i="1" s="1"/>
  <c r="P773" i="1"/>
  <c r="B773" i="1" s="1"/>
  <c r="H774" i="1"/>
  <c r="O774" i="1"/>
  <c r="A774" i="1" s="1"/>
  <c r="P774" i="1"/>
  <c r="B774" i="1" s="1"/>
  <c r="H775" i="1"/>
  <c r="O775" i="1"/>
  <c r="A775" i="1" s="1"/>
  <c r="P775" i="1"/>
  <c r="B775" i="1" s="1"/>
  <c r="H776" i="1"/>
  <c r="O776" i="1"/>
  <c r="A776" i="1" s="1"/>
  <c r="P776" i="1"/>
  <c r="B776" i="1" s="1"/>
  <c r="H777" i="1"/>
  <c r="O777" i="1"/>
  <c r="A777" i="1" s="1"/>
  <c r="P777" i="1"/>
  <c r="B777" i="1" s="1"/>
  <c r="H778" i="1"/>
  <c r="O778" i="1"/>
  <c r="A778" i="1" s="1"/>
  <c r="P778" i="1"/>
  <c r="B778" i="1" s="1"/>
  <c r="H779" i="1"/>
  <c r="O779" i="1"/>
  <c r="A779" i="1" s="1"/>
  <c r="P779" i="1"/>
  <c r="B779" i="1" s="1"/>
  <c r="H780" i="1"/>
  <c r="O780" i="1"/>
  <c r="A780" i="1" s="1"/>
  <c r="P780" i="1"/>
  <c r="B780" i="1" s="1"/>
  <c r="H781" i="1"/>
  <c r="O781" i="1"/>
  <c r="A781" i="1" s="1"/>
  <c r="P781" i="1"/>
  <c r="B781" i="1" s="1"/>
  <c r="H782" i="1"/>
  <c r="O782" i="1"/>
  <c r="A782" i="1" s="1"/>
  <c r="P782" i="1"/>
  <c r="B782" i="1" s="1"/>
  <c r="H783" i="1"/>
  <c r="O783" i="1"/>
  <c r="A783" i="1" s="1"/>
  <c r="P783" i="1"/>
  <c r="B783" i="1" s="1"/>
  <c r="H784" i="1"/>
  <c r="O784" i="1"/>
  <c r="A784" i="1" s="1"/>
  <c r="P784" i="1"/>
  <c r="B784" i="1" s="1"/>
  <c r="H785" i="1"/>
  <c r="O785" i="1"/>
  <c r="A785" i="1" s="1"/>
  <c r="P785" i="1"/>
  <c r="B785" i="1" s="1"/>
  <c r="H786" i="1"/>
  <c r="O786" i="1"/>
  <c r="A786" i="1" s="1"/>
  <c r="P786" i="1"/>
  <c r="B786" i="1" s="1"/>
  <c r="H787" i="1"/>
  <c r="O787" i="1"/>
  <c r="A787" i="1" s="1"/>
  <c r="P787" i="1"/>
  <c r="B787" i="1" s="1"/>
  <c r="H788" i="1"/>
  <c r="O788" i="1"/>
  <c r="A788" i="1" s="1"/>
  <c r="P788" i="1"/>
  <c r="B788" i="1" s="1"/>
  <c r="H789" i="1"/>
  <c r="O789" i="1"/>
  <c r="A789" i="1" s="1"/>
  <c r="P789" i="1"/>
  <c r="B789" i="1" s="1"/>
  <c r="H790" i="1"/>
  <c r="O790" i="1"/>
  <c r="A790" i="1" s="1"/>
  <c r="P790" i="1"/>
  <c r="B790" i="1" s="1"/>
  <c r="H791" i="1"/>
  <c r="O791" i="1"/>
  <c r="A791" i="1" s="1"/>
  <c r="P791" i="1"/>
  <c r="B791" i="1" s="1"/>
  <c r="H792" i="1"/>
  <c r="O792" i="1"/>
  <c r="A792" i="1" s="1"/>
  <c r="P792" i="1"/>
  <c r="B792" i="1" s="1"/>
  <c r="H793" i="1"/>
  <c r="O793" i="1"/>
  <c r="A793" i="1" s="1"/>
  <c r="P793" i="1"/>
  <c r="B793" i="1" s="1"/>
  <c r="H794" i="1"/>
  <c r="O794" i="1"/>
  <c r="A794" i="1" s="1"/>
  <c r="P794" i="1"/>
  <c r="B794" i="1" s="1"/>
  <c r="H795" i="1"/>
  <c r="O795" i="1"/>
  <c r="A795" i="1" s="1"/>
  <c r="P795" i="1"/>
  <c r="B795" i="1" s="1"/>
  <c r="H796" i="1"/>
  <c r="O796" i="1"/>
  <c r="A796" i="1" s="1"/>
  <c r="P796" i="1"/>
  <c r="B796" i="1" s="1"/>
  <c r="H797" i="1"/>
  <c r="O797" i="1"/>
  <c r="A797" i="1" s="1"/>
  <c r="P797" i="1"/>
  <c r="B797" i="1" s="1"/>
  <c r="H798" i="1"/>
  <c r="O798" i="1"/>
  <c r="A798" i="1" s="1"/>
  <c r="P798" i="1"/>
  <c r="B798" i="1" s="1"/>
  <c r="H799" i="1"/>
  <c r="O799" i="1"/>
  <c r="A799" i="1" s="1"/>
  <c r="P799" i="1"/>
  <c r="B799" i="1" s="1"/>
  <c r="H800" i="1"/>
  <c r="O800" i="1"/>
  <c r="A800" i="1" s="1"/>
  <c r="P800" i="1"/>
  <c r="B800" i="1" s="1"/>
  <c r="H801" i="1"/>
  <c r="O801" i="1"/>
  <c r="A801" i="1" s="1"/>
  <c r="P801" i="1"/>
  <c r="B801" i="1" s="1"/>
  <c r="H802" i="1"/>
  <c r="O802" i="1"/>
  <c r="A802" i="1" s="1"/>
  <c r="P802" i="1"/>
  <c r="B802" i="1" s="1"/>
  <c r="H803" i="1"/>
  <c r="O803" i="1"/>
  <c r="A803" i="1" s="1"/>
  <c r="P803" i="1"/>
  <c r="B803" i="1" s="1"/>
  <c r="H804" i="1"/>
  <c r="O804" i="1"/>
  <c r="A804" i="1" s="1"/>
  <c r="P804" i="1"/>
  <c r="B804" i="1" s="1"/>
  <c r="H805" i="1"/>
  <c r="O805" i="1"/>
  <c r="A805" i="1" s="1"/>
  <c r="P805" i="1"/>
  <c r="B805" i="1" s="1"/>
  <c r="H806" i="1"/>
  <c r="O806" i="1"/>
  <c r="A806" i="1" s="1"/>
  <c r="P806" i="1"/>
  <c r="B806" i="1" s="1"/>
  <c r="H807" i="1"/>
  <c r="O807" i="1"/>
  <c r="A807" i="1" s="1"/>
  <c r="P807" i="1"/>
  <c r="B807" i="1" s="1"/>
  <c r="H808" i="1"/>
  <c r="O808" i="1"/>
  <c r="A808" i="1" s="1"/>
  <c r="P808" i="1"/>
  <c r="B808" i="1" s="1"/>
  <c r="H809" i="1"/>
  <c r="O809" i="1"/>
  <c r="A809" i="1" s="1"/>
  <c r="P809" i="1"/>
  <c r="B809" i="1" s="1"/>
  <c r="H810" i="1"/>
  <c r="O810" i="1"/>
  <c r="A810" i="1" s="1"/>
  <c r="P810" i="1"/>
  <c r="B810" i="1" s="1"/>
  <c r="H811" i="1"/>
  <c r="O811" i="1"/>
  <c r="A811" i="1" s="1"/>
  <c r="P811" i="1"/>
  <c r="B811" i="1" s="1"/>
  <c r="H812" i="1"/>
  <c r="O812" i="1"/>
  <c r="A812" i="1" s="1"/>
  <c r="P812" i="1"/>
  <c r="B812" i="1" s="1"/>
  <c r="H813" i="1"/>
  <c r="O813" i="1"/>
  <c r="A813" i="1" s="1"/>
  <c r="P813" i="1"/>
  <c r="B813" i="1" s="1"/>
  <c r="H814" i="1"/>
  <c r="O814" i="1"/>
  <c r="A814" i="1" s="1"/>
  <c r="P814" i="1"/>
  <c r="B814" i="1" s="1"/>
  <c r="H815" i="1"/>
  <c r="O815" i="1"/>
  <c r="A815" i="1" s="1"/>
  <c r="P815" i="1"/>
  <c r="B815" i="1" s="1"/>
  <c r="H816" i="1"/>
  <c r="O816" i="1"/>
  <c r="A816" i="1" s="1"/>
  <c r="P816" i="1"/>
  <c r="B816" i="1" s="1"/>
  <c r="H817" i="1"/>
  <c r="O817" i="1"/>
  <c r="A817" i="1" s="1"/>
  <c r="P817" i="1"/>
  <c r="B817" i="1" s="1"/>
  <c r="H818" i="1"/>
  <c r="O818" i="1"/>
  <c r="A818" i="1" s="1"/>
  <c r="P818" i="1"/>
  <c r="B818" i="1" s="1"/>
  <c r="H819" i="1"/>
  <c r="O819" i="1"/>
  <c r="A819" i="1" s="1"/>
  <c r="P819" i="1"/>
  <c r="B819" i="1" s="1"/>
  <c r="H820" i="1"/>
  <c r="O820" i="1"/>
  <c r="A820" i="1" s="1"/>
  <c r="P820" i="1"/>
  <c r="B820" i="1" s="1"/>
  <c r="H821" i="1"/>
  <c r="O821" i="1"/>
  <c r="A821" i="1" s="1"/>
  <c r="P821" i="1"/>
  <c r="B821" i="1" s="1"/>
  <c r="H822" i="1"/>
  <c r="O822" i="1"/>
  <c r="A822" i="1" s="1"/>
  <c r="P822" i="1"/>
  <c r="B822" i="1" s="1"/>
  <c r="H823" i="1"/>
  <c r="O823" i="1"/>
  <c r="A823" i="1" s="1"/>
  <c r="P823" i="1"/>
  <c r="B823" i="1" s="1"/>
  <c r="H824" i="1"/>
  <c r="O824" i="1"/>
  <c r="A824" i="1" s="1"/>
  <c r="P824" i="1"/>
  <c r="B824" i="1" s="1"/>
  <c r="H825" i="1"/>
  <c r="O825" i="1"/>
  <c r="A825" i="1" s="1"/>
  <c r="P825" i="1"/>
  <c r="B825" i="1" s="1"/>
  <c r="H826" i="1"/>
  <c r="O826" i="1"/>
  <c r="A826" i="1" s="1"/>
  <c r="P826" i="1"/>
  <c r="B826" i="1" s="1"/>
  <c r="H827" i="1"/>
  <c r="O827" i="1"/>
  <c r="A827" i="1" s="1"/>
  <c r="P827" i="1"/>
  <c r="B827" i="1" s="1"/>
  <c r="H828" i="1"/>
  <c r="O828" i="1"/>
  <c r="A828" i="1" s="1"/>
  <c r="P828" i="1"/>
  <c r="B828" i="1" s="1"/>
  <c r="H829" i="1"/>
  <c r="O829" i="1"/>
  <c r="A829" i="1" s="1"/>
  <c r="P829" i="1"/>
  <c r="B829" i="1" s="1"/>
  <c r="H830" i="1"/>
  <c r="O830" i="1"/>
  <c r="A830" i="1" s="1"/>
  <c r="P830" i="1"/>
  <c r="B830" i="1" s="1"/>
  <c r="H831" i="1"/>
  <c r="O831" i="1"/>
  <c r="A831" i="1" s="1"/>
  <c r="P831" i="1"/>
  <c r="B831" i="1" s="1"/>
  <c r="H832" i="1"/>
  <c r="O832" i="1"/>
  <c r="A832" i="1" s="1"/>
  <c r="P832" i="1"/>
  <c r="B832" i="1" s="1"/>
  <c r="H833" i="1"/>
  <c r="O833" i="1"/>
  <c r="A833" i="1" s="1"/>
  <c r="P833" i="1"/>
  <c r="B833" i="1" s="1"/>
  <c r="H834" i="1"/>
  <c r="O834" i="1"/>
  <c r="A834" i="1" s="1"/>
  <c r="P834" i="1"/>
  <c r="B834" i="1" s="1"/>
  <c r="H835" i="1"/>
  <c r="O835" i="1"/>
  <c r="A835" i="1" s="1"/>
  <c r="P835" i="1"/>
  <c r="B835" i="1" s="1"/>
  <c r="H836" i="1"/>
  <c r="O836" i="1"/>
  <c r="A836" i="1" s="1"/>
  <c r="P836" i="1"/>
  <c r="B836" i="1" s="1"/>
  <c r="H837" i="1"/>
  <c r="O837" i="1"/>
  <c r="A837" i="1" s="1"/>
  <c r="P837" i="1"/>
  <c r="B837" i="1" s="1"/>
  <c r="H838" i="1"/>
  <c r="O838" i="1"/>
  <c r="A838" i="1" s="1"/>
  <c r="P838" i="1"/>
  <c r="B838" i="1" s="1"/>
  <c r="H839" i="1"/>
  <c r="O839" i="1"/>
  <c r="A839" i="1" s="1"/>
  <c r="P839" i="1"/>
  <c r="B839" i="1" s="1"/>
  <c r="H840" i="1"/>
  <c r="O840" i="1"/>
  <c r="A840" i="1" s="1"/>
  <c r="P840" i="1"/>
  <c r="B840" i="1" s="1"/>
  <c r="H841" i="1"/>
  <c r="O841" i="1"/>
  <c r="A841" i="1" s="1"/>
  <c r="P841" i="1"/>
  <c r="B841" i="1" s="1"/>
  <c r="H842" i="1"/>
  <c r="O842" i="1"/>
  <c r="A842" i="1" s="1"/>
  <c r="P842" i="1"/>
  <c r="B842" i="1" s="1"/>
  <c r="H843" i="1"/>
  <c r="O843" i="1"/>
  <c r="A843" i="1" s="1"/>
  <c r="P843" i="1"/>
  <c r="B843" i="1" s="1"/>
  <c r="H844" i="1"/>
  <c r="O844" i="1"/>
  <c r="A844" i="1" s="1"/>
  <c r="P844" i="1"/>
  <c r="B844" i="1" s="1"/>
  <c r="H845" i="1"/>
  <c r="O845" i="1"/>
  <c r="A845" i="1" s="1"/>
  <c r="P845" i="1"/>
  <c r="B845" i="1" s="1"/>
  <c r="H846" i="1"/>
  <c r="O846" i="1"/>
  <c r="A846" i="1" s="1"/>
  <c r="P846" i="1"/>
  <c r="B846" i="1" s="1"/>
  <c r="H847" i="1"/>
  <c r="O847" i="1"/>
  <c r="A847" i="1" s="1"/>
  <c r="P847" i="1"/>
  <c r="B847" i="1" s="1"/>
  <c r="H848" i="1"/>
  <c r="O848" i="1"/>
  <c r="A848" i="1" s="1"/>
  <c r="P848" i="1"/>
  <c r="B848" i="1" s="1"/>
  <c r="H849" i="1"/>
  <c r="O849" i="1"/>
  <c r="A849" i="1" s="1"/>
  <c r="P849" i="1"/>
  <c r="B849" i="1" s="1"/>
  <c r="H850" i="1"/>
  <c r="O850" i="1"/>
  <c r="A850" i="1" s="1"/>
  <c r="P850" i="1"/>
  <c r="B850" i="1" s="1"/>
  <c r="H851" i="1"/>
  <c r="O851" i="1"/>
  <c r="A851" i="1" s="1"/>
  <c r="P851" i="1"/>
  <c r="B851" i="1" s="1"/>
  <c r="H852" i="1"/>
  <c r="O852" i="1"/>
  <c r="A852" i="1" s="1"/>
  <c r="P852" i="1"/>
  <c r="B852" i="1" s="1"/>
  <c r="H853" i="1"/>
  <c r="O853" i="1"/>
  <c r="A853" i="1" s="1"/>
  <c r="P853" i="1"/>
  <c r="B853" i="1" s="1"/>
  <c r="H854" i="1"/>
  <c r="O854" i="1"/>
  <c r="A854" i="1" s="1"/>
  <c r="P854" i="1"/>
  <c r="B854" i="1" s="1"/>
  <c r="H855" i="1"/>
  <c r="O855" i="1"/>
  <c r="A855" i="1" s="1"/>
  <c r="P855" i="1"/>
  <c r="B855" i="1" s="1"/>
  <c r="H856" i="1"/>
  <c r="O856" i="1"/>
  <c r="A856" i="1" s="1"/>
  <c r="P856" i="1"/>
  <c r="B856" i="1" s="1"/>
  <c r="H857" i="1"/>
  <c r="O857" i="1"/>
  <c r="A857" i="1" s="1"/>
  <c r="P857" i="1"/>
  <c r="B857" i="1" s="1"/>
  <c r="H858" i="1"/>
  <c r="O858" i="1"/>
  <c r="A858" i="1" s="1"/>
  <c r="P858" i="1"/>
  <c r="B858" i="1" s="1"/>
  <c r="H859" i="1"/>
  <c r="O859" i="1"/>
  <c r="A859" i="1" s="1"/>
  <c r="P859" i="1"/>
  <c r="B859" i="1" s="1"/>
  <c r="H860" i="1"/>
  <c r="O860" i="1"/>
  <c r="A860" i="1" s="1"/>
  <c r="P860" i="1"/>
  <c r="B860" i="1" s="1"/>
  <c r="H861" i="1"/>
  <c r="O861" i="1"/>
  <c r="A861" i="1" s="1"/>
  <c r="P861" i="1"/>
  <c r="B861" i="1" s="1"/>
  <c r="H862" i="1"/>
  <c r="O862" i="1"/>
  <c r="A862" i="1" s="1"/>
  <c r="P862" i="1"/>
  <c r="B862" i="1" s="1"/>
  <c r="H863" i="1"/>
  <c r="O863" i="1"/>
  <c r="A863" i="1" s="1"/>
  <c r="P863" i="1"/>
  <c r="B863" i="1" s="1"/>
  <c r="H864" i="1"/>
  <c r="O864" i="1"/>
  <c r="A864" i="1" s="1"/>
  <c r="P864" i="1"/>
  <c r="B864" i="1" s="1"/>
  <c r="H865" i="1"/>
  <c r="O865" i="1"/>
  <c r="A865" i="1" s="1"/>
  <c r="P865" i="1"/>
  <c r="B865" i="1" s="1"/>
  <c r="H866" i="1"/>
  <c r="O866" i="1"/>
  <c r="A866" i="1" s="1"/>
  <c r="P866" i="1"/>
  <c r="B866" i="1" s="1"/>
  <c r="H867" i="1"/>
  <c r="O867" i="1"/>
  <c r="A867" i="1" s="1"/>
  <c r="P867" i="1"/>
  <c r="B867" i="1" s="1"/>
  <c r="H868" i="1"/>
  <c r="O868" i="1"/>
  <c r="A868" i="1" s="1"/>
  <c r="P868" i="1"/>
  <c r="B868" i="1" s="1"/>
  <c r="H869" i="1"/>
  <c r="O869" i="1"/>
  <c r="A869" i="1" s="1"/>
  <c r="P869" i="1"/>
  <c r="B869" i="1" s="1"/>
  <c r="H870" i="1"/>
  <c r="O870" i="1"/>
  <c r="A870" i="1" s="1"/>
  <c r="P870" i="1"/>
  <c r="B870" i="1" s="1"/>
  <c r="H871" i="1"/>
  <c r="O871" i="1"/>
  <c r="A871" i="1" s="1"/>
  <c r="P871" i="1"/>
  <c r="B871" i="1" s="1"/>
  <c r="H872" i="1"/>
  <c r="O872" i="1"/>
  <c r="A872" i="1" s="1"/>
  <c r="P872" i="1"/>
  <c r="B872" i="1" s="1"/>
  <c r="H873" i="1"/>
  <c r="O873" i="1"/>
  <c r="A873" i="1" s="1"/>
  <c r="P873" i="1"/>
  <c r="B873" i="1" s="1"/>
  <c r="H874" i="1"/>
  <c r="O874" i="1"/>
  <c r="A874" i="1" s="1"/>
  <c r="P874" i="1"/>
  <c r="B874" i="1" s="1"/>
  <c r="H875" i="1"/>
  <c r="O875" i="1"/>
  <c r="A875" i="1" s="1"/>
  <c r="P875" i="1"/>
  <c r="B875" i="1" s="1"/>
  <c r="H876" i="1"/>
  <c r="O876" i="1"/>
  <c r="A876" i="1" s="1"/>
  <c r="P876" i="1"/>
  <c r="B876" i="1" s="1"/>
  <c r="H877" i="1"/>
  <c r="O877" i="1"/>
  <c r="A877" i="1" s="1"/>
  <c r="P877" i="1"/>
  <c r="B877" i="1" s="1"/>
  <c r="H878" i="1"/>
  <c r="O878" i="1"/>
  <c r="A878" i="1" s="1"/>
  <c r="P878" i="1"/>
  <c r="B878" i="1" s="1"/>
  <c r="H879" i="1"/>
  <c r="O879" i="1"/>
  <c r="A879" i="1" s="1"/>
  <c r="P879" i="1"/>
  <c r="B879" i="1" s="1"/>
  <c r="H880" i="1"/>
  <c r="O880" i="1"/>
  <c r="A880" i="1" s="1"/>
  <c r="P880" i="1"/>
  <c r="B880" i="1" s="1"/>
  <c r="H881" i="1"/>
  <c r="O881" i="1"/>
  <c r="A881" i="1" s="1"/>
  <c r="P881" i="1"/>
  <c r="B881" i="1" s="1"/>
  <c r="H882" i="1"/>
  <c r="O882" i="1"/>
  <c r="A882" i="1" s="1"/>
  <c r="P882" i="1"/>
  <c r="B882" i="1" s="1"/>
  <c r="H883" i="1"/>
  <c r="O883" i="1"/>
  <c r="A883" i="1" s="1"/>
  <c r="P883" i="1"/>
  <c r="B883" i="1" s="1"/>
  <c r="H884" i="1"/>
  <c r="O884" i="1"/>
  <c r="A884" i="1" s="1"/>
  <c r="P884" i="1"/>
  <c r="B884" i="1" s="1"/>
  <c r="H885" i="1"/>
  <c r="O885" i="1"/>
  <c r="A885" i="1" s="1"/>
  <c r="P885" i="1"/>
  <c r="B885" i="1" s="1"/>
  <c r="H886" i="1"/>
  <c r="O886" i="1"/>
  <c r="A886" i="1" s="1"/>
  <c r="P886" i="1"/>
  <c r="B886" i="1" s="1"/>
  <c r="H887" i="1"/>
  <c r="O887" i="1"/>
  <c r="A887" i="1" s="1"/>
  <c r="P887" i="1"/>
  <c r="B887" i="1" s="1"/>
  <c r="H888" i="1"/>
  <c r="O888" i="1"/>
  <c r="A888" i="1" s="1"/>
  <c r="P888" i="1"/>
  <c r="B888" i="1" s="1"/>
  <c r="H889" i="1"/>
  <c r="O889" i="1"/>
  <c r="A889" i="1" s="1"/>
  <c r="P889" i="1"/>
  <c r="B889" i="1" s="1"/>
  <c r="H890" i="1"/>
  <c r="O890" i="1"/>
  <c r="A890" i="1" s="1"/>
  <c r="P890" i="1"/>
  <c r="B890" i="1" s="1"/>
  <c r="H891" i="1"/>
  <c r="O891" i="1"/>
  <c r="A891" i="1" s="1"/>
  <c r="P891" i="1"/>
  <c r="B891" i="1" s="1"/>
  <c r="H892" i="1"/>
  <c r="O892" i="1"/>
  <c r="A892" i="1" s="1"/>
  <c r="P892" i="1"/>
  <c r="B892" i="1" s="1"/>
  <c r="H893" i="1"/>
  <c r="O893" i="1"/>
  <c r="A893" i="1" s="1"/>
  <c r="P893" i="1"/>
  <c r="B893" i="1" s="1"/>
  <c r="H894" i="1"/>
  <c r="O894" i="1"/>
  <c r="A894" i="1" s="1"/>
  <c r="P894" i="1"/>
  <c r="B894" i="1" s="1"/>
  <c r="H895" i="1"/>
  <c r="O895" i="1"/>
  <c r="A895" i="1" s="1"/>
  <c r="P895" i="1"/>
  <c r="B895" i="1" s="1"/>
  <c r="H896" i="1"/>
  <c r="O896" i="1"/>
  <c r="A896" i="1" s="1"/>
  <c r="P896" i="1"/>
  <c r="B896" i="1" s="1"/>
  <c r="H897" i="1"/>
  <c r="O897" i="1"/>
  <c r="A897" i="1" s="1"/>
  <c r="P897" i="1"/>
  <c r="B897" i="1" s="1"/>
  <c r="H898" i="1"/>
  <c r="O898" i="1"/>
  <c r="A898" i="1" s="1"/>
  <c r="P898" i="1"/>
  <c r="B898" i="1" s="1"/>
  <c r="H899" i="1"/>
  <c r="O899" i="1"/>
  <c r="A899" i="1" s="1"/>
  <c r="P899" i="1"/>
  <c r="B899" i="1" s="1"/>
  <c r="H900" i="1"/>
  <c r="O900" i="1"/>
  <c r="A900" i="1" s="1"/>
  <c r="P900" i="1"/>
  <c r="B900" i="1" s="1"/>
  <c r="H901" i="1"/>
  <c r="O901" i="1"/>
  <c r="A901" i="1" s="1"/>
  <c r="P901" i="1"/>
  <c r="B901" i="1" s="1"/>
  <c r="H902" i="1"/>
  <c r="O902" i="1"/>
  <c r="A902" i="1" s="1"/>
  <c r="P902" i="1"/>
  <c r="B902" i="1" s="1"/>
  <c r="H903" i="1"/>
  <c r="O903" i="1"/>
  <c r="A903" i="1" s="1"/>
  <c r="P903" i="1"/>
  <c r="B903" i="1" s="1"/>
  <c r="H904" i="1"/>
  <c r="O904" i="1"/>
  <c r="A904" i="1" s="1"/>
  <c r="P904" i="1"/>
  <c r="B904" i="1" s="1"/>
  <c r="H905" i="1"/>
  <c r="O905" i="1"/>
  <c r="A905" i="1" s="1"/>
  <c r="P905" i="1"/>
  <c r="B905" i="1" s="1"/>
  <c r="H906" i="1"/>
  <c r="O906" i="1"/>
  <c r="A906" i="1" s="1"/>
  <c r="P906" i="1"/>
  <c r="B906" i="1" s="1"/>
  <c r="H907" i="1"/>
  <c r="O907" i="1"/>
  <c r="A907" i="1" s="1"/>
  <c r="P907" i="1"/>
  <c r="B907" i="1" s="1"/>
  <c r="H908" i="1"/>
  <c r="O908" i="1"/>
  <c r="A908" i="1" s="1"/>
  <c r="P908" i="1"/>
  <c r="B908" i="1" s="1"/>
  <c r="H909" i="1"/>
  <c r="O909" i="1"/>
  <c r="A909" i="1" s="1"/>
  <c r="P909" i="1"/>
  <c r="B909" i="1" s="1"/>
  <c r="H910" i="1"/>
  <c r="O910" i="1"/>
  <c r="A910" i="1" s="1"/>
  <c r="P910" i="1"/>
  <c r="B910" i="1" s="1"/>
  <c r="H911" i="1"/>
  <c r="O911" i="1"/>
  <c r="A911" i="1" s="1"/>
  <c r="P911" i="1"/>
  <c r="B911" i="1" s="1"/>
  <c r="H912" i="1"/>
  <c r="O912" i="1"/>
  <c r="A912" i="1" s="1"/>
  <c r="P912" i="1"/>
  <c r="B912" i="1" s="1"/>
  <c r="H913" i="1"/>
  <c r="O913" i="1"/>
  <c r="A913" i="1" s="1"/>
  <c r="P913" i="1"/>
  <c r="B913" i="1" s="1"/>
  <c r="H914" i="1"/>
  <c r="O914" i="1"/>
  <c r="A914" i="1" s="1"/>
  <c r="P914" i="1"/>
  <c r="B914" i="1" s="1"/>
  <c r="H915" i="1"/>
  <c r="O915" i="1"/>
  <c r="A915" i="1" s="1"/>
  <c r="P915" i="1"/>
  <c r="B915" i="1" s="1"/>
  <c r="H916" i="1"/>
  <c r="O916" i="1"/>
  <c r="A916" i="1" s="1"/>
  <c r="P916" i="1"/>
  <c r="B916" i="1" s="1"/>
  <c r="H917" i="1"/>
  <c r="O917" i="1"/>
  <c r="A917" i="1" s="1"/>
  <c r="P917" i="1"/>
  <c r="B917" i="1" s="1"/>
  <c r="H918" i="1"/>
  <c r="O918" i="1"/>
  <c r="A918" i="1" s="1"/>
  <c r="P918" i="1"/>
  <c r="B918" i="1" s="1"/>
  <c r="H919" i="1"/>
  <c r="O919" i="1"/>
  <c r="A919" i="1" s="1"/>
  <c r="P919" i="1"/>
  <c r="B919" i="1" s="1"/>
  <c r="H920" i="1"/>
  <c r="O920" i="1"/>
  <c r="A920" i="1" s="1"/>
  <c r="P920" i="1"/>
  <c r="B920" i="1" s="1"/>
  <c r="H921" i="1"/>
  <c r="O921" i="1"/>
  <c r="A921" i="1" s="1"/>
  <c r="P921" i="1"/>
  <c r="B921" i="1" s="1"/>
  <c r="H922" i="1"/>
  <c r="O922" i="1"/>
  <c r="A922" i="1" s="1"/>
  <c r="P922" i="1"/>
  <c r="B922" i="1" s="1"/>
  <c r="H923" i="1"/>
  <c r="O923" i="1"/>
  <c r="A923" i="1" s="1"/>
  <c r="P923" i="1"/>
  <c r="B923" i="1" s="1"/>
  <c r="H924" i="1"/>
  <c r="O924" i="1"/>
  <c r="A924" i="1" s="1"/>
  <c r="P924" i="1"/>
  <c r="B924" i="1" s="1"/>
  <c r="H925" i="1"/>
  <c r="O925" i="1"/>
  <c r="A925" i="1" s="1"/>
  <c r="P925" i="1"/>
  <c r="B925" i="1" s="1"/>
  <c r="H926" i="1"/>
  <c r="O926" i="1"/>
  <c r="A926" i="1" s="1"/>
  <c r="P926" i="1"/>
  <c r="B926" i="1" s="1"/>
  <c r="H927" i="1"/>
  <c r="O927" i="1"/>
  <c r="A927" i="1" s="1"/>
  <c r="P927" i="1"/>
  <c r="B927" i="1" s="1"/>
  <c r="H928" i="1"/>
  <c r="O928" i="1"/>
  <c r="A928" i="1" s="1"/>
  <c r="P928" i="1"/>
  <c r="B928" i="1" s="1"/>
  <c r="H929" i="1"/>
  <c r="O929" i="1"/>
  <c r="A929" i="1" s="1"/>
  <c r="P929" i="1"/>
  <c r="B929" i="1" s="1"/>
  <c r="H930" i="1"/>
  <c r="O930" i="1"/>
  <c r="A930" i="1" s="1"/>
  <c r="P930" i="1"/>
  <c r="B930" i="1" s="1"/>
  <c r="H931" i="1"/>
  <c r="O931" i="1"/>
  <c r="A931" i="1" s="1"/>
  <c r="P931" i="1"/>
  <c r="B931" i="1" s="1"/>
  <c r="H932" i="1"/>
  <c r="O932" i="1"/>
  <c r="A932" i="1" s="1"/>
  <c r="P932" i="1"/>
  <c r="B932" i="1" s="1"/>
  <c r="H933" i="1"/>
  <c r="O933" i="1"/>
  <c r="A933" i="1" s="1"/>
  <c r="P933" i="1"/>
  <c r="B933" i="1" s="1"/>
  <c r="H934" i="1"/>
  <c r="O934" i="1"/>
  <c r="A934" i="1" s="1"/>
  <c r="P934" i="1"/>
  <c r="B934" i="1" s="1"/>
  <c r="H935" i="1"/>
  <c r="O935" i="1"/>
  <c r="A935" i="1" s="1"/>
  <c r="P935" i="1"/>
  <c r="B935" i="1" s="1"/>
  <c r="H936" i="1"/>
  <c r="O936" i="1"/>
  <c r="A936" i="1" s="1"/>
  <c r="P936" i="1"/>
  <c r="B936" i="1" s="1"/>
  <c r="H937" i="1"/>
  <c r="O937" i="1"/>
  <c r="A937" i="1" s="1"/>
  <c r="P937" i="1"/>
  <c r="B937" i="1" s="1"/>
  <c r="H938" i="1"/>
  <c r="O938" i="1"/>
  <c r="A938" i="1" s="1"/>
  <c r="P938" i="1"/>
  <c r="B938" i="1" s="1"/>
  <c r="H939" i="1"/>
  <c r="O939" i="1"/>
  <c r="A939" i="1" s="1"/>
  <c r="P939" i="1"/>
  <c r="B939" i="1" s="1"/>
  <c r="H940" i="1"/>
  <c r="O940" i="1"/>
  <c r="A940" i="1" s="1"/>
  <c r="P940" i="1"/>
  <c r="B940" i="1" s="1"/>
  <c r="H941" i="1"/>
  <c r="O941" i="1"/>
  <c r="A941" i="1" s="1"/>
  <c r="P941" i="1"/>
  <c r="B941" i="1" s="1"/>
  <c r="H942" i="1"/>
  <c r="O942" i="1"/>
  <c r="A942" i="1" s="1"/>
  <c r="P942" i="1"/>
  <c r="B942" i="1" s="1"/>
  <c r="H943" i="1"/>
  <c r="O943" i="1"/>
  <c r="A943" i="1" s="1"/>
  <c r="P943" i="1"/>
  <c r="B943" i="1" s="1"/>
  <c r="H944" i="1"/>
  <c r="O944" i="1"/>
  <c r="A944" i="1" s="1"/>
  <c r="P944" i="1"/>
  <c r="B944" i="1" s="1"/>
  <c r="H945" i="1"/>
  <c r="O945" i="1"/>
  <c r="A945" i="1" s="1"/>
  <c r="P945" i="1"/>
  <c r="B945" i="1" s="1"/>
  <c r="H946" i="1"/>
  <c r="O946" i="1"/>
  <c r="A946" i="1" s="1"/>
  <c r="P946" i="1"/>
  <c r="B946" i="1" s="1"/>
  <c r="H947" i="1"/>
  <c r="O947" i="1"/>
  <c r="A947" i="1" s="1"/>
  <c r="P947" i="1"/>
  <c r="B947" i="1" s="1"/>
  <c r="H948" i="1"/>
  <c r="O948" i="1"/>
  <c r="A948" i="1" s="1"/>
  <c r="P948" i="1"/>
  <c r="B948" i="1" s="1"/>
  <c r="H949" i="1"/>
  <c r="O949" i="1"/>
  <c r="A949" i="1" s="1"/>
  <c r="P949" i="1"/>
  <c r="B949" i="1" s="1"/>
  <c r="H950" i="1"/>
  <c r="O950" i="1"/>
  <c r="A950" i="1" s="1"/>
  <c r="P950" i="1"/>
  <c r="B950" i="1" s="1"/>
  <c r="H951" i="1"/>
  <c r="O951" i="1"/>
  <c r="A951" i="1" s="1"/>
  <c r="P951" i="1"/>
  <c r="B951" i="1" s="1"/>
  <c r="H952" i="1"/>
  <c r="O952" i="1"/>
  <c r="A952" i="1" s="1"/>
  <c r="P952" i="1"/>
  <c r="B952" i="1" s="1"/>
  <c r="H953" i="1"/>
  <c r="O953" i="1"/>
  <c r="A953" i="1" s="1"/>
  <c r="P953" i="1"/>
  <c r="B953" i="1" s="1"/>
  <c r="H954" i="1"/>
  <c r="O954" i="1"/>
  <c r="A954" i="1" s="1"/>
  <c r="P954" i="1"/>
  <c r="B954" i="1" s="1"/>
  <c r="H955" i="1"/>
  <c r="O955" i="1"/>
  <c r="A955" i="1" s="1"/>
  <c r="P955" i="1"/>
  <c r="B955" i="1" s="1"/>
  <c r="H956" i="1"/>
  <c r="O956" i="1"/>
  <c r="A956" i="1" s="1"/>
  <c r="P956" i="1"/>
  <c r="B956" i="1" s="1"/>
  <c r="H957" i="1"/>
  <c r="O957" i="1"/>
  <c r="A957" i="1" s="1"/>
  <c r="P957" i="1"/>
  <c r="B957" i="1" s="1"/>
  <c r="H958" i="1"/>
  <c r="O958" i="1"/>
  <c r="A958" i="1" s="1"/>
  <c r="P958" i="1"/>
  <c r="B958" i="1" s="1"/>
  <c r="H959" i="1"/>
  <c r="O959" i="1"/>
  <c r="A959" i="1" s="1"/>
  <c r="P959" i="1"/>
  <c r="B959" i="1" s="1"/>
  <c r="H960" i="1"/>
  <c r="O960" i="1"/>
  <c r="A960" i="1" s="1"/>
  <c r="P960" i="1"/>
  <c r="B960" i="1" s="1"/>
  <c r="H961" i="1"/>
  <c r="O961" i="1"/>
  <c r="A961" i="1" s="1"/>
  <c r="P961" i="1"/>
  <c r="B961" i="1" s="1"/>
  <c r="H962" i="1"/>
  <c r="O962" i="1"/>
  <c r="A962" i="1" s="1"/>
  <c r="P962" i="1"/>
  <c r="B962" i="1" s="1"/>
  <c r="H963" i="1"/>
  <c r="O963" i="1"/>
  <c r="A963" i="1" s="1"/>
  <c r="P963" i="1"/>
  <c r="B963" i="1" s="1"/>
  <c r="H964" i="1"/>
  <c r="O964" i="1"/>
  <c r="A964" i="1" s="1"/>
  <c r="P964" i="1"/>
  <c r="B964" i="1" s="1"/>
  <c r="H965" i="1"/>
  <c r="O965" i="1"/>
  <c r="A965" i="1" s="1"/>
  <c r="P965" i="1"/>
  <c r="B965" i="1" s="1"/>
  <c r="H966" i="1"/>
  <c r="O966" i="1"/>
  <c r="A966" i="1" s="1"/>
  <c r="P966" i="1"/>
  <c r="B966" i="1" s="1"/>
  <c r="H967" i="1"/>
  <c r="O967" i="1"/>
  <c r="A967" i="1" s="1"/>
  <c r="P967" i="1"/>
  <c r="B967" i="1" s="1"/>
  <c r="H968" i="1"/>
  <c r="O968" i="1"/>
  <c r="A968" i="1" s="1"/>
  <c r="P968" i="1"/>
  <c r="B968" i="1" s="1"/>
  <c r="H969" i="1"/>
  <c r="O969" i="1"/>
  <c r="A969" i="1" s="1"/>
  <c r="P969" i="1"/>
  <c r="B969" i="1" s="1"/>
  <c r="H970" i="1"/>
  <c r="O970" i="1"/>
  <c r="A970" i="1" s="1"/>
  <c r="P970" i="1"/>
  <c r="B970" i="1" s="1"/>
  <c r="H971" i="1"/>
  <c r="O971" i="1"/>
  <c r="A971" i="1" s="1"/>
  <c r="P971" i="1"/>
  <c r="B971" i="1" s="1"/>
  <c r="H972" i="1"/>
  <c r="O972" i="1"/>
  <c r="A972" i="1" s="1"/>
  <c r="P972" i="1"/>
  <c r="B972" i="1" s="1"/>
  <c r="H973" i="1"/>
  <c r="O973" i="1"/>
  <c r="A973" i="1" s="1"/>
  <c r="P973" i="1"/>
  <c r="B973" i="1" s="1"/>
  <c r="H974" i="1"/>
  <c r="O974" i="1"/>
  <c r="A974" i="1" s="1"/>
  <c r="P974" i="1"/>
  <c r="B974" i="1" s="1"/>
  <c r="H975" i="1"/>
  <c r="O975" i="1"/>
  <c r="A975" i="1" s="1"/>
  <c r="P975" i="1"/>
  <c r="B975" i="1" s="1"/>
  <c r="H976" i="1"/>
  <c r="O976" i="1"/>
  <c r="A976" i="1" s="1"/>
  <c r="P976" i="1"/>
  <c r="B976" i="1" s="1"/>
  <c r="H977" i="1"/>
  <c r="O977" i="1"/>
  <c r="A977" i="1" s="1"/>
  <c r="P977" i="1"/>
  <c r="B977" i="1" s="1"/>
  <c r="H978" i="1"/>
  <c r="O978" i="1"/>
  <c r="A978" i="1" s="1"/>
  <c r="P978" i="1"/>
  <c r="B978" i="1" s="1"/>
  <c r="H979" i="1"/>
  <c r="O979" i="1"/>
  <c r="A979" i="1" s="1"/>
  <c r="P979" i="1"/>
  <c r="B979" i="1" s="1"/>
  <c r="H980" i="1"/>
  <c r="O980" i="1"/>
  <c r="A980" i="1" s="1"/>
  <c r="P980" i="1"/>
  <c r="B980" i="1" s="1"/>
  <c r="H981" i="1"/>
  <c r="O981" i="1"/>
  <c r="A981" i="1" s="1"/>
  <c r="P981" i="1"/>
  <c r="B981" i="1" s="1"/>
  <c r="H982" i="1"/>
  <c r="O982" i="1"/>
  <c r="A982" i="1" s="1"/>
  <c r="P982" i="1"/>
  <c r="B982" i="1" s="1"/>
  <c r="H983" i="1"/>
  <c r="O983" i="1"/>
  <c r="A983" i="1" s="1"/>
  <c r="P983" i="1"/>
  <c r="B983" i="1" s="1"/>
  <c r="H984" i="1"/>
  <c r="O984" i="1"/>
  <c r="A984" i="1" s="1"/>
  <c r="P984" i="1"/>
  <c r="B984" i="1" s="1"/>
  <c r="H985" i="1"/>
  <c r="O985" i="1"/>
  <c r="A985" i="1" s="1"/>
  <c r="P985" i="1"/>
  <c r="B985" i="1" s="1"/>
  <c r="H986" i="1"/>
  <c r="O986" i="1"/>
  <c r="A986" i="1" s="1"/>
  <c r="P986" i="1"/>
  <c r="B986" i="1" s="1"/>
  <c r="H987" i="1"/>
  <c r="O987" i="1"/>
  <c r="A987" i="1" s="1"/>
  <c r="P987" i="1"/>
  <c r="B987" i="1" s="1"/>
  <c r="H988" i="1"/>
  <c r="O988" i="1"/>
  <c r="A988" i="1" s="1"/>
  <c r="P988" i="1"/>
  <c r="B988" i="1" s="1"/>
  <c r="H989" i="1"/>
  <c r="O989" i="1"/>
  <c r="A989" i="1" s="1"/>
  <c r="P989" i="1"/>
  <c r="B989" i="1" s="1"/>
  <c r="H990" i="1"/>
  <c r="O990" i="1"/>
  <c r="A990" i="1" s="1"/>
  <c r="P990" i="1"/>
  <c r="B990" i="1" s="1"/>
  <c r="H991" i="1"/>
  <c r="O991" i="1"/>
  <c r="A991" i="1" s="1"/>
  <c r="P991" i="1"/>
  <c r="B991" i="1" s="1"/>
  <c r="H992" i="1"/>
  <c r="O992" i="1"/>
  <c r="A992" i="1" s="1"/>
  <c r="P992" i="1"/>
  <c r="B992" i="1" s="1"/>
  <c r="H993" i="1"/>
  <c r="O993" i="1"/>
  <c r="A993" i="1" s="1"/>
  <c r="P993" i="1"/>
  <c r="B993" i="1" s="1"/>
  <c r="H994" i="1"/>
  <c r="O994" i="1"/>
  <c r="A994" i="1" s="1"/>
  <c r="P994" i="1"/>
  <c r="B994" i="1" s="1"/>
  <c r="H995" i="1"/>
  <c r="O995" i="1"/>
  <c r="A995" i="1" s="1"/>
  <c r="P995" i="1"/>
  <c r="B995" i="1" s="1"/>
  <c r="H996" i="1"/>
  <c r="O996" i="1"/>
  <c r="A996" i="1" s="1"/>
  <c r="P996" i="1"/>
  <c r="B996" i="1" s="1"/>
  <c r="H997" i="1"/>
  <c r="O997" i="1"/>
  <c r="A997" i="1" s="1"/>
  <c r="P997" i="1"/>
  <c r="B997" i="1" s="1"/>
  <c r="H998" i="1"/>
  <c r="O998" i="1"/>
  <c r="A998" i="1" s="1"/>
  <c r="P998" i="1"/>
  <c r="B998" i="1" s="1"/>
  <c r="H999" i="1"/>
  <c r="O999" i="1"/>
  <c r="A999" i="1" s="1"/>
  <c r="P999" i="1"/>
  <c r="B999" i="1" s="1"/>
  <c r="H1000" i="1"/>
  <c r="O1000" i="1"/>
  <c r="A1000" i="1" s="1"/>
  <c r="P1000" i="1"/>
  <c r="B1000" i="1" s="1"/>
  <c r="H1001" i="1"/>
  <c r="O1001" i="1"/>
  <c r="A1001" i="1" s="1"/>
  <c r="P1001" i="1"/>
  <c r="B1001" i="1" s="1"/>
  <c r="H1002" i="1"/>
  <c r="O1002" i="1"/>
  <c r="A1002" i="1" s="1"/>
  <c r="P1002" i="1"/>
  <c r="B1002" i="1" s="1"/>
  <c r="H1003" i="1"/>
  <c r="O1003" i="1"/>
  <c r="A1003" i="1" s="1"/>
  <c r="P1003" i="1"/>
  <c r="B1003" i="1" s="1"/>
  <c r="H1004" i="1"/>
  <c r="O1004" i="1"/>
  <c r="A1004" i="1" s="1"/>
  <c r="P1004" i="1"/>
  <c r="B1004" i="1" s="1"/>
  <c r="H1005" i="1"/>
  <c r="O1005" i="1"/>
  <c r="A1005" i="1" s="1"/>
  <c r="P1005" i="1"/>
  <c r="B1005" i="1" s="1"/>
  <c r="H1006" i="1"/>
  <c r="O1006" i="1"/>
  <c r="A1006" i="1" s="1"/>
  <c r="P1006" i="1"/>
  <c r="B1006" i="1" s="1"/>
  <c r="H1007" i="1"/>
  <c r="O1007" i="1"/>
  <c r="A1007" i="1" s="1"/>
  <c r="P1007" i="1"/>
  <c r="B1007" i="1" s="1"/>
  <c r="H1008" i="1"/>
  <c r="O1008" i="1"/>
  <c r="A1008" i="1" s="1"/>
  <c r="P1008" i="1"/>
  <c r="B1008" i="1" s="1"/>
  <c r="H1009" i="1"/>
  <c r="O1009" i="1"/>
  <c r="A1009" i="1" s="1"/>
  <c r="P1009" i="1"/>
  <c r="B1009" i="1" s="1"/>
  <c r="H1010" i="1"/>
  <c r="O1010" i="1"/>
  <c r="A1010" i="1" s="1"/>
  <c r="P1010" i="1"/>
  <c r="B1010" i="1" s="1"/>
  <c r="H1011" i="1"/>
  <c r="O1011" i="1"/>
  <c r="A1011" i="1" s="1"/>
  <c r="P1011" i="1"/>
  <c r="B1011" i="1" s="1"/>
  <c r="H1012" i="1"/>
  <c r="O1012" i="1"/>
  <c r="A1012" i="1" s="1"/>
  <c r="P1012" i="1"/>
  <c r="B1012" i="1" s="1"/>
  <c r="H1013" i="1"/>
  <c r="O1013" i="1"/>
  <c r="A1013" i="1" s="1"/>
  <c r="P1013" i="1"/>
  <c r="B1013" i="1" s="1"/>
  <c r="H1014" i="1"/>
  <c r="O1014" i="1"/>
  <c r="A1014" i="1" s="1"/>
  <c r="P1014" i="1"/>
  <c r="B1014" i="1" s="1"/>
  <c r="H1015" i="1"/>
  <c r="O1015" i="1"/>
  <c r="A1015" i="1" s="1"/>
  <c r="P1015" i="1"/>
  <c r="B1015" i="1" s="1"/>
  <c r="H1016" i="1"/>
  <c r="O1016" i="1"/>
  <c r="A1016" i="1" s="1"/>
  <c r="P1016" i="1"/>
  <c r="B1016" i="1" s="1"/>
  <c r="H1017" i="1"/>
  <c r="O1017" i="1"/>
  <c r="A1017" i="1" s="1"/>
  <c r="P1017" i="1"/>
  <c r="B1017" i="1" s="1"/>
  <c r="H1018" i="1"/>
  <c r="O1018" i="1"/>
  <c r="A1018" i="1" s="1"/>
  <c r="P1018" i="1"/>
  <c r="B1018" i="1" s="1"/>
  <c r="H1019" i="1"/>
  <c r="O1019" i="1"/>
  <c r="A1019" i="1" s="1"/>
  <c r="P1019" i="1"/>
  <c r="B1019" i="1" s="1"/>
  <c r="H1020" i="1"/>
  <c r="O1020" i="1"/>
  <c r="A1020" i="1" s="1"/>
  <c r="P1020" i="1"/>
  <c r="B1020" i="1" s="1"/>
  <c r="H1021" i="1"/>
  <c r="O1021" i="1"/>
  <c r="A1021" i="1" s="1"/>
  <c r="P1021" i="1"/>
  <c r="B1021" i="1" s="1"/>
  <c r="H1022" i="1"/>
  <c r="O1022" i="1"/>
  <c r="A1022" i="1" s="1"/>
  <c r="P1022" i="1"/>
  <c r="B1022" i="1" s="1"/>
  <c r="H1023" i="1"/>
  <c r="O1023" i="1"/>
  <c r="A1023" i="1" s="1"/>
  <c r="P1023" i="1"/>
  <c r="B1023" i="1" s="1"/>
  <c r="H1024" i="1"/>
  <c r="O1024" i="1"/>
  <c r="A1024" i="1" s="1"/>
  <c r="P1024" i="1"/>
  <c r="B1024" i="1" s="1"/>
  <c r="H1025" i="1"/>
  <c r="O1025" i="1"/>
  <c r="A1025" i="1" s="1"/>
  <c r="P1025" i="1"/>
  <c r="B1025" i="1" s="1"/>
  <c r="H1026" i="1"/>
  <c r="O1026" i="1"/>
  <c r="A1026" i="1" s="1"/>
  <c r="P1026" i="1"/>
  <c r="B1026" i="1" s="1"/>
  <c r="H1027" i="1"/>
  <c r="O1027" i="1"/>
  <c r="A1027" i="1" s="1"/>
  <c r="P1027" i="1"/>
  <c r="B1027" i="1" s="1"/>
  <c r="H1028" i="1"/>
  <c r="O1028" i="1"/>
  <c r="A1028" i="1" s="1"/>
  <c r="P1028" i="1"/>
  <c r="B1028" i="1" s="1"/>
  <c r="H1029" i="1"/>
  <c r="O1029" i="1"/>
  <c r="A1029" i="1" s="1"/>
  <c r="P1029" i="1"/>
  <c r="B1029" i="1" s="1"/>
  <c r="H1030" i="1"/>
  <c r="O1030" i="1"/>
  <c r="A1030" i="1" s="1"/>
  <c r="P1030" i="1"/>
  <c r="B1030" i="1" s="1"/>
  <c r="H1031" i="1"/>
  <c r="O1031" i="1"/>
  <c r="A1031" i="1" s="1"/>
  <c r="P1031" i="1"/>
  <c r="B1031" i="1" s="1"/>
  <c r="H1032" i="1"/>
  <c r="O1032" i="1"/>
  <c r="A1032" i="1" s="1"/>
  <c r="P1032" i="1"/>
  <c r="B1032" i="1" s="1"/>
  <c r="H1033" i="1"/>
  <c r="O1033" i="1"/>
  <c r="A1033" i="1" s="1"/>
  <c r="P1033" i="1"/>
  <c r="B1033" i="1" s="1"/>
  <c r="H1034" i="1"/>
  <c r="O1034" i="1"/>
  <c r="A1034" i="1" s="1"/>
  <c r="P1034" i="1"/>
  <c r="B1034" i="1" s="1"/>
  <c r="H1035" i="1"/>
  <c r="O1035" i="1"/>
  <c r="A1035" i="1" s="1"/>
  <c r="P1035" i="1"/>
  <c r="B1035" i="1" s="1"/>
  <c r="H1036" i="1"/>
  <c r="O1036" i="1"/>
  <c r="A1036" i="1" s="1"/>
  <c r="P1036" i="1"/>
  <c r="B1036" i="1" s="1"/>
  <c r="H1037" i="1"/>
  <c r="O1037" i="1"/>
  <c r="A1037" i="1" s="1"/>
  <c r="P1037" i="1"/>
  <c r="B1037" i="1" s="1"/>
  <c r="H1038" i="1"/>
  <c r="O1038" i="1"/>
  <c r="A1038" i="1" s="1"/>
  <c r="P1038" i="1"/>
  <c r="B1038" i="1" s="1"/>
  <c r="H1039" i="1"/>
  <c r="O1039" i="1"/>
  <c r="A1039" i="1" s="1"/>
  <c r="P1039" i="1"/>
  <c r="B1039" i="1" s="1"/>
  <c r="H1040" i="1"/>
  <c r="O1040" i="1"/>
  <c r="A1040" i="1" s="1"/>
  <c r="P1040" i="1"/>
  <c r="B1040" i="1" s="1"/>
  <c r="H1041" i="1"/>
  <c r="O1041" i="1"/>
  <c r="A1041" i="1" s="1"/>
  <c r="P1041" i="1"/>
  <c r="B1041" i="1" s="1"/>
  <c r="H1042" i="1"/>
  <c r="O1042" i="1"/>
  <c r="A1042" i="1" s="1"/>
  <c r="P1042" i="1"/>
  <c r="B1042" i="1" s="1"/>
  <c r="H1043" i="1"/>
  <c r="O1043" i="1"/>
  <c r="A1043" i="1" s="1"/>
  <c r="P1043" i="1"/>
  <c r="B1043" i="1" s="1"/>
  <c r="H1044" i="1"/>
  <c r="O1044" i="1"/>
  <c r="A1044" i="1" s="1"/>
  <c r="P1044" i="1"/>
  <c r="B1044" i="1" s="1"/>
  <c r="H1045" i="1"/>
  <c r="O1045" i="1"/>
  <c r="A1045" i="1" s="1"/>
  <c r="P1045" i="1"/>
  <c r="B1045" i="1" s="1"/>
  <c r="H1046" i="1"/>
  <c r="O1046" i="1"/>
  <c r="A1046" i="1" s="1"/>
  <c r="P1046" i="1"/>
  <c r="B1046" i="1" s="1"/>
  <c r="H1047" i="1"/>
  <c r="O1047" i="1"/>
  <c r="A1047" i="1" s="1"/>
  <c r="P1047" i="1"/>
  <c r="B1047" i="1" s="1"/>
  <c r="H1048" i="1"/>
  <c r="O1048" i="1"/>
  <c r="A1048" i="1" s="1"/>
  <c r="P1048" i="1"/>
  <c r="B1048" i="1" s="1"/>
  <c r="H1049" i="1"/>
  <c r="O1049" i="1"/>
  <c r="A1049" i="1" s="1"/>
  <c r="P1049" i="1"/>
  <c r="B1049" i="1" s="1"/>
  <c r="H1050" i="1"/>
  <c r="O1050" i="1"/>
  <c r="A1050" i="1" s="1"/>
  <c r="P1050" i="1"/>
  <c r="B1050" i="1" s="1"/>
  <c r="H1051" i="1"/>
  <c r="O1051" i="1"/>
  <c r="A1051" i="1" s="1"/>
  <c r="P1051" i="1"/>
  <c r="B1051" i="1" s="1"/>
  <c r="H1052" i="1"/>
  <c r="O1052" i="1"/>
  <c r="A1052" i="1" s="1"/>
  <c r="P1052" i="1"/>
  <c r="B1052" i="1" s="1"/>
  <c r="H1053" i="1"/>
  <c r="O1053" i="1"/>
  <c r="A1053" i="1" s="1"/>
  <c r="P1053" i="1"/>
  <c r="B1053" i="1" s="1"/>
  <c r="H1054" i="1"/>
  <c r="O1054" i="1"/>
  <c r="A1054" i="1" s="1"/>
  <c r="P1054" i="1"/>
  <c r="B1054" i="1" s="1"/>
  <c r="H1055" i="1"/>
  <c r="O1055" i="1"/>
  <c r="A1055" i="1" s="1"/>
  <c r="P1055" i="1"/>
  <c r="B1055" i="1" s="1"/>
  <c r="H1056" i="1"/>
  <c r="O1056" i="1"/>
  <c r="A1056" i="1" s="1"/>
  <c r="P1056" i="1"/>
  <c r="B1056" i="1" s="1"/>
  <c r="H1057" i="1"/>
  <c r="O1057" i="1"/>
  <c r="A1057" i="1" s="1"/>
  <c r="P1057" i="1"/>
  <c r="B1057" i="1" s="1"/>
  <c r="H1058" i="1"/>
  <c r="O1058" i="1"/>
  <c r="A1058" i="1" s="1"/>
  <c r="P1058" i="1"/>
  <c r="B1058" i="1" s="1"/>
  <c r="H1059" i="1"/>
  <c r="O1059" i="1"/>
  <c r="A1059" i="1" s="1"/>
  <c r="P1059" i="1"/>
  <c r="B1059" i="1" s="1"/>
  <c r="H1060" i="1"/>
  <c r="O1060" i="1"/>
  <c r="A1060" i="1" s="1"/>
  <c r="P1060" i="1"/>
  <c r="B1060" i="1" s="1"/>
  <c r="H1061" i="1"/>
  <c r="O1061" i="1"/>
  <c r="A1061" i="1" s="1"/>
  <c r="P1061" i="1"/>
  <c r="B1061" i="1" s="1"/>
  <c r="H1062" i="1"/>
  <c r="O1062" i="1"/>
  <c r="A1062" i="1" s="1"/>
  <c r="P1062" i="1"/>
  <c r="B1062" i="1" s="1"/>
  <c r="H1063" i="1"/>
  <c r="O1063" i="1"/>
  <c r="A1063" i="1" s="1"/>
  <c r="P1063" i="1"/>
  <c r="B1063" i="1" s="1"/>
  <c r="H1064" i="1"/>
  <c r="O1064" i="1"/>
  <c r="A1064" i="1" s="1"/>
  <c r="P1064" i="1"/>
  <c r="B1064" i="1" s="1"/>
  <c r="H1065" i="1"/>
  <c r="O1065" i="1"/>
  <c r="A1065" i="1" s="1"/>
  <c r="P1065" i="1"/>
  <c r="B1065" i="1" s="1"/>
  <c r="H1066" i="1"/>
  <c r="O1066" i="1"/>
  <c r="A1066" i="1" s="1"/>
  <c r="P1066" i="1"/>
  <c r="B1066" i="1" s="1"/>
  <c r="H1067" i="1"/>
  <c r="O1067" i="1"/>
  <c r="A1067" i="1" s="1"/>
  <c r="P1067" i="1"/>
  <c r="B1067" i="1" s="1"/>
  <c r="H1068" i="1"/>
  <c r="O1068" i="1"/>
  <c r="A1068" i="1" s="1"/>
  <c r="P1068" i="1"/>
  <c r="B1068" i="1" s="1"/>
  <c r="H1069" i="1"/>
  <c r="O1069" i="1"/>
  <c r="A1069" i="1" s="1"/>
  <c r="P1069" i="1"/>
  <c r="B1069" i="1" s="1"/>
  <c r="H1070" i="1"/>
  <c r="O1070" i="1"/>
  <c r="A1070" i="1" s="1"/>
  <c r="P1070" i="1"/>
  <c r="B1070" i="1" s="1"/>
  <c r="H1071" i="1"/>
  <c r="O1071" i="1"/>
  <c r="A1071" i="1" s="1"/>
  <c r="P1071" i="1"/>
  <c r="B1071" i="1" s="1"/>
  <c r="H1072" i="1"/>
  <c r="O1072" i="1"/>
  <c r="A1072" i="1" s="1"/>
  <c r="P1072" i="1"/>
  <c r="B1072" i="1" s="1"/>
  <c r="H1073" i="1"/>
  <c r="O1073" i="1"/>
  <c r="A1073" i="1" s="1"/>
  <c r="P1073" i="1"/>
  <c r="B1073" i="1" s="1"/>
  <c r="H1074" i="1"/>
  <c r="O1074" i="1"/>
  <c r="A1074" i="1" s="1"/>
  <c r="P1074" i="1"/>
  <c r="B1074" i="1" s="1"/>
  <c r="H1075" i="1"/>
  <c r="O1075" i="1"/>
  <c r="A1075" i="1" s="1"/>
  <c r="P1075" i="1"/>
  <c r="B1075" i="1" s="1"/>
  <c r="H1076" i="1"/>
  <c r="O1076" i="1"/>
  <c r="A1076" i="1" s="1"/>
  <c r="P1076" i="1"/>
  <c r="B1076" i="1" s="1"/>
  <c r="H1077" i="1"/>
  <c r="O1077" i="1"/>
  <c r="A1077" i="1" s="1"/>
  <c r="P1077" i="1"/>
  <c r="B1077" i="1" s="1"/>
  <c r="H1078" i="1"/>
  <c r="O1078" i="1"/>
  <c r="A1078" i="1" s="1"/>
  <c r="P1078" i="1"/>
  <c r="B1078" i="1" s="1"/>
  <c r="H1079" i="1"/>
  <c r="O1079" i="1"/>
  <c r="A1079" i="1" s="1"/>
  <c r="P1079" i="1"/>
  <c r="B1079" i="1" s="1"/>
  <c r="H1080" i="1"/>
  <c r="O1080" i="1"/>
  <c r="A1080" i="1" s="1"/>
  <c r="P1080" i="1"/>
  <c r="B1080" i="1" s="1"/>
  <c r="H1081" i="1"/>
  <c r="O1081" i="1"/>
  <c r="A1081" i="1" s="1"/>
  <c r="P1081" i="1"/>
  <c r="B1081" i="1" s="1"/>
  <c r="H1082" i="1"/>
  <c r="O1082" i="1"/>
  <c r="A1082" i="1" s="1"/>
  <c r="P1082" i="1"/>
  <c r="B1082" i="1" s="1"/>
  <c r="H1083" i="1"/>
  <c r="O1083" i="1"/>
  <c r="A1083" i="1" s="1"/>
  <c r="P1083" i="1"/>
  <c r="B1083" i="1" s="1"/>
  <c r="H1084" i="1"/>
  <c r="O1084" i="1"/>
  <c r="A1084" i="1" s="1"/>
  <c r="P1084" i="1"/>
  <c r="B1084" i="1" s="1"/>
  <c r="H1085" i="1"/>
  <c r="O1085" i="1"/>
  <c r="A1085" i="1" s="1"/>
  <c r="P1085" i="1"/>
  <c r="B1085" i="1" s="1"/>
  <c r="H1086" i="1"/>
  <c r="O1086" i="1"/>
  <c r="A1086" i="1" s="1"/>
  <c r="P1086" i="1"/>
  <c r="B1086" i="1" s="1"/>
  <c r="H1087" i="1"/>
  <c r="O1087" i="1"/>
  <c r="A1087" i="1" s="1"/>
  <c r="P1087" i="1"/>
  <c r="B1087" i="1" s="1"/>
  <c r="H1088" i="1"/>
  <c r="O1088" i="1"/>
  <c r="A1088" i="1" s="1"/>
  <c r="P1088" i="1"/>
  <c r="B1088" i="1" s="1"/>
  <c r="H1089" i="1"/>
  <c r="O1089" i="1"/>
  <c r="A1089" i="1" s="1"/>
  <c r="P1089" i="1"/>
  <c r="B1089" i="1" s="1"/>
  <c r="H1090" i="1"/>
  <c r="O1090" i="1"/>
  <c r="A1090" i="1" s="1"/>
  <c r="P1090" i="1"/>
  <c r="B1090" i="1" s="1"/>
  <c r="H1091" i="1"/>
  <c r="O1091" i="1"/>
  <c r="A1091" i="1" s="1"/>
  <c r="P1091" i="1"/>
  <c r="B1091" i="1" s="1"/>
  <c r="H1092" i="1"/>
  <c r="O1092" i="1"/>
  <c r="A1092" i="1" s="1"/>
  <c r="P1092" i="1"/>
  <c r="B1092" i="1" s="1"/>
  <c r="H1093" i="1"/>
  <c r="O1093" i="1"/>
  <c r="A1093" i="1" s="1"/>
  <c r="P1093" i="1"/>
  <c r="B1093" i="1" s="1"/>
  <c r="H1094" i="1"/>
  <c r="O1094" i="1"/>
  <c r="A1094" i="1" s="1"/>
  <c r="P1094" i="1"/>
  <c r="B1094" i="1" s="1"/>
  <c r="H1095" i="1"/>
  <c r="O1095" i="1"/>
  <c r="A1095" i="1" s="1"/>
  <c r="P1095" i="1"/>
  <c r="B1095" i="1" s="1"/>
  <c r="H1096" i="1"/>
  <c r="O1096" i="1"/>
  <c r="A1096" i="1" s="1"/>
  <c r="P1096" i="1"/>
  <c r="B1096" i="1" s="1"/>
  <c r="H1097" i="1"/>
  <c r="O1097" i="1"/>
  <c r="A1097" i="1" s="1"/>
  <c r="P1097" i="1"/>
  <c r="B1097" i="1" s="1"/>
  <c r="H1098" i="1"/>
  <c r="O1098" i="1"/>
  <c r="A1098" i="1" s="1"/>
  <c r="P1098" i="1"/>
  <c r="B1098" i="1" s="1"/>
  <c r="H1099" i="1"/>
  <c r="O1099" i="1"/>
  <c r="A1099" i="1" s="1"/>
  <c r="P1099" i="1"/>
  <c r="B1099" i="1" s="1"/>
  <c r="H1100" i="1"/>
  <c r="O1100" i="1"/>
  <c r="A1100" i="1" s="1"/>
  <c r="P1100" i="1"/>
  <c r="B1100" i="1" s="1"/>
  <c r="H1101" i="1"/>
  <c r="O1101" i="1"/>
  <c r="A1101" i="1" s="1"/>
  <c r="P1101" i="1"/>
  <c r="B1101" i="1" s="1"/>
  <c r="H1102" i="1"/>
  <c r="O1102" i="1"/>
  <c r="A1102" i="1" s="1"/>
  <c r="P1102" i="1"/>
  <c r="B1102" i="1" s="1"/>
  <c r="H1103" i="1"/>
  <c r="O1103" i="1"/>
  <c r="A1103" i="1" s="1"/>
  <c r="P1103" i="1"/>
  <c r="B1103" i="1" s="1"/>
  <c r="H1104" i="1"/>
  <c r="O1104" i="1"/>
  <c r="A1104" i="1" s="1"/>
  <c r="P1104" i="1"/>
  <c r="B1104" i="1" s="1"/>
  <c r="H1105" i="1"/>
  <c r="O1105" i="1"/>
  <c r="A1105" i="1" s="1"/>
  <c r="P1105" i="1"/>
  <c r="B1105" i="1" s="1"/>
  <c r="H1106" i="1"/>
  <c r="O1106" i="1"/>
  <c r="A1106" i="1" s="1"/>
  <c r="P1106" i="1"/>
  <c r="B1106" i="1" s="1"/>
  <c r="H1107" i="1"/>
  <c r="O1107" i="1"/>
  <c r="A1107" i="1" s="1"/>
  <c r="P1107" i="1"/>
  <c r="B1107" i="1" s="1"/>
  <c r="H1108" i="1"/>
  <c r="O1108" i="1"/>
  <c r="A1108" i="1" s="1"/>
  <c r="P1108" i="1"/>
  <c r="B1108" i="1" s="1"/>
  <c r="H1109" i="1"/>
  <c r="O1109" i="1"/>
  <c r="A1109" i="1" s="1"/>
  <c r="P1109" i="1"/>
  <c r="B1109" i="1" s="1"/>
  <c r="H1110" i="1"/>
  <c r="O1110" i="1"/>
  <c r="A1110" i="1" s="1"/>
  <c r="P1110" i="1"/>
  <c r="B1110" i="1" s="1"/>
  <c r="H1111" i="1"/>
  <c r="O1111" i="1"/>
  <c r="A1111" i="1" s="1"/>
  <c r="P1111" i="1"/>
  <c r="B1111" i="1" s="1"/>
  <c r="H1112" i="1"/>
  <c r="O1112" i="1"/>
  <c r="A1112" i="1" s="1"/>
  <c r="P1112" i="1"/>
  <c r="B1112" i="1" s="1"/>
  <c r="H1113" i="1"/>
  <c r="O1113" i="1"/>
  <c r="A1113" i="1" s="1"/>
  <c r="P1113" i="1"/>
  <c r="B1113" i="1" s="1"/>
  <c r="H1114" i="1"/>
  <c r="O1114" i="1"/>
  <c r="A1114" i="1" s="1"/>
  <c r="P1114" i="1"/>
  <c r="B1114" i="1" s="1"/>
  <c r="H1115" i="1"/>
  <c r="O1115" i="1"/>
  <c r="A1115" i="1" s="1"/>
  <c r="P1115" i="1"/>
  <c r="B1115" i="1" s="1"/>
  <c r="H1116" i="1"/>
  <c r="O1116" i="1"/>
  <c r="A1116" i="1" s="1"/>
  <c r="P1116" i="1"/>
  <c r="B1116" i="1" s="1"/>
  <c r="H1117" i="1"/>
  <c r="O1117" i="1"/>
  <c r="A1117" i="1" s="1"/>
  <c r="P1117" i="1"/>
  <c r="B1117" i="1" s="1"/>
  <c r="H1118" i="1"/>
  <c r="O1118" i="1"/>
  <c r="A1118" i="1" s="1"/>
  <c r="P1118" i="1"/>
  <c r="B1118" i="1" s="1"/>
  <c r="H1119" i="1"/>
  <c r="O1119" i="1"/>
  <c r="A1119" i="1" s="1"/>
  <c r="P1119" i="1"/>
  <c r="B1119" i="1" s="1"/>
  <c r="H1120" i="1"/>
  <c r="O1120" i="1"/>
  <c r="A1120" i="1" s="1"/>
  <c r="P1120" i="1"/>
  <c r="B1120" i="1" s="1"/>
  <c r="H1121" i="1"/>
  <c r="O1121" i="1"/>
  <c r="A1121" i="1" s="1"/>
  <c r="P1121" i="1"/>
  <c r="B1121" i="1" s="1"/>
  <c r="H1122" i="1"/>
  <c r="O1122" i="1"/>
  <c r="A1122" i="1" s="1"/>
  <c r="P1122" i="1"/>
  <c r="B1122" i="1" s="1"/>
  <c r="H1123" i="1"/>
  <c r="O1123" i="1"/>
  <c r="A1123" i="1" s="1"/>
  <c r="P1123" i="1"/>
  <c r="B1123" i="1" s="1"/>
  <c r="H1124" i="1"/>
  <c r="O1124" i="1"/>
  <c r="A1124" i="1" s="1"/>
  <c r="P1124" i="1"/>
  <c r="B1124" i="1" s="1"/>
  <c r="H1125" i="1"/>
  <c r="O1125" i="1"/>
  <c r="A1125" i="1" s="1"/>
  <c r="P1125" i="1"/>
  <c r="B1125" i="1" s="1"/>
  <c r="H1126" i="1"/>
  <c r="O1126" i="1"/>
  <c r="A1126" i="1" s="1"/>
  <c r="P1126" i="1"/>
  <c r="B1126" i="1" s="1"/>
  <c r="H1127" i="1"/>
  <c r="O1127" i="1"/>
  <c r="A1127" i="1" s="1"/>
  <c r="P1127" i="1"/>
  <c r="B1127" i="1" s="1"/>
  <c r="H1128" i="1"/>
  <c r="O1128" i="1"/>
  <c r="A1128" i="1" s="1"/>
  <c r="P1128" i="1"/>
  <c r="B1128" i="1" s="1"/>
  <c r="H1129" i="1"/>
  <c r="O1129" i="1"/>
  <c r="A1129" i="1" s="1"/>
  <c r="P1129" i="1"/>
  <c r="B1129" i="1" s="1"/>
  <c r="H1130" i="1"/>
  <c r="O1130" i="1"/>
  <c r="A1130" i="1" s="1"/>
  <c r="P1130" i="1"/>
  <c r="B1130" i="1" s="1"/>
  <c r="H1131" i="1"/>
  <c r="O1131" i="1"/>
  <c r="A1131" i="1" s="1"/>
  <c r="P1131" i="1"/>
  <c r="B1131" i="1" s="1"/>
  <c r="H1132" i="1"/>
  <c r="O1132" i="1"/>
  <c r="A1132" i="1" s="1"/>
  <c r="P1132" i="1"/>
  <c r="B1132" i="1" s="1"/>
  <c r="H1133" i="1"/>
  <c r="O1133" i="1"/>
  <c r="A1133" i="1" s="1"/>
  <c r="P1133" i="1"/>
  <c r="B1133" i="1" s="1"/>
  <c r="H1134" i="1"/>
  <c r="O1134" i="1"/>
  <c r="A1134" i="1" s="1"/>
  <c r="P1134" i="1"/>
  <c r="B1134" i="1" s="1"/>
  <c r="H1135" i="1"/>
  <c r="O1135" i="1"/>
  <c r="A1135" i="1" s="1"/>
  <c r="P1135" i="1"/>
  <c r="B1135" i="1" s="1"/>
  <c r="H1136" i="1"/>
  <c r="O1136" i="1"/>
  <c r="A1136" i="1" s="1"/>
  <c r="P1136" i="1"/>
  <c r="B1136" i="1" s="1"/>
  <c r="H1137" i="1"/>
  <c r="O1137" i="1"/>
  <c r="A1137" i="1" s="1"/>
  <c r="P1137" i="1"/>
  <c r="B1137" i="1" s="1"/>
  <c r="H1138" i="1"/>
  <c r="O1138" i="1"/>
  <c r="A1138" i="1" s="1"/>
  <c r="P1138" i="1"/>
  <c r="B1138" i="1" s="1"/>
  <c r="H1139" i="1"/>
  <c r="O1139" i="1"/>
  <c r="A1139" i="1" s="1"/>
  <c r="P1139" i="1"/>
  <c r="B1139" i="1" s="1"/>
  <c r="H1140" i="1"/>
  <c r="O1140" i="1"/>
  <c r="A1140" i="1" s="1"/>
  <c r="P1140" i="1"/>
  <c r="B1140" i="1" s="1"/>
  <c r="H1141" i="1"/>
  <c r="O1141" i="1"/>
  <c r="A1141" i="1" s="1"/>
  <c r="P1141" i="1"/>
  <c r="B1141" i="1" s="1"/>
  <c r="H1142" i="1"/>
  <c r="O1142" i="1"/>
  <c r="A1142" i="1" s="1"/>
  <c r="P1142" i="1"/>
  <c r="B1142" i="1" s="1"/>
  <c r="H1143" i="1"/>
  <c r="O1143" i="1"/>
  <c r="A1143" i="1" s="1"/>
  <c r="P1143" i="1"/>
  <c r="B1143" i="1" s="1"/>
  <c r="H1144" i="1"/>
  <c r="O1144" i="1"/>
  <c r="A1144" i="1" s="1"/>
  <c r="P1144" i="1"/>
  <c r="B1144" i="1" s="1"/>
  <c r="H1145" i="1"/>
  <c r="O1145" i="1"/>
  <c r="A1145" i="1" s="1"/>
  <c r="P1145" i="1"/>
  <c r="B1145" i="1" s="1"/>
  <c r="H1146" i="1"/>
  <c r="O1146" i="1"/>
  <c r="A1146" i="1" s="1"/>
  <c r="P1146" i="1"/>
  <c r="B1146" i="1" s="1"/>
  <c r="H1147" i="1"/>
  <c r="O1147" i="1"/>
  <c r="A1147" i="1" s="1"/>
  <c r="P1147" i="1"/>
  <c r="B1147" i="1" s="1"/>
  <c r="H1148" i="1"/>
  <c r="O1148" i="1"/>
  <c r="A1148" i="1" s="1"/>
  <c r="P1148" i="1"/>
  <c r="B1148" i="1" s="1"/>
  <c r="H1149" i="1"/>
  <c r="O1149" i="1"/>
  <c r="A1149" i="1" s="1"/>
  <c r="P1149" i="1"/>
  <c r="B1149" i="1" s="1"/>
  <c r="H1150" i="1"/>
  <c r="O1150" i="1"/>
  <c r="A1150" i="1" s="1"/>
  <c r="P1150" i="1"/>
  <c r="B1150" i="1" s="1"/>
  <c r="H1151" i="1"/>
  <c r="O1151" i="1"/>
  <c r="A1151" i="1" s="1"/>
  <c r="P1151" i="1"/>
  <c r="B1151" i="1" s="1"/>
  <c r="H1152" i="1"/>
  <c r="O1152" i="1"/>
  <c r="A1152" i="1" s="1"/>
  <c r="P1152" i="1"/>
  <c r="B1152" i="1" s="1"/>
  <c r="H1153" i="1"/>
  <c r="O1153" i="1"/>
  <c r="A1153" i="1" s="1"/>
  <c r="P1153" i="1"/>
  <c r="B1153" i="1" s="1"/>
  <c r="H1154" i="1"/>
  <c r="O1154" i="1"/>
  <c r="A1154" i="1" s="1"/>
  <c r="P1154" i="1"/>
  <c r="B1154" i="1" s="1"/>
  <c r="H1155" i="1"/>
  <c r="O1155" i="1"/>
  <c r="A1155" i="1" s="1"/>
  <c r="P1155" i="1"/>
  <c r="B1155" i="1" s="1"/>
  <c r="H1156" i="1"/>
  <c r="O1156" i="1"/>
  <c r="A1156" i="1" s="1"/>
  <c r="P1156" i="1"/>
  <c r="B1156" i="1" s="1"/>
  <c r="H1157" i="1"/>
  <c r="O1157" i="1"/>
  <c r="A1157" i="1" s="1"/>
  <c r="P1157" i="1"/>
  <c r="B1157" i="1" s="1"/>
  <c r="H1158" i="1"/>
  <c r="O1158" i="1"/>
  <c r="A1158" i="1" s="1"/>
  <c r="P1158" i="1"/>
  <c r="B1158" i="1" s="1"/>
  <c r="H1159" i="1"/>
  <c r="O1159" i="1"/>
  <c r="A1159" i="1" s="1"/>
  <c r="P1159" i="1"/>
  <c r="B1159" i="1" s="1"/>
  <c r="H1160" i="1"/>
  <c r="O1160" i="1"/>
  <c r="A1160" i="1" s="1"/>
  <c r="P1160" i="1"/>
  <c r="B1160" i="1" s="1"/>
  <c r="H1161" i="1"/>
  <c r="O1161" i="1"/>
  <c r="A1161" i="1" s="1"/>
  <c r="P1161" i="1"/>
  <c r="B1161" i="1" s="1"/>
  <c r="H1162" i="1"/>
  <c r="O1162" i="1"/>
  <c r="A1162" i="1" s="1"/>
  <c r="P1162" i="1"/>
  <c r="B1162" i="1" s="1"/>
  <c r="H1163" i="1"/>
  <c r="O1163" i="1"/>
  <c r="A1163" i="1" s="1"/>
  <c r="P1163" i="1"/>
  <c r="B1163" i="1" s="1"/>
  <c r="H1164" i="1"/>
  <c r="O1164" i="1"/>
  <c r="A1164" i="1" s="1"/>
  <c r="P1164" i="1"/>
  <c r="B1164" i="1" s="1"/>
  <c r="H1165" i="1"/>
  <c r="O1165" i="1"/>
  <c r="A1165" i="1" s="1"/>
  <c r="P1165" i="1"/>
  <c r="B1165" i="1" s="1"/>
  <c r="H1166" i="1"/>
  <c r="O1166" i="1"/>
  <c r="A1166" i="1" s="1"/>
  <c r="P1166" i="1"/>
  <c r="B1166" i="1" s="1"/>
  <c r="H1167" i="1"/>
  <c r="O1167" i="1"/>
  <c r="A1167" i="1" s="1"/>
  <c r="P1167" i="1"/>
  <c r="B1167" i="1" s="1"/>
  <c r="H1168" i="1"/>
  <c r="O1168" i="1"/>
  <c r="A1168" i="1" s="1"/>
  <c r="P1168" i="1"/>
  <c r="B1168" i="1" s="1"/>
  <c r="H1169" i="1"/>
  <c r="O1169" i="1"/>
  <c r="A1169" i="1" s="1"/>
  <c r="P1169" i="1"/>
  <c r="B1169" i="1" s="1"/>
  <c r="H1170" i="1"/>
  <c r="O1170" i="1"/>
  <c r="A1170" i="1" s="1"/>
  <c r="P1170" i="1"/>
  <c r="B1170" i="1" s="1"/>
  <c r="H1171" i="1"/>
  <c r="O1171" i="1"/>
  <c r="A1171" i="1" s="1"/>
  <c r="P1171" i="1"/>
  <c r="B1171" i="1" s="1"/>
  <c r="H1172" i="1"/>
  <c r="O1172" i="1"/>
  <c r="A1172" i="1" s="1"/>
  <c r="P1172" i="1"/>
  <c r="B1172" i="1" s="1"/>
  <c r="H1173" i="1"/>
  <c r="O1173" i="1"/>
  <c r="A1173" i="1" s="1"/>
  <c r="P1173" i="1"/>
  <c r="B1173" i="1" s="1"/>
  <c r="H1174" i="1"/>
  <c r="O1174" i="1"/>
  <c r="A1174" i="1" s="1"/>
  <c r="P1174" i="1"/>
  <c r="B1174" i="1" s="1"/>
  <c r="H1175" i="1"/>
  <c r="O1175" i="1"/>
  <c r="A1175" i="1" s="1"/>
  <c r="P1175" i="1"/>
  <c r="B1175" i="1" s="1"/>
  <c r="H1176" i="1"/>
  <c r="O1176" i="1"/>
  <c r="A1176" i="1" s="1"/>
  <c r="P1176" i="1"/>
  <c r="B1176" i="1" s="1"/>
  <c r="H1177" i="1"/>
  <c r="O1177" i="1"/>
  <c r="A1177" i="1" s="1"/>
  <c r="P1177" i="1"/>
  <c r="B1177" i="1" s="1"/>
  <c r="H1178" i="1"/>
  <c r="O1178" i="1"/>
  <c r="A1178" i="1" s="1"/>
  <c r="P1178" i="1"/>
  <c r="B1178" i="1" s="1"/>
  <c r="H1179" i="1"/>
  <c r="O1179" i="1"/>
  <c r="A1179" i="1" s="1"/>
  <c r="P1179" i="1"/>
  <c r="B1179" i="1" s="1"/>
  <c r="H1180" i="1"/>
  <c r="O1180" i="1"/>
  <c r="A1180" i="1" s="1"/>
  <c r="P1180" i="1"/>
  <c r="B1180" i="1" s="1"/>
  <c r="H1181" i="1"/>
  <c r="O1181" i="1"/>
  <c r="A1181" i="1" s="1"/>
  <c r="P1181" i="1"/>
  <c r="B1181" i="1" s="1"/>
  <c r="H1182" i="1"/>
  <c r="O1182" i="1"/>
  <c r="A1182" i="1" s="1"/>
  <c r="P1182" i="1"/>
  <c r="B1182" i="1" s="1"/>
  <c r="H1183" i="1"/>
  <c r="O1183" i="1"/>
  <c r="A1183" i="1" s="1"/>
  <c r="P1183" i="1"/>
  <c r="B1183" i="1" s="1"/>
  <c r="H1184" i="1"/>
  <c r="O1184" i="1"/>
  <c r="A1184" i="1" s="1"/>
  <c r="P1184" i="1"/>
  <c r="B1184" i="1" s="1"/>
  <c r="H1185" i="1"/>
  <c r="O1185" i="1"/>
  <c r="A1185" i="1" s="1"/>
  <c r="P1185" i="1"/>
  <c r="B1185" i="1" s="1"/>
  <c r="H1186" i="1"/>
  <c r="O1186" i="1"/>
  <c r="A1186" i="1" s="1"/>
  <c r="P1186" i="1"/>
  <c r="B1186" i="1" s="1"/>
  <c r="H1187" i="1"/>
  <c r="O1187" i="1"/>
  <c r="A1187" i="1" s="1"/>
  <c r="P1187" i="1"/>
  <c r="B1187" i="1" s="1"/>
  <c r="H1188" i="1"/>
  <c r="O1188" i="1"/>
  <c r="A1188" i="1" s="1"/>
  <c r="P1188" i="1"/>
  <c r="B1188" i="1" s="1"/>
  <c r="H1189" i="1"/>
  <c r="O1189" i="1"/>
  <c r="A1189" i="1" s="1"/>
  <c r="P1189" i="1"/>
  <c r="B1189" i="1" s="1"/>
  <c r="H1190" i="1"/>
  <c r="O1190" i="1"/>
  <c r="A1190" i="1" s="1"/>
  <c r="P1190" i="1"/>
  <c r="B1190" i="1" s="1"/>
  <c r="H1191" i="1"/>
  <c r="O1191" i="1"/>
  <c r="A1191" i="1" s="1"/>
  <c r="P1191" i="1"/>
  <c r="B1191" i="1" s="1"/>
  <c r="H1192" i="1"/>
  <c r="O1192" i="1"/>
  <c r="A1192" i="1" s="1"/>
  <c r="P1192" i="1"/>
  <c r="B1192" i="1" s="1"/>
  <c r="H1193" i="1"/>
  <c r="O1193" i="1"/>
  <c r="A1193" i="1" s="1"/>
  <c r="P1193" i="1"/>
  <c r="B1193" i="1" s="1"/>
  <c r="H1194" i="1"/>
  <c r="O1194" i="1"/>
  <c r="A1194" i="1" s="1"/>
  <c r="P1194" i="1"/>
  <c r="B1194" i="1" s="1"/>
  <c r="H1195" i="1"/>
  <c r="O1195" i="1"/>
  <c r="A1195" i="1" s="1"/>
  <c r="P1195" i="1"/>
  <c r="B1195" i="1" s="1"/>
  <c r="H1196" i="1"/>
  <c r="O1196" i="1"/>
  <c r="A1196" i="1" s="1"/>
  <c r="P1196" i="1"/>
  <c r="B1196" i="1" s="1"/>
  <c r="H1197" i="1"/>
  <c r="O1197" i="1"/>
  <c r="A1197" i="1" s="1"/>
  <c r="P1197" i="1"/>
  <c r="B1197" i="1" s="1"/>
  <c r="H1198" i="1"/>
  <c r="O1198" i="1"/>
  <c r="A1198" i="1" s="1"/>
  <c r="P1198" i="1"/>
  <c r="B1198" i="1" s="1"/>
  <c r="H1199" i="1"/>
  <c r="O1199" i="1"/>
  <c r="A1199" i="1" s="1"/>
  <c r="P1199" i="1"/>
  <c r="B1199" i="1" s="1"/>
  <c r="H1200" i="1"/>
  <c r="O1200" i="1"/>
  <c r="A1200" i="1" s="1"/>
  <c r="P1200" i="1"/>
  <c r="B1200" i="1" s="1"/>
  <c r="H1201" i="1"/>
  <c r="O1201" i="1"/>
  <c r="A1201" i="1" s="1"/>
  <c r="P1201" i="1"/>
  <c r="B1201" i="1" s="1"/>
  <c r="H1202" i="1"/>
  <c r="O1202" i="1"/>
  <c r="A1202" i="1" s="1"/>
  <c r="P1202" i="1"/>
  <c r="B1202" i="1" s="1"/>
  <c r="H1203" i="1"/>
  <c r="O1203" i="1"/>
  <c r="A1203" i="1" s="1"/>
  <c r="P1203" i="1"/>
  <c r="B1203" i="1" s="1"/>
  <c r="H1204" i="1"/>
  <c r="O1204" i="1"/>
  <c r="A1204" i="1" s="1"/>
  <c r="P1204" i="1"/>
  <c r="B1204" i="1" s="1"/>
  <c r="H1205" i="1"/>
  <c r="O1205" i="1"/>
  <c r="A1205" i="1" s="1"/>
  <c r="P1205" i="1"/>
  <c r="B1205" i="1" s="1"/>
  <c r="H1206" i="1"/>
  <c r="O1206" i="1"/>
  <c r="A1206" i="1" s="1"/>
  <c r="P1206" i="1"/>
  <c r="B1206" i="1" s="1"/>
  <c r="H1207" i="1"/>
  <c r="O1207" i="1"/>
  <c r="A1207" i="1" s="1"/>
  <c r="P1207" i="1"/>
  <c r="B1207" i="1" s="1"/>
  <c r="H1208" i="1"/>
  <c r="O1208" i="1"/>
  <c r="A1208" i="1" s="1"/>
  <c r="P1208" i="1"/>
  <c r="B1208" i="1" s="1"/>
  <c r="H1209" i="1"/>
  <c r="O1209" i="1"/>
  <c r="A1209" i="1" s="1"/>
  <c r="P1209" i="1"/>
  <c r="B1209" i="1" s="1"/>
  <c r="H1210" i="1"/>
  <c r="O1210" i="1"/>
  <c r="A1210" i="1" s="1"/>
  <c r="P1210" i="1"/>
  <c r="B1210" i="1" s="1"/>
  <c r="H1211" i="1"/>
  <c r="O1211" i="1"/>
  <c r="A1211" i="1" s="1"/>
  <c r="P1211" i="1"/>
  <c r="B1211" i="1" s="1"/>
  <c r="H1212" i="1"/>
  <c r="O1212" i="1"/>
  <c r="A1212" i="1" s="1"/>
  <c r="P1212" i="1"/>
  <c r="B1212" i="1" s="1"/>
  <c r="H1213" i="1"/>
  <c r="O1213" i="1"/>
  <c r="A1213" i="1" s="1"/>
  <c r="P1213" i="1"/>
  <c r="B1213" i="1" s="1"/>
  <c r="H1214" i="1"/>
  <c r="O1214" i="1"/>
  <c r="A1214" i="1" s="1"/>
  <c r="P1214" i="1"/>
  <c r="B1214" i="1" s="1"/>
  <c r="H1215" i="1"/>
  <c r="O1215" i="1"/>
  <c r="A1215" i="1" s="1"/>
  <c r="P1215" i="1"/>
  <c r="B1215" i="1" s="1"/>
  <c r="H1216" i="1"/>
  <c r="O1216" i="1"/>
  <c r="A1216" i="1" s="1"/>
  <c r="P1216" i="1"/>
  <c r="B1216" i="1" s="1"/>
  <c r="H1217" i="1"/>
  <c r="O1217" i="1"/>
  <c r="A1217" i="1" s="1"/>
  <c r="P1217" i="1"/>
  <c r="B1217" i="1" s="1"/>
  <c r="H1218" i="1"/>
  <c r="O1218" i="1"/>
  <c r="A1218" i="1" s="1"/>
  <c r="P1218" i="1"/>
  <c r="B1218" i="1" s="1"/>
  <c r="H1219" i="1"/>
  <c r="O1219" i="1"/>
  <c r="A1219" i="1" s="1"/>
  <c r="P1219" i="1"/>
  <c r="B1219" i="1" s="1"/>
  <c r="H1220" i="1"/>
  <c r="O1220" i="1"/>
  <c r="A1220" i="1" s="1"/>
  <c r="P1220" i="1"/>
  <c r="B1220" i="1" s="1"/>
  <c r="H1221" i="1"/>
  <c r="O1221" i="1"/>
  <c r="A1221" i="1" s="1"/>
  <c r="P1221" i="1"/>
  <c r="B1221" i="1" s="1"/>
  <c r="H1222" i="1"/>
  <c r="O1222" i="1"/>
  <c r="A1222" i="1" s="1"/>
  <c r="P1222" i="1"/>
  <c r="B1222" i="1" s="1"/>
  <c r="H1223" i="1"/>
  <c r="O1223" i="1"/>
  <c r="A1223" i="1" s="1"/>
  <c r="P1223" i="1"/>
  <c r="B1223" i="1" s="1"/>
  <c r="H1224" i="1"/>
  <c r="O1224" i="1"/>
  <c r="A1224" i="1" s="1"/>
  <c r="P1224" i="1"/>
  <c r="B1224" i="1" s="1"/>
  <c r="H1225" i="1"/>
  <c r="O1225" i="1"/>
  <c r="A1225" i="1" s="1"/>
  <c r="P1225" i="1"/>
  <c r="B1225" i="1" s="1"/>
  <c r="H1226" i="1"/>
  <c r="O1226" i="1"/>
  <c r="A1226" i="1" s="1"/>
  <c r="P1226" i="1"/>
  <c r="B1226" i="1" s="1"/>
  <c r="H1227" i="1"/>
  <c r="O1227" i="1"/>
  <c r="A1227" i="1" s="1"/>
  <c r="P1227" i="1"/>
  <c r="B1227" i="1" s="1"/>
  <c r="H1228" i="1"/>
  <c r="O1228" i="1"/>
  <c r="A1228" i="1" s="1"/>
  <c r="P1228" i="1"/>
  <c r="B1228" i="1" s="1"/>
  <c r="H1229" i="1"/>
  <c r="O1229" i="1"/>
  <c r="A1229" i="1" s="1"/>
  <c r="P1229" i="1"/>
  <c r="B1229" i="1" s="1"/>
  <c r="H1230" i="1"/>
  <c r="O1230" i="1"/>
  <c r="A1230" i="1" s="1"/>
  <c r="P1230" i="1"/>
  <c r="B1230" i="1" s="1"/>
  <c r="H1231" i="1"/>
  <c r="O1231" i="1"/>
  <c r="A1231" i="1" s="1"/>
  <c r="P1231" i="1"/>
  <c r="B1231" i="1" s="1"/>
  <c r="H1232" i="1"/>
  <c r="O1232" i="1"/>
  <c r="A1232" i="1" s="1"/>
  <c r="P1232" i="1"/>
  <c r="B1232" i="1" s="1"/>
  <c r="H1233" i="1"/>
  <c r="O1233" i="1"/>
  <c r="A1233" i="1" s="1"/>
  <c r="P1233" i="1"/>
  <c r="B1233" i="1" s="1"/>
  <c r="H1234" i="1"/>
  <c r="O1234" i="1"/>
  <c r="A1234" i="1" s="1"/>
  <c r="P1234" i="1"/>
  <c r="B1234" i="1" s="1"/>
  <c r="H1235" i="1"/>
  <c r="O1235" i="1"/>
  <c r="A1235" i="1" s="1"/>
  <c r="P1235" i="1"/>
  <c r="B1235" i="1" s="1"/>
  <c r="H1236" i="1"/>
  <c r="O1236" i="1"/>
  <c r="A1236" i="1" s="1"/>
  <c r="P1236" i="1"/>
  <c r="B1236" i="1" s="1"/>
  <c r="H1237" i="1"/>
  <c r="O1237" i="1"/>
  <c r="A1237" i="1" s="1"/>
  <c r="P1237" i="1"/>
  <c r="B1237" i="1" s="1"/>
  <c r="H1238" i="1"/>
  <c r="O1238" i="1"/>
  <c r="A1238" i="1" s="1"/>
  <c r="P1238" i="1"/>
  <c r="B1238" i="1" s="1"/>
  <c r="H1239" i="1"/>
  <c r="O1239" i="1"/>
  <c r="A1239" i="1" s="1"/>
  <c r="P1239" i="1"/>
  <c r="B1239" i="1" s="1"/>
  <c r="H1240" i="1"/>
  <c r="O1240" i="1"/>
  <c r="A1240" i="1" s="1"/>
  <c r="P1240" i="1"/>
  <c r="B1240" i="1" s="1"/>
  <c r="H1241" i="1"/>
  <c r="O1241" i="1"/>
  <c r="A1241" i="1" s="1"/>
  <c r="P1241" i="1"/>
  <c r="B1241" i="1" s="1"/>
  <c r="H1242" i="1"/>
  <c r="O1242" i="1"/>
  <c r="A1242" i="1" s="1"/>
  <c r="P1242" i="1"/>
  <c r="B1242" i="1" s="1"/>
  <c r="H1243" i="1"/>
  <c r="O1243" i="1"/>
  <c r="A1243" i="1" s="1"/>
  <c r="P1243" i="1"/>
  <c r="B1243" i="1" s="1"/>
  <c r="H1244" i="1"/>
  <c r="O1244" i="1"/>
  <c r="A1244" i="1" s="1"/>
  <c r="P1244" i="1"/>
  <c r="B1244" i="1" s="1"/>
  <c r="H1245" i="1"/>
  <c r="O1245" i="1"/>
  <c r="A1245" i="1" s="1"/>
  <c r="P1245" i="1"/>
  <c r="B1245" i="1" s="1"/>
  <c r="H1246" i="1"/>
  <c r="O1246" i="1"/>
  <c r="A1246" i="1" s="1"/>
  <c r="P1246" i="1"/>
  <c r="B1246" i="1" s="1"/>
  <c r="H1247" i="1"/>
  <c r="O1247" i="1"/>
  <c r="A1247" i="1" s="1"/>
  <c r="P1247" i="1"/>
  <c r="B1247" i="1" s="1"/>
  <c r="H1248" i="1"/>
  <c r="O1248" i="1"/>
  <c r="A1248" i="1" s="1"/>
  <c r="P1248" i="1"/>
  <c r="B1248" i="1" s="1"/>
  <c r="H1249" i="1"/>
  <c r="O1249" i="1"/>
  <c r="A1249" i="1" s="1"/>
  <c r="P1249" i="1"/>
  <c r="B1249" i="1" s="1"/>
  <c r="H1250" i="1"/>
  <c r="O1250" i="1"/>
  <c r="A1250" i="1" s="1"/>
  <c r="P1250" i="1"/>
  <c r="B1250" i="1" s="1"/>
  <c r="H1251" i="1"/>
  <c r="O1251" i="1"/>
  <c r="A1251" i="1" s="1"/>
  <c r="P1251" i="1"/>
  <c r="B1251" i="1" s="1"/>
  <c r="H1252" i="1"/>
  <c r="O1252" i="1"/>
  <c r="A1252" i="1" s="1"/>
  <c r="P1252" i="1"/>
  <c r="B1252" i="1" s="1"/>
  <c r="H1253" i="1"/>
  <c r="O1253" i="1"/>
  <c r="A1253" i="1" s="1"/>
  <c r="P1253" i="1"/>
  <c r="B1253" i="1" s="1"/>
  <c r="H1254" i="1"/>
  <c r="O1254" i="1"/>
  <c r="A1254" i="1" s="1"/>
  <c r="P1254" i="1"/>
  <c r="B1254" i="1" s="1"/>
  <c r="H1255" i="1"/>
  <c r="O1255" i="1"/>
  <c r="A1255" i="1" s="1"/>
  <c r="P1255" i="1"/>
  <c r="B1255" i="1" s="1"/>
  <c r="H1256" i="1"/>
  <c r="O1256" i="1"/>
  <c r="A1256" i="1" s="1"/>
  <c r="P1256" i="1"/>
  <c r="B1256" i="1" s="1"/>
  <c r="H1257" i="1"/>
  <c r="O1257" i="1"/>
  <c r="A1257" i="1" s="1"/>
  <c r="P1257" i="1"/>
  <c r="B1257" i="1" s="1"/>
  <c r="H1258" i="1"/>
  <c r="O1258" i="1"/>
  <c r="A1258" i="1" s="1"/>
  <c r="P1258" i="1"/>
  <c r="B1258" i="1" s="1"/>
  <c r="H1259" i="1"/>
  <c r="O1259" i="1"/>
  <c r="A1259" i="1" s="1"/>
  <c r="P1259" i="1"/>
  <c r="B1259" i="1" s="1"/>
  <c r="H1260" i="1"/>
  <c r="O1260" i="1"/>
  <c r="A1260" i="1" s="1"/>
  <c r="P1260" i="1"/>
  <c r="B1260" i="1" s="1"/>
  <c r="H1261" i="1"/>
  <c r="O1261" i="1"/>
  <c r="A1261" i="1" s="1"/>
  <c r="P1261" i="1"/>
  <c r="B1261" i="1" s="1"/>
  <c r="H1262" i="1"/>
  <c r="O1262" i="1"/>
  <c r="A1262" i="1" s="1"/>
  <c r="P1262" i="1"/>
  <c r="B1262" i="1" s="1"/>
  <c r="H1263" i="1"/>
  <c r="O1263" i="1"/>
  <c r="A1263" i="1" s="1"/>
  <c r="P1263" i="1"/>
  <c r="B1263" i="1" s="1"/>
  <c r="H1264" i="1"/>
  <c r="O1264" i="1"/>
  <c r="A1264" i="1" s="1"/>
  <c r="P1264" i="1"/>
  <c r="B1264" i="1" s="1"/>
  <c r="H1265" i="1"/>
  <c r="O1265" i="1"/>
  <c r="A1265" i="1" s="1"/>
  <c r="P1265" i="1"/>
  <c r="B1265" i="1" s="1"/>
  <c r="H1266" i="1"/>
  <c r="O1266" i="1"/>
  <c r="A1266" i="1" s="1"/>
  <c r="P1266" i="1"/>
  <c r="B1266" i="1" s="1"/>
  <c r="H1267" i="1"/>
  <c r="O1267" i="1"/>
  <c r="A1267" i="1" s="1"/>
  <c r="P1267" i="1"/>
  <c r="B1267" i="1" s="1"/>
  <c r="H1268" i="1"/>
  <c r="O1268" i="1"/>
  <c r="A1268" i="1" s="1"/>
  <c r="P1268" i="1"/>
  <c r="B1268" i="1" s="1"/>
  <c r="H1269" i="1"/>
  <c r="O1269" i="1"/>
  <c r="A1269" i="1" s="1"/>
  <c r="P1269" i="1"/>
  <c r="B1269" i="1" s="1"/>
  <c r="H1270" i="1"/>
  <c r="O1270" i="1"/>
  <c r="A1270" i="1" s="1"/>
  <c r="P1270" i="1"/>
  <c r="B1270" i="1" s="1"/>
  <c r="H1271" i="1"/>
  <c r="O1271" i="1"/>
  <c r="A1271" i="1" s="1"/>
  <c r="P1271" i="1"/>
  <c r="B1271" i="1" s="1"/>
  <c r="H1272" i="1"/>
  <c r="O1272" i="1"/>
  <c r="A1272" i="1" s="1"/>
  <c r="P1272" i="1"/>
  <c r="B1272" i="1" s="1"/>
  <c r="H1273" i="1"/>
  <c r="O1273" i="1"/>
  <c r="A1273" i="1" s="1"/>
  <c r="P1273" i="1"/>
  <c r="B1273" i="1" s="1"/>
  <c r="H1274" i="1"/>
  <c r="O1274" i="1"/>
  <c r="A1274" i="1" s="1"/>
  <c r="P1274" i="1"/>
  <c r="B1274" i="1" s="1"/>
  <c r="H1275" i="1"/>
  <c r="O1275" i="1"/>
  <c r="A1275" i="1" s="1"/>
  <c r="P1275" i="1"/>
  <c r="B1275" i="1" s="1"/>
  <c r="H1276" i="1"/>
  <c r="O1276" i="1"/>
  <c r="A1276" i="1" s="1"/>
  <c r="P1276" i="1"/>
  <c r="B1276" i="1" s="1"/>
  <c r="H1277" i="1"/>
  <c r="O1277" i="1"/>
  <c r="A1277" i="1" s="1"/>
  <c r="P1277" i="1"/>
  <c r="B1277" i="1" s="1"/>
  <c r="H1278" i="1"/>
  <c r="O1278" i="1"/>
  <c r="A1278" i="1" s="1"/>
  <c r="P1278" i="1"/>
  <c r="B1278" i="1" s="1"/>
  <c r="H1279" i="1"/>
  <c r="O1279" i="1"/>
  <c r="A1279" i="1" s="1"/>
  <c r="P1279" i="1"/>
  <c r="B1279" i="1" s="1"/>
  <c r="H1280" i="1"/>
  <c r="O1280" i="1"/>
  <c r="A1280" i="1" s="1"/>
  <c r="P1280" i="1"/>
  <c r="B1280" i="1" s="1"/>
  <c r="H1281" i="1"/>
  <c r="O1281" i="1"/>
  <c r="A1281" i="1" s="1"/>
  <c r="P1281" i="1"/>
  <c r="B1281" i="1" s="1"/>
  <c r="H1282" i="1"/>
  <c r="O1282" i="1"/>
  <c r="A1282" i="1" s="1"/>
  <c r="P1282" i="1"/>
  <c r="B1282" i="1" s="1"/>
  <c r="H1283" i="1"/>
  <c r="O1283" i="1"/>
  <c r="A1283" i="1" s="1"/>
  <c r="P1283" i="1"/>
  <c r="B1283" i="1" s="1"/>
  <c r="H1284" i="1"/>
  <c r="O1284" i="1"/>
  <c r="A1284" i="1" s="1"/>
  <c r="P1284" i="1"/>
  <c r="B1284" i="1" s="1"/>
  <c r="H1285" i="1"/>
  <c r="O1285" i="1"/>
  <c r="A1285" i="1" s="1"/>
  <c r="P1285" i="1"/>
  <c r="B1285" i="1" s="1"/>
  <c r="H1286" i="1"/>
  <c r="O1286" i="1"/>
  <c r="A1286" i="1" s="1"/>
  <c r="P1286" i="1"/>
  <c r="B1286" i="1" s="1"/>
  <c r="H1287" i="1"/>
  <c r="O1287" i="1"/>
  <c r="A1287" i="1" s="1"/>
  <c r="P1287" i="1"/>
  <c r="B1287" i="1" s="1"/>
  <c r="H1288" i="1"/>
  <c r="O1288" i="1"/>
  <c r="A1288" i="1" s="1"/>
  <c r="P1288" i="1"/>
  <c r="B1288" i="1" s="1"/>
  <c r="H1289" i="1"/>
  <c r="O1289" i="1"/>
  <c r="A1289" i="1" s="1"/>
  <c r="P1289" i="1"/>
  <c r="B1289" i="1" s="1"/>
  <c r="H1290" i="1"/>
  <c r="O1290" i="1"/>
  <c r="A1290" i="1" s="1"/>
  <c r="P1290" i="1"/>
  <c r="B1290" i="1" s="1"/>
  <c r="H1291" i="1"/>
  <c r="O1291" i="1"/>
  <c r="A1291" i="1" s="1"/>
  <c r="P1291" i="1"/>
  <c r="B1291" i="1" s="1"/>
  <c r="H1292" i="1"/>
  <c r="O1292" i="1"/>
  <c r="A1292" i="1" s="1"/>
  <c r="P1292" i="1"/>
  <c r="B1292" i="1" s="1"/>
  <c r="H1293" i="1"/>
  <c r="O1293" i="1"/>
  <c r="A1293" i="1" s="1"/>
  <c r="P1293" i="1"/>
  <c r="B1293" i="1" s="1"/>
  <c r="H1294" i="1"/>
  <c r="O1294" i="1"/>
  <c r="A1294" i="1" s="1"/>
  <c r="P1294" i="1"/>
  <c r="B1294" i="1" s="1"/>
  <c r="H1295" i="1"/>
  <c r="O1295" i="1"/>
  <c r="A1295" i="1" s="1"/>
  <c r="P1295" i="1"/>
  <c r="B1295" i="1" s="1"/>
  <c r="H1296" i="1"/>
  <c r="O1296" i="1"/>
  <c r="A1296" i="1" s="1"/>
  <c r="P1296" i="1"/>
  <c r="B1296" i="1" s="1"/>
  <c r="H1297" i="1"/>
  <c r="O1297" i="1"/>
  <c r="A1297" i="1" s="1"/>
  <c r="P1297" i="1"/>
  <c r="B1297" i="1" s="1"/>
  <c r="H1298" i="1"/>
  <c r="O1298" i="1"/>
  <c r="A1298" i="1" s="1"/>
  <c r="P1298" i="1"/>
  <c r="B1298" i="1" s="1"/>
  <c r="H1299" i="1"/>
  <c r="O1299" i="1"/>
  <c r="A1299" i="1" s="1"/>
  <c r="P1299" i="1"/>
  <c r="B1299" i="1" s="1"/>
  <c r="H1300" i="1"/>
  <c r="O1300" i="1"/>
  <c r="A1300" i="1" s="1"/>
  <c r="P1300" i="1"/>
  <c r="B1300" i="1" s="1"/>
  <c r="H1301" i="1"/>
  <c r="O1301" i="1"/>
  <c r="A1301" i="1" s="1"/>
  <c r="P1301" i="1"/>
  <c r="B1301" i="1" s="1"/>
  <c r="H1302" i="1"/>
  <c r="O1302" i="1"/>
  <c r="A1302" i="1" s="1"/>
  <c r="P1302" i="1"/>
  <c r="B1302" i="1" s="1"/>
  <c r="H1303" i="1"/>
  <c r="O1303" i="1"/>
  <c r="A1303" i="1" s="1"/>
  <c r="P1303" i="1"/>
  <c r="B1303" i="1" s="1"/>
  <c r="H1304" i="1"/>
  <c r="O1304" i="1"/>
  <c r="A1304" i="1" s="1"/>
  <c r="P1304" i="1"/>
  <c r="B1304" i="1" s="1"/>
  <c r="H1305" i="1"/>
  <c r="O1305" i="1"/>
  <c r="A1305" i="1" s="1"/>
  <c r="P1305" i="1"/>
  <c r="B1305" i="1" s="1"/>
  <c r="H1306" i="1"/>
  <c r="O1306" i="1"/>
  <c r="A1306" i="1" s="1"/>
  <c r="P1306" i="1"/>
  <c r="B1306" i="1" s="1"/>
  <c r="H1307" i="1"/>
  <c r="O1307" i="1"/>
  <c r="A1307" i="1" s="1"/>
  <c r="P1307" i="1"/>
  <c r="B1307" i="1" s="1"/>
  <c r="H1308" i="1"/>
  <c r="O1308" i="1"/>
  <c r="A1308" i="1" s="1"/>
  <c r="P1308" i="1"/>
  <c r="B1308" i="1" s="1"/>
  <c r="H1309" i="1"/>
  <c r="O1309" i="1"/>
  <c r="A1309" i="1" s="1"/>
  <c r="P1309" i="1"/>
  <c r="B1309" i="1" s="1"/>
  <c r="H1310" i="1"/>
  <c r="O1310" i="1"/>
  <c r="A1310" i="1" s="1"/>
  <c r="P1310" i="1"/>
  <c r="B1310" i="1" s="1"/>
  <c r="H1311" i="1"/>
  <c r="O1311" i="1"/>
  <c r="A1311" i="1" s="1"/>
  <c r="P1311" i="1"/>
  <c r="B1311" i="1" s="1"/>
  <c r="H1312" i="1"/>
  <c r="O1312" i="1"/>
  <c r="A1312" i="1" s="1"/>
  <c r="P1312" i="1"/>
  <c r="B1312" i="1" s="1"/>
  <c r="H1313" i="1"/>
  <c r="O1313" i="1"/>
  <c r="A1313" i="1" s="1"/>
  <c r="P1313" i="1"/>
  <c r="B1313" i="1" s="1"/>
  <c r="H1314" i="1"/>
  <c r="O1314" i="1"/>
  <c r="A1314" i="1" s="1"/>
  <c r="P1314" i="1"/>
  <c r="B1314" i="1" s="1"/>
  <c r="H1315" i="1"/>
  <c r="O1315" i="1"/>
  <c r="A1315" i="1" s="1"/>
  <c r="P1315" i="1"/>
  <c r="B1315" i="1" s="1"/>
  <c r="H1316" i="1"/>
  <c r="O1316" i="1"/>
  <c r="A1316" i="1" s="1"/>
  <c r="P1316" i="1"/>
  <c r="B1316" i="1" s="1"/>
  <c r="H1317" i="1"/>
  <c r="O1317" i="1"/>
  <c r="A1317" i="1" s="1"/>
  <c r="P1317" i="1"/>
  <c r="B1317" i="1" s="1"/>
  <c r="H1318" i="1"/>
  <c r="O1318" i="1"/>
  <c r="A1318" i="1" s="1"/>
  <c r="P1318" i="1"/>
  <c r="B1318" i="1" s="1"/>
  <c r="H1319" i="1"/>
  <c r="O1319" i="1"/>
  <c r="A1319" i="1" s="1"/>
  <c r="P1319" i="1"/>
  <c r="B1319" i="1" s="1"/>
  <c r="H1320" i="1"/>
  <c r="O1320" i="1"/>
  <c r="A1320" i="1" s="1"/>
  <c r="P1320" i="1"/>
  <c r="B1320" i="1" s="1"/>
  <c r="H1321" i="1"/>
  <c r="O1321" i="1"/>
  <c r="A1321" i="1" s="1"/>
  <c r="P1321" i="1"/>
  <c r="B1321" i="1" s="1"/>
  <c r="H1322" i="1"/>
  <c r="O1322" i="1"/>
  <c r="A1322" i="1" s="1"/>
  <c r="P1322" i="1"/>
  <c r="B1322" i="1" s="1"/>
  <c r="H1323" i="1"/>
  <c r="O1323" i="1"/>
  <c r="A1323" i="1" s="1"/>
  <c r="P1323" i="1"/>
  <c r="B1323" i="1" s="1"/>
  <c r="H1324" i="1"/>
  <c r="O1324" i="1"/>
  <c r="A1324" i="1" s="1"/>
  <c r="P1324" i="1"/>
  <c r="B1324" i="1" s="1"/>
  <c r="H1325" i="1"/>
  <c r="O1325" i="1"/>
  <c r="A1325" i="1" s="1"/>
  <c r="P1325" i="1"/>
  <c r="B1325" i="1" s="1"/>
  <c r="H1326" i="1"/>
  <c r="O1326" i="1"/>
  <c r="A1326" i="1" s="1"/>
  <c r="P1326" i="1"/>
  <c r="B1326" i="1" s="1"/>
  <c r="H1327" i="1"/>
  <c r="O1327" i="1"/>
  <c r="A1327" i="1" s="1"/>
  <c r="P1327" i="1"/>
  <c r="B1327" i="1" s="1"/>
  <c r="H1328" i="1"/>
  <c r="O1328" i="1"/>
  <c r="A1328" i="1" s="1"/>
  <c r="P1328" i="1"/>
  <c r="B1328" i="1" s="1"/>
  <c r="H1329" i="1"/>
  <c r="O1329" i="1"/>
  <c r="A1329" i="1" s="1"/>
  <c r="P1329" i="1"/>
  <c r="B1329" i="1" s="1"/>
  <c r="H1330" i="1"/>
  <c r="O1330" i="1"/>
  <c r="A1330" i="1" s="1"/>
  <c r="P1330" i="1"/>
  <c r="B1330" i="1" s="1"/>
  <c r="H1331" i="1"/>
  <c r="O1331" i="1"/>
  <c r="A1331" i="1" s="1"/>
  <c r="P1331" i="1"/>
  <c r="B1331" i="1" s="1"/>
  <c r="H1332" i="1"/>
  <c r="O1332" i="1"/>
  <c r="A1332" i="1" s="1"/>
  <c r="P1332" i="1"/>
  <c r="B1332" i="1" s="1"/>
  <c r="H1333" i="1"/>
  <c r="O1333" i="1"/>
  <c r="A1333" i="1" s="1"/>
  <c r="P1333" i="1"/>
  <c r="B1333" i="1" s="1"/>
  <c r="H1334" i="1"/>
  <c r="O1334" i="1"/>
  <c r="A1334" i="1" s="1"/>
  <c r="P1334" i="1"/>
  <c r="B1334" i="1" s="1"/>
  <c r="H1335" i="1"/>
  <c r="O1335" i="1"/>
  <c r="A1335" i="1" s="1"/>
  <c r="P1335" i="1"/>
  <c r="B1335" i="1" s="1"/>
  <c r="H1336" i="1"/>
  <c r="O1336" i="1"/>
  <c r="A1336" i="1" s="1"/>
  <c r="P1336" i="1"/>
  <c r="B1336" i="1" s="1"/>
  <c r="H1337" i="1"/>
  <c r="O1337" i="1"/>
  <c r="A1337" i="1" s="1"/>
  <c r="P1337" i="1"/>
  <c r="B1337" i="1" s="1"/>
  <c r="H1338" i="1"/>
  <c r="O1338" i="1"/>
  <c r="A1338" i="1" s="1"/>
  <c r="P1338" i="1"/>
  <c r="B1338" i="1" s="1"/>
  <c r="H1339" i="1"/>
  <c r="O1339" i="1"/>
  <c r="A1339" i="1" s="1"/>
  <c r="P1339" i="1"/>
  <c r="B1339" i="1" s="1"/>
  <c r="H1340" i="1"/>
  <c r="O1340" i="1"/>
  <c r="A1340" i="1" s="1"/>
  <c r="P1340" i="1"/>
  <c r="B1340" i="1" s="1"/>
  <c r="H1341" i="1"/>
  <c r="O1341" i="1"/>
  <c r="A1341" i="1" s="1"/>
  <c r="P1341" i="1"/>
  <c r="B1341" i="1" s="1"/>
  <c r="H1342" i="1"/>
  <c r="O1342" i="1"/>
  <c r="A1342" i="1" s="1"/>
  <c r="P1342" i="1"/>
  <c r="B1342" i="1" s="1"/>
  <c r="H1343" i="1"/>
  <c r="O1343" i="1"/>
  <c r="A1343" i="1" s="1"/>
  <c r="P1343" i="1"/>
  <c r="B1343" i="1" s="1"/>
  <c r="H1344" i="1"/>
  <c r="O1344" i="1"/>
  <c r="A1344" i="1" s="1"/>
  <c r="P1344" i="1"/>
  <c r="B1344" i="1" s="1"/>
  <c r="H1345" i="1"/>
  <c r="O1345" i="1"/>
  <c r="A1345" i="1" s="1"/>
  <c r="P1345" i="1"/>
  <c r="B1345" i="1" s="1"/>
  <c r="H1346" i="1"/>
  <c r="O1346" i="1"/>
  <c r="A1346" i="1" s="1"/>
  <c r="P1346" i="1"/>
  <c r="B1346" i="1" s="1"/>
  <c r="H1347" i="1"/>
  <c r="O1347" i="1"/>
  <c r="A1347" i="1" s="1"/>
  <c r="P1347" i="1"/>
  <c r="B1347" i="1" s="1"/>
  <c r="H1348" i="1"/>
  <c r="O1348" i="1"/>
  <c r="A1348" i="1" s="1"/>
  <c r="P1348" i="1"/>
  <c r="B1348" i="1" s="1"/>
  <c r="H1349" i="1"/>
  <c r="O1349" i="1"/>
  <c r="A1349" i="1" s="1"/>
  <c r="P1349" i="1"/>
  <c r="B1349" i="1" s="1"/>
  <c r="H1350" i="1"/>
  <c r="O1350" i="1"/>
  <c r="A1350" i="1" s="1"/>
  <c r="P1350" i="1"/>
  <c r="B1350" i="1" s="1"/>
  <c r="H1351" i="1"/>
  <c r="O1351" i="1"/>
  <c r="A1351" i="1" s="1"/>
  <c r="P1351" i="1"/>
  <c r="B1351" i="1" s="1"/>
  <c r="H1352" i="1"/>
  <c r="O1352" i="1"/>
  <c r="A1352" i="1" s="1"/>
  <c r="P1352" i="1"/>
  <c r="B1352" i="1" s="1"/>
  <c r="H1353" i="1"/>
  <c r="O1353" i="1"/>
  <c r="A1353" i="1" s="1"/>
  <c r="P1353" i="1"/>
  <c r="B1353" i="1" s="1"/>
  <c r="H1354" i="1"/>
  <c r="O1354" i="1"/>
  <c r="A1354" i="1" s="1"/>
  <c r="P1354" i="1"/>
  <c r="B1354" i="1" s="1"/>
  <c r="H1355" i="1"/>
  <c r="O1355" i="1"/>
  <c r="A1355" i="1" s="1"/>
  <c r="P1355" i="1"/>
  <c r="B1355" i="1" s="1"/>
  <c r="H1356" i="1"/>
  <c r="O1356" i="1"/>
  <c r="A1356" i="1" s="1"/>
  <c r="P1356" i="1"/>
  <c r="B1356" i="1" s="1"/>
  <c r="H1357" i="1"/>
  <c r="O1357" i="1"/>
  <c r="A1357" i="1" s="1"/>
  <c r="P1357" i="1"/>
  <c r="B1357" i="1" s="1"/>
  <c r="H1358" i="1"/>
  <c r="O1358" i="1"/>
  <c r="A1358" i="1" s="1"/>
  <c r="P1358" i="1"/>
  <c r="B1358" i="1" s="1"/>
  <c r="H1359" i="1"/>
  <c r="O1359" i="1"/>
  <c r="A1359" i="1" s="1"/>
  <c r="P1359" i="1"/>
  <c r="B1359" i="1" s="1"/>
  <c r="H1360" i="1"/>
  <c r="O1360" i="1"/>
  <c r="A1360" i="1" s="1"/>
  <c r="P1360" i="1"/>
  <c r="B1360" i="1" s="1"/>
  <c r="H1361" i="1"/>
  <c r="O1361" i="1"/>
  <c r="A1361" i="1" s="1"/>
  <c r="P1361" i="1"/>
  <c r="B1361" i="1" s="1"/>
  <c r="H1362" i="1"/>
  <c r="O1362" i="1"/>
  <c r="A1362" i="1" s="1"/>
  <c r="P1362" i="1"/>
  <c r="B1362" i="1" s="1"/>
  <c r="H1363" i="1"/>
  <c r="O1363" i="1"/>
  <c r="A1363" i="1" s="1"/>
  <c r="P1363" i="1"/>
  <c r="B1363" i="1" s="1"/>
  <c r="H1364" i="1"/>
  <c r="O1364" i="1"/>
  <c r="A1364" i="1" s="1"/>
  <c r="P1364" i="1"/>
  <c r="B1364" i="1" s="1"/>
  <c r="H1365" i="1"/>
  <c r="O1365" i="1"/>
  <c r="A1365" i="1" s="1"/>
  <c r="P1365" i="1"/>
  <c r="B1365" i="1" s="1"/>
  <c r="H1366" i="1"/>
  <c r="O1366" i="1"/>
  <c r="A1366" i="1" s="1"/>
  <c r="P1366" i="1"/>
  <c r="B1366" i="1" s="1"/>
  <c r="H1367" i="1"/>
  <c r="O1367" i="1"/>
  <c r="A1367" i="1" s="1"/>
  <c r="P1367" i="1"/>
  <c r="B1367" i="1" s="1"/>
  <c r="H1368" i="1"/>
  <c r="O1368" i="1"/>
  <c r="A1368" i="1" s="1"/>
  <c r="P1368" i="1"/>
  <c r="B1368" i="1" s="1"/>
  <c r="H1369" i="1"/>
  <c r="O1369" i="1"/>
  <c r="A1369" i="1" s="1"/>
  <c r="P1369" i="1"/>
  <c r="B1369" i="1" s="1"/>
  <c r="H1370" i="1"/>
  <c r="O1370" i="1"/>
  <c r="A1370" i="1" s="1"/>
  <c r="P1370" i="1"/>
  <c r="B1370" i="1" s="1"/>
  <c r="H1371" i="1"/>
  <c r="O1371" i="1"/>
  <c r="A1371" i="1" s="1"/>
  <c r="P1371" i="1"/>
  <c r="B1371" i="1" s="1"/>
  <c r="H1372" i="1"/>
  <c r="O1372" i="1"/>
  <c r="A1372" i="1" s="1"/>
  <c r="P1372" i="1"/>
  <c r="B1372" i="1" s="1"/>
  <c r="H1373" i="1"/>
  <c r="O1373" i="1"/>
  <c r="A1373" i="1" s="1"/>
  <c r="P1373" i="1"/>
  <c r="B1373" i="1" s="1"/>
  <c r="H1374" i="1"/>
  <c r="O1374" i="1"/>
  <c r="A1374" i="1" s="1"/>
  <c r="P1374" i="1"/>
  <c r="B1374" i="1" s="1"/>
  <c r="H1375" i="1"/>
  <c r="O1375" i="1"/>
  <c r="A1375" i="1" s="1"/>
  <c r="P1375" i="1"/>
  <c r="B1375" i="1" s="1"/>
  <c r="H1376" i="1"/>
  <c r="O1376" i="1"/>
  <c r="A1376" i="1" s="1"/>
  <c r="P1376" i="1"/>
  <c r="B1376" i="1" s="1"/>
  <c r="H1377" i="1"/>
  <c r="O1377" i="1"/>
  <c r="A1377" i="1" s="1"/>
  <c r="P1377" i="1"/>
  <c r="B1377" i="1" s="1"/>
  <c r="H1378" i="1"/>
  <c r="O1378" i="1"/>
  <c r="A1378" i="1" s="1"/>
  <c r="P1378" i="1"/>
  <c r="B1378" i="1" s="1"/>
  <c r="H1379" i="1"/>
  <c r="O1379" i="1"/>
  <c r="A1379" i="1" s="1"/>
  <c r="P1379" i="1"/>
  <c r="B1379" i="1" s="1"/>
  <c r="H1380" i="1"/>
  <c r="O1380" i="1"/>
  <c r="A1380" i="1" s="1"/>
  <c r="P1380" i="1"/>
  <c r="B1380" i="1" s="1"/>
  <c r="H1381" i="1"/>
  <c r="O1381" i="1"/>
  <c r="A1381" i="1" s="1"/>
  <c r="P1381" i="1"/>
  <c r="B1381" i="1" s="1"/>
  <c r="H1382" i="1"/>
  <c r="O1382" i="1"/>
  <c r="A1382" i="1" s="1"/>
  <c r="P1382" i="1"/>
  <c r="B1382" i="1" s="1"/>
  <c r="H1383" i="1"/>
  <c r="O1383" i="1"/>
  <c r="A1383" i="1" s="1"/>
  <c r="P1383" i="1"/>
  <c r="B1383" i="1" s="1"/>
  <c r="H1384" i="1"/>
  <c r="O1384" i="1"/>
  <c r="A1384" i="1" s="1"/>
  <c r="P1384" i="1"/>
  <c r="B1384" i="1" s="1"/>
  <c r="H1385" i="1"/>
  <c r="O1385" i="1"/>
  <c r="A1385" i="1" s="1"/>
  <c r="P1385" i="1"/>
  <c r="B1385" i="1" s="1"/>
  <c r="H1386" i="1"/>
  <c r="O1386" i="1"/>
  <c r="A1386" i="1" s="1"/>
  <c r="P1386" i="1"/>
  <c r="B1386" i="1" s="1"/>
  <c r="H1387" i="1"/>
  <c r="O1387" i="1"/>
  <c r="A1387" i="1" s="1"/>
  <c r="P1387" i="1"/>
  <c r="B1387" i="1" s="1"/>
  <c r="H1388" i="1"/>
  <c r="O1388" i="1"/>
  <c r="A1388" i="1" s="1"/>
  <c r="P1388" i="1"/>
  <c r="B1388" i="1" s="1"/>
  <c r="H1389" i="1"/>
  <c r="O1389" i="1"/>
  <c r="A1389" i="1" s="1"/>
  <c r="P1389" i="1"/>
  <c r="B1389" i="1" s="1"/>
  <c r="H1390" i="1"/>
  <c r="O1390" i="1"/>
  <c r="A1390" i="1" s="1"/>
  <c r="P1390" i="1"/>
  <c r="B1390" i="1" s="1"/>
  <c r="H1391" i="1"/>
  <c r="O1391" i="1"/>
  <c r="A1391" i="1" s="1"/>
  <c r="P1391" i="1"/>
  <c r="B1391" i="1" s="1"/>
  <c r="H1392" i="1"/>
  <c r="O1392" i="1"/>
  <c r="A1392" i="1" s="1"/>
  <c r="P1392" i="1"/>
  <c r="B1392" i="1" s="1"/>
  <c r="H1393" i="1"/>
  <c r="O1393" i="1"/>
  <c r="A1393" i="1" s="1"/>
  <c r="P1393" i="1"/>
  <c r="B1393" i="1" s="1"/>
  <c r="H1394" i="1"/>
  <c r="O1394" i="1"/>
  <c r="A1394" i="1" s="1"/>
  <c r="P1394" i="1"/>
  <c r="B1394" i="1" s="1"/>
  <c r="H1395" i="1"/>
  <c r="O1395" i="1"/>
  <c r="A1395" i="1" s="1"/>
  <c r="P1395" i="1"/>
  <c r="B1395" i="1" s="1"/>
  <c r="H1396" i="1"/>
  <c r="O1396" i="1"/>
  <c r="A1396" i="1" s="1"/>
  <c r="P1396" i="1"/>
  <c r="B1396" i="1" s="1"/>
  <c r="H1397" i="1"/>
  <c r="O1397" i="1"/>
  <c r="A1397" i="1" s="1"/>
  <c r="P1397" i="1"/>
  <c r="B1397" i="1" s="1"/>
  <c r="H1398" i="1"/>
  <c r="O1398" i="1"/>
  <c r="A1398" i="1" s="1"/>
  <c r="P1398" i="1"/>
  <c r="B1398" i="1" s="1"/>
  <c r="H1399" i="1"/>
  <c r="O1399" i="1"/>
  <c r="A1399" i="1" s="1"/>
  <c r="P1399" i="1"/>
  <c r="B1399" i="1" s="1"/>
  <c r="H1400" i="1"/>
  <c r="O1400" i="1"/>
  <c r="A1400" i="1" s="1"/>
  <c r="P1400" i="1"/>
  <c r="B1400" i="1" s="1"/>
  <c r="H1401" i="1"/>
  <c r="O1401" i="1"/>
  <c r="A1401" i="1" s="1"/>
  <c r="P1401" i="1"/>
  <c r="B1401" i="1" s="1"/>
  <c r="H1402" i="1"/>
  <c r="O1402" i="1"/>
  <c r="A1402" i="1" s="1"/>
  <c r="P1402" i="1"/>
  <c r="B1402" i="1" s="1"/>
  <c r="H1403" i="1"/>
  <c r="O1403" i="1"/>
  <c r="A1403" i="1" s="1"/>
  <c r="P1403" i="1"/>
  <c r="B1403" i="1" s="1"/>
  <c r="H1404" i="1"/>
  <c r="O1404" i="1"/>
  <c r="A1404" i="1" s="1"/>
  <c r="P1404" i="1"/>
  <c r="B1404" i="1" s="1"/>
  <c r="H1405" i="1"/>
  <c r="O1405" i="1"/>
  <c r="A1405" i="1" s="1"/>
  <c r="P1405" i="1"/>
  <c r="B1405" i="1" s="1"/>
  <c r="H1406" i="1"/>
  <c r="O1406" i="1"/>
  <c r="A1406" i="1" s="1"/>
  <c r="P1406" i="1"/>
  <c r="B1406" i="1" s="1"/>
  <c r="H1407" i="1"/>
  <c r="O1407" i="1"/>
  <c r="A1407" i="1" s="1"/>
  <c r="P1407" i="1"/>
  <c r="B1407" i="1" s="1"/>
  <c r="H1408" i="1"/>
  <c r="O1408" i="1"/>
  <c r="A1408" i="1" s="1"/>
  <c r="P1408" i="1"/>
  <c r="B1408" i="1" s="1"/>
  <c r="H1409" i="1"/>
  <c r="O1409" i="1"/>
  <c r="A1409" i="1" s="1"/>
  <c r="P1409" i="1"/>
  <c r="B1409" i="1" s="1"/>
  <c r="H1410" i="1"/>
  <c r="O1410" i="1"/>
  <c r="A1410" i="1" s="1"/>
  <c r="P1410" i="1"/>
  <c r="B1410" i="1" s="1"/>
  <c r="H1411" i="1"/>
  <c r="O1411" i="1"/>
  <c r="A1411" i="1" s="1"/>
  <c r="P1411" i="1"/>
  <c r="B1411" i="1" s="1"/>
  <c r="H1412" i="1"/>
  <c r="O1412" i="1"/>
  <c r="A1412" i="1" s="1"/>
  <c r="P1412" i="1"/>
  <c r="B1412" i="1" s="1"/>
  <c r="H1413" i="1"/>
  <c r="O1413" i="1"/>
  <c r="A1413" i="1" s="1"/>
  <c r="P1413" i="1"/>
  <c r="B1413" i="1" s="1"/>
  <c r="H1414" i="1"/>
  <c r="O1414" i="1"/>
  <c r="A1414" i="1" s="1"/>
  <c r="P1414" i="1"/>
  <c r="B1414" i="1" s="1"/>
  <c r="H1415" i="1"/>
  <c r="O1415" i="1"/>
  <c r="A1415" i="1" s="1"/>
  <c r="P1415" i="1"/>
  <c r="B1415" i="1" s="1"/>
  <c r="H1416" i="1"/>
  <c r="O1416" i="1"/>
  <c r="A1416" i="1" s="1"/>
  <c r="P1416" i="1"/>
  <c r="B1416" i="1" s="1"/>
  <c r="H1417" i="1"/>
  <c r="O1417" i="1"/>
  <c r="A1417" i="1" s="1"/>
  <c r="P1417" i="1"/>
  <c r="B1417" i="1" s="1"/>
  <c r="H1418" i="1"/>
  <c r="O1418" i="1"/>
  <c r="A1418" i="1" s="1"/>
  <c r="P1418" i="1"/>
  <c r="B1418" i="1" s="1"/>
  <c r="H1419" i="1"/>
  <c r="O1419" i="1"/>
  <c r="A1419" i="1" s="1"/>
  <c r="P1419" i="1"/>
  <c r="B1419" i="1" s="1"/>
  <c r="H1420" i="1"/>
  <c r="O1420" i="1"/>
  <c r="A1420" i="1" s="1"/>
  <c r="P1420" i="1"/>
  <c r="B1420" i="1" s="1"/>
  <c r="H1421" i="1"/>
  <c r="O1421" i="1"/>
  <c r="A1421" i="1" s="1"/>
  <c r="P1421" i="1"/>
  <c r="B1421" i="1" s="1"/>
  <c r="H1422" i="1"/>
  <c r="O1422" i="1"/>
  <c r="A1422" i="1" s="1"/>
  <c r="P1422" i="1"/>
  <c r="B1422" i="1" s="1"/>
  <c r="H1423" i="1"/>
  <c r="O1423" i="1"/>
  <c r="A1423" i="1" s="1"/>
  <c r="P1423" i="1"/>
  <c r="B1423" i="1" s="1"/>
  <c r="H1424" i="1"/>
  <c r="O1424" i="1"/>
  <c r="A1424" i="1" s="1"/>
  <c r="P1424" i="1"/>
  <c r="B1424" i="1" s="1"/>
  <c r="H1425" i="1"/>
  <c r="O1425" i="1"/>
  <c r="A1425" i="1" s="1"/>
  <c r="P1425" i="1"/>
  <c r="B1425" i="1" s="1"/>
  <c r="H1426" i="1"/>
  <c r="O1426" i="1"/>
  <c r="A1426" i="1" s="1"/>
  <c r="P1426" i="1"/>
  <c r="B1426" i="1" s="1"/>
  <c r="H1427" i="1"/>
  <c r="O1427" i="1"/>
  <c r="A1427" i="1" s="1"/>
  <c r="P1427" i="1"/>
  <c r="B1427" i="1" s="1"/>
  <c r="H1428" i="1"/>
  <c r="O1428" i="1"/>
  <c r="A1428" i="1" s="1"/>
  <c r="P1428" i="1"/>
  <c r="B1428" i="1" s="1"/>
  <c r="H1429" i="1"/>
  <c r="O1429" i="1"/>
  <c r="A1429" i="1" s="1"/>
  <c r="P1429" i="1"/>
  <c r="B1429" i="1" s="1"/>
  <c r="H1430" i="1"/>
  <c r="O1430" i="1"/>
  <c r="A1430" i="1" s="1"/>
  <c r="P1430" i="1"/>
  <c r="B1430" i="1" s="1"/>
  <c r="H1431" i="1"/>
  <c r="O1431" i="1"/>
  <c r="A1431" i="1" s="1"/>
  <c r="P1431" i="1"/>
  <c r="B1431" i="1" s="1"/>
  <c r="H1432" i="1"/>
  <c r="O1432" i="1"/>
  <c r="A1432" i="1" s="1"/>
  <c r="P1432" i="1"/>
  <c r="B1432" i="1" s="1"/>
  <c r="H1433" i="1"/>
  <c r="O1433" i="1"/>
  <c r="A1433" i="1" s="1"/>
  <c r="P1433" i="1"/>
  <c r="B1433" i="1" s="1"/>
  <c r="H1434" i="1"/>
  <c r="O1434" i="1"/>
  <c r="A1434" i="1" s="1"/>
  <c r="P1434" i="1"/>
  <c r="B1434" i="1" s="1"/>
  <c r="H1435" i="1"/>
  <c r="O1435" i="1"/>
  <c r="A1435" i="1" s="1"/>
  <c r="P1435" i="1"/>
  <c r="B1435" i="1" s="1"/>
  <c r="H1436" i="1"/>
  <c r="O1436" i="1"/>
  <c r="A1436" i="1" s="1"/>
  <c r="P1436" i="1"/>
  <c r="B1436" i="1" s="1"/>
  <c r="H1437" i="1"/>
  <c r="O1437" i="1"/>
  <c r="A1437" i="1" s="1"/>
  <c r="P1437" i="1"/>
  <c r="B1437" i="1" s="1"/>
  <c r="H1438" i="1"/>
  <c r="O1438" i="1"/>
  <c r="A1438" i="1" s="1"/>
  <c r="P1438" i="1"/>
  <c r="B1438" i="1" s="1"/>
  <c r="H1439" i="1"/>
  <c r="O1439" i="1"/>
  <c r="A1439" i="1" s="1"/>
  <c r="P1439" i="1"/>
  <c r="B1439" i="1" s="1"/>
  <c r="H1440" i="1"/>
  <c r="O1440" i="1"/>
  <c r="A1440" i="1" s="1"/>
  <c r="P1440" i="1"/>
  <c r="B1440" i="1" s="1"/>
  <c r="H1441" i="1"/>
  <c r="O1441" i="1"/>
  <c r="A1441" i="1" s="1"/>
  <c r="P1441" i="1"/>
  <c r="B1441" i="1" s="1"/>
  <c r="H1442" i="1"/>
  <c r="O1442" i="1"/>
  <c r="A1442" i="1" s="1"/>
  <c r="P1442" i="1"/>
  <c r="B1442" i="1" s="1"/>
  <c r="H1443" i="1"/>
  <c r="O1443" i="1"/>
  <c r="A1443" i="1" s="1"/>
  <c r="P1443" i="1"/>
  <c r="B1443" i="1" s="1"/>
  <c r="H1444" i="1"/>
  <c r="O1444" i="1"/>
  <c r="A1444" i="1" s="1"/>
  <c r="P1444" i="1"/>
  <c r="B1444" i="1" s="1"/>
  <c r="H1445" i="1"/>
  <c r="O1445" i="1"/>
  <c r="A1445" i="1" s="1"/>
  <c r="P1445" i="1"/>
  <c r="B1445" i="1" s="1"/>
  <c r="H1446" i="1"/>
  <c r="O1446" i="1"/>
  <c r="A1446" i="1" s="1"/>
  <c r="P1446" i="1"/>
  <c r="B1446" i="1" s="1"/>
  <c r="H1447" i="1"/>
  <c r="O1447" i="1"/>
  <c r="A1447" i="1" s="1"/>
  <c r="P1447" i="1"/>
  <c r="B1447" i="1" s="1"/>
  <c r="H1448" i="1"/>
  <c r="O1448" i="1"/>
  <c r="A1448" i="1" s="1"/>
  <c r="P1448" i="1"/>
  <c r="B1448" i="1" s="1"/>
  <c r="H1449" i="1"/>
  <c r="O1449" i="1"/>
  <c r="A1449" i="1" s="1"/>
  <c r="P1449" i="1"/>
  <c r="B1449" i="1" s="1"/>
  <c r="H1450" i="1"/>
  <c r="O1450" i="1"/>
  <c r="A1450" i="1" s="1"/>
  <c r="P1450" i="1"/>
  <c r="B1450" i="1" s="1"/>
  <c r="H1451" i="1"/>
  <c r="O1451" i="1"/>
  <c r="A1451" i="1" s="1"/>
  <c r="P1451" i="1"/>
  <c r="B1451" i="1" s="1"/>
  <c r="H1452" i="1"/>
  <c r="O1452" i="1"/>
  <c r="A1452" i="1" s="1"/>
  <c r="P1452" i="1"/>
  <c r="B1452" i="1" s="1"/>
  <c r="H1453" i="1"/>
  <c r="O1453" i="1"/>
  <c r="A1453" i="1" s="1"/>
  <c r="P1453" i="1"/>
  <c r="B1453" i="1" s="1"/>
  <c r="H1454" i="1"/>
  <c r="O1454" i="1"/>
  <c r="A1454" i="1" s="1"/>
  <c r="P1454" i="1"/>
  <c r="B1454" i="1" s="1"/>
  <c r="H1455" i="1"/>
  <c r="O1455" i="1"/>
  <c r="A1455" i="1" s="1"/>
  <c r="P1455" i="1"/>
  <c r="B1455" i="1" s="1"/>
  <c r="H1456" i="1"/>
  <c r="O1456" i="1"/>
  <c r="A1456" i="1" s="1"/>
  <c r="P1456" i="1"/>
  <c r="B1456" i="1" s="1"/>
  <c r="H1457" i="1"/>
  <c r="O1457" i="1"/>
  <c r="A1457" i="1" s="1"/>
  <c r="P1457" i="1"/>
  <c r="B1457" i="1" s="1"/>
  <c r="H1458" i="1"/>
  <c r="O1458" i="1"/>
  <c r="A1458" i="1" s="1"/>
  <c r="P1458" i="1"/>
  <c r="B1458" i="1" s="1"/>
  <c r="H1459" i="1"/>
  <c r="O1459" i="1"/>
  <c r="A1459" i="1" s="1"/>
  <c r="P1459" i="1"/>
  <c r="B1459" i="1" s="1"/>
  <c r="H1460" i="1"/>
  <c r="O1460" i="1"/>
  <c r="A1460" i="1" s="1"/>
  <c r="P1460" i="1"/>
  <c r="B1460" i="1" s="1"/>
  <c r="H1461" i="1"/>
  <c r="O1461" i="1"/>
  <c r="A1461" i="1" s="1"/>
  <c r="P1461" i="1"/>
  <c r="B1461" i="1" s="1"/>
  <c r="H1462" i="1"/>
  <c r="O1462" i="1"/>
  <c r="A1462" i="1" s="1"/>
  <c r="P1462" i="1"/>
  <c r="B1462" i="1" s="1"/>
  <c r="H1463" i="1"/>
  <c r="O1463" i="1"/>
  <c r="A1463" i="1" s="1"/>
  <c r="P1463" i="1"/>
  <c r="B1463" i="1" s="1"/>
  <c r="H1464" i="1"/>
  <c r="O1464" i="1"/>
  <c r="A1464" i="1" s="1"/>
  <c r="P1464" i="1"/>
  <c r="B1464" i="1" s="1"/>
  <c r="H1465" i="1"/>
  <c r="O1465" i="1"/>
  <c r="A1465" i="1" s="1"/>
  <c r="P1465" i="1"/>
  <c r="B1465" i="1" s="1"/>
  <c r="H1466" i="1"/>
  <c r="O1466" i="1"/>
  <c r="A1466" i="1" s="1"/>
  <c r="P1466" i="1"/>
  <c r="B1466" i="1" s="1"/>
  <c r="H1467" i="1"/>
  <c r="O1467" i="1"/>
  <c r="A1467" i="1" s="1"/>
  <c r="P1467" i="1"/>
  <c r="B1467" i="1" s="1"/>
  <c r="H1468" i="1"/>
  <c r="O1468" i="1"/>
  <c r="A1468" i="1" s="1"/>
  <c r="P1468" i="1"/>
  <c r="B1468" i="1" s="1"/>
  <c r="H1469" i="1"/>
  <c r="O1469" i="1"/>
  <c r="A1469" i="1" s="1"/>
  <c r="P1469" i="1"/>
  <c r="B1469" i="1" s="1"/>
  <c r="H1470" i="1"/>
  <c r="O1470" i="1"/>
  <c r="A1470" i="1" s="1"/>
  <c r="P1470" i="1"/>
  <c r="B1470" i="1" s="1"/>
  <c r="H1471" i="1"/>
  <c r="O1471" i="1"/>
  <c r="A1471" i="1" s="1"/>
  <c r="P1471" i="1"/>
  <c r="B1471" i="1" s="1"/>
  <c r="H1472" i="1"/>
  <c r="O1472" i="1"/>
  <c r="A1472" i="1" s="1"/>
  <c r="P1472" i="1"/>
  <c r="B1472" i="1" s="1"/>
  <c r="H1473" i="1"/>
  <c r="O1473" i="1"/>
  <c r="A1473" i="1" s="1"/>
  <c r="P1473" i="1"/>
  <c r="B1473" i="1" s="1"/>
  <c r="H1474" i="1"/>
  <c r="O1474" i="1"/>
  <c r="A1474" i="1" s="1"/>
  <c r="P1474" i="1"/>
  <c r="B1474" i="1" s="1"/>
  <c r="H1475" i="1"/>
  <c r="O1475" i="1"/>
  <c r="A1475" i="1" s="1"/>
  <c r="P1475" i="1"/>
  <c r="B1475" i="1" s="1"/>
  <c r="H1476" i="1"/>
  <c r="O1476" i="1"/>
  <c r="A1476" i="1" s="1"/>
  <c r="P1476" i="1"/>
  <c r="B1476" i="1" s="1"/>
  <c r="H1477" i="1"/>
  <c r="O1477" i="1"/>
  <c r="A1477" i="1" s="1"/>
  <c r="P1477" i="1"/>
  <c r="B1477" i="1" s="1"/>
  <c r="H1478" i="1"/>
  <c r="O1478" i="1"/>
  <c r="A1478" i="1" s="1"/>
  <c r="P1478" i="1"/>
  <c r="B1478" i="1" s="1"/>
  <c r="H1479" i="1"/>
  <c r="O1479" i="1"/>
  <c r="A1479" i="1" s="1"/>
  <c r="P1479" i="1"/>
  <c r="B1479" i="1" s="1"/>
  <c r="H1480" i="1"/>
  <c r="O1480" i="1"/>
  <c r="A1480" i="1" s="1"/>
  <c r="P1480" i="1"/>
  <c r="B1480" i="1" s="1"/>
  <c r="H1481" i="1"/>
  <c r="O1481" i="1"/>
  <c r="A1481" i="1" s="1"/>
  <c r="P1481" i="1"/>
  <c r="B1481" i="1" s="1"/>
  <c r="H1482" i="1"/>
  <c r="O1482" i="1"/>
  <c r="A1482" i="1" s="1"/>
  <c r="P1482" i="1"/>
  <c r="B1482" i="1" s="1"/>
  <c r="H1483" i="1"/>
  <c r="O1483" i="1"/>
  <c r="A1483" i="1" s="1"/>
  <c r="P1483" i="1"/>
  <c r="B1483" i="1" s="1"/>
  <c r="H1484" i="1"/>
  <c r="O1484" i="1"/>
  <c r="A1484" i="1" s="1"/>
  <c r="P1484" i="1"/>
  <c r="B1484" i="1" s="1"/>
  <c r="H1485" i="1"/>
  <c r="O1485" i="1"/>
  <c r="A1485" i="1" s="1"/>
  <c r="P1485" i="1"/>
  <c r="B1485" i="1" s="1"/>
  <c r="H1486" i="1"/>
  <c r="O1486" i="1"/>
  <c r="A1486" i="1" s="1"/>
  <c r="P1486" i="1"/>
  <c r="B1486" i="1" s="1"/>
  <c r="H1487" i="1"/>
  <c r="O1487" i="1"/>
  <c r="A1487" i="1" s="1"/>
  <c r="P1487" i="1"/>
  <c r="B1487" i="1" s="1"/>
  <c r="H1488" i="1"/>
  <c r="O1488" i="1"/>
  <c r="A1488" i="1" s="1"/>
  <c r="P1488" i="1"/>
  <c r="B1488" i="1" s="1"/>
  <c r="H1489" i="1"/>
  <c r="O1489" i="1"/>
  <c r="A1489" i="1" s="1"/>
  <c r="P1489" i="1"/>
  <c r="B1489" i="1" s="1"/>
  <c r="H1490" i="1"/>
  <c r="O1490" i="1"/>
  <c r="A1490" i="1" s="1"/>
  <c r="P1490" i="1"/>
  <c r="B1490" i="1" s="1"/>
  <c r="H1491" i="1"/>
  <c r="O1491" i="1"/>
  <c r="A1491" i="1" s="1"/>
  <c r="P1491" i="1"/>
  <c r="B1491" i="1" s="1"/>
  <c r="H1492" i="1"/>
  <c r="O1492" i="1"/>
  <c r="A1492" i="1" s="1"/>
  <c r="P1492" i="1"/>
  <c r="B1492" i="1" s="1"/>
  <c r="H1493" i="1"/>
  <c r="O1493" i="1"/>
  <c r="A1493" i="1" s="1"/>
  <c r="P1493" i="1"/>
  <c r="B1493" i="1" s="1"/>
  <c r="H1494" i="1"/>
  <c r="O1494" i="1"/>
  <c r="A1494" i="1" s="1"/>
  <c r="P1494" i="1"/>
  <c r="B1494" i="1" s="1"/>
  <c r="H1495" i="1"/>
  <c r="O1495" i="1"/>
  <c r="A1495" i="1" s="1"/>
  <c r="P1495" i="1"/>
  <c r="B1495" i="1" s="1"/>
  <c r="H1496" i="1"/>
  <c r="O1496" i="1"/>
  <c r="A1496" i="1" s="1"/>
  <c r="P1496" i="1"/>
  <c r="B1496" i="1" s="1"/>
  <c r="H1497" i="1"/>
  <c r="O1497" i="1"/>
  <c r="A1497" i="1" s="1"/>
  <c r="P1497" i="1"/>
  <c r="B1497" i="1" s="1"/>
  <c r="H1498" i="1"/>
  <c r="O1498" i="1"/>
  <c r="A1498" i="1" s="1"/>
  <c r="P1498" i="1"/>
  <c r="B1498" i="1" s="1"/>
  <c r="H1499" i="1"/>
  <c r="O1499" i="1"/>
  <c r="A1499" i="1" s="1"/>
  <c r="P1499" i="1"/>
  <c r="B1499" i="1" s="1"/>
  <c r="H1500" i="1"/>
  <c r="O1500" i="1"/>
  <c r="A1500" i="1" s="1"/>
  <c r="P1500" i="1"/>
  <c r="B1500" i="1" s="1"/>
  <c r="H1501" i="1"/>
  <c r="O1501" i="1"/>
  <c r="A1501" i="1" s="1"/>
  <c r="P1501" i="1"/>
  <c r="B1501" i="1" s="1"/>
  <c r="H1502" i="1"/>
  <c r="O1502" i="1"/>
  <c r="A1502" i="1" s="1"/>
  <c r="P1502" i="1"/>
  <c r="B1502" i="1" s="1"/>
  <c r="H1503" i="1"/>
  <c r="O1503" i="1"/>
  <c r="A1503" i="1" s="1"/>
  <c r="P1503" i="1"/>
  <c r="B1503" i="1" s="1"/>
  <c r="H1504" i="1"/>
  <c r="O1504" i="1"/>
  <c r="A1504" i="1" s="1"/>
  <c r="P1504" i="1"/>
  <c r="B1504" i="1" s="1"/>
  <c r="H1505" i="1"/>
  <c r="O1505" i="1"/>
  <c r="A1505" i="1" s="1"/>
  <c r="P1505" i="1"/>
  <c r="B1505" i="1" s="1"/>
  <c r="H1506" i="1"/>
  <c r="O1506" i="1"/>
  <c r="A1506" i="1" s="1"/>
  <c r="P1506" i="1"/>
  <c r="B1506" i="1" s="1"/>
  <c r="H1507" i="1"/>
  <c r="O1507" i="1"/>
  <c r="A1507" i="1" s="1"/>
  <c r="P1507" i="1"/>
  <c r="B1507" i="1" s="1"/>
  <c r="H1508" i="1"/>
  <c r="O1508" i="1"/>
  <c r="A1508" i="1" s="1"/>
  <c r="P1508" i="1"/>
  <c r="B1508" i="1" s="1"/>
  <c r="H1509" i="1"/>
  <c r="O1509" i="1"/>
  <c r="A1509" i="1" s="1"/>
  <c r="P1509" i="1"/>
  <c r="B1509" i="1" s="1"/>
  <c r="H1510" i="1"/>
  <c r="O1510" i="1"/>
  <c r="A1510" i="1" s="1"/>
  <c r="P1510" i="1"/>
  <c r="B1510" i="1" s="1"/>
  <c r="H1511" i="1"/>
  <c r="O1511" i="1"/>
  <c r="A1511" i="1" s="1"/>
  <c r="P1511" i="1"/>
  <c r="B1511" i="1" s="1"/>
  <c r="H1512" i="1"/>
  <c r="O1512" i="1"/>
  <c r="A1512" i="1" s="1"/>
  <c r="P1512" i="1"/>
  <c r="B1512" i="1" s="1"/>
  <c r="H1513" i="1"/>
  <c r="O1513" i="1"/>
  <c r="A1513" i="1" s="1"/>
  <c r="P1513" i="1"/>
  <c r="B1513" i="1" s="1"/>
  <c r="H1514" i="1"/>
  <c r="O1514" i="1"/>
  <c r="A1514" i="1" s="1"/>
  <c r="P1514" i="1"/>
  <c r="B1514" i="1" s="1"/>
  <c r="H1515" i="1"/>
  <c r="O1515" i="1"/>
  <c r="A1515" i="1" s="1"/>
  <c r="P1515" i="1"/>
  <c r="B1515" i="1" s="1"/>
  <c r="H1516" i="1"/>
  <c r="O1516" i="1"/>
  <c r="A1516" i="1" s="1"/>
  <c r="P1516" i="1"/>
  <c r="B1516" i="1" s="1"/>
  <c r="H1517" i="1"/>
  <c r="O1517" i="1"/>
  <c r="A1517" i="1" s="1"/>
  <c r="P1517" i="1"/>
  <c r="B1517" i="1" s="1"/>
  <c r="H1518" i="1"/>
  <c r="O1518" i="1"/>
  <c r="A1518" i="1" s="1"/>
  <c r="P1518" i="1"/>
  <c r="B1518" i="1" s="1"/>
  <c r="H1519" i="1"/>
  <c r="O1519" i="1"/>
  <c r="A1519" i="1" s="1"/>
  <c r="P1519" i="1"/>
  <c r="B1519" i="1" s="1"/>
  <c r="H1520" i="1"/>
  <c r="O1520" i="1"/>
  <c r="A1520" i="1" s="1"/>
  <c r="P1520" i="1"/>
  <c r="B1520" i="1" s="1"/>
  <c r="H1521" i="1"/>
  <c r="O1521" i="1"/>
  <c r="A1521" i="1" s="1"/>
  <c r="P1521" i="1"/>
  <c r="B1521" i="1" s="1"/>
  <c r="H1522" i="1"/>
  <c r="O1522" i="1"/>
  <c r="A1522" i="1" s="1"/>
  <c r="P1522" i="1"/>
  <c r="B1522" i="1" s="1"/>
  <c r="H1523" i="1"/>
  <c r="O1523" i="1"/>
  <c r="A1523" i="1" s="1"/>
  <c r="P1523" i="1"/>
  <c r="B1523" i="1" s="1"/>
  <c r="H1524" i="1"/>
  <c r="O1524" i="1"/>
  <c r="A1524" i="1" s="1"/>
  <c r="P1524" i="1"/>
  <c r="B1524" i="1" s="1"/>
  <c r="H1525" i="1"/>
  <c r="O1525" i="1"/>
  <c r="A1525" i="1" s="1"/>
  <c r="P1525" i="1"/>
  <c r="B1525" i="1" s="1"/>
  <c r="H1526" i="1"/>
  <c r="O1526" i="1"/>
  <c r="A1526" i="1" s="1"/>
  <c r="P1526" i="1"/>
  <c r="B1526" i="1" s="1"/>
  <c r="H1527" i="1"/>
  <c r="O1527" i="1"/>
  <c r="A1527" i="1" s="1"/>
  <c r="P1527" i="1"/>
  <c r="B1527" i="1" s="1"/>
  <c r="H1528" i="1"/>
  <c r="O1528" i="1"/>
  <c r="A1528" i="1" s="1"/>
  <c r="P1528" i="1"/>
  <c r="B1528" i="1" s="1"/>
  <c r="H1529" i="1"/>
  <c r="O1529" i="1"/>
  <c r="A1529" i="1" s="1"/>
  <c r="P1529" i="1"/>
  <c r="B1529" i="1" s="1"/>
  <c r="H1530" i="1"/>
  <c r="O1530" i="1"/>
  <c r="A1530" i="1" s="1"/>
  <c r="P1530" i="1"/>
  <c r="B1530" i="1" s="1"/>
  <c r="H1531" i="1"/>
  <c r="O1531" i="1"/>
  <c r="A1531" i="1" s="1"/>
  <c r="P1531" i="1"/>
  <c r="B1531" i="1" s="1"/>
  <c r="H1532" i="1"/>
  <c r="O1532" i="1"/>
  <c r="A1532" i="1" s="1"/>
  <c r="P1532" i="1"/>
  <c r="B1532" i="1" s="1"/>
  <c r="H1533" i="1"/>
  <c r="O1533" i="1"/>
  <c r="A1533" i="1" s="1"/>
  <c r="P1533" i="1"/>
  <c r="B1533" i="1" s="1"/>
  <c r="H1534" i="1"/>
  <c r="O1534" i="1"/>
  <c r="A1534" i="1" s="1"/>
  <c r="P1534" i="1"/>
  <c r="B1534" i="1" s="1"/>
  <c r="H1535" i="1"/>
  <c r="O1535" i="1"/>
  <c r="A1535" i="1" s="1"/>
  <c r="P1535" i="1"/>
  <c r="B1535" i="1" s="1"/>
  <c r="H1536" i="1"/>
  <c r="O1536" i="1"/>
  <c r="A1536" i="1" s="1"/>
  <c r="P1536" i="1"/>
  <c r="B1536" i="1" s="1"/>
  <c r="H1537" i="1"/>
  <c r="O1537" i="1"/>
  <c r="A1537" i="1" s="1"/>
  <c r="P1537" i="1"/>
  <c r="B1537" i="1" s="1"/>
  <c r="H1538" i="1"/>
  <c r="O1538" i="1"/>
  <c r="A1538" i="1" s="1"/>
  <c r="P1538" i="1"/>
  <c r="B1538" i="1" s="1"/>
  <c r="H1539" i="1"/>
  <c r="O1539" i="1"/>
  <c r="A1539" i="1" s="1"/>
  <c r="P1539" i="1"/>
  <c r="B1539" i="1" s="1"/>
  <c r="H1540" i="1"/>
  <c r="O1540" i="1"/>
  <c r="A1540" i="1" s="1"/>
  <c r="P1540" i="1"/>
  <c r="B1540" i="1" s="1"/>
  <c r="H1541" i="1"/>
  <c r="O1541" i="1"/>
  <c r="A1541" i="1" s="1"/>
  <c r="P1541" i="1"/>
  <c r="B1541" i="1" s="1"/>
  <c r="H1542" i="1"/>
  <c r="O1542" i="1"/>
  <c r="A1542" i="1" s="1"/>
  <c r="P1542" i="1"/>
  <c r="B1542" i="1" s="1"/>
  <c r="H1543" i="1"/>
  <c r="O1543" i="1"/>
  <c r="A1543" i="1" s="1"/>
  <c r="P1543" i="1"/>
  <c r="B1543" i="1" s="1"/>
  <c r="H1544" i="1"/>
  <c r="O1544" i="1"/>
  <c r="A1544" i="1" s="1"/>
  <c r="P1544" i="1"/>
  <c r="B1544" i="1" s="1"/>
  <c r="H1545" i="1"/>
  <c r="O1545" i="1"/>
  <c r="A1545" i="1" s="1"/>
  <c r="P1545" i="1"/>
  <c r="B1545" i="1" s="1"/>
  <c r="H1546" i="1"/>
  <c r="O1546" i="1"/>
  <c r="A1546" i="1" s="1"/>
  <c r="P1546" i="1"/>
  <c r="B1546" i="1" s="1"/>
  <c r="H1547" i="1"/>
  <c r="O1547" i="1"/>
  <c r="A1547" i="1" s="1"/>
  <c r="P1547" i="1"/>
  <c r="B1547" i="1" s="1"/>
  <c r="H1548" i="1"/>
  <c r="O1548" i="1"/>
  <c r="A1548" i="1" s="1"/>
  <c r="P1548" i="1"/>
  <c r="B1548" i="1" s="1"/>
  <c r="H1549" i="1"/>
  <c r="O1549" i="1"/>
  <c r="A1549" i="1" s="1"/>
  <c r="P1549" i="1"/>
  <c r="B1549" i="1" s="1"/>
  <c r="H1550" i="1"/>
  <c r="O1550" i="1"/>
  <c r="A1550" i="1" s="1"/>
  <c r="P1550" i="1"/>
  <c r="B1550" i="1" s="1"/>
  <c r="H1551" i="1"/>
  <c r="O1551" i="1"/>
  <c r="A1551" i="1" s="1"/>
  <c r="P1551" i="1"/>
  <c r="B1551" i="1" s="1"/>
  <c r="H1552" i="1"/>
  <c r="O1552" i="1"/>
  <c r="A1552" i="1" s="1"/>
  <c r="P1552" i="1"/>
  <c r="B1552" i="1" s="1"/>
  <c r="H1553" i="1"/>
  <c r="O1553" i="1"/>
  <c r="A1553" i="1" s="1"/>
  <c r="P1553" i="1"/>
  <c r="B1553" i="1" s="1"/>
  <c r="H1554" i="1"/>
  <c r="O1554" i="1"/>
  <c r="A1554" i="1" s="1"/>
  <c r="P1554" i="1"/>
  <c r="B1554" i="1" s="1"/>
  <c r="H1555" i="1"/>
  <c r="O1555" i="1"/>
  <c r="A1555" i="1" s="1"/>
  <c r="P1555" i="1"/>
  <c r="B1555" i="1" s="1"/>
  <c r="H1556" i="1"/>
  <c r="O1556" i="1"/>
  <c r="A1556" i="1" s="1"/>
  <c r="P1556" i="1"/>
  <c r="B1556" i="1" s="1"/>
  <c r="H1557" i="1"/>
  <c r="O1557" i="1"/>
  <c r="A1557" i="1" s="1"/>
  <c r="P1557" i="1"/>
  <c r="B1557" i="1" s="1"/>
  <c r="H1558" i="1"/>
  <c r="O1558" i="1"/>
  <c r="A1558" i="1" s="1"/>
  <c r="P1558" i="1"/>
  <c r="B1558" i="1" s="1"/>
  <c r="H1559" i="1"/>
  <c r="O1559" i="1"/>
  <c r="A1559" i="1" s="1"/>
  <c r="P1559" i="1"/>
  <c r="B1559" i="1" s="1"/>
  <c r="H1560" i="1"/>
  <c r="O1560" i="1"/>
  <c r="A1560" i="1" s="1"/>
  <c r="P1560" i="1"/>
  <c r="B1560" i="1" s="1"/>
  <c r="H1561" i="1"/>
  <c r="O1561" i="1"/>
  <c r="A1561" i="1" s="1"/>
  <c r="P1561" i="1"/>
  <c r="B1561" i="1" s="1"/>
  <c r="H1562" i="1"/>
  <c r="O1562" i="1"/>
  <c r="A1562" i="1" s="1"/>
  <c r="P1562" i="1"/>
  <c r="B1562" i="1" s="1"/>
  <c r="H1563" i="1"/>
  <c r="O1563" i="1"/>
  <c r="A1563" i="1" s="1"/>
  <c r="P1563" i="1"/>
  <c r="B1563" i="1" s="1"/>
  <c r="H1564" i="1"/>
  <c r="O1564" i="1"/>
  <c r="A1564" i="1" s="1"/>
  <c r="P1564" i="1"/>
  <c r="B1564" i="1" s="1"/>
  <c r="H1565" i="1"/>
  <c r="O1565" i="1"/>
  <c r="A1565" i="1" s="1"/>
  <c r="P1565" i="1"/>
  <c r="B1565" i="1" s="1"/>
  <c r="H1566" i="1"/>
  <c r="O1566" i="1"/>
  <c r="A1566" i="1" s="1"/>
  <c r="P1566" i="1"/>
  <c r="B1566" i="1" s="1"/>
  <c r="H1567" i="1"/>
  <c r="O1567" i="1"/>
  <c r="A1567" i="1" s="1"/>
  <c r="P1567" i="1"/>
  <c r="B1567" i="1" s="1"/>
  <c r="H1568" i="1"/>
  <c r="O1568" i="1"/>
  <c r="A1568" i="1" s="1"/>
  <c r="P1568" i="1"/>
  <c r="B1568" i="1" s="1"/>
  <c r="H1569" i="1"/>
  <c r="O1569" i="1"/>
  <c r="A1569" i="1" s="1"/>
  <c r="P1569" i="1"/>
  <c r="B1569" i="1" s="1"/>
  <c r="H1570" i="1"/>
  <c r="O1570" i="1"/>
  <c r="A1570" i="1" s="1"/>
  <c r="P1570" i="1"/>
  <c r="B1570" i="1" s="1"/>
  <c r="H1571" i="1"/>
  <c r="O1571" i="1"/>
  <c r="A1571" i="1" s="1"/>
  <c r="P1571" i="1"/>
  <c r="B1571" i="1" s="1"/>
  <c r="H1572" i="1"/>
  <c r="O1572" i="1"/>
  <c r="A1572" i="1" s="1"/>
  <c r="P1572" i="1"/>
  <c r="B1572" i="1" s="1"/>
  <c r="H1573" i="1"/>
  <c r="O1573" i="1"/>
  <c r="A1573" i="1" s="1"/>
  <c r="P1573" i="1"/>
  <c r="B1573" i="1" s="1"/>
  <c r="H1574" i="1"/>
  <c r="O1574" i="1"/>
  <c r="A1574" i="1" s="1"/>
  <c r="P1574" i="1"/>
  <c r="B1574" i="1" s="1"/>
  <c r="H1575" i="1"/>
  <c r="O1575" i="1"/>
  <c r="A1575" i="1" s="1"/>
  <c r="P1575" i="1"/>
  <c r="B1575" i="1" s="1"/>
  <c r="H1576" i="1"/>
  <c r="O1576" i="1"/>
  <c r="A1576" i="1" s="1"/>
  <c r="P1576" i="1"/>
  <c r="B1576" i="1" s="1"/>
  <c r="H1577" i="1"/>
  <c r="O1577" i="1"/>
  <c r="A1577" i="1" s="1"/>
  <c r="P1577" i="1"/>
  <c r="B1577" i="1" s="1"/>
  <c r="H1578" i="1"/>
  <c r="O1578" i="1"/>
  <c r="A1578" i="1" s="1"/>
  <c r="P1578" i="1"/>
  <c r="B1578" i="1" s="1"/>
  <c r="H1579" i="1"/>
  <c r="O1579" i="1"/>
  <c r="A1579" i="1" s="1"/>
  <c r="P1579" i="1"/>
  <c r="B1579" i="1" s="1"/>
  <c r="H1580" i="1"/>
  <c r="O1580" i="1"/>
  <c r="A1580" i="1" s="1"/>
  <c r="P1580" i="1"/>
  <c r="B1580" i="1" s="1"/>
  <c r="H1581" i="1"/>
  <c r="O1581" i="1"/>
  <c r="A1581" i="1" s="1"/>
  <c r="P1581" i="1"/>
  <c r="B1581" i="1" s="1"/>
  <c r="H1582" i="1"/>
  <c r="O1582" i="1"/>
  <c r="A1582" i="1" s="1"/>
  <c r="P1582" i="1"/>
  <c r="B1582" i="1" s="1"/>
  <c r="H1583" i="1"/>
  <c r="O1583" i="1"/>
  <c r="A1583" i="1" s="1"/>
  <c r="P1583" i="1"/>
  <c r="B1583" i="1" s="1"/>
  <c r="H1584" i="1"/>
  <c r="O1584" i="1"/>
  <c r="A1584" i="1" s="1"/>
  <c r="P1584" i="1"/>
  <c r="B1584" i="1" s="1"/>
  <c r="H1585" i="1"/>
  <c r="O1585" i="1"/>
  <c r="A1585" i="1" s="1"/>
  <c r="P1585" i="1"/>
  <c r="B1585" i="1" s="1"/>
  <c r="H1586" i="1"/>
  <c r="O1586" i="1"/>
  <c r="A1586" i="1" s="1"/>
  <c r="P1586" i="1"/>
  <c r="B1586" i="1" s="1"/>
  <c r="H1587" i="1"/>
  <c r="O1587" i="1"/>
  <c r="A1587" i="1" s="1"/>
  <c r="P1587" i="1"/>
  <c r="B1587" i="1" s="1"/>
  <c r="H1588" i="1"/>
  <c r="O1588" i="1"/>
  <c r="A1588" i="1" s="1"/>
  <c r="P1588" i="1"/>
  <c r="B1588" i="1" s="1"/>
  <c r="H1589" i="1"/>
  <c r="O1589" i="1"/>
  <c r="A1589" i="1" s="1"/>
  <c r="P1589" i="1"/>
  <c r="B1589" i="1" s="1"/>
  <c r="H1590" i="1"/>
  <c r="O1590" i="1"/>
  <c r="A1590" i="1" s="1"/>
  <c r="P1590" i="1"/>
  <c r="B1590" i="1" s="1"/>
  <c r="H1591" i="1"/>
  <c r="O1591" i="1"/>
  <c r="A1591" i="1" s="1"/>
  <c r="P1591" i="1"/>
  <c r="B1591" i="1" s="1"/>
  <c r="H1592" i="1"/>
  <c r="O1592" i="1"/>
  <c r="A1592" i="1" s="1"/>
  <c r="P1592" i="1"/>
  <c r="B1592" i="1" s="1"/>
  <c r="H1593" i="1"/>
  <c r="O1593" i="1"/>
  <c r="A1593" i="1" s="1"/>
  <c r="P1593" i="1"/>
  <c r="B1593" i="1" s="1"/>
  <c r="H1594" i="1"/>
  <c r="O1594" i="1"/>
  <c r="A1594" i="1" s="1"/>
  <c r="P1594" i="1"/>
  <c r="B1594" i="1" s="1"/>
  <c r="H1595" i="1"/>
  <c r="O1595" i="1"/>
  <c r="A1595" i="1" s="1"/>
  <c r="P1595" i="1"/>
  <c r="B1595" i="1" s="1"/>
  <c r="H1596" i="1"/>
  <c r="O1596" i="1"/>
  <c r="A1596" i="1" s="1"/>
  <c r="P1596" i="1"/>
  <c r="B1596" i="1" s="1"/>
  <c r="H1597" i="1"/>
  <c r="O1597" i="1"/>
  <c r="A1597" i="1" s="1"/>
  <c r="P1597" i="1"/>
  <c r="B1597" i="1" s="1"/>
  <c r="H1598" i="1"/>
  <c r="O1598" i="1"/>
  <c r="A1598" i="1" s="1"/>
  <c r="P1598" i="1"/>
  <c r="B1598" i="1" s="1"/>
  <c r="H1599" i="1"/>
  <c r="O1599" i="1"/>
  <c r="A1599" i="1" s="1"/>
  <c r="P1599" i="1"/>
  <c r="B1599" i="1" s="1"/>
  <c r="H1600" i="1"/>
  <c r="O1600" i="1"/>
  <c r="A1600" i="1" s="1"/>
  <c r="P1600" i="1"/>
  <c r="B1600" i="1" s="1"/>
  <c r="H1601" i="1"/>
  <c r="O1601" i="1"/>
  <c r="A1601" i="1" s="1"/>
  <c r="P1601" i="1"/>
  <c r="B1601" i="1" s="1"/>
  <c r="H1602" i="1"/>
  <c r="O1602" i="1"/>
  <c r="A1602" i="1" s="1"/>
  <c r="P1602" i="1"/>
  <c r="B1602" i="1" s="1"/>
  <c r="H1603" i="1"/>
  <c r="O1603" i="1"/>
  <c r="A1603" i="1" s="1"/>
  <c r="P1603" i="1"/>
  <c r="B1603" i="1" s="1"/>
  <c r="H1604" i="1"/>
  <c r="O1604" i="1"/>
  <c r="A1604" i="1" s="1"/>
  <c r="P1604" i="1"/>
  <c r="B1604" i="1" s="1"/>
  <c r="H1605" i="1"/>
  <c r="O1605" i="1"/>
  <c r="A1605" i="1" s="1"/>
  <c r="P1605" i="1"/>
  <c r="B1605" i="1" s="1"/>
  <c r="H1606" i="1"/>
  <c r="O1606" i="1"/>
  <c r="A1606" i="1" s="1"/>
  <c r="P1606" i="1"/>
  <c r="B1606" i="1" s="1"/>
  <c r="H1607" i="1"/>
  <c r="O1607" i="1"/>
  <c r="A1607" i="1" s="1"/>
  <c r="P1607" i="1"/>
  <c r="B1607" i="1" s="1"/>
  <c r="H1608" i="1"/>
  <c r="O1608" i="1"/>
  <c r="A1608" i="1" s="1"/>
  <c r="P1608" i="1"/>
  <c r="B1608" i="1" s="1"/>
  <c r="H1609" i="1"/>
  <c r="O1609" i="1"/>
  <c r="A1609" i="1" s="1"/>
  <c r="P1609" i="1"/>
  <c r="B1609" i="1" s="1"/>
  <c r="H1610" i="1"/>
  <c r="O1610" i="1"/>
  <c r="A1610" i="1" s="1"/>
  <c r="P1610" i="1"/>
  <c r="B1610" i="1" s="1"/>
  <c r="H1611" i="1"/>
  <c r="O1611" i="1"/>
  <c r="A1611" i="1" s="1"/>
  <c r="P1611" i="1"/>
  <c r="B1611" i="1" s="1"/>
  <c r="H1612" i="1"/>
  <c r="O1612" i="1"/>
  <c r="A1612" i="1" s="1"/>
  <c r="P1612" i="1"/>
  <c r="B1612" i="1" s="1"/>
  <c r="H1613" i="1"/>
  <c r="O1613" i="1"/>
  <c r="A1613" i="1" s="1"/>
  <c r="P1613" i="1"/>
  <c r="B1613" i="1" s="1"/>
  <c r="H1614" i="1"/>
  <c r="O1614" i="1"/>
  <c r="A1614" i="1" s="1"/>
  <c r="P1614" i="1"/>
  <c r="B1614" i="1" s="1"/>
  <c r="H1615" i="1"/>
  <c r="O1615" i="1"/>
  <c r="A1615" i="1" s="1"/>
  <c r="P1615" i="1"/>
  <c r="B1615" i="1" s="1"/>
  <c r="H1616" i="1"/>
  <c r="O1616" i="1"/>
  <c r="A1616" i="1" s="1"/>
  <c r="P1616" i="1"/>
  <c r="B1616" i="1" s="1"/>
  <c r="H1617" i="1"/>
  <c r="O1617" i="1"/>
  <c r="A1617" i="1" s="1"/>
  <c r="P1617" i="1"/>
  <c r="B1617" i="1" s="1"/>
  <c r="H1618" i="1"/>
  <c r="O1618" i="1"/>
  <c r="A1618" i="1" s="1"/>
  <c r="P1618" i="1"/>
  <c r="B1618" i="1" s="1"/>
  <c r="H1619" i="1"/>
  <c r="O1619" i="1"/>
  <c r="A1619" i="1" s="1"/>
  <c r="P1619" i="1"/>
  <c r="B1619" i="1" s="1"/>
  <c r="H1620" i="1"/>
  <c r="O1620" i="1"/>
  <c r="A1620" i="1" s="1"/>
  <c r="P1620" i="1"/>
  <c r="B1620" i="1" s="1"/>
  <c r="H1621" i="1"/>
  <c r="O1621" i="1"/>
  <c r="A1621" i="1" s="1"/>
  <c r="P1621" i="1"/>
  <c r="B1621" i="1" s="1"/>
  <c r="H1622" i="1"/>
  <c r="O1622" i="1"/>
  <c r="A1622" i="1" s="1"/>
  <c r="P1622" i="1"/>
  <c r="B1622" i="1" s="1"/>
  <c r="H1623" i="1"/>
  <c r="O1623" i="1"/>
  <c r="A1623" i="1" s="1"/>
  <c r="P1623" i="1"/>
  <c r="B1623" i="1" s="1"/>
  <c r="H1624" i="1"/>
  <c r="O1624" i="1"/>
  <c r="A1624" i="1" s="1"/>
  <c r="P1624" i="1"/>
  <c r="B1624" i="1" s="1"/>
  <c r="H1625" i="1"/>
  <c r="O1625" i="1"/>
  <c r="A1625" i="1" s="1"/>
  <c r="P1625" i="1"/>
  <c r="B1625" i="1" s="1"/>
  <c r="H1626" i="1"/>
  <c r="O1626" i="1"/>
  <c r="A1626" i="1" s="1"/>
  <c r="P1626" i="1"/>
  <c r="B1626" i="1" s="1"/>
  <c r="H1627" i="1"/>
  <c r="O1627" i="1"/>
  <c r="A1627" i="1" s="1"/>
  <c r="P1627" i="1"/>
  <c r="B1627" i="1" s="1"/>
  <c r="H1628" i="1"/>
  <c r="O1628" i="1"/>
  <c r="A1628" i="1" s="1"/>
  <c r="P1628" i="1"/>
  <c r="B1628" i="1" s="1"/>
  <c r="H1629" i="1"/>
  <c r="O1629" i="1"/>
  <c r="A1629" i="1" s="1"/>
  <c r="P1629" i="1"/>
  <c r="B1629" i="1" s="1"/>
  <c r="H1630" i="1"/>
  <c r="O1630" i="1"/>
  <c r="A1630" i="1" s="1"/>
  <c r="P1630" i="1"/>
  <c r="B1630" i="1" s="1"/>
  <c r="H1631" i="1"/>
  <c r="O1631" i="1"/>
  <c r="A1631" i="1" s="1"/>
  <c r="P1631" i="1"/>
  <c r="B1631" i="1" s="1"/>
  <c r="H1632" i="1"/>
  <c r="O1632" i="1"/>
  <c r="A1632" i="1" s="1"/>
  <c r="P1632" i="1"/>
  <c r="B1632" i="1" s="1"/>
  <c r="H1633" i="1"/>
  <c r="O1633" i="1"/>
  <c r="A1633" i="1" s="1"/>
  <c r="P1633" i="1"/>
  <c r="B1633" i="1" s="1"/>
  <c r="H1634" i="1"/>
  <c r="O1634" i="1"/>
  <c r="A1634" i="1" s="1"/>
  <c r="P1634" i="1"/>
  <c r="B1634" i="1" s="1"/>
  <c r="H1635" i="1"/>
  <c r="O1635" i="1"/>
  <c r="A1635" i="1" s="1"/>
  <c r="P1635" i="1"/>
  <c r="B1635" i="1" s="1"/>
  <c r="H1636" i="1"/>
  <c r="O1636" i="1"/>
  <c r="A1636" i="1" s="1"/>
  <c r="P1636" i="1"/>
  <c r="B1636" i="1" s="1"/>
  <c r="H1637" i="1"/>
  <c r="O1637" i="1"/>
  <c r="A1637" i="1" s="1"/>
  <c r="P1637" i="1"/>
  <c r="B1637" i="1" s="1"/>
  <c r="H1638" i="1"/>
  <c r="O1638" i="1"/>
  <c r="A1638" i="1" s="1"/>
  <c r="P1638" i="1"/>
  <c r="B1638" i="1" s="1"/>
  <c r="H1639" i="1"/>
  <c r="O1639" i="1"/>
  <c r="A1639" i="1" s="1"/>
  <c r="P1639" i="1"/>
  <c r="B1639" i="1" s="1"/>
  <c r="H1640" i="1"/>
  <c r="O1640" i="1"/>
  <c r="A1640" i="1" s="1"/>
  <c r="P1640" i="1"/>
  <c r="B1640" i="1" s="1"/>
  <c r="H1641" i="1"/>
  <c r="O1641" i="1"/>
  <c r="A1641" i="1" s="1"/>
  <c r="P1641" i="1"/>
  <c r="B1641" i="1" s="1"/>
  <c r="H1642" i="1"/>
  <c r="O1642" i="1"/>
  <c r="A1642" i="1" s="1"/>
  <c r="P1642" i="1"/>
  <c r="B1642" i="1" s="1"/>
  <c r="H1643" i="1"/>
  <c r="O1643" i="1"/>
  <c r="A1643" i="1" s="1"/>
  <c r="P1643" i="1"/>
  <c r="B1643" i="1" s="1"/>
  <c r="H1644" i="1"/>
  <c r="O1644" i="1"/>
  <c r="A1644" i="1" s="1"/>
  <c r="P1644" i="1"/>
  <c r="B1644" i="1" s="1"/>
  <c r="H1645" i="1"/>
  <c r="O1645" i="1"/>
  <c r="A1645" i="1" s="1"/>
  <c r="P1645" i="1"/>
  <c r="B1645" i="1" s="1"/>
  <c r="H1646" i="1"/>
  <c r="O1646" i="1"/>
  <c r="A1646" i="1" s="1"/>
  <c r="P1646" i="1"/>
  <c r="B1646" i="1" s="1"/>
  <c r="H1647" i="1"/>
  <c r="O1647" i="1"/>
  <c r="A1647" i="1" s="1"/>
  <c r="P1647" i="1"/>
  <c r="B1647" i="1" s="1"/>
  <c r="H1648" i="1"/>
  <c r="O1648" i="1"/>
  <c r="A1648" i="1" s="1"/>
  <c r="P1648" i="1"/>
  <c r="B1648" i="1" s="1"/>
  <c r="H1649" i="1"/>
  <c r="O1649" i="1"/>
  <c r="A1649" i="1" s="1"/>
  <c r="P1649" i="1"/>
  <c r="B1649" i="1" s="1"/>
  <c r="H1650" i="1"/>
  <c r="O1650" i="1"/>
  <c r="A1650" i="1" s="1"/>
  <c r="P1650" i="1"/>
  <c r="B1650" i="1" s="1"/>
  <c r="H1651" i="1"/>
  <c r="O1651" i="1"/>
  <c r="A1651" i="1" s="1"/>
  <c r="P1651" i="1"/>
  <c r="B1651" i="1" s="1"/>
  <c r="H1652" i="1"/>
  <c r="O1652" i="1"/>
  <c r="A1652" i="1" s="1"/>
  <c r="P1652" i="1"/>
  <c r="B1652" i="1" s="1"/>
  <c r="H1653" i="1"/>
  <c r="O1653" i="1"/>
  <c r="A1653" i="1" s="1"/>
  <c r="P1653" i="1"/>
  <c r="B1653" i="1" s="1"/>
  <c r="H1654" i="1"/>
  <c r="O1654" i="1"/>
  <c r="A1654" i="1" s="1"/>
  <c r="P1654" i="1"/>
  <c r="B1654" i="1" s="1"/>
  <c r="H1655" i="1"/>
  <c r="O1655" i="1"/>
  <c r="A1655" i="1" s="1"/>
  <c r="P1655" i="1"/>
  <c r="B1655" i="1" s="1"/>
  <c r="H1656" i="1"/>
  <c r="O1656" i="1"/>
  <c r="A1656" i="1" s="1"/>
  <c r="P1656" i="1"/>
  <c r="B1656" i="1" s="1"/>
  <c r="H1657" i="1"/>
  <c r="O1657" i="1"/>
  <c r="A1657" i="1" s="1"/>
  <c r="P1657" i="1"/>
  <c r="B1657" i="1" s="1"/>
  <c r="H1658" i="1"/>
  <c r="O1658" i="1"/>
  <c r="A1658" i="1" s="1"/>
  <c r="P1658" i="1"/>
  <c r="B1658" i="1" s="1"/>
  <c r="H1659" i="1"/>
  <c r="O1659" i="1"/>
  <c r="A1659" i="1" s="1"/>
  <c r="P1659" i="1"/>
  <c r="B1659" i="1" s="1"/>
  <c r="H1660" i="1"/>
  <c r="O1660" i="1"/>
  <c r="A1660" i="1" s="1"/>
  <c r="P1660" i="1"/>
  <c r="B1660" i="1" s="1"/>
  <c r="H1661" i="1"/>
  <c r="O1661" i="1"/>
  <c r="A1661" i="1" s="1"/>
  <c r="P1661" i="1"/>
  <c r="B1661" i="1" s="1"/>
  <c r="H1662" i="1"/>
  <c r="O1662" i="1"/>
  <c r="A1662" i="1" s="1"/>
  <c r="P1662" i="1"/>
  <c r="B1662" i="1" s="1"/>
  <c r="H1663" i="1"/>
  <c r="O1663" i="1"/>
  <c r="A1663" i="1" s="1"/>
  <c r="P1663" i="1"/>
  <c r="B1663" i="1" s="1"/>
  <c r="H1664" i="1"/>
  <c r="O1664" i="1"/>
  <c r="A1664" i="1" s="1"/>
  <c r="P1664" i="1"/>
  <c r="B1664" i="1" s="1"/>
  <c r="H1665" i="1"/>
  <c r="O1665" i="1"/>
  <c r="A1665" i="1" s="1"/>
  <c r="P1665" i="1"/>
  <c r="B1665" i="1" s="1"/>
  <c r="H1666" i="1"/>
  <c r="O1666" i="1"/>
  <c r="A1666" i="1" s="1"/>
  <c r="P1666" i="1"/>
  <c r="B1666" i="1" s="1"/>
  <c r="H1667" i="1"/>
  <c r="O1667" i="1"/>
  <c r="A1667" i="1" s="1"/>
  <c r="P1667" i="1"/>
  <c r="B1667" i="1" s="1"/>
  <c r="H1668" i="1"/>
  <c r="O1668" i="1"/>
  <c r="A1668" i="1" s="1"/>
  <c r="P1668" i="1"/>
  <c r="B1668" i="1" s="1"/>
  <c r="H1669" i="1"/>
  <c r="O1669" i="1"/>
  <c r="A1669" i="1" s="1"/>
  <c r="P1669" i="1"/>
  <c r="B1669" i="1" s="1"/>
  <c r="H1670" i="1"/>
  <c r="O1670" i="1"/>
  <c r="A1670" i="1" s="1"/>
  <c r="P1670" i="1"/>
  <c r="B1670" i="1" s="1"/>
  <c r="H1671" i="1"/>
  <c r="O1671" i="1"/>
  <c r="A1671" i="1" s="1"/>
  <c r="P1671" i="1"/>
  <c r="B1671" i="1" s="1"/>
  <c r="H1672" i="1"/>
  <c r="O1672" i="1"/>
  <c r="A1672" i="1" s="1"/>
  <c r="P1672" i="1"/>
  <c r="B1672" i="1" s="1"/>
  <c r="H1673" i="1"/>
  <c r="O1673" i="1"/>
  <c r="A1673" i="1" s="1"/>
  <c r="P1673" i="1"/>
  <c r="B1673" i="1" s="1"/>
  <c r="H1674" i="1"/>
  <c r="O1674" i="1"/>
  <c r="A1674" i="1" s="1"/>
  <c r="P1674" i="1"/>
  <c r="B1674" i="1" s="1"/>
  <c r="H1675" i="1"/>
  <c r="O1675" i="1"/>
  <c r="A1675" i="1" s="1"/>
  <c r="P1675" i="1"/>
  <c r="B1675" i="1" s="1"/>
  <c r="H1676" i="1"/>
  <c r="O1676" i="1"/>
  <c r="A1676" i="1" s="1"/>
  <c r="P1676" i="1"/>
  <c r="B1676" i="1" s="1"/>
  <c r="H1677" i="1"/>
  <c r="O1677" i="1"/>
  <c r="A1677" i="1" s="1"/>
  <c r="P1677" i="1"/>
  <c r="B1677" i="1" s="1"/>
  <c r="H1678" i="1"/>
  <c r="O1678" i="1"/>
  <c r="A1678" i="1" s="1"/>
  <c r="P1678" i="1"/>
  <c r="B1678" i="1" s="1"/>
  <c r="H1679" i="1"/>
  <c r="O1679" i="1"/>
  <c r="A1679" i="1" s="1"/>
  <c r="P1679" i="1"/>
  <c r="B1679" i="1" s="1"/>
  <c r="H1680" i="1"/>
  <c r="O1680" i="1"/>
  <c r="A1680" i="1" s="1"/>
  <c r="P1680" i="1"/>
  <c r="B1680" i="1" s="1"/>
  <c r="H1681" i="1"/>
  <c r="O1681" i="1"/>
  <c r="A1681" i="1" s="1"/>
  <c r="P1681" i="1"/>
  <c r="B1681" i="1" s="1"/>
  <c r="H1682" i="1"/>
  <c r="O1682" i="1"/>
  <c r="A1682" i="1" s="1"/>
  <c r="P1682" i="1"/>
  <c r="B1682" i="1" s="1"/>
  <c r="H1683" i="1"/>
  <c r="O1683" i="1"/>
  <c r="A1683" i="1" s="1"/>
  <c r="P1683" i="1"/>
  <c r="B1683" i="1" s="1"/>
  <c r="H1684" i="1"/>
  <c r="O1684" i="1"/>
  <c r="A1684" i="1" s="1"/>
  <c r="P1684" i="1"/>
  <c r="B1684" i="1" s="1"/>
  <c r="H1685" i="1"/>
  <c r="O1685" i="1"/>
  <c r="A1685" i="1" s="1"/>
  <c r="P1685" i="1"/>
  <c r="B1685" i="1" s="1"/>
  <c r="H1686" i="1"/>
  <c r="O1686" i="1"/>
  <c r="A1686" i="1" s="1"/>
  <c r="P1686" i="1"/>
  <c r="B1686" i="1" s="1"/>
  <c r="H1687" i="1"/>
  <c r="O1687" i="1"/>
  <c r="A1687" i="1" s="1"/>
  <c r="P1687" i="1"/>
  <c r="B1687" i="1" s="1"/>
  <c r="H1688" i="1"/>
  <c r="O1688" i="1"/>
  <c r="A1688" i="1" s="1"/>
  <c r="P1688" i="1"/>
  <c r="B1688" i="1" s="1"/>
  <c r="H1689" i="1"/>
  <c r="O1689" i="1"/>
  <c r="A1689" i="1" s="1"/>
  <c r="P1689" i="1"/>
  <c r="B1689" i="1" s="1"/>
  <c r="H1690" i="1"/>
  <c r="O1690" i="1"/>
  <c r="A1690" i="1" s="1"/>
  <c r="P1690" i="1"/>
  <c r="B1690" i="1" s="1"/>
  <c r="H1691" i="1"/>
  <c r="O1691" i="1"/>
  <c r="A1691" i="1" s="1"/>
  <c r="P1691" i="1"/>
  <c r="B1691" i="1" s="1"/>
  <c r="H1692" i="1"/>
  <c r="O1692" i="1"/>
  <c r="A1692" i="1" s="1"/>
  <c r="P1692" i="1"/>
  <c r="B1692" i="1" s="1"/>
  <c r="H1693" i="1"/>
  <c r="O1693" i="1"/>
  <c r="A1693" i="1" s="1"/>
  <c r="P1693" i="1"/>
  <c r="B1693" i="1" s="1"/>
  <c r="H1694" i="1"/>
  <c r="O1694" i="1"/>
  <c r="A1694" i="1" s="1"/>
  <c r="P1694" i="1"/>
  <c r="B1694" i="1" s="1"/>
  <c r="H1695" i="1"/>
  <c r="O1695" i="1"/>
  <c r="A1695" i="1" s="1"/>
  <c r="P1695" i="1"/>
  <c r="B1695" i="1" s="1"/>
  <c r="H1696" i="1"/>
  <c r="O1696" i="1"/>
  <c r="A1696" i="1" s="1"/>
  <c r="P1696" i="1"/>
  <c r="B1696" i="1" s="1"/>
  <c r="H1697" i="1"/>
  <c r="O1697" i="1"/>
  <c r="A1697" i="1" s="1"/>
  <c r="P1697" i="1"/>
  <c r="B1697" i="1" s="1"/>
  <c r="H1698" i="1"/>
  <c r="O1698" i="1"/>
  <c r="A1698" i="1" s="1"/>
  <c r="P1698" i="1"/>
  <c r="B1698" i="1" s="1"/>
  <c r="H1699" i="1"/>
  <c r="O1699" i="1"/>
  <c r="A1699" i="1" s="1"/>
  <c r="P1699" i="1"/>
  <c r="B1699" i="1" s="1"/>
  <c r="H1700" i="1"/>
  <c r="O1700" i="1"/>
  <c r="A1700" i="1" s="1"/>
  <c r="P1700" i="1"/>
  <c r="B1700" i="1" s="1"/>
  <c r="H1701" i="1"/>
  <c r="O1701" i="1"/>
  <c r="A1701" i="1" s="1"/>
  <c r="P1701" i="1"/>
  <c r="B1701" i="1" s="1"/>
  <c r="H1702" i="1"/>
  <c r="O1702" i="1"/>
  <c r="A1702" i="1" s="1"/>
  <c r="P1702" i="1"/>
  <c r="B1702" i="1" s="1"/>
  <c r="H1703" i="1"/>
  <c r="O1703" i="1"/>
  <c r="A1703" i="1" s="1"/>
  <c r="P1703" i="1"/>
  <c r="B1703" i="1" s="1"/>
  <c r="H1704" i="1"/>
  <c r="O1704" i="1"/>
  <c r="A1704" i="1" s="1"/>
  <c r="P1704" i="1"/>
  <c r="B1704" i="1" s="1"/>
  <c r="H1705" i="1"/>
  <c r="O1705" i="1"/>
  <c r="A1705" i="1" s="1"/>
  <c r="P1705" i="1"/>
  <c r="B1705" i="1" s="1"/>
  <c r="H1706" i="1"/>
  <c r="O1706" i="1"/>
  <c r="A1706" i="1" s="1"/>
  <c r="P1706" i="1"/>
  <c r="B1706" i="1" s="1"/>
  <c r="H1707" i="1"/>
  <c r="O1707" i="1"/>
  <c r="A1707" i="1" s="1"/>
  <c r="P1707" i="1"/>
  <c r="B1707" i="1" s="1"/>
  <c r="H1708" i="1"/>
  <c r="O1708" i="1"/>
  <c r="A1708" i="1" s="1"/>
  <c r="P1708" i="1"/>
  <c r="B1708" i="1" s="1"/>
  <c r="H1709" i="1"/>
  <c r="O1709" i="1"/>
  <c r="A1709" i="1" s="1"/>
  <c r="P1709" i="1"/>
  <c r="B1709" i="1" s="1"/>
  <c r="H1710" i="1"/>
  <c r="O1710" i="1"/>
  <c r="A1710" i="1" s="1"/>
  <c r="P1710" i="1"/>
  <c r="B1710" i="1" s="1"/>
  <c r="H1711" i="1"/>
  <c r="O1711" i="1"/>
  <c r="A1711" i="1" s="1"/>
  <c r="P1711" i="1"/>
  <c r="B1711" i="1" s="1"/>
  <c r="H1712" i="1"/>
  <c r="O1712" i="1"/>
  <c r="A1712" i="1" s="1"/>
  <c r="P1712" i="1"/>
  <c r="B1712" i="1" s="1"/>
  <c r="H1713" i="1"/>
  <c r="O1713" i="1"/>
  <c r="A1713" i="1" s="1"/>
  <c r="P1713" i="1"/>
  <c r="B1713" i="1" s="1"/>
  <c r="H1714" i="1"/>
  <c r="O1714" i="1"/>
  <c r="A1714" i="1" s="1"/>
  <c r="P1714" i="1"/>
  <c r="B1714" i="1" s="1"/>
  <c r="H1715" i="1"/>
  <c r="O1715" i="1"/>
  <c r="A1715" i="1" s="1"/>
  <c r="P1715" i="1"/>
  <c r="B1715" i="1" s="1"/>
  <c r="H1716" i="1"/>
  <c r="O1716" i="1"/>
  <c r="A1716" i="1" s="1"/>
  <c r="P1716" i="1"/>
  <c r="B1716" i="1" s="1"/>
  <c r="H1717" i="1"/>
  <c r="O1717" i="1"/>
  <c r="A1717" i="1" s="1"/>
  <c r="P1717" i="1"/>
  <c r="B1717" i="1" s="1"/>
  <c r="H1718" i="1"/>
  <c r="O1718" i="1"/>
  <c r="A1718" i="1" s="1"/>
  <c r="P1718" i="1"/>
  <c r="B1718" i="1" s="1"/>
  <c r="H1719" i="1"/>
  <c r="O1719" i="1"/>
  <c r="A1719" i="1" s="1"/>
  <c r="P1719" i="1"/>
  <c r="B1719" i="1" s="1"/>
  <c r="H1720" i="1"/>
  <c r="O1720" i="1"/>
  <c r="A1720" i="1" s="1"/>
  <c r="P1720" i="1"/>
  <c r="B1720" i="1" s="1"/>
  <c r="H1721" i="1"/>
  <c r="O1721" i="1"/>
  <c r="A1721" i="1" s="1"/>
  <c r="P1721" i="1"/>
  <c r="B1721" i="1" s="1"/>
  <c r="H1722" i="1"/>
  <c r="O1722" i="1"/>
  <c r="A1722" i="1" s="1"/>
  <c r="P1722" i="1"/>
  <c r="B1722" i="1" s="1"/>
  <c r="H1723" i="1"/>
  <c r="O1723" i="1"/>
  <c r="A1723" i="1" s="1"/>
  <c r="P1723" i="1"/>
  <c r="B1723" i="1" s="1"/>
  <c r="H1724" i="1"/>
  <c r="O1724" i="1"/>
  <c r="A1724" i="1" s="1"/>
  <c r="P1724" i="1"/>
  <c r="B1724" i="1" s="1"/>
  <c r="H1725" i="1"/>
  <c r="O1725" i="1"/>
  <c r="A1725" i="1" s="1"/>
  <c r="P1725" i="1"/>
  <c r="B1725" i="1" s="1"/>
  <c r="H1726" i="1"/>
  <c r="O1726" i="1"/>
  <c r="A1726" i="1" s="1"/>
  <c r="P1726" i="1"/>
  <c r="B1726" i="1" s="1"/>
  <c r="H1727" i="1"/>
  <c r="O1727" i="1"/>
  <c r="A1727" i="1" s="1"/>
  <c r="P1727" i="1"/>
  <c r="B1727" i="1" s="1"/>
  <c r="H1728" i="1"/>
  <c r="O1728" i="1"/>
  <c r="A1728" i="1" s="1"/>
  <c r="P1728" i="1"/>
  <c r="B1728" i="1" s="1"/>
  <c r="H1729" i="1"/>
  <c r="O1729" i="1"/>
  <c r="A1729" i="1" s="1"/>
  <c r="P1729" i="1"/>
  <c r="B1729" i="1" s="1"/>
  <c r="H1730" i="1"/>
  <c r="O1730" i="1"/>
  <c r="A1730" i="1" s="1"/>
  <c r="P1730" i="1"/>
  <c r="B1730" i="1" s="1"/>
  <c r="H1731" i="1"/>
  <c r="O1731" i="1"/>
  <c r="A1731" i="1" s="1"/>
  <c r="P1731" i="1"/>
  <c r="B1731" i="1" s="1"/>
  <c r="H1732" i="1"/>
  <c r="O1732" i="1"/>
  <c r="A1732" i="1" s="1"/>
  <c r="P1732" i="1"/>
  <c r="B1732" i="1" s="1"/>
  <c r="H1733" i="1"/>
  <c r="O1733" i="1"/>
  <c r="A1733" i="1" s="1"/>
  <c r="P1733" i="1"/>
  <c r="B1733" i="1" s="1"/>
  <c r="H1734" i="1"/>
  <c r="O1734" i="1"/>
  <c r="A1734" i="1" s="1"/>
  <c r="P1734" i="1"/>
  <c r="B1734" i="1" s="1"/>
  <c r="H1735" i="1"/>
  <c r="O1735" i="1"/>
  <c r="A1735" i="1" s="1"/>
  <c r="P1735" i="1"/>
  <c r="B1735" i="1" s="1"/>
  <c r="H1736" i="1"/>
  <c r="O1736" i="1"/>
  <c r="A1736" i="1" s="1"/>
  <c r="P1736" i="1"/>
  <c r="B1736" i="1" s="1"/>
  <c r="H1737" i="1"/>
  <c r="O1737" i="1"/>
  <c r="A1737" i="1" s="1"/>
  <c r="P1737" i="1"/>
  <c r="B1737" i="1" s="1"/>
  <c r="H1738" i="1"/>
  <c r="O1738" i="1"/>
  <c r="A1738" i="1" s="1"/>
  <c r="P1738" i="1"/>
  <c r="B1738" i="1" s="1"/>
  <c r="H1739" i="1"/>
  <c r="O1739" i="1"/>
  <c r="A1739" i="1" s="1"/>
  <c r="P1739" i="1"/>
  <c r="B1739" i="1" s="1"/>
  <c r="H1740" i="1"/>
  <c r="O1740" i="1"/>
  <c r="A1740" i="1" s="1"/>
  <c r="P1740" i="1"/>
  <c r="B1740" i="1" s="1"/>
  <c r="H1741" i="1"/>
  <c r="O1741" i="1"/>
  <c r="A1741" i="1" s="1"/>
  <c r="P1741" i="1"/>
  <c r="B1741" i="1" s="1"/>
  <c r="H1742" i="1"/>
  <c r="O1742" i="1"/>
  <c r="A1742" i="1" s="1"/>
  <c r="P1742" i="1"/>
  <c r="B1742" i="1" s="1"/>
  <c r="H1743" i="1"/>
  <c r="O1743" i="1"/>
  <c r="A1743" i="1" s="1"/>
  <c r="P1743" i="1"/>
  <c r="B1743" i="1" s="1"/>
  <c r="H1744" i="1"/>
  <c r="O1744" i="1"/>
  <c r="A1744" i="1" s="1"/>
  <c r="P1744" i="1"/>
  <c r="B1744" i="1" s="1"/>
  <c r="H1745" i="1"/>
  <c r="O1745" i="1"/>
  <c r="A1745" i="1" s="1"/>
  <c r="P1745" i="1"/>
  <c r="B1745" i="1" s="1"/>
  <c r="H1746" i="1"/>
  <c r="O1746" i="1"/>
  <c r="A1746" i="1" s="1"/>
  <c r="P1746" i="1"/>
  <c r="B1746" i="1" s="1"/>
  <c r="H1747" i="1"/>
  <c r="O1747" i="1"/>
  <c r="A1747" i="1" s="1"/>
  <c r="P1747" i="1"/>
  <c r="B1747" i="1" s="1"/>
  <c r="H1748" i="1"/>
  <c r="O1748" i="1"/>
  <c r="A1748" i="1" s="1"/>
  <c r="P1748" i="1"/>
  <c r="B1748" i="1" s="1"/>
  <c r="H1749" i="1"/>
  <c r="O1749" i="1"/>
  <c r="A1749" i="1" s="1"/>
  <c r="P1749" i="1"/>
  <c r="B1749" i="1" s="1"/>
  <c r="H1750" i="1"/>
  <c r="O1750" i="1"/>
  <c r="A1750" i="1" s="1"/>
  <c r="P1750" i="1"/>
  <c r="B1750" i="1" s="1"/>
  <c r="H1751" i="1"/>
  <c r="O1751" i="1"/>
  <c r="A1751" i="1" s="1"/>
  <c r="P1751" i="1"/>
  <c r="B1751" i="1" s="1"/>
  <c r="H1752" i="1"/>
  <c r="O1752" i="1"/>
  <c r="A1752" i="1" s="1"/>
  <c r="P1752" i="1"/>
  <c r="B1752" i="1" s="1"/>
  <c r="H1753" i="1"/>
  <c r="O1753" i="1"/>
  <c r="A1753" i="1" s="1"/>
  <c r="P1753" i="1"/>
  <c r="B1753" i="1" s="1"/>
  <c r="H1754" i="1"/>
  <c r="O1754" i="1"/>
  <c r="A1754" i="1" s="1"/>
  <c r="P1754" i="1"/>
  <c r="B1754" i="1" s="1"/>
  <c r="H1755" i="1"/>
  <c r="O1755" i="1"/>
  <c r="A1755" i="1" s="1"/>
  <c r="P1755" i="1"/>
  <c r="B1755" i="1" s="1"/>
  <c r="H1756" i="1"/>
  <c r="O1756" i="1"/>
  <c r="A1756" i="1" s="1"/>
  <c r="P1756" i="1"/>
  <c r="B1756" i="1" s="1"/>
  <c r="H1757" i="1"/>
  <c r="O1757" i="1"/>
  <c r="A1757" i="1" s="1"/>
  <c r="P1757" i="1"/>
  <c r="B1757" i="1" s="1"/>
  <c r="H1758" i="1"/>
  <c r="O1758" i="1"/>
  <c r="A1758" i="1" s="1"/>
  <c r="P1758" i="1"/>
  <c r="B1758" i="1" s="1"/>
  <c r="H1759" i="1"/>
  <c r="O1759" i="1"/>
  <c r="A1759" i="1" s="1"/>
  <c r="P1759" i="1"/>
  <c r="B1759" i="1" s="1"/>
  <c r="H1760" i="1"/>
  <c r="O1760" i="1"/>
  <c r="A1760" i="1" s="1"/>
  <c r="P1760" i="1"/>
  <c r="B1760" i="1" s="1"/>
  <c r="H1761" i="1"/>
  <c r="O1761" i="1"/>
  <c r="A1761" i="1" s="1"/>
  <c r="P1761" i="1"/>
  <c r="B1761" i="1" s="1"/>
  <c r="H1762" i="1"/>
  <c r="O1762" i="1"/>
  <c r="A1762" i="1" s="1"/>
  <c r="P1762" i="1"/>
  <c r="B1762" i="1" s="1"/>
  <c r="H1763" i="1"/>
  <c r="O1763" i="1"/>
  <c r="A1763" i="1" s="1"/>
  <c r="P1763" i="1"/>
  <c r="B1763" i="1" s="1"/>
  <c r="H1764" i="1"/>
  <c r="O1764" i="1"/>
  <c r="A1764" i="1" s="1"/>
  <c r="P1764" i="1"/>
  <c r="B1764" i="1" s="1"/>
  <c r="H1765" i="1"/>
  <c r="O1765" i="1"/>
  <c r="A1765" i="1" s="1"/>
  <c r="P1765" i="1"/>
  <c r="B1765" i="1" s="1"/>
  <c r="H1766" i="1"/>
  <c r="O1766" i="1"/>
  <c r="A1766" i="1" s="1"/>
  <c r="P1766" i="1"/>
  <c r="B1766" i="1" s="1"/>
  <c r="H1767" i="1"/>
  <c r="O1767" i="1"/>
  <c r="A1767" i="1" s="1"/>
  <c r="P1767" i="1"/>
  <c r="B1767" i="1" s="1"/>
  <c r="H1768" i="1"/>
  <c r="O1768" i="1"/>
  <c r="A1768" i="1" s="1"/>
  <c r="P1768" i="1"/>
  <c r="B1768" i="1" s="1"/>
  <c r="H1769" i="1"/>
  <c r="O1769" i="1"/>
  <c r="A1769" i="1" s="1"/>
  <c r="P1769" i="1"/>
  <c r="B1769" i="1" s="1"/>
  <c r="H1770" i="1"/>
  <c r="O1770" i="1"/>
  <c r="A1770" i="1" s="1"/>
  <c r="P1770" i="1"/>
  <c r="B1770" i="1" s="1"/>
  <c r="H1771" i="1"/>
  <c r="O1771" i="1"/>
  <c r="A1771" i="1" s="1"/>
  <c r="P1771" i="1"/>
  <c r="B1771" i="1" s="1"/>
  <c r="H1772" i="1"/>
  <c r="O1772" i="1"/>
  <c r="A1772" i="1" s="1"/>
  <c r="P1772" i="1"/>
  <c r="B1772" i="1" s="1"/>
  <c r="H1773" i="1"/>
  <c r="O1773" i="1"/>
  <c r="A1773" i="1" s="1"/>
  <c r="P1773" i="1"/>
  <c r="B1773" i="1" s="1"/>
  <c r="H1774" i="1"/>
  <c r="O1774" i="1"/>
  <c r="A1774" i="1" s="1"/>
  <c r="P1774" i="1"/>
  <c r="B1774" i="1" s="1"/>
  <c r="H1775" i="1"/>
  <c r="O1775" i="1"/>
  <c r="A1775" i="1" s="1"/>
  <c r="P1775" i="1"/>
  <c r="B1775" i="1" s="1"/>
  <c r="H1776" i="1"/>
  <c r="O1776" i="1"/>
  <c r="A1776" i="1" s="1"/>
  <c r="P1776" i="1"/>
  <c r="B1776" i="1" s="1"/>
  <c r="H1777" i="1"/>
  <c r="O1777" i="1"/>
  <c r="A1777" i="1" s="1"/>
  <c r="P1777" i="1"/>
  <c r="B1777" i="1" s="1"/>
  <c r="H1778" i="1"/>
  <c r="O1778" i="1"/>
  <c r="A1778" i="1" s="1"/>
  <c r="P1778" i="1"/>
  <c r="B1778" i="1" s="1"/>
  <c r="H1779" i="1"/>
  <c r="O1779" i="1"/>
  <c r="A1779" i="1" s="1"/>
  <c r="P1779" i="1"/>
  <c r="B1779" i="1" s="1"/>
  <c r="H1780" i="1"/>
  <c r="O1780" i="1"/>
  <c r="A1780" i="1" s="1"/>
  <c r="P1780" i="1"/>
  <c r="B1780" i="1" s="1"/>
  <c r="H1781" i="1"/>
  <c r="O1781" i="1"/>
  <c r="A1781" i="1" s="1"/>
  <c r="P1781" i="1"/>
  <c r="B1781" i="1" s="1"/>
  <c r="H1782" i="1"/>
  <c r="O1782" i="1"/>
  <c r="A1782" i="1" s="1"/>
  <c r="P1782" i="1"/>
  <c r="B1782" i="1" s="1"/>
  <c r="H1783" i="1"/>
  <c r="O1783" i="1"/>
  <c r="A1783" i="1" s="1"/>
  <c r="P1783" i="1"/>
  <c r="B1783" i="1" s="1"/>
  <c r="H1784" i="1"/>
  <c r="O1784" i="1"/>
  <c r="A1784" i="1" s="1"/>
  <c r="P1784" i="1"/>
  <c r="B1784" i="1" s="1"/>
  <c r="H1785" i="1"/>
  <c r="O1785" i="1"/>
  <c r="A1785" i="1" s="1"/>
  <c r="P1785" i="1"/>
  <c r="B1785" i="1" s="1"/>
  <c r="H1786" i="1"/>
  <c r="O1786" i="1"/>
  <c r="A1786" i="1" s="1"/>
  <c r="P1786" i="1"/>
  <c r="B1786" i="1" s="1"/>
  <c r="H1787" i="1"/>
  <c r="O1787" i="1"/>
  <c r="A1787" i="1" s="1"/>
  <c r="P1787" i="1"/>
  <c r="B1787" i="1" s="1"/>
  <c r="H1788" i="1"/>
  <c r="O1788" i="1"/>
  <c r="A1788" i="1" s="1"/>
  <c r="P1788" i="1"/>
  <c r="B1788" i="1" s="1"/>
  <c r="H1789" i="1"/>
  <c r="O1789" i="1"/>
  <c r="A1789" i="1" s="1"/>
  <c r="P1789" i="1"/>
  <c r="B1789" i="1" s="1"/>
  <c r="H1790" i="1"/>
  <c r="O1790" i="1"/>
  <c r="A1790" i="1" s="1"/>
  <c r="P1790" i="1"/>
  <c r="B1790" i="1" s="1"/>
  <c r="H1791" i="1"/>
  <c r="O1791" i="1"/>
  <c r="A1791" i="1" s="1"/>
  <c r="P1791" i="1"/>
  <c r="B1791" i="1" s="1"/>
  <c r="H1792" i="1"/>
  <c r="O1792" i="1"/>
  <c r="A1792" i="1" s="1"/>
  <c r="P1792" i="1"/>
  <c r="B1792" i="1" s="1"/>
  <c r="H1793" i="1"/>
  <c r="O1793" i="1"/>
  <c r="A1793" i="1" s="1"/>
  <c r="P1793" i="1"/>
  <c r="B1793" i="1" s="1"/>
  <c r="H1794" i="1"/>
  <c r="O1794" i="1"/>
  <c r="A1794" i="1" s="1"/>
  <c r="P1794" i="1"/>
  <c r="B1794" i="1" s="1"/>
  <c r="H1795" i="1"/>
  <c r="O1795" i="1"/>
  <c r="A1795" i="1" s="1"/>
  <c r="P1795" i="1"/>
  <c r="B1795" i="1" s="1"/>
  <c r="H1796" i="1"/>
  <c r="O1796" i="1"/>
  <c r="A1796" i="1" s="1"/>
  <c r="P1796" i="1"/>
  <c r="B1796" i="1" s="1"/>
  <c r="H1797" i="1"/>
  <c r="O1797" i="1"/>
  <c r="A1797" i="1" s="1"/>
  <c r="P1797" i="1"/>
  <c r="B1797" i="1" s="1"/>
  <c r="H1798" i="1"/>
  <c r="O1798" i="1"/>
  <c r="A1798" i="1" s="1"/>
  <c r="P1798" i="1"/>
  <c r="B1798" i="1" s="1"/>
  <c r="H1799" i="1"/>
  <c r="O1799" i="1"/>
  <c r="A1799" i="1" s="1"/>
  <c r="P1799" i="1"/>
  <c r="B1799" i="1" s="1"/>
  <c r="H1800" i="1"/>
  <c r="O1800" i="1"/>
  <c r="A1800" i="1" s="1"/>
  <c r="P1800" i="1"/>
  <c r="B1800" i="1" s="1"/>
  <c r="H1801" i="1"/>
  <c r="O1801" i="1"/>
  <c r="A1801" i="1" s="1"/>
  <c r="P1801" i="1"/>
  <c r="B1801" i="1" s="1"/>
  <c r="H1802" i="1"/>
  <c r="O1802" i="1"/>
  <c r="A1802" i="1" s="1"/>
  <c r="P1802" i="1"/>
  <c r="B1802" i="1" s="1"/>
  <c r="H1803" i="1"/>
  <c r="O1803" i="1"/>
  <c r="A1803" i="1" s="1"/>
  <c r="P1803" i="1"/>
  <c r="B1803" i="1" s="1"/>
  <c r="H1804" i="1"/>
  <c r="O1804" i="1"/>
  <c r="A1804" i="1" s="1"/>
  <c r="P1804" i="1"/>
  <c r="B1804" i="1" s="1"/>
  <c r="H1805" i="1"/>
  <c r="O1805" i="1"/>
  <c r="A1805" i="1" s="1"/>
  <c r="P1805" i="1"/>
  <c r="B1805" i="1" s="1"/>
  <c r="H1806" i="1"/>
  <c r="O1806" i="1"/>
  <c r="A1806" i="1" s="1"/>
  <c r="P1806" i="1"/>
  <c r="B1806" i="1" s="1"/>
  <c r="H1807" i="1"/>
  <c r="O1807" i="1"/>
  <c r="A1807" i="1" s="1"/>
  <c r="P1807" i="1"/>
  <c r="B1807" i="1" s="1"/>
  <c r="H1808" i="1"/>
  <c r="O1808" i="1"/>
  <c r="A1808" i="1" s="1"/>
  <c r="P1808" i="1"/>
  <c r="B1808" i="1" s="1"/>
  <c r="H1809" i="1"/>
  <c r="O1809" i="1"/>
  <c r="A1809" i="1" s="1"/>
  <c r="P1809" i="1"/>
  <c r="B1809" i="1" s="1"/>
  <c r="H1810" i="1"/>
  <c r="O1810" i="1"/>
  <c r="A1810" i="1" s="1"/>
  <c r="P1810" i="1"/>
  <c r="B1810" i="1" s="1"/>
  <c r="H1811" i="1"/>
  <c r="O1811" i="1"/>
  <c r="A1811" i="1" s="1"/>
  <c r="P1811" i="1"/>
  <c r="B1811" i="1" s="1"/>
  <c r="H1812" i="1"/>
  <c r="O1812" i="1"/>
  <c r="A1812" i="1" s="1"/>
  <c r="P1812" i="1"/>
  <c r="B1812" i="1" s="1"/>
  <c r="H1813" i="1"/>
  <c r="O1813" i="1"/>
  <c r="A1813" i="1" s="1"/>
  <c r="P1813" i="1"/>
  <c r="B1813" i="1" s="1"/>
  <c r="H1814" i="1"/>
  <c r="O1814" i="1"/>
  <c r="A1814" i="1" s="1"/>
  <c r="P1814" i="1"/>
  <c r="B1814" i="1" s="1"/>
  <c r="H1815" i="1"/>
  <c r="O1815" i="1"/>
  <c r="A1815" i="1" s="1"/>
  <c r="P1815" i="1"/>
  <c r="B1815" i="1" s="1"/>
  <c r="H1816" i="1"/>
  <c r="O1816" i="1"/>
  <c r="A1816" i="1" s="1"/>
  <c r="P1816" i="1"/>
  <c r="B1816" i="1" s="1"/>
  <c r="H1817" i="1"/>
  <c r="O1817" i="1"/>
  <c r="A1817" i="1" s="1"/>
  <c r="P1817" i="1"/>
  <c r="B1817" i="1" s="1"/>
  <c r="H1818" i="1"/>
  <c r="O1818" i="1"/>
  <c r="A1818" i="1" s="1"/>
  <c r="P1818" i="1"/>
  <c r="B1818" i="1" s="1"/>
  <c r="H1819" i="1"/>
  <c r="O1819" i="1"/>
  <c r="A1819" i="1" s="1"/>
  <c r="P1819" i="1"/>
  <c r="B1819" i="1" s="1"/>
  <c r="H1820" i="1"/>
  <c r="O1820" i="1"/>
  <c r="A1820" i="1" s="1"/>
  <c r="P1820" i="1"/>
  <c r="B1820" i="1" s="1"/>
  <c r="H1821" i="1"/>
  <c r="O1821" i="1"/>
  <c r="A1821" i="1" s="1"/>
  <c r="P1821" i="1"/>
  <c r="B1821" i="1" s="1"/>
  <c r="H1822" i="1"/>
  <c r="O1822" i="1"/>
  <c r="A1822" i="1" s="1"/>
  <c r="P1822" i="1"/>
  <c r="B1822" i="1" s="1"/>
  <c r="H1823" i="1"/>
  <c r="O1823" i="1"/>
  <c r="A1823" i="1" s="1"/>
  <c r="P1823" i="1"/>
  <c r="B1823" i="1" s="1"/>
  <c r="H1824" i="1"/>
  <c r="O1824" i="1"/>
  <c r="A1824" i="1" s="1"/>
  <c r="P1824" i="1"/>
  <c r="B1824" i="1" s="1"/>
  <c r="H1825" i="1"/>
  <c r="O1825" i="1"/>
  <c r="A1825" i="1" s="1"/>
  <c r="P1825" i="1"/>
  <c r="B1825" i="1" s="1"/>
  <c r="H1826" i="1"/>
  <c r="O1826" i="1"/>
  <c r="A1826" i="1" s="1"/>
  <c r="P1826" i="1"/>
  <c r="B1826" i="1" s="1"/>
  <c r="H1827" i="1"/>
  <c r="O1827" i="1"/>
  <c r="A1827" i="1" s="1"/>
  <c r="P1827" i="1"/>
  <c r="B1827" i="1" s="1"/>
  <c r="H1828" i="1"/>
  <c r="O1828" i="1"/>
  <c r="A1828" i="1" s="1"/>
  <c r="P1828" i="1"/>
  <c r="B1828" i="1" s="1"/>
  <c r="H1829" i="1"/>
  <c r="O1829" i="1"/>
  <c r="A1829" i="1" s="1"/>
  <c r="P1829" i="1"/>
  <c r="B1829" i="1" s="1"/>
  <c r="H1830" i="1"/>
  <c r="O1830" i="1"/>
  <c r="A1830" i="1" s="1"/>
  <c r="P1830" i="1"/>
  <c r="B1830" i="1" s="1"/>
  <c r="H1831" i="1"/>
  <c r="O1831" i="1"/>
  <c r="A1831" i="1" s="1"/>
  <c r="P1831" i="1"/>
  <c r="B1831" i="1" s="1"/>
  <c r="H1832" i="1"/>
  <c r="O1832" i="1"/>
  <c r="A1832" i="1" s="1"/>
  <c r="P1832" i="1"/>
  <c r="B1832" i="1" s="1"/>
  <c r="H1833" i="1"/>
  <c r="O1833" i="1"/>
  <c r="A1833" i="1" s="1"/>
  <c r="P1833" i="1"/>
  <c r="B1833" i="1" s="1"/>
  <c r="H1834" i="1"/>
  <c r="O1834" i="1"/>
  <c r="A1834" i="1" s="1"/>
  <c r="P1834" i="1"/>
  <c r="B1834" i="1" s="1"/>
  <c r="H1835" i="1"/>
  <c r="O1835" i="1"/>
  <c r="A1835" i="1" s="1"/>
  <c r="P1835" i="1"/>
  <c r="B1835" i="1" s="1"/>
  <c r="H1836" i="1"/>
  <c r="O1836" i="1"/>
  <c r="A1836" i="1" s="1"/>
  <c r="P1836" i="1"/>
  <c r="B1836" i="1" s="1"/>
  <c r="H1837" i="1"/>
  <c r="O1837" i="1"/>
  <c r="A1837" i="1" s="1"/>
  <c r="P1837" i="1"/>
  <c r="B1837" i="1" s="1"/>
  <c r="H1838" i="1"/>
  <c r="O1838" i="1"/>
  <c r="A1838" i="1" s="1"/>
  <c r="P1838" i="1"/>
  <c r="B1838" i="1" s="1"/>
  <c r="H1839" i="1"/>
  <c r="O1839" i="1"/>
  <c r="A1839" i="1" s="1"/>
  <c r="P1839" i="1"/>
  <c r="B1839" i="1" s="1"/>
  <c r="H1840" i="1"/>
  <c r="O1840" i="1"/>
  <c r="A1840" i="1" s="1"/>
  <c r="P1840" i="1"/>
  <c r="B1840" i="1" s="1"/>
  <c r="H1841" i="1"/>
  <c r="O1841" i="1"/>
  <c r="A1841" i="1" s="1"/>
  <c r="P1841" i="1"/>
  <c r="B1841" i="1" s="1"/>
  <c r="H1842" i="1"/>
  <c r="O1842" i="1"/>
  <c r="A1842" i="1" s="1"/>
  <c r="P1842" i="1"/>
  <c r="B1842" i="1" s="1"/>
  <c r="H1843" i="1"/>
  <c r="O1843" i="1"/>
  <c r="A1843" i="1" s="1"/>
  <c r="P1843" i="1"/>
  <c r="B1843" i="1" s="1"/>
  <c r="H1844" i="1"/>
  <c r="O1844" i="1"/>
  <c r="A1844" i="1" s="1"/>
  <c r="P1844" i="1"/>
  <c r="B1844" i="1" s="1"/>
  <c r="H1845" i="1"/>
  <c r="O1845" i="1"/>
  <c r="A1845" i="1" s="1"/>
  <c r="P1845" i="1"/>
  <c r="B1845" i="1" s="1"/>
  <c r="H1846" i="1"/>
  <c r="O1846" i="1"/>
  <c r="A1846" i="1" s="1"/>
  <c r="P1846" i="1"/>
  <c r="B1846" i="1" s="1"/>
  <c r="H1847" i="1"/>
  <c r="O1847" i="1"/>
  <c r="A1847" i="1" s="1"/>
  <c r="P1847" i="1"/>
  <c r="B1847" i="1" s="1"/>
  <c r="H1848" i="1"/>
  <c r="O1848" i="1"/>
  <c r="A1848" i="1" s="1"/>
  <c r="P1848" i="1"/>
  <c r="B1848" i="1" s="1"/>
  <c r="H1849" i="1"/>
  <c r="O1849" i="1"/>
  <c r="A1849" i="1" s="1"/>
  <c r="P1849" i="1"/>
  <c r="B1849" i="1" s="1"/>
  <c r="H1850" i="1"/>
  <c r="O1850" i="1"/>
  <c r="A1850" i="1" s="1"/>
  <c r="P1850" i="1"/>
  <c r="B1850" i="1" s="1"/>
  <c r="H1851" i="1"/>
  <c r="O1851" i="1"/>
  <c r="A1851" i="1" s="1"/>
  <c r="P1851" i="1"/>
  <c r="B1851" i="1" s="1"/>
  <c r="H1852" i="1"/>
  <c r="O1852" i="1"/>
  <c r="A1852" i="1" s="1"/>
  <c r="P1852" i="1"/>
  <c r="B1852" i="1" s="1"/>
  <c r="H1853" i="1"/>
  <c r="O1853" i="1"/>
  <c r="A1853" i="1" s="1"/>
  <c r="P1853" i="1"/>
  <c r="B1853" i="1" s="1"/>
  <c r="H1854" i="1"/>
  <c r="O1854" i="1"/>
  <c r="A1854" i="1" s="1"/>
  <c r="P1854" i="1"/>
  <c r="B1854" i="1" s="1"/>
  <c r="H1855" i="1"/>
  <c r="O1855" i="1"/>
  <c r="A1855" i="1" s="1"/>
  <c r="P1855" i="1"/>
  <c r="B1855" i="1" s="1"/>
  <c r="H1856" i="1"/>
  <c r="O1856" i="1"/>
  <c r="A1856" i="1" s="1"/>
  <c r="P1856" i="1"/>
  <c r="B1856" i="1" s="1"/>
  <c r="H1857" i="1"/>
  <c r="O1857" i="1"/>
  <c r="A1857" i="1" s="1"/>
  <c r="P1857" i="1"/>
  <c r="B1857" i="1" s="1"/>
  <c r="H1858" i="1"/>
  <c r="O1858" i="1"/>
  <c r="A1858" i="1" s="1"/>
  <c r="P1858" i="1"/>
  <c r="B1858" i="1" s="1"/>
  <c r="H1859" i="1"/>
  <c r="O1859" i="1"/>
  <c r="A1859" i="1" s="1"/>
  <c r="P1859" i="1"/>
  <c r="B1859" i="1" s="1"/>
  <c r="H1860" i="1"/>
  <c r="O1860" i="1"/>
  <c r="A1860" i="1" s="1"/>
  <c r="P1860" i="1"/>
  <c r="B1860" i="1" s="1"/>
  <c r="H1861" i="1"/>
  <c r="O1861" i="1"/>
  <c r="A1861" i="1" s="1"/>
  <c r="P1861" i="1"/>
  <c r="B1861" i="1" s="1"/>
  <c r="H1862" i="1"/>
  <c r="O1862" i="1"/>
  <c r="A1862" i="1" s="1"/>
  <c r="P1862" i="1"/>
  <c r="B1862" i="1" s="1"/>
  <c r="H1863" i="1"/>
  <c r="O1863" i="1"/>
  <c r="A1863" i="1" s="1"/>
  <c r="P1863" i="1"/>
  <c r="B1863" i="1" s="1"/>
  <c r="H1864" i="1"/>
  <c r="O1864" i="1"/>
  <c r="A1864" i="1" s="1"/>
  <c r="P1864" i="1"/>
  <c r="B1864" i="1" s="1"/>
  <c r="H1865" i="1"/>
  <c r="O1865" i="1"/>
  <c r="A1865" i="1" s="1"/>
  <c r="P1865" i="1"/>
  <c r="B1865" i="1" s="1"/>
  <c r="H1866" i="1"/>
  <c r="O1866" i="1"/>
  <c r="A1866" i="1" s="1"/>
  <c r="P1866" i="1"/>
  <c r="B1866" i="1" s="1"/>
  <c r="H1867" i="1"/>
  <c r="O1867" i="1"/>
  <c r="A1867" i="1" s="1"/>
  <c r="P1867" i="1"/>
  <c r="B1867" i="1" s="1"/>
  <c r="H1868" i="1"/>
  <c r="O1868" i="1"/>
  <c r="A1868" i="1" s="1"/>
  <c r="P1868" i="1"/>
  <c r="B1868" i="1" s="1"/>
  <c r="H1869" i="1"/>
  <c r="O1869" i="1"/>
  <c r="A1869" i="1" s="1"/>
  <c r="P1869" i="1"/>
  <c r="B1869" i="1" s="1"/>
  <c r="H1870" i="1"/>
  <c r="O1870" i="1"/>
  <c r="A1870" i="1" s="1"/>
  <c r="P1870" i="1"/>
  <c r="B1870" i="1" s="1"/>
  <c r="H1871" i="1"/>
  <c r="O1871" i="1"/>
  <c r="A1871" i="1" s="1"/>
  <c r="P1871" i="1"/>
  <c r="B1871" i="1" s="1"/>
  <c r="H1872" i="1"/>
  <c r="O1872" i="1"/>
  <c r="A1872" i="1" s="1"/>
  <c r="P1872" i="1"/>
  <c r="B1872" i="1" s="1"/>
  <c r="H1873" i="1"/>
  <c r="O1873" i="1"/>
  <c r="A1873" i="1" s="1"/>
  <c r="P1873" i="1"/>
  <c r="B1873" i="1" s="1"/>
  <c r="H1874" i="1"/>
  <c r="O1874" i="1"/>
  <c r="A1874" i="1" s="1"/>
  <c r="P1874" i="1"/>
  <c r="B1874" i="1" s="1"/>
  <c r="H1875" i="1"/>
  <c r="O1875" i="1"/>
  <c r="A1875" i="1" s="1"/>
  <c r="P1875" i="1"/>
  <c r="B1875" i="1" s="1"/>
  <c r="H1876" i="1"/>
  <c r="O1876" i="1"/>
  <c r="A1876" i="1" s="1"/>
  <c r="P1876" i="1"/>
  <c r="B1876" i="1" s="1"/>
  <c r="H1877" i="1"/>
  <c r="O1877" i="1"/>
  <c r="A1877" i="1" s="1"/>
  <c r="P1877" i="1"/>
  <c r="B1877" i="1" s="1"/>
  <c r="H1878" i="1"/>
  <c r="O1878" i="1"/>
  <c r="A1878" i="1" s="1"/>
  <c r="P1878" i="1"/>
  <c r="B1878" i="1" s="1"/>
  <c r="H1879" i="1"/>
  <c r="O1879" i="1"/>
  <c r="A1879" i="1" s="1"/>
  <c r="P1879" i="1"/>
  <c r="B1879" i="1" s="1"/>
  <c r="H1880" i="1"/>
  <c r="O1880" i="1"/>
  <c r="A1880" i="1" s="1"/>
  <c r="P1880" i="1"/>
  <c r="B1880" i="1" s="1"/>
  <c r="H1881" i="1"/>
  <c r="O1881" i="1"/>
  <c r="A1881" i="1" s="1"/>
  <c r="P1881" i="1"/>
  <c r="B1881" i="1" s="1"/>
  <c r="H1882" i="1"/>
  <c r="O1882" i="1"/>
  <c r="A1882" i="1" s="1"/>
  <c r="P1882" i="1"/>
  <c r="B1882" i="1" s="1"/>
  <c r="H1883" i="1"/>
  <c r="O1883" i="1"/>
  <c r="A1883" i="1" s="1"/>
  <c r="P1883" i="1"/>
  <c r="B1883" i="1" s="1"/>
  <c r="H1884" i="1"/>
  <c r="O1884" i="1"/>
  <c r="A1884" i="1" s="1"/>
  <c r="P1884" i="1"/>
  <c r="B1884" i="1" s="1"/>
  <c r="H1885" i="1"/>
  <c r="O1885" i="1"/>
  <c r="A1885" i="1" s="1"/>
  <c r="P1885" i="1"/>
  <c r="B1885" i="1" s="1"/>
  <c r="H1886" i="1"/>
  <c r="O1886" i="1"/>
  <c r="A1886" i="1" s="1"/>
  <c r="P1886" i="1"/>
  <c r="B1886" i="1" s="1"/>
  <c r="H1887" i="1"/>
  <c r="O1887" i="1"/>
  <c r="A1887" i="1" s="1"/>
  <c r="P1887" i="1"/>
  <c r="B1887" i="1" s="1"/>
  <c r="H1888" i="1"/>
  <c r="O1888" i="1"/>
  <c r="A1888" i="1" s="1"/>
  <c r="P1888" i="1"/>
  <c r="B1888" i="1" s="1"/>
  <c r="H1889" i="1"/>
  <c r="O1889" i="1"/>
  <c r="A1889" i="1" s="1"/>
  <c r="P1889" i="1"/>
  <c r="B1889" i="1" s="1"/>
  <c r="H1890" i="1"/>
  <c r="O1890" i="1"/>
  <c r="A1890" i="1" s="1"/>
  <c r="P1890" i="1"/>
  <c r="B1890" i="1" s="1"/>
  <c r="H1891" i="1"/>
  <c r="O1891" i="1"/>
  <c r="A1891" i="1" s="1"/>
  <c r="P1891" i="1"/>
  <c r="B1891" i="1" s="1"/>
  <c r="H1892" i="1"/>
  <c r="O1892" i="1"/>
  <c r="A1892" i="1" s="1"/>
  <c r="P1892" i="1"/>
  <c r="B1892" i="1" s="1"/>
  <c r="H1893" i="1"/>
  <c r="O1893" i="1"/>
  <c r="A1893" i="1" s="1"/>
  <c r="P1893" i="1"/>
  <c r="B1893" i="1" s="1"/>
  <c r="H1894" i="1"/>
  <c r="O1894" i="1"/>
  <c r="A1894" i="1" s="1"/>
  <c r="P1894" i="1"/>
  <c r="B1894" i="1" s="1"/>
  <c r="H1895" i="1"/>
  <c r="O1895" i="1"/>
  <c r="A1895" i="1" s="1"/>
  <c r="P1895" i="1"/>
  <c r="B1895" i="1" s="1"/>
  <c r="H1896" i="1"/>
  <c r="O1896" i="1"/>
  <c r="A1896" i="1" s="1"/>
  <c r="P1896" i="1"/>
  <c r="B1896" i="1" s="1"/>
  <c r="H1897" i="1"/>
  <c r="O1897" i="1"/>
  <c r="A1897" i="1" s="1"/>
  <c r="P1897" i="1"/>
  <c r="B1897" i="1" s="1"/>
  <c r="H1898" i="1"/>
  <c r="O1898" i="1"/>
  <c r="A1898" i="1" s="1"/>
  <c r="P1898" i="1"/>
  <c r="B1898" i="1" s="1"/>
  <c r="H1899" i="1"/>
  <c r="O1899" i="1"/>
  <c r="A1899" i="1" s="1"/>
  <c r="P1899" i="1"/>
  <c r="B1899" i="1" s="1"/>
  <c r="H1900" i="1"/>
  <c r="O1900" i="1"/>
  <c r="A1900" i="1" s="1"/>
  <c r="P1900" i="1"/>
  <c r="B1900" i="1" s="1"/>
  <c r="H1901" i="1"/>
  <c r="O1901" i="1"/>
  <c r="A1901" i="1" s="1"/>
  <c r="P1901" i="1"/>
  <c r="B1901" i="1" s="1"/>
  <c r="H1902" i="1"/>
  <c r="O1902" i="1"/>
  <c r="A1902" i="1" s="1"/>
  <c r="P1902" i="1"/>
  <c r="B1902" i="1" s="1"/>
  <c r="H1903" i="1"/>
  <c r="O1903" i="1"/>
  <c r="A1903" i="1" s="1"/>
  <c r="P1903" i="1"/>
  <c r="B1903" i="1" s="1"/>
  <c r="H1904" i="1"/>
  <c r="O1904" i="1"/>
  <c r="A1904" i="1" s="1"/>
  <c r="P1904" i="1"/>
  <c r="B1904" i="1" s="1"/>
  <c r="H1905" i="1"/>
  <c r="O1905" i="1"/>
  <c r="A1905" i="1" s="1"/>
  <c r="P1905" i="1"/>
  <c r="B1905" i="1" s="1"/>
  <c r="H1906" i="1"/>
  <c r="O1906" i="1"/>
  <c r="A1906" i="1" s="1"/>
  <c r="P1906" i="1"/>
  <c r="B1906" i="1" s="1"/>
  <c r="H1907" i="1"/>
  <c r="O1907" i="1"/>
  <c r="A1907" i="1" s="1"/>
  <c r="P1907" i="1"/>
  <c r="B1907" i="1" s="1"/>
  <c r="H1908" i="1"/>
  <c r="O1908" i="1"/>
  <c r="A1908" i="1" s="1"/>
  <c r="P1908" i="1"/>
  <c r="B1908" i="1" s="1"/>
  <c r="H1909" i="1"/>
  <c r="O1909" i="1"/>
  <c r="A1909" i="1" s="1"/>
  <c r="P1909" i="1"/>
  <c r="B1909" i="1" s="1"/>
  <c r="H1910" i="1"/>
  <c r="O1910" i="1"/>
  <c r="A1910" i="1" s="1"/>
  <c r="P1910" i="1"/>
  <c r="B1910" i="1" s="1"/>
  <c r="H1911" i="1"/>
  <c r="O1911" i="1"/>
  <c r="A1911" i="1" s="1"/>
  <c r="P1911" i="1"/>
  <c r="B1911" i="1" s="1"/>
  <c r="H1912" i="1"/>
  <c r="O1912" i="1"/>
  <c r="A1912" i="1" s="1"/>
  <c r="P1912" i="1"/>
  <c r="B1912" i="1" s="1"/>
  <c r="H1913" i="1"/>
  <c r="O1913" i="1"/>
  <c r="A1913" i="1" s="1"/>
  <c r="P1913" i="1"/>
  <c r="B1913" i="1" s="1"/>
  <c r="H1914" i="1"/>
  <c r="O1914" i="1"/>
  <c r="A1914" i="1" s="1"/>
  <c r="P1914" i="1"/>
  <c r="B1914" i="1" s="1"/>
  <c r="H1915" i="1"/>
  <c r="O1915" i="1"/>
  <c r="A1915" i="1" s="1"/>
  <c r="P1915" i="1"/>
  <c r="B1915" i="1" s="1"/>
  <c r="H1916" i="1"/>
  <c r="O1916" i="1"/>
  <c r="A1916" i="1" s="1"/>
  <c r="P1916" i="1"/>
  <c r="B1916" i="1" s="1"/>
  <c r="H1917" i="1"/>
  <c r="O1917" i="1"/>
  <c r="A1917" i="1" s="1"/>
  <c r="P1917" i="1"/>
  <c r="B1917" i="1" s="1"/>
  <c r="H1918" i="1"/>
  <c r="O1918" i="1"/>
  <c r="A1918" i="1" s="1"/>
  <c r="P1918" i="1"/>
  <c r="B1918" i="1" s="1"/>
  <c r="H1919" i="1"/>
  <c r="O1919" i="1"/>
  <c r="A1919" i="1" s="1"/>
  <c r="P1919" i="1"/>
  <c r="B1919" i="1" s="1"/>
  <c r="H1920" i="1"/>
  <c r="O1920" i="1"/>
  <c r="A1920" i="1" s="1"/>
  <c r="P1920" i="1"/>
  <c r="B1920" i="1" s="1"/>
  <c r="H1921" i="1"/>
  <c r="O1921" i="1"/>
  <c r="A1921" i="1" s="1"/>
  <c r="P1921" i="1"/>
  <c r="B1921" i="1" s="1"/>
  <c r="H1922" i="1"/>
  <c r="O1922" i="1"/>
  <c r="A1922" i="1" s="1"/>
  <c r="P1922" i="1"/>
  <c r="B1922" i="1" s="1"/>
  <c r="H1923" i="1"/>
  <c r="O1923" i="1"/>
  <c r="A1923" i="1" s="1"/>
  <c r="P1923" i="1"/>
  <c r="B1923" i="1" s="1"/>
  <c r="H1924" i="1"/>
  <c r="O1924" i="1"/>
  <c r="A1924" i="1" s="1"/>
  <c r="P1924" i="1"/>
  <c r="B1924" i="1" s="1"/>
  <c r="H1925" i="1"/>
  <c r="O1925" i="1"/>
  <c r="A1925" i="1" s="1"/>
  <c r="P1925" i="1"/>
  <c r="B1925" i="1" s="1"/>
  <c r="H1926" i="1"/>
  <c r="O1926" i="1"/>
  <c r="A1926" i="1" s="1"/>
  <c r="P1926" i="1"/>
  <c r="B1926" i="1" s="1"/>
  <c r="H1927" i="1"/>
  <c r="O1927" i="1"/>
  <c r="A1927" i="1" s="1"/>
  <c r="P1927" i="1"/>
  <c r="B1927" i="1" s="1"/>
  <c r="H1928" i="1"/>
  <c r="O1928" i="1"/>
  <c r="A1928" i="1" s="1"/>
  <c r="P1928" i="1"/>
  <c r="B1928" i="1" s="1"/>
  <c r="H1929" i="1"/>
  <c r="O1929" i="1"/>
  <c r="A1929" i="1" s="1"/>
  <c r="P1929" i="1"/>
  <c r="B1929" i="1" s="1"/>
  <c r="H1930" i="1"/>
  <c r="O1930" i="1"/>
  <c r="A1930" i="1" s="1"/>
  <c r="P1930" i="1"/>
  <c r="B1930" i="1" s="1"/>
  <c r="H1931" i="1"/>
  <c r="O1931" i="1"/>
  <c r="A1931" i="1" s="1"/>
  <c r="P1931" i="1"/>
  <c r="B1931" i="1" s="1"/>
  <c r="H1932" i="1"/>
  <c r="O1932" i="1"/>
  <c r="A1932" i="1" s="1"/>
  <c r="P1932" i="1"/>
  <c r="B1932" i="1" s="1"/>
  <c r="H1933" i="1"/>
  <c r="O1933" i="1"/>
  <c r="A1933" i="1" s="1"/>
  <c r="P1933" i="1"/>
  <c r="B1933" i="1" s="1"/>
  <c r="H1934" i="1"/>
  <c r="O1934" i="1"/>
  <c r="A1934" i="1" s="1"/>
  <c r="P1934" i="1"/>
  <c r="B1934" i="1" s="1"/>
  <c r="H1935" i="1"/>
  <c r="O1935" i="1"/>
  <c r="A1935" i="1" s="1"/>
  <c r="P1935" i="1"/>
  <c r="B1935" i="1" s="1"/>
  <c r="H1936" i="1"/>
  <c r="O1936" i="1"/>
  <c r="A1936" i="1" s="1"/>
  <c r="P1936" i="1"/>
  <c r="B1936" i="1" s="1"/>
  <c r="H1937" i="1"/>
  <c r="O1937" i="1"/>
  <c r="A1937" i="1" s="1"/>
  <c r="P1937" i="1"/>
  <c r="B1937" i="1" s="1"/>
  <c r="H1938" i="1"/>
  <c r="O1938" i="1"/>
  <c r="A1938" i="1" s="1"/>
  <c r="P1938" i="1"/>
  <c r="B1938" i="1" s="1"/>
  <c r="H1939" i="1"/>
  <c r="O1939" i="1"/>
  <c r="A1939" i="1" s="1"/>
  <c r="P1939" i="1"/>
  <c r="B1939" i="1" s="1"/>
  <c r="H1940" i="1"/>
  <c r="O1940" i="1"/>
  <c r="A1940" i="1" s="1"/>
  <c r="P1940" i="1"/>
  <c r="B1940" i="1" s="1"/>
  <c r="H1941" i="1"/>
  <c r="O1941" i="1"/>
  <c r="A1941" i="1" s="1"/>
  <c r="P1941" i="1"/>
  <c r="B1941" i="1" s="1"/>
  <c r="H1942" i="1"/>
  <c r="O1942" i="1"/>
  <c r="A1942" i="1" s="1"/>
  <c r="P1942" i="1"/>
  <c r="B1942" i="1" s="1"/>
  <c r="H1943" i="1"/>
  <c r="O1943" i="1"/>
  <c r="A1943" i="1" s="1"/>
  <c r="P1943" i="1"/>
  <c r="B1943" i="1" s="1"/>
  <c r="H1944" i="1"/>
  <c r="O1944" i="1"/>
  <c r="A1944" i="1" s="1"/>
  <c r="P1944" i="1"/>
  <c r="B1944" i="1" s="1"/>
  <c r="H1945" i="1"/>
  <c r="O1945" i="1"/>
  <c r="A1945" i="1" s="1"/>
  <c r="P1945" i="1"/>
  <c r="B1945" i="1" s="1"/>
  <c r="H1946" i="1"/>
  <c r="O1946" i="1"/>
  <c r="A1946" i="1" s="1"/>
  <c r="P1946" i="1"/>
  <c r="B1946" i="1" s="1"/>
  <c r="H1947" i="1"/>
  <c r="O1947" i="1"/>
  <c r="A1947" i="1" s="1"/>
  <c r="P1947" i="1"/>
  <c r="B1947" i="1" s="1"/>
  <c r="H1948" i="1"/>
  <c r="O1948" i="1"/>
  <c r="A1948" i="1" s="1"/>
  <c r="P1948" i="1"/>
  <c r="B1948" i="1" s="1"/>
  <c r="H1949" i="1"/>
  <c r="O1949" i="1"/>
  <c r="A1949" i="1" s="1"/>
  <c r="P1949" i="1"/>
  <c r="B1949" i="1" s="1"/>
  <c r="H1950" i="1"/>
  <c r="O1950" i="1"/>
  <c r="A1950" i="1" s="1"/>
  <c r="P1950" i="1"/>
  <c r="B1950" i="1" s="1"/>
  <c r="H1951" i="1"/>
  <c r="O1951" i="1"/>
  <c r="A1951" i="1" s="1"/>
  <c r="P1951" i="1"/>
  <c r="B1951" i="1" s="1"/>
  <c r="H1952" i="1"/>
  <c r="O1952" i="1"/>
  <c r="A1952" i="1" s="1"/>
  <c r="P1952" i="1"/>
  <c r="B1952" i="1" s="1"/>
  <c r="H1953" i="1"/>
  <c r="O1953" i="1"/>
  <c r="A1953" i="1" s="1"/>
  <c r="P1953" i="1"/>
  <c r="B1953" i="1" s="1"/>
  <c r="H1954" i="1"/>
  <c r="O1954" i="1"/>
  <c r="A1954" i="1" s="1"/>
  <c r="P1954" i="1"/>
  <c r="B1954" i="1" s="1"/>
  <c r="H1955" i="1"/>
  <c r="O1955" i="1"/>
  <c r="A1955" i="1" s="1"/>
  <c r="P1955" i="1"/>
  <c r="B1955" i="1" s="1"/>
  <c r="H1956" i="1"/>
  <c r="O1956" i="1"/>
  <c r="A1956" i="1" s="1"/>
  <c r="P1956" i="1"/>
  <c r="B1956" i="1" s="1"/>
  <c r="H1957" i="1"/>
  <c r="O1957" i="1"/>
  <c r="A1957" i="1" s="1"/>
  <c r="P1957" i="1"/>
  <c r="B1957" i="1" s="1"/>
  <c r="H1958" i="1"/>
  <c r="O1958" i="1"/>
  <c r="A1958" i="1" s="1"/>
  <c r="P1958" i="1"/>
  <c r="B1958" i="1" s="1"/>
  <c r="H1959" i="1"/>
  <c r="O1959" i="1"/>
  <c r="A1959" i="1" s="1"/>
  <c r="P1959" i="1"/>
  <c r="B1959" i="1" s="1"/>
  <c r="H1960" i="1"/>
  <c r="O1960" i="1"/>
  <c r="A1960" i="1" s="1"/>
  <c r="P1960" i="1"/>
  <c r="B1960" i="1" s="1"/>
  <c r="H1961" i="1"/>
  <c r="O1961" i="1"/>
  <c r="A1961" i="1" s="1"/>
  <c r="P1961" i="1"/>
  <c r="B1961" i="1" s="1"/>
  <c r="H1962" i="1"/>
  <c r="O1962" i="1"/>
  <c r="A1962" i="1" s="1"/>
  <c r="P1962" i="1"/>
  <c r="B1962" i="1" s="1"/>
  <c r="H1963" i="1"/>
  <c r="O1963" i="1"/>
  <c r="A1963" i="1" s="1"/>
  <c r="P1963" i="1"/>
  <c r="B1963" i="1" s="1"/>
  <c r="H1964" i="1"/>
  <c r="O1964" i="1"/>
  <c r="A1964" i="1" s="1"/>
  <c r="P1964" i="1"/>
  <c r="B1964" i="1" s="1"/>
  <c r="H1965" i="1"/>
  <c r="O1965" i="1"/>
  <c r="A1965" i="1" s="1"/>
  <c r="P1965" i="1"/>
  <c r="B1965" i="1" s="1"/>
  <c r="H1966" i="1"/>
  <c r="O1966" i="1"/>
  <c r="A1966" i="1" s="1"/>
  <c r="P1966" i="1"/>
  <c r="B1966" i="1" s="1"/>
  <c r="H1967" i="1"/>
  <c r="O1967" i="1"/>
  <c r="A1967" i="1" s="1"/>
  <c r="P1967" i="1"/>
  <c r="B1967" i="1" s="1"/>
  <c r="H1968" i="1"/>
  <c r="O1968" i="1"/>
  <c r="A1968" i="1" s="1"/>
  <c r="P1968" i="1"/>
  <c r="B1968" i="1" s="1"/>
  <c r="H1969" i="1"/>
  <c r="O1969" i="1"/>
  <c r="A1969" i="1" s="1"/>
  <c r="P1969" i="1"/>
  <c r="B1969" i="1" s="1"/>
  <c r="H1970" i="1"/>
  <c r="O1970" i="1"/>
  <c r="A1970" i="1" s="1"/>
  <c r="P1970" i="1"/>
  <c r="B1970" i="1" s="1"/>
  <c r="H1971" i="1"/>
  <c r="O1971" i="1"/>
  <c r="A1971" i="1" s="1"/>
  <c r="P1971" i="1"/>
  <c r="B1971" i="1" s="1"/>
  <c r="H1972" i="1"/>
  <c r="O1972" i="1"/>
  <c r="A1972" i="1" s="1"/>
  <c r="P1972" i="1"/>
  <c r="B1972" i="1" s="1"/>
  <c r="H1973" i="1"/>
  <c r="O1973" i="1"/>
  <c r="A1973" i="1" s="1"/>
  <c r="P1973" i="1"/>
  <c r="B1973" i="1" s="1"/>
  <c r="H1974" i="1"/>
  <c r="O1974" i="1"/>
  <c r="A1974" i="1" s="1"/>
  <c r="P1974" i="1"/>
  <c r="B1974" i="1" s="1"/>
  <c r="H1975" i="1"/>
  <c r="O1975" i="1"/>
  <c r="A1975" i="1" s="1"/>
  <c r="P1975" i="1"/>
  <c r="B1975" i="1" s="1"/>
  <c r="H1976" i="1"/>
  <c r="O1976" i="1"/>
  <c r="A1976" i="1" s="1"/>
  <c r="P1976" i="1"/>
  <c r="B1976" i="1" s="1"/>
  <c r="H1977" i="1"/>
  <c r="O1977" i="1"/>
  <c r="A1977" i="1" s="1"/>
  <c r="P1977" i="1"/>
  <c r="B1977" i="1" s="1"/>
  <c r="H1978" i="1"/>
  <c r="O1978" i="1"/>
  <c r="A1978" i="1" s="1"/>
  <c r="P1978" i="1"/>
  <c r="B1978" i="1" s="1"/>
  <c r="H1979" i="1"/>
  <c r="O1979" i="1"/>
  <c r="A1979" i="1" s="1"/>
  <c r="P1979" i="1"/>
  <c r="B1979" i="1" s="1"/>
  <c r="H1980" i="1"/>
  <c r="O1980" i="1"/>
  <c r="A1980" i="1" s="1"/>
  <c r="P1980" i="1"/>
  <c r="B1980" i="1" s="1"/>
  <c r="H1981" i="1"/>
  <c r="O1981" i="1"/>
  <c r="A1981" i="1" s="1"/>
  <c r="P1981" i="1"/>
  <c r="B1981" i="1" s="1"/>
  <c r="H1982" i="1"/>
  <c r="O1982" i="1"/>
  <c r="A1982" i="1" s="1"/>
  <c r="P1982" i="1"/>
  <c r="B1982" i="1" s="1"/>
  <c r="H1983" i="1"/>
  <c r="O1983" i="1"/>
  <c r="A1983" i="1" s="1"/>
  <c r="P1983" i="1"/>
  <c r="B1983" i="1" s="1"/>
  <c r="H1984" i="1"/>
  <c r="O1984" i="1"/>
  <c r="A1984" i="1" s="1"/>
  <c r="P1984" i="1"/>
  <c r="B1984" i="1" s="1"/>
  <c r="H1985" i="1"/>
  <c r="O1985" i="1"/>
  <c r="A1985" i="1" s="1"/>
  <c r="P1985" i="1"/>
  <c r="B1985" i="1" s="1"/>
  <c r="H1986" i="1"/>
  <c r="O1986" i="1"/>
  <c r="A1986" i="1" s="1"/>
  <c r="P1986" i="1"/>
  <c r="B1986" i="1" s="1"/>
  <c r="H1987" i="1"/>
  <c r="O1987" i="1"/>
  <c r="A1987" i="1" s="1"/>
  <c r="P1987" i="1"/>
  <c r="B1987" i="1" s="1"/>
  <c r="H1988" i="1"/>
  <c r="O1988" i="1"/>
  <c r="A1988" i="1" s="1"/>
  <c r="P1988" i="1"/>
  <c r="B1988" i="1" s="1"/>
  <c r="H1989" i="1"/>
  <c r="O1989" i="1"/>
  <c r="A1989" i="1" s="1"/>
  <c r="P1989" i="1"/>
  <c r="B1989" i="1" s="1"/>
  <c r="H1990" i="1"/>
  <c r="O1990" i="1"/>
  <c r="A1990" i="1" s="1"/>
  <c r="P1990" i="1"/>
  <c r="B1990" i="1" s="1"/>
  <c r="H1991" i="1"/>
  <c r="O1991" i="1"/>
  <c r="A1991" i="1" s="1"/>
  <c r="P1991" i="1"/>
  <c r="B1991" i="1" s="1"/>
  <c r="H1992" i="1"/>
  <c r="O1992" i="1"/>
  <c r="A1992" i="1" s="1"/>
  <c r="P1992" i="1"/>
  <c r="B1992" i="1" s="1"/>
  <c r="H1993" i="1"/>
  <c r="O1993" i="1"/>
  <c r="A1993" i="1" s="1"/>
  <c r="P1993" i="1"/>
  <c r="B1993" i="1" s="1"/>
  <c r="H1994" i="1"/>
  <c r="O1994" i="1"/>
  <c r="A1994" i="1" s="1"/>
  <c r="P1994" i="1"/>
  <c r="B1994" i="1" s="1"/>
  <c r="H1995" i="1"/>
  <c r="O1995" i="1"/>
  <c r="A1995" i="1" s="1"/>
  <c r="P1995" i="1"/>
  <c r="B1995" i="1" s="1"/>
  <c r="H1996" i="1"/>
  <c r="O1996" i="1"/>
  <c r="A1996" i="1" s="1"/>
  <c r="P1996" i="1"/>
  <c r="B1996" i="1" s="1"/>
  <c r="H1997" i="1"/>
  <c r="O1997" i="1"/>
  <c r="A1997" i="1" s="1"/>
  <c r="P1997" i="1"/>
  <c r="B1997" i="1" s="1"/>
  <c r="H1998" i="1"/>
  <c r="O1998" i="1"/>
  <c r="A1998" i="1" s="1"/>
  <c r="P1998" i="1"/>
  <c r="B1998" i="1" s="1"/>
  <c r="H1999" i="1"/>
  <c r="O1999" i="1"/>
  <c r="A1999" i="1" s="1"/>
  <c r="P1999" i="1"/>
  <c r="B1999" i="1" s="1"/>
  <c r="H2000" i="1"/>
  <c r="O2000" i="1"/>
  <c r="A2000" i="1" s="1"/>
  <c r="P2000" i="1"/>
  <c r="B2000" i="1" s="1"/>
  <c r="H2001" i="1"/>
  <c r="O2001" i="1"/>
  <c r="A2001" i="1" s="1"/>
  <c r="P2001" i="1"/>
  <c r="B2001" i="1" s="1"/>
  <c r="H2002" i="1"/>
  <c r="O2002" i="1"/>
  <c r="A2002" i="1" s="1"/>
  <c r="P2002" i="1"/>
  <c r="B2002" i="1" s="1"/>
  <c r="H2003" i="1"/>
  <c r="O2003" i="1"/>
  <c r="A2003" i="1" s="1"/>
  <c r="P2003" i="1"/>
  <c r="B2003" i="1" s="1"/>
  <c r="H2004" i="1"/>
  <c r="O2004" i="1"/>
  <c r="A2004" i="1" s="1"/>
  <c r="P2004" i="1"/>
  <c r="B2004" i="1" s="1"/>
  <c r="H2005" i="1"/>
  <c r="O2005" i="1"/>
  <c r="A2005" i="1" s="1"/>
  <c r="P2005" i="1"/>
  <c r="B2005" i="1" s="1"/>
  <c r="H2006" i="1"/>
  <c r="O2006" i="1"/>
  <c r="A2006" i="1" s="1"/>
  <c r="P2006" i="1"/>
  <c r="B2006" i="1" s="1"/>
  <c r="H2007" i="1"/>
  <c r="O2007" i="1"/>
  <c r="A2007" i="1" s="1"/>
  <c r="P2007" i="1"/>
  <c r="B2007" i="1" s="1"/>
  <c r="H2008" i="1"/>
  <c r="O2008" i="1"/>
  <c r="A2008" i="1" s="1"/>
  <c r="P2008" i="1"/>
  <c r="B2008" i="1" s="1"/>
  <c r="H2009" i="1"/>
  <c r="O2009" i="1"/>
  <c r="A2009" i="1" s="1"/>
  <c r="P2009" i="1"/>
  <c r="B2009" i="1" s="1"/>
  <c r="H2010" i="1"/>
  <c r="O2010" i="1"/>
  <c r="A2010" i="1" s="1"/>
  <c r="P2010" i="1"/>
  <c r="B2010" i="1" s="1"/>
  <c r="H2011" i="1"/>
  <c r="O2011" i="1"/>
  <c r="A2011" i="1" s="1"/>
  <c r="P2011" i="1"/>
  <c r="B2011" i="1" s="1"/>
  <c r="H2012" i="1"/>
  <c r="O2012" i="1"/>
  <c r="A2012" i="1" s="1"/>
  <c r="P2012" i="1"/>
  <c r="B2012" i="1" s="1"/>
  <c r="H2013" i="1"/>
  <c r="O2013" i="1"/>
  <c r="A2013" i="1" s="1"/>
  <c r="P2013" i="1"/>
  <c r="B2013" i="1" s="1"/>
  <c r="H2014" i="1"/>
  <c r="O2014" i="1"/>
  <c r="A2014" i="1" s="1"/>
  <c r="P2014" i="1"/>
  <c r="B2014" i="1" s="1"/>
  <c r="H2015" i="1"/>
  <c r="O2015" i="1"/>
  <c r="A2015" i="1" s="1"/>
  <c r="P2015" i="1"/>
  <c r="B2015" i="1" s="1"/>
  <c r="H2016" i="1"/>
  <c r="O2016" i="1"/>
  <c r="A2016" i="1" s="1"/>
  <c r="P2016" i="1"/>
  <c r="B2016" i="1" s="1"/>
  <c r="H2017" i="1"/>
  <c r="O2017" i="1"/>
  <c r="A2017" i="1" s="1"/>
  <c r="P2017" i="1"/>
  <c r="B2017" i="1" s="1"/>
  <c r="H2018" i="1"/>
  <c r="O2018" i="1"/>
  <c r="A2018" i="1" s="1"/>
  <c r="P2018" i="1"/>
  <c r="B2018" i="1" s="1"/>
  <c r="H2019" i="1"/>
  <c r="O2019" i="1"/>
  <c r="A2019" i="1" s="1"/>
  <c r="P2019" i="1"/>
  <c r="B2019" i="1" s="1"/>
  <c r="H2020" i="1"/>
  <c r="O2020" i="1"/>
  <c r="A2020" i="1" s="1"/>
  <c r="P2020" i="1"/>
  <c r="B2020" i="1" s="1"/>
  <c r="H2021" i="1"/>
  <c r="O2021" i="1"/>
  <c r="A2021" i="1" s="1"/>
  <c r="P2021" i="1"/>
  <c r="B2021" i="1" s="1"/>
  <c r="H2022" i="1"/>
  <c r="O2022" i="1"/>
  <c r="A2022" i="1" s="1"/>
  <c r="P2022" i="1"/>
  <c r="B2022" i="1" s="1"/>
  <c r="H2023" i="1"/>
  <c r="O2023" i="1"/>
  <c r="A2023" i="1" s="1"/>
  <c r="P2023" i="1"/>
  <c r="B2023" i="1" s="1"/>
  <c r="H2024" i="1"/>
  <c r="O2024" i="1"/>
  <c r="A2024" i="1" s="1"/>
  <c r="P2024" i="1"/>
  <c r="B2024" i="1" s="1"/>
  <c r="H2025" i="1"/>
  <c r="O2025" i="1"/>
  <c r="A2025" i="1" s="1"/>
  <c r="P2025" i="1"/>
  <c r="B2025" i="1" s="1"/>
  <c r="H2026" i="1"/>
  <c r="O2026" i="1"/>
  <c r="A2026" i="1" s="1"/>
  <c r="P2026" i="1"/>
  <c r="B2026" i="1" s="1"/>
  <c r="H2027" i="1"/>
  <c r="O2027" i="1"/>
  <c r="A2027" i="1" s="1"/>
  <c r="P2027" i="1"/>
  <c r="B2027" i="1" s="1"/>
  <c r="H2028" i="1"/>
  <c r="O2028" i="1"/>
  <c r="A2028" i="1" s="1"/>
  <c r="P2028" i="1"/>
  <c r="B2028" i="1" s="1"/>
  <c r="H2029" i="1"/>
  <c r="O2029" i="1"/>
  <c r="A2029" i="1" s="1"/>
  <c r="P2029" i="1"/>
  <c r="B2029" i="1" s="1"/>
  <c r="H2030" i="1"/>
  <c r="O2030" i="1"/>
  <c r="A2030" i="1" s="1"/>
  <c r="P2030" i="1"/>
  <c r="B2030" i="1" s="1"/>
  <c r="H2031" i="1"/>
  <c r="O2031" i="1"/>
  <c r="A2031" i="1" s="1"/>
  <c r="P2031" i="1"/>
  <c r="B2031" i="1" s="1"/>
  <c r="H2032" i="1"/>
  <c r="O2032" i="1"/>
  <c r="A2032" i="1" s="1"/>
  <c r="P2032" i="1"/>
  <c r="B2032" i="1" s="1"/>
  <c r="H2033" i="1"/>
  <c r="O2033" i="1"/>
  <c r="A2033" i="1" s="1"/>
  <c r="P2033" i="1"/>
  <c r="B2033" i="1" s="1"/>
  <c r="H2034" i="1"/>
  <c r="O2034" i="1"/>
  <c r="A2034" i="1" s="1"/>
  <c r="P2034" i="1"/>
  <c r="B2034" i="1" s="1"/>
  <c r="H2035" i="1"/>
  <c r="O2035" i="1"/>
  <c r="A2035" i="1" s="1"/>
  <c r="P2035" i="1"/>
  <c r="B2035" i="1" s="1"/>
  <c r="H2036" i="1"/>
  <c r="O2036" i="1"/>
  <c r="A2036" i="1" s="1"/>
  <c r="P2036" i="1"/>
  <c r="B2036" i="1" s="1"/>
  <c r="H2037" i="1"/>
  <c r="O2037" i="1"/>
  <c r="A2037" i="1" s="1"/>
  <c r="P2037" i="1"/>
  <c r="B2037" i="1" s="1"/>
  <c r="H2038" i="1"/>
  <c r="O2038" i="1"/>
  <c r="A2038" i="1" s="1"/>
  <c r="P2038" i="1"/>
  <c r="B2038" i="1" s="1"/>
  <c r="H2039" i="1"/>
  <c r="O2039" i="1"/>
  <c r="A2039" i="1" s="1"/>
  <c r="P2039" i="1"/>
  <c r="B2039" i="1" s="1"/>
  <c r="H2040" i="1"/>
  <c r="O2040" i="1"/>
  <c r="A2040" i="1" s="1"/>
  <c r="P2040" i="1"/>
  <c r="B2040" i="1" s="1"/>
  <c r="H2041" i="1"/>
  <c r="O2041" i="1"/>
  <c r="A2041" i="1" s="1"/>
  <c r="P2041" i="1"/>
  <c r="B2041" i="1" s="1"/>
  <c r="H2042" i="1"/>
  <c r="O2042" i="1"/>
  <c r="A2042" i="1" s="1"/>
  <c r="P2042" i="1"/>
  <c r="B2042" i="1" s="1"/>
  <c r="H2043" i="1"/>
  <c r="O2043" i="1"/>
  <c r="A2043" i="1" s="1"/>
  <c r="P2043" i="1"/>
  <c r="B2043" i="1" s="1"/>
  <c r="H2044" i="1"/>
  <c r="O2044" i="1"/>
  <c r="A2044" i="1" s="1"/>
  <c r="P2044" i="1"/>
  <c r="B2044" i="1" s="1"/>
  <c r="H2045" i="1"/>
  <c r="O2045" i="1"/>
  <c r="A2045" i="1" s="1"/>
  <c r="P2045" i="1"/>
  <c r="B2045" i="1" s="1"/>
  <c r="H2046" i="1"/>
  <c r="O2046" i="1"/>
  <c r="A2046" i="1" s="1"/>
  <c r="P2046" i="1"/>
  <c r="B2046" i="1" s="1"/>
  <c r="H2047" i="1"/>
  <c r="O2047" i="1"/>
  <c r="A2047" i="1" s="1"/>
  <c r="P2047" i="1"/>
  <c r="B2047" i="1" s="1"/>
  <c r="H2048" i="1"/>
  <c r="O2048" i="1"/>
  <c r="A2048" i="1" s="1"/>
  <c r="P2048" i="1"/>
  <c r="B2048" i="1" s="1"/>
  <c r="H2049" i="1"/>
  <c r="O2049" i="1"/>
  <c r="A2049" i="1" s="1"/>
  <c r="P2049" i="1"/>
  <c r="B2049" i="1" s="1"/>
  <c r="H2050" i="1"/>
  <c r="O2050" i="1"/>
  <c r="A2050" i="1" s="1"/>
  <c r="P2050" i="1"/>
  <c r="B2050" i="1" s="1"/>
  <c r="H2051" i="1"/>
  <c r="O2051" i="1"/>
  <c r="A2051" i="1" s="1"/>
  <c r="P2051" i="1"/>
  <c r="B2051" i="1" s="1"/>
  <c r="H2052" i="1"/>
  <c r="O2052" i="1"/>
  <c r="A2052" i="1" s="1"/>
  <c r="P2052" i="1"/>
  <c r="B2052" i="1" s="1"/>
  <c r="H2053" i="1"/>
  <c r="O2053" i="1"/>
  <c r="A2053" i="1" s="1"/>
  <c r="P2053" i="1"/>
  <c r="B2053" i="1" s="1"/>
  <c r="H2054" i="1"/>
  <c r="O2054" i="1"/>
  <c r="A2054" i="1" s="1"/>
  <c r="P2054" i="1"/>
  <c r="B2054" i="1" s="1"/>
  <c r="H2055" i="1"/>
  <c r="O2055" i="1"/>
  <c r="A2055" i="1" s="1"/>
  <c r="P2055" i="1"/>
  <c r="B2055" i="1" s="1"/>
  <c r="H2056" i="1"/>
  <c r="O2056" i="1"/>
  <c r="A2056" i="1" s="1"/>
  <c r="P2056" i="1"/>
  <c r="B2056" i="1" s="1"/>
  <c r="H2057" i="1"/>
  <c r="O2057" i="1"/>
  <c r="A2057" i="1" s="1"/>
  <c r="P2057" i="1"/>
  <c r="B2057" i="1" s="1"/>
  <c r="H2058" i="1"/>
  <c r="O2058" i="1"/>
  <c r="A2058" i="1" s="1"/>
  <c r="P2058" i="1"/>
  <c r="B2058" i="1" s="1"/>
  <c r="H2059" i="1"/>
  <c r="O2059" i="1"/>
  <c r="A2059" i="1" s="1"/>
  <c r="P2059" i="1"/>
  <c r="B2059" i="1" s="1"/>
  <c r="H2060" i="1"/>
  <c r="O2060" i="1"/>
  <c r="A2060" i="1" s="1"/>
  <c r="P2060" i="1"/>
  <c r="B2060" i="1" s="1"/>
  <c r="H2061" i="1"/>
  <c r="O2061" i="1"/>
  <c r="A2061" i="1" s="1"/>
  <c r="P2061" i="1"/>
  <c r="B2061" i="1" s="1"/>
  <c r="H2062" i="1"/>
  <c r="O2062" i="1"/>
  <c r="A2062" i="1" s="1"/>
  <c r="P2062" i="1"/>
  <c r="B2062" i="1" s="1"/>
  <c r="H2063" i="1"/>
  <c r="O2063" i="1"/>
  <c r="A2063" i="1" s="1"/>
  <c r="P2063" i="1"/>
  <c r="B2063" i="1" s="1"/>
  <c r="H2064" i="1"/>
  <c r="O2064" i="1"/>
  <c r="A2064" i="1" s="1"/>
  <c r="P2064" i="1"/>
  <c r="B2064" i="1" s="1"/>
  <c r="H2065" i="1"/>
  <c r="O2065" i="1"/>
  <c r="A2065" i="1" s="1"/>
  <c r="P2065" i="1"/>
  <c r="B2065" i="1" s="1"/>
  <c r="H2066" i="1"/>
  <c r="O2066" i="1"/>
  <c r="A2066" i="1" s="1"/>
  <c r="P2066" i="1"/>
  <c r="B2066" i="1" s="1"/>
  <c r="H2067" i="1"/>
  <c r="O2067" i="1"/>
  <c r="A2067" i="1" s="1"/>
  <c r="P2067" i="1"/>
  <c r="B2067" i="1" s="1"/>
  <c r="H2068" i="1"/>
  <c r="O2068" i="1"/>
  <c r="A2068" i="1" s="1"/>
  <c r="P2068" i="1"/>
  <c r="B2068" i="1" s="1"/>
  <c r="H2069" i="1"/>
  <c r="O2069" i="1"/>
  <c r="A2069" i="1" s="1"/>
  <c r="P2069" i="1"/>
  <c r="B2069" i="1" s="1"/>
  <c r="H2070" i="1"/>
  <c r="O2070" i="1"/>
  <c r="A2070" i="1" s="1"/>
  <c r="P2070" i="1"/>
  <c r="B2070" i="1" s="1"/>
  <c r="H2071" i="1"/>
  <c r="O2071" i="1"/>
  <c r="A2071" i="1" s="1"/>
  <c r="P2071" i="1"/>
  <c r="B2071" i="1" s="1"/>
  <c r="H2072" i="1"/>
  <c r="O2072" i="1"/>
  <c r="A2072" i="1" s="1"/>
  <c r="P2072" i="1"/>
  <c r="B2072" i="1" s="1"/>
  <c r="H2073" i="1"/>
  <c r="O2073" i="1"/>
  <c r="A2073" i="1" s="1"/>
  <c r="P2073" i="1"/>
  <c r="B2073" i="1" s="1"/>
  <c r="H2074" i="1"/>
  <c r="O2074" i="1"/>
  <c r="A2074" i="1" s="1"/>
  <c r="P2074" i="1"/>
  <c r="B2074" i="1" s="1"/>
  <c r="H2075" i="1"/>
  <c r="O2075" i="1"/>
  <c r="A2075" i="1" s="1"/>
  <c r="P2075" i="1"/>
  <c r="B2075" i="1" s="1"/>
  <c r="H2076" i="1"/>
  <c r="O2076" i="1"/>
  <c r="A2076" i="1" s="1"/>
  <c r="P2076" i="1"/>
  <c r="B2076" i="1" s="1"/>
  <c r="H2077" i="1"/>
  <c r="O2077" i="1"/>
  <c r="A2077" i="1" s="1"/>
  <c r="P2077" i="1"/>
  <c r="B2077" i="1" s="1"/>
  <c r="H2078" i="1"/>
  <c r="O2078" i="1"/>
  <c r="A2078" i="1" s="1"/>
  <c r="P2078" i="1"/>
  <c r="B2078" i="1" s="1"/>
  <c r="H2079" i="1"/>
  <c r="O2079" i="1"/>
  <c r="A2079" i="1" s="1"/>
  <c r="P2079" i="1"/>
  <c r="B2079" i="1" s="1"/>
  <c r="H2080" i="1"/>
  <c r="O2080" i="1"/>
  <c r="A2080" i="1" s="1"/>
  <c r="P2080" i="1"/>
  <c r="B2080" i="1" s="1"/>
  <c r="H2081" i="1"/>
  <c r="O2081" i="1"/>
  <c r="A2081" i="1" s="1"/>
  <c r="P2081" i="1"/>
  <c r="B2081" i="1" s="1"/>
  <c r="H2082" i="1"/>
  <c r="O2082" i="1"/>
  <c r="A2082" i="1" s="1"/>
  <c r="P2082" i="1"/>
  <c r="B2082" i="1" s="1"/>
  <c r="H2083" i="1"/>
  <c r="O2083" i="1"/>
  <c r="A2083" i="1" s="1"/>
  <c r="P2083" i="1"/>
  <c r="B2083" i="1" s="1"/>
  <c r="H2084" i="1"/>
  <c r="O2084" i="1"/>
  <c r="A2084" i="1" s="1"/>
  <c r="P2084" i="1"/>
  <c r="B2084" i="1" s="1"/>
  <c r="H2085" i="1"/>
  <c r="O2085" i="1"/>
  <c r="A2085" i="1" s="1"/>
  <c r="P2085" i="1"/>
  <c r="B2085" i="1" s="1"/>
  <c r="H2086" i="1"/>
  <c r="O2086" i="1"/>
  <c r="A2086" i="1" s="1"/>
  <c r="P2086" i="1"/>
  <c r="B2086" i="1" s="1"/>
  <c r="H2087" i="1"/>
  <c r="O2087" i="1"/>
  <c r="A2087" i="1" s="1"/>
  <c r="P2087" i="1"/>
  <c r="B2087" i="1" s="1"/>
  <c r="H2088" i="1"/>
  <c r="O2088" i="1"/>
  <c r="A2088" i="1" s="1"/>
  <c r="P2088" i="1"/>
  <c r="B2088" i="1" s="1"/>
  <c r="H2089" i="1"/>
  <c r="O2089" i="1"/>
  <c r="A2089" i="1" s="1"/>
  <c r="P2089" i="1"/>
  <c r="B2089" i="1" s="1"/>
  <c r="H2090" i="1"/>
  <c r="O2090" i="1"/>
  <c r="A2090" i="1" s="1"/>
  <c r="P2090" i="1"/>
  <c r="B2090" i="1" s="1"/>
  <c r="H2091" i="1"/>
  <c r="O2091" i="1"/>
  <c r="A2091" i="1" s="1"/>
  <c r="P2091" i="1"/>
  <c r="B2091" i="1" s="1"/>
  <c r="H2092" i="1"/>
  <c r="O2092" i="1"/>
  <c r="A2092" i="1" s="1"/>
  <c r="P2092" i="1"/>
  <c r="B2092" i="1" s="1"/>
  <c r="H2093" i="1"/>
  <c r="O2093" i="1"/>
  <c r="A2093" i="1" s="1"/>
  <c r="P2093" i="1"/>
  <c r="B2093" i="1" s="1"/>
  <c r="H2094" i="1"/>
  <c r="O2094" i="1"/>
  <c r="A2094" i="1" s="1"/>
  <c r="P2094" i="1"/>
  <c r="B2094" i="1" s="1"/>
  <c r="H2095" i="1"/>
  <c r="O2095" i="1"/>
  <c r="A2095" i="1" s="1"/>
  <c r="P2095" i="1"/>
  <c r="B2095" i="1" s="1"/>
  <c r="H2096" i="1"/>
  <c r="O2096" i="1"/>
  <c r="A2096" i="1" s="1"/>
  <c r="P2096" i="1"/>
  <c r="B2096" i="1" s="1"/>
  <c r="H2097" i="1"/>
  <c r="O2097" i="1"/>
  <c r="A2097" i="1" s="1"/>
  <c r="P2097" i="1"/>
  <c r="B2097" i="1" s="1"/>
  <c r="H2098" i="1"/>
  <c r="O2098" i="1"/>
  <c r="A2098" i="1" s="1"/>
  <c r="P2098" i="1"/>
  <c r="B2098" i="1" s="1"/>
  <c r="H2099" i="1"/>
  <c r="O2099" i="1"/>
  <c r="A2099" i="1" s="1"/>
  <c r="P2099" i="1"/>
  <c r="B2099" i="1" s="1"/>
  <c r="H2100" i="1"/>
  <c r="O2100" i="1"/>
  <c r="A2100" i="1" s="1"/>
  <c r="P2100" i="1"/>
  <c r="B2100" i="1" s="1"/>
  <c r="H2101" i="1"/>
  <c r="O2101" i="1"/>
  <c r="A2101" i="1" s="1"/>
  <c r="P2101" i="1"/>
  <c r="B2101" i="1" s="1"/>
  <c r="H2102" i="1"/>
  <c r="O2102" i="1"/>
  <c r="A2102" i="1" s="1"/>
  <c r="P2102" i="1"/>
  <c r="B2102" i="1" s="1"/>
  <c r="H2103" i="1"/>
  <c r="O2103" i="1"/>
  <c r="A2103" i="1" s="1"/>
  <c r="P2103" i="1"/>
  <c r="B2103" i="1" s="1"/>
  <c r="H2104" i="1"/>
  <c r="O2104" i="1"/>
  <c r="A2104" i="1" s="1"/>
  <c r="P2104" i="1"/>
  <c r="B2104" i="1" s="1"/>
  <c r="H2105" i="1"/>
  <c r="O2105" i="1"/>
  <c r="A2105" i="1" s="1"/>
  <c r="P2105" i="1"/>
  <c r="B2105" i="1" s="1"/>
  <c r="H2106" i="1"/>
  <c r="O2106" i="1"/>
  <c r="A2106" i="1" s="1"/>
  <c r="P2106" i="1"/>
  <c r="B2106" i="1" s="1"/>
  <c r="H2107" i="1"/>
  <c r="O2107" i="1"/>
  <c r="A2107" i="1" s="1"/>
  <c r="P2107" i="1"/>
  <c r="B2107" i="1" s="1"/>
  <c r="H2108" i="1"/>
  <c r="O2108" i="1"/>
  <c r="A2108" i="1" s="1"/>
  <c r="P2108" i="1"/>
  <c r="B2108" i="1" s="1"/>
  <c r="H2109" i="1"/>
  <c r="O2109" i="1"/>
  <c r="A2109" i="1" s="1"/>
  <c r="P2109" i="1"/>
  <c r="B2109" i="1" s="1"/>
  <c r="H2110" i="1"/>
  <c r="O2110" i="1"/>
  <c r="A2110" i="1" s="1"/>
  <c r="P2110" i="1"/>
  <c r="B2110" i="1" s="1"/>
  <c r="H2111" i="1"/>
  <c r="O2111" i="1"/>
  <c r="A2111" i="1" s="1"/>
  <c r="P2111" i="1"/>
  <c r="B2111" i="1" s="1"/>
  <c r="H2112" i="1"/>
  <c r="O2112" i="1"/>
  <c r="A2112" i="1" s="1"/>
  <c r="P2112" i="1"/>
  <c r="B2112" i="1" s="1"/>
  <c r="H2113" i="1"/>
  <c r="O2113" i="1"/>
  <c r="A2113" i="1" s="1"/>
  <c r="P2113" i="1"/>
  <c r="B2113" i="1" s="1"/>
  <c r="H2114" i="1"/>
  <c r="O2114" i="1"/>
  <c r="A2114" i="1" s="1"/>
  <c r="P2114" i="1"/>
  <c r="B2114" i="1" s="1"/>
  <c r="H2115" i="1"/>
  <c r="O2115" i="1"/>
  <c r="A2115" i="1" s="1"/>
  <c r="P2115" i="1"/>
  <c r="B2115" i="1" s="1"/>
  <c r="H2116" i="1"/>
  <c r="O2116" i="1"/>
  <c r="A2116" i="1" s="1"/>
  <c r="P2116" i="1"/>
  <c r="B2116" i="1" s="1"/>
  <c r="H2117" i="1"/>
  <c r="O2117" i="1"/>
  <c r="A2117" i="1" s="1"/>
  <c r="P2117" i="1"/>
  <c r="B2117" i="1" s="1"/>
  <c r="H2118" i="1"/>
  <c r="O2118" i="1"/>
  <c r="A2118" i="1" s="1"/>
  <c r="P2118" i="1"/>
  <c r="B2118" i="1" s="1"/>
  <c r="H2119" i="1"/>
  <c r="O2119" i="1"/>
  <c r="A2119" i="1" s="1"/>
  <c r="P2119" i="1"/>
  <c r="B2119" i="1" s="1"/>
  <c r="H2120" i="1"/>
  <c r="O2120" i="1"/>
  <c r="A2120" i="1" s="1"/>
  <c r="P2120" i="1"/>
  <c r="B2120" i="1" s="1"/>
  <c r="H2121" i="1"/>
  <c r="O2121" i="1"/>
  <c r="A2121" i="1" s="1"/>
  <c r="P2121" i="1"/>
  <c r="B2121" i="1" s="1"/>
  <c r="H2122" i="1"/>
  <c r="O2122" i="1"/>
  <c r="A2122" i="1" s="1"/>
  <c r="P2122" i="1"/>
  <c r="B2122" i="1" s="1"/>
  <c r="H2123" i="1"/>
  <c r="O2123" i="1"/>
  <c r="A2123" i="1" s="1"/>
  <c r="P2123" i="1"/>
  <c r="B2123" i="1" s="1"/>
  <c r="H2124" i="1"/>
  <c r="O2124" i="1"/>
  <c r="A2124" i="1" s="1"/>
  <c r="P2124" i="1"/>
  <c r="B2124" i="1" s="1"/>
  <c r="H2125" i="1"/>
  <c r="O2125" i="1"/>
  <c r="A2125" i="1" s="1"/>
  <c r="P2125" i="1"/>
  <c r="B2125" i="1" s="1"/>
  <c r="H2126" i="1"/>
  <c r="O2126" i="1"/>
  <c r="A2126" i="1" s="1"/>
  <c r="P2126" i="1"/>
  <c r="B2126" i="1" s="1"/>
  <c r="H2127" i="1"/>
  <c r="O2127" i="1"/>
  <c r="A2127" i="1" s="1"/>
  <c r="P2127" i="1"/>
  <c r="B2127" i="1" s="1"/>
  <c r="H2128" i="1"/>
  <c r="O2128" i="1"/>
  <c r="A2128" i="1" s="1"/>
  <c r="P2128" i="1"/>
  <c r="B2128" i="1" s="1"/>
  <c r="H2129" i="1"/>
  <c r="O2129" i="1"/>
  <c r="A2129" i="1" s="1"/>
  <c r="P2129" i="1"/>
  <c r="B2129" i="1" s="1"/>
  <c r="H2130" i="1"/>
  <c r="O2130" i="1"/>
  <c r="A2130" i="1" s="1"/>
  <c r="P2130" i="1"/>
  <c r="B2130" i="1" s="1"/>
  <c r="H2131" i="1"/>
  <c r="O2131" i="1"/>
  <c r="A2131" i="1" s="1"/>
  <c r="P2131" i="1"/>
  <c r="B2131" i="1" s="1"/>
  <c r="H2132" i="1"/>
  <c r="O2132" i="1"/>
  <c r="A2132" i="1" s="1"/>
  <c r="P2132" i="1"/>
  <c r="B2132" i="1" s="1"/>
  <c r="H2133" i="1"/>
  <c r="O2133" i="1"/>
  <c r="A2133" i="1" s="1"/>
  <c r="P2133" i="1"/>
  <c r="B2133" i="1" s="1"/>
  <c r="H2134" i="1"/>
  <c r="O2134" i="1"/>
  <c r="A2134" i="1" s="1"/>
  <c r="P2134" i="1"/>
  <c r="B2134" i="1" s="1"/>
  <c r="H2135" i="1"/>
  <c r="O2135" i="1"/>
  <c r="A2135" i="1" s="1"/>
  <c r="P2135" i="1"/>
  <c r="B2135" i="1" s="1"/>
  <c r="H2136" i="1"/>
  <c r="O2136" i="1"/>
  <c r="A2136" i="1" s="1"/>
  <c r="P2136" i="1"/>
  <c r="B2136" i="1" s="1"/>
  <c r="H2137" i="1"/>
  <c r="O2137" i="1"/>
  <c r="A2137" i="1" s="1"/>
  <c r="P2137" i="1"/>
  <c r="B2137" i="1" s="1"/>
  <c r="H2138" i="1"/>
  <c r="O2138" i="1"/>
  <c r="A2138" i="1" s="1"/>
  <c r="P2138" i="1"/>
  <c r="B2138" i="1" s="1"/>
  <c r="H2139" i="1"/>
  <c r="O2139" i="1"/>
  <c r="A2139" i="1" s="1"/>
  <c r="P2139" i="1"/>
  <c r="B2139" i="1" s="1"/>
  <c r="H2140" i="1"/>
  <c r="O2140" i="1"/>
  <c r="A2140" i="1" s="1"/>
  <c r="P2140" i="1"/>
  <c r="B2140" i="1" s="1"/>
  <c r="H2141" i="1"/>
  <c r="O2141" i="1"/>
  <c r="A2141" i="1" s="1"/>
  <c r="P2141" i="1"/>
  <c r="B2141" i="1" s="1"/>
  <c r="H2142" i="1"/>
  <c r="O2142" i="1"/>
  <c r="A2142" i="1" s="1"/>
  <c r="P2142" i="1"/>
  <c r="B2142" i="1" s="1"/>
  <c r="H2143" i="1"/>
  <c r="O2143" i="1"/>
  <c r="A2143" i="1" s="1"/>
  <c r="P2143" i="1"/>
  <c r="B2143" i="1" s="1"/>
  <c r="H2144" i="1"/>
  <c r="O2144" i="1"/>
  <c r="A2144" i="1" s="1"/>
  <c r="P2144" i="1"/>
  <c r="B2144" i="1" s="1"/>
  <c r="H2145" i="1"/>
  <c r="O2145" i="1"/>
  <c r="A2145" i="1" s="1"/>
  <c r="P2145" i="1"/>
  <c r="B2145" i="1" s="1"/>
  <c r="H2146" i="1"/>
  <c r="O2146" i="1"/>
  <c r="A2146" i="1" s="1"/>
  <c r="P2146" i="1"/>
  <c r="B2146" i="1" s="1"/>
  <c r="H2147" i="1"/>
  <c r="O2147" i="1"/>
  <c r="A2147" i="1" s="1"/>
  <c r="P2147" i="1"/>
  <c r="B2147" i="1" s="1"/>
  <c r="H2148" i="1"/>
  <c r="O2148" i="1"/>
  <c r="A2148" i="1" s="1"/>
  <c r="P2148" i="1"/>
  <c r="B2148" i="1" s="1"/>
  <c r="H2149" i="1"/>
  <c r="O2149" i="1"/>
  <c r="A2149" i="1" s="1"/>
  <c r="P2149" i="1"/>
  <c r="B2149" i="1" s="1"/>
  <c r="H2150" i="1"/>
  <c r="O2150" i="1"/>
  <c r="A2150" i="1" s="1"/>
  <c r="P2150" i="1"/>
  <c r="B2150" i="1" s="1"/>
  <c r="H2151" i="1"/>
  <c r="O2151" i="1"/>
  <c r="A2151" i="1" s="1"/>
  <c r="P2151" i="1"/>
  <c r="B2151" i="1" s="1"/>
  <c r="H2152" i="1"/>
  <c r="O2152" i="1"/>
  <c r="A2152" i="1" s="1"/>
  <c r="P2152" i="1"/>
  <c r="B2152" i="1" s="1"/>
  <c r="H2153" i="1"/>
  <c r="O2153" i="1"/>
  <c r="A2153" i="1" s="1"/>
  <c r="P2153" i="1"/>
  <c r="B2153" i="1" s="1"/>
  <c r="H2154" i="1"/>
  <c r="O2154" i="1"/>
  <c r="A2154" i="1" s="1"/>
  <c r="P2154" i="1"/>
  <c r="B2154" i="1" s="1"/>
  <c r="H2155" i="1"/>
  <c r="O2155" i="1"/>
  <c r="A2155" i="1" s="1"/>
  <c r="P2155" i="1"/>
  <c r="B2155" i="1" s="1"/>
  <c r="H2156" i="1"/>
  <c r="O2156" i="1"/>
  <c r="A2156" i="1" s="1"/>
  <c r="P2156" i="1"/>
  <c r="B2156" i="1" s="1"/>
  <c r="H2157" i="1"/>
  <c r="O2157" i="1"/>
  <c r="A2157" i="1" s="1"/>
  <c r="P2157" i="1"/>
  <c r="B2157" i="1" s="1"/>
  <c r="H2158" i="1"/>
  <c r="O2158" i="1"/>
  <c r="A2158" i="1" s="1"/>
  <c r="P2158" i="1"/>
  <c r="B2158" i="1" s="1"/>
  <c r="H2159" i="1"/>
  <c r="O2159" i="1"/>
  <c r="A2159" i="1" s="1"/>
  <c r="P2159" i="1"/>
  <c r="B2159" i="1" s="1"/>
  <c r="H2160" i="1"/>
  <c r="O2160" i="1"/>
  <c r="A2160" i="1" s="1"/>
  <c r="P2160" i="1"/>
  <c r="B2160" i="1" s="1"/>
  <c r="H2161" i="1"/>
  <c r="O2161" i="1"/>
  <c r="A2161" i="1" s="1"/>
  <c r="P2161" i="1"/>
  <c r="B2161" i="1" s="1"/>
  <c r="H2162" i="1"/>
  <c r="O2162" i="1"/>
  <c r="A2162" i="1" s="1"/>
  <c r="P2162" i="1"/>
  <c r="B2162" i="1" s="1"/>
  <c r="H2163" i="1"/>
  <c r="O2163" i="1"/>
  <c r="A2163" i="1" s="1"/>
  <c r="P2163" i="1"/>
  <c r="B2163" i="1" s="1"/>
  <c r="H2164" i="1"/>
  <c r="O2164" i="1"/>
  <c r="A2164" i="1" s="1"/>
  <c r="P2164" i="1"/>
  <c r="B2164" i="1" s="1"/>
  <c r="H2165" i="1"/>
  <c r="O2165" i="1"/>
  <c r="A2165" i="1" s="1"/>
  <c r="P2165" i="1"/>
  <c r="B2165" i="1" s="1"/>
  <c r="H2166" i="1"/>
  <c r="O2166" i="1"/>
  <c r="A2166" i="1" s="1"/>
  <c r="P2166" i="1"/>
  <c r="B2166" i="1" s="1"/>
  <c r="H2167" i="1"/>
  <c r="O2167" i="1"/>
  <c r="A2167" i="1" s="1"/>
  <c r="P2167" i="1"/>
  <c r="B2167" i="1" s="1"/>
  <c r="H2168" i="1"/>
  <c r="O2168" i="1"/>
  <c r="A2168" i="1" s="1"/>
  <c r="P2168" i="1"/>
  <c r="B2168" i="1" s="1"/>
  <c r="H2169" i="1"/>
  <c r="O2169" i="1"/>
  <c r="A2169" i="1" s="1"/>
  <c r="P2169" i="1"/>
  <c r="B2169" i="1" s="1"/>
  <c r="H2170" i="1"/>
  <c r="O2170" i="1"/>
  <c r="A2170" i="1" s="1"/>
  <c r="P2170" i="1"/>
  <c r="B2170" i="1" s="1"/>
  <c r="H2171" i="1"/>
  <c r="O2171" i="1"/>
  <c r="A2171" i="1" s="1"/>
  <c r="P2171" i="1"/>
  <c r="B2171" i="1" s="1"/>
  <c r="H2172" i="1"/>
  <c r="O2172" i="1"/>
  <c r="A2172" i="1" s="1"/>
  <c r="P2172" i="1"/>
  <c r="B2172" i="1" s="1"/>
  <c r="H2173" i="1"/>
  <c r="O2173" i="1"/>
  <c r="A2173" i="1" s="1"/>
  <c r="P2173" i="1"/>
  <c r="B2173" i="1" s="1"/>
  <c r="H2174" i="1"/>
  <c r="O2174" i="1"/>
  <c r="A2174" i="1" s="1"/>
  <c r="P2174" i="1"/>
  <c r="B2174" i="1" s="1"/>
  <c r="H2175" i="1"/>
  <c r="O2175" i="1"/>
  <c r="A2175" i="1" s="1"/>
  <c r="P2175" i="1"/>
  <c r="B2175" i="1" s="1"/>
  <c r="H2176" i="1"/>
  <c r="O2176" i="1"/>
  <c r="A2176" i="1" s="1"/>
  <c r="P2176" i="1"/>
  <c r="B2176" i="1" s="1"/>
  <c r="H2177" i="1"/>
  <c r="O2177" i="1"/>
  <c r="A2177" i="1" s="1"/>
  <c r="P2177" i="1"/>
  <c r="B2177" i="1" s="1"/>
  <c r="H2178" i="1"/>
  <c r="O2178" i="1"/>
  <c r="A2178" i="1" s="1"/>
  <c r="P2178" i="1"/>
  <c r="B2178" i="1" s="1"/>
  <c r="H2179" i="1"/>
  <c r="O2179" i="1"/>
  <c r="A2179" i="1" s="1"/>
  <c r="P2179" i="1"/>
  <c r="B2179" i="1" s="1"/>
  <c r="H2180" i="1"/>
  <c r="O2180" i="1"/>
  <c r="A2180" i="1" s="1"/>
  <c r="P2180" i="1"/>
  <c r="B2180" i="1" s="1"/>
  <c r="H2181" i="1"/>
  <c r="O2181" i="1"/>
  <c r="A2181" i="1" s="1"/>
  <c r="P2181" i="1"/>
  <c r="B2181" i="1" s="1"/>
  <c r="H2182" i="1"/>
  <c r="O2182" i="1"/>
  <c r="A2182" i="1" s="1"/>
  <c r="P2182" i="1"/>
  <c r="B2182" i="1" s="1"/>
  <c r="H2183" i="1"/>
  <c r="O2183" i="1"/>
  <c r="A2183" i="1" s="1"/>
  <c r="P2183" i="1"/>
  <c r="B2183" i="1" s="1"/>
  <c r="H2184" i="1"/>
  <c r="O2184" i="1"/>
  <c r="A2184" i="1" s="1"/>
  <c r="P2184" i="1"/>
  <c r="B2184" i="1" s="1"/>
  <c r="H2185" i="1"/>
  <c r="O2185" i="1"/>
  <c r="A2185" i="1" s="1"/>
  <c r="P2185" i="1"/>
  <c r="B2185" i="1" s="1"/>
  <c r="H2186" i="1"/>
  <c r="O2186" i="1"/>
  <c r="A2186" i="1" s="1"/>
  <c r="P2186" i="1"/>
  <c r="B2186" i="1" s="1"/>
  <c r="H2187" i="1"/>
  <c r="O2187" i="1"/>
  <c r="A2187" i="1" s="1"/>
  <c r="P2187" i="1"/>
  <c r="B2187" i="1" s="1"/>
  <c r="H2188" i="1"/>
  <c r="O2188" i="1"/>
  <c r="A2188" i="1" s="1"/>
  <c r="P2188" i="1"/>
  <c r="B2188" i="1" s="1"/>
  <c r="H2189" i="1"/>
  <c r="O2189" i="1"/>
  <c r="A2189" i="1" s="1"/>
  <c r="P2189" i="1"/>
  <c r="B2189" i="1" s="1"/>
  <c r="H2190" i="1"/>
  <c r="O2190" i="1"/>
  <c r="A2190" i="1" s="1"/>
  <c r="P2190" i="1"/>
  <c r="B2190" i="1" s="1"/>
  <c r="H2191" i="1"/>
  <c r="O2191" i="1"/>
  <c r="A2191" i="1" s="1"/>
  <c r="P2191" i="1"/>
  <c r="B2191" i="1" s="1"/>
  <c r="H2192" i="1"/>
  <c r="O2192" i="1"/>
  <c r="A2192" i="1" s="1"/>
  <c r="P2192" i="1"/>
  <c r="B2192" i="1" s="1"/>
  <c r="H2193" i="1"/>
  <c r="O2193" i="1"/>
  <c r="A2193" i="1" s="1"/>
  <c r="P2193" i="1"/>
  <c r="B2193" i="1" s="1"/>
  <c r="H2194" i="1"/>
  <c r="O2194" i="1"/>
  <c r="A2194" i="1" s="1"/>
  <c r="P2194" i="1"/>
  <c r="B2194" i="1" s="1"/>
  <c r="H2195" i="1"/>
  <c r="O2195" i="1"/>
  <c r="A2195" i="1" s="1"/>
  <c r="P2195" i="1"/>
  <c r="B2195" i="1" s="1"/>
  <c r="H2196" i="1"/>
  <c r="O2196" i="1"/>
  <c r="A2196" i="1" s="1"/>
  <c r="P2196" i="1"/>
  <c r="B2196" i="1" s="1"/>
  <c r="H2197" i="1"/>
  <c r="O2197" i="1"/>
  <c r="A2197" i="1" s="1"/>
  <c r="P2197" i="1"/>
  <c r="B2197" i="1" s="1"/>
  <c r="H2198" i="1"/>
  <c r="O2198" i="1"/>
  <c r="A2198" i="1" s="1"/>
  <c r="P2198" i="1"/>
  <c r="B2198" i="1" s="1"/>
  <c r="H2199" i="1"/>
  <c r="O2199" i="1"/>
  <c r="A2199" i="1" s="1"/>
  <c r="P2199" i="1"/>
  <c r="B2199" i="1" s="1"/>
  <c r="H2200" i="1"/>
  <c r="O2200" i="1"/>
  <c r="A2200" i="1" s="1"/>
  <c r="P2200" i="1"/>
  <c r="B2200" i="1" s="1"/>
  <c r="H2201" i="1"/>
  <c r="O2201" i="1"/>
  <c r="A2201" i="1" s="1"/>
  <c r="P2201" i="1"/>
  <c r="B2201" i="1" s="1"/>
  <c r="H2202" i="1"/>
  <c r="O2202" i="1"/>
  <c r="A2202" i="1" s="1"/>
  <c r="P2202" i="1"/>
  <c r="B2202" i="1" s="1"/>
  <c r="H2203" i="1"/>
  <c r="O2203" i="1"/>
  <c r="A2203" i="1" s="1"/>
  <c r="P2203" i="1"/>
  <c r="B2203" i="1" s="1"/>
  <c r="H2204" i="1"/>
  <c r="O2204" i="1"/>
  <c r="A2204" i="1" s="1"/>
  <c r="P2204" i="1"/>
  <c r="B2204" i="1" s="1"/>
  <c r="H2205" i="1"/>
  <c r="O2205" i="1"/>
  <c r="A2205" i="1" s="1"/>
  <c r="P2205" i="1"/>
  <c r="B2205" i="1" s="1"/>
  <c r="H2206" i="1"/>
  <c r="O2206" i="1"/>
  <c r="A2206" i="1" s="1"/>
  <c r="P2206" i="1"/>
  <c r="B2206" i="1" s="1"/>
  <c r="H2207" i="1"/>
  <c r="O2207" i="1"/>
  <c r="A2207" i="1" s="1"/>
  <c r="P2207" i="1"/>
  <c r="B2207" i="1" s="1"/>
  <c r="H2208" i="1"/>
  <c r="O2208" i="1"/>
  <c r="A2208" i="1" s="1"/>
  <c r="P2208" i="1"/>
  <c r="B2208" i="1" s="1"/>
  <c r="H2209" i="1"/>
  <c r="O2209" i="1"/>
  <c r="A2209" i="1" s="1"/>
  <c r="P2209" i="1"/>
  <c r="B2209" i="1" s="1"/>
  <c r="H2210" i="1"/>
  <c r="O2210" i="1"/>
  <c r="A2210" i="1" s="1"/>
  <c r="P2210" i="1"/>
  <c r="B2210" i="1" s="1"/>
  <c r="H2211" i="1"/>
  <c r="O2211" i="1"/>
  <c r="A2211" i="1" s="1"/>
  <c r="P2211" i="1"/>
  <c r="B2211" i="1" s="1"/>
  <c r="H2212" i="1"/>
  <c r="O2212" i="1"/>
  <c r="A2212" i="1" s="1"/>
  <c r="P2212" i="1"/>
  <c r="B2212" i="1" s="1"/>
  <c r="H2213" i="1"/>
  <c r="O2213" i="1"/>
  <c r="A2213" i="1" s="1"/>
  <c r="P2213" i="1"/>
  <c r="B2213" i="1" s="1"/>
  <c r="H2214" i="1"/>
  <c r="O2214" i="1"/>
  <c r="A2214" i="1" s="1"/>
  <c r="P2214" i="1"/>
  <c r="B2214" i="1" s="1"/>
  <c r="H2215" i="1"/>
  <c r="O2215" i="1"/>
  <c r="A2215" i="1" s="1"/>
  <c r="P2215" i="1"/>
  <c r="B2215" i="1" s="1"/>
  <c r="H2216" i="1"/>
  <c r="O2216" i="1"/>
  <c r="A2216" i="1" s="1"/>
  <c r="P2216" i="1"/>
  <c r="B2216" i="1" s="1"/>
  <c r="H2217" i="1"/>
  <c r="O2217" i="1"/>
  <c r="A2217" i="1" s="1"/>
  <c r="P2217" i="1"/>
  <c r="B2217" i="1" s="1"/>
  <c r="H2218" i="1"/>
  <c r="O2218" i="1"/>
  <c r="A2218" i="1" s="1"/>
  <c r="P2218" i="1"/>
  <c r="B2218" i="1" s="1"/>
  <c r="H2219" i="1"/>
  <c r="O2219" i="1"/>
  <c r="A2219" i="1" s="1"/>
  <c r="P2219" i="1"/>
  <c r="B2219" i="1" s="1"/>
  <c r="H2220" i="1"/>
  <c r="O2220" i="1"/>
  <c r="A2220" i="1" s="1"/>
  <c r="P2220" i="1"/>
  <c r="B2220" i="1" s="1"/>
  <c r="H2221" i="1"/>
  <c r="O2221" i="1"/>
  <c r="A2221" i="1" s="1"/>
  <c r="P2221" i="1"/>
  <c r="B2221" i="1" s="1"/>
  <c r="H2222" i="1"/>
  <c r="O2222" i="1"/>
  <c r="A2222" i="1" s="1"/>
  <c r="P2222" i="1"/>
  <c r="B2222" i="1" s="1"/>
  <c r="H2223" i="1"/>
  <c r="O2223" i="1"/>
  <c r="A2223" i="1" s="1"/>
  <c r="P2223" i="1"/>
  <c r="B2223" i="1" s="1"/>
  <c r="H2224" i="1"/>
  <c r="O2224" i="1"/>
  <c r="A2224" i="1" s="1"/>
  <c r="P2224" i="1"/>
  <c r="B2224" i="1" s="1"/>
  <c r="H2225" i="1"/>
  <c r="O2225" i="1"/>
  <c r="A2225" i="1" s="1"/>
  <c r="P2225" i="1"/>
  <c r="B2225" i="1" s="1"/>
  <c r="H2226" i="1"/>
  <c r="O2226" i="1"/>
  <c r="A2226" i="1" s="1"/>
  <c r="P2226" i="1"/>
  <c r="B2226" i="1" s="1"/>
  <c r="H2227" i="1"/>
  <c r="O2227" i="1"/>
  <c r="A2227" i="1" s="1"/>
  <c r="P2227" i="1"/>
  <c r="B2227" i="1" s="1"/>
  <c r="H2228" i="1"/>
  <c r="O2228" i="1"/>
  <c r="A2228" i="1" s="1"/>
  <c r="P2228" i="1"/>
  <c r="B2228" i="1" s="1"/>
  <c r="H2229" i="1"/>
  <c r="O2229" i="1"/>
  <c r="A2229" i="1" s="1"/>
  <c r="P2229" i="1"/>
  <c r="B2229" i="1" s="1"/>
  <c r="H2230" i="1"/>
  <c r="O2230" i="1"/>
  <c r="A2230" i="1" s="1"/>
  <c r="P2230" i="1"/>
  <c r="B2230" i="1" s="1"/>
  <c r="H2231" i="1"/>
  <c r="O2231" i="1"/>
  <c r="A2231" i="1" s="1"/>
  <c r="P2231" i="1"/>
  <c r="B2231" i="1" s="1"/>
  <c r="H2232" i="1"/>
  <c r="O2232" i="1"/>
  <c r="A2232" i="1" s="1"/>
  <c r="P2232" i="1"/>
  <c r="B2232" i="1" s="1"/>
  <c r="H2233" i="1"/>
  <c r="O2233" i="1"/>
  <c r="A2233" i="1" s="1"/>
  <c r="P2233" i="1"/>
  <c r="B2233" i="1" s="1"/>
  <c r="H2234" i="1"/>
  <c r="O2234" i="1"/>
  <c r="A2234" i="1" s="1"/>
  <c r="P2234" i="1"/>
  <c r="B2234" i="1" s="1"/>
  <c r="H2235" i="1"/>
  <c r="O2235" i="1"/>
  <c r="A2235" i="1" s="1"/>
  <c r="P2235" i="1"/>
  <c r="B2235" i="1" s="1"/>
  <c r="H2236" i="1"/>
  <c r="O2236" i="1"/>
  <c r="A2236" i="1" s="1"/>
  <c r="P2236" i="1"/>
  <c r="B2236" i="1" s="1"/>
  <c r="H2237" i="1"/>
  <c r="O2237" i="1"/>
  <c r="A2237" i="1" s="1"/>
  <c r="P2237" i="1"/>
  <c r="B2237" i="1" s="1"/>
  <c r="H2238" i="1"/>
  <c r="O2238" i="1"/>
  <c r="A2238" i="1" s="1"/>
  <c r="P2238" i="1"/>
  <c r="B2238" i="1" s="1"/>
  <c r="H2239" i="1"/>
  <c r="O2239" i="1"/>
  <c r="A2239" i="1" s="1"/>
  <c r="P2239" i="1"/>
  <c r="B2239" i="1" s="1"/>
  <c r="H2240" i="1"/>
  <c r="O2240" i="1"/>
  <c r="A2240" i="1" s="1"/>
  <c r="P2240" i="1"/>
  <c r="B2240" i="1" s="1"/>
  <c r="H2241" i="1"/>
  <c r="O2241" i="1"/>
  <c r="A2241" i="1" s="1"/>
  <c r="P2241" i="1"/>
  <c r="B2241" i="1" s="1"/>
  <c r="H2242" i="1"/>
  <c r="O2242" i="1"/>
  <c r="A2242" i="1" s="1"/>
  <c r="P2242" i="1"/>
  <c r="B2242" i="1" s="1"/>
  <c r="H2243" i="1"/>
  <c r="O2243" i="1"/>
  <c r="A2243" i="1" s="1"/>
  <c r="P2243" i="1"/>
  <c r="B2243" i="1" s="1"/>
  <c r="H2244" i="1"/>
  <c r="O2244" i="1"/>
  <c r="A2244" i="1" s="1"/>
  <c r="P2244" i="1"/>
  <c r="B2244" i="1" s="1"/>
  <c r="H2245" i="1"/>
  <c r="O2245" i="1"/>
  <c r="A2245" i="1" s="1"/>
  <c r="P2245" i="1"/>
  <c r="B2245" i="1" s="1"/>
  <c r="H2246" i="1"/>
  <c r="O2246" i="1"/>
  <c r="A2246" i="1" s="1"/>
  <c r="P2246" i="1"/>
  <c r="B2246" i="1" s="1"/>
  <c r="H2247" i="1"/>
  <c r="O2247" i="1"/>
  <c r="A2247" i="1" s="1"/>
  <c r="P2247" i="1"/>
  <c r="B2247" i="1" s="1"/>
  <c r="H2248" i="1"/>
  <c r="O2248" i="1"/>
  <c r="A2248" i="1" s="1"/>
  <c r="P2248" i="1"/>
  <c r="B2248" i="1" s="1"/>
  <c r="H2249" i="1"/>
  <c r="O2249" i="1"/>
  <c r="A2249" i="1" s="1"/>
  <c r="P2249" i="1"/>
  <c r="B2249" i="1" s="1"/>
  <c r="H2250" i="1"/>
  <c r="O2250" i="1"/>
  <c r="A2250" i="1" s="1"/>
  <c r="P2250" i="1"/>
  <c r="B2250" i="1" s="1"/>
  <c r="H2251" i="1"/>
  <c r="O2251" i="1"/>
  <c r="A2251" i="1" s="1"/>
  <c r="P2251" i="1"/>
  <c r="B2251" i="1" s="1"/>
  <c r="H2252" i="1"/>
  <c r="O2252" i="1"/>
  <c r="A2252" i="1" s="1"/>
  <c r="P2252" i="1"/>
  <c r="B2252" i="1" s="1"/>
  <c r="H2253" i="1"/>
  <c r="O2253" i="1"/>
  <c r="A2253" i="1" s="1"/>
  <c r="P2253" i="1"/>
  <c r="B2253" i="1" s="1"/>
  <c r="H2254" i="1"/>
  <c r="O2254" i="1"/>
  <c r="A2254" i="1" s="1"/>
  <c r="P2254" i="1"/>
  <c r="B2254" i="1" s="1"/>
  <c r="H2255" i="1"/>
  <c r="O2255" i="1"/>
  <c r="A2255" i="1" s="1"/>
  <c r="P2255" i="1"/>
  <c r="B2255" i="1" s="1"/>
  <c r="H2256" i="1"/>
  <c r="O2256" i="1"/>
  <c r="A2256" i="1" s="1"/>
  <c r="P2256" i="1"/>
  <c r="B2256" i="1" s="1"/>
  <c r="H2257" i="1"/>
  <c r="O2257" i="1"/>
  <c r="A2257" i="1" s="1"/>
  <c r="P2257" i="1"/>
  <c r="B2257" i="1" s="1"/>
  <c r="H2258" i="1"/>
  <c r="O2258" i="1"/>
  <c r="A2258" i="1" s="1"/>
  <c r="P2258" i="1"/>
  <c r="B2258" i="1" s="1"/>
  <c r="H2259" i="1"/>
  <c r="O2259" i="1"/>
  <c r="A2259" i="1" s="1"/>
  <c r="P2259" i="1"/>
  <c r="B2259" i="1" s="1"/>
  <c r="H2260" i="1"/>
  <c r="O2260" i="1"/>
  <c r="A2260" i="1" s="1"/>
  <c r="P2260" i="1"/>
  <c r="B2260" i="1" s="1"/>
  <c r="H2261" i="1"/>
  <c r="O2261" i="1"/>
  <c r="A2261" i="1" s="1"/>
  <c r="P2261" i="1"/>
  <c r="B2261" i="1" s="1"/>
  <c r="H2262" i="1"/>
  <c r="O2262" i="1"/>
  <c r="A2262" i="1" s="1"/>
  <c r="P2262" i="1"/>
  <c r="B2262" i="1" s="1"/>
  <c r="H2263" i="1"/>
  <c r="O2263" i="1"/>
  <c r="A2263" i="1" s="1"/>
  <c r="P2263" i="1"/>
  <c r="B2263" i="1" s="1"/>
  <c r="H2264" i="1"/>
  <c r="O2264" i="1"/>
  <c r="A2264" i="1" s="1"/>
  <c r="P2264" i="1"/>
  <c r="B2264" i="1" s="1"/>
  <c r="H2265" i="1"/>
  <c r="O2265" i="1"/>
  <c r="A2265" i="1" s="1"/>
  <c r="P2265" i="1"/>
  <c r="B2265" i="1" s="1"/>
  <c r="H2266" i="1"/>
  <c r="O2266" i="1"/>
  <c r="A2266" i="1" s="1"/>
  <c r="P2266" i="1"/>
  <c r="B2266" i="1" s="1"/>
  <c r="H2267" i="1"/>
  <c r="O2267" i="1"/>
  <c r="A2267" i="1" s="1"/>
  <c r="P2267" i="1"/>
  <c r="B2267" i="1" s="1"/>
  <c r="H2268" i="1"/>
  <c r="O2268" i="1"/>
  <c r="A2268" i="1" s="1"/>
  <c r="P2268" i="1"/>
  <c r="B2268" i="1" s="1"/>
  <c r="H2269" i="1"/>
  <c r="O2269" i="1"/>
  <c r="A2269" i="1" s="1"/>
  <c r="P2269" i="1"/>
  <c r="B2269" i="1" s="1"/>
  <c r="H2270" i="1"/>
  <c r="O2270" i="1"/>
  <c r="A2270" i="1" s="1"/>
  <c r="P2270" i="1"/>
  <c r="B2270" i="1" s="1"/>
  <c r="H2271" i="1"/>
  <c r="O2271" i="1"/>
  <c r="A2271" i="1" s="1"/>
  <c r="P2271" i="1"/>
  <c r="B2271" i="1" s="1"/>
  <c r="H2272" i="1"/>
  <c r="O2272" i="1"/>
  <c r="A2272" i="1" s="1"/>
  <c r="P2272" i="1"/>
  <c r="B2272" i="1" s="1"/>
  <c r="H2273" i="1"/>
  <c r="O2273" i="1"/>
  <c r="A2273" i="1" s="1"/>
  <c r="P2273" i="1"/>
  <c r="B2273" i="1" s="1"/>
  <c r="H2274" i="1"/>
  <c r="O2274" i="1"/>
  <c r="A2274" i="1" s="1"/>
  <c r="P2274" i="1"/>
  <c r="B2274" i="1" s="1"/>
  <c r="H2275" i="1"/>
  <c r="O2275" i="1"/>
  <c r="A2275" i="1" s="1"/>
  <c r="P2275" i="1"/>
  <c r="B2275" i="1" s="1"/>
  <c r="H2276" i="1"/>
  <c r="O2276" i="1"/>
  <c r="A2276" i="1" s="1"/>
  <c r="P2276" i="1"/>
  <c r="B2276" i="1" s="1"/>
  <c r="H2277" i="1"/>
  <c r="O2277" i="1"/>
  <c r="A2277" i="1" s="1"/>
  <c r="P2277" i="1"/>
  <c r="B2277" i="1" s="1"/>
  <c r="H2278" i="1"/>
  <c r="O2278" i="1"/>
  <c r="A2278" i="1" s="1"/>
  <c r="P2278" i="1"/>
  <c r="B2278" i="1" s="1"/>
  <c r="H2279" i="1"/>
  <c r="O2279" i="1"/>
  <c r="A2279" i="1" s="1"/>
  <c r="P2279" i="1"/>
  <c r="B2279" i="1" s="1"/>
  <c r="H2280" i="1"/>
  <c r="O2280" i="1"/>
  <c r="A2280" i="1" s="1"/>
  <c r="P2280" i="1"/>
  <c r="B2280" i="1" s="1"/>
  <c r="H2281" i="1"/>
  <c r="O2281" i="1"/>
  <c r="A2281" i="1" s="1"/>
  <c r="P2281" i="1"/>
  <c r="B2281" i="1" s="1"/>
  <c r="H2282" i="1"/>
  <c r="O2282" i="1"/>
  <c r="A2282" i="1" s="1"/>
  <c r="P2282" i="1"/>
  <c r="B2282" i="1" s="1"/>
  <c r="H2283" i="1"/>
  <c r="O2283" i="1"/>
  <c r="A2283" i="1" s="1"/>
  <c r="P2283" i="1"/>
  <c r="B2283" i="1" s="1"/>
  <c r="H2284" i="1"/>
  <c r="O2284" i="1"/>
  <c r="A2284" i="1" s="1"/>
  <c r="P2284" i="1"/>
  <c r="B2284" i="1" s="1"/>
  <c r="H2285" i="1"/>
  <c r="O2285" i="1"/>
  <c r="A2285" i="1" s="1"/>
  <c r="P2285" i="1"/>
  <c r="B2285" i="1" s="1"/>
  <c r="H2286" i="1"/>
  <c r="O2286" i="1"/>
  <c r="A2286" i="1" s="1"/>
  <c r="P2286" i="1"/>
  <c r="B2286" i="1" s="1"/>
  <c r="H2287" i="1"/>
  <c r="O2287" i="1"/>
  <c r="A2287" i="1" s="1"/>
  <c r="P2287" i="1"/>
  <c r="B2287" i="1" s="1"/>
  <c r="H2288" i="1"/>
  <c r="O2288" i="1"/>
  <c r="A2288" i="1" s="1"/>
  <c r="P2288" i="1"/>
  <c r="B2288" i="1" s="1"/>
  <c r="H2289" i="1"/>
  <c r="O2289" i="1"/>
  <c r="A2289" i="1" s="1"/>
  <c r="P2289" i="1"/>
  <c r="B2289" i="1" s="1"/>
  <c r="H2290" i="1"/>
  <c r="O2290" i="1"/>
  <c r="A2290" i="1" s="1"/>
  <c r="P2290" i="1"/>
  <c r="B2290" i="1" s="1"/>
  <c r="H2291" i="1"/>
  <c r="O2291" i="1"/>
  <c r="A2291" i="1" s="1"/>
  <c r="P2291" i="1"/>
  <c r="B2291" i="1" s="1"/>
  <c r="H2292" i="1"/>
  <c r="O2292" i="1"/>
  <c r="A2292" i="1" s="1"/>
  <c r="P2292" i="1"/>
  <c r="B2292" i="1" s="1"/>
  <c r="H2293" i="1"/>
  <c r="O2293" i="1"/>
  <c r="A2293" i="1" s="1"/>
  <c r="P2293" i="1"/>
  <c r="B2293" i="1" s="1"/>
  <c r="H2294" i="1"/>
  <c r="O2294" i="1"/>
  <c r="A2294" i="1" s="1"/>
  <c r="P2294" i="1"/>
  <c r="B2294" i="1" s="1"/>
  <c r="H2295" i="1"/>
  <c r="O2295" i="1"/>
  <c r="A2295" i="1" s="1"/>
  <c r="P2295" i="1"/>
  <c r="B2295" i="1" s="1"/>
  <c r="H2296" i="1"/>
  <c r="O2296" i="1"/>
  <c r="A2296" i="1" s="1"/>
  <c r="P2296" i="1"/>
  <c r="B2296" i="1" s="1"/>
  <c r="H2297" i="1"/>
  <c r="O2297" i="1"/>
  <c r="A2297" i="1" s="1"/>
  <c r="P2297" i="1"/>
  <c r="B2297" i="1" s="1"/>
  <c r="H2298" i="1"/>
  <c r="O2298" i="1"/>
  <c r="A2298" i="1" s="1"/>
  <c r="P2298" i="1"/>
  <c r="B2298" i="1" s="1"/>
  <c r="H2299" i="1"/>
  <c r="O2299" i="1"/>
  <c r="A2299" i="1" s="1"/>
  <c r="P2299" i="1"/>
  <c r="B2299" i="1" s="1"/>
  <c r="H2300" i="1"/>
  <c r="O2300" i="1"/>
  <c r="A2300" i="1" s="1"/>
  <c r="P2300" i="1"/>
  <c r="B2300" i="1" s="1"/>
  <c r="H2301" i="1"/>
  <c r="O2301" i="1"/>
  <c r="A2301" i="1" s="1"/>
  <c r="P2301" i="1"/>
  <c r="B2301" i="1" s="1"/>
  <c r="H2302" i="1"/>
  <c r="O2302" i="1"/>
  <c r="A2302" i="1" s="1"/>
  <c r="P2302" i="1"/>
  <c r="B2302" i="1" s="1"/>
  <c r="H2303" i="1"/>
  <c r="O2303" i="1"/>
  <c r="A2303" i="1" s="1"/>
  <c r="P2303" i="1"/>
  <c r="B2303" i="1" s="1"/>
  <c r="H2304" i="1"/>
  <c r="O2304" i="1"/>
  <c r="A2304" i="1" s="1"/>
  <c r="P2304" i="1"/>
  <c r="B2304" i="1" s="1"/>
  <c r="H2305" i="1"/>
  <c r="O2305" i="1"/>
  <c r="A2305" i="1" s="1"/>
  <c r="P2305" i="1"/>
  <c r="B2305" i="1" s="1"/>
  <c r="H2306" i="1"/>
  <c r="O2306" i="1"/>
  <c r="A2306" i="1" s="1"/>
  <c r="P2306" i="1"/>
  <c r="B2306" i="1" s="1"/>
  <c r="H2307" i="1"/>
  <c r="O2307" i="1"/>
  <c r="A2307" i="1" s="1"/>
  <c r="P2307" i="1"/>
  <c r="B2307" i="1" s="1"/>
  <c r="H2308" i="1"/>
  <c r="O2308" i="1"/>
  <c r="A2308" i="1" s="1"/>
  <c r="P2308" i="1"/>
  <c r="B2308" i="1" s="1"/>
  <c r="H2309" i="1"/>
  <c r="O2309" i="1"/>
  <c r="A2309" i="1" s="1"/>
  <c r="P2309" i="1"/>
  <c r="B2309" i="1" s="1"/>
  <c r="H2310" i="1"/>
  <c r="O2310" i="1"/>
  <c r="A2310" i="1" s="1"/>
  <c r="P2310" i="1"/>
  <c r="B2310" i="1" s="1"/>
  <c r="H2311" i="1"/>
  <c r="O2311" i="1"/>
  <c r="A2311" i="1" s="1"/>
  <c r="P2311" i="1"/>
  <c r="B2311" i="1" s="1"/>
  <c r="H2312" i="1"/>
  <c r="O2312" i="1"/>
  <c r="A2312" i="1" s="1"/>
  <c r="P2312" i="1"/>
  <c r="B2312" i="1" s="1"/>
  <c r="H2313" i="1"/>
  <c r="O2313" i="1"/>
  <c r="A2313" i="1" s="1"/>
  <c r="P2313" i="1"/>
  <c r="B2313" i="1" s="1"/>
  <c r="H2314" i="1"/>
  <c r="O2314" i="1"/>
  <c r="A2314" i="1" s="1"/>
  <c r="P2314" i="1"/>
  <c r="B2314" i="1" s="1"/>
  <c r="H2315" i="1"/>
  <c r="O2315" i="1"/>
  <c r="A2315" i="1" s="1"/>
  <c r="P2315" i="1"/>
  <c r="B2315" i="1" s="1"/>
  <c r="H2316" i="1"/>
  <c r="O2316" i="1"/>
  <c r="A2316" i="1" s="1"/>
  <c r="P2316" i="1"/>
  <c r="B2316" i="1" s="1"/>
  <c r="H2317" i="1"/>
  <c r="O2317" i="1"/>
  <c r="A2317" i="1" s="1"/>
  <c r="P2317" i="1"/>
  <c r="B2317" i="1" s="1"/>
  <c r="H2318" i="1"/>
  <c r="O2318" i="1"/>
  <c r="A2318" i="1" s="1"/>
  <c r="P2318" i="1"/>
  <c r="B2318" i="1" s="1"/>
  <c r="H2319" i="1"/>
  <c r="O2319" i="1"/>
  <c r="A2319" i="1" s="1"/>
  <c r="P2319" i="1"/>
  <c r="B2319" i="1" s="1"/>
  <c r="H2320" i="1"/>
  <c r="O2320" i="1"/>
  <c r="A2320" i="1" s="1"/>
  <c r="P2320" i="1"/>
  <c r="B2320" i="1" s="1"/>
  <c r="H2321" i="1"/>
  <c r="O2321" i="1"/>
  <c r="A2321" i="1" s="1"/>
  <c r="P2321" i="1"/>
  <c r="B2321" i="1" s="1"/>
  <c r="H2322" i="1"/>
  <c r="O2322" i="1"/>
  <c r="A2322" i="1" s="1"/>
  <c r="P2322" i="1"/>
  <c r="B2322" i="1" s="1"/>
  <c r="H2323" i="1"/>
  <c r="O2323" i="1"/>
  <c r="A2323" i="1" s="1"/>
  <c r="P2323" i="1"/>
  <c r="B2323" i="1" s="1"/>
  <c r="H2324" i="1"/>
  <c r="O2324" i="1"/>
  <c r="A2324" i="1" s="1"/>
  <c r="P2324" i="1"/>
  <c r="B2324" i="1" s="1"/>
  <c r="H2325" i="1"/>
  <c r="O2325" i="1"/>
  <c r="A2325" i="1" s="1"/>
  <c r="P2325" i="1"/>
  <c r="B2325" i="1" s="1"/>
  <c r="H2326" i="1"/>
  <c r="O2326" i="1"/>
  <c r="A2326" i="1" s="1"/>
  <c r="P2326" i="1"/>
  <c r="B2326" i="1" s="1"/>
  <c r="H2327" i="1"/>
  <c r="O2327" i="1"/>
  <c r="A2327" i="1" s="1"/>
  <c r="P2327" i="1"/>
  <c r="B2327" i="1" s="1"/>
  <c r="H2328" i="1"/>
  <c r="O2328" i="1"/>
  <c r="A2328" i="1" s="1"/>
  <c r="P2328" i="1"/>
  <c r="B2328" i="1" s="1"/>
  <c r="H2329" i="1"/>
  <c r="O2329" i="1"/>
  <c r="A2329" i="1" s="1"/>
  <c r="P2329" i="1"/>
  <c r="B2329" i="1" s="1"/>
  <c r="H2330" i="1"/>
  <c r="O2330" i="1"/>
  <c r="A2330" i="1" s="1"/>
  <c r="P2330" i="1"/>
  <c r="B2330" i="1" s="1"/>
  <c r="H2331" i="1"/>
  <c r="O2331" i="1"/>
  <c r="A2331" i="1" s="1"/>
  <c r="P2331" i="1"/>
  <c r="B2331" i="1" s="1"/>
  <c r="H2332" i="1"/>
  <c r="O2332" i="1"/>
  <c r="A2332" i="1" s="1"/>
  <c r="P2332" i="1"/>
  <c r="B2332" i="1" s="1"/>
  <c r="H2333" i="1"/>
  <c r="O2333" i="1"/>
  <c r="A2333" i="1" s="1"/>
  <c r="P2333" i="1"/>
  <c r="B2333" i="1" s="1"/>
  <c r="H2334" i="1"/>
  <c r="O2334" i="1"/>
  <c r="A2334" i="1" s="1"/>
  <c r="P2334" i="1"/>
  <c r="B2334" i="1" s="1"/>
  <c r="H2335" i="1"/>
  <c r="O2335" i="1"/>
  <c r="A2335" i="1" s="1"/>
  <c r="P2335" i="1"/>
  <c r="B2335" i="1" s="1"/>
  <c r="H2336" i="1"/>
  <c r="O2336" i="1"/>
  <c r="A2336" i="1" s="1"/>
  <c r="P2336" i="1"/>
  <c r="B2336" i="1" s="1"/>
  <c r="H2337" i="1"/>
  <c r="O2337" i="1"/>
  <c r="A2337" i="1" s="1"/>
  <c r="P2337" i="1"/>
  <c r="B2337" i="1" s="1"/>
  <c r="H2338" i="1"/>
  <c r="O2338" i="1"/>
  <c r="A2338" i="1" s="1"/>
  <c r="P2338" i="1"/>
  <c r="B2338" i="1" s="1"/>
  <c r="H2339" i="1"/>
  <c r="O2339" i="1"/>
  <c r="A2339" i="1" s="1"/>
  <c r="P2339" i="1"/>
  <c r="B2339" i="1" s="1"/>
  <c r="H2340" i="1"/>
  <c r="O2340" i="1"/>
  <c r="A2340" i="1" s="1"/>
  <c r="P2340" i="1"/>
  <c r="B2340" i="1" s="1"/>
  <c r="H2341" i="1"/>
  <c r="O2341" i="1"/>
  <c r="A2341" i="1" s="1"/>
  <c r="P2341" i="1"/>
  <c r="B2341" i="1" s="1"/>
  <c r="H2342" i="1"/>
  <c r="O2342" i="1"/>
  <c r="A2342" i="1" s="1"/>
  <c r="P2342" i="1"/>
  <c r="B2342" i="1" s="1"/>
  <c r="H2343" i="1"/>
  <c r="O2343" i="1"/>
  <c r="A2343" i="1" s="1"/>
  <c r="P2343" i="1"/>
  <c r="B2343" i="1" s="1"/>
  <c r="H2344" i="1"/>
  <c r="O2344" i="1"/>
  <c r="A2344" i="1" s="1"/>
  <c r="P2344" i="1"/>
  <c r="B2344" i="1" s="1"/>
  <c r="H2345" i="1"/>
  <c r="O2345" i="1"/>
  <c r="A2345" i="1" s="1"/>
  <c r="P2345" i="1"/>
  <c r="B2345" i="1" s="1"/>
  <c r="H2346" i="1"/>
  <c r="O2346" i="1"/>
  <c r="A2346" i="1" s="1"/>
  <c r="P2346" i="1"/>
  <c r="B2346" i="1" s="1"/>
  <c r="H2347" i="1"/>
  <c r="O2347" i="1"/>
  <c r="A2347" i="1" s="1"/>
  <c r="P2347" i="1"/>
  <c r="B2347" i="1" s="1"/>
  <c r="H2348" i="1"/>
  <c r="O2348" i="1"/>
  <c r="A2348" i="1" s="1"/>
  <c r="P2348" i="1"/>
  <c r="B2348" i="1" s="1"/>
  <c r="H2349" i="1"/>
  <c r="O2349" i="1"/>
  <c r="A2349" i="1" s="1"/>
  <c r="P2349" i="1"/>
  <c r="B2349" i="1" s="1"/>
  <c r="H2350" i="1"/>
  <c r="O2350" i="1"/>
  <c r="A2350" i="1" s="1"/>
  <c r="P2350" i="1"/>
  <c r="B2350" i="1" s="1"/>
  <c r="H2351" i="1"/>
  <c r="O2351" i="1"/>
  <c r="A2351" i="1" s="1"/>
  <c r="P2351" i="1"/>
  <c r="B2351" i="1" s="1"/>
  <c r="H2352" i="1"/>
  <c r="O2352" i="1"/>
  <c r="A2352" i="1" s="1"/>
  <c r="P2352" i="1"/>
  <c r="B2352" i="1" s="1"/>
  <c r="H2353" i="1"/>
  <c r="O2353" i="1"/>
  <c r="A2353" i="1" s="1"/>
  <c r="P2353" i="1"/>
  <c r="B2353" i="1" s="1"/>
  <c r="H2354" i="1"/>
  <c r="O2354" i="1"/>
  <c r="A2354" i="1" s="1"/>
  <c r="P2354" i="1"/>
  <c r="B2354" i="1" s="1"/>
  <c r="H2355" i="1"/>
  <c r="O2355" i="1"/>
  <c r="A2355" i="1" s="1"/>
  <c r="P2355" i="1"/>
  <c r="B2355" i="1" s="1"/>
  <c r="H2356" i="1"/>
  <c r="O2356" i="1"/>
  <c r="A2356" i="1" s="1"/>
  <c r="P2356" i="1"/>
  <c r="B2356" i="1" s="1"/>
  <c r="H2357" i="1"/>
  <c r="O2357" i="1"/>
  <c r="A2357" i="1" s="1"/>
  <c r="P2357" i="1"/>
  <c r="B2357" i="1" s="1"/>
  <c r="H2358" i="1"/>
  <c r="O2358" i="1"/>
  <c r="A2358" i="1" s="1"/>
  <c r="P2358" i="1"/>
  <c r="B2358" i="1" s="1"/>
  <c r="H2359" i="1"/>
  <c r="O2359" i="1"/>
  <c r="A2359" i="1" s="1"/>
  <c r="P2359" i="1"/>
  <c r="B2359" i="1" s="1"/>
  <c r="H2360" i="1"/>
  <c r="O2360" i="1"/>
  <c r="A2360" i="1" s="1"/>
  <c r="P2360" i="1"/>
  <c r="B2360" i="1" s="1"/>
  <c r="H2361" i="1"/>
  <c r="O2361" i="1"/>
  <c r="A2361" i="1" s="1"/>
  <c r="P2361" i="1"/>
  <c r="B2361" i="1" s="1"/>
  <c r="H2362" i="1"/>
  <c r="O2362" i="1"/>
  <c r="A2362" i="1" s="1"/>
  <c r="P2362" i="1"/>
  <c r="B2362" i="1" s="1"/>
  <c r="H2363" i="1"/>
  <c r="O2363" i="1"/>
  <c r="A2363" i="1" s="1"/>
  <c r="P2363" i="1"/>
  <c r="B2363" i="1" s="1"/>
  <c r="H2364" i="1"/>
  <c r="O2364" i="1"/>
  <c r="A2364" i="1" s="1"/>
  <c r="P2364" i="1"/>
  <c r="B2364" i="1" s="1"/>
  <c r="H2365" i="1"/>
  <c r="O2365" i="1"/>
  <c r="A2365" i="1" s="1"/>
  <c r="P2365" i="1"/>
  <c r="B2365" i="1" s="1"/>
  <c r="H2366" i="1"/>
  <c r="O2366" i="1"/>
  <c r="A2366" i="1" s="1"/>
  <c r="P2366" i="1"/>
  <c r="B2366" i="1" s="1"/>
  <c r="H2367" i="1"/>
  <c r="O2367" i="1"/>
  <c r="A2367" i="1" s="1"/>
  <c r="P2367" i="1"/>
  <c r="B2367" i="1" s="1"/>
  <c r="H2368" i="1"/>
  <c r="O2368" i="1"/>
  <c r="A2368" i="1" s="1"/>
  <c r="P2368" i="1"/>
  <c r="B2368" i="1" s="1"/>
  <c r="H2369" i="1"/>
  <c r="O2369" i="1"/>
  <c r="A2369" i="1" s="1"/>
  <c r="P2369" i="1"/>
  <c r="B2369" i="1" s="1"/>
  <c r="H2370" i="1"/>
  <c r="O2370" i="1"/>
  <c r="A2370" i="1" s="1"/>
  <c r="P2370" i="1"/>
  <c r="B2370" i="1" s="1"/>
  <c r="H2371" i="1"/>
  <c r="O2371" i="1"/>
  <c r="A2371" i="1" s="1"/>
  <c r="P2371" i="1"/>
  <c r="B2371" i="1" s="1"/>
  <c r="H2372" i="1"/>
  <c r="O2372" i="1"/>
  <c r="A2372" i="1" s="1"/>
  <c r="P2372" i="1"/>
  <c r="B2372" i="1" s="1"/>
  <c r="H2373" i="1"/>
  <c r="O2373" i="1"/>
  <c r="A2373" i="1" s="1"/>
  <c r="P2373" i="1"/>
  <c r="B2373" i="1" s="1"/>
  <c r="H2374" i="1"/>
  <c r="O2374" i="1"/>
  <c r="A2374" i="1" s="1"/>
  <c r="P2374" i="1"/>
  <c r="B2374" i="1" s="1"/>
  <c r="H2375" i="1"/>
  <c r="O2375" i="1"/>
  <c r="A2375" i="1" s="1"/>
  <c r="P2375" i="1"/>
  <c r="B2375" i="1" s="1"/>
  <c r="H2376" i="1"/>
  <c r="O2376" i="1"/>
  <c r="A2376" i="1" s="1"/>
  <c r="P2376" i="1"/>
  <c r="B2376" i="1" s="1"/>
  <c r="H2377" i="1"/>
  <c r="O2377" i="1"/>
  <c r="A2377" i="1" s="1"/>
  <c r="P2377" i="1"/>
  <c r="B2377" i="1" s="1"/>
  <c r="H2378" i="1"/>
  <c r="O2378" i="1"/>
  <c r="A2378" i="1" s="1"/>
  <c r="P2378" i="1"/>
  <c r="B2378" i="1" s="1"/>
  <c r="H2379" i="1"/>
  <c r="O2379" i="1"/>
  <c r="A2379" i="1" s="1"/>
  <c r="P2379" i="1"/>
  <c r="B2379" i="1" s="1"/>
  <c r="H2380" i="1"/>
  <c r="O2380" i="1"/>
  <c r="A2380" i="1" s="1"/>
  <c r="P2380" i="1"/>
  <c r="B2380" i="1" s="1"/>
  <c r="H2381" i="1"/>
  <c r="O2381" i="1"/>
  <c r="A2381" i="1" s="1"/>
  <c r="P2381" i="1"/>
  <c r="B2381" i="1" s="1"/>
  <c r="H2382" i="1"/>
  <c r="O2382" i="1"/>
  <c r="A2382" i="1" s="1"/>
  <c r="P2382" i="1"/>
  <c r="B2382" i="1" s="1"/>
  <c r="H2383" i="1"/>
  <c r="O2383" i="1"/>
  <c r="A2383" i="1" s="1"/>
  <c r="P2383" i="1"/>
  <c r="B2383" i="1" s="1"/>
  <c r="H2384" i="1"/>
  <c r="O2384" i="1"/>
  <c r="A2384" i="1" s="1"/>
  <c r="P2384" i="1"/>
  <c r="B2384" i="1" s="1"/>
  <c r="H2385" i="1"/>
  <c r="O2385" i="1"/>
  <c r="A2385" i="1" s="1"/>
  <c r="P2385" i="1"/>
  <c r="B2385" i="1" s="1"/>
  <c r="H2386" i="1"/>
  <c r="O2386" i="1"/>
  <c r="A2386" i="1" s="1"/>
  <c r="P2386" i="1"/>
  <c r="B2386" i="1" s="1"/>
  <c r="H2387" i="1"/>
  <c r="O2387" i="1"/>
  <c r="A2387" i="1" s="1"/>
  <c r="P2387" i="1"/>
  <c r="B2387" i="1" s="1"/>
  <c r="H2388" i="1"/>
  <c r="O2388" i="1"/>
  <c r="A2388" i="1" s="1"/>
  <c r="P2388" i="1"/>
  <c r="B2388" i="1" s="1"/>
  <c r="H2389" i="1"/>
  <c r="O2389" i="1"/>
  <c r="A2389" i="1" s="1"/>
  <c r="P2389" i="1"/>
  <c r="B2389" i="1" s="1"/>
  <c r="H2390" i="1"/>
  <c r="O2390" i="1"/>
  <c r="A2390" i="1" s="1"/>
  <c r="P2390" i="1"/>
  <c r="B2390" i="1" s="1"/>
  <c r="H2391" i="1"/>
  <c r="O2391" i="1"/>
  <c r="A2391" i="1" s="1"/>
  <c r="P2391" i="1"/>
  <c r="B2391" i="1" s="1"/>
  <c r="H2392" i="1"/>
  <c r="O2392" i="1"/>
  <c r="A2392" i="1" s="1"/>
  <c r="P2392" i="1"/>
  <c r="B2392" i="1" s="1"/>
  <c r="H2393" i="1"/>
  <c r="O2393" i="1"/>
  <c r="A2393" i="1" s="1"/>
  <c r="P2393" i="1"/>
  <c r="B2393" i="1" s="1"/>
  <c r="H2394" i="1"/>
  <c r="O2394" i="1"/>
  <c r="A2394" i="1" s="1"/>
  <c r="P2394" i="1"/>
  <c r="B2394" i="1" s="1"/>
  <c r="H2395" i="1"/>
  <c r="O2395" i="1"/>
  <c r="A2395" i="1" s="1"/>
  <c r="P2395" i="1"/>
  <c r="B2395" i="1" s="1"/>
  <c r="H2396" i="1"/>
  <c r="O2396" i="1"/>
  <c r="A2396" i="1" s="1"/>
  <c r="P2396" i="1"/>
  <c r="B2396" i="1" s="1"/>
  <c r="H2397" i="1"/>
  <c r="O2397" i="1"/>
  <c r="A2397" i="1" s="1"/>
  <c r="P2397" i="1"/>
  <c r="B2397" i="1" s="1"/>
  <c r="H2398" i="1"/>
  <c r="O2398" i="1"/>
  <c r="A2398" i="1" s="1"/>
  <c r="P2398" i="1"/>
  <c r="B2398" i="1" s="1"/>
  <c r="H2399" i="1"/>
  <c r="O2399" i="1"/>
  <c r="A2399" i="1" s="1"/>
  <c r="P2399" i="1"/>
  <c r="B2399" i="1" s="1"/>
  <c r="H2400" i="1"/>
  <c r="O2400" i="1"/>
  <c r="A2400" i="1" s="1"/>
  <c r="P2400" i="1"/>
  <c r="B2400" i="1" s="1"/>
  <c r="H2401" i="1"/>
  <c r="O2401" i="1"/>
  <c r="A2401" i="1" s="1"/>
  <c r="P2401" i="1"/>
  <c r="B2401" i="1" s="1"/>
  <c r="H2402" i="1"/>
  <c r="O2402" i="1"/>
  <c r="A2402" i="1" s="1"/>
  <c r="P2402" i="1"/>
  <c r="B2402" i="1" s="1"/>
  <c r="H2403" i="1"/>
  <c r="O2403" i="1"/>
  <c r="A2403" i="1" s="1"/>
  <c r="P2403" i="1"/>
  <c r="B2403" i="1" s="1"/>
  <c r="H2404" i="1"/>
  <c r="O2404" i="1"/>
  <c r="A2404" i="1" s="1"/>
  <c r="P2404" i="1"/>
  <c r="B2404" i="1" s="1"/>
  <c r="H2405" i="1"/>
  <c r="O2405" i="1"/>
  <c r="A2405" i="1" s="1"/>
  <c r="P2405" i="1"/>
  <c r="B2405" i="1" s="1"/>
  <c r="H2406" i="1"/>
  <c r="O2406" i="1"/>
  <c r="A2406" i="1" s="1"/>
  <c r="P2406" i="1"/>
  <c r="B2406" i="1" s="1"/>
  <c r="H2407" i="1"/>
  <c r="O2407" i="1"/>
  <c r="A2407" i="1" s="1"/>
  <c r="P2407" i="1"/>
  <c r="B2407" i="1" s="1"/>
  <c r="H2408" i="1"/>
  <c r="O2408" i="1"/>
  <c r="A2408" i="1" s="1"/>
  <c r="P2408" i="1"/>
  <c r="B2408" i="1" s="1"/>
  <c r="H2409" i="1"/>
  <c r="O2409" i="1"/>
  <c r="A2409" i="1" s="1"/>
  <c r="P2409" i="1"/>
  <c r="B2409" i="1" s="1"/>
  <c r="H2410" i="1"/>
  <c r="O2410" i="1"/>
  <c r="A2410" i="1" s="1"/>
  <c r="P2410" i="1"/>
  <c r="B2410" i="1" s="1"/>
  <c r="H2411" i="1"/>
  <c r="O2411" i="1"/>
  <c r="A2411" i="1" s="1"/>
  <c r="P2411" i="1"/>
  <c r="B2411" i="1" s="1"/>
  <c r="H2412" i="1"/>
  <c r="O2412" i="1"/>
  <c r="A2412" i="1" s="1"/>
  <c r="P2412" i="1"/>
  <c r="B2412" i="1" s="1"/>
  <c r="H2413" i="1"/>
  <c r="O2413" i="1"/>
  <c r="A2413" i="1" s="1"/>
  <c r="P2413" i="1"/>
  <c r="B2413" i="1" s="1"/>
  <c r="H2414" i="1"/>
  <c r="O2414" i="1"/>
  <c r="A2414" i="1" s="1"/>
  <c r="P2414" i="1"/>
  <c r="B2414" i="1" s="1"/>
  <c r="H2415" i="1"/>
  <c r="O2415" i="1"/>
  <c r="A2415" i="1" s="1"/>
  <c r="P2415" i="1"/>
  <c r="B2415" i="1" s="1"/>
  <c r="H2416" i="1"/>
  <c r="O2416" i="1"/>
  <c r="A2416" i="1" s="1"/>
  <c r="P2416" i="1"/>
  <c r="B2416" i="1" s="1"/>
  <c r="H2417" i="1"/>
  <c r="O2417" i="1"/>
  <c r="A2417" i="1" s="1"/>
  <c r="P2417" i="1"/>
  <c r="B2417" i="1" s="1"/>
  <c r="H2418" i="1"/>
  <c r="O2418" i="1"/>
  <c r="A2418" i="1" s="1"/>
  <c r="P2418" i="1"/>
  <c r="B2418" i="1" s="1"/>
  <c r="H2419" i="1"/>
  <c r="O2419" i="1"/>
  <c r="A2419" i="1" s="1"/>
  <c r="P2419" i="1"/>
  <c r="B2419" i="1" s="1"/>
  <c r="H2420" i="1"/>
  <c r="O2420" i="1"/>
  <c r="A2420" i="1" s="1"/>
  <c r="P2420" i="1"/>
  <c r="B2420" i="1" s="1"/>
  <c r="H2421" i="1"/>
  <c r="O2421" i="1"/>
  <c r="A2421" i="1" s="1"/>
  <c r="P2421" i="1"/>
  <c r="B2421" i="1" s="1"/>
  <c r="H2422" i="1"/>
  <c r="O2422" i="1"/>
  <c r="A2422" i="1" s="1"/>
  <c r="P2422" i="1"/>
  <c r="B2422" i="1" s="1"/>
  <c r="H2423" i="1"/>
  <c r="O2423" i="1"/>
  <c r="A2423" i="1" s="1"/>
  <c r="P2423" i="1"/>
  <c r="B2423" i="1" s="1"/>
  <c r="H2424" i="1"/>
  <c r="O2424" i="1"/>
  <c r="A2424" i="1" s="1"/>
  <c r="P2424" i="1"/>
  <c r="B2424" i="1" s="1"/>
  <c r="H2425" i="1"/>
  <c r="O2425" i="1"/>
  <c r="A2425" i="1" s="1"/>
  <c r="P2425" i="1"/>
  <c r="B2425" i="1" s="1"/>
  <c r="H2426" i="1"/>
  <c r="O2426" i="1"/>
  <c r="A2426" i="1" s="1"/>
  <c r="P2426" i="1"/>
  <c r="B2426" i="1" s="1"/>
  <c r="H2427" i="1"/>
  <c r="O2427" i="1"/>
  <c r="A2427" i="1" s="1"/>
  <c r="P2427" i="1"/>
  <c r="B2427" i="1" s="1"/>
  <c r="H2428" i="1"/>
  <c r="O2428" i="1"/>
  <c r="A2428" i="1" s="1"/>
  <c r="P2428" i="1"/>
  <c r="B2428" i="1" s="1"/>
  <c r="H2429" i="1"/>
  <c r="O2429" i="1"/>
  <c r="A2429" i="1" s="1"/>
  <c r="P2429" i="1"/>
  <c r="B2429" i="1" s="1"/>
  <c r="H2430" i="1"/>
  <c r="O2430" i="1"/>
  <c r="A2430" i="1" s="1"/>
  <c r="P2430" i="1"/>
  <c r="B2430" i="1" s="1"/>
  <c r="H2431" i="1"/>
  <c r="O2431" i="1"/>
  <c r="A2431" i="1" s="1"/>
  <c r="P2431" i="1"/>
  <c r="B2431" i="1" s="1"/>
  <c r="H2432" i="1"/>
  <c r="O2432" i="1"/>
  <c r="A2432" i="1" s="1"/>
  <c r="P2432" i="1"/>
  <c r="B2432" i="1" s="1"/>
  <c r="H2433" i="1"/>
  <c r="O2433" i="1"/>
  <c r="A2433" i="1" s="1"/>
  <c r="P2433" i="1"/>
  <c r="B2433" i="1" s="1"/>
  <c r="H2434" i="1"/>
  <c r="O2434" i="1"/>
  <c r="A2434" i="1" s="1"/>
  <c r="P2434" i="1"/>
  <c r="B2434" i="1" s="1"/>
  <c r="H2435" i="1"/>
  <c r="O2435" i="1"/>
  <c r="A2435" i="1" s="1"/>
  <c r="P2435" i="1"/>
  <c r="B2435" i="1" s="1"/>
  <c r="H2436" i="1"/>
  <c r="O2436" i="1"/>
  <c r="A2436" i="1" s="1"/>
  <c r="P2436" i="1"/>
  <c r="B2436" i="1" s="1"/>
  <c r="H2437" i="1"/>
  <c r="O2437" i="1"/>
  <c r="A2437" i="1" s="1"/>
  <c r="P2437" i="1"/>
  <c r="B2437" i="1" s="1"/>
  <c r="H2438" i="1"/>
  <c r="O2438" i="1"/>
  <c r="A2438" i="1" s="1"/>
  <c r="P2438" i="1"/>
  <c r="B2438" i="1" s="1"/>
  <c r="H2439" i="1"/>
  <c r="O2439" i="1"/>
  <c r="A2439" i="1" s="1"/>
  <c r="P2439" i="1"/>
  <c r="B2439" i="1" s="1"/>
  <c r="H2440" i="1"/>
  <c r="O2440" i="1"/>
  <c r="A2440" i="1" s="1"/>
  <c r="P2440" i="1"/>
  <c r="B2440" i="1" s="1"/>
  <c r="H2441" i="1"/>
  <c r="O2441" i="1"/>
  <c r="A2441" i="1" s="1"/>
  <c r="P2441" i="1"/>
  <c r="B2441" i="1" s="1"/>
  <c r="H2442" i="1"/>
  <c r="O2442" i="1"/>
  <c r="A2442" i="1" s="1"/>
  <c r="P2442" i="1"/>
  <c r="B2442" i="1" s="1"/>
  <c r="H2443" i="1"/>
  <c r="O2443" i="1"/>
  <c r="A2443" i="1" s="1"/>
  <c r="P2443" i="1"/>
  <c r="B2443" i="1" s="1"/>
  <c r="H2444" i="1"/>
  <c r="O2444" i="1"/>
  <c r="A2444" i="1" s="1"/>
  <c r="P2444" i="1"/>
  <c r="B2444" i="1" s="1"/>
  <c r="H2445" i="1"/>
  <c r="O2445" i="1"/>
  <c r="A2445" i="1" s="1"/>
  <c r="P2445" i="1"/>
  <c r="B2445" i="1" s="1"/>
  <c r="H2446" i="1"/>
  <c r="O2446" i="1"/>
  <c r="A2446" i="1" s="1"/>
  <c r="P2446" i="1"/>
  <c r="B2446" i="1" s="1"/>
  <c r="H2447" i="1"/>
  <c r="O2447" i="1"/>
  <c r="A2447" i="1" s="1"/>
  <c r="P2447" i="1"/>
  <c r="B2447" i="1" s="1"/>
  <c r="H2448" i="1"/>
  <c r="O2448" i="1"/>
  <c r="A2448" i="1" s="1"/>
  <c r="P2448" i="1"/>
  <c r="B2448" i="1" s="1"/>
  <c r="H2449" i="1"/>
  <c r="O2449" i="1"/>
  <c r="A2449" i="1" s="1"/>
  <c r="P2449" i="1"/>
  <c r="B2449" i="1" s="1"/>
  <c r="H2450" i="1"/>
  <c r="O2450" i="1"/>
  <c r="A2450" i="1" s="1"/>
  <c r="P2450" i="1"/>
  <c r="B2450" i="1" s="1"/>
  <c r="H2451" i="1"/>
  <c r="O2451" i="1"/>
  <c r="A2451" i="1" s="1"/>
  <c r="P2451" i="1"/>
  <c r="B2451" i="1" s="1"/>
  <c r="H2452" i="1"/>
  <c r="O2452" i="1"/>
  <c r="A2452" i="1" s="1"/>
  <c r="P2452" i="1"/>
  <c r="B2452" i="1" s="1"/>
  <c r="H2453" i="1"/>
  <c r="O2453" i="1"/>
  <c r="A2453" i="1" s="1"/>
  <c r="P2453" i="1"/>
  <c r="B2453" i="1" s="1"/>
  <c r="H2454" i="1"/>
  <c r="O2454" i="1"/>
  <c r="A2454" i="1" s="1"/>
  <c r="P2454" i="1"/>
  <c r="B2454" i="1" s="1"/>
  <c r="H2455" i="1"/>
  <c r="O2455" i="1"/>
  <c r="A2455" i="1" s="1"/>
  <c r="P2455" i="1"/>
  <c r="B2455" i="1" s="1"/>
  <c r="H2456" i="1"/>
  <c r="O2456" i="1"/>
  <c r="A2456" i="1" s="1"/>
  <c r="P2456" i="1"/>
  <c r="B2456" i="1" s="1"/>
  <c r="H2457" i="1"/>
  <c r="O2457" i="1"/>
  <c r="A2457" i="1" s="1"/>
  <c r="P2457" i="1"/>
  <c r="B2457" i="1" s="1"/>
  <c r="H2458" i="1"/>
  <c r="O2458" i="1"/>
  <c r="A2458" i="1" s="1"/>
  <c r="P2458" i="1"/>
  <c r="B2458" i="1" s="1"/>
  <c r="H2459" i="1"/>
  <c r="O2459" i="1"/>
  <c r="A2459" i="1" s="1"/>
  <c r="P2459" i="1"/>
  <c r="B2459" i="1" s="1"/>
  <c r="H2460" i="1"/>
  <c r="O2460" i="1"/>
  <c r="A2460" i="1" s="1"/>
  <c r="P2460" i="1"/>
  <c r="B2460" i="1" s="1"/>
  <c r="H2461" i="1"/>
  <c r="O2461" i="1"/>
  <c r="A2461" i="1" s="1"/>
  <c r="P2461" i="1"/>
  <c r="B2461" i="1" s="1"/>
  <c r="H2462" i="1"/>
  <c r="O2462" i="1"/>
  <c r="A2462" i="1" s="1"/>
  <c r="P2462" i="1"/>
  <c r="B2462" i="1" s="1"/>
  <c r="H2463" i="1"/>
  <c r="O2463" i="1"/>
  <c r="A2463" i="1" s="1"/>
  <c r="P2463" i="1"/>
  <c r="B2463" i="1" s="1"/>
  <c r="H2464" i="1"/>
  <c r="O2464" i="1"/>
  <c r="A2464" i="1" s="1"/>
  <c r="P2464" i="1"/>
  <c r="B2464" i="1" s="1"/>
  <c r="H2465" i="1"/>
  <c r="O2465" i="1"/>
  <c r="A2465" i="1" s="1"/>
  <c r="P2465" i="1"/>
  <c r="B2465" i="1" s="1"/>
  <c r="H2466" i="1"/>
  <c r="O2466" i="1"/>
  <c r="A2466" i="1" s="1"/>
  <c r="P2466" i="1"/>
  <c r="B2466" i="1" s="1"/>
  <c r="H2467" i="1"/>
  <c r="O2467" i="1"/>
  <c r="A2467" i="1" s="1"/>
  <c r="P2467" i="1"/>
  <c r="B2467" i="1" s="1"/>
  <c r="H2468" i="1"/>
  <c r="O2468" i="1"/>
  <c r="A2468" i="1" s="1"/>
  <c r="P2468" i="1"/>
  <c r="B2468" i="1" s="1"/>
  <c r="H2469" i="1"/>
  <c r="O2469" i="1"/>
  <c r="A2469" i="1" s="1"/>
  <c r="P2469" i="1"/>
  <c r="B2469" i="1" s="1"/>
  <c r="H2470" i="1"/>
  <c r="O2470" i="1"/>
  <c r="A2470" i="1" s="1"/>
  <c r="P2470" i="1"/>
  <c r="B2470" i="1" s="1"/>
  <c r="H2471" i="1"/>
  <c r="O2471" i="1"/>
  <c r="A2471" i="1" s="1"/>
  <c r="P2471" i="1"/>
  <c r="B2471" i="1" s="1"/>
  <c r="H2472" i="1"/>
  <c r="O2472" i="1"/>
  <c r="A2472" i="1" s="1"/>
  <c r="P2472" i="1"/>
  <c r="B2472" i="1" s="1"/>
  <c r="H2473" i="1"/>
  <c r="O2473" i="1"/>
  <c r="A2473" i="1" s="1"/>
  <c r="P2473" i="1"/>
  <c r="B2473" i="1" s="1"/>
  <c r="H2474" i="1"/>
  <c r="O2474" i="1"/>
  <c r="A2474" i="1" s="1"/>
  <c r="P2474" i="1"/>
  <c r="B2474" i="1" s="1"/>
  <c r="H2475" i="1"/>
  <c r="O2475" i="1"/>
  <c r="A2475" i="1" s="1"/>
  <c r="P2475" i="1"/>
  <c r="B2475" i="1" s="1"/>
  <c r="H2476" i="1"/>
  <c r="O2476" i="1"/>
  <c r="A2476" i="1" s="1"/>
  <c r="P2476" i="1"/>
  <c r="B2476" i="1" s="1"/>
  <c r="H2477" i="1"/>
  <c r="O2477" i="1"/>
  <c r="A2477" i="1" s="1"/>
  <c r="P2477" i="1"/>
  <c r="B2477" i="1" s="1"/>
  <c r="H2478" i="1"/>
  <c r="O2478" i="1"/>
  <c r="A2478" i="1" s="1"/>
  <c r="P2478" i="1"/>
  <c r="B2478" i="1" s="1"/>
  <c r="H2479" i="1"/>
  <c r="O2479" i="1"/>
  <c r="A2479" i="1" s="1"/>
  <c r="P2479" i="1"/>
  <c r="B2479" i="1" s="1"/>
  <c r="H2480" i="1"/>
  <c r="O2480" i="1"/>
  <c r="A2480" i="1" s="1"/>
  <c r="P2480" i="1"/>
  <c r="B2480" i="1" s="1"/>
  <c r="H2481" i="1"/>
  <c r="O2481" i="1"/>
  <c r="A2481" i="1" s="1"/>
  <c r="P2481" i="1"/>
  <c r="B2481" i="1" s="1"/>
  <c r="H2482" i="1"/>
  <c r="O2482" i="1"/>
  <c r="A2482" i="1" s="1"/>
  <c r="P2482" i="1"/>
  <c r="B2482" i="1" s="1"/>
  <c r="H2483" i="1"/>
  <c r="O2483" i="1"/>
  <c r="A2483" i="1" s="1"/>
  <c r="P2483" i="1"/>
  <c r="B2483" i="1" s="1"/>
  <c r="H2484" i="1"/>
  <c r="O2484" i="1"/>
  <c r="A2484" i="1" s="1"/>
  <c r="P2484" i="1"/>
  <c r="B2484" i="1" s="1"/>
  <c r="H2485" i="1"/>
  <c r="O2485" i="1"/>
  <c r="A2485" i="1" s="1"/>
  <c r="P2485" i="1"/>
  <c r="B2485" i="1" s="1"/>
  <c r="H2486" i="1"/>
  <c r="O2486" i="1"/>
  <c r="A2486" i="1" s="1"/>
  <c r="P2486" i="1"/>
  <c r="B2486" i="1" s="1"/>
  <c r="H2487" i="1"/>
  <c r="O2487" i="1"/>
  <c r="A2487" i="1" s="1"/>
  <c r="P2487" i="1"/>
  <c r="B2487" i="1" s="1"/>
  <c r="H2488" i="1"/>
  <c r="O2488" i="1"/>
  <c r="A2488" i="1" s="1"/>
  <c r="P2488" i="1"/>
  <c r="B2488" i="1" s="1"/>
  <c r="H2489" i="1"/>
  <c r="O2489" i="1"/>
  <c r="A2489" i="1" s="1"/>
  <c r="P2489" i="1"/>
  <c r="B2489" i="1" s="1"/>
  <c r="H2490" i="1"/>
  <c r="O2490" i="1"/>
  <c r="A2490" i="1" s="1"/>
  <c r="P2490" i="1"/>
  <c r="B2490" i="1" s="1"/>
  <c r="H2491" i="1"/>
  <c r="O2491" i="1"/>
  <c r="A2491" i="1" s="1"/>
  <c r="P2491" i="1"/>
  <c r="B2491" i="1" s="1"/>
  <c r="H2492" i="1"/>
  <c r="O2492" i="1"/>
  <c r="A2492" i="1" s="1"/>
  <c r="P2492" i="1"/>
  <c r="B2492" i="1" s="1"/>
  <c r="H2493" i="1"/>
  <c r="O2493" i="1"/>
  <c r="A2493" i="1" s="1"/>
  <c r="P2493" i="1"/>
  <c r="B2493" i="1" s="1"/>
  <c r="H2494" i="1"/>
  <c r="O2494" i="1"/>
  <c r="A2494" i="1" s="1"/>
  <c r="P2494" i="1"/>
  <c r="B2494" i="1" s="1"/>
  <c r="H2495" i="1"/>
  <c r="O2495" i="1"/>
  <c r="A2495" i="1" s="1"/>
  <c r="P2495" i="1"/>
  <c r="B2495" i="1" s="1"/>
  <c r="H2496" i="1"/>
  <c r="O2496" i="1"/>
  <c r="A2496" i="1" s="1"/>
  <c r="P2496" i="1"/>
  <c r="B2496" i="1" s="1"/>
  <c r="H2497" i="1"/>
  <c r="O2497" i="1"/>
  <c r="A2497" i="1" s="1"/>
  <c r="P2497" i="1"/>
  <c r="B2497" i="1" s="1"/>
  <c r="H2498" i="1"/>
  <c r="O2498" i="1"/>
  <c r="A2498" i="1" s="1"/>
  <c r="P2498" i="1"/>
  <c r="B2498" i="1" s="1"/>
  <c r="H2499" i="1"/>
  <c r="O2499" i="1"/>
  <c r="A2499" i="1" s="1"/>
  <c r="P2499" i="1"/>
  <c r="B2499" i="1" s="1"/>
  <c r="H2500" i="1"/>
  <c r="O2500" i="1"/>
  <c r="A2500" i="1" s="1"/>
  <c r="P2500" i="1"/>
  <c r="B2500" i="1" s="1"/>
  <c r="H2501" i="1"/>
  <c r="O2501" i="1"/>
  <c r="A2501" i="1" s="1"/>
  <c r="P2501" i="1"/>
  <c r="B2501" i="1" s="1"/>
  <c r="H2502" i="1"/>
  <c r="O2502" i="1"/>
  <c r="A2502" i="1" s="1"/>
  <c r="P2502" i="1"/>
  <c r="B2502" i="1" s="1"/>
  <c r="H2503" i="1"/>
  <c r="O2503" i="1"/>
  <c r="A2503" i="1" s="1"/>
  <c r="P2503" i="1"/>
  <c r="B2503" i="1" s="1"/>
  <c r="H2504" i="1"/>
  <c r="O2504" i="1"/>
  <c r="A2504" i="1" s="1"/>
  <c r="P2504" i="1"/>
  <c r="B2504" i="1" s="1"/>
  <c r="H2505" i="1"/>
  <c r="O2505" i="1"/>
  <c r="A2505" i="1" s="1"/>
  <c r="P2505" i="1"/>
  <c r="B2505" i="1" s="1"/>
  <c r="H2506" i="1"/>
  <c r="O2506" i="1"/>
  <c r="A2506" i="1" s="1"/>
  <c r="P2506" i="1"/>
  <c r="B2506" i="1" s="1"/>
  <c r="H2507" i="1"/>
  <c r="O2507" i="1"/>
  <c r="A2507" i="1" s="1"/>
  <c r="P2507" i="1"/>
  <c r="B2507" i="1" s="1"/>
  <c r="H2508" i="1"/>
  <c r="O2508" i="1"/>
  <c r="A2508" i="1" s="1"/>
  <c r="P2508" i="1"/>
  <c r="B2508" i="1" s="1"/>
  <c r="H2509" i="1"/>
  <c r="O2509" i="1"/>
  <c r="A2509" i="1" s="1"/>
  <c r="P2509" i="1"/>
  <c r="B2509" i="1" s="1"/>
  <c r="H2510" i="1"/>
  <c r="O2510" i="1"/>
  <c r="A2510" i="1" s="1"/>
  <c r="P2510" i="1"/>
  <c r="B2510" i="1" s="1"/>
  <c r="H2511" i="1"/>
  <c r="O2511" i="1"/>
  <c r="A2511" i="1" s="1"/>
  <c r="P2511" i="1"/>
  <c r="B2511" i="1" s="1"/>
  <c r="H2512" i="1"/>
  <c r="O2512" i="1"/>
  <c r="A2512" i="1" s="1"/>
  <c r="P2512" i="1"/>
  <c r="B2512" i="1" s="1"/>
  <c r="H2513" i="1"/>
  <c r="O2513" i="1"/>
  <c r="A2513" i="1" s="1"/>
  <c r="P2513" i="1"/>
  <c r="B2513" i="1" s="1"/>
  <c r="H2514" i="1"/>
  <c r="O2514" i="1"/>
  <c r="A2514" i="1" s="1"/>
  <c r="P2514" i="1"/>
  <c r="B2514" i="1" s="1"/>
  <c r="H2515" i="1"/>
  <c r="O2515" i="1"/>
  <c r="A2515" i="1" s="1"/>
  <c r="P2515" i="1"/>
  <c r="B2515" i="1" s="1"/>
  <c r="H2516" i="1"/>
  <c r="O2516" i="1"/>
  <c r="A2516" i="1" s="1"/>
  <c r="P2516" i="1"/>
  <c r="B2516" i="1" s="1"/>
  <c r="H2517" i="1"/>
  <c r="O2517" i="1"/>
  <c r="A2517" i="1" s="1"/>
  <c r="P2517" i="1"/>
  <c r="B2517" i="1" s="1"/>
  <c r="H2518" i="1"/>
  <c r="O2518" i="1"/>
  <c r="A2518" i="1" s="1"/>
  <c r="P2518" i="1"/>
  <c r="B2518" i="1" s="1"/>
  <c r="H2519" i="1"/>
  <c r="O2519" i="1"/>
  <c r="A2519" i="1" s="1"/>
  <c r="P2519" i="1"/>
  <c r="B2519" i="1" s="1"/>
  <c r="H2520" i="1"/>
  <c r="O2520" i="1"/>
  <c r="A2520" i="1" s="1"/>
  <c r="P2520" i="1"/>
  <c r="B2520" i="1" s="1"/>
  <c r="H2521" i="1"/>
  <c r="O2521" i="1"/>
  <c r="A2521" i="1" s="1"/>
  <c r="P2521" i="1"/>
  <c r="B2521" i="1" s="1"/>
  <c r="H2522" i="1"/>
  <c r="O2522" i="1"/>
  <c r="A2522" i="1" s="1"/>
  <c r="P2522" i="1"/>
  <c r="B2522" i="1" s="1"/>
  <c r="H2523" i="1"/>
  <c r="O2523" i="1"/>
  <c r="A2523" i="1" s="1"/>
  <c r="P2523" i="1"/>
  <c r="B2523" i="1" s="1"/>
  <c r="H2524" i="1"/>
  <c r="O2524" i="1"/>
  <c r="A2524" i="1" s="1"/>
  <c r="P2524" i="1"/>
  <c r="B2524" i="1" s="1"/>
  <c r="H2525" i="1"/>
  <c r="O2525" i="1"/>
  <c r="A2525" i="1" s="1"/>
  <c r="P2525" i="1"/>
  <c r="B2525" i="1" s="1"/>
  <c r="H2526" i="1"/>
  <c r="O2526" i="1"/>
  <c r="A2526" i="1" s="1"/>
  <c r="P2526" i="1"/>
  <c r="B2526" i="1" s="1"/>
  <c r="H2527" i="1"/>
  <c r="O2527" i="1"/>
  <c r="A2527" i="1" s="1"/>
  <c r="P2527" i="1"/>
  <c r="B2527" i="1" s="1"/>
  <c r="H2528" i="1"/>
  <c r="O2528" i="1"/>
  <c r="A2528" i="1" s="1"/>
  <c r="P2528" i="1"/>
  <c r="B2528" i="1" s="1"/>
  <c r="H2529" i="1"/>
  <c r="O2529" i="1"/>
  <c r="A2529" i="1" s="1"/>
  <c r="P2529" i="1"/>
  <c r="B2529" i="1" s="1"/>
  <c r="H2530" i="1"/>
  <c r="O2530" i="1"/>
  <c r="A2530" i="1" s="1"/>
  <c r="P2530" i="1"/>
  <c r="B2530" i="1" s="1"/>
  <c r="H2531" i="1"/>
  <c r="O2531" i="1"/>
  <c r="A2531" i="1" s="1"/>
  <c r="P2531" i="1"/>
  <c r="B2531" i="1" s="1"/>
  <c r="H2532" i="1"/>
  <c r="O2532" i="1"/>
  <c r="A2532" i="1" s="1"/>
  <c r="P2532" i="1"/>
  <c r="B2532" i="1" s="1"/>
  <c r="H2533" i="1"/>
  <c r="O2533" i="1"/>
  <c r="A2533" i="1" s="1"/>
  <c r="P2533" i="1"/>
  <c r="B2533" i="1" s="1"/>
  <c r="H2534" i="1"/>
  <c r="O2534" i="1"/>
  <c r="A2534" i="1" s="1"/>
  <c r="P2534" i="1"/>
  <c r="B2534" i="1" s="1"/>
  <c r="H2535" i="1"/>
  <c r="O2535" i="1"/>
  <c r="A2535" i="1" s="1"/>
  <c r="P2535" i="1"/>
  <c r="B2535" i="1" s="1"/>
  <c r="H2536" i="1"/>
  <c r="O2536" i="1"/>
  <c r="A2536" i="1" s="1"/>
  <c r="P2536" i="1"/>
  <c r="B2536" i="1" s="1"/>
  <c r="H2537" i="1"/>
  <c r="O2537" i="1"/>
  <c r="A2537" i="1" s="1"/>
  <c r="P2537" i="1"/>
  <c r="B2537" i="1" s="1"/>
  <c r="H2538" i="1"/>
  <c r="O2538" i="1"/>
  <c r="A2538" i="1" s="1"/>
  <c r="P2538" i="1"/>
  <c r="B2538" i="1" s="1"/>
  <c r="H2539" i="1"/>
  <c r="O2539" i="1"/>
  <c r="A2539" i="1" s="1"/>
  <c r="P2539" i="1"/>
  <c r="B2539" i="1" s="1"/>
  <c r="H2540" i="1"/>
  <c r="O2540" i="1"/>
  <c r="A2540" i="1" s="1"/>
  <c r="P2540" i="1"/>
  <c r="B2540" i="1" s="1"/>
  <c r="H2541" i="1"/>
  <c r="O2541" i="1"/>
  <c r="A2541" i="1" s="1"/>
  <c r="P2541" i="1"/>
  <c r="B2541" i="1" s="1"/>
  <c r="H2542" i="1"/>
  <c r="O2542" i="1"/>
  <c r="A2542" i="1" s="1"/>
  <c r="P2542" i="1"/>
  <c r="B2542" i="1" s="1"/>
  <c r="H2543" i="1"/>
  <c r="O2543" i="1"/>
  <c r="A2543" i="1" s="1"/>
  <c r="P2543" i="1"/>
  <c r="B2543" i="1" s="1"/>
  <c r="H2544" i="1"/>
  <c r="O2544" i="1"/>
  <c r="A2544" i="1" s="1"/>
  <c r="P2544" i="1"/>
  <c r="B2544" i="1" s="1"/>
  <c r="H2545" i="1"/>
  <c r="O2545" i="1"/>
  <c r="A2545" i="1" s="1"/>
  <c r="P2545" i="1"/>
  <c r="B2545" i="1" s="1"/>
  <c r="H2546" i="1"/>
  <c r="O2546" i="1"/>
  <c r="A2546" i="1" s="1"/>
  <c r="P2546" i="1"/>
  <c r="B2546" i="1" s="1"/>
  <c r="H2547" i="1"/>
  <c r="O2547" i="1"/>
  <c r="A2547" i="1" s="1"/>
  <c r="P2547" i="1"/>
  <c r="B2547" i="1" s="1"/>
  <c r="H2548" i="1"/>
  <c r="O2548" i="1"/>
  <c r="A2548" i="1" s="1"/>
  <c r="P2548" i="1"/>
  <c r="B2548" i="1" s="1"/>
  <c r="H2549" i="1"/>
  <c r="O2549" i="1"/>
  <c r="A2549" i="1" s="1"/>
  <c r="P2549" i="1"/>
  <c r="B2549" i="1" s="1"/>
  <c r="H2550" i="1"/>
  <c r="O2550" i="1"/>
  <c r="A2550" i="1" s="1"/>
  <c r="P2550" i="1"/>
  <c r="B2550" i="1" s="1"/>
  <c r="H2551" i="1"/>
  <c r="O2551" i="1"/>
  <c r="A2551" i="1" s="1"/>
  <c r="P2551" i="1"/>
  <c r="B2551" i="1" s="1"/>
  <c r="H2552" i="1"/>
  <c r="O2552" i="1"/>
  <c r="A2552" i="1" s="1"/>
  <c r="P2552" i="1"/>
  <c r="B2552" i="1" s="1"/>
  <c r="H2553" i="1"/>
  <c r="O2553" i="1"/>
  <c r="A2553" i="1" s="1"/>
  <c r="P2553" i="1"/>
  <c r="B2553" i="1" s="1"/>
  <c r="H2554" i="1"/>
  <c r="O2554" i="1"/>
  <c r="A2554" i="1" s="1"/>
  <c r="P2554" i="1"/>
  <c r="B2554" i="1" s="1"/>
  <c r="H2555" i="1"/>
  <c r="O2555" i="1"/>
  <c r="A2555" i="1" s="1"/>
  <c r="P2555" i="1"/>
  <c r="B2555" i="1" s="1"/>
  <c r="H2556" i="1"/>
  <c r="O2556" i="1"/>
  <c r="A2556" i="1" s="1"/>
  <c r="P2556" i="1"/>
  <c r="B2556" i="1" s="1"/>
  <c r="H2557" i="1"/>
  <c r="O2557" i="1"/>
  <c r="A2557" i="1" s="1"/>
  <c r="P2557" i="1"/>
  <c r="B2557" i="1" s="1"/>
  <c r="H2558" i="1"/>
  <c r="O2558" i="1"/>
  <c r="A2558" i="1" s="1"/>
  <c r="P2558" i="1"/>
  <c r="B2558" i="1" s="1"/>
  <c r="H2559" i="1"/>
  <c r="O2559" i="1"/>
  <c r="A2559" i="1" s="1"/>
  <c r="P2559" i="1"/>
  <c r="B2559" i="1" s="1"/>
  <c r="H2560" i="1"/>
  <c r="O2560" i="1"/>
  <c r="A2560" i="1" s="1"/>
  <c r="P2560" i="1"/>
  <c r="B2560" i="1" s="1"/>
  <c r="H2561" i="1"/>
  <c r="O2561" i="1"/>
  <c r="A2561" i="1" s="1"/>
  <c r="P2561" i="1"/>
  <c r="B2561" i="1" s="1"/>
  <c r="H2562" i="1"/>
  <c r="O2562" i="1"/>
  <c r="A2562" i="1" s="1"/>
  <c r="P2562" i="1"/>
  <c r="B2562" i="1" s="1"/>
  <c r="H2563" i="1"/>
  <c r="O2563" i="1"/>
  <c r="A2563" i="1" s="1"/>
  <c r="P2563" i="1"/>
  <c r="B2563" i="1" s="1"/>
  <c r="H2564" i="1"/>
  <c r="O2564" i="1"/>
  <c r="A2564" i="1" s="1"/>
  <c r="P2564" i="1"/>
  <c r="B2564" i="1" s="1"/>
  <c r="H2565" i="1"/>
  <c r="O2565" i="1"/>
  <c r="A2565" i="1" s="1"/>
  <c r="P2565" i="1"/>
  <c r="B2565" i="1" s="1"/>
  <c r="H2566" i="1"/>
  <c r="O2566" i="1"/>
  <c r="A2566" i="1" s="1"/>
  <c r="P2566" i="1"/>
  <c r="B2566" i="1" s="1"/>
  <c r="H2567" i="1"/>
  <c r="O2567" i="1"/>
  <c r="A2567" i="1" s="1"/>
  <c r="P2567" i="1"/>
  <c r="B2567" i="1" s="1"/>
  <c r="H2568" i="1"/>
  <c r="O2568" i="1"/>
  <c r="A2568" i="1" s="1"/>
  <c r="P2568" i="1"/>
  <c r="B2568" i="1" s="1"/>
  <c r="H2569" i="1"/>
  <c r="O2569" i="1"/>
  <c r="A2569" i="1" s="1"/>
  <c r="P2569" i="1"/>
  <c r="B2569" i="1" s="1"/>
  <c r="H2570" i="1"/>
  <c r="O2570" i="1"/>
  <c r="A2570" i="1" s="1"/>
  <c r="P2570" i="1"/>
  <c r="B2570" i="1" s="1"/>
  <c r="H2571" i="1"/>
  <c r="O2571" i="1"/>
  <c r="A2571" i="1" s="1"/>
  <c r="P2571" i="1"/>
  <c r="B2571" i="1" s="1"/>
  <c r="H2572" i="1"/>
  <c r="O2572" i="1"/>
  <c r="A2572" i="1" s="1"/>
  <c r="P2572" i="1"/>
  <c r="B2572" i="1" s="1"/>
  <c r="H2573" i="1"/>
  <c r="O2573" i="1"/>
  <c r="A2573" i="1" s="1"/>
  <c r="P2573" i="1"/>
  <c r="B2573" i="1" s="1"/>
  <c r="H2574" i="1"/>
  <c r="O2574" i="1"/>
  <c r="A2574" i="1" s="1"/>
  <c r="P2574" i="1"/>
  <c r="B2574" i="1" s="1"/>
  <c r="H2575" i="1"/>
  <c r="O2575" i="1"/>
  <c r="A2575" i="1" s="1"/>
  <c r="P2575" i="1"/>
  <c r="B2575" i="1" s="1"/>
  <c r="H2576" i="1"/>
  <c r="O2576" i="1"/>
  <c r="A2576" i="1" s="1"/>
  <c r="P2576" i="1"/>
  <c r="B2576" i="1" s="1"/>
  <c r="H2577" i="1"/>
  <c r="O2577" i="1"/>
  <c r="A2577" i="1" s="1"/>
  <c r="P2577" i="1"/>
  <c r="B2577" i="1" s="1"/>
  <c r="H2578" i="1"/>
  <c r="O2578" i="1"/>
  <c r="A2578" i="1" s="1"/>
  <c r="P2578" i="1"/>
  <c r="B2578" i="1" s="1"/>
  <c r="H2579" i="1"/>
  <c r="O2579" i="1"/>
  <c r="A2579" i="1" s="1"/>
  <c r="P2579" i="1"/>
  <c r="B2579" i="1" s="1"/>
  <c r="H2580" i="1"/>
  <c r="O2580" i="1"/>
  <c r="A2580" i="1" s="1"/>
  <c r="P2580" i="1"/>
  <c r="B2580" i="1" s="1"/>
  <c r="H2581" i="1"/>
  <c r="O2581" i="1"/>
  <c r="A2581" i="1" s="1"/>
  <c r="P2581" i="1"/>
  <c r="B2581" i="1" s="1"/>
  <c r="H2582" i="1"/>
  <c r="O2582" i="1"/>
  <c r="A2582" i="1" s="1"/>
  <c r="P2582" i="1"/>
  <c r="B2582" i="1" s="1"/>
  <c r="H2583" i="1"/>
  <c r="O2583" i="1"/>
  <c r="A2583" i="1" s="1"/>
  <c r="P2583" i="1"/>
  <c r="B2583" i="1" s="1"/>
  <c r="H2584" i="1"/>
  <c r="O2584" i="1"/>
  <c r="A2584" i="1" s="1"/>
  <c r="P2584" i="1"/>
  <c r="B2584" i="1" s="1"/>
  <c r="H2585" i="1"/>
  <c r="O2585" i="1"/>
  <c r="A2585" i="1" s="1"/>
  <c r="P2585" i="1"/>
  <c r="B2585" i="1" s="1"/>
  <c r="H2586" i="1"/>
  <c r="O2586" i="1"/>
  <c r="A2586" i="1" s="1"/>
  <c r="P2586" i="1"/>
  <c r="B2586" i="1" s="1"/>
  <c r="H2587" i="1"/>
  <c r="O2587" i="1"/>
  <c r="A2587" i="1" s="1"/>
  <c r="P2587" i="1"/>
  <c r="B2587" i="1" s="1"/>
  <c r="H2588" i="1"/>
  <c r="O2588" i="1"/>
  <c r="A2588" i="1" s="1"/>
  <c r="P2588" i="1"/>
  <c r="B2588" i="1" s="1"/>
  <c r="H2589" i="1"/>
  <c r="O2589" i="1"/>
  <c r="A2589" i="1" s="1"/>
  <c r="P2589" i="1"/>
  <c r="B2589" i="1" s="1"/>
  <c r="H2590" i="1"/>
  <c r="O2590" i="1"/>
  <c r="A2590" i="1" s="1"/>
  <c r="P2590" i="1"/>
  <c r="B2590" i="1" s="1"/>
  <c r="H2591" i="1"/>
  <c r="O2591" i="1"/>
  <c r="A2591" i="1" s="1"/>
  <c r="P2591" i="1"/>
  <c r="B2591" i="1" s="1"/>
  <c r="H2592" i="1"/>
  <c r="O2592" i="1"/>
  <c r="A2592" i="1" s="1"/>
  <c r="P2592" i="1"/>
  <c r="B2592" i="1" s="1"/>
  <c r="H2593" i="1"/>
  <c r="O2593" i="1"/>
  <c r="A2593" i="1" s="1"/>
  <c r="P2593" i="1"/>
  <c r="B2593" i="1" s="1"/>
  <c r="H2594" i="1"/>
  <c r="O2594" i="1"/>
  <c r="A2594" i="1" s="1"/>
  <c r="P2594" i="1"/>
  <c r="B2594" i="1" s="1"/>
  <c r="H2595" i="1"/>
  <c r="O2595" i="1"/>
  <c r="A2595" i="1" s="1"/>
  <c r="P2595" i="1"/>
  <c r="B2595" i="1" s="1"/>
  <c r="H2596" i="1"/>
  <c r="O2596" i="1"/>
  <c r="A2596" i="1" s="1"/>
  <c r="P2596" i="1"/>
  <c r="B2596" i="1" s="1"/>
  <c r="H2597" i="1"/>
  <c r="O2597" i="1"/>
  <c r="A2597" i="1" s="1"/>
  <c r="P2597" i="1"/>
  <c r="B2597" i="1" s="1"/>
  <c r="H2598" i="1"/>
  <c r="O2598" i="1"/>
  <c r="A2598" i="1" s="1"/>
  <c r="P2598" i="1"/>
  <c r="B2598" i="1" s="1"/>
  <c r="H2599" i="1"/>
  <c r="O2599" i="1"/>
  <c r="A2599" i="1" s="1"/>
  <c r="P2599" i="1"/>
  <c r="B2599" i="1" s="1"/>
  <c r="H2600" i="1"/>
  <c r="O2600" i="1"/>
  <c r="A2600" i="1" s="1"/>
  <c r="P2600" i="1"/>
  <c r="B2600" i="1" s="1"/>
  <c r="H2601" i="1"/>
  <c r="O2601" i="1"/>
  <c r="A2601" i="1" s="1"/>
  <c r="P2601" i="1"/>
  <c r="B2601" i="1" s="1"/>
  <c r="H2602" i="1"/>
  <c r="O2602" i="1"/>
  <c r="A2602" i="1" s="1"/>
  <c r="P2602" i="1"/>
  <c r="B2602" i="1" s="1"/>
  <c r="H2603" i="1"/>
  <c r="O2603" i="1"/>
  <c r="A2603" i="1" s="1"/>
  <c r="P2603" i="1"/>
  <c r="B2603" i="1" s="1"/>
  <c r="H2604" i="1"/>
  <c r="O2604" i="1"/>
  <c r="A2604" i="1" s="1"/>
  <c r="P2604" i="1"/>
  <c r="B2604" i="1" s="1"/>
  <c r="H2605" i="1"/>
  <c r="O2605" i="1"/>
  <c r="A2605" i="1" s="1"/>
  <c r="P2605" i="1"/>
  <c r="B2605" i="1" s="1"/>
  <c r="H2606" i="1"/>
  <c r="O2606" i="1"/>
  <c r="A2606" i="1" s="1"/>
  <c r="P2606" i="1"/>
  <c r="B2606" i="1" s="1"/>
  <c r="H2607" i="1"/>
  <c r="O2607" i="1"/>
  <c r="A2607" i="1" s="1"/>
  <c r="P2607" i="1"/>
  <c r="B2607" i="1" s="1"/>
  <c r="H2608" i="1"/>
  <c r="O2608" i="1"/>
  <c r="A2608" i="1" s="1"/>
  <c r="P2608" i="1"/>
  <c r="B2608" i="1" s="1"/>
  <c r="H2609" i="1"/>
  <c r="O2609" i="1"/>
  <c r="A2609" i="1" s="1"/>
  <c r="P2609" i="1"/>
  <c r="B2609" i="1" s="1"/>
  <c r="H2610" i="1"/>
  <c r="O2610" i="1"/>
  <c r="A2610" i="1" s="1"/>
  <c r="P2610" i="1"/>
  <c r="B2610" i="1" s="1"/>
  <c r="H2611" i="1"/>
  <c r="O2611" i="1"/>
  <c r="A2611" i="1" s="1"/>
  <c r="P2611" i="1"/>
  <c r="B2611" i="1" s="1"/>
  <c r="H2612" i="1"/>
  <c r="O2612" i="1"/>
  <c r="A2612" i="1" s="1"/>
  <c r="P2612" i="1"/>
  <c r="B2612" i="1" s="1"/>
  <c r="H2613" i="1"/>
  <c r="O2613" i="1"/>
  <c r="A2613" i="1" s="1"/>
  <c r="P2613" i="1"/>
  <c r="B2613" i="1" s="1"/>
  <c r="H2614" i="1"/>
  <c r="O2614" i="1"/>
  <c r="A2614" i="1" s="1"/>
  <c r="P2614" i="1"/>
  <c r="B2614" i="1" s="1"/>
  <c r="H2615" i="1"/>
  <c r="O2615" i="1"/>
  <c r="A2615" i="1" s="1"/>
  <c r="P2615" i="1"/>
  <c r="B2615" i="1" s="1"/>
  <c r="H2616" i="1"/>
  <c r="O2616" i="1"/>
  <c r="A2616" i="1" s="1"/>
  <c r="P2616" i="1"/>
  <c r="B2616" i="1" s="1"/>
  <c r="H2617" i="1"/>
  <c r="O2617" i="1"/>
  <c r="A2617" i="1" s="1"/>
  <c r="P2617" i="1"/>
  <c r="B2617" i="1" s="1"/>
  <c r="H2618" i="1"/>
  <c r="O2618" i="1"/>
  <c r="A2618" i="1" s="1"/>
  <c r="P2618" i="1"/>
  <c r="B2618" i="1" s="1"/>
  <c r="H2619" i="1"/>
  <c r="O2619" i="1"/>
  <c r="A2619" i="1" s="1"/>
  <c r="P2619" i="1"/>
  <c r="B2619" i="1" s="1"/>
  <c r="H2620" i="1"/>
  <c r="O2620" i="1"/>
  <c r="A2620" i="1" s="1"/>
  <c r="P2620" i="1"/>
  <c r="B2620" i="1" s="1"/>
  <c r="H2621" i="1"/>
  <c r="O2621" i="1"/>
  <c r="A2621" i="1" s="1"/>
  <c r="P2621" i="1"/>
  <c r="B2621" i="1" s="1"/>
  <c r="H2622" i="1"/>
  <c r="O2622" i="1"/>
  <c r="A2622" i="1" s="1"/>
  <c r="P2622" i="1"/>
  <c r="B2622" i="1" s="1"/>
  <c r="H2623" i="1"/>
  <c r="O2623" i="1"/>
  <c r="A2623" i="1" s="1"/>
  <c r="P2623" i="1"/>
  <c r="B2623" i="1" s="1"/>
  <c r="H2624" i="1"/>
  <c r="O2624" i="1"/>
  <c r="A2624" i="1" s="1"/>
  <c r="P2624" i="1"/>
  <c r="B2624" i="1" s="1"/>
  <c r="H2625" i="1"/>
  <c r="O2625" i="1"/>
  <c r="A2625" i="1" s="1"/>
  <c r="P2625" i="1"/>
  <c r="B2625" i="1" s="1"/>
  <c r="H2626" i="1"/>
  <c r="O2626" i="1"/>
  <c r="A2626" i="1" s="1"/>
  <c r="P2626" i="1"/>
  <c r="B2626" i="1" s="1"/>
  <c r="H2627" i="1"/>
  <c r="O2627" i="1"/>
  <c r="A2627" i="1" s="1"/>
  <c r="P2627" i="1"/>
  <c r="B2627" i="1" s="1"/>
  <c r="H2628" i="1"/>
  <c r="O2628" i="1"/>
  <c r="A2628" i="1" s="1"/>
  <c r="P2628" i="1"/>
  <c r="B2628" i="1" s="1"/>
  <c r="H2629" i="1"/>
  <c r="O2629" i="1"/>
  <c r="A2629" i="1" s="1"/>
  <c r="P2629" i="1"/>
  <c r="B2629" i="1" s="1"/>
  <c r="H2630" i="1"/>
  <c r="O2630" i="1"/>
  <c r="A2630" i="1" s="1"/>
  <c r="P2630" i="1"/>
  <c r="B2630" i="1" s="1"/>
  <c r="H2631" i="1"/>
  <c r="O2631" i="1"/>
  <c r="A2631" i="1" s="1"/>
  <c r="P2631" i="1"/>
  <c r="B2631" i="1" s="1"/>
  <c r="H2632" i="1"/>
  <c r="O2632" i="1"/>
  <c r="A2632" i="1" s="1"/>
  <c r="P2632" i="1"/>
  <c r="B2632" i="1" s="1"/>
  <c r="H2633" i="1"/>
  <c r="O2633" i="1"/>
  <c r="A2633" i="1" s="1"/>
  <c r="P2633" i="1"/>
  <c r="B2633" i="1" s="1"/>
  <c r="H2634" i="1"/>
  <c r="O2634" i="1"/>
  <c r="A2634" i="1" s="1"/>
  <c r="P2634" i="1"/>
  <c r="B2634" i="1" s="1"/>
  <c r="H2635" i="1"/>
  <c r="O2635" i="1"/>
  <c r="A2635" i="1" s="1"/>
  <c r="P2635" i="1"/>
  <c r="B2635" i="1" s="1"/>
  <c r="H2636" i="1"/>
  <c r="O2636" i="1"/>
  <c r="A2636" i="1" s="1"/>
  <c r="P2636" i="1"/>
  <c r="B2636" i="1" s="1"/>
  <c r="H2637" i="1"/>
  <c r="O2637" i="1"/>
  <c r="A2637" i="1" s="1"/>
  <c r="P2637" i="1"/>
  <c r="B2637" i="1" s="1"/>
  <c r="H2638" i="1"/>
  <c r="O2638" i="1"/>
  <c r="A2638" i="1" s="1"/>
  <c r="P2638" i="1"/>
  <c r="B2638" i="1" s="1"/>
  <c r="H2639" i="1"/>
  <c r="O2639" i="1"/>
  <c r="A2639" i="1" s="1"/>
  <c r="P2639" i="1"/>
  <c r="B2639" i="1" s="1"/>
  <c r="H2640" i="1"/>
  <c r="O2640" i="1"/>
  <c r="A2640" i="1" s="1"/>
  <c r="P2640" i="1"/>
  <c r="B2640" i="1" s="1"/>
  <c r="H2641" i="1"/>
  <c r="O2641" i="1"/>
  <c r="A2641" i="1" s="1"/>
  <c r="P2641" i="1"/>
  <c r="B2641" i="1" s="1"/>
  <c r="H2642" i="1"/>
  <c r="O2642" i="1"/>
  <c r="A2642" i="1" s="1"/>
  <c r="P2642" i="1"/>
  <c r="B2642" i="1" s="1"/>
  <c r="H2643" i="1"/>
  <c r="O2643" i="1"/>
  <c r="A2643" i="1" s="1"/>
  <c r="P2643" i="1"/>
  <c r="B2643" i="1" s="1"/>
  <c r="H2644" i="1"/>
  <c r="O2644" i="1"/>
  <c r="A2644" i="1" s="1"/>
  <c r="P2644" i="1"/>
  <c r="B2644" i="1" s="1"/>
  <c r="H2645" i="1"/>
  <c r="O2645" i="1"/>
  <c r="A2645" i="1" s="1"/>
  <c r="P2645" i="1"/>
  <c r="B2645" i="1" s="1"/>
  <c r="H2646" i="1"/>
  <c r="O2646" i="1"/>
  <c r="A2646" i="1" s="1"/>
  <c r="P2646" i="1"/>
  <c r="B2646" i="1" s="1"/>
  <c r="H2647" i="1"/>
  <c r="O2647" i="1"/>
  <c r="A2647" i="1" s="1"/>
  <c r="P2647" i="1"/>
  <c r="B2647" i="1" s="1"/>
  <c r="H2648" i="1"/>
  <c r="O2648" i="1"/>
  <c r="A2648" i="1" s="1"/>
  <c r="P2648" i="1"/>
  <c r="B2648" i="1" s="1"/>
  <c r="H2649" i="1"/>
  <c r="O2649" i="1"/>
  <c r="A2649" i="1" s="1"/>
  <c r="P2649" i="1"/>
  <c r="B2649" i="1" s="1"/>
  <c r="H2650" i="1"/>
  <c r="O2650" i="1"/>
  <c r="A2650" i="1" s="1"/>
  <c r="P2650" i="1"/>
  <c r="B2650" i="1" s="1"/>
  <c r="H2651" i="1"/>
  <c r="O2651" i="1"/>
  <c r="A2651" i="1" s="1"/>
  <c r="P2651" i="1"/>
  <c r="B2651" i="1" s="1"/>
  <c r="H2652" i="1"/>
  <c r="O2652" i="1"/>
  <c r="A2652" i="1" s="1"/>
  <c r="P2652" i="1"/>
  <c r="B2652" i="1" s="1"/>
  <c r="H2653" i="1"/>
  <c r="O2653" i="1"/>
  <c r="A2653" i="1" s="1"/>
  <c r="P2653" i="1"/>
  <c r="B2653" i="1" s="1"/>
  <c r="H2654" i="1"/>
  <c r="O2654" i="1"/>
  <c r="A2654" i="1" s="1"/>
  <c r="P2654" i="1"/>
  <c r="B2654" i="1" s="1"/>
  <c r="H2655" i="1"/>
  <c r="O2655" i="1"/>
  <c r="A2655" i="1" s="1"/>
  <c r="P2655" i="1"/>
  <c r="B2655" i="1" s="1"/>
  <c r="H2656" i="1"/>
  <c r="O2656" i="1"/>
  <c r="A2656" i="1" s="1"/>
  <c r="P2656" i="1"/>
  <c r="B2656" i="1" s="1"/>
  <c r="H2657" i="1"/>
  <c r="O2657" i="1"/>
  <c r="A2657" i="1" s="1"/>
  <c r="P2657" i="1"/>
  <c r="B2657" i="1" s="1"/>
  <c r="H2658" i="1"/>
  <c r="O2658" i="1"/>
  <c r="A2658" i="1" s="1"/>
  <c r="P2658" i="1"/>
  <c r="B2658" i="1" s="1"/>
  <c r="H2659" i="1"/>
  <c r="O2659" i="1"/>
  <c r="A2659" i="1" s="1"/>
  <c r="P2659" i="1"/>
  <c r="B2659" i="1" s="1"/>
  <c r="H2660" i="1"/>
  <c r="O2660" i="1"/>
  <c r="A2660" i="1" s="1"/>
  <c r="P2660" i="1"/>
  <c r="B2660" i="1" s="1"/>
  <c r="H2661" i="1"/>
  <c r="O2661" i="1"/>
  <c r="A2661" i="1" s="1"/>
  <c r="P2661" i="1"/>
  <c r="B2661" i="1" s="1"/>
  <c r="H2662" i="1"/>
  <c r="O2662" i="1"/>
  <c r="A2662" i="1" s="1"/>
  <c r="P2662" i="1"/>
  <c r="B2662" i="1" s="1"/>
  <c r="H2663" i="1"/>
  <c r="O2663" i="1"/>
  <c r="A2663" i="1" s="1"/>
  <c r="P2663" i="1"/>
  <c r="B2663" i="1" s="1"/>
  <c r="H2664" i="1"/>
  <c r="O2664" i="1"/>
  <c r="A2664" i="1" s="1"/>
  <c r="P2664" i="1"/>
  <c r="B2664" i="1" s="1"/>
  <c r="H2665" i="1"/>
  <c r="O2665" i="1"/>
  <c r="A2665" i="1" s="1"/>
  <c r="P2665" i="1"/>
  <c r="B2665" i="1" s="1"/>
  <c r="H2666" i="1"/>
  <c r="O2666" i="1"/>
  <c r="A2666" i="1" s="1"/>
  <c r="P2666" i="1"/>
  <c r="B2666" i="1" s="1"/>
  <c r="H2667" i="1"/>
  <c r="O2667" i="1"/>
  <c r="A2667" i="1" s="1"/>
  <c r="P2667" i="1"/>
  <c r="B2667" i="1" s="1"/>
  <c r="H2668" i="1"/>
  <c r="O2668" i="1"/>
  <c r="A2668" i="1" s="1"/>
  <c r="P2668" i="1"/>
  <c r="B2668" i="1" s="1"/>
  <c r="H2669" i="1"/>
  <c r="O2669" i="1"/>
  <c r="A2669" i="1" s="1"/>
  <c r="P2669" i="1"/>
  <c r="B2669" i="1" s="1"/>
  <c r="H2670" i="1"/>
  <c r="O2670" i="1"/>
  <c r="A2670" i="1" s="1"/>
  <c r="P2670" i="1"/>
  <c r="B2670" i="1" s="1"/>
  <c r="H2671" i="1"/>
  <c r="O2671" i="1"/>
  <c r="A2671" i="1" s="1"/>
  <c r="P2671" i="1"/>
  <c r="B2671" i="1" s="1"/>
  <c r="H2672" i="1"/>
  <c r="O2672" i="1"/>
  <c r="A2672" i="1" s="1"/>
  <c r="P2672" i="1"/>
  <c r="B2672" i="1" s="1"/>
  <c r="H2673" i="1"/>
  <c r="O2673" i="1"/>
  <c r="A2673" i="1" s="1"/>
  <c r="P2673" i="1"/>
  <c r="B2673" i="1" s="1"/>
  <c r="H2674" i="1"/>
  <c r="O2674" i="1"/>
  <c r="A2674" i="1" s="1"/>
  <c r="P2674" i="1"/>
  <c r="B2674" i="1" s="1"/>
  <c r="H2675" i="1"/>
  <c r="O2675" i="1"/>
  <c r="A2675" i="1" s="1"/>
  <c r="P2675" i="1"/>
  <c r="B2675" i="1" s="1"/>
  <c r="H2676" i="1"/>
  <c r="O2676" i="1"/>
  <c r="A2676" i="1" s="1"/>
  <c r="P2676" i="1"/>
  <c r="B2676" i="1" s="1"/>
  <c r="H2677" i="1"/>
  <c r="O2677" i="1"/>
  <c r="A2677" i="1" s="1"/>
  <c r="P2677" i="1"/>
  <c r="B2677" i="1" s="1"/>
  <c r="H2678" i="1"/>
  <c r="O2678" i="1"/>
  <c r="A2678" i="1" s="1"/>
  <c r="P2678" i="1"/>
  <c r="B2678" i="1" s="1"/>
  <c r="H2679" i="1"/>
  <c r="O2679" i="1"/>
  <c r="A2679" i="1" s="1"/>
  <c r="P2679" i="1"/>
  <c r="B2679" i="1" s="1"/>
  <c r="H2680" i="1"/>
  <c r="O2680" i="1"/>
  <c r="A2680" i="1" s="1"/>
  <c r="P2680" i="1"/>
  <c r="B2680" i="1" s="1"/>
  <c r="H2681" i="1"/>
  <c r="O2681" i="1"/>
  <c r="A2681" i="1" s="1"/>
  <c r="P2681" i="1"/>
  <c r="B2681" i="1" s="1"/>
  <c r="H2682" i="1"/>
  <c r="O2682" i="1"/>
  <c r="A2682" i="1" s="1"/>
  <c r="P2682" i="1"/>
  <c r="B2682" i="1" s="1"/>
  <c r="H2683" i="1"/>
  <c r="O2683" i="1"/>
  <c r="A2683" i="1" s="1"/>
  <c r="P2683" i="1"/>
  <c r="B2683" i="1" s="1"/>
  <c r="H2684" i="1"/>
  <c r="O2684" i="1"/>
  <c r="A2684" i="1" s="1"/>
  <c r="P2684" i="1"/>
  <c r="B2684" i="1" s="1"/>
  <c r="H2685" i="1"/>
  <c r="O2685" i="1"/>
  <c r="A2685" i="1" s="1"/>
  <c r="P2685" i="1"/>
  <c r="B2685" i="1" s="1"/>
  <c r="H2686" i="1"/>
  <c r="O2686" i="1"/>
  <c r="A2686" i="1" s="1"/>
  <c r="P2686" i="1"/>
  <c r="B2686" i="1" s="1"/>
  <c r="H2687" i="1"/>
  <c r="O2687" i="1"/>
  <c r="A2687" i="1" s="1"/>
  <c r="P2687" i="1"/>
  <c r="B2687" i="1" s="1"/>
  <c r="H2688" i="1"/>
  <c r="O2688" i="1"/>
  <c r="A2688" i="1" s="1"/>
  <c r="P2688" i="1"/>
  <c r="B2688" i="1" s="1"/>
  <c r="H2689" i="1"/>
  <c r="O2689" i="1"/>
  <c r="A2689" i="1" s="1"/>
  <c r="P2689" i="1"/>
  <c r="B2689" i="1" s="1"/>
  <c r="H2690" i="1"/>
  <c r="O2690" i="1"/>
  <c r="A2690" i="1" s="1"/>
  <c r="P2690" i="1"/>
  <c r="B2690" i="1" s="1"/>
  <c r="H2691" i="1"/>
  <c r="O2691" i="1"/>
  <c r="A2691" i="1" s="1"/>
  <c r="P2691" i="1"/>
  <c r="B2691" i="1" s="1"/>
  <c r="H2692" i="1"/>
  <c r="O2692" i="1"/>
  <c r="A2692" i="1" s="1"/>
  <c r="P2692" i="1"/>
  <c r="B2692" i="1" s="1"/>
  <c r="H2693" i="1"/>
  <c r="O2693" i="1"/>
  <c r="A2693" i="1" s="1"/>
  <c r="P2693" i="1"/>
  <c r="B2693" i="1" s="1"/>
  <c r="H2694" i="1"/>
  <c r="O2694" i="1"/>
  <c r="A2694" i="1" s="1"/>
  <c r="P2694" i="1"/>
  <c r="B2694" i="1" s="1"/>
  <c r="H2695" i="1"/>
  <c r="O2695" i="1"/>
  <c r="A2695" i="1" s="1"/>
  <c r="P2695" i="1"/>
  <c r="B2695" i="1" s="1"/>
  <c r="H2696" i="1"/>
  <c r="O2696" i="1"/>
  <c r="A2696" i="1" s="1"/>
  <c r="P2696" i="1"/>
  <c r="B2696" i="1" s="1"/>
  <c r="H2697" i="1"/>
  <c r="O2697" i="1"/>
  <c r="A2697" i="1" s="1"/>
  <c r="P2697" i="1"/>
  <c r="B2697" i="1" s="1"/>
  <c r="H2698" i="1"/>
  <c r="O2698" i="1"/>
  <c r="A2698" i="1" s="1"/>
  <c r="P2698" i="1"/>
  <c r="B2698" i="1" s="1"/>
  <c r="H2699" i="1"/>
  <c r="O2699" i="1"/>
  <c r="A2699" i="1" s="1"/>
  <c r="P2699" i="1"/>
  <c r="B2699" i="1" s="1"/>
  <c r="H2700" i="1"/>
  <c r="O2700" i="1"/>
  <c r="A2700" i="1" s="1"/>
  <c r="P2700" i="1"/>
  <c r="B2700" i="1" s="1"/>
  <c r="H2701" i="1"/>
  <c r="O2701" i="1"/>
  <c r="A2701" i="1" s="1"/>
  <c r="P2701" i="1"/>
  <c r="B2701" i="1" s="1"/>
  <c r="H2702" i="1"/>
  <c r="O2702" i="1"/>
  <c r="A2702" i="1" s="1"/>
  <c r="P2702" i="1"/>
  <c r="B2702" i="1" s="1"/>
  <c r="H2703" i="1"/>
  <c r="O2703" i="1"/>
  <c r="A2703" i="1" s="1"/>
  <c r="P2703" i="1"/>
  <c r="B2703" i="1" s="1"/>
  <c r="H2704" i="1"/>
  <c r="O2704" i="1"/>
  <c r="A2704" i="1" s="1"/>
  <c r="P2704" i="1"/>
  <c r="B2704" i="1" s="1"/>
  <c r="H2705" i="1"/>
  <c r="O2705" i="1"/>
  <c r="A2705" i="1" s="1"/>
  <c r="P2705" i="1"/>
  <c r="B2705" i="1" s="1"/>
  <c r="H2706" i="1"/>
  <c r="O2706" i="1"/>
  <c r="A2706" i="1" s="1"/>
  <c r="P2706" i="1"/>
  <c r="B2706" i="1" s="1"/>
  <c r="H2707" i="1"/>
  <c r="O2707" i="1"/>
  <c r="A2707" i="1" s="1"/>
  <c r="P2707" i="1"/>
  <c r="B2707" i="1" s="1"/>
  <c r="H2708" i="1"/>
  <c r="O2708" i="1"/>
  <c r="A2708" i="1" s="1"/>
  <c r="P2708" i="1"/>
  <c r="B2708" i="1" s="1"/>
  <c r="H2709" i="1"/>
  <c r="O2709" i="1"/>
  <c r="A2709" i="1" s="1"/>
  <c r="P2709" i="1"/>
  <c r="B2709" i="1" s="1"/>
  <c r="H2710" i="1"/>
  <c r="O2710" i="1"/>
  <c r="A2710" i="1" s="1"/>
  <c r="P2710" i="1"/>
  <c r="B2710" i="1" s="1"/>
  <c r="H2711" i="1"/>
  <c r="O2711" i="1"/>
  <c r="A2711" i="1" s="1"/>
  <c r="P2711" i="1"/>
  <c r="B2711" i="1" s="1"/>
  <c r="H2712" i="1"/>
  <c r="O2712" i="1"/>
  <c r="A2712" i="1" s="1"/>
  <c r="P2712" i="1"/>
  <c r="B2712" i="1" s="1"/>
  <c r="H2713" i="1"/>
  <c r="O2713" i="1"/>
  <c r="A2713" i="1" s="1"/>
  <c r="P2713" i="1"/>
  <c r="B2713" i="1" s="1"/>
  <c r="H2714" i="1"/>
  <c r="O2714" i="1"/>
  <c r="A2714" i="1" s="1"/>
  <c r="P2714" i="1"/>
  <c r="B2714" i="1" s="1"/>
  <c r="H2715" i="1"/>
  <c r="O2715" i="1"/>
  <c r="A2715" i="1" s="1"/>
  <c r="P2715" i="1"/>
  <c r="B2715" i="1" s="1"/>
  <c r="H2716" i="1"/>
  <c r="O2716" i="1"/>
  <c r="A2716" i="1" s="1"/>
  <c r="P2716" i="1"/>
  <c r="B2716" i="1" s="1"/>
  <c r="H2717" i="1"/>
  <c r="O2717" i="1"/>
  <c r="A2717" i="1" s="1"/>
  <c r="P2717" i="1"/>
  <c r="B2717" i="1" s="1"/>
  <c r="H2718" i="1"/>
  <c r="O2718" i="1"/>
  <c r="A2718" i="1" s="1"/>
  <c r="P2718" i="1"/>
  <c r="B2718" i="1" s="1"/>
  <c r="H2719" i="1"/>
  <c r="O2719" i="1"/>
  <c r="A2719" i="1" s="1"/>
  <c r="P2719" i="1"/>
  <c r="B2719" i="1" s="1"/>
  <c r="H2720" i="1"/>
  <c r="O2720" i="1"/>
  <c r="A2720" i="1" s="1"/>
  <c r="P2720" i="1"/>
  <c r="B2720" i="1" s="1"/>
  <c r="H2721" i="1"/>
  <c r="O2721" i="1"/>
  <c r="A2721" i="1" s="1"/>
  <c r="P2721" i="1"/>
  <c r="B2721" i="1" s="1"/>
  <c r="H2722" i="1"/>
  <c r="O2722" i="1"/>
  <c r="A2722" i="1" s="1"/>
  <c r="P2722" i="1"/>
  <c r="B2722" i="1" s="1"/>
  <c r="H2723" i="1"/>
  <c r="O2723" i="1"/>
  <c r="A2723" i="1" s="1"/>
  <c r="P2723" i="1"/>
  <c r="B2723" i="1" s="1"/>
  <c r="H2724" i="1"/>
  <c r="O2724" i="1"/>
  <c r="A2724" i="1" s="1"/>
  <c r="P2724" i="1"/>
  <c r="B2724" i="1" s="1"/>
  <c r="H2725" i="1"/>
  <c r="O2725" i="1"/>
  <c r="A2725" i="1" s="1"/>
  <c r="P2725" i="1"/>
  <c r="B2725" i="1" s="1"/>
  <c r="H2726" i="1"/>
  <c r="O2726" i="1"/>
  <c r="A2726" i="1" s="1"/>
  <c r="P2726" i="1"/>
  <c r="B2726" i="1" s="1"/>
  <c r="H2727" i="1"/>
  <c r="O2727" i="1"/>
  <c r="A2727" i="1" s="1"/>
  <c r="P2727" i="1"/>
  <c r="B2727" i="1" s="1"/>
  <c r="H2728" i="1"/>
  <c r="O2728" i="1"/>
  <c r="A2728" i="1" s="1"/>
  <c r="P2728" i="1"/>
  <c r="B2728" i="1" s="1"/>
  <c r="H2729" i="1"/>
  <c r="O2729" i="1"/>
  <c r="A2729" i="1" s="1"/>
  <c r="P2729" i="1"/>
  <c r="B2729" i="1" s="1"/>
  <c r="H2730" i="1"/>
  <c r="O2730" i="1"/>
  <c r="A2730" i="1" s="1"/>
  <c r="P2730" i="1"/>
  <c r="B2730" i="1" s="1"/>
  <c r="H2731" i="1"/>
  <c r="O2731" i="1"/>
  <c r="A2731" i="1" s="1"/>
  <c r="P2731" i="1"/>
  <c r="B2731" i="1" s="1"/>
  <c r="H2732" i="1"/>
  <c r="O2732" i="1"/>
  <c r="A2732" i="1" s="1"/>
  <c r="P2732" i="1"/>
  <c r="B2732" i="1" s="1"/>
  <c r="H2733" i="1"/>
  <c r="O2733" i="1"/>
  <c r="A2733" i="1" s="1"/>
  <c r="P2733" i="1"/>
  <c r="B2733" i="1" s="1"/>
  <c r="H2734" i="1"/>
  <c r="O2734" i="1"/>
  <c r="A2734" i="1" s="1"/>
  <c r="P2734" i="1"/>
  <c r="B2734" i="1" s="1"/>
  <c r="H2735" i="1"/>
  <c r="O2735" i="1"/>
  <c r="A2735" i="1" s="1"/>
  <c r="P2735" i="1"/>
  <c r="B2735" i="1" s="1"/>
  <c r="H2736" i="1"/>
  <c r="O2736" i="1"/>
  <c r="A2736" i="1" s="1"/>
  <c r="P2736" i="1"/>
  <c r="B2736" i="1" s="1"/>
  <c r="H2737" i="1"/>
  <c r="O2737" i="1"/>
  <c r="A2737" i="1" s="1"/>
  <c r="P2737" i="1"/>
  <c r="B2737" i="1" s="1"/>
  <c r="H2738" i="1"/>
  <c r="O2738" i="1"/>
  <c r="A2738" i="1" s="1"/>
  <c r="P2738" i="1"/>
  <c r="B2738" i="1" s="1"/>
  <c r="H2739" i="1"/>
  <c r="O2739" i="1"/>
  <c r="A2739" i="1" s="1"/>
  <c r="P2739" i="1"/>
  <c r="B2739" i="1" s="1"/>
  <c r="H2740" i="1"/>
  <c r="O2740" i="1"/>
  <c r="A2740" i="1" s="1"/>
  <c r="P2740" i="1"/>
  <c r="B2740" i="1" s="1"/>
  <c r="H2741" i="1"/>
  <c r="O2741" i="1"/>
  <c r="A2741" i="1" s="1"/>
  <c r="P2741" i="1"/>
  <c r="B2741" i="1" s="1"/>
  <c r="H2742" i="1"/>
  <c r="O2742" i="1"/>
  <c r="A2742" i="1" s="1"/>
  <c r="P2742" i="1"/>
  <c r="B2742" i="1" s="1"/>
  <c r="H2743" i="1"/>
  <c r="O2743" i="1"/>
  <c r="A2743" i="1" s="1"/>
  <c r="P2743" i="1"/>
  <c r="B2743" i="1" s="1"/>
  <c r="H2744" i="1"/>
  <c r="O2744" i="1"/>
  <c r="A2744" i="1" s="1"/>
  <c r="P2744" i="1"/>
  <c r="B2744" i="1" s="1"/>
  <c r="H2745" i="1"/>
  <c r="O2745" i="1"/>
  <c r="A2745" i="1" s="1"/>
  <c r="P2745" i="1"/>
  <c r="B2745" i="1" s="1"/>
  <c r="H2746" i="1"/>
  <c r="O2746" i="1"/>
  <c r="A2746" i="1" s="1"/>
  <c r="P2746" i="1"/>
  <c r="B2746" i="1" s="1"/>
  <c r="H2747" i="1"/>
  <c r="O2747" i="1"/>
  <c r="A2747" i="1" s="1"/>
  <c r="P2747" i="1"/>
  <c r="B2747" i="1" s="1"/>
  <c r="H2748" i="1"/>
  <c r="O2748" i="1"/>
  <c r="A2748" i="1" s="1"/>
  <c r="P2748" i="1"/>
  <c r="B2748" i="1" s="1"/>
  <c r="H2749" i="1"/>
  <c r="O2749" i="1"/>
  <c r="A2749" i="1" s="1"/>
  <c r="P2749" i="1"/>
  <c r="B2749" i="1" s="1"/>
  <c r="H2750" i="1"/>
  <c r="O2750" i="1"/>
  <c r="A2750" i="1" s="1"/>
  <c r="P2750" i="1"/>
  <c r="B2750" i="1" s="1"/>
  <c r="H2751" i="1"/>
  <c r="O2751" i="1"/>
  <c r="A2751" i="1" s="1"/>
  <c r="P2751" i="1"/>
  <c r="B2751" i="1" s="1"/>
  <c r="H2752" i="1"/>
  <c r="O2752" i="1"/>
  <c r="A2752" i="1" s="1"/>
  <c r="P2752" i="1"/>
  <c r="B2752" i="1" s="1"/>
  <c r="H2753" i="1"/>
  <c r="O2753" i="1"/>
  <c r="A2753" i="1" s="1"/>
  <c r="P2753" i="1"/>
  <c r="B2753" i="1" s="1"/>
  <c r="H2754" i="1"/>
  <c r="O2754" i="1"/>
  <c r="A2754" i="1" s="1"/>
  <c r="P2754" i="1"/>
  <c r="B2754" i="1" s="1"/>
  <c r="H2755" i="1"/>
  <c r="O2755" i="1"/>
  <c r="A2755" i="1" s="1"/>
  <c r="P2755" i="1"/>
  <c r="B2755" i="1" s="1"/>
  <c r="H2756" i="1"/>
  <c r="O2756" i="1"/>
  <c r="A2756" i="1" s="1"/>
  <c r="P2756" i="1"/>
  <c r="B2756" i="1" s="1"/>
  <c r="H2757" i="1"/>
  <c r="O2757" i="1"/>
  <c r="A2757" i="1" s="1"/>
  <c r="P2757" i="1"/>
  <c r="B2757" i="1" s="1"/>
  <c r="H2758" i="1"/>
  <c r="O2758" i="1"/>
  <c r="A2758" i="1" s="1"/>
  <c r="P2758" i="1"/>
  <c r="B2758" i="1" s="1"/>
  <c r="H2759" i="1"/>
  <c r="O2759" i="1"/>
  <c r="A2759" i="1" s="1"/>
  <c r="P2759" i="1"/>
  <c r="B2759" i="1" s="1"/>
  <c r="H2760" i="1"/>
  <c r="O2760" i="1"/>
  <c r="A2760" i="1" s="1"/>
  <c r="P2760" i="1"/>
  <c r="B2760" i="1" s="1"/>
  <c r="H2761" i="1"/>
  <c r="O2761" i="1"/>
  <c r="A2761" i="1" s="1"/>
  <c r="P2761" i="1"/>
  <c r="B2761" i="1" s="1"/>
  <c r="H2762" i="1"/>
  <c r="O2762" i="1"/>
  <c r="A2762" i="1" s="1"/>
  <c r="P2762" i="1"/>
  <c r="B2762" i="1" s="1"/>
  <c r="H2763" i="1"/>
  <c r="O2763" i="1"/>
  <c r="A2763" i="1" s="1"/>
  <c r="P2763" i="1"/>
  <c r="B2763" i="1" s="1"/>
  <c r="H2764" i="1"/>
  <c r="O2764" i="1"/>
  <c r="A2764" i="1" s="1"/>
  <c r="P2764" i="1"/>
  <c r="B2764" i="1" s="1"/>
  <c r="H2765" i="1"/>
  <c r="O2765" i="1"/>
  <c r="A2765" i="1" s="1"/>
  <c r="P2765" i="1"/>
  <c r="B2765" i="1" s="1"/>
  <c r="H2766" i="1"/>
  <c r="O2766" i="1"/>
  <c r="A2766" i="1" s="1"/>
  <c r="P2766" i="1"/>
  <c r="B2766" i="1" s="1"/>
  <c r="H2767" i="1"/>
  <c r="O2767" i="1"/>
  <c r="A2767" i="1" s="1"/>
  <c r="P2767" i="1"/>
  <c r="B2767" i="1" s="1"/>
  <c r="H2768" i="1"/>
  <c r="O2768" i="1"/>
  <c r="A2768" i="1" s="1"/>
  <c r="P2768" i="1"/>
  <c r="B2768" i="1" s="1"/>
  <c r="H2769" i="1"/>
  <c r="O2769" i="1"/>
  <c r="A2769" i="1" s="1"/>
  <c r="P2769" i="1"/>
  <c r="B2769" i="1" s="1"/>
  <c r="H2770" i="1"/>
  <c r="O2770" i="1"/>
  <c r="A2770" i="1" s="1"/>
  <c r="P2770" i="1"/>
  <c r="B2770" i="1" s="1"/>
  <c r="H2771" i="1"/>
  <c r="O2771" i="1"/>
  <c r="A2771" i="1" s="1"/>
  <c r="P2771" i="1"/>
  <c r="B2771" i="1" s="1"/>
  <c r="H2772" i="1"/>
  <c r="O2772" i="1"/>
  <c r="A2772" i="1" s="1"/>
  <c r="P2772" i="1"/>
  <c r="B2772" i="1" s="1"/>
  <c r="H2773" i="1"/>
  <c r="O2773" i="1"/>
  <c r="A2773" i="1" s="1"/>
  <c r="P2773" i="1"/>
  <c r="B2773" i="1" s="1"/>
  <c r="H2774" i="1"/>
  <c r="O2774" i="1"/>
  <c r="A2774" i="1" s="1"/>
  <c r="P2774" i="1"/>
  <c r="B2774" i="1" s="1"/>
  <c r="H2775" i="1"/>
  <c r="O2775" i="1"/>
  <c r="A2775" i="1" s="1"/>
  <c r="P2775" i="1"/>
  <c r="B2775" i="1" s="1"/>
  <c r="H2776" i="1"/>
  <c r="O2776" i="1"/>
  <c r="A2776" i="1" s="1"/>
  <c r="P2776" i="1"/>
  <c r="B2776" i="1" s="1"/>
  <c r="H2777" i="1"/>
  <c r="O2777" i="1"/>
  <c r="A2777" i="1" s="1"/>
  <c r="P2777" i="1"/>
  <c r="B2777" i="1" s="1"/>
  <c r="H2778" i="1"/>
  <c r="O2778" i="1"/>
  <c r="A2778" i="1" s="1"/>
  <c r="P2778" i="1"/>
  <c r="B2778" i="1" s="1"/>
  <c r="H2779" i="1"/>
  <c r="O2779" i="1"/>
  <c r="A2779" i="1" s="1"/>
  <c r="P2779" i="1"/>
  <c r="B2779" i="1" s="1"/>
  <c r="H2780" i="1"/>
  <c r="O2780" i="1"/>
  <c r="A2780" i="1" s="1"/>
  <c r="P2780" i="1"/>
  <c r="B2780" i="1" s="1"/>
  <c r="H2781" i="1"/>
  <c r="O2781" i="1"/>
  <c r="A2781" i="1" s="1"/>
  <c r="P2781" i="1"/>
  <c r="B2781" i="1" s="1"/>
  <c r="H2782" i="1"/>
  <c r="O2782" i="1"/>
  <c r="A2782" i="1" s="1"/>
  <c r="P2782" i="1"/>
  <c r="B2782" i="1" s="1"/>
  <c r="H2783" i="1"/>
  <c r="O2783" i="1"/>
  <c r="A2783" i="1" s="1"/>
  <c r="P2783" i="1"/>
  <c r="B2783" i="1" s="1"/>
  <c r="H2784" i="1"/>
  <c r="O2784" i="1"/>
  <c r="A2784" i="1" s="1"/>
  <c r="P2784" i="1"/>
  <c r="B2784" i="1" s="1"/>
  <c r="H2785" i="1"/>
  <c r="O2785" i="1"/>
  <c r="A2785" i="1" s="1"/>
  <c r="P2785" i="1"/>
  <c r="B2785" i="1" s="1"/>
  <c r="H2786" i="1"/>
  <c r="O2786" i="1"/>
  <c r="A2786" i="1" s="1"/>
  <c r="P2786" i="1"/>
  <c r="B2786" i="1" s="1"/>
  <c r="H2787" i="1"/>
  <c r="O2787" i="1"/>
  <c r="A2787" i="1" s="1"/>
  <c r="P2787" i="1"/>
  <c r="B2787" i="1" s="1"/>
  <c r="H2788" i="1"/>
  <c r="O2788" i="1"/>
  <c r="A2788" i="1" s="1"/>
  <c r="P2788" i="1"/>
  <c r="B2788" i="1" s="1"/>
  <c r="H2789" i="1"/>
  <c r="O2789" i="1"/>
  <c r="A2789" i="1" s="1"/>
  <c r="P2789" i="1"/>
  <c r="B2789" i="1" s="1"/>
  <c r="H2790" i="1"/>
  <c r="O2790" i="1"/>
  <c r="A2790" i="1" s="1"/>
  <c r="P2790" i="1"/>
  <c r="B2790" i="1" s="1"/>
  <c r="H2791" i="1"/>
  <c r="O2791" i="1"/>
  <c r="A2791" i="1" s="1"/>
  <c r="P2791" i="1"/>
  <c r="B2791" i="1" s="1"/>
  <c r="H2792" i="1"/>
  <c r="O2792" i="1"/>
  <c r="A2792" i="1" s="1"/>
  <c r="P2792" i="1"/>
  <c r="B2792" i="1" s="1"/>
  <c r="H2793" i="1"/>
  <c r="O2793" i="1"/>
  <c r="A2793" i="1" s="1"/>
  <c r="P2793" i="1"/>
  <c r="B2793" i="1" s="1"/>
  <c r="H2794" i="1"/>
  <c r="O2794" i="1"/>
  <c r="A2794" i="1" s="1"/>
  <c r="P2794" i="1"/>
  <c r="B2794" i="1" s="1"/>
  <c r="H2795" i="1"/>
  <c r="O2795" i="1"/>
  <c r="A2795" i="1" s="1"/>
  <c r="P2795" i="1"/>
  <c r="B2795" i="1" s="1"/>
  <c r="H2796" i="1"/>
  <c r="O2796" i="1"/>
  <c r="A2796" i="1" s="1"/>
  <c r="P2796" i="1"/>
  <c r="B2796" i="1" s="1"/>
  <c r="H2797" i="1"/>
  <c r="O2797" i="1"/>
  <c r="A2797" i="1" s="1"/>
  <c r="P2797" i="1"/>
  <c r="B2797" i="1" s="1"/>
  <c r="H2798" i="1"/>
  <c r="O2798" i="1"/>
  <c r="A2798" i="1" s="1"/>
  <c r="P2798" i="1"/>
  <c r="B2798" i="1" s="1"/>
  <c r="H2799" i="1"/>
  <c r="O2799" i="1"/>
  <c r="A2799" i="1" s="1"/>
  <c r="P2799" i="1"/>
  <c r="B2799" i="1" s="1"/>
  <c r="H2800" i="1"/>
  <c r="O2800" i="1"/>
  <c r="A2800" i="1" s="1"/>
  <c r="P2800" i="1"/>
  <c r="B2800" i="1" s="1"/>
  <c r="H2801" i="1"/>
  <c r="O2801" i="1"/>
  <c r="A2801" i="1" s="1"/>
  <c r="P2801" i="1"/>
  <c r="B2801" i="1" s="1"/>
  <c r="H2802" i="1"/>
  <c r="O2802" i="1"/>
  <c r="A2802" i="1" s="1"/>
  <c r="P2802" i="1"/>
  <c r="B2802" i="1" s="1"/>
  <c r="H2803" i="1"/>
  <c r="O2803" i="1"/>
  <c r="A2803" i="1" s="1"/>
  <c r="P2803" i="1"/>
  <c r="B2803" i="1" s="1"/>
  <c r="H2804" i="1"/>
  <c r="O2804" i="1"/>
  <c r="A2804" i="1" s="1"/>
  <c r="P2804" i="1"/>
  <c r="B2804" i="1" s="1"/>
  <c r="H2805" i="1"/>
  <c r="O2805" i="1"/>
  <c r="A2805" i="1" s="1"/>
  <c r="P2805" i="1"/>
  <c r="B2805" i="1" s="1"/>
  <c r="H2806" i="1"/>
  <c r="O2806" i="1"/>
  <c r="A2806" i="1" s="1"/>
  <c r="P2806" i="1"/>
  <c r="B2806" i="1" s="1"/>
  <c r="H2807" i="1"/>
  <c r="O2807" i="1"/>
  <c r="A2807" i="1" s="1"/>
  <c r="P2807" i="1"/>
  <c r="B2807" i="1" s="1"/>
  <c r="H2808" i="1"/>
  <c r="O2808" i="1"/>
  <c r="A2808" i="1" s="1"/>
  <c r="P2808" i="1"/>
  <c r="B2808" i="1" s="1"/>
  <c r="H2809" i="1"/>
  <c r="O2809" i="1"/>
  <c r="A2809" i="1" s="1"/>
  <c r="P2809" i="1"/>
  <c r="B2809" i="1" s="1"/>
  <c r="H2810" i="1"/>
  <c r="O2810" i="1"/>
  <c r="A2810" i="1" s="1"/>
  <c r="P2810" i="1"/>
  <c r="B2810" i="1" s="1"/>
  <c r="H2811" i="1"/>
  <c r="O2811" i="1"/>
  <c r="A2811" i="1" s="1"/>
  <c r="P2811" i="1"/>
  <c r="B2811" i="1" s="1"/>
  <c r="H2812" i="1"/>
  <c r="O2812" i="1"/>
  <c r="A2812" i="1" s="1"/>
  <c r="P2812" i="1"/>
  <c r="B2812" i="1" s="1"/>
  <c r="H2813" i="1"/>
  <c r="O2813" i="1"/>
  <c r="A2813" i="1" s="1"/>
  <c r="P2813" i="1"/>
  <c r="B2813" i="1" s="1"/>
  <c r="H2814" i="1"/>
  <c r="O2814" i="1"/>
  <c r="A2814" i="1" s="1"/>
  <c r="P2814" i="1"/>
  <c r="B2814" i="1" s="1"/>
  <c r="H2815" i="1"/>
  <c r="O2815" i="1"/>
  <c r="A2815" i="1" s="1"/>
  <c r="P2815" i="1"/>
  <c r="B2815" i="1" s="1"/>
  <c r="H2816" i="1"/>
  <c r="O2816" i="1"/>
  <c r="A2816" i="1" s="1"/>
  <c r="P2816" i="1"/>
  <c r="B2816" i="1" s="1"/>
  <c r="H2817" i="1"/>
  <c r="O2817" i="1"/>
  <c r="A2817" i="1" s="1"/>
  <c r="P2817" i="1"/>
  <c r="B2817" i="1" s="1"/>
  <c r="H2818" i="1"/>
  <c r="O2818" i="1"/>
  <c r="A2818" i="1" s="1"/>
  <c r="P2818" i="1"/>
  <c r="B2818" i="1" s="1"/>
  <c r="H2819" i="1"/>
  <c r="O2819" i="1"/>
  <c r="A2819" i="1" s="1"/>
  <c r="P2819" i="1"/>
  <c r="B2819" i="1" s="1"/>
  <c r="H2820" i="1"/>
  <c r="O2820" i="1"/>
  <c r="A2820" i="1" s="1"/>
  <c r="P2820" i="1"/>
  <c r="B2820" i="1" s="1"/>
  <c r="H2821" i="1"/>
  <c r="O2821" i="1"/>
  <c r="A2821" i="1" s="1"/>
  <c r="P2821" i="1"/>
  <c r="B2821" i="1" s="1"/>
  <c r="H2822" i="1"/>
  <c r="O2822" i="1"/>
  <c r="A2822" i="1" s="1"/>
  <c r="P2822" i="1"/>
  <c r="B2822" i="1" s="1"/>
  <c r="H2823" i="1"/>
  <c r="O2823" i="1"/>
  <c r="A2823" i="1" s="1"/>
  <c r="P2823" i="1"/>
  <c r="B2823" i="1" s="1"/>
  <c r="H2824" i="1"/>
  <c r="O2824" i="1"/>
  <c r="A2824" i="1" s="1"/>
  <c r="P2824" i="1"/>
  <c r="B2824" i="1" s="1"/>
  <c r="H2825" i="1"/>
  <c r="O2825" i="1"/>
  <c r="A2825" i="1" s="1"/>
  <c r="P2825" i="1"/>
  <c r="B2825" i="1" s="1"/>
  <c r="H2826" i="1"/>
  <c r="O2826" i="1"/>
  <c r="A2826" i="1" s="1"/>
  <c r="P2826" i="1"/>
  <c r="B2826" i="1" s="1"/>
  <c r="H2827" i="1"/>
  <c r="O2827" i="1"/>
  <c r="A2827" i="1" s="1"/>
  <c r="P2827" i="1"/>
  <c r="B2827" i="1" s="1"/>
  <c r="H2828" i="1"/>
  <c r="O2828" i="1"/>
  <c r="A2828" i="1" s="1"/>
  <c r="P2828" i="1"/>
  <c r="B2828" i="1" s="1"/>
  <c r="H2829" i="1"/>
  <c r="O2829" i="1"/>
  <c r="A2829" i="1" s="1"/>
  <c r="P2829" i="1"/>
  <c r="B2829" i="1" s="1"/>
  <c r="H2830" i="1"/>
  <c r="O2830" i="1"/>
  <c r="A2830" i="1" s="1"/>
  <c r="P2830" i="1"/>
  <c r="B2830" i="1" s="1"/>
  <c r="H2831" i="1"/>
  <c r="O2831" i="1"/>
  <c r="A2831" i="1" s="1"/>
  <c r="P2831" i="1"/>
  <c r="B2831" i="1" s="1"/>
  <c r="H2832" i="1"/>
  <c r="O2832" i="1"/>
  <c r="A2832" i="1" s="1"/>
  <c r="P2832" i="1"/>
  <c r="B2832" i="1" s="1"/>
  <c r="H2833" i="1"/>
  <c r="O2833" i="1"/>
  <c r="A2833" i="1" s="1"/>
  <c r="P2833" i="1"/>
  <c r="B2833" i="1" s="1"/>
  <c r="H2834" i="1"/>
  <c r="O2834" i="1"/>
  <c r="A2834" i="1" s="1"/>
  <c r="P2834" i="1"/>
  <c r="B2834" i="1" s="1"/>
  <c r="H2835" i="1"/>
  <c r="O2835" i="1"/>
  <c r="A2835" i="1" s="1"/>
  <c r="P2835" i="1"/>
  <c r="B2835" i="1" s="1"/>
  <c r="H2836" i="1"/>
  <c r="O2836" i="1"/>
  <c r="A2836" i="1" s="1"/>
  <c r="P2836" i="1"/>
  <c r="B2836" i="1" s="1"/>
  <c r="H2837" i="1"/>
  <c r="O2837" i="1"/>
  <c r="A2837" i="1" s="1"/>
  <c r="P2837" i="1"/>
  <c r="B2837" i="1" s="1"/>
  <c r="H2838" i="1"/>
  <c r="O2838" i="1"/>
  <c r="A2838" i="1" s="1"/>
  <c r="P2838" i="1"/>
  <c r="B2838" i="1" s="1"/>
  <c r="H2839" i="1"/>
  <c r="O2839" i="1"/>
  <c r="A2839" i="1" s="1"/>
  <c r="P2839" i="1"/>
  <c r="B2839" i="1" s="1"/>
  <c r="H2840" i="1"/>
  <c r="O2840" i="1"/>
  <c r="A2840" i="1" s="1"/>
  <c r="P2840" i="1"/>
  <c r="B2840" i="1" s="1"/>
  <c r="H2841" i="1"/>
  <c r="O2841" i="1"/>
  <c r="A2841" i="1" s="1"/>
  <c r="P2841" i="1"/>
  <c r="B2841" i="1" s="1"/>
  <c r="H2842" i="1"/>
  <c r="O2842" i="1"/>
  <c r="A2842" i="1" s="1"/>
  <c r="P2842" i="1"/>
  <c r="B2842" i="1" s="1"/>
  <c r="H2843" i="1"/>
  <c r="O2843" i="1"/>
  <c r="A2843" i="1" s="1"/>
  <c r="P2843" i="1"/>
  <c r="B2843" i="1" s="1"/>
  <c r="H2844" i="1"/>
  <c r="O2844" i="1"/>
  <c r="A2844" i="1" s="1"/>
  <c r="P2844" i="1"/>
  <c r="B2844" i="1" s="1"/>
  <c r="H2845" i="1"/>
  <c r="O2845" i="1"/>
  <c r="A2845" i="1" s="1"/>
  <c r="P2845" i="1"/>
  <c r="B2845" i="1" s="1"/>
  <c r="H2846" i="1"/>
  <c r="O2846" i="1"/>
  <c r="A2846" i="1" s="1"/>
  <c r="P2846" i="1"/>
  <c r="B2846" i="1" s="1"/>
  <c r="H2847" i="1"/>
  <c r="O2847" i="1"/>
  <c r="A2847" i="1" s="1"/>
  <c r="P2847" i="1"/>
  <c r="B2847" i="1" s="1"/>
  <c r="H2848" i="1"/>
  <c r="O2848" i="1"/>
  <c r="A2848" i="1" s="1"/>
  <c r="P2848" i="1"/>
  <c r="B2848" i="1" s="1"/>
  <c r="H2849" i="1"/>
  <c r="O2849" i="1"/>
  <c r="A2849" i="1" s="1"/>
  <c r="P2849" i="1"/>
  <c r="B2849" i="1" s="1"/>
  <c r="H2850" i="1"/>
  <c r="O2850" i="1"/>
  <c r="A2850" i="1" s="1"/>
  <c r="P2850" i="1"/>
  <c r="B2850" i="1" s="1"/>
  <c r="H2851" i="1"/>
  <c r="O2851" i="1"/>
  <c r="A2851" i="1" s="1"/>
  <c r="P2851" i="1"/>
  <c r="B2851" i="1" s="1"/>
  <c r="H2852" i="1"/>
  <c r="O2852" i="1"/>
  <c r="A2852" i="1" s="1"/>
  <c r="P2852" i="1"/>
  <c r="B2852" i="1" s="1"/>
  <c r="H2853" i="1"/>
  <c r="O2853" i="1"/>
  <c r="A2853" i="1" s="1"/>
  <c r="P2853" i="1"/>
  <c r="B2853" i="1" s="1"/>
  <c r="H2854" i="1"/>
  <c r="O2854" i="1"/>
  <c r="A2854" i="1" s="1"/>
  <c r="P2854" i="1"/>
  <c r="B2854" i="1" s="1"/>
  <c r="H2855" i="1"/>
  <c r="O2855" i="1"/>
  <c r="A2855" i="1" s="1"/>
  <c r="P2855" i="1"/>
  <c r="B2855" i="1" s="1"/>
  <c r="H2856" i="1"/>
  <c r="O2856" i="1"/>
  <c r="A2856" i="1" s="1"/>
  <c r="P2856" i="1"/>
  <c r="B2856" i="1" s="1"/>
  <c r="H2857" i="1"/>
  <c r="O2857" i="1"/>
  <c r="A2857" i="1" s="1"/>
  <c r="P2857" i="1"/>
  <c r="B2857" i="1" s="1"/>
  <c r="H2858" i="1"/>
  <c r="O2858" i="1"/>
  <c r="A2858" i="1" s="1"/>
  <c r="P2858" i="1"/>
  <c r="B2858" i="1" s="1"/>
  <c r="H2859" i="1"/>
  <c r="O2859" i="1"/>
  <c r="A2859" i="1" s="1"/>
  <c r="P2859" i="1"/>
  <c r="B2859" i="1" s="1"/>
  <c r="H2860" i="1"/>
  <c r="O2860" i="1"/>
  <c r="A2860" i="1" s="1"/>
  <c r="P2860" i="1"/>
  <c r="B2860" i="1" s="1"/>
  <c r="H2861" i="1"/>
  <c r="O2861" i="1"/>
  <c r="A2861" i="1" s="1"/>
  <c r="P2861" i="1"/>
  <c r="B2861" i="1" s="1"/>
  <c r="H2862" i="1"/>
  <c r="O2862" i="1"/>
  <c r="A2862" i="1" s="1"/>
  <c r="P2862" i="1"/>
  <c r="B2862" i="1" s="1"/>
  <c r="H2863" i="1"/>
  <c r="O2863" i="1"/>
  <c r="A2863" i="1" s="1"/>
  <c r="P2863" i="1"/>
  <c r="B2863" i="1" s="1"/>
  <c r="H2864" i="1"/>
  <c r="O2864" i="1"/>
  <c r="A2864" i="1" s="1"/>
  <c r="P2864" i="1"/>
  <c r="B2864" i="1" s="1"/>
  <c r="H2865" i="1"/>
  <c r="O2865" i="1"/>
  <c r="A2865" i="1" s="1"/>
  <c r="P2865" i="1"/>
  <c r="B2865" i="1" s="1"/>
  <c r="H2866" i="1"/>
  <c r="O2866" i="1"/>
  <c r="A2866" i="1" s="1"/>
  <c r="P2866" i="1"/>
  <c r="B2866" i="1" s="1"/>
  <c r="H2867" i="1"/>
  <c r="O2867" i="1"/>
  <c r="A2867" i="1" s="1"/>
  <c r="P2867" i="1"/>
  <c r="B2867" i="1" s="1"/>
  <c r="H2868" i="1"/>
  <c r="O2868" i="1"/>
  <c r="A2868" i="1" s="1"/>
  <c r="P2868" i="1"/>
  <c r="B2868" i="1" s="1"/>
  <c r="H2869" i="1"/>
  <c r="O2869" i="1"/>
  <c r="A2869" i="1" s="1"/>
  <c r="P2869" i="1"/>
  <c r="B2869" i="1" s="1"/>
  <c r="H2870" i="1"/>
  <c r="O2870" i="1"/>
  <c r="A2870" i="1" s="1"/>
  <c r="P2870" i="1"/>
  <c r="B2870" i="1" s="1"/>
  <c r="H2871" i="1"/>
  <c r="O2871" i="1"/>
  <c r="A2871" i="1" s="1"/>
  <c r="P2871" i="1"/>
  <c r="B2871" i="1" s="1"/>
  <c r="H2872" i="1"/>
  <c r="O2872" i="1"/>
  <c r="A2872" i="1" s="1"/>
  <c r="P2872" i="1"/>
  <c r="B2872" i="1" s="1"/>
  <c r="H2873" i="1"/>
  <c r="O2873" i="1"/>
  <c r="A2873" i="1" s="1"/>
  <c r="P2873" i="1"/>
  <c r="B2873" i="1" s="1"/>
  <c r="H2874" i="1"/>
  <c r="O2874" i="1"/>
  <c r="A2874" i="1" s="1"/>
  <c r="P2874" i="1"/>
  <c r="B2874" i="1" s="1"/>
  <c r="H2875" i="1"/>
  <c r="O2875" i="1"/>
  <c r="A2875" i="1" s="1"/>
  <c r="P2875" i="1"/>
  <c r="B2875" i="1" s="1"/>
  <c r="H2876" i="1"/>
  <c r="O2876" i="1"/>
  <c r="A2876" i="1" s="1"/>
  <c r="P2876" i="1"/>
  <c r="B2876" i="1" s="1"/>
  <c r="H2877" i="1"/>
  <c r="O2877" i="1"/>
  <c r="A2877" i="1" s="1"/>
  <c r="P2877" i="1"/>
  <c r="B2877" i="1" s="1"/>
  <c r="H2878" i="1"/>
  <c r="O2878" i="1"/>
  <c r="A2878" i="1" s="1"/>
  <c r="P2878" i="1"/>
  <c r="B2878" i="1" s="1"/>
  <c r="H2879" i="1"/>
  <c r="O2879" i="1"/>
  <c r="A2879" i="1" s="1"/>
  <c r="P2879" i="1"/>
  <c r="B2879" i="1" s="1"/>
  <c r="H2880" i="1"/>
  <c r="O2880" i="1"/>
  <c r="A2880" i="1" s="1"/>
  <c r="P2880" i="1"/>
  <c r="B2880" i="1" s="1"/>
  <c r="H2881" i="1"/>
  <c r="O2881" i="1"/>
  <c r="A2881" i="1" s="1"/>
  <c r="P2881" i="1"/>
  <c r="B2881" i="1" s="1"/>
  <c r="H2882" i="1"/>
  <c r="O2882" i="1"/>
  <c r="A2882" i="1" s="1"/>
  <c r="P2882" i="1"/>
  <c r="B2882" i="1" s="1"/>
  <c r="H2883" i="1"/>
  <c r="O2883" i="1"/>
  <c r="A2883" i="1" s="1"/>
  <c r="P2883" i="1"/>
  <c r="B2883" i="1" s="1"/>
  <c r="H2884" i="1"/>
  <c r="O2884" i="1"/>
  <c r="A2884" i="1" s="1"/>
  <c r="P2884" i="1"/>
  <c r="B2884" i="1" s="1"/>
  <c r="H2885" i="1"/>
  <c r="O2885" i="1"/>
  <c r="A2885" i="1" s="1"/>
  <c r="P2885" i="1"/>
  <c r="B2885" i="1" s="1"/>
  <c r="H2886" i="1"/>
  <c r="O2886" i="1"/>
  <c r="A2886" i="1" s="1"/>
  <c r="P2886" i="1"/>
  <c r="B2886" i="1" s="1"/>
  <c r="H2887" i="1"/>
  <c r="O2887" i="1"/>
  <c r="A2887" i="1" s="1"/>
  <c r="P2887" i="1"/>
  <c r="B2887" i="1" s="1"/>
  <c r="H2888" i="1"/>
  <c r="O2888" i="1"/>
  <c r="A2888" i="1" s="1"/>
  <c r="P2888" i="1"/>
  <c r="B2888" i="1" s="1"/>
  <c r="H2889" i="1"/>
  <c r="O2889" i="1"/>
  <c r="A2889" i="1" s="1"/>
  <c r="P2889" i="1"/>
  <c r="B2889" i="1" s="1"/>
  <c r="H2890" i="1"/>
  <c r="O2890" i="1"/>
  <c r="A2890" i="1" s="1"/>
  <c r="P2890" i="1"/>
  <c r="B2890" i="1" s="1"/>
  <c r="H2891" i="1"/>
  <c r="O2891" i="1"/>
  <c r="A2891" i="1" s="1"/>
  <c r="P2891" i="1"/>
  <c r="B2891" i="1" s="1"/>
  <c r="H2892" i="1"/>
  <c r="O2892" i="1"/>
  <c r="A2892" i="1" s="1"/>
  <c r="P2892" i="1"/>
  <c r="B2892" i="1" s="1"/>
  <c r="H2893" i="1"/>
  <c r="O2893" i="1"/>
  <c r="A2893" i="1" s="1"/>
  <c r="P2893" i="1"/>
  <c r="B2893" i="1" s="1"/>
  <c r="H2894" i="1"/>
  <c r="O2894" i="1"/>
  <c r="A2894" i="1" s="1"/>
  <c r="P2894" i="1"/>
  <c r="B2894" i="1" s="1"/>
  <c r="H2895" i="1"/>
  <c r="O2895" i="1"/>
  <c r="A2895" i="1" s="1"/>
  <c r="P2895" i="1"/>
  <c r="B2895" i="1" s="1"/>
  <c r="H2896" i="1"/>
  <c r="O2896" i="1"/>
  <c r="A2896" i="1" s="1"/>
  <c r="P2896" i="1"/>
  <c r="B2896" i="1" s="1"/>
  <c r="H2897" i="1"/>
  <c r="O2897" i="1"/>
  <c r="A2897" i="1" s="1"/>
  <c r="P2897" i="1"/>
  <c r="B2897" i="1" s="1"/>
  <c r="H2898" i="1"/>
  <c r="O2898" i="1"/>
  <c r="A2898" i="1" s="1"/>
  <c r="P2898" i="1"/>
  <c r="B2898" i="1" s="1"/>
  <c r="H2899" i="1"/>
  <c r="O2899" i="1"/>
  <c r="A2899" i="1" s="1"/>
  <c r="P2899" i="1"/>
  <c r="B2899" i="1" s="1"/>
  <c r="H2900" i="1"/>
  <c r="O2900" i="1"/>
  <c r="A2900" i="1" s="1"/>
  <c r="P2900" i="1"/>
  <c r="B2900" i="1" s="1"/>
  <c r="H2901" i="1"/>
  <c r="O2901" i="1"/>
  <c r="A2901" i="1" s="1"/>
  <c r="P2901" i="1"/>
  <c r="B2901" i="1" s="1"/>
  <c r="H2902" i="1"/>
  <c r="O2902" i="1"/>
  <c r="A2902" i="1" s="1"/>
  <c r="P2902" i="1"/>
  <c r="B2902" i="1" s="1"/>
  <c r="H2903" i="1"/>
  <c r="O2903" i="1"/>
  <c r="A2903" i="1" s="1"/>
  <c r="P2903" i="1"/>
  <c r="B2903" i="1" s="1"/>
  <c r="H2904" i="1"/>
  <c r="O2904" i="1"/>
  <c r="A2904" i="1" s="1"/>
  <c r="P2904" i="1"/>
  <c r="B2904" i="1" s="1"/>
  <c r="H2905" i="1"/>
  <c r="O2905" i="1"/>
  <c r="A2905" i="1" s="1"/>
  <c r="P2905" i="1"/>
  <c r="B2905" i="1" s="1"/>
  <c r="H2906" i="1"/>
  <c r="O2906" i="1"/>
  <c r="A2906" i="1" s="1"/>
  <c r="P2906" i="1"/>
  <c r="B2906" i="1" s="1"/>
  <c r="H2907" i="1"/>
  <c r="O2907" i="1"/>
  <c r="A2907" i="1" s="1"/>
  <c r="P2907" i="1"/>
  <c r="B2907" i="1" s="1"/>
  <c r="H2908" i="1"/>
  <c r="O2908" i="1"/>
  <c r="A2908" i="1" s="1"/>
  <c r="P2908" i="1"/>
  <c r="B2908" i="1" s="1"/>
  <c r="H2909" i="1"/>
  <c r="O2909" i="1"/>
  <c r="A2909" i="1" s="1"/>
  <c r="P2909" i="1"/>
  <c r="B2909" i="1" s="1"/>
  <c r="H2910" i="1"/>
  <c r="O2910" i="1"/>
  <c r="A2910" i="1" s="1"/>
  <c r="P2910" i="1"/>
  <c r="B2910" i="1" s="1"/>
  <c r="H2911" i="1"/>
  <c r="O2911" i="1"/>
  <c r="A2911" i="1" s="1"/>
  <c r="P2911" i="1"/>
  <c r="B2911" i="1" s="1"/>
  <c r="H2912" i="1"/>
  <c r="O2912" i="1"/>
  <c r="A2912" i="1" s="1"/>
  <c r="P2912" i="1"/>
  <c r="B2912" i="1" s="1"/>
  <c r="H2913" i="1"/>
  <c r="O2913" i="1"/>
  <c r="A2913" i="1" s="1"/>
  <c r="P2913" i="1"/>
  <c r="B2913" i="1" s="1"/>
  <c r="H2914" i="1"/>
  <c r="O2914" i="1"/>
  <c r="A2914" i="1" s="1"/>
  <c r="P2914" i="1"/>
  <c r="B2914" i="1" s="1"/>
  <c r="H2915" i="1"/>
  <c r="O2915" i="1"/>
  <c r="A2915" i="1" s="1"/>
  <c r="P2915" i="1"/>
  <c r="B2915" i="1" s="1"/>
  <c r="H2916" i="1"/>
  <c r="O2916" i="1"/>
  <c r="A2916" i="1" s="1"/>
  <c r="P2916" i="1"/>
  <c r="B2916" i="1" s="1"/>
  <c r="H2917" i="1"/>
  <c r="O2917" i="1"/>
  <c r="A2917" i="1" s="1"/>
  <c r="P2917" i="1"/>
  <c r="B2917" i="1" s="1"/>
  <c r="H2918" i="1"/>
  <c r="O2918" i="1"/>
  <c r="A2918" i="1" s="1"/>
  <c r="P2918" i="1"/>
  <c r="B2918" i="1" s="1"/>
  <c r="H2919" i="1"/>
  <c r="O2919" i="1"/>
  <c r="A2919" i="1" s="1"/>
  <c r="P2919" i="1"/>
  <c r="B2919" i="1" s="1"/>
  <c r="H2920" i="1"/>
  <c r="O2920" i="1"/>
  <c r="A2920" i="1" s="1"/>
  <c r="P2920" i="1"/>
  <c r="B2920" i="1" s="1"/>
  <c r="H2921" i="1"/>
  <c r="O2921" i="1"/>
  <c r="A2921" i="1" s="1"/>
  <c r="P2921" i="1"/>
  <c r="B2921" i="1" s="1"/>
  <c r="H2922" i="1"/>
  <c r="O2922" i="1"/>
  <c r="A2922" i="1" s="1"/>
  <c r="P2922" i="1"/>
  <c r="B2922" i="1" s="1"/>
  <c r="H2923" i="1"/>
  <c r="O2923" i="1"/>
  <c r="A2923" i="1" s="1"/>
  <c r="P2923" i="1"/>
  <c r="B2923" i="1" s="1"/>
  <c r="H2924" i="1"/>
  <c r="O2924" i="1"/>
  <c r="A2924" i="1" s="1"/>
  <c r="P2924" i="1"/>
  <c r="B2924" i="1" s="1"/>
  <c r="H2925" i="1"/>
  <c r="O2925" i="1"/>
  <c r="A2925" i="1" s="1"/>
  <c r="P2925" i="1"/>
  <c r="B2925" i="1" s="1"/>
  <c r="H2926" i="1"/>
  <c r="O2926" i="1"/>
  <c r="A2926" i="1" s="1"/>
  <c r="P2926" i="1"/>
  <c r="B2926" i="1" s="1"/>
  <c r="H2927" i="1"/>
  <c r="O2927" i="1"/>
  <c r="A2927" i="1" s="1"/>
  <c r="P2927" i="1"/>
  <c r="B2927" i="1" s="1"/>
  <c r="H2928" i="1"/>
  <c r="O2928" i="1"/>
  <c r="A2928" i="1" s="1"/>
  <c r="P2928" i="1"/>
  <c r="B2928" i="1" s="1"/>
  <c r="H2929" i="1"/>
  <c r="O2929" i="1"/>
  <c r="A2929" i="1" s="1"/>
  <c r="P2929" i="1"/>
  <c r="B2929" i="1" s="1"/>
  <c r="H2930" i="1"/>
  <c r="O2930" i="1"/>
  <c r="A2930" i="1" s="1"/>
  <c r="P2930" i="1"/>
  <c r="B2930" i="1" s="1"/>
  <c r="H2931" i="1"/>
  <c r="O2931" i="1"/>
  <c r="A2931" i="1" s="1"/>
  <c r="P2931" i="1"/>
  <c r="B2931" i="1" s="1"/>
  <c r="H2932" i="1"/>
  <c r="O2932" i="1"/>
  <c r="A2932" i="1" s="1"/>
  <c r="P2932" i="1"/>
  <c r="B2932" i="1" s="1"/>
  <c r="H2933" i="1"/>
  <c r="O2933" i="1"/>
  <c r="A2933" i="1" s="1"/>
  <c r="P2933" i="1"/>
  <c r="B2933" i="1" s="1"/>
  <c r="H2934" i="1"/>
  <c r="O2934" i="1"/>
  <c r="A2934" i="1" s="1"/>
  <c r="P2934" i="1"/>
  <c r="B2934" i="1" s="1"/>
  <c r="H2935" i="1"/>
  <c r="O2935" i="1"/>
  <c r="A2935" i="1" s="1"/>
  <c r="P2935" i="1"/>
  <c r="B2935" i="1" s="1"/>
  <c r="H2936" i="1"/>
  <c r="O2936" i="1"/>
  <c r="A2936" i="1" s="1"/>
  <c r="P2936" i="1"/>
  <c r="B2936" i="1" s="1"/>
  <c r="H2937" i="1"/>
  <c r="O2937" i="1"/>
  <c r="A2937" i="1" s="1"/>
  <c r="P2937" i="1"/>
  <c r="B2937" i="1" s="1"/>
  <c r="H2938" i="1"/>
  <c r="O2938" i="1"/>
  <c r="A2938" i="1" s="1"/>
  <c r="P2938" i="1"/>
  <c r="B2938" i="1" s="1"/>
  <c r="H2939" i="1"/>
  <c r="O2939" i="1"/>
  <c r="A2939" i="1" s="1"/>
  <c r="P2939" i="1"/>
  <c r="B2939" i="1" s="1"/>
  <c r="H2940" i="1"/>
  <c r="O2940" i="1"/>
  <c r="A2940" i="1" s="1"/>
  <c r="P2940" i="1"/>
  <c r="B2940" i="1" s="1"/>
  <c r="H2941" i="1"/>
  <c r="O2941" i="1"/>
  <c r="A2941" i="1" s="1"/>
  <c r="P2941" i="1"/>
  <c r="B2941" i="1" s="1"/>
  <c r="H2942" i="1"/>
  <c r="O2942" i="1"/>
  <c r="A2942" i="1" s="1"/>
  <c r="P2942" i="1"/>
  <c r="B2942" i="1" s="1"/>
  <c r="H2943" i="1"/>
  <c r="O2943" i="1"/>
  <c r="A2943" i="1" s="1"/>
  <c r="P2943" i="1"/>
  <c r="B2943" i="1" s="1"/>
  <c r="H2944" i="1"/>
  <c r="O2944" i="1"/>
  <c r="A2944" i="1" s="1"/>
  <c r="P2944" i="1"/>
  <c r="B2944" i="1" s="1"/>
  <c r="H2945" i="1"/>
  <c r="O2945" i="1"/>
  <c r="A2945" i="1" s="1"/>
  <c r="P2945" i="1"/>
  <c r="B2945" i="1" s="1"/>
  <c r="H2946" i="1"/>
  <c r="O2946" i="1"/>
  <c r="A2946" i="1" s="1"/>
  <c r="P2946" i="1"/>
  <c r="B2946" i="1" s="1"/>
  <c r="H2947" i="1"/>
  <c r="O2947" i="1"/>
  <c r="A2947" i="1" s="1"/>
  <c r="P2947" i="1"/>
  <c r="B2947" i="1" s="1"/>
  <c r="H2948" i="1"/>
  <c r="O2948" i="1"/>
  <c r="A2948" i="1" s="1"/>
  <c r="P2948" i="1"/>
  <c r="B2948" i="1" s="1"/>
  <c r="H2949" i="1"/>
  <c r="O2949" i="1"/>
  <c r="A2949" i="1" s="1"/>
  <c r="P2949" i="1"/>
  <c r="B2949" i="1" s="1"/>
  <c r="H2950" i="1"/>
  <c r="O2950" i="1"/>
  <c r="A2950" i="1" s="1"/>
  <c r="P2950" i="1"/>
  <c r="B2950" i="1" s="1"/>
  <c r="H2951" i="1"/>
  <c r="O2951" i="1"/>
  <c r="A2951" i="1" s="1"/>
  <c r="P2951" i="1"/>
  <c r="B2951" i="1" s="1"/>
  <c r="H2952" i="1"/>
  <c r="O2952" i="1"/>
  <c r="A2952" i="1" s="1"/>
  <c r="P2952" i="1"/>
  <c r="B2952" i="1" s="1"/>
  <c r="H2953" i="1"/>
  <c r="O2953" i="1"/>
  <c r="A2953" i="1" s="1"/>
  <c r="P2953" i="1"/>
  <c r="B2953" i="1" s="1"/>
  <c r="H2954" i="1"/>
  <c r="O2954" i="1"/>
  <c r="A2954" i="1" s="1"/>
  <c r="P2954" i="1"/>
  <c r="B2954" i="1" s="1"/>
  <c r="H2955" i="1"/>
  <c r="O2955" i="1"/>
  <c r="A2955" i="1" s="1"/>
  <c r="P2955" i="1"/>
  <c r="B2955" i="1" s="1"/>
  <c r="H2956" i="1"/>
  <c r="O2956" i="1"/>
  <c r="A2956" i="1" s="1"/>
  <c r="P2956" i="1"/>
  <c r="B2956" i="1" s="1"/>
  <c r="H2957" i="1"/>
  <c r="O2957" i="1"/>
  <c r="A2957" i="1" s="1"/>
  <c r="P2957" i="1"/>
  <c r="B2957" i="1" s="1"/>
  <c r="H2958" i="1"/>
  <c r="O2958" i="1"/>
  <c r="A2958" i="1" s="1"/>
  <c r="P2958" i="1"/>
  <c r="B2958" i="1" s="1"/>
  <c r="H2959" i="1"/>
  <c r="O2959" i="1"/>
  <c r="A2959" i="1" s="1"/>
  <c r="P2959" i="1"/>
  <c r="B2959" i="1" s="1"/>
  <c r="H2960" i="1"/>
  <c r="O2960" i="1"/>
  <c r="A2960" i="1" s="1"/>
  <c r="P2960" i="1"/>
  <c r="B2960" i="1" s="1"/>
  <c r="H2961" i="1"/>
  <c r="O2961" i="1"/>
  <c r="A2961" i="1" s="1"/>
  <c r="P2961" i="1"/>
  <c r="B2961" i="1" s="1"/>
  <c r="H2962" i="1"/>
  <c r="O2962" i="1"/>
  <c r="A2962" i="1" s="1"/>
  <c r="P2962" i="1"/>
  <c r="B2962" i="1" s="1"/>
  <c r="H2963" i="1"/>
  <c r="O2963" i="1"/>
  <c r="A2963" i="1" s="1"/>
  <c r="P2963" i="1"/>
  <c r="B2963" i="1" s="1"/>
  <c r="H2964" i="1"/>
  <c r="O2964" i="1"/>
  <c r="A2964" i="1" s="1"/>
  <c r="P2964" i="1"/>
  <c r="B2964" i="1" s="1"/>
  <c r="H2965" i="1"/>
  <c r="O2965" i="1"/>
  <c r="A2965" i="1" s="1"/>
  <c r="P2965" i="1"/>
  <c r="B2965" i="1" s="1"/>
  <c r="H2966" i="1"/>
  <c r="O2966" i="1"/>
  <c r="A2966" i="1" s="1"/>
  <c r="P2966" i="1"/>
  <c r="B2966" i="1" s="1"/>
  <c r="H2967" i="1"/>
  <c r="O2967" i="1"/>
  <c r="A2967" i="1" s="1"/>
  <c r="P2967" i="1"/>
  <c r="B2967" i="1" s="1"/>
  <c r="H2968" i="1"/>
  <c r="O2968" i="1"/>
  <c r="A2968" i="1" s="1"/>
  <c r="P2968" i="1"/>
  <c r="B2968" i="1" s="1"/>
  <c r="H2969" i="1"/>
  <c r="O2969" i="1"/>
  <c r="A2969" i="1" s="1"/>
  <c r="P2969" i="1"/>
  <c r="B2969" i="1" s="1"/>
  <c r="H2970" i="1"/>
  <c r="O2970" i="1"/>
  <c r="A2970" i="1" s="1"/>
  <c r="P2970" i="1"/>
  <c r="B2970" i="1" s="1"/>
  <c r="H2971" i="1"/>
  <c r="O2971" i="1"/>
  <c r="A2971" i="1" s="1"/>
  <c r="P2971" i="1"/>
  <c r="B2971" i="1" s="1"/>
  <c r="H2972" i="1"/>
  <c r="O2972" i="1"/>
  <c r="A2972" i="1" s="1"/>
  <c r="P2972" i="1"/>
  <c r="B2972" i="1" s="1"/>
  <c r="H2973" i="1"/>
  <c r="O2973" i="1"/>
  <c r="A2973" i="1" s="1"/>
  <c r="P2973" i="1"/>
  <c r="B2973" i="1" s="1"/>
  <c r="H2974" i="1"/>
  <c r="O2974" i="1"/>
  <c r="A2974" i="1" s="1"/>
  <c r="P2974" i="1"/>
  <c r="B2974" i="1" s="1"/>
  <c r="H2975" i="1"/>
  <c r="O2975" i="1"/>
  <c r="A2975" i="1" s="1"/>
  <c r="P2975" i="1"/>
  <c r="B2975" i="1" s="1"/>
  <c r="H2976" i="1"/>
  <c r="O2976" i="1"/>
  <c r="A2976" i="1" s="1"/>
  <c r="P2976" i="1"/>
  <c r="B2976" i="1" s="1"/>
  <c r="H2977" i="1"/>
  <c r="O2977" i="1"/>
  <c r="A2977" i="1" s="1"/>
  <c r="P2977" i="1"/>
  <c r="B2977" i="1" s="1"/>
  <c r="H2978" i="1"/>
  <c r="O2978" i="1"/>
  <c r="A2978" i="1" s="1"/>
  <c r="P2978" i="1"/>
  <c r="B2978" i="1" s="1"/>
  <c r="H2979" i="1"/>
  <c r="O2979" i="1"/>
  <c r="A2979" i="1" s="1"/>
  <c r="P2979" i="1"/>
  <c r="B2979" i="1" s="1"/>
  <c r="H2980" i="1"/>
  <c r="O2980" i="1"/>
  <c r="A2980" i="1" s="1"/>
  <c r="P2980" i="1"/>
  <c r="B2980" i="1" s="1"/>
  <c r="H2981" i="1"/>
  <c r="O2981" i="1"/>
  <c r="A2981" i="1" s="1"/>
  <c r="P2981" i="1"/>
  <c r="B2981" i="1" s="1"/>
  <c r="H2982" i="1"/>
  <c r="O2982" i="1"/>
  <c r="A2982" i="1" s="1"/>
  <c r="P2982" i="1"/>
  <c r="B2982" i="1" s="1"/>
  <c r="H2983" i="1"/>
  <c r="O2983" i="1"/>
  <c r="A2983" i="1" s="1"/>
  <c r="P2983" i="1"/>
  <c r="B2983" i="1" s="1"/>
  <c r="H2984" i="1"/>
  <c r="O2984" i="1"/>
  <c r="A2984" i="1" s="1"/>
  <c r="P2984" i="1"/>
  <c r="B2984" i="1" s="1"/>
  <c r="H2985" i="1"/>
  <c r="O2985" i="1"/>
  <c r="A2985" i="1" s="1"/>
  <c r="P2985" i="1"/>
  <c r="B2985" i="1" s="1"/>
  <c r="H2986" i="1"/>
  <c r="O2986" i="1"/>
  <c r="A2986" i="1" s="1"/>
  <c r="P2986" i="1"/>
  <c r="B2986" i="1" s="1"/>
  <c r="H2987" i="1"/>
  <c r="O2987" i="1"/>
  <c r="A2987" i="1" s="1"/>
  <c r="P2987" i="1"/>
  <c r="B2987" i="1" s="1"/>
  <c r="H2988" i="1"/>
  <c r="O2988" i="1"/>
  <c r="A2988" i="1" s="1"/>
  <c r="P2988" i="1"/>
  <c r="B2988" i="1" s="1"/>
  <c r="H2989" i="1"/>
  <c r="O2989" i="1"/>
  <c r="A2989" i="1" s="1"/>
  <c r="P2989" i="1"/>
  <c r="B2989" i="1" s="1"/>
  <c r="H2990" i="1"/>
  <c r="O2990" i="1"/>
  <c r="A2990" i="1" s="1"/>
  <c r="P2990" i="1"/>
  <c r="B2990" i="1" s="1"/>
  <c r="H2991" i="1"/>
  <c r="O2991" i="1"/>
  <c r="A2991" i="1" s="1"/>
  <c r="P2991" i="1"/>
  <c r="B2991" i="1" s="1"/>
  <c r="H2992" i="1"/>
  <c r="O2992" i="1"/>
  <c r="A2992" i="1" s="1"/>
  <c r="P2992" i="1"/>
  <c r="B2992" i="1" s="1"/>
  <c r="H2993" i="1"/>
  <c r="O2993" i="1"/>
  <c r="A2993" i="1" s="1"/>
  <c r="P2993" i="1"/>
  <c r="B2993" i="1" s="1"/>
  <c r="H2994" i="1"/>
  <c r="O2994" i="1"/>
  <c r="A2994" i="1" s="1"/>
  <c r="P2994" i="1"/>
  <c r="B2994" i="1" s="1"/>
  <c r="H2995" i="1"/>
  <c r="O2995" i="1"/>
  <c r="A2995" i="1" s="1"/>
  <c r="P2995" i="1"/>
  <c r="B2995" i="1" s="1"/>
  <c r="H2996" i="1"/>
  <c r="O2996" i="1"/>
  <c r="A2996" i="1" s="1"/>
  <c r="P2996" i="1"/>
  <c r="B2996" i="1" s="1"/>
  <c r="H2997" i="1"/>
  <c r="O2997" i="1"/>
  <c r="A2997" i="1" s="1"/>
  <c r="P2997" i="1"/>
  <c r="B2997" i="1" s="1"/>
  <c r="H2998" i="1"/>
  <c r="O2998" i="1"/>
  <c r="A2998" i="1" s="1"/>
  <c r="P2998" i="1"/>
  <c r="B2998" i="1" s="1"/>
  <c r="H2999" i="1"/>
  <c r="O2999" i="1"/>
  <c r="A2999" i="1" s="1"/>
  <c r="P2999" i="1"/>
  <c r="B2999" i="1" s="1"/>
  <c r="H3000" i="1"/>
  <c r="O3000" i="1"/>
  <c r="A3000" i="1" s="1"/>
  <c r="P3000" i="1"/>
  <c r="B3000" i="1" s="1"/>
  <c r="H3001" i="1"/>
  <c r="O3001" i="1"/>
  <c r="A3001" i="1" s="1"/>
  <c r="P3001" i="1"/>
  <c r="B3001" i="1" s="1"/>
  <c r="H3002" i="1"/>
  <c r="O3002" i="1"/>
  <c r="A3002" i="1" s="1"/>
  <c r="P3002" i="1"/>
  <c r="B3002" i="1" s="1"/>
  <c r="H3003" i="1"/>
  <c r="O3003" i="1"/>
  <c r="A3003" i="1" s="1"/>
  <c r="P3003" i="1"/>
  <c r="B3003" i="1" s="1"/>
  <c r="H3004" i="1"/>
  <c r="O3004" i="1"/>
  <c r="A3004" i="1" s="1"/>
  <c r="P3004" i="1"/>
  <c r="B3004" i="1" s="1"/>
  <c r="H3005" i="1"/>
  <c r="O3005" i="1"/>
  <c r="A3005" i="1" s="1"/>
  <c r="P3005" i="1"/>
  <c r="B3005" i="1" s="1"/>
  <c r="H3006" i="1"/>
  <c r="O3006" i="1"/>
  <c r="A3006" i="1" s="1"/>
  <c r="P3006" i="1"/>
  <c r="B3006" i="1" s="1"/>
  <c r="H3007" i="1"/>
  <c r="O3007" i="1"/>
  <c r="A3007" i="1" s="1"/>
  <c r="P3007" i="1"/>
  <c r="B3007" i="1" s="1"/>
  <c r="H3008" i="1"/>
  <c r="O3008" i="1"/>
  <c r="A3008" i="1" s="1"/>
  <c r="P3008" i="1"/>
  <c r="B3008" i="1" s="1"/>
  <c r="H3009" i="1"/>
  <c r="O3009" i="1"/>
  <c r="A3009" i="1" s="1"/>
  <c r="P3009" i="1"/>
  <c r="B3009" i="1" s="1"/>
  <c r="H3010" i="1"/>
  <c r="O3010" i="1"/>
  <c r="A3010" i="1" s="1"/>
  <c r="P3010" i="1"/>
  <c r="B3010" i="1" s="1"/>
  <c r="H3011" i="1"/>
  <c r="O3011" i="1"/>
  <c r="A3011" i="1" s="1"/>
  <c r="P3011" i="1"/>
  <c r="B3011" i="1" s="1"/>
  <c r="H3012" i="1"/>
  <c r="O3012" i="1"/>
  <c r="A3012" i="1" s="1"/>
  <c r="P3012" i="1"/>
  <c r="B3012" i="1" s="1"/>
  <c r="H3013" i="1"/>
  <c r="O3013" i="1"/>
  <c r="A3013" i="1" s="1"/>
  <c r="P3013" i="1"/>
  <c r="B3013" i="1" s="1"/>
  <c r="H3014" i="1"/>
  <c r="O3014" i="1"/>
  <c r="A3014" i="1" s="1"/>
  <c r="P3014" i="1"/>
  <c r="B3014" i="1" s="1"/>
  <c r="H3015" i="1"/>
  <c r="O3015" i="1"/>
  <c r="A3015" i="1" s="1"/>
  <c r="P3015" i="1"/>
  <c r="B3015" i="1" s="1"/>
  <c r="H3016" i="1"/>
  <c r="O3016" i="1"/>
  <c r="A3016" i="1" s="1"/>
  <c r="P3016" i="1"/>
  <c r="B3016" i="1" s="1"/>
  <c r="H3017" i="1"/>
  <c r="O3017" i="1"/>
  <c r="A3017" i="1" s="1"/>
  <c r="P3017" i="1"/>
  <c r="B3017" i="1" s="1"/>
  <c r="H3018" i="1"/>
  <c r="O3018" i="1"/>
  <c r="A3018" i="1" s="1"/>
  <c r="P3018" i="1"/>
  <c r="B3018" i="1" s="1"/>
  <c r="H3019" i="1"/>
  <c r="O3019" i="1"/>
  <c r="A3019" i="1" s="1"/>
  <c r="P3019" i="1"/>
  <c r="B3019" i="1" s="1"/>
  <c r="H3020" i="1"/>
  <c r="O3020" i="1"/>
  <c r="A3020" i="1" s="1"/>
  <c r="P3020" i="1"/>
  <c r="B3020" i="1" s="1"/>
  <c r="H3021" i="1"/>
  <c r="O3021" i="1"/>
  <c r="A3021" i="1" s="1"/>
  <c r="P3021" i="1"/>
  <c r="B3021" i="1" s="1"/>
  <c r="H3022" i="1"/>
  <c r="O3022" i="1"/>
  <c r="A3022" i="1" s="1"/>
  <c r="P3022" i="1"/>
  <c r="B3022" i="1" s="1"/>
  <c r="H3023" i="1"/>
  <c r="O3023" i="1"/>
  <c r="A3023" i="1" s="1"/>
  <c r="P3023" i="1"/>
  <c r="B3023" i="1" s="1"/>
  <c r="H3024" i="1"/>
  <c r="O3024" i="1"/>
  <c r="A3024" i="1" s="1"/>
  <c r="P3024" i="1"/>
  <c r="B3024" i="1" s="1"/>
  <c r="H3025" i="1"/>
  <c r="O3025" i="1"/>
  <c r="A3025" i="1" s="1"/>
  <c r="P3025" i="1"/>
  <c r="B3025" i="1" s="1"/>
  <c r="H3026" i="1"/>
  <c r="O3026" i="1"/>
  <c r="A3026" i="1" s="1"/>
  <c r="P3026" i="1"/>
  <c r="B3026" i="1" s="1"/>
  <c r="H3027" i="1"/>
  <c r="O3027" i="1"/>
  <c r="A3027" i="1" s="1"/>
  <c r="P3027" i="1"/>
  <c r="B3027" i="1" s="1"/>
  <c r="H3028" i="1"/>
  <c r="O3028" i="1"/>
  <c r="A3028" i="1" s="1"/>
  <c r="P3028" i="1"/>
  <c r="B3028" i="1" s="1"/>
  <c r="H3029" i="1"/>
  <c r="O3029" i="1"/>
  <c r="A3029" i="1" s="1"/>
  <c r="P3029" i="1"/>
  <c r="B3029" i="1" s="1"/>
  <c r="H3030" i="1"/>
  <c r="O3030" i="1"/>
  <c r="A3030" i="1" s="1"/>
  <c r="P3030" i="1"/>
  <c r="B3030" i="1" s="1"/>
  <c r="H3031" i="1"/>
  <c r="O3031" i="1"/>
  <c r="A3031" i="1" s="1"/>
  <c r="P3031" i="1"/>
  <c r="B3031" i="1" s="1"/>
  <c r="H3032" i="1"/>
  <c r="O3032" i="1"/>
  <c r="A3032" i="1" s="1"/>
  <c r="P3032" i="1"/>
  <c r="B3032" i="1" s="1"/>
  <c r="H3033" i="1"/>
  <c r="O3033" i="1"/>
  <c r="A3033" i="1" s="1"/>
  <c r="P3033" i="1"/>
  <c r="B3033" i="1" s="1"/>
  <c r="H3034" i="1"/>
  <c r="O3034" i="1"/>
  <c r="A3034" i="1" s="1"/>
  <c r="P3034" i="1"/>
  <c r="B3034" i="1" s="1"/>
  <c r="H3035" i="1"/>
  <c r="O3035" i="1"/>
  <c r="A3035" i="1" s="1"/>
  <c r="P3035" i="1"/>
  <c r="B3035" i="1" s="1"/>
  <c r="H3036" i="1"/>
  <c r="O3036" i="1"/>
  <c r="A3036" i="1" s="1"/>
  <c r="P3036" i="1"/>
  <c r="B3036" i="1" s="1"/>
  <c r="H3037" i="1"/>
  <c r="O3037" i="1"/>
  <c r="A3037" i="1" s="1"/>
  <c r="P3037" i="1"/>
  <c r="B3037" i="1" s="1"/>
  <c r="H3038" i="1"/>
  <c r="O3038" i="1"/>
  <c r="A3038" i="1" s="1"/>
  <c r="P3038" i="1"/>
  <c r="B3038" i="1" s="1"/>
  <c r="H3039" i="1"/>
  <c r="O3039" i="1"/>
  <c r="A3039" i="1" s="1"/>
  <c r="P3039" i="1"/>
  <c r="B3039" i="1" s="1"/>
  <c r="H3040" i="1"/>
  <c r="O3040" i="1"/>
  <c r="A3040" i="1" s="1"/>
  <c r="P3040" i="1"/>
  <c r="B3040" i="1" s="1"/>
  <c r="H3041" i="1"/>
  <c r="O3041" i="1"/>
  <c r="A3041" i="1" s="1"/>
  <c r="P3041" i="1"/>
  <c r="B3041" i="1" s="1"/>
  <c r="H3042" i="1"/>
  <c r="O3042" i="1"/>
  <c r="A3042" i="1" s="1"/>
  <c r="P3042" i="1"/>
  <c r="B3042" i="1" s="1"/>
  <c r="H3043" i="1"/>
  <c r="O3043" i="1"/>
  <c r="A3043" i="1" s="1"/>
  <c r="P3043" i="1"/>
  <c r="B3043" i="1" s="1"/>
  <c r="H3044" i="1"/>
  <c r="O3044" i="1"/>
  <c r="A3044" i="1" s="1"/>
  <c r="P3044" i="1"/>
  <c r="B3044" i="1" s="1"/>
  <c r="H3045" i="1"/>
  <c r="O3045" i="1"/>
  <c r="A3045" i="1" s="1"/>
  <c r="P3045" i="1"/>
  <c r="B3045" i="1" s="1"/>
  <c r="H3046" i="1"/>
  <c r="O3046" i="1"/>
  <c r="A3046" i="1" s="1"/>
  <c r="P3046" i="1"/>
  <c r="B3046" i="1" s="1"/>
  <c r="H3047" i="1"/>
  <c r="O3047" i="1"/>
  <c r="A3047" i="1" s="1"/>
  <c r="P3047" i="1"/>
  <c r="B3047" i="1" s="1"/>
  <c r="H3048" i="1"/>
  <c r="O3048" i="1"/>
  <c r="A3048" i="1" s="1"/>
  <c r="P3048" i="1"/>
  <c r="B3048" i="1" s="1"/>
  <c r="H3049" i="1"/>
  <c r="O3049" i="1"/>
  <c r="A3049" i="1" s="1"/>
  <c r="P3049" i="1"/>
  <c r="B3049" i="1" s="1"/>
  <c r="H3050" i="1"/>
  <c r="O3050" i="1"/>
  <c r="A3050" i="1" s="1"/>
  <c r="P3050" i="1"/>
  <c r="B3050" i="1" s="1"/>
  <c r="H3051" i="1"/>
  <c r="O3051" i="1"/>
  <c r="A3051" i="1" s="1"/>
  <c r="P3051" i="1"/>
  <c r="B3051" i="1" s="1"/>
  <c r="H3052" i="1"/>
  <c r="O3052" i="1"/>
  <c r="A3052" i="1" s="1"/>
  <c r="P3052" i="1"/>
  <c r="B3052" i="1" s="1"/>
  <c r="H3053" i="1"/>
  <c r="O3053" i="1"/>
  <c r="A3053" i="1" s="1"/>
  <c r="P3053" i="1"/>
  <c r="B3053" i="1" s="1"/>
  <c r="H3054" i="1"/>
  <c r="O3054" i="1"/>
  <c r="A3054" i="1" s="1"/>
  <c r="P3054" i="1"/>
  <c r="B3054" i="1" s="1"/>
  <c r="H3055" i="1"/>
  <c r="O3055" i="1"/>
  <c r="A3055" i="1" s="1"/>
  <c r="P3055" i="1"/>
  <c r="B3055" i="1" s="1"/>
  <c r="H3056" i="1"/>
  <c r="O3056" i="1"/>
  <c r="A3056" i="1" s="1"/>
  <c r="P3056" i="1"/>
  <c r="B3056" i="1" s="1"/>
  <c r="H3057" i="1"/>
  <c r="O3057" i="1"/>
  <c r="A3057" i="1" s="1"/>
  <c r="P3057" i="1"/>
  <c r="B3057" i="1" s="1"/>
  <c r="H3058" i="1"/>
  <c r="O3058" i="1"/>
  <c r="A3058" i="1" s="1"/>
  <c r="P3058" i="1"/>
  <c r="B3058" i="1" s="1"/>
  <c r="H3059" i="1"/>
  <c r="O3059" i="1"/>
  <c r="A3059" i="1" s="1"/>
  <c r="P3059" i="1"/>
  <c r="B3059" i="1" s="1"/>
  <c r="H3060" i="1"/>
  <c r="O3060" i="1"/>
  <c r="A3060" i="1" s="1"/>
  <c r="P3060" i="1"/>
  <c r="B3060" i="1" s="1"/>
  <c r="H3061" i="1"/>
  <c r="O3061" i="1"/>
  <c r="A3061" i="1" s="1"/>
  <c r="P3061" i="1"/>
  <c r="B3061" i="1" s="1"/>
  <c r="H3062" i="1"/>
  <c r="O3062" i="1"/>
  <c r="A3062" i="1" s="1"/>
  <c r="P3062" i="1"/>
  <c r="B3062" i="1" s="1"/>
  <c r="H3063" i="1"/>
  <c r="O3063" i="1"/>
  <c r="A3063" i="1" s="1"/>
  <c r="P3063" i="1"/>
  <c r="B3063" i="1" s="1"/>
  <c r="H3064" i="1"/>
  <c r="O3064" i="1"/>
  <c r="A3064" i="1" s="1"/>
  <c r="P3064" i="1"/>
  <c r="B3064" i="1" s="1"/>
  <c r="H3065" i="1"/>
  <c r="O3065" i="1"/>
  <c r="A3065" i="1" s="1"/>
  <c r="P3065" i="1"/>
  <c r="B3065" i="1" s="1"/>
  <c r="H3066" i="1"/>
  <c r="O3066" i="1"/>
  <c r="A3066" i="1" s="1"/>
  <c r="P3066" i="1"/>
  <c r="B3066" i="1" s="1"/>
  <c r="H3067" i="1"/>
  <c r="O3067" i="1"/>
  <c r="A3067" i="1" s="1"/>
  <c r="P3067" i="1"/>
  <c r="B3067" i="1" s="1"/>
  <c r="H3068" i="1"/>
  <c r="O3068" i="1"/>
  <c r="A3068" i="1" s="1"/>
  <c r="P3068" i="1"/>
  <c r="B3068" i="1" s="1"/>
  <c r="H3069" i="1"/>
  <c r="O3069" i="1"/>
  <c r="A3069" i="1" s="1"/>
  <c r="P3069" i="1"/>
  <c r="B3069" i="1" s="1"/>
  <c r="H3070" i="1"/>
  <c r="O3070" i="1"/>
  <c r="A3070" i="1" s="1"/>
  <c r="P3070" i="1"/>
  <c r="B3070" i="1" s="1"/>
  <c r="H3071" i="1"/>
  <c r="O3071" i="1"/>
  <c r="A3071" i="1" s="1"/>
  <c r="P3071" i="1"/>
  <c r="B3071" i="1" s="1"/>
  <c r="H3072" i="1"/>
  <c r="O3072" i="1"/>
  <c r="A3072" i="1" s="1"/>
  <c r="P3072" i="1"/>
  <c r="B3072" i="1" s="1"/>
  <c r="H3073" i="1"/>
  <c r="O3073" i="1"/>
  <c r="A3073" i="1" s="1"/>
  <c r="P3073" i="1"/>
  <c r="B3073" i="1" s="1"/>
  <c r="H3074" i="1"/>
  <c r="O3074" i="1"/>
  <c r="A3074" i="1" s="1"/>
  <c r="P3074" i="1"/>
  <c r="B3074" i="1" s="1"/>
  <c r="H3075" i="1"/>
  <c r="O3075" i="1"/>
  <c r="A3075" i="1" s="1"/>
  <c r="P3075" i="1"/>
  <c r="B3075" i="1" s="1"/>
  <c r="H3076" i="1"/>
  <c r="O3076" i="1"/>
  <c r="A3076" i="1" s="1"/>
  <c r="P3076" i="1"/>
  <c r="B3076" i="1" s="1"/>
  <c r="H3077" i="1"/>
  <c r="O3077" i="1"/>
  <c r="A3077" i="1" s="1"/>
  <c r="P3077" i="1"/>
  <c r="B3077" i="1" s="1"/>
  <c r="H3078" i="1"/>
  <c r="O3078" i="1"/>
  <c r="A3078" i="1" s="1"/>
  <c r="P3078" i="1"/>
  <c r="B3078" i="1" s="1"/>
  <c r="H3079" i="1"/>
  <c r="O3079" i="1"/>
  <c r="A3079" i="1" s="1"/>
  <c r="P3079" i="1"/>
  <c r="B3079" i="1" s="1"/>
  <c r="H3080" i="1"/>
  <c r="O3080" i="1"/>
  <c r="A3080" i="1" s="1"/>
  <c r="P3080" i="1"/>
  <c r="B3080" i="1" s="1"/>
  <c r="H3081" i="1"/>
  <c r="O3081" i="1"/>
  <c r="A3081" i="1" s="1"/>
  <c r="P3081" i="1"/>
  <c r="B3081" i="1" s="1"/>
  <c r="H3082" i="1"/>
  <c r="O3082" i="1"/>
  <c r="A3082" i="1" s="1"/>
  <c r="P3082" i="1"/>
  <c r="B3082" i="1" s="1"/>
  <c r="H3083" i="1"/>
  <c r="O3083" i="1"/>
  <c r="A3083" i="1" s="1"/>
  <c r="P3083" i="1"/>
  <c r="B3083" i="1" s="1"/>
  <c r="H3084" i="1"/>
  <c r="O3084" i="1"/>
  <c r="A3084" i="1" s="1"/>
  <c r="P3084" i="1"/>
  <c r="B3084" i="1" s="1"/>
  <c r="H3085" i="1"/>
  <c r="O3085" i="1"/>
  <c r="A3085" i="1" s="1"/>
  <c r="P3085" i="1"/>
  <c r="B3085" i="1" s="1"/>
  <c r="H3086" i="1"/>
  <c r="O3086" i="1"/>
  <c r="A3086" i="1" s="1"/>
  <c r="P3086" i="1"/>
  <c r="B3086" i="1" s="1"/>
  <c r="H3087" i="1"/>
  <c r="O3087" i="1"/>
  <c r="A3087" i="1" s="1"/>
  <c r="P3087" i="1"/>
  <c r="B3087" i="1" s="1"/>
  <c r="H3088" i="1"/>
  <c r="O3088" i="1"/>
  <c r="A3088" i="1" s="1"/>
  <c r="P3088" i="1"/>
  <c r="B3088" i="1" s="1"/>
  <c r="H3089" i="1"/>
  <c r="O3089" i="1"/>
  <c r="A3089" i="1" s="1"/>
  <c r="P3089" i="1"/>
  <c r="B3089" i="1" s="1"/>
  <c r="H3090" i="1"/>
  <c r="O3090" i="1"/>
  <c r="A3090" i="1" s="1"/>
  <c r="P3090" i="1"/>
  <c r="B3090" i="1" s="1"/>
  <c r="H3091" i="1"/>
  <c r="O3091" i="1"/>
  <c r="A3091" i="1" s="1"/>
  <c r="P3091" i="1"/>
  <c r="B3091" i="1" s="1"/>
  <c r="H3092" i="1"/>
  <c r="O3092" i="1"/>
  <c r="A3092" i="1" s="1"/>
  <c r="P3092" i="1"/>
  <c r="B3092" i="1" s="1"/>
  <c r="H3093" i="1"/>
  <c r="O3093" i="1"/>
  <c r="A3093" i="1" s="1"/>
  <c r="P3093" i="1"/>
  <c r="B3093" i="1" s="1"/>
  <c r="H3094" i="1"/>
  <c r="O3094" i="1"/>
  <c r="A3094" i="1" s="1"/>
  <c r="P3094" i="1"/>
  <c r="B3094" i="1" s="1"/>
  <c r="H3095" i="1"/>
  <c r="O3095" i="1"/>
  <c r="A3095" i="1" s="1"/>
  <c r="P3095" i="1"/>
  <c r="B3095" i="1" s="1"/>
  <c r="H3096" i="1"/>
  <c r="O3096" i="1"/>
  <c r="A3096" i="1" s="1"/>
  <c r="P3096" i="1"/>
  <c r="B3096" i="1" s="1"/>
  <c r="H3097" i="1"/>
  <c r="O3097" i="1"/>
  <c r="A3097" i="1" s="1"/>
  <c r="P3097" i="1"/>
  <c r="B3097" i="1" s="1"/>
  <c r="H3098" i="1"/>
  <c r="O3098" i="1"/>
  <c r="A3098" i="1" s="1"/>
  <c r="P3098" i="1"/>
  <c r="B3098" i="1" s="1"/>
  <c r="H3099" i="1"/>
  <c r="O3099" i="1"/>
  <c r="A3099" i="1" s="1"/>
  <c r="P3099" i="1"/>
  <c r="B3099" i="1" s="1"/>
  <c r="H3100" i="1"/>
  <c r="O3100" i="1"/>
  <c r="A3100" i="1" s="1"/>
  <c r="P3100" i="1"/>
  <c r="B3100" i="1" s="1"/>
  <c r="H3101" i="1"/>
  <c r="O3101" i="1"/>
  <c r="A3101" i="1" s="1"/>
  <c r="P3101" i="1"/>
  <c r="B3101" i="1" s="1"/>
  <c r="H3102" i="1"/>
  <c r="O3102" i="1"/>
  <c r="A3102" i="1" s="1"/>
  <c r="P3102" i="1"/>
  <c r="B3102" i="1" s="1"/>
  <c r="H3103" i="1"/>
  <c r="O3103" i="1"/>
  <c r="A3103" i="1" s="1"/>
  <c r="P3103" i="1"/>
  <c r="B3103" i="1" s="1"/>
  <c r="H3104" i="1"/>
  <c r="O3104" i="1"/>
  <c r="A3104" i="1" s="1"/>
  <c r="P3104" i="1"/>
  <c r="B3104" i="1" s="1"/>
  <c r="H3105" i="1"/>
  <c r="O3105" i="1"/>
  <c r="A3105" i="1" s="1"/>
  <c r="P3105" i="1"/>
  <c r="B3105" i="1" s="1"/>
  <c r="H3106" i="1"/>
  <c r="O3106" i="1"/>
  <c r="A3106" i="1" s="1"/>
  <c r="P3106" i="1"/>
  <c r="B3106" i="1" s="1"/>
  <c r="H3107" i="1"/>
  <c r="O3107" i="1"/>
  <c r="A3107" i="1" s="1"/>
  <c r="P3107" i="1"/>
  <c r="B3107" i="1" s="1"/>
  <c r="H3108" i="1"/>
  <c r="O3108" i="1"/>
  <c r="A3108" i="1" s="1"/>
  <c r="P3108" i="1"/>
  <c r="B3108" i="1" s="1"/>
  <c r="H3109" i="1"/>
  <c r="O3109" i="1"/>
  <c r="A3109" i="1" s="1"/>
  <c r="P3109" i="1"/>
  <c r="B3109" i="1" s="1"/>
  <c r="H3110" i="1"/>
  <c r="O3110" i="1"/>
  <c r="A3110" i="1" s="1"/>
  <c r="P3110" i="1"/>
  <c r="B3110" i="1" s="1"/>
  <c r="H3111" i="1"/>
  <c r="O3111" i="1"/>
  <c r="A3111" i="1" s="1"/>
  <c r="P3111" i="1"/>
  <c r="B3111" i="1" s="1"/>
  <c r="H3112" i="1"/>
  <c r="O3112" i="1"/>
  <c r="A3112" i="1" s="1"/>
  <c r="P3112" i="1"/>
  <c r="B3112" i="1" s="1"/>
  <c r="H3113" i="1"/>
  <c r="O3113" i="1"/>
  <c r="A3113" i="1" s="1"/>
  <c r="P3113" i="1"/>
  <c r="B3113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2" i="1"/>
  <c r="P2" i="1"/>
  <c r="B2" i="1" s="1"/>
  <c r="P9" i="1"/>
  <c r="B9" i="1" s="1"/>
  <c r="P3" i="1"/>
  <c r="B3" i="1" s="1"/>
  <c r="P4" i="1"/>
  <c r="B4" i="1" s="1"/>
  <c r="P5" i="1"/>
  <c r="B5" i="1" s="1"/>
  <c r="P6" i="1"/>
  <c r="B6" i="1" s="1"/>
  <c r="P7" i="1"/>
  <c r="B7" i="1" s="1"/>
  <c r="P8" i="1"/>
  <c r="B8" i="1" s="1"/>
  <c r="P10" i="1"/>
  <c r="B10" i="1" s="1"/>
  <c r="P11" i="1"/>
  <c r="B11" i="1" s="1"/>
  <c r="P12" i="1"/>
  <c r="B12" i="1" s="1"/>
  <c r="P13" i="1"/>
  <c r="B13" i="1" s="1"/>
  <c r="P14" i="1"/>
  <c r="B14" i="1" s="1"/>
  <c r="P15" i="1"/>
  <c r="B15" i="1" s="1"/>
  <c r="P16" i="1"/>
  <c r="B16" i="1" s="1"/>
  <c r="P17" i="1"/>
  <c r="B17" i="1" s="1"/>
  <c r="P18" i="1"/>
  <c r="B18" i="1" s="1"/>
  <c r="O4" i="1"/>
  <c r="A4" i="1" s="1"/>
  <c r="O5" i="1"/>
  <c r="A5" i="1" s="1"/>
  <c r="O6" i="1"/>
  <c r="A6" i="1" s="1"/>
  <c r="O7" i="1"/>
  <c r="A7" i="1" s="1"/>
  <c r="O8" i="1"/>
  <c r="A8" i="1" s="1"/>
  <c r="O9" i="1"/>
  <c r="A9" i="1" s="1"/>
  <c r="O10" i="1"/>
  <c r="A10" i="1" s="1"/>
  <c r="O11" i="1"/>
  <c r="A11" i="1" s="1"/>
  <c r="O12" i="1"/>
  <c r="A12" i="1" s="1"/>
  <c r="O13" i="1"/>
  <c r="A13" i="1" s="1"/>
  <c r="O14" i="1"/>
  <c r="A14" i="1" s="1"/>
  <c r="O15" i="1"/>
  <c r="A15" i="1" s="1"/>
  <c r="O16" i="1"/>
  <c r="A16" i="1" s="1"/>
  <c r="O17" i="1"/>
  <c r="A17" i="1" s="1"/>
  <c r="O18" i="1"/>
  <c r="A18" i="1" s="1"/>
  <c r="O3" i="1"/>
  <c r="A3" i="1" s="1"/>
  <c r="CU7" i="8"/>
  <c r="CU9" i="8"/>
  <c r="AO10" i="8"/>
  <c r="BX5" i="8"/>
  <c r="AO7" i="8"/>
  <c r="DM17" i="8"/>
  <c r="FY7" i="8"/>
  <c r="DM16" i="8"/>
  <c r="EZ16" i="8"/>
  <c r="ED9" i="8"/>
  <c r="AO8" i="8"/>
  <c r="ED7" i="8"/>
  <c r="DW7" i="8"/>
  <c r="BX10" i="8"/>
  <c r="BX4" i="8"/>
  <c r="DW9" i="8"/>
  <c r="AO9" i="8"/>
  <c r="AO5" i="8"/>
  <c r="DM18" i="8"/>
  <c r="CU5" i="8"/>
  <c r="DM15" i="8"/>
  <c r="AO6" i="8"/>
  <c r="AO4" i="8"/>
  <c r="CU6" i="8"/>
  <c r="DW10" i="8"/>
  <c r="ED6" i="8"/>
  <c r="DW8" i="8"/>
  <c r="DM14" i="8"/>
  <c r="BX9" i="8"/>
  <c r="ED10" i="8"/>
  <c r="ED8" i="8"/>
  <c r="CU8" i="8"/>
  <c r="BX8" i="8"/>
  <c r="BX7" i="8"/>
  <c r="BX6" i="8"/>
  <c r="DW6" i="8"/>
  <c r="FN7" i="8"/>
  <c r="C5" i="1" l="1"/>
  <c r="E11" i="1"/>
  <c r="BX11" i="8"/>
  <c r="E2" i="1"/>
  <c r="E8" i="1"/>
  <c r="E4" i="1"/>
  <c r="E160" i="1"/>
  <c r="E156" i="1"/>
  <c r="E152" i="1"/>
  <c r="E148" i="1"/>
  <c r="E144" i="1"/>
  <c r="E140" i="1"/>
  <c r="E136" i="1"/>
  <c r="E132" i="1"/>
  <c r="E124" i="1"/>
  <c r="E120" i="1"/>
  <c r="E116" i="1"/>
  <c r="E108" i="1"/>
  <c r="E104" i="1"/>
  <c r="E96" i="1"/>
  <c r="E92" i="1"/>
  <c r="E88" i="1"/>
  <c r="E84" i="1"/>
  <c r="E80" i="1"/>
  <c r="E72" i="1"/>
  <c r="E68" i="1"/>
  <c r="E64" i="1"/>
  <c r="E60" i="1"/>
  <c r="E56" i="1"/>
  <c r="E52" i="1"/>
  <c r="E48" i="1"/>
  <c r="E44" i="1"/>
  <c r="E40" i="1"/>
  <c r="E32" i="1"/>
  <c r="E28" i="1"/>
  <c r="E24" i="1"/>
  <c r="E20" i="1"/>
  <c r="E16" i="1"/>
  <c r="E12" i="1"/>
  <c r="E112" i="1"/>
  <c r="E31" i="1"/>
  <c r="E27" i="1"/>
  <c r="E23" i="1"/>
  <c r="E19" i="1"/>
  <c r="E15" i="1"/>
  <c r="E7" i="1"/>
  <c r="E3" i="1"/>
  <c r="E53" i="1"/>
  <c r="E49" i="1"/>
  <c r="E45" i="1"/>
  <c r="E41" i="1"/>
  <c r="E37" i="1"/>
  <c r="E33" i="1"/>
  <c r="E29" i="1"/>
  <c r="E25" i="1"/>
  <c r="E21" i="1"/>
  <c r="E17" i="1"/>
  <c r="E13" i="1"/>
  <c r="E9" i="1"/>
  <c r="E5" i="1"/>
  <c r="E2657" i="1"/>
  <c r="E2653" i="1"/>
  <c r="E2649" i="1"/>
  <c r="E2645" i="1"/>
  <c r="E2641" i="1"/>
  <c r="E2637" i="1"/>
  <c r="E2633" i="1"/>
  <c r="E2629" i="1"/>
  <c r="E2625" i="1"/>
  <c r="E2621" i="1"/>
  <c r="E2617" i="1"/>
  <c r="E2613" i="1"/>
  <c r="E2609" i="1"/>
  <c r="E2605" i="1"/>
  <c r="E2601" i="1"/>
  <c r="E2597" i="1"/>
  <c r="E2593" i="1"/>
  <c r="E2589" i="1"/>
  <c r="E2585" i="1"/>
  <c r="E2581" i="1"/>
  <c r="E2577" i="1"/>
  <c r="E2573" i="1"/>
  <c r="E2569" i="1"/>
  <c r="E2565" i="1"/>
  <c r="E2561" i="1"/>
  <c r="E2557" i="1"/>
  <c r="E2553" i="1"/>
  <c r="E2549" i="1"/>
  <c r="E2545" i="1"/>
  <c r="E2541" i="1"/>
  <c r="E2537" i="1"/>
  <c r="E2533" i="1"/>
  <c r="E2529" i="1"/>
  <c r="E2525" i="1"/>
  <c r="E2521" i="1"/>
  <c r="E2517" i="1"/>
  <c r="E2513" i="1"/>
  <c r="E2509" i="1"/>
  <c r="E2505" i="1"/>
  <c r="E2501" i="1"/>
  <c r="E2497" i="1"/>
  <c r="E2493" i="1"/>
  <c r="E2489" i="1"/>
  <c r="E2485" i="1"/>
  <c r="E2481" i="1"/>
  <c r="E2477" i="1"/>
  <c r="E2473" i="1"/>
  <c r="E2469" i="1"/>
  <c r="E2465" i="1"/>
  <c r="E2461" i="1"/>
  <c r="E2457" i="1"/>
  <c r="E2453" i="1"/>
  <c r="E2449" i="1"/>
  <c r="E2441" i="1"/>
  <c r="E2437" i="1"/>
  <c r="E2433" i="1"/>
  <c r="E2429" i="1"/>
  <c r="E2425" i="1"/>
  <c r="E2421" i="1"/>
  <c r="E2417" i="1"/>
  <c r="E2413" i="1"/>
  <c r="E2409" i="1"/>
  <c r="E2405" i="1"/>
  <c r="E2401" i="1"/>
  <c r="E2397" i="1"/>
  <c r="E2393" i="1"/>
  <c r="E2389" i="1"/>
  <c r="E2385" i="1"/>
  <c r="E2381" i="1"/>
  <c r="E2377" i="1"/>
  <c r="E2373" i="1"/>
  <c r="E2369" i="1"/>
  <c r="E2365" i="1"/>
  <c r="E2361" i="1"/>
  <c r="E2357" i="1"/>
  <c r="E2353" i="1"/>
  <c r="E2349" i="1"/>
  <c r="E2345" i="1"/>
  <c r="E2341" i="1"/>
  <c r="E2337" i="1"/>
  <c r="E2333" i="1"/>
  <c r="E2329" i="1"/>
  <c r="E2325" i="1"/>
  <c r="E2321" i="1"/>
  <c r="E2317" i="1"/>
  <c r="E2313" i="1"/>
  <c r="E2309" i="1"/>
  <c r="E2305" i="1"/>
  <c r="E2301" i="1"/>
  <c r="E2297" i="1"/>
  <c r="E2293" i="1"/>
  <c r="E2285" i="1"/>
  <c r="E2281" i="1"/>
  <c r="E2277" i="1"/>
  <c r="E2273" i="1"/>
  <c r="E2269" i="1"/>
  <c r="E2265" i="1"/>
  <c r="E2261" i="1"/>
  <c r="E2257" i="1"/>
  <c r="E2253" i="1"/>
  <c r="E2249" i="1"/>
  <c r="E2245" i="1"/>
  <c r="E2241" i="1"/>
  <c r="E2237" i="1"/>
  <c r="E2233" i="1"/>
  <c r="E2229" i="1"/>
  <c r="E2221" i="1"/>
  <c r="E2217" i="1"/>
  <c r="E2213" i="1"/>
  <c r="E2209" i="1"/>
  <c r="E2205" i="1"/>
  <c r="E2201" i="1"/>
  <c r="E2197" i="1"/>
  <c r="E2193" i="1"/>
  <c r="E2189" i="1"/>
  <c r="E2185" i="1"/>
  <c r="E2177" i="1"/>
  <c r="E2173" i="1"/>
  <c r="E2169" i="1"/>
  <c r="E2165" i="1"/>
  <c r="E2161" i="1"/>
  <c r="E2157" i="1"/>
  <c r="E2153" i="1"/>
  <c r="E2149" i="1"/>
  <c r="E2145" i="1"/>
  <c r="E2141" i="1"/>
  <c r="E2137" i="1"/>
  <c r="E2133" i="1"/>
  <c r="E2129" i="1"/>
  <c r="E2125" i="1"/>
  <c r="E2121" i="1"/>
  <c r="E2117" i="1"/>
  <c r="E2113" i="1"/>
  <c r="E2109" i="1"/>
  <c r="E2105" i="1"/>
  <c r="E2097" i="1"/>
  <c r="E2093" i="1"/>
  <c r="E2089" i="1"/>
  <c r="E2085" i="1"/>
  <c r="E2081" i="1"/>
  <c r="E2077" i="1"/>
  <c r="E2073" i="1"/>
  <c r="E2069" i="1"/>
  <c r="E2065" i="1"/>
  <c r="E2061" i="1"/>
  <c r="E1750" i="1"/>
  <c r="E1746" i="1"/>
  <c r="E1742" i="1"/>
  <c r="E1738" i="1"/>
  <c r="E1734" i="1"/>
  <c r="E1730" i="1"/>
  <c r="E1726" i="1"/>
  <c r="E1722" i="1"/>
  <c r="E1718" i="1"/>
  <c r="E1714" i="1"/>
  <c r="E1710" i="1"/>
  <c r="E1706" i="1"/>
  <c r="E1702" i="1"/>
  <c r="E1698" i="1"/>
  <c r="E1694" i="1"/>
  <c r="E1690" i="1"/>
  <c r="E1686" i="1"/>
  <c r="E1682" i="1"/>
  <c r="E1678" i="1"/>
  <c r="E1674" i="1"/>
  <c r="E1666" i="1"/>
  <c r="E1662" i="1"/>
  <c r="E1658" i="1"/>
  <c r="E1654" i="1"/>
  <c r="E1650" i="1"/>
  <c r="E1646" i="1"/>
  <c r="E1642" i="1"/>
  <c r="E1638" i="1"/>
  <c r="E1634" i="1"/>
  <c r="E1622" i="1"/>
  <c r="E1618" i="1"/>
  <c r="E1614" i="1"/>
  <c r="E1610" i="1"/>
  <c r="E1606" i="1"/>
  <c r="E1602" i="1"/>
  <c r="E1598" i="1"/>
  <c r="E1594" i="1"/>
  <c r="E1590" i="1"/>
  <c r="E1586" i="1"/>
  <c r="E1582" i="1"/>
  <c r="E1578" i="1"/>
  <c r="E1570" i="1"/>
  <c r="E1562" i="1"/>
  <c r="E1558" i="1"/>
  <c r="E1554" i="1"/>
  <c r="E1550" i="1"/>
  <c r="E1546" i="1"/>
  <c r="E1542" i="1"/>
  <c r="E1538" i="1"/>
  <c r="E1534" i="1"/>
  <c r="E1530" i="1"/>
  <c r="E1526" i="1"/>
  <c r="E1522" i="1"/>
  <c r="E1518" i="1"/>
  <c r="E1514" i="1"/>
  <c r="E1506" i="1"/>
  <c r="E1502" i="1"/>
  <c r="E1498" i="1"/>
  <c r="E1494" i="1"/>
  <c r="E1490" i="1"/>
  <c r="E1486" i="1"/>
  <c r="E1482" i="1"/>
  <c r="E1478" i="1"/>
  <c r="E1474" i="1"/>
  <c r="E1470" i="1"/>
  <c r="E1466" i="1"/>
  <c r="E1462" i="1"/>
  <c r="E1454" i="1"/>
  <c r="E1450" i="1"/>
  <c r="E1446" i="1"/>
  <c r="E1442" i="1"/>
  <c r="E1438" i="1"/>
  <c r="E1430" i="1"/>
  <c r="E1426" i="1"/>
  <c r="E1422" i="1"/>
  <c r="E1418" i="1"/>
  <c r="E1414" i="1"/>
  <c r="E1406" i="1"/>
  <c r="E1398" i="1"/>
  <c r="E1394" i="1"/>
  <c r="E1390" i="1"/>
  <c r="E1386" i="1"/>
  <c r="E1382" i="1"/>
  <c r="E1378" i="1"/>
  <c r="E1374" i="1"/>
  <c r="E1370" i="1"/>
  <c r="E1366" i="1"/>
  <c r="E1362" i="1"/>
  <c r="E1358" i="1"/>
  <c r="E1354" i="1"/>
  <c r="E1350" i="1"/>
  <c r="E1346" i="1"/>
  <c r="E1342" i="1"/>
  <c r="E1338" i="1"/>
  <c r="E1334" i="1"/>
  <c r="E1330" i="1"/>
  <c r="E1326" i="1"/>
  <c r="E1322" i="1"/>
  <c r="E1318" i="1"/>
  <c r="E1314" i="1"/>
  <c r="E1310" i="1"/>
  <c r="E1306" i="1"/>
  <c r="E1302" i="1"/>
  <c r="E1298" i="1"/>
  <c r="E1294" i="1"/>
  <c r="E1290" i="1"/>
  <c r="E1286" i="1"/>
  <c r="E1282" i="1"/>
  <c r="E1278" i="1"/>
  <c r="E1274" i="1"/>
  <c r="E1270" i="1"/>
  <c r="E1266" i="1"/>
  <c r="E1258" i="1"/>
  <c r="E1254" i="1"/>
  <c r="E1250" i="1"/>
  <c r="E1246" i="1"/>
  <c r="E2057" i="1"/>
  <c r="E2049" i="1"/>
  <c r="E2045" i="1"/>
  <c r="E2041" i="1"/>
  <c r="E2037" i="1"/>
  <c r="E2033" i="1"/>
  <c r="E2029" i="1"/>
  <c r="E2025" i="1"/>
  <c r="E2021" i="1"/>
  <c r="E2017" i="1"/>
  <c r="E2013" i="1"/>
  <c r="E2009" i="1"/>
  <c r="E2005" i="1"/>
  <c r="E2001" i="1"/>
  <c r="E1997" i="1"/>
  <c r="E1993" i="1"/>
  <c r="E1989" i="1"/>
  <c r="E1985" i="1"/>
  <c r="E1981" i="1"/>
  <c r="E1977" i="1"/>
  <c r="E1973" i="1"/>
  <c r="E1969" i="1"/>
  <c r="E1965" i="1"/>
  <c r="E1961" i="1"/>
  <c r="E1957" i="1"/>
  <c r="E1953" i="1"/>
  <c r="E1949" i="1"/>
  <c r="E1945" i="1"/>
  <c r="E1941" i="1"/>
  <c r="E1937" i="1"/>
  <c r="E1933" i="1"/>
  <c r="E1929" i="1"/>
  <c r="E1925" i="1"/>
  <c r="E1921" i="1"/>
  <c r="E1917" i="1"/>
  <c r="E1913" i="1"/>
  <c r="E1909" i="1"/>
  <c r="E1905" i="1"/>
  <c r="E1901" i="1"/>
  <c r="E1897" i="1"/>
  <c r="E1893" i="1"/>
  <c r="E1889" i="1"/>
  <c r="E1885" i="1"/>
  <c r="E1881" i="1"/>
  <c r="E1877" i="1"/>
  <c r="E1873" i="1"/>
  <c r="E1869" i="1"/>
  <c r="E1865" i="1"/>
  <c r="E1861" i="1"/>
  <c r="E1857" i="1"/>
  <c r="E1853" i="1"/>
  <c r="E1849" i="1"/>
  <c r="E1845" i="1"/>
  <c r="E1841" i="1"/>
  <c r="E1837" i="1"/>
  <c r="E1833" i="1"/>
  <c r="E1829" i="1"/>
  <c r="E1825" i="1"/>
  <c r="E1821" i="1"/>
  <c r="E1817" i="1"/>
  <c r="E1813" i="1"/>
  <c r="E1809" i="1"/>
  <c r="E1805" i="1"/>
  <c r="E1801" i="1"/>
  <c r="E1797" i="1"/>
  <c r="E1793" i="1"/>
  <c r="E1789" i="1"/>
  <c r="E1785" i="1"/>
  <c r="E1781" i="1"/>
  <c r="E1777" i="1"/>
  <c r="E1773" i="1"/>
  <c r="E1769" i="1"/>
  <c r="E1765" i="1"/>
  <c r="E1761" i="1"/>
  <c r="E1757" i="1"/>
  <c r="E1753" i="1"/>
  <c r="E1749" i="1"/>
  <c r="E1745" i="1"/>
  <c r="E1737" i="1"/>
  <c r="E1733" i="1"/>
  <c r="E1729" i="1"/>
  <c r="E1721" i="1"/>
  <c r="E1717" i="1"/>
  <c r="E1713" i="1"/>
  <c r="E1709" i="1"/>
  <c r="E1705" i="1"/>
  <c r="E1701" i="1"/>
  <c r="E1697" i="1"/>
  <c r="E1693" i="1"/>
  <c r="E1689" i="1"/>
  <c r="E1685" i="1"/>
  <c r="E1681" i="1"/>
  <c r="E1677" i="1"/>
  <c r="E1673" i="1"/>
  <c r="E1669" i="1"/>
  <c r="E1661" i="1"/>
  <c r="E1657" i="1"/>
  <c r="E1653" i="1"/>
  <c r="E1649" i="1"/>
  <c r="E1645" i="1"/>
  <c r="E1641" i="1"/>
  <c r="E1637" i="1"/>
  <c r="E1633" i="1"/>
  <c r="E1629" i="1"/>
  <c r="E1625" i="1"/>
  <c r="E1621" i="1"/>
  <c r="E1617" i="1"/>
  <c r="E1613" i="1"/>
  <c r="E1609" i="1"/>
  <c r="E1605" i="1"/>
  <c r="E1601" i="1"/>
  <c r="E1597" i="1"/>
  <c r="E1593" i="1"/>
  <c r="E1589" i="1"/>
  <c r="E1585" i="1"/>
  <c r="E1581" i="1"/>
  <c r="E1577" i="1"/>
  <c r="E1573" i="1"/>
  <c r="E1569" i="1"/>
  <c r="E1565" i="1"/>
  <c r="E1561" i="1"/>
  <c r="E1557" i="1"/>
  <c r="E1553" i="1"/>
  <c r="E1549" i="1"/>
  <c r="E1545" i="1"/>
  <c r="E1541" i="1"/>
  <c r="E1537" i="1"/>
  <c r="E1533" i="1"/>
  <c r="E1529" i="1"/>
  <c r="E1525" i="1"/>
  <c r="E1521" i="1"/>
  <c r="E1517" i="1"/>
  <c r="E1513" i="1"/>
  <c r="E1509" i="1"/>
  <c r="E1505" i="1"/>
  <c r="E1501" i="1"/>
  <c r="E1497" i="1"/>
  <c r="E1493" i="1"/>
  <c r="E1489" i="1"/>
  <c r="E1485" i="1"/>
  <c r="E1481" i="1"/>
  <c r="E1477" i="1"/>
  <c r="E1473" i="1"/>
  <c r="E1469" i="1"/>
  <c r="E1465" i="1"/>
  <c r="E1461" i="1"/>
  <c r="E1457" i="1"/>
  <c r="E1453" i="1"/>
  <c r="E1449" i="1"/>
  <c r="E1445" i="1"/>
  <c r="E1441" i="1"/>
  <c r="E1437" i="1"/>
  <c r="E1433" i="1"/>
  <c r="E1429" i="1"/>
  <c r="E1425" i="1"/>
  <c r="E1421" i="1"/>
  <c r="E1417" i="1"/>
  <c r="E1413" i="1"/>
  <c r="E1405" i="1"/>
  <c r="E1401" i="1"/>
  <c r="E1397" i="1"/>
  <c r="E1393" i="1"/>
  <c r="E1389" i="1"/>
  <c r="E1385" i="1"/>
  <c r="E1381" i="1"/>
  <c r="E1377" i="1"/>
  <c r="E1373" i="1"/>
  <c r="E1369" i="1"/>
  <c r="E1365" i="1"/>
  <c r="E1361" i="1"/>
  <c r="E3111" i="1"/>
  <c r="E3107" i="1"/>
  <c r="E3099" i="1"/>
  <c r="E3095" i="1"/>
  <c r="E3091" i="1"/>
  <c r="E3087" i="1"/>
  <c r="E3083" i="1"/>
  <c r="E3079" i="1"/>
  <c r="E3075" i="1"/>
  <c r="E3071" i="1"/>
  <c r="E3067" i="1"/>
  <c r="E3063" i="1"/>
  <c r="E3059" i="1"/>
  <c r="E3055" i="1"/>
  <c r="E3051" i="1"/>
  <c r="E3047" i="1"/>
  <c r="E3043" i="1"/>
  <c r="E3039" i="1"/>
  <c r="E3035" i="1"/>
  <c r="E3031" i="1"/>
  <c r="E3027" i="1"/>
  <c r="E3019" i="1"/>
  <c r="E3015" i="1"/>
  <c r="E3011" i="1"/>
  <c r="E3007" i="1"/>
  <c r="E3003" i="1"/>
  <c r="E2999" i="1"/>
  <c r="E2995" i="1"/>
  <c r="E2991" i="1"/>
  <c r="E2987" i="1"/>
  <c r="E2983" i="1"/>
  <c r="E2979" i="1"/>
  <c r="E2975" i="1"/>
  <c r="E2971" i="1"/>
  <c r="E2967" i="1"/>
  <c r="E2963" i="1"/>
  <c r="E2959" i="1"/>
  <c r="E2955" i="1"/>
  <c r="E2951" i="1"/>
  <c r="E2947" i="1"/>
  <c r="E2943" i="1"/>
  <c r="E2939" i="1"/>
  <c r="E2935" i="1"/>
  <c r="E2931" i="1"/>
  <c r="E2927" i="1"/>
  <c r="E2923" i="1"/>
  <c r="E2919" i="1"/>
  <c r="E2915" i="1"/>
  <c r="E2911" i="1"/>
  <c r="E2907" i="1"/>
  <c r="E2903" i="1"/>
  <c r="E2899" i="1"/>
  <c r="E2895" i="1"/>
  <c r="E2891" i="1"/>
  <c r="E2887" i="1"/>
  <c r="E2883" i="1"/>
  <c r="E2879" i="1"/>
  <c r="E2875" i="1"/>
  <c r="E2871" i="1"/>
  <c r="E2867" i="1"/>
  <c r="E2863" i="1"/>
  <c r="E2859" i="1"/>
  <c r="E2855" i="1"/>
  <c r="E2851" i="1"/>
  <c r="E2847" i="1"/>
  <c r="E2843" i="1"/>
  <c r="E2839" i="1"/>
  <c r="E2835" i="1"/>
  <c r="E2831" i="1"/>
  <c r="E2827" i="1"/>
  <c r="E2823" i="1"/>
  <c r="E2819" i="1"/>
  <c r="E2815" i="1"/>
  <c r="E2811" i="1"/>
  <c r="E2807" i="1"/>
  <c r="E2803" i="1"/>
  <c r="E2799" i="1"/>
  <c r="E2795" i="1"/>
  <c r="E2791" i="1"/>
  <c r="E2787" i="1"/>
  <c r="E2783" i="1"/>
  <c r="E2779" i="1"/>
  <c r="E2775" i="1"/>
  <c r="E2771" i="1"/>
  <c r="E2767" i="1"/>
  <c r="E2763" i="1"/>
  <c r="E2759" i="1"/>
  <c r="E2751" i="1"/>
  <c r="E2747" i="1"/>
  <c r="E2743" i="1"/>
  <c r="E2739" i="1"/>
  <c r="E2735" i="1"/>
  <c r="E2731" i="1"/>
  <c r="E2727" i="1"/>
  <c r="E2723" i="1"/>
  <c r="E2719" i="1"/>
  <c r="E2715" i="1"/>
  <c r="E2711" i="1"/>
  <c r="E2707" i="1"/>
  <c r="E2703" i="1"/>
  <c r="E2699" i="1"/>
  <c r="E2695" i="1"/>
  <c r="E2691" i="1"/>
  <c r="E2687" i="1"/>
  <c r="E2683" i="1"/>
  <c r="E2679" i="1"/>
  <c r="E2675" i="1"/>
  <c r="E2671" i="1"/>
  <c r="E2667" i="1"/>
  <c r="E2663" i="1"/>
  <c r="E2659" i="1"/>
  <c r="E2655" i="1"/>
  <c r="E2651" i="1"/>
  <c r="E2647" i="1"/>
  <c r="E2643" i="1"/>
  <c r="E2639" i="1"/>
  <c r="E2635" i="1"/>
  <c r="E2631" i="1"/>
  <c r="E2627" i="1"/>
  <c r="E2623" i="1"/>
  <c r="E2619" i="1"/>
  <c r="E2615" i="1"/>
  <c r="E2611" i="1"/>
  <c r="E2607" i="1"/>
  <c r="E2603" i="1"/>
  <c r="E2599" i="1"/>
  <c r="E2595" i="1"/>
  <c r="E2591" i="1"/>
  <c r="E2587" i="1"/>
  <c r="E2583" i="1"/>
  <c r="E2579" i="1"/>
  <c r="E2575" i="1"/>
  <c r="E2571" i="1"/>
  <c r="E2567" i="1"/>
  <c r="E2563" i="1"/>
  <c r="E2555" i="1"/>
  <c r="E2551" i="1"/>
  <c r="E2547" i="1"/>
  <c r="E2543" i="1"/>
  <c r="E2539" i="1"/>
  <c r="E2535" i="1"/>
  <c r="E2531" i="1"/>
  <c r="E2523" i="1"/>
  <c r="E2515" i="1"/>
  <c r="E2511" i="1"/>
  <c r="E2507" i="1"/>
  <c r="E2503" i="1"/>
  <c r="E2499" i="1"/>
  <c r="E2495" i="1"/>
  <c r="E2491" i="1"/>
  <c r="E2483" i="1"/>
  <c r="E2479" i="1"/>
  <c r="E2475" i="1"/>
  <c r="E2471" i="1"/>
  <c r="E2467" i="1"/>
  <c r="E2463" i="1"/>
  <c r="E2459" i="1"/>
  <c r="E2451" i="1"/>
  <c r="E2447" i="1"/>
  <c r="E2443" i="1"/>
  <c r="E2439" i="1"/>
  <c r="E2435" i="1"/>
  <c r="E2431" i="1"/>
  <c r="E2427" i="1"/>
  <c r="E2423" i="1"/>
  <c r="E2419" i="1"/>
  <c r="E2415" i="1"/>
  <c r="E2411" i="1"/>
  <c r="E2407" i="1"/>
  <c r="E2403" i="1"/>
  <c r="E2399" i="1"/>
  <c r="E2395" i="1"/>
  <c r="E2391" i="1"/>
  <c r="E1357" i="1"/>
  <c r="E1353" i="1"/>
  <c r="E1349" i="1"/>
  <c r="E1345" i="1"/>
  <c r="E1341" i="1"/>
  <c r="E1337" i="1"/>
  <c r="E1333" i="1"/>
  <c r="E1329" i="1"/>
  <c r="E1325" i="1"/>
  <c r="E1321" i="1"/>
  <c r="E1317" i="1"/>
  <c r="E1313" i="1"/>
  <c r="E1309" i="1"/>
  <c r="E1305" i="1"/>
  <c r="E1297" i="1"/>
  <c r="E1293" i="1"/>
  <c r="E1289" i="1"/>
  <c r="E1285" i="1"/>
  <c r="E1281" i="1"/>
  <c r="E1277" i="1"/>
  <c r="E1273" i="1"/>
  <c r="E1269" i="1"/>
  <c r="E1265" i="1"/>
  <c r="E1257" i="1"/>
  <c r="E1253" i="1"/>
  <c r="E1249" i="1"/>
  <c r="E1245" i="1"/>
  <c r="E1241" i="1"/>
  <c r="E1237" i="1"/>
  <c r="E1233" i="1"/>
  <c r="E1229" i="1"/>
  <c r="E1225" i="1"/>
  <c r="E1221" i="1"/>
  <c r="E1217" i="1"/>
  <c r="E1213" i="1"/>
  <c r="E1209" i="1"/>
  <c r="E1205" i="1"/>
  <c r="E1201" i="1"/>
  <c r="E1197" i="1"/>
  <c r="E1193" i="1"/>
  <c r="E1189" i="1"/>
  <c r="E1185" i="1"/>
  <c r="E1181" i="1"/>
  <c r="E1173" i="1"/>
  <c r="E1165" i="1"/>
  <c r="E1161" i="1"/>
  <c r="E1153" i="1"/>
  <c r="E1149" i="1"/>
  <c r="E1145" i="1"/>
  <c r="E1141" i="1"/>
  <c r="E1137" i="1"/>
  <c r="E1133" i="1"/>
  <c r="E1129" i="1"/>
  <c r="E1125" i="1"/>
  <c r="E1121" i="1"/>
  <c r="E1117" i="1"/>
  <c r="E1113" i="1"/>
  <c r="E1109" i="1"/>
  <c r="E1105" i="1"/>
  <c r="E1101" i="1"/>
  <c r="E1097" i="1"/>
  <c r="E1093" i="1"/>
  <c r="E1089" i="1"/>
  <c r="E1085" i="1"/>
  <c r="E1081" i="1"/>
  <c r="E1077" i="1"/>
  <c r="E1073" i="1"/>
  <c r="E1069" i="1"/>
  <c r="E1065" i="1"/>
  <c r="E1061" i="1"/>
  <c r="E1057" i="1"/>
  <c r="E1053" i="1"/>
  <c r="E1045" i="1"/>
  <c r="E1041" i="1"/>
  <c r="E1037" i="1"/>
  <c r="E1033" i="1"/>
  <c r="E1029" i="1"/>
  <c r="E1025" i="1"/>
  <c r="E1021" i="1"/>
  <c r="E1017" i="1"/>
  <c r="E1013" i="1"/>
  <c r="E1009" i="1"/>
  <c r="E1005" i="1"/>
  <c r="E1001" i="1"/>
  <c r="E997" i="1"/>
  <c r="E2387" i="1"/>
  <c r="E2383" i="1"/>
  <c r="E2379" i="1"/>
  <c r="E2375" i="1"/>
  <c r="E2371" i="1"/>
  <c r="E2367" i="1"/>
  <c r="E2363" i="1"/>
  <c r="E2359" i="1"/>
  <c r="E2351" i="1"/>
  <c r="E2347" i="1"/>
  <c r="E2343" i="1"/>
  <c r="E2339" i="1"/>
  <c r="E2335" i="1"/>
  <c r="E2331" i="1"/>
  <c r="E2327" i="1"/>
  <c r="E2323" i="1"/>
  <c r="E2319" i="1"/>
  <c r="E2315" i="1"/>
  <c r="E2311" i="1"/>
  <c r="E2307" i="1"/>
  <c r="E2303" i="1"/>
  <c r="E2299" i="1"/>
  <c r="E2295" i="1"/>
  <c r="E2291" i="1"/>
  <c r="E2287" i="1"/>
  <c r="E2283" i="1"/>
  <c r="E2279" i="1"/>
  <c r="E2267" i="1"/>
  <c r="E2263" i="1"/>
  <c r="E2251" i="1"/>
  <c r="E2247" i="1"/>
  <c r="E2243" i="1"/>
  <c r="E2239" i="1"/>
  <c r="E2231" i="1"/>
  <c r="E2227" i="1"/>
  <c r="E2223" i="1"/>
  <c r="E2219" i="1"/>
  <c r="E2215" i="1"/>
  <c r="E2211" i="1"/>
  <c r="E2207" i="1"/>
  <c r="E2203" i="1"/>
  <c r="E2199" i="1"/>
  <c r="E2195" i="1"/>
  <c r="E2191" i="1"/>
  <c r="E2187" i="1"/>
  <c r="E2183" i="1"/>
  <c r="E2179" i="1"/>
  <c r="E2175" i="1"/>
  <c r="E2171" i="1"/>
  <c r="E2167" i="1"/>
  <c r="E2163" i="1"/>
  <c r="E2159" i="1"/>
  <c r="E2155" i="1"/>
  <c r="E2147" i="1"/>
  <c r="E2143" i="1"/>
  <c r="E2139" i="1"/>
  <c r="E2135" i="1"/>
  <c r="E2131" i="1"/>
  <c r="E2127" i="1"/>
  <c r="E2123" i="1"/>
  <c r="E2119" i="1"/>
  <c r="E2115" i="1"/>
  <c r="E2111" i="1"/>
  <c r="E2103" i="1"/>
  <c r="E2099" i="1"/>
  <c r="E2095" i="1"/>
  <c r="E2091" i="1"/>
  <c r="E2087" i="1"/>
  <c r="E2083" i="1"/>
  <c r="E2079" i="1"/>
  <c r="E2075" i="1"/>
  <c r="E2071" i="1"/>
  <c r="E2067" i="1"/>
  <c r="E2063" i="1"/>
  <c r="E2059" i="1"/>
  <c r="E2055" i="1"/>
  <c r="E2051" i="1"/>
  <c r="E2043" i="1"/>
  <c r="E1242" i="1"/>
  <c r="E1238" i="1"/>
  <c r="E1234" i="1"/>
  <c r="E1230" i="1"/>
  <c r="E1226" i="1"/>
  <c r="E1222" i="1"/>
  <c r="E1214" i="1"/>
  <c r="E1210" i="1"/>
  <c r="E1206" i="1"/>
  <c r="E1202" i="1"/>
  <c r="E1198" i="1"/>
  <c r="E1194" i="1"/>
  <c r="E1190" i="1"/>
  <c r="E1186" i="1"/>
  <c r="E1178" i="1"/>
  <c r="E1174" i="1"/>
  <c r="E1170" i="1"/>
  <c r="E1166" i="1"/>
  <c r="E1158" i="1"/>
  <c r="E1154" i="1"/>
  <c r="E1150" i="1"/>
  <c r="E1146" i="1"/>
  <c r="E1142" i="1"/>
  <c r="E1138" i="1"/>
  <c r="E1134" i="1"/>
  <c r="E1130" i="1"/>
  <c r="E1126" i="1"/>
  <c r="E1122" i="1"/>
  <c r="E1118" i="1"/>
  <c r="E1114" i="1"/>
  <c r="E1110" i="1"/>
  <c r="E1106" i="1"/>
  <c r="E1102" i="1"/>
  <c r="E1098" i="1"/>
  <c r="E1094" i="1"/>
  <c r="E1090" i="1"/>
  <c r="E1086" i="1"/>
  <c r="E1082" i="1"/>
  <c r="E1078" i="1"/>
  <c r="E1074" i="1"/>
  <c r="E1070" i="1"/>
  <c r="E1066" i="1"/>
  <c r="E1062" i="1"/>
  <c r="E1058" i="1"/>
  <c r="E1054" i="1"/>
  <c r="E1050" i="1"/>
  <c r="E1046" i="1"/>
  <c r="E1042" i="1"/>
  <c r="E1038" i="1"/>
  <c r="E1034" i="1"/>
  <c r="E1030" i="1"/>
  <c r="E1026" i="1"/>
  <c r="E1022" i="1"/>
  <c r="E1018" i="1"/>
  <c r="E1014" i="1"/>
  <c r="E1010" i="1"/>
  <c r="E1006" i="1"/>
  <c r="E1002" i="1"/>
  <c r="E998" i="1"/>
  <c r="E994" i="1"/>
  <c r="E990" i="1"/>
  <c r="E986" i="1"/>
  <c r="E982" i="1"/>
  <c r="E978" i="1"/>
  <c r="E974" i="1"/>
  <c r="E970" i="1"/>
  <c r="E966" i="1"/>
  <c r="E962" i="1"/>
  <c r="E958" i="1"/>
  <c r="E954" i="1"/>
  <c r="E950" i="1"/>
  <c r="E946" i="1"/>
  <c r="E942" i="1"/>
  <c r="E938" i="1"/>
  <c r="E934" i="1"/>
  <c r="E930" i="1"/>
  <c r="E926" i="1"/>
  <c r="E922" i="1"/>
  <c r="E918" i="1"/>
  <c r="E914" i="1"/>
  <c r="E910" i="1"/>
  <c r="E906" i="1"/>
  <c r="E902" i="1"/>
  <c r="E898" i="1"/>
  <c r="E894" i="1"/>
  <c r="E1748" i="1"/>
  <c r="E1744" i="1"/>
  <c r="E1740" i="1"/>
  <c r="E1736" i="1"/>
  <c r="E1732" i="1"/>
  <c r="E1728" i="1"/>
  <c r="E1724" i="1"/>
  <c r="E1720" i="1"/>
  <c r="E1716" i="1"/>
  <c r="E1712" i="1"/>
  <c r="E1708" i="1"/>
  <c r="E1704" i="1"/>
  <c r="E1700" i="1"/>
  <c r="E1696" i="1"/>
  <c r="E1692" i="1"/>
  <c r="E1688" i="1"/>
  <c r="E1684" i="1"/>
  <c r="E1680" i="1"/>
  <c r="E1676" i="1"/>
  <c r="E1668" i="1"/>
  <c r="E1664" i="1"/>
  <c r="E1660" i="1"/>
  <c r="E1656" i="1"/>
  <c r="E1652" i="1"/>
  <c r="E1648" i="1"/>
  <c r="E1640" i="1"/>
  <c r="E1636" i="1"/>
  <c r="E1632" i="1"/>
  <c r="E1628" i="1"/>
  <c r="E1624" i="1"/>
  <c r="E1620" i="1"/>
  <c r="E1616" i="1"/>
  <c r="E1612" i="1"/>
  <c r="E1604" i="1"/>
  <c r="E1600" i="1"/>
  <c r="E1596" i="1"/>
  <c r="E1592" i="1"/>
  <c r="E1588" i="1"/>
  <c r="E1584" i="1"/>
  <c r="E1580" i="1"/>
  <c r="E1576" i="1"/>
  <c r="E1572" i="1"/>
  <c r="E1568" i="1"/>
  <c r="E1564" i="1"/>
  <c r="E1560" i="1"/>
  <c r="E2039" i="1"/>
  <c r="E2035" i="1"/>
  <c r="E2031" i="1"/>
  <c r="E2027" i="1"/>
  <c r="E2023" i="1"/>
  <c r="E2019" i="1"/>
  <c r="E2015" i="1"/>
  <c r="E2011" i="1"/>
  <c r="E2007" i="1"/>
  <c r="E2003" i="1"/>
  <c r="E1999" i="1"/>
  <c r="E1995" i="1"/>
  <c r="E1991" i="1"/>
  <c r="E1987" i="1"/>
  <c r="E1979" i="1"/>
  <c r="E1975" i="1"/>
  <c r="E1971" i="1"/>
  <c r="E1967" i="1"/>
  <c r="E1963" i="1"/>
  <c r="E1959" i="1"/>
  <c r="E1955" i="1"/>
  <c r="E1951" i="1"/>
  <c r="E1947" i="1"/>
  <c r="E1943" i="1"/>
  <c r="E1939" i="1"/>
  <c r="E1935" i="1"/>
  <c r="E1931" i="1"/>
  <c r="E1927" i="1"/>
  <c r="E1923" i="1"/>
  <c r="E1919" i="1"/>
  <c r="E1915" i="1"/>
  <c r="E1911" i="1"/>
  <c r="E1907" i="1"/>
  <c r="E1903" i="1"/>
  <c r="E1899" i="1"/>
  <c r="E1895" i="1"/>
  <c r="E1891" i="1"/>
  <c r="E1883" i="1"/>
  <c r="E1879" i="1"/>
  <c r="E1875" i="1"/>
  <c r="E1871" i="1"/>
  <c r="E1867" i="1"/>
  <c r="E1859" i="1"/>
  <c r="E1855" i="1"/>
  <c r="E1851" i="1"/>
  <c r="E1847" i="1"/>
  <c r="E1843" i="1"/>
  <c r="E1839" i="1"/>
  <c r="E1835" i="1"/>
  <c r="E1831" i="1"/>
  <c r="E1827" i="1"/>
  <c r="E1823" i="1"/>
  <c r="E1819" i="1"/>
  <c r="E1815" i="1"/>
  <c r="E1811" i="1"/>
  <c r="E1807" i="1"/>
  <c r="E1803" i="1"/>
  <c r="E1799" i="1"/>
  <c r="E1795" i="1"/>
  <c r="E1791" i="1"/>
  <c r="E1787" i="1"/>
  <c r="E1779" i="1"/>
  <c r="E1775" i="1"/>
  <c r="E1771" i="1"/>
  <c r="E1767" i="1"/>
  <c r="E1763" i="1"/>
  <c r="E1755" i="1"/>
  <c r="E1751" i="1"/>
  <c r="E1747" i="1"/>
  <c r="E1743" i="1"/>
  <c r="E1739" i="1"/>
  <c r="E1735" i="1"/>
  <c r="E1731" i="1"/>
  <c r="E1727" i="1"/>
  <c r="E1723" i="1"/>
  <c r="E1719" i="1"/>
  <c r="E1715" i="1"/>
  <c r="E1711" i="1"/>
  <c r="E1707" i="1"/>
  <c r="E1703" i="1"/>
  <c r="E1699" i="1"/>
  <c r="E1695" i="1"/>
  <c r="E1691" i="1"/>
  <c r="E1687" i="1"/>
  <c r="E1683" i="1"/>
  <c r="E1679" i="1"/>
  <c r="E1675" i="1"/>
  <c r="E1671" i="1"/>
  <c r="E1667" i="1"/>
  <c r="E1663" i="1"/>
  <c r="E1659" i="1"/>
  <c r="E1655" i="1"/>
  <c r="E1651" i="1"/>
  <c r="E1647" i="1"/>
  <c r="E1643" i="1"/>
  <c r="E1639" i="1"/>
  <c r="E1635" i="1"/>
  <c r="E1631" i="1"/>
  <c r="E1627" i="1"/>
  <c r="E1623" i="1"/>
  <c r="E1619" i="1"/>
  <c r="E1615" i="1"/>
  <c r="E1611" i="1"/>
  <c r="E1607" i="1"/>
  <c r="E1603" i="1"/>
  <c r="E1599" i="1"/>
  <c r="E1595" i="1"/>
  <c r="E1591" i="1"/>
  <c r="E1587" i="1"/>
  <c r="E1583" i="1"/>
  <c r="E1579" i="1"/>
  <c r="E1575" i="1"/>
  <c r="E1571" i="1"/>
  <c r="E1567" i="1"/>
  <c r="E1563" i="1"/>
  <c r="E1559" i="1"/>
  <c r="E1555" i="1"/>
  <c r="E1551" i="1"/>
  <c r="E1547" i="1"/>
  <c r="E1543" i="1"/>
  <c r="E1539" i="1"/>
  <c r="E1535" i="1"/>
  <c r="E1531" i="1"/>
  <c r="E1527" i="1"/>
  <c r="E890" i="1"/>
  <c r="E886" i="1"/>
  <c r="E882" i="1"/>
  <c r="E878" i="1"/>
  <c r="E874" i="1"/>
  <c r="E870" i="1"/>
  <c r="E866" i="1"/>
  <c r="E862" i="1"/>
  <c r="E858" i="1"/>
  <c r="E854" i="1"/>
  <c r="E850" i="1"/>
  <c r="E846" i="1"/>
  <c r="E842" i="1"/>
  <c r="E838" i="1"/>
  <c r="E834" i="1"/>
  <c r="E830" i="1"/>
  <c r="E826" i="1"/>
  <c r="E822" i="1"/>
  <c r="E818" i="1"/>
  <c r="E810" i="1"/>
  <c r="E806" i="1"/>
  <c r="E802" i="1"/>
  <c r="E798" i="1"/>
  <c r="E794" i="1"/>
  <c r="E790" i="1"/>
  <c r="E786" i="1"/>
  <c r="E782" i="1"/>
  <c r="E778" i="1"/>
  <c r="E774" i="1"/>
  <c r="E770" i="1"/>
  <c r="E766" i="1"/>
  <c r="E762" i="1"/>
  <c r="E758" i="1"/>
  <c r="E754" i="1"/>
  <c r="E750" i="1"/>
  <c r="E746" i="1"/>
  <c r="E742" i="1"/>
  <c r="E738" i="1"/>
  <c r="E734" i="1"/>
  <c r="E730" i="1"/>
  <c r="E726" i="1"/>
  <c r="E722" i="1"/>
  <c r="E718" i="1"/>
  <c r="E714" i="1"/>
  <c r="E710" i="1"/>
  <c r="E706" i="1"/>
  <c r="E702" i="1"/>
  <c r="E694" i="1"/>
  <c r="E690" i="1"/>
  <c r="E686" i="1"/>
  <c r="E682" i="1"/>
  <c r="E678" i="1"/>
  <c r="E674" i="1"/>
  <c r="E670" i="1"/>
  <c r="E666" i="1"/>
  <c r="E662" i="1"/>
  <c r="E658" i="1"/>
  <c r="E1556" i="1"/>
  <c r="E1552" i="1"/>
  <c r="E1548" i="1"/>
  <c r="E1544" i="1"/>
  <c r="E1540" i="1"/>
  <c r="E1536" i="1"/>
  <c r="E1532" i="1"/>
  <c r="E1528" i="1"/>
  <c r="E1524" i="1"/>
  <c r="E1520" i="1"/>
  <c r="E1512" i="1"/>
  <c r="E1508" i="1"/>
  <c r="E1504" i="1"/>
  <c r="E1500" i="1"/>
  <c r="E1496" i="1"/>
  <c r="E1492" i="1"/>
  <c r="E1488" i="1"/>
  <c r="E1484" i="1"/>
  <c r="E1480" i="1"/>
  <c r="E1476" i="1"/>
  <c r="E1472" i="1"/>
  <c r="E1464" i="1"/>
  <c r="E1460" i="1"/>
  <c r="E1456" i="1"/>
  <c r="E1452" i="1"/>
  <c r="E1448" i="1"/>
  <c r="E1444" i="1"/>
  <c r="E1440" i="1"/>
  <c r="E1436" i="1"/>
  <c r="E1432" i="1"/>
  <c r="E1428" i="1"/>
  <c r="E1424" i="1"/>
  <c r="E1420" i="1"/>
  <c r="E1416" i="1"/>
  <c r="E1412" i="1"/>
  <c r="E1408" i="1"/>
  <c r="E1404" i="1"/>
  <c r="E1400" i="1"/>
  <c r="E1396" i="1"/>
  <c r="E1392" i="1"/>
  <c r="E1388" i="1"/>
  <c r="E1384" i="1"/>
  <c r="E1380" i="1"/>
  <c r="E1376" i="1"/>
  <c r="E1368" i="1"/>
  <c r="E1364" i="1"/>
  <c r="E1360" i="1"/>
  <c r="E1356" i="1"/>
  <c r="E1352" i="1"/>
  <c r="E1348" i="1"/>
  <c r="E1344" i="1"/>
  <c r="E1340" i="1"/>
  <c r="E1336" i="1"/>
  <c r="E1332" i="1"/>
  <c r="E1328" i="1"/>
  <c r="E1320" i="1"/>
  <c r="E1316" i="1"/>
  <c r="E1312" i="1"/>
  <c r="E1308" i="1"/>
  <c r="E1304" i="1"/>
  <c r="E1300" i="1"/>
  <c r="E1296" i="1"/>
  <c r="E1292" i="1"/>
  <c r="E1288" i="1"/>
  <c r="E1284" i="1"/>
  <c r="E1280" i="1"/>
  <c r="E1276" i="1"/>
  <c r="E1272" i="1"/>
  <c r="E1268" i="1"/>
  <c r="E1264" i="1"/>
  <c r="E1260" i="1"/>
  <c r="E1256" i="1"/>
  <c r="E1252" i="1"/>
  <c r="E1248" i="1"/>
  <c r="E1244" i="1"/>
  <c r="E1240" i="1"/>
  <c r="E1236" i="1"/>
  <c r="E1232" i="1"/>
  <c r="E1228" i="1"/>
  <c r="E1224" i="1"/>
  <c r="E1220" i="1"/>
  <c r="E1216" i="1"/>
  <c r="E1212" i="1"/>
  <c r="E1208" i="1"/>
  <c r="E1204" i="1"/>
  <c r="E1200" i="1"/>
  <c r="E1196" i="1"/>
  <c r="E1192" i="1"/>
  <c r="E1188" i="1"/>
  <c r="E1184" i="1"/>
  <c r="E1180" i="1"/>
  <c r="E1176" i="1"/>
  <c r="E1172" i="1"/>
  <c r="E1168" i="1"/>
  <c r="E1164" i="1"/>
  <c r="E1160" i="1"/>
  <c r="E1156" i="1"/>
  <c r="E1152" i="1"/>
  <c r="E1148" i="1"/>
  <c r="E1144" i="1"/>
  <c r="E1140" i="1"/>
  <c r="E1136" i="1"/>
  <c r="E1132" i="1"/>
  <c r="E1128" i="1"/>
  <c r="E1124" i="1"/>
  <c r="E1120" i="1"/>
  <c r="E1116" i="1"/>
  <c r="E1112" i="1"/>
  <c r="E1104" i="1"/>
  <c r="E1100" i="1"/>
  <c r="E1096" i="1"/>
  <c r="E1092" i="1"/>
  <c r="E1088" i="1"/>
  <c r="E1084" i="1"/>
  <c r="E1080" i="1"/>
  <c r="E1076" i="1"/>
  <c r="E1072" i="1"/>
  <c r="E1068" i="1"/>
  <c r="E1064" i="1"/>
  <c r="E1060" i="1"/>
  <c r="E1056" i="1"/>
  <c r="E1052" i="1"/>
  <c r="E1048" i="1"/>
  <c r="E1040" i="1"/>
  <c r="E1036" i="1"/>
  <c r="E1032" i="1"/>
  <c r="E1028" i="1"/>
  <c r="E1024" i="1"/>
  <c r="E1020" i="1"/>
  <c r="E1016" i="1"/>
  <c r="E1523" i="1"/>
  <c r="E1519" i="1"/>
  <c r="E1515" i="1"/>
  <c r="E1511" i="1"/>
  <c r="E1507" i="1"/>
  <c r="E1503" i="1"/>
  <c r="E1499" i="1"/>
  <c r="E1495" i="1"/>
  <c r="E1491" i="1"/>
  <c r="E1487" i="1"/>
  <c r="E1483" i="1"/>
  <c r="E1479" i="1"/>
  <c r="E1475" i="1"/>
  <c r="E1471" i="1"/>
  <c r="E1467" i="1"/>
  <c r="E1463" i="1"/>
  <c r="E1459" i="1"/>
  <c r="E1455" i="1"/>
  <c r="E1451" i="1"/>
  <c r="E1447" i="1"/>
  <c r="E1443" i="1"/>
  <c r="E1439" i="1"/>
  <c r="E1435" i="1"/>
  <c r="E1431" i="1"/>
  <c r="E1427" i="1"/>
  <c r="E1423" i="1"/>
  <c r="E1419" i="1"/>
  <c r="E1415" i="1"/>
  <c r="E1411" i="1"/>
  <c r="E1407" i="1"/>
  <c r="E1403" i="1"/>
  <c r="E1399" i="1"/>
  <c r="E1395" i="1"/>
  <c r="E1391" i="1"/>
  <c r="E1387" i="1"/>
  <c r="E1383" i="1"/>
  <c r="E1379" i="1"/>
  <c r="E1375" i="1"/>
  <c r="E1371" i="1"/>
  <c r="E1363" i="1"/>
  <c r="E1359" i="1"/>
  <c r="E1355" i="1"/>
  <c r="E1351" i="1"/>
  <c r="E1347" i="1"/>
  <c r="E1343" i="1"/>
  <c r="E1335" i="1"/>
  <c r="E1331" i="1"/>
  <c r="E1327" i="1"/>
  <c r="E1323" i="1"/>
  <c r="E1319" i="1"/>
  <c r="E1315" i="1"/>
  <c r="E1311" i="1"/>
  <c r="E1307" i="1"/>
  <c r="E1303" i="1"/>
  <c r="E1299" i="1"/>
  <c r="E1295" i="1"/>
  <c r="E1291" i="1"/>
  <c r="E1287" i="1"/>
  <c r="E1283" i="1"/>
  <c r="E1279" i="1"/>
  <c r="E1275" i="1"/>
  <c r="E1267" i="1"/>
  <c r="E1263" i="1"/>
  <c r="E1259" i="1"/>
  <c r="E1255" i="1"/>
  <c r="E1251" i="1"/>
  <c r="E1247" i="1"/>
  <c r="E1243" i="1"/>
  <c r="E1239" i="1"/>
  <c r="E1235" i="1"/>
  <c r="E1231" i="1"/>
  <c r="E1227" i="1"/>
  <c r="E1223" i="1"/>
  <c r="E1219" i="1"/>
  <c r="E1215" i="1"/>
  <c r="E1211" i="1"/>
  <c r="E1207" i="1"/>
  <c r="E1203" i="1"/>
  <c r="E1199" i="1"/>
  <c r="E1195" i="1"/>
  <c r="E1191" i="1"/>
  <c r="E1187" i="1"/>
  <c r="E1183" i="1"/>
  <c r="E1179" i="1"/>
  <c r="E1175" i="1"/>
  <c r="E1171" i="1"/>
  <c r="E1167" i="1"/>
  <c r="E1163" i="1"/>
  <c r="E1159" i="1"/>
  <c r="E1155" i="1"/>
  <c r="E1151" i="1"/>
  <c r="E1147" i="1"/>
  <c r="E1143" i="1"/>
  <c r="E1135" i="1"/>
  <c r="E1131" i="1"/>
  <c r="E1127" i="1"/>
  <c r="E1123" i="1"/>
  <c r="E1119" i="1"/>
  <c r="E1115" i="1"/>
  <c r="E1111" i="1"/>
  <c r="E1107" i="1"/>
  <c r="E1103" i="1"/>
  <c r="E1099" i="1"/>
  <c r="E1095" i="1"/>
  <c r="E1091" i="1"/>
  <c r="E1087" i="1"/>
  <c r="E1083" i="1"/>
  <c r="E1079" i="1"/>
  <c r="E1075" i="1"/>
  <c r="E1071" i="1"/>
  <c r="E1067" i="1"/>
  <c r="E1063" i="1"/>
  <c r="E1059" i="1"/>
  <c r="E1055" i="1"/>
  <c r="E1051" i="1"/>
  <c r="E1047" i="1"/>
  <c r="E1043" i="1"/>
  <c r="E1039" i="1"/>
  <c r="E1035" i="1"/>
  <c r="E1031" i="1"/>
  <c r="E1023" i="1"/>
  <c r="E1019" i="1"/>
  <c r="E1015" i="1"/>
  <c r="E1011" i="1"/>
  <c r="E1007" i="1"/>
  <c r="E1003" i="1"/>
  <c r="E999" i="1"/>
  <c r="E995" i="1"/>
  <c r="E991" i="1"/>
  <c r="E987" i="1"/>
  <c r="E983" i="1"/>
  <c r="E979" i="1"/>
  <c r="E975" i="1"/>
  <c r="E971" i="1"/>
  <c r="E967" i="1"/>
  <c r="E963" i="1"/>
  <c r="E959" i="1"/>
  <c r="E955" i="1"/>
  <c r="E951" i="1"/>
  <c r="E947" i="1"/>
  <c r="E943" i="1"/>
  <c r="E939" i="1"/>
  <c r="E935" i="1"/>
  <c r="E931" i="1"/>
  <c r="E927" i="1"/>
  <c r="E923" i="1"/>
  <c r="E915" i="1"/>
  <c r="E911" i="1"/>
  <c r="E903" i="1"/>
  <c r="E899" i="1"/>
  <c r="E895" i="1"/>
  <c r="E891" i="1"/>
  <c r="E887" i="1"/>
  <c r="E883" i="1"/>
  <c r="E879" i="1"/>
  <c r="E875" i="1"/>
  <c r="E871" i="1"/>
  <c r="E867" i="1"/>
  <c r="E863" i="1"/>
  <c r="E859" i="1"/>
  <c r="E855" i="1"/>
  <c r="E851" i="1"/>
  <c r="E847" i="1"/>
  <c r="E843" i="1"/>
  <c r="E839" i="1"/>
  <c r="E835" i="1"/>
  <c r="E831" i="1"/>
  <c r="E827" i="1"/>
  <c r="E823" i="1"/>
  <c r="E819" i="1"/>
  <c r="E654" i="1"/>
  <c r="E989" i="1"/>
  <c r="E985" i="1"/>
  <c r="E981" i="1"/>
  <c r="E977" i="1"/>
  <c r="E973" i="1"/>
  <c r="E969" i="1"/>
  <c r="E965" i="1"/>
  <c r="E961" i="1"/>
  <c r="E957" i="1"/>
  <c r="E953" i="1"/>
  <c r="E949" i="1"/>
  <c r="E945" i="1"/>
  <c r="E941" i="1"/>
  <c r="E937" i="1"/>
  <c r="E933" i="1"/>
  <c r="E929" i="1"/>
  <c r="E925" i="1"/>
  <c r="E921" i="1"/>
  <c r="E917" i="1"/>
  <c r="E913" i="1"/>
  <c r="E909" i="1"/>
  <c r="E905" i="1"/>
  <c r="E901" i="1"/>
  <c r="E897" i="1"/>
  <c r="E893" i="1"/>
  <c r="E889" i="1"/>
  <c r="E885" i="1"/>
  <c r="E881" i="1"/>
  <c r="E877" i="1"/>
  <c r="E873" i="1"/>
  <c r="E869" i="1"/>
  <c r="E865" i="1"/>
  <c r="E861" i="1"/>
  <c r="E857" i="1"/>
  <c r="E853" i="1"/>
  <c r="E849" i="1"/>
  <c r="E845" i="1"/>
  <c r="E841" i="1"/>
  <c r="E837" i="1"/>
  <c r="E833" i="1"/>
  <c r="E829" i="1"/>
  <c r="E825" i="1"/>
  <c r="E821" i="1"/>
  <c r="E817" i="1"/>
  <c r="E813" i="1"/>
  <c r="E809" i="1"/>
  <c r="E805" i="1"/>
  <c r="E801" i="1"/>
  <c r="E797" i="1"/>
  <c r="E793" i="1"/>
  <c r="E789" i="1"/>
  <c r="E785" i="1"/>
  <c r="E777" i="1"/>
  <c r="E769" i="1"/>
  <c r="E765" i="1"/>
  <c r="E761" i="1"/>
  <c r="E757" i="1"/>
  <c r="E753" i="1"/>
  <c r="E749" i="1"/>
  <c r="E745" i="1"/>
  <c r="E741" i="1"/>
  <c r="E737" i="1"/>
  <c r="E733" i="1"/>
  <c r="E729" i="1"/>
  <c r="E725" i="1"/>
  <c r="E721" i="1"/>
  <c r="E717" i="1"/>
  <c r="E713" i="1"/>
  <c r="E709" i="1"/>
  <c r="E705" i="1"/>
  <c r="E701" i="1"/>
  <c r="E697" i="1"/>
  <c r="E693" i="1"/>
  <c r="E689" i="1"/>
  <c r="E681" i="1"/>
  <c r="E677" i="1"/>
  <c r="E673" i="1"/>
  <c r="E669" i="1"/>
  <c r="E665" i="1"/>
  <c r="E661" i="1"/>
  <c r="E657" i="1"/>
  <c r="E1012" i="1"/>
  <c r="E1008" i="1"/>
  <c r="E1004" i="1"/>
  <c r="E1000" i="1"/>
  <c r="E996" i="1"/>
  <c r="E992" i="1"/>
  <c r="E988" i="1"/>
  <c r="E984" i="1"/>
  <c r="E980" i="1"/>
  <c r="E976" i="1"/>
  <c r="E972" i="1"/>
  <c r="E968" i="1"/>
  <c r="E964" i="1"/>
  <c r="E960" i="1"/>
  <c r="E956" i="1"/>
  <c r="E952" i="1"/>
  <c r="E948" i="1"/>
  <c r="E944" i="1"/>
  <c r="E940" i="1"/>
  <c r="E936" i="1"/>
  <c r="E932" i="1"/>
  <c r="E928" i="1"/>
  <c r="E924" i="1"/>
  <c r="E920" i="1"/>
  <c r="E916" i="1"/>
  <c r="E912" i="1"/>
  <c r="E908" i="1"/>
  <c r="E904" i="1"/>
  <c r="E900" i="1"/>
  <c r="E896" i="1"/>
  <c r="E892" i="1"/>
  <c r="E888" i="1"/>
  <c r="E880" i="1"/>
  <c r="E876" i="1"/>
  <c r="E872" i="1"/>
  <c r="E868" i="1"/>
  <c r="E864" i="1"/>
  <c r="E860" i="1"/>
  <c r="E856" i="1"/>
  <c r="E852" i="1"/>
  <c r="E848" i="1"/>
  <c r="E844" i="1"/>
  <c r="E840" i="1"/>
  <c r="E836" i="1"/>
  <c r="E832" i="1"/>
  <c r="E828" i="1"/>
  <c r="E824" i="1"/>
  <c r="E820" i="1"/>
  <c r="E816" i="1"/>
  <c r="E812" i="1"/>
  <c r="E808" i="1"/>
  <c r="E804" i="1"/>
  <c r="E796" i="1"/>
  <c r="E792" i="1"/>
  <c r="E788" i="1"/>
  <c r="E784" i="1"/>
  <c r="E780" i="1"/>
  <c r="E776" i="1"/>
  <c r="E772" i="1"/>
  <c r="E768" i="1"/>
  <c r="E760" i="1"/>
  <c r="E756" i="1"/>
  <c r="E748" i="1"/>
  <c r="E744" i="1"/>
  <c r="E740" i="1"/>
  <c r="E736" i="1"/>
  <c r="E732" i="1"/>
  <c r="E728" i="1"/>
  <c r="E724" i="1"/>
  <c r="E720" i="1"/>
  <c r="E716" i="1"/>
  <c r="E712" i="1"/>
  <c r="E708" i="1"/>
  <c r="E704" i="1"/>
  <c r="E700" i="1"/>
  <c r="E696" i="1"/>
  <c r="E692" i="1"/>
  <c r="E688" i="1"/>
  <c r="E684" i="1"/>
  <c r="E680" i="1"/>
  <c r="E676" i="1"/>
  <c r="E672" i="1"/>
  <c r="E668" i="1"/>
  <c r="E664" i="1"/>
  <c r="E660" i="1"/>
  <c r="E652" i="1"/>
  <c r="E648" i="1"/>
  <c r="E644" i="1"/>
  <c r="E640" i="1"/>
  <c r="E636" i="1"/>
  <c r="E632" i="1"/>
  <c r="E628" i="1"/>
  <c r="E620" i="1"/>
  <c r="E616" i="1"/>
  <c r="E612" i="1"/>
  <c r="E608" i="1"/>
  <c r="E604" i="1"/>
  <c r="E600" i="1"/>
  <c r="E596" i="1"/>
  <c r="E592" i="1"/>
  <c r="E588" i="1"/>
  <c r="E584" i="1"/>
  <c r="E580" i="1"/>
  <c r="E576" i="1"/>
  <c r="E572" i="1"/>
  <c r="E568" i="1"/>
  <c r="E564" i="1"/>
  <c r="E560" i="1"/>
  <c r="E556" i="1"/>
  <c r="E552" i="1"/>
  <c r="E548" i="1"/>
  <c r="E544" i="1"/>
  <c r="E540" i="1"/>
  <c r="E536" i="1"/>
  <c r="E532" i="1"/>
  <c r="E528" i="1"/>
  <c r="E524" i="1"/>
  <c r="E520" i="1"/>
  <c r="E516" i="1"/>
  <c r="E512" i="1"/>
  <c r="E811" i="1"/>
  <c r="E807" i="1"/>
  <c r="E803" i="1"/>
  <c r="E799" i="1"/>
  <c r="E795" i="1"/>
  <c r="E791" i="1"/>
  <c r="E787" i="1"/>
  <c r="E783" i="1"/>
  <c r="E779" i="1"/>
  <c r="E775" i="1"/>
  <c r="E771" i="1"/>
  <c r="E767" i="1"/>
  <c r="E763" i="1"/>
  <c r="E759" i="1"/>
  <c r="E755" i="1"/>
  <c r="E751" i="1"/>
  <c r="E747" i="1"/>
  <c r="E743" i="1"/>
  <c r="E735" i="1"/>
  <c r="E731" i="1"/>
  <c r="E723" i="1"/>
  <c r="E719" i="1"/>
  <c r="E715" i="1"/>
  <c r="E711" i="1"/>
  <c r="E707" i="1"/>
  <c r="E703" i="1"/>
  <c r="E699" i="1"/>
  <c r="E695" i="1"/>
  <c r="E691" i="1"/>
  <c r="E687" i="1"/>
  <c r="E683" i="1"/>
  <c r="E679" i="1"/>
  <c r="E675" i="1"/>
  <c r="E671" i="1"/>
  <c r="E667" i="1"/>
  <c r="E663" i="1"/>
  <c r="E659" i="1"/>
  <c r="E655" i="1"/>
  <c r="E651" i="1"/>
  <c r="E647" i="1"/>
  <c r="E643" i="1"/>
  <c r="E639" i="1"/>
  <c r="E635" i="1"/>
  <c r="E631" i="1"/>
  <c r="E627" i="1"/>
  <c r="E623" i="1"/>
  <c r="E619" i="1"/>
  <c r="E615" i="1"/>
  <c r="E611" i="1"/>
  <c r="E607" i="1"/>
  <c r="E603" i="1"/>
  <c r="E599" i="1"/>
  <c r="E595" i="1"/>
  <c r="E591" i="1"/>
  <c r="E587" i="1"/>
  <c r="E583" i="1"/>
  <c r="E579" i="1"/>
  <c r="E575" i="1"/>
  <c r="E571" i="1"/>
  <c r="E567" i="1"/>
  <c r="E563" i="1"/>
  <c r="E559" i="1"/>
  <c r="E555" i="1"/>
  <c r="E551" i="1"/>
  <c r="E547" i="1"/>
  <c r="E543" i="1"/>
  <c r="E539" i="1"/>
  <c r="E535" i="1"/>
  <c r="E531" i="1"/>
  <c r="E527" i="1"/>
  <c r="E523" i="1"/>
  <c r="E519" i="1"/>
  <c r="E515" i="1"/>
  <c r="E511" i="1"/>
  <c r="E507" i="1"/>
  <c r="E503" i="1"/>
  <c r="E499" i="1"/>
  <c r="E495" i="1"/>
  <c r="E487" i="1"/>
  <c r="E483" i="1"/>
  <c r="E479" i="1"/>
  <c r="E475" i="1"/>
  <c r="E471" i="1"/>
  <c r="E467" i="1"/>
  <c r="E463" i="1"/>
  <c r="E650" i="1"/>
  <c r="E646" i="1"/>
  <c r="E642" i="1"/>
  <c r="E638" i="1"/>
  <c r="E634" i="1"/>
  <c r="E630" i="1"/>
  <c r="E626" i="1"/>
  <c r="E622" i="1"/>
  <c r="E618" i="1"/>
  <c r="E614" i="1"/>
  <c r="E610" i="1"/>
  <c r="E606" i="1"/>
  <c r="E602" i="1"/>
  <c r="E598" i="1"/>
  <c r="E594" i="1"/>
  <c r="E590" i="1"/>
  <c r="E586" i="1"/>
  <c r="E582" i="1"/>
  <c r="E578" i="1"/>
  <c r="E574" i="1"/>
  <c r="E570" i="1"/>
  <c r="E566" i="1"/>
  <c r="E562" i="1"/>
  <c r="E558" i="1"/>
  <c r="E554" i="1"/>
  <c r="E550" i="1"/>
  <c r="E546" i="1"/>
  <c r="E542" i="1"/>
  <c r="E538" i="1"/>
  <c r="E534" i="1"/>
  <c r="E530" i="1"/>
  <c r="E526" i="1"/>
  <c r="E522" i="1"/>
  <c r="E518" i="1"/>
  <c r="E514" i="1"/>
  <c r="E510" i="1"/>
  <c r="E506" i="1"/>
  <c r="E502" i="1"/>
  <c r="E498" i="1"/>
  <c r="E490" i="1"/>
  <c r="E486" i="1"/>
  <c r="E482" i="1"/>
  <c r="E478" i="1"/>
  <c r="E474" i="1"/>
  <c r="E470" i="1"/>
  <c r="E466" i="1"/>
  <c r="E462" i="1"/>
  <c r="E458" i="1"/>
  <c r="E454" i="1"/>
  <c r="E450" i="1"/>
  <c r="E446" i="1"/>
  <c r="E442" i="1"/>
  <c r="E438" i="1"/>
  <c r="E434" i="1"/>
  <c r="E430" i="1"/>
  <c r="E426" i="1"/>
  <c r="E422" i="1"/>
  <c r="E418" i="1"/>
  <c r="E414" i="1"/>
  <c r="E410" i="1"/>
  <c r="E406" i="1"/>
  <c r="E402" i="1"/>
  <c r="E398" i="1"/>
  <c r="E390" i="1"/>
  <c r="E386" i="1"/>
  <c r="E382" i="1"/>
  <c r="E378" i="1"/>
  <c r="E374" i="1"/>
  <c r="E370" i="1"/>
  <c r="E366" i="1"/>
  <c r="E362" i="1"/>
  <c r="E358" i="1"/>
  <c r="E653" i="1"/>
  <c r="E649" i="1"/>
  <c r="E645" i="1"/>
  <c r="E641" i="1"/>
  <c r="E637" i="1"/>
  <c r="E633" i="1"/>
  <c r="E629" i="1"/>
  <c r="E625" i="1"/>
  <c r="E621" i="1"/>
  <c r="E617" i="1"/>
  <c r="E613" i="1"/>
  <c r="E609" i="1"/>
  <c r="E605" i="1"/>
  <c r="E601" i="1"/>
  <c r="E597" i="1"/>
  <c r="E593" i="1"/>
  <c r="E589" i="1"/>
  <c r="E585" i="1"/>
  <c r="E581" i="1"/>
  <c r="E577" i="1"/>
  <c r="E573" i="1"/>
  <c r="E569" i="1"/>
  <c r="E565" i="1"/>
  <c r="E561" i="1"/>
  <c r="E557" i="1"/>
  <c r="E553" i="1"/>
  <c r="E549" i="1"/>
  <c r="E545" i="1"/>
  <c r="E541" i="1"/>
  <c r="E537" i="1"/>
  <c r="E533" i="1"/>
  <c r="E529" i="1"/>
  <c r="E525" i="1"/>
  <c r="E521" i="1"/>
  <c r="E517" i="1"/>
  <c r="E513" i="1"/>
  <c r="E509" i="1"/>
  <c r="E505" i="1"/>
  <c r="E501" i="1"/>
  <c r="E497" i="1"/>
  <c r="E493" i="1"/>
  <c r="E489" i="1"/>
  <c r="E485" i="1"/>
  <c r="E481" i="1"/>
  <c r="E477" i="1"/>
  <c r="E473" i="1"/>
  <c r="E469" i="1"/>
  <c r="E465" i="1"/>
  <c r="E461" i="1"/>
  <c r="E457" i="1"/>
  <c r="E453" i="1"/>
  <c r="E445" i="1"/>
  <c r="E441" i="1"/>
  <c r="E437" i="1"/>
  <c r="E433" i="1"/>
  <c r="E429" i="1"/>
  <c r="E425" i="1"/>
  <c r="E421" i="1"/>
  <c r="E417" i="1"/>
  <c r="E413" i="1"/>
  <c r="E409" i="1"/>
  <c r="E405" i="1"/>
  <c r="E401" i="1"/>
  <c r="E397" i="1"/>
  <c r="E393" i="1"/>
  <c r="E389" i="1"/>
  <c r="E385" i="1"/>
  <c r="E381" i="1"/>
  <c r="E377" i="1"/>
  <c r="E373" i="1"/>
  <c r="E369" i="1"/>
  <c r="E365" i="1"/>
  <c r="E361" i="1"/>
  <c r="E357" i="1"/>
  <c r="E349" i="1"/>
  <c r="E345" i="1"/>
  <c r="E341" i="1"/>
  <c r="E337" i="1"/>
  <c r="E508" i="1"/>
  <c r="E504" i="1"/>
  <c r="E500" i="1"/>
  <c r="E496" i="1"/>
  <c r="E492" i="1"/>
  <c r="E488" i="1"/>
  <c r="E484" i="1"/>
  <c r="E480" i="1"/>
  <c r="E476" i="1"/>
  <c r="E472" i="1"/>
  <c r="E468" i="1"/>
  <c r="E464" i="1"/>
  <c r="E460" i="1"/>
  <c r="E456" i="1"/>
  <c r="E452" i="1"/>
  <c r="E448" i="1"/>
  <c r="E444" i="1"/>
  <c r="E440" i="1"/>
  <c r="E436" i="1"/>
  <c r="E432" i="1"/>
  <c r="E428" i="1"/>
  <c r="E424" i="1"/>
  <c r="E420" i="1"/>
  <c r="E416" i="1"/>
  <c r="E412" i="1"/>
  <c r="E408" i="1"/>
  <c r="E404" i="1"/>
  <c r="E400" i="1"/>
  <c r="E396" i="1"/>
  <c r="E392" i="1"/>
  <c r="E388" i="1"/>
  <c r="E384" i="1"/>
  <c r="E380" i="1"/>
  <c r="E376" i="1"/>
  <c r="E372" i="1"/>
  <c r="E368" i="1"/>
  <c r="E364" i="1"/>
  <c r="E360" i="1"/>
  <c r="E356" i="1"/>
  <c r="E352" i="1"/>
  <c r="E344" i="1"/>
  <c r="E340" i="1"/>
  <c r="E336" i="1"/>
  <c r="E332" i="1"/>
  <c r="E328" i="1"/>
  <c r="E320" i="1"/>
  <c r="E316" i="1"/>
  <c r="E312" i="1"/>
  <c r="E308" i="1"/>
  <c r="E304" i="1"/>
  <c r="E300" i="1"/>
  <c r="E296" i="1"/>
  <c r="E292" i="1"/>
  <c r="E288" i="1"/>
  <c r="E284" i="1"/>
  <c r="E280" i="1"/>
  <c r="E276" i="1"/>
  <c r="E272" i="1"/>
  <c r="E268" i="1"/>
  <c r="E264" i="1"/>
  <c r="E260" i="1"/>
  <c r="E256" i="1"/>
  <c r="E252" i="1"/>
  <c r="E248" i="1"/>
  <c r="E244" i="1"/>
  <c r="E240" i="1"/>
  <c r="E236" i="1"/>
  <c r="E232" i="1"/>
  <c r="E228" i="1"/>
  <c r="E224" i="1"/>
  <c r="E220" i="1"/>
  <c r="E216" i="1"/>
  <c r="E212" i="1"/>
  <c r="E208" i="1"/>
  <c r="E204" i="1"/>
  <c r="E200" i="1"/>
  <c r="E196" i="1"/>
  <c r="E192" i="1"/>
  <c r="E188" i="1"/>
  <c r="E184" i="1"/>
  <c r="E180" i="1"/>
  <c r="E176" i="1"/>
  <c r="E172" i="1"/>
  <c r="E168" i="1"/>
  <c r="E164" i="1"/>
  <c r="E459" i="1"/>
  <c r="E455" i="1"/>
  <c r="E451" i="1"/>
  <c r="E447" i="1"/>
  <c r="E443" i="1"/>
  <c r="E439" i="1"/>
  <c r="E435" i="1"/>
  <c r="E431" i="1"/>
  <c r="E427" i="1"/>
  <c r="E423" i="1"/>
  <c r="E419" i="1"/>
  <c r="E415" i="1"/>
  <c r="E411" i="1"/>
  <c r="E407" i="1"/>
  <c r="E403" i="1"/>
  <c r="E399" i="1"/>
  <c r="E395" i="1"/>
  <c r="E391" i="1"/>
  <c r="E387" i="1"/>
  <c r="E383" i="1"/>
  <c r="E379" i="1"/>
  <c r="E375" i="1"/>
  <c r="E371" i="1"/>
  <c r="E367" i="1"/>
  <c r="E363" i="1"/>
  <c r="E359" i="1"/>
  <c r="E355" i="1"/>
  <c r="E351" i="1"/>
  <c r="E347" i="1"/>
  <c r="E343" i="1"/>
  <c r="E339" i="1"/>
  <c r="E335" i="1"/>
  <c r="E331" i="1"/>
  <c r="E329" i="1"/>
  <c r="E325" i="1"/>
  <c r="E317" i="1"/>
  <c r="E313" i="1"/>
  <c r="E309" i="1"/>
  <c r="E305" i="1"/>
  <c r="E301" i="1"/>
  <c r="E297" i="1"/>
  <c r="E289" i="1"/>
  <c r="E285" i="1"/>
  <c r="E281" i="1"/>
  <c r="E277" i="1"/>
  <c r="E273" i="1"/>
  <c r="E265" i="1"/>
  <c r="E261" i="1"/>
  <c r="E257" i="1"/>
  <c r="E253" i="1"/>
  <c r="E249" i="1"/>
  <c r="E241" i="1"/>
  <c r="E233" i="1"/>
  <c r="E229" i="1"/>
  <c r="E225" i="1"/>
  <c r="E221" i="1"/>
  <c r="E217" i="1"/>
  <c r="E213" i="1"/>
  <c r="E209" i="1"/>
  <c r="E201" i="1"/>
  <c r="E197" i="1"/>
  <c r="E193" i="1"/>
  <c r="E189" i="1"/>
  <c r="E185" i="1"/>
  <c r="E181" i="1"/>
  <c r="E177" i="1"/>
  <c r="E173" i="1"/>
  <c r="E169" i="1"/>
  <c r="E165" i="1"/>
  <c r="E161" i="1"/>
  <c r="E157" i="1"/>
  <c r="E153" i="1"/>
  <c r="E149" i="1"/>
  <c r="E145" i="1"/>
  <c r="E141" i="1"/>
  <c r="E137" i="1"/>
  <c r="E129" i="1"/>
  <c r="E125" i="1"/>
  <c r="E121" i="1"/>
  <c r="E117" i="1"/>
  <c r="E113" i="1"/>
  <c r="E109" i="1"/>
  <c r="E105" i="1"/>
  <c r="E101" i="1"/>
  <c r="E89" i="1"/>
  <c r="E85" i="1"/>
  <c r="E81" i="1"/>
  <c r="E77" i="1"/>
  <c r="E73" i="1"/>
  <c r="E69" i="1"/>
  <c r="E65" i="1"/>
  <c r="E61" i="1"/>
  <c r="E57" i="1"/>
  <c r="E128" i="1"/>
  <c r="E100" i="1"/>
  <c r="E327" i="1"/>
  <c r="E323" i="1"/>
  <c r="E319" i="1"/>
  <c r="E315" i="1"/>
  <c r="E311" i="1"/>
  <c r="E307" i="1"/>
  <c r="E303" i="1"/>
  <c r="E299" i="1"/>
  <c r="E295" i="1"/>
  <c r="E291" i="1"/>
  <c r="E287" i="1"/>
  <c r="E283" i="1"/>
  <c r="E279" i="1"/>
  <c r="E275" i="1"/>
  <c r="E271" i="1"/>
  <c r="E267" i="1"/>
  <c r="E263" i="1"/>
  <c r="E259" i="1"/>
  <c r="E255" i="1"/>
  <c r="E251" i="1"/>
  <c r="E247" i="1"/>
  <c r="E243" i="1"/>
  <c r="E239" i="1"/>
  <c r="E235" i="1"/>
  <c r="E231" i="1"/>
  <c r="E227" i="1"/>
  <c r="E223" i="1"/>
  <c r="E219" i="1"/>
  <c r="E215" i="1"/>
  <c r="E211" i="1"/>
  <c r="E207" i="1"/>
  <c r="E203" i="1"/>
  <c r="E199" i="1"/>
  <c r="E195" i="1"/>
  <c r="E191" i="1"/>
  <c r="E187" i="1"/>
  <c r="E183" i="1"/>
  <c r="E179" i="1"/>
  <c r="E175" i="1"/>
  <c r="E171" i="1"/>
  <c r="E167" i="1"/>
  <c r="E163" i="1"/>
  <c r="E159" i="1"/>
  <c r="E155" i="1"/>
  <c r="E151" i="1"/>
  <c r="E147" i="1"/>
  <c r="E143" i="1"/>
  <c r="E139" i="1"/>
  <c r="E135" i="1"/>
  <c r="E131" i="1"/>
  <c r="E127" i="1"/>
  <c r="E123" i="1"/>
  <c r="E119" i="1"/>
  <c r="E115" i="1"/>
  <c r="E111" i="1"/>
  <c r="E107" i="1"/>
  <c r="E103" i="1"/>
  <c r="E99" i="1"/>
  <c r="E95" i="1"/>
  <c r="E91" i="1"/>
  <c r="E87" i="1"/>
  <c r="E83" i="1"/>
  <c r="E79" i="1"/>
  <c r="E75" i="1"/>
  <c r="E71" i="1"/>
  <c r="E67" i="1"/>
  <c r="E63" i="1"/>
  <c r="E59" i="1"/>
  <c r="E55" i="1"/>
  <c r="E51" i="1"/>
  <c r="E47" i="1"/>
  <c r="E43" i="1"/>
  <c r="E39" i="1"/>
  <c r="E35" i="1"/>
  <c r="E354" i="1"/>
  <c r="E350" i="1"/>
  <c r="E346" i="1"/>
  <c r="E342" i="1"/>
  <c r="E334" i="1"/>
  <c r="E330" i="1"/>
  <c r="E326" i="1"/>
  <c r="E322" i="1"/>
  <c r="E318" i="1"/>
  <c r="E314" i="1"/>
  <c r="E310" i="1"/>
  <c r="E306" i="1"/>
  <c r="E302" i="1"/>
  <c r="E298" i="1"/>
  <c r="E294" i="1"/>
  <c r="E290" i="1"/>
  <c r="E286" i="1"/>
  <c r="E278" i="1"/>
  <c r="E274" i="1"/>
  <c r="E266" i="1"/>
  <c r="E262" i="1"/>
  <c r="E258" i="1"/>
  <c r="E254" i="1"/>
  <c r="E250" i="1"/>
  <c r="E246" i="1"/>
  <c r="E242" i="1"/>
  <c r="E238" i="1"/>
  <c r="E234" i="1"/>
  <c r="E230" i="1"/>
  <c r="E226" i="1"/>
  <c r="E222" i="1"/>
  <c r="E218" i="1"/>
  <c r="E214" i="1"/>
  <c r="E210" i="1"/>
  <c r="E206" i="1"/>
  <c r="E202" i="1"/>
  <c r="E198" i="1"/>
  <c r="E194" i="1"/>
  <c r="E190" i="1"/>
  <c r="E186" i="1"/>
  <c r="E182" i="1"/>
  <c r="E178" i="1"/>
  <c r="E174" i="1"/>
  <c r="E170" i="1"/>
  <c r="E166" i="1"/>
  <c r="E162" i="1"/>
  <c r="E158" i="1"/>
  <c r="E154" i="1"/>
  <c r="E150" i="1"/>
  <c r="E142" i="1"/>
  <c r="E138" i="1"/>
  <c r="E134" i="1"/>
  <c r="E130" i="1"/>
  <c r="E126" i="1"/>
  <c r="E122" i="1"/>
  <c r="E118" i="1"/>
  <c r="E114" i="1"/>
  <c r="E110" i="1"/>
  <c r="E106" i="1"/>
  <c r="E102" i="1"/>
  <c r="E98" i="1"/>
  <c r="E94" i="1"/>
  <c r="E90" i="1"/>
  <c r="E86" i="1"/>
  <c r="E82" i="1"/>
  <c r="E78" i="1"/>
  <c r="E74" i="1"/>
  <c r="E70" i="1"/>
  <c r="E66" i="1"/>
  <c r="E62" i="1"/>
  <c r="E58" i="1"/>
  <c r="E54" i="1"/>
  <c r="E50" i="1"/>
  <c r="E46" i="1"/>
  <c r="E42" i="1"/>
  <c r="E38" i="1"/>
  <c r="E34" i="1"/>
  <c r="E30" i="1"/>
  <c r="E26" i="1"/>
  <c r="E22" i="1"/>
  <c r="E18" i="1"/>
  <c r="E14" i="1"/>
  <c r="E10" i="1"/>
  <c r="E6" i="1"/>
  <c r="E3110" i="1"/>
  <c r="E3113" i="1"/>
  <c r="E3109" i="1"/>
  <c r="E3105" i="1"/>
  <c r="E3101" i="1"/>
  <c r="E3097" i="1"/>
  <c r="E3093" i="1"/>
  <c r="E3089" i="1"/>
  <c r="E3085" i="1"/>
  <c r="E3081" i="1"/>
  <c r="E3077" i="1"/>
  <c r="E3073" i="1"/>
  <c r="E3069" i="1"/>
  <c r="E3065" i="1"/>
  <c r="E3061" i="1"/>
  <c r="E3057" i="1"/>
  <c r="E3053" i="1"/>
  <c r="E3049" i="1"/>
  <c r="E3045" i="1"/>
  <c r="E3041" i="1"/>
  <c r="E3037" i="1"/>
  <c r="E3033" i="1"/>
  <c r="E3029" i="1"/>
  <c r="E3025" i="1"/>
  <c r="E3021" i="1"/>
  <c r="E3017" i="1"/>
  <c r="E3013" i="1"/>
  <c r="E3009" i="1"/>
  <c r="E3005" i="1"/>
  <c r="E3001" i="1"/>
  <c r="E2997" i="1"/>
  <c r="E2993" i="1"/>
  <c r="E2989" i="1"/>
  <c r="E2985" i="1"/>
  <c r="E2981" i="1"/>
  <c r="E2977" i="1"/>
  <c r="E2973" i="1"/>
  <c r="E2969" i="1"/>
  <c r="E2965" i="1"/>
  <c r="E2961" i="1"/>
  <c r="E2957" i="1"/>
  <c r="E2953" i="1"/>
  <c r="E2949" i="1"/>
  <c r="E2945" i="1"/>
  <c r="E2941" i="1"/>
  <c r="E2937" i="1"/>
  <c r="E2933" i="1"/>
  <c r="E2929" i="1"/>
  <c r="E2925" i="1"/>
  <c r="E2921" i="1"/>
  <c r="E2917" i="1"/>
  <c r="E2913" i="1"/>
  <c r="E2909" i="1"/>
  <c r="E2905" i="1"/>
  <c r="E2901" i="1"/>
  <c r="E2897" i="1"/>
  <c r="E2893" i="1"/>
  <c r="E2889" i="1"/>
  <c r="E2885" i="1"/>
  <c r="E2881" i="1"/>
  <c r="E2877" i="1"/>
  <c r="E2873" i="1"/>
  <c r="E2869" i="1"/>
  <c r="E2865" i="1"/>
  <c r="E2861" i="1"/>
  <c r="E2857" i="1"/>
  <c r="E2853" i="1"/>
  <c r="E2849" i="1"/>
  <c r="E2845" i="1"/>
  <c r="E2841" i="1"/>
  <c r="E2837" i="1"/>
  <c r="E2833" i="1"/>
  <c r="E2829" i="1"/>
  <c r="E2825" i="1"/>
  <c r="E2821" i="1"/>
  <c r="E2817" i="1"/>
  <c r="E2813" i="1"/>
  <c r="E2809" i="1"/>
  <c r="E2805" i="1"/>
  <c r="E2801" i="1"/>
  <c r="E2797" i="1"/>
  <c r="E2793" i="1"/>
  <c r="E2789" i="1"/>
  <c r="E2785" i="1"/>
  <c r="E2781" i="1"/>
  <c r="E2777" i="1"/>
  <c r="E2773" i="1"/>
  <c r="E2769" i="1"/>
  <c r="E2765" i="1"/>
  <c r="E2761" i="1"/>
  <c r="E2757" i="1"/>
  <c r="E2753" i="1"/>
  <c r="E2749" i="1"/>
  <c r="E2745" i="1"/>
  <c r="E2741" i="1"/>
  <c r="E2737" i="1"/>
  <c r="E2733" i="1"/>
  <c r="E2729" i="1"/>
  <c r="E2725" i="1"/>
  <c r="E2721" i="1"/>
  <c r="E2717" i="1"/>
  <c r="E2713" i="1"/>
  <c r="E2709" i="1"/>
  <c r="E2705" i="1"/>
  <c r="E2701" i="1"/>
  <c r="E2697" i="1"/>
  <c r="E2693" i="1"/>
  <c r="E2689" i="1"/>
  <c r="E2685" i="1"/>
  <c r="E2681" i="1"/>
  <c r="E2677" i="1"/>
  <c r="E2673" i="1"/>
  <c r="E2669" i="1"/>
  <c r="E2665" i="1"/>
  <c r="E2661" i="1"/>
  <c r="E2445" i="1"/>
  <c r="E2289" i="1"/>
  <c r="E2225" i="1"/>
  <c r="E2181" i="1"/>
  <c r="E2101" i="1"/>
  <c r="E2053" i="1"/>
  <c r="E3103" i="1"/>
  <c r="E3023" i="1"/>
  <c r="E2755" i="1"/>
  <c r="E2559" i="1"/>
  <c r="E2527" i="1"/>
  <c r="E2519" i="1"/>
  <c r="E2487" i="1"/>
  <c r="E2455" i="1"/>
  <c r="E2355" i="1"/>
  <c r="E2275" i="1"/>
  <c r="E2271" i="1"/>
  <c r="E2259" i="1"/>
  <c r="E2255" i="1"/>
  <c r="E2235" i="1"/>
  <c r="E2151" i="1"/>
  <c r="E2107" i="1"/>
  <c r="E2047" i="1"/>
  <c r="E3106" i="1"/>
  <c r="E3102" i="1"/>
  <c r="E3098" i="1"/>
  <c r="E3094" i="1"/>
  <c r="E3090" i="1"/>
  <c r="E3086" i="1"/>
  <c r="E3082" i="1"/>
  <c r="E3078" i="1"/>
  <c r="E3074" i="1"/>
  <c r="E3070" i="1"/>
  <c r="E3066" i="1"/>
  <c r="E3062" i="1"/>
  <c r="E3058" i="1"/>
  <c r="E3054" i="1"/>
  <c r="E3050" i="1"/>
  <c r="E3046" i="1"/>
  <c r="E3042" i="1"/>
  <c r="E3038" i="1"/>
  <c r="E3034" i="1"/>
  <c r="E3030" i="1"/>
  <c r="E3026" i="1"/>
  <c r="E3022" i="1"/>
  <c r="E3018" i="1"/>
  <c r="E3014" i="1"/>
  <c r="E3010" i="1"/>
  <c r="E3006" i="1"/>
  <c r="E3002" i="1"/>
  <c r="E2998" i="1"/>
  <c r="E2994" i="1"/>
  <c r="E2990" i="1"/>
  <c r="E2986" i="1"/>
  <c r="E2982" i="1"/>
  <c r="E2978" i="1"/>
  <c r="E2974" i="1"/>
  <c r="E2970" i="1"/>
  <c r="E2966" i="1"/>
  <c r="E2962" i="1"/>
  <c r="E2958" i="1"/>
  <c r="E2954" i="1"/>
  <c r="E2950" i="1"/>
  <c r="E2946" i="1"/>
  <c r="E2942" i="1"/>
  <c r="E2938" i="1"/>
  <c r="E2934" i="1"/>
  <c r="E2930" i="1"/>
  <c r="E2926" i="1"/>
  <c r="E2922" i="1"/>
  <c r="E2918" i="1"/>
  <c r="E2914" i="1"/>
  <c r="E2910" i="1"/>
  <c r="E2906" i="1"/>
  <c r="E2902" i="1"/>
  <c r="E2898" i="1"/>
  <c r="E2894" i="1"/>
  <c r="E2890" i="1"/>
  <c r="E2886" i="1"/>
  <c r="E2882" i="1"/>
  <c r="E2878" i="1"/>
  <c r="E2874" i="1"/>
  <c r="E2870" i="1"/>
  <c r="E2866" i="1"/>
  <c r="E2862" i="1"/>
  <c r="E2858" i="1"/>
  <c r="E2854" i="1"/>
  <c r="E2850" i="1"/>
  <c r="E2846" i="1"/>
  <c r="E2842" i="1"/>
  <c r="E2838" i="1"/>
  <c r="E2834" i="1"/>
  <c r="E2830" i="1"/>
  <c r="E2826" i="1"/>
  <c r="E2822" i="1"/>
  <c r="E2818" i="1"/>
  <c r="E2814" i="1"/>
  <c r="E2810" i="1"/>
  <c r="E2806" i="1"/>
  <c r="E2802" i="1"/>
  <c r="E2798" i="1"/>
  <c r="E2794" i="1"/>
  <c r="E2790" i="1"/>
  <c r="E2786" i="1"/>
  <c r="E2782" i="1"/>
  <c r="E2778" i="1"/>
  <c r="E2774" i="1"/>
  <c r="E2770" i="1"/>
  <c r="E2766" i="1"/>
  <c r="E2762" i="1"/>
  <c r="E2758" i="1"/>
  <c r="E2754" i="1"/>
  <c r="E2750" i="1"/>
  <c r="E2746" i="1"/>
  <c r="E2742" i="1"/>
  <c r="E2738" i="1"/>
  <c r="E2734" i="1"/>
  <c r="E2730" i="1"/>
  <c r="E2726" i="1"/>
  <c r="E2722" i="1"/>
  <c r="E2718" i="1"/>
  <c r="E2714" i="1"/>
  <c r="E2710" i="1"/>
  <c r="E2706" i="1"/>
  <c r="E2702" i="1"/>
  <c r="E2698" i="1"/>
  <c r="E2694" i="1"/>
  <c r="E2690" i="1"/>
  <c r="E2686" i="1"/>
  <c r="E2682" i="1"/>
  <c r="E2678" i="1"/>
  <c r="E2674" i="1"/>
  <c r="E2670" i="1"/>
  <c r="E2666" i="1"/>
  <c r="E2662" i="1"/>
  <c r="E2658" i="1"/>
  <c r="E2654" i="1"/>
  <c r="E2650" i="1"/>
  <c r="E2646" i="1"/>
  <c r="E2642" i="1"/>
  <c r="E2638" i="1"/>
  <c r="E2634" i="1"/>
  <c r="E2630" i="1"/>
  <c r="E2626" i="1"/>
  <c r="E2622" i="1"/>
  <c r="E2618" i="1"/>
  <c r="E2614" i="1"/>
  <c r="E2610" i="1"/>
  <c r="E2606" i="1"/>
  <c r="E2602" i="1"/>
  <c r="E2598" i="1"/>
  <c r="E2594" i="1"/>
  <c r="E2590" i="1"/>
  <c r="E2586" i="1"/>
  <c r="E2582" i="1"/>
  <c r="E2578" i="1"/>
  <c r="E2574" i="1"/>
  <c r="E2570" i="1"/>
  <c r="E2566" i="1"/>
  <c r="E2562" i="1"/>
  <c r="E2558" i="1"/>
  <c r="E2554" i="1"/>
  <c r="E2550" i="1"/>
  <c r="E2546" i="1"/>
  <c r="E2542" i="1"/>
  <c r="E2538" i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3112" i="1"/>
  <c r="E3108" i="1"/>
  <c r="E3104" i="1"/>
  <c r="E3100" i="1"/>
  <c r="E3096" i="1"/>
  <c r="E3092" i="1"/>
  <c r="E3088" i="1"/>
  <c r="E3084" i="1"/>
  <c r="E3080" i="1"/>
  <c r="E3076" i="1"/>
  <c r="E3072" i="1"/>
  <c r="E3068" i="1"/>
  <c r="E3064" i="1"/>
  <c r="E3060" i="1"/>
  <c r="E3056" i="1"/>
  <c r="E3052" i="1"/>
  <c r="E3048" i="1"/>
  <c r="E3044" i="1"/>
  <c r="E3040" i="1"/>
  <c r="E3036" i="1"/>
  <c r="E3032" i="1"/>
  <c r="E3028" i="1"/>
  <c r="E3024" i="1"/>
  <c r="E3020" i="1"/>
  <c r="E3016" i="1"/>
  <c r="E3012" i="1"/>
  <c r="E3008" i="1"/>
  <c r="E3004" i="1"/>
  <c r="E3000" i="1"/>
  <c r="E2996" i="1"/>
  <c r="E2992" i="1"/>
  <c r="E2988" i="1"/>
  <c r="E2984" i="1"/>
  <c r="E2980" i="1"/>
  <c r="E2976" i="1"/>
  <c r="E2972" i="1"/>
  <c r="E2968" i="1"/>
  <c r="E2964" i="1"/>
  <c r="E2960" i="1"/>
  <c r="E2956" i="1"/>
  <c r="E2952" i="1"/>
  <c r="E2948" i="1"/>
  <c r="E2944" i="1"/>
  <c r="E2940" i="1"/>
  <c r="E2936" i="1"/>
  <c r="E2932" i="1"/>
  <c r="E2928" i="1"/>
  <c r="E2924" i="1"/>
  <c r="E2920" i="1"/>
  <c r="E2916" i="1"/>
  <c r="E2912" i="1"/>
  <c r="E2908" i="1"/>
  <c r="E2904" i="1"/>
  <c r="E2900" i="1"/>
  <c r="E2896" i="1"/>
  <c r="E2892" i="1"/>
  <c r="E2888" i="1"/>
  <c r="E2884" i="1"/>
  <c r="E2880" i="1"/>
  <c r="E2876" i="1"/>
  <c r="E2872" i="1"/>
  <c r="E2868" i="1"/>
  <c r="E2864" i="1"/>
  <c r="E2860" i="1"/>
  <c r="E2856" i="1"/>
  <c r="E2852" i="1"/>
  <c r="E2848" i="1"/>
  <c r="E2844" i="1"/>
  <c r="E2840" i="1"/>
  <c r="E2836" i="1"/>
  <c r="E2832" i="1"/>
  <c r="E2828" i="1"/>
  <c r="E2824" i="1"/>
  <c r="E2820" i="1"/>
  <c r="E2816" i="1"/>
  <c r="E2812" i="1"/>
  <c r="E2808" i="1"/>
  <c r="E2804" i="1"/>
  <c r="E2800" i="1"/>
  <c r="E2796" i="1"/>
  <c r="E2792" i="1"/>
  <c r="E2788" i="1"/>
  <c r="E2784" i="1"/>
  <c r="E2780" i="1"/>
  <c r="E2776" i="1"/>
  <c r="E2772" i="1"/>
  <c r="E2768" i="1"/>
  <c r="E2764" i="1"/>
  <c r="E2760" i="1"/>
  <c r="E2756" i="1"/>
  <c r="E2752" i="1"/>
  <c r="E2748" i="1"/>
  <c r="E2744" i="1"/>
  <c r="E2740" i="1"/>
  <c r="E2736" i="1"/>
  <c r="E2732" i="1"/>
  <c r="E2728" i="1"/>
  <c r="E2724" i="1"/>
  <c r="E2720" i="1"/>
  <c r="E2716" i="1"/>
  <c r="E2712" i="1"/>
  <c r="E2708" i="1"/>
  <c r="E2704" i="1"/>
  <c r="E2700" i="1"/>
  <c r="E2696" i="1"/>
  <c r="E2692" i="1"/>
  <c r="E2688" i="1"/>
  <c r="E2684" i="1"/>
  <c r="E2680" i="1"/>
  <c r="E2676" i="1"/>
  <c r="E2672" i="1"/>
  <c r="E2668" i="1"/>
  <c r="E2664" i="1"/>
  <c r="E2660" i="1"/>
  <c r="E2656" i="1"/>
  <c r="E2652" i="1"/>
  <c r="E2648" i="1"/>
  <c r="E2644" i="1"/>
  <c r="E2640" i="1"/>
  <c r="E2636" i="1"/>
  <c r="E2632" i="1"/>
  <c r="E2628" i="1"/>
  <c r="E2624" i="1"/>
  <c r="E2620" i="1"/>
  <c r="E2616" i="1"/>
  <c r="E2612" i="1"/>
  <c r="E2608" i="1"/>
  <c r="E2604" i="1"/>
  <c r="E2600" i="1"/>
  <c r="E2596" i="1"/>
  <c r="E2592" i="1"/>
  <c r="E2588" i="1"/>
  <c r="E2584" i="1"/>
  <c r="E2580" i="1"/>
  <c r="E2576" i="1"/>
  <c r="E2572" i="1"/>
  <c r="E2568" i="1"/>
  <c r="E2564" i="1"/>
  <c r="E2560" i="1"/>
  <c r="E2556" i="1"/>
  <c r="E2552" i="1"/>
  <c r="E2548" i="1"/>
  <c r="E2544" i="1"/>
  <c r="E2540" i="1"/>
  <c r="E2536" i="1"/>
  <c r="E2532" i="1"/>
  <c r="E2528" i="1"/>
  <c r="E2524" i="1"/>
  <c r="E2520" i="1"/>
  <c r="E2516" i="1"/>
  <c r="E2512" i="1"/>
  <c r="E2508" i="1"/>
  <c r="E2504" i="1"/>
  <c r="E2500" i="1"/>
  <c r="E2496" i="1"/>
  <c r="E2492" i="1"/>
  <c r="E2488" i="1"/>
  <c r="E2484" i="1"/>
  <c r="E2480" i="1"/>
  <c r="E2476" i="1"/>
  <c r="E2472" i="1"/>
  <c r="E2468" i="1"/>
  <c r="E2464" i="1"/>
  <c r="E2460" i="1"/>
  <c r="E2456" i="1"/>
  <c r="E2452" i="1"/>
  <c r="E2448" i="1"/>
  <c r="E2444" i="1"/>
  <c r="E2440" i="1"/>
  <c r="E2436" i="1"/>
  <c r="E2432" i="1"/>
  <c r="E1983" i="1"/>
  <c r="E1887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E2338" i="1"/>
  <c r="E2334" i="1"/>
  <c r="E2330" i="1"/>
  <c r="E2326" i="1"/>
  <c r="E2322" i="1"/>
  <c r="E2318" i="1"/>
  <c r="E2314" i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E2258" i="1"/>
  <c r="E2254" i="1"/>
  <c r="E2250" i="1"/>
  <c r="E2246" i="1"/>
  <c r="E2242" i="1"/>
  <c r="E2238" i="1"/>
  <c r="E2234" i="1"/>
  <c r="E2230" i="1"/>
  <c r="E2226" i="1"/>
  <c r="E2222" i="1"/>
  <c r="E2218" i="1"/>
  <c r="E2214" i="1"/>
  <c r="E2210" i="1"/>
  <c r="E2206" i="1"/>
  <c r="E2202" i="1"/>
  <c r="E2198" i="1"/>
  <c r="E2194" i="1"/>
  <c r="E2190" i="1"/>
  <c r="E2186" i="1"/>
  <c r="E2182" i="1"/>
  <c r="E2178" i="1"/>
  <c r="E2174" i="1"/>
  <c r="E2170" i="1"/>
  <c r="E2166" i="1"/>
  <c r="E2162" i="1"/>
  <c r="E2158" i="1"/>
  <c r="E2154" i="1"/>
  <c r="E2150" i="1"/>
  <c r="E2146" i="1"/>
  <c r="E2142" i="1"/>
  <c r="E2138" i="1"/>
  <c r="E2134" i="1"/>
  <c r="E2130" i="1"/>
  <c r="E2126" i="1"/>
  <c r="E2122" i="1"/>
  <c r="E2118" i="1"/>
  <c r="E2114" i="1"/>
  <c r="E2110" i="1"/>
  <c r="E2106" i="1"/>
  <c r="E2102" i="1"/>
  <c r="E2098" i="1"/>
  <c r="E2094" i="1"/>
  <c r="E2090" i="1"/>
  <c r="E2086" i="1"/>
  <c r="E2082" i="1"/>
  <c r="E2078" i="1"/>
  <c r="E2074" i="1"/>
  <c r="E2070" i="1"/>
  <c r="E2066" i="1"/>
  <c r="E2062" i="1"/>
  <c r="E2058" i="1"/>
  <c r="E2054" i="1"/>
  <c r="E2050" i="1"/>
  <c r="E2046" i="1"/>
  <c r="E2042" i="1"/>
  <c r="E2038" i="1"/>
  <c r="E2034" i="1"/>
  <c r="E2030" i="1"/>
  <c r="E2026" i="1"/>
  <c r="E2022" i="1"/>
  <c r="E2018" i="1"/>
  <c r="E2014" i="1"/>
  <c r="E2010" i="1"/>
  <c r="E2006" i="1"/>
  <c r="E2002" i="1"/>
  <c r="E1998" i="1"/>
  <c r="E1994" i="1"/>
  <c r="E1990" i="1"/>
  <c r="E1986" i="1"/>
  <c r="E1982" i="1"/>
  <c r="E1978" i="1"/>
  <c r="E1974" i="1"/>
  <c r="E1970" i="1"/>
  <c r="E1966" i="1"/>
  <c r="E1962" i="1"/>
  <c r="E1958" i="1"/>
  <c r="E1954" i="1"/>
  <c r="E1950" i="1"/>
  <c r="E1946" i="1"/>
  <c r="E1942" i="1"/>
  <c r="E1938" i="1"/>
  <c r="E1934" i="1"/>
  <c r="E1930" i="1"/>
  <c r="E1926" i="1"/>
  <c r="E1922" i="1"/>
  <c r="E1918" i="1"/>
  <c r="E1914" i="1"/>
  <c r="E1910" i="1"/>
  <c r="E1906" i="1"/>
  <c r="E1902" i="1"/>
  <c r="E1898" i="1"/>
  <c r="E1894" i="1"/>
  <c r="E1890" i="1"/>
  <c r="E1886" i="1"/>
  <c r="E1882" i="1"/>
  <c r="E1878" i="1"/>
  <c r="E1874" i="1"/>
  <c r="E1870" i="1"/>
  <c r="E1866" i="1"/>
  <c r="E1862" i="1"/>
  <c r="E1858" i="1"/>
  <c r="E1854" i="1"/>
  <c r="E1850" i="1"/>
  <c r="E1846" i="1"/>
  <c r="E1842" i="1"/>
  <c r="E1838" i="1"/>
  <c r="E1834" i="1"/>
  <c r="E1830" i="1"/>
  <c r="E1826" i="1"/>
  <c r="E1822" i="1"/>
  <c r="E1818" i="1"/>
  <c r="E1814" i="1"/>
  <c r="E1810" i="1"/>
  <c r="E1806" i="1"/>
  <c r="E1802" i="1"/>
  <c r="E1798" i="1"/>
  <c r="E1794" i="1"/>
  <c r="E1790" i="1"/>
  <c r="E1786" i="1"/>
  <c r="E1782" i="1"/>
  <c r="E1778" i="1"/>
  <c r="E1774" i="1"/>
  <c r="E1770" i="1"/>
  <c r="E1766" i="1"/>
  <c r="E1762" i="1"/>
  <c r="E1758" i="1"/>
  <c r="E1754" i="1"/>
  <c r="E1741" i="1"/>
  <c r="E1725" i="1"/>
  <c r="E2428" i="1"/>
  <c r="E2424" i="1"/>
  <c r="E2420" i="1"/>
  <c r="E2416" i="1"/>
  <c r="E2412" i="1"/>
  <c r="E2408" i="1"/>
  <c r="E2404" i="1"/>
  <c r="E2400" i="1"/>
  <c r="E2396" i="1"/>
  <c r="E2392" i="1"/>
  <c r="E2388" i="1"/>
  <c r="E2384" i="1"/>
  <c r="E2380" i="1"/>
  <c r="E2376" i="1"/>
  <c r="E2372" i="1"/>
  <c r="E2368" i="1"/>
  <c r="E2364" i="1"/>
  <c r="E2360" i="1"/>
  <c r="E2356" i="1"/>
  <c r="E2352" i="1"/>
  <c r="E2348" i="1"/>
  <c r="E2344" i="1"/>
  <c r="E2340" i="1"/>
  <c r="E2336" i="1"/>
  <c r="E2332" i="1"/>
  <c r="E2328" i="1"/>
  <c r="E2324" i="1"/>
  <c r="E2320" i="1"/>
  <c r="E2316" i="1"/>
  <c r="E2312" i="1"/>
  <c r="E2308" i="1"/>
  <c r="E2304" i="1"/>
  <c r="E2300" i="1"/>
  <c r="E2296" i="1"/>
  <c r="E2292" i="1"/>
  <c r="E2288" i="1"/>
  <c r="E2284" i="1"/>
  <c r="E2280" i="1"/>
  <c r="E2276" i="1"/>
  <c r="E2272" i="1"/>
  <c r="E2268" i="1"/>
  <c r="E2264" i="1"/>
  <c r="E2260" i="1"/>
  <c r="E2256" i="1"/>
  <c r="E2252" i="1"/>
  <c r="E2248" i="1"/>
  <c r="E2244" i="1"/>
  <c r="E2240" i="1"/>
  <c r="E2236" i="1"/>
  <c r="E2232" i="1"/>
  <c r="E2228" i="1"/>
  <c r="E2224" i="1"/>
  <c r="E2220" i="1"/>
  <c r="E2216" i="1"/>
  <c r="E2212" i="1"/>
  <c r="E2208" i="1"/>
  <c r="E2204" i="1"/>
  <c r="E2200" i="1"/>
  <c r="E2196" i="1"/>
  <c r="E2192" i="1"/>
  <c r="E2188" i="1"/>
  <c r="E2184" i="1"/>
  <c r="E2180" i="1"/>
  <c r="E2176" i="1"/>
  <c r="E2172" i="1"/>
  <c r="E2168" i="1"/>
  <c r="E2164" i="1"/>
  <c r="E2160" i="1"/>
  <c r="E2156" i="1"/>
  <c r="E2152" i="1"/>
  <c r="E2148" i="1"/>
  <c r="E2144" i="1"/>
  <c r="E2140" i="1"/>
  <c r="E2136" i="1"/>
  <c r="E2132" i="1"/>
  <c r="E2128" i="1"/>
  <c r="E2124" i="1"/>
  <c r="E2120" i="1"/>
  <c r="E2116" i="1"/>
  <c r="E2112" i="1"/>
  <c r="E2108" i="1"/>
  <c r="E2104" i="1"/>
  <c r="E2100" i="1"/>
  <c r="E2096" i="1"/>
  <c r="E2092" i="1"/>
  <c r="E2088" i="1"/>
  <c r="E2084" i="1"/>
  <c r="E2080" i="1"/>
  <c r="E2076" i="1"/>
  <c r="E2072" i="1"/>
  <c r="E2068" i="1"/>
  <c r="E2064" i="1"/>
  <c r="E2060" i="1"/>
  <c r="E2056" i="1"/>
  <c r="E2052" i="1"/>
  <c r="E2048" i="1"/>
  <c r="E2044" i="1"/>
  <c r="E2040" i="1"/>
  <c r="E2036" i="1"/>
  <c r="E2032" i="1"/>
  <c r="E2028" i="1"/>
  <c r="E2024" i="1"/>
  <c r="E2020" i="1"/>
  <c r="E2016" i="1"/>
  <c r="E2012" i="1"/>
  <c r="E2008" i="1"/>
  <c r="E2004" i="1"/>
  <c r="E2000" i="1"/>
  <c r="E1996" i="1"/>
  <c r="E1992" i="1"/>
  <c r="E1988" i="1"/>
  <c r="E1984" i="1"/>
  <c r="E1980" i="1"/>
  <c r="E1976" i="1"/>
  <c r="E1972" i="1"/>
  <c r="E1968" i="1"/>
  <c r="E1964" i="1"/>
  <c r="E1960" i="1"/>
  <c r="E1956" i="1"/>
  <c r="E1952" i="1"/>
  <c r="E1948" i="1"/>
  <c r="E1944" i="1"/>
  <c r="E1940" i="1"/>
  <c r="E1936" i="1"/>
  <c r="E1932" i="1"/>
  <c r="E1928" i="1"/>
  <c r="E1924" i="1"/>
  <c r="E1920" i="1"/>
  <c r="E1916" i="1"/>
  <c r="E1912" i="1"/>
  <c r="E1908" i="1"/>
  <c r="E1904" i="1"/>
  <c r="E1900" i="1"/>
  <c r="E1896" i="1"/>
  <c r="E1892" i="1"/>
  <c r="E1888" i="1"/>
  <c r="E1884" i="1"/>
  <c r="E1880" i="1"/>
  <c r="E1876" i="1"/>
  <c r="E1872" i="1"/>
  <c r="E1868" i="1"/>
  <c r="E1864" i="1"/>
  <c r="E1860" i="1"/>
  <c r="E1856" i="1"/>
  <c r="E1852" i="1"/>
  <c r="E1848" i="1"/>
  <c r="E1844" i="1"/>
  <c r="E1840" i="1"/>
  <c r="E1836" i="1"/>
  <c r="E1832" i="1"/>
  <c r="E1828" i="1"/>
  <c r="E1824" i="1"/>
  <c r="E1820" i="1"/>
  <c r="E1816" i="1"/>
  <c r="E1812" i="1"/>
  <c r="E1808" i="1"/>
  <c r="E1804" i="1"/>
  <c r="E1800" i="1"/>
  <c r="E1796" i="1"/>
  <c r="E1792" i="1"/>
  <c r="E1788" i="1"/>
  <c r="E1784" i="1"/>
  <c r="E1780" i="1"/>
  <c r="E1776" i="1"/>
  <c r="E1772" i="1"/>
  <c r="E1768" i="1"/>
  <c r="E1764" i="1"/>
  <c r="E1760" i="1"/>
  <c r="E1756" i="1"/>
  <c r="E1752" i="1"/>
  <c r="E1863" i="1"/>
  <c r="E1783" i="1"/>
  <c r="E1759" i="1"/>
  <c r="E1672" i="1"/>
  <c r="E1644" i="1"/>
  <c r="E1608" i="1"/>
  <c r="E1516" i="1"/>
  <c r="E1468" i="1"/>
  <c r="E1372" i="1"/>
  <c r="E1324" i="1"/>
  <c r="E1108" i="1"/>
  <c r="E1044" i="1"/>
  <c r="E884" i="1"/>
  <c r="E800" i="1"/>
  <c r="E764" i="1"/>
  <c r="E752" i="1"/>
  <c r="E656" i="1"/>
  <c r="E624" i="1"/>
  <c r="E348" i="1"/>
  <c r="E324" i="1"/>
  <c r="E76" i="1"/>
  <c r="E36" i="1"/>
  <c r="E1367" i="1"/>
  <c r="E1339" i="1"/>
  <c r="E1271" i="1"/>
  <c r="E1139" i="1"/>
  <c r="E1027" i="1"/>
  <c r="E919" i="1"/>
  <c r="E907" i="1"/>
  <c r="E815" i="1"/>
  <c r="E739" i="1"/>
  <c r="E727" i="1"/>
  <c r="E491" i="1"/>
  <c r="E1670" i="1"/>
  <c r="E1630" i="1"/>
  <c r="E1626" i="1"/>
  <c r="E1574" i="1"/>
  <c r="E1566" i="1"/>
  <c r="E1510" i="1"/>
  <c r="E1458" i="1"/>
  <c r="E1434" i="1"/>
  <c r="E1410" i="1"/>
  <c r="E1402" i="1"/>
  <c r="E1262" i="1"/>
  <c r="E1218" i="1"/>
  <c r="E1182" i="1"/>
  <c r="E1162" i="1"/>
  <c r="E814" i="1"/>
  <c r="E698" i="1"/>
  <c r="E494" i="1"/>
  <c r="E394" i="1"/>
  <c r="E338" i="1"/>
  <c r="E282" i="1"/>
  <c r="E270" i="1"/>
  <c r="E146" i="1"/>
  <c r="E1665" i="1"/>
  <c r="E1409" i="1"/>
  <c r="E1301" i="1"/>
  <c r="E1261" i="1"/>
  <c r="E1177" i="1"/>
  <c r="E1169" i="1"/>
  <c r="E1157" i="1"/>
  <c r="E1049" i="1"/>
  <c r="E993" i="1"/>
  <c r="E781" i="1"/>
  <c r="E773" i="1"/>
  <c r="E685" i="1"/>
  <c r="E449" i="1"/>
  <c r="E353" i="1"/>
  <c r="E333" i="1"/>
  <c r="E321" i="1"/>
  <c r="E293" i="1"/>
  <c r="E269" i="1"/>
  <c r="E245" i="1"/>
  <c r="E237" i="1"/>
  <c r="E205" i="1"/>
  <c r="E133" i="1"/>
  <c r="E97" i="1"/>
  <c r="E93" i="1"/>
  <c r="C7" i="1"/>
  <c r="D152" i="1"/>
  <c r="D95" i="1"/>
  <c r="D467" i="1"/>
  <c r="D240" i="1"/>
  <c r="D196" i="1"/>
  <c r="D55" i="1"/>
  <c r="D367" i="1"/>
  <c r="D60" i="1"/>
  <c r="D223" i="1"/>
  <c r="D48" i="1"/>
  <c r="D187" i="1"/>
  <c r="D151" i="1"/>
  <c r="D165" i="1"/>
  <c r="D349" i="1"/>
  <c r="D561" i="1"/>
  <c r="D29" i="1"/>
  <c r="D417" i="1"/>
  <c r="D45" i="1"/>
  <c r="D329" i="1"/>
  <c r="D129" i="1"/>
  <c r="D17" i="1"/>
  <c r="D593" i="1"/>
  <c r="D73" i="1"/>
  <c r="D537" i="1"/>
  <c r="D96" i="1"/>
  <c r="D188" i="1"/>
  <c r="D316" i="1"/>
  <c r="D272" i="1"/>
  <c r="D433" i="1"/>
  <c r="D317" i="1"/>
  <c r="D208" i="1"/>
  <c r="D141" i="1"/>
  <c r="D580" i="1"/>
  <c r="D408" i="1"/>
  <c r="D304" i="1"/>
  <c r="D37" i="1"/>
  <c r="D544" i="1"/>
  <c r="D365" i="1"/>
  <c r="D260" i="1"/>
  <c r="D173" i="1"/>
  <c r="D89" i="1"/>
  <c r="D21" i="1"/>
  <c r="D497" i="1"/>
  <c r="D333" i="1"/>
  <c r="D228" i="1"/>
  <c r="D9" i="1"/>
  <c r="D587" i="1"/>
  <c r="D543" i="1"/>
  <c r="D263" i="1"/>
  <c r="D219" i="1"/>
  <c r="D183" i="1"/>
  <c r="D423" i="1"/>
  <c r="D363" i="1"/>
  <c r="D315" i="1"/>
  <c r="D179" i="1"/>
  <c r="D135" i="1"/>
  <c r="D83" i="1"/>
  <c r="D47" i="1"/>
  <c r="D571" i="1"/>
  <c r="D523" i="1"/>
  <c r="D259" i="1"/>
  <c r="D199" i="1"/>
  <c r="D175" i="1"/>
  <c r="D79" i="1"/>
  <c r="D635" i="1"/>
  <c r="D567" i="1"/>
  <c r="D515" i="1"/>
  <c r="D343" i="1"/>
  <c r="D303" i="1"/>
  <c r="D247" i="1"/>
  <c r="D111" i="1"/>
  <c r="D631" i="1"/>
  <c r="D563" i="1"/>
  <c r="D503" i="1"/>
  <c r="D407" i="1"/>
  <c r="D291" i="1"/>
  <c r="D195" i="1"/>
  <c r="D103" i="1"/>
  <c r="D67" i="1"/>
  <c r="D623" i="1"/>
  <c r="D399" i="1"/>
  <c r="D331" i="1"/>
  <c r="D287" i="1"/>
  <c r="D239" i="1"/>
  <c r="D191" i="1"/>
  <c r="D155" i="1"/>
  <c r="D99" i="1"/>
  <c r="D63" i="1"/>
  <c r="D595" i="1"/>
  <c r="D547" i="1"/>
  <c r="D491" i="1"/>
  <c r="D391" i="1"/>
  <c r="D279" i="1"/>
  <c r="D19" i="1"/>
  <c r="D885" i="1"/>
  <c r="D831" i="1"/>
  <c r="D791" i="1"/>
  <c r="D729" i="1"/>
  <c r="D1381" i="1"/>
  <c r="D1581" i="1"/>
  <c r="D1031" i="1"/>
  <c r="D1937" i="1"/>
  <c r="D1485" i="1"/>
  <c r="D699" i="1"/>
  <c r="D1133" i="1"/>
  <c r="D1255" i="1"/>
  <c r="D741" i="1"/>
  <c r="D611" i="1"/>
  <c r="D2205" i="1"/>
  <c r="D1095" i="1"/>
  <c r="D723" i="1"/>
  <c r="D479" i="1"/>
  <c r="D403" i="1"/>
  <c r="D1693" i="1"/>
  <c r="D933" i="1"/>
  <c r="D643" i="1"/>
  <c r="D463" i="1"/>
  <c r="D2541" i="1"/>
  <c r="D1437" i="1"/>
  <c r="D983" i="1"/>
  <c r="D2045" i="1"/>
  <c r="D1309" i="1"/>
  <c r="D915" i="1"/>
  <c r="D716" i="1"/>
  <c r="D1805" i="1"/>
  <c r="D1177" i="1"/>
  <c r="D849" i="1"/>
  <c r="D2757" i="1"/>
  <c r="D1861" i="1"/>
  <c r="D2321" i="1"/>
  <c r="D1757" i="1"/>
  <c r="D1335" i="1"/>
  <c r="D1071" i="1"/>
  <c r="D2129" i="1"/>
  <c r="D1637" i="1"/>
  <c r="D1269" i="1"/>
  <c r="D1001" i="1"/>
  <c r="D807" i="1"/>
  <c r="D675" i="1"/>
  <c r="D591" i="1"/>
  <c r="D1973" i="1"/>
  <c r="D1533" i="1"/>
  <c r="D1217" i="1"/>
  <c r="D959" i="1"/>
  <c r="D763" i="1"/>
  <c r="D2293" i="1"/>
  <c r="D1949" i="1"/>
  <c r="D1709" i="1"/>
  <c r="D1509" i="1"/>
  <c r="D1329" i="1"/>
  <c r="D1199" i="1"/>
  <c r="D1049" i="1"/>
  <c r="D947" i="1"/>
  <c r="D839" i="1"/>
  <c r="D747" i="1"/>
  <c r="D663" i="1"/>
  <c r="J2985" i="1"/>
  <c r="J3074" i="1"/>
  <c r="D2157" i="1"/>
  <c r="D1885" i="1"/>
  <c r="D1661" i="1"/>
  <c r="D1453" i="1"/>
  <c r="D1289" i="1"/>
  <c r="D1155" i="1"/>
  <c r="D1011" i="1"/>
  <c r="D929" i="1"/>
  <c r="D821" i="1"/>
  <c r="K2971" i="1"/>
  <c r="N2971" i="1" s="1"/>
  <c r="J2971" i="1"/>
  <c r="D2705" i="1"/>
  <c r="D2077" i="1"/>
  <c r="D1833" i="1"/>
  <c r="D1613" i="1"/>
  <c r="D1405" i="1"/>
  <c r="D1265" i="1"/>
  <c r="D1119" i="1"/>
  <c r="D993" i="1"/>
  <c r="D891" i="1"/>
  <c r="D799" i="1"/>
  <c r="K3010" i="1"/>
  <c r="N3010" i="1" s="1"/>
  <c r="J3010" i="1"/>
  <c r="K2998" i="1"/>
  <c r="N2998" i="1" s="1"/>
  <c r="J2998" i="1"/>
  <c r="K2550" i="1"/>
  <c r="N2550" i="1" s="1"/>
  <c r="J2550" i="1"/>
  <c r="K1426" i="1"/>
  <c r="N1426" i="1" s="1"/>
  <c r="J1426" i="1"/>
  <c r="J2867" i="1"/>
  <c r="K2946" i="1"/>
  <c r="N2946" i="1" s="1"/>
  <c r="J2946" i="1"/>
  <c r="K2934" i="1"/>
  <c r="N2934" i="1" s="1"/>
  <c r="J2934" i="1"/>
  <c r="K2882" i="1"/>
  <c r="N2882" i="1" s="1"/>
  <c r="J2882" i="1"/>
  <c r="D2421" i="1"/>
  <c r="D2013" i="1"/>
  <c r="D1773" i="1"/>
  <c r="D1565" i="1"/>
  <c r="D1361" i="1"/>
  <c r="D1231" i="1"/>
  <c r="D1079" i="1"/>
  <c r="D965" i="1"/>
  <c r="D862" i="1"/>
  <c r="D773" i="1"/>
  <c r="D687" i="1"/>
  <c r="D2881" i="1"/>
  <c r="J2881" i="1"/>
  <c r="D2461" i="1"/>
  <c r="J2461" i="1"/>
  <c r="D2373" i="1"/>
  <c r="J2373" i="1"/>
  <c r="J3088" i="1"/>
  <c r="J2797" i="1"/>
  <c r="K3111" i="1"/>
  <c r="N3111" i="1" s="1"/>
  <c r="K3107" i="1"/>
  <c r="N3107" i="1" s="1"/>
  <c r="K3103" i="1"/>
  <c r="N3103" i="1" s="1"/>
  <c r="K3099" i="1"/>
  <c r="N3099" i="1" s="1"/>
  <c r="K3095" i="1"/>
  <c r="N3095" i="1" s="1"/>
  <c r="K3091" i="1"/>
  <c r="N3091" i="1" s="1"/>
  <c r="K3087" i="1"/>
  <c r="N3087" i="1" s="1"/>
  <c r="K3083" i="1"/>
  <c r="N3083" i="1" s="1"/>
  <c r="K3079" i="1"/>
  <c r="N3079" i="1" s="1"/>
  <c r="K3075" i="1"/>
  <c r="N3075" i="1" s="1"/>
  <c r="K3071" i="1"/>
  <c r="N3071" i="1" s="1"/>
  <c r="K3067" i="1"/>
  <c r="N3067" i="1" s="1"/>
  <c r="K3063" i="1"/>
  <c r="N3063" i="1" s="1"/>
  <c r="K3059" i="1"/>
  <c r="N3059" i="1" s="1"/>
  <c r="K3055" i="1"/>
  <c r="N3055" i="1" s="1"/>
  <c r="K3051" i="1"/>
  <c r="N3051" i="1" s="1"/>
  <c r="K3047" i="1"/>
  <c r="N3047" i="1" s="1"/>
  <c r="K3043" i="1"/>
  <c r="N3043" i="1" s="1"/>
  <c r="K3039" i="1"/>
  <c r="N3039" i="1" s="1"/>
  <c r="K3035" i="1"/>
  <c r="N3035" i="1" s="1"/>
  <c r="K3031" i="1"/>
  <c r="N3031" i="1" s="1"/>
  <c r="K3027" i="1"/>
  <c r="N3027" i="1" s="1"/>
  <c r="K3023" i="1"/>
  <c r="N3023" i="1" s="1"/>
  <c r="K3019" i="1"/>
  <c r="N3019" i="1" s="1"/>
  <c r="K3015" i="1"/>
  <c r="N3015" i="1" s="1"/>
  <c r="K3011" i="1"/>
  <c r="N3011" i="1" s="1"/>
  <c r="K3007" i="1"/>
  <c r="N3007" i="1" s="1"/>
  <c r="K3003" i="1"/>
  <c r="N3003" i="1" s="1"/>
  <c r="K2999" i="1"/>
  <c r="N2999" i="1" s="1"/>
  <c r="K2995" i="1"/>
  <c r="N2995" i="1" s="1"/>
  <c r="K2991" i="1"/>
  <c r="N2991" i="1" s="1"/>
  <c r="K2987" i="1"/>
  <c r="N2987" i="1" s="1"/>
  <c r="K2983" i="1"/>
  <c r="N2983" i="1" s="1"/>
  <c r="K2979" i="1"/>
  <c r="N2979" i="1" s="1"/>
  <c r="K2975" i="1"/>
  <c r="N2975" i="1" s="1"/>
  <c r="K2967" i="1"/>
  <c r="N2967" i="1" s="1"/>
  <c r="K2963" i="1"/>
  <c r="N2963" i="1" s="1"/>
  <c r="K2959" i="1"/>
  <c r="N2959" i="1" s="1"/>
  <c r="K2955" i="1"/>
  <c r="N2955" i="1" s="1"/>
  <c r="K2951" i="1"/>
  <c r="N2951" i="1" s="1"/>
  <c r="K2947" i="1"/>
  <c r="N2947" i="1" s="1"/>
  <c r="K2943" i="1"/>
  <c r="N2943" i="1" s="1"/>
  <c r="K2939" i="1"/>
  <c r="N2939" i="1" s="1"/>
  <c r="K2935" i="1"/>
  <c r="N2935" i="1" s="1"/>
  <c r="K2931" i="1"/>
  <c r="N2931" i="1" s="1"/>
  <c r="K2927" i="1"/>
  <c r="N2927" i="1" s="1"/>
  <c r="K2923" i="1"/>
  <c r="N2923" i="1" s="1"/>
  <c r="K2919" i="1"/>
  <c r="N2919" i="1" s="1"/>
  <c r="K2915" i="1"/>
  <c r="N2915" i="1" s="1"/>
  <c r="K2911" i="1"/>
  <c r="N2911" i="1" s="1"/>
  <c r="K2907" i="1"/>
  <c r="N2907" i="1" s="1"/>
  <c r="K2903" i="1"/>
  <c r="N2903" i="1" s="1"/>
  <c r="K2899" i="1"/>
  <c r="N2899" i="1" s="1"/>
  <c r="K2895" i="1"/>
  <c r="N2895" i="1" s="1"/>
  <c r="K2891" i="1"/>
  <c r="N2891" i="1" s="1"/>
  <c r="K2887" i="1"/>
  <c r="N2887" i="1" s="1"/>
  <c r="K2883" i="1"/>
  <c r="N2883" i="1" s="1"/>
  <c r="K2879" i="1"/>
  <c r="N2879" i="1" s="1"/>
  <c r="K2875" i="1"/>
  <c r="N2875" i="1" s="1"/>
  <c r="K2871" i="1"/>
  <c r="N2871" i="1" s="1"/>
  <c r="K2863" i="1"/>
  <c r="N2863" i="1" s="1"/>
  <c r="K2859" i="1"/>
  <c r="N2859" i="1" s="1"/>
  <c r="K2855" i="1"/>
  <c r="N2855" i="1" s="1"/>
  <c r="K2851" i="1"/>
  <c r="N2851" i="1" s="1"/>
  <c r="K2847" i="1"/>
  <c r="N2847" i="1" s="1"/>
  <c r="K2843" i="1"/>
  <c r="N2843" i="1" s="1"/>
  <c r="K2839" i="1"/>
  <c r="N2839" i="1" s="1"/>
  <c r="K2835" i="1"/>
  <c r="N2835" i="1" s="1"/>
  <c r="K2831" i="1"/>
  <c r="N2831" i="1" s="1"/>
  <c r="K2827" i="1"/>
  <c r="N2827" i="1" s="1"/>
  <c r="K2823" i="1"/>
  <c r="N2823" i="1" s="1"/>
  <c r="K2819" i="1"/>
  <c r="N2819" i="1" s="1"/>
  <c r="K2815" i="1"/>
  <c r="N2815" i="1" s="1"/>
  <c r="K2811" i="1"/>
  <c r="N2811" i="1" s="1"/>
  <c r="K2807" i="1"/>
  <c r="N2807" i="1" s="1"/>
  <c r="K2803" i="1"/>
  <c r="N2803" i="1" s="1"/>
  <c r="K2799" i="1"/>
  <c r="N2799" i="1" s="1"/>
  <c r="K2795" i="1"/>
  <c r="N2795" i="1" s="1"/>
  <c r="K2791" i="1"/>
  <c r="N2791" i="1" s="1"/>
  <c r="K2787" i="1"/>
  <c r="N2787" i="1" s="1"/>
  <c r="K2783" i="1"/>
  <c r="N2783" i="1" s="1"/>
  <c r="K2779" i="1"/>
  <c r="N2779" i="1" s="1"/>
  <c r="K2775" i="1"/>
  <c r="N2775" i="1" s="1"/>
  <c r="K2771" i="1"/>
  <c r="N2771" i="1" s="1"/>
  <c r="K2767" i="1"/>
  <c r="N2767" i="1" s="1"/>
  <c r="K2763" i="1"/>
  <c r="N2763" i="1" s="1"/>
  <c r="K2759" i="1"/>
  <c r="N2759" i="1" s="1"/>
  <c r="K2755" i="1"/>
  <c r="N2755" i="1" s="1"/>
  <c r="K2751" i="1"/>
  <c r="N2751" i="1" s="1"/>
  <c r="K2747" i="1"/>
  <c r="N2747" i="1" s="1"/>
  <c r="K2743" i="1"/>
  <c r="N2743" i="1" s="1"/>
  <c r="K2739" i="1"/>
  <c r="N2739" i="1" s="1"/>
  <c r="K2735" i="1"/>
  <c r="N2735" i="1" s="1"/>
  <c r="K2731" i="1"/>
  <c r="N2731" i="1" s="1"/>
  <c r="K2727" i="1"/>
  <c r="N2727" i="1" s="1"/>
  <c r="K2723" i="1"/>
  <c r="N2723" i="1" s="1"/>
  <c r="K2719" i="1"/>
  <c r="N2719" i="1" s="1"/>
  <c r="K2715" i="1"/>
  <c r="N2715" i="1" s="1"/>
  <c r="K2711" i="1"/>
  <c r="N2711" i="1" s="1"/>
  <c r="K2707" i="1"/>
  <c r="N2707" i="1" s="1"/>
  <c r="K2703" i="1"/>
  <c r="N2703" i="1" s="1"/>
  <c r="K2699" i="1"/>
  <c r="N2699" i="1" s="1"/>
  <c r="K2695" i="1"/>
  <c r="N2695" i="1" s="1"/>
  <c r="K3110" i="1"/>
  <c r="N3110" i="1" s="1"/>
  <c r="K3106" i="1"/>
  <c r="N3106" i="1" s="1"/>
  <c r="K3102" i="1"/>
  <c r="N3102" i="1" s="1"/>
  <c r="K3098" i="1"/>
  <c r="N3098" i="1" s="1"/>
  <c r="K3094" i="1"/>
  <c r="N3094" i="1" s="1"/>
  <c r="K3090" i="1"/>
  <c r="N3090" i="1" s="1"/>
  <c r="K3086" i="1"/>
  <c r="N3086" i="1" s="1"/>
  <c r="K3082" i="1"/>
  <c r="N3082" i="1" s="1"/>
  <c r="K3078" i="1"/>
  <c r="N3078" i="1" s="1"/>
  <c r="K3070" i="1"/>
  <c r="N3070" i="1" s="1"/>
  <c r="K3066" i="1"/>
  <c r="N3066" i="1" s="1"/>
  <c r="K3062" i="1"/>
  <c r="N3062" i="1" s="1"/>
  <c r="K3058" i="1"/>
  <c r="N3058" i="1" s="1"/>
  <c r="K3054" i="1"/>
  <c r="N3054" i="1" s="1"/>
  <c r="K3050" i="1"/>
  <c r="N3050" i="1" s="1"/>
  <c r="K3046" i="1"/>
  <c r="N3046" i="1" s="1"/>
  <c r="K3113" i="1"/>
  <c r="N3113" i="1" s="1"/>
  <c r="K3109" i="1"/>
  <c r="N3109" i="1" s="1"/>
  <c r="K3105" i="1"/>
  <c r="N3105" i="1" s="1"/>
  <c r="K3101" i="1"/>
  <c r="N3101" i="1" s="1"/>
  <c r="K3097" i="1"/>
  <c r="N3097" i="1" s="1"/>
  <c r="K3093" i="1"/>
  <c r="N3093" i="1" s="1"/>
  <c r="K3089" i="1"/>
  <c r="N3089" i="1" s="1"/>
  <c r="K3085" i="1"/>
  <c r="N3085" i="1" s="1"/>
  <c r="K3081" i="1"/>
  <c r="N3081" i="1" s="1"/>
  <c r="K3077" i="1"/>
  <c r="N3077" i="1" s="1"/>
  <c r="K3073" i="1"/>
  <c r="N3073" i="1" s="1"/>
  <c r="K3069" i="1"/>
  <c r="N3069" i="1" s="1"/>
  <c r="K3065" i="1"/>
  <c r="N3065" i="1" s="1"/>
  <c r="K3061" i="1"/>
  <c r="N3061" i="1" s="1"/>
  <c r="K3057" i="1"/>
  <c r="N3057" i="1" s="1"/>
  <c r="K3053" i="1"/>
  <c r="N3053" i="1" s="1"/>
  <c r="K3049" i="1"/>
  <c r="N3049" i="1" s="1"/>
  <c r="K3045" i="1"/>
  <c r="N3045" i="1" s="1"/>
  <c r="K3041" i="1"/>
  <c r="N3041" i="1" s="1"/>
  <c r="K3037" i="1"/>
  <c r="N3037" i="1" s="1"/>
  <c r="K3033" i="1"/>
  <c r="N3033" i="1" s="1"/>
  <c r="K3029" i="1"/>
  <c r="N3029" i="1" s="1"/>
  <c r="K3025" i="1"/>
  <c r="N3025" i="1" s="1"/>
  <c r="K3021" i="1"/>
  <c r="N3021" i="1" s="1"/>
  <c r="K3017" i="1"/>
  <c r="N3017" i="1" s="1"/>
  <c r="K3013" i="1"/>
  <c r="N3013" i="1" s="1"/>
  <c r="K3009" i="1"/>
  <c r="N3009" i="1" s="1"/>
  <c r="K3005" i="1"/>
  <c r="N3005" i="1" s="1"/>
  <c r="K3001" i="1"/>
  <c r="N3001" i="1" s="1"/>
  <c r="K2997" i="1"/>
  <c r="N2997" i="1" s="1"/>
  <c r="K2993" i="1"/>
  <c r="N2993" i="1" s="1"/>
  <c r="K2989" i="1"/>
  <c r="N2989" i="1" s="1"/>
  <c r="K2981" i="1"/>
  <c r="N2981" i="1" s="1"/>
  <c r="K2977" i="1"/>
  <c r="N2977" i="1" s="1"/>
  <c r="K2973" i="1"/>
  <c r="N2973" i="1" s="1"/>
  <c r="K2969" i="1"/>
  <c r="N2969" i="1" s="1"/>
  <c r="K2965" i="1"/>
  <c r="N2965" i="1" s="1"/>
  <c r="K2961" i="1"/>
  <c r="N2961" i="1" s="1"/>
  <c r="K2957" i="1"/>
  <c r="N2957" i="1" s="1"/>
  <c r="K2953" i="1"/>
  <c r="N2953" i="1" s="1"/>
  <c r="K2949" i="1"/>
  <c r="N2949" i="1" s="1"/>
  <c r="K2945" i="1"/>
  <c r="N2945" i="1" s="1"/>
  <c r="K2941" i="1"/>
  <c r="N2941" i="1" s="1"/>
  <c r="K2937" i="1"/>
  <c r="N2937" i="1" s="1"/>
  <c r="K2933" i="1"/>
  <c r="N2933" i="1" s="1"/>
  <c r="K2929" i="1"/>
  <c r="N2929" i="1" s="1"/>
  <c r="K2925" i="1"/>
  <c r="N2925" i="1" s="1"/>
  <c r="K2921" i="1"/>
  <c r="N2921" i="1" s="1"/>
  <c r="K2917" i="1"/>
  <c r="N2917" i="1" s="1"/>
  <c r="K2913" i="1"/>
  <c r="N2913" i="1" s="1"/>
  <c r="K2909" i="1"/>
  <c r="N2909" i="1" s="1"/>
  <c r="K2905" i="1"/>
  <c r="N2905" i="1" s="1"/>
  <c r="K2901" i="1"/>
  <c r="N2901" i="1" s="1"/>
  <c r="K2897" i="1"/>
  <c r="N2897" i="1" s="1"/>
  <c r="K2893" i="1"/>
  <c r="N2893" i="1" s="1"/>
  <c r="K2889" i="1"/>
  <c r="N2889" i="1" s="1"/>
  <c r="K2885" i="1"/>
  <c r="N2885" i="1" s="1"/>
  <c r="K2881" i="1"/>
  <c r="N2881" i="1" s="1"/>
  <c r="K2877" i="1"/>
  <c r="N2877" i="1" s="1"/>
  <c r="K2873" i="1"/>
  <c r="N2873" i="1" s="1"/>
  <c r="K2869" i="1"/>
  <c r="N2869" i="1" s="1"/>
  <c r="K2865" i="1"/>
  <c r="N2865" i="1" s="1"/>
  <c r="K2861" i="1"/>
  <c r="N2861" i="1" s="1"/>
  <c r="K2857" i="1"/>
  <c r="N2857" i="1" s="1"/>
  <c r="K2853" i="1"/>
  <c r="N2853" i="1" s="1"/>
  <c r="K2849" i="1"/>
  <c r="N2849" i="1" s="1"/>
  <c r="K2845" i="1"/>
  <c r="N2845" i="1" s="1"/>
  <c r="K2841" i="1"/>
  <c r="N2841" i="1" s="1"/>
  <c r="K2837" i="1"/>
  <c r="N2837" i="1" s="1"/>
  <c r="K2833" i="1"/>
  <c r="N2833" i="1" s="1"/>
  <c r="K2829" i="1"/>
  <c r="N2829" i="1" s="1"/>
  <c r="K2825" i="1"/>
  <c r="N2825" i="1" s="1"/>
  <c r="K2821" i="1"/>
  <c r="N2821" i="1" s="1"/>
  <c r="K2817" i="1"/>
  <c r="N2817" i="1" s="1"/>
  <c r="K2813" i="1"/>
  <c r="N2813" i="1" s="1"/>
  <c r="K2809" i="1"/>
  <c r="N2809" i="1" s="1"/>
  <c r="K2805" i="1"/>
  <c r="N2805" i="1" s="1"/>
  <c r="K2801" i="1"/>
  <c r="N2801" i="1" s="1"/>
  <c r="K2797" i="1"/>
  <c r="N2797" i="1" s="1"/>
  <c r="K2793" i="1"/>
  <c r="N2793" i="1" s="1"/>
  <c r="K2789" i="1"/>
  <c r="N2789" i="1" s="1"/>
  <c r="K2785" i="1"/>
  <c r="N2785" i="1" s="1"/>
  <c r="K2781" i="1"/>
  <c r="N2781" i="1" s="1"/>
  <c r="K2777" i="1"/>
  <c r="N2777" i="1" s="1"/>
  <c r="K2773" i="1"/>
  <c r="N2773" i="1" s="1"/>
  <c r="K2769" i="1"/>
  <c r="N2769" i="1" s="1"/>
  <c r="K2765" i="1"/>
  <c r="N2765" i="1" s="1"/>
  <c r="K2761" i="1"/>
  <c r="N2761" i="1" s="1"/>
  <c r="K2757" i="1"/>
  <c r="N2757" i="1" s="1"/>
  <c r="K2753" i="1"/>
  <c r="N2753" i="1" s="1"/>
  <c r="K2749" i="1"/>
  <c r="N2749" i="1" s="1"/>
  <c r="K2745" i="1"/>
  <c r="N2745" i="1" s="1"/>
  <c r="K2741" i="1"/>
  <c r="N2741" i="1" s="1"/>
  <c r="K2737" i="1"/>
  <c r="N2737" i="1" s="1"/>
  <c r="K2733" i="1"/>
  <c r="N2733" i="1" s="1"/>
  <c r="K2729" i="1"/>
  <c r="N2729" i="1" s="1"/>
  <c r="K2725" i="1"/>
  <c r="N2725" i="1" s="1"/>
  <c r="K2721" i="1"/>
  <c r="N2721" i="1" s="1"/>
  <c r="K2717" i="1"/>
  <c r="N2717" i="1" s="1"/>
  <c r="K2713" i="1"/>
  <c r="N2713" i="1" s="1"/>
  <c r="K2709" i="1"/>
  <c r="N2709" i="1" s="1"/>
  <c r="K2705" i="1"/>
  <c r="N2705" i="1" s="1"/>
  <c r="K2701" i="1"/>
  <c r="N2701" i="1" s="1"/>
  <c r="K2697" i="1"/>
  <c r="N2697" i="1" s="1"/>
  <c r="K2693" i="1"/>
  <c r="N2693" i="1" s="1"/>
  <c r="K2689" i="1"/>
  <c r="N2689" i="1" s="1"/>
  <c r="K2685" i="1"/>
  <c r="N2685" i="1" s="1"/>
  <c r="K2681" i="1"/>
  <c r="N2681" i="1" s="1"/>
  <c r="K2677" i="1"/>
  <c r="N2677" i="1" s="1"/>
  <c r="K2673" i="1"/>
  <c r="N2673" i="1" s="1"/>
  <c r="K2669" i="1"/>
  <c r="N2669" i="1" s="1"/>
  <c r="K2665" i="1"/>
  <c r="N2665" i="1" s="1"/>
  <c r="K2661" i="1"/>
  <c r="N2661" i="1" s="1"/>
  <c r="K2657" i="1"/>
  <c r="N2657" i="1" s="1"/>
  <c r="K2653" i="1"/>
  <c r="N2653" i="1" s="1"/>
  <c r="K2649" i="1"/>
  <c r="N2649" i="1" s="1"/>
  <c r="K2645" i="1"/>
  <c r="N2645" i="1" s="1"/>
  <c r="K2641" i="1"/>
  <c r="N2641" i="1" s="1"/>
  <c r="K2637" i="1"/>
  <c r="N2637" i="1" s="1"/>
  <c r="K2633" i="1"/>
  <c r="N2633" i="1" s="1"/>
  <c r="K2629" i="1"/>
  <c r="N2629" i="1" s="1"/>
  <c r="K2625" i="1"/>
  <c r="N2625" i="1" s="1"/>
  <c r="K2621" i="1"/>
  <c r="N2621" i="1" s="1"/>
  <c r="K2617" i="1"/>
  <c r="N2617" i="1" s="1"/>
  <c r="K2613" i="1"/>
  <c r="N2613" i="1" s="1"/>
  <c r="K2609" i="1"/>
  <c r="N2609" i="1" s="1"/>
  <c r="K2605" i="1"/>
  <c r="N2605" i="1" s="1"/>
  <c r="K2601" i="1"/>
  <c r="N2601" i="1" s="1"/>
  <c r="K2597" i="1"/>
  <c r="N2597" i="1" s="1"/>
  <c r="K2593" i="1"/>
  <c r="N2593" i="1" s="1"/>
  <c r="K2589" i="1"/>
  <c r="N2589" i="1" s="1"/>
  <c r="K2585" i="1"/>
  <c r="N2585" i="1" s="1"/>
  <c r="K2581" i="1"/>
  <c r="N2581" i="1" s="1"/>
  <c r="K2577" i="1"/>
  <c r="N2577" i="1" s="1"/>
  <c r="K2573" i="1"/>
  <c r="N2573" i="1" s="1"/>
  <c r="K2569" i="1"/>
  <c r="N2569" i="1" s="1"/>
  <c r="K2565" i="1"/>
  <c r="N2565" i="1" s="1"/>
  <c r="K2561" i="1"/>
  <c r="N2561" i="1" s="1"/>
  <c r="K2557" i="1"/>
  <c r="N2557" i="1" s="1"/>
  <c r="K2553" i="1"/>
  <c r="N2553" i="1" s="1"/>
  <c r="K2549" i="1"/>
  <c r="N2549" i="1" s="1"/>
  <c r="K2545" i="1"/>
  <c r="N2545" i="1" s="1"/>
  <c r="K2541" i="1"/>
  <c r="N2541" i="1" s="1"/>
  <c r="K2537" i="1"/>
  <c r="N2537" i="1" s="1"/>
  <c r="K2533" i="1"/>
  <c r="N2533" i="1" s="1"/>
  <c r="K2529" i="1"/>
  <c r="N2529" i="1" s="1"/>
  <c r="K2525" i="1"/>
  <c r="N2525" i="1" s="1"/>
  <c r="K2521" i="1"/>
  <c r="N2521" i="1" s="1"/>
  <c r="K2517" i="1"/>
  <c r="N2517" i="1" s="1"/>
  <c r="K2513" i="1"/>
  <c r="N2513" i="1" s="1"/>
  <c r="K2509" i="1"/>
  <c r="N2509" i="1" s="1"/>
  <c r="K2505" i="1"/>
  <c r="N2505" i="1" s="1"/>
  <c r="K2501" i="1"/>
  <c r="N2501" i="1" s="1"/>
  <c r="K2497" i="1"/>
  <c r="N2497" i="1" s="1"/>
  <c r="K2493" i="1"/>
  <c r="N2493" i="1" s="1"/>
  <c r="K2489" i="1"/>
  <c r="N2489" i="1" s="1"/>
  <c r="K2485" i="1"/>
  <c r="N2485" i="1" s="1"/>
  <c r="K2481" i="1"/>
  <c r="N2481" i="1" s="1"/>
  <c r="K2477" i="1"/>
  <c r="N2477" i="1" s="1"/>
  <c r="K2473" i="1"/>
  <c r="N2473" i="1" s="1"/>
  <c r="K2469" i="1"/>
  <c r="N2469" i="1" s="1"/>
  <c r="K2465" i="1"/>
  <c r="N2465" i="1" s="1"/>
  <c r="K2461" i="1"/>
  <c r="N2461" i="1" s="1"/>
  <c r="K2457" i="1"/>
  <c r="N2457" i="1" s="1"/>
  <c r="K2453" i="1"/>
  <c r="N2453" i="1" s="1"/>
  <c r="K2449" i="1"/>
  <c r="N2449" i="1" s="1"/>
  <c r="K2445" i="1"/>
  <c r="N2445" i="1" s="1"/>
  <c r="K2441" i="1"/>
  <c r="N2441" i="1" s="1"/>
  <c r="K2437" i="1"/>
  <c r="N2437" i="1" s="1"/>
  <c r="K2433" i="1"/>
  <c r="N2433" i="1" s="1"/>
  <c r="K2429" i="1"/>
  <c r="N2429" i="1" s="1"/>
  <c r="K2425" i="1"/>
  <c r="N2425" i="1" s="1"/>
  <c r="K2421" i="1"/>
  <c r="N2421" i="1" s="1"/>
  <c r="K2417" i="1"/>
  <c r="N2417" i="1" s="1"/>
  <c r="K2413" i="1"/>
  <c r="N2413" i="1" s="1"/>
  <c r="K2409" i="1"/>
  <c r="N2409" i="1" s="1"/>
  <c r="K2405" i="1"/>
  <c r="N2405" i="1" s="1"/>
  <c r="K2401" i="1"/>
  <c r="N2401" i="1" s="1"/>
  <c r="K2397" i="1"/>
  <c r="N2397" i="1" s="1"/>
  <c r="K2393" i="1"/>
  <c r="N2393" i="1" s="1"/>
  <c r="K2389" i="1"/>
  <c r="N2389" i="1" s="1"/>
  <c r="K2385" i="1"/>
  <c r="N2385" i="1" s="1"/>
  <c r="K2381" i="1"/>
  <c r="N2381" i="1" s="1"/>
  <c r="K2377" i="1"/>
  <c r="N2377" i="1" s="1"/>
  <c r="K2373" i="1"/>
  <c r="N2373" i="1" s="1"/>
  <c r="K2369" i="1"/>
  <c r="N2369" i="1" s="1"/>
  <c r="K2365" i="1"/>
  <c r="N2365" i="1" s="1"/>
  <c r="K2361" i="1"/>
  <c r="N2361" i="1" s="1"/>
  <c r="K2357" i="1"/>
  <c r="N2357" i="1" s="1"/>
  <c r="K2353" i="1"/>
  <c r="N2353" i="1" s="1"/>
  <c r="K2349" i="1"/>
  <c r="N2349" i="1" s="1"/>
  <c r="K2345" i="1"/>
  <c r="N2345" i="1" s="1"/>
  <c r="K2341" i="1"/>
  <c r="N2341" i="1" s="1"/>
  <c r="K2337" i="1"/>
  <c r="N2337" i="1" s="1"/>
  <c r="K2333" i="1"/>
  <c r="N2333" i="1" s="1"/>
  <c r="K2329" i="1"/>
  <c r="N2329" i="1" s="1"/>
  <c r="K2325" i="1"/>
  <c r="N2325" i="1" s="1"/>
  <c r="K2321" i="1"/>
  <c r="N2321" i="1" s="1"/>
  <c r="K2317" i="1"/>
  <c r="N2317" i="1" s="1"/>
  <c r="K2313" i="1"/>
  <c r="N2313" i="1" s="1"/>
  <c r="K2309" i="1"/>
  <c r="N2309" i="1" s="1"/>
  <c r="K2305" i="1"/>
  <c r="N2305" i="1" s="1"/>
  <c r="K2301" i="1"/>
  <c r="N2301" i="1" s="1"/>
  <c r="K2297" i="1"/>
  <c r="N2297" i="1" s="1"/>
  <c r="K2293" i="1"/>
  <c r="N2293" i="1" s="1"/>
  <c r="K2289" i="1"/>
  <c r="N2289" i="1" s="1"/>
  <c r="K2285" i="1"/>
  <c r="N2285" i="1" s="1"/>
  <c r="K2281" i="1"/>
  <c r="N2281" i="1" s="1"/>
  <c r="K2277" i="1"/>
  <c r="N2277" i="1" s="1"/>
  <c r="K2273" i="1"/>
  <c r="N2273" i="1" s="1"/>
  <c r="K2269" i="1"/>
  <c r="N2269" i="1" s="1"/>
  <c r="K2265" i="1"/>
  <c r="N2265" i="1" s="1"/>
  <c r="K2261" i="1"/>
  <c r="N2261" i="1" s="1"/>
  <c r="K2257" i="1"/>
  <c r="N2257" i="1" s="1"/>
  <c r="K2253" i="1"/>
  <c r="N2253" i="1" s="1"/>
  <c r="K2249" i="1"/>
  <c r="N2249" i="1" s="1"/>
  <c r="K2245" i="1"/>
  <c r="N2245" i="1" s="1"/>
  <c r="K2241" i="1"/>
  <c r="N2241" i="1" s="1"/>
  <c r="K2237" i="1"/>
  <c r="N2237" i="1" s="1"/>
  <c r="K2233" i="1"/>
  <c r="N2233" i="1" s="1"/>
  <c r="K2229" i="1"/>
  <c r="N2229" i="1" s="1"/>
  <c r="K2225" i="1"/>
  <c r="N2225" i="1" s="1"/>
  <c r="K2221" i="1"/>
  <c r="N2221" i="1" s="1"/>
  <c r="K2217" i="1"/>
  <c r="N2217" i="1" s="1"/>
  <c r="K2213" i="1"/>
  <c r="N2213" i="1" s="1"/>
  <c r="K2209" i="1"/>
  <c r="N2209" i="1" s="1"/>
  <c r="K2205" i="1"/>
  <c r="N2205" i="1" s="1"/>
  <c r="K2201" i="1"/>
  <c r="N2201" i="1" s="1"/>
  <c r="K2197" i="1"/>
  <c r="N2197" i="1" s="1"/>
  <c r="K2193" i="1"/>
  <c r="N2193" i="1" s="1"/>
  <c r="K2189" i="1"/>
  <c r="N2189" i="1" s="1"/>
  <c r="K2185" i="1"/>
  <c r="N2185" i="1" s="1"/>
  <c r="K2181" i="1"/>
  <c r="N2181" i="1" s="1"/>
  <c r="K2177" i="1"/>
  <c r="N2177" i="1" s="1"/>
  <c r="K2173" i="1"/>
  <c r="N2173" i="1" s="1"/>
  <c r="K2169" i="1"/>
  <c r="N2169" i="1" s="1"/>
  <c r="K2165" i="1"/>
  <c r="N2165" i="1" s="1"/>
  <c r="K2161" i="1"/>
  <c r="N2161" i="1" s="1"/>
  <c r="K2157" i="1"/>
  <c r="N2157" i="1" s="1"/>
  <c r="K2153" i="1"/>
  <c r="N2153" i="1" s="1"/>
  <c r="K2149" i="1"/>
  <c r="N2149" i="1" s="1"/>
  <c r="K2145" i="1"/>
  <c r="N2145" i="1" s="1"/>
  <c r="K2141" i="1"/>
  <c r="N2141" i="1" s="1"/>
  <c r="K2137" i="1"/>
  <c r="N2137" i="1" s="1"/>
  <c r="K2133" i="1"/>
  <c r="N2133" i="1" s="1"/>
  <c r="K2129" i="1"/>
  <c r="N2129" i="1" s="1"/>
  <c r="K2125" i="1"/>
  <c r="N2125" i="1" s="1"/>
  <c r="K2121" i="1"/>
  <c r="N2121" i="1" s="1"/>
  <c r="K2117" i="1"/>
  <c r="N2117" i="1" s="1"/>
  <c r="K2113" i="1"/>
  <c r="N2113" i="1" s="1"/>
  <c r="K2109" i="1"/>
  <c r="N2109" i="1" s="1"/>
  <c r="K2105" i="1"/>
  <c r="N2105" i="1" s="1"/>
  <c r="K2101" i="1"/>
  <c r="N2101" i="1" s="1"/>
  <c r="K2097" i="1"/>
  <c r="N2097" i="1" s="1"/>
  <c r="K2093" i="1"/>
  <c r="N2093" i="1" s="1"/>
  <c r="K2089" i="1"/>
  <c r="N2089" i="1" s="1"/>
  <c r="K2085" i="1"/>
  <c r="N2085" i="1" s="1"/>
  <c r="K2081" i="1"/>
  <c r="N2081" i="1" s="1"/>
  <c r="K2077" i="1"/>
  <c r="N2077" i="1" s="1"/>
  <c r="K2073" i="1"/>
  <c r="N2073" i="1" s="1"/>
  <c r="K2069" i="1"/>
  <c r="N2069" i="1" s="1"/>
  <c r="K2065" i="1"/>
  <c r="N2065" i="1" s="1"/>
  <c r="K2061" i="1"/>
  <c r="N2061" i="1" s="1"/>
  <c r="K2057" i="1"/>
  <c r="N2057" i="1" s="1"/>
  <c r="K2053" i="1"/>
  <c r="N2053" i="1" s="1"/>
  <c r="K2049" i="1"/>
  <c r="N2049" i="1" s="1"/>
  <c r="K2045" i="1"/>
  <c r="N2045" i="1" s="1"/>
  <c r="K2041" i="1"/>
  <c r="N2041" i="1" s="1"/>
  <c r="K2037" i="1"/>
  <c r="N2037" i="1" s="1"/>
  <c r="K2033" i="1"/>
  <c r="N2033" i="1" s="1"/>
  <c r="K2029" i="1"/>
  <c r="N2029" i="1" s="1"/>
  <c r="K2025" i="1"/>
  <c r="N2025" i="1" s="1"/>
  <c r="K2021" i="1"/>
  <c r="N2021" i="1" s="1"/>
  <c r="K2017" i="1"/>
  <c r="N2017" i="1" s="1"/>
  <c r="K2013" i="1"/>
  <c r="N2013" i="1" s="1"/>
  <c r="K2009" i="1"/>
  <c r="N2009" i="1" s="1"/>
  <c r="K2005" i="1"/>
  <c r="N2005" i="1" s="1"/>
  <c r="K2001" i="1"/>
  <c r="N2001" i="1" s="1"/>
  <c r="K1997" i="1"/>
  <c r="N1997" i="1" s="1"/>
  <c r="K1993" i="1"/>
  <c r="N1993" i="1" s="1"/>
  <c r="K1989" i="1"/>
  <c r="N1989" i="1" s="1"/>
  <c r="K1985" i="1"/>
  <c r="N1985" i="1" s="1"/>
  <c r="K1981" i="1"/>
  <c r="N1981" i="1" s="1"/>
  <c r="K1977" i="1"/>
  <c r="N1977" i="1" s="1"/>
  <c r="K1973" i="1"/>
  <c r="N1973" i="1" s="1"/>
  <c r="K1969" i="1"/>
  <c r="N1969" i="1" s="1"/>
  <c r="K1965" i="1"/>
  <c r="N1965" i="1" s="1"/>
  <c r="K1961" i="1"/>
  <c r="N1961" i="1" s="1"/>
  <c r="K1957" i="1"/>
  <c r="N1957" i="1" s="1"/>
  <c r="K1953" i="1"/>
  <c r="N1953" i="1" s="1"/>
  <c r="K1949" i="1"/>
  <c r="N1949" i="1" s="1"/>
  <c r="K1945" i="1"/>
  <c r="N1945" i="1" s="1"/>
  <c r="K1941" i="1"/>
  <c r="N1941" i="1" s="1"/>
  <c r="K1937" i="1"/>
  <c r="N1937" i="1" s="1"/>
  <c r="K1933" i="1"/>
  <c r="N1933" i="1" s="1"/>
  <c r="K1929" i="1"/>
  <c r="N1929" i="1" s="1"/>
  <c r="K1925" i="1"/>
  <c r="N1925" i="1" s="1"/>
  <c r="K1921" i="1"/>
  <c r="N1921" i="1" s="1"/>
  <c r="K1917" i="1"/>
  <c r="N1917" i="1" s="1"/>
  <c r="K1913" i="1"/>
  <c r="N1913" i="1" s="1"/>
  <c r="K1909" i="1"/>
  <c r="N1909" i="1" s="1"/>
  <c r="K1905" i="1"/>
  <c r="N1905" i="1" s="1"/>
  <c r="K1901" i="1"/>
  <c r="N1901" i="1" s="1"/>
  <c r="K1897" i="1"/>
  <c r="N1897" i="1" s="1"/>
  <c r="K1893" i="1"/>
  <c r="N1893" i="1" s="1"/>
  <c r="K1889" i="1"/>
  <c r="N1889" i="1" s="1"/>
  <c r="K1885" i="1"/>
  <c r="N1885" i="1" s="1"/>
  <c r="K1881" i="1"/>
  <c r="N1881" i="1" s="1"/>
  <c r="K1877" i="1"/>
  <c r="N1877" i="1" s="1"/>
  <c r="K1873" i="1"/>
  <c r="N1873" i="1" s="1"/>
  <c r="K1869" i="1"/>
  <c r="N1869" i="1" s="1"/>
  <c r="K1865" i="1"/>
  <c r="N1865" i="1" s="1"/>
  <c r="K1861" i="1"/>
  <c r="N1861" i="1" s="1"/>
  <c r="K1857" i="1"/>
  <c r="N1857" i="1" s="1"/>
  <c r="K1853" i="1"/>
  <c r="N1853" i="1" s="1"/>
  <c r="K1849" i="1"/>
  <c r="N1849" i="1" s="1"/>
  <c r="K1845" i="1"/>
  <c r="N1845" i="1" s="1"/>
  <c r="K1841" i="1"/>
  <c r="N1841" i="1" s="1"/>
  <c r="K1837" i="1"/>
  <c r="N1837" i="1" s="1"/>
  <c r="K1833" i="1"/>
  <c r="N1833" i="1" s="1"/>
  <c r="K1829" i="1"/>
  <c r="N1829" i="1" s="1"/>
  <c r="K1825" i="1"/>
  <c r="N1825" i="1" s="1"/>
  <c r="K1821" i="1"/>
  <c r="N1821" i="1" s="1"/>
  <c r="K1817" i="1"/>
  <c r="N1817" i="1" s="1"/>
  <c r="K1813" i="1"/>
  <c r="N1813" i="1" s="1"/>
  <c r="K1809" i="1"/>
  <c r="N1809" i="1" s="1"/>
  <c r="K1805" i="1"/>
  <c r="N1805" i="1" s="1"/>
  <c r="K1801" i="1"/>
  <c r="N1801" i="1" s="1"/>
  <c r="K1797" i="1"/>
  <c r="N1797" i="1" s="1"/>
  <c r="K1793" i="1"/>
  <c r="N1793" i="1" s="1"/>
  <c r="K1789" i="1"/>
  <c r="N1789" i="1" s="1"/>
  <c r="K1785" i="1"/>
  <c r="N1785" i="1" s="1"/>
  <c r="K1781" i="1"/>
  <c r="N1781" i="1" s="1"/>
  <c r="K1777" i="1"/>
  <c r="N1777" i="1" s="1"/>
  <c r="K1773" i="1"/>
  <c r="N1773" i="1" s="1"/>
  <c r="K1769" i="1"/>
  <c r="N1769" i="1" s="1"/>
  <c r="K1765" i="1"/>
  <c r="N1765" i="1" s="1"/>
  <c r="K1761" i="1"/>
  <c r="N1761" i="1" s="1"/>
  <c r="K1757" i="1"/>
  <c r="N1757" i="1" s="1"/>
  <c r="K1753" i="1"/>
  <c r="N1753" i="1" s="1"/>
  <c r="K1749" i="1"/>
  <c r="N1749" i="1" s="1"/>
  <c r="K1745" i="1"/>
  <c r="N1745" i="1" s="1"/>
  <c r="K1741" i="1"/>
  <c r="N1741" i="1" s="1"/>
  <c r="K1737" i="1"/>
  <c r="N1737" i="1" s="1"/>
  <c r="K1733" i="1"/>
  <c r="N1733" i="1" s="1"/>
  <c r="K1729" i="1"/>
  <c r="N1729" i="1" s="1"/>
  <c r="K1725" i="1"/>
  <c r="N1725" i="1" s="1"/>
  <c r="K1721" i="1"/>
  <c r="N1721" i="1" s="1"/>
  <c r="K1717" i="1"/>
  <c r="N1717" i="1" s="1"/>
  <c r="K1713" i="1"/>
  <c r="N1713" i="1" s="1"/>
  <c r="K1709" i="1"/>
  <c r="N1709" i="1" s="1"/>
  <c r="K1705" i="1"/>
  <c r="N1705" i="1" s="1"/>
  <c r="K1701" i="1"/>
  <c r="N1701" i="1" s="1"/>
  <c r="K1697" i="1"/>
  <c r="N1697" i="1" s="1"/>
  <c r="K1693" i="1"/>
  <c r="N1693" i="1" s="1"/>
  <c r="K1689" i="1"/>
  <c r="N1689" i="1" s="1"/>
  <c r="K1685" i="1"/>
  <c r="N1685" i="1" s="1"/>
  <c r="K1681" i="1"/>
  <c r="N1681" i="1" s="1"/>
  <c r="K1677" i="1"/>
  <c r="N1677" i="1" s="1"/>
  <c r="K1673" i="1"/>
  <c r="N1673" i="1" s="1"/>
  <c r="K1669" i="1"/>
  <c r="N1669" i="1" s="1"/>
  <c r="K1665" i="1"/>
  <c r="N1665" i="1" s="1"/>
  <c r="K1661" i="1"/>
  <c r="N1661" i="1" s="1"/>
  <c r="K1657" i="1"/>
  <c r="N1657" i="1" s="1"/>
  <c r="K1653" i="1"/>
  <c r="N1653" i="1" s="1"/>
  <c r="K1649" i="1"/>
  <c r="N1649" i="1" s="1"/>
  <c r="K1645" i="1"/>
  <c r="N1645" i="1" s="1"/>
  <c r="K1641" i="1"/>
  <c r="N1641" i="1" s="1"/>
  <c r="K1637" i="1"/>
  <c r="N1637" i="1" s="1"/>
  <c r="K1633" i="1"/>
  <c r="N1633" i="1" s="1"/>
  <c r="K1629" i="1"/>
  <c r="N1629" i="1" s="1"/>
  <c r="K1625" i="1"/>
  <c r="N1625" i="1" s="1"/>
  <c r="K1621" i="1"/>
  <c r="N1621" i="1" s="1"/>
  <c r="K1617" i="1"/>
  <c r="N1617" i="1" s="1"/>
  <c r="K1613" i="1"/>
  <c r="N1613" i="1" s="1"/>
  <c r="K1609" i="1"/>
  <c r="N1609" i="1" s="1"/>
  <c r="K1605" i="1"/>
  <c r="N1605" i="1" s="1"/>
  <c r="K1601" i="1"/>
  <c r="N1601" i="1" s="1"/>
  <c r="K1597" i="1"/>
  <c r="N1597" i="1" s="1"/>
  <c r="K1593" i="1"/>
  <c r="N1593" i="1" s="1"/>
  <c r="K1589" i="1"/>
  <c r="N1589" i="1" s="1"/>
  <c r="K1585" i="1"/>
  <c r="N1585" i="1" s="1"/>
  <c r="K1581" i="1"/>
  <c r="N1581" i="1" s="1"/>
  <c r="K1577" i="1"/>
  <c r="N1577" i="1" s="1"/>
  <c r="K1573" i="1"/>
  <c r="N1573" i="1" s="1"/>
  <c r="K1569" i="1"/>
  <c r="N1569" i="1" s="1"/>
  <c r="K1565" i="1"/>
  <c r="N1565" i="1" s="1"/>
  <c r="K1561" i="1"/>
  <c r="N1561" i="1" s="1"/>
  <c r="K1557" i="1"/>
  <c r="N1557" i="1" s="1"/>
  <c r="K1553" i="1"/>
  <c r="N1553" i="1" s="1"/>
  <c r="K1549" i="1"/>
  <c r="N1549" i="1" s="1"/>
  <c r="K1545" i="1"/>
  <c r="N1545" i="1" s="1"/>
  <c r="K1541" i="1"/>
  <c r="N1541" i="1" s="1"/>
  <c r="K1537" i="1"/>
  <c r="N1537" i="1" s="1"/>
  <c r="K1533" i="1"/>
  <c r="N1533" i="1" s="1"/>
  <c r="K1529" i="1"/>
  <c r="N1529" i="1" s="1"/>
  <c r="K1525" i="1"/>
  <c r="N1525" i="1" s="1"/>
  <c r="K1521" i="1"/>
  <c r="N1521" i="1" s="1"/>
  <c r="K1517" i="1"/>
  <c r="N1517" i="1" s="1"/>
  <c r="K1513" i="1"/>
  <c r="N1513" i="1" s="1"/>
  <c r="K1509" i="1"/>
  <c r="N1509" i="1" s="1"/>
  <c r="K1505" i="1"/>
  <c r="N1505" i="1" s="1"/>
  <c r="K1501" i="1"/>
  <c r="N1501" i="1" s="1"/>
  <c r="K1497" i="1"/>
  <c r="N1497" i="1" s="1"/>
  <c r="K1493" i="1"/>
  <c r="N1493" i="1" s="1"/>
  <c r="K1489" i="1"/>
  <c r="N1489" i="1" s="1"/>
  <c r="K1485" i="1"/>
  <c r="N1485" i="1" s="1"/>
  <c r="K1481" i="1"/>
  <c r="N1481" i="1" s="1"/>
  <c r="K1477" i="1"/>
  <c r="N1477" i="1" s="1"/>
  <c r="K1473" i="1"/>
  <c r="N1473" i="1" s="1"/>
  <c r="K1469" i="1"/>
  <c r="N1469" i="1" s="1"/>
  <c r="K1465" i="1"/>
  <c r="N1465" i="1" s="1"/>
  <c r="K1461" i="1"/>
  <c r="N1461" i="1" s="1"/>
  <c r="K1457" i="1"/>
  <c r="N1457" i="1" s="1"/>
  <c r="K1453" i="1"/>
  <c r="N1453" i="1" s="1"/>
  <c r="K1449" i="1"/>
  <c r="N1449" i="1" s="1"/>
  <c r="K1445" i="1"/>
  <c r="N1445" i="1" s="1"/>
  <c r="K1441" i="1"/>
  <c r="N1441" i="1" s="1"/>
  <c r="K1437" i="1"/>
  <c r="N1437" i="1" s="1"/>
  <c r="K1433" i="1"/>
  <c r="N1433" i="1" s="1"/>
  <c r="D2629" i="1"/>
  <c r="D2245" i="1"/>
  <c r="D2589" i="1"/>
  <c r="K3112" i="1"/>
  <c r="N3112" i="1" s="1"/>
  <c r="K3108" i="1"/>
  <c r="N3108" i="1" s="1"/>
  <c r="K3104" i="1"/>
  <c r="N3104" i="1" s="1"/>
  <c r="K3100" i="1"/>
  <c r="N3100" i="1" s="1"/>
  <c r="K3096" i="1"/>
  <c r="N3096" i="1" s="1"/>
  <c r="K3092" i="1"/>
  <c r="N3092" i="1" s="1"/>
  <c r="K3084" i="1"/>
  <c r="N3084" i="1" s="1"/>
  <c r="K3080" i="1"/>
  <c r="N3080" i="1" s="1"/>
  <c r="K3076" i="1"/>
  <c r="N3076" i="1" s="1"/>
  <c r="K3072" i="1"/>
  <c r="N3072" i="1" s="1"/>
  <c r="K3068" i="1"/>
  <c r="N3068" i="1" s="1"/>
  <c r="K3064" i="1"/>
  <c r="N3064" i="1" s="1"/>
  <c r="K3060" i="1"/>
  <c r="N3060" i="1" s="1"/>
  <c r="K3056" i="1"/>
  <c r="N3056" i="1" s="1"/>
  <c r="K3052" i="1"/>
  <c r="N3052" i="1" s="1"/>
  <c r="K3048" i="1"/>
  <c r="N3048" i="1" s="1"/>
  <c r="K3044" i="1"/>
  <c r="N3044" i="1" s="1"/>
  <c r="K3040" i="1"/>
  <c r="N3040" i="1" s="1"/>
  <c r="K3036" i="1"/>
  <c r="N3036" i="1" s="1"/>
  <c r="K3032" i="1"/>
  <c r="N3032" i="1" s="1"/>
  <c r="K3028" i="1"/>
  <c r="N3028" i="1" s="1"/>
  <c r="K3024" i="1"/>
  <c r="N3024" i="1" s="1"/>
  <c r="K3020" i="1"/>
  <c r="N3020" i="1" s="1"/>
  <c r="K3016" i="1"/>
  <c r="N3016" i="1" s="1"/>
  <c r="K3012" i="1"/>
  <c r="N3012" i="1" s="1"/>
  <c r="K3008" i="1"/>
  <c r="N3008" i="1" s="1"/>
  <c r="K3004" i="1"/>
  <c r="N3004" i="1" s="1"/>
  <c r="K3000" i="1"/>
  <c r="N3000" i="1" s="1"/>
  <c r="K2996" i="1"/>
  <c r="N2996" i="1" s="1"/>
  <c r="K2992" i="1"/>
  <c r="N2992" i="1" s="1"/>
  <c r="K2988" i="1"/>
  <c r="N2988" i="1" s="1"/>
  <c r="K2984" i="1"/>
  <c r="N2984" i="1" s="1"/>
  <c r="K2980" i="1"/>
  <c r="N2980" i="1" s="1"/>
  <c r="K2976" i="1"/>
  <c r="N2976" i="1" s="1"/>
  <c r="K2972" i="1"/>
  <c r="N2972" i="1" s="1"/>
  <c r="K2968" i="1"/>
  <c r="N2968" i="1" s="1"/>
  <c r="K2964" i="1"/>
  <c r="N2964" i="1" s="1"/>
  <c r="K2960" i="1"/>
  <c r="N2960" i="1" s="1"/>
  <c r="K2956" i="1"/>
  <c r="N2956" i="1" s="1"/>
  <c r="K2952" i="1"/>
  <c r="N2952" i="1" s="1"/>
  <c r="K2948" i="1"/>
  <c r="N2948" i="1" s="1"/>
  <c r="K2944" i="1"/>
  <c r="N2944" i="1" s="1"/>
  <c r="K2940" i="1"/>
  <c r="N2940" i="1" s="1"/>
  <c r="K2936" i="1"/>
  <c r="N2936" i="1" s="1"/>
  <c r="K2932" i="1"/>
  <c r="N2932" i="1" s="1"/>
  <c r="K2928" i="1"/>
  <c r="N2928" i="1" s="1"/>
  <c r="K2924" i="1"/>
  <c r="N2924" i="1" s="1"/>
  <c r="K2920" i="1"/>
  <c r="N2920" i="1" s="1"/>
  <c r="K2916" i="1"/>
  <c r="N2916" i="1" s="1"/>
  <c r="K2912" i="1"/>
  <c r="N2912" i="1" s="1"/>
  <c r="K2908" i="1"/>
  <c r="N2908" i="1" s="1"/>
  <c r="K2904" i="1"/>
  <c r="N2904" i="1" s="1"/>
  <c r="K2900" i="1"/>
  <c r="N2900" i="1" s="1"/>
  <c r="K2896" i="1"/>
  <c r="N2896" i="1" s="1"/>
  <c r="K2892" i="1"/>
  <c r="N2892" i="1" s="1"/>
  <c r="K2888" i="1"/>
  <c r="N2888" i="1" s="1"/>
  <c r="K2884" i="1"/>
  <c r="N2884" i="1" s="1"/>
  <c r="K2880" i="1"/>
  <c r="N2880" i="1" s="1"/>
  <c r="K2876" i="1"/>
  <c r="N2876" i="1" s="1"/>
  <c r="K2872" i="1"/>
  <c r="N2872" i="1" s="1"/>
  <c r="K2868" i="1"/>
  <c r="N2868" i="1" s="1"/>
  <c r="K2864" i="1"/>
  <c r="N2864" i="1" s="1"/>
  <c r="K2860" i="1"/>
  <c r="N2860" i="1" s="1"/>
  <c r="K2856" i="1"/>
  <c r="N2856" i="1" s="1"/>
  <c r="K2852" i="1"/>
  <c r="N2852" i="1" s="1"/>
  <c r="K2848" i="1"/>
  <c r="N2848" i="1" s="1"/>
  <c r="K2844" i="1"/>
  <c r="N2844" i="1" s="1"/>
  <c r="K2840" i="1"/>
  <c r="N2840" i="1" s="1"/>
  <c r="K2836" i="1"/>
  <c r="N2836" i="1" s="1"/>
  <c r="K2832" i="1"/>
  <c r="N2832" i="1" s="1"/>
  <c r="K2828" i="1"/>
  <c r="N2828" i="1" s="1"/>
  <c r="K2824" i="1"/>
  <c r="N2824" i="1" s="1"/>
  <c r="K2820" i="1"/>
  <c r="N2820" i="1" s="1"/>
  <c r="K2816" i="1"/>
  <c r="N2816" i="1" s="1"/>
  <c r="K2812" i="1"/>
  <c r="N2812" i="1" s="1"/>
  <c r="K2808" i="1"/>
  <c r="N2808" i="1" s="1"/>
  <c r="K2804" i="1"/>
  <c r="N2804" i="1" s="1"/>
  <c r="K2800" i="1"/>
  <c r="N2800" i="1" s="1"/>
  <c r="K2796" i="1"/>
  <c r="N2796" i="1" s="1"/>
  <c r="K2792" i="1"/>
  <c r="N2792" i="1" s="1"/>
  <c r="K2788" i="1"/>
  <c r="N2788" i="1" s="1"/>
  <c r="K2784" i="1"/>
  <c r="N2784" i="1" s="1"/>
  <c r="K2780" i="1"/>
  <c r="N2780" i="1" s="1"/>
  <c r="K2776" i="1"/>
  <c r="N2776" i="1" s="1"/>
  <c r="K2772" i="1"/>
  <c r="N2772" i="1" s="1"/>
  <c r="K2768" i="1"/>
  <c r="N2768" i="1" s="1"/>
  <c r="K2764" i="1"/>
  <c r="N2764" i="1" s="1"/>
  <c r="K2760" i="1"/>
  <c r="N2760" i="1" s="1"/>
  <c r="K2756" i="1"/>
  <c r="N2756" i="1" s="1"/>
  <c r="K2752" i="1"/>
  <c r="N2752" i="1" s="1"/>
  <c r="K2748" i="1"/>
  <c r="N2748" i="1" s="1"/>
  <c r="K2744" i="1"/>
  <c r="N2744" i="1" s="1"/>
  <c r="K2740" i="1"/>
  <c r="N2740" i="1" s="1"/>
  <c r="K2736" i="1"/>
  <c r="N2736" i="1" s="1"/>
  <c r="K2732" i="1"/>
  <c r="N2732" i="1" s="1"/>
  <c r="K2728" i="1"/>
  <c r="N2728" i="1" s="1"/>
  <c r="K2724" i="1"/>
  <c r="N2724" i="1" s="1"/>
  <c r="K2720" i="1"/>
  <c r="N2720" i="1" s="1"/>
  <c r="K2716" i="1"/>
  <c r="N2716" i="1" s="1"/>
  <c r="K2712" i="1"/>
  <c r="N2712" i="1" s="1"/>
  <c r="K2708" i="1"/>
  <c r="N2708" i="1" s="1"/>
  <c r="K2704" i="1"/>
  <c r="N2704" i="1" s="1"/>
  <c r="K2700" i="1"/>
  <c r="N2700" i="1" s="1"/>
  <c r="K2696" i="1"/>
  <c r="N2696" i="1" s="1"/>
  <c r="K2692" i="1"/>
  <c r="N2692" i="1" s="1"/>
  <c r="K2688" i="1"/>
  <c r="N2688" i="1" s="1"/>
  <c r="K2684" i="1"/>
  <c r="N2684" i="1" s="1"/>
  <c r="K2680" i="1"/>
  <c r="N2680" i="1" s="1"/>
  <c r="K2676" i="1"/>
  <c r="N2676" i="1" s="1"/>
  <c r="K2672" i="1"/>
  <c r="N2672" i="1" s="1"/>
  <c r="K2668" i="1"/>
  <c r="N2668" i="1" s="1"/>
  <c r="K2664" i="1"/>
  <c r="N2664" i="1" s="1"/>
  <c r="K2660" i="1"/>
  <c r="N2660" i="1" s="1"/>
  <c r="K2656" i="1"/>
  <c r="N2656" i="1" s="1"/>
  <c r="K2652" i="1"/>
  <c r="N2652" i="1" s="1"/>
  <c r="K2648" i="1"/>
  <c r="N2648" i="1" s="1"/>
  <c r="K2644" i="1"/>
  <c r="N2644" i="1" s="1"/>
  <c r="K2640" i="1"/>
  <c r="N2640" i="1" s="1"/>
  <c r="K2636" i="1"/>
  <c r="N2636" i="1" s="1"/>
  <c r="K2632" i="1"/>
  <c r="N2632" i="1" s="1"/>
  <c r="K2628" i="1"/>
  <c r="N2628" i="1" s="1"/>
  <c r="K2624" i="1"/>
  <c r="N2624" i="1" s="1"/>
  <c r="K2620" i="1"/>
  <c r="N2620" i="1" s="1"/>
  <c r="K2616" i="1"/>
  <c r="N2616" i="1" s="1"/>
  <c r="K2612" i="1"/>
  <c r="N2612" i="1" s="1"/>
  <c r="K2608" i="1"/>
  <c r="N2608" i="1" s="1"/>
  <c r="K2604" i="1"/>
  <c r="N2604" i="1" s="1"/>
  <c r="K2600" i="1"/>
  <c r="N2600" i="1" s="1"/>
  <c r="K2596" i="1"/>
  <c r="N2596" i="1" s="1"/>
  <c r="K2592" i="1"/>
  <c r="N2592" i="1" s="1"/>
  <c r="K2588" i="1"/>
  <c r="N2588" i="1" s="1"/>
  <c r="K2584" i="1"/>
  <c r="N2584" i="1" s="1"/>
  <c r="K2580" i="1"/>
  <c r="N2580" i="1" s="1"/>
  <c r="K2576" i="1"/>
  <c r="N2576" i="1" s="1"/>
  <c r="K2572" i="1"/>
  <c r="N2572" i="1" s="1"/>
  <c r="K2568" i="1"/>
  <c r="N2568" i="1" s="1"/>
  <c r="K2564" i="1"/>
  <c r="N2564" i="1" s="1"/>
  <c r="K2560" i="1"/>
  <c r="N2560" i="1" s="1"/>
  <c r="K2556" i="1"/>
  <c r="N2556" i="1" s="1"/>
  <c r="K2552" i="1"/>
  <c r="N2552" i="1" s="1"/>
  <c r="K2548" i="1"/>
  <c r="N2548" i="1" s="1"/>
  <c r="K2544" i="1"/>
  <c r="N2544" i="1" s="1"/>
  <c r="K2540" i="1"/>
  <c r="N2540" i="1" s="1"/>
  <c r="K2536" i="1"/>
  <c r="N2536" i="1" s="1"/>
  <c r="K2532" i="1"/>
  <c r="N2532" i="1" s="1"/>
  <c r="K2528" i="1"/>
  <c r="N2528" i="1" s="1"/>
  <c r="K2524" i="1"/>
  <c r="N2524" i="1" s="1"/>
  <c r="K2520" i="1"/>
  <c r="N2520" i="1" s="1"/>
  <c r="K2516" i="1"/>
  <c r="N2516" i="1" s="1"/>
  <c r="K2512" i="1"/>
  <c r="N2512" i="1" s="1"/>
  <c r="K2508" i="1"/>
  <c r="N2508" i="1" s="1"/>
  <c r="K2504" i="1"/>
  <c r="N2504" i="1" s="1"/>
  <c r="K2500" i="1"/>
  <c r="N2500" i="1" s="1"/>
  <c r="K2496" i="1"/>
  <c r="N2496" i="1" s="1"/>
  <c r="K2492" i="1"/>
  <c r="N2492" i="1" s="1"/>
  <c r="K2488" i="1"/>
  <c r="N2488" i="1" s="1"/>
  <c r="K2484" i="1"/>
  <c r="N2484" i="1" s="1"/>
  <c r="K2480" i="1"/>
  <c r="N2480" i="1" s="1"/>
  <c r="K2476" i="1"/>
  <c r="N2476" i="1" s="1"/>
  <c r="K2472" i="1"/>
  <c r="N2472" i="1" s="1"/>
  <c r="K2468" i="1"/>
  <c r="N2468" i="1" s="1"/>
  <c r="K2464" i="1"/>
  <c r="N2464" i="1" s="1"/>
  <c r="K2460" i="1"/>
  <c r="N2460" i="1" s="1"/>
  <c r="K2456" i="1"/>
  <c r="N2456" i="1" s="1"/>
  <c r="K2452" i="1"/>
  <c r="N2452" i="1" s="1"/>
  <c r="K2448" i="1"/>
  <c r="N2448" i="1" s="1"/>
  <c r="K2444" i="1"/>
  <c r="N2444" i="1" s="1"/>
  <c r="K2440" i="1"/>
  <c r="N2440" i="1" s="1"/>
  <c r="K2436" i="1"/>
  <c r="N2436" i="1" s="1"/>
  <c r="K2432" i="1"/>
  <c r="N2432" i="1" s="1"/>
  <c r="K2428" i="1"/>
  <c r="N2428" i="1" s="1"/>
  <c r="K2424" i="1"/>
  <c r="N2424" i="1" s="1"/>
  <c r="K2420" i="1"/>
  <c r="N2420" i="1" s="1"/>
  <c r="K2416" i="1"/>
  <c r="N2416" i="1" s="1"/>
  <c r="K2412" i="1"/>
  <c r="N2412" i="1" s="1"/>
  <c r="K2408" i="1"/>
  <c r="N2408" i="1" s="1"/>
  <c r="K2404" i="1"/>
  <c r="N2404" i="1" s="1"/>
  <c r="K2400" i="1"/>
  <c r="N2400" i="1" s="1"/>
  <c r="K2396" i="1"/>
  <c r="N2396" i="1" s="1"/>
  <c r="K2392" i="1"/>
  <c r="N2392" i="1" s="1"/>
  <c r="K2388" i="1"/>
  <c r="N2388" i="1" s="1"/>
  <c r="K2384" i="1"/>
  <c r="N2384" i="1" s="1"/>
  <c r="K2380" i="1"/>
  <c r="N2380" i="1" s="1"/>
  <c r="K2376" i="1"/>
  <c r="N2376" i="1" s="1"/>
  <c r="K2372" i="1"/>
  <c r="N2372" i="1" s="1"/>
  <c r="K2368" i="1"/>
  <c r="N2368" i="1" s="1"/>
  <c r="K2364" i="1"/>
  <c r="N2364" i="1" s="1"/>
  <c r="K2360" i="1"/>
  <c r="N2360" i="1" s="1"/>
  <c r="K2356" i="1"/>
  <c r="N2356" i="1" s="1"/>
  <c r="K2352" i="1"/>
  <c r="N2352" i="1" s="1"/>
  <c r="K2348" i="1"/>
  <c r="N2348" i="1" s="1"/>
  <c r="K2344" i="1"/>
  <c r="N2344" i="1" s="1"/>
  <c r="K2340" i="1"/>
  <c r="N2340" i="1" s="1"/>
  <c r="K2336" i="1"/>
  <c r="N2336" i="1" s="1"/>
  <c r="K2332" i="1"/>
  <c r="N2332" i="1" s="1"/>
  <c r="K2328" i="1"/>
  <c r="N2328" i="1" s="1"/>
  <c r="K2324" i="1"/>
  <c r="N2324" i="1" s="1"/>
  <c r="K2320" i="1"/>
  <c r="N2320" i="1" s="1"/>
  <c r="K2316" i="1"/>
  <c r="N2316" i="1" s="1"/>
  <c r="K2312" i="1"/>
  <c r="N2312" i="1" s="1"/>
  <c r="K2308" i="1"/>
  <c r="N2308" i="1" s="1"/>
  <c r="K2304" i="1"/>
  <c r="N2304" i="1" s="1"/>
  <c r="K2300" i="1"/>
  <c r="N2300" i="1" s="1"/>
  <c r="K2296" i="1"/>
  <c r="N2296" i="1" s="1"/>
  <c r="K2292" i="1"/>
  <c r="N2292" i="1" s="1"/>
  <c r="K2288" i="1"/>
  <c r="N2288" i="1" s="1"/>
  <c r="K2284" i="1"/>
  <c r="N2284" i="1" s="1"/>
  <c r="K2280" i="1"/>
  <c r="N2280" i="1" s="1"/>
  <c r="K2276" i="1"/>
  <c r="N2276" i="1" s="1"/>
  <c r="K2272" i="1"/>
  <c r="N2272" i="1" s="1"/>
  <c r="K2268" i="1"/>
  <c r="N2268" i="1" s="1"/>
  <c r="K2264" i="1"/>
  <c r="N2264" i="1" s="1"/>
  <c r="K2260" i="1"/>
  <c r="N2260" i="1" s="1"/>
  <c r="K2256" i="1"/>
  <c r="N2256" i="1" s="1"/>
  <c r="K2252" i="1"/>
  <c r="N2252" i="1" s="1"/>
  <c r="K2248" i="1"/>
  <c r="N2248" i="1" s="1"/>
  <c r="K2244" i="1"/>
  <c r="N2244" i="1" s="1"/>
  <c r="K2240" i="1"/>
  <c r="N2240" i="1" s="1"/>
  <c r="K2236" i="1"/>
  <c r="N2236" i="1" s="1"/>
  <c r="K2232" i="1"/>
  <c r="N2232" i="1" s="1"/>
  <c r="K2228" i="1"/>
  <c r="N2228" i="1" s="1"/>
  <c r="K2224" i="1"/>
  <c r="N2224" i="1" s="1"/>
  <c r="K2220" i="1"/>
  <c r="N2220" i="1" s="1"/>
  <c r="K2216" i="1"/>
  <c r="N2216" i="1" s="1"/>
  <c r="K2212" i="1"/>
  <c r="N2212" i="1" s="1"/>
  <c r="K2208" i="1"/>
  <c r="N2208" i="1" s="1"/>
  <c r="K2204" i="1"/>
  <c r="N2204" i="1" s="1"/>
  <c r="K2200" i="1"/>
  <c r="N2200" i="1" s="1"/>
  <c r="K2196" i="1"/>
  <c r="N2196" i="1" s="1"/>
  <c r="K2192" i="1"/>
  <c r="N2192" i="1" s="1"/>
  <c r="K2188" i="1"/>
  <c r="N2188" i="1" s="1"/>
  <c r="K2184" i="1"/>
  <c r="N2184" i="1" s="1"/>
  <c r="K2180" i="1"/>
  <c r="N2180" i="1" s="1"/>
  <c r="K2176" i="1"/>
  <c r="N2176" i="1" s="1"/>
  <c r="K2172" i="1"/>
  <c r="N2172" i="1" s="1"/>
  <c r="K2168" i="1"/>
  <c r="N2168" i="1" s="1"/>
  <c r="K2164" i="1"/>
  <c r="N2164" i="1" s="1"/>
  <c r="K2160" i="1"/>
  <c r="N2160" i="1" s="1"/>
  <c r="K2156" i="1"/>
  <c r="N2156" i="1" s="1"/>
  <c r="K2152" i="1"/>
  <c r="N2152" i="1" s="1"/>
  <c r="K2148" i="1"/>
  <c r="N2148" i="1" s="1"/>
  <c r="K2144" i="1"/>
  <c r="N2144" i="1" s="1"/>
  <c r="K2140" i="1"/>
  <c r="N2140" i="1" s="1"/>
  <c r="K2136" i="1"/>
  <c r="N2136" i="1" s="1"/>
  <c r="K2132" i="1"/>
  <c r="N2132" i="1" s="1"/>
  <c r="K2128" i="1"/>
  <c r="N2128" i="1" s="1"/>
  <c r="K2124" i="1"/>
  <c r="N2124" i="1" s="1"/>
  <c r="K2120" i="1"/>
  <c r="N2120" i="1" s="1"/>
  <c r="K2116" i="1"/>
  <c r="N2116" i="1" s="1"/>
  <c r="K2112" i="1"/>
  <c r="N2112" i="1" s="1"/>
  <c r="K2108" i="1"/>
  <c r="N2108" i="1" s="1"/>
  <c r="K2104" i="1"/>
  <c r="N2104" i="1" s="1"/>
  <c r="K2100" i="1"/>
  <c r="N2100" i="1" s="1"/>
  <c r="K2096" i="1"/>
  <c r="N2096" i="1" s="1"/>
  <c r="K2092" i="1"/>
  <c r="N2092" i="1" s="1"/>
  <c r="K2088" i="1"/>
  <c r="N2088" i="1" s="1"/>
  <c r="K2084" i="1"/>
  <c r="N2084" i="1" s="1"/>
  <c r="K2080" i="1"/>
  <c r="N2080" i="1" s="1"/>
  <c r="K2076" i="1"/>
  <c r="N2076" i="1" s="1"/>
  <c r="K2072" i="1"/>
  <c r="N2072" i="1" s="1"/>
  <c r="K2068" i="1"/>
  <c r="N2068" i="1" s="1"/>
  <c r="K2064" i="1"/>
  <c r="N2064" i="1" s="1"/>
  <c r="K2060" i="1"/>
  <c r="N2060" i="1" s="1"/>
  <c r="K2056" i="1"/>
  <c r="N2056" i="1" s="1"/>
  <c r="K2052" i="1"/>
  <c r="N2052" i="1" s="1"/>
  <c r="K2048" i="1"/>
  <c r="N2048" i="1" s="1"/>
  <c r="K2044" i="1"/>
  <c r="N2044" i="1" s="1"/>
  <c r="K2040" i="1"/>
  <c r="N2040" i="1" s="1"/>
  <c r="K2036" i="1"/>
  <c r="N2036" i="1" s="1"/>
  <c r="K2032" i="1"/>
  <c r="N2032" i="1" s="1"/>
  <c r="K2028" i="1"/>
  <c r="N2028" i="1" s="1"/>
  <c r="K2024" i="1"/>
  <c r="N2024" i="1" s="1"/>
  <c r="K2020" i="1"/>
  <c r="N2020" i="1" s="1"/>
  <c r="K2016" i="1"/>
  <c r="N2016" i="1" s="1"/>
  <c r="K2012" i="1"/>
  <c r="N2012" i="1" s="1"/>
  <c r="K2008" i="1"/>
  <c r="N2008" i="1" s="1"/>
  <c r="K2004" i="1"/>
  <c r="N2004" i="1" s="1"/>
  <c r="K2000" i="1"/>
  <c r="N2000" i="1" s="1"/>
  <c r="K1996" i="1"/>
  <c r="N1996" i="1" s="1"/>
  <c r="K1992" i="1"/>
  <c r="N1992" i="1" s="1"/>
  <c r="K1988" i="1"/>
  <c r="N1988" i="1" s="1"/>
  <c r="K1984" i="1"/>
  <c r="N1984" i="1" s="1"/>
  <c r="K1980" i="1"/>
  <c r="N1980" i="1" s="1"/>
  <c r="K1976" i="1"/>
  <c r="N1976" i="1" s="1"/>
  <c r="K1972" i="1"/>
  <c r="N1972" i="1" s="1"/>
  <c r="K1968" i="1"/>
  <c r="N1968" i="1" s="1"/>
  <c r="K1964" i="1"/>
  <c r="N1964" i="1" s="1"/>
  <c r="K1960" i="1"/>
  <c r="N1960" i="1" s="1"/>
  <c r="K1956" i="1"/>
  <c r="N1956" i="1" s="1"/>
  <c r="K1952" i="1"/>
  <c r="N1952" i="1" s="1"/>
  <c r="K1948" i="1"/>
  <c r="N1948" i="1" s="1"/>
  <c r="K1944" i="1"/>
  <c r="N1944" i="1" s="1"/>
  <c r="K1940" i="1"/>
  <c r="N1940" i="1" s="1"/>
  <c r="K1936" i="1"/>
  <c r="N1936" i="1" s="1"/>
  <c r="K1932" i="1"/>
  <c r="N1932" i="1" s="1"/>
  <c r="K1928" i="1"/>
  <c r="N1928" i="1" s="1"/>
  <c r="K1924" i="1"/>
  <c r="N1924" i="1" s="1"/>
  <c r="K1920" i="1"/>
  <c r="N1920" i="1" s="1"/>
  <c r="K1916" i="1"/>
  <c r="N1916" i="1" s="1"/>
  <c r="K1912" i="1"/>
  <c r="N1912" i="1" s="1"/>
  <c r="K1908" i="1"/>
  <c r="N1908" i="1" s="1"/>
  <c r="K1904" i="1"/>
  <c r="N1904" i="1" s="1"/>
  <c r="K1900" i="1"/>
  <c r="N1900" i="1" s="1"/>
  <c r="K1896" i="1"/>
  <c r="N1896" i="1" s="1"/>
  <c r="K1892" i="1"/>
  <c r="N1892" i="1" s="1"/>
  <c r="K1888" i="1"/>
  <c r="N1888" i="1" s="1"/>
  <c r="K1884" i="1"/>
  <c r="N1884" i="1" s="1"/>
  <c r="K1880" i="1"/>
  <c r="N1880" i="1" s="1"/>
  <c r="K1876" i="1"/>
  <c r="N1876" i="1" s="1"/>
  <c r="K1872" i="1"/>
  <c r="N1872" i="1" s="1"/>
  <c r="K1868" i="1"/>
  <c r="N1868" i="1" s="1"/>
  <c r="K1864" i="1"/>
  <c r="N1864" i="1" s="1"/>
  <c r="K1860" i="1"/>
  <c r="N1860" i="1" s="1"/>
  <c r="K1856" i="1"/>
  <c r="N1856" i="1" s="1"/>
  <c r="K1852" i="1"/>
  <c r="N1852" i="1" s="1"/>
  <c r="K1848" i="1"/>
  <c r="N1848" i="1" s="1"/>
  <c r="K1844" i="1"/>
  <c r="N1844" i="1" s="1"/>
  <c r="K1840" i="1"/>
  <c r="N1840" i="1" s="1"/>
  <c r="K1836" i="1"/>
  <c r="N1836" i="1" s="1"/>
  <c r="K1832" i="1"/>
  <c r="N1832" i="1" s="1"/>
  <c r="K1828" i="1"/>
  <c r="N1828" i="1" s="1"/>
  <c r="K1824" i="1"/>
  <c r="N1824" i="1" s="1"/>
  <c r="K1820" i="1"/>
  <c r="N1820" i="1" s="1"/>
  <c r="K1816" i="1"/>
  <c r="N1816" i="1" s="1"/>
  <c r="K1812" i="1"/>
  <c r="N1812" i="1" s="1"/>
  <c r="K1808" i="1"/>
  <c r="N1808" i="1" s="1"/>
  <c r="K1804" i="1"/>
  <c r="N1804" i="1" s="1"/>
  <c r="K1800" i="1"/>
  <c r="N1800" i="1" s="1"/>
  <c r="K1796" i="1"/>
  <c r="N1796" i="1" s="1"/>
  <c r="K1792" i="1"/>
  <c r="N1792" i="1" s="1"/>
  <c r="K1788" i="1"/>
  <c r="N1788" i="1" s="1"/>
  <c r="K1784" i="1"/>
  <c r="N1784" i="1" s="1"/>
  <c r="K1780" i="1"/>
  <c r="N1780" i="1" s="1"/>
  <c r="K1776" i="1"/>
  <c r="N1776" i="1" s="1"/>
  <c r="K1772" i="1"/>
  <c r="N1772" i="1" s="1"/>
  <c r="K1768" i="1"/>
  <c r="N1768" i="1" s="1"/>
  <c r="K1764" i="1"/>
  <c r="N1764" i="1" s="1"/>
  <c r="K1760" i="1"/>
  <c r="N1760" i="1" s="1"/>
  <c r="K1756" i="1"/>
  <c r="N1756" i="1" s="1"/>
  <c r="K1752" i="1"/>
  <c r="N1752" i="1" s="1"/>
  <c r="K1748" i="1"/>
  <c r="N1748" i="1" s="1"/>
  <c r="K1744" i="1"/>
  <c r="N1744" i="1" s="1"/>
  <c r="K1740" i="1"/>
  <c r="N1740" i="1" s="1"/>
  <c r="K1736" i="1"/>
  <c r="N1736" i="1" s="1"/>
  <c r="K1732" i="1"/>
  <c r="N1732" i="1" s="1"/>
  <c r="K1728" i="1"/>
  <c r="N1728" i="1" s="1"/>
  <c r="K1724" i="1"/>
  <c r="N1724" i="1" s="1"/>
  <c r="K1720" i="1"/>
  <c r="N1720" i="1" s="1"/>
  <c r="K1716" i="1"/>
  <c r="N1716" i="1" s="1"/>
  <c r="K1712" i="1"/>
  <c r="N1712" i="1" s="1"/>
  <c r="K1708" i="1"/>
  <c r="N1708" i="1" s="1"/>
  <c r="K1704" i="1"/>
  <c r="N1704" i="1" s="1"/>
  <c r="K1700" i="1"/>
  <c r="N1700" i="1" s="1"/>
  <c r="K1696" i="1"/>
  <c r="N1696" i="1" s="1"/>
  <c r="K1692" i="1"/>
  <c r="N1692" i="1" s="1"/>
  <c r="K1688" i="1"/>
  <c r="N1688" i="1" s="1"/>
  <c r="K1684" i="1"/>
  <c r="N1684" i="1" s="1"/>
  <c r="K1680" i="1"/>
  <c r="N1680" i="1" s="1"/>
  <c r="K1676" i="1"/>
  <c r="N1676" i="1" s="1"/>
  <c r="K1672" i="1"/>
  <c r="N1672" i="1" s="1"/>
  <c r="K1668" i="1"/>
  <c r="N1668" i="1" s="1"/>
  <c r="K1664" i="1"/>
  <c r="N1664" i="1" s="1"/>
  <c r="K1660" i="1"/>
  <c r="N1660" i="1" s="1"/>
  <c r="K1656" i="1"/>
  <c r="N1656" i="1" s="1"/>
  <c r="K1652" i="1"/>
  <c r="N1652" i="1" s="1"/>
  <c r="K1648" i="1"/>
  <c r="N1648" i="1" s="1"/>
  <c r="K1644" i="1"/>
  <c r="N1644" i="1" s="1"/>
  <c r="K1640" i="1"/>
  <c r="N1640" i="1" s="1"/>
  <c r="K1636" i="1"/>
  <c r="N1636" i="1" s="1"/>
  <c r="K1632" i="1"/>
  <c r="N1632" i="1" s="1"/>
  <c r="K1628" i="1"/>
  <c r="N1628" i="1" s="1"/>
  <c r="K1624" i="1"/>
  <c r="N1624" i="1" s="1"/>
  <c r="K1620" i="1"/>
  <c r="N1620" i="1" s="1"/>
  <c r="K1616" i="1"/>
  <c r="N1616" i="1" s="1"/>
  <c r="K1612" i="1"/>
  <c r="N1612" i="1" s="1"/>
  <c r="K1608" i="1"/>
  <c r="N1608" i="1" s="1"/>
  <c r="K1604" i="1"/>
  <c r="N1604" i="1" s="1"/>
  <c r="K1600" i="1"/>
  <c r="N1600" i="1" s="1"/>
  <c r="K1596" i="1"/>
  <c r="N1596" i="1" s="1"/>
  <c r="K1592" i="1"/>
  <c r="N1592" i="1" s="1"/>
  <c r="K1588" i="1"/>
  <c r="N1588" i="1" s="1"/>
  <c r="K1584" i="1"/>
  <c r="N1584" i="1" s="1"/>
  <c r="K1580" i="1"/>
  <c r="N1580" i="1" s="1"/>
  <c r="K1576" i="1"/>
  <c r="N1576" i="1" s="1"/>
  <c r="K1572" i="1"/>
  <c r="N1572" i="1" s="1"/>
  <c r="K1568" i="1"/>
  <c r="N1568" i="1" s="1"/>
  <c r="K1564" i="1"/>
  <c r="N1564" i="1" s="1"/>
  <c r="K1560" i="1"/>
  <c r="N1560" i="1" s="1"/>
  <c r="K1556" i="1"/>
  <c r="N1556" i="1" s="1"/>
  <c r="K1552" i="1"/>
  <c r="N1552" i="1" s="1"/>
  <c r="K1548" i="1"/>
  <c r="N1548" i="1" s="1"/>
  <c r="K1544" i="1"/>
  <c r="N1544" i="1" s="1"/>
  <c r="K1540" i="1"/>
  <c r="N1540" i="1" s="1"/>
  <c r="K1536" i="1"/>
  <c r="N1536" i="1" s="1"/>
  <c r="K1532" i="1"/>
  <c r="N1532" i="1" s="1"/>
  <c r="K1528" i="1"/>
  <c r="N1528" i="1" s="1"/>
  <c r="K1524" i="1"/>
  <c r="N1524" i="1" s="1"/>
  <c r="K1520" i="1"/>
  <c r="N1520" i="1" s="1"/>
  <c r="K1516" i="1"/>
  <c r="N1516" i="1" s="1"/>
  <c r="K1512" i="1"/>
  <c r="N1512" i="1" s="1"/>
  <c r="K1508" i="1"/>
  <c r="N1508" i="1" s="1"/>
  <c r="K1504" i="1"/>
  <c r="N1504" i="1" s="1"/>
  <c r="K1500" i="1"/>
  <c r="N1500" i="1" s="1"/>
  <c r="K1496" i="1"/>
  <c r="N1496" i="1" s="1"/>
  <c r="K1492" i="1"/>
  <c r="N1492" i="1" s="1"/>
  <c r="K1488" i="1"/>
  <c r="N1488" i="1" s="1"/>
  <c r="K1484" i="1"/>
  <c r="N1484" i="1" s="1"/>
  <c r="K1480" i="1"/>
  <c r="N1480" i="1" s="1"/>
  <c r="K1476" i="1"/>
  <c r="N1476" i="1" s="1"/>
  <c r="K1472" i="1"/>
  <c r="N1472" i="1" s="1"/>
  <c r="K1468" i="1"/>
  <c r="N1468" i="1" s="1"/>
  <c r="K1464" i="1"/>
  <c r="N1464" i="1" s="1"/>
  <c r="K1460" i="1"/>
  <c r="N1460" i="1" s="1"/>
  <c r="K1456" i="1"/>
  <c r="N1456" i="1" s="1"/>
  <c r="K1452" i="1"/>
  <c r="N1452" i="1" s="1"/>
  <c r="K1448" i="1"/>
  <c r="N1448" i="1" s="1"/>
  <c r="K1444" i="1"/>
  <c r="N1444" i="1" s="1"/>
  <c r="K1440" i="1"/>
  <c r="N1440" i="1" s="1"/>
  <c r="K1436" i="1"/>
  <c r="N1436" i="1" s="1"/>
  <c r="K1432" i="1"/>
  <c r="N1432" i="1" s="1"/>
  <c r="K1428" i="1"/>
  <c r="N1428" i="1" s="1"/>
  <c r="K1424" i="1"/>
  <c r="N1424" i="1" s="1"/>
  <c r="K1420" i="1"/>
  <c r="N1420" i="1" s="1"/>
  <c r="K1416" i="1"/>
  <c r="N1416" i="1" s="1"/>
  <c r="K1412" i="1"/>
  <c r="N1412" i="1" s="1"/>
  <c r="K1408" i="1"/>
  <c r="N1408" i="1" s="1"/>
  <c r="K1404" i="1"/>
  <c r="N1404" i="1" s="1"/>
  <c r="K1400" i="1"/>
  <c r="N1400" i="1" s="1"/>
  <c r="K1396" i="1"/>
  <c r="N1396" i="1" s="1"/>
  <c r="K1392" i="1"/>
  <c r="N1392" i="1" s="1"/>
  <c r="K1388" i="1"/>
  <c r="N1388" i="1" s="1"/>
  <c r="K1384" i="1"/>
  <c r="N1384" i="1" s="1"/>
  <c r="K1380" i="1"/>
  <c r="N1380" i="1" s="1"/>
  <c r="K1376" i="1"/>
  <c r="N1376" i="1" s="1"/>
  <c r="K1372" i="1"/>
  <c r="N1372" i="1" s="1"/>
  <c r="K1368" i="1"/>
  <c r="N1368" i="1" s="1"/>
  <c r="K1364" i="1"/>
  <c r="N1364" i="1" s="1"/>
  <c r="K1360" i="1"/>
  <c r="N1360" i="1" s="1"/>
  <c r="K1356" i="1"/>
  <c r="N1356" i="1" s="1"/>
  <c r="K1352" i="1"/>
  <c r="N1352" i="1" s="1"/>
  <c r="K1348" i="1"/>
  <c r="N1348" i="1" s="1"/>
  <c r="K1344" i="1"/>
  <c r="N1344" i="1" s="1"/>
  <c r="K1340" i="1"/>
  <c r="N1340" i="1" s="1"/>
  <c r="K1336" i="1"/>
  <c r="N1336" i="1" s="1"/>
  <c r="K1332" i="1"/>
  <c r="N1332" i="1" s="1"/>
  <c r="K1328" i="1"/>
  <c r="N1328" i="1" s="1"/>
  <c r="K1324" i="1"/>
  <c r="N1324" i="1" s="1"/>
  <c r="K1320" i="1"/>
  <c r="N1320" i="1" s="1"/>
  <c r="K1316" i="1"/>
  <c r="N1316" i="1" s="1"/>
  <c r="K1312" i="1"/>
  <c r="N1312" i="1" s="1"/>
  <c r="K1308" i="1"/>
  <c r="N1308" i="1" s="1"/>
  <c r="K1304" i="1"/>
  <c r="N1304" i="1" s="1"/>
  <c r="K1300" i="1"/>
  <c r="N1300" i="1" s="1"/>
  <c r="K1296" i="1"/>
  <c r="N1296" i="1" s="1"/>
  <c r="K1292" i="1"/>
  <c r="N1292" i="1" s="1"/>
  <c r="K1288" i="1"/>
  <c r="N1288" i="1" s="1"/>
  <c r="K1284" i="1"/>
  <c r="N1284" i="1" s="1"/>
  <c r="K1280" i="1"/>
  <c r="N1280" i="1" s="1"/>
  <c r="K1276" i="1"/>
  <c r="N1276" i="1" s="1"/>
  <c r="K1272" i="1"/>
  <c r="N1272" i="1" s="1"/>
  <c r="K1268" i="1"/>
  <c r="N1268" i="1" s="1"/>
  <c r="K1264" i="1"/>
  <c r="N1264" i="1" s="1"/>
  <c r="K1260" i="1"/>
  <c r="N1260" i="1" s="1"/>
  <c r="K1256" i="1"/>
  <c r="N1256" i="1" s="1"/>
  <c r="K1252" i="1"/>
  <c r="N1252" i="1" s="1"/>
  <c r="K1248" i="1"/>
  <c r="N1248" i="1" s="1"/>
  <c r="K1244" i="1"/>
  <c r="N1244" i="1" s="1"/>
  <c r="K1240" i="1"/>
  <c r="N1240" i="1" s="1"/>
  <c r="K1236" i="1"/>
  <c r="N1236" i="1" s="1"/>
  <c r="K1232" i="1"/>
  <c r="N1232" i="1" s="1"/>
  <c r="K1228" i="1"/>
  <c r="N1228" i="1" s="1"/>
  <c r="K1224" i="1"/>
  <c r="N1224" i="1" s="1"/>
  <c r="K1220" i="1"/>
  <c r="N1220" i="1" s="1"/>
  <c r="K1216" i="1"/>
  <c r="N1216" i="1" s="1"/>
  <c r="K1212" i="1"/>
  <c r="N1212" i="1" s="1"/>
  <c r="K1208" i="1"/>
  <c r="N1208" i="1" s="1"/>
  <c r="K1204" i="1"/>
  <c r="N1204" i="1" s="1"/>
  <c r="K1200" i="1"/>
  <c r="N1200" i="1" s="1"/>
  <c r="K1196" i="1"/>
  <c r="N1196" i="1" s="1"/>
  <c r="K1192" i="1"/>
  <c r="N1192" i="1" s="1"/>
  <c r="K1188" i="1"/>
  <c r="N1188" i="1" s="1"/>
  <c r="K1184" i="1"/>
  <c r="N1184" i="1" s="1"/>
  <c r="K1180" i="1"/>
  <c r="N1180" i="1" s="1"/>
  <c r="K1176" i="1"/>
  <c r="N1176" i="1" s="1"/>
  <c r="K1172" i="1"/>
  <c r="N1172" i="1" s="1"/>
  <c r="K1168" i="1"/>
  <c r="N1168" i="1" s="1"/>
  <c r="K1164" i="1"/>
  <c r="N1164" i="1" s="1"/>
  <c r="K1160" i="1"/>
  <c r="N1160" i="1" s="1"/>
  <c r="K1156" i="1"/>
  <c r="N1156" i="1" s="1"/>
  <c r="K1152" i="1"/>
  <c r="N1152" i="1" s="1"/>
  <c r="K1148" i="1"/>
  <c r="N1148" i="1" s="1"/>
  <c r="K1144" i="1"/>
  <c r="N1144" i="1" s="1"/>
  <c r="K1140" i="1"/>
  <c r="N1140" i="1" s="1"/>
  <c r="K1136" i="1"/>
  <c r="N1136" i="1" s="1"/>
  <c r="K1132" i="1"/>
  <c r="N1132" i="1" s="1"/>
  <c r="K1128" i="1"/>
  <c r="N1128" i="1" s="1"/>
  <c r="K1124" i="1"/>
  <c r="N1124" i="1" s="1"/>
  <c r="K1120" i="1"/>
  <c r="N1120" i="1" s="1"/>
  <c r="K1116" i="1"/>
  <c r="N1116" i="1" s="1"/>
  <c r="K1112" i="1"/>
  <c r="N1112" i="1" s="1"/>
  <c r="K1108" i="1"/>
  <c r="N1108" i="1" s="1"/>
  <c r="K1104" i="1"/>
  <c r="N1104" i="1" s="1"/>
  <c r="K1100" i="1"/>
  <c r="N1100" i="1" s="1"/>
  <c r="K1096" i="1"/>
  <c r="N1096" i="1" s="1"/>
  <c r="K1092" i="1"/>
  <c r="N1092" i="1" s="1"/>
  <c r="K1088" i="1"/>
  <c r="N1088" i="1" s="1"/>
  <c r="K1084" i="1"/>
  <c r="N1084" i="1" s="1"/>
  <c r="K1080" i="1"/>
  <c r="N1080" i="1" s="1"/>
  <c r="K1076" i="1"/>
  <c r="N1076" i="1" s="1"/>
  <c r="K1072" i="1"/>
  <c r="N1072" i="1" s="1"/>
  <c r="K1068" i="1"/>
  <c r="N1068" i="1" s="1"/>
  <c r="K1064" i="1"/>
  <c r="N1064" i="1" s="1"/>
  <c r="K1060" i="1"/>
  <c r="N1060" i="1" s="1"/>
  <c r="K1056" i="1"/>
  <c r="N1056" i="1" s="1"/>
  <c r="K1052" i="1"/>
  <c r="N1052" i="1" s="1"/>
  <c r="K1048" i="1"/>
  <c r="N1048" i="1" s="1"/>
  <c r="K1044" i="1"/>
  <c r="N1044" i="1" s="1"/>
  <c r="K1040" i="1"/>
  <c r="N1040" i="1" s="1"/>
  <c r="K1036" i="1"/>
  <c r="N1036" i="1" s="1"/>
  <c r="K1032" i="1"/>
  <c r="N1032" i="1" s="1"/>
  <c r="K1028" i="1"/>
  <c r="N1028" i="1" s="1"/>
  <c r="K1024" i="1"/>
  <c r="N1024" i="1" s="1"/>
  <c r="K1020" i="1"/>
  <c r="N1020" i="1" s="1"/>
  <c r="K1016" i="1"/>
  <c r="N1016" i="1" s="1"/>
  <c r="K1012" i="1"/>
  <c r="N1012" i="1" s="1"/>
  <c r="K1008" i="1"/>
  <c r="N1008" i="1" s="1"/>
  <c r="K1004" i="1"/>
  <c r="N1004" i="1" s="1"/>
  <c r="K1000" i="1"/>
  <c r="N1000" i="1" s="1"/>
  <c r="K996" i="1"/>
  <c r="N996" i="1" s="1"/>
  <c r="K992" i="1"/>
  <c r="N992" i="1" s="1"/>
  <c r="K988" i="1"/>
  <c r="N988" i="1" s="1"/>
  <c r="K984" i="1"/>
  <c r="N984" i="1" s="1"/>
  <c r="K980" i="1"/>
  <c r="N980" i="1" s="1"/>
  <c r="K976" i="1"/>
  <c r="N976" i="1" s="1"/>
  <c r="K972" i="1"/>
  <c r="N972" i="1" s="1"/>
  <c r="K968" i="1"/>
  <c r="N968" i="1" s="1"/>
  <c r="K964" i="1"/>
  <c r="N964" i="1" s="1"/>
  <c r="K960" i="1"/>
  <c r="N960" i="1" s="1"/>
  <c r="K956" i="1"/>
  <c r="N956" i="1" s="1"/>
  <c r="K952" i="1"/>
  <c r="N952" i="1" s="1"/>
  <c r="K948" i="1"/>
  <c r="N948" i="1" s="1"/>
  <c r="K944" i="1"/>
  <c r="N944" i="1" s="1"/>
  <c r="K940" i="1"/>
  <c r="N940" i="1" s="1"/>
  <c r="K936" i="1"/>
  <c r="N936" i="1" s="1"/>
  <c r="K932" i="1"/>
  <c r="N932" i="1" s="1"/>
  <c r="K928" i="1"/>
  <c r="N928" i="1" s="1"/>
  <c r="K924" i="1"/>
  <c r="N924" i="1" s="1"/>
  <c r="K920" i="1"/>
  <c r="N920" i="1" s="1"/>
  <c r="K916" i="1"/>
  <c r="N916" i="1" s="1"/>
  <c r="K912" i="1"/>
  <c r="N912" i="1" s="1"/>
  <c r="K908" i="1"/>
  <c r="N908" i="1" s="1"/>
  <c r="K904" i="1"/>
  <c r="N904" i="1" s="1"/>
  <c r="K900" i="1"/>
  <c r="N900" i="1" s="1"/>
  <c r="K896" i="1"/>
  <c r="N896" i="1" s="1"/>
  <c r="K892" i="1"/>
  <c r="N892" i="1" s="1"/>
  <c r="K888" i="1"/>
  <c r="N888" i="1" s="1"/>
  <c r="K884" i="1"/>
  <c r="N884" i="1" s="1"/>
  <c r="K880" i="1"/>
  <c r="N880" i="1" s="1"/>
  <c r="K876" i="1"/>
  <c r="N876" i="1" s="1"/>
  <c r="K872" i="1"/>
  <c r="N872" i="1" s="1"/>
  <c r="K868" i="1"/>
  <c r="N868" i="1" s="1"/>
  <c r="K864" i="1"/>
  <c r="N864" i="1" s="1"/>
  <c r="K860" i="1"/>
  <c r="N860" i="1" s="1"/>
  <c r="K856" i="1"/>
  <c r="N856" i="1" s="1"/>
  <c r="K852" i="1"/>
  <c r="N852" i="1" s="1"/>
  <c r="K848" i="1"/>
  <c r="N848" i="1" s="1"/>
  <c r="K844" i="1"/>
  <c r="N844" i="1" s="1"/>
  <c r="K840" i="1"/>
  <c r="N840" i="1" s="1"/>
  <c r="K836" i="1"/>
  <c r="N836" i="1" s="1"/>
  <c r="K832" i="1"/>
  <c r="N832" i="1" s="1"/>
  <c r="K828" i="1"/>
  <c r="N828" i="1" s="1"/>
  <c r="K824" i="1"/>
  <c r="N824" i="1" s="1"/>
  <c r="K820" i="1"/>
  <c r="N820" i="1" s="1"/>
  <c r="K816" i="1"/>
  <c r="N816" i="1" s="1"/>
  <c r="K812" i="1"/>
  <c r="N812" i="1" s="1"/>
  <c r="K808" i="1"/>
  <c r="N808" i="1" s="1"/>
  <c r="K804" i="1"/>
  <c r="N804" i="1" s="1"/>
  <c r="K800" i="1"/>
  <c r="N800" i="1" s="1"/>
  <c r="K796" i="1"/>
  <c r="N796" i="1" s="1"/>
  <c r="K792" i="1"/>
  <c r="N792" i="1" s="1"/>
  <c r="K788" i="1"/>
  <c r="N788" i="1" s="1"/>
  <c r="K784" i="1"/>
  <c r="N784" i="1" s="1"/>
  <c r="K780" i="1"/>
  <c r="N780" i="1" s="1"/>
  <c r="K776" i="1"/>
  <c r="N776" i="1" s="1"/>
  <c r="K772" i="1"/>
  <c r="N772" i="1" s="1"/>
  <c r="K768" i="1"/>
  <c r="N768" i="1" s="1"/>
  <c r="K764" i="1"/>
  <c r="N764" i="1" s="1"/>
  <c r="K760" i="1"/>
  <c r="N760" i="1" s="1"/>
  <c r="K756" i="1"/>
  <c r="N756" i="1" s="1"/>
  <c r="K752" i="1"/>
  <c r="N752" i="1" s="1"/>
  <c r="K748" i="1"/>
  <c r="N748" i="1" s="1"/>
  <c r="K744" i="1"/>
  <c r="N744" i="1" s="1"/>
  <c r="K740" i="1"/>
  <c r="N740" i="1" s="1"/>
  <c r="K736" i="1"/>
  <c r="N736" i="1" s="1"/>
  <c r="K732" i="1"/>
  <c r="N732" i="1" s="1"/>
  <c r="K728" i="1"/>
  <c r="N728" i="1" s="1"/>
  <c r="K724" i="1"/>
  <c r="N724" i="1" s="1"/>
  <c r="K720" i="1"/>
  <c r="N720" i="1" s="1"/>
  <c r="K716" i="1"/>
  <c r="N716" i="1" s="1"/>
  <c r="K712" i="1"/>
  <c r="N712" i="1" s="1"/>
  <c r="K708" i="1"/>
  <c r="N708" i="1" s="1"/>
  <c r="K704" i="1"/>
  <c r="N704" i="1" s="1"/>
  <c r="K700" i="1"/>
  <c r="N700" i="1" s="1"/>
  <c r="K696" i="1"/>
  <c r="N696" i="1" s="1"/>
  <c r="K692" i="1"/>
  <c r="N692" i="1" s="1"/>
  <c r="K2691" i="1"/>
  <c r="N2691" i="1" s="1"/>
  <c r="K2687" i="1"/>
  <c r="N2687" i="1" s="1"/>
  <c r="K2683" i="1"/>
  <c r="N2683" i="1" s="1"/>
  <c r="K2679" i="1"/>
  <c r="N2679" i="1" s="1"/>
  <c r="K2675" i="1"/>
  <c r="N2675" i="1" s="1"/>
  <c r="K2671" i="1"/>
  <c r="N2671" i="1" s="1"/>
  <c r="K2667" i="1"/>
  <c r="N2667" i="1" s="1"/>
  <c r="K2663" i="1"/>
  <c r="N2663" i="1" s="1"/>
  <c r="K2659" i="1"/>
  <c r="N2659" i="1" s="1"/>
  <c r="K2655" i="1"/>
  <c r="N2655" i="1" s="1"/>
  <c r="K2651" i="1"/>
  <c r="N2651" i="1" s="1"/>
  <c r="K2647" i="1"/>
  <c r="N2647" i="1" s="1"/>
  <c r="K2643" i="1"/>
  <c r="N2643" i="1" s="1"/>
  <c r="K2639" i="1"/>
  <c r="N2639" i="1" s="1"/>
  <c r="K2635" i="1"/>
  <c r="N2635" i="1" s="1"/>
  <c r="K2631" i="1"/>
  <c r="N2631" i="1" s="1"/>
  <c r="K2627" i="1"/>
  <c r="N2627" i="1" s="1"/>
  <c r="K2623" i="1"/>
  <c r="N2623" i="1" s="1"/>
  <c r="K2619" i="1"/>
  <c r="N2619" i="1" s="1"/>
  <c r="K2615" i="1"/>
  <c r="N2615" i="1" s="1"/>
  <c r="K2611" i="1"/>
  <c r="N2611" i="1" s="1"/>
  <c r="K2607" i="1"/>
  <c r="N2607" i="1" s="1"/>
  <c r="K2603" i="1"/>
  <c r="N2603" i="1" s="1"/>
  <c r="K2599" i="1"/>
  <c r="N2599" i="1" s="1"/>
  <c r="K2595" i="1"/>
  <c r="N2595" i="1" s="1"/>
  <c r="K2591" i="1"/>
  <c r="N2591" i="1" s="1"/>
  <c r="K2587" i="1"/>
  <c r="N2587" i="1" s="1"/>
  <c r="K2583" i="1"/>
  <c r="N2583" i="1" s="1"/>
  <c r="K2579" i="1"/>
  <c r="N2579" i="1" s="1"/>
  <c r="K2575" i="1"/>
  <c r="N2575" i="1" s="1"/>
  <c r="K2571" i="1"/>
  <c r="N2571" i="1" s="1"/>
  <c r="K2567" i="1"/>
  <c r="N2567" i="1" s="1"/>
  <c r="K2563" i="1"/>
  <c r="N2563" i="1" s="1"/>
  <c r="K2559" i="1"/>
  <c r="N2559" i="1" s="1"/>
  <c r="K2555" i="1"/>
  <c r="N2555" i="1" s="1"/>
  <c r="K2551" i="1"/>
  <c r="N2551" i="1" s="1"/>
  <c r="K2547" i="1"/>
  <c r="N2547" i="1" s="1"/>
  <c r="K2543" i="1"/>
  <c r="N2543" i="1" s="1"/>
  <c r="K2539" i="1"/>
  <c r="N2539" i="1" s="1"/>
  <c r="K2535" i="1"/>
  <c r="N2535" i="1" s="1"/>
  <c r="K2531" i="1"/>
  <c r="N2531" i="1" s="1"/>
  <c r="K2527" i="1"/>
  <c r="N2527" i="1" s="1"/>
  <c r="K2523" i="1"/>
  <c r="N2523" i="1" s="1"/>
  <c r="K2519" i="1"/>
  <c r="N2519" i="1" s="1"/>
  <c r="K2515" i="1"/>
  <c r="N2515" i="1" s="1"/>
  <c r="K2511" i="1"/>
  <c r="N2511" i="1" s="1"/>
  <c r="K2507" i="1"/>
  <c r="N2507" i="1" s="1"/>
  <c r="K2503" i="1"/>
  <c r="N2503" i="1" s="1"/>
  <c r="K2499" i="1"/>
  <c r="N2499" i="1" s="1"/>
  <c r="K2495" i="1"/>
  <c r="N2495" i="1" s="1"/>
  <c r="K2491" i="1"/>
  <c r="N2491" i="1" s="1"/>
  <c r="K2487" i="1"/>
  <c r="N2487" i="1" s="1"/>
  <c r="K2483" i="1"/>
  <c r="N2483" i="1" s="1"/>
  <c r="K2479" i="1"/>
  <c r="N2479" i="1" s="1"/>
  <c r="K2475" i="1"/>
  <c r="N2475" i="1" s="1"/>
  <c r="K2471" i="1"/>
  <c r="N2471" i="1" s="1"/>
  <c r="K2467" i="1"/>
  <c r="N2467" i="1" s="1"/>
  <c r="K2463" i="1"/>
  <c r="N2463" i="1" s="1"/>
  <c r="K2459" i="1"/>
  <c r="N2459" i="1" s="1"/>
  <c r="K2455" i="1"/>
  <c r="N2455" i="1" s="1"/>
  <c r="K2451" i="1"/>
  <c r="N2451" i="1" s="1"/>
  <c r="K2447" i="1"/>
  <c r="N2447" i="1" s="1"/>
  <c r="K2443" i="1"/>
  <c r="N2443" i="1" s="1"/>
  <c r="K2439" i="1"/>
  <c r="N2439" i="1" s="1"/>
  <c r="K2435" i="1"/>
  <c r="N2435" i="1" s="1"/>
  <c r="K2431" i="1"/>
  <c r="N2431" i="1" s="1"/>
  <c r="K2427" i="1"/>
  <c r="N2427" i="1" s="1"/>
  <c r="K2423" i="1"/>
  <c r="N2423" i="1" s="1"/>
  <c r="K2419" i="1"/>
  <c r="N2419" i="1" s="1"/>
  <c r="K2415" i="1"/>
  <c r="N2415" i="1" s="1"/>
  <c r="K2411" i="1"/>
  <c r="N2411" i="1" s="1"/>
  <c r="K2407" i="1"/>
  <c r="N2407" i="1" s="1"/>
  <c r="K2403" i="1"/>
  <c r="N2403" i="1" s="1"/>
  <c r="K2399" i="1"/>
  <c r="N2399" i="1" s="1"/>
  <c r="K2395" i="1"/>
  <c r="N2395" i="1" s="1"/>
  <c r="K2391" i="1"/>
  <c r="N2391" i="1" s="1"/>
  <c r="K2387" i="1"/>
  <c r="N2387" i="1" s="1"/>
  <c r="K2383" i="1"/>
  <c r="N2383" i="1" s="1"/>
  <c r="K2379" i="1"/>
  <c r="N2379" i="1" s="1"/>
  <c r="K2375" i="1"/>
  <c r="N2375" i="1" s="1"/>
  <c r="K2371" i="1"/>
  <c r="N2371" i="1" s="1"/>
  <c r="K2367" i="1"/>
  <c r="N2367" i="1" s="1"/>
  <c r="K2363" i="1"/>
  <c r="N2363" i="1" s="1"/>
  <c r="K2359" i="1"/>
  <c r="N2359" i="1" s="1"/>
  <c r="K2355" i="1"/>
  <c r="N2355" i="1" s="1"/>
  <c r="K2351" i="1"/>
  <c r="N2351" i="1" s="1"/>
  <c r="K2347" i="1"/>
  <c r="N2347" i="1" s="1"/>
  <c r="K2343" i="1"/>
  <c r="N2343" i="1" s="1"/>
  <c r="K2339" i="1"/>
  <c r="N2339" i="1" s="1"/>
  <c r="K2335" i="1"/>
  <c r="N2335" i="1" s="1"/>
  <c r="K2331" i="1"/>
  <c r="N2331" i="1" s="1"/>
  <c r="K2327" i="1"/>
  <c r="N2327" i="1" s="1"/>
  <c r="K2323" i="1"/>
  <c r="N2323" i="1" s="1"/>
  <c r="K2319" i="1"/>
  <c r="N2319" i="1" s="1"/>
  <c r="K2315" i="1"/>
  <c r="N2315" i="1" s="1"/>
  <c r="K2311" i="1"/>
  <c r="N2311" i="1" s="1"/>
  <c r="K2307" i="1"/>
  <c r="N2307" i="1" s="1"/>
  <c r="K2303" i="1"/>
  <c r="N2303" i="1" s="1"/>
  <c r="K2299" i="1"/>
  <c r="N2299" i="1" s="1"/>
  <c r="K2295" i="1"/>
  <c r="N2295" i="1" s="1"/>
  <c r="K2291" i="1"/>
  <c r="N2291" i="1" s="1"/>
  <c r="K2287" i="1"/>
  <c r="N2287" i="1" s="1"/>
  <c r="K2283" i="1"/>
  <c r="N2283" i="1" s="1"/>
  <c r="K2279" i="1"/>
  <c r="N2279" i="1" s="1"/>
  <c r="K2275" i="1"/>
  <c r="N2275" i="1" s="1"/>
  <c r="K2271" i="1"/>
  <c r="N2271" i="1" s="1"/>
  <c r="K2267" i="1"/>
  <c r="N2267" i="1" s="1"/>
  <c r="K2263" i="1"/>
  <c r="N2263" i="1" s="1"/>
  <c r="K2259" i="1"/>
  <c r="N2259" i="1" s="1"/>
  <c r="K2255" i="1"/>
  <c r="N2255" i="1" s="1"/>
  <c r="K2251" i="1"/>
  <c r="N2251" i="1" s="1"/>
  <c r="K2247" i="1"/>
  <c r="N2247" i="1" s="1"/>
  <c r="K2243" i="1"/>
  <c r="N2243" i="1" s="1"/>
  <c r="K2239" i="1"/>
  <c r="N2239" i="1" s="1"/>
  <c r="K2235" i="1"/>
  <c r="N2235" i="1" s="1"/>
  <c r="K2231" i="1"/>
  <c r="N2231" i="1" s="1"/>
  <c r="K2227" i="1"/>
  <c r="N2227" i="1" s="1"/>
  <c r="K2223" i="1"/>
  <c r="N2223" i="1" s="1"/>
  <c r="K2219" i="1"/>
  <c r="N2219" i="1" s="1"/>
  <c r="K2215" i="1"/>
  <c r="N2215" i="1" s="1"/>
  <c r="K2211" i="1"/>
  <c r="N2211" i="1" s="1"/>
  <c r="K2207" i="1"/>
  <c r="N2207" i="1" s="1"/>
  <c r="K2203" i="1"/>
  <c r="N2203" i="1" s="1"/>
  <c r="K2199" i="1"/>
  <c r="N2199" i="1" s="1"/>
  <c r="K2195" i="1"/>
  <c r="N2195" i="1" s="1"/>
  <c r="K2191" i="1"/>
  <c r="N2191" i="1" s="1"/>
  <c r="K2187" i="1"/>
  <c r="N2187" i="1" s="1"/>
  <c r="K2183" i="1"/>
  <c r="N2183" i="1" s="1"/>
  <c r="K2179" i="1"/>
  <c r="N2179" i="1" s="1"/>
  <c r="K2175" i="1"/>
  <c r="N2175" i="1" s="1"/>
  <c r="K2171" i="1"/>
  <c r="N2171" i="1" s="1"/>
  <c r="K2167" i="1"/>
  <c r="N2167" i="1" s="1"/>
  <c r="K2163" i="1"/>
  <c r="N2163" i="1" s="1"/>
  <c r="K2159" i="1"/>
  <c r="N2159" i="1" s="1"/>
  <c r="K2155" i="1"/>
  <c r="N2155" i="1" s="1"/>
  <c r="K2151" i="1"/>
  <c r="N2151" i="1" s="1"/>
  <c r="K2147" i="1"/>
  <c r="N2147" i="1" s="1"/>
  <c r="K2143" i="1"/>
  <c r="N2143" i="1" s="1"/>
  <c r="K2139" i="1"/>
  <c r="N2139" i="1" s="1"/>
  <c r="K2135" i="1"/>
  <c r="N2135" i="1" s="1"/>
  <c r="K2131" i="1"/>
  <c r="N2131" i="1" s="1"/>
  <c r="K2127" i="1"/>
  <c r="N2127" i="1" s="1"/>
  <c r="K2123" i="1"/>
  <c r="N2123" i="1" s="1"/>
  <c r="K2119" i="1"/>
  <c r="N2119" i="1" s="1"/>
  <c r="K2115" i="1"/>
  <c r="N2115" i="1" s="1"/>
  <c r="K2111" i="1"/>
  <c r="N2111" i="1" s="1"/>
  <c r="K2107" i="1"/>
  <c r="N2107" i="1" s="1"/>
  <c r="K2103" i="1"/>
  <c r="N2103" i="1" s="1"/>
  <c r="K2099" i="1"/>
  <c r="N2099" i="1" s="1"/>
  <c r="K2095" i="1"/>
  <c r="N2095" i="1" s="1"/>
  <c r="K2091" i="1"/>
  <c r="N2091" i="1" s="1"/>
  <c r="K2087" i="1"/>
  <c r="N2087" i="1" s="1"/>
  <c r="K2083" i="1"/>
  <c r="N2083" i="1" s="1"/>
  <c r="K2079" i="1"/>
  <c r="N2079" i="1" s="1"/>
  <c r="K2075" i="1"/>
  <c r="N2075" i="1" s="1"/>
  <c r="K2071" i="1"/>
  <c r="N2071" i="1" s="1"/>
  <c r="K2067" i="1"/>
  <c r="N2067" i="1" s="1"/>
  <c r="K2063" i="1"/>
  <c r="N2063" i="1" s="1"/>
  <c r="K2059" i="1"/>
  <c r="N2059" i="1" s="1"/>
  <c r="K2055" i="1"/>
  <c r="N2055" i="1" s="1"/>
  <c r="K2051" i="1"/>
  <c r="N2051" i="1" s="1"/>
  <c r="K2047" i="1"/>
  <c r="N2047" i="1" s="1"/>
  <c r="K2043" i="1"/>
  <c r="N2043" i="1" s="1"/>
  <c r="K2039" i="1"/>
  <c r="N2039" i="1" s="1"/>
  <c r="K2035" i="1"/>
  <c r="N2035" i="1" s="1"/>
  <c r="K2031" i="1"/>
  <c r="N2031" i="1" s="1"/>
  <c r="K2027" i="1"/>
  <c r="N2027" i="1" s="1"/>
  <c r="K2023" i="1"/>
  <c r="N2023" i="1" s="1"/>
  <c r="K2019" i="1"/>
  <c r="N2019" i="1" s="1"/>
  <c r="K2015" i="1"/>
  <c r="N2015" i="1" s="1"/>
  <c r="K2011" i="1"/>
  <c r="N2011" i="1" s="1"/>
  <c r="K2007" i="1"/>
  <c r="N2007" i="1" s="1"/>
  <c r="K2003" i="1"/>
  <c r="N2003" i="1" s="1"/>
  <c r="K1999" i="1"/>
  <c r="N1999" i="1" s="1"/>
  <c r="K1995" i="1"/>
  <c r="N1995" i="1" s="1"/>
  <c r="K1991" i="1"/>
  <c r="N1991" i="1" s="1"/>
  <c r="K1987" i="1"/>
  <c r="N1987" i="1" s="1"/>
  <c r="K1983" i="1"/>
  <c r="N1983" i="1" s="1"/>
  <c r="K1979" i="1"/>
  <c r="N1979" i="1" s="1"/>
  <c r="K1975" i="1"/>
  <c r="N1975" i="1" s="1"/>
  <c r="K1971" i="1"/>
  <c r="N1971" i="1" s="1"/>
  <c r="K1967" i="1"/>
  <c r="N1967" i="1" s="1"/>
  <c r="K1963" i="1"/>
  <c r="N1963" i="1" s="1"/>
  <c r="K1959" i="1"/>
  <c r="N1959" i="1" s="1"/>
  <c r="K1955" i="1"/>
  <c r="N1955" i="1" s="1"/>
  <c r="K1951" i="1"/>
  <c r="N1951" i="1" s="1"/>
  <c r="K1947" i="1"/>
  <c r="N1947" i="1" s="1"/>
  <c r="K1943" i="1"/>
  <c r="N1943" i="1" s="1"/>
  <c r="K1939" i="1"/>
  <c r="N1939" i="1" s="1"/>
  <c r="K1935" i="1"/>
  <c r="N1935" i="1" s="1"/>
  <c r="K1931" i="1"/>
  <c r="N1931" i="1" s="1"/>
  <c r="K1927" i="1"/>
  <c r="N1927" i="1" s="1"/>
  <c r="K1923" i="1"/>
  <c r="N1923" i="1" s="1"/>
  <c r="K1919" i="1"/>
  <c r="N1919" i="1" s="1"/>
  <c r="K1915" i="1"/>
  <c r="N1915" i="1" s="1"/>
  <c r="K1911" i="1"/>
  <c r="N1911" i="1" s="1"/>
  <c r="K1907" i="1"/>
  <c r="N1907" i="1" s="1"/>
  <c r="K1903" i="1"/>
  <c r="N1903" i="1" s="1"/>
  <c r="K1899" i="1"/>
  <c r="N1899" i="1" s="1"/>
  <c r="K1895" i="1"/>
  <c r="N1895" i="1" s="1"/>
  <c r="K1891" i="1"/>
  <c r="N1891" i="1" s="1"/>
  <c r="K1887" i="1"/>
  <c r="N1887" i="1" s="1"/>
  <c r="K1883" i="1"/>
  <c r="N1883" i="1" s="1"/>
  <c r="K1879" i="1"/>
  <c r="N1879" i="1" s="1"/>
  <c r="K1875" i="1"/>
  <c r="N1875" i="1" s="1"/>
  <c r="K1871" i="1"/>
  <c r="N1871" i="1" s="1"/>
  <c r="K1867" i="1"/>
  <c r="N1867" i="1" s="1"/>
  <c r="K1863" i="1"/>
  <c r="N1863" i="1" s="1"/>
  <c r="K1859" i="1"/>
  <c r="N1859" i="1" s="1"/>
  <c r="K1855" i="1"/>
  <c r="N1855" i="1" s="1"/>
  <c r="K1851" i="1"/>
  <c r="N1851" i="1" s="1"/>
  <c r="K1847" i="1"/>
  <c r="N1847" i="1" s="1"/>
  <c r="K1843" i="1"/>
  <c r="N1843" i="1" s="1"/>
  <c r="K1839" i="1"/>
  <c r="N1839" i="1" s="1"/>
  <c r="K1835" i="1"/>
  <c r="N1835" i="1" s="1"/>
  <c r="K1831" i="1"/>
  <c r="N1831" i="1" s="1"/>
  <c r="K1827" i="1"/>
  <c r="N1827" i="1" s="1"/>
  <c r="K1823" i="1"/>
  <c r="N1823" i="1" s="1"/>
  <c r="K1819" i="1"/>
  <c r="N1819" i="1" s="1"/>
  <c r="K1815" i="1"/>
  <c r="N1815" i="1" s="1"/>
  <c r="K1811" i="1"/>
  <c r="N1811" i="1" s="1"/>
  <c r="K1807" i="1"/>
  <c r="N1807" i="1" s="1"/>
  <c r="K1803" i="1"/>
  <c r="N1803" i="1" s="1"/>
  <c r="K1799" i="1"/>
  <c r="N1799" i="1" s="1"/>
  <c r="K1795" i="1"/>
  <c r="N1795" i="1" s="1"/>
  <c r="K1791" i="1"/>
  <c r="N1791" i="1" s="1"/>
  <c r="K1787" i="1"/>
  <c r="N1787" i="1" s="1"/>
  <c r="K1783" i="1"/>
  <c r="N1783" i="1" s="1"/>
  <c r="K1779" i="1"/>
  <c r="N1779" i="1" s="1"/>
  <c r="K1775" i="1"/>
  <c r="N1775" i="1" s="1"/>
  <c r="K1771" i="1"/>
  <c r="N1771" i="1" s="1"/>
  <c r="K1767" i="1"/>
  <c r="N1767" i="1" s="1"/>
  <c r="K1763" i="1"/>
  <c r="N1763" i="1" s="1"/>
  <c r="K1759" i="1"/>
  <c r="N1759" i="1" s="1"/>
  <c r="K1755" i="1"/>
  <c r="N1755" i="1" s="1"/>
  <c r="K1751" i="1"/>
  <c r="N1751" i="1" s="1"/>
  <c r="K1747" i="1"/>
  <c r="N1747" i="1" s="1"/>
  <c r="K1743" i="1"/>
  <c r="N1743" i="1" s="1"/>
  <c r="K1739" i="1"/>
  <c r="N1739" i="1" s="1"/>
  <c r="K1735" i="1"/>
  <c r="N1735" i="1" s="1"/>
  <c r="K1731" i="1"/>
  <c r="N1731" i="1" s="1"/>
  <c r="K1727" i="1"/>
  <c r="N1727" i="1" s="1"/>
  <c r="K1723" i="1"/>
  <c r="N1723" i="1" s="1"/>
  <c r="K1719" i="1"/>
  <c r="N1719" i="1" s="1"/>
  <c r="K1715" i="1"/>
  <c r="N1715" i="1" s="1"/>
  <c r="K1711" i="1"/>
  <c r="N1711" i="1" s="1"/>
  <c r="K1707" i="1"/>
  <c r="N1707" i="1" s="1"/>
  <c r="K1703" i="1"/>
  <c r="N1703" i="1" s="1"/>
  <c r="K1699" i="1"/>
  <c r="N1699" i="1" s="1"/>
  <c r="K1695" i="1"/>
  <c r="N1695" i="1" s="1"/>
  <c r="K1691" i="1"/>
  <c r="N1691" i="1" s="1"/>
  <c r="K1687" i="1"/>
  <c r="N1687" i="1" s="1"/>
  <c r="K1683" i="1"/>
  <c r="N1683" i="1" s="1"/>
  <c r="K1679" i="1"/>
  <c r="N1679" i="1" s="1"/>
  <c r="K1675" i="1"/>
  <c r="N1675" i="1" s="1"/>
  <c r="K1671" i="1"/>
  <c r="N1671" i="1" s="1"/>
  <c r="K1667" i="1"/>
  <c r="N1667" i="1" s="1"/>
  <c r="K1663" i="1"/>
  <c r="N1663" i="1" s="1"/>
  <c r="K1659" i="1"/>
  <c r="N1659" i="1" s="1"/>
  <c r="K1655" i="1"/>
  <c r="N1655" i="1" s="1"/>
  <c r="K1651" i="1"/>
  <c r="N1651" i="1" s="1"/>
  <c r="K1647" i="1"/>
  <c r="N1647" i="1" s="1"/>
  <c r="K1643" i="1"/>
  <c r="N1643" i="1" s="1"/>
  <c r="K1639" i="1"/>
  <c r="N1639" i="1" s="1"/>
  <c r="K1635" i="1"/>
  <c r="N1635" i="1" s="1"/>
  <c r="K1631" i="1"/>
  <c r="N1631" i="1" s="1"/>
  <c r="K1627" i="1"/>
  <c r="N1627" i="1" s="1"/>
  <c r="K1623" i="1"/>
  <c r="N1623" i="1" s="1"/>
  <c r="K1619" i="1"/>
  <c r="N1619" i="1" s="1"/>
  <c r="K1615" i="1"/>
  <c r="N1615" i="1" s="1"/>
  <c r="K1611" i="1"/>
  <c r="N1611" i="1" s="1"/>
  <c r="K1607" i="1"/>
  <c r="N1607" i="1" s="1"/>
  <c r="K1603" i="1"/>
  <c r="N1603" i="1" s="1"/>
  <c r="K1599" i="1"/>
  <c r="N1599" i="1" s="1"/>
  <c r="K1595" i="1"/>
  <c r="N1595" i="1" s="1"/>
  <c r="K1591" i="1"/>
  <c r="N1591" i="1" s="1"/>
  <c r="K1587" i="1"/>
  <c r="N1587" i="1" s="1"/>
  <c r="K1583" i="1"/>
  <c r="N1583" i="1" s="1"/>
  <c r="K1579" i="1"/>
  <c r="N1579" i="1" s="1"/>
  <c r="K1575" i="1"/>
  <c r="N1575" i="1" s="1"/>
  <c r="K1571" i="1"/>
  <c r="N1571" i="1" s="1"/>
  <c r="K1567" i="1"/>
  <c r="N1567" i="1" s="1"/>
  <c r="K1563" i="1"/>
  <c r="N1563" i="1" s="1"/>
  <c r="K1559" i="1"/>
  <c r="N1559" i="1" s="1"/>
  <c r="K1555" i="1"/>
  <c r="N1555" i="1" s="1"/>
  <c r="K1551" i="1"/>
  <c r="N1551" i="1" s="1"/>
  <c r="K1547" i="1"/>
  <c r="N1547" i="1" s="1"/>
  <c r="K1543" i="1"/>
  <c r="N1543" i="1" s="1"/>
  <c r="K1539" i="1"/>
  <c r="N1539" i="1" s="1"/>
  <c r="K1535" i="1"/>
  <c r="N1535" i="1" s="1"/>
  <c r="K1531" i="1"/>
  <c r="N1531" i="1" s="1"/>
  <c r="K1527" i="1"/>
  <c r="N1527" i="1" s="1"/>
  <c r="K1523" i="1"/>
  <c r="N1523" i="1" s="1"/>
  <c r="K1519" i="1"/>
  <c r="N1519" i="1" s="1"/>
  <c r="K1515" i="1"/>
  <c r="N1515" i="1" s="1"/>
  <c r="K1511" i="1"/>
  <c r="N1511" i="1" s="1"/>
  <c r="K1507" i="1"/>
  <c r="N1507" i="1" s="1"/>
  <c r="K1503" i="1"/>
  <c r="N1503" i="1" s="1"/>
  <c r="K1499" i="1"/>
  <c r="N1499" i="1" s="1"/>
  <c r="K1495" i="1"/>
  <c r="N1495" i="1" s="1"/>
  <c r="K1491" i="1"/>
  <c r="N1491" i="1" s="1"/>
  <c r="K1487" i="1"/>
  <c r="N1487" i="1" s="1"/>
  <c r="K1483" i="1"/>
  <c r="N1483" i="1" s="1"/>
  <c r="K1479" i="1"/>
  <c r="N1479" i="1" s="1"/>
  <c r="K1475" i="1"/>
  <c r="N1475" i="1" s="1"/>
  <c r="K1471" i="1"/>
  <c r="N1471" i="1" s="1"/>
  <c r="K1467" i="1"/>
  <c r="N1467" i="1" s="1"/>
  <c r="K1463" i="1"/>
  <c r="N1463" i="1" s="1"/>
  <c r="K1459" i="1"/>
  <c r="N1459" i="1" s="1"/>
  <c r="K1455" i="1"/>
  <c r="N1455" i="1" s="1"/>
  <c r="K1451" i="1"/>
  <c r="N1451" i="1" s="1"/>
  <c r="K1447" i="1"/>
  <c r="N1447" i="1" s="1"/>
  <c r="K1443" i="1"/>
  <c r="N1443" i="1" s="1"/>
  <c r="K1439" i="1"/>
  <c r="N1439" i="1" s="1"/>
  <c r="K1435" i="1"/>
  <c r="N1435" i="1" s="1"/>
  <c r="K1431" i="1"/>
  <c r="N1431" i="1" s="1"/>
  <c r="K1427" i="1"/>
  <c r="N1427" i="1" s="1"/>
  <c r="K1423" i="1"/>
  <c r="N1423" i="1" s="1"/>
  <c r="K1419" i="1"/>
  <c r="N1419" i="1" s="1"/>
  <c r="K1415" i="1"/>
  <c r="N1415" i="1" s="1"/>
  <c r="K1411" i="1"/>
  <c r="N1411" i="1" s="1"/>
  <c r="K1407" i="1"/>
  <c r="N1407" i="1" s="1"/>
  <c r="K1403" i="1"/>
  <c r="N1403" i="1" s="1"/>
  <c r="K1399" i="1"/>
  <c r="N1399" i="1" s="1"/>
  <c r="K1395" i="1"/>
  <c r="N1395" i="1" s="1"/>
  <c r="K1391" i="1"/>
  <c r="N1391" i="1" s="1"/>
  <c r="K1387" i="1"/>
  <c r="N1387" i="1" s="1"/>
  <c r="K1383" i="1"/>
  <c r="N1383" i="1" s="1"/>
  <c r="K1379" i="1"/>
  <c r="N1379" i="1" s="1"/>
  <c r="K1375" i="1"/>
  <c r="N1375" i="1" s="1"/>
  <c r="K1371" i="1"/>
  <c r="N1371" i="1" s="1"/>
  <c r="K1367" i="1"/>
  <c r="N1367" i="1" s="1"/>
  <c r="K1363" i="1"/>
  <c r="N1363" i="1" s="1"/>
  <c r="K1359" i="1"/>
  <c r="N1359" i="1" s="1"/>
  <c r="K1355" i="1"/>
  <c r="N1355" i="1" s="1"/>
  <c r="K1351" i="1"/>
  <c r="N1351" i="1" s="1"/>
  <c r="K1347" i="1"/>
  <c r="N1347" i="1" s="1"/>
  <c r="K1343" i="1"/>
  <c r="N1343" i="1" s="1"/>
  <c r="K1339" i="1"/>
  <c r="N1339" i="1" s="1"/>
  <c r="K1335" i="1"/>
  <c r="N1335" i="1" s="1"/>
  <c r="K1331" i="1"/>
  <c r="N1331" i="1" s="1"/>
  <c r="K1327" i="1"/>
  <c r="N1327" i="1" s="1"/>
  <c r="K1323" i="1"/>
  <c r="N1323" i="1" s="1"/>
  <c r="K1319" i="1"/>
  <c r="N1319" i="1" s="1"/>
  <c r="K1315" i="1"/>
  <c r="N1315" i="1" s="1"/>
  <c r="K1311" i="1"/>
  <c r="N1311" i="1" s="1"/>
  <c r="K1307" i="1"/>
  <c r="N1307" i="1" s="1"/>
  <c r="K1303" i="1"/>
  <c r="N1303" i="1" s="1"/>
  <c r="K1299" i="1"/>
  <c r="N1299" i="1" s="1"/>
  <c r="K1295" i="1"/>
  <c r="N1295" i="1" s="1"/>
  <c r="K1291" i="1"/>
  <c r="N1291" i="1" s="1"/>
  <c r="K1287" i="1"/>
  <c r="N1287" i="1" s="1"/>
  <c r="K1283" i="1"/>
  <c r="N1283" i="1" s="1"/>
  <c r="K1279" i="1"/>
  <c r="N1279" i="1" s="1"/>
  <c r="K1275" i="1"/>
  <c r="N1275" i="1" s="1"/>
  <c r="K1271" i="1"/>
  <c r="N1271" i="1" s="1"/>
  <c r="K1267" i="1"/>
  <c r="N1267" i="1" s="1"/>
  <c r="K1263" i="1"/>
  <c r="N1263" i="1" s="1"/>
  <c r="K1259" i="1"/>
  <c r="N1259" i="1" s="1"/>
  <c r="K1255" i="1"/>
  <c r="N1255" i="1" s="1"/>
  <c r="K1251" i="1"/>
  <c r="N1251" i="1" s="1"/>
  <c r="K1247" i="1"/>
  <c r="N1247" i="1" s="1"/>
  <c r="K1243" i="1"/>
  <c r="N1243" i="1" s="1"/>
  <c r="K1239" i="1"/>
  <c r="N1239" i="1" s="1"/>
  <c r="K1235" i="1"/>
  <c r="N1235" i="1" s="1"/>
  <c r="K1231" i="1"/>
  <c r="N1231" i="1" s="1"/>
  <c r="K1227" i="1"/>
  <c r="N1227" i="1" s="1"/>
  <c r="K1223" i="1"/>
  <c r="N1223" i="1" s="1"/>
  <c r="K1219" i="1"/>
  <c r="N1219" i="1" s="1"/>
  <c r="K1215" i="1"/>
  <c r="N1215" i="1" s="1"/>
  <c r="K1211" i="1"/>
  <c r="N1211" i="1" s="1"/>
  <c r="K1207" i="1"/>
  <c r="N1207" i="1" s="1"/>
  <c r="K1203" i="1"/>
  <c r="N1203" i="1" s="1"/>
  <c r="K1199" i="1"/>
  <c r="N1199" i="1" s="1"/>
  <c r="K1195" i="1"/>
  <c r="N1195" i="1" s="1"/>
  <c r="K1191" i="1"/>
  <c r="N1191" i="1" s="1"/>
  <c r="K1187" i="1"/>
  <c r="N1187" i="1" s="1"/>
  <c r="K1183" i="1"/>
  <c r="N1183" i="1" s="1"/>
  <c r="K1179" i="1"/>
  <c r="N1179" i="1" s="1"/>
  <c r="K1175" i="1"/>
  <c r="N1175" i="1" s="1"/>
  <c r="K1171" i="1"/>
  <c r="N1171" i="1" s="1"/>
  <c r="K1167" i="1"/>
  <c r="N1167" i="1" s="1"/>
  <c r="K1163" i="1"/>
  <c r="N1163" i="1" s="1"/>
  <c r="K1159" i="1"/>
  <c r="N1159" i="1" s="1"/>
  <c r="K1155" i="1"/>
  <c r="N1155" i="1" s="1"/>
  <c r="K1151" i="1"/>
  <c r="N1151" i="1" s="1"/>
  <c r="K1147" i="1"/>
  <c r="N1147" i="1" s="1"/>
  <c r="K1143" i="1"/>
  <c r="N1143" i="1" s="1"/>
  <c r="K1139" i="1"/>
  <c r="N1139" i="1" s="1"/>
  <c r="K1135" i="1"/>
  <c r="N1135" i="1" s="1"/>
  <c r="K1131" i="1"/>
  <c r="N1131" i="1" s="1"/>
  <c r="K1127" i="1"/>
  <c r="N1127" i="1" s="1"/>
  <c r="K1123" i="1"/>
  <c r="N1123" i="1" s="1"/>
  <c r="K1119" i="1"/>
  <c r="N1119" i="1" s="1"/>
  <c r="K1115" i="1"/>
  <c r="N1115" i="1" s="1"/>
  <c r="K1111" i="1"/>
  <c r="N1111" i="1" s="1"/>
  <c r="K1107" i="1"/>
  <c r="N1107" i="1" s="1"/>
  <c r="K1103" i="1"/>
  <c r="N1103" i="1" s="1"/>
  <c r="K1099" i="1"/>
  <c r="N1099" i="1" s="1"/>
  <c r="K1095" i="1"/>
  <c r="N1095" i="1" s="1"/>
  <c r="K1091" i="1"/>
  <c r="N1091" i="1" s="1"/>
  <c r="K1087" i="1"/>
  <c r="N1087" i="1" s="1"/>
  <c r="K1083" i="1"/>
  <c r="N1083" i="1" s="1"/>
  <c r="K1079" i="1"/>
  <c r="N1079" i="1" s="1"/>
  <c r="K1075" i="1"/>
  <c r="N1075" i="1" s="1"/>
  <c r="K1071" i="1"/>
  <c r="N1071" i="1" s="1"/>
  <c r="K1067" i="1"/>
  <c r="N1067" i="1" s="1"/>
  <c r="K1063" i="1"/>
  <c r="N1063" i="1" s="1"/>
  <c r="K1059" i="1"/>
  <c r="N1059" i="1" s="1"/>
  <c r="K1055" i="1"/>
  <c r="N1055" i="1" s="1"/>
  <c r="K1051" i="1"/>
  <c r="N1051" i="1" s="1"/>
  <c r="K1047" i="1"/>
  <c r="N1047" i="1" s="1"/>
  <c r="K1043" i="1"/>
  <c r="N1043" i="1" s="1"/>
  <c r="K1039" i="1"/>
  <c r="N1039" i="1" s="1"/>
  <c r="K1035" i="1"/>
  <c r="N1035" i="1" s="1"/>
  <c r="K1031" i="1"/>
  <c r="N1031" i="1" s="1"/>
  <c r="K1027" i="1"/>
  <c r="N1027" i="1" s="1"/>
  <c r="K1023" i="1"/>
  <c r="N1023" i="1" s="1"/>
  <c r="K1019" i="1"/>
  <c r="N1019" i="1" s="1"/>
  <c r="K1015" i="1"/>
  <c r="N1015" i="1" s="1"/>
  <c r="K1011" i="1"/>
  <c r="N1011" i="1" s="1"/>
  <c r="K1007" i="1"/>
  <c r="N1007" i="1" s="1"/>
  <c r="K1003" i="1"/>
  <c r="N1003" i="1" s="1"/>
  <c r="K999" i="1"/>
  <c r="N999" i="1" s="1"/>
  <c r="K995" i="1"/>
  <c r="N995" i="1" s="1"/>
  <c r="K991" i="1"/>
  <c r="N991" i="1" s="1"/>
  <c r="K987" i="1"/>
  <c r="N987" i="1" s="1"/>
  <c r="K983" i="1"/>
  <c r="N983" i="1" s="1"/>
  <c r="K979" i="1"/>
  <c r="N979" i="1" s="1"/>
  <c r="K975" i="1"/>
  <c r="N975" i="1" s="1"/>
  <c r="K971" i="1"/>
  <c r="N971" i="1" s="1"/>
  <c r="K967" i="1"/>
  <c r="N967" i="1" s="1"/>
  <c r="K963" i="1"/>
  <c r="N963" i="1" s="1"/>
  <c r="K959" i="1"/>
  <c r="N959" i="1" s="1"/>
  <c r="K955" i="1"/>
  <c r="N955" i="1" s="1"/>
  <c r="K951" i="1"/>
  <c r="N951" i="1" s="1"/>
  <c r="K947" i="1"/>
  <c r="N947" i="1" s="1"/>
  <c r="K943" i="1"/>
  <c r="N943" i="1" s="1"/>
  <c r="K939" i="1"/>
  <c r="N939" i="1" s="1"/>
  <c r="K935" i="1"/>
  <c r="N935" i="1" s="1"/>
  <c r="K931" i="1"/>
  <c r="N931" i="1" s="1"/>
  <c r="K927" i="1"/>
  <c r="N927" i="1" s="1"/>
  <c r="K923" i="1"/>
  <c r="N923" i="1" s="1"/>
  <c r="K919" i="1"/>
  <c r="N919" i="1" s="1"/>
  <c r="K915" i="1"/>
  <c r="N915" i="1" s="1"/>
  <c r="K911" i="1"/>
  <c r="N911" i="1" s="1"/>
  <c r="K907" i="1"/>
  <c r="N907" i="1" s="1"/>
  <c r="K903" i="1"/>
  <c r="N903" i="1" s="1"/>
  <c r="K899" i="1"/>
  <c r="N899" i="1" s="1"/>
  <c r="K895" i="1"/>
  <c r="N895" i="1" s="1"/>
  <c r="K891" i="1"/>
  <c r="N891" i="1" s="1"/>
  <c r="K887" i="1"/>
  <c r="N887" i="1" s="1"/>
  <c r="K883" i="1"/>
  <c r="N883" i="1" s="1"/>
  <c r="K879" i="1"/>
  <c r="N879" i="1" s="1"/>
  <c r="K875" i="1"/>
  <c r="N875" i="1" s="1"/>
  <c r="K871" i="1"/>
  <c r="N871" i="1" s="1"/>
  <c r="K867" i="1"/>
  <c r="N867" i="1" s="1"/>
  <c r="K863" i="1"/>
  <c r="N863" i="1" s="1"/>
  <c r="K859" i="1"/>
  <c r="N859" i="1" s="1"/>
  <c r="K855" i="1"/>
  <c r="N855" i="1" s="1"/>
  <c r="K851" i="1"/>
  <c r="N851" i="1" s="1"/>
  <c r="K847" i="1"/>
  <c r="N847" i="1" s="1"/>
  <c r="K843" i="1"/>
  <c r="N843" i="1" s="1"/>
  <c r="K839" i="1"/>
  <c r="N839" i="1" s="1"/>
  <c r="K835" i="1"/>
  <c r="N835" i="1" s="1"/>
  <c r="K831" i="1"/>
  <c r="N831" i="1" s="1"/>
  <c r="K827" i="1"/>
  <c r="N827" i="1" s="1"/>
  <c r="K823" i="1"/>
  <c r="N823" i="1" s="1"/>
  <c r="K819" i="1"/>
  <c r="N819" i="1" s="1"/>
  <c r="K815" i="1"/>
  <c r="N815" i="1" s="1"/>
  <c r="K811" i="1"/>
  <c r="N811" i="1" s="1"/>
  <c r="K807" i="1"/>
  <c r="N807" i="1" s="1"/>
  <c r="K803" i="1"/>
  <c r="N803" i="1" s="1"/>
  <c r="K799" i="1"/>
  <c r="N799" i="1" s="1"/>
  <c r="K795" i="1"/>
  <c r="N795" i="1" s="1"/>
  <c r="K791" i="1"/>
  <c r="N791" i="1" s="1"/>
  <c r="K787" i="1"/>
  <c r="N787" i="1" s="1"/>
  <c r="K783" i="1"/>
  <c r="N783" i="1" s="1"/>
  <c r="K779" i="1"/>
  <c r="N779" i="1" s="1"/>
  <c r="K775" i="1"/>
  <c r="N775" i="1" s="1"/>
  <c r="K771" i="1"/>
  <c r="N771" i="1" s="1"/>
  <c r="K767" i="1"/>
  <c r="N767" i="1" s="1"/>
  <c r="K763" i="1"/>
  <c r="N763" i="1" s="1"/>
  <c r="K759" i="1"/>
  <c r="N759" i="1" s="1"/>
  <c r="K755" i="1"/>
  <c r="N755" i="1" s="1"/>
  <c r="K751" i="1"/>
  <c r="N751" i="1" s="1"/>
  <c r="K747" i="1"/>
  <c r="N747" i="1" s="1"/>
  <c r="K743" i="1"/>
  <c r="N743" i="1" s="1"/>
  <c r="K739" i="1"/>
  <c r="N739" i="1" s="1"/>
  <c r="K735" i="1"/>
  <c r="N735" i="1" s="1"/>
  <c r="K731" i="1"/>
  <c r="N731" i="1" s="1"/>
  <c r="K727" i="1"/>
  <c r="N727" i="1" s="1"/>
  <c r="K723" i="1"/>
  <c r="N723" i="1" s="1"/>
  <c r="K719" i="1"/>
  <c r="N719" i="1" s="1"/>
  <c r="K715" i="1"/>
  <c r="N715" i="1" s="1"/>
  <c r="K711" i="1"/>
  <c r="N711" i="1" s="1"/>
  <c r="K707" i="1"/>
  <c r="N707" i="1" s="1"/>
  <c r="K703" i="1"/>
  <c r="N703" i="1" s="1"/>
  <c r="K699" i="1"/>
  <c r="N699" i="1" s="1"/>
  <c r="K695" i="1"/>
  <c r="N695" i="1" s="1"/>
  <c r="K691" i="1"/>
  <c r="N691" i="1" s="1"/>
  <c r="K3042" i="1"/>
  <c r="N3042" i="1" s="1"/>
  <c r="K3038" i="1"/>
  <c r="N3038" i="1" s="1"/>
  <c r="K3034" i="1"/>
  <c r="N3034" i="1" s="1"/>
  <c r="K3030" i="1"/>
  <c r="N3030" i="1" s="1"/>
  <c r="K3026" i="1"/>
  <c r="N3026" i="1" s="1"/>
  <c r="K3022" i="1"/>
  <c r="N3022" i="1" s="1"/>
  <c r="K3018" i="1"/>
  <c r="N3018" i="1" s="1"/>
  <c r="K3014" i="1"/>
  <c r="N3014" i="1" s="1"/>
  <c r="K3006" i="1"/>
  <c r="N3006" i="1" s="1"/>
  <c r="K3002" i="1"/>
  <c r="N3002" i="1" s="1"/>
  <c r="K2994" i="1"/>
  <c r="N2994" i="1" s="1"/>
  <c r="K2990" i="1"/>
  <c r="N2990" i="1" s="1"/>
  <c r="K2986" i="1"/>
  <c r="N2986" i="1" s="1"/>
  <c r="K2982" i="1"/>
  <c r="N2982" i="1" s="1"/>
  <c r="K2978" i="1"/>
  <c r="N2978" i="1" s="1"/>
  <c r="K2974" i="1"/>
  <c r="N2974" i="1" s="1"/>
  <c r="K2970" i="1"/>
  <c r="N2970" i="1" s="1"/>
  <c r="K2966" i="1"/>
  <c r="N2966" i="1" s="1"/>
  <c r="K2962" i="1"/>
  <c r="N2962" i="1" s="1"/>
  <c r="K2958" i="1"/>
  <c r="N2958" i="1" s="1"/>
  <c r="K2954" i="1"/>
  <c r="N2954" i="1" s="1"/>
  <c r="K2950" i="1"/>
  <c r="N2950" i="1" s="1"/>
  <c r="K2942" i="1"/>
  <c r="N2942" i="1" s="1"/>
  <c r="K2938" i="1"/>
  <c r="N2938" i="1" s="1"/>
  <c r="K2930" i="1"/>
  <c r="N2930" i="1" s="1"/>
  <c r="K2926" i="1"/>
  <c r="N2926" i="1" s="1"/>
  <c r="K2922" i="1"/>
  <c r="N2922" i="1" s="1"/>
  <c r="K2918" i="1"/>
  <c r="N2918" i="1" s="1"/>
  <c r="K2914" i="1"/>
  <c r="N2914" i="1" s="1"/>
  <c r="K2910" i="1"/>
  <c r="N2910" i="1" s="1"/>
  <c r="K2906" i="1"/>
  <c r="N2906" i="1" s="1"/>
  <c r="K2902" i="1"/>
  <c r="N2902" i="1" s="1"/>
  <c r="K2898" i="1"/>
  <c r="N2898" i="1" s="1"/>
  <c r="K2894" i="1"/>
  <c r="N2894" i="1" s="1"/>
  <c r="K2890" i="1"/>
  <c r="N2890" i="1" s="1"/>
  <c r="K2886" i="1"/>
  <c r="N2886" i="1" s="1"/>
  <c r="K2878" i="1"/>
  <c r="N2878" i="1" s="1"/>
  <c r="K2874" i="1"/>
  <c r="N2874" i="1" s="1"/>
  <c r="K2870" i="1"/>
  <c r="N2870" i="1" s="1"/>
  <c r="K2866" i="1"/>
  <c r="N2866" i="1" s="1"/>
  <c r="K2862" i="1"/>
  <c r="N2862" i="1" s="1"/>
  <c r="K2858" i="1"/>
  <c r="N2858" i="1" s="1"/>
  <c r="K2854" i="1"/>
  <c r="N2854" i="1" s="1"/>
  <c r="K2850" i="1"/>
  <c r="N2850" i="1" s="1"/>
  <c r="K2846" i="1"/>
  <c r="N2846" i="1" s="1"/>
  <c r="K2842" i="1"/>
  <c r="N2842" i="1" s="1"/>
  <c r="K2838" i="1"/>
  <c r="N2838" i="1" s="1"/>
  <c r="K2834" i="1"/>
  <c r="N2834" i="1" s="1"/>
  <c r="K2830" i="1"/>
  <c r="N2830" i="1" s="1"/>
  <c r="K2826" i="1"/>
  <c r="N2826" i="1" s="1"/>
  <c r="K2822" i="1"/>
  <c r="N2822" i="1" s="1"/>
  <c r="K2818" i="1"/>
  <c r="N2818" i="1" s="1"/>
  <c r="K2814" i="1"/>
  <c r="N2814" i="1" s="1"/>
  <c r="K2810" i="1"/>
  <c r="N2810" i="1" s="1"/>
  <c r="K2806" i="1"/>
  <c r="N2806" i="1" s="1"/>
  <c r="K2802" i="1"/>
  <c r="N2802" i="1" s="1"/>
  <c r="K2798" i="1"/>
  <c r="N2798" i="1" s="1"/>
  <c r="K2794" i="1"/>
  <c r="N2794" i="1" s="1"/>
  <c r="K2790" i="1"/>
  <c r="N2790" i="1" s="1"/>
  <c r="K2786" i="1"/>
  <c r="N2786" i="1" s="1"/>
  <c r="K2782" i="1"/>
  <c r="N2782" i="1" s="1"/>
  <c r="K2778" i="1"/>
  <c r="N2778" i="1" s="1"/>
  <c r="K2774" i="1"/>
  <c r="N2774" i="1" s="1"/>
  <c r="K2770" i="1"/>
  <c r="N2770" i="1" s="1"/>
  <c r="K2766" i="1"/>
  <c r="N2766" i="1" s="1"/>
  <c r="K2762" i="1"/>
  <c r="N2762" i="1" s="1"/>
  <c r="K2758" i="1"/>
  <c r="N2758" i="1" s="1"/>
  <c r="K2754" i="1"/>
  <c r="N2754" i="1" s="1"/>
  <c r="K2750" i="1"/>
  <c r="N2750" i="1" s="1"/>
  <c r="K2746" i="1"/>
  <c r="N2746" i="1" s="1"/>
  <c r="K2742" i="1"/>
  <c r="N2742" i="1" s="1"/>
  <c r="K2738" i="1"/>
  <c r="N2738" i="1" s="1"/>
  <c r="K2734" i="1"/>
  <c r="N2734" i="1" s="1"/>
  <c r="K2730" i="1"/>
  <c r="N2730" i="1" s="1"/>
  <c r="K2726" i="1"/>
  <c r="N2726" i="1" s="1"/>
  <c r="K2722" i="1"/>
  <c r="N2722" i="1" s="1"/>
  <c r="K2718" i="1"/>
  <c r="N2718" i="1" s="1"/>
  <c r="K2714" i="1"/>
  <c r="N2714" i="1" s="1"/>
  <c r="K2710" i="1"/>
  <c r="N2710" i="1" s="1"/>
  <c r="K2706" i="1"/>
  <c r="N2706" i="1" s="1"/>
  <c r="K2702" i="1"/>
  <c r="N2702" i="1" s="1"/>
  <c r="K2698" i="1"/>
  <c r="N2698" i="1" s="1"/>
  <c r="K2694" i="1"/>
  <c r="N2694" i="1" s="1"/>
  <c r="K2690" i="1"/>
  <c r="N2690" i="1" s="1"/>
  <c r="K2686" i="1"/>
  <c r="N2686" i="1" s="1"/>
  <c r="K2682" i="1"/>
  <c r="N2682" i="1" s="1"/>
  <c r="K2678" i="1"/>
  <c r="N2678" i="1" s="1"/>
  <c r="K2674" i="1"/>
  <c r="N2674" i="1" s="1"/>
  <c r="K2670" i="1"/>
  <c r="N2670" i="1" s="1"/>
  <c r="K2666" i="1"/>
  <c r="N2666" i="1" s="1"/>
  <c r="K2662" i="1"/>
  <c r="N2662" i="1" s="1"/>
  <c r="K2658" i="1"/>
  <c r="N2658" i="1" s="1"/>
  <c r="K2654" i="1"/>
  <c r="N2654" i="1" s="1"/>
  <c r="K2650" i="1"/>
  <c r="N2650" i="1" s="1"/>
  <c r="K2646" i="1"/>
  <c r="N2646" i="1" s="1"/>
  <c r="K2642" i="1"/>
  <c r="N2642" i="1" s="1"/>
  <c r="K2638" i="1"/>
  <c r="N2638" i="1" s="1"/>
  <c r="K2634" i="1"/>
  <c r="N2634" i="1" s="1"/>
  <c r="K2630" i="1"/>
  <c r="N2630" i="1" s="1"/>
  <c r="K2626" i="1"/>
  <c r="N2626" i="1" s="1"/>
  <c r="K2622" i="1"/>
  <c r="N2622" i="1" s="1"/>
  <c r="K2618" i="1"/>
  <c r="N2618" i="1" s="1"/>
  <c r="K2614" i="1"/>
  <c r="N2614" i="1" s="1"/>
  <c r="K2610" i="1"/>
  <c r="N2610" i="1" s="1"/>
  <c r="K2606" i="1"/>
  <c r="N2606" i="1" s="1"/>
  <c r="K2602" i="1"/>
  <c r="N2602" i="1" s="1"/>
  <c r="K2598" i="1"/>
  <c r="N2598" i="1" s="1"/>
  <c r="K2594" i="1"/>
  <c r="N2594" i="1" s="1"/>
  <c r="K2590" i="1"/>
  <c r="N2590" i="1" s="1"/>
  <c r="K2586" i="1"/>
  <c r="N2586" i="1" s="1"/>
  <c r="K2582" i="1"/>
  <c r="N2582" i="1" s="1"/>
  <c r="K2578" i="1"/>
  <c r="N2578" i="1" s="1"/>
  <c r="K2574" i="1"/>
  <c r="N2574" i="1" s="1"/>
  <c r="K2570" i="1"/>
  <c r="N2570" i="1" s="1"/>
  <c r="K2566" i="1"/>
  <c r="N2566" i="1" s="1"/>
  <c r="K2562" i="1"/>
  <c r="N2562" i="1" s="1"/>
  <c r="K2558" i="1"/>
  <c r="N2558" i="1" s="1"/>
  <c r="K2554" i="1"/>
  <c r="N2554" i="1" s="1"/>
  <c r="K2546" i="1"/>
  <c r="N2546" i="1" s="1"/>
  <c r="K2542" i="1"/>
  <c r="N2542" i="1" s="1"/>
  <c r="K2538" i="1"/>
  <c r="N2538" i="1" s="1"/>
  <c r="K2534" i="1"/>
  <c r="N2534" i="1" s="1"/>
  <c r="K2530" i="1"/>
  <c r="N2530" i="1" s="1"/>
  <c r="K2526" i="1"/>
  <c r="N2526" i="1" s="1"/>
  <c r="K2522" i="1"/>
  <c r="N2522" i="1" s="1"/>
  <c r="K2518" i="1"/>
  <c r="N2518" i="1" s="1"/>
  <c r="K2514" i="1"/>
  <c r="N2514" i="1" s="1"/>
  <c r="K2510" i="1"/>
  <c r="N2510" i="1" s="1"/>
  <c r="K2506" i="1"/>
  <c r="N2506" i="1" s="1"/>
  <c r="K2502" i="1"/>
  <c r="N2502" i="1" s="1"/>
  <c r="K2498" i="1"/>
  <c r="N2498" i="1" s="1"/>
  <c r="K2494" i="1"/>
  <c r="N2494" i="1" s="1"/>
  <c r="K2490" i="1"/>
  <c r="N2490" i="1" s="1"/>
  <c r="K2486" i="1"/>
  <c r="N2486" i="1" s="1"/>
  <c r="K2482" i="1"/>
  <c r="N2482" i="1" s="1"/>
  <c r="K2478" i="1"/>
  <c r="N2478" i="1" s="1"/>
  <c r="K2474" i="1"/>
  <c r="N2474" i="1" s="1"/>
  <c r="K2470" i="1"/>
  <c r="N2470" i="1" s="1"/>
  <c r="K2466" i="1"/>
  <c r="N2466" i="1" s="1"/>
  <c r="K2462" i="1"/>
  <c r="N2462" i="1" s="1"/>
  <c r="K2458" i="1"/>
  <c r="N2458" i="1" s="1"/>
  <c r="K2454" i="1"/>
  <c r="N2454" i="1" s="1"/>
  <c r="K2450" i="1"/>
  <c r="N2450" i="1" s="1"/>
  <c r="K2446" i="1"/>
  <c r="N2446" i="1" s="1"/>
  <c r="K2442" i="1"/>
  <c r="N2442" i="1" s="1"/>
  <c r="K2438" i="1"/>
  <c r="N2438" i="1" s="1"/>
  <c r="K2434" i="1"/>
  <c r="N2434" i="1" s="1"/>
  <c r="K2430" i="1"/>
  <c r="N2430" i="1" s="1"/>
  <c r="K2426" i="1"/>
  <c r="N2426" i="1" s="1"/>
  <c r="K2422" i="1"/>
  <c r="N2422" i="1" s="1"/>
  <c r="K2418" i="1"/>
  <c r="N2418" i="1" s="1"/>
  <c r="K2414" i="1"/>
  <c r="N2414" i="1" s="1"/>
  <c r="K2410" i="1"/>
  <c r="N2410" i="1" s="1"/>
  <c r="K2406" i="1"/>
  <c r="N2406" i="1" s="1"/>
  <c r="K2402" i="1"/>
  <c r="N2402" i="1" s="1"/>
  <c r="K2398" i="1"/>
  <c r="N2398" i="1" s="1"/>
  <c r="K2394" i="1"/>
  <c r="N2394" i="1" s="1"/>
  <c r="K2390" i="1"/>
  <c r="N2390" i="1" s="1"/>
  <c r="K2386" i="1"/>
  <c r="N2386" i="1" s="1"/>
  <c r="K2382" i="1"/>
  <c r="N2382" i="1" s="1"/>
  <c r="K2378" i="1"/>
  <c r="N2378" i="1" s="1"/>
  <c r="K2374" i="1"/>
  <c r="N2374" i="1" s="1"/>
  <c r="K2370" i="1"/>
  <c r="N2370" i="1" s="1"/>
  <c r="K2366" i="1"/>
  <c r="N2366" i="1" s="1"/>
  <c r="K2362" i="1"/>
  <c r="N2362" i="1" s="1"/>
  <c r="K2358" i="1"/>
  <c r="N2358" i="1" s="1"/>
  <c r="K2354" i="1"/>
  <c r="N2354" i="1" s="1"/>
  <c r="K2350" i="1"/>
  <c r="N2350" i="1" s="1"/>
  <c r="K2346" i="1"/>
  <c r="N2346" i="1" s="1"/>
  <c r="K2342" i="1"/>
  <c r="N2342" i="1" s="1"/>
  <c r="K2338" i="1"/>
  <c r="N2338" i="1" s="1"/>
  <c r="K2334" i="1"/>
  <c r="N2334" i="1" s="1"/>
  <c r="K2330" i="1"/>
  <c r="N2330" i="1" s="1"/>
  <c r="K2326" i="1"/>
  <c r="N2326" i="1" s="1"/>
  <c r="K2322" i="1"/>
  <c r="N2322" i="1" s="1"/>
  <c r="K2318" i="1"/>
  <c r="N2318" i="1" s="1"/>
  <c r="K2314" i="1"/>
  <c r="N2314" i="1" s="1"/>
  <c r="K2310" i="1"/>
  <c r="N2310" i="1" s="1"/>
  <c r="K2306" i="1"/>
  <c r="N2306" i="1" s="1"/>
  <c r="K2302" i="1"/>
  <c r="N2302" i="1" s="1"/>
  <c r="K2298" i="1"/>
  <c r="N2298" i="1" s="1"/>
  <c r="K2294" i="1"/>
  <c r="N2294" i="1" s="1"/>
  <c r="K2290" i="1"/>
  <c r="N2290" i="1" s="1"/>
  <c r="K2286" i="1"/>
  <c r="N2286" i="1" s="1"/>
  <c r="K2282" i="1"/>
  <c r="N2282" i="1" s="1"/>
  <c r="K2278" i="1"/>
  <c r="N2278" i="1" s="1"/>
  <c r="K2274" i="1"/>
  <c r="N2274" i="1" s="1"/>
  <c r="K2270" i="1"/>
  <c r="N2270" i="1" s="1"/>
  <c r="K2266" i="1"/>
  <c r="N2266" i="1" s="1"/>
  <c r="K2262" i="1"/>
  <c r="N2262" i="1" s="1"/>
  <c r="K2258" i="1"/>
  <c r="N2258" i="1" s="1"/>
  <c r="K2254" i="1"/>
  <c r="N2254" i="1" s="1"/>
  <c r="K2250" i="1"/>
  <c r="N2250" i="1" s="1"/>
  <c r="K2246" i="1"/>
  <c r="N2246" i="1" s="1"/>
  <c r="K2242" i="1"/>
  <c r="N2242" i="1" s="1"/>
  <c r="K2238" i="1"/>
  <c r="N2238" i="1" s="1"/>
  <c r="K2234" i="1"/>
  <c r="N2234" i="1" s="1"/>
  <c r="K2230" i="1"/>
  <c r="N2230" i="1" s="1"/>
  <c r="K2226" i="1"/>
  <c r="N2226" i="1" s="1"/>
  <c r="K2222" i="1"/>
  <c r="N2222" i="1" s="1"/>
  <c r="K2218" i="1"/>
  <c r="N2218" i="1" s="1"/>
  <c r="K2214" i="1"/>
  <c r="N2214" i="1" s="1"/>
  <c r="K2210" i="1"/>
  <c r="N2210" i="1" s="1"/>
  <c r="K2206" i="1"/>
  <c r="N2206" i="1" s="1"/>
  <c r="K2202" i="1"/>
  <c r="N2202" i="1" s="1"/>
  <c r="K2198" i="1"/>
  <c r="N2198" i="1" s="1"/>
  <c r="K2194" i="1"/>
  <c r="N2194" i="1" s="1"/>
  <c r="K2190" i="1"/>
  <c r="N2190" i="1" s="1"/>
  <c r="K2186" i="1"/>
  <c r="N2186" i="1" s="1"/>
  <c r="K2182" i="1"/>
  <c r="N2182" i="1" s="1"/>
  <c r="K2178" i="1"/>
  <c r="N2178" i="1" s="1"/>
  <c r="K2174" i="1"/>
  <c r="N2174" i="1" s="1"/>
  <c r="K2170" i="1"/>
  <c r="N2170" i="1" s="1"/>
  <c r="K2166" i="1"/>
  <c r="N2166" i="1" s="1"/>
  <c r="K2162" i="1"/>
  <c r="N2162" i="1" s="1"/>
  <c r="K2158" i="1"/>
  <c r="N2158" i="1" s="1"/>
  <c r="K2154" i="1"/>
  <c r="N2154" i="1" s="1"/>
  <c r="K2150" i="1"/>
  <c r="N2150" i="1" s="1"/>
  <c r="K2146" i="1"/>
  <c r="N2146" i="1" s="1"/>
  <c r="K2142" i="1"/>
  <c r="N2142" i="1" s="1"/>
  <c r="K2138" i="1"/>
  <c r="N2138" i="1" s="1"/>
  <c r="K2134" i="1"/>
  <c r="N2134" i="1" s="1"/>
  <c r="K2130" i="1"/>
  <c r="N2130" i="1" s="1"/>
  <c r="K2126" i="1"/>
  <c r="N2126" i="1" s="1"/>
  <c r="K2122" i="1"/>
  <c r="N2122" i="1" s="1"/>
  <c r="K2118" i="1"/>
  <c r="N2118" i="1" s="1"/>
  <c r="K2114" i="1"/>
  <c r="N2114" i="1" s="1"/>
  <c r="K2110" i="1"/>
  <c r="N2110" i="1" s="1"/>
  <c r="K2106" i="1"/>
  <c r="N2106" i="1" s="1"/>
  <c r="K2102" i="1"/>
  <c r="N2102" i="1" s="1"/>
  <c r="K2098" i="1"/>
  <c r="N2098" i="1" s="1"/>
  <c r="K2094" i="1"/>
  <c r="N2094" i="1" s="1"/>
  <c r="K2090" i="1"/>
  <c r="N2090" i="1" s="1"/>
  <c r="K2086" i="1"/>
  <c r="N2086" i="1" s="1"/>
  <c r="K2082" i="1"/>
  <c r="N2082" i="1" s="1"/>
  <c r="K2078" i="1"/>
  <c r="N2078" i="1" s="1"/>
  <c r="K2074" i="1"/>
  <c r="N2074" i="1" s="1"/>
  <c r="K2070" i="1"/>
  <c r="N2070" i="1" s="1"/>
  <c r="K2066" i="1"/>
  <c r="N2066" i="1" s="1"/>
  <c r="K2062" i="1"/>
  <c r="N2062" i="1" s="1"/>
  <c r="K2058" i="1"/>
  <c r="N2058" i="1" s="1"/>
  <c r="K2054" i="1"/>
  <c r="N2054" i="1" s="1"/>
  <c r="K2050" i="1"/>
  <c r="N2050" i="1" s="1"/>
  <c r="K2046" i="1"/>
  <c r="N2046" i="1" s="1"/>
  <c r="K2042" i="1"/>
  <c r="N2042" i="1" s="1"/>
  <c r="K2038" i="1"/>
  <c r="N2038" i="1" s="1"/>
  <c r="K2034" i="1"/>
  <c r="N2034" i="1" s="1"/>
  <c r="K2030" i="1"/>
  <c r="N2030" i="1" s="1"/>
  <c r="K2026" i="1"/>
  <c r="N2026" i="1" s="1"/>
  <c r="K2022" i="1"/>
  <c r="N2022" i="1" s="1"/>
  <c r="K2018" i="1"/>
  <c r="N2018" i="1" s="1"/>
  <c r="K2014" i="1"/>
  <c r="N2014" i="1" s="1"/>
  <c r="K2010" i="1"/>
  <c r="N2010" i="1" s="1"/>
  <c r="K2006" i="1"/>
  <c r="N2006" i="1" s="1"/>
  <c r="K2002" i="1"/>
  <c r="N2002" i="1" s="1"/>
  <c r="K1998" i="1"/>
  <c r="N1998" i="1" s="1"/>
  <c r="K1994" i="1"/>
  <c r="N1994" i="1" s="1"/>
  <c r="K1990" i="1"/>
  <c r="N1990" i="1" s="1"/>
  <c r="K1986" i="1"/>
  <c r="N1986" i="1" s="1"/>
  <c r="K1982" i="1"/>
  <c r="N1982" i="1" s="1"/>
  <c r="K1978" i="1"/>
  <c r="N1978" i="1" s="1"/>
  <c r="K1974" i="1"/>
  <c r="N1974" i="1" s="1"/>
  <c r="K1970" i="1"/>
  <c r="N1970" i="1" s="1"/>
  <c r="K1966" i="1"/>
  <c r="N1966" i="1" s="1"/>
  <c r="K1962" i="1"/>
  <c r="N1962" i="1" s="1"/>
  <c r="K1958" i="1"/>
  <c r="N1958" i="1" s="1"/>
  <c r="K1954" i="1"/>
  <c r="N1954" i="1" s="1"/>
  <c r="K1950" i="1"/>
  <c r="N1950" i="1" s="1"/>
  <c r="K1946" i="1"/>
  <c r="N1946" i="1" s="1"/>
  <c r="K1942" i="1"/>
  <c r="N1942" i="1" s="1"/>
  <c r="K1938" i="1"/>
  <c r="N1938" i="1" s="1"/>
  <c r="K1934" i="1"/>
  <c r="N1934" i="1" s="1"/>
  <c r="K1930" i="1"/>
  <c r="N1930" i="1" s="1"/>
  <c r="K1926" i="1"/>
  <c r="N1926" i="1" s="1"/>
  <c r="K1922" i="1"/>
  <c r="N1922" i="1" s="1"/>
  <c r="K1918" i="1"/>
  <c r="N1918" i="1" s="1"/>
  <c r="K1914" i="1"/>
  <c r="N1914" i="1" s="1"/>
  <c r="K1910" i="1"/>
  <c r="N1910" i="1" s="1"/>
  <c r="K1906" i="1"/>
  <c r="N1906" i="1" s="1"/>
  <c r="K1902" i="1"/>
  <c r="N1902" i="1" s="1"/>
  <c r="K1898" i="1"/>
  <c r="N1898" i="1" s="1"/>
  <c r="K1894" i="1"/>
  <c r="N1894" i="1" s="1"/>
  <c r="K1890" i="1"/>
  <c r="N1890" i="1" s="1"/>
  <c r="K1886" i="1"/>
  <c r="N1886" i="1" s="1"/>
  <c r="K1882" i="1"/>
  <c r="N1882" i="1" s="1"/>
  <c r="K1878" i="1"/>
  <c r="N1878" i="1" s="1"/>
  <c r="K1874" i="1"/>
  <c r="N1874" i="1" s="1"/>
  <c r="K1870" i="1"/>
  <c r="N1870" i="1" s="1"/>
  <c r="K1866" i="1"/>
  <c r="N1866" i="1" s="1"/>
  <c r="K1862" i="1"/>
  <c r="N1862" i="1" s="1"/>
  <c r="K1858" i="1"/>
  <c r="N1858" i="1" s="1"/>
  <c r="K1854" i="1"/>
  <c r="N1854" i="1" s="1"/>
  <c r="K1850" i="1"/>
  <c r="N1850" i="1" s="1"/>
  <c r="K1846" i="1"/>
  <c r="N1846" i="1" s="1"/>
  <c r="K1842" i="1"/>
  <c r="N1842" i="1" s="1"/>
  <c r="K1838" i="1"/>
  <c r="N1838" i="1" s="1"/>
  <c r="K1834" i="1"/>
  <c r="N1834" i="1" s="1"/>
  <c r="K1830" i="1"/>
  <c r="N1830" i="1" s="1"/>
  <c r="K1826" i="1"/>
  <c r="N1826" i="1" s="1"/>
  <c r="K1822" i="1"/>
  <c r="N1822" i="1" s="1"/>
  <c r="K1818" i="1"/>
  <c r="N1818" i="1" s="1"/>
  <c r="K1814" i="1"/>
  <c r="N1814" i="1" s="1"/>
  <c r="K1810" i="1"/>
  <c r="N1810" i="1" s="1"/>
  <c r="K1806" i="1"/>
  <c r="N1806" i="1" s="1"/>
  <c r="K1802" i="1"/>
  <c r="N1802" i="1" s="1"/>
  <c r="K1798" i="1"/>
  <c r="N1798" i="1" s="1"/>
  <c r="K1794" i="1"/>
  <c r="N1794" i="1" s="1"/>
  <c r="K1790" i="1"/>
  <c r="N1790" i="1" s="1"/>
  <c r="K1786" i="1"/>
  <c r="N1786" i="1" s="1"/>
  <c r="K1782" i="1"/>
  <c r="N1782" i="1" s="1"/>
  <c r="K1778" i="1"/>
  <c r="N1778" i="1" s="1"/>
  <c r="K1774" i="1"/>
  <c r="N1774" i="1" s="1"/>
  <c r="K1770" i="1"/>
  <c r="N1770" i="1" s="1"/>
  <c r="K1766" i="1"/>
  <c r="N1766" i="1" s="1"/>
  <c r="K1762" i="1"/>
  <c r="N1762" i="1" s="1"/>
  <c r="K1758" i="1"/>
  <c r="N1758" i="1" s="1"/>
  <c r="K1754" i="1"/>
  <c r="N1754" i="1" s="1"/>
  <c r="K1750" i="1"/>
  <c r="N1750" i="1" s="1"/>
  <c r="K1746" i="1"/>
  <c r="N1746" i="1" s="1"/>
  <c r="K1742" i="1"/>
  <c r="N1742" i="1" s="1"/>
  <c r="K1738" i="1"/>
  <c r="N1738" i="1" s="1"/>
  <c r="K1734" i="1"/>
  <c r="N1734" i="1" s="1"/>
  <c r="K1730" i="1"/>
  <c r="N1730" i="1" s="1"/>
  <c r="K1726" i="1"/>
  <c r="N1726" i="1" s="1"/>
  <c r="K1722" i="1"/>
  <c r="N1722" i="1" s="1"/>
  <c r="K1718" i="1"/>
  <c r="N1718" i="1" s="1"/>
  <c r="K1714" i="1"/>
  <c r="N1714" i="1" s="1"/>
  <c r="K1710" i="1"/>
  <c r="N1710" i="1" s="1"/>
  <c r="K1706" i="1"/>
  <c r="N1706" i="1" s="1"/>
  <c r="K1702" i="1"/>
  <c r="N1702" i="1" s="1"/>
  <c r="K1698" i="1"/>
  <c r="N1698" i="1" s="1"/>
  <c r="K1694" i="1"/>
  <c r="N1694" i="1" s="1"/>
  <c r="K1690" i="1"/>
  <c r="N1690" i="1" s="1"/>
  <c r="K1686" i="1"/>
  <c r="N1686" i="1" s="1"/>
  <c r="K1682" i="1"/>
  <c r="N1682" i="1" s="1"/>
  <c r="K1678" i="1"/>
  <c r="N1678" i="1" s="1"/>
  <c r="K1674" i="1"/>
  <c r="N1674" i="1" s="1"/>
  <c r="K1670" i="1"/>
  <c r="N1670" i="1" s="1"/>
  <c r="K1666" i="1"/>
  <c r="N1666" i="1" s="1"/>
  <c r="K1662" i="1"/>
  <c r="N1662" i="1" s="1"/>
  <c r="K1658" i="1"/>
  <c r="N1658" i="1" s="1"/>
  <c r="K1654" i="1"/>
  <c r="N1654" i="1" s="1"/>
  <c r="K1650" i="1"/>
  <c r="N1650" i="1" s="1"/>
  <c r="K1646" i="1"/>
  <c r="N1646" i="1" s="1"/>
  <c r="K1642" i="1"/>
  <c r="N1642" i="1" s="1"/>
  <c r="K1638" i="1"/>
  <c r="N1638" i="1" s="1"/>
  <c r="K1634" i="1"/>
  <c r="N1634" i="1" s="1"/>
  <c r="K1630" i="1"/>
  <c r="N1630" i="1" s="1"/>
  <c r="K1626" i="1"/>
  <c r="N1626" i="1" s="1"/>
  <c r="K1622" i="1"/>
  <c r="N1622" i="1" s="1"/>
  <c r="K1618" i="1"/>
  <c r="N1618" i="1" s="1"/>
  <c r="K1614" i="1"/>
  <c r="N1614" i="1" s="1"/>
  <c r="K1610" i="1"/>
  <c r="N1610" i="1" s="1"/>
  <c r="K1606" i="1"/>
  <c r="N1606" i="1" s="1"/>
  <c r="K1602" i="1"/>
  <c r="N1602" i="1" s="1"/>
  <c r="K1598" i="1"/>
  <c r="N1598" i="1" s="1"/>
  <c r="K1594" i="1"/>
  <c r="N1594" i="1" s="1"/>
  <c r="K1590" i="1"/>
  <c r="N1590" i="1" s="1"/>
  <c r="K1586" i="1"/>
  <c r="N1586" i="1" s="1"/>
  <c r="K1582" i="1"/>
  <c r="N1582" i="1" s="1"/>
  <c r="K1578" i="1"/>
  <c r="N1578" i="1" s="1"/>
  <c r="K1574" i="1"/>
  <c r="N1574" i="1" s="1"/>
  <c r="K1570" i="1"/>
  <c r="N1570" i="1" s="1"/>
  <c r="K1566" i="1"/>
  <c r="N1566" i="1" s="1"/>
  <c r="K1562" i="1"/>
  <c r="N1562" i="1" s="1"/>
  <c r="K1558" i="1"/>
  <c r="N1558" i="1" s="1"/>
  <c r="K1554" i="1"/>
  <c r="N1554" i="1" s="1"/>
  <c r="K1550" i="1"/>
  <c r="N1550" i="1" s="1"/>
  <c r="K1546" i="1"/>
  <c r="N1546" i="1" s="1"/>
  <c r="K1542" i="1"/>
  <c r="N1542" i="1" s="1"/>
  <c r="K1538" i="1"/>
  <c r="N1538" i="1" s="1"/>
  <c r="K1534" i="1"/>
  <c r="N1534" i="1" s="1"/>
  <c r="K1530" i="1"/>
  <c r="N1530" i="1" s="1"/>
  <c r="K1526" i="1"/>
  <c r="N1526" i="1" s="1"/>
  <c r="K1522" i="1"/>
  <c r="N1522" i="1" s="1"/>
  <c r="K1518" i="1"/>
  <c r="N1518" i="1" s="1"/>
  <c r="K1514" i="1"/>
  <c r="N1514" i="1" s="1"/>
  <c r="K1510" i="1"/>
  <c r="N1510" i="1" s="1"/>
  <c r="K1506" i="1"/>
  <c r="N1506" i="1" s="1"/>
  <c r="K1502" i="1"/>
  <c r="N1502" i="1" s="1"/>
  <c r="K1498" i="1"/>
  <c r="N1498" i="1" s="1"/>
  <c r="K1494" i="1"/>
  <c r="N1494" i="1" s="1"/>
  <c r="K1490" i="1"/>
  <c r="N1490" i="1" s="1"/>
  <c r="K1486" i="1"/>
  <c r="N1486" i="1" s="1"/>
  <c r="K1482" i="1"/>
  <c r="N1482" i="1" s="1"/>
  <c r="K1478" i="1"/>
  <c r="N1478" i="1" s="1"/>
  <c r="K1474" i="1"/>
  <c r="N1474" i="1" s="1"/>
  <c r="K1470" i="1"/>
  <c r="N1470" i="1" s="1"/>
  <c r="K1466" i="1"/>
  <c r="N1466" i="1" s="1"/>
  <c r="K1462" i="1"/>
  <c r="N1462" i="1" s="1"/>
  <c r="K1458" i="1"/>
  <c r="N1458" i="1" s="1"/>
  <c r="K1454" i="1"/>
  <c r="N1454" i="1" s="1"/>
  <c r="K1450" i="1"/>
  <c r="N1450" i="1" s="1"/>
  <c r="K1446" i="1"/>
  <c r="N1446" i="1" s="1"/>
  <c r="K1442" i="1"/>
  <c r="N1442" i="1" s="1"/>
  <c r="K1438" i="1"/>
  <c r="N1438" i="1" s="1"/>
  <c r="K1434" i="1"/>
  <c r="N1434" i="1" s="1"/>
  <c r="K1430" i="1"/>
  <c r="N1430" i="1" s="1"/>
  <c r="K1422" i="1"/>
  <c r="N1422" i="1" s="1"/>
  <c r="K1418" i="1"/>
  <c r="N1418" i="1" s="1"/>
  <c r="K1414" i="1"/>
  <c r="N1414" i="1" s="1"/>
  <c r="K1410" i="1"/>
  <c r="N1410" i="1" s="1"/>
  <c r="K1406" i="1"/>
  <c r="N1406" i="1" s="1"/>
  <c r="K1402" i="1"/>
  <c r="N1402" i="1" s="1"/>
  <c r="K1398" i="1"/>
  <c r="N1398" i="1" s="1"/>
  <c r="K1394" i="1"/>
  <c r="N1394" i="1" s="1"/>
  <c r="K1390" i="1"/>
  <c r="N1390" i="1" s="1"/>
  <c r="K1386" i="1"/>
  <c r="N1386" i="1" s="1"/>
  <c r="K1382" i="1"/>
  <c r="N1382" i="1" s="1"/>
  <c r="K1378" i="1"/>
  <c r="N1378" i="1" s="1"/>
  <c r="K1374" i="1"/>
  <c r="N1374" i="1" s="1"/>
  <c r="K1370" i="1"/>
  <c r="N1370" i="1" s="1"/>
  <c r="K1366" i="1"/>
  <c r="N1366" i="1" s="1"/>
  <c r="K1362" i="1"/>
  <c r="N1362" i="1" s="1"/>
  <c r="K1358" i="1"/>
  <c r="N1358" i="1" s="1"/>
  <c r="K1354" i="1"/>
  <c r="N1354" i="1" s="1"/>
  <c r="K1350" i="1"/>
  <c r="N1350" i="1" s="1"/>
  <c r="K1346" i="1"/>
  <c r="N1346" i="1" s="1"/>
  <c r="K1342" i="1"/>
  <c r="N1342" i="1" s="1"/>
  <c r="K1338" i="1"/>
  <c r="N1338" i="1" s="1"/>
  <c r="K1334" i="1"/>
  <c r="N1334" i="1" s="1"/>
  <c r="K1330" i="1"/>
  <c r="N1330" i="1" s="1"/>
  <c r="K1326" i="1"/>
  <c r="N1326" i="1" s="1"/>
  <c r="K1322" i="1"/>
  <c r="N1322" i="1" s="1"/>
  <c r="K1318" i="1"/>
  <c r="N1318" i="1" s="1"/>
  <c r="K1314" i="1"/>
  <c r="N1314" i="1" s="1"/>
  <c r="K1310" i="1"/>
  <c r="N1310" i="1" s="1"/>
  <c r="K1306" i="1"/>
  <c r="N1306" i="1" s="1"/>
  <c r="K1302" i="1"/>
  <c r="N1302" i="1" s="1"/>
  <c r="K1298" i="1"/>
  <c r="N1298" i="1" s="1"/>
  <c r="K1294" i="1"/>
  <c r="N1294" i="1" s="1"/>
  <c r="K1290" i="1"/>
  <c r="N1290" i="1" s="1"/>
  <c r="K1286" i="1"/>
  <c r="N1286" i="1" s="1"/>
  <c r="K1282" i="1"/>
  <c r="N1282" i="1" s="1"/>
  <c r="K1278" i="1"/>
  <c r="N1278" i="1" s="1"/>
  <c r="K1274" i="1"/>
  <c r="N1274" i="1" s="1"/>
  <c r="K1270" i="1"/>
  <c r="N1270" i="1" s="1"/>
  <c r="K1266" i="1"/>
  <c r="N1266" i="1" s="1"/>
  <c r="K1262" i="1"/>
  <c r="N1262" i="1" s="1"/>
  <c r="K1258" i="1"/>
  <c r="N1258" i="1" s="1"/>
  <c r="K1254" i="1"/>
  <c r="N1254" i="1" s="1"/>
  <c r="K1250" i="1"/>
  <c r="N1250" i="1" s="1"/>
  <c r="K1246" i="1"/>
  <c r="N1246" i="1" s="1"/>
  <c r="K1242" i="1"/>
  <c r="N1242" i="1" s="1"/>
  <c r="K1238" i="1"/>
  <c r="N1238" i="1" s="1"/>
  <c r="K1234" i="1"/>
  <c r="N1234" i="1" s="1"/>
  <c r="K1230" i="1"/>
  <c r="N1230" i="1" s="1"/>
  <c r="K1226" i="1"/>
  <c r="N1226" i="1" s="1"/>
  <c r="K1222" i="1"/>
  <c r="N1222" i="1" s="1"/>
  <c r="K1218" i="1"/>
  <c r="N1218" i="1" s="1"/>
  <c r="K1214" i="1"/>
  <c r="N1214" i="1" s="1"/>
  <c r="K1210" i="1"/>
  <c r="N1210" i="1" s="1"/>
  <c r="K1206" i="1"/>
  <c r="N1206" i="1" s="1"/>
  <c r="K1202" i="1"/>
  <c r="N1202" i="1" s="1"/>
  <c r="K1198" i="1"/>
  <c r="N1198" i="1" s="1"/>
  <c r="K1194" i="1"/>
  <c r="N1194" i="1" s="1"/>
  <c r="K1190" i="1"/>
  <c r="N1190" i="1" s="1"/>
  <c r="K1186" i="1"/>
  <c r="N1186" i="1" s="1"/>
  <c r="K1182" i="1"/>
  <c r="N1182" i="1" s="1"/>
  <c r="K1178" i="1"/>
  <c r="N1178" i="1" s="1"/>
  <c r="K1174" i="1"/>
  <c r="N1174" i="1" s="1"/>
  <c r="K1170" i="1"/>
  <c r="N1170" i="1" s="1"/>
  <c r="K1166" i="1"/>
  <c r="N1166" i="1" s="1"/>
  <c r="K1162" i="1"/>
  <c r="N1162" i="1" s="1"/>
  <c r="K1158" i="1"/>
  <c r="N1158" i="1" s="1"/>
  <c r="K1154" i="1"/>
  <c r="N1154" i="1" s="1"/>
  <c r="K1150" i="1"/>
  <c r="N1150" i="1" s="1"/>
  <c r="K1146" i="1"/>
  <c r="N1146" i="1" s="1"/>
  <c r="K1142" i="1"/>
  <c r="N1142" i="1" s="1"/>
  <c r="K1138" i="1"/>
  <c r="N1138" i="1" s="1"/>
  <c r="K1134" i="1"/>
  <c r="N1134" i="1" s="1"/>
  <c r="K1130" i="1"/>
  <c r="N1130" i="1" s="1"/>
  <c r="K1126" i="1"/>
  <c r="N1126" i="1" s="1"/>
  <c r="K1122" i="1"/>
  <c r="N1122" i="1" s="1"/>
  <c r="K1118" i="1"/>
  <c r="N1118" i="1" s="1"/>
  <c r="K1114" i="1"/>
  <c r="N1114" i="1" s="1"/>
  <c r="K1110" i="1"/>
  <c r="N1110" i="1" s="1"/>
  <c r="K1106" i="1"/>
  <c r="N1106" i="1" s="1"/>
  <c r="K1102" i="1"/>
  <c r="N1102" i="1" s="1"/>
  <c r="K1098" i="1"/>
  <c r="N1098" i="1" s="1"/>
  <c r="K1094" i="1"/>
  <c r="N1094" i="1" s="1"/>
  <c r="K1090" i="1"/>
  <c r="N1090" i="1" s="1"/>
  <c r="K1086" i="1"/>
  <c r="N1086" i="1" s="1"/>
  <c r="K1082" i="1"/>
  <c r="N1082" i="1" s="1"/>
  <c r="K1078" i="1"/>
  <c r="N1078" i="1" s="1"/>
  <c r="K1074" i="1"/>
  <c r="N1074" i="1" s="1"/>
  <c r="K1070" i="1"/>
  <c r="N1070" i="1" s="1"/>
  <c r="K1066" i="1"/>
  <c r="N1066" i="1" s="1"/>
  <c r="K1062" i="1"/>
  <c r="N1062" i="1" s="1"/>
  <c r="K1058" i="1"/>
  <c r="N1058" i="1" s="1"/>
  <c r="K1054" i="1"/>
  <c r="N1054" i="1" s="1"/>
  <c r="K1050" i="1"/>
  <c r="N1050" i="1" s="1"/>
  <c r="K1046" i="1"/>
  <c r="N1046" i="1" s="1"/>
  <c r="K1042" i="1"/>
  <c r="N1042" i="1" s="1"/>
  <c r="K1038" i="1"/>
  <c r="N1038" i="1" s="1"/>
  <c r="K1034" i="1"/>
  <c r="N1034" i="1" s="1"/>
  <c r="K1030" i="1"/>
  <c r="N1030" i="1" s="1"/>
  <c r="K1026" i="1"/>
  <c r="N1026" i="1" s="1"/>
  <c r="K1022" i="1"/>
  <c r="N1022" i="1" s="1"/>
  <c r="K1018" i="1"/>
  <c r="N1018" i="1" s="1"/>
  <c r="K1014" i="1"/>
  <c r="N1014" i="1" s="1"/>
  <c r="K1010" i="1"/>
  <c r="N1010" i="1" s="1"/>
  <c r="K1006" i="1"/>
  <c r="N1006" i="1" s="1"/>
  <c r="K1002" i="1"/>
  <c r="N1002" i="1" s="1"/>
  <c r="K998" i="1"/>
  <c r="N998" i="1" s="1"/>
  <c r="K994" i="1"/>
  <c r="N994" i="1" s="1"/>
  <c r="K990" i="1"/>
  <c r="N990" i="1" s="1"/>
  <c r="K986" i="1"/>
  <c r="N986" i="1" s="1"/>
  <c r="K982" i="1"/>
  <c r="N982" i="1" s="1"/>
  <c r="K978" i="1"/>
  <c r="N978" i="1" s="1"/>
  <c r="K974" i="1"/>
  <c r="N974" i="1" s="1"/>
  <c r="K970" i="1"/>
  <c r="N970" i="1" s="1"/>
  <c r="K966" i="1"/>
  <c r="N966" i="1" s="1"/>
  <c r="K962" i="1"/>
  <c r="N962" i="1" s="1"/>
  <c r="K958" i="1"/>
  <c r="N958" i="1" s="1"/>
  <c r="K954" i="1"/>
  <c r="N954" i="1" s="1"/>
  <c r="K950" i="1"/>
  <c r="N950" i="1" s="1"/>
  <c r="K946" i="1"/>
  <c r="N946" i="1" s="1"/>
  <c r="K942" i="1"/>
  <c r="N942" i="1" s="1"/>
  <c r="K938" i="1"/>
  <c r="N938" i="1" s="1"/>
  <c r="K934" i="1"/>
  <c r="N934" i="1" s="1"/>
  <c r="K930" i="1"/>
  <c r="N930" i="1" s="1"/>
  <c r="K926" i="1"/>
  <c r="N926" i="1" s="1"/>
  <c r="K922" i="1"/>
  <c r="N922" i="1" s="1"/>
  <c r="K918" i="1"/>
  <c r="N918" i="1" s="1"/>
  <c r="K914" i="1"/>
  <c r="N914" i="1" s="1"/>
  <c r="K910" i="1"/>
  <c r="N910" i="1" s="1"/>
  <c r="K906" i="1"/>
  <c r="N906" i="1" s="1"/>
  <c r="K902" i="1"/>
  <c r="N902" i="1" s="1"/>
  <c r="K898" i="1"/>
  <c r="N898" i="1" s="1"/>
  <c r="K894" i="1"/>
  <c r="N894" i="1" s="1"/>
  <c r="K890" i="1"/>
  <c r="N890" i="1" s="1"/>
  <c r="K886" i="1"/>
  <c r="N886" i="1" s="1"/>
  <c r="K882" i="1"/>
  <c r="N882" i="1" s="1"/>
  <c r="K878" i="1"/>
  <c r="N878" i="1" s="1"/>
  <c r="K874" i="1"/>
  <c r="N874" i="1" s="1"/>
  <c r="K870" i="1"/>
  <c r="N870" i="1" s="1"/>
  <c r="K866" i="1"/>
  <c r="N866" i="1" s="1"/>
  <c r="K862" i="1"/>
  <c r="N862" i="1" s="1"/>
  <c r="K858" i="1"/>
  <c r="N858" i="1" s="1"/>
  <c r="K854" i="1"/>
  <c r="N854" i="1" s="1"/>
  <c r="K850" i="1"/>
  <c r="N850" i="1" s="1"/>
  <c r="K846" i="1"/>
  <c r="N846" i="1" s="1"/>
  <c r="K842" i="1"/>
  <c r="N842" i="1" s="1"/>
  <c r="K838" i="1"/>
  <c r="N838" i="1" s="1"/>
  <c r="K834" i="1"/>
  <c r="N834" i="1" s="1"/>
  <c r="K830" i="1"/>
  <c r="N830" i="1" s="1"/>
  <c r="K826" i="1"/>
  <c r="N826" i="1" s="1"/>
  <c r="K822" i="1"/>
  <c r="N822" i="1" s="1"/>
  <c r="K818" i="1"/>
  <c r="N818" i="1" s="1"/>
  <c r="K814" i="1"/>
  <c r="N814" i="1" s="1"/>
  <c r="K810" i="1"/>
  <c r="N810" i="1" s="1"/>
  <c r="K806" i="1"/>
  <c r="N806" i="1" s="1"/>
  <c r="K802" i="1"/>
  <c r="N802" i="1" s="1"/>
  <c r="K798" i="1"/>
  <c r="N798" i="1" s="1"/>
  <c r="K794" i="1"/>
  <c r="N794" i="1" s="1"/>
  <c r="K790" i="1"/>
  <c r="N790" i="1" s="1"/>
  <c r="K786" i="1"/>
  <c r="N786" i="1" s="1"/>
  <c r="K782" i="1"/>
  <c r="N782" i="1" s="1"/>
  <c r="K778" i="1"/>
  <c r="N778" i="1" s="1"/>
  <c r="K774" i="1"/>
  <c r="N774" i="1" s="1"/>
  <c r="K770" i="1"/>
  <c r="N770" i="1" s="1"/>
  <c r="K766" i="1"/>
  <c r="N766" i="1" s="1"/>
  <c r="K762" i="1"/>
  <c r="N762" i="1" s="1"/>
  <c r="K758" i="1"/>
  <c r="N758" i="1" s="1"/>
  <c r="K754" i="1"/>
  <c r="N754" i="1" s="1"/>
  <c r="K750" i="1"/>
  <c r="N750" i="1" s="1"/>
  <c r="K746" i="1"/>
  <c r="N746" i="1" s="1"/>
  <c r="K742" i="1"/>
  <c r="N742" i="1" s="1"/>
  <c r="K738" i="1"/>
  <c r="N738" i="1" s="1"/>
  <c r="K734" i="1"/>
  <c r="N734" i="1" s="1"/>
  <c r="K730" i="1"/>
  <c r="N730" i="1" s="1"/>
  <c r="K726" i="1"/>
  <c r="N726" i="1" s="1"/>
  <c r="K722" i="1"/>
  <c r="N722" i="1" s="1"/>
  <c r="K718" i="1"/>
  <c r="N718" i="1" s="1"/>
  <c r="K714" i="1"/>
  <c r="N714" i="1" s="1"/>
  <c r="K710" i="1"/>
  <c r="N710" i="1" s="1"/>
  <c r="K706" i="1"/>
  <c r="N706" i="1" s="1"/>
  <c r="K702" i="1"/>
  <c r="N702" i="1" s="1"/>
  <c r="K698" i="1"/>
  <c r="N698" i="1" s="1"/>
  <c r="K694" i="1"/>
  <c r="N694" i="1" s="1"/>
  <c r="K690" i="1"/>
  <c r="N690" i="1" s="1"/>
  <c r="K686" i="1"/>
  <c r="N686" i="1" s="1"/>
  <c r="K682" i="1"/>
  <c r="N682" i="1" s="1"/>
  <c r="K678" i="1"/>
  <c r="N678" i="1" s="1"/>
  <c r="K674" i="1"/>
  <c r="N674" i="1" s="1"/>
  <c r="K670" i="1"/>
  <c r="N670" i="1" s="1"/>
  <c r="K666" i="1"/>
  <c r="N666" i="1" s="1"/>
  <c r="K662" i="1"/>
  <c r="N662" i="1" s="1"/>
  <c r="K658" i="1"/>
  <c r="N658" i="1" s="1"/>
  <c r="K654" i="1"/>
  <c r="N654" i="1" s="1"/>
  <c r="K650" i="1"/>
  <c r="N650" i="1" s="1"/>
  <c r="K646" i="1"/>
  <c r="N646" i="1" s="1"/>
  <c r="K642" i="1"/>
  <c r="N642" i="1" s="1"/>
  <c r="K638" i="1"/>
  <c r="N638" i="1" s="1"/>
  <c r="K634" i="1"/>
  <c r="N634" i="1" s="1"/>
  <c r="K630" i="1"/>
  <c r="N630" i="1" s="1"/>
  <c r="K626" i="1"/>
  <c r="N626" i="1" s="1"/>
  <c r="K622" i="1"/>
  <c r="N622" i="1" s="1"/>
  <c r="K618" i="1"/>
  <c r="N618" i="1" s="1"/>
  <c r="K614" i="1"/>
  <c r="N614" i="1" s="1"/>
  <c r="K610" i="1"/>
  <c r="N610" i="1" s="1"/>
  <c r="K606" i="1"/>
  <c r="N606" i="1" s="1"/>
  <c r="K602" i="1"/>
  <c r="N602" i="1" s="1"/>
  <c r="K598" i="1"/>
  <c r="N598" i="1" s="1"/>
  <c r="K594" i="1"/>
  <c r="N594" i="1" s="1"/>
  <c r="K590" i="1"/>
  <c r="N590" i="1" s="1"/>
  <c r="K586" i="1"/>
  <c r="N586" i="1" s="1"/>
  <c r="K582" i="1"/>
  <c r="N582" i="1" s="1"/>
  <c r="K578" i="1"/>
  <c r="N578" i="1" s="1"/>
  <c r="K574" i="1"/>
  <c r="N574" i="1" s="1"/>
  <c r="K570" i="1"/>
  <c r="N570" i="1" s="1"/>
  <c r="K566" i="1"/>
  <c r="N566" i="1" s="1"/>
  <c r="K562" i="1"/>
  <c r="N562" i="1" s="1"/>
  <c r="K558" i="1"/>
  <c r="N558" i="1" s="1"/>
  <c r="K554" i="1"/>
  <c r="N554" i="1" s="1"/>
  <c r="K550" i="1"/>
  <c r="N550" i="1" s="1"/>
  <c r="K546" i="1"/>
  <c r="N546" i="1" s="1"/>
  <c r="K542" i="1"/>
  <c r="N542" i="1" s="1"/>
  <c r="K538" i="1"/>
  <c r="N538" i="1" s="1"/>
  <c r="K534" i="1"/>
  <c r="N534" i="1" s="1"/>
  <c r="K530" i="1"/>
  <c r="N530" i="1" s="1"/>
  <c r="K526" i="1"/>
  <c r="N526" i="1" s="1"/>
  <c r="K522" i="1"/>
  <c r="N522" i="1" s="1"/>
  <c r="K518" i="1"/>
  <c r="N518" i="1" s="1"/>
  <c r="K514" i="1"/>
  <c r="N514" i="1" s="1"/>
  <c r="K510" i="1"/>
  <c r="N510" i="1" s="1"/>
  <c r="K506" i="1"/>
  <c r="N506" i="1" s="1"/>
  <c r="K502" i="1"/>
  <c r="N502" i="1" s="1"/>
  <c r="K498" i="1"/>
  <c r="N498" i="1" s="1"/>
  <c r="K494" i="1"/>
  <c r="N494" i="1" s="1"/>
  <c r="K490" i="1"/>
  <c r="N490" i="1" s="1"/>
  <c r="K486" i="1"/>
  <c r="N486" i="1" s="1"/>
  <c r="K482" i="1"/>
  <c r="N482" i="1" s="1"/>
  <c r="K478" i="1"/>
  <c r="N478" i="1" s="1"/>
  <c r="K474" i="1"/>
  <c r="N474" i="1" s="1"/>
  <c r="K470" i="1"/>
  <c r="N470" i="1" s="1"/>
  <c r="K466" i="1"/>
  <c r="N466" i="1" s="1"/>
  <c r="K462" i="1"/>
  <c r="N462" i="1" s="1"/>
  <c r="K458" i="1"/>
  <c r="N458" i="1" s="1"/>
  <c r="K454" i="1"/>
  <c r="N454" i="1" s="1"/>
  <c r="K450" i="1"/>
  <c r="N450" i="1" s="1"/>
  <c r="K446" i="1"/>
  <c r="N446" i="1" s="1"/>
  <c r="K442" i="1"/>
  <c r="N442" i="1" s="1"/>
  <c r="K438" i="1"/>
  <c r="N438" i="1" s="1"/>
  <c r="K434" i="1"/>
  <c r="N434" i="1" s="1"/>
  <c r="K430" i="1"/>
  <c r="N430" i="1" s="1"/>
  <c r="K426" i="1"/>
  <c r="N426" i="1" s="1"/>
  <c r="K422" i="1"/>
  <c r="N422" i="1" s="1"/>
  <c r="K418" i="1"/>
  <c r="N418" i="1" s="1"/>
  <c r="K414" i="1"/>
  <c r="N414" i="1" s="1"/>
  <c r="K410" i="1"/>
  <c r="N410" i="1" s="1"/>
  <c r="K406" i="1"/>
  <c r="N406" i="1" s="1"/>
  <c r="K402" i="1"/>
  <c r="N402" i="1" s="1"/>
  <c r="K398" i="1"/>
  <c r="N398" i="1" s="1"/>
  <c r="K394" i="1"/>
  <c r="N394" i="1" s="1"/>
  <c r="K390" i="1"/>
  <c r="N390" i="1" s="1"/>
  <c r="K386" i="1"/>
  <c r="N386" i="1" s="1"/>
  <c r="K382" i="1"/>
  <c r="N382" i="1" s="1"/>
  <c r="K378" i="1"/>
  <c r="N378" i="1" s="1"/>
  <c r="K374" i="1"/>
  <c r="N374" i="1" s="1"/>
  <c r="K370" i="1"/>
  <c r="N370" i="1" s="1"/>
  <c r="K366" i="1"/>
  <c r="N366" i="1" s="1"/>
  <c r="K362" i="1"/>
  <c r="N362" i="1" s="1"/>
  <c r="K358" i="1"/>
  <c r="N358" i="1" s="1"/>
  <c r="K354" i="1"/>
  <c r="N354" i="1" s="1"/>
  <c r="K350" i="1"/>
  <c r="N350" i="1" s="1"/>
  <c r="K346" i="1"/>
  <c r="N346" i="1" s="1"/>
  <c r="K342" i="1"/>
  <c r="N342" i="1" s="1"/>
  <c r="K338" i="1"/>
  <c r="N338" i="1" s="1"/>
  <c r="K334" i="1"/>
  <c r="N334" i="1" s="1"/>
  <c r="K330" i="1"/>
  <c r="N330" i="1" s="1"/>
  <c r="K326" i="1"/>
  <c r="N326" i="1" s="1"/>
  <c r="K322" i="1"/>
  <c r="N322" i="1" s="1"/>
  <c r="K318" i="1"/>
  <c r="N318" i="1" s="1"/>
  <c r="K314" i="1"/>
  <c r="N314" i="1" s="1"/>
  <c r="K310" i="1"/>
  <c r="N310" i="1" s="1"/>
  <c r="K306" i="1"/>
  <c r="N306" i="1" s="1"/>
  <c r="K302" i="1"/>
  <c r="N302" i="1" s="1"/>
  <c r="K298" i="1"/>
  <c r="N298" i="1" s="1"/>
  <c r="K294" i="1"/>
  <c r="N294" i="1" s="1"/>
  <c r="K290" i="1"/>
  <c r="N290" i="1" s="1"/>
  <c r="K286" i="1"/>
  <c r="N286" i="1" s="1"/>
  <c r="K282" i="1"/>
  <c r="N282" i="1" s="1"/>
  <c r="K278" i="1"/>
  <c r="N278" i="1" s="1"/>
  <c r="K274" i="1"/>
  <c r="N274" i="1" s="1"/>
  <c r="K270" i="1"/>
  <c r="N270" i="1" s="1"/>
  <c r="K266" i="1"/>
  <c r="N266" i="1" s="1"/>
  <c r="K262" i="1"/>
  <c r="N262" i="1" s="1"/>
  <c r="K258" i="1"/>
  <c r="N258" i="1" s="1"/>
  <c r="K254" i="1"/>
  <c r="N254" i="1" s="1"/>
  <c r="K250" i="1"/>
  <c r="N250" i="1" s="1"/>
  <c r="K246" i="1"/>
  <c r="N246" i="1" s="1"/>
  <c r="K242" i="1"/>
  <c r="N242" i="1" s="1"/>
  <c r="K238" i="1"/>
  <c r="N238" i="1" s="1"/>
  <c r="K234" i="1"/>
  <c r="N234" i="1" s="1"/>
  <c r="K230" i="1"/>
  <c r="N230" i="1" s="1"/>
  <c r="K226" i="1"/>
  <c r="N226" i="1" s="1"/>
  <c r="K222" i="1"/>
  <c r="N222" i="1" s="1"/>
  <c r="K218" i="1"/>
  <c r="N218" i="1" s="1"/>
  <c r="K214" i="1"/>
  <c r="N214" i="1" s="1"/>
  <c r="K210" i="1"/>
  <c r="N210" i="1" s="1"/>
  <c r="K206" i="1"/>
  <c r="N206" i="1" s="1"/>
  <c r="K202" i="1"/>
  <c r="N202" i="1" s="1"/>
  <c r="K198" i="1"/>
  <c r="N198" i="1" s="1"/>
  <c r="K194" i="1"/>
  <c r="N194" i="1" s="1"/>
  <c r="K190" i="1"/>
  <c r="N190" i="1" s="1"/>
  <c r="K186" i="1"/>
  <c r="N186" i="1" s="1"/>
  <c r="K182" i="1"/>
  <c r="N182" i="1" s="1"/>
  <c r="K178" i="1"/>
  <c r="N178" i="1" s="1"/>
  <c r="K174" i="1"/>
  <c r="N174" i="1" s="1"/>
  <c r="K170" i="1"/>
  <c r="N170" i="1" s="1"/>
  <c r="K166" i="1"/>
  <c r="N166" i="1" s="1"/>
  <c r="K162" i="1"/>
  <c r="N162" i="1" s="1"/>
  <c r="K158" i="1"/>
  <c r="N158" i="1" s="1"/>
  <c r="K154" i="1"/>
  <c r="N154" i="1" s="1"/>
  <c r="K150" i="1"/>
  <c r="N150" i="1" s="1"/>
  <c r="K146" i="1"/>
  <c r="N146" i="1" s="1"/>
  <c r="K142" i="1"/>
  <c r="N142" i="1" s="1"/>
  <c r="K138" i="1"/>
  <c r="N138" i="1" s="1"/>
  <c r="K134" i="1"/>
  <c r="N134" i="1" s="1"/>
  <c r="K130" i="1"/>
  <c r="N130" i="1" s="1"/>
  <c r="K126" i="1"/>
  <c r="N126" i="1" s="1"/>
  <c r="K122" i="1"/>
  <c r="N122" i="1" s="1"/>
  <c r="K118" i="1"/>
  <c r="N118" i="1" s="1"/>
  <c r="K114" i="1"/>
  <c r="N114" i="1" s="1"/>
  <c r="K110" i="1"/>
  <c r="N110" i="1" s="1"/>
  <c r="K106" i="1"/>
  <c r="N106" i="1" s="1"/>
  <c r="K102" i="1"/>
  <c r="N102" i="1" s="1"/>
  <c r="K98" i="1"/>
  <c r="N98" i="1" s="1"/>
  <c r="K94" i="1"/>
  <c r="N94" i="1" s="1"/>
  <c r="K90" i="1"/>
  <c r="N90" i="1" s="1"/>
  <c r="K86" i="1"/>
  <c r="N86" i="1" s="1"/>
  <c r="K82" i="1"/>
  <c r="N82" i="1" s="1"/>
  <c r="K78" i="1"/>
  <c r="N78" i="1" s="1"/>
  <c r="K74" i="1"/>
  <c r="N74" i="1" s="1"/>
  <c r="K70" i="1"/>
  <c r="N70" i="1" s="1"/>
  <c r="K66" i="1"/>
  <c r="N66" i="1" s="1"/>
  <c r="K62" i="1"/>
  <c r="N62" i="1" s="1"/>
  <c r="K58" i="1"/>
  <c r="N58" i="1" s="1"/>
  <c r="K54" i="1"/>
  <c r="N54" i="1" s="1"/>
  <c r="K50" i="1"/>
  <c r="N50" i="1" s="1"/>
  <c r="K46" i="1"/>
  <c r="N46" i="1" s="1"/>
  <c r="K42" i="1"/>
  <c r="N42" i="1" s="1"/>
  <c r="K38" i="1"/>
  <c r="N38" i="1" s="1"/>
  <c r="K34" i="1"/>
  <c r="N34" i="1" s="1"/>
  <c r="K30" i="1"/>
  <c r="N30" i="1" s="1"/>
  <c r="K26" i="1"/>
  <c r="N26" i="1" s="1"/>
  <c r="K22" i="1"/>
  <c r="N22" i="1" s="1"/>
  <c r="K18" i="1"/>
  <c r="N18" i="1" s="1"/>
  <c r="K14" i="1"/>
  <c r="N14" i="1" s="1"/>
  <c r="K10" i="1"/>
  <c r="N10" i="1" s="1"/>
  <c r="K6" i="1"/>
  <c r="N6" i="1" s="1"/>
  <c r="K1429" i="1"/>
  <c r="N1429" i="1" s="1"/>
  <c r="K1425" i="1"/>
  <c r="N1425" i="1" s="1"/>
  <c r="K1421" i="1"/>
  <c r="N1421" i="1" s="1"/>
  <c r="K1417" i="1"/>
  <c r="N1417" i="1" s="1"/>
  <c r="K1413" i="1"/>
  <c r="N1413" i="1" s="1"/>
  <c r="K1409" i="1"/>
  <c r="N1409" i="1" s="1"/>
  <c r="K1405" i="1"/>
  <c r="N1405" i="1" s="1"/>
  <c r="K1401" i="1"/>
  <c r="N1401" i="1" s="1"/>
  <c r="K1397" i="1"/>
  <c r="N1397" i="1" s="1"/>
  <c r="K1393" i="1"/>
  <c r="N1393" i="1" s="1"/>
  <c r="K1389" i="1"/>
  <c r="N1389" i="1" s="1"/>
  <c r="K1385" i="1"/>
  <c r="N1385" i="1" s="1"/>
  <c r="K1381" i="1"/>
  <c r="N1381" i="1" s="1"/>
  <c r="K1377" i="1"/>
  <c r="N1377" i="1" s="1"/>
  <c r="K1373" i="1"/>
  <c r="N1373" i="1" s="1"/>
  <c r="K1369" i="1"/>
  <c r="N1369" i="1" s="1"/>
  <c r="K1365" i="1"/>
  <c r="N1365" i="1" s="1"/>
  <c r="K1361" i="1"/>
  <c r="N1361" i="1" s="1"/>
  <c r="K1357" i="1"/>
  <c r="N1357" i="1" s="1"/>
  <c r="K1353" i="1"/>
  <c r="N1353" i="1" s="1"/>
  <c r="K1349" i="1"/>
  <c r="N1349" i="1" s="1"/>
  <c r="K1345" i="1"/>
  <c r="N1345" i="1" s="1"/>
  <c r="K1341" i="1"/>
  <c r="N1341" i="1" s="1"/>
  <c r="K1337" i="1"/>
  <c r="N1337" i="1" s="1"/>
  <c r="K1333" i="1"/>
  <c r="N1333" i="1" s="1"/>
  <c r="K1329" i="1"/>
  <c r="N1329" i="1" s="1"/>
  <c r="K1325" i="1"/>
  <c r="N1325" i="1" s="1"/>
  <c r="K1321" i="1"/>
  <c r="N1321" i="1" s="1"/>
  <c r="K1317" i="1"/>
  <c r="N1317" i="1" s="1"/>
  <c r="K1313" i="1"/>
  <c r="N1313" i="1" s="1"/>
  <c r="K1309" i="1"/>
  <c r="N1309" i="1" s="1"/>
  <c r="K1305" i="1"/>
  <c r="N1305" i="1" s="1"/>
  <c r="K1301" i="1"/>
  <c r="N1301" i="1" s="1"/>
  <c r="K1297" i="1"/>
  <c r="N1297" i="1" s="1"/>
  <c r="K1293" i="1"/>
  <c r="N1293" i="1" s="1"/>
  <c r="K1289" i="1"/>
  <c r="N1289" i="1" s="1"/>
  <c r="K1285" i="1"/>
  <c r="N1285" i="1" s="1"/>
  <c r="K1281" i="1"/>
  <c r="N1281" i="1" s="1"/>
  <c r="K1277" i="1"/>
  <c r="N1277" i="1" s="1"/>
  <c r="K1273" i="1"/>
  <c r="N1273" i="1" s="1"/>
  <c r="K1269" i="1"/>
  <c r="N1269" i="1" s="1"/>
  <c r="K1265" i="1"/>
  <c r="N1265" i="1" s="1"/>
  <c r="K1261" i="1"/>
  <c r="N1261" i="1" s="1"/>
  <c r="K1257" i="1"/>
  <c r="N1257" i="1" s="1"/>
  <c r="K1253" i="1"/>
  <c r="N1253" i="1" s="1"/>
  <c r="K1249" i="1"/>
  <c r="N1249" i="1" s="1"/>
  <c r="K1245" i="1"/>
  <c r="N1245" i="1" s="1"/>
  <c r="K1241" i="1"/>
  <c r="N1241" i="1" s="1"/>
  <c r="K1237" i="1"/>
  <c r="N1237" i="1" s="1"/>
  <c r="K1233" i="1"/>
  <c r="N1233" i="1" s="1"/>
  <c r="K1229" i="1"/>
  <c r="N1229" i="1" s="1"/>
  <c r="K1225" i="1"/>
  <c r="N1225" i="1" s="1"/>
  <c r="K1221" i="1"/>
  <c r="N1221" i="1" s="1"/>
  <c r="K1217" i="1"/>
  <c r="N1217" i="1" s="1"/>
  <c r="K1213" i="1"/>
  <c r="N1213" i="1" s="1"/>
  <c r="K1209" i="1"/>
  <c r="N1209" i="1" s="1"/>
  <c r="K1205" i="1"/>
  <c r="N1205" i="1" s="1"/>
  <c r="K1201" i="1"/>
  <c r="N1201" i="1" s="1"/>
  <c r="K1197" i="1"/>
  <c r="N1197" i="1" s="1"/>
  <c r="K1193" i="1"/>
  <c r="N1193" i="1" s="1"/>
  <c r="K1189" i="1"/>
  <c r="N1189" i="1" s="1"/>
  <c r="K1185" i="1"/>
  <c r="N1185" i="1" s="1"/>
  <c r="K1181" i="1"/>
  <c r="N1181" i="1" s="1"/>
  <c r="K1177" i="1"/>
  <c r="N1177" i="1" s="1"/>
  <c r="K1173" i="1"/>
  <c r="N1173" i="1" s="1"/>
  <c r="K1169" i="1"/>
  <c r="N1169" i="1" s="1"/>
  <c r="K1165" i="1"/>
  <c r="N1165" i="1" s="1"/>
  <c r="K1161" i="1"/>
  <c r="N1161" i="1" s="1"/>
  <c r="K1157" i="1"/>
  <c r="N1157" i="1" s="1"/>
  <c r="K1153" i="1"/>
  <c r="N1153" i="1" s="1"/>
  <c r="K1149" i="1"/>
  <c r="N1149" i="1" s="1"/>
  <c r="K1145" i="1"/>
  <c r="N1145" i="1" s="1"/>
  <c r="K1141" i="1"/>
  <c r="N1141" i="1" s="1"/>
  <c r="K1137" i="1"/>
  <c r="N1137" i="1" s="1"/>
  <c r="K1133" i="1"/>
  <c r="N1133" i="1" s="1"/>
  <c r="K1129" i="1"/>
  <c r="N1129" i="1" s="1"/>
  <c r="K1125" i="1"/>
  <c r="N1125" i="1" s="1"/>
  <c r="K1121" i="1"/>
  <c r="N1121" i="1" s="1"/>
  <c r="K1117" i="1"/>
  <c r="N1117" i="1" s="1"/>
  <c r="K1113" i="1"/>
  <c r="N1113" i="1" s="1"/>
  <c r="K1109" i="1"/>
  <c r="N1109" i="1" s="1"/>
  <c r="K1105" i="1"/>
  <c r="N1105" i="1" s="1"/>
  <c r="K1101" i="1"/>
  <c r="N1101" i="1" s="1"/>
  <c r="K1097" i="1"/>
  <c r="N1097" i="1" s="1"/>
  <c r="K1093" i="1"/>
  <c r="N1093" i="1" s="1"/>
  <c r="K1089" i="1"/>
  <c r="N1089" i="1" s="1"/>
  <c r="K1085" i="1"/>
  <c r="N1085" i="1" s="1"/>
  <c r="K1081" i="1"/>
  <c r="N1081" i="1" s="1"/>
  <c r="K1077" i="1"/>
  <c r="N1077" i="1" s="1"/>
  <c r="K1073" i="1"/>
  <c r="N1073" i="1" s="1"/>
  <c r="K1069" i="1"/>
  <c r="N1069" i="1" s="1"/>
  <c r="K1065" i="1"/>
  <c r="N1065" i="1" s="1"/>
  <c r="K1061" i="1"/>
  <c r="N1061" i="1" s="1"/>
  <c r="K1057" i="1"/>
  <c r="N1057" i="1" s="1"/>
  <c r="K1053" i="1"/>
  <c r="N1053" i="1" s="1"/>
  <c r="K1049" i="1"/>
  <c r="N1049" i="1" s="1"/>
  <c r="K1045" i="1"/>
  <c r="N1045" i="1" s="1"/>
  <c r="K1041" i="1"/>
  <c r="N1041" i="1" s="1"/>
  <c r="K1037" i="1"/>
  <c r="N1037" i="1" s="1"/>
  <c r="K1033" i="1"/>
  <c r="N1033" i="1" s="1"/>
  <c r="K1029" i="1"/>
  <c r="N1029" i="1" s="1"/>
  <c r="K1025" i="1"/>
  <c r="N1025" i="1" s="1"/>
  <c r="K1021" i="1"/>
  <c r="N1021" i="1" s="1"/>
  <c r="K1017" i="1"/>
  <c r="N1017" i="1" s="1"/>
  <c r="K1013" i="1"/>
  <c r="N1013" i="1" s="1"/>
  <c r="K1009" i="1"/>
  <c r="N1009" i="1" s="1"/>
  <c r="K1005" i="1"/>
  <c r="N1005" i="1" s="1"/>
  <c r="K1001" i="1"/>
  <c r="N1001" i="1" s="1"/>
  <c r="K997" i="1"/>
  <c r="N997" i="1" s="1"/>
  <c r="K993" i="1"/>
  <c r="N993" i="1" s="1"/>
  <c r="K989" i="1"/>
  <c r="N989" i="1" s="1"/>
  <c r="K985" i="1"/>
  <c r="N985" i="1" s="1"/>
  <c r="K981" i="1"/>
  <c r="N981" i="1" s="1"/>
  <c r="K977" i="1"/>
  <c r="N977" i="1" s="1"/>
  <c r="K973" i="1"/>
  <c r="N973" i="1" s="1"/>
  <c r="K969" i="1"/>
  <c r="N969" i="1" s="1"/>
  <c r="K965" i="1"/>
  <c r="N965" i="1" s="1"/>
  <c r="K961" i="1"/>
  <c r="N961" i="1" s="1"/>
  <c r="K957" i="1"/>
  <c r="N957" i="1" s="1"/>
  <c r="K953" i="1"/>
  <c r="N953" i="1" s="1"/>
  <c r="K949" i="1"/>
  <c r="N949" i="1" s="1"/>
  <c r="K945" i="1"/>
  <c r="N945" i="1" s="1"/>
  <c r="K941" i="1"/>
  <c r="N941" i="1" s="1"/>
  <c r="K937" i="1"/>
  <c r="N937" i="1" s="1"/>
  <c r="K933" i="1"/>
  <c r="N933" i="1" s="1"/>
  <c r="K929" i="1"/>
  <c r="N929" i="1" s="1"/>
  <c r="K925" i="1"/>
  <c r="N925" i="1" s="1"/>
  <c r="K921" i="1"/>
  <c r="N921" i="1" s="1"/>
  <c r="K917" i="1"/>
  <c r="N917" i="1" s="1"/>
  <c r="K913" i="1"/>
  <c r="N913" i="1" s="1"/>
  <c r="K909" i="1"/>
  <c r="N909" i="1" s="1"/>
  <c r="K905" i="1"/>
  <c r="N905" i="1" s="1"/>
  <c r="K901" i="1"/>
  <c r="N901" i="1" s="1"/>
  <c r="K897" i="1"/>
  <c r="N897" i="1" s="1"/>
  <c r="K893" i="1"/>
  <c r="N893" i="1" s="1"/>
  <c r="K889" i="1"/>
  <c r="N889" i="1" s="1"/>
  <c r="K885" i="1"/>
  <c r="N885" i="1" s="1"/>
  <c r="K881" i="1"/>
  <c r="N881" i="1" s="1"/>
  <c r="K877" i="1"/>
  <c r="N877" i="1" s="1"/>
  <c r="K873" i="1"/>
  <c r="N873" i="1" s="1"/>
  <c r="K869" i="1"/>
  <c r="N869" i="1" s="1"/>
  <c r="K865" i="1"/>
  <c r="N865" i="1" s="1"/>
  <c r="K861" i="1"/>
  <c r="N861" i="1" s="1"/>
  <c r="K857" i="1"/>
  <c r="N857" i="1" s="1"/>
  <c r="K853" i="1"/>
  <c r="N853" i="1" s="1"/>
  <c r="K849" i="1"/>
  <c r="N849" i="1" s="1"/>
  <c r="K845" i="1"/>
  <c r="N845" i="1" s="1"/>
  <c r="K841" i="1"/>
  <c r="N841" i="1" s="1"/>
  <c r="K837" i="1"/>
  <c r="N837" i="1" s="1"/>
  <c r="K833" i="1"/>
  <c r="N833" i="1" s="1"/>
  <c r="K829" i="1"/>
  <c r="N829" i="1" s="1"/>
  <c r="K825" i="1"/>
  <c r="N825" i="1" s="1"/>
  <c r="K821" i="1"/>
  <c r="N821" i="1" s="1"/>
  <c r="K817" i="1"/>
  <c r="N817" i="1" s="1"/>
  <c r="K813" i="1"/>
  <c r="N813" i="1" s="1"/>
  <c r="K809" i="1"/>
  <c r="N809" i="1" s="1"/>
  <c r="K805" i="1"/>
  <c r="N805" i="1" s="1"/>
  <c r="K801" i="1"/>
  <c r="N801" i="1" s="1"/>
  <c r="K797" i="1"/>
  <c r="N797" i="1" s="1"/>
  <c r="K793" i="1"/>
  <c r="N793" i="1" s="1"/>
  <c r="K789" i="1"/>
  <c r="N789" i="1" s="1"/>
  <c r="K785" i="1"/>
  <c r="N785" i="1" s="1"/>
  <c r="K781" i="1"/>
  <c r="N781" i="1" s="1"/>
  <c r="K777" i="1"/>
  <c r="N777" i="1" s="1"/>
  <c r="K773" i="1"/>
  <c r="N773" i="1" s="1"/>
  <c r="K769" i="1"/>
  <c r="N769" i="1" s="1"/>
  <c r="K765" i="1"/>
  <c r="N765" i="1" s="1"/>
  <c r="K761" i="1"/>
  <c r="N761" i="1" s="1"/>
  <c r="K757" i="1"/>
  <c r="N757" i="1" s="1"/>
  <c r="K753" i="1"/>
  <c r="N753" i="1" s="1"/>
  <c r="K749" i="1"/>
  <c r="N749" i="1" s="1"/>
  <c r="K745" i="1"/>
  <c r="N745" i="1" s="1"/>
  <c r="K741" i="1"/>
  <c r="N741" i="1" s="1"/>
  <c r="K737" i="1"/>
  <c r="N737" i="1" s="1"/>
  <c r="K733" i="1"/>
  <c r="N733" i="1" s="1"/>
  <c r="K729" i="1"/>
  <c r="N729" i="1" s="1"/>
  <c r="K725" i="1"/>
  <c r="N725" i="1" s="1"/>
  <c r="K721" i="1"/>
  <c r="N721" i="1" s="1"/>
  <c r="K717" i="1"/>
  <c r="N717" i="1" s="1"/>
  <c r="K713" i="1"/>
  <c r="N713" i="1" s="1"/>
  <c r="K709" i="1"/>
  <c r="N709" i="1" s="1"/>
  <c r="K705" i="1"/>
  <c r="N705" i="1" s="1"/>
  <c r="K701" i="1"/>
  <c r="N701" i="1" s="1"/>
  <c r="K697" i="1"/>
  <c r="N697" i="1" s="1"/>
  <c r="K693" i="1"/>
  <c r="N693" i="1" s="1"/>
  <c r="K689" i="1"/>
  <c r="N689" i="1" s="1"/>
  <c r="K685" i="1"/>
  <c r="N685" i="1" s="1"/>
  <c r="K681" i="1"/>
  <c r="N681" i="1" s="1"/>
  <c r="K677" i="1"/>
  <c r="N677" i="1" s="1"/>
  <c r="K673" i="1"/>
  <c r="N673" i="1" s="1"/>
  <c r="K669" i="1"/>
  <c r="N669" i="1" s="1"/>
  <c r="K665" i="1"/>
  <c r="N665" i="1" s="1"/>
  <c r="K661" i="1"/>
  <c r="N661" i="1" s="1"/>
  <c r="K657" i="1"/>
  <c r="N657" i="1" s="1"/>
  <c r="K653" i="1"/>
  <c r="N653" i="1" s="1"/>
  <c r="K649" i="1"/>
  <c r="N649" i="1" s="1"/>
  <c r="K645" i="1"/>
  <c r="N645" i="1" s="1"/>
  <c r="K641" i="1"/>
  <c r="N641" i="1" s="1"/>
  <c r="K637" i="1"/>
  <c r="N637" i="1" s="1"/>
  <c r="K633" i="1"/>
  <c r="N633" i="1" s="1"/>
  <c r="K629" i="1"/>
  <c r="N629" i="1" s="1"/>
  <c r="K625" i="1"/>
  <c r="N625" i="1" s="1"/>
  <c r="K621" i="1"/>
  <c r="N621" i="1" s="1"/>
  <c r="K617" i="1"/>
  <c r="N617" i="1" s="1"/>
  <c r="K613" i="1"/>
  <c r="N613" i="1" s="1"/>
  <c r="K609" i="1"/>
  <c r="N609" i="1" s="1"/>
  <c r="K605" i="1"/>
  <c r="N605" i="1" s="1"/>
  <c r="K601" i="1"/>
  <c r="N601" i="1" s="1"/>
  <c r="K597" i="1"/>
  <c r="N597" i="1" s="1"/>
  <c r="K593" i="1"/>
  <c r="N593" i="1" s="1"/>
  <c r="K589" i="1"/>
  <c r="N589" i="1" s="1"/>
  <c r="K585" i="1"/>
  <c r="N585" i="1" s="1"/>
  <c r="K581" i="1"/>
  <c r="N581" i="1" s="1"/>
  <c r="K577" i="1"/>
  <c r="N577" i="1" s="1"/>
  <c r="K573" i="1"/>
  <c r="N573" i="1" s="1"/>
  <c r="K569" i="1"/>
  <c r="N569" i="1" s="1"/>
  <c r="K565" i="1"/>
  <c r="N565" i="1" s="1"/>
  <c r="K561" i="1"/>
  <c r="N561" i="1" s="1"/>
  <c r="K557" i="1"/>
  <c r="N557" i="1" s="1"/>
  <c r="K553" i="1"/>
  <c r="N553" i="1" s="1"/>
  <c r="K549" i="1"/>
  <c r="N549" i="1" s="1"/>
  <c r="K545" i="1"/>
  <c r="N545" i="1" s="1"/>
  <c r="K541" i="1"/>
  <c r="N541" i="1" s="1"/>
  <c r="K537" i="1"/>
  <c r="N537" i="1" s="1"/>
  <c r="K533" i="1"/>
  <c r="N533" i="1" s="1"/>
  <c r="K529" i="1"/>
  <c r="N529" i="1" s="1"/>
  <c r="K525" i="1"/>
  <c r="N525" i="1" s="1"/>
  <c r="K521" i="1"/>
  <c r="N521" i="1" s="1"/>
  <c r="K517" i="1"/>
  <c r="N517" i="1" s="1"/>
  <c r="K513" i="1"/>
  <c r="N513" i="1" s="1"/>
  <c r="K509" i="1"/>
  <c r="N509" i="1" s="1"/>
  <c r="K505" i="1"/>
  <c r="N505" i="1" s="1"/>
  <c r="K501" i="1"/>
  <c r="N501" i="1" s="1"/>
  <c r="K497" i="1"/>
  <c r="N497" i="1" s="1"/>
  <c r="K493" i="1"/>
  <c r="N493" i="1" s="1"/>
  <c r="K489" i="1"/>
  <c r="N489" i="1" s="1"/>
  <c r="K485" i="1"/>
  <c r="N485" i="1" s="1"/>
  <c r="K481" i="1"/>
  <c r="N481" i="1" s="1"/>
  <c r="K477" i="1"/>
  <c r="N477" i="1" s="1"/>
  <c r="K473" i="1"/>
  <c r="N473" i="1" s="1"/>
  <c r="K469" i="1"/>
  <c r="N469" i="1" s="1"/>
  <c r="K465" i="1"/>
  <c r="N465" i="1" s="1"/>
  <c r="K461" i="1"/>
  <c r="N461" i="1" s="1"/>
  <c r="K457" i="1"/>
  <c r="N457" i="1" s="1"/>
  <c r="K453" i="1"/>
  <c r="N453" i="1" s="1"/>
  <c r="K449" i="1"/>
  <c r="N449" i="1" s="1"/>
  <c r="K445" i="1"/>
  <c r="N445" i="1" s="1"/>
  <c r="K441" i="1"/>
  <c r="N441" i="1" s="1"/>
  <c r="K437" i="1"/>
  <c r="N437" i="1" s="1"/>
  <c r="K433" i="1"/>
  <c r="N433" i="1" s="1"/>
  <c r="K429" i="1"/>
  <c r="N429" i="1" s="1"/>
  <c r="K425" i="1"/>
  <c r="N425" i="1" s="1"/>
  <c r="K421" i="1"/>
  <c r="N421" i="1" s="1"/>
  <c r="K417" i="1"/>
  <c r="N417" i="1" s="1"/>
  <c r="K413" i="1"/>
  <c r="N413" i="1" s="1"/>
  <c r="K409" i="1"/>
  <c r="N409" i="1" s="1"/>
  <c r="K405" i="1"/>
  <c r="N405" i="1" s="1"/>
  <c r="K401" i="1"/>
  <c r="N401" i="1" s="1"/>
  <c r="K397" i="1"/>
  <c r="N397" i="1" s="1"/>
  <c r="K393" i="1"/>
  <c r="N393" i="1" s="1"/>
  <c r="K389" i="1"/>
  <c r="N389" i="1" s="1"/>
  <c r="K385" i="1"/>
  <c r="N385" i="1" s="1"/>
  <c r="K381" i="1"/>
  <c r="N381" i="1" s="1"/>
  <c r="K377" i="1"/>
  <c r="N377" i="1" s="1"/>
  <c r="K373" i="1"/>
  <c r="N373" i="1" s="1"/>
  <c r="K369" i="1"/>
  <c r="N369" i="1" s="1"/>
  <c r="K365" i="1"/>
  <c r="N365" i="1" s="1"/>
  <c r="K361" i="1"/>
  <c r="N361" i="1" s="1"/>
  <c r="K357" i="1"/>
  <c r="N357" i="1" s="1"/>
  <c r="K353" i="1"/>
  <c r="N353" i="1" s="1"/>
  <c r="K349" i="1"/>
  <c r="N349" i="1" s="1"/>
  <c r="K345" i="1"/>
  <c r="N345" i="1" s="1"/>
  <c r="K341" i="1"/>
  <c r="N341" i="1" s="1"/>
  <c r="K337" i="1"/>
  <c r="N337" i="1" s="1"/>
  <c r="K333" i="1"/>
  <c r="N333" i="1" s="1"/>
  <c r="K329" i="1"/>
  <c r="N329" i="1" s="1"/>
  <c r="K325" i="1"/>
  <c r="N325" i="1" s="1"/>
  <c r="K321" i="1"/>
  <c r="N321" i="1" s="1"/>
  <c r="K317" i="1"/>
  <c r="N317" i="1" s="1"/>
  <c r="K313" i="1"/>
  <c r="N313" i="1" s="1"/>
  <c r="K309" i="1"/>
  <c r="N309" i="1" s="1"/>
  <c r="K305" i="1"/>
  <c r="N305" i="1" s="1"/>
  <c r="K301" i="1"/>
  <c r="N301" i="1" s="1"/>
  <c r="K297" i="1"/>
  <c r="N297" i="1" s="1"/>
  <c r="K293" i="1"/>
  <c r="N293" i="1" s="1"/>
  <c r="K289" i="1"/>
  <c r="N289" i="1" s="1"/>
  <c r="K285" i="1"/>
  <c r="N285" i="1" s="1"/>
  <c r="K281" i="1"/>
  <c r="N281" i="1" s="1"/>
  <c r="K277" i="1"/>
  <c r="N277" i="1" s="1"/>
  <c r="K273" i="1"/>
  <c r="N273" i="1" s="1"/>
  <c r="K269" i="1"/>
  <c r="N269" i="1" s="1"/>
  <c r="K265" i="1"/>
  <c r="N265" i="1" s="1"/>
  <c r="K261" i="1"/>
  <c r="N261" i="1" s="1"/>
  <c r="K257" i="1"/>
  <c r="N257" i="1" s="1"/>
  <c r="K253" i="1"/>
  <c r="N253" i="1" s="1"/>
  <c r="K249" i="1"/>
  <c r="N249" i="1" s="1"/>
  <c r="K245" i="1"/>
  <c r="N245" i="1" s="1"/>
  <c r="K241" i="1"/>
  <c r="N241" i="1" s="1"/>
  <c r="K237" i="1"/>
  <c r="N237" i="1" s="1"/>
  <c r="K233" i="1"/>
  <c r="N233" i="1" s="1"/>
  <c r="K229" i="1"/>
  <c r="N229" i="1" s="1"/>
  <c r="K225" i="1"/>
  <c r="N225" i="1" s="1"/>
  <c r="K221" i="1"/>
  <c r="N221" i="1" s="1"/>
  <c r="K217" i="1"/>
  <c r="N217" i="1" s="1"/>
  <c r="K213" i="1"/>
  <c r="N213" i="1" s="1"/>
  <c r="K209" i="1"/>
  <c r="N209" i="1" s="1"/>
  <c r="K205" i="1"/>
  <c r="N205" i="1" s="1"/>
  <c r="K201" i="1"/>
  <c r="N201" i="1" s="1"/>
  <c r="K197" i="1"/>
  <c r="N197" i="1" s="1"/>
  <c r="K193" i="1"/>
  <c r="N193" i="1" s="1"/>
  <c r="K189" i="1"/>
  <c r="N189" i="1" s="1"/>
  <c r="K185" i="1"/>
  <c r="N185" i="1" s="1"/>
  <c r="K181" i="1"/>
  <c r="N181" i="1" s="1"/>
  <c r="K177" i="1"/>
  <c r="N177" i="1" s="1"/>
  <c r="K173" i="1"/>
  <c r="N173" i="1" s="1"/>
  <c r="K169" i="1"/>
  <c r="N169" i="1" s="1"/>
  <c r="K165" i="1"/>
  <c r="N165" i="1" s="1"/>
  <c r="K161" i="1"/>
  <c r="N161" i="1" s="1"/>
  <c r="K157" i="1"/>
  <c r="N157" i="1" s="1"/>
  <c r="K153" i="1"/>
  <c r="N153" i="1" s="1"/>
  <c r="K149" i="1"/>
  <c r="N149" i="1" s="1"/>
  <c r="K145" i="1"/>
  <c r="N145" i="1" s="1"/>
  <c r="K141" i="1"/>
  <c r="N141" i="1" s="1"/>
  <c r="K137" i="1"/>
  <c r="N137" i="1" s="1"/>
  <c r="K133" i="1"/>
  <c r="N133" i="1" s="1"/>
  <c r="K129" i="1"/>
  <c r="N129" i="1" s="1"/>
  <c r="K125" i="1"/>
  <c r="N125" i="1" s="1"/>
  <c r="K121" i="1"/>
  <c r="N121" i="1" s="1"/>
  <c r="K117" i="1"/>
  <c r="N117" i="1" s="1"/>
  <c r="K113" i="1"/>
  <c r="N113" i="1" s="1"/>
  <c r="K109" i="1"/>
  <c r="N109" i="1" s="1"/>
  <c r="K105" i="1"/>
  <c r="N105" i="1" s="1"/>
  <c r="K101" i="1"/>
  <c r="N101" i="1" s="1"/>
  <c r="K97" i="1"/>
  <c r="N97" i="1" s="1"/>
  <c r="K93" i="1"/>
  <c r="N93" i="1" s="1"/>
  <c r="K89" i="1"/>
  <c r="N89" i="1" s="1"/>
  <c r="K85" i="1"/>
  <c r="N85" i="1" s="1"/>
  <c r="K81" i="1"/>
  <c r="N81" i="1" s="1"/>
  <c r="K77" i="1"/>
  <c r="N77" i="1" s="1"/>
  <c r="K73" i="1"/>
  <c r="N73" i="1" s="1"/>
  <c r="K69" i="1"/>
  <c r="N69" i="1" s="1"/>
  <c r="K65" i="1"/>
  <c r="N65" i="1" s="1"/>
  <c r="K61" i="1"/>
  <c r="N61" i="1" s="1"/>
  <c r="K57" i="1"/>
  <c r="N57" i="1" s="1"/>
  <c r="K53" i="1"/>
  <c r="N53" i="1" s="1"/>
  <c r="K49" i="1"/>
  <c r="N49" i="1" s="1"/>
  <c r="K45" i="1"/>
  <c r="N45" i="1" s="1"/>
  <c r="K41" i="1"/>
  <c r="N41" i="1" s="1"/>
  <c r="K37" i="1"/>
  <c r="N37" i="1" s="1"/>
  <c r="K33" i="1"/>
  <c r="N33" i="1" s="1"/>
  <c r="K29" i="1"/>
  <c r="N29" i="1" s="1"/>
  <c r="K25" i="1"/>
  <c r="N25" i="1" s="1"/>
  <c r="K21" i="1"/>
  <c r="N21" i="1" s="1"/>
  <c r="K17" i="1"/>
  <c r="N17" i="1" s="1"/>
  <c r="K13" i="1"/>
  <c r="N13" i="1" s="1"/>
  <c r="K9" i="1"/>
  <c r="N9" i="1" s="1"/>
  <c r="K5" i="1"/>
  <c r="N5" i="1" s="1"/>
  <c r="K688" i="1"/>
  <c r="N688" i="1" s="1"/>
  <c r="K684" i="1"/>
  <c r="N684" i="1" s="1"/>
  <c r="K680" i="1"/>
  <c r="N680" i="1" s="1"/>
  <c r="K676" i="1"/>
  <c r="N676" i="1" s="1"/>
  <c r="K672" i="1"/>
  <c r="N672" i="1" s="1"/>
  <c r="K668" i="1"/>
  <c r="N668" i="1" s="1"/>
  <c r="K664" i="1"/>
  <c r="N664" i="1" s="1"/>
  <c r="K660" i="1"/>
  <c r="N660" i="1" s="1"/>
  <c r="K656" i="1"/>
  <c r="N656" i="1" s="1"/>
  <c r="K652" i="1"/>
  <c r="N652" i="1" s="1"/>
  <c r="K648" i="1"/>
  <c r="N648" i="1" s="1"/>
  <c r="K644" i="1"/>
  <c r="N644" i="1" s="1"/>
  <c r="K640" i="1"/>
  <c r="N640" i="1" s="1"/>
  <c r="K636" i="1"/>
  <c r="N636" i="1" s="1"/>
  <c r="K632" i="1"/>
  <c r="N632" i="1" s="1"/>
  <c r="K628" i="1"/>
  <c r="N628" i="1" s="1"/>
  <c r="K624" i="1"/>
  <c r="N624" i="1" s="1"/>
  <c r="K620" i="1"/>
  <c r="N620" i="1" s="1"/>
  <c r="K616" i="1"/>
  <c r="N616" i="1" s="1"/>
  <c r="K612" i="1"/>
  <c r="N612" i="1" s="1"/>
  <c r="K608" i="1"/>
  <c r="N608" i="1" s="1"/>
  <c r="K604" i="1"/>
  <c r="N604" i="1" s="1"/>
  <c r="K600" i="1"/>
  <c r="N600" i="1" s="1"/>
  <c r="K596" i="1"/>
  <c r="N596" i="1" s="1"/>
  <c r="K592" i="1"/>
  <c r="N592" i="1" s="1"/>
  <c r="K588" i="1"/>
  <c r="N588" i="1" s="1"/>
  <c r="K584" i="1"/>
  <c r="N584" i="1" s="1"/>
  <c r="K580" i="1"/>
  <c r="N580" i="1" s="1"/>
  <c r="K576" i="1"/>
  <c r="N576" i="1" s="1"/>
  <c r="K572" i="1"/>
  <c r="N572" i="1" s="1"/>
  <c r="K568" i="1"/>
  <c r="N568" i="1" s="1"/>
  <c r="K564" i="1"/>
  <c r="N564" i="1" s="1"/>
  <c r="K560" i="1"/>
  <c r="N560" i="1" s="1"/>
  <c r="K556" i="1"/>
  <c r="N556" i="1" s="1"/>
  <c r="K552" i="1"/>
  <c r="N552" i="1" s="1"/>
  <c r="K548" i="1"/>
  <c r="N548" i="1" s="1"/>
  <c r="K544" i="1"/>
  <c r="N544" i="1" s="1"/>
  <c r="K540" i="1"/>
  <c r="N540" i="1" s="1"/>
  <c r="K536" i="1"/>
  <c r="N536" i="1" s="1"/>
  <c r="K532" i="1"/>
  <c r="N532" i="1" s="1"/>
  <c r="K528" i="1"/>
  <c r="N528" i="1" s="1"/>
  <c r="K524" i="1"/>
  <c r="N524" i="1" s="1"/>
  <c r="K520" i="1"/>
  <c r="N520" i="1" s="1"/>
  <c r="K516" i="1"/>
  <c r="N516" i="1" s="1"/>
  <c r="K512" i="1"/>
  <c r="N512" i="1" s="1"/>
  <c r="K508" i="1"/>
  <c r="N508" i="1" s="1"/>
  <c r="K504" i="1"/>
  <c r="N504" i="1" s="1"/>
  <c r="K500" i="1"/>
  <c r="N500" i="1" s="1"/>
  <c r="K496" i="1"/>
  <c r="N496" i="1" s="1"/>
  <c r="K492" i="1"/>
  <c r="N492" i="1" s="1"/>
  <c r="K488" i="1"/>
  <c r="N488" i="1" s="1"/>
  <c r="K484" i="1"/>
  <c r="N484" i="1" s="1"/>
  <c r="K480" i="1"/>
  <c r="N480" i="1" s="1"/>
  <c r="K476" i="1"/>
  <c r="N476" i="1" s="1"/>
  <c r="K472" i="1"/>
  <c r="N472" i="1" s="1"/>
  <c r="K468" i="1"/>
  <c r="N468" i="1" s="1"/>
  <c r="K464" i="1"/>
  <c r="N464" i="1" s="1"/>
  <c r="K460" i="1"/>
  <c r="N460" i="1" s="1"/>
  <c r="K456" i="1"/>
  <c r="N456" i="1" s="1"/>
  <c r="K452" i="1"/>
  <c r="N452" i="1" s="1"/>
  <c r="K448" i="1"/>
  <c r="N448" i="1" s="1"/>
  <c r="K444" i="1"/>
  <c r="N444" i="1" s="1"/>
  <c r="K440" i="1"/>
  <c r="N440" i="1" s="1"/>
  <c r="K436" i="1"/>
  <c r="N436" i="1" s="1"/>
  <c r="K432" i="1"/>
  <c r="N432" i="1" s="1"/>
  <c r="K428" i="1"/>
  <c r="N428" i="1" s="1"/>
  <c r="K424" i="1"/>
  <c r="N424" i="1" s="1"/>
  <c r="K420" i="1"/>
  <c r="N420" i="1" s="1"/>
  <c r="K416" i="1"/>
  <c r="N416" i="1" s="1"/>
  <c r="K412" i="1"/>
  <c r="N412" i="1" s="1"/>
  <c r="K408" i="1"/>
  <c r="N408" i="1" s="1"/>
  <c r="K404" i="1"/>
  <c r="N404" i="1" s="1"/>
  <c r="K400" i="1"/>
  <c r="N400" i="1" s="1"/>
  <c r="K396" i="1"/>
  <c r="N396" i="1" s="1"/>
  <c r="K392" i="1"/>
  <c r="N392" i="1" s="1"/>
  <c r="K388" i="1"/>
  <c r="N388" i="1" s="1"/>
  <c r="K384" i="1"/>
  <c r="N384" i="1" s="1"/>
  <c r="K380" i="1"/>
  <c r="N380" i="1" s="1"/>
  <c r="K376" i="1"/>
  <c r="N376" i="1" s="1"/>
  <c r="K372" i="1"/>
  <c r="N372" i="1" s="1"/>
  <c r="K368" i="1"/>
  <c r="N368" i="1" s="1"/>
  <c r="K364" i="1"/>
  <c r="N364" i="1" s="1"/>
  <c r="K360" i="1"/>
  <c r="N360" i="1" s="1"/>
  <c r="K356" i="1"/>
  <c r="N356" i="1" s="1"/>
  <c r="K352" i="1"/>
  <c r="N352" i="1" s="1"/>
  <c r="K348" i="1"/>
  <c r="N348" i="1" s="1"/>
  <c r="K344" i="1"/>
  <c r="N344" i="1" s="1"/>
  <c r="K340" i="1"/>
  <c r="N340" i="1" s="1"/>
  <c r="K336" i="1"/>
  <c r="N336" i="1" s="1"/>
  <c r="K332" i="1"/>
  <c r="N332" i="1" s="1"/>
  <c r="K328" i="1"/>
  <c r="N328" i="1" s="1"/>
  <c r="K324" i="1"/>
  <c r="N324" i="1" s="1"/>
  <c r="K320" i="1"/>
  <c r="N320" i="1" s="1"/>
  <c r="K316" i="1"/>
  <c r="N316" i="1" s="1"/>
  <c r="K312" i="1"/>
  <c r="N312" i="1" s="1"/>
  <c r="K308" i="1"/>
  <c r="N308" i="1" s="1"/>
  <c r="K304" i="1"/>
  <c r="N304" i="1" s="1"/>
  <c r="K300" i="1"/>
  <c r="N300" i="1" s="1"/>
  <c r="K296" i="1"/>
  <c r="N296" i="1" s="1"/>
  <c r="K292" i="1"/>
  <c r="N292" i="1" s="1"/>
  <c r="K288" i="1"/>
  <c r="N288" i="1" s="1"/>
  <c r="K284" i="1"/>
  <c r="N284" i="1" s="1"/>
  <c r="K280" i="1"/>
  <c r="N280" i="1" s="1"/>
  <c r="K276" i="1"/>
  <c r="N276" i="1" s="1"/>
  <c r="K272" i="1"/>
  <c r="N272" i="1" s="1"/>
  <c r="K268" i="1"/>
  <c r="N268" i="1" s="1"/>
  <c r="K264" i="1"/>
  <c r="N264" i="1" s="1"/>
  <c r="K260" i="1"/>
  <c r="N260" i="1" s="1"/>
  <c r="K256" i="1"/>
  <c r="N256" i="1" s="1"/>
  <c r="K252" i="1"/>
  <c r="N252" i="1" s="1"/>
  <c r="K248" i="1"/>
  <c r="N248" i="1" s="1"/>
  <c r="K244" i="1"/>
  <c r="N244" i="1" s="1"/>
  <c r="K240" i="1"/>
  <c r="N240" i="1" s="1"/>
  <c r="K236" i="1"/>
  <c r="N236" i="1" s="1"/>
  <c r="K232" i="1"/>
  <c r="N232" i="1" s="1"/>
  <c r="K228" i="1"/>
  <c r="N228" i="1" s="1"/>
  <c r="K224" i="1"/>
  <c r="N224" i="1" s="1"/>
  <c r="K220" i="1"/>
  <c r="N220" i="1" s="1"/>
  <c r="K216" i="1"/>
  <c r="N216" i="1" s="1"/>
  <c r="K212" i="1"/>
  <c r="N212" i="1" s="1"/>
  <c r="K208" i="1"/>
  <c r="N208" i="1" s="1"/>
  <c r="K204" i="1"/>
  <c r="N204" i="1" s="1"/>
  <c r="K200" i="1"/>
  <c r="N200" i="1" s="1"/>
  <c r="K196" i="1"/>
  <c r="N196" i="1" s="1"/>
  <c r="K192" i="1"/>
  <c r="N192" i="1" s="1"/>
  <c r="K188" i="1"/>
  <c r="N188" i="1" s="1"/>
  <c r="K184" i="1"/>
  <c r="N184" i="1" s="1"/>
  <c r="K180" i="1"/>
  <c r="N180" i="1" s="1"/>
  <c r="K176" i="1"/>
  <c r="N176" i="1" s="1"/>
  <c r="K172" i="1"/>
  <c r="N172" i="1" s="1"/>
  <c r="K168" i="1"/>
  <c r="N168" i="1" s="1"/>
  <c r="K164" i="1"/>
  <c r="N164" i="1" s="1"/>
  <c r="K160" i="1"/>
  <c r="N160" i="1" s="1"/>
  <c r="K156" i="1"/>
  <c r="N156" i="1" s="1"/>
  <c r="K152" i="1"/>
  <c r="N152" i="1" s="1"/>
  <c r="K148" i="1"/>
  <c r="N148" i="1" s="1"/>
  <c r="K144" i="1"/>
  <c r="N144" i="1" s="1"/>
  <c r="K140" i="1"/>
  <c r="N140" i="1" s="1"/>
  <c r="K136" i="1"/>
  <c r="N136" i="1" s="1"/>
  <c r="K132" i="1"/>
  <c r="N132" i="1" s="1"/>
  <c r="K128" i="1"/>
  <c r="N128" i="1" s="1"/>
  <c r="K124" i="1"/>
  <c r="N124" i="1" s="1"/>
  <c r="K120" i="1"/>
  <c r="N120" i="1" s="1"/>
  <c r="K116" i="1"/>
  <c r="N116" i="1" s="1"/>
  <c r="K112" i="1"/>
  <c r="N112" i="1" s="1"/>
  <c r="K108" i="1"/>
  <c r="N108" i="1" s="1"/>
  <c r="K104" i="1"/>
  <c r="N104" i="1" s="1"/>
  <c r="K100" i="1"/>
  <c r="N100" i="1" s="1"/>
  <c r="K96" i="1"/>
  <c r="N96" i="1" s="1"/>
  <c r="K92" i="1"/>
  <c r="N92" i="1" s="1"/>
  <c r="K88" i="1"/>
  <c r="N88" i="1" s="1"/>
  <c r="K84" i="1"/>
  <c r="N84" i="1" s="1"/>
  <c r="K80" i="1"/>
  <c r="N80" i="1" s="1"/>
  <c r="K76" i="1"/>
  <c r="N76" i="1" s="1"/>
  <c r="K72" i="1"/>
  <c r="N72" i="1" s="1"/>
  <c r="K68" i="1"/>
  <c r="N68" i="1" s="1"/>
  <c r="K64" i="1"/>
  <c r="N64" i="1" s="1"/>
  <c r="K60" i="1"/>
  <c r="N60" i="1" s="1"/>
  <c r="K56" i="1"/>
  <c r="N56" i="1" s="1"/>
  <c r="K52" i="1"/>
  <c r="N52" i="1" s="1"/>
  <c r="K48" i="1"/>
  <c r="N48" i="1" s="1"/>
  <c r="K44" i="1"/>
  <c r="N44" i="1" s="1"/>
  <c r="K40" i="1"/>
  <c r="N40" i="1" s="1"/>
  <c r="K36" i="1"/>
  <c r="N36" i="1" s="1"/>
  <c r="K687" i="1"/>
  <c r="N687" i="1" s="1"/>
  <c r="K683" i="1"/>
  <c r="N683" i="1" s="1"/>
  <c r="K679" i="1"/>
  <c r="N679" i="1" s="1"/>
  <c r="K675" i="1"/>
  <c r="N675" i="1" s="1"/>
  <c r="K671" i="1"/>
  <c r="N671" i="1" s="1"/>
  <c r="K667" i="1"/>
  <c r="N667" i="1" s="1"/>
  <c r="K663" i="1"/>
  <c r="N663" i="1" s="1"/>
  <c r="K659" i="1"/>
  <c r="N659" i="1" s="1"/>
  <c r="K655" i="1"/>
  <c r="N655" i="1" s="1"/>
  <c r="K651" i="1"/>
  <c r="N651" i="1" s="1"/>
  <c r="K647" i="1"/>
  <c r="N647" i="1" s="1"/>
  <c r="K643" i="1"/>
  <c r="N643" i="1" s="1"/>
  <c r="K639" i="1"/>
  <c r="N639" i="1" s="1"/>
  <c r="K635" i="1"/>
  <c r="N635" i="1" s="1"/>
  <c r="K631" i="1"/>
  <c r="N631" i="1" s="1"/>
  <c r="K627" i="1"/>
  <c r="N627" i="1" s="1"/>
  <c r="K623" i="1"/>
  <c r="N623" i="1" s="1"/>
  <c r="K619" i="1"/>
  <c r="N619" i="1" s="1"/>
  <c r="K615" i="1"/>
  <c r="N615" i="1" s="1"/>
  <c r="K611" i="1"/>
  <c r="N611" i="1" s="1"/>
  <c r="K607" i="1"/>
  <c r="N607" i="1" s="1"/>
  <c r="K603" i="1"/>
  <c r="N603" i="1" s="1"/>
  <c r="K599" i="1"/>
  <c r="N599" i="1" s="1"/>
  <c r="K595" i="1"/>
  <c r="N595" i="1" s="1"/>
  <c r="K591" i="1"/>
  <c r="N591" i="1" s="1"/>
  <c r="K587" i="1"/>
  <c r="N587" i="1" s="1"/>
  <c r="K583" i="1"/>
  <c r="N583" i="1" s="1"/>
  <c r="K579" i="1"/>
  <c r="N579" i="1" s="1"/>
  <c r="K575" i="1"/>
  <c r="N575" i="1" s="1"/>
  <c r="K571" i="1"/>
  <c r="N571" i="1" s="1"/>
  <c r="K567" i="1"/>
  <c r="N567" i="1" s="1"/>
  <c r="K563" i="1"/>
  <c r="N563" i="1" s="1"/>
  <c r="K559" i="1"/>
  <c r="N559" i="1" s="1"/>
  <c r="K555" i="1"/>
  <c r="N555" i="1" s="1"/>
  <c r="K551" i="1"/>
  <c r="N551" i="1" s="1"/>
  <c r="K547" i="1"/>
  <c r="N547" i="1" s="1"/>
  <c r="K543" i="1"/>
  <c r="N543" i="1" s="1"/>
  <c r="K539" i="1"/>
  <c r="N539" i="1" s="1"/>
  <c r="K535" i="1"/>
  <c r="N535" i="1" s="1"/>
  <c r="K531" i="1"/>
  <c r="N531" i="1" s="1"/>
  <c r="K527" i="1"/>
  <c r="N527" i="1" s="1"/>
  <c r="K523" i="1"/>
  <c r="N523" i="1" s="1"/>
  <c r="K519" i="1"/>
  <c r="N519" i="1" s="1"/>
  <c r="K515" i="1"/>
  <c r="N515" i="1" s="1"/>
  <c r="K511" i="1"/>
  <c r="N511" i="1" s="1"/>
  <c r="K507" i="1"/>
  <c r="N507" i="1" s="1"/>
  <c r="K503" i="1"/>
  <c r="N503" i="1" s="1"/>
  <c r="K499" i="1"/>
  <c r="N499" i="1" s="1"/>
  <c r="K495" i="1"/>
  <c r="N495" i="1" s="1"/>
  <c r="K491" i="1"/>
  <c r="N491" i="1" s="1"/>
  <c r="K487" i="1"/>
  <c r="N487" i="1" s="1"/>
  <c r="K483" i="1"/>
  <c r="N483" i="1" s="1"/>
  <c r="K479" i="1"/>
  <c r="N479" i="1" s="1"/>
  <c r="K475" i="1"/>
  <c r="N475" i="1" s="1"/>
  <c r="K471" i="1"/>
  <c r="N471" i="1" s="1"/>
  <c r="K467" i="1"/>
  <c r="N467" i="1" s="1"/>
  <c r="K463" i="1"/>
  <c r="N463" i="1" s="1"/>
  <c r="K459" i="1"/>
  <c r="N459" i="1" s="1"/>
  <c r="K455" i="1"/>
  <c r="N455" i="1" s="1"/>
  <c r="K451" i="1"/>
  <c r="N451" i="1" s="1"/>
  <c r="K447" i="1"/>
  <c r="N447" i="1" s="1"/>
  <c r="K443" i="1"/>
  <c r="N443" i="1" s="1"/>
  <c r="K439" i="1"/>
  <c r="N439" i="1" s="1"/>
  <c r="K435" i="1"/>
  <c r="N435" i="1" s="1"/>
  <c r="K431" i="1"/>
  <c r="N431" i="1" s="1"/>
  <c r="K427" i="1"/>
  <c r="N427" i="1" s="1"/>
  <c r="K423" i="1"/>
  <c r="N423" i="1" s="1"/>
  <c r="K419" i="1"/>
  <c r="N419" i="1" s="1"/>
  <c r="K415" i="1"/>
  <c r="N415" i="1" s="1"/>
  <c r="K411" i="1"/>
  <c r="N411" i="1" s="1"/>
  <c r="K407" i="1"/>
  <c r="N407" i="1" s="1"/>
  <c r="K403" i="1"/>
  <c r="N403" i="1" s="1"/>
  <c r="K399" i="1"/>
  <c r="N399" i="1" s="1"/>
  <c r="K395" i="1"/>
  <c r="N395" i="1" s="1"/>
  <c r="K391" i="1"/>
  <c r="N391" i="1" s="1"/>
  <c r="K387" i="1"/>
  <c r="N387" i="1" s="1"/>
  <c r="K383" i="1"/>
  <c r="N383" i="1" s="1"/>
  <c r="K379" i="1"/>
  <c r="N379" i="1" s="1"/>
  <c r="K375" i="1"/>
  <c r="N375" i="1" s="1"/>
  <c r="K371" i="1"/>
  <c r="N371" i="1" s="1"/>
  <c r="K367" i="1"/>
  <c r="N367" i="1" s="1"/>
  <c r="K363" i="1"/>
  <c r="N363" i="1" s="1"/>
  <c r="K359" i="1"/>
  <c r="N359" i="1" s="1"/>
  <c r="K355" i="1"/>
  <c r="N355" i="1" s="1"/>
  <c r="K351" i="1"/>
  <c r="N351" i="1" s="1"/>
  <c r="K347" i="1"/>
  <c r="N347" i="1" s="1"/>
  <c r="K343" i="1"/>
  <c r="N343" i="1" s="1"/>
  <c r="K339" i="1"/>
  <c r="N339" i="1" s="1"/>
  <c r="K335" i="1"/>
  <c r="N335" i="1" s="1"/>
  <c r="K331" i="1"/>
  <c r="N331" i="1" s="1"/>
  <c r="K327" i="1"/>
  <c r="N327" i="1" s="1"/>
  <c r="K323" i="1"/>
  <c r="N323" i="1" s="1"/>
  <c r="K319" i="1"/>
  <c r="N319" i="1" s="1"/>
  <c r="K315" i="1"/>
  <c r="N315" i="1" s="1"/>
  <c r="K311" i="1"/>
  <c r="N311" i="1" s="1"/>
  <c r="K307" i="1"/>
  <c r="N307" i="1" s="1"/>
  <c r="K303" i="1"/>
  <c r="N303" i="1" s="1"/>
  <c r="K299" i="1"/>
  <c r="N299" i="1" s="1"/>
  <c r="K295" i="1"/>
  <c r="N295" i="1" s="1"/>
  <c r="K291" i="1"/>
  <c r="N291" i="1" s="1"/>
  <c r="K287" i="1"/>
  <c r="N287" i="1" s="1"/>
  <c r="K283" i="1"/>
  <c r="N283" i="1" s="1"/>
  <c r="K279" i="1"/>
  <c r="N279" i="1" s="1"/>
  <c r="K275" i="1"/>
  <c r="N275" i="1" s="1"/>
  <c r="K271" i="1"/>
  <c r="N271" i="1" s="1"/>
  <c r="K267" i="1"/>
  <c r="N267" i="1" s="1"/>
  <c r="K263" i="1"/>
  <c r="N263" i="1" s="1"/>
  <c r="K259" i="1"/>
  <c r="N259" i="1" s="1"/>
  <c r="K255" i="1"/>
  <c r="N255" i="1" s="1"/>
  <c r="K251" i="1"/>
  <c r="N251" i="1" s="1"/>
  <c r="K247" i="1"/>
  <c r="N247" i="1" s="1"/>
  <c r="K243" i="1"/>
  <c r="N243" i="1" s="1"/>
  <c r="K239" i="1"/>
  <c r="N239" i="1" s="1"/>
  <c r="K235" i="1"/>
  <c r="N235" i="1" s="1"/>
  <c r="K231" i="1"/>
  <c r="N231" i="1" s="1"/>
  <c r="K227" i="1"/>
  <c r="N227" i="1" s="1"/>
  <c r="K223" i="1"/>
  <c r="N223" i="1" s="1"/>
  <c r="K219" i="1"/>
  <c r="N219" i="1" s="1"/>
  <c r="K215" i="1"/>
  <c r="N215" i="1" s="1"/>
  <c r="K211" i="1"/>
  <c r="N211" i="1" s="1"/>
  <c r="K207" i="1"/>
  <c r="N207" i="1" s="1"/>
  <c r="K203" i="1"/>
  <c r="N203" i="1" s="1"/>
  <c r="K199" i="1"/>
  <c r="N199" i="1" s="1"/>
  <c r="K195" i="1"/>
  <c r="N195" i="1" s="1"/>
  <c r="K191" i="1"/>
  <c r="N191" i="1" s="1"/>
  <c r="K187" i="1"/>
  <c r="N187" i="1" s="1"/>
  <c r="K183" i="1"/>
  <c r="N183" i="1" s="1"/>
  <c r="K179" i="1"/>
  <c r="N179" i="1" s="1"/>
  <c r="K175" i="1"/>
  <c r="N175" i="1" s="1"/>
  <c r="K171" i="1"/>
  <c r="N171" i="1" s="1"/>
  <c r="K167" i="1"/>
  <c r="N167" i="1" s="1"/>
  <c r="K163" i="1"/>
  <c r="N163" i="1" s="1"/>
  <c r="K159" i="1"/>
  <c r="N159" i="1" s="1"/>
  <c r="K155" i="1"/>
  <c r="N155" i="1" s="1"/>
  <c r="K151" i="1"/>
  <c r="N151" i="1" s="1"/>
  <c r="K147" i="1"/>
  <c r="N147" i="1" s="1"/>
  <c r="K143" i="1"/>
  <c r="N143" i="1" s="1"/>
  <c r="K139" i="1"/>
  <c r="N139" i="1" s="1"/>
  <c r="K135" i="1"/>
  <c r="N135" i="1" s="1"/>
  <c r="K131" i="1"/>
  <c r="N131" i="1" s="1"/>
  <c r="K127" i="1"/>
  <c r="N127" i="1" s="1"/>
  <c r="K123" i="1"/>
  <c r="N123" i="1" s="1"/>
  <c r="K119" i="1"/>
  <c r="N119" i="1" s="1"/>
  <c r="K115" i="1"/>
  <c r="N115" i="1" s="1"/>
  <c r="K111" i="1"/>
  <c r="N111" i="1" s="1"/>
  <c r="K107" i="1"/>
  <c r="N107" i="1" s="1"/>
  <c r="K103" i="1"/>
  <c r="N103" i="1" s="1"/>
  <c r="K99" i="1"/>
  <c r="N99" i="1" s="1"/>
  <c r="K95" i="1"/>
  <c r="N95" i="1" s="1"/>
  <c r="K91" i="1"/>
  <c r="N91" i="1" s="1"/>
  <c r="K87" i="1"/>
  <c r="N87" i="1" s="1"/>
  <c r="K83" i="1"/>
  <c r="N83" i="1" s="1"/>
  <c r="K79" i="1"/>
  <c r="N79" i="1" s="1"/>
  <c r="K75" i="1"/>
  <c r="N75" i="1" s="1"/>
  <c r="K71" i="1"/>
  <c r="N71" i="1" s="1"/>
  <c r="K67" i="1"/>
  <c r="N67" i="1" s="1"/>
  <c r="K63" i="1"/>
  <c r="N63" i="1" s="1"/>
  <c r="K59" i="1"/>
  <c r="N59" i="1" s="1"/>
  <c r="K55" i="1"/>
  <c r="N55" i="1" s="1"/>
  <c r="K51" i="1"/>
  <c r="N51" i="1" s="1"/>
  <c r="K47" i="1"/>
  <c r="N47" i="1" s="1"/>
  <c r="K43" i="1"/>
  <c r="N43" i="1" s="1"/>
  <c r="K39" i="1"/>
  <c r="N39" i="1" s="1"/>
  <c r="K35" i="1"/>
  <c r="N35" i="1" s="1"/>
  <c r="K31" i="1"/>
  <c r="N31" i="1" s="1"/>
  <c r="K27" i="1"/>
  <c r="N27" i="1" s="1"/>
  <c r="K23" i="1"/>
  <c r="N23" i="1" s="1"/>
  <c r="K19" i="1"/>
  <c r="N19" i="1" s="1"/>
  <c r="K15" i="1"/>
  <c r="N15" i="1" s="1"/>
  <c r="K11" i="1"/>
  <c r="N11" i="1" s="1"/>
  <c r="K7" i="1"/>
  <c r="N7" i="1" s="1"/>
  <c r="K3" i="1"/>
  <c r="N3" i="1" s="1"/>
  <c r="K32" i="1"/>
  <c r="N32" i="1" s="1"/>
  <c r="K28" i="1"/>
  <c r="N28" i="1" s="1"/>
  <c r="K24" i="1"/>
  <c r="N24" i="1" s="1"/>
  <c r="K20" i="1"/>
  <c r="N20" i="1" s="1"/>
  <c r="K16" i="1"/>
  <c r="N16" i="1" s="1"/>
  <c r="K12" i="1"/>
  <c r="N12" i="1" s="1"/>
  <c r="K8" i="1"/>
  <c r="N8" i="1" s="1"/>
  <c r="K4" i="1"/>
  <c r="N4" i="1" s="1"/>
  <c r="D2913" i="1"/>
  <c r="D2669" i="1"/>
  <c r="D2453" i="1"/>
  <c r="D2257" i="1"/>
  <c r="D2097" i="1"/>
  <c r="D1965" i="1"/>
  <c r="D1849" i="1"/>
  <c r="D1741" i="1"/>
  <c r="D1629" i="1"/>
  <c r="D1517" i="1"/>
  <c r="D1421" i="1"/>
  <c r="D1333" i="1"/>
  <c r="D1267" i="1"/>
  <c r="D1205" i="1"/>
  <c r="D1123" i="1"/>
  <c r="D1059" i="1"/>
  <c r="D997" i="1"/>
  <c r="D957" i="1"/>
  <c r="D901" i="1"/>
  <c r="D847" i="1"/>
  <c r="D803" i="1"/>
  <c r="D751" i="1"/>
  <c r="D2849" i="1"/>
  <c r="D2613" i="1"/>
  <c r="D2385" i="1"/>
  <c r="D2221" i="1"/>
  <c r="D2053" i="1"/>
  <c r="D1941" i="1"/>
  <c r="D1821" i="1"/>
  <c r="D1701" i="1"/>
  <c r="D1597" i="1"/>
  <c r="D1501" i="1"/>
  <c r="D1389" i="1"/>
  <c r="D1325" i="1"/>
  <c r="D1257" i="1"/>
  <c r="D1191" i="1"/>
  <c r="D1105" i="1"/>
  <c r="D1047" i="1"/>
  <c r="D989" i="1"/>
  <c r="D937" i="1"/>
  <c r="D887" i="1"/>
  <c r="D835" i="1"/>
  <c r="D793" i="1"/>
  <c r="D2781" i="1"/>
  <c r="D2549" i="1"/>
  <c r="D2349" i="1"/>
  <c r="D2181" i="1"/>
  <c r="D2037" i="1"/>
  <c r="D1909" i="1"/>
  <c r="D1789" i="1"/>
  <c r="D1677" i="1"/>
  <c r="D1573" i="1"/>
  <c r="D1469" i="1"/>
  <c r="D1373" i="1"/>
  <c r="D1295" i="1"/>
  <c r="D1233" i="1"/>
  <c r="D1159" i="1"/>
  <c r="D1087" i="1"/>
  <c r="D1021" i="1"/>
  <c r="D969" i="1"/>
  <c r="D931" i="1"/>
  <c r="D877" i="1"/>
  <c r="D823" i="1"/>
  <c r="D783" i="1"/>
  <c r="D2709" i="1"/>
  <c r="D2509" i="1"/>
  <c r="D2301" i="1"/>
  <c r="D2141" i="1"/>
  <c r="D1997" i="1"/>
  <c r="D1877" i="1"/>
  <c r="D1765" i="1"/>
  <c r="D1645" i="1"/>
  <c r="D1549" i="1"/>
  <c r="D1445" i="1"/>
  <c r="D1345" i="1"/>
  <c r="D1285" i="1"/>
  <c r="D1221" i="1"/>
  <c r="D1139" i="1"/>
  <c r="D1077" i="1"/>
  <c r="D1007" i="1"/>
  <c r="D961" i="1"/>
  <c r="D925" i="1"/>
  <c r="D851" i="1"/>
  <c r="D819" i="1"/>
  <c r="D767" i="1"/>
  <c r="D703" i="1"/>
  <c r="D3111" i="1"/>
  <c r="D3107" i="1"/>
  <c r="D3103" i="1"/>
  <c r="D3099" i="1"/>
  <c r="D3095" i="1"/>
  <c r="D3091" i="1"/>
  <c r="D3087" i="1"/>
  <c r="D3083" i="1"/>
  <c r="D3079" i="1"/>
  <c r="D3075" i="1"/>
  <c r="D3071" i="1"/>
  <c r="D3067" i="1"/>
  <c r="D3063" i="1"/>
  <c r="D3059" i="1"/>
  <c r="D3055" i="1"/>
  <c r="D3051" i="1"/>
  <c r="D3047" i="1"/>
  <c r="D3043" i="1"/>
  <c r="D3039" i="1"/>
  <c r="D3035" i="1"/>
  <c r="D3031" i="1"/>
  <c r="D3027" i="1"/>
  <c r="D3023" i="1"/>
  <c r="D3019" i="1"/>
  <c r="D3015" i="1"/>
  <c r="D3011" i="1"/>
  <c r="D3007" i="1"/>
  <c r="D3003" i="1"/>
  <c r="D2999" i="1"/>
  <c r="D2995" i="1"/>
  <c r="D2991" i="1"/>
  <c r="D2987" i="1"/>
  <c r="D2983" i="1"/>
  <c r="D2979" i="1"/>
  <c r="D2975" i="1"/>
  <c r="D2971" i="1"/>
  <c r="D2967" i="1"/>
  <c r="D2963" i="1"/>
  <c r="D2959" i="1"/>
  <c r="D2955" i="1"/>
  <c r="D2951" i="1"/>
  <c r="D2947" i="1"/>
  <c r="D2943" i="1"/>
  <c r="D2939" i="1"/>
  <c r="D2935" i="1"/>
  <c r="D2931" i="1"/>
  <c r="D2927" i="1"/>
  <c r="D2923" i="1"/>
  <c r="D2919" i="1"/>
  <c r="D2915" i="1"/>
  <c r="D2911" i="1"/>
  <c r="D2907" i="1"/>
  <c r="D2903" i="1"/>
  <c r="D2899" i="1"/>
  <c r="D2895" i="1"/>
  <c r="D2891" i="1"/>
  <c r="D2887" i="1"/>
  <c r="D2883" i="1"/>
  <c r="D2879" i="1"/>
  <c r="D2875" i="1"/>
  <c r="D2871" i="1"/>
  <c r="D2867" i="1"/>
  <c r="D2863" i="1"/>
  <c r="D2859" i="1"/>
  <c r="D2855" i="1"/>
  <c r="D2851" i="1"/>
  <c r="D2847" i="1"/>
  <c r="D2843" i="1"/>
  <c r="D2839" i="1"/>
  <c r="D2835" i="1"/>
  <c r="D2831" i="1"/>
  <c r="D2827" i="1"/>
  <c r="D2823" i="1"/>
  <c r="D2819" i="1"/>
  <c r="D2815" i="1"/>
  <c r="D2811" i="1"/>
  <c r="D2807" i="1"/>
  <c r="D2803" i="1"/>
  <c r="D2799" i="1"/>
  <c r="D2795" i="1"/>
  <c r="D2791" i="1"/>
  <c r="D2787" i="1"/>
  <c r="D2783" i="1"/>
  <c r="D2779" i="1"/>
  <c r="D2775" i="1"/>
  <c r="D2771" i="1"/>
  <c r="D2767" i="1"/>
  <c r="D2763" i="1"/>
  <c r="D2873" i="1"/>
  <c r="D2769" i="1"/>
  <c r="D2693" i="1"/>
  <c r="D2609" i="1"/>
  <c r="D2525" i="1"/>
  <c r="D2449" i="1"/>
  <c r="D2357" i="1"/>
  <c r="D2285" i="1"/>
  <c r="D2197" i="1"/>
  <c r="D2117" i="1"/>
  <c r="D1303" i="1"/>
  <c r="D1187" i="1"/>
  <c r="D1151" i="1"/>
  <c r="D1111" i="1"/>
  <c r="D1043" i="1"/>
  <c r="D979" i="1"/>
  <c r="D3110" i="1"/>
  <c r="D3106" i="1"/>
  <c r="D3102" i="1"/>
  <c r="D3098" i="1"/>
  <c r="D3094" i="1"/>
  <c r="D3090" i="1"/>
  <c r="D3086" i="1"/>
  <c r="D3082" i="1"/>
  <c r="D3078" i="1"/>
  <c r="D3074" i="1"/>
  <c r="D3070" i="1"/>
  <c r="D3066" i="1"/>
  <c r="D3062" i="1"/>
  <c r="D3058" i="1"/>
  <c r="D3054" i="1"/>
  <c r="D3050" i="1"/>
  <c r="D3046" i="1"/>
  <c r="D3042" i="1"/>
  <c r="D3038" i="1"/>
  <c r="D3034" i="1"/>
  <c r="D3030" i="1"/>
  <c r="D3026" i="1"/>
  <c r="D3022" i="1"/>
  <c r="D3018" i="1"/>
  <c r="D3014" i="1"/>
  <c r="D3010" i="1"/>
  <c r="D3006" i="1"/>
  <c r="D3002" i="1"/>
  <c r="D2998" i="1"/>
  <c r="D2994" i="1"/>
  <c r="D2990" i="1"/>
  <c r="D2986" i="1"/>
  <c r="D2982" i="1"/>
  <c r="D2978" i="1"/>
  <c r="D2974" i="1"/>
  <c r="D2970" i="1"/>
  <c r="D2966" i="1"/>
  <c r="D2962" i="1"/>
  <c r="D2958" i="1"/>
  <c r="D2954" i="1"/>
  <c r="D2950" i="1"/>
  <c r="D2946" i="1"/>
  <c r="D2942" i="1"/>
  <c r="D2938" i="1"/>
  <c r="D2934" i="1"/>
  <c r="D2930" i="1"/>
  <c r="D2926" i="1"/>
  <c r="D2922" i="1"/>
  <c r="D2918" i="1"/>
  <c r="D2914" i="1"/>
  <c r="D2910" i="1"/>
  <c r="D2906" i="1"/>
  <c r="D2902" i="1"/>
  <c r="D2898" i="1"/>
  <c r="D2894" i="1"/>
  <c r="D2890" i="1"/>
  <c r="D2886" i="1"/>
  <c r="D2882" i="1"/>
  <c r="D2878" i="1"/>
  <c r="D2874" i="1"/>
  <c r="D2870" i="1"/>
  <c r="D2866" i="1"/>
  <c r="D2862" i="1"/>
  <c r="D2858" i="1"/>
  <c r="D2854" i="1"/>
  <c r="D2850" i="1"/>
  <c r="D2846" i="1"/>
  <c r="D2842" i="1"/>
  <c r="D2838" i="1"/>
  <c r="D2834" i="1"/>
  <c r="D2830" i="1"/>
  <c r="D2826" i="1"/>
  <c r="D2822" i="1"/>
  <c r="D2818" i="1"/>
  <c r="D2814" i="1"/>
  <c r="D2810" i="1"/>
  <c r="D2806" i="1"/>
  <c r="D2802" i="1"/>
  <c r="D2798" i="1"/>
  <c r="D2794" i="1"/>
  <c r="D2790" i="1"/>
  <c r="D2786" i="1"/>
  <c r="D2782" i="1"/>
  <c r="D2778" i="1"/>
  <c r="D2774" i="1"/>
  <c r="D2770" i="1"/>
  <c r="D2766" i="1"/>
  <c r="D2762" i="1"/>
  <c r="D2758" i="1"/>
  <c r="D2754" i="1"/>
  <c r="D2750" i="1"/>
  <c r="D2746" i="1"/>
  <c r="D2742" i="1"/>
  <c r="D2738" i="1"/>
  <c r="D2734" i="1"/>
  <c r="D2730" i="1"/>
  <c r="D2726" i="1"/>
  <c r="D2722" i="1"/>
  <c r="D2718" i="1"/>
  <c r="D2714" i="1"/>
  <c r="D2710" i="1"/>
  <c r="D2706" i="1"/>
  <c r="D2702" i="1"/>
  <c r="D2698" i="1"/>
  <c r="D2694" i="1"/>
  <c r="D2690" i="1"/>
  <c r="D2686" i="1"/>
  <c r="D2682" i="1"/>
  <c r="D2678" i="1"/>
  <c r="D2674" i="1"/>
  <c r="D2670" i="1"/>
  <c r="D2666" i="1"/>
  <c r="D2662" i="1"/>
  <c r="D2658" i="1"/>
  <c r="D2654" i="1"/>
  <c r="D2650" i="1"/>
  <c r="D2646" i="1"/>
  <c r="D2642" i="1"/>
  <c r="D2638" i="1"/>
  <c r="D2634" i="1"/>
  <c r="D2630" i="1"/>
  <c r="D2626" i="1"/>
  <c r="D2622" i="1"/>
  <c r="D2618" i="1"/>
  <c r="D2614" i="1"/>
  <c r="D2610" i="1"/>
  <c r="D2606" i="1"/>
  <c r="D2602" i="1"/>
  <c r="D2598" i="1"/>
  <c r="D2594" i="1"/>
  <c r="D2590" i="1"/>
  <c r="D2586" i="1"/>
  <c r="D2582" i="1"/>
  <c r="D2578" i="1"/>
  <c r="D2574" i="1"/>
  <c r="D2570" i="1"/>
  <c r="D2566" i="1"/>
  <c r="D2562" i="1"/>
  <c r="D2558" i="1"/>
  <c r="D2554" i="1"/>
  <c r="D2550" i="1"/>
  <c r="D2546" i="1"/>
  <c r="D2542" i="1"/>
  <c r="D2538" i="1"/>
  <c r="D2534" i="1"/>
  <c r="D2530" i="1"/>
  <c r="D2526" i="1"/>
  <c r="D2522" i="1"/>
  <c r="D2518" i="1"/>
  <c r="D2514" i="1"/>
  <c r="D2510" i="1"/>
  <c r="D2506" i="1"/>
  <c r="D2502" i="1"/>
  <c r="D2498" i="1"/>
  <c r="D2494" i="1"/>
  <c r="D2490" i="1"/>
  <c r="D2486" i="1"/>
  <c r="D2482" i="1"/>
  <c r="D2478" i="1"/>
  <c r="D2474" i="1"/>
  <c r="D2470" i="1"/>
  <c r="D2466" i="1"/>
  <c r="D2462" i="1"/>
  <c r="D2458" i="1"/>
  <c r="D2454" i="1"/>
  <c r="D2450" i="1"/>
  <c r="D2446" i="1"/>
  <c r="D2442" i="1"/>
  <c r="D2438" i="1"/>
  <c r="D2434" i="1"/>
  <c r="D2430" i="1"/>
  <c r="D2426" i="1"/>
  <c r="D2422" i="1"/>
  <c r="D2418" i="1"/>
  <c r="D2414" i="1"/>
  <c r="D2410" i="1"/>
  <c r="D2406" i="1"/>
  <c r="D2402" i="1"/>
  <c r="D2398" i="1"/>
  <c r="D2394" i="1"/>
  <c r="D2390" i="1"/>
  <c r="D2386" i="1"/>
  <c r="D2382" i="1"/>
  <c r="D2378" i="1"/>
  <c r="D2374" i="1"/>
  <c r="D2370" i="1"/>
  <c r="D2366" i="1"/>
  <c r="D2362" i="1"/>
  <c r="D2358" i="1"/>
  <c r="D2354" i="1"/>
  <c r="D2350" i="1"/>
  <c r="D2346" i="1"/>
  <c r="D2342" i="1"/>
  <c r="D2338" i="1"/>
  <c r="D2334" i="1"/>
  <c r="D2330" i="1"/>
  <c r="D2326" i="1"/>
  <c r="D2322" i="1"/>
  <c r="D2318" i="1"/>
  <c r="D2314" i="1"/>
  <c r="D2310" i="1"/>
  <c r="D2306" i="1"/>
  <c r="D2302" i="1"/>
  <c r="D2298" i="1"/>
  <c r="D2294" i="1"/>
  <c r="D2290" i="1"/>
  <c r="D2286" i="1"/>
  <c r="D2282" i="1"/>
  <c r="D2278" i="1"/>
  <c r="D2274" i="1"/>
  <c r="D2270" i="1"/>
  <c r="D2266" i="1"/>
  <c r="D2262" i="1"/>
  <c r="D2258" i="1"/>
  <c r="D2254" i="1"/>
  <c r="D2250" i="1"/>
  <c r="D2246" i="1"/>
  <c r="D2242" i="1"/>
  <c r="D2238" i="1"/>
  <c r="D2234" i="1"/>
  <c r="D2230" i="1"/>
  <c r="D2226" i="1"/>
  <c r="D2222" i="1"/>
  <c r="D2218" i="1"/>
  <c r="D2214" i="1"/>
  <c r="D2210" i="1"/>
  <c r="D2206" i="1"/>
  <c r="D2202" i="1"/>
  <c r="D2198" i="1"/>
  <c r="D2194" i="1"/>
  <c r="D2190" i="1"/>
  <c r="D2186" i="1"/>
  <c r="D2178" i="1"/>
  <c r="D2174" i="1"/>
  <c r="D2170" i="1"/>
  <c r="D2166" i="1"/>
  <c r="D2162" i="1"/>
  <c r="D2158" i="1"/>
  <c r="D2154" i="1"/>
  <c r="D2150" i="1"/>
  <c r="D2146" i="1"/>
  <c r="D2138" i="1"/>
  <c r="D2134" i="1"/>
  <c r="D2130" i="1"/>
  <c r="D2126" i="1"/>
  <c r="D2122" i="1"/>
  <c r="D2118" i="1"/>
  <c r="D2114" i="1"/>
  <c r="D2110" i="1"/>
  <c r="D2106" i="1"/>
  <c r="D2102" i="1"/>
  <c r="D2098" i="1"/>
  <c r="D2094" i="1"/>
  <c r="D2090" i="1"/>
  <c r="D2086" i="1"/>
  <c r="D2082" i="1"/>
  <c r="D2078" i="1"/>
  <c r="D2074" i="1"/>
  <c r="D2070" i="1"/>
  <c r="D2066" i="1"/>
  <c r="D2062" i="1"/>
  <c r="D2058" i="1"/>
  <c r="D2054" i="1"/>
  <c r="D2050" i="1"/>
  <c r="D2046" i="1"/>
  <c r="D2042" i="1"/>
  <c r="D2038" i="1"/>
  <c r="D2034" i="1"/>
  <c r="D2030" i="1"/>
  <c r="D2026" i="1"/>
  <c r="D2022" i="1"/>
  <c r="D2018" i="1"/>
  <c r="D2014" i="1"/>
  <c r="D2010" i="1"/>
  <c r="D2006" i="1"/>
  <c r="D2002" i="1"/>
  <c r="D1998" i="1"/>
  <c r="D1994" i="1"/>
  <c r="D1990" i="1"/>
  <c r="D1986" i="1"/>
  <c r="D1982" i="1"/>
  <c r="D1978" i="1"/>
  <c r="D1974" i="1"/>
  <c r="D1970" i="1"/>
  <c r="D1966" i="1"/>
  <c r="D1962" i="1"/>
  <c r="D1958" i="1"/>
  <c r="D1954" i="1"/>
  <c r="D1950" i="1"/>
  <c r="D1946" i="1"/>
  <c r="D1942" i="1"/>
  <c r="D1938" i="1"/>
  <c r="D1934" i="1"/>
  <c r="D1930" i="1"/>
  <c r="D1926" i="1"/>
  <c r="D1922" i="1"/>
  <c r="D1918" i="1"/>
  <c r="D1914" i="1"/>
  <c r="D1910" i="1"/>
  <c r="D1906" i="1"/>
  <c r="D1902" i="1"/>
  <c r="D1898" i="1"/>
  <c r="D1894" i="1"/>
  <c r="D1890" i="1"/>
  <c r="D1886" i="1"/>
  <c r="D1882" i="1"/>
  <c r="D1878" i="1"/>
  <c r="D1874" i="1"/>
  <c r="D1870" i="1"/>
  <c r="D1866" i="1"/>
  <c r="D1862" i="1"/>
  <c r="D1858" i="1"/>
  <c r="D1854" i="1"/>
  <c r="D1850" i="1"/>
  <c r="D1846" i="1"/>
  <c r="D1842" i="1"/>
  <c r="D1838" i="1"/>
  <c r="D1834" i="1"/>
  <c r="D1830" i="1"/>
  <c r="D1826" i="1"/>
  <c r="D1822" i="1"/>
  <c r="D1818" i="1"/>
  <c r="D1814" i="1"/>
  <c r="D1810" i="1"/>
  <c r="D1806" i="1"/>
  <c r="D1802" i="1"/>
  <c r="D1798" i="1"/>
  <c r="D1794" i="1"/>
  <c r="D1790" i="1"/>
  <c r="D1786" i="1"/>
  <c r="D1782" i="1"/>
  <c r="D1778" i="1"/>
  <c r="D1774" i="1"/>
  <c r="D1770" i="1"/>
  <c r="D1766" i="1"/>
  <c r="D1762" i="1"/>
  <c r="D1758" i="1"/>
  <c r="D1754" i="1"/>
  <c r="D1750" i="1"/>
  <c r="D1746" i="1"/>
  <c r="D1742" i="1"/>
  <c r="D1738" i="1"/>
  <c r="D1734" i="1"/>
  <c r="D1730" i="1"/>
  <c r="D1726" i="1"/>
  <c r="D1722" i="1"/>
  <c r="D1718" i="1"/>
  <c r="D1714" i="1"/>
  <c r="D1710" i="1"/>
  <c r="D1706" i="1"/>
  <c r="D1702" i="1"/>
  <c r="D1698" i="1"/>
  <c r="D1694" i="1"/>
  <c r="D1690" i="1"/>
  <c r="D1686" i="1"/>
  <c r="D1682" i="1"/>
  <c r="D1678" i="1"/>
  <c r="D1674" i="1"/>
  <c r="D1670" i="1"/>
  <c r="D1666" i="1"/>
  <c r="D1662" i="1"/>
  <c r="D1658" i="1"/>
  <c r="D1654" i="1"/>
  <c r="D1650" i="1"/>
  <c r="D1646" i="1"/>
  <c r="D1642" i="1"/>
  <c r="D1638" i="1"/>
  <c r="D1634" i="1"/>
  <c r="D1630" i="1"/>
  <c r="D1626" i="1"/>
  <c r="D1618" i="1"/>
  <c r="D1614" i="1"/>
  <c r="D1610" i="1"/>
  <c r="D1606" i="1"/>
  <c r="D1602" i="1"/>
  <c r="D1598" i="1"/>
  <c r="D1594" i="1"/>
  <c r="D1590" i="1"/>
  <c r="D1586" i="1"/>
  <c r="D1582" i="1"/>
  <c r="D1578" i="1"/>
  <c r="D1574" i="1"/>
  <c r="D1570" i="1"/>
  <c r="D1566" i="1"/>
  <c r="D1562" i="1"/>
  <c r="D1558" i="1"/>
  <c r="D1554" i="1"/>
  <c r="D1550" i="1"/>
  <c r="D1546" i="1"/>
  <c r="D1542" i="1"/>
  <c r="D1538" i="1"/>
  <c r="D1534" i="1"/>
  <c r="D1526" i="1"/>
  <c r="D1522" i="1"/>
  <c r="D1518" i="1"/>
  <c r="D1514" i="1"/>
  <c r="D1510" i="1"/>
  <c r="D1506" i="1"/>
  <c r="D1502" i="1"/>
  <c r="D1498" i="1"/>
  <c r="D1494" i="1"/>
  <c r="D1490" i="1"/>
  <c r="D1486" i="1"/>
  <c r="D1482" i="1"/>
  <c r="D1478" i="1"/>
  <c r="D1474" i="1"/>
  <c r="D1470" i="1"/>
  <c r="D1466" i="1"/>
  <c r="D1462" i="1"/>
  <c r="D1458" i="1"/>
  <c r="D1454" i="1"/>
  <c r="D1450" i="1"/>
  <c r="D1446" i="1"/>
  <c r="D1442" i="1"/>
  <c r="D1438" i="1"/>
  <c r="D2861" i="1"/>
  <c r="D2765" i="1"/>
  <c r="D2677" i="1"/>
  <c r="D2605" i="1"/>
  <c r="D2513" i="1"/>
  <c r="D2437" i="1"/>
  <c r="D2353" i="1"/>
  <c r="D2269" i="1"/>
  <c r="D2193" i="1"/>
  <c r="D2101" i="1"/>
  <c r="D2029" i="1"/>
  <c r="D1299" i="1"/>
  <c r="D1219" i="1"/>
  <c r="D1183" i="1"/>
  <c r="D1143" i="1"/>
  <c r="D1107" i="1"/>
  <c r="D1075" i="1"/>
  <c r="D1039" i="1"/>
  <c r="D999" i="1"/>
  <c r="D975" i="1"/>
  <c r="D951" i="1"/>
  <c r="D927" i="1"/>
  <c r="D3113" i="1"/>
  <c r="D3109" i="1"/>
  <c r="D3105" i="1"/>
  <c r="D3101" i="1"/>
  <c r="D3097" i="1"/>
  <c r="D3093" i="1"/>
  <c r="D3089" i="1"/>
  <c r="D3085" i="1"/>
  <c r="D3081" i="1"/>
  <c r="D3077" i="1"/>
  <c r="D3073" i="1"/>
  <c r="D3069" i="1"/>
  <c r="D3065" i="1"/>
  <c r="D3061" i="1"/>
  <c r="D3057" i="1"/>
  <c r="D3049" i="1"/>
  <c r="D3045" i="1"/>
  <c r="D3041" i="1"/>
  <c r="D3037" i="1"/>
  <c r="D3033" i="1"/>
  <c r="D3029" i="1"/>
  <c r="D3025" i="1"/>
  <c r="D3021" i="1"/>
  <c r="D3017" i="1"/>
  <c r="D3013" i="1"/>
  <c r="D3009" i="1"/>
  <c r="D3005" i="1"/>
  <c r="D3001" i="1"/>
  <c r="D2997" i="1"/>
  <c r="D2993" i="1"/>
  <c r="D2989" i="1"/>
  <c r="D2985" i="1"/>
  <c r="D2981" i="1"/>
  <c r="D2977" i="1"/>
  <c r="D2973" i="1"/>
  <c r="D2969" i="1"/>
  <c r="D2965" i="1"/>
  <c r="D2961" i="1"/>
  <c r="D2957" i="1"/>
  <c r="D2953" i="1"/>
  <c r="D2949" i="1"/>
  <c r="D2941" i="1"/>
  <c r="D2937" i="1"/>
  <c r="D2933" i="1"/>
  <c r="D2929" i="1"/>
  <c r="D2925" i="1"/>
  <c r="D2921" i="1"/>
  <c r="D2917" i="1"/>
  <c r="D2909" i="1"/>
  <c r="D2905" i="1"/>
  <c r="D2901" i="1"/>
  <c r="D2897" i="1"/>
  <c r="D2893" i="1"/>
  <c r="D2889" i="1"/>
  <c r="D2885" i="1"/>
  <c r="D2877" i="1"/>
  <c r="D2869" i="1"/>
  <c r="D2865" i="1"/>
  <c r="D2857" i="1"/>
  <c r="D2853" i="1"/>
  <c r="D2845" i="1"/>
  <c r="D2841" i="1"/>
  <c r="D2833" i="1"/>
  <c r="D2829" i="1"/>
  <c r="D2825" i="1"/>
  <c r="D2817" i="1"/>
  <c r="D2813" i="1"/>
  <c r="D2805" i="1"/>
  <c r="D2801" i="1"/>
  <c r="D2793" i="1"/>
  <c r="D2789" i="1"/>
  <c r="D2785" i="1"/>
  <c r="D2777" i="1"/>
  <c r="D2773" i="1"/>
  <c r="D2761" i="1"/>
  <c r="D2753" i="1"/>
  <c r="D2749" i="1"/>
  <c r="D2745" i="1"/>
  <c r="D2737" i="1"/>
  <c r="D2729" i="1"/>
  <c r="D2725" i="1"/>
  <c r="D2721" i="1"/>
  <c r="D2713" i="1"/>
  <c r="D2701" i="1"/>
  <c r="D2697" i="1"/>
  <c r="D2689" i="1"/>
  <c r="D2685" i="1"/>
  <c r="D2681" i="1"/>
  <c r="D2673" i="1"/>
  <c r="D2665" i="1"/>
  <c r="D2657" i="1"/>
  <c r="D2649" i="1"/>
  <c r="D2645" i="1"/>
  <c r="D2637" i="1"/>
  <c r="D2633" i="1"/>
  <c r="D2625" i="1"/>
  <c r="D2621" i="1"/>
  <c r="D2617" i="1"/>
  <c r="D2601" i="1"/>
  <c r="D2597" i="1"/>
  <c r="D2593" i="1"/>
  <c r="D2585" i="1"/>
  <c r="D2581" i="1"/>
  <c r="D2573" i="1"/>
  <c r="D2569" i="1"/>
  <c r="D2561" i="1"/>
  <c r="D2553" i="1"/>
  <c r="D2545" i="1"/>
  <c r="D2537" i="1"/>
  <c r="D2533" i="1"/>
  <c r="D2529" i="1"/>
  <c r="D2521" i="1"/>
  <c r="D2517" i="1"/>
  <c r="D2505" i="1"/>
  <c r="D2497" i="1"/>
  <c r="D2493" i="1"/>
  <c r="D2489" i="1"/>
  <c r="D2481" i="1"/>
  <c r="D2473" i="1"/>
  <c r="D2469" i="1"/>
  <c r="D2465" i="1"/>
  <c r="D2457" i="1"/>
  <c r="D2445" i="1"/>
  <c r="D2441" i="1"/>
  <c r="D2433" i="1"/>
  <c r="D2429" i="1"/>
  <c r="D2425" i="1"/>
  <c r="D2417" i="1"/>
  <c r="D2409" i="1"/>
  <c r="D2401" i="1"/>
  <c r="D2393" i="1"/>
  <c r="D2389" i="1"/>
  <c r="D2381" i="1"/>
  <c r="D2377" i="1"/>
  <c r="D2369" i="1"/>
  <c r="D2365" i="1"/>
  <c r="D2361" i="1"/>
  <c r="D2345" i="1"/>
  <c r="D2341" i="1"/>
  <c r="D2337" i="1"/>
  <c r="D2329" i="1"/>
  <c r="D2325" i="1"/>
  <c r="D2317" i="1"/>
  <c r="D2313" i="1"/>
  <c r="D2305" i="1"/>
  <c r="D2297" i="1"/>
  <c r="D2289" i="1"/>
  <c r="D2281" i="1"/>
  <c r="D2277" i="1"/>
  <c r="D2273" i="1"/>
  <c r="D2265" i="1"/>
  <c r="D2261" i="1"/>
  <c r="D2249" i="1"/>
  <c r="D2241" i="1"/>
  <c r="D2237" i="1"/>
  <c r="D2233" i="1"/>
  <c r="D2225" i="1"/>
  <c r="D2217" i="1"/>
  <c r="D2213" i="1"/>
  <c r="D2209" i="1"/>
  <c r="D2201" i="1"/>
  <c r="D2189" i="1"/>
  <c r="D2185" i="1"/>
  <c r="D2177" i="1"/>
  <c r="D2173" i="1"/>
  <c r="D2169" i="1"/>
  <c r="D2161" i="1"/>
  <c r="D2153" i="1"/>
  <c r="D2145" i="1"/>
  <c r="D2137" i="1"/>
  <c r="D2133" i="1"/>
  <c r="D2125" i="1"/>
  <c r="D2121" i="1"/>
  <c r="D2113" i="1"/>
  <c r="D2109" i="1"/>
  <c r="D2105" i="1"/>
  <c r="D2089" i="1"/>
  <c r="D2085" i="1"/>
  <c r="D2081" i="1"/>
  <c r="D2073" i="1"/>
  <c r="D2069" i="1"/>
  <c r="D2061" i="1"/>
  <c r="D2057" i="1"/>
  <c r="D2049" i="1"/>
  <c r="D2041" i="1"/>
  <c r="D2033" i="1"/>
  <c r="D2025" i="1"/>
  <c r="D2021" i="1"/>
  <c r="D2017" i="1"/>
  <c r="D2009" i="1"/>
  <c r="D2005" i="1"/>
  <c r="D1993" i="1"/>
  <c r="D1985" i="1"/>
  <c r="D1981" i="1"/>
  <c r="D1977" i="1"/>
  <c r="D1969" i="1"/>
  <c r="D1961" i="1"/>
  <c r="D1957" i="1"/>
  <c r="D1953" i="1"/>
  <c r="D1945" i="1"/>
  <c r="D1933" i="1"/>
  <c r="D1929" i="1"/>
  <c r="D1921" i="1"/>
  <c r="D1917" i="1"/>
  <c r="D1913" i="1"/>
  <c r="D1905" i="1"/>
  <c r="D1901" i="1"/>
  <c r="D1897" i="1"/>
  <c r="D1889" i="1"/>
  <c r="D1881" i="1"/>
  <c r="D1873" i="1"/>
  <c r="D1869" i="1"/>
  <c r="D1865" i="1"/>
  <c r="D1857" i="1"/>
  <c r="D1853" i="1"/>
  <c r="D1845" i="1"/>
  <c r="D1841" i="1"/>
  <c r="D1837" i="1"/>
  <c r="D1829" i="1"/>
  <c r="D1825" i="1"/>
  <c r="D1817" i="1"/>
  <c r="D1813" i="1"/>
  <c r="D1809" i="1"/>
  <c r="D1801" i="1"/>
  <c r="D1797" i="1"/>
  <c r="D1793" i="1"/>
  <c r="D1785" i="1"/>
  <c r="D1781" i="1"/>
  <c r="D1777" i="1"/>
  <c r="D1769" i="1"/>
  <c r="D1761" i="1"/>
  <c r="D1753" i="1"/>
  <c r="D1749" i="1"/>
  <c r="D1745" i="1"/>
  <c r="D1737" i="1"/>
  <c r="D1733" i="1"/>
  <c r="D1729" i="1"/>
  <c r="D1721" i="1"/>
  <c r="D1717" i="1"/>
  <c r="D1713" i="1"/>
  <c r="D1705" i="1"/>
  <c r="D1697" i="1"/>
  <c r="D1689" i="1"/>
  <c r="D1685" i="1"/>
  <c r="D1681" i="1"/>
  <c r="D1673" i="1"/>
  <c r="D1669" i="1"/>
  <c r="D1665" i="1"/>
  <c r="D1657" i="1"/>
  <c r="D1653" i="1"/>
  <c r="D1649" i="1"/>
  <c r="D1641" i="1"/>
  <c r="D1633" i="1"/>
  <c r="D1625" i="1"/>
  <c r="D1621" i="1"/>
  <c r="D1617" i="1"/>
  <c r="D1609" i="1"/>
  <c r="D1605" i="1"/>
  <c r="D1601" i="1"/>
  <c r="D1593" i="1"/>
  <c r="D1589" i="1"/>
  <c r="D1585" i="1"/>
  <c r="D1577" i="1"/>
  <c r="D1569" i="1"/>
  <c r="D1561" i="1"/>
  <c r="D1557" i="1"/>
  <c r="D1553" i="1"/>
  <c r="D1545" i="1"/>
  <c r="D1541" i="1"/>
  <c r="D1537" i="1"/>
  <c r="D1529" i="1"/>
  <c r="D1525" i="1"/>
  <c r="D1521" i="1"/>
  <c r="D1513" i="1"/>
  <c r="D1505" i="1"/>
  <c r="D1497" i="1"/>
  <c r="D1493" i="1"/>
  <c r="D1489" i="1"/>
  <c r="D1481" i="1"/>
  <c r="D1477" i="1"/>
  <c r="D1473" i="1"/>
  <c r="D1465" i="1"/>
  <c r="D1461" i="1"/>
  <c r="D1457" i="1"/>
  <c r="D1449" i="1"/>
  <c r="D1441" i="1"/>
  <c r="D1433" i="1"/>
  <c r="D1429" i="1"/>
  <c r="D1425" i="1"/>
  <c r="D1417" i="1"/>
  <c r="D1413" i="1"/>
  <c r="D1409" i="1"/>
  <c r="D1401" i="1"/>
  <c r="D1397" i="1"/>
  <c r="D1393" i="1"/>
  <c r="D1385" i="1"/>
  <c r="D1377" i="1"/>
  <c r="D1369" i="1"/>
  <c r="D1365" i="1"/>
  <c r="D1357" i="1"/>
  <c r="D1353" i="1"/>
  <c r="D1349" i="1"/>
  <c r="D1341" i="1"/>
  <c r="D1337" i="1"/>
  <c r="D1321" i="1"/>
  <c r="D1317" i="1"/>
  <c r="D1313" i="1"/>
  <c r="D1305" i="1"/>
  <c r="D1301" i="1"/>
  <c r="D1297" i="1"/>
  <c r="D1293" i="1"/>
  <c r="D1281" i="1"/>
  <c r="D1277" i="1"/>
  <c r="D1273" i="1"/>
  <c r="D1261" i="1"/>
  <c r="D1253" i="1"/>
  <c r="D1249" i="1"/>
  <c r="D1245" i="1"/>
  <c r="D1241" i="1"/>
  <c r="D1237" i="1"/>
  <c r="D1229" i="1"/>
  <c r="D1225" i="1"/>
  <c r="D1213" i="1"/>
  <c r="D1209" i="1"/>
  <c r="D1201" i="1"/>
  <c r="D1197" i="1"/>
  <c r="D1193" i="1"/>
  <c r="D1189" i="1"/>
  <c r="D1185" i="1"/>
  <c r="D1181" i="1"/>
  <c r="D1173" i="1"/>
  <c r="D1169" i="1"/>
  <c r="D1165" i="1"/>
  <c r="D1161" i="1"/>
  <c r="D1157" i="1"/>
  <c r="D1153" i="1"/>
  <c r="D1149" i="1"/>
  <c r="D1145" i="1"/>
  <c r="D1141" i="1"/>
  <c r="D1137" i="1"/>
  <c r="D1129" i="1"/>
  <c r="D1125" i="1"/>
  <c r="D1121" i="1"/>
  <c r="D1117" i="1"/>
  <c r="D1113" i="1"/>
  <c r="D1109" i="1"/>
  <c r="D1101" i="1"/>
  <c r="D1097" i="1"/>
  <c r="D1093" i="1"/>
  <c r="D1089" i="1"/>
  <c r="D1085" i="1"/>
  <c r="D1081" i="1"/>
  <c r="D1073" i="1"/>
  <c r="D1069" i="1"/>
  <c r="D1065" i="1"/>
  <c r="D1061" i="1"/>
  <c r="D1057" i="1"/>
  <c r="D1053" i="1"/>
  <c r="D1045" i="1"/>
  <c r="D1041" i="1"/>
  <c r="D1037" i="1"/>
  <c r="D1033" i="1"/>
  <c r="D1029" i="1"/>
  <c r="D1025" i="1"/>
  <c r="D1017" i="1"/>
  <c r="D1013" i="1"/>
  <c r="D1009" i="1"/>
  <c r="D1005" i="1"/>
  <c r="D985" i="1"/>
  <c r="D981" i="1"/>
  <c r="D977" i="1"/>
  <c r="D973" i="1"/>
  <c r="I2" i="1"/>
  <c r="K2" i="1"/>
  <c r="N2" i="1" s="1"/>
  <c r="D2837" i="1"/>
  <c r="D2741" i="1"/>
  <c r="D2661" i="1"/>
  <c r="D2577" i="1"/>
  <c r="D2501" i="1"/>
  <c r="D2413" i="1"/>
  <c r="D2333" i="1"/>
  <c r="D2253" i="1"/>
  <c r="D2165" i="1"/>
  <c r="D2093" i="1"/>
  <c r="D2001" i="1"/>
  <c r="D1925" i="1"/>
  <c r="D1827" i="1"/>
  <c r="D1725" i="1"/>
  <c r="D1251" i="1"/>
  <c r="D1207" i="1"/>
  <c r="D1175" i="1"/>
  <c r="D1135" i="1"/>
  <c r="D1103" i="1"/>
  <c r="D1063" i="1"/>
  <c r="D1027" i="1"/>
  <c r="D995" i="1"/>
  <c r="D967" i="1"/>
  <c r="D943" i="1"/>
  <c r="D919" i="1"/>
  <c r="D855" i="1"/>
  <c r="D787" i="1"/>
  <c r="D731" i="1"/>
  <c r="D3053" i="1"/>
  <c r="D2821" i="1"/>
  <c r="D2733" i="1"/>
  <c r="D2653" i="1"/>
  <c r="D2565" i="1"/>
  <c r="D2485" i="1"/>
  <c r="D2405" i="1"/>
  <c r="D1287" i="1"/>
  <c r="D1247" i="1"/>
  <c r="D1171" i="1"/>
  <c r="D3112" i="1"/>
  <c r="D3108" i="1"/>
  <c r="D3104" i="1"/>
  <c r="D3100" i="1"/>
  <c r="D3096" i="1"/>
  <c r="D3092" i="1"/>
  <c r="D3088" i="1"/>
  <c r="D3084" i="1"/>
  <c r="D3080" i="1"/>
  <c r="D3076" i="1"/>
  <c r="D3068" i="1"/>
  <c r="D3060" i="1"/>
  <c r="D3052" i="1"/>
  <c r="D3048" i="1"/>
  <c r="D3044" i="1"/>
  <c r="D3036" i="1"/>
  <c r="D3028" i="1"/>
  <c r="D3020" i="1"/>
  <c r="D3016" i="1"/>
  <c r="D3012" i="1"/>
  <c r="D3004" i="1"/>
  <c r="D2996" i="1"/>
  <c r="D2988" i="1"/>
  <c r="D2980" i="1"/>
  <c r="D2972" i="1"/>
  <c r="D2968" i="1"/>
  <c r="D2964" i="1"/>
  <c r="D2960" i="1"/>
  <c r="D2956" i="1"/>
  <c r="D2952" i="1"/>
  <c r="D2948" i="1"/>
  <c r="D2944" i="1"/>
  <c r="D2940" i="1"/>
  <c r="D2936" i="1"/>
  <c r="D2932" i="1"/>
  <c r="D2924" i="1"/>
  <c r="D2916" i="1"/>
  <c r="D2912" i="1"/>
  <c r="D2908" i="1"/>
  <c r="D2904" i="1"/>
  <c r="D2900" i="1"/>
  <c r="D2892" i="1"/>
  <c r="D2884" i="1"/>
  <c r="D2876" i="1"/>
  <c r="D2872" i="1"/>
  <c r="D2868" i="1"/>
  <c r="D2860" i="1"/>
  <c r="D2856" i="1"/>
  <c r="D2852" i="1"/>
  <c r="D2848" i="1"/>
  <c r="D2844" i="1"/>
  <c r="D2840" i="1"/>
  <c r="D2836" i="1"/>
  <c r="D2832" i="1"/>
  <c r="D2828" i="1"/>
  <c r="D2824" i="1"/>
  <c r="D2820" i="1"/>
  <c r="D2812" i="1"/>
  <c r="D2804" i="1"/>
  <c r="D2796" i="1"/>
  <c r="D2792" i="1"/>
  <c r="D2788" i="1"/>
  <c r="D2780" i="1"/>
  <c r="D2772" i="1"/>
  <c r="D2768" i="1"/>
  <c r="D2764" i="1"/>
  <c r="D2756" i="1"/>
  <c r="D2748" i="1"/>
  <c r="D2744" i="1"/>
  <c r="D2740" i="1"/>
  <c r="D2732" i="1"/>
  <c r="D2724" i="1"/>
  <c r="D2716" i="1"/>
  <c r="D2708" i="1"/>
  <c r="D2700" i="1"/>
  <c r="D2692" i="1"/>
  <c r="D2684" i="1"/>
  <c r="D2680" i="1"/>
  <c r="D2676" i="1"/>
  <c r="D2668" i="1"/>
  <c r="D2660" i="1"/>
  <c r="D2652" i="1"/>
  <c r="D2648" i="1"/>
  <c r="D2644" i="1"/>
  <c r="D2640" i="1"/>
  <c r="D2636" i="1"/>
  <c r="D2628" i="1"/>
  <c r="D2624" i="1"/>
  <c r="D2620" i="1"/>
  <c r="D2612" i="1"/>
  <c r="D2604" i="1"/>
  <c r="D2596" i="1"/>
  <c r="D2588" i="1"/>
  <c r="D2580" i="1"/>
  <c r="D2576" i="1"/>
  <c r="D2572" i="1"/>
  <c r="D2564" i="1"/>
  <c r="D2556" i="1"/>
  <c r="D2548" i="1"/>
  <c r="D2540" i="1"/>
  <c r="D2532" i="1"/>
  <c r="D2528" i="1"/>
  <c r="D2524" i="1"/>
  <c r="D2516" i="1"/>
  <c r="D2512" i="1"/>
  <c r="D2508" i="1"/>
  <c r="D2500" i="1"/>
  <c r="D2496" i="1"/>
  <c r="D2492" i="1"/>
  <c r="D2484" i="1"/>
  <c r="D2476" i="1"/>
  <c r="D2472" i="1"/>
  <c r="D2468" i="1"/>
  <c r="D2460" i="1"/>
  <c r="D2452" i="1"/>
  <c r="D2444" i="1"/>
  <c r="D2436" i="1"/>
  <c r="D2428" i="1"/>
  <c r="D2424" i="1"/>
  <c r="D2420" i="1"/>
  <c r="D2416" i="1"/>
  <c r="D2412" i="1"/>
  <c r="D2408" i="1"/>
  <c r="D2404" i="1"/>
  <c r="D2400" i="1"/>
  <c r="D2396" i="1"/>
  <c r="D2392" i="1"/>
  <c r="D2388" i="1"/>
  <c r="D2380" i="1"/>
  <c r="D2376" i="1"/>
  <c r="D2372" i="1"/>
  <c r="D2364" i="1"/>
  <c r="D2356" i="1"/>
  <c r="D2352" i="1"/>
  <c r="D2348" i="1"/>
  <c r="D2340" i="1"/>
  <c r="D2336" i="1"/>
  <c r="D2332" i="1"/>
  <c r="D2328" i="1"/>
  <c r="D2324" i="1"/>
  <c r="D2320" i="1"/>
  <c r="D2316" i="1"/>
  <c r="D2312" i="1"/>
  <c r="D2308" i="1"/>
  <c r="D2300" i="1"/>
  <c r="D2296" i="1"/>
  <c r="D2292" i="1"/>
  <c r="D2284" i="1"/>
  <c r="D2276" i="1"/>
  <c r="D2272" i="1"/>
  <c r="D2268" i="1"/>
  <c r="D2264" i="1"/>
  <c r="D2260" i="1"/>
  <c r="D2256" i="1"/>
  <c r="D2252" i="1"/>
  <c r="D2248" i="1"/>
  <c r="D2244" i="1"/>
  <c r="D2240" i="1"/>
  <c r="D2236" i="1"/>
  <c r="D2232" i="1"/>
  <c r="D2228" i="1"/>
  <c r="D2224" i="1"/>
  <c r="D2220" i="1"/>
  <c r="D2216" i="1"/>
  <c r="D2212" i="1"/>
  <c r="D2208" i="1"/>
  <c r="D2204" i="1"/>
  <c r="D2200" i="1"/>
  <c r="D2196" i="1"/>
  <c r="D2192" i="1"/>
  <c r="D2188" i="1"/>
  <c r="D2180" i="1"/>
  <c r="D2176" i="1"/>
  <c r="D2172" i="1"/>
  <c r="D2168" i="1"/>
  <c r="D2164" i="1"/>
  <c r="D2160" i="1"/>
  <c r="D2156" i="1"/>
  <c r="D2148" i="1"/>
  <c r="D2144" i="1"/>
  <c r="D2140" i="1"/>
  <c r="D2136" i="1"/>
  <c r="D2132" i="1"/>
  <c r="D2128" i="1"/>
  <c r="D2124" i="1"/>
  <c r="D2116" i="1"/>
  <c r="D2112" i="1"/>
  <c r="D2108" i="1"/>
  <c r="D2104" i="1"/>
  <c r="D2100" i="1"/>
  <c r="D2096" i="1"/>
  <c r="D2092" i="1"/>
  <c r="D2084" i="1"/>
  <c r="D2080" i="1"/>
  <c r="D2076" i="1"/>
  <c r="D2072" i="1"/>
  <c r="D2068" i="1"/>
  <c r="D2064" i="1"/>
  <c r="D2060" i="1"/>
  <c r="D2056" i="1"/>
  <c r="D2052" i="1"/>
  <c r="D2048" i="1"/>
  <c r="D2044" i="1"/>
  <c r="D2040" i="1"/>
  <c r="D2036" i="1"/>
  <c r="D2032" i="1"/>
  <c r="D2028" i="1"/>
  <c r="D2024" i="1"/>
  <c r="D2020" i="1"/>
  <c r="D2016" i="1"/>
  <c r="D2012" i="1"/>
  <c r="D2008" i="1"/>
  <c r="D2004" i="1"/>
  <c r="D1996" i="1"/>
  <c r="D1992" i="1"/>
  <c r="D1988" i="1"/>
  <c r="D1984" i="1"/>
  <c r="D1980" i="1"/>
  <c r="D1976" i="1"/>
  <c r="D1972" i="1"/>
  <c r="D1968" i="1"/>
  <c r="D1964" i="1"/>
  <c r="D1960" i="1"/>
  <c r="D1956" i="1"/>
  <c r="D1952" i="1"/>
  <c r="D1948" i="1"/>
  <c r="D1940" i="1"/>
  <c r="D1936" i="1"/>
  <c r="D1932" i="1"/>
  <c r="D1928" i="1"/>
  <c r="D1924" i="1"/>
  <c r="D1916" i="1"/>
  <c r="D1908" i="1"/>
  <c r="D1904" i="1"/>
  <c r="D1900" i="1"/>
  <c r="D1896" i="1"/>
  <c r="D1892" i="1"/>
  <c r="D1888" i="1"/>
  <c r="D1884" i="1"/>
  <c r="D1880" i="1"/>
  <c r="D1876" i="1"/>
  <c r="D1872" i="1"/>
  <c r="D1868" i="1"/>
  <c r="D1864" i="1"/>
  <c r="D1860" i="1"/>
  <c r="D1852" i="1"/>
  <c r="D1848" i="1"/>
  <c r="D1844" i="1"/>
  <c r="D2945" i="1"/>
  <c r="D2809" i="1"/>
  <c r="D2717" i="1"/>
  <c r="D2641" i="1"/>
  <c r="D2557" i="1"/>
  <c r="D2477" i="1"/>
  <c r="D2397" i="1"/>
  <c r="D2309" i="1"/>
  <c r="D2229" i="1"/>
  <c r="D2149" i="1"/>
  <c r="D2065" i="1"/>
  <c r="D1989" i="1"/>
  <c r="D1893" i="1"/>
  <c r="D1327" i="1"/>
  <c r="D1239" i="1"/>
  <c r="D1203" i="1"/>
  <c r="D1167" i="1"/>
  <c r="D1127" i="1"/>
  <c r="D1091" i="1"/>
  <c r="D1055" i="1"/>
  <c r="D1015" i="1"/>
  <c r="D991" i="1"/>
  <c r="D963" i="1"/>
  <c r="D935" i="1"/>
  <c r="D815" i="1"/>
  <c r="D2759" i="1"/>
  <c r="D2755" i="1"/>
  <c r="D2751" i="1"/>
  <c r="D2747" i="1"/>
  <c r="D2743" i="1"/>
  <c r="D2739" i="1"/>
  <c r="D2735" i="1"/>
  <c r="D2731" i="1"/>
  <c r="D2727" i="1"/>
  <c r="D2723" i="1"/>
  <c r="D2719" i="1"/>
  <c r="D2715" i="1"/>
  <c r="D2711" i="1"/>
  <c r="D2707" i="1"/>
  <c r="D2703" i="1"/>
  <c r="D2699" i="1"/>
  <c r="D2695" i="1"/>
  <c r="D2691" i="1"/>
  <c r="D2687" i="1"/>
  <c r="D2683" i="1"/>
  <c r="D2679" i="1"/>
  <c r="D2675" i="1"/>
  <c r="D2671" i="1"/>
  <c r="D2667" i="1"/>
  <c r="D2663" i="1"/>
  <c r="D2659" i="1"/>
  <c r="D2655" i="1"/>
  <c r="D2651" i="1"/>
  <c r="D2647" i="1"/>
  <c r="D2643" i="1"/>
  <c r="D2639" i="1"/>
  <c r="D2635" i="1"/>
  <c r="D2631" i="1"/>
  <c r="D2627" i="1"/>
  <c r="D2623" i="1"/>
  <c r="D2619" i="1"/>
  <c r="D2615" i="1"/>
  <c r="D2611" i="1"/>
  <c r="D2607" i="1"/>
  <c r="D2603" i="1"/>
  <c r="D2599" i="1"/>
  <c r="D2595" i="1"/>
  <c r="D2591" i="1"/>
  <c r="D2587" i="1"/>
  <c r="D2583" i="1"/>
  <c r="D2579" i="1"/>
  <c r="D2575" i="1"/>
  <c r="D2571" i="1"/>
  <c r="D2567" i="1"/>
  <c r="D2563" i="1"/>
  <c r="D2559" i="1"/>
  <c r="D2555" i="1"/>
  <c r="D2551" i="1"/>
  <c r="D2547" i="1"/>
  <c r="D2543" i="1"/>
  <c r="D2539" i="1"/>
  <c r="D2535" i="1"/>
  <c r="D2531" i="1"/>
  <c r="D2527" i="1"/>
  <c r="D2523" i="1"/>
  <c r="D2519" i="1"/>
  <c r="D2515" i="1"/>
  <c r="D2511" i="1"/>
  <c r="D2507" i="1"/>
  <c r="D2503" i="1"/>
  <c r="D2499" i="1"/>
  <c r="D2495" i="1"/>
  <c r="D2491" i="1"/>
  <c r="D2487" i="1"/>
  <c r="D2483" i="1"/>
  <c r="D2479" i="1"/>
  <c r="D2475" i="1"/>
  <c r="D2471" i="1"/>
  <c r="D2467" i="1"/>
  <c r="D2463" i="1"/>
  <c r="D2459" i="1"/>
  <c r="D2455" i="1"/>
  <c r="D2451" i="1"/>
  <c r="D2447" i="1"/>
  <c r="D2443" i="1"/>
  <c r="D2439" i="1"/>
  <c r="D2435" i="1"/>
  <c r="D2431" i="1"/>
  <c r="D2427" i="1"/>
  <c r="D2423" i="1"/>
  <c r="D2419" i="1"/>
  <c r="D2415" i="1"/>
  <c r="D2411" i="1"/>
  <c r="D2407" i="1"/>
  <c r="D2403" i="1"/>
  <c r="D2399" i="1"/>
  <c r="D2395" i="1"/>
  <c r="D2391" i="1"/>
  <c r="D2387" i="1"/>
  <c r="D2383" i="1"/>
  <c r="D2379" i="1"/>
  <c r="D2375" i="1"/>
  <c r="D2371" i="1"/>
  <c r="D2367" i="1"/>
  <c r="D2363" i="1"/>
  <c r="D2359" i="1"/>
  <c r="D2355" i="1"/>
  <c r="D2351" i="1"/>
  <c r="D2347" i="1"/>
  <c r="D2343" i="1"/>
  <c r="D2339" i="1"/>
  <c r="D2335" i="1"/>
  <c r="D2331" i="1"/>
  <c r="D2327" i="1"/>
  <c r="D2323" i="1"/>
  <c r="D2319" i="1"/>
  <c r="D2315" i="1"/>
  <c r="D2311" i="1"/>
  <c r="D2307" i="1"/>
  <c r="D2303" i="1"/>
  <c r="D2299" i="1"/>
  <c r="D2295" i="1"/>
  <c r="D2291" i="1"/>
  <c r="D2287" i="1"/>
  <c r="D2283" i="1"/>
  <c r="D2279" i="1"/>
  <c r="D2275" i="1"/>
  <c r="D2271" i="1"/>
  <c r="D2267" i="1"/>
  <c r="D2263" i="1"/>
  <c r="D2259" i="1"/>
  <c r="D2255" i="1"/>
  <c r="D2251" i="1"/>
  <c r="D2247" i="1"/>
  <c r="D2243" i="1"/>
  <c r="D2239" i="1"/>
  <c r="D2235" i="1"/>
  <c r="D2231" i="1"/>
  <c r="D2227" i="1"/>
  <c r="D2223" i="1"/>
  <c r="D2219" i="1"/>
  <c r="D2215" i="1"/>
  <c r="D2211" i="1"/>
  <c r="D2207" i="1"/>
  <c r="D2203" i="1"/>
  <c r="D2199" i="1"/>
  <c r="D2195" i="1"/>
  <c r="D2191" i="1"/>
  <c r="D2187" i="1"/>
  <c r="D2183" i="1"/>
  <c r="D2179" i="1"/>
  <c r="D2175" i="1"/>
  <c r="D2171" i="1"/>
  <c r="D2167" i="1"/>
  <c r="D2163" i="1"/>
  <c r="D2159" i="1"/>
  <c r="D2155" i="1"/>
  <c r="D2151" i="1"/>
  <c r="D2147" i="1"/>
  <c r="D2143" i="1"/>
  <c r="D2139" i="1"/>
  <c r="D2135" i="1"/>
  <c r="D2131" i="1"/>
  <c r="D2127" i="1"/>
  <c r="D2123" i="1"/>
  <c r="D2119" i="1"/>
  <c r="D2115" i="1"/>
  <c r="D2111" i="1"/>
  <c r="D2107" i="1"/>
  <c r="D2103" i="1"/>
  <c r="D2099" i="1"/>
  <c r="D2095" i="1"/>
  <c r="D2091" i="1"/>
  <c r="D2087" i="1"/>
  <c r="D2083" i="1"/>
  <c r="D2079" i="1"/>
  <c r="D2075" i="1"/>
  <c r="D2071" i="1"/>
  <c r="D2067" i="1"/>
  <c r="D2063" i="1"/>
  <c r="D2059" i="1"/>
  <c r="D2055" i="1"/>
  <c r="D2051" i="1"/>
  <c r="D2047" i="1"/>
  <c r="D2043" i="1"/>
  <c r="D2039" i="1"/>
  <c r="D2035" i="1"/>
  <c r="D2031" i="1"/>
  <c r="D2027" i="1"/>
  <c r="D2023" i="1"/>
  <c r="D2019" i="1"/>
  <c r="D2015" i="1"/>
  <c r="D2011" i="1"/>
  <c r="D2007" i="1"/>
  <c r="D2003" i="1"/>
  <c r="D1999" i="1"/>
  <c r="D1995" i="1"/>
  <c r="D1991" i="1"/>
  <c r="D1987" i="1"/>
  <c r="D1983" i="1"/>
  <c r="D1979" i="1"/>
  <c r="D1975" i="1"/>
  <c r="D1971" i="1"/>
  <c r="D1967" i="1"/>
  <c r="D1963" i="1"/>
  <c r="D1959" i="1"/>
  <c r="D1955" i="1"/>
  <c r="D1951" i="1"/>
  <c r="D1947" i="1"/>
  <c r="D1943" i="1"/>
  <c r="D1939" i="1"/>
  <c r="D1935" i="1"/>
  <c r="D1931" i="1"/>
  <c r="D1927" i="1"/>
  <c r="D1923" i="1"/>
  <c r="D1919" i="1"/>
  <c r="D1915" i="1"/>
  <c r="D1911" i="1"/>
  <c r="D1907" i="1"/>
  <c r="D1903" i="1"/>
  <c r="D1899" i="1"/>
  <c r="D1895" i="1"/>
  <c r="D1891" i="1"/>
  <c r="D1887" i="1"/>
  <c r="D1883" i="1"/>
  <c r="D1879" i="1"/>
  <c r="D1875" i="1"/>
  <c r="D1871" i="1"/>
  <c r="D1867" i="1"/>
  <c r="D1863" i="1"/>
  <c r="D1859" i="1"/>
  <c r="D1855" i="1"/>
  <c r="D1851" i="1"/>
  <c r="D1847" i="1"/>
  <c r="D1843" i="1"/>
  <c r="D1839" i="1"/>
  <c r="D1835" i="1"/>
  <c r="D1831" i="1"/>
  <c r="D1823" i="1"/>
  <c r="D1819" i="1"/>
  <c r="D1815" i="1"/>
  <c r="D1811" i="1"/>
  <c r="D1807" i="1"/>
  <c r="D1803" i="1"/>
  <c r="D1799" i="1"/>
  <c r="D1795" i="1"/>
  <c r="D1791" i="1"/>
  <c r="D1787" i="1"/>
  <c r="D1783" i="1"/>
  <c r="D1779" i="1"/>
  <c r="D1775" i="1"/>
  <c r="D1771" i="1"/>
  <c r="D1767" i="1"/>
  <c r="D1763" i="1"/>
  <c r="D1759" i="1"/>
  <c r="D1755" i="1"/>
  <c r="D1751" i="1"/>
  <c r="D1747" i="1"/>
  <c r="D1743" i="1"/>
  <c r="D1739" i="1"/>
  <c r="D1735" i="1"/>
  <c r="D1731" i="1"/>
  <c r="D1727" i="1"/>
  <c r="D1723" i="1"/>
  <c r="D1719" i="1"/>
  <c r="D1715" i="1"/>
  <c r="D1711" i="1"/>
  <c r="D1707" i="1"/>
  <c r="D1703" i="1"/>
  <c r="D1699" i="1"/>
  <c r="D1695" i="1"/>
  <c r="D1691" i="1"/>
  <c r="D1687" i="1"/>
  <c r="D1683" i="1"/>
  <c r="D1679" i="1"/>
  <c r="D1675" i="1"/>
  <c r="D1671" i="1"/>
  <c r="D1667" i="1"/>
  <c r="D1663" i="1"/>
  <c r="D1659" i="1"/>
  <c r="D1655" i="1"/>
  <c r="D1651" i="1"/>
  <c r="D1647" i="1"/>
  <c r="D1643" i="1"/>
  <c r="D1639" i="1"/>
  <c r="D1635" i="1"/>
  <c r="D1631" i="1"/>
  <c r="D1627" i="1"/>
  <c r="D1623" i="1"/>
  <c r="D1619" i="1"/>
  <c r="D1615" i="1"/>
  <c r="D1611" i="1"/>
  <c r="D1607" i="1"/>
  <c r="D1603" i="1"/>
  <c r="D1599" i="1"/>
  <c r="D1595" i="1"/>
  <c r="D1591" i="1"/>
  <c r="D1587" i="1"/>
  <c r="D1583" i="1"/>
  <c r="D1579" i="1"/>
  <c r="D1575" i="1"/>
  <c r="D1571" i="1"/>
  <c r="D1567" i="1"/>
  <c r="D1563" i="1"/>
  <c r="D1559" i="1"/>
  <c r="D1555" i="1"/>
  <c r="D1551" i="1"/>
  <c r="D1547" i="1"/>
  <c r="D1543" i="1"/>
  <c r="D1539" i="1"/>
  <c r="D1535" i="1"/>
  <c r="D1531" i="1"/>
  <c r="D1527" i="1"/>
  <c r="D1523" i="1"/>
  <c r="D1519" i="1"/>
  <c r="D1515" i="1"/>
  <c r="D1511" i="1"/>
  <c r="D1507" i="1"/>
  <c r="D1503" i="1"/>
  <c r="D1499" i="1"/>
  <c r="D1495" i="1"/>
  <c r="D1491" i="1"/>
  <c r="D1487" i="1"/>
  <c r="D1483" i="1"/>
  <c r="D1479" i="1"/>
  <c r="D1475" i="1"/>
  <c r="D1471" i="1"/>
  <c r="D1467" i="1"/>
  <c r="D1463" i="1"/>
  <c r="D1459" i="1"/>
  <c r="D1455" i="1"/>
  <c r="D1451" i="1"/>
  <c r="D1447" i="1"/>
  <c r="D1443" i="1"/>
  <c r="D1439" i="1"/>
  <c r="D1435" i="1"/>
  <c r="D1431" i="1"/>
  <c r="D1427" i="1"/>
  <c r="D1423" i="1"/>
  <c r="D1419" i="1"/>
  <c r="D1415" i="1"/>
  <c r="D1411" i="1"/>
  <c r="D1407" i="1"/>
  <c r="D1403" i="1"/>
  <c r="D1399" i="1"/>
  <c r="D1395" i="1"/>
  <c r="D1391" i="1"/>
  <c r="D1387" i="1"/>
  <c r="D1383" i="1"/>
  <c r="D1379" i="1"/>
  <c r="D1375" i="1"/>
  <c r="D1371" i="1"/>
  <c r="D1367" i="1"/>
  <c r="D1363" i="1"/>
  <c r="D1359" i="1"/>
  <c r="D1355" i="1"/>
  <c r="D1351" i="1"/>
  <c r="D1347" i="1"/>
  <c r="D1343" i="1"/>
  <c r="D1339" i="1"/>
  <c r="D1331" i="1"/>
  <c r="D1323" i="1"/>
  <c r="D1319" i="1"/>
  <c r="D1315" i="1"/>
  <c r="D1311" i="1"/>
  <c r="D1307" i="1"/>
  <c r="D1291" i="1"/>
  <c r="D1283" i="1"/>
  <c r="D1279" i="1"/>
  <c r="D1275" i="1"/>
  <c r="D1271" i="1"/>
  <c r="D1263" i="1"/>
  <c r="D1259" i="1"/>
  <c r="D1243" i="1"/>
  <c r="D1235" i="1"/>
  <c r="D1227" i="1"/>
  <c r="D1223" i="1"/>
  <c r="D1215" i="1"/>
  <c r="D1211" i="1"/>
  <c r="D1195" i="1"/>
  <c r="D1179" i="1"/>
  <c r="D1163" i="1"/>
  <c r="D1147" i="1"/>
  <c r="D1131" i="1"/>
  <c r="D1115" i="1"/>
  <c r="D1099" i="1"/>
  <c r="D1083" i="1"/>
  <c r="D1067" i="1"/>
  <c r="D1051" i="1"/>
  <c r="D1035" i="1"/>
  <c r="D1023" i="1"/>
  <c r="D1019" i="1"/>
  <c r="D1003" i="1"/>
  <c r="D987" i="1"/>
  <c r="D971" i="1"/>
  <c r="D955" i="1"/>
  <c r="D939" i="1"/>
  <c r="D923" i="1"/>
  <c r="D911" i="1"/>
  <c r="D907" i="1"/>
  <c r="D903" i="1"/>
  <c r="D899" i="1"/>
  <c r="D895" i="1"/>
  <c r="D883" i="1"/>
  <c r="D879" i="1"/>
  <c r="D875" i="1"/>
  <c r="D871" i="1"/>
  <c r="D867" i="1"/>
  <c r="D863" i="1"/>
  <c r="D859" i="1"/>
  <c r="D843" i="1"/>
  <c r="D827" i="1"/>
  <c r="D811" i="1"/>
  <c r="D795" i="1"/>
  <c r="D779" i="1"/>
  <c r="D775" i="1"/>
  <c r="D771" i="1"/>
  <c r="D759" i="1"/>
  <c r="D755" i="1"/>
  <c r="D743" i="1"/>
  <c r="D739" i="1"/>
  <c r="D735" i="1"/>
  <c r="D727" i="1"/>
  <c r="D719" i="1"/>
  <c r="D715" i="1"/>
  <c r="D711" i="1"/>
  <c r="D707" i="1"/>
  <c r="D695" i="1"/>
  <c r="D691" i="1"/>
  <c r="D683" i="1"/>
  <c r="D679" i="1"/>
  <c r="D671" i="1"/>
  <c r="D667" i="1"/>
  <c r="D659" i="1"/>
  <c r="D655" i="1"/>
  <c r="D651" i="1"/>
  <c r="D647" i="1"/>
  <c r="D639" i="1"/>
  <c r="D627" i="1"/>
  <c r="D619" i="1"/>
  <c r="D615" i="1"/>
  <c r="D607" i="1"/>
  <c r="D603" i="1"/>
  <c r="D599" i="1"/>
  <c r="D583" i="1"/>
  <c r="D579" i="1"/>
  <c r="D575" i="1"/>
  <c r="D559" i="1"/>
  <c r="D555" i="1"/>
  <c r="D551" i="1"/>
  <c r="D539" i="1"/>
  <c r="D535" i="1"/>
  <c r="D531" i="1"/>
  <c r="D527" i="1"/>
  <c r="D519" i="1"/>
  <c r="D511" i="1"/>
  <c r="D507" i="1"/>
  <c r="D499" i="1"/>
  <c r="D495" i="1"/>
  <c r="D487" i="1"/>
  <c r="D483" i="1"/>
  <c r="D475" i="1"/>
  <c r="D471" i="1"/>
  <c r="D459" i="1"/>
  <c r="D455" i="1"/>
  <c r="D451" i="1"/>
  <c r="D447" i="1"/>
  <c r="D443" i="1"/>
  <c r="D439" i="1"/>
  <c r="D435" i="1"/>
  <c r="D431" i="1"/>
  <c r="D427" i="1"/>
  <c r="D419" i="1"/>
  <c r="D415" i="1"/>
  <c r="D411" i="1"/>
  <c r="D395" i="1"/>
  <c r="D387" i="1"/>
  <c r="D383" i="1"/>
  <c r="D379" i="1"/>
  <c r="D375" i="1"/>
  <c r="D371" i="1"/>
  <c r="D359" i="1"/>
  <c r="D355" i="1"/>
  <c r="D351" i="1"/>
  <c r="D347" i="1"/>
  <c r="D339" i="1"/>
  <c r="D335" i="1"/>
  <c r="D327" i="1"/>
  <c r="D323" i="1"/>
  <c r="D319" i="1"/>
  <c r="D311" i="1"/>
  <c r="D307" i="1"/>
  <c r="D299" i="1"/>
  <c r="D295" i="1"/>
  <c r="D283" i="1"/>
  <c r="D275" i="1"/>
  <c r="D271" i="1"/>
  <c r="D267" i="1"/>
  <c r="D255" i="1"/>
  <c r="D251" i="1"/>
  <c r="D243" i="1"/>
  <c r="D235" i="1"/>
  <c r="D231" i="1"/>
  <c r="D227" i="1"/>
  <c r="D215" i="1"/>
  <c r="D211" i="1"/>
  <c r="D207" i="1"/>
  <c r="D203" i="1"/>
  <c r="D171" i="1"/>
  <c r="D167" i="1"/>
  <c r="D163" i="1"/>
  <c r="D159" i="1"/>
  <c r="D147" i="1"/>
  <c r="D143" i="1"/>
  <c r="D139" i="1"/>
  <c r="D953" i="1"/>
  <c r="D949" i="1"/>
  <c r="D945" i="1"/>
  <c r="D941" i="1"/>
  <c r="D921" i="1"/>
  <c r="D917" i="1"/>
  <c r="D913" i="1"/>
  <c r="D909" i="1"/>
  <c r="D905" i="1"/>
  <c r="D897" i="1"/>
  <c r="D893" i="1"/>
  <c r="D889" i="1"/>
  <c r="D881" i="1"/>
  <c r="D873" i="1"/>
  <c r="D869" i="1"/>
  <c r="D865" i="1"/>
  <c r="D861" i="1"/>
  <c r="D857" i="1"/>
  <c r="D853" i="1"/>
  <c r="D845" i="1"/>
  <c r="D841" i="1"/>
  <c r="D837" i="1"/>
  <c r="D833" i="1"/>
  <c r="D829" i="1"/>
  <c r="D825" i="1"/>
  <c r="D817" i="1"/>
  <c r="D813" i="1"/>
  <c r="D809" i="1"/>
  <c r="D805" i="1"/>
  <c r="D801" i="1"/>
  <c r="D797" i="1"/>
  <c r="D789" i="1"/>
  <c r="D785" i="1"/>
  <c r="D781" i="1"/>
  <c r="D777" i="1"/>
  <c r="D769" i="1"/>
  <c r="D765" i="1"/>
  <c r="D761" i="1"/>
  <c r="D757" i="1"/>
  <c r="D753" i="1"/>
  <c r="D749" i="1"/>
  <c r="D745" i="1"/>
  <c r="D737" i="1"/>
  <c r="D733" i="1"/>
  <c r="D725" i="1"/>
  <c r="D721" i="1"/>
  <c r="D717" i="1"/>
  <c r="D713" i="1"/>
  <c r="D709" i="1"/>
  <c r="D705" i="1"/>
  <c r="D701" i="1"/>
  <c r="D697" i="1"/>
  <c r="D693" i="1"/>
  <c r="D689" i="1"/>
  <c r="D685" i="1"/>
  <c r="D681" i="1"/>
  <c r="D677" i="1"/>
  <c r="D673" i="1"/>
  <c r="D669" i="1"/>
  <c r="D665" i="1"/>
  <c r="D661" i="1"/>
  <c r="D657" i="1"/>
  <c r="D653" i="1"/>
  <c r="D649" i="1"/>
  <c r="D645" i="1"/>
  <c r="D641" i="1"/>
  <c r="D637" i="1"/>
  <c r="D633" i="1"/>
  <c r="D629" i="1"/>
  <c r="D625" i="1"/>
  <c r="D621" i="1"/>
  <c r="D617" i="1"/>
  <c r="D613" i="1"/>
  <c r="D609" i="1"/>
  <c r="D605" i="1"/>
  <c r="D601" i="1"/>
  <c r="D597" i="1"/>
  <c r="D589" i="1"/>
  <c r="D585" i="1"/>
  <c r="D581" i="1"/>
  <c r="D577" i="1"/>
  <c r="D573" i="1"/>
  <c r="D569" i="1"/>
  <c r="D565" i="1"/>
  <c r="D557" i="1"/>
  <c r="D553" i="1"/>
  <c r="D549" i="1"/>
  <c r="D545" i="1"/>
  <c r="D541" i="1"/>
  <c r="D533" i="1"/>
  <c r="D529" i="1"/>
  <c r="D525" i="1"/>
  <c r="D521" i="1"/>
  <c r="D517" i="1"/>
  <c r="D513" i="1"/>
  <c r="D509" i="1"/>
  <c r="D505" i="1"/>
  <c r="D501" i="1"/>
  <c r="D493" i="1"/>
  <c r="D489" i="1"/>
  <c r="D485" i="1"/>
  <c r="D481" i="1"/>
  <c r="D477" i="1"/>
  <c r="D473" i="1"/>
  <c r="D469" i="1"/>
  <c r="D465" i="1"/>
  <c r="D461" i="1"/>
  <c r="D457" i="1"/>
  <c r="D453" i="1"/>
  <c r="D449" i="1"/>
  <c r="D445" i="1"/>
  <c r="D441" i="1"/>
  <c r="D437" i="1"/>
  <c r="D429" i="1"/>
  <c r="D425" i="1"/>
  <c r="D421" i="1"/>
  <c r="D413" i="1"/>
  <c r="D409" i="1"/>
  <c r="D405" i="1"/>
  <c r="D401" i="1"/>
  <c r="D397" i="1"/>
  <c r="D393" i="1"/>
  <c r="D389" i="1"/>
  <c r="D385" i="1"/>
  <c r="D381" i="1"/>
  <c r="D377" i="1"/>
  <c r="D373" i="1"/>
  <c r="D369" i="1"/>
  <c r="D361" i="1"/>
  <c r="D357" i="1"/>
  <c r="D353" i="1"/>
  <c r="D345" i="1"/>
  <c r="D341" i="1"/>
  <c r="D337" i="1"/>
  <c r="D325" i="1"/>
  <c r="D321" i="1"/>
  <c r="D313" i="1"/>
  <c r="D309" i="1"/>
  <c r="D301" i="1"/>
  <c r="D297" i="1"/>
  <c r="D293" i="1"/>
  <c r="D289" i="1"/>
  <c r="D285" i="1"/>
  <c r="D281" i="1"/>
  <c r="D277" i="1"/>
  <c r="D269" i="1"/>
  <c r="D261" i="1"/>
  <c r="D257" i="1"/>
  <c r="D253" i="1"/>
  <c r="D249" i="1"/>
  <c r="D245" i="1"/>
  <c r="D241" i="1"/>
  <c r="D237" i="1"/>
  <c r="D233" i="1"/>
  <c r="D229" i="1"/>
  <c r="D225" i="1"/>
  <c r="D221" i="1"/>
  <c r="D217" i="1"/>
  <c r="D213" i="1"/>
  <c r="D205" i="1"/>
  <c r="D197" i="1"/>
  <c r="D193" i="1"/>
  <c r="D189" i="1"/>
  <c r="D185" i="1"/>
  <c r="D181" i="1"/>
  <c r="D177" i="1"/>
  <c r="D169" i="1"/>
  <c r="D161" i="1"/>
  <c r="D157" i="1"/>
  <c r="D149" i="1"/>
  <c r="D145" i="1"/>
  <c r="D137" i="1"/>
  <c r="D133" i="1"/>
  <c r="D125" i="1"/>
  <c r="D121" i="1"/>
  <c r="D117" i="1"/>
  <c r="D113" i="1"/>
  <c r="D109" i="1"/>
  <c r="D105" i="1"/>
  <c r="D101" i="1"/>
  <c r="D97" i="1"/>
  <c r="D93" i="1"/>
  <c r="D85" i="1"/>
  <c r="D81" i="1"/>
  <c r="D77" i="1"/>
  <c r="D69" i="1"/>
  <c r="D65" i="1"/>
  <c r="D61" i="1"/>
  <c r="D57" i="1"/>
  <c r="D53" i="1"/>
  <c r="D49" i="1"/>
  <c r="D41" i="1"/>
  <c r="D33" i="1"/>
  <c r="D25" i="1"/>
  <c r="D13" i="1"/>
  <c r="D5" i="1"/>
  <c r="D1840" i="1"/>
  <c r="D1836" i="1"/>
  <c r="D1832" i="1"/>
  <c r="D1828" i="1"/>
  <c r="D1824" i="1"/>
  <c r="D1820" i="1"/>
  <c r="D1816" i="1"/>
  <c r="D1812" i="1"/>
  <c r="D1804" i="1"/>
  <c r="D1800" i="1"/>
  <c r="D1796" i="1"/>
  <c r="D1792" i="1"/>
  <c r="D1788" i="1"/>
  <c r="D1780" i="1"/>
  <c r="D1772" i="1"/>
  <c r="D1768" i="1"/>
  <c r="D1764" i="1"/>
  <c r="D1760" i="1"/>
  <c r="D1756" i="1"/>
  <c r="D1752" i="1"/>
  <c r="D1748" i="1"/>
  <c r="D1740" i="1"/>
  <c r="D1736" i="1"/>
  <c r="D1732" i="1"/>
  <c r="D1728" i="1"/>
  <c r="D1724" i="1"/>
  <c r="D1720" i="1"/>
  <c r="D1716" i="1"/>
  <c r="D1712" i="1"/>
  <c r="D1708" i="1"/>
  <c r="D1700" i="1"/>
  <c r="D1696" i="1"/>
  <c r="D1692" i="1"/>
  <c r="D1684" i="1"/>
  <c r="D1676" i="1"/>
  <c r="D1672" i="1"/>
  <c r="D1668" i="1"/>
  <c r="D1664" i="1"/>
  <c r="D1660" i="1"/>
  <c r="D1656" i="1"/>
  <c r="D1652" i="1"/>
  <c r="D1648" i="1"/>
  <c r="D1644" i="1"/>
  <c r="D1640" i="1"/>
  <c r="D1636" i="1"/>
  <c r="D1628" i="1"/>
  <c r="D1624" i="1"/>
  <c r="D1620" i="1"/>
  <c r="D1616" i="1"/>
  <c r="D1612" i="1"/>
  <c r="D1604" i="1"/>
  <c r="D1600" i="1"/>
  <c r="D1596" i="1"/>
  <c r="D1592" i="1"/>
  <c r="D1588" i="1"/>
  <c r="D1584" i="1"/>
  <c r="D1580" i="1"/>
  <c r="D1572" i="1"/>
  <c r="D1564" i="1"/>
  <c r="D1560" i="1"/>
  <c r="D1556" i="1"/>
  <c r="D1548" i="1"/>
  <c r="D1544" i="1"/>
  <c r="D1540" i="1"/>
  <c r="D1536" i="1"/>
  <c r="D1532" i="1"/>
  <c r="D1528" i="1"/>
  <c r="D1524" i="1"/>
  <c r="D1520" i="1"/>
  <c r="D1516" i="1"/>
  <c r="D1508" i="1"/>
  <c r="D1504" i="1"/>
  <c r="D1500" i="1"/>
  <c r="D1492" i="1"/>
  <c r="D1488" i="1"/>
  <c r="D1484" i="1"/>
  <c r="D1480" i="1"/>
  <c r="D1476" i="1"/>
  <c r="D1472" i="1"/>
  <c r="D1468" i="1"/>
  <c r="D1464" i="1"/>
  <c r="D1460" i="1"/>
  <c r="D1452" i="1"/>
  <c r="D1448" i="1"/>
  <c r="D1444" i="1"/>
  <c r="D1436" i="1"/>
  <c r="D1432" i="1"/>
  <c r="D1428" i="1"/>
  <c r="D1424" i="1"/>
  <c r="D1420" i="1"/>
  <c r="D1416" i="1"/>
  <c r="D1412" i="1"/>
  <c r="D1408" i="1"/>
  <c r="D1404" i="1"/>
  <c r="D1400" i="1"/>
  <c r="D1396" i="1"/>
  <c r="D1388" i="1"/>
  <c r="D1384" i="1"/>
  <c r="D1380" i="1"/>
  <c r="D1372" i="1"/>
  <c r="D1364" i="1"/>
  <c r="D1360" i="1"/>
  <c r="D1356" i="1"/>
  <c r="D1352" i="1"/>
  <c r="D1348" i="1"/>
  <c r="D1344" i="1"/>
  <c r="D1340" i="1"/>
  <c r="D1336" i="1"/>
  <c r="D1332" i="1"/>
  <c r="D1328" i="1"/>
  <c r="D1324" i="1"/>
  <c r="D1320" i="1"/>
  <c r="D1316" i="1"/>
  <c r="D1312" i="1"/>
  <c r="D1308" i="1"/>
  <c r="D1300" i="1"/>
  <c r="D1296" i="1"/>
  <c r="D1292" i="1"/>
  <c r="D1288" i="1"/>
  <c r="D1284" i="1"/>
  <c r="D1280" i="1"/>
  <c r="D1276" i="1"/>
  <c r="D1272" i="1"/>
  <c r="D1268" i="1"/>
  <c r="D1264" i="1"/>
  <c r="D1260" i="1"/>
  <c r="D1256" i="1"/>
  <c r="D1252" i="1"/>
  <c r="D1244" i="1"/>
  <c r="D1240" i="1"/>
  <c r="D1236" i="1"/>
  <c r="D1232" i="1"/>
  <c r="D1228" i="1"/>
  <c r="D1220" i="1"/>
  <c r="D1216" i="1"/>
  <c r="D1212" i="1"/>
  <c r="D1204" i="1"/>
  <c r="D1200" i="1"/>
  <c r="D1196" i="1"/>
  <c r="D1192" i="1"/>
  <c r="D1188" i="1"/>
  <c r="D1184" i="1"/>
  <c r="D1180" i="1"/>
  <c r="D1176" i="1"/>
  <c r="D1172" i="1"/>
  <c r="D1168" i="1"/>
  <c r="D1164" i="1"/>
  <c r="D1160" i="1"/>
  <c r="D1156" i="1"/>
  <c r="D1152" i="1"/>
  <c r="D1148" i="1"/>
  <c r="D1144" i="1"/>
  <c r="D1140" i="1"/>
  <c r="D1136" i="1"/>
  <c r="D1132" i="1"/>
  <c r="D1128" i="1"/>
  <c r="D1124" i="1"/>
  <c r="D1120" i="1"/>
  <c r="D1116" i="1"/>
  <c r="D1112" i="1"/>
  <c r="D1108" i="1"/>
  <c r="D1104" i="1"/>
  <c r="D1100" i="1"/>
  <c r="D1096" i="1"/>
  <c r="D1092" i="1"/>
  <c r="D1088" i="1"/>
  <c r="D1084" i="1"/>
  <c r="D1080" i="1"/>
  <c r="D1076" i="1"/>
  <c r="D1072" i="1"/>
  <c r="D1068" i="1"/>
  <c r="D1064" i="1"/>
  <c r="D1060" i="1"/>
  <c r="D1056" i="1"/>
  <c r="D1052" i="1"/>
  <c r="D1048" i="1"/>
  <c r="D1044" i="1"/>
  <c r="D1040" i="1"/>
  <c r="D1036" i="1"/>
  <c r="D1032" i="1"/>
  <c r="D1028" i="1"/>
  <c r="D1024" i="1"/>
  <c r="D1020" i="1"/>
  <c r="D1016" i="1"/>
  <c r="D1012" i="1"/>
  <c r="D1008" i="1"/>
  <c r="D1004" i="1"/>
  <c r="D1000" i="1"/>
  <c r="D996" i="1"/>
  <c r="D992" i="1"/>
  <c r="D988" i="1"/>
  <c r="D984" i="1"/>
  <c r="D980" i="1"/>
  <c r="D976" i="1"/>
  <c r="D972" i="1"/>
  <c r="D968" i="1"/>
  <c r="D964" i="1"/>
  <c r="D960" i="1"/>
  <c r="D956" i="1"/>
  <c r="D952" i="1"/>
  <c r="D948" i="1"/>
  <c r="D944" i="1"/>
  <c r="D940" i="1"/>
  <c r="D936" i="1"/>
  <c r="D932" i="1"/>
  <c r="D928" i="1"/>
  <c r="D924" i="1"/>
  <c r="D920" i="1"/>
  <c r="D916" i="1"/>
  <c r="D912" i="1"/>
  <c r="D908" i="1"/>
  <c r="D904" i="1"/>
  <c r="D900" i="1"/>
  <c r="D896" i="1"/>
  <c r="D892" i="1"/>
  <c r="D888" i="1"/>
  <c r="D884" i="1"/>
  <c r="D880" i="1"/>
  <c r="D876" i="1"/>
  <c r="D872" i="1"/>
  <c r="D868" i="1"/>
  <c r="D864" i="1"/>
  <c r="D860" i="1"/>
  <c r="D856" i="1"/>
  <c r="D852" i="1"/>
  <c r="D848" i="1"/>
  <c r="D844" i="1"/>
  <c r="D840" i="1"/>
  <c r="D836" i="1"/>
  <c r="D832" i="1"/>
  <c r="D828" i="1"/>
  <c r="D824" i="1"/>
  <c r="D820" i="1"/>
  <c r="D816" i="1"/>
  <c r="D812" i="1"/>
  <c r="D808" i="1"/>
  <c r="D804" i="1"/>
  <c r="D800" i="1"/>
  <c r="D796" i="1"/>
  <c r="D792" i="1"/>
  <c r="D788" i="1"/>
  <c r="D784" i="1"/>
  <c r="D780" i="1"/>
  <c r="D776" i="1"/>
  <c r="D772" i="1"/>
  <c r="D768" i="1"/>
  <c r="D764" i="1"/>
  <c r="D760" i="1"/>
  <c r="D756" i="1"/>
  <c r="D752" i="1"/>
  <c r="D748" i="1"/>
  <c r="D744" i="1"/>
  <c r="D740" i="1"/>
  <c r="D736" i="1"/>
  <c r="D732" i="1"/>
  <c r="D728" i="1"/>
  <c r="D724" i="1"/>
  <c r="D720" i="1"/>
  <c r="D712" i="1"/>
  <c r="D708" i="1"/>
  <c r="D704" i="1"/>
  <c r="D700" i="1"/>
  <c r="D696" i="1"/>
  <c r="D692" i="1"/>
  <c r="D688" i="1"/>
  <c r="D684" i="1"/>
  <c r="D680" i="1"/>
  <c r="D676" i="1"/>
  <c r="D672" i="1"/>
  <c r="D668" i="1"/>
  <c r="D664" i="1"/>
  <c r="D660" i="1"/>
  <c r="D656" i="1"/>
  <c r="D652" i="1"/>
  <c r="D648" i="1"/>
  <c r="D644" i="1"/>
  <c r="D640" i="1"/>
  <c r="D636" i="1"/>
  <c r="D632" i="1"/>
  <c r="D628" i="1"/>
  <c r="D624" i="1"/>
  <c r="D620" i="1"/>
  <c r="D616" i="1"/>
  <c r="D612" i="1"/>
  <c r="D608" i="1"/>
  <c r="D604" i="1"/>
  <c r="D600" i="1"/>
  <c r="D596" i="1"/>
  <c r="D592" i="1"/>
  <c r="D588" i="1"/>
  <c r="D584" i="1"/>
  <c r="D576" i="1"/>
  <c r="D572" i="1"/>
  <c r="D568" i="1"/>
  <c r="D564" i="1"/>
  <c r="D560" i="1"/>
  <c r="D556" i="1"/>
  <c r="D552" i="1"/>
  <c r="D548" i="1"/>
  <c r="D540" i="1"/>
  <c r="D536" i="1"/>
  <c r="D532" i="1"/>
  <c r="D528" i="1"/>
  <c r="D524" i="1"/>
  <c r="D520" i="1"/>
  <c r="D516" i="1"/>
  <c r="D512" i="1"/>
  <c r="D508" i="1"/>
  <c r="D504" i="1"/>
  <c r="D500" i="1"/>
  <c r="D496" i="1"/>
  <c r="D492" i="1"/>
  <c r="D488" i="1"/>
  <c r="D484" i="1"/>
  <c r="D480" i="1"/>
  <c r="D476" i="1"/>
  <c r="D472" i="1"/>
  <c r="D468" i="1"/>
  <c r="D464" i="1"/>
  <c r="D460" i="1"/>
  <c r="D456" i="1"/>
  <c r="D452" i="1"/>
  <c r="D448" i="1"/>
  <c r="D444" i="1"/>
  <c r="D440" i="1"/>
  <c r="D436" i="1"/>
  <c r="D432" i="1"/>
  <c r="D428" i="1"/>
  <c r="D424" i="1"/>
  <c r="D420" i="1"/>
  <c r="D416" i="1"/>
  <c r="D412" i="1"/>
  <c r="D404" i="1"/>
  <c r="D400" i="1"/>
  <c r="D396" i="1"/>
  <c r="D392" i="1"/>
  <c r="D388" i="1"/>
  <c r="D384" i="1"/>
  <c r="D380" i="1"/>
  <c r="D376" i="1"/>
  <c r="D372" i="1"/>
  <c r="D368" i="1"/>
  <c r="D364" i="1"/>
  <c r="D360" i="1"/>
  <c r="D356" i="1"/>
  <c r="D352" i="1"/>
  <c r="D348" i="1"/>
  <c r="D344" i="1"/>
  <c r="D340" i="1"/>
  <c r="D336" i="1"/>
  <c r="D332" i="1"/>
  <c r="D328" i="1"/>
  <c r="D324" i="1"/>
  <c r="D320" i="1"/>
  <c r="D312" i="1"/>
  <c r="D308" i="1"/>
  <c r="D300" i="1"/>
  <c r="D296" i="1"/>
  <c r="D292" i="1"/>
  <c r="D288" i="1"/>
  <c r="D284" i="1"/>
  <c r="D280" i="1"/>
  <c r="D276" i="1"/>
  <c r="D268" i="1"/>
  <c r="D264" i="1"/>
  <c r="D256" i="1"/>
  <c r="D252" i="1"/>
  <c r="D248" i="1"/>
  <c r="D244" i="1"/>
  <c r="D236" i="1"/>
  <c r="D232" i="1"/>
  <c r="D224" i="1"/>
  <c r="D220" i="1"/>
  <c r="D216" i="1"/>
  <c r="D212" i="1"/>
  <c r="D204" i="1"/>
  <c r="D200" i="1"/>
  <c r="D192" i="1"/>
  <c r="D184" i="1"/>
  <c r="D180" i="1"/>
  <c r="D176" i="1"/>
  <c r="D172" i="1"/>
  <c r="D168" i="1"/>
  <c r="D164" i="1"/>
  <c r="D160" i="1"/>
  <c r="D156" i="1"/>
  <c r="D148" i="1"/>
  <c r="D144" i="1"/>
  <c r="D140" i="1"/>
  <c r="D136" i="1"/>
  <c r="D132" i="1"/>
  <c r="D128" i="1"/>
  <c r="D124" i="1"/>
  <c r="D120" i="1"/>
  <c r="D116" i="1"/>
  <c r="D112" i="1"/>
  <c r="D108" i="1"/>
  <c r="D104" i="1"/>
  <c r="D100" i="1"/>
  <c r="D92" i="1"/>
  <c r="D88" i="1"/>
  <c r="D84" i="1"/>
  <c r="D80" i="1"/>
  <c r="D76" i="1"/>
  <c r="D72" i="1"/>
  <c r="D68" i="1"/>
  <c r="D64" i="1"/>
  <c r="D56" i="1"/>
  <c r="D52" i="1"/>
  <c r="D44" i="1"/>
  <c r="D40" i="1"/>
  <c r="D36" i="1"/>
  <c r="D32" i="1"/>
  <c r="D28" i="1"/>
  <c r="D24" i="1"/>
  <c r="D20" i="1"/>
  <c r="D16" i="1"/>
  <c r="D12" i="1"/>
  <c r="D8" i="1"/>
  <c r="D4" i="1"/>
  <c r="D131" i="1"/>
  <c r="D127" i="1"/>
  <c r="D123" i="1"/>
  <c r="D119" i="1"/>
  <c r="D115" i="1"/>
  <c r="D107" i="1"/>
  <c r="D91" i="1"/>
  <c r="D87" i="1"/>
  <c r="D75" i="1"/>
  <c r="D71" i="1"/>
  <c r="D59" i="1"/>
  <c r="D51" i="1"/>
  <c r="D43" i="1"/>
  <c r="D39" i="1"/>
  <c r="D35" i="1"/>
  <c r="D31" i="1"/>
  <c r="D27" i="1"/>
  <c r="D23" i="1"/>
  <c r="D1434" i="1"/>
  <c r="D1430" i="1"/>
  <c r="D1426" i="1"/>
  <c r="D1422" i="1"/>
  <c r="D1418" i="1"/>
  <c r="D1414" i="1"/>
  <c r="D1410" i="1"/>
  <c r="D1406" i="1"/>
  <c r="D1402" i="1"/>
  <c r="D1398" i="1"/>
  <c r="D1394" i="1"/>
  <c r="D1390" i="1"/>
  <c r="D1386" i="1"/>
  <c r="D1382" i="1"/>
  <c r="D1378" i="1"/>
  <c r="D1374" i="1"/>
  <c r="D1370" i="1"/>
  <c r="D1366" i="1"/>
  <c r="D1362" i="1"/>
  <c r="D1358" i="1"/>
  <c r="D1354" i="1"/>
  <c r="D1346" i="1"/>
  <c r="D1342" i="1"/>
  <c r="D1338" i="1"/>
  <c r="D1334" i="1"/>
  <c r="D1330" i="1"/>
  <c r="D1326" i="1"/>
  <c r="D1322" i="1"/>
  <c r="D1318" i="1"/>
  <c r="D1314" i="1"/>
  <c r="D1310" i="1"/>
  <c r="D1306" i="1"/>
  <c r="D1302" i="1"/>
  <c r="D1298" i="1"/>
  <c r="D1294" i="1"/>
  <c r="D1290" i="1"/>
  <c r="D1286" i="1"/>
  <c r="D1282" i="1"/>
  <c r="D1278" i="1"/>
  <c r="D1274" i="1"/>
  <c r="D1270" i="1"/>
  <c r="D1266" i="1"/>
  <c r="D1262" i="1"/>
  <c r="D1258" i="1"/>
  <c r="D1254" i="1"/>
  <c r="D1250" i="1"/>
  <c r="D1246" i="1"/>
  <c r="D1242" i="1"/>
  <c r="D1238" i="1"/>
  <c r="D1234" i="1"/>
  <c r="D1230" i="1"/>
  <c r="D1226" i="1"/>
  <c r="D1222" i="1"/>
  <c r="D1218" i="1"/>
  <c r="D1214" i="1"/>
  <c r="D1206" i="1"/>
  <c r="D1202" i="1"/>
  <c r="D1198" i="1"/>
  <c r="D1194" i="1"/>
  <c r="D1190" i="1"/>
  <c r="D1186" i="1"/>
  <c r="D1182" i="1"/>
  <c r="D1178" i="1"/>
  <c r="D1174" i="1"/>
  <c r="D1170" i="1"/>
  <c r="D1166" i="1"/>
  <c r="D1162" i="1"/>
  <c r="D1154" i="1"/>
  <c r="D1150" i="1"/>
  <c r="D1146" i="1"/>
  <c r="D1142" i="1"/>
  <c r="D1138" i="1"/>
  <c r="D1134" i="1"/>
  <c r="D1126" i="1"/>
  <c r="D1122" i="1"/>
  <c r="D1110" i="1"/>
  <c r="D1106" i="1"/>
  <c r="D1102" i="1"/>
  <c r="D1098" i="1"/>
  <c r="D1090" i="1"/>
  <c r="D1086" i="1"/>
  <c r="D1082" i="1"/>
  <c r="D1078" i="1"/>
  <c r="D1074" i="1"/>
  <c r="D1070" i="1"/>
  <c r="D1062" i="1"/>
  <c r="D1058" i="1"/>
  <c r="D1054" i="1"/>
  <c r="D1050" i="1"/>
  <c r="D1046" i="1"/>
  <c r="D1042" i="1"/>
  <c r="D1038" i="1"/>
  <c r="D1034" i="1"/>
  <c r="D1030" i="1"/>
  <c r="D1026" i="1"/>
  <c r="D1022" i="1"/>
  <c r="D1014" i="1"/>
  <c r="D1010" i="1"/>
  <c r="D1006" i="1"/>
  <c r="D1002" i="1"/>
  <c r="D998" i="1"/>
  <c r="D994" i="1"/>
  <c r="D990" i="1"/>
  <c r="D986" i="1"/>
  <c r="D982" i="1"/>
  <c r="D978" i="1"/>
  <c r="D974" i="1"/>
  <c r="D970" i="1"/>
  <c r="D966" i="1"/>
  <c r="D962" i="1"/>
  <c r="D958" i="1"/>
  <c r="D954" i="1"/>
  <c r="D950" i="1"/>
  <c r="D946" i="1"/>
  <c r="D942" i="1"/>
  <c r="D938" i="1"/>
  <c r="D934" i="1"/>
  <c r="D930" i="1"/>
  <c r="D922" i="1"/>
  <c r="D918" i="1"/>
  <c r="D914" i="1"/>
  <c r="D910" i="1"/>
  <c r="D906" i="1"/>
  <c r="D902" i="1"/>
  <c r="D894" i="1"/>
  <c r="D890" i="1"/>
  <c r="D886" i="1"/>
  <c r="D882" i="1"/>
  <c r="D878" i="1"/>
  <c r="D874" i="1"/>
  <c r="D870" i="1"/>
  <c r="D866" i="1"/>
  <c r="D858" i="1"/>
  <c r="D854" i="1"/>
  <c r="D850" i="1"/>
  <c r="D846" i="1"/>
  <c r="D842" i="1"/>
  <c r="D838" i="1"/>
  <c r="D834" i="1"/>
  <c r="D830" i="1"/>
  <c r="D826" i="1"/>
  <c r="D822" i="1"/>
  <c r="D814" i="1"/>
  <c r="D810" i="1"/>
  <c r="D806" i="1"/>
  <c r="D802" i="1"/>
  <c r="D798" i="1"/>
  <c r="D794" i="1"/>
  <c r="D790" i="1"/>
  <c r="D782" i="1"/>
  <c r="D778" i="1"/>
  <c r="D774" i="1"/>
  <c r="D770" i="1"/>
  <c r="D762" i="1"/>
  <c r="D758" i="1"/>
  <c r="D754" i="1"/>
  <c r="D750" i="1"/>
  <c r="D746" i="1"/>
  <c r="D742" i="1"/>
  <c r="D738" i="1"/>
  <c r="D734" i="1"/>
  <c r="D730" i="1"/>
  <c r="D726" i="1"/>
  <c r="D722" i="1"/>
  <c r="D718" i="1"/>
  <c r="D714" i="1"/>
  <c r="D710" i="1"/>
  <c r="D702" i="1"/>
  <c r="D698" i="1"/>
  <c r="D694" i="1"/>
  <c r="D690" i="1"/>
  <c r="D682" i="1"/>
  <c r="D678" i="1"/>
  <c r="D674" i="1"/>
  <c r="D670" i="1"/>
  <c r="D666" i="1"/>
  <c r="D662" i="1"/>
  <c r="D658" i="1"/>
  <c r="D654" i="1"/>
  <c r="D650" i="1"/>
  <c r="D646" i="1"/>
  <c r="D642" i="1"/>
  <c r="D638" i="1"/>
  <c r="D634" i="1"/>
  <c r="D630" i="1"/>
  <c r="D626" i="1"/>
  <c r="D622" i="1"/>
  <c r="D618" i="1"/>
  <c r="D614" i="1"/>
  <c r="D610" i="1"/>
  <c r="D606" i="1"/>
  <c r="D602" i="1"/>
  <c r="D598" i="1"/>
  <c r="D590" i="1"/>
  <c r="D586" i="1"/>
  <c r="D582" i="1"/>
  <c r="D578" i="1"/>
  <c r="D574" i="1"/>
  <c r="D570" i="1"/>
  <c r="D566" i="1"/>
  <c r="D562" i="1"/>
  <c r="D558" i="1"/>
  <c r="D554" i="1"/>
  <c r="D550" i="1"/>
  <c r="D546" i="1"/>
  <c r="D542" i="1"/>
  <c r="D538" i="1"/>
  <c r="D534" i="1"/>
  <c r="D530" i="1"/>
  <c r="D526" i="1"/>
  <c r="D522" i="1"/>
  <c r="D518" i="1"/>
  <c r="D514" i="1"/>
  <c r="D510" i="1"/>
  <c r="D506" i="1"/>
  <c r="D502" i="1"/>
  <c r="D498" i="1"/>
  <c r="D494" i="1"/>
  <c r="D490" i="1"/>
  <c r="D486" i="1"/>
  <c r="D482" i="1"/>
  <c r="D478" i="1"/>
  <c r="D470" i="1"/>
  <c r="D466" i="1"/>
  <c r="D462" i="1"/>
  <c r="D454" i="1"/>
  <c r="D446" i="1"/>
  <c r="D438" i="1"/>
  <c r="D434" i="1"/>
  <c r="D430" i="1"/>
  <c r="D422" i="1"/>
  <c r="D418" i="1"/>
  <c r="D414" i="1"/>
  <c r="D406" i="1"/>
  <c r="D402" i="1"/>
  <c r="D398" i="1"/>
  <c r="D394" i="1"/>
  <c r="D390" i="1"/>
  <c r="D386" i="1"/>
  <c r="D382" i="1"/>
  <c r="D378" i="1"/>
  <c r="D374" i="1"/>
  <c r="D366" i="1"/>
  <c r="D362" i="1"/>
  <c r="D358" i="1"/>
  <c r="D350" i="1"/>
  <c r="D346" i="1"/>
  <c r="D342" i="1"/>
  <c r="D338" i="1"/>
  <c r="D334" i="1"/>
  <c r="D330" i="1"/>
  <c r="D326" i="1"/>
  <c r="D322" i="1"/>
  <c r="D318" i="1"/>
  <c r="D310" i="1"/>
  <c r="D302" i="1"/>
  <c r="D298" i="1"/>
  <c r="D294" i="1"/>
  <c r="D290" i="1"/>
  <c r="D286" i="1"/>
  <c r="D282" i="1"/>
  <c r="D278" i="1"/>
  <c r="D270" i="1"/>
  <c r="D262" i="1"/>
  <c r="D258" i="1"/>
  <c r="D250" i="1"/>
  <c r="D246" i="1"/>
  <c r="D242" i="1"/>
  <c r="D238" i="1"/>
  <c r="D234" i="1"/>
  <c r="D230" i="1"/>
  <c r="D222" i="1"/>
  <c r="D218" i="1"/>
  <c r="D214" i="1"/>
  <c r="D206" i="1"/>
  <c r="D194" i="1"/>
  <c r="D190" i="1"/>
  <c r="D182" i="1"/>
  <c r="D170" i="1"/>
  <c r="D166" i="1"/>
  <c r="D162" i="1"/>
  <c r="D158" i="1"/>
  <c r="D150" i="1"/>
  <c r="D142" i="1"/>
  <c r="D138" i="1"/>
  <c r="D134" i="1"/>
  <c r="D130" i="1"/>
  <c r="D126" i="1"/>
  <c r="D118" i="1"/>
  <c r="D110" i="1"/>
  <c r="D106" i="1"/>
  <c r="D102" i="1"/>
  <c r="D94" i="1"/>
  <c r="D82" i="1"/>
  <c r="D78" i="1"/>
  <c r="D74" i="1"/>
  <c r="D70" i="1"/>
  <c r="D62" i="1"/>
  <c r="D54" i="1"/>
  <c r="D46" i="1"/>
  <c r="D38" i="1"/>
  <c r="D34" i="1"/>
  <c r="D22" i="1"/>
  <c r="D18" i="1"/>
  <c r="D14" i="1"/>
  <c r="D10" i="1"/>
  <c r="D6" i="1"/>
  <c r="D15" i="1"/>
  <c r="D11" i="1"/>
  <c r="D7" i="1"/>
  <c r="D3" i="1"/>
  <c r="D254" i="1"/>
  <c r="D174" i="1"/>
  <c r="D305" i="1"/>
  <c r="D1018" i="1"/>
  <c r="D442" i="1"/>
  <c r="D1350" i="1"/>
  <c r="D786" i="1"/>
  <c r="D30" i="1"/>
  <c r="D766" i="1"/>
  <c r="D686" i="1"/>
  <c r="D198" i="1"/>
  <c r="D1158" i="1"/>
  <c r="D1210" i="1"/>
  <c r="D2142" i="1"/>
  <c r="D1094" i="1"/>
  <c r="D1530" i="1"/>
  <c r="D1130" i="1"/>
  <c r="D1118" i="1"/>
  <c r="D1066" i="1"/>
  <c r="D926" i="1"/>
  <c r="D898" i="1"/>
  <c r="D818" i="1"/>
  <c r="D86" i="1"/>
  <c r="D2182" i="1"/>
  <c r="D1622" i="1"/>
  <c r="D1114" i="1"/>
  <c r="D2712" i="1"/>
  <c r="D2552" i="1"/>
  <c r="D2456" i="1"/>
  <c r="D2184" i="1"/>
  <c r="D2152" i="1"/>
  <c r="D2120" i="1"/>
  <c r="D2088" i="1"/>
  <c r="D2000" i="1"/>
  <c r="D1944" i="1"/>
  <c r="D1920" i="1"/>
  <c r="D1912" i="1"/>
  <c r="D1856" i="1"/>
  <c r="D1808" i="1"/>
  <c r="D1784" i="1"/>
  <c r="D1776" i="1"/>
  <c r="D1744" i="1"/>
  <c r="D1704" i="1"/>
  <c r="D1688" i="1"/>
  <c r="D1680" i="1"/>
  <c r="D1632" i="1"/>
  <c r="D1608" i="1"/>
  <c r="D1576" i="1"/>
  <c r="D1568" i="1"/>
  <c r="D1552" i="1"/>
  <c r="D1512" i="1"/>
  <c r="D1496" i="1"/>
  <c r="D1456" i="1"/>
  <c r="D1440" i="1"/>
  <c r="D1392" i="1"/>
  <c r="D1376" i="1"/>
  <c r="D1368" i="1"/>
  <c r="D1304" i="1"/>
  <c r="D1248" i="1"/>
  <c r="D1224" i="1"/>
  <c r="D1208" i="1"/>
  <c r="D2" i="1"/>
  <c r="D2288" i="1"/>
  <c r="D3056" i="1"/>
  <c r="D3024" i="1"/>
  <c r="D2992" i="1"/>
  <c r="D2280" i="1"/>
  <c r="D2432" i="1"/>
  <c r="D2368" i="1"/>
  <c r="D2304" i="1"/>
  <c r="D3064" i="1"/>
  <c r="D3032" i="1"/>
  <c r="D3000" i="1"/>
  <c r="D2920" i="1"/>
  <c r="D2888" i="1"/>
  <c r="D2808" i="1"/>
  <c r="D2776" i="1"/>
  <c r="D2760" i="1"/>
  <c r="D2728" i="1"/>
  <c r="D2696" i="1"/>
  <c r="D2664" i="1"/>
  <c r="D2632" i="1"/>
  <c r="D2616" i="1"/>
  <c r="D2600" i="1"/>
  <c r="D2584" i="1"/>
  <c r="D2568" i="1"/>
  <c r="D2536" i="1"/>
  <c r="D2520" i="1"/>
  <c r="D2504" i="1"/>
  <c r="D2488" i="1"/>
  <c r="D2344" i="1"/>
  <c r="D2448" i="1"/>
  <c r="D2384" i="1"/>
  <c r="D3072" i="1"/>
  <c r="D3040" i="1"/>
  <c r="D3008" i="1"/>
  <c r="D2976" i="1"/>
  <c r="D2360" i="1"/>
  <c r="D706" i="1"/>
  <c r="D594" i="1"/>
  <c r="D474" i="1"/>
  <c r="D458" i="1"/>
  <c r="D450" i="1"/>
  <c r="D426" i="1"/>
  <c r="D410" i="1"/>
  <c r="D370" i="1"/>
  <c r="D354" i="1"/>
  <c r="D314" i="1"/>
  <c r="D306" i="1"/>
  <c r="D274" i="1"/>
  <c r="D266" i="1"/>
  <c r="D226" i="1"/>
  <c r="D210" i="1"/>
  <c r="D202" i="1"/>
  <c r="D186" i="1"/>
  <c r="D178" i="1"/>
  <c r="D154" i="1"/>
  <c r="D146" i="1"/>
  <c r="D122" i="1"/>
  <c r="D114" i="1"/>
  <c r="D98" i="1"/>
  <c r="D90" i="1"/>
  <c r="D66" i="1"/>
  <c r="D58" i="1"/>
  <c r="D50" i="1"/>
  <c r="D42" i="1"/>
  <c r="D26" i="1"/>
  <c r="D2464" i="1"/>
  <c r="D273" i="1"/>
  <c r="D265" i="1"/>
  <c r="D209" i="1"/>
  <c r="D201" i="1"/>
  <c r="D153" i="1"/>
  <c r="D2984" i="1"/>
  <c r="D2928" i="1"/>
  <c r="D2896" i="1"/>
  <c r="D2880" i="1"/>
  <c r="D2864" i="1"/>
  <c r="D2816" i="1"/>
  <c r="D2800" i="1"/>
  <c r="D2784" i="1"/>
  <c r="D2752" i="1"/>
  <c r="D2736" i="1"/>
  <c r="D2720" i="1"/>
  <c r="D2704" i="1"/>
  <c r="D2688" i="1"/>
  <c r="D2672" i="1"/>
  <c r="D2656" i="1"/>
  <c r="D2608" i="1"/>
  <c r="D2592" i="1"/>
  <c r="D2560" i="1"/>
  <c r="D2544" i="1"/>
  <c r="D2480" i="1"/>
  <c r="D2440" i="1"/>
  <c r="C2" i="1"/>
  <c r="C4" i="1"/>
  <c r="I3108" i="1"/>
  <c r="I3092" i="1"/>
  <c r="I3069" i="1"/>
  <c r="I3061" i="1"/>
  <c r="I3045" i="1"/>
  <c r="I2997" i="1"/>
  <c r="I2981" i="1"/>
  <c r="I2965" i="1"/>
  <c r="I2949" i="1"/>
  <c r="I2941" i="1"/>
  <c r="I2933" i="1"/>
  <c r="I2925" i="1"/>
  <c r="I2917" i="1"/>
  <c r="I2909" i="1"/>
  <c r="I2901" i="1"/>
  <c r="I2893" i="1"/>
  <c r="I2885" i="1"/>
  <c r="I2877" i="1"/>
  <c r="I2869" i="1"/>
  <c r="I2861" i="1"/>
  <c r="I2853" i="1"/>
  <c r="I2845" i="1"/>
  <c r="I2837" i="1"/>
  <c r="I2829" i="1"/>
  <c r="I2813" i="1"/>
  <c r="I2781" i="1"/>
  <c r="I2765" i="1"/>
  <c r="I2717" i="1"/>
  <c r="I2693" i="1"/>
  <c r="I2677" i="1"/>
  <c r="I2653" i="1"/>
  <c r="I2645" i="1"/>
  <c r="I2621" i="1"/>
  <c r="I2613" i="1"/>
  <c r="I2589" i="1"/>
  <c r="I2581" i="1"/>
  <c r="I3104" i="1"/>
  <c r="I3088" i="1"/>
  <c r="I3080" i="1"/>
  <c r="I3048" i="1"/>
  <c r="I3016" i="1"/>
  <c r="I2968" i="1"/>
  <c r="I2960" i="1"/>
  <c r="I2952" i="1"/>
  <c r="I2936" i="1"/>
  <c r="I2904" i="1"/>
  <c r="I2872" i="1"/>
  <c r="I2848" i="1"/>
  <c r="I2840" i="1"/>
  <c r="I2832" i="1"/>
  <c r="I2824" i="1"/>
  <c r="I2792" i="1"/>
  <c r="I2648" i="1"/>
  <c r="I2576" i="1"/>
  <c r="I3096" i="1"/>
  <c r="I3107" i="1"/>
  <c r="I3099" i="1"/>
  <c r="I3091" i="1"/>
  <c r="I3083" i="1"/>
  <c r="I3075" i="1"/>
  <c r="I3067" i="1"/>
  <c r="I3059" i="1"/>
  <c r="I3051" i="1"/>
  <c r="I3043" i="1"/>
  <c r="I3035" i="1"/>
  <c r="I3027" i="1"/>
  <c r="I3019" i="1"/>
  <c r="I3011" i="1"/>
  <c r="I3003" i="1"/>
  <c r="I2995" i="1"/>
  <c r="I2987" i="1"/>
  <c r="I2979" i="1"/>
  <c r="I2971" i="1"/>
  <c r="I2963" i="1"/>
  <c r="I2955" i="1"/>
  <c r="I2947" i="1"/>
  <c r="I2939" i="1"/>
  <c r="I2931" i="1"/>
  <c r="I2923" i="1"/>
  <c r="I2915" i="1"/>
  <c r="I2907" i="1"/>
  <c r="I2899" i="1"/>
  <c r="I2891" i="1"/>
  <c r="I2883" i="1"/>
  <c r="I2875" i="1"/>
  <c r="I2867" i="1"/>
  <c r="I2859" i="1"/>
  <c r="I2851" i="1"/>
  <c r="I2843" i="1"/>
  <c r="I2835" i="1"/>
  <c r="I2827" i="1"/>
  <c r="I2819" i="1"/>
  <c r="I2811" i="1"/>
  <c r="I2803" i="1"/>
  <c r="I2795" i="1"/>
  <c r="I2787" i="1"/>
  <c r="I2779" i="1"/>
  <c r="I2771" i="1"/>
  <c r="I2723" i="1"/>
  <c r="I2699" i="1"/>
  <c r="I2683" i="1"/>
  <c r="I2651" i="1"/>
  <c r="I2635" i="1"/>
  <c r="I2627" i="1"/>
  <c r="I2595" i="1"/>
  <c r="I2587" i="1"/>
  <c r="I3112" i="1"/>
  <c r="I3046" i="1"/>
  <c r="I3038" i="1"/>
  <c r="I2942" i="1"/>
  <c r="I2926" i="1"/>
  <c r="I2918" i="1"/>
  <c r="I2910" i="1"/>
  <c r="I2894" i="1"/>
  <c r="I2886" i="1"/>
  <c r="I2878" i="1"/>
  <c r="I2854" i="1"/>
  <c r="I2830" i="1"/>
  <c r="I2798" i="1"/>
  <c r="I2790" i="1"/>
  <c r="I2766" i="1"/>
  <c r="I2758" i="1"/>
  <c r="I2750" i="1"/>
  <c r="I2742" i="1"/>
  <c r="I2734" i="1"/>
  <c r="I2726" i="1"/>
  <c r="I2702" i="1"/>
  <c r="I2694" i="1"/>
  <c r="I3073" i="1"/>
  <c r="I3065" i="1"/>
  <c r="I3057" i="1"/>
  <c r="I3049" i="1"/>
  <c r="I3041" i="1"/>
  <c r="I3033" i="1"/>
  <c r="I3025" i="1"/>
  <c r="I3017" i="1"/>
  <c r="I3009" i="1"/>
  <c r="I3001" i="1"/>
  <c r="I2993" i="1"/>
  <c r="I2985" i="1"/>
  <c r="I2977" i="1"/>
  <c r="I2969" i="1"/>
  <c r="I2961" i="1"/>
  <c r="I2953" i="1"/>
  <c r="I2945" i="1"/>
  <c r="I2937" i="1"/>
  <c r="I2929" i="1"/>
  <c r="I2921" i="1"/>
  <c r="I2913" i="1"/>
  <c r="I2905" i="1"/>
  <c r="I2897" i="1"/>
  <c r="I2889" i="1"/>
  <c r="I2881" i="1"/>
  <c r="I2873" i="1"/>
  <c r="I2865" i="1"/>
  <c r="I2857" i="1"/>
  <c r="I2841" i="1"/>
  <c r="I2721" i="1"/>
  <c r="I2713" i="1"/>
  <c r="I2705" i="1"/>
  <c r="I2689" i="1"/>
  <c r="I2641" i="1"/>
  <c r="I2609" i="1"/>
  <c r="I2585" i="1"/>
  <c r="I3084" i="1"/>
  <c r="I3044" i="1"/>
  <c r="I2948" i="1"/>
  <c r="I2924" i="1"/>
  <c r="I2916" i="1"/>
  <c r="I2892" i="1"/>
  <c r="I2884" i="1"/>
  <c r="I2860" i="1"/>
  <c r="I2852" i="1"/>
  <c r="I2844" i="1"/>
  <c r="I2836" i="1"/>
  <c r="I2828" i="1"/>
  <c r="I2820" i="1"/>
  <c r="I2748" i="1"/>
  <c r="I2732" i="1"/>
  <c r="I2612" i="1"/>
  <c r="I2580" i="1"/>
  <c r="I3100" i="1"/>
  <c r="I3111" i="1"/>
  <c r="I3103" i="1"/>
  <c r="I3095" i="1"/>
  <c r="I3087" i="1"/>
  <c r="I3079" i="1"/>
  <c r="I3071" i="1"/>
  <c r="I3063" i="1"/>
  <c r="I3055" i="1"/>
  <c r="I3047" i="1"/>
  <c r="I3039" i="1"/>
  <c r="I3031" i="1"/>
  <c r="I3023" i="1"/>
  <c r="I3015" i="1"/>
  <c r="I3007" i="1"/>
  <c r="I2999" i="1"/>
  <c r="I2991" i="1"/>
  <c r="I2983" i="1"/>
  <c r="I2975" i="1"/>
  <c r="I2967" i="1"/>
  <c r="I2959" i="1"/>
  <c r="I2951" i="1"/>
  <c r="I2943" i="1"/>
  <c r="I2935" i="1"/>
  <c r="I2927" i="1"/>
  <c r="I2919" i="1"/>
  <c r="I2911" i="1"/>
  <c r="I2903" i="1"/>
  <c r="I2895" i="1"/>
  <c r="I2887" i="1"/>
  <c r="I2879" i="1"/>
  <c r="I2871" i="1"/>
  <c r="I2863" i="1"/>
  <c r="I2855" i="1"/>
  <c r="I2847" i="1"/>
  <c r="I2839" i="1"/>
  <c r="I2831" i="1"/>
  <c r="I2799" i="1"/>
  <c r="I2695" i="1"/>
  <c r="I2687" i="1"/>
  <c r="I2679" i="1"/>
  <c r="I2663" i="1"/>
  <c r="I2623" i="1"/>
  <c r="I2599" i="1"/>
  <c r="I2575" i="1"/>
  <c r="I3066" i="1"/>
  <c r="I3034" i="1"/>
  <c r="I3010" i="1"/>
  <c r="I2986" i="1"/>
  <c r="I2978" i="1"/>
  <c r="I2962" i="1"/>
  <c r="I2954" i="1"/>
  <c r="I2938" i="1"/>
  <c r="I2930" i="1"/>
  <c r="I2906" i="1"/>
  <c r="I2874" i="1"/>
  <c r="I2866" i="1"/>
  <c r="I2842" i="1"/>
  <c r="I2834" i="1"/>
  <c r="I2826" i="1"/>
  <c r="I2762" i="1"/>
  <c r="I2754" i="1"/>
  <c r="I2746" i="1"/>
  <c r="I2738" i="1"/>
  <c r="I2730" i="1"/>
  <c r="I2722" i="1"/>
  <c r="I2714" i="1"/>
  <c r="I2706" i="1"/>
  <c r="I2698" i="1"/>
  <c r="I2690" i="1"/>
  <c r="I2551" i="1"/>
  <c r="I2487" i="1"/>
  <c r="I2479" i="1"/>
  <c r="I2471" i="1"/>
  <c r="I2463" i="1"/>
  <c r="I2423" i="1"/>
  <c r="I2407" i="1"/>
  <c r="I2391" i="1"/>
  <c r="I2375" i="1"/>
  <c r="I2359" i="1"/>
  <c r="I2351" i="1"/>
  <c r="I2335" i="1"/>
  <c r="I2327" i="1"/>
  <c r="I2319" i="1"/>
  <c r="I2295" i="1"/>
  <c r="I2287" i="1"/>
  <c r="I2263" i="1"/>
  <c r="I2255" i="1"/>
  <c r="I2231" i="1"/>
  <c r="I2223" i="1"/>
  <c r="I2207" i="1"/>
  <c r="I2199" i="1"/>
  <c r="I2191" i="1"/>
  <c r="I2159" i="1"/>
  <c r="I2151" i="1"/>
  <c r="I2143" i="1"/>
  <c r="I2135" i="1"/>
  <c r="I2127" i="1"/>
  <c r="I2119" i="1"/>
  <c r="I2111" i="1"/>
  <c r="I2103" i="1"/>
  <c r="I2087" i="1"/>
  <c r="I2079" i="1"/>
  <c r="I2071" i="1"/>
  <c r="I2063" i="1"/>
  <c r="I2055" i="1"/>
  <c r="I2039" i="1"/>
  <c r="I2031" i="1"/>
  <c r="I1975" i="1"/>
  <c r="I1967" i="1"/>
  <c r="I1951" i="1"/>
  <c r="I1943" i="1"/>
  <c r="I1903" i="1"/>
  <c r="I1871" i="1"/>
  <c r="I1863" i="1"/>
  <c r="I1855" i="1"/>
  <c r="I1839" i="1"/>
  <c r="I1831" i="1"/>
  <c r="I1823" i="1"/>
  <c r="I1815" i="1"/>
  <c r="I1807" i="1"/>
  <c r="I1799" i="1"/>
  <c r="I1791" i="1"/>
  <c r="I1775" i="1"/>
  <c r="I1759" i="1"/>
  <c r="I1719" i="1"/>
  <c r="I1703" i="1"/>
  <c r="I1687" i="1"/>
  <c r="I1671" i="1"/>
  <c r="I1663" i="1"/>
  <c r="I1639" i="1"/>
  <c r="I1607" i="1"/>
  <c r="I1575" i="1"/>
  <c r="I1503" i="1"/>
  <c r="I1303" i="1"/>
  <c r="I1295" i="1"/>
  <c r="I1287" i="1"/>
  <c r="I1279" i="1"/>
  <c r="I1271" i="1"/>
  <c r="I1263" i="1"/>
  <c r="I1231" i="1"/>
  <c r="I1191" i="1"/>
  <c r="I1183" i="1"/>
  <c r="I1167" i="1"/>
  <c r="I1159" i="1"/>
  <c r="I1127" i="1"/>
  <c r="I1095" i="1"/>
  <c r="I1071" i="1"/>
  <c r="I991" i="1"/>
  <c r="I975" i="1"/>
  <c r="I895" i="1"/>
  <c r="I807" i="1"/>
  <c r="I799" i="1"/>
  <c r="I775" i="1"/>
  <c r="I751" i="1"/>
  <c r="I743" i="1"/>
  <c r="I735" i="1"/>
  <c r="I727" i="1"/>
  <c r="I719" i="1"/>
  <c r="I711" i="1"/>
  <c r="I695" i="1"/>
  <c r="I655" i="1"/>
  <c r="I599" i="1"/>
  <c r="I583" i="1"/>
  <c r="I575" i="1"/>
  <c r="I559" i="1"/>
  <c r="I543" i="1"/>
  <c r="I535" i="1"/>
  <c r="I463" i="1"/>
  <c r="I455" i="1"/>
  <c r="I447" i="1"/>
  <c r="I423" i="1"/>
  <c r="I407" i="1"/>
  <c r="I391" i="1"/>
  <c r="I383" i="1"/>
  <c r="I359" i="1"/>
  <c r="I319" i="1"/>
  <c r="I303" i="1"/>
  <c r="I295" i="1"/>
  <c r="I279" i="1"/>
  <c r="I271" i="1"/>
  <c r="I247" i="1"/>
  <c r="I239" i="1"/>
  <c r="I223" i="1"/>
  <c r="I199" i="1"/>
  <c r="I191" i="1"/>
  <c r="I167" i="1"/>
  <c r="I135" i="1"/>
  <c r="I119" i="1"/>
  <c r="I111" i="1"/>
  <c r="I103" i="1"/>
  <c r="I95" i="1"/>
  <c r="I87" i="1"/>
  <c r="I71" i="1"/>
  <c r="I63" i="1"/>
  <c r="I55" i="1"/>
  <c r="I47" i="1"/>
  <c r="I39" i="1"/>
  <c r="I31" i="1"/>
  <c r="I23" i="1"/>
  <c r="I2586" i="1"/>
  <c r="I2530" i="1"/>
  <c r="I2506" i="1"/>
  <c r="I2490" i="1"/>
  <c r="I2482" i="1"/>
  <c r="I2474" i="1"/>
  <c r="I2466" i="1"/>
  <c r="I2410" i="1"/>
  <c r="I2402" i="1"/>
  <c r="I2378" i="1"/>
  <c r="I2370" i="1"/>
  <c r="I2354" i="1"/>
  <c r="I2338" i="1"/>
  <c r="I2330" i="1"/>
  <c r="I2322" i="1"/>
  <c r="I2314" i="1"/>
  <c r="I2306" i="1"/>
  <c r="I2298" i="1"/>
  <c r="I2290" i="1"/>
  <c r="I2266" i="1"/>
  <c r="I2234" i="1"/>
  <c r="I2226" i="1"/>
  <c r="I2218" i="1"/>
  <c r="I2138" i="1"/>
  <c r="I2074" i="1"/>
  <c r="I2066" i="1"/>
  <c r="I2058" i="1"/>
  <c r="I2042" i="1"/>
  <c r="I2034" i="1"/>
  <c r="I2026" i="1"/>
  <c r="I2018" i="1"/>
  <c r="I2010" i="1"/>
  <c r="I2002" i="1"/>
  <c r="I1994" i="1"/>
  <c r="I1986" i="1"/>
  <c r="I1978" i="1"/>
  <c r="I1970" i="1"/>
  <c r="I1962" i="1"/>
  <c r="I1954" i="1"/>
  <c r="I1946" i="1"/>
  <c r="I1938" i="1"/>
  <c r="I1930" i="1"/>
  <c r="I1906" i="1"/>
  <c r="I1890" i="1"/>
  <c r="I1882" i="1"/>
  <c r="I1874" i="1"/>
  <c r="I1866" i="1"/>
  <c r="I1858" i="1"/>
  <c r="I1842" i="1"/>
  <c r="I1834" i="1"/>
  <c r="I1826" i="1"/>
  <c r="I1818" i="1"/>
  <c r="I1810" i="1"/>
  <c r="I1802" i="1"/>
  <c r="I1794" i="1"/>
  <c r="I1786" i="1"/>
  <c r="I1778" i="1"/>
  <c r="I1770" i="1"/>
  <c r="I1754" i="1"/>
  <c r="I1746" i="1"/>
  <c r="I1738" i="1"/>
  <c r="I1730" i="1"/>
  <c r="I1722" i="1"/>
  <c r="I1714" i="1"/>
  <c r="I1706" i="1"/>
  <c r="I1698" i="1"/>
  <c r="I1682" i="1"/>
  <c r="I1666" i="1"/>
  <c r="I1658" i="1"/>
  <c r="I1650" i="1"/>
  <c r="I1634" i="1"/>
  <c r="I1602" i="1"/>
  <c r="I1586" i="1"/>
  <c r="I1538" i="1"/>
  <c r="I1522" i="1"/>
  <c r="I1514" i="1"/>
  <c r="I1506" i="1"/>
  <c r="I1498" i="1"/>
  <c r="I1490" i="1"/>
  <c r="I1482" i="1"/>
  <c r="I1474" i="1"/>
  <c r="I1466" i="1"/>
  <c r="I1458" i="1"/>
  <c r="I1450" i="1"/>
  <c r="I1442" i="1"/>
  <c r="I1434" i="1"/>
  <c r="I1426" i="1"/>
  <c r="I1418" i="1"/>
  <c r="I1410" i="1"/>
  <c r="I1402" i="1"/>
  <c r="I1394" i="1"/>
  <c r="I1386" i="1"/>
  <c r="I1378" i="1"/>
  <c r="I1370" i="1"/>
  <c r="I1346" i="1"/>
  <c r="I1330" i="1"/>
  <c r="I1322" i="1"/>
  <c r="I1298" i="1"/>
  <c r="I1290" i="1"/>
  <c r="I1274" i="1"/>
  <c r="I1266" i="1"/>
  <c r="I1258" i="1"/>
  <c r="I1226" i="1"/>
  <c r="I1154" i="1"/>
  <c r="I1138" i="1"/>
  <c r="I1122" i="1"/>
  <c r="I1106" i="1"/>
  <c r="I1082" i="1"/>
  <c r="I1074" i="1"/>
  <c r="I1058" i="1"/>
  <c r="I1042" i="1"/>
  <c r="I1026" i="1"/>
  <c r="I994" i="1"/>
  <c r="I986" i="1"/>
  <c r="I978" i="1"/>
  <c r="I922" i="1"/>
  <c r="I890" i="1"/>
  <c r="I858" i="1"/>
  <c r="I850" i="1"/>
  <c r="I834" i="1"/>
  <c r="I826" i="1"/>
  <c r="I746" i="1"/>
  <c r="I738" i="1"/>
  <c r="I730" i="1"/>
  <c r="I722" i="1"/>
  <c r="I714" i="1"/>
  <c r="I698" i="1"/>
  <c r="I682" i="1"/>
  <c r="I674" i="1"/>
  <c r="I666" i="1"/>
  <c r="I642" i="1"/>
  <c r="I618" i="1"/>
  <c r="I586" i="1"/>
  <c r="I578" i="1"/>
  <c r="I570" i="1"/>
  <c r="I562" i="1"/>
  <c r="I554" i="1"/>
  <c r="I546" i="1"/>
  <c r="I538" i="1"/>
  <c r="I530" i="1"/>
  <c r="I522" i="1"/>
  <c r="I514" i="1"/>
  <c r="I506" i="1"/>
  <c r="I490" i="1"/>
  <c r="I482" i="1"/>
  <c r="I466" i="1"/>
  <c r="I434" i="1"/>
  <c r="I418" i="1"/>
  <c r="I402" i="1"/>
  <c r="I394" i="1"/>
  <c r="I386" i="1"/>
  <c r="I378" i="1"/>
  <c r="I362" i="1"/>
  <c r="I346" i="1"/>
  <c r="I338" i="1"/>
  <c r="I330" i="1"/>
  <c r="I322" i="1"/>
  <c r="I298" i="1"/>
  <c r="I290" i="1"/>
  <c r="I282" i="1"/>
  <c r="I258" i="1"/>
  <c r="I250" i="1"/>
  <c r="I234" i="1"/>
  <c r="I218" i="1"/>
  <c r="I194" i="1"/>
  <c r="I170" i="1"/>
  <c r="I162" i="1"/>
  <c r="I138" i="1"/>
  <c r="I106" i="1"/>
  <c r="I82" i="1"/>
  <c r="I74" i="1"/>
  <c r="I2525" i="1"/>
  <c r="I2421" i="1"/>
  <c r="I2405" i="1"/>
  <c r="I2381" i="1"/>
  <c r="I2365" i="1"/>
  <c r="I2349" i="1"/>
  <c r="I2333" i="1"/>
  <c r="I2301" i="1"/>
  <c r="I2205" i="1"/>
  <c r="I2181" i="1"/>
  <c r="I2149" i="1"/>
  <c r="I2109" i="1"/>
  <c r="I2093" i="1"/>
  <c r="I2085" i="1"/>
  <c r="I2077" i="1"/>
  <c r="I2069" i="1"/>
  <c r="I2053" i="1"/>
  <c r="I2037" i="1"/>
  <c r="I2029" i="1"/>
  <c r="I2021" i="1"/>
  <c r="I2005" i="1"/>
  <c r="I1989" i="1"/>
  <c r="I1981" i="1"/>
  <c r="I1957" i="1"/>
  <c r="I1917" i="1"/>
  <c r="I1909" i="1"/>
  <c r="I1901" i="1"/>
  <c r="I1893" i="1"/>
  <c r="I1885" i="1"/>
  <c r="I1877" i="1"/>
  <c r="I1869" i="1"/>
  <c r="I1861" i="1"/>
  <c r="I1853" i="1"/>
  <c r="I1845" i="1"/>
  <c r="I1837" i="1"/>
  <c r="I1829" i="1"/>
  <c r="I1821" i="1"/>
  <c r="I1813" i="1"/>
  <c r="I1805" i="1"/>
  <c r="I1797" i="1"/>
  <c r="I1789" i="1"/>
  <c r="I1765" i="1"/>
  <c r="I1717" i="1"/>
  <c r="I1709" i="1"/>
  <c r="I1701" i="1"/>
  <c r="I1693" i="1"/>
  <c r="I1685" i="1"/>
  <c r="I1677" i="1"/>
  <c r="I1661" i="1"/>
  <c r="I1653" i="1"/>
  <c r="I1637" i="1"/>
  <c r="I1629" i="1"/>
  <c r="I1621" i="1"/>
  <c r="I1589" i="1"/>
  <c r="I1573" i="1"/>
  <c r="I1541" i="1"/>
  <c r="I1533" i="1"/>
  <c r="I1493" i="1"/>
  <c r="I1461" i="1"/>
  <c r="I1453" i="1"/>
  <c r="I1445" i="1"/>
  <c r="I1437" i="1"/>
  <c r="I1413" i="1"/>
  <c r="I1405" i="1"/>
  <c r="I1397" i="1"/>
  <c r="I1389" i="1"/>
  <c r="I1381" i="1"/>
  <c r="I1341" i="1"/>
  <c r="I1333" i="1"/>
  <c r="I1325" i="1"/>
  <c r="I1317" i="1"/>
  <c r="I1309" i="1"/>
  <c r="I1301" i="1"/>
  <c r="I1261" i="1"/>
  <c r="I1253" i="1"/>
  <c r="I1245" i="1"/>
  <c r="I1229" i="1"/>
  <c r="I1213" i="1"/>
  <c r="I1165" i="1"/>
  <c r="I1149" i="1"/>
  <c r="I1125" i="1"/>
  <c r="I1069" i="1"/>
  <c r="I1061" i="1"/>
  <c r="I1029" i="1"/>
  <c r="I989" i="1"/>
  <c r="I973" i="1"/>
  <c r="I957" i="1"/>
  <c r="I869" i="1"/>
  <c r="I861" i="1"/>
  <c r="I829" i="1"/>
  <c r="I821" i="1"/>
  <c r="I781" i="1"/>
  <c r="I765" i="1"/>
  <c r="I757" i="1"/>
  <c r="I725" i="1"/>
  <c r="I701" i="1"/>
  <c r="I685" i="1"/>
  <c r="I669" i="1"/>
  <c r="I653" i="1"/>
  <c r="I645" i="1"/>
  <c r="I621" i="1"/>
  <c r="I613" i="1"/>
  <c r="I605" i="1"/>
  <c r="I589" i="1"/>
  <c r="I541" i="1"/>
  <c r="I533" i="1"/>
  <c r="I525" i="1"/>
  <c r="I517" i="1"/>
  <c r="I509" i="1"/>
  <c r="I501" i="1"/>
  <c r="I493" i="1"/>
  <c r="I461" i="1"/>
  <c r="I453" i="1"/>
  <c r="I445" i="1"/>
  <c r="I421" i="1"/>
  <c r="I373" i="1"/>
  <c r="I365" i="1"/>
  <c r="I357" i="1"/>
  <c r="I349" i="1"/>
  <c r="I341" i="1"/>
  <c r="I301" i="1"/>
  <c r="I293" i="1"/>
  <c r="I285" i="1"/>
  <c r="I269" i="1"/>
  <c r="I261" i="1"/>
  <c r="I253" i="1"/>
  <c r="I245" i="1"/>
  <c r="I237" i="1"/>
  <c r="I229" i="1"/>
  <c r="I221" i="1"/>
  <c r="I213" i="1"/>
  <c r="I189" i="1"/>
  <c r="I173" i="1"/>
  <c r="I157" i="1"/>
  <c r="I149" i="1"/>
  <c r="I133" i="1"/>
  <c r="I117" i="1"/>
  <c r="I109" i="1"/>
  <c r="I101" i="1"/>
  <c r="I93" i="1"/>
  <c r="I77" i="1"/>
  <c r="I61" i="1"/>
  <c r="I53" i="1"/>
  <c r="I37" i="1"/>
  <c r="I2528" i="1"/>
  <c r="I2512" i="1"/>
  <c r="I2496" i="1"/>
  <c r="I2424" i="1"/>
  <c r="I2416" i="1"/>
  <c r="I2408" i="1"/>
  <c r="I2400" i="1"/>
  <c r="I2376" i="1"/>
  <c r="I2352" i="1"/>
  <c r="I2336" i="1"/>
  <c r="I2328" i="1"/>
  <c r="I2296" i="1"/>
  <c r="I2272" i="1"/>
  <c r="I2264" i="1"/>
  <c r="I2256" i="1"/>
  <c r="I2248" i="1"/>
  <c r="I2240" i="1"/>
  <c r="I2232" i="1"/>
  <c r="I2224" i="1"/>
  <c r="I2216" i="1"/>
  <c r="I2208" i="1"/>
  <c r="I2200" i="1"/>
  <c r="I2192" i="1"/>
  <c r="I2168" i="1"/>
  <c r="I2144" i="1"/>
  <c r="I2112" i="1"/>
  <c r="I2104" i="1"/>
  <c r="I2096" i="1"/>
  <c r="I2080" i="1"/>
  <c r="I2072" i="1"/>
  <c r="I2064" i="1"/>
  <c r="I2056" i="1"/>
  <c r="I2048" i="1"/>
  <c r="I2040" i="1"/>
  <c r="I2032" i="1"/>
  <c r="I2008" i="1"/>
  <c r="I1992" i="1"/>
  <c r="I1976" i="1"/>
  <c r="I1960" i="1"/>
  <c r="I1936" i="1"/>
  <c r="I1896" i="1"/>
  <c r="I1888" i="1"/>
  <c r="I1880" i="1"/>
  <c r="I1872" i="1"/>
  <c r="I1840" i="1"/>
  <c r="I1824" i="1"/>
  <c r="I1816" i="1"/>
  <c r="I1800" i="1"/>
  <c r="I1760" i="1"/>
  <c r="I1736" i="1"/>
  <c r="I1720" i="1"/>
  <c r="I1672" i="1"/>
  <c r="I1664" i="1"/>
  <c r="I1648" i="1"/>
  <c r="I1640" i="1"/>
  <c r="I1600" i="1"/>
  <c r="I1584" i="1"/>
  <c r="I1544" i="1"/>
  <c r="I1528" i="1"/>
  <c r="I1488" i="1"/>
  <c r="I1480" i="1"/>
  <c r="I1472" i="1"/>
  <c r="I1464" i="1"/>
  <c r="I1432" i="1"/>
  <c r="I1424" i="1"/>
  <c r="I1344" i="1"/>
  <c r="I1336" i="1"/>
  <c r="I1328" i="1"/>
  <c r="I1296" i="1"/>
  <c r="I1280" i="1"/>
  <c r="I1272" i="1"/>
  <c r="I1256" i="1"/>
  <c r="I1240" i="1"/>
  <c r="I1216" i="1"/>
  <c r="I1144" i="1"/>
  <c r="I1136" i="1"/>
  <c r="I1128" i="1"/>
  <c r="I1112" i="1"/>
  <c r="I1104" i="1"/>
  <c r="I1096" i="1"/>
  <c r="I1080" i="1"/>
  <c r="I1072" i="1"/>
  <c r="I1040" i="1"/>
  <c r="I1032" i="1"/>
  <c r="I1024" i="1"/>
  <c r="I1016" i="1"/>
  <c r="I1000" i="1"/>
  <c r="I992" i="1"/>
  <c r="I984" i="1"/>
  <c r="I976" i="1"/>
  <c r="I968" i="1"/>
  <c r="I960" i="1"/>
  <c r="I952" i="1"/>
  <c r="I944" i="1"/>
  <c r="I936" i="1"/>
  <c r="I896" i="1"/>
  <c r="I880" i="1"/>
  <c r="I872" i="1"/>
  <c r="I856" i="1"/>
  <c r="I848" i="1"/>
  <c r="I840" i="1"/>
  <c r="I832" i="1"/>
  <c r="I824" i="1"/>
  <c r="I816" i="1"/>
  <c r="I808" i="1"/>
  <c r="I784" i="1"/>
  <c r="I776" i="1"/>
  <c r="I768" i="1"/>
  <c r="I760" i="1"/>
  <c r="I752" i="1"/>
  <c r="I744" i="1"/>
  <c r="I736" i="1"/>
  <c r="I728" i="1"/>
  <c r="I720" i="1"/>
  <c r="I712" i="1"/>
  <c r="I704" i="1"/>
  <c r="I696" i="1"/>
  <c r="I680" i="1"/>
  <c r="I672" i="1"/>
  <c r="I648" i="1"/>
  <c r="I632" i="1"/>
  <c r="I608" i="1"/>
  <c r="I552" i="1"/>
  <c r="I544" i="1"/>
  <c r="I536" i="1"/>
  <c r="I528" i="1"/>
  <c r="I520" i="1"/>
  <c r="I512" i="1"/>
  <c r="I504" i="1"/>
  <c r="I496" i="1"/>
  <c r="I488" i="1"/>
  <c r="I480" i="1"/>
  <c r="I472" i="1"/>
  <c r="I464" i="1"/>
  <c r="I456" i="1"/>
  <c r="I448" i="1"/>
  <c r="I440" i="1"/>
  <c r="I432" i="1"/>
  <c r="I416" i="1"/>
  <c r="I392" i="1"/>
  <c r="I376" i="1"/>
  <c r="I368" i="1"/>
  <c r="I360" i="1"/>
  <c r="I352" i="1"/>
  <c r="I344" i="1"/>
  <c r="I296" i="1"/>
  <c r="I288" i="1"/>
  <c r="I280" i="1"/>
  <c r="I264" i="1"/>
  <c r="I256" i="1"/>
  <c r="I248" i="1"/>
  <c r="I240" i="1"/>
  <c r="I232" i="1"/>
  <c r="I208" i="1"/>
  <c r="I192" i="1"/>
  <c r="I176" i="1"/>
  <c r="I168" i="1"/>
  <c r="I128" i="1"/>
  <c r="I112" i="1"/>
  <c r="I96" i="1"/>
  <c r="I88" i="1"/>
  <c r="I80" i="1"/>
  <c r="I40" i="1"/>
  <c r="I2531" i="1"/>
  <c r="I2523" i="1"/>
  <c r="I2507" i="1"/>
  <c r="I2491" i="1"/>
  <c r="I2483" i="1"/>
  <c r="I2475" i="1"/>
  <c r="I2467" i="1"/>
  <c r="I2427" i="1"/>
  <c r="I2403" i="1"/>
  <c r="I2395" i="1"/>
  <c r="I2355" i="1"/>
  <c r="I2347" i="1"/>
  <c r="I2323" i="1"/>
  <c r="I2299" i="1"/>
  <c r="I2291" i="1"/>
  <c r="I2267" i="1"/>
  <c r="I2235" i="1"/>
  <c r="I2227" i="1"/>
  <c r="I2179" i="1"/>
  <c r="I2139" i="1"/>
  <c r="I2123" i="1"/>
  <c r="I2115" i="1"/>
  <c r="I2107" i="1"/>
  <c r="I2091" i="1"/>
  <c r="I2067" i="1"/>
  <c r="I2019" i="1"/>
  <c r="I1987" i="1"/>
  <c r="I1891" i="1"/>
  <c r="I1883" i="1"/>
  <c r="I1875" i="1"/>
  <c r="I1867" i="1"/>
  <c r="I1859" i="1"/>
  <c r="I1851" i="1"/>
  <c r="I1843" i="1"/>
  <c r="I1835" i="1"/>
  <c r="I1827" i="1"/>
  <c r="I1819" i="1"/>
  <c r="I1811" i="1"/>
  <c r="I1803" i="1"/>
  <c r="I1795" i="1"/>
  <c r="I1787" i="1"/>
  <c r="I1763" i="1"/>
  <c r="I1747" i="1"/>
  <c r="I1715" i="1"/>
  <c r="I1707" i="1"/>
  <c r="I1691" i="1"/>
  <c r="I1683" i="1"/>
  <c r="I1675" i="1"/>
  <c r="I1667" i="1"/>
  <c r="I1659" i="1"/>
  <c r="I1651" i="1"/>
  <c r="I1643" i="1"/>
  <c r="I1611" i="1"/>
  <c r="I1579" i="1"/>
  <c r="I1539" i="1"/>
  <c r="I1507" i="1"/>
  <c r="I1483" i="1"/>
  <c r="I1475" i="1"/>
  <c r="I1435" i="1"/>
  <c r="I1427" i="1"/>
  <c r="I1411" i="1"/>
  <c r="I1363" i="1"/>
  <c r="I1291" i="1"/>
  <c r="I1267" i="1"/>
  <c r="I1259" i="1"/>
  <c r="I1251" i="1"/>
  <c r="I1219" i="1"/>
  <c r="I1211" i="1"/>
  <c r="I1203" i="1"/>
  <c r="I1179" i="1"/>
  <c r="I1171" i="1"/>
  <c r="I1131" i="1"/>
  <c r="I1099" i="1"/>
  <c r="I1043" i="1"/>
  <c r="I1035" i="1"/>
  <c r="I1019" i="1"/>
  <c r="I1003" i="1"/>
  <c r="I971" i="1"/>
  <c r="I955" i="1"/>
  <c r="I939" i="1"/>
  <c r="I875" i="1"/>
  <c r="I843" i="1"/>
  <c r="I811" i="1"/>
  <c r="I747" i="1"/>
  <c r="I739" i="1"/>
  <c r="I723" i="1"/>
  <c r="I715" i="1"/>
  <c r="I707" i="1"/>
  <c r="I699" i="1"/>
  <c r="I691" i="1"/>
  <c r="I683" i="1"/>
  <c r="I635" i="1"/>
  <c r="I611" i="1"/>
  <c r="I603" i="1"/>
  <c r="I571" i="1"/>
  <c r="I539" i="1"/>
  <c r="I531" i="1"/>
  <c r="I499" i="1"/>
  <c r="I467" i="1"/>
  <c r="I459" i="1"/>
  <c r="I451" i="1"/>
  <c r="I443" i="1"/>
  <c r="I435" i="1"/>
  <c r="I427" i="1"/>
  <c r="I395" i="1"/>
  <c r="I371" i="1"/>
  <c r="I363" i="1"/>
  <c r="I355" i="1"/>
  <c r="I347" i="1"/>
  <c r="I323" i="1"/>
  <c r="I299" i="1"/>
  <c r="I291" i="1"/>
  <c r="I267" i="1"/>
  <c r="I251" i="1"/>
  <c r="I243" i="1"/>
  <c r="I235" i="1"/>
  <c r="I219" i="1"/>
  <c r="I211" i="1"/>
  <c r="I203" i="1"/>
  <c r="I195" i="1"/>
  <c r="I171" i="1"/>
  <c r="I163" i="1"/>
  <c r="I139" i="1"/>
  <c r="I107" i="1"/>
  <c r="I99" i="1"/>
  <c r="I91" i="1"/>
  <c r="I83" i="1"/>
  <c r="I75" i="1"/>
  <c r="I67" i="1"/>
  <c r="I59" i="1"/>
  <c r="I51" i="1"/>
  <c r="I43" i="1"/>
  <c r="I35" i="1"/>
  <c r="I27" i="1"/>
  <c r="I19" i="1"/>
  <c r="I2478" i="1"/>
  <c r="I2470" i="1"/>
  <c r="I2462" i="1"/>
  <c r="I2422" i="1"/>
  <c r="I2390" i="1"/>
  <c r="I2374" i="1"/>
  <c r="I2366" i="1"/>
  <c r="I2358" i="1"/>
  <c r="I2342" i="1"/>
  <c r="I2310" i="1"/>
  <c r="I2278" i="1"/>
  <c r="I2270" i="1"/>
  <c r="I2246" i="1"/>
  <c r="I2230" i="1"/>
  <c r="I2222" i="1"/>
  <c r="I2214" i="1"/>
  <c r="I2198" i="1"/>
  <c r="I2166" i="1"/>
  <c r="I2134" i="1"/>
  <c r="I2118" i="1"/>
  <c r="I2086" i="1"/>
  <c r="I2078" i="1"/>
  <c r="I2070" i="1"/>
  <c r="I2062" i="1"/>
  <c r="I2054" i="1"/>
  <c r="I2046" i="1"/>
  <c r="I2038" i="1"/>
  <c r="I2030" i="1"/>
  <c r="I2022" i="1"/>
  <c r="I2014" i="1"/>
  <c r="I2006" i="1"/>
  <c r="I1998" i="1"/>
  <c r="I1990" i="1"/>
  <c r="I1982" i="1"/>
  <c r="I1974" i="1"/>
  <c r="I1966" i="1"/>
  <c r="I1958" i="1"/>
  <c r="I1942" i="1"/>
  <c r="I1934" i="1"/>
  <c r="I1926" i="1"/>
  <c r="I1910" i="1"/>
  <c r="I1902" i="1"/>
  <c r="I1894" i="1"/>
  <c r="I1886" i="1"/>
  <c r="I1878" i="1"/>
  <c r="I1870" i="1"/>
  <c r="I1862" i="1"/>
  <c r="I1854" i="1"/>
  <c r="I1838" i="1"/>
  <c r="I1830" i="1"/>
  <c r="I1806" i="1"/>
  <c r="I1798" i="1"/>
  <c r="I1782" i="1"/>
  <c r="I1774" i="1"/>
  <c r="I1766" i="1"/>
  <c r="I1734" i="1"/>
  <c r="I1718" i="1"/>
  <c r="I1702" i="1"/>
  <c r="I1694" i="1"/>
  <c r="I1686" i="1"/>
  <c r="I1678" i="1"/>
  <c r="I1670" i="1"/>
  <c r="I1654" i="1"/>
  <c r="I1638" i="1"/>
  <c r="I1614" i="1"/>
  <c r="I1574" i="1"/>
  <c r="I1566" i="1"/>
  <c r="I1550" i="1"/>
  <c r="I1542" i="1"/>
  <c r="I1526" i="1"/>
  <c r="I1510" i="1"/>
  <c r="I1502" i="1"/>
  <c r="I1494" i="1"/>
  <c r="I1486" i="1"/>
  <c r="I1478" i="1"/>
  <c r="I1470" i="1"/>
  <c r="I1462" i="1"/>
  <c r="I1454" i="1"/>
  <c r="I1446" i="1"/>
  <c r="I1438" i="1"/>
  <c r="I1430" i="1"/>
  <c r="I1422" i="1"/>
  <c r="I1414" i="1"/>
  <c r="I1406" i="1"/>
  <c r="I1398" i="1"/>
  <c r="I1390" i="1"/>
  <c r="I1382" i="1"/>
  <c r="I1366" i="1"/>
  <c r="I1342" i="1"/>
  <c r="I1334" i="1"/>
  <c r="I1310" i="1"/>
  <c r="I1302" i="1"/>
  <c r="I1286" i="1"/>
  <c r="I1278" i="1"/>
  <c r="I1270" i="1"/>
  <c r="I1230" i="1"/>
  <c r="I1222" i="1"/>
  <c r="I1142" i="1"/>
  <c r="I1110" i="1"/>
  <c r="I1086" i="1"/>
  <c r="I1078" i="1"/>
  <c r="I1070" i="1"/>
  <c r="I1062" i="1"/>
  <c r="I1054" i="1"/>
  <c r="I1046" i="1"/>
  <c r="I1030" i="1"/>
  <c r="I1022" i="1"/>
  <c r="I990" i="1"/>
  <c r="I982" i="1"/>
  <c r="I974" i="1"/>
  <c r="I950" i="1"/>
  <c r="I894" i="1"/>
  <c r="I846" i="1"/>
  <c r="I838" i="1"/>
  <c r="I830" i="1"/>
  <c r="I814" i="1"/>
  <c r="I806" i="1"/>
  <c r="I750" i="1"/>
  <c r="I742" i="1"/>
  <c r="I734" i="1"/>
  <c r="I726" i="1"/>
  <c r="I718" i="1"/>
  <c r="I710" i="1"/>
  <c r="I702" i="1"/>
  <c r="I678" i="1"/>
  <c r="I630" i="1"/>
  <c r="I622" i="1"/>
  <c r="I606" i="1"/>
  <c r="I598" i="1"/>
  <c r="I582" i="1"/>
  <c r="I574" i="1"/>
  <c r="I558" i="1"/>
  <c r="I542" i="1"/>
  <c r="I534" i="1"/>
  <c r="I526" i="1"/>
  <c r="I518" i="1"/>
  <c r="I494" i="1"/>
  <c r="I478" i="1"/>
  <c r="I470" i="1"/>
  <c r="I462" i="1"/>
  <c r="I454" i="1"/>
  <c r="I438" i="1"/>
  <c r="I422" i="1"/>
  <c r="I414" i="1"/>
  <c r="I406" i="1"/>
  <c r="I398" i="1"/>
  <c r="I390" i="1"/>
  <c r="I382" i="1"/>
  <c r="I374" i="1"/>
  <c r="I366" i="1"/>
  <c r="I358" i="1"/>
  <c r="I350" i="1"/>
  <c r="I342" i="1"/>
  <c r="I334" i="1"/>
  <c r="I326" i="1"/>
  <c r="I318" i="1"/>
  <c r="I302" i="1"/>
  <c r="I294" i="1"/>
  <c r="I270" i="1"/>
  <c r="I262" i="1"/>
  <c r="I246" i="1"/>
  <c r="I238" i="1"/>
  <c r="I230" i="1"/>
  <c r="I190" i="1"/>
  <c r="I142" i="1"/>
  <c r="I62" i="1"/>
  <c r="I46" i="1"/>
  <c r="I38" i="1"/>
  <c r="I22" i="1"/>
  <c r="I2577" i="1"/>
  <c r="I2553" i="1"/>
  <c r="I2425" i="1"/>
  <c r="I2393" i="1"/>
  <c r="I2361" i="1"/>
  <c r="I2337" i="1"/>
  <c r="I2305" i="1"/>
  <c r="I2281" i="1"/>
  <c r="I2257" i="1"/>
  <c r="I2225" i="1"/>
  <c r="I2209" i="1"/>
  <c r="I2201" i="1"/>
  <c r="I2177" i="1"/>
  <c r="I2169" i="1"/>
  <c r="I2145" i="1"/>
  <c r="I2137" i="1"/>
  <c r="I2113" i="1"/>
  <c r="I2089" i="1"/>
  <c r="I2073" i="1"/>
  <c r="I2041" i="1"/>
  <c r="I2025" i="1"/>
  <c r="I2009" i="1"/>
  <c r="I1993" i="1"/>
  <c r="I1953" i="1"/>
  <c r="I1945" i="1"/>
  <c r="I1905" i="1"/>
  <c r="I1889" i="1"/>
  <c r="I1881" i="1"/>
  <c r="I1873" i="1"/>
  <c r="I1865" i="1"/>
  <c r="I1857" i="1"/>
  <c r="I1849" i="1"/>
  <c r="I1841" i="1"/>
  <c r="I1825" i="1"/>
  <c r="I1817" i="1"/>
  <c r="I1809" i="1"/>
  <c r="I1801" i="1"/>
  <c r="I1793" i="1"/>
  <c r="I1769" i="1"/>
  <c r="I1745" i="1"/>
  <c r="I1729" i="1"/>
  <c r="I1713" i="1"/>
  <c r="I1697" i="1"/>
  <c r="I1689" i="1"/>
  <c r="I1681" i="1"/>
  <c r="I1657" i="1"/>
  <c r="I1649" i="1"/>
  <c r="I1641" i="1"/>
  <c r="I1633" i="1"/>
  <c r="I1609" i="1"/>
  <c r="I1585" i="1"/>
  <c r="I1577" i="1"/>
  <c r="I1561" i="1"/>
  <c r="I1521" i="1"/>
  <c r="I1505" i="1"/>
  <c r="I1497" i="1"/>
  <c r="I1489" i="1"/>
  <c r="I1481" i="1"/>
  <c r="I1473" i="1"/>
  <c r="I1449" i="1"/>
  <c r="I1425" i="1"/>
  <c r="I1417" i="1"/>
  <c r="I1409" i="1"/>
  <c r="I1401" i="1"/>
  <c r="I1393" i="1"/>
  <c r="I1385" i="1"/>
  <c r="I1377" i="1"/>
  <c r="I1337" i="1"/>
  <c r="I1329" i="1"/>
  <c r="I1321" i="1"/>
  <c r="I1313" i="1"/>
  <c r="I1297" i="1"/>
  <c r="I1289" i="1"/>
  <c r="I1281" i="1"/>
  <c r="I1273" i="1"/>
  <c r="I1257" i="1"/>
  <c r="I1249" i="1"/>
  <c r="I1241" i="1"/>
  <c r="I1233" i="1"/>
  <c r="I1217" i="1"/>
  <c r="I1177" i="1"/>
  <c r="I1137" i="1"/>
  <c r="I1121" i="1"/>
  <c r="I1113" i="1"/>
  <c r="I1105" i="1"/>
  <c r="I1081" i="1"/>
  <c r="I1073" i="1"/>
  <c r="I1049" i="1"/>
  <c r="I1041" i="1"/>
  <c r="I1033" i="1"/>
  <c r="I1009" i="1"/>
  <c r="I993" i="1"/>
  <c r="I977" i="1"/>
  <c r="I945" i="1"/>
  <c r="I929" i="1"/>
  <c r="I889" i="1"/>
  <c r="I881" i="1"/>
  <c r="I809" i="1"/>
  <c r="I801" i="1"/>
  <c r="I793" i="1"/>
  <c r="I777" i="1"/>
  <c r="I761" i="1"/>
  <c r="I753" i="1"/>
  <c r="I745" i="1"/>
  <c r="I737" i="1"/>
  <c r="I729" i="1"/>
  <c r="I713" i="1"/>
  <c r="I697" i="1"/>
  <c r="I681" i="1"/>
  <c r="I665" i="1"/>
  <c r="I649" i="1"/>
  <c r="I641" i="1"/>
  <c r="I609" i="1"/>
  <c r="I537" i="1"/>
  <c r="I529" i="1"/>
  <c r="I521" i="1"/>
  <c r="I513" i="1"/>
  <c r="I505" i="1"/>
  <c r="I497" i="1"/>
  <c r="I473" i="1"/>
  <c r="I465" i="1"/>
  <c r="I449" i="1"/>
  <c r="I441" i="1"/>
  <c r="I433" i="1"/>
  <c r="I425" i="1"/>
  <c r="I401" i="1"/>
  <c r="I385" i="1"/>
  <c r="I377" i="1"/>
  <c r="I361" i="1"/>
  <c r="I353" i="1"/>
  <c r="I345" i="1"/>
  <c r="I329" i="1"/>
  <c r="I289" i="1"/>
  <c r="I281" i="1"/>
  <c r="I249" i="1"/>
  <c r="I241" i="1"/>
  <c r="I225" i="1"/>
  <c r="I217" i="1"/>
  <c r="I193" i="1"/>
  <c r="I185" i="1"/>
  <c r="I177" i="1"/>
  <c r="I169" i="1"/>
  <c r="I161" i="1"/>
  <c r="I145" i="1"/>
  <c r="I137" i="1"/>
  <c r="I113" i="1"/>
  <c r="I105" i="1"/>
  <c r="I97" i="1"/>
  <c r="I89" i="1"/>
  <c r="I81" i="1"/>
  <c r="I73" i="1"/>
  <c r="I57" i="1"/>
  <c r="I49" i="1"/>
  <c r="I41" i="1"/>
  <c r="I33" i="1"/>
  <c r="I2540" i="1"/>
  <c r="I2508" i="1"/>
  <c r="I2420" i="1"/>
  <c r="I2412" i="1"/>
  <c r="I2380" i="1"/>
  <c r="I2348" i="1"/>
  <c r="I2300" i="1"/>
  <c r="I2268" i="1"/>
  <c r="I2260" i="1"/>
  <c r="I2252" i="1"/>
  <c r="I2244" i="1"/>
  <c r="I2236" i="1"/>
  <c r="I2228" i="1"/>
  <c r="I2220" i="1"/>
  <c r="I2212" i="1"/>
  <c r="I2204" i="1"/>
  <c r="I2196" i="1"/>
  <c r="I2188" i="1"/>
  <c r="I2156" i="1"/>
  <c r="I2148" i="1"/>
  <c r="I2116" i="1"/>
  <c r="I2100" i="1"/>
  <c r="I2076" i="1"/>
  <c r="I2068" i="1"/>
  <c r="I2060" i="1"/>
  <c r="I2052" i="1"/>
  <c r="I2036" i="1"/>
  <c r="I2028" i="1"/>
  <c r="I2020" i="1"/>
  <c r="I2012" i="1"/>
  <c r="I1980" i="1"/>
  <c r="I1972" i="1"/>
  <c r="I1964" i="1"/>
  <c r="I1956" i="1"/>
  <c r="I1948" i="1"/>
  <c r="I1932" i="1"/>
  <c r="I1908" i="1"/>
  <c r="I1876" i="1"/>
  <c r="I1868" i="1"/>
  <c r="I1860" i="1"/>
  <c r="I1844" i="1"/>
  <c r="I1780" i="1"/>
  <c r="I1756" i="1"/>
  <c r="I1748" i="1"/>
  <c r="I1716" i="1"/>
  <c r="I1684" i="1"/>
  <c r="I1660" i="1"/>
  <c r="I1652" i="1"/>
  <c r="I1628" i="1"/>
  <c r="I1604" i="1"/>
  <c r="I1588" i="1"/>
  <c r="I1580" i="1"/>
  <c r="I1572" i="1"/>
  <c r="I1508" i="1"/>
  <c r="I1500" i="1"/>
  <c r="I1492" i="1"/>
  <c r="I1484" i="1"/>
  <c r="I1460" i="1"/>
  <c r="I1444" i="1"/>
  <c r="I1436" i="1"/>
  <c r="I1420" i="1"/>
  <c r="I1300" i="1"/>
  <c r="I1292" i="1"/>
  <c r="I1284" i="1"/>
  <c r="I1268" i="1"/>
  <c r="I1228" i="1"/>
  <c r="I1212" i="1"/>
  <c r="I1204" i="1"/>
  <c r="I1196" i="1"/>
  <c r="I1180" i="1"/>
  <c r="I1172" i="1"/>
  <c r="I1124" i="1"/>
  <c r="I1108" i="1"/>
  <c r="I1100" i="1"/>
  <c r="I1092" i="1"/>
  <c r="I1084" i="1"/>
  <c r="I1052" i="1"/>
  <c r="I1004" i="1"/>
  <c r="I996" i="1"/>
  <c r="I988" i="1"/>
  <c r="I980" i="1"/>
  <c r="I972" i="1"/>
  <c r="I964" i="1"/>
  <c r="I956" i="1"/>
  <c r="I948" i="1"/>
  <c r="I940" i="1"/>
  <c r="I932" i="1"/>
  <c r="I900" i="1"/>
  <c r="I892" i="1"/>
  <c r="I884" i="1"/>
  <c r="I876" i="1"/>
  <c r="I860" i="1"/>
  <c r="I852" i="1"/>
  <c r="I828" i="1"/>
  <c r="I820" i="1"/>
  <c r="I812" i="1"/>
  <c r="I780" i="1"/>
  <c r="I772" i="1"/>
  <c r="I764" i="1"/>
  <c r="I756" i="1"/>
  <c r="I748" i="1"/>
  <c r="I740" i="1"/>
  <c r="I732" i="1"/>
  <c r="I724" i="1"/>
  <c r="I716" i="1"/>
  <c r="I708" i="1"/>
  <c r="I700" i="1"/>
  <c r="I668" i="1"/>
  <c r="I660" i="1"/>
  <c r="I620" i="1"/>
  <c r="I588" i="1"/>
  <c r="I556" i="1"/>
  <c r="I540" i="1"/>
  <c r="I532" i="1"/>
  <c r="I524" i="1"/>
  <c r="I516" i="1"/>
  <c r="I492" i="1"/>
  <c r="I484" i="1"/>
  <c r="I476" i="1"/>
  <c r="I468" i="1"/>
  <c r="I460" i="1"/>
  <c r="I452" i="1"/>
  <c r="I444" i="1"/>
  <c r="I436" i="1"/>
  <c r="I428" i="1"/>
  <c r="I420" i="1"/>
  <c r="I404" i="1"/>
  <c r="I380" i="1"/>
  <c r="I372" i="1"/>
  <c r="I356" i="1"/>
  <c r="I348" i="1"/>
  <c r="I292" i="1"/>
  <c r="I268" i="1"/>
  <c r="I244" i="1"/>
  <c r="I236" i="1"/>
  <c r="I228" i="1"/>
  <c r="I220" i="1"/>
  <c r="I196" i="1"/>
  <c r="I180" i="1"/>
  <c r="I172" i="1"/>
  <c r="I164" i="1"/>
  <c r="I156" i="1"/>
  <c r="I148" i="1"/>
  <c r="I140" i="1"/>
  <c r="I132" i="1"/>
  <c r="I124" i="1"/>
  <c r="I116" i="1"/>
  <c r="I92" i="1"/>
  <c r="I84" i="1"/>
  <c r="I52" i="1"/>
  <c r="I21" i="1"/>
  <c r="I7" i="1"/>
  <c r="C12" i="1"/>
  <c r="I12" i="1"/>
  <c r="I3060" i="1"/>
  <c r="C3036" i="1"/>
  <c r="I3036" i="1"/>
  <c r="C3028" i="1"/>
  <c r="I3028" i="1"/>
  <c r="C2932" i="1"/>
  <c r="I2932" i="1"/>
  <c r="C2876" i="1"/>
  <c r="I2876" i="1"/>
  <c r="I2708" i="1"/>
  <c r="C2692" i="1"/>
  <c r="I2692" i="1"/>
  <c r="I2684" i="1"/>
  <c r="I2676" i="1"/>
  <c r="I2652" i="1"/>
  <c r="I2644" i="1"/>
  <c r="C2636" i="1"/>
  <c r="I2636" i="1"/>
  <c r="I2620" i="1"/>
  <c r="C3106" i="1"/>
  <c r="I3106" i="1"/>
  <c r="I3082" i="1"/>
  <c r="I3058" i="1"/>
  <c r="C18" i="1"/>
  <c r="I18" i="1"/>
  <c r="C9" i="1"/>
  <c r="I9" i="1"/>
  <c r="C13" i="1"/>
  <c r="I13" i="1"/>
  <c r="I3109" i="1"/>
  <c r="I3101" i="1"/>
  <c r="I3093" i="1"/>
  <c r="I3085" i="1"/>
  <c r="I3077" i="1"/>
  <c r="I3053" i="1"/>
  <c r="I3037" i="1"/>
  <c r="I3029" i="1"/>
  <c r="I3021" i="1"/>
  <c r="I3013" i="1"/>
  <c r="I3005" i="1"/>
  <c r="I2989" i="1"/>
  <c r="I2973" i="1"/>
  <c r="I2957" i="1"/>
  <c r="I2821" i="1"/>
  <c r="C2805" i="1"/>
  <c r="I2805" i="1"/>
  <c r="I2797" i="1"/>
  <c r="I2789" i="1"/>
  <c r="C2773" i="1"/>
  <c r="I2773" i="1"/>
  <c r="I2757" i="1"/>
  <c r="I2749" i="1"/>
  <c r="I2741" i="1"/>
  <c r="I2733" i="1"/>
  <c r="I2725" i="1"/>
  <c r="I2709" i="1"/>
  <c r="I2701" i="1"/>
  <c r="C2685" i="1"/>
  <c r="I2685" i="1"/>
  <c r="C2669" i="1"/>
  <c r="I2669" i="1"/>
  <c r="I2661" i="1"/>
  <c r="I2637" i="1"/>
  <c r="I2629" i="1"/>
  <c r="I2605" i="1"/>
  <c r="I2597" i="1"/>
  <c r="I2573" i="1"/>
  <c r="I2565" i="1"/>
  <c r="I2557" i="1"/>
  <c r="I2549" i="1"/>
  <c r="I2541" i="1"/>
  <c r="I2533" i="1"/>
  <c r="C2517" i="1"/>
  <c r="I2517" i="1"/>
  <c r="I2509" i="1"/>
  <c r="I2501" i="1"/>
  <c r="I2493" i="1"/>
  <c r="I2485" i="1"/>
  <c r="I2477" i="1"/>
  <c r="I2469" i="1"/>
  <c r="I2461" i="1"/>
  <c r="I2453" i="1"/>
  <c r="I2445" i="1"/>
  <c r="I2437" i="1"/>
  <c r="I2429" i="1"/>
  <c r="I2413" i="1"/>
  <c r="I2397" i="1"/>
  <c r="C2389" i="1"/>
  <c r="I2389" i="1"/>
  <c r="I2373" i="1"/>
  <c r="I2357" i="1"/>
  <c r="I2341" i="1"/>
  <c r="I2325" i="1"/>
  <c r="I2317" i="1"/>
  <c r="I2309" i="1"/>
  <c r="I2293" i="1"/>
  <c r="I2285" i="1"/>
  <c r="I2277" i="1"/>
  <c r="C2269" i="1"/>
  <c r="I2269" i="1"/>
  <c r="C2261" i="1"/>
  <c r="I2261" i="1"/>
  <c r="C2253" i="1"/>
  <c r="I2253" i="1"/>
  <c r="C2245" i="1"/>
  <c r="I2245" i="1"/>
  <c r="C2237" i="1"/>
  <c r="I2237" i="1"/>
  <c r="I2229" i="1"/>
  <c r="C2221" i="1"/>
  <c r="I2221" i="1"/>
  <c r="C2213" i="1"/>
  <c r="I2213" i="1"/>
  <c r="C2197" i="1"/>
  <c r="I2197" i="1"/>
  <c r="C2189" i="1"/>
  <c r="I2189" i="1"/>
  <c r="C2173" i="1"/>
  <c r="I2173" i="1"/>
  <c r="C2165" i="1"/>
  <c r="I2165" i="1"/>
  <c r="C2157" i="1"/>
  <c r="I2157" i="1"/>
  <c r="C2141" i="1"/>
  <c r="I2141" i="1"/>
  <c r="C2133" i="1"/>
  <c r="I2133" i="1"/>
  <c r="I2125" i="1"/>
  <c r="I2117" i="1"/>
  <c r="C2101" i="1"/>
  <c r="I2101" i="1"/>
  <c r="I2061" i="1"/>
  <c r="I3068" i="1"/>
  <c r="C3020" i="1"/>
  <c r="I3020" i="1"/>
  <c r="C2996" i="1"/>
  <c r="I2996" i="1"/>
  <c r="I2796" i="1"/>
  <c r="I2716" i="1"/>
  <c r="I2628" i="1"/>
  <c r="I2588" i="1"/>
  <c r="I3090" i="1"/>
  <c r="I3074" i="1"/>
  <c r="C17" i="1"/>
  <c r="I17" i="1"/>
  <c r="C8" i="1"/>
  <c r="I8" i="1"/>
  <c r="C3072" i="1"/>
  <c r="I3072" i="1"/>
  <c r="C3064" i="1"/>
  <c r="I3064" i="1"/>
  <c r="C3056" i="1"/>
  <c r="I3056" i="1"/>
  <c r="C3040" i="1"/>
  <c r="I3040" i="1"/>
  <c r="C3032" i="1"/>
  <c r="I3032" i="1"/>
  <c r="C3024" i="1"/>
  <c r="I3024" i="1"/>
  <c r="C3008" i="1"/>
  <c r="I3008" i="1"/>
  <c r="C3000" i="1"/>
  <c r="I3000" i="1"/>
  <c r="C2992" i="1"/>
  <c r="I2992" i="1"/>
  <c r="C2984" i="1"/>
  <c r="I2984" i="1"/>
  <c r="C2976" i="1"/>
  <c r="I2976" i="1"/>
  <c r="C2944" i="1"/>
  <c r="I2944" i="1"/>
  <c r="C2928" i="1"/>
  <c r="I2928" i="1"/>
  <c r="C2920" i="1"/>
  <c r="I2920" i="1"/>
  <c r="C2912" i="1"/>
  <c r="I2912" i="1"/>
  <c r="C2896" i="1"/>
  <c r="I2896" i="1"/>
  <c r="C2888" i="1"/>
  <c r="I2888" i="1"/>
  <c r="C2880" i="1"/>
  <c r="I2880" i="1"/>
  <c r="C2864" i="1"/>
  <c r="I2864" i="1"/>
  <c r="C2856" i="1"/>
  <c r="I2856" i="1"/>
  <c r="I2816" i="1"/>
  <c r="I2808" i="1"/>
  <c r="I2800" i="1"/>
  <c r="I2784" i="1"/>
  <c r="I2776" i="1"/>
  <c r="I2768" i="1"/>
  <c r="I2760" i="1"/>
  <c r="I2752" i="1"/>
  <c r="I2744" i="1"/>
  <c r="I2736" i="1"/>
  <c r="I2728" i="1"/>
  <c r="I2720" i="1"/>
  <c r="I2712" i="1"/>
  <c r="I2704" i="1"/>
  <c r="I2696" i="1"/>
  <c r="I2688" i="1"/>
  <c r="I2680" i="1"/>
  <c r="C2672" i="1"/>
  <c r="I2672" i="1"/>
  <c r="I2664" i="1"/>
  <c r="I2656" i="1"/>
  <c r="I2640" i="1"/>
  <c r="I2632" i="1"/>
  <c r="I2624" i="1"/>
  <c r="I2616" i="1"/>
  <c r="I2608" i="1"/>
  <c r="I2600" i="1"/>
  <c r="I2592" i="1"/>
  <c r="I2584" i="1"/>
  <c r="I2568" i="1"/>
  <c r="I2560" i="1"/>
  <c r="I2552" i="1"/>
  <c r="I2544" i="1"/>
  <c r="I2536" i="1"/>
  <c r="I2520" i="1"/>
  <c r="I2504" i="1"/>
  <c r="I2488" i="1"/>
  <c r="I2480" i="1"/>
  <c r="I2472" i="1"/>
  <c r="I2464" i="1"/>
  <c r="I2456" i="1"/>
  <c r="I2448" i="1"/>
  <c r="I2440" i="1"/>
  <c r="I2432" i="1"/>
  <c r="I2392" i="1"/>
  <c r="I2384" i="1"/>
  <c r="I2368" i="1"/>
  <c r="I2360" i="1"/>
  <c r="I2344" i="1"/>
  <c r="I2320" i="1"/>
  <c r="I2312" i="1"/>
  <c r="I2304" i="1"/>
  <c r="I2288" i="1"/>
  <c r="I2280" i="1"/>
  <c r="C2184" i="1"/>
  <c r="I2184" i="1"/>
  <c r="I2176" i="1"/>
  <c r="C2160" i="1"/>
  <c r="I2160" i="1"/>
  <c r="I2152" i="1"/>
  <c r="C2136" i="1"/>
  <c r="I2136" i="1"/>
  <c r="I2128" i="1"/>
  <c r="I2120" i="1"/>
  <c r="C16" i="1"/>
  <c r="I16" i="1"/>
  <c r="C2763" i="1"/>
  <c r="I2763" i="1"/>
  <c r="C2755" i="1"/>
  <c r="I2755" i="1"/>
  <c r="C2739" i="1"/>
  <c r="I2739" i="1"/>
  <c r="C2691" i="1"/>
  <c r="I2691" i="1"/>
  <c r="I2675" i="1"/>
  <c r="C2667" i="1"/>
  <c r="I2667" i="1"/>
  <c r="C2659" i="1"/>
  <c r="I2659" i="1"/>
  <c r="I2643" i="1"/>
  <c r="I2619" i="1"/>
  <c r="C2611" i="1"/>
  <c r="I2611" i="1"/>
  <c r="I2603" i="1"/>
  <c r="I2555" i="1"/>
  <c r="C2547" i="1"/>
  <c r="I2547" i="1"/>
  <c r="C2539" i="1"/>
  <c r="I2539" i="1"/>
  <c r="C2515" i="1"/>
  <c r="I2515" i="1"/>
  <c r="I2499" i="1"/>
  <c r="C2459" i="1"/>
  <c r="I2459" i="1"/>
  <c r="C2451" i="1"/>
  <c r="I2451" i="1"/>
  <c r="I2443" i="1"/>
  <c r="C2435" i="1"/>
  <c r="I2435" i="1"/>
  <c r="I2419" i="1"/>
  <c r="I2411" i="1"/>
  <c r="I2387" i="1"/>
  <c r="I2379" i="1"/>
  <c r="I2371" i="1"/>
  <c r="I2363" i="1"/>
  <c r="I2339" i="1"/>
  <c r="I2331" i="1"/>
  <c r="C2315" i="1"/>
  <c r="I2315" i="1"/>
  <c r="C2307" i="1"/>
  <c r="I2307" i="1"/>
  <c r="C2283" i="1"/>
  <c r="I2283" i="1"/>
  <c r="C2275" i="1"/>
  <c r="I2275" i="1"/>
  <c r="I2259" i="1"/>
  <c r="C2251" i="1"/>
  <c r="I2251" i="1"/>
  <c r="I2243" i="1"/>
  <c r="C2219" i="1"/>
  <c r="I2219" i="1"/>
  <c r="I2211" i="1"/>
  <c r="C2203" i="1"/>
  <c r="I2203" i="1"/>
  <c r="I2195" i="1"/>
  <c r="C2187" i="1"/>
  <c r="I2187" i="1"/>
  <c r="C2171" i="1"/>
  <c r="I2171" i="1"/>
  <c r="C2163" i="1"/>
  <c r="I2163" i="1"/>
  <c r="C2155" i="1"/>
  <c r="I2155" i="1"/>
  <c r="I2147" i="1"/>
  <c r="I2131" i="1"/>
  <c r="I2099" i="1"/>
  <c r="C2083" i="1"/>
  <c r="I2083" i="1"/>
  <c r="C2075" i="1"/>
  <c r="I2075" i="1"/>
  <c r="I2059" i="1"/>
  <c r="C2051" i="1"/>
  <c r="I2051" i="1"/>
  <c r="C2043" i="1"/>
  <c r="I2043" i="1"/>
  <c r="C2035" i="1"/>
  <c r="I2035" i="1"/>
  <c r="C2027" i="1"/>
  <c r="I2027" i="1"/>
  <c r="C2011" i="1"/>
  <c r="I2011" i="1"/>
  <c r="C2003" i="1"/>
  <c r="I2003" i="1"/>
  <c r="C1995" i="1"/>
  <c r="I1995" i="1"/>
  <c r="C1979" i="1"/>
  <c r="I1979" i="1"/>
  <c r="C1971" i="1"/>
  <c r="I1971" i="1"/>
  <c r="C1963" i="1"/>
  <c r="I1963" i="1"/>
  <c r="I1955" i="1"/>
  <c r="C1947" i="1"/>
  <c r="I1947" i="1"/>
  <c r="C1939" i="1"/>
  <c r="I1939" i="1"/>
  <c r="C1931" i="1"/>
  <c r="I1931" i="1"/>
  <c r="C1923" i="1"/>
  <c r="I1923" i="1"/>
  <c r="C1915" i="1"/>
  <c r="I1915" i="1"/>
  <c r="C1907" i="1"/>
  <c r="I1907" i="1"/>
  <c r="C1899" i="1"/>
  <c r="I1899" i="1"/>
  <c r="I1779" i="1"/>
  <c r="I1771" i="1"/>
  <c r="I1755" i="1"/>
  <c r="I1739" i="1"/>
  <c r="I1731" i="1"/>
  <c r="I1723" i="1"/>
  <c r="I1699" i="1"/>
  <c r="I1635" i="1"/>
  <c r="I1627" i="1"/>
  <c r="I1619" i="1"/>
  <c r="I1603" i="1"/>
  <c r="I1595" i="1"/>
  <c r="I1587" i="1"/>
  <c r="I1571" i="1"/>
  <c r="I1563" i="1"/>
  <c r="I1555" i="1"/>
  <c r="I1547" i="1"/>
  <c r="I1531" i="1"/>
  <c r="C1523" i="1"/>
  <c r="I1523" i="1"/>
  <c r="C1515" i="1"/>
  <c r="I1515" i="1"/>
  <c r="C1499" i="1"/>
  <c r="I1499" i="1"/>
  <c r="I1491" i="1"/>
  <c r="I1467" i="1"/>
  <c r="I1459" i="1"/>
  <c r="C1451" i="1"/>
  <c r="I1451" i="1"/>
  <c r="I1443" i="1"/>
  <c r="C1419" i="1"/>
  <c r="I1419" i="1"/>
  <c r="C2731" i="1"/>
  <c r="I2731" i="1"/>
  <c r="C2715" i="1"/>
  <c r="I2715" i="1"/>
  <c r="I2579" i="1"/>
  <c r="I2571" i="1"/>
  <c r="C2563" i="1"/>
  <c r="I2563" i="1"/>
  <c r="C15" i="1"/>
  <c r="I15" i="1"/>
  <c r="C6" i="1"/>
  <c r="I6" i="1"/>
  <c r="C3110" i="1"/>
  <c r="I3110" i="1"/>
  <c r="I3102" i="1"/>
  <c r="I3094" i="1"/>
  <c r="I3086" i="1"/>
  <c r="C3078" i="1"/>
  <c r="I3078" i="1"/>
  <c r="I3070" i="1"/>
  <c r="C3062" i="1"/>
  <c r="I3062" i="1"/>
  <c r="I3054" i="1"/>
  <c r="C3030" i="1"/>
  <c r="I3030" i="1"/>
  <c r="I3022" i="1"/>
  <c r="I3014" i="1"/>
  <c r="C3006" i="1"/>
  <c r="I3006" i="1"/>
  <c r="I2998" i="1"/>
  <c r="I2990" i="1"/>
  <c r="C2982" i="1"/>
  <c r="I2982" i="1"/>
  <c r="I2974" i="1"/>
  <c r="C2966" i="1"/>
  <c r="I2966" i="1"/>
  <c r="I2958" i="1"/>
  <c r="C2950" i="1"/>
  <c r="I2950" i="1"/>
  <c r="I2934" i="1"/>
  <c r="I2902" i="1"/>
  <c r="I2870" i="1"/>
  <c r="I2862" i="1"/>
  <c r="I2846" i="1"/>
  <c r="C2838" i="1"/>
  <c r="I2838" i="1"/>
  <c r="I2822" i="1"/>
  <c r="I2814" i="1"/>
  <c r="I2806" i="1"/>
  <c r="I2782" i="1"/>
  <c r="I2774" i="1"/>
  <c r="C2718" i="1"/>
  <c r="I2718" i="1"/>
  <c r="C2710" i="1"/>
  <c r="I2710" i="1"/>
  <c r="I2686" i="1"/>
  <c r="C2678" i="1"/>
  <c r="I2678" i="1"/>
  <c r="I2670" i="1"/>
  <c r="C2662" i="1"/>
  <c r="I2662" i="1"/>
  <c r="C2654" i="1"/>
  <c r="I2654" i="1"/>
  <c r="C2646" i="1"/>
  <c r="I2646" i="1"/>
  <c r="C2638" i="1"/>
  <c r="I2638" i="1"/>
  <c r="C2630" i="1"/>
  <c r="I2630" i="1"/>
  <c r="C2622" i="1"/>
  <c r="I2622" i="1"/>
  <c r="C2614" i="1"/>
  <c r="I2614" i="1"/>
  <c r="C2606" i="1"/>
  <c r="I2606" i="1"/>
  <c r="C2598" i="1"/>
  <c r="I2598" i="1"/>
  <c r="C2590" i="1"/>
  <c r="I2590" i="1"/>
  <c r="C2582" i="1"/>
  <c r="I2582" i="1"/>
  <c r="C2574" i="1"/>
  <c r="I2574" i="1"/>
  <c r="C2566" i="1"/>
  <c r="I2566" i="1"/>
  <c r="C2558" i="1"/>
  <c r="I2558" i="1"/>
  <c r="C2550" i="1"/>
  <c r="I2550" i="1"/>
  <c r="C2542" i="1"/>
  <c r="I2542" i="1"/>
  <c r="C2534" i="1"/>
  <c r="I2534" i="1"/>
  <c r="C2526" i="1"/>
  <c r="I2526" i="1"/>
  <c r="C2518" i="1"/>
  <c r="I2518" i="1"/>
  <c r="C2510" i="1"/>
  <c r="I2510" i="1"/>
  <c r="C2502" i="1"/>
  <c r="I2502" i="1"/>
  <c r="C2494" i="1"/>
  <c r="I2494" i="1"/>
  <c r="C2486" i="1"/>
  <c r="I2486" i="1"/>
  <c r="I2454" i="1"/>
  <c r="I2446" i="1"/>
  <c r="I2438" i="1"/>
  <c r="I2430" i="1"/>
  <c r="I2414" i="1"/>
  <c r="I2406" i="1"/>
  <c r="I2398" i="1"/>
  <c r="I2382" i="1"/>
  <c r="I2350" i="1"/>
  <c r="I2334" i="1"/>
  <c r="I2326" i="1"/>
  <c r="I2318" i="1"/>
  <c r="I2302" i="1"/>
  <c r="I2294" i="1"/>
  <c r="I2286" i="1"/>
  <c r="I2262" i="1"/>
  <c r="C2254" i="1"/>
  <c r="I2254" i="1"/>
  <c r="C2238" i="1"/>
  <c r="I2238" i="1"/>
  <c r="I2206" i="1"/>
  <c r="C2190" i="1"/>
  <c r="I2190" i="1"/>
  <c r="C2182" i="1"/>
  <c r="I2182" i="1"/>
  <c r="I2174" i="1"/>
  <c r="I2158" i="1"/>
  <c r="C2150" i="1"/>
  <c r="I2150" i="1"/>
  <c r="C2142" i="1"/>
  <c r="I2142" i="1"/>
  <c r="I2126" i="1"/>
  <c r="I2110" i="1"/>
  <c r="I2102" i="1"/>
  <c r="C2094" i="1"/>
  <c r="I2094" i="1"/>
  <c r="C2747" i="1"/>
  <c r="I2747" i="1"/>
  <c r="C2707" i="1"/>
  <c r="I2707" i="1"/>
  <c r="C14" i="1"/>
  <c r="I14" i="1"/>
  <c r="I5" i="1"/>
  <c r="I3113" i="1"/>
  <c r="I3105" i="1"/>
  <c r="I3097" i="1"/>
  <c r="I3089" i="1"/>
  <c r="I3081" i="1"/>
  <c r="I2849" i="1"/>
  <c r="I2833" i="1"/>
  <c r="I2825" i="1"/>
  <c r="I2817" i="1"/>
  <c r="I2809" i="1"/>
  <c r="I2801" i="1"/>
  <c r="I2793" i="1"/>
  <c r="I2785" i="1"/>
  <c r="I2777" i="1"/>
  <c r="I2769" i="1"/>
  <c r="I2761" i="1"/>
  <c r="I2753" i="1"/>
  <c r="I2745" i="1"/>
  <c r="I2737" i="1"/>
  <c r="I2729" i="1"/>
  <c r="I2697" i="1"/>
  <c r="C2681" i="1"/>
  <c r="I2681" i="1"/>
  <c r="C2673" i="1"/>
  <c r="I2673" i="1"/>
  <c r="I2665" i="1"/>
  <c r="I2657" i="1"/>
  <c r="C2649" i="1"/>
  <c r="I2649" i="1"/>
  <c r="I2633" i="1"/>
  <c r="I2625" i="1"/>
  <c r="C2617" i="1"/>
  <c r="I2617" i="1"/>
  <c r="I2601" i="1"/>
  <c r="I2593" i="1"/>
  <c r="I2569" i="1"/>
  <c r="I2561" i="1"/>
  <c r="I2545" i="1"/>
  <c r="I2537" i="1"/>
  <c r="I2529" i="1"/>
  <c r="I2521" i="1"/>
  <c r="I2513" i="1"/>
  <c r="C2505" i="1"/>
  <c r="I2505" i="1"/>
  <c r="C2497" i="1"/>
  <c r="I2497" i="1"/>
  <c r="I2489" i="1"/>
  <c r="I2481" i="1"/>
  <c r="I2473" i="1"/>
  <c r="I2465" i="1"/>
  <c r="I2457" i="1"/>
  <c r="I2449" i="1"/>
  <c r="I2441" i="1"/>
  <c r="I2433" i="1"/>
  <c r="C2417" i="1"/>
  <c r="I2417" i="1"/>
  <c r="I2409" i="1"/>
  <c r="I2401" i="1"/>
  <c r="I2385" i="1"/>
  <c r="I2377" i="1"/>
  <c r="I2369" i="1"/>
  <c r="I2353" i="1"/>
  <c r="I2345" i="1"/>
  <c r="I2329" i="1"/>
  <c r="I2321" i="1"/>
  <c r="I2313" i="1"/>
  <c r="C2297" i="1"/>
  <c r="I2297" i="1"/>
  <c r="I2289" i="1"/>
  <c r="C2273" i="1"/>
  <c r="I2273" i="1"/>
  <c r="C2265" i="1"/>
  <c r="I2265" i="1"/>
  <c r="C2249" i="1"/>
  <c r="I2249" i="1"/>
  <c r="C2241" i="1"/>
  <c r="I2241" i="1"/>
  <c r="C2233" i="1"/>
  <c r="I2233" i="1"/>
  <c r="C2217" i="1"/>
  <c r="I2217" i="1"/>
  <c r="C2193" i="1"/>
  <c r="I2193" i="1"/>
  <c r="C2185" i="1"/>
  <c r="I2185" i="1"/>
  <c r="C2161" i="1"/>
  <c r="I2161" i="1"/>
  <c r="C2153" i="1"/>
  <c r="I2153" i="1"/>
  <c r="C2129" i="1"/>
  <c r="I2129" i="1"/>
  <c r="I2121" i="1"/>
  <c r="I2105" i="1"/>
  <c r="I2097" i="1"/>
  <c r="C2081" i="1"/>
  <c r="I2081" i="1"/>
  <c r="I2065" i="1"/>
  <c r="C2057" i="1"/>
  <c r="I2057" i="1"/>
  <c r="I2049" i="1"/>
  <c r="I2033" i="1"/>
  <c r="C2017" i="1"/>
  <c r="I2017" i="1"/>
  <c r="I2001" i="1"/>
  <c r="I4" i="1"/>
  <c r="C2972" i="1"/>
  <c r="I2972" i="1"/>
  <c r="C2900" i="1"/>
  <c r="I2900" i="1"/>
  <c r="I2788" i="1"/>
  <c r="C2660" i="1"/>
  <c r="I2660" i="1"/>
  <c r="I2572" i="1"/>
  <c r="I2564" i="1"/>
  <c r="I2556" i="1"/>
  <c r="I2548" i="1"/>
  <c r="I2532" i="1"/>
  <c r="I2524" i="1"/>
  <c r="I2516" i="1"/>
  <c r="I2500" i="1"/>
  <c r="I2492" i="1"/>
  <c r="I2484" i="1"/>
  <c r="I2476" i="1"/>
  <c r="I2468" i="1"/>
  <c r="I2460" i="1"/>
  <c r="I2452" i="1"/>
  <c r="I2444" i="1"/>
  <c r="I2436" i="1"/>
  <c r="I2428" i="1"/>
  <c r="I2404" i="1"/>
  <c r="I2396" i="1"/>
  <c r="I2388" i="1"/>
  <c r="I2372" i="1"/>
  <c r="I2364" i="1"/>
  <c r="I2356" i="1"/>
  <c r="I2340" i="1"/>
  <c r="I2332" i="1"/>
  <c r="I2324" i="1"/>
  <c r="I2316" i="1"/>
  <c r="I2308" i="1"/>
  <c r="I2292" i="1"/>
  <c r="I2284" i="1"/>
  <c r="I2276" i="1"/>
  <c r="C2180" i="1"/>
  <c r="I2180" i="1"/>
  <c r="I2172" i="1"/>
  <c r="I2164" i="1"/>
  <c r="C2140" i="1"/>
  <c r="I2140" i="1"/>
  <c r="I2132" i="1"/>
  <c r="C2124" i="1"/>
  <c r="I2124" i="1"/>
  <c r="C2108" i="1"/>
  <c r="I2108" i="1"/>
  <c r="C2092" i="1"/>
  <c r="I2092" i="1"/>
  <c r="C2084" i="1"/>
  <c r="I2084" i="1"/>
  <c r="I2044" i="1"/>
  <c r="I2004" i="1"/>
  <c r="I1996" i="1"/>
  <c r="C1988" i="1"/>
  <c r="I1988" i="1"/>
  <c r="C1940" i="1"/>
  <c r="I1940" i="1"/>
  <c r="C1924" i="1"/>
  <c r="I1924" i="1"/>
  <c r="I1916" i="1"/>
  <c r="C1900" i="1"/>
  <c r="I1900" i="1"/>
  <c r="I1892" i="1"/>
  <c r="I1884" i="1"/>
  <c r="I1852" i="1"/>
  <c r="I1836" i="1"/>
  <c r="I1828" i="1"/>
  <c r="C1820" i="1"/>
  <c r="I1820" i="1"/>
  <c r="I1812" i="1"/>
  <c r="I1804" i="1"/>
  <c r="I1796" i="1"/>
  <c r="C1788" i="1"/>
  <c r="I1788" i="1"/>
  <c r="I1772" i="1"/>
  <c r="I1764" i="1"/>
  <c r="C1740" i="1"/>
  <c r="I1740" i="1"/>
  <c r="I1732" i="1"/>
  <c r="I1724" i="1"/>
  <c r="I1708" i="1"/>
  <c r="I1700" i="1"/>
  <c r="C1692" i="1"/>
  <c r="I1692" i="1"/>
  <c r="C1676" i="1"/>
  <c r="I1676" i="1"/>
  <c r="C1668" i="1"/>
  <c r="I1668" i="1"/>
  <c r="C1644" i="1"/>
  <c r="I1644" i="1"/>
  <c r="I1636" i="1"/>
  <c r="C1620" i="1"/>
  <c r="I1620" i="1"/>
  <c r="C1612" i="1"/>
  <c r="I1612" i="1"/>
  <c r="C1596" i="1"/>
  <c r="I1596" i="1"/>
  <c r="C1564" i="1"/>
  <c r="I1564" i="1"/>
  <c r="I1556" i="1"/>
  <c r="I1548" i="1"/>
  <c r="I1540" i="1"/>
  <c r="I1532" i="1"/>
  <c r="I1524" i="1"/>
  <c r="I1516" i="1"/>
  <c r="I1476" i="1"/>
  <c r="I1468" i="1"/>
  <c r="I1452" i="1"/>
  <c r="I1428" i="1"/>
  <c r="I1412" i="1"/>
  <c r="C3076" i="1"/>
  <c r="I3076" i="1"/>
  <c r="I3012" i="1"/>
  <c r="C2980" i="1"/>
  <c r="I2980" i="1"/>
  <c r="C2964" i="1"/>
  <c r="I2964" i="1"/>
  <c r="C2956" i="1"/>
  <c r="I2956" i="1"/>
  <c r="C2940" i="1"/>
  <c r="I2940" i="1"/>
  <c r="C2908" i="1"/>
  <c r="I2908" i="1"/>
  <c r="I2812" i="1"/>
  <c r="I2804" i="1"/>
  <c r="I2780" i="1"/>
  <c r="I2772" i="1"/>
  <c r="I2764" i="1"/>
  <c r="I2756" i="1"/>
  <c r="I2740" i="1"/>
  <c r="I2700" i="1"/>
  <c r="C2668" i="1"/>
  <c r="I2668" i="1"/>
  <c r="I2596" i="1"/>
  <c r="C11" i="1"/>
  <c r="I11" i="1"/>
  <c r="C3" i="1"/>
  <c r="I3" i="1"/>
  <c r="I2823" i="1"/>
  <c r="I2815" i="1"/>
  <c r="I2807" i="1"/>
  <c r="I2791" i="1"/>
  <c r="I2783" i="1"/>
  <c r="I2775" i="1"/>
  <c r="C2767" i="1"/>
  <c r="I2767" i="1"/>
  <c r="C2759" i="1"/>
  <c r="I2759" i="1"/>
  <c r="C2751" i="1"/>
  <c r="I2751" i="1"/>
  <c r="C2743" i="1"/>
  <c r="I2743" i="1"/>
  <c r="C2735" i="1"/>
  <c r="I2735" i="1"/>
  <c r="C2727" i="1"/>
  <c r="I2727" i="1"/>
  <c r="C2719" i="1"/>
  <c r="I2719" i="1"/>
  <c r="C2711" i="1"/>
  <c r="I2711" i="1"/>
  <c r="C2703" i="1"/>
  <c r="I2703" i="1"/>
  <c r="C2671" i="1"/>
  <c r="I2671" i="1"/>
  <c r="I2655" i="1"/>
  <c r="I2647" i="1"/>
  <c r="I2639" i="1"/>
  <c r="I2631" i="1"/>
  <c r="C2615" i="1"/>
  <c r="I2615" i="1"/>
  <c r="C2607" i="1"/>
  <c r="I2607" i="1"/>
  <c r="I2591" i="1"/>
  <c r="I2583" i="1"/>
  <c r="C2567" i="1"/>
  <c r="I2567" i="1"/>
  <c r="C2559" i="1"/>
  <c r="I2559" i="1"/>
  <c r="I2543" i="1"/>
  <c r="I2535" i="1"/>
  <c r="I2527" i="1"/>
  <c r="I2519" i="1"/>
  <c r="I2511" i="1"/>
  <c r="C2503" i="1"/>
  <c r="I2503" i="1"/>
  <c r="C2495" i="1"/>
  <c r="I2495" i="1"/>
  <c r="C2455" i="1"/>
  <c r="I2455" i="1"/>
  <c r="I2447" i="1"/>
  <c r="C2439" i="1"/>
  <c r="I2439" i="1"/>
  <c r="C2431" i="1"/>
  <c r="I2431" i="1"/>
  <c r="C2415" i="1"/>
  <c r="I2415" i="1"/>
  <c r="C2399" i="1"/>
  <c r="I2399" i="1"/>
  <c r="C2383" i="1"/>
  <c r="I2383" i="1"/>
  <c r="C2367" i="1"/>
  <c r="I2367" i="1"/>
  <c r="I2343" i="1"/>
  <c r="I2311" i="1"/>
  <c r="C2303" i="1"/>
  <c r="I2303" i="1"/>
  <c r="I2279" i="1"/>
  <c r="I2271" i="1"/>
  <c r="I2247" i="1"/>
  <c r="I2239" i="1"/>
  <c r="I2215" i="1"/>
  <c r="C2183" i="1"/>
  <c r="I2183" i="1"/>
  <c r="C2175" i="1"/>
  <c r="I2175" i="1"/>
  <c r="C2167" i="1"/>
  <c r="I2167" i="1"/>
  <c r="C3052" i="1"/>
  <c r="I3052" i="1"/>
  <c r="C3004" i="1"/>
  <c r="I3004" i="1"/>
  <c r="C2988" i="1"/>
  <c r="I2988" i="1"/>
  <c r="C2868" i="1"/>
  <c r="I2868" i="1"/>
  <c r="I2724" i="1"/>
  <c r="I2604" i="1"/>
  <c r="C10" i="1"/>
  <c r="I10" i="1"/>
  <c r="C3098" i="1"/>
  <c r="I3098" i="1"/>
  <c r="I3050" i="1"/>
  <c r="I3042" i="1"/>
  <c r="I3026" i="1"/>
  <c r="I3018" i="1"/>
  <c r="I3002" i="1"/>
  <c r="I2994" i="1"/>
  <c r="I2970" i="1"/>
  <c r="I2946" i="1"/>
  <c r="I2922" i="1"/>
  <c r="I2914" i="1"/>
  <c r="I2898" i="1"/>
  <c r="I2890" i="1"/>
  <c r="I2882" i="1"/>
  <c r="I2858" i="1"/>
  <c r="I2850" i="1"/>
  <c r="I2818" i="1"/>
  <c r="I2810" i="1"/>
  <c r="I2802" i="1"/>
  <c r="C2794" i="1"/>
  <c r="I2794" i="1"/>
  <c r="I2786" i="1"/>
  <c r="I2778" i="1"/>
  <c r="C2770" i="1"/>
  <c r="I2770" i="1"/>
  <c r="C2682" i="1"/>
  <c r="I2682" i="1"/>
  <c r="C2674" i="1"/>
  <c r="I2674" i="1"/>
  <c r="I2666" i="1"/>
  <c r="I2658" i="1"/>
  <c r="C2650" i="1"/>
  <c r="I2650" i="1"/>
  <c r="C2642" i="1"/>
  <c r="I2642" i="1"/>
  <c r="I2634" i="1"/>
  <c r="C2626" i="1"/>
  <c r="I2626" i="1"/>
  <c r="C2618" i="1"/>
  <c r="I2618" i="1"/>
  <c r="C2610" i="1"/>
  <c r="I2610" i="1"/>
  <c r="C2602" i="1"/>
  <c r="I2602" i="1"/>
  <c r="C2594" i="1"/>
  <c r="I2594" i="1"/>
  <c r="I2578" i="1"/>
  <c r="C2570" i="1"/>
  <c r="I2570" i="1"/>
  <c r="C2562" i="1"/>
  <c r="I2562" i="1"/>
  <c r="C2554" i="1"/>
  <c r="I2554" i="1"/>
  <c r="C2546" i="1"/>
  <c r="I2546" i="1"/>
  <c r="C2538" i="1"/>
  <c r="I2538" i="1"/>
  <c r="I2522" i="1"/>
  <c r="C2514" i="1"/>
  <c r="I2514" i="1"/>
  <c r="C2498" i="1"/>
  <c r="I2498" i="1"/>
  <c r="I2458" i="1"/>
  <c r="I2450" i="1"/>
  <c r="I2442" i="1"/>
  <c r="I2434" i="1"/>
  <c r="I2426" i="1"/>
  <c r="I2418" i="1"/>
  <c r="I2394" i="1"/>
  <c r="I2386" i="1"/>
  <c r="I2362" i="1"/>
  <c r="I2346" i="1"/>
  <c r="I2282" i="1"/>
  <c r="I2274" i="1"/>
  <c r="C2258" i="1"/>
  <c r="I2258" i="1"/>
  <c r="I2250" i="1"/>
  <c r="I2242" i="1"/>
  <c r="I2210" i="1"/>
  <c r="C2202" i="1"/>
  <c r="I2202" i="1"/>
  <c r="I2194" i="1"/>
  <c r="I2186" i="1"/>
  <c r="I2178" i="1"/>
  <c r="I2170" i="1"/>
  <c r="C2162" i="1"/>
  <c r="I2162" i="1"/>
  <c r="I2154" i="1"/>
  <c r="C2146" i="1"/>
  <c r="I2146" i="1"/>
  <c r="I2130" i="1"/>
  <c r="C2122" i="1"/>
  <c r="I2122" i="1"/>
  <c r="I2114" i="1"/>
  <c r="I2106" i="1"/>
  <c r="I2098" i="1"/>
  <c r="I2090" i="1"/>
  <c r="I2082" i="1"/>
  <c r="I2050" i="1"/>
  <c r="I1404" i="1"/>
  <c r="I1396" i="1"/>
  <c r="I1388" i="1"/>
  <c r="I1380" i="1"/>
  <c r="I1372" i="1"/>
  <c r="I1364" i="1"/>
  <c r="I1356" i="1"/>
  <c r="I1348" i="1"/>
  <c r="I1340" i="1"/>
  <c r="I1332" i="1"/>
  <c r="I1324" i="1"/>
  <c r="I1316" i="1"/>
  <c r="I1308" i="1"/>
  <c r="C1276" i="1"/>
  <c r="I1276" i="1"/>
  <c r="I1260" i="1"/>
  <c r="I1252" i="1"/>
  <c r="C1244" i="1"/>
  <c r="I1244" i="1"/>
  <c r="C1236" i="1"/>
  <c r="I1236" i="1"/>
  <c r="I1220" i="1"/>
  <c r="I1188" i="1"/>
  <c r="I1164" i="1"/>
  <c r="I1156" i="1"/>
  <c r="I1148" i="1"/>
  <c r="I1140" i="1"/>
  <c r="I1132" i="1"/>
  <c r="I1116" i="1"/>
  <c r="I1076" i="1"/>
  <c r="C1068" i="1"/>
  <c r="I1068" i="1"/>
  <c r="C1060" i="1"/>
  <c r="I1060" i="1"/>
  <c r="C1044" i="1"/>
  <c r="I1044" i="1"/>
  <c r="C1036" i="1"/>
  <c r="I1036" i="1"/>
  <c r="I1028" i="1"/>
  <c r="I1020" i="1"/>
  <c r="I1012" i="1"/>
  <c r="I924" i="1"/>
  <c r="I916" i="1"/>
  <c r="I908" i="1"/>
  <c r="I868" i="1"/>
  <c r="I844" i="1"/>
  <c r="I836" i="1"/>
  <c r="C804" i="1"/>
  <c r="I804" i="1"/>
  <c r="C796" i="1"/>
  <c r="I796" i="1"/>
  <c r="C788" i="1"/>
  <c r="I788" i="1"/>
  <c r="I692" i="1"/>
  <c r="I684" i="1"/>
  <c r="C676" i="1"/>
  <c r="I676" i="1"/>
  <c r="C652" i="1"/>
  <c r="I652" i="1"/>
  <c r="C644" i="1"/>
  <c r="I644" i="1"/>
  <c r="C636" i="1"/>
  <c r="I636" i="1"/>
  <c r="I628" i="1"/>
  <c r="I612" i="1"/>
  <c r="I604" i="1"/>
  <c r="I596" i="1"/>
  <c r="I580" i="1"/>
  <c r="I572" i="1"/>
  <c r="I564" i="1"/>
  <c r="C548" i="1"/>
  <c r="I548" i="1"/>
  <c r="I508" i="1"/>
  <c r="I500" i="1"/>
  <c r="C412" i="1"/>
  <c r="I412" i="1"/>
  <c r="C396" i="1"/>
  <c r="I396" i="1"/>
  <c r="C388" i="1"/>
  <c r="I388" i="1"/>
  <c r="I364" i="1"/>
  <c r="I340" i="1"/>
  <c r="I332" i="1"/>
  <c r="I324" i="1"/>
  <c r="C316" i="1"/>
  <c r="I316" i="1"/>
  <c r="I308" i="1"/>
  <c r="I300" i="1"/>
  <c r="I284" i="1"/>
  <c r="I276" i="1"/>
  <c r="I260" i="1"/>
  <c r="I252" i="1"/>
  <c r="C212" i="1"/>
  <c r="I212" i="1"/>
  <c r="I204" i="1"/>
  <c r="I188" i="1"/>
  <c r="I108" i="1"/>
  <c r="I100" i="1"/>
  <c r="C76" i="1"/>
  <c r="I76" i="1"/>
  <c r="C68" i="1"/>
  <c r="I68" i="1"/>
  <c r="C60" i="1"/>
  <c r="I60" i="1"/>
  <c r="C44" i="1"/>
  <c r="I44" i="1"/>
  <c r="C36" i="1"/>
  <c r="I36" i="1"/>
  <c r="C28" i="1"/>
  <c r="I28" i="1"/>
  <c r="C20" i="1"/>
  <c r="I20" i="1"/>
  <c r="C2095" i="1"/>
  <c r="I2095" i="1"/>
  <c r="I2047" i="1"/>
  <c r="C2023" i="1"/>
  <c r="I2023" i="1"/>
  <c r="C2015" i="1"/>
  <c r="I2015" i="1"/>
  <c r="C2007" i="1"/>
  <c r="I2007" i="1"/>
  <c r="C1999" i="1"/>
  <c r="I1999" i="1"/>
  <c r="C1991" i="1"/>
  <c r="I1991" i="1"/>
  <c r="C1983" i="1"/>
  <c r="I1983" i="1"/>
  <c r="C1959" i="1"/>
  <c r="I1959" i="1"/>
  <c r="C1935" i="1"/>
  <c r="I1935" i="1"/>
  <c r="C1927" i="1"/>
  <c r="I1927" i="1"/>
  <c r="C1919" i="1"/>
  <c r="I1919" i="1"/>
  <c r="C1911" i="1"/>
  <c r="I1911" i="1"/>
  <c r="I1895" i="1"/>
  <c r="C1887" i="1"/>
  <c r="I1887" i="1"/>
  <c r="I1879" i="1"/>
  <c r="I1847" i="1"/>
  <c r="I1783" i="1"/>
  <c r="I1767" i="1"/>
  <c r="I1751" i="1"/>
  <c r="I1743" i="1"/>
  <c r="I1735" i="1"/>
  <c r="I1727" i="1"/>
  <c r="I1711" i="1"/>
  <c r="I1695" i="1"/>
  <c r="I1679" i="1"/>
  <c r="C1655" i="1"/>
  <c r="I1655" i="1"/>
  <c r="I1647" i="1"/>
  <c r="I1631" i="1"/>
  <c r="I1623" i="1"/>
  <c r="I1615" i="1"/>
  <c r="I1599" i="1"/>
  <c r="I1591" i="1"/>
  <c r="I1583" i="1"/>
  <c r="I1567" i="1"/>
  <c r="I1559" i="1"/>
  <c r="I1551" i="1"/>
  <c r="C1543" i="1"/>
  <c r="I1543" i="1"/>
  <c r="I1535" i="1"/>
  <c r="I1527" i="1"/>
  <c r="I1519" i="1"/>
  <c r="I1511" i="1"/>
  <c r="I1495" i="1"/>
  <c r="I1487" i="1"/>
  <c r="I1479" i="1"/>
  <c r="I1471" i="1"/>
  <c r="I1463" i="1"/>
  <c r="C1455" i="1"/>
  <c r="I1455" i="1"/>
  <c r="I1447" i="1"/>
  <c r="I1439" i="1"/>
  <c r="I1431" i="1"/>
  <c r="I1423" i="1"/>
  <c r="C1415" i="1"/>
  <c r="I1415" i="1"/>
  <c r="I1407" i="1"/>
  <c r="I1399" i="1"/>
  <c r="I1391" i="1"/>
  <c r="I1383" i="1"/>
  <c r="I1375" i="1"/>
  <c r="I1367" i="1"/>
  <c r="I1359" i="1"/>
  <c r="I1351" i="1"/>
  <c r="I1343" i="1"/>
  <c r="I1335" i="1"/>
  <c r="I1327" i="1"/>
  <c r="C1319" i="1"/>
  <c r="I1319" i="1"/>
  <c r="I1311" i="1"/>
  <c r="I1255" i="1"/>
  <c r="I1247" i="1"/>
  <c r="I1239" i="1"/>
  <c r="I1223" i="1"/>
  <c r="I1215" i="1"/>
  <c r="I1207" i="1"/>
  <c r="I1199" i="1"/>
  <c r="I1175" i="1"/>
  <c r="I1151" i="1"/>
  <c r="I1143" i="1"/>
  <c r="C1135" i="1"/>
  <c r="I1135" i="1"/>
  <c r="C1119" i="1"/>
  <c r="I1119" i="1"/>
  <c r="I1111" i="1"/>
  <c r="I1103" i="1"/>
  <c r="C1087" i="1"/>
  <c r="I1087" i="1"/>
  <c r="C1079" i="1"/>
  <c r="I1079" i="1"/>
  <c r="C1063" i="1"/>
  <c r="I1063" i="1"/>
  <c r="C1055" i="1"/>
  <c r="I1055" i="1"/>
  <c r="C1047" i="1"/>
  <c r="I1047" i="1"/>
  <c r="C1039" i="1"/>
  <c r="I1039" i="1"/>
  <c r="C1031" i="1"/>
  <c r="I1031" i="1"/>
  <c r="C1023" i="1"/>
  <c r="I1023" i="1"/>
  <c r="I1015" i="1"/>
  <c r="I1007" i="1"/>
  <c r="I999" i="1"/>
  <c r="I983" i="1"/>
  <c r="I967" i="1"/>
  <c r="I959" i="1"/>
  <c r="I951" i="1"/>
  <c r="I943" i="1"/>
  <c r="I935" i="1"/>
  <c r="I927" i="1"/>
  <c r="I919" i="1"/>
  <c r="I911" i="1"/>
  <c r="I903" i="1"/>
  <c r="C887" i="1"/>
  <c r="I887" i="1"/>
  <c r="I879" i="1"/>
  <c r="C871" i="1"/>
  <c r="I871" i="1"/>
  <c r="C863" i="1"/>
  <c r="I863" i="1"/>
  <c r="C855" i="1"/>
  <c r="I855" i="1"/>
  <c r="I847" i="1"/>
  <c r="C839" i="1"/>
  <c r="I839" i="1"/>
  <c r="C831" i="1"/>
  <c r="I831" i="1"/>
  <c r="C823" i="1"/>
  <c r="I823" i="1"/>
  <c r="C815" i="1"/>
  <c r="I815" i="1"/>
  <c r="C791" i="1"/>
  <c r="I791" i="1"/>
  <c r="C783" i="1"/>
  <c r="I783" i="1"/>
  <c r="C767" i="1"/>
  <c r="I767" i="1"/>
  <c r="C759" i="1"/>
  <c r="I759" i="1"/>
  <c r="I703" i="1"/>
  <c r="C687" i="1"/>
  <c r="I687" i="1"/>
  <c r="C679" i="1"/>
  <c r="I679" i="1"/>
  <c r="C671" i="1"/>
  <c r="I671" i="1"/>
  <c r="C663" i="1"/>
  <c r="I663" i="1"/>
  <c r="I647" i="1"/>
  <c r="C639" i="1"/>
  <c r="I639" i="1"/>
  <c r="C631" i="1"/>
  <c r="I631" i="1"/>
  <c r="I623" i="1"/>
  <c r="C615" i="1"/>
  <c r="I615" i="1"/>
  <c r="C607" i="1"/>
  <c r="I607" i="1"/>
  <c r="I591" i="1"/>
  <c r="I567" i="1"/>
  <c r="C551" i="1"/>
  <c r="I551" i="1"/>
  <c r="I527" i="1"/>
  <c r="C519" i="1"/>
  <c r="I519" i="1"/>
  <c r="C511" i="1"/>
  <c r="I511" i="1"/>
  <c r="C503" i="1"/>
  <c r="I503" i="1"/>
  <c r="I495" i="1"/>
  <c r="I487" i="1"/>
  <c r="I479" i="1"/>
  <c r="I471" i="1"/>
  <c r="I439" i="1"/>
  <c r="C431" i="1"/>
  <c r="I431" i="1"/>
  <c r="I415" i="1"/>
  <c r="C399" i="1"/>
  <c r="I399" i="1"/>
  <c r="I375" i="1"/>
  <c r="C367" i="1"/>
  <c r="I367" i="1"/>
  <c r="I351" i="1"/>
  <c r="I343" i="1"/>
  <c r="C335" i="1"/>
  <c r="I335" i="1"/>
  <c r="C327" i="1"/>
  <c r="I327" i="1"/>
  <c r="I311" i="1"/>
  <c r="C287" i="1"/>
  <c r="I287" i="1"/>
  <c r="I263" i="1"/>
  <c r="I255" i="1"/>
  <c r="I231" i="1"/>
  <c r="I215" i="1"/>
  <c r="I207" i="1"/>
  <c r="C183" i="1"/>
  <c r="I183" i="1"/>
  <c r="I175" i="1"/>
  <c r="I159" i="1"/>
  <c r="C151" i="1"/>
  <c r="I151" i="1"/>
  <c r="I143" i="1"/>
  <c r="C127" i="1"/>
  <c r="I127" i="1"/>
  <c r="I79" i="1"/>
  <c r="I1922" i="1"/>
  <c r="I1914" i="1"/>
  <c r="I1898" i="1"/>
  <c r="I1850" i="1"/>
  <c r="C1762" i="1"/>
  <c r="I1762" i="1"/>
  <c r="I1690" i="1"/>
  <c r="I1674" i="1"/>
  <c r="I1642" i="1"/>
  <c r="I1626" i="1"/>
  <c r="I1618" i="1"/>
  <c r="I1610" i="1"/>
  <c r="I1594" i="1"/>
  <c r="I1578" i="1"/>
  <c r="I1570" i="1"/>
  <c r="I1562" i="1"/>
  <c r="I1554" i="1"/>
  <c r="I1546" i="1"/>
  <c r="I1530" i="1"/>
  <c r="C1362" i="1"/>
  <c r="I1362" i="1"/>
  <c r="C1354" i="1"/>
  <c r="I1354" i="1"/>
  <c r="C1338" i="1"/>
  <c r="I1338" i="1"/>
  <c r="I1314" i="1"/>
  <c r="C1306" i="1"/>
  <c r="I1306" i="1"/>
  <c r="I1282" i="1"/>
  <c r="C1250" i="1"/>
  <c r="I1250" i="1"/>
  <c r="I1242" i="1"/>
  <c r="I1234" i="1"/>
  <c r="I1218" i="1"/>
  <c r="I1210" i="1"/>
  <c r="I1202" i="1"/>
  <c r="I1194" i="1"/>
  <c r="I1186" i="1"/>
  <c r="I1178" i="1"/>
  <c r="I1170" i="1"/>
  <c r="I1162" i="1"/>
  <c r="I1146" i="1"/>
  <c r="C1130" i="1"/>
  <c r="I1130" i="1"/>
  <c r="I1114" i="1"/>
  <c r="I1098" i="1"/>
  <c r="I1090" i="1"/>
  <c r="C1066" i="1"/>
  <c r="I1066" i="1"/>
  <c r="I1050" i="1"/>
  <c r="C1034" i="1"/>
  <c r="I1034" i="1"/>
  <c r="I1018" i="1"/>
  <c r="C1010" i="1"/>
  <c r="I1010" i="1"/>
  <c r="I1002" i="1"/>
  <c r="C970" i="1"/>
  <c r="I970" i="1"/>
  <c r="C962" i="1"/>
  <c r="I962" i="1"/>
  <c r="I954" i="1"/>
  <c r="C946" i="1"/>
  <c r="I946" i="1"/>
  <c r="I938" i="1"/>
  <c r="C930" i="1"/>
  <c r="I930" i="1"/>
  <c r="I914" i="1"/>
  <c r="I906" i="1"/>
  <c r="I898" i="1"/>
  <c r="I882" i="1"/>
  <c r="I874" i="1"/>
  <c r="I866" i="1"/>
  <c r="I842" i="1"/>
  <c r="I818" i="1"/>
  <c r="C810" i="1"/>
  <c r="I810" i="1"/>
  <c r="C802" i="1"/>
  <c r="I802" i="1"/>
  <c r="C794" i="1"/>
  <c r="I794" i="1"/>
  <c r="C786" i="1"/>
  <c r="I786" i="1"/>
  <c r="I778" i="1"/>
  <c r="C770" i="1"/>
  <c r="I770" i="1"/>
  <c r="I762" i="1"/>
  <c r="I754" i="1"/>
  <c r="I706" i="1"/>
  <c r="C690" i="1"/>
  <c r="I690" i="1"/>
  <c r="C658" i="1"/>
  <c r="I658" i="1"/>
  <c r="C650" i="1"/>
  <c r="I650" i="1"/>
  <c r="I634" i="1"/>
  <c r="I626" i="1"/>
  <c r="I610" i="1"/>
  <c r="I602" i="1"/>
  <c r="I594" i="1"/>
  <c r="C498" i="1"/>
  <c r="I498" i="1"/>
  <c r="I474" i="1"/>
  <c r="C458" i="1"/>
  <c r="I458" i="1"/>
  <c r="C450" i="1"/>
  <c r="I450" i="1"/>
  <c r="C442" i="1"/>
  <c r="I442" i="1"/>
  <c r="C426" i="1"/>
  <c r="I426" i="1"/>
  <c r="I410" i="1"/>
  <c r="I370" i="1"/>
  <c r="I354" i="1"/>
  <c r="I314" i="1"/>
  <c r="I306" i="1"/>
  <c r="I274" i="1"/>
  <c r="C266" i="1"/>
  <c r="I266" i="1"/>
  <c r="I242" i="1"/>
  <c r="I226" i="1"/>
  <c r="C210" i="1"/>
  <c r="I210" i="1"/>
  <c r="I202" i="1"/>
  <c r="I186" i="1"/>
  <c r="C178" i="1"/>
  <c r="I178" i="1"/>
  <c r="I154" i="1"/>
  <c r="I146" i="1"/>
  <c r="C130" i="1"/>
  <c r="I130" i="1"/>
  <c r="C122" i="1"/>
  <c r="I122" i="1"/>
  <c r="C114" i="1"/>
  <c r="I114" i="1"/>
  <c r="C98" i="1"/>
  <c r="I98" i="1"/>
  <c r="C90" i="1"/>
  <c r="I90" i="1"/>
  <c r="C66" i="1"/>
  <c r="I66" i="1"/>
  <c r="C58" i="1"/>
  <c r="I58" i="1"/>
  <c r="I50" i="1"/>
  <c r="I42" i="1"/>
  <c r="I34" i="1"/>
  <c r="I26" i="1"/>
  <c r="I2045" i="1"/>
  <c r="I2013" i="1"/>
  <c r="I1997" i="1"/>
  <c r="C1973" i="1"/>
  <c r="I1973" i="1"/>
  <c r="I1965" i="1"/>
  <c r="I1949" i="1"/>
  <c r="C1941" i="1"/>
  <c r="I1941" i="1"/>
  <c r="I1933" i="1"/>
  <c r="I1925" i="1"/>
  <c r="I1781" i="1"/>
  <c r="I1773" i="1"/>
  <c r="I1757" i="1"/>
  <c r="I1749" i="1"/>
  <c r="I1741" i="1"/>
  <c r="I1733" i="1"/>
  <c r="I1725" i="1"/>
  <c r="I1669" i="1"/>
  <c r="C1645" i="1"/>
  <c r="I1645" i="1"/>
  <c r="C1613" i="1"/>
  <c r="I1613" i="1"/>
  <c r="I1605" i="1"/>
  <c r="I1597" i="1"/>
  <c r="C1581" i="1"/>
  <c r="I1581" i="1"/>
  <c r="C1565" i="1"/>
  <c r="I1565" i="1"/>
  <c r="C1557" i="1"/>
  <c r="I1557" i="1"/>
  <c r="I1549" i="1"/>
  <c r="C1525" i="1"/>
  <c r="I1525" i="1"/>
  <c r="I1517" i="1"/>
  <c r="I1509" i="1"/>
  <c r="I1501" i="1"/>
  <c r="C1485" i="1"/>
  <c r="I1485" i="1"/>
  <c r="I1477" i="1"/>
  <c r="I1469" i="1"/>
  <c r="I1429" i="1"/>
  <c r="C1421" i="1"/>
  <c r="I1421" i="1"/>
  <c r="I1373" i="1"/>
  <c r="I1365" i="1"/>
  <c r="I1357" i="1"/>
  <c r="I1349" i="1"/>
  <c r="I1293" i="1"/>
  <c r="C1285" i="1"/>
  <c r="I1285" i="1"/>
  <c r="I1277" i="1"/>
  <c r="C1269" i="1"/>
  <c r="I1269" i="1"/>
  <c r="I1237" i="1"/>
  <c r="I1221" i="1"/>
  <c r="I1205" i="1"/>
  <c r="C1197" i="1"/>
  <c r="I1197" i="1"/>
  <c r="C1189" i="1"/>
  <c r="I1189" i="1"/>
  <c r="I1181" i="1"/>
  <c r="C1173" i="1"/>
  <c r="I1173" i="1"/>
  <c r="C1157" i="1"/>
  <c r="I1157" i="1"/>
  <c r="C1141" i="1"/>
  <c r="I1141" i="1"/>
  <c r="I1133" i="1"/>
  <c r="C1117" i="1"/>
  <c r="I1117" i="1"/>
  <c r="C1109" i="1"/>
  <c r="I1109" i="1"/>
  <c r="C1101" i="1"/>
  <c r="I1101" i="1"/>
  <c r="C1093" i="1"/>
  <c r="I1093" i="1"/>
  <c r="C1085" i="1"/>
  <c r="I1085" i="1"/>
  <c r="C1077" i="1"/>
  <c r="I1077" i="1"/>
  <c r="C1053" i="1"/>
  <c r="I1053" i="1"/>
  <c r="C1045" i="1"/>
  <c r="I1045" i="1"/>
  <c r="C1037" i="1"/>
  <c r="I1037" i="1"/>
  <c r="I1021" i="1"/>
  <c r="I1013" i="1"/>
  <c r="I1005" i="1"/>
  <c r="I997" i="1"/>
  <c r="I981" i="1"/>
  <c r="I965" i="1"/>
  <c r="I949" i="1"/>
  <c r="I941" i="1"/>
  <c r="I933" i="1"/>
  <c r="I925" i="1"/>
  <c r="I917" i="1"/>
  <c r="I909" i="1"/>
  <c r="I901" i="1"/>
  <c r="I893" i="1"/>
  <c r="I885" i="1"/>
  <c r="C877" i="1"/>
  <c r="I877" i="1"/>
  <c r="C853" i="1"/>
  <c r="I853" i="1"/>
  <c r="I845" i="1"/>
  <c r="I837" i="1"/>
  <c r="I813" i="1"/>
  <c r="I805" i="1"/>
  <c r="C797" i="1"/>
  <c r="I797" i="1"/>
  <c r="C789" i="1"/>
  <c r="I789" i="1"/>
  <c r="I773" i="1"/>
  <c r="C749" i="1"/>
  <c r="I749" i="1"/>
  <c r="C741" i="1"/>
  <c r="I741" i="1"/>
  <c r="C733" i="1"/>
  <c r="I733" i="1"/>
  <c r="I717" i="1"/>
  <c r="C709" i="1"/>
  <c r="I709" i="1"/>
  <c r="I693" i="1"/>
  <c r="I677" i="1"/>
  <c r="I661" i="1"/>
  <c r="C637" i="1"/>
  <c r="I637" i="1"/>
  <c r="I629" i="1"/>
  <c r="C597" i="1"/>
  <c r="I597" i="1"/>
  <c r="C581" i="1"/>
  <c r="I581" i="1"/>
  <c r="C573" i="1"/>
  <c r="I573" i="1"/>
  <c r="C565" i="1"/>
  <c r="I565" i="1"/>
  <c r="C557" i="1"/>
  <c r="I557" i="1"/>
  <c r="C549" i="1"/>
  <c r="I549" i="1"/>
  <c r="I485" i="1"/>
  <c r="C477" i="1"/>
  <c r="I477" i="1"/>
  <c r="C469" i="1"/>
  <c r="I469" i="1"/>
  <c r="I437" i="1"/>
  <c r="C429" i="1"/>
  <c r="I429" i="1"/>
  <c r="I413" i="1"/>
  <c r="C405" i="1"/>
  <c r="I405" i="1"/>
  <c r="C397" i="1"/>
  <c r="I397" i="1"/>
  <c r="I389" i="1"/>
  <c r="I381" i="1"/>
  <c r="I333" i="1"/>
  <c r="I325" i="1"/>
  <c r="I317" i="1"/>
  <c r="C309" i="1"/>
  <c r="I309" i="1"/>
  <c r="C277" i="1"/>
  <c r="I277" i="1"/>
  <c r="C205" i="1"/>
  <c r="I205" i="1"/>
  <c r="C197" i="1"/>
  <c r="I197" i="1"/>
  <c r="I181" i="1"/>
  <c r="I165" i="1"/>
  <c r="I141" i="1"/>
  <c r="I125" i="1"/>
  <c r="C85" i="1"/>
  <c r="I85" i="1"/>
  <c r="I69" i="1"/>
  <c r="C45" i="1"/>
  <c r="I45" i="1"/>
  <c r="C29" i="1"/>
  <c r="I29" i="1"/>
  <c r="I2088" i="1"/>
  <c r="C2024" i="1"/>
  <c r="I2024" i="1"/>
  <c r="I2016" i="1"/>
  <c r="C2000" i="1"/>
  <c r="I2000" i="1"/>
  <c r="C1984" i="1"/>
  <c r="I1984" i="1"/>
  <c r="I1968" i="1"/>
  <c r="I1952" i="1"/>
  <c r="C1944" i="1"/>
  <c r="I1944" i="1"/>
  <c r="I1928" i="1"/>
  <c r="I1920" i="1"/>
  <c r="I1912" i="1"/>
  <c r="I1904" i="1"/>
  <c r="I1864" i="1"/>
  <c r="I1856" i="1"/>
  <c r="C1848" i="1"/>
  <c r="I1848" i="1"/>
  <c r="C1832" i="1"/>
  <c r="I1832" i="1"/>
  <c r="C1808" i="1"/>
  <c r="I1808" i="1"/>
  <c r="C1792" i="1"/>
  <c r="I1792" i="1"/>
  <c r="I1784" i="1"/>
  <c r="I1776" i="1"/>
  <c r="I1768" i="1"/>
  <c r="C1752" i="1"/>
  <c r="I1752" i="1"/>
  <c r="I1744" i="1"/>
  <c r="I1728" i="1"/>
  <c r="I1712" i="1"/>
  <c r="C1704" i="1"/>
  <c r="I1704" i="1"/>
  <c r="I1696" i="1"/>
  <c r="C1688" i="1"/>
  <c r="I1688" i="1"/>
  <c r="I1680" i="1"/>
  <c r="C1656" i="1"/>
  <c r="I1656" i="1"/>
  <c r="C1632" i="1"/>
  <c r="I1632" i="1"/>
  <c r="C1624" i="1"/>
  <c r="I1624" i="1"/>
  <c r="C1616" i="1"/>
  <c r="I1616" i="1"/>
  <c r="C1608" i="1"/>
  <c r="I1608" i="1"/>
  <c r="C1592" i="1"/>
  <c r="I1592" i="1"/>
  <c r="C1576" i="1"/>
  <c r="I1576" i="1"/>
  <c r="C1568" i="1"/>
  <c r="I1568" i="1"/>
  <c r="I1560" i="1"/>
  <c r="I1552" i="1"/>
  <c r="I1536" i="1"/>
  <c r="I1520" i="1"/>
  <c r="I1512" i="1"/>
  <c r="I1504" i="1"/>
  <c r="I1496" i="1"/>
  <c r="I1456" i="1"/>
  <c r="I1448" i="1"/>
  <c r="I1440" i="1"/>
  <c r="I1416" i="1"/>
  <c r="I1408" i="1"/>
  <c r="I1400" i="1"/>
  <c r="I1392" i="1"/>
  <c r="I1384" i="1"/>
  <c r="I1376" i="1"/>
  <c r="I1368" i="1"/>
  <c r="I1360" i="1"/>
  <c r="I1352" i="1"/>
  <c r="I1320" i="1"/>
  <c r="I1312" i="1"/>
  <c r="C1304" i="1"/>
  <c r="I1304" i="1"/>
  <c r="I1288" i="1"/>
  <c r="I1264" i="1"/>
  <c r="I1248" i="1"/>
  <c r="C1232" i="1"/>
  <c r="I1232" i="1"/>
  <c r="I1224" i="1"/>
  <c r="I1208" i="1"/>
  <c r="I1200" i="1"/>
  <c r="I1192" i="1"/>
  <c r="I1184" i="1"/>
  <c r="I1176" i="1"/>
  <c r="I1168" i="1"/>
  <c r="I1160" i="1"/>
  <c r="I1152" i="1"/>
  <c r="I1120" i="1"/>
  <c r="I1088" i="1"/>
  <c r="C1064" i="1"/>
  <c r="I1064" i="1"/>
  <c r="I1056" i="1"/>
  <c r="C1048" i="1"/>
  <c r="I1048" i="1"/>
  <c r="I1008" i="1"/>
  <c r="I928" i="1"/>
  <c r="I920" i="1"/>
  <c r="I912" i="1"/>
  <c r="I904" i="1"/>
  <c r="I888" i="1"/>
  <c r="I864" i="1"/>
  <c r="C800" i="1"/>
  <c r="I800" i="1"/>
  <c r="C792" i="1"/>
  <c r="I792" i="1"/>
  <c r="I688" i="1"/>
  <c r="I664" i="1"/>
  <c r="C656" i="1"/>
  <c r="I656" i="1"/>
  <c r="C640" i="1"/>
  <c r="I640" i="1"/>
  <c r="C624" i="1"/>
  <c r="I624" i="1"/>
  <c r="C616" i="1"/>
  <c r="I616" i="1"/>
  <c r="C600" i="1"/>
  <c r="I600" i="1"/>
  <c r="I592" i="1"/>
  <c r="I584" i="1"/>
  <c r="I576" i="1"/>
  <c r="I568" i="1"/>
  <c r="I560" i="1"/>
  <c r="I424" i="1"/>
  <c r="I408" i="1"/>
  <c r="C400" i="1"/>
  <c r="I400" i="1"/>
  <c r="C384" i="1"/>
  <c r="I384" i="1"/>
  <c r="I336" i="1"/>
  <c r="I328" i="1"/>
  <c r="C320" i="1"/>
  <c r="I320" i="1"/>
  <c r="I312" i="1"/>
  <c r="I304" i="1"/>
  <c r="I272" i="1"/>
  <c r="I224" i="1"/>
  <c r="I216" i="1"/>
  <c r="I200" i="1"/>
  <c r="C184" i="1"/>
  <c r="I184" i="1"/>
  <c r="C160" i="1"/>
  <c r="I160" i="1"/>
  <c r="C152" i="1"/>
  <c r="I152" i="1"/>
  <c r="C144" i="1"/>
  <c r="I144" i="1"/>
  <c r="I136" i="1"/>
  <c r="I120" i="1"/>
  <c r="I104" i="1"/>
  <c r="C72" i="1"/>
  <c r="I72" i="1"/>
  <c r="C64" i="1"/>
  <c r="I64" i="1"/>
  <c r="C56" i="1"/>
  <c r="I56" i="1"/>
  <c r="C48" i="1"/>
  <c r="I48" i="1"/>
  <c r="C32" i="1"/>
  <c r="I32" i="1"/>
  <c r="C24" i="1"/>
  <c r="I24" i="1"/>
  <c r="I1403" i="1"/>
  <c r="I1395" i="1"/>
  <c r="I1387" i="1"/>
  <c r="I1379" i="1"/>
  <c r="I1371" i="1"/>
  <c r="I1355" i="1"/>
  <c r="I1347" i="1"/>
  <c r="I1339" i="1"/>
  <c r="I1331" i="1"/>
  <c r="I1323" i="1"/>
  <c r="I1315" i="1"/>
  <c r="I1307" i="1"/>
  <c r="I1299" i="1"/>
  <c r="I1283" i="1"/>
  <c r="I1275" i="1"/>
  <c r="I1243" i="1"/>
  <c r="I1235" i="1"/>
  <c r="I1227" i="1"/>
  <c r="I1195" i="1"/>
  <c r="I1187" i="1"/>
  <c r="I1163" i="1"/>
  <c r="I1155" i="1"/>
  <c r="C1147" i="1"/>
  <c r="I1147" i="1"/>
  <c r="I1139" i="1"/>
  <c r="I1123" i="1"/>
  <c r="I1115" i="1"/>
  <c r="I1107" i="1"/>
  <c r="I1091" i="1"/>
  <c r="I1083" i="1"/>
  <c r="I1075" i="1"/>
  <c r="C1067" i="1"/>
  <c r="I1067" i="1"/>
  <c r="C1059" i="1"/>
  <c r="I1059" i="1"/>
  <c r="C1051" i="1"/>
  <c r="I1051" i="1"/>
  <c r="C1027" i="1"/>
  <c r="I1027" i="1"/>
  <c r="I1011" i="1"/>
  <c r="I995" i="1"/>
  <c r="I987" i="1"/>
  <c r="I979" i="1"/>
  <c r="I963" i="1"/>
  <c r="I947" i="1"/>
  <c r="I931" i="1"/>
  <c r="I923" i="1"/>
  <c r="I915" i="1"/>
  <c r="I907" i="1"/>
  <c r="I899" i="1"/>
  <c r="C891" i="1"/>
  <c r="I891" i="1"/>
  <c r="C883" i="1"/>
  <c r="I883" i="1"/>
  <c r="C867" i="1"/>
  <c r="I867" i="1"/>
  <c r="C859" i="1"/>
  <c r="I859" i="1"/>
  <c r="C851" i="1"/>
  <c r="I851" i="1"/>
  <c r="C835" i="1"/>
  <c r="I835" i="1"/>
  <c r="C827" i="1"/>
  <c r="I827" i="1"/>
  <c r="C819" i="1"/>
  <c r="I819" i="1"/>
  <c r="C803" i="1"/>
  <c r="I803" i="1"/>
  <c r="C795" i="1"/>
  <c r="I795" i="1"/>
  <c r="C787" i="1"/>
  <c r="I787" i="1"/>
  <c r="C779" i="1"/>
  <c r="I779" i="1"/>
  <c r="C771" i="1"/>
  <c r="I771" i="1"/>
  <c r="C763" i="1"/>
  <c r="I763" i="1"/>
  <c r="C755" i="1"/>
  <c r="I755" i="1"/>
  <c r="I731" i="1"/>
  <c r="C675" i="1"/>
  <c r="I675" i="1"/>
  <c r="C667" i="1"/>
  <c r="I667" i="1"/>
  <c r="I659" i="1"/>
  <c r="I651" i="1"/>
  <c r="I643" i="1"/>
  <c r="C627" i="1"/>
  <c r="I627" i="1"/>
  <c r="C619" i="1"/>
  <c r="I619" i="1"/>
  <c r="I595" i="1"/>
  <c r="I587" i="1"/>
  <c r="I579" i="1"/>
  <c r="C563" i="1"/>
  <c r="I563" i="1"/>
  <c r="I555" i="1"/>
  <c r="C547" i="1"/>
  <c r="I547" i="1"/>
  <c r="C523" i="1"/>
  <c r="I523" i="1"/>
  <c r="I515" i="1"/>
  <c r="I507" i="1"/>
  <c r="I491" i="1"/>
  <c r="I483" i="1"/>
  <c r="I475" i="1"/>
  <c r="C419" i="1"/>
  <c r="I419" i="1"/>
  <c r="I411" i="1"/>
  <c r="I403" i="1"/>
  <c r="C387" i="1"/>
  <c r="I387" i="1"/>
  <c r="I379" i="1"/>
  <c r="C339" i="1"/>
  <c r="I339" i="1"/>
  <c r="C331" i="1"/>
  <c r="I331" i="1"/>
  <c r="C315" i="1"/>
  <c r="I315" i="1"/>
  <c r="I307" i="1"/>
  <c r="C283" i="1"/>
  <c r="I283" i="1"/>
  <c r="C275" i="1"/>
  <c r="I275" i="1"/>
  <c r="C259" i="1"/>
  <c r="I259" i="1"/>
  <c r="I227" i="1"/>
  <c r="C187" i="1"/>
  <c r="I187" i="1"/>
  <c r="I179" i="1"/>
  <c r="C155" i="1"/>
  <c r="I155" i="1"/>
  <c r="I147" i="1"/>
  <c r="C131" i="1"/>
  <c r="I131" i="1"/>
  <c r="C123" i="1"/>
  <c r="I123" i="1"/>
  <c r="C115" i="1"/>
  <c r="I115" i="1"/>
  <c r="C1950" i="1"/>
  <c r="I1950" i="1"/>
  <c r="I1918" i="1"/>
  <c r="C1846" i="1"/>
  <c r="I1846" i="1"/>
  <c r="I1822" i="1"/>
  <c r="C1814" i="1"/>
  <c r="I1814" i="1"/>
  <c r="C1790" i="1"/>
  <c r="I1790" i="1"/>
  <c r="C1758" i="1"/>
  <c r="I1758" i="1"/>
  <c r="I1750" i="1"/>
  <c r="I1742" i="1"/>
  <c r="I1726" i="1"/>
  <c r="I1710" i="1"/>
  <c r="I1662" i="1"/>
  <c r="I1646" i="1"/>
  <c r="I1630" i="1"/>
  <c r="I1622" i="1"/>
  <c r="I1606" i="1"/>
  <c r="I1598" i="1"/>
  <c r="I1590" i="1"/>
  <c r="I1582" i="1"/>
  <c r="I1558" i="1"/>
  <c r="I1534" i="1"/>
  <c r="I1518" i="1"/>
  <c r="I1374" i="1"/>
  <c r="I1358" i="1"/>
  <c r="I1350" i="1"/>
  <c r="C1326" i="1"/>
  <c r="I1326" i="1"/>
  <c r="C1318" i="1"/>
  <c r="I1318" i="1"/>
  <c r="I1294" i="1"/>
  <c r="I1262" i="1"/>
  <c r="I1254" i="1"/>
  <c r="I1246" i="1"/>
  <c r="I1238" i="1"/>
  <c r="I1214" i="1"/>
  <c r="I1206" i="1"/>
  <c r="I1198" i="1"/>
  <c r="I1190" i="1"/>
  <c r="I1182" i="1"/>
  <c r="I1174" i="1"/>
  <c r="I1166" i="1"/>
  <c r="I1158" i="1"/>
  <c r="I1150" i="1"/>
  <c r="C1134" i="1"/>
  <c r="I1134" i="1"/>
  <c r="I1126" i="1"/>
  <c r="C1118" i="1"/>
  <c r="I1118" i="1"/>
  <c r="C1102" i="1"/>
  <c r="I1102" i="1"/>
  <c r="I1094" i="1"/>
  <c r="C1038" i="1"/>
  <c r="I1038" i="1"/>
  <c r="C1014" i="1"/>
  <c r="I1014" i="1"/>
  <c r="I1006" i="1"/>
  <c r="C998" i="1"/>
  <c r="I998" i="1"/>
  <c r="C966" i="1"/>
  <c r="I966" i="1"/>
  <c r="I958" i="1"/>
  <c r="I942" i="1"/>
  <c r="C934" i="1"/>
  <c r="I934" i="1"/>
  <c r="I926" i="1"/>
  <c r="I918" i="1"/>
  <c r="I910" i="1"/>
  <c r="I902" i="1"/>
  <c r="I886" i="1"/>
  <c r="I878" i="1"/>
  <c r="I870" i="1"/>
  <c r="I862" i="1"/>
  <c r="I854" i="1"/>
  <c r="I822" i="1"/>
  <c r="C798" i="1"/>
  <c r="I798" i="1"/>
  <c r="C790" i="1"/>
  <c r="I790" i="1"/>
  <c r="I782" i="1"/>
  <c r="I774" i="1"/>
  <c r="I766" i="1"/>
  <c r="I758" i="1"/>
  <c r="I694" i="1"/>
  <c r="I686" i="1"/>
  <c r="C670" i="1"/>
  <c r="I670" i="1"/>
  <c r="I662" i="1"/>
  <c r="C654" i="1"/>
  <c r="I654" i="1"/>
  <c r="I646" i="1"/>
  <c r="I638" i="1"/>
  <c r="I614" i="1"/>
  <c r="I590" i="1"/>
  <c r="I566" i="1"/>
  <c r="I550" i="1"/>
  <c r="C510" i="1"/>
  <c r="I510" i="1"/>
  <c r="C502" i="1"/>
  <c r="I502" i="1"/>
  <c r="I486" i="1"/>
  <c r="C446" i="1"/>
  <c r="I446" i="1"/>
  <c r="C430" i="1"/>
  <c r="I430" i="1"/>
  <c r="I310" i="1"/>
  <c r="I286" i="1"/>
  <c r="I278" i="1"/>
  <c r="C254" i="1"/>
  <c r="I254" i="1"/>
  <c r="C222" i="1"/>
  <c r="I222" i="1"/>
  <c r="C214" i="1"/>
  <c r="I214" i="1"/>
  <c r="C206" i="1"/>
  <c r="I206" i="1"/>
  <c r="I198" i="1"/>
  <c r="I182" i="1"/>
  <c r="C174" i="1"/>
  <c r="I174" i="1"/>
  <c r="I166" i="1"/>
  <c r="I158" i="1"/>
  <c r="I150" i="1"/>
  <c r="C134" i="1"/>
  <c r="I134" i="1"/>
  <c r="C126" i="1"/>
  <c r="I126" i="1"/>
  <c r="C118" i="1"/>
  <c r="I118" i="1"/>
  <c r="C110" i="1"/>
  <c r="I110" i="1"/>
  <c r="C102" i="1"/>
  <c r="I102" i="1"/>
  <c r="C94" i="1"/>
  <c r="I94" i="1"/>
  <c r="C86" i="1"/>
  <c r="I86" i="1"/>
  <c r="C78" i="1"/>
  <c r="I78" i="1"/>
  <c r="C70" i="1"/>
  <c r="I70" i="1"/>
  <c r="I54" i="1"/>
  <c r="I30" i="1"/>
  <c r="I1833" i="1"/>
  <c r="C1985" i="1"/>
  <c r="I1985" i="1"/>
  <c r="I1977" i="1"/>
  <c r="I1969" i="1"/>
  <c r="I1961" i="1"/>
  <c r="I1937" i="1"/>
  <c r="I1929" i="1"/>
  <c r="I1921" i="1"/>
  <c r="I1913" i="1"/>
  <c r="I1897" i="1"/>
  <c r="I1785" i="1"/>
  <c r="I1777" i="1"/>
  <c r="I1761" i="1"/>
  <c r="I1753" i="1"/>
  <c r="I1737" i="1"/>
  <c r="I1721" i="1"/>
  <c r="I1705" i="1"/>
  <c r="C1673" i="1"/>
  <c r="I1673" i="1"/>
  <c r="C1665" i="1"/>
  <c r="I1665" i="1"/>
  <c r="C1625" i="1"/>
  <c r="I1625" i="1"/>
  <c r="I1617" i="1"/>
  <c r="I1601" i="1"/>
  <c r="I1593" i="1"/>
  <c r="I1569" i="1"/>
  <c r="I1553" i="1"/>
  <c r="I1545" i="1"/>
  <c r="C1537" i="1"/>
  <c r="I1537" i="1"/>
  <c r="I1529" i="1"/>
  <c r="I1513" i="1"/>
  <c r="C1465" i="1"/>
  <c r="I1465" i="1"/>
  <c r="I1457" i="1"/>
  <c r="I1441" i="1"/>
  <c r="C1433" i="1"/>
  <c r="I1433" i="1"/>
  <c r="I1369" i="1"/>
  <c r="I1361" i="1"/>
  <c r="I1353" i="1"/>
  <c r="I1345" i="1"/>
  <c r="I1305" i="1"/>
  <c r="C1265" i="1"/>
  <c r="I1265" i="1"/>
  <c r="I1225" i="1"/>
  <c r="I1209" i="1"/>
  <c r="C1201" i="1"/>
  <c r="I1201" i="1"/>
  <c r="C1193" i="1"/>
  <c r="I1193" i="1"/>
  <c r="C1185" i="1"/>
  <c r="I1185" i="1"/>
  <c r="C1169" i="1"/>
  <c r="I1169" i="1"/>
  <c r="I1161" i="1"/>
  <c r="I1153" i="1"/>
  <c r="I1145" i="1"/>
  <c r="C1129" i="1"/>
  <c r="I1129" i="1"/>
  <c r="C1097" i="1"/>
  <c r="I1097" i="1"/>
  <c r="C1089" i="1"/>
  <c r="I1089" i="1"/>
  <c r="C1065" i="1"/>
  <c r="I1065" i="1"/>
  <c r="C1057" i="1"/>
  <c r="I1057" i="1"/>
  <c r="I1025" i="1"/>
  <c r="I1017" i="1"/>
  <c r="I1001" i="1"/>
  <c r="I985" i="1"/>
  <c r="I969" i="1"/>
  <c r="I961" i="1"/>
  <c r="I953" i="1"/>
  <c r="I937" i="1"/>
  <c r="I921" i="1"/>
  <c r="I913" i="1"/>
  <c r="I905" i="1"/>
  <c r="I897" i="1"/>
  <c r="C873" i="1"/>
  <c r="I873" i="1"/>
  <c r="I865" i="1"/>
  <c r="I857" i="1"/>
  <c r="C849" i="1"/>
  <c r="I849" i="1"/>
  <c r="I841" i="1"/>
  <c r="I833" i="1"/>
  <c r="I825" i="1"/>
  <c r="I817" i="1"/>
  <c r="C785" i="1"/>
  <c r="I785" i="1"/>
  <c r="I769" i="1"/>
  <c r="I721" i="1"/>
  <c r="C705" i="1"/>
  <c r="I705" i="1"/>
  <c r="C689" i="1"/>
  <c r="I689" i="1"/>
  <c r="I673" i="1"/>
  <c r="I657" i="1"/>
  <c r="I633" i="1"/>
  <c r="I625" i="1"/>
  <c r="I617" i="1"/>
  <c r="C601" i="1"/>
  <c r="I601" i="1"/>
  <c r="C593" i="1"/>
  <c r="I593" i="1"/>
  <c r="I585" i="1"/>
  <c r="C577" i="1"/>
  <c r="I577" i="1"/>
  <c r="C569" i="1"/>
  <c r="I569" i="1"/>
  <c r="C561" i="1"/>
  <c r="I561" i="1"/>
  <c r="C553" i="1"/>
  <c r="I553" i="1"/>
  <c r="C545" i="1"/>
  <c r="I545" i="1"/>
  <c r="C489" i="1"/>
  <c r="I489" i="1"/>
  <c r="I481" i="1"/>
  <c r="I457" i="1"/>
  <c r="C417" i="1"/>
  <c r="I417" i="1"/>
  <c r="I409" i="1"/>
  <c r="C393" i="1"/>
  <c r="I393" i="1"/>
  <c r="I369" i="1"/>
  <c r="C337" i="1"/>
  <c r="I337" i="1"/>
  <c r="C321" i="1"/>
  <c r="I321" i="1"/>
  <c r="I313" i="1"/>
  <c r="C305" i="1"/>
  <c r="I305" i="1"/>
  <c r="I297" i="1"/>
  <c r="C273" i="1"/>
  <c r="I273" i="1"/>
  <c r="I265" i="1"/>
  <c r="C257" i="1"/>
  <c r="I257" i="1"/>
  <c r="I233" i="1"/>
  <c r="C209" i="1"/>
  <c r="I209" i="1"/>
  <c r="C201" i="1"/>
  <c r="I201" i="1"/>
  <c r="I153" i="1"/>
  <c r="I129" i="1"/>
  <c r="I121" i="1"/>
  <c r="I65" i="1"/>
  <c r="C25" i="1"/>
  <c r="I25" i="1"/>
  <c r="F1713" i="1"/>
  <c r="G1713" i="1" s="1"/>
  <c r="F2964" i="1"/>
  <c r="G2964" i="1" s="1"/>
  <c r="F2956" i="1"/>
  <c r="G2956" i="1" s="1"/>
  <c r="C1876" i="1"/>
  <c r="F1901" i="1"/>
  <c r="G1901" i="1" s="1"/>
  <c r="F422" i="1"/>
  <c r="G422" i="1" s="1"/>
  <c r="F46" i="1"/>
  <c r="G46" i="1" s="1"/>
  <c r="C2812" i="1"/>
  <c r="F2162" i="1"/>
  <c r="G2162" i="1" s="1"/>
  <c r="C87" i="1"/>
  <c r="F2503" i="1"/>
  <c r="G2503" i="1" s="1"/>
  <c r="C2433" i="1"/>
  <c r="F2621" i="1"/>
  <c r="G2621" i="1" s="1"/>
  <c r="F869" i="1"/>
  <c r="G869" i="1" s="1"/>
  <c r="F818" i="1"/>
  <c r="G818" i="1" s="1"/>
  <c r="C801" i="1"/>
  <c r="F2853" i="1"/>
  <c r="G2853" i="1" s="1"/>
  <c r="F2788" i="1"/>
  <c r="G2788" i="1" s="1"/>
  <c r="F2772" i="1"/>
  <c r="G2772" i="1" s="1"/>
  <c r="F1565" i="1"/>
  <c r="G1565" i="1" s="1"/>
  <c r="F1525" i="1"/>
  <c r="G1525" i="1" s="1"/>
  <c r="F2141" i="1"/>
  <c r="G2141" i="1" s="1"/>
  <c r="F1656" i="1"/>
  <c r="G1656" i="1" s="1"/>
  <c r="C2635" i="1"/>
  <c r="F720" i="1"/>
  <c r="G720" i="1" s="1"/>
  <c r="F184" i="1"/>
  <c r="G184" i="1" s="1"/>
  <c r="C95" i="1"/>
  <c r="F2606" i="1"/>
  <c r="G2606" i="1" s="1"/>
  <c r="C2469" i="1"/>
  <c r="F2183" i="1"/>
  <c r="G2183" i="1" s="1"/>
  <c r="F778" i="1"/>
  <c r="G778" i="1" s="1"/>
  <c r="F393" i="1"/>
  <c r="G393" i="1" s="1"/>
  <c r="F3033" i="1"/>
  <c r="G3033" i="1" s="1"/>
  <c r="F2866" i="1"/>
  <c r="G2866" i="1" s="1"/>
  <c r="F2609" i="1"/>
  <c r="G2609" i="1" s="1"/>
  <c r="F2312" i="1"/>
  <c r="G2312" i="1" s="1"/>
  <c r="F1634" i="1"/>
  <c r="G1634" i="1" s="1"/>
  <c r="F1280" i="1"/>
  <c r="G1280" i="1" s="1"/>
  <c r="F3093" i="1"/>
  <c r="G3093" i="1" s="1"/>
  <c r="F2599" i="1"/>
  <c r="G2599" i="1" s="1"/>
  <c r="F1683" i="1"/>
  <c r="G1683" i="1" s="1"/>
  <c r="F1434" i="1"/>
  <c r="G1434" i="1" s="1"/>
  <c r="F1199" i="1"/>
  <c r="G1199" i="1" s="1"/>
  <c r="F2916" i="1"/>
  <c r="G2916" i="1" s="1"/>
  <c r="F2894" i="1"/>
  <c r="G2894" i="1" s="1"/>
  <c r="F1230" i="1"/>
  <c r="G1230" i="1" s="1"/>
  <c r="F1010" i="1"/>
  <c r="G1010" i="1" s="1"/>
  <c r="F880" i="1"/>
  <c r="G880" i="1" s="1"/>
  <c r="F737" i="1"/>
  <c r="G737" i="1" s="1"/>
  <c r="F2727" i="1"/>
  <c r="G2727" i="1" s="1"/>
  <c r="F2536" i="1"/>
  <c r="G2536" i="1" s="1"/>
  <c r="F2249" i="1"/>
  <c r="G2249" i="1" s="1"/>
  <c r="F1926" i="1"/>
  <c r="G1926" i="1" s="1"/>
  <c r="F1883" i="1"/>
  <c r="G1883" i="1" s="1"/>
  <c r="F1491" i="1"/>
  <c r="G1491" i="1" s="1"/>
  <c r="C942" i="1"/>
  <c r="F2745" i="1"/>
  <c r="G2745" i="1" s="1"/>
  <c r="F2326" i="1"/>
  <c r="G2326" i="1" s="1"/>
  <c r="F2111" i="1"/>
  <c r="G2111" i="1" s="1"/>
  <c r="F2095" i="1"/>
  <c r="G2095" i="1" s="1"/>
  <c r="F1853" i="1"/>
  <c r="G1853" i="1" s="1"/>
  <c r="F1543" i="1"/>
  <c r="G1543" i="1" s="1"/>
  <c r="F810" i="1"/>
  <c r="G810" i="1" s="1"/>
  <c r="F724" i="1"/>
  <c r="G724" i="1" s="1"/>
  <c r="F692" i="1"/>
  <c r="G692" i="1" s="1"/>
  <c r="F399" i="1"/>
  <c r="G399" i="1" s="1"/>
  <c r="F1681" i="1"/>
  <c r="G1681" i="1" s="1"/>
  <c r="F1414" i="1"/>
  <c r="G1414" i="1" s="1"/>
  <c r="F1390" i="1"/>
  <c r="G1390" i="1" s="1"/>
  <c r="F1360" i="1"/>
  <c r="G1360" i="1" s="1"/>
  <c r="F1325" i="1"/>
  <c r="G1325" i="1" s="1"/>
  <c r="C1126" i="1"/>
  <c r="F944" i="1"/>
  <c r="G944" i="1" s="1"/>
  <c r="F292" i="1"/>
  <c r="G292" i="1" s="1"/>
  <c r="F80" i="1"/>
  <c r="G80" i="1" s="1"/>
  <c r="F2394" i="1"/>
  <c r="G2394" i="1" s="1"/>
  <c r="F2273" i="1"/>
  <c r="G2273" i="1" s="1"/>
  <c r="F738" i="1"/>
  <c r="G738" i="1" s="1"/>
  <c r="F714" i="1"/>
  <c r="G714" i="1" s="1"/>
  <c r="C216" i="1"/>
  <c r="F2908" i="1"/>
  <c r="G2908" i="1" s="1"/>
  <c r="F2873" i="1"/>
  <c r="G2873" i="1" s="1"/>
  <c r="F2800" i="1"/>
  <c r="G2800" i="1" s="1"/>
  <c r="F2716" i="1"/>
  <c r="G2716" i="1" s="1"/>
  <c r="C587" i="1"/>
  <c r="F2855" i="1"/>
  <c r="G2855" i="1" s="1"/>
  <c r="F2317" i="1"/>
  <c r="G2317" i="1" s="1"/>
  <c r="F2110" i="1"/>
  <c r="G2110" i="1" s="1"/>
  <c r="F2102" i="1"/>
  <c r="G2102" i="1" s="1"/>
  <c r="F1995" i="1"/>
  <c r="G1995" i="1" s="1"/>
  <c r="F1666" i="1"/>
  <c r="G1666" i="1" s="1"/>
  <c r="F258" i="1"/>
  <c r="G258" i="1" s="1"/>
  <c r="F234" i="1"/>
  <c r="G234" i="1" s="1"/>
  <c r="F73" i="1"/>
  <c r="G73" i="1" s="1"/>
  <c r="F3077" i="1"/>
  <c r="G3077" i="1" s="1"/>
  <c r="F2691" i="1"/>
  <c r="G2691" i="1" s="1"/>
  <c r="F2650" i="1"/>
  <c r="G2650" i="1" s="1"/>
  <c r="F2007" i="1"/>
  <c r="G2007" i="1" s="1"/>
  <c r="F1963" i="1"/>
  <c r="G1963" i="1" s="1"/>
  <c r="F1919" i="1"/>
  <c r="G1919" i="1" s="1"/>
  <c r="F1839" i="1"/>
  <c r="G1839" i="1" s="1"/>
  <c r="F1731" i="1"/>
  <c r="G1731" i="1" s="1"/>
  <c r="C1489" i="1"/>
  <c r="F1468" i="1"/>
  <c r="G1468" i="1" s="1"/>
  <c r="F1350" i="1"/>
  <c r="G1350" i="1" s="1"/>
  <c r="F1342" i="1"/>
  <c r="G1342" i="1" s="1"/>
  <c r="F1246" i="1"/>
  <c r="G1246" i="1" s="1"/>
  <c r="C1218" i="1"/>
  <c r="F1177" i="1"/>
  <c r="G1177" i="1" s="1"/>
  <c r="F1130" i="1"/>
  <c r="G1130" i="1" s="1"/>
  <c r="F860" i="1"/>
  <c r="G860" i="1" s="1"/>
  <c r="F742" i="1"/>
  <c r="G742" i="1" s="1"/>
  <c r="C668" i="1"/>
  <c r="F563" i="1"/>
  <c r="G563" i="1" s="1"/>
  <c r="F555" i="1"/>
  <c r="G555" i="1" s="1"/>
  <c r="F496" i="1"/>
  <c r="G496" i="1" s="1"/>
  <c r="C415" i="1"/>
  <c r="F316" i="1"/>
  <c r="G316" i="1" s="1"/>
  <c r="F2875" i="1"/>
  <c r="G2875" i="1" s="1"/>
  <c r="C2551" i="1"/>
  <c r="F2032" i="1"/>
  <c r="G2032" i="1" s="1"/>
  <c r="C1946" i="1"/>
  <c r="F1903" i="1"/>
  <c r="G1903" i="1" s="1"/>
  <c r="C1886" i="1"/>
  <c r="C1391" i="1"/>
  <c r="F984" i="1"/>
  <c r="G984" i="1" s="1"/>
  <c r="F917" i="1"/>
  <c r="G917" i="1" s="1"/>
  <c r="F572" i="1"/>
  <c r="G572" i="1" s="1"/>
  <c r="F330" i="1"/>
  <c r="G330" i="1" s="1"/>
  <c r="F196" i="1"/>
  <c r="G196" i="1" s="1"/>
  <c r="F3067" i="1"/>
  <c r="G3067" i="1" s="1"/>
  <c r="C2401" i="1"/>
  <c r="F2021" i="1"/>
  <c r="G2021" i="1" s="1"/>
  <c r="C1852" i="1"/>
  <c r="F1583" i="1"/>
  <c r="G1583" i="1" s="1"/>
  <c r="F1258" i="1"/>
  <c r="G1258" i="1" s="1"/>
  <c r="F1092" i="1"/>
  <c r="G1092" i="1" s="1"/>
  <c r="C1006" i="1"/>
  <c r="F518" i="1"/>
  <c r="G518" i="1" s="1"/>
  <c r="F454" i="1"/>
  <c r="G454" i="1" s="1"/>
  <c r="F419" i="1"/>
  <c r="G419" i="1" s="1"/>
  <c r="F267" i="1"/>
  <c r="G267" i="1" s="1"/>
  <c r="F210" i="1"/>
  <c r="G210" i="1" s="1"/>
  <c r="F130" i="1"/>
  <c r="G130" i="1" s="1"/>
  <c r="C1293" i="1"/>
  <c r="F2933" i="1"/>
  <c r="G2933" i="1" s="1"/>
  <c r="F2852" i="1"/>
  <c r="G2852" i="1" s="1"/>
  <c r="F2144" i="1"/>
  <c r="G2144" i="1" s="1"/>
  <c r="C2046" i="1"/>
  <c r="F1879" i="1"/>
  <c r="G1879" i="1" s="1"/>
  <c r="C1840" i="1"/>
  <c r="C1597" i="1"/>
  <c r="F1453" i="1"/>
  <c r="G1453" i="1" s="1"/>
  <c r="F1381" i="1"/>
  <c r="G1381" i="1" s="1"/>
  <c r="F1354" i="1"/>
  <c r="G1354" i="1" s="1"/>
  <c r="F1346" i="1"/>
  <c r="G1346" i="1" s="1"/>
  <c r="F686" i="1"/>
  <c r="G686" i="1" s="1"/>
  <c r="F559" i="1"/>
  <c r="G559" i="1" s="1"/>
  <c r="C166" i="1"/>
  <c r="C2471" i="1"/>
  <c r="F2155" i="1"/>
  <c r="G2155" i="1" s="1"/>
  <c r="F2826" i="1"/>
  <c r="G2826" i="1" s="1"/>
  <c r="C2789" i="1"/>
  <c r="F2751" i="1"/>
  <c r="G2751" i="1" s="1"/>
  <c r="F2509" i="1"/>
  <c r="G2509" i="1" s="1"/>
  <c r="F1954" i="1"/>
  <c r="G1954" i="1" s="1"/>
  <c r="F1733" i="1"/>
  <c r="G1733" i="1" s="1"/>
  <c r="F1352" i="1"/>
  <c r="G1352" i="1" s="1"/>
  <c r="F1100" i="1"/>
  <c r="G1100" i="1" s="1"/>
  <c r="F991" i="1"/>
  <c r="G991" i="1" s="1"/>
  <c r="F881" i="1"/>
  <c r="G881" i="1" s="1"/>
  <c r="F621" i="1"/>
  <c r="G621" i="1" s="1"/>
  <c r="F588" i="1"/>
  <c r="G588" i="1" s="1"/>
  <c r="F329" i="1"/>
  <c r="G329" i="1" s="1"/>
  <c r="F318" i="1"/>
  <c r="G318" i="1" s="1"/>
  <c r="F110" i="1"/>
  <c r="G110" i="1" s="1"/>
  <c r="F2988" i="1"/>
  <c r="G2988" i="1" s="1"/>
  <c r="F2979" i="1"/>
  <c r="G2979" i="1" s="1"/>
  <c r="F2951" i="1"/>
  <c r="G2951" i="1" s="1"/>
  <c r="F2909" i="1"/>
  <c r="G2909" i="1" s="1"/>
  <c r="F2887" i="1"/>
  <c r="G2887" i="1" s="1"/>
  <c r="F2879" i="1"/>
  <c r="G2879" i="1" s="1"/>
  <c r="F2830" i="1"/>
  <c r="G2830" i="1" s="1"/>
  <c r="F2807" i="1"/>
  <c r="G2807" i="1" s="1"/>
  <c r="F2694" i="1"/>
  <c r="G2694" i="1" s="1"/>
  <c r="F2624" i="1"/>
  <c r="G2624" i="1" s="1"/>
  <c r="F2367" i="1"/>
  <c r="G2367" i="1" s="1"/>
  <c r="F2323" i="1"/>
  <c r="G2323" i="1" s="1"/>
  <c r="F2292" i="1"/>
  <c r="G2292" i="1" s="1"/>
  <c r="F2286" i="1"/>
  <c r="G2286" i="1" s="1"/>
  <c r="F2241" i="1"/>
  <c r="G2241" i="1" s="1"/>
  <c r="F2159" i="1"/>
  <c r="G2159" i="1" s="1"/>
  <c r="C2074" i="1"/>
  <c r="F1975" i="1"/>
  <c r="G1975" i="1" s="1"/>
  <c r="C1780" i="1"/>
  <c r="C1183" i="1"/>
  <c r="C1110" i="1"/>
  <c r="C2816" i="1"/>
  <c r="C1425" i="1"/>
  <c r="C2072" i="1"/>
  <c r="C1718" i="1"/>
  <c r="F3032" i="1"/>
  <c r="G3032" i="1" s="1"/>
  <c r="F2994" i="1"/>
  <c r="G2994" i="1" s="1"/>
  <c r="F2977" i="1"/>
  <c r="G2977" i="1" s="1"/>
  <c r="F2924" i="1"/>
  <c r="G2924" i="1" s="1"/>
  <c r="F2921" i="1"/>
  <c r="G2921" i="1" s="1"/>
  <c r="F2907" i="1"/>
  <c r="G2907" i="1" s="1"/>
  <c r="F2899" i="1"/>
  <c r="G2899" i="1" s="1"/>
  <c r="F2885" i="1"/>
  <c r="G2885" i="1" s="1"/>
  <c r="F2842" i="1"/>
  <c r="G2842" i="1" s="1"/>
  <c r="F2771" i="1"/>
  <c r="G2771" i="1" s="1"/>
  <c r="F2642" i="1"/>
  <c r="G2642" i="1" s="1"/>
  <c r="F2496" i="1"/>
  <c r="G2496" i="1" s="1"/>
  <c r="C2289" i="1"/>
  <c r="F2189" i="1"/>
  <c r="G2189" i="1" s="1"/>
  <c r="F2185" i="1"/>
  <c r="G2185" i="1" s="1"/>
  <c r="F2143" i="1"/>
  <c r="G2143" i="1" s="1"/>
  <c r="F2076" i="1"/>
  <c r="G2076" i="1" s="1"/>
  <c r="F2986" i="1"/>
  <c r="G2986" i="1" s="1"/>
  <c r="F2980" i="1"/>
  <c r="G2980" i="1" s="1"/>
  <c r="F2820" i="1"/>
  <c r="G2820" i="1" s="1"/>
  <c r="F2648" i="1"/>
  <c r="G2648" i="1" s="1"/>
  <c r="F2637" i="1"/>
  <c r="G2637" i="1" s="1"/>
  <c r="F2614" i="1"/>
  <c r="G2614" i="1" s="1"/>
  <c r="F2579" i="1"/>
  <c r="G2579" i="1" s="1"/>
  <c r="F2571" i="1"/>
  <c r="G2571" i="1" s="1"/>
  <c r="F2531" i="1"/>
  <c r="G2531" i="1" s="1"/>
  <c r="F2422" i="1"/>
  <c r="G2422" i="1" s="1"/>
  <c r="C2387" i="1"/>
  <c r="F2368" i="1"/>
  <c r="G2368" i="1" s="1"/>
  <c r="F2310" i="1"/>
  <c r="G2310" i="1" s="1"/>
  <c r="F2245" i="1"/>
  <c r="G2245" i="1" s="1"/>
  <c r="C2188" i="1"/>
  <c r="F2160" i="1"/>
  <c r="G2160" i="1" s="1"/>
  <c r="C1912" i="1"/>
  <c r="C1714" i="1"/>
  <c r="F2158" i="1"/>
  <c r="G2158" i="1" s="1"/>
  <c r="C1860" i="1"/>
  <c r="F3091" i="1"/>
  <c r="G3091" i="1" s="1"/>
  <c r="F3072" i="1"/>
  <c r="G3072" i="1" s="1"/>
  <c r="F3053" i="1"/>
  <c r="G3053" i="1" s="1"/>
  <c r="F2998" i="1"/>
  <c r="G2998" i="1" s="1"/>
  <c r="F2970" i="1"/>
  <c r="G2970" i="1" s="1"/>
  <c r="F2967" i="1"/>
  <c r="G2967" i="1" s="1"/>
  <c r="F2939" i="1"/>
  <c r="G2939" i="1" s="1"/>
  <c r="F2881" i="1"/>
  <c r="G2881" i="1" s="1"/>
  <c r="F2861" i="1"/>
  <c r="G2861" i="1" s="1"/>
  <c r="F2708" i="1"/>
  <c r="G2708" i="1" s="1"/>
  <c r="F2638" i="1"/>
  <c r="G2638" i="1" s="1"/>
  <c r="F2604" i="1"/>
  <c r="G2604" i="1" s="1"/>
  <c r="C2363" i="1"/>
  <c r="F2339" i="1"/>
  <c r="G2339" i="1" s="1"/>
  <c r="F2336" i="1"/>
  <c r="G2336" i="1" s="1"/>
  <c r="F2322" i="1"/>
  <c r="G2322" i="1" s="1"/>
  <c r="F2294" i="1"/>
  <c r="G2294" i="1" s="1"/>
  <c r="C2279" i="1"/>
  <c r="F2246" i="1"/>
  <c r="G2246" i="1" s="1"/>
  <c r="F2218" i="1"/>
  <c r="G2218" i="1" s="1"/>
  <c r="C1257" i="1"/>
  <c r="F1916" i="1"/>
  <c r="G1916" i="1" s="1"/>
  <c r="F1893" i="1"/>
  <c r="G1893" i="1" s="1"/>
  <c r="F1809" i="1"/>
  <c r="G1809" i="1" s="1"/>
  <c r="F1759" i="1"/>
  <c r="G1759" i="1" s="1"/>
  <c r="F1256" i="1"/>
  <c r="G1256" i="1" s="1"/>
  <c r="F1077" i="1"/>
  <c r="G1077" i="1" s="1"/>
  <c r="F1071" i="1"/>
  <c r="G1071" i="1" s="1"/>
  <c r="F1031" i="1"/>
  <c r="G1031" i="1" s="1"/>
  <c r="F979" i="1"/>
  <c r="G979" i="1" s="1"/>
  <c r="F878" i="1"/>
  <c r="G878" i="1" s="1"/>
  <c r="F764" i="1"/>
  <c r="G764" i="1" s="1"/>
  <c r="C707" i="1"/>
  <c r="F510" i="1"/>
  <c r="G510" i="1" s="1"/>
  <c r="F390" i="1"/>
  <c r="G390" i="1" s="1"/>
  <c r="C381" i="1"/>
  <c r="F304" i="1"/>
  <c r="G304" i="1" s="1"/>
  <c r="F264" i="1"/>
  <c r="G264" i="1" s="1"/>
  <c r="F222" i="1"/>
  <c r="G222" i="1" s="1"/>
  <c r="F175" i="1"/>
  <c r="G175" i="1" s="1"/>
  <c r="F79" i="1"/>
  <c r="G79" i="1" s="1"/>
  <c r="C33" i="1"/>
  <c r="F2071" i="1"/>
  <c r="G2071" i="1" s="1"/>
  <c r="F2060" i="1"/>
  <c r="G2060" i="1" s="1"/>
  <c r="F2054" i="1"/>
  <c r="G2054" i="1" s="1"/>
  <c r="F2043" i="1"/>
  <c r="G2043" i="1" s="1"/>
  <c r="F2026" i="1"/>
  <c r="G2026" i="1" s="1"/>
  <c r="F2020" i="1"/>
  <c r="G2020" i="1" s="1"/>
  <c r="F1888" i="1"/>
  <c r="G1888" i="1" s="1"/>
  <c r="F1768" i="1"/>
  <c r="G1768" i="1" s="1"/>
  <c r="C1728" i="1"/>
  <c r="F1535" i="1"/>
  <c r="G1535" i="1" s="1"/>
  <c r="F1498" i="1"/>
  <c r="G1498" i="1" s="1"/>
  <c r="F1450" i="1"/>
  <c r="G1450" i="1" s="1"/>
  <c r="C1407" i="1"/>
  <c r="F1377" i="1"/>
  <c r="G1377" i="1" s="1"/>
  <c r="F1299" i="1"/>
  <c r="G1299" i="1" s="1"/>
  <c r="F1234" i="1"/>
  <c r="G1234" i="1" s="1"/>
  <c r="C1145" i="1"/>
  <c r="F1140" i="1"/>
  <c r="G1140" i="1" s="1"/>
  <c r="F1124" i="1"/>
  <c r="G1124" i="1" s="1"/>
  <c r="F1116" i="1"/>
  <c r="G1116" i="1" s="1"/>
  <c r="F1113" i="1"/>
  <c r="G1113" i="1" s="1"/>
  <c r="F1044" i="1"/>
  <c r="G1044" i="1" s="1"/>
  <c r="F1035" i="1"/>
  <c r="G1035" i="1" s="1"/>
  <c r="F1029" i="1"/>
  <c r="G1029" i="1" s="1"/>
  <c r="C1000" i="1"/>
  <c r="F995" i="1"/>
  <c r="G995" i="1" s="1"/>
  <c r="F798" i="1"/>
  <c r="G798" i="1" s="1"/>
  <c r="F751" i="1"/>
  <c r="G751" i="1" s="1"/>
  <c r="F682" i="1"/>
  <c r="G682" i="1" s="1"/>
  <c r="F654" i="1"/>
  <c r="G654" i="1" s="1"/>
  <c r="F643" i="1"/>
  <c r="G643" i="1" s="1"/>
  <c r="F635" i="1"/>
  <c r="G635" i="1" s="1"/>
  <c r="F366" i="1"/>
  <c r="G366" i="1" s="1"/>
  <c r="F192" i="1"/>
  <c r="G192" i="1" s="1"/>
  <c r="F88" i="1"/>
  <c r="G88" i="1" s="1"/>
  <c r="C527" i="1"/>
  <c r="C505" i="1"/>
  <c r="F1979" i="1"/>
  <c r="G1979" i="1" s="1"/>
  <c r="F1951" i="1"/>
  <c r="G1951" i="1" s="1"/>
  <c r="F1875" i="1"/>
  <c r="G1875" i="1" s="1"/>
  <c r="F1721" i="1"/>
  <c r="G1721" i="1" s="1"/>
  <c r="F1648" i="1"/>
  <c r="G1648" i="1" s="1"/>
  <c r="F1572" i="1"/>
  <c r="G1572" i="1" s="1"/>
  <c r="F1507" i="1"/>
  <c r="G1507" i="1" s="1"/>
  <c r="F1487" i="1"/>
  <c r="G1487" i="1" s="1"/>
  <c r="F1462" i="1"/>
  <c r="G1462" i="1" s="1"/>
  <c r="F1454" i="1"/>
  <c r="G1454" i="1" s="1"/>
  <c r="F1451" i="1"/>
  <c r="G1451" i="1" s="1"/>
  <c r="F1393" i="1"/>
  <c r="G1393" i="1" s="1"/>
  <c r="C1277" i="1"/>
  <c r="F1272" i="1"/>
  <c r="G1272" i="1" s="1"/>
  <c r="F1184" i="1"/>
  <c r="G1184" i="1" s="1"/>
  <c r="F1180" i="1"/>
  <c r="G1180" i="1" s="1"/>
  <c r="F1105" i="1"/>
  <c r="G1105" i="1" s="1"/>
  <c r="C1094" i="1"/>
  <c r="F1082" i="1"/>
  <c r="G1082" i="1" s="1"/>
  <c r="F1078" i="1"/>
  <c r="G1078" i="1" s="1"/>
  <c r="C1075" i="1"/>
  <c r="C1032" i="1"/>
  <c r="F816" i="1"/>
  <c r="G816" i="1" s="1"/>
  <c r="F802" i="1"/>
  <c r="G802" i="1" s="1"/>
  <c r="F792" i="1"/>
  <c r="G792" i="1" s="1"/>
  <c r="F740" i="1"/>
  <c r="G740" i="1" s="1"/>
  <c r="F706" i="1"/>
  <c r="G706" i="1" s="1"/>
  <c r="F691" i="1"/>
  <c r="G691" i="1" s="1"/>
  <c r="F652" i="1"/>
  <c r="G652" i="1" s="1"/>
  <c r="F599" i="1"/>
  <c r="G599" i="1" s="1"/>
  <c r="F528" i="1"/>
  <c r="G528" i="1" s="1"/>
  <c r="F514" i="1"/>
  <c r="G514" i="1" s="1"/>
  <c r="F446" i="1"/>
  <c r="G446" i="1" s="1"/>
  <c r="F372" i="1"/>
  <c r="G372" i="1" s="1"/>
  <c r="F308" i="1"/>
  <c r="G308" i="1" s="1"/>
  <c r="F201" i="1"/>
  <c r="G201" i="1" s="1"/>
  <c r="F190" i="1"/>
  <c r="G190" i="1" s="1"/>
  <c r="F123" i="1"/>
  <c r="G123" i="1" s="1"/>
  <c r="F47" i="1"/>
  <c r="G47" i="1" s="1"/>
  <c r="F39" i="1"/>
  <c r="G39" i="1" s="1"/>
  <c r="C1417" i="1"/>
  <c r="F1348" i="1"/>
  <c r="G1348" i="1" s="1"/>
  <c r="F1334" i="1"/>
  <c r="G1334" i="1" s="1"/>
  <c r="F1323" i="1"/>
  <c r="G1323" i="1" s="1"/>
  <c r="F1126" i="1"/>
  <c r="G1126" i="1" s="1"/>
  <c r="F1045" i="1"/>
  <c r="G1045" i="1" s="1"/>
  <c r="F924" i="1"/>
  <c r="G924" i="1" s="1"/>
  <c r="F902" i="1"/>
  <c r="G902" i="1" s="1"/>
  <c r="F712" i="1"/>
  <c r="G712" i="1" s="1"/>
  <c r="F619" i="1"/>
  <c r="G619" i="1" s="1"/>
  <c r="F570" i="1"/>
  <c r="G570" i="1" s="1"/>
  <c r="F484" i="1"/>
  <c r="G484" i="1" s="1"/>
  <c r="F476" i="1"/>
  <c r="G476" i="1" s="1"/>
  <c r="F452" i="1"/>
  <c r="G452" i="1" s="1"/>
  <c r="F416" i="1"/>
  <c r="G416" i="1" s="1"/>
  <c r="F334" i="1"/>
  <c r="G334" i="1" s="1"/>
  <c r="F326" i="1"/>
  <c r="G326" i="1" s="1"/>
  <c r="C198" i="1"/>
  <c r="F182" i="1"/>
  <c r="G182" i="1" s="1"/>
  <c r="F151" i="1"/>
  <c r="G151" i="1" s="1"/>
  <c r="F27" i="1"/>
  <c r="G27" i="1" s="1"/>
  <c r="F2073" i="1"/>
  <c r="G2073" i="1" s="1"/>
  <c r="F1895" i="1"/>
  <c r="G1895" i="1" s="1"/>
  <c r="F1831" i="1"/>
  <c r="G1831" i="1" s="1"/>
  <c r="F1764" i="1"/>
  <c r="G1764" i="1" s="1"/>
  <c r="F1707" i="1"/>
  <c r="G1707" i="1" s="1"/>
  <c r="F1696" i="1"/>
  <c r="G1696" i="1" s="1"/>
  <c r="F1657" i="1"/>
  <c r="G1657" i="1" s="1"/>
  <c r="F1578" i="1"/>
  <c r="G1578" i="1" s="1"/>
  <c r="F1545" i="1"/>
  <c r="G1545" i="1" s="1"/>
  <c r="F1539" i="1"/>
  <c r="G1539" i="1" s="1"/>
  <c r="F1494" i="1"/>
  <c r="G1494" i="1" s="1"/>
  <c r="F1477" i="1"/>
  <c r="G1477" i="1" s="1"/>
  <c r="F1446" i="1"/>
  <c r="G1446" i="1" s="1"/>
  <c r="F1406" i="1"/>
  <c r="G1406" i="1" s="1"/>
  <c r="F1397" i="1"/>
  <c r="G1397" i="1" s="1"/>
  <c r="F1370" i="1"/>
  <c r="G1370" i="1" s="1"/>
  <c r="F1318" i="1"/>
  <c r="G1318" i="1" s="1"/>
  <c r="F1315" i="1"/>
  <c r="G1315" i="1" s="1"/>
  <c r="F1309" i="1"/>
  <c r="G1309" i="1" s="1"/>
  <c r="F1306" i="1"/>
  <c r="G1306" i="1" s="1"/>
  <c r="F1281" i="1"/>
  <c r="G1281" i="1" s="1"/>
  <c r="F1073" i="1"/>
  <c r="G1073" i="1" s="1"/>
  <c r="F945" i="1"/>
  <c r="G945" i="1" s="1"/>
  <c r="C910" i="1"/>
  <c r="F828" i="1"/>
  <c r="G828" i="1" s="1"/>
  <c r="C424" i="1"/>
  <c r="C1987" i="1"/>
  <c r="F3089" i="1"/>
  <c r="G3089" i="1" s="1"/>
  <c r="F3011" i="1"/>
  <c r="G3011" i="1" s="1"/>
  <c r="F2931" i="1"/>
  <c r="G2931" i="1" s="1"/>
  <c r="F2914" i="1"/>
  <c r="G2914" i="1" s="1"/>
  <c r="F2889" i="1"/>
  <c r="G2889" i="1" s="1"/>
  <c r="F2868" i="1"/>
  <c r="G2868" i="1" s="1"/>
  <c r="F2857" i="1"/>
  <c r="G2857" i="1" s="1"/>
  <c r="F2829" i="1"/>
  <c r="G2829" i="1" s="1"/>
  <c r="F2795" i="1"/>
  <c r="G2795" i="1" s="1"/>
  <c r="F2652" i="1"/>
  <c r="G2652" i="1" s="1"/>
  <c r="F2640" i="1"/>
  <c r="G2640" i="1" s="1"/>
  <c r="F2532" i="1"/>
  <c r="G2532" i="1" s="1"/>
  <c r="F2314" i="1"/>
  <c r="G2314" i="1" s="1"/>
  <c r="F2266" i="1"/>
  <c r="G2266" i="1" s="1"/>
  <c r="F2237" i="1"/>
  <c r="G2237" i="1" s="1"/>
  <c r="F2209" i="1"/>
  <c r="G2209" i="1" s="1"/>
  <c r="F3049" i="1"/>
  <c r="G3049" i="1" s="1"/>
  <c r="F3017" i="1"/>
  <c r="G3017" i="1" s="1"/>
  <c r="F3078" i="1"/>
  <c r="G3078" i="1" s="1"/>
  <c r="F3061" i="1"/>
  <c r="G3061" i="1" s="1"/>
  <c r="F3038" i="1"/>
  <c r="G3038" i="1" s="1"/>
  <c r="F3002" i="1"/>
  <c r="G3002" i="1" s="1"/>
  <c r="F2999" i="1"/>
  <c r="G2999" i="1" s="1"/>
  <c r="F2993" i="1"/>
  <c r="G2993" i="1" s="1"/>
  <c r="F2972" i="1"/>
  <c r="G2972" i="1" s="1"/>
  <c r="F2966" i="1"/>
  <c r="G2966" i="1" s="1"/>
  <c r="F2946" i="1"/>
  <c r="G2946" i="1" s="1"/>
  <c r="F2917" i="1"/>
  <c r="G2917" i="1" s="1"/>
  <c r="F2898" i="1"/>
  <c r="G2898" i="1" s="1"/>
  <c r="F2886" i="1"/>
  <c r="G2886" i="1" s="1"/>
  <c r="F2808" i="1"/>
  <c r="G2808" i="1" s="1"/>
  <c r="C2643" i="1"/>
  <c r="F2628" i="1"/>
  <c r="G2628" i="1" s="1"/>
  <c r="F2611" i="1"/>
  <c r="G2611" i="1" s="1"/>
  <c r="C2583" i="1"/>
  <c r="F2513" i="1"/>
  <c r="G2513" i="1" s="1"/>
  <c r="C2467" i="1"/>
  <c r="F2393" i="1"/>
  <c r="G2393" i="1" s="1"/>
  <c r="C2373" i="1"/>
  <c r="F2344" i="1"/>
  <c r="G2344" i="1" s="1"/>
  <c r="F2333" i="1"/>
  <c r="G2333" i="1" s="1"/>
  <c r="C2329" i="1"/>
  <c r="F2309" i="1"/>
  <c r="G2309" i="1" s="1"/>
  <c r="F2247" i="1"/>
  <c r="G2247" i="1" s="1"/>
  <c r="C2154" i="1"/>
  <c r="C2079" i="1"/>
  <c r="C2028" i="1"/>
  <c r="C2005" i="1"/>
  <c r="C2477" i="1"/>
  <c r="C2039" i="1"/>
  <c r="C1572" i="1"/>
  <c r="F1445" i="1"/>
  <c r="G1445" i="1" s="1"/>
  <c r="F3076" i="1"/>
  <c r="G3076" i="1" s="1"/>
  <c r="C3070" i="1"/>
  <c r="F3062" i="1"/>
  <c r="G3062" i="1" s="1"/>
  <c r="F3059" i="1"/>
  <c r="G3059" i="1" s="1"/>
  <c r="F3036" i="1"/>
  <c r="G3036" i="1" s="1"/>
  <c r="F2932" i="1"/>
  <c r="G2932" i="1" s="1"/>
  <c r="F2878" i="1"/>
  <c r="G2878" i="1" s="1"/>
  <c r="F2869" i="1"/>
  <c r="G2869" i="1" s="1"/>
  <c r="C2821" i="1"/>
  <c r="C2818" i="1"/>
  <c r="F2806" i="1"/>
  <c r="G2806" i="1" s="1"/>
  <c r="C2780" i="1"/>
  <c r="C2776" i="1"/>
  <c r="F2710" i="1"/>
  <c r="G2710" i="1" s="1"/>
  <c r="C2700" i="1"/>
  <c r="F2485" i="1"/>
  <c r="G2485" i="1" s="1"/>
  <c r="C2429" i="1"/>
  <c r="F2306" i="1"/>
  <c r="G2306" i="1" s="1"/>
  <c r="F2171" i="1"/>
  <c r="G2171" i="1" s="1"/>
  <c r="C1786" i="1"/>
  <c r="C1654" i="1"/>
  <c r="F3086" i="1"/>
  <c r="G3086" i="1" s="1"/>
  <c r="C3102" i="1"/>
  <c r="C2321" i="1"/>
  <c r="C2222" i="1"/>
  <c r="C2037" i="1"/>
  <c r="C1975" i="1"/>
  <c r="C1952" i="1"/>
  <c r="C3090" i="1"/>
  <c r="F3048" i="1"/>
  <c r="G3048" i="1" s="1"/>
  <c r="F3019" i="1"/>
  <c r="G3019" i="1" s="1"/>
  <c r="F3013" i="1"/>
  <c r="G3013" i="1" s="1"/>
  <c r="F2989" i="1"/>
  <c r="G2989" i="1" s="1"/>
  <c r="F2974" i="1"/>
  <c r="G2974" i="1" s="1"/>
  <c r="F2953" i="1"/>
  <c r="G2953" i="1" s="1"/>
  <c r="F2930" i="1"/>
  <c r="G2930" i="1" s="1"/>
  <c r="F2888" i="1"/>
  <c r="G2888" i="1" s="1"/>
  <c r="F2882" i="1"/>
  <c r="G2882" i="1" s="1"/>
  <c r="F2876" i="1"/>
  <c r="G2876" i="1" s="1"/>
  <c r="F2840" i="1"/>
  <c r="G2840" i="1" s="1"/>
  <c r="C2806" i="1"/>
  <c r="C2784" i="1"/>
  <c r="F2576" i="1"/>
  <c r="G2576" i="1" s="1"/>
  <c r="F2556" i="1"/>
  <c r="G2556" i="1" s="1"/>
  <c r="F2354" i="1"/>
  <c r="G2354" i="1" s="1"/>
  <c r="F2340" i="1"/>
  <c r="G2340" i="1" s="1"/>
  <c r="F2304" i="1"/>
  <c r="G2304" i="1" s="1"/>
  <c r="F2300" i="1"/>
  <c r="G2300" i="1" s="1"/>
  <c r="C2270" i="1"/>
  <c r="C2256" i="1"/>
  <c r="C2040" i="1"/>
  <c r="C2009" i="1"/>
  <c r="C1736" i="1"/>
  <c r="C2078" i="1"/>
  <c r="C2012" i="1"/>
  <c r="C1992" i="1"/>
  <c r="C1953" i="1"/>
  <c r="C1916" i="1"/>
  <c r="F2164" i="1"/>
  <c r="G2164" i="1" s="1"/>
  <c r="C2138" i="1"/>
  <c r="F2103" i="1"/>
  <c r="G2103" i="1" s="1"/>
  <c r="F2087" i="1"/>
  <c r="G2087" i="1" s="1"/>
  <c r="F2015" i="1"/>
  <c r="G2015" i="1" s="1"/>
  <c r="F1909" i="1"/>
  <c r="G1909" i="1" s="1"/>
  <c r="F1891" i="1"/>
  <c r="G1891" i="1" s="1"/>
  <c r="F1767" i="1"/>
  <c r="G1767" i="1" s="1"/>
  <c r="F1729" i="1"/>
  <c r="G1729" i="1" s="1"/>
  <c r="F1723" i="1"/>
  <c r="G1723" i="1" s="1"/>
  <c r="F1653" i="1"/>
  <c r="G1653" i="1" s="1"/>
  <c r="F1630" i="1"/>
  <c r="G1630" i="1" s="1"/>
  <c r="F1618" i="1"/>
  <c r="G1618" i="1" s="1"/>
  <c r="F1614" i="1"/>
  <c r="G1614" i="1" s="1"/>
  <c r="C1601" i="1"/>
  <c r="F1557" i="1"/>
  <c r="G1557" i="1" s="1"/>
  <c r="C1535" i="1"/>
  <c r="F1517" i="1"/>
  <c r="G1517" i="1" s="1"/>
  <c r="F1389" i="1"/>
  <c r="G1389" i="1" s="1"/>
  <c r="F1382" i="1"/>
  <c r="G1382" i="1" s="1"/>
  <c r="F1366" i="1"/>
  <c r="G1366" i="1" s="1"/>
  <c r="F1337" i="1"/>
  <c r="G1337" i="1" s="1"/>
  <c r="F1326" i="1"/>
  <c r="G1326" i="1" s="1"/>
  <c r="C1229" i="1"/>
  <c r="C1270" i="1"/>
  <c r="C1177" i="1"/>
  <c r="C691" i="1"/>
  <c r="C319" i="1"/>
  <c r="F2047" i="1"/>
  <c r="G2047" i="1" s="1"/>
  <c r="F1990" i="1"/>
  <c r="G1990" i="1" s="1"/>
  <c r="F1972" i="1"/>
  <c r="G1972" i="1" s="1"/>
  <c r="F1935" i="1"/>
  <c r="G1935" i="1" s="1"/>
  <c r="F1871" i="1"/>
  <c r="G1871" i="1" s="1"/>
  <c r="F1865" i="1"/>
  <c r="G1865" i="1" s="1"/>
  <c r="F1825" i="1"/>
  <c r="G1825" i="1" s="1"/>
  <c r="F1813" i="1"/>
  <c r="G1813" i="1" s="1"/>
  <c r="F1771" i="1"/>
  <c r="G1771" i="1" s="1"/>
  <c r="C1770" i="1"/>
  <c r="F1742" i="1"/>
  <c r="G1742" i="1" s="1"/>
  <c r="F1660" i="1"/>
  <c r="G1660" i="1" s="1"/>
  <c r="F1575" i="1"/>
  <c r="G1575" i="1" s="1"/>
  <c r="F1569" i="1"/>
  <c r="G1569" i="1" s="1"/>
  <c r="F1563" i="1"/>
  <c r="G1563" i="1" s="1"/>
  <c r="C1529" i="1"/>
  <c r="F1523" i="1"/>
  <c r="G1523" i="1" s="1"/>
  <c r="F1480" i="1"/>
  <c r="G1480" i="1" s="1"/>
  <c r="F1470" i="1"/>
  <c r="G1470" i="1" s="1"/>
  <c r="F1464" i="1"/>
  <c r="G1464" i="1" s="1"/>
  <c r="F1431" i="1"/>
  <c r="G1431" i="1" s="1"/>
  <c r="C1399" i="1"/>
  <c r="C1375" i="1"/>
  <c r="C1369" i="1"/>
  <c r="C1352" i="1"/>
  <c r="F1300" i="1"/>
  <c r="G1300" i="1" s="1"/>
  <c r="C1259" i="1"/>
  <c r="C1233" i="1"/>
  <c r="C1213" i="1"/>
  <c r="F1195" i="1"/>
  <c r="G1195" i="1" s="1"/>
  <c r="C950" i="1"/>
  <c r="C2228" i="1"/>
  <c r="F2219" i="1"/>
  <c r="G2219" i="1" s="1"/>
  <c r="F2119" i="1"/>
  <c r="G2119" i="1" s="1"/>
  <c r="F2053" i="1"/>
  <c r="G2053" i="1" s="1"/>
  <c r="F1994" i="1"/>
  <c r="G1994" i="1" s="1"/>
  <c r="F1933" i="1"/>
  <c r="G1933" i="1" s="1"/>
  <c r="F1930" i="1"/>
  <c r="G1930" i="1" s="1"/>
  <c r="F1863" i="1"/>
  <c r="G1863" i="1" s="1"/>
  <c r="C1816" i="1"/>
  <c r="F1787" i="1"/>
  <c r="G1787" i="1" s="1"/>
  <c r="F1737" i="1"/>
  <c r="G1737" i="1" s="1"/>
  <c r="F1715" i="1"/>
  <c r="G1715" i="1" s="1"/>
  <c r="F1590" i="1"/>
  <c r="G1590" i="1" s="1"/>
  <c r="F1486" i="1"/>
  <c r="G1486" i="1" s="1"/>
  <c r="F1471" i="1"/>
  <c r="G1471" i="1" s="1"/>
  <c r="F1437" i="1"/>
  <c r="G1437" i="1" s="1"/>
  <c r="F1401" i="1"/>
  <c r="G1401" i="1" s="1"/>
  <c r="C1383" i="1"/>
  <c r="F1322" i="1"/>
  <c r="G1322" i="1" s="1"/>
  <c r="C1260" i="1"/>
  <c r="C218" i="1"/>
  <c r="C777" i="1"/>
  <c r="F2090" i="1"/>
  <c r="G2090" i="1" s="1"/>
  <c r="F2065" i="1"/>
  <c r="G2065" i="1" s="1"/>
  <c r="F1948" i="1"/>
  <c r="G1948" i="1" s="1"/>
  <c r="F1911" i="1"/>
  <c r="G1911" i="1" s="1"/>
  <c r="F1899" i="1"/>
  <c r="G1899" i="1" s="1"/>
  <c r="F1861" i="1"/>
  <c r="G1861" i="1" s="1"/>
  <c r="F1779" i="1"/>
  <c r="G1779" i="1" s="1"/>
  <c r="F1749" i="1"/>
  <c r="G1749" i="1" s="1"/>
  <c r="F1738" i="1"/>
  <c r="G1738" i="1" s="1"/>
  <c r="F1725" i="1"/>
  <c r="G1725" i="1" s="1"/>
  <c r="F1682" i="1"/>
  <c r="G1682" i="1" s="1"/>
  <c r="F1649" i="1"/>
  <c r="G1649" i="1" s="1"/>
  <c r="F1594" i="1"/>
  <c r="G1594" i="1" s="1"/>
  <c r="C1593" i="1"/>
  <c r="F1579" i="1"/>
  <c r="G1579" i="1" s="1"/>
  <c r="F1541" i="1"/>
  <c r="G1541" i="1" s="1"/>
  <c r="F1519" i="1"/>
  <c r="G1519" i="1" s="1"/>
  <c r="F1405" i="1"/>
  <c r="G1405" i="1" s="1"/>
  <c r="F1398" i="1"/>
  <c r="G1398" i="1" s="1"/>
  <c r="F1385" i="1"/>
  <c r="G1385" i="1" s="1"/>
  <c r="F1374" i="1"/>
  <c r="G1374" i="1" s="1"/>
  <c r="F1371" i="1"/>
  <c r="G1371" i="1" s="1"/>
  <c r="F1302" i="1"/>
  <c r="G1302" i="1" s="1"/>
  <c r="C1301" i="1"/>
  <c r="C1261" i="1"/>
  <c r="C1133" i="1"/>
  <c r="C843" i="1"/>
  <c r="C395" i="1"/>
  <c r="C1217" i="1"/>
  <c r="C889" i="1"/>
  <c r="C453" i="1"/>
  <c r="F1208" i="1"/>
  <c r="G1208" i="1" s="1"/>
  <c r="F1193" i="1"/>
  <c r="G1193" i="1" s="1"/>
  <c r="F1187" i="1"/>
  <c r="G1187" i="1" s="1"/>
  <c r="F1181" i="1"/>
  <c r="G1181" i="1" s="1"/>
  <c r="F1132" i="1"/>
  <c r="G1132" i="1" s="1"/>
  <c r="F1061" i="1"/>
  <c r="G1061" i="1" s="1"/>
  <c r="F1041" i="1"/>
  <c r="G1041" i="1" s="1"/>
  <c r="C1040" i="1"/>
  <c r="F1016" i="1"/>
  <c r="G1016" i="1" s="1"/>
  <c r="F965" i="1"/>
  <c r="G965" i="1" s="1"/>
  <c r="F931" i="1"/>
  <c r="G931" i="1" s="1"/>
  <c r="F928" i="1"/>
  <c r="G928" i="1" s="1"/>
  <c r="F903" i="1"/>
  <c r="G903" i="1" s="1"/>
  <c r="C885" i="1"/>
  <c r="F842" i="1"/>
  <c r="G842" i="1" s="1"/>
  <c r="F829" i="1"/>
  <c r="G829" i="1" s="1"/>
  <c r="F721" i="1"/>
  <c r="G721" i="1" s="1"/>
  <c r="F611" i="1"/>
  <c r="G611" i="1" s="1"/>
  <c r="F562" i="1"/>
  <c r="G562" i="1" s="1"/>
  <c r="C515" i="1"/>
  <c r="C485" i="1"/>
  <c r="C443" i="1"/>
  <c r="F427" i="1"/>
  <c r="G427" i="1" s="1"/>
  <c r="C373" i="1"/>
  <c r="C345" i="1"/>
  <c r="F227" i="1"/>
  <c r="G227" i="1" s="1"/>
  <c r="F185" i="1"/>
  <c r="G185" i="1" s="1"/>
  <c r="F112" i="1"/>
  <c r="G112" i="1" s="1"/>
  <c r="F106" i="1"/>
  <c r="G106" i="1" s="1"/>
  <c r="F44" i="1"/>
  <c r="G44" i="1" s="1"/>
  <c r="C805" i="1"/>
  <c r="C599" i="1"/>
  <c r="C449" i="1"/>
  <c r="F430" i="1"/>
  <c r="G430" i="1" s="1"/>
  <c r="F374" i="1"/>
  <c r="G374" i="1" s="1"/>
  <c r="F346" i="1"/>
  <c r="G346" i="1" s="1"/>
  <c r="C224" i="1"/>
  <c r="F221" i="1"/>
  <c r="G221" i="1" s="1"/>
  <c r="C65" i="1"/>
  <c r="F1175" i="1"/>
  <c r="G1175" i="1" s="1"/>
  <c r="C1096" i="1"/>
  <c r="F794" i="1"/>
  <c r="G794" i="1" s="1"/>
  <c r="F748" i="1"/>
  <c r="G748" i="1" s="1"/>
  <c r="F745" i="1"/>
  <c r="G745" i="1" s="1"/>
  <c r="F609" i="1"/>
  <c r="G609" i="1" s="1"/>
  <c r="F601" i="1"/>
  <c r="G601" i="1" s="1"/>
  <c r="F593" i="1"/>
  <c r="G593" i="1" s="1"/>
  <c r="F543" i="1"/>
  <c r="G543" i="1" s="1"/>
  <c r="F505" i="1"/>
  <c r="G505" i="1" s="1"/>
  <c r="F498" i="1"/>
  <c r="G498" i="1" s="1"/>
  <c r="F472" i="1"/>
  <c r="G472" i="1" s="1"/>
  <c r="F456" i="1"/>
  <c r="G456" i="1" s="1"/>
  <c r="F436" i="1"/>
  <c r="G436" i="1" s="1"/>
  <c r="F406" i="1"/>
  <c r="G406" i="1" s="1"/>
  <c r="F398" i="1"/>
  <c r="G398" i="1" s="1"/>
  <c r="F389" i="1"/>
  <c r="G389" i="1" s="1"/>
  <c r="F386" i="1"/>
  <c r="G386" i="1" s="1"/>
  <c r="C278" i="1"/>
  <c r="F246" i="1"/>
  <c r="G246" i="1" s="1"/>
  <c r="C103" i="1"/>
  <c r="F60" i="1"/>
  <c r="G60" i="1" s="1"/>
  <c r="F54" i="1"/>
  <c r="G54" i="1" s="1"/>
  <c r="C1058" i="1"/>
  <c r="F450" i="1"/>
  <c r="G450" i="1" s="1"/>
  <c r="C69" i="1"/>
  <c r="F1066" i="1"/>
  <c r="G1066" i="1" s="1"/>
  <c r="F1033" i="1"/>
  <c r="G1033" i="1" s="1"/>
  <c r="F958" i="1"/>
  <c r="G958" i="1" s="1"/>
  <c r="F82" i="1"/>
  <c r="G82" i="1" s="1"/>
  <c r="F34" i="1"/>
  <c r="G34" i="1" s="1"/>
  <c r="F1167" i="1"/>
  <c r="G1167" i="1" s="1"/>
  <c r="F1138" i="1"/>
  <c r="G1138" i="1" s="1"/>
  <c r="F1135" i="1"/>
  <c r="G1135" i="1" s="1"/>
  <c r="F1054" i="1"/>
  <c r="G1054" i="1" s="1"/>
  <c r="F1030" i="1"/>
  <c r="G1030" i="1" s="1"/>
  <c r="F994" i="1"/>
  <c r="G994" i="1" s="1"/>
  <c r="F978" i="1"/>
  <c r="G978" i="1" s="1"/>
  <c r="F952" i="1"/>
  <c r="G952" i="1" s="1"/>
  <c r="F946" i="1"/>
  <c r="G946" i="1" s="1"/>
  <c r="F916" i="1"/>
  <c r="G916" i="1" s="1"/>
  <c r="F750" i="1"/>
  <c r="G750" i="1" s="1"/>
  <c r="F732" i="1"/>
  <c r="G732" i="1" s="1"/>
  <c r="F709" i="1"/>
  <c r="G709" i="1" s="1"/>
  <c r="F705" i="1"/>
  <c r="G705" i="1" s="1"/>
  <c r="F631" i="1"/>
  <c r="G631" i="1" s="1"/>
  <c r="C567" i="1"/>
  <c r="F556" i="1"/>
  <c r="G556" i="1" s="1"/>
  <c r="C499" i="1"/>
  <c r="F443" i="1"/>
  <c r="G443" i="1" s="1"/>
  <c r="F440" i="1"/>
  <c r="G440" i="1" s="1"/>
  <c r="F391" i="1"/>
  <c r="G391" i="1" s="1"/>
  <c r="F370" i="1"/>
  <c r="G370" i="1" s="1"/>
  <c r="F321" i="1"/>
  <c r="G321" i="1" s="1"/>
  <c r="F229" i="1"/>
  <c r="G229" i="1" s="1"/>
  <c r="F167" i="1"/>
  <c r="G167" i="1" s="1"/>
  <c r="F25" i="1"/>
  <c r="G25" i="1" s="1"/>
  <c r="F3099" i="1"/>
  <c r="G3099" i="1" s="1"/>
  <c r="C2690" i="1"/>
  <c r="C2483" i="1"/>
  <c r="C2407" i="1"/>
  <c r="F3088" i="1"/>
  <c r="G3088" i="1" s="1"/>
  <c r="F3071" i="1"/>
  <c r="G3071" i="1" s="1"/>
  <c r="F3057" i="1"/>
  <c r="G3057" i="1" s="1"/>
  <c r="F3054" i="1"/>
  <c r="G3054" i="1" s="1"/>
  <c r="F3030" i="1"/>
  <c r="G3030" i="1" s="1"/>
  <c r="F2957" i="1"/>
  <c r="G2957" i="1" s="1"/>
  <c r="F2947" i="1"/>
  <c r="G2947" i="1" s="1"/>
  <c r="F2934" i="1"/>
  <c r="G2934" i="1" s="1"/>
  <c r="F2915" i="1"/>
  <c r="G2915" i="1" s="1"/>
  <c r="F2902" i="1"/>
  <c r="G2902" i="1" s="1"/>
  <c r="F2895" i="1"/>
  <c r="G2895" i="1" s="1"/>
  <c r="F2867" i="1"/>
  <c r="G2867" i="1" s="1"/>
  <c r="F2854" i="1"/>
  <c r="G2854" i="1" s="1"/>
  <c r="C2722" i="1"/>
  <c r="C2693" i="1"/>
  <c r="C2077" i="1"/>
  <c r="C2064" i="1"/>
  <c r="C2698" i="1"/>
  <c r="C2694" i="1"/>
  <c r="C2287" i="1"/>
  <c r="C2272" i="1"/>
  <c r="F3068" i="1"/>
  <c r="G3068" i="1" s="1"/>
  <c r="F3047" i="1"/>
  <c r="G3047" i="1" s="1"/>
  <c r="F3044" i="1"/>
  <c r="G3044" i="1" s="1"/>
  <c r="F3016" i="1"/>
  <c r="G3016" i="1" s="1"/>
  <c r="F3012" i="1"/>
  <c r="G3012" i="1" s="1"/>
  <c r="F2985" i="1"/>
  <c r="G2985" i="1" s="1"/>
  <c r="F2982" i="1"/>
  <c r="G2982" i="1" s="1"/>
  <c r="F2981" i="1"/>
  <c r="G2981" i="1" s="1"/>
  <c r="F2954" i="1"/>
  <c r="G2954" i="1" s="1"/>
  <c r="F2938" i="1"/>
  <c r="G2938" i="1" s="1"/>
  <c r="F2913" i="1"/>
  <c r="G2913" i="1" s="1"/>
  <c r="F2872" i="1"/>
  <c r="G2872" i="1" s="1"/>
  <c r="F2739" i="1"/>
  <c r="G2739" i="1" s="1"/>
  <c r="F2681" i="1"/>
  <c r="G2681" i="1" s="1"/>
  <c r="F3092" i="1"/>
  <c r="G3092" i="1" s="1"/>
  <c r="F3081" i="1"/>
  <c r="G3081" i="1" s="1"/>
  <c r="F3107" i="1"/>
  <c r="G3107" i="1" s="1"/>
  <c r="C3088" i="1"/>
  <c r="C3082" i="1"/>
  <c r="C2848" i="1"/>
  <c r="C2832" i="1"/>
  <c r="C2786" i="1"/>
  <c r="F2707" i="1"/>
  <c r="G2707" i="1" s="1"/>
  <c r="C2623" i="1"/>
  <c r="C2403" i="1"/>
  <c r="C2391" i="1"/>
  <c r="C2144" i="1"/>
  <c r="F3106" i="1"/>
  <c r="G3106" i="1" s="1"/>
  <c r="F2968" i="1"/>
  <c r="G2968" i="1" s="1"/>
  <c r="F2952" i="1"/>
  <c r="G2952" i="1" s="1"/>
  <c r="F2929" i="1"/>
  <c r="G2929" i="1" s="1"/>
  <c r="F2920" i="1"/>
  <c r="G2920" i="1" s="1"/>
  <c r="F2910" i="1"/>
  <c r="G2910" i="1" s="1"/>
  <c r="F2893" i="1"/>
  <c r="G2893" i="1" s="1"/>
  <c r="F2883" i="1"/>
  <c r="G2883" i="1" s="1"/>
  <c r="F2865" i="1"/>
  <c r="G2865" i="1" s="1"/>
  <c r="F2856" i="1"/>
  <c r="G2856" i="1" s="1"/>
  <c r="F3097" i="1"/>
  <c r="G3097" i="1" s="1"/>
  <c r="F3111" i="1"/>
  <c r="G3111" i="1" s="1"/>
  <c r="F3105" i="1"/>
  <c r="G3105" i="1" s="1"/>
  <c r="F3101" i="1"/>
  <c r="G3101" i="1" s="1"/>
  <c r="C3094" i="1"/>
  <c r="F3070" i="1"/>
  <c r="G3070" i="1" s="1"/>
  <c r="F3045" i="1"/>
  <c r="G3045" i="1" s="1"/>
  <c r="F3025" i="1"/>
  <c r="G3025" i="1" s="1"/>
  <c r="C2790" i="1"/>
  <c r="C2663" i="1"/>
  <c r="C2531" i="1"/>
  <c r="C2627" i="1"/>
  <c r="F2608" i="1"/>
  <c r="G2608" i="1" s="1"/>
  <c r="F2574" i="1"/>
  <c r="G2574" i="1" s="1"/>
  <c r="F2547" i="1"/>
  <c r="G2547" i="1" s="1"/>
  <c r="F2500" i="1"/>
  <c r="G2500" i="1" s="1"/>
  <c r="F2431" i="1"/>
  <c r="G2431" i="1" s="1"/>
  <c r="F2413" i="1"/>
  <c r="G2413" i="1" s="1"/>
  <c r="F2359" i="1"/>
  <c r="G2359" i="1" s="1"/>
  <c r="F2331" i="1"/>
  <c r="G2331" i="1" s="1"/>
  <c r="F2318" i="1"/>
  <c r="G2318" i="1" s="1"/>
  <c r="C2205" i="1"/>
  <c r="F2195" i="1"/>
  <c r="G2195" i="1" s="1"/>
  <c r="C2030" i="1"/>
  <c r="F2803" i="1"/>
  <c r="G2803" i="1" s="1"/>
  <c r="F2775" i="1"/>
  <c r="G2775" i="1" s="1"/>
  <c r="F2764" i="1"/>
  <c r="G2764" i="1" s="1"/>
  <c r="F2721" i="1"/>
  <c r="G2721" i="1" s="1"/>
  <c r="C2720" i="1"/>
  <c r="F2711" i="1"/>
  <c r="G2711" i="1" s="1"/>
  <c r="C2675" i="1"/>
  <c r="F2659" i="1"/>
  <c r="G2659" i="1" s="1"/>
  <c r="F2656" i="1"/>
  <c r="G2656" i="1" s="1"/>
  <c r="F2649" i="1"/>
  <c r="G2649" i="1" s="1"/>
  <c r="F2641" i="1"/>
  <c r="G2641" i="1" s="1"/>
  <c r="F2627" i="1"/>
  <c r="G2627" i="1" s="1"/>
  <c r="F2605" i="1"/>
  <c r="G2605" i="1" s="1"/>
  <c r="F2524" i="1"/>
  <c r="G2524" i="1" s="1"/>
  <c r="C2523" i="1"/>
  <c r="F2517" i="1"/>
  <c r="G2517" i="1" s="1"/>
  <c r="F2492" i="1"/>
  <c r="G2492" i="1" s="1"/>
  <c r="F2395" i="1"/>
  <c r="G2395" i="1" s="1"/>
  <c r="F2390" i="1"/>
  <c r="G2390" i="1" s="1"/>
  <c r="F2375" i="1"/>
  <c r="G2375" i="1" s="1"/>
  <c r="F2357" i="1"/>
  <c r="G2357" i="1" s="1"/>
  <c r="F2338" i="1"/>
  <c r="G2338" i="1" s="1"/>
  <c r="F2315" i="1"/>
  <c r="G2315" i="1" s="1"/>
  <c r="F2305" i="1"/>
  <c r="G2305" i="1" s="1"/>
  <c r="F2272" i="1"/>
  <c r="G2272" i="1" s="1"/>
  <c r="F2259" i="1"/>
  <c r="G2259" i="1" s="1"/>
  <c r="F2236" i="1"/>
  <c r="G2236" i="1" s="1"/>
  <c r="C2209" i="1"/>
  <c r="C2196" i="1"/>
  <c r="F2308" i="1"/>
  <c r="G2308" i="1" s="1"/>
  <c r="C2152" i="1"/>
  <c r="C2145" i="1"/>
  <c r="C2048" i="1"/>
  <c r="C2019" i="1"/>
  <c r="F2848" i="1"/>
  <c r="G2848" i="1" s="1"/>
  <c r="F2844" i="1"/>
  <c r="G2844" i="1" s="1"/>
  <c r="F2834" i="1"/>
  <c r="G2834" i="1" s="1"/>
  <c r="F2804" i="1"/>
  <c r="G2804" i="1" s="1"/>
  <c r="F2776" i="1"/>
  <c r="G2776" i="1" s="1"/>
  <c r="F2768" i="1"/>
  <c r="G2768" i="1" s="1"/>
  <c r="F2755" i="1"/>
  <c r="G2755" i="1" s="1"/>
  <c r="F2740" i="1"/>
  <c r="G2740" i="1" s="1"/>
  <c r="F2718" i="1"/>
  <c r="G2718" i="1" s="1"/>
  <c r="F2715" i="1"/>
  <c r="G2715" i="1" s="1"/>
  <c r="C2688" i="1"/>
  <c r="F2657" i="1"/>
  <c r="G2657" i="1" s="1"/>
  <c r="F2594" i="1"/>
  <c r="G2594" i="1" s="1"/>
  <c r="F2582" i="1"/>
  <c r="G2582" i="1" s="1"/>
  <c r="F2563" i="1"/>
  <c r="G2563" i="1" s="1"/>
  <c r="F2560" i="1"/>
  <c r="G2560" i="1" s="1"/>
  <c r="C2555" i="1"/>
  <c r="C2535" i="1"/>
  <c r="F2525" i="1"/>
  <c r="G2525" i="1" s="1"/>
  <c r="F2493" i="1"/>
  <c r="G2493" i="1" s="1"/>
  <c r="C2491" i="1"/>
  <c r="C2479" i="1"/>
  <c r="F2424" i="1"/>
  <c r="G2424" i="1" s="1"/>
  <c r="F2399" i="1"/>
  <c r="G2399" i="1" s="1"/>
  <c r="F2383" i="1"/>
  <c r="G2383" i="1" s="1"/>
  <c r="F2382" i="1"/>
  <c r="G2382" i="1" s="1"/>
  <c r="F2379" i="1"/>
  <c r="G2379" i="1" s="1"/>
  <c r="F2369" i="1"/>
  <c r="G2369" i="1" s="1"/>
  <c r="F2332" i="1"/>
  <c r="G2332" i="1" s="1"/>
  <c r="C2271" i="1"/>
  <c r="C2257" i="1"/>
  <c r="F2540" i="1"/>
  <c r="G2540" i="1" s="1"/>
  <c r="F2838" i="1"/>
  <c r="G2838" i="1" s="1"/>
  <c r="C2804" i="1"/>
  <c r="F2791" i="1"/>
  <c r="G2791" i="1" s="1"/>
  <c r="F2777" i="1"/>
  <c r="G2777" i="1" s="1"/>
  <c r="F2769" i="1"/>
  <c r="G2769" i="1" s="1"/>
  <c r="F2766" i="1"/>
  <c r="G2766" i="1" s="1"/>
  <c r="F2744" i="1"/>
  <c r="G2744" i="1" s="1"/>
  <c r="F2741" i="1"/>
  <c r="G2741" i="1" s="1"/>
  <c r="F2723" i="1"/>
  <c r="G2723" i="1" s="1"/>
  <c r="F2709" i="1"/>
  <c r="G2709" i="1" s="1"/>
  <c r="F2706" i="1"/>
  <c r="G2706" i="1" s="1"/>
  <c r="F2703" i="1"/>
  <c r="G2703" i="1" s="1"/>
  <c r="F2695" i="1"/>
  <c r="G2695" i="1" s="1"/>
  <c r="F2636" i="1"/>
  <c r="G2636" i="1" s="1"/>
  <c r="F2620" i="1"/>
  <c r="G2620" i="1" s="1"/>
  <c r="C2619" i="1"/>
  <c r="F2610" i="1"/>
  <c r="G2610" i="1" s="1"/>
  <c r="F2607" i="1"/>
  <c r="G2607" i="1" s="1"/>
  <c r="C2591" i="1"/>
  <c r="F2586" i="1"/>
  <c r="G2586" i="1" s="1"/>
  <c r="F2557" i="1"/>
  <c r="G2557" i="1" s="1"/>
  <c r="F2549" i="1"/>
  <c r="G2549" i="1" s="1"/>
  <c r="C2521" i="1"/>
  <c r="F2316" i="1"/>
  <c r="G2316" i="1" s="1"/>
  <c r="F2278" i="1"/>
  <c r="G2278" i="1" s="1"/>
  <c r="C2201" i="1"/>
  <c r="C2169" i="1"/>
  <c r="C2063" i="1"/>
  <c r="F2835" i="1"/>
  <c r="G2835" i="1" s="1"/>
  <c r="F2823" i="1"/>
  <c r="G2823" i="1" s="1"/>
  <c r="F2809" i="1"/>
  <c r="G2809" i="1" s="1"/>
  <c r="F2801" i="1"/>
  <c r="G2801" i="1" s="1"/>
  <c r="F2798" i="1"/>
  <c r="G2798" i="1" s="1"/>
  <c r="F2774" i="1"/>
  <c r="G2774" i="1" s="1"/>
  <c r="F2756" i="1"/>
  <c r="G2756" i="1" s="1"/>
  <c r="F2732" i="1"/>
  <c r="G2732" i="1" s="1"/>
  <c r="F2700" i="1"/>
  <c r="G2700" i="1" s="1"/>
  <c r="F2658" i="1"/>
  <c r="G2658" i="1" s="1"/>
  <c r="F2644" i="1"/>
  <c r="G2644" i="1" s="1"/>
  <c r="C2639" i="1"/>
  <c r="F2625" i="1"/>
  <c r="G2625" i="1" s="1"/>
  <c r="F2568" i="1"/>
  <c r="G2568" i="1" s="1"/>
  <c r="C2537" i="1"/>
  <c r="F2519" i="1"/>
  <c r="G2519" i="1" s="1"/>
  <c r="F2489" i="1"/>
  <c r="G2489" i="1" s="1"/>
  <c r="C2461" i="1"/>
  <c r="F2419" i="1"/>
  <c r="G2419" i="1" s="1"/>
  <c r="F2400" i="1"/>
  <c r="G2400" i="1" s="1"/>
  <c r="F2397" i="1"/>
  <c r="G2397" i="1" s="1"/>
  <c r="F2380" i="1"/>
  <c r="G2380" i="1" s="1"/>
  <c r="F2347" i="1"/>
  <c r="G2347" i="1" s="1"/>
  <c r="C2343" i="1"/>
  <c r="F2330" i="1"/>
  <c r="G2330" i="1" s="1"/>
  <c r="F2320" i="1"/>
  <c r="G2320" i="1" s="1"/>
  <c r="C2313" i="1"/>
  <c r="F2307" i="1"/>
  <c r="G2307" i="1" s="1"/>
  <c r="F2303" i="1"/>
  <c r="G2303" i="1" s="1"/>
  <c r="F2262" i="1"/>
  <c r="G2262" i="1" s="1"/>
  <c r="F2251" i="1"/>
  <c r="G2251" i="1" s="1"/>
  <c r="F2242" i="1"/>
  <c r="G2242" i="1" s="1"/>
  <c r="C2214" i="1"/>
  <c r="F2210" i="1"/>
  <c r="G2210" i="1" s="1"/>
  <c r="F2181" i="1"/>
  <c r="G2181" i="1" s="1"/>
  <c r="C2168" i="1"/>
  <c r="C2120" i="1"/>
  <c r="F2194" i="1"/>
  <c r="G2194" i="1" s="1"/>
  <c r="F2136" i="1"/>
  <c r="G2136" i="1" s="1"/>
  <c r="C2045" i="1"/>
  <c r="F2042" i="1"/>
  <c r="G2042" i="1" s="1"/>
  <c r="F1997" i="1"/>
  <c r="G1997" i="1" s="1"/>
  <c r="F1987" i="1"/>
  <c r="G1987" i="1" s="1"/>
  <c r="F1967" i="1"/>
  <c r="G1967" i="1" s="1"/>
  <c r="F1922" i="1"/>
  <c r="G1922" i="1" s="1"/>
  <c r="F1914" i="1"/>
  <c r="G1914" i="1" s="1"/>
  <c r="F1904" i="1"/>
  <c r="G1904" i="1" s="1"/>
  <c r="C1878" i="1"/>
  <c r="F1873" i="1"/>
  <c r="G1873" i="1" s="1"/>
  <c r="F1847" i="1"/>
  <c r="G1847" i="1" s="1"/>
  <c r="F1837" i="1"/>
  <c r="G1837" i="1" s="1"/>
  <c r="C1754" i="1"/>
  <c r="C1702" i="1"/>
  <c r="F1699" i="1"/>
  <c r="G1699" i="1" s="1"/>
  <c r="C1686" i="1"/>
  <c r="C1672" i="1"/>
  <c r="F1629" i="1"/>
  <c r="G1629" i="1" s="1"/>
  <c r="C1549" i="1"/>
  <c r="F1996" i="1"/>
  <c r="G1996" i="1" s="1"/>
  <c r="F1941" i="1"/>
  <c r="G1941" i="1" s="1"/>
  <c r="C1928" i="1"/>
  <c r="F1777" i="1"/>
  <c r="G1777" i="1" s="1"/>
  <c r="C1637" i="1"/>
  <c r="C1588" i="1"/>
  <c r="C1561" i="1"/>
  <c r="C1533" i="1"/>
  <c r="C1698" i="1"/>
  <c r="C1652" i="1"/>
  <c r="F1591" i="1"/>
  <c r="G1591" i="1" s="1"/>
  <c r="C1589" i="1"/>
  <c r="F1570" i="1"/>
  <c r="G1570" i="1" s="1"/>
  <c r="F2253" i="1"/>
  <c r="G2253" i="1" s="1"/>
  <c r="F2217" i="1"/>
  <c r="G2217" i="1" s="1"/>
  <c r="F2190" i="1"/>
  <c r="G2190" i="1" s="1"/>
  <c r="F2179" i="1"/>
  <c r="G2179" i="1" s="1"/>
  <c r="C2174" i="1"/>
  <c r="F2091" i="1"/>
  <c r="G2091" i="1" s="1"/>
  <c r="F2080" i="1"/>
  <c r="G2080" i="1" s="1"/>
  <c r="F2055" i="1"/>
  <c r="G2055" i="1" s="1"/>
  <c r="F2051" i="1"/>
  <c r="G2051" i="1" s="1"/>
  <c r="F2044" i="1"/>
  <c r="G2044" i="1" s="1"/>
  <c r="C2013" i="1"/>
  <c r="F2010" i="1"/>
  <c r="G2010" i="1" s="1"/>
  <c r="F1976" i="1"/>
  <c r="G1976" i="1" s="1"/>
  <c r="F1973" i="1"/>
  <c r="G1973" i="1" s="1"/>
  <c r="F1962" i="1"/>
  <c r="G1962" i="1" s="1"/>
  <c r="F1943" i="1"/>
  <c r="G1943" i="1" s="1"/>
  <c r="F1931" i="1"/>
  <c r="G1931" i="1" s="1"/>
  <c r="F1920" i="1"/>
  <c r="G1920" i="1" s="1"/>
  <c r="F1902" i="1"/>
  <c r="G1902" i="1" s="1"/>
  <c r="C1888" i="1"/>
  <c r="F1849" i="1"/>
  <c r="G1849" i="1" s="1"/>
  <c r="F1845" i="1"/>
  <c r="G1845" i="1" s="1"/>
  <c r="F1810" i="1"/>
  <c r="G1810" i="1" s="1"/>
  <c r="F1743" i="1"/>
  <c r="G1743" i="1" s="1"/>
  <c r="C1680" i="1"/>
  <c r="C1641" i="1"/>
  <c r="C1580" i="1"/>
  <c r="F2212" i="1"/>
  <c r="G2212" i="1" s="1"/>
  <c r="F2176" i="1"/>
  <c r="G2176" i="1" s="1"/>
  <c r="F2166" i="1"/>
  <c r="G2166" i="1" s="1"/>
  <c r="F2125" i="1"/>
  <c r="G2125" i="1" s="1"/>
  <c r="F2105" i="1"/>
  <c r="G2105" i="1" s="1"/>
  <c r="C2104" i="1"/>
  <c r="F2052" i="1"/>
  <c r="G2052" i="1" s="1"/>
  <c r="F2034" i="1"/>
  <c r="G2034" i="1" s="1"/>
  <c r="C2014" i="1"/>
  <c r="C2008" i="1"/>
  <c r="F1999" i="1"/>
  <c r="G1999" i="1" s="1"/>
  <c r="F1992" i="1"/>
  <c r="G1992" i="1" s="1"/>
  <c r="F1947" i="1"/>
  <c r="G1947" i="1" s="1"/>
  <c r="F1924" i="1"/>
  <c r="G1924" i="1" s="1"/>
  <c r="F1910" i="1"/>
  <c r="G1910" i="1" s="1"/>
  <c r="F1907" i="1"/>
  <c r="G1907" i="1" s="1"/>
  <c r="C1906" i="1"/>
  <c r="F1896" i="1"/>
  <c r="G1896" i="1" s="1"/>
  <c r="F1885" i="1"/>
  <c r="G1885" i="1" s="1"/>
  <c r="F1827" i="1"/>
  <c r="G1827" i="1" s="1"/>
  <c r="F1811" i="1"/>
  <c r="G1811" i="1" s="1"/>
  <c r="F1712" i="1"/>
  <c r="G1712" i="1" s="1"/>
  <c r="F1709" i="1"/>
  <c r="G1709" i="1" s="1"/>
  <c r="F1677" i="1"/>
  <c r="G1677" i="1" s="1"/>
  <c r="F1647" i="1"/>
  <c r="G1647" i="1" s="1"/>
  <c r="F1638" i="1"/>
  <c r="G1638" i="1" s="1"/>
  <c r="F1617" i="1"/>
  <c r="G1617" i="1" s="1"/>
  <c r="F1607" i="1"/>
  <c r="G1607" i="1" s="1"/>
  <c r="F1597" i="1"/>
  <c r="G1597" i="1" s="1"/>
  <c r="C1972" i="1"/>
  <c r="F1960" i="1"/>
  <c r="G1960" i="1" s="1"/>
  <c r="F1950" i="1"/>
  <c r="G1950" i="1" s="1"/>
  <c r="F1938" i="1"/>
  <c r="G1938" i="1" s="1"/>
  <c r="F1897" i="1"/>
  <c r="G1897" i="1" s="1"/>
  <c r="F1833" i="1"/>
  <c r="G1833" i="1" s="1"/>
  <c r="F1824" i="1"/>
  <c r="G1824" i="1" s="1"/>
  <c r="F1793" i="1"/>
  <c r="G1793" i="1" s="1"/>
  <c r="F1789" i="1"/>
  <c r="G1789" i="1" s="1"/>
  <c r="C1772" i="1"/>
  <c r="F1769" i="1"/>
  <c r="G1769" i="1" s="1"/>
  <c r="F1755" i="1"/>
  <c r="G1755" i="1" s="1"/>
  <c r="F1751" i="1"/>
  <c r="G1751" i="1" s="1"/>
  <c r="F1741" i="1"/>
  <c r="G1741" i="1" s="1"/>
  <c r="F1698" i="1"/>
  <c r="G1698" i="1" s="1"/>
  <c r="F1694" i="1"/>
  <c r="G1694" i="1" s="1"/>
  <c r="F1679" i="1"/>
  <c r="G1679" i="1" s="1"/>
  <c r="C1670" i="1"/>
  <c r="C1657" i="1"/>
  <c r="F1613" i="1"/>
  <c r="G1613" i="1" s="1"/>
  <c r="C1605" i="1"/>
  <c r="C1584" i="1"/>
  <c r="C1569" i="1"/>
  <c r="F1603" i="1"/>
  <c r="G1603" i="1" s="1"/>
  <c r="F1560" i="1"/>
  <c r="G1560" i="1" s="1"/>
  <c r="C1495" i="1"/>
  <c r="F1479" i="1"/>
  <c r="G1479" i="1" s="1"/>
  <c r="F1465" i="1"/>
  <c r="G1465" i="1" s="1"/>
  <c r="F1430" i="1"/>
  <c r="G1430" i="1" s="1"/>
  <c r="F1409" i="1"/>
  <c r="G1409" i="1" s="1"/>
  <c r="F1356" i="1"/>
  <c r="G1356" i="1" s="1"/>
  <c r="F1327" i="1"/>
  <c r="G1327" i="1" s="1"/>
  <c r="C1263" i="1"/>
  <c r="F1247" i="1"/>
  <c r="G1247" i="1" s="1"/>
  <c r="F1173" i="1"/>
  <c r="G1173" i="1" s="1"/>
  <c r="C1159" i="1"/>
  <c r="F1139" i="1"/>
  <c r="G1139" i="1" s="1"/>
  <c r="F1107" i="1"/>
  <c r="G1107" i="1" s="1"/>
  <c r="F1062" i="1"/>
  <c r="G1062" i="1" s="1"/>
  <c r="F1055" i="1"/>
  <c r="G1055" i="1" s="1"/>
  <c r="F1025" i="1"/>
  <c r="G1025" i="1" s="1"/>
  <c r="F1344" i="1"/>
  <c r="G1344" i="1" s="1"/>
  <c r="F1191" i="1"/>
  <c r="G1191" i="1" s="1"/>
  <c r="C996" i="1"/>
  <c r="C960" i="1"/>
  <c r="C1139" i="1"/>
  <c r="C1114" i="1"/>
  <c r="F1661" i="1"/>
  <c r="G1661" i="1" s="1"/>
  <c r="F1619" i="1"/>
  <c r="G1619" i="1" s="1"/>
  <c r="F1605" i="1"/>
  <c r="G1605" i="1" s="1"/>
  <c r="F1604" i="1"/>
  <c r="G1604" i="1" s="1"/>
  <c r="F1574" i="1"/>
  <c r="G1574" i="1" s="1"/>
  <c r="F1571" i="1"/>
  <c r="G1571" i="1" s="1"/>
  <c r="F1566" i="1"/>
  <c r="G1566" i="1" s="1"/>
  <c r="C1531" i="1"/>
  <c r="F1490" i="1"/>
  <c r="G1490" i="1" s="1"/>
  <c r="C1413" i="1"/>
  <c r="C1409" i="1"/>
  <c r="F1331" i="1"/>
  <c r="G1331" i="1" s="1"/>
  <c r="F1316" i="1"/>
  <c r="G1316" i="1" s="1"/>
  <c r="F1293" i="1"/>
  <c r="G1293" i="1" s="1"/>
  <c r="F1292" i="1"/>
  <c r="G1292" i="1" s="1"/>
  <c r="F1283" i="1"/>
  <c r="G1283" i="1" s="1"/>
  <c r="C1195" i="1"/>
  <c r="F1185" i="1"/>
  <c r="G1185" i="1" s="1"/>
  <c r="F963" i="1"/>
  <c r="G963" i="1" s="1"/>
  <c r="F1626" i="1"/>
  <c r="G1626" i="1" s="1"/>
  <c r="C1431" i="1"/>
  <c r="C1401" i="1"/>
  <c r="C1393" i="1"/>
  <c r="C1385" i="1"/>
  <c r="C1377" i="1"/>
  <c r="C1357" i="1"/>
  <c r="F1320" i="1"/>
  <c r="G1320" i="1" s="1"/>
  <c r="F1294" i="1"/>
  <c r="G1294" i="1" s="1"/>
  <c r="F1262" i="1"/>
  <c r="G1262" i="1" s="1"/>
  <c r="F1235" i="1"/>
  <c r="G1235" i="1" s="1"/>
  <c r="C1210" i="1"/>
  <c r="C1209" i="1"/>
  <c r="F1189" i="1"/>
  <c r="G1189" i="1" s="1"/>
  <c r="F1149" i="1"/>
  <c r="G1149" i="1" s="1"/>
  <c r="F1067" i="1"/>
  <c r="G1067" i="1" s="1"/>
  <c r="F1048" i="1"/>
  <c r="G1048" i="1" s="1"/>
  <c r="C1517" i="1"/>
  <c r="F1500" i="1"/>
  <c r="G1500" i="1" s="1"/>
  <c r="C1497" i="1"/>
  <c r="F1474" i="1"/>
  <c r="G1474" i="1" s="1"/>
  <c r="F1438" i="1"/>
  <c r="G1438" i="1" s="1"/>
  <c r="C1303" i="1"/>
  <c r="F1276" i="1"/>
  <c r="G1276" i="1" s="1"/>
  <c r="F1209" i="1"/>
  <c r="G1209" i="1" s="1"/>
  <c r="F1196" i="1"/>
  <c r="G1196" i="1" s="1"/>
  <c r="F1183" i="1"/>
  <c r="G1183" i="1" s="1"/>
  <c r="C1513" i="1"/>
  <c r="C1447" i="1"/>
  <c r="C1439" i="1"/>
  <c r="F1241" i="1"/>
  <c r="G1241" i="1" s="1"/>
  <c r="C900" i="1"/>
  <c r="C1501" i="1"/>
  <c r="C1459" i="1"/>
  <c r="F1305" i="1"/>
  <c r="G1305" i="1" s="1"/>
  <c r="F1236" i="1"/>
  <c r="G1236" i="1" s="1"/>
  <c r="F1179" i="1"/>
  <c r="G1179" i="1" s="1"/>
  <c r="F1142" i="1"/>
  <c r="G1142" i="1" s="1"/>
  <c r="F1043" i="1"/>
  <c r="G1043" i="1" s="1"/>
  <c r="F1007" i="1"/>
  <c r="G1007" i="1" s="1"/>
  <c r="F996" i="1"/>
  <c r="G996" i="1" s="1"/>
  <c r="F982" i="1"/>
  <c r="G982" i="1" s="1"/>
  <c r="F948" i="1"/>
  <c r="G948" i="1" s="1"/>
  <c r="F933" i="1"/>
  <c r="G933" i="1" s="1"/>
  <c r="F911" i="1"/>
  <c r="G911" i="1" s="1"/>
  <c r="F900" i="1"/>
  <c r="G900" i="1" s="1"/>
  <c r="F876" i="1"/>
  <c r="G876" i="1" s="1"/>
  <c r="F863" i="1"/>
  <c r="G863" i="1" s="1"/>
  <c r="F824" i="1"/>
  <c r="G824" i="1" s="1"/>
  <c r="F817" i="1"/>
  <c r="G817" i="1" s="1"/>
  <c r="F793" i="1"/>
  <c r="G793" i="1" s="1"/>
  <c r="C721" i="1"/>
  <c r="F663" i="1"/>
  <c r="G663" i="1" s="1"/>
  <c r="F661" i="1"/>
  <c r="G661" i="1" s="1"/>
  <c r="F650" i="1"/>
  <c r="G650" i="1" s="1"/>
  <c r="F615" i="1"/>
  <c r="G615" i="1" s="1"/>
  <c r="C611" i="1"/>
  <c r="C371" i="1"/>
  <c r="C41" i="1"/>
  <c r="F858" i="1"/>
  <c r="G858" i="1" s="1"/>
  <c r="F1014" i="1"/>
  <c r="G1014" i="1" s="1"/>
  <c r="F998" i="1"/>
  <c r="G998" i="1" s="1"/>
  <c r="F980" i="1"/>
  <c r="G980" i="1" s="1"/>
  <c r="C958" i="1"/>
  <c r="F897" i="1"/>
  <c r="G897" i="1" s="1"/>
  <c r="C893" i="1"/>
  <c r="F868" i="1"/>
  <c r="G868" i="1" s="1"/>
  <c r="F856" i="1"/>
  <c r="G856" i="1" s="1"/>
  <c r="F807" i="1"/>
  <c r="G807" i="1" s="1"/>
  <c r="F800" i="1"/>
  <c r="G800" i="1" s="1"/>
  <c r="F797" i="1"/>
  <c r="G797" i="1" s="1"/>
  <c r="F768" i="1"/>
  <c r="G768" i="1" s="1"/>
  <c r="F759" i="1"/>
  <c r="G759" i="1" s="1"/>
  <c r="F756" i="1"/>
  <c r="G756" i="1" s="1"/>
  <c r="F753" i="1"/>
  <c r="G753" i="1" s="1"/>
  <c r="F729" i="1"/>
  <c r="G729" i="1" s="1"/>
  <c r="F722" i="1"/>
  <c r="G722" i="1" s="1"/>
  <c r="F700" i="1"/>
  <c r="G700" i="1" s="1"/>
  <c r="F697" i="1"/>
  <c r="G697" i="1" s="1"/>
  <c r="F674" i="1"/>
  <c r="G674" i="1" s="1"/>
  <c r="C673" i="1"/>
  <c r="F647" i="1"/>
  <c r="G647" i="1" s="1"/>
  <c r="F613" i="1"/>
  <c r="G613" i="1" s="1"/>
  <c r="F590" i="1"/>
  <c r="G590" i="1" s="1"/>
  <c r="F540" i="1"/>
  <c r="G540" i="1" s="1"/>
  <c r="F444" i="1"/>
  <c r="G444" i="1" s="1"/>
  <c r="F1028" i="1"/>
  <c r="G1028" i="1" s="1"/>
  <c r="F977" i="1"/>
  <c r="G977" i="1" s="1"/>
  <c r="C952" i="1"/>
  <c r="C926" i="1"/>
  <c r="F912" i="1"/>
  <c r="G912" i="1" s="1"/>
  <c r="F884" i="1"/>
  <c r="G884" i="1" s="1"/>
  <c r="F840" i="1"/>
  <c r="G840" i="1" s="1"/>
  <c r="F832" i="1"/>
  <c r="G832" i="1" s="1"/>
  <c r="F822" i="1"/>
  <c r="G822" i="1" s="1"/>
  <c r="F788" i="1"/>
  <c r="G788" i="1" s="1"/>
  <c r="C781" i="1"/>
  <c r="F775" i="1"/>
  <c r="G775" i="1" s="1"/>
  <c r="F762" i="1"/>
  <c r="G762" i="1" s="1"/>
  <c r="C743" i="1"/>
  <c r="F736" i="1"/>
  <c r="G736" i="1" s="1"/>
  <c r="F723" i="1"/>
  <c r="G723" i="1" s="1"/>
  <c r="F689" i="1"/>
  <c r="G689" i="1" s="1"/>
  <c r="F676" i="1"/>
  <c r="G676" i="1" s="1"/>
  <c r="F666" i="1"/>
  <c r="G666" i="1" s="1"/>
  <c r="F655" i="1"/>
  <c r="G655" i="1" s="1"/>
  <c r="F629" i="1"/>
  <c r="G629" i="1" s="1"/>
  <c r="F623" i="1"/>
  <c r="G623" i="1" s="1"/>
  <c r="F620" i="1"/>
  <c r="G620" i="1" s="1"/>
  <c r="F603" i="1"/>
  <c r="G603" i="1" s="1"/>
  <c r="F595" i="1"/>
  <c r="G595" i="1" s="1"/>
  <c r="F591" i="1"/>
  <c r="G591" i="1" s="1"/>
  <c r="C552" i="1"/>
  <c r="C541" i="1"/>
  <c r="C445" i="1"/>
  <c r="F70" i="1"/>
  <c r="G70" i="1" s="1"/>
  <c r="C52" i="1"/>
  <c r="F51" i="1"/>
  <c r="G51" i="1" s="1"/>
  <c r="F854" i="1"/>
  <c r="G854" i="1" s="1"/>
  <c r="C665" i="1"/>
  <c r="C664" i="1"/>
  <c r="C407" i="1"/>
  <c r="C241" i="1"/>
  <c r="F1012" i="1"/>
  <c r="G1012" i="1" s="1"/>
  <c r="F1006" i="1"/>
  <c r="G1006" i="1" s="1"/>
  <c r="F981" i="1"/>
  <c r="G981" i="1" s="1"/>
  <c r="F927" i="1"/>
  <c r="G927" i="1" s="1"/>
  <c r="F885" i="1"/>
  <c r="G885" i="1" s="1"/>
  <c r="F862" i="1"/>
  <c r="G862" i="1" s="1"/>
  <c r="F760" i="1"/>
  <c r="G760" i="1" s="1"/>
  <c r="C713" i="1"/>
  <c r="F701" i="1"/>
  <c r="G701" i="1" s="1"/>
  <c r="F687" i="1"/>
  <c r="G687" i="1" s="1"/>
  <c r="F596" i="1"/>
  <c r="G596" i="1" s="1"/>
  <c r="F569" i="1"/>
  <c r="G569" i="1" s="1"/>
  <c r="F544" i="1"/>
  <c r="G544" i="1" s="1"/>
  <c r="F533" i="1"/>
  <c r="G533" i="1" s="1"/>
  <c r="C359" i="1"/>
  <c r="C74" i="1"/>
  <c r="C455" i="1"/>
  <c r="C245" i="1"/>
  <c r="F936" i="1"/>
  <c r="G936" i="1" s="1"/>
  <c r="F922" i="1"/>
  <c r="G922" i="1" s="1"/>
  <c r="F896" i="1"/>
  <c r="G896" i="1" s="1"/>
  <c r="F886" i="1"/>
  <c r="G886" i="1" s="1"/>
  <c r="F879" i="1"/>
  <c r="G879" i="1" s="1"/>
  <c r="F873" i="1"/>
  <c r="G873" i="1" s="1"/>
  <c r="C837" i="1"/>
  <c r="F806" i="1"/>
  <c r="G806" i="1" s="1"/>
  <c r="F780" i="1"/>
  <c r="G780" i="1" s="1"/>
  <c r="F752" i="1"/>
  <c r="G752" i="1" s="1"/>
  <c r="F728" i="1"/>
  <c r="G728" i="1" s="1"/>
  <c r="F708" i="1"/>
  <c r="G708" i="1" s="1"/>
  <c r="F696" i="1"/>
  <c r="G696" i="1" s="1"/>
  <c r="F693" i="1"/>
  <c r="G693" i="1" s="1"/>
  <c r="F684" i="1"/>
  <c r="G684" i="1" s="1"/>
  <c r="F680" i="1"/>
  <c r="G680" i="1" s="1"/>
  <c r="F649" i="1"/>
  <c r="G649" i="1" s="1"/>
  <c r="F645" i="1"/>
  <c r="G645" i="1" s="1"/>
  <c r="F578" i="1"/>
  <c r="G578" i="1" s="1"/>
  <c r="F542" i="1"/>
  <c r="G542" i="1" s="1"/>
  <c r="C537" i="1"/>
  <c r="C138" i="1"/>
  <c r="F574" i="1"/>
  <c r="G574" i="1" s="1"/>
  <c r="F508" i="1"/>
  <c r="G508" i="1" s="1"/>
  <c r="C495" i="1"/>
  <c r="C389" i="1"/>
  <c r="F382" i="1"/>
  <c r="G382" i="1" s="1"/>
  <c r="F333" i="1"/>
  <c r="G333" i="1" s="1"/>
  <c r="F288" i="1"/>
  <c r="G288" i="1" s="1"/>
  <c r="F280" i="1"/>
  <c r="G280" i="1" s="1"/>
  <c r="C262" i="1"/>
  <c r="F256" i="1"/>
  <c r="G256" i="1" s="1"/>
  <c r="F249" i="1"/>
  <c r="G249" i="1" s="1"/>
  <c r="F242" i="1"/>
  <c r="G242" i="1" s="1"/>
  <c r="F216" i="1"/>
  <c r="G216" i="1" s="1"/>
  <c r="F213" i="1"/>
  <c r="G213" i="1" s="1"/>
  <c r="F173" i="1"/>
  <c r="G173" i="1" s="1"/>
  <c r="F163" i="1"/>
  <c r="G163" i="1" s="1"/>
  <c r="F160" i="1"/>
  <c r="G160" i="1" s="1"/>
  <c r="F154" i="1"/>
  <c r="G154" i="1" s="1"/>
  <c r="F101" i="1"/>
  <c r="G101" i="1" s="1"/>
  <c r="F67" i="1"/>
  <c r="G67" i="1" s="1"/>
  <c r="F63" i="1"/>
  <c r="G63" i="1" s="1"/>
  <c r="F31" i="1"/>
  <c r="G31" i="1" s="1"/>
  <c r="F20" i="1"/>
  <c r="G20" i="1" s="1"/>
  <c r="C486" i="1"/>
  <c r="C200" i="1"/>
  <c r="C150" i="1"/>
  <c r="F509" i="1"/>
  <c r="G509" i="1" s="1"/>
  <c r="F468" i="1"/>
  <c r="G468" i="1" s="1"/>
  <c r="F460" i="1"/>
  <c r="G460" i="1" s="1"/>
  <c r="F451" i="1"/>
  <c r="G451" i="1" s="1"/>
  <c r="C439" i="1"/>
  <c r="F433" i="1"/>
  <c r="G433" i="1" s="1"/>
  <c r="F426" i="1"/>
  <c r="G426" i="1" s="1"/>
  <c r="F354" i="1"/>
  <c r="G354" i="1" s="1"/>
  <c r="F344" i="1"/>
  <c r="G344" i="1" s="1"/>
  <c r="F317" i="1"/>
  <c r="G317" i="1" s="1"/>
  <c r="F290" i="1"/>
  <c r="G290" i="1" s="1"/>
  <c r="F250" i="1"/>
  <c r="G250" i="1" s="1"/>
  <c r="F237" i="1"/>
  <c r="G237" i="1" s="1"/>
  <c r="F214" i="1"/>
  <c r="G214" i="1" s="1"/>
  <c r="F208" i="1"/>
  <c r="G208" i="1" s="1"/>
  <c r="F189" i="1"/>
  <c r="G189" i="1" s="1"/>
  <c r="F183" i="1"/>
  <c r="G183" i="1" s="1"/>
  <c r="F174" i="1"/>
  <c r="G174" i="1" s="1"/>
  <c r="F171" i="1"/>
  <c r="G171" i="1" s="1"/>
  <c r="F155" i="1"/>
  <c r="G155" i="1" s="1"/>
  <c r="F152" i="1"/>
  <c r="G152" i="1" s="1"/>
  <c r="F144" i="1"/>
  <c r="G144" i="1" s="1"/>
  <c r="F134" i="1"/>
  <c r="G134" i="1" s="1"/>
  <c r="F77" i="1"/>
  <c r="G77" i="1" s="1"/>
  <c r="F48" i="1"/>
  <c r="G48" i="1" s="1"/>
  <c r="F32" i="1"/>
  <c r="G32" i="1" s="1"/>
  <c r="F24" i="1"/>
  <c r="G24" i="1" s="1"/>
  <c r="F541" i="1"/>
  <c r="G541" i="1" s="1"/>
  <c r="F538" i="1"/>
  <c r="G538" i="1" s="1"/>
  <c r="F537" i="1"/>
  <c r="G537" i="1" s="1"/>
  <c r="F516" i="1"/>
  <c r="G516" i="1" s="1"/>
  <c r="F512" i="1"/>
  <c r="G512" i="1" s="1"/>
  <c r="F494" i="1"/>
  <c r="G494" i="1" s="1"/>
  <c r="F388" i="1"/>
  <c r="G388" i="1" s="1"/>
  <c r="F384" i="1"/>
  <c r="G384" i="1" s="1"/>
  <c r="F368" i="1"/>
  <c r="G368" i="1" s="1"/>
  <c r="C357" i="1"/>
  <c r="F325" i="1"/>
  <c r="G325" i="1" s="1"/>
  <c r="F291" i="1"/>
  <c r="G291" i="1" s="1"/>
  <c r="C289" i="1"/>
  <c r="F285" i="1"/>
  <c r="G285" i="1" s="1"/>
  <c r="F261" i="1"/>
  <c r="G261" i="1" s="1"/>
  <c r="C21" i="1"/>
  <c r="F573" i="1"/>
  <c r="G573" i="1" s="1"/>
  <c r="F504" i="1"/>
  <c r="G504" i="1" s="1"/>
  <c r="F501" i="1"/>
  <c r="G501" i="1" s="1"/>
  <c r="F458" i="1"/>
  <c r="G458" i="1" s="1"/>
  <c r="C440" i="1"/>
  <c r="F410" i="1"/>
  <c r="G410" i="1" s="1"/>
  <c r="F378" i="1"/>
  <c r="G378" i="1" s="1"/>
  <c r="F348" i="1"/>
  <c r="G348" i="1" s="1"/>
  <c r="F342" i="1"/>
  <c r="G342" i="1" s="1"/>
  <c r="F338" i="1"/>
  <c r="G338" i="1" s="1"/>
  <c r="F310" i="1"/>
  <c r="G310" i="1" s="1"/>
  <c r="F307" i="1"/>
  <c r="G307" i="1" s="1"/>
  <c r="F303" i="1"/>
  <c r="G303" i="1" s="1"/>
  <c r="F300" i="1"/>
  <c r="G300" i="1" s="1"/>
  <c r="F286" i="1"/>
  <c r="G286" i="1" s="1"/>
  <c r="F282" i="1"/>
  <c r="G282" i="1" s="1"/>
  <c r="F248" i="1"/>
  <c r="G248" i="1" s="1"/>
  <c r="F238" i="1"/>
  <c r="G238" i="1" s="1"/>
  <c r="F224" i="1"/>
  <c r="G224" i="1" s="1"/>
  <c r="F212" i="1"/>
  <c r="G212" i="1" s="1"/>
  <c r="C202" i="1"/>
  <c r="F162" i="1"/>
  <c r="G162" i="1" s="1"/>
  <c r="F159" i="1"/>
  <c r="G159" i="1" s="1"/>
  <c r="F149" i="1"/>
  <c r="G149" i="1" s="1"/>
  <c r="F116" i="1"/>
  <c r="G116" i="1" s="1"/>
  <c r="F107" i="1"/>
  <c r="G107" i="1" s="1"/>
  <c r="F90" i="1"/>
  <c r="G90" i="1" s="1"/>
  <c r="F83" i="1"/>
  <c r="G83" i="1" s="1"/>
  <c r="F62" i="1"/>
  <c r="G62" i="1" s="1"/>
  <c r="F30" i="1"/>
  <c r="G30" i="1" s="1"/>
  <c r="F520" i="1"/>
  <c r="G520" i="1" s="1"/>
  <c r="C423" i="1"/>
  <c r="F420" i="1"/>
  <c r="G420" i="1" s="1"/>
  <c r="F230" i="1"/>
  <c r="G230" i="1" s="1"/>
  <c r="F220" i="1"/>
  <c r="G220" i="1" s="1"/>
  <c r="F191" i="1"/>
  <c r="G191" i="1" s="1"/>
  <c r="F187" i="1"/>
  <c r="G187" i="1" s="1"/>
  <c r="F28" i="1"/>
  <c r="G28" i="1" s="1"/>
  <c r="F3113" i="1"/>
  <c r="G3113" i="1" s="1"/>
  <c r="F3096" i="1"/>
  <c r="G3096" i="1" s="1"/>
  <c r="F3080" i="1"/>
  <c r="G3080" i="1" s="1"/>
  <c r="F3079" i="1"/>
  <c r="G3079" i="1" s="1"/>
  <c r="F3074" i="1"/>
  <c r="G3074" i="1" s="1"/>
  <c r="F3065" i="1"/>
  <c r="G3065" i="1" s="1"/>
  <c r="C3060" i="1"/>
  <c r="F3056" i="1"/>
  <c r="G3056" i="1" s="1"/>
  <c r="F3041" i="1"/>
  <c r="G3041" i="1" s="1"/>
  <c r="F3034" i="1"/>
  <c r="G3034" i="1" s="1"/>
  <c r="F3029" i="1"/>
  <c r="G3029" i="1" s="1"/>
  <c r="F3014" i="1"/>
  <c r="G3014" i="1" s="1"/>
  <c r="F3009" i="1"/>
  <c r="G3009" i="1" s="1"/>
  <c r="F2976" i="1"/>
  <c r="G2976" i="1" s="1"/>
  <c r="C2974" i="1"/>
  <c r="F2965" i="1"/>
  <c r="G2965" i="1" s="1"/>
  <c r="F2948" i="1"/>
  <c r="G2948" i="1" s="1"/>
  <c r="F2940" i="1"/>
  <c r="G2940" i="1" s="1"/>
  <c r="F2926" i="1"/>
  <c r="G2926" i="1" s="1"/>
  <c r="F2918" i="1"/>
  <c r="G2918" i="1" s="1"/>
  <c r="F2900" i="1"/>
  <c r="G2900" i="1" s="1"/>
  <c r="F2896" i="1"/>
  <c r="G2896" i="1" s="1"/>
  <c r="F2892" i="1"/>
  <c r="G2892" i="1" s="1"/>
  <c r="F2863" i="1"/>
  <c r="G2863" i="1" s="1"/>
  <c r="F2839" i="1"/>
  <c r="G2839" i="1" s="1"/>
  <c r="C2808" i="1"/>
  <c r="C2721" i="1"/>
  <c r="C3108" i="1"/>
  <c r="C3096" i="1"/>
  <c r="F3090" i="1"/>
  <c r="G3090" i="1" s="1"/>
  <c r="F3082" i="1"/>
  <c r="G3082" i="1" s="1"/>
  <c r="F3069" i="1"/>
  <c r="G3069" i="1" s="1"/>
  <c r="F3066" i="1"/>
  <c r="G3066" i="1" s="1"/>
  <c r="F3052" i="1"/>
  <c r="G3052" i="1" s="1"/>
  <c r="F3042" i="1"/>
  <c r="G3042" i="1" s="1"/>
  <c r="F3022" i="1"/>
  <c r="G3022" i="1" s="1"/>
  <c r="F3021" i="1"/>
  <c r="G3021" i="1" s="1"/>
  <c r="F3015" i="1"/>
  <c r="G3015" i="1" s="1"/>
  <c r="C3014" i="1"/>
  <c r="F3010" i="1"/>
  <c r="G3010" i="1" s="1"/>
  <c r="F3006" i="1"/>
  <c r="G3006" i="1" s="1"/>
  <c r="F3005" i="1"/>
  <c r="G3005" i="1" s="1"/>
  <c r="F3001" i="1"/>
  <c r="G3001" i="1" s="1"/>
  <c r="F2996" i="1"/>
  <c r="G2996" i="1" s="1"/>
  <c r="F2992" i="1"/>
  <c r="G2992" i="1" s="1"/>
  <c r="F2969" i="1"/>
  <c r="G2969" i="1" s="1"/>
  <c r="F2963" i="1"/>
  <c r="G2963" i="1" s="1"/>
  <c r="F2955" i="1"/>
  <c r="G2955" i="1" s="1"/>
  <c r="F2905" i="1"/>
  <c r="G2905" i="1" s="1"/>
  <c r="F2877" i="1"/>
  <c r="G2877" i="1" s="1"/>
  <c r="C2840" i="1"/>
  <c r="C2772" i="1"/>
  <c r="C3086" i="1"/>
  <c r="C3046" i="1"/>
  <c r="F3035" i="1"/>
  <c r="G3035" i="1" s="1"/>
  <c r="F2937" i="1"/>
  <c r="G2937" i="1" s="1"/>
  <c r="F2919" i="1"/>
  <c r="G2919" i="1" s="1"/>
  <c r="F2901" i="1"/>
  <c r="G2901" i="1" s="1"/>
  <c r="F3112" i="1"/>
  <c r="G3112" i="1" s="1"/>
  <c r="F3083" i="1"/>
  <c r="G3083" i="1" s="1"/>
  <c r="F3064" i="1"/>
  <c r="G3064" i="1" s="1"/>
  <c r="F3063" i="1"/>
  <c r="G3063" i="1" s="1"/>
  <c r="F3040" i="1"/>
  <c r="G3040" i="1" s="1"/>
  <c r="F3031" i="1"/>
  <c r="G3031" i="1" s="1"/>
  <c r="F3023" i="1"/>
  <c r="G3023" i="1" s="1"/>
  <c r="F3018" i="1"/>
  <c r="G3018" i="1" s="1"/>
  <c r="F3008" i="1"/>
  <c r="G3008" i="1" s="1"/>
  <c r="F3007" i="1"/>
  <c r="G3007" i="1" s="1"/>
  <c r="F2997" i="1"/>
  <c r="G2997" i="1" s="1"/>
  <c r="F2983" i="1"/>
  <c r="G2983" i="1" s="1"/>
  <c r="F2978" i="1"/>
  <c r="G2978" i="1" s="1"/>
  <c r="F2973" i="1"/>
  <c r="G2973" i="1" s="1"/>
  <c r="F2971" i="1"/>
  <c r="G2971" i="1" s="1"/>
  <c r="F2958" i="1"/>
  <c r="G2958" i="1" s="1"/>
  <c r="C2774" i="1"/>
  <c r="C2748" i="1"/>
  <c r="F3109" i="1"/>
  <c r="G3109" i="1" s="1"/>
  <c r="F3095" i="1"/>
  <c r="G3095" i="1" s="1"/>
  <c r="C3092" i="1"/>
  <c r="F3085" i="1"/>
  <c r="G3085" i="1" s="1"/>
  <c r="F3073" i="1"/>
  <c r="G3073" i="1" s="1"/>
  <c r="F3055" i="1"/>
  <c r="G3055" i="1" s="1"/>
  <c r="F3046" i="1"/>
  <c r="G3046" i="1" s="1"/>
  <c r="C3038" i="1"/>
  <c r="F3024" i="1"/>
  <c r="G3024" i="1" s="1"/>
  <c r="F3004" i="1"/>
  <c r="G3004" i="1" s="1"/>
  <c r="F3000" i="1"/>
  <c r="G3000" i="1" s="1"/>
  <c r="F2990" i="1"/>
  <c r="G2990" i="1" s="1"/>
  <c r="F2984" i="1"/>
  <c r="G2984" i="1" s="1"/>
  <c r="F2962" i="1"/>
  <c r="G2962" i="1" s="1"/>
  <c r="F2961" i="1"/>
  <c r="G2961" i="1" s="1"/>
  <c r="F2944" i="1"/>
  <c r="G2944" i="1" s="1"/>
  <c r="F2925" i="1"/>
  <c r="G2925" i="1" s="1"/>
  <c r="F2922" i="1"/>
  <c r="G2922" i="1" s="1"/>
  <c r="F2904" i="1"/>
  <c r="G2904" i="1" s="1"/>
  <c r="F2783" i="1"/>
  <c r="G2783" i="1" s="1"/>
  <c r="C2756" i="1"/>
  <c r="F2960" i="1"/>
  <c r="G2960" i="1" s="1"/>
  <c r="F2945" i="1"/>
  <c r="G2945" i="1" s="1"/>
  <c r="F2936" i="1"/>
  <c r="G2936" i="1" s="1"/>
  <c r="F2928" i="1"/>
  <c r="G2928" i="1" s="1"/>
  <c r="F2906" i="1"/>
  <c r="G2906" i="1" s="1"/>
  <c r="F2897" i="1"/>
  <c r="G2897" i="1" s="1"/>
  <c r="F2874" i="1"/>
  <c r="G2874" i="1" s="1"/>
  <c r="F2864" i="1"/>
  <c r="G2864" i="1" s="1"/>
  <c r="F2860" i="1"/>
  <c r="G2860" i="1" s="1"/>
  <c r="F2850" i="1"/>
  <c r="G2850" i="1" s="1"/>
  <c r="F2849" i="1"/>
  <c r="G2849" i="1" s="1"/>
  <c r="C2822" i="1"/>
  <c r="F2819" i="1"/>
  <c r="G2819" i="1" s="1"/>
  <c r="F2814" i="1"/>
  <c r="G2814" i="1" s="1"/>
  <c r="C2802" i="1"/>
  <c r="F2799" i="1"/>
  <c r="G2799" i="1" s="1"/>
  <c r="F2779" i="1"/>
  <c r="G2779" i="1" s="1"/>
  <c r="C2760" i="1"/>
  <c r="F2753" i="1"/>
  <c r="G2753" i="1" s="1"/>
  <c r="F2742" i="1"/>
  <c r="G2742" i="1" s="1"/>
  <c r="F2733" i="1"/>
  <c r="G2733" i="1" s="1"/>
  <c r="F2729" i="1"/>
  <c r="G2729" i="1" s="1"/>
  <c r="F2699" i="1"/>
  <c r="G2699" i="1" s="1"/>
  <c r="F2674" i="1"/>
  <c r="G2674" i="1" s="1"/>
  <c r="F2665" i="1"/>
  <c r="G2665" i="1" s="1"/>
  <c r="F2660" i="1"/>
  <c r="G2660" i="1" s="1"/>
  <c r="F2553" i="1"/>
  <c r="G2553" i="1" s="1"/>
  <c r="F2545" i="1"/>
  <c r="G2545" i="1" s="1"/>
  <c r="F2508" i="1"/>
  <c r="G2508" i="1" s="1"/>
  <c r="C2499" i="1"/>
  <c r="C2481" i="1"/>
  <c r="C2457" i="1"/>
  <c r="C2453" i="1"/>
  <c r="C2443" i="1"/>
  <c r="F2423" i="1"/>
  <c r="G2423" i="1" s="1"/>
  <c r="F2411" i="1"/>
  <c r="G2411" i="1" s="1"/>
  <c r="F2349" i="1"/>
  <c r="G2349" i="1" s="1"/>
  <c r="F2341" i="1"/>
  <c r="G2341" i="1" s="1"/>
  <c r="F2276" i="1"/>
  <c r="G2276" i="1" s="1"/>
  <c r="F2722" i="1"/>
  <c r="G2722" i="1" s="1"/>
  <c r="C2709" i="1"/>
  <c r="F2702" i="1"/>
  <c r="G2702" i="1" s="1"/>
  <c r="C2679" i="1"/>
  <c r="F2600" i="1"/>
  <c r="G2600" i="1" s="1"/>
  <c r="F2578" i="1"/>
  <c r="G2578" i="1" s="1"/>
  <c r="C2475" i="1"/>
  <c r="C2319" i="1"/>
  <c r="C2311" i="1"/>
  <c r="F2950" i="1"/>
  <c r="G2950" i="1" s="1"/>
  <c r="F2949" i="1"/>
  <c r="G2949" i="1" s="1"/>
  <c r="F2942" i="1"/>
  <c r="G2942" i="1" s="1"/>
  <c r="F2941" i="1"/>
  <c r="G2941" i="1" s="1"/>
  <c r="F2912" i="1"/>
  <c r="G2912" i="1" s="1"/>
  <c r="F2890" i="1"/>
  <c r="G2890" i="1" s="1"/>
  <c r="F2884" i="1"/>
  <c r="G2884" i="1" s="1"/>
  <c r="F2880" i="1"/>
  <c r="G2880" i="1" s="1"/>
  <c r="F2870" i="1"/>
  <c r="G2870" i="1" s="1"/>
  <c r="F2846" i="1"/>
  <c r="G2846" i="1" s="1"/>
  <c r="F2845" i="1"/>
  <c r="G2845" i="1" s="1"/>
  <c r="F2841" i="1"/>
  <c r="G2841" i="1" s="1"/>
  <c r="F2836" i="1"/>
  <c r="G2836" i="1" s="1"/>
  <c r="F2832" i="1"/>
  <c r="G2832" i="1" s="1"/>
  <c r="F2811" i="1"/>
  <c r="G2811" i="1" s="1"/>
  <c r="F2796" i="1"/>
  <c r="G2796" i="1" s="1"/>
  <c r="F2792" i="1"/>
  <c r="G2792" i="1" s="1"/>
  <c r="F2784" i="1"/>
  <c r="G2784" i="1" s="1"/>
  <c r="F2780" i="1"/>
  <c r="G2780" i="1" s="1"/>
  <c r="C2778" i="1"/>
  <c r="F2754" i="1"/>
  <c r="G2754" i="1" s="1"/>
  <c r="F2735" i="1"/>
  <c r="G2735" i="1" s="1"/>
  <c r="F2688" i="1"/>
  <c r="G2688" i="1" s="1"/>
  <c r="F2671" i="1"/>
  <c r="G2671" i="1" s="1"/>
  <c r="F2670" i="1"/>
  <c r="G2670" i="1" s="1"/>
  <c r="F2651" i="1"/>
  <c r="G2651" i="1" s="1"/>
  <c r="F2646" i="1"/>
  <c r="G2646" i="1" s="1"/>
  <c r="F2635" i="1"/>
  <c r="G2635" i="1" s="1"/>
  <c r="C2599" i="1"/>
  <c r="F2572" i="1"/>
  <c r="G2572" i="1" s="1"/>
  <c r="C2529" i="1"/>
  <c r="F2515" i="1"/>
  <c r="G2515" i="1" s="1"/>
  <c r="C2513" i="1"/>
  <c r="C2507" i="1"/>
  <c r="F2504" i="1"/>
  <c r="G2504" i="1" s="1"/>
  <c r="C2463" i="1"/>
  <c r="F2455" i="1"/>
  <c r="G2455" i="1" s="1"/>
  <c r="C2449" i="1"/>
  <c r="C2427" i="1"/>
  <c r="C2353" i="1"/>
  <c r="F2346" i="1"/>
  <c r="G2346" i="1" s="1"/>
  <c r="C2345" i="1"/>
  <c r="C2339" i="1"/>
  <c r="F2325" i="1"/>
  <c r="G2325" i="1" s="1"/>
  <c r="F2298" i="1"/>
  <c r="G2298" i="1" s="1"/>
  <c r="C2295" i="1"/>
  <c r="F2280" i="1"/>
  <c r="G2280" i="1" s="1"/>
  <c r="C2405" i="1"/>
  <c r="C2395" i="1"/>
  <c r="C2381" i="1"/>
  <c r="C2281" i="1"/>
  <c r="F2862" i="1"/>
  <c r="G2862" i="1" s="1"/>
  <c r="F2858" i="1"/>
  <c r="G2858" i="1" s="1"/>
  <c r="F2851" i="1"/>
  <c r="G2851" i="1" s="1"/>
  <c r="F2828" i="1"/>
  <c r="G2828" i="1" s="1"/>
  <c r="F2824" i="1"/>
  <c r="G2824" i="1" s="1"/>
  <c r="F2816" i="1"/>
  <c r="G2816" i="1" s="1"/>
  <c r="F2815" i="1"/>
  <c r="G2815" i="1" s="1"/>
  <c r="F2812" i="1"/>
  <c r="G2812" i="1" s="1"/>
  <c r="C2810" i="1"/>
  <c r="F2793" i="1"/>
  <c r="G2793" i="1" s="1"/>
  <c r="F2790" i="1"/>
  <c r="G2790" i="1" s="1"/>
  <c r="F2785" i="1"/>
  <c r="G2785" i="1" s="1"/>
  <c r="F2758" i="1"/>
  <c r="G2758" i="1" s="1"/>
  <c r="F2743" i="1"/>
  <c r="G2743" i="1" s="1"/>
  <c r="F2724" i="1"/>
  <c r="G2724" i="1" s="1"/>
  <c r="F2690" i="1"/>
  <c r="G2690" i="1" s="1"/>
  <c r="F2689" i="1"/>
  <c r="G2689" i="1" s="1"/>
  <c r="C2687" i="1"/>
  <c r="F2668" i="1"/>
  <c r="G2668" i="1" s="1"/>
  <c r="F2663" i="1"/>
  <c r="G2663" i="1" s="1"/>
  <c r="F2639" i="1"/>
  <c r="G2639" i="1" s="1"/>
  <c r="F2616" i="1"/>
  <c r="G2616" i="1" s="1"/>
  <c r="F2588" i="1"/>
  <c r="G2588" i="1" s="1"/>
  <c r="F2573" i="1"/>
  <c r="G2573" i="1" s="1"/>
  <c r="F2562" i="1"/>
  <c r="G2562" i="1" s="1"/>
  <c r="C2541" i="1"/>
  <c r="C2533" i="1"/>
  <c r="F2505" i="1"/>
  <c r="G2505" i="1" s="1"/>
  <c r="C2489" i="1"/>
  <c r="C2465" i="1"/>
  <c r="F2447" i="1"/>
  <c r="G2447" i="1" s="1"/>
  <c r="C2445" i="1"/>
  <c r="C2441" i="1"/>
  <c r="F2421" i="1"/>
  <c r="G2421" i="1" s="1"/>
  <c r="F2412" i="1"/>
  <c r="G2412" i="1" s="1"/>
  <c r="F2385" i="1"/>
  <c r="G2385" i="1" s="1"/>
  <c r="F2358" i="1"/>
  <c r="G2358" i="1" s="1"/>
  <c r="F2355" i="1"/>
  <c r="G2355" i="1" s="1"/>
  <c r="F2350" i="1"/>
  <c r="G2350" i="1" s="1"/>
  <c r="F2342" i="1"/>
  <c r="G2342" i="1" s="1"/>
  <c r="F2299" i="1"/>
  <c r="G2299" i="1" s="1"/>
  <c r="F2284" i="1"/>
  <c r="G2284" i="1" s="1"/>
  <c r="C2371" i="1"/>
  <c r="C2327" i="1"/>
  <c r="F2847" i="1"/>
  <c r="G2847" i="1" s="1"/>
  <c r="F2837" i="1"/>
  <c r="G2837" i="1" s="1"/>
  <c r="F2833" i="1"/>
  <c r="G2833" i="1" s="1"/>
  <c r="F2825" i="1"/>
  <c r="G2825" i="1" s="1"/>
  <c r="F2822" i="1"/>
  <c r="G2822" i="1" s="1"/>
  <c r="F2817" i="1"/>
  <c r="G2817" i="1" s="1"/>
  <c r="F2787" i="1"/>
  <c r="G2787" i="1" s="1"/>
  <c r="F2782" i="1"/>
  <c r="G2782" i="1" s="1"/>
  <c r="F2752" i="1"/>
  <c r="G2752" i="1" s="1"/>
  <c r="F2747" i="1"/>
  <c r="G2747" i="1" s="1"/>
  <c r="F2737" i="1"/>
  <c r="G2737" i="1" s="1"/>
  <c r="F2728" i="1"/>
  <c r="G2728" i="1" s="1"/>
  <c r="F2725" i="1"/>
  <c r="G2725" i="1" s="1"/>
  <c r="F2717" i="1"/>
  <c r="G2717" i="1" s="1"/>
  <c r="F2705" i="1"/>
  <c r="G2705" i="1" s="1"/>
  <c r="F2704" i="1"/>
  <c r="G2704" i="1" s="1"/>
  <c r="F2684" i="1"/>
  <c r="G2684" i="1" s="1"/>
  <c r="C2683" i="1"/>
  <c r="F2672" i="1"/>
  <c r="G2672" i="1" s="1"/>
  <c r="F2664" i="1"/>
  <c r="G2664" i="1" s="1"/>
  <c r="F2645" i="1"/>
  <c r="G2645" i="1" s="1"/>
  <c r="F2631" i="1"/>
  <c r="G2631" i="1" s="1"/>
  <c r="F2626" i="1"/>
  <c r="G2626" i="1" s="1"/>
  <c r="F2613" i="1"/>
  <c r="G2613" i="1" s="1"/>
  <c r="F2595" i="1"/>
  <c r="G2595" i="1" s="1"/>
  <c r="F2591" i="1"/>
  <c r="G2591" i="1" s="1"/>
  <c r="F2589" i="1"/>
  <c r="G2589" i="1" s="1"/>
  <c r="F2581" i="1"/>
  <c r="G2581" i="1" s="1"/>
  <c r="F2564" i="1"/>
  <c r="G2564" i="1" s="1"/>
  <c r="C2549" i="1"/>
  <c r="F2535" i="1"/>
  <c r="G2535" i="1" s="1"/>
  <c r="C2473" i="1"/>
  <c r="F2439" i="1"/>
  <c r="G2439" i="1" s="1"/>
  <c r="C2437" i="1"/>
  <c r="C2413" i="1"/>
  <c r="C2409" i="1"/>
  <c r="C2351" i="1"/>
  <c r="F2293" i="1"/>
  <c r="G2293" i="1" s="1"/>
  <c r="F2290" i="1"/>
  <c r="G2290" i="1" s="1"/>
  <c r="F2712" i="1"/>
  <c r="G2712" i="1" s="1"/>
  <c r="C2393" i="1"/>
  <c r="C2365" i="1"/>
  <c r="C2361" i="1"/>
  <c r="C2337" i="1"/>
  <c r="C2335" i="1"/>
  <c r="C2333" i="1"/>
  <c r="C2305" i="1"/>
  <c r="C2301" i="1"/>
  <c r="F2417" i="1"/>
  <c r="G2417" i="1" s="1"/>
  <c r="F2381" i="1"/>
  <c r="G2381" i="1" s="1"/>
  <c r="F2370" i="1"/>
  <c r="G2370" i="1" s="1"/>
  <c r="F2361" i="1"/>
  <c r="G2361" i="1" s="1"/>
  <c r="F2356" i="1"/>
  <c r="G2356" i="1" s="1"/>
  <c r="F2301" i="1"/>
  <c r="G2301" i="1" s="1"/>
  <c r="F2291" i="1"/>
  <c r="G2291" i="1" s="1"/>
  <c r="F2277" i="1"/>
  <c r="G2277" i="1" s="1"/>
  <c r="F2239" i="1"/>
  <c r="G2239" i="1" s="1"/>
  <c r="F2235" i="1"/>
  <c r="G2235" i="1" s="1"/>
  <c r="F2226" i="1"/>
  <c r="G2226" i="1" s="1"/>
  <c r="F2224" i="1"/>
  <c r="G2224" i="1" s="1"/>
  <c r="F2220" i="1"/>
  <c r="G2220" i="1" s="1"/>
  <c r="F2216" i="1"/>
  <c r="G2216" i="1" s="1"/>
  <c r="F2203" i="1"/>
  <c r="G2203" i="1" s="1"/>
  <c r="F2198" i="1"/>
  <c r="G2198" i="1" s="1"/>
  <c r="F2193" i="1"/>
  <c r="G2193" i="1" s="1"/>
  <c r="F2192" i="1"/>
  <c r="G2192" i="1" s="1"/>
  <c r="F2154" i="1"/>
  <c r="G2154" i="1" s="1"/>
  <c r="C2091" i="1"/>
  <c r="C2069" i="1"/>
  <c r="F2068" i="1"/>
  <c r="G2068" i="1" s="1"/>
  <c r="C2044" i="1"/>
  <c r="C2267" i="1"/>
  <c r="F2261" i="1"/>
  <c r="G2261" i="1" s="1"/>
  <c r="C2250" i="1"/>
  <c r="C2244" i="1"/>
  <c r="C2211" i="1"/>
  <c r="F2151" i="1"/>
  <c r="G2151" i="1" s="1"/>
  <c r="F2401" i="1"/>
  <c r="G2401" i="1" s="1"/>
  <c r="F2324" i="1"/>
  <c r="G2324" i="1" s="1"/>
  <c r="F2288" i="1"/>
  <c r="G2288" i="1" s="1"/>
  <c r="F2282" i="1"/>
  <c r="G2282" i="1" s="1"/>
  <c r="F2271" i="1"/>
  <c r="G2271" i="1" s="1"/>
  <c r="F2270" i="1"/>
  <c r="G2270" i="1" s="1"/>
  <c r="F2269" i="1"/>
  <c r="G2269" i="1" s="1"/>
  <c r="F2254" i="1"/>
  <c r="G2254" i="1" s="1"/>
  <c r="F2240" i="1"/>
  <c r="G2240" i="1" s="1"/>
  <c r="C2212" i="1"/>
  <c r="F2205" i="1"/>
  <c r="G2205" i="1" s="1"/>
  <c r="F2204" i="1"/>
  <c r="G2204" i="1" s="1"/>
  <c r="F2196" i="1"/>
  <c r="G2196" i="1" s="1"/>
  <c r="C2195" i="1"/>
  <c r="C2186" i="1"/>
  <c r="F2178" i="1"/>
  <c r="G2178" i="1" s="1"/>
  <c r="F2163" i="1"/>
  <c r="G2163" i="1" s="1"/>
  <c r="F2153" i="1"/>
  <c r="G2153" i="1" s="1"/>
  <c r="F2115" i="1"/>
  <c r="G2115" i="1" s="1"/>
  <c r="F2106" i="1"/>
  <c r="G2106" i="1" s="1"/>
  <c r="C2088" i="1"/>
  <c r="F2069" i="1"/>
  <c r="G2069" i="1" s="1"/>
  <c r="C2059" i="1"/>
  <c r="C2052" i="1"/>
  <c r="C2194" i="1"/>
  <c r="C2179" i="1"/>
  <c r="C2132" i="1"/>
  <c r="F2122" i="1"/>
  <c r="G2122" i="1" s="1"/>
  <c r="F2064" i="1"/>
  <c r="G2064" i="1" s="1"/>
  <c r="C2062" i="1"/>
  <c r="C2049" i="1"/>
  <c r="F2275" i="1"/>
  <c r="G2275" i="1" s="1"/>
  <c r="F2274" i="1"/>
  <c r="G2274" i="1" s="1"/>
  <c r="F2257" i="1"/>
  <c r="G2257" i="1" s="1"/>
  <c r="F2252" i="1"/>
  <c r="G2252" i="1" s="1"/>
  <c r="C2226" i="1"/>
  <c r="F2221" i="1"/>
  <c r="G2221" i="1" s="1"/>
  <c r="F2206" i="1"/>
  <c r="G2206" i="1" s="1"/>
  <c r="C2198" i="1"/>
  <c r="F2161" i="1"/>
  <c r="G2161" i="1" s="1"/>
  <c r="F2139" i="1"/>
  <c r="G2139" i="1" s="1"/>
  <c r="F2107" i="1"/>
  <c r="G2107" i="1" s="1"/>
  <c r="F2066" i="1"/>
  <c r="G2066" i="1" s="1"/>
  <c r="C2181" i="1"/>
  <c r="C2176" i="1"/>
  <c r="C2159" i="1"/>
  <c r="F2127" i="1"/>
  <c r="G2127" i="1" s="1"/>
  <c r="C2089" i="1"/>
  <c r="F2075" i="1"/>
  <c r="G2075" i="1" s="1"/>
  <c r="F2070" i="1"/>
  <c r="G2070" i="1" s="1"/>
  <c r="F2267" i="1"/>
  <c r="G2267" i="1" s="1"/>
  <c r="F2263" i="1"/>
  <c r="G2263" i="1" s="1"/>
  <c r="F2248" i="1"/>
  <c r="G2248" i="1" s="1"/>
  <c r="F2238" i="1"/>
  <c r="G2238" i="1" s="1"/>
  <c r="F2223" i="1"/>
  <c r="G2223" i="1" s="1"/>
  <c r="F2191" i="1"/>
  <c r="G2191" i="1" s="1"/>
  <c r="F2182" i="1"/>
  <c r="G2182" i="1" s="1"/>
  <c r="F2180" i="1"/>
  <c r="G2180" i="1" s="1"/>
  <c r="C2068" i="1"/>
  <c r="C2243" i="1"/>
  <c r="F2147" i="1"/>
  <c r="G2147" i="1" s="1"/>
  <c r="F2145" i="1"/>
  <c r="G2145" i="1" s="1"/>
  <c r="C2112" i="1"/>
  <c r="C2110" i="1"/>
  <c r="F2081" i="1"/>
  <c r="G2081" i="1" s="1"/>
  <c r="C2029" i="1"/>
  <c r="F2167" i="1"/>
  <c r="G2167" i="1" s="1"/>
  <c r="F2150" i="1"/>
  <c r="G2150" i="1" s="1"/>
  <c r="F2140" i="1"/>
  <c r="G2140" i="1" s="1"/>
  <c r="F2104" i="1"/>
  <c r="G2104" i="1" s="1"/>
  <c r="F2082" i="1"/>
  <c r="G2082" i="1" s="1"/>
  <c r="F2049" i="1"/>
  <c r="G2049" i="1" s="1"/>
  <c r="F2041" i="1"/>
  <c r="G2041" i="1" s="1"/>
  <c r="F2031" i="1"/>
  <c r="G2031" i="1" s="1"/>
  <c r="F2025" i="1"/>
  <c r="G2025" i="1" s="1"/>
  <c r="F2024" i="1"/>
  <c r="G2024" i="1" s="1"/>
  <c r="F2011" i="1"/>
  <c r="G2011" i="1" s="1"/>
  <c r="F2005" i="1"/>
  <c r="G2005" i="1" s="1"/>
  <c r="F1993" i="1"/>
  <c r="G1993" i="1" s="1"/>
  <c r="F1991" i="1"/>
  <c r="G1991" i="1" s="1"/>
  <c r="F1983" i="1"/>
  <c r="G1983" i="1" s="1"/>
  <c r="F1980" i="1"/>
  <c r="G1980" i="1" s="1"/>
  <c r="F1964" i="1"/>
  <c r="G1964" i="1" s="1"/>
  <c r="C1945" i="1"/>
  <c r="C1903" i="1"/>
  <c r="C1864" i="1"/>
  <c r="F1829" i="1"/>
  <c r="G1829" i="1" s="1"/>
  <c r="C1106" i="1"/>
  <c r="C940" i="1"/>
  <c r="C1981" i="1"/>
  <c r="C1951" i="1"/>
  <c r="C1948" i="1"/>
  <c r="C1896" i="1"/>
  <c r="C1866" i="1"/>
  <c r="C1682" i="1"/>
  <c r="C1256" i="1"/>
  <c r="F2169" i="1"/>
  <c r="G2169" i="1" s="1"/>
  <c r="F2157" i="1"/>
  <c r="G2157" i="1" s="1"/>
  <c r="F2152" i="1"/>
  <c r="G2152" i="1" s="1"/>
  <c r="F2149" i="1"/>
  <c r="G2149" i="1" s="1"/>
  <c r="F2123" i="1"/>
  <c r="G2123" i="1" s="1"/>
  <c r="F2117" i="1"/>
  <c r="G2117" i="1" s="1"/>
  <c r="F2113" i="1"/>
  <c r="G2113" i="1" s="1"/>
  <c r="F2063" i="1"/>
  <c r="G2063" i="1" s="1"/>
  <c r="F2028" i="1"/>
  <c r="G2028" i="1" s="1"/>
  <c r="F2018" i="1"/>
  <c r="G2018" i="1" s="1"/>
  <c r="F2013" i="1"/>
  <c r="G2013" i="1" s="1"/>
  <c r="F2006" i="1"/>
  <c r="G2006" i="1" s="1"/>
  <c r="C1998" i="1"/>
  <c r="F1989" i="1"/>
  <c r="G1989" i="1" s="1"/>
  <c r="F1984" i="1"/>
  <c r="G1984" i="1" s="1"/>
  <c r="C1956" i="1"/>
  <c r="C1904" i="1"/>
  <c r="C1716" i="1"/>
  <c r="C2058" i="1"/>
  <c r="C2025" i="1"/>
  <c r="F2137" i="1"/>
  <c r="G2137" i="1" s="1"/>
  <c r="F2133" i="1"/>
  <c r="G2133" i="1" s="1"/>
  <c r="F2131" i="1"/>
  <c r="G2131" i="1" s="1"/>
  <c r="F2097" i="1"/>
  <c r="G2097" i="1" s="1"/>
  <c r="F2085" i="1"/>
  <c r="G2085" i="1" s="1"/>
  <c r="F2037" i="1"/>
  <c r="G2037" i="1" s="1"/>
  <c r="F2014" i="1"/>
  <c r="G2014" i="1" s="1"/>
  <c r="F2009" i="1"/>
  <c r="G2009" i="1" s="1"/>
  <c r="F1968" i="1"/>
  <c r="G1968" i="1" s="1"/>
  <c r="C1962" i="1"/>
  <c r="C1960" i="1"/>
  <c r="F1944" i="1"/>
  <c r="G1944" i="1" s="1"/>
  <c r="C1834" i="1"/>
  <c r="C1720" i="1"/>
  <c r="F2059" i="1"/>
  <c r="G2059" i="1" s="1"/>
  <c r="C1804" i="1"/>
  <c r="C1648" i="1"/>
  <c r="C1980" i="1"/>
  <c r="C1961" i="1"/>
  <c r="C1932" i="1"/>
  <c r="C1914" i="1"/>
  <c r="C1798" i="1"/>
  <c r="C1675" i="1"/>
  <c r="F2048" i="1"/>
  <c r="G2048" i="1" s="1"/>
  <c r="F2040" i="1"/>
  <c r="G2040" i="1" s="1"/>
  <c r="F2022" i="1"/>
  <c r="G2022" i="1" s="1"/>
  <c r="F2016" i="1"/>
  <c r="G2016" i="1" s="1"/>
  <c r="F2004" i="1"/>
  <c r="G2004" i="1" s="1"/>
  <c r="F2001" i="1"/>
  <c r="G2001" i="1" s="1"/>
  <c r="F1969" i="1"/>
  <c r="G1969" i="1" s="1"/>
  <c r="C1967" i="1"/>
  <c r="F1966" i="1"/>
  <c r="G1966" i="1" s="1"/>
  <c r="C1964" i="1"/>
  <c r="F1957" i="1"/>
  <c r="G1957" i="1" s="1"/>
  <c r="F1952" i="1"/>
  <c r="G1952" i="1" s="1"/>
  <c r="C1943" i="1"/>
  <c r="F1942" i="1"/>
  <c r="G1942" i="1" s="1"/>
  <c r="C1920" i="1"/>
  <c r="C1856" i="1"/>
  <c r="F1421" i="1"/>
  <c r="G1421" i="1" s="1"/>
  <c r="F1961" i="1"/>
  <c r="G1961" i="1" s="1"/>
  <c r="F1956" i="1"/>
  <c r="G1956" i="1" s="1"/>
  <c r="F1929" i="1"/>
  <c r="G1929" i="1" s="1"/>
  <c r="C1918" i="1"/>
  <c r="C1882" i="1"/>
  <c r="F1877" i="1"/>
  <c r="G1877" i="1" s="1"/>
  <c r="C1862" i="1"/>
  <c r="C1854" i="1"/>
  <c r="C1836" i="1"/>
  <c r="C1802" i="1"/>
  <c r="F1783" i="1"/>
  <c r="G1783" i="1" s="1"/>
  <c r="C1778" i="1"/>
  <c r="F1774" i="1"/>
  <c r="G1774" i="1" s="1"/>
  <c r="C1738" i="1"/>
  <c r="C1732" i="1"/>
  <c r="C1730" i="1"/>
  <c r="F1719" i="1"/>
  <c r="G1719" i="1" s="1"/>
  <c r="C1696" i="1"/>
  <c r="F1691" i="1"/>
  <c r="G1691" i="1" s="1"/>
  <c r="C1658" i="1"/>
  <c r="C1628" i="1"/>
  <c r="F1599" i="1"/>
  <c r="G1599" i="1" s="1"/>
  <c r="C1493" i="1"/>
  <c r="F1358" i="1"/>
  <c r="G1358" i="1" s="1"/>
  <c r="C1346" i="1"/>
  <c r="C1287" i="1"/>
  <c r="F1145" i="1"/>
  <c r="G1145" i="1" s="1"/>
  <c r="C1138" i="1"/>
  <c r="C1122" i="1"/>
  <c r="C1113" i="1"/>
  <c r="C1092" i="1"/>
  <c r="C1782" i="1"/>
  <c r="F1781" i="1"/>
  <c r="G1781" i="1" s="1"/>
  <c r="F1727" i="1"/>
  <c r="G1727" i="1" s="1"/>
  <c r="C1653" i="1"/>
  <c r="C1600" i="1"/>
  <c r="C1445" i="1"/>
  <c r="C1370" i="1"/>
  <c r="C1281" i="1"/>
  <c r="F1867" i="1"/>
  <c r="G1867" i="1" s="1"/>
  <c r="F1857" i="1"/>
  <c r="G1857" i="1" s="1"/>
  <c r="F1840" i="1"/>
  <c r="G1840" i="1" s="1"/>
  <c r="F1799" i="1"/>
  <c r="G1799" i="1" s="1"/>
  <c r="F1795" i="1"/>
  <c r="G1795" i="1" s="1"/>
  <c r="F1784" i="1"/>
  <c r="G1784" i="1" s="1"/>
  <c r="F1775" i="1"/>
  <c r="G1775" i="1" s="1"/>
  <c r="F1770" i="1"/>
  <c r="G1770" i="1" s="1"/>
  <c r="C1766" i="1"/>
  <c r="F1756" i="1"/>
  <c r="G1756" i="1" s="1"/>
  <c r="F1728" i="1"/>
  <c r="G1728" i="1" s="1"/>
  <c r="F1714" i="1"/>
  <c r="G1714" i="1" s="1"/>
  <c r="C1700" i="1"/>
  <c r="F1692" i="1"/>
  <c r="G1692" i="1" s="1"/>
  <c r="F1687" i="1"/>
  <c r="G1687" i="1" s="1"/>
  <c r="F1672" i="1"/>
  <c r="G1672" i="1" s="1"/>
  <c r="C1664" i="1"/>
  <c r="C1659" i="1"/>
  <c r="F1644" i="1"/>
  <c r="G1644" i="1" s="1"/>
  <c r="C1427" i="1"/>
  <c r="C1337" i="1"/>
  <c r="C1309" i="1"/>
  <c r="C1095" i="1"/>
  <c r="F1974" i="1"/>
  <c r="G1974" i="1" s="1"/>
  <c r="F1940" i="1"/>
  <c r="G1940" i="1" s="1"/>
  <c r="F1932" i="1"/>
  <c r="G1932" i="1" s="1"/>
  <c r="C1908" i="1"/>
  <c r="F1892" i="1"/>
  <c r="G1892" i="1" s="1"/>
  <c r="C1890" i="1"/>
  <c r="F1880" i="1"/>
  <c r="G1880" i="1" s="1"/>
  <c r="F1843" i="1"/>
  <c r="G1843" i="1" s="1"/>
  <c r="F1819" i="1"/>
  <c r="G1819" i="1" s="1"/>
  <c r="C1812" i="1"/>
  <c r="C1810" i="1"/>
  <c r="F1807" i="1"/>
  <c r="G1807" i="1" s="1"/>
  <c r="F1800" i="1"/>
  <c r="G1800" i="1" s="1"/>
  <c r="F1796" i="1"/>
  <c r="G1796" i="1" s="1"/>
  <c r="C1768" i="1"/>
  <c r="F1750" i="1"/>
  <c r="G1750" i="1" s="1"/>
  <c r="C1744" i="1"/>
  <c r="C1712" i="1"/>
  <c r="F1708" i="1"/>
  <c r="G1708" i="1" s="1"/>
  <c r="C1706" i="1"/>
  <c r="F1695" i="1"/>
  <c r="G1695" i="1" s="1"/>
  <c r="F1693" i="1"/>
  <c r="G1693" i="1" s="1"/>
  <c r="C1662" i="1"/>
  <c r="F1646" i="1"/>
  <c r="G1646" i="1" s="1"/>
  <c r="C1636" i="1"/>
  <c r="F1615" i="1"/>
  <c r="G1615" i="1" s="1"/>
  <c r="C1344" i="1"/>
  <c r="C1690" i="1"/>
  <c r="C1674" i="1"/>
  <c r="C1669" i="1"/>
  <c r="C1660" i="1"/>
  <c r="C1467" i="1"/>
  <c r="F1436" i="1"/>
  <c r="G1436" i="1" s="1"/>
  <c r="C1341" i="1"/>
  <c r="C1278" i="1"/>
  <c r="C1022" i="1"/>
  <c r="C1019" i="1"/>
  <c r="F1937" i="1"/>
  <c r="G1937" i="1" s="1"/>
  <c r="F1928" i="1"/>
  <c r="G1928" i="1" s="1"/>
  <c r="F1927" i="1"/>
  <c r="G1927" i="1" s="1"/>
  <c r="F1923" i="1"/>
  <c r="G1923" i="1" s="1"/>
  <c r="F1905" i="1"/>
  <c r="G1905" i="1" s="1"/>
  <c r="F1841" i="1"/>
  <c r="G1841" i="1" s="1"/>
  <c r="F1826" i="1"/>
  <c r="G1826" i="1" s="1"/>
  <c r="F1815" i="1"/>
  <c r="G1815" i="1" s="1"/>
  <c r="F1797" i="1"/>
  <c r="G1797" i="1" s="1"/>
  <c r="F1773" i="1"/>
  <c r="G1773" i="1" s="1"/>
  <c r="F1758" i="1"/>
  <c r="G1758" i="1" s="1"/>
  <c r="C1746" i="1"/>
  <c r="F1739" i="1"/>
  <c r="G1739" i="1" s="1"/>
  <c r="F1735" i="1"/>
  <c r="G1735" i="1" s="1"/>
  <c r="F1730" i="1"/>
  <c r="G1730" i="1" s="1"/>
  <c r="F1703" i="1"/>
  <c r="G1703" i="1" s="1"/>
  <c r="C1661" i="1"/>
  <c r="F1633" i="1"/>
  <c r="G1633" i="1" s="1"/>
  <c r="F1632" i="1"/>
  <c r="G1632" i="1" s="1"/>
  <c r="F1606" i="1"/>
  <c r="G1606" i="1" s="1"/>
  <c r="F1568" i="1"/>
  <c r="G1568" i="1" s="1"/>
  <c r="C1511" i="1"/>
  <c r="C1245" i="1"/>
  <c r="F1887" i="1"/>
  <c r="G1887" i="1" s="1"/>
  <c r="F1874" i="1"/>
  <c r="G1874" i="1" s="1"/>
  <c r="F1855" i="1"/>
  <c r="G1855" i="1" s="1"/>
  <c r="F1823" i="1"/>
  <c r="G1823" i="1" s="1"/>
  <c r="F1821" i="1"/>
  <c r="G1821" i="1" s="1"/>
  <c r="F1805" i="1"/>
  <c r="G1805" i="1" s="1"/>
  <c r="F1804" i="1"/>
  <c r="G1804" i="1" s="1"/>
  <c r="F1782" i="1"/>
  <c r="G1782" i="1" s="1"/>
  <c r="F1757" i="1"/>
  <c r="G1757" i="1" s="1"/>
  <c r="F1747" i="1"/>
  <c r="G1747" i="1" s="1"/>
  <c r="F1724" i="1"/>
  <c r="G1724" i="1" s="1"/>
  <c r="C1722" i="1"/>
  <c r="F1711" i="1"/>
  <c r="G1711" i="1" s="1"/>
  <c r="F1710" i="1"/>
  <c r="G1710" i="1" s="1"/>
  <c r="F1697" i="1"/>
  <c r="G1697" i="1" s="1"/>
  <c r="C1684" i="1"/>
  <c r="F1637" i="1"/>
  <c r="G1637" i="1" s="1"/>
  <c r="C1621" i="1"/>
  <c r="F1609" i="1"/>
  <c r="G1609" i="1" s="1"/>
  <c r="F1584" i="1"/>
  <c r="G1584" i="1" s="1"/>
  <c r="C1453" i="1"/>
  <c r="C1300" i="1"/>
  <c r="C1144" i="1"/>
  <c r="F1676" i="1"/>
  <c r="G1676" i="1" s="1"/>
  <c r="F1670" i="1"/>
  <c r="G1670" i="1" s="1"/>
  <c r="F1643" i="1"/>
  <c r="G1643" i="1" s="1"/>
  <c r="F1610" i="1"/>
  <c r="G1610" i="1" s="1"/>
  <c r="F1593" i="1"/>
  <c r="G1593" i="1" s="1"/>
  <c r="F1587" i="1"/>
  <c r="G1587" i="1" s="1"/>
  <c r="F1581" i="1"/>
  <c r="G1581" i="1" s="1"/>
  <c r="F1577" i="1"/>
  <c r="G1577" i="1" s="1"/>
  <c r="F1549" i="1"/>
  <c r="G1549" i="1" s="1"/>
  <c r="F1529" i="1"/>
  <c r="G1529" i="1" s="1"/>
  <c r="C1527" i="1"/>
  <c r="F1513" i="1"/>
  <c r="G1513" i="1" s="1"/>
  <c r="F1506" i="1"/>
  <c r="G1506" i="1" s="1"/>
  <c r="F1503" i="1"/>
  <c r="G1503" i="1" s="1"/>
  <c r="F1482" i="1"/>
  <c r="G1482" i="1" s="1"/>
  <c r="F1478" i="1"/>
  <c r="G1478" i="1" s="1"/>
  <c r="F1469" i="1"/>
  <c r="G1469" i="1" s="1"/>
  <c r="F1429" i="1"/>
  <c r="G1429" i="1" s="1"/>
  <c r="F1422" i="1"/>
  <c r="G1422" i="1" s="1"/>
  <c r="F1413" i="1"/>
  <c r="G1413" i="1" s="1"/>
  <c r="F1373" i="1"/>
  <c r="G1373" i="1" s="1"/>
  <c r="F1368" i="1"/>
  <c r="G1368" i="1" s="1"/>
  <c r="F1364" i="1"/>
  <c r="G1364" i="1" s="1"/>
  <c r="F1349" i="1"/>
  <c r="G1349" i="1" s="1"/>
  <c r="F1319" i="1"/>
  <c r="G1319" i="1" s="1"/>
  <c r="F1298" i="1"/>
  <c r="G1298" i="1" s="1"/>
  <c r="F1273" i="1"/>
  <c r="G1273" i="1" s="1"/>
  <c r="F1268" i="1"/>
  <c r="G1268" i="1" s="1"/>
  <c r="F1257" i="1"/>
  <c r="G1257" i="1" s="1"/>
  <c r="C1249" i="1"/>
  <c r="F1243" i="1"/>
  <c r="G1243" i="1" s="1"/>
  <c r="F1238" i="1"/>
  <c r="G1238" i="1" s="1"/>
  <c r="F1206" i="1"/>
  <c r="G1206" i="1" s="1"/>
  <c r="F1153" i="1"/>
  <c r="G1153" i="1" s="1"/>
  <c r="C1151" i="1"/>
  <c r="F1115" i="1"/>
  <c r="G1115" i="1" s="1"/>
  <c r="F1101" i="1"/>
  <c r="G1101" i="1" s="1"/>
  <c r="F1099" i="1"/>
  <c r="G1099" i="1" s="1"/>
  <c r="C1098" i="1"/>
  <c r="F1093" i="1"/>
  <c r="G1093" i="1" s="1"/>
  <c r="C1090" i="1"/>
  <c r="F1085" i="1"/>
  <c r="G1085" i="1" s="1"/>
  <c r="F1559" i="1"/>
  <c r="G1559" i="1" s="1"/>
  <c r="C1553" i="1"/>
  <c r="F1510" i="1"/>
  <c r="G1510" i="1" s="1"/>
  <c r="C1477" i="1"/>
  <c r="C1403" i="1"/>
  <c r="C1395" i="1"/>
  <c r="C1387" i="1"/>
  <c r="C1379" i="1"/>
  <c r="C1305" i="1"/>
  <c r="C1254" i="1"/>
  <c r="C1237" i="1"/>
  <c r="C1187" i="1"/>
  <c r="C1143" i="1"/>
  <c r="C1082" i="1"/>
  <c r="F1037" i="1"/>
  <c r="G1037" i="1" s="1"/>
  <c r="C1020" i="1"/>
  <c r="C994" i="1"/>
  <c r="F1680" i="1"/>
  <c r="G1680" i="1" s="1"/>
  <c r="F1678" i="1"/>
  <c r="G1678" i="1" s="1"/>
  <c r="F1671" i="1"/>
  <c r="G1671" i="1" s="1"/>
  <c r="F1665" i="1"/>
  <c r="G1665" i="1" s="1"/>
  <c r="F1655" i="1"/>
  <c r="G1655" i="1" s="1"/>
  <c r="F1654" i="1"/>
  <c r="G1654" i="1" s="1"/>
  <c r="F1645" i="1"/>
  <c r="G1645" i="1" s="1"/>
  <c r="F1635" i="1"/>
  <c r="G1635" i="1" s="1"/>
  <c r="F1611" i="1"/>
  <c r="G1611" i="1" s="1"/>
  <c r="F1595" i="1"/>
  <c r="G1595" i="1" s="1"/>
  <c r="F1589" i="1"/>
  <c r="G1589" i="1" s="1"/>
  <c r="C1509" i="1"/>
  <c r="F1483" i="1"/>
  <c r="G1483" i="1" s="1"/>
  <c r="F1463" i="1"/>
  <c r="G1463" i="1" s="1"/>
  <c r="F1459" i="1"/>
  <c r="G1459" i="1" s="1"/>
  <c r="F1458" i="1"/>
  <c r="G1458" i="1" s="1"/>
  <c r="F1439" i="1"/>
  <c r="G1439" i="1" s="1"/>
  <c r="F1375" i="1"/>
  <c r="G1375" i="1" s="1"/>
  <c r="C1373" i="1"/>
  <c r="F1365" i="1"/>
  <c r="G1365" i="1" s="1"/>
  <c r="F1362" i="1"/>
  <c r="G1362" i="1" s="1"/>
  <c r="C1360" i="1"/>
  <c r="C1349" i="1"/>
  <c r="F1288" i="1"/>
  <c r="G1288" i="1" s="1"/>
  <c r="F1282" i="1"/>
  <c r="G1282" i="1" s="1"/>
  <c r="F1251" i="1"/>
  <c r="G1251" i="1" s="1"/>
  <c r="F1221" i="1"/>
  <c r="G1221" i="1" s="1"/>
  <c r="F1203" i="1"/>
  <c r="G1203" i="1" s="1"/>
  <c r="F1159" i="1"/>
  <c r="G1159" i="1" s="1"/>
  <c r="F1147" i="1"/>
  <c r="G1147" i="1" s="1"/>
  <c r="F1129" i="1"/>
  <c r="G1129" i="1" s="1"/>
  <c r="F1123" i="1"/>
  <c r="G1123" i="1" s="1"/>
  <c r="F1119" i="1"/>
  <c r="G1119" i="1" s="1"/>
  <c r="F1102" i="1"/>
  <c r="G1102" i="1" s="1"/>
  <c r="C1074" i="1"/>
  <c r="F970" i="1"/>
  <c r="G970" i="1" s="1"/>
  <c r="C1487" i="1"/>
  <c r="C1457" i="1"/>
  <c r="C1405" i="1"/>
  <c r="C1397" i="1"/>
  <c r="C1389" i="1"/>
  <c r="C1381" i="1"/>
  <c r="F1336" i="1"/>
  <c r="G1336" i="1" s="1"/>
  <c r="C1323" i="1"/>
  <c r="F1224" i="1"/>
  <c r="G1224" i="1" s="1"/>
  <c r="F1137" i="1"/>
  <c r="G1137" i="1" s="1"/>
  <c r="C1035" i="1"/>
  <c r="F1002" i="1"/>
  <c r="G1002" i="1" s="1"/>
  <c r="F1270" i="1"/>
  <c r="G1270" i="1" s="1"/>
  <c r="F1225" i="1"/>
  <c r="G1225" i="1" s="1"/>
  <c r="F1094" i="1"/>
  <c r="G1094" i="1" s="1"/>
  <c r="F1036" i="1"/>
  <c r="G1036" i="1" s="1"/>
  <c r="C1028" i="1"/>
  <c r="F1527" i="1"/>
  <c r="G1527" i="1" s="1"/>
  <c r="F1509" i="1"/>
  <c r="G1509" i="1" s="1"/>
  <c r="F1502" i="1"/>
  <c r="G1502" i="1" s="1"/>
  <c r="F1497" i="1"/>
  <c r="G1497" i="1" s="1"/>
  <c r="F1466" i="1"/>
  <c r="G1466" i="1" s="1"/>
  <c r="F1432" i="1"/>
  <c r="G1432" i="1" s="1"/>
  <c r="F1426" i="1"/>
  <c r="G1426" i="1" s="1"/>
  <c r="F1417" i="1"/>
  <c r="G1417" i="1" s="1"/>
  <c r="F1357" i="1"/>
  <c r="G1357" i="1" s="1"/>
  <c r="F1343" i="1"/>
  <c r="G1343" i="1" s="1"/>
  <c r="F1253" i="1"/>
  <c r="G1253" i="1" s="1"/>
  <c r="F1240" i="1"/>
  <c r="G1240" i="1" s="1"/>
  <c r="F1237" i="1"/>
  <c r="G1237" i="1" s="1"/>
  <c r="F1227" i="1"/>
  <c r="G1227" i="1" s="1"/>
  <c r="F1192" i="1"/>
  <c r="G1192" i="1" s="1"/>
  <c r="F1164" i="1"/>
  <c r="G1164" i="1" s="1"/>
  <c r="F1160" i="1"/>
  <c r="G1160" i="1" s="1"/>
  <c r="F1151" i="1"/>
  <c r="G1151" i="1" s="1"/>
  <c r="F1150" i="1"/>
  <c r="G1150" i="1" s="1"/>
  <c r="F1141" i="1"/>
  <c r="G1141" i="1" s="1"/>
  <c r="F1125" i="1"/>
  <c r="G1125" i="1" s="1"/>
  <c r="F1120" i="1"/>
  <c r="G1120" i="1" s="1"/>
  <c r="C1112" i="1"/>
  <c r="C1105" i="1"/>
  <c r="C1076" i="1"/>
  <c r="F950" i="1"/>
  <c r="G950" i="1" s="1"/>
  <c r="F1673" i="1"/>
  <c r="G1673" i="1" s="1"/>
  <c r="F1623" i="1"/>
  <c r="G1623" i="1" s="1"/>
  <c r="F1585" i="1"/>
  <c r="G1585" i="1" s="1"/>
  <c r="F1580" i="1"/>
  <c r="G1580" i="1" s="1"/>
  <c r="F1573" i="1"/>
  <c r="G1573" i="1" s="1"/>
  <c r="C1545" i="1"/>
  <c r="C1521" i="1"/>
  <c r="F1511" i="1"/>
  <c r="G1511" i="1" s="1"/>
  <c r="F1508" i="1"/>
  <c r="G1508" i="1" s="1"/>
  <c r="C1471" i="1"/>
  <c r="F1467" i="1"/>
  <c r="G1467" i="1" s="1"/>
  <c r="F1461" i="1"/>
  <c r="G1461" i="1" s="1"/>
  <c r="F1457" i="1"/>
  <c r="G1457" i="1" s="1"/>
  <c r="F1449" i="1"/>
  <c r="G1449" i="1" s="1"/>
  <c r="F1442" i="1"/>
  <c r="G1442" i="1" s="1"/>
  <c r="C1441" i="1"/>
  <c r="F1427" i="1"/>
  <c r="G1427" i="1" s="1"/>
  <c r="F1425" i="1"/>
  <c r="G1425" i="1" s="1"/>
  <c r="F1367" i="1"/>
  <c r="G1367" i="1" s="1"/>
  <c r="F1330" i="1"/>
  <c r="G1330" i="1" s="1"/>
  <c r="F1314" i="1"/>
  <c r="G1314" i="1" s="1"/>
  <c r="F1311" i="1"/>
  <c r="G1311" i="1" s="1"/>
  <c r="F1290" i="1"/>
  <c r="G1290" i="1" s="1"/>
  <c r="F1284" i="1"/>
  <c r="G1284" i="1" s="1"/>
  <c r="F1275" i="1"/>
  <c r="G1275" i="1" s="1"/>
  <c r="F1242" i="1"/>
  <c r="G1242" i="1" s="1"/>
  <c r="F1223" i="1"/>
  <c r="G1223" i="1" s="1"/>
  <c r="F1213" i="1"/>
  <c r="G1213" i="1" s="1"/>
  <c r="F1211" i="1"/>
  <c r="G1211" i="1" s="1"/>
  <c r="F1205" i="1"/>
  <c r="G1205" i="1" s="1"/>
  <c r="F1201" i="1"/>
  <c r="G1201" i="1" s="1"/>
  <c r="F1176" i="1"/>
  <c r="G1176" i="1" s="1"/>
  <c r="F1172" i="1"/>
  <c r="G1172" i="1" s="1"/>
  <c r="F1169" i="1"/>
  <c r="G1169" i="1" s="1"/>
  <c r="F1165" i="1"/>
  <c r="G1165" i="1" s="1"/>
  <c r="F1161" i="1"/>
  <c r="G1161" i="1" s="1"/>
  <c r="F1157" i="1"/>
  <c r="G1157" i="1" s="1"/>
  <c r="F1134" i="1"/>
  <c r="G1134" i="1" s="1"/>
  <c r="F1112" i="1"/>
  <c r="G1112" i="1" s="1"/>
  <c r="F1110" i="1"/>
  <c r="G1110" i="1" s="1"/>
  <c r="C1029" i="1"/>
  <c r="C1018" i="1"/>
  <c r="C1008" i="1"/>
  <c r="C699" i="1"/>
  <c r="F1000" i="1"/>
  <c r="G1000" i="1" s="1"/>
  <c r="F966" i="1"/>
  <c r="G966" i="1" s="1"/>
  <c r="F961" i="1"/>
  <c r="G961" i="1" s="1"/>
  <c r="F938" i="1"/>
  <c r="G938" i="1" s="1"/>
  <c r="C936" i="1"/>
  <c r="F904" i="1"/>
  <c r="G904" i="1" s="1"/>
  <c r="F889" i="1"/>
  <c r="G889" i="1" s="1"/>
  <c r="F888" i="1"/>
  <c r="G888" i="1" s="1"/>
  <c r="F834" i="1"/>
  <c r="G834" i="1" s="1"/>
  <c r="F826" i="1"/>
  <c r="G826" i="1" s="1"/>
  <c r="F811" i="1"/>
  <c r="G811" i="1" s="1"/>
  <c r="C747" i="1"/>
  <c r="F1063" i="1"/>
  <c r="G1063" i="1" s="1"/>
  <c r="F1042" i="1"/>
  <c r="G1042" i="1" s="1"/>
  <c r="F1020" i="1"/>
  <c r="G1020" i="1" s="1"/>
  <c r="F1018" i="1"/>
  <c r="G1018" i="1" s="1"/>
  <c r="F1011" i="1"/>
  <c r="G1011" i="1" s="1"/>
  <c r="F1008" i="1"/>
  <c r="G1008" i="1" s="1"/>
  <c r="C990" i="1"/>
  <c r="F988" i="1"/>
  <c r="G988" i="1" s="1"/>
  <c r="F940" i="1"/>
  <c r="G940" i="1" s="1"/>
  <c r="C914" i="1"/>
  <c r="F907" i="1"/>
  <c r="G907" i="1" s="1"/>
  <c r="C902" i="1"/>
  <c r="F890" i="1"/>
  <c r="G890" i="1" s="1"/>
  <c r="F883" i="1"/>
  <c r="G883" i="1" s="1"/>
  <c r="F843" i="1"/>
  <c r="G843" i="1" s="1"/>
  <c r="F864" i="1"/>
  <c r="G864" i="1" s="1"/>
  <c r="C817" i="1"/>
  <c r="C745" i="1"/>
  <c r="C737" i="1"/>
  <c r="F1053" i="1"/>
  <c r="G1053" i="1" s="1"/>
  <c r="F1034" i="1"/>
  <c r="G1034" i="1" s="1"/>
  <c r="C1024" i="1"/>
  <c r="F960" i="1"/>
  <c r="G960" i="1" s="1"/>
  <c r="C948" i="1"/>
  <c r="C938" i="1"/>
  <c r="F934" i="1"/>
  <c r="G934" i="1" s="1"/>
  <c r="C932" i="1"/>
  <c r="F929" i="1"/>
  <c r="G929" i="1" s="1"/>
  <c r="F908" i="1"/>
  <c r="G908" i="1" s="1"/>
  <c r="F905" i="1"/>
  <c r="G905" i="1" s="1"/>
  <c r="C898" i="1"/>
  <c r="C865" i="1"/>
  <c r="C825" i="1"/>
  <c r="F820" i="1"/>
  <c r="G820" i="1" s="1"/>
  <c r="F799" i="1"/>
  <c r="G799" i="1" s="1"/>
  <c r="F796" i="1"/>
  <c r="G796" i="1" s="1"/>
  <c r="F763" i="1"/>
  <c r="G763" i="1" s="1"/>
  <c r="C729" i="1"/>
  <c r="C807" i="1"/>
  <c r="C784" i="1"/>
  <c r="C761" i="1"/>
  <c r="C695" i="1"/>
  <c r="F1087" i="1"/>
  <c r="G1087" i="1" s="1"/>
  <c r="C1080" i="1"/>
  <c r="F1075" i="1"/>
  <c r="G1075" i="1" s="1"/>
  <c r="F1051" i="1"/>
  <c r="G1051" i="1" s="1"/>
  <c r="C1046" i="1"/>
  <c r="C1042" i="1"/>
  <c r="C1026" i="1"/>
  <c r="F1009" i="1"/>
  <c r="G1009" i="1" s="1"/>
  <c r="F930" i="1"/>
  <c r="G930" i="1" s="1"/>
  <c r="C928" i="1"/>
  <c r="F921" i="1"/>
  <c r="G921" i="1" s="1"/>
  <c r="F918" i="1"/>
  <c r="G918" i="1" s="1"/>
  <c r="F872" i="1"/>
  <c r="G872" i="1" s="1"/>
  <c r="F852" i="1"/>
  <c r="G852" i="1" s="1"/>
  <c r="F848" i="1"/>
  <c r="G848" i="1" s="1"/>
  <c r="F790" i="1"/>
  <c r="G790" i="1" s="1"/>
  <c r="F786" i="1"/>
  <c r="G786" i="1" s="1"/>
  <c r="C711" i="1"/>
  <c r="F959" i="1"/>
  <c r="G959" i="1" s="1"/>
  <c r="C944" i="1"/>
  <c r="F943" i="1"/>
  <c r="G943" i="1" s="1"/>
  <c r="C912" i="1"/>
  <c r="C879" i="1"/>
  <c r="C845" i="1"/>
  <c r="C829" i="1"/>
  <c r="C811" i="1"/>
  <c r="C793" i="1"/>
  <c r="C753" i="1"/>
  <c r="C725" i="1"/>
  <c r="F711" i="1"/>
  <c r="G711" i="1" s="1"/>
  <c r="F699" i="1"/>
  <c r="G699" i="1" s="1"/>
  <c r="F698" i="1"/>
  <c r="G698" i="1" s="1"/>
  <c r="C684" i="1"/>
  <c r="C683" i="1"/>
  <c r="F669" i="1"/>
  <c r="G669" i="1" s="1"/>
  <c r="C648" i="1"/>
  <c r="C647" i="1"/>
  <c r="C632" i="1"/>
  <c r="F617" i="1"/>
  <c r="G617" i="1" s="1"/>
  <c r="C603" i="1"/>
  <c r="F597" i="1"/>
  <c r="G597" i="1" s="1"/>
  <c r="C583" i="1"/>
  <c r="F580" i="1"/>
  <c r="G580" i="1" s="1"/>
  <c r="C555" i="1"/>
  <c r="F490" i="1"/>
  <c r="G490" i="1" s="1"/>
  <c r="F812" i="1"/>
  <c r="G812" i="1" s="1"/>
  <c r="F808" i="1"/>
  <c r="G808" i="1" s="1"/>
  <c r="F772" i="1"/>
  <c r="G772" i="1" s="1"/>
  <c r="F754" i="1"/>
  <c r="G754" i="1" s="1"/>
  <c r="F746" i="1"/>
  <c r="G746" i="1" s="1"/>
  <c r="F727" i="1"/>
  <c r="G727" i="1" s="1"/>
  <c r="F675" i="1"/>
  <c r="G675" i="1" s="1"/>
  <c r="C649" i="1"/>
  <c r="C604" i="1"/>
  <c r="F726" i="1"/>
  <c r="G726" i="1" s="1"/>
  <c r="C688" i="1"/>
  <c r="C497" i="1"/>
  <c r="F846" i="1"/>
  <c r="G846" i="1" s="1"/>
  <c r="F837" i="1"/>
  <c r="G837" i="1" s="1"/>
  <c r="F836" i="1"/>
  <c r="G836" i="1" s="1"/>
  <c r="F814" i="1"/>
  <c r="G814" i="1" s="1"/>
  <c r="F813" i="1"/>
  <c r="G813" i="1" s="1"/>
  <c r="F801" i="1"/>
  <c r="G801" i="1" s="1"/>
  <c r="F773" i="1"/>
  <c r="G773" i="1" s="1"/>
  <c r="F766" i="1"/>
  <c r="G766" i="1" s="1"/>
  <c r="F734" i="1"/>
  <c r="G734" i="1" s="1"/>
  <c r="C719" i="1"/>
  <c r="F707" i="1"/>
  <c r="G707" i="1" s="1"/>
  <c r="F704" i="1"/>
  <c r="G704" i="1" s="1"/>
  <c r="F681" i="1"/>
  <c r="G681" i="1" s="1"/>
  <c r="F637" i="1"/>
  <c r="G637" i="1" s="1"/>
  <c r="F607" i="1"/>
  <c r="G607" i="1" s="1"/>
  <c r="F586" i="1"/>
  <c r="G586" i="1" s="1"/>
  <c r="F567" i="1"/>
  <c r="G567" i="1" s="1"/>
  <c r="F548" i="1"/>
  <c r="G548" i="1" s="1"/>
  <c r="F526" i="1"/>
  <c r="G526" i="1" s="1"/>
  <c r="F804" i="1"/>
  <c r="G804" i="1" s="1"/>
  <c r="F784" i="1"/>
  <c r="G784" i="1" s="1"/>
  <c r="F776" i="1"/>
  <c r="G776" i="1" s="1"/>
  <c r="F769" i="1"/>
  <c r="G769" i="1" s="1"/>
  <c r="C739" i="1"/>
  <c r="C727" i="1"/>
  <c r="C723" i="1"/>
  <c r="C680" i="1"/>
  <c r="C592" i="1"/>
  <c r="C401" i="1"/>
  <c r="C521" i="1"/>
  <c r="C490" i="1"/>
  <c r="C482" i="1"/>
  <c r="F744" i="1"/>
  <c r="G744" i="1" s="1"/>
  <c r="F718" i="1"/>
  <c r="G718" i="1" s="1"/>
  <c r="F710" i="1"/>
  <c r="G710" i="1" s="1"/>
  <c r="F660" i="1"/>
  <c r="G660" i="1" s="1"/>
  <c r="F633" i="1"/>
  <c r="G633" i="1" s="1"/>
  <c r="F628" i="1"/>
  <c r="G628" i="1" s="1"/>
  <c r="F604" i="1"/>
  <c r="G604" i="1" s="1"/>
  <c r="F589" i="1"/>
  <c r="G589" i="1" s="1"/>
  <c r="F535" i="1"/>
  <c r="G535" i="1" s="1"/>
  <c r="C355" i="1"/>
  <c r="C220" i="1"/>
  <c r="F124" i="1"/>
  <c r="G124" i="1" s="1"/>
  <c r="F455" i="1"/>
  <c r="G455" i="1" s="1"/>
  <c r="F441" i="1"/>
  <c r="G441" i="1" s="1"/>
  <c r="F409" i="1"/>
  <c r="G409" i="1" s="1"/>
  <c r="C391" i="1"/>
  <c r="C377" i="1"/>
  <c r="F358" i="1"/>
  <c r="G358" i="1" s="1"/>
  <c r="C332" i="1"/>
  <c r="F314" i="1"/>
  <c r="G314" i="1" s="1"/>
  <c r="F311" i="1"/>
  <c r="G311" i="1" s="1"/>
  <c r="C299" i="1"/>
  <c r="F298" i="1"/>
  <c r="G298" i="1" s="1"/>
  <c r="C251" i="1"/>
  <c r="F487" i="1"/>
  <c r="G487" i="1" s="1"/>
  <c r="F464" i="1"/>
  <c r="G464" i="1" s="1"/>
  <c r="F405" i="1"/>
  <c r="G405" i="1" s="1"/>
  <c r="C323" i="1"/>
  <c r="C162" i="1"/>
  <c r="F493" i="1"/>
  <c r="G493" i="1" s="1"/>
  <c r="F482" i="1"/>
  <c r="G482" i="1" s="1"/>
  <c r="F481" i="1"/>
  <c r="G481" i="1" s="1"/>
  <c r="F471" i="1"/>
  <c r="G471" i="1" s="1"/>
  <c r="F447" i="1"/>
  <c r="G447" i="1" s="1"/>
  <c r="F437" i="1"/>
  <c r="G437" i="1" s="1"/>
  <c r="F418" i="1"/>
  <c r="G418" i="1" s="1"/>
  <c r="F407" i="1"/>
  <c r="G407" i="1" s="1"/>
  <c r="F362" i="1"/>
  <c r="G362" i="1" s="1"/>
  <c r="C343" i="1"/>
  <c r="C341" i="1"/>
  <c r="C336" i="1"/>
  <c r="F322" i="1"/>
  <c r="G322" i="1" s="1"/>
  <c r="F302" i="1"/>
  <c r="G302" i="1" s="1"/>
  <c r="C291" i="1"/>
  <c r="F284" i="1"/>
  <c r="G284" i="1" s="1"/>
  <c r="F245" i="1"/>
  <c r="G245" i="1" s="1"/>
  <c r="C40" i="1"/>
  <c r="F522" i="1"/>
  <c r="G522" i="1" s="1"/>
  <c r="F497" i="1"/>
  <c r="G497" i="1" s="1"/>
  <c r="F488" i="1"/>
  <c r="G488" i="1" s="1"/>
  <c r="F473" i="1"/>
  <c r="G473" i="1" s="1"/>
  <c r="F462" i="1"/>
  <c r="G462" i="1" s="1"/>
  <c r="F449" i="1"/>
  <c r="G449" i="1" s="1"/>
  <c r="F442" i="1"/>
  <c r="G442" i="1" s="1"/>
  <c r="F429" i="1"/>
  <c r="G429" i="1" s="1"/>
  <c r="C264" i="1"/>
  <c r="F554" i="1"/>
  <c r="G554" i="1" s="1"/>
  <c r="F549" i="1"/>
  <c r="G549" i="1" s="1"/>
  <c r="F524" i="1"/>
  <c r="G524" i="1" s="1"/>
  <c r="F499" i="1"/>
  <c r="G499" i="1" s="1"/>
  <c r="F491" i="1"/>
  <c r="G491" i="1" s="1"/>
  <c r="F457" i="1"/>
  <c r="G457" i="1" s="1"/>
  <c r="F453" i="1"/>
  <c r="G453" i="1" s="1"/>
  <c r="F448" i="1"/>
  <c r="G448" i="1" s="1"/>
  <c r="F425" i="1"/>
  <c r="G425" i="1" s="1"/>
  <c r="F421" i="1"/>
  <c r="G421" i="1" s="1"/>
  <c r="F402" i="1"/>
  <c r="G402" i="1" s="1"/>
  <c r="F340" i="1"/>
  <c r="G340" i="1" s="1"/>
  <c r="C286" i="1"/>
  <c r="C139" i="1"/>
  <c r="C81" i="1"/>
  <c r="C447" i="1"/>
  <c r="C351" i="1"/>
  <c r="C329" i="1"/>
  <c r="F328" i="1"/>
  <c r="G328" i="1" s="1"/>
  <c r="F294" i="1"/>
  <c r="G294" i="1" s="1"/>
  <c r="C167" i="1"/>
  <c r="C91" i="1"/>
  <c r="F582" i="1"/>
  <c r="G582" i="1" s="1"/>
  <c r="F577" i="1"/>
  <c r="G577" i="1" s="1"/>
  <c r="F565" i="1"/>
  <c r="G565" i="1" s="1"/>
  <c r="F560" i="1"/>
  <c r="G560" i="1" s="1"/>
  <c r="F557" i="1"/>
  <c r="G557" i="1" s="1"/>
  <c r="F552" i="1"/>
  <c r="G552" i="1" s="1"/>
  <c r="F550" i="1"/>
  <c r="G550" i="1" s="1"/>
  <c r="F529" i="1"/>
  <c r="G529" i="1" s="1"/>
  <c r="F515" i="1"/>
  <c r="G515" i="1" s="1"/>
  <c r="F500" i="1"/>
  <c r="G500" i="1" s="1"/>
  <c r="F486" i="1"/>
  <c r="G486" i="1" s="1"/>
  <c r="F485" i="1"/>
  <c r="G485" i="1" s="1"/>
  <c r="F479" i="1"/>
  <c r="G479" i="1" s="1"/>
  <c r="C474" i="1"/>
  <c r="C473" i="1"/>
  <c r="F463" i="1"/>
  <c r="G463" i="1" s="1"/>
  <c r="C451" i="1"/>
  <c r="C425" i="1"/>
  <c r="F404" i="1"/>
  <c r="G404" i="1" s="1"/>
  <c r="F396" i="1"/>
  <c r="G396" i="1" s="1"/>
  <c r="F394" i="1"/>
  <c r="G394" i="1" s="1"/>
  <c r="F381" i="1"/>
  <c r="G381" i="1" s="1"/>
  <c r="F337" i="1"/>
  <c r="G337" i="1" s="1"/>
  <c r="C303" i="1"/>
  <c r="C274" i="1"/>
  <c r="F114" i="1"/>
  <c r="G114" i="1" s="1"/>
  <c r="F356" i="1"/>
  <c r="G356" i="1" s="1"/>
  <c r="F350" i="1"/>
  <c r="G350" i="1" s="1"/>
  <c r="F296" i="1"/>
  <c r="G296" i="1" s="1"/>
  <c r="F277" i="1"/>
  <c r="G277" i="1" s="1"/>
  <c r="F260" i="1"/>
  <c r="G260" i="1" s="1"/>
  <c r="F255" i="1"/>
  <c r="G255" i="1" s="1"/>
  <c r="F204" i="1"/>
  <c r="G204" i="1" s="1"/>
  <c r="F194" i="1"/>
  <c r="G194" i="1" s="1"/>
  <c r="C186" i="1"/>
  <c r="F169" i="1"/>
  <c r="G169" i="1" s="1"/>
  <c r="F156" i="1"/>
  <c r="G156" i="1" s="1"/>
  <c r="F132" i="1"/>
  <c r="G132" i="1" s="1"/>
  <c r="F121" i="1"/>
  <c r="G121" i="1" s="1"/>
  <c r="C111" i="1"/>
  <c r="F104" i="1"/>
  <c r="G104" i="1" s="1"/>
  <c r="F93" i="1"/>
  <c r="G93" i="1" s="1"/>
  <c r="F59" i="1"/>
  <c r="G59" i="1" s="1"/>
  <c r="F43" i="1"/>
  <c r="G43" i="1" s="1"/>
  <c r="F218" i="1"/>
  <c r="G218" i="1" s="1"/>
  <c r="F195" i="1"/>
  <c r="G195" i="1" s="1"/>
  <c r="C190" i="1"/>
  <c r="F180" i="1"/>
  <c r="G180" i="1" s="1"/>
  <c r="F176" i="1"/>
  <c r="G176" i="1" s="1"/>
  <c r="F165" i="1"/>
  <c r="G165" i="1" s="1"/>
  <c r="F138" i="1"/>
  <c r="G138" i="1" s="1"/>
  <c r="F118" i="1"/>
  <c r="G118" i="1" s="1"/>
  <c r="F108" i="1"/>
  <c r="G108" i="1" s="1"/>
  <c r="F102" i="1"/>
  <c r="G102" i="1" s="1"/>
  <c r="F96" i="1"/>
  <c r="G96" i="1" s="1"/>
  <c r="F89" i="1"/>
  <c r="G89" i="1" s="1"/>
  <c r="F71" i="1"/>
  <c r="G71" i="1" s="1"/>
  <c r="F64" i="1"/>
  <c r="G64" i="1" s="1"/>
  <c r="F53" i="1"/>
  <c r="G53" i="1" s="1"/>
  <c r="F49" i="1"/>
  <c r="G49" i="1" s="1"/>
  <c r="F41" i="1"/>
  <c r="G41" i="1" s="1"/>
  <c r="F35" i="1"/>
  <c r="G35" i="1" s="1"/>
  <c r="F225" i="1"/>
  <c r="G225" i="1" s="1"/>
  <c r="F209" i="1"/>
  <c r="G209" i="1" s="1"/>
  <c r="F158" i="1"/>
  <c r="G158" i="1" s="1"/>
  <c r="F139" i="1"/>
  <c r="G139" i="1" s="1"/>
  <c r="F105" i="1"/>
  <c r="G105" i="1" s="1"/>
  <c r="F100" i="1"/>
  <c r="G100" i="1" s="1"/>
  <c r="F61" i="1"/>
  <c r="G61" i="1" s="1"/>
  <c r="F56" i="1"/>
  <c r="G56" i="1" s="1"/>
  <c r="F52" i="1"/>
  <c r="G52" i="1" s="1"/>
  <c r="F122" i="1"/>
  <c r="G122" i="1" s="1"/>
  <c r="F299" i="1"/>
  <c r="G299" i="1" s="1"/>
  <c r="F287" i="1"/>
  <c r="G287" i="1" s="1"/>
  <c r="F265" i="1"/>
  <c r="G265" i="1" s="1"/>
  <c r="F202" i="1"/>
  <c r="G202" i="1" s="1"/>
  <c r="F140" i="1"/>
  <c r="G140" i="1" s="1"/>
  <c r="F109" i="1"/>
  <c r="G109" i="1" s="1"/>
  <c r="F97" i="1"/>
  <c r="G97" i="1" s="1"/>
  <c r="F87" i="1"/>
  <c r="G87" i="1" s="1"/>
  <c r="F86" i="1"/>
  <c r="G86" i="1" s="1"/>
  <c r="F74" i="1"/>
  <c r="G74" i="1" s="1"/>
  <c r="F50" i="1"/>
  <c r="G50" i="1" s="1"/>
  <c r="F23" i="1"/>
  <c r="G23" i="1" s="1"/>
  <c r="F19" i="1"/>
  <c r="G19" i="1" s="1"/>
  <c r="C159" i="1"/>
  <c r="C54" i="1"/>
  <c r="C3066" i="1"/>
  <c r="C3010" i="1"/>
  <c r="C2978" i="1"/>
  <c r="C2930" i="1"/>
  <c r="C2898" i="1"/>
  <c r="C2866" i="1"/>
  <c r="C2842" i="1"/>
  <c r="C2836" i="1"/>
  <c r="F2794" i="1"/>
  <c r="G2794" i="1" s="1"/>
  <c r="C2792" i="1"/>
  <c r="F3087" i="1"/>
  <c r="G3087" i="1" s="1"/>
  <c r="F3060" i="1"/>
  <c r="G3060" i="1" s="1"/>
  <c r="C3054" i="1"/>
  <c r="C3050" i="1"/>
  <c r="F3039" i="1"/>
  <c r="G3039" i="1" s="1"/>
  <c r="F3026" i="1"/>
  <c r="G3026" i="1" s="1"/>
  <c r="C2998" i="1"/>
  <c r="F2975" i="1"/>
  <c r="G2975" i="1" s="1"/>
  <c r="C2970" i="1"/>
  <c r="F2927" i="1"/>
  <c r="G2927" i="1" s="1"/>
  <c r="C2820" i="1"/>
  <c r="F3104" i="1"/>
  <c r="G3104" i="1" s="1"/>
  <c r="F3098" i="1"/>
  <c r="G3098" i="1" s="1"/>
  <c r="F3075" i="1"/>
  <c r="G3075" i="1" s="1"/>
  <c r="F3037" i="1"/>
  <c r="G3037" i="1" s="1"/>
  <c r="C3034" i="1"/>
  <c r="F3003" i="1"/>
  <c r="G3003" i="1" s="1"/>
  <c r="C2962" i="1"/>
  <c r="C2938" i="1"/>
  <c r="C2918" i="1"/>
  <c r="C2906" i="1"/>
  <c r="C2886" i="1"/>
  <c r="C2874" i="1"/>
  <c r="C2854" i="1"/>
  <c r="C2828" i="1"/>
  <c r="C2824" i="1"/>
  <c r="F3108" i="1"/>
  <c r="G3108" i="1" s="1"/>
  <c r="F3102" i="1"/>
  <c r="G3102" i="1" s="1"/>
  <c r="F3100" i="1"/>
  <c r="G3100" i="1" s="1"/>
  <c r="F3094" i="1"/>
  <c r="G3094" i="1" s="1"/>
  <c r="C3084" i="1"/>
  <c r="C3080" i="1"/>
  <c r="F3050" i="1"/>
  <c r="G3050" i="1" s="1"/>
  <c r="F3028" i="1"/>
  <c r="G3028" i="1" s="1"/>
  <c r="C3022" i="1"/>
  <c r="C3018" i="1"/>
  <c r="F2959" i="1"/>
  <c r="G2959" i="1" s="1"/>
  <c r="C2958" i="1"/>
  <c r="C2954" i="1"/>
  <c r="C2926" i="1"/>
  <c r="C2894" i="1"/>
  <c r="C2862" i="1"/>
  <c r="C2834" i="1"/>
  <c r="C2798" i="1"/>
  <c r="C3112" i="1"/>
  <c r="C3074" i="1"/>
  <c r="F3043" i="1"/>
  <c r="G3043" i="1" s="1"/>
  <c r="C3002" i="1"/>
  <c r="F2995" i="1"/>
  <c r="G2995" i="1" s="1"/>
  <c r="C2960" i="1"/>
  <c r="C2948" i="1"/>
  <c r="C2946" i="1"/>
  <c r="C2936" i="1"/>
  <c r="F2935" i="1"/>
  <c r="G2935" i="1" s="1"/>
  <c r="F2923" i="1"/>
  <c r="G2923" i="1" s="1"/>
  <c r="C2916" i="1"/>
  <c r="C2914" i="1"/>
  <c r="C2904" i="1"/>
  <c r="F2903" i="1"/>
  <c r="G2903" i="1" s="1"/>
  <c r="F2891" i="1"/>
  <c r="G2891" i="1" s="1"/>
  <c r="C2884" i="1"/>
  <c r="C2882" i="1"/>
  <c r="C2872" i="1"/>
  <c r="F2871" i="1"/>
  <c r="G2871" i="1" s="1"/>
  <c r="F2859" i="1"/>
  <c r="G2859" i="1" s="1"/>
  <c r="C2852" i="1"/>
  <c r="C2850" i="1"/>
  <c r="C2844" i="1"/>
  <c r="F3103" i="1"/>
  <c r="G3103" i="1" s="1"/>
  <c r="C3058" i="1"/>
  <c r="C3048" i="1"/>
  <c r="C3044" i="1"/>
  <c r="F3027" i="1"/>
  <c r="G3027" i="1" s="1"/>
  <c r="F2987" i="1"/>
  <c r="G2987" i="1" s="1"/>
  <c r="C2968" i="1"/>
  <c r="F2943" i="1"/>
  <c r="G2943" i="1" s="1"/>
  <c r="C2924" i="1"/>
  <c r="F2911" i="1"/>
  <c r="G2911" i="1" s="1"/>
  <c r="C2892" i="1"/>
  <c r="C2860" i="1"/>
  <c r="C3104" i="1"/>
  <c r="C2994" i="1"/>
  <c r="C2934" i="1"/>
  <c r="C2922" i="1"/>
  <c r="C2902" i="1"/>
  <c r="C2890" i="1"/>
  <c r="C2870" i="1"/>
  <c r="C2858" i="1"/>
  <c r="C2826" i="1"/>
  <c r="C3042" i="1"/>
  <c r="F3110" i="1"/>
  <c r="G3110" i="1" s="1"/>
  <c r="C3100" i="1"/>
  <c r="F3084" i="1"/>
  <c r="G3084" i="1" s="1"/>
  <c r="C3068" i="1"/>
  <c r="F3058" i="1"/>
  <c r="G3058" i="1" s="1"/>
  <c r="F3051" i="1"/>
  <c r="G3051" i="1" s="1"/>
  <c r="C3026" i="1"/>
  <c r="F3020" i="1"/>
  <c r="G3020" i="1" s="1"/>
  <c r="C3016" i="1"/>
  <c r="C3012" i="1"/>
  <c r="F2991" i="1"/>
  <c r="G2991" i="1" s="1"/>
  <c r="C2990" i="1"/>
  <c r="C2986" i="1"/>
  <c r="C2952" i="1"/>
  <c r="C2942" i="1"/>
  <c r="C2910" i="1"/>
  <c r="C2878" i="1"/>
  <c r="C2813" i="1"/>
  <c r="F2797" i="1"/>
  <c r="G2797" i="1" s="1"/>
  <c r="C2781" i="1"/>
  <c r="F2761" i="1"/>
  <c r="G2761" i="1" s="1"/>
  <c r="F2749" i="1"/>
  <c r="G2749" i="1" s="1"/>
  <c r="F2736" i="1"/>
  <c r="G2736" i="1" s="1"/>
  <c r="F2734" i="1"/>
  <c r="G2734" i="1" s="1"/>
  <c r="C2732" i="1"/>
  <c r="F2726" i="1"/>
  <c r="G2726" i="1" s="1"/>
  <c r="F2720" i="1"/>
  <c r="G2720" i="1" s="1"/>
  <c r="C2705" i="1"/>
  <c r="F2701" i="1"/>
  <c r="G2701" i="1" s="1"/>
  <c r="C2699" i="1"/>
  <c r="C2696" i="1"/>
  <c r="F2676" i="1"/>
  <c r="G2676" i="1" s="1"/>
  <c r="F2647" i="1"/>
  <c r="G2647" i="1" s="1"/>
  <c r="F2623" i="1"/>
  <c r="G2623" i="1" s="1"/>
  <c r="F2612" i="1"/>
  <c r="G2612" i="1" s="1"/>
  <c r="C2603" i="1"/>
  <c r="F2596" i="1"/>
  <c r="G2596" i="1" s="1"/>
  <c r="F2587" i="1"/>
  <c r="G2587" i="1" s="1"/>
  <c r="F2580" i="1"/>
  <c r="G2580" i="1" s="1"/>
  <c r="C2575" i="1"/>
  <c r="C2571" i="1"/>
  <c r="F2543" i="1"/>
  <c r="G2543" i="1" s="1"/>
  <c r="C2530" i="1"/>
  <c r="C2509" i="1"/>
  <c r="F2451" i="1"/>
  <c r="G2451" i="1" s="1"/>
  <c r="C2423" i="1"/>
  <c r="F2406" i="1"/>
  <c r="G2406" i="1" s="1"/>
  <c r="C2349" i="1"/>
  <c r="F2831" i="1"/>
  <c r="G2831" i="1" s="1"/>
  <c r="F2810" i="1"/>
  <c r="G2810" i="1" s="1"/>
  <c r="C2788" i="1"/>
  <c r="F2778" i="1"/>
  <c r="G2778" i="1" s="1"/>
  <c r="F2759" i="1"/>
  <c r="G2759" i="1" s="1"/>
  <c r="F2680" i="1"/>
  <c r="G2680" i="1" s="1"/>
  <c r="F2667" i="1"/>
  <c r="G2667" i="1" s="1"/>
  <c r="C2655" i="1"/>
  <c r="F2593" i="1"/>
  <c r="G2593" i="1" s="1"/>
  <c r="F2592" i="1"/>
  <c r="G2592" i="1" s="1"/>
  <c r="F2561" i="1"/>
  <c r="G2561" i="1" s="1"/>
  <c r="F2521" i="1"/>
  <c r="G2521" i="1" s="1"/>
  <c r="C2511" i="1"/>
  <c r="F2425" i="1"/>
  <c r="G2425" i="1" s="1"/>
  <c r="C2375" i="1"/>
  <c r="C2846" i="1"/>
  <c r="C2830" i="1"/>
  <c r="F2805" i="1"/>
  <c r="G2805" i="1" s="1"/>
  <c r="F2773" i="1"/>
  <c r="G2773" i="1" s="1"/>
  <c r="F2750" i="1"/>
  <c r="G2750" i="1" s="1"/>
  <c r="C2704" i="1"/>
  <c r="C2695" i="1"/>
  <c r="F2682" i="1"/>
  <c r="G2682" i="1" s="1"/>
  <c r="F2677" i="1"/>
  <c r="G2677" i="1" s="1"/>
  <c r="F2655" i="1"/>
  <c r="G2655" i="1" s="1"/>
  <c r="F2615" i="1"/>
  <c r="G2615" i="1" s="1"/>
  <c r="F2603" i="1"/>
  <c r="G2603" i="1" s="1"/>
  <c r="F2597" i="1"/>
  <c r="G2597" i="1" s="1"/>
  <c r="F2583" i="1"/>
  <c r="G2583" i="1" s="1"/>
  <c r="F2565" i="1"/>
  <c r="G2565" i="1" s="1"/>
  <c r="F2555" i="1"/>
  <c r="G2555" i="1" s="1"/>
  <c r="F2551" i="1"/>
  <c r="G2551" i="1" s="1"/>
  <c r="C2545" i="1"/>
  <c r="F2537" i="1"/>
  <c r="G2537" i="1" s="1"/>
  <c r="F2533" i="1"/>
  <c r="G2533" i="1" s="1"/>
  <c r="F2529" i="1"/>
  <c r="G2529" i="1" s="1"/>
  <c r="F2528" i="1"/>
  <c r="G2528" i="1" s="1"/>
  <c r="C2506" i="1"/>
  <c r="F2497" i="1"/>
  <c r="G2497" i="1" s="1"/>
  <c r="C2493" i="1"/>
  <c r="C2485" i="1"/>
  <c r="F2483" i="1"/>
  <c r="G2483" i="1" s="1"/>
  <c r="F2475" i="1"/>
  <c r="G2475" i="1" s="1"/>
  <c r="F2467" i="1"/>
  <c r="G2467" i="1" s="1"/>
  <c r="F2459" i="1"/>
  <c r="G2459" i="1" s="1"/>
  <c r="F2387" i="1"/>
  <c r="G2387" i="1" s="1"/>
  <c r="F2843" i="1"/>
  <c r="G2843" i="1" s="1"/>
  <c r="F2827" i="1"/>
  <c r="G2827" i="1" s="1"/>
  <c r="F2818" i="1"/>
  <c r="G2818" i="1" s="1"/>
  <c r="C2800" i="1"/>
  <c r="C2796" i="1"/>
  <c r="F2786" i="1"/>
  <c r="G2786" i="1" s="1"/>
  <c r="C2768" i="1"/>
  <c r="F2763" i="1"/>
  <c r="G2763" i="1" s="1"/>
  <c r="F2748" i="1"/>
  <c r="G2748" i="1" s="1"/>
  <c r="C2744" i="1"/>
  <c r="C2728" i="1"/>
  <c r="C2724" i="1"/>
  <c r="C2717" i="1"/>
  <c r="F2698" i="1"/>
  <c r="G2698" i="1" s="1"/>
  <c r="F2643" i="1"/>
  <c r="G2643" i="1" s="1"/>
  <c r="C2595" i="1"/>
  <c r="C2579" i="1"/>
  <c r="C2527" i="1"/>
  <c r="C2525" i="1"/>
  <c r="C2519" i="1"/>
  <c r="F2813" i="1"/>
  <c r="G2813" i="1" s="1"/>
  <c r="C2797" i="1"/>
  <c r="F2781" i="1"/>
  <c r="G2781" i="1" s="1"/>
  <c r="F2765" i="1"/>
  <c r="G2765" i="1" s="1"/>
  <c r="C2740" i="1"/>
  <c r="C2736" i="1"/>
  <c r="F2731" i="1"/>
  <c r="G2731" i="1" s="1"/>
  <c r="C2708" i="1"/>
  <c r="F2697" i="1"/>
  <c r="G2697" i="1" s="1"/>
  <c r="F2683" i="1"/>
  <c r="G2683" i="1" s="1"/>
  <c r="F2678" i="1"/>
  <c r="G2678" i="1" s="1"/>
  <c r="F2673" i="1"/>
  <c r="G2673" i="1" s="1"/>
  <c r="F2661" i="1"/>
  <c r="G2661" i="1" s="1"/>
  <c r="C2647" i="1"/>
  <c r="F2601" i="1"/>
  <c r="G2601" i="1" s="1"/>
  <c r="C2587" i="1"/>
  <c r="F2584" i="1"/>
  <c r="G2584" i="1" s="1"/>
  <c r="F2575" i="1"/>
  <c r="G2575" i="1" s="1"/>
  <c r="F2569" i="1"/>
  <c r="G2569" i="1" s="1"/>
  <c r="C2543" i="1"/>
  <c r="F2541" i="1"/>
  <c r="G2541" i="1" s="1"/>
  <c r="F2523" i="1"/>
  <c r="G2523" i="1" s="1"/>
  <c r="C2522" i="1"/>
  <c r="C2501" i="1"/>
  <c r="C2490" i="1"/>
  <c r="F2435" i="1"/>
  <c r="G2435" i="1" s="1"/>
  <c r="C2421" i="1"/>
  <c r="F2371" i="1"/>
  <c r="G2371" i="1" s="1"/>
  <c r="C2347" i="1"/>
  <c r="F2821" i="1"/>
  <c r="G2821" i="1" s="1"/>
  <c r="F2789" i="1"/>
  <c r="G2789" i="1" s="1"/>
  <c r="F2767" i="1"/>
  <c r="G2767" i="1" s="1"/>
  <c r="F2760" i="1"/>
  <c r="G2760" i="1" s="1"/>
  <c r="F2757" i="1"/>
  <c r="G2757" i="1" s="1"/>
  <c r="C2689" i="1"/>
  <c r="F2685" i="1"/>
  <c r="G2685" i="1" s="1"/>
  <c r="F2679" i="1"/>
  <c r="G2679" i="1" s="1"/>
  <c r="F2669" i="1"/>
  <c r="G2669" i="1" s="1"/>
  <c r="F2653" i="1"/>
  <c r="G2653" i="1" s="1"/>
  <c r="C2651" i="1"/>
  <c r="F2633" i="1"/>
  <c r="G2633" i="1" s="1"/>
  <c r="F2629" i="1"/>
  <c r="G2629" i="1" s="1"/>
  <c r="F2619" i="1"/>
  <c r="G2619" i="1" s="1"/>
  <c r="F2618" i="1"/>
  <c r="G2618" i="1" s="1"/>
  <c r="F2617" i="1"/>
  <c r="G2617" i="1" s="1"/>
  <c r="C2586" i="1"/>
  <c r="F2585" i="1"/>
  <c r="G2585" i="1" s="1"/>
  <c r="C2578" i="1"/>
  <c r="F2567" i="1"/>
  <c r="G2567" i="1" s="1"/>
  <c r="F2491" i="1"/>
  <c r="G2491" i="1" s="1"/>
  <c r="F2479" i="1"/>
  <c r="G2479" i="1" s="1"/>
  <c r="F2471" i="1"/>
  <c r="G2471" i="1" s="1"/>
  <c r="F2463" i="1"/>
  <c r="G2463" i="1" s="1"/>
  <c r="C2447" i="1"/>
  <c r="F2443" i="1"/>
  <c r="G2443" i="1" s="1"/>
  <c r="C2814" i="1"/>
  <c r="F2802" i="1"/>
  <c r="G2802" i="1" s="1"/>
  <c r="C2782" i="1"/>
  <c r="F2770" i="1"/>
  <c r="G2770" i="1" s="1"/>
  <c r="C2764" i="1"/>
  <c r="C2752" i="1"/>
  <c r="C2631" i="1"/>
  <c r="C2557" i="1"/>
  <c r="C2553" i="1"/>
  <c r="C2487" i="1"/>
  <c r="C2419" i="1"/>
  <c r="F2377" i="1"/>
  <c r="G2377" i="1" s="1"/>
  <c r="F2501" i="1"/>
  <c r="G2501" i="1" s="1"/>
  <c r="F2499" i="1"/>
  <c r="G2499" i="1" s="1"/>
  <c r="F2426" i="1"/>
  <c r="G2426" i="1" s="1"/>
  <c r="C2425" i="1"/>
  <c r="F2408" i="1"/>
  <c r="G2408" i="1" s="1"/>
  <c r="F2392" i="1"/>
  <c r="G2392" i="1" s="1"/>
  <c r="C2379" i="1"/>
  <c r="C2377" i="1"/>
  <c r="C2359" i="1"/>
  <c r="C2357" i="1"/>
  <c r="F2345" i="1"/>
  <c r="G2345" i="1" s="1"/>
  <c r="F2343" i="1"/>
  <c r="G2343" i="1" s="1"/>
  <c r="C2331" i="1"/>
  <c r="F2328" i="1"/>
  <c r="G2328" i="1" s="1"/>
  <c r="C2325" i="1"/>
  <c r="F2313" i="1"/>
  <c r="G2313" i="1" s="1"/>
  <c r="F2311" i="1"/>
  <c r="G2311" i="1" s="1"/>
  <c r="C2299" i="1"/>
  <c r="F2296" i="1"/>
  <c r="G2296" i="1" s="1"/>
  <c r="C2293" i="1"/>
  <c r="F2281" i="1"/>
  <c r="G2281" i="1" s="1"/>
  <c r="F2279" i="1"/>
  <c r="G2279" i="1" s="1"/>
  <c r="C2262" i="1"/>
  <c r="F2255" i="1"/>
  <c r="G2255" i="1" s="1"/>
  <c r="F2250" i="1"/>
  <c r="G2250" i="1" s="1"/>
  <c r="F2234" i="1"/>
  <c r="G2234" i="1" s="1"/>
  <c r="C2230" i="1"/>
  <c r="C2224" i="1"/>
  <c r="C2220" i="1"/>
  <c r="F2215" i="1"/>
  <c r="G2215" i="1" s="1"/>
  <c r="F2214" i="1"/>
  <c r="G2214" i="1" s="1"/>
  <c r="C2206" i="1"/>
  <c r="C2192" i="1"/>
  <c r="C2178" i="1"/>
  <c r="C2151" i="1"/>
  <c r="C2148" i="1"/>
  <c r="C2130" i="1"/>
  <c r="C2116" i="1"/>
  <c r="C2071" i="1"/>
  <c r="F2058" i="1"/>
  <c r="G2058" i="1" s="1"/>
  <c r="F2038" i="1"/>
  <c r="G2038" i="1" s="1"/>
  <c r="C2031" i="1"/>
  <c r="C2411" i="1"/>
  <c r="C2260" i="1"/>
  <c r="F2244" i="1"/>
  <c r="G2244" i="1" s="1"/>
  <c r="F2225" i="1"/>
  <c r="G2225" i="1" s="1"/>
  <c r="C2210" i="1"/>
  <c r="C2170" i="1"/>
  <c r="C2149" i="1"/>
  <c r="C2118" i="1"/>
  <c r="C2106" i="1"/>
  <c r="C2073" i="1"/>
  <c r="F2481" i="1"/>
  <c r="G2481" i="1" s="1"/>
  <c r="F2477" i="1"/>
  <c r="G2477" i="1" s="1"/>
  <c r="F2473" i="1"/>
  <c r="G2473" i="1" s="1"/>
  <c r="F2469" i="1"/>
  <c r="G2469" i="1" s="1"/>
  <c r="F2465" i="1"/>
  <c r="G2465" i="1" s="1"/>
  <c r="F2461" i="1"/>
  <c r="G2461" i="1" s="1"/>
  <c r="F2457" i="1"/>
  <c r="G2457" i="1" s="1"/>
  <c r="F2453" i="1"/>
  <c r="G2453" i="1" s="1"/>
  <c r="F2449" i="1"/>
  <c r="G2449" i="1" s="1"/>
  <c r="F2445" i="1"/>
  <c r="G2445" i="1" s="1"/>
  <c r="F2441" i="1"/>
  <c r="G2441" i="1" s="1"/>
  <c r="F2437" i="1"/>
  <c r="G2437" i="1" s="1"/>
  <c r="F2433" i="1"/>
  <c r="G2433" i="1" s="1"/>
  <c r="F2429" i="1"/>
  <c r="G2429" i="1" s="1"/>
  <c r="F2427" i="1"/>
  <c r="G2427" i="1" s="1"/>
  <c r="F2415" i="1"/>
  <c r="G2415" i="1" s="1"/>
  <c r="F2365" i="1"/>
  <c r="G2365" i="1" s="1"/>
  <c r="F2363" i="1"/>
  <c r="G2363" i="1" s="1"/>
  <c r="C2355" i="1"/>
  <c r="F2337" i="1"/>
  <c r="G2337" i="1" s="1"/>
  <c r="F2335" i="1"/>
  <c r="G2335" i="1" s="1"/>
  <c r="C2323" i="1"/>
  <c r="C2317" i="1"/>
  <c r="C2291" i="1"/>
  <c r="C2285" i="1"/>
  <c r="C2266" i="1"/>
  <c r="F2258" i="1"/>
  <c r="G2258" i="1" s="1"/>
  <c r="F2256" i="1"/>
  <c r="G2256" i="1" s="1"/>
  <c r="C2255" i="1"/>
  <c r="F2230" i="1"/>
  <c r="G2230" i="1" s="1"/>
  <c r="C2227" i="1"/>
  <c r="C2225" i="1"/>
  <c r="F2222" i="1"/>
  <c r="G2222" i="1" s="1"/>
  <c r="C2218" i="1"/>
  <c r="C2207" i="1"/>
  <c r="F2184" i="1"/>
  <c r="G2184" i="1" s="1"/>
  <c r="C2177" i="1"/>
  <c r="F2165" i="1"/>
  <c r="G2165" i="1" s="1"/>
  <c r="C2134" i="1"/>
  <c r="C2090" i="1"/>
  <c r="C2036" i="1"/>
  <c r="C2252" i="1"/>
  <c r="C2166" i="1"/>
  <c r="C2100" i="1"/>
  <c r="C2056" i="1"/>
  <c r="F2577" i="1"/>
  <c r="G2577" i="1" s="1"/>
  <c r="F2511" i="1"/>
  <c r="G2511" i="1" s="1"/>
  <c r="F2487" i="1"/>
  <c r="G2487" i="1" s="1"/>
  <c r="F2409" i="1"/>
  <c r="G2409" i="1" s="1"/>
  <c r="F2407" i="1"/>
  <c r="G2407" i="1" s="1"/>
  <c r="C2397" i="1"/>
  <c r="F2391" i="1"/>
  <c r="G2391" i="1" s="1"/>
  <c r="F2389" i="1"/>
  <c r="G2389" i="1" s="1"/>
  <c r="C2385" i="1"/>
  <c r="C2369" i="1"/>
  <c r="C2341" i="1"/>
  <c r="F2329" i="1"/>
  <c r="G2329" i="1" s="1"/>
  <c r="F2327" i="1"/>
  <c r="G2327" i="1" s="1"/>
  <c r="C2309" i="1"/>
  <c r="F2297" i="1"/>
  <c r="G2297" i="1" s="1"/>
  <c r="F2295" i="1"/>
  <c r="G2295" i="1" s="1"/>
  <c r="C2277" i="1"/>
  <c r="F2268" i="1"/>
  <c r="G2268" i="1" s="1"/>
  <c r="C2246" i="1"/>
  <c r="C2242" i="1"/>
  <c r="C2240" i="1"/>
  <c r="C2239" i="1"/>
  <c r="C2234" i="1"/>
  <c r="C2229" i="1"/>
  <c r="F2211" i="1"/>
  <c r="G2211" i="1" s="1"/>
  <c r="C2208" i="1"/>
  <c r="F2207" i="1"/>
  <c r="G2207" i="1" s="1"/>
  <c r="F2187" i="1"/>
  <c r="G2187" i="1" s="1"/>
  <c r="C2164" i="1"/>
  <c r="C2158" i="1"/>
  <c r="C2156" i="1"/>
  <c r="C2137" i="1"/>
  <c r="F2129" i="1"/>
  <c r="G2129" i="1" s="1"/>
  <c r="C2126" i="1"/>
  <c r="F2118" i="1"/>
  <c r="G2118" i="1" s="1"/>
  <c r="C2114" i="1"/>
  <c r="F2098" i="1"/>
  <c r="G2098" i="1" s="1"/>
  <c r="F2089" i="1"/>
  <c r="G2089" i="1" s="1"/>
  <c r="F2088" i="1"/>
  <c r="G2088" i="1" s="1"/>
  <c r="C2076" i="1"/>
  <c r="C2235" i="1"/>
  <c r="F2229" i="1"/>
  <c r="G2229" i="1" s="1"/>
  <c r="C2172" i="1"/>
  <c r="C2093" i="1"/>
  <c r="F2414" i="1"/>
  <c r="G2414" i="1" s="1"/>
  <c r="F2405" i="1"/>
  <c r="G2405" i="1" s="1"/>
  <c r="F2403" i="1"/>
  <c r="G2403" i="1" s="1"/>
  <c r="F2373" i="1"/>
  <c r="G2373" i="1" s="1"/>
  <c r="F2353" i="1"/>
  <c r="G2353" i="1" s="1"/>
  <c r="F2351" i="1"/>
  <c r="G2351" i="1" s="1"/>
  <c r="F2321" i="1"/>
  <c r="G2321" i="1" s="1"/>
  <c r="F2319" i="1"/>
  <c r="G2319" i="1" s="1"/>
  <c r="F2289" i="1"/>
  <c r="G2289" i="1" s="1"/>
  <c r="F2287" i="1"/>
  <c r="G2287" i="1" s="1"/>
  <c r="F2227" i="1"/>
  <c r="G2227" i="1" s="1"/>
  <c r="F2208" i="1"/>
  <c r="G2208" i="1" s="1"/>
  <c r="F2200" i="1"/>
  <c r="G2200" i="1" s="1"/>
  <c r="F2199" i="1"/>
  <c r="G2199" i="1" s="1"/>
  <c r="F2177" i="1"/>
  <c r="G2177" i="1" s="1"/>
  <c r="F2168" i="1"/>
  <c r="G2168" i="1" s="1"/>
  <c r="F2135" i="1"/>
  <c r="G2135" i="1" s="1"/>
  <c r="C2096" i="1"/>
  <c r="F2362" i="1"/>
  <c r="G2362" i="1" s="1"/>
  <c r="F2334" i="1"/>
  <c r="G2334" i="1" s="1"/>
  <c r="F2302" i="1"/>
  <c r="G2302" i="1" s="1"/>
  <c r="F2285" i="1"/>
  <c r="G2285" i="1" s="1"/>
  <c r="F2283" i="1"/>
  <c r="G2283" i="1" s="1"/>
  <c r="F2264" i="1"/>
  <c r="G2264" i="1" s="1"/>
  <c r="F2260" i="1"/>
  <c r="G2260" i="1" s="1"/>
  <c r="C2259" i="1"/>
  <c r="F2231" i="1"/>
  <c r="G2231" i="1" s="1"/>
  <c r="C2223" i="1"/>
  <c r="F2213" i="1"/>
  <c r="G2213" i="1" s="1"/>
  <c r="C2191" i="1"/>
  <c r="C2128" i="1"/>
  <c r="F2092" i="1"/>
  <c r="G2092" i="1" s="1"/>
  <c r="C2047" i="1"/>
  <c r="F2172" i="1"/>
  <c r="G2172" i="1" s="1"/>
  <c r="F2170" i="1"/>
  <c r="G2170" i="1" s="1"/>
  <c r="F2148" i="1"/>
  <c r="G2148" i="1" s="1"/>
  <c r="F2114" i="1"/>
  <c r="G2114" i="1" s="1"/>
  <c r="F2100" i="1"/>
  <c r="G2100" i="1" s="1"/>
  <c r="F2096" i="1"/>
  <c r="G2096" i="1" s="1"/>
  <c r="F2083" i="1"/>
  <c r="G2083" i="1" s="1"/>
  <c r="C2080" i="1"/>
  <c r="F2057" i="1"/>
  <c r="G2057" i="1" s="1"/>
  <c r="F2056" i="1"/>
  <c r="G2056" i="1" s="1"/>
  <c r="C2042" i="1"/>
  <c r="F2036" i="1"/>
  <c r="G2036" i="1" s="1"/>
  <c r="F2017" i="1"/>
  <c r="G2017" i="1" s="1"/>
  <c r="C2004" i="1"/>
  <c r="C1997" i="1"/>
  <c r="F1988" i="1"/>
  <c r="G1988" i="1" s="1"/>
  <c r="C1982" i="1"/>
  <c r="C1977" i="1"/>
  <c r="C1968" i="1"/>
  <c r="F1965" i="1"/>
  <c r="G1965" i="1" s="1"/>
  <c r="F1959" i="1"/>
  <c r="G1959" i="1" s="1"/>
  <c r="F1953" i="1"/>
  <c r="G1953" i="1" s="1"/>
  <c r="C1936" i="1"/>
  <c r="F1921" i="1"/>
  <c r="G1921" i="1" s="1"/>
  <c r="C1892" i="1"/>
  <c r="C1880" i="1"/>
  <c r="C1826" i="1"/>
  <c r="F1705" i="1"/>
  <c r="G1705" i="1" s="1"/>
  <c r="C1640" i="1"/>
  <c r="C1507" i="1"/>
  <c r="C2060" i="1"/>
  <c r="C2041" i="1"/>
  <c r="F2035" i="1"/>
  <c r="G2035" i="1" s="1"/>
  <c r="F2033" i="1"/>
  <c r="G2033" i="1" s="1"/>
  <c r="F2027" i="1"/>
  <c r="G2027" i="1" s="1"/>
  <c r="C2026" i="1"/>
  <c r="F2023" i="1"/>
  <c r="G2023" i="1" s="1"/>
  <c r="F1986" i="1"/>
  <c r="G1986" i="1" s="1"/>
  <c r="F1939" i="1"/>
  <c r="G1939" i="1" s="1"/>
  <c r="C1884" i="1"/>
  <c r="C1874" i="1"/>
  <c r="C1850" i="1"/>
  <c r="C1824" i="1"/>
  <c r="C1784" i="1"/>
  <c r="C1774" i="1"/>
  <c r="C1726" i="1"/>
  <c r="C1710" i="1"/>
  <c r="C1633" i="1"/>
  <c r="C1604" i="1"/>
  <c r="C1539" i="1"/>
  <c r="F2086" i="1"/>
  <c r="G2086" i="1" s="1"/>
  <c r="F2084" i="1"/>
  <c r="G2084" i="1" s="1"/>
  <c r="F2050" i="1"/>
  <c r="G2050" i="1" s="1"/>
  <c r="C2032" i="1"/>
  <c r="F2029" i="1"/>
  <c r="G2029" i="1" s="1"/>
  <c r="C2020" i="1"/>
  <c r="C2016" i="1"/>
  <c r="F2008" i="1"/>
  <c r="G2008" i="1" s="1"/>
  <c r="C1996" i="1"/>
  <c r="C1976" i="1"/>
  <c r="C1949" i="1"/>
  <c r="F1917" i="1"/>
  <c r="G1917" i="1" s="1"/>
  <c r="F1915" i="1"/>
  <c r="G1915" i="1" s="1"/>
  <c r="C1898" i="1"/>
  <c r="C1872" i="1"/>
  <c r="C1842" i="1"/>
  <c r="C1756" i="1"/>
  <c r="F1636" i="1"/>
  <c r="G1636" i="1" s="1"/>
  <c r="C1609" i="1"/>
  <c r="F2039" i="1"/>
  <c r="G2039" i="1" s="1"/>
  <c r="F2019" i="1"/>
  <c r="G2019" i="1" s="1"/>
  <c r="F1985" i="1"/>
  <c r="G1985" i="1" s="1"/>
  <c r="C1965" i="1"/>
  <c r="F1955" i="1"/>
  <c r="G1955" i="1" s="1"/>
  <c r="C1894" i="1"/>
  <c r="F1817" i="1"/>
  <c r="G1817" i="1" s="1"/>
  <c r="C1573" i="1"/>
  <c r="C1461" i="1"/>
  <c r="F2243" i="1"/>
  <c r="G2243" i="1" s="1"/>
  <c r="F2232" i="1"/>
  <c r="G2232" i="1" s="1"/>
  <c r="F2228" i="1"/>
  <c r="G2228" i="1" s="1"/>
  <c r="F2202" i="1"/>
  <c r="G2202" i="1" s="1"/>
  <c r="F2197" i="1"/>
  <c r="G2197" i="1" s="1"/>
  <c r="F2186" i="1"/>
  <c r="G2186" i="1" s="1"/>
  <c r="F2128" i="1"/>
  <c r="G2128" i="1" s="1"/>
  <c r="F2061" i="1"/>
  <c r="G2061" i="1" s="1"/>
  <c r="F2030" i="1"/>
  <c r="G2030" i="1" s="1"/>
  <c r="C2010" i="1"/>
  <c r="F2003" i="1"/>
  <c r="G2003" i="1" s="1"/>
  <c r="F2002" i="1"/>
  <c r="G2002" i="1" s="1"/>
  <c r="C1994" i="1"/>
  <c r="C1993" i="1"/>
  <c r="F1981" i="1"/>
  <c r="G1981" i="1" s="1"/>
  <c r="F1978" i="1"/>
  <c r="G1978" i="1" s="1"/>
  <c r="F1977" i="1"/>
  <c r="G1977" i="1" s="1"/>
  <c r="C1966" i="1"/>
  <c r="F1936" i="1"/>
  <c r="G1936" i="1" s="1"/>
  <c r="F1934" i="1"/>
  <c r="G1934" i="1" s="1"/>
  <c r="F1925" i="1"/>
  <c r="G1925" i="1" s="1"/>
  <c r="C1910" i="1"/>
  <c r="C1895" i="1"/>
  <c r="F1842" i="1"/>
  <c r="G1842" i="1" s="1"/>
  <c r="C1838" i="1"/>
  <c r="F1835" i="1"/>
  <c r="G1835" i="1" s="1"/>
  <c r="C1830" i="1"/>
  <c r="C1828" i="1"/>
  <c r="C1822" i="1"/>
  <c r="F1802" i="1"/>
  <c r="G1802" i="1" s="1"/>
  <c r="F1801" i="1"/>
  <c r="G1801" i="1" s="1"/>
  <c r="C1794" i="1"/>
  <c r="C1776" i="1"/>
  <c r="C1764" i="1"/>
  <c r="C1473" i="1"/>
  <c r="C1449" i="1"/>
  <c r="F2012" i="1"/>
  <c r="G2012" i="1" s="1"/>
  <c r="C1955" i="1"/>
  <c r="C1902" i="1"/>
  <c r="C1844" i="1"/>
  <c r="F1761" i="1"/>
  <c r="G1761" i="1" s="1"/>
  <c r="C1748" i="1"/>
  <c r="F1745" i="1"/>
  <c r="G1745" i="1" s="1"/>
  <c r="C1734" i="1"/>
  <c r="C1503" i="1"/>
  <c r="F1433" i="1"/>
  <c r="G1433" i="1" s="1"/>
  <c r="C1800" i="1"/>
  <c r="F1753" i="1"/>
  <c r="G1753" i="1" s="1"/>
  <c r="F1664" i="1"/>
  <c r="G1664" i="1" s="1"/>
  <c r="F2120" i="1"/>
  <c r="G2120" i="1" s="1"/>
  <c r="F2108" i="1"/>
  <c r="G2108" i="1" s="1"/>
  <c r="F2101" i="1"/>
  <c r="G2101" i="1" s="1"/>
  <c r="F2072" i="1"/>
  <c r="G2072" i="1" s="1"/>
  <c r="C2061" i="1"/>
  <c r="F2000" i="1"/>
  <c r="G2000" i="1" s="1"/>
  <c r="F1998" i="1"/>
  <c r="G1998" i="1" s="1"/>
  <c r="F1982" i="1"/>
  <c r="G1982" i="1" s="1"/>
  <c r="C1978" i="1"/>
  <c r="F1971" i="1"/>
  <c r="G1971" i="1" s="1"/>
  <c r="F1970" i="1"/>
  <c r="G1970" i="1" s="1"/>
  <c r="F1958" i="1"/>
  <c r="G1958" i="1" s="1"/>
  <c r="F1918" i="1"/>
  <c r="G1918" i="1" s="1"/>
  <c r="F1913" i="1"/>
  <c r="G1913" i="1" s="1"/>
  <c r="F1912" i="1"/>
  <c r="G1912" i="1" s="1"/>
  <c r="C1891" i="1"/>
  <c r="F1889" i="1"/>
  <c r="G1889" i="1" s="1"/>
  <c r="F1881" i="1"/>
  <c r="G1881" i="1" s="1"/>
  <c r="C1870" i="1"/>
  <c r="F1869" i="1"/>
  <c r="G1869" i="1" s="1"/>
  <c r="C1868" i="1"/>
  <c r="F1859" i="1"/>
  <c r="G1859" i="1" s="1"/>
  <c r="C1858" i="1"/>
  <c r="C1818" i="1"/>
  <c r="F1803" i="1"/>
  <c r="G1803" i="1" s="1"/>
  <c r="F1791" i="1"/>
  <c r="G1791" i="1" s="1"/>
  <c r="F1788" i="1"/>
  <c r="G1788" i="1" s="1"/>
  <c r="F1785" i="1"/>
  <c r="G1785" i="1" s="1"/>
  <c r="F1778" i="1"/>
  <c r="G1778" i="1" s="1"/>
  <c r="F1763" i="1"/>
  <c r="G1763" i="1" s="1"/>
  <c r="C1760" i="1"/>
  <c r="C1750" i="1"/>
  <c r="C1742" i="1"/>
  <c r="F1736" i="1"/>
  <c r="G1736" i="1" s="1"/>
  <c r="C1724" i="1"/>
  <c r="C1708" i="1"/>
  <c r="C1333" i="1"/>
  <c r="C1313" i="1"/>
  <c r="C1292" i="1"/>
  <c r="C895" i="1"/>
  <c r="F1776" i="1"/>
  <c r="G1776" i="1" s="1"/>
  <c r="F1762" i="1"/>
  <c r="G1762" i="1" s="1"/>
  <c r="F1760" i="1"/>
  <c r="G1760" i="1" s="1"/>
  <c r="F1748" i="1"/>
  <c r="G1748" i="1" s="1"/>
  <c r="F1734" i="1"/>
  <c r="G1734" i="1" s="1"/>
  <c r="F1722" i="1"/>
  <c r="G1722" i="1" s="1"/>
  <c r="F1720" i="1"/>
  <c r="G1720" i="1" s="1"/>
  <c r="F1706" i="1"/>
  <c r="G1706" i="1" s="1"/>
  <c r="F1704" i="1"/>
  <c r="G1704" i="1" s="1"/>
  <c r="F1690" i="1"/>
  <c r="G1690" i="1" s="1"/>
  <c r="F1688" i="1"/>
  <c r="G1688" i="1" s="1"/>
  <c r="F1669" i="1"/>
  <c r="G1669" i="1" s="1"/>
  <c r="F1667" i="1"/>
  <c r="G1667" i="1" s="1"/>
  <c r="F1641" i="1"/>
  <c r="G1641" i="1" s="1"/>
  <c r="F1639" i="1"/>
  <c r="G1639" i="1" s="1"/>
  <c r="C1629" i="1"/>
  <c r="C1617" i="1"/>
  <c r="F1612" i="1"/>
  <c r="G1612" i="1" s="1"/>
  <c r="F1598" i="1"/>
  <c r="G1598" i="1" s="1"/>
  <c r="F1582" i="1"/>
  <c r="G1582" i="1" s="1"/>
  <c r="C1577" i="1"/>
  <c r="F1561" i="1"/>
  <c r="G1561" i="1" s="1"/>
  <c r="F1558" i="1"/>
  <c r="G1558" i="1" s="1"/>
  <c r="F1533" i="1"/>
  <c r="G1533" i="1" s="1"/>
  <c r="F1493" i="1"/>
  <c r="G1493" i="1" s="1"/>
  <c r="F1489" i="1"/>
  <c r="G1489" i="1" s="1"/>
  <c r="F1485" i="1"/>
  <c r="G1485" i="1" s="1"/>
  <c r="F1481" i="1"/>
  <c r="G1481" i="1" s="1"/>
  <c r="C1330" i="1"/>
  <c r="C1297" i="1"/>
  <c r="C1073" i="1"/>
  <c r="C1649" i="1"/>
  <c r="F1621" i="1"/>
  <c r="G1621" i="1" s="1"/>
  <c r="F1601" i="1"/>
  <c r="G1601" i="1" s="1"/>
  <c r="C1541" i="1"/>
  <c r="C1322" i="1"/>
  <c r="C1272" i="1"/>
  <c r="F1908" i="1"/>
  <c r="G1908" i="1" s="1"/>
  <c r="F1906" i="1"/>
  <c r="G1906" i="1" s="1"/>
  <c r="F1872" i="1"/>
  <c r="G1872" i="1" s="1"/>
  <c r="F1858" i="1"/>
  <c r="G1858" i="1" s="1"/>
  <c r="F1856" i="1"/>
  <c r="G1856" i="1" s="1"/>
  <c r="F1851" i="1"/>
  <c r="G1851" i="1" s="1"/>
  <c r="C1806" i="1"/>
  <c r="C1796" i="1"/>
  <c r="F1786" i="1"/>
  <c r="G1786" i="1" s="1"/>
  <c r="F1772" i="1"/>
  <c r="G1772" i="1" s="1"/>
  <c r="F1765" i="1"/>
  <c r="G1765" i="1" s="1"/>
  <c r="F1746" i="1"/>
  <c r="G1746" i="1" s="1"/>
  <c r="F1744" i="1"/>
  <c r="G1744" i="1" s="1"/>
  <c r="F1732" i="1"/>
  <c r="G1732" i="1" s="1"/>
  <c r="F1716" i="1"/>
  <c r="G1716" i="1" s="1"/>
  <c r="F1702" i="1"/>
  <c r="G1702" i="1" s="1"/>
  <c r="F1700" i="1"/>
  <c r="G1700" i="1" s="1"/>
  <c r="C1694" i="1"/>
  <c r="F1686" i="1"/>
  <c r="G1686" i="1" s="1"/>
  <c r="F1684" i="1"/>
  <c r="G1684" i="1" s="1"/>
  <c r="C1678" i="1"/>
  <c r="F1663" i="1"/>
  <c r="G1663" i="1" s="1"/>
  <c r="F1625" i="1"/>
  <c r="G1625" i="1" s="1"/>
  <c r="F1616" i="1"/>
  <c r="G1616" i="1" s="1"/>
  <c r="F1602" i="1"/>
  <c r="G1602" i="1" s="1"/>
  <c r="F1600" i="1"/>
  <c r="G1600" i="1" s="1"/>
  <c r="C1585" i="1"/>
  <c r="F1553" i="1"/>
  <c r="G1553" i="1" s="1"/>
  <c r="F1495" i="1"/>
  <c r="G1495" i="1" s="1"/>
  <c r="C1483" i="1"/>
  <c r="C1469" i="1"/>
  <c r="F1447" i="1"/>
  <c r="G1447" i="1" s="1"/>
  <c r="C1429" i="1"/>
  <c r="C1336" i="1"/>
  <c r="C1295" i="1"/>
  <c r="F1555" i="1"/>
  <c r="G1555" i="1" s="1"/>
  <c r="F1551" i="1"/>
  <c r="G1551" i="1" s="1"/>
  <c r="C1505" i="1"/>
  <c r="C1463" i="1"/>
  <c r="C1423" i="1"/>
  <c r="F1418" i="1"/>
  <c r="G1418" i="1" s="1"/>
  <c r="F1410" i="1"/>
  <c r="G1410" i="1" s="1"/>
  <c r="F1402" i="1"/>
  <c r="G1402" i="1" s="1"/>
  <c r="F1394" i="1"/>
  <c r="G1394" i="1" s="1"/>
  <c r="F1386" i="1"/>
  <c r="G1386" i="1" s="1"/>
  <c r="F1378" i="1"/>
  <c r="G1378" i="1" s="1"/>
  <c r="F1376" i="1"/>
  <c r="G1376" i="1" s="1"/>
  <c r="F1689" i="1"/>
  <c r="G1689" i="1" s="1"/>
  <c r="F1652" i="1"/>
  <c r="G1652" i="1" s="1"/>
  <c r="F1642" i="1"/>
  <c r="G1642" i="1" s="1"/>
  <c r="F1562" i="1"/>
  <c r="G1562" i="1" s="1"/>
  <c r="C1479" i="1"/>
  <c r="C1291" i="1"/>
  <c r="C1273" i="1"/>
  <c r="F1949" i="1"/>
  <c r="G1949" i="1" s="1"/>
  <c r="F1946" i="1"/>
  <c r="G1946" i="1" s="1"/>
  <c r="F1945" i="1"/>
  <c r="G1945" i="1" s="1"/>
  <c r="F1900" i="1"/>
  <c r="G1900" i="1" s="1"/>
  <c r="F1898" i="1"/>
  <c r="G1898" i="1" s="1"/>
  <c r="F1820" i="1"/>
  <c r="G1820" i="1" s="1"/>
  <c r="F1808" i="1"/>
  <c r="G1808" i="1" s="1"/>
  <c r="F1806" i="1"/>
  <c r="G1806" i="1" s="1"/>
  <c r="F1792" i="1"/>
  <c r="G1792" i="1" s="1"/>
  <c r="F1780" i="1"/>
  <c r="G1780" i="1" s="1"/>
  <c r="F1766" i="1"/>
  <c r="G1766" i="1" s="1"/>
  <c r="F1754" i="1"/>
  <c r="G1754" i="1" s="1"/>
  <c r="F1752" i="1"/>
  <c r="G1752" i="1" s="1"/>
  <c r="F1740" i="1"/>
  <c r="G1740" i="1" s="1"/>
  <c r="F1675" i="1"/>
  <c r="G1675" i="1" s="1"/>
  <c r="F1674" i="1"/>
  <c r="G1674" i="1" s="1"/>
  <c r="F1659" i="1"/>
  <c r="G1659" i="1" s="1"/>
  <c r="F1658" i="1"/>
  <c r="G1658" i="1" s="1"/>
  <c r="F1650" i="1"/>
  <c r="G1650" i="1" s="1"/>
  <c r="F1631" i="1"/>
  <c r="G1631" i="1" s="1"/>
  <c r="F1627" i="1"/>
  <c r="G1627" i="1" s="1"/>
  <c r="F1586" i="1"/>
  <c r="G1586" i="1" s="1"/>
  <c r="F1567" i="1"/>
  <c r="G1567" i="1" s="1"/>
  <c r="C1519" i="1"/>
  <c r="F1505" i="1"/>
  <c r="G1505" i="1" s="1"/>
  <c r="F1501" i="1"/>
  <c r="G1501" i="1" s="1"/>
  <c r="C1491" i="1"/>
  <c r="C1435" i="1"/>
  <c r="C1411" i="1"/>
  <c r="F1372" i="1"/>
  <c r="G1372" i="1" s="1"/>
  <c r="F1338" i="1"/>
  <c r="G1338" i="1" s="1"/>
  <c r="C1228" i="1"/>
  <c r="F1717" i="1"/>
  <c r="G1717" i="1" s="1"/>
  <c r="F1701" i="1"/>
  <c r="G1701" i="1" s="1"/>
  <c r="F1685" i="1"/>
  <c r="G1685" i="1" s="1"/>
  <c r="F1662" i="1"/>
  <c r="G1662" i="1" s="1"/>
  <c r="F1622" i="1"/>
  <c r="G1622" i="1" s="1"/>
  <c r="C1555" i="1"/>
  <c r="C1551" i="1"/>
  <c r="C1547" i="1"/>
  <c r="C1481" i="1"/>
  <c r="C1475" i="1"/>
  <c r="F1448" i="1"/>
  <c r="G1448" i="1" s="1"/>
  <c r="C1443" i="1"/>
  <c r="C1437" i="1"/>
  <c r="F1335" i="1"/>
  <c r="G1335" i="1" s="1"/>
  <c r="F1328" i="1"/>
  <c r="G1328" i="1" s="1"/>
  <c r="C1296" i="1"/>
  <c r="F1289" i="1"/>
  <c r="G1289" i="1" s="1"/>
  <c r="C1266" i="1"/>
  <c r="F1252" i="1"/>
  <c r="G1252" i="1" s="1"/>
  <c r="F1248" i="1"/>
  <c r="G1248" i="1" s="1"/>
  <c r="C1240" i="1"/>
  <c r="F1215" i="1"/>
  <c r="G1215" i="1" s="1"/>
  <c r="C1191" i="1"/>
  <c r="F1416" i="1"/>
  <c r="G1416" i="1" s="1"/>
  <c r="F1412" i="1"/>
  <c r="G1412" i="1" s="1"/>
  <c r="F1408" i="1"/>
  <c r="G1408" i="1" s="1"/>
  <c r="F1404" i="1"/>
  <c r="G1404" i="1" s="1"/>
  <c r="F1400" i="1"/>
  <c r="G1400" i="1" s="1"/>
  <c r="F1396" i="1"/>
  <c r="G1396" i="1" s="1"/>
  <c r="F1392" i="1"/>
  <c r="G1392" i="1" s="1"/>
  <c r="F1388" i="1"/>
  <c r="G1388" i="1" s="1"/>
  <c r="F1384" i="1"/>
  <c r="G1384" i="1" s="1"/>
  <c r="F1380" i="1"/>
  <c r="G1380" i="1" s="1"/>
  <c r="F1363" i="1"/>
  <c r="G1363" i="1" s="1"/>
  <c r="F1329" i="1"/>
  <c r="G1329" i="1" s="1"/>
  <c r="C1314" i="1"/>
  <c r="F1313" i="1"/>
  <c r="G1313" i="1" s="1"/>
  <c r="C1299" i="1"/>
  <c r="F1260" i="1"/>
  <c r="G1260" i="1" s="1"/>
  <c r="C1255" i="1"/>
  <c r="F1239" i="1"/>
  <c r="G1239" i="1" s="1"/>
  <c r="F1229" i="1"/>
  <c r="G1229" i="1" s="1"/>
  <c r="F1228" i="1"/>
  <c r="G1228" i="1" s="1"/>
  <c r="C1225" i="1"/>
  <c r="F1219" i="1"/>
  <c r="G1219" i="1" s="1"/>
  <c r="C974" i="1"/>
  <c r="F1537" i="1"/>
  <c r="G1537" i="1" s="1"/>
  <c r="F1521" i="1"/>
  <c r="G1521" i="1" s="1"/>
  <c r="F1443" i="1"/>
  <c r="G1443" i="1" s="1"/>
  <c r="F1441" i="1"/>
  <c r="G1441" i="1" s="1"/>
  <c r="F1423" i="1"/>
  <c r="G1423" i="1" s="1"/>
  <c r="C1376" i="1"/>
  <c r="F1361" i="1"/>
  <c r="G1361" i="1" s="1"/>
  <c r="F1355" i="1"/>
  <c r="G1355" i="1" s="1"/>
  <c r="F1353" i="1"/>
  <c r="G1353" i="1" s="1"/>
  <c r="F1347" i="1"/>
  <c r="G1347" i="1" s="1"/>
  <c r="F1345" i="1"/>
  <c r="G1345" i="1" s="1"/>
  <c r="F1341" i="1"/>
  <c r="G1341" i="1" s="1"/>
  <c r="F1340" i="1"/>
  <c r="G1340" i="1" s="1"/>
  <c r="C1308" i="1"/>
  <c r="C1289" i="1"/>
  <c r="C1268" i="1"/>
  <c r="C1267" i="1"/>
  <c r="F1152" i="1"/>
  <c r="G1152" i="1" s="1"/>
  <c r="F1109" i="1"/>
  <c r="G1109" i="1" s="1"/>
  <c r="C1078" i="1"/>
  <c r="C1310" i="1"/>
  <c r="C1167" i="1"/>
  <c r="F1117" i="1"/>
  <c r="G1117" i="1" s="1"/>
  <c r="C1052" i="1"/>
  <c r="C1286" i="1"/>
  <c r="F1216" i="1"/>
  <c r="G1216" i="1" s="1"/>
  <c r="C1155" i="1"/>
  <c r="F1547" i="1"/>
  <c r="G1547" i="1" s="1"/>
  <c r="F1531" i="1"/>
  <c r="G1531" i="1" s="1"/>
  <c r="F1515" i="1"/>
  <c r="G1515" i="1" s="1"/>
  <c r="F1499" i="1"/>
  <c r="G1499" i="1" s="1"/>
  <c r="F1475" i="1"/>
  <c r="G1475" i="1" s="1"/>
  <c r="F1473" i="1"/>
  <c r="G1473" i="1" s="1"/>
  <c r="F1455" i="1"/>
  <c r="G1455" i="1" s="1"/>
  <c r="F1435" i="1"/>
  <c r="G1435" i="1" s="1"/>
  <c r="F1419" i="1"/>
  <c r="G1419" i="1" s="1"/>
  <c r="F1415" i="1"/>
  <c r="G1415" i="1" s="1"/>
  <c r="F1411" i="1"/>
  <c r="G1411" i="1" s="1"/>
  <c r="F1407" i="1"/>
  <c r="G1407" i="1" s="1"/>
  <c r="F1403" i="1"/>
  <c r="G1403" i="1" s="1"/>
  <c r="F1399" i="1"/>
  <c r="G1399" i="1" s="1"/>
  <c r="F1395" i="1"/>
  <c r="G1395" i="1" s="1"/>
  <c r="F1391" i="1"/>
  <c r="G1391" i="1" s="1"/>
  <c r="F1387" i="1"/>
  <c r="G1387" i="1" s="1"/>
  <c r="F1383" i="1"/>
  <c r="G1383" i="1" s="1"/>
  <c r="F1379" i="1"/>
  <c r="G1379" i="1" s="1"/>
  <c r="C1368" i="1"/>
  <c r="F1359" i="1"/>
  <c r="G1359" i="1" s="1"/>
  <c r="F1351" i="1"/>
  <c r="G1351" i="1" s="1"/>
  <c r="C1327" i="1"/>
  <c r="F1310" i="1"/>
  <c r="G1310" i="1" s="1"/>
  <c r="F1285" i="1"/>
  <c r="G1285" i="1" s="1"/>
  <c r="F1277" i="1"/>
  <c r="G1277" i="1" s="1"/>
  <c r="C1274" i="1"/>
  <c r="F1250" i="1"/>
  <c r="G1250" i="1" s="1"/>
  <c r="C1241" i="1"/>
  <c r="F1233" i="1"/>
  <c r="G1233" i="1" s="1"/>
  <c r="F1226" i="1"/>
  <c r="G1226" i="1" s="1"/>
  <c r="C1221" i="1"/>
  <c r="F1217" i="1"/>
  <c r="G1217" i="1" s="1"/>
  <c r="F1214" i="1"/>
  <c r="G1214" i="1" s="1"/>
  <c r="F1202" i="1"/>
  <c r="G1202" i="1" s="1"/>
  <c r="F1200" i="1"/>
  <c r="G1200" i="1" s="1"/>
  <c r="F1171" i="1"/>
  <c r="G1171" i="1" s="1"/>
  <c r="F1163" i="1"/>
  <c r="G1163" i="1" s="1"/>
  <c r="F1133" i="1"/>
  <c r="G1133" i="1" s="1"/>
  <c r="C1367" i="1"/>
  <c r="C1365" i="1"/>
  <c r="C1361" i="1"/>
  <c r="C1353" i="1"/>
  <c r="C1345" i="1"/>
  <c r="C1282" i="1"/>
  <c r="C1271" i="1"/>
  <c r="C1253" i="1"/>
  <c r="F1207" i="1"/>
  <c r="G1207" i="1" s="1"/>
  <c r="C1142" i="1"/>
  <c r="F1267" i="1"/>
  <c r="G1267" i="1" s="1"/>
  <c r="F1266" i="1"/>
  <c r="G1266" i="1" s="1"/>
  <c r="F1245" i="1"/>
  <c r="G1245" i="1" s="1"/>
  <c r="F1222" i="1"/>
  <c r="G1222" i="1" s="1"/>
  <c r="F1210" i="1"/>
  <c r="G1210" i="1" s="1"/>
  <c r="C1205" i="1"/>
  <c r="C1181" i="1"/>
  <c r="C1179" i="1"/>
  <c r="C1153" i="1"/>
  <c r="C1149" i="1"/>
  <c r="F1108" i="1"/>
  <c r="G1108" i="1" s="1"/>
  <c r="F1103" i="1"/>
  <c r="G1103" i="1" s="1"/>
  <c r="F1088" i="1"/>
  <c r="G1088" i="1" s="1"/>
  <c r="F1072" i="1"/>
  <c r="G1072" i="1" s="1"/>
  <c r="F1068" i="1"/>
  <c r="G1068" i="1" s="1"/>
  <c r="F1064" i="1"/>
  <c r="G1064" i="1" s="1"/>
  <c r="F1056" i="1"/>
  <c r="G1056" i="1" s="1"/>
  <c r="F1049" i="1"/>
  <c r="G1049" i="1" s="1"/>
  <c r="F1046" i="1"/>
  <c r="G1046" i="1" s="1"/>
  <c r="F1339" i="1"/>
  <c r="G1339" i="1" s="1"/>
  <c r="F1333" i="1"/>
  <c r="G1333" i="1" s="1"/>
  <c r="F1332" i="1"/>
  <c r="G1332" i="1" s="1"/>
  <c r="F1324" i="1"/>
  <c r="G1324" i="1" s="1"/>
  <c r="F1317" i="1"/>
  <c r="G1317" i="1" s="1"/>
  <c r="F1308" i="1"/>
  <c r="G1308" i="1" s="1"/>
  <c r="F1261" i="1"/>
  <c r="G1261" i="1" s="1"/>
  <c r="F1249" i="1"/>
  <c r="G1249" i="1" s="1"/>
  <c r="F1231" i="1"/>
  <c r="G1231" i="1" s="1"/>
  <c r="C1202" i="1"/>
  <c r="C1175" i="1"/>
  <c r="C1171" i="1"/>
  <c r="C1165" i="1"/>
  <c r="C1163" i="1"/>
  <c r="C1128" i="1"/>
  <c r="C1124" i="1"/>
  <c r="F1121" i="1"/>
  <c r="G1121" i="1" s="1"/>
  <c r="C1111" i="1"/>
  <c r="C1107" i="1"/>
  <c r="C1103" i="1"/>
  <c r="F1098" i="1"/>
  <c r="G1098" i="1" s="1"/>
  <c r="C1091" i="1"/>
  <c r="F1090" i="1"/>
  <c r="G1090" i="1" s="1"/>
  <c r="F1081" i="1"/>
  <c r="G1081" i="1" s="1"/>
  <c r="F1074" i="1"/>
  <c r="G1074" i="1" s="1"/>
  <c r="F1052" i="1"/>
  <c r="G1052" i="1" s="1"/>
  <c r="C1050" i="1"/>
  <c r="C1012" i="1"/>
  <c r="F993" i="1"/>
  <c r="G993" i="1" s="1"/>
  <c r="F1197" i="1"/>
  <c r="G1197" i="1" s="1"/>
  <c r="F1168" i="1"/>
  <c r="G1168" i="1" s="1"/>
  <c r="C1161" i="1"/>
  <c r="C1140" i="1"/>
  <c r="F1114" i="1"/>
  <c r="G1114" i="1" s="1"/>
  <c r="C1086" i="1"/>
  <c r="C1081" i="1"/>
  <c r="C1070" i="1"/>
  <c r="F1069" i="1"/>
  <c r="G1069" i="1" s="1"/>
  <c r="C1054" i="1"/>
  <c r="C1041" i="1"/>
  <c r="C1004" i="1"/>
  <c r="C881" i="1"/>
  <c r="F1307" i="1"/>
  <c r="G1307" i="1" s="1"/>
  <c r="F1279" i="1"/>
  <c r="G1279" i="1" s="1"/>
  <c r="F1218" i="1"/>
  <c r="G1218" i="1" s="1"/>
  <c r="C1199" i="1"/>
  <c r="F1136" i="1"/>
  <c r="G1136" i="1" s="1"/>
  <c r="C1127" i="1"/>
  <c r="C1125" i="1"/>
  <c r="C1123" i="1"/>
  <c r="C1108" i="1"/>
  <c r="F1091" i="1"/>
  <c r="G1091" i="1" s="1"/>
  <c r="F1089" i="1"/>
  <c r="G1089" i="1" s="1"/>
  <c r="F1083" i="1"/>
  <c r="G1083" i="1" s="1"/>
  <c r="F1076" i="1"/>
  <c r="G1076" i="1" s="1"/>
  <c r="C1062" i="1"/>
  <c r="F1058" i="1"/>
  <c r="G1058" i="1" s="1"/>
  <c r="F1047" i="1"/>
  <c r="G1047" i="1" s="1"/>
  <c r="F1039" i="1"/>
  <c r="G1039" i="1" s="1"/>
  <c r="F962" i="1"/>
  <c r="G962" i="1" s="1"/>
  <c r="C922" i="1"/>
  <c r="F892" i="1"/>
  <c r="G892" i="1" s="1"/>
  <c r="F1097" i="1"/>
  <c r="G1097" i="1" s="1"/>
  <c r="C1071" i="1"/>
  <c r="F1065" i="1"/>
  <c r="G1065" i="1" s="1"/>
  <c r="C1049" i="1"/>
  <c r="F1022" i="1"/>
  <c r="G1022" i="1" s="1"/>
  <c r="F1154" i="1"/>
  <c r="G1154" i="1" s="1"/>
  <c r="F1131" i="1"/>
  <c r="G1131" i="1" s="1"/>
  <c r="C1120" i="1"/>
  <c r="F1104" i="1"/>
  <c r="G1104" i="1" s="1"/>
  <c r="F1096" i="1"/>
  <c r="G1096" i="1" s="1"/>
  <c r="C1069" i="1"/>
  <c r="C1061" i="1"/>
  <c r="F1050" i="1"/>
  <c r="G1050" i="1" s="1"/>
  <c r="C1043" i="1"/>
  <c r="C1033" i="1"/>
  <c r="C986" i="1"/>
  <c r="C809" i="1"/>
  <c r="F1188" i="1"/>
  <c r="G1188" i="1" s="1"/>
  <c r="F1155" i="1"/>
  <c r="G1155" i="1" s="1"/>
  <c r="F1118" i="1"/>
  <c r="G1118" i="1" s="1"/>
  <c r="F1106" i="1"/>
  <c r="G1106" i="1" s="1"/>
  <c r="C1088" i="1"/>
  <c r="F1086" i="1"/>
  <c r="G1086" i="1" s="1"/>
  <c r="F1084" i="1"/>
  <c r="G1084" i="1" s="1"/>
  <c r="F1070" i="1"/>
  <c r="G1070" i="1" s="1"/>
  <c r="C1056" i="1"/>
  <c r="F1024" i="1"/>
  <c r="G1024" i="1" s="1"/>
  <c r="F1013" i="1"/>
  <c r="G1013" i="1" s="1"/>
  <c r="F992" i="1"/>
  <c r="G992" i="1" s="1"/>
  <c r="C964" i="1"/>
  <c r="F956" i="1"/>
  <c r="G956" i="1" s="1"/>
  <c r="F830" i="1"/>
  <c r="G830" i="1" s="1"/>
  <c r="C1030" i="1"/>
  <c r="F1004" i="1"/>
  <c r="G1004" i="1" s="1"/>
  <c r="C1002" i="1"/>
  <c r="F986" i="1"/>
  <c r="G986" i="1" s="1"/>
  <c r="C980" i="1"/>
  <c r="F974" i="1"/>
  <c r="G974" i="1" s="1"/>
  <c r="F964" i="1"/>
  <c r="G964" i="1" s="1"/>
  <c r="C954" i="1"/>
  <c r="C918" i="1"/>
  <c r="C916" i="1"/>
  <c r="C904" i="1"/>
  <c r="F895" i="1"/>
  <c r="G895" i="1" s="1"/>
  <c r="F894" i="1"/>
  <c r="G894" i="1" s="1"/>
  <c r="C875" i="1"/>
  <c r="F874" i="1"/>
  <c r="G874" i="1" s="1"/>
  <c r="F844" i="1"/>
  <c r="G844" i="1" s="1"/>
  <c r="C806" i="1"/>
  <c r="F997" i="1"/>
  <c r="G997" i="1" s="1"/>
  <c r="C982" i="1"/>
  <c r="C978" i="1"/>
  <c r="F947" i="1"/>
  <c r="G947" i="1" s="1"/>
  <c r="F850" i="1"/>
  <c r="G850" i="1" s="1"/>
  <c r="C833" i="1"/>
  <c r="F1038" i="1"/>
  <c r="G1038" i="1" s="1"/>
  <c r="F1032" i="1"/>
  <c r="G1032" i="1" s="1"/>
  <c r="F1026" i="1"/>
  <c r="G1026" i="1" s="1"/>
  <c r="F990" i="1"/>
  <c r="G990" i="1" s="1"/>
  <c r="C988" i="1"/>
  <c r="F949" i="1"/>
  <c r="G949" i="1" s="1"/>
  <c r="F942" i="1"/>
  <c r="G942" i="1" s="1"/>
  <c r="F932" i="1"/>
  <c r="G932" i="1" s="1"/>
  <c r="C920" i="1"/>
  <c r="F899" i="1"/>
  <c r="G899" i="1" s="1"/>
  <c r="C799" i="1"/>
  <c r="F1143" i="1"/>
  <c r="G1143" i="1" s="1"/>
  <c r="F1095" i="1"/>
  <c r="G1095" i="1" s="1"/>
  <c r="F1079" i="1"/>
  <c r="G1079" i="1" s="1"/>
  <c r="F1060" i="1"/>
  <c r="G1060" i="1" s="1"/>
  <c r="C1016" i="1"/>
  <c r="C976" i="1"/>
  <c r="F972" i="1"/>
  <c r="G972" i="1" s="1"/>
  <c r="C968" i="1"/>
  <c r="F954" i="1"/>
  <c r="G954" i="1" s="1"/>
  <c r="F926" i="1"/>
  <c r="G926" i="1" s="1"/>
  <c r="F925" i="1"/>
  <c r="G925" i="1" s="1"/>
  <c r="F914" i="1"/>
  <c r="G914" i="1" s="1"/>
  <c r="F913" i="1"/>
  <c r="G913" i="1" s="1"/>
  <c r="F909" i="1"/>
  <c r="G909" i="1" s="1"/>
  <c r="F901" i="1"/>
  <c r="G901" i="1" s="1"/>
  <c r="C869" i="1"/>
  <c r="C857" i="1"/>
  <c r="C841" i="1"/>
  <c r="F1080" i="1"/>
  <c r="G1080" i="1" s="1"/>
  <c r="C992" i="1"/>
  <c r="F975" i="1"/>
  <c r="G975" i="1" s="1"/>
  <c r="C924" i="1"/>
  <c r="C908" i="1"/>
  <c r="F898" i="1"/>
  <c r="G898" i="1" s="1"/>
  <c r="C956" i="1"/>
  <c r="F910" i="1"/>
  <c r="G910" i="1" s="1"/>
  <c r="C906" i="1"/>
  <c r="C984" i="1"/>
  <c r="F976" i="1"/>
  <c r="G976" i="1" s="1"/>
  <c r="C972" i="1"/>
  <c r="F968" i="1"/>
  <c r="G968" i="1" s="1"/>
  <c r="F920" i="1"/>
  <c r="G920" i="1" s="1"/>
  <c r="F919" i="1"/>
  <c r="G919" i="1" s="1"/>
  <c r="F906" i="1"/>
  <c r="G906" i="1" s="1"/>
  <c r="F893" i="1"/>
  <c r="G893" i="1" s="1"/>
  <c r="C861" i="1"/>
  <c r="F690" i="1"/>
  <c r="G690" i="1" s="1"/>
  <c r="F891" i="1"/>
  <c r="G891" i="1" s="1"/>
  <c r="F795" i="1"/>
  <c r="G795" i="1" s="1"/>
  <c r="F782" i="1"/>
  <c r="G782" i="1" s="1"/>
  <c r="F779" i="1"/>
  <c r="G779" i="1" s="1"/>
  <c r="F777" i="1"/>
  <c r="G777" i="1" s="1"/>
  <c r="F774" i="1"/>
  <c r="G774" i="1" s="1"/>
  <c r="C769" i="1"/>
  <c r="F761" i="1"/>
  <c r="G761" i="1" s="1"/>
  <c r="F703" i="1"/>
  <c r="G703" i="1" s="1"/>
  <c r="C669" i="1"/>
  <c r="F838" i="1"/>
  <c r="G838" i="1" s="1"/>
  <c r="C757" i="1"/>
  <c r="F730" i="1"/>
  <c r="G730" i="1" s="1"/>
  <c r="C685" i="1"/>
  <c r="C681" i="1"/>
  <c r="C717" i="1"/>
  <c r="C696" i="1"/>
  <c r="C635" i="1"/>
  <c r="F877" i="1"/>
  <c r="G877" i="1" s="1"/>
  <c r="F875" i="1"/>
  <c r="G875" i="1" s="1"/>
  <c r="F849" i="1"/>
  <c r="G849" i="1" s="1"/>
  <c r="F847" i="1"/>
  <c r="G847" i="1" s="1"/>
  <c r="F845" i="1"/>
  <c r="G845" i="1" s="1"/>
  <c r="C821" i="1"/>
  <c r="C813" i="1"/>
  <c r="F803" i="1"/>
  <c r="G803" i="1" s="1"/>
  <c r="F785" i="1"/>
  <c r="G785" i="1" s="1"/>
  <c r="F783" i="1"/>
  <c r="G783" i="1" s="1"/>
  <c r="C773" i="1"/>
  <c r="F757" i="1"/>
  <c r="G757" i="1" s="1"/>
  <c r="F735" i="1"/>
  <c r="G735" i="1" s="1"/>
  <c r="F716" i="1"/>
  <c r="G716" i="1" s="1"/>
  <c r="C715" i="1"/>
  <c r="C686" i="1"/>
  <c r="F882" i="1"/>
  <c r="G882" i="1" s="1"/>
  <c r="F866" i="1"/>
  <c r="G866" i="1" s="1"/>
  <c r="F861" i="1"/>
  <c r="G861" i="1" s="1"/>
  <c r="F851" i="1"/>
  <c r="G851" i="1" s="1"/>
  <c r="F833" i="1"/>
  <c r="G833" i="1" s="1"/>
  <c r="F831" i="1"/>
  <c r="G831" i="1" s="1"/>
  <c r="F791" i="1"/>
  <c r="G791" i="1" s="1"/>
  <c r="F789" i="1"/>
  <c r="G789" i="1" s="1"/>
  <c r="F787" i="1"/>
  <c r="G787" i="1" s="1"/>
  <c r="F767" i="1"/>
  <c r="G767" i="1" s="1"/>
  <c r="F758" i="1"/>
  <c r="G758" i="1" s="1"/>
  <c r="C751" i="1"/>
  <c r="F639" i="1"/>
  <c r="G639" i="1" s="1"/>
  <c r="C697" i="1"/>
  <c r="F870" i="1"/>
  <c r="G870" i="1" s="1"/>
  <c r="F859" i="1"/>
  <c r="G859" i="1" s="1"/>
  <c r="C847" i="1"/>
  <c r="F827" i="1"/>
  <c r="G827" i="1" s="1"/>
  <c r="F819" i="1"/>
  <c r="G819" i="1" s="1"/>
  <c r="F815" i="1"/>
  <c r="G815" i="1" s="1"/>
  <c r="C765" i="1"/>
  <c r="C731" i="1"/>
  <c r="F719" i="1"/>
  <c r="G719" i="1" s="1"/>
  <c r="F713" i="1"/>
  <c r="G713" i="1" s="1"/>
  <c r="C703" i="1"/>
  <c r="F702" i="1"/>
  <c r="G702" i="1" s="1"/>
  <c r="C701" i="1"/>
  <c r="C692" i="1"/>
  <c r="F770" i="1"/>
  <c r="G770" i="1" s="1"/>
  <c r="C735" i="1"/>
  <c r="C700" i="1"/>
  <c r="C659" i="1"/>
  <c r="C653" i="1"/>
  <c r="C609" i="1"/>
  <c r="F536" i="1"/>
  <c r="G536" i="1" s="1"/>
  <c r="C529" i="1"/>
  <c r="C672" i="1"/>
  <c r="F671" i="1"/>
  <c r="G671" i="1" s="1"/>
  <c r="C651" i="1"/>
  <c r="C533" i="1"/>
  <c r="F743" i="1"/>
  <c r="G743" i="1" s="1"/>
  <c r="F741" i="1"/>
  <c r="G741" i="1" s="1"/>
  <c r="F739" i="1"/>
  <c r="G739" i="1" s="1"/>
  <c r="F725" i="1"/>
  <c r="G725" i="1" s="1"/>
  <c r="F670" i="1"/>
  <c r="G670" i="1" s="1"/>
  <c r="C674" i="1"/>
  <c r="F668" i="1"/>
  <c r="G668" i="1" s="1"/>
  <c r="C643" i="1"/>
  <c r="C628" i="1"/>
  <c r="C612" i="1"/>
  <c r="C596" i="1"/>
  <c r="F658" i="1"/>
  <c r="G658" i="1" s="1"/>
  <c r="C605" i="1"/>
  <c r="F677" i="1"/>
  <c r="G677" i="1" s="1"/>
  <c r="F662" i="1"/>
  <c r="G662" i="1" s="1"/>
  <c r="F657" i="1"/>
  <c r="G657" i="1" s="1"/>
  <c r="F648" i="1"/>
  <c r="G648" i="1" s="1"/>
  <c r="F627" i="1"/>
  <c r="G627" i="1" s="1"/>
  <c r="F624" i="1"/>
  <c r="G624" i="1" s="1"/>
  <c r="C518" i="1"/>
  <c r="C655" i="1"/>
  <c r="F636" i="1"/>
  <c r="G636" i="1" s="1"/>
  <c r="F625" i="1"/>
  <c r="G625" i="1" s="1"/>
  <c r="C623" i="1"/>
  <c r="C620" i="1"/>
  <c r="C608" i="1"/>
  <c r="F532" i="1"/>
  <c r="G532" i="1" s="1"/>
  <c r="C591" i="1"/>
  <c r="C580" i="1"/>
  <c r="C478" i="1"/>
  <c r="C466" i="1"/>
  <c r="F576" i="1"/>
  <c r="G576" i="1" s="1"/>
  <c r="F566" i="1"/>
  <c r="G566" i="1" s="1"/>
  <c r="C525" i="1"/>
  <c r="C517" i="1"/>
  <c r="C513" i="1"/>
  <c r="C492" i="1"/>
  <c r="F480" i="1"/>
  <c r="G480" i="1" s="1"/>
  <c r="C436" i="1"/>
  <c r="F665" i="1"/>
  <c r="G665" i="1" s="1"/>
  <c r="F664" i="1"/>
  <c r="G664" i="1" s="1"/>
  <c r="C590" i="1"/>
  <c r="C579" i="1"/>
  <c r="C575" i="1"/>
  <c r="F568" i="1"/>
  <c r="G568" i="1" s="1"/>
  <c r="F564" i="1"/>
  <c r="G564" i="1" s="1"/>
  <c r="F558" i="1"/>
  <c r="G558" i="1" s="1"/>
  <c r="C514" i="1"/>
  <c r="F502" i="1"/>
  <c r="G502" i="1" s="1"/>
  <c r="F483" i="1"/>
  <c r="G483" i="1" s="1"/>
  <c r="F466" i="1"/>
  <c r="G466" i="1" s="1"/>
  <c r="C428" i="1"/>
  <c r="C559" i="1"/>
  <c r="F545" i="1"/>
  <c r="G545" i="1" s="1"/>
  <c r="C535" i="1"/>
  <c r="C531" i="1"/>
  <c r="F513" i="1"/>
  <c r="G513" i="1" s="1"/>
  <c r="C509" i="1"/>
  <c r="F492" i="1"/>
  <c r="G492" i="1" s="1"/>
  <c r="C595" i="1"/>
  <c r="F587" i="1"/>
  <c r="G587" i="1" s="1"/>
  <c r="F583" i="1"/>
  <c r="G583" i="1" s="1"/>
  <c r="F561" i="1"/>
  <c r="G561" i="1" s="1"/>
  <c r="C543" i="1"/>
  <c r="C539" i="1"/>
  <c r="F534" i="1"/>
  <c r="G534" i="1" s="1"/>
  <c r="F478" i="1"/>
  <c r="G478" i="1" s="1"/>
  <c r="C462" i="1"/>
  <c r="C571" i="1"/>
  <c r="C506" i="1"/>
  <c r="C494" i="1"/>
  <c r="F659" i="1"/>
  <c r="G659" i="1" s="1"/>
  <c r="F653" i="1"/>
  <c r="G653" i="1" s="1"/>
  <c r="F641" i="1"/>
  <c r="G641" i="1" s="1"/>
  <c r="F640" i="1"/>
  <c r="G640" i="1" s="1"/>
  <c r="F612" i="1"/>
  <c r="G612" i="1" s="1"/>
  <c r="F605" i="1"/>
  <c r="G605" i="1" s="1"/>
  <c r="F585" i="1"/>
  <c r="G585" i="1" s="1"/>
  <c r="C584" i="1"/>
  <c r="F581" i="1"/>
  <c r="G581" i="1" s="1"/>
  <c r="F571" i="1"/>
  <c r="G571" i="1" s="1"/>
  <c r="F553" i="1"/>
  <c r="G553" i="1" s="1"/>
  <c r="F546" i="1"/>
  <c r="G546" i="1" s="1"/>
  <c r="F530" i="1"/>
  <c r="G530" i="1" s="1"/>
  <c r="F525" i="1"/>
  <c r="G525" i="1" s="1"/>
  <c r="C507" i="1"/>
  <c r="F506" i="1"/>
  <c r="G506" i="1" s="1"/>
  <c r="C501" i="1"/>
  <c r="F489" i="1"/>
  <c r="G489" i="1" s="1"/>
  <c r="C481" i="1"/>
  <c r="F465" i="1"/>
  <c r="G465" i="1" s="1"/>
  <c r="C463" i="1"/>
  <c r="C454" i="1"/>
  <c r="C435" i="1"/>
  <c r="C427" i="1"/>
  <c r="F477" i="1"/>
  <c r="G477" i="1" s="1"/>
  <c r="F469" i="1"/>
  <c r="G469" i="1" s="1"/>
  <c r="F435" i="1"/>
  <c r="G435" i="1" s="1"/>
  <c r="F428" i="1"/>
  <c r="G428" i="1" s="1"/>
  <c r="F413" i="1"/>
  <c r="G413" i="1" s="1"/>
  <c r="C403" i="1"/>
  <c r="C383" i="1"/>
  <c r="C353" i="1"/>
  <c r="F306" i="1"/>
  <c r="G306" i="1" s="1"/>
  <c r="C365" i="1"/>
  <c r="F360" i="1"/>
  <c r="G360" i="1" s="1"/>
  <c r="F517" i="1"/>
  <c r="G517" i="1" s="1"/>
  <c r="F495" i="1"/>
  <c r="G495" i="1" s="1"/>
  <c r="F475" i="1"/>
  <c r="G475" i="1" s="1"/>
  <c r="F470" i="1"/>
  <c r="G470" i="1" s="1"/>
  <c r="C459" i="1"/>
  <c r="F415" i="1"/>
  <c r="G415" i="1" s="1"/>
  <c r="F414" i="1"/>
  <c r="G414" i="1" s="1"/>
  <c r="C361" i="1"/>
  <c r="C349" i="1"/>
  <c r="F336" i="1"/>
  <c r="G336" i="1" s="1"/>
  <c r="F523" i="1"/>
  <c r="G523" i="1" s="1"/>
  <c r="F521" i="1"/>
  <c r="G521" i="1" s="1"/>
  <c r="C461" i="1"/>
  <c r="F439" i="1"/>
  <c r="G439" i="1" s="1"/>
  <c r="F438" i="1"/>
  <c r="G438" i="1" s="1"/>
  <c r="F424" i="1"/>
  <c r="G424" i="1" s="1"/>
  <c r="C411" i="1"/>
  <c r="F392" i="1"/>
  <c r="G392" i="1" s="1"/>
  <c r="F380" i="1"/>
  <c r="G380" i="1" s="1"/>
  <c r="F376" i="1"/>
  <c r="G376" i="1" s="1"/>
  <c r="C375" i="1"/>
  <c r="F364" i="1"/>
  <c r="G364" i="1" s="1"/>
  <c r="C363" i="1"/>
  <c r="C324" i="1"/>
  <c r="C465" i="1"/>
  <c r="C457" i="1"/>
  <c r="C441" i="1"/>
  <c r="F411" i="1"/>
  <c r="G411" i="1" s="1"/>
  <c r="C379" i="1"/>
  <c r="C347" i="1"/>
  <c r="C385" i="1"/>
  <c r="C369" i="1"/>
  <c r="F459" i="1"/>
  <c r="G459" i="1" s="1"/>
  <c r="F431" i="1"/>
  <c r="G431" i="1" s="1"/>
  <c r="F412" i="1"/>
  <c r="G412" i="1" s="1"/>
  <c r="F395" i="1"/>
  <c r="G395" i="1" s="1"/>
  <c r="F352" i="1"/>
  <c r="G352" i="1" s="1"/>
  <c r="C249" i="1"/>
  <c r="C128" i="1"/>
  <c r="F313" i="1"/>
  <c r="G313" i="1" s="1"/>
  <c r="F305" i="1"/>
  <c r="G305" i="1" s="1"/>
  <c r="C295" i="1"/>
  <c r="F263" i="1"/>
  <c r="G263" i="1" s="1"/>
  <c r="F262" i="1"/>
  <c r="G262" i="1" s="1"/>
  <c r="F253" i="1"/>
  <c r="G253" i="1" s="1"/>
  <c r="F244" i="1"/>
  <c r="G244" i="1" s="1"/>
  <c r="F235" i="1"/>
  <c r="G235" i="1" s="1"/>
  <c r="C180" i="1"/>
  <c r="C84" i="1"/>
  <c r="C57" i="1"/>
  <c r="C247" i="1"/>
  <c r="C328" i="1"/>
  <c r="F295" i="1"/>
  <c r="G295" i="1" s="1"/>
  <c r="C282" i="1"/>
  <c r="C281" i="1"/>
  <c r="C267" i="1"/>
  <c r="C256" i="1"/>
  <c r="F205" i="1"/>
  <c r="G205" i="1" s="1"/>
  <c r="C196" i="1"/>
  <c r="F161" i="1"/>
  <c r="G161" i="1" s="1"/>
  <c r="C119" i="1"/>
  <c r="F324" i="1"/>
  <c r="G324" i="1" s="1"/>
  <c r="C311" i="1"/>
  <c r="C297" i="1"/>
  <c r="F269" i="1"/>
  <c r="G269" i="1" s="1"/>
  <c r="C255" i="1"/>
  <c r="C252" i="1"/>
  <c r="F251" i="1"/>
  <c r="G251" i="1" s="1"/>
  <c r="F247" i="1"/>
  <c r="G247" i="1" s="1"/>
  <c r="F236" i="1"/>
  <c r="G236" i="1" s="1"/>
  <c r="C307" i="1"/>
  <c r="C293" i="1"/>
  <c r="C276" i="1"/>
  <c r="C272" i="1"/>
  <c r="C248" i="1"/>
  <c r="C404" i="1"/>
  <c r="F401" i="1"/>
  <c r="G401" i="1" s="1"/>
  <c r="F400" i="1"/>
  <c r="G400" i="1" s="1"/>
  <c r="F332" i="1"/>
  <c r="G332" i="1" s="1"/>
  <c r="F320" i="1"/>
  <c r="G320" i="1" s="1"/>
  <c r="F319" i="1"/>
  <c r="G319" i="1" s="1"/>
  <c r="F283" i="1"/>
  <c r="G283" i="1" s="1"/>
  <c r="F273" i="1"/>
  <c r="G273" i="1" s="1"/>
  <c r="F257" i="1"/>
  <c r="G257" i="1" s="1"/>
  <c r="F252" i="1"/>
  <c r="G252" i="1" s="1"/>
  <c r="F217" i="1"/>
  <c r="G217" i="1" s="1"/>
  <c r="C208" i="1"/>
  <c r="F200" i="1"/>
  <c r="G200" i="1" s="1"/>
  <c r="C194" i="1"/>
  <c r="F181" i="1"/>
  <c r="G181" i="1" s="1"/>
  <c r="F266" i="1"/>
  <c r="G266" i="1" s="1"/>
  <c r="F239" i="1"/>
  <c r="G239" i="1" s="1"/>
  <c r="F206" i="1"/>
  <c r="G206" i="1" s="1"/>
  <c r="C179" i="1"/>
  <c r="F166" i="1"/>
  <c r="G166" i="1" s="1"/>
  <c r="C49" i="1"/>
  <c r="F186" i="1"/>
  <c r="G186" i="1" s="1"/>
  <c r="C158" i="1"/>
  <c r="C106" i="1"/>
  <c r="F278" i="1"/>
  <c r="G278" i="1" s="1"/>
  <c r="F276" i="1"/>
  <c r="G276" i="1" s="1"/>
  <c r="F259" i="1"/>
  <c r="G259" i="1" s="1"/>
  <c r="F241" i="1"/>
  <c r="G241" i="1" s="1"/>
  <c r="F240" i="1"/>
  <c r="G240" i="1" s="1"/>
  <c r="F231" i="1"/>
  <c r="G231" i="1" s="1"/>
  <c r="F228" i="1"/>
  <c r="G228" i="1" s="1"/>
  <c r="F198" i="1"/>
  <c r="G198" i="1" s="1"/>
  <c r="F179" i="1"/>
  <c r="G179" i="1" s="1"/>
  <c r="F178" i="1"/>
  <c r="G178" i="1" s="1"/>
  <c r="F150" i="1"/>
  <c r="G150" i="1" s="1"/>
  <c r="F315" i="1"/>
  <c r="G315" i="1" s="1"/>
  <c r="F272" i="1"/>
  <c r="G272" i="1" s="1"/>
  <c r="F233" i="1"/>
  <c r="G233" i="1" s="1"/>
  <c r="F232" i="1"/>
  <c r="G232" i="1" s="1"/>
  <c r="C204" i="1"/>
  <c r="C182" i="1"/>
  <c r="C170" i="1"/>
  <c r="F157" i="1"/>
  <c r="G157" i="1" s="1"/>
  <c r="C82" i="1"/>
  <c r="F40" i="1"/>
  <c r="G40" i="1" s="1"/>
  <c r="C154" i="1"/>
  <c r="F147" i="1"/>
  <c r="G147" i="1" s="1"/>
  <c r="C107" i="1"/>
  <c r="F197" i="1"/>
  <c r="G197" i="1" s="1"/>
  <c r="F177" i="1"/>
  <c r="G177" i="1" s="1"/>
  <c r="C163" i="1"/>
  <c r="C143" i="1"/>
  <c r="C135" i="1"/>
  <c r="F98" i="1"/>
  <c r="G98" i="1" s="1"/>
  <c r="C80" i="1"/>
  <c r="C77" i="1"/>
  <c r="F148" i="1"/>
  <c r="G148" i="1" s="1"/>
  <c r="F146" i="1"/>
  <c r="G146" i="1" s="1"/>
  <c r="F143" i="1"/>
  <c r="G143" i="1" s="1"/>
  <c r="F137" i="1"/>
  <c r="G137" i="1" s="1"/>
  <c r="F133" i="1"/>
  <c r="G133" i="1" s="1"/>
  <c r="F117" i="1"/>
  <c r="G117" i="1" s="1"/>
  <c r="F99" i="1"/>
  <c r="G99" i="1" s="1"/>
  <c r="F85" i="1"/>
  <c r="G85" i="1" s="1"/>
  <c r="F81" i="1"/>
  <c r="G81" i="1" s="1"/>
  <c r="C73" i="1"/>
  <c r="C61" i="1"/>
  <c r="C53" i="1"/>
  <c r="F42" i="1"/>
  <c r="G42" i="1" s="1"/>
  <c r="C37" i="1"/>
  <c r="F26" i="1"/>
  <c r="G26" i="1" s="1"/>
  <c r="F126" i="1"/>
  <c r="G126" i="1" s="1"/>
  <c r="F103" i="1"/>
  <c r="G103" i="1" s="1"/>
  <c r="F94" i="1"/>
  <c r="G94" i="1" s="1"/>
  <c r="F91" i="1"/>
  <c r="G91" i="1" s="1"/>
  <c r="F68" i="1"/>
  <c r="G68" i="1" s="1"/>
  <c r="F36" i="1"/>
  <c r="G36" i="1" s="1"/>
  <c r="F72" i="1"/>
  <c r="G72" i="1" s="1"/>
  <c r="F142" i="1"/>
  <c r="G142" i="1" s="1"/>
  <c r="F131" i="1"/>
  <c r="G131" i="1" s="1"/>
  <c r="F115" i="1"/>
  <c r="G115" i="1" s="1"/>
  <c r="C99" i="1"/>
  <c r="F92" i="1"/>
  <c r="G92" i="1" s="1"/>
  <c r="F78" i="1"/>
  <c r="G78" i="1" s="1"/>
  <c r="F75" i="1"/>
  <c r="G75" i="1" s="1"/>
  <c r="F69" i="1"/>
  <c r="G69" i="1" s="1"/>
  <c r="F170" i="1"/>
  <c r="G170" i="1" s="1"/>
  <c r="F168" i="1"/>
  <c r="G168" i="1" s="1"/>
  <c r="F136" i="1"/>
  <c r="G136" i="1" s="1"/>
  <c r="F129" i="1"/>
  <c r="G129" i="1" s="1"/>
  <c r="F128" i="1"/>
  <c r="G128" i="1" s="1"/>
  <c r="F127" i="1"/>
  <c r="G127" i="1" s="1"/>
  <c r="F120" i="1"/>
  <c r="G120" i="1" s="1"/>
  <c r="F95" i="1"/>
  <c r="G95" i="1" s="1"/>
  <c r="F66" i="1"/>
  <c r="G66" i="1" s="1"/>
  <c r="F55" i="1"/>
  <c r="G55" i="1" s="1"/>
  <c r="C3113" i="1"/>
  <c r="C3109" i="1"/>
  <c r="C3105" i="1"/>
  <c r="C3101" i="1"/>
  <c r="C3097" i="1"/>
  <c r="C3093" i="1"/>
  <c r="C3089" i="1"/>
  <c r="C3085" i="1"/>
  <c r="C3081" i="1"/>
  <c r="C3077" i="1"/>
  <c r="C3073" i="1"/>
  <c r="C3069" i="1"/>
  <c r="C3065" i="1"/>
  <c r="C3061" i="1"/>
  <c r="C3057" i="1"/>
  <c r="C3053" i="1"/>
  <c r="C3049" i="1"/>
  <c r="C3045" i="1"/>
  <c r="C3041" i="1"/>
  <c r="C3037" i="1"/>
  <c r="C3033" i="1"/>
  <c r="C3029" i="1"/>
  <c r="C3025" i="1"/>
  <c r="C3021" i="1"/>
  <c r="C3017" i="1"/>
  <c r="C3013" i="1"/>
  <c r="C3009" i="1"/>
  <c r="C3005" i="1"/>
  <c r="C3001" i="1"/>
  <c r="C2997" i="1"/>
  <c r="C2993" i="1"/>
  <c r="C2989" i="1"/>
  <c r="C2985" i="1"/>
  <c r="C2981" i="1"/>
  <c r="C2977" i="1"/>
  <c r="C2973" i="1"/>
  <c r="C2969" i="1"/>
  <c r="C2965" i="1"/>
  <c r="C2961" i="1"/>
  <c r="C2957" i="1"/>
  <c r="C2953" i="1"/>
  <c r="C2949" i="1"/>
  <c r="C2945" i="1"/>
  <c r="C2941" i="1"/>
  <c r="C2937" i="1"/>
  <c r="C2933" i="1"/>
  <c r="C2929" i="1"/>
  <c r="C2925" i="1"/>
  <c r="C2921" i="1"/>
  <c r="C2917" i="1"/>
  <c r="C2913" i="1"/>
  <c r="C2909" i="1"/>
  <c r="C2905" i="1"/>
  <c r="C2901" i="1"/>
  <c r="C2897" i="1"/>
  <c r="C2893" i="1"/>
  <c r="C2889" i="1"/>
  <c r="C2885" i="1"/>
  <c r="C2881" i="1"/>
  <c r="C2877" i="1"/>
  <c r="C2873" i="1"/>
  <c r="C2869" i="1"/>
  <c r="C2865" i="1"/>
  <c r="C2861" i="1"/>
  <c r="C2857" i="1"/>
  <c r="C2853" i="1"/>
  <c r="C2849" i="1"/>
  <c r="C2845" i="1"/>
  <c r="C2841" i="1"/>
  <c r="C2837" i="1"/>
  <c r="C2833" i="1"/>
  <c r="C2829" i="1"/>
  <c r="C2823" i="1"/>
  <c r="C2815" i="1"/>
  <c r="C2807" i="1"/>
  <c r="C2799" i="1"/>
  <c r="C2791" i="1"/>
  <c r="C2783" i="1"/>
  <c r="C2775" i="1"/>
  <c r="C2754" i="1"/>
  <c r="F2746" i="1"/>
  <c r="G2746" i="1" s="1"/>
  <c r="C2741" i="1"/>
  <c r="F2719" i="1"/>
  <c r="G2719" i="1" s="1"/>
  <c r="F2696" i="1"/>
  <c r="G2696" i="1" s="1"/>
  <c r="C2758" i="1"/>
  <c r="C2745" i="1"/>
  <c r="C2726" i="1"/>
  <c r="C2670" i="1"/>
  <c r="C2762" i="1"/>
  <c r="C2749" i="1"/>
  <c r="C2730" i="1"/>
  <c r="F2675" i="1"/>
  <c r="G2675" i="1" s="1"/>
  <c r="C2766" i="1"/>
  <c r="C2753" i="1"/>
  <c r="C2734" i="1"/>
  <c r="C2706" i="1"/>
  <c r="C2702" i="1"/>
  <c r="C3111" i="1"/>
  <c r="C3107" i="1"/>
  <c r="C3103" i="1"/>
  <c r="C3099" i="1"/>
  <c r="C3095" i="1"/>
  <c r="C3091" i="1"/>
  <c r="C3087" i="1"/>
  <c r="C3083" i="1"/>
  <c r="C3079" i="1"/>
  <c r="C3075" i="1"/>
  <c r="C3071" i="1"/>
  <c r="C3067" i="1"/>
  <c r="C3063" i="1"/>
  <c r="C3059" i="1"/>
  <c r="C3055" i="1"/>
  <c r="C3051" i="1"/>
  <c r="C3047" i="1"/>
  <c r="C3043" i="1"/>
  <c r="C3039" i="1"/>
  <c r="C3035" i="1"/>
  <c r="C3031" i="1"/>
  <c r="C3027" i="1"/>
  <c r="C3023" i="1"/>
  <c r="C3019" i="1"/>
  <c r="C3015" i="1"/>
  <c r="C3011" i="1"/>
  <c r="C3007" i="1"/>
  <c r="C3003" i="1"/>
  <c r="C2999" i="1"/>
  <c r="C2995" i="1"/>
  <c r="C2991" i="1"/>
  <c r="C2987" i="1"/>
  <c r="C2983" i="1"/>
  <c r="C2979" i="1"/>
  <c r="C2975" i="1"/>
  <c r="C2971" i="1"/>
  <c r="C2967" i="1"/>
  <c r="C2963" i="1"/>
  <c r="C2959" i="1"/>
  <c r="C2955" i="1"/>
  <c r="C2951" i="1"/>
  <c r="C2947" i="1"/>
  <c r="C2943" i="1"/>
  <c r="C2939" i="1"/>
  <c r="C2935" i="1"/>
  <c r="C2931" i="1"/>
  <c r="C2927" i="1"/>
  <c r="C2923" i="1"/>
  <c r="C2919" i="1"/>
  <c r="C2915" i="1"/>
  <c r="C2911" i="1"/>
  <c r="C2907" i="1"/>
  <c r="C2903" i="1"/>
  <c r="C2899" i="1"/>
  <c r="C2895" i="1"/>
  <c r="C2891" i="1"/>
  <c r="C2887" i="1"/>
  <c r="C2883" i="1"/>
  <c r="C2879" i="1"/>
  <c r="C2875" i="1"/>
  <c r="C2871" i="1"/>
  <c r="C2867" i="1"/>
  <c r="C2863" i="1"/>
  <c r="C2859" i="1"/>
  <c r="C2855" i="1"/>
  <c r="C2851" i="1"/>
  <c r="C2847" i="1"/>
  <c r="C2843" i="1"/>
  <c r="C2839" i="1"/>
  <c r="C2835" i="1"/>
  <c r="C2831" i="1"/>
  <c r="C2827" i="1"/>
  <c r="C2819" i="1"/>
  <c r="C2811" i="1"/>
  <c r="C2803" i="1"/>
  <c r="C2795" i="1"/>
  <c r="C2787" i="1"/>
  <c r="C2779" i="1"/>
  <c r="C2771" i="1"/>
  <c r="F2762" i="1"/>
  <c r="G2762" i="1" s="1"/>
  <c r="C2757" i="1"/>
  <c r="C2738" i="1"/>
  <c r="F2730" i="1"/>
  <c r="G2730" i="1" s="1"/>
  <c r="C2725" i="1"/>
  <c r="C2723" i="1"/>
  <c r="F2714" i="1"/>
  <c r="G2714" i="1" s="1"/>
  <c r="C2713" i="1"/>
  <c r="F2693" i="1"/>
  <c r="G2693" i="1" s="1"/>
  <c r="C2634" i="1"/>
  <c r="C2761" i="1"/>
  <c r="C2742" i="1"/>
  <c r="C2729" i="1"/>
  <c r="C2714" i="1"/>
  <c r="C2701" i="1"/>
  <c r="F2687" i="1"/>
  <c r="G2687" i="1" s="1"/>
  <c r="C2825" i="1"/>
  <c r="C2817" i="1"/>
  <c r="C2809" i="1"/>
  <c r="C2801" i="1"/>
  <c r="C2793" i="1"/>
  <c r="C2785" i="1"/>
  <c r="C2777" i="1"/>
  <c r="C2769" i="1"/>
  <c r="C2765" i="1"/>
  <c r="C2746" i="1"/>
  <c r="F2738" i="1"/>
  <c r="G2738" i="1" s="1"/>
  <c r="C2733" i="1"/>
  <c r="C2712" i="1"/>
  <c r="F2692" i="1"/>
  <c r="G2692" i="1" s="1"/>
  <c r="C2658" i="1"/>
  <c r="F2632" i="1"/>
  <c r="G2632" i="1" s="1"/>
  <c r="C2750" i="1"/>
  <c r="C2737" i="1"/>
  <c r="C2716" i="1"/>
  <c r="F2713" i="1"/>
  <c r="G2713" i="1" s="1"/>
  <c r="C2697" i="1"/>
  <c r="C2686" i="1"/>
  <c r="C2666" i="1"/>
  <c r="C2641" i="1"/>
  <c r="C2628" i="1"/>
  <c r="C2609" i="1"/>
  <c r="C2596" i="1"/>
  <c r="C2577" i="1"/>
  <c r="C2564" i="1"/>
  <c r="F2546" i="1"/>
  <c r="G2546" i="1" s="1"/>
  <c r="F2539" i="1"/>
  <c r="G2539" i="1" s="1"/>
  <c r="C2528" i="1"/>
  <c r="F2514" i="1"/>
  <c r="G2514" i="1" s="1"/>
  <c r="F2507" i="1"/>
  <c r="G2507" i="1" s="1"/>
  <c r="C2496" i="1"/>
  <c r="F2420" i="1"/>
  <c r="G2420" i="1" s="1"/>
  <c r="C2410" i="1"/>
  <c r="F2402" i="1"/>
  <c r="G2402" i="1" s="1"/>
  <c r="F2388" i="1"/>
  <c r="G2388" i="1" s="1"/>
  <c r="F2372" i="1"/>
  <c r="G2372" i="1" s="1"/>
  <c r="F2360" i="1"/>
  <c r="G2360" i="1" s="1"/>
  <c r="F2686" i="1"/>
  <c r="G2686" i="1" s="1"/>
  <c r="C2677" i="1"/>
  <c r="C2664" i="1"/>
  <c r="F2654" i="1"/>
  <c r="G2654" i="1" s="1"/>
  <c r="C2645" i="1"/>
  <c r="C2632" i="1"/>
  <c r="F2622" i="1"/>
  <c r="G2622" i="1" s="1"/>
  <c r="C2613" i="1"/>
  <c r="C2600" i="1"/>
  <c r="F2590" i="1"/>
  <c r="G2590" i="1" s="1"/>
  <c r="C2581" i="1"/>
  <c r="C2568" i="1"/>
  <c r="F2559" i="1"/>
  <c r="G2559" i="1" s="1"/>
  <c r="C2548" i="1"/>
  <c r="F2544" i="1"/>
  <c r="G2544" i="1" s="1"/>
  <c r="F2534" i="1"/>
  <c r="G2534" i="1" s="1"/>
  <c r="F2527" i="1"/>
  <c r="G2527" i="1" s="1"/>
  <c r="C2516" i="1"/>
  <c r="F2512" i="1"/>
  <c r="G2512" i="1" s="1"/>
  <c r="F2502" i="1"/>
  <c r="G2502" i="1" s="1"/>
  <c r="F2495" i="1"/>
  <c r="G2495" i="1" s="1"/>
  <c r="C2484" i="1"/>
  <c r="F2480" i="1"/>
  <c r="G2480" i="1" s="1"/>
  <c r="F2476" i="1"/>
  <c r="G2476" i="1" s="1"/>
  <c r="F2472" i="1"/>
  <c r="G2472" i="1" s="1"/>
  <c r="F2468" i="1"/>
  <c r="G2468" i="1" s="1"/>
  <c r="F2464" i="1"/>
  <c r="G2464" i="1" s="1"/>
  <c r="F2460" i="1"/>
  <c r="G2460" i="1" s="1"/>
  <c r="F2456" i="1"/>
  <c r="G2456" i="1" s="1"/>
  <c r="F2452" i="1"/>
  <c r="G2452" i="1" s="1"/>
  <c r="F2448" i="1"/>
  <c r="G2448" i="1" s="1"/>
  <c r="F2444" i="1"/>
  <c r="G2444" i="1" s="1"/>
  <c r="F2440" i="1"/>
  <c r="G2440" i="1" s="1"/>
  <c r="F2436" i="1"/>
  <c r="G2436" i="1" s="1"/>
  <c r="F2432" i="1"/>
  <c r="G2432" i="1" s="1"/>
  <c r="C2422" i="1"/>
  <c r="C2390" i="1"/>
  <c r="C2604" i="1"/>
  <c r="C2585" i="1"/>
  <c r="C2572" i="1"/>
  <c r="F2554" i="1"/>
  <c r="G2554" i="1" s="1"/>
  <c r="C2536" i="1"/>
  <c r="F2522" i="1"/>
  <c r="G2522" i="1" s="1"/>
  <c r="C2504" i="1"/>
  <c r="F2490" i="1"/>
  <c r="G2490" i="1" s="1"/>
  <c r="C2480" i="1"/>
  <c r="C2476" i="1"/>
  <c r="C2472" i="1"/>
  <c r="C2468" i="1"/>
  <c r="C2464" i="1"/>
  <c r="C2460" i="1"/>
  <c r="C2456" i="1"/>
  <c r="C2452" i="1"/>
  <c r="C2448" i="1"/>
  <c r="C2444" i="1"/>
  <c r="C2440" i="1"/>
  <c r="C2436" i="1"/>
  <c r="C2432" i="1"/>
  <c r="C2402" i="1"/>
  <c r="F2662" i="1"/>
  <c r="G2662" i="1" s="1"/>
  <c r="C2653" i="1"/>
  <c r="C2640" i="1"/>
  <c r="F2630" i="1"/>
  <c r="G2630" i="1" s="1"/>
  <c r="C2621" i="1"/>
  <c r="C2608" i="1"/>
  <c r="F2598" i="1"/>
  <c r="G2598" i="1" s="1"/>
  <c r="C2589" i="1"/>
  <c r="C2576" i="1"/>
  <c r="F2566" i="1"/>
  <c r="G2566" i="1" s="1"/>
  <c r="C2556" i="1"/>
  <c r="F2552" i="1"/>
  <c r="G2552" i="1" s="1"/>
  <c r="F2542" i="1"/>
  <c r="G2542" i="1" s="1"/>
  <c r="C2524" i="1"/>
  <c r="F2520" i="1"/>
  <c r="G2520" i="1" s="1"/>
  <c r="F2510" i="1"/>
  <c r="G2510" i="1" s="1"/>
  <c r="C2492" i="1"/>
  <c r="F2488" i="1"/>
  <c r="G2488" i="1" s="1"/>
  <c r="C2414" i="1"/>
  <c r="C2382" i="1"/>
  <c r="C2676" i="1"/>
  <c r="F2666" i="1"/>
  <c r="G2666" i="1" s="1"/>
  <c r="C2657" i="1"/>
  <c r="C2644" i="1"/>
  <c r="F2634" i="1"/>
  <c r="G2634" i="1" s="1"/>
  <c r="C2625" i="1"/>
  <c r="C2612" i="1"/>
  <c r="F2602" i="1"/>
  <c r="G2602" i="1" s="1"/>
  <c r="C2593" i="1"/>
  <c r="C2580" i="1"/>
  <c r="F2570" i="1"/>
  <c r="G2570" i="1" s="1"/>
  <c r="C2561" i="1"/>
  <c r="C2544" i="1"/>
  <c r="F2530" i="1"/>
  <c r="G2530" i="1" s="1"/>
  <c r="C2512" i="1"/>
  <c r="F2498" i="1"/>
  <c r="G2498" i="1" s="1"/>
  <c r="C2426" i="1"/>
  <c r="F2418" i="1"/>
  <c r="G2418" i="1" s="1"/>
  <c r="F2404" i="1"/>
  <c r="G2404" i="1" s="1"/>
  <c r="C2394" i="1"/>
  <c r="F2386" i="1"/>
  <c r="G2386" i="1" s="1"/>
  <c r="F2378" i="1"/>
  <c r="G2378" i="1" s="1"/>
  <c r="F2352" i="1"/>
  <c r="G2352" i="1" s="1"/>
  <c r="C2680" i="1"/>
  <c r="C2661" i="1"/>
  <c r="C2648" i="1"/>
  <c r="C2629" i="1"/>
  <c r="C2616" i="1"/>
  <c r="C2597" i="1"/>
  <c r="C2584" i="1"/>
  <c r="C2565" i="1"/>
  <c r="F2550" i="1"/>
  <c r="G2550" i="1" s="1"/>
  <c r="C2532" i="1"/>
  <c r="F2518" i="1"/>
  <c r="G2518" i="1" s="1"/>
  <c r="C2500" i="1"/>
  <c r="F2486" i="1"/>
  <c r="G2486" i="1" s="1"/>
  <c r="F2430" i="1"/>
  <c r="G2430" i="1" s="1"/>
  <c r="F2416" i="1"/>
  <c r="G2416" i="1" s="1"/>
  <c r="C2406" i="1"/>
  <c r="F2398" i="1"/>
  <c r="G2398" i="1" s="1"/>
  <c r="F2384" i="1"/>
  <c r="G2384" i="1" s="1"/>
  <c r="F2376" i="1"/>
  <c r="G2376" i="1" s="1"/>
  <c r="F2366" i="1"/>
  <c r="G2366" i="1" s="1"/>
  <c r="C2684" i="1"/>
  <c r="C2665" i="1"/>
  <c r="C2652" i="1"/>
  <c r="C2633" i="1"/>
  <c r="C2620" i="1"/>
  <c r="C2601" i="1"/>
  <c r="C2588" i="1"/>
  <c r="C2569" i="1"/>
  <c r="C2552" i="1"/>
  <c r="F2548" i="1"/>
  <c r="G2548" i="1" s="1"/>
  <c r="F2538" i="1"/>
  <c r="G2538" i="1" s="1"/>
  <c r="C2520" i="1"/>
  <c r="F2516" i="1"/>
  <c r="G2516" i="1" s="1"/>
  <c r="F2506" i="1"/>
  <c r="G2506" i="1" s="1"/>
  <c r="C2488" i="1"/>
  <c r="F2484" i="1"/>
  <c r="G2484" i="1" s="1"/>
  <c r="F2482" i="1"/>
  <c r="G2482" i="1" s="1"/>
  <c r="F2478" i="1"/>
  <c r="G2478" i="1" s="1"/>
  <c r="F2474" i="1"/>
  <c r="G2474" i="1" s="1"/>
  <c r="F2470" i="1"/>
  <c r="G2470" i="1" s="1"/>
  <c r="F2466" i="1"/>
  <c r="G2466" i="1" s="1"/>
  <c r="F2462" i="1"/>
  <c r="G2462" i="1" s="1"/>
  <c r="F2458" i="1"/>
  <c r="G2458" i="1" s="1"/>
  <c r="F2454" i="1"/>
  <c r="G2454" i="1" s="1"/>
  <c r="F2450" i="1"/>
  <c r="G2450" i="1" s="1"/>
  <c r="F2446" i="1"/>
  <c r="G2446" i="1" s="1"/>
  <c r="F2442" i="1"/>
  <c r="G2442" i="1" s="1"/>
  <c r="F2438" i="1"/>
  <c r="G2438" i="1" s="1"/>
  <c r="F2434" i="1"/>
  <c r="G2434" i="1" s="1"/>
  <c r="F2428" i="1"/>
  <c r="G2428" i="1" s="1"/>
  <c r="C2418" i="1"/>
  <c r="F2410" i="1"/>
  <c r="G2410" i="1" s="1"/>
  <c r="F2396" i="1"/>
  <c r="G2396" i="1" s="1"/>
  <c r="C2386" i="1"/>
  <c r="F2364" i="1"/>
  <c r="G2364" i="1" s="1"/>
  <c r="F2348" i="1"/>
  <c r="G2348" i="1" s="1"/>
  <c r="C2656" i="1"/>
  <c r="C2637" i="1"/>
  <c r="C2624" i="1"/>
  <c r="C2605" i="1"/>
  <c r="C2592" i="1"/>
  <c r="C2573" i="1"/>
  <c r="C2560" i="1"/>
  <c r="F2558" i="1"/>
  <c r="G2558" i="1" s="1"/>
  <c r="C2540" i="1"/>
  <c r="F2526" i="1"/>
  <c r="G2526" i="1" s="1"/>
  <c r="C2508" i="1"/>
  <c r="F2494" i="1"/>
  <c r="G2494" i="1" s="1"/>
  <c r="C2482" i="1"/>
  <c r="C2478" i="1"/>
  <c r="C2474" i="1"/>
  <c r="C2470" i="1"/>
  <c r="C2466" i="1"/>
  <c r="C2462" i="1"/>
  <c r="C2458" i="1"/>
  <c r="C2454" i="1"/>
  <c r="C2450" i="1"/>
  <c r="C2446" i="1"/>
  <c r="C2442" i="1"/>
  <c r="C2438" i="1"/>
  <c r="C2434" i="1"/>
  <c r="C2430" i="1"/>
  <c r="C2398" i="1"/>
  <c r="F2374" i="1"/>
  <c r="G2374" i="1" s="1"/>
  <c r="C2378" i="1"/>
  <c r="C2374" i="1"/>
  <c r="C2370" i="1"/>
  <c r="C2366" i="1"/>
  <c r="C2362" i="1"/>
  <c r="C2358" i="1"/>
  <c r="C2354" i="1"/>
  <c r="C2350" i="1"/>
  <c r="C2346" i="1"/>
  <c r="C2342" i="1"/>
  <c r="C2338" i="1"/>
  <c r="C2334" i="1"/>
  <c r="C2330" i="1"/>
  <c r="C2326" i="1"/>
  <c r="C2322" i="1"/>
  <c r="C2318" i="1"/>
  <c r="C2314" i="1"/>
  <c r="C2310" i="1"/>
  <c r="C2306" i="1"/>
  <c r="C2302" i="1"/>
  <c r="C2298" i="1"/>
  <c r="C2294" i="1"/>
  <c r="C2290" i="1"/>
  <c r="C2286" i="1"/>
  <c r="C2282" i="1"/>
  <c r="C2278" i="1"/>
  <c r="C2274" i="1"/>
  <c r="C2264" i="1"/>
  <c r="C2247" i="1"/>
  <c r="C2232" i="1"/>
  <c r="C2215" i="1"/>
  <c r="C2200" i="1"/>
  <c r="F2112" i="1"/>
  <c r="G2112" i="1" s="1"/>
  <c r="C2111" i="1"/>
  <c r="C2050" i="1"/>
  <c r="F2265" i="1"/>
  <c r="G2265" i="1" s="1"/>
  <c r="F2233" i="1"/>
  <c r="G2233" i="1" s="1"/>
  <c r="F2201" i="1"/>
  <c r="G2201" i="1" s="1"/>
  <c r="F2174" i="1"/>
  <c r="G2174" i="1" s="1"/>
  <c r="F2146" i="1"/>
  <c r="G2146" i="1" s="1"/>
  <c r="F2138" i="1"/>
  <c r="G2138" i="1" s="1"/>
  <c r="F2130" i="1"/>
  <c r="G2130" i="1" s="1"/>
  <c r="C2125" i="1"/>
  <c r="C2107" i="1"/>
  <c r="C2097" i="1"/>
  <c r="F2079" i="1"/>
  <c r="G2079" i="1" s="1"/>
  <c r="C2121" i="1"/>
  <c r="F2109" i="1"/>
  <c r="G2109" i="1" s="1"/>
  <c r="C2103" i="1"/>
  <c r="C2099" i="1"/>
  <c r="C2098" i="1"/>
  <c r="C2087" i="1"/>
  <c r="C2143" i="1"/>
  <c r="C2135" i="1"/>
  <c r="C2127" i="1"/>
  <c r="C2117" i="1"/>
  <c r="C2102" i="1"/>
  <c r="F2099" i="1"/>
  <c r="G2099" i="1" s="1"/>
  <c r="C2065" i="1"/>
  <c r="C2428" i="1"/>
  <c r="C2424" i="1"/>
  <c r="C2420" i="1"/>
  <c r="C2416" i="1"/>
  <c r="C2412" i="1"/>
  <c r="C2408" i="1"/>
  <c r="C2404" i="1"/>
  <c r="C2400" i="1"/>
  <c r="C2396" i="1"/>
  <c r="C2392" i="1"/>
  <c r="C2388" i="1"/>
  <c r="C2384" i="1"/>
  <c r="C2380" i="1"/>
  <c r="C2376" i="1"/>
  <c r="C2372" i="1"/>
  <c r="C2368" i="1"/>
  <c r="C2364" i="1"/>
  <c r="C2360" i="1"/>
  <c r="C2356" i="1"/>
  <c r="C2352" i="1"/>
  <c r="C2348" i="1"/>
  <c r="C2344" i="1"/>
  <c r="C2340" i="1"/>
  <c r="C2336" i="1"/>
  <c r="C2332" i="1"/>
  <c r="C2328" i="1"/>
  <c r="C2324" i="1"/>
  <c r="C2320" i="1"/>
  <c r="C2316" i="1"/>
  <c r="C2312" i="1"/>
  <c r="C2308" i="1"/>
  <c r="C2304" i="1"/>
  <c r="C2300" i="1"/>
  <c r="C2296" i="1"/>
  <c r="C2292" i="1"/>
  <c r="C2288" i="1"/>
  <c r="C2284" i="1"/>
  <c r="C2280" i="1"/>
  <c r="C2276" i="1"/>
  <c r="C2263" i="1"/>
  <c r="C2248" i="1"/>
  <c r="C2231" i="1"/>
  <c r="C2216" i="1"/>
  <c r="C2199" i="1"/>
  <c r="F2188" i="1"/>
  <c r="G2188" i="1" s="1"/>
  <c r="F2175" i="1"/>
  <c r="G2175" i="1" s="1"/>
  <c r="F2173" i="1"/>
  <c r="G2173" i="1" s="1"/>
  <c r="F2156" i="1"/>
  <c r="G2156" i="1" s="1"/>
  <c r="C2113" i="1"/>
  <c r="F2094" i="1"/>
  <c r="G2094" i="1" s="1"/>
  <c r="F2093" i="1"/>
  <c r="G2093" i="1" s="1"/>
  <c r="F2077" i="1"/>
  <c r="G2077" i="1" s="1"/>
  <c r="F2062" i="1"/>
  <c r="G2062" i="1" s="1"/>
  <c r="F2045" i="1"/>
  <c r="G2045" i="1" s="1"/>
  <c r="C2268" i="1"/>
  <c r="C2236" i="1"/>
  <c r="C2204" i="1"/>
  <c r="F2142" i="1"/>
  <c r="G2142" i="1" s="1"/>
  <c r="F2134" i="1"/>
  <c r="G2134" i="1" s="1"/>
  <c r="F2126" i="1"/>
  <c r="G2126" i="1" s="1"/>
  <c r="F2124" i="1"/>
  <c r="G2124" i="1" s="1"/>
  <c r="C2123" i="1"/>
  <c r="C2109" i="1"/>
  <c r="C2067" i="1"/>
  <c r="C2055" i="1"/>
  <c r="C2119" i="1"/>
  <c r="C2105" i="1"/>
  <c r="C2082" i="1"/>
  <c r="F2067" i="1"/>
  <c r="G2067" i="1" s="1"/>
  <c r="C2147" i="1"/>
  <c r="C2139" i="1"/>
  <c r="F2132" i="1"/>
  <c r="G2132" i="1" s="1"/>
  <c r="C2131" i="1"/>
  <c r="F2121" i="1"/>
  <c r="G2121" i="1" s="1"/>
  <c r="F2116" i="1"/>
  <c r="G2116" i="1" s="1"/>
  <c r="C2115" i="1"/>
  <c r="F2074" i="1"/>
  <c r="G2074" i="1" s="1"/>
  <c r="F2078" i="1"/>
  <c r="G2078" i="1" s="1"/>
  <c r="F2046" i="1"/>
  <c r="G2046" i="1" s="1"/>
  <c r="C2033" i="1"/>
  <c r="C2018" i="1"/>
  <c r="C2001" i="1"/>
  <c r="C1986" i="1"/>
  <c r="C1969" i="1"/>
  <c r="C1954" i="1"/>
  <c r="C1937" i="1"/>
  <c r="C1933" i="1"/>
  <c r="C1929" i="1"/>
  <c r="C1925" i="1"/>
  <c r="C1921" i="1"/>
  <c r="F1882" i="1"/>
  <c r="G1882" i="1" s="1"/>
  <c r="C1877" i="1"/>
  <c r="F1864" i="1"/>
  <c r="G1864" i="1" s="1"/>
  <c r="C1863" i="1"/>
  <c r="F1850" i="1"/>
  <c r="G1850" i="1" s="1"/>
  <c r="C1845" i="1"/>
  <c r="F1832" i="1"/>
  <c r="G1832" i="1" s="1"/>
  <c r="C1831" i="1"/>
  <c r="F1818" i="1"/>
  <c r="G1818" i="1" s="1"/>
  <c r="C1813" i="1"/>
  <c r="C1797" i="1"/>
  <c r="F1794" i="1"/>
  <c r="G1794" i="1" s="1"/>
  <c r="F1726" i="1"/>
  <c r="G1726" i="1" s="1"/>
  <c r="C2085" i="1"/>
  <c r="C2070" i="1"/>
  <c r="C2053" i="1"/>
  <c r="C2038" i="1"/>
  <c r="C2021" i="1"/>
  <c r="C2006" i="1"/>
  <c r="C1989" i="1"/>
  <c r="C1974" i="1"/>
  <c r="C1957" i="1"/>
  <c r="C1942" i="1"/>
  <c r="F1878" i="1"/>
  <c r="G1878" i="1" s="1"/>
  <c r="C1873" i="1"/>
  <c r="F1860" i="1"/>
  <c r="G1860" i="1" s="1"/>
  <c r="C1859" i="1"/>
  <c r="F1846" i="1"/>
  <c r="G1846" i="1" s="1"/>
  <c r="C1841" i="1"/>
  <c r="F1828" i="1"/>
  <c r="G1828" i="1" s="1"/>
  <c r="C1827" i="1"/>
  <c r="F1814" i="1"/>
  <c r="G1814" i="1" s="1"/>
  <c r="C1809" i="1"/>
  <c r="C1801" i="1"/>
  <c r="F1798" i="1"/>
  <c r="G1798" i="1" s="1"/>
  <c r="C1781" i="1"/>
  <c r="C1773" i="1"/>
  <c r="C1765" i="1"/>
  <c r="C1757" i="1"/>
  <c r="C1749" i="1"/>
  <c r="C1741" i="1"/>
  <c r="C1733" i="1"/>
  <c r="C1869" i="1"/>
  <c r="C1855" i="1"/>
  <c r="C1837" i="1"/>
  <c r="C1823" i="1"/>
  <c r="C1805" i="1"/>
  <c r="C1787" i="1"/>
  <c r="C1913" i="1"/>
  <c r="C1905" i="1"/>
  <c r="C1897" i="1"/>
  <c r="F1890" i="1"/>
  <c r="G1890" i="1" s="1"/>
  <c r="C1889" i="1"/>
  <c r="F1884" i="1"/>
  <c r="G1884" i="1" s="1"/>
  <c r="C1883" i="1"/>
  <c r="F1870" i="1"/>
  <c r="G1870" i="1" s="1"/>
  <c r="C1865" i="1"/>
  <c r="F1852" i="1"/>
  <c r="G1852" i="1" s="1"/>
  <c r="C1851" i="1"/>
  <c r="F1838" i="1"/>
  <c r="G1838" i="1" s="1"/>
  <c r="C1833" i="1"/>
  <c r="C1819" i="1"/>
  <c r="C1791" i="1"/>
  <c r="C2066" i="1"/>
  <c r="C2034" i="1"/>
  <c r="C2002" i="1"/>
  <c r="C1970" i="1"/>
  <c r="C1938" i="1"/>
  <c r="C1879" i="1"/>
  <c r="F1866" i="1"/>
  <c r="G1866" i="1" s="1"/>
  <c r="C1861" i="1"/>
  <c r="F1848" i="1"/>
  <c r="G1848" i="1" s="1"/>
  <c r="C1847" i="1"/>
  <c r="F1834" i="1"/>
  <c r="G1834" i="1" s="1"/>
  <c r="C1829" i="1"/>
  <c r="F1816" i="1"/>
  <c r="G1816" i="1" s="1"/>
  <c r="C1815" i="1"/>
  <c r="C1795" i="1"/>
  <c r="F1718" i="1"/>
  <c r="G1718" i="1" s="1"/>
  <c r="C2086" i="1"/>
  <c r="C2054" i="1"/>
  <c r="C2022" i="1"/>
  <c r="C1990" i="1"/>
  <c r="C1958" i="1"/>
  <c r="C1934" i="1"/>
  <c r="C1930" i="1"/>
  <c r="C1926" i="1"/>
  <c r="C1922" i="1"/>
  <c r="F1876" i="1"/>
  <c r="G1876" i="1" s="1"/>
  <c r="C1875" i="1"/>
  <c r="F1862" i="1"/>
  <c r="G1862" i="1" s="1"/>
  <c r="C1857" i="1"/>
  <c r="F1844" i="1"/>
  <c r="G1844" i="1" s="1"/>
  <c r="C1843" i="1"/>
  <c r="F1830" i="1"/>
  <c r="G1830" i="1" s="1"/>
  <c r="C1825" i="1"/>
  <c r="F1812" i="1"/>
  <c r="G1812" i="1" s="1"/>
  <c r="C1811" i="1"/>
  <c r="C1799" i="1"/>
  <c r="C1785" i="1"/>
  <c r="C1777" i="1"/>
  <c r="C1769" i="1"/>
  <c r="C1761" i="1"/>
  <c r="C1753" i="1"/>
  <c r="C1745" i="1"/>
  <c r="C1737" i="1"/>
  <c r="C1885" i="1"/>
  <c r="C1871" i="1"/>
  <c r="C1853" i="1"/>
  <c r="C1839" i="1"/>
  <c r="C1821" i="1"/>
  <c r="C1807" i="1"/>
  <c r="C1803" i="1"/>
  <c r="C1789" i="1"/>
  <c r="C1917" i="1"/>
  <c r="C1909" i="1"/>
  <c r="C1901" i="1"/>
  <c r="F1894" i="1"/>
  <c r="G1894" i="1" s="1"/>
  <c r="C1893" i="1"/>
  <c r="F1886" i="1"/>
  <c r="G1886" i="1" s="1"/>
  <c r="C1881" i="1"/>
  <c r="F1868" i="1"/>
  <c r="G1868" i="1" s="1"/>
  <c r="C1867" i="1"/>
  <c r="F1854" i="1"/>
  <c r="G1854" i="1" s="1"/>
  <c r="C1849" i="1"/>
  <c r="F1836" i="1"/>
  <c r="G1836" i="1" s="1"/>
  <c r="C1835" i="1"/>
  <c r="F1822" i="1"/>
  <c r="G1822" i="1" s="1"/>
  <c r="C1817" i="1"/>
  <c r="C1793" i="1"/>
  <c r="F1790" i="1"/>
  <c r="G1790" i="1" s="1"/>
  <c r="C1677" i="1"/>
  <c r="C1667" i="1"/>
  <c r="C1650" i="1"/>
  <c r="F1640" i="1"/>
  <c r="G1640" i="1" s="1"/>
  <c r="C1631" i="1"/>
  <c r="C1618" i="1"/>
  <c r="F1608" i="1"/>
  <c r="G1608" i="1" s="1"/>
  <c r="C1599" i="1"/>
  <c r="C1586" i="1"/>
  <c r="F1576" i="1"/>
  <c r="G1576" i="1" s="1"/>
  <c r="C1567" i="1"/>
  <c r="F1554" i="1"/>
  <c r="G1554" i="1" s="1"/>
  <c r="F1550" i="1"/>
  <c r="G1550" i="1" s="1"/>
  <c r="F1546" i="1"/>
  <c r="G1546" i="1" s="1"/>
  <c r="F1542" i="1"/>
  <c r="G1542" i="1" s="1"/>
  <c r="F1538" i="1"/>
  <c r="G1538" i="1" s="1"/>
  <c r="F1534" i="1"/>
  <c r="G1534" i="1" s="1"/>
  <c r="F1530" i="1"/>
  <c r="G1530" i="1" s="1"/>
  <c r="F1526" i="1"/>
  <c r="G1526" i="1" s="1"/>
  <c r="F1522" i="1"/>
  <c r="G1522" i="1" s="1"/>
  <c r="F1518" i="1"/>
  <c r="G1518" i="1" s="1"/>
  <c r="F1514" i="1"/>
  <c r="G1514" i="1" s="1"/>
  <c r="C1510" i="1"/>
  <c r="C1500" i="1"/>
  <c r="C1494" i="1"/>
  <c r="C1474" i="1"/>
  <c r="F1472" i="1"/>
  <c r="G1472" i="1" s="1"/>
  <c r="C1442" i="1"/>
  <c r="F1440" i="1"/>
  <c r="G1440" i="1" s="1"/>
  <c r="C1729" i="1"/>
  <c r="C1725" i="1"/>
  <c r="C1721" i="1"/>
  <c r="C1717" i="1"/>
  <c r="C1713" i="1"/>
  <c r="C1709" i="1"/>
  <c r="C1705" i="1"/>
  <c r="C1701" i="1"/>
  <c r="C1697" i="1"/>
  <c r="C1693" i="1"/>
  <c r="C1689" i="1"/>
  <c r="C1685" i="1"/>
  <c r="C1681" i="1"/>
  <c r="F1668" i="1"/>
  <c r="G1668" i="1" s="1"/>
  <c r="F1651" i="1"/>
  <c r="G1651" i="1" s="1"/>
  <c r="C1635" i="1"/>
  <c r="C1622" i="1"/>
  <c r="C1603" i="1"/>
  <c r="C1590" i="1"/>
  <c r="C1571" i="1"/>
  <c r="C1554" i="1"/>
  <c r="C1550" i="1"/>
  <c r="C1546" i="1"/>
  <c r="C1542" i="1"/>
  <c r="C1538" i="1"/>
  <c r="C1534" i="1"/>
  <c r="C1530" i="1"/>
  <c r="C1526" i="1"/>
  <c r="C1522" i="1"/>
  <c r="C1518" i="1"/>
  <c r="C1514" i="1"/>
  <c r="F1504" i="1"/>
  <c r="G1504" i="1" s="1"/>
  <c r="F1492" i="1"/>
  <c r="G1492" i="1" s="1"/>
  <c r="C1462" i="1"/>
  <c r="F1460" i="1"/>
  <c r="G1460" i="1" s="1"/>
  <c r="C1430" i="1"/>
  <c r="F1428" i="1"/>
  <c r="G1428" i="1" s="1"/>
  <c r="C1639" i="1"/>
  <c r="C1626" i="1"/>
  <c r="C1607" i="1"/>
  <c r="C1594" i="1"/>
  <c r="C1575" i="1"/>
  <c r="C1562" i="1"/>
  <c r="C1560" i="1"/>
  <c r="C1504" i="1"/>
  <c r="C1498" i="1"/>
  <c r="C1482" i="1"/>
  <c r="C1450" i="1"/>
  <c r="C1663" i="1"/>
  <c r="C1643" i="1"/>
  <c r="C1630" i="1"/>
  <c r="F1620" i="1"/>
  <c r="G1620" i="1" s="1"/>
  <c r="C1611" i="1"/>
  <c r="C1598" i="1"/>
  <c r="F1588" i="1"/>
  <c r="G1588" i="1" s="1"/>
  <c r="C1579" i="1"/>
  <c r="C1566" i="1"/>
  <c r="C1470" i="1"/>
  <c r="C1438" i="1"/>
  <c r="C1666" i="1"/>
  <c r="C1651" i="1"/>
  <c r="C1647" i="1"/>
  <c r="C1634" i="1"/>
  <c r="F1624" i="1"/>
  <c r="G1624" i="1" s="1"/>
  <c r="C1615" i="1"/>
  <c r="C1602" i="1"/>
  <c r="F1592" i="1"/>
  <c r="G1592" i="1" s="1"/>
  <c r="C1583" i="1"/>
  <c r="C1570" i="1"/>
  <c r="C1559" i="1"/>
  <c r="C1508" i="1"/>
  <c r="C1502" i="1"/>
  <c r="C1490" i="1"/>
  <c r="F1488" i="1"/>
  <c r="G1488" i="1" s="1"/>
  <c r="C1458" i="1"/>
  <c r="F1456" i="1"/>
  <c r="G1456" i="1" s="1"/>
  <c r="C1426" i="1"/>
  <c r="F1424" i="1"/>
  <c r="G1424" i="1" s="1"/>
  <c r="C1783" i="1"/>
  <c r="C1779" i="1"/>
  <c r="C1775" i="1"/>
  <c r="C1771" i="1"/>
  <c r="C1767" i="1"/>
  <c r="C1763" i="1"/>
  <c r="C1759" i="1"/>
  <c r="C1755" i="1"/>
  <c r="C1751" i="1"/>
  <c r="C1747" i="1"/>
  <c r="C1743" i="1"/>
  <c r="C1739" i="1"/>
  <c r="C1735" i="1"/>
  <c r="C1731" i="1"/>
  <c r="C1727" i="1"/>
  <c r="C1723" i="1"/>
  <c r="C1719" i="1"/>
  <c r="C1715" i="1"/>
  <c r="C1711" i="1"/>
  <c r="C1707" i="1"/>
  <c r="C1703" i="1"/>
  <c r="C1699" i="1"/>
  <c r="C1695" i="1"/>
  <c r="C1691" i="1"/>
  <c r="C1687" i="1"/>
  <c r="C1683" i="1"/>
  <c r="C1679" i="1"/>
  <c r="C1671" i="1"/>
  <c r="C1638" i="1"/>
  <c r="F1628" i="1"/>
  <c r="G1628" i="1" s="1"/>
  <c r="C1619" i="1"/>
  <c r="C1606" i="1"/>
  <c r="F1596" i="1"/>
  <c r="G1596" i="1" s="1"/>
  <c r="C1587" i="1"/>
  <c r="C1574" i="1"/>
  <c r="F1564" i="1"/>
  <c r="G1564" i="1" s="1"/>
  <c r="F1556" i="1"/>
  <c r="G1556" i="1" s="1"/>
  <c r="F1552" i="1"/>
  <c r="G1552" i="1" s="1"/>
  <c r="F1548" i="1"/>
  <c r="G1548" i="1" s="1"/>
  <c r="F1544" i="1"/>
  <c r="G1544" i="1" s="1"/>
  <c r="F1540" i="1"/>
  <c r="G1540" i="1" s="1"/>
  <c r="F1536" i="1"/>
  <c r="G1536" i="1" s="1"/>
  <c r="F1532" i="1"/>
  <c r="G1532" i="1" s="1"/>
  <c r="F1528" i="1"/>
  <c r="G1528" i="1" s="1"/>
  <c r="F1524" i="1"/>
  <c r="G1524" i="1" s="1"/>
  <c r="F1520" i="1"/>
  <c r="G1520" i="1" s="1"/>
  <c r="F1516" i="1"/>
  <c r="G1516" i="1" s="1"/>
  <c r="F1512" i="1"/>
  <c r="G1512" i="1" s="1"/>
  <c r="F1496" i="1"/>
  <c r="G1496" i="1" s="1"/>
  <c r="C1478" i="1"/>
  <c r="F1476" i="1"/>
  <c r="G1476" i="1" s="1"/>
  <c r="C1446" i="1"/>
  <c r="F1444" i="1"/>
  <c r="G1444" i="1" s="1"/>
  <c r="C1642" i="1"/>
  <c r="C1623" i="1"/>
  <c r="C1610" i="1"/>
  <c r="C1591" i="1"/>
  <c r="C1578" i="1"/>
  <c r="C1558" i="1"/>
  <c r="C1556" i="1"/>
  <c r="C1552" i="1"/>
  <c r="C1548" i="1"/>
  <c r="C1544" i="1"/>
  <c r="C1540" i="1"/>
  <c r="C1536" i="1"/>
  <c r="C1532" i="1"/>
  <c r="C1528" i="1"/>
  <c r="C1524" i="1"/>
  <c r="C1520" i="1"/>
  <c r="C1516" i="1"/>
  <c r="C1512" i="1"/>
  <c r="C1506" i="1"/>
  <c r="C1496" i="1"/>
  <c r="C1466" i="1"/>
  <c r="C1434" i="1"/>
  <c r="C1646" i="1"/>
  <c r="C1627" i="1"/>
  <c r="C1614" i="1"/>
  <c r="C1595" i="1"/>
  <c r="C1582" i="1"/>
  <c r="C1563" i="1"/>
  <c r="C1486" i="1"/>
  <c r="F1484" i="1"/>
  <c r="G1484" i="1" s="1"/>
  <c r="C1454" i="1"/>
  <c r="F1452" i="1"/>
  <c r="G1452" i="1" s="1"/>
  <c r="C1422" i="1"/>
  <c r="F1420" i="1"/>
  <c r="G1420" i="1" s="1"/>
  <c r="C1492" i="1"/>
  <c r="C1488" i="1"/>
  <c r="C1484" i="1"/>
  <c r="C1480" i="1"/>
  <c r="C1476" i="1"/>
  <c r="C1472" i="1"/>
  <c r="C1468" i="1"/>
  <c r="C1464" i="1"/>
  <c r="C1460" i="1"/>
  <c r="C1456" i="1"/>
  <c r="C1452" i="1"/>
  <c r="C1448" i="1"/>
  <c r="C1444" i="1"/>
  <c r="C1440" i="1"/>
  <c r="C1436" i="1"/>
  <c r="C1432" i="1"/>
  <c r="C1428" i="1"/>
  <c r="C1424" i="1"/>
  <c r="C1420" i="1"/>
  <c r="C1416" i="1"/>
  <c r="C1412" i="1"/>
  <c r="C1408" i="1"/>
  <c r="C1404" i="1"/>
  <c r="C1400" i="1"/>
  <c r="C1396" i="1"/>
  <c r="C1392" i="1"/>
  <c r="C1388" i="1"/>
  <c r="C1384" i="1"/>
  <c r="C1380" i="1"/>
  <c r="C1371" i="1"/>
  <c r="C1363" i="1"/>
  <c r="C1355" i="1"/>
  <c r="C1347" i="1"/>
  <c r="C1339" i="1"/>
  <c r="C1331" i="1"/>
  <c r="C1329" i="1"/>
  <c r="F1321" i="1"/>
  <c r="G1321" i="1" s="1"/>
  <c r="C1316" i="1"/>
  <c r="F1291" i="1"/>
  <c r="G1291" i="1" s="1"/>
  <c r="C1288" i="1"/>
  <c r="F1287" i="1"/>
  <c r="G1287" i="1" s="1"/>
  <c r="C1283" i="1"/>
  <c r="F1274" i="1"/>
  <c r="G1274" i="1" s="1"/>
  <c r="F1264" i="1"/>
  <c r="G1264" i="1" s="1"/>
  <c r="C1258" i="1"/>
  <c r="F1254" i="1"/>
  <c r="G1254" i="1" s="1"/>
  <c r="C1252" i="1"/>
  <c r="C1374" i="1"/>
  <c r="C1366" i="1"/>
  <c r="C1358" i="1"/>
  <c r="C1350" i="1"/>
  <c r="C1342" i="1"/>
  <c r="C1334" i="1"/>
  <c r="C1320" i="1"/>
  <c r="C1311" i="1"/>
  <c r="C1302" i="1"/>
  <c r="F1295" i="1"/>
  <c r="G1295" i="1" s="1"/>
  <c r="C1279" i="1"/>
  <c r="C1264" i="1"/>
  <c r="C1324" i="1"/>
  <c r="F1296" i="1"/>
  <c r="G1296" i="1" s="1"/>
  <c r="C1262" i="1"/>
  <c r="F1259" i="1"/>
  <c r="G1259" i="1" s="1"/>
  <c r="C1372" i="1"/>
  <c r="C1364" i="1"/>
  <c r="C1356" i="1"/>
  <c r="C1348" i="1"/>
  <c r="C1340" i="1"/>
  <c r="C1332" i="1"/>
  <c r="C1328" i="1"/>
  <c r="C1315" i="1"/>
  <c r="F1312" i="1"/>
  <c r="G1312" i="1" s="1"/>
  <c r="F1303" i="1"/>
  <c r="G1303" i="1" s="1"/>
  <c r="F1278" i="1"/>
  <c r="G1278" i="1" s="1"/>
  <c r="C1275" i="1"/>
  <c r="F1255" i="1"/>
  <c r="G1255" i="1" s="1"/>
  <c r="C1418" i="1"/>
  <c r="C1414" i="1"/>
  <c r="C1410" i="1"/>
  <c r="C1406" i="1"/>
  <c r="C1402" i="1"/>
  <c r="C1398" i="1"/>
  <c r="C1394" i="1"/>
  <c r="C1390" i="1"/>
  <c r="C1386" i="1"/>
  <c r="C1382" i="1"/>
  <c r="C1378" i="1"/>
  <c r="F1369" i="1"/>
  <c r="G1369" i="1" s="1"/>
  <c r="C1359" i="1"/>
  <c r="C1351" i="1"/>
  <c r="C1343" i="1"/>
  <c r="C1335" i="1"/>
  <c r="F1304" i="1"/>
  <c r="G1304" i="1" s="1"/>
  <c r="C1298" i="1"/>
  <c r="C1290" i="1"/>
  <c r="C1317" i="1"/>
  <c r="C1307" i="1"/>
  <c r="F1301" i="1"/>
  <c r="G1301" i="1" s="1"/>
  <c r="C1294" i="1"/>
  <c r="F1286" i="1"/>
  <c r="G1286" i="1" s="1"/>
  <c r="C1248" i="1"/>
  <c r="C1321" i="1"/>
  <c r="C1312" i="1"/>
  <c r="C1284" i="1"/>
  <c r="F1271" i="1"/>
  <c r="G1271" i="1" s="1"/>
  <c r="C1325" i="1"/>
  <c r="F1297" i="1"/>
  <c r="G1297" i="1" s="1"/>
  <c r="C1280" i="1"/>
  <c r="F1269" i="1"/>
  <c r="G1269" i="1" s="1"/>
  <c r="F1265" i="1"/>
  <c r="G1265" i="1" s="1"/>
  <c r="C1242" i="1"/>
  <c r="F1232" i="1"/>
  <c r="G1232" i="1" s="1"/>
  <c r="C1222" i="1"/>
  <c r="C1220" i="1"/>
  <c r="F1220" i="1"/>
  <c r="G1220" i="1" s="1"/>
  <c r="C1214" i="1"/>
  <c r="C1212" i="1"/>
  <c r="F1212" i="1"/>
  <c r="G1212" i="1" s="1"/>
  <c r="C1206" i="1"/>
  <c r="C1204" i="1"/>
  <c r="F1204" i="1"/>
  <c r="G1204" i="1" s="1"/>
  <c r="C1152" i="1"/>
  <c r="C1137" i="1"/>
  <c r="C1132" i="1"/>
  <c r="F1128" i="1"/>
  <c r="G1128" i="1" s="1"/>
  <c r="F1263" i="1"/>
  <c r="G1263" i="1" s="1"/>
  <c r="C1246" i="1"/>
  <c r="C1227" i="1"/>
  <c r="F1156" i="1"/>
  <c r="G1156" i="1" s="1"/>
  <c r="C1131" i="1"/>
  <c r="C1116" i="1"/>
  <c r="C1231" i="1"/>
  <c r="C1219" i="1"/>
  <c r="C1211" i="1"/>
  <c r="C1203" i="1"/>
  <c r="F1244" i="1"/>
  <c r="G1244" i="1" s="1"/>
  <c r="C1235" i="1"/>
  <c r="C1200" i="1"/>
  <c r="C1196" i="1"/>
  <c r="C1192" i="1"/>
  <c r="C1188" i="1"/>
  <c r="C1184" i="1"/>
  <c r="C1180" i="1"/>
  <c r="C1176" i="1"/>
  <c r="C1172" i="1"/>
  <c r="C1168" i="1"/>
  <c r="C1164" i="1"/>
  <c r="C1160" i="1"/>
  <c r="C1156" i="1"/>
  <c r="F1148" i="1"/>
  <c r="G1148" i="1" s="1"/>
  <c r="F1144" i="1"/>
  <c r="G1144" i="1" s="1"/>
  <c r="C1239" i="1"/>
  <c r="C1226" i="1"/>
  <c r="C1224" i="1"/>
  <c r="C1216" i="1"/>
  <c r="C1208" i="1"/>
  <c r="F1146" i="1"/>
  <c r="G1146" i="1" s="1"/>
  <c r="F1122" i="1"/>
  <c r="G1122" i="1" s="1"/>
  <c r="C1251" i="1"/>
  <c r="C1243" i="1"/>
  <c r="C1230" i="1"/>
  <c r="F1198" i="1"/>
  <c r="G1198" i="1" s="1"/>
  <c r="F1194" i="1"/>
  <c r="G1194" i="1" s="1"/>
  <c r="F1190" i="1"/>
  <c r="G1190" i="1" s="1"/>
  <c r="F1186" i="1"/>
  <c r="G1186" i="1" s="1"/>
  <c r="F1182" i="1"/>
  <c r="G1182" i="1" s="1"/>
  <c r="F1178" i="1"/>
  <c r="G1178" i="1" s="1"/>
  <c r="F1174" i="1"/>
  <c r="G1174" i="1" s="1"/>
  <c r="F1170" i="1"/>
  <c r="G1170" i="1" s="1"/>
  <c r="F1166" i="1"/>
  <c r="G1166" i="1" s="1"/>
  <c r="F1162" i="1"/>
  <c r="G1162" i="1" s="1"/>
  <c r="F1158" i="1"/>
  <c r="G1158" i="1" s="1"/>
  <c r="C1148" i="1"/>
  <c r="C1121" i="1"/>
  <c r="C1247" i="1"/>
  <c r="C1234" i="1"/>
  <c r="C1223" i="1"/>
  <c r="C1215" i="1"/>
  <c r="C1207" i="1"/>
  <c r="C1198" i="1"/>
  <c r="C1194" i="1"/>
  <c r="C1190" i="1"/>
  <c r="C1186" i="1"/>
  <c r="C1182" i="1"/>
  <c r="C1178" i="1"/>
  <c r="C1174" i="1"/>
  <c r="C1170" i="1"/>
  <c r="C1166" i="1"/>
  <c r="C1162" i="1"/>
  <c r="C1158" i="1"/>
  <c r="F1127" i="1"/>
  <c r="G1127" i="1" s="1"/>
  <c r="F1111" i="1"/>
  <c r="G1111" i="1" s="1"/>
  <c r="C1238" i="1"/>
  <c r="C1115" i="1"/>
  <c r="C1100" i="1"/>
  <c r="C1083" i="1"/>
  <c r="F1019" i="1"/>
  <c r="G1019" i="1" s="1"/>
  <c r="C1009" i="1"/>
  <c r="F1005" i="1"/>
  <c r="G1005" i="1" s="1"/>
  <c r="C991" i="1"/>
  <c r="F987" i="1"/>
  <c r="G987" i="1" s="1"/>
  <c r="C977" i="1"/>
  <c r="F973" i="1"/>
  <c r="G973" i="1" s="1"/>
  <c r="C959" i="1"/>
  <c r="F955" i="1"/>
  <c r="G955" i="1" s="1"/>
  <c r="C945" i="1"/>
  <c r="F941" i="1"/>
  <c r="G941" i="1" s="1"/>
  <c r="F1015" i="1"/>
  <c r="G1015" i="1" s="1"/>
  <c r="C1005" i="1"/>
  <c r="F1001" i="1"/>
  <c r="G1001" i="1" s="1"/>
  <c r="C987" i="1"/>
  <c r="F983" i="1"/>
  <c r="G983" i="1" s="1"/>
  <c r="C973" i="1"/>
  <c r="F969" i="1"/>
  <c r="G969" i="1" s="1"/>
  <c r="C955" i="1"/>
  <c r="F951" i="1"/>
  <c r="G951" i="1" s="1"/>
  <c r="C941" i="1"/>
  <c r="F937" i="1"/>
  <c r="G937" i="1" s="1"/>
  <c r="C1021" i="1"/>
  <c r="C1015" i="1"/>
  <c r="C1001" i="1"/>
  <c r="C983" i="1"/>
  <c r="C969" i="1"/>
  <c r="C951" i="1"/>
  <c r="C937" i="1"/>
  <c r="C1011" i="1"/>
  <c r="C997" i="1"/>
  <c r="C979" i="1"/>
  <c r="C965" i="1"/>
  <c r="C947" i="1"/>
  <c r="C933" i="1"/>
  <c r="C1154" i="1"/>
  <c r="C1150" i="1"/>
  <c r="C1146" i="1"/>
  <c r="C1099" i="1"/>
  <c r="C1084" i="1"/>
  <c r="F1059" i="1"/>
  <c r="G1059" i="1" s="1"/>
  <c r="F1057" i="1"/>
  <c r="G1057" i="1" s="1"/>
  <c r="F1040" i="1"/>
  <c r="G1040" i="1" s="1"/>
  <c r="F1027" i="1"/>
  <c r="G1027" i="1" s="1"/>
  <c r="F1023" i="1"/>
  <c r="G1023" i="1" s="1"/>
  <c r="C1007" i="1"/>
  <c r="F1003" i="1"/>
  <c r="G1003" i="1" s="1"/>
  <c r="C993" i="1"/>
  <c r="F989" i="1"/>
  <c r="G989" i="1" s="1"/>
  <c r="C975" i="1"/>
  <c r="F971" i="1"/>
  <c r="G971" i="1" s="1"/>
  <c r="C961" i="1"/>
  <c r="F957" i="1"/>
  <c r="G957" i="1" s="1"/>
  <c r="C943" i="1"/>
  <c r="F939" i="1"/>
  <c r="G939" i="1" s="1"/>
  <c r="C929" i="1"/>
  <c r="F923" i="1"/>
  <c r="G923" i="1" s="1"/>
  <c r="F915" i="1"/>
  <c r="G915" i="1" s="1"/>
  <c r="C1136" i="1"/>
  <c r="C1104" i="1"/>
  <c r="C1072" i="1"/>
  <c r="F1017" i="1"/>
  <c r="G1017" i="1" s="1"/>
  <c r="C1003" i="1"/>
  <c r="F999" i="1"/>
  <c r="G999" i="1" s="1"/>
  <c r="C989" i="1"/>
  <c r="F985" i="1"/>
  <c r="G985" i="1" s="1"/>
  <c r="C971" i="1"/>
  <c r="F967" i="1"/>
  <c r="G967" i="1" s="1"/>
  <c r="C957" i="1"/>
  <c r="F953" i="1"/>
  <c r="G953" i="1" s="1"/>
  <c r="C939" i="1"/>
  <c r="F935" i="1"/>
  <c r="G935" i="1" s="1"/>
  <c r="C1025" i="1"/>
  <c r="C1017" i="1"/>
  <c r="C999" i="1"/>
  <c r="C985" i="1"/>
  <c r="C967" i="1"/>
  <c r="C953" i="1"/>
  <c r="C935" i="1"/>
  <c r="F1021" i="1"/>
  <c r="G1021" i="1" s="1"/>
  <c r="C1013" i="1"/>
  <c r="C995" i="1"/>
  <c r="C981" i="1"/>
  <c r="C963" i="1"/>
  <c r="C949" i="1"/>
  <c r="C931" i="1"/>
  <c r="C896" i="1"/>
  <c r="C890" i="1"/>
  <c r="F871" i="1"/>
  <c r="G871" i="1" s="1"/>
  <c r="C864" i="1"/>
  <c r="F855" i="1"/>
  <c r="G855" i="1" s="1"/>
  <c r="C844" i="1"/>
  <c r="F841" i="1"/>
  <c r="G841" i="1" s="1"/>
  <c r="C830" i="1"/>
  <c r="F823" i="1"/>
  <c r="G823" i="1" s="1"/>
  <c r="C884" i="1"/>
  <c r="C878" i="1"/>
  <c r="C848" i="1"/>
  <c r="C834" i="1"/>
  <c r="C816" i="1"/>
  <c r="C872" i="1"/>
  <c r="C866" i="1"/>
  <c r="C852" i="1"/>
  <c r="C838" i="1"/>
  <c r="C820" i="1"/>
  <c r="C892" i="1"/>
  <c r="C886" i="1"/>
  <c r="F867" i="1"/>
  <c r="G867" i="1" s="1"/>
  <c r="C860" i="1"/>
  <c r="C856" i="1"/>
  <c r="F853" i="1"/>
  <c r="G853" i="1" s="1"/>
  <c r="C842" i="1"/>
  <c r="F835" i="1"/>
  <c r="G835" i="1" s="1"/>
  <c r="C824" i="1"/>
  <c r="F821" i="1"/>
  <c r="G821" i="1" s="1"/>
  <c r="C814" i="1"/>
  <c r="F887" i="1"/>
  <c r="G887" i="1" s="1"/>
  <c r="C880" i="1"/>
  <c r="C874" i="1"/>
  <c r="F857" i="1"/>
  <c r="G857" i="1" s="1"/>
  <c r="C846" i="1"/>
  <c r="F839" i="1"/>
  <c r="G839" i="1" s="1"/>
  <c r="C828" i="1"/>
  <c r="F825" i="1"/>
  <c r="G825" i="1" s="1"/>
  <c r="F805" i="1"/>
  <c r="G805" i="1" s="1"/>
  <c r="C776" i="1"/>
  <c r="C927" i="1"/>
  <c r="C925" i="1"/>
  <c r="C923" i="1"/>
  <c r="C921" i="1"/>
  <c r="C919" i="1"/>
  <c r="C917" i="1"/>
  <c r="C915" i="1"/>
  <c r="C913" i="1"/>
  <c r="C911" i="1"/>
  <c r="C909" i="1"/>
  <c r="C907" i="1"/>
  <c r="C905" i="1"/>
  <c r="C903" i="1"/>
  <c r="C901" i="1"/>
  <c r="C899" i="1"/>
  <c r="C897" i="1"/>
  <c r="C894" i="1"/>
  <c r="C868" i="1"/>
  <c r="C862" i="1"/>
  <c r="C850" i="1"/>
  <c r="C832" i="1"/>
  <c r="C818" i="1"/>
  <c r="C808" i="1"/>
  <c r="C888" i="1"/>
  <c r="C882" i="1"/>
  <c r="F865" i="1"/>
  <c r="G865" i="1" s="1"/>
  <c r="C854" i="1"/>
  <c r="C836" i="1"/>
  <c r="C822" i="1"/>
  <c r="C812" i="1"/>
  <c r="C775" i="1"/>
  <c r="C876" i="1"/>
  <c r="C870" i="1"/>
  <c r="C858" i="1"/>
  <c r="C840" i="1"/>
  <c r="C826" i="1"/>
  <c r="F771" i="1"/>
  <c r="G771" i="1" s="1"/>
  <c r="C764" i="1"/>
  <c r="C758" i="1"/>
  <c r="C752" i="1"/>
  <c r="F749" i="1"/>
  <c r="G749" i="1" s="1"/>
  <c r="C738" i="1"/>
  <c r="F731" i="1"/>
  <c r="G731" i="1" s="1"/>
  <c r="C720" i="1"/>
  <c r="F717" i="1"/>
  <c r="G717" i="1" s="1"/>
  <c r="C706" i="1"/>
  <c r="F695" i="1"/>
  <c r="G695" i="1" s="1"/>
  <c r="F694" i="1"/>
  <c r="G694" i="1" s="1"/>
  <c r="F672" i="1"/>
  <c r="G672" i="1" s="1"/>
  <c r="C662" i="1"/>
  <c r="F809" i="1"/>
  <c r="G809" i="1" s="1"/>
  <c r="C778" i="1"/>
  <c r="C742" i="1"/>
  <c r="C724" i="1"/>
  <c r="C710" i="1"/>
  <c r="C694" i="1"/>
  <c r="F683" i="1"/>
  <c r="G683" i="1" s="1"/>
  <c r="C661" i="1"/>
  <c r="C657" i="1"/>
  <c r="F656" i="1"/>
  <c r="G656" i="1" s="1"/>
  <c r="F781" i="1"/>
  <c r="G781" i="1" s="1"/>
  <c r="C772" i="1"/>
  <c r="C766" i="1"/>
  <c r="C746" i="1"/>
  <c r="C728" i="1"/>
  <c r="C714" i="1"/>
  <c r="C693" i="1"/>
  <c r="C682" i="1"/>
  <c r="F673" i="1"/>
  <c r="G673" i="1" s="1"/>
  <c r="F667" i="1"/>
  <c r="G667" i="1" s="1"/>
  <c r="C760" i="1"/>
  <c r="C754" i="1"/>
  <c r="C750" i="1"/>
  <c r="C732" i="1"/>
  <c r="C718" i="1"/>
  <c r="F685" i="1"/>
  <c r="G685" i="1" s="1"/>
  <c r="C780" i="1"/>
  <c r="C774" i="1"/>
  <c r="F755" i="1"/>
  <c r="G755" i="1" s="1"/>
  <c r="F747" i="1"/>
  <c r="G747" i="1" s="1"/>
  <c r="C736" i="1"/>
  <c r="F733" i="1"/>
  <c r="G733" i="1" s="1"/>
  <c r="C722" i="1"/>
  <c r="F715" i="1"/>
  <c r="G715" i="1" s="1"/>
  <c r="C704" i="1"/>
  <c r="F688" i="1"/>
  <c r="G688" i="1" s="1"/>
  <c r="F679" i="1"/>
  <c r="G679" i="1" s="1"/>
  <c r="C666" i="1"/>
  <c r="F644" i="1"/>
  <c r="G644" i="1" s="1"/>
  <c r="C768" i="1"/>
  <c r="C762" i="1"/>
  <c r="C740" i="1"/>
  <c r="C726" i="1"/>
  <c r="C708" i="1"/>
  <c r="C698" i="1"/>
  <c r="C678" i="1"/>
  <c r="C646" i="1"/>
  <c r="C782" i="1"/>
  <c r="F765" i="1"/>
  <c r="G765" i="1" s="1"/>
  <c r="C756" i="1"/>
  <c r="C744" i="1"/>
  <c r="C730" i="1"/>
  <c r="C712" i="1"/>
  <c r="F678" i="1"/>
  <c r="G678" i="1" s="1"/>
  <c r="C677" i="1"/>
  <c r="C642" i="1"/>
  <c r="C748" i="1"/>
  <c r="C734" i="1"/>
  <c r="C716" i="1"/>
  <c r="C702" i="1"/>
  <c r="C660" i="1"/>
  <c r="F646" i="1"/>
  <c r="G646" i="1" s="1"/>
  <c r="C633" i="1"/>
  <c r="C617" i="1"/>
  <c r="C588" i="1"/>
  <c r="F651" i="1"/>
  <c r="G651" i="1" s="1"/>
  <c r="F634" i="1"/>
  <c r="G634" i="1" s="1"/>
  <c r="F618" i="1"/>
  <c r="G618" i="1" s="1"/>
  <c r="F606" i="1"/>
  <c r="G606" i="1" s="1"/>
  <c r="F598" i="1"/>
  <c r="G598" i="1" s="1"/>
  <c r="C582" i="1"/>
  <c r="C621" i="1"/>
  <c r="C589" i="1"/>
  <c r="F584" i="1"/>
  <c r="G584" i="1" s="1"/>
  <c r="F632" i="1"/>
  <c r="G632" i="1" s="1"/>
  <c r="F622" i="1"/>
  <c r="G622" i="1" s="1"/>
  <c r="F616" i="1"/>
  <c r="G616" i="1" s="1"/>
  <c r="C641" i="1"/>
  <c r="F638" i="1"/>
  <c r="G638" i="1" s="1"/>
  <c r="C625" i="1"/>
  <c r="F579" i="1"/>
  <c r="G579" i="1" s="1"/>
  <c r="F575" i="1"/>
  <c r="G575" i="1" s="1"/>
  <c r="F626" i="1"/>
  <c r="G626" i="1" s="1"/>
  <c r="F610" i="1"/>
  <c r="G610" i="1" s="1"/>
  <c r="F608" i="1"/>
  <c r="G608" i="1" s="1"/>
  <c r="F602" i="1"/>
  <c r="G602" i="1" s="1"/>
  <c r="F600" i="1"/>
  <c r="G600" i="1" s="1"/>
  <c r="F594" i="1"/>
  <c r="G594" i="1" s="1"/>
  <c r="F592" i="1"/>
  <c r="G592" i="1" s="1"/>
  <c r="C645" i="1"/>
  <c r="C629" i="1"/>
  <c r="C613" i="1"/>
  <c r="F642" i="1"/>
  <c r="G642" i="1" s="1"/>
  <c r="C638" i="1"/>
  <c r="F630" i="1"/>
  <c r="G630" i="1" s="1"/>
  <c r="F614" i="1"/>
  <c r="G614" i="1" s="1"/>
  <c r="C634" i="1"/>
  <c r="C630" i="1"/>
  <c r="C626" i="1"/>
  <c r="C622" i="1"/>
  <c r="C618" i="1"/>
  <c r="C614" i="1"/>
  <c r="C610" i="1"/>
  <c r="C606" i="1"/>
  <c r="C602" i="1"/>
  <c r="C598" i="1"/>
  <c r="C594" i="1"/>
  <c r="C586" i="1"/>
  <c r="C566" i="1"/>
  <c r="F519" i="1"/>
  <c r="G519" i="1" s="1"/>
  <c r="C568" i="1"/>
  <c r="C554" i="1"/>
  <c r="C550" i="1"/>
  <c r="C546" i="1"/>
  <c r="C574" i="1"/>
  <c r="C556" i="1"/>
  <c r="F539" i="1"/>
  <c r="G539" i="1" s="1"/>
  <c r="C538" i="1"/>
  <c r="F531" i="1"/>
  <c r="G531" i="1" s="1"/>
  <c r="C530" i="1"/>
  <c r="C576" i="1"/>
  <c r="C562" i="1"/>
  <c r="C544" i="1"/>
  <c r="C536" i="1"/>
  <c r="C528" i="1"/>
  <c r="C585" i="1"/>
  <c r="C564" i="1"/>
  <c r="F503" i="1"/>
  <c r="G503" i="1" s="1"/>
  <c r="C570" i="1"/>
  <c r="F507" i="1"/>
  <c r="G507" i="1" s="1"/>
  <c r="C578" i="1"/>
  <c r="C572" i="1"/>
  <c r="C558" i="1"/>
  <c r="C542" i="1"/>
  <c r="C534" i="1"/>
  <c r="F527" i="1"/>
  <c r="G527" i="1" s="1"/>
  <c r="C526" i="1"/>
  <c r="F511" i="1"/>
  <c r="G511" i="1" s="1"/>
  <c r="C560" i="1"/>
  <c r="F551" i="1"/>
  <c r="G551" i="1" s="1"/>
  <c r="F547" i="1"/>
  <c r="G547" i="1" s="1"/>
  <c r="C540" i="1"/>
  <c r="C532" i="1"/>
  <c r="C522" i="1"/>
  <c r="C484" i="1"/>
  <c r="C464" i="1"/>
  <c r="C356" i="1"/>
  <c r="C488" i="1"/>
  <c r="C471" i="1"/>
  <c r="C452" i="1"/>
  <c r="C433" i="1"/>
  <c r="C422" i="1"/>
  <c r="C418" i="1"/>
  <c r="F417" i="1"/>
  <c r="G417" i="1" s="1"/>
  <c r="C406" i="1"/>
  <c r="F385" i="1"/>
  <c r="G385" i="1" s="1"/>
  <c r="C368" i="1"/>
  <c r="C493" i="1"/>
  <c r="C475" i="1"/>
  <c r="F474" i="1"/>
  <c r="G474" i="1" s="1"/>
  <c r="F461" i="1"/>
  <c r="G461" i="1" s="1"/>
  <c r="F423" i="1"/>
  <c r="G423" i="1" s="1"/>
  <c r="F408" i="1"/>
  <c r="G408" i="1" s="1"/>
  <c r="C524" i="1"/>
  <c r="C520" i="1"/>
  <c r="C516" i="1"/>
  <c r="C512" i="1"/>
  <c r="C508" i="1"/>
  <c r="C504" i="1"/>
  <c r="C500" i="1"/>
  <c r="C496" i="1"/>
  <c r="C479" i="1"/>
  <c r="C460" i="1"/>
  <c r="C432" i="1"/>
  <c r="F387" i="1"/>
  <c r="G387" i="1" s="1"/>
  <c r="C372" i="1"/>
  <c r="C360" i="1"/>
  <c r="C491" i="1"/>
  <c r="C483" i="1"/>
  <c r="C470" i="1"/>
  <c r="C468" i="1"/>
  <c r="C448" i="1"/>
  <c r="C438" i="1"/>
  <c r="F432" i="1"/>
  <c r="G432" i="1" s="1"/>
  <c r="C352" i="1"/>
  <c r="C487" i="1"/>
  <c r="C472" i="1"/>
  <c r="F467" i="1"/>
  <c r="G467" i="1" s="1"/>
  <c r="C376" i="1"/>
  <c r="C476" i="1"/>
  <c r="C456" i="1"/>
  <c r="F445" i="1"/>
  <c r="G445" i="1" s="1"/>
  <c r="C437" i="1"/>
  <c r="C408" i="1"/>
  <c r="C392" i="1"/>
  <c r="C380" i="1"/>
  <c r="C364" i="1"/>
  <c r="C480" i="1"/>
  <c r="C467" i="1"/>
  <c r="C444" i="1"/>
  <c r="C434" i="1"/>
  <c r="F434" i="1"/>
  <c r="G434" i="1" s="1"/>
  <c r="F403" i="1"/>
  <c r="G403" i="1" s="1"/>
  <c r="F397" i="1"/>
  <c r="G397" i="1" s="1"/>
  <c r="F383" i="1"/>
  <c r="G383" i="1" s="1"/>
  <c r="C410" i="1"/>
  <c r="C310" i="1"/>
  <c r="C301" i="1"/>
  <c r="C270" i="1"/>
  <c r="C420" i="1"/>
  <c r="C416" i="1"/>
  <c r="C414" i="1"/>
  <c r="C398" i="1"/>
  <c r="C390" i="1"/>
  <c r="C382" i="1"/>
  <c r="F377" i="1"/>
  <c r="G377" i="1" s="1"/>
  <c r="F373" i="1"/>
  <c r="G373" i="1" s="1"/>
  <c r="F369" i="1"/>
  <c r="G369" i="1" s="1"/>
  <c r="F365" i="1"/>
  <c r="G365" i="1" s="1"/>
  <c r="F361" i="1"/>
  <c r="G361" i="1" s="1"/>
  <c r="F357" i="1"/>
  <c r="G357" i="1" s="1"/>
  <c r="F353" i="1"/>
  <c r="G353" i="1" s="1"/>
  <c r="F349" i="1"/>
  <c r="G349" i="1" s="1"/>
  <c r="F345" i="1"/>
  <c r="G345" i="1" s="1"/>
  <c r="F341" i="1"/>
  <c r="G341" i="1" s="1"/>
  <c r="C298" i="1"/>
  <c r="C285" i="1"/>
  <c r="F275" i="1"/>
  <c r="G275" i="1" s="1"/>
  <c r="C334" i="1"/>
  <c r="C326" i="1"/>
  <c r="C296" i="1"/>
  <c r="C279" i="1"/>
  <c r="C330" i="1"/>
  <c r="C294" i="1"/>
  <c r="C271" i="1"/>
  <c r="C409" i="1"/>
  <c r="F379" i="1"/>
  <c r="G379" i="1" s="1"/>
  <c r="C378" i="1"/>
  <c r="F375" i="1"/>
  <c r="G375" i="1" s="1"/>
  <c r="C374" i="1"/>
  <c r="F371" i="1"/>
  <c r="G371" i="1" s="1"/>
  <c r="C370" i="1"/>
  <c r="F367" i="1"/>
  <c r="G367" i="1" s="1"/>
  <c r="C366" i="1"/>
  <c r="F363" i="1"/>
  <c r="G363" i="1" s="1"/>
  <c r="C362" i="1"/>
  <c r="F359" i="1"/>
  <c r="G359" i="1" s="1"/>
  <c r="C358" i="1"/>
  <c r="F355" i="1"/>
  <c r="G355" i="1" s="1"/>
  <c r="C354" i="1"/>
  <c r="F351" i="1"/>
  <c r="G351" i="1" s="1"/>
  <c r="C350" i="1"/>
  <c r="F347" i="1"/>
  <c r="G347" i="1" s="1"/>
  <c r="C346" i="1"/>
  <c r="F343" i="1"/>
  <c r="G343" i="1" s="1"/>
  <c r="C342" i="1"/>
  <c r="F339" i="1"/>
  <c r="G339" i="1" s="1"/>
  <c r="C338" i="1"/>
  <c r="F335" i="1"/>
  <c r="G335" i="1" s="1"/>
  <c r="F327" i="1"/>
  <c r="G327" i="1" s="1"/>
  <c r="F323" i="1"/>
  <c r="G323" i="1" s="1"/>
  <c r="C322" i="1"/>
  <c r="C312" i="1"/>
  <c r="C292" i="1"/>
  <c r="C280" i="1"/>
  <c r="C268" i="1"/>
  <c r="C421" i="1"/>
  <c r="C413" i="1"/>
  <c r="C402" i="1"/>
  <c r="C394" i="1"/>
  <c r="C386" i="1"/>
  <c r="F312" i="1"/>
  <c r="G312" i="1" s="1"/>
  <c r="C302" i="1"/>
  <c r="C290" i="1"/>
  <c r="F281" i="1"/>
  <c r="G281" i="1" s="1"/>
  <c r="C306" i="1"/>
  <c r="C288" i="1"/>
  <c r="C269" i="1"/>
  <c r="C348" i="1"/>
  <c r="C344" i="1"/>
  <c r="C340" i="1"/>
  <c r="C314" i="1"/>
  <c r="C304" i="1"/>
  <c r="F297" i="1"/>
  <c r="G297" i="1" s="1"/>
  <c r="F293" i="1"/>
  <c r="G293" i="1" s="1"/>
  <c r="F289" i="1"/>
  <c r="G289" i="1" s="1"/>
  <c r="C284" i="1"/>
  <c r="C265" i="1"/>
  <c r="C234" i="1"/>
  <c r="F331" i="1"/>
  <c r="G331" i="1" s="1"/>
  <c r="C318" i="1"/>
  <c r="F254" i="1"/>
  <c r="G254" i="1" s="1"/>
  <c r="F243" i="1"/>
  <c r="G243" i="1" s="1"/>
  <c r="C235" i="1"/>
  <c r="C221" i="1"/>
  <c r="C313" i="1"/>
  <c r="C308" i="1"/>
  <c r="C300" i="1"/>
  <c r="F279" i="1"/>
  <c r="G279" i="1" s="1"/>
  <c r="C263" i="1"/>
  <c r="C239" i="1"/>
  <c r="C333" i="1"/>
  <c r="C325" i="1"/>
  <c r="C317" i="1"/>
  <c r="F309" i="1"/>
  <c r="G309" i="1" s="1"/>
  <c r="F301" i="1"/>
  <c r="G301" i="1" s="1"/>
  <c r="F271" i="1"/>
  <c r="G271" i="1" s="1"/>
  <c r="F270" i="1"/>
  <c r="G270" i="1" s="1"/>
  <c r="F268" i="1"/>
  <c r="G268" i="1" s="1"/>
  <c r="C250" i="1"/>
  <c r="C242" i="1"/>
  <c r="C230" i="1"/>
  <c r="C261" i="1"/>
  <c r="C246" i="1"/>
  <c r="C243" i="1"/>
  <c r="C213" i="1"/>
  <c r="F274" i="1"/>
  <c r="G274" i="1" s="1"/>
  <c r="C231" i="1"/>
  <c r="C227" i="1"/>
  <c r="C217" i="1"/>
  <c r="C260" i="1"/>
  <c r="C258" i="1"/>
  <c r="C238" i="1"/>
  <c r="C244" i="1"/>
  <c r="C240" i="1"/>
  <c r="C236" i="1"/>
  <c r="C232" i="1"/>
  <c r="C228" i="1"/>
  <c r="F226" i="1"/>
  <c r="G226" i="1" s="1"/>
  <c r="C225" i="1"/>
  <c r="F164" i="1"/>
  <c r="G164" i="1" s="1"/>
  <c r="C157" i="1"/>
  <c r="C156" i="1"/>
  <c r="C117" i="1"/>
  <c r="C88" i="1"/>
  <c r="C161" i="1"/>
  <c r="C237" i="1"/>
  <c r="C233" i="1"/>
  <c r="C229" i="1"/>
  <c r="C92" i="1"/>
  <c r="C171" i="1"/>
  <c r="C165" i="1"/>
  <c r="C149" i="1"/>
  <c r="C146" i="1"/>
  <c r="F145" i="1"/>
  <c r="G145" i="1" s="1"/>
  <c r="C140" i="1"/>
  <c r="C253" i="1"/>
  <c r="C226" i="1"/>
  <c r="C223" i="1"/>
  <c r="F223" i="1"/>
  <c r="G223" i="1" s="1"/>
  <c r="C219" i="1"/>
  <c r="F219" i="1"/>
  <c r="G219" i="1" s="1"/>
  <c r="C215" i="1"/>
  <c r="F215" i="1"/>
  <c r="G215" i="1" s="1"/>
  <c r="C211" i="1"/>
  <c r="F211" i="1"/>
  <c r="G211" i="1" s="1"/>
  <c r="C207" i="1"/>
  <c r="F207" i="1"/>
  <c r="G207" i="1" s="1"/>
  <c r="C203" i="1"/>
  <c r="F203" i="1"/>
  <c r="G203" i="1" s="1"/>
  <c r="C199" i="1"/>
  <c r="F199" i="1"/>
  <c r="G199" i="1" s="1"/>
  <c r="C189" i="1"/>
  <c r="C181" i="1"/>
  <c r="C142" i="1"/>
  <c r="F193" i="1"/>
  <c r="G193" i="1" s="1"/>
  <c r="C191" i="1"/>
  <c r="C188" i="1"/>
  <c r="C176" i="1"/>
  <c r="C133" i="1"/>
  <c r="C195" i="1"/>
  <c r="C193" i="1"/>
  <c r="F188" i="1"/>
  <c r="G188" i="1" s="1"/>
  <c r="F172" i="1"/>
  <c r="G172" i="1" s="1"/>
  <c r="C169" i="1"/>
  <c r="C164" i="1"/>
  <c r="C153" i="1"/>
  <c r="F153" i="1"/>
  <c r="G153" i="1" s="1"/>
  <c r="C137" i="1"/>
  <c r="C132" i="1"/>
  <c r="F57" i="1"/>
  <c r="G57" i="1" s="1"/>
  <c r="C175" i="1"/>
  <c r="C173" i="1"/>
  <c r="C168" i="1"/>
  <c r="C148" i="1"/>
  <c r="C124" i="1"/>
  <c r="C192" i="1"/>
  <c r="C177" i="1"/>
  <c r="C125" i="1"/>
  <c r="C120" i="1"/>
  <c r="F58" i="1"/>
  <c r="G58" i="1" s="1"/>
  <c r="C96" i="1"/>
  <c r="C62" i="1"/>
  <c r="C185" i="1"/>
  <c r="C172" i="1"/>
  <c r="C141" i="1"/>
  <c r="C136" i="1"/>
  <c r="C121" i="1"/>
  <c r="C116" i="1"/>
  <c r="C108" i="1"/>
  <c r="F135" i="1"/>
  <c r="G135" i="1" s="1"/>
  <c r="F119" i="1"/>
  <c r="G119" i="1" s="1"/>
  <c r="C112" i="1"/>
  <c r="F141" i="1"/>
  <c r="G141" i="1" s="1"/>
  <c r="C129" i="1"/>
  <c r="F125" i="1"/>
  <c r="G125" i="1" s="1"/>
  <c r="F113" i="1"/>
  <c r="G113" i="1" s="1"/>
  <c r="F111" i="1"/>
  <c r="G111" i="1" s="1"/>
  <c r="C83" i="1"/>
  <c r="C147" i="1"/>
  <c r="C145" i="1"/>
  <c r="C104" i="1"/>
  <c r="C38" i="1"/>
  <c r="C63" i="1"/>
  <c r="F38" i="1"/>
  <c r="G38" i="1" s="1"/>
  <c r="C22" i="1"/>
  <c r="C100" i="1"/>
  <c r="F22" i="1"/>
  <c r="G22" i="1" s="1"/>
  <c r="C79" i="1"/>
  <c r="F76" i="1"/>
  <c r="G76" i="1" s="1"/>
  <c r="C50" i="1"/>
  <c r="F37" i="1"/>
  <c r="G37" i="1" s="1"/>
  <c r="C34" i="1"/>
  <c r="F21" i="1"/>
  <c r="G21" i="1" s="1"/>
  <c r="C67" i="1"/>
  <c r="C75" i="1"/>
  <c r="C46" i="1"/>
  <c r="F33" i="1"/>
  <c r="G33" i="1" s="1"/>
  <c r="C30" i="1"/>
  <c r="C113" i="1"/>
  <c r="C109" i="1"/>
  <c r="C105" i="1"/>
  <c r="C101" i="1"/>
  <c r="C97" i="1"/>
  <c r="C93" i="1"/>
  <c r="C89" i="1"/>
  <c r="C71" i="1"/>
  <c r="F65" i="1"/>
  <c r="G65" i="1" s="1"/>
  <c r="C55" i="1"/>
  <c r="F84" i="1"/>
  <c r="G84" i="1" s="1"/>
  <c r="F45" i="1"/>
  <c r="G45" i="1" s="1"/>
  <c r="C42" i="1"/>
  <c r="F29" i="1"/>
  <c r="G29" i="1" s="1"/>
  <c r="C26" i="1"/>
  <c r="C59" i="1"/>
  <c r="C51" i="1"/>
  <c r="C47" i="1"/>
  <c r="C43" i="1"/>
  <c r="C39" i="1"/>
  <c r="C35" i="1"/>
  <c r="C31" i="1"/>
  <c r="C27" i="1"/>
  <c r="C23" i="1"/>
  <c r="C19" i="1"/>
  <c r="F9" i="1"/>
  <c r="G9" i="1" s="1"/>
  <c r="F2" i="1"/>
  <c r="G2" i="1" s="1"/>
  <c r="F18" i="1"/>
  <c r="G18" i="1" s="1"/>
  <c r="F10" i="1"/>
  <c r="G10" i="1" s="1"/>
  <c r="F17" i="1"/>
  <c r="G17" i="1" s="1"/>
  <c r="F14" i="1"/>
  <c r="G14" i="1" s="1"/>
  <c r="F8" i="1"/>
  <c r="G8" i="1" s="1"/>
  <c r="F5" i="1"/>
  <c r="G5" i="1" s="1"/>
  <c r="F4" i="1"/>
  <c r="G4" i="1" s="1"/>
  <c r="F12" i="1"/>
  <c r="G12" i="1" s="1"/>
  <c r="F3" i="1"/>
  <c r="G3" i="1" s="1"/>
  <c r="F13" i="1"/>
  <c r="G13" i="1" s="1"/>
  <c r="F16" i="1"/>
  <c r="G16" i="1" s="1"/>
  <c r="F6" i="1"/>
  <c r="G6" i="1" s="1"/>
  <c r="F11" i="1"/>
  <c r="G11" i="1" s="1"/>
  <c r="F15" i="1"/>
  <c r="G15" i="1" s="1"/>
  <c r="F7" i="1"/>
  <c r="G7" i="1" s="1"/>
  <c r="BY7" i="8" l="1"/>
  <c r="BY9" i="8"/>
  <c r="BY5" i="8"/>
  <c r="BY6" i="8"/>
  <c r="BY8" i="8"/>
  <c r="BY11" i="8"/>
  <c r="BY10" i="8"/>
  <c r="BY4" i="8"/>
  <c r="L3113" i="1" a="1"/>
  <c r="L3113" i="1" s="1"/>
  <c r="L710" i="1" a="1"/>
  <c r="L710" i="1" s="1"/>
  <c r="L941" i="1" a="1"/>
  <c r="L941" i="1" s="1"/>
  <c r="L22" i="1" a="1"/>
  <c r="L22" i="1" s="1"/>
  <c r="L422" i="1" a="1"/>
  <c r="L422" i="1" s="1"/>
  <c r="L554" i="1" a="1"/>
  <c r="L554" i="1" s="1"/>
  <c r="L621" i="1" a="1"/>
  <c r="L621" i="1" s="1"/>
  <c r="L782" i="1" a="1"/>
  <c r="L782" i="1" s="1"/>
  <c r="L890" i="1" a="1"/>
  <c r="L890" i="1" s="1"/>
  <c r="L979" i="1" a="1"/>
  <c r="L979" i="1" s="1"/>
  <c r="L959" i="1" a="1"/>
  <c r="L959" i="1" s="1"/>
  <c r="L1663" i="1" a="1"/>
  <c r="L1663" i="1" s="1"/>
  <c r="L1594" i="1" a="1"/>
  <c r="L1594" i="1" s="1"/>
  <c r="L1538" i="1" a="1"/>
  <c r="L1538" i="1" s="1"/>
  <c r="L1697" i="1" a="1"/>
  <c r="L1697" i="1" s="1"/>
  <c r="L1729" i="1" a="1"/>
  <c r="L1729" i="1" s="1"/>
  <c r="L1986" i="1" a="1"/>
  <c r="L1986" i="1" s="1"/>
  <c r="L2430" i="1" a="1"/>
  <c r="L2430" i="1" s="1"/>
  <c r="L2462" i="1" a="1"/>
  <c r="L2462" i="1" s="1"/>
  <c r="L2426" i="1" a="1"/>
  <c r="L2426" i="1" s="1"/>
  <c r="L2621" i="1" a="1"/>
  <c r="L2621" i="1" s="1"/>
  <c r="L2750" i="1" a="1"/>
  <c r="L2750" i="1" s="1"/>
  <c r="L2825" i="1" a="1"/>
  <c r="L2825" i="1" s="1"/>
  <c r="L2702" i="1" a="1"/>
  <c r="L2702" i="1" s="1"/>
  <c r="L2857" i="1" a="1"/>
  <c r="L2857" i="1" s="1"/>
  <c r="L2889" i="1" a="1"/>
  <c r="L2889" i="1" s="1"/>
  <c r="L2921" i="1" a="1"/>
  <c r="L2921" i="1" s="1"/>
  <c r="L2953" i="1" a="1"/>
  <c r="L2953" i="1" s="1"/>
  <c r="L2985" i="1" a="1"/>
  <c r="L2985" i="1" s="1"/>
  <c r="L3017" i="1" a="1"/>
  <c r="L3017" i="1" s="1"/>
  <c r="L3049" i="1" a="1"/>
  <c r="L3049" i="1" s="1"/>
  <c r="L3081" i="1" a="1"/>
  <c r="L3081" i="1" s="1"/>
  <c r="L182" i="1" a="1"/>
  <c r="L182" i="1" s="1"/>
  <c r="L404" i="1" a="1"/>
  <c r="L404" i="1" s="1"/>
  <c r="L435" i="1" a="1"/>
  <c r="L435" i="1" s="1"/>
  <c r="L506" i="1" a="1"/>
  <c r="L506" i="1" s="1"/>
  <c r="L697" i="1" a="1"/>
  <c r="L697" i="1" s="1"/>
  <c r="L717" i="1" a="1"/>
  <c r="L717" i="1" s="1"/>
  <c r="L1033" i="1" a="1"/>
  <c r="L1033" i="1" s="1"/>
  <c r="L922" i="1" a="1"/>
  <c r="L922" i="1" s="1"/>
  <c r="L1365" i="1" a="1"/>
  <c r="L1365" i="1" s="1"/>
  <c r="L1333" i="1" a="1"/>
  <c r="L1333" i="1" s="1"/>
  <c r="L2323" i="1" a="1"/>
  <c r="L2323" i="1" s="1"/>
  <c r="L2118" i="1" a="1"/>
  <c r="L2118" i="1" s="1"/>
  <c r="L2178" i="1" a="1"/>
  <c r="L2178" i="1" s="1"/>
  <c r="L2579" i="1" a="1"/>
  <c r="L2579" i="1" s="1"/>
  <c r="L2942" i="1" a="1"/>
  <c r="L2942" i="1" s="1"/>
  <c r="L2894" i="1" a="1"/>
  <c r="L2894" i="1" s="1"/>
  <c r="L2970" i="1" a="1"/>
  <c r="L2970" i="1" s="1"/>
  <c r="L341" i="1" a="1"/>
  <c r="L341" i="1" s="1"/>
  <c r="L1237" i="1" a="1"/>
  <c r="L1237" i="1" s="1"/>
  <c r="L1722" i="1" a="1"/>
  <c r="L1722" i="1" s="1"/>
  <c r="L1370" i="1" a="1"/>
  <c r="L1370" i="1" s="1"/>
  <c r="L1113" i="1" a="1"/>
  <c r="L1113" i="1" s="1"/>
  <c r="L1920" i="1" a="1"/>
  <c r="L1920" i="1" s="1"/>
  <c r="L3014" i="1" a="1"/>
  <c r="L3014" i="1" s="1"/>
  <c r="L2974" i="1" a="1"/>
  <c r="L2974" i="1" s="1"/>
  <c r="L150" i="1" a="1"/>
  <c r="L150" i="1" s="1"/>
  <c r="L245" i="1" a="1"/>
  <c r="L245" i="1" s="1"/>
  <c r="L52" i="1" a="1"/>
  <c r="L52" i="1" s="1"/>
  <c r="L1114" i="1" a="1"/>
  <c r="L1114" i="1" s="1"/>
  <c r="L1569" i="1" a="1"/>
  <c r="L1569" i="1" s="1"/>
  <c r="L1589" i="1" a="1"/>
  <c r="L1589" i="1" s="1"/>
  <c r="L278" i="1" a="1"/>
  <c r="L278" i="1" s="1"/>
  <c r="L2138" i="1" a="1"/>
  <c r="L2138" i="1" s="1"/>
  <c r="L1952" i="1" a="1"/>
  <c r="L1952" i="1" s="1"/>
  <c r="L1786" i="1" a="1"/>
  <c r="L1786" i="1" s="1"/>
  <c r="L2780" i="1" a="1"/>
  <c r="L2780" i="1" s="1"/>
  <c r="L2643" i="1" a="1"/>
  <c r="L2643" i="1" s="1"/>
  <c r="L505" i="1" a="1"/>
  <c r="L505" i="1" s="1"/>
  <c r="L1407" i="1" a="1"/>
  <c r="L1407" i="1" s="1"/>
  <c r="L2387" i="1" a="1"/>
  <c r="L2387" i="1" s="1"/>
  <c r="L2046" i="1" a="1"/>
  <c r="L2046" i="1" s="1"/>
  <c r="L1097" i="1" a="1"/>
  <c r="L1097" i="1" s="1"/>
  <c r="L1537" i="1" a="1"/>
  <c r="L1537" i="1" s="1"/>
  <c r="L384" i="1" a="1"/>
  <c r="L384" i="1" s="1"/>
  <c r="L2367" i="1" a="1"/>
  <c r="L2367" i="1" s="1"/>
  <c r="L2431" i="1" a="1"/>
  <c r="L2431" i="1" s="1"/>
  <c r="L2559" i="1" a="1"/>
  <c r="L2559" i="1" s="1"/>
  <c r="L2254" i="1" a="1"/>
  <c r="L2254" i="1" s="1"/>
  <c r="L2510" i="1" a="1"/>
  <c r="L2510" i="1" s="1"/>
  <c r="L2542" i="1" a="1"/>
  <c r="L2542" i="1" s="1"/>
  <c r="L2574" i="1" a="1"/>
  <c r="L2574" i="1" s="1"/>
  <c r="L2606" i="1" a="1"/>
  <c r="L2606" i="1" s="1"/>
  <c r="L2638" i="1" a="1"/>
  <c r="L2638" i="1" s="1"/>
  <c r="L3078" i="1" a="1"/>
  <c r="L3078" i="1" s="1"/>
  <c r="L2035" i="1" a="1"/>
  <c r="L2035" i="1" s="1"/>
  <c r="L2163" i="1" a="1"/>
  <c r="L2163" i="1" s="1"/>
  <c r="L2515" i="1" a="1"/>
  <c r="L2515" i="1" s="1"/>
  <c r="L2611" i="1" a="1"/>
  <c r="L2611" i="1" s="1"/>
  <c r="L618" i="1" a="1"/>
  <c r="L618" i="1" s="1"/>
  <c r="L660" i="1" a="1"/>
  <c r="L660" i="1" s="1"/>
  <c r="L766" i="1" a="1"/>
  <c r="L766" i="1" s="1"/>
  <c r="L1005" i="1" a="1"/>
  <c r="L1005" i="1" s="1"/>
  <c r="L217" i="1" a="1"/>
  <c r="L217" i="1" s="1"/>
  <c r="L301" i="1" a="1"/>
  <c r="L301" i="1" s="1"/>
  <c r="L372" i="1" a="1"/>
  <c r="L372" i="1" s="1"/>
  <c r="L768" i="1" a="1"/>
  <c r="L768" i="1" s="1"/>
  <c r="L909" i="1" a="1"/>
  <c r="L909" i="1" s="1"/>
  <c r="L884" i="1" a="1"/>
  <c r="L884" i="1" s="1"/>
  <c r="L109" i="1" a="1"/>
  <c r="L109" i="1" s="1"/>
  <c r="L219" i="1" a="1"/>
  <c r="L219" i="1" s="1"/>
  <c r="L149" i="1" a="1"/>
  <c r="L149" i="1" s="1"/>
  <c r="L348" i="1" a="1"/>
  <c r="L348" i="1" s="1"/>
  <c r="L310" i="1" a="1"/>
  <c r="L310" i="1" s="1"/>
  <c r="L467" i="1" a="1"/>
  <c r="L467" i="1" s="1"/>
  <c r="L512" i="1" a="1"/>
  <c r="L512" i="1" s="1"/>
  <c r="L475" i="1" a="1"/>
  <c r="L475" i="1" s="1"/>
  <c r="L532" i="1" a="1"/>
  <c r="L532" i="1" s="1"/>
  <c r="L564" i="1" a="1"/>
  <c r="L564" i="1" s="1"/>
  <c r="L568" i="1" a="1"/>
  <c r="L568" i="1" s="1"/>
  <c r="L677" i="1" a="1"/>
  <c r="L677" i="1" s="1"/>
  <c r="L736" i="1" a="1"/>
  <c r="L736" i="1" s="1"/>
  <c r="L728" i="1" a="1"/>
  <c r="L728" i="1" s="1"/>
  <c r="L870" i="1" a="1"/>
  <c r="L870" i="1" s="1"/>
  <c r="L927" i="1" a="1"/>
  <c r="L927" i="1" s="1"/>
  <c r="L852" i="1" a="1"/>
  <c r="L852" i="1" s="1"/>
  <c r="L896" i="1" a="1"/>
  <c r="L896" i="1" s="1"/>
  <c r="L997" i="1" a="1"/>
  <c r="L997" i="1" s="1"/>
  <c r="L1343" i="1" a="1"/>
  <c r="L1343" i="1" s="1"/>
  <c r="L1350" i="1" a="1"/>
  <c r="L1350" i="1" s="1"/>
  <c r="L1331" i="1" a="1"/>
  <c r="L1331" i="1" s="1"/>
  <c r="L1466" i="1" a="1"/>
  <c r="L1466" i="1" s="1"/>
  <c r="L1587" i="1" a="1"/>
  <c r="L1587" i="1" s="1"/>
  <c r="L1683" i="1" a="1"/>
  <c r="L1683" i="1" s="1"/>
  <c r="L1502" i="1" a="1"/>
  <c r="L1502" i="1" s="1"/>
  <c r="L1631" i="1" a="1"/>
  <c r="L1631" i="1" s="1"/>
  <c r="L1753" i="1" a="1"/>
  <c r="L1753" i="1" s="1"/>
  <c r="L1825" i="1" a="1"/>
  <c r="L1825" i="1" s="1"/>
  <c r="L1922" i="1" a="1"/>
  <c r="L1922" i="1" s="1"/>
  <c r="L2086" i="1" a="1"/>
  <c r="L2086" i="1" s="1"/>
  <c r="L1749" i="1" a="1"/>
  <c r="L1749" i="1" s="1"/>
  <c r="L1921" i="1" a="1"/>
  <c r="L1921" i="1" s="1"/>
  <c r="L2231" i="1" a="1"/>
  <c r="L2231" i="1" s="1"/>
  <c r="L2296" i="1" a="1"/>
  <c r="L2296" i="1" s="1"/>
  <c r="L2328" i="1" a="1"/>
  <c r="L2328" i="1" s="1"/>
  <c r="L2360" i="1" a="1"/>
  <c r="L2360" i="1" s="1"/>
  <c r="L2392" i="1" a="1"/>
  <c r="L2392" i="1" s="1"/>
  <c r="L2424" i="1" a="1"/>
  <c r="L2424" i="1" s="1"/>
  <c r="L2143" i="1" a="1"/>
  <c r="L2143" i="1" s="1"/>
  <c r="L2298" i="1" a="1"/>
  <c r="L2298" i="1" s="1"/>
  <c r="L2330" i="1" a="1"/>
  <c r="L2330" i="1" s="1"/>
  <c r="L2362" i="1" a="1"/>
  <c r="L2362" i="1" s="1"/>
  <c r="L2434" i="1" a="1"/>
  <c r="L2434" i="1" s="1"/>
  <c r="L2466" i="1" a="1"/>
  <c r="L2466" i="1" s="1"/>
  <c r="L2680" i="1" a="1"/>
  <c r="L2680" i="1" s="1"/>
  <c r="L2382" i="1" a="1"/>
  <c r="L2382" i="1" s="1"/>
  <c r="L77" i="1" a="1"/>
  <c r="L77" i="1" s="1"/>
  <c r="L204" i="1" a="1"/>
  <c r="L204" i="1" s="1"/>
  <c r="L403" i="1" a="1"/>
  <c r="L403" i="1" s="1"/>
  <c r="L672" i="1" a="1"/>
  <c r="L672" i="1" s="1"/>
  <c r="L984" i="1" a="1"/>
  <c r="L984" i="1" s="1"/>
  <c r="L992" i="1" a="1"/>
  <c r="L992" i="1" s="1"/>
  <c r="L1043" i="1" a="1"/>
  <c r="L1043" i="1" s="1"/>
  <c r="L1012" i="1" a="1"/>
  <c r="L1012" i="1" s="1"/>
  <c r="L1171" i="1" a="1"/>
  <c r="L1171" i="1" s="1"/>
  <c r="L1181" i="1" a="1"/>
  <c r="L1181" i="1" s="1"/>
  <c r="L1503" i="1" a="1"/>
  <c r="L1503" i="1" s="1"/>
  <c r="L1822" i="1" a="1"/>
  <c r="L1822" i="1" s="1"/>
  <c r="L1826" i="1" a="1"/>
  <c r="L1826" i="1" s="1"/>
  <c r="L2042" i="1" a="1"/>
  <c r="L2042" i="1" s="1"/>
  <c r="L2137" i="1" a="1"/>
  <c r="L2137" i="1" s="1"/>
  <c r="L2359" i="1" a="1"/>
  <c r="L2359" i="1" s="1"/>
  <c r="L2423" i="1" a="1"/>
  <c r="L2423" i="1" s="1"/>
  <c r="L3002" i="1" a="1"/>
  <c r="L3002" i="1" s="1"/>
  <c r="L2854" i="1" a="1"/>
  <c r="L2854" i="1" s="1"/>
  <c r="L3034" i="1" a="1"/>
  <c r="L3034" i="1" s="1"/>
  <c r="L490" i="1" a="1"/>
  <c r="L490" i="1" s="1"/>
  <c r="L845" i="1" a="1"/>
  <c r="L845" i="1" s="1"/>
  <c r="L695" i="1" a="1"/>
  <c r="L695" i="1" s="1"/>
  <c r="L745" i="1" a="1"/>
  <c r="L745" i="1" s="1"/>
  <c r="L1018" i="1" a="1"/>
  <c r="L1018" i="1" s="1"/>
  <c r="L1471" i="1" a="1"/>
  <c r="L1471" i="1" s="1"/>
  <c r="L1254" i="1" a="1"/>
  <c r="L1254" i="1" s="1"/>
  <c r="L1662" i="1" a="1"/>
  <c r="L1662" i="1" s="1"/>
  <c r="L1309" i="1" a="1"/>
  <c r="L1309" i="1" s="1"/>
  <c r="L1122" i="1" a="1"/>
  <c r="L1122" i="1" s="1"/>
  <c r="L1882" i="1" a="1"/>
  <c r="L1882" i="1" s="1"/>
  <c r="L1914" i="1" a="1"/>
  <c r="L1914" i="1" s="1"/>
  <c r="L2687" i="1" a="1"/>
  <c r="L2687" i="1" s="1"/>
  <c r="L3046" i="1" a="1"/>
  <c r="L3046" i="1" s="1"/>
  <c r="L837" i="1" a="1"/>
  <c r="L837" i="1" s="1"/>
  <c r="L1497" i="1" a="1"/>
  <c r="L1497" i="1" s="1"/>
  <c r="L1210" i="1" a="1"/>
  <c r="L1210" i="1" s="1"/>
  <c r="L2623" i="1" a="1"/>
  <c r="L2623" i="1" s="1"/>
  <c r="L1301" i="1" a="1"/>
  <c r="L1301" i="1" s="1"/>
  <c r="L777" i="1" a="1"/>
  <c r="L777" i="1" s="1"/>
  <c r="L1213" i="1" a="1"/>
  <c r="L1213" i="1" s="1"/>
  <c r="L1535" i="1" a="1"/>
  <c r="L1535" i="1" s="1"/>
  <c r="L2040" i="1" a="1"/>
  <c r="L2040" i="1" s="1"/>
  <c r="L1183" i="1" a="1"/>
  <c r="L1183" i="1" s="1"/>
  <c r="L1886" i="1" a="1"/>
  <c r="L1886" i="1" s="1"/>
  <c r="L1218" i="1" a="1"/>
  <c r="L1218" i="1" s="1"/>
  <c r="L1318" i="1" a="1"/>
  <c r="L1318" i="1" s="1"/>
  <c r="L1790" i="1" a="1"/>
  <c r="L1790" i="1" s="1"/>
  <c r="L1950" i="1" a="1"/>
  <c r="L1950" i="1" s="1"/>
  <c r="L640" i="1" a="1"/>
  <c r="L640" i="1" s="1"/>
  <c r="L800" i="1" a="1"/>
  <c r="L800" i="1" s="1"/>
  <c r="L877" i="1" a="1"/>
  <c r="L877" i="1" s="1"/>
  <c r="L130" i="1" a="1"/>
  <c r="L130" i="1" s="1"/>
  <c r="L690" i="1" a="1"/>
  <c r="L690" i="1" s="1"/>
  <c r="L930" i="1" a="1"/>
  <c r="L930" i="1" s="1"/>
  <c r="L863" i="1" a="1"/>
  <c r="L863" i="1" s="1"/>
  <c r="L20" i="1" a="1"/>
  <c r="L20" i="1" s="1"/>
  <c r="L2682" i="1" a="1"/>
  <c r="L2682" i="1" s="1"/>
  <c r="L2167" i="1" a="1"/>
  <c r="L2167" i="1" s="1"/>
  <c r="L2182" i="1" a="1"/>
  <c r="L2182" i="1" s="1"/>
  <c r="L402" i="1" a="1"/>
  <c r="L402" i="1" s="1"/>
  <c r="L468" i="1" a="1"/>
  <c r="L468" i="1" s="1"/>
  <c r="L313" i="1" a="1"/>
  <c r="L313" i="1" s="1"/>
  <c r="L342" i="1" a="1"/>
  <c r="L342" i="1" s="1"/>
  <c r="L522" i="1" a="1"/>
  <c r="L522" i="1" s="1"/>
  <c r="L530" i="1" a="1"/>
  <c r="L530" i="1" s="1"/>
  <c r="L858" i="1" a="1"/>
  <c r="L858" i="1" s="1"/>
  <c r="L838" i="1" a="1"/>
  <c r="L838" i="1" s="1"/>
  <c r="L1434" i="1" a="1"/>
  <c r="L1434" i="1" s="1"/>
  <c r="L1566" i="1" a="1"/>
  <c r="L1566" i="1" s="1"/>
  <c r="L34" i="1" a="1"/>
  <c r="L34" i="1" s="1"/>
  <c r="L173" i="1" a="1"/>
  <c r="L173" i="1" s="1"/>
  <c r="L191" i="1" a="1"/>
  <c r="L191" i="1" s="1"/>
  <c r="L51" i="1" a="1"/>
  <c r="L51" i="1" s="1"/>
  <c r="L63" i="1" a="1"/>
  <c r="L63" i="1" s="1"/>
  <c r="L117" i="1" a="1"/>
  <c r="L117" i="1" s="1"/>
  <c r="L333" i="1" a="1"/>
  <c r="L333" i="1" s="1"/>
  <c r="L269" i="1" a="1"/>
  <c r="L269" i="1" s="1"/>
  <c r="L394" i="1" a="1"/>
  <c r="L394" i="1" s="1"/>
  <c r="L322" i="1" a="1"/>
  <c r="L322" i="1" s="1"/>
  <c r="L390" i="1" a="1"/>
  <c r="L390" i="1" s="1"/>
  <c r="L480" i="1" a="1"/>
  <c r="L480" i="1" s="1"/>
  <c r="L448" i="1" a="1"/>
  <c r="L448" i="1" s="1"/>
  <c r="L493" i="1" a="1"/>
  <c r="L493" i="1" s="1"/>
  <c r="L538" i="1" a="1"/>
  <c r="L538" i="1" s="1"/>
  <c r="L666" i="1" a="1"/>
  <c r="L666" i="1" s="1"/>
  <c r="L866" i="1" a="1"/>
  <c r="L866" i="1" s="1"/>
  <c r="L1146" i="1" a="1"/>
  <c r="L1146" i="1" s="1"/>
  <c r="L1011" i="1" a="1"/>
  <c r="L1011" i="1" s="1"/>
  <c r="L1115" i="1" a="1"/>
  <c r="L1115" i="1" s="1"/>
  <c r="L1215" i="1" a="1"/>
  <c r="L1215" i="1" s="1"/>
  <c r="L1279" i="1" a="1"/>
  <c r="L1279" i="1" s="1"/>
  <c r="L1339" i="1" a="1"/>
  <c r="L1339" i="1" s="1"/>
  <c r="L1563" i="1" a="1"/>
  <c r="L1563" i="1" s="1"/>
  <c r="L1634" i="1" a="1"/>
  <c r="L1634" i="1" s="1"/>
  <c r="L1626" i="1" a="1"/>
  <c r="L1626" i="1" s="1"/>
  <c r="L1442" i="1" a="1"/>
  <c r="L1442" i="1" s="1"/>
  <c r="L1761" i="1" a="1"/>
  <c r="L1761" i="1" s="1"/>
  <c r="L1791" i="1" a="1"/>
  <c r="L1791" i="1" s="1"/>
  <c r="L1883" i="1" a="1"/>
  <c r="L1883" i="1" s="1"/>
  <c r="L2018" i="1" a="1"/>
  <c r="L2018" i="1" s="1"/>
  <c r="L2113" i="1" a="1"/>
  <c r="L2113" i="1" s="1"/>
  <c r="L2107" i="1" a="1"/>
  <c r="L2107" i="1" s="1"/>
  <c r="L2302" i="1" a="1"/>
  <c r="L2302" i="1" s="1"/>
  <c r="L2334" i="1" a="1"/>
  <c r="L2334" i="1" s="1"/>
  <c r="L2366" i="1" a="1"/>
  <c r="L2366" i="1" s="1"/>
  <c r="L2438" i="1" a="1"/>
  <c r="L2438" i="1" s="1"/>
  <c r="L2470" i="1" a="1"/>
  <c r="L2470" i="1" s="1"/>
  <c r="L2633" i="1" a="1"/>
  <c r="L2633" i="1" s="1"/>
  <c r="L2406" i="1" a="1"/>
  <c r="L2406" i="1" s="1"/>
  <c r="L2414" i="1" a="1"/>
  <c r="L2414" i="1" s="1"/>
  <c r="L2779" i="1" a="1"/>
  <c r="L2779" i="1" s="1"/>
  <c r="L2726" i="1" a="1"/>
  <c r="L2726" i="1" s="1"/>
  <c r="L158" i="1" a="1"/>
  <c r="L158" i="1" s="1"/>
  <c r="L255" i="1" a="1"/>
  <c r="L255" i="1" s="1"/>
  <c r="L595" i="1" a="1"/>
  <c r="L595" i="1" s="1"/>
  <c r="L692" i="1" a="1"/>
  <c r="L692" i="1" s="1"/>
  <c r="L685" i="1" a="1"/>
  <c r="L685" i="1" s="1"/>
  <c r="L980" i="1" a="1"/>
  <c r="L980" i="1" s="1"/>
  <c r="L1108" i="1" a="1"/>
  <c r="L1108" i="1" s="1"/>
  <c r="L1050" i="1" a="1"/>
  <c r="L1050" i="1" s="1"/>
  <c r="L1107" i="1" a="1"/>
  <c r="L1107" i="1" s="1"/>
  <c r="L1205" i="1" a="1"/>
  <c r="L1205" i="1" s="1"/>
  <c r="L1505" i="1" a="1"/>
  <c r="L1505" i="1" s="1"/>
  <c r="L1724" i="1" a="1"/>
  <c r="L1724" i="1" s="1"/>
  <c r="L1850" i="1" a="1"/>
  <c r="L1850" i="1" s="1"/>
  <c r="L2234" i="1" a="1"/>
  <c r="L2234" i="1" s="1"/>
  <c r="L2170" i="1" a="1"/>
  <c r="L2170" i="1" s="1"/>
  <c r="L2206" i="1" a="1"/>
  <c r="L2206" i="1" s="1"/>
  <c r="L2874" i="1" a="1"/>
  <c r="L2874" i="1" s="1"/>
  <c r="L3066" i="1" a="1"/>
  <c r="L3066" i="1" s="1"/>
  <c r="L91" i="1" a="1"/>
  <c r="L91" i="1" s="1"/>
  <c r="L1026" i="1" a="1"/>
  <c r="L1026" i="1" s="1"/>
  <c r="L1029" i="1" a="1"/>
  <c r="L1029" i="1" s="1"/>
  <c r="L1397" i="1" a="1"/>
  <c r="L1397" i="1" s="1"/>
  <c r="L994" i="1" a="1"/>
  <c r="L994" i="1" s="1"/>
  <c r="L1151" i="1" a="1"/>
  <c r="L1151" i="1" s="1"/>
  <c r="L1621" i="1" a="1"/>
  <c r="L1621" i="1" s="1"/>
  <c r="L1890" i="1" a="1"/>
  <c r="L1890" i="1" s="1"/>
  <c r="L1658" i="1" a="1"/>
  <c r="L1658" i="1" s="1"/>
  <c r="L1918" i="1" a="1"/>
  <c r="L1918" i="1" s="1"/>
  <c r="L2110" i="1" a="1"/>
  <c r="L2110" i="1" s="1"/>
  <c r="L2335" i="1" a="1"/>
  <c r="L2335" i="1" s="1"/>
  <c r="L2810" i="1" a="1"/>
  <c r="L2810" i="1" s="1"/>
  <c r="L2463" i="1" a="1"/>
  <c r="L2463" i="1" s="1"/>
  <c r="L2778" i="1" a="1"/>
  <c r="L2778" i="1" s="1"/>
  <c r="L2822" i="1" a="1"/>
  <c r="L2822" i="1" s="1"/>
  <c r="L713" i="1" a="1"/>
  <c r="L713" i="1" s="1"/>
  <c r="L445" i="1" a="1"/>
  <c r="L445" i="1" s="1"/>
  <c r="L960" i="1" a="1"/>
  <c r="L960" i="1" s="1"/>
  <c r="L2174" i="1" a="1"/>
  <c r="L2174" i="1" s="1"/>
  <c r="L1754" i="1" a="1"/>
  <c r="L1754" i="1" s="1"/>
  <c r="L2619" i="1" a="1"/>
  <c r="L2619" i="1" s="1"/>
  <c r="L1916" i="1" a="1"/>
  <c r="L1916" i="1" s="1"/>
  <c r="L3070" i="1" a="1"/>
  <c r="L3070" i="1" s="1"/>
  <c r="L2079" i="1" a="1"/>
  <c r="L2079" i="1" s="1"/>
  <c r="L2363" i="1" a="1"/>
  <c r="L2363" i="1" s="1"/>
  <c r="L95" i="1" a="1"/>
  <c r="L95" i="1" s="1"/>
  <c r="L1129" i="1" a="1"/>
  <c r="L1129" i="1" s="1"/>
  <c r="L1665" i="1" a="1"/>
  <c r="L1665" i="1" s="1"/>
  <c r="L798" i="1" a="1"/>
  <c r="L798" i="1" s="1"/>
  <c r="L966" i="1" a="1"/>
  <c r="L966" i="1" s="1"/>
  <c r="L155" i="1" a="1"/>
  <c r="L155" i="1" s="1"/>
  <c r="L1051" i="1" a="1"/>
  <c r="L1051" i="1" s="1"/>
  <c r="L1037" i="1" a="1"/>
  <c r="L1037" i="1" s="1"/>
  <c r="L287" i="1" a="1"/>
  <c r="L287" i="1" s="1"/>
  <c r="L831" i="1" a="1"/>
  <c r="L831" i="1" s="1"/>
  <c r="L1919" i="1" a="1"/>
  <c r="L1919" i="1" s="1"/>
  <c r="L1983" i="1" a="1"/>
  <c r="L1983" i="1" s="1"/>
  <c r="L2015" i="1" a="1"/>
  <c r="L2015" i="1" s="1"/>
  <c r="L1276" i="1" a="1"/>
  <c r="L1276" i="1" s="1"/>
  <c r="L2146" i="1" a="1"/>
  <c r="L2146" i="1" s="1"/>
  <c r="L2982" i="1" a="1"/>
  <c r="L2982" i="1" s="1"/>
  <c r="L2043" i="1" a="1"/>
  <c r="L2043" i="1" s="1"/>
  <c r="L2171" i="1" a="1"/>
  <c r="L2171" i="1" s="1"/>
  <c r="L2050" i="1" a="1"/>
  <c r="L2050" i="1" s="1"/>
  <c r="L2452" i="1" a="1"/>
  <c r="L2452" i="1" s="1"/>
  <c r="L596" i="1" a="1"/>
  <c r="L596" i="1" s="1"/>
  <c r="L1473" i="1" a="1"/>
  <c r="L1473" i="1" s="1"/>
  <c r="L1830" i="1" a="1"/>
  <c r="L1830" i="1" s="1"/>
  <c r="L1982" i="1" a="1"/>
  <c r="L1982" i="1" s="1"/>
  <c r="L2158" i="1" a="1"/>
  <c r="L2158" i="1" s="1"/>
  <c r="L2239" i="1" a="1"/>
  <c r="L2239" i="1" s="1"/>
  <c r="L2207" i="1" a="1"/>
  <c r="L2207" i="1" s="1"/>
  <c r="L2210" i="1" a="1"/>
  <c r="L2210" i="1" s="1"/>
  <c r="L2325" i="1" a="1"/>
  <c r="L2325" i="1" s="1"/>
  <c r="L2782" i="1" a="1"/>
  <c r="L2782" i="1" s="1"/>
  <c r="L2781" i="1" a="1"/>
  <c r="L2781" i="1" s="1"/>
  <c r="L3068" i="1" a="1"/>
  <c r="L3068" i="1" s="1"/>
  <c r="L2882" i="1" a="1"/>
  <c r="L2882" i="1" s="1"/>
  <c r="L3074" i="1" a="1"/>
  <c r="L3074" i="1" s="1"/>
  <c r="L2886" i="1" a="1"/>
  <c r="L2886" i="1" s="1"/>
  <c r="L2836" i="1" a="1"/>
  <c r="L2836" i="1" s="1"/>
  <c r="L54" i="1" a="1"/>
  <c r="L54" i="1" s="1"/>
  <c r="L162" i="1" a="1"/>
  <c r="L162" i="1" s="1"/>
  <c r="L948" i="1" a="1"/>
  <c r="L948" i="1" s="1"/>
  <c r="L1405" i="1" a="1"/>
  <c r="L1405" i="1" s="1"/>
  <c r="L1653" i="1" a="1"/>
  <c r="L1653" i="1" s="1"/>
  <c r="L2049" i="1" a="1"/>
  <c r="L2049" i="1" s="1"/>
  <c r="L3038" i="1" a="1"/>
  <c r="L3038" i="1" s="1"/>
  <c r="L2748" i="1" a="1"/>
  <c r="L2748" i="1" s="1"/>
  <c r="L2772" i="1" a="1"/>
  <c r="L2772" i="1" s="1"/>
  <c r="L2014" i="1" a="1"/>
  <c r="L2014" i="1" s="1"/>
  <c r="L1698" i="1" a="1"/>
  <c r="L1698" i="1" s="1"/>
  <c r="L2790" i="1" a="1"/>
  <c r="L2790" i="1" s="1"/>
  <c r="L2786" i="1" a="1"/>
  <c r="L2786" i="1" s="1"/>
  <c r="L2694" i="1" a="1"/>
  <c r="L2694" i="1" s="1"/>
  <c r="L1058" i="1" a="1"/>
  <c r="L1058" i="1" s="1"/>
  <c r="L65" i="1" a="1"/>
  <c r="L65" i="1" s="1"/>
  <c r="L805" i="1" a="1"/>
  <c r="L805" i="1" s="1"/>
  <c r="L1601" i="1" a="1"/>
  <c r="L1601" i="1" s="1"/>
  <c r="L1953" i="1" a="1"/>
  <c r="L1953" i="1" s="1"/>
  <c r="L2270" i="1" a="1"/>
  <c r="L2270" i="1" s="1"/>
  <c r="L2222" i="1" a="1"/>
  <c r="L2222" i="1" s="1"/>
  <c r="L910" i="1" a="1"/>
  <c r="L910" i="1" s="1"/>
  <c r="L1277" i="1" a="1"/>
  <c r="L1277" i="1" s="1"/>
  <c r="L381" i="1" a="1"/>
  <c r="L381" i="1" s="1"/>
  <c r="L1006" i="1" a="1"/>
  <c r="L1006" i="1" s="1"/>
  <c r="L1946" i="1" a="1"/>
  <c r="L1946" i="1" s="1"/>
  <c r="L1326" i="1" a="1"/>
  <c r="L1326" i="1" s="1"/>
  <c r="L85" i="1" a="1"/>
  <c r="L85" i="1" s="1"/>
  <c r="L429" i="1" a="1"/>
  <c r="L429" i="1" s="1"/>
  <c r="L549" i="1" a="1"/>
  <c r="L549" i="1" s="1"/>
  <c r="L581" i="1" a="1"/>
  <c r="L581" i="1" s="1"/>
  <c r="L98" i="1" a="1"/>
  <c r="L98" i="1" s="1"/>
  <c r="L458" i="1" a="1"/>
  <c r="L458" i="1" s="1"/>
  <c r="L1087" i="1" a="1"/>
  <c r="L1087" i="1" s="1"/>
  <c r="L3098" i="1" a="1"/>
  <c r="L3098" i="1" s="1"/>
  <c r="L2175" i="1" a="1"/>
  <c r="L2175" i="1" s="1"/>
  <c r="L2142" i="1" a="1"/>
  <c r="L2142" i="1" s="1"/>
  <c r="L2190" i="1" a="1"/>
  <c r="L2190" i="1" s="1"/>
  <c r="L223" i="1" a="1"/>
  <c r="L223" i="1" s="1"/>
  <c r="L698" i="1" a="1"/>
  <c r="L698" i="1" s="1"/>
  <c r="L937" i="1" a="1"/>
  <c r="L937" i="1" s="1"/>
  <c r="L1235" i="1" a="1"/>
  <c r="L1235" i="1" s="1"/>
  <c r="L1364" i="1" a="1"/>
  <c r="L1364" i="1" s="1"/>
  <c r="L1460" i="1" a="1"/>
  <c r="L1460" i="1" s="1"/>
  <c r="L1506" i="1" a="1"/>
  <c r="L1506" i="1" s="1"/>
  <c r="L1598" i="1" a="1"/>
  <c r="L1598" i="1" s="1"/>
  <c r="L1823" i="1" a="1"/>
  <c r="L1823" i="1" s="1"/>
  <c r="L2338" i="1" a="1"/>
  <c r="L2338" i="1" s="1"/>
  <c r="L2653" i="1" a="1"/>
  <c r="L2653" i="1" s="1"/>
  <c r="L2783" i="1" a="1"/>
  <c r="L2783" i="1" s="1"/>
  <c r="L841" i="1" a="1"/>
  <c r="L841" i="1" s="1"/>
  <c r="L1061" i="1" a="1"/>
  <c r="L1061" i="1" s="1"/>
  <c r="L1267" i="1" a="1"/>
  <c r="L1267" i="1" s="1"/>
  <c r="L141" i="1" a="1"/>
  <c r="L141" i="1" s="1"/>
  <c r="L181" i="1" a="1"/>
  <c r="L181" i="1" s="1"/>
  <c r="L226" i="1" a="1"/>
  <c r="L226" i="1" s="1"/>
  <c r="L157" i="1" a="1"/>
  <c r="L157" i="1" s="1"/>
  <c r="L213" i="1" a="1"/>
  <c r="L213" i="1" s="1"/>
  <c r="L413" i="1" a="1"/>
  <c r="L413" i="1" s="1"/>
  <c r="L350" i="1" a="1"/>
  <c r="L350" i="1" s="1"/>
  <c r="L470" i="1" a="1"/>
  <c r="L470" i="1" s="1"/>
  <c r="L586" i="1" a="1"/>
  <c r="L586" i="1" s="1"/>
  <c r="L613" i="1" a="1"/>
  <c r="L613" i="1" s="1"/>
  <c r="L730" i="1" a="1"/>
  <c r="L730" i="1" s="1"/>
  <c r="L708" i="1" a="1"/>
  <c r="L708" i="1" s="1"/>
  <c r="L772" i="1" a="1"/>
  <c r="L772" i="1" s="1"/>
  <c r="L724" i="1" a="1"/>
  <c r="L724" i="1" s="1"/>
  <c r="L901" i="1" a="1"/>
  <c r="L901" i="1" s="1"/>
  <c r="L917" i="1" a="1"/>
  <c r="L917" i="1" s="1"/>
  <c r="L963" i="1" a="1"/>
  <c r="L963" i="1" s="1"/>
  <c r="L1154" i="1" a="1"/>
  <c r="L1154" i="1" s="1"/>
  <c r="L991" i="1" a="1"/>
  <c r="L991" i="1" s="1"/>
  <c r="L1204" i="1" a="1"/>
  <c r="L1204" i="1" s="1"/>
  <c r="L1284" i="1" a="1"/>
  <c r="L1284" i="1" s="1"/>
  <c r="L1317" i="1" a="1"/>
  <c r="L1317" i="1" s="1"/>
  <c r="L1619" i="1" a="1"/>
  <c r="L1619" i="1" s="1"/>
  <c r="L1695" i="1" a="1"/>
  <c r="L1695" i="1" s="1"/>
  <c r="L1727" i="1" a="1"/>
  <c r="L1727" i="1" s="1"/>
  <c r="L1759" i="1" a="1"/>
  <c r="L1759" i="1" s="1"/>
  <c r="L1570" i="1" a="1"/>
  <c r="L1570" i="1" s="1"/>
  <c r="L1651" i="1" a="1"/>
  <c r="L1651" i="1" s="1"/>
  <c r="L1474" i="1" a="1"/>
  <c r="L1474" i="1" s="1"/>
  <c r="L1849" i="1" a="1"/>
  <c r="L1849" i="1" s="1"/>
  <c r="L1889" i="1" a="1"/>
  <c r="L1889" i="1" s="1"/>
  <c r="L2276" i="1" a="1"/>
  <c r="L2276" i="1" s="1"/>
  <c r="L2308" i="1" a="1"/>
  <c r="L2308" i="1" s="1"/>
  <c r="L2340" i="1" a="1"/>
  <c r="L2340" i="1" s="1"/>
  <c r="L2372" i="1" a="1"/>
  <c r="L2372" i="1" s="1"/>
  <c r="L2404" i="1" a="1"/>
  <c r="L2404" i="1" s="1"/>
  <c r="L2111" i="1" a="1"/>
  <c r="L2111" i="1" s="1"/>
  <c r="L2278" i="1" a="1"/>
  <c r="L2278" i="1" s="1"/>
  <c r="L2310" i="1" a="1"/>
  <c r="L2310" i="1" s="1"/>
  <c r="L2342" i="1" a="1"/>
  <c r="L2342" i="1" s="1"/>
  <c r="L2374" i="1" a="1"/>
  <c r="L2374" i="1" s="1"/>
  <c r="L2446" i="1" a="1"/>
  <c r="L2446" i="1" s="1"/>
  <c r="L2478" i="1" a="1"/>
  <c r="L2478" i="1" s="1"/>
  <c r="L2665" i="1" a="1"/>
  <c r="L2665" i="1" s="1"/>
  <c r="L2597" i="1" a="1"/>
  <c r="L2597" i="1" s="1"/>
  <c r="L2564" i="1" a="1"/>
  <c r="L2564" i="1" s="1"/>
  <c r="L2697" i="1" a="1"/>
  <c r="L2697" i="1" s="1"/>
  <c r="L2793" i="1" a="1"/>
  <c r="L2793" i="1" s="1"/>
  <c r="L2729" i="1" a="1"/>
  <c r="L2729" i="1" s="1"/>
  <c r="L2725" i="1" a="1"/>
  <c r="L2725" i="1" s="1"/>
  <c r="L2758" i="1" a="1"/>
  <c r="L2758" i="1" s="1"/>
  <c r="L361" i="1" a="1"/>
  <c r="L361" i="1" s="1"/>
  <c r="L509" i="1" a="1"/>
  <c r="L509" i="1" s="1"/>
  <c r="L525" i="1" a="1"/>
  <c r="L525" i="1" s="1"/>
  <c r="L608" i="1" a="1"/>
  <c r="L608" i="1" s="1"/>
  <c r="L612" i="1" a="1"/>
  <c r="L612" i="1" s="1"/>
  <c r="L757" i="1" a="1"/>
  <c r="L757" i="1" s="1"/>
  <c r="L1002" i="1" a="1"/>
  <c r="L1002" i="1" s="1"/>
  <c r="L1069" i="1" a="1"/>
  <c r="L1069" i="1" s="1"/>
  <c r="L1125" i="1" a="1"/>
  <c r="L1125" i="1" s="1"/>
  <c r="L1140" i="1" a="1"/>
  <c r="L1140" i="1" s="1"/>
  <c r="L1282" i="1" a="1"/>
  <c r="L1282" i="1" s="1"/>
  <c r="L1268" i="1" a="1"/>
  <c r="L1268" i="1" s="1"/>
  <c r="L1299" i="1" a="1"/>
  <c r="L1299" i="1" s="1"/>
  <c r="L1555" i="1" a="1"/>
  <c r="L1555" i="1" s="1"/>
  <c r="L1978" i="1" a="1"/>
  <c r="L1978" i="1" s="1"/>
  <c r="L1764" i="1" a="1"/>
  <c r="L1764" i="1" s="1"/>
  <c r="L2010" i="1" a="1"/>
  <c r="L2010" i="1" s="1"/>
  <c r="L2020" i="1" a="1"/>
  <c r="L2020" i="1" s="1"/>
  <c r="L1633" i="1" a="1"/>
  <c r="L1633" i="1" s="1"/>
  <c r="L2047" i="1" a="1"/>
  <c r="L2047" i="1" s="1"/>
  <c r="L2266" i="1" a="1"/>
  <c r="L2266" i="1" s="1"/>
  <c r="L2116" i="1" a="1"/>
  <c r="L2116" i="1" s="1"/>
  <c r="L2490" i="1" a="1"/>
  <c r="L2490" i="1" s="1"/>
  <c r="L2717" i="1" a="1"/>
  <c r="L2717" i="1" s="1"/>
  <c r="L2788" i="1" a="1"/>
  <c r="L2788" i="1" s="1"/>
  <c r="L2884" i="1" a="1"/>
  <c r="L2884" i="1" s="1"/>
  <c r="L2906" i="1" a="1"/>
  <c r="L2906" i="1" s="1"/>
  <c r="L2842" i="1" a="1"/>
  <c r="L2842" i="1" s="1"/>
  <c r="L159" i="1" a="1"/>
  <c r="L159" i="1" s="1"/>
  <c r="L474" i="1" a="1"/>
  <c r="L474" i="1" s="1"/>
  <c r="L291" i="1" a="1"/>
  <c r="L291" i="1" s="1"/>
  <c r="L323" i="1" a="1"/>
  <c r="L323" i="1" s="1"/>
  <c r="L649" i="1" a="1"/>
  <c r="L649" i="1" s="1"/>
  <c r="L725" i="1" a="1"/>
  <c r="L725" i="1" s="1"/>
  <c r="L898" i="1" a="1"/>
  <c r="L898" i="1" s="1"/>
  <c r="L1076" i="1" a="1"/>
  <c r="L1076" i="1" s="1"/>
  <c r="L1090" i="1" a="1"/>
  <c r="L1090" i="1" s="1"/>
  <c r="L1245" i="1" a="1"/>
  <c r="L1245" i="1" s="1"/>
  <c r="L1690" i="1" a="1"/>
  <c r="L1690" i="1" s="1"/>
  <c r="L2244" i="1" a="1"/>
  <c r="L2244" i="1" s="1"/>
  <c r="L781" i="1" a="1"/>
  <c r="L781" i="1" s="1"/>
  <c r="L611" i="1" a="1"/>
  <c r="L611" i="1" s="1"/>
  <c r="L2271" i="1" a="1"/>
  <c r="L2271" i="1" s="1"/>
  <c r="L2698" i="1" a="1"/>
  <c r="L2698" i="1" s="1"/>
  <c r="L885" i="1" a="1"/>
  <c r="L885" i="1" s="1"/>
  <c r="L2074" i="1" a="1"/>
  <c r="L2074" i="1" s="1"/>
  <c r="L873" i="1" a="1"/>
  <c r="L873" i="1" s="1"/>
  <c r="L1065" i="1" a="1"/>
  <c r="L1065" i="1" s="1"/>
  <c r="L998" i="1" a="1"/>
  <c r="L998" i="1" s="1"/>
  <c r="L675" i="1" a="1"/>
  <c r="L675" i="1" s="1"/>
  <c r="L184" i="1" a="1"/>
  <c r="L184" i="1" s="1"/>
  <c r="L749" i="1" a="1"/>
  <c r="L749" i="1" s="1"/>
  <c r="L1045" i="1" a="1"/>
  <c r="L1045" i="1" s="1"/>
  <c r="L1189" i="1" a="1"/>
  <c r="L1189" i="1" s="1"/>
  <c r="L1250" i="1" a="1"/>
  <c r="L1250" i="1" s="1"/>
  <c r="L1354" i="1" a="1"/>
  <c r="L1354" i="1" s="1"/>
  <c r="L127" i="1" a="1"/>
  <c r="L127" i="1" s="1"/>
  <c r="L644" i="1" a="1"/>
  <c r="L644" i="1" s="1"/>
  <c r="L2303" i="1" a="1"/>
  <c r="L2303" i="1" s="1"/>
  <c r="L2399" i="1" a="1"/>
  <c r="L2399" i="1" s="1"/>
  <c r="L2719" i="1" a="1"/>
  <c r="L2719" i="1" s="1"/>
  <c r="L2751" i="1" a="1"/>
  <c r="L2751" i="1" s="1"/>
  <c r="L2494" i="1" a="1"/>
  <c r="L2494" i="1" s="1"/>
  <c r="L2526" i="1" a="1"/>
  <c r="L2526" i="1" s="1"/>
  <c r="L2558" i="1" a="1"/>
  <c r="L2558" i="1" s="1"/>
  <c r="L2590" i="1" a="1"/>
  <c r="L2590" i="1" s="1"/>
  <c r="L2622" i="1" a="1"/>
  <c r="L2622" i="1" s="1"/>
  <c r="L2654" i="1" a="1"/>
  <c r="L2654" i="1" s="1"/>
  <c r="L2950" i="1" a="1"/>
  <c r="L2950" i="1" s="1"/>
  <c r="L2051" i="1" a="1"/>
  <c r="L2051" i="1" s="1"/>
  <c r="L2307" i="1" a="1"/>
  <c r="L2307" i="1" s="1"/>
  <c r="L2659" i="1" a="1"/>
  <c r="L2659" i="1" s="1"/>
  <c r="L2245" i="1" a="1"/>
  <c r="L2245" i="1" s="1"/>
  <c r="L1178" i="1" a="1"/>
  <c r="L1178" i="1" s="1"/>
  <c r="L1230" i="1" a="1"/>
  <c r="L1230" i="1" s="1"/>
  <c r="L1396" i="1" a="1"/>
  <c r="L1396" i="1" s="1"/>
  <c r="L1498" i="1" a="1"/>
  <c r="L1498" i="1" s="1"/>
  <c r="L1567" i="1" a="1"/>
  <c r="L1567" i="1" s="1"/>
  <c r="L1845" i="1" a="1"/>
  <c r="L1845" i="1" s="1"/>
  <c r="L2306" i="1" a="1"/>
  <c r="L2306" i="1" s="1"/>
  <c r="L2652" i="1" a="1"/>
  <c r="L2652" i="1" s="1"/>
  <c r="L194" i="1" a="1"/>
  <c r="L194" i="1" s="1"/>
  <c r="L349" i="1" a="1"/>
  <c r="L349" i="1" s="1"/>
  <c r="L517" i="1" a="1"/>
  <c r="L517" i="1" s="1"/>
  <c r="L773" i="1" a="1"/>
  <c r="L773" i="1" s="1"/>
  <c r="L881" i="1" a="1"/>
  <c r="L881" i="1" s="1"/>
  <c r="L1286" i="1" a="1"/>
  <c r="L1286" i="1" s="1"/>
  <c r="L31" i="1" a="1"/>
  <c r="L31" i="1" s="1"/>
  <c r="L211" i="1" a="1"/>
  <c r="L211" i="1" s="1"/>
  <c r="L243" i="1" a="1"/>
  <c r="L243" i="1" s="1"/>
  <c r="L416" i="1" a="1"/>
  <c r="L416" i="1" s="1"/>
  <c r="L544" i="1" a="1"/>
  <c r="L544" i="1" s="1"/>
  <c r="L594" i="1" a="1"/>
  <c r="L594" i="1" s="1"/>
  <c r="L626" i="1" a="1"/>
  <c r="L626" i="1" s="1"/>
  <c r="L704" i="1" a="1"/>
  <c r="L704" i="1" s="1"/>
  <c r="L832" i="1" a="1"/>
  <c r="L832" i="1" s="1"/>
  <c r="L903" i="1" a="1"/>
  <c r="L903" i="1" s="1"/>
  <c r="L834" i="1" a="1"/>
  <c r="L834" i="1" s="1"/>
  <c r="L999" i="1" a="1"/>
  <c r="L999" i="1" s="1"/>
  <c r="L933" i="1" a="1"/>
  <c r="L933" i="1" s="1"/>
  <c r="L969" i="1" a="1"/>
  <c r="L969" i="1" s="1"/>
  <c r="L1186" i="1" a="1"/>
  <c r="L1186" i="1" s="1"/>
  <c r="L1247" i="1" a="1"/>
  <c r="L1247" i="1" s="1"/>
  <c r="L1203" i="1" a="1"/>
  <c r="L1203" i="1" s="1"/>
  <c r="L1246" i="1" a="1"/>
  <c r="L1246" i="1" s="1"/>
  <c r="L1242" i="1" a="1"/>
  <c r="L1242" i="1" s="1"/>
  <c r="L1378" i="1" a="1"/>
  <c r="L1378" i="1" s="1"/>
  <c r="L1410" i="1" a="1"/>
  <c r="L1410" i="1" s="1"/>
  <c r="L1311" i="1" a="1"/>
  <c r="L1311" i="1" s="1"/>
  <c r="L1363" i="1" a="1"/>
  <c r="L1363" i="1" s="1"/>
  <c r="L1666" i="1" a="1"/>
  <c r="L1666" i="1" s="1"/>
  <c r="L1685" i="1" a="1"/>
  <c r="L1685" i="1" s="1"/>
  <c r="L1717" i="1" a="1"/>
  <c r="L1717" i="1" s="1"/>
  <c r="L1857" i="1" a="1"/>
  <c r="L1857" i="1" s="1"/>
  <c r="L1855" i="1" a="1"/>
  <c r="L1855" i="1" s="1"/>
  <c r="L1781" i="1" a="1"/>
  <c r="L1781" i="1" s="1"/>
  <c r="L2280" i="1" a="1"/>
  <c r="L2280" i="1" s="1"/>
  <c r="L2312" i="1" a="1"/>
  <c r="L2312" i="1" s="1"/>
  <c r="L2344" i="1" a="1"/>
  <c r="L2344" i="1" s="1"/>
  <c r="L2376" i="1" a="1"/>
  <c r="L2376" i="1" s="1"/>
  <c r="L2408" i="1" a="1"/>
  <c r="L2408" i="1" s="1"/>
  <c r="L2684" i="1" a="1"/>
  <c r="L2684" i="1" s="1"/>
  <c r="L2394" i="1" a="1"/>
  <c r="L2394" i="1" s="1"/>
  <c r="L2561" i="1" a="1"/>
  <c r="L2561" i="1" s="1"/>
  <c r="L2589" i="1" a="1"/>
  <c r="L2589" i="1" s="1"/>
  <c r="L2402" i="1" a="1"/>
  <c r="L2402" i="1" s="1"/>
  <c r="L2460" i="1" a="1"/>
  <c r="L2460" i="1" s="1"/>
  <c r="L2664" i="1" a="1"/>
  <c r="L2664" i="1" s="1"/>
  <c r="L2847" i="1" a="1"/>
  <c r="L2847" i="1" s="1"/>
  <c r="L2879" i="1" a="1"/>
  <c r="L2879" i="1" s="1"/>
  <c r="L2911" i="1" a="1"/>
  <c r="L2911" i="1" s="1"/>
  <c r="L2943" i="1" a="1"/>
  <c r="L2943" i="1" s="1"/>
  <c r="L2975" i="1" a="1"/>
  <c r="L2975" i="1" s="1"/>
  <c r="L3007" i="1" a="1"/>
  <c r="L3007" i="1" s="1"/>
  <c r="L3039" i="1" a="1"/>
  <c r="L3039" i="1" s="1"/>
  <c r="L2845" i="1" a="1"/>
  <c r="L2845" i="1" s="1"/>
  <c r="L2877" i="1" a="1"/>
  <c r="L2877" i="1" s="1"/>
  <c r="L2909" i="1" a="1"/>
  <c r="L2909" i="1" s="1"/>
  <c r="L2941" i="1" a="1"/>
  <c r="L2941" i="1" s="1"/>
  <c r="L2973" i="1" a="1"/>
  <c r="L2973" i="1" s="1"/>
  <c r="L3005" i="1" a="1"/>
  <c r="L3005" i="1" s="1"/>
  <c r="L3037" i="1" a="1"/>
  <c r="L3037" i="1" s="1"/>
  <c r="L3069" i="1" a="1"/>
  <c r="L3069" i="1" s="1"/>
  <c r="L3101" i="1" a="1"/>
  <c r="L3101" i="1" s="1"/>
  <c r="L53" i="1" a="1"/>
  <c r="L53" i="1" s="1"/>
  <c r="L307" i="1" a="1"/>
  <c r="L307" i="1" s="1"/>
  <c r="L385" i="1" a="1"/>
  <c r="L385" i="1" s="1"/>
  <c r="L365" i="1" a="1"/>
  <c r="L365" i="1" s="1"/>
  <c r="L628" i="1" a="1"/>
  <c r="L628" i="1" s="1"/>
  <c r="L653" i="1" a="1"/>
  <c r="L653" i="1" s="1"/>
  <c r="L703" i="1" a="1"/>
  <c r="L703" i="1" s="1"/>
  <c r="L869" i="1" a="1"/>
  <c r="L869" i="1" s="1"/>
  <c r="L799" i="1" a="1"/>
  <c r="L799" i="1" s="1"/>
  <c r="L916" i="1" a="1"/>
  <c r="L916" i="1" s="1"/>
  <c r="L1062" i="1" a="1"/>
  <c r="L1062" i="1" s="1"/>
  <c r="L1127" i="1" a="1"/>
  <c r="L1127" i="1" s="1"/>
  <c r="L1161" i="1" a="1"/>
  <c r="L1161" i="1" s="1"/>
  <c r="L1345" i="1" a="1"/>
  <c r="L1345" i="1" s="1"/>
  <c r="L1289" i="1" a="1"/>
  <c r="L1289" i="1" s="1"/>
  <c r="L895" i="1" a="1"/>
  <c r="L895" i="1" s="1"/>
  <c r="L1818" i="1" a="1"/>
  <c r="L1818" i="1" s="1"/>
  <c r="L2114" i="1" a="1"/>
  <c r="L2114" i="1" s="1"/>
  <c r="L2242" i="1" a="1"/>
  <c r="L2242" i="1" s="1"/>
  <c r="L2814" i="1" a="1"/>
  <c r="L2814" i="1" s="1"/>
  <c r="L2813" i="1" a="1"/>
  <c r="L2813" i="1" s="1"/>
  <c r="L3100" i="1" a="1"/>
  <c r="L3100" i="1" s="1"/>
  <c r="L2844" i="1" a="1"/>
  <c r="L2844" i="1" s="1"/>
  <c r="L2918" i="1" a="1"/>
  <c r="L2918" i="1" s="1"/>
  <c r="L220" i="1" a="1"/>
  <c r="L220" i="1" s="1"/>
  <c r="L1545" i="1" a="1"/>
  <c r="L1545" i="1" s="1"/>
  <c r="L1082" i="1" a="1"/>
  <c r="L1082" i="1" s="1"/>
  <c r="L1511" i="1" a="1"/>
  <c r="L1511" i="1" s="1"/>
  <c r="L1278" i="1" a="1"/>
  <c r="L1278" i="1" s="1"/>
  <c r="L1346" i="1" a="1"/>
  <c r="L1346" i="1" s="1"/>
  <c r="L1896" i="1" a="1"/>
  <c r="L1896" i="1" s="1"/>
  <c r="L2088" i="1" a="1"/>
  <c r="L2088" i="1" s="1"/>
  <c r="L2465" i="1" a="1"/>
  <c r="L2465" i="1" s="1"/>
  <c r="L958" i="1" a="1"/>
  <c r="L958" i="1" s="1"/>
  <c r="L1409" i="1" a="1"/>
  <c r="L1409" i="1" s="1"/>
  <c r="L1641" i="1" a="1"/>
  <c r="L1641" i="1" s="1"/>
  <c r="L2214" i="1" a="1"/>
  <c r="L2214" i="1" s="1"/>
  <c r="L2152" i="1" a="1"/>
  <c r="L2152" i="1" s="1"/>
  <c r="L485" i="1" a="1"/>
  <c r="L485" i="1" s="1"/>
  <c r="L1383" i="1" a="1"/>
  <c r="L1383" i="1" s="1"/>
  <c r="L1352" i="1" a="1"/>
  <c r="L1352" i="1" s="1"/>
  <c r="L3102" i="1" a="1"/>
  <c r="L3102" i="1" s="1"/>
  <c r="L33" i="1" a="1"/>
  <c r="L33" i="1" s="1"/>
  <c r="L1126" i="1" a="1"/>
  <c r="L1126" i="1" s="1"/>
  <c r="L2812" i="1" a="1"/>
  <c r="L2812" i="1" s="1"/>
  <c r="L1985" i="1" a="1"/>
  <c r="L1985" i="1" s="1"/>
  <c r="L1064" i="1" a="1"/>
  <c r="L1064" i="1" s="1"/>
  <c r="L277" i="1" a="1"/>
  <c r="L277" i="1" s="1"/>
  <c r="L557" i="1" a="1"/>
  <c r="L557" i="1" s="1"/>
  <c r="L266" i="1" a="1"/>
  <c r="L266" i="1" s="1"/>
  <c r="L426" i="1" a="1"/>
  <c r="L426" i="1" s="1"/>
  <c r="L650" i="1" a="1"/>
  <c r="L650" i="1" s="1"/>
  <c r="L802" i="1" a="1"/>
  <c r="L802" i="1" s="1"/>
  <c r="L1762" i="1" a="1"/>
  <c r="L1762" i="1" s="1"/>
  <c r="L615" i="1" a="1"/>
  <c r="L615" i="1" s="1"/>
  <c r="L1023" i="1" a="1"/>
  <c r="L1023" i="1" s="1"/>
  <c r="L1055" i="1" a="1"/>
  <c r="L1055" i="1" s="1"/>
  <c r="L1887" i="1" a="1"/>
  <c r="L1887" i="1" s="1"/>
  <c r="L10" i="1" a="1"/>
  <c r="L10" i="1" s="1"/>
  <c r="L3004" i="1" a="1"/>
  <c r="L3004" i="1" s="1"/>
  <c r="L2153" i="1" a="1"/>
  <c r="L2153" i="1" s="1"/>
  <c r="L2217" i="1" a="1"/>
  <c r="L2217" i="1" s="1"/>
  <c r="L2150" i="1" a="1"/>
  <c r="L2150" i="1" s="1"/>
  <c r="L3110" i="1" a="1"/>
  <c r="L3110" i="1" s="1"/>
  <c r="L398" i="1" a="1"/>
  <c r="L398" i="1" s="1"/>
  <c r="L915" i="1" a="1"/>
  <c r="L915" i="1" s="1"/>
  <c r="L1172" i="1" a="1"/>
  <c r="L1172" i="1" s="1"/>
  <c r="L1428" i="1" a="1"/>
  <c r="L1428" i="1" s="1"/>
  <c r="L1606" i="1" a="1"/>
  <c r="L1606" i="1" s="1"/>
  <c r="L2274" i="1" a="1"/>
  <c r="L2274" i="1" s="1"/>
  <c r="L2370" i="1" a="1"/>
  <c r="L2370" i="1" s="1"/>
  <c r="L2686" i="1" a="1"/>
  <c r="L2686" i="1" s="1"/>
  <c r="L2714" i="1" a="1"/>
  <c r="L2714" i="1" s="1"/>
  <c r="L97" i="1" a="1"/>
  <c r="L97" i="1" s="1"/>
  <c r="L75" i="1" a="1"/>
  <c r="L75" i="1" s="1"/>
  <c r="L147" i="1" a="1"/>
  <c r="L147" i="1" s="1"/>
  <c r="L258" i="1" a="1"/>
  <c r="L258" i="1" s="1"/>
  <c r="L246" i="1" a="1"/>
  <c r="L246" i="1" s="1"/>
  <c r="L290" i="1" a="1"/>
  <c r="L290" i="1" s="1"/>
  <c r="L354" i="1" a="1"/>
  <c r="L354" i="1" s="1"/>
  <c r="L370" i="1" a="1"/>
  <c r="L370" i="1" s="1"/>
  <c r="L491" i="1" a="1"/>
  <c r="L491" i="1" s="1"/>
  <c r="L500" i="1" a="1"/>
  <c r="L500" i="1" s="1"/>
  <c r="L562" i="1" a="1"/>
  <c r="L562" i="1" s="1"/>
  <c r="L645" i="1" a="1"/>
  <c r="L645" i="1" s="1"/>
  <c r="L734" i="1" a="1"/>
  <c r="L734" i="1" s="1"/>
  <c r="L756" i="1" a="1"/>
  <c r="L756" i="1" s="1"/>
  <c r="L682" i="1" a="1"/>
  <c r="L682" i="1" s="1"/>
  <c r="L826" i="1" a="1"/>
  <c r="L826" i="1" s="1"/>
  <c r="L850" i="1" a="1"/>
  <c r="L850" i="1" s="1"/>
  <c r="L905" i="1" a="1"/>
  <c r="L905" i="1" s="1"/>
  <c r="L864" i="1" a="1"/>
  <c r="L864" i="1" s="1"/>
  <c r="L947" i="1" a="1"/>
  <c r="L947" i="1" s="1"/>
  <c r="L1158" i="1" a="1"/>
  <c r="L1158" i="1" s="1"/>
  <c r="L1190" i="1" a="1"/>
  <c r="L1190" i="1" s="1"/>
  <c r="L1298" i="1" a="1"/>
  <c r="L1298" i="1" s="1"/>
  <c r="L1382" i="1" a="1"/>
  <c r="L1382" i="1" s="1"/>
  <c r="L1414" i="1" a="1"/>
  <c r="L1414" i="1" s="1"/>
  <c r="L1458" i="1" a="1"/>
  <c r="L1458" i="1" s="1"/>
  <c r="L1630" i="1" a="1"/>
  <c r="L1630" i="1" s="1"/>
  <c r="L1562" i="1" a="1"/>
  <c r="L1562" i="1" s="1"/>
  <c r="L1530" i="1" a="1"/>
  <c r="L1530" i="1" s="1"/>
  <c r="L1599" i="1" a="1"/>
  <c r="L1599" i="1" s="1"/>
  <c r="L1867" i="1" a="1"/>
  <c r="L1867" i="1" s="1"/>
  <c r="L1970" i="1" a="1"/>
  <c r="L1970" i="1" s="1"/>
  <c r="L1954" i="1" a="1"/>
  <c r="L1954" i="1" s="1"/>
  <c r="L2284" i="1" a="1"/>
  <c r="L2284" i="1" s="1"/>
  <c r="L2316" i="1" a="1"/>
  <c r="L2316" i="1" s="1"/>
  <c r="L2348" i="1" a="1"/>
  <c r="L2348" i="1" s="1"/>
  <c r="L2380" i="1" a="1"/>
  <c r="L2380" i="1" s="1"/>
  <c r="L2412" i="1" a="1"/>
  <c r="L2412" i="1" s="1"/>
  <c r="L2286" i="1" a="1"/>
  <c r="L2286" i="1" s="1"/>
  <c r="L2318" i="1" a="1"/>
  <c r="L2318" i="1" s="1"/>
  <c r="L2350" i="1" a="1"/>
  <c r="L2350" i="1" s="1"/>
  <c r="L2605" i="1" a="1"/>
  <c r="L2605" i="1" s="1"/>
  <c r="L2716" i="1" a="1"/>
  <c r="L2716" i="1" s="1"/>
  <c r="L2761" i="1" a="1"/>
  <c r="L2761" i="1" s="1"/>
  <c r="L179" i="1" a="1"/>
  <c r="L179" i="1" s="1"/>
  <c r="L531" i="1" a="1"/>
  <c r="L531" i="1" s="1"/>
  <c r="L659" i="1" a="1"/>
  <c r="L659" i="1" s="1"/>
  <c r="L908" i="1" a="1"/>
  <c r="L908" i="1" s="1"/>
  <c r="L806" i="1" a="1"/>
  <c r="L806" i="1" s="1"/>
  <c r="L1030" i="1" a="1"/>
  <c r="L1030" i="1" s="1"/>
  <c r="L809" i="1" a="1"/>
  <c r="L809" i="1" s="1"/>
  <c r="L1149" i="1" a="1"/>
  <c r="L1149" i="1" s="1"/>
  <c r="L1274" i="1" a="1"/>
  <c r="L1274" i="1" s="1"/>
  <c r="L1314" i="1" a="1"/>
  <c r="L1314" i="1" s="1"/>
  <c r="L1694" i="1" a="1"/>
  <c r="L1694" i="1" s="1"/>
  <c r="L1858" i="1" a="1"/>
  <c r="L1858" i="1" s="1"/>
  <c r="L1794" i="1" a="1"/>
  <c r="L1794" i="1" s="1"/>
  <c r="L1461" i="1" a="1"/>
  <c r="L1461" i="1" s="1"/>
  <c r="L1726" i="1" a="1"/>
  <c r="L1726" i="1" s="1"/>
  <c r="L2246" i="1" a="1"/>
  <c r="L2246" i="1" s="1"/>
  <c r="L2557" i="1" a="1"/>
  <c r="L2557" i="1" s="1"/>
  <c r="L2522" i="1" a="1"/>
  <c r="L2522" i="1" s="1"/>
  <c r="L2525" i="1" a="1"/>
  <c r="L2525" i="1" s="1"/>
  <c r="L2485" i="1" a="1"/>
  <c r="L2485" i="1" s="1"/>
  <c r="L2571" i="1" a="1"/>
  <c r="L2571" i="1" s="1"/>
  <c r="L2732" i="1" a="1"/>
  <c r="L2732" i="1" s="1"/>
  <c r="L2878" i="1" a="1"/>
  <c r="L2878" i="1" s="1"/>
  <c r="L2938" i="1" a="1"/>
  <c r="L2938" i="1" s="1"/>
  <c r="L1323" i="1" a="1"/>
  <c r="L1323" i="1" s="1"/>
  <c r="L1300" i="1" a="1"/>
  <c r="L1300" i="1" s="1"/>
  <c r="L1341" i="1" a="1"/>
  <c r="L1341" i="1" s="1"/>
  <c r="L1730" i="1" a="1"/>
  <c r="L1730" i="1" s="1"/>
  <c r="L1854" i="1" a="1"/>
  <c r="L1854" i="1" s="1"/>
  <c r="L1804" i="1" a="1"/>
  <c r="L1804" i="1" s="1"/>
  <c r="L1357" i="1" a="1"/>
  <c r="L1357" i="1" s="1"/>
  <c r="L843" i="1" a="1"/>
  <c r="L843" i="1" s="1"/>
  <c r="L2078" i="1" a="1"/>
  <c r="L2078" i="1" s="1"/>
  <c r="L1094" i="1" a="1"/>
  <c r="L1094" i="1" s="1"/>
  <c r="L25" i="1" a="1"/>
  <c r="L25" i="1" s="1"/>
  <c r="L934" i="1" a="1"/>
  <c r="L934" i="1" s="1"/>
  <c r="L1067" i="1" a="1"/>
  <c r="L1067" i="1" s="1"/>
  <c r="L397" i="1" a="1"/>
  <c r="L397" i="1" s="1"/>
  <c r="L1101" i="1" a="1"/>
  <c r="L1101" i="1" s="1"/>
  <c r="L1197" i="1" a="1"/>
  <c r="L1197" i="1" s="1"/>
  <c r="L498" i="1" a="1"/>
  <c r="L498" i="1" s="1"/>
  <c r="L1362" i="1" a="1"/>
  <c r="L1362" i="1" s="1"/>
  <c r="L652" i="1" a="1"/>
  <c r="L652" i="1" s="1"/>
  <c r="L2498" i="1" a="1"/>
  <c r="L2498" i="1" s="1"/>
  <c r="L2124" i="1" a="1"/>
  <c r="L2124" i="1" s="1"/>
  <c r="L2081" i="1" a="1"/>
  <c r="L2081" i="1" s="1"/>
  <c r="L2094" i="1" a="1"/>
  <c r="L2094" i="1" s="1"/>
  <c r="L2238" i="1" a="1"/>
  <c r="L2238" i="1" s="1"/>
  <c r="L2502" i="1" a="1"/>
  <c r="L2502" i="1" s="1"/>
  <c r="L2534" i="1" a="1"/>
  <c r="L2534" i="1" s="1"/>
  <c r="L2566" i="1" a="1"/>
  <c r="L2566" i="1" s="1"/>
  <c r="L2598" i="1" a="1"/>
  <c r="L2598" i="1" s="1"/>
  <c r="L2630" i="1" a="1"/>
  <c r="L2630" i="1" s="1"/>
  <c r="L2662" i="1" a="1"/>
  <c r="L2662" i="1" s="1"/>
  <c r="L2718" i="1" a="1"/>
  <c r="L2718" i="1" s="1"/>
  <c r="L3006" i="1" a="1"/>
  <c r="L3006" i="1" s="1"/>
  <c r="L1451" i="1" a="1"/>
  <c r="L1451" i="1" s="1"/>
  <c r="L2027" i="1" a="1"/>
  <c r="L2027" i="1" s="1"/>
  <c r="L2155" i="1" a="1"/>
  <c r="L2155" i="1" s="1"/>
  <c r="L2315" i="1" a="1"/>
  <c r="L2315" i="1" s="1"/>
  <c r="L2667" i="1" a="1"/>
  <c r="L2667" i="1" s="1"/>
  <c r="L2253" i="1" a="1"/>
  <c r="L2253" i="1" s="1"/>
  <c r="L2" i="1" a="1"/>
  <c r="L2" i="1" s="1"/>
  <c r="L1222" i="1" a="1"/>
  <c r="L1222" i="1" s="1"/>
  <c r="L1402" i="1" a="1"/>
  <c r="L1402" i="1" s="1"/>
  <c r="L1492" i="1" a="1"/>
  <c r="L1492" i="1" s="1"/>
  <c r="L100" i="1" a="1"/>
  <c r="L100" i="1" s="1"/>
  <c r="L83" i="1" a="1"/>
  <c r="L83" i="1" s="1"/>
  <c r="L237" i="1" a="1"/>
  <c r="L237" i="1" s="1"/>
  <c r="L260" i="1" a="1"/>
  <c r="L260" i="1" s="1"/>
  <c r="L434" i="1" a="1"/>
  <c r="L434" i="1" s="1"/>
  <c r="L437" i="1" a="1"/>
  <c r="L437" i="1" s="1"/>
  <c r="L352" i="1" a="1"/>
  <c r="L352" i="1" s="1"/>
  <c r="L570" i="1" a="1"/>
  <c r="L570" i="1" s="1"/>
  <c r="L576" i="1" a="1"/>
  <c r="L576" i="1" s="1"/>
  <c r="L602" i="1" a="1"/>
  <c r="L602" i="1" s="1"/>
  <c r="L634" i="1" a="1"/>
  <c r="L634" i="1" s="1"/>
  <c r="L589" i="1" a="1"/>
  <c r="L589" i="1" s="1"/>
  <c r="L762" i="1" a="1"/>
  <c r="L762" i="1" s="1"/>
  <c r="L693" i="1" a="1"/>
  <c r="L693" i="1" s="1"/>
  <c r="L820" i="1" a="1"/>
  <c r="L820" i="1" s="1"/>
  <c r="L965" i="1" a="1"/>
  <c r="L965" i="1" s="1"/>
  <c r="L1001" i="1" a="1"/>
  <c r="L1001" i="1" s="1"/>
  <c r="L973" i="1" a="1"/>
  <c r="L973" i="1" s="1"/>
  <c r="L1332" i="1" a="1"/>
  <c r="L1332" i="1" s="1"/>
  <c r="L1446" i="1" a="1"/>
  <c r="L1446" i="1" s="1"/>
  <c r="L1602" i="1" a="1"/>
  <c r="L1602" i="1" s="1"/>
  <c r="L1534" i="1" a="1"/>
  <c r="L1534" i="1" s="1"/>
  <c r="L1793" i="1" a="1"/>
  <c r="L1793" i="1" s="1"/>
  <c r="L1905" i="1" a="1"/>
  <c r="L1905" i="1" s="1"/>
  <c r="L1969" i="1" a="1"/>
  <c r="L1969" i="1" s="1"/>
  <c r="L2082" i="1" a="1"/>
  <c r="L2082" i="1" s="1"/>
  <c r="L2398" i="1" a="1"/>
  <c r="L2398" i="1" s="1"/>
  <c r="L2458" i="1" a="1"/>
  <c r="L2458" i="1" s="1"/>
  <c r="L2608" i="1" a="1"/>
  <c r="L2608" i="1" s="1"/>
  <c r="L2746" i="1" a="1"/>
  <c r="L2746" i="1" s="1"/>
  <c r="L2749" i="1" a="1"/>
  <c r="L2749" i="1" s="1"/>
  <c r="L2815" i="1" a="1"/>
  <c r="L2815" i="1" s="1"/>
  <c r="L73" i="1" a="1"/>
  <c r="L73" i="1" s="1"/>
  <c r="L461" i="1" a="1"/>
  <c r="L461" i="1" s="1"/>
  <c r="L436" i="1" a="1"/>
  <c r="L436" i="1" s="1"/>
  <c r="L466" i="1" a="1"/>
  <c r="L466" i="1" s="1"/>
  <c r="L813" i="1" a="1"/>
  <c r="L813" i="1" s="1"/>
  <c r="L954" i="1" a="1"/>
  <c r="L954" i="1" s="1"/>
  <c r="L986" i="1" a="1"/>
  <c r="L986" i="1" s="1"/>
  <c r="L1361" i="1" a="1"/>
  <c r="L1361" i="1" s="1"/>
  <c r="L1491" i="1" a="1"/>
  <c r="L1491" i="1" s="1"/>
  <c r="L1429" i="1" a="1"/>
  <c r="L1429" i="1" s="1"/>
  <c r="L2126" i="1" a="1"/>
  <c r="L2126" i="1" s="1"/>
  <c r="L2134" i="1" a="1"/>
  <c r="L2134" i="1" s="1"/>
  <c r="L2106" i="1" a="1"/>
  <c r="L2106" i="1" s="1"/>
  <c r="L2230" i="1" a="1"/>
  <c r="L2230" i="1" s="1"/>
  <c r="L2586" i="1" a="1"/>
  <c r="L2586" i="1" s="1"/>
  <c r="L2736" i="1" a="1"/>
  <c r="L2736" i="1" s="1"/>
  <c r="L2527" i="1" a="1"/>
  <c r="L2527" i="1" s="1"/>
  <c r="L2493" i="1" a="1"/>
  <c r="L2493" i="1" s="1"/>
  <c r="L2846" i="1" a="1"/>
  <c r="L2846" i="1" s="1"/>
  <c r="L2655" i="1" a="1"/>
  <c r="L2655" i="1" s="1"/>
  <c r="L2910" i="1" a="1"/>
  <c r="L2910" i="1" s="1"/>
  <c r="L2960" i="1" a="1"/>
  <c r="L2960" i="1" s="1"/>
  <c r="L928" i="1" a="1"/>
  <c r="L928" i="1" s="1"/>
  <c r="L902" i="1" a="1"/>
  <c r="L902" i="1" s="1"/>
  <c r="L1744" i="1" a="1"/>
  <c r="L1744" i="1" s="1"/>
  <c r="L1493" i="1" a="1"/>
  <c r="L1493" i="1" s="1"/>
  <c r="L1967" i="1" a="1"/>
  <c r="L1967" i="1" s="1"/>
  <c r="L1951" i="1" a="1"/>
  <c r="L1951" i="1" s="1"/>
  <c r="L495" i="1" a="1"/>
  <c r="L495" i="1" s="1"/>
  <c r="L1439" i="1" a="1"/>
  <c r="L1439" i="1" s="1"/>
  <c r="L1686" i="1" a="1"/>
  <c r="L1686" i="1" s="1"/>
  <c r="L2591" i="1" a="1"/>
  <c r="L2591" i="1" s="1"/>
  <c r="L3088" i="1" a="1"/>
  <c r="L3088" i="1" s="1"/>
  <c r="L1133" i="1" a="1"/>
  <c r="L1133" i="1" s="1"/>
  <c r="L1375" i="1" a="1"/>
  <c r="L1375" i="1" s="1"/>
  <c r="L1654" i="1" a="1"/>
  <c r="L1654" i="1" s="1"/>
  <c r="L2289" i="1" a="1"/>
  <c r="L2289" i="1" s="1"/>
  <c r="L1758" i="1" a="1"/>
  <c r="L1758" i="1" s="1"/>
  <c r="L624" i="1" a="1"/>
  <c r="L624" i="1" s="1"/>
  <c r="L309" i="1" a="1"/>
  <c r="L309" i="1" s="1"/>
  <c r="L565" i="1" a="1"/>
  <c r="L565" i="1" s="1"/>
  <c r="L1525" i="1" a="1"/>
  <c r="L1525" i="1" s="1"/>
  <c r="L66" i="1" a="1"/>
  <c r="L66" i="1" s="1"/>
  <c r="L658" i="1" a="1"/>
  <c r="L658" i="1" s="1"/>
  <c r="L962" i="1" a="1"/>
  <c r="L962" i="1" s="1"/>
  <c r="L1306" i="1" a="1"/>
  <c r="L1306" i="1" s="1"/>
  <c r="L335" i="1" a="1"/>
  <c r="L335" i="1" s="1"/>
  <c r="L1119" i="1" a="1"/>
  <c r="L1119" i="1" s="1"/>
  <c r="L2554" i="1" a="1"/>
  <c r="L2554" i="1" s="1"/>
  <c r="L2495" i="1" a="1"/>
  <c r="L2495" i="1" s="1"/>
  <c r="L2017" i="1" a="1"/>
  <c r="L2017" i="1" s="1"/>
  <c r="L2161" i="1" a="1"/>
  <c r="L2161" i="1" s="1"/>
  <c r="L3024" i="1" a="1"/>
  <c r="L3024" i="1" s="1"/>
  <c r="L62" i="1" a="1"/>
  <c r="L62" i="1" s="1"/>
  <c r="L379" i="1" a="1"/>
  <c r="L379" i="1" s="1"/>
  <c r="L2267" i="1" a="1"/>
  <c r="L2267" i="1" s="1"/>
  <c r="L2427" i="1" a="1"/>
  <c r="L2427" i="1" s="1"/>
  <c r="L1852" i="1" a="1"/>
  <c r="L1852" i="1" s="1"/>
  <c r="L1083" i="1" a="1"/>
  <c r="L1083" i="1" s="1"/>
  <c r="L1340" i="1" a="1"/>
  <c r="L1340" i="1" s="1"/>
  <c r="L507" i="1" a="1"/>
  <c r="L507" i="1" s="1"/>
  <c r="L731" i="1" a="1"/>
  <c r="L731" i="1" s="1"/>
  <c r="L1179" i="1" a="1"/>
  <c r="L1179" i="1" s="1"/>
  <c r="L2235" i="1" a="1"/>
  <c r="L2235" i="1" s="1"/>
  <c r="L2299" i="1" a="1"/>
  <c r="L2299" i="1" s="1"/>
  <c r="L251" i="1" a="1"/>
  <c r="L251" i="1" s="1"/>
  <c r="L1467" i="1" a="1"/>
  <c r="L1467" i="1" s="1"/>
  <c r="L1531" i="1" a="1"/>
  <c r="L1531" i="1" s="1"/>
  <c r="L1275" i="1" a="1"/>
  <c r="L1275" i="1" s="1"/>
  <c r="L1532" i="1" a="1"/>
  <c r="L1532" i="1" s="1"/>
  <c r="L1787" i="1" a="1"/>
  <c r="L1787" i="1" s="1"/>
  <c r="L1756" i="1" a="1"/>
  <c r="L1756" i="1" s="1"/>
  <c r="L1660" i="1" a="1"/>
  <c r="L1660" i="1" s="1"/>
  <c r="L1628" i="1" a="1"/>
  <c r="L1628" i="1" s="1"/>
  <c r="L2555" i="1" a="1"/>
  <c r="L2555" i="1" s="1"/>
  <c r="L59" i="1" a="1"/>
  <c r="L59" i="1" s="1"/>
  <c r="L30" i="1" a="1"/>
  <c r="L30" i="1" s="1"/>
  <c r="L1307" i="1" a="1"/>
  <c r="L1307" i="1" s="1"/>
  <c r="L1691" i="1" a="1"/>
  <c r="L1691" i="1" s="1"/>
  <c r="L1723" i="1" a="1"/>
  <c r="L1723" i="1" s="1"/>
  <c r="L1755" i="1" a="1"/>
  <c r="L1755" i="1" s="1"/>
  <c r="L1819" i="1" a="1"/>
  <c r="L1819" i="1" s="1"/>
  <c r="L411" i="1" a="1"/>
  <c r="L411" i="1" s="1"/>
  <c r="L190" i="1" a="1"/>
  <c r="L190" i="1" s="1"/>
  <c r="L286" i="1" a="1"/>
  <c r="L286" i="1" s="1"/>
  <c r="L1019" i="1" a="1"/>
  <c r="L1019" i="1" s="1"/>
  <c r="L27" i="1" a="1"/>
  <c r="L27" i="1" s="1"/>
  <c r="L1243" i="1" a="1"/>
  <c r="L1243" i="1" s="1"/>
  <c r="L1372" i="1" a="1"/>
  <c r="L1372" i="1" s="1"/>
  <c r="L1595" i="1" a="1"/>
  <c r="L1595" i="1" s="1"/>
  <c r="L2139" i="1" a="1"/>
  <c r="L2139" i="1" s="1"/>
  <c r="L2843" i="1" a="1"/>
  <c r="L2843" i="1" s="1"/>
  <c r="L2875" i="1" a="1"/>
  <c r="L2875" i="1" s="1"/>
  <c r="L2907" i="1" a="1"/>
  <c r="L2907" i="1" s="1"/>
  <c r="L2939" i="1" a="1"/>
  <c r="L2939" i="1" s="1"/>
  <c r="L2971" i="1" a="1"/>
  <c r="L2971" i="1" s="1"/>
  <c r="L3003" i="1" a="1"/>
  <c r="L3003" i="1" s="1"/>
  <c r="L3035" i="1" a="1"/>
  <c r="L3035" i="1" s="1"/>
  <c r="L3067" i="1" a="1"/>
  <c r="L3067" i="1" s="1"/>
  <c r="L3099" i="1" a="1"/>
  <c r="L3099" i="1" s="1"/>
  <c r="L1052" i="1" a="1"/>
  <c r="L1052" i="1" s="1"/>
  <c r="L1884" i="1" a="1"/>
  <c r="L1884" i="1" s="1"/>
  <c r="L443" i="1" a="1"/>
  <c r="L443" i="1" s="1"/>
  <c r="L112" i="1" a="1"/>
  <c r="L112" i="1" s="1"/>
  <c r="L318" i="1" a="1"/>
  <c r="L318" i="1" s="1"/>
  <c r="L304" i="1" a="1"/>
  <c r="L304" i="1" s="1"/>
  <c r="L1404" i="1" a="1"/>
  <c r="L1404" i="1" s="1"/>
  <c r="L1436" i="1" a="1"/>
  <c r="L1436" i="1" s="1"/>
  <c r="L1468" i="1" a="1"/>
  <c r="L1468" i="1" s="1"/>
  <c r="L208" i="1" a="1"/>
  <c r="L208" i="1" s="1"/>
  <c r="L2331" i="1" a="1"/>
  <c r="L2331" i="1" s="1"/>
  <c r="L2651" i="1" a="1"/>
  <c r="L2651" i="1" s="1"/>
  <c r="L2587" i="1" a="1"/>
  <c r="L2587" i="1" s="1"/>
  <c r="L1659" i="1" a="1"/>
  <c r="L1659" i="1" s="1"/>
  <c r="L2683" i="1" a="1"/>
  <c r="L2683" i="1" s="1"/>
  <c r="L2395" i="1" a="1"/>
  <c r="L2395" i="1" s="1"/>
  <c r="L2491" i="1" a="1"/>
  <c r="L2491" i="1" s="1"/>
  <c r="L2523" i="1" a="1"/>
  <c r="L2523" i="1" s="1"/>
  <c r="L2012" i="1" a="1"/>
  <c r="L2012" i="1" s="1"/>
  <c r="L123" i="1" a="1"/>
  <c r="L123" i="1" s="1"/>
  <c r="L187" i="1" a="1"/>
  <c r="L187" i="1" s="1"/>
  <c r="L1820" i="1" a="1"/>
  <c r="L1820" i="1" s="1"/>
  <c r="L1211" i="1" a="1"/>
  <c r="L1211" i="1" s="1"/>
  <c r="L1371" i="1" a="1"/>
  <c r="L1371" i="1" s="1"/>
  <c r="L1627" i="1" a="1"/>
  <c r="L1627" i="1" s="1"/>
  <c r="L1500" i="1" a="1"/>
  <c r="L1500" i="1" s="1"/>
  <c r="L1851" i="1" a="1"/>
  <c r="L1851" i="1" s="1"/>
  <c r="L2811" i="1" a="1"/>
  <c r="L2811" i="1" s="1"/>
  <c r="L347" i="1" a="1"/>
  <c r="L347" i="1" s="1"/>
  <c r="L1308" i="1" a="1"/>
  <c r="L1308" i="1" s="1"/>
  <c r="L1435" i="1" a="1"/>
  <c r="L1435" i="1" s="1"/>
  <c r="L1403" i="1" a="1"/>
  <c r="L1403" i="1" s="1"/>
  <c r="L1948" i="1" a="1"/>
  <c r="L1948" i="1" s="1"/>
  <c r="L105" i="1" a="1"/>
  <c r="L105" i="1" s="1"/>
  <c r="L164" i="1" a="1"/>
  <c r="L164" i="1" s="1"/>
  <c r="L146" i="1" a="1"/>
  <c r="L146" i="1" s="1"/>
  <c r="L228" i="1" a="1"/>
  <c r="L228" i="1" s="1"/>
  <c r="L265" i="1" a="1"/>
  <c r="L265" i="1" s="1"/>
  <c r="L292" i="1" a="1"/>
  <c r="L292" i="1" s="1"/>
  <c r="L661" i="1" a="1"/>
  <c r="L661" i="1" s="1"/>
  <c r="L1231" i="1" a="1"/>
  <c r="L1231" i="1" s="1"/>
  <c r="L1558" i="1" a="1"/>
  <c r="L1558" i="1" s="1"/>
  <c r="L1679" i="1" a="1"/>
  <c r="L1679" i="1" s="1"/>
  <c r="L1711" i="1" a="1"/>
  <c r="L1711" i="1" s="1"/>
  <c r="L1743" i="1" a="1"/>
  <c r="L1743" i="1" s="1"/>
  <c r="L1775" i="1" a="1"/>
  <c r="L1775" i="1" s="1"/>
  <c r="L1615" i="1" a="1"/>
  <c r="L1615" i="1" s="1"/>
  <c r="L1622" i="1" a="1"/>
  <c r="L1622" i="1" s="1"/>
  <c r="L1745" i="1" a="1"/>
  <c r="L1745" i="1" s="1"/>
  <c r="L1809" i="1" a="1"/>
  <c r="L1809" i="1" s="1"/>
  <c r="L1873" i="1" a="1"/>
  <c r="L1873" i="1" s="1"/>
  <c r="L2038" i="1" a="1"/>
  <c r="L2038" i="1" s="1"/>
  <c r="L2294" i="1" a="1"/>
  <c r="L2294" i="1" s="1"/>
  <c r="L1142" i="1" a="1"/>
  <c r="L1142" i="1" s="1"/>
  <c r="L1078" i="1" a="1"/>
  <c r="L1078" i="1" s="1"/>
  <c r="L1423" i="1" a="1"/>
  <c r="L1423" i="1" s="1"/>
  <c r="L1910" i="1" a="1"/>
  <c r="L1910" i="1" s="1"/>
  <c r="L2385" i="1" a="1"/>
  <c r="L2385" i="1" s="1"/>
  <c r="L2449" i="1" a="1"/>
  <c r="L2449" i="1" s="1"/>
  <c r="L1110" i="1" a="1"/>
  <c r="L1110" i="1" s="1"/>
  <c r="L1391" i="1" a="1"/>
  <c r="L1391" i="1" s="1"/>
  <c r="L790" i="1" a="1"/>
  <c r="L790" i="1" s="1"/>
  <c r="L405" i="1" a="1"/>
  <c r="L405" i="1" s="1"/>
  <c r="L2703" i="1" a="1"/>
  <c r="L2703" i="1" s="1"/>
  <c r="L2735" i="1" a="1"/>
  <c r="L2735" i="1" s="1"/>
  <c r="L2767" i="1" a="1"/>
  <c r="L2767" i="1" s="1"/>
  <c r="L2672" i="1" a="1"/>
  <c r="L2672" i="1" s="1"/>
  <c r="L47" i="1" a="1"/>
  <c r="L47" i="1" s="1"/>
  <c r="L169" i="1" a="1"/>
  <c r="L169" i="1" s="1"/>
  <c r="L242" i="1" a="1"/>
  <c r="L242" i="1" s="1"/>
  <c r="L1807" i="1" a="1"/>
  <c r="L1807" i="1" s="1"/>
  <c r="L2001" i="1" a="1"/>
  <c r="L2001" i="1" s="1"/>
  <c r="L2097" i="1" a="1"/>
  <c r="L2097" i="1" s="1"/>
  <c r="L2831" i="1" a="1"/>
  <c r="L2831" i="1" s="1"/>
  <c r="L2863" i="1" a="1"/>
  <c r="L2863" i="1" s="1"/>
  <c r="L2895" i="1" a="1"/>
  <c r="L2895" i="1" s="1"/>
  <c r="L2927" i="1" a="1"/>
  <c r="L2927" i="1" s="1"/>
  <c r="L2959" i="1" a="1"/>
  <c r="L2959" i="1" s="1"/>
  <c r="L2991" i="1" a="1"/>
  <c r="L2991" i="1" s="1"/>
  <c r="L3023" i="1" a="1"/>
  <c r="L3023" i="1" s="1"/>
  <c r="L3055" i="1" a="1"/>
  <c r="L3055" i="1" s="1"/>
  <c r="L3087" i="1" a="1"/>
  <c r="L3087" i="1" s="1"/>
  <c r="L196" i="1" a="1"/>
  <c r="L196" i="1" s="1"/>
  <c r="L274" i="1" a="1"/>
  <c r="L274" i="1" s="1"/>
  <c r="L688" i="1" a="1"/>
  <c r="L688" i="1" s="1"/>
  <c r="L1553" i="1" a="1"/>
  <c r="L1553" i="1" s="1"/>
  <c r="L1904" i="1" a="1"/>
  <c r="L1904" i="1" s="1"/>
  <c r="L1393" i="1" a="1"/>
  <c r="L1393" i="1" s="1"/>
  <c r="L1584" i="1" a="1"/>
  <c r="L1584" i="1" s="1"/>
  <c r="L210" i="1" a="1"/>
  <c r="L210" i="1" s="1"/>
  <c r="L431" i="1" a="1"/>
  <c r="L431" i="1" s="1"/>
  <c r="L2928" i="1" a="1"/>
  <c r="L2928" i="1" s="1"/>
  <c r="L2992" i="1" a="1"/>
  <c r="L2992" i="1" s="1"/>
  <c r="L362" i="1" a="1"/>
  <c r="L362" i="1" s="1"/>
  <c r="L432" i="1" a="1"/>
  <c r="L432" i="1" s="1"/>
  <c r="L2070" i="1" a="1"/>
  <c r="L2070" i="1" s="1"/>
  <c r="L2640" i="1" a="1"/>
  <c r="L2640" i="1" s="1"/>
  <c r="L463" i="1" a="1"/>
  <c r="L463" i="1" s="1"/>
  <c r="L2768" i="1" a="1"/>
  <c r="L2768" i="1" s="1"/>
  <c r="L2704" i="1" a="1"/>
  <c r="L2704" i="1" s="1"/>
  <c r="L111" i="1" a="1"/>
  <c r="L111" i="1" s="1"/>
  <c r="L303" i="1" a="1"/>
  <c r="L303" i="1" s="1"/>
  <c r="L41" i="1" a="1"/>
  <c r="L41" i="1" s="1"/>
  <c r="L2639" i="1" a="1"/>
  <c r="L2639" i="1" s="1"/>
  <c r="L373" i="1" a="1"/>
  <c r="L373" i="1" s="1"/>
  <c r="L400" i="1" a="1"/>
  <c r="L400" i="1" s="1"/>
  <c r="L175" i="1" a="1"/>
  <c r="L175" i="1" s="1"/>
  <c r="L752" i="1" a="1"/>
  <c r="L752" i="1" s="1"/>
  <c r="L1942" i="1" a="1"/>
  <c r="L1942" i="1" s="1"/>
  <c r="L50" i="1" a="1"/>
  <c r="L50" i="1" s="1"/>
  <c r="L207" i="1" a="1"/>
  <c r="L207" i="1" s="1"/>
  <c r="L239" i="1" a="1"/>
  <c r="L239" i="1" s="1"/>
  <c r="L528" i="1" a="1"/>
  <c r="L528" i="1" s="1"/>
  <c r="L758" i="1" a="1"/>
  <c r="L758" i="1" s="1"/>
  <c r="L1839" i="1" a="1"/>
  <c r="L1839" i="1" s="1"/>
  <c r="L2033" i="1" a="1"/>
  <c r="L2033" i="1" s="1"/>
  <c r="L2065" i="1" a="1"/>
  <c r="L2065" i="1" s="1"/>
  <c r="L1872" i="1" a="1"/>
  <c r="L1872" i="1" s="1"/>
  <c r="L2166" i="1" a="1"/>
  <c r="L2166" i="1" s="1"/>
  <c r="L2262" i="1" a="1"/>
  <c r="L2262" i="1" s="1"/>
  <c r="L2705" i="1" a="1"/>
  <c r="L2705" i="1" s="1"/>
  <c r="L784" i="1" a="1"/>
  <c r="L784" i="1" s="1"/>
  <c r="L2198" i="1" a="1"/>
  <c r="L2198" i="1" s="1"/>
  <c r="L2257" i="1" a="1"/>
  <c r="L2257" i="1" s="1"/>
  <c r="L1814" i="1" a="1"/>
  <c r="L1814" i="1" s="1"/>
  <c r="L656" i="1" a="1"/>
  <c r="L656" i="1" s="1"/>
  <c r="L367" i="1" a="1"/>
  <c r="L367" i="1" s="1"/>
  <c r="L2129" i="1" a="1"/>
  <c r="L2129" i="1" s="1"/>
  <c r="L2193" i="1" a="1"/>
  <c r="L2193" i="1" s="1"/>
  <c r="L2896" i="1" a="1"/>
  <c r="L2896" i="1" s="1"/>
  <c r="L9" i="1" a="1"/>
  <c r="L9" i="1" s="1"/>
  <c r="L816" i="1" a="1"/>
  <c r="L816" i="1" s="1"/>
  <c r="L1681" i="1" a="1"/>
  <c r="L1681" i="1" s="1"/>
  <c r="L1713" i="1" a="1"/>
  <c r="L1713" i="1" s="1"/>
  <c r="L1777" i="1" a="1"/>
  <c r="L1777" i="1" s="1"/>
  <c r="L1841" i="1" a="1"/>
  <c r="L1841" i="1" s="1"/>
  <c r="L1974" i="1" a="1"/>
  <c r="L1974" i="1" s="1"/>
  <c r="L2544" i="1" a="1"/>
  <c r="L2544" i="1" s="1"/>
  <c r="L2576" i="1" a="1"/>
  <c r="L2576" i="1" s="1"/>
  <c r="L297" i="1" a="1"/>
  <c r="L297" i="1" s="1"/>
  <c r="L324" i="1" a="1"/>
  <c r="L324" i="1" s="1"/>
  <c r="L1617" i="1" a="1"/>
  <c r="L1617" i="1" s="1"/>
  <c r="L592" i="1" a="1"/>
  <c r="L592" i="1" s="1"/>
  <c r="L1521" i="1" a="1"/>
  <c r="L1521" i="1" s="1"/>
  <c r="L1457" i="1" a="1"/>
  <c r="L1457" i="1" s="1"/>
  <c r="L2832" i="1" a="1"/>
  <c r="L2832" i="1" s="1"/>
  <c r="L2321" i="1" a="1"/>
  <c r="L2321" i="1" s="1"/>
  <c r="L1718" i="1" a="1"/>
  <c r="L1718" i="1" s="1"/>
  <c r="L201" i="1" a="1"/>
  <c r="L201" i="1" s="1"/>
  <c r="L132" i="1" a="1"/>
  <c r="L132" i="1" s="1"/>
  <c r="L306" i="1" a="1"/>
  <c r="L306" i="1" s="1"/>
  <c r="L79" i="1" a="1"/>
  <c r="L79" i="1" s="1"/>
  <c r="L137" i="1" a="1"/>
  <c r="L137" i="1" s="1"/>
  <c r="L271" i="1" a="1"/>
  <c r="L271" i="1" s="1"/>
  <c r="L496" i="1" a="1"/>
  <c r="L496" i="1" s="1"/>
  <c r="L560" i="1" a="1"/>
  <c r="L560" i="1" s="1"/>
  <c r="L578" i="1" a="1"/>
  <c r="L578" i="1" s="1"/>
  <c r="L629" i="1" a="1"/>
  <c r="L629" i="1" s="1"/>
  <c r="L726" i="1" a="1"/>
  <c r="L726" i="1" s="1"/>
  <c r="L1136" i="1" a="1"/>
  <c r="L1136" i="1" s="1"/>
  <c r="L1526" i="1" a="1"/>
  <c r="L1526" i="1" s="1"/>
  <c r="L1494" i="1" a="1"/>
  <c r="L1494" i="1" s="1"/>
  <c r="L1871" i="1" a="1"/>
  <c r="L1871" i="1" s="1"/>
  <c r="L1937" i="1" a="1"/>
  <c r="L1937" i="1" s="1"/>
  <c r="L2102" i="1" a="1"/>
  <c r="L2102" i="1" s="1"/>
  <c r="L2742" i="1" a="1"/>
  <c r="L2742" i="1" s="1"/>
  <c r="L2799" i="1" a="1"/>
  <c r="L2799" i="1" s="1"/>
  <c r="L143" i="1" a="1"/>
  <c r="L143" i="1" s="1"/>
  <c r="L82" i="1" a="1"/>
  <c r="L82" i="1" s="1"/>
  <c r="L1585" i="1" a="1"/>
  <c r="L1585" i="1" s="1"/>
  <c r="L1649" i="1" a="1"/>
  <c r="L1649" i="1" s="1"/>
  <c r="L1750" i="1" a="1"/>
  <c r="L1750" i="1" s="1"/>
  <c r="L1776" i="1" a="1"/>
  <c r="L1776" i="1" s="1"/>
  <c r="L2800" i="1" a="1"/>
  <c r="L2800" i="1" s="1"/>
  <c r="L944" i="1" a="1"/>
  <c r="L944" i="1" s="1"/>
  <c r="L1648" i="1" a="1"/>
  <c r="L1648" i="1" s="1"/>
  <c r="L1903" i="1" a="1"/>
  <c r="L1903" i="1" s="1"/>
  <c r="L801" i="1" a="1"/>
  <c r="L801" i="1" s="1"/>
  <c r="L597" i="1" a="1"/>
  <c r="L597" i="1" s="1"/>
  <c r="L114" i="1" a="1"/>
  <c r="L114" i="1" s="1"/>
  <c r="L178" i="1" a="1"/>
  <c r="L178" i="1" s="1"/>
  <c r="L2838" i="1" a="1"/>
  <c r="L2838" i="1" s="1"/>
  <c r="L3062" i="1" a="1"/>
  <c r="L3062" i="1" s="1"/>
  <c r="L2864" i="1" a="1"/>
  <c r="L2864" i="1" s="1"/>
  <c r="L3056" i="1" a="1"/>
  <c r="L3056" i="1" s="1"/>
  <c r="L18" i="1" a="1"/>
  <c r="L18" i="1" s="1"/>
  <c r="L4" i="1" a="1"/>
  <c r="L4" i="1" s="1"/>
  <c r="L233" i="1" a="1"/>
  <c r="L233" i="1" s="1"/>
  <c r="L338" i="1" a="1"/>
  <c r="L338" i="1" s="1"/>
  <c r="L464" i="1" a="1"/>
  <c r="L464" i="1" s="1"/>
  <c r="L720" i="1" a="1"/>
  <c r="L720" i="1" s="1"/>
  <c r="L1520" i="1" a="1"/>
  <c r="L1520" i="1" s="1"/>
  <c r="L1552" i="1" a="1"/>
  <c r="L1552" i="1" s="1"/>
  <c r="L1590" i="1" a="1"/>
  <c r="L1590" i="1" s="1"/>
  <c r="L2006" i="1" a="1"/>
  <c r="L2006" i="1" s="1"/>
  <c r="L501" i="1" a="1"/>
  <c r="L501" i="1" s="1"/>
  <c r="L533" i="1" a="1"/>
  <c r="L533" i="1" s="1"/>
  <c r="L2225" i="1" a="1"/>
  <c r="L2225" i="1" s="1"/>
  <c r="L329" i="1" a="1"/>
  <c r="L329" i="1" s="1"/>
  <c r="L1712" i="1" a="1"/>
  <c r="L1712" i="1" s="1"/>
  <c r="L1782" i="1" a="1"/>
  <c r="L1782" i="1" s="1"/>
  <c r="L2353" i="1" a="1"/>
  <c r="L2353" i="1" s="1"/>
  <c r="L1680" i="1" a="1"/>
  <c r="L1680" i="1" s="1"/>
  <c r="L1878" i="1" a="1"/>
  <c r="L1878" i="1" s="1"/>
  <c r="L1425" i="1" a="1"/>
  <c r="L1425" i="1" s="1"/>
  <c r="L1840" i="1" a="1"/>
  <c r="L1840" i="1" s="1"/>
  <c r="L1489" i="1" a="1"/>
  <c r="L1489" i="1" s="1"/>
  <c r="L1846" i="1" a="1"/>
  <c r="L1846" i="1" s="1"/>
  <c r="L1616" i="1" a="1"/>
  <c r="L1616" i="1" s="1"/>
  <c r="L1808" i="1" a="1"/>
  <c r="L1808" i="1" s="1"/>
  <c r="L469" i="1" a="1"/>
  <c r="L469" i="1" s="1"/>
  <c r="L399" i="1" a="1"/>
  <c r="L399" i="1" s="1"/>
  <c r="L1935" i="1" a="1"/>
  <c r="L1935" i="1" s="1"/>
  <c r="L2607" i="1" a="1"/>
  <c r="L2607" i="1" s="1"/>
  <c r="L2671" i="1" a="1"/>
  <c r="L2671" i="1" s="1"/>
  <c r="L2417" i="1" a="1"/>
  <c r="L2417" i="1" s="1"/>
  <c r="L574" i="1" a="1"/>
  <c r="L574" i="1" s="1"/>
  <c r="L723" i="1" a="1"/>
  <c r="L723" i="1" s="1"/>
  <c r="L118" i="1" a="1"/>
  <c r="L118" i="1" s="1"/>
  <c r="L563" i="1" a="1"/>
  <c r="L563" i="1" s="1"/>
  <c r="L691" i="1" a="1"/>
  <c r="L691" i="1" s="1"/>
  <c r="L755" i="1" a="1"/>
  <c r="L755" i="1" s="1"/>
  <c r="L787" i="1" a="1"/>
  <c r="L787" i="1" s="1"/>
  <c r="L1523" i="1" a="1"/>
  <c r="L1523" i="1" s="1"/>
  <c r="L1139" i="1" a="1"/>
  <c r="L1139" i="1" s="1"/>
  <c r="L883" i="1" a="1"/>
  <c r="L883" i="1" s="1"/>
  <c r="L1173" i="1" a="1"/>
  <c r="L1173" i="1" s="1"/>
  <c r="L13" i="1" a="1"/>
  <c r="L13" i="1" s="1"/>
  <c r="L3028" i="1" a="1"/>
  <c r="L3028" i="1" s="1"/>
  <c r="L499" i="1" a="1"/>
  <c r="L499" i="1" s="1"/>
  <c r="L275" i="1" a="1"/>
  <c r="L275" i="1" s="1"/>
  <c r="L741" i="1" a="1"/>
  <c r="L741" i="1" s="1"/>
  <c r="L1557" i="1" a="1"/>
  <c r="L1557" i="1" s="1"/>
  <c r="L1338" i="1" a="1"/>
  <c r="L1338" i="1" s="1"/>
  <c r="L1427" i="1" a="1"/>
  <c r="L1427" i="1" s="1"/>
  <c r="L371" i="1" a="1"/>
  <c r="L371" i="1" s="1"/>
  <c r="L1459" i="1" a="1"/>
  <c r="L1459" i="1" s="1"/>
  <c r="L1075" i="1" a="1"/>
  <c r="L1075" i="1" s="1"/>
  <c r="L115" i="1" a="1"/>
  <c r="L115" i="1" s="1"/>
  <c r="L339" i="1" a="1"/>
  <c r="L339" i="1" s="1"/>
  <c r="L851" i="1" a="1"/>
  <c r="L851" i="1" s="1"/>
  <c r="L205" i="1" a="1"/>
  <c r="L205" i="1" s="1"/>
  <c r="L1269" i="1" a="1"/>
  <c r="L1269" i="1" s="1"/>
  <c r="L794" i="1" a="1"/>
  <c r="L794" i="1" s="1"/>
  <c r="L2202" i="1" a="1"/>
  <c r="L2202" i="1" s="1"/>
  <c r="L2650" i="1" a="1"/>
  <c r="L2650" i="1" s="1"/>
  <c r="L1093" i="1" a="1"/>
  <c r="L1093" i="1" s="1"/>
  <c r="L788" i="1" a="1"/>
  <c r="L788" i="1" s="1"/>
  <c r="L1236" i="1" a="1"/>
  <c r="L1236" i="1" s="1"/>
  <c r="L2618" i="1" a="1"/>
  <c r="L2618" i="1" s="1"/>
  <c r="L2517" i="1" a="1"/>
  <c r="L2517" i="1" s="1"/>
  <c r="L2773" i="1" a="1"/>
  <c r="L2773" i="1" s="1"/>
  <c r="L1395" i="1" a="1"/>
  <c r="L1395" i="1" s="1"/>
  <c r="L214" i="1" a="1"/>
  <c r="L214" i="1" s="1"/>
  <c r="L627" i="1" a="1"/>
  <c r="L627" i="1" s="1"/>
  <c r="L819" i="1" a="1"/>
  <c r="L819" i="1" s="1"/>
  <c r="L709" i="1" a="1"/>
  <c r="L709" i="1" s="1"/>
  <c r="L1044" i="1" a="1"/>
  <c r="L1044" i="1" s="1"/>
  <c r="L1620" i="1" a="1"/>
  <c r="L1620" i="1" s="1"/>
  <c r="L43" i="1" a="1"/>
  <c r="L43" i="1" s="1"/>
  <c r="L96" i="1" a="1"/>
  <c r="L96" i="1" s="1"/>
  <c r="L358" i="1" a="1"/>
  <c r="L358" i="1" s="1"/>
  <c r="L606" i="1" a="1"/>
  <c r="L606" i="1" s="1"/>
  <c r="L1132" i="1" a="1"/>
  <c r="L1132" i="1" s="1"/>
  <c r="L1324" i="1" a="1"/>
  <c r="L1324" i="1" s="1"/>
  <c r="L1490" i="1" a="1"/>
  <c r="L1490" i="1" s="1"/>
  <c r="L1618" i="1" a="1"/>
  <c r="L1618" i="1" s="1"/>
  <c r="L1803" i="1" a="1"/>
  <c r="L1803" i="1" s="1"/>
  <c r="L2034" i="1" a="1"/>
  <c r="L2034" i="1" s="1"/>
  <c r="L2637" i="1" a="1"/>
  <c r="L2637" i="1" s="1"/>
  <c r="L2572" i="1" a="1"/>
  <c r="L2572" i="1" s="1"/>
  <c r="L2765" i="1" a="1"/>
  <c r="L2765" i="1" s="1"/>
  <c r="L2827" i="1" a="1"/>
  <c r="L2827" i="1" s="1"/>
  <c r="L2859" i="1" a="1"/>
  <c r="L2859" i="1" s="1"/>
  <c r="L2891" i="1" a="1"/>
  <c r="L2891" i="1" s="1"/>
  <c r="L2923" i="1" a="1"/>
  <c r="L2923" i="1" s="1"/>
  <c r="L2955" i="1" a="1"/>
  <c r="L2955" i="1" s="1"/>
  <c r="L2987" i="1" a="1"/>
  <c r="L2987" i="1" s="1"/>
  <c r="L3019" i="1" a="1"/>
  <c r="L3019" i="1" s="1"/>
  <c r="L3051" i="1" a="1"/>
  <c r="L3051" i="1" s="1"/>
  <c r="L3083" i="1" a="1"/>
  <c r="L3083" i="1" s="1"/>
  <c r="L478" i="1" a="1"/>
  <c r="L478" i="1" s="1"/>
  <c r="L1165" i="1" a="1"/>
  <c r="L1165" i="1" s="1"/>
  <c r="L1266" i="1" a="1"/>
  <c r="L1266" i="1" s="1"/>
  <c r="L1330" i="1" a="1"/>
  <c r="L1330" i="1" s="1"/>
  <c r="L1868" i="1" a="1"/>
  <c r="L1868" i="1" s="1"/>
  <c r="L2828" i="1" a="1"/>
  <c r="L2828" i="1" s="1"/>
  <c r="L684" i="1" a="1"/>
  <c r="L684" i="1" s="1"/>
  <c r="L1261" i="1" a="1"/>
  <c r="L1261" i="1" s="1"/>
  <c r="L446" i="1" a="1"/>
  <c r="L446" i="1" s="1"/>
  <c r="L670" i="1" a="1"/>
  <c r="L670" i="1" s="1"/>
  <c r="L2258" i="1" a="1"/>
  <c r="L2258" i="1" s="1"/>
  <c r="L414" i="1" a="1"/>
  <c r="L414" i="1" s="1"/>
  <c r="L702" i="1" a="1"/>
  <c r="L702" i="1" s="1"/>
  <c r="L818" i="1" a="1"/>
  <c r="L818" i="1" s="1"/>
  <c r="L1234" i="1" a="1"/>
  <c r="L1234" i="1" s="1"/>
  <c r="L598" i="1" a="1"/>
  <c r="L598" i="1" s="1"/>
  <c r="L630" i="1" a="1"/>
  <c r="L630" i="1" s="1"/>
  <c r="L740" i="1" a="1"/>
  <c r="L740" i="1" s="1"/>
  <c r="L1316" i="1" a="1"/>
  <c r="L1316" i="1" s="1"/>
  <c r="L1829" i="1" a="1"/>
  <c r="L1829" i="1" s="1"/>
  <c r="L2117" i="1" a="1"/>
  <c r="L2117" i="1" s="1"/>
  <c r="L2500" i="1" a="1"/>
  <c r="L2500" i="1" s="1"/>
  <c r="L2629" i="1" a="1"/>
  <c r="L2629" i="1" s="1"/>
  <c r="L2596" i="1" a="1"/>
  <c r="L2596" i="1" s="1"/>
  <c r="L2851" i="1" a="1"/>
  <c r="L2851" i="1" s="1"/>
  <c r="L2883" i="1" a="1"/>
  <c r="L2883" i="1" s="1"/>
  <c r="L2915" i="1" a="1"/>
  <c r="L2915" i="1" s="1"/>
  <c r="L2947" i="1" a="1"/>
  <c r="L2947" i="1" s="1"/>
  <c r="L2979" i="1" a="1"/>
  <c r="L2979" i="1" s="1"/>
  <c r="L3011" i="1" a="1"/>
  <c r="L3011" i="1" s="1"/>
  <c r="L3043" i="1" a="1"/>
  <c r="L3043" i="1" s="1"/>
  <c r="L3075" i="1" a="1"/>
  <c r="L3075" i="1" s="1"/>
  <c r="L3107" i="1" a="1"/>
  <c r="L3107" i="1" s="1"/>
  <c r="L2730" i="1" a="1"/>
  <c r="L2730" i="1" s="1"/>
  <c r="L61" i="1" a="1"/>
  <c r="L61" i="1" s="1"/>
  <c r="L2341" i="1" a="1"/>
  <c r="L2341" i="1" s="1"/>
  <c r="L2148" i="1" a="1"/>
  <c r="L2148" i="1" s="1"/>
  <c r="L1098" i="1" a="1"/>
  <c r="L1098" i="1" s="1"/>
  <c r="L2181" i="1" a="1"/>
  <c r="L2181" i="1" s="1"/>
  <c r="L2405" i="1" a="1"/>
  <c r="L2405" i="1" s="1"/>
  <c r="L3082" i="1" a="1"/>
  <c r="L3082" i="1" s="1"/>
  <c r="L489" i="1" a="1"/>
  <c r="L489" i="1" s="1"/>
  <c r="L29" i="1" a="1"/>
  <c r="L29" i="1" s="1"/>
  <c r="L294" i="1" a="1"/>
  <c r="L294" i="1" s="1"/>
  <c r="L420" i="1" a="1"/>
  <c r="L420" i="1" s="1"/>
  <c r="L778" i="1" a="1"/>
  <c r="L778" i="1" s="1"/>
  <c r="L836" i="1" a="1"/>
  <c r="L836" i="1" s="1"/>
  <c r="L317" i="1" a="1"/>
  <c r="L317" i="1" s="1"/>
  <c r="L374" i="1" a="1"/>
  <c r="L374" i="1" s="1"/>
  <c r="L617" i="1" a="1"/>
  <c r="L617" i="1" s="1"/>
  <c r="L714" i="1" a="1"/>
  <c r="L714" i="1" s="1"/>
  <c r="L662" i="1" a="1"/>
  <c r="L662" i="1" s="1"/>
  <c r="L842" i="1" a="1"/>
  <c r="L842" i="1" s="1"/>
  <c r="L2762" i="1" a="1"/>
  <c r="L2762" i="1" s="1"/>
  <c r="L125" i="1" a="1"/>
  <c r="L125" i="1" s="1"/>
  <c r="L566" i="1" a="1"/>
  <c r="L566" i="1" s="1"/>
  <c r="L1226" i="1" a="1"/>
  <c r="L1226" i="1" s="1"/>
  <c r="L2442" i="1" a="1"/>
  <c r="L2442" i="1" s="1"/>
  <c r="L2474" i="1" a="1"/>
  <c r="L2474" i="1" s="1"/>
  <c r="L93" i="1" a="1"/>
  <c r="L93" i="1" s="1"/>
  <c r="L189" i="1" a="1"/>
  <c r="L189" i="1" s="1"/>
  <c r="L253" i="1" a="1"/>
  <c r="L253" i="1" s="1"/>
  <c r="L285" i="1" a="1"/>
  <c r="L285" i="1" s="1"/>
  <c r="L406" i="1" a="1"/>
  <c r="L406" i="1" s="1"/>
  <c r="L356" i="1" a="1"/>
  <c r="L356" i="1" s="1"/>
  <c r="L981" i="1" a="1"/>
  <c r="L981" i="1" s="1"/>
  <c r="L1290" i="1" a="1"/>
  <c r="L1290" i="1" s="1"/>
  <c r="L1252" i="1" a="1"/>
  <c r="L1252" i="1" s="1"/>
  <c r="L1642" i="1" a="1"/>
  <c r="L1642" i="1" s="1"/>
  <c r="L1699" i="1" a="1"/>
  <c r="L1699" i="1" s="1"/>
  <c r="L1731" i="1" a="1"/>
  <c r="L1731" i="1" s="1"/>
  <c r="L1763" i="1" a="1"/>
  <c r="L1763" i="1" s="1"/>
  <c r="L1989" i="1" a="1"/>
  <c r="L1989" i="1" s="1"/>
  <c r="L2147" i="1" a="1"/>
  <c r="L2147" i="1" s="1"/>
  <c r="L1124" i="1" a="1"/>
  <c r="L1124" i="1" s="1"/>
  <c r="L1891" i="1" a="1"/>
  <c r="L1891" i="1" s="1"/>
  <c r="L2501" i="1" a="1"/>
  <c r="L2501" i="1" s="1"/>
  <c r="L2922" i="1" a="1"/>
  <c r="L2922" i="1" s="1"/>
  <c r="L3018" i="1" a="1"/>
  <c r="L3018" i="1" s="1"/>
  <c r="L3050" i="1" a="1"/>
  <c r="L3050" i="1" s="1"/>
  <c r="L1028" i="1" a="1"/>
  <c r="L1028" i="1" s="1"/>
  <c r="L2437" i="1" a="1"/>
  <c r="L2437" i="1" s="1"/>
  <c r="L900" i="1" a="1"/>
  <c r="L900" i="1" s="1"/>
  <c r="L1572" i="1" a="1"/>
  <c r="L1572" i="1" s="1"/>
  <c r="L216" i="1" a="1"/>
  <c r="L216" i="1" s="1"/>
  <c r="L56" i="1" a="1"/>
  <c r="L56" i="1" s="1"/>
  <c r="L1141" i="1" a="1"/>
  <c r="L1141" i="1" s="1"/>
  <c r="L2180" i="1" a="1"/>
  <c r="L2180" i="1" s="1"/>
  <c r="L2213" i="1" a="1"/>
  <c r="L2213" i="1" s="1"/>
  <c r="L1859" i="1" a="1"/>
  <c r="L1859" i="1" s="1"/>
  <c r="L198" i="1" a="1"/>
  <c r="L198" i="1" s="1"/>
  <c r="L2243" i="1" a="1"/>
  <c r="L2243" i="1" s="1"/>
  <c r="L166" i="1" a="1"/>
  <c r="L166" i="1" s="1"/>
  <c r="L280" i="1" a="1"/>
  <c r="L280" i="1" s="1"/>
  <c r="L484" i="1" a="1"/>
  <c r="L484" i="1" s="1"/>
  <c r="L1013" i="1" a="1"/>
  <c r="L1013" i="1" s="1"/>
  <c r="L1162" i="1" a="1"/>
  <c r="L1162" i="1" s="1"/>
  <c r="L1194" i="1" a="1"/>
  <c r="L1194" i="1" s="1"/>
  <c r="L1156" i="1" a="1"/>
  <c r="L1156" i="1" s="1"/>
  <c r="L1188" i="1" a="1"/>
  <c r="L1188" i="1" s="1"/>
  <c r="L1386" i="1" a="1"/>
  <c r="L1386" i="1" s="1"/>
  <c r="L1418" i="1" a="1"/>
  <c r="L1418" i="1" s="1"/>
  <c r="L1258" i="1" a="1"/>
  <c r="L1258" i="1" s="1"/>
  <c r="L1380" i="1" a="1"/>
  <c r="L1380" i="1" s="1"/>
  <c r="L1412" i="1" a="1"/>
  <c r="L1412" i="1" s="1"/>
  <c r="L1444" i="1" a="1"/>
  <c r="L1444" i="1" s="1"/>
  <c r="L1476" i="1" a="1"/>
  <c r="L1476" i="1" s="1"/>
  <c r="L2021" i="1" a="1"/>
  <c r="L2021" i="1" s="1"/>
  <c r="L2115" i="1" a="1"/>
  <c r="L2115" i="1" s="1"/>
  <c r="L2436" i="1" a="1"/>
  <c r="L2436" i="1" s="1"/>
  <c r="L2468" i="1" a="1"/>
  <c r="L2468" i="1" s="1"/>
  <c r="L2634" i="1" a="1"/>
  <c r="L2634" i="1" s="1"/>
  <c r="L2757" i="1" a="1"/>
  <c r="L2757" i="1" s="1"/>
  <c r="L2819" i="1" a="1"/>
  <c r="L2819" i="1" s="1"/>
  <c r="L2853" i="1" a="1"/>
  <c r="L2853" i="1" s="1"/>
  <c r="L2885" i="1" a="1"/>
  <c r="L2885" i="1" s="1"/>
  <c r="L2917" i="1" a="1"/>
  <c r="L2917" i="1" s="1"/>
  <c r="L2949" i="1" a="1"/>
  <c r="L2949" i="1" s="1"/>
  <c r="L2981" i="1" a="1"/>
  <c r="L2981" i="1" s="1"/>
  <c r="L3013" i="1" a="1"/>
  <c r="L3013" i="1" s="1"/>
  <c r="L3045" i="1" a="1"/>
  <c r="L3045" i="1" s="1"/>
  <c r="L3077" i="1" a="1"/>
  <c r="L3077" i="1" s="1"/>
  <c r="L3109" i="1" a="1"/>
  <c r="L3109" i="1" s="1"/>
  <c r="L1636" i="1" a="1"/>
  <c r="L1636" i="1" s="1"/>
  <c r="L1092" i="1" a="1"/>
  <c r="L1092" i="1" s="1"/>
  <c r="L1732" i="1" a="1"/>
  <c r="L1732" i="1" s="1"/>
  <c r="L2693" i="1" a="1"/>
  <c r="L2693" i="1" s="1"/>
  <c r="L1860" i="1" a="1"/>
  <c r="L1860" i="1" s="1"/>
  <c r="L393" i="1" a="1"/>
  <c r="L393" i="1" s="1"/>
  <c r="L24" i="1" a="1"/>
  <c r="L24" i="1" s="1"/>
  <c r="L789" i="1" a="1"/>
  <c r="L789" i="1" s="1"/>
  <c r="L853" i="1" a="1"/>
  <c r="L853" i="1" s="1"/>
  <c r="L810" i="1" a="1"/>
  <c r="L810" i="1" s="1"/>
  <c r="L1034" i="1" a="1"/>
  <c r="L1034" i="1" s="1"/>
  <c r="L1130" i="1" a="1"/>
  <c r="L1130" i="1" s="1"/>
  <c r="L1060" i="1" a="1"/>
  <c r="L1060" i="1" s="1"/>
  <c r="L2794" i="1" a="1"/>
  <c r="L2794" i="1" s="1"/>
  <c r="L1924" i="1" a="1"/>
  <c r="L1924" i="1" s="1"/>
  <c r="L6" i="1" a="1"/>
  <c r="L6" i="1" s="1"/>
  <c r="L2532" i="1" a="1"/>
  <c r="L2532" i="1" s="1"/>
  <c r="L2661" i="1" a="1"/>
  <c r="L2661" i="1" s="1"/>
  <c r="L821" i="1" a="1"/>
  <c r="L821" i="1" s="1"/>
  <c r="L1796" i="1" a="1"/>
  <c r="L1796" i="1" s="1"/>
  <c r="L1955" i="1" a="1"/>
  <c r="L1955" i="1" s="1"/>
  <c r="L2277" i="1" a="1"/>
  <c r="L2277" i="1" s="1"/>
  <c r="L2826" i="1" a="1"/>
  <c r="L2826" i="1" s="1"/>
  <c r="L425" i="1" a="1"/>
  <c r="L425" i="1" s="1"/>
  <c r="L932" i="1" a="1"/>
  <c r="L932" i="1" s="1"/>
  <c r="L2179" i="1" a="1"/>
  <c r="L2179" i="1" s="1"/>
  <c r="L2212" i="1" a="1"/>
  <c r="L2212" i="1" s="1"/>
  <c r="L2371" i="1" a="1"/>
  <c r="L2371" i="1" s="1"/>
  <c r="L2533" i="1" a="1"/>
  <c r="L2533" i="1" s="1"/>
  <c r="L2499" i="1" a="1"/>
  <c r="L2499" i="1" s="1"/>
  <c r="L2627" i="1" a="1"/>
  <c r="L2627" i="1" s="1"/>
  <c r="L2403" i="1" a="1"/>
  <c r="L2403" i="1" s="1"/>
  <c r="L1987" i="1" a="1"/>
  <c r="L1987" i="1" s="1"/>
  <c r="L2469" i="1" a="1"/>
  <c r="L2469" i="1" s="1"/>
  <c r="L152" i="1" a="1"/>
  <c r="L152" i="1" s="1"/>
  <c r="L1077" i="1" a="1"/>
  <c r="L1077" i="1" s="1"/>
  <c r="L1109" i="1" a="1"/>
  <c r="L1109" i="1" s="1"/>
  <c r="L676" i="1" a="1"/>
  <c r="L676" i="1" s="1"/>
  <c r="L804" i="1" a="1"/>
  <c r="L804" i="1" s="1"/>
  <c r="L2602" i="1" a="1"/>
  <c r="L2602" i="1" s="1"/>
  <c r="L2084" i="1" a="1"/>
  <c r="L2084" i="1" s="1"/>
  <c r="L868" i="1" a="1"/>
  <c r="L868" i="1" s="1"/>
  <c r="L88" i="1" a="1"/>
  <c r="L88" i="1" s="1"/>
  <c r="L221" i="1" a="1"/>
  <c r="L221" i="1" s="1"/>
  <c r="L312" i="1" a="1"/>
  <c r="L312" i="1" s="1"/>
  <c r="L438" i="1" a="1"/>
  <c r="L438" i="1" s="1"/>
  <c r="L534" i="1" a="1"/>
  <c r="L534" i="1" s="1"/>
  <c r="L874" i="1" a="1"/>
  <c r="L874" i="1" s="1"/>
  <c r="L1348" i="1" a="1"/>
  <c r="L1348" i="1" s="1"/>
  <c r="L1450" i="1" a="1"/>
  <c r="L1450" i="1" s="1"/>
  <c r="L2053" i="1" a="1"/>
  <c r="L2053" i="1" s="1"/>
  <c r="L248" i="1" a="1"/>
  <c r="L248" i="1" s="1"/>
  <c r="L580" i="1" a="1"/>
  <c r="L580" i="1" s="1"/>
  <c r="L681" i="1" a="1"/>
  <c r="L681" i="1" s="1"/>
  <c r="L964" i="1" a="1"/>
  <c r="L964" i="1" s="1"/>
  <c r="L1322" i="1" a="1"/>
  <c r="L1322" i="1" s="1"/>
  <c r="L2149" i="1" a="1"/>
  <c r="L2149" i="1" s="1"/>
  <c r="L2595" i="1" a="1"/>
  <c r="L2595" i="1" s="1"/>
  <c r="L2858" i="1" a="1"/>
  <c r="L2858" i="1" s="1"/>
  <c r="L262" i="1" a="1"/>
  <c r="L262" i="1" s="1"/>
  <c r="L2531" i="1" a="1"/>
  <c r="L2531" i="1" s="1"/>
  <c r="L2373" i="1" a="1"/>
  <c r="L2373" i="1" s="1"/>
  <c r="L970" i="1" a="1"/>
  <c r="L970" i="1" s="1"/>
  <c r="L388" i="1" a="1"/>
  <c r="L388" i="1" s="1"/>
  <c r="L548" i="1" a="1"/>
  <c r="L548" i="1" s="1"/>
  <c r="L230" i="1" a="1"/>
  <c r="L230" i="1" s="1"/>
  <c r="L120" i="1" a="1"/>
  <c r="L120" i="1" s="1"/>
  <c r="L326" i="1" a="1"/>
  <c r="L326" i="1" s="1"/>
  <c r="L516" i="1" a="1"/>
  <c r="L516" i="1" s="1"/>
  <c r="L452" i="1" a="1"/>
  <c r="L452" i="1" s="1"/>
  <c r="L585" i="1" a="1"/>
  <c r="L585" i="1" s="1"/>
  <c r="L746" i="1" a="1"/>
  <c r="L746" i="1" s="1"/>
  <c r="L694" i="1" a="1"/>
  <c r="L694" i="1" s="1"/>
  <c r="L1220" i="1" a="1"/>
  <c r="L1220" i="1" s="1"/>
  <c r="L1508" i="1" a="1"/>
  <c r="L1508" i="1" s="1"/>
  <c r="L1893" i="1" a="1"/>
  <c r="L1893" i="1" s="1"/>
  <c r="L1861" i="1" a="1"/>
  <c r="L1861" i="1" s="1"/>
  <c r="L1827" i="1" a="1"/>
  <c r="L1827" i="1" s="1"/>
  <c r="L1925" i="1" a="1"/>
  <c r="L1925" i="1" s="1"/>
  <c r="L2565" i="1" a="1"/>
  <c r="L2565" i="1" s="1"/>
  <c r="L2666" i="1" a="1"/>
  <c r="L2666" i="1" s="1"/>
  <c r="L457" i="1" a="1"/>
  <c r="L457" i="1" s="1"/>
  <c r="L906" i="1" a="1"/>
  <c r="L906" i="1" s="1"/>
  <c r="L1828" i="1" a="1"/>
  <c r="L1828" i="1" s="1"/>
  <c r="L2986" i="1" a="1"/>
  <c r="L2986" i="1" s="1"/>
  <c r="L2954" i="1" a="1"/>
  <c r="L2954" i="1" s="1"/>
  <c r="L521" i="1" a="1"/>
  <c r="L521" i="1" s="1"/>
  <c r="L938" i="1" a="1"/>
  <c r="L938" i="1" s="1"/>
  <c r="L1700" i="1" a="1"/>
  <c r="L1700" i="1" s="1"/>
  <c r="L1956" i="1" a="1"/>
  <c r="L1956" i="1" s="1"/>
  <c r="L2052" i="1" a="1"/>
  <c r="L2052" i="1" s="1"/>
  <c r="L2019" i="1" a="1"/>
  <c r="L2019" i="1" s="1"/>
  <c r="L2789" i="1" a="1"/>
  <c r="L2789" i="1" s="1"/>
  <c r="L553" i="1" a="1"/>
  <c r="L553" i="1" s="1"/>
  <c r="L70" i="1" a="1"/>
  <c r="L70" i="1" s="1"/>
  <c r="L102" i="1" a="1"/>
  <c r="L102" i="1" s="1"/>
  <c r="L134" i="1" a="1"/>
  <c r="L134" i="1" s="1"/>
  <c r="L1066" i="1" a="1"/>
  <c r="L1066" i="1" s="1"/>
  <c r="L1668" i="1" a="1"/>
  <c r="L1668" i="1" s="1"/>
  <c r="L38" i="1" a="1"/>
  <c r="L38" i="1" s="1"/>
  <c r="L949" i="1" a="1"/>
  <c r="L949" i="1" s="1"/>
  <c r="L1540" i="1" a="1"/>
  <c r="L1540" i="1" s="1"/>
  <c r="L1795" i="1" a="1"/>
  <c r="L1795" i="1" s="1"/>
  <c r="L1957" i="1" a="1"/>
  <c r="L1957" i="1" s="1"/>
  <c r="L2085" i="1" a="1"/>
  <c r="L2085" i="1" s="1"/>
  <c r="L2723" i="1" a="1"/>
  <c r="L2723" i="1" s="1"/>
  <c r="L2787" i="1" a="1"/>
  <c r="L2787" i="1" s="1"/>
  <c r="L1604" i="1" a="1"/>
  <c r="L1604" i="1" s="1"/>
  <c r="L1892" i="1" a="1"/>
  <c r="L1892" i="1" s="1"/>
  <c r="L2309" i="1" a="1"/>
  <c r="L2309" i="1" s="1"/>
  <c r="L2890" i="1" a="1"/>
  <c r="L2890" i="1" s="1"/>
  <c r="L2211" i="1" a="1"/>
  <c r="L2211" i="1" s="1"/>
  <c r="L2339" i="1" a="1"/>
  <c r="L2339" i="1" s="1"/>
  <c r="L996" i="1" a="1"/>
  <c r="L996" i="1" s="1"/>
  <c r="L2821" i="1" a="1"/>
  <c r="L2821" i="1" s="1"/>
  <c r="L2467" i="1" a="1"/>
  <c r="L2467" i="1" s="1"/>
  <c r="L502" i="1" a="1"/>
  <c r="L502" i="1" s="1"/>
  <c r="L2538" i="1" a="1"/>
  <c r="L2538" i="1" s="1"/>
  <c r="L2570" i="1" a="1"/>
  <c r="L2570" i="1" s="1"/>
  <c r="L1988" i="1" a="1"/>
  <c r="L1988" i="1" s="1"/>
  <c r="L524" i="1" a="1"/>
  <c r="L524" i="1" s="1"/>
  <c r="L556" i="1" a="1"/>
  <c r="L556" i="1" s="1"/>
  <c r="L812" i="1" a="1"/>
  <c r="L812" i="1" s="1"/>
  <c r="L844" i="1" a="1"/>
  <c r="L844" i="1" s="1"/>
  <c r="L1227" i="1" a="1"/>
  <c r="L1227" i="1" s="1"/>
  <c r="L1355" i="1" a="1"/>
  <c r="L1355" i="1" s="1"/>
  <c r="L1426" i="1" a="1"/>
  <c r="L1426" i="1" s="1"/>
  <c r="L1611" i="1" a="1"/>
  <c r="L1611" i="1" s="1"/>
  <c r="L1522" i="1" a="1"/>
  <c r="L1522" i="1" s="1"/>
  <c r="L1554" i="1" a="1"/>
  <c r="L1554" i="1" s="1"/>
  <c r="L2573" i="1" a="1"/>
  <c r="L2573" i="1" s="1"/>
  <c r="L2795" i="1" a="1"/>
  <c r="L2795" i="1" s="1"/>
  <c r="L293" i="1" a="1"/>
  <c r="L293" i="1" s="1"/>
  <c r="L267" i="1" a="1"/>
  <c r="L267" i="1" s="1"/>
  <c r="L1004" i="1" a="1"/>
  <c r="L1004" i="1" s="1"/>
  <c r="L2252" i="1" a="1"/>
  <c r="L2252" i="1" s="1"/>
  <c r="L2796" i="1" a="1"/>
  <c r="L2796" i="1" s="1"/>
  <c r="L2924" i="1" a="1"/>
  <c r="L2924" i="1" s="1"/>
  <c r="L1387" i="1" a="1"/>
  <c r="L1387" i="1" s="1"/>
  <c r="L2413" i="1" a="1"/>
  <c r="L2413" i="1" s="1"/>
  <c r="L2381" i="1" a="1"/>
  <c r="L2381" i="1" s="1"/>
  <c r="L2507" i="1" a="1"/>
  <c r="L2507" i="1" s="1"/>
  <c r="L2443" i="1" a="1"/>
  <c r="L2443" i="1" s="1"/>
  <c r="L2188" i="1" a="1"/>
  <c r="L2188" i="1" s="1"/>
  <c r="L1293" i="1" a="1"/>
  <c r="L1293" i="1" s="1"/>
  <c r="L320" i="1" a="1"/>
  <c r="L320" i="1" s="1"/>
  <c r="L946" i="1" a="1"/>
  <c r="L946" i="1" s="1"/>
  <c r="L1010" i="1" a="1"/>
  <c r="L1010" i="1" s="1"/>
  <c r="L1740" i="1" a="1"/>
  <c r="L1740" i="1" s="1"/>
  <c r="L1900" i="1" a="1"/>
  <c r="L1900" i="1" s="1"/>
  <c r="L2187" i="1" a="1"/>
  <c r="L2187" i="1" s="1"/>
  <c r="L2636" i="1" a="1"/>
  <c r="L2636" i="1" s="1"/>
  <c r="L46" i="1" a="1"/>
  <c r="L46" i="1" s="1"/>
  <c r="L192" i="1" a="1"/>
  <c r="L192" i="1" s="1"/>
  <c r="L716" i="1" a="1"/>
  <c r="L716" i="1" s="1"/>
  <c r="L780" i="1" a="1"/>
  <c r="L780" i="1" s="1"/>
  <c r="L971" i="1" a="1"/>
  <c r="L971" i="1" s="1"/>
  <c r="L1586" i="1" a="1"/>
  <c r="L1586" i="1" s="1"/>
  <c r="L1677" i="1" a="1"/>
  <c r="L1677" i="1" s="1"/>
  <c r="L1938" i="1" a="1"/>
  <c r="L1938" i="1" s="1"/>
  <c r="L2123" i="1" a="1"/>
  <c r="L2123" i="1" s="1"/>
  <c r="L2733" i="1" a="1"/>
  <c r="L2733" i="1" s="1"/>
  <c r="L128" i="1" a="1"/>
  <c r="L128" i="1" s="1"/>
  <c r="L363" i="1" a="1"/>
  <c r="L363" i="1" s="1"/>
  <c r="L620" i="1" a="1"/>
  <c r="L620" i="1" s="1"/>
  <c r="L2060" i="1" a="1"/>
  <c r="L2060" i="1" s="1"/>
  <c r="L1997" i="1" a="1"/>
  <c r="L1997" i="1" s="1"/>
  <c r="L2093" i="1" a="1"/>
  <c r="L2093" i="1" s="1"/>
  <c r="L2285" i="1" a="1"/>
  <c r="L2285" i="1" s="1"/>
  <c r="L2220" i="1" a="1"/>
  <c r="L2220" i="1" s="1"/>
  <c r="L555" i="1" a="1"/>
  <c r="L555" i="1" s="1"/>
  <c r="L1810" i="1" a="1"/>
  <c r="L1810" i="1" s="1"/>
  <c r="L1836" i="1" a="1"/>
  <c r="L1836" i="1" s="1"/>
  <c r="L1964" i="1" a="1"/>
  <c r="L1964" i="1" s="1"/>
  <c r="L1772" i="1" a="1"/>
  <c r="L1772" i="1" s="1"/>
  <c r="L224" i="1" a="1"/>
  <c r="L224" i="1" s="1"/>
  <c r="L395" i="1" a="1"/>
  <c r="L395" i="1" s="1"/>
  <c r="L2700" i="1" a="1"/>
  <c r="L2700" i="1" s="1"/>
  <c r="L2635" i="1" a="1"/>
  <c r="L2635" i="1" s="1"/>
  <c r="L510" i="1" a="1"/>
  <c r="L510" i="1" s="1"/>
  <c r="L779" i="1" a="1"/>
  <c r="L779" i="1" s="1"/>
  <c r="L1421" i="1" a="1"/>
  <c r="L1421" i="1" s="1"/>
  <c r="L2668" i="1" a="1"/>
  <c r="L2668" i="1" s="1"/>
  <c r="L1515" i="1" a="1"/>
  <c r="L1515" i="1" s="1"/>
  <c r="L2251" i="1" a="1"/>
  <c r="L2251" i="1" s="1"/>
  <c r="L588" i="1" a="1"/>
  <c r="L588" i="1" s="1"/>
  <c r="L748" i="1" a="1"/>
  <c r="L748" i="1" s="1"/>
  <c r="L722" i="1" a="1"/>
  <c r="L722" i="1" s="1"/>
  <c r="L907" i="1" a="1"/>
  <c r="L907" i="1" s="1"/>
  <c r="L1707" i="1" a="1"/>
  <c r="L1707" i="1" s="1"/>
  <c r="L1739" i="1" a="1"/>
  <c r="L1739" i="1" s="1"/>
  <c r="L1771" i="1" a="1"/>
  <c r="L1771" i="1" s="1"/>
  <c r="L1643" i="1" a="1"/>
  <c r="L1643" i="1" s="1"/>
  <c r="L2002" i="1" a="1"/>
  <c r="L2002" i="1" s="1"/>
  <c r="L2508" i="1" a="1"/>
  <c r="L2508" i="1" s="1"/>
  <c r="L459" i="1" a="1"/>
  <c r="L459" i="1" s="1"/>
  <c r="L427" i="1" a="1"/>
  <c r="L427" i="1" s="1"/>
  <c r="L651" i="1" a="1"/>
  <c r="L651" i="1" s="1"/>
  <c r="L715" i="1" a="1"/>
  <c r="L715" i="1" s="1"/>
  <c r="L972" i="1" a="1"/>
  <c r="L972" i="1" s="1"/>
  <c r="L1163" i="1" a="1"/>
  <c r="L1163" i="1" s="1"/>
  <c r="L2317" i="1" a="1"/>
  <c r="L2317" i="1" s="1"/>
  <c r="L2411" i="1" a="1"/>
  <c r="L2411" i="1" s="1"/>
  <c r="L2349" i="1" a="1"/>
  <c r="L2349" i="1" s="1"/>
  <c r="L683" i="1" a="1"/>
  <c r="L683" i="1" s="1"/>
  <c r="L811" i="1" a="1"/>
  <c r="L811" i="1" s="1"/>
  <c r="L1074" i="1" a="1"/>
  <c r="L1074" i="1" s="1"/>
  <c r="L1746" i="1" a="1"/>
  <c r="L1746" i="1" s="1"/>
  <c r="L1675" i="1" a="1"/>
  <c r="L1675" i="1" s="1"/>
  <c r="L1195" i="1" a="1"/>
  <c r="L1195" i="1" s="1"/>
  <c r="L2477" i="1" a="1"/>
  <c r="L2477" i="1" s="1"/>
  <c r="L3052" i="1" a="1"/>
  <c r="L3052" i="1" s="1"/>
  <c r="L2763" i="1" a="1"/>
  <c r="L2763" i="1" s="1"/>
  <c r="L3020" i="1" a="1"/>
  <c r="L3020" i="1" s="1"/>
  <c r="L2221" i="1" a="1"/>
  <c r="L2221" i="1" s="1"/>
  <c r="L587" i="1" a="1"/>
  <c r="L587" i="1" s="1"/>
  <c r="L1644" i="1" a="1"/>
  <c r="L1644" i="1" s="1"/>
  <c r="L1995" i="1" a="1"/>
  <c r="L1995" i="1" s="1"/>
  <c r="L2347" i="1" a="1"/>
  <c r="L2347" i="1" s="1"/>
  <c r="L203" i="1" a="1"/>
  <c r="L203" i="1" s="1"/>
  <c r="L382" i="1" a="1"/>
  <c r="L382" i="1" s="1"/>
  <c r="L882" i="1" a="1"/>
  <c r="L882" i="1" s="1"/>
  <c r="L939" i="1" a="1"/>
  <c r="L939" i="1" s="1"/>
  <c r="L1003" i="1" a="1"/>
  <c r="L1003" i="1" s="1"/>
  <c r="L1099" i="1" a="1"/>
  <c r="L1099" i="1" s="1"/>
  <c r="L1170" i="1" a="1"/>
  <c r="L1170" i="1" s="1"/>
  <c r="L1394" i="1" a="1"/>
  <c r="L1394" i="1" s="1"/>
  <c r="L1579" i="1" a="1"/>
  <c r="L1579" i="1" s="1"/>
  <c r="L2066" i="1" a="1"/>
  <c r="L2066" i="1" s="1"/>
  <c r="L2540" i="1" a="1"/>
  <c r="L2540" i="1" s="1"/>
  <c r="L2444" i="1" a="1"/>
  <c r="L2444" i="1" s="1"/>
  <c r="L2476" i="1" a="1"/>
  <c r="L2476" i="1" s="1"/>
  <c r="L2829" i="1" a="1"/>
  <c r="L2829" i="1" s="1"/>
  <c r="L2861" i="1" a="1"/>
  <c r="L2861" i="1" s="1"/>
  <c r="L2893" i="1" a="1"/>
  <c r="L2893" i="1" s="1"/>
  <c r="L2925" i="1" a="1"/>
  <c r="L2925" i="1" s="1"/>
  <c r="L2957" i="1" a="1"/>
  <c r="L2957" i="1" s="1"/>
  <c r="L2989" i="1" a="1"/>
  <c r="L2989" i="1" s="1"/>
  <c r="L3021" i="1" a="1"/>
  <c r="L3021" i="1" s="1"/>
  <c r="L3053" i="1" a="1"/>
  <c r="L3053" i="1" s="1"/>
  <c r="L3085" i="1" a="1"/>
  <c r="L3085" i="1" s="1"/>
  <c r="L107" i="1" a="1"/>
  <c r="L107" i="1" s="1"/>
  <c r="L492" i="1" a="1"/>
  <c r="L492" i="1" s="1"/>
  <c r="L875" i="1" a="1"/>
  <c r="L875" i="1" s="1"/>
  <c r="L1708" i="1" a="1"/>
  <c r="L1708" i="1" s="1"/>
  <c r="L1996" i="1" a="1"/>
  <c r="L1996" i="1" s="1"/>
  <c r="L2764" i="1" a="1"/>
  <c r="L2764" i="1" s="1"/>
  <c r="L2699" i="1" a="1"/>
  <c r="L2699" i="1" s="1"/>
  <c r="L2860" i="1" a="1"/>
  <c r="L2860" i="1" s="1"/>
  <c r="L914" i="1" a="1"/>
  <c r="L914" i="1" s="1"/>
  <c r="L1389" i="1" a="1"/>
  <c r="L1389" i="1" s="1"/>
  <c r="L940" i="1" a="1"/>
  <c r="L940" i="1" s="1"/>
  <c r="L2541" i="1" a="1"/>
  <c r="L2541" i="1" s="1"/>
  <c r="L2028" i="1" a="1"/>
  <c r="L2028" i="1" s="1"/>
  <c r="L1714" i="1" a="1"/>
  <c r="L1714" i="1" s="1"/>
  <c r="L331" i="1" a="1"/>
  <c r="L331" i="1" s="1"/>
  <c r="L523" i="1" a="1"/>
  <c r="L523" i="1" s="1"/>
  <c r="L786" i="1" a="1"/>
  <c r="L786" i="1" s="1"/>
  <c r="L2731" i="1" a="1"/>
  <c r="L2731" i="1" s="1"/>
  <c r="L2189" i="1" a="1"/>
  <c r="L2189" i="1" s="1"/>
  <c r="L2669" i="1" a="1"/>
  <c r="L2669" i="1" s="1"/>
  <c r="L2475" i="1" a="1"/>
  <c r="L2475" i="1" s="1"/>
  <c r="L235" i="1" a="1"/>
  <c r="L235" i="1" s="1"/>
  <c r="L542" i="1" a="1"/>
  <c r="L542" i="1" s="1"/>
  <c r="L638" i="1" a="1"/>
  <c r="L638" i="1" s="1"/>
  <c r="L754" i="1" a="1"/>
  <c r="L754" i="1" s="1"/>
  <c r="L876" i="1" a="1"/>
  <c r="L876" i="1" s="1"/>
  <c r="L1131" i="1" a="1"/>
  <c r="L1131" i="1" s="1"/>
  <c r="L1325" i="1" a="1"/>
  <c r="L1325" i="1" s="1"/>
  <c r="L1835" i="1" a="1"/>
  <c r="L1835" i="1" s="1"/>
  <c r="L2604" i="1" a="1"/>
  <c r="L2604" i="1" s="1"/>
  <c r="L2701" i="1" a="1"/>
  <c r="L2701" i="1" s="1"/>
  <c r="L428" i="1" a="1"/>
  <c r="L428" i="1" s="1"/>
  <c r="L1547" i="1" a="1"/>
  <c r="L1547" i="1" s="1"/>
  <c r="L1483" i="1" a="1"/>
  <c r="L1483" i="1" s="1"/>
  <c r="L1842" i="1" a="1"/>
  <c r="L1842" i="1" s="1"/>
  <c r="L2156" i="1" a="1"/>
  <c r="L2156" i="1" s="1"/>
  <c r="L2892" i="1" a="1"/>
  <c r="L2892" i="1" s="1"/>
  <c r="L3084" i="1" a="1"/>
  <c r="L3084" i="1" s="1"/>
  <c r="L139" i="1" a="1"/>
  <c r="L139" i="1" s="1"/>
  <c r="L299" i="1" a="1"/>
  <c r="L299" i="1" s="1"/>
  <c r="L1138" i="1" a="1"/>
  <c r="L1138" i="1" s="1"/>
  <c r="L1778" i="1" a="1"/>
  <c r="L1778" i="1" s="1"/>
  <c r="L1932" i="1" a="1"/>
  <c r="L1932" i="1" s="1"/>
  <c r="L1106" i="1" a="1"/>
  <c r="L1106" i="1" s="1"/>
  <c r="L1229" i="1" a="1"/>
  <c r="L1229" i="1" s="1"/>
  <c r="L160" i="1" a="1"/>
  <c r="L160" i="1" s="1"/>
  <c r="L11" i="1" a="1"/>
  <c r="L11" i="1" s="1"/>
  <c r="L2092" i="1" a="1"/>
  <c r="L2092" i="1" s="1"/>
  <c r="L1963" i="1" a="1"/>
  <c r="L1963" i="1" s="1"/>
  <c r="L2219" i="1" a="1"/>
  <c r="L2219" i="1" s="1"/>
  <c r="L2283" i="1" a="1"/>
  <c r="L2283" i="1" s="1"/>
  <c r="L2539" i="1" a="1"/>
  <c r="L2539" i="1" s="1"/>
  <c r="L171" i="1" a="1"/>
  <c r="L171" i="1" s="1"/>
  <c r="L288" i="1" a="1"/>
  <c r="L288" i="1" s="1"/>
  <c r="L364" i="1" a="1"/>
  <c r="L364" i="1" s="1"/>
  <c r="L460" i="1" a="1"/>
  <c r="L460" i="1" s="1"/>
  <c r="L1650" i="1" a="1"/>
  <c r="L1650" i="1" s="1"/>
  <c r="L2125" i="1" a="1"/>
  <c r="L2125" i="1" s="1"/>
  <c r="L256" i="1" a="1"/>
  <c r="L256" i="1" s="1"/>
  <c r="L465" i="1" a="1"/>
  <c r="L465" i="1" s="1"/>
  <c r="L978" i="1" a="1"/>
  <c r="L978" i="1" s="1"/>
  <c r="L1202" i="1" a="1"/>
  <c r="L1202" i="1" s="1"/>
  <c r="L1291" i="1" a="1"/>
  <c r="L1291" i="1" s="1"/>
  <c r="L1874" i="1" a="1"/>
  <c r="L1874" i="1" s="1"/>
  <c r="L2379" i="1" a="1"/>
  <c r="L2379" i="1" s="1"/>
  <c r="L2797" i="1" a="1"/>
  <c r="L2797" i="1" s="1"/>
  <c r="L2509" i="1" a="1"/>
  <c r="L2509" i="1" s="1"/>
  <c r="L2603" i="1" a="1"/>
  <c r="L2603" i="1" s="1"/>
  <c r="L401" i="1" a="1"/>
  <c r="L401" i="1" s="1"/>
  <c r="L1042" i="1" a="1"/>
  <c r="L1042" i="1" s="1"/>
  <c r="L747" i="1" a="1"/>
  <c r="L747" i="1" s="1"/>
  <c r="L1035" i="1" a="1"/>
  <c r="L1035" i="1" s="1"/>
  <c r="L1682" i="1" a="1"/>
  <c r="L1682" i="1" s="1"/>
  <c r="L2059" i="1" a="1"/>
  <c r="L2059" i="1" s="1"/>
  <c r="L2091" i="1" a="1"/>
  <c r="L2091" i="1" s="1"/>
  <c r="L2445" i="1" a="1"/>
  <c r="L2445" i="1" s="1"/>
  <c r="L1906" i="1" a="1"/>
  <c r="L1906" i="1" s="1"/>
  <c r="L1259" i="1" a="1"/>
  <c r="L1259" i="1" s="1"/>
  <c r="L593" i="1" a="1"/>
  <c r="L593" i="1" s="1"/>
  <c r="L619" i="1" a="1"/>
  <c r="L619" i="1" s="1"/>
  <c r="L396" i="1" a="1"/>
  <c r="L396" i="1" s="1"/>
  <c r="L2988" i="1" a="1"/>
  <c r="L2988" i="1" s="1"/>
  <c r="L2956" i="1" a="1"/>
  <c r="L2956" i="1" s="1"/>
  <c r="L1419" i="1" a="1"/>
  <c r="L1419" i="1" s="1"/>
  <c r="L1899" i="1" a="1"/>
  <c r="L1899" i="1" s="1"/>
  <c r="L1931" i="1" a="1"/>
  <c r="L1931" i="1" s="1"/>
  <c r="L2157" i="1" a="1"/>
  <c r="L2157" i="1" s="1"/>
  <c r="L283" i="1" a="1"/>
  <c r="L283" i="1" s="1"/>
  <c r="L2747" i="1" a="1"/>
  <c r="L2747" i="1" s="1"/>
  <c r="L2011" i="1" a="1"/>
  <c r="L2011" i="1" s="1"/>
  <c r="L2459" i="1" a="1"/>
  <c r="L2459" i="1" s="1"/>
  <c r="L2876" i="1" a="1"/>
  <c r="L2876" i="1" s="1"/>
  <c r="L1244" i="1" a="1"/>
  <c r="L1244" i="1" s="1"/>
  <c r="L1692" i="1" a="1"/>
  <c r="L1692" i="1" s="1"/>
  <c r="L1979" i="1" a="1"/>
  <c r="L1979" i="1" s="1"/>
  <c r="L222" i="1" a="1"/>
  <c r="L222" i="1" s="1"/>
  <c r="L315" i="1" a="1"/>
  <c r="L315" i="1" s="1"/>
  <c r="L1147" i="1" a="1"/>
  <c r="L1147" i="1" s="1"/>
  <c r="L2908" i="1" a="1"/>
  <c r="L2908" i="1" s="1"/>
  <c r="L1564" i="1" a="1"/>
  <c r="L1564" i="1" s="1"/>
  <c r="L2715" i="1" a="1"/>
  <c r="L2715" i="1" s="1"/>
  <c r="L1915" i="1" a="1"/>
  <c r="L1915" i="1" s="1"/>
  <c r="L1947" i="1" a="1"/>
  <c r="L1947" i="1" s="1"/>
  <c r="L2075" i="1" a="1"/>
  <c r="L2075" i="1" s="1"/>
  <c r="L2203" i="1" a="1"/>
  <c r="L2203" i="1" s="1"/>
  <c r="L94" i="1" a="1"/>
  <c r="L94" i="1" s="1"/>
  <c r="L126" i="1" a="1"/>
  <c r="L126" i="1" s="1"/>
  <c r="L1788" i="1" a="1"/>
  <c r="L1788" i="1" s="1"/>
  <c r="L254" i="1" a="1"/>
  <c r="L254" i="1" s="1"/>
  <c r="L2940" i="1" a="1"/>
  <c r="L2940" i="1" s="1"/>
  <c r="L1596" i="1" a="1"/>
  <c r="L1596" i="1" s="1"/>
  <c r="L48" i="1" a="1"/>
  <c r="L48" i="1" s="1"/>
  <c r="L2972" i="1" a="1"/>
  <c r="L2972" i="1" s="1"/>
  <c r="L1499" i="1" a="1"/>
  <c r="L1499" i="1" s="1"/>
  <c r="L2685" i="1" a="1"/>
  <c r="L2685" i="1" s="1"/>
  <c r="L3036" i="1" a="1"/>
  <c r="L3036" i="1" s="1"/>
  <c r="L2755" i="1" a="1"/>
  <c r="L2755" i="1" s="1"/>
  <c r="L3" i="1" a="1"/>
  <c r="L3" i="1" s="1"/>
  <c r="L2275" i="1" a="1"/>
  <c r="L2275" i="1" s="1"/>
  <c r="L2435" i="1" a="1"/>
  <c r="L2435" i="1" s="1"/>
  <c r="L1923" i="1" a="1"/>
  <c r="L1923" i="1" s="1"/>
  <c r="L2083" i="1" a="1"/>
  <c r="L2083" i="1" s="1"/>
  <c r="L2691" i="1" a="1"/>
  <c r="L2691" i="1" s="1"/>
  <c r="L2563" i="1" a="1"/>
  <c r="L2563" i="1" s="1"/>
  <c r="L92" i="1" a="1"/>
  <c r="L92" i="1" s="1"/>
  <c r="L1288" i="1" a="1"/>
  <c r="L1288" i="1" s="1"/>
  <c r="L1512" i="1" a="1"/>
  <c r="L1512" i="1" s="1"/>
  <c r="L1544" i="1" a="1"/>
  <c r="L1544" i="1" s="1"/>
  <c r="L1833" i="1" a="1"/>
  <c r="L1833" i="1" s="1"/>
  <c r="L2504" i="1" a="1"/>
  <c r="L2504" i="1" s="1"/>
  <c r="L2568" i="1" a="1"/>
  <c r="L2568" i="1" s="1"/>
  <c r="L1479" i="1" a="1"/>
  <c r="L1479" i="1" s="1"/>
  <c r="L3112" i="1" a="1"/>
  <c r="L3112" i="1" s="1"/>
  <c r="L647" i="1" a="1"/>
  <c r="L647" i="1" s="1"/>
  <c r="L807" i="1" a="1"/>
  <c r="L807" i="1" s="1"/>
  <c r="L1287" i="1" a="1"/>
  <c r="L1287" i="1" s="1"/>
  <c r="L1864" i="1" a="1"/>
  <c r="L1864" i="1" s="1"/>
  <c r="L2345" i="1" a="1"/>
  <c r="L2345" i="1" s="1"/>
  <c r="L2760" i="1" a="1"/>
  <c r="L2760" i="1" s="1"/>
  <c r="L1992" i="1" a="1"/>
  <c r="L1992" i="1" s="1"/>
  <c r="L1673" i="1" a="1"/>
  <c r="L1673" i="1" s="1"/>
  <c r="L1608" i="1" a="1"/>
  <c r="L1608" i="1" s="1"/>
  <c r="L839" i="1" a="1"/>
  <c r="L839" i="1" s="1"/>
  <c r="L42" i="1" a="1"/>
  <c r="L42" i="1" s="1"/>
  <c r="L124" i="1" a="1"/>
  <c r="L124" i="1" s="1"/>
  <c r="L298" i="1" a="1"/>
  <c r="L298" i="1" s="1"/>
  <c r="L1321" i="1" a="1"/>
  <c r="L1321" i="1" s="1"/>
  <c r="L1320" i="1" a="1"/>
  <c r="L1320" i="1" s="1"/>
  <c r="L1897" i="1" a="1"/>
  <c r="L1897" i="1" s="1"/>
  <c r="L2569" i="1" a="1"/>
  <c r="L2569" i="1" s="1"/>
  <c r="L2536" i="1" a="1"/>
  <c r="L2536" i="1" s="1"/>
  <c r="L1128" i="1" a="1"/>
  <c r="L1128" i="1" s="1"/>
  <c r="L1353" i="1" a="1"/>
  <c r="L1353" i="1" s="1"/>
  <c r="L1225" i="1" a="1"/>
  <c r="L1225" i="1" s="1"/>
  <c r="L2728" i="1" a="1"/>
  <c r="L2728" i="1" s="1"/>
  <c r="L3016" i="1" a="1"/>
  <c r="L3016" i="1" s="1"/>
  <c r="L2025" i="1" a="1"/>
  <c r="L2025" i="1" s="1"/>
  <c r="L1672" i="1" a="1"/>
  <c r="L1672" i="1" s="1"/>
  <c r="L1319" i="1" a="1"/>
  <c r="L1319" i="1" s="1"/>
  <c r="L234" i="1" a="1"/>
  <c r="L234" i="1" s="1"/>
  <c r="L1737" i="1" a="1"/>
  <c r="L1737" i="1" s="1"/>
  <c r="L1801" i="1" a="1"/>
  <c r="L1801" i="1" s="1"/>
  <c r="L2121" i="1" a="1"/>
  <c r="L2121" i="1" s="1"/>
  <c r="L2600" i="1" a="1"/>
  <c r="L2600" i="1" s="1"/>
  <c r="L170" i="1" a="1"/>
  <c r="L170" i="1" s="1"/>
  <c r="L1800" i="1" a="1"/>
  <c r="L1800" i="1" s="1"/>
  <c r="L1609" i="1" a="1"/>
  <c r="L1609" i="1" s="1"/>
  <c r="L1640" i="1" a="1"/>
  <c r="L1640" i="1" s="1"/>
  <c r="L2824" i="1" a="1"/>
  <c r="L2824" i="1" s="1"/>
  <c r="L583" i="1" a="1"/>
  <c r="L583" i="1" s="1"/>
  <c r="L711" i="1" a="1"/>
  <c r="L711" i="1" s="1"/>
  <c r="L2473" i="1" a="1"/>
  <c r="L2473" i="1" s="1"/>
  <c r="L2537" i="1" a="1"/>
  <c r="L2537" i="1" s="1"/>
  <c r="L1736" i="1" a="1"/>
  <c r="L1736" i="1" s="1"/>
  <c r="L1417" i="1" a="1"/>
  <c r="L1417" i="1" s="1"/>
  <c r="L551" i="1" a="1"/>
  <c r="L551" i="1" s="1"/>
  <c r="L1031" i="1" a="1"/>
  <c r="L1031" i="1" s="1"/>
  <c r="L1063" i="1" a="1"/>
  <c r="L1063" i="1" s="1"/>
  <c r="L2920" i="1" a="1"/>
  <c r="L2920" i="1" s="1"/>
  <c r="L2984" i="1" a="1"/>
  <c r="L2984" i="1" s="1"/>
  <c r="L39" i="1" a="1"/>
  <c r="L39" i="1" s="1"/>
  <c r="L188" i="1" a="1"/>
  <c r="L188" i="1" s="1"/>
  <c r="L1160" i="1" a="1"/>
  <c r="L1160" i="1" s="1"/>
  <c r="L1192" i="1" a="1"/>
  <c r="L1192" i="1" s="1"/>
  <c r="L1384" i="1" a="1"/>
  <c r="L1384" i="1" s="1"/>
  <c r="L1416" i="1" a="1"/>
  <c r="L1416" i="1" s="1"/>
  <c r="L1448" i="1" a="1"/>
  <c r="L1448" i="1" s="1"/>
  <c r="L1480" i="1" a="1"/>
  <c r="L1480" i="1" s="1"/>
  <c r="L1865" i="1" a="1"/>
  <c r="L1865" i="1" s="1"/>
  <c r="L2216" i="1" a="1"/>
  <c r="L2216" i="1" s="1"/>
  <c r="L2601" i="1" a="1"/>
  <c r="L2601" i="1" s="1"/>
  <c r="L2440" i="1" a="1"/>
  <c r="L2440" i="1" s="1"/>
  <c r="L2472" i="1" a="1"/>
  <c r="L2472" i="1" s="1"/>
  <c r="L1577" i="1" a="1"/>
  <c r="L1577" i="1" s="1"/>
  <c r="L1993" i="1" a="1"/>
  <c r="L1993" i="1" s="1"/>
  <c r="L2696" i="1" a="1"/>
  <c r="L2696" i="1" s="1"/>
  <c r="L1095" i="1" a="1"/>
  <c r="L1095" i="1" s="1"/>
  <c r="L202" i="1" a="1"/>
  <c r="L202" i="1" s="1"/>
  <c r="L1447" i="1" a="1"/>
  <c r="L1447" i="1" s="1"/>
  <c r="L1385" i="1" a="1"/>
  <c r="L1385" i="1" s="1"/>
  <c r="L1576" i="1" a="1"/>
  <c r="L1576" i="1" s="1"/>
  <c r="L1832" i="1" a="1"/>
  <c r="L1832" i="1" s="1"/>
  <c r="L284" i="1" a="1"/>
  <c r="L284" i="1" s="1"/>
  <c r="L935" i="1" a="1"/>
  <c r="L935" i="1" s="1"/>
  <c r="L106" i="1" a="1"/>
  <c r="L106" i="1" s="1"/>
  <c r="L252" i="1" a="1"/>
  <c r="L252" i="1" s="1"/>
  <c r="L1481" i="1" a="1"/>
  <c r="L1481" i="1" s="1"/>
  <c r="L2056" i="1" a="1"/>
  <c r="L2056" i="1" s="1"/>
  <c r="L2952" i="1" a="1"/>
  <c r="L2952" i="1" s="1"/>
  <c r="L3080" i="1" a="1"/>
  <c r="L3080" i="1" s="1"/>
  <c r="L2792" i="1" a="1"/>
  <c r="L2792" i="1" s="1"/>
  <c r="L1768" i="1" a="1"/>
  <c r="L1768" i="1" s="1"/>
  <c r="L743" i="1" a="1"/>
  <c r="L743" i="1" s="1"/>
  <c r="L1513" i="1" a="1"/>
  <c r="L1513" i="1" s="1"/>
  <c r="L1928" i="1" a="1"/>
  <c r="L1928" i="1" s="1"/>
  <c r="L2120" i="1" a="1"/>
  <c r="L2120" i="1" s="1"/>
  <c r="L1096" i="1" a="1"/>
  <c r="L1096" i="1" s="1"/>
  <c r="L679" i="1" a="1"/>
  <c r="L679" i="1" s="1"/>
  <c r="L60" i="1" a="1"/>
  <c r="L60" i="1" s="1"/>
  <c r="L2185" i="1" a="1"/>
  <c r="L2185" i="1" s="1"/>
  <c r="L2888" i="1" a="1"/>
  <c r="L2888" i="1" s="1"/>
  <c r="L330" i="1" a="1"/>
  <c r="L330" i="1" s="1"/>
  <c r="L1224" i="1" a="1"/>
  <c r="L1224" i="1" s="1"/>
  <c r="L1351" i="1" a="1"/>
  <c r="L1351" i="1" s="1"/>
  <c r="L1705" i="1" a="1"/>
  <c r="L1705" i="1" s="1"/>
  <c r="L2248" i="1" a="1"/>
  <c r="L2248" i="1" s="1"/>
  <c r="L2632" i="1" a="1"/>
  <c r="L2632" i="1" s="1"/>
  <c r="L1255" i="1" a="1"/>
  <c r="L1255" i="1" s="1"/>
  <c r="L1449" i="1" a="1"/>
  <c r="L1449" i="1" s="1"/>
  <c r="L2377" i="1" a="1"/>
  <c r="L2377" i="1" s="1"/>
  <c r="L3048" i="1" a="1"/>
  <c r="L3048" i="1" s="1"/>
  <c r="L1256" i="1" a="1"/>
  <c r="L1256" i="1" s="1"/>
  <c r="L2089" i="1" a="1"/>
  <c r="L2089" i="1" s="1"/>
  <c r="L2441" i="1" a="1"/>
  <c r="L2441" i="1" s="1"/>
  <c r="L138" i="1" a="1"/>
  <c r="L138" i="1" s="1"/>
  <c r="L74" i="1" a="1"/>
  <c r="L74" i="1" s="1"/>
  <c r="L1032" i="1" a="1"/>
  <c r="L1032" i="1" s="1"/>
  <c r="L1257" i="1" a="1"/>
  <c r="L1257" i="1" s="1"/>
  <c r="L1704" i="1" a="1"/>
  <c r="L1704" i="1" s="1"/>
  <c r="L2505" i="1" a="1"/>
  <c r="L2505" i="1" s="1"/>
  <c r="L71" i="1" a="1"/>
  <c r="L71" i="1" s="1"/>
  <c r="L156" i="1" a="1"/>
  <c r="L156" i="1" s="1"/>
  <c r="L775" i="1" a="1"/>
  <c r="L775" i="1" s="1"/>
  <c r="L967" i="1" a="1"/>
  <c r="L967" i="1" s="1"/>
  <c r="L1223" i="1" a="1"/>
  <c r="L1223" i="1" s="1"/>
  <c r="L1769" i="1" a="1"/>
  <c r="L1769" i="1" s="1"/>
  <c r="L1929" i="1" a="1"/>
  <c r="L1929" i="1" s="1"/>
  <c r="L1191" i="1" a="1"/>
  <c r="L1191" i="1" s="1"/>
  <c r="L167" i="1" a="1"/>
  <c r="L167" i="1" s="1"/>
  <c r="L1961" i="1" a="1"/>
  <c r="L1961" i="1" s="1"/>
  <c r="L1960" i="1" a="1"/>
  <c r="L1960" i="1" s="1"/>
  <c r="L2409" i="1" a="1"/>
  <c r="L2409" i="1" s="1"/>
  <c r="L2281" i="1" a="1"/>
  <c r="L2281" i="1" s="1"/>
  <c r="L1159" i="1" a="1"/>
  <c r="L1159" i="1" s="1"/>
  <c r="L2313" i="1" a="1"/>
  <c r="L2313" i="1" s="1"/>
  <c r="L1193" i="1" a="1"/>
  <c r="L1193" i="1" s="1"/>
  <c r="L2024" i="1" a="1"/>
  <c r="L2024" i="1" s="1"/>
  <c r="L871" i="1" a="1"/>
  <c r="L871" i="1" s="1"/>
  <c r="L1415" i="1" a="1"/>
  <c r="L1415" i="1" s="1"/>
  <c r="L28" i="1" a="1"/>
  <c r="L28" i="1" s="1"/>
  <c r="L316" i="1" a="1"/>
  <c r="L316" i="1" s="1"/>
  <c r="L2057" i="1" a="1"/>
  <c r="L2057" i="1" s="1"/>
  <c r="L2249" i="1" a="1"/>
  <c r="L2249" i="1" s="1"/>
  <c r="L2184" i="1" a="1"/>
  <c r="L2184" i="1" s="1"/>
  <c r="L2856" i="1" a="1"/>
  <c r="L2856" i="1" s="1"/>
  <c r="L1176" i="1" a="1"/>
  <c r="L1176" i="1" s="1"/>
  <c r="L1400" i="1" a="1"/>
  <c r="L1400" i="1" s="1"/>
  <c r="L1623" i="1" a="1"/>
  <c r="L1623" i="1" s="1"/>
  <c r="L49" i="1" a="1"/>
  <c r="L49" i="1" s="1"/>
  <c r="L2041" i="1" a="1"/>
  <c r="L2041" i="1" s="1"/>
  <c r="L2487" i="1" a="1"/>
  <c r="L2487" i="1" s="1"/>
  <c r="L2936" i="1" a="1"/>
  <c r="L2936" i="1" s="1"/>
  <c r="L2361" i="1" a="1"/>
  <c r="L2361" i="1" s="1"/>
  <c r="L2840" i="1" a="1"/>
  <c r="L2840" i="1" s="1"/>
  <c r="L664" i="1" a="1"/>
  <c r="L664" i="1" s="1"/>
  <c r="L952" i="1" a="1"/>
  <c r="L952" i="1" s="1"/>
  <c r="L1657" i="1" a="1"/>
  <c r="L1657" i="1" s="1"/>
  <c r="L567" i="1" a="1"/>
  <c r="L567" i="1" s="1"/>
  <c r="L1465" i="1" a="1"/>
  <c r="L1465" i="1" s="1"/>
  <c r="L1656" i="1" a="1"/>
  <c r="L1656" i="1" s="1"/>
  <c r="L791" i="1" a="1"/>
  <c r="L791" i="1" s="1"/>
  <c r="L536" i="1" a="1"/>
  <c r="L536" i="1" s="1"/>
  <c r="L2616" i="1" a="1"/>
  <c r="L2616" i="1" s="1"/>
  <c r="L2519" i="1" a="1"/>
  <c r="L2519" i="1" s="1"/>
  <c r="L332" i="1" a="1"/>
  <c r="L332" i="1" s="1"/>
  <c r="L1144" i="1" a="1"/>
  <c r="L1144" i="1" s="1"/>
  <c r="L2808" i="1" a="1"/>
  <c r="L2808" i="1" s="1"/>
  <c r="L1561" i="1" a="1"/>
  <c r="L1561" i="1" s="1"/>
  <c r="L2583" i="1" a="1"/>
  <c r="L2583" i="1" s="1"/>
  <c r="L2072" i="1" a="1"/>
  <c r="L2072" i="1" s="1"/>
  <c r="L2551" i="1" a="1"/>
  <c r="L2551" i="1" s="1"/>
  <c r="L663" i="1" a="1"/>
  <c r="L663" i="1" s="1"/>
  <c r="L76" i="1" a="1"/>
  <c r="L76" i="1" s="1"/>
  <c r="L2455" i="1" a="1"/>
  <c r="L2455" i="1" s="1"/>
  <c r="L2265" i="1" a="1"/>
  <c r="L2265" i="1" s="1"/>
  <c r="L2136" i="1" a="1"/>
  <c r="L2136" i="1" s="1"/>
  <c r="L17" i="1" a="1"/>
  <c r="L17" i="1" s="1"/>
  <c r="L1464" i="1" a="1"/>
  <c r="L1464" i="1" s="1"/>
  <c r="L1815" i="1" a="1"/>
  <c r="L1815" i="1" s="1"/>
  <c r="L2552" i="1" a="1"/>
  <c r="L2552" i="1" s="1"/>
  <c r="L140" i="1" a="1"/>
  <c r="L140" i="1" s="1"/>
  <c r="L300" i="1" a="1"/>
  <c r="L300" i="1" s="1"/>
  <c r="L268" i="1" a="1"/>
  <c r="L268" i="1" s="1"/>
  <c r="L408" i="1" a="1"/>
  <c r="L408" i="1" s="1"/>
  <c r="L824" i="1" a="1"/>
  <c r="L824" i="1" s="1"/>
  <c r="L1689" i="1" a="1"/>
  <c r="L1689" i="1" s="1"/>
  <c r="L1721" i="1" a="1"/>
  <c r="L1721" i="1" s="1"/>
  <c r="L2200" i="1" a="1"/>
  <c r="L2200" i="1" s="1"/>
  <c r="L2073" i="1" a="1"/>
  <c r="L2073" i="1" s="1"/>
  <c r="L2425" i="1" a="1"/>
  <c r="L2425" i="1" s="1"/>
  <c r="L2968" i="1" a="1"/>
  <c r="L2968" i="1" s="1"/>
  <c r="L1112" i="1" a="1"/>
  <c r="L1112" i="1" s="1"/>
  <c r="L1945" i="1" a="1"/>
  <c r="L1945" i="1" s="1"/>
  <c r="L2393" i="1" a="1"/>
  <c r="L2393" i="1" s="1"/>
  <c r="L2457" i="1" a="1"/>
  <c r="L2457" i="1" s="1"/>
  <c r="L2104" i="1" a="1"/>
  <c r="L2104" i="1" s="1"/>
  <c r="L1369" i="1" a="1"/>
  <c r="L1369" i="1" s="1"/>
  <c r="L1529" i="1" a="1"/>
  <c r="L1529" i="1" s="1"/>
  <c r="L2329" i="1" a="1"/>
  <c r="L2329" i="1" s="1"/>
  <c r="L759" i="1" a="1"/>
  <c r="L759" i="1" s="1"/>
  <c r="L26" i="1" a="1"/>
  <c r="L26" i="1" s="1"/>
  <c r="L1432" i="1" a="1"/>
  <c r="L1432" i="1" s="1"/>
  <c r="L1879" i="1" a="1"/>
  <c r="L1879" i="1" s="1"/>
  <c r="L2456" i="1" a="1"/>
  <c r="L2456" i="1" s="1"/>
  <c r="L2712" i="1" a="1"/>
  <c r="L2712" i="1" s="1"/>
  <c r="L472" i="1" a="1"/>
  <c r="L472" i="1" s="1"/>
  <c r="L1785" i="1" a="1"/>
  <c r="L1785" i="1" s="1"/>
  <c r="L504" i="1" a="1"/>
  <c r="L504" i="1" s="1"/>
  <c r="L2199" i="1" a="1"/>
  <c r="L2199" i="1" s="1"/>
  <c r="L2488" i="1" a="1"/>
  <c r="L2488" i="1" s="1"/>
  <c r="L2648" i="1" a="1"/>
  <c r="L2648" i="1" s="1"/>
  <c r="L535" i="1" a="1"/>
  <c r="L535" i="1" s="1"/>
  <c r="L696" i="1" a="1"/>
  <c r="L696" i="1" s="1"/>
  <c r="L920" i="1" a="1"/>
  <c r="L920" i="1" s="1"/>
  <c r="L2744" i="1" a="1"/>
  <c r="L2744" i="1" s="1"/>
  <c r="L2904" i="1" a="1"/>
  <c r="L2904" i="1" s="1"/>
  <c r="L727" i="1" a="1"/>
  <c r="L727" i="1" s="1"/>
  <c r="L1080" i="1" a="1"/>
  <c r="L1080" i="1" s="1"/>
  <c r="L2327" i="1" a="1"/>
  <c r="L2327" i="1" s="1"/>
  <c r="L2169" i="1" a="1"/>
  <c r="L2169" i="1" s="1"/>
  <c r="L2391" i="1" a="1"/>
  <c r="L2391" i="1" s="1"/>
  <c r="L2776" i="1" a="1"/>
  <c r="L2776" i="1" s="1"/>
  <c r="L792" i="1" a="1"/>
  <c r="L792" i="1" s="1"/>
  <c r="L44" i="1" a="1"/>
  <c r="L44" i="1" s="1"/>
  <c r="L2233" i="1" a="1"/>
  <c r="L2233" i="1" s="1"/>
  <c r="L3064" i="1" a="1"/>
  <c r="L3064" i="1" s="1"/>
  <c r="L172" i="1" a="1"/>
  <c r="L172" i="1" s="1"/>
  <c r="L919" i="1" a="1"/>
  <c r="L919" i="1" s="1"/>
  <c r="L108" i="1" a="1"/>
  <c r="L108" i="1" s="1"/>
  <c r="L344" i="1" a="1"/>
  <c r="L344" i="1" s="1"/>
  <c r="L1208" i="1" a="1"/>
  <c r="L1208" i="1" s="1"/>
  <c r="L1817" i="1" a="1"/>
  <c r="L1817" i="1" s="1"/>
  <c r="L1881" i="1" a="1"/>
  <c r="L1881" i="1" s="1"/>
  <c r="L1913" i="1" a="1"/>
  <c r="L1913" i="1" s="1"/>
  <c r="L2105" i="1" a="1"/>
  <c r="L2105" i="1" s="1"/>
  <c r="L2135" i="1" a="1"/>
  <c r="L2135" i="1" s="1"/>
  <c r="L2232" i="1" a="1"/>
  <c r="L2232" i="1" s="1"/>
  <c r="L1016" i="1" a="1"/>
  <c r="L1016" i="1" s="1"/>
  <c r="L1976" i="1" a="1"/>
  <c r="L1976" i="1" s="1"/>
  <c r="L2295" i="1" a="1"/>
  <c r="L2295" i="1" s="1"/>
  <c r="L440" i="1" a="1"/>
  <c r="L440" i="1" s="1"/>
  <c r="L1209" i="1" a="1"/>
  <c r="L1209" i="1" s="1"/>
  <c r="L2201" i="1" a="1"/>
  <c r="L2201" i="1" s="1"/>
  <c r="L1177" i="1" a="1"/>
  <c r="L1177" i="1" s="1"/>
  <c r="L2009" i="1" a="1"/>
  <c r="L2009" i="1" s="1"/>
  <c r="L1433" i="1" a="1"/>
  <c r="L1433" i="1" s="1"/>
  <c r="L1625" i="1" a="1"/>
  <c r="L1625" i="1" s="1"/>
  <c r="L236" i="1" a="1"/>
  <c r="L236" i="1" s="1"/>
  <c r="L888" i="1" a="1"/>
  <c r="L888" i="1" s="1"/>
  <c r="L856" i="1" a="1"/>
  <c r="L856" i="1" s="1"/>
  <c r="L2264" i="1" a="1"/>
  <c r="L2264" i="1" s="1"/>
  <c r="L2520" i="1" a="1"/>
  <c r="L2520" i="1" s="1"/>
  <c r="L1977" i="1" a="1"/>
  <c r="L1977" i="1" s="1"/>
  <c r="L2872" i="1" a="1"/>
  <c r="L2872" i="1" s="1"/>
  <c r="L3096" i="1" a="1"/>
  <c r="L3096" i="1" s="1"/>
  <c r="L1401" i="1" a="1"/>
  <c r="L1401" i="1" s="1"/>
  <c r="L2008" i="1" a="1"/>
  <c r="L2008" i="1" s="1"/>
  <c r="L2168" i="1" a="1"/>
  <c r="L2168" i="1" s="1"/>
  <c r="L599" i="1" a="1"/>
  <c r="L599" i="1" s="1"/>
  <c r="L1048" i="1" a="1"/>
  <c r="L1048" i="1" s="1"/>
  <c r="L1944" i="1" a="1"/>
  <c r="L1944" i="1" s="1"/>
  <c r="L2297" i="1" a="1"/>
  <c r="L2297" i="1" s="1"/>
  <c r="L376" i="1" a="1"/>
  <c r="L376" i="1" s="1"/>
  <c r="L760" i="1" a="1"/>
  <c r="L760" i="1" s="1"/>
  <c r="L2263" i="1" a="1"/>
  <c r="L2263" i="1" s="1"/>
  <c r="L2584" i="1" a="1"/>
  <c r="L2584" i="1" s="1"/>
  <c r="L632" i="1" a="1"/>
  <c r="L632" i="1" s="1"/>
  <c r="L1593" i="1" a="1"/>
  <c r="L1593" i="1" s="1"/>
  <c r="L600" i="1" a="1"/>
  <c r="L600" i="1" s="1"/>
  <c r="L3000" i="1" a="1"/>
  <c r="L3000" i="1" s="1"/>
  <c r="L195" i="1" a="1"/>
  <c r="L195" i="1" s="1"/>
  <c r="L229" i="1" a="1"/>
  <c r="L229" i="1" s="1"/>
  <c r="L421" i="1" a="1"/>
  <c r="L421" i="1" s="1"/>
  <c r="L483" i="1" a="1"/>
  <c r="L483" i="1" s="1"/>
  <c r="L1180" i="1" a="1"/>
  <c r="L1180" i="1" s="1"/>
  <c r="L1560" i="1" a="1"/>
  <c r="L1560" i="1" s="1"/>
  <c r="L2103" i="1" a="1"/>
  <c r="L2103" i="1" s="1"/>
  <c r="L2581" i="1" a="1"/>
  <c r="L2581" i="1" s="1"/>
  <c r="L1368" i="1" a="1"/>
  <c r="L1368" i="1" s="1"/>
  <c r="L1240" i="1" a="1"/>
  <c r="L1240" i="1" s="1"/>
  <c r="L1936" i="1" a="1"/>
  <c r="L1936" i="1" s="1"/>
  <c r="L2578" i="1" a="1"/>
  <c r="L2578" i="1" s="1"/>
  <c r="L2724" i="1" a="1"/>
  <c r="L2724" i="1" s="1"/>
  <c r="L3012" i="1" a="1"/>
  <c r="L3012" i="1" s="1"/>
  <c r="L2866" i="1" a="1"/>
  <c r="L2866" i="1" s="1"/>
  <c r="L2709" i="1" a="1"/>
  <c r="L2709" i="1" s="1"/>
  <c r="L1495" i="1" a="1"/>
  <c r="L1495" i="1" s="1"/>
  <c r="L2064" i="1" a="1"/>
  <c r="L2064" i="1" s="1"/>
  <c r="L2546" i="1" a="1"/>
  <c r="L2546" i="1" s="1"/>
  <c r="L133" i="1" a="1"/>
  <c r="L133" i="1" s="1"/>
  <c r="L995" i="1" a="1"/>
  <c r="L995" i="1" s="1"/>
  <c r="L2677" i="1" a="1"/>
  <c r="L2677" i="1" s="1"/>
  <c r="L2738" i="1" a="1"/>
  <c r="L2738" i="1" s="1"/>
  <c r="L163" i="1" a="1"/>
  <c r="L163" i="1" s="1"/>
  <c r="L643" i="1" a="1"/>
  <c r="L643" i="1" s="1"/>
  <c r="L669" i="1" a="1"/>
  <c r="L669" i="1" s="1"/>
  <c r="L1336" i="1" a="1"/>
  <c r="L1336" i="1" s="1"/>
  <c r="L2032" i="1" a="1"/>
  <c r="L2032" i="1" s="1"/>
  <c r="L2128" i="1" a="1"/>
  <c r="L2128" i="1" s="1"/>
  <c r="L2224" i="1" a="1"/>
  <c r="L2224" i="1" s="1"/>
  <c r="L2948" i="1" a="1"/>
  <c r="L2948" i="1" s="1"/>
  <c r="L2834" i="1" a="1"/>
  <c r="L2834" i="1" s="1"/>
  <c r="L2820" i="1" a="1"/>
  <c r="L2820" i="1" s="1"/>
  <c r="L2898" i="1" a="1"/>
  <c r="L2898" i="1" s="1"/>
  <c r="L355" i="1" a="1"/>
  <c r="L355" i="1" s="1"/>
  <c r="L2756" i="1" a="1"/>
  <c r="L2756" i="1" s="1"/>
  <c r="L389" i="1" a="1"/>
  <c r="L389" i="1" s="1"/>
  <c r="L515" i="1" a="1"/>
  <c r="L515" i="1" s="1"/>
  <c r="L1816" i="1" a="1"/>
  <c r="L1816" i="1" s="1"/>
  <c r="L2039" i="1" a="1"/>
  <c r="L2039" i="1" s="1"/>
  <c r="L707" i="1" a="1"/>
  <c r="L707" i="1" s="1"/>
  <c r="L387" i="1" a="1"/>
  <c r="L387" i="1" s="1"/>
  <c r="L1053" i="1" a="1"/>
  <c r="L1053" i="1" s="1"/>
  <c r="L1285" i="1" a="1"/>
  <c r="L1285" i="1" s="1"/>
  <c r="L2660" i="1" a="1"/>
  <c r="L2660" i="1" s="1"/>
  <c r="L101" i="1" a="1"/>
  <c r="L101" i="1" s="1"/>
  <c r="L67" i="1" a="1"/>
  <c r="L67" i="1" s="1"/>
  <c r="L261" i="1" a="1"/>
  <c r="L261" i="1" s="1"/>
  <c r="L989" i="1" a="1"/>
  <c r="L989" i="1" s="1"/>
  <c r="L1148" i="1" a="1"/>
  <c r="L1148" i="1" s="1"/>
  <c r="L1212" i="1" a="1"/>
  <c r="L1212" i="1" s="1"/>
  <c r="L2288" i="1" a="1"/>
  <c r="L2288" i="1" s="1"/>
  <c r="L2320" i="1" a="1"/>
  <c r="L2320" i="1" s="1"/>
  <c r="L2352" i="1" a="1"/>
  <c r="L2352" i="1" s="1"/>
  <c r="L2384" i="1" a="1"/>
  <c r="L2384" i="1" s="1"/>
  <c r="L2416" i="1" a="1"/>
  <c r="L2416" i="1" s="1"/>
  <c r="L3079" i="1" a="1"/>
  <c r="L3079" i="1" s="1"/>
  <c r="L3111" i="1" a="1"/>
  <c r="L3111" i="1" s="1"/>
  <c r="L2741" i="1" a="1"/>
  <c r="L2741" i="1" s="1"/>
  <c r="L99" i="1" a="1"/>
  <c r="L99" i="1" s="1"/>
  <c r="L2994" i="1" a="1"/>
  <c r="L2994" i="1" s="1"/>
  <c r="L2852" i="1" a="1"/>
  <c r="L2852" i="1" s="1"/>
  <c r="L2962" i="1" a="1"/>
  <c r="L2962" i="1" s="1"/>
  <c r="L2930" i="1" a="1"/>
  <c r="L2930" i="1" s="1"/>
  <c r="L2802" i="1" a="1"/>
  <c r="L2802" i="1" s="1"/>
  <c r="L3090" i="1" a="1"/>
  <c r="L3090" i="1" s="1"/>
  <c r="L131" i="1" a="1"/>
  <c r="L131" i="1" s="1"/>
  <c r="L867" i="1" a="1"/>
  <c r="L867" i="1" s="1"/>
  <c r="L1304" i="1" a="1"/>
  <c r="L1304" i="1" s="1"/>
  <c r="L1688" i="1" a="1"/>
  <c r="L1688" i="1" s="1"/>
  <c r="L1752" i="1" a="1"/>
  <c r="L1752" i="1" s="1"/>
  <c r="L1157" i="1" a="1"/>
  <c r="L1157" i="1" s="1"/>
  <c r="L2674" i="1" a="1"/>
  <c r="L2674" i="1" s="1"/>
  <c r="L2980" i="1" a="1"/>
  <c r="L2980" i="1" s="1"/>
  <c r="L925" i="1" a="1"/>
  <c r="L925" i="1" s="1"/>
  <c r="L1084" i="1" a="1"/>
  <c r="L1084" i="1" s="1"/>
  <c r="L1528" i="1" a="1"/>
  <c r="L1528" i="1" s="1"/>
  <c r="L1847" i="1" a="1"/>
  <c r="L1847" i="1" s="1"/>
  <c r="L2613" i="1" a="1"/>
  <c r="L2613" i="1" s="1"/>
  <c r="L2628" i="1" a="1"/>
  <c r="L2628" i="1" s="1"/>
  <c r="L1272" i="1" a="1"/>
  <c r="L1272" i="1" s="1"/>
  <c r="L1784" i="1" a="1"/>
  <c r="L1784" i="1" s="1"/>
  <c r="L3026" i="1" a="1"/>
  <c r="L3026" i="1" s="1"/>
  <c r="L739" i="1" a="1"/>
  <c r="L739" i="1" s="1"/>
  <c r="L829" i="1" a="1"/>
  <c r="L829" i="1" s="1"/>
  <c r="L1381" i="1" a="1"/>
  <c r="L1381" i="1" s="1"/>
  <c r="L1720" i="1" a="1"/>
  <c r="L1720" i="1" s="1"/>
  <c r="L1981" i="1" a="1"/>
  <c r="L1981" i="1" s="1"/>
  <c r="L259" i="1" a="1"/>
  <c r="L259" i="1" s="1"/>
  <c r="L1624" i="1" a="1"/>
  <c r="L1624" i="1" s="1"/>
  <c r="L2000" i="1" a="1"/>
  <c r="L2000" i="1" s="1"/>
  <c r="L477" i="1" a="1"/>
  <c r="L477" i="1" s="1"/>
  <c r="L637" i="1" a="1"/>
  <c r="L637" i="1" s="1"/>
  <c r="L733" i="1" a="1"/>
  <c r="L733" i="1" s="1"/>
  <c r="L1655" i="1" a="1"/>
  <c r="L1655" i="1" s="1"/>
  <c r="L1911" i="1" a="1"/>
  <c r="L1911" i="1" s="1"/>
  <c r="L2007" i="1" a="1"/>
  <c r="L2007" i="1" s="1"/>
  <c r="L2514" i="1" a="1"/>
  <c r="L2514" i="1" s="1"/>
  <c r="L2160" i="1" a="1"/>
  <c r="L2160" i="1" s="1"/>
  <c r="L2805" i="1" a="1"/>
  <c r="L2805" i="1" s="1"/>
  <c r="L227" i="1" a="1"/>
  <c r="L227" i="1" s="1"/>
  <c r="L325" i="1" a="1"/>
  <c r="L325" i="1" s="1"/>
  <c r="L1021" i="1" a="1"/>
  <c r="L1021" i="1" s="1"/>
  <c r="L1116" i="1" a="1"/>
  <c r="L1116" i="1" s="1"/>
  <c r="L2706" i="1" a="1"/>
  <c r="L2706" i="1" s="1"/>
  <c r="L605" i="1" a="1"/>
  <c r="L605" i="1" s="1"/>
  <c r="L765" i="1" a="1"/>
  <c r="L765" i="1" s="1"/>
  <c r="L861" i="1" a="1"/>
  <c r="L861" i="1" s="1"/>
  <c r="L1221" i="1" a="1"/>
  <c r="L1221" i="1" s="1"/>
  <c r="L1968" i="1" a="1"/>
  <c r="L1968" i="1" s="1"/>
  <c r="L2192" i="1" a="1"/>
  <c r="L2192" i="1" s="1"/>
  <c r="L2916" i="1" a="1"/>
  <c r="L2916" i="1" s="1"/>
  <c r="L451" i="1" a="1"/>
  <c r="L451" i="1" s="1"/>
  <c r="L40" i="1" a="1"/>
  <c r="L40" i="1" s="1"/>
  <c r="L2549" i="1" a="1"/>
  <c r="L2549" i="1" s="1"/>
  <c r="L1975" i="1" a="1"/>
  <c r="L1975" i="1" s="1"/>
  <c r="L835" i="1" a="1"/>
  <c r="L835" i="1" s="1"/>
  <c r="L72" i="1" a="1"/>
  <c r="L72" i="1" s="1"/>
  <c r="L197" i="1" a="1"/>
  <c r="L197" i="1" s="1"/>
  <c r="L573" i="1" a="1"/>
  <c r="L573" i="1" s="1"/>
  <c r="L797" i="1" a="1"/>
  <c r="L797" i="1" s="1"/>
  <c r="L2642" i="1" a="1"/>
  <c r="L2642" i="1" s="1"/>
  <c r="L165" i="1" a="1"/>
  <c r="L165" i="1" s="1"/>
  <c r="L931" i="1" a="1"/>
  <c r="L931" i="1" s="1"/>
  <c r="L1496" i="1" a="1"/>
  <c r="L1496" i="1" s="1"/>
  <c r="L1591" i="1" a="1"/>
  <c r="L1591" i="1" s="1"/>
  <c r="L1687" i="1" a="1"/>
  <c r="L1687" i="1" s="1"/>
  <c r="L1719" i="1" a="1"/>
  <c r="L1719" i="1" s="1"/>
  <c r="L1751" i="1" a="1"/>
  <c r="L1751" i="1" s="1"/>
  <c r="L1783" i="1" a="1"/>
  <c r="L1783" i="1" s="1"/>
  <c r="L2512" i="1" a="1"/>
  <c r="L2512" i="1" s="1"/>
  <c r="L2448" i="1" a="1"/>
  <c r="L2448" i="1" s="1"/>
  <c r="L2480" i="1" a="1"/>
  <c r="L2480" i="1" s="1"/>
  <c r="L1253" i="1" a="1"/>
  <c r="L1253" i="1" s="1"/>
  <c r="L1880" i="1" a="1"/>
  <c r="L1880" i="1" s="1"/>
  <c r="L1527" i="1" a="1"/>
  <c r="L1527" i="1" s="1"/>
  <c r="L1943" i="1" a="1"/>
  <c r="L1943" i="1" s="1"/>
  <c r="L453" i="1" a="1"/>
  <c r="L453" i="1" s="1"/>
  <c r="L2256" i="1" a="1"/>
  <c r="L2256" i="1" s="1"/>
  <c r="L1912" i="1" a="1"/>
  <c r="L1912" i="1" s="1"/>
  <c r="L419" i="1" a="1"/>
  <c r="L419" i="1" s="1"/>
  <c r="L1592" i="1" a="1"/>
  <c r="L1592" i="1" s="1"/>
  <c r="L1848" i="1" a="1"/>
  <c r="L1848" i="1" s="1"/>
  <c r="L1085" i="1" a="1"/>
  <c r="L1085" i="1" s="1"/>
  <c r="L1117" i="1" a="1"/>
  <c r="L1117" i="1" s="1"/>
  <c r="L2610" i="1" a="1"/>
  <c r="L2610" i="1" s="1"/>
  <c r="L3076" i="1" a="1"/>
  <c r="L3076" i="1" s="1"/>
  <c r="L2692" i="1" a="1"/>
  <c r="L2692" i="1" s="1"/>
  <c r="L136" i="1" a="1"/>
  <c r="L136" i="1" s="1"/>
  <c r="L899" i="1" a="1"/>
  <c r="L899" i="1" s="1"/>
  <c r="L860" i="1" a="1"/>
  <c r="L860" i="1" s="1"/>
  <c r="L957" i="1" a="1"/>
  <c r="L957" i="1" s="1"/>
  <c r="L1347" i="1" a="1"/>
  <c r="L1347" i="1" s="1"/>
  <c r="L1559" i="1" a="1"/>
  <c r="L1559" i="1" s="1"/>
  <c r="L2645" i="1" a="1"/>
  <c r="L2645" i="1" s="1"/>
  <c r="L2837" i="1" a="1"/>
  <c r="L2837" i="1" s="1"/>
  <c r="L2869" i="1" a="1"/>
  <c r="L2869" i="1" s="1"/>
  <c r="L2901" i="1" a="1"/>
  <c r="L2901" i="1" s="1"/>
  <c r="L2933" i="1" a="1"/>
  <c r="L2933" i="1" s="1"/>
  <c r="L2965" i="1" a="1"/>
  <c r="L2965" i="1" s="1"/>
  <c r="L2997" i="1" a="1"/>
  <c r="L2997" i="1" s="1"/>
  <c r="L3029" i="1" a="1"/>
  <c r="L3029" i="1" s="1"/>
  <c r="L3061" i="1" a="1"/>
  <c r="L3061" i="1" s="1"/>
  <c r="L3093" i="1" a="1"/>
  <c r="L3093" i="1" s="1"/>
  <c r="L579" i="1" a="1"/>
  <c r="L579" i="1" s="1"/>
  <c r="L701" i="1" a="1"/>
  <c r="L701" i="1" s="1"/>
  <c r="L988" i="1" a="1"/>
  <c r="L988" i="1" s="1"/>
  <c r="L1123" i="1" a="1"/>
  <c r="L1123" i="1" s="1"/>
  <c r="L2096" i="1" a="1"/>
  <c r="L2096" i="1" s="1"/>
  <c r="L2071" i="1" a="1"/>
  <c r="L2071" i="1" s="1"/>
  <c r="L3058" i="1" a="1"/>
  <c r="L3058" i="1" s="1"/>
  <c r="L1349" i="1" a="1"/>
  <c r="L1349" i="1" s="1"/>
  <c r="L1020" i="1" a="1"/>
  <c r="L1020" i="1" s="1"/>
  <c r="L1379" i="1" a="1"/>
  <c r="L1379" i="1" s="1"/>
  <c r="L3108" i="1" a="1"/>
  <c r="L3108" i="1" s="1"/>
  <c r="L357" i="1" a="1"/>
  <c r="L357" i="1" s="1"/>
  <c r="L541" i="1" a="1"/>
  <c r="L541" i="1" s="1"/>
  <c r="L893" i="1" a="1"/>
  <c r="L893" i="1" s="1"/>
  <c r="L547" i="1" a="1"/>
  <c r="L547" i="1" s="1"/>
  <c r="L771" i="1" a="1"/>
  <c r="L771" i="1" s="1"/>
  <c r="L803" i="1" a="1"/>
  <c r="L803" i="1" s="1"/>
  <c r="L2770" i="1" a="1"/>
  <c r="L2770" i="1" s="1"/>
  <c r="L8" i="1" a="1"/>
  <c r="L8" i="1" s="1"/>
  <c r="L359" i="1" a="1"/>
  <c r="L359" i="1" s="1"/>
  <c r="L687" i="1" a="1"/>
  <c r="L687" i="1" s="1"/>
  <c r="L68" i="1" a="1"/>
  <c r="L68" i="1" s="1"/>
  <c r="L2101" i="1" a="1"/>
  <c r="L2101" i="1" s="1"/>
  <c r="L2197" i="1" a="1"/>
  <c r="L2197" i="1" s="1"/>
  <c r="L1504" i="1" a="1"/>
  <c r="L1504" i="1" s="1"/>
  <c r="L1667" i="1" a="1"/>
  <c r="L1667" i="1" s="1"/>
  <c r="L2410" i="1" a="1"/>
  <c r="L2410" i="1" s="1"/>
  <c r="L2791" i="1" a="1"/>
  <c r="L2791" i="1" s="1"/>
  <c r="L135" i="1" a="1"/>
  <c r="L135" i="1" s="1"/>
  <c r="L369" i="1" a="1"/>
  <c r="L369" i="1" s="1"/>
  <c r="L956" i="1" a="1"/>
  <c r="L956" i="1" s="1"/>
  <c r="L974" i="1" a="1"/>
  <c r="L974" i="1" s="1"/>
  <c r="L2164" i="1" a="1"/>
  <c r="L2164" i="1" s="1"/>
  <c r="L2530" i="1" a="1"/>
  <c r="L2530" i="1" s="1"/>
  <c r="L1501" i="1" a="1"/>
  <c r="L1501" i="1" s="1"/>
  <c r="L1533" i="1" a="1"/>
  <c r="L1533" i="1" s="1"/>
  <c r="L273" i="1" a="1"/>
  <c r="L273" i="1" s="1"/>
  <c r="L337" i="1" a="1"/>
  <c r="L337" i="1" s="1"/>
  <c r="L561" i="1" a="1"/>
  <c r="L561" i="1" s="1"/>
  <c r="L689" i="1" a="1"/>
  <c r="L689" i="1" s="1"/>
  <c r="L1102" i="1" a="1"/>
  <c r="L1102" i="1" s="1"/>
  <c r="L1059" i="1" a="1"/>
  <c r="L1059" i="1" s="1"/>
  <c r="L1565" i="1" a="1"/>
  <c r="L1565" i="1" s="1"/>
  <c r="L1973" i="1" a="1"/>
  <c r="L1973" i="1" s="1"/>
  <c r="L519" i="1" a="1"/>
  <c r="L519" i="1" s="1"/>
  <c r="L1991" i="1" a="1"/>
  <c r="L1991" i="1" s="1"/>
  <c r="L2023" i="1" a="1"/>
  <c r="L2023" i="1" s="1"/>
  <c r="L145" i="1" a="1"/>
  <c r="L145" i="1" s="1"/>
  <c r="L238" i="1" a="1"/>
  <c r="L238" i="1" s="1"/>
  <c r="L742" i="1" a="1"/>
  <c r="L742" i="1" s="1"/>
  <c r="L828" i="1" a="1"/>
  <c r="L828" i="1" s="1"/>
  <c r="L1251" i="1" a="1"/>
  <c r="L1251" i="1" s="1"/>
  <c r="L1312" i="1" a="1"/>
  <c r="L1312" i="1" s="1"/>
  <c r="L1315" i="1" a="1"/>
  <c r="L1315" i="1" s="1"/>
  <c r="L1422" i="1" a="1"/>
  <c r="L1422" i="1" s="1"/>
  <c r="L1571" i="1" a="1"/>
  <c r="L1571" i="1" s="1"/>
  <c r="L1909" i="1" a="1"/>
  <c r="L1909" i="1" s="1"/>
  <c r="L1958" i="1" a="1"/>
  <c r="L1958" i="1" s="1"/>
  <c r="L1863" i="1" a="1"/>
  <c r="L1863" i="1" s="1"/>
  <c r="L2282" i="1" a="1"/>
  <c r="L2282" i="1" s="1"/>
  <c r="L2314" i="1" a="1"/>
  <c r="L2314" i="1" s="1"/>
  <c r="L2346" i="1" a="1"/>
  <c r="L2346" i="1" s="1"/>
  <c r="L2378" i="1" a="1"/>
  <c r="L2378" i="1" s="1"/>
  <c r="L2644" i="1" a="1"/>
  <c r="L2644" i="1" s="1"/>
  <c r="L2577" i="1" a="1"/>
  <c r="L2577" i="1" s="1"/>
  <c r="L2801" i="1" a="1"/>
  <c r="L2801" i="1" s="1"/>
  <c r="L847" i="1" a="1"/>
  <c r="L847" i="1" s="1"/>
  <c r="L1056" i="1" a="1"/>
  <c r="L1056" i="1" s="1"/>
  <c r="L1041" i="1" a="1"/>
  <c r="L1041" i="1" s="1"/>
  <c r="L1437" i="1" a="1"/>
  <c r="L1437" i="1" s="1"/>
  <c r="L1411" i="1" a="1"/>
  <c r="L1411" i="1" s="1"/>
  <c r="L1629" i="1" a="1"/>
  <c r="L1629" i="1" s="1"/>
  <c r="L2036" i="1" a="1"/>
  <c r="L2036" i="1" s="1"/>
  <c r="L2708" i="1" a="1"/>
  <c r="L2708" i="1" s="1"/>
  <c r="L2946" i="1" a="1"/>
  <c r="L2946" i="1" s="1"/>
  <c r="L753" i="1" a="1"/>
  <c r="L753" i="1" s="1"/>
  <c r="L1024" i="1" a="1"/>
  <c r="L1024" i="1" s="1"/>
  <c r="L1105" i="1" a="1"/>
  <c r="L1105" i="1" s="1"/>
  <c r="L1344" i="1" a="1"/>
  <c r="L1344" i="1" s="1"/>
  <c r="L2250" i="1" a="1"/>
  <c r="L2250" i="1" s="1"/>
  <c r="L2513" i="1" a="1"/>
  <c r="L2513" i="1" s="1"/>
  <c r="L2453" i="1" a="1"/>
  <c r="L2453" i="1" s="1"/>
  <c r="L423" i="1" a="1"/>
  <c r="L423" i="1" s="1"/>
  <c r="L1670" i="1" a="1"/>
  <c r="L1670" i="1" s="1"/>
  <c r="L2279" i="1" a="1"/>
  <c r="L2279" i="1" s="1"/>
  <c r="L2471" i="1" a="1"/>
  <c r="L2471" i="1" s="1"/>
  <c r="L1597" i="1" a="1"/>
  <c r="L1597" i="1" s="1"/>
  <c r="L942" i="1" a="1"/>
  <c r="L942" i="1" s="1"/>
  <c r="L1201" i="1" a="1"/>
  <c r="L1201" i="1" s="1"/>
  <c r="L327" i="1" a="1"/>
  <c r="L327" i="1" s="1"/>
  <c r="L36" i="1" a="1"/>
  <c r="L36" i="1" s="1"/>
  <c r="L412" i="1" a="1"/>
  <c r="L412" i="1" s="1"/>
  <c r="L2183" i="1" a="1"/>
  <c r="L2183" i="1" s="1"/>
  <c r="L2964" i="1" a="1"/>
  <c r="L2964" i="1" s="1"/>
  <c r="L2673" i="1" a="1"/>
  <c r="L2673" i="1" s="1"/>
  <c r="L2996" i="1" a="1"/>
  <c r="L2996" i="1" s="1"/>
  <c r="L2165" i="1" a="1"/>
  <c r="L2165" i="1" s="1"/>
  <c r="L2389" i="1" a="1"/>
  <c r="L2389" i="1" s="1"/>
  <c r="L104" i="1" a="1"/>
  <c r="L104" i="1" s="1"/>
  <c r="L35" i="1" a="1"/>
  <c r="L35" i="1" s="1"/>
  <c r="L487" i="1" a="1"/>
  <c r="L487" i="1" s="1"/>
  <c r="L892" i="1" a="1"/>
  <c r="L892" i="1" s="1"/>
  <c r="L975" i="1" a="1"/>
  <c r="L975" i="1" s="1"/>
  <c r="L945" i="1" a="1"/>
  <c r="L945" i="1" s="1"/>
  <c r="L1009" i="1" a="1"/>
  <c r="L1009" i="1" s="1"/>
  <c r="L1184" i="1" a="1"/>
  <c r="L1184" i="1" s="1"/>
  <c r="L1262" i="1" a="1"/>
  <c r="L1262" i="1" s="1"/>
  <c r="L1408" i="1" a="1"/>
  <c r="L1408" i="1" s="1"/>
  <c r="L1440" i="1" a="1"/>
  <c r="L1440" i="1" s="1"/>
  <c r="L1472" i="1" a="1"/>
  <c r="L1472" i="1" s="1"/>
  <c r="L1638" i="1" a="1"/>
  <c r="L1638" i="1" s="1"/>
  <c r="L1990" i="1" a="1"/>
  <c r="L1990" i="1" s="1"/>
  <c r="L2516" i="1" a="1"/>
  <c r="L2516" i="1" s="1"/>
  <c r="L623" i="1" a="1"/>
  <c r="L623" i="1" s="1"/>
  <c r="L1376" i="1" a="1"/>
  <c r="L1376" i="1" s="1"/>
  <c r="L1443" i="1" a="1"/>
  <c r="L1443" i="1" s="1"/>
  <c r="L1073" i="1" a="1"/>
  <c r="L1073" i="1" s="1"/>
  <c r="L1507" i="1" a="1"/>
  <c r="L1507" i="1" s="1"/>
  <c r="L2004" i="1" a="1"/>
  <c r="L2004" i="1" s="1"/>
  <c r="L2260" i="1" a="1"/>
  <c r="L2260" i="1" s="1"/>
  <c r="L2293" i="1" a="1"/>
  <c r="L2293" i="1" s="1"/>
  <c r="L2545" i="1" a="1"/>
  <c r="L2545" i="1" s="1"/>
  <c r="L2850" i="1" a="1"/>
  <c r="L2850" i="1" s="1"/>
  <c r="L719" i="1" a="1"/>
  <c r="L719" i="1" s="1"/>
  <c r="L1664" i="1" a="1"/>
  <c r="L1664" i="1" s="1"/>
  <c r="L1766" i="1" a="1"/>
  <c r="L1766" i="1" s="1"/>
  <c r="L2311" i="1" a="1"/>
  <c r="L2311" i="1" s="1"/>
  <c r="L2343" i="1" a="1"/>
  <c r="L2343" i="1" s="1"/>
  <c r="L2407" i="1" a="1"/>
  <c r="L2407" i="1" s="1"/>
  <c r="L103" i="1" a="1"/>
  <c r="L103" i="1" s="1"/>
  <c r="L2228" i="1" a="1"/>
  <c r="L2228" i="1" s="1"/>
  <c r="L209" i="1" a="1"/>
  <c r="L209" i="1" s="1"/>
  <c r="L86" i="1" a="1"/>
  <c r="L86" i="1" s="1"/>
  <c r="L430" i="1" a="1"/>
  <c r="L430" i="1" s="1"/>
  <c r="L1568" i="1" a="1"/>
  <c r="L1568" i="1" s="1"/>
  <c r="L815" i="1" a="1"/>
  <c r="L815" i="1" s="1"/>
  <c r="L2594" i="1" a="1"/>
  <c r="L2594" i="1" s="1"/>
  <c r="L2626" i="1" a="1"/>
  <c r="L2626" i="1" s="1"/>
  <c r="L2727" i="1" a="1"/>
  <c r="L2727" i="1" s="1"/>
  <c r="L2759" i="1" a="1"/>
  <c r="L2759" i="1" s="1"/>
  <c r="L199" i="1" a="1"/>
  <c r="L199" i="1" s="1"/>
  <c r="L550" i="1" a="1"/>
  <c r="L550" i="1" s="1"/>
  <c r="L657" i="1" a="1"/>
  <c r="L657" i="1" s="1"/>
  <c r="L846" i="1" a="1"/>
  <c r="L846" i="1" s="1"/>
  <c r="L878" i="1" a="1"/>
  <c r="L878" i="1" s="1"/>
  <c r="L1219" i="1" a="1"/>
  <c r="L1219" i="1" s="1"/>
  <c r="L1248" i="1" a="1"/>
  <c r="L1248" i="1" s="1"/>
  <c r="L1454" i="1" a="1"/>
  <c r="L1454" i="1" s="1"/>
  <c r="L1603" i="1" a="1"/>
  <c r="L1603" i="1" s="1"/>
  <c r="L1693" i="1" a="1"/>
  <c r="L1693" i="1" s="1"/>
  <c r="L1725" i="1" a="1"/>
  <c r="L1725" i="1" s="1"/>
  <c r="L1510" i="1" a="1"/>
  <c r="L1510" i="1" s="1"/>
  <c r="L1789" i="1" a="1"/>
  <c r="L1789" i="1" s="1"/>
  <c r="L2022" i="1" a="1"/>
  <c r="L2022" i="1" s="1"/>
  <c r="L1813" i="1" a="1"/>
  <c r="L1813" i="1" s="1"/>
  <c r="L1877" i="1" a="1"/>
  <c r="L1877" i="1" s="1"/>
  <c r="L2215" i="1" a="1"/>
  <c r="L2215" i="1" s="1"/>
  <c r="L2580" i="1" a="1"/>
  <c r="L2580" i="1" s="1"/>
  <c r="L2609" i="1" a="1"/>
  <c r="L2609" i="1" s="1"/>
  <c r="L2737" i="1" a="1"/>
  <c r="L2737" i="1" s="1"/>
  <c r="L2855" i="1" a="1"/>
  <c r="L2855" i="1" s="1"/>
  <c r="L2887" i="1" a="1"/>
  <c r="L2887" i="1" s="1"/>
  <c r="L2919" i="1" a="1"/>
  <c r="L2919" i="1" s="1"/>
  <c r="L2951" i="1" a="1"/>
  <c r="L2951" i="1" s="1"/>
  <c r="L2983" i="1" a="1"/>
  <c r="L2983" i="1" s="1"/>
  <c r="L3015" i="1" a="1"/>
  <c r="L3015" i="1" s="1"/>
  <c r="L3047" i="1" a="1"/>
  <c r="L3047" i="1" s="1"/>
  <c r="L924" i="1" a="1"/>
  <c r="L924" i="1" s="1"/>
  <c r="L1120" i="1" a="1"/>
  <c r="L1120" i="1" s="1"/>
  <c r="L1091" i="1" a="1"/>
  <c r="L1091" i="1" s="1"/>
  <c r="L1297" i="1" a="1"/>
  <c r="L1297" i="1" s="1"/>
  <c r="L2151" i="1" a="1"/>
  <c r="L2151" i="1" s="1"/>
  <c r="L2631" i="1" a="1"/>
  <c r="L2631" i="1" s="1"/>
  <c r="L3042" i="1" a="1"/>
  <c r="L3042" i="1" s="1"/>
  <c r="L1373" i="1" a="1"/>
  <c r="L1373" i="1" s="1"/>
  <c r="L1187" i="1" a="1"/>
  <c r="L1187" i="1" s="1"/>
  <c r="L1862" i="1" a="1"/>
  <c r="L1862" i="1" s="1"/>
  <c r="L2068" i="1" a="1"/>
  <c r="L2068" i="1" s="1"/>
  <c r="L2132" i="1" a="1"/>
  <c r="L2132" i="1" s="1"/>
  <c r="L2481" i="1" a="1"/>
  <c r="L2481" i="1" s="1"/>
  <c r="L2196" i="1" a="1"/>
  <c r="L2196" i="1" s="1"/>
  <c r="L305" i="1" a="1"/>
  <c r="L305" i="1" s="1"/>
  <c r="L1169" i="1" a="1"/>
  <c r="L1169" i="1" s="1"/>
  <c r="L2133" i="1" a="1"/>
  <c r="L2133" i="1" s="1"/>
  <c r="L2932" i="1" a="1"/>
  <c r="L2932" i="1" s="1"/>
  <c r="L774" i="1" a="1"/>
  <c r="L774" i="1" s="1"/>
  <c r="L168" i="1" a="1"/>
  <c r="L168" i="1" s="1"/>
  <c r="L625" i="1" a="1"/>
  <c r="L625" i="1" s="1"/>
  <c r="L1166" i="1" a="1"/>
  <c r="L1166" i="1" s="1"/>
  <c r="L1198" i="1" a="1"/>
  <c r="L1198" i="1" s="1"/>
  <c r="L1280" i="1" a="1"/>
  <c r="L1280" i="1" s="1"/>
  <c r="L1390" i="1" a="1"/>
  <c r="L1390" i="1" s="1"/>
  <c r="L1329" i="1" a="1"/>
  <c r="L1329" i="1" s="1"/>
  <c r="L1574" i="1" a="1"/>
  <c r="L1574" i="1" s="1"/>
  <c r="L2054" i="1" a="1"/>
  <c r="L2054" i="1" s="1"/>
  <c r="L2292" i="1" a="1"/>
  <c r="L2292" i="1" s="1"/>
  <c r="L2324" i="1" a="1"/>
  <c r="L2324" i="1" s="1"/>
  <c r="L2356" i="1" a="1"/>
  <c r="L2356" i="1" s="1"/>
  <c r="L2388" i="1" a="1"/>
  <c r="L2388" i="1" s="1"/>
  <c r="L2420" i="1" a="1"/>
  <c r="L2420" i="1" s="1"/>
  <c r="L2676" i="1" a="1"/>
  <c r="L2676" i="1" s="1"/>
  <c r="L2823" i="1" a="1"/>
  <c r="L2823" i="1" s="1"/>
  <c r="L328" i="1" a="1"/>
  <c r="L328" i="1" s="1"/>
  <c r="L1070" i="1" a="1"/>
  <c r="L1070" i="1" s="1"/>
  <c r="L1475" i="1" a="1"/>
  <c r="L1475" i="1" s="1"/>
  <c r="L2357" i="1" a="1"/>
  <c r="L2357" i="1" s="1"/>
  <c r="L2740" i="1" a="1"/>
  <c r="L2740" i="1" s="1"/>
  <c r="L2375" i="1" a="1"/>
  <c r="L2375" i="1" s="1"/>
  <c r="L2914" i="1" a="1"/>
  <c r="L2914" i="1" s="1"/>
  <c r="L2978" i="1" a="1"/>
  <c r="L2978" i="1" s="1"/>
  <c r="L264" i="1" a="1"/>
  <c r="L264" i="1" s="1"/>
  <c r="L391" i="1" a="1"/>
  <c r="L391" i="1" s="1"/>
  <c r="L497" i="1" a="1"/>
  <c r="L497" i="1" s="1"/>
  <c r="L1798" i="1" a="1"/>
  <c r="L1798" i="1" s="1"/>
  <c r="L3092" i="1" a="1"/>
  <c r="L3092" i="1" s="1"/>
  <c r="L3060" i="1" a="1"/>
  <c r="L3060" i="1" s="1"/>
  <c r="L2804" i="1" a="1"/>
  <c r="L2804" i="1" s="1"/>
  <c r="L2535" i="1" a="1"/>
  <c r="L2535" i="1" s="1"/>
  <c r="L2722" i="1" a="1"/>
  <c r="L2722" i="1" s="1"/>
  <c r="L2690" i="1" a="1"/>
  <c r="L2690" i="1" s="1"/>
  <c r="L2005" i="1" a="1"/>
  <c r="L2005" i="1" s="1"/>
  <c r="L849" i="1" a="1"/>
  <c r="L849" i="1" s="1"/>
  <c r="L1027" i="1" a="1"/>
  <c r="L1027" i="1" s="1"/>
  <c r="L45" i="1" a="1"/>
  <c r="L45" i="1" s="1"/>
  <c r="L1941" i="1" a="1"/>
  <c r="L1941" i="1" s="1"/>
  <c r="L14" i="1" a="1"/>
  <c r="L14" i="1" s="1"/>
  <c r="L2261" i="1" a="1"/>
  <c r="L2261" i="1" s="1"/>
  <c r="L263" i="1" a="1"/>
  <c r="L263" i="1" s="1"/>
  <c r="L814" i="1" a="1"/>
  <c r="L814" i="1" s="1"/>
  <c r="L232" i="1" a="1"/>
  <c r="L232" i="1" s="1"/>
  <c r="L296" i="1" a="1"/>
  <c r="L296" i="1" s="1"/>
  <c r="L433" i="1" a="1"/>
  <c r="L433" i="1" s="1"/>
  <c r="L582" i="1" a="1"/>
  <c r="L582" i="1" s="1"/>
  <c r="L646" i="1" a="1"/>
  <c r="L646" i="1" s="1"/>
  <c r="L911" i="1" a="1"/>
  <c r="L911" i="1" s="1"/>
  <c r="L1216" i="1" a="1"/>
  <c r="L1216" i="1" s="1"/>
  <c r="L1137" i="1" a="1"/>
  <c r="L1137" i="1" s="1"/>
  <c r="L1294" i="1" a="1"/>
  <c r="L1294" i="1" s="1"/>
  <c r="L1478" i="1" a="1"/>
  <c r="L1478" i="1" s="1"/>
  <c r="L1542" i="1" a="1"/>
  <c r="L1542" i="1" s="1"/>
  <c r="L1635" i="1" a="1"/>
  <c r="L1635" i="1" s="1"/>
  <c r="L2119" i="1" a="1"/>
  <c r="L2119" i="1" s="1"/>
  <c r="L2247" i="1" a="1"/>
  <c r="L2247" i="1" s="1"/>
  <c r="L2641" i="1" a="1"/>
  <c r="L2641" i="1" s="1"/>
  <c r="L2769" i="1" a="1"/>
  <c r="L2769" i="1" s="1"/>
  <c r="L2754" i="1" a="1"/>
  <c r="L2754" i="1" s="1"/>
  <c r="L454" i="1" a="1"/>
  <c r="L454" i="1" s="1"/>
  <c r="L559" i="1" a="1"/>
  <c r="L559" i="1" s="1"/>
  <c r="L655" i="1" a="1"/>
  <c r="L655" i="1" s="1"/>
  <c r="L1088" i="1" a="1"/>
  <c r="L1088" i="1" s="1"/>
  <c r="L1155" i="1" a="1"/>
  <c r="L1155" i="1" s="1"/>
  <c r="L1469" i="1" a="1"/>
  <c r="L1469" i="1" s="1"/>
  <c r="L1894" i="1" a="1"/>
  <c r="L1894" i="1" s="1"/>
  <c r="L2229" i="1" a="1"/>
  <c r="L2229" i="1" s="1"/>
  <c r="L2506" i="1" a="1"/>
  <c r="L2506" i="1" s="1"/>
  <c r="L2695" i="1" a="1"/>
  <c r="L2695" i="1" s="1"/>
  <c r="L3010" i="1" a="1"/>
  <c r="L3010" i="1" s="1"/>
  <c r="L81" i="1" a="1"/>
  <c r="L81" i="1" s="1"/>
  <c r="L2599" i="1" a="1"/>
  <c r="L2599" i="1" s="1"/>
  <c r="L200" i="1" a="1"/>
  <c r="L200" i="1" s="1"/>
  <c r="L455" i="1" a="1"/>
  <c r="L455" i="1" s="1"/>
  <c r="L721" i="1" a="1"/>
  <c r="L721" i="1" s="1"/>
  <c r="L1702" i="1" a="1"/>
  <c r="L1702" i="1" s="1"/>
  <c r="L527" i="1" a="1"/>
  <c r="L527" i="1" s="1"/>
  <c r="L1265" i="1" a="1"/>
  <c r="L1265" i="1" s="1"/>
  <c r="L1038" i="1" a="1"/>
  <c r="L1038" i="1" s="1"/>
  <c r="L1134" i="1" a="1"/>
  <c r="L1134" i="1" s="1"/>
  <c r="L2562" i="1" a="1"/>
  <c r="L2562" i="1" s="1"/>
  <c r="L2868" i="1" a="1"/>
  <c r="L2868" i="1" s="1"/>
  <c r="L2503" i="1" a="1"/>
  <c r="L2503" i="1" s="1"/>
  <c r="L2900" i="1" a="1"/>
  <c r="L2900" i="1" s="1"/>
  <c r="L3032" i="1" a="1"/>
  <c r="L3032" i="1" s="1"/>
  <c r="L3106" i="1" a="1"/>
  <c r="L3106" i="1" s="1"/>
  <c r="L177" i="1" a="1"/>
  <c r="L177" i="1" s="1"/>
  <c r="L113" i="1" a="1"/>
  <c r="L113" i="1" s="1"/>
  <c r="L231" i="1" a="1"/>
  <c r="L231" i="1" s="1"/>
  <c r="L614" i="1" a="1"/>
  <c r="L614" i="1" s="1"/>
  <c r="L678" i="1" a="1"/>
  <c r="L678" i="1" s="1"/>
  <c r="L913" i="1" a="1"/>
  <c r="L913" i="1" s="1"/>
  <c r="L943" i="1" a="1"/>
  <c r="L943" i="1" s="1"/>
  <c r="L1007" i="1" a="1"/>
  <c r="L1007" i="1" s="1"/>
  <c r="L977" i="1" a="1"/>
  <c r="L977" i="1" s="1"/>
  <c r="L1152" i="1" a="1"/>
  <c r="L1152" i="1" s="1"/>
  <c r="L1358" i="1" a="1"/>
  <c r="L1358" i="1" s="1"/>
  <c r="L1283" i="1" a="1"/>
  <c r="L1283" i="1" s="1"/>
  <c r="L1536" i="1" a="1"/>
  <c r="L1536" i="1" s="1"/>
  <c r="L1926" i="1" a="1"/>
  <c r="L1926" i="1" s="1"/>
  <c r="L1757" i="1" a="1"/>
  <c r="L1757" i="1" s="1"/>
  <c r="L2055" i="1" a="1"/>
  <c r="L2055" i="1" s="1"/>
  <c r="L2087" i="1" a="1"/>
  <c r="L2087" i="1" s="1"/>
  <c r="L2612" i="1" a="1"/>
  <c r="L2612" i="1" s="1"/>
  <c r="L2484" i="1" a="1"/>
  <c r="L2484" i="1" s="1"/>
  <c r="L2548" i="1" a="1"/>
  <c r="L2548" i="1" s="1"/>
  <c r="L2658" i="1" a="1"/>
  <c r="L2658" i="1" s="1"/>
  <c r="L3059" i="1" a="1"/>
  <c r="L3059" i="1" s="1"/>
  <c r="L3091" i="1" a="1"/>
  <c r="L3091" i="1" s="1"/>
  <c r="L2833" i="1" a="1"/>
  <c r="L2833" i="1" s="1"/>
  <c r="L2865" i="1" a="1"/>
  <c r="L2865" i="1" s="1"/>
  <c r="L2897" i="1" a="1"/>
  <c r="L2897" i="1" s="1"/>
  <c r="L2929" i="1" a="1"/>
  <c r="L2929" i="1" s="1"/>
  <c r="L2961" i="1" a="1"/>
  <c r="L2961" i="1" s="1"/>
  <c r="L2993" i="1" a="1"/>
  <c r="L2993" i="1" s="1"/>
  <c r="L3025" i="1" a="1"/>
  <c r="L3025" i="1" s="1"/>
  <c r="L3057" i="1" a="1"/>
  <c r="L3057" i="1" s="1"/>
  <c r="L3089" i="1" a="1"/>
  <c r="L3089" i="1" s="1"/>
  <c r="L295" i="1" a="1"/>
  <c r="L295" i="1" s="1"/>
  <c r="L591" i="1" a="1"/>
  <c r="L591" i="1" s="1"/>
  <c r="L518" i="1" a="1"/>
  <c r="L518" i="1" s="1"/>
  <c r="L529" i="1" a="1"/>
  <c r="L529" i="1" s="1"/>
  <c r="L751" i="1" a="1"/>
  <c r="L751" i="1" s="1"/>
  <c r="L1734" i="1" a="1"/>
  <c r="L1734" i="1" s="1"/>
  <c r="L1539" i="1" a="1"/>
  <c r="L1539" i="1" s="1"/>
  <c r="L2100" i="1" a="1"/>
  <c r="L2100" i="1" s="1"/>
  <c r="L2421" i="1" a="1"/>
  <c r="L2421" i="1" s="1"/>
  <c r="L879" i="1" a="1"/>
  <c r="L879" i="1" s="1"/>
  <c r="L817" i="1" a="1"/>
  <c r="L817" i="1" s="1"/>
  <c r="L1661" i="1" a="1"/>
  <c r="L1661" i="1" s="1"/>
  <c r="L1600" i="1" a="1"/>
  <c r="L1600" i="1" s="1"/>
  <c r="L2069" i="1" a="1"/>
  <c r="L2069" i="1" s="1"/>
  <c r="L486" i="1" a="1"/>
  <c r="L486" i="1" s="1"/>
  <c r="L241" i="1" a="1"/>
  <c r="L241" i="1" s="1"/>
  <c r="L2663" i="1" a="1"/>
  <c r="L2663" i="1" s="1"/>
  <c r="L1233" i="1" a="1"/>
  <c r="L1233" i="1" s="1"/>
  <c r="L2037" i="1" a="1"/>
  <c r="L2037" i="1" s="1"/>
  <c r="L2818" i="1" a="1"/>
  <c r="L2818" i="1" s="1"/>
  <c r="L785" i="1" a="1"/>
  <c r="L785" i="1" s="1"/>
  <c r="L1632" i="1" a="1"/>
  <c r="L1632" i="1" s="1"/>
  <c r="L783" i="1" a="1"/>
  <c r="L783" i="1" s="1"/>
  <c r="L2439" i="1" a="1"/>
  <c r="L2439" i="1" s="1"/>
  <c r="L2567" i="1" a="1"/>
  <c r="L2567" i="1" s="1"/>
  <c r="L116" i="1" a="1"/>
  <c r="L116" i="1" s="1"/>
  <c r="L456" i="1" a="1"/>
  <c r="L456" i="1" s="1"/>
  <c r="L633" i="1" a="1"/>
  <c r="L633" i="1" s="1"/>
  <c r="L750" i="1" a="1"/>
  <c r="L750" i="1" s="1"/>
  <c r="L987" i="1" a="1"/>
  <c r="L987" i="1" s="1"/>
  <c r="L1100" i="1" a="1"/>
  <c r="L1100" i="1" s="1"/>
  <c r="L1164" i="1" a="1"/>
  <c r="L1164" i="1" s="1"/>
  <c r="L1196" i="1" a="1"/>
  <c r="L1196" i="1" s="1"/>
  <c r="L1388" i="1" a="1"/>
  <c r="L1388" i="1" s="1"/>
  <c r="L1420" i="1" a="1"/>
  <c r="L1420" i="1" s="1"/>
  <c r="L1452" i="1" a="1"/>
  <c r="L1452" i="1" s="1"/>
  <c r="L1484" i="1" a="1"/>
  <c r="L1484" i="1" s="1"/>
  <c r="L1486" i="1" a="1"/>
  <c r="L1486" i="1" s="1"/>
  <c r="L1715" i="1" a="1"/>
  <c r="L1715" i="1" s="1"/>
  <c r="L1747" i="1" a="1"/>
  <c r="L1747" i="1" s="1"/>
  <c r="L1779" i="1" a="1"/>
  <c r="L1779" i="1" s="1"/>
  <c r="L1701" i="1" a="1"/>
  <c r="L1701" i="1" s="1"/>
  <c r="L2585" i="1" a="1"/>
  <c r="L2585" i="1" s="1"/>
  <c r="L2528" i="1" a="1"/>
  <c r="L2528" i="1" s="1"/>
  <c r="L2713" i="1" a="1"/>
  <c r="L2713" i="1" s="1"/>
  <c r="L2771" i="1" a="1"/>
  <c r="L2771" i="1" s="1"/>
  <c r="L2670" i="1" a="1"/>
  <c r="L2670" i="1" s="1"/>
  <c r="L441" i="1" a="1"/>
  <c r="L441" i="1" s="1"/>
  <c r="L571" i="1" a="1"/>
  <c r="L571" i="1" s="1"/>
  <c r="L1081" i="1" a="1"/>
  <c r="L1081" i="1" s="1"/>
  <c r="L1103" i="1" a="1"/>
  <c r="L1103" i="1" s="1"/>
  <c r="L1806" i="1" a="1"/>
  <c r="L1806" i="1" s="1"/>
  <c r="L1824" i="1" a="1"/>
  <c r="L1824" i="1" s="1"/>
  <c r="L3044" i="1" a="1"/>
  <c r="L3044" i="1" s="1"/>
  <c r="L2926" i="1" a="1"/>
  <c r="L2926" i="1" s="1"/>
  <c r="L343" i="1" a="1"/>
  <c r="L343" i="1" s="1"/>
  <c r="L603" i="1" a="1"/>
  <c r="L603" i="1" s="1"/>
  <c r="L1445" i="1" a="1"/>
  <c r="L1445" i="1" s="1"/>
  <c r="L2194" i="1" a="1"/>
  <c r="L2194" i="1" s="1"/>
  <c r="L2333" i="1" a="1"/>
  <c r="L2333" i="1" s="1"/>
  <c r="L2272" i="1" a="1"/>
  <c r="L2272" i="1" s="1"/>
  <c r="L345" i="1" a="1"/>
  <c r="L345" i="1" s="1"/>
  <c r="L1270" i="1" a="1"/>
  <c r="L1270" i="1" s="1"/>
  <c r="L424" i="1" a="1"/>
  <c r="L424" i="1" s="1"/>
  <c r="L763" i="1" a="1"/>
  <c r="L763" i="1" s="1"/>
  <c r="L795" i="1" a="1"/>
  <c r="L795" i="1" s="1"/>
  <c r="L90" i="1" a="1"/>
  <c r="L90" i="1" s="1"/>
  <c r="L1039" i="1" a="1"/>
  <c r="L1039" i="1" s="1"/>
  <c r="L1135" i="1" a="1"/>
  <c r="L1135" i="1" s="1"/>
  <c r="L1455" i="1" a="1"/>
  <c r="L1455" i="1" s="1"/>
  <c r="L1068" i="1" a="1"/>
  <c r="L1068" i="1" s="1"/>
  <c r="L2649" i="1" a="1"/>
  <c r="L2649" i="1" s="1"/>
  <c r="L2141" i="1" a="1"/>
  <c r="L2141" i="1" s="1"/>
  <c r="L2777" i="1" a="1"/>
  <c r="L2777" i="1" s="1"/>
  <c r="L2835" i="1" a="1"/>
  <c r="L2835" i="1" s="1"/>
  <c r="L2867" i="1" a="1"/>
  <c r="L2867" i="1" s="1"/>
  <c r="L2899" i="1" a="1"/>
  <c r="L2899" i="1" s="1"/>
  <c r="L2931" i="1" a="1"/>
  <c r="L2931" i="1" s="1"/>
  <c r="L2963" i="1" a="1"/>
  <c r="L2963" i="1" s="1"/>
  <c r="L2995" i="1" a="1"/>
  <c r="L2995" i="1" s="1"/>
  <c r="L3027" i="1" a="1"/>
  <c r="L3027" i="1" s="1"/>
  <c r="L2734" i="1" a="1"/>
  <c r="L2734" i="1" s="1"/>
  <c r="L57" i="1" a="1"/>
  <c r="L57" i="1" s="1"/>
  <c r="L462" i="1" a="1"/>
  <c r="L462" i="1" s="1"/>
  <c r="L1327" i="1" a="1"/>
  <c r="L1327" i="1" s="1"/>
  <c r="L1228" i="1" a="1"/>
  <c r="L1228" i="1" s="1"/>
  <c r="L1519" i="1" a="1"/>
  <c r="L1519" i="1" s="1"/>
  <c r="L1273" i="1" a="1"/>
  <c r="L1273" i="1" s="1"/>
  <c r="L1541" i="1" a="1"/>
  <c r="L1541" i="1" s="1"/>
  <c r="L1870" i="1" a="1"/>
  <c r="L1870" i="1" s="1"/>
  <c r="L761" i="1" a="1"/>
  <c r="L761" i="1" s="1"/>
  <c r="L825" i="1" a="1"/>
  <c r="L825" i="1" s="1"/>
  <c r="L936" i="1" a="1"/>
  <c r="L936" i="1" s="1"/>
  <c r="L1305" i="1" a="1"/>
  <c r="L1305" i="1" s="1"/>
  <c r="L1669" i="1" a="1"/>
  <c r="L1669" i="1" s="1"/>
  <c r="L1337" i="1" a="1"/>
  <c r="L1337" i="1" s="1"/>
  <c r="L3086" i="1" a="1"/>
  <c r="L3086" i="1" s="1"/>
  <c r="L1605" i="1" a="1"/>
  <c r="L1605" i="1" s="1"/>
  <c r="L218" i="1" a="1"/>
  <c r="L218" i="1" s="1"/>
  <c r="L667" i="1" a="1"/>
  <c r="L667" i="1" s="1"/>
  <c r="L2707" i="1" a="1"/>
  <c r="L2707" i="1" s="1"/>
  <c r="L2003" i="1" a="1"/>
  <c r="L2003" i="1" s="1"/>
  <c r="L2237" i="1" a="1"/>
  <c r="L2237" i="1" s="1"/>
  <c r="L2269" i="1" a="1"/>
  <c r="L2269" i="1" s="1"/>
  <c r="L121" i="1" a="1"/>
  <c r="L121" i="1" s="1"/>
  <c r="L346" i="1" a="1"/>
  <c r="L346" i="1" s="1"/>
  <c r="L776" i="1" a="1"/>
  <c r="L776" i="1" s="1"/>
  <c r="L1174" i="1" a="1"/>
  <c r="L1174" i="1" s="1"/>
  <c r="L520" i="1" a="1"/>
  <c r="L520" i="1" s="1"/>
  <c r="L471" i="1" a="1"/>
  <c r="L471" i="1" s="1"/>
  <c r="L558" i="1" a="1"/>
  <c r="L558" i="1" s="1"/>
  <c r="L712" i="1" a="1"/>
  <c r="L712" i="1" s="1"/>
  <c r="L808" i="1" a="1"/>
  <c r="L808" i="1" s="1"/>
  <c r="L872" i="1" a="1"/>
  <c r="L872" i="1" s="1"/>
  <c r="L1238" i="1" a="1"/>
  <c r="L1238" i="1" s="1"/>
  <c r="L1359" i="1" a="1"/>
  <c r="L1359" i="1" s="1"/>
  <c r="L1366" i="1" a="1"/>
  <c r="L1366" i="1" s="1"/>
  <c r="L1582" i="1" a="1"/>
  <c r="L1582" i="1" s="1"/>
  <c r="L1647" i="1" a="1"/>
  <c r="L1647" i="1" s="1"/>
  <c r="L1518" i="1" a="1"/>
  <c r="L1518" i="1" s="1"/>
  <c r="L1550" i="1" a="1"/>
  <c r="L1550" i="1" s="1"/>
  <c r="L1843" i="1" a="1"/>
  <c r="L1843" i="1" s="1"/>
  <c r="L1765" i="1" a="1"/>
  <c r="L1765" i="1" s="1"/>
  <c r="L2067" i="1" a="1"/>
  <c r="L2067" i="1" s="1"/>
  <c r="L2304" i="1" a="1"/>
  <c r="L2304" i="1" s="1"/>
  <c r="L2336" i="1" a="1"/>
  <c r="L2336" i="1" s="1"/>
  <c r="L2368" i="1" a="1"/>
  <c r="L2368" i="1" s="1"/>
  <c r="L2400" i="1" a="1"/>
  <c r="L2400" i="1" s="1"/>
  <c r="L2098" i="1" a="1"/>
  <c r="L2098" i="1" s="1"/>
  <c r="L2560" i="1" a="1"/>
  <c r="L2560" i="1" s="1"/>
  <c r="L2745" i="1" a="1"/>
  <c r="L2745" i="1" s="1"/>
  <c r="L154" i="1" a="1"/>
  <c r="L154" i="1" s="1"/>
  <c r="L276" i="1" a="1"/>
  <c r="L276" i="1" s="1"/>
  <c r="L84" i="1" a="1"/>
  <c r="L84" i="1" s="1"/>
  <c r="L1049" i="1" a="1"/>
  <c r="L1049" i="1" s="1"/>
  <c r="L1551" i="1" a="1"/>
  <c r="L1551" i="1" s="1"/>
  <c r="L1678" i="1" a="1"/>
  <c r="L1678" i="1" s="1"/>
  <c r="L2016" i="1" a="1"/>
  <c r="L2016" i="1" s="1"/>
  <c r="L2259" i="1" a="1"/>
  <c r="L2259" i="1" s="1"/>
  <c r="L2397" i="1" a="1"/>
  <c r="L2397" i="1" s="1"/>
  <c r="L2355" i="1" a="1"/>
  <c r="L2355" i="1" s="1"/>
  <c r="L2419" i="1" a="1"/>
  <c r="L2419" i="1" s="1"/>
  <c r="L2990" i="1" a="1"/>
  <c r="L2990" i="1" s="1"/>
  <c r="L2958" i="1" a="1"/>
  <c r="L2958" i="1" s="1"/>
  <c r="L473" i="1" a="1"/>
  <c r="L473" i="1" s="1"/>
  <c r="L2112" i="1" a="1"/>
  <c r="L2112" i="1" s="1"/>
  <c r="L439" i="1" a="1"/>
  <c r="L439" i="1" s="1"/>
  <c r="L537" i="1" a="1"/>
  <c r="L537" i="1" s="1"/>
  <c r="L407" i="1" a="1"/>
  <c r="L407" i="1" s="1"/>
  <c r="L1888" i="1" a="1"/>
  <c r="L1888" i="1" s="1"/>
  <c r="L2521" i="1" a="1"/>
  <c r="L2521" i="1" s="1"/>
  <c r="L2048" i="1" a="1"/>
  <c r="L2048" i="1" s="1"/>
  <c r="L889" i="1" a="1"/>
  <c r="L889" i="1" s="1"/>
  <c r="L1260" i="1" a="1"/>
  <c r="L1260" i="1" s="1"/>
  <c r="L2429" i="1" a="1"/>
  <c r="L2429" i="1" s="1"/>
  <c r="L891" i="1" a="1"/>
  <c r="L891" i="1" s="1"/>
  <c r="L212" i="1" a="1"/>
  <c r="L212" i="1" s="1"/>
  <c r="L1036" i="1" a="1"/>
  <c r="L1036" i="1" s="1"/>
  <c r="L1612" i="1" a="1"/>
  <c r="L1612" i="1" s="1"/>
  <c r="L2451" i="1" a="1"/>
  <c r="L2451" i="1" s="1"/>
  <c r="L2739" i="1" a="1"/>
  <c r="L2739" i="1" s="1"/>
  <c r="L250" i="1" a="1"/>
  <c r="L250" i="1" s="1"/>
  <c r="L378" i="1" a="1"/>
  <c r="L378" i="1" s="1"/>
  <c r="L953" i="1" a="1"/>
  <c r="L953" i="1" s="1"/>
  <c r="L89" i="1" a="1"/>
  <c r="L89" i="1" s="1"/>
  <c r="L244" i="1" a="1"/>
  <c r="L244" i="1" s="1"/>
  <c r="L409" i="1" a="1"/>
  <c r="L409" i="1" s="1"/>
  <c r="L488" i="1" a="1"/>
  <c r="L488" i="1" s="1"/>
  <c r="L622" i="1" a="1"/>
  <c r="L622" i="1" s="1"/>
  <c r="L985" i="1" a="1"/>
  <c r="L985" i="1" s="1"/>
  <c r="L1302" i="1" a="1"/>
  <c r="L1302" i="1" s="1"/>
  <c r="L1853" i="1" a="1"/>
  <c r="L1853" i="1" s="1"/>
  <c r="L1934" i="1" a="1"/>
  <c r="L1934" i="1" s="1"/>
  <c r="L2109" i="1" a="1"/>
  <c r="L2109" i="1" s="1"/>
  <c r="L2099" i="1" a="1"/>
  <c r="L2099" i="1" s="1"/>
  <c r="L2386" i="1" a="1"/>
  <c r="L2386" i="1" s="1"/>
  <c r="L2766" i="1" a="1"/>
  <c r="L2766" i="1" s="1"/>
  <c r="L2841" i="1" a="1"/>
  <c r="L2841" i="1" s="1"/>
  <c r="L2873" i="1" a="1"/>
  <c r="L2873" i="1" s="1"/>
  <c r="L2905" i="1" a="1"/>
  <c r="L2905" i="1" s="1"/>
  <c r="L2937" i="1" a="1"/>
  <c r="L2937" i="1" s="1"/>
  <c r="L2969" i="1" a="1"/>
  <c r="L2969" i="1" s="1"/>
  <c r="L3001" i="1" a="1"/>
  <c r="L3001" i="1" s="1"/>
  <c r="L3033" i="1" a="1"/>
  <c r="L3033" i="1" s="1"/>
  <c r="L3065" i="1" a="1"/>
  <c r="L3065" i="1" s="1"/>
  <c r="L3097" i="1" a="1"/>
  <c r="L3097" i="1" s="1"/>
  <c r="L180" i="1" a="1"/>
  <c r="L180" i="1" s="1"/>
  <c r="L590" i="1" a="1"/>
  <c r="L590" i="1" s="1"/>
  <c r="L857" i="1" a="1"/>
  <c r="L857" i="1" s="1"/>
  <c r="L982" i="1" a="1"/>
  <c r="L982" i="1" s="1"/>
  <c r="L904" i="1" a="1"/>
  <c r="L904" i="1" s="1"/>
  <c r="L1241" i="1" a="1"/>
  <c r="L1241" i="1" s="1"/>
  <c r="L1742" i="1" a="1"/>
  <c r="L1742" i="1" s="1"/>
  <c r="L1966" i="1" a="1"/>
  <c r="L1966" i="1" s="1"/>
  <c r="L2080" i="1" a="1"/>
  <c r="L2080" i="1" s="1"/>
  <c r="L2240" i="1" a="1"/>
  <c r="L2240" i="1" s="1"/>
  <c r="L1046" i="1" a="1"/>
  <c r="L1046" i="1" s="1"/>
  <c r="L1696" i="1" a="1"/>
  <c r="L1696" i="1" s="1"/>
  <c r="L2062" i="1" a="1"/>
  <c r="L2062" i="1" s="1"/>
  <c r="L2195" i="1" a="1"/>
  <c r="L2195" i="1" s="1"/>
  <c r="L552" i="1" a="1"/>
  <c r="L552" i="1" s="1"/>
  <c r="L1580" i="1" a="1"/>
  <c r="L1580" i="1" s="1"/>
  <c r="L2013" i="1" a="1"/>
  <c r="L2013" i="1" s="1"/>
  <c r="L2461" i="1" a="1"/>
  <c r="L2461" i="1" s="1"/>
  <c r="L2030" i="1" a="1"/>
  <c r="L2030" i="1" s="1"/>
  <c r="L1000" i="1" a="1"/>
  <c r="L1000" i="1" s="1"/>
  <c r="L1145" i="1" a="1"/>
  <c r="L1145" i="1" s="1"/>
  <c r="L1728" i="1" a="1"/>
  <c r="L1728" i="1" s="1"/>
  <c r="L1792" i="1" a="1"/>
  <c r="L1792" i="1" s="1"/>
  <c r="L1676" i="1" a="1"/>
  <c r="L1676" i="1" s="1"/>
  <c r="L1971" i="1" a="1"/>
  <c r="L1971" i="1" s="1"/>
  <c r="L2547" i="1" a="1"/>
  <c r="L2547" i="1" s="1"/>
  <c r="L410" i="1" a="1"/>
  <c r="L410" i="1" s="1"/>
  <c r="L1821" i="1" a="1"/>
  <c r="L1821" i="1" s="1"/>
  <c r="L392" i="1" a="1"/>
  <c r="L392" i="1" s="1"/>
  <c r="L744" i="1" a="1"/>
  <c r="L744" i="1" s="1"/>
  <c r="L822" i="1" a="1"/>
  <c r="L822" i="1" s="1"/>
  <c r="L886" i="1" a="1"/>
  <c r="L886" i="1" s="1"/>
  <c r="L955" i="1" a="1"/>
  <c r="L955" i="1" s="1"/>
  <c r="L1206" i="1" a="1"/>
  <c r="L1206" i="1" s="1"/>
  <c r="L1614" i="1" a="1"/>
  <c r="L1614" i="1" s="1"/>
  <c r="L1516" i="1" a="1"/>
  <c r="L1516" i="1" s="1"/>
  <c r="L1548" i="1" a="1"/>
  <c r="L1548" i="1" s="1"/>
  <c r="L1583" i="1" a="1"/>
  <c r="L1583" i="1" s="1"/>
  <c r="L1430" i="1" a="1"/>
  <c r="L1430" i="1" s="1"/>
  <c r="L2450" i="1" a="1"/>
  <c r="L2450" i="1" s="1"/>
  <c r="L2482" i="1" a="1"/>
  <c r="L2482" i="1" s="1"/>
  <c r="L2592" i="1" a="1"/>
  <c r="L2592" i="1" s="1"/>
  <c r="L2803" i="1" a="1"/>
  <c r="L2803" i="1" s="1"/>
  <c r="L3071" i="1" a="1"/>
  <c r="L3071" i="1" s="1"/>
  <c r="L3103" i="1" a="1"/>
  <c r="L3103" i="1" s="1"/>
  <c r="L311" i="1" a="1"/>
  <c r="L311" i="1" s="1"/>
  <c r="L281" i="1" a="1"/>
  <c r="L281" i="1" s="1"/>
  <c r="L539" i="1" a="1"/>
  <c r="L539" i="1" s="1"/>
  <c r="L968" i="1" a="1"/>
  <c r="L968" i="1" s="1"/>
  <c r="L1071" i="1" a="1"/>
  <c r="L1071" i="1" s="1"/>
  <c r="L1295" i="1" a="1"/>
  <c r="L1295" i="1" s="1"/>
  <c r="L1838" i="1" a="1"/>
  <c r="L1838" i="1" s="1"/>
  <c r="L1710" i="1" a="1"/>
  <c r="L1710" i="1" s="1"/>
  <c r="L2130" i="1" a="1"/>
  <c r="L2130" i="1" s="1"/>
  <c r="L2553" i="1" a="1"/>
  <c r="L2553" i="1" s="1"/>
  <c r="L2798" i="1" a="1"/>
  <c r="L2798" i="1" s="1"/>
  <c r="L680" i="1" a="1"/>
  <c r="L680" i="1" s="1"/>
  <c r="L648" i="1" a="1"/>
  <c r="L648" i="1" s="1"/>
  <c r="L729" i="1" a="1"/>
  <c r="L729" i="1" s="1"/>
  <c r="L1487" i="1" a="1"/>
  <c r="L1487" i="1" s="1"/>
  <c r="L1998" i="1" a="1"/>
  <c r="L1998" i="1" s="1"/>
  <c r="L2176" i="1" a="1"/>
  <c r="L2176" i="1" s="1"/>
  <c r="L2365" i="1" a="1"/>
  <c r="L2365" i="1" s="1"/>
  <c r="L21" i="1" a="1"/>
  <c r="L21" i="1" s="1"/>
  <c r="L665" i="1" a="1"/>
  <c r="L665" i="1" s="1"/>
  <c r="L2675" i="1" a="1"/>
  <c r="L2675" i="1" s="1"/>
  <c r="L2848" i="1" a="1"/>
  <c r="L2848" i="1" s="1"/>
  <c r="L601" i="1" a="1"/>
  <c r="L601" i="1" s="1"/>
  <c r="L654" i="1" a="1"/>
  <c r="L654" i="1" s="1"/>
  <c r="L859" i="1" a="1"/>
  <c r="L859" i="1" s="1"/>
  <c r="L616" i="1" a="1"/>
  <c r="L616" i="1" s="1"/>
  <c r="L58" i="1" a="1"/>
  <c r="L58" i="1" s="1"/>
  <c r="L2162" i="1" a="1"/>
  <c r="L2162" i="1" s="1"/>
  <c r="L2617" i="1" a="1"/>
  <c r="L2617" i="1" s="1"/>
  <c r="L1907" i="1" a="1"/>
  <c r="L1907" i="1" s="1"/>
  <c r="L1939" i="1" a="1"/>
  <c r="L1939" i="1" s="1"/>
  <c r="L2912" i="1" a="1"/>
  <c r="L2912" i="1" s="1"/>
  <c r="L2976" i="1" a="1"/>
  <c r="L2976" i="1" s="1"/>
  <c r="L3008" i="1" a="1"/>
  <c r="L3008" i="1" s="1"/>
  <c r="L19" i="1" a="1"/>
  <c r="L19" i="1" s="1"/>
  <c r="L1398" i="1" a="1"/>
  <c r="L1398" i="1" s="1"/>
  <c r="L185" i="1" a="1"/>
  <c r="L185" i="1" s="1"/>
  <c r="L314" i="1" a="1"/>
  <c r="L314" i="1" s="1"/>
  <c r="L921" i="1" a="1"/>
  <c r="L921" i="1" s="1"/>
  <c r="L1017" i="1" a="1"/>
  <c r="L1017" i="1" s="1"/>
  <c r="L1917" i="1" a="1"/>
  <c r="L1917" i="1" s="1"/>
  <c r="L1885" i="1" a="1"/>
  <c r="L1885" i="1" s="1"/>
  <c r="L1797" i="1" a="1"/>
  <c r="L1797" i="1" s="1"/>
  <c r="L2432" i="1" a="1"/>
  <c r="L2432" i="1" s="1"/>
  <c r="L2464" i="1" a="1"/>
  <c r="L2464" i="1" s="1"/>
  <c r="L2496" i="1" a="1"/>
  <c r="L2496" i="1" s="1"/>
  <c r="L2809" i="1" a="1"/>
  <c r="L2809" i="1" s="1"/>
  <c r="L282" i="1" a="1"/>
  <c r="L282" i="1" s="1"/>
  <c r="L249" i="1" a="1"/>
  <c r="L249" i="1" s="1"/>
  <c r="L686" i="1" a="1"/>
  <c r="L686" i="1" s="1"/>
  <c r="L635" i="1" a="1"/>
  <c r="L635" i="1" s="1"/>
  <c r="L918" i="1" a="1"/>
  <c r="L918" i="1" s="1"/>
  <c r="L1167" i="1" a="1"/>
  <c r="L1167" i="1" s="1"/>
  <c r="L1292" i="1" a="1"/>
  <c r="L1292" i="1" s="1"/>
  <c r="L1760" i="1" a="1"/>
  <c r="L1760" i="1" s="1"/>
  <c r="L2291" i="1" a="1"/>
  <c r="L2291" i="1" s="1"/>
  <c r="L2830" i="1" a="1"/>
  <c r="L2830" i="1" s="1"/>
  <c r="L3022" i="1" a="1"/>
  <c r="L3022" i="1" s="1"/>
  <c r="L3054" i="1" a="1"/>
  <c r="L3054" i="1" s="1"/>
  <c r="L793" i="1" a="1"/>
  <c r="L793" i="1" s="1"/>
  <c r="L1509" i="1" a="1"/>
  <c r="L1509" i="1" s="1"/>
  <c r="L2226" i="1" a="1"/>
  <c r="L2226" i="1" s="1"/>
  <c r="L2489" i="1" a="1"/>
  <c r="L2489" i="1" s="1"/>
  <c r="L1413" i="1" a="1"/>
  <c r="L1413" i="1" s="1"/>
  <c r="L1263" i="1" a="1"/>
  <c r="L1263" i="1" s="1"/>
  <c r="L2045" i="1" a="1"/>
  <c r="L2045" i="1" s="1"/>
  <c r="L2205" i="1" a="1"/>
  <c r="L2205" i="1" s="1"/>
  <c r="L2144" i="1" a="1"/>
  <c r="L2144" i="1" s="1"/>
  <c r="L2077" i="1" a="1"/>
  <c r="L2077" i="1" s="1"/>
  <c r="L569" i="1" a="1"/>
  <c r="L569" i="1" s="1"/>
  <c r="L1984" i="1" a="1"/>
  <c r="L1984" i="1" s="1"/>
  <c r="L12" i="1" a="1"/>
  <c r="L12" i="1" s="1"/>
  <c r="L1356" i="1" a="1"/>
  <c r="L1356" i="1" s="1"/>
  <c r="L2131" i="1" a="1"/>
  <c r="L2131" i="1" s="1"/>
  <c r="L148" i="1" a="1"/>
  <c r="L148" i="1" s="1"/>
  <c r="L153" i="1" a="1"/>
  <c r="L153" i="1" s="1"/>
  <c r="L308" i="1" a="1"/>
  <c r="L308" i="1" s="1"/>
  <c r="L340" i="1" a="1"/>
  <c r="L340" i="1" s="1"/>
  <c r="L360" i="1" a="1"/>
  <c r="L360" i="1" s="1"/>
  <c r="L526" i="1" a="1"/>
  <c r="L526" i="1" s="1"/>
  <c r="L718" i="1" a="1"/>
  <c r="L718" i="1" s="1"/>
  <c r="L840" i="1" a="1"/>
  <c r="L840" i="1" s="1"/>
  <c r="L854" i="1" a="1"/>
  <c r="L854" i="1" s="1"/>
  <c r="L923" i="1" a="1"/>
  <c r="L923" i="1" s="1"/>
  <c r="L1334" i="1" a="1"/>
  <c r="L1334" i="1" s="1"/>
  <c r="L1646" i="1" a="1"/>
  <c r="L1646" i="1" s="1"/>
  <c r="L1462" i="1" a="1"/>
  <c r="L1462" i="1" s="1"/>
  <c r="L1811" i="1" a="1"/>
  <c r="L1811" i="1" s="1"/>
  <c r="L1875" i="1" a="1"/>
  <c r="L1875" i="1" s="1"/>
  <c r="L1733" i="1" a="1"/>
  <c r="L1733" i="1" s="1"/>
  <c r="L2290" i="1" a="1"/>
  <c r="L2290" i="1" s="1"/>
  <c r="L2322" i="1" a="1"/>
  <c r="L2322" i="1" s="1"/>
  <c r="L2354" i="1" a="1"/>
  <c r="L2354" i="1" s="1"/>
  <c r="L2624" i="1" a="1"/>
  <c r="L2624" i="1" s="1"/>
  <c r="L2418" i="1" a="1"/>
  <c r="L2418" i="1" s="1"/>
  <c r="L375" i="1" a="1"/>
  <c r="L375" i="1" s="1"/>
  <c r="L584" i="1" a="1"/>
  <c r="L584" i="1" s="1"/>
  <c r="L494" i="1" a="1"/>
  <c r="L494" i="1" s="1"/>
  <c r="L1199" i="1" a="1"/>
  <c r="L1199" i="1" s="1"/>
  <c r="L1902" i="1" a="1"/>
  <c r="L1902" i="1" s="1"/>
  <c r="L1573" i="1" a="1"/>
  <c r="L1573" i="1" s="1"/>
  <c r="L1949" i="1" a="1"/>
  <c r="L1949" i="1" s="1"/>
  <c r="L1774" i="1" a="1"/>
  <c r="L1774" i="1" s="1"/>
  <c r="L2208" i="1" a="1"/>
  <c r="L2208" i="1" s="1"/>
  <c r="L2227" i="1" a="1"/>
  <c r="L2227" i="1" s="1"/>
  <c r="L2862" i="1" a="1"/>
  <c r="L2862" i="1" s="1"/>
  <c r="L186" i="1" a="1"/>
  <c r="L186" i="1" s="1"/>
  <c r="L377" i="1" a="1"/>
  <c r="L377" i="1" s="1"/>
  <c r="L699" i="1" a="1"/>
  <c r="L699" i="1" s="1"/>
  <c r="L1477" i="1" a="1"/>
  <c r="L1477" i="1" s="1"/>
  <c r="L1856" i="1" a="1"/>
  <c r="L1856" i="1" s="1"/>
  <c r="L2301" i="1" a="1"/>
  <c r="L2301" i="1" s="1"/>
  <c r="L1637" i="1" a="1"/>
  <c r="L1637" i="1" s="1"/>
  <c r="L2483" i="1" a="1"/>
  <c r="L2483" i="1" s="1"/>
  <c r="L950" i="1" a="1"/>
  <c r="L950" i="1" s="1"/>
  <c r="L1014" i="1" a="1"/>
  <c r="L1014" i="1" s="1"/>
  <c r="L827" i="1" a="1"/>
  <c r="L827" i="1" s="1"/>
  <c r="L122" i="1" a="1"/>
  <c r="L122" i="1" s="1"/>
  <c r="L442" i="1" a="1"/>
  <c r="L442" i="1" s="1"/>
  <c r="L2681" i="1" a="1"/>
  <c r="L2681" i="1" s="1"/>
  <c r="L2173" i="1" a="1"/>
  <c r="L2173" i="1" s="1"/>
  <c r="L7" i="1" a="1"/>
  <c r="L7" i="1" s="1"/>
  <c r="L503" i="1" a="1"/>
  <c r="L503" i="1" s="1"/>
  <c r="L631" i="1" a="1"/>
  <c r="L631" i="1" s="1"/>
  <c r="L823" i="1" a="1"/>
  <c r="L823" i="1" s="1"/>
  <c r="L15" i="1" a="1"/>
  <c r="L15" i="1" s="1"/>
  <c r="L240" i="1" a="1"/>
  <c r="L240" i="1" s="1"/>
  <c r="L1072" i="1" a="1"/>
  <c r="L1072" i="1" s="1"/>
  <c r="L1150" i="1" a="1"/>
  <c r="L1150" i="1" s="1"/>
  <c r="L1610" i="1" a="1"/>
  <c r="L1610" i="1" s="1"/>
  <c r="L1639" i="1" a="1"/>
  <c r="L1639" i="1" s="1"/>
  <c r="L1709" i="1" a="1"/>
  <c r="L1709" i="1" s="1"/>
  <c r="L1930" i="1" a="1"/>
  <c r="L1930" i="1" s="1"/>
  <c r="L2236" i="1" a="1"/>
  <c r="L2236" i="1" s="1"/>
  <c r="L2625" i="1" a="1"/>
  <c r="L2625" i="1" s="1"/>
  <c r="L2390" i="1" a="1"/>
  <c r="L2390" i="1" s="1"/>
  <c r="L2785" i="1" a="1"/>
  <c r="L2785" i="1" s="1"/>
  <c r="L2839" i="1" a="1"/>
  <c r="L2839" i="1" s="1"/>
  <c r="L2871" i="1" a="1"/>
  <c r="L2871" i="1" s="1"/>
  <c r="L2903" i="1" a="1"/>
  <c r="L2903" i="1" s="1"/>
  <c r="L2935" i="1" a="1"/>
  <c r="L2935" i="1" s="1"/>
  <c r="L2967" i="1" a="1"/>
  <c r="L2967" i="1" s="1"/>
  <c r="L2999" i="1" a="1"/>
  <c r="L2999" i="1" s="1"/>
  <c r="L3031" i="1" a="1"/>
  <c r="L3031" i="1" s="1"/>
  <c r="L3063" i="1" a="1"/>
  <c r="L3063" i="1" s="1"/>
  <c r="L3095" i="1" a="1"/>
  <c r="L3095" i="1" s="1"/>
  <c r="L2753" i="1" a="1"/>
  <c r="L2753" i="1" s="1"/>
  <c r="L37" i="1" a="1"/>
  <c r="L37" i="1" s="1"/>
  <c r="L1111" i="1" a="1"/>
  <c r="L1111" i="1" s="1"/>
  <c r="L1271" i="1" a="1"/>
  <c r="L1271" i="1" s="1"/>
  <c r="L1965" i="1" a="1"/>
  <c r="L1965" i="1" s="1"/>
  <c r="L604" i="1" a="1"/>
  <c r="L604" i="1" s="1"/>
  <c r="L912" i="1" a="1"/>
  <c r="L912" i="1" s="1"/>
  <c r="L865" i="1" a="1"/>
  <c r="L865" i="1" s="1"/>
  <c r="L1441" i="1" a="1"/>
  <c r="L1441" i="1" s="1"/>
  <c r="L1674" i="1" a="1"/>
  <c r="L1674" i="1" s="1"/>
  <c r="L2186" i="1" a="1"/>
  <c r="L2186" i="1" s="1"/>
  <c r="L2337" i="1" a="1"/>
  <c r="L2337" i="1" s="1"/>
  <c r="L2679" i="1" a="1"/>
  <c r="L2679" i="1" s="1"/>
  <c r="L926" i="1" a="1"/>
  <c r="L926" i="1" s="1"/>
  <c r="L1517" i="1" a="1"/>
  <c r="L1517" i="1" s="1"/>
  <c r="L1431" i="1" a="1"/>
  <c r="L1431" i="1" s="1"/>
  <c r="L2806" i="1" a="1"/>
  <c r="L2806" i="1" s="1"/>
  <c r="L2154" i="1" a="1"/>
  <c r="L2154" i="1" s="1"/>
  <c r="L87" i="1" a="1"/>
  <c r="L87" i="1" s="1"/>
  <c r="L206" i="1" a="1"/>
  <c r="L206" i="1" s="1"/>
  <c r="L183" i="1" a="1"/>
  <c r="L183" i="1" s="1"/>
  <c r="L607" i="1" a="1"/>
  <c r="L607" i="1" s="1"/>
  <c r="L1047" i="1" a="1"/>
  <c r="L1047" i="1" s="1"/>
  <c r="L2944" i="1" a="1"/>
  <c r="L2944" i="1" s="1"/>
  <c r="L3040" i="1" a="1"/>
  <c r="L3040" i="1" s="1"/>
  <c r="L23" i="1" a="1"/>
  <c r="L23" i="1" s="1"/>
  <c r="L129" i="1" a="1"/>
  <c r="L129" i="1" s="1"/>
  <c r="L142" i="1" a="1"/>
  <c r="L142" i="1" s="1"/>
  <c r="L334" i="1" a="1"/>
  <c r="L334" i="1" s="1"/>
  <c r="L368" i="1" a="1"/>
  <c r="L368" i="1" s="1"/>
  <c r="L193" i="1" a="1"/>
  <c r="L193" i="1" s="1"/>
  <c r="L366" i="1" a="1"/>
  <c r="L366" i="1" s="1"/>
  <c r="L380" i="1" a="1"/>
  <c r="L380" i="1" s="1"/>
  <c r="L479" i="1" a="1"/>
  <c r="L479" i="1" s="1"/>
  <c r="L572" i="1" a="1"/>
  <c r="L572" i="1" s="1"/>
  <c r="L706" i="1" a="1"/>
  <c r="L706" i="1" s="1"/>
  <c r="L764" i="1" a="1"/>
  <c r="L764" i="1" s="1"/>
  <c r="L1104" i="1" a="1"/>
  <c r="L1104" i="1" s="1"/>
  <c r="L961" i="1" a="1"/>
  <c r="L961" i="1" s="1"/>
  <c r="L951" i="1" a="1"/>
  <c r="L951" i="1" s="1"/>
  <c r="L1182" i="1" a="1"/>
  <c r="L1182" i="1" s="1"/>
  <c r="L1239" i="1" a="1"/>
  <c r="L1239" i="1" s="1"/>
  <c r="L1406" i="1" a="1"/>
  <c r="L1406" i="1" s="1"/>
  <c r="L1374" i="1" a="1"/>
  <c r="L1374" i="1" s="1"/>
  <c r="L1901" i="1" a="1"/>
  <c r="L1901" i="1" s="1"/>
  <c r="L1837" i="1" a="1"/>
  <c r="L1837" i="1" s="1"/>
  <c r="L1773" i="1" a="1"/>
  <c r="L1773" i="1" s="1"/>
  <c r="L1933" i="1" a="1"/>
  <c r="L1933" i="1" s="1"/>
  <c r="L2268" i="1" a="1"/>
  <c r="L2268" i="1" s="1"/>
  <c r="L2492" i="1" a="1"/>
  <c r="L2492" i="1" s="1"/>
  <c r="L2422" i="1" a="1"/>
  <c r="L2422" i="1" s="1"/>
  <c r="L481" i="1" a="1"/>
  <c r="L481" i="1" s="1"/>
  <c r="L609" i="1" a="1"/>
  <c r="L609" i="1" s="1"/>
  <c r="L1748" i="1" a="1"/>
  <c r="L1748" i="1" s="1"/>
  <c r="L1898" i="1" a="1"/>
  <c r="L1898" i="1" s="1"/>
  <c r="L2218" i="1" a="1"/>
  <c r="L2218" i="1" s="1"/>
  <c r="L2902" i="1" a="1"/>
  <c r="L2902" i="1" s="1"/>
  <c r="L990" i="1" a="1"/>
  <c r="L990" i="1" s="1"/>
  <c r="L1360" i="1" a="1"/>
  <c r="L1360" i="1" s="1"/>
  <c r="L1684" i="1" a="1"/>
  <c r="L1684" i="1" s="1"/>
  <c r="L1022" i="1" a="1"/>
  <c r="L1022" i="1" s="1"/>
  <c r="L1706" i="1" a="1"/>
  <c r="L1706" i="1" s="1"/>
  <c r="L1908" i="1" a="1"/>
  <c r="L1908" i="1" s="1"/>
  <c r="L1802" i="1" a="1"/>
  <c r="L1802" i="1" s="1"/>
  <c r="L1980" i="1" a="1"/>
  <c r="L1980" i="1" s="1"/>
  <c r="L1962" i="1" a="1"/>
  <c r="L1962" i="1" s="1"/>
  <c r="L1866" i="1" a="1"/>
  <c r="L1866" i="1" s="1"/>
  <c r="L2159" i="1" a="1"/>
  <c r="L2159" i="1" s="1"/>
  <c r="L2774" i="1" a="1"/>
  <c r="L2774" i="1" s="1"/>
  <c r="L2721" i="1" a="1"/>
  <c r="L2721" i="1" s="1"/>
  <c r="L673" i="1" a="1"/>
  <c r="L673" i="1" s="1"/>
  <c r="L1549" i="1" a="1"/>
  <c r="L1549" i="1" s="1"/>
  <c r="L2479" i="1" a="1"/>
  <c r="L2479" i="1" s="1"/>
  <c r="L2145" i="1" a="1"/>
  <c r="L2145" i="1" s="1"/>
  <c r="L1217" i="1" a="1"/>
  <c r="L1217" i="1" s="1"/>
  <c r="L1770" i="1" a="1"/>
  <c r="L1770" i="1" s="1"/>
  <c r="L668" i="1" a="1"/>
  <c r="L668" i="1" s="1"/>
  <c r="L78" i="1" a="1"/>
  <c r="L78" i="1" s="1"/>
  <c r="L110" i="1" a="1"/>
  <c r="L110" i="1" s="1"/>
  <c r="L1645" i="1" a="1"/>
  <c r="L1645" i="1" s="1"/>
  <c r="L1543" i="1" a="1"/>
  <c r="L1543" i="1" s="1"/>
  <c r="L1927" i="1" a="1"/>
  <c r="L1927" i="1" s="1"/>
  <c r="L2108" i="1" a="1"/>
  <c r="L2108" i="1" s="1"/>
  <c r="L2710" i="1" a="1"/>
  <c r="L2710" i="1" s="1"/>
  <c r="L225" i="1" a="1"/>
  <c r="L225" i="1" s="1"/>
  <c r="L546" i="1" a="1"/>
  <c r="L546" i="1" s="1"/>
  <c r="L848" i="1" a="1"/>
  <c r="L848" i="1" s="1"/>
  <c r="L983" i="1" a="1"/>
  <c r="L983" i="1" s="1"/>
  <c r="L1121" i="1" a="1"/>
  <c r="L1121" i="1" s="1"/>
  <c r="L1328" i="1" a="1"/>
  <c r="L1328" i="1" s="1"/>
  <c r="L1703" i="1" a="1"/>
  <c r="L1703" i="1" s="1"/>
  <c r="L1735" i="1" a="1"/>
  <c r="L1735" i="1" s="1"/>
  <c r="L1767" i="1" a="1"/>
  <c r="L1767" i="1" s="1"/>
  <c r="L1438" i="1" a="1"/>
  <c r="L1438" i="1" s="1"/>
  <c r="L1799" i="1" a="1"/>
  <c r="L1799" i="1" s="1"/>
  <c r="L1869" i="1" a="1"/>
  <c r="L1869" i="1" s="1"/>
  <c r="L2454" i="1" a="1"/>
  <c r="L2454" i="1" s="1"/>
  <c r="L2657" i="1" a="1"/>
  <c r="L2657" i="1" s="1"/>
  <c r="L2807" i="1" a="1"/>
  <c r="L2807" i="1" s="1"/>
  <c r="L2849" i="1" a="1"/>
  <c r="L2849" i="1" s="1"/>
  <c r="L2881" i="1" a="1"/>
  <c r="L2881" i="1" s="1"/>
  <c r="L2913" i="1" a="1"/>
  <c r="L2913" i="1" s="1"/>
  <c r="L2945" i="1" a="1"/>
  <c r="L2945" i="1" s="1"/>
  <c r="L2977" i="1" a="1"/>
  <c r="L2977" i="1" s="1"/>
  <c r="L3009" i="1" a="1"/>
  <c r="L3009" i="1" s="1"/>
  <c r="L3041" i="1" a="1"/>
  <c r="L3041" i="1" s="1"/>
  <c r="L3073" i="1" a="1"/>
  <c r="L3073" i="1" s="1"/>
  <c r="L3105" i="1" a="1"/>
  <c r="L3105" i="1" s="1"/>
  <c r="L543" i="1" a="1"/>
  <c r="L543" i="1" s="1"/>
  <c r="L514" i="1" a="1"/>
  <c r="L514" i="1" s="1"/>
  <c r="L1054" i="1" a="1"/>
  <c r="L1054" i="1" s="1"/>
  <c r="L1844" i="1" a="1"/>
  <c r="L1844" i="1" s="1"/>
  <c r="L2172" i="1" a="1"/>
  <c r="L2172" i="1" s="1"/>
  <c r="L2090" i="1" a="1"/>
  <c r="L2090" i="1" s="1"/>
  <c r="L2934" i="1" a="1"/>
  <c r="L2934" i="1" s="1"/>
  <c r="L1143" i="1" a="1"/>
  <c r="L1143" i="1" s="1"/>
  <c r="L1812" i="1" a="1"/>
  <c r="L1812" i="1" s="1"/>
  <c r="L1303" i="1" a="1"/>
  <c r="L1303" i="1" s="1"/>
  <c r="L1972" i="1" a="1"/>
  <c r="L1972" i="1" s="1"/>
  <c r="L1588" i="1" a="1"/>
  <c r="L1588" i="1" s="1"/>
  <c r="L2063" i="1" a="1"/>
  <c r="L2063" i="1" s="1"/>
  <c r="L319" i="1" a="1"/>
  <c r="L319" i="1" s="1"/>
  <c r="L705" i="1" a="1"/>
  <c r="L705" i="1" s="1"/>
  <c r="L1089" i="1" a="1"/>
  <c r="L1089" i="1" s="1"/>
  <c r="L1118" i="1" a="1"/>
  <c r="L1118" i="1" s="1"/>
  <c r="L144" i="1" a="1"/>
  <c r="L144" i="1" s="1"/>
  <c r="L1581" i="1" a="1"/>
  <c r="L1581" i="1" s="1"/>
  <c r="L770" i="1" a="1"/>
  <c r="L770" i="1" s="1"/>
  <c r="L887" i="1" a="1"/>
  <c r="L887" i="1" s="1"/>
  <c r="L1999" i="1" a="1"/>
  <c r="L1999" i="1" s="1"/>
  <c r="L796" i="1" a="1"/>
  <c r="L796" i="1" s="1"/>
  <c r="L2415" i="1" a="1"/>
  <c r="L2415" i="1" s="1"/>
  <c r="L5" i="1" a="1"/>
  <c r="L5" i="1" s="1"/>
  <c r="L215" i="1" a="1"/>
  <c r="L215" i="1" s="1"/>
  <c r="L302" i="1" a="1"/>
  <c r="L302" i="1" s="1"/>
  <c r="L1025" i="1" a="1"/>
  <c r="L1025" i="1" s="1"/>
  <c r="L1524" i="1" a="1"/>
  <c r="L1524" i="1" s="1"/>
  <c r="L1556" i="1" a="1"/>
  <c r="L1556" i="1" s="1"/>
  <c r="L1671" i="1" a="1"/>
  <c r="L1671" i="1" s="1"/>
  <c r="L1470" i="1" a="1"/>
  <c r="L1470" i="1" s="1"/>
  <c r="L1575" i="1" a="1"/>
  <c r="L1575" i="1" s="1"/>
  <c r="L2127" i="1" a="1"/>
  <c r="L2127" i="1" s="1"/>
  <c r="L2588" i="1" a="1"/>
  <c r="L2588" i="1" s="1"/>
  <c r="L2524" i="1" a="1"/>
  <c r="L2524" i="1" s="1"/>
  <c r="L2817" i="1" a="1"/>
  <c r="L2817" i="1" s="1"/>
  <c r="L119" i="1" a="1"/>
  <c r="L119" i="1" s="1"/>
  <c r="L353" i="1" a="1"/>
  <c r="L353" i="1" s="1"/>
  <c r="L700" i="1" a="1"/>
  <c r="L700" i="1" s="1"/>
  <c r="L976" i="1" a="1"/>
  <c r="L976" i="1" s="1"/>
  <c r="L1153" i="1" a="1"/>
  <c r="L1153" i="1" s="1"/>
  <c r="L1310" i="1" a="1"/>
  <c r="L1310" i="1" s="1"/>
  <c r="L1313" i="1" a="1"/>
  <c r="L1313" i="1" s="1"/>
  <c r="L1895" i="1" a="1"/>
  <c r="L1895" i="1" s="1"/>
  <c r="L2191" i="1" a="1"/>
  <c r="L2191" i="1" s="1"/>
  <c r="L2369" i="1" a="1"/>
  <c r="L2369" i="1" s="1"/>
  <c r="L2447" i="1" a="1"/>
  <c r="L2447" i="1" s="1"/>
  <c r="L2647" i="1" a="1"/>
  <c r="L2647" i="1" s="1"/>
  <c r="L2575" i="1" a="1"/>
  <c r="L2575" i="1" s="1"/>
  <c r="L351" i="1" a="1"/>
  <c r="L351" i="1" s="1"/>
  <c r="L336" i="1" a="1"/>
  <c r="L336" i="1" s="1"/>
  <c r="L1249" i="1" a="1"/>
  <c r="L1249" i="1" s="1"/>
  <c r="L1453" i="1" a="1"/>
  <c r="L1453" i="1" s="1"/>
  <c r="L1281" i="1" a="1"/>
  <c r="L1281" i="1" s="1"/>
  <c r="L2058" i="1" a="1"/>
  <c r="L2058" i="1" s="1"/>
  <c r="L2529" i="1" a="1"/>
  <c r="L2529" i="1" s="1"/>
  <c r="L2319" i="1" a="1"/>
  <c r="L2319" i="1" s="1"/>
  <c r="L1377" i="1" a="1"/>
  <c r="L1377" i="1" s="1"/>
  <c r="L2688" i="1" a="1"/>
  <c r="L2688" i="1" s="1"/>
  <c r="L2720" i="1" a="1"/>
  <c r="L2720" i="1" s="1"/>
  <c r="L3094" i="1" a="1"/>
  <c r="L3094" i="1" s="1"/>
  <c r="L2816" i="1" a="1"/>
  <c r="L2816" i="1" s="1"/>
  <c r="L174" i="1" a="1"/>
  <c r="L174" i="1" s="1"/>
  <c r="L64" i="1" a="1"/>
  <c r="L64" i="1" s="1"/>
  <c r="L151" i="1" a="1"/>
  <c r="L151" i="1" s="1"/>
  <c r="L671" i="1" a="1"/>
  <c r="L671" i="1" s="1"/>
  <c r="L855" i="1" a="1"/>
  <c r="L855" i="1" s="1"/>
  <c r="L2095" i="1" a="1"/>
  <c r="L2095" i="1" s="1"/>
  <c r="L2122" i="1" a="1"/>
  <c r="L2122" i="1" s="1"/>
  <c r="L2273" i="1" a="1"/>
  <c r="L2273" i="1" s="1"/>
  <c r="L2966" i="1" a="1"/>
  <c r="L2966" i="1" s="1"/>
  <c r="L2880" i="1" a="1"/>
  <c r="L2880" i="1" s="1"/>
  <c r="L862" i="1" a="1"/>
  <c r="L862" i="1" s="1"/>
  <c r="L279" i="1" a="1"/>
  <c r="L279" i="1" s="1"/>
  <c r="L444" i="1" a="1"/>
  <c r="L444" i="1" s="1"/>
  <c r="L508" i="1" a="1"/>
  <c r="L508" i="1" s="1"/>
  <c r="L642" i="1" a="1"/>
  <c r="L642" i="1" s="1"/>
  <c r="L732" i="1" a="1"/>
  <c r="L732" i="1" s="1"/>
  <c r="L738" i="1" a="1"/>
  <c r="L738" i="1" s="1"/>
  <c r="L929" i="1" a="1"/>
  <c r="L929" i="1" s="1"/>
  <c r="L993" i="1" a="1"/>
  <c r="L993" i="1" s="1"/>
  <c r="L1015" i="1" a="1"/>
  <c r="L1015" i="1" s="1"/>
  <c r="L1214" i="1" a="1"/>
  <c r="L1214" i="1" s="1"/>
  <c r="L1335" i="1" a="1"/>
  <c r="L1335" i="1" s="1"/>
  <c r="L1342" i="1" a="1"/>
  <c r="L1342" i="1" s="1"/>
  <c r="L1741" i="1" a="1"/>
  <c r="L1741" i="1" s="1"/>
  <c r="L2326" i="1" a="1"/>
  <c r="L2326" i="1" s="1"/>
  <c r="L2358" i="1" a="1"/>
  <c r="L2358" i="1" s="1"/>
  <c r="L2593" i="1" a="1"/>
  <c r="L2593" i="1" s="1"/>
  <c r="L383" i="1" a="1"/>
  <c r="L383" i="1" s="1"/>
  <c r="L674" i="1" a="1"/>
  <c r="L674" i="1" s="1"/>
  <c r="L735" i="1" a="1"/>
  <c r="L735" i="1" s="1"/>
  <c r="L833" i="1" a="1"/>
  <c r="L833" i="1" s="1"/>
  <c r="L2061" i="1" a="1"/>
  <c r="L2061" i="1" s="1"/>
  <c r="L2026" i="1" a="1"/>
  <c r="L2026" i="1" s="1"/>
  <c r="L2031" i="1" a="1"/>
  <c r="L2031" i="1" s="1"/>
  <c r="L2752" i="1" a="1"/>
  <c r="L2752" i="1" s="1"/>
  <c r="L3104" i="1" a="1"/>
  <c r="L3104" i="1" s="1"/>
  <c r="L447" i="1" a="1"/>
  <c r="L447" i="1" s="1"/>
  <c r="L482" i="1" a="1"/>
  <c r="L482" i="1" s="1"/>
  <c r="L737" i="1" a="1"/>
  <c r="L737" i="1" s="1"/>
  <c r="L1008" i="1" a="1"/>
  <c r="L1008" i="1" s="1"/>
  <c r="L1738" i="1" a="1"/>
  <c r="L1738" i="1" s="1"/>
  <c r="L1716" i="1" a="1"/>
  <c r="L1716" i="1" s="1"/>
  <c r="L2029" i="1" a="1"/>
  <c r="L2029" i="1" s="1"/>
  <c r="L2044" i="1" a="1"/>
  <c r="L2044" i="1" s="1"/>
  <c r="L2305" i="1" a="1"/>
  <c r="L2305" i="1" s="1"/>
  <c r="L289" i="1" a="1"/>
  <c r="L289" i="1" s="1"/>
  <c r="L2209" i="1" a="1"/>
  <c r="L2209" i="1" s="1"/>
  <c r="L1399" i="1" a="1"/>
  <c r="L1399" i="1" s="1"/>
  <c r="L415" i="1" a="1"/>
  <c r="L415" i="1" s="1"/>
  <c r="L545" i="1" a="1"/>
  <c r="L545" i="1" s="1"/>
  <c r="L577" i="1" a="1"/>
  <c r="L577" i="1" s="1"/>
  <c r="L767" i="1" a="1"/>
  <c r="L767" i="1" s="1"/>
  <c r="L1959" i="1" a="1"/>
  <c r="L1959" i="1" s="1"/>
  <c r="L2615" i="1" a="1"/>
  <c r="L2615" i="1" s="1"/>
  <c r="L2497" i="1" a="1"/>
  <c r="L2497" i="1" s="1"/>
  <c r="L176" i="1" a="1"/>
  <c r="L176" i="1" s="1"/>
  <c r="L270" i="1" a="1"/>
  <c r="L270" i="1" s="1"/>
  <c r="L418" i="1" a="1"/>
  <c r="L418" i="1" s="1"/>
  <c r="L161" i="1" a="1"/>
  <c r="L161" i="1" s="1"/>
  <c r="L55" i="1" a="1"/>
  <c r="L55" i="1" s="1"/>
  <c r="L386" i="1" a="1"/>
  <c r="L386" i="1" s="1"/>
  <c r="L610" i="1" a="1"/>
  <c r="L610" i="1" s="1"/>
  <c r="L894" i="1" a="1"/>
  <c r="L894" i="1" s="1"/>
  <c r="L1207" i="1" a="1"/>
  <c r="L1207" i="1" s="1"/>
  <c r="L1264" i="1" a="1"/>
  <c r="L1264" i="1" s="1"/>
  <c r="L1578" i="1" a="1"/>
  <c r="L1578" i="1" s="1"/>
  <c r="L1607" i="1" a="1"/>
  <c r="L1607" i="1" s="1"/>
  <c r="L1831" i="1" a="1"/>
  <c r="L1831" i="1" s="1"/>
  <c r="L2656" i="1" a="1"/>
  <c r="L2656" i="1" s="1"/>
  <c r="L2620" i="1" a="1"/>
  <c r="L2620" i="1" s="1"/>
  <c r="L247" i="1" a="1"/>
  <c r="L247" i="1" s="1"/>
  <c r="L769" i="1" a="1"/>
  <c r="L769" i="1" s="1"/>
  <c r="L1367" i="1" a="1"/>
  <c r="L1367" i="1" s="1"/>
  <c r="L1463" i="1" a="1"/>
  <c r="L1463" i="1" s="1"/>
  <c r="L1994" i="1" a="1"/>
  <c r="L1994" i="1" s="1"/>
  <c r="L2223" i="1" a="1"/>
  <c r="L2223" i="1" s="1"/>
  <c r="L2076" i="1" a="1"/>
  <c r="L2076" i="1" s="1"/>
  <c r="L2177" i="1" a="1"/>
  <c r="L2177" i="1" s="1"/>
  <c r="L2255" i="1" a="1"/>
  <c r="L2255" i="1" s="1"/>
  <c r="L2543" i="1" a="1"/>
  <c r="L2543" i="1" s="1"/>
  <c r="L1834" i="1" a="1"/>
  <c r="L1834" i="1" s="1"/>
  <c r="L69" i="1" a="1"/>
  <c r="L69" i="1" s="1"/>
  <c r="L449" i="1" a="1"/>
  <c r="L449" i="1" s="1"/>
  <c r="L2401" i="1" a="1"/>
  <c r="L2401" i="1" s="1"/>
  <c r="L2433" i="1" a="1"/>
  <c r="L2433" i="1" s="1"/>
  <c r="L1876" i="1" a="1"/>
  <c r="L1876" i="1" s="1"/>
  <c r="L257" i="1" a="1"/>
  <c r="L257" i="1" s="1"/>
  <c r="L1185" i="1" a="1"/>
  <c r="L1185" i="1" s="1"/>
  <c r="L32" i="1" a="1"/>
  <c r="L32" i="1" s="1"/>
  <c r="L450" i="1" a="1"/>
  <c r="L450" i="1" s="1"/>
  <c r="L1079" i="1" a="1"/>
  <c r="L1079" i="1" s="1"/>
  <c r="L1940" i="1" a="1"/>
  <c r="L1940" i="1" s="1"/>
  <c r="L2140" i="1" a="1"/>
  <c r="L2140" i="1" s="1"/>
  <c r="L2241" i="1" a="1"/>
  <c r="L2241" i="1" s="1"/>
  <c r="L2678" i="1" a="1"/>
  <c r="L2678" i="1" s="1"/>
  <c r="L16" i="1" a="1"/>
  <c r="L16" i="1" s="1"/>
  <c r="L3072" i="1" a="1"/>
  <c r="L3072" i="1" s="1"/>
  <c r="L476" i="1" a="1"/>
  <c r="L476" i="1" s="1"/>
  <c r="L540" i="1" a="1"/>
  <c r="L540" i="1" s="1"/>
  <c r="L641" i="1" a="1"/>
  <c r="L641" i="1" s="1"/>
  <c r="L897" i="1" a="1"/>
  <c r="L897" i="1" s="1"/>
  <c r="L880" i="1" a="1"/>
  <c r="L880" i="1" s="1"/>
  <c r="L830" i="1" a="1"/>
  <c r="L830" i="1" s="1"/>
  <c r="L1168" i="1" a="1"/>
  <c r="L1168" i="1" s="1"/>
  <c r="L1200" i="1" a="1"/>
  <c r="L1200" i="1" s="1"/>
  <c r="L1392" i="1" a="1"/>
  <c r="L1392" i="1" s="1"/>
  <c r="L1424" i="1" a="1"/>
  <c r="L1424" i="1" s="1"/>
  <c r="L1456" i="1" a="1"/>
  <c r="L1456" i="1" s="1"/>
  <c r="L1488" i="1" a="1"/>
  <c r="L1488" i="1" s="1"/>
  <c r="L1482" i="1" a="1"/>
  <c r="L1482" i="1" s="1"/>
  <c r="L1514" i="1" a="1"/>
  <c r="L1514" i="1" s="1"/>
  <c r="L1546" i="1" a="1"/>
  <c r="L1546" i="1" s="1"/>
  <c r="L1805" i="1" a="1"/>
  <c r="L1805" i="1" s="1"/>
  <c r="L2204" i="1" a="1"/>
  <c r="L2204" i="1" s="1"/>
  <c r="L2300" i="1" a="1"/>
  <c r="L2300" i="1" s="1"/>
  <c r="L2332" i="1" a="1"/>
  <c r="L2332" i="1" s="1"/>
  <c r="L2364" i="1" a="1"/>
  <c r="L2364" i="1" s="1"/>
  <c r="L2396" i="1" a="1"/>
  <c r="L2396" i="1" s="1"/>
  <c r="L2428" i="1" a="1"/>
  <c r="L2428" i="1" s="1"/>
  <c r="L2556" i="1" a="1"/>
  <c r="L2556" i="1" s="1"/>
  <c r="L2775" i="1" a="1"/>
  <c r="L2775" i="1" s="1"/>
  <c r="L80" i="1" a="1"/>
  <c r="L80" i="1" s="1"/>
  <c r="L272" i="1" a="1"/>
  <c r="L272" i="1" s="1"/>
  <c r="L575" i="1" a="1"/>
  <c r="L575" i="1" s="1"/>
  <c r="L513" i="1" a="1"/>
  <c r="L513" i="1" s="1"/>
  <c r="L1086" i="1" a="1"/>
  <c r="L1086" i="1" s="1"/>
  <c r="L1175" i="1" a="1"/>
  <c r="L1175" i="1" s="1"/>
  <c r="L1296" i="1" a="1"/>
  <c r="L1296" i="1" s="1"/>
  <c r="L2689" i="1" a="1"/>
  <c r="L2689" i="1" s="1"/>
  <c r="L2511" i="1" a="1"/>
  <c r="L2511" i="1" s="1"/>
  <c r="L2870" i="1" a="1"/>
  <c r="L2870" i="1" s="1"/>
  <c r="L2998" i="1" a="1"/>
  <c r="L2998" i="1" s="1"/>
  <c r="L2351" i="1" a="1"/>
  <c r="L2351" i="1" s="1"/>
  <c r="L1652" i="1" a="1"/>
  <c r="L1652" i="1" s="1"/>
  <c r="L2287" i="1" a="1"/>
  <c r="L2287" i="1" s="1"/>
  <c r="L1040" i="1" a="1"/>
  <c r="L1040" i="1" s="1"/>
  <c r="L2784" i="1" a="1"/>
  <c r="L2784" i="1" s="1"/>
  <c r="L1780" i="1" a="1"/>
  <c r="L1780" i="1" s="1"/>
  <c r="L321" i="1" a="1"/>
  <c r="L321" i="1" s="1"/>
  <c r="L417" i="1" a="1"/>
  <c r="L417" i="1" s="1"/>
  <c r="L1057" i="1" a="1"/>
  <c r="L1057" i="1" s="1"/>
  <c r="L1232" i="1" a="1"/>
  <c r="L1232" i="1" s="1"/>
  <c r="L1485" i="1" a="1"/>
  <c r="L1485" i="1" s="1"/>
  <c r="L1613" i="1" a="1"/>
  <c r="L1613" i="1" s="1"/>
  <c r="L511" i="1" a="1"/>
  <c r="L511" i="1" s="1"/>
  <c r="L639" i="1" a="1"/>
  <c r="L639" i="1" s="1"/>
  <c r="L636" i="1" a="1"/>
  <c r="L636" i="1" s="1"/>
  <c r="L2383" i="1" a="1"/>
  <c r="L2383" i="1" s="1"/>
  <c r="L2711" i="1" a="1"/>
  <c r="L2711" i="1" s="1"/>
  <c r="L2743" i="1" a="1"/>
  <c r="L2743" i="1" s="1"/>
  <c r="L2486" i="1" a="1"/>
  <c r="L2486" i="1" s="1"/>
  <c r="L2518" i="1" a="1"/>
  <c r="L2518" i="1" s="1"/>
  <c r="L2550" i="1" a="1"/>
  <c r="L2550" i="1" s="1"/>
  <c r="L2582" i="1" a="1"/>
  <c r="L2582" i="1" s="1"/>
  <c r="L2614" i="1" a="1"/>
  <c r="L2614" i="1" s="1"/>
  <c r="L2646" i="1" a="1"/>
  <c r="L2646" i="1" s="1"/>
  <c r="L3030" i="1" a="1"/>
  <c r="L3030" i="1" s="1"/>
  <c r="EZ7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<sst xmlns="http://schemas.openxmlformats.org/spreadsheetml/2006/main" count="22446" uniqueCount="206">
  <si>
    <t>ANO</t>
  </si>
  <si>
    <t>MÊS</t>
  </si>
  <si>
    <t>PORTO</t>
  </si>
  <si>
    <t>DESTINO</t>
  </si>
  <si>
    <t>ORDEM</t>
  </si>
  <si>
    <t>VIAGEM</t>
  </si>
  <si>
    <t>NO PORTO</t>
  </si>
  <si>
    <t>EMBARCAÇÕES</t>
  </si>
  <si>
    <t>TIPO DE CARGA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</si>
  <si>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</si>
  <si>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</si>
  <si>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</si>
  <si>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</si>
  <si>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</si>
  <si>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</si>
  <si>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</si>
  <si>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</si>
  <si>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</si>
  <si>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</si>
  <si>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</si>
  <si>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</si>
  <si>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Mês</t>
  </si>
  <si>
    <t>Ano</t>
  </si>
  <si>
    <t>num</t>
  </si>
  <si>
    <t>País</t>
  </si>
  <si>
    <t>Estados Unidos</t>
  </si>
  <si>
    <t>Portos</t>
  </si>
  <si>
    <t>Los Angeles</t>
  </si>
  <si>
    <t>Xangai</t>
  </si>
  <si>
    <t>Hamburgo</t>
  </si>
  <si>
    <t>Yokohama</t>
  </si>
  <si>
    <t>Busan</t>
  </si>
  <si>
    <t>Roterdã</t>
  </si>
  <si>
    <t>Cagliari</t>
  </si>
  <si>
    <t>Le Havre</t>
  </si>
  <si>
    <t>Felixstowe</t>
  </si>
  <si>
    <t>Brasil</t>
  </si>
  <si>
    <t>Santos</t>
  </si>
  <si>
    <t>Jawaharlal</t>
  </si>
  <si>
    <t>India</t>
  </si>
  <si>
    <t>Canadá</t>
  </si>
  <si>
    <t>Vancouver</t>
  </si>
  <si>
    <t>Valência</t>
  </si>
  <si>
    <t>Espanha</t>
  </si>
  <si>
    <t>Empresas</t>
  </si>
  <si>
    <t>Amazon</t>
  </si>
  <si>
    <t>Alibaba Group</t>
  </si>
  <si>
    <t>Volkswagen</t>
  </si>
  <si>
    <t>Toyota</t>
  </si>
  <si>
    <t>Samsung</t>
  </si>
  <si>
    <t>Shell</t>
  </si>
  <si>
    <t> LVMH</t>
  </si>
  <si>
    <t>Unilever</t>
  </si>
  <si>
    <t>VALE</t>
  </si>
  <si>
    <t>Shopify</t>
  </si>
  <si>
    <t>Inditex</t>
  </si>
  <si>
    <t>Reino Unido</t>
  </si>
  <si>
    <t>França</t>
  </si>
  <si>
    <t>Itália</t>
  </si>
  <si>
    <t>Holanda</t>
  </si>
  <si>
    <t>Coréia do Sul</t>
  </si>
  <si>
    <t>Japão</t>
  </si>
  <si>
    <t>Alemanha</t>
  </si>
  <si>
    <t>China</t>
  </si>
  <si>
    <t>CARGUEIRO</t>
  </si>
  <si>
    <t>PETROLEIRO</t>
  </si>
  <si>
    <t>Navio Porta-Contêineres</t>
  </si>
  <si>
    <t>Navio Graneleiro</t>
  </si>
  <si>
    <t>Navio de Carga Geral</t>
  </si>
  <si>
    <t>Lan Hua Hai</t>
  </si>
  <si>
    <t>HMM Algeciras</t>
  </si>
  <si>
    <t>AbQaiq</t>
  </si>
  <si>
    <t>Emma Maersk</t>
  </si>
  <si>
    <t>Car Carriers</t>
  </si>
  <si>
    <t>Trailer Carriers</t>
  </si>
  <si>
    <r>
      <t>Warehouse Carriers</t>
    </r>
    <r>
      <rPr>
        <sz val="11"/>
        <color rgb="FF202122"/>
        <rFont val="Arial"/>
        <family val="2"/>
      </rPr>
      <t> </t>
    </r>
  </si>
  <si>
    <t>HMM Helsinki</t>
  </si>
  <si>
    <t>HMM Southampton</t>
  </si>
  <si>
    <t>HMM Rotterdam</t>
  </si>
  <si>
    <t>HMM Gdansk</t>
  </si>
  <si>
    <t>HMM St Petersburg</t>
  </si>
  <si>
    <t>Eletrônicos</t>
  </si>
  <si>
    <t>Geral</t>
  </si>
  <si>
    <t>Carros</t>
  </si>
  <si>
    <t>Petróleo</t>
  </si>
  <si>
    <t>Tecido</t>
  </si>
  <si>
    <t>Minério</t>
  </si>
  <si>
    <t>Serração Portatil</t>
  </si>
  <si>
    <t>Miniescavadeira</t>
  </si>
  <si>
    <t>Ar Condicionado 18000</t>
  </si>
  <si>
    <t>Escrivaninha Trevalla</t>
  </si>
  <si>
    <t>Colchão Baby Light D18</t>
  </si>
  <si>
    <t>Travesseiro Toque de Pluma</t>
  </si>
  <si>
    <t>Cross CD (Saveiro)</t>
  </si>
  <si>
    <t>Highline 250 TSI (Taos)</t>
  </si>
  <si>
    <t>GLI 350 TSI (Jetta)</t>
  </si>
  <si>
    <t>HILUX CABINE DUPLA STD POWER PACK</t>
  </si>
  <si>
    <t>COROLLA GLI</t>
  </si>
  <si>
    <t>COROLLA CROSS XR</t>
  </si>
  <si>
    <t>Neo QLED 8k 75"</t>
  </si>
  <si>
    <t>QLED 4k 75"</t>
  </si>
  <si>
    <t>Crystal UHD 4k 65"</t>
  </si>
  <si>
    <t>Diesel</t>
  </si>
  <si>
    <t>Gasolina</t>
  </si>
  <si>
    <t>Petróleo Bruto</t>
  </si>
  <si>
    <t>Hyundai</t>
  </si>
  <si>
    <t>Creta Confort</t>
  </si>
  <si>
    <t>HB20 Sense</t>
  </si>
  <si>
    <t>HB20 Vision</t>
  </si>
  <si>
    <t>Clos Des Lambrys</t>
  </si>
  <si>
    <t>Louis Vuitton</t>
  </si>
  <si>
    <t>Guerlain</t>
  </si>
  <si>
    <t xml:space="preserve">Desodorante Antitranspirante Aerosol </t>
  </si>
  <si>
    <t xml:space="preserve">Shampoo </t>
  </si>
  <si>
    <t>Sabonete</t>
  </si>
  <si>
    <t>Minério de Ferro</t>
  </si>
  <si>
    <t>Bauxita</t>
  </si>
  <si>
    <t>Manganês</t>
  </si>
  <si>
    <t>Reliance Industries</t>
  </si>
  <si>
    <t>Polipropileno</t>
  </si>
  <si>
    <t>Polietileno</t>
  </si>
  <si>
    <t>Cloreto de polivinila</t>
  </si>
  <si>
    <t>Tanker</t>
  </si>
  <si>
    <t>Petroquimicos</t>
  </si>
  <si>
    <t>TORRADORES DE CAFÉ</t>
  </si>
  <si>
    <t>NONA</t>
  </si>
  <si>
    <t>Whisky</t>
  </si>
  <si>
    <t>Bolsas</t>
  </si>
  <si>
    <t>Sapatos</t>
  </si>
  <si>
    <t>Conjuntos</t>
  </si>
  <si>
    <t>PRODUTOS</t>
  </si>
  <si>
    <t>NUM</t>
  </si>
  <si>
    <t>Coluna1</t>
  </si>
  <si>
    <t>TIPO DE PRODUTO</t>
  </si>
  <si>
    <t>TIPO</t>
  </si>
  <si>
    <t>FORNECEDOR</t>
  </si>
  <si>
    <t>Warehouse Carriers </t>
  </si>
  <si>
    <t>QUANTIDADE</t>
  </si>
  <si>
    <t>Maquinário</t>
  </si>
  <si>
    <t>Quimico</t>
  </si>
  <si>
    <t>Bebida</t>
  </si>
  <si>
    <t>Rótulos de Linha</t>
  </si>
  <si>
    <t>Soma de QUANTIDADE</t>
  </si>
  <si>
    <t>Total Geral</t>
  </si>
  <si>
    <t>Soma de Carga Total</t>
  </si>
  <si>
    <t>jan</t>
  </si>
  <si>
    <t>nov</t>
  </si>
  <si>
    <t>jun</t>
  </si>
  <si>
    <t>dez</t>
  </si>
  <si>
    <t>ago</t>
  </si>
  <si>
    <t>mai</t>
  </si>
  <si>
    <t>mar</t>
  </si>
  <si>
    <t>out</t>
  </si>
  <si>
    <t>jul</t>
  </si>
  <si>
    <t>fev</t>
  </si>
  <si>
    <t>set</t>
  </si>
  <si>
    <t>abr</t>
  </si>
  <si>
    <t>Contagem de MÊS</t>
  </si>
  <si>
    <t>Quimicos</t>
  </si>
  <si>
    <t>total</t>
  </si>
  <si>
    <t>Contagem de EMBARCAÇÕES</t>
  </si>
  <si>
    <t>maiores compradores</t>
  </si>
  <si>
    <t>maiores vendedores</t>
  </si>
  <si>
    <t>maiores quantidades de produtos</t>
  </si>
  <si>
    <t>top 5 cargueiros</t>
  </si>
  <si>
    <t>ESTADOS UNIDOS</t>
  </si>
  <si>
    <t>BRASIL</t>
  </si>
  <si>
    <t>Estado do Transporte</t>
  </si>
  <si>
    <t>Embarcações</t>
  </si>
  <si>
    <t>Porto</t>
  </si>
  <si>
    <t>Destino</t>
  </si>
  <si>
    <t>Data</t>
  </si>
  <si>
    <t>Tipo de Carga</t>
  </si>
  <si>
    <t>Posição da Embarcação</t>
  </si>
  <si>
    <t>N°26543</t>
  </si>
  <si>
    <t>N°96546</t>
  </si>
  <si>
    <t>N°13765</t>
  </si>
  <si>
    <t>EM TRANSITO</t>
  </si>
  <si>
    <t>HMM ST PETERSBURG</t>
  </si>
  <si>
    <t>CHINA</t>
  </si>
  <si>
    <t>MAQUINÁRIO</t>
  </si>
  <si>
    <t>OPERAÇÕES DE CARGA</t>
  </si>
  <si>
    <t>ABQAIQ</t>
  </si>
  <si>
    <t>HOLANDA</t>
  </si>
  <si>
    <t>FRANÇA</t>
  </si>
  <si>
    <t>GASOLINA</t>
  </si>
  <si>
    <t>ENTREGUES</t>
  </si>
  <si>
    <t>EMMA MAERSK</t>
  </si>
  <si>
    <t>REINO UNIDO</t>
  </si>
  <si>
    <t>TECIDO</t>
  </si>
  <si>
    <t>embarcações no porto e não</t>
  </si>
  <si>
    <t>DIAS</t>
  </si>
  <si>
    <t>Estado Unidos</t>
  </si>
  <si>
    <t>Data2</t>
  </si>
  <si>
    <t>HMM Rot</t>
  </si>
  <si>
    <t>[&lt;1999]#.#."K";[&lt;999999999]R$ #.##0,0.."M";R$ #.##0,0..."B"</t>
  </si>
  <si>
    <t>00|</t>
  </si>
  <si>
    <t>01|</t>
  </si>
  <si>
    <t>02|</t>
  </si>
  <si>
    <t>03|</t>
  </si>
  <si>
    <t>04|</t>
  </si>
  <si>
    <t>05|</t>
  </si>
  <si>
    <t>06|</t>
  </si>
  <si>
    <t>07|</t>
  </si>
  <si>
    <t>08|</t>
  </si>
  <si>
    <t>09|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</si>
</sst>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0.000%"/>
    <numFmt numFmtId="165" formatCode="0.0%"/>
    <numFmt numFmtId="166" formatCode="yy"/>
  </numFmts>
  <fonts count="15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Arial"/>
      <family val="2"/>
    </font>
    <font>
      <sz val="12"/>
      <color theme="1"/>
      <name val="Arial"/>
      <family val="2"/>
    </font>
    <font>
      <b/>
      <sz val="12"/>
      <name val="Arial"/>
      <family val="2"/>
    </font>
    <font>
      <b/>
      <sz val="14"/>
      <color rgb="FF333333"/>
      <name val="Arial"/>
      <family val="2"/>
    </font>
    <font>
      <b/>
      <sz val="11"/>
      <color rgb="FF333333"/>
      <name val="Arial"/>
      <family val="2"/>
    </font>
    <font>
      <b/>
      <sz val="14"/>
      <color rgb="FF193A95"/>
      <name val="Arial"/>
      <family val="2"/>
    </font>
    <font>
      <sz val="14"/>
      <color theme="1"/>
      <name val="7"/>
    </font>
    <font>
      <sz val="16"/>
      <color theme="1"/>
      <name val="Arial"/>
      <family val="2"/>
    </font>
    <font>
      <sz val="18"/>
      <color theme="1"/>
      <name val="Calibri"/>
      <family val="2"/>
      <scheme val="minor"/>
    </font>
    <font>
      <sz val="2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249977111117893"/>
        <bgColor indexed="64"/>
      </patternFill>
    </fill>
  </fills>
  <borders count="6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0" fillId="2" borderId="1" xfId="0" applyFill="1" applyBorder="1"/>
    <xf numFmtId="0" fontId="0" fillId="0" borderId="1" xfId="0" applyBorder="1"/>
    <xf numFmtId="0" fontId="4" fillId="0" borderId="0" xfId="0" applyFont="1"/>
    <xf numFmtId="0" fontId="4" fillId="0" borderId="0" xfId="0" pivotButton="1" applyFont="1"/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0" fillId="0" borderId="2" xfId="0" applyBorder="1"/>
    <xf numFmtId="9" fontId="5" fillId="0" borderId="0" xfId="1" applyFont="1" applyAlignment="1">
      <alignment horizontal="center" vertical="center"/>
    </xf>
    <xf numFmtId="164" fontId="6" fillId="0" borderId="0" xfId="1" applyNumberFormat="1" applyFont="1"/>
    <xf numFmtId="43" fontId="6" fillId="0" borderId="0" xfId="2" applyFont="1"/>
    <xf numFmtId="0" fontId="0" fillId="0" borderId="3" xfId="0" applyBorder="1"/>
    <xf numFmtId="0" fontId="0" fillId="0" borderId="4" xfId="0" applyBorder="1"/>
    <xf numFmtId="165" fontId="7" fillId="0" borderId="3" xfId="1" applyNumberFormat="1" applyFont="1" applyBorder="1"/>
    <xf numFmtId="0" fontId="4" fillId="0" borderId="0" xfId="0" applyFont="1" applyAlignment="1">
      <alignment horizontal="left" indent="1"/>
    </xf>
    <xf numFmtId="0" fontId="8" fillId="0" borderId="3" xfId="0" applyFont="1" applyBorder="1"/>
    <xf numFmtId="0" fontId="9" fillId="0" borderId="3" xfId="0" applyFont="1" applyBorder="1"/>
    <xf numFmtId="10" fontId="10" fillId="0" borderId="5" xfId="1" applyNumberFormat="1" applyFont="1" applyBorder="1"/>
    <xf numFmtId="0" fontId="11" fillId="0" borderId="3" xfId="0" applyFont="1" applyBorder="1"/>
    <xf numFmtId="0" fontId="12" fillId="0" borderId="0" xfId="0" applyNumberFormat="1" applyFont="1"/>
    <xf numFmtId="2" fontId="0" fillId="0" borderId="0" xfId="0" applyNumberFormat="1"/>
    <xf numFmtId="37" fontId="0" fillId="0" borderId="0" xfId="0" applyNumberFormat="1"/>
    <xf numFmtId="37" fontId="12" fillId="0" borderId="0" xfId="0" applyNumberFormat="1" applyFont="1"/>
    <xf numFmtId="166" fontId="4" fillId="0" borderId="0" xfId="0" applyNumberFormat="1" applyFont="1" applyAlignment="1">
      <alignment horizontal="left"/>
    </xf>
    <xf numFmtId="0" fontId="13" fillId="0" borderId="0" xfId="0" applyFont="1"/>
    <xf numFmtId="0" fontId="14" fillId="0" borderId="0" xfId="0" applyFont="1"/>
    <xf numFmtId="0" fontId="0" fillId="3" borderId="0" xfId="0" applyFill="1" applyProtection="1"/>
    <xf numFmtId="0" fontId="0" fillId="3" borderId="0" xfId="0" applyFill="1"/>
  </cellXfs>
  <cellStyles count="3">
    <cellStyle name="Normal" xfId="0" builtinId="0"/>
    <cellStyle name="Porcentagem" xfId="1" builtinId="5"/>
    <cellStyle name="Vírgula" xfId="2" builtinId="3"/>
  </cellStyles>
  <dxfs count="97"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numFmt numFmtId="166" formatCode="yy"/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numFmt numFmtId="5" formatCode="#,##0;\-#,##0"/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numFmt numFmtId="1" formatCode="0"/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numFmt numFmtId="1" formatCode="0"/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font>
        <name val="Arial"/>
        <scheme val="none"/>
      </font>
    </dxf>
    <dxf>
      <font>
        <sz val="16"/>
      </font>
    </dxf>
    <dxf>
      <font>
        <sz val="16"/>
      </font>
    </dxf>
    <dxf>
      <font>
        <sz val="16"/>
      </font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color theme="2" tint="-0.749961851863155"/>
        <name val="Arial"/>
        <family val="2"/>
        <scheme val="none"/>
      </font>
    </dxf>
    <dxf>
      <font>
        <b/>
        <i val="0"/>
        <sz val="10"/>
        <color rgb="FF335CA7"/>
        <name val="Arial"/>
        <family val="2"/>
      </font>
    </dxf>
    <dxf>
      <font>
        <color theme="2" tint="-0.749961851863155"/>
        <name val="Arial"/>
        <family val="2"/>
        <scheme val="none"/>
      </font>
      <fill>
        <patternFill patternType="none">
          <bgColor auto="1"/>
        </patternFill>
      </fill>
    </dxf>
    <dxf>
      <font>
        <b/>
        <i val="0"/>
        <sz val="8"/>
        <color rgb="FF00CC99"/>
        <name val="Arial"/>
        <family val="2"/>
      </font>
      <fill>
        <patternFill patternType="none">
          <fgColor indexed="64"/>
          <bgColor auto="1"/>
        </patternFill>
      </fill>
    </dxf>
  </dxfs>
  <tableStyles count="2" defaultTableStyle="TableStyleMedium2" defaultPivotStyle="PivotStyleLight16">
    <tableStyle name="Estilo de Segmentação de Dados 1" pivot="0" table="0" count="10" xr9:uid="{21EF7D0A-F62B-4BD0-B6E0-444025BD0441}">
      <tableStyleElement type="wholeTable" dxfId="96"/>
      <tableStyleElement type="headerRow" dxfId="95"/>
    </tableStyle>
    <tableStyle name="Estilo de Segmentação de Dados 1 2" pivot="0" table="0" count="10" xr9:uid="{C8C80390-26AA-4E87-9B50-BA033EC9C925}">
      <tableStyleElement type="wholeTable" dxfId="94"/>
      <tableStyleElement type="headerRow" dxfId="93"/>
    </tableStyle>
  </tableStyles>
  <colors>
    <mruColors>
      <color rgb="FF004231"/>
      <color rgb="FF0DFFC0"/>
      <color rgb="FF009E75"/>
      <color rgb="FF00CC99"/>
      <color rgb="FFDAFEF2"/>
      <color rgb="FF5DCBB1"/>
      <color rgb="FF9CE4E8"/>
      <color rgb="FF9FF7E0"/>
      <color rgb="FF132B6F"/>
      <color rgb="FF335CA7"/>
    </mruColors>
  </colors>
  <extLst>
    <ext xmlns:x14="http://schemas.microsoft.com/office/spreadsheetml/2009/9/main" uri="{46F421CA-312F-682f-3DD2-61675219B42D}">
      <x14:dxfs count="16">
        <dxf>
          <font>
            <name val="Arial"/>
            <family val="2"/>
          </font>
        </dxf>
        <dxf>
          <font>
            <name val="Arial"/>
            <family val="2"/>
          </font>
        </dxf>
        <dxf>
          <font>
            <name val="Arial"/>
            <family val="2"/>
          </font>
        </dxf>
        <dxf>
          <font>
            <name val="Arial"/>
            <family val="2"/>
          </font>
        </dxf>
        <dxf>
          <font>
            <name val="Arial"/>
            <family val="2"/>
          </font>
        </dxf>
        <dxf>
          <font>
            <name val="Arial"/>
            <family val="2"/>
          </font>
          <fill>
            <patternFill>
              <bgColor theme="8" tint="0.39994506668294322"/>
            </patternFill>
          </fill>
        </dxf>
        <dxf>
          <font>
            <name val="Arial"/>
            <family val="2"/>
          </font>
        </dxf>
        <dxf>
          <font>
            <name val="Arial"/>
            <family val="2"/>
          </font>
        </dxf>
        <dxf>
          <font>
            <color rgb="FF00CC99"/>
            <name val="Arial"/>
            <family val="2"/>
            <scheme val="none"/>
          </font>
          <fill>
            <patternFill patternType="none">
              <bgColor auto="1"/>
            </patternFill>
          </fill>
        </dxf>
        <dxf>
          <font>
            <name val="Arial"/>
            <family val="2"/>
          </font>
          <fill>
            <patternFill patternType="none">
              <bgColor auto="1"/>
            </patternFill>
          </fill>
        </dxf>
        <dxf>
          <font>
            <b/>
            <i val="0"/>
            <sz val="11"/>
            <color rgb="FF009E75"/>
            <name val="Arial"/>
            <family val="2"/>
          </font>
          <fill>
            <patternFill patternType="none">
              <bgColor auto="1"/>
            </patternFill>
          </fill>
        </dxf>
        <dxf>
          <font>
            <name val="Arial"/>
            <family val="2"/>
          </font>
          <fill>
            <patternFill patternType="none">
              <bgColor auto="1"/>
            </patternFill>
          </fill>
        </dxf>
        <dxf>
          <font>
            <name val="Arial"/>
            <family val="2"/>
          </font>
          <fill>
            <patternFill patternType="none">
              <bgColor auto="1"/>
            </patternFill>
          </fill>
        </dxf>
        <dxf>
          <font>
            <b/>
            <i val="0"/>
            <sz val="10"/>
            <color rgb="FF009E75"/>
            <name val="Arial"/>
            <family val="2"/>
          </font>
          <fill>
            <patternFill patternType="none">
              <bgColor auto="1"/>
            </patternFill>
          </fill>
        </dxf>
        <dxf>
          <font>
            <name val="Arial"/>
            <family val="2"/>
          </font>
          <fill>
            <patternFill patternType="none">
              <bgColor auto="1"/>
            </patternFill>
          </fill>
        </dxf>
        <dxf>
          <font>
            <name val="Arial"/>
            <family val="2"/>
          </font>
          <fill>
            <patternFill patternType="none">
              <bgColor auto="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Estilo de Segmentação de Dados 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CARGA.xlsx]PivoTable!tb2_Carga_total_p_ano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009E75"/>
            </a:solidFill>
            <a:round/>
          </a:ln>
          <a:effectLst/>
        </c:spPr>
        <c:marker>
          <c:symbol val="diamond"/>
          <c:size val="7"/>
          <c:spPr>
            <a:solidFill>
              <a:srgbClr val="004231"/>
            </a:solidFill>
            <a:ln w="952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overflow" horzOverflow="overflow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19050" cap="rnd">
            <a:solidFill>
              <a:srgbClr val="009E75"/>
            </a:solidFill>
            <a:round/>
          </a:ln>
          <a:effectLst/>
        </c:spPr>
        <c:marker>
          <c:symbol val="diamond"/>
          <c:size val="7"/>
          <c:spPr>
            <a:solidFill>
              <a:srgbClr val="004231"/>
            </a:solidFill>
            <a:ln w="9525">
              <a:solidFill>
                <a:schemeClr val="bg1"/>
              </a:solidFill>
            </a:ln>
            <a:effectLst/>
          </c:spPr>
        </c:marker>
      </c:pivotFmt>
      <c:pivotFmt>
        <c:idx val="4"/>
        <c:spPr>
          <a:ln w="19050" cap="rnd">
            <a:solidFill>
              <a:srgbClr val="009E75"/>
            </a:solidFill>
            <a:round/>
          </a:ln>
          <a:effectLst/>
        </c:spPr>
        <c:marker>
          <c:symbol val="diamond"/>
          <c:size val="7"/>
          <c:spPr>
            <a:solidFill>
              <a:srgbClr val="004231"/>
            </a:solidFill>
            <a:ln w="9525">
              <a:solidFill>
                <a:schemeClr val="bg1"/>
              </a:solidFill>
            </a:ln>
            <a:effectLst/>
          </c:spPr>
        </c:marker>
      </c:pivotFmt>
      <c:pivotFmt>
        <c:idx val="5"/>
        <c:spPr>
          <a:ln w="19050" cap="rnd">
            <a:solidFill>
              <a:srgbClr val="009E75"/>
            </a:solidFill>
            <a:round/>
          </a:ln>
          <a:effectLst/>
        </c:spPr>
        <c:marker>
          <c:symbol val="diamond"/>
          <c:size val="7"/>
          <c:spPr>
            <a:solidFill>
              <a:srgbClr val="004231"/>
            </a:solidFill>
            <a:ln w="9525">
              <a:solidFill>
                <a:schemeClr val="bg1"/>
              </a:solidFill>
            </a:ln>
            <a:effectLst/>
          </c:spPr>
        </c:marker>
      </c:pivotFmt>
      <c:pivotFmt>
        <c:idx val="6"/>
        <c:spPr>
          <a:ln w="19050" cap="rnd">
            <a:solidFill>
              <a:srgbClr val="009E75"/>
            </a:solidFill>
            <a:round/>
          </a:ln>
          <a:effectLst/>
        </c:spPr>
        <c:marker>
          <c:symbol val="diamond"/>
          <c:size val="7"/>
          <c:spPr>
            <a:solidFill>
              <a:srgbClr val="004231"/>
            </a:solidFill>
            <a:ln w="9525">
              <a:solidFill>
                <a:schemeClr val="bg1"/>
              </a:solidFill>
            </a:ln>
            <a:effectLst/>
          </c:spPr>
        </c:marker>
      </c:pivotFmt>
      <c:pivotFmt>
        <c:idx val="7"/>
        <c:spPr>
          <a:ln w="19050" cap="rnd">
            <a:solidFill>
              <a:srgbClr val="009E75"/>
            </a:solidFill>
            <a:round/>
          </a:ln>
          <a:effectLst/>
        </c:spPr>
        <c:marker>
          <c:symbol val="diamond"/>
          <c:size val="7"/>
          <c:spPr>
            <a:solidFill>
              <a:srgbClr val="004231"/>
            </a:solidFill>
            <a:ln w="9525">
              <a:solidFill>
                <a:schemeClr val="bg1"/>
              </a:solidFill>
            </a:ln>
            <a:effectLst/>
          </c:spPr>
        </c:marker>
      </c:pivotFmt>
      <c:pivotFmt>
        <c:idx val="8"/>
        <c:spPr>
          <a:ln w="19050" cap="rnd">
            <a:solidFill>
              <a:srgbClr val="009E75"/>
            </a:solidFill>
            <a:round/>
          </a:ln>
          <a:effectLst/>
        </c:spPr>
        <c:marker>
          <c:symbol val="diamond"/>
          <c:size val="7"/>
          <c:spPr>
            <a:solidFill>
              <a:srgbClr val="004231"/>
            </a:solidFill>
            <a:ln w="9525">
              <a:solidFill>
                <a:schemeClr val="bg1"/>
              </a:solidFill>
            </a:ln>
            <a:effectLst/>
          </c:spPr>
        </c:marker>
      </c:pivotFmt>
      <c:pivotFmt>
        <c:idx val="9"/>
        <c:spPr>
          <a:ln w="19050" cap="rnd">
            <a:solidFill>
              <a:srgbClr val="009E75"/>
            </a:solidFill>
            <a:round/>
          </a:ln>
          <a:effectLst/>
        </c:spPr>
        <c:marker>
          <c:symbol val="diamond"/>
          <c:size val="7"/>
          <c:spPr>
            <a:solidFill>
              <a:srgbClr val="004231"/>
            </a:solidFill>
            <a:ln w="9525">
              <a:solidFill>
                <a:schemeClr val="bg1"/>
              </a:solidFill>
            </a:ln>
            <a:effectLst/>
          </c:spPr>
        </c:marker>
      </c:pivotFmt>
      <c:pivotFmt>
        <c:idx val="10"/>
        <c:spPr>
          <a:ln w="19050" cap="rnd">
            <a:solidFill>
              <a:srgbClr val="009E75"/>
            </a:solidFill>
            <a:round/>
          </a:ln>
          <a:effectLst/>
        </c:spPr>
        <c:marker>
          <c:symbol val="diamond"/>
          <c:size val="7"/>
          <c:spPr>
            <a:solidFill>
              <a:srgbClr val="004231"/>
            </a:solidFill>
            <a:ln w="9525">
              <a:solidFill>
                <a:schemeClr val="bg1"/>
              </a:solidFill>
            </a:ln>
            <a:effectLst/>
          </c:spPr>
        </c:marker>
      </c:pivotFmt>
      <c:pivotFmt>
        <c:idx val="11"/>
        <c:spPr>
          <a:ln w="19050" cap="rnd">
            <a:solidFill>
              <a:srgbClr val="009E75"/>
            </a:solidFill>
            <a:round/>
          </a:ln>
          <a:effectLst/>
        </c:spPr>
        <c:marker>
          <c:symbol val="diamond"/>
          <c:size val="7"/>
          <c:spPr>
            <a:solidFill>
              <a:srgbClr val="004231"/>
            </a:solidFill>
            <a:ln w="9525">
              <a:solidFill>
                <a:schemeClr val="bg1"/>
              </a:solidFill>
            </a:ln>
            <a:effectLst/>
          </c:spPr>
        </c:marker>
      </c:pivotFmt>
      <c:pivotFmt>
        <c:idx val="12"/>
        <c:spPr>
          <a:ln w="19050" cap="rnd">
            <a:solidFill>
              <a:srgbClr val="009E75"/>
            </a:solidFill>
            <a:round/>
          </a:ln>
          <a:effectLst/>
        </c:spPr>
        <c:marker>
          <c:symbol val="diamond"/>
          <c:size val="7"/>
          <c:spPr>
            <a:solidFill>
              <a:srgbClr val="004231"/>
            </a:solidFill>
            <a:ln w="9525">
              <a:solidFill>
                <a:schemeClr val="bg1"/>
              </a:solidFill>
            </a:ln>
            <a:effectLst/>
          </c:spPr>
        </c:marker>
      </c:pivotFmt>
      <c:pivotFmt>
        <c:idx val="13"/>
        <c:spPr>
          <a:ln w="19050" cap="rnd">
            <a:solidFill>
              <a:srgbClr val="009E75"/>
            </a:solidFill>
            <a:round/>
          </a:ln>
          <a:effectLst/>
        </c:spPr>
        <c:marker>
          <c:symbol val="diamond"/>
          <c:size val="7"/>
          <c:spPr>
            <a:solidFill>
              <a:srgbClr val="004231"/>
            </a:solidFill>
            <a:ln w="9525">
              <a:solidFill>
                <a:schemeClr val="bg1"/>
              </a:solidFill>
            </a:ln>
            <a:effectLst/>
          </c:spPr>
        </c:marker>
      </c:pivotFmt>
      <c:pivotFmt>
        <c:idx val="14"/>
        <c:spPr>
          <a:ln w="19050" cap="rnd">
            <a:solidFill>
              <a:srgbClr val="009E75"/>
            </a:solidFill>
            <a:round/>
          </a:ln>
          <a:effectLst/>
        </c:spPr>
        <c:marker>
          <c:symbol val="diamond"/>
          <c:size val="7"/>
          <c:spPr>
            <a:solidFill>
              <a:srgbClr val="004231"/>
            </a:solidFill>
            <a:ln w="9525">
              <a:solidFill>
                <a:schemeClr val="bg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2.7039241180486489E-3"/>
          <c:y val="0.42292782319448519"/>
          <c:w val="0.96630987211054786"/>
          <c:h val="0.34303285328335792"/>
        </c:manualLayout>
      </c:layout>
      <c:lineChart>
        <c:grouping val="standard"/>
        <c:varyColors val="0"/>
        <c:ser>
          <c:idx val="0"/>
          <c:order val="0"/>
          <c:tx>
            <c:strRef>
              <c:f>PivoTable!$J$3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009E75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rgbClr val="004231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overflow" horzOverflow="overflow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PivoTable!$I$4:$I$15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PivoTable!$J$4:$J$15</c:f>
              <c:numCache>
                <c:formatCode>0</c:formatCode>
                <c:ptCount val="12"/>
                <c:pt idx="0">
                  <c:v>23712040</c:v>
                </c:pt>
                <c:pt idx="1">
                  <c:v>10039860</c:v>
                </c:pt>
                <c:pt idx="2">
                  <c:v>12639010</c:v>
                </c:pt>
                <c:pt idx="3">
                  <c:v>12265590</c:v>
                </c:pt>
                <c:pt idx="4">
                  <c:v>10861900</c:v>
                </c:pt>
                <c:pt idx="5">
                  <c:v>13250600</c:v>
                </c:pt>
                <c:pt idx="6">
                  <c:v>15135480</c:v>
                </c:pt>
                <c:pt idx="7">
                  <c:v>17426850</c:v>
                </c:pt>
                <c:pt idx="8">
                  <c:v>15389890</c:v>
                </c:pt>
                <c:pt idx="9">
                  <c:v>15816530</c:v>
                </c:pt>
                <c:pt idx="10">
                  <c:v>8510530</c:v>
                </c:pt>
                <c:pt idx="11">
                  <c:v>10087210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5B-4F48-8951-7820CA5A0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172447"/>
        <c:axId val="1074172863"/>
      </c:lineChart>
      <c:catAx>
        <c:axId val="107417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74172863"/>
        <c:crosses val="autoZero"/>
        <c:auto val="1"/>
        <c:lblAlgn val="ctr"/>
        <c:lblOffset val="100"/>
        <c:noMultiLvlLbl val="0"/>
      </c:catAx>
      <c:valAx>
        <c:axId val="1074172863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07417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9E75"/>
            </a:solidFill>
            <a:ln>
              <a:solidFill>
                <a:schemeClr val="bg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 algn="l"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PivoTable!$CS$5:$CS$9</c:f>
              <c:strCache>
                <c:ptCount val="5"/>
                <c:pt idx="0">
                  <c:v>Trailer Carriers</c:v>
                </c:pt>
                <c:pt idx="1">
                  <c:v>Car Carriers</c:v>
                </c:pt>
                <c:pt idx="2">
                  <c:v>HMM Rot</c:v>
                </c:pt>
                <c:pt idx="3">
                  <c:v>AbQaiq</c:v>
                </c:pt>
                <c:pt idx="4">
                  <c:v>Emma Maersk</c:v>
                </c:pt>
              </c:strCache>
            </c:strRef>
          </c:cat>
          <c:val>
            <c:numRef>
              <c:f>PivoTable!$CT$5:$CT$9</c:f>
              <c:numCache>
                <c:formatCode>General</c:formatCode>
                <c:ptCount val="5"/>
                <c:pt idx="0">
                  <c:v>424</c:v>
                </c:pt>
                <c:pt idx="1">
                  <c:v>396</c:v>
                </c:pt>
                <c:pt idx="2">
                  <c:v>373</c:v>
                </c:pt>
                <c:pt idx="3">
                  <c:v>372</c:v>
                </c:pt>
                <c:pt idx="4">
                  <c:v>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65-4E10-943E-A0B34F858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7"/>
        <c:axId val="961556191"/>
        <c:axId val="961567423"/>
      </c:barChart>
      <c:catAx>
        <c:axId val="96155619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61567423"/>
        <c:crosses val="autoZero"/>
        <c:auto val="1"/>
        <c:lblAlgn val="ctr"/>
        <c:lblOffset val="100"/>
        <c:noMultiLvlLbl val="0"/>
      </c:catAx>
      <c:valAx>
        <c:axId val="961567423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961556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CARGA.xlsx]PivoTable!tb7_viagem_por_mes</c:name>
    <c:fmtId val="2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009E75"/>
            </a:solidFill>
            <a:round/>
          </a:ln>
          <a:effectLst/>
        </c:spPr>
        <c:marker>
          <c:symbol val="diamond"/>
          <c:size val="7"/>
          <c:spPr>
            <a:solidFill>
              <a:srgbClr val="004231"/>
            </a:solidFill>
            <a:ln w="952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PivoTable!$AA$3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009E75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rgbClr val="004231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PivoTable!$Z$4:$Z$15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PivoTable!$AA$4:$AA$15</c:f>
              <c:numCache>
                <c:formatCode>0</c:formatCode>
                <c:ptCount val="12"/>
                <c:pt idx="0">
                  <c:v>424</c:v>
                </c:pt>
                <c:pt idx="1">
                  <c:v>236</c:v>
                </c:pt>
                <c:pt idx="2">
                  <c:v>223</c:v>
                </c:pt>
                <c:pt idx="3">
                  <c:v>255</c:v>
                </c:pt>
                <c:pt idx="4">
                  <c:v>257</c:v>
                </c:pt>
                <c:pt idx="5">
                  <c:v>258</c:v>
                </c:pt>
                <c:pt idx="6">
                  <c:v>257</c:v>
                </c:pt>
                <c:pt idx="7">
                  <c:v>234</c:v>
                </c:pt>
                <c:pt idx="8">
                  <c:v>226</c:v>
                </c:pt>
                <c:pt idx="9">
                  <c:v>227</c:v>
                </c:pt>
                <c:pt idx="10">
                  <c:v>272</c:v>
                </c:pt>
                <c:pt idx="11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01-4EC7-91D1-5A031C92E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451071"/>
        <c:axId val="872453983"/>
      </c:lineChart>
      <c:catAx>
        <c:axId val="87245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72453983"/>
        <c:crosses val="autoZero"/>
        <c:auto val="1"/>
        <c:lblAlgn val="ctr"/>
        <c:lblOffset val="100"/>
        <c:noMultiLvlLbl val="0"/>
      </c:catAx>
      <c:valAx>
        <c:axId val="872453983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872451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CARGA.xlsx]PivoTable!tb10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gradFill>
              <a:gsLst>
                <a:gs pos="0">
                  <a:srgbClr val="009E75"/>
                </a:gs>
                <a:gs pos="100000">
                  <a:srgbClr val="004231"/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PivoTable!$CD$4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gradFill>
                <a:gsLst>
                  <a:gs pos="0">
                    <a:srgbClr val="009E75"/>
                  </a:gs>
                  <a:gs pos="100000">
                    <a:srgbClr val="004231"/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cat>
            <c:strRef>
              <c:f>PivoTable!$CC$5:$CC$15</c:f>
              <c:strCache>
                <c:ptCount val="1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</c:strCache>
            </c:strRef>
          </c:cat>
          <c:val>
            <c:numRef>
              <c:f>PivoTable!$CD$5:$CD$15</c:f>
              <c:numCache>
                <c:formatCode>General</c:formatCode>
                <c:ptCount val="10"/>
                <c:pt idx="0">
                  <c:v>18684830</c:v>
                </c:pt>
                <c:pt idx="1">
                  <c:v>17464270</c:v>
                </c:pt>
                <c:pt idx="2">
                  <c:v>15743110</c:v>
                </c:pt>
                <c:pt idx="3">
                  <c:v>12981630</c:v>
                </c:pt>
                <c:pt idx="4">
                  <c:v>20448770</c:v>
                </c:pt>
                <c:pt idx="5">
                  <c:v>15987230</c:v>
                </c:pt>
                <c:pt idx="6">
                  <c:v>17542050</c:v>
                </c:pt>
                <c:pt idx="7">
                  <c:v>20052180</c:v>
                </c:pt>
                <c:pt idx="8">
                  <c:v>9073880</c:v>
                </c:pt>
                <c:pt idx="9">
                  <c:v>17157540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8-4817-87FE-81B3A083D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571999"/>
        <c:axId val="961559519"/>
      </c:radarChart>
      <c:catAx>
        <c:axId val="96157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61559519"/>
        <c:crosses val="autoZero"/>
        <c:auto val="1"/>
        <c:lblAlgn val="ctr"/>
        <c:lblOffset val="100"/>
        <c:noMultiLvlLbl val="0"/>
      </c:catAx>
      <c:valAx>
        <c:axId val="96155951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61571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CARGA.xlsx]PivoTable!Tabela dinâmica20</c:name>
    <c:fmtId val="3"/>
  </c:pivotSource>
  <c:chart>
    <c:autoTitleDeleted val="1"/>
    <c:pivotFmts>
      <c:pivotFmt>
        <c:idx val="0"/>
        <c:spPr>
          <a:solidFill>
            <a:srgbClr val="193A9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193A95"/>
          </a:solidFill>
          <a:ln>
            <a:solidFill>
              <a:srgbClr val="193A95"/>
            </a:solidFill>
          </a:ln>
          <a:effectLst/>
        </c:spPr>
      </c:pivotFmt>
      <c:pivotFmt>
        <c:idx val="2"/>
        <c:spPr>
          <a:solidFill>
            <a:srgbClr val="193A9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193A95"/>
          </a:solidFill>
          <a:ln>
            <a:solidFill>
              <a:srgbClr val="193A95"/>
            </a:solidFill>
          </a:ln>
          <a:effectLst/>
        </c:spPr>
      </c:pivotFmt>
      <c:pivotFmt>
        <c:idx val="4"/>
        <c:spPr>
          <a:gradFill>
            <a:gsLst>
              <a:gs pos="40000">
                <a:srgbClr val="9CE4E8"/>
              </a:gs>
              <a:gs pos="100000">
                <a:schemeClr val="bg1"/>
              </a:gs>
              <a:gs pos="0">
                <a:srgbClr val="009E75"/>
              </a:gs>
            </a:gsLst>
            <a:lin ang="5400000" scaled="1"/>
          </a:gra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. 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>
            <a:gsLst>
              <a:gs pos="40000">
                <a:srgbClr val="9CE4E8"/>
              </a:gs>
              <a:gs pos="100000">
                <a:schemeClr val="bg1"/>
              </a:gs>
              <a:gs pos="0">
                <a:srgbClr val="009E75"/>
              </a:gs>
            </a:gsLst>
            <a:lin ang="5400000" scaled="1"/>
          </a:gradFill>
          <a:ln>
            <a:solidFill>
              <a:schemeClr val="tx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2.7777777777777776E-2"/>
          <c:y val="0.1276802961113129"/>
          <c:w val="0.94166666666666665"/>
          <c:h val="0.673348160485369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PivoTable!$FM$6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40000">
                  <a:srgbClr val="9CE4E8"/>
                </a:gs>
                <a:gs pos="100000">
                  <a:schemeClr val="bg1"/>
                </a:gs>
                <a:gs pos="0">
                  <a:srgbClr val="009E75"/>
                </a:gs>
              </a:gsLst>
              <a:lin ang="5400000" scaled="1"/>
            </a:gra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40000">
                    <a:srgbClr val="9CE4E8"/>
                  </a:gs>
                  <a:gs pos="100000">
                    <a:schemeClr val="bg1"/>
                  </a:gs>
                  <a:gs pos="0">
                    <a:srgbClr val="009E75"/>
                  </a:gs>
                </a:gsLst>
                <a:lin ang="5400000" scaled="1"/>
              </a:gra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9C-4F08-80BC-D03E86912501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.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PivoTable!$FL$7:$FL$14</c:f>
              <c:strCache>
                <c:ptCount val="7"/>
                <c:pt idx="0">
                  <c:v>Quimico</c:v>
                </c:pt>
                <c:pt idx="1">
                  <c:v>Petróleo</c:v>
                </c:pt>
                <c:pt idx="2">
                  <c:v>Tecido</c:v>
                </c:pt>
                <c:pt idx="3">
                  <c:v>Geral</c:v>
                </c:pt>
                <c:pt idx="4">
                  <c:v>Eletrônicos</c:v>
                </c:pt>
                <c:pt idx="5">
                  <c:v>Carros</c:v>
                </c:pt>
                <c:pt idx="6">
                  <c:v>Maquinário</c:v>
                </c:pt>
              </c:strCache>
            </c:strRef>
          </c:cat>
          <c:val>
            <c:numRef>
              <c:f>PivoTable!$FM$7:$FM$14</c:f>
              <c:numCache>
                <c:formatCode>General</c:formatCode>
                <c:ptCount val="7"/>
                <c:pt idx="0">
                  <c:v>123620000</c:v>
                </c:pt>
                <c:pt idx="1">
                  <c:v>28134000</c:v>
                </c:pt>
                <c:pt idx="2">
                  <c:v>11320000</c:v>
                </c:pt>
                <c:pt idx="3">
                  <c:v>979000</c:v>
                </c:pt>
                <c:pt idx="4">
                  <c:v>722000</c:v>
                </c:pt>
                <c:pt idx="5">
                  <c:v>353600</c:v>
                </c:pt>
                <c:pt idx="6">
                  <c:v>6890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9C-4F08-80BC-D03E86912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0"/>
        <c:axId val="740902192"/>
        <c:axId val="740905520"/>
      </c:barChart>
      <c:catAx>
        <c:axId val="74090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40905520"/>
        <c:crosses val="autoZero"/>
        <c:auto val="1"/>
        <c:lblAlgn val="ctr"/>
        <c:lblOffset val="100"/>
        <c:noMultiLvlLbl val="0"/>
      </c:catAx>
      <c:valAx>
        <c:axId val="7409055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4090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CARGA.xlsx]PivoTable!Tabela dinâmica21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D3DBEF">
                  <a:lumMod val="55000"/>
                  <a:lumOff val="45000"/>
                </a:srgbClr>
              </a:gs>
              <a:gs pos="52000">
                <a:srgbClr val="9CE4E8"/>
              </a:gs>
              <a:gs pos="100000">
                <a:srgbClr val="009E75"/>
              </a:gs>
            </a:gsLst>
            <a:path path="circle">
              <a:fillToRect l="100000" t="100000"/>
            </a:path>
          </a:gra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8222222732380691E-2"/>
          <c:y val="7.6908636173704512E-2"/>
          <c:w val="0.9599111099887625"/>
          <c:h val="0.736985787041803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PivoTable!$FX$6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D3DBEF">
                    <a:lumMod val="55000"/>
                    <a:lumOff val="45000"/>
                  </a:srgbClr>
                </a:gs>
                <a:gs pos="52000">
                  <a:srgbClr val="9CE4E8"/>
                </a:gs>
                <a:gs pos="100000">
                  <a:srgbClr val="009E75"/>
                </a:gs>
              </a:gsLst>
              <a:path path="circle">
                <a:fillToRect l="100000" t="100000"/>
              </a:path>
            </a:gradFill>
            <a:ln>
              <a:solidFill>
                <a:schemeClr val="tx1"/>
              </a:solidFill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PivoTable!$FW$7:$FW$16</c:f>
              <c:strCache>
                <c:ptCount val="9"/>
                <c:pt idx="0">
                  <c:v>Hyundai</c:v>
                </c:pt>
                <c:pt idx="1">
                  <c:v> LVMH</c:v>
                </c:pt>
                <c:pt idx="2">
                  <c:v>Amazon</c:v>
                </c:pt>
                <c:pt idx="3">
                  <c:v>Toyota</c:v>
                </c:pt>
                <c:pt idx="4">
                  <c:v>Shell</c:v>
                </c:pt>
                <c:pt idx="5">
                  <c:v>Alibaba Group</c:v>
                </c:pt>
                <c:pt idx="6">
                  <c:v>Samsung</c:v>
                </c:pt>
                <c:pt idx="7">
                  <c:v>Volkswagen</c:v>
                </c:pt>
                <c:pt idx="8">
                  <c:v>Unilever</c:v>
                </c:pt>
              </c:strCache>
            </c:strRef>
          </c:cat>
          <c:val>
            <c:numRef>
              <c:f>PivoTable!$FX$7:$FX$16</c:f>
              <c:numCache>
                <c:formatCode>General</c:formatCode>
                <c:ptCount val="9"/>
                <c:pt idx="0">
                  <c:v>28291820</c:v>
                </c:pt>
                <c:pt idx="1">
                  <c:v>23546760</c:v>
                </c:pt>
                <c:pt idx="2">
                  <c:v>20789220</c:v>
                </c:pt>
                <c:pt idx="3">
                  <c:v>20563610</c:v>
                </c:pt>
                <c:pt idx="4">
                  <c:v>18354890</c:v>
                </c:pt>
                <c:pt idx="5">
                  <c:v>16387310</c:v>
                </c:pt>
                <c:pt idx="6">
                  <c:v>16135140</c:v>
                </c:pt>
                <c:pt idx="7">
                  <c:v>14501100</c:v>
                </c:pt>
                <c:pt idx="8">
                  <c:v>6565640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2-4810-965F-2DF9AD037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909456"/>
        <c:axId val="890908624"/>
      </c:barChart>
      <c:catAx>
        <c:axId val="89090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0908624"/>
        <c:crosses val="autoZero"/>
        <c:auto val="1"/>
        <c:lblAlgn val="ctr"/>
        <c:lblOffset val="100"/>
        <c:noMultiLvlLbl val="0"/>
      </c:catAx>
      <c:valAx>
        <c:axId val="8909086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9090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CARGA.xlsx]PivoTable!Tabela dinâmica1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009E75"/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[&lt;999999]&quot;R$&quot;\ #,#00.0,&quot;K&quot;;[&lt;999999999]&quot;R$&quot;\ #,##0.0,,&quot;M&quot;;&quot;R$&quot;\ #,##0.0,,,&quot;B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9E75"/>
          </a:solidFill>
          <a:ln w="19050">
            <a:noFill/>
          </a:ln>
          <a:effectLst/>
        </c:spPr>
      </c:pivotFmt>
      <c:pivotFmt>
        <c:idx val="8"/>
        <c:spPr>
          <a:solidFill>
            <a:srgbClr val="009E75"/>
          </a:solidFill>
          <a:ln w="19050">
            <a:noFill/>
          </a:ln>
          <a:effectLst/>
        </c:spPr>
      </c:pivotFmt>
      <c:pivotFmt>
        <c:idx val="9"/>
        <c:spPr>
          <a:solidFill>
            <a:srgbClr val="009E75"/>
          </a:solidFill>
          <a:ln w="19050">
            <a:noFill/>
          </a:ln>
          <a:effectLst/>
        </c:spPr>
      </c:pivotFmt>
      <c:pivotFmt>
        <c:idx val="10"/>
        <c:spPr>
          <a:solidFill>
            <a:srgbClr val="009E75"/>
          </a:solidFill>
          <a:ln w="19050">
            <a:noFill/>
          </a:ln>
          <a:effectLst/>
        </c:spPr>
      </c:pivotFmt>
      <c:pivotFmt>
        <c:idx val="11"/>
        <c:spPr>
          <a:solidFill>
            <a:srgbClr val="009E75"/>
          </a:solidFill>
          <a:ln w="19050">
            <a:noFill/>
          </a:ln>
          <a:effectLst/>
        </c:spPr>
        <c:dLbl>
          <c:idx val="0"/>
          <c:layout>
            <c:manualLayout>
              <c:x val="0"/>
              <c:y val="0"/>
            </c:manualLayout>
          </c:layout>
          <c:numFmt formatCode="[&lt;999999]&quot;R$&quot;\ #,#00.0,&quot;K&quot;;[&lt;999999999]&quot;R$&quot;\ #,##0.0,,&quot;M&quot;;&quot;R$&quot;\ #,##0.0,,,&quot;B&quot;" sourceLinked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637693384738573E-2"/>
          <c:y val="0.45490252265249054"/>
          <c:w val="0.91072461323052289"/>
          <c:h val="0.363150054840271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PivoTable!$CG$4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9E75"/>
            </a:solidFill>
            <a:ln w="1905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9E7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32C-465B-81C3-848C512D2016}"/>
              </c:ext>
            </c:extLst>
          </c:dPt>
          <c:dPt>
            <c:idx val="1"/>
            <c:invertIfNegative val="0"/>
            <c:bubble3D val="0"/>
            <c:spPr>
              <a:solidFill>
                <a:srgbClr val="009E7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32C-465B-81C3-848C512D2016}"/>
              </c:ext>
            </c:extLst>
          </c:dPt>
          <c:dPt>
            <c:idx val="4"/>
            <c:invertIfNegative val="0"/>
            <c:bubble3D val="0"/>
            <c:spPr>
              <a:solidFill>
                <a:srgbClr val="009E7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B32C-465B-81C3-848C512D2016}"/>
              </c:ext>
            </c:extLst>
          </c:dPt>
          <c:dPt>
            <c:idx val="6"/>
            <c:invertIfNegative val="0"/>
            <c:bubble3D val="0"/>
            <c:spPr>
              <a:solidFill>
                <a:srgbClr val="009E7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5D6-436A-BCCF-F3DAF702CFA5}"/>
              </c:ext>
            </c:extLst>
          </c:dPt>
          <c:dPt>
            <c:idx val="7"/>
            <c:invertIfNegative val="0"/>
            <c:bubble3D val="0"/>
            <c:spPr>
              <a:solidFill>
                <a:srgbClr val="009E7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5D6-436A-BCCF-F3DAF702CFA5}"/>
              </c:ext>
            </c:extLst>
          </c:dPt>
          <c:dLbls>
            <c:dLbl>
              <c:idx val="1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2C-465B-81C3-848C512D2016}"/>
                </c:ext>
              </c:extLst>
            </c:dLbl>
            <c:numFmt formatCode="[&lt;999999]&quot;R$&quot;\ #,#00.0,&quot;K&quot;;[&lt;999999999]&quot;R$&quot;\ #,##0.0,,&quot;M&quot;;&quot;R$&quot;\ #,##0.0,,,&quot;B&quot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PivoTable!$CF$5:$CF$14</c:f>
              <c:strCache>
                <c:ptCount val="10"/>
                <c:pt idx="0">
                  <c:v>00|</c:v>
                </c:pt>
                <c:pt idx="1">
                  <c:v>01|</c:v>
                </c:pt>
                <c:pt idx="2">
                  <c:v>02|</c:v>
                </c:pt>
                <c:pt idx="3">
                  <c:v>03|</c:v>
                </c:pt>
                <c:pt idx="4">
                  <c:v>04|</c:v>
                </c:pt>
                <c:pt idx="5">
                  <c:v>05|</c:v>
                </c:pt>
                <c:pt idx="6">
                  <c:v>06|</c:v>
                </c:pt>
                <c:pt idx="7">
                  <c:v>07|</c:v>
                </c:pt>
                <c:pt idx="8">
                  <c:v>08|</c:v>
                </c:pt>
                <c:pt idx="9">
                  <c:v>09|</c:v>
                </c:pt>
              </c:strCache>
            </c:strRef>
          </c:cat>
          <c:val>
            <c:numRef>
              <c:f>PivoTable!$CG$5:$CG$14</c:f>
              <c:numCache>
                <c:formatCode>General</c:formatCode>
                <c:ptCount val="10"/>
                <c:pt idx="0">
                  <c:v>18684830</c:v>
                </c:pt>
                <c:pt idx="1">
                  <c:v>17464270</c:v>
                </c:pt>
                <c:pt idx="2">
                  <c:v>15743110</c:v>
                </c:pt>
                <c:pt idx="3">
                  <c:v>12981630</c:v>
                </c:pt>
                <c:pt idx="4">
                  <c:v>20448770</c:v>
                </c:pt>
                <c:pt idx="5">
                  <c:v>15987230</c:v>
                </c:pt>
                <c:pt idx="6">
                  <c:v>17542050</c:v>
                </c:pt>
                <c:pt idx="7">
                  <c:v>20052180</c:v>
                </c:pt>
                <c:pt idx="8">
                  <c:v>9073880</c:v>
                </c:pt>
                <c:pt idx="9">
                  <c:v>17157540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2C-465B-81C3-848C512D2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45823135"/>
        <c:axId val="445824799"/>
      </c:barChart>
      <c:catAx>
        <c:axId val="445823135"/>
        <c:scaling>
          <c:orientation val="minMax"/>
        </c:scaling>
        <c:delete val="0"/>
        <c:axPos val="b"/>
        <c:numFmt formatCode="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5824799"/>
        <c:crosses val="autoZero"/>
        <c:auto val="1"/>
        <c:lblAlgn val="ctr"/>
        <c:lblOffset val="100"/>
        <c:noMultiLvlLbl val="0"/>
      </c:catAx>
      <c:valAx>
        <c:axId val="44582479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4582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gradFill flip="none" rotWithShape="1">
              <a:gsLst>
                <a:gs pos="53000">
                  <a:srgbClr val="5DCBB1"/>
                </a:gs>
                <a:gs pos="2273">
                  <a:srgbClr val="009E75"/>
                </a:gs>
                <a:gs pos="100000">
                  <a:srgbClr val="009E75"/>
                </a:gs>
              </a:gsLst>
              <a:lin ang="5400000" scaled="0"/>
              <a:tileRect/>
            </a:gradFill>
          </cx:spPr>
        </cx:plotSurface>
        <cx:series layoutId="regionMap" uniqueId="{61F8DFC2-AA12-4A57-9DC9-3E91FEB71504}">
          <cx:spPr>
            <a:solidFill>
              <a:schemeClr val="bg1"/>
            </a:solidFill>
          </cx:spPr>
          <cx:dataPt idx="8">
            <cx:spPr>
              <a:solidFill>
                <a:srgbClr val="00B0F0"/>
              </a:solidFill>
            </cx:spPr>
          </cx:dataPt>
          <cx:dataId val="0"/>
          <cx:layoutPr>
            <cx:geography cultureLanguage="pt-BR" cultureRegion="BR" attribution="Da plataforma Bing">
              <cx:geoCache provider="{E9337A44-BEBE-4D9F-B70C-5C5E7DAFC167}">
                <cx:binary>7Hvbjty4suWvNPp55CYpkiIPzj5AS8p7VtbddvWLULbLEnWjJFI3vg3mYb5jMA/zNF/RPzaR6ct2
pX3s3Rs92ANMNxoqZyqVGYpgRKy1gvr3t9O/vS2fHrufpqqszb+9nf72c2Zt82+//GLeZk/Vo3lR
qbedNvq9ffFWV7/o9+/V26df3nWPo6rTXwjC9Je32WNnn6af/+Pf4dvSJ73Xbx+t0vV1/9TNN0+m
L635zrlvnvrpre5re7w8hW/628+/7hcXvx7Wv/7801NtlZ3v5ubpbz8/+9DPP/1y/lVf/exPJVhm
+3dwLcMvkPQxob6QnAr48/NPpa7Tj6cxeuELRLAf+AEVQSD9Tz99eKzg8l9L8E6dPX5691sGncx5
fPeuezLmp49/v7zymflfnlBGRx/uP9JHW+PF6eZ+ee7f//j3szfgds/e+SIE57750anzCCxvfj38
/t//xABQ/oITKrCPAil8Xwr6LADkBWXClwwhSgJCOZKfXP0hAMvusf79f/0T/v984Zn7P79/7v3l
zb/e+5u73//rfvNnet9/wQhjNEAkYCIQEj/zPiYvMEcITiJIDYbYmfc39vf/Uap/wvufLzzz/uf3
z72/ufvXe39xe/drfHn70/1hA38+rcNvpfwfq0G+fMGQzxgjMhAMM06eBcGT8gXCwkdEYihCiPKz
KCyMfXynzU/3tYI/37Pr26Xo/PqzmJyfPg/NPbgCau5Zzfnqjf+rZWn769Xv/+3ye7f+B0MCVYlR
zFgAvQFhHDwPCfSDFzLgECn26Tc/lKPtY/P7/9Sf3vvW0vh2CD5dd+b6T2+fu3x79a93+fpy/+sh
/hNrESMvCGWcQTNm4HEsnrdiBn2CS0kIYRxSICDBJzd/cP3V4+//2zyZn8JHNf0zWXB+/Vkozk+f
h+Sw/9eHJFpvDn9iQHz+gjHpB1hSQSg5DwhG/ouA+T6VPqL4GJnnAYkyVf8TreHjZWfu//juudej
w7/e65971p+FSelfTflEF76JVc8BaXjz6+0Gcu/Pcr53hPyn/xBmlGIhocR/wQg85r8gAIkQCjiR
vqTsjBKE3aNR5fcM+nYL+HTd2cL/9Pb5yg//H4CjP8zwP9x0/6o3X3Pn8xV/jsf+rJX/Fwy136w4
H7SLb546D81n8vhnxeQvdvwHvP+pVP5Zzv+rFfzjbfgcHv9ZMfiLFHyz8PyBrPjEIf+siAAr+Isa
P1e3z9vAP6IK/zFo9P+fTH0mJ32hU3+W8+NH+7g4zQH+4bOfkuns0u+xhw95s3kHswIguJ+HC8dv
+HjZB/3h4rFTj/XjZ/3t0xVPj8b+7WdM2QvByFFM/SwcjU+fzmDsUw4CK6NcBMA3at3Z7G8/E/QC
+fAuIiCRHzURMMDo/ngK0xcYCS6AewvMOUP08+DlSpdzquvPbvr4+qe6r660qq2Bq+GLmg8fO5op
EILv5gGlBNh+IIQAG5q3jzcw3Dl++r9gO9ZV18/jFQ0ataKNlJGH41HZKzY7FfZtmkXNqEXsBbKM
TgczBnPkiuH1F077lin43BSYBoCqIBiF+wNRGlSgL00ZcF64HOHhqnStiFvuTESNH1I+mXDWXhnV
rMjDnDdvqOrEGqtX/tHm71tBvraCCQZyLIHA0QDmDs+tKCbUzdT03RXpintW9V5ImO6iNDNDxDQb
Y2+WczQGxMQSEbeQuSfD4HjQKrsISPNQsH68MplddKlOQ1Twh96b6EqadKRhP+fFZdAhFH7fbnq0
61kgSSC5D+oYIz7MVI7zqi+9RzOb5rZi9VWi+htv6E2YJBnaFYlDoXHZTcpbFQG1nVeWs3mJZlxG
pO3MkjcURZ4WKvTGu5GJO5nl15r24qCobEMyijruuZL7Mpir66BfIpXSkJO+DLtGsRgR64Vt0rOF
h2sFL2u5Z2xAkSUTDQPLs3DUSRa5YwiNrNI4NU04cbmhXifiPkt0bJTE6+87BB9v+LlDxFFLpEJS
REDOPXNIRwqbIEnKK1SOItZZKvc0Hd7XfCgjVzUiLshUhErljyc7TgdZuYM2dRNXOK2i7xvEv7aH
S87IcWFhnx+1/GcBmpPJsS4vrtjxtjtjRTyrWq1Oi9gDf8ff/z381YpgUCQkJ3D3knDOjyv9i9Ru
+xw3WV2lVwFPwybPq8gTOQlhIb9xtadCczRh7LIqIqijIak13n7fhKMQ+DwGTCIpYIbBmY8pVKzn
JpS9S4duauUlLR1a8TTPN4PH/c2cG7PAyG6U1izMaW1D3BtyjZ06mK6sq6jr7X2B/UtvDqs+F8sm
KW+6tr5pAtGFAifrltgyLms37WYLl3/f8JNvni0eDqInkxzqAPUJVO/nhqOhyQteO3IZCB5aK+gh
SNsyOgXMtkitxjGfLov+ZqwuwLPpkvWXAtXNfkYp5MXRs50TZInIcu70EPt82ud+MS1VQt/UgWvD
saybWyzwQffja1206VJ2xevpGA4rnb8dCNqquY8yXV1oIeZbZwYXEomqu9krbjVCQ5h5HrqhYpNO
iQwFK9ydKHUoqyaJp4arOMm7N2mX5iFLhFuwPKni3ATZopoyt28QucmCdpGlZbqRKMjDtKm8sOxy
ujmlzGlNtokUe+rXZFF6ag49yTbfdzWFMe/zNcKxBOUfij8hsE4kqPtfLlM0aV0aLtFlZoS/SUje
xuPUPIl2bMPel9NqwsMY142z76rElvt63nezyaKcszaifmcWFGEbWxvls9/tZZHoCPX5fdoWZjNJ
m8aGgK9GfhM0hN3rgd7kKfdCxpIyDgaNFkNGqmWKhyT2ijFyY3nVHxfpaBMdDlVjlnqeRExEUi2y
eTShpGPIBVQQj8HyRIXuD7Tunkoi56UILr7vn6879NE/AYjsvsAwDD+Oyb/0T9VMOhiHFF2Wfn7h
8GjjDGVPlPflStVER51j/kFMXXiqYKd8di1VUVUNxQ9socdYPE8LQiQUMVgOMJUHsfS5LT5qFfLk
YC81ccmFPyMo8HxUq152cte5Qi8yLyAHgBxRM8BJ6FfDok/wFAZp1m3azhYXgzNhkc1+aAf+OlXD
sG06q1ZclFnU8t5b8aThIWrUe58gf+PxKolar7rAtbmo685sMvqbmLyFl/EQe9lwyTy5sDUeD93U
3ba4e9PmyN/OAV+0ZYJCKbJkX2o6h37L+cGvWR96Vi6UTCEdcntXIzNcTKNdngL3EZ5efXDLB6z1
Vjdzp9Ls4z6Xzy//4+LT5pnTkPTv7x93yvz91Z2u4P/vfuQ//aKjOZ+/6e+T1iNI/TyIPcO8zynk
Hzn5j6FljKHM/+dw+WxqcoShpys+wmUBI3FAtwBFATFTIWCJfYDLwD4xNHMAOcdeIimGRPgIl2kA
e3kYQQH01hOWht76ES777AWFbSRIcsQlQGr5x+DysWH9PQEChOHXOQXQTRFiJKBnPVWzqnVWChI6
7cuwYA8z0UlYpOMUotTxcKirfRf4dxQtgzrQUVOZMiw5XwU9fSXQGJF+vO2oW7kxfTJtnv0AZBxd
/aWBBAkJlRRqKUAbmJaequ0XTT8fU2gRyp9DwYcGOivJ10EtmjUA63IL/yCRJp6goTeLxZCYbabz
t6Yu+1vVVvNGq6JdBkmWxlUy021FXRKl8CUb3Zj3XwT9Y3Z8yTyO05LnlkIRgaoGY18/gNjxc2yA
jhFkrQudnJoHnQYPLpunC82NWWVd32/ytLueG8/F2gr+yiWI7cxcQc0fRbkUqSZrnCG1cD3dQFjq
a1aWazq6cqH7Zv6tS8c1gPHETOQaBvrmxvrNXdr4bId7MeRRXhm1snJ+0/oqzMo+2Zg2I3yVwHAz
9j0D/dy8hi0Z/G5qc7sMUHER0Fnskp57y9ZPqyyuui4igccWUIenGA2l3popeO9Z0V+xcqi6sBZc
hx51462X903Ylm5pE9ld2z7vF9/353H5n/sT9lHBVjbIHAKD2bM+4TzSAJvr5rBpvMsRMFNYFM0c
S+1Ny0JAe1eJ3ORtsrFzjfeqY3dzVufrHAMRSHI+Xweif/0Dm76OMfZ9YLKCU+QfUwds/mI1tkWH
B1XPDkovna7Gzpv2tXMvm8nZw2iRd1FPcVo6fjMUzXvXFkHUlcP8W6XRK93jH3Ek8lVyQNWAuV4A
m8q4jxE9I7tdrUw/VLkJJ4uaRWCz7KLi+bgccVuFyOoHO1F35dsK8IIaASM0tLIrNdV0MyVt80DE
gHd+keNtVbCNZuhBjKN8TXNtwqHXb5OG8p2dEI5EWpVx5QBuY1Jkm36geoGrOQjHxpS72i/Uh27z
YcffN9LpjO4EkO+wlU7A30DCfjoSnLm6boHwtBPqQ9M2L6noSNzguQ+HLH2jHYomfxrWddXP9yJ5
pKNX7EbYdresfRtElWZd/P3IPwcKH6yhCNCzf0R1X4EWOSdca4Ph92VVJ2E24AWBHL2aC1RdUZxf
ySmlP0CSX9U+DLvVYHcIJscMkBDo56ttHlyeQ7HRYaDre48VUEz8No3qgUIq2rl3EEVqN5lSSTgk
9XDbu04uK+KrpSpfszKt9iWWwXVL8WuCs2STYZeHFRf0B1WaHC35oo0QsBSwCyc+9CYaAAp6bmk9
Y1UDTdThzPxXaaFw2E7Yv8B4eDA1VhnAH8+s2rHx76ku4imVyQ0HPLrN+/7BQ7mLakPHXe/IK5EU
8HlWFm5RCMgoU/nbvhn0AVXdjRj6CUq82XZWFpdTM72UEzIHVqVFOFusX820nX7Enc5QIjRhyC3G
YdMmjNHRsWk/vzs1EjUVvm2ASxRy45FgNVq/u4Jtwt7OqmQM2zm4SypS3xpPp3vhJWkM3OkJzRW5
Pp6bGqVv05p4Ox3oLE595S3GrMkXprPtFUrmuG/97LbQ/KmfSb4PBhfEGU7csuqGracGcd2zTiyk
p18nUtdrj+e/jclo7gYRrFwx7ZISTfcS4XqZ77tJmEUVzHJN+1qBsuHSKJGIbdsgqG+rxD8kcxms
TUL00gc5ZDGwolhnqH04da6Cp1NcFRdelYB4nKZwe7TAm6Gv/buKXWCZ+vflaKIB+dmFrnoUnmpc
lwRTWLvKhQaPxbox47AVfITO1Og+lCRrNu3UsVszizvh1XJZIqDxspX+K4TaxVAEKmxabW+garrL
PGk2E+Zk3ehcxlAJ9KHpkQYkPu9pUULFGwa0dLMJFmk+deucTSQ0Y5ZepHVvo7kbZYjgxzdAh5PQ
qsseOvfGG0V60ZAbia1/0SMoiKopmqXuyjxu/IRuBOfZouc0PwyD6hZCIb0cjotvOh6YGyMpCnNn
STCELuFoP6cVN0tMvWZrO4+sqUdBS7TJuGtm8hpYV7IjVebtZM3RsqVJCepbJy9Ph9ZNcuElAGim
ts7iXE7Acmv0BKBsW7N3aZH+ponV15VEYlfxpAvboh1tmJAgGlpRvyRdf2n6FG0EgQpwFNIusgQY
AmpsXFj6pAe/fehFmke1s+leIwBQSHu7tCkdxBv+pWcTFXWvr23+YEZZ3Rky9osPBYbhKoukCrrr
eg7aNdOGhSMjsRItfp2KbAp53blrSy2FkIMYVzQ12Vol/U0wkHEZ2LmNvLl819W0uxZNJJu6XI3H
hQ7spbqUXrdOEn9DXDs8UAqoxZegvKXItLu8H5p9q+Y3jfb5u6puF2XhXZwSQTCR3ph0nWld7Awq
3WqCJWwx0Fd0AkI0UMGllwZsSbyRrfWA7/OUVTGZ0jrSXFQgHKBlliZXDkJYhFCuxm2hE7YrRkAV
wmrIS9mEJ1mE14LsA0TtsqZ1sSGd6NZSJC4CsApV7YjhTpe2sO3+2hOJv8ZpxjdtHvCdx5uXSg75
vm8YX+o24SuN3Gsgjm7beXZYTSUsXwXy49a1rF/4MmXwseChQTPbcQCp6Vjsq+NhzvxiOXU536dJ
vTKWstvTbyPL+b4iQwtrGDinV5oxVJp3IDTMbpkU0xMIiqDgipRHzg9sZETd3UNPsRFihi9OV9W4
Y7vc13w7SvukiBjjJPX0Qo25jrX2UCi0TdYnxADaUg3ya0BvB1eFFR7dCnZCFhcumOaoI65ZUq5V
hCsFFQUbEg1dtrV+X90Vg1/dTuoypakM/WJgu9MdpH1/K02/7GoxXlTeoELFUXDVFyoPHUuyl3Wi
ijDXeFr4pH+buyALzdCZVQFt5aJp3a6vWbd3pK6jnhYyStNSbBI6m0WDCxF62fVJkNR19SbVjL6S
zfzQpmpDTTdf9SYv9s5rhnjIOlASZbZotRu3InMHmaDy4HSNlnli81gplN+kFrBnL/XaeKNb+9WU
7KSV/Tp5m5YT3zSqCS4dr7ZJ06JdmXu/5cMwRhMO6ng4CWxzoJYj8uNkmsQySMdsb1Dih+PEamBd
eHw4/ctU2fiSzcNrrDYlCtxFa0V9oHOWRB/ao6gNX9vU4EUW1GrJXTXcBalsIt8v7hukhhvIvoeA
zfMSdEW28hVOl3lA2iU8pKDXiIHW0Ogh2YGWl+wCrOe4U6iJEsar5QDPsYQkgMbkT28Uo9MqbTx6
m03Jgg5UbiBt2E61mO38xq9DkCqgYRfp1rrK2wI1qldzzdqFV/ZF1OSTvPBVVoZmAm0Y22ZFimbc
IFW8byvXbNN8Bq1UYXVAOjFxkdqbwhtewqY1sknzkWzTooL6Iqb0hrYsDcfe714mQfEmMVDKbeci
zZp6Ofh1s8n6sQ6TpstusRcs0DRtTaGHO5i38CXbgq7EdrJK8DKj/vyb8i6nfjwkur/qTAVJTky2
CiiawsEHEVaTbEVPnCfzsNmfGJfkaR+qFEWFCmAiUtIFzrE5EKTGOB0KsR6sWMuuLx6KyjuMHBpw
7teXMAJSq8bzDwwN3XUGHTUO5kAv+3IGCZ/tZoSTReNkE8tkEEvZjGyXjFMVcexPsaxAhcu3kBD9
lWL1fOUAOC0F0utc1HIFuq+KW1Zn20aZcmlFsk0D6980wJPiEkTAxZzrcdWLMupts86CKWLFUOxP
h9FnU1TbhIY6K7OVI9W09mWT7bHfFFGQ650TU35RorIIWaHkomLdeLGt88zsm+OBoaCIRDBNSzwK
c8NSGSy1Xat8WXldFptk8O+rvBHryk8uQZuChSJbvCpoNUVDL9P7ooqcHNNDXs8hLEN5OeZmuAQD
g6WxjbvFmbrsvGE9wOQJayLfjACeInF0kZm4v+CBK/ZZK4t9V6gw9TO3a9OquGE9XSiKsls2enXo
Wqk3Oud9VI2eXTaiuhhZ04Pe4cY70SZNWHVluYT5ghero+iKMp5vCkQ2E5vhVSu6fZeyt1ndVQeL
vdD5Pb01o07jZpy7a+el920dmKiRFb5pbDAuigoX64rXRZzUPTXLOehwWLYToDxmQ5DO9Y4cvxYG
hzjKe2tX42S8rWFwRVMlLdyeIhFI5FU0ZUm/K3KhX0FCL7nuq5tEoTvZ2uqySxocat8cq02eXlfK
h3WQ+/eiGPGibG6miRfXDgW3fZpV8YkNDGXPIpKmANbHZrwaDfwEoBgX902fL/qpdS8rTFa5AqZ4
iZPBvRsEoCkdbAHbAOBNZxdVdVPH+njrfp3ezEfBY6AltAGRAPxp+UHksr5M3HCHs0EtsjxL10xK
c0X8y1SXSw9kpgPnBvodm6tFk1gVuyGJMCgme9wm4xLYbhL28PDbjTOJB/kHqmxO3WuRt+9E4NVL
0klYTYO2+WrgHQUO6uKhLc2iKyB18cDJvSsns7CVup+m/rU/yRsx1vWdOXYjk2Ugw4TCyPmmQ1m6
U0qMIUFlFTKakE2fQri+TyHJ8/kV0AgODAlRePQORuMwvjoOl74QDyQH/cLHNVBopbYIpimrqp/s
DbC8LC696TffTO0u88S2bbM8HoQpFgAYzeXpkJbBwjKaXsMo983J4Zki/rZtONuQsVvlpfuB2PEV
p4MxOuguAZgNj1SRcz2LjC0qEzESoHLlHJVUphfEqWRtqsBcaJUc6MCHQyGadAFi9HT1fW/5X3kL
hlVHeUPC01wYnts6o5RpUtHB5roLFa4A7xZ8CnOABJMedn7Ah53LipuWJH6sbDrcT4UMS0f8V0fg
sC/gscgoGKo5POEyqEJZ7EZqQlIV00ZaKlfCYwLG8eO8HZvh3ahMdVsZAxRhSNQyM4g9dIGEvtN5
AAuctxSZpD9SuL7ysISJHAic8GgChsnc+S2KJsgkCRIbFo0V0diobAki/hAp3HdRg1C3pllbAvsX
6S5X0hxgWN2KVaabJZFa7ocAu3UvuAlBZCJxNmfAkoNOH5JcidX343E2fYXVK2HuzKlEFJRpeITi
TCkevSmfqkK48IQo3QSdMpo9EJaEHPWi17WN/ONq9QLTLmjtyYihJN/9wIpzUfBoBWyt5vB0maCw
w+Mo0H2RQ1mfApmggQuzDuOw9/LBhqjLQjXk4roTJQgjp+aQO0mOUxERJ37Xbtlkokzw9p2bSQlF
Q9U/cs+5Mng0jHOQqagvQa46yVlfGObkTLwaqmjYgVK2txXea9LXh3Q0LUBSdatx+bbHBAhfrYr4
NJTsbTGEVUDTCxT4+geeAhEfXPGlJgNzcsox7DuBOTVEzT9PoEzX3CQYqlpuRKj16oPGICMy2yZm
UzJuWxhSr1Jq0IMVzVvY7zPcmr7qN7Us6+VchJVOQYBDTb61pCy3XmZ6F0rWr93kxSMr6+s6H/GF
bIeoLFnfhaYkIahz8mVWl9ui1y5MPeOueKKflOHFtp3ErYFNGpe2SqvLkwTOfxvSSR9yLeewOCEE
5tF1KywD2o75Ic+KfH1K4xPREoNngIZCLrs0e/NBXPqAiZXAaqWU110HVj6Ab29KC7KsxskIXHMn
agu3ohS9K7i8PCkNnbPlNRGv0eKDuu3qzIaN1+C7dETzorQjANUjxZswe9NN8xD6zPr3qi6udOPM
Jqkl2idiKEPVLhE29ECOB02AVX/kokPmbwC0sTAAprFoJgsCdjeNedSZwMS94knY8GB6S+v3BljZ
0zgMeYhqWQEZrtROp4W9HATUPhgob0rXa9hqwKpX4HQK/EsVyN6cbgWmmOtBJGQL+6/kCjPgFCpj
LFY+a3bCyubGH5L3ZWLsMmOJ3tSeLsNRovYGlQhk/oFxaDZBtiwpTpbVlD+0QIuerI8jVARTFs4V
jWhO9GISsEWgk90NL9v5kc45EBfVy1fJZMso7arpbpSdifFU2+u5iv0JOLEP8v3CT7v5dTrnQ0gm
XCyR41nUH9fQPKUA3Y6YHIv6bq5A+vBdu84KBGoR5DcB4A+Ioe8W5REE9cEYRDBC3vuztBfUiJ1f
Zu0uSG/6ypuuAltOe5LBXgzdyG5vbU9jSLkp8rGO5BEAFEVQ3cEg6MOyCTy0xF3t3x918H3LyyZE
fIpFnsnfCq0AkeG3ssHNprcU7Sc9VqGr/HHbKdgN1EDwNpSosE4cpDGfxw3t8kPNTHetQOzp5BBE
/sxo3AYalkrmLyWxGJIEBO2Itt3bFglyP9QuPXx+ZSuahi43TQQP1MorMw9AEIcpeClMD4lBRKhm
nK9PP4I8gsJ81BYW6nxdGDQuxlI/cc8PoiJR6Y5N/s2JuY9AercZdQA5QSaOG9d7yw6VdEmpfpTE
1bHCubdK/GFaFBkaN1nrROh65i472D0UfyiuDvZVLQLkvyp8Wu9mkW2G0Uv3FSCfsMtGGOFDuz7m
J45K5thiqJPhFWvGw1TQ7irJ6zwac/KugrnfbVYCc24sTRfAG1alLdltNSTQaiV+1+bsDog/PaQ5
HJBWr3jKpj2rYCXiGd0k3mA2A+5haoW7dKG8Ru1dUV4MxyXQjYVcBrKD7oh5did8a3ZBbecmhM2D
ZqcSHumkcNuJ9mjvaPDwcSW0QX9wDMtIZ9BmlbJhTQqxa46xTbKw8xu213LsN8hDFzYX1RV0nQpm
AKMf4byH5EldusoJbPTrUWlvshT22HkcpbGj4/XUp/ridDBdqy9SoMswKizJBvFK3fIaNjjw4Xaa
8wAIaj5F+NjJvQoUXN80bFX36fuqD6YLGCGSDRZLBuQzOjFz4WD8cmrL3EKZGCex4oM3LJGXG9ho
BNZXDt3lra7Wp1e1OBSJjPJjz0yGTd6JZAXbI6aXgiTbxlESn0qtGxOzgIlXunGg022HYCyXjoP2
Kvih9KcZsCrCy451Znuix1UASmsvTPShWmczCWntt1eZrXgIu6FWpx83QngrCdEOW993ex9VK6fz
nTqClzYT14jldMspGSF5bL5u5nbBPRhAooI6KFsJC+v/Q8eZLcmps136iohgkoBThpwza7Sr7BOi
PGwQIIFAQhJX3yvTf3RHdEefZDjtL/ZXlYneYa1nKZqvqc/mQiku9xbmWpk5cIBojpXfxP0tXlYc
94Z8kU2F3zpV85vbkq8tSdrz7EdDDo09uYY4I9co8Ogu9Dv8nZP1eai3+kxmHVSd1VE51NMIPGMW
B0X6pYigkZTh0kyXtidLqYR2h2GwpJx9r915C3MlnuvuVYwJ1pDHMPKY1O9qDhsi77lT0baHvTT9
mBLUtG3WNM+sFee0bfY9sTgJUrklV5ip4Q9Eb34QnWoMgXuZEHGKg+js9Oh+ihhajbP64HXWr7yx
nXJv7b986NuVXYS3H6b+OzF1WKV9FpUi6fq9bOhQCriqZ0juT48hqTVdcGChDA8LKKA43LZLbOJ+
H6PH7pppSl8iPQGjkuZ3hG39ZWwCQKAUi3Y8DFFRp7X/EkIC3K0Dl5ds6IbisWFG3O/LDObn4NLh
t+fmAaSpbQ4PZWOJWl1m986ZTfozpGbLEzLNpeqi9WP1Pxtpb3Zplwao0q8UYM3fwb67dX0X3Kov
r9tuWvwBPeUXvhRz5T2KRCRhgMdMLD+UcxhGgkU8z8myJ4L2BZl8GGGbpUUURtkn1dGrO3TS1q/h
xKdiali4HZykT4+fSuP3PgPdzcGR9bu58eYLhtvx3IUTfmXj/07iIT0tkcnOCxa3cQmhxuhVn1fm
N+dknQqs60m10Ll5c4qA/MvW7YfomvemzQMp+EvsonUPz2Et0qxOyyRtkypbD5ow9os7c/Dv5KBD
I0abmBa5G+59LBxWtefS6Lxbf9Q9YR9+tBydDyNSmCA4e3GTHAzWjaInQZvzLl5PwRg3+JTM14ZS
CGE1aPehID5wUbgyi3OQuIPl5WHoxKI9Dik7yWVdD74Ze9BFwDwKNY8YJzIJQ8jE/w0gsFS4oc/D
btwBy2uCPLRbYQYzXmjIx9tCO35kod/oI44DPz1WgrmNoR9gEt6BIaAlazwKchfVrfHHwrUa5iaG
1bwNbPvkhnR+Eio+4xsGlLiNH2xs2ovBwcyXJmzziLr+VdfZhx369YfjfVvEEIXfw8TIIhrtN+JD
H4tl1r6NUy1fJN173n9N4A/o0hhIYZYmZTxF+rT5ozkEik3lQzLphu8JFV6+umT6MUxLmHMRiJNa
0iSqOB+hsrn2WdRA6rJ53AoP9e64ct0eRHA2Q2ihZMEa46MFHaYHsgOqXJ/1/UfTmYJQN3wAmx5O
mhh7bVlznRNvfA/JcvJWI39wCNAP/y2IXFPSjY7XJJBp0WSrOYq2Q3Hpkyba9xLiR+z3PzYMDTtM
aSxXc9Lvu/tUM2k8Wb6W/yL+/18z/s6J/7/bBDaJGC4Zlq8k/b/FizDm/RwHys9XNmJ8JWFs7ys1
Bqx+iY/eQ+NaZ73tvcC5Mw1IQVMXHVHJ3Pm6WKJ/eRDFv296s7lJjChmzuObaa1/Mcmn38Ve4Rbe
fClfVG1cBDbYLnadVwlSMgVtR+mucVydU+6zI6TxNJ9TqsrH2yFc/+cfsNAHmMTVdy23BgtIwI+0
rcNLrKW3UxmPnxLQtxVTYQ/Xgct8XIb3ySbpwchWvBuZdQe/LTw/SvLo3h+C+wtkXVfZJOmrjMKh
ws4jb27M1ueQT2Nu4np6o7z9yRL9tyb9HfXAhBoPkXyJXOvf+Z7d5qnx+n9eGO9AWTlf7te7xBVl
m9kpnXnqmIHjEMdYu+R3ZoKusE7vol71xxrrebEkafxN6j5P+sHtm1UkxWOrI16aHXy39Xm/MdCJ
gT1HbO6PD9VG4DdiDer3lm3roaZLWkyJDt5HIMN7r3bPQTtGaCB4CDPjh8W8QkUTlH/xfqlvjxcv
apcr80xu/Jnl/gDt6v98PHCxvkC3zodHBSCyvUiM50fuurxfM/eTpB098juIQBtXRO1YETUtwPJ7
+xx3hfebzP6cJ2E9vowrsedQdFnu6alB+Yv54SHlwZWC0m+vnM/sPKnor5v09uza7ndv0KJ0HA5P
SWbbf7YQ9PAbnL774m2/j3xsi4bIfxrBZn16azv9MvLUViabeIlTNl/qZJ5PyWwPJLqsQ+z9XNYk
rpKhr8vYmSGvpXpPuiT7Lgj7JDadjv4IcxiWJnTUbOXYsmtb0E5+6Nkm19YkeG541uc+dJ+jx9l2
6LIFHtXD//zTZFT8U/d4r5FeaJ1fLkEnixaa7HW5e+mjds2uHf34LeumECpH1t9S7e8fThk26pLG
XlvU2sHFb/3wmyBjWGxdrY+wEn5Zq/pTG5rlafNROjOx7cfYW6pu1f0L1PfNQd/11tB9TLPeZ90o
q0CuFnu4LETAye8VJTIn2f/Mxi7z9b+FqjVxVCL/46M7DQl76u7/H2xYvRMK4hX8/t+MDubDp+wo
xv74z0vuzWbeppR+bswC5mqD/4Y58i+0mcFT+Pzg+VmW5MJP/L2ymTn3je8d5vufYHJ5h21hdQFd
tykan6fn1bXrDjW7v2XIzehA9lXobcvZJ6vbEU+RN0yzU2F7h6I5zuTFMRt9EDV/GxRzaG8B2ROv
fuu92vvwbf2Z9N5b1vLt50yis2U9+1abPjgxhg167v2DhNXyPsZYdTdMGU/14otnz5EyW+ZvG9Cp
vz7s7VU4REMCOBqeYunfgHpFONXXcKTs2dole/fmMkt46W/zslVGNXpnvA6+DfRFmLZd+6o7Pz2Q
TsSl27IjIFDo1CD2Ko80pApnl+XIRwQnmg3joU9jU5gUKHJBnSojqJ1lVGds1/crhfLP093SSVGB
F4RkN8gkH/QaASA6PCgMvkaYGYXXHOJ4oadRJXRPYrbiGKKLD/NuEL8GTip8D+6z5wvQP2q+d/2d
Dp2N9ZEQ6p91ymj1kNN1IoPDxmEk1dP9sPXuOduIfYYsofZZVp89xFImO6tX6ovlsgnyOveD3i+9
TnLteyk2zS3Uu3/NdpGLQlPDkrTgjF0ff2JheJW45eLfRBFZGd7G6NigfyC61QCYdrx91lvSPA+I
pezGkMPwur9lUTzD6xTrMQDYDi7CQUE16j2+Pye+Z0Xe8BikvEtX7LhZe8DQKp/dBIGg992xnRP1
Pkbkl5P6Tskv9Yu/qEoST1a+igS2gGk+zgKo7LgAvfAhRdRIcZHMHqDjdDemNahNRCFGqporLH0G
z0NHxbTw4LsyVRSz6SNs5S7sdVrNXZ3eWs6S0sJ4fa/hh09T9+3R3B8vqYPFLZMrfoj2uibL+t42
HAA447CMwuwDC81wdI8BjkaxKuoZ5EPcsL3TwPt6Yyst4arboJWVSlgNDYoFFwJZrUxi45cDwlgy
rz1UwxDBojnLRMFIAFjBs8uLHraxQCMXuweN04xv4eJNV4yqhYla9ypc051ar89VZtPTgMktd3Fr
IWQ0zWvgPuY6jME+mKYMU0A5tGsuAKhcJfx0qFLbG2hJtj6k/TY8Ba1XBssanbBxxCWhI456Oi0Y
jQjMwWWoi2ke+9fEC5JqRDiiHGH85Q1x3m1tBpEnMbCybmrDG3QzdYkR/Ch6D/ZuqrYvzO/5vGbL
j5lSdGea/mdH0lcN8adzB9SlBnJA/wRhRND2El35kRrfAbn5eX/124l9ogmLMsBudlpE333GJNzF
HTwEf67PD4HJNg8U2NWF76dNqeOWP0uz6qLDAupZnbzUlMsfSP3glMlXOVqOIESX4kwoclp7UTx8
H81dVLGO4ldBXMN5Qfqtn4auEr23FZQvv5ZgA+8RUk/uIkhFubnzuHHv/xcOTJ6UNaeM9OaGrqSe
UkAnMmvo1Qv1907go1H321o2E4RPnFCR+xa1pfAtd6UZCKus72C+A1ze/dvPB9h2WKqXMjZZWK7E
ZCcXtm/r4wQbzDM5gDBWou/O+5H32/XxJxA2OIKzIue2VWeKje3D8mUndet2yVJ3O5g92bXdaK2O
ihC5s4hqIMAJ1zxs1iusCXrLtg2KUhPeXNZ/hvdBG0PZdkxE+xGJ+mXqQrqgRcxVwOLuhd2H4cRT
PcZn8m01yitlRrrXx8tSN3mEjM3z452SNEbNXz6l3yblGMxtZVynsJjDRSmcIcHu33vRjdvTEuqf
o5kVJoflA82gTmAaqgwWMQB57M1P4JW8p8efpKy90orWwFid2329YXHAHTzkzaQYCwzPtjMCHuTN
DdtSCuN9jqtoCq6YV+db3LsrtROOA0KO9982bMT42mTtv16PcwSTwaomR56rnCaDTNP/tgofHZm6
pghGdCgYnI/xQNbAmqx1r8Gw8OfQDYCKxmcT1dGl12H9ktR18hzINy0SdmiQMyrcvbrMAZy1ZGn5
aUDbOvgIZSLPBTI8rDXPH5+gMJTvg4k6AJuVC8b6r0K2Ku9wmq3z3Gsybv0t8JrdP1hOEZpvg+ve
FqqBPGyrX8bLhvyrCOoiWhJ/18yMvCSZIi82hByb2CzGBhRkx36dmh1gjZwjgLm3TMrDBkDlFvNp
twxdVhlfDmWsvf4aKRLm2dZ9wiJaXpRNSEEoJlI/EeQt0uPJr1NUsW2dsJu7n4+o1eOlFdG5UxrK
1xa10JMaul/CqFizRL6Y2N9yCJHxdf0IgnH6HqR1KZUwT80y7Gmk2zdzXwiJYx26z5Y9yThLn2Tm
IUSRwnlZalY8WB5yb7M9pFeMeYrtmkwH58dLOI3zIQrdiQ6bO2mL+GYjMQ9tE3D7WmVYe+4mlw4h
mbBvNE7UiaR+l9NJogz0SsTVjH9D+pHc4sRzh3+y9V3pXFWiLu1/dkn0Wdt+PVPppUAfyC8N8vQ8
ByQ+c53mU8j9lzUYDo33GjKX7VmQwSoy5Px4Wbrwi5h0QrUMuTuNcoDkiRnw8QBGHFhF6Lzu2NIU
lWTEwwS8u62ChcSHTqOHTh6Rrzxl4SFZJaminhasU+62BczdHn9KJ3/HMDdBDbMyfxSDx0tAIczB
NxnLIFm/urSVV6NXc1sX/SNT2/Am0aww3qjXpEd5kUn/NMx0l0x9fXIN+/OPs+wtlvz6Pp2Ad+FV
b/lWLmqE2bskbteHE0SNmep8FmFX2TUzVbc06zu8+/asQ4VgjPhC0CD+vI9WhUYIoIjgVJWmg/4T
pl23d3ONCi7sZ6T8tBzotD0lHjf7NuIGyCL+kbmaFGuLxayeEyy827R+1LjFpRjTLTw93gJ5OjfL
DFF5ghKJRIt9xVd57u4m99b0HlSWrS8jCdS9WWN9loP6EO3g3te2tgfTRtM+ITz6jqDGRSH/uOsG
gfmjkAHQ1nzuUXX7pv1LTfdtGrPkZ7bCR1Ys6s4Za5ZHHz0r0tlc3nmSe1vFWzASj7e9bpNDJKEq
Rph3Y6aTH0h7BnAzWXCzg1hfNrP+qhVlFceut+vCXjxPM293mY6j4vEWd+i+sZhMV+kD/HIay3CA
efh97Ro8VWuw5aoX4AmjFgHPOzgTduwMeXe7kbu4M8lY7Hu4WGunl6JmLn61A49fQQt8es6Ky+Ov
lq0h5Qp2M2eak38//EyMPA9C/s/bMSUSXLZXuUy0ecwI1uBYgU/aPJDYGwim1rdVwzOotjPHbgZO
bAxJmkcwxN9rpegLmmvxeMf41r9DAM+sy3USq32bbTgZUJOeGsF+Z7DtgVPgAV2mWp/MFt42t52T
JaR/Ok4rqthfhM7XV5rCsOZyqc8jn08uGts36XeHJdsO3Lq/rp87qC93lY4FhhYZxg7URRXsQx91
4VG4mw3tR6DY5EgOivzRMpkk5IKhRvwzModtJRfbgdG5l2vN3Kcc5FSNpo0PkPTcp43N3pFpvpmm
eSeWN1eKBbzAuu794NSq3Gm3Po2zm7HI92D8OqysIwyhA5MtrwaHjqH8kH02jX0aEPM9BMaoAgNd
dgkQTiqyrF++KFkvkgv3TS9a5KRN4eyEc/EYZCD0zS+YvMUTX/G5LmLMp9Sp06PWIsiArZUMqtKq
5AmHWPG/XyKYGsUUfBGtPDRwSHo4v/st8Pm3edDmYrNkLixh3gtN8B8Nunj3YI0bjGPobDtmRPBj
gz5VtjQxJ18t9D02az4kQTXj0WrzJBM54jXTf1E7v/sdXd7CfnmmugVGuU7tC5Pxepi4jJBVY9Gz
ZPZ1hsNcLd3W/zsBw/1ULI2W1xgGjo6avZLRet0ojZ5py+NnUJst+Owkr13LjzF67Odo8XRt8viv
lzLk3/rajVdtsArli6tlEUbLb2XTBlRZ6/NiDCBOeEFrj3Xzwe6kHFWyv9g2TatxlDJ3dAgu3MHm
kVH9abEm5zMTwzNhZtyZWj2puz9P2XAd1AIafaIINKfDS8sntU88OZ+J9LBe3gGhwa1N6VCUu0JC
z1Qdrc8iAH2DESo6PsyBBNBGGYUIomxicsck23bIgIlcEpv9varFxWW6znJHuyS5+P5TYsLu1ZvX
gutgfcfs7b+283homjS8PgqzS2qvMGLghwiAH/JL/uUxrE6LSA61SV8gPhpYPoxf4/uuhc8LzuvY
5YiXZc94FHVJuevP/5QKf0n7F3OvPhb96Di6+xhJ3pDwnA+zgf7sOn5ueHKJYyevWN3rl7AJxHNk
TC7ApUG18Fjx8OSjBDnFelIvfJyQaGFm/ho6dhw1PG+mu6kQ8frN9ZN+iTZ0dE+DlqY8KqAGxs9D
bw9cy/7arVn0HIXLjqybvQHm/RQ6NWfPbgj21CJ5EWGT16ReDlQgn5Td/36lEB5gIB0f/6vHX3Wu
3wDpwnNH29JAki22XxvEryp7auoMTnsMxboZ5G2Gr74HmdwUD3D/MT8xivxF0Akw/lQDvYNdbnzM
W6OLvOLf0n6X3x9mTOx0fLuXxRzDJ8pUsk3lxp3/gas+fmzdCEMm6OcbaXSLXMI8Xjn4xWoDbF49
1FbdIWtQQ/3GMSuCTNNdjSjRcg/5WSnhAQs8cavfORiBkhQQaNfSrH3JB0ylD2S+XVV76Ez3s16i
+egcZYVqo/oooXcV9QDhhagBcyJlv13sda+18NILcn3PCpDmyc7SXGcDXBIq8A6f7JcYwBp1y7CV
D4FeTdPTg330/JnmJohHsI0YhtMgdjcf6DO6EW9OGHsQhKD6BdvRf20PH6UGxLkPw+n31gfBU9MO
v2YPwkwyBe2vWDj4a+iN8N6/C8yehagT5EB6JArFgPMRkBnthEHihXKXbblsnXeFql1TCC9fo17X
mwBNVvC1OXHioJmTXyt1ZNf1wWtsGJS9Fv6OovD+XHuBQrSrXb0esqyF/BOMyHb6dq9XMOKi2boy
HdtPwJB9Fj/hSnVRZOArt8jvkDTo5x0U/OcswlcJDZ6iak/LXIWjSQ4c232xkolUm7exKsuQsYnR
KWqTubfVmRbzH6ICJJzEHreWsIrVCv9tvrekHxB2YFCk2sEUDnfR7IQ3YEljX+0EAxzU+ctM5w1p
oITmboXnEfrw/8c2/IGRFODMhoLezud6dQDh09f0qLjqK6W8T/gZ4BzS8MCQhTw2dQ/3RjOg6Jkq
fazuNPNKGMxNEXkePlrMlNas8HAjdapxj0hlWHdahhmaohj+BBPmq63/NvsQhyMIwBXAGwv76ndr
JPDXMDwQS+4Ppayrflp6WCG60ri0RfqTfYbcVISb+gar9XO24iezBfc6rxoisSBnGUA+XH8v9V+R
2RfcffO7iQy/LxkSyyQr8eTwU7M8Ub8ed/XgjVCAM3FU2z1nUHvZDgv039YzFcV3KF17mIG/QScR
N87SfBg+lbH1TjEIJA3rEmD5PYHIipTx5rn/ei+ezlmdhCVEe0jaPdaY2bdn6r1uXYJQaIBMj5Ci
R51NZT57HEZiNhgMjn2Tx41+TcNEX5MWmyC4obGwM0wW6zhDq+f1eSHZuIdXYfJEsm93nf1CeT+V
Gi5BAxkojehZeC3MlxSkx5RB510z3+UbmyHym43vQzxnA6srKjNohCuqjG/CbI8wchD14RFckk15
VkZR+7KyeN5b//cYp7+FN7sS2A7F1D2yqscctm1rUjLY/4k/87xOkCSObCW4R2H/LvgJXuelW0pv
9r46n1fg4rCd18nXSHlcQm8Li1RiQdQYuMzi/mQLJRVSV0HegGdAPg16Vbt0quxiMOBJ0+8b5t8h
zTQ5UXvYSHaeVQaqZEv6Y5PYb8Mg1MFSTLEjWgNYiilDiESEuAplg37XcHPxtiDYD4P7W/d17gbo
jchQFE1IIG56GzIEdYw0OJoxJbG5imPj2SHPPNHu8NiMeUxW/VwTfUzbOzXOkedbEVdL2mbK4SNm
pd/BOm480DNQv96QaBkuWSf2ytMSoxOcmRAhI72NuGYoE34RYJQpcR8JGOShoP107UNT4vYagOZu
6Y9SEJROoBWB9N7cNF1Mxo5MLqelQXmaJJlypNtfFX5h0K6oDLi+qcmhRx5wU8uTP2b6FPEjeBSI
6Iit4oodJJ8o8gtk2qV/RtxoBG3Oogb5XFabxCdmaOx2AZSpzSd/SNouO6SncNkW5ExUqggSI12j
wqd9V3mePPR18oYJUOatP/0eKQWXaQCzhHR+DvT32g/aou0BnChvuAEa/Jn65h6lYc+aBx24/hpf
pwcnJRiecc0SLh/Ps6QZ4Ce5HImcP5lMt12cvoqp7fN4a/lBG1Jajc4Ko2TR8qwnUgw0KZxo5ZHb
CNE0jo18jX0w/R3JoRi/eUh8AYzsvrsFSOTaxMNxxtVXuxkWR6Xn5ANkfPJE8J1vAFiMJv0F37jY
06n7b7LrUCWUgXSWdoepLDtmKaKynVxxT47cI0La7ePOR/22IFAjnVxoH73hBitIVYG43cmJEo6+
LjKydIXSLCqBb0SIkP+C6HPdhnHcJS0FY9ro5uxjxEBjmA5eCnoed/Qgq9wue+FwXLfstW0h2Pnm
5Jg/XxHwxV1canhCzfL3Mb6gMNyC3N/MnxChC+xsS1/GNvw7wJQuux5k5uiJa0gA9kGUxoVbbaB2
zch4TmtLKyV/1ck03ncfqHgaMdQRvmsep07mgcNVb6aFYYPVlMMXERyYrtn7A1SuEW5QyRHUzKfE
QzxzhfFfN+ua4xKbppDxrKu6Nmxfp7KB1gc1thFbVCaTug0Kh6COBUrpuMPNXxvcA+rxFa0ESz1u
1gl2g4Ty2XSHORVJudYEfnRfOYYblGoOeAkETVpwxugVITfZ/OctYANqh7G9QUEqpQnnXTTBD2/r
dMeHrYplRvOm+/QZuvEcBnt0QJ07cGpvbFY/EM97SiL6SUjzHRj19JSlHJdM4MHBvFwGLW6+oPYF
tNIPH8ZvDi/wV+QRVuAqN4Py0B/bhpKXbv1aUazKeZy/eDA0OW+bvEVGsZrY+luYEPBRZNFj9d32
CLZ31kDO6DJWkVS8cqc9rHhmhWLNcrOAFqqBuVo2hwc6L9+TBPGZCDd42PppG2JX0gGecky3sKQC
fDEkeFZ2Somqi/9EKwYMzMh12W7qHEQMLlePJotGMuSRBtGiG+8vmVMkOmvcPZUysWu824w1+ICw
0pCL5jt+7XMc+nY3dVhdNoiiUO30hhXOiFngK2JhCdkuK4LgB8URBQ8WoEMDAQglLBPMHAh6WoKL
Q1aNrxY2AkLDJK8jXG0lJfqbW6CENFYdOS7EKFTX/QKSBdrXYxdcZPUFnAfUHjX4hLL5hFucLnxF
QV2GBuTKF2EY4lKazFjWf6fJ/IEn/w3u/lAFYEoAlrZIoxg/fp4HVYYMcxpHPA+EINKkTv00mLD2
KTZJ6JJoo8CiotXU4BvZM03XtainSRaq4aKCFR/lwkX4Kmse3EDIAwmS79PWQBTyRGUj8hz05hwB
kX8XYhl3GFMBi6dfQJwqXGZVRr7606oWTzW2GG/mqMTZG2KxSQHEzjvhiq447wW7BHQIMYn3fb6A
3wLPpGnRLoMq0oV3uddh3CfpBD1/3MqO2/7iCZiUqoOJPScwK6fpmLrkzzqPP3xj16qe4BDP2lSh
D2bSpDo8GCiLSB6qCyLetYPIV2f0Q2k08thxU6aZvq6dAcMkvQ+yfg/jEdcbRv4LoPUgj3HswVTv
pgRDQTtihkDa8TsuVKBIQU4iXyXynribBHtqu5qd7dvPAA2XdePJOcxaMSLSmN6rsO9ep3VQ+UB8
WPUIpk21hyfSm6Gq+sN089yRLQHQunFAtLxGXcTs1zKJvEQ4omWqFPipSw8Mlun9IMTo5pzFeMaX
7CVu7knfIdzDJf5514SG2vzGdXF5jfyoXcMGqvEGw5V0iNwbzOK+h6ibrHs4XEZeZ95kWHaGvrJD
93vwwWCOgRcgn5jujPFpCb8rxO2T7Usc2eaiwxssCbbbBCQ/VUcQ8vlywsaUYe5akfqekq9aLARi
BoopcRKTkY8fVswvc9h8HwSVx9D73U6Vt5ZyHYLKXwQ6q1UlMhMHta4fk5y7PWRwjF6Dw6FBqBrI
wYS7VOY3h4sNdwypHTajfcdZK3Ivuj8sKT1Rc5+oh2w5Ywb24gDmiUBX7xqs9fimXMF9iRB9PZVx
p96dWP19kAQHxCK8HRDjJLd4HEBAHObN2j3QBZyAOdrBbOuPVO3Jxv4o4pKDDJJ9LNegbMMVCZsN
ZynofXqQSh2RONWl61AKxo3iqpegGlmGCak7r+LU1UmNY49bhtCDbwtwdqgXZJepMNpZ4cZSxeEZ
TgKEz56VnECImn1daNEPB4uoz1arP36bvfojdbthxE2c/WyOUS0/cZEAhLAIUYEkTIIic/toQwA8
6ZZT6iWkDLI07yBG9OCsgOjP6n9RdyZLcitNdn4XrRttAAKBYaMFkMg5a64iWRsYi5fEPAOB4en1
Ifm3tazNJJlMK23KLqfLYmYiwv34OZ+/DpLDVFRCBqUYPguv0l5mZmgp3Azb+arK3vuhO5iYhrSE
hioHepdhDKKykweriJ3AlB3cAxuEjoOmljJ+iaPIZkgQdXRBhrmLiDX7czVPfl/p+SHXLvaQRedc
pF5Qadi1JKr4MMCdsNdQRPbgp7MR+64eJWGBB89cKhRmLEpWqQ4TbzH77Lyw6txkb49gNcm9ncc6
LXyXNX4B0Jqn2sFm0k72OfWslRKtLnc1MTQ1f4sTKwcPmKiw5GRNwI2E4OV+er3Z+m3mdYfU+02h
lRzK2XlC8veHQjE2qZfJz9ISVoZrPPUcygeXSTrisBY2Up15uW9J7kyBHKNnd8aBWHT6DtKK3AFB
XXGf+G40JdCnVgxC7Y7cCdiAUfzTuGgXi4v3nZFXMGNhQlzL0BMTCnUoTb6M4ZMqk7jv2kmbqsNV
vCunPNc/uiI9Eimo/KzKRTDY8AdUg8/RL3pMKJgA811q5EFq4TWfSP/uhrz7FAkBJwaij9vOmwPm
0haPMO4N5HvT5XnEQRu3/beKoOeeRgWHTYbgRxA/7HEZa8uQHq1oDNRAozq6JRND/oPc3/wzkbvB
QMHpMLIWJQOO+mRF0L3myXjgHVyPamnxKXjvksrv1IlyNznRl9OPpwYWT8jEWAYTXujNs8nIp6gx
bhaaxA3FD130hMvAVBBfxj+KvTw7FPB4b44Hc6rMQ2ebO4gzcVCvM80+4Rly/AvS763v40tbLkOo
a1b11C7XViNn1lsJ3eaQxxxpAAhivRLXoa+qUHTN73qonmvCQJwPDE+c6gfevuzQpOuPmrOF18z2
7czezMy8bWbPnRHHfGS7F02a6y6lneMq5Ay09AXpMzkAY6Lfd4QVkiXcC8c6jtiDb4Oak/2G4ArS
0rgs68SRfsF/6B4hAC7EVdx11xkJwNi5Q8f+mZtGw/mPNMsBMaCa2A/pOkzB0FTTJV7VPtOn18h0
vWuSLh9ilUvYac/gAT8XRzw7lVoRIZN8H/VZF9grr1EqSoOcgYnVmkPNdPF8tdav3JTTc6PZ79j7
xEVb1avefU8tAtcOhisGnlg8OsUIXYv2LnXYrk0TrtjR8zFpKd/Sy9rHnCk5EiwG9svDPGrlg6x0
FNGlPY9G5gSYdJLQswQaWfatw+wbUvkmh2Kma2uxhew7i0KQMPYRCNtDMScToVy6Xyc2AR/c8QKp
PBgmb+VYMAadQIyVev+EJw7DV1nXvjTzc5QoJ/TKfmWmPX92Vf3q8Z37U4rTSWGF7lhL5yffi7Rc
wvhYB32fmswFhjcdusADueIj08oUe1/ynjZYMKQ1iH1l6IBX8Iy2lgjHRuxbGD1L084BvquXGjU6
bKevFUtsmJTEScuquvTteJzGcX00M55oT1ILW90L4x/Sb27vS0zHvurclI/U9J52jR062jyEs0Gm
DtzMTjdKLhZHbHUtrgcyrDtUc7zipbgUw8+syZ2r0flGFXX7NZpPPY7+AGt6G6IFPKyJbuwaGZ/t
0cRpVfU73W7ic2qlGLzWxZ+y9kcz9h9WV+wXCJ4BJde4d/vu0YnrjWu8nDhTm0Ofjt8jlRjHWsu/
GOTGZzRm4YsYm6WaLGxzphauckxfR8c+Y7OFMebpib86oB9+jGM1nEdL/ZJF9nssBE+MN9IwzKMf
FeTW0/7Nq2oZFhieQ6/QfxeT+YLMW+3o5mZ6KQePd/ZlY5/el208BIfCQk9aMf/vBuBjXZysQTuh
ZKxWps5yzN/rDEWoLup2Z+To/FmnRbt0HXkEsFXpaXEAEDtcnHY5LsYYc9Kb8jhU3lOWTMG4yVa2
o+a9GUtJtmOQAWEQpIQM54I1OYdEinxnUhNa1rje9HI8wvUW/uihhUcKqYkGlHEPHNZd1zj1IZqX
jskjQk/bjIdOrfXJHMzv2OpG9J9WDw3xK1WpdhTp6+LkTIuy+QN73z+NlfBnJJ4lC50kHQic2+YL
oKRb42D4b9fSCJZhxf4Jlvth6YjtPIieN3bEyRIkBe+RTE1UahC2vpi+5rV/GJis+flEGmHQKP8q
TLXEzSA0Eav37WI5Dgx3/c4YniPsEZTP7k5mRRMgCjfkAS66U/00u+LqNIWFide4jUr+6ZMix/WQ
P9pj6yFq+lWCGldFReSDp0GuYxIHneFzLq9tjwuRnlJ19LdJj/Dl0HQkeVuhBkV7pLfhEK9MNGVa
XaVT3Cb11lQpEdJJa44qYr4mS4mPvV5/2F2W3GSJ4cMYIaRrPJ+wBMgqho2bCQ4ODGRjp/1ehPmh
Es3c03+T8iKh6DYMeA3iCL7gb8dec6OHjDAS8xnhY/2ZRN0xLnjyS5zm9SkzEffaVhvPWbMJsz5z
IbQhFyKvbiw/R73Rz6Nb/USM0QE3oBZXxgK+o3rAUvcOUVYc6y77NEUNG2acv5SE8oz+y1PQjx9j
pdlXNzsIHsMMfkxYzaOLerxevH4w8Z0k31AagVcXoFGiFNZBhzx/AHj3J1nap5UxbGvM+SXScSOM
udPwPmoXR2/VN63ojnpjRcGkqSq0rZTHhfwdh+QLPist0Mb456RP1tGsYhKK3K9BBUKD6Z6OoA1a
ui3051yqaN/nginmUnymUDZMqBBqoXNRgshPBEAwc/gstpXxlI1VEfZtNYaL6G/akDyOWv3LwpRP
H0cV6Uo8guXyzxTpBAtLrtCFkda3xBmyx9avGMbEZmceIkmstZmzKciJxO5GqfZdP/uiU+pUguL1
CVi+Fk657LVJfIPcuYAsmWaunWDM6XJpdBBJxulbp/U/tKLKfbEKRXALCXAqytdY4zFVxnyrjHPT
w9lZJUEQZeLls8U//QoGjbzpsxvhGupEups7D2SEMPOdBCYA2Y/qFLOFTaKwHMOuqqCu6Ok3JdLL
khfqKM2Ugi/TDM64Te3OVfrkppafODiSBqbjl6iTD4Mz6rxqo6Kf73I0n3ZjD3Qxza8xAo2PfiZZ
pAJgVMTjIi09z6v9MtWZti8tB/hOQ4gmM9YXs06fulLf8YHPnnN3eh0cdLhx+VjU2LySO4XiPP4g
yVBf8ZR+2CSoZiO6zVV0K7v5Na7xFtlt9Mp4g8bP/JnO6O+5pN5WP9s+QZ+KjOo6fleGTjNPirRI
UrqBIdbD3l1m30n7/FqrFi+nyrMdCBiuV7pdzuvldxsZO93MxHXEnS3n7tPwFrTznt9YZoDclBH9
U3Vpf5kyXilvhcaSd0wNUr0qrkYR5X+/8BL7AyOfMF6i9TCW8a/azbaaL/lHkEE/WGnSY3Xy9hor
rbE6UCNXLTPIbmvnGGVOsjuuTc87n5eHXNDzYwUECvvVCbx7neSSNzCCRvqTbepVUNXmZzb+nhEB
/CnWjVs/LlymTiJ9zMZfs1B/0pKGRyyYTqt/lrjHGDAhfBaW/T3zaLhzA9C5oH1QhfisEuHCp4tO
RsuYSVYxqiI6bLNQBebZodZ640BO0eRpgpuHZSNMJys5mpgtSCxlIbbWMXBX+61TJi5ol3Y8rvSd
ipGAY5XtxciiiFpM+rEpKKVWQrg6rgB/nZAQeUgni3sOP422IxJvuvTFmLLdY45dCLi4Ffad+D0w
bfAM8TXTWvqr3ocU8MXjiEbKuEJR46/xSTU6UhdmIFoukQQoVaj0MxdGJ6TvzhITevUhRPxhaRxq
WfsNPijxJ1ORp1fle6StXPiaoNsbTfz2rkFz34xnR89+D0lUnMu6+kln9+GuTnrCMgv0QPUvvee2
hw4hO9UNKxCziz5pIQypn4uliE1wostifp8WPErm70QO//CaGzsnQw7P0rj9bPAym3MU0Wz13Y6k
3MGbM/lcWNVOS9Z9OkLSWJsDIyWonb0bh3yjn9JheCGk983juOrSrd3GomVqf7IZD87QnEnujJwD
20jB7rsT6tsPt0FkliZ98dguoZr54Ok0YTpqYCJHa+/Y1EgclQWUr7y1bkJSFlgFccsVcWhPj/sZ
LQOcuOGTNSVziDsQCUQCHYtm+mvKO8B6MTsBmP9y0wABAksSwjdlj4SsuTpUxDBRs655NvHStma6
S/tkZ7mIJGqhs/IS63X1VHF2jfnb6CZpGOf1GT2t2LUlJo5WoZ479r6PFvvWMdy6IPXsFGat0DAM
nHL9Qden5gaJi+nYuFsT3NROgYOs7dcuUAZnjUyK91ShnIBLOmO28G29YPY2VyCCJIGsKDmuNPGB
Tr1rziPdagajwVMunoEVNhuxjJPW8anvay4kLUUk8ISNEMYgN3Cm+sEQSAXURHMwmMktJ+cTCvVl
srdyc9CVJJ6MfBfXiPB2s9AJGclLa5sHJrvRXrUkFwZKxlQvDbr6/mDVpQxyM2fyL781yQRMD5+3
EBibiUyemHuQm1i3JKr9WnVWHUi3OMG1IhIZQPZrA5CBv0c88d70I6K78HSnPBml/WomtYcVw0BU
pfjoI+LZDAuar5YWf0m/D3o3ha27dExx+SDGHCe6ojhVLnYObVoCMJdhmVhcAFAS/MjA3x8RqY8k
+rzjUpeONcr6tBpAJaYaGn9G8QkkhL+O04BJmvJz5nIBWCNkgSHh/+jSsfWLeEYZwWlnxzTO47cS
+2Qto/ylq4vjJIcx1LqIyqdxTzMCAI28R6kGDIsjLT+MxWez8qnMIvNHLEV59jZtcJNR7G4h2TG1
NeYuVzAhJX7VmDqCXn2D4EMkAh7sznVyn2a33TlwwFhEkp9cNnIQs1RpkKzlVfXSDJiE+2MHOXSg
lQrqEqUNHTCZ8yJw4bqES83/yXF4DQiQSM47+aKR9fU67lh3fqjsGGuQjlA+4GxJs5Uk6TD/KqNi
Pnrl2ARWzTS/t75hvMCz6Yz5DfEG0oaoecjKtg4GBnPlgE4+2V2182T1KyOBrreuDsVgAS+Fp3VM
efNZT9HSg47VDR/5rhVLy+/OK1Q7svw00jG/KJ9HL/02bf5ky31eTa0mBHfAHfXsxVb0bBeCSXax
3uzcvfazFtS6rC+21DYgWPun8KY1IJ3MA+Ws5aWEaFPGFZKwp/2MAZ0eWuBKvkcsmFQk0rNK14uM
oxfdBM1nACybl1aj/ndS1KBoQyUaFBBNBPnUo4jQnTNzTVZnxMJfvXw8TdBcZIKG1sUuZua1YtFB
+TXDCwgjaO80QnoPXTf1Sy1C1yRyUmJ1PyzUwJI6Gd5ER9YSXs2gTPc6Rg2zC4dPkezeMOBcDDu2
d+sKJgzgoXOsQYTxuXHPy9hvoJbF97L6uWkTe6dVlNrxYH7aJhHy7MUdNW1PiSP3nHJ+pyDgjkLf
zXOz7jcLnLu479zH9YmYFASGVjCm87rLyokgBopgI5bzKU3zg1qW37Ryhb/afGrpTjStn69etVyI
8bI6QS2h1dGDKCX7sOQOHkhFnRdlPHh90+5zVb2J1r4J4a4P3QRyKvamPECDPJVZAhJdW9grs40h
dXSPeBAvY9JCymhkvscZMATSubRWsvg4DEO7EtaZ7CKPwpxHoTvNR0tNX/pYYsRs6hoPk/2I5Ei9
iWawK2djFzLPXq8rg7Y1L8WeMhjvBESVwc7EcX0vKv1zIhH0Gm0RkTn/SryifAR89tDlv+ZiekKq
UNfGRkICck9Iai6I2CDqYL4514Cz9610LDTz5HsG9oaJ4Y8JJCYW254YOBHbEDvmHwZqEsEjebTk
HB3sQcTQaox3LfNueVbeDBE1ODh1bYev+Tkm+JNmaXexSrTSQjc+1KQH7gJqpRrU7zHtyz3WEI1L
gn9U/wPuDI4UgZ9adZ9VzqSn54xebT7CaUGT7oFvjnmWju3marRXgWEBsXrs69Bsl7fe1W16CeqS
vKIPiJoiSAgxmKXEjaN6pEQCXHEsa1iD61sUJ8B5QSrCn00GHdxtgyLJ5ifDipFncOztJ4Lw3EAp
7XNMgqD4bVWeE+Dk+tTqethFq7GXYKxoiOM3krM4y4vC4sYnLa6rkJRXByR/Yg38Psae6iYMGgyn
1w8yJTAQuWcGb/tiM+8vDDqGZHo2ao18oC4wjsSecxb1SwcixhkOuYMJDe/Fp5crzXfX1iK7qO8q
hTNdF8bmBM6uGRWVa4u9mP8UOfqvOb7qccdAmI/z3HY0VbqIn3NbR394LLRsOSDFXXWML77hac0u
xRC7L/uXxq0W1L809Y3IPhNljvaEJvxoNKpjbcg9mRT7aK1xyIDG2olSRwAQSyi3u9seS3VlPdIc
zLYW1hl4bgc+P37CCZrMUmplaGpOvktmx69pepmcYfFQXzAOt4DsUIfeQq6FgvNACm5ii5O1pOe0
GMDUMEF21VrsnTNEnv7SSv3DQGaEbMnOsYlqUJEdY+NV+uHZVEYcIXvPI8/fGejNnaqf50Hdps7E
zk750CBCYQFObmWUeLuYrh1+AzLG/DhUAFO1LUSCoN/61uxoR00Zn2oNjPR1QnyP+cMo32j6dWkA
m6VZ6amyillTDzGa43nWmxcRlwdFkpQDj1Uxcz08GcZAeyqagSi184NyusV9cm1zMht2kcNHAFF8
a7G2+t2iHrRmlOfYskhm28OtIfu2d7InU3syZALtUUdnE717FNRO/tpoMQ2jqxNxAwYs52bh/+F6
+zvnotYnrFpdEj8R8pU+lgxcfh4Eii3YBymItwNXHNYk+DozHzgxr6B6E1BktYyHxzuOq8oVd1fB
7BMFz2vJ7ENBti+OJjSEGI0GCHOvaB376Ioy9ivpqAPNEy5LBytnybAf0eXt7gs1Ko4uSELWAfw5
vpTEuyQ46YMYhzgDfCS9+2+jOswvuIBd/57v3rSrbQ3VkE18DNeeRF2K9Rmv2jv2JAC04F17wlOI
gjDkeRWpzNIsJFSVcT578VvduVvlor5mEEOW5h506txn7q3+GQ+2iciWcF+WRhfcXwghJyTXFSsg
1lc4kRjWc2zN9jjf8tQNVwxSpw7H63tfEbNbG8ufJdSKOiJmGSfQDRKsvO8AVOgHVv1FqerFG0Ga
mZoK7n+zIWtSFl2vrlGdudwcObFMlVRvyvuJm5nCc677w506QN2c7gCeyDDhjxjkf6iaGc+0nvjW
1XGH19Ekcp2x5eT+jtlpPZ8h8j/JeVqud0sqrBIruKPkJiwQLPEQ8Z6sYwksaUD4xuf7CEzCeiTO
3u0iqCxEhZYUp6OBn1KZmRmYrfz1F79WWoP1ZlMyb1IulQ7VPMliyH6IpSNoFc8hK9ZiKQNVu6Vo
7l+qFZEnGcTBYNPgyizldfYO/czQecoq7Qh1+6SzhOSlZggcsKiCGaZGLNiunNv9z48FFgFPOB9y
JrMY40MSWnFwqHEUEnt4J8c4C0yjqZ5htQMsuv9rlVwjmCY1f405Ez5cVPZOmBNSWJJjMr3ze3VF
EBMUB3lcLmpq0kLuMuSvI/XU76qmhoDpwVVWq+UQa+y1iF2ZXSdVvE19MxFi9XoSdgRxcoeQHw+P
4ALrCc117Rtn5A+r1/WTnDFRYQPx3vrq1G0xuxF49n03SslqlzAf44gCCRQ7Ik3jN6WzYJ7Ob4be
zzuL8MPFqh3wtMscBenA+Tjhh9NULf+ZC0HSDX13BGW1lNxKBUHhnWFUvzcCyKXZco0EcOBGrEuG
RzSZb4DFD0nfpA+4FHGfJvD47bXIXybL3S+ZAedodV6Ne4iyL9vHih/1Ha7cOqog+phr4Oiy+xoj
NGLcCslzZcwCmxVvXWYzbpnTYf0+Z1R85fRUJap5X6BT8SLN8S2vviMLT7dpA+YXZhVhgx2f5sn5
oQuLDmacmzIY/zJEeqO8NtGyPGUtZXa3xoRuyuVC3L1/7iyKxTs9yUjsEatejbO2YDGdVWG24uix
L+X6j8bPhwtpSQK6fLqwcLw6kAB2SeLVH2Zd76JI1U+mmddw5UsupEE5kGWyLeJOThWPHWNsq3GP
mhZjmd0m3aYcBInRaXmCxc84g1z9HQ+TKuxUdpLdjCJTRlDeiSzcvukFu1p3NZksBCn4sV036D9R
m8rzkoiZ5SvN+x2w7iypdWJUYj10UbtydzlPmqw4B4RRXJa+C6IK8WZZEuyPfWYRDJsMJFOlo4b/
6MaZ/jEb4dLAAppwJvop2LF9UQBiJgd3zh3WOtSeV+wtAyB0bCVdYMVedpYVJfHAAfwkmBdvGej7
i4o1IWyabOUf6GD5JNdwjyV2CYwDgd4c1DyAR3eZ1BEnbkmbvDkFrXK59mhVyQbriiFlGcJ5nLaw
LmjyZB8J0s6To5mhXiQ02ttbEiU9gfUcVZ7fRzaEwe2DpiXevtrwmERBjNlubhVJ8f3YRUySl+lc
W9Lw76xeCjvPr6apetGyztlXPb68//zTsa5/gTtwHruRsQfNc3EsRPITq/kpJ/aeznV3sFAhw7k2
wMEDA3/gJ/a5117uuOp2WzdRpQg2ZXVKdflRJ8P+jufqLBz2dyLdXJY4I4Z1OzeS17kyO9+DgnM/
EAlUgr6oir3dF1gHGtof1lLQJNcumhUBz2mO/6LU6jJsS6Vf75dtnVq/5JgoSB7ZdB22L6NOBgoa
t3HM+kdGI1cu6e18/48vpfvDMWv9sZnqlwktgXqJX7Ls6FczgRS6/2gVWUXxPo378UhHsHwXkduR
th6wIzR8CORiiRet6sN26NRnNVDjYiYUt7gu0yseBn5BIWhITGvUPR+DgQXBnZfv0rzYKvFOlTNG
wRqX2fdidBjV2hqdRWcbiBLbipZC/VKRK36kTntV+ve5jdLfEG3wcRhI1H+pQX0t4alFv2M9IWxh
kwBgu82HpsEQx4ryA41XOS2pmnaO90aOC8DCanhnyAwYBHwDZV3Y7bjhHc13uRgfeVmKW5d+3A/a
KPIKSGr9d6fL9IAzxXucm4hvooqfoCnKFxOMxZRbIThgLv2prW6Yyp5h0ms7S8T84zZ6p2ZEnxMR
kDOJx+hYgfQL7+gEFU9P8xZyy7KlOS2ak7xXi/eyAGF/WFojfR9TA5XNyQC6b78otjyc5EYf5pZS
feXgHqSWXVzc5rd6zhu0N1L9aw+8WVPgRpvIwFHLasTzUHTzYcqm/LlvOIx7C0V34aY7ZYt8+ctG
yyYIAHG84VWKAxYRaNwREkHaqse0IyqvGfgNtr0ba6Vf/l74ras8nO0Mqwj6aQPfyix0UtHG/u+b
Q16qpinmvQ5yIBNF5ZDaBg3ZV+N7huiIy23WLnNCYgXvb3+NLViSaX67nydaXM3Q6ByLxAoIwvv6
3ZIH5XgHtK+Lt57QKWgcRkaMTt6mX+AMnh1OrGtLaNDXh8496XrehtPkQEchdh7GdTff2uLPvcIp
uddoX+E+mdPg7PPCyC9/7/c6d5an2m0+lCU99FtOo8QiGIjhow1FZrw0bN95cM2MPZnMXle7YRWJ
bi2UpbGJWDOebK9jWjOIiCzD4qA9LtGJD2UXjF5UBCkBkx3D47OOo+qRHZrMxTfgObMk9/nvt4Cp
UMPvo5qjcOLm24I5cDPbgXXpm+asZdtOFVyuZzuxPiItKg5GytwRbwBMPLhCDU77o9d32ZErFuEJ
mBGv5faHWLXyxOaYbclC/WxrBNHKPMJYwvFPjhgvVVf+sqARDP1Yv8WdfsMCaKMB2fyIAj7QSMa/
VRO9lZZZxNya/prZVftI6o2egceBs2T5TsYbDtv2b3JIVY1Ko1kj7r5HLTCuTW3vJlPvrnduzCib
fyF9/iLJhJnpvjXFZVBMuJiZ8DO+kS3KXsNqmsT61TMS4LEK75DfnImQGIT1rOIGbEEpT9h8HrIi
aYI7RsZQmfUUqwTXK04/vO5/AIrwdPAfk0wOpKbBVHTy8f6tGIjszUGRW+NYjbQwGQnmIifhPuv1
5ceYMLst+/6RFI589aZ3SAeHtciSn3FRqyC3DPTJ1Pb2uc48BX7N4Y5JHVVa7sdcPNUjS/ecbe2A
QT6yJYANDDXb4vL/almIzygCoDVzc2d2TneA8f3Ulwm1chs7JwMnElnKFBRPC/MYXCCAx55y8t63
Nco0A8wSGMe3Tg0zVRz2RVoftsURhB/SPzpIvxr//34uKWnx+IkjKWSc7Rt4X0WTdcomRR7KsbEf
tsMcKpthtLpzB4ysOE05FEU8Z2nYW15GX0KJbG9ZY0gDDDTa+avXMbVUuRmwNIlVOFUE5eTvf2ok
Q9Bfup1Rt/JDuCyF8bJUHnE4yA/lJsxdzeqz6p38WoGw4jQaa3+sbLEzNgSmJLB0idL212yRfbrT
JpcOH4u+DPB/a9d5XfrB23XdH/YyEkk1C740JmNCELUB0iN7yROFl5ag394treykRdGbhDj02HH2
tNu2GOyo/FaF7lJPuvd3CxWvDyU6ZpCU0HrmSGu/UCFi16LSmVh/+/d5bVxHP7FyRFsHLKbTbLxU
ERtmp7z9atpFYwwPl0OC0/Q7rpz7WXk/NTk9m2o0GQlfwKjVAY0g298mKFNujXBw/64KI7lg6o13
QwMoWzqwkiZNeLCuzKNuxH8UsvG+WEqGq/fNPtMVI0p59LDzHBbPvqbNkL6Vw5WKvvk+WCX1T2en
bwBBnL/njsUHYPuTwxb1SNe437u1ZwU8ts6+c/vq3GgVj5MtXi1wKO3AXiwn6X6RyrwaOrPylCD3
4xS5fwidmQhx9p8KUuFTb6tva2qNeyiMSAORFb3VrPlUiX1YMbIEOKPHx3rQjjMYPQDgTEKZHZH0
LFK41zENWZlEWLVHUHJbAa8NrCO5Hyqx7nJbyGHHo7s+xObKIJGTbHL4dKtkOVQtRdViE3qWCYpv
VdknhUHmannzZ8zCu4sjV/fCGZlDgGHmVXDGvjacZ1G5Tm+9SZPqFtYHx1b2T1qMz1ZZunhD4jOT
tWXXoOofl8boHlw+tn7eMTqb69HZ3W/7bciNzLZc79/zMrxW7tw8GV2LNm1QF9y3nAjY96d10E/3
y0xu8enO0nmM2VpmsqZl20Fy/9mljX+wLUaBd/QmXhDHDdO4e6mNyeRddr2zLKZnqzCP7bbWqm3M
537SCAHY6pyaZMHd9QqyZAxxn7IVO1pWQBFUUAXtn9zgIhCOBJNFBQAE4uKLAZ31zAODL2odqdEF
e1ekrrrn//yFvIjkkY1qyJJt8hRtksJSRH+wi8k9getfyKti3021LNhrApNSktQNnNJ1z7SUPxV2
G0bjnF2ayFlV1US4/baqIqncs52CXZgM51lU2St5uAHeTOxuYTGOk95OdtUIK4B6f0FAVl1Q6cUp
mXt2yo1FdBs97EWtmzdPQ8xI1uTSGIK56cWO9Od3vJUgpolsB1K0f1YMCKcCbyD3VuzSySW7+zqU
0tOY/rKr6rRmRCO5H+ODZD3ArakUZQ7TDCIJkNKbKMEuN+/1el6OWsuKt43V9ph05eNfJLG0vP2Y
5CxZAwS7NdB5hzQI5wcn07ZqFdpOsqUVaKxBXTFVydih1Lbvdr5kiHAoIpqRnXlhoFGMZFnvP7VE
47uEThPI0mA/l0OH3HvpZ6uqQ1EW30ZGnA9aLz9zG12wyTj3K+MVb+D0LhWAuHrciKL3gwTJ+qEc
UIX1Wtpveabf0gSu/1BJKODlVJ7+jRLWjKcZC6ZtvLrRSzIzc3qw5dfqItYEOZa7lhTZwWw7Lp+n
PHrw3HdDe3fMj0589NYbDhW/M23fIXlvCUzV1Dym0Hact2yRCc6VcWRJsACxMhyG6ugOu7Fnnbn2
ufTP/fi8Cb3/pptJ5SA1SSoL67GWpNy14mywVAKdN/6YY4nuse5aKq6ZHGPKNgPM2+0fKEPpmp4w
1hwRuz91bzPMduwA6Bdgm63rJwKZY2LJUiv6D3ZNMgdNCA9iTn/qB+sV32ZIOoubJzNfp9n7akw7
rGq4QmvdaEEey6e+Ga4mIBE0fL4LKzsWZEXjmgX0LFAofSaXv3AovbObkHd324fkVvIknGwD7Vj4
dfPpJRkH39O58rOoe6WphH3E1Jh09ODVbz2JC3BkOfmRAdFlCTWi2tidp4gV4kbCniJIqYbLZLMV
TLBW9iJYpRHGBqZ2nJua0Nky5vL2sUX0WHX/h12q5n9dTmHqUhi6wXDUMmzD+K9ra6uubbxhzlpU
7Xo3IXc9LNuX3H3Ke8r91loahld8cYyGL7bzrx/efy4e2Hype9hgOnzwN9Tbs4hbIAdaVbDRQehE
j6QUz3+/NFS39UTb89+2ldr/V8vHD7/rh5/l7/5/u1j8/2X3+P+8evy//3+1odyxbN7z//WO8stY
/eyTtPtv/9p4fl9S/vcP/WtNuWX/O55F17PZK25ZfFz+Y005z+u/C8/ThSk9tvD8D+rObLmNJM3S
71L3kebhER6L2VRfYAcILiBIiMRNGCmSse97vNA8yLzYfMGsnE5VV1VPmc3NmHXJUi2JooCA+7+c
8x1jzmH+I6bc/I172DBsm1+3pbSABs8h18Ff/2Iav1l8EWJiDEOZpivlX/7jf/zCG/49ad7/zP9B
GLBy/y7pGDAO5FDhgmUDlyp5ln/NfSlzx5KcsRVnY/QI1IH49JdGZqAcfZsJRJT8tBS2O3fA5sVn
OGB7gLzaDpaTyHBg9ma+FcEJbu2cYuGe64BJn6mN2xAP44Gy96CPXb6TxKExI53WSWZCpOzHc1Nm
0wbj3xv+oyt/DfIs2LQTSr5Mw94UI/VduZ1gJ1AeZQ2jxURgahGhhalKrj2WabTi5b51BUb6pt1p
DKhARow/09Qft9TAz3oVd0jaZ6gVfW1SZ8XSkZwkCIkNf/SPGQQJjf5q0iyaLLprvucrY/xk5dfm
aXTgiPR6/Db/r7Cymx4aIfFidbcoSnhMdYijzMJgE/h3acfvTa2C+oc2bhnN0trkB3iWmmG6IJGj
RqjhsazvqwJhPfwGvhCS2qh8DCP6Avcj0LMQCSMFbl2WK1H8gMy3wRH5lk0/XT+7lnXeIWSrbrTA
yg8Ep7Ksn5Kd7STvOgIVZ3r162g7dGCgAu+QTuF7aFcGh216JG3xgu6G8R5rYwchcDlN7+GINTUu
zxQLR40qcoG5Saxb5pEWW5dFp+VXe5K4MyqSH3I6i94zP4AdcAO1iOisIkYZ45gnI61xopRUzhZD
YM+Jv/BHAFdDMcTgAckimjSmHx8aKpFVqOJ304B4oUhmqgOCe+3ulsqkRBLZlAtHhvepqd1ksz2J
/Mh3L/VXeti/8Ze9Y/6AU1Dou4TW3q7sRwAgHepVe5fV7H9jYy3Ngs0Yi/2qV9G6tPFq6n3YMfic
+QlkE4advkuZFi0zZTCIT6KvJBAXsoIDp3qwWAVhTcgfOrO75FOOcp86GN3/D6kjJ09dnr6yY1mp
rNTcBE647dwB/XDJs2YND0V5FZA5MSpk10E6V5LSblMggjjof85+Tr16iTL4P/Ov1x2mj9pHOVKd
6cJvvKkp1hIoxSJo5IffPY6Xb2SN0Wk/9RDUIDLQxy7ReaCaW9FMDvgXB3Vm8NHq2g2kKmbtlxT7
+sIJrCeCiT9IxmBEViVXkt6J2qgn4E89OthR1ne9pqFDRW2Dd5mtQ9N/KIB4AEHMC2JpPCCjYUHZ
AaaDtaKrqBh8Ui3s2thR8bYkrNX4eqr4A7/2ySxZQ6UokUoMk2x3wcRq6bLzWclq40UOj0XVubAj
oy/P1A7xyBOpNHXWCARw42DFibmYqvElFflDjEhhkcpXFhvtxkoCizco2PXSfB8guq0sIPe7zt/m
Fe+MfignQz96aDd3xUWf5XwTC0rkEMzMNQkCCLvmgKDadRWJgraPHL0AcsWemvWu5J30DXaIrunX
W1XzTcjMsNf2yHRNmQn/Tmy9NmwPWsybui+uUZxGWyvrMdyWUIwh56zJOKU3QL+DUeKlAF4gQ1ZH
k2vsfIWFNx43hW5RX/ku9Wm9AhpFOHVcmKsCLklNnZPlGJ1t8cxo+Yy49ysq65dMpA+hCa9P+ess
63AGYbj1vISYhIAUBpm+G1P6yPaRas/74cruwzSTACuVgRTElvsEJceilPTF4NbyjF0IsTULETgc
nEn4bmf+DYnJh6AqziyWX7XAYFdKoTY2z37YnZos/pC5esLiefJy/2MSpzzHSq3SPGYnWT7MQtui
wCdroGFDPdVuRtyUZirPuUjrFeg2yMBGu6vzPkGONKEBnaBORNkxA1FGBczML61sBr24rQ+CFF0g
K/GEBRm8kqxwlQyavzL87FyNHKhoHpxI7hHzbJhIn5hmvBJfhHaxvdc7vp5ZiTWu9C9VEDc9cSXx
r+y2pky7RV4PHcLI6N0IxdE0MipOPidYqTn1ooEIjbS/ZYl779T9PLYUK6asOR1Jc19O3WNYsjNN
cphveKiWbuu9tOmMg8mRjmhTtCVfnAMROmDI/9dt+nzllOzGbQRiGL/MMxzdZmO5hKbEVvowIDFB
5YLNR83Pv1MRnRsxifORpSEN925Ds9GPUbpqbXTcflJx/PBCgspJt6+cCPkizLKTG/PiFar2yR/n
yA2j5FghYsxjgGD9XP96NX7+9Kj78TsY1g829yRIIApf1AZNJh8qSBgv3pA9zBik3u8vk7L2DAx9
zuMCTuAWw9t1cEP8ncT8lg1YT7sqSk6w/K41Hj3xOSqwUcwkxiXi+i9sfVsXgaodFEfdbgkTmH4Y
dPPrwvCj+4kJj03dYMRVhxRgwdiYgNcqe0w4jLax5GqByu0k9UqyFMYcgs5aTNpSaNMlYR6dELKO
WVlgGPKZpw72lrcNdoczq3e84cLyCWeRnBaiDj66sL8lDfghmJltOgyZxuKC7HgHlkkEw94EgOPV
nL5m6THlTlEUG2QSa+vaBTTQR0221RO8oB7EUqu5cDPgqZTVC+HO7yLOr/GTI7pkhdr9xCsFYTlu
orWeYisteMFjy1rRR610gz9mUvYvYjOXlAMVb2+DaSW1X3MBks8JMRN6sXvJQ0dbELglVsWoMJYW
3o8Go/6qYyWGrh3Cx2A2N0bYIBmj002wWMWOm6xUxreP5neBkwgnM5EcKxPY9zKpWKUms2kZzBcB
wE9MllFmh0j6kl1T2kfDIjcM+EAxn8VsvyWfNx86HCS7juAAbzowWCZpl2gEAXqG9FaVrV0NLI4z
CnSo0AqAIX4ps73995uPf9oO/NI04EoJi8+P8O3ve5S50fmZF2MVooKg9P1b47N6a95++ck6I+9h
PLWf1fj4WbdJ80fVPP/O/9tf/FuR/zQWn3/9y8+85crmq/lhnv1S/yspyAT8503DHl5CW/yDP/JH
y+D85tASgIXFRiG+u8r+s27++hedZsKh9bVo+ZCamAbV/B8tg/oNH6ZtO0oYpm67FpmYf7QM5m+m
RC3sGgaJmHO1/++0DDqCl18jS1xDGUxnlC0AbDskl8zxm3+KZCzGlBpNS6znSukfUItuFaFilsB/
i7qS6WHIf/Wl0SxR0t9KK/oKyswj22vEQowfg9HFQFStF6TwUwnICAefMOqDSW2zyTv3VNORIIxF
wq4xGaqmOwgEOhgQWAk5VIOhkSertjkWGsfZs/HGGjNClVU5Bwnr3+04advUdBzMoinzITzVXo3N
sht1MjWRlMgtl2SwqwP7LkOKP/j1SAyuOhZx/GSiqUaYhq2QiNtVHbUgp8124XgPvuuON4lGI6CM
dSLwCjPCBMlonhCtpQHBezKP38kHvInGbGt43sIJ3YeR2R8LLD64rsO1O/p71N6vemcwSjQf8THr
K2nVxTrQ212VzuYnonDavnhQqXHyk+i9zZPrZBuHLieVw4F+7CTBnljiZUVhwaCYUsePvJ+qLlAV
cctkhLf3BDti3lwLyC8RY06LhXA0TmtZ+s8aOUdG9JL71Js2mnWZam+BbhOMknxF9YuFirT1snMk
THzTWMc1ekKtp0bX9/hYf4wVxMVIAJ4sTAuEW36b5+jl0zJ+D3XnCcjkLg0E2ZLjGTwpopzaupuL
P9TEzMAa9WpkhbHQY3o6fVtq6q306yt7OYczNPwiZ+RLZME1Dcd7O78PdS6LQPYG1y4ekYB/XqTb
w2IYxAWVxoKU1muSek+thWNCn7gxLPvL853XIDReWCx9eZK7PXQSjEBc/ME1j0qWeF2N8NNqfqb6
bWBx3KUwslZuq+P7iT58PNxAfJ8TwSsrUMze6zy2g3vf0IVgqHRWlYItStrJYoT+u6ii4S4w0S81
uXMXdeQumexrfOZOGLDKbc6cfRFDbF4Q1g1awxqrQ20Vj6V314adtx8DbVoh6a8XIsZ35zoojSYW
RiXg9lVLlBYSzfBn1mNRbWVyYr2Py99guzqYpxwxwsqZQjoK5640bOxMGn7xZqr2LgFQC5x8q4B0
lgYTlW7xFaKQ93Fsciwu+ADzlOoXNWtnrrUaS1fDEmWpsXdadzI8pFW/C21My4AmxKJogBIZwbkk
YmNlCVqMxDy5tnbwx0dyW7GCBYyUgfN8AZn7wnz02e7CoseaoOJVS6eWjwOYm+9u0ZePyQBCzcbG
4njzOxewfGaZv0wQL1RhPK7x6b73iluKTw5GE9YhCxGWRydMvmxXntTGjlFv1oI20xdEm4NYHXEe
0q4ScFNeIIYlh8GL4oUWoO5Be8uRxYai626bJMQZkZEEgoDxngTSKBLgtsd582ZuO9AFfCrGl+CJ
aMAAq6Imdr7Dhw4iB/dlxlQ8eHRB3gw9vz2hoVqwkr6mnf1EoAZ+RNGzhybVGfohMaorrWRWu6tN
WGfRkD3VXb7NVfiRhDZHoXXXKZwfAIB2U5QugyKwHmznzSLZdfE9BCkctLJ+YZ56yyECvZB7QW0e
59FHZ+6bxjtFpS92fW09CnuyyXpBSe8kq7y0L5IXH/2WOCIH3TaNqy0sOy5gVMM5yZ4sq5Praixv
YNLUaxtr8IJVPlyAG68ljkiNGAMTtiZRgAy4QNI9oOlelFV4ZzfoKdCHuCbhrJnvPXll9B734cru
4JHNjVce8UbYxHAuuD/p1HhghHDXUWVeuOqY52fdghBaZillcNOzphB9h1AIOiviqO9+txnUK4Tr
W4/gH2yCGQlN7LFAVgeLuuEMgAG5dTOmVSMCnLY9AEEoFoQ2zsHj7Wdt1VSuaQHSAOGDkz8o8GYL
Lc8eOjJG1yVbZlhDUM7yY2l2L1Nk3WExARc4Fi87o0HPo3XEwhq52uVNfh5G7J5dk+ExnnLmMNPF
nlfbg7gDpHnxGq6Ksc9azjbUyCiWERlixVb8DY4V6IsppxfjogpJ0WPgo/MhwdDhApmC7BnTPTvs
/7DeB2b6DMkcrV+Gi6RXGDWYxiz9H7Vqx0MzAyw1q10iDYoXQ+KCX4MBoAERYW48tdx+or31neQ4
FZTTFM9s79i2EVjFvOI59dsPMojvmPzQD/YjkqVGg7qFCg8DQLyUudRRL2fgItXKlg1L/A6TV5U/
IKZGKMLzbkgmZeUgYY8JD8hNRSvl2zn4BzrEvANUSVGUr4xkhhzbLMvzmtmATLFi9XTGo6nfA4q3
lhWBFgtAURXqJGvE3hjiJAjYaXXV9AzS6dEq0SzEUbxR/nBXJoO7NBlJkuqLl614rVLnqPd3Zg3t
eWiuKaObRd7Z57JfejpVcJZmCPw2XkvnLEJFqayqBwQjFZ2FqBe2UX0BStmnIH6YydhP5UxCIB4c
W2RLQKAPDdgrhbsfonMjq2FfFAHUmoIThT9dJzmSfo+2umGyySODFR6bQVm9oEN80fvmpwXZxG75
Xpl+8qHNxsUwZufvPiqYMD/6ZnfPuhJmZwc/MmNGmIKLCUcbdpHFhpHJJvs+Z1V39WYQzcbuzDPi
opUTWyTWUCqhXufazqqXsiFxh0c3KLw30wq+PEUEAzzOahXpp6DL3+2igy1mK5ceU90MlgW0hsda
TGrPYv+JlFaMCCq7J++F/dUUY9Ktb/WIawu3tFpK961mjTPLVbbWxJcNeh7kpje2WTBevDD6mqrg
2uXjs7JfisEbmOyOFxL1bocSvX+k0SHDUUEVlrJX7Dd5kBx51MCR80WpVO8oZm9ihOMef3SqaNU0
T16UvWLX99K6Es9p49z48MmaOL7MbWFRQxtG+xqQkobeIZzuYl080UB5u8GEZOyDbm2hDcMv22u6
7y8SC5+VJ3gWsTphkCHrduFEtG71BPPZdQeeEFhnqbDIhorDXQGuZF/7zB7xLe1LxTR3cJIdVrvt
d3rpCFNUZ4q7JhGcc8kUd4SGyJFhZQYlYS1nL5OgX+q5PpcDV7JRUCRGahf72kGwWXfT7OrQcpNG
FJXM0nIGp3SMqMJK1+e5aWq0/N4nCa0rvefeUxPxPHFi3QkPkqJmNzsu0UXIQIfhO+9EqThICAeR
DdMSqWlrIamtMqnOpb/3XYRlgWV8xUn81bfFHoPFttATA6N/I8FOVibZRiMcKGkc2C1dwa33NLc+
+YPso7VdHo7VyiqjlWJEQy6EJHjQfdYDn3jYyYRz8FGbOdIhOcdQs89L6kd0+gRYclZlGn9FD4hl
8FirzrLu9h6dBcA0GnOpUxWW8ZLicdeY+X7qsvPE5HVQ8bXQDZMSdjf6hYOWPHz3R75cFRF4wXgj
KseL1pBczkUeDeW4inZDN7BZMGw4KU6CV8IEOiDs98p6gdDGIDzhQI643hpH+xSzmUfhuwfHtccF
f1V99dJFpz6v323TfnJT9yeYuQ+aHoKyIcXESU/fXCc/e9nc5GHPe0t4NcPIOlu4IcOReZ6SxJAD
QK+0TrRpWL03QlDgdu20xjoKbzdj9K5qho6uBU8xj/ZOb9wjt0rkhyawiQLop09P0ysfXnz30FkM
Zjr5Ux/4H5rPgcu7++Rp9lUVwTwLktqiH+qXYU7ni9OXJvWuOu/9pHgIhI+BVbPHC9ZPcMiJXOV5
i0uNkRgyvRdV5x9OJIZ9Vj9qIMsXme7faCVXmKmqnx1PydZS3YNk8rDgFMT6xbxbxR/J4H+NKEeb
hqlghVIC0xGiypNMOBMAxX0hUCEApmp3GEgZIFmoH/c/zMF7mD9XHp2GB5ALolCAmMguNFYCU7nY
5YCtQK/DmlM2J0HJw5uMh6LP3oUPKKf7JHUtWOG4+vp+sbWk2+M2x3XVU5YWIdIq+7kFYmQJ8xXM
QuQu4zDZp4rjy021p5ZAVu7F+hKK6GZS89sAUG3RzrgbvQiZtc1AjZ5LIhtpFoWFQtAvhqd+zJ4L
jtBVhaCBMZLyFhgnow0Kq3SRXRJpTruiZQAlMalEYjdnjB/MoKPp1KNreYRg3a9yjZILpayzgEu1
CCi3hxEXEyueRUhsyjbkdt/FETKLiEnp1gtCYF6ue/aw69U3XYMokO0HfFzE8mC8BODMyoDK5EYU
28hmLkTDg/WRITmoOrAZgJaVaz8Rz4VQ99qEqoa40ZGRx/ETJh9JY/40y1u7NWaer7GlZEq5ydOF
74Cf9BsKbGXGp0Zvg3Uh2mBel/+sS9zy8+3PNma4KDQwzUgzlDtYXfK4OFYdI+4pqV/SrHyxAwpj
J7r4ER9FBf0TpPwXEIjcoaVrvRyYAAr4TAcr+kYOjrOiXMZxmLtPPRBLO2QaJkKILtgao7B7Ke35
QRY+TOrkOK/9gCtj68Bg0uVXAKdPoxuRG+2qbQyeYiWotQl5+ghjxugD9Z5jQUM0sAWCnHosJUaV
0qcJz0LJNamUDmixItywPuESw22PQXqjwuIyQrxdtBbVW9hR2GiGAxMB0xAfB2ta0BuY3NuRmbAu
6Ip0q7nngpnpoi/Zs3RKnAQZ455lE/bQ99vQjq84zV8UkdxWRjjC3NfDEM0WIzL+RVKde9d5wyw0
4UJepjW3ShjMd7QRvk928uJr2TGBK7gcGvYYhM8sp5BT22kYOyNw4B22gzMCxi9S7YAtaa9jxUHQ
mHh7pvoD3wQKKsP/yIv42tY6EALjs3IBDYJpBudX4YvvEyxHPs+LERb4xs2AKhVfc3IbZC6YrYEq
Cj7u02Q3EAcK9+JbKJnN0NhnzKmXqttO7xSNaDaQf0sKEGVF0DPcollbXDVsCJvVZI/10sQphhyw
4RkHPpx4JpXVfJPjOPGXgBaefU8e0kB9WfpwwATSLatWYiGsh23UjBfCzhma5xSU/UBlkABBMB1f
A/GhYc7q+I1+BXXObiB2j2qJ7fSHG7i0WMQPQMxAasvOy2654oPkNPnVmX7ogCD5CQHqfTPFO1On
kIM5X4aWuQrlkHNu6svA5iCwfRJf6/sB7KPerkvcJdtQnBzXOXSwU1b//jz0/5nO4v+nkamD9uGf
z0s31Vv2v/7n258HpvMf+H1a6v6GiMw1XQsR+reSgZno79NSTf2mEwVCieoIhYUXxcT/GZcq/TfB
rA9lhtIx01i2/M9xqf6boRybjBuLSEbTRnzxx6z4b4qKf6Ww0NUvw1JF4jMIHWFYTGAFP3NmAcaf
hqVxCeCTXEcwQCkbxM4Aqe3NqRCwaYJjHzYkRrAY2iCc7M45KfN9djU4BalVG64me5pAA45Ff8wn
SKR/ehX/gfrjv35vyjSkbiiJklnwKs6D3j99byLVCpJnWFlkKZevD3xuxW7+gQQMdn+gSKgB+RhG
PWDHTE720S07DRUVLCx3dNpVJxpn1cxqWT+CIPOvvznFO4AwbfTzbBbR8FJZ0uT11030MXSnFu/4
n7+5sLXsKKg0UoA7xYnXhy3pKX5+y0Bkus1lZYIZnpMfOGTC2TaVJjq6UYUVIiGXcTMko84ui1zF
aCrT1VTP5ejQjjcZ4Msz46p3t7LuE5Oo5Cqs9tVsUFDct9hL9EcXkqzfY5kLIm4teqUaYS9ngKuS
FXklYhnAADvOgUN334JoQZ75VAATmyiu998GDn2AsWgk+nsZTM9gobr7JizXDoc7di76xGK2F7ox
ZHOTw3RBzuLqW6pvEG93/69fSv3vM8YFI0ELtSRkdakQKM+//qf3udJ7WzA+gfMw6ekTUn59EcSm
vXbQGN2MMvKB2KDGdJCasBSzNfBgpjgSh3PmPH2nJUKbYZy+v2NiRO/+9Xc3Ly1+faPZczioofgc
z/9nzyK7P313yODD3BMx/uhiGjj0MSOLqavuvIwhx/jaNyK4iwyXRLliGFd+oZnnWFPwcJ8RwrCd
rN7weZgbGND6sVIHT1nGM6adHGZKWe6NMjJWHoDT/VBU+rLug3Y9Jcxxw1FwlxBNYmvgO4whwC7k
aHsQHs7a6tJcUCW6R0OH2vD9g+uyzQ8NqnuND/V/87Trv+5UeNqVq+uuEBJRl2Ebzt/psIy8JaTT
Zy/5+18tfIHbjTHjlIN7y23IGfiEEvPpO27MifQbPS2Zb/XJtP/+16S1CG+/3VpxhGNQBfrjv36b
kIr9+om0pbAMKdhtWTYbZUNY4tc3imhByx0U02m9J59iHCxMGI17NwzyVMY0bnij6kU6KrnNnXrl
SeTu2nTnxQZ1ZnMMc3LWNd0yjlzJVyd10QF16W2hfla2Gd6yDpKQZoDYj/20jkLXvk1qaUK/0QhE
LfT3CjPlUjGPW1mB/ArmV2eS3uvQk8RgT+3NxDJkESjIyRmaW1uMhH/Opk6rRF8bYM33IpoTftcx
Nyp50ybtE5hDZAmCqIlcPTqR89xFqEFi7VqKyYJAxlpiqKJnjKcY5cuD0a7jFJEzyzn6bJXetcVa
USNj7mSLFVSPiL1QEDsFMAz7xqyxCGuUU2b9GKTAYpkWLccJORuuxpUJCdyInfckip4TJznHgf9D
8wYET2ymYd84LjbBytef67g62/p5KpKMBhzN8ZyZFDDzWyoZnVKre8vHRyLqiA/hWa5jfbhPg6+u
D82LjiYIftYCDpi6mVz9wdHIj3QFQOmiy4x9H040OLlqbiv4H5sggXUe0dyeMvIgvs0m8f3gaM30
4HUOMyqd4AP0PhYOu4xvgqNOX2laaBNK4HjkC4xyrQOZfZDC3xaO9tanwt3U1Xgfx6O8j+hSfv+B
USGx18q+zwtmADY2gRfpFgeb3NrVYMKhhJKRrKD9+I91gCGvdYPi3iYBeWuUujrqee2Cq8seqOOd
bd/CBVFt4T04DplZup3UP/Rg+goS2vged46ebFRqybsastX99w+zEHk7jLzKvkcykd55WBU8iD5W
Rig4XyBdQvxBQPFtx80DytYhNj/N+EeBnZZ5blrs42H0P5ibvEZum1/pt3r2LTkutJTYIcdUPYM7
byWz0Dq2ZlbfCaAoA/nvT3XF6esXLsYF76AnzB0C0b2abTHcfQMbZhtUMhk3tjt0D43WtE9hR6di
leaPuCxAubMlLUOjZHvm18+a7V7qEc6qWbEiK8ogeJg4RF23UadKNdN9x1z6O2eubBmNNspgfkHn
YxjS2bvdREiGo0ZkHcTfTQ5I4XYs5LlqRhJaeIaeTc9/G3DIXr1SnnKoDw9cGcypwNcf8ozUULOp
vr5/xl6T0JXv/wRx6WW9eZhEMC8EakM7/P6D1NhTMRbk7FAQX+bPOBu28ADg7QSa/EHGaXbvy7Zk
NC9YE2QBPDkPsnHsrkXReGt0ZodcubgFa2uGRsxxKkM2boxadjzYg19gFYfsbiN3Pf7+g7KcZYCF
iMClLidQgfHX7X/+AFAm3tGK0N+UvDld7W19GfdEkMKnj/hWliFpzgcNr9sxNgNj4yZmd2NL/RgH
gThF85ZQ+kW7l0nrkbmHik4/aWHzaadkO4MXOKEbAxGcltaNik1tIXH+6SXYSKvb5EPQvYclRGnZ
TKreIJIJthW672NRmOpgEpb0/bMsaD32rePw0Bpqg3qoPjkGzraoU7ffljUsDDc1e759GJN8GsWE
RcZqKldVm8ud7kZfUFnkM7dGTrSS+pGHwbkYBTgh0xxfimlO5fBonBLP4tYTokW3WjXNodOZdOtO
h/AtZbaOex5c39Q/oqGahwam2EKw0BLyO0XTf+pV/R7Kvr6H3tisdJVxJUuRHEpnnskXqTz5s4dq
DumMQ6vcWhVcQVkjaFsJLGuPiV88Muso16GbNw+dL5qHasSVJD3p7Rh7uIewifxN4Ttr24z0g44s
YzmN6c9v09YAYW0ve28tkJaNeooyqyVUsgtDMlvI19OICRlMUiwJ0oHVlBDacd1URpM9qa4Ra6BI
tM7zT+M0pvCdHPvRHcPPruXdQzW61dPBJ97JPIuuGG++f2gRVG91YnovBrlx7B7a/DhUpHFUrABW
vu2WW9MdM3Q9Rg7d0uwaNrCBuzUd742KLb+dtIZy1gpJvdKIF7b6TOx4l2mJK7N7lPaYHyoTjwCi
hA6fvp8efTf50Smrfcyh7z7aRJYi/8MnoHVatOiQ+e4nj6XmGGf+oozShKPfMG/6qhu2bFkMoJZZ
dBNqJvxNCHAk0s4/fP+Xk7HEAnWJpb/1H/CchrNBMbl4dYzUzPxRGWX3xs4UkqnTb/AqLXu/kkcF
jAuMQzxs8C+WKw9P+s4oKar5dLjbINazZaUP2qYwJkpyLqNNGnng+ZKxP1akrW59a8bQzwX2RB4O
eSsgzUiF7eQkb22LmTUGrMt3HOPvkYuJo+ab7uP738lUfd9GTvpgc5Es7boSSxfh8wlfU7oyy2Cr
S9JuyplsE+QFLRik3W/AgNsfpE4eepiwuWJKlx27seHQn7qDxoriiHKOA3bsIbaXQcaSc15qhMxl
AQN6G98mAUQLQKGlllGe/QFxlaE/Qp1g07VOOdtB/FVosMvgiRzGI1da9xhNU7NNSbvE5+6cWJnM
OgqWm2hj6FMmo932LoC0QhSnxvFvaqttjyHRtVPkF69pFx9UtzZkBxGkcA7m4FSbxlHphqRRbmLH
SO5YAeMD0opsEzTj2aUnuuXTSLZ59tmgRv0Rm1O2ksOQPFSymJMjRX3W8NGvssH/EMzCN9+/Pa3Y
/vvWXH3U/XurT+GxZIB2DmP9mo9hd3SbsDqDlN2QL6EgCehQQ5z8JLohW7V99OlMiCBa8z6KgEKV
ZMCEAPcybhWW8PXPKZIfRp+zYFd9t8ZPjnMHYBOQtbuqYwJrzzAne8Y6VTPgiS4rmYFPPpyTkOyi
RSF7wLlZN7u3XWh14nvHuk2M6tHkIj1QovR3csZKQdc9CrcgL4u0hGBGTw1YSWV4hgESBebVHCJE
2MQ5ID+nRITsGm46596A0U+sAP3kkLmk6KThrXApTZOK4M8ofsZne8se/1TPeKyhrzGNTqSRsGhi
8R5fIpQux5qW5ffkPlXLM6C5i8FTf8NrN4O4rBnJFcHmwgUUMu/2FxGbvkJsIbbcGjPMy5mxXgN8
rxkM7/vdvMuGUx4APp1RYANMsKbslh2Yf4JxiEDS1i4mZLbhYMSsGSgGwHFcT8V4T5qAuTInEotJ
0t2ZUFVbG59ZrWawOYiyoVYHw2VQ6rbucNf6EG90byNnsJk+I87YN9wUhjNs8/xeJAIYeO2fkHnN
mxQAaTqkNKM9Dz7zcjngfBXGBl6qJ4KjPgPWcoo7/CJ4OSZsdt6MYRPjeBWxYH/PALVOyPB5pLOy
DxKnDKtovpUWplvJkm4ojOKmiYtNM2PfrHCu2cTWnYFwrCOZyYGI02ZYXHVTzug4hEjVjJLLZMeC
cPDO1oyZw1Sy8QugHJbbXtU3ii5NPtuZTTdD6gYKs2poM1iJAOzcjEAegHbhjLYbko/JLRAHg7zL
YN8FMwQPx0y3GuDieQ3omBBSXssKvU55LO2Rp90JGCF7Uf+kz4A95b7a3C2Y1RGnBjYQPg8aH8Z8
sjxddugxSvc8BtnXV9dqRviFM8xP1K+MDzglmYZ3M+6PXJ9PdwYA9pAAU6Ff1IwGjCIggQG0wBZq
oJzxgXIGCSYQBf3YvfUq/dmeUYO4UL1tWUf3qKdYUsIjbH8HE3azJYVqbdRfM0PCVwMPhjGWrWSu
UHcX8A5n1KE5Qw8z6IfljEFsZyDiCBmxjn/2cBLDGZg4xu/aN0BxRimmMBXFczsDFt1+ACcI4y9z
8cMKkHN9UU7HW4/kI7AAWPRnWKMJtbFVQ350RkhpZjS9Awrd1VC213rJgsIKfXUYdEimBWBTNgLS
iptlgrho0wXAIoPGeCSJ4GDMGMkxMeb6PVMcl82+R5m3zIoKFi6oxzs4zre1XjwptyMJuWQPXbTl
IWHc1nY8zkYFyLKAaJnMaEsPehShJcORhAf2Q8TqzRjMHh5mBBcTLtGwB+nlgeZNuUSAZ9YzRrOk
mIwMLd8zI3sOU/NhnJGb2FeRLufuZwTkuh1LNbuC/G32ZM+4TnTeVz8H4FnOKE8PpqfALjTNkM96
xn0WcD+RL9k7YvzchZyhoD4tZjIVTz458aBa/WUB1u7ozijRaYaKdjNe1KoOadq10FOjZ5JI3P/N
1Jl0t22EWfQX4RyMhcKWJDiKlERr9AZHsi0MhXks4Nf3RXrRvYjjJHYskUTVN7x3368A765YkaTs
/8iCFWBKZfE9rdjSbgWYgrQSZ422zlzhpmtPlK240wnuaSMyHhKFSNsDiTpJRBML4ZbbgONo46zw
LYvLW8BSzVaoqmiaaOPV+siaaNwkA+hVHwZrucJYS6isgdcUF1IXCMFbka3MHn9SZgu72gTn2sN1
9eG7ojJduA2gAqzo17IWzxRVJnqdLwkblnUyyIP8fan856wD+epoL955flseZkk1Ip1yt2Ruee1y
xphFlxOxOtFMLd5yWFY4rYPyPhmbP1UwcTXSUPGZBDRK8AzoshYA7Yq5TX2At2JF31IGOSsKV65Q
3HzF4yZwchvTFRwIzUmtThP4qe6ukzeYbi4A4/Ivoqd7PFfeBkMEK3RnZe1WpMYxmSTuCykM5fdO
OyuT3zFB+Aa8rElk4/nG0N0tHBEYz4hqKE7jOo+IRNLuIO1toKfwf1pBwbpsUG5E5nFR6qJG5Z7m
FSvsAYo9OqaHht+DydjG2EsRYDIUqDb28ptoCXXIjXzY9/i8c9tH3+MFp7gDZjxBdQhLnBn1CjqG
AhfWw7taAchQr8EiLB6wf8rkmDpuq+3S20kbfwKp77TKDctEBAswBmMCFBMwqMx4yX/UBPOUJFyw
6WL9hyk+C21SqmCGIHdbwc05BOfSAOU8SX20VrgzSehMpcE9tyv4eTBBQLewoFtzk4ygofsVEj1A
ixYrNtpZAdJEOv7SeilOhtOdiMP9HI0dPuV/c1o0W2/YVujfBURqbNA4OsQvf0VVGxPQamu0Tq4D
xrqGZ91A6TsN3jvxf+gw/kNew75mYWphZ18QN4PFlnMQEUfmHmwGC3dUg8/sPilhV5w2ZkBQL2Xm
7ZaIs2xKgahk19ht9Bp82sPgYm7pNVBRSZwK40zDVlnx3TG65hC7/UmRpbmtK8wZ1Pdk5q7gbwsC
OKZLuRUrFNzGfGFBCReCPeo6rE9XgDiC/k29IsXhB+zbFTIuV9y4uYLHp/8Q5D2kVJDkbXew0VXu
pxVWrhGb0hR0F0ZD4srsux05SFPbrvYAoxlWmfW5X/HnvqXf5xWIXpe8dgMmKGeFpadVuptrP4Ui
vSbl2IL0vQwFljP0YWtRGSkA9qFHWTtZPBWylnsrR3JquxWxGOk47vL1UymAlIfSHX/j4SFYMv9d
pl2PgNvgK0A5AcLdvSZutStGBrlS/GId7e5daQ48cNt2IePMxt+feOuBxmbAtbvd5EiWiQXSmuxd
eMm3aeBVSdP+pZj9X/3QvCUlUWDlWNagTvXOm3mHvcW3jmQ3Glj/uRqiq8v9sJdwDmVPELcLPnaD
dKoKM8/8thl97ZrWAjEj1rLOZJYfu+pXTwwIxalA8hsYV9XTOyzUQYi+JD51qcJ26gFVp+giNJgT
l9OBwz+m19Ka0akketAnl6DXuGzZrxN5Yr8aSeSz1l8MSje/vBams52H0t5ZBpLjxkeOOyaccUAi
eYbm4dLpBEhhnBMxMzLUhyJ37ApCIWRGdDafUxNED7/HGF+dIOvPScxz5S1WOFlsabuCVhfRxKrc
3vr8/mOXUsurqeQNJjqoimDgLJTVDx1Ats7sKSFx4TEh509fKlKTgaeFhRnfqPQZBxLWXBNlxtSw
YtnNwTct3IS9d6wdBjggDmvmuh1/AmBmaPlg4ebPRk5PZs10JWamyyTGe+5m/ZhIdU49xIuwGQBR
7UdiiA+5nfibWrlXEQ0XfBQeR5rqDjKtV2lDqjeCcf8eMJh7wyoW0s6+BBYxwmnMXcJHqWmMNcGw
3TU+UxL6ve5sOBXNRUuKTStjAZtfQDpXsbvtWllerHopL54f4QKNOQDbKTjGi9sep2F1GmXDzop8
WjEbfVtWkcGgzBaubMx6v83ys9s3nw3vz1U7w0l5ySkyyuqQGol91WrZjnORnduu3sVW89nrdj5b
PVFEtVjJTniiNoZ1po2c35zWRbJZWw5qsf4QDRzA3RgbT7SX6VF5VbJ3AWFDfwt9I7ZudqlOVTDD
Axdwe1iYPWnxpBbtbYau/4kFkNpeJDey55CCTt+G195oDjAkh5S9oC24/FDGfHUmu/BWOjcKDSSO
FYmM12RwP7qm/iKTCdnjXsDGQoYQZon/R8/8KycvjlLMJzlMpwGBcQ1Ka4CNSjV2J/fe5mIfc/Ev
6o4Jm4HPmg94RxicjMe3zotQ/cIuJRO2p1Lgm2xQU5t5b238joDmCYuUNrH25pH/mWFP37QW/bFH
hFaR3efGfrCyrYjKWx154TjnjJVxjfgWLrGa2aT4U0/udzeif/chkKDyq5jXlvf5j695nopcv1vF
LKCqmC99R9vizSd7zq0tXfyMf6PYZdRlWKD5NjGy/k1WHmdgvTAC43PHOT4SehEj/NhORlKEieCL
zOZkN6GgYyAJjnMerO3oE8bL0KRR5mtfgX72zPXBSB/dp7Eq63MUVeTE5xEqtyx/6f3+0Sies6he
Ux7adtMHoN4zOXonFKy/coVSyUf+kOsaknmEiE6iNBEZbQUxqihJ3c7dxVH/RzVY3lLSIRgyrZef
y7ky/oKZ2V492zhiTBGk8aHPRl/HDgVT+34wcns7etV56ojcrkYLgZaw1oELhjx/50/dXonu2LXa
DPMG91jngmDVlH6II+OwDwSpetr9ptbR+zb5Zp0UOpMEpfun89ZJi+jdU8JYfjenKqxYv2zjlroU
hQf3a3YbqGIhdHUO6ZYWxsog4rTPKc3zQEdQQqp/PUw/oYlUIpw4m7y3nvk5X0+NTNGZkB2pSK5C
5nZL/MlWF1V8ixK7Ck0OMGj6GI6Tp9mshmseD96h4ff2s73nuy0eyoqAnrT5PUV4lCbZPZorQJE0
tn+TyTjBVF8R7SnFuf6o6U83shNMMVh+YkF0i+PEgHwXrOKrPtXXlln4NhY05RVJhOFsw9TvIuM9
coBWOx012Jpj5Inp3Z3GS+DPNTKYJN0nihEwBqv7bKf13rB6nHzeABGRPTP2pVfu8hgbrtwTU6b8
/rvv0lehXXVnC4xfKFZvTYdAabHfSvSAjyYqbmpVdMsZ3mRsGEDBp1mnex8NBafE8JY0tK/ROD8y
zU4PS/LlkkO9HVqltnPSbhy2EH5J3IVNoPeOrTgfMrtrMB46KJvx8Y4huEw4/fCQHUYgKDADsSvb
hCRGHpxuNdTyestfvp//7eCaLeQ9f2Q5HGOF392fLrI624wVwRn6Dxopo54dxsEoeUgIJtNS7au0
MZ7cNWqjGyjD3Tm6d/YwXtqqvFc2C4CgWxNTUKfzlOIBKqZzovXBtVZiQOcwIqiqYm/UmGrLZaIT
VMMZ7QW6YSKw+Abd/+wt50CQ21ggQR99E/TRq19VE0RN8OCukByeccBkQVIsjf2ub2Pkxegj9w0j
FTmwyh7BBDUcv25Uf617xsj9cKCiH20XlSGxSPvFNd4bH9uPsok/lpO9Q/Xy00PdPRaz8WqX/i0f
xviCsmAiQJMWocydx9a4OhghmsHcryDHptbmrmt9yJdyjyQeZaFJ2+fTehR+/BLhaEY6tlbM0U/M
WGayuedH1FmtwcniUama1nMxeh+VC/GShkJvsc/ujGFlA6mMSp3xGXzv/WyRiStxiwd2mFkcQry5
97li+Ewd+yl8an++4oC8vJIX4g6mAReJF324HXNLcbWwPm/Eqj/tHaZYC/ijpp520zx5jCSmPb6J
d2X2f/KmfVOyRjPRdYeO0dFWS3RgU1o/lTlk5rSHSRtldBYj1Yme1GUcsxcRdXdqUmRsxJc1phft
e/Z1+7EGqUf/5CiBfNseqeLAAyUTfpkyK0vKEVmA80HjYTv+uLOzkp0nnq6wClDKez0UprhGigPK
cHqM65LpGDnRCiE4CzRmMqvmTC+ZenC67IYLPwXN52+1Pzr41upmx7J3ZaVNiIfraoucbiK0LPbJ
/8rNBjDze5IgyosCAiQZSTCWGDIGsxVFZiamTTBFl9ayfxE9FZ8LkB5bwoVfApqxnecRorzM7ZoY
GsA8SXBXIDdOc2fcxKgbeH7d7WiSUMW3me9MjvmrxWAPB6W3U5ipNpOsQFmUHV7L6L4QWrhxmmJP
bibSA8bVgZUu74ShdMhpmPlZGCi3tCP3DnGysPsfjgZ/yyGZb0dGWpugsD5y5spbD7JAmGUXy2ev
rHGapDajJPNl9q1DYjAKEHj7CUkdPvNlfPDyJnqcyJPJ5uCBQSguPHeJ8JMwxlSbNMKtnH7bdW4d
aq/6wciEpNcwo7DR8fPAkQgx2NoEfu5uerjFWALNUyKpXtmIbpCCyYNQKedmcQYjesy99Cd2uIXN
lBFcZE3YwVcsHK2YTnqxZqBpOlce/qYYSbVY6oGug11K9DTZqJdb9mV+xRitREbPqbZAOu+m35lZ
hsPEtk8CXzvni7p0c056CR+Hsx6g+y6ufc7cNDpk8JWrGRwgma0P1qzp/e0v8B88aCbLFxFZ5GGx
aql2YuxOTclXMvd/0I+NzCVWfrs5vCY8GZ5Flefbs32Fb/GAE0p5ZFQP1VtSNE8NrIbNZJnuIWNw
GTaZxlvoQI7Dg3ZQOmVF6HPQKN++xZW11safnmOUp/EJf1N2mJlx4bptX6j4XS5qMfJuCNJxXUQq
NSlFLJjA8aC2vMW48ZSnO1xmDz69ZBgXATqW5Kdis9TZABJiB/l3C1ysdJuLj4v3v7/rpaGKASDY
tu27ge1n57lIanvWR8ZY9CCDW4HnK//lJWT2qcKnZGI7ypYlnGRthVbQG/vlsjCSl4VkKVZlaC0y
VulDFe/aQHX0QZXY9lGqzl3xTgVVXgaIwIVr6pUuQsuCfn+ZjFPVLF9eNSINJ79MQZptVlaDW3yo
jj2wsm909M0YXHOaR9J5/iR1xx1o6DAC7L1Nufd2Q2ule7bYJAVj9tlHtcsnEgeydv/Rcu86iwk+
o5DKeG7ER4aUF9UdKo9+WLxHHecH4fKim2m0D1qPoZn4lRQMhICHVeEqjgqwgx3NgZt8Rg7SSeOl
hxISyqAaw1lOyZYOtdzVefuvzhtGaSt6IWarGDCR5pd/WL2EnaYMggHlCF67QgSRAYGT7HtP7Uut
kvpq16C+8xao3YCQl08Th8nXuHoCtTtty3Gi2Wrp5ZXgaWOEGQYeT4rqiCAeSi0OXtJcEb8ZD5P8
aLomfrBVy+wjinPcLsNjPqHjCMTfoiuJJWm7rzj4lVR4cRFlynPeCuDsZvG2tHwuU09O6DOS8UZW
xnPSMuHozMH8yOzijSzpY17XFW4hNr71k0vdtZ2qiVyCqPqrVv+reO8MJCkYUhxMc2e7Xi4maY0P
A316MnzHXkwhF6HySxN+1kXpX0CNRJzjvBSipjEfL9w/DzloiJ2pOKtRO6Med3/aRCanJMdHxdZj
2wQQS7x0vJWed9RNlYfxMD21JsYIXxTL3tdQ+II2utTD1J7cUj8HOQoAxyOvdza+ZsWITMbUU6rw
4mcNjIro2g0LYvOs2nSE2hJHoaN1OPT+xfaDczFYWN8IG6GSfxdr+NNS9VvAq7dJVPu6qAhhHlIS
xOI1QS2BXjyWTIQtSdNruiuLWprlM1jEYGOJUmwcMfVMnIx9a9B2KHBaoZsE154cEoT0MZHdBcyn
zgdOSALZqZSfDSvGSz/7J/Dq2ba2E72rsioUi/FDhseTNSeHiQ82KTjdMVvYs1VTw7Ox5CHjMwfH
L7D9xfaaE/v67TItmhdRhvlS4TRpL7XSCP1HuR1z+5mQZu4BpRSxgp5DGKC0r10HaI8YwPUvsrSO
k5fi9yAWfuuYjHtFxNWeUdN2PYzJWSsYK7YmaZLkhO51zgQWgvx7xje2EYN3dZjk7ZA5oZZiRrwd
16msoeDg8sJqX/anxJtfzQrkDas5FafMxWWwiWQI3qra5JnxXeJA3eLhZRNLS5c0gO7VLDvmUWet
UhQRuV/zoOvnxOif2BvbQCMz5P/yMWDsxIgmZloL0d0eqnsFaqMbFEEKZoP4BHIH685vrbOnuTJM
IuFRuNEAbUbTqTdJNqe7CAPo4lKHxkF7w+x4MTNyjRKX9VVgF1BYoxtKqbtD5kulCAQUYvkYeKOr
BMtf8OGvveyaw2gMG5fgsWspxnSHaANO8dqq9p166/sFR2aDNp6ZlD21r8ZyBkX9xjGBk7u1w54V
4rnsVqhqTzCpNjms4CJtp/bqusEZ1/f4RKw619h8hYL/SbblQ5pj1WXh97KMWXl2m/YyzFlwEsr/
27gZejiLQrdgVr4ZC9/cIhABRBcP78Ke6VQb7t8slQlYS40kD2eqHTvjqTQZi6cKCE0igoMvIzSb
hnv3vIccqulmXvCjANQ9YlI9mqrmTEK2daT/3UZozUjOc7pwEkh7zBkiLFsSLAb4ozEUHWUbfFGc
kbog6oAtSYHYiKJrEzfcA9Zi1nv8k6z1jL3hmgJU/AwDybX/5YLM6rRFX9gGn1Ozas/WySm66TJ0
6Z4GRHklOhguI/B3fjFwT/nGUyusg9DIIJMloG7kHkNCACYS1JiIjEvntu9xHPChDWLKVF/igxeM
T9DBpN6cIwWKTmk87cqYLRsGXJ/45j5Ba+kdneQoc6SKRWP8qRKfXGwbFgaQfYY7hCYb3GgNmvTN
NFWPFmPPKC3JJqi8ek9QqLqkMn3jzS+ZfhFSb4/ufYLwYJXa3DIlh82K9IH2A34VJ29W5dnG0nly
YDkakQ6C7Uk3AevzlIfUJaZvunoDcgCx/CtSrCpRNu8axJk8A79V57/3+OIiGWOWH+gteysL465p
qNoLKsDkl3Tjeifr8o8svKe0djGPQV3eNDNCJOXcGiN7Hvul3gdTytrRZQqZG4s6MOIpTOMn6krx
xETWavxDwbo0NyikeybC1gilHEAg2Q03aRKCXSh2zQU3R5/gBTMAlh7wJ1IgooeyI6CnlFAP4Niy
HWGIezq4F6uQX8uQ/2MFgwkRDhMKknyHVP1MH+VuK6yLuPbKv00rXnxds0N2VpspwaFJ8hW4SBHS
gQiDJZc9x1A8HDPhhBLmMiiw+pEx+IgD9tDmmPICJ0LoqsC2/Rsce++XnXvohcW2Qg5QrCU4BJsp
IrsfhhGB2XLVBGWYrY+r2zS8bYzURFSHaOy5Q0fI5z5fs5t2ryKe2tBPOL0btuvGBHjAtlBbrcWp
K79bRz8ka7saKLQL/rAcK7O9qCX/AUHk77up3y/9BTIkbmWSbpC4/C2H6sA+85PCDInSNO1Gtyyp
IOFBieZZZ9l3vM4KuI7yzYyiaReBzx2S4Gan9K3Iftj7YEsNAw1jpF3qd8WY0SSxfO+1jMfjeAgH
J5jJyyP51rKrgpjA96hNo3BSosJ2BgggDcpj7lQXnVKWQhLm+zVJjo0bYkEH+0GJ6V6Z/hDWfQto
a2g+54B1VD0bwAGC/sFAkE7M5zUxHAqfUbw1LMlZkX2o5Mcmaek4TVzpY/I9dwuYMx/FuuNHf3gQ
vUOUYq4M8tbY1ChdNsasfpraN3YJYPACj3gliR7ul4uRm8Vee8OdK4ODTq1vl2vtRO38mX0iF2hs
6HnBCAAqQ+1xMsZ19zwsr0WfDJuEwEGyKZOP2XVrILo9VZkVsqV/7u3k35AYlwUHCEoU/6f0NxAg
SRHtiSLJV35VYtPOay6HHWtfeAPrENks/7jlc/tWuP8QM722k/kgJmYcuiT32ZfxFyu9KUjQ0WbD
77kPKFU1hmO3UeletOD5x0mx0ciiDYlUapc5Ak2tujCCCjHn8dC03lcA1muLmeeYzcQBSyO9FutA
nDAXaz/1A+ZjX/+oMUEVF6kPmcfiuPcXvmAoiQGNktxUQfMtXfOza2PjUDqa8qKGP6GRrFVCfCuW
R/tRLO9Lg05AM+UicpTcNo3JeCytr0H3jxFSRPAA7cmrUV0xBqqZgiVv0dDuLZRPO4Pns4tYvwyz
fhtG1mjo9bvwjsT5o7SigEQPX+0bjXbP14xdZ9M9M4snNioz7rZOyUXn9VxAy73/tw/vjPkXeWK/
86Eg6zDz89Ac2n9s/9941fJdj/5mKyig+W8Y7DyzigihA2O21W+1EzwGmXVLfEWMT8D4rqy9U+VY
hJOzVINjYeaHRdDQsuKtdxy7Z6CnZF0tsU0xU7EOMDnYljE52Sp7KxWfiCQgQjmVLjHUVCaHjq+H
4hBQ9yw+gpxQGc3pBwb6pWwrwqML1hSxfG5t2vQhmN7Wo3YzX6Wj1mUEoIWF3Q4W7XcQnUloyf7J
BBoqq7vdM18juvPTqAYkw+OAu5ima7Hz6tBw1FyrprosC+bgyXD1rnYGLtaF+DTglPDAb5mMf0Tc
fjMtvE+DCft51Ra3zhJtjIKUpeZqOtk6Go4UMS9Cs/DNQl8jS1K9yTVSud+e9TJVEEMImHxmozVs
i2G6pxLauYgfpBT7iJ4cKTbtncLsHE3lK6EUT3ZHaobso23bppdpQHFdwtXbwd0ExLaEyngvyvKX
rCyfqfNC3zPz9EfNJVtmQkad0PX5DoiQJkageSjjeBVbYglVXX9sY3UJWori2rGPdt3gJW7oKbug
CTaBXWKX9J7MGWkN6+ezyWu/FOJsCuzZQZkyZbeY+TpN89q1zjcqMI7WBIfq3JbsXwu2RoJdRBRw
rqUwB1kFMTo1cA/rrjK2BZCdEbVcP6bDyQimdUXECqa14JDDKQjI5jqY9CFWlg6HmPJ/O8TinpSa
uUVED1EJn9iy5cd17WwHvo+uImheGcAzM114rEfx3fQN/YRukeU11gtOAaqMLNsBprvjc7mnfIqo
31umiGSNkqU11l7MBcv0BCvWdWKHTF4l9cVSMWpoVPzRLInYT3q5pXX2VqmQ/Wh+GkR3WNi6XVpp
n02LkZvAp0CtwuUqZHMp+mw3Gwu8Rg1XFpcYYMhhqUn8yNtLVSKPHYzxsUbWv0c0zvFHdnhD9eSZ
84vN+2L6GjGvbqxtFZcErXD/Vz7K17YJHhdQAwWr8mGkg5qTV/o5mJgu2GFLsQ6yaSiDcvi2nEUc
JqnKrZ6RxY9UoVztuYnueo7NLa7C3wDd4caABqT1AW5m+MgBMms4SeZMZ+GZVxdeTAUpkUTDYgeb
4Fs4yFvqtbFq7f6pB7++WROgSemzy13RsbXq6wff0Z+2r6fjgHlojPv5VHrNB8Spm8iJSlkGGFPJ
nmLPn61r7Y7DXhoZ7qzMCrMZwgFSEVi1RvubUAFwoux3hoSAdRxk9b7Khm0ih10ewKUg8uC8lG8A
OKf9mPFCYzV4Eq0YD8ofYcqUfzvcPRuhi1dPLr+6qUEAKPmDF7MFSmkzExr80wiYhQ76pXftX8vS
xttFUehUff/ez8FBp+1j2uDn4EoISU14S7zxfWwa1namgY3dAOVBxFo4jiA2Ev/Nt4sfklA+mZEn
21T1t7yaHgl63nJSFHssRBGRWRyyhuZNaFC+e5a1jSjatiY4q6xpz1E7vMMYGK+oIoLt0jP3kP64
tdzqWBULIOLAhSq6dAR0d+l9RDvMf59DmZvUqTgsJSXEZnaHneCkxxC9rHIc/U4ldQoyLrI65jYd
TcTbGe7AQ6lnZJLWD4s3jqlUIdRy3zV0CkM4QEcB6Fspw07GReVD4QTHKbgZLTsuMWAxNL+TvHwW
CqaZO62hI9Av2rmdtwYrwzCqKoN0F+Nd4G7au371HSSU147MrolsTmRpuA8Bw5Sjp1n9L8RhaC5j
RkhBsfUbolE89zpFyOz7dkAkWIitCASVBqzcFR1h+Zm1GYnh2gweD9hYAeQvhbCYZOF/7JESUa4u
9bFESBDDmGMntnZyjvPH6WGpEbwxCXedMl4YLcJ+Wn8DjvVi5zcUylUXi0O+3tpYJ9UWUSgzCMJ0
coPEAO4eZu4LGXepGJ/Y3qSbiNndVgbBPjBsezNaBbPX4Y/GGLgvjfrbKUAL5j/Cd9XW7Kxk20aJ
iyMxNcLMTwbm+pROa/kMO0jz6WCTMWTpWdYBe7B8Zu7r/sHGYlyLTl9n+vcjev1XFjcslvwQBBvi
xPwpmbpb0ntUgea2LvQNc0r+rJb0eS4z9+zU2a/RuOlA3/1hruiA0kui5mJHqMCBnsE/1VX6MSFu
OWkSaIqWjDC18DFtE3OP3sK/QLuJDrPbGZtqlfQYa9YHkaCUm4e67MNyxHzHTplw7C0B2zcCX5Co
quR1JLeKc5WZjAfoYUkOec55HcAulPEU45zTjymWHQ6j+ntEodnHPI6CJLQIYSWu/2MaWyOm/AYt
J5nKoA8LmIjgfPwMK1vi/85y5+iS/8UgCLnXLEn8mBwA3lp/+/VhxYNc4jwmZAw8EJ/9u5vG6TOT
IJ4/eSr1QyqGQ05sxD4KGNgM2ZteyNWTEyxhV25jwD+ORlyVy+o0jshsWFqGSTIOD7LoDkYGwNnH
yYbQ1N/KLuUnVh7/itGTz2LemRHAdkb9DN8T0iWrV6jOAAIAu0qouQ8zIkBrgJZstP/Znck2scqD
6/G99uYFfU8ZCgH2whcqTDsoE9XCOFbXxSlxyyO/hiYyGwFV+Q5zmlVd3OjGJd6Eyz6T8tpQra+y
mDXZnLVAPQ7PKkExyzJ13ZZC8OMMgMmOUcIBLTXjxUFcYVO7WiDvhuh3if5n6xriE9NLgGhcBz8+
/Mi3nvWak/k7OB4e1ATkA+kyX40hfSpMl+kOzPcNj+Ej1PqNdopsO8re3Ad+/KvIFXRgUu/byvki
t5dxg2Uae8t1GyRH6anAKwrEKLR1X+0OLTaDcCqbgOcOKgkgokyZe8i9Z6NPn/IlSLkds3VfyRsm
BS80djDrVtVf5uT9zR2c2RkjUiNy8wtfE9pKzy6PoGxmmnwMKeQOdNo8gjQbLyhPDmVQ/mmwAJ90
64Sxa/03wfyDc+LeU+HtO67WrUmB7RnDV00e0bju1lu/Q9asrXAMDLTDmgLZYkaymYsX9mi43Ndd
ZjO3321RIQYN0JY4DdWJU+RhnwLXseZvadN0pXijNg2qBLYJ86dXw/kt87ZhgKfO0VAjNPHMo8el
XfU4OyqG4GHnBbDWF/aMWUV55uVpdCmoNPE5IwFOjF1l9XRgARNYxIQwtiZrj10/hvReIx2ENbUH
hbpfOm6GmjjncOmAHYmZ4KYK7KPnUFLZ6E1ts/riT3NJw63iRdHMks0bdDh05olukT9tYznpFW9L
XhMRbysYRHFTbbvoDH/+zmdtOZgktDHtY75EjisaimlfD8nr0IqfRDVPCDBMnSGSN8b2tiRYsjkV
jAmBaaAvzUQPkZJ957ph0rHWEIky2euAre/sz3rkw2PyywhierCi4WE27JZAdRMwnqAUUz0QtUo6
YRukAAEtH93UALmZSZ7ULxa1Hlwp6jdDNnebdcMhcn2UF8p9wZ33L3Pc5OTim6IXtg/Ajsc9w1Tc
h9MkHzPlXIjAkEccD58G0jHkRACRbiQqIpCcrSY0VaJuscXKlsSdJ8uIPfdolFhb2tU1urhSwG9i
qqIAvz+WgqtGxcHBGyve10CVzxOUtqwfze+RRpPhUXJGbVLDAoXjpdzmmVgwqF+zeq7c/hpp0It1
1MNsDer5ZYDYwnaf+Qir2jNXbHM0IgNPCTqh2eoveZ5U56A02CCR8VXi0OuDmIa18OAaZ/8K5acn
L1j02lGqo+MhLyj78U7X0yILmMpt4FrEI6mp3yyTqx8FZK6b6p3fLmvxEi5b1eYnqdo/6AIBaXr6
wYsC44kdxnctNJaa9Z9Gb9zOnh1cIP+Y1y4N4v3IZDtisXLsowle0YRo0quRZrWMcRIEtyETEBSK
KpvDcTHKc19VnY2SM84BmdXBni3GvLVUU92c9Yf/fjZaZnxux+j6f/++JWvxQNRGfsyudFndr0Zg
8VlQ8IMpiCFTy+7uapREytSHbnTR8vd2TLYaC8IkCaITTMLk0ARUD6jQsajis98Vlj08ISiUWF/5
dTiP2Lio7KsLPDuk5LdCgyHpBruNxKWYRkfgxPNZS30CA7HjeS6+Uf1z1iGAU0RDrgHS6OWdtf/u
fO+FPIffBBSu9Q+xbE7OwsC0VHpz4aS/lZxuE7le93TyxastD/9J+Vhvps8OrIP/fkslLfkwzUHP
XLad7wl0Arv2yrPvoUK02tJ5/X//yLV3M6B+toM9PhftyYmt8u6tPyDoqE6Ifb5NhBLOPBArZ8rq
QhjwgeBIZGpWcBkMEd+Govdvo+NAGtDRvkSFeYnKwD0p23wp1OKITVLI85SUaPGBE12D3t2mjeVd
rCXyLjzxvLCaczfNff/yfz/oUcnLmElEXX4KgTjmpHCk258w5bl3sg3FzfLJ6GwKss3+Y86KMn+t
cberSDv3lTv6Co7k5iqoaQHs45uwx7dm5o0X5mAd297Qdw+OyXMZvat50fduhp7vFroj7iLzr4Zd
YenFzAEk9157RQTINov+Wjy90s2Lswuc5QT/kDSGRub7RfjAizxJiPkqZSKY3At7qpNjlqvms864
CGVbvGMwO4Oqhj6F0WNXJKn1mWIWJ3Wh4JTCZrqZAytAX9exu0q759yRf/43OVGOq833NVXwYs9A
CnyMxIz+5wDJ5f8QdmbLbStRlv2hRgQSQwJ4FWdwpibLLwj72sY8JuavrwU6qm5XV0TXC0KUZZsi
icyT5+y9dmrYxb6ORLJ/8jeel3aJsPz3oWAE8BLH1R7cJKE3g+chhUKJ7OX9uzdF4RlQPJQEpA/r
zlI28j3AtVgjdMQ0cvgwYLiiie7qg7TAQ3ZVd8xNuz7/eyGBngi8evl9i4MgOQuNyH9ewkWeOkDl
b9ANH4qnRR5lrOJoBM1AWma0wkg1cRQg1D4b2vaEZmnTIS25gCtbft3qKENGji96iZHI9lCMI43K
opPM1R5Leri3zNr2NRUJd/P8so8LMiNo+ynofNzrRGuwCLJB2DAuVKXuU4b8rqim3B8Cr7lrMvgJ
g6eCh+WKozvM4pho34wKcsIGOmXwzsYOvnSe2jsHNnQsyYLaQVJVnezpOAVFsdY1mrOgOPUVSWvp
1THpnc3MHAS7zXOSUMetn+NW3upZdUJY3/02TPvs5Ja8l/r8rTSmakVLR4enMq2Qp7ubfARJbtgX
B//QB78cIaH2OJxserlE5HyKtNPxrBKEOmkduuOazinpxz9G4r6OAPgshgsTo8LA2PZFPB16LASU
DRHHmLwqFxfLAX4KcrtRWNeqKty9kVOJ59j6Vk6Ro79bXofnJdSR4HT1uFWWTvmxmIV7Q55R1BsH
a/GAhwE92hhk3kOIGaA7fhV4p19/F4tsZguBQNtbSfbBBIY+gTUTYIuiAN5x1a+e77w+K+IHkljy
FpoI/LES1UdmV43aGw3R0jiTGH6ZBHxqCHwLbkkqIlmv09HEI54W50RLoo07RuNRx3ezGpaOq2I8
i9TEO6L1DY7CwPVKNuG4Tgwdi3DaPRCQQ2St7fCBYu4wLnlvmjeTCB1pYuVpTnzUUFUMnQOGFRKm
vMhGNPe/l6GsrrFTIh8uBiQA9W2gB3JLmlmnnx17OzXPX7KS5r61g2JnUPrRKXNuINuQ9OrdgGJ4
rk7zQHqhV4+HpDKzD96oyA8NLdriCcj3WS38wTT1j7WVt/YxjEHSuWWQkAne1MgVra+0GmgQSnNg
7iTfGhn27xWB22s5U1e2lvkp4gavIFuqVdj9DqRA+Up2wNsyWYgJh/xwCMY2hz5H85Ll38zRlGul
quxgt8lHbM7lpZ6M14ZQpAsQbPjbhv5zzqxbQrv2EAqmO246pJ8WNdZGm1SxRSa3Cuc5O5qzm3EQ
dbH15oNEac5Dt3br/Ty0e2s0VyWwlcMwcwZC7s6qXeKR6YoeE9VkrFPHsW9lbdETHlRD87Zudh1K
8EuGyPOCiYTn0um/4ALNG2wICF04IqwZmeenhkgP/FzKgEkHsSfN3PBGWw9HKY2u3WxP9lsTj0Rr
uNi28iX6tdZyb9fEDqVSPh4t8FUbbkeGWnDkiOX7wLw4nAvd1lbZgEw0TzVx4i5UXvRBFoF2phDt
30yNcNq6uvekFm5oGFGbyAjIvZyGdD/C0ls9P/YimzuGa+0PW2vtV9jxQ0fxa9OYrhBd3MIGr5yB
EJJ1IsImlyccdMvkXC+AB3yoxvHv4pOCX+jQsj9oHL7RdKWVGAwKNU5UXkkdXNGGATwaltN3ieTD
ML1s0yxHibEDhjVT2vl8NLOAH+kE85jhEOWpfgPB+ktkyLKqkKwkGNMkBizhu0adniOc1wizwDZY
WFedGka78sbUBxtQ3OYkygDCY6qJeowGtmj/OJWJFovf8jzpRX7uIEbswYA+egPbkWoK/EJlHxyh
XB5imT1tyDTyemm8S5ITOUPalPGFh4lWxpshxvoPknt6wUJmrJ9vbOD2D1Mf8MHX+UwC8GTuME8S
uyUcE6C9FmAgIrupjzrtFJlTsSwOtEF1ghtGiwoskQGSCVX9oww2+ZBDwHOF6lgLt1TAfwwRe+so
ccGVzA5eg9YNDiIqtBWOI/CLw4ABYlIYsaP4K4RwQR4sDWyKP+fgcD5Z6b0pYD5wIQp3GQmzQieP
HlHS1VUeBy6WPo2IMJzikHpFlun+mNEhr0BVjRHgCkFL8Ln4T9GcrmzFfeBmSC3IixbH52WEn4gl
OC9owniUyamImdM3mr2LrOEbGg7MYU3EGuLZ0JGiFi2zawg/YpS4IYFsPg3LZWxd5be0Ou0AOgPn
aGfyk6Wll5rJRdK7k0TJn0MmQ1c2evUy6rLxqyT/lgFiO+MuIbMPrQ+hQVLnJoVALp26Z5NFQWHj
9ttlSs2XqVzK6CG8AfvxiDgQ1t+zj+ImfS+AXyymxg/gBva5h1N5J4GDpOV581xyxkj5dtfWm0Jk
12AK2oNtwrYqoma86EOCnpilaNeS7bHT0L3qEHSHLe0wRjFBTphAKqZ9F1Ynsnwwq7ew6Cp+ahea
6NAbIo5JPZYwryk+VJ+0J2+UA2ex7DVn4VljaBo+KGjqbdbMEd0pCUunn06YXbRdFSiSBcLEefQu
C8ScLmd6O+awCZ9cSgPiaybXbdDvLfxxJFtTPyjcxWXirOY6bk6qsaKtudAv/j7zMR6+j8sKiHz3
NtsGNebEAQd0RARop7X0k4Y8uE4wuRVNBY96uWUERo59tjw0s54wEy2uV0hNgiNf1GjWiUIlbQrs
BapmYauOiq8kdVUFaDdbmoKxbiDTCOedrBB943wmD5v21CGsi8/SolE5Rq7pJ7lMTvyLHH/ryrro
ThasnawdMQPlHy5OuT1uwYyjPxgc8Nl4WII5PCcQvDyZnfrha5g752qX9C90OpUhRr3r855zjEqs
E6d1zsSoF36kG+9NYviDNuqfA4KqbdtZr5hom6tFp9qQEswXVekLT228SfJ713VdLipevCI5CmSR
h9+JkYbh5GXz3tVr7lRuWBqCyXh6fqWi0yh/Ll6gWYbxFdeXvAnK0ptMUfXVxXHMAoHM5z+/jTwO
MJNdghXKOcaP9iZJm9zvsj59GUy7XE+6ttNjaV5ky2CMk4K5T3rPvAlVbycOZ2e6aDtVJ9UpWbgl
WBCCowP82HIaSh7YFuuib1IYgmF61tAIspytZ3OSb3rZu0dMP3IV08f+mnpnzV63yb1C3l260ruu
xSzQyKpiXhkHp8nu6qMxNz1JDGV+cKnlIUuH/e15qYV5DvX8t57NJHM7zLwpLj0x3p608n5ScKhs
lDYe8bOxBGCd2MWxSTrvbsth+9wMhpm0yb+f1a60vsE2uxoaHwcBdP2tth3ejNAgtwM6zU6VXXoA
uGuvRwBQ6Jon6ERNt3KJvzsaHTksaITrzYz36VhWgpG5pyj+ZjwCkMqKR1LO2hfdT2YWtgzJ05uT
VZBjpqqbZHFSNeHleZGmCC9taE1+kzYHhq76uqwa6C7g2eFfmyNiDSPR7tx51BJp8PAEEj3RofUt
nblmYIhnOqnFvNZCT9tofZw+TOstAxiHwptsw2fEO1PSnVG6NFOqOqWETi1x7AQjn0SwVzc0naYk
AvcfTZrcOizaL9HymcYDC7gBBMZGUnY0YaP8OR6z07hcZJd9sSiMbDlxeqycst561Yy5Gx3G20TV
0NlA3+Xoqm01dN4e2w1BRiI4dgYnQAvpta/wnr7Ey/9kLiK82qm/F4DmjrbZRa8xbvNVbeTRvu97
QDaIp3ZIhlDm6g4+dlpNWwcEENJXM7sN0rr0YWZv7Mibtk2gspsn5OUJgkr7sdvGvT4d4w7RVhlb
zq5NmQnIjBRRsyk+6q4ewoNtVy66ir5c5W1WHhGJhaS0zsNK4+z0UnVtv63onBalkV/y3O4Jk6OZ
v6BhkA4Z5yC277R41Ks508sgsu43pe/wleJNGrQsA4jnsbNCU9LExNnLyGpfDN6fZDKbUxvVDo4L
5lbMd+dDEaA0yxsRrcXk1jdL6c5Ox5/pNzICdjGFJp13baUlRX4tAttda4kBsKtx3ZfnU+9oaNOm
JC3x+RCDDStaEdHnbZFWIEBKSVfjYNhJbE08pzOeY9rthrcuB9s6psIp8U+bSGGlhnY6MIFROoF5
YdkF/VB3IQJlbLbJqKlb30IUI8h5nVWt92FalBUtp721mF3UCYuifmUajTxRrsmTbQbxYYzyV1mX
+xTg+W0Gyv5mDhEbkEo0kumQDJZibo561NbbKCI8tHHluiNe6RsqUsAUCDQv06j9SKTSNjnZbbfB
iXbPBVVrq20q5EAD4l6FoX6UzpyetEiekbov/dTlt4wxndjsKWtNIAyZO1O9PelKdXYYyBm6QEqy
TmjB4Ew4Vni2jJjZvse0GFVqW083S6bmNXW/AlujeoGx7xia3GdxdxEip2PV8n9gIGTowumFlopp
+pM6VnkiQUfqHSaLu971TEGXrhanFijdSruIrn31qiBlwbS/KTnNBzvCdcy/2DMoP3CuDdZ/D1pG
0axmGgW4X7xw17jZotn08mEvmFseiWNlU2OdppkMrtGcv08zWI0nBqozvFtl6uRiBjZJ9hmleqjk
wQiz33XXr0M7QScNl1Nt7IwwYSlK72oQfnH2Yh0AB0ffxugBM0CEVx6qHITxxIBzdPGf3DZpOqTt
kl3f4cbeqNptyRhTHxEGyEuyXKSS19Ei97uGJ2KGw850MvvKDTCAGFoamfj4cr9WkpZjLX8powS3
kA7R6/Szw86xzQp+UtO7+Shkt3F69pgKDufUCu2jNumRwXwifmwWBNXk4Q1IUvy5Muk3H+vGyLYG
ooNtnoDOelqRi6mIzh3rWlb8cKB7tAJt5UqJ2CW05D8f5oTm+BZopr/ks1TvvV3FGBcnTxbsIrkq
urZ6FwbaW1vTpk0HpIU3lKx38t3cneGx+aoUWXK5FBR9WoegCBJcr3H1roezr0UJqrDsdVGsXjD4
x7fnJZ0oCGRamUc8ydo74iCCO25a60Q/vQRvOJ6/30aKN7HXUnsvypE2m7WLhpD+EYwrKALY/tYB
kQHcwV69KbU+4H2paLjPU9f7we96KHu/qdv2GxNq7lX3m6MwnlZZkL+S3XaSesQ5vCG1mgxHC+V3
3extvW/upGyNjljOKZP+Veom75cXP9ycIb+j+rc07ffFrAGzq5EEuJGt/M6tQ/Ydezpz7Aq3oQUe
LpBd4CMKx4zjQDU0teZbE3b9IUBfdY05HK+yzIOeNlrzMY2DP3Sq0IyTYnKLWDRZjNGfiT5y0Q51
xUUbfXvQa7As0Gs1LWM2RDWsvZC0drI0mB65kD8Kp54fdmxewKxaV4GyX1gpVv7lUYZB1hRZudWh
E3ybiwctVOersHWaqcSObc1ROV8dvSHYk/Y7/TRsqtYnGLx+U06O+ZonUA01xudHKAZgYJl5dnH2
ZWpTfWgw8awL1vcCys+rhg9q/fwqThgUPr8aaPnhzx02VotMmRwQ4/68WHGDYtBBxbR8qyOe5bLM
ZRvpMqSs2yPFYv5o81m/xezYXaIAmrKDUy03E8CBXkcntlxmD8AAveh2RU1xH2Sub62U+T8cuxKJ
DpZ8F83ACYmRA+0fRIMcIu+QR7PAScOJoB2IULC14Vy640nMCDotg3Jo7A4cTpOjtVQT9cCxx2vS
Nwnx6AsGySc+Y41iAERFLLL2nE5U3wPz+X0Gy3dr1yjYTSgpWCGc3zUWm1tPKV2Fv2g9xvfnhbGt
tY+WJ+QUpnfT/4wOls9YC/u7beJJjOjY31Etc7pcqrJ0hK9SEgKVhEn+T4oWlh67Sq81ZoI159p/
hlJWb73WbVDLQdjOAg96mJRbvI03G+WZk5FjglqWXDPv96jy4mQ6YfW5tjqKKQSr7kO2vIjVCNKh
XG6SMq3vHK/Cn31PPdbAgUKfoHaOXeXvdcLkHsUB4elpjKgQXIU+t5tx1DAtKMcV9BktCDAzYQcg
t2I818g/sh7cYI9ycAN51T6NFfrz1Km/pbjbVmb0u0HNfGyoEGzV3AsSfbAQUQf3pbp4qENI/uo8
C/FWRcqD4MCluz+wLSPbdVCd0nsLNv1IPkg9eglqegeh8cAq3Vf5kZrjyEhoCyPWO0RLt0zMUbl/
bhwqRuISUHkTwkUeezZM3yy9aFcq9xh3UFykmqYeatYn9n50erPlITzHWO5jwTL4/3/rNaCQYfSa
Nxu1JGST/GiIXAM4vpF1OLxkOnqAaSrFm4M5aZO0SmyfD3ujgKHWiFcwXM6dFx2+RTS6P+uqv8Zm
X34Mqmp2SnORYTdt8ha50w9TCfuiUjt/wX9mXfIJd1OBpmZP0rl01h1Jgpt00s/MgnGGLH3RulTq
voBkODfyPc0O1X00ZObDJgJMFjv8SNhq+z7n7cy17mR44wRYkF5onrX2Dz2ZflKf1o8WVbM3qyvL
XbUH4JkjJa7UVTksMNocV7vcoDdOIwrHcpyY75biQAYMGRfiROd5mN2PRDPP3SxzAklsFktjCxJI
f1C3iwdiCmT+Ospry2Oi4MAYuDflIoOsvfSHKLtdX1M06ibTB7dJ51NvkRM9Ly9rTrp3T6LgzkRC
hxy2M7aVWf/EFoIzsAwPLD2uHzHmXYez07/q9G0aTLyfDHERsAgs8qFKjCMtlnwz48a9jdVvlxHY
Ck7I8EkRAJvacWpr5468wTFBPNvOKOMzgKP47AYlk9J/H5td8trQtNg/v/Xv959flVHLTEUDq+Tl
wbAFZmPjbtLny78XRwHadmTwK9HCdv/8fiT7kSGB+K0bbartJ5rQZJd3+XGSyjgEnSUeMEj79+5H
Y6AQxEGAU7NppxuvNNM6l/AcVrXmGhQgk7zWi7/14JHWYWSlB+GFJlRstcf0tddJqrlBRLEfQRCc
2Rymbz2DUOoMAXys9F7LBCmPYf4qySHGVdlZ70bCBh8T6S4F6K/neRVJvnXoRocE2ERxu6GaUx4t
w2dTotbhfkx4Yh61qbX3NNiJD/jU3T/VRFaIkdBNELLMjkgp+DhIuJA9vbrnZdBHOBsIbHnB32kL
HLyy887OctF6nXjQURl/+FxaZAsYhND8/RMc0js1kI/z70+D+5rBBcyUIb2qbqMzk8JIPvnz0fNS
g4zesx1W7DSlqLBDoeVq5HiUoinXlonrkhRXC/lAY/q0ze8qDazr81vPS1ZGgpsf3M7/8wdO0L4L
WV+bCvS220bRWZvNEOJK9unOdef3OhmevLozhZbxZ0im+gv3Et3/OZQEmeX517TOlvllaUlxII7u
RrFKZ9gxrIcye07fs7A+UMzwCdP06j12isfcuNuyq6bvg/TUBqs2g214fQfYdNsJR+/rPJTs0cFk
bp/VdVIcUUmvyjg0/Tar0Tu2mfaSTU0gcIqypNOr+mW5EScwo2j34YRMAo7cHzhWi/GuKaHbmM2n
Tj6vRuwbeqPyFSILGT8Vj0COMvQG1MQIfcYy9pI01i1NwlWtm39G+Unrn6Op4SS7rMUFSH2JNNlK
SKpK+sQ3iRvnF2t8Z3EfM9Ly0BFmy5qKRtWhjdBEXxwrdCz5Nu1gq3NQBZgoQYJ1Dg8NI+jcbJc0
eSbBezN2Ad0xGUe0so4cSKoywX3uUW66aOYYbmPoqIApgmYpj7qpbsFAemqmyDUsychpW26QcggW
YiCSYFszX6aaiCyGyCQ/Kk6i2hKXFNClQ/be3mVQMwxf/iJJYitaFCnR3O4/xdL9tDpE+Yz4V51o
4HZwMNzUipotijgjD+Gvkf63TZ25wh/MlAZIcdMX9QXHFUzjJYLZu06mlqzs3HUPxAIdYgtkCQPQ
ys9sc+fCVFm5TQ2iZDzRw+yvOea1MrHI+KrmFmOqQ+J6lUcbEuujdYcczRMKICaGF5lQQLGT/QgD
2jZkdxOQpBbrpzV9BcjfXgpdVOepQqocWm2/b7EjZwO2UBqQ/qis/D63LBcx89zKohW2WOCJzTz0
AQHNXXEiN3hYtdTpL7NpQsGI2SPpv60nEsADYhyoqQHsluGt00zvpJPaULkdQJWeU35c4dSmmqFj
qZO51GHjjRxk5115SIS+K0fSJCxXadvS1sH6xCOpuTBq1jY0+lWb1991HYBE1teAXowq2ARWxU/Q
2tTEhdCnahWFaFglKulRmtZ3Te9XgaeSlZoT4MFCHXKUHATs4dDszVvE7PbdjSS+i6mj14Z03XQQ
LdptcEMrTPN7IYrOgbZIr9jROARt9XTwDnVvXOnBZDuGkS/kqjIFLuP40NfauuFMs3bJGcDoBX5t
zoCATIH7FTX5qrXMdjPMlrMnezOKSFkr+0cA4XLoqvgwd7ACLJdfucUe6BctHoUwES/ZIvvGK2O3
2KeA0BK35aSnASJjE7a0SzEd1VMH7iV0RsCtjJ+nl6YcG9QT6QO6AZOrvP8Fxu47EI4JhKLZbqt6
vI4VJjkMotnCsRQos9aTM365VgQZMSU+DZWz79rkMTPb3kA8Yy3qKVwH+zeHqI1h2L8kmoi1J2dK
mnFrzanYmr0ie7xgrCU5BL8YXWVhJcu3utkHflAjmswAxjHpA7cIgpBR30wRZ+bvqcbouDDDLxyq
tBrL34TOWFtnMLqriY7UsaAlzlX7G8e5/VGxUJaeuZvn4DPJMYs2E4NKGyOmP8bGl+ZgoyulfQtj
kWOaw4CtRdbv2HF4pSPtu0ejdFuM3d6J+nsFVZiyONumDT4LXzheevU4IVWzdxIc+7+bUbtL2sTZ
CNZeUFF83qz6t3IJyUuZQjoT3pg+JBOjmuodaIEfhFf9HO1sAYEsYCSo66sINde5XG4FVzfFxoYn
i+ilbw7AgD9ntuWekIkN4aAV/YOrmUDgDw1QC1Dst0ZUWqc4DhBONyMAFWJ52ABYqowKso0J76tG
py0nHBF6nxH9VZIZMVgkGZC8Lauf5N9cYlNWN8jq9IwTAEd0NQBFNukvtYB9JHNEuriiXovGQYJt
H1pd6/xukNepsE6VQAbPjOjmGnDKLW+OD60h40XevfiVKTmAgqI06M8dyU4vaYL0W+/zBzFBeN6D
6ntfo8OYakygwdyTt2sYxI4Wlg/9ENFzcixAjy9qnsvoFDeva+NNJcNjWos/Gq2fTTFU+3TINL+Z
3MCX3Ho0deZ5jYF/oLNDMl9dDgi/O9TIgNf/aMAfQX95x5rsXzTp+iefpM86hluIdm7rSjgolhIO
t9pQgGflFVOCWD0DFZ9VokjTbHgiXf4L5hqsQsIO6xAztTDA7X6oCqBslnevaa15fhtc6wanNT6R
aoWqFBWSzQTDS0EOjoNzzWqINFM4oIFj3dmaN02xd9BjCh+Nh1bSYCBPvWccTKVlB0yGuPij5qRn
hXchRSfeBC5hDdajC0mAgKx+ng3uNdFMyVkbtT9j1l4r3Ge7ilR42gHiT1UUn3Re0EUF6Z+q69+L
Zv7WzMbFjPCyY9GpLOTPVIQL6dSEe+NxyE4hGTf119iCpun04Vs9SccXCm/awPcx1sK1JY5zPwvu
naic/Ls3LxltrV7sc4f7w2n3TNg3zhCLI7fWK0AfThkZ+cPjhKEAQhzi+V0yaYOfIAlzk0IewE+f
pDNcJOp/H50CXPCA6HNi6NdTiNOkJb/b7+K42+YFn6UUNyoxjmQN1/klHeQWI8OvOdRvbU9MfFga
Z1elft2EexkX4tNd5CHIdMikNOLvnhfzpGJtnfBnr0StFjStWNbRzBm0cF9KjYDF0Qz0izG9k7OI
uDQ62Y6OOLFkDTZMLEqGhV4EfrqmP/Dh4V3HDb0f4+KnB8cn0TpnY7f5SteXBFmjbHeuQeVRa4O+
CqYQfVlrbzrczWer4vxegIOSjYFcBMlIX+a/aRH2l75F22qRoUADa+UtdnxElmv4rPdZEn8xO8m9
xwQWjKe5/VlUhEjk0tqqXN9VWfg90KtfhT2iZgKLQOsdLoRILoVupXsGCi+pttO0jgavFmYbA//F
jknLvdeMDyh1iVv+NJLqezz2/1SjjbIGS86WZu2AmHk6Dw2IWCer/uDI+5OYxR03FE4EZgJ7d6Qi
7FuP8b4XV74Ym8qnZmKEfK7xv7xUHoQfsyFfACGivXWZVbxVo/EpoAtj5S6aNd3lLAC8XaRlgOV5
fiCuxUGdFnvSM9GN9u49yRBFe6UHkgkYxcZwB0RgNgoy2+pWbTUectKQV44gHyagEHw0FrMDocOz
HElqxlbO6OoeC3AIHe3TlW2Hx7ZR1mHQ+p1Uzko27nxq8hR1VePJq13RvZ2vESLZX/2g3TGAbwZi
zt5bVq5mAVAa8o2PtbrUyOznDMqv7N3t8KcNRbsxLKAOLSqSEqVw23vVoTIwq1hjdEpUyaUOdw72
2Bm/1tmjuHpp0558i0puGzsH0KjpP9ywEtcqD/Qr+O7W1cK9B0PSF0W6RU1F6TPNH9EMYbSx0u9Y
frRXS6j2ECJ2eSH397NlbLdOA/GggUDQOdFpe5Qm9n5SLjgFInEc7pI9g1roxhVkksAch2uOqzXP
W9PnuPx/ooHBkJUuCJW22IK1HA7kgm6SkFSfSacLBmMuxtSu0RCxB4TqxMTkYXXB6me+ybI69g40
rNFco+4xTOS8o7iORZTsi9g5cJbelpnHcIVR5j5MSVEo54dMAw7yFj3Hafu/5Gf9j5gzadgorS1p
uYYnTHNJ1/q/Ys6sEb0hs2c+TVHziy4kQ247bjHyhhhGJuFPlX0LClHcmibCNJ2W4ZVpwR+9DoZr
B04xw10PxZp29y5ovEfFEe6MLPo7f1fuumlqzoBNf5Zzoc5ihI3INgeUCb/7S+la2rkEhDT+VyYe
EnADu1kGh7oeo9eRhQKLdneyLI3e73Ayo5jKpYHGwqDcHi3s3cEb9qH6i0BPfM8K5MU8AncZOOps
XYw/W/SiuknXy5HNvScM4trk+WtM5/BFjnF1iVTxi44cYVej8EObkdn///U1/kc6mWvauiNtYWLo
lAyR//vrC+yG09vUMpUO2fnSZCRvIMyCe2dvsUfyYVBOvLVzfZOn1vQQZos2I/60RXRm49S2qoIL
SP/whPlBAJdhLSwMeuO5tifARP+ccSLhpq7+l6fNB4DnVf5XziF9Q8/VpWs4jjR13aER+N+fd6Mk
8KKsAx74HPkovU0vONZR0HmTPKE0yx8srz8wwxb7mRrxr6oH4g+EM80i+wj/H6N3e6CT2ExbbWqk
P7ie8pux36CnSt8IxX4LvSnfhiifGbt1W/YhQnOJAHlg0tQfHdY0TUHRm7Gbk8MB20GvXTCTNFJ1
uz91RTLghlYG9Apy0e0WqCl2K3CWFoEMZQkgIXDjE5L1/BiW87iu8YFQ6pmbLqjLW9sJ9coLYIEe
I8NCq0CVqaRimi/osWZ6ER9jyI0rFIA25s+BUONu5EZpk5h1Hd7cXgEWg4KHe6uuXJd314YrV2Ok
57TYHvsCtlIai2VEDTm09Do+1TCBZyP1/BBLI8xcoLz8GwZOLUPbJaWpzrMkvtyKpnAVZVa7xRFQ
+3alkSKwXJ4PAcF/JCgxt/9+K4uKaEv37wPaBJO9NqURyDaXbp4/8vz7z7/qRJIkBpJvrGCOrnK5
1AUmZsPoTnNTYSIpOVwLQOPE0xcMaBmUsYoZ/9SDcm9YFl7qpR3ahIP7Sn+LeBIBrt3g/Jb27QTm
nUumIGd0doijSCaXZ/OuEuZ0ED1imJBWzIYo5IxDREeYSmzQFylxFz8vUsh3FNXWDrdXssGPVMKK
qZ29p7R/VNLnOKlhlZCFWPrPh1YaXycGSq7SR3/O80fX2vWebjOdYO0ytyR7zaZx7j3ErDDQvgmq
2cMUmTDnBUHlEwRtUt8neTeaCvGJS1YF4Izg9LwUdQZmw1GAWa1IO+V6SVWvt2TfUCnem6Ey32OQ
kJ6WzK9zURhIImdjHVINEkfvfCfqfsB5BsTFDEkZMkaGZW09rGRM9k5Gz54pLR6FiffCm62bUZ1T
8nuvrVFaNzVdnNTStnbXer47IokYmhb0rilHmgK26ZOnA6e+aqbTbeRTecJl3aDTtkMICKpptwxx
gu5ldmLr1HKy1JZxL2a1zH8qSSkX6CHNx1ELiwuRaDUD0OY32FQiLp28xVVSrYx6EP5oLnnVxqQ9
6Pcw2KWfu6LJmtBqJxCiqMW4Spf7pF3ujmLjEfS+J4uw/OyrIn0JGdCZTV49LMCIkD5mwiAWFAIz
Me9kY+HYDKBYyQSrYfuTkgYaWP/mCtAdVm9gMIPEfctC/A5lUTrrSC6nsDiDN6gcpHhzrlaOMza+
gWH4hewIlSv4uI2LFTxBIcJAOfYnN/ylEBejr5lO82yhRYa2bxg1UR+yPLRu0hwMr+JwQf9ur02x
usSBwg1booULao+Zz/K9hPWGBDbMM41yOWxxCEDD6tY176tmHh3NuxCVl/Jsq+iECuSfwE5HxvFn
yh7rFFg2Atys+EJJYB+dYAjhNTVYGlOVbxoLU+fE6TlYgkLNiqRrlh61ickR2415gYREE7/Rg0zf
ogX47hGIDR1xYAQF5VjZI2Zp9Ow5YjCUqq4X/cF3bBAFr1eHHA7memC5WalJg0o66NUtMedwj+n3
6GSeuppxY1NuV+l7F3GLaK1fWnl2Qh6ZbHvl6hfNoVHjNl7mmw46ZKscziY+9rWFWpG6M4HNM/mp
myRf3YKgntLOIYhB0JdBsYGhHjWKEXQ/n04mckDnl0T7JDBhhLLluxOyJgi4dveBXvlIy9Dbe/m4
RFm3f/qoz+9xNtaXQujOf3D2Zctx49qWv3LjvvM0CRIE2NHdDzkpMyWRkjW6Xhi2bHOeSXD4+l70
OfeeNEpIdjOioiokuwBi2BvTGjataXYuMJjWfoQt+B3tk/EoiPhaCNzdiB5054ENuwzU0tG3m7cm
f48sgI4DE6ekuk8L7LCg4ZkKt6Xd/D6kFTcgnAiP287ZD437CCYwnu9b2mnMeQ1LlHCj+yZQtdD9
crEbxJvihHOT0ecaGHy1OGRFN3fo/NhqglqnwQ4CLxj2jxLqSHdxD92rNgj6cz3/y8Id4LYThO6h
x4IVlFXGEc+F2fMEffEjw5EJ7kbY7Jo+xKVSApUkiHueIjh87DRceHzXxBEiQfktbpuqm4z60zYY
gbfCKwWw4ll2b6EX3rLehySr7w9nPDWTfxrB/o+P4X8GP4t/mTL/00D6oyjHOsLVp/Tj/3kuMvzz
v+b/57//zm8L6n//dB991EVT/Gqv/q2bn4X7LfvZyH/pj5JR+7++bvet/fbHD+APRu34iCvT8cvP
pkvb/zLCnv/m/+sf/sfP36U8j+XP//2fH0WXQy/py88AUXVp6G3BN1vtAL4No/wP/+/5r//T/xsG
dv9ghgNSLawWKHRZnP/8l/83M/9BmQFHYZ3aBiWmhZ1XjjfPEO7S+CMb/6eObTjuughKA35x/hOD
/gOEYc4di2I3ZhKL/P+4f/+5t9OIYTHL4vZc8+Vev51Exm3YKT9UdaPt2horTNG34+aiD/41Vf4j
77KHIsrbBl/9x87x36VLhskwcfLrodWCB9+B6jBM7cwdq8EiqOM6XTi1qBogbUrB0RkyXxjcS2o8
fLIOxLcO19zH6w2Yt+T/3vr+uwGS2TFw4IlNcSqfmfSwJ4XIU2HGx9C3f4HNfVpXh2RWHGZdUzJ9
oAApt7+QqV58zd63grzCS+vtehWKTjIx8y5HGUuaHVUw9/McHI7hlX7XJ8buetGKHvrtmX1xWJxq
s4dIqWl5mq4/U1xN4DazfArC/M3w/fP1OlSfL7m/A/zhxExoljeYJY7dOZY+HwxG7lQLjVDM07/Z
jicBdhKUWZ4O1h5cPgR80ehxEuRjXQPmei86KfOdsvEH9H+RBBA4LnDPiVe+ZCHKVN0z//6idB0Q
jtKmoJ32wN5BGZ+/5uBELhT+56XAf0eAKYUw08iIc3BKPDraHyEsirNGO5kd0JIx9L4G51S2/c26
XpJCucV9OmM+vJeLsK+3UVi9lz1WvuuFq4ZYiuSimwIg1UMUrrXw0oZmCiTG8ZoyAYmxXVeFFMg6
YNV4IYyJ5/TkGAbRcwIVrLDmCyOhGGYiBXE5gv0ON7zsIZha8BmpSc72kC9lOlXp8/hfTCJqprbe
mhqO1ymFcGym1ztswmm18uOlEKZmBVM4UYcPQTdrUflw6kohnLSy9Dk5XXw83qFh0o1r04fcDPH0
1E92auyrHpSw3fWhVWS5eRm+rACoSQtH5LbyfCOGLG1w5hVWMH2oKJ4vspWVzENz0YoOokwVCC2V
13TFt7QbDlFCDlZAcfPn4MXtekvmDv9kRSNSPAckwFVqW3IvyqezkwBfBfzSIQAYQtjjYQiN2+v1
qOaTFMzYW7VVUXLQVQnTX3Aqh89l4r9cL1wRzEQK5m6KAEfIhtLTQQSAG0Raf4ViI57k4wQKuNfr
MFWVSOFcmT12bBnESyE1Y+Hqvc4cV3fAFGG5vq+7e2GNf+XZVwpilR8nOC5CX3L4acMhxA/7Da5b
DnrWwVjhMOD+G/j4WTYJhkP2c9fB7EiYuyrHa80Lw61kDF5Oe+jt8JsGcHg8PNvsS08W9hfG3Cuf
DLkhJQ6niuyyG/zCg0XwF12EeIIEvAFgtghWREC0wMC7gwQATK93QQEJzRIo6IVOVPShIWUVsx/E
hBs+5gVFBvuf0TE3UxQ2txTmJgtRo5hohpRZIFYooFo4cJzbhlMe9N+4z5+vTwFV0VJaAbcB3oqV
ZeNWG/pmFDCvG7hDxgvjouqb+fcX4V6MJqlMYyBexQjMwHDELsbXgPj7dR8/N+qi+NxmDpn0uPBs
FtagnPWt8wYJiWrdYm1IeYQDl1TVlcG8PoPaXtQ9EMNf2TFS6vCtKK/0dGQexNMhSRCEw2sYawBb
VlPyY13nSAnE1njpm7i48YIWONGTiOJh/KEbucUXbs1VgyslD52JoK40P8fl3TRus4S0u7QS+aGC
N+S62NKlsO6LSJQVmYhXh+wQB/VJgG2YCPJ4vYsUS54uha7ozRQ+A5CJzEn7DiW+bw7XzklfnsEE
XGiBIr50KXRTMAOgOg6qCjhCuKWc6XEQe+gXSlcMgS5FbwY0RhgPKF3o9RH3UsfI8p80i61b4HQp
fP0Ok7MNKPPysgHwGJ7eYDdYkVE/ret/KX7N1umyICmZF8NV7paW4If4YKJCxC6KHvpyahYCWdVN
ciBbhqCVHjseaOlvsclgGpbcwuXn/nozVGMsBbORA7MTprXj1aahwSezNX7lmZmsOxnqUhxnxMd+
28T6wpPqXAF+BJzvwviq+kWKYHOsMzgWZdyr6xEKu8MITCLU8d4MA5TGNX0DtY8/UzTsSzqeTyZk
v7g+Onun475+MrCbbRc2e593PnWkGKZ45sQzsw6zFjOELHcKclQo7OO6r5eit07pWALnwT08++bN
LJiXwz1rXdlS7MI8gZs+3lm8MgVKGcAHGDML531d4VLkWkmZmFGrG17D4QM4mFC0i4o6XjmoUtxO
IDKNvS4ML01Lfq+F0wGyodFCUv58UlJHClZAoEsNvD4CabQa1AvWCjygMKgOOkO+Xdc7UsDm4UCY
MHzbC+BXcgJCFgokdpM/XC9d1QApYGMwIpKaonTTF1/sDJJI7WQcAQpeSDefr1rUkaJWp7DzTWNc
V1Rl+2DCCrQAiEQf+Rao9njd5ORS2IIxZDlFUGFbmDc11B6mln+AJoG3gFV9xKWo5QnERs2Mpl4T
1N0tbXpy8G0InkTCsldtTyiXYhee7eDFQnzHS5l5G89U9RT6RY7ofl1vgiLxcCl+oYHIDceyUy/I
ISsT5rC/Dv1GLHTQ73Pe3080lEsR7Dt+qGmcpV41nkqTwp0ELtcm3RsWHFdjGDrj8DSjmvEfnbpF
dxK57g74YRjvWjAvQELegTRxnC2DAiCRs2bpmmnuwM++TIp+IzagYYbLAi8xgWVrkn2iewAtbOBP
Dn+gaSHHKKKIS2lAs0v4+baopYAaZTHDDzd4WFhYU1WFSwkAAMssC2DT5rG2uoUe3H6KoOiZTQsR
qpoaUgbI8CbftGyc5jXppZsawEsHIKvWzTsp/BMO35oaBH2QlXMTnjXWCDldw1gX+EwKfPgTw23K
5L4HR0Qoc+iaf4TCuLOwniqmDpPCnnW2ARZxNHlwx2ngGl7m21o4fzkhvNE7SODuweGkCy2Zy/xk
mjI5/kMbouUQWPRqAfVaaJdBd7bvu5siJf2RazOZENyWY9gEbKF1imFnUkboS0NYA2PcA/S6vwMW
3HrBM2/+c9W4s3kuXxx2HQ7/FWAcExxWIL+k+e2zHjcLX66IByaFNGyDKCxqcMGg99CahMPceMs4
cLVArDULCc2YY+uz8ZACOsSTdTL1fuKVEJTL+uYFzKQfGjh0SFqd/Vbj4RMMyENcnQofN5vdym6T
Qh2IVcOOy873KDIKjIkySKPDpi2D+8X1cZkj47N2ScGuQ6KqM/0x8cC3JG5pOvptR3ArW+AhcQdH
TbCWx8be52kAVN5YL2QwxSaASVnAgfAerJVI7IHYBvVoq4JCXP8OEz04DgZLIaSY0PNr7uWU0wyI
0MErIfFGaNLDRwygPAH5jIVJpyp9DtyLCa2HVhObhca8qeHZV2Ab8TBFcXXWLwyMqnwpAdS+T8Dp
M2Ivg8wz76DGCze262OuKlqK9KQCCVIf2sQLOBDyYJIMfvO2rug5RC96JdNCMI6NZvIscAU2XQQB
qS5buqs05unxyWS15wZdlB5O2mAZWRMjGl6xc9CmGBpzzXHwH9oEDLBRv027j8VrWVU3SSFP2sIg
ven77qQDFgnIogWAL1BB63pKimwgX0SJNXDwDB1E0D6i1T5jZbAwOxVhbUthHU0T7NOKOPawylLI
9cB9dNI4TDZjcTBY/ZSnqX0AwAcScSPwj9ebpFgfbSmqeUAawFRswPuA09MJvHaSeIP8WNoViNLm
QmAobsspleIapiyQ+uBW5HV8iu4I7fpHmlbFd7gnZfuKQtULos5+aN/MK0xtFjCH1m6ut1AxJUyp
W0EqSzoBXJY7BBXETwc8kdm/VhVNpXzCINqajllA4I4AOGtpRGILXcxuYWgUCZdK2cSoYxDhJ33w
pnJ8B7zJ3wA0ASVrZ28O7fP1Fswx/kl0yqjpMgQJH9RC1NFw0GFNgLuh8k+24MMHC0Ezd8ZnVUjp
JSwxWSfDAJmAQrWxFDAQmuqo248xRP/xjAEHN8iG7oKu0FddMgEU9GfKcTT4s1aNPoG5EN4Su3wH
ttdzxpWpmMo5xsoNUMdF69Xw03mF0+yuZn2zMCCq3pJSjJPaHbdY1UKvyGhmVLENv8sZsg0HnZus
F9UBOm5kgyeI4uX6FFDEB5Xiox6g3zVS1nghLyI4eTTQNNH6cOFMrCpdyi9hIOAPDgtYYH2CLoQI
Bre/dmUJy4tVX29K5QcEJBjoCWouxMpgVzJpd3Uav64q25KSlo0E77d1MWsVWjB8sWBgDoZujwem
hY9XRJ8l5Q/HgWpLBUKMSyBtQQPIi03RRouC3brvlxKIGcPlNcRzujcYow4PQqHvKiqW4AGKlcOS
diRx0nN43BjcdTQ4pkAtLt0XxpMmvvTRsJC6FRlwRv1d7h3swjL6oLK4C8+Ibjv5D07Z7gYb5oZ5
d7reR4p4k6F6EfBOYgpzDIGeQW2CPFK0CBrdEB0onJNgpQk2k+Vdr0wRDJaUOazcx8WrCZapRuF0
BEOnIl9CjKmKlvIG9IAGEP2Aww+FeR7Y+CWt2X7dV0sJIurgIwJhK82dL38KnPudIF4YYFUASNGr
gRfTd/WkuVkT7XU7gvxH9rOE78aqL5cRenoMBTM4HKNTwKfdguUP7fcMLKrrpSsCQAbppeBk2nVC
NbeJpnsC8e9p0kHvhBdPH3yNQBa4Xo0iCMy5+osNNO0c22INxESMkkCXEqSDgUFOHo98GwjSLuw1
FNNHxuoJAbOnYrQ0t9D6F02PtkESLKzGqqKlICZgHQnoHsPkDgooukVPMSwfr3eNYvqYc5UXXWND
i9vOwW5zmzGDC9Sz0b42errQJarhlYJVGJ1DBZ/3jU56MLUE/so+mIiQRTmVzdrlSwpbKA3XsKNG
bJHWehQQsOAMkgWrekeGtlGnGjMBWUu3sMBdm/rhIUfKsXS2kDoVHUSk1SsdRg2UbAwsAIZfpm46
QzUO5t7BQ9v0N4Fg7UI7FBOISAFgUyjp2vqguUDFQnA9ht7e0tlAMYGItIbZfl0nJHYcdxAjgT8h
RMGa1PhaURAarw+C6uOl2Z9kJvRBox6zqBiONtV2UHFfmKCqoqXZ3yS1GcFl3Hdblu9ryJlDVH7h
tkE1tNLcJ5MGi1MHXz2n/DH/AWHYLRb3MjtD6uVmXc9IU79PoFhf+zC8G+OCgk2FqcnJEnpXde0g
g9ksKO61omcOVpbh0R+MnQbbYSifdJk4wn3jMWCdC4Fl+CH2C/djqj6T1rIqAI6gyOLKM/PmucjF
u9FBz4zB07AeLXCQi/31flOsBzLwDHySvmXgenpGA9h2bELYcoDW4S7Igvy+bRdSq2JfJGPMwG1r
nHLIai9k9q1D0p+wVdvCzO4Max1Y30Zf+r5daJCqKim+KdZ7A7zp0gPnx40E2YG5t01L8y6AHy7E
1yFYVC+sRaq+k+KdRr0BqVhWekliPQR5+uhk3M0DkPbGtF+oQzEPDCnioUntQ/1tLD2HQgQDqr8Q
7xr7bZD2xSHA9gaa6kuXa4oM8JtbfLH+pTox+ykDthWIt+6xTQJ4L2rwsVj38GM50s6vEiBNVJVT
e1pdfUCFfdrD9GJlvMhYt7KA4b1lVaVnBX3+Xo9unRbmFtI+1hmijdOdbdvICddjRjXFpFwDFdVp
1AXGxCwimLHAcGeHUeruYzMbdmNstwfaljB+hybMukXr90XYxdBkZQIjBbBcvCbrB7AMtTrm0B5j
TrnQJNXYS+km4qNgWq1hdafBW0TTAAQ/CDlc7y9F4TIKLmJx1XO/yj2DFvQcM2rclbnwH66X/nt5
/eRKSEbBsRiyZ9BNQrQ7b0P+6IBHOeJijg1gFtrf8TRTGU/A8QbweLSht4U9+47AUxnWATSBQIf4
Nu/3hibazOYphJ7SUHu24b/FdE3f2qF9XjweqjpCyk2Q4qe4AwgCL5oMBwmJ918mI156tVWkChlM
R+zA18DVFF4L4/pU971aS24gb/Y6Qv2d1vHL9f5WZD0ZVAfVO8g7khiymySCnrbxRYPHiXCS28aO
/rpehaqf5t9fTPceToTwhqkbj+oVgYUJDTHZ8+/rCpd2I21NQJ2Os8bTg+7D18kDLFZWfreUGLoO
FzAAbjeelfHoEY5dsKppA7a7/uGq8ZXyZ9HAIy7UuMDlVwOPTj2DC1LUQwaP+BkHG6pot1UvrLfr
tanGQMoIcF2A3uL8OlFyrdxkVjR77EBb63rp8/L195iFwvufI2wYGmnJWI0e8MLP0Hx57Kp429nd
j+vFfz5HLRlUp4VOTfsWq3GRw6y3hRwuAh5eCfdG2DsLwyFpbvwX7cpypGimVQVyu4hCaJx4jgMp
jVDbh/5HlJ3iHCYdsDLX4HQ9aO9Ra25nM7AW9Ad78ZCtaqO0+2gz4giY0PVebHUPTGv3ZWQ/kJC/
202y6kwGKsWfozRUHQQdBtDkKzIe+nr4EvfZjRXFEOUEP4CvvG6ynHkOXsR7C4vkqCvB3QgjzLWx
BZMjctJ196KWDMgbzBGmOHXeepPN7wyzfLTgFw/puYXTzeeB8jfJlTwQZMghee3BdCjdBlEJ8+vM
XzqWqQJFCkPTothk2lMOMF710Nn5qzOZJ5yUH1cFioyTK9DziRFjadZ7+2cJtwhQgLBuwuqtuSnY
4u2uoo9kuBx1BgrFAS33Mt/Uj30fhNtMC5ZUe1SlS4GYw5MCVCY/9mwoch4dA/bwWZbfXO8hVeFS
mMWpaIDEK2MvgebOTaRxCnVVugRcUZUuRVjWgAzXizD2dKvgh9qBACeMqV+uf7pi7vC50ouwyoqC
h3nRRljpKg/uHWDLinuuTwvZQfXt0kJaUgqNHqJHAACnpyGyvk4aTByvf/rv880nCwSXllJwumCq
BUltD8LtW+h9QZzxCC+BnQYFxFnyf4Kn1ZTCKKF4bTN7Y4M7kFWnwXjHve/++jf8RnV99g3Sgkvg
1AJVWoHX7Aaa1tUphhuPD/kIqD3gB0g6VaexOphwlSjuoYno4n3hmAO/LTSIJ/sOREE/ugmKfNDp
bmdz4m7TMfjEP+VteCAV25jRT8hBwszy0NXtTRt/naz3vv9a+49D9jXKnzhLdigalY3G+4TjOWqD
ous2NKb90NrbHiccB6DuMXkeSQjllfpQ1/4XGCBvcTlxhnH8jpqHGHJuQ3VoB0i7NKWHRsxGwJyc
fegtCm8kdy30PisS7oQF1FcIn6Th0I0naI/cBwm71+rhBkCIl2j4/dF1sITR/U3/+qx/pdzmZFGm
6RYmkBXWNz4akrFml5rjzpreWiiLjjAghy8pvhiDP6Xwn4cRFDE++nbaFBDKMYOlS0FFpMioQdZE
iWZCntIrqlLbNJ3ebnwAh+E7mS7dIc3J6JPGytDBxizBp4MjM6hAw23gA4QRD9MGwsx3fszuDZgO
XZ+1qqZIybCzW2iWOlXgwRICz04mnAEoG041g/L1uhqkjKg3EKqA/HLgCXjDbxIRPfEhCBGCzuv1
ChSJRUYKAjVL4pyiCRFsEI9wN413qVNau+ulqzpIyopVAePHCfgHV8DMbDNRCP4KGkLQMmmW3j/m
nvhsrKXMyKBTM2pZg/1MMdx0kBnvqXaXJv09s8nCMKuqkPKjFkD/uogLZ9btP+ZADRlMnEPY85ai
+bKuo6T0J0A2hjtZxN0RTuR7M7xFzjHgJk/Eyokkxb9lRRkMGAvm2hZSYNM/wnTnKe+LhfVJMdAy
+q/smrDyScDcJOuLTTUIKNfOebZgC5cmn98DWfb8+4v1FVgXaIEOmu9qYoS7bTZ9JLBpEcbsxNed
88b6HrSRv1CZIihsKa5LmL0DhpLYrsUG/lcXNUm44ZhnzsJgKO64LVsK66KEhnofxpbbVg7sMYtv
ScVv9YT8grr7KcfTEqDO/r011vsucX5dn2KKWWzPQ3fRg34IV7K+HUwX7/8vUaSdWKtt8Ux2bEpr
4cFzPlF+EosyYpDgGTW2e5u4JHW2mml/a+MJAnjjqQryA5TRIDTB+Bvv63pdZNpS8MOhPEaMJL3b
N86H7ow3HNqAm5HXj1FlLoW/am5L4T9Nia8XfN5z9Py2HgB3t+0nHa8218dFVbwU+hV0QS0RGL1L
R93x2BhDSDnKQwfmMkHLjIWeUk45KQGMFee44LZaV8BbqUimQzn6N35bnMICXvJ+D9Oh8gmauluf
9U/XW6YIIxk6CL4mjHZgZ+ZCXTSHBNv00xn1dbNZBvBVcFIH+4C0sMQOj00MaEBs0scMEpM1F4d1
3y+lgSoWpoAIVev2UPybOu1L53cL+V6xQ5HRe1SrgnLIhxaWvMWWts5fSG43MSeHlFgPwPY9X2+B
Ym7R+fcXMR/C1GKAMl3rBnl+sDPnHaIaj3ZU7K4Xr0jKMlwvakQ7+MxpXJH0X0Sc/oDREDT7xmNY
pkdI/G8iJ1voMFVLpEiHLm83JQFr3Na0XrqiPsGbe8tEtnCbqMhcVIrxBCmpzAq/cbPcgBlBksyL
2OjM1lr2vg+7n1gS/NsB6rXb3CiShXypaJSsLFylgYDNw9S6+ZSeKeQAd4HdV9smSr9eHyBVBVJu
gSEuTASIUbp48T/BI6EDrw1you2UrmyBlFU0eNbUOJeWbumT/CsUDXs3SuvozGiUL0S6KotIbYCW
gg1wNYfsNBhBsx9ltDGSkW2u95Bq4KUGTIDP9yKijVtDHHGCkn9QTdvahp0MK/I7Z4Rsr+iafQW9
hesVKpojQxMNLpI4Y7DrM0Lf2QzlEG94myypfyiaI+MSLdpMSLtx4Vbj0cc18tilOyeBrnd1NI17
DvX4elwgrinmliVlx5iHbU2NqHCjguzK7hvD6Ixs3SucJWMUOwda722L0pM8gG+ZlhQYFXguXh8E
ReKS4YkOJVbVxkPuhq1Jf1hN2v2ALvx4n4lg+jBgUXoMTa18b6ppWDr2qsZ9/v1FKu6cLuzERPJ5
F0HAKoLpN6zxoMy9JLelqEAGDZXmxBMoetYug0Mz2xRFTrp7u9ds/n690xQVyBjICRLCo1mZuds2
4S2Cws25vgpeCZj6n52D59BGUJvmbo3j7q/OEvAK0aFx+rbuy6UUQobATDXId7miTGBxZNZD/guS
qebC2qTqGCmHGFPngwXZQ289hbCyVvo2rqUysoBKUMxVGQppZrAlDY0gc2lADpGlH8ahug9AT+Y1
uQl9uuGwp73eT6qq5t9fzNGpSlkJNkmH7PEX1MJeY+cB2WrjT4885Ns8Juu2vDIwcoKCB8xZUA/S
0tA0hwjefvmoL6R0xXDIiMgh1zurhgGQC6ETmFxb8AYP6qX1QpH1fqtjXXRRbLOgJ7mPfaeWsI/Y
TgcIKhsuDqfP18dAVcHcqosKeAARFaIjFCIQjzdEq2DPBVnhiZ7WlS9tpOyWBxEeF3O3qSNno/WN
2LS2bpzg184W8FQ2PvWTY6AML/QzYZKmnmp3CH04i8Udhyg46FEbQIW0fc2hor5uqGWA4WiC/dAH
fenSuvhFafMVxqlLKFLFQMgIw6ILR87iqXEpiQ9j07wEFYww/Xgh1hSzVJbQ4xnNuhgK3S4V8bMj
6htK12GloGP65xSiKVTWYXqCBB1rbCsG8R5ofDf4fbZhZXJcNY9k4bwwbkWVk6hyx1q/i+AV1iMt
1QZfYuypDqy/bSMuAmHqggki80GF5Qb+s8mshlT4PVxSi20eGJA1I9PWGqqflMEPncRLryGqcZHW
CuDzWggZaaUbWUEwbhIbXvbbdMTpY13HyZiOjEEOv4eWAK7KdDcviiegxJ9KWKRcHxfF9+vS4Jum
yKZwTGvXos6+s5PbtMh/XC9aERG6lDqYBj1b2hQVbipCftc0AJQZPg/vTdNfCmjFCkSkpXRq4LUb
VVnlZqwKdroGW9bEocUuMcvZxxQHsSB2YATV6/CZu94qxVFcRmXWseC6BZSHS7LBcN70EAq+oC63
lZ7fpyHpjVf4ZBAt3Y/UZIW2sANV9KWM0uwIK0ZYGZWuT51T3KYwODGO9dC8Xm+UYhbIKoDQ/BNm
qJWVC9/ToTy1IhrzFhSKOoLu/7oqpNlAbCOns76kGxR29qSTsD+RSazTQrOMeW25iP6Y570PYyV4
XsaB4ewrPmj8piuwnV04vigWKRnsqRdwem0Ss3IJ6JPpkN3As8wHQYYjSWbR13V9JAVjpZGs4wmp
XD3StDd4o1gusKVL162qQSZ/9hEM0PAqC4sE1xx9+DsEzd7W4mJheFUTVMqDPQfnF/4vlStimIoN
5AvJq5uUaQsXLqpvlwNdaONEYO7mpmPs7JiODb+ZNkuqrorSZRSkblOYNeRwRrBjeBXCMP7EtGLh
MKHoGBkCCTWyTPjCr3DuDcnOZ1BYg7lDvxt9ot+smjayECBJU0uHWGXlhhWoIDdDwHPnzDLeLt2b
q9ogRZcNmFaimyxxcSPglnZ2m/IUtp+a8BeSqmoA5Kk5GQWu0xC+oz7dR8K507pmXUzJGnfJYEMu
GVZurobD85lZ8CnWWDw+ret6aV7WfTcAmh3gVsMcIhjhteE2LtjC1Pm8V0wZied3IVQCElxqOHmR
bLPRCbeRtpgyPx9UUwbihXRoawB9ahfPPOPXNG+wKlf1ZH60/ZQ/X+8e59OtvSnj8HKnNI2mnBNa
GtwBkZ1v9Zb/pVVQ6Tf7264adrZfPKb6unXMdKSJ2gTJYDagArqJXx8MO/irCMX3601RDcbcjRcr
TFCEXDTQuXenpNlxpzgAr7hqi2fKGLsggKhbQevSrSp4Q1twq9hS6J662TCtCzBTBtpVjENYYihL
AGG0c5MON3U9LZxMPt+DmbKvmRlmeeno6PNhwu2hYfTlvs9YegPZH74j8MGCezjawaquXuivz9di
U2YrWBReQkmKuAhgf7TBe+hjO8I3KijiXdWuI6tAWufP8U7hpDX0GnavzpAeIJUQbHgcPfV6u4Xp
jbExjPzEtf79+uRSxKKM9cNdnxWFfoZb3pr9AE0i3kA4cNpRW1/oMsXslVF+fRH4ow7aiBua8OUK
WfEzjHFXff3rVYXPW+WL0ACvToMRXFe4jQGYfi5IdSgaWEBdL13VN1JMTzpM8/oGN+CmP8ASPT7C
qet7k4pVd4nm38TwsG9xkkGkbiaiBg5imr1lvdUu3MapPn7usouuCUp/6MFULbBvobvGSu9KWjxq
+RJgXhEJspIdPM9obPG5eNjBd3b6VxzpXsq5se3iZGUHSWtz1beV3yVl4ZIm2uVOe5cN1cLNj2ri
SJtGs9CZ1kdIfAXMGIEh1B64X/SH6/NGVbgUwE3d+05m6rlbGHm9Z+UE4owAlWRV6TIsDVbpZQmX
09wdeP4Lm4BjDle9dUXzP+dMRmORDsNYusyZjANMs4BT5OXSbZtiRsradZHWw4dymB8WOm3jpMF8
5VneRWb9suLr8YgjdfsEc4RpKCc4aOM5xhupbxyzmsRrUg2z5Z36WEA5vQsNjpuENruPJ787anBA
Xkg1n4YTSpd7PoScTJxMMKSzBrEtYnhzx/DgBhkcnsB12uyvd9GnQ4BqpHwJ7yoj6UdUY/T1aznR
t8aYIJiyeEWhKl/KmCPevQ1mj/zcJEO96ag2bhyQiDdVYiwA6z/d16EFc80Xaa2px5AYwcDPesoP
XACUMJL6PTXhZjj443MSw8MZroUeDprjwsirGiVlUt4aaQWdZ3YmVn2qSPMyMrgyp3QS++uj8mm+
QJvMP9vEIbON3a9vn9tGN2/adDJeqGmyhSyq+nw5i5aGBk8L3T7HgE7D9XdMDiDapc8iS5dOmqoG
yNl0AnhGD1N2LmA6TV8F3Ev7BzvJjOz1eg993gYq764LXW/9PHOmc2VMmrVNa1Bq2irDnrXW83Lp
KkdRiwwvj63KSIIoNM5NMf3APg/CbqIfN6IsPlY1g0v9pFXFOGZWTc4IuX08defIBqOiWMI4qIZB
SoCarpFc823YgvT+e6UVT0ZTrNlNsL8pnhsasyCgqtMzjvjBkbT1zcSrYRvYzirxZNQgZUCI5EBl
tBroWeMZrjCZM0bwjQ/y1z4ifCF5KAZYPhS2hEZDNHT0nNMxOYM4E97aWs2Po5/4Cx31+RhQLo2B
qQUJ3tpichbRZJ6RqCAGq8NqedUEkrlXNBSGJaqEnqvG5I+kadOHqGjpPs7r+vF6FYoGyEdCvMZ0
opgqeu4d7uzw3F2BjscAVrxe/Dycf3tywzBLuU43pqSN+9w+m7wX7Gl2CulebE0/F62fOD9qeHsH
9zlw8bMnHeRgr9eqapSUA/M2ydOo8qdzbww4GjoTOZe+Py2M+e/3ws8aJcW1WYs6auwEjYq1bkNK
fuZ59N1P6rMw7Xxj+bzd5uO3IJ2CjQ4zJVC1qy1uWL7lqeGOfeBDBLvZW1m7GVBIgKTg8xgGQ+1r
aztvYeB/83twDoLMLM4whWmPIOHFG+xycqyxeMRf10nS1A3HBpwvp7TPzeBn/Skdxy47WfB2W0Lh
KUZBPmvaTVD1U8KMMw3KotnktOsOgBIGa25qGZVPml03GkHUwa6p9LMs2pIiKiMoqqXN9+v9o8ge
svZ6DXa/LZLKOsPKF1oloslvY7jB76mlhwtVqHpI2j8ZYQUZozazziQFWTAbe/uoDbjEut4AVelz
wy72TmMBf3i8DZnnfBryfANlYmcL92/ycr14mJn+viD8JBJkdtlUNmUakUg/63XY3ExhQg9YRz8w
IHs9sfgBE+uXrgs4qLMYgiwgo9gJzKIL830yMrD0k/eG0e+h4X8Fwyje2WF1nnL7BFB9uqU58xzR
6i6ovXe1HrdbpwM3sTR7Y1+U4QNIQ18Hpy+2vDd+xswOjmOGkAoKWH/hAnAPbs3P2qC7pClhQ52/
F8P4ZBvYZFe69crKIoC93XDfg4ubWRoyBX/tQv8xr8tgQ/zyJW+cG+hHQPO4eTHC4lEPOKS9UQ4z
2U3p67toSnah0T0CmfJNo6zcZvT/cnQl25HiQPCLeE+AEHBlqd12eV8uPLvbLYQkQCDE8vUTNZc5
zPRU14JSmRGREfG3JitytftTEoszEOC9benBjMNLbelpihHTlxKkGgt7GLqqNHVdyKjfx6zOW7hM
0Sg8U0rSTDOBkDS87zratl04Y/VtGvwYgfN9mxm6XWYRF4GoMhfIh2liJ6zHHCUkADKIHiqz0sxL
272Q4WVSEbbCN4TGJWUVbWUy82PNhlM9rKcuIMetnt/4QjM1TJjTGDKe6evi2LeG5BRQ0f1M++vg
8yrf+HYFrnMQ7YzgZ6H/pKre3b7epvVVSU3yCrEU0KRANmUUiWzUy0OK04Nl2OCTNkOxjttukfSc
OPrZE5lHMD7QgfswWC+zSRRnMydDTqrNFZ3uv2/ftGvmqwix526UeBlp90zUUEIvdQCMWTKOtblx
locpSqpd15kHTch9M6x/EcZ7V0s6lW4I/rpeHcPolsGRviH9+ix9sTPSlFD65NLf/iaC7zruhXmP
f6kr7+xvfeZXqsr45GoY1sql6MTwHEJUtts2/95r/Fe0QSyLUv+vqbEI2CXBp4tr/UBie/H90V1Y
GLyStPFKP45HvNDqZU3NYLUrwkfTiqu/Cl0EPIgQZx1gYXx2rmhg9lpIHfTXvoppBsgCgtKhj/ke
N4DI4362L2Gjjnpoh6d67PhtgQE+ksvVmF6dlG3lHkq4sbQAQfEbt5+JiNne25jIW+plzFtVRnTz
FSmb7MCrFJB575YJ5ji+fsaK95o1pg/yrg//propIYm/Nqx6UlX3S71J50kwj9nqjzuJG6Ldhj3s
5+0eG71hNvH2QDYs2KySuHyA7Wro3AGAbZ4yT+Q09dqvYFOvNbb8Mz+t9qsXv1lr3wHm0X3c6D1M
7XmWxvKVeNPbqMx+BlyWBWvz1Ax8KLYhtTme28sUBF9r4s42lpdQNLmfjqVUG4EdCllyk5JDtVZL
1kuxN7o1hUJaUr4yedE20jmB/weWB/2liJK+foAp41Ovqx+kQ/UZluZObb/InMODMvMtO+G9fShW
a5MFM8Hb1G7NBeEIrmivxNr7YGsCOIf1f3sinhvYwmeiCZFyOIoHOUHRKuws8bIby+I1qE6mWVTR
jFgrTHq5J+D+wOX/rAa5Y0GUrPmqUpkt4xocNSplFmzzv9uD55LluXbuqUIaeTdx1LOGvUhv9grI
+w6eif+1VW0LBCpkyHCiWYStzmGMPyIDXbhO3+KGlU3VvXqdLEGTFigdCqmH/VjIqrvro/bCcBKx
0JFkQ+v+4o//igj5VQSbADs+m+E99RNEJlarztrYolQgKTBb1glsSn3u7ZKUcHRBovmIVDAnkC/f
6C+ma6ytyn7f8cRkocd2gxfu5nEswrhCtfCzcNYHj2OrtYJVEh+7Zbetw5T1Htf5WpP6BrLLw7BF
d7MPIzWPNc2pRvh2buPplNo0b02yJxQZ1X07Zg3tC29rH9ut+4r1+hyI4UBCRLoGy+y3GZb+g9yA
WYGkmSGqxVaHNtEfU1Uf4tg+AXpRGUbyPKRwTJViiw5pYH7JiB1TZ+el5LeSH88np5cL1xMSIfmS
JdzZuyjqL1iwNg+bSM/hwAsWudJr0zgPUv+uWsK0MAGFu6gk30G4fblky7WaRRa1qcYJ9j8qvOge
jaQ8aL0EWZrUFKtjMHBhPUFlSB/jRdyNqUH4IzksyIbKKj2VXJknoeRjp5p0r8c4gUnNpnItEnDh
6jB4aqfYXMKbIkuR0Af/8ga2E0h2SRL5HYfQKiHtBDvM4RQVXr/9xSSMRdF1OSUdjFcbhvOPDDAw
1MOUwwguKCZW26NcB/6kq07sI407QfRzyU1V+m49JoIMVzaGxchW+kThND74iyr55pr3qZI4OX7r
ZxV+OOhb73kavyo0w6FO+G5EWGuJPd4tx5qyj+SE6M/skSarRxnv4NWPzJjIvgm4GmbELGmBJCWk
0DEtMuWmD2KmIKtr1LFV9kMeLjC8NVT+Bh7os4j464GCUzmqcGG530AxzxO46BNPl9ab/WIcgrBY
varbr9sq8hBW/qCzgzMaBBw9AKJBeLeOvIgmbIauPj03qTFg19MfqeMjTt7JA2YgXcz+kGmhYKRg
Kqutq/d+77oDZDrqHnyweXfMmQtvTVdCZ4intSFeJgfSv1aEIdKBxfD3T1fspcm2R7io5+hmCyZ7
7HoQqNfDoILTXwdt6qoxVjhJUbN0JAD24+VlGfTzqHPnGv4wzJvb9dYuR78JxzZXUrs3UMcNMkQT
X6FM3BxLIZKpyzltzGudxOhAPcqKUAQ2t8J25eQ1+hRRs73Pq2qw9F1tcDsdvQOnjccyGWqUta6X
CLaZF0p/m4qzbIvbqIAL13qEDko+Vs04Peo08NtyCnn7TDeIhEHh2WuvnMFH9I2Fxt1v3lnPboHe
scLGuUACRUFqSJ/gcNeSGdenEI/wOtzbMLYH2q5tHvnzvOQNlQwXEoX/+loPb7xt2nOkmvlQ9UH1
64Wu+xVVv/IsViANN7NMXVYLGhd85FtYDAJuZIjlMWzNfBPb/Yz04wvSE5tyTBubjZ6zZS1YtKth
irGz6FhP6Ro0ZbxV1Z1sfOQYYfzYy2Zpv6mj3sOc0vE+7VVzTxD7DAqJbGUd+0/VRpOs53X4SVUS
XDHIRTlxFdpUnLZHtQZIJJwRpfkyoz/NfdDxZ83m4A3U4FIMnfXRLIVbyaoNeeS4hi+racTPlNZj
rpz49l3/OPDuG6GG+N1hn5JjqEDHtqw/czvNO5j8h3ukoDwnlNYZoFr1ngTgGskm1rxPBlk02tU8
Q1aZ/zD3SbunHpEZyh+AGQrrBT5W/DmMzZyLNayh3AtabAesS0yyzZG1EF760PBOFKFa0RMvE9v5
a02Pnl/rzNVr8CaUZZd2G1EWB/MbbkhLCar6OtAoQPGPn6e1/2H9kp4TMwc5mvkVXfrC/q0T0RlH
O5ZVcoZqwIU2a+YKD10bQsGbeOQuXDsv642Au0E1qjf41g2noUvbc5+GAYZzuF4E1GYdXaej1rAS
MNWczkXIqwjHV3cn5Yj6V0MTkq31Wu/MopAKbMQR76vCVorTb0hGSa/KtUmOwkjzVnC9Z3EY3jEj
3bvyrc9LAfkkbvsbReCCKt4h1dXPt0SwjN825KOxxRWTVKIYq4HD0z/FIVLjlIcGRgzgru3XOPRN
nm5yQah3rQsed/pLpvGfZIwX2DystySAEM/+RumRrcvDuq7RC8XzdUySsdlRv1P7cGaPvUSqTm1t
RraAv8Wjw6XE5Q+eyPmcBJE6BRIGq+1WldbFQ0ERXonvqdZ0v0hLDzIc/UNIxzVXFRamxjYKirSD
2bHBm8wV1Gg5rFPbs4I+GBOXvAWmmrhYrbolkQ9LoWANkEuBLNtR0CYPQvTpy5LAukO7HxoQu/er
4bqOwESl6oKyJ9MLGi/3vjZNlKkkjnc2VvdThN6+F0NTRFq1pTOOHxMWvMoaSWgMh2dGuFPexrP5
1m30Q5pR5tIzS8b75BMf0bt3SITcm3F5wvw7ZjUhKhsRu9rRQN4jKHrYY71p/rWT85DUQ7/chuue
OzK/JIvpC9YnegeQRBVhvcxPPjx1iyD2aaZvD78M6zjbehtmemQuH9tgyZdkAPqDe7+7JP2K+qWJ
SO8rYpc9qcevqoUJhxqpzK2GkUEd+bc8msbRHI1hl8M3JThFAyw4psrQ37ga+v0m0FMvDVozM2i7
a8FhHnyvana6W4JihCXKji5NgkIZ0LKZEBFTrcGPx7o5j7vZXpQYRLHULMI3I3+nBfeICcxFbji5
cTA9NwLtxNBbfpilVMdZu7mgffQRwXgNp80nWPY1GAnbAv9lvPhNhfVJrl551XkLGmkXx/vIbdGP
xVh/6VfXPWIpjqPFl2wXYFXpiHU7it6vrkt0cb9E32iilG/F1NH6uM7+n8br/VJ7zBYI7YxO3TJ+
tHSOzkHj3zs8C2cNiiyDaEvuaAAzymWJh2yOtu9+TfwCmtwZz6kQO4YBuoAHkDsHIEAeVTTEORur
qMR9w3NdEQAgs/P2wyTZJbJBiu0Rb7u2uBILGPa6f42UBhmugt6Pnhps1lfGv8jeR6mOonc9dt3B
A0uT8XYJ9/7Sf0x2tGepeH1R/jB96XBGSJ3u0ifP4jUtG37Y3Jl86mKsGaAOZ20yL58Jq6oPMHVd
brpGlHNYP0Gup+FQGr51/dJnSwdkADFCq7pOo+Iffp3QcDdyBbQf00alucgsnGj977oNhQlxncN/
YCgD61AwTLpo9s9Lt0EDc0hm7w/+WyMeu17Pw5iRYWTTgRqdksu2rij6kYMcu3eMZZaH0wcMX4a7
qe22O6DA6FDbRsaXANzFg1+t7V2oOs0RgMr6E1Sq7CFmLWc7lVof1Qxdrd1Ml2+pz3IXG1OGxHn/
etfK+wnj1/Nikap8SD0EzO+xkb9O2ezPFMmeAv0rDF0wrEd02IkBSVfz0FGaJXGNWQE3LBjkcXCk
7Kog+YSBohkuKVHB7yzZvPPFuvyodMFrzU0NS1FSuT4LdTfB22MI7W6SSCu22Dk8WnzUKh+Diewk
pIDAIxNWQH8D0CK2UT56CY4nOMyyRuBxgZm5Rf2mIxT+KwD4YBZQ3RGyX+oETkprU528YdBPjPmp
QZWEt0tmQjbrrIKR+2udsvVrwuXKUSoIcAUSN0MW83i5Mx6egNDvWN5PnowKYoVXZ7Zv5D3Osh/n
nbD1foFU8ZdgLjz4nOvPmoxdk8UJ3ZaDp6wtZJvYkqJ1VIXrvcZhMFlu+pK0P/GgIQm2BKhnzzw1
mEOimg6/RHR/SDjyHU3Xf2sEpEDAP+IpqXvmdkM8en+nGOaIGV8RAZoFYlv+QAOdPJggReZRYjrx
vq1IEJogwXprMIXftc1QSSQX4cpatrQ+2oqLHLurWLIW/pzTKcQxXbm9w0ZMt8fZ0tkgY35SI4kz
tujqDsLJJcyGYEovK0frywHeFJJjhOCI2y1M7E1BvuDLzGkb0cL68VgXDD/SaXPeeHV+yHK0nnXR
Bq2f8xb5eGjnRryJsNvPFphi0ztRzAgcRaOd3uRhmADVBUwiIBFscLrccul/pUOtjg0E4+i+Klz2
Hvrkp86l6VMS+e0ekXvdLqZBWqKs93vaYa+UJO36h8pYnmnsiy8phzS3w4BBfq6Ue1rVmmQgOsQZ
Uzy6CmgWSj+N9UlBY//XoKt7SmXlkFkFn+IUwMEdCkUI1Gjtz6yturwXvTtMqIcI0Wq6x9ob1cmQ
xIM3Uy3bYh64DB/6NDjbFot44VgjHT3w2hLun8FeG395TAlNDkkXfMBhvs3F3Lg9W8R4kqED2sCB
UQ11L05LIObL3FXqhE5ofMQOVlSwwOPZULvuNeiceuJYsTyOW5sWCr4D+yH1wgdMBHNB4qH70j2a
oH6ctmMwTNdoBUAmJIV7Eiyl/+gwQQrQhuvdb0SbdZNN4APeQlI3UK9sN1QCoes0s7iMd2bb5p2L
BlwZWgO4U0DqBBMeFH9uywU6baA+2wAcIhYl7LnmW6z9O0Lb5UO4DeM+4KNXtCz8C69M3BzeDDam
9lS0s6IOLi3YZpMBjr09Gja41IH4Ny+WZDqRW+4tXn3sgyUB8ofW5r6pWLfTNZ/LNqo+ifabK3We
nzG2Ng8+nbvzJuc/mFi7LGR1XBIsZwF8Im9D38kvn+oOZCPvnlEvxkch6vrqbNCfqnjz3hWz9Bdq
Sf/KF8+AqUfpC8Zx/lBCoSSjx9mBi9GY76r0PoXTTyEX7J5EqdflCAsDXaro/Bw1yIQMZztllC/D
F9nq+p3PK6yGVgQgYnkYw/HaRhk8l1HjwAFkeqK/3WDaPZkw9NARxvQ00cFhwXi2N/Bpz/u0m38w
9gFkNrYKsdzud/XBQMWLeYhWB+5Cbz+SzhUVGk1sSf6PXPpvTCzp3TqFjwgm3NDzOhc8TEF/C3rk
LUZWpXK0MAShYNGGKrvQgjTVknso10dM4AbrUv7HaDXJ0Fi/y63BEA3DrE80mDbX/WTOpiHxeeiC
rsSzOWeTpeOZezUtR+Sf4KDQDb3BTK59yvzdJoNp1/Ja4AbvDO5/APKXwG1TiWs+el29JsVdj2Qy
vuK7bhEGjT+CeXsL9EuIDa499+E6RYU35pW3kAvpWinyFPk392O4RLgrG1os1LLbUxgBEkVD0vsh
Rp6pS7H2YJadXgA9M2umSxpXM0xaG3H1ZOuQhLt59adzEy4jNtXlFnJYRlr4+2SeYnQXyHTOWYd1
/6GDIRrWbJkGlhjUXzAQrv9gBGkw17qU55gW59I1GMeDsMYthwjFPDA+VusbUf8dKm+6hgK8yLgu
E3zq1vohdHNzRrvEnkDEJL+E4/Hu8YtlSkTdqTKJ+0YDwPZtrJaTiEO4zaVTu/wERPfPqx3mNzOH
MPsKe02OcdOC9cDe2KVXfHnph5kW0dDGu9Ro+RRgPW2HKo6mt0ODfsAnqssKaNRdz9vul4Bhw25+
pd9bOpnXBl6C15m1AEEUhJJFBU8uDLSNOkzVRj5jeK0LPEYr3BDW1M11yVLRnuK+1w/hhNKR+XxD
1kil5D/XtC6D4NI+S16PWUWHurDA+TJL4uDFjVbchX6k3oca2yljsvx/RY9NtbsJc17SyKqLAI18
aHkaoOcbPFYm0GPf5jMsB3tRW/R25rKIPJqekDfqZzbW8btr5LrnITN7Yqrw2uuQHecmwa7ySpL6
DMcDoBf15Ffts2cb1xYijPwXnOZ5vySh1xaGNdO6g8c/bniECRxuLwhaQuMxQXDUky9rVIqZ+9gK
cuKqo7o7DZPWxWR1RhtfHmGXZs8z22AWstrotxkNuYcdPsaDdZn/aRr6J9F5Dj57FqzDUfgecLSp
YvSSdoPLY9POR6oGiGH0qAaWh0kXP3Xxn9Vf1ntVRVjvliiyZpyWZyHbpoh1YAp/pGdt0odQjyPI
sbHBaVCAsJf9YukZ60xn5alnMdU2kwC4AQTfh7R60ZXcwYrrFE+0A4A5vJh07TIgY7iUKKBhXFGT
XHgecf4VoCFHk7nlfhJ9yphAW0xfEPIKGbD3nuKYo/MSx5l5J4ouDBj/KZ3AZY3xLkz809ZP5DYZ
wkYSMzfqByegRK2rCiWmyzBWd9gPAKbc2ALuJ7RUoANyWgVZhHAN1t3sN/o3ZWSuNME4jUGkadyf
IQw/BsVOzCDLi5B8lfbd3sJfzXAX+zJHxNoOz1tB1XKcEu9ZdD6OjS/3W0DQOPlIrMO8KtwpbcGh
seR4g4oXaX68vp2zUA6fXlodxlaWg1lOsH+4Llu9a505VnPzMFJIiIN2BHHsfXS0uriYnSrdPzVp
8xDM0gA+FLBPIu8AxP5VQj8g2OYfRzwMWiy0QgMynUNoMeAcY5PjFMOarkmaM+uCsDTx9K1BK4yT
tmcv2h6SrjqiMT5SlP5p1k8pctG2lJd61G8mTE5TGj/riaV4ltR344EeTcI32GPkLFL3rmK8SMN6
2wPARjBC1OZyi+IcCjWV1aiwmc+8u67C/rWvkdiIy3WI6Otc8SPWqP9R2mbt4EoSgQgLPRA5Efwo
RRrt5yGGp15f77tZXJIk+Q6E/YlxEg9o0Ae4jAz3oYHxFswVtLFHw7YVSDPSEqZkzqANadDfhHMx
cVMOW8D+chO0YF8xcS5VDV/DZXuFnLc/oKWrirHB/zj23sWy9rHu6106JD+T5fp32PR3jH/svaX7
QSo0zATDL8S8XW4PAYIvdgms5C3yoUfX3XsG3FAqun9tSA+oWn+8BRs9SMR661JS4q8sLQ5RVaOD
0mBXQIQkO1hY53W6HFrsc/l187ROaYl1/5IiDXjySeHjA7YMzvXSL+SGscZHzwSqKjSzArFKKc4p
B9vs2eoczuNXHTb3Y8zDq5ZzC4oWvR9B5cTWXjGlLfBU6aOlT/6Mg39Q+BIE7ESnrT7C3bzA6ojK
NFJvSz8h6c4mybpDbmkP8ap+6xi/MgmOa26DBKPpXO07230uXlDhq1tecK0NyE8dLGiAaMrJ2D73
/ejto2DuC5KsFjXcH4+TVQR0uHoKOonYYV4ffTVVO0YR6gU/SPbEo/4ZQLTI4cjrTv0UBcBw8Bzh
C2tPOGET1kDgjAqrmbWYHLni643zmiTfq1se43HZLV1w4YKgXWce6HuTw4ujIBSFESLAY1NT5PYg
Cx6s0HOX0F/tuTvPg8AE+oCiT+YzVQgVr+IaRqm3jK4R8CEXwPB5gJVHNxJw4V0X7W3Er12TnIKQ
Po/cXpMoOEd8eSebf6EiKUY0tYD0EHmcLQRIq06i76BeTLHhNvjBJ7qIYLlb5rUM4n4/wpJprUZg
Qjzwcm8Qvwh2PDWs/fVH840AB3S6CJrbQ0+FJDjgcFlfd3uk7hSC9T+urZ5IlTCQYMFd68YHf2X1
Qc/mX7+mQdEsHRhXTVBMhyeSDMdRswsOrc174F4cwEfa3zE51Zdk6R4bOQEomFp79B3CVrex2gON
NfvJm+L/H2IADm9bOJ6d9s8+6cIsTIDqWlCmK9r4wdjfdlnO3ep/KzjiEZ3gMvR5m7sRhF2fQEPn
C3KGd3Gp5XhxPpcv8wLT7hl1ar4JcmPzzPAYV1z9WGxKZ10Q3MmWoRdCokItd37gPVKqzmlrPqde
3SUtP7Y6YvtgSAC9V7IvNLCiPKb9qZ7aSwVs42GL69yGSc431RfOC0jmGnJcqvAscOUIgIhzVoGL
zLBFlYeRHkusBsHPaAratWD42xatIYKO+WVd7V5O7YcIqh/WARIc5LeNzF7MAIZXm/JsamlYCL2+
1aAwgEOV0eJPYIwwlM4D6hBB9ThXU/8qtw2dfEeKpFVNNifztW8RqTwud5pUxzkcryBscf9vCcoq
vjDVRVXWLbMrQfY+JFw/215dTaee63mrsyiwsKQPYFI8N/q3s24t0D+e43GkJRPahymTft6kviX3
xtseDWh8VTEFmTe25dKgLlEFDqiBSC0TfT3kqGznysJcf8PDmrHAfQ7dIg4gg3NJkZPuILvA1J3N
NlK5ENuzLzZQGvxxNP7nTFYvN6LeJdqHfcx8ZKY+QOBYUCiK6ttbVan/hY4GrYR4XgXagYEB0ls8
emnSYBdJZ07zyiFuEKD+sCkxo7mOHpPeFEPVf2oay/9/LQMNUs6xGp4Pil91TO1xQBBNvA13mEe2
vFPspvMnGcz1eIbPcvuqx3MYr4+Gq/eYgp72AvaqOjB3C6lAwnomyRGJRhFX3uhj4GSSVzJhd3Hd
2gNJwy1bUqTe1qpp84RHQIzgchmlv86rdv4AIecQzm9ici9e3+3aavMzrF2itVDur1fHH3EKuHTo
BCBhHQFfCqOpnCjcPmNn/hBkR+f4Nd4UWxLAIyB454X9reA6waXdhQo8DU1LTFl33AyPntDoqnX3
UqW4bWBq/SeOoQ9PYRCTwUIQ4664pBu6KLTGKpe6/eOn65PhKBDt+tOn9BF2L1/SQccQJk/Jyjr0
m+t9rW/JSr4FbT7hGKilO0BIuEe+yVLA2JGVRm3/0tre4LkjdJN75iYESq5xngbTMcaZiNQ6Zj1p
NmQnzH/han8jy8MvCvf2PG7ccmWL+efBKf5oZJce5nDwMoTcfTatfgTCM2RAhU9xtb0yh6VDPPhV
OpuySYiA5MW+LysoI2rDVxiWary/G0bufIIUKLoU8Fp63IgH5p08gxTfw+L9DS5o0EfU9X0QE4zN
LPqO0JjJIXiCLcJPKv1X7MxA35K8ssU9KzKcUEpx+SXA4xztd5Vd/1pB7urOPYVwQeIrZETDHD8E
BuA59vswCXVocqVBY9V77euK0KVvY6P01hoHZTqYV5b6t6HZj5/hjAAfRiSg5Alioa9k4muxjeCt
FQGbshKMw5JwCMVaDqIeIPHzBk1YuaQJOeo6aU7REu2SkUeZ14ZD7nssKOYasRTOqqocTXxFeCiU
cF4Pns3Qdw3R4F0I7DFjgIsxHUjg5OigEvTiU+EWvJCWrEFAgyI+dvxoD1L/ZrNRIxrtifoBE7gL
Ah9wqo/2PIFybYvZ8IgJCppYpHgX0rTh51ZDlZKKuf9cIAx+ga5FhsDrvAX0aYsVmLrf+r8Qlul3
AFtVGauOl5x1L7JKPje8u3wjdH4ARCGLZTT9SQao1KOACXxkpham4RwygZVASjLjIhb+8uQD/Lm2
Hj5EVzWvkXb3ziTelQ3o3Do8vqBExhwC9Go3Aqw5wPi0LpFXoAqIi+KTxI1Dd466rlBQ9eaQtnhP
hANuHFfo9UabwufAzf0OuEqfK4ATOait4YAOlj1zbYbT5JS/Z0O8noZWz08N7FRzND5rHsf1/MIF
4qniptve0OI+IEFmuoR6QklPQcjTTXr7DlPeC/Mov5pWXlNF3jpj+MW0hINnsvJhAGSJBaIpBvk2
O7bXvMewNdAfeOs+dZo2exejq/MNnXLYI8qsJVUNbbT/LxRDCzbCATEhiGzXNfqAOCLQdzj1Q2Zz
2cQ2YwZzwLeU1x87dOx3EcKXzw3m8kPLYiA3RlkocCRUaZZ7e5/WFWqS91QZEF/ANi6moo9B7f8d
lnV5hMOT2dXOkkeyTZg/IDQokVDf7ho4JEBHiZ6oVyO/DlBxH0XdVl/J3LQvPgKBcriu8D2WyM2h
s4ruicU2E9qmqRQjNkN06tF9sjGZ140/QcYFfqiFC+te0f84Oq/tSJElin4Ra+ES8wrlnUq2Jb2w
5AZIvE/4+ru5TzM93a2RKEgiTuxzIh8JQWfYmnYSksfox6eytBeGP13PYMQWkvVtDusCi2kZdpHQ
dURJv+HDlbp6xxvHMq+E6T8x8c021cX4yWvE5jWWv4nCioJ8prOkrXqOXNK9pJINxqRCXhhJ3Qgk
0s9NxIyMfZl8SM3qMEWT1q5aEUVsubSnjeIDD0w3MXYGiUW7rpytQ+Ynr1Xe/8Z9Y2zSGhCgWcwR
igbTOWJtFuR91tPLNCldFMVn70OcjS7tUtSZP6wOsAJTWC+23qM6EBd16LxGbCD9o2NEeBHyMqqi
T/LmRpVGvQFfy56yUWuDslya0JiHLGwGppQMqudr5nbFvbYYWskZMiJPfIlSyGXprDEN54L5YKXy
pyqKobxUPR+MyJQn2xxsXkTIeIGCI0oIEe0hqdq21aqAbZnQNz3/4Wh2pf/ox+JhiqL5Qa738kIw
Hh06sKEyGG3b05s2ta+s9oiDZrGdo5P450zWR1kuZXHkVlHfnin57utyWD6ruBGfetrXpHi4yp7D
RjAKD5jli25bNczsgnJCRHOkVQelY+sw3qYr3A0MDJSANuu5RHScK7790oG/h7B05IZ4LNxoYHFg
sJMf9fke1UyIkGdLigfN1cAFUV5XgtOL3Ee75P0PNNH/ZA5UEhesTNWGd0TXQ6wvXRfktjEoVgMN
cbwxWN/DXtU8T5Kwbh2uwdy26WcjhqZjYJv11pHJhnmyqHSwKNv60G6SuiAZVDMlo3dpK9cCy3K0
gjbRt5NNClH1bi1j/jnkVjfAUiS9yyy2s9UhrXz1plS3vvTLupAH1E9Tu3jChvfjr+QaP39Fv2bk
sfvNaFOEYyv8LvBsLsvWX+w5fjQNRc2XpRnAQT/UCdWVZg32wc1ctAxOCUaTfGS0h8J2MuuI1BQ/
zoau3Wuvainu29apWZE65ifHyjAQjgwWXl0uprpURpt7xAhy/wYDzXcRaEnJor3BsozkCn3k3UTZ
gjMOgx4/tYlvnCeRof6Lea7SMJIif4/zvHzTIWycwKj7ij9LOEF9N3FCfgtt4K1JvIKHJBUVs01b
AjEWZuUgzXNleprPS9EDhbAarWOHILpxqMVJ6yMizE2+X4omwWPnTk7NK4tlCyGmd5A7xh10mTa7
ojelwQ4D3e5b6MjJKV5z1+juC6I9s8pUtv+kQus+JZoGT0fQT5bxWSyJhRbLRdqIbhJ/cxYv9cZv
zfm3rBhCBWViNM/d3LrgfHaZ58FY0pHRfvOiNvpS6mGdWEi+KXH3CVs8jcKmkMGvEzqoIRzuuunK
C8U3SpTtTN1H7OYc88yGFkiTmcd4l5jamjBiiYR22jOjt4IMWrQqKWftpJkmkJBFHHQSOjhMi7Aa
bKdAD3HyaKeKEWiCVVnOj2Uj919bJ7F4WBodCRvA2eg2g21yPQDVqW/tfva6A4t+ZbxrKd6bYHIG
e2S64a6mkdZkdOT5Gs2AHKUwNn4xATVUkxvoYtpNvkF48BAxJ9sOnoeIHgmah1Bkbj9tWzdmzaxg
u85HMxbWJ/uBFv+0mpKa0Ob+/p6Z0ybUpFL3n2xRmG/lkMtflE/gunT2mVWk8M0Udd7KpVb6RHdk
lVOJVJJL+8D2dbvY0MNC7pBKVLzMTuNYzP5Y9Uzr0+Y6EyHFPMSpln5PKUroD0UFqf1psiw/RTNL
a0t8sPuOxCv6bWMl3D32JJ29yzgnPZiQsNMGOWFadtyl6WvheRZGCE+Oz36Fhw4iFIGb4amn7TPG
dw+VKKUM5zR1503Om++L5YJ2EiYNH9HWIxzS59irxa1uFftdaGq5fGW+QuJsr5Snjp99OQ2yHXLG
wQYEB8jM8tKZCPT7OdLW2a7eqCKUfncQJejUwXAbk/GtQT7dyfTm8kM2mZNsDEawzSHpFz51x54G
NxRWbTwXZmQmcJwjI31Oa8vbDKpzwHPsDtcA6gJDp8weEYr9YS5/zDyxYdetyqIwmazsG7k2+crQ
fSHEUP/NTVHAU8JyWm18irphEiHqdotpNLcHXEFR2w8XSKGGvIh5EC9DV1Y2cVq0brsWsqd9YAZZ
g5i61B+BP9bsdvJzTS8Z9Nh+QdOBQcOuNM5uI+nQeQVAAbKT0ot2y1I3MwMh1S0j7LVErfiupSNr
8RWeKm/wzGBJB453Shji+cdmXS7pFPVL5Fjd0fAqJmIT1/bLb8v51mRa/bX4QrbhPNvKDPMhEwpe
YERc8mZGMMgSEYitVtkG228ICSs3Vi1ytakB1JNgtGp2ZUeFbjg3YbQm6EruaPFjVLIaK6ikae/R
AiFaYt2q/fM4G2COTS386i5YVxZIFgaZ2jBwAcrzZLfXUrinfi5ANVcB0wdeWsuqBHmxPSfL9OUu
+W828LboV2o/KnIms5Zzh2uHeJD5T6XNz5qkpmJDngU9YDKVGpdPOuM7r/lQkb80pGXJSluDgPkZ
pa8A8+mWK43ohcnTcTHMM6P5va07DlqZ/HVL/Tr1xrGIpwOWoD1LAbaQhwY9aPbtaf364dlkt5o8
Lv0XID28RAF5oZi8u+Y8MQLtwcB0VtfJ9Fqn40szyetklR+Ut3fPn8ydP/FIsM3X3XXgRxCfwM7Z
jaHyi95ZWw0xxBD9rRqsm0PFwQivoeMBslPcSzGeHN1qThaKQchQrNuNk3PWOTZDhoy3NiV3tCSf
OrSKCJUrrZ4hPG5tb7yQ5b6XydRvGKjR085ef8DSNAdmt5ysJPnopfuhl/nNa8oDKz9upTY7AZ/9
ByrRITJyOooIeS0aXnmjyA1MgAq9Idu09bChqYOmVm1DOVDczbSgyBnISOzm8WiCtmeyO/QesLJX
H6fMf0HfR730/Z3dy0PSVk9GPavQ1Y3zeh5hVYqfltGtgtjP2jBh+xeEDlprM2hblikUFG4pJQUv
HUv0j1Y0nrrYtbbtUP8VlnHkDv+LxfhvdBoI6BRQpDEjhtHxhYLgzeTaDr3xnykYchSAaXV2LCFB
7Vl/W29H2Jd+y7V8nly+ycZSfWgxctnELURQDDXeZsbz6lBpM//doq/c9bL6Trk9wC+y3TzwZ5eh
OeaA2HHLtI6sut2UkDZbRelvYs97eymu2CwhuLTXJJ1/csM6eXyCtLw+Jy21WLBusMaBcRtpSUVN
Krd09f9mVsgGcjT2ipaONV1au5m0lQvTXwRUW2zpzLv74baAqta5ZwWL3X1Kl8nTUOU7N4OApms6
2WqiJOYGdRAT6sH6ngwHrbAuXgFb/oEdV/tG0577Dt/E6psKO0m7wOQcVK8fL1EKnWhW2hA66fRv
kPKe5h66rgHJZLbjoZnEPiU0hwNvhXDjrQW3uUo6yjAF83zhFAcdH5AHv0f0EDrFmP1RXwNHgHx3
H62YqEBMKBg1i0PaiqdF5afIc++lK958rz+3vG8Y8dcPuZY0FKPLc+4Vj54lzvYIwxM5poAnn058
am9Jz9DdmOW5K6DTcQDMaf8RD2IOXHf1mYn6ab0hqBFfeoP+KB66vZNpA/NOdn9prPcBlM/YjR5X
u8juzv3AA5iPrmKv2rylTE2CwrBYJ6KeWZEwHDkpXpSwH/KMTIw5KYNMG/9bLwuoOZour/ctDfS5
nMYdk+obKtazrSdP5jS+uwQ2VAx+qrn6aIfmShrOCfdM6IMabLRx+Y+ZxTGz7Mep7odtkmenaZj0
fVqO2BpRpGZGYJ2RfZa9+ddrkm8c22SSs7RpsO6Z7X8Tn7Fh5AqhlH5Yi/E2sImtRSPf1PV4Jcrj
3RIQy0LuWLz5k0Bwrpc1SuOjyj0thOVKoJ37j9EqnlymawEwfsDgHeTNo3Xtiv9ywbjCnOJXfRVB
jWS8iSzZOY46OwM1VlTu3HT8MceIooy8tm1TIEKPHmIVVhCyQJ3joOZ11nKbV4GD+uNlKNOHlE3x
Oo321qrrKViW+DqoMt2a9nKLEVK7Dg9l3H6UGALLWf1Lx+UxE7LgTbCqAjDE7GrWUvnUazMrB3gs
B5UcksI9UyqveSLk68aT/ztI7exrxRVkrN0iMR0xBzDbxen97ecRTeqsuj/2ftcHQ8b50U9UsdFH
39raFi8wCt9XsN7QruW58tSrt04OKnk2/eqcmN2Xm8j/msTc2o25Xb8hH6U2F9oBXHcJbLOiwhW3
PHfDgqddNf5VY14mZhBFIy8/dNAd9iY9F6NzrRtn24r4uTKKl0gB4nnp0TamXdkwTcnWspX0clUt
u1QKPN55dlC4ncZqRM3F4BCYTvMhMwluIy8mv+PWtM6cG29eRVob/6cAf9Jprow/O+JBEvWuy/SL
KKvNWCUQQ/0RaY5qLqZPb7qvNB8xCYg4KOZ63/ITihnx3KRmZ2nMkW/SwYdRHQZrvMy+/1g3YJu+
Lz/bvv2PIdhTzWsAZ/Vr3jJu7XrHRrgVG7fitqQnolsrL0niFtscYSAAP7TDLkYCc/zoH/Yuwp01
JkDoEHkf4aPheejbEx6kdOctZUZP25xqPUHRzYUJMuNj1jHOc1fdI3qnREvf8V9cQIUYvCnv7syz
sUGw3bUlg+oixhPhjkfpq62WTXcy+e5pzSIUrT9J37nAJaKVxPF/NXstsNzLV3P2f0gx3y0NdQIO
iKoW17TOOb5xUdY25A9SYomfYPaqR6e13oZZ/JW2/yw9yvqCj399/qbC2ts8Oe44nYqmOpNIE4pc
u5Jru+8L/xxNHZa/vkHGdPJ8y9cpgmIEIjUT8ZAa/LSimooN3p/20GfynUXaKhAJs7K4s6dtp6q9
QXDFzhI2vqixeaaZPRgai+Qzt0Q6hZuPpsc8Ihp2HA6dARhEqHw7lzccNR/54B1V1Tz7M2/iwUJf
9of3zvH/0wyhtphWn3I7OnqivBoep0TkI4lqc/JIURZSZm3zenymSd/YtlZtUgiG57ZhSlLhtVwJ
//XEqON9Z+Z7t8m266+j2rnFRhF9JolTHWJuOMfxzviz9hxBF2XUTEaqVzlRfXKlPMGsPWkfqko/
Dpb3bJs47F1rP6f2xvLmey6GB1Fz5qCiTbJ/pPV59/viu0v1e2p316bFueoWWUiq5K6a5ifJbaZx
t/je2lfxaVJy/aosOXQaTiQ7KwgOcqQ6ASf+jWAUmNH29WSuZ00jPw1TvdbIlZsGuwR4MZVS5cYP
mopeaoqVOnd8tlKV6c7wiw3ycf5RQmZZYv5z9cIP3TT5I7Dxwv1+GdBAWGhke+eZ5YWfakAHdcen
vh3vEcuot45evzV5/abYDbYtEzzOY3I1qZ4Lfz6jv6KV1ZfMqXFBetkFVmMre+wpPbJmIrHYwy6w
+RQt3mVX/VBoe70o9gWG3GKQiNjlRptqGrPRRxNS1ADFPinhuPmk8qHYKTu+6CLjCSExq0sfK+oi
TGDJ3h9tvNPKPbFbbg61vttnatraKbAULd1t0J09SaxXGY//6VRg67bRJNC0HOorw3qhPuyiLrZW
43bbnkQDfDfuD0jetci97zxy94m/HIyW6Oqq2ZnMyQL6Hs5iBYzes9qUI3ShpykS/XMR7bxLDGby
hXW36EEiz/hYev00dtqu0PqnRVobOUiqEt0+lpHxKB0OpDySv+mIOFFoj36x0KNUyQMj2MPYDyez
Fh8un23YWYLEy3jHPu7t+qfrmClvJVk3XZ7AECWD3mgz9QWMxbx1imw7jUUcaLG7TfAxTkW7QcOB
TKRCzEd1HaD0B7s4LcX42titRACM7uw1upf9uxfnn9Hc3yni5Uo97FlWu5JUSIxLdGHZ75/XicPE
4S7m6aKDE4G/9uVJKs+H3RN7XdOfGl6mAP4P89LsHK9AP3PxyJflU2fE/3RwKyzDrYCE5l50wzZJ
9+uTt7TaTqu4ubEPb2Sc7VlQBfTW1Xu8Ho+R34RCpex3nrZW74FEe48I259Lqj27dGgjvS7fydae
I0zvCA3VmO0g+rZWSyiB/rYkZpgyxES+0PeV1AC7y8O01r0+567V52A3/hNWjNBVkI1itOytSLPr
nNcwEQ1EIdK0mfGLanmXUbPJvGY/kw+xNLibFoFFqubxxD/y63Mf5lTAxWDkMI4ozyX0P+axLGn/
MUDUQjp2wM6aDgtEbkxWcsrX7r5qzmNVhpOgQanc5a3Q8H2V9s2jMnfSbo9//lnp8S4yGz7nxf+L
NO1FmkATIEh2icznqOc+q/aWUBtU6Y2Wm9vJ0Pet620bXW5IiwrVANVKBb6Jx/RAhselM/WwiaML
Ode3lr3ZcYQym1YnKuxbYxXAOv5pvWkhcRDhx0ebarJmEaWVsu22UduuN2em/vF+7KbXWY4HSP8G
8msI1Zyf8QSvLAFe5wlI1NqqJD20on7x8XTPi3Pi7b3xHZofHEgYFJKjMm3Mql7JSJgnXqinxjDD
mM9I9BWnQLJ1Aclr5MfJHdJg4mhIeas3NfKjqDq2Cud4jqX2sL7ShPL0QFn1Zn3jKHaB5V333OrL
nk0HL2KRL6hAcmcZFvozkSloUelpFvoGwNzHP1fe/HwkW6Az/63m10i5L2QmHYg22rcLc82UM5IX
mLGF9CLwwKJVWA1W/WSEqDYy8CdFlNn8YIzROW2nl6iPr4gHU6gn2QfRSx8dc3DXqe+VcN6qrFMY
/EYj5NYeA3MajqYbn10GiYJ3EfO8SxYPD7yX/tW5f5PtukSt3PmG+45EfVl084SM+q0X2WES7bLS
tPuFQjZqrT9PRqiYQ/eQJuMugj7tBhLawRCasC0wlKMND9x45cqnr4dn03FLTiO2MWTQEiNzZK7V
SB6uX1CZsuZRpJRFknuloli5oz6cyuIS+Ww+6X30hAEFz95IqsyQdVxHs89RH22YW929pUu9LRsB
G8nzbPJ4mjQ8hpNDU7+w7aIKKKiG0Ff3VTBwfezgxfIUT9XGSx7XS4GzdgJM0B7MMd7hChkARvAb
iP6TbXOvM+YCoXPOsw7gtxPVMW2689Q4O9dyKIWXwDPGl8hj7GHVDDIM7NZ2f+jQdAhdgHiLt3iG
3jjsXGm8zD0eJ7M/eo1+9isHQ5rlbHQzOqCH5wwk8RZ2idNTA/I6nKOdpy3wUc5lpmdn9TVz8IxM
penCjOFAbsUApjV9OFb02vjVHt8DsQ5yb6bjF7QAXEsbalm8L9iUZ6TOd2WuSUs/azUhpMB74iUn
j6OOG/MuijvyPINi8suLsT8wNkbT5PDi99d8vmL9S/ya0l4LNFyNAsBkvfDRvNxr2/OCCZ6zXgVK
fVIbNyv+q912q7oFADB3Nqb2lkLOX9Kx+BkLEleU7261Dstr/29GSS3sUZ5iwd7LUnMOtE9xaC2P
NhfFq5J222UT/E81ratqWtzOxINUfmh0mh60MnttZgzt2lsFRoTu4wIYIv4AFz5BM++yWn0VbkIX
D14SxMJHtJDuNbG4Jcvq1FvNGctf0Njxo80PxQ1/KlsQrtFvUYrybcZdDB/413O5BMqVDawytvZ7
O/BYlXq9FXF5XjiauNYP68pDYeVfFMdv5E36sLHml05B1OZbDe9KHWu4gvUzr999wqNc+zCXddGH
hjUhk8Nh8WHZlXGKUhuWfrgnrdx1i9h6mr1dnzZL78mPaS+lUz74cfmpt7in1r8oe43V5/YvF+Y7
Eu5l4YHX/O6BdA+mfuY2JkMiFi31Yb3FbxGao3fW4FTiyTzXZX5Kly9uhLXH+ljffWXiHNpSfyJH
99k17SBlDr+GXxAqHgyNSbzXuEmbhYjOVnJrKPmm6vHYrMB6AvILKnDCwt2Hsp458dHGVs997sGq
Of9/ha4naK7qJnQR1oqC16apnxQ9a9hOaRGkev2l8uacFxbxRwxdA4vPrfLK76x0/ys8jMmSARBw
M4u8ooRhMrQuvM+iR9XOqpU4W/DO+7KagYcdqDyFN4L3qvWsV/O1zTtoFK+wtnmjl2+aMz1RxHQb
/Ei7SaBvWQytmZIu3b4DhsH2Oh/MRes3LISjnSaHcR4N+npNh9RcQEiYQiJSOfbRiP2vFdgWUtWH
nP2he1Sit1Z2HxBse8hgCiA98IY41FOanGLBrYOrxCoAztZ1emG5buFmuZoTdGBVadpcO5GLsLGI
K5kU+Sj58GBT0EzT+NynHaKOotxY/Je5bF4zE827qw6YEH+saNoVQuyYYRPgZNCfDsl3kSy7NqfE
zPXLiLcxjHSFSSOdrgIC1jO1pwLTU6hK+0Vx8M80801e0b0x5MFIVHJ/VwdPR2kuDBHImU7V15r2
h69PnA0HBwU7FgrCnY8+LiFF/xBIChv8JU/Ekn4pDFYUNtaNAboWpCPBRHPyO1rozkb6Peblv9nt
CXMwu0NqtI9Fgum/c18MKxGwu/EBapmykI08yG75pZo7IOt2eRAQh8viPJu2eFR4TAK99sAoeupC
7F/wu9yAGE15yvr8LL36X1Zp4lhqw3tT4GzvJ1odjA4Xg3MCQ5MkkloPvWXYK63aab33ovLhqZHF
zRzM99KNXyPsZQzwHOJ4Muy0zSj/pKM+Te5GXyR/2uhs1z6F1zdqQLKhV3+ouoWiD6e16d6Rh1Ns
ED2YEhUZgnFWdm7Q2R797GB+F/gWcrM+T1YK4c471II9KpPhAlm4Lzzno3NyfJIVUOtgY9M3aWlk
zT/5pqf60NQlOUeDJJXIXE/+5RmldNwgGv5j/3K3cztm563ajY1pXKsFx7DVYs5z4ojZ5gwqU3Xl
ZRjlcIyq3A/Wk6ku4ZKt7sVhLUWQxaUbCDzbG2jHiP9l9EDvAV2aUWpplF1EEYMA6foGBUVuF1e7
Rrx559jYOEtSb6VYYM64LL3T2SA0Sp5t9haRDwgeZvuLPDfslgxmZ8ImqtsfdAgIT1r6q+f5Ge/5
OZbpp668HaP2i1GjjPVVc0g9G7Qy/mcPULe+5uF0zswHbNB7bGI+Yy73PfL9o5Uv0DKposGfH8oO
jRvDid87L7YqyEnTfnQeMMa0B2scX9e9VYqjPlZr5r2xbIsq3Q6t3oCj10fXLE71hO+dvepnFMm9
6el3t6+eIbbfahtNHnfKNYr7Py/NTrNCVuVPvFq5dTHJeimpY+iDYvJbfKY4kTrb6AGzuyDfkt8z
EjEgkxzJ1Hc3Cyt1wynuN6vKKGbvHrU6NX1ftVvQsF+nHSlZSyBUuOe7u5Qvsu+/xCJGQB2cBGOL
wFMNf/ScexIltr00DmsZ0rvRN3fLNhHirDQtNNVETON6X/nC/5Ie76cifi7QM0w/P+ZOdvSr6DSZ
eO1IW4M0PhmDc8xy6zY3OH2xv5N8wpRitmLyiPNQDvVLu0xEcLkXQsvi0Mm8gUpy6kLNLe5F0sD4
yv4F/zIi6FTu41pqwLI9bBGsI+29/FmbP6d2n3oklyRXL87E1+d8ghD4cyWIpAOUyXCfTpmUHh7w
E9lBkDi+8xLXTCQX6yrs6VzO9oOq3UfDzB86b3iZYv896tRIM9Ze0obSab285sqyjNTbiVfcyOI8
rt89eRVxkJoEXK3BUOiG1tBsOqZo61qiBKrL4BOt1MJq7vpmDCTLEdUU0Y8oL90xayq2y+QfqfQe
q7T60H3vGhswhlqr/7+4JAIiTPvmofSaw9ofzVTpNrNvEdUveg1cKuriFlnzgeSv0+RWF7tB6KQa
73zzwjNf3kwLwa6tl2Svt7DjncHTHJHmtrXtoWaq02Qbo23LBw82+tCmI6E9LG7dgmaaDyoe4n2l
y+SiIuk+mSQqweYay5tsqZAxjOnHUeHp3nmGFv+QQICxrhJetmnU5P1LcJ5ws8RDeSsVhw0J6kcx
VKQpjbNOVJO/djss3QRyHmvj3eGED5xR3AbLJFltJSpN9ZdUID01L4VVBtD0FgKR2mQhI4Wnnum3
yQmmx+rP92Zk5O7X6aNT5GvuFfM+EzGAmY2MMCsNangm4nYt9KwvO4qep4LwsKpJOKjy2T7laZ/+
1/gT7AclQ7iO0xxdj0DZmY0sE91DQKk6HRTUB1Ob5BsAdzxbZKYGJc3/YhfnxieDKO3ivTaTqDXQ
ZK+/E3f9Oz8wA/HcO+VZ9IPY8e5P9qFCaSXurtaCaqIwKqL46utkHlT5h5xSjHJeHQUmOUvjUH/5
rn1OO+5hfCFAqcn81qh+3M3a/Nmr/EAS3pmhxIMLy57Y3t/o1R95NT2Q2Pe3St3CH9/wy1Mp1sQU
jN0rfEd8oLqj6OyZhyYq+Ycp/w1wkGQ7u4BVzgg8m7qfiBed1TFyiUX3gyGSySByXWk848M/Tq1z
wyYEmdbuMN1fIISG/7/SySV6SdLoOlXks7bppC6+XR9Y40ATLcfH2FcXHU02q4dPfVBfHFXezunS
O9DBJYKESqzVHDBvqma+risDQjikb3OUT6J3AThmsyOLx92CFTxGmj7sEVI/psU6k0OCiREH0Kaz
pnRDntG2X3jR42j8FIW89mAV4WilDPoG/w5J/xhLwcR+ykoyEseTk8xQCSQNbKQ2fqgIU5v0/N+S
3YvM9psVAado8932Oe/9kmchN0ACaaxrtyNMsG/w0HJsBw4M+tZmvw5wSI3i4TTDE4WZsde8/tEW
VAKRQU4lkQd8ohahHqMt7vOoMxCg4gU0PdV5/k9pMUmCS8yCOTdvL1WFcceazdWe3s+IX8Z/Ud19
dovpPU6yuOJy9U7OvDZ0sL9h17BboRAVI0xGyoG/TIryZupoP91j29qEatTFc5G13yPYGkTrDVLx
irSf43IFqbMX5ocJqPQmXor6qE3Z8GPqi753ltjbD6Vu/A5xW/gBe7C5aKZCyvBaRg05SGzV+MU9
dQp9z6qk96oi3Q7Bl6o3I7enIs81KKyMTW1LST5PFG/GTBh7NzPfDLrfN33mNtSwoCSO8TIY/V+B
qMuZV8a3qsMAUpXaqzVa+n9uPBc/FiQBpAlh9+SlzeyZpjI9uLqiAPKcp0RxXE4D62JEYszHkRCi
gN/DyaV1ZP9k0aNVSIJ9VPZiMgujZCynjWDUlcwjM5vZQh7W+KyGpRguKRrNy+B4aueVjnfRc4zP
sTU3lL/itNg53dPQEyvqMb29Zo332IwGsQ4SitusckzLIo2IpiyNCJiquaYZhfIy2CTlLVV042HJ
GD7Pz+VMrR636heZh9nJVPnP+MOZTbU+todsqpw/4vDf+rG9Y3i818AP5Dvl8BAjSVK6YtTh9+lr
1MSkhPTUGl1vF1ufWHLCjlAQyAOe9n1aunSU/nOqA6N37hhfq7H6zDvrP8vziGkdalB73eyCwq2b
Z0sOHwpIw7Hjw2AsBacHBT1d+TljLXYwVenDVGG5HyfM5Xhmi11vx+RpOR2zjMxpw0kpsyYtjL9R
GR00WSyOqML3KRY2CHX5YuVsBGVDyPKI/agG50+yK2N469xNpvXuu9BHiVl/gKfY21ipXycjvy2l
/shmpnNqLrOPeZhfTXO4uy4xUk6b1e9tIatLY8FrV37MiK1kjpk1ZxNU/oiSdjd7T+6j2jqzpKqL
OMvxaTQDXA7bETMoVqANYc45GbhLc9LLHsBbay6DKwVTJvGl6KpuQpc3zQO31uJ8X4OzBVg4/+uH
5s8Yuz3pHjXRZvndzFPaP4McWfW7cDTQi0y0nqSM8V4KBFO5eJDPcd49dK15VzkvETGgamBxrELf
KT+thDbX7vvHpOmJcSv/+lj/A970tig45MIJ7bdol0ctl9c6JzVk/ZciLakFKedIEnqk7oEJdi3s
EhzUjlgzDMyOJ8MpVw6IdDXqjU+/6BEX1/Wsbt4vG5JumrOVpGLj4bNq5HzoY2guEhbxokQ9xd+h
iqu9rlq3AK3wn1K/TY9oTMmqyeah63vGl+8t2mMHwXZyZy9xNyRULn3YKE4q+mmQO1Jm2o0OCX4u
NIw8c+Kn4f84Oq/lyJEriH4RIgooFMxre89uevIFQc7MwnugYL5eB3rRSlpHU10mb+ZJD2fFuSgy
pgOj7XRETDUtFjH5otYx5EWGcHH38xBWj6FOsu+sESYTNwycTIOFK1L+eRORK980yMMz8So+heFk
p8Qqx3/gtkjrdij6Lo9fWGnPNnWbrzLHKzrXmKEb30zvQ1vpmp3fByNrdYJkW9AzTXNi59RIV7xr
PWlM8STp+TWP/Qmzd7HvpkCcU+nFTzoM4aF0an7u4r8B302G5yezfpQ2uj9qbJjneFZY4AvoRd2S
T7AwAStHWDxPTf7DS7NnXIQx1mKtB0h+AHk+siUISl4JtOANJYQ3kzlodUQVSLehVbN8c7A9nOtl
TAl1abwp3RLXTnWG/6wwwp2OgnLe4oMfPkqktwJH/lpnPvsL7Cnnv7ES3i0aOwKNeL68/wSIqXIN
vzJbJWwjUIDjob22WddDCglECPMGUcTIMcw6jV/96Bp9zgx5VbvAmu4dDgMcYkp8lJMxhuh6tji3
gc7eRNIwqonUFDAzHXC9kb4MwCnQ/vBRTbE4RiNxyHLWc0U6XPiHhAKBI/QEfVDA4ZF0LRNzkhn4
G8KN3gkQ9Ai0hTrjUE9k3brI/dcPLS3cBj0yLueeYf3ntDXbc5yWJNsGHnUdEOrUisdn5q6ECyrC
v9NE4MvAAcVYiwDDc5QhR0yGj0yglPvA48jd1DMjG2AncbamjWau8maJMd0tfQtjlPgHRZEMBhM/
hWZVcTJJsgBnGwUw4bFOuHNo3e4pZehelrraFTnmkGqYp5MGhbrip+o/z3OAsZV9+UC43f0eqjF4
6v2hPOZoX+sgaDneZV+NJ2uYw5MgVfdrDyFKgSzGwyxyd+3Omjg0beHPU+LEVxKv88kiD3aWxRQD
m+umaJ1aESo1tspPYrtgt03rb1fh09w0RW0dMj/oCSi48JQTw8AwNqXBgkZrP8kpogdKXpHrzrWT
nV8N6TViFV0JDAY8sbzS3rk5nktNLB3F3M+nq5IOcCKXi/tJ2oTJH3M2AeuPqr6GyivtXz23xrGc
av+ZTje944cRAGfqHHX0+gmTTFCa8Ukp5pHrgEgZSPB8yPCdplnyo41iIpoEFHA9DlVE3a8WDKEM
JADfmnt8CVjSdhHet5tyc86HGEHyLeYtCR1TgNz07LT79XTNcz4XLneccXLRSXVh5O9VEBneiqsW
PQlTYuknr9dxcOxz3Eg4y/A3NTCNiMRjlT12RZyNt76OAwWl0hkjcqO2z5CpwGoaG97iQFKL1b+Z
AjRNVAcqVGloMimKYXfkQZ94qGKdsdZOlTD9HyWx44wEKdNwfVGzjVCWAj9cG7PvbIPan8fbjLbx
HGDbXVtiElgqwpgGstgdq71gy9xUYYvgHLA1VbrSz0pp5z33jOK58Iz01ZfIMhgpin0xavtb1Jlc
VUmS7OnwHW8K1PM21GhShWK2K8ORewuL0vkcQO295jMsOz0HsGJ07f6U2J/DVdG3lQLJMctu33Ew
AlMwvWSTyLrZKo8XalAldfDkqja/aBHBGWl9Gzxv7U5rPA9LBYKfkFkhWd9hHWNDG2d0m9JT1Ycl
nfw14+FD2L4geqZNciBEAy6j4QtcinBjmnoqtlZP2oIEnwMiRXenHhs7LDDR/4FY4/0rhV08gNlC
85DavkqfNF9W9+mKcZfcVq4n1jou65VTm/VeRoF4J5Qy7flhLvwPLvhNjkFmHUB3X5ErRU5I3JZN
yf/XBD4gU/TUVW806bVryHs+lbxe76Xj6Gmb+KDBNAT1nQyVc7cqZ/jkDpI9fBNqOglm/VLi8GMe
7JJ1jUpsHDsyK1m8dbFR7mFmmd8he881LEgnOqpsUFKhF33beIg2kjH+abChprcCDT9Cn+USXXl3
w9XJ1Wo9gyi8mZ9NFTuPJtVQk4hG7uWASQO9CeIFl4LmmMaG/RKNsjiLVmQ7m/nSe5WlMa73uM/3
ZYyyYxtGczGI1KUrvyA1N5CN/+e4hv9f35eQTUhP+ZdSlRD4CUBvtEsfleQL35qw1e4m/Bt0wDHS
kins0WvTbNPZmfzr9sJ4JssAzj1x+k0skEodlA734IUVSWml8pr1SCTOnnnaqJ7Lxg7HtbUBooeB
ua7lIRoxb9YCTopdE9G0EBR2FuneTTSb8ApEpfeDG2Z/Yg6lnWrY7GM4V2vHLcGVuQQfDIKkgEaL
xvA3rcVki/iK3NQeLrIgSpmhWDbCxjKCccayB+syqIYsX9R+Sr8v76J1o/7gOdV0n6KpOqQaZ8bB
SyDqAaVnjGhquAnzEBDjdIay3YNRG7ZlHMZPQdxY/0BwECRNYvvZE3P4AA1QE8msqPEcXAPluB+7
g54a4HUBr2dcHZ026E5w5u5Xyi7NdzWPYht3Y++e8CEWl9ltUX0rByp6Qs+rW0/dqVMxTzfJMC5W
9u+UDt0RKhfXccWwkcoZdbDtjvlwBVA1TeZsbwxQTx2GmPdsIve25mBf8oqj/1KX/neCJ3fxnIiX
BE0FFEYxM2PQo9rEreHc6oQgP79kQC/9bG1kErj4ZPU/u/ezkzZMccGPKz6TyQUFyROUe1+R8CpY
xYS5d05m1BtL5f4mDpd5/xA6b1Pg9K/2ML/JXKTXhuJcplxutm1V4qEUAR/dRI3XvvqJx7zHK/to
AyVweCpGg+iOeV7uKsiiw2fnM6S1BiwMJq+RpAFUR4/AZCwAHOJZo3gu4ncpvG0D+d4vKmjgAYg/
+09dNry4PJx7eeBxk14m3En0bhsJgqTE5J6w1ji4wlLsnLknvu/2PGeLDfoj0Z7Qrjesqx1WSUZ/
vuRfhWZst/2nxXCfpQqfsU1/knD87ml7mNRgrtQsVga3BCq5cGwR2dRCrWcJfqt3xEZHzT0K44ti
8oQ9mjPmhfwI2DRzzedtbbnuwU/rk2u0j64J+HHBIJkMXoPNLm3r38oP75Ip0yRbsmTeOuvKP7Ek
bVVF34HtUbqg501EPoOtisdTQI2BAwyFjOam5W2al3Cks9F6mVpG48FoElELX5i0HebULzgZ6aKo
x2NJb0RvRhje562guCJkUWbqTM53p8P4LMbpPGccAYDWySHeG+86xlQn6N8CvvU8RnfTrHHhNBfR
f/T5B0+Ucxb7myRmBpq7p1liKkxypHggfVh2EYLrflqsxMOrMU48NMra2k1JS5IFautqblRzbJRn
P/EoyAAhh723nkpZXcaZYpCUaZvmEokntg8j72kuaoSZMLezXWgZ5o6W1XmDFgWsrXXNv0rZ5T0x
udWKcrmWEhxd6RAORld0yZmSdHod4LcSA4ZnAf6KnHQT19MddF1y8JTXEu9JgufKETWvshhrU1qB
sZD9hFWUT/aqaqv2M1c0NnTcdo9W3k3XbCi7H8dGLs5kOj9mxyihTiubEgCBtDIZor6FKq8umnKl
xwi6Cldbh1LTFRi0pVOmb1jfAWk58/wW2WWP72qsn0LtJHuCdcHOMIz60AHBWGUFRMJmIUBUSlrY
YYvkX5xn3Q7ddVp7LfVzSQfTnUZpjjBJ8nTG+WBDiu3dFTO1b+FqNlmA3enOaGecHjpoxSml7GML
6E3uqKVaugNkefSqviMQ2Zh78LAGoh1ppMiGpReBfT87HnAhx83VqQmLUBAlB1eeKNc/RFmW7wqJ
6N0PfvWsBmfk05GE6huyAX0hVp7Z3+js5gYcWchAFsTdbNv/qkHpA6ASb43+Tdgjd/Db+MXAud2V
mwEGJdQT10FUGYkE4lXFhulGuzYJGUyWTOL2CvzqimsVpBK76FaG239pC93JIPG29eKS5Dc4E674
rCw4nYa5ZvYb7fo8ASSZk+tMCjTQzOgHmBNk2sqgSY+ebGBkZE7IxSaOxxnT+kiYoQvneSuF2x4J
SrtXaqqcz6TPs5+C9b/LO6agMYbu98FD3OI7nj8DiN9koMsBqHU8VVs9G79lk6XsHO0fE9rAJiGn
Dfvdwg2Vtfe88Mxt1WCI9Uuz3lYGM2XZm7+ohO0al3C7naWbH73MwaDSVM7Gw+x6A4abHOxRUCsi
YkHcOS8+iFzJR1dRpOywyx67TIKJNphe5X4UnAXH4k+fiHqdTVgWcCYDSfcSVeEFBhIc4rlZtaoV
58DmqmfEGfapqaoepc6s96bjuLAC7HYyFn9FVRXPCu4a1TCZS6WHjtalYwukdqFfmSK0R8GgmPoA
Hp9apeXOErbBuwGwkhtWGCB91e/6adAbQczuIskxbsKekKHmJDmT9ceO1xGtNE1QLXVkD1dWc8Z0
JqXSggjScGpllP+BmJffBy3rtTWGDhcXFezTqB+f5zgFhDKE0WYsC6yUEv9U7lXFerS5mcmoKbZB
SV33LBrxUo5VQjy/r/WZhCVGs4JoOMw8ve9byoK63pZbHTKztXpz4k8wX58nZ75baWr89dus3Q9x
3V1aemF2zCjFLUgy/Nu8Ds4ADnDoKKYHfu/3N95z9quFAXgbRQ2OxoxfRmPq8NvIi+J97EJ9A+Ro
PpcVp4IrJXFai/jErZu0vSFvazwXQe1tbBnh2vNB5JExIfWhGq43lTEdJVruxqzn8TTRFA7KFXuO
DrvP1O9qBdGXyUvsYTjkNxnYWzNNNZE6Q5erdJLpzeq6/JoFbbHskuW+qeLFhWI2az+gOCf3Bu55
xJrKZ8mv9TpMUf+vEYq1jg08f3cE8m+nOwAx2C7WJEksEJtz08CtEtYbE265C3v5I7nEnTrAvmdi
/iSDDOAERgH5EARati2MijCSIokTxx5Xh/xQ1gHPFPy+XCtJSWwD3exQlAgUv4bduHNC65x608/k
8G1Jj4tsYf9JvP7d5gcVlP3aBlQDSXA7M9um2GtfBzncH7Vf/rvvxXwYnUPsfJeNS69q9YXwgsSL
3WSqxRt+j00e+Ou2vI6l3laAB7Dxu2kMFqcmVaZR/KarMefQC/wNYRtEGHke0YfABKwmjj7HQ6fP
Rj4Y+mn5o5zwBMf4pBNL9ntqSnGmyvwkwvhN19k1CzFcWZb4CqkJ6gP7EnPClJCB5gaNVOHsNcQ2
a8dNCud2FcrmUrFl975+geSxk36B0zk8zFH2MvE3pGl/Mm1ur2XrD6uWwHkdx7gDFAKB0dzxs80j
bKpBYQoKzjBK1ggsa67Tt9iwvoTFno/X10kaoihkY7npsnFSRFb/SWuJTEd/0Si2iZntAhCXG0OU
L4xVGFlDc+htaETXWvZrK77WnbcHjYjq578EssfenB6tGEZ+i48GbHjbUsxXkuZbllBMsNXM418D
QuXGxy0eBvOfWMPs9+31CO0YxQDzRp8SE5s3poKyNYNO7Nr3Yb47MJqYb34YOYdDfkvMYWvawbul
mcTM6cGwxaEW4cmI/UM9kqPogPkgSL9Q0qOP/FG5/WfG7zjnqw00Vvs0BoS3rLuQu1+iBKwjn1SQ
e7anacc1AMPqny74rayPch434HHxUy3+6OQ/J7hjWbrgKaTYQwCPxJPiWtaKVZQpoL7NUJ9nga62
gFcBHRJrggUGFWPl23wTYUJ0Qm9nAprLMoyF+zIm4y6VzxnczpgV7pnt0ZuSHy8XsLS5sw5siB9T
+WOEzWo0P1MUSsEvl5aZi0PRALhCzLMhYg97jzLCc8e4d9I5FFh2btxpMr5r1sZYyAv/Jpc/2xnz
yq9xMw+a/K5FlQK+0AFTtutvQUlvHXAPTpRcPfLkqCWQkFUgUA77JZZY7fwek0RStm9en71wxG3L
Xm9rEjpzWN58XeOxqFkcS/LeS28kqrisp2sm/13yFRjmZqonAcKTp8QAb6y7D0P8Hg09zQzyL0HF
I1SPD69KLPYZwep3NwIPUYkFnA/s4MmDm/WPxf8WDRhUZzB0WblLjHFvhhKPAO0zo1yQScZ6iLyv
dKi/y9p4lebUbYfeeV9WJMIjCU/+0kmaTxIYLoz1ve8kJ9F76lhjhmqy6aV3X9roQ0CRWEXkls26
+zCXBs4RrluIc+xJ1wuCpc3fqMWlJCCmdjNcmIOEEP3N7GCzG1zY8lPFXktUZhRYU0lwuLuRjzGx
+OkcD2RYaVbhguYHD6imxtluLRp6pP/UQhHy7IQllSRUattvbRreJo17h1NgVyQ5ptv8Vi3rszaC
C+8wc1PY7LGjHAmNEUJqEnX0e+q/2xr7quK9siwEa3aesnn8pALwYC+GnkwCYjC6erEKZQvQA+cP
sc1lNSTJsFcaKhKoz2zur7Vy8dKMTEYrHO+bsozwXzY5Y6O8L7/7xrceXJ+nQ2Q5BfHCuL2IUOfc
3niamT6vitCBGu4HLx33pGpGnl/gpXA2SMBgNpdDxQlrm+8R1TP0kfbGtM2sEGgecHOKAbHvl07/
BobnAs37ZM0hLNFm30/ASLQ8Yd/iiuZ1KG7ZSNMfKWoEYWRHXjkseP2Ux9kH9DQw83Fb7PKEfTCP
DO7P9cOfyNznQCA2krDM2mFuvK9CdW3a5d4e4U3gJ/4a9uQFqOji3tKt47L8E5kj/REIgKw9Pfg7
fjYEk3W/dzu8gVbuPOhP5l0HIZsKGUz2UZiciP68UGOwovDvpQzpoqINADfGP9PAPx/X6ZVzhcCi
dWkcoNuAQiwGFA7uSl7KlB+gPXsdFrzZYWLAA7VXibF2SJZTrTN+MZH/dVxqEwMQGDTfld3aW07H
Etfiioqafz2ffqmQ6XxjiUuZOLD9rTHWbBR6N4YDdiLtoJ9E7xAIjPWYJyzo5itA8wcBdConzJk9
EL2G/aBP3TOFB/vUji6hCJ5Qdp55aCKdeVa56dPwGo7OzqvbjznhJ6anDivMUG5rdoxSFMmWSPMf
GCIX5hWbmV9hQ9UJ+s4pG1u0T+tscpWGPvQpU64duTgPPiV8tIehhRElogcCp20RX51Bf/izoE2p
kywhCgOTHNe6gbSY9EwPFtSLGuEPsKuNJkUEY9uG69bzXyxgyE1Cj6bvt+G2ZNeA4+FzolcjLU4m
wvQUvizfBEj+xdE0/JmkOPM0ZylmEA242o5HXovgAEpvb+n+EejxkvPlFw2FSbilN6E3vMSd8Qxa
Jt7YwQS3YeAea4TWKrcB4xnkOv0Sf36h0FfY80KgzjySSdwXKGh+QOtEgyGDhiJw8wkx2nU72yTi
9WvvoqIWbD5aA9HynSeVMmcCOsgnu9RA5kJeHVXzWlVgW+fQePVqDGUKp4QOB+pYUv0ndpj0C9Pf
0qNHdYoDsTbI6yvKKGjRCUNtHcR72zAfVAS+RQv3iuNuH1WYg3OzXkOx7JhE9VeJjd0RPIjqZtiN
oL6kYXza/YT1vHP3GUdoxNum0egYlsRTXYeEONr0LtBicna4hLZ32jf3KKgUj5ZvjI4Odl/88bz+
7PIO16a/XPXYAni/y7Vq3RTfo31m1eZ0/RX3HDfHepiH+uo1g7XVNSn31jIblEE5bb3Fa+j54ac2
pttUeIyl5n+VxYNwnOf8VuMatLkfpqQiaT28U9sOy6Qh3MXxUTnJD80K7XeP2/scltNXQ7nqHYXd
JTVp3iynuyd545xsupa+8ngIXq3CBtPkh1g3Q3w7gML5jgIuSLYVQQMIcOf2XofXMboHE9junsmc
ZxN8MbAGMVw2+xiDqu89TyGVXDNBnq3r9eaqpnwMejIv8ggKeHNVuVPvmLiUANz5OyhlPWV2AsrJ
pnxS1nww53NmAqKucaqt/IhUU24zDi0I23jeQrzj+oZ4XFv4AkEkLqcH0zwMMYB3tNWtg3kAjezl
wDWEddOMybYBvxE6O9cYarY8CKMVTaiMNpxC7uzU/w/LpbsObVkwEpgu6BNv4SzoM5oLviNFJgRy
xGdJeqDp5HsDAiEO2x6Hef43iIdfNqToriLr2an9d6pgn9GhD45jyd3sA8fWkXyJAhM0gLmpffnI
ILMw0jjYtQ+uFPfuhKmwCwNjlVFqtAcBb1wLqx/JYeG5NgkFsDp1Hd9RN/pNMxb4JBg2WCDxqWFB
IvbD/cyPXfp46BPcWmulvG/886+eah/55Hws4m9IQ2MOJZ5oNgzPJE+vOeJ5Hc+nmK9NyeFVx1qs
IIFQxiLihT9h3id7QX/53UeR+iFiG1aqbuDAS9BFZZrswQ6hwhdwEjRZGg8jfFHGJxlI7uLRG5qC
Qy52EttOeC4MpeLZmhQwCgM+RSd6BhyAl/jF5i9wxwuYViOj6ZJPaxMdgtE+Vm3Ms8GbtqKziy2a
9yM26wd+ZO/o6wHYSw22BAgKv6P4TzwH34WvvmsPt3hdX4equNujvoQODj9bZ4dwNl9cz+p/ZGy/
QtLbLj5S5VXdEaWQV4F30/n0PDS02ZrU28nJ+G2CVj986YWbwUhvVdo83MwFuW/waqJ9JTEeSSaG
VcwM1k8z3p+0We5nsP+2MdxSJapDazHmiv//F000dqowaY5s3TwJ4oOjY6zJPQYtObflJq+95DD2
C4w7Y05aheOWKgfEo75lQDoSf6IruO/f3ShuASS6YNeLd3PwPzBibacyeCtrLIPs6++OzO/YAE5t
FB77ZLziWz9Ps39jUvAjSz4cvbZ3cz59YGz5FcgbO6bzN0S9DdFuxawqgYaDKc9LzW0K4na21Sni
VdvirY0LLjEo4ox117Yvoa7xKo3pdlGLtGFK87VpuW/VlKP686ZIlb/0Xe+J4RebyUnoP6PnyFIh
/jHBLCac3VdCjP+5kru8DNasuJObYcKHQnc3EoensAEtcGSchQofgRwQzFadNmUSb3/S8nQSI9Pt
2Ut3fsRb2u+vaHRXP42OnjXzvMcAHPYT9DGbNqhQ/0WVgbQQv9h2esZY8h0RXdqUTfFZj/CfeAXk
eQkLxaqZ5klwtRwRYDD+EyX9Vys/c6b1KPDuVwqsvJO74hBOHQUJc6cOnb002jsm1BsKpDBfZQWC
gka7z3xmTWVp7CzyFzvGkRiLuMLeSqMQAE4CyHROsOhSUky4H5gFx4OowcQWFk/lmh97gW3o6Pz/
mZq4HgM4xlefVgoANwQ5hyPDH/oHNrD8xpQ9JDLV5M3OdcL2oFM3IQsFg289BLH4bVRJdKyPDOfO
6V58FkXqYr7AFddTSo6ZZgE0lSU1yImt2vWY+vaOcCQgVWpcRn4vHAvVbMOcD4J+jScb16RM0bcU
XG7HdPtsHeFy2aa+iG5RO5oof531XMeNsY/6GKa4M7pHpQHI5xP3w0h77mkIOhxDpcguAv7Pge1G
bgPHx+uk53KPtyPfYmRVl7kwYJTYksvSsEwiDED9tL26u7mIALDbTdNu+MdX1Pd6JBiVFZ+pyhk2
dHggT7SjIvQRlZ9VV7P3gdzmLt0bJ5VMlC13tGksVc171YTgnl0P0JDT5w4zy1nvDYdxLwBzHIdM
pndREc33suOT1xshjlBfGY9Osich3TSsJ7Pb+rDUtnnNZEybaOhMIaKtJTXFnJKNWg6gRcwkc4iX
2TWolyZ5Gmr91wJbwOpKnIMTGoG9aSFcvjgLQaGGerAyUO62/ZTpc2Vb3iU3BowXmVc8jXOxbOM2
okY0exWQc1CrK54pyefotN6evabbT4k/b3ssm7DzmfSZCWep2wTZPhT+P8V5tCR2Cz6WLmwO/OAT
/JDox2Y2saoaeRGBBIDGLItPU8kQYgy26TLu6nwewOqYo5gZbHcQJK+51/7peBHhCfD/k2EFf9Vp
Do7vfHVDcuqG9BRLms0RRXcSHc3PG6icUXvHNbFVAy5d+BXUPZpEagIr/sybzl4VQbv1QDSmhnW3
+/rvbDVknEk0rIYlnFgFS0gG4h7LmMwIYD8h1DkFm4N9N6arvf+SeIWXQNemiWf7JLTLna7v36a+
H3Eg01ZjRJfSXTpuKkZd/CywrG6yiVT/Esgo4fbivj/BF980yv4Y62Q9mPNLbJUQB6K9RaFF3TOt
Vc0rdOd/vcIbFdU8QbvlVpKHF2fyLyldoWZlXIdkkRHzizSDY1uVv1E71Hgn89MUJ/cxQRVtnGdY
TU9Db3618/jca4d4P4/SlGKlLnaGlWqNnyWY4k7xi4UaFMnyKZ3tJ7dSeGXSr45kXmd4e7utbxaa
XQ12hq6o6DJBXOJsJC4YV+s6qh/KkbdKm2TXrfSzTRkcAYCCYXhBC3wVcIHdwXJXVhbtZzWchhSG
gJhLhotGcwwb+WwV1s6d0+vyv1XMe9ICfZ8OIUrSdA09ilNwV/9mfbsL3eHJF+LqVA3LoPqqF8ZJ
l4/vXq4vpd/6S/2RALJe+HumIWhiHRnJfj7hczthKmHYrL9JiuyKLD9isbnVjthL7MY7X+aMn/Mn
bN1PFvKWg6kIrxj8nDJMHnbs3Nt6vpv/D74MN8o7m3Ob9D4PXePCdZRscY0O93+WR1xjI2qw8duZ
8zorej/44DF7ooeQmRN+uqDuXsIpdb8RX5hFRWl2HfBpeT1Yt6B2vszSPFrFBB7K5LayIiHlvTrE
cvjiIGzPuXNrGc/ROBLCeUs498yi/P+PtscwaFsZsBGYUQNFlFHMHScfJiZj7gykoIPbJrl2c7Xu
mLsimZsZo9jQ9h8WChpFrfSMuwmd4TBglVEQISVU6+QjdheDK0pIaw+Gy/6M7wABqBu+IZm8gMqk
1dsJ2I4XI0sl5M7k/gElfjPEVIP5Wf6pS3dteXqfQRRZ6Fke2VtV/Q745WA+Q8wNu/WiNKetZ120
JaD605W7CAtNKNK1sqdx342gKQjBxiib2p62BVTKhnsN4U0qNZBygZBDfT0xYvjyRwNOFUnkKt1y
wOwSCfw6wE4TyJNJZztz9VNnUD4y2XLVI/JkjL7OdWhuGx19UCe9nsAccCZwJPS8+sylVfytr2aP
0DazWVOl/0ZWc8BG3JlgyLIcaaaUr7kJnjafisMSh8hHB+t+tPSe1DGchoFmoFxzfeAWxUPAWG6b
oviy8uSuGBUTwGR6pTAWNiljssDNr2VENmjuThq+DbfqGWhuBlFD2oSMgurSEJuZx/iPKvPzopHM
k3UlLPL4/yAZXO5Wtu6T8OnjDoml+LqJ95iud3PA2VmjajbWvBEBXu8u5uWPNKQqEAcAY9aBSTjB
toIXP5u2qpqfmlzD4cxGaIiLSXm+lTLc4Cr8nvG+yIysek5gQHNRyPL3Qmen5euKggj8zzvi9ZUj
ZONl6VuAWT8cIXfZHrc4UP78/4nibiDse5ovhb8o/Z6/9/LuluriFloeb17AEUZyFOXyWp22nGjb
2ibOimD1fy6NmW464XJTpzsXg08gLqnZQd8xwpTCjmaTEIWopU9PLrPfJIo31hxgjPQOYeoeFE+l
ECs4/a6LH915eFqc6tR7VMrcESjC7WpJYhF296gsqusT89xSIDp30TELLGZudBkCXh6e8LTAisi8
tZ3zSoz86SNJRmRe5Z1dHGCrqbLfC3I/qyknNimntUl8e1mh5A3WPV//ALJQlCRtWNnBMG+z8L3k
oNOW2lp8bHnoYgjO3zObOGmKG8ZsMojx3t4xPfvgdREYQLvBlEDwJeL6JSp5BAp1jwDBDq33pXED
8b59pSBqqbxnS6ZEfnQ+QBg/OXn1FwoewWKW+/JRyS2H5DoN2QE5G1qYdF7OTyJe9jFv3uWNkf8l
1Wbw15IDS2J8sBXCvDPSLAm3M+X2IO1N3SH70V+CNJP7fxvRMmWP/xU0SqLiOWvy+MdcgPplth+s
zAqEbaXQZj356O322WzkuSFziGyCt71JmeDPF7+p7F3Momi68hXJbGf73JTmknCHjV0IINp66OIP
zyaN5Wp1wjEFhhsnBQ+NilfE8BbYvFW5L9psPcBYuubIJG4nhuIDEwQAr4QS5CFIfkY3Zjl19Jwx
kGRzx6lfZ/ELjIRDTrUrcDHvLYjqi0mZSOrmDpT47sftNWFmqO5baYZ8l2Pxr/UnRf/OEG0KmZIO
J5i+G/zhURcoLFyPliOWT3H9A33vYuXTWyqcu6eQbdGDM5jn/MyVWb75XXAZ5vyrV2JcLRngMYxo
CbGffASqzjOf29ahU953jlVXLFSmkd527GSGvgOyeS6b9m+JMGpweq4oq34pl+JJw7vlibsvZ07S
KrMequ6e/Cr6HNFgDw62+TsKhcLjC13Tl0TIXWTPkR0vrxk45NPNGGa8GoErUZNxghXlT+gm+6xm
0Aj9FjM4+UkU4bIwj34NTN0r/LcO0/bKcZdupFZUD8uLg1tokJHk1T9edcUDqsvVxsJANGB7YcUV
XCvdYMMlYs3A+lDaIU4ULB0aCQMYRjzaB3e5Bg5NEeK2dJmx0cZ0QRu39tkQRc/Mfmau+55Kn0BV
KdRkwEuFK6dPHrY0dkRdOLxYg4UMq3NoJ1WVQO+Aw8vM1RhoElTtVTTzV+3gWB3HVEIZ4AyjkurI
ogBiVH1yybeYfljGbhzQYA0mbJ6f7v/H0nksx40sUfSLEAFvtu29YZNsUhsERUrw3uPr30nNW2lG
IrthqrLSXBM602dXlcBgh+GV+cab4oQB0i+oofaUe+XgUC4GCjgg+5LimLpQ2vy3bjqrXjVoQjTX
3ouYpMKxMCiraeNcorI6lw1OCXZ38WiuLEgDd3rX30HgFssOCoNTD/mqBlJBSvKTNHBWyfBAQr20
WXZQkPqHXhTaj9ZUeNSZPhkvM5iCI9CtSdSmzLcyQCG8pv+y67jXP2ZhMdbqYo9RO2hK8P4WoCvq
zBj16MzawlbPf7lYIjztjIyF1jzsrWeR9RBpmpBGZorVKcQb+6cKgpccrQEkJ3/bKIFlNpPeaLwB
MBJFqfGMP+g79N4XTEdfahQCAh+3Qa1wr3ajaXgCdJT1iLle6U1qt27CiSgqBN0GBrcaepedNQHb
4MPA5u+7Wdlh0UkLD5/tKm42Wo3avwGqBqwGUy6voD/R7Nx5OFck4ApVFmVgT83KcBdfco6gvEet
wmj3JqlKo9ff0DIwtSl3gZKcBsp9CvyTKwoiBZiorCW/CTpUZQZAWKehShqmLeRKcITGneVr/osP
mYnaAm8fuzgW+uxspzLeuD2AvNQz4pWO92BYWoc2a8Jvc8ZPXp+qh47jdFRLO4R+ckvxsiqYsQKo
d4tvYsg7Ew/ARZoxH6caqM+Up/0G0WBfI1MqD1EzIbqUI5BYp/vC8jyIDHkJZrZWkncRnmAOBmKy
Z12ocYROCuQ1dIlBTZuIcpPoRT3eM+T/6CmujWn6NK3iRHjbefh/o8m1d+b41qfRJu66K8yplRPq
/QHZ7Ap1V/SDotRax/jNr1BFURa0JEKOe+YlVPU6JQdZxE4bGfda43RrAnpOcQpAm/EKM5jGDGB1
9+AwztF4HswieQ3zmNmV3X/PgHx29KOkY1xcVb/d6239EzTRw63ISoDFbFJA/gnf7Jn1vneyOwPd
/ZSBJhj6pPnl4qNH7ogq3cBot9dXMBqujSnWcBFdOfdUmPFHpxRna4h4nvbGT40PK2sek+j/+IR6
JA9WyTBezUDZIedwRJZu6zT9sRmTHc3e1zYAqYeaU4q2mihkD42ARiMS5oI4LW26In6jOofr5S7n
DHmOFvc7jaQ8K8V3gFla3yEW1J7moljXNg26pH7DVWWlxc5fzbCAfs8npYFrFSVM0+IkB4uBkQVs
RmxGcMvIQowxGk57Q2URmKse2HlhiP5ObsJ3hcoJQtb6U2ntIO6zGC4Bc1pA3BsoWF1hOJYOJlXV
LeIKdRt8rwNWdxxpqub1sHAQIp51ZGkjhFU9D414vxu+q6q8gpOyVzME5LoZtlg9kBJJa6uMg7Xt
ksMOA09FGbbIKz8FJzNOzaU022xZ2e16NMEEhTDEF8ao72rsNhIl2akzrcxKIAzzrtdhMFqiYRJU
8CZyBOdKxrlNpDDjMMxTxaIUzeyVq6IG5sGTYLK/nND8zhjnGUNwZJK21UQOPoUttYXBgXdDicAF
IsoYsEiEsGvAqmSeoGCaK+rYeKI5o7uOMSKEYbkwuh6fosj9C7SHHH0KYdZW86k3aMHWRsVcO9Vu
IzVTPDcDNFkkRRJL2YdOLQ/e+KhaVFg0bi/s1oOJkhGi8bGFaoE+kyz5H5M+XAwLjpFck82tziW8
/FBBP0m/sYq7BSAtxIwyD+Jm1iCHQPdc8evXGVPOrR74aOEEDXOqjMcWjH8rOI11bW3rDoc6KHoo
Ue/AFa9D1fsNh+hJ4AZH13NalgCiSheBj6B/Mxzt6tTjW8nkyhrHjyLh6Mq9pwvxDK34R1pTQw4m
OaxeQZlq4mp+CUekbKahBdYzV923igj2Z5YZ3iHt9WCjTd6XkzffBcg/CiJCWt8l+9ksjnj48DDi
DWxaeLDOVePOEn2+TUjnxYpKT7b/lruJmYbmzQyXPD+nVbgvnISjaA5ukVqPaNR3R3mVE2itfP5n
Ds7q1c9lNm89NqOnOtCEmheEA5lxKZtElWGZ4eNaF+xnX6yRFNVEcrV9olj/gaDYiTYQvhTZuAs6
61hjx6Rn0doylffAiLeyIQYPQA5RDzTC2c7nD1R+2UWdvvVGD7yLdplkbbHqUlBwLnlG1hTPUaqL
qnA5M3D+VKJ5xyAOZK27qlt0VB8VErBRBmjz7EL8HwoMHXLjF4JqR703b3m379g62R48J0AULGLr
aAlBf1lpj3HgUqO9LGJTA5ytTpeCEYb5Ny4fTRwdEzqgMXVogiSL65esKBBdfLdvIJ9h6SQfgG1h
MfLlXEMOCa6/RP5OgO0uGRn8SkbmzgXc/jIHRZbQdonYNHZLhGMGawFYIJUmzCV3LrPOGdJCw2s3
mpLtzWZal9VnAnB8AGDgaO+D/WzMb75PK8vNNNAa5lrZtnSrUXwACUPvxT7hQrA2Y8yDwULwGxaS
2k6MmgzdaceIlr2lgoHol5GaoW/34IJt/9IgNAGXpaQTaeEgiD2KHSy5HS4URl5H5db2P0HxTJDh
448CHR9+cR41QJDw4mwUdZ2XKf/h0lOAWsyuUbFxBYOztLRxMXOzE4WxS0e0yjed0/xBNl6H/5jv
NQhQssA7rACNIDiHUvU5+zyPtwbCyVGFf6Z1Cz1a99G3CXMMBhnBuuj2OXFMPlFRIGnV9lfg7zzo
r6O+jwKHiikEBEVhqz14CiOM8xAnrD45OySJ/HbAqs2I0PwDTxQVTdjtH0M+ruquxJn0z8y4xM2c
xYTUmj18esx4x4mA9N8LY9GombmVl9JxZLEkgdy+zGQllf2FTafLg8j2EoT4hYrcX0ENTF59EL/l
+vyHv9Ur/WIwDejMZDeDWdOFt4V9unsamh9RnbIRsrE4721qtAmtYdfASFJasdNBnowsJq98agDI
EPCU72E3sHozJLTBHyx6R1+MCToLE7M1phg8BTzDtm4xwXR4DON3mKOIm9sr1qDSv9QZrRNZgPjp
qJu4gCDSbiooGHiNrLhdXzdBPWa0kN8M680Cl2bXXy5KaxrpR698xAFDQn1XzW8D2pSg6PYhSiJt
gbiMfnKQLzZT0itM8f5/of24icPfrPqJAI3+heJ5otJCQ4CKyUY+As06w35nDCy/YXYGMwrQnRih
oFB54JpnJ341XX8H4wrxir2lRMcZT3USAjmPqtDYasB/+VKBrULxwSMDe6UgfPBldevSekJ0jVEs
v9s2YEnJv/UQZoFWrMz6K2ZWxJrm+uSt09aCrZvtNQIFs/dTDfsE57Gd4oyHvMJksaGkEFxOhwCO
Pv32bESFA0jw3g97qs2nXw2N8CR+8miTudlVWrzSukmuMBjVfaK9hKwNxy3XDEXWslXb3juY6TNu
LqxOrgJ1szMXINtNFu/wgsvTkb9g3L4s2V4j4cBVQ9p4rwUSsfxGhGpSPzzJdqlG3XXY2QsWFg9O
J9/NkQIoMOGYb5i1wIMup8Vsv4LB6WeMiB2E2UBlz+aGXZ4SLokNlfktX94L+Eg0NfjeMf9pUOgB
JYDArnpMUbWs9eaa8kAYFz95G2Bo1gbEMxZ59NWCRikcJL60q5c9uPYQSg4GpuvZ9vdOlDcXdGS2
zKmrBc+FUp3mXmtfizj5wlePsVJAhYmPxzs4tf0Ehk6iMYy+A/Un5/H8ORn2jkeZGOopl/oyozHt
o0luBP4HA5M66i4lGN5QmVdWZu15FzytKdIOAXBHn3gddemKFjB0+I7C+Z2bn3i0g/uBL81ipDhl
jLUBWr2a/HuNB2vfh7uAk0SlqTigazuN5IBsubz8RnJvgX/w2tM5QXhv0IdNhDVbnlWXnDvjU95C
32YHV8fmmcQtasJbWOAzlyvMarg5tTxKcG9rABTgodtKRWXX2CqWvjfH/BpMhgRGpWvfGf0DoYto
WEOWCpJ1ZxUrFgmyFWvd2mP7iBNH9sWb/ydt1u2HqHVAGKNxyC7qCfjhq65arzZ/w6U6pTjqZR/c
RMT18DNejZwpKFbHblA5so8j9VEIfHegJiow3HTaTYJOcTQm68h7BhHm0x1GRDPdDZAEWzrRNMt8
tC4RWg2QV5RUVvZDgZgQC7XSi1vvIhoKmEqOFZi4S7PdcOIkHihFGwigzvS23ZRMrkqOj7F/MA44
RU26UJonlkQSJ7K97VprhzTCCC89Cho1CNXc8MS66Mi/yoLBX36BvhE7dGXa7ykJfCvwYkidaVx8
K8x5ahrQjtZtWRvAd9zsMUEUIZCFobZFtW/l+w6pb7XCkmtlKN73HJj4V9GwyckOojTbaVV5lx8o
umpBxLXVZJsA4/avCUw2F5Ir5eOeSfKuqxHq1IqzSWXAyTlCX5ZzgivVKB5c9Dp6AVzjIzV0TBYS
e/6LLtMxSnNkCG1lQ6zOIu1N99unVahH5MpfCz15Tsb0wqPSfG051v6nbI1uIplmq41MuYK8unaa
/Yr20rItr13FlmJaK3kMTzZTwY7w28iwMMUid1Vjsvz2gT76haN9dqCgKIwhEUWt9D0NR1Rns2U6
iwf1H6yssMhj1qqcsEPYRRzQow3979K787qPT/10qHqk42ptU3V7tdTuskg61K1AUyKhx6ndLLBx
2fEI5IweqLSU8i47Z64+aDwhH4B+cg8GIU6snYZzUUFPMU30veLPKx32hdnhP+0SX6ZpOnRz/dcE
C70M6/obU69dnbovWmtd9GY6Bp6yQj8ds1VUUJyh+WIMdUnG8nfpI4hc4Gxa6eoNSb2eagKmElnp
iJ+6GcPM9qeBH0Hxq48mUFbWSdcxIsWB6aBMyYfqBXvVtw5Fr78ltn4NfcdaGAkSK2a2H+zpiN73
fm6LvZdFTzwTt3j47GD83yJkOnIv+aZjy7vSjI8sb44IhG9r398bRAB6ZtsQsY8FrKfl6CZXzcy4
KVrBlof0Sy5oOxZHYyLvZ03j70Fl55jmJuhnPDXCrWPOrGVf36CSt6q17uBUwYgeEgoXHIfpWGlU
T5hXDp4yLpyw/Mmc7Ggp9euYYQ3kmtXvgUcRR+raaPHWjpprVWW0G/qzOsb9UtHbLY3MvYprul1p
20DYkrB9XpIcXGI+ubs50x4pKs2SXA5g4Bj07KAwbw3Wb9bBqKVAtvPhYtVfCi7RkX5jb6v62Vff
auImW1bCcUjQglTe+kzN37XqQ2XXFCp94o3RVmcHEBEuTGA0iapnrQBPdiZVlpym6X/UZF5zCPYs
LZc4z8CD6PMGjGarYlZgftPDWeQAHnOaHFV7dv2fsH1y8nH+yY6ZGCSpyMC3yR1rUsZw4kAHOcT7
ZTCxF68/ZwxfCJwZqSkRmM4cs4FLZnyVqMakdQhj69okdzljWPBydChF92sOXxO+mE8lEstSC+me
glDazP1HkMxS5Uh3sOGoHIdPqDMMvRhKxt0y0OztgB2ANn5wofJ0CIWOg4I+qnmSWXPhSvva0OGp
QOkUHyaU7Bg0eIpEL/Dr5dwwx9f35Bi4FJDZq2p6tGpSyex9RFDGMMkdw/lsk1mMdBWIzoUOza1q
mMCoO4m2GI2ttPY9ByEzWT8E7crhMtmk8mQinJhplJ4Uhg68NzpSdJQ4Z0no+OSeE1WmHjPIf2UG
wavCSgEWQOJg6gf5/gHiYj8SWb1nTpmkG6Ak+Awuw2f4ozd3L2mRd3hns668YN7y/HKsNtq/WEsB
ApPyqnc/LJJ7P0PjBbMfSTPTBklvAmtm/5ZjjYKBxcOPAjVe5FkADYiHUvmrQL/xTjhCwUxD9eDk
vzrUG1EcouTz/d9nS94mvzcDmS5G8PCURrr9ztPkp730uwsBJ5F6dbwlRHSXcffNwjBiJpL6Pksw
qrWZMV5YAhDZZW9J9Nf1He39Iy+m1Z4yTKooIKuIU4s7cZHI65SPxEo2bnbTsr8emTmfGYaPmZk8
kIAFXTJ8XbWdzqrMULZlFbj9TDA59ZxbPkk45PNtF5/ZElTNlYq+kE4jMXxlm8QNsv6oAoOl3TG/
Wrmong6YgQ0JPOUcCgXaGT1Elfim0MXmGiUtpN25i9L2IFlplseXcYjXjv9TqIig4RwB1CkYynOH
nSxrYId75aVqRcIfL1ZwBhwVxfySxCw2+6mrAay6aVxJmDDgqsi4bBWG1o6b1GxmoGyALmoO4gMP
sPlIzesnF6lfkEBcojW1TqyrY3ufUhyOGfoFSijO4JAIXgfnyewJcYXsiY1kus0KY9m6/84/2Vcq
GryqqyxCB8RvPoGu5triKX6XiAH6fxk7v83OvVDkMr6Gu1JeY4JAJkudgDCmXwEq9nWQHRI5FOvs
idgPeDxmcazE+Ezp4bX62bP1TczdKpUPZ4aUafCXrHiv9YD1IU2hDXBOksXo76Lw9yDv2n0XS2dE
8lk7gbOUkjB083UedQsvseFsZQ+NLhu6NDfG64C5CE7Juqr+PQOPx+8jkqi5ZCH7mknAQgp+nWIG
Lsacmfeus+9yTGjteHbScAeI4BByJzQYJJ+1HAehEQbW5I5i2G2NRxNJThB5lzEGMR/pG1pgK4er
iqs9b5R9SNCSoprIIuHd7/2l/O9ATpNQUHjdYUR2lavgp9E1W8m3JaO9pPbgHiFe/1uHSOOtWq9c
R6QvEb0HCfwSdbuk2f8TE1Y3hfmt5c1y5hgL8RIgymTq/1eyLD0WFIvcq9U1YZk3LRt69FcVZa7J
n+zTEHlfHSBEwxSkN6yL10rLyOMpyA+VdK5nggR/xd6YSdg4y1FCABpL9trQCbSTduf3L1IDuOxE
JDhu5Ep8D++7iMARZg8JvjlrpNaeCbsrYvvIYk/UK7GHByULlZ+2DR2YhFBCPtvuj0VXRTavqmNw
hFVHEYn0waakxSUlp2TqNEflERIObf+HtTj1T6N/k5OtRiw8JIkmsPnw4bmgqGHuTKL+ry2Sfk4D
SYYowGsP6RRiTouax3sRDNBF0NBL67eZWVZLix0EsrQCNGpjOQNddDO4ZFm+sYy5AT1x6QQzrpo3
h3UCb2lc1zUI7yg6y1uqU2cnf6Z5skosmBsfGkRAaa7I++XEp0KjzVF/Idu89EpUB2l42EAku700
OVIinYpbgARBw9obhbEBJb8O+1+z7SC4Bt+LIoJjIepeUUMGCeLsxgF3bgRnYxp4cuaVHOogWKkU
UiQK7rbbblPehDwQbqQyPzsdugQx2ksuYfIh/yUVCvrkpLgXeSS+/TJySMuBwc3K0T2R4rIm/g3u
cmvJyrPzBzW+YZ9Hh3/q/jAl2mpFc9HIhJQklGXJGSurQS63Jjcf9Yg5aLzmPRFJlYFmGpu1JzGO
Wz4IzS7kbiVw0G0LAPobZ5PdxKaiQemg/ulP9waheu6D9VCEXzNaOoOprjROSlIBZijAwDcU6kmy
kctnBeZhejGtt8zxFrzHnDZdFQMclrOvTtbSoZH3J2tUTgJpstEI5CeliSeLmJUNyWRNs/HfiSRw
Xd6VTfnchcpReoVcikFJ2hfpin4UEwlyUmOpKwba+OwXzoJIx+bh6YXvfPT/E7DOy6UT1eAxZPHC
SNDBeu0iEJMOYGyyG8knqOJNPsZHYaaJn3IYMG0Am3OrC2SeiFR6mkOm+nZxNUs4pjlTXdQwJcnA
2mrHc7Mo7qhdWraNdJtKWmbd3uyJ28FWRBWQ+b95us3QDw4bqTVLC8dRaVDJwUqcPXHc0CRNGrxX
snVpg7/i0+VchaeyYLAOtQNpZJ6/nE+Gr02vEht5gXCItRUO03j3pManm5Lp2H6F33mWng19nEH2
5/lrg+YE8i4ewNN+rRr60gu6mzHoV7eBzS84a8vl1PCawkW4hXwcEkiB7cMi7iJYpKCu3BJ8VOsg
JeHCTrFSFJ38KHztKSmcNL8NXtIDpnTjx2Tb07ur9znmiE5xwU202dl1dSU5pAkUtfcuCwi9EelC
NW1QoF7HSXaeatoqQpZAXo+plPXI0mg/gNhZ9DmTGUngZEGNVnOYkXgkktiz8mlTBTd6+5aUDg9C
TOP0bUl3qK8zMh9AcNEw0cBA3NLXh5Vj4rWGy1QR0BgM55dUzeEsoP9jBe1NGvMD8wNtVLYEt1uH
DJndN2fZbVI4gr//q1GEyJDxv5+fDlqcXFVleIXAhIBRV797nvfZuzCabLr8Yf0thZai+Uc7jg4A
82kkGNuxTU5B5bzl6GIsVeuiNtoJpfz9SFdztDFgGKu9RdMB7OElcIrP0hyeXhMegrhfSeovRUtK
ouU6za2e0ENoR+WA0MRW/nIqNdyCbO0RRjSDaru5hcxeJBqRDh9twrON3fYLw+e7otJjISwAxUNY
NSwqoCtjvNBU5CuSpM6WU4pIPHQYqIBhhDgxlQ3fYCOaNoOuxa1nO7qMAfNhRCs+sF6Hqrq2Hua1
c3pHdu0gr7UYZrClpqgM9udSyy6MbS54cmMj1O+Nfoy2fqDCgqhIZi1T2JBWbJ45gsZVa9f6Pcmy
a180CFJkFM1T0rv3RNHK7wANbFj2Cl1OenJIHyYUsiHd9hQpNxS+UZVKNWU9hIhYKWkBedB8b6L4
MZB7qACooMrA34xGTDZpUkBmuGQNiZs0Hcc6B/RAs2WigGtdfVemuHMmvEk5KwtHB6fkly//yjRt
lLWy9BukncixXuTQ63qPJllPhQM2Azr1MCHcauaBxjKbmnWRQGupKCZ1W53XOBjdDaV/4pMKfjpF
MU4jEUNPCUp7nZ24uH43tCYdjwA8R1fhKpymiNAE8NYVEHta6q2RqkZMiuo0nn6bAPcZlWHEhVTG
vTWD6DFBiplK5dRkoAo1Grc3w/PXnlJspy60byXjyqWaVRYodNvDWMhlyIhJYz/guV4M9swQRr2o
bv/SD92bjPP73Lp3DYTqEU1gklpmeNjNIJn7qPVOyCfdjHWRjjKm77I8SFYGo/3xIj2DigC+3Xii
0EYQxcManUuJmZ2LEHKTrTywaz60IDmUpN045PeBKjuaBhxohSjfvRZk3WjxQpcBjtmDozBIhfXu
g0415z4Puv+KAMIyz4aKygwjh4FtPPkBTa+31HSRhRcb4uasGoUmLijRNfkbsV7T0B0VQzYDwa5i
LWc0+Q3JyDokNexhy5AQmbEMfGC5ggaaG6wjCMh1PoI711e6Vb5R1OcValCjqryr3bgqvG+5MDV4
L8n6OEmH8FW6AQiJYEbR/Omp4/LcgnQWYscHlmlqYlaIsS84QPF+BmnS4NIIARPkaIv3HSlw6t46
YD8I1lLAFQs1tFlFG0bN4J+Q6EQJMpmzl1yk5HPOEPlol2XZYorDbcoICArQoWIe5TdPB8URkwJZ
Go3SE+MnJE8ymRXIF2Ayfhp5GSXCCfLP5CHk2G33VvAMHbSa0j6EfBNijdEsq3yik8Br8PFnox9X
cMsh3bcmJiPNfwb/riMTUDHVXdZU85yBiRDPQAbJrNgmW60T5YVEwFYVFO/uE1TeOi6xMaxxRPMW
Fu0fEpTefsonkzv0gEcx0+J0xdalAAhGKSV/Sne+xFNRhruksCF2CWP4SkNSIc2Sfwy6VzlQZOmp
LT5wr2QPcm7HcibD9utV+G95sst8cPiOtqNhcLBQj3Hs9gg29p3DfayCMx/aMouTtZG40waNQmb0
OLnH0ztCwyu+UG7KzpBVIROV8insMjJ86Uc8hLM9+rfBGr8CCzAs4lERC62xpi1Tx8RUb6bKOelU
GxNsNnpJ244DOqVHwWeMdDCMFvZCRvPNE2Xu8Q8Oxp9pqZ27OnlTvP6dSmhM8crBGI+1zGd6cEM7
NDPopNPv7NbcBa8bvOISpcN3naUtZYJcshr3W/AnIAc5cnunxYKcGqx9OqjqB5yoJcoVkEuePgMN
knfZstJ4ztPx3wKgOeIBJuDR0jQ3++JN0p3M+RhV/wzR5ZQW5R5NkJU8f0tp1lmCOD0Pkk7KWp6U
V+b7AI6m1GUNJMkMypbVo0evwNd+QLhdeMVfGzXARWul15nk3GZiatHCRIJCQ5A+mQEEh6+wiMCl
uP0vEjb5rgihvmWBmYHJlzgIEUhlwJYNWKRV5ezgUe5kAhFwzNWwdf0OtCNET0kBCqREYF0tVSIv
FoX2SrTjc0+BNZCf6uzQe8UJiPVlDJN/9SSgiXXDEq1pdgbOCawAqe1IX6wG9zrx+mSbyXqTEVvE
+SyTUAlAFXrNXddgOU/jz6rMravDf02778QZH/JEJGRJpFOB12jkybTJEs3Zks7Lr/dlc2j89kRj
SfakXSZsaHMjw+6yfDKm8Jz8re5RborDh5PPgETwEK/7Rj5HFkoT/a5H5UzEnMuJnXJPnIbuMh3Z
dO0UPDcmvbzZgD5BSb8iYIHyr4oeX5lRe3YGTAlZZgeTZpog3Pac/6CZwPn13rN+fZplMpxLNMQE
8DiG25JvVP5R8urUHdBVoaMWG1AP0DphXOERdQiatY8AcAjNvMmc68ThHFXIBeTVIUUR0NZSWlrw
jsmOZDOw8SibCLq4MZHx0Q4KneYBMlnEwNGGmBag3+gs/8x4l9vFAWkJ8P3wgAhPherv2RjygNEs
wp4YReOyjHYxgncZkbownN2gWb/zFLnciugE05rwGddgt2b7p6owBejDLU2sjcsOn4oCMb/6Eev2
Gp13gD1eZa3xCGd8b/yqQgsvCmVXuvUvxa4f2oBUFxincrLeFX3+KzI8oda/O0O41ohdcanfK4zf
UaDAWSOcEkR0jW5v+fhJVytpp+Z2t5lSFehuCXMthWWjFRs1Ue+aOVNoWCcGLbigl/uUAK2TajVG
9EG55PjqWlG1XVy1yJxJoJmCrZy5cGW2FTJ4BPSd05vfoUqlwSosiA6M5/4dbwLQGhvF3Lg843UZ
enuXnezF0QjODXEvzuBI/C5dezOY1UGxUUeWMkYCpUyl5WiWrVCRVjXFgBGLsasmsPoDH5zbvxyR
/hq9+EdWTtGjJjMUlYOF5bBwB+sBzCBSYuPeBL/o2K4bNFBoK+wMBP9OkT98dm5+8gOQ5RWqNU3d
nbPGXcpLavJ4R0CRbESaMpi7bVg3GF1KUKAoDCBZ2al5xCdjK+drgVkp4HXlSytzerJ5SXvYA/Gm
0dFT6AQ3XvJm53CDOXSkYmUdgalBIByckeGu1ADkKP9dm9WmYYvR1YQoFy3lzERP7VNm6pJiysBC
9m5POwLliU3Of5fed2zqCCLhs9jfpY3HS7ccH3s+Jqgs1sgyrnITbXx2UDgtK+OilBcz4eNBGtBb
iEO9XY22dY+UHPnQ4q4xtbC1flwN0igHe0jL0AcOJneq6f0xm+C+6cZedcgUTaQwY5eBvMGBOEA1
5EkAIWY/msGvqMcpcjKMDYE/mnJgFR9yWVMCi4UCIWlVoC+lQJpy6rQWDTFEihc1fW2JHrQTJYeW
cObzJny7wqeDuGjNJ8YuE81nyVWsjqkwDRkxl3Cjr75HYTH3E5RXVO/V1kEaBLm7KbvuL8arCOvW
OPlqNnhj7Aky6LpoOpV0Yhnmr3vVWZesxaSIKKchB/4ai9h86UC3tPSUoPsCpZ6xe0I1kJeXxkzv
cZQMg+lgxlwv8ium2p0nnQOoxA9lmwt6teg0YRwHOM/5zUdSYgBtOdo2TJqLA5BnBLHhNNMpxdVx
JiPnBD8MVgqFxmb6aUcmFDWwjERDPAQ2HHX2wYjSn9z1ujUK+i3SEbAtG4AgXmdu7S7KHqHqoHwL
FjxlHnzUJ0UDAQL+UOkeSBst1R7qSdshcF5H7U/FscP58KKa6Z8qGcEF44TQGFBqjfJRG+ZTydKL
r1o8KKDmeD5r3Qb+acLryaO72TS7rsEayaufRoQ5SF0bGLjN6spG/xGpYYxwfDMAgaF5VwNZdDlS
awqObZV37c0k3k2+lSxn5KEX1Yg1I2y+IujxL/WuGrWLyiFuCjZDL7yzzrq2ieOW2R8iD8KQq79a
eXmia8UJ4tOqVONBIyzP9iItvX5VGMCGlbnZ51rzgfD5Xk5yQ+2vJCnHwB639JCWjZnd/4F7kbed
A/vIyBuRsZkUu+tWxD38tzow2hMuH6ax7Y2MCIv2Coux618UrfvMYTZaA93mLNq45M0YTB1ZrRvN
YXaJuJPv5Tur6z7BE8I2mY+9G/01Q9qFcJrYPfScuYrCFK+IKSYNa/VfQJyBI4DktwZgB7JeCtWl
F1J94sIAwTAHvRf/KYrhYZDWwGNZyRsIUXs2xuCrygDgWtU9Dk0QVsOznzwHNBwsU51Lci0WQahB
GGSe1pfBDI0Hw1iYw5DTT3PjfE2OfuyS9JboPD16HQvyiJ/Og4CVlg9kiT+lBKhjjQpqRkmRvR+J
/4zjHGRzevhjmn7+TsaE2BN1f4zpQo+NQJmM/5a+lpoPlt26UPxHYIQ3A3+iqkb1XCZbLV7d+NDs
M747IGMIeuM7GYEoZzUhElFjZnf1qrNwXKskYU71nWcWiMLU81Kths1Mtuunw3pUyy3If+TGGGTM
YFPgbT+lZAljSlEr2gUQrWwWksu2qhVKvXx+cytnhZ6mv4jc9DsGT+OX/k+OTFiBlK1GRjv29WtV
BTcFyW6a6eQ7xJ72XzIzk1JY4bsVAf1Rx5tTRmT5m6YZaB23a3jo94yWv47ZfY1Du9+saPLBI6fD
Uq91G+Z0+gdtcsx/1FXiISKT5HQNmn7hA2lEhYw3ihCOAt5aABDwaxDbi5e69pH31clklOO0Knhk
bzoPYw6dStu3kYMoRFgg8lgYF70a/rD4ePOIpjkT5D76GsE6TMKbw5CyqyqmLIALqGbQf/cXttIz
7KH2Qed8rfKKzd74CwSbHWzCeJkY/xW2sS1sPC8j3kwwCOHKRcrFQ0BjivxPLVGgRuifTjXskFte
orJwq+Bx2D2KGJ5PZtkBXm1Ia2u3o+8aWhQA08eMmVPvdN62kqkXTQL0+v9Q4kYIE1dPmsUrH6Mh
HrvfT6tmpJ1E+m9zZOrANmxnJ4rXjMTQWLMBmTRHH8GK2nYXFdWWb20HZikZOGL5Xu4X5+iVptqL
sfslDmZLU62fgY01ogf6SH7W8S8R28hQ2ys5AKTh48jfVhxj6KSuujpEmaZCq9nNYPEDEU7d3Wj6
68B508aR5mD3k1Gi+5X6ksb2Sx/QrsR1NKyMdVXrqNUFXx5qMFg2+Iuyo21CG52Wb9wjUYPO/nLC
utBx0IIJzIUJuSPiMItgWSaGhXMJ5XFhoyM8YaySJOtwQuu8oLPOmqQ4q+kC+EOCWTGtaaqgmgq2
rk9J1247xfrAhhKgxoEnqYzmX3jMYI77Uxx020apD4ND/19mQBw6gCj4Q4oR/uhp15MDuYaLIoS7
RHsFycAA3ah5PQtI2IpXSMEhbZSsPMTjJE8hPlY0CpAbJaviJONBctQgg4NFFElVWOYdXTkkFShO
dOZAsk17zOwlOSiaCB2ytHPOSdnTKHfRQrLyE0QLHqT2WraoLFJKmDp5rv+jIRysxNZHSQKuAkrK
zaElmE8bfRqPtLc3th3jytmg5UDuPQ43r2xubs3guvbdlcb52yKcj/SJdtVEhqQbGzrR6dpgYlfS
Ckmz9tQi+9kqlLT1VO0rr9kNLlp0g0brD1Aqk3mu2f2JgHdpanTnUclEISunz7lXdg06ohy7/+Po
PJYjx4Eg+kWIIOhAXts7Sa2W14UxcvQetF+/j3taNzujbhJAoSrz5bT2SYVNkubqYVtf8cURefAx
M1moP/h2wgRWtYX3C9EnFR6T2p3NWcdXRxH7XHLRHUdIFYVRZ+taEXRQ5y/mFF+WLQqf7i1mjwsS
d5XO4WU5DLzRvthZdEps64R+bJ81VrrviVjohIdbkYWmR/8w0T4D2XmwugwNFkdqsujkDG/kjORC
0qhHjSgAnNdVoiJzxHhLmKynnfx22nnrt8O94nDWHqVhXB8DugphkzBX5yLldZeJL8YNG6gXmI2T
WF8CF10E+lkJlCah+hm7civGIWfBoxGtj3D2MbAAiOmOahwAllG5Ft3ZcYJNnxGK14VEyshTbZuv
nKbvPieu57mXtlPHWj1FJpihjDYFSqWTl3CKVhHlZmC8WyauLD+78JD3rklyAN6wTT01dwb3Wi0d
5mYDWVnI/mky8XWydyZoQ1jUceF/jjR1eE0HKS8GX7rOAYVREUC8W9MW+JdX9Wopt5ciwujk0cK0
BYaKE0Z8jR0yFcw7RHugOovGFdqDEzkL+2lB5oav7Tjt+xlzRcVCNfr8rYW5i39ik/Fe9SjGtMQT
wFSz0+0uJ/pM1e1HVcJYMhHnICTnqeVyC6d/acx958Bi277/N2efFn7ZZRdwgv4jna3H0LPeQ508
s3AkV4bCIfB1qrIXvKPJxq3ebJebnmmbz3ju1raMdwMVB8+BVgBAFlqbdN5UmJ77CawUlDIsDCoY
33hovO6wN7YGn2K5F/hcH/DmnvkFNO4ctuaAjmgRuFujseAT2HdFOD1K+ibXkg82TR46LPWeltO5
7KruO6qRHJC6trfpVi4tFmE5MWUxkHiOws3sRuXF52q/zgecH+4r/BbKKlS5hnyvDNHgYQE7w5Rg
ufAIp3wSVNfM7sPqq9dTsXMtB9SJKojDFNMTDh5OtvFLdrIkZzH9rJGARogDOi6HTf+zLCuQ/buU
/Q5p/2T77kLM+qjT+lCzf3T20l8w8/FGqB5Rz5VemLe8Yfbc/YpBbjxL7e1anRu2kJwFvsqROBDq
wZ5n6lL/X9iSjIfbf3Qf0lr8EpPzZaniXzJk3yPXPrOx1yn6mdmiQ+JnEBR5hKqD+xAKECI0/bhM
jYGiZ5fZ1GjRdMyp5G6V1U63pje3apD2bgqTBwGJCvLyiOPY3Pq9dVkC0lP1RfbhPxMQ5ibj9r0h
Ftw4kLKnD72HScRE7f/ZxzL+NO0uOc5zImBEuowaFJHfvG+DmB9SmxNX/y/WRcLg4ZLyBrSE4UxQ
YgiJDCnZALGiGxbWV0LyssPevbz7RhoeQVbSFyak1VR3oYv7LrgGArwlGJXSbz6qEbJ67Rb9dgwe
IfYh1WbYASPzDSj2t9HW50JV57oeHkePgkZyS99i1f62IX43I7MxaQ18FHAAQiA69Wxn2JHP9BUj
p4ZMfIl6P3qg6trjq/p2GifZd10BZoDOdaC6Yg3D+oyx6Ahojh4Dr0KLSHUXimLLtjPSI2uOZNCQ
JKU93lnwCSuN2NFE0xSOGWecvAxTdiSQ7NEcOJ6coVHUL/YCTWUJLxWPsj0ocqK4T/qOVIos+6wV
UG9jvnUakkKh6DB0RVIRhjfej5V3qmazZ1BlWOvMKZ5THx6ii530VuecyEbrPo8YUTJTPxWO8xX3
Vb8LgoBZQgy3Wt+W7xznx5J52XTEQIl30vYofgJg8CTIED9jFAjCTepm7Oth2MiNaFu1cbOCsxpq
LqQPdNdsYI2lP0e3QpLAnusOyI49pgwZpl9d1LscLxoSEaAXRvXVuDV4a1bqWGfo+yvY5zTLPgt7
vKbgaaOB8V/bs9ADvRwcsdjPtKvuHRj4qMCx+rL+zHFEJD8NdNX8l8Dzx3UQeSBuGuEfQ9Dp27of
YiA5tI8mv7uajneas/RO2h0NSLiaMaNiTFX+dvAASgOzqKZL1bF9gkF/ERGL1SBvd9SYJLRDXobn
vVfZ/Bhn8Wbs0g9VJjdzQEVc1L+hpzdVXl4KG+bdNLoHnkFCSx/8KWT4M+zMTTou9ZcJYxOPF1O+
aCVVH736U8KPGDLr4OmVNbfEcudCj0dxhGIlAGLFLTx8NVS35xxA+p1cnNrdJRjxHBrp3TidvNSn
uzGf3CbfG1b6mQ1g9w0nO2Bu3cKI2JWJ8watnYn6nD2nRUGyWvEIW38/x96/wNCHuZy+QyFPuZNu
q1HigUKsZ3sv8YR9h3KproxyPXhhuwum4mlWtNKcOvzNYgW7UUiEE2X7GpgYFEv3zKzHPNhOh5m/
dDnwNbX1HJtUwkPb3DGYe8qcEfuV010nMgkQBvNySqL9am9gk6/SXdnMP/64aMgYxcDNtJMNd99z
IlrmwjAzzdZi95ogBra0i1NnfOjM7i0KKhxL2XNWl8WJhiUXWFo2g4GVD811v7GCEetOvQsc4tpo
OGItpGO8DrV97JZfxLB5U9lcD8aKDlYqUzhXZfnRjUkBltc4LHFZJwNF7qfiK/FVi+uN/A9Sw1h8
AHvttn8ShCIo+ForBbfWNaYXvPUPpnSuZHNzfeML2YVWx0A5HH7VBH7RavhyMBHurYALUGu5n9ls
380J72iTMiIF9XQOScy771EhoXZmh1bjfIkndrVYinMzWE+TSr9VIRF9h4jLxgYYbY9pDSQzdsg+
7Q9J4Mqdj1HjO2w1+ntbtsSrz/RfvVH9MWF7Nkm6PXK9rrh4sjH3gQ/Gp6SZRRDNhtxDY6ULNWyi
Hry1M75PupD7prQZUrNi8eAj4vasSvNqescWslocV1fkjsnOKaYlTt0mYBn7qJwn7FgkthGlViqs
loJpIUy1O90Ts9kQo5Nq9ZslwZ/qzKNntz9GxgiTU08FMf2LNOwfe6COgkyZlYHTMw77aEsG5E0X
xt5Be7/ROWrLFM0nnnlORZw9HW3CofSTE7kb8aUyKJZDwgk3kfL/UgBeTk0FOuGlh62Cl5RA3Kus
6nvXcJ7sNuaLKzExZq5Lc7y0o0M7sWAqiwRgLoXsoIFvHHRUMrIIyMHWI9y3irVMNitK/jAIzsrL
X1UI5qxxAOgO3q2qzR/Tc/3r7MfWfZt1y8xD39eVdXXGudzRu7qWMJhXoU/3nd0nsGhLdip0if3y
UHbDJcPpX5EhpH7GaHheBAhYVYp1H9pU6xPk7nlU/zsl3UpCEZ+N16CY8ZJQnHP3ZpJDrRu2VbFA
f9etnvzVLCAlZ4Z5rcqlWonzYWUr+zpa0UcydvvAb6d1W+hbRajM2cl6Dm6vGlbanyBCth6ejvom
fPtXqObRcq2H0uHaVQL2WVl6bFfUCRdrcA9zghBvrML9WJWIxa0JXr/nw1lRzl5zWFRAJv9XRQEh
FVrsaz1dIMxdXA0oqdC4iu1hTcTJcUYIaXvQ2hq2Ziyn67aNAdaUkIUI02NA3wxfk9fvoiBk/Bmf
CgzZtgOzTSb2hqjDBz8ydn2ffSxTRkHNmzl2S/tr3Hile1UGVyepWudbReI5zQ2OBwBcBoMW2/d5
fyD/FgFZ4s6vkYy/qaDzFhMWFaknOC43WirVVqgkuUcMBhe15rZpYytsUyJD8j16m6PlsDkFmpDt
cj35cXYaS4eVgjH+6PUU+1bJlsarEb0TQ1JyQ2K27Vu9PFA4Btzt04/YpuWnVHJkNL5SVv/k59U5
mHG0pxbJnrl+HwKXxqVJyHymw38Z2aRdbpHIVt44Ivix+vw8MEVYFW36AB+R214mz74gK9f3v4sY
/HVMB0gspU0Lmi7PBQ13f/4wLNCReCEWrSQz1WbBUSBKcc233CtJTe43CMI4+aqzzIuzLotrYzoY
Hj2hgWL78pRVxZ1kdG2Tgbv1CLuhDG0vjcXAx2WObDXJdTaJyuYVxUJc/+XDeEey4rMEUZklgilu
SPHnZSJ5lrFJgyJnlZZnGieepslgEUbRovBA30RZqs9BuphCy0cmkYDURu7Ew6WpnD8V9oqTpX6K
rWIm6YdNt4O3PjXOmcKF4w2Zb0nE50p5GCNTYq4qlW4zyR1BGuQq1E0KzMrmbgE0xECpCU9aa8B4
RhZ+0ns4c1D9lZbmkpyfIlE/Lr97RqKFO7j3od2e4ojyy6LLZI8Gwo/8mAKsDuYJPwij6EI0j3Y1
PdXL51n+V22lQi/0aEIeTFSxgiOjNp3nMYbowcTlkZ3nFVMZup4Bx+l4yEpn44T+yUzZnzTCoyph
dtS2f0sK5NYkXacJvytEPiln0GpU9RWnHlquIdvHIVljyy5CQuyqzKOXoc0fCmX+K9OGNPNmO2LH
J6knw+XVf0MoQFfhz8c+nS6LtWT59K3rnVQu3hzCMP9/rAnnahmqbo11lgNDUqY7xUaYE92k9k4L
52KV3t08APAq3GFjVU71w7zTfHFjDXAjG5098LTqROsKlWKi8QXUSb9Lesu7dEkPoWvKmWEG7Whk
tJmJn9vEgTb3qQvKGlwCOD6puGJJyG8tHXWCXT2iiJP0r8C/T05bbV+6ggxwaTcwk0bxacz0sVLp
2xtfNlAmkp6xoDkjvI5sQgMsALhdpF/C3g9gPNKFbIzhNx+89DTGNs6JQoutWaT9Ws6y2YBC6r/C
tPDgJ2WDOHkImbxVhrFin/cDyZ2mXdJ+QOVlkGr86CcqucUqhlICCrg/qaFQL1VLg3QIGuzZURVM
aPe7KjyAqix3lsuUIbOj+MSlDGP00MurmBhKg1fk/t2404uZO+ahjdlHEQLoZ5ORTNlQqRq5pmVH
nHtUPTjBL4AkjFTNibiJzmatAs235EoAtRzbu8E8jmO0FUlCMM2i8cOh4axKIZ5L+0OP5XuRfyz/
AXrpcfkvWRQBJhLuS+mDrENQxJRywSlkRb64IMFT/6uY8McAglP+sRxea/vdqUh964Mvb5n9F4g4
7c2IjqU4+UnzGxIwLnl6WMmXXSSyTn5zXjw0yz9VqDEsNHcuajA/QDLp7vLiRUPraIW/Qw4l8NoV
1R2emYFKeI6OKZSWIpA7XFPT8DKCUXL1H0Gx3E3eO3A3Ct34QMPAljdpIiB2n8ZO7LPoz5UkEVuf
DqoBU7Y4zI5eXW/dNqAbgrapMfGs1PQs6PcP6nn5AflwMmu+oqI5IzrRZIAkiHyjDPyYF6xK+x1N
u+SHz2mGeYSLo06JNbSWlgq4JF2CP4VEszV5kk9DRuJui4XdyD4MtHU8nZSzJI+i57yjE+2hFwge
Jz4iLDReedY4HkMLTFH+6UOOxTwErixFB7tIsDCVf1iSJMHiZPIl8sUpz77xe5oNwNgJpKwHY8yq
9/yCfpD7dPIXDdzyQ/GXzobO3J3YlHBrHs3UXX4Do1p8ZQ7jkOak2vJqUlk2KUJDcMPbtuZf9F8j
MTrL11eQcFDnvyjHzYn+JSMwcqc4GyFkVHS9FzHC8OYtSqto6SHzQHlE/DMGNEpDCuf5C0/kgcvF
evHDLF4r6vL7qLglbnHjtnaEEcpJU536Wh8n3R8wHHyNcXQYC3vHU23FxfSfyxGYQHEq2wJfEGNX
91lHoLzu5wFjutrxE/JhlxOHUK+dtJj2ALEy6VeA00F6rdUalu+64kvGADdZ+XpZKI754w32E99I
waFLo2gdGd3DYP14hUAnU28HA9JycTKGa87gg1/HaU2cQsUNscOESMPdTk3UoX6575VvMB0/WrTQ
Sv6YMtbc2B99ARyK6p1Et+TJFvDdy5iBy0PLSWXSluQ1YtHFDTL8AIAU91/jo8DsJORv7l2dNF8H
dG56KYGrFPWh1zrHbYT3tXDrYe2FND79Ksar92nyGZfFbXT2RhJ9TLrqCgjTusl/l08niZKrEZJn
ID1Pus132v/s8mpj4si3CWUo83RfkbnVkQ/Ay8Lz8RpxHxovy++5/AVigt26ezKWwQ6jvmVMEHU8
RLmsrraApyB/a0qq5edYNheQfh/sD3r5ievKfJkjeKe1ejRGJu7zE0ZWadP3RSHgVdOx5f9Mm3K/
/DE852Vz4RfR1Y6nZk/jlEzXZnmteRqEQcIeMw6JBUNGcwYun7gtAeBWb30V7JUVXfgt5iLAM0iU
SvPaVQFNn93ywnpyRhh4wmZE7/13WQ+xjEbAV8Fticc7zDD72xQjANzMUmzj1OaOVoXvi/AsSo29
AVPPGEucOrxbVl/tx7n6lcn8Gsfd1xQhBbbIl4Gi7HwKUjrBmR7abt6KInuIJ+XvcQ7b5FSaPn4S
vDSRC86b9Eij9s9FVbsnhmLbBUHjEJ9hlPMrpQeruuO3RZNCWC/6/IDmZle/xLmBDoj0DM9ihlCY
722Apyul6RcYqEmtAY24Psec9Ggr4A9YP9OIzrDyjlHCsp/Mr8TqrinQ6zxNcEAwfZTdA4EZK8vs
aHPD+ZokXMzqr3fQu4ihAa6GsXhULjfMPDg3Um8Iet8NaEhc1f1D5hKdOzfh4EldrAp8/QSfcoXY
j1bCrMwpX6iQmbbXM30P8rx0nXPh7S5Oy30knpOtjBREtFo7+7n3GDBnGwtza14b8iRKKBVi/LLB
xHM0vUZENwa6QNYEW8kn44k4g2gtRyzNUCtPJHqfDEInZ3qlhgUlaYJWJoAjVyymar50WjxzHsN6
ocwc+mM1hYehCbddhSeyHi9SMKgX7aHqyVf21bi350qdB+qYNraNx4LRyZQIzieUeEH92Irop9OU
PstBWtJwRoR2yiK2o7RjRsLoInHn81zG+3nMTkrPT9YMVMoJrkvoegHetxYxJBEaeR4aczGD32V3
t/liBnpLB9lKaFoA/vCsFh8OP/QM18R3/HU8ded5TreTAQfR082TZTu0T7rpH56SbzPyGP/oNUTg
4+g0D42T3qtQvlR9szWYFDNKMLEwcVJ4xbPn98923p8TJOyGYFSBqWnVBsZjKIdjz6MESbguYsJ/
DTBPRpv8WrI4q7AmwBLVYxkUw64WHxqiKDon562u2QWMzOjw93T87VxRk9HUtsneBUROXxg8bbob
uP66BEj7E2mUHXOGPuAIBN33nAD/HX3nkQvW36CSxaXnN1y/knMdvblBgKy1yW5B1xx12t23Mj40
jbkxOuvIY8eOg1tpDM6iby5aIazD+nkIUjoGA8YIntourBY5efKqZHSeRehhG46Li99VGYg4ErKa
5V0WeV4ffNP50rZ3F4bEaMQtMsmECaE1URlqjc1HONxdch6j6QyPpUaR55QHHtcL3HqQt2OzaVW1
xzKw6qla6xDlVT005yJlDw8LusM4yQ3UK3JL4bG1rYTrhnZAi+hnOYzE+gx/lWU8CyhZ9iz36Fj0
OiJ1p4GMus7khB16ys/zODzghYZOJ7Lo3Z9KIA56H0yLeKOGcocBZEDeZhHR67wqq320iIU9VTBm
Ve/Wh5S4Iuz/EFFMWPSM9TzYelb+TsN6p+Pq2x4CsKYs+oDBAMjKhtyR3EHwk6PyJTvYiU2EuNGd
x9ArTcwK+zEOuxrJHmE/dAWwbiQBGSXW5N2cuG32SM14d13S55GHpXgr5+hBelSOkwO9qd/W/nhz
q+qa8abI7q1ry/d0nA6hAyySOg02jXdMhuFZIZXFM/HQJw5XFDpbs7vpqhFuOeBj2EIj/15bzsk3
h1OTxpe+W+T6Htn2SFPdwTs4Tr/pJK1ZKxanQNqkc4rylPvmfnKt78npQFQmyRd3Y9ScXf8whc6P
7xLB1A8A7jzT4jUxg6ub22+dZnAPXHDLCOPQls4tNcd9HHlPdjScx4DxmGE8R02wI1n7DuwgnQN6
iRWqv95kqL+8Q2Fe/w6SyOg62xga1rEZoEKFRdegTg0nHC7lUTf1xXKnR99Vd7PdPerIf/VpEWel
f+rZtYc4eRGISwyqHcJ+qZskqtgI+90M2NCtu1eUZ6ea7rbbhWsCOZi9WeeZLXJtp5a34/mIlSSj
A98KAVJOh8Z9TP/yvKJjIaIvxgyfqjK7Q8U1tbeASvBbeQRksnEinxabJJQXIn4ZlKT0frrqG7eN
vlcRcx2CuV78RfUPfrF8jgHYrwwDZI2V2gCEKi6IQTUcG9GeywbF4RTXTCoc1eI+XxKgdPDtTAFl
ILN1HDp4kOsluWRWWX83jUm1CZr8T9bDzxhXF6yjJKyMPWxd15sowv7PUNjapjX82I7tbHjYIabU
2XkqlEDlajfMny3dkrbZ0Oarp3lHs9MF7NjX275Ge1wPiiFOQkarIZTedgSsb+ESzA9hJpgodlVE
hd/1b1lWiXNYcYa0rX/UVXBu23rvVS2JZ86uCNhckUK+FxrMjKZLZrHQyZY4EAxzwgt2rjIXwcGQ
7BObPcG063rvw+wDjSMI78gd9Jyx+5wxYdCq+Agb7JSFLR/nKsWtaEIstm24NDRopQVuzixgDU8e
1/wo9W9NWqIqKku4o235EJuFjfhuxlmVfc5Tx8ryAnMv27Lehql7IygNcIfRrESZ/DOhIYBw6qAc
TU1La6Rhlg0Q3TI1ZOGl/T7qc57bD2Zr/OQwA0IvvwsTaMcMCYZ1pckIahhXGA3FRz6d66A5Y3hE
/oZurdkP5LhvG91hfg3cCysbLR2hR6V+95V/K5FU6DR/QD9wNxcp0/G2jhBWeeJnbsd3xSLErrt1
s5IY0g6TS03kqcoXHnn7bleew3C8vXIPX/gPd3QKHkVDoDdbIh6PqxYY4+f5g+b3fWtALCpJM1rP
g4kVMmp3Jj+xnkC8ktBwEh3mUguSmAoVmb14H9CAfOeKs8JDTsXL/q+K7H9Rz0Q3q7rHhgy8uB9+
WynuS113vL52SCMetKLHsJIRQZHhgiQayQXwl+rm3q/p8FgQUjpjg/97u+Da3Tlfh/hOA60+SQo/
1SYDryjweBUhsYNm3RMdf56gvC3XH9urXpOshU9CoFDf01vO0h2NonY/DpVA+QCl0RXWUbQ1oRAU
HxQTFB+41Srb2+YMgOI0Z+xFM1OmLxZlJulj9xS88xvJzx9DG3woN88P3VwyXB2ZaGe0w1zlcbD4
r8FYfCcIK/2ip8ORPI+i5Q6tDpmGFl4K4oboblSWQ+IwGTVMfNStWehVXWZfgqHL9hZ7NXwO8QlS
uttZMX2HyaTFC9D4uU6tnXJpCzt5Sjhvs+8GIlct/5ga08abuudGjYwPilskiXHIW7Lb5yZ5yQTb
5QBVA+w/i1qREdqWyOJdgCk2osXeI+3SMl17z+joJgy9c5I+3AfUfOi2po0Wxq2tm6Uf0B9Ca76L
o/JKksEz+RLXOGsfVJDeTIJsuxKjyUwTVEwdf74BWcjj2ZEjCVdwOFkObsUlcgBw+xZgN3VwPuOy
7NDqohGkU9Yn4wV856fPd9Da2Uc5tw+mkX0bUKBBGsPXkxEnMzRSwbhsYMDIlEPg93JUczSIG/5S
WHpZiAOKedncm/yQRkSu7KIhUdEtZLm3LBWLHady2kNKjRoYEutGjAfQTsvDEkEa+/Km7PEUh/5O
MGE9GtzT8Y++aDYnl3CdPiXnbHQIUZQ+0mf70Dnzn434mFeXvrTtIvtbEBNWdi7i6Mdx8DOUTjoh
D7No6OG70ia7Zt/TzXY8PDTEWSAIRTzEz2NM4V3upkcjouUPKknymssDnWn69SPTIfI8Vm0bYBEa
8KWoAHxoRgQn5ofXUWD6KYf9VLIkWGBT3GBBM58yQQk0dwCf5KzWeZ7Q5LN68qHKgfknAoDaXHM2
bHIJfNcL9UGJzt7aLlJuNGEE7rTuYo5Ub1wWGOoM7mnAzVgMGSOfDD8lJe9B9OOHZ2hGr8pAYD7c
6UhvGf/vpE2CeN8yhkXslBqvXY7MJl7y52bnQ6e6QCuHZEqQDzwl1xD2d7jUkX4ixo3txc9R7j1g
z3jM7ZJP5NlQPkduxlNBZx1soV77VF72XMfrKTQ4G0VtbFQNAL4Et32I8gXkayEb4TR0HWJjRe0G
B0OO2RfXJfxjpHCy69oCcEeIY9KQx7a1djnrFaQhsdMg2Tqs2lE8XYTVPOSF8VRPNErm4DhG6hCp
7IBS4AmNJzcOi2Rgkll3LbcqJPTt1gF07JXeTteoMtuBRN6ov0vD+Tnig1pddK6aRYeCGS2yaXFM
aEtn+cLbuI6bfNNZLRmJ4/CWzywSUiCS1jr4VreVVBTdHD4ADq+fetQMWIVgIC9crjDEjdICI0jq
8lwt7iwryLZTw4TMSa1rJuQxdgJkRuo4JsHK8qddZRiCSaGNGRSPCmU/o6wkjvfThLk/Ka0RR09y
v7ycZeqS+kMrakKxmWSIFJe/mRCLGzxExGFna2D0kofezmpab9P286HupntUuJrUL7tHNtKcmUn8
eCr+yHKkN8UoDglVHA5bi048Lb0wTltCbj3IH42It2GInjRMWgb20E23csgSLvnVk8GOaJOWkKT1
SH9/wS9X2rK3fqiYVxR0Tox8nvg+x6cknp78OGQEPbw0hfdszf15hDvJIWWdTergWti/Lmn0wJmo
9RJZr1rNfayN2Jd8518mEa50pnGf2XKraONDXl/5aLfaHP+r5jir+hsTc9iv/sXzPXRAchf3cj8G
5KK5ZQ2D0xUDkvMwO6tBMMRqmJzks8ulMW9f28IAIOshCR+D8jMhDm8Yk8eeC82SzfNg2eQGkx8C
7L+O1C+NvL9oafR4/KlpEf6IDtNiaz34rMXEm18MrzTvi4QOP4ONYpFekOicoQBMGTVWkfqLJ3qq
5WJddcpXhg7AH5WmAwSADV71bjbyncqaa+k6TKAgSXA9Qnfj9jf42G+Q/YmuMV7tlvVbgzjORyq9
ObxZ1Xiyy8TcpEHqfFQudVnYzHemjY6xNKPzqLNXTWLbOuzZAmoPV7ysC/8YqKo6z6lPe40pyKpV
xI3JcQmzECvaCoDKTYVttcz/KIVvFtUdXgE+nF8wqMWbtqSR4ckvQic/V0TzsDxHQBUSWxWxrD15
4knrgHcz2BhmxmJdx6ShM4lBjSCPCyoWEMjsDFwOHjLRuyeuYJ+uNUjAF5Iu81izaeoKlS1MJHe2
XmruKW447l1t70MUw7il2Ddnv+S2bx2Tis6EdtJzynPM6vCdsSTdw2qmczu0sIM4DSy2zG2bNO/2
SLQu+1AGjTSP924zNWThaizWUgG5nTHTZP5hcJNDlahXDSc8yOjOm2D5N/2CmjbD8cU0ZzJYZNgM
t4zdkpt+vw2QCDt9TzijhO5dxr88ihs2IOts2MYRYQ2SBwDRt6rMqEya8BjKIAD7RuJqVafGYUi9
386XitHZTC+cyGDUtu4xLORD47UnXaEwDSpCVv2+Ofs9Ct4kzWbyZxCqmsNR0gAL6pjubjD85d7g
71PW+eynUP7cW2AyKkGewHSlRT+jxGL35YIM0P9MRtHRMRShIuhxUCBBnSLUMuj0k8elkkTSDqWr
ceJ433UhajcRTes0ghHd2/G3QpG3anEWjwuxokl9ep4CFA+YnIyMqlXmtlc3M/Z0XHDmOcZfQz6n
mTg4/twXNF5HZuQebxcX/DS2GADN2Un4JAMFc/wgQW3wa9GiERPrsLXSoiiOXY9jy8xZOdp7C6L8
OgXZDv3P2QyjXZyWl1mh0cxnG85wgwSzs/pnJ0LGHjTS3TC5zoBYsV0ovpO/XEwVxxQ35nixSze5
PnYOAe29Rf5zKe/DLCaK3uD0QT6bUUXsXWaix8aoMFA3451hhzCwlmtjEjnPhOruS9N/qMPsviMP
AOYIDYDeBS1WMBjbCxbKps57j0yqlsxAl2zoNnaOWVxfx87+yxGfR/W9RSQjshiaGjZ3f45DHzlz
3wUbgjzWS1JXXFVPVelzai7OTS8mtVj6H073rnPmss7AHBRrePgiqEmaBrjAqPaEBZ3j2VrnyUhL
OXxBNbkZvOZtTPJzPnrJfmgIb+x+856DY9nGzd+JSs4NGWxUJsulKC8d/VLFwGLOk1Ucw6Go/eaf
ExiHxki3vp8fyGcHBiI7cpxyC2oBEeGFosMrkGYJZG+gq6iRCfEBOyLvMAfVq6zkX5fFkrjgTn91
idq+zZP7mS6Vn4pPz4FwuuC+eTu2Zr4M2oKHMAyvVOpPhaDfQNsYP67MXiQDTVKXHpvlPbIwQ5NJ
mKblmkTTrxqr+Sut0hcZseCVC5PFlN9Yrc4ddrDZWVr3FCyhB0gEiZ/QiI9Rt7hIEogkcWF1NRPt
fws1Nix9wIEdmGGbUYM3txsQKo+13e4rlV/ccP7LsJYx1RQMIjzqaWLOvNR5ZQdXdbodmAj7U3S/
fJdR5V/GKNxO+qUOydxCWwlk7DGbyWnpomsxT+BWJPS9pT7JcgkkYGBqgJYU82R/9adq3LVR+ZcG
OauQ2N2OqSjBUF3ybS8CTXbJoAECk3wgTT2Xob1VFPrLpV5GYmNJxlRErpAsvjcW7T8OzTCjoY1m
r9bnbhJvqES2qsF0XCMrski4FDNdm749EXG6w2j4ClfkII0AZQLeRlyapQb0ieYVmrp9v7yQU4FR
nJosF8Z+GPzftGqZA9NRiKxb7qN6iEHx89VEkb9vtYmeGEdRil1wmNR5TMYdK+yn6EOOf242OeHB
rjIIz0NwtwL1gG6JF6XPJZawxaFNt7IVLXOEyX6KRHQTXg2ep/Z7buySIWupgB4FBi0Tn2lDNNVo
VIFHoTLbdFjQWNz7ySo+C4O9y63EA+qW/zg6k+04kSiIfhHnQEIybGsuVUkqzbI3HEm2mYeEhAS+
vi+96kW321IV5BAv4sb7AHdhV81ddoXYnRHQV8cliHDohMuySyrneW7rBwPe1dBtIoFfCjKHW4RR
aAUCng8GLKfMAOoGFgsiDrytR2/6jspWeRo92t47BwchzsnfzhzfaztF+m5q+ykFrIK1is6QGvg/
J/dH0LV0Sdh1vPOC7q0Gi2XDFNZvIyJ0wE9LJIv0krnvi2gbNyb7hYUByypOhRR3xEYKn7s/C7Zc
lwYNqq71XqYa2/MUQAWuP3zKGqhb5n4DXAM7EEPzHQo84zCXYUqTPBb26xTTSzGZPZ1vtxzdideE
uEbxmCZYuRrEQ1F+tz197yXZervMT3nefJWz85zggMAyzxx8FcG7YJUtzEtSMbhjcXzzugG6Z3Bt
/RmtDSMDa1E+Rwc+sGMh/nYc5bVbf5JOQGemaZj//UlF4rpMP5ABN7X9GlkaMNK/Jet3sxe/KYpc
uGg/OFnM4aRDoEzeWUSOZBmI78t7N4QgiwrF+CPdNHNHC32wrxjJFjyRnctVPr66BPnXq1fYAhnE
L+KFZg0zvJtJXpoaamMymkPcv0CLgtKbpA91qm44Ipn7N7iSCYJMo/sadRHTe++0fiI45+5K3jIJ
9VMuy6Fn62P8wKWSr9Nk+G4msDopNq6twI+9zVt/pYSjGqBmHMrAeiel+Tjgg+J+Tq5ZXuPcWtkJ
rExWwI+KpIAgFfBxuz0Oifp3n/V/nJCIZ2uBRATzfBdB+biEYcP8MvGPKqavXdCIixm9Cq0D2vi9
Su27uKcuYaRUueneiNQiIIQnwEhQieVTMPlXWYN2rJasOrpL97uwffW2KNq+fZvMGSfoEjgLWrPI
wLmoXuxY9E61YH7fdcG4ZTf/AWL8u2NiTSLWfSykoDaFBr0+Ty6Y0B+9unxX2u83Ip9R2/Wg9q20
7nNiiwo4FGou4vUUxFtLu+h/Mctk0udH9tNdU7YH7fv2UcQssqTk3KFrDzJuObTyhfmN24It736F
ifMFJnU/JRFFR9FTHpuQSPq86cvxKGtzxCG+hXPDwI5EnRjfXDItGRC9Pm9v7oAxxOKaHF9DummD
1Lmr6+ncwzvkUWBSZbjMFss9U/WtouW25/9R4jTtxfiJSnxsW5pxRJC8puV0L7kFhD29OGvaPb7W
cXwa1o3KwvmnrEsamLMiwMgjmcN986LiSywftsLiNgpuVs0BJ9EmodwiVYiNye/EK/7UU/6PwMOG
smcKZptiXQjbj7Bc3z46OklG5Y8dZlg/62HJ2HdFxYBh9L78bIVFpopMWknMEDJqtW/amBB2T0iB
LXe/lOVjb8+M6ykh71HzhwIKBXQc50xx40TXzxhgsANiY+dfvQAlaXHmn+v0Qvbg0svkJ5HWYVC4
yAsCWNpQSV1rjtXzVbfTYxvbZ0kOVkEg2JbM4Vl8r9yx6BrQcl9w/p2q8uawAKVD8W54OzZhkD8k
o/iiHCveaJbDqoNXls946GkXKvhouu8B0Naar+Ciw6W39OxqrUZ5Zb3nS45UCisEXOHAto217TQC
opH8dd0ob+ujjyT7RKiGHnA8GRSabevWeXMp11nmBJ0W/ACzcCezzd4NMmpLun4/uOLNqdzTsgys
WVSI2DXtG7Wav1qx0OY3Pkm8eqsOjPQ3b0cehI2/DisRQ59znf9r+dJ2xIedTRiWr0lPHg+wBxoA
P0sge2rTmP9sBibLqnP/mYoHqKkxiyLqvuYSS/u40vtGxdUVp6JPJUgaXPCXk2tHCOe8E6oBVwLZ
DgY25dZiGjqPzldBCHblkyal+qdDSloZYEntArCmOCUYSPCGh2mJ7jKmzhOT5djPmKZE7ZtDPhIK
pBfYn9ry90Mi/rle+k9Sb3iGSnkNJpLrjUKRXRd4APPEy81OhcN9Tg2K1U0nwrw0/5j+WJfdHSX2
Yg+ibrDXPi/5XQWkNGp8z0HqocnzPjkDR2SjQL1gXF6/jNl5Yt7H3AP0fQ7uKVo4uDD6zWkICBf5
JyshFa7XCW5qRwBXZ/rueFvFT2CZX1EbHru19r7qgNJxsFP5rzHX+4LxjE7ivYi9h6mc3x0Z7bBu
362qaUSqyB40V4qYD1jb9Exx96+9iP2y4ATQ84pYxyiPYL3ULMKJh49dyeheVcnTIvw3UG3HVKPs
TV79QSyFL00uJbfQ+mMm/4f8e2Uqfok5Oobwjskwg1ChJdyusKOagYNNpj8D45UHMdQ419iljClx
2eS2tROp/JrVDAwqNjCZi8dwrh9j5r1G0/Jp866Eld2/NmHJwUX4p3wwR+aWkqEoPi2X/hs126+K
2t2SL/QQeMTv8LbuaRCMgPDx3w3wTWDGoqXF3VvGX64hLleBNse0b5ajh6RBQqTnyzSGoxAMv1ld
c09gLpHLz3psRO56CNm4oqkF7Nw/YeW4UZP4I61oG2bVj7DUI5dFty9/KOr48GS4b9LqTakhPqjJ
9GcrHW65Sm/zzIRFGfoXawjoVnQX9rQk9xNQcW7pn6Mk1ZSDjDLd6uacHklUnAJibhs5WN+UA3HZ
kmgii8INODLph8yha28ndP8C6Ye2FTGdVJn8Mj64zKylpsX6KyJ1cof27HSVBP+4xHAIs0O80if6
dlzrz+l0hX0FM4eiTl23X5kqyo2eZ3bN4duJw6eeecgmrumhLeCX4niiPUphfg7K5JWOAL2diExa
GgHaGTVm1Nh69hnarMdHxFTvF9HifewoFrMQNnGNQ702yS+5EqCKcCKNnoL/tC6O3T8k7vSyvvap
l/9SsbzFobc3fsYuQppORoBSChUhK31bBdDDjERvF9e/bH/+Mhl3BDd7cshW4VBimOxQL30KHACL
M3qFiNzfsNl/1jbY9fXqUnrDDJcHpziuF6n1AtNwJT70sfxl0THTuCQz05BXlPvU0US8ll1MhwaG
gYfYBCD02DsgY89vSc+yQ5lsiGUGWmzXXlyM2SS6shshm0vEvutWGrmQBwwDWwiqnipOB7s/vrqN
N2LC5J+FjeAmx4JLSXsOdfgvnlFzBh4OSUvdIJ37OKtfJ7v7ZVX+0RsqHmvJjhlORzueqI7T76Vb
nhlWd1vfrd3rhP0PijA58hnCAVd79P2uAi3YDrgjw8LaFX7/7NTDG/ej5w4Sn10BMslWAz6vic8k
o/hfNM72Y12BvPGsCe4fA7aOR5j66RCjlKKWvbPuLBleqKwbTrbqbqWflI8+wn/qYpWkpHIrEoIT
kAAJxIpuU8DWWuuG0xGcR5+6V/LHATCigbAxfa3bdZmsCKYFdFNnxfiADP3alBRfRjXvghNGR6yv
RyCul9ZxvuwpeLDtBrVOo6N0LhngSb34fKoJaevVuONReKU/uPSzSA8O/LUcTyn63k1Q2oOLBURt
2nzFQX3xdcr9vWmeNRJhuCQw6DVbJ96pVPwdAvF3PXp2XvwgLNyAcQfZzUnu7Gb84/Sg/BvEeuMl
FJmpk6ia4GwVHU9P+SfQ1FOnJZHLSvDKdDuYUD+ucn9FmR3A6DA30DJ/hFd9OTG4ft5GDDao85bL
QJBbpTE+FoxoowM2mnVRx2P1DzIhiWCIo9AyxNt6tJoq/16uFiLQXiRl5L5R/i6Iuco3JCwGN7+v
ouiQzO0ZMd9sKMOhqbEA2ZvPDlN1Ie7QCYEjr/ViFHljz9v4LtbLSXGS15oJoSj06ygxL3rjmx33
j/TyntYHeIgE0ihHSWlYpCghdYVUuzziNenHGXyEHe7Cvv80Q/eTuOUfMxBEsH0oVfZwjVYfkDVl
2bV09RUAI8kyemMQSDHAce9NR87rjZB/HJvzca6yb0BU/Ghd+FH5DLXtWeFWCcGB88GN6CgM+BOA
higjDUvp1qVjduPNC1OV6MXxq5dgCLE1J/7TYGPHHfsJdhImzwgL/NZjIa4NbcjNfAuAH6ayxMyX
3rlzeWE9hv3txs8e/Lut9HTDCha9DChiFQUku9jKj36/4DjJH6LG3JaUq3Qsko/BM1SqMFMCYdK9
46h9JcL0WLXTJR/x0vjejHSNF7nzWODi+Wx1KsGDi0WsTDmveKn13kMN2mS+/o0vHwy+8TCQmqNY
G1Z0eG05ZcRQEdZzo8Vwt8nJwZb6F88KLhwKApkFLAU8mNoeiKS5N/TzjyIiBjjLjrrouHicxoB6
d+yGpfVSYIT1ahsghEOZ6bCdK/dpxAKVpM60r/sAqofNH2tG0k20ojPia3HnGSYEazzS3Rfc6HdZ
IN6wgcTQ1zjRxmM0XCieHE6hmC9OJL9neJnGR+IdCF11vJzTgHMx12+yYKBpdAEINZmeEMc/mpEq
DafEJTaVPQN+4R3ruPlUgJ1SH2kjhPMPzWcLznw7m5QxBXM6FI171wRf0dI8YukCXBS4r+tv1eMw
3RRS4X+OabNwGarl9zqMUA/L1ddxF/A5bAz2z41n5tOcOmcsLu0mU+A0lvYR23tIg1q0y5bi1jvp
w2qNE0H60Pco0RwUiNlcEtuhuErO5akDMoGDgFN7vfqC+ZEuqutebQBDLJ3UJ1DnUPP9Obb44b06
l5N1W0cUPZwMhZEgmhldWhBDu5yDsc7Dm1j3gfF3VE/P9rA8+vMcQfKDgpDX7zYhY2gWj04b3U9z
SgUFi0MtipUaS3qb8wNjqOiFPf5ENJyG9vJ3gPXLzswB4fVGBBXzT3a1pxAeDAVdDE4meg1WWW69
2CKGXIa+utWIjTVr9LpWxx3hPWG+zZjceXjOiFft59XZOJc/bpjvx2jZpUV9swLyexUUfqTE31Fa
YjhIgrciRwJX61dCgu9FLUR+ggKBIoZAEynrlCzt2ZX9IeBIUQX22egKaF5FeJKlUrBztUKy+rW3
upWvUoefQ6v+rWvkgCS4qqyMeK8aE5PbaZopGLkFLoiWlBtxlIiHMEqfJiVPpsWUn0x4o0TwbMv4
OzbNS9cn37Zwmb7zPLlNdKo8422DqCqAR4B2GLuRfqwxZHwAPyhXFdgk8cDji+BEOt4d6djSBC1I
Y9x8ZH5msmAV11OCaVXPZFoPh6aqzq3N4SkfgAGoPr5fr51eFjf7RNlXe2AEvnZQCSfEpURellwz
u0xBiVMGZwCCwJMdqKey5KKYOBfeNRaULNllLozO3hUHYozEWNAJ0tr/601QQtd/E+bFIbbCv0vG
NVom5hyp8DHlG24m9grsMi++Du+qOH1vCdfXg4vrC1rIZN8jadzNXnEWJVM5EgQ2Ey60jNP67zwm
VuOMbcRPjpEhetwv5xr/cOAOb6EXvU8sGJyxX8eGg3DJkTBW3Fcj631cNYmx+U6WL6sm8hMkDGHU
YzvkjznTjaXwf+jF5s/diyaKab0hFp7Yz7M/HzIkMmAd/DaY7yN7ouyMvCVOEELTKVs7ULuauVti
xuvCQalIGTlghul5PBbkSKcm8YaEZUc+p+ru0mfNk+qCB+kvgHvd89oPu76OCCHHYnAfysEGlrlu
ipJfq3jAGwTGtHKuUHOvBTVeYMnzfcsLhXec4N2Quw+jKV8akocbwKPUfWr1Uov4fr0JhdN4UD4F
BbbcMdL5XYMLm1gZ2KLe6zjY2C0TTVOoW0jTbprFH7BDaPOIn3UwPoX8D0CSv0zdmnSD5blR64OU
pglJUloC4ih7SEGyrLeRupt+lnr61px7g/Ux74Y3BGlaFADEtLrhYJ1fW05OiBA/Xu6QuAqqo++X
n1nLXCZ1L70xdIPJ26ixyqnh1kGJwbm7tyhPGMk2NuWwD3N1sQJ+xzRqDoqiGrxW/p5pEIFIO7yL
5y7CiNs9Fy57oc21wXcgBUjqp2HLj5jol45ScISpr16774hoyOws9rPRLw6xVVAc2XODVMWaykNR
A7xo22d8e6BiLdDZyDV2cFkP0HVn3816unY9LQlCASshHruZoeuX/fSalearz7GN+9Kp72QW/n+s
+DuTVAxcukUK3hYpzHUgAck5gc+ice7tlpu4GdR815YON1t+roitN/GAxjniOlvmYuvhPVLmGGbQ
TNkB6Erhu5aFPNf80OuD7OrkuVxy9srlz+iWh0gk2HnU8LH+sBmvnxzsChWXUQEJXVID7ils4y+l
iFbF2AvDuuKuAS1xQ+7r8H/uMtElcWgv+XSz5GFK1M/guPvS6z+EQ4+11fXNfZYUKZeT2pyryP+e
e4UsYCgslsPFYFFT1njPefOu7zjAyKV5x1Bx7FecWq0fWeNIRRjS6mi8UJbH9j6S2YO0FJabHvis
RWhpD5pi4qCmDeed7AfbF9uXfohk8LlkFpicrtkuQfJ3KAKmaxrIUzCftOA6td5+s9ra1m54Jzxx
EilTUdUchJpe+ixikZ64U86ra8Kxomuvwr07kD9bWsGFl+pt5m7dra4IDdb4bWTSvCxTetcPzWej
hs+6663NlA5A/hxXMIzW9YNe0gLEtsd4cUieMqd5YQCHhmA+fWnfihAXIGT6+3SqHjMdvA4AWLik
C5wXvEujVC99naxNZ/2/MvKOeUg+Lsa9GXlBcKwB4+b0Zu5ssrGHWNtPNoW0YsFxjOEGGd9qbr3k
fANwDjt5U0G31yeadbLd4nnciCsZ7oSPKNqW+UR6FIScE2fkkCc6DWC3mcU9Dn194mxK4SCHma59
HPFKUeHS388FXXqTvSPIBMjP/S3m8pq6IFq8Fp/BpFGOAtSNJTSveB3lk9u6gtFPy/lXL3cZjmSi
b8lF+AxIlSUeY1yhJfzNIWJcnOCIX5ys3IIF/g6wbg5D/Ek8FN8IE5nGq+9HW14lW8/EoDaMCr7L
5VH2jA3bhuLJkbMYnjl4++lzx4LQL8ErZabnoMO8P7PSMj+khNG7G21xZPr8O8Y3Rn3G0TZso4Xh
mEqxHvYrV+/ombwOhd6PC27miDVkAJoFjQCcEJC1Gr+KDXLdBh/geURpja2rg9uyLtVL96gXbjLh
lP1Tynptw+KqXLtG3cIIwOwhticaJUuAgwLmFMkwU3swjTiiT7wz2O46Z5MHKfwWSxxtNAtTMYNI
KE2g7zDFpVhomqRTIgIsmqzF1UJ6b/6qPbxzVr6aOfiRNo4DkQnOl9WLm+FtpmbhLXTS5D6zumAT
iOEhge9EhEkOhwBakMwF1GN6wBkElJ73LNmVEhmTcyjfAz/4U0dcjznSjkXewvbg22mnALC9uTX5
8ChljUmgmy+uUIdhmClXxusn032uE7raGpgd7tiT2nSZd1pLml5JeD+U8wrGGhhdZgrPW/T/KcS4
LFitJ16arngJjEHrlyhsniIRMlQLrZXQUf9fQN3KvhrX/lAGh543sW6NvawvaHX3VpH8CM2lOEsQ
74QNsD1DYysj59ALqno6Q5y0ALi19VOCWsmsptUjkN5YDMzOd3uuWOmHndWPvpfedZX7jZcBI8VA
QNizk+TOqE4fiZLu7ChAM4ee+pBTUE5/tAaqBCmR9HGl/WNSU5uJ4t7sa1Bht8l2wweP8AACGC6s
Y1P2KxAjrQ5jzfWCEM6Ly7LXS/HmafuLwQlBksJp967LosEc9SUrRUiK02FIP8FLxch00g28+QUM
Q4T21pBw76J9Kqiuhfa/V2n7lnX+Y9l0N7KQkvcPn+ic6zuv8p97foPRbllD55PPq1JQDjEEeI9o
IgpnGBuJ2LuT2JmoRDS0z+vkUHviiOPgPiJ5nZjpEXrdEzDh1dHaEE8gJlJRWp4QPc4dIKSUEDU4
c/FUuAkhJOyE5CPgIWGMo/K8fh/YcncNwoJvBQc7kjsrUy+cVn4QBb8RFnnz6zUmVyJ4z1P0YROi
3foApIH2g4PshvBQWdl3YtdrcUTDcDr5wvR/SQGxELb0703u7VsyuZVG20i1e3Gxs1dxfvWKkpDf
9B6q5iy5ERNhpR7EZpbQ0a7j8kKMdvCzOG3F2CL6jlTzEbvi3jfLZ8VfUHlOsadnleq5EJwvp7V0
iu49dMOJsVNfeDcoYsc29sBcW7iT5itONWbzmD8bDWM7EKojfs55FNpIw6vXliHHfk9IJj7ThSHZ
NiuHV36fS7WUz2PZv9Pjehd0M8U3rMWRU/1A8WYn9u/cLrm0Y3eDJgLINqzOOROXp8DDLdPNkeSI
DvdO8HvbfRuh/DMuJJhV8R4URyzmp86vL/OwcIXtW0RqJE8EQu/Anv3pYqwsKut9WYCPTtPaGFVn
0yVaik+hY713x/QlDbNz709Pse89De58iQcSWFaEEtooKhAni6qLyMZwEpqHWhbndhgpEzXUXk8N
WTdbiAS+doRbaHUJzmCWCFpbFDjiRlq/9HpXeio957l/db3h0Gb1Ux+SRxej/SdeplPUyt9uxDS6
1dzjMTy8ZFP+IajM7QQDtNboV2kiZNDK+zK2fbaoRnen4K/TDA+WDn6MXR0L2V3nRlP9wjSfAcFN
gYvaemDe7sM2tDmOdY+ScT8PLo1AVZESIU7s89QHB1F34tCMM1PyaiqvBj/0qPyXJB+ui+IWOjfV
/crPTGR7Xprq5BcZlFk3363oUisXL75FmYUz+pSLs34nsUT8xSSN++9VVPqHPFG7TR3/p4kwMjRA
RQD3HPxYPrY0a0UB6lPq+rB74h+vNH8bwa2jj8xbxZErquzgCGMm35cR9+Asz/60gWGJH5/9llqW
AgfjAIkIx3V40qN3rVNOy7W3YgiTL9OkJI8ZLjXjE9Len9aNrW2h2q96wm7p0COU+Enx1pmWGxoT
Qmox+aRkgqbWir2pggJ2CqK6HFfdM2w+Ms8/S8nwKfSSE5byeJ1QPhs+RCXGk+cOd10UWzuqlrCO
uIAm2+6TbNjbSCoF1F8L0c5eTgLSwpqa3CmbTOE2AnBRa7bNSOcfdendl33mgkhooQpZ9UXycROE
vPidTyZtDr+jRR/dFqJTMnNRTQFtdk73JDms4skpsJL3LGZJ9NFkYfKSifbPEMv7wOjfuvUeRYXi
VAFoOjTD/P8HIxOcJXrOPhetfjS5JisYzyYaf1N2eHb6+YGNYMdyciz4BHVVAmjA5/7QQE3yAD5/
unVwq0xJHrEaAIOJnzijay40lyZjxFSpR6+CktrKh0V6fxwLxm6c6Yu/1sRWzR/s/6Sc2uY0VByh
afS6OE7A9Kzp3hOXTmyKng6C4MhUBz++WAAoKfk7shGtYSIdTENxBzDSm7v+JxFOy7n42xPeIQ8L
vFCZ1OzLzrwv0er876Y7/KRbZxrf8kCfF0zpadXgJ5m2XU7FCZYOTkAVS+kYLGYv5vwFpKG76VBa
0UyRSlPc5UEUrCXg4XbuQDDZvNwjcnnbPE1meF7/A2Bbr3i5qCHAcck4clezuMah2g+5f0rH4WWJ
krsgSvfMZOJdqiGX5qnDGSqjww/bFUMbZX24xQzqFcI0lgEvXQee5CrwzR0TnFte3UNjkhjACVii
mY3JK3sFmEQvCfBrZTitsRW6zsHz68bbq9CyCwrx5jbeW3KG0Z871KbJ0smOCUko64PGhFz+woJU
VRh1i6oARwM32/L2LJ5Z8+roQMePRAW5t45xGtSUx5V50iIF2VH+OAT2qhvgQ8/SC0jH9dpLhW3y
p8A64/J5xrm0YMgZv33pm8yrrgEWFlySSbYomxeMvjeS+V1L9xgj9YA4t1f0UcrG5gVMOMZCTzuy
O8hYLPyqwEOziGJn0xpXkg1PmvY+NiJqdl3PRXZnWRX+ExWQ093F45QPdyrz7exLibYMViyHZHBQ
JLOOnuOSD/HPkPhQlEl3rLHlOK4tKuOLNlnNQ1GNaLMrS5Prh2QO8a96Gfc1Ru9eHlzjcFJvsHY9
78dLnUJ+STtt54uIZUx2vx3rgBagBMYfNWvuamVUfTFtHaya2HnNJArQJoUhRWOYX75S7SXZO5wR
A1NioiC4A4AfWBTj+XZ4ykUyOij4XZXMM3Dagd8uz+wJ8wD88OlUOw1PNNfxsH+KY+XGv8K6g/aF
GjRgqG0ZUnd06WJ9w8/DJJInhKqYEvmha1mZ6qImm1pbo2I/Bb1TbGBU0Mpe1BZcqn3gIwz+bdI6
mna+73rOYUxaTtgRkUfvRRNYrhG3+4iwX1eCOT3OThbSZ9wkNSIlFofiZ0ysCk9DJAYMiEAlAhU9
FIXFR+SXqW2hIsMWg0HWyxDps9T6LbB7aR661pqiKxPSjEd7VIWzbGXIb7micbUV/+qTnifjaw4Z
nqqtUjTX/2QcQDaGNzHtkkDle53pHjZNyHcxtqQseoslpCjLtWu3Kiyyz7MEsXBrS1JkPy0UesbJ
yeysXqhI2otDeM5PanaECT+MLlaYYGX/FXGMjWObFOvDdgxCQGVwkRhTkkaY+ikBXWFJ/soM/HpH
p8B2tpAYGbtVxrd+hDs68tphAmnNC7zLYG7XybJLSNYTFLu/LUMtBaGIObDHz3Fgff/QvecTjOoL
i5LVPuEDIuo22cYSu9LxqOHZqp6zHQEW0Sw2v2pOLt7iqWla8erPju6fl3CMuglLoT/1D2RhreTN
boDcnHiHJ2DICUSaGMckE8dJ7iqXjxocV+VwgOcIlQZLsHFNt+DSJKNVs0CHDVAUQxeMaqPfGUHk
hZB1auJHEuJ1966rxsFzoJ1uVs9BEonwy9NDpzlJUgaHzWexnXylu6V20//OO2SH72kZeqoWBDun
OUhRD2JmtIz97Cch0ha+O2lb5Z8c6B1zw7qu4viOgzqZ0iQNeoZjRovS4o9MGFj7zSDjJIIWpz3m
m1NWdHV0CLLIHl9m6QquzqxWs9ft4zCuJnwa6OUplQ+4MwqE34ym8fNgIJcOXFkU0XkUZP74ADzR
7gu4al0SN8z5pzoa34Z48vRTUaOduZy26EGkyU9PwotI1jQeTYuZNZJd2+TpUqG36xFZrKD10S4E
nWuuACqyw7mRrklM1poEwrDE/zfuSgzLYM5UkVbEAXsmvO9YHV3zZMQsV64yZroQxdyxXLRh6Fq1
9RlOzhAfY1rs12/c1O5U3OUWvwvtJ20zQqpiCVmZNCC2ekvedBAlLX443LWQ6kTf9x+pDc6N5C5Y
zOCnSnzbEFRIpEt/VmLnfXbgTsfKTztubYC62GqOkS+iCpwHppDR6Qw1NLmbOda5Lx1iIvtwUDDK
IemhGp3QK9K+X6fZWiE25mGA3VrOBGJ16nn9jy5MXN+0PQY4yoTtTVhoK0lqOtqy6Oj6tc3lXD9T
d1XM6tz0rUJ8nlfK1OzZPTJMEtX1Y42CA1hwUkPgXzQhWkK+YeiEhJ7iyGO4unF6f/E7yhZCT8P1
bGyokfj3coQQyxvgnx46r0jXe6mTrb3U3BFbcg5uJ/y4IkoN0pIyGQbxs7P3HMT2gPUgBxUP5HDU
R0Z4zN59d4xj5sEWSvGqROdT8ETeyoaqMpVpQpug0sU8Hnuup2yPi914Wm7ghbuccRXbyjp5zAPS
5BunE5YEedmmfVjtdOLYNk4vNcN3ObVU48r5UMxxINsHEyQll+uxkjJpt9Ngz63aKZwNZj5amYmG
vxORhgC9nnhZPr/Y04QT5+KOPjDqm5U2XakusRskTXfoSwSg+6Kziecce5qp5D/YYrZ0LnjITAZo
OrSkV90rR4aSYpgJYNFBiyoLnf3i+HWNPJ9CnFmbcUVSJuqmVDzDAT9ExMvqEd+aD88fh6QZ0OQ4
HCyan5kjYMtdaghdmEIQTnP72wJoHDwQTJ/C58lqcbqCz+EIweTEMkPsHh3ppdyoBfbaMXsaacvh
nVvW+OjoEB+txiR2cdflQW8Vw1GwtieIgFEecniHcIW1dsPIO80JEGBcnpvdKPou/Zd6JkkRQPqs
Rc6qEkJXyGi1qkSwJcCaWAMKzJj1TOC6xmUo1PUTYL49088iufVDWeP0bITdmnLnK6upJX7Hkke8
sGhfgWw/GtpXcVFUsG0jDgTesWoo9cmoEFV2+wB0Ksv2cMt7Lgl0zQINzyPHnb4mnXbDdwFHdG1L
8Tl/wQPIFg0iP5jTvP+sgiZZ/pKGitfepT6drPCIMYCxOtAoQpIto2jykf9sEfb1OTAzUeWd60P9
aFjB6tb6mJqaBhnUkrKBQR+1xK4iC2y1cyh7cth3Y7LIjvCFBdd5UUkif5yIkpw9GIcQYJdHX8jk
hwkUB57vts5umS0r+4O0wkwIkon9Ip5TUbtzcO7jHGIGQTVn6KgWngheT0eLvGJ77AbdUC/PgU+z
FMuxCZpHbJVp/JuFBIQPRYplH327zAcJDQVz9rfT1qgJePKKy+XiM/3owj/EEGJGYhBZ6ZrBaVzG
MK7KIGrT96wdBmBKte+Hhi5FP7ENfgzLy/uUuO7cE1xTQ9llTypOs+Vb+8oLlyOhI8cLCHk5pMl3
MJZTxhQibl3vEZ96Vo57TnANllSQ5oLa2TQ1AwpBD6iRevA2JsowyB5jdIfIpU92wvTLOsdT1WDn
SEel438ZhoFAbEYWQ+BvKGRuiiYexubQqkG72TnpWhmMJ84DrmVvPcjl+r7OmKLstIKBVJ4Jx/bB
TfxH0nnsSI5kS/SLCFA6yW0oho5ILTZEqqZ0av31c7xm8dCDh+7KygjS/QqzY9B4h49ar13ybLMk
Gl81HSYdScLmOMRya7Wui2LerwfvJSyAmH6miR1xI+Gei4j/raQLWoixeFlycYPt6b0ffzSiDKGh
z0iV2gsaKjtj3EGcZKSj1jbjZRn+swKJMnXlzcFmWb6ljdEZNvMLNfddJ7PhErrmUl7E4LGWrNco
PXCFRP6af7B8RlI4exwQKMY0YsL8kTUhvU2v69PTBC+U078KizB9IuhpciuW1nPfIsI1nNott6Xr
yOGXcitK3qWRFst3j1UIQV/p+jxnTNoiqz2D8I5Di9jOVHN12G0euqjDnIcEdKYemZosjhl0kTxs
Eg42f2j4Ck0BTJJlOeP/JXUiCa4U7g9yZKeQ/d2gm3MR0OmxbX5Rspryv7ABcgWTnBd9QlId6SH2
tR4jI4tJFrMdgq2R7ySzAgpOe/hLBzRBA0NtPqmPxarbnYVoFPQ5MY/Gh8POoqEnq32fLcqEY91+
1QyXjm9thE6GgDoGmQLzp8di6HF6+VmFVTWHywAJti8rGV75rus8X5PwHbKsEtMsi7+UaSPwCUoJ
ZkSDqVtIf5dkMiuGKrNv0FtOyDJ5K2Y+SzSTOIK9hJzfxlzkcZaL1x09CyjX3YZzgg8pkoiArrE2
g5UZrUXHkp7Spc8d3V1ZOfXBQFkP/9E2Kc7wvWrmYB57UVfKoz7ZDMbBwcgC0k7cFVJ5icSMTcLM
Ox6bDZ/EKL64XyJChfVZ2v0lX4SN3SgsMvUtp3Y4JwMApxQ6GqoFupEWvFwOBi8Jo+pPtFqIvbY3
VOqeLYsyYkOGRw4/UuLNyoKYJH5Zr6qkLXKDgowyRpwm0Dp1ejIznkjE6xabUPzXBeqp78iD/UMW
kh2L+puPdxzwMjBDzY5xFC0gbWx8lXAR2Jx3Yc9TatIZ7PhteA145QnBFVv+anp2zeussrx9OeAw
ffGwnWPgrDvPsD7nTOjUZK2bGhA8p9SMmbsUI4e7UWGbXadtON8imDpxCzqtQdBNOCNKJZLvYyLh
PM9n8LGXDejzeuWhhFB55ibI5JeRRnOhb4dk55cwp+ZIc0h1INSM8UuLYHg+FyXZXDAi2hBRJOrv
ougeAIV45EQYzPl5wpmTRv7JFmkaB3Nre/Nf5bmK9sCblvr7LKlSD/VxNKVZeRShLvSLaBsgT2tm
i2MKZIzNrgxXspWD9ovlWucALOPUJjyHbqUEvRISEYFjO03RKK+GMh4tZNYWPx6TA/TFK+hzSkAR
06Pe02gIi4eYQdX0hTNetTbhKHSiEt2kXGZKexJHvW8CJYbugf1HVRO3KmeZb6ImQZu44ovI0old
VV74v4Mpe6xSLFVMCbd4YMxzr7hKLFdNV/rorxrrxH6fBtATM9b0YZw/0J2G3kvmLJ2LIqHShRR8
7FEtbiT+Tu7HXCTtDMSFKr+xPzgxQzgD9GSW6Bk+yaj1ATj6LEUcawBNu3IJbJx+MpHRnl4I5Fkq
5Lyz649/nD2EpEERTKOffAwTCirPCTO3eiLsIbZ/h9CucxI0tIGG3Is8Xb/5resNGmRILyKvvdDt
qtGZ6iPBh3+UOYPSpIB+UfZtsP+MeRZUQS5FVA+ioNOtpaXY0FouT5RiJGGvXCfXUwZ6jphkvO6M
WXJnx65eI1TL9Wisn1J61oyPc8d+jBwQzycKPURcHFkMvF8as09G4OkOkPx3zWbBP2IGz7s6CkrN
yMubHaZp9dA0+VwHsR630FjKAR4VFZpdgsKe2f1fZNW0WEkm5M+4+TK8ifVPzWWbXrFjVzpVYFkb
8902RcrygKle25C2SdoGCpkc1Qphr2ZlRw9sToTznxZ1feKS4+TRV6HvKsax3paGLaZqE3U4QBhs
tZokK5x1NevujV5xU+CAHHPE3LLP9fjURbEZY+CNcWuS+Tc+i4yOdo2GMisCyIrkryyL2/vrKSmp
M5k4VcnZ8l3LOjhFjD+VQCGtX6ekY1AcMEaB8D8xqsEHkCe/eQOVsiKcwSJOucgvhimt48xa+IIR
Hh62yKjHrUzkZ6pBca8TvPtG2MTqa3VKpp1dIy6u3YGlXlziZVfW1BT3XsJgrSJaBLwyuPJqL8dB
gssN4EVn59MuMSayBGtnvtl2YamBIMPB1obaoouwPbTqXt/EDDpudRWTUOGaE19Dd+xCfAR0TMsm
K0sicCu7s0hR5lA5RLmZ/xc7SbyzfFixTdh1VzGGvG20AfVPy8w+GGjsv/KWpTYsWZcVkYkFPd/q
tedf838WrkKKh0EY01HWUny3I31vGbFVoD2JN0Bt0Jf3iX5uAIZePKNsvkyMBUx+8mEIeRlM3Hzs
gpkZj0wt/LgEhNok7cfIdOt5YZq3BRuUH2hKa4jufdptkBbmDzbiNZia+HcCmeYvZTOHO8eZuoMF
5hrWkkTFyqL9Frc0nkQCxXvkQGx9dext5GTrZ5vDhYFWbu0orKdtki7dpUpbDLezx14rrttXoFbW
3a5R74SDka4RUOFMGrSKBFq7gVkF60XNhP+0RcpgXoYJkagkJsGdIu2R/8xmXqBCELJLnCE60O33
RKJacUd4QajsDq0PBhN3uEeYhDmk57or8XX7LJo4OIh0XVQiZ4TUCcQ+q2Psn9Y/x2VPFVo65gaE
6tYuXXrLEtvZB2riU7zE2Knc6TN2vMehodWIbfpYUMFuckosuQ/BIbJYxWlXPpeAD5TcetCbC6bh
jzInyCv3ioPah/Z1TpCwA48Q0ttECR4S35mE2T5kbNinoEfwYACt4OtlTZIV1c0lAro3BL2k19HQ
z+ckYkGpDfDEG5IQgQSE80Pi4AgDxerF/A5VG9jDoko+RkfhAvTPEL9GveDnYzkMaLC3BRY4bSP7
+WJjUVkScoq5g5H0BrQoj/oM66HxtcCZbcA+4yYN6/+aAnNgSOoGkR+467Ll2U78QCW3mylBYTaJ
eA4Tmy4eEQnTicTZuYvNbZdVe071J4P9CjwQYpQ6ttvj1tXMLXlsKup6vBh6ec+aaZPxksz6X7J8
xRKBGdgP8qU3sVFszTp7Kdh/oWKeyTo24Vpae8cvgpBvlgHdrjR/oxA9pqFvzJKtew46skLLuHxw
Hm9k0lzdHmVEDdS7JDFFGbx0w9vTlNL2uv2Mgx0fXfU2qhKYIHZMLwgApuZu6/iWkOJt3C7fzyDp
gT8pSJxpPUGRIv5wSd80woNpwNZcvgHJBkFjsLKvlTio+i7NzzF2tmnjHTIymnSTGKhp0Xkp/el3
cF257lrnwsN4ScRIIKp5NnSih5Yl4Bw8W5N/MjXjqjSaUc5NAh3m5Hb4Z0ySzzsPn1SxiDcybz+a
lmRlsBLhjHPfeivnZG9PXdDBjZZ9GqB2pdJwni0w/OVovhpR8cL5C0q4JnhlfsfofQh9fTtYLspH
HmVGYqjMkDdrMKBgDYxwr4xoXC/MvnrbfC/77Fn63rP6F5U815MuNB8LI3y2iSd7z0SZyc8X8Rub
Sn6RzbnXgB9LKCMRu0V0/KCPk62w9FXlI1hw+8cl+0o18wiXMqjk9MtAcQ/B76EvXxZP33ZyPMVF
cghZOROuHXrORoTzaWIbNQnr3VdqTaNwV0NEoJUvqPAHjdF986HP/gVr6ykxqp+mGhH5OSrc4iwq
fhnBvzzFJsl2MZupZV8spHSSM53rkpwfGHcj35kx/gqU/xWxQ7mkeES1amVYqTvyLRwSPzFI42xP
9tKRiB6nr3LOOfCGdVNPAYqve4Ln1ALKwNNYkcVjNO+D+tQ5gEDEgc4vmRcYrISz8NglRCFm6WuB
7MBppxtDvkddd66+9LZtrW2dmUhuBIzMXNZdWgVq6W8B6tBFf0NG9kU4DMl9blDxrk3I+2KmannB
iSbdc8JLpRAMsMrRs/oXjymxbX0rMJBt+Ru0zxu/SdleNtcI821ilZD5kTgWv/q47PzMeTCgwYvE
Q/babQY+tbT8Jtb9FPX4K9g0MNk7iyZfN7CEanc+RmkSxCRaKKkmVMYLc8hVL7TAckDelXDM0a5V
iReoA2Pi+K6z/6y2xVFsc6igTedZYTDBRqLOnhuzvjhk6Gi6s2eQtVFHc02iNvPNuetvM9xUKxE7
fTAARhcb3tRjWZf/nq8ERgjbrHf1u/fI4RTQBAAl2dKcjZwOZijWTZk8G6DK9YlzEnOhoZyvvKXq
M0+n+kwtDs/VP7iJ80jffbA4FugXkEjOl8IQisi4QWdPr2RskbVs8PscmPPum0j7HCN/k1aYlTj7
wJs/h06K9URf9+TxGmZ1NOiWfBZOIK36b1SDJy8x3hbsovwlFamJL3umLy8PnJfbnPwgrHlHPu+d
q2UE8oJS95yAPR7yehec28TegRWrpDfiqwIX/CgmC52BsY/cCLQtngb+vI5Djsy+k6ObgA4JG2V3
qL6TGWSE+nprFrCmQhin7CbsH7a6B+F9L1hYaqwuFSN//oRnkQwPdh8/1bp3LiIY96zkKR9Wgzey
Wg6DReO0mdi6AmHBeXTQR3+j/rc3pEedg6QV1Q73ecvUYoqtdWbT/qOm8CY4RHjXEI6gTSjWlvYK
n+Dq1l6gzjR1ZmWVB+kKJStXOMUAP91/c91x29BtZN6iCDAfMuw2OXLBnPfT7MFOcnyo20orv1X9
kHXQt8aiOUaGta/xWqrP2rJAOaaQC0ezfDTcBgNKqgcGs81Vb+OErrnUohqxjJlUqDVH51nmLGp6
cRnaeecuEKPrtMdTa9ibIQm5/eYq3tdd/5Lyy3j5vHUk35amPXpkqC+WDGzfvEjw2A5we9O9MiTa
FNQWCTRsx0Pnina3B6+hpTIwCAVWdYeUyZrxJSBPMxjn4lS0zlq9cLM2Y2+MmdGlcURDMguXCbt/
tSsrUAqCImsv3hjirsL3za08DfNhHMojOsxXzfwOqZvbxuBCxZpUMsjBLiiG+ahgBOWI37fOWXRy
Wls8NM0kyWRHSsXPpkLmEEYYOub+l0MAwmrgiyUf5sLKh9XMRVCw+vGwq4R9UrdLl/RqvY/fiTF/
hy4dPWChiYd5ttEjJQd7tt/LJnrI8ZMudBPJII+LS42CUeCkI3VPG8Tm6kdHYfTOsnNvoMxkHJV+
5LofqFtlwixgpu25K9VJXm+d+FPL04vJS65o3ExNN8pvpH439dyTlRd46RMbnp3g4Syc/ll9wuxa
Lpa93Kj3g7bQPtOODFsJI7/1ysc48h+VaVg9uqyQVi05CIZPLp9b7dRpWnLCw6a+ukAz1G8WL16y
rnMWULVxyAncsLPpE3kQr0vHpcYsZgSYJUGbGhxJhf6KiexG6u8uazE2omHXoTxqBcRna37quhnH
UHGpKwiJYWbsMuwqeo/FAIsda45+mwP3sVpyxIlIU767yUEoShXpgM8Z3WHbIsFyc/9QesMDUJ/d
GBHF4cHrrJxNjQpRVbShLfZ6TE+OeclY6o3yDzkxDka9Oi8pIcllfpz5+DXBRJhyYWQShyCCNGKM
TmQSeEnsw3vrzt7IoFh9L3E30B3yqas/zkBZMw+Ye53YP8pqeGo9ojkoozQHUGVYflcUuk3rPiRJ
8qROB3VpOpZ/b/jUKkQfTGHu7WBtunE4+lQcA2sPZoAIOLwj0csUUNkLcO0DkcnQ1JeN01u7yQxB
+sGAIsRgmsyTVFwTJPSs/3czvniHhg6JKkdfs034vqswP/It3FMF1Td/1RUMCmKvHIjEYf6rtee6
ONcDHAVOXDZZq3yCuajKbUxvIdf6IrsPm+up6ZNLL5En8UhBGYQtqUgRWeDKHtR9ekhldtKQ39dU
bI71TR47RE9xbRAxpXl5qYqPvgsxVbj0vSTsEIu+k/HyUXvhbubc9GW71RnlqHJHnZtVqrDbwAi4
1smbg5CBzn3wrkNGmexb63qZAz/WnposvYglIZCIJK3GTYHkEfCNBSrnXAon6zRzhU34ApWRwo3S
I4lOR8sbj8moBjkR+0vGv6gOrrmq74gmVOWP7Xcn9SUrw2KSTQGEtHXELFcdlLmsH5pkfA8Xf4tS
/8iVQ/ak+TVAMOi94VqG1kHdy12evyEOUNQHtiRPqi6B+vFfwwy1Hyk05xa6Y/GiU/fb2mvu8ZnE
ENcdGxbw8KoOsgqEy9Cxe+BPBFOlvmDR+Wd1srAqPTKa+dPRsqE92Km7FLsQcSckWdPhINE8y3j4
GoQ5Bi4YlD7PPzRFjOEpZbd6UC2GJ8vdlHXIjF3EgsCOrWJie4sshoaTuPtdk2FUAehEtCOBKDDZ
ygjsXcUyBBwQfboXFseqxP+qW5eOkoB1Imzu5NceDCqolknkEnAWRBSRcJt2bm8dm16p45F6g897
UId/X5Kuyj9Va9lHy6lESwkB+N/rkhD2DDL1pF5rtsMHdppohkyMiY39FHK9N91MmI6/VRX7DBzJ
4JRR7ztTqbuBC3jV+txqlsT8E7a7qO52Aw5IZpebvvXOg3dp6KaUTzJqGGmTryZqJPVZ9u1B2bTd
MjCgfRouCRLTNRfO07SIQ837K3XCQxa58wZrGwtnpxo+e57WJl2a7LJTwxbJo7djZXiYBoxImPbs
AtFzXjB/jnZ+Ut804ATqRuuAF/f8wq68qjIw5TlNUewJKsa8p2slrHXDtbyuOPKNLPmPZeZOXbzq
aXFTSIZ8qx26RvWMJu2rI7utdGgxYxdOubVRf55JHyHokuoadybvKEr0czaFF8TavN/F3ncHhmT2
XmAfZAF3dslE8vPnGuqTehRYdLyp4yLj7Xf1h1IN28JuB3ldVT9DM+w0w8DlTPQKYi9CZjrvUpHM
UtbtD9GkFDVOkACxifvlxBsTtMxDa4TdbsjohOODmmBXxNNVwQ8KSq5cy/e646Apt7bq3yN8dxOh
59cF6kF5U68EP0TvzKMpa0px4Ai8XHinb1msQSdP14Klc4E1VgXFglghMazUeHAEd9nyQv1t5OMd
EjItXrGxqpQ9YrwRBL8xOyNWWIFkFI8qVkIOe3Jf1LkmE3/Ps8yD4IXGZ1uMd9k5FydF8VJeVJmr
rlEWo9hxwVeqT5rqcIEJh+mJAcypzGZ+C9fimQznb+wsRy/GwyT5LHk41K/LPX5wRu/KqA5gpknA
ofqm87+RwUtucGI3j2UxbrXFOOv+g1EkARUhjx+hQ2Ac/xUp7STIqf2xKPm15qrOzr4Tj4uRblXV
r3EkVjyBVTO+NnQRBIXtSd0MYtN/JuyFv7XJu8lVyIeszmWTxoMAC9XUiHb+UE2mJucn9Uepl05V
RiElS8FsTZVTVIBZAuSsdk0WEu2VJmXXpCPL1ZDFRh4dJSOfxpM31qWYptyNnn0hfD9yMSU0vZpr
nxB4XFR75JvE7Aq5sRTsFSHxshh/Nl08CuMfW2vXfCp+XuzV8WoszYW8HY5GvzlwQR8T7lqo9yxh
m8AjG0i2+ruNJdrnFPTBtcTsmFcO4zQH4FRV+OyPFvNH+Mtjig7HbVh8lJfY1O4xfMTEqR8lly3L
oYP6HliHfmahQ7JOfJzM9MOFoZEjEWSBHIRUicoZzlMnLpxC2zmS72rmQPMcG/5JT8OzOhDUEay7
DrPH6u6EKZkoHHm1qjrCZcckIYcvqAYMLCMCnC570E6HNJrfLULaWBndWIc+qgasyulZ+V4oEnam
WTOYym62XyBv8ugVptUo57fORA/OSGOSyy2WwzdJvUE3ItKLXXmy/ZI6zDkWlnaquW/9ut7ES/Km
qikEK6B3OvmvO0YXqzp3gV1hVSZD0JfygTjgR/7/gs+LabQ/DOeRv1PPz0O782j59c5jIsIzAVpw
n+VQDbEHAMoDprCEP6mygvOCtg1FKQV3I7OM/bEjH1z2I7Vj6OfY8fdIbVh0xRc9iS59V3wzj9qL
+v9jipBDUpm31EywXbw/QUdR6R1VdH6jUP8zp/BoeCzEE0p8v23vVVUbcM3dY9Ysd2kOxkadt6XX
/xhRckGZcrTgFIS++yTK/tiG6JXApwYpMwhmixtLajc1WlQFYD7IPVsbUBoTY7UwhP9s1tGVEO4f
L2R1jwSXQ7V9rWN2OV3LWlKfrJua1Bits1HlFCZYElEsrkK5X4wS3R1GYMu3MBPU4MjTU8gsc8UI
fTtzeMylSbxY9skC6Oh5/SOrpZWnWw+1r3Grt/8Kth66cONGr+osNPXmzS/xZTN5GmkCY/gzqgCJ
LefWh9WvasNH7ktWNXez669Q7kha4z2XebklqGWDPvTYZiz9Pa2wWCV1b6o8tnLzhmDxzOFxmcb0
t9DiG0SMMz8uYFL0wfJyIxghABX6dem+bHP8LJyY0Fvd/m9O2weP97iwzG6P+ZOsQiJj8becO12+
FSM+Tcfd19l8c+qZ24TUbd/hOQzzfx8a4ryTUTkHn5xSPTk5rvvQpuKkZcMLYswLG9mvEVTuv557
xDBGCBnXhSoG/l3UcDyJk7/rXXUCoDTvSHh6gST4KtALrntzeWTKuMk0C+tbdjIaIjGZzJv00B3S
QjX+sKyYBM58P9DQKnRrRsndd0DdNTWE4qaK0/HH6MiLU/M8zn8wB5nPLK9yUI7P+smPcNa4yGFW
luPgvA0fkwo/a0f9k9aIXDXgtdLZGUa0bSskKx7/DRLce9vOzwSY8dRQqLpTmT5oPv4biBeXple4
Esf+STR73/YhvklfW2EZPJdFcQ6n9H0cIBZ17BRsjz+2jMl2sk6U+AcsPv8OE4FNXr2Eok5eVEeV
j+ZjxNMia/Io2FPfu358BuYrEPe3VzVTwj7FjIDWVPVGSFnZq+iP4OB4W+TCfJ0rwBEQ+jzu5aov
/mggvrWGiKSy+BzmdA8ZD2puzfLSB6iHFf00CuvccJj1ZuuuKmyfQDSrIOqGP020L4nfnUNhXR1G
QaPn72Z6Oje3HnDSBeg/t+rJKV0gzXbrXix9drdjafyWIntIk2bT+dIk6XS5WYwRxzhiM1fvVG8D
if0jcQbiv2lcbTv7KqZ+4zLqHAefntA+xlaF+FECMTHgWlON2KgNDRU6bpg4HqGCwKginnxO3iZh
GuRoF291ilQIAcI32q1T2/L1ellKPtAg371cO+GpeR0jkr6EBpnJacdABSlAILIeQzRCRpO8TGj5
VtHIlIQUEVw4fZeu6xgvpCzbkF7RJxrYSP8WP3/Li/FDOkLNNIDKtmyXgR8ndEf2n2cT2qdNBOck
5W/hoGtH0fAiyERBAYMnCX3HKkEygMMNW0TRntuZZRv6NtCLdfkxixaptHwtRYOQaGSJWegmUtGa
HLYlzonF9NjOqzPeFf6LcJp0XycLZmnUQaw8hK46Z8f/cyucIbGHsaadvyx6KsTJDtsNfesOy86c
7UfXaN/VPEwVxTYiWir64WyDeNWKYYPc7TiTUOb6WTBxmbFyZlhEO6xGzFNdcLTxWLhEShv2AaI1
nOeOP9VFbJObANGK6A1WbxA5+rxJHPne9PmrGEjHJZ0AGzzCFdFARuH8JJwi4P/e09gPmgZwZcaV
qLFTiIB9eVhasMCwS8/QHrIM9lqg3gyI6MP4u5PAKZ9Lwwpm13v2BybPPh5XQ8JVcc0HCy45msw9
GTlMLiUfe0vfUsTY2nJIgC4hc/nS4Ynqj2hEwo1Z1Ajeso6WIQ6IMicniIQbNvzyGfFMYHBVMEzg
58Ybj+VbX1BGlel5dqu7Sd5OR4BANjjQkHA3LwzY6WFKi9VeyF1s5md13SfjeCOKxF2hQD8M/Ae+
ZRVbrURPzrhYYh3bqXs1CmEYpZ0/7lSZpSZieCkO6BfOkaYFU8lEcfIlaNf4MHoDb0W21/Npb1Fa
q5/I00e0lZPdW8rpUpux8vnHnhlHGBU/uSUukT3tbWd4tXvra5KQ9H2JQJgSpPejS4STWflZ41W0
4NWWOj22cDnh1dIJjBdJ4HtJclk4InVTHKYBe8u6ddi2KqM6T88byTH3OR3iTSmqQP2HhjQ/UnBZ
h0L3jj7kCSbx6S2i4g49ylZPQCFgOJUKWhtG2WQh1uuhUjZDTiPoNvXaa43mDMn4tW/8PigAleH2
jk/EUeQrMo3eEyOUXIBsZls8fMwSAIbXu7TtC8RgaXU25ibaI6KsH2kM0kAmMVVaH196qzq2evIf
55JQE+T20UvEth2MYR/n0j0advvaAXuGHqId3ZwgNtNNrkWU/BmDeFp0DewD3m5FUiTu5qMIqxxi
YX0eNBP8e+uStsibfGH6uIvd+qq18YNChDRe/gHnf5/U42MOMoNQwFtth1+lSUdMKBWK51B/zTzr
ec4J/usnlzbMIAVEvYepWQKLWfbEYyLKcaEGYd5fTzqEU+qZZ+LUCUGgvdW75WF0/DuFBBNh2/5d
auX074vHJun/2ngM+gUYceJ41ib3l/GudslNxDzbYYrQ85Vg2m8G8cX3+ZH3wGYzwF40vGS0a180
xjtPtKQiUvrv7Dm810t8TpP6gUPpYFTtvWfTpea3LvugWM+LgMiAq2YurATNnGDx9MadCkh2gjLb
MUE0zIe5635wKgAqsf70Oj63KRhFK7HY8lr5BpUeihuPoyZezD2R51wfrG5I1nhi7AZMkRykDKvx
5IGxZECx14ifntv5iH1jrVoy9aQMw7wLo4byhcRaI8exPtMozLH+VGlgBhy6PbUWQd9TrAgsepCs
xnFXvMwRBm0u+3RklyizvN63ClzfF+jzzDHaySG+ZGa2lU3/URT5D3+zp0ZQhpBBcjUdHdRvt2m7
+r80JQmJyYExZQd417dssEicqqgzMgOp3ly4VlBraJK18qDP0yM+fvT6/KoOub1hfXT456TSihoz
wCZDKzrsp4UxGy+xPYJri2cNvGh2douY8qT7qUbWuW0SG0o7g4gAwhvLvKLz7mGhXxqre5E9awnk
+u+aQy08sSY3uLNxUwRDgZPR7vaFj6xq7vEzIAyzboYwYkDy0cGjaBlNkGmt5xOJ2h9SVWOov1rc
RszPVD4CjLZ9SOLRuo4yNeDzHwl23MUlUA6X7kKmhHdlErDLmHLu4cDYFrH9wNnKKtJVcVwYBOAZ
tQkpB61OE1u4X8gi8dX43xmjoDkW4Woq1NMwAmoVw0Schp1XB8HvbK51T9aHENHWK/IIgubH+Gja
GX5t/T2Z018tsxlqZMbfkOZIzzSHXJN6NldJxYRZk9xm6g3PzPhumdberBhTGN7EJE7PCK8A+xoz
KDesxyoVX91Uf7OAfU8GpuDoLm9J5IoV9l3nPBgFE0Y1WSJgkMyb+rVscI4YXs9hYKMn6ICLibr7
XEwrXiENOmpEGhZm/EAS7yNDihBjS+IAYdFqmvD0T12ghM1J1iE5U7SqkkE35zundQZ2quOLgHKy
zpy0XocCHrDhYt1GDfRb2N57SyUd9vLCgvMD2RxWe1FfKYEfGhiHTBO0TjGJEIepGnZp5s/IEIua
Uz8MdJrxQLHpiHHcDH1/7cz+ZpYDRDhcp7jSnvmUD2ZSv0y5y0RnIKTM15kWM2DMdePNbhERd6wz
fBcGKBpDl3KoeEvd5olOPRA4YAdm3WESshfQ8tfGTB5jLT30if84s9WaY23bavR/jWZztsMwZasH
JabCBZbazsEmQznihChq/Snv0JqFg/uQ984FxO298JujpsUHlqmXhZglJf24Qmp+xbkE8CcsLyFY
TbLDxNr8l5KWbM2eSRTiu/e0dfborq9F4cIKK78Wzv9e6B+j4zH5089cpH+O6J8TtgqrBIPBYIqZ
fYW4hnkSTClrZreGwMG6LM0BhpXtS9PY//171ry83nZm6YIF1++TZR39gdUCKthhLYaWUMM0xPhX
fKZ9epS5di5dAxnCgq+jzyUTiLjcwlkvVrS2N0lMCMrn6dkgNX2lj9FvPRHtanX5GssZv7KuvYqs
SDf5bH0lRDlfPAaFsB/2Edb9qSjRi2BIDxq3H3YD9u4yQjErTJN4xaI4taX3X1EwuJPZoDP11XFs
wccsUbD46fg8VtYU9Ib1KvP8tzJBOneOW/Bge2y/mniLD0zwqbtojScPpP/Qv7MKOGeueZjn9E7R
E9+R9fa4g/sPI5x+u6naGa1O9nNx4Fg9aiPYJeQqANWqiQuqaMlrGl0UmwSSTq89hIxVLA37u3Kn
/FbEEebpceHN9jTIhx4qgDsxAd4xdsAcLgr0LrKcEaQ3ZsQX5Q0hXUvt7EhnaL7Garb+S2HHnJqk
zp9zyBLnGj9XtrFB1KFMDjmmW6PnK3Uyth7E0aTLc0HW3LbrI8JIIA39NIlKk6wSZ/7wsrJCCoP+
xiGAA9J9RP6N5yADc8PwiXN/VEkQ2o0DcfwgWocFNm/zu23Z5XGul+hZc8EHmLUGYj+GiwkFJ2UV
WoOnRqnrl69d2XQrox+097kVTkCCYBQ4/E1WsS8OfBnX1pcwSwVaE3T6+AxhPrDLpsKzl/kn9kf2
+QYM1jcmqYHjJ596Hf5N3gSyiZYMI/U2xnNpGP0p4pTG3vhaslxIx/YGcbTmNE9nbs8GDkbC+nHc
d3hxoR3sRJ3dClvX95Fov7Cy/6SMyDGk3kkCfmX29+lp0wNlwn4wtC/NN597iZ2uaj3nZC6dfJQY
8q787ZKnoR0eCfECz5gTXZADDPMFvvXKGF54QeS+oWLAPkBpysCIaLzQJMfCT0BcMon1qc9Xug3r
Fcrkg2/hJS8rywr4HyzyMv+rI6Z4k4/9G8ozBFFiuXp285HypHRD9jYzLcP/9moOeH1NGdReEeSO
+PQ8zkSh0FSM4wEZofHMWTSwsR4WVNxcCGT0CpOoALbNnjOf3ZRO0xL6dqrS62TCy6pG/EPp4N06
h2hkUoOymHa2dqQ4FqZOhy0KiDKiOEdJU5Om6qr5nVXDbGU0G4GiTkhQRt7za/Q+N7p7H/Oa4AL7
oocRNjt0KRBRjJVo9UeeE0z1mbN1F5o+SFJMQFP6Ltdyg4SNRJgux6YVT0lVnAe93vyPsy9pjlTX
1v0rN874EA8kJMSNd9/AmWlnY2OXXY2rJkS19AJEz69/H/tOXDoWRORoRzhqS6lmLYmlrxGQ8ooF
0pGt+hdILd4hK51yVn0suPw2je2zH5OvLXhQ0C1xzqJpHlCr/AB771OIuRoEBE36Ih+fGLyfcIuW
7s2ImvlRDM6e4cULNRN2B+ERvFUq8Erswnpo/fJVArXRgkAQwh14rgGfqhh+DrjyrSVgpYZ/Dj39
nQchT5rTe68MP0Pm9lglCXJKPj3mGf/kRfFjh0m6gSDHDDUaGJCB0A14svXR7thHHkP4FJ85n1hv
i1tu1TC0xv9Q+R/LuoNoTFXjlXy6FS3FwxBKHFn+MDb2I4jcd04p7vGgieq/sP+k3DqOQIYBJIkt
DOQdir+4E6MMWXXs4uehD7JEfABV8FFY5W9pufN9ymS3z1qUQ0R7gtDAHfN6iLmBlY23kBocvFC9
epb76k7DT7/FY7sjIZytFt33FiV6Ye9TqI6CWL04rpUfbRkfyTQfoQT0wQEQfAc7pKe5haoJnpzk
DRDQuB2KuoLeIwPNsEg+TC6Qi3HUoPY6PVg1g66npX7lHHDGoTjmHCRCVN6AcLLDr64a7lCzfUUq
fYytHsC1EBNnkRcLQtkT3O1KuCRCUP4yuXiCX16ZXSe18TGYnrBv8DrShngWAvJQDtDjoCilQp4x
x3sHoGQcVShJ8MIIg+w0+pSMeOlNOnUPKfCHTswgW7egwzYlnmES9Q0qTvNOjuIrIfylgrXlDcgD
T4u8TzXZ4OIWh0GAReBVKPJOHPYf/h0qBZ+SAjpgAHTDOsDCe5bAxCYZlE5L8Q1MaHhiVM1XCIZc
sqz/KJMEyNL4ImryQ4zNq7S9j9jCX/oCz1hu6AE5ayEzTN7j/04owRLIWS7aJR/VNHhHkPW8vedA
93V01bewkYACpIMNwF6FBxVQJZEYrS+TohY8AyC3I0KIcf7rv/7P//u/P8f/jn6XT2U+QQr5v2RX
PJWJbJv/+Rf713/Bjm356+nX//zLIqDfua6Hrzb8/ef3Z3A48Y+cf7fRYM8FHO3PTD3EvHrw8fha
t8739dbd91v3/L9bR0Wa4yO7JucG1GtYw+G6BeLezXWNi78bn33UCIepInhCSr9WvH3uSn65rmnv
76aTxoXUSg4bSh80m2NcUnmkoKgf1ltfWnlnzj3+d+uWU0ARO1PQus4hONLjO93OmsPIORC5Id4T
QXBa78g0/cuiv1ncyArtMFUZOUdN91gM7kOqyitnaOnyTdOQVezIWMXk7Oa4OjahdbJy2Cqt/+5l
It6bIG1Tcsg2pYQI51wW4Y+KdIcYdQNUXY4emCAbfZjmhvw9gMxCqPnU685Qrc0h0QsrU6Tz9d9v
CCrP+bttSiGmQkCbWUTef8NihO7nKYeOOTLb3XoPSwC9N0P23z30Nl4tZFc65zwWD9SZT5U73FMv
RDG9RG0qPi5ZD3TE03p3hh3LtTjG6wK+jRO2lL0gBz9BoRWf8cqqgVMvYFsUv6x3Y1gTrkW0ckAD
tVOvOlO7ZPYe2rASYMZ89vbXta+FNfIfXl9KVZ25k/3JJaTtYDu48dudZeO8syRci+ox6wTqGLB3
Zul4EUULVFcDKfzhXtb5riYp0F39Hc6Oc24BwRviPaLIcJBcNzI90muKirWXTWcgYR4htw2t6KrZ
GJlp8bVQ97O25C5NJuBoIbGh5F61YD3l2aGGPx17um4AWsjbPb7RKY2ms4d4h3GFSm5bAcvn9dYN
Acm1YPegCVaTxhrPXjQldy2jya6nMz1Nfttt7C1TF3rMt7WHelw3nDskRZCUIakxkU+g4mYbS2zq
QAt5rPBcK9vvcblvUX6Eq2gDzWmvDdanyBB7TAtxQcOsaZ2mhzkaMKyjP8KzboaJynrrhh/PtMhO
ege6Im6NH99a0YPXsvI2meL6TjW4oF7XhRbcmUjbmtGmO6cVFD3b3jlyPGEUVXZeb980QVp8p/5Y
qEE53ZmzCdS+PregiAbtyvXWHUOUsWXm3hyoCsJcMFuZ23Nc4GEzvF2APWkB5O+wL+V8AOMQ2C9A
lrLbykt3VjvvsB/AToMGbQKoK9nbQCmu/xbTSJe/v/kpAmxC+LfwAipr9jO1IZrtltddCJkW5lbU
iKyPVH3GS894wOcUDLvotBXmhlORaWEOqWMW9hxk6TYMgVBO8HwXRZAWA6kOakHA5JXDN4vCU51k
wt9YONNkaXEPb6yZsKyrzrA29W5KBgVXMUCJ9rql0IJeOB6wrh7O9EjO4sZtAasrZOHv1ls3bTpX
C3rZuH3qQDnj7MCutpy+C9z+O9y38Cl1EvEH0rSPYfxQTvO+TiBc4Z2gDLEvgIxuourYUPfk4t1v
/bcYMoSrZYgO0o5F1+NsTuf6IRP5qQ+d52pRiF1v/58xvXM+u1p+EMS26ZSy8rwQOG2IeMpuaneQ
51Pi0Z9YBRMQl0NiACXmKINDMcjyUK+ccxDiT1Cpgf607DNUBuBj9ptA6AWUk/oPB4wJRT0/ypkM
bzMRUrx2JZ2ffmxnnDqnaZjH5hOk9m3U7iAqVUDm3MezIZ4dSeWjl0n2PjS92ZyOd6Azu/UdAOgM
WMyR/oDEUsKfyqrCo/BYldUd9PwSPIkMkNjtwdOwiQfrN+iJwSWzjcelLplHoIpl8IcAkvgLkG9J
AtjvAAvDCE4IYIxFu9nuZPttlCQFwHWeBzcExzWGxBYshae6/17UEJiAhZkEDmlj5t+/GLla4mwB
BSqZm7nntnQBOUhJzeoDyrO02jhcDCHoaqkTctpt42cTPVMfn+bQEJzwBWVNcB24bgBaPsT8Vigz
xfQM176uuO1AYL/FZ9XYbtxOTL9fS4ocUV1ABtQ5N5TM01Mh7dRGQXCCbuVpfQSm4NISY15m0HAB
yOosE6g9gRhDRzw+qh5qR1Uakc/rvZjGoaVCVMomSiEbd4aL2FDvW6scACtU7hBvfFeZOtCyIViw
LoVKxXyOoIDVnhrJwYUlFYFwyfoIli35To6gWj6s864rIQUG3LsDn2YbxhXQ0IWTQgMixD6kQj2u
97Mktff60ZKdB4WytuE2Hpl7p/ioVAGblp5UHgqTZQzmUC3gBybhCholZNxI9obJo1r+q9KYQi6p
nM5DSPOjmwLoBLGTT+sDMmwwqsV4aEN9oeeKnNNJppCXZQLPBLDGApmid0bokax3Y7gk0aX7NzcT
SHcOEbYTOTsMJg5j18BQefk4BQvTj/D847tPfuHWX9d7M+2GZSbf9BZnCqZwUoxnIIKsU1olcEgf
EqDoytI7iCuHpAW/VQBj2DRw+utsC2IaeA+LHyo1j+BbMgfmoT67MCjl3K4PybROWiIA3C6s3FqN
Z8BmxDGReD3woGZ8cWCy9W29C9M+07JAhIfgeXLgogIoQTYASeMlf+K0aO6va17LAS5toOlVIwfE
XZic5yxLgFPJ4uzLevOGCSJaBmjk6NpOUQ5n8Gbn7iYqB6ACwVeZnxqQebyNy4ipFz3+817FHQHk
Fo8o420Ztd5X2VKg6DNmP68PxLAMRAt3sODAAAde57xI3H7JCENACpQl5o10skzIOymMaBFPCFV+
AUV0vOLeju4IAau0t891YXmvsNu2nxM49p37Ti1Gm+V+fUymGgtZ5vNNROY1ddUkpvFc+cVDlihY
QkLR6w4mN4Di4RkUAvv8NM7Npe4BybUGMe1LKDLeZiH/vf4TTNO6/P3NL+gZh1Z4Q4czVDLGn5ji
cAC+GGiNjSG+m+EE4IZ/tz/V2YAjbpABwJwPChZxPpGwmwMcunSex4pvXGne3YDoRptIt8T7o+Bx
Gdi9/KnaEui48RkSksf1WTI1r81SEys85/hDFaQUiN3xW8Y+Q2x4I3jeTcv47VrGhFTUzC1WlEHX
eJ/7Hlydyf1UDc4RaXMjybx7PqMLLU1mCUuBvemrIHHbO7vKP/r4/MbHARRoaH8qeAcLde+wPlem
FdfyZQjFPYk3yDyoO3cP9dOjIjC79pMUu4veI3o3AvbdnYsxaYlTtCQjkYTpYYUvDhiIJz04JJDA
TTZOS8M49BqxP3o285SXB2Jx9hFp9wO0DtjMNL/9mgYLbXZ9vgx7Sy8SV3T2B99380DmzZ3lhidA
Mu/9mG6ckKZhLH9/E+AqnuVE7KwMHLs6tFH5JNMW+gftV+pXZ/j+bcS5YRPr1WLVRn4bVVMZsKlJ
8a0LrcHQU/HJtbMX4JPCjVgxLDrX4jwt7W6sh7AM4MM13ydDpb5gb7e/15fCWfbOfxwCApCHvyer
nJQNiU1SBiqLHhjp6z1ceW/HPD2punhBifVuHPmxLumt3/Ybqcu0QFr4O7AwiwUU1oNcimPkOp+T
wjp69vhcOdOh8uONsZm2mZYCOgVFRbz8xtAInr40LL3LZfPSZsnGKEzNa1HfQQS773hXBRBCOQBQ
8ZW7IGk51kYCMzWvBXvS9qkLeekqgDbnqxXXn7yw/FARupFLDM3rxeImI54Hh1JI7ubdZ0jTfo9g
50ht95rHRUH1ajHtBQUqqayCroqfU2u+9A0UWNb3rCEimBbftMqGrKiKKpAQPv9BRmp9GkAL/b3e
umlitOOb9TO8xT1RBpWEh/pJlICj3eJBCGBwnqWwP13vxjAIvVg2p/ngDqGdB/hw+AbvgB+yCDfy
n6lpbX4muKD5YTfmwcB5d0vdJLsTYKBfN/t6LQjQQSfsGy8KshKA9AJuvreomG1lO0Nq0AtB3LPg
l5mXRaA6MJiyzs3u6mJM7zLPtUDrZPBg57Q4rK+Bs4TqO8nP1ZIf9KlBKwFMMEggkA1+chXeA0Yk
DzRyBSzuaLSDWjTULuWgAOKQxZ7woruPy4lv3LIMS6U/GQig9FBYlFUwTqV9A4V9thsHaLCuj88w
mUwbnl8lkPXkCMLUsqDrOuZ7d6a3koU/IS9+P7XWxjyaRqHl8x6iyLBYyCDGLgf4x1ajBRED+Kyv
j8JwzupPAjlgkST0MhlMHf8UTh5UBiFIWcD9xId4yHV9aLkc8gqeTxKEDBHkczlAIx2XnbHwAmhq
b5XHTauhJXTwJYeujFgRRE79GkvnoYcGhh8CeM/H57iuNs4Nw2LoDwK9HTJnaqciGD0AgTNrgFfX
9mIYsqOrLXUHFjMg11IGwJmd+xjExIp5Z/hXbRyqpl+vndkTfP/asGAyCGcQTyp7su9cAduR9WU2
ta4tM7SfJVETSQPXVjBUC4sfERtO622bZkZbXniwkRCcvSyYLHiICOhTRHH73bW9D+vtG367XtjE
+71qc7CFA28YoKtOyxwCeWDCrrduCDKqlTOaBCKJI6B+ECcDu8jPxu8whjrl8KsDrLW/pq4koI71
912zSecCoPVIBh48j9w9xEITSN7EXfG6PgjTFGlHN5wrusnNnSJwB7hyQtALYMH8yglalv3NR0XW
zTwbSFsEsEA6tDJ9mvwZlpRQHoIW9/P67zctwjKuN33AixAvBh4pAn/yb2OYzMMw5A7mXQ8J1JHW
uzDsUqrFL/fAuPByWGJCHf0piUuI1TQxn6ePMFSbwi/rnZjWgfw9DrcfnM4eiAxApnUYcPlQnf0w
eDxvr7tdEm0UuQxhNA7CMezbwCZQbXHupyTZOAuWLf/OpYBov94iTcKzsS+CqhXNwbJwAJS5HB8i
UD1vetwM8ES3aLTkwL9eNV9ES0sJzHd9D6TWAARL9nWIXcghWnO/kZgM46Fa6z6JkqKvrSJoc3A0
SPjaV3ianSyoIaRB2qaXKqnd60ZCtSTY2lCkBx0H28tmMKKu4DIClbvb66ZpqWO+CY+qb7nVlk0Z
QCYnvrMJLJP7nLkby27YtGSZvjet11BCoR1w08HoZwOk2VJYv0+g1a3/dkPc6bVcl+J7iKWo1jW+
/RRH+SOHJvoNxI/36+0vc/DeptVSn0QWBcHYxr2ZlHswmmCM3H9spuYW8j9Q+QbZOovu8V67cRiZ
hqNlQ8wOSh8Fah949/oMlXgYj4IeSVp34xJjal/LhHZfKYuXsgwSSFUfOuIowICgi6E6u/y5PmOG
sCDaVs1kpEBy5nkQp/lZEfmlre0H24YoAEU9Eky6Ik4PV3XlaBt3mONplHIoAmsqX6O5ODWopKZu
cc+d8cVtIKwLg8D1rgy72NF2MdA4vQJC0XqIQYLtQd2Uit0UFrRP1ts3zNo/MJQ3UZLDCMiTCslx
Apa6ySD1W9tPIQQWYqgtQGYDLuvNNU/Fgjralp7glQz1QSxQFoWv8PwElR5ktvVhGPaXo+3fIvQJ
KjYiD+ZC/YSl4ykK1XOKIaw3b1oFbfv2fZwBTVKjeZmkkGKKGh+qYnAC2cgmpvbp37mKY1bqofXz
wPagNLYbgFYCQbpR9ZXTQ/5u3wJ6IR04pkfVsBKAYRL4CvhOydJP6/Njmn7tSBph7zjRDAVg1ytu
/Qlk0xCUIKnc7+vtGy5S/xQ73+xSwDZrSO2jfU76l0q696QaP9ctOSVg3163BrYW1DAOH5M4SbJA
Qj4BXNc8A2pM9NeddbYWx6gtlj1UGHHdjBecUFd1NwO8wjd+u2H+be0iDqGbXhVKpP8Un5B8bm2o
dEAT+cpvUFsL3c5J4wxovQyOQkDmu9IJIaCptq5Lpl+//P3N6ta9gMx5ixxEh3gf+1C9AU4bxkAc
zKf1/WOIL1uLXxbH9cBhpRj4NuxbYDP72kRs4wvX9Ou12O37cqjyesoCSLXEt4mbFTsLEDNcNkhy
zSHgebYWXrSZI7ggTOUFYdZAAJ2dwBXd+PnvHgBo+69jk/ybFhOBvysvLz1+/w2FbgVZ7N3/Hbdl
OqQ1g6hm6LQ7h/vshoF/e8WCQOJGC7ZQcptlbtxcZAYfDbu0QESGqt/GfC3b/j8uT2hdCzbf9os8
Y1N3cVoKV7bcFXdyymCwUCj76AmreB5tb9wYyrvrj8602KMTFGscOO5dpsYJH/PEUkfcm+CWApvR
jS7e3b7oQgu/0XbBBfZB122VAg8TWPnuB09p/eO6xdDiz2UweAeCtLn0cIq+AS2sghHcJDfOnndz
N368Fnucw7AiK2d1If5yMlhlqi4ZXOvvqIghAsxd/nV9GKZV1wLRKi3ZzSIaLk6SQeAG9JvhDq5U
dIfXyXJv+eX8pRb11rKb1oT8nbRSMBSxKKDKgmlP9rB0g39quVVYMQ1FC3jV96QeZ6i3QP1v8iE2
4dFHDlMJALq+we9140wy7dy/Qt/5N3xVY04WjZhFDxQV2W+ArpdM/FlfjveL8R4XWoxzRXkF2X3n
DHQGLB4XpzeomA4w9oA/AYQC72sG3eRjHPWnpjytd2pYFaFFvoRnDBwWSX+BDg5QSNRLIMyYeePG
Z4ypeS3WUZPgkQfZ04srK8BaayXIuPBht4BahlgRy9/fnIRg41b2WND+UhZgnhP+q4O6LiP1MZfl
h+tmSAv2uFBQOYrAUyGwUoezw5iOeOeORpCBr+tAi3cvy4tuwDJcAAp8TPP2Mw/ra66B2FFahGdk
HFs5Nf3FcsaHbCzBIp7VK43GS5hFL+s/3xAUQo/reoanqtv2FzDb4bhR3RfwrO7dfAMqYdpBWmQP
TMlE+nV/Ycz60Cbjh3xUGx8phqQhtHAuZBzmZaT6CyfhLxioPyQ58isbT9FYXFKI7qxPkGEEOoG4
d+DYyiCucZF++dKMH5I43Ejgppa14IVtvexaAdxl4RePUTgeaOFflxc8LXBD1AByOYFT7RdejqsG
O8682EgK70MuPLg4alHrN3Pshmg8XQTf/Dz+OHTjvoU2qb8oS8F0Gp7pu0aNt1kebSy2aa60MOaw
J7fjPsounT3CdBTmYbcpKbaqAoY85C29vslDc+SlFDL3S+s2jIr9fWP7v2EV9SRIGF2XJ3TMGAW4
Fvawvg3U6PTiu9Ynr8s27rTLCfPO/U/HiiUlH2DtaNnnJK3CAIZ10CeQ9Xcpk3o/1QWUZFD/RX5N
vTvAy6eNXk1LooU2bW1ZzlA/OedwbJCLJwwJP10Xc1pooy7DYVyNHRY6/GNL80tHydZ3ryHh6SCx
1BoniEAJ+0zT8ceijo+n2IdJhXJjnQ2LoYPDrLDikYwwLXDO+ACm7yLiG9hFDyLu4vrlwaBjvIvi
cotRbLp3cC3WkUI6KQkG1EJkF7YuT2EFySALOtsz5XeuZF+G3HtywauK5/GOuN51OeY/8GNhWKZ1
yOwzrF+/LwYn3eTfXbX+OmbMD3N4QAGIfEYxXkHDxHmAZ+TP9bZN66/FeqncHhc01z5nZf4wM/pM
EusLh7D8evOGU4nrZzatRJQIap97N71Vo0Jij45NnNyVkOkSUOdd78Y0Cu3YTgbSS6Ywigr1cRZH
F6AdYR7CNkZhiG2uxbbqqeXhVcU++3O8B3nxBGXNjePj/Q9wzrXYtgu8x+YOJgja+LCf7+IJtL9P
afm/mvoq3Vhmwwh0fBgNU6vGdR9bSGWfLUf8qYdh41pmmHsdG0YmyGbCbhaZvJCHGm6Vi3nWkPHD
+tKafrkWz7DEjplbqeLS9pa7swh3wI5r0v11rWuH9+x6fOiylOA9AqZBXgSlx9yJrqOgcx0PFMdk
oLZKyNnvwq+cQNYdFlalN27cJg25VQcEdaIeRgpaBHh8D14R9O0L7Ox3cfgFX3Jx8tPNvI0EZIhi
nSQMk00fWszYPbzmpwqq4qDpnzsYPtm28yJEfl0U69Ag34Lphc+7Er4uUDBOfCs7wIkGRhAQaNlY
b0O4MS2S8whsErjdYiT5HQycD05UXzB1JZDXPLwdq26rQGCKCi2uhZiTtISC8AWOs+JGSfFV9M0R
CmHXHTc6LihNCA+tqMDndThUu17432ma0o1D2/DjdTSjTMcwEb0Fn3C4t4SvTnMzNl/XA85wt9RJ
v1BhKfxwRNNDBR+hudwxu9/V1nBXXVcuRQHp79srE7yAtXU3Q39fdXunKdNTNgu6cRSYpmb5+5u7
8WgRkHjxYHrpu/Shgd/vXEFk2U7G6272OoaxdefMS8JUwsoDfvc3Ux6BzRxB+vDz+vwb0qmO+Mpt
0Kcyu8kvcL+wjhll3Z73UbOxcUyrq53DY5Q1Pmsy6CWn1Td4aHyiKXuqvAzotfF43QD0CLbCIi9G
OZ/zmnFYXUO/kiRbqhim2dGidq7LHp8FxXz2YPZQQwFP2NYW5MiQRHXEVy0KW03ckhfhhJ9yZl+K
FuLEExGBitlHO9+CIht2qI79shshyrLsCNQpau+HdLMGUmIpJAyhQLgFNzfMkw79CvsEWQ0uDxcl
mYQ0XzRCBMOfN5K0qXUtgsfcgi0XnKAvqijvAUv+UxTN61W7R+erDo0NMRXmlxfmqPYWdQFvR5ph
g0Rs+t3L39/kBlGBryVmKi8lcX+5MjuSxL6yae0eDQtUG86NHST752q4b+EHc5exujusz4ohbKkW
tlB/ge8CvoovcmxgaQPzwktjdQmkJHKfW/AFp4tf0XpfpknS4pfGndX6mKbzYsGTl2NyE7ox28g/
pr2vxe8EUSTmDgzKf918I1sH3gL2TYb/rv92Q/M6FzWd3an1nRIvcS6y503Rjm4Kd5Ua0nQw30SW
9ja2qamj5fryZid5c+UDvNSUF89P8qNQPl5GQ2jPpgRuketjWZp6p0qiQ5jCJsnSusFU8eKXDycq
5d329m0JI7iogVBmt/U4bUh7Oi0VxJe+9SP0Qwt5QifQa+fDK8+BaYl+rQ/FsKV0EqoPwN08WUN6
4QMcoVj8QVhsK2ubVkKL6TID/DqELu4Fz6JHEju7hJPX2b/yuNehjxnM0IHKJfGlhdotlC1hSFbH
YXm7PjGGuNaxjwUZPVnlVX7J0wQqoWMPDTQXeuyczX+aMNmqF5rmSA9pYTM/jP3kQtL2qzfkR9iU
31XwN1wfhWl5taAO7ZEWkJxLLlk1/IGD1cfZuYrX5HEdygWL0Wq2oO9ywTo8eZadwYZi3CpxGmZf
B28VaVK6IeySL840/i57dRIE9uaCBlAx3fgCNEyNjt+K3dTxrGKwzrD7ROGjgyCCU43lxsQb1lWH
bEVtYU3R3KJ1VnyqpDp4tDu4eXdcX1fT/CzdvklySR67MH/At3dMouixh71BAn38tmrjezpVGyFg
miEtfqGMm3OwE+NL1NPPnYQPgVLt1nFjalw7lbtwZFBxraILFP7HvSWhFBLV80aCNk2PdihTGbkR
76hztjz1TAZS7OAuABlBOO/FEGTe6MW0xlrsSjrw0kKN9gL8E+zWIU96U5JQ3JA5f1lf5nd7QKlP
GweEwB3qpeCAWa0zPrWAMx6qnPfP3egM1wwCXWiDqEZnmgp3AECJNuOBzCXED8jQnJrUlvv1Uby7
1OhCS0IEZs4EYpLgg2S120PWoPIEvs4KqBqsd/DuOSmAhvg7GnK/jGsAiNOgH9i8xzPzBGNqyT6M
A4zTGVHNTuZAkl/XmXa/oJ4Xzf3y4gKNuwduwxgywnu2zC9szJ9Zn35f7+b9SSM6OAZq37CJHfsk
qJ3qI4g0f1TrbIzA1PQSNW+Sh4z9CrRRlQUx7qm3YRiTHY+beGO139+zxNdSEzTqS4vDoy1oK/93
DwecxPXPub2tffbe5QuLvYzqza9fSqb5BHO0gLjlhc4W3FEaKM2vz7ppJ2lZyQafk1RQ7A1YAoKl
os4JxK5Ll4V4ASkfOk9tTJJpCbTAtqMJHnojyCeOUL+LNOweB5kmG3UWU+NaSNdOVnu1x7KgT0FI
m4dXCLNcly6gnqbNfuzmE6ncLEhoc3CJew5p9LXPtnQXDD9dR7548J9t68rPAmhWC7iIDg2IDfaV
s65jXAAcmGY/agFmhKHfzvKlffCLuNrYO4aNL5Y99WZjhkXjxaQnWQCK6Weh5IuXha8NHszWt6Zp
arSoncoY8Ip5zgLCoYOXhXWybxnEa69rXYtaB0+XfEpxDAyEti/T7NpfHDLk1+1IsYzpzdTAlE7G
IKzAOyav+gdeiO5DNJTtdOWP16LWAf9obDqUyhzbD0Aveai7YQuUY1pVLVKlyAiMkDAxdWe/RiWH
ETgqTq19WJ93U/NarA4OeJKQrE+DWsLxNG3UoePxdw4vyPX2TbtGi1c1iqZFEk4D0Ejy6VL1biwu
yP9Dt7HrDR3ooBZBrRESLyPg2S6P9oWa2C5K4dW7/vMN0+Nphy2ASpWf50sqc0O+l1FFj70f/rIb
9ee6DrSgLWo/LyY2ZkEr5tsmnOHYPtpPDQgw17WvRW0nyqRKZhtROyrn4DqUHjJSuvteuluYXdMK
LHP3Jrg4/OMZ4zEg/jmB7XzkJ+w32JNpe+UKa8ELEAvl0CnKAjU5Lm47ILbPcDJZnx/DgatjWWTD
XOUqoPt5Fn1w5uqlLjtQ2sdjVScvhZ9/WO/mfaSRIDqwpR/A/09UgztPC9ejXB165f3oVQ4/Gx+W
UJa6FPH4A4+YsMbxrI2vNNPu1YK7L8XMF5XNoAltB4/fFd0rJymhuzSwjcVZ9tF/lKIwLi2+h36G
YuRyl4MvIi7uzQW6HAeLRE+13CLKGrrQYS5wwcqHIaJYfxKxZ+FDMNqFKfbdEMfseQIz6XZ9jQyz
pcNdSndKlJuCKuTkoEo4o+p2DVSvIaNAPDjpXdeJFu+MT05TuBUorUR9jm31J4I+wMD8L+vNG2JR
R7J4U+wmdYJPHb8Zun3ddMmuE7DXW2/dNENapKe56HCyYbFhdTkfQ7vD8zWMvA95CI/u9S5Mi60F
O20JS6e8hYCXkxyFz2HZZT0mEsq9DG91632YJkk7riPiwXinA6ckgrUYlreYva/CElvGC8vZ8E5I
6Pr4sR3mdc9UEdRR9xlWQdYO0rApLJHzdpfLuQc5sx7gWzX414W5DnFh0wBbOtrnwaTc6GnusuRD
NUcZ3JCbrTqeaVm0MFd8lnlegKakag9yy/ED87p9k1pPbdZfNwod5tLPmRVzqAcFuMIO+5S5xQmP
tTCGq6rrCgFEh7tQNTArhyRgELZeCe+qrthNqdhSLjFEhy6G5MOmCQI5yB+91yawz56+942ERznt
Xq/at2xZnDcHrSym3BfhjEWATvXO4gCM0GrYqpYbllgHvNh1C9cL3qZBHHntLhlsCrul8HMMOMEx
crbe4A3nrY57URAbdGU6gM/oh4faq/YOVfcSYAsYwPsHr76KTiCIDnuZpsVAzrPTgMIG69IkbrUD
7Ha8XV+Jf+rA78S4DndJc+V5ikGfr4Sa0xzbh4GoXeI8S/4ck3lnVT/SfoSvlX8Z6XC0u49z6u7a
+EtVZsdiHHZp3d5N7rf1X2PIZzowBpq3sxI2PlqbNvfOfuLljw1QPxtjNe0LLfQnmIlUjQ2FBxGJ
24z5KIWPF5a1Ryj37q8agA6I6YaS2ylN86AISwWbc17bDALyEAy+LuO72hgArU8rWkFkIYR/uMfl
bUK3nuwNG1rH2yTzCA9qPi7kddSwFtSHTZL0jnHhjBI61H17a5F+ng75TNsovHLGtGtEPMPOrchw
TMIX9pTGzr3jb4HiDceXjsEZmNdwC/iAoAvtbKdE0u5rmqKqnDv1wW95tBtUDPuHjl6FkRVEVxoj
FAD7LMHyD5OPJ2Vpj5dxFuE1aCu0vkTNm6xpeXg1a9MKLM+hgY0Ji+TB7cvk6bqtq90l4P8LJCw+
QIOpKU6F7zsIeuVduW3J3z8dvnqtVU0o9TYQ5D+KyJtvxrbYck4zpA1X+zqIpwrioqAKBGk5nFxn
PHb21mezoWkdL8MsDzQEmDgGima/Giglwg926xJqyEc6RgbO5ShdFiV+No+OM3SRS57c8TF9SOEv
uL6ohpNch8jYPWQNGZS6Ap7CISKSMSDvcJM5+dCc+bjehWmGltG92ZV2WzAKCawsAEEg+jwrSAjA
ZhFmUPvr2teu6twJae8mYQJPdiuSu35SjX1js9CON+bIkPfoMrA3AxC0GHjDsjQQ8cI9jJ+spriv
SH6XdnBLH67M3LpKkg9XPxjJh5DHIRAoAPu0uIH79ZVvBTp4RnZ2ZuNzY7kQlqhcuMnZ97I/iRw3
iCWmjaSHWDV2LPK8JIghgUVo+WuIIuDGCnfjbHaWNPPOPURX+UliKJDlHmJYTMnOZeMAqzLcq5o+
mP3w2yLP11n5F3u09tPs3VcwY4c995+C5J/Wt5khGHVUjUfn2c9VnQXUYuK7k8kw34uE0cd07sTX
kJddel0a10WBBrcQEdpMg5mo7mYqQXfhVetdg9ESREfU9Cke4v2YJUFERFzsOs9S3+Z8arc+OQ3z
9A/j5U20MOIrmNLkSRB6VQRHh+YXJGUfRRn/iLi3QUcwpBRdasPraT9GnZ8EDBSjI+MQlrRo8Wt9
oQ07WYcCRSO0V2fmwy25aV9KGZ2njAVJTjfm3zA/OgxI8qocW0KSoMHhOSnrAnb5U5HSHfj4G7Fi
GoGWsEgFWyFXoNI9TNntCCfjmzF1f4pQXff9qsOBAODopd9B0dAq/j9nV7JsN6oEv0gRAk2w1Rnu
yPVst71RtNs2GpEQmr/+5Xmr2/TlKOJstQAxVAFVWZk8gtIx+dguyJGYaQ9Y9nZ5FDapdR0ot3he
QLyFWDon4YlGPnkxctx+JVk8nbrRy+9Aw9kf+kyz7hAHENAeqAa18wox8Ou7wLHFbHo0Ok7QleoK
vBG3+BuK5D72tL7Rvq0rugqgARDHeJvXCxSYIPM5nhleGqfrP37JxL/hJ22wUK11WdXQjXyBWv0F
JaF/SVX8rIsL5x6qyrb4ue/8H2tdf73en2Oz2fihfJ7WNfPw4Aj7KAuOSxdMJbTkmxAYscnM8U43
jvWwMUQz5Hp6b1wxaVn711aB1wWS9mznhHc1Hv/7hG9kEOXNJIuXZeNfOrOuaRShqOC2CbpM3CuH
mKw8hBowog1c++V5Bs3Ygav4n1nHe+DFy2++teSWvQPi3AHuAY7xi0shY//B73kKqbqPKMnb06tz
LfPlWH41ClyylpFFXvHSLqxNfdWfYybfDb6/kzZwtW9Z/DiHgPa0uMW1RfToc/67Xbz7CEJlNy2C
TZw0ZRNyZ7wpXkbI7d1FXrAd6ZiRk5xMdb7ehWMVbPYkPyJzEmWYIVDHokZnOgVl8F3Fnogzcne9
C8c+tSmUki1b8Ura5Es0huegDe+8bSfg5vr5y/dXyxtkAFvmSD69bNAMmesWmvd1dDfjlhWO3o19
WIYAKuhmqAtokwxNtR3NMCSHeASOsfCkPmRVNO8Upzie9TaREjOz9pI688QaKg0OQlMcVRDpcxTz
5mPCouFYcLBqblu4d+dxrYtlHEBdoZxEh56oo/iTZFBT5/rjbUtu2UVVKaricPHEBMG+o9ZqPLZF
uxNOc626dWln/chjMCV4Aq70r8bkHfis2vfAvn9VHdsxbNfcWKdd0EW01EHviblcszTrKQG1ASE7
zvXt1omNR8uhw7j0q/JEokNyrqFhf8LdxOzc1d52SsTmaIr6MciiaclfAkXPjZ6m1LDp86bn0/XF
fftlSWzkWYVa70rnff4S5f1jHyznsWrvmtD7tHDyFULp5+vduCbJMu6w0YGc6Jy/0Nnf7ifjj0cW
sWVnklytW2bdNnprfIJBDG1XH0a/745yP+vqav3y/ZVjCre+xlMbC8y2tfhWgYHtyFBUuIPPcy2w
ZbhlrwnqjUpPSGj3HLGR3ndVtx7HdU9O620LI9wyX5mwZIBMVyYq2b0H99MTmH1PgG9At8/fy8a4
dpFlxSAIyFERnHtiJNW3RebPbO7u2w7Bv4F9hAblDr7C1Y1lyMu40XiZ2vzFi+l9F9TfQrM+SdWA
XChHkUzOiq83bVcbmcYAPFcXLMfLPM/baQwCc6848XduAo5h2Mg0HjQMxTdoXeqfQ/RrLX5SIsjA
jkP257b/v/T8ast6ZCxyVIbhBYw4UQgcTRHtcWQ6HkbEJl/qpqQhMfFy0BFnyQnPSH4iPqClDUJ3
j5XXDwCl+Pp9X6M0OUhUeYoT2OM46f7upsHZ6A7ElHUsBwklDk3qh6xk0T3J++h4vXWHPSbWVgZt
WMX8mntiaYo4rWUDZGLVzEcgL9qdx6vDoTDLXQ2BDPJ8lfnL2uUGM1NO52BB9Oj6ABz2bsPv1liR
ZUWcEwgh9jgpyMRDYFeQEgyFbNiZJNcILKflEWxfHbL8hfkFcn1T0x+yju6hzBxLYHNLxUrWs/RC
LHCd43H6sQvHQ7jt6VG4/t1aYD7OyTITIl/yQjUpVIe/BbneiQq9fe8jNreUDzwTivHR9hKV93M0
f0c6HcECoIDKZP46RN5TwoabGAOhp315fr8y8nGO8ypko3wBjqlOR7jZI6Kr+uiVU/80IwZ2o71d
Bvuqn3JuvKUKe/mSrGQ8RNBQOYTM/3J9tzpWw2acqqq4lnRU8oV6NVgPO7MdxoHu3YodO8mmnCIg
iuubBVM0DOqzv47fKM6jKYz+uv7zruYv31/NjGx5o8MaFXomUyU0rrvmicucPxcT0zuRGlcXl3l7
1QUjqp8bf5IvivPDFhQvE2RcQQS7c7d3bFgbkdfiZgkuPYa7fbP9UV77PijJrzqKzs02v8tJ/yHY
5uNtk2Ud3pDw4HNFqCfAztlB+FSeISL3tOTLzpntGIqNXGNey+OhruVLEC3H0g8fsm0qU0zZp0Sr
+0qrOznnO5c2x6610Wt0JCtIzCgXebymazndM7KnbO9q2jq6q0B2ZYsstwB5+V+bypLzkMw3lfEx
YiPWGpBVzFW+cpEoog4QVgbivqn36vgce9WmXwIQJ9TIoHoCnNwnViXfMlafS3+7LdGJoPS/baGh
FVT7utkTSLEkXwq8nt97MQrXdh5yjoPTpmBaizlhG/Ey0XK5HXx/Q8EAG9ujv+r1MLd7rPiuBbbu
40xy1ngd7uNr3PQPQdkWeC96NxEOYIWt023cElnUI6ys6ccsOOC1BZVeXu/WzDjW+D95bFDC9Ftt
uGhAMZ6AHV2Pi9Cbt3M1dhixjR2Z4oD2IdJNuH2x+66Y0qUt7jtvOcoaRDeGARBOdzzrxaD+G7Ik
dto8LqkJDEFXhkLNGACiKffF0JlD42V3o+f9uu72HCOyM+jaN2Vv1oChegzJqD5hj3rl72JF19SQ
8Vzk/t0GUtzrnbm2sOVj52WVyKxtmcixA6qi+JQVeZMS2j5my16o1zFvNnQwRqqEMeIxAZK1A2wy
ToeQ3gWrOudZ/h7gnP42e7QBhJAKVMUyrplIRn1Wsjy2evuLFUyoKb4tKEtsGGGr9MBLP+Ai65Jn
UpoznbM7oKm/XF8Ph7XYIMJBebnXxCUXMY6+Pi0BSzIHzfMiT8cpCHe2mMOj2GBCzueyzynhYqqX
4dAm/W/WznvvIVfjl++vLiABgvlkTCYmMprH8ZHkwZKlneranWPbNUXWU4L0oclbYJFEVSGdlvUy
uwcfS3T2Cbh3rq+Ca8daHhclx7Toh5iLruYvXBanWiuV6jB7f7kZFCb4cL0f11RZvneNim2d6jET
RpPQP2QgEF5PyvTtHpupa64s8y55B3WYbOFiG2Kd6r7yzwtSX+kip/jupjHY6MCEZiP4rj0u5Lh8
7D3/rzWMdi5NDudkg/dAdlytJUp8BJKa91kS/mwBO9t8A4HDG+3NJs3yUD2dyannolDqHBBtUihd
pjP8xY5PciyxjdfbNkgGB12LFcj75tB3tRRdRPYS8471tbF5gN+oaipLuG//ImIIVR7QG9ZFA8Bu
kGgz75wSriPpYievTDovtGmnmjHBSBcD+pk88GDFKUQfPSnPGzf3KKff6evtIfm2E88BcOyoqn0x
9qw6LN7Sp17hv/RleLxlw0Ko+9+DmcH4o5co20S35k2czu26PA3jkn2+rfnLZn41V80QZiycfV9E
YxeWJ6MNFA5xIPE/t7V/mbdX7eNRNKFMQfpCXlDExy4po/W+6OLltlCNb2PAIQeTByPPVgFVZVxu
Bl8X9Z1sVdbc5DF8myhNhTGbJVGbmKL6nzHI/9bLTVSxzA8txz3gxdizzWyiMTp4hKLbBIRVcBMb
C6hXrJNHQ9A3rxa+iVKp+kSHmB6CTdf3udr2eC3fdhe+jVxXXYYLJQoNhSq9AnJXQXzwi/r39a3j
wKMhu/vvvaMmKEUkC9lEgXAyYhAlaJzaVR0XgAXvme8vhy2OSNp7TB/nrKvToa/ip3Gk4PmVVYIk
QxTke48/11Cts8lvwMJR0GQTeOBAbGiY8+mxbEBldH2wjubtc6nbJl2wsthERVhJ7ufKhOEhBqxh
71rr6MAG94HHSfpbuyyiDCc4qnlunhaIPJ9u+/2LK35l5pL2uZnqzkd6Vp81DX9olBnvnEnkYg7/
fcn49qknyYK8VwUf4iOZBJXGRRRhcirwYvLrHCyz0JXoTPU4J9knWSHRVAL+4e1RfTnmzT4RZ48k
HdBwmxjyeJqOHZeLD7RwR6edqbt4wrdGd/n+aupwg+aVWWFDHqmeAU69r0PEU2mzF0Z1tX8Z2Kv2
+boNeQHVE1FX258mpqdiCf8YFr2/vvKu5i0jrf2tRv45x+9Lrs8LbXsw0BfbJ4qHx21nrP1oHrNJ
dV3WbSKczHYOO9Odx5p6p2lYf18fhGOR7bdyNWjaao0eMj3Up8prurRCumdnAzumyH4i+03VcR02
Gyg3vOFc8j5Mwx4sXw1y0TtT9Pbd07dB5vPUtNTU1SI8Cs2BZavPeUKjw9iOouC3YWP8wLorrEFe
gAG4uWhumOpggoLcD1AN2rk+u9bgMnuv9qnv9Q0YvmpEW2grNEz+uITmtrJv3waY1xRxA7OxWVAv
lx+Gmbd3Q97tmZjr162T1lN+tuZ1vArdL95PED9m32IDXsDbNufFLb6aGEjxhA312CoCmQQHLHJ/
4FrvRQhc/27Zr1fWYauIngQyUOQMjscY6Beyty8dW9+GdEsI01OVD1jUGio5J/CeJh8CPFi/m5hF
t1V8+TaaO2PBDCqIYhR1CF4sULJDOU43Ozl5x/zYYG455KZdgIwVICjrUDi85ALGvAdPcbVumVQQ
znWcFXoQbG7lGUr1yz1pltv4OHwbCD13ZC3yKTZCx8FDpbZnAKeO3lrtTI3D6dDLoF5tTBNwOmxt
CELBKvs1F93nSIUPQWheuNpLeri6sCwrbJZkyvDGEiPo4eI8/DD3KyIb3nmY/T/XzcvVhWVe3rQh
RkYHI/wOgkvJ+lJQqIYN8UOld3Oyb79IfRvqvKq+jJBUwTCmej0bXakTjXP6MBEWPjMQ0YKTtyDf
S7+5CZCUcJu/x0sA21/irRZB2eXnfBjY3dYVyem2ObMuw/VECpnnmLNgYySFzBqsOp+7o64HdgJy
uNlxfZdH7ht3o/8grfnQLdsQ9IK2JbtHqiVKIVWr79Yg7tPL4abkTVTnzLdB1mvcyqKFbKyo8un3
nOEmi6bbeNi53zt2mQ2uDlQFAvIk1GJdwk9ZRmXaGoM0Ia9+tInaWRaHN7F5GlE+zyfIehlRNV2X
FpNXnS+ucad1hy+3xXVbQHozz5uwGHw8eYN8quXGUr4Uewkq1+9b/oQEa52wBr+fUNa9BJzgHi93
mWW4Yy9ZriQwlbfIYe6FTtov4E1+alX5DmGouyIuz9tSnUfw+UbL8OG6ibgGY7mVJKjbja/QTwHp
0j9dP7UpT7obD227Aigx/RibKdZiKcHvgpuqvAsbSL3e9uuWdQcekVlMCy1o6f9tVrmmCxz9bY3b
MPGlQ2GcLrUW3ZAVz3m8xWWaVOGeNpxjk9oQ8TVfkojNixaBoQDb5jKuqjPlrAJ3NSuzbee+7dhM
Nkx85WCA3hjvRMuwQXuIMx6SdeiOhTcoUW09P9OaQdFUJua0VJwdr6+Ma3QX7/LqxEXGs60YnkJi
mYfmuFbhn4VE7wLwUF5v3+Gl/Eu/r9r357FEWmLoxKa61Jvjc7J2v4KsfpY027k0OOzCho4nLXQM
uQpbdIGyo0W/ZE3+7frfu2bHsvB1WVaAk6pO+DP7VIT0I3DqPwud7KRZXH9uWXQPos+1rOdOzLL7
vrBCp6EHGabb/t26hneB8XgUL50YvZme8q5a0nhR4Rl61zddkxNug4WGwp80n4NGVExCxHet/FQn
wY2BcJsXtYra7P9vCbF5sX9uTP2+amR0WvT6/YYZSriNQ69Q8TjWHmmRBQzylJvuRFpI9TB90+mJ
DqwYVtetoP4owIzZRgW/H4ageZAR+3zb31thfFxaDOC7USM4986L2Y7eWH9sfLkDzHtzb+LfLceA
MnbwbiabEmXMfjSgU071XHy8/utvOgW0bTmFCjIqEzFrK0JGP0d1/FSExdNI1+GQldVOkP3NCzL6
uIzrleNps436hVlwXfVB4Nqqxv+GKqjwCGIUlQIFotJAJ+PXeiV7gk9vOgv0aDkLvoyhX9O4FrFE
htGDSmnqDVmULv66d0q7BmU5jJy1a6YoVwJh8nsZLB+TbfseefLzWujzgHJOvP6+XF8j1/pb7oOW
FDl3FtTCFIacVI+wuDese2w+rrmyLgQyo0tpUPkpPF09+60+9ol8CIjcORIc82Sj0bcS/Bz9iOYX
xAsOCWqDhTENPSN3Ch6cOFcpi6P4JetvCrbjcWRZOlClawCZPoSZQu9zn0BDMeDeThjrzblixGYI
yWKSjBA8RjlCUFbB06R9FqMWpMvyR+hw4bS+vuCubqztu3h1F8iRAXlRde8vEIMUalbvdb3tGP2b
GwrDsPYuQFzgOkmQaZYAuqWkmOLUTLDF63//9ruO2JHEMMiapUXlBiapOZRL8hfd5KcL6mor55e8
MV+vd+MYhC3ywvqCjHmvgU26AGHSRpuYpkHuJZ+vt//mxmXEjirCz9ZFPAP7NPn1r6yPDxfMcspI
/Vzp+WfUlne6Uzse0lWXYJNXZGCW8+u+YYIuxTsdNAh/dyevy48gsvwCEZvjVjb/py25JEZQRrrT
75veH2O0NoJZNlTqmwpzOLU/y4zGkFUEwmTtz+Dt28khuNbJ8l4x54PpGEsE6018yuvtDkSa5nh9
kVwDsJwXnyW090BPIyodf9xG+gk8GmBkjA3cWBR+uqkTO84ZTtCkRo0zEwmIH84DSHDSYC2W8wLR
vzujfHrLOc+IHeqEOCGlJhwvm2AEylhrPf3avFDv3LEcC2EHOyeOFG8ou0TEqHVOlfq68O7H9Rly
OCyb84Elqqe51ydIFSO7Mgf6/Srps6662/apHeuMwY04NKgiEBAGeaQVffKA+VBt8pE3t2UoiB3v
jJMchFUlZWJc1PgjaEfyvkDg/3x9ghzOxKZ8iGnIEYXAAApuPkD/8K5rsj+0az9eqIj8FgQZ855e
pGuZLZveyol2WYau4gLQmyxvnmTZ7CVMXQttGfMchDnNyzgROgrrDpVrNatT1B5Hn4yO6ttiFIRa
Vl0XgC6v2ZiICuT2H7aMIDHsAXx6fS0cE2THHdlWa74F08UhIWIOCp90lF1+ut644/CzI41bpUcI
E5ax4EBBHaOc3JW0/dWo4TxTdTJT8/F6P46FsEOOZZv3fZx0sWC+lGkdgzDUB90xBybwegeugVw8
7qtLe4TcQpUnDToo/U/JoCYwIsif65of5iS4ayPwN1/vyLUclxG+6qgajd4AYIhEFcLF8mooP/pa
tTvXT9c8XXp91Xrkj5QOVZsI05TlkCKj2XwvuN/+Arvk0N44BOu+NjLfLPMWRCKsPXm8FOWf66be
S/Q4GKHJ/6ETr8ZQZUO+sFknYpLJU1iUf/KRHWg5f2hJ/DFZArFVwZd4nH7ppft1fVHeDoEROwY5
Ti2V4IGKRKd5e87GNkzzwozHLcElvvMhzUSqGRWyMqxPqp7znU3ncJM2MVFN894PswTWg9jnp7EP
1mO1bmZIFzb6D35W/eoMWU4gfAQ51vWRvr39fDsw0Gbg9arjJhJxrUoD9R0Ql8RZGO0x8zk2oB0S
BcfvBnpZPxIq2MaP+UC9nzzKq1QqtpfdcMyaHRYtJPGxucMYKMJ2QETS3POhebeGyRnvalBgZ8ND
XSeH6/PlGs/FX7zajCjHJuu0DZGYVP/YLNEBb5R3cryN7Y74ltupQdetCaidhW/W8RTRNXgwEZJP
13/ecV20Q6BVtQ2gLlyx2F/kCm2K2cvB0MGaDxGfH6534Zofy+FMgMnpqgkjAbK1IY1YYs7bCmRT
xVBhfL2Lt7cs8S13I3uFlAPBlpqXZjhTQsmZjzLcMQjXAOi/Fxh6kCH1Sg5/7HmfQdct5Eoh5O7f
+PPWDWLkWy2rHO7exIhRdnmtU6/24xt3p3Vz6DWAH1O7RUCkev4xp2HwwIGGOw5BthdGf3v2QaXz
7/mJ9NKuRbxEKHoHjt0zejl0cvV3dujbx65vU1rUFLC9xa8joUHv0sa98BX0Y4dgFBdYM/CwO/Hu
/6cN38i+2kHFVU19CxY+dBT4B5LX1f1m1BcpgamUqvzsyfqu6NZDP0IjMozNXQSSGVBrnEkyPU19
/rExPFXhHgzm7U3n22FIuUWojVMRFfmSe3ee1zYPNZuiVDdm+XDdalxdWIaZ0KoYaEapQCrnN8hf
32VT+27Re5LXrm1hGWVphrgjbKPCD4v5+5zU5tvSTNPP6z/vat0yShBUzRpbMUQUrfMODch+0mnW
exSgrk1n2WQIbksSNV4o4mEbwICVfBza/DfrG5Vmfv9Psu5RbbiGYZln0G/QR551KIJiHlK+Avah
tvc3TZEdaPSgZWe8KI/E4DX5uZzj+p731bTzgHPsHjuqCEaKjEQlWldYhHpC7Uc1/xmV2nlAOybG
RnSMUYTtE7eRyHzvd1+W3ysafbo+L64/t07ULAcle1/jzylrv9C1fmEEyWQE/b9eb9/165d+X10I
hi3LVZcXVCCjRQ55nhdPiqvgdFvrl15ftV5n+ZyUYUfF0ILMs+rDIa3oLgj9Yj5vOEFmGS1dFIhP
i4wIkDhNR9aiRKyojhB8fwgHcPFpCvWq+LxN7bd1Ss7rUj/GTb1383z7MuLbTBHTRDfA/doQtY71
h34YTpwWv1oVphwMG+n16XMtvmXZ3YinOYSUQKER8jmtQDF/iKOiSOcu2AsJuNbfsumIDd0ceVMo
EjOou6CHVFkAz3HTge7bPBGbBk+l4XOIYnXyKyjqZy/Z/kG8/eNN82OrNvVFyzjC30RASW/+7lOs
Ak0K9kOFbNph9nXMj00S0VMW97jxUFH4/jFWlX+oYSM70+PYQ3batx3mws+kCkS/qQcVj2nZE8SJ
QTHo+fVN2Qg/sQwcFH8tAQ0PET5q1hGLfsp978vG93LLrvmxLJxOc5lJPYNECC+X0zCq+U6Ow21k
ob7NEaE0L/gaYlKYjzRKs6i/y7LbmRjXn1uHcotyYZC3aoLIRfQb3Bkfm3aPrtnVtGW3is5JB2Yz
isA86JpJ4f3uxj2kt8Mn2EJMrO8nyDqtVASz0seiMOYIYavgrsj1bZWGvk1nAV5bWepKBoIH6n2p
4x9TOXy7brGOmbHZK7oAwiDTMFPRIqOMKkMNgdbFH8/XW3fYU2y9blfkpXvOaioiJqGG3MjktHrR
+BxCm/WMisY/17txDeLS/atTDYVayVq2I0XdU88elAlI2rHdR5CrdctgFz2butkInNpQM7CyXQQk
h3JnhlyNX76/+vUwWIMLwgsHMsJqJz5O3XmJ1e/b5sU6j1e/byfpo3Ej2yjNw/FhWtavt7VtWWve
FU0ykAHWyovwlHHfpJHkt0UxfZu6Au9kQN/Gy2t5CqKUrdEfNbV7r6PLtnjjmhJbR+w08CbeSuqL
NdHsYQjaHxEDTFOtukBJ3l4uzeEXbG4EaSRwvwRlXpECP0IRnMMxPKm82nn4v9k88vLWnvebeCSS
SCXwzqtSFPw9Jo1+3KC2fMtdBx1Y2z5CDdcCFiBAuOLYfPCMMQ8686Pn2JR74YU3Nz+6sDb/RdZU
ZqxoRcB7EHbzMXgoFn/beZO7Wrd2fyenbWZDqUSzTZ/kQL4OXnuL1eLH7c3f+htA9VUjFtoUYm2n
7FQuwbIz82+nr9G8dVyV1bB02WI6AW2WbwXZnkeT/5Nt7btQVX9Xl2JHbKVSw19UESgc5x2Tdm0p
yy5YESTeilgBahSK9nEdDP85gZPhncFtbmdojjWx758z6HT8KcqQfMdV8RuPJ+zdGjBEunOBe/Pp
DdzeJab7yp36vaS44LJWzC1KzL0i/ySb/rGgFdgnyXM96T0Vjjd9CDqyTjavhhY1bdDRtCCglNT9
efXpES/Dr+NC90zQNVuWCbLEB+dXxFvRF5mXAsdfpFA220kOuEZgGV/VT52hqEQR1Zr16UCiNc0h
kIhM9tgdzThFt6ThMVOWGQ40CUzh6VpsGoo9T3U1ht058Bt9656yjLHHbXdaO1WLuvbvkmH61E3Z
l+uHnGuOLEOcDaNV0M5KaJCAppC4famjjSNDm78b2B5qxLXKltm18+SbrgUeLaJqNgePEFQMenM5
fL4+CEf79u2xGesKKV+g9xYzT4exWg3CCkN1vK11y+KwbRA7X2ktqqnTd205tPeJ2SWwdP27ZWZh
4UW8GYwSOWSvF2DDyuY8tTVpdvyFw+XZJGiRaf1505MSnA08jQcTngK8ze5JXfy+bX4sGw5lRGok
HBtB2vpnHBAvpZGkt7lTmwVtCNVMTYbG1dp6D9EaVceQDOXOg8w1OZblYjPyZfA7JZZCdSdgGes7
0DP2zzJT6878OwzMluxs4C4g9U4aEXXDA8EldQmzn2bhx3Bpdra/axSWDQ98XgsPGGsxxfJ3M65H
sk33xtM7twzHiWNfJk3ZmV6DB1dk3nhEYPm5jZH2jMZj0c//ZEP84fo2cozCvk2SQcZSLl2DyAQK
RDW/vxz9QDbuLLXDzmxqllF7ZpPr3AhwTXeohW7WtUp53e5hsRyzZLPZ5EbWcVRthfCQh7wDgGA7
kRGqB8ni55/b0aseIRW/d39yDMbGu+TTXEC7WkmUGPMoDbzmMSv4TcSDCbc5ZqZmynqUSCshwSX/
NNYtxF+y8MZrhU0SNjG1xajig68uze+CIvXckx+s1Ac+NTsZVcfs2AxhegL+eVw7OGw+q2N0uc0r
FcnT9X3qav3y/dUFbFE1Mp7QR0S+lrIjj7vkVAERuXOXcFmB5ZHGgmswbY44KhcIjE4LJNXzv3k/
/H3bz1s3CSl1Pkg116JtnpoVFH0NCjV3PJ3DAmyClkJtftJmXSXaIjx4eXDMy+ScTxJHDUrrwpu0
Y7A9rcvEuI4lro2kFErnJq11u6TEDOfr8+Pw1jbxikd5OFbJXIq2AxY5Mvq5rpdjtHpfJNlue9fa
zGDJBqmlcSOFGOvuIYrCO9AL3g3gC7g+BMf+tPlRULZQdCaZC9EUydilNC6m+liyUO1xLLnm6PL9
lQHwhMcqW8dCyLo5qqYPUtX6xWGbQnXc1uQmip2E29D5KCtXWSxDIQhUdQ41KeJjj5Lou9tmybKz
IasZqIZlIVS0PoB6oz/5VRLe2LhlZauZl840sRRRNr3rovE+M5u+7UJkU5IScGVlYR1I8DhN/KAA
hTt0q97jF3O4H5tcpUqmWE1I34osqO8Wj9wvtEN9x55+uWNv2swqyViPCQV5D9hnoi+Z6V+aQP11
fUEdf27TqmQAKuPBAoa6emb3/Ro+JMH0SGvvn+vNv42pS7jNqQKZ8mwyUksxkfVHpUy6xTKNzN/d
+sXTQQqyg8OYgx0eX6/36BqQZWZdsOguaz3vGciA49yYhyDqDnJVO7c611Jcun1lxdSb/WViaL5d
ujI1eT6lpefvpSpdrV++v2pdl6CwgsIpLCBX/ie1zv191hd7d2pX65bxoux8bAvKvefIV++LcBHZ
yE7XZ91xiNkFDlIhkCwX6j17EYESMTP83FTl58jLl5Ty2RzlmO1ceF2jsK7tdJxlM3S5FE3oZ++G
pGlB+laonfuuw0vbDF+rl8xkbSMpigS1qUQtf4Vd8qvU05GM8U6m0rFF7TqHvIDJNSBVEyRWZYu6
cBZ+GqAQtKX5tunbzjO7yAFsWBMj4+w9y3kb52OOkyA7svA2fc6E21UOxIN+EeYIm0kmII1jDcpB
Rvn5+nZyzZBlxGSZiFzM6D1XpTxfjNjk8n0yjjs3Xcdutcsc8qyNwO2ARTZtO6YgglIp9+q/xi07
+UmGUnpgCG9zR3a5QxiYeEC0HOdOMvbvIHeS383F5p2jaQxvu5z+p+YhG7kaBuM9q4WYlJVmAZnI
HmTJtRLWmZyHfCq8XHvPW5U/BdvwWFf9Xevr2y51NqdLxoegbKaSP288Rn4re9fM0JMt19u8tV2C
4M/rEk8KB2for49BEv9peL/HyuTwFHYFAqWLKWKde88r2BRBO/cIybg8DfXwNDC14+scs29XH4xI
F8+RnLPnqmoeKhnfRfl2XgENuG5mDldqU52YPAmGSQY4zLYRJXfIS917QbtHdeJq/TKoV4cZpCob
jaAEf9a97I9LxvtUR/le6/+f5/8k6xLoq/67+bDGrqSgggarETtDW+MYT9Wp5vfZ6Kd9q9Mp+0BY
la7dlvLpBwvGRx7KY5a8o+zDWv0dZ+cCfO63TaR1sga804jqKP7MsvXbkGfvgyDeQay5toBlgOEw
FNkCmfDnMm+HR9bwAdipfLgfVL73NHTtZOtErVFjFMsKNk6i2cfjsAu6LHznxaomn0AwAaGPMpv6
0/Wpco3Heod2YW6IDoLsuV7Ugzd7D1tpBFv2auAdzdtlAFIHWbk1PHvekvps8vrAouY7aPH+XP/7
C/j4jU1nlwB0CfK0UPr6H3lfthw5jmz5K231zroAAQLE2O1+IGOTGJIylWvlC025FHeC+/Y78ynz
Y3Miu3taiRLFmXgds7KqUkgBggAccLgfPyc8lwLo1rRI+lOPo9abR0cdJFiP9ggopn5RusRHpm4r
NPPzuPjrc10Ttzs4vHVLpw3PE09QgvvYzJ/DIdmFbDxYg7WD3oUfOzG4z6rdBFe6QBmCkx+z6VCg
BKKZ70j8hQnUtSxBFEIMvntsUYDXx7uRD7vXR2bF2k0yl3aqGqfmIjzTmhyh6fFuhCe+YV4rC9Qs
VkhEDlDx0LhnsczvmYoab7LAx8bHT+klHPn6C6ytnMvnz7arvHDFkoRLeAaQ73FI3fuyI+ds3CK7
uaQ9/jqDyqRsCQfESHLVuucuawBgGoJ0ah8iFGAMKYAMMWN7CNd+ff1V1ubC2I5cLTWhVq/OYRqG
N3G6LJ/HIZo2Ym1rs2HsSKIY2r6oY5gYdE/qMsJFLjsnBfscTtPGwbT2CGNHGhdQcGWWcM/a7W9G
Nw7qpHAOUSluR0jX7l8fpbUJN3YihyBgmMWLe0aR3z6q6nmXRyTfUTfcKvF4eR5cs4Qh0klnxSCz
Pw8EkK+0UYnXTc7j691fuVq7ZkWVs3QoLCBdeHYj8pnGpDzHVvgn9O4an1Qq3IG1qT4lNS9B6cib
2y5SW1QWL69l9y/FE4jRTLIi4Xmwhw/UfuOM76BUCIhM+cYCc0bdkA2bXBvAy/p4ZpOA4vAmTrDd
zp1q/SmMG39miBy/PoIvLwDX5EsB46Vdo6oK01OCJWV0wW1vLyI+AYe5VWH787r1V7N3TYYUp5gE
4FBwgroyhdJh443L5NvjXUaOES+9UWZ7Fd9N8rJXJ+odY19BOeKHbPCr4oHXsdcsyoeb6dk1uUUt
PK0xsUW9y9lba3xomLvT5R8t3dK9++lZvtRfw7jbSvZAgjtwyPX7uUZK9f7SzUHk+74G3d6Yn6gD
Fov40zy3j7IRR8TVcN2I7lMURl36p7aW9+WJL/XE2AOilCYXxXZ1Zm52g67IUO/48jbHjsz5JzAB
HnCi0WjZOYX0pLUlg26vPdfYFvp4arK5wIxlKBkHkyWwA3SpdxneL58OMqZeB2bgug+9JdmriO1o
k0HrThxafZfU031SOn6BUwk/qtnaZ/SRZBvBup++7QtjYtZeVBFECa2FqvOYv5tn7dMGDI6wPL0s
u1xoD2d+mh3Kkh4vnoHDDjWUNme1cRtZsUazNkNaTdnz8eLQl6zweqYyL5bplq2vLT2zNsPN6FLW
6aIAJHvS81NMqE+zp7A9CnbonOpcV4/lEHpD+aNz7/I421UzfP/Sx6qDAOdGbIZdltdLQ2xsORat
IwZRlosrj/QCoR46oABfLMdLuO+TpsmtzO6LAsVcTbcvFhSET4fG+azA9YDhn8MzbhuYe5p9Boue
t4Tfp/oActrdMrjHiztxWUTlAtFQflki2wt3bXYuu9yzvTKZWTuBUFICua9PqspaP3XjLWa1tcYv
nz9rvHVTVK4lkTiHTvLQz8PBjvrrdmGzNmSKE6GFE4vzhAIHTxXynvbtHZgZN9pf67qxo1U0pqBf
ScU5az8CF/GQQSz09fNjrWVjhypaVGvKNBHnPOkHT9nihvDyzettrxyxpkhooRabunMlzqw7Tq70
RCz9GtzY4ZeaDYhrW4ernmPi7qaQFiWhGH2nU19IX/c74cr7PM/vCLFDT4ziFmzolff601ZGzETh
5QV0BZu5EGeRpBYMSKIMpAPTznWtX8J9zxZpX+QT+JwcOHTgzMj3SbaU0E7Lmr66bimZVSCh3RaQ
kmHynHZQ3rFCJGeBXd1StH3Z6XXN+o+xKlGwTmdxptX4bQpRazJVnxgOuCoKN2Z7bfwvnz8boVKr
WlBbOWeLp/Wh59zdtbFgu9fH/7LTvLB1moC+LE51S6PIOdcDf5e75TuCkgcAtTYuBWvNG4YMrXkd
Z8J2cNdQvmV1JxryWzUtG4fr2tgY1mz1SMI6Fkfv9ZTs4hriXG7mXkXLCzV1w6tQKhKF2ybo/CB+
DK6KPM6u0rqWronjW/KM1vMAXGbCK8tzVZ0iOtRtXZNWlqVZCJLbrNH5gDWTWFHd3oCWwI12KH+a
wR8JaM79WBG5FUdbmWKzLIRJl4lR5c55oh5u+UvjocLq9cW5Mr0moE9EvXbSHE0TIUaPDB2CCHN+
3co3RU3Dth6IpUL7nFf6vCTDA82LY+RsKUavDcvlnZ6ZbZLYumvmnp/bXuxm1b8r8BgablEHrg2N
GS5I5l6UlcvOZCgdzyrLO9al4sqhMawWo52QvmT2uUr6nd32+3DhB94UG82v9d2w2q5yqtapZvs8
LGK/NPwmBlXG6ytmbdQNk215gryKitnZqUCUnrLC9YulKvYLCmP3rz9ipfcmeK9G3jLvuGWfi7q6
WWh7u70prPTeBO7pdATqA6KbWCddABD0o7IXj4/xBlbj5RSaa6LdKA5xNQ0zPbfz/DFz4qDkfJ/T
+jS60d7K+YY7vjZAl03p2conTlJVFaXzmVcz96eExH5mE7pxHK69xGXsnrVuscq2uIjJeQ712xIQ
zXBO7xBE2TlLf1PqKz1cU12trWuW835ZYL7DElhQroTcexPtKmFtgQ9XKkNcU6fMyacl7it7OdN5
9pOY7txY3vwk6Wu6zBdW+aayq8cm7I6Ch+8cS274qWsTZJh30zRlErn1co5pmrwHIddse2EBOZTd
dRZi2PeC2C9Xzjyd51S9AzX1sRbdxtpam33DvkO7ALB1dMazbut9qflNFpYfFQkTz4q09mV/7bFm
wuOIQnYIGObxDHzMrnNbuF6V+A7E4lZt+Iqxm9i4Ts5LhvphjFJfjCCtVQ+qmh8QB3h8fRbW2r8M
4TNDWXIgvaBKO52BkQOahujs3GdVe2KxnZ9ef8TKQjIlwiCL0Cuk3SfkDzqOa3Mz7KY83lK/Wmvd
tHRi5XY1k/EstMw+0Ik7pSdAdXcV2MI1QXeQCKzBPdWO505Z7Q3qdHkganaV6px0TfFEtfQ85k6F
oYFovUit44Xy7vVRX5tYw3xBEKpz7WDUmaXBVVkLX8/0K5P9dT67Cburc52C0jOfziJSDzO13nTt
4hfdtOUwrs2rYcOp3dcNmACnM1geLgld8JDMApfXq0bHxN0VRFG3ytzhLNxy1yTNQ5mFEElMN2Ao
K503sXdDzVRYFf1wjgliqqgmQglI1Lcb7suK324i70TZtx2vSHOenPYQU3JH+wmpjvkhjuurctPw
zX/dFmzuiCFfpvac9l3kTxU5RTKxvSikG6mmtREyzHaoeTfZs9WcuaUjn0fuWyuNl/3rs7vW+OXz
Z5taLXkBzkXdnrO+/2pRHoEhG1Gz6xo3fGpLDQQVPmi8LocnbXeFZ0Hr8vW2V4zWBNvlWZXV2Brb
c5khEpzWOLC6BVt/uZUFeDnL7f6MjT4bmZzPqHwKoxZWJYnPU+mLlj/SUL1JiD5zWRxSADm83LpK
FBuXPMOM56ksombAG6lFJgfKCuuEgs0t2aCViTbxdlMGShvAgJpzS9o3gtNv1B3evj4VK2E6E2W3
ILs2T6gsPYfFsFNTdeodviN1e2QwNkZQj9Bs1Qms2LMJuENoDqe8WzRn0qTnMnIOPaR9hrL/AwyV
n15/m7WBMuwZ0fcmgyZKc7ZlfGelw0MNMcTXm15ZsybkrnfCuAJME72PJ+hCTKCTaCwO3tyMk8Pr
j1jrvWHPOUTI6wqU7ueUOvk7u0ry0yVhcp1Bmyi7KRU6dyKrOvczfYzK6dRZ4x/Xddw8hAkUyXMd
VWdAG/p9ErdQUYAdbHR8beRND3qpamSykD9pm/jLBFphj5LpvdLxhgmsrUvDdmWoVLnMiT4rGQGn
dmj6aS+m8GSRrQjUysSaKD7sNRlSslN55shxnCuatQGhxVXaq9I1cXzVuFwKj8fqHLsq9GQ17/Pa
+sKGLcmVtd4bvnMWZw7Ex3l5zsmU7ft44cdIDtl1o29C+MIxB5PHZNfnseq8hKFuyznLOQmW+jqr
MgXLyoHbKdIzJaKuMco9ZlG04uRQEW0F1dcybiaQT2YKpOC0wxMgH5K7KA8IDzM0ibv586CYx7Nb
x/pI2m91aUMspTlSEAzp5Fgljg+mBc8l5T5vAUGebpp49LECGSOe6CMff8SLeNdNT/g/K0qBnnvE
uPCtdOyKZf2U3H52TNpOsaRMyPwsGwu9k4UnYAIVCDc3THflhmoSEofzktPFUsUZmI6DrsMDt6aD
7dQ3dNE+JGmvi3ybJMQXTes66XSBzGHPTn3r7PJwURvrZ2V7MKmGnTlRdth1BTZ+eFi9FjfpKL/M
IvzDJdnWHrcyUCbqD1uzW+k+xRv0xQ9G0zeztaTgPUyCXDAQSQBcvzElL+toS9dEAA5TFRdCtuXZ
mu4JcW5lZXvT+HOxFc5Hrqb9WL5lQiNDOngINV83jCa8Dug6V6VTVp7nqEB6l6aROIBlN+1+1BMd
q29gvd8qE3l5xkDM8KtfnKoQ+UBIv4NAZHgvy/Ct0vK+oZAs5Oq6RCBK3359hgTFWRU7kQi6Dqpv
TQvi3jQC2ebrB+rLholix19b74oEIueinwPApxFrGTXft1qcIG9/1bUWVXa/PqBxoNLVSsqC0ZF/
VIL6OpzPTtm9eb3/Lx8ZqJr6tfmU9FUM8h4WWJbY84k8iCHZqo9aa9twNugSuUKUrh00TV3vJ3fJ
DgrLdWPkXzZEoLJ/7fnAWuxY4BsNQKOGIqb6a5NYPmhw9m1PPjZs+vr6AK1NsOFzpKUIS6aFHSRV
OKO4fgwkhxRJyrbiFi/T9sLMjQVKerCQ1gmOvUUk3uXQALJGxl4GyWhWuz40yEb20WbpceD0mJDI
S+fUa3BC5Xr2yBaX1svvCfbyX4cztmU6U1Cnn1vL2oep+uykzW5Y4m/XDKNrYlILvkw1TdUcZMVt
XrPHZlr2bNBboJGXF4Nr8mcnzB1YmFlz0DbubcYLvU961DCInH5wUHSDKsyYXhfLJcaqVmCJHXqa
LkFHDtmcn0FveOhmy5vJVxrxH9cNl7G4ex7WbjJnSyCqQRxZGZE78HHmh8jW2VWW75oCgESD5mKe
iyVo27D2p3zMj63k6YazuGb7l/v+M4dFjKEFH7ebAyeqeDDmULibY7vfCEustX65Iz9rHdkm160K
B8RTCHffqqyiXp4s8+71wX/5pi1N6BuEjXBlqVs7cDuUbegEjBGKHZlVP9mtfUp1fpdG15VqSxPo
toCZOYQwyhTkqew+SaHImxbiRJ/iqQLBTDsXjX18/a1WxszEvNnWMhZx3kBoxxq/ZlF+27Ll43VN
GztYNDY6XXLLDnQzNp6mIzssKbkOayNNEjg1zJwJl9lBzWIIbJIarLd2sZVPv/Txr0gShLx/XUru
yDLI/nVTEI2TH87uN3uZvvdWcyRc9RtH1ct7K4JOvz6jTBax9JG0gy4cbwFov2tH6ncJ33Cq15o3
dqSiZ9JZQmUH0cRPoDa7S+biLlq2MB9rI2TsRWquJSTPhQjyXr0fu/CAGdhzlUKz0t0CJK0tTuOU
HYpKZmC9kAGN2RtUcr9zZrmxV6yMjgk7q1iZN2mpJlhzKR8WMlnwAlM7AYzOmXm+4ayvPcXYkQSd
KTBmHNbl1H9A+/QxdroPlmsfXrewteYNR1lPmQsF21AESysfqi7pPRSW7ngZnV5vf2WOTbiZJcIE
cnk5C5A2fDswdWyW8LPtiFNY1NedCCbmLJbaqrhe7CDT1AaE0f4zzq+jc5DSMGIwO+diLqspIONl
x45buWtwTm/M7Ur5gzTRZiQvI5GEcGShVvzUufXkDfXwPumtUx1JfxLVKQHn68DYiSr7KodJSsOo
oQsLjCHIawMH/CAHri1yCxWqdp9MU78x6WuLyjDstLIZK/WEjbUp340t+UIc5w+Zy6tijdLEoUU5
W1yr7e2gn4aAduNpXpaNs2xluZowtHpxxKzmwQ4gcwtI9sj0fdwVEqCfKfbJhHX7ulmsjJAJSFPd
BKAzxSRUM7A+YSZasMVDm8WVzNp4xNqrGJZdg3W7zUQ5BSCFgWquk1o7F97NnjSV3pWtO2ycQSs7
rAlKo21SgOOsnoMuptwDkmL0SgKV9esG6jKAzxwyMJxCEy1OpqAQYxrEwm5ODGzIF7o/vmGFa3Nh
2HjHZQdVKs0CQuL7fhxuq8neqVA8XvcG7Nc3UA3R9iysMXAGom5VPA8n2ynTgLbhFnXR2hsYJl0M
SQUhsXAMUDbq3OZNG+9alqhbyRtn9/pbvJxOkyZnMVW84kqkLBD5sRgaX4RkL93Uz8i3TFm+bI8I
Wr7+qLUFZRzZ7SihK90WuNGVQ+/xQSao6FbNRthjpXUTroawiqjbGS+SRNVyR2Rt+ZnlFht9XzE6
E7HGagfuC8dMEMii7VrZ1Kh07ptAaTXtNOm2XNeVGTeha3IYY5Yj2IT9I+oOuUj5R2iKL49s7puN
/WNtoC6v+MzySNfkqMJwaJD1M0+9GrSaXxZbTBu33Z/B9xf8Y5OqTdUQYalHSQO7vC9odhqBV7Lz
T7PW+7zp/Kiw9wX5OJT1vkHZSu3aoIWovChRXia3Lklr73j5/Nk75qg7bmtIkQQzUqDvwKSrfC6S
Ledh9RUN0x9sHjcsQfMhe0umb2UBwj7+WETUHyC+5sZ3jcS1Y/YjCGPiXeXsXAqwqis5j6Vj7AtN
4lTgjxunIC5Y/kgWFPuA/Xi4gSpjSDc26LUhNM56OfdEoqRgDAqrmt+VAFH8KOK4+HjVXmAyvs3g
L58h5ILN0xkerdR6kiq5zn03AW21iEenKnGylKPrs4Efl3IIsCdsnVwu1tAL69vEs6UQIqk5tEMD
V+k3DoE+UtcD3kvsBzh8Tz3rEw81j1elpiHI/etCdiQScxMQDwHwILZXOELvUHZo7UTV1Ncdkya4
DQLnVQ+ypSHomgtFi4i/jk15bF324fWpXhuvy1b3zBZZLkPWQVklUHF+7Plh0TLAfxrRQUhbMy+a
rltTJtDNscNqsmo6BKoHv+WUNeEOgOstSpUVezCBbilkadySRH3giDALKuSIejJu6ZKtNW4a9DRO
dQ73J0iTVt+4bpp84jj4tzAzKwhcaULdpjYHrVOVj0FrW8U9neRwprjl+nDwUh/YB/GhqvPcQ6o5
9Uk0lpG30K4ILCHUhlWuvaFx+FudNYeOwCqwevc0LTqCwtGV9AjSxMK1AE9mZSkgSpe0jge6IVS4
JvqGgvv39TW8cvybaLhKO7m0knEIErvfs4I8EAullrlzO/XTBrnXygCZkLgBFlhA4K0PlJzyfaFJ
DtDatHXor/gVJhqu6HVekKEfg5JIwBBVmh5ZS/MbGU/XwVglM+yck3wUktUj9kW73VtF3+4qtww3
dqmVXYRdhu3ZLqJDqMd0XT8EBcnvK9m9BdA3KFgCfQR2nybqRoVJt/Gstdk2jve+7ZXO7RQh1pyO
KLNW6V0/cHnXTcLdTVPnbkz52qQYVg/UfQzqi6gNRrwDylD+rLL5VFD16fVFu7aijBO8pFEKGVJY
hZYyPlSN7v2xsa4jsJcmLK4D2U/YhajfsPis7+2qHE5Z58jrnFQTFqcUYKcyX+AHlxq8jFM87pZu
SvdXjYyJjIsnHYLuAHv5zBwee6C5Xe46Wrdb++3ldH7BRTDhcBfvQ4RdOgSC669FMRVeI+ixCNOT
COn3iGXfrnuPywJ+ZhQuz2wBqpAxwPWE+m3jjDsndP68rnHDnokG1JGOmAKVcnufNaXwucPExo66
sjhN7jmaDbZVK5wHQ9iWN8oqSNDW4xbcbsWyTEDc2DMq2yEb4aAfbCmWQ7K0jV+77dPrY7PWvmG5
KlMZosIJTAvMNaBVAw9gdC8XcuXqNywXhtWXWYqh13YBwXh74H7GQ+vKoTeOYl4mILIjrAukO+b+
MFQeik22CtNW5tXEwxVOn1kgG+sDjnxUgOL5eWeFerxuYEw8nMN5nERd0gUpc8mhRRLgmOTOltmu
nDEmo10ZlWSqF7cL6qks90k4FH6zJA88DhO/BDrRa1op/MViWw9cixObCLllYLiNSzIFySAXdoQP
COblRKdv44ZaR4Hayl1qld25l9bQ7GIk/3bNyLYkpVZWsQmfk70uK0COu8BOu1PDhpu60Q+zvA58
KU3sXD8XPL9oDgWaglC6kflpLtzHJrEfLKe6ckEYR3UC3nbi2DEcM4R/7pFtnf6YIEf24SozNzFu
qFC0qwXVywHPB+JDymba4TMIPrss3Lhmr82BYer26MwUVEJNUCAHavHudnLcNywtrwupmwi3BGQD
NukQTk/Ewg4pHfMDByRr//r4rBi7CW0jLvLquUQWRaty+LNv7eJbU6otNr611i9m+vx0Ux201Dpc
5FE03n8b22q5sYt6q8BlxckzQWuKgCnZbSqEBmjip1XzNZXtu2ROv4AQcsu+197AOJ9jwI8tJBfg
4JU1qnTt6SG25utWvgm/0SlHrLDDEVQD+KE9wcrB6ztJv74+tSsujAm/yQTqNCslx6ArufQqOjtg
kHG01+b2J6TT5pMz6I3I7YoJmFCcMgVatg/bNnDmQ2hN0KXK26cmD8l1XpKJv5GxioeiR6C5sPSn
Uqi7OnGcf5rvf32b/kf0Q7/5p1PX/uO/8fM3Xc0NVPA648d/vNcF/vnvy3f+z9/8+o1/HH/o+6fi
R2v+0S/fQbv/eu7uqXv65Yd9icNtftv/aObHH22fdz/bRw8vf/l/+8u//fjZyvu5+vH3377pvkR9
/uOPKNHlb//61c33v/9GLxH0/3re/r9+eXmBv/9299Q0+ptu//KVH09t9/ffLPK7UgBtKSU559Sx
Abf47W/jj5+/o/J3il85igMYQwGnwpNK3XTx339jzu9I5DIOPjObC6IuN+1W95df2eR3iUNEKcHA
taAIZHf+3btf5uc/8/W3si/e6KTsWjT8Mx/6H+fcES4I2tAKI9wWIL0wQTvj7PCxtaOn1IL0GS+a
mQZFk4/R2aHF3D8temnrp1AAZbArRvRWZwcnhlikfhMCZ4707TTTTH7t3TCB9FU/plV20vAh7O+t
C6FqoLwXu2C4XHST9qIM3JbixrYmygtvIsjN514NGU34EkA+pVw4gArC/RiDZEpciZqseEj7ZvqD
sAJymMeiGgs1fAx7Wy5qNyAcQZrjXGgQQsJ9G4aG71jb1wDaSuq29H6pK6aeCEH57Q1Sn6F92yMo
3t1mPcirP/QRQ9gtH3s5nqAZgo0bu9NA67cjS3P9PSdRZx9S17LzWyeOy95PHFkOCcR13F7fZ6Qf
syOuxf1wEjwF4VjUIqvaNhWfUBg7dtPBJcoFA1kqEvdISBLyHYBobnuwRD5mxT50RvW11p0mp0Vn
kEH1uqyAc+WpcWJps1c6c1VxKBM7ATA7rwpKHvIZFzQUMGFGR9/SaZr6tWrZx8qCGtMB5XF9eQMi
wuzzOEXI5yJs3ZL9BA3vCCzmi36XSRRrnGRks7djtbDcEwWInLyudIbEH1kzLvtwkNab1OmLwcsy
uF3D4pTvbVmkT9lY5V9rjEThOQWAG0c7dZrGryqSh17UV+E5riz9wYW2aIqHgjYW1WhdDlnaXERH
VEcl+KGQAGqpd1UV1uWJTYjA3WsHsIM9UIGgN3bHlFuuR+0pTA9pxJLkpGsH3/ezwbHpuxyeYG7v
L7BFuleDnUzovdPS5b5c6IT1s4x5coMFwhkkitpa3vIQuDRQPs/TsNdKpdZ3Nx9r9xtCKaJ2dsmF
JkGBW5m70BcmYIvy8gIKjvuGgRt/PyVpKO5lJUP64IxaWrdd20v9eZiLZNkx1vT1GUhmEXoKChbc
c2K7i/dTrZoIuglO39zGEqLzswdx6oY/ypGAqHdpgIJ4ozmL5PvG7Tq5rxlPk7uljZTrFdxJl8Qj
nGfhYzkOqfhkAT1peeMw5uFu7qEd80aW6QEGOXpDBxnaWz50NPNcNy/tEyi7s/mN1SWLfarLDIuY
sTzjZ6zJGXzLzCFE3IUjuMJmGZLZs3DB/eQUfTjcolQDdtqMUf0JdZzRhNdJ9nOb7VOsDfUJWffE
8VD/FHVHXUHo9UH2C4gzl6ap2I0zVzAhp2wIpNtt4N+nTyxnQ+khurO0O7e0Buo1kQWMlReC0pii
9dFavmVpLPLEF6Jgznsdkd7+NoQZpW/rJZ8D7I+3TijntvXmtluqfQTXrdoVCpHig8jSPvcVzass
4FDjm3dgisyQbisbWh8qq7RIsMxzkuxtOuXhwa5slfmhaPrGH/rERrG/AvWbL8H54CIUX9oNmbwp
1IPqvGxxm3T2qsWa+OJhdxk59yK3KCJMbZgCFuipCSDnHfzirlnA8cetHl9D2nVoIV6VhzpI3Wlq
jp1dZB8caxo+WXaSxRCvyRcaBii5lv1TSx0LyAWXTMv4UDq8cPah7ebzG1HZADNil4lSD/WXbXYi
LWQwY5+1Gtd5XxOcTqNfyjnrhDdVfZXdZNlckx3wHDU7OM0Yi2NsiTg9NVWSLA8yE0Qf47TnoCNM
Qupa36OyrAfw58W5bPyojAb3ZKFOr8MLTBb/s6/Grt8rYAi794w3YN3Hba3M8FseiTJw3ZkkDyXv
WfrIRFUhjFRXjUghRYkm7xat66VG4UC09HRvlyW3USQMGgRyF5M6xu5PrRk1sn4PniIEh9we3Pjv
86oCWSNxhdT7NI5BW4L60GR+H/EoZBcdgEokfocAfRt5iWBdN0FzcYhz7c1lU9GbrK1cuhwc0hNd
7igd7eFeV/kSnzoI7/KdnmKWvq1n6oK803X68SBbwe1bDsXIct45KuyLL67usqcmi/XXPCW1BVU7
W4+dp60SBdsWxADTyUujFkkF3xoSHZdeOjZz5BExWdFNUushvp1JxDH0abbwUx71iziV2N5r5B+S
qucwBUWp3xRL3ny1E1fP+EgvKcQa+sXN+u8IPQ3gLJQCdRi3w8Dm4VFAL/OPvA6tGa+cO/UPjaLN
4dEt3LJ8m1i9hbybM2EQQh91opX+kYVVa/1Zh9VcFKhdH0drl7C5uyeLGptPbaPDPAUulKcfWkEc
5tGxLxzfjS3nMpVlzbxWjWJCHStPMvvdOIeZ9PLYyqobhLUluWsHQaL3stK0esozKVI/IZDC2S9l
WKk7NXaU7jvljBn1SbHY5P049tN0gzL3KH6z2D3T5wqV0tm+qsvF+jjKOVwWLwPT8xH6FT1o4hFZ
yku1S1wk6mNv7NIm+jq7tut+Vp3S38FQzrd4YIyctgtNTekwNAEqB67gaV0uBM9uXbTGwcab+olW
NRKO9XSMm+VjhzvkYSTh92iZ+U7m6b1043etsE+uVe9ERm4keMmaAZJyfFFvfjqW/z/71hdC13Xf
+vap+l//U//iWV++8E/PmjrsdxD3AaH7b3+a2vbvmCkhJfIrjP1UpP6XO82d3x2bObZCEESyf37p
3+40/51wBw44E5xQfPv/yZ3+KYbxH28aCEcEiuCeCyaciz9NjDhGnrnaBQSdvwfedJfMyYnRb1HR
75iTnEQiPZR+OnVQ8T/w7yR933Uf8D9D9wWidRUga1P80Zat70JOcRNv9OsN/2fXmIDmIcpnFbWl
uaIzYrdDMij3/dx9SYs59OvywJdTgaT07tk0/euS8fxS8esN9t9PUjYF0Z1DcVf51XZcMAWAYxBP
ijErPiPylLndCUGYrejqzwyCMdzAsNtMQEzZEdQEmDaziqy2mtn7pbP7xmuQ1YPOh2udnFwni9/Z
qKXyKmglnu04bu5UxtmbSLvyyObR3hMEM0HzlHUByNRwvYkgZVZwi/wJ3WYiAI/ki19HejxOKF7Z
jyDGRPkQ3B/d4xyIa1vs4kj/b8quazlyXEt+ESNAGJpXmrKSysi2XhhS6w5Bb0DQff0m+27stkoK
VcxMzPRDdwsECRybmSfbVXHeTd5QRwO9UtRYSjuftycc08ZRdy1L4FRdnCZsqREjOgQPI2W1h5My
wZFb5a1SN2K87RS7st7FEXFwazhBCujalkVdegm7GuzasCkZzFM/8tuWto1XWvHR6hwPfvT08yH5
XFH5c0gEcliB/BZXE9v7fEjitkFQHBP20NbFBiDtfdnn57o0sT/Pwijrn1f7I7jx+VVy4drIsZcX
Sdkl37DB0Op6AFzpweXtGNazSPZlFSdhBt3Eneia9LbWKt06FdB/HqOAJ89W395mXTbXXm9ShMpD
SXZV0xvPDvKjA6Zl1e+4ZQmAA3paUWh7bR2kvFvSukutd+Br2pRuyCtrDtzcHFcTHFWQjVDT9RKA
oM5NmbsP2RhZW5VX0Z5iqOoVlMHFRVy+JzRKYdw4oY7FL68HuAE1kwadjy3J77llbE3avtryWsXq
c10PtAws4zgCB4ZY+PdLCWFoJgv05/iE6bzFyuwMErKUD+HPn/ACtfHfZVzClpoJdTHO6sKsjOPQ
NFFlxyfCpbmumg4VhmIKC1m5x1KV7YqwivkYIP4700Rv5iTrfQc19mvTJy7aFP/7IKblcMehwuSX
7RcXkXsiRypPqRiRIdWAItWIC6WHkDcsgCQQgtVBJu36zi0jSIolrb6itnPBbf76DBcvI3ZF1Jkl
j45jlSePyD8aQFetD7OPwK8HHA5aNml+U3WYcO/rWXVHNscFlGjyYddOo3Plen1jOOBU/u+NXM6I
ijG9oGvapD71vL6FjyPyHbSmMI+uiUh9v29GcNhgiVA4u+h0mLYYNU+QbNhuWwPjYt5a5U66Rb7G
zTS8Y2mrKrRRWni20lF4sW3mKE9I98qGl9f7lzn5c+Rd9udauZzRSyTRFE2jmRapeyyUXFvtcMNK
e9+grOX3on6SI299jCu9c+Pmyi347q7hOrvI0LkJQ31hNhMr1RHFeMNjm8UVwEMVpjZeu88Xbue/
m+McsZRlCkhGXbidehTJIJuJnNjYegUk9p0aZY10gGqU9GFUlsjh57v9/a7+f0WEeX9H2/NE53Zw
Y/fY1urZHYtzb9Fr3YfvjCFmrf7frpbf/yuipz2+F4bHlkeQA/1+Oowp5hxf49F+exGESYkj4NvI
JWPNoZM2lCLkFNnxTgt7J4EH8lRG3hM5XzmD32xoMbkmQ6pjwyxefKZOa7cZOkVOoyx8ahmhNZdP
0XgV4fnlrHMCkws4mWUvx865WCfBfPGkgwDtEUBV4tX5BEZb2WjPyJzHgWtjZfX0hOMSB33RXFO9
+2r1sTrqUSic2xbDTJ4LQ4c2r4kqr3SPeSyZ1w3F3kmFbyCbFGm3hfTGyXTrN7cqH3pMUWAFpLZ+
PptfboNAwmDbAkgbB7HKl+3LoodIW1OeDEcfm2T+VRpFkORRBrC2IGFKpodZI9r/edWvhg7Lwr2g
uAUHg5zlwtDlCI9SgXrLyciZn8VonMWdOmYDOvIWkOSR3sSFuDOt5Ba8hXVeVW85SoM/P8SXE7Y8
A2IzxszljF1Ofp+AlcqTtKlOusSINgOzBT2bZpsYEdS/XoibHCEEQTsEqvUXd7NWcT04GCV/coC/
9JGmRF5JgTvgLSrB/3opnCKshVzP4vxyqQGJQsfaOjrOFl8Lw9qXeXRCUebacJJv3h3WwWtDxEno
F4GIquaUlKyLTxWmqPkDSeimK2bpR4jWrry9L9ZTLB0c9ILwK4RzLjuHkLmoOOraxbF0q5fEBABA
dFciyYto3WECgQ4yLczwsywH8ctn42nlhexrEN+OKBptGivfkqQGspxssyK+ldW0/vkjfQ2xlvXQ
7XHR+oIHulTrBm25sDOjL44iSW9NZa+AQPGVjkOnNQ+1LqinTevEGjegw7UBuV+/3Oe1Fxv/l6No
uqKEgDoq7IOeZMC0bFZoE4xBzAbrype7KDMhjBNoWUDP3wHDCBXGSxvez05jGqIkxy6NFIjaFP2j
mLu/IxMFeDRb2sLrmBTB0M3G2maDHQxJGt8ZSEZDtHOsHQDZ6Q0KEeRBxx1/+PkzfPMmQGVkADBY
sEUo/128iTgb026AEFaNFHddZtnoIdF2VgMIcVdMzTcHDOUZQlA6oSbDf5+XAq1IiSmOo2ObkOam
j4xsY9oRRE8AN+n2c9oo0xtGxd9/3uHXq4M7w8GNR+EHu7z0LoUdFUNnz+1RJhnK8RK6UAnpxPPP
q3yJCoQQBHm8WCoiKL8sm//7RGWlPWiTkGODDpjfCLVBnd3PomnbCuBofl7smzcpOAQPUDNwMczq
Mk0yBkEmWdnsqET5m5f8Q024qxjyjXLF0JihWdb6Svj2JULA/v5a8hIE62a2PQFPV50ws4IEoIrf
mmnzH0XzdTUkz23Xb5xUhT0UC3/e6nfr4gIJx0FKz/jlobFc1lAcyoX53tyZCwJO5uNtWg2Nn2A0
plf2xq8mQ5fGsa8N2/12aQs9eNxZx3Iuc95mVgo1cpKdoPP/4RLnBZF0ODtyXTEw4VrnhfX1LxFP
05Wv+82VdCwGywibCOzAF3DeADKzTHh1sobuBrO+AicRN2V6jTzyTfix5PPMZDBMQtiX5ZmoLXgF
Zg85zn2zjye2TslvlIcw4K07NOp+0jVGbZ27EvC8uPa4cY1u+82VgemHPhOSfZjIS9NDSBsXcDjZ
CaqL0isUvVUkPcdVB7jjvy6TCGAwEGJCRYSCqn0Z4YlBpRJdZ3rKYKN9A1LFABMZvp7qj5/P69dQ
EgtRFEThRBnCyQt7igpMyzEum54kkSHnMaaADu0rm0jmkVwDXdmSV6GvTUuh371LDuiJhXzOXN7m
Z/ODGYMYTGqN6kR2aV88RdKMAsRYUOCT4y+Mxf1VDDNQU63sfKcTq1na78XsIkmKoiOUuyCcJO3X
Kpv/4bNRBQOFLj4K4WGGAXmsSFJPp9UK80fOTSPuwGW+s6dOXjn2324BJxL1H5xF55IWMuCeEwfF
1pM0nRsQ5J/KfPQGWQeaGFdcwtebvcTczEJGZaMDdCkZGAPikUHXRJ7H+ThGWSiSX+W0aeSzdg+g
L8bKvmLFvhpsy1wcrEtMXDTEcZ8/D0LiXssSeAxAQPZ91nRhBsEWtN0U92qpprAvqyus1K9WBCcB
xV5UzRF5APbzeUmzSm3AagzrCKW632OB6bRqHjzAerY/H/gLba4lvrEQx/3BPQkGXPzFQoAj2PU8
UHUyJmacDdXu9GA9jWwIiVGEU02g+ibb+45UaKJmN808M0/EJHQwzdCO7NSnbX+j3fRK+eybbwzT
hoNEGVp94lK9rZW5Au6xMI6ZW0HovALHO+zAPPMhsVhtM+BcV22Ri2fcpnnTk+ya/sI38S1cBwoE
8BzoFUEc5PMHQDtzMKEXHx11Co9clXBa+e/SmqBPgpJRPpckLDpMnGT2Gmn+FYTh16AHayLIcoCB
4Rx9zs+Li6LSCVOucyybaFyBspn5ym3bK0HB1yv7eZXlKf4KekY1iVznbDi5qjpIt/Uh8gyVHWtl
jW7w8zH7binXIhyRNEFR7PLKtv0oy86ckhMjybmoo19QIL+LLcwwS6+1ZL5xjChD2Ohgo/iHD3jp
gHM7i1Vv6uykJqfx0P36h5AJJTEj3k2QCTDqemvyJkfvnK4o1KbjMXlMu2udr292zM3l5GLONHpf
l+6x55OdjzqKT2Panwjr71ghPgyzB+EvvdIUuphk+ecOI7hbKmeougOReGGfTKtynAa5yHGyyw1P
i3CIa992Hgr50vY5JMbRNevvcmAFm5UUGG0CqT1ZXyv/f3NlUW/nuCsI01H/vHwKVmfCGcbp2LWK
vkVIEG75PMAeJ4k8QnvYCkgN3Piin+ZPcrpWbPvqui0O2Bz8wgLY/IIHQB2ExnNqzscZ3Isgld1m
Nqet61j/AQRtp9r+NxAo/s/H+rs1XXNpWuOto0l9seUaKqw2urP6KDuSQETXPFeK+jYGlDQcwKsm
P88QHLziab9d1AJOlCyNOWz387UtNUETG67jaBEZh3QGGITO7rydE9MNLBPjZKliLtKyWIY/b/cb
p4Q8Aq1pE+0kjhbP55WpUUVu67T5KSFQjMzMKAo0M6J1OZjqylLfXJ8lqGUw/8vbvewiZNrJdY1U
9lgL+aYFQC6zVM+KkyGcAXe68kq/2ZgD24QCGv63pLefN8YA3KKcde6RAAG0dhqIExikzPdO1VTb
n9/hd+YJ5Rm+BO7ov6Mc9HmtFsNNZFkydgTCVvlUqHWfd1s3qXbzLB6GJv5NZvXeNuMxF3gCOtyr
tGRXNrx8qU/dEUQxqBY4QFtQdEkus2q4nQxqbWI+AijbOb5WxFnbUy9vSlWJO4YSHIYjY2TBlb0v
ceznZRG/A3WB1IghJ7zMWax5Jnp0xh7XpFD3hqWiG6hwDFud2eyg3IaHMzC0D8C1Kq9O0cvoswo8
6akb1j8/yaWDRVzFbOLiH5B84SouAm4+US1kMVuwmLXrR7o9k1L+5+c1voQQl4vQz1+6gDSbFc1Z
fZIO2zd9dMK4n4cE3Ecui51Vxx9j0i6q2/uhja4wdb/ZH8f+kPdSJDEAMX9eutZo09AIxlCijJED
W0evcY4vrww29/cKfzb/V/AwiIamLsMJsgqJAQSJZ/ZsBaGZn9/ht/tAIATsO3AI5qWt42mfNhJY
7yO6NRrQb7O6Drv5Zo2lrI1gATtaoA6f35U7JtRQECk5ap6Zt1Wks6OJlvWVG3dp0JZIHhyCJRpw
gXO63Ena1ZFMMB7tSDOTrIo0CbLBaQJk0HdDa51+fm1fjAxW+1OmQ9KM2iDCgs97ql1jAlBS2Bi2
k+0L8cDd4sVS3cpm+sA5Auq+trdDhd5sEy+i0Q9x+e8GmKITg0fgFJyKhSeB0vSFnePxULXS6a3D
0Ma5J6G6RwZ902od/LzXbw4iUFyLP7LwVsnlVkmXTagBMfsw5DVkpzSd1srsAU/nzjWr8e1SDNUs
lL0pwDcXW2JNwjLIs4oDn7XzQYH4PndtwlDhuTqL6ZulXJtiiixH5sm/GCiT6jhHpj4cdcIRsKl2
HcXk1dGDeeX1fWOlKHw6+q4mXh+QTBemEFi9pIkwoemI4gTxcoHBvEl328hdbkMlma+5GO/pAJEq
pa9NYfl687A0MhxgAtC8wy+fT+kEqr9dj657nHIXGNwEedbjz4djsXN/Oxy0d5ZyEXo83HUo6ruf
V3D6qJpQXXaPNYp+keg9TEffsDjbIhJ22bFkq6g0rni5rzcda+JNglGEzP0LRqtAK1ZYXRkdp7bE
oPXX3nwzEkD4pf2vTQq1UO9CXRVEtgU2+XlzibYMa7BkjUBw5P5UDuLRQQN4FQE6tylTLa68zMsz
uSTDYJKaaPMuNKTLxtzYychJXd3d5fYEbpABIhxkRTxMi179/NW+tJTx2YACI84fEhXCsSUE/su5
APs1kxbQnVPVmmGq+LaP1aYH0d8rJoCU6+lUJMk2y619paM1n2Fgfn6Cy/jovw+AkhwqDza62xfn
pjIgy4W4KT9CxV+ehrScIHSm0xUg+BLKGnnjx726FtibyBy+XglkMXDZlP4xZ5duQmHAqwM0kn1Q
CkW8KiqI3zXltJ5JF69rkOuDNo2bYAa5+3YoqPIlT+s1ZreqJ4njECiD5duCQ7W7JpCUGnX7VJcD
80ll3AHNf2i0swKlBXrMsy8dflNZbe+VOSB9tnL+M9htQLtaBynv/mkRxe7ErMpwYFm3YrIFOj/q
1bad6vvS7NPQkFbjzQP+p+LY8po5wTwlx/KL3uyCCnVp8DMmF3SAYpO6Fj1PcQ2CkgPQT9pA6J2U
6OWkKg+7en4c2/hteTg9iHOM8idmujq3ZtbdjwJjwiNT9b7U84ZVyY7H9FeVWrddP+lt35Wzb0S6
B+m9AnyXVq6nZSy8vM+1pzBk/MZq3G1ldO/QJdywsiZeC6alZ1p5F8BDcc924vsu4ufG7ihiDDeI
bAis9/p5tOQb6EmbXvarumjPibZ7f9D9CTPRD0OZK8DmJzeMu+wA9MUuNvAUI00fRWa9Ro18UUqs
hIqCmvBtnWRBVxQ+BCXueFsf6sRd5wRdut50HyeMQPDNTuhQD4vONOHvunAP6CH5yK/u+Yz4SifN
A5hOL5qYECXsquc6F+ADYs72ihJrjx5h6sVlEVI+gPQE8ZeQNOlbkmb2hzQbn9fdAVIfvxRjr5LM
WxLLtd2Xqyxx5tU4jdDMLEcUlB0sNYPvdodhANm5QMErTDNzN7XtFjPuI7+rUUuZ8vERweceE2eo
bxWjx616O+rpxY6nysOP9tOkekJ55C1L+4+BTbdDxNZzw/d9K+8hlbK32nmbufm6lMAAVu6A6WiN
NDw9Tq2XDe5912ebEqiZgkZha0rPMeybCvnt1PNtU8c3Scf9FCUrCGeuqro4tHX20PYNamXVtqfP
aLf6GJgcGlW7jfs00Bi3Zhp2UFD5nKfzHeYVha5Z70md7DNS7BfclO26PkZfbRsQayxAtxgGkqTV
O+xQYHZPZpuGy2JQV/LarvRJz0JWDlvI73uJ3lbCDkke7yWfjk3rhBlIlHFahmIw7gDyDKaEhbxk
iLfq36mofsVZF7aV3ECpjgOt1Zpe0dpp0NJ/5kSE4Cytu4wH82iGUEu9iTKwKmzrbLagbaksL73Z
avdmEYV2Yb1W3HhMmfCZMyYetcrWy9NhM7j6LCjsswTDx4PO4LkZkpckBskEpWfTj+LUDR1H4+mt
rStnEMmm9kO6405z/Wsy8hcraz2DR09jXt23ODZ6ZNDZhBAaPwA37jXMCXo6+A2EuMANBbsOTMd5
tGEHAOsc9CpGBNHJWvrgqX7k8mUopT835tlRGmMscGpEO74naQvWWAS6kgu0kCVjw2MNWpO57UOU
Y7uQ3dFa33Wx42OQWjAyiemaoDtFFKwTcYqN5tQ5aJzm5KDTxp9gwUhhBWkD5YOsVTuCgLNrZoBe
wTuP2gSybiXwl92GuifUBPbgZ2K6c3OXxgb3o6Rdu71CmNxsW5IdppZAZ0xgnFJKZ59l+YGl4Iw2
6gYg4ecUZzCy6fMEChjOa+5R/UQyGXnCkIVX1VEOWLHYinHyRWWbXp/ejtHvIa78dNgPBcaE1k3Y
KWfb8g5tBR4uG3S7j7oYgojrdeKmIUk7H/MG8JIxvAh/nML+lRgbxZTzYkHXHSfkPhnazMuiNPcg
4Igxks4GXD2I1YszpTho4FzJ4SYbYX+c322qoQeWhLWq/HYcZ7+kIFNOri9ts/OUKkD1idYzDrvQ
L7MacJGXIa9Py48RCuOAXFjAxgJfAGcBbwl4vYfc7PzRHT0yP0dI0LBNnpwWq8BYEVhx41XOccS3
17IPO5JioFz5KDQLHZ0HpAIUWT9N+Ou5ma/6RO/6cvKrVNywlLyDFLXu56QBlcrx6ooA545gDrEk
iK8EQw7N8tZ1xc7Ck1ndBy7Fppxw260u4Fi7xPvsmnyXmsWvsdU7x2whEty/MzglmvP7CCXZ0kI3
2EA5uLOK26hJbiRUTRy7BPnDBWK1AEp49pfbmjY2YJaxX5POLwi5HRziQcIVWuv9nrDmVLfEn4f5
rhCzh7kNT2V8X6cYXzTn0R6qcg0mOg9gLJwLWuO8/254s4ngGOcUvXg1OivlpK1HerRXImEsaE5I
Dtb2fBZu4o159wKMQBFQM76JlI1pMBwsslL42rKfaGHu9UI+nSCTw0V1h2LrS9ZBymSu14WNWbqF
81wxB0FEucpdura5Ad51G+qu2xROf1iuhEz6NVfiQHMc4HEoDn2VnKkt1jxBxJywE6MGmMEqC+B1
xyAvSsdLinY1yjtivk24J8uxbJUOoiYPCXz2MrtJJKe4ek7BwbAi9rZIf6Kmt0bnfZ3M0x5NAK/H
BK4+dVcx6uQIRKZja46gN6bwYxm6Bc4jiMCrTKswKpL3wiDrrLU9aY5BMxl7kefrltSgv7ZePb7O
ifRY2nhJ1K4ry/BNTXZ9xtZlWfhisvzl0CY4z4sxGZbqUmPt8gx/l6uu8+JZ7YBOPGoHerBcB4rU
wqOy8VK7XGvDOKcVQG/6ZM9pWLpg/1aj2OOkL08/8uzGLfWe1XDoqbO2WFLh78SwteP4W5n1we2M
W4fmK2p0e8wkC6SUmPFRbQZ8s+WZMVUCTITp4Bb9Lz3ZXsddwBfrleGYmwlHKMb3UVRsDVcf0pG8
t33UhT3OYNHG6xLlZs9uMx/k98krErlt8PJp91aSaO8gJlvlGA5VJM0zADvj3tZJEkBafoexhrcp
sMLA4A9/rjdQIQixC8+W6lblTWhQQDqdyIQc9RREJPFn5doYHOKY63qcta/KeTc5vZ+aY4b3QV8x
WFBvu95Z8xo+SwzpAVg+dCAwSYZh1jXQH7soGcabvGcY1Yi2npciS4IQ6hDSXIcdo4GFfVT6tPzi
uP3JNnK/7eK7qDBAT4zQlvwPxnflvmAINWCZQMjGuMcM/FslQFyVvxpRr1wkRIt/MubuPmv4Wlr6
ZRTFeUqcJyat1cyj25lRf8BbZrpala46NFF/tDEHz6AgEJmzl+PvgTgZRnYeSAhRLsHVQKoVLy0E
PTWh4IpY9YGZ+sGEVyho9ogE6TDaeQ0ONR4idXGjxWB3XmpMH0pzD+IKbzni9Yxmz0MDtlkxTlmI
1+V3Fk0fEhnvOMOjD86E00lRxXClzg6IQzejpaUJounYM69q5weC+cCgsf92B3aA+OoEcj8DS7Te
EAPeN0renMj5GAl5NgrM+OOwxqo1EpDylfTkmKwhUxOgWJX4UaH5CZy0u0Qld6gR7PNo2tE8uYGo
pm/iPANeF04RhP8qjBrtJCzZCH9plqII7LKoUP1rm/TRlnbuy8xccWfcVAl0TZN5ZVfk0A8MK1IE
Vf3Uk1W7sOembk0TE6wlbaW1T4HTWWwVdNvHIXSz6AHezyNuW/gQF3tLoEzcxNYWWNcb4g73PGJh
pwHDG1XopLax6nJhrXKMbyx60FLBJ3ZbsZyMIje8BB3qrv/HII0vYTiqLgmmku87t9wmvMeBmoAf
fHHhtmRjArKYH7k4RRSGyURi0qQZBm2zm9Z8turOjzoe6KzyYQQgZxBUZb4xIKLstsa2mNjOnpun
xbs3pgVr1GwhTY522atk8R7p3nPC5wcZ9SsDI1vXRoFwZMYdiCIXwmMZoieK8W3AmtWz+4HGz8Lz
37Ao9hSQBtBQQGCn35wYFTTb8OOuWLVRtrZxP5RGghFnq2SUu5lYO7jf5fUVmdh11YjASAdFF2+X
r7gcNFqw3htSEVapWsVN97tPJx81PHCqE8BIjJOZykD0zd2cxn5pVGvgmVYjpIfIPK5LcIdjoQIi
me9k5bpy54DGmTc6tk/LBBc2p/f2QnsYrcAiAIVmMEyRA2UBVa1HOInljS4/fVlNmOVjE9OdLRrh
N+A75vq0vEtmPkNzGaytDwbBBD6XXt2528XFKFIGDF2nzBErTC/wNOxf435kTR9MruUbLmJNq95P
zVABmNFlvtlPoLFXIYMW7jqaySrBFFFEKPp+AFCpc1+zLH6EgvSuVQJaZnm7hrl5wKvH3ku+tdwh
IJxtMEnnLiYRlLPrUIBxF/QRA5u8ke9jY6H8N20AiHmEcHfsxbkF1nkm8AWKeVM50R0cIFWIjPE+
VVeEmTPdZXOCUd9xtAP1HugcaBqnhMMN6vNEuddFc9DQNuApDV1EOggVQa/nz0U7bGjeetKxjkWp
VkVv+U2T7JZfbYUkGYary9hqFPHGTgEHZfMKmhXPIDZ8oM+GaCn7c6on3NJkcg5zws+L54y5vJs1
INDiBEn37eJHclwdExvpbYi3sPq9TPqVVhPeGKIvzHHng7uOBvvcQt+/HsbAwYmb4H2d9KE1cJad
EvPbusCG3MFgjkdZFc+DCXdiufh2010dmavKSJ5Ynp+hXIbDqsD2iGE/cITi8qCl5ZVdtjYr8Q/u
Y2xlj6mczrJDjIN6RG9OWKlCnvoUmTREzL9ycOWj8tkE7o6p2ZOtuSE41Is/AWuRONMWZdYbkBgC
BTof/kggDPYMzbpzOSrYmhR/xfZ01L1xbb+5RIFX6qxmhDEl+hoxhQ+qwSHM9TbVw009gjvs0FPb
3eKUmk5yl43UL61mN0u6inv+nhXUNyMUrZzOz0UXutb8KzKk9IyIaN9OsyCfp11MFdJlGJpcWyuj
jHYYL7+1ywQV7HjLkuxMGlQAzOco6m/miawBsj2WcwGBBlqRVV90ctcVDQJ4ZJ/KkHdN0eN+Zn/e
4/KSOneovVrQbaxwcSYXFxO9+MEGETIZ/8kjdPgW2Lt0u3tTGtoHXD7ya8hgB1mHMkCWOj5Uvc+L
QQOY9XkUUHq2EMTAZjSb1qnXJvoGfhrVK3inDXfyAAo4j1maWauisndLDjDileM1uWUBvEca9saA
upPaTnkWVHW7wW0JgPVX4fJDchyvoCQIKWyMQBbNE1AUr6lrbDNbv0vlbtw291CvQyZuRo8ORt/B
eSN0xyD3ndMmr3IcXzGzUuDuZ0c9x6ccVjlR9YqWFWwV/3ATEi7fGRd/qrN3IordYKePcTGiZsVW
MKc+jLOPxv22oiyIe+lZiFPnYdyYSoYC+8FxNPJmNaUllPOZH+UaheRiLZSxdc05IGa75YODfF/d
prj1TfZemyWyTNeno17Vc3OsnHTXR83Znqp3N+/8lt3a1RzUk7qdijgEF27X6+ndzaoAnhHOWsW4
mvFm+YYFG3xmPZmpEULBfzWIt8VNmWpIfMqyjWv3gLiWMIKjhxeSessnwX3eEEtvZ175mFS5Hf8U
+aYwQyyfDKgvIhz0WKtuOumE3IpPQsttnTkfiZweBUJ12XKQaPoQwB7fQNw7GCiqVGKd8XbrDLhZ
dob8YTLCJV0ySqQ3br8jo7lbXBVeQFNP52ROg8UCDvgtE6JTJMYN7PtfMI5NMa+jJF/pqLobLIgM
sTgYpHyJJunZfHxcNkoSfVg2lRXD3ZA5QVkPeIRnjHMNY/RGtAkNCrC9EzaeLF1hpHGnPRN6TV7d
OL+g8DkFjk6OGaybMRu+SpChaBeYfaSQeYqNNEczoq3vaueEYvJG1a+gqvp2Z6+UZQa9JbcFG8PJ
GH0L4hqcZCuFWlhLq5eMommSvMRxsWaTDLPY2iX2Wk6Nr41o13XjzXJ6Ot4dLUGBc06cfzDOd/Aj
Fe2SHvkXjyFFkD2hGXKfGOSu4hhBwYpXV8dvPBaTZ03NP3Ott2UO2SNUb/4xu+JXVqSIL3FlTICY
WNFlKLLCjuadCX0n677XPWR/yr3ZqHNn5LcUm8Sgyo1lRBAwUfy25+mr1hTBuT4v3nNxUDgnL1bp
3gHE885K8lS4hgzSBOxClHKBQxzvAOd5m0p7C4r0k8rZWs/jr3QqNtPA7lr8pCF29hjT7fpTKoWH
s3oTM3pG4WojZ0ySGvWtMUyv1VwEi6FvpmZXdvbTnE4fJlCUXp6htEiT+paRbFtN4xExQeGVNlLK
fkYVsD7MwP5hQP0BysR4F1Cf9PBSMUu02Spz3I0YI7lc0d4yoFLtrLMmOUPwhnqYWlZ6wla41fip
vIej4gSBCGsQ4joaek5zl26Lvlmnbb9pIXI9WK72sqRNfShs30yls4Zsy7HB75h2i/Shbk8jNNyP
BcKHdi4Q45iIIqHV4lfD3Kzxh2ykjWpn5fZTJ6YQujSv1KiPSV++qATYGZV9pDP7RbspdIZsDwDl
MR/N29kip/+GSMZbXSPU7iWivEJtZz3k3ggyuaeNev8/JJ3XdqtIEEW/iLXI4RWBsuQg5xeW0yWH
JsPXz27P04yvZQFNd4VTp06RZO2scjkoLdnDJKogEdVzEel3ljdeJ62/efHwXlnRnrEvj6KMLkVf
fA/sWHfMtuR4uyQpPL8U8UtvKmcd71irSRIkFnI/WY3MXD/Gl1J0V9dMPsDpg9pW92U6XWx1uTPa
cvB1sKfOTTW/ifWfwRtnmg0ZKrH0r2zktzFqbD+R4kFjNv0WI2dmsFaok1H3ZbVOBJzjPMrgsRTD
HgrobZ1AzCBuPaC0c6VBilSmM/duFO2kjc609t/sjk8VBlcQw9LviF9W1S3qTK99qm/niKKH0T+K
dYZB0t/LsM9GtcBoBZFCbYDI6++eVV2VxrMI39XLuszHbjWPsUGUWC+0hjduiy/Oxs/EGIlC0pmO
cdWmu8fTUioG1a7No3+lKQKni29WZr5Zc31GuZ8NaW5UFpixMIzeM9wknNBWA0D9p+XFJtJxIslk
G0Ef2Ts1X3zaIWBbkrENCvBHre2LpN3UDixBBWzWtKKnwqOePPT6IcvKoynaY5G2t9iqu40Rq09q
HD0thXgeQal8pzcrei3tk2Ol36njbr04+9FzNCFwUoONaLj8uABoGsR0QY7jpgvk2AYluWVZuoug
bQemNm7jODm4xQjffVm3GUmo76TlrU6GUyOWTWGSuE1GSCv7FmOz6zoeVKFhhJPWMRiatHmfWrHn
p2t3GfL8Ub4YCLw7c25vRWIa/kIiGbvoJolB3y1Lt6N18RXy0/NkR8wMKZOttzLYoewRNdJS9mTm
7NfZ262IiGHEq2MrFNtHnw5FMlG80pLm+A5SUr4y6wdOGSBjlX/I+EfR+qfaqI9ZTejs0PfOXnV/
bZq2yFvXbSHVw4bOjENlgKHuiGUJvSqpNp5ZqL4zlq8Cr6WXym4oLOgzq+qTje8yMtpIc2BVTsEE
ecNMl0erKp6nob6bNW/n2kOIuuHeUXF5vXsPMefNzJ33xNCutddum7w+AXlf5oV0xqjs50Yz0bUb
nr2mQWWuJxOgQNSqU0Oa4lTBNGhbGWfUaXZT4V63KwLVUTofBvaDb4y8gAzJQqd0L5Qqb2NmXtDi
vpB3ELJ0pqCcl15EVl6GxTh0nUGvAAutKwO4nEaAn2Lw9YaCeIPXAqNUCZW9Y1QaxBWhY0E4UzCQ
Y10EqyPe4e5KOQcr6BDhNof4kNvJLoMs7q/dIoLKLYC064g5chNkbMZsI3nl+dVqfcmKsb82nUtJ
EfA0JYKXL0l4Tehim0Dgz6jQIQmPd42KvXCMbKOkDmcvH99HpGM3sV79Zqb2gW7icXXLQwLq6apg
KGn/oHdAVSXTnGcFy+GdZ70XG0MuXyO2mqpvy8F9m+PqI2uyPQfoTP/l3dh1H0Nf7uCP36qsf8EU
Wgi1lQiDOe4mU3hbSeM+tDJPmIu7BPZoqy57rWx+5I6kGLcvvfidBBv4wP5cI+syKvHT4qonrYjf
41F9Udou7ER2pWb83ExUjDjR595Wz2uTocGxXtWYvCAz16Pplldb6VscOSpfQ9c+ddiztFQuQ1vd
I5VANZCmypU8YMrqczfMU6DZut/1aH03en3oF+Pfoit7RbSnGNgi0qpfV29DAzlQ5B3B4cB+4fxa
c7Jl2Ok/RUTdpq0A+6u83I9KG4gi36V5GSCschIR96joe1UXj7XqfdZVluxd03ruIrrkR8UM50q/
4eJPsfSpolm/dFvbR39vLBu+CECBmwdKjepS+e5AxCOsams41KPniLpE/FwI53fW82uveYfYnA4T
w1H9oax+cmTSmaBgVxudj/fz8BCly51j1b8ycOxRivSLSTs1DtO4NAQsg9EQ3YYI99vL1yBzx8Po
aA8oXwZs88QXWXfs0qHyF9u5a7oeQCraJniS1BvutXW65NT+rGW6V+hzsBXljET0ZeHGViJqivMo
W4J/AXSUFdMvBzxcXEYASsqfDn0RwJZ4lMnR4Ay7Ym5+2IP3TaZdxFz8a0b1lAmhhsQ2zaZbMXV2
K/Hm6jVbkpNcCr3Jj6UocS2W2JKrhepKML9CjW4SalBVoOtDFihdubXT9Stva7RZ7fbWO9T6muw4
z9VWtoVkfXGf83Osos+jtRuo0Vs0li5qagd6VOzcrDzphaxeVM/rmOw1Q9vIXLltsiAW9cvQ9d/l
mDyphrmfRfvcZfEpa+ANIu8C+zL7hEo+bGZDPamK969JtfPUoDmBHZiDJY7uLEVTfEWvb81IBNU2
/xC+JvScvnqVt9kjRVHi5hc5lBb2sK8vSEBXliGhPvuWpNa/1rO/mXD52ZQNkEOjbIUZD6HbeRbT
IqtTuZpPrqKiKdjHW9eheD9kulTu4Mm6n9xr3no0TOlxemAqausLWjKcebqpqbqjceM5cu2vtSsZ
jkJhdlPr+ptTpsUfxJyr+aM8pysFhs2YWUHvNU8msPmorTNld/EzR7J+NaTf8kZE7p5ifZWgfrYZ
UqXbyOCLzPMnjXVICtrNhnWT1FOQLfq4saYeGHax7k37JRFwLPj0TxmpvlE2t54KV1N3tygXbzEp
aS+mh8EEQR/BSGqlRcSoPi7JeCwV84Ez8tFEdXOWTtdES5VSXYNUURJojcaIvzwvN65R/0xj+7XO
5hUOIgOB502cLcUmrhukQnE12fDtqaT9ReQChEY1xIFkCJI+PsaYZBk1J5Y6yalaZYCyHhtkQD+h
GqKvXCmYJLT8Fp3y3cWZ6qsIYG6WNd27bXssM/1gWekjvOGHEVej4E2Y2feU9uVT5kbbSk+Kg+6N
T6nxrU0KhdQsfl0jwwr1NnuZKP5PTfJgN9pTp67rJxMXL5rbUu3ufuS954K4kCLgfZv1ZyvNj2ZW
H/vMukuKJpQwOMEMCL41Ej06KAvr5q5qxiU0Yxns051u2+KD2Y0Pg9D3hlvuKnU8FKrVbqrEHlE9
bQ+ZO93nWvkt71itbcbEzBtzyc+joh+l2W3H5qL20z/GG7YoeBbFS1/xvV70SkjO3Yst9xO6jfHD
2C2qhiXV+xzBW4OYIvYoxmcq9c20u2qEzFOWGIeyG8MqzcIodv0xVzeApRqKxepjrZM8MheszjsO
dsWcy7Ha9ItytbvxQxfTjhbsj1wvHh13BSPQANNRRDVwugrhkIpp9qWppDc1iKvFDXQkSTewsc/L
2pxV4IdaTcNKsfsNKGhHwcf9EZZ3v2JxHCW/MRskTPOV9pAx7Kp6gysBhDWw2tSgx/qT2XSAkU52
Kwr1Pi+o76weYT6jS6Q1aQ2OnOn9FLFdBm5MoJYK890dPf4G80Y8Eq56RIWz3bUVrz9RtoUKa4fs
QlmGN/j+IFRZtanox2IgYfJdjSxeF9s7ZdLPw8oxZG9VSXuvlO4dCq0nKPt+OWQZwsBlFtBMcCcU
EToQYvoetoI2kT7l3SfJwT5tAXFT9b2YahnNEtVA9QFIyR13N2E2YbzhfH/04Q0TFxYVHI9hzyAq
PmMFMicZike5znJPSghWpYwFUARuCYhQ7lIbuBuK1CyeJHAmzTgwvEvtoXDife51FoESO2F4drx3
LbLAr5Zd0nW7ArqD7n5SgqND6oFY7Y4L1RMTvKl6rpMRIDnuF112VRPvXdDL4xKVLa1yXOu7Pm1P
VWad1njYZf2rgf1IWqgYbX+RCIsE3wp9j6QZwwXrvYYToPySRum+KGGF5JEQvtVvNZshfZp6QMt+
o8BU8Brv3DaPi6Ef5VPF5vASzx0AYrKJmfEeNddSKKd5MS5yqzUFcrPrMG7GjgKifWGrR+UNzQ2f
JlSfWtFWN6rA1SSkEsxUprgibX1h1JMp2+i2oR0RMe6bgbel9ji0zgEJBsoQby2ewyp0+Z0yeMgT
986kNlea+r5FSFpfGQyH0F+ZP3pV/kQ9ks7jsfZnhxaC6ow0YyQLDf3WQxhpmGwWWaMoO2xgfay9
QzWWCnvDWGXsvbyXSW2DgqopuY6hX/qqDZx+Ww0VflN5sLPksBorUSa5Qhbt27hvKOmVKNxCBCp1
UP57IzU/KkMEKgE2oiJy+0i8CtftOPDGPkV5zKN9Txo14CSw2N4UNkq+qUA4UgAvmtL4jTkvdwg7
PVbps6QJKIO3KZ2tk2iB2W9jm5ycn6Zy17FRuukJE/YoF8qBI+w3ixoyoGCHzux+YUuwcrpV7vkL
lQ0n74s7raxfyVbhUnJjOSToS+ncpqK/wr/bZCAGQzftXLXYTa2eHSojD5xRhDKwlFu/n4oHpzFC
saIwq34jZF2q+YVz5DhzYAJI9BRkumoKWvEV6w56IH+rUHf/vHU7Jq4vT4dHKzp/slAfkDh8D9Zv
2MOee+KW2bGE7CyV3ff3VTP/OGoR8ivq7c/8JzHvdEXLYR0gqATgtQ64AcM98miyzpw3r3JXZmxc
TgFXH8AKIwy6Xt3J48+/eOb0/18qH5QPcraTeh1UjgGT27NbZRcbgZ+1RbvFxG97iUiRZMgF0Mq/
h6kgNBVyXaxsKybIguBC8XqsFOVJ+ve6gupbRaccukiVlYEH/MxlpV/si8cRZgr3UnvfcYYefmSH
mA2WUcLI7CyKlpz/ttqmVeZn601WbCSpwel+G2a3dqAqnGFp3+WPdrecyvKgiOpgGP/YhEubBIr7
ZHTojsM3G914R2oMcvaarF8ytC06+wHsm/txecB4fuPqrKpcSZnupR58UjYnq2mm35XyqSTmhg7N
IOEXHuEE4k6+RxVKlohWbEwE9VNvnHDVhi07nJeXKyLwSu1qN5HPo1TNQSzTQ5x+C0/2DDf/xu6U
9q9QQkPa5C50JwU8PmdEwJWU/ypPTTU/thxK6l8HjjCO5X4axb7CXrBAwmlBTaiTKvFLPQ5hiVU0
HRaHRa5e+QD/U0t7inhquewlyp2tAO1i2yGJxS81nnZRPij78gPfLw2nsZgIJxR7nhxxnZBWjZA9
yI06bNaK+prlPNMOE3hTeuJEdUv8h7GjJr35f9NysuX9aTPtY7h1LJid5ae8RmZv3aXDcyXL7uad
Obwp3uqLaQjkf/+MMjm2Ob7LyBEJgMvAO3arG7fGmx7dX1yDLD2r2q5lPPvS0dGaJBTZP6mDBK0y
4WzMfTJrvlwXiCS7gmRvXV6KoYMlSp0CWL76u+HSqV+9Jt5LMzyC4lod2jWpYb5IbD9nlKZiU8dh
Pcq94x3SdNnxQ0lIwmoa1kMFEKynA6xLRjc4L0wVIzv6/wh32CBZQrOwpsvgbHNnK6oBwXx5nFmu
0V58XrHcHvlW6e9BPLeFC8vSe+dMaOlDPjzLPSj/SBoqTqX0vWpUU30HSpsy/psCPLxJZpc0RFMH
/ROzKbIf+QfSHMgtrnwkhE+snbTp8jmxAq0nfaoUd1OKeF9530Z24azE4zNuDoPx//vjXm0icc1I
A4+juqyTr/NEUaf+gSANwfqiBdZgbuqIF8p6F81r7Q47+SmXM0T9mVcBaZVvQpf2aYw4vQPbUqeE
DyuK2xN1FBojQGByTdYVAWqQIJjRfNdoH3MwDwWGJ276f9MVGWInszgl8yAFrr6aZxtWwAVJj8WT
VcRHe4acUTxyQcWD+c1L0OEw8rZZaGvoA7mcejVkPE16jyz/1lNJsTApLBBWj1PBGZgy+8krT5ZW
hyXwHLIhodDM4xKrhyTdeXhyU3nRlUsm9xMOuaCSlbMFOLVsjww71augDmzmzjYuHKc5Fh8y55+o
9LG2/XIn99//J816yCEXZcOnRihuKrss+cJ8DrOyzUsRiqZDvpeqMbzwBNadXu5rOADKC8+TkcPl
s5THqKBjX9O8C2VtVK5utgAM8InhmE95wGpE+PxyroNeNy7dTALfvEurL3csM16woo9TVF67RfU9
gtKudw9l/OnF2xgr15GayZPEnS+rB3uHnRq7gRjXXcNyWspLTYxAcDCX885qPy2Dulbz+/9q/P+U
fdNfPUI/bIC8HMP9+uzC2YfqcFaSIugsbydtjgzzZOKV27mMjvgKckWr+21lyDs+Yruc6Ap0mUSw
1/ofVvvvgEbXLFufMQ7yO/TG3aiY+9x+hDzRiXfLehiic1OZm79LMCBEhk0p23nNxiCpRxkBVZgf
5J8DeWZz+ydDO7fBPmH8OJ+eBOyWl2Z+JNaTecVKg1/Sm6dYbtTaPeoC/Fpxb/3qhbxKF8aGPGpy
c7E/c1yjLP/LA8zmVNXsRHv8TrGflYZ5qMSlDDl0tcsAnSPqXRj6yOdT6vRG57JWCFrm/qDXlCGS
t5qzLy+KO9B7PYxMj0AQs2GO67sbszTJyYj1HYa6wBSYsfHL9qPxn8qw+heuaKsNdTt60/S3bKhD
C5ao/E7DqG5GJ96yRr03eH9NeUTx7lRCSdFq71QAclRKfFaE/UUhC/blzGDMdCxdHLvyYvfdLVee
nKn16fO5ayf7mY1azrjm9EWlYKt7yXYBSWRPSj9JgwmvaUWoWcZPsMAlAEDmyA6TkYZQrzIokpaF
METaNh7CTqzD3IlKntR5UOhYGPZ9MvhFrb1Snnqc9Mu8Rj6Nw9dORFujuuO9R4BGXal9szWYXoBe
TSnPZr/P8OjmGlF3Jtkuhyvm5e9eVCKOUzzG7yAOwOj5K2LQW4mcNU4VDgKqv7pd9FdjjIMZtLjz
7v5OEGdYLK9pZUBfNPedUx6l6evEjPmWloezwZmeXJb8UxAfJ7G5K6cF/ih0PefF6Vdn07AW8vhG
lvdvdNI7nRoruQnUzEafN0XdbEUGJNLkO4MwONGnBxkDO8DVsWHt1V7uzt4yryKH+SoQV2RX0Mcs
w0qNYS/yu/oFoZ43aQLU2Npl40e93KRDsXCmrRK/crN6T0ZPGM1fychDug40EjwqkU21x3B+6dNF
basr1LaXCgyFtIYxG9FhkJQGLXlYVOOTNWL/cUf4LCFJg0SHfUuZKoPwJ114bHa7qHmCNCSjbq6K
K+UNZ95jp24daDMGAc8fBD7spckcp/lhrY+z+9YMyR1+Pq1fraH25ZfzjQWgfyr0E9+lOvUusuIL
t9CNauVr9PsQ/szE1Qi0nEwsejMn56lkvAsD28GO5eVBei8lSYdM7JfaPec6NE0aQ4nysTDavByk
iebr+enPhLA5/gwir9VDbZ0WltSw/xgz/fBjzyqtnV+D25IIaypGrEMfBWu+nJMiwmkp4Ba6jHCN
tP+WK5LJsHwhPomofs6UjLgOJTuQ0pi6Xh/IPUaDwI1CulwwJrT8ZSvufUFWxZzgTzatfHfUZxam
XrFLe+LQ/5dBmtu5q/dJXL2JVgSsu2TDYFOx1GVdb+WDsP2h3xNcx+adzL5yp5fSWWjDnzNpaTM8
v6ITIVKpaIpt3j9EyTfuUuYp7G2VbBQzRzJAWFTnX2z0mPUgqh7Qh2oq+ay89mr+oLR3P5XNnufN
IDb77lK/EAxV+RdvLGoA59ryLeUJOuLGcq+Y+nNvlpsGiiJtfJuosfY1XRk8bMaH5H2xxyAR/qCn
/1y69cVi+KcGxXge2ODeVT6qZkdB2n20thdCIazmNpw9jBMGZgWmH9T8vJCXsxoCxwmWsG9IV7BE
gCXf0iKzuH/BHINaBHj2342a/mLqWw8Pz9uU1+xsZT+rRPbkrzJYKpGUE5BtZXydghZKs0bNI6FM
rJIjwZZN6XOSgcff+qvXSqUhuLqZw8Ngg/7o9qHRx18Y4jHIrgjzdRpgEIoa5vFw7+rZl1pC3i/K
4wrAYi2QVnuaYRKyvEZo71qRHz292dCWsaEhHYqVujAESI/hc0q+AIQCkQKzqcC4ssnqmvUOLlw3
431nt1Qb1OGmK851nOmTNiqFXNC6z0waJNYG+nkDsSmBXrU0lV9zirWC/isLw55AQrRK9YvpPM9t
RRFerV1qM1IKkkCG9rMOu9BAzEnNJIRcvIdV+LC4TdAv9RmJBbyqk5X7tFrmYE3L5rCI9rDmya85
1EoIecw8dSqF7t7D1Oeq95VM5f2azrAGe/p3nMR9SBtqcgV8byieCsrWEchpEqkfSsSWFGDeYQ/7
5EZTym/l1pLL5jlhWlvjvQ5AuIH9s6DC3v3aGfTcmge7NQUQuwWMUzTe4mczhUGG/DA6zI2Wk0vV
iRlfK8ARxAW/NXXCm3J06CSx9sMaPayp+9Oa052g8QF2TPludet8XGFtj2p0F1UMeXJW4x+qRu62
rOJ3pjMslP3p+bJmomHVXjIIZ8qDHtEuAsx9hHSnAQLrp2Gpjl4a0Ug1RB/WUkIYNod5kxUwU+1W
tUJzWT9qBoDVXtFuBhFD6ldpi2F2UcM32Tz7lC3nSV9uqTO/qGImocmSY2IZMOSimpa6un2vI5D6
2bCODHeioyAW9+PCpPsyihvaX6ju7VOld+7zpDq6aZztZhj7MONWWifQ+cUCZnRHqYi3uy29/YD2
qb/oTbNRlei1dOlxipv4n11gvIxpcX1ZDhMmFb08tairetNuaPNrmipp0Kz51Z3Ul57nthrvXjcZ
zNWI2r1buvihAhm5Kmb1BIR8GJb2MMHf3FrDdDRL42pSFglcyzxoYr6qNKpdgVP1sOdRNpO9bM0e
WwKs4ATghPeit2U0P8U32gLX47poy7m1gPQ0BqUE9Os39FIw1Clf6Rfo0pZRcbVBItrDSV9iO/QS
ZzoP+liddNoiAwofMSCLECe1Q3S/7KaWaEjTtgz/8zbpID6VtPmmDsHh1Z3n1ByBUHIMt8GgIG3F
9/vaoseBFo3R70IDSKCmTt77GoMqPtH9qt+41WY7GiNh6dSWyKe0VXxaSopI9D+ayZbRhuVOT1yq
u45tXL06Uw8p7+MQ2Y6x5aCaEuXO9gwATG9KjxWBjknZTQtEBENvsM+FV9qXWVmNQ+91e9GbRzSB
9yqobl0W16UisIIKdFR1+IuUarbGMPQb8KWvJoPOBnHQ1hQ6t3A21px1bDpAYMon+YNuwat1zdYC
lnW3s7EMAYQUOqeckXNsYTayyjvnBrXojLJDn6uEblA0wjmasicdSu1WaOVTkY/QkKtq76o0jBXx
Ry06x0/z/Fbm+OdowN7nOpKQHaeutcr3sekYI4i5N92u2phoR/oNvbalu9wPowPSAwE7EVB6V4sQ
2RrumfV7byum5WdgmjmzL6qM1D9KxnOR2P9SOipNigImUfkyO7cVaXO3Fxd7pPMvhiQCLdMCCKyH
KxBKRoFeVAY9hi19g/C+4PMBHgXU5x9Far9kcY+I8BhYHeZKR6g/NQk1wCrp+3bLLMwba5vVLsc0
Vy/2osGxXuZLOc8wDCL8KsXTg7yTloKIM0ZXZvLt2CybdkpfalOF0JrND7LTNtapm03WnsV6Q6ID
HhDWU51rZeN44nOgFUDXoQ3U5Z2ergp9PCqM5Di+721kvfNit3pmHsY1oJ6RurSvRU0empJ1X3mH
dk1oUNdPQK53dEKE7lrcZ7b5zxo92SamUtmuintdnaKgzjMbslnGtFqmlCjqZAV6rUPWH6404W0H
6lgNKSJgSkxfrfUOPf6qT+jgIPH8mmburRUJHb7gMHvi30vuOiJADmsXzcxMLpZQY/3Mqn1c3PKh
1tJjlzk3xjUofMCjhq/XX4paFgAT5RbxjDFEBJtEl5KOpjF9jz+2HCb44cMNKAUjdCt9sh/KVHtH
oMVhppaDT08sb9sbMD7ovprD1stLH0Hof+jtPOiq2KXtqNLmZwPKK/YmVpr3tNLeR9X+KpDfDVDF
+e0oMDRTh1jo+i4a5a7PtVejBdV0q34PqQR67EBKVTtXZiICQcHS9IDGij6m6VcfaIAst4bCCV20
rzHvcUkRXILSPmd2H6Lf8apnc2gbxeuqVBTxlPgWjcvJEWMsE3qKAjZTFG1BkdrojesSzWdKqy84
ji/hFHGgLjndTdb4DU17G00Ju0l5nooMqhlRxJgYgr5akRCyQrlNV/tJm6ezZtCDbUf9o5Zon+oq
LoaZX6I2yvyxqYfNCsYwdu6jU7mvozJ3/hyzqy2UDvfz6hVBAQ1as9JdkTrv2WysFOVoA2JoWesP
s/lh1N3eSvsNjEbNN8v8KW+oo/dtpe67WfIHMy8JB9KEIa0+7UgrSRfnAG2r+9EijDALc4DEPu+L
JbrNSwp4UHe2Xyolv9ORe4REsXRwRRVPA6OOH3UXcVF9ecFZP4ncOVU9ya1prXeWWpO3ttkzFax4
wzrLniMWoOTIE+ZUM9NkO0+/DKiHaMYadhoYND2cBfqwbtIfLRkg5rFHB29fA1R09k2vvCMSwJ9w
2/NNM3ed7zAOD/ajenST4kHFwCAJuYUPe5mz9Sxc93s2gCzTcd7HmnKAF9OdmaV46Js5DzUlfh76
6WWptTLMUMeBAjaxMVXTF2N2pAaLRoayh2iQUihlCOkCr9yZG+ghghA+D0mQNgU9Rj4do+fZch5E
WcFbWKdpsxKFIWKs+OoCzqwPzELXDy3kcWVs3oepCaeeRGWgobsdVzmYqNuutvMjJiJQTaXHSOtR
QBTNOVUNgMtKudQGfehCvWcgIsx05r/4zpKtG3SnAytzXkqQy7EXBzFFd0gOpHQvEsmNXEmptMec
UpE5aBu6dppNCTJCY2ME0w4r1xqPOhcKaWzlXTtRuFjQ+pLReaYfe+dV84I2K50J9GDRAVw+wlA5
N3b7gt3Y0zYSwuy8N4GPHQ3gSMuO5awzqSZvSd3qY4QeA/oQlCbUJqjpLUry7spUrq/Kmb880UCo
55BCMLuuDKFokwygBCygsHdN40D8q8KFf1dqfbP24pFJjcj6tjHopB5WGgQrxdinjngsRrrErYyY
lbmVnamdFKve9dCwadZ/TBbgHWnPK3pwOhmQyjPqsLOXgtDPXtRXN19+8sV9TBqm6sTavaU3O0GC
GrfWi1Ylh9wdH+tiOkfr/IRcNLM5vbPpjWzvaaqDaG0v6dzue6rlgVk51BeZ8u7a2YGN+V1aeVhl
07V19KNSjDcBvwitm0BMOuEXIfA2W5yEkSwVFZlym6jusarSL/CKzeCwd0c1prSNZSFyRxmMDlxF
koYgyUDzQ/dsByM1gFV2oPj5LV+IDn3R1VPdp8eZduK5gDQ+fbhGd2cZ45YTf/Z0pvwmEEBWRaWS
0IeWJqBpxCeqscTw1GRStAmVzr0z6JoklKZgoZ2MJL9C3WboaHQdQbdVrfl2hvlSEYDPlcqUyVx5
7zXnyBBXdANgLqxjdOym5KRNDhCRd5C/HAdnBuBJdg2gBR1n29WKtw5k+jbOoArR3FA3vDrjKDed
ljn3Ilm2y5pcSlf/0GinWDrmh7JYJdVgv+AEisSGM1XNB2Mqz6Y5h0UOrAFmqffRAT56Qp+V99Yu
cPbBUTKE1Wg/890cKSMHpHjVjjphhiOsI6DAM1A+FkmDsZns1abB3llPs6U/ZhBm6dKhwY7K7ygR
fSDBomifjaLcSgGk3i62ssG8wpoyYiEAi23zYZt0NqVB2mVlZztgg0UIgjhlqPcvTmPuUh3vK4rY
XzXaDUkk+7mHBwjXDkr3vgBqJh/ZS8/iql0QRfCI1Al0BtvBNYo8/3CEftCJ1B1cv45KXZvaNxoc
RnLt+Sd1vOPITIztPK77gVbMuU0IcPNjoXaPDCvzvbGW3fhgCVp5RWCCLjvQ03Y6ED6fFtcOVZd9
Jzp6littR4YbyOtqmsyhk9NMdkZHJNOGexoymOVqDMZO2CL2jZo+LC/d60Ny60Uc0XVGXdWIDk0m
m+iLoQ1NjrpfZSMkHW+L/B7wk0oBARUFpgYEnSS+JiX5pstIXJOmlrmKtxpvZOHNOPSX6FXxVA31
gfb0Z2lBBAdsMCjmsspiic9Ot9IsnAezm+0sgLu1SG8LCKVBAoWs94e1smrqVF1Hurojddy1JIma
22yk3l7XQLgBknWWKTTJzosKcgDbRJ6WaSTa0oed10acXZUiCTVcZLt9xJDwtPF0Zmwt3VIV4bUD
RKJzwQ6+bE6o6ovIemjs5bD0/QtiF5ZJe6+0c72xXm1MqLwJp5W10OKAEM55rZOXtEcdJyueXcJf
F1IgAlab2UmBcNp3IXA57hLB7WDoKzGBhp4CD6Yb9FbSNjyjm8BbK5ViQkWO8exu01KwmhbcAO/f
QgOEBtPxZ241F85KfjVTBjDiCJ8pB4VyWbxhDYtkvSOvOCZmZR8Hy4QVg6fgKL8wW/hhbIrnRgL0
C3xWspNkUF+b/3g6r+22saZpXxHXIjJwKiaRypIl2T7BsqwZ5Jxx9f9TnPf7T0ZjBRDY2LtDdXU1
nKIEkH3rUfwdNsUTGexnvrI+mOWp4kEc559NYdxsh/Yud8ItNiw9JXhMqg8vmi0NAZFlgBCdNi1g
DKzxDa3Tsf1Os/OIbEt1jAv3OKASsdKDwNvZHuj/2ckkrJgsj77zdGwfmmpzSyM7qhW8JposyqOB
IgU6Dg49QC6vyDHuI3ZgZ1p3jcOgCocbtuwggviEbMAy3fes5LYjqlrfoyB+GemRnPLq3qH+ZK6f
HdlgiN6Kn/5moPAuomm1/+Z007Jg+u2BXrgYESz4gkjbIGZ1oUQ9Wkp1IB+AhvczwbbrHLvYOPvW
8Hv2k7uUnlvpRvjriwsDpbf/Cd3l4k35l9VTxlwW9zLb/Wefrxe4fRXMN/ddZrKae5pPDLgp872Z
TXuyZvQ5YHI2zl1KCLRNmr3cyFz/qgbj5xyGN+6U0MAEVbMdvIPFZo3jt+1sXhyyIx9rAunkuSeL
GQQE9kc7ai+9E54GSNN2m7xNbvGcwfx2C4g2EB8wsDx3lSMe4VrPc03/ZjU8uFxscj8DrGM9UMIi
gNWrK8L5oQ9QkJipuSyXNg1vug2BxFhfBCN2ZFr6Stbz5pnJbZKbz33iUm9AefS7qsx9UgfHOkgO
MfTsNc2eyoQbtyqmI/5SGEFHu+JWurjr9znZ3iPltCOgpqzwJ6G5xHIfmB7WwyXlnXUsizeNB72a
Kp0oAA/7YWh/yoDSlr+Put8yn/pxhpZYh1bWhIOSI88GhG6jn9bS/hv1n5QGiJx3Gciaob5TAjwQ
bcpJpola1GTfDUZNSDS/9XnyZ0U/cu38NytO35KiuNVKZz5kX+DWhk5lukIg8owHHiIltKIx7WGG
IBpVwOnYjXaEjcuBh4F6mtMUrswG7ZHstG7WF2wLJe0M+kjvfsbhHXblUb5t3hZnOqKOjdO81631
y/JprkAtZ9ssB0Qo9kUHgyyK9suE6IhvHOwNxJ2Hfs7v7MG6DRHCZvIB2fsCflC8jG33vHKA02U8
ItF1t+DMW7KrKKneAo9/Fx46aMVxTu2Lu75Pxh/QvR1fApsJ3ENxyOvlllJHx2sxI9gI1bk0w4/A
H+l3CuZdENK2aBaBOvLv3Ijehny9pX57WbYjKQ4Is0dsOC/xxfDDe78qGFFP1mC0wcUOhpGC5GcS
ImHWMY7UFzCfYQ6jz6yBHl+1p7UvKFghoKLxABz7MrEeLFoP9fZrD7mi5SlfI3wgETdtwhvIh1kZ
Hom0zhkhp4VDYLz1jV62bSwAHd8dBVJT7CDnLgf+yPmJRRYdIyYRgX3Nq07Y33RJH41kxoCPB8t+
6W0Phmi1L2DzRcQLDaPfnPiFdcGH4GjD04xwhapAQfY4UmCAy3Mrd9hxj4sa6ykIsPcSH8Ggsfth
YP4SNi170ebDwy5+CQeeGPrDiFqVxYGa0ockmE+61TicDvQHap8gK0MSSWOXY/uHvKe/l1b7PiCZ
agDNMJ+8Jos/sZKXZm2fupRZRpjZgIvnxHxrHD/kKO9pbQYAPR7vpgi+9d7kdEtveTUMH86cc9Qj
BwWPjfoaL15RUgA4FRONIVkBTT+64e75iV4fXzI/u53CF0NkDR56i+LBYP8zDurVy3+MvEN3Rfx5
2KCsRk3BpDHYTg6o6O6KlNZj81YvZspbHuWh42QRD6Hx4uGyz2Ma7gU/yo0PGPMm+I2E6D91u+xw
Lpdm6W/8xgbnfF8C71qmoQkKY1czyWpZ5p1PBpb2TwryQoiZhOg1FY58+sskjTb6tx9JFotP5kLd
1IT+OuJQWWbjj/IxJjmjMcnsU0xGa0WA8dONW9tPcLtim1pEHMHurfcMpSWA4tdZ/xggcB7yQxDE
jwgUw9mBqCdOEduDDaj4LZ5sMoAve4YswQU3QXMcWKFqtXbaKbZzH1PLU4jTQe8rQbVDJ0OlJNld
o68GYk8FBEHrz/rp+n8qkE2gSlrd7T2OjUf3V3U6q/ngV1iRsfPON+BFwHrG8jyWCA9y3v3MvrWd
ep8H3wNwo+m8DP7frqqusZSN8xz9v3i4kqs7VniwAUOvYknV8mJk6Z6hnAeTaGwicl3aLzCoo5VG
ezRkj5NFfafO7jZMeoD6Ox/1yZGPhEf/oOW2gNb5uG4gMRqD07hc2MeW7Z+snJq70582HBQkIk8K
8BXCGsF47jCmTNPA+ic6Xzc99bYgJodjh8J3wOWs9fhPjkqENmjZQK1ubrXDh3mBnhDCqtru5lQg
43c+bp5WnUvG0im4EyI0EVVu+w1k/f7EX8b4eBYzyJJTGy4pRVskZOrlbbNJ/yjgbH06dqvywrTt
G29DOSayLhlBEHXwfYvm0xYm7Rb3wbaMaNZAmGKHqS6R+IvKETEGk0lRCbznF952SeJNosm05Pgg
v6HoGRVxSHn9Rz9tDxWptN5q6d1S8+zz5S723usZVahiS7/PtOsTEPuWVu7NqWE8sE+PZpSkZ2MJ
pf+FnSqK8aft9ifH/6NcpZD3zLe4bCaStJSNqdooZ6jdot31OEC/bCEbuA8VSZ9HQ22MKs1UF2oa
uFoPi2r/ZNKU5dW3tHm+5WQkuuuemMD3CMWb9bYhlHA2AysT3JJZHtD3+9xYT6bb3ncbyvCNdYjL
+k5/pjfmIoXBOFt48U8+UUWekSCzLq69nqidRsgLycjmhEwahqC/EMRTRsHRKL2jTKlz709IscfT
wSGilr8g7X2k2jpgVEtaHhZahK8W25+f8HY6lSFMv4CwOG3cf1pKtnIETrbcD+FRGwszULrf9Fru
UhSYfaWPzvKS+GgYEDlYQfGkdz7Y1a4mdC8RFjTslwTpMKWTlTpCafZ7ZijHsNtQ19SORHDnppuy
v+gVnTLMaFkX566aT7GJ1ATmk9athKNS0LMqE7lFMFt7TJ/TzmecU+Z6h6G4YOM7FmKtjX1EN0Tl
vluEswlTmJFZgmj8LVCC8zsTy8tUo2JYGenZhdQjK8LOi3ipVLWN6AMXduPwHkb3KwaA4daun0eM
UhN3yXKuRO402+4G4w9hU4TADaWEG7aT6dD6hfBQSYp2r0Vh2Lg+nXWg8fGgELNkOnEy2M8Bilty
F/p4Dnw1/FWAXdAeTVngun1Q7t7rgWcKcG4z7ANALnt4VMgQVR+0qhLYPtYk8PJ9m4j2Ba0+Fl1v
lbBeiWmfVSeMCz6Jb7ChTDApIkqIgiM+5f/cnyzxhkbqHCkAHhxV711Cp4xrTkc0hWUFzemflh2c
Ga9hHjwppON6ymFH4soKphKeipuqoCUvcGjlCuRndds6LfhVfLi2VLVuT7iakpYMTXKqOVKm8Tli
FrHdcqzanhwMa6XpCKuDUg2UpGm3heKig+mjWSirufD9uYD+x+kIO5RNapRUIL6B/gYEWUX2JReD
vVGS38EZ0MmKK2pWxisi9u8rlXv5NPa0nK2CIkXCIDEHO/6lT9Le4O0yBBAYdd5ze4iY7LA8HnmR
YmRiGLadYhR2FI9nuPEeEibPKjjAJD3Rh0S844mMyuO4sGa+vRzdrf1AY/sno+n28Ticu2ZznpGb
MLyfZI/eDVuIvCSB/r8ahzlbH5ko9yOcaJmGXgOZ72YDUIlYI4yur6hhUDLYQUXhvjOJxjOaVNlP
OJdJ3jPY7lqWqzNhtUb9N5hjsAua7bvnDHcB6xa720OC83aQD6RrjJ55GhnWkvceoNJZ3gVWfM0j
yKmpwk8Hj/UPCLvRGbCgTm8P8wjV1/qyPD6EfMeg9LkQtfvueISohL0cn0TbNYLsVI7bgw5LzpZP
zfzTiuB5sLyzOFnZCzKpz8O2gnpabO4UFVrRxzomzL6KcPnzrdN6l9Si+ZsXqxOocMYLcQhQAgJm
cm6IOcinoba5ZxNXbpdPRNSUaQlv+reqdu90QDiiZTNcswclN8YG+lTTHDBG1pCdeiyVR4jEtrCS
+FZ36hDRTtRCw9DejUDgAEa0T1Itdb6hJyoBkklIiu/ShKVveqeZt16JElosR2wCCpI61YzIOXlW
tfdX541NpDPLlqIN5YTSxIMSDbs/bZ2XtoVIQ9VrG9OLk0QrrWLIrjlMWh+rekfr9HGGk9NyrpED
pWJBLFyW5lMMP3Ty2tuqse7RD4Kt0ME9KBeOYHsrR1s4CVp96WnZIMEMOpx0QFudNe+2nqo4dJDh
X5hY+drhCKLQewLTETWt3g0jM/+y/LnpkifFdG7g3w1bCxEk97FGvnYK6l+z2b62ywZoNXki6/kV
cx78zrhzm827C8VNCbBWwbN6puhUpy4l8muW7HEDucqq/wa999kzFoUUv/kD1uztRiOjPu+2ziGu
jWhfoiTTtrh02+0gOQ5PTpbfQXi8MaYJTNK6L6funs17KZFBNeztSwo6zryAey9LLjjDNUQ+dACm
1h5QKZL5xWdtWBNZHuVpNuBbniaf2dCQ/G3ukcpCNW5zS6fzZVtF1/Rdge9CoqpInzOTkOVG8RYI
CeFuGuD2nrcwio4JV7bzc1iCH0xkPHlUtxCK+8ggNitv75b1PFTB3y7Hp9kLuqZhat64o4PUqk9r
eFhu6bQBeyz98iXcrn8ZQXRnlsl+S5ool0hDxNkYnYvigRRMrQOL27BhHEJSmtie0IrhSjO5IPDV
2sC4oPMNE0dd50Cuc9mgK6Mb7uPlXyM3f/AEv/KFUT9zm7/1RnBBycC+BptaAkQV2LIvRpCcmEkA
YNI4xDfL0Vs4GhyakiKmApiBgrVfICMzd5SE8C50iyGnxOfiXOCOQXvjLSiKgPuMFNV+wuRDan4K
zPKEWymggw3gFbPlwwhH15FmAzFu45+mQoMM8v2oYsGPzfLCEKqrn+qM4K2insCRhq+n7BAJHXUG
+MkzEUBFnsxnyh8phuI+BPvJKyOAcIL2xg1S1lN2ZMQMI4OrqOS1Ni6EA1wFVg+gBcktXENdhJvw
NhTxthQhh5eJLhoATIK5GuQue+2AKPiIMv3eoJC4KUsA4W7PRWX4FVxxxcqlkYSTnpGCYKAJga8N
J7o5bNrGi/ZDJWdEzy5lyRJcXS6TZwia8h5ASyDFNZzGONIx8cAo3l0BlzFkPcXPGylbx/QQUlNx
epijmw8eUcUGSNG/oULtyMgnbHaISEcdhYindbu+Cf+GlY96CaSQE0r7Gb9XJe9Vf24xhul0r7cl
CBYXH6w/FcPgX8Ku/WTdub4eSK+ajKROv2F4a5UhBObaGbjJap52Ijiw4El4168Z7n3+IbehV6Ff
5q/18tgi24j6JgIM0qIiQa0NeA7fefBokJ7UzbInh99r4fmFhKx5ovg8qF2EkNQwfrBC2G1hEn31
ws5p+XTFNVwfX63/wqofwQaV8hfXyWF804B87Q0XwVLsBN6SkhVloBMuWd7W5t7wm/Tnw+yGvMiy
QtlBV1FBdow/Qx7lxgFnMgjDFYCYsHj4UZO8X0shBU/KdmgFqmfHzAK0hUxsZO0FkqJLpMF3R8Rz
YRovlDAApWwr+m26DwnpFgn02QiHOxqLfhE35cRN0+IQAbAgJEn29o6oQWQNOUyBDZXOCVmcjQo2
qiJ7Rl7t+tJ51GIO/kovSqj17ZDeMBzzMDnFj423pYBITSQ7umS6aducZHBYM9p4oCYiXlG9q5Sc
hOSnNvBczXZPGAXtP8GsfJF1UdyYstsTzAIjYd5SdEhYTgXQ8pJ0HLD3nehchtW5nVFiR+jLEGTC
k9tlebPZUIgsX65BJrqP053rrucuC3dKI3Lm60ZbGzSqDj5ZVtrULvnwTr/hXlXtwQ1+5mNwLnyD
3irB2Wwl6nxGgcYI5FWcdWc9c3OZn6sjkX1CHsR/C3d8oHOijT21BfGn3Cc3LYCGbiF+U3wSs7Qv
No4GiRHY8C7djR29gz6w59ElxZ8n/y1sQD4owCd5/tml5LcOHp3NrUKQO/tPyn9YBQUFdVzeX1E4
aDrlWr8QkB88mzoULGaLMlNUqBHDBQhzpuY+sVFjo5AEfjMlp8SDc+C4uzz2d7oD9gPzkGh4JyKk
mSaF9GMwIXc03qHkMi/11aUrdDugC+w/ufZjnb1yodK2Acvy4xT+HSjaobh5cDFwkWs+VhR/43Fz
P8O0RbaOojCz15JQx2J0qR55/a9qAiLGmBVJfUHq56c+16WeLobn5mGbRXtY0/RB079J6ZAXKsgs
6ACVqDZwJjilSh5c23ybPQRuurZG5WNhQkK2orf+t2mmM0jbTW0Tqa2fJloSuWvveecbA3PC4WrI
GFoD6+q99qix0l79htltF2Qi2uBhbRHUhVgxboNTUn9x54NxNqt3YY/esF5tOUE7794ykV3ZJFg1
dIqJ5HnDxvrZU9BCFEipIrI1O0EsRDLYioT2oJhgSB02yvs70m3hpewb2rdvBbHLlneQO3RFXqd6
XTjcm7BBk7YHgCfuv+vS14ysBp0EuQW4E6fROOsPOlVWwOz5QxmLcQLksF/IdkCkbJ0k7erJVF6X
0wfWb7xrCOKH9mMSylw+JN571C0XJUsz4aobbP4dw+hOgXtgjbcNhtYz/9L4lCbBZVtYX6gH7Yk7
AOU39JQl+4H+Di4v0mALjGjPNDyju6cysQKXBeQxicOzeCJZkFzq1L1YdGOOYIQoxSP35R5tD1pQ
1two4VHBRoUYGSZBnM1MMxiaSnMagLy/WAMIrfmHzpw9QKSOcRBY13QuQqJf23uSbrL5mCJ8vRo/
VvtlRNJbBsJNnX8LqMZz31JhRE6axuEInDFw3uw0QbiGQR1ZQgz/HnE0YB4jAAU5kbKB8QOCM9Tx
J4ixex0l7D8SZWQ2SkfBTWSprA0psPYTlnMI1XriDfZefn4y3g0KIzFLrDRVFSh+f8AoCAzxE3pd
H9Ki2ychLbgsGT/8z9xg6vQ0C2ivkA82rEBavJSyf8FxOvP/hTvcETuuZ6fzf9gYflebt5zulfWN
bUMkCu+DuIRNIf+iJFNrTOQRA0pn1RfJI46xbpEsgFvJaSXWoOnrivgIZMAQcFvcHNnJZJyRWTkJ
suDzHOceu9pF/6qCWXnR2SCR57e6+dyMqIenr1taBdptKLMZVx86R8kLKfVAcw6VF4qOunMOesou
AeIiibjR2cQv8zOxbvjkEEJACx00KpjYQTMwilDZlwBtkAqcTjwix+gFspjK4R1gY2sG/K7bO3/7
E9QRO6EqfEtvxuyjzY9jn4p9XRF6GGSuKFOEb1WEYh/LrZA9WvErWlXl4sqP09Gnazy94y91LPKo
1mrYqOXyQ503wej8/v++4KIM+uYWIz+ZIVMF2FSsPYsKlsiKCcvQYRnzCz2PlgM4Wx3IPGUeuAg5
S2dYh3X5/m8vbI3PCegNd6Rqp06aulKcl6s1YRvJYm45SlyVM6/j7LLH7bDfYWS54341dY4OLL81
6RvN9FUHFfotH1ZN0s2P+ab2uZhfLsDfSK8p4Az3wg+IiybfvW2q7lGHju/w/SB55lV21XNAzmaS
liO2vauy62v1smwPXs7N0/4ZVF8GqbdCY5WRyXoJKQnQYhBJ1oRVRFCAtAYMYoMQxFtDmaBb2d9A
FETV12IjVZrlpbD+XSmLAAEgE258zqFeEfdQzKl8oYBfRfpIfZpswSwxTjAMj+JWiTHBlQlcoHqB
gUawQ9km/DmB2YwYsQDIxIkP2mIKL5shY3z4D25UgFFL0VanaDW0GsPsAZ/ha6IPDpriQo6qgkWu
zhfCWELhdvoKkVDCvBvGg0+4u4KsOAltT8mLBXUn4h3pzpIpPCpopOY7Kf/hRUaOecNYn1fNfYzA
p2RMwSX0oDSMRh/YqHzzNZKmxUZy4obkOnXkIeOwzWvfe/CZgSHMlRmTR5kZBchR/aVvFVQGleal
VOYM4PU+7i6De61RcSlxcliVFHqyAvbtfQzPRq8Z0gMPRgvGnhF3NxOLofsBBV8wJfA3IZwA0mj/
RR+81A6xQuh/mLcCdF1bjZPJpmEHzwxMgEC1kxUujH+KkeIpQRymb+1eXPoIhI7B4T5yw3TT7Ooh
2g2A/1yYdWVXcZuq+g5mTtf6d0YgvTJ7w/3OM2dvzE8LZoAzBc7Fh8mY60TKkoO4jS3d02kr78FR
nCg0au3ovc5SmjyomeTssuCTcnlEEWqgIuoRy6gKyhFFkhjOEP9332MQnaw9JxHyB7RCXcPo5oqJ
2c4ImW3ZZQTEgtYV2hWU2yNoNjCy9KjpnP3L/wk+xE8UOaqJwwfArex+71DBLzLmVeGNSc4xu6Zh
w9QmOyg/DFM43XDN29jzNvIbJrIvBG8OOBQgg7audpMgGF7BOgD0tO6BQSe3Of1YDuhwQXk3prUV
my8SSdab+3WmDkrlt3X/yP81j7x6zEhY/Ak8S+glxga9YuAo9/ZanxRqDiSkra/AY8B5CoiXGd/2
SArhRVgWk2CIP766K6gi133B+WCS903pJa/RiDwG+Qt7hi9KS6mNHmbeCYbfHspfChLAj/R45Gcq
okM0KNwVlTVCpBUpUlAJzpniEKL9GxfSWVhtT3pK1m2JPzb1hMYi4iJUwuT2nDym/pGf5/hDh4qN
JF5lzokowZo4QjE4uU4B1Tyx3bKeKiEgX8XUjbQmi+/2inS2ABuskgqeDdmGXDqOlJEnzAK74kXb
tHgkN64TjsTq0R7SPl+rWbScCXtWIlZNw52gJQ6V6vCcjg20Txpo0Rq7iWgeQ84tWynqrDTjgh/z
BRughWIZqHIpslKmzCkEmF/La+7Q4jP0QcrRt+4iUFj/5F2y93G1eh7Mts4noaNcyf+Pb/+reevs
TDNRbSHkhYC2JXRVWu3lfz2QfZ19e4WsnlBrwzyVlDBTRKS86h/Qcz5HZ5MKtx9esNcqPysd01/N
W3BeWAbCwPg9rCDVbQICht4z8OYVWHMh/iMqyxmhMAxv8jP6BPaRqvo6v4i6ADI2GHRpCvd7BE9v
4+ZRiZK85/+io2voSWTXUKImSmDXXPko7AmOl6sKAaYbq38tbGfNK3esWAnTKsOUY1jKLroW+Vls
7NdM5iwAPsntE1dQuYGXlSfNCSPiggJrF4pe5ZrurTf8bJnIQPFOO593Yy2mfKVSE7y7oiJCFn30
xnNucRhMzIDiLOLTWtdQxQoASbgpEToGoxucN/bm7M7pMUGGLwxLiDAdonqtc/SSB1E4+AS8Lt0B
9NkNfzimItfxZesHR4YzhVs6kIbTOpXPEEGezKx6Nj2D/G3z4EEdzbyAsouRv0Ytspfsd4YO35QG
vClI1fV2fY+r8W+M1GQ6mtS8nO6XvZDIB2vElIrNc263T+2cwsUPTyH619cQqYMElwJi1UP9Wgz4
hhADAZn9AUr2m4ryWv64sO4SP6QpNTlmXfQXaBwdVIj6XdscQZCKfT8lT27sXcq2eVrG9pYBCA9N
7T60XXsURSrvQjLrOfqghPkRxd2rCuR9Od9NA52xfP7kWR+qRfQ5qlRh98PLgz/KQJjDdcfUqzs/
WO4jKQKgnNK2WIHQEUd5sGjZHPpz1RePaWves9nfEAJmDtUYcbYt7Fiw+ZMi/nWTDtuXMYxV6zt5
bX879/DZEiQSM1yZs42JnWPgB3+IqIGZ2UV5YT8Gf/D+ZO/FQaCLTa2/BDtTrcDPV6p9uXGAvMQE
HNSomMOStcOdOBBh07xnhA2xnUCaJglONs0pMCKyRg5J4Pp05TTVCxMAbi0zuMMvikVruRtiE5Al
v4VEFTm1swvYpaa93pWwfoLhk0lIb8i0HzYT/Wyss9xwnNBmONr39NM8X8myDRWM1Tb/le2LLR/m
DpoIcNi63jlvs+rsIJ7e5gHzBevzNKV3szfcuxA/bhpkcoFALvnavQ+Gc9N032JQjiSP17IK5IcO
FsAgHSmhZkZqP1sU7Ub3UzEuvetiNp9IXulz/o107NdiM+skspigWL5Q4P5AgfOpjtAtzfFfXWc+
JZMLjzO/bKgkFvHMNAbfuMRwgBXZ9BjMGG6LC+6QrqtKcTTCoF+AHxfcq9qqIcFFz/2mMTE9xWtF
J2p1vrJ+J2Ie20FkivE3mB+XVTBo5Fz9lgwEwC5d+z/dZksStO1+lH0R70EoP1QQtTO04Ikja1oy
u2a+2mgH3mPgrF8OcZMyy2ydj1e3TRTnpR7z7D+VY6iWSXDy2pOAimA/2v80QNj5WvfMIZo19+0z
CO0D3afnec0hBYwfY4IaNljsdt7shDXiDBlkfyjm1ww+w2L+8LrnFiPKLpFtFAclcasTfkQ2GCOn
oGjI+3vVQH36GgSpiHgf2zjNmliREidJmHBZofXcWkJJy6LQgGc1SdKZ3XOjrzlAs+peWPGeqBlb
KzaV8ENSMisdXxWbYcTy7EuOUWmb436ESX3qYBLJVhpV9Fwl2U/CB7/IlFj33bSzKcCk3ExU/um1
Ca3pjYgKB861uH/xYqg+E/8p5eb2+Gtci5c194JXMOwKDhbqCpzFZUj+5TqKOuO2O8tUw5mKu/gH
JryNqlssK44EwghCC3LSQo4roKmt2X8p9AsY1kMLJOI7dBF5tkpG5PjYI6pxjy2iKR6Y2BK86Fmp
WuBTAFSUQOBiyTFIHvgu98obX8o/7fZeQ5/AEVgtqWm4I1XNzXJsqbv5EtlnTeXvRIZBZXA4K1fh
6RMO3ExUIH8YKr5mQYmOri+pfs0TwsziAz5oW9ICaaK1EIaX7RA8CklyAnQHmFJKtYJPaKYf9Plv
kLwRxM7J4/XJSol1dJ3AU/0ysulsU6gvMmjWw8soFU7jIYWuWlJv5i1k+H6BYvhKrmoSGOHpCNGQ
Z1REQliYn8dg/kuX4c2Wn/ZJ9cp+BEJdtHuHksmG+b3jI+ZC8cuhfmrRm1UCqqlevTnxRj1kXZVX
6wZB7CcUmtTdw+0ov6S8jnJBi3UUEytHtIm2oue5KC7D9sto/JsIeWRB9A1QA+2THz0lb3aGUCSF
gWEcwyqhjTl8VIBoS+krp+gCfO+9Z+VPAUkqTKu2YgA1YEtgl0T+D5KmnLfJU7MTC/dbGwpiH/uv
rl9hH21d+O3EeaQi2jFaHXDEa/TSoXKErrYRgqj8UUgLKtNCwiM6suv4rp1/q6ZCMnAreqq8KX+t
+hV3xSXlVXz290IHK9FG62dnlp9PFfgkCFVHcYUZ4oBB82oJylQl4zbBDgaPeAkDr7Nu8jzsPnKV
Onn/70j5RDpy3bCc2wR1N2DpATh/IrQlM6buBacXXjQ492A9J96AfOu/XIK5Smm5ZTTOF6SFg5vV
BxVwpJLED3va4Fb0ardQ26C8lE8mQFmAUiWJiHIJcKaOKK6mf1jpPbi2rBqJG3eVm1dzogwWTSp5
C7aOiAR5GB4U1ZNEbKvqEHnvoPo+Xo90nHcUYs5oFQP7VBWF98RZ7Pr6AUxGdXxh4aiz35km/UIJ
zCxq3XyrN75JvJXqQpjVvZCia+sDt1oLioVA/vw2Khq71FmPghgYlXDjIQsGVCsb1JPApuxB1RVs
igK8Ld6Z3r+oObp9GXo2NXdEeyAH/GJtfzSgFhwAqB6KonSg2et6kVfiFepDzfWUqmjIBUvwS6+F
nFm/6pRisxp7eiXs54ZZDdiv5HXCO1A8Eb4mko1n+xfmcseoy4gfrU20Denu2O7cZb1So5OXCuGy
cr6PR+Q6YSB0OPUW0iERszkbtxPGbutn1CugNyxol6XF/55O1YzJgejvfnLbE8Tg2vln7Ywjb5DH
TDnIfOE2eTMde6rNJ9BSjm2/37qoa2ymB5WVDGgZQzHuFKk5cfF7m9f7zjLOwnl6+rqZouNf6Ush
9BGaNaIfDpqSLdMpUO2FFDa/FgHSKIUH74ZOo8nLzgM127Vt33RprewUDI99Ayw4xP1dY2x/tZ7/
FJn0bvRIQg1oK6nUEQC/Tjk1p8HbfrcOPNEOHEU1sg6RrXn53mYNA0DbMjkWq/N3sbNlP1XVQwJP
r2+n18jfkinYaEp6DeVeM0L7ve2YB5OUXC+LmKHaUUM2kYhtmWtVPgX18rMsKI7bnjwK4bZd+og6
jWeBOFU1ojzUcXasl6GL0BlDUY2JqRDHH0xv+BDkW4cBMEfUhKcItrRhArCGk/VrzWzgR7ih6Iku
v5BOeRm89dveVD+q1UUbdLu5lQUeGaMgxAc+z9EK6SQsjTQCnoyRhkOePnCre7NGCL4Jn0Y3/zZs
8z5DGCRf1v1kdX9R/0A9Zc0gYGGYOPv2aUwY6D0gncJg6l+1nRF4pg49GGZxUzDhHNaYMkjhJVsP
Zfv+xRqXE6JCzBdVplvDl4i9V7P5cpxzgTVCTbOq/mK1RyrUfBGmfWUQCQPcDk9+eYeBkzcEtzhG
FHNa4grxjmipkiXEZqnYISKfjKIMSAg7F/O8Va1RwG831edyk1M8prq8vCAMwtAADzf8FcIpIB1f
2Di6AFZLt6EcWnAilW62t461YiQhtTXNw+sm+D8OsrApxkmjtanyo4BnBmmSxGCF4GNqPWSLuRFu
ciLDqxLzco2Qst+K6kQH5mSzXjz41fZ6R701bgP7KJLNgmqe4PO6dK8QXFahEmW1zIqvzjpBnMo5
bn7JctXnQCYtgu6awkweX1PaQnB9E2iEbaIMtd7Ca1MswdwIIp9f84YTCIYCW64tPuCTvHEvDfx3
zBo3s/B3qnEotd5AGUsY8xGoDEN4oSVZN8OFqIJOTCpZqOV9y58PPyn2h+im6TW69UV+t5uzi3A6
XSzoaHeZ9zgYJNQA5HhSVSpYIczbAkvTTuDpMPcNfiHftDob8uFPnlIwhdjusRnTNAlvaUzuIHE/
WCHcGUuoStjMDF6ujXfbpPkUy0SnIpBZ+8xsh0cSeIIKtQVwozN+Ox/6k8wwH8uUoUPvE0UC77o1
3coNRUkTHZbRYwApDsGklW3xyluCU3bPBA9Ln+qAVS1GTedNd0T17dISaYdd9tFjuGcEzhiQeTDb
79yB69pH/b/RwMdqK+ApFBYr9nFBJVAiQptoTE3JNTBWxt7pShjYNI4Y000rMPI91MDu1H/OLfB2
QK6SOq0PLH8aoGNTwKojW4rgctsMoyMMCNUXlcI9coAefPKXTYSueOglqAi7OXMqgtuCLB0eDzoJ
2ebcw9CmiQobTb1GVZ3S729F4SBT2XeAq6Q2CfMpa9P67kk/1JapB1Gn6Bj1t57vnsUrSBvqD5vN
m3IEmxxVVc+5rvcKXwjpVHYRCEiWz/2cRMyQZULkaKcP2ybhL2cov6s1h2de0sI8/HZ6j16T+GBt
aTqvmAwErkdg0ZAzhLl/Fj+hcf/gyfBCuhMVlDxCb6YP7gBrWKJNjzIQTStM04TM203Tp70gUdLl
t7EyU8wdw9JOSc8S8qCBBZjjbzJEgcERIBUXC73Hrf24zh8TKjKK7mzS+BlKHGd+y7BBxibfgAEf
VEJC1vxGmUTuLgdVyZWiCIHDjlAXqyASccholUJ46n7TNjprBIo8mMq+yW0G/5YFUkShnActts1J
IB+VTLa4ylBO7vylmKPPYVOrjs/Yr11IUhMQmrlQPwYYMyDcDiEpX/iXbAz2sALCT8fh7MZ0J1Cu
IWURLijZDxGh2gzfSMgTe+VbVtTQy5v01sNTTcF6F4xQ7+DuFaX7vPW6n3zVVQOnh+UETOT5eyf7
bYY2rQNf5Mc3qffdsT+CAEuRxuklRMCescakZSkdNWBqz6rqI3Q5kwv2ZBkLI3PbgvpxcsfLkq2A
IEm6+myg85TBhcTIXEMwMVc53Uv6wk3uMlq4N7EPg54WH6ix0DEwp1cQfXlicavq057nn6o0ZmDF
bNshv5Z2RhpqPdTHQYIf0nBz6Bx6DAHieKoJBGdiFKkDTOqv2AkKCepo0smWXUDmhvbIVDhsiiYM
CUhUvpnzt+qYwDmeTVV2hlhM3Gcy0IdTnztKsUD1HGT7MuaS0G5GzHO3eNXDRP3dHdGbIz373+GD
iC/12sRADd2ZLhO9aga6TP23Cux5/8TPTMK3smMiZJNAofI6uUFeKFuobp8dH21CrYM4aQlF0nEc
EXuE1I/uan1xgUA2cZOw/CBi/+PsqTPE8X2kKN3bks2ckotinYu4VsGs5kQKRuVT6GlHhepdenMl
qvrY+4Rm/IahQuIdCVyN1i88PQiQXKo3RKee+Y2QEEzSpizgyYESYAhoLTpLgq9Hxrf/EaVZNaqM
k4OWbJL8k/aoZ0VXkotKU2mVn5QslEX8JOIUsSaVB+oIAMstkCe2tWHYHhPJf3vrcYrzDwL+UmML
YKvTLfJqUM1QM5GMVG5HD5v8nFCvECWRWSGHBnrJ4JCfzXuhOGwEnrZlklaMmo/STIFn8oZ6BtwX
wQVrWlY0mnBQsW7UgBxG8UXhHd8f1CPtfmgPXa1eUQLvIfb9YbDQ8sAhXTqp9972aA0hmg4DRvXh
kePgUcRlXDTvd3vkb5Ss1SSCYEAWV9nU1onX7GTZvdvihmfIUnQOoDkqTypHRxifDue5ND6Ydbbb
AizGgiPox/Re5Q9GasXyPMYW3qNGLFZPEIoodP+RewJ7sfKzhHPEW3YgrRfDX7g0Ex6wM5DsHgji
HedC5/k9xKjnuWMEx/+j7EyWG8eWNP0q1+66YX0wA21dtRBJkRRJUdQsbWBSDJjnGU/fn7M3lZlm
UVaLqmsZERIJ4OAc99//IUXAQQBqYjmHwPhO50+xOBSitxwSBqZprVuozaib7HaXJrRfWqek0QDk
Z40ZDZxf2cEEXpk74JdOTLGRONhwjOZqFjAUX0OXjVB+hJeZJ8uqhNR8L4XGVJhnZmPdhPWg81KA
rhRzREsAQsCmzy3ppnkjL4mw48Q6orYjoDbxXOGFp7QLivaOx3+LP8djQpnHJ8gGIHROno/cVw0r
TY/YChfdsVvWBx638Azli44oDPOlO3soWi1OKXayvdFqr80wfMexd5Df4tB41NCKZRk5s7nLKT9k
WchFdqOx1zpSqvArlROsaCfs13A4Zc+WW1gUzqXtlvuFJkacVEJlHGHd3Mvv6aZ2LX8uG4Ps/wJ0
ycEHKBaNwzmY7EeObPAE7Wre6FFKtoytoDyJ0kOqX+YU0zVJXu7DUnT3FTBkjWNAPB5x0wbLoRgx
cAnlpBF/5x41oJz6IVntYuSI73LJacWKjxsqEJ1uYoBIpifBVx+rw0LgF+VKlmt3wMhoo/QrV3Dy
GaDBdXRZ+qGev9QLQthKFJMpxbPs7/JcQ1xRLN4oDTO3OI0O0mImyfjbacv1wMhfDKsXVq3zJkuC
HoPmSJSsAoRRdt253HVDC88xwxEbT6CoJ5oduUZIgrzUGA0OzH1lP9tkikTAp4ONl00buteZoKit
WJkrOZKFBGBow9lAHtFbk1S7UjzSGDH48RBCtHD4TEzaexKwWkwarJtK/5EbNaASwCYi7f1Cx8g0
r185sBbAOzrSjqlBvqltO2mFNfsgVFHmaT0kBE+b72uuVkT53sAY0d7WfkYKKaxz5gcWr9uAtqPW
vb3wlcBgZEYLSR5ECAJWmRF5wrKblDrik/gxaMtZZ+8Q2sIwJOHeN8NfFAcC+gkkVGvWLq0iwgy7
sN0x2v0h8i6hPfJcNaja6ITh/rgvVknfFGeptrJzCw0A3BLmj2uZu4EWyajM9j9CjV2CHUIoVgI/
wh19M4voI8qLh36WREb0MbyFRW6ucZEGb+CI5KJJQLjJB+sikAHVjjUG3zPnL2lL46Hndex7BtTe
j6hiv0JJzeku77WUCvZcn7xhubIZZHHK5DCn12LnwivyVk4uWesQClLU05kRPKGK2QuyqOkGzotk
dOEmZZQ5aBbSxV7DCLu8DkpSIAtRfA7sk3LySW08ET9j4hJr0KhEWBZMVnAfNy1KKNDj8SjblBc3
t2U27zu3g5xWnlpyr71S/cxHHeUvMwrh7MrvrHB+SBOo1DBHqB9krmwxPpF/IrC9Q797/fb2UUVk
fEGGoZe22MRpEK4aJXAQrnav3FE4QHi6vTou0B+/OitxY4MYJ10v5DgcTai4KB1ZvHLHr1sRTXal
/LeJI7DiBPeM4RjSRcq4VzpZR7H3chJgZCmAV43YhiMK3U7U7xtPP7icIrJMTdt+kK2PDJX7zC5F
gKxhd2fg7ywfJYaenF4eDuFODMM2Y+YmM+gKlgFHp2zSgta5QHyAK+TvIhyimUgDIutg+CcdMy9+
A80nC85N1GbICgT1BvMjZGFtfycpQ1bgrwHU5YDuU/8kGLRcfcS7PhU1JL+XPsA5sox2YzY/G1kL
oJId9dE8XcUOiOGbQF1w4QK4qfRNXkX3tqE/tH7z5JTepSv1+6Sf2XC0xMQvIHw1PAOJG9uVge9G
urT7zM0p/Nk6p6Tagi4lWO5p41Zr4peC6Klb0j3wtg/sixnkp6o0vpMMnQu9NRB0E1IQWZl/SO0i
/0wocnPD3PRBDmV0nrYqqt9nB7P6m9groIhH3ivvtHbDt/sxOtN3OFPpYbsA6VNh39oXlbmf06rf
YLO1zg3SNUMuTIvSZ6uzPtzUeLbR7RLW2LOqLXfnRH6C//biryfcRLZmYHlg0BqRuAoPdD2/BiQV
KeUAAYTYwDc1NbGrNQajVh5i0WCWVDPwTbnt+Oq188rUNIW0g8VTlZTApKICGOcU93BmTwxqE9hu
ztHyBhqRcKSwmvBsw0L4XBuc3f1kgAEDHsRp+djhzov3nNolen/QKiP6LixCxp2uZ4IDQEqD0T4t
BaSgqglIUG2rt8bPsAvKkmAPDshNN/vxpHXFR0Y5qxdxsdaX4b4y81Mzdu99me2Taf5BJ/9zDhKy
H+EPbBdwPx/9sZc7YFlZfZlw37qxNadmNaYwNPAWS0Zbv/dSY/pSWJkR5WBfdIpER+XPjOXEg4Da
lCV1V7pzvjHdHDKHajZjMX07FGypOegrJ8pw462Cr2mh+u0UrYA1llh32QE5urixsQd89CbJyaIh
1Si7UFNGGeWH/VLaHS/pqO0xH5YMdGYetdu/MACJqNX0XyqA4RViIoFk74X443OXq+RoO/mF1OXs
bFuIkdqIx9OakYETrk1f7PYnJcWqjUOcHSlT3MJel7E71j7s7TZc542NGyhu/ex3LUdZ9aNVE1II
mOdxZtKS5c1O62Bh84p5ngMlJs3fTJ4qU7XsV11Xn0uxHA09+IbvjhKyxUOrHy8Y135g+LsZuhJW
wfKY5CFAI4aAbZ5vtdl8s0nDLSznk5igZ7NivVejGRzturrvQEdqJz2WSGfswWpg6tnZJvdMXMnd
eJXr/UeY0SDqgtuLx6xV1t9DPTEZ8KcnvUhhBZPrNXrTG/bOFukJ1qtdkqGKdQxBRBHqM3XAZhoD
n3aBWNDDzc+yS5SWzj4wB+slHfz9UgbHlAFHz8FejoQ6mFls7H1BlEJ3MDdl2+Wwujt4Ds1atX65
rxs8Z3pj3DfEV2LOhFWj3356cMa0hEooL0M6ZMFrnT7fTzo6utAib3SUpm7pzHWt0FtrTkz6iJa8
yukUxzLzT79G2z+lynlsfPfBZjHBgH3WSdRpIGxrAWQnfUh3STd9p7owNZk+khC7SojZLgKXJIzm
weGhhxOMHdcE4qSkjOCmY2cFzcZSTyFtAx52wZna4HGCN6AFKBbln80tqJWFfDPxaQ1sMtD1QvNu
JsyuNpNHvt84QdLQc06FLA0hZOnUUWYwwIKgsoRqwVsDDMQAF9rz4tRwn8nQQBgwENuIme6xIMn+
sHQleLj8KMwBZmuWZawK+O0t2YeCurgdvBbykvI+etOJtWtqZrkgQ1syvlY23y4vPfgipvNhDZn/
4Y4WvndLhNXLbL/EZbhNTBOfgSWa17MZpp+EEB44+cG7ErUQIDcDyzsF69lJCZSsAtR4DAZKbB1n
9m+s0fSHxob3GNUPwcyumRp3XrLc2zldRGOSYBs7XnLfLfNJVTa+3gm8KE+fjFXpGzNkvvzstMt5
jlW9MqzWpaWMXnRYkmbUz9BsNGBj2LN+HMHJH3gb84ivVOj0KVVRjLC0sIhqx0WDAmCF98nYPY6u
geYgO9ZOtukXIAcsWQ8Etp+0PqQHwr55rQLoqPjn0Iiv64qY22B0+jtGHsgPcgLJXN0p126Z8D0q
APV6JtHd1nBddFzsikPYWcqHDsrj7QBkDC0gtiRimK1ne5VTbTXub51THiiY0CKmHFYboSAo70FG
hjpF2RHBmM7Qjrokr2t7Xfk7eaYwBq2e2QEIFLUy5UIPSlkxLfHYPQBDQmJoFubEmdNefD89JAzC
BImjDbsRvEcNEMkBzjhnUWP222pcTkUChWVS+GqRtjROJLxHVBU10KGsp7gybsOge0tz63OiuhSY
tZMBWFJZaxqznaaoiqPqocp6rGYaNIIziDtLK4D9sPB5enB1ITFYegK/6Pi36iZuVMVZ6eGubIaz
PqUSxHA1n1RGhDYwuTaJYGW7NIzxkflRS+i09iojjxAzQA2rHm6VtHd9bn8IYayjX54ojOmp5c66
ASOVxtj1hYaBb3Zr8rbKfFL2NgPxCoiGZcRwPlkxoW29TICALQ1srhPgy/PLsGXKtJS8iJHq0GPg
0mPsH51TBjADuY5V56/C1Hm2Jf+8zHvCC+oH4QWkFPoyWaWBeS31CTJ4+VrbgEjAKdLCTyHKUYBa
lxJNbnTKB9WE79Ruvu+D7krXNtCHUL4R3k5yb3+KzfmJQlNgzqnGGdnmR0OzvtOxBM2BbOVOO4CT
YIopxYkRRHtZi61QqThpXMYRXIWWN+uFSUy/+BtZbjFYvbegz5ziTRhPO6eotlk0PWTsOnbYY7ta
7TFCF5cSj1mSnbnrQq/f0rmG0trBhl+6cNNaEMc9TnEkbKo+XnUBXbmJaVanihO6iLYGqNyNbJ9X
GIfaOcyjPfORvsMCQKuOfZZgrEtvGbm35BT/tJOSwwsSWYvJWUtbPEIGa5EwUjBdvSD4ThkyLZ3P
aSgJIhpaamxBdMthOYiaTFyhZT10094fzINMCYovfcQDV7gfFcCzcFVzy2Eoz9IZY1AQNuGxZBmn
wNDGxpjSFXbUJPb6T6LdsvANy/DVi+3uPi+TfQqk03jRIBNswRwM113DYwIiPkUUvH2eXNqQVzJl
cMlWXk3qEuRQLtLlSzdFHTZuZMoq12335ibWsRzHyjnBSNXIMty4w6P8fFxR1lrFPc8gp7xvh+4U
8Qow5tzaznuCiCSAeKk1/W3GfKOnC3aY3pV1+I41/m3mToci7n/KxJ475M++TSYPG46KYLPAtoJM
vYt7ct/gZKe4ujhL+YvJHtNLuo3MAa6g1e0tHBR9yBsMJUaKHJEUljxGl9xTgbUlvlOAa1ljeIGF
a3xhIAoYyREUIjXbfSOFNSJm7dMCsbG5FGhbmes9dDWYqF6pmUEM5Vrjlj+TrPsW9BvW7ZOfkZbN
/gaEsjfL9J267N40oluKvX1paEiWoPVrWoppJbcxgujiKen5+S7ECkp9cKE0f2fO0VnRuaTBHlIL
11X3OvtcXPLMiY7AncMpD7Pyf7VTRNpQ2uB5Gz20Y/kpLkhBtLz/f4YDQsolvq1ZPFGpfzYKilJd
PMj/sr4KQHna5Rujto8yncHX4hLSFsSTIVRxuQyYYMw66B7v4rnYyh5TlD7rzZIJYFmLCwwvk8Dj
worBRfaRMfluwKNE6BHCyelMxQbGP5LiIqgTWdjYCe61KD4LUWbkynWLDc0C1xlMfW3bgAvuvA0I
FHJygo61t7JudiFbVgXiEbkTYwHy8EJAaJ6kziJWjvnCBA9WR7ua7XSXLxhydqYBdjT2Vw1LZP1M
9fgl8oY7SOh3dnzRm/inP87ajethwum6H9DiHfYowQpk00pd+zUGQSo4e4UFK/MCV8B/0CSoU3Wl
Vianw5U6Mvy4bicWXANr2nY4RjN7+q69AvVu/GBo/auPpw/23Dc1Bw5rqu86kL6LjK7YhOIxIZ3I
OThJ/EJ/LFsgt5+3X3aJEv2taEVEhpcN3nrxYeEGNTvddwoWWQu/qzsLxZt5kw/9Qs+XgwMXS6kX
eVVsuiqjb+58Ta2Vqc5dnd0Hcb6f3eDKdwxaqlHSdJmZa8ROkWNUerNcoauxDRofUWb9nlvtbLZE
lGU/xGVCvv0QiZdmvgXHlxE0Lgwn8qkIiEvXZm+wfd8OQ0tSLqImQlwXk+lHod1IXl9UP2Mh+OWN
Q7qWQZvT5CfZUuIwfJrS7r4BvJatMWBzaxbzuwtw4Vbx0Z6mD8YKVxYZ3w5hEqbuAOPFk2wPyp5u
zSw8xRQI3oywT6+upB+Eq8DiQhnk6BVGH/ebTm/V6S5T8FJ7czpiIypqBAxTgCIFr6u55UVMnnjS
bT2lXUoHPBcEovIdiKVtjg8DoawBPszCDZzNXyOkTxGcRCq41RQBnrjuOVG9dvN8hs6erawYuyX6
qKW8zmN5YHyNJY838LhfU6kLJjLgB22TRNNenOx8z14L4U62fKwSEHalvKsILBncqJZEFJxik14/
IyWeeRJIrkY9PJKlI3ebNyzWhi8n+pDNQGnJVm8x/3V9l8Laq5/suN9Cw0Ho5J7MznwcrDC7KQes
ge3+cWiHn7LG+9K8maPg1maa6Du4ATfZuS4j3JP1DwdIl9YFOvV0nuzqbkkR49sJ3VgQv/Vd+Vhp
3k4GqgIplRNImFnAValtxHLNXsU+ezN3cgIfMaaD2ehbcwrXy3gnR0zDZiXgGqUjUCn0RkwdvOWD
t8aA/iprXm6x22erIEnY3N9c7Lm4wVcDwEA9RO6H53b3dovAnPASB+ckswovLGWyo08t4lE5jWR7
nBoiLovorndthq9u8SvNByyPWbMMbeWjp+D6YkfFsJPDe06jMzuHAB2mVmxDQsQGRBitpBDC2uzG
Z0hN74mfPxjjqQ0xrNG+oZDs0triMHwtUuv3oqjguYuqQ5KSoXCVq7WjDHsGExdBnJipuo9Sw06a
90W061NrOe8t7yJEAKb9PH7JLpJ1J/NPx0kYzUvPnaI2UShdudrQNg+jSeJIN07U6eI8l6OCWKqX
SDe2rhcdm7jdxEn5GHbNJiTyGGLzMc28q1WGmUc0QqW+Zypset6mV+h3zK1BtEIbxlBz04PyL6aj
H0YF3ycxVlaefFuzeIwGBAFl72qyJUYP3FOC4glI0kbQTlVyH/C7hbYn5F7SQBUvkeOlT+wVMYx2
MUlWlQ6tmpbAyg761K/SEPHPSOtkq58WG1AIatQ6RAvEAQGpk+5dcFf/4OEvOXQFZ3xgxjzZSKOc
tL7MLVZx7H6aTnWhvHtWQBiUt/LY5LTLiUUcEbqj1kt+klGBBWzJ91m2rSKBGlgobhPCcDTyoZtn
GYrzpJwxPEZzoh5z090QsQEV0cQ0bXQPXoK/QupU3cVNoFx1k4G/VdazuJLlZIb9czZDgK/y/LvT
0IVU+HVYyePQpB91MR4WF6wwVUHiYk6Z/baG4U2f9cekM4/Qmd5wxnopekZ3kebgYT6wOu0Au1ip
T0MgV8Y3qOIYyjfPbPPg+6zd1sFjLqEtLhzvqR+wLFnIFMTrO7h10r7dkpB5NOJ6OXRO8AV9+rFN
jRMtrPx0gIy1yR7UyLrPMIH3m/BhqOp3vfNJ1gqTX/KpcyeGNH5AyP3y4vTe49R5iJOyN39269u0
8r/aBf8Az3+rov5cRD6klsmAUWCmZEo25bcJrJVQAE14IskvzLvy1W5qWuDEfnPa4lceNZzeqsUF
t6ovwzz+cPKEGZdeAmJoSOxTOAljHb/nboUL2iKoFnw/qVSmxn4c0+HVVIisStIE0HbPH63b7VDE
kVhQOD4kE4d16ocWPKfsKbTcfaP6baBRDQfpZ4ZvsOwhC1nCRdxsVTOexooaYBqQM6e/hsLA3sB/
xK19H9UTs5tsOlSd9zSW8VeiETc0tsE2br2L2wy7IaRJz9pw13SMSqXUR5fDVWeYi2nep6trD7rp
cCDHT8UUJ+DxBodpUT6UmPkHbJyjb3+55N2s5Wfjynnr2+SbVJ8LducXlY0cZvyF5sE4EqZPGW8J
MIFQSVTBMEMBWWbsjJqKaBNYYXHpHDR4wleHh7lz96qp3vAVxDytGo9R+ztOPs06wbL+g6PKbURT
bzzoUJWz3t6lFpMhiNGUx3LLFfuRGJeUgtCIEqEFZCUEksmb/Kumh8wSUkrwT0J3uh05YM3a2ksM
pYuBhVTnfSLdv1pHxddVHgeLozKA4tXMCHExT5GRrGXyKccZL7ve0sc0A3mc8AaYrdFtt6pbtXa3
n7AakIvXXHNVCP0fEbRUWTG/AdqtVMsGl2H40EjkaOVsijAlidgTKKishFCJCPUZP0n3cj2J8oVD
mbBwjsQR/aWHOFSZvxjemCRnSU3LcLQEsWxhM8RLeCdDlkVz1yZHmQoZu8LyTfhGFv8d+w82Pdm1
tTvMdAhti2EYeoGBUlt4pDaIjN8wTOE1lP1JRLsGDDLpiKPK36BgZTSTHkcsvgzKrAwV5khrSdUI
c5QZ23Igwu0xG8In6a18O1rLgZfU1MjNdExr5E095WlHOz27KDvYc8vC+xh8HmQyDg/4sz/a4DdO
TdqL7sJhrIenMsUGSG6X3BsfnxBI8PIqUI0FvfsQWzXm61DfakCr3BxfZN5FSzp72X3ICIwE9F9X
Op83H+0h+iHFGMWtdBotRe2oiltxNIHl+sUxdrY6/TNH3oSBCsbmBU18qjWgzDhqJvrGjkhEweoA
hY4w2KcAbQi4TRJbjz0lTcyZIjTbOdbWtoHrPwgjnBwn+0U4x6qje03YG5mu7mzkMRLwhdeXVA/X
L0hdGLjDb9w7TvKNDDYzz58olTEl5cfSftl6NJDyd3MTwJNDl81/W9NPOX/dJHmEYrWRrlwensam
sHQfPO0a2ZK8Od0wbFvb3VjOqR0Ay7j6Ad/HEHFEiACM2sJK+yMEqsFn5oXRS/wdwNmSHxMai6nV
q9FCZZGcAsNm2kS+h/NVtqgImbdnEA9pXo4tyJob9MQSbm1XvTTL9NjwQUgUtnyAZqLRa/Fidjti
xgiVoXhfEAzxn22t70qTSjBgHjS7D/gIpN3DEEzoBQZ0FhB3TBxWXAcKrg3YwMzXV4+k0a+YeAlv
Re7FkqZnTQfoXMJHZ2JuEX+TxLLODKgzPdyeWDeYokM3bcabCiAHr5qeHcpc0Vvo+vxrcifkXrFy
75dM1gmLpPOzzahStR9LF7M8lZ6lXVj48o7Z3jZcbtf6pyBMiJo0j1Mh7hQUW9ozIkLEp1Qm2dWi
yyKoifF5N6vnNsjQq3QHzjKiGjpjGwlsQisc0flRj3S1tRlddqjOLGj5GsR3TR7cLp1xpNymLinN
u6TFhUbuinKq+4SfG7P4duDlIgMMCtOPnoskXwAm9kb4OtaQrOauOjhZdVlC/7PozoNoKCL71Yb7
c+PHZL0n7DLCnUgaAnR4L9vY/U0E0jH3ZzwqjKdB7z4rw37Ny0UCihuzu7PM6Rg6Gppk+8SOrGLv
onXWUXZhS4O+7A8vkV+f4X/tYiK3hItqJcOdNpM0XdmHzm22jUVK2lAoHX1Q+kw/tomiaOeVyyHi
kM11/1yzrxPkZFxb6k8YNRVvDel8sH4MtHuTh006K4atUIotkf9W1LwDMCb7MzP8HGioLt9iZwAb
rI5GWL95YD3LFL8VPqdwtXRPXmKCodPijJTk0u171fyK9JqRC2N07bXXHUZUpCG006/WmTCSuhDJ
ib0CMrclf+2naWuaJfr0E8APQP9oj7tUS8tbB8e0ccTX0Q7WdUeWT0vag+FskjQkOMXYmEa3WwoL
8gmXkmc2832LVJ4yuq3a+FdjD78EszHtFuck/ZkOfoIUwaMePFwF7W5rNILAFkAygPkcvgQoKt5Z
zd0HtlE8ax4y9JzwSlBVGCyGeq5glmFhhfEQAS6x2lfK2ju9/dFkHoUjgEExfNvpMJDwgjVg7R1l
+7eH4Ulrcc9prPwCkX+dCH7UEUYT6ufWDi8Wu0NjJXf1Eq5Swz54+rgPje6QQ5qbmBdMZf8WBtNO
djGXRAQdr5klJ9/Cyp8JQjvhx89Sh7ZShd5noHVfJaUOdPT8rgTguiGS66nQAKGnwdp37FpDrz8V
qAKjSN3LdiQGFJ5wffXhWIuNTzU81Il5N9fxtDWSMFrXYdZs+yBobxPUABhlHrKkTuCiZZssueoV
7tnEaJP97tUKkRV0mOSjOmBMiCgo+Q1hBeZor4Ml60eVOSSCoVV0IbnO/mPoqLdoJgQqbgkF6dMF
uwcmpVQaHaWx7DB56u/oO09W6Xc3EbVDkZX8S5XsIhCXGsBPHmvSKBsdcHibg3G7swNttYYQNMQK
ak97KovwYewAUom0ODQuXp8tBY5elXfoxNdRrR0MHao0PwilN/pBWMcxyxjWTNmuM+dT3g6HLjIe
GBJ/G2O0DVPmhOGE8QF3VjafgOM1x0vW8I0NeaNonqd4R8zmOjELkIEC6vmALWvSGTsn1bcTUIxh
Bie0ySIX9Y6NEW1lI9IhuNeLdghLjLHaedeFHp6A+jEjeLEv69NgDPgmxwRltu3eoJRBBYNvVqDh
n+2lNOzZc44J6E2OLadJYLepo98ZFhcPkCjLVsuQt4wnmDGFBdyyMKNXQvfk7xCNvyJBAGAfht/k
fpAgVWiPTh0fa1w4uqKBtFtXaGJHL2NwMzxhY0mPGxNNq6zqUJuo3MM+/5GU8zv+xBR6SzrsyhL3
PVTC2GfnQbPuTJaLq5sgMn5N2ob/2fj5SxwH/F92Q/syM0D2scJOZroKjLwmpF8aFm43TTg9EvHq
bEJv2DOTjjChMs9jk6HU65+XpQo3RQHDKZlssinb5jc7obfq7Za+sTZI30IjydhcHGOLHFfkrMca
l051a8TjT1LfSQOO8HPqZ4wqlwEENIrvK23YCXAVLgfp2bGoBsIo6T8Y24PTrH3Gyfy9IHmExX0O
Vnvp3egr5mlN2ngv/zsE9pfWouWN3qMqy+WIiorD3Pbvg70cxWW8ryMULIikuJ05XUjHsqa0vguH
CjZx+1D1EPcBu/kg0bxkY3tfd+MmC9nZu0m7dQilCslSRC5mcsjC0gFJGBwwcTe/JWFyRe0giDWl
EpJESRSn4tY4MRdymDE7SJetbPvAKZB1KJdB+R3KAdFZCIF6rMM7QTdA2Ey4fzKcGnJnJRnGADug
J6A8rCFKE7B6MnZk9kfgoAAxciRAbV8XsLEnLDy170kQL6bLpN3hi7+XxpzxXl60uxgLOsJ8cGTp
VrVHtAK4M9fS9wjzHoXay38sWr4v83R3PaVAwG3uSsOMtxKxBNCBB8mJTBvsGuk7kxMnOf+fM2nV
UtfN/GEP00t+MWJH7gPfEH2hE0O+Vs8Dg8iBo0ZAXQpR+vKGO1qzumcr3HKCmvbejT4qoiX1pAb6
/OI3ZCMhM2SDgdGgecKwT/LsXPtSQrqQf4TFGH2oRh7QNNCXY4jHnyiUGZ8KqRN/zqxMp8OS1xyq
kvgPWVp3LZ14aAxDKjYKwQdkq9OwR77hZ1DebmXRwQFlp2WX2LYDZL8pFfuo3HnsKazDtviqecwx
RbRqko20XzINqFHRG60YZHHlV7ZZER4lwoRfKG1cp8Z3q4GQxhvvMoFvOmjfKTf0XKb1PrKYR95C
gJIng8wa3YauKEiWaj3FtI1fSNaQy+AFjVeXcMHQJ7bEHKLRkHZLFiCX0FMHg0NJi8YNyrPfWhCt
8Z4kqhyb/KCA8/wCupM1n7Llhx326dEd35i8BVsdOjjX1OXSusokKKdwUREnBDLS4YcdV7fd8Mxd
lnZM1hwQAERtERWzbmvoSKIoFZiQso1XQNc+sRC9cYkFhXkg9Zv8fj5G5rXxRfoSfFxlmmR8yHgh
oWuLQL618lMxDaXeR1UhlTeFON+K646WHlpZRlXwzj0VODDHK6Dkkzm0NQ8Ue3YphqyTKoyDTCV8
DmCz13/MbbDhfowpjB8rX7fiEoQ9NctIvkUan1IMc3TC/uRNZ2l48e7as2NcQvxDFberzMIRDEHZ
+G2oF5QOeW/i+WttSK1C18Tdo+uQVJsaU0PYqRswTrk4OEuU6sqwIKMw02b0Jg0+0LuYrHINPOuE
JdcSCcotEaIlN0N2CXldqNlKCPVQQ0Mc+zLC44pFDJYQp9/k9etQ4Xvkokh5yFhyoGA5zSEsK/lx
uY7c6TdhvTyOkXlX0aL0vce2wmstL5Ndvsh6GXHkkkFvSSsmNaq0YHSzfPK1ruTdG3Xk+8g3mUWO
vMaCHGaIIJ1w3OfXlc4mdO/444qrcdS1WwNR4A3jhRmsJzvMb+SPOz3Ehtd7jDFc519SYxBXQvBP
jKz01ixfWDrQjpCs3uPGsJHXkkeaw3FuGIzkxTtS+7uRVAuoVeIV/Ejx6LaoMLCaiqu93lEO5W8s
ZHocBj78TpYLC71NpjvgBRbtUHkHMCh8iCmf8hBPA6/H/QH9RVA0EwT1ElOEct9pAflGBsFY9HbW
GdrODeQ7Tui30Lgq4qW1kdWqNzY2k2XL9nErZRQfEejxGrvrGGw+/Vmymcnym5z4lyELjfbHjI01
TCsIfDgx8MCEwKokahL8jeeSa95a3juz96n+MKNFU6oX/qnLw418Y53tW9Zs1he7GmxFMWgyKYgQ
o2puhIAh2vOeuAzuDMVcA4KW9AiCFjHvPcm72CVX2mtBvjtEF3BINmsDNlbt+1t2dPlw3lru4dxj
5eXFd04k0QrPOpCnAx2va2xsprDWyqb9CNRsyUyGi0RNKOuX267B1QgJCbR00uFZWHI++pdEAwgT
1kVtPScDDuexgtoeX2a7PUe+/qrH9t3gwY9xLcopj0RU1ahz6bioKIu7bAwRn0Xttz122crVrHg9
p0R8zN0DyX/LF3bhb5HjbkPPZSO36YEJKmlydMQlHnM+UsZ6eUvmCqAXlIjutGVo3YQZCP7oOM9z
FGJVXS3WcB7TBgtsOxqaLRVOcBwssrWiIfD2ieEvQtIn8e3f//rf//l/f0z/J/wlOOQMy/dfRZ9j
BVJ07X/82/73vyCGyp/uf/7Hv13P8hwojwryMv4VhuO7/P2Pr8e4CPnH+v9Si++GxLPDYy+LxzIM
9sNA5mKWD7v/8ec4ynJcG4aXZeCy9NfPqZK8SZ20WM5mMiM+nUbglsyipU7Of/4g758X5FFkKsdX
rm479t8uCPws9HrXt85DFmq4kSj9rFXwH6ye+XxCfbjqeo9pE2i+/d/cS+efH+2bjmE5nm44rqGb
f71GlWlhVAShcU7thBVJwDzVeWqKcJQyOjs6qbe8/vlq//n4XGXqruN4HnfW1v92tSFDw6jvBxzF
QgBTzazxHEon57JUvLh//ih5Qn9dKa5hG0o3POUZrqX0v14dBDwNxEwbz0yZjEPrFaG5sgYSb625
yDYD9ss4uMfV2WopX8bQoK7/8xew1D+/AQi7aZmGZZmK7vev38Arnaqd9cggxCeFcu6HzRYLRAwA
hrnAXGmwx4aSDxuCxYrmPXPV7pC4OakcS6fj/KwsnDuXqEYagaHl8qOBh3TXjJkF+0nXELx1trcZ
jfjFqsv8EnpseyhibCTULXb9ndM/zmNU05JSqnZLrh9SHNMJdbDbRqRNHmPvAMXHqrQNBhNDo58n
wpuf7SDv7kI/X24XXWNZtBQOYMkqwUnagtv955t0XWR/e0wWhFtWv8urpv/9MUFYU3E7u8M5V1m4
NfQhPzRt3t82o8UEo2vM6GLXCgOKLqRl/5ycuno34jDYVkObQwLKLOfuz19J1uB//UbsLp5tABnq
tut4mGz99bGNrdNVUdK09zPQyovXNtmzG2v5fQA9EsZshpVdj03Inz/0H/fBVj6OXablurblqn9s
OF7XmXHjRN1p8phZeGKxalkwE8cHD87F3LvkMQU1QHOLtEs7eCEmS746aJq9/vM3+fsrauuKH4Tw
4pFt7ypH/v6/7LBG0OiurXr7IfciJdxQ79mIdejAtbPc/88+yvJcy3Isj7BZ1zKdv2+ylsLDIEsI
pAvduN3NQw05hBdpl9d6c/zzR/1zr3NhZ/NA2cx1B+nkX69KR/TSOeP/I+08ehw3wjT8iwgUWcV0
bUmtzi11T/SFmGTmnPnr9+HsHkaUIGK8B3tg2HCpihW+8Ia6fYWJxqOIj9ENik/2h7Se7TpVq++u
j2deuH4sqVuO7eq2oYRaDBgbTV05vo0/3jhCViyyIPle2EbxHpQlPAOPoLB0avw/0vt0JrynFSwZ
KaX/Lxq1wc624eeZVVK9pLTVns2A4tTUBNZ94FPT8Kag/VnGWbTrc33aMue4JRGqhj1oKrWfDPql
npnIOzhTUmxLOwxefROZQb+D5uc5uUl8MbRAPdv03bNk/AL/3tj6ft8Cq1H5N7vU+2c3TTz4HxUG
T5lX5uyAHsJN1fTOV8BuYHKGAZDQ2MEJMJzmH1SbvwtfVU8j0nHNUzOOxuyLEn/tzeQ5GHE59Ynq
9jw7Jg7HqDD/rHU1fs96p1nZwoY6O8LKZqPoOmBkYfOqnn7too2Rcnc7pK/S0T1kZlwfRjMzH4GA
YZKlRnz28MbrzQOOuz/MrKVtVSfNQ1w0s4ac5ZsfSsvP3xt7MB/8wU6e6AYh5SN8eg2aGsZnjXwX
ZjponNGvJ3gTItjBVbJWJrK4itjsQloEOcpVLnvWXrwgTazJdLQD+70c06c8yx+czvtQ1xQxLZse
wtitPFnzuvx59XEgiQiUyR+WyZ+L59mNJ6vgwbJfwQFt+6TWMdWdQOWJbHP9eFw4HS59I86kdE1C
gcVAuV4ZTiRMlLQC/N1tmTjxTZwCTjdiA2kCcyofvSTSj9LpUEhls63cPPp52MXucFzhCoEMBJf9
6Q7BUtAso5Y3L8qBtzlRUd+3Bq9Q0XYV5FA7wZtNWvbbRO3trugUjjn4G6CsB5FkMLJqBz4NZfpu
LCKQRA2ae1OU0ZKxncfADfTv15frfD+bEqok6yV5HbhRFr+WTLw21FAf40FVD7KkVw0CO/l2fZTz
NXEJVQxCbOrCyhGLNQm6soo1SPKvTu7qoFLCgiKWlqoebKojv5DgxPFNIJwJnRB6I9cHX2x1By8y
KbmbXdskWdPNRTAam6ZbJ7wGQAsNuilFTCvNT8pfcTyV27ya0gez1PKVp16fD9CfGx7eOoGvYzu6
o3iA3cWoOAG2nedN8sVK4uLOHTr3oCpXfND5hfdILcIGTPnOSiUeVH609qzAG/cwlPV//2r6nHRd
5/WXvIKmzlwXP8QzY9+tKd2/l3YNJGd8JjV1/RjtvHtaAiuPk26cTnsejeBbSO4Ui2NuLO6Vvi3S
3CtT450vug0b0O7GPdloF3yYywvdsTPuY+272X1D+/f6PBc7+f9Glg5gXCUMXv7TnZx5FqldPhjg
ykaiUCJMeD5iJfRfXGOu1A0bcgtYF9eRkFQXi4k/j9MSTCTIgiWSVpIf4eXWxHd2amib6/NZxhXz
BpLsIIuoib/k4qWJzEjS1pywYsz6z32Jw84k7VtpTy8RELiV77aYl/N7MGmSmLomCygW1wD2wVNk
97F4USk6W5aKP1ZYano+VPXrs1oexv8dyBWcCXIox14sIG3EasR0VfxW6gnbr4nn/+hCrJlC50No
+yux7+/bfnkK2fzccSTcDLjYjgLOYI4YnXiRvjlj+IsAFJr40TbDR87gW+jUt20CrTM3PygWAQgU
GNSu9yLYys6LnhY4KatNJmxKNzZWea6T3kzW8JQp7caYzc1MG+E+XQeZFPivjj7+YyfRgz7lP4VU
NAOsEXyAZ/e7KR6/F5MJElnPvlQojSAS0s2qRgRA4f76Gi8P4fw1523DQSQ/5PZbfM2e7pgG1yh4
bRQk3D7HDa6rKnffOp6DtIqM5tVHSlmYkfNk8c8wGpIKETvXfZF93q7EGovNNR8axzFIQyxTkPSc
vYgJHoEC5YD3sRsBWFqaT5Wv23qxZqycmcXumkci4CfDkLqgtPL7Uv4jw+Adm9pw9Io3cJEPUwqc
U1DOE6YJ3QreTlSs5JiLYIPxJK8aqQwH1bZZqdM7pwcfp8e2lb2J+saZGe3IspPW3hgY1tHhCFam
d76Q3OOuQ11FWJZ5FlpQ/6y8SOrpW5uBUuksByx7ctSTfuUq1e3FxNhBIOZMnmr2kI7c5mJiVpmH
dNZ5Mwvfz3ZeZ75Voyk+QWDQb7RIdT+8uKWBN1cXwL02W73y8m9mYulf0AEbYfQodTd5ofcyCLwL
IL3kt32NkoBlWQhVx1WxG6fSeE19q9uCtveHTTn2mDPC7505Juqz5wkNin8bggEYo4/JGHRf/TZL
qLsPLowxvLQQ4hniYWZeaB3M+XJ495AA3xSmgz8t2NCDj5fxcxdDwnD7wnzOOtlvAx3cBO4w/mMN
G/9Wr3KkngfAfzeTo1m3QR9akL3aydkZuQfsvolDNP7zqScf6ifEeclZqB8L9VNGIVwppWVPeU3B
l5gQzJ6c8ofC1DPKLWVzT8lBIrwupq2hwgkCE1Xg3u2jA7R8HHXiEn+uZKhuiSJRX4u84ghQKkIZ
qe4/NWhLbxCJd9/bQU1z+wn1aN+jwV4K9DLAFv7SYO4GDWIKYnjVDTylPWFgST1rhEbTYXKxP2hy
RR+NCO/emkaWRbrgD11sJ0u/jR9LikLHvOvL9yTtnc/0b6YvsnBmq6gQp7tQIjmh8wkSq7X/pZAV
vTVJq+3MJg1pNxNOVAgMPsTACQP4LEN26LsKyb2acqZlFtVeT+iEgJbFbzxpotuxToD1VQ0iO2ZN
UykHQIdDKIwCijN3BShRIJPN8OpPTbrJlbRxju2obY9I17mVzO8UHG8YNWoaj8h6iLdA14cvTtmE
j2OS+89OYTv3TQoTAn46jULKWjsPtO1NRgv8wXRU8Fg4Ub9tYTDvxzLWcNnMmw00o+ZmKstZHx+9
lbzikcAVEincsTMeLFVFn60ghlCP7OBr1qfdNoJP/Yi1tti5doV/GrypbQ8lbeNWVrpVEUWmguL1
vlQgJ+pc6+/j1kGCuuVXQSUH9Z4rDRXkpNo13oQDopuOoCIaBI21GRxqTTqgYPNw/VmwF7fj/x5q
Vxi2axiKoHDxGE51MbZJTxOz18fpS+JXGopw1H5J7KdnN0gMMJdFAgq08ffOkDg/ecXbx77Sm0cs
y+mGVNsxrWC66Epg6LFvknIjEFOCglTs4qoHMJvepVKi3dLI4rYvB/nDcgpQBGVaolhSYNvrN8VT
Ucb2Tp9IbMcYhQWLpsemc6f02e21d2C/8qmInWYfBzBaOz/z6QL7w0M8uB51BBA0baW8W8Qj5CYq
UmhtHrSokajzDvnZ8WNdRfatO6I5OBa9dV9XyOTXFVo9RdP0yESgEO/5g7WdbLC4ZIYl+uhadhch
xfC1axSNCtsXNxp3wlbXRurWTayDcZxBG8DjMeZzh/HLSC6wq528+CRCbn1NMzQQw7Qblaujbx1o
xX3SIm8dyqL4WKvJW3kJfudlfwY2xGqORdFGcVGTyruLaDcF71n7QdgezG7E3sK7hdi3UXq+a31U
1zkdQNLwv6LQ1+bhk+1HTzO3uOwr9Au6l5gr9yakakO16PP1XbYIw3kw+GHz8yEkxTdjGXtMZqPF
vWbqh1IW4x0KTfm2MGW9EkaepVe/h7GpIxiGoG25zCiVHiIwMTTTQXnluAdui68rUJhnNEu8TVn6
EO0S1XxwBY0xNEDmPhYpUGjBs7w+32VqO/8QW3cN3mXLdM/SqxDDWmGLEUFx9CTbpPxXd4Ebaxlt
WuB5T7XTIu83vl0f9MIiMxStbKmjb3iWhkReqIPx9+VBGol8DMxAPuuVY6wkO5cW2aVBZLkw7Jnl
7wvlj3CKKqKLkKjWHKgHIj5Q3yN+BsX1OWq/oShaNdpDAaOdzGzT0Yi9PsVl+sO6uo4wKaKYpFo0
dU5DKywM86ScEnEwkva7GVZvXN3fPWvYd23z6z8MpejmSMJGvuAi2LHdIscNtFUHJJnpytWICzf5
tlT53dxm/Pv9QnJvUWwxGEuJxWBTJzLpa1X0xvyaQ9tG/r5G6guqQo1dntXb79LJ0j3NB5A01+ep
X9o23Br0RKiCWPRGTtdU4zu3EAjVYazK7qVsx/C7kUMxddIcIci8AlHlZ+Hz1OrmoTb0HqGkctrz
2ic7LZzFBUdreMUToFpJEJYP0/ytXZJB2q6sDDH86e/KRs2GrdjLg3L9jagkD6QFj5PIG5TZAFRj
8h+vL8XFES16o5xbugTL+NYOiOWcaZwOFiJeTaIADAef/Vz/XMXeWzCSp10f79JuJvFxOasKpPOy
Zt9bSp8QLzAOIYTfOPXviyn+LrpiHwzex+tDXZyaO19HOvtLNxYbjDwM44WxbA9uCKeGJ6Kly+d2
P/REYWuaoigrY7kSWiwSEy59Gkt0JHXa6ExOLj6g5oUuPck+Orbe8NEVFVKFYEhTdyWdX2YlDKOo
rJKWgOI/r+26bWO3mVVXsOpQPQrvk5lWIMet1RwG7z3KPnX6yj45v91PR5z//R83YBS1fZAajFhk
YI0rAPcIM83yzv10QMUSsvDKzX5hJU+muFjJvqhFNiSJ9Ubx5y1oXfWu+9W4RcSiWJna+WVAPZTu
KKVRimU8XqdTK0crbzQ9Lo6qMhXilbB7e+SYVo62db4d6ZLQFaLdSVOefX46TFaYcUg3ozy2Ko4f
h9r6GgxTug3GtnmsAgv/hCKonkfU07fRaKEclLj+eAfmcPzYh0H05hu+favVffzY6EN1j4g8+jgZ
6Og6wdo+Ktr8reeAf7Pyvv2CLj+YsSbs3lK9B4WmUmjIQWFvJrqgAJl0VFEjDUGwRtTcdYlEXC7i
b+AiNkkWotyGRPj91EoH7Y/cvWla4t6mL3/KukDTQDTxJ3S/sl8BMjYP1AG9V9F1tMRpFX0MtRiC
sUidHYgje5dmtvPsjAO2RLPbcmXoXGgZrAPfJEfKobp+cXpkFhKpCcyXkqY4ltrUQH7w1UNQ+eVj
KpAoydoCAr2AnGb0YYuCod2uHKrzq8mm/aPTLuUydOgSn34gIPZhm8R1gTIdykpVi2ppKUlR++Jb
MhYrr580+L+dxq22yXNuUi2hGC+W1eiy64s+QwvhGIx5s7OwNdk0owdcy3d+uUlr7W1wt9s4Ja+P
6CXvzckTyFRjIe8Elnq0arPYtZiw8pHK+GCNPpZGWEJ/Kz2YvnxCA4lfDASykFQwGZV6HJw6eDF1
LAukDIpN1rbIdPhNeztWWvwhUA7G5zWeIk6fGXuzT+2VftD58jpEqIoz8LvxsayspsAycAjwa5ZX
gQOWbwhPam20N93xx/WL//xA84YCCdG5hokMl7VO02uiCU247s2KMHPAyaa/bfOuXtku8nwYIjKi
QsqplMBpV5zuF8hAleUpmR3RxDLMTT76uPbZFqrHETaKLlD0DU+dc+sV8LRiomLAIAaGsVky7L3J
7Z+HGPo7VKXso0SlFYGxoeo/5jElSMQL2vAJ2UON9mn8uRcI4HopJLgo8swPSNDF31PfRR871vM7
iLVIIdT5+Gus+nKjh830nUAKwwdbFHfS0fLPWtL34cpLfj594m7hOg4NRmEY+uKCDs06CFNrmI6N
Lr5SZ3j2V5vMF4bgtpyjITUDmtRiCD2ujdQZdedQ2ViyaRKbU3v85/pm+R3hnB5ErmTqVHMEpBMT
LI49XgHxOEIDfAsGzO7iGxNgKMrBd7lInp3qLRGf7ARuqoEBSBdhUxg+TIimXf8R52fD5ligngbc
ju7w8uqh+pj0lgzNN+TyPlt9A674nyLogQqKz9dHOo8ciPGAa1F1Jz45G4mSF0rocSVw0CzRwUTI
KTdgEAUoWLvtXvlACyIIZyk1++sDn31LoCGAXug+6OC0rCUIKSksPyqDqTgmZWuSP03ZG+qG0+76
KGdRA6PwxjgmzXxCsGV4iRJWp4YU7CO0z51viB0sj1ek7lYSwkuToRZHQkbjhiRisWfGYc7GzSg4
elEuUNwoo0MXx+5aMHn2RsyzkeSbgHgoICwbtn4UWIEju+xgwKppjOS2hgQS9e7cQuya4KnGCR6Y
cqNBcrY/maPznNrookLmlmDLZ2UgHd5l+ln3EYPC2ZAbVwTF1jSfEMU7YKE2W2bhKmvMrg0OSm2O
qSFge+Q/mM1FYUXERvTbexh51G/KRuX8o/DznYuMbot+UwioNwuy2YwtnmlO8qFK3vgHPBTwQP37
Lwt2jcSBGgOpyuK2bZuU2KkT7qEbS3sXDiWUXjvGs6hEsu76UJe+LhUVg9yBvsZZebDzGkzW3Lw6
GHXsU6wsg7vEiO2VCMBYYhclX9ehH0enhjMBNO/0/Shr3nAvrsO3PKqJN6ZBQ0RYQqcx5uJa+8nD
77Kp4v0cC4IbxVhxwF86hNS0yUB/vobwlr/UgxY+aRYaz9U0qcfJR1UCwQe18/y0WVmXs1tq/sFA
yOYo2VXc/ac/OMq0xpChYx+CDnmIJhNv3mThKluoG63i/br+FfSLw5G8zUBW8BLL3W+6STby+qHN
mik0e3O9pRGiB84bQiP/KlS3UD9xh+fKqpIHM9dBoQZJ/56YocLsES5+zwv8YElsnlBAwDwhr+P0
y/XfeGmnsBp0i3mnlLW8ByLLK+KpHsQxCTIoB/qH2tbvrw9xaRVY7jlmsqVN/nC66G4NNLSKI+cA
GnsfuuXekfkhCQnbEQtY+cAXpmMJYjQK48oAf7IYyxsnlSS5VIc8rXqaDHWzaXNlreRbF+5oi6Yk
wDHiX+PsJZi6PMo1xAwOdgxdV5XBbGxTIuykT8PKUBcnJG16dzMQChm908WDzO5OdsJQOjKXVRl8
7ir59/cSn58nh0Sc9u6ygJKXgRsiCKsOdo22RyXMXwi0Iqc5rOyDS6tGU5A+K4VzE+To6VSwpoC4
lVQQSMLaeNTGsHtMWrd9znx4Ide33IWhkLHBMIYCDVnxctVU7+ZDpGvy0FTDL7/KZ7VbfCqN4uf1
ceaffBJ58VJzrCmT81BbIPRPp9TYViFit1KHFsmDwvMb1Ar7Zmay3o6EwhsYlHeAt+9jw/4Pi4ns
IGmeadKIX9bm/cxusqTMvcPooDvsdOWXpnScx9Z2qpWR9Au3/Az81ymoChr/y9AuEioPMYCDc29X
yG3DDIHWxyc81go9t2Ry/H8G1E1uKmnHHwv+7V2jFdHd9ZWe45HFStOTp85JhEmxcPkjEHFvJy+L
rIPT9U9xBk1pcoPnKoRmWHWPqkuP18e7sIMAABvgDlGqE8aSQtI2xWTZXuUclBnm5DXlJzqUr23u
rOygS/NyJIBKirjz7Obf8UdViqbwoOV5URxFO4WULB3zh49aTp/V6M08JqZagwdduI2J0mfUE5BK
jsdiy46mASXKc92DC9cHOEwYooQe2Z8zbRp2XWmuhYBnZTcADg7BJDOc4alLxIgORiTzbWCPkPCM
tnjlJJQIUgy4ZFh1i55rbO6uf7qLM3QssDKGMrltFldmima2iYSGdQjCvHwbkMY+5kNYHWFmq52Z
DmvtjfNPqCN+bhjzm0PV1J6v8D8+YWWpJvRUER91QNcEuyndIuAqlYOKXey/yCzZX5/g+d5kQGcu
EMxUJ7HcM4GXWCW6JQJXZ33axch5PPZpFL9wHMVfr+XpUPNa/zG3OYPIUrMKj4Fpwhsu0pcMgj+q
Abe1/vH6rC4uI1ES2oAES4CdTocSRRv1vkiTN1svf85VYeSNPvmaf6fM8VfQosH9/xrPnK+9P6Ym
I7KNvA0xhkA0AVmth5k3bfQINgAr3YqoWgEYnW/LeSld+FtgAc+BsxFQYlF5bXH0+wQV0H1ohre/
jYxTf2V/zBvu9K5kJAL/OWaAXrC8K3samXU8yvo4Vr7YeqGTIpGqVgKTi9MBBjZHDWIe73T5SuRs
OqvNY2iSFXlZC0JNG7BXsut94smVN+jSjHh8hCEtOhJkG6eD0TVWaYvR3jGMyxY2H4qbo4so5vUd
cd4kpc/y5zCL3R4htD90Vi4ONRqRMLFnLZoJ2YsyqZ9qEAct4jN5C3ff/cdy85Wjdn5RMjjryPSk
SYFjMUfMokIRVnFyjI3Sue9rZ0L4yEkeUqHl3/EZRzIDZOT3SO/jldW99Cmp4AIbN4By6ssrGuGS
vsPTIz4G/fAsfP+TmXWPY6E/BpMWrJy6i2M5JnACJnqORitrKUf0SdNjUGePaSFpWJYUilEHcsrN
9c95aUF/Q0Wpbbqkk4t3IAYh2QZ+nx/GdutE+wodmxmpdduo2XbtP4zlwI6k0mfPfcHTDYpjGdmx
lxpHMte7pJTfZNF+mrXHGzt9KKbg2fCLlVN+aSWtP4ZcbFYUOdpS6kNyLLCuuaFQimx9OFJfrT7m
hrVyec2/f3ml2AR/YBHmiGjZYQoHSVMwLMMjKofPnd48JFrzVqv673eiTbpMUQG2B9DIxSfztcCo
8Y01j1nePjRN+uK0zlOsY4fjqJXDfuFKoW8hwFwYvDekPadfLJVa0eUS04Uoh/84pjHgJ/Smr2+L
C28aVV+d6giUBUmsfjqIi/RFwzNDx8yzqwcN+D5OFBiNuQ7aCLJBJchGpH4lVD7HBpDGQxCkpA1i
GLbGYmpVabtaCh766Mja/FQa6fioTQmum7VXYjph8JDbcnotO2neUgATO4mezcZVJfT31jJezUl4
eBoV/UrN8dJq0KCCOQSfz7aWDSNsp2TiBkGO5ky5M+T4BsjzrbVQ9o5FdKBMfnt99S99YpdSLdEu
TIYzGkFlpEBe0DU8un3/axZFrKv6y/UhLk3pjyHcRRDRyMGI3aHNj+hWZWgqWtmmKxtkQeys2I56
ieMJr+fKZXNxUB4LGkPsLWKwxa5KerSMg6Q5WqJF3sN7RI+L8v6dZxc//MFbOfq/2QmLsw/TS3D0
eRzAAy42MZGtcEeVNUfVxMh6vQj8DLNuoohV/nSz9IlSLjnobTMUmyoH6crf7ttaIhSe4geMJuVQ
ffe05A76Nsoh6F4CufyGocsrGonvUZfdN8E3IugnaXYPocc0TLp8KWuYqIOonZfRnx0bUaWvLGxX
6a6u3ATnADzOi2uRgFEZJEdZvn9F2lVmDB/kCDxPPMoI002EnZqtG0fjPrBwbfOq/jPQFizLNXNC
km8AnId5101bw+vT29HexAVGZK4aARS7jfGYYFq18jMvXMGOLoiLdYdcg7br6VdvNMvqrCiVR7Rq
NTS/2xCBVqcCSYywx/Vdfd5R4qI3gGtRrqb2RNB6OpZveFYch1l6VLiRdGb2MrTlBjLODpUNTLZB
JFZoHUaqf5ZafBtPycNkN/hwRLvrP2QOIhdbj/hS0Fpy5jt02QxxQhEEodVkR0oDAHnxxXDwIdGL
FDsFiGYEZFABLP9ubN2/P2N0LShqz/TD89KtEwx+rDCOOjrdR6uqnr3glzlOm4Euw1j+uj7LC+eZ
saDqUGahi7eswbZAsrsasPMRKTxMtXqAtJ1jow+cJoi6mjkmX13YrgRiF8o6ukPNd95OwDrO6Du5
NvmmXRXNEbizfov2CZrEExxX0T7NzZpODtkLjlwzlPqjNqzcmxc+LGT+uTBAzUMHcHS6wSgkGT3W
idGx6a2HKUe6Pcu+xtP4UII/D5X4GraYHwKvW9lQF5Z6RkxbcwcG7u8yTusGp6xSnsAjhunN5yYd
h9sKr9XoZsz8CNSKyhEXVGuNkguhGl0fwlBCbJ1ztThOXZ5mohiQtvNar7qTgYYY6oxR8KqB1IwO
y8rDd3E8sr+59gmBaHlsgpEwtR017RBZd83Y7fAUqd1XgQT79Y1rnh9PKo/kK44+Z7XL8Kaivh4N
E5AqdLLFBhsq80uDgfnXIS38ldvvUm5GOZfjAZSUKsvyFcoNpdk5YmpvpE6liQpVkO0wKHafaaFo
T01qh7u8KRoEt7tp+oDuUbpF9b2GtYKNxdrZmV/Yxb1E4MiHRGCGI7T8MYbs7MiNRHZIStHjrBCr
G3OsEXcrHbnTVYYLk0B8W5bglSyv9p/1BlL8WOL4ff0LXMhxXA4vSRuwXttaloGVk8RdmRgBj0Ju
vk5uhkpY/qILuDiGnxQvolZon3ZlthLKXfrytN/nAimiKWe9zLKeGq9rouxAHfjVKdN78An3fu5+
uj69S8dVASOdk4E5LZivkT9qNEAVpM0VlB0KrOe6OjpWOUotWB4528FfC3RM48JXhX7vQjPmcjqT
usEArjWcvEqQUfecV1ov2QZT3xjbNs/xfxCQRZgvAKzqpRne91zMn9ArL3ZsSAszOm3ClCawviCv
IulddohOpuiy31aGHWJInqAqLGTZbDFharZJjtc59J+w3Cm7TG4tkE+/gq6Xj0NRpZuBuPXR7vHo
vZmmOP9R133Y4NTrpvvOFyXGhNAwbp1+djwYPfOmFUn7bnnIeuOOgvBWPyDxNgKG3lhjWT7EmdXh
ZSi6PQWGgQgVfrrfoIamu7AIStO3sGnWvK1Ma3tPEaZ5aDCd21//lpcupT+36ryV//yWttYFk0Q9
1kDDCEfturqNEZV5S5z6R52JfGW4iycDZQc+KBQG15138B/DAYcxs6oPtAMcws/4Ld43WFPlxS1B
7nhDueMbBMT/cB1yHGhxYlVJ1XsRl5cxCnGSUvNRSESVZx2cm05pKNIi6ruSKF86f+DO6XWC/AEi
tnhRvAGjM1cUE/6z6ju6TObGBrwRFe7P6x/t4jjUadAmAX981mYKDIPqQkZtOyqMEse00NyMBuZC
tDL6/3LDA8Sau7cUGc665eDOwjToS/1YNBm9SLx9Ud+7SSfrkKTjra+yez/RX920vjegH/ppvvb9
zvQeSAGQ0QBX9JsLCnbidM84QMxCt6jcQzNIa1ObDTKSKhWbHl/5H2Ynm7tOM8eXwMASZ4pS91+j
N429Sz6zq0RZYsyXqWOoaeGnwkA3z6jFLBCuIdNXSgxhrn8adeG2miN01wRYc95Y8YYQPA09t8Ok
DSitekX9aDVxfXd9lPMbeJZbANX/G1pG8/Z0STKZSL30uuqIUkuJpinkz9x7dClf4Dz55JQrp/Y8
Ljwdbp70H6fWblMNNxFRHXEP0R6jvrkPR7X3IqQvrWH8Fjj27Oj11RpHZ03l4bzNOQ8Neg10yIyI
WLw1yMU5wRT5xjE3U4RkkbaIf0p89lAlHaefEY6qlj8D6P76MyJRx46bMfdzOr+4pwY9KzQ9cdF2
bMu5WI80r1sw+vXPeH75/hbC442SsCTsZWHN9JE2KirdPyYi2xW1/az36DrG1oMWWCs75uJQM9WI
6gTgymVsRHDrlK3XhceiRTWR12kj4GbeKDP6ghr5ymDn9xMhIfJTM9oDTNXyHvRBYfR63kU8Ksar
J+zHRqNogBzLyvqdHzbGAS/E9U4tSSwT4tCojCgKoeKqCJsTZ7IehbHG9b+09wl2BJcfAdVZn93Q
J8zEZcXej7NvfZP+ylJRH5QYdlSy2k2u+/1GyWAPvO365rgQW8+NFVCq9B/mvxavSUyICcQktw+O
rn3IcMkb8HibAg/f7b78UtZdvgNcf4e/6a0qmy+zCvj1X3DhlkHCaC40ULGkuLE4e3gSedy2hnPI
hnLTNj8svcQaEAOXYwKe9fpYF5b5z7GWJTtaKjGou9Q65Gg91YhkAf3qtkD/sGgaHgYsCHKnhKK2
xni5cC4YlyowgDm27LJh5kIgdxHK74+hHjk3+JG+TAOy+V3zz2ivlSUvbNdZTWzOTICfncGg4gyj
mjB3/WOLmfL7iLnga9TAEb2+khdKCKTvjDCnQYZtLDUTcoVuw6h6Z84zZ0YNfyTDbV69YRmJBj4m
Wlq8yYx4BYd/4QtSNZhLkkhRAV1fXJmIDWnCqERxbK3P5hQhgBffGvUv6pCAfu9nxedkrRx0JhY2
S2ASSc51A+jWFApPH6bEd/Q60yL3gA6nc++FEUXraUo2VWGqF0/W9TaEq7UVKk0/CjGK+w7KI/hO
y9qMQRI8xYAs+JFxt00xZbszW1SnO57rXa5sf2cYsJhRD5O7AXewWOJZ0PcjoiOdo6+8sBeOGlEj
WTt4JS4yMSdBf7ywpl6YvaZq/UCS+MANg+VC9NFPBLKQxQ5Bs08re2R5Q1OwpAVN5YPzTbC6ZKrj
H1+iyG2ol8zPnpu5Xgd3YnT9hzFGyHh2fUCIV9S4M/sPNXWwmxYbrdrS8RrVkztoOiubVi3PBj8I
eVE0FHUozTSTF5ddb4WZJrq8ek7T/imLiwfcpP6tzXqX5bMCULdTmfqg4MFvEnyv8as0EDiLU/lS
CjqkcTWiNI9d9YwWsCPviwpk8C0qnE+tFr9TI/45+upZx6ssLQVeE6hG+BVvemMU+tbWxnw/OLLE
a6E8upUIb+FUfYtNG2Vu858wHDbE25isa8Mux2cM8zyCD0/O/m7BxyiyOygx+rcosdew7cuvBJKX
PQ2fFPoMNIVlxQgHEaub9Dg9ytnwXS/jm6mL7gNZvV/fDue7bx4HHNDcSDgHQbBWXsxu6I9Kb97c
qGvQ1ZEP/dg9icJ/nszVwOfSgOjIwExgG1IRW3xtdIuKGg9099Cq4ilsvZfWwcvJbRWeC0GLcKnd
/KWI5LyU1BZt9JcAzJ0FdCBVwsh3A+fgqRFStf65TnDRwCzvPsG49/pyXriB58GY1qxGCgxxkXJq
8P5cLVTOoc2ReEofOwv9SBsHqIdU/5T2H3AgAjc/rrSEzp8yRlU2xBnK1sTMiwvYzjXsTDq9O0z5
dA8FaI87+bYaXPwM878O8FA8nlGpoFm4PZbhsS88zcu8vjnMlg1BRh6Qmu1Bk3ayci9cmNPvXOo3
SRQG3WIl4YnXeuLlQDmTzvQ3VWKFMJbL7H7wMAjzQ3MN73Eh26RUIAwdaeW5gLq8iBK7yXvP6dWB
xkD4XNq+eXSjJr0t8EnZ9ML2n9QkwofWLPynYhqzDeYZ5k3dV/njgEVrhcAJ+tq4S3oxDuDgU/8R
2NJu07jnDbm+zy6cIgqdxKZEiUixLh96faLMyJvONnPMWzcw9kVS3NsxfO5gwLAzqtTKgJc2to3k
okQYAdYN5+j0mbKHYVBq5jTV7lB8JEqSGgL8snwDS+hpNxRYpuJG1Fm9b6pZSMSA0P6pqKo1YMeF
i5Fnck7NBDhbMu3T35EmIU+DD5IYfcBvZqx/Q2IdcEf46/oCX9p9FJKxQYc6T9S0SLNR8O0xtq1R
6mmabWyXe22249Yj1Pj1bK29d3GwGbc146Mhzi+Ob8l369vIMg5pi+Nm3rb9vi5mu2RAHTdDAhfv
+uSWLy434iytjbYFBGW4oos1HKw8dRSGaYe2zqCHRphVWqJpV3KItVGc0y8V97Be2pr0r8q7TVG9
pean69M4DztPp7EIAe3OC0vDjtuDGdavtt1HNyWkRvoDG71AmRsXUpo6d7Px8/VxL9FIYE+RgLqo
P1o0Ck9nFpqZh86RnA5tUyJ6ghFQuosHrtpc9NUPawyifRZ4WDwCBYXwi2hXnLvlXULf7cbrnBEV
KgtnvTSjxefCLbG84G+Vk39/YshkisthFoZd7F8V237lR1l1wP/4vS5wmfaHV68Z3m3ZrWBqLn0G
esHwm+moKbLx09UY/JEHLRPpoXa8XyTmt6ZqodbEd1NTbf6HtPPqjVw5w/QfWgLM4ZbNTordGkkT
boiJzDkUyV+/D2fTiCJE2AvbOLZPqK7Aqi+8Iem6P0Or0M+r1A2a5dodCICDu2A+ye9KAGNXS32P
58wFL+eDXw2oxDS6O+E3R43eeeoTsWVjsDoiiGlIurAzQLG8nakfaGMyKNN0IZrI8FRSh+KHLtMT
7hAx9BJEx+nND1teA2vrawLCnVVNmOkyTy2sqhvLykmuekRHq9HpJFgo79QQ6adi/DpaxtnX7buh
yjaiirWrdtaeIE+A6PLumigTRJiykavW9rXym9IOMXa+A4R/aRMauHYD8tDT2QfkD0p28UVlZToM
yKHJFzVGDQ3+E5Zhk72zJkU5NXmpbMxs7WqCNUqyRTsCGZzFBQgbRVdbW6gXv+C9NqZJPossEBuh
0uqkZkXmWZGGh3NxPwm/nzT4qcplxLwURbaXOKNgCYqBwjRK1xu30uqcgGvPpGPSySWPQCjROE32
mF104QPfMT4llfi+cfH9XZi3fdaZlkR3U7GI/QBxvv0CkqpX/NQO00upS/Eu60vHxare3hlaJx+l
Qf9mZbbjkYPn+8zQMaBXZd/LpvEHCEgkzDU7u1V7ZYb49djpysEtJESxKwts1Ks4V7E57RDhS/Ae
nuzOkzsNjbdBJT+1oLn3eoGv8Ci9WGoCrkqNdk1SJgcltUo3Cibc36pi2Mu9+kJ0mB+Gsgtp+mBF
E9lOegPwKXPHEMZ70mYvsQTf0Irtcq9nVXCnxoPtOmFe7lqzwnqsNE2M7UiOSwOvBUv4486otXqP
3gaSd1louoQ9mTc5ODqMUopzy5Dm0GS1atdEwRdhopvuhP2vVupuJWH4OPg2gzfJpY2JmdrirpZ9
t2fnZjS1sPHt+W+had/EaVRSj5Dk3TAlGPDlzlNsiks05F9EFT+VUWvueiOydno/3RhO/3sk1Dxb
pSVBZR9/mX3xLR15kSbR/kpz5WtYKCeYSYhf9+jARXr9BQQu1nVGzZa1RkIaK3/GGgYDW9u4p+N7
a5vYkJaNQBdgVFXci6tHu7Qld5gG05VsUeP0W1fH3pA/lUVAT3PywwN2D3P7oRiPkqMOHr6GErS1
HJn+yXQjYRW7WNF7VJFz9QYBFsMNaDC7pckWcC4e6tr6HosQTGb8kqWOca8ZMjaqMa5Tox8/A+N8
KXJH3qUCKiQuv/dqFsWAnOLqrNVD7tWdP8G4GppzNeQk7fJL0JnT8yRXs1lW9Am+wp3UtA9AI6In
Y2xpjCPV7JTSs6Sq+CVl99CiG7dptGKnNaP5UmbRVyXLmqs/BNlRkWknZVjpPCmhk5xQc7z0cRzv
B1uZPT6imzTMfg6NdeNTHo0gbu8jgcdQJJiEBZn77Ida7jkO/piiqP/z8hHMe8o5tP6BD73jRYVZ
5AdIdegociJegSFSUpz9smz3YVxAgKzrxusN9Gg/vglWngaSP3JOkk2ii2UEBCIwUAonri+G3SMV
UwVKFrhJjFmyEVtb5cW/JNHFrQM5GD8GYLTwNZYkUsVufTy+4FxqVVI/hHFVXqZQbV+Togl/jq2u
PJhFN5wLMzb2zWiktdtUtXaXD+DhOmtoPbm1wpvKz0Yq9wX4R2nC86+1pRthluUpLWrKXi1G8b0w
4vvI9yX819XsONU4dBZm6+94Lcy7shx7r8nAdKe58Z9jY9/erItoOYvpdQB36K8tFoOwP38EUb2l
lLUCRJbZLGK0WWibfy2SOBVFCMcqA+PiNMVjG1g32mA9Nag9mUX0GXGHwM1K2xOWvIe4G3t5oj62
3EHKGO4llP7+i0MEhYT2PNE0wO/Fr2mMPoULlhkXEIXc7klC69ZA91JJ0i1Nx5XH0QYnoRHGoNT+
DreIuqjoq7hKr3GLlEGTaAi54rz9n38U8swanOmJsyr+28eRYAPf29zRLpPaHFqt5slxnqdcff54
mJXuEJ/8P+PMk/2nYmz5vp0A1SMuS7Jvpg/9UpquiR//8a3gt1aqXlJldwIoJrZ5yUHCBebjH7C2
mMQYyIrMSvR0u9+OP43AbQdJTa69Fv4JGs5F9F9AxeW56cuxAOxAA3ixlrowMCiTAgBdzbhDUKLp
JO/jWawuIyOgHzSzpoDmv52Gia2JBCFLuVoAFzC0uSK9OPFkANxW2le5qf7agfbjI7DvjZMyf8yL
C+0vx9+mk08QtQSMA+UcVN8GD6iE+ZXqQuWOAnE38AxFnf1WNfHaNI698bmtbRsRrwOXieQUQsfb
+UpJ5VRJEkxXpBgTF7OIX0oU7T9e1NUxQChDZ1XpXy4/aXxdqknWivBahz1+ytSMrr0eDM//f6Oo
b2dSyYNIiQzyi+aXHjojI/HPxyOsvG8Ui8nw6MnAQVueDbwPHVVYQYBDqWntygj5ZAryiGZIk7Hx
Na0ONVtZzMRxytOLk25GmkXVIJEuZpzjI8hfeGPVWXoWuS5vDLWyO3y2nDmk63m+l1nWmCOA5wyg
94Z+1t6dSCm14fjxyq0c7TdjLDIEUZVJPDkRrtGm/tp0+SeVt7YQ4+dKNfpdLg27wrH+80qTQ1Vy
xltCwX1fP8PcRK71xLxUZa16TjlZnmLV0sbqrZVAAV7RqAIOZbynyiGZVpdVxybhkn3nD+ExRtFY
q7tLNPu928FDVUuPNgKRLiqXfz5eVqDJ7+8MoOFARWZ4GR/x4vMNKrUyHURBLoUit/dmG2ivAMFU
2ndG7KV+ct/KQJfvkrZ6MKK48wpdqfapPX0JhP5bnSbtYhGfHXKDdM1s+87tR8N2J3W6y4s/yOvo
ztep7IVrB4+FeJ1UXGPMPL/NcdltghSfURP7eOV2CG30f3XUYVKhZB7yYCny041XRkHt6lqpHUxR
jsfEqFRX6kd8QrHFwINdCneG+jAqXfaidogEDWHyXY3EQzCazi3qQGUfI1etYvasKKVMEwMWbojZ
5H3XqxHGf6rbFrL67CtCBlwsp0fnZMhugQB9qsvHqnd+IXk/ekWZIRckT2QoX3JfqxBxR68Ztb9m
h+YD2uFFo7pV5SFSbrvWdLV2SNzvSEmM3Osb9EOTA/WVGlJBH7t+Ild7u+zMfeyYYjdbvHGbuWN0
K+wM895AaVjF+7AL9vKQeFPzXZfuY21X9g6UjA4gEd00euLSIGnkTRoOukic4dU6DF6Z4ac+To1z
VJkgkMQCD95c9V30RIrPEbznPWDUZIewVgrEz8FlVMayHl2H2CvGBvNy065ug9aB5BPLvtumNEJp
zn8bqcHfGYmUYWoiV95U+uquo2/x7NS1gnmj3h+r0R92WeUotFBHcS5sGXRym4/7wUExnbjT3DOD
7Bk6S+tVcm7ey2mcPk1oIe9luucHu4p9zwChdaBmIzxEhByaAcOIlC1msUnRto9KF6QHQXTgIjLc
3E2qkA+NyGMvIbv61I5Urywdc0C7TSW31KJphxD5bE6eGDttCqMbGPT6xW5i44AKjnowbb9ADd0u
HlIzUHe2ZFWYbFf0Y4tGTz10L/3vg6phJB07jdvaY30TJlq5V8ch2ClVhvpjiCZSldc5nr42Kpkh
mudlgeZUW1rxgVszxNQ1m83JpcSVyRM8dZCrQ5yhiuMaCfaqFcYB3qBL/l6M5vjVoZyxc+iHeWpu
1wjUIyJpdK2FkOnQYUSlBmjuJ/mpqCBLmngauKrUarsw4SHJiDx2MfboHumF5ckFLijxgNtDZ2RI
+gdBde7om7uFpN3ZJZpqMm4KnzqjwgYjwjYlwgb0KHyju2ki5YfvZPoLygDmnUWp0EVPGAlO6EJe
jV2KSy3Hd6Ou13YShZljhLQr8Bq5eYpEhEsTrrzo9FNFtMeYHjsZsEvP2/RstFh3XT+MuyKl/60O
ev6ro4TtZXkY7xUpguRatCmOtHm60xQa9aU2UfxBuf1FLhJlF6tTtle6dgBrJuNvV9qjl3RNct/5
sjgN2Cw8xFyz2MhX9n6KOAx9gOR9WeUO3lF9sA9hqnjV0E8cC0QQMb4OIfK17am1ZJy5O1HswxD7
vCwK9VOg+OjLV3ZyBDJuu77wG5xYcWcgIQyezElvTnke/Q4bc/LM0dHctI5SIj02o6irB8Xpy508
td3OnJJqP8mjtddbDV13ECh7kL+wzqueg6Gh5Q/5Vt4XhTx6ceKkXp1jyqu1KPXLdl3s1Ay9TKNJ
oAKis//4PyhP9L5INMD5Fo7lf3J5Ix5ae3N5k2BVg1SjUDyHGP8kBEYTZ1NUStalLdIz/QVX9u9G
+TcKa55jC0xFko0wT1kLWv4dcfHKF1mrQXufxmuttZ8kTgzSLBc/sy8G3uyJPT4HQXhrOAIPjvhi
GZgiGuTnfnNb+fZe4wr7+HX8GyQtAmpoRMTwvHYgoJYF3bAYo1KPDOsSVahLubpM3Uql/HrRJ3ug
GengxkXhB8woXr3hrTVYNVlFl3qBkU3nQK67g5kO8c5pwHxOxPKfomKwzo49Sa4yYplhIUt5xvpn
xPEuDtrrx79/pcQP0RF0whxyopa+2MDIjDuzlHKCptbETdsez20UHFScUTI1+Bmk0p8K79R6iDfG
Xd1GQnX6J7M/8zLMVW1/6hynNy44zf4OpfxRkooHI7U3zudaqjWjQamD4041o5zeHlDVbFF7zuuM
tECZDnZkdI47lSCNIGeKilphX+w6K8PkRfTDfgC1cK8Noj2EtT9twQ1X5wwMFpbwnL4uW+dSW9iQ
v0L/EjYO3hNdrZ380qZxJOf2RsRozonI8ljOICsSWJiqDPd23qPki0Ili71iPKRgkyqjPNcrxQMY
s7jwhrStjHs1SqRfdWS0X5xCqr5NYd8+T5IZt24UgU6yRTy4Ih24bNFPeHSGSXhpjp2JLk+NW2Z2
fyxEDDUv7ib0FSkOuE4VBjKuKyrximpWJ0nyj4NiJ+hgVW1+GMcIbr1cKMjUNzAMD2HUS77b+L7u
lT1UkDgrv0AHLmhbhjpF7rRSTlJV5IE7xGhcecLIyslFPD6Id1zEIU+pHh0aqtvXPoy1q18Olk1s
EwovUzrjVHWh4uZ5IN2auiifNEmPL6jlqI/QC9CfBmxxiMdCeJo/YlZij+YVhH7/h8eYsUb8tT/+
2Oa7abkpc88Q4CDlRHTj3m5KIKKsH1Pk1Yze0c/hKLcnM4j6r2Xj1DdmFWkb+KOVriGUgP833hzY
/3M7i7bWm3iUjQsX5k+k1W5bPbdoCOAWPQ7N71rUG+nQ2glHbYnaxiyeAqTg7YCm1A1xkFnapUCJ
Fr0U/RXXkNIdkcT/eCXXB6LUBdaJosIyn4SJTQe6kexLMk4/yjh4FIP8mijJVt91hRCO1AVihf9n
oMVzIzJDLRxkgS5xqKbpUYFDdXUSIzrZlar8SJG1/lFKjvhdanJzG2Z9cxvhh3o/EMC7aMSmR+y9
pge+scEbeoAreoYf9xC34wYQdt7K5dECTYxxCLTSmSL9duXbUPJ1tSilC2Al4luca05TvnmtrB0o
DQYVHXcou+9K/lJWNDm9EHF1CvlWHbuKgBOAvWRJR0NvKxg60UaLf3Ve7O+MRie9Xt7fRpZlE1EN
97cS/Krk+GkWhP34LK09gRo3JRWquTqxfMGlTEllZ1DNC722xEUq9Zdcy3dZ1OrcZ9ikGfZpsMxw
p0tbuK/V5UTbF2EyKo0gLheb1hH6D7ZRXPOp+kqpMMWuLH6wCZVdOK4/sSQ8fTzVtQEBWwJLnLWL
ARe9HTCZ5UmScByvU9o8wyn0SnwhQ6f9NHZSsZMldaPbvba0bNwsqE2V5B2YP7OEKGxgkBdNTn/5
dfZkBtNNjKJxNsqVi+bb/QxnJGiKNi6i1YnqgKhQfoONvHxqC10oCcgC56L2AU6sRRY/KIWfenZX
p3eJVn/3BfnMx4u7difxj/y/Yy5u2xbWBsRKU7+YZfGKPcE5KuRnafK32EnzJi0/9VmmHBVxoPbv
Tg18u74HnBJcjUQEtz7BzFmibHisysq/D9Wy21cdye/In3Ud/NuOqtS3t6ktb014tSz17y9ZXI5D
aOoRLoD2RZ1tjY2i+RMr411dyZ+VQX3CF+9njfstHbR97vPwf7zca48psOGZpkdh8b20mTBrRwpm
u+5xcpBHNLU7RZjO79I2wm/d2Dgbj+na9s4uqgbwR5xol6hQWaZNpMmkOn1Ex7XPoi994Ex7bo/y
8PHM1pIq+gJzl2zWCVgymZIu7dRmFuTule4OZbrPlIB+VGX7rURivK7N17qtNxBNa9csmqWzjiAI
23cNpMrA6ZGMNULCzXwE/HBbcZX/FxvG1zjLxHHzvAt/B2T767LQomvVBS+12d4AZTqHqfM5sM0v
H6/g2tmgFUDfjfYKgcjinquqWkii9OOrLiTncVYw2WU5nb5yVP19avj+Rjazdt1w1diOAdFmxhG9
vVczJKOE6BPK28H3IXWA8NcYX38Hrr8PtgS9V+dGsoaoH0TBdw1FO2vCMXXykIYiHWM0zsmuaneA
BZlZ6eeP13HtJOIng/zLnEi86xYlvSmsNh2Dqy8D4AjtyTX65iaxpmdmu5vy8YBgycYbtXYUOfrI
aBogl6wl+bIjsCtHQaug0JsbPbTOYuYgfDyvjTGshVaTqJxCmMOsVlHq065Kefx8eeO+WNsnDgTJ
7azN9A5YVrZdJ/uaHF17pD5cH4/O2wHzmUxtm3MSq/9FC5gIhkWjn8ibuUQIBoEzNlyEwVWmbnao
ywgDSlpGJ5Ot21i9tZuQ7iW9c1JZCKTz1/BPWtFOjep3g5VcVSkNXLtpD01WfkMi6fXjXVr7quj0
zvpDxLTv+lPCBwwF4Cp5KtpiPxjWVfGpbMlafKhrqDFZNW0Em2vHnf0ie2FeNFoWE8MXEohCPITX
NK9f1AnCRNDnn4VcP/nJuFMj+ybMunJjNVdnCVJvVjOBpbc874VaB9MsUX6xCrm6i4wSjyCrUR+c
GrdMkcnTtVaj4vzx0q4dToQQsMWjDsGlv5hpV6l5C2XXuGCoch/m+muoy+fKyvdKr7z8p0NRmVXM
vzALiIjLRbXrPo1Do6YEGYQ3lowSTTp+6jOFJo1vbcRG70/m27HmDf7nZA4CTHOmh8E102LTk3FB
elLRygLObmypUP8Nzt+GYYw18wDpaM9k8cWdnysioKZg0Aq2WqB3n/uww9kAs4Mk8Hig3bG0D1kp
LrhIlJQerNdGVZ6azsbKYq4gn+op2tWNutONu2lIaO10sMxU+jR3NP5pLQMGyPoHpfnNzQSE2ZWj
r2l0oxhXNXfgKpVQYCwoadiClg/mAFUwOfBPNe3nNH6pFW1fUPj+eCff35rMGLIc8yXmoun4dnVV
yYhzo5Hlq5nqR2LTsyMpXz8eYiWkZAy6jTAfkEmCyvR2jFId2zHiVr7YacU3Du7M1rwq1op9POba
axf18kXqp+574WDeiwh5feqquvr88c94/00qM+ILCDK/BHLT4lfwBqV5xixhRvYxlmC4gSlSF+4n
vw08W0w0t2T6FB8P+v6bZFDavJDLUb58h5IYqgZnrkruLzQZv8r2eOx7/6rU+hEsQ7px6bxPzObg
CA47c8S4clk/KTIdjJ4B+Q6AS+b86uVDlnd7qz1M9MS6/Mtsl/Lx7PT5TV1+L8TrJPFUP2cC7dud
NfrZo5JmyIUarPkQSTSl0gYtBLcalRHALaRZN4trLCulcnSLSp52Dj0xU3vs9IhuzOD0Xeea0C93
RRlI/N2RbOxVI8nR1RbDnVHJNFHtZtyLxhL7BIux302HM13jF803cLnynWQr6oBMvSM+2bIUHZHm
AKdroM4fBa362gtAlrHGq+PWUKXpCP2R46i/QjPLvlVSLdOg7IOLrxT6948XZ+3esihRcxPPBojL
7dCHVHXAA/VXsDE3cAbPdVj8Sursz38xjInKGgpdM7J+8QEno56wXglY96H8PZTxj0ju93U+bhzk
ldmgLgGHFAIp3bclrmRMtUQJA6wQkiS+8afiUPrhCXO/jUBxZZhZCgoGKe8XmvLzGf/nspcS+ml+
bU+XuRx2aeuqvZ2GtscEiAj844Vb+TTnvA9tSGQXgdUvFg5kcxdFBlUo0RTdk60W0cEJNPGZj0zy
wiEPNz6W1akxNyo1nIh3kQ+sbXiwQYcSSEgXohl0xy3H8Mm0sg1tw7X7ltCDUhAxFuO9I7OrgcKz
nyfI7I60imv1tm9oQpuTAdsQ4RuBELqW/qSZi66ZUhw+XteVeYI8mr1gZl44p/LtFvJMxko1WcY1
0YcXqQxPaqn8rEA9fDzMCr8Sa1zSQHLCv1ZIi3AHZqITAAPIryLF30cVFaW9wc7vDfwWdlKjBQ9D
FOFNaAJfTBpZPUz0tg+d1EKiygaBT9EYe30qqzsp4I02/Sg5G3o4unVSTxsxzMory28lR6YB7cwC
I4s1iSWj7cSUX7meE9dOysfIjjbS/ZX3jZ7tfJYJdt/7eOS2002SZFnXsJRdXdQHzSnOsNrA5lk0
HLek6VanNAPFERJAIl5fbPOUyG1a9Fl71ZzYncOfTbGgtXOM+QrVbyjrYBuXQG0dvkFjDD79Lqd/
SpLuGHFn545y1JyvI/UMVhtcknkTa9nGGV55Sg3AvTOFHW45wilv96sH4dtzGSBIH+76HsABLH/g
r27cuByValOsc75rFu/oG4+JxWKGfZGPTpSq1zLrlNOggpaJ1ToEcNWDBeutkTK8LTneaPfTMZX1
+E4OUl7GKFI3bsXVRTcsusdzcRdC7OKzCvTODOpILSnnnnqkZ/lDUD3Y0QXDtsR5mgCStvZWx33t
zpiTXNixLDeB6Nv1jnLdD9OIjm6UyshqpDoInHA2et2y0n0/EN1pFSjpLPfzvnUcpaNIlTHLrmYk
P3SytRvGR6T6Pn98N71/Wmg6kISAiuTc0gx4Ox1JkzJfH3r0biCI3xEbl9DntYQmpgRTpB2SjeO6
QiFVOa8zGheRh/d2y2bUt6Wqovox6rJ01YFlovytomlRDNnBiNX0yY5tpAJSM3+WsXTNZCO/rZXo
R6Cb4tSESP9GU5i9ZlOh3jmmuhV7ryyIMZsvzDbegA2X918M/kXN87S71Gb8zaycs9zVv+qsPDhO
8/Tx2q+ASUj1/9ZLVAsOoLpYfFFElaRWtnzphHjItObJaMTvwh4PcWNESI+oP4Ro92mTXhxZ+iqq
4LGxlJNTjo+kuz9EASpn4xep777u+RfxGkM6QU1nyZ5VKqyQKzFkF5D2JytIvzpl9Dr4053piCdt
4BGeKa4kBh1wlrwZzskUbBSu/sKx394w/AasAjkkeL2im/j2SA5dTAEilRUwIaN/RW2v+YNQkbnX
q6Y74Ng17fsKKdk8rJPnzsAG2VFy/VAFo/0gDCfy1GmWSVBL6YsFRfeFaYqbyEraXRYOZuwmKarY
Y+5Inydr6A+qyLTHujDym7FQh13bK+bgIjE3fJaj3Dj41KuRE4VdGI9l6/WRX31J9BbHehEAoBuU
6lqi/XiwxnQ8lkOTeGFaOIeymxrh9oXUXW2hoLrRT0DtmkmJjrUYk2Nk9Dmy9/J4FlLo3JaTVrwM
qRZ5khq/jlPi3I2hL3ZKLG154C0fw/8lOmNSYaJ1gZLCIpZscbMdzKwd7vXuh589TdFW8LgyAOU/
glSS41l1ZDFAr4ZakYE0uJ+ivt4HlWbtq17fKtOu3I5IrYHop3eJ5OASFIxNwFSTzhWX0Ddv4SYj
BqGIAthfkm2gJtZHYjJcftRRlwLRlDvQNQl67eJI4vsU97+6zj8ayRYzYuU14z0h3nb+txzSYt20
0rIDtYGp0+N/ONBTKozihsshdxtZ+SEp/qvipOfMie7iqdiKw99tGpE+fUrSGbQmZ6L3228unwqn
D+zQBzumnQEJwFGV3LGLOOEkw1NypLxDeOqZ9ncsl10lO8XtY2Jv9WjUZQl0zjh48ABlqbQYyUXf
/o6+JbsFJuM8ppoJCvkh6a4WKjk50lqMWZewa8eTmth7axB3XROearME8HPAYhVvVv5qfmfn/6Ss
gDtUlBycv///1Ocv/Imy6E6RsnGJv7Me/fuTEYaZK8SEYMskIoKAG3SS7DyOqOMOZ37m2E87HRQt
QzaxeLAza5ci38jP7OrqwB9Eah/nP3TYIf/sKwzipZ2mb0AytGWk9veHsalUyaHP8/sWa4nfw9gV
tf/YoJGZJ/JRi4PZr5YBY3ZuQFcuH5XdiGB238rglJxv7WwGErxOdAyaMdulNaWA/BAL/xBVzxQC
c6fZhSDoA/Cc/M+EM4CPdJ3DFfxVStK+L7bUtucN//cx+DsJHRAR8E5M4pYPkl4Obdvmiv+omMFt
NDnKria9P8PECjysRTRX8Tfen2VAvRxx/lT+yesJ87WqMoX/aOJi4Y7BdFDD2gN27Pp585im1jGZ
hu9JkJ8/fntXx8V0bO5OIoS//ASRIhZl2PT+49CGt6Y03SWVgdFTCzkzr56NfjwBN33MzXirGLeM
eOYJz05BEBKRm+U5fDthpU/DoChzGBwG3gp2hOi/GZjEgaWdHnUjHPcfT3T1i5ltYSAlQul4Z3iT
jrYFwk9IjxkdFTxYqQAx89++Ub6WugPOO53an5Yi+zetn3cn+JeoRxP5osZrUhoItEOjF+YnvU3F
j8bqqCEFXX+IQsV8SDNgMwag9I1iz8rmEIQj9i5TGSWLXMYkWqGEhdxJj7yp19yX7ivFdiP0XRCt
Kb4pnfkCNtCLzS0pmbVx/0JX0LYHi7KMRksUscsM387HqLaci25nxt7w9fioWo12V/JkeRX8YBoM
kUjhtMPk/Xiv3pFvOBzEYYgrkGJxPJYYoVxPFWreofSo+9U3tZt+9EN1N4z+ef4Yeu4xOla/0kL1
eq62cLL2HUo0WdN7cRhuXGgrb9ScN5ggkeZdWPb9BtNuGlnI/qMu4q/kmHdSqG1kJ2tHE11VWHxE
5ch8LSvvsRhGQVXEf0xCU+yLSFW8drSFp2D3dmyohnjYmlJRROp1Z0qJcsAJFOXzXHF+2uivnDon
MFwUOw03sqhq12qPfmKnxid18Amc4cfs1WDSN76olS/476PJT4dUSUH97RfctH1eTJrt8wVLrqgV
V8c4hscw1NON6tDKdYztDsqz6t+Pd8mA7aICyEszsQeGdoQkfgAX/qdR05NjSwep21SVW3nDGI9b
AssKIrBlfXBIaz8bRvZDLmtvyCzPDPzvJOWf87Y4TD6KX068n/L+k1HYN1Wkbnz288ItXh/iWO4q
qPd0DZaFVzmpc4TkHcIiyimJLr4NEnjkJo03zt3asjLB+d+ozgBZe7uBcdapSpB0waU32rPa2p9x
3r6vpfZZ6szfrdjy0lwdDpgswL9ZeGYZPGt2W8sxkpIIzzqfyryHBGxe7Mw+95LzW1PLDRje3yLC
chl5YOgs4DkCMne+5f55UrtqUpVaHeldmMgiF4VxKPI2yM6RoF1iiVo+hYoyUylSCH3DkJ4a9M1m
wZ/gNuxz8wZzgA6RzF4/KKqZfg8q9IdjIKePlV7mpzI389ekBfvZiEk9Q9KZWWxCR1hEpHv6ecLz
7QmIthQpezm1jZ0RDCYVm8H2Ui0v3QGBk9uxMdFJT7Dna6dKvQkKSPl4sWW3RWelu1AExKQxWaij
T91PdIkorg267u9ltD5cWUntxynKinPOZf0tQGf0rjQ6aydDTrlBuDM9pDGXpDQniJ3dOG6gt+Ox
bkzfNYlq9pPwNVRiOjQI2kk9ilKvniH8jJ8LKx5vO4kUNlMk+DcNzSotr0DyJkaxM5ykPGeDDguu
4OKJhlLy8lTt9qXegxhIs/zA0sUHB3LTr42XYS70LTYV1CpZA0Uq5HWXl46lpZ1io37+2PUItlTt
MaxwLO07ed8gHwOfYh9l0yfRGmddFo9zIY7w/dOwKVi3kjK8+R3z5fjP4arCyocmxmEGP+/ftXUa
7VBl0Y6057pZyqbY4fyr3GeWJf38eAlWrl1GnutmvBb8Z/HVdqmS1E4o7MfS8Ktj0TvyXvRRu6tC
iZ2nwL2BD1n5bMExcPXS758BDYvSa6Ki9p2WanPBJ8zVsC1uYbTm6inXO68nbvp4divPLfs6qxrP
7tNgiBbrKoW6SCxNemwKS7mP4Jed025Izx+PsnLDcufNog7gT+hALkaBSp9ZZYlVXG+bxr5OIuVO
i/TCC035P63cEsqg4gjMmt423bQlfqCGNBzmQRNeGjO4qesWh8rQPHa9tdHdWInZ3owz19j+OZBO
F4QcPe6LgjuC9AnIITmVOn2GhzXn0RqSvB8v4uonABz3b+6MBtbiYNCl6+ykBmoY6tVl6vIMmFdz
ggj+Jav1Jyep7vpgy9VkdeNms7pZDIODsjj8cpqZQrXq/pIaVbVvyV1uYiUTN3Kcbjk//C+dm+Vd
A/QV5CuWnwqp4NslBSqeRWor24818ffZUjJUZQccsgw5l++KzGhfwjgZPTtx+gfTrGIouooNN7qz
9iL0lZ0x5tMurtvOywPF2rFF5i0Scsq9ao8oX2EiAc20bI+aP/Q75AP7P+Hs/6fMalpTqsUvvZJ0
mQtXNX7BzShzTboue6eCjysZtXOEDHns6xAtNRxzdPCQcF6jnRLpBzUdE89K5eDUplq5Q38VRddw
at1RVhHRx7rHTeOJvk3dg5lum5HCwGTf+aOUHFVbROc86bO7MojyXaV307lofBhbiUFftiVEZtRO
u4ErkF5VUQd3USPRYRSdxAsDcOxgZkLbV5kj9qGcTHsAyvIr1Gn/BCM+3HW0xW76cYj2kvDzW1RB
utusTbJLGZr1jd/pmVs3QXwLKza6lFGRermEo1QhGgmZU9Hc675e73UzJP6boufKwRpIliXtkGZW
cvqfnJ3HciRHlkW/KMxCi22I1AmdAKo2bkChGFrr+Po5Dvaih01j28yiG0QhM4S7P/3evVTEtCgZ
t2pngqnjbwZtsMaYbmHtxO0lZviYjiOVIm/BrGFWqEVYi00AUrbCZLRk006L9WqXunMRMj9mhIBK
jlfNjZXDqBlJsKjatN/Yyp0p1n7fjtQOZ0Vxj/nAoKva5m6YjgOj07Xl+WPWKJeYTpTdWtrtLp9d
xy9rkMbSMhNBzMzM0RDbti/BItrbhoTvMtRsCtamMILUoCUji/PlvzjT/6FhcVSpPtNIz3GUCPn/
+1RrdUtHN811dAiX8Ysq6vlt8nDlg3/WDn+nj2joYYSI0Zn/dC6JaXVukjn3c9cezHV+cKbc8ucB
ctCWQVamWt5owP2R2qT9/vnOf6cjGH3kHHJzemr/otz1vnckHod7v/TjKRHJ22LMz/Vc9P/lDf/2
PjJBa1G4lj0s/3sh8yZNemvN3fvE88HMo/qZ/Lem0+8K7l9VkA3BHBtFKPAfRJTdNsxIj+3ckz4b
BzIAdpw1Z4vUn59Bu0Mn8pwGqSbw5ToTnYJo3w11pT4WZq4evNIZX20xep/MIK7vrelNUjNtI2RY
3fIGxkWC9nLqE/32zl1FnSKCdBjcvtZOSMRWinM3GZN6rJumOVZxDcj1BD32P2/X3/kz//6K0sz8
m+GyRR3zNO780JLPjGJHbYJp7IB7UJo5BLn1vyTa/mM4VhpkWUXFlZFwQH/1ZzprMIeYfiHgWdPI
MLvXLt/2Yx/vuOt92eg7SGz3bjo8g5d4zCkv//Pr/t2pkXIHSZbsJPak3Pzb6zpzHJOsEM7/4dT8
jcfG8I+q8Z6yr/CvnQdTzJC+mbX2faqD1gpkr69P84vrlm9KHJgTk7H/j1dCCPBFZYOF+Rc7acJs
4C4QozzUU6LBezEpB8EINCjzTKz+861kbMoC/VUkyImR+AZ9hrniv9wNSgiYScFLe5goUx5RdQAj
KMuo/VLGGT6FxVHTu7FtCtgGbHBS+mb48hrRnADHUa5qPTbBBpzYpQBgyMdyDi/5auvnNu3BKNsU
/c5s019TnL3VQpuuHjLud+bqXQ21mqoAwEV/GuzB1/Kl3ecZqbhlKJdwaIbG1/pRS0FA6ZZ30TvK
eTS1LqLIp4cxLNOWX8fmb7c1+UrplQEkFGnUKrX2rjZDBiUCg/a3LEnzCwCpxqE2124/qcp8KBJv
jZJFV08TH/QNZ7UjWNhbgscMG9q6sCgAinnnGOlwU/O1uIBuNe2FrjHoC5fOcaTrfw8GaBlWbSqi
ylGaoLGTeJdU7Vr5cHPF+CAk0TFI+l3cZMbT0n9TVTC4u4MJL42a3vpY6TY7OvgTFxiCy31hddk9
rbhpUNeFCDfy/FFOITFK2zLzk5g5SfoPiX1buFvzKRuCOFPV02oM872ybSGlg6izTeOyktUJjYQW
jmYFHcDw0u44ePm5mkcrcmeRPZWrV4aYxw4sjAkakVhPH+PYME9O32r38H9Zp262iE7WsYmmTTR7
m/yCPyxpEYK9afsJbHjXVJ3LSyZazY8rowtFnKe7Le7XJybpsyMtESsP3C6HvtRtsgKxG8Xz6oWe
AR5J1c7bQdhbGVgukCvVUtUvdjat+9GqrMhY47ygMEDzabiZovzoMyXIUaG0QgfdEAKI2YwHpcsn
7ag1hfmcZcOyU4rxXdMT/QcALktQTavne0lrBP3Wu7ssK6clwEdLjmVDuOTX6fo+KrYASCFV272o
gEAWqlV8trW1JjRfC8LfyjFwOrb1fiyadSd0GuyXyZx3ibYSt2/mDEAek4k/ySmbN6symi1K8TCm
Z7XPSCPmmslGIlyRYS0qeDmjMJ6KBlrjwZqbsw3VcgCHlRoIL+7ZBrPdVVnCamelfWgmzmVfmGbm
MzSmvXXlBvGgSrN33CoOvCZVlr2XXm7SuywR680qVY/ZvKX7JdOVQPRevxdTs9ah2a/1S1Uyouxr
bV+GJYzbfu+JxScRUZzqDsmlQ7oPHZp8zl3W7isbFFVWQczphUEyP5sWv2H0b2lrchRw8QxWUHZN
CHLSzgQmiHpU5e6TtQGH8pHaHqw9lDlPlYLTnrrgSZGe0Y7YXJtRHPoO8vyTYIrfl/XLXOhAl5Uo
c921Fb5mO4eTyCJl/ZBVQnBdpI5oDw77OdFBV6hT4A67LG99A9YN/gL10aB9lcl7rPyCEsMS1Y4A
rQItw0kfavtW5p9aBp4QXqq6mf6k1LtRu5X2zVqagzb9MFsn0Bo1aihM2uDW83lgVU4wRFy9kkqb
+2sBYjamf5r78kyUI/W8Drz0ppuPVAo3YH7J8Ptb8ilG+FlWG/f3dfA+5jzzPXR2ScWDVH84GLQi
lxpMcJk/ah/GBMQLjLqmB/53EdQW2EMU4sR5brXa7+C8LdYhAKAnEE0eVZmCo8yEZhwzlMMYy8VL
nR2vn2Yr/lJBHmo54yH6q8s+L6Uv6jUETNIHtDXa2oL/7Sw3i3JBml8YyqVKxVm3T7PeBxpft2Mg
V/Jx5xpTBYJweSf0bM8hOFgzVITgkz1r2qA+xFl6beKq9lVrHSMxuLov0JS+ByecL4D+Z3j/vtwQ
R10xfbhIVRyf7jLlzV1raNceHtBCeF+qA26GzBS2S9/4jqfcMXhOq37RHFJ9vGKVDjUvrCndDYTb
KJm1t2IpLqne0xQ3e0+5Vkc5o3+NB7PijLZuYZKYNOtZ1+0KotzkTpkM2rkJE0UaqMZ4kaT2dpMD
X9CfvdX5pYhyp5FcItkJj2cVySU0HOXFmctQN+JfRmPu1WyFJFLxiUbB7x3i+26IL+5W3aktmlBL
HyoeAbn9KXL7Obc1+sCzaNV66K/13druPJ7WMj5z2srElN/gAPctt4sASQoc78ikBQdKTeqLrM9b
yRxBxca/sKdAUBGlsUStSrGbbnr7Dcblsn3iazDbRJkBFtic7Dh9pCRG7Ys6rlEmoFnXqFA7kKMh
QEiv96u1RCDHhk63HsBA8FE3tKAhBGp2pA3AWuY7Wkn8biuiJB92dU0CF3R2zTp2qR0MXUe3a7kf
4HDYXG1X2V+Uu3sOl5HE+2p12EtwZrOB/uU1iKebpl0RxY40YTkAyzQbJ4sR0K0vdyUNBzyVPKwU
9eUZzfJP+nl8efQZPPSdyd2PDf02o2q9S8VjzPY9q7FQxpb3hinvpil7E4zqhZYGBw5PjzkHh7p8
0swRLQGjEoey2wEU8Z+KNQcOvCeomcpYQq6TQ7+LpjD0H960hohxVg0HuJVhOH5U59+52gUJCPi8
nzmZ4Zpd3e0RvcYisRiDOx5o2JAY3Vvgsqtdjq4utAq2FBf4SwJRrKH8SDg64NbNVdQzmiN1Rgnw
SJ+dVUJ4OWFjdcTAnfGDSQNG+YD65WMTCETtlgRxH/tKwpGxLsbw1bjiwFFQrWFvV9lEI6h4RbG6
KJRB9hJqk5+3tSztV5n3w2lmeZp6+M6pNB/6AtOS6LsunT051VMrZliVw7HH3eBXCi5fyqidenbK
bH6zZxjNne7iZCiDHmYGnLZcZSsakHPX3ZrVRNquJijUNzupJ1Vl9S7cuuG6oNM9oncVS6fJZXhU
1R6GCDg5JutMNBmuEOPGnrWXR0+eBmX9lC+dYtjW0XraNufiiHqPuIAGU/i8oljUwzbEB3gKAnZH
4QcWYxz6iPM+0kRZgqraz59A4p0sRjmokFHBfSeuCyrQwEltfEtMpVehJTZ4kUeIuFLZe1J1yvfc
1BzTo51/CoifsWW+UI6lFadSbGSfh/xhO88C1kCeJqNVgpUdlPjW1fbeAM+LLhUTVPSORwBvHKrj
nWgSeaZgyQsWcAU9khL0gjQqjqd96923ps/8AqKZef2qh+NiGj5WhviW87RnuM3fxMVRIODpxIHt
mZ2VMRZqH+LMb/JtUd50x/BLxrCW4750SGSSWY9coktfvfXRVM92/jOfz4BnASFyVjKcHgkRDXmG
TOU3HoWRsf62PbCVyTOG7eHDS0yA6MoGFs+oQ/iFDsDeyfWu55cCmWnt5XEtxntpbTbOuVwVnoM1
4plYUv575Y35wveSVNV7soVS9zErI60pEkhFemdYx2Kpdiwk4r84CjJ/vwE1n+5nLwZS7dFpvygh
+ub2RuTfQLnBtZXqfdI+eEgPjLwyNkNXP6X18m0XuXuFli20VzVJD52nh3xuU8Rh3VS/ATdc6s86
h10z/y39E+D9HETHXXrwvt/i4s017uWDAebgZ7ynPI9lnIZyZRW1iiZqNDwtFBIh/ci59ooiOgKp
t7NhlzOs+ajoNJHkOwehRhA8JdtNqUTGO5TVq1SJ/GNhun43/W6SLpDVd4a7o8kQIAodiuqV/5eZ
Ri//DcYDR1A7KiBYy79LPVGvqk/xF70eW2uw4mIMi/2+bWeq61c9sx/xARIHV/6gZLHv5BYN67s4
V68Ec3e8b55uYBNZL2NcH9ZEwvIP+GIHx6oYzOD6K9jgZWVca3w0vllnjzWwurGZBy2OB2u/kRPB
HhnuQajPkOQGS/oi/T+j6H5YdXKq12Oi7Cpj55VxYOCvO1ocFVvCxy+UeKe1v1fmFZDAg3wVg45T
qS7QAZwNwWLRlXsZ6mZfj8YHDU40H92k3OV3CBf/IVVE37pP0lfS2NXEAofPWM4cCSnHdRt6pYqq
g6elZeEnX5rDFMx/UWyRvhqPXuGGXk3jHX/f8vwBE5qYw5+KwPbCJP8S+W9bkWqe90ejMig52J+0
TUdCcSIKeDtp6FAzrDGHWPq6XGpRf5utce9W501YL/UG2+B6kH4CL/rt2Vo73pMJS/ksY5m/cIY0
XAncgEk3QtNbpQvp1G0wDOOutrLj0n1KjkIpFm0WVOZe217lmkpp5VIUXfy8y++kOKLEEjxM6QIW
S7Q5O+mIU2L6VojSs6xU+5IaIGcLojJ3kXoLVH/+/1vkjc8GwBKuKVBPqs026KHDt8gW7dqivynx
87dPhXedVdLJXsbXpdDkSUZpb7bJSAupbnnokaSl3RlsCL+pNcEiP21RXOVashvyt8Yo5NGylO0P
6fb9a534MRC+yGlU+YYyvHAxyCxfjG/AX8HGlC5QR5HRV3rrszFroGrHqGdcb2idHXzhz/KbbJxh
0qm7Zi820Kg27WUTUHfsEQ4idpwkNA+KYMhdSIZx8rVpeJjdnPTcctam/s1zbiL5rSHL3F36Om3N
fN823vGHiZInW/7TXsSOSH2/eKOPUebw8v9yF6kPooJ7KCucdg/43kkqbQ9nfcIbRTX7vVvJs06T
z17qZM4eP+QRRjqlTLOqsa5GAxCeckvI1UtXdSvM3zy367kne6xfjfRSxONdZudPBQEbsgWmqAyH
WP21++T8Iit8nnWD1CxCKeSSTajZITtH1ZI+3oSD3w7pQY4XcwJRmEZJo2CWfjpWxzkqz2vzNBfb
iWvUiveLH06qf+rwcSeDtWctOqt6Qfu88ZcUriiGyp75z4nm8SGeAq1KDv+yKIw7fMg5ZPk+a3lr
hvappQNR6h/+iSdlBaT9QEMOsRZy0DEb8gRq03b2+lDKff3Ah8jkt91PPoYtsEkF5d6X1kj1i+dl
naVNM51XFpfXw0JDbsYE4i5LlUumPVVCO3jqr7XYfFAz8XhcXnKnq2cPKGdONKKOeIr601bfMbAo
FMReniRcwHMO8q1cgGHcS8PAJLSZLREfyNA//EGoTShFmfNZ7fjnNQH6X7vxC7pSuk3824RW503E
ar5TWffrxMQnOMbefLV7K5JDRF7ym2vl40maTEGYY313nJbAdOfSQ51QeoPOCLglxYtL4jb8GVlL
Uy7WT2STC8hjRWMfKgqvNZ1GmpRe4bcJnfwnrwdv7oZq6IvEn2f58Xr+QYOR9KH4htv9dLeR+stv
afBI8H/HjdxKKhneRfrrjr3JcJTb8G1uiWql4ULuCcQLfjLdyv5ZOkC83WCGOo2G00pxC+8LH4d3
BKI7KEglrOLZ1Fy5u/JectXw9VAD6p2Ni07aayYkl06cZw+B1B7ynLJHJOs/xqUJCLhTRv058t/C
Yp35vtQbo1wmtKhslGKpIFMFEDEmvLKDFE98MJZgrpKdPC7SfoMmlxAfO7LFTxpgSQf9Zxt0y6i9
VXd7fBBOhFSgK5auInDOZi2aoGaTPq88fSyqfAeeHile9ReWR8ZnNUgB8tlYJOn6Wc1JGrzWjeX+
yeOJVsJrq1gaO/sOmGhPkfppIJ8jDRRCM7cKGagLmpb11OFNHeurmpT0FD9qfx4JufkjPgR3j70u
lJ7HYAG+nL8Mw21GQYHRtOe5WOgGLtiWsFweZAwMzwVul2/Dr5lqLUGLGZQqlCfQD5XfJpGv8Bhq
rZ74/gg3JoLEuOplSDJiBy0YVxK+W4S5/3PjMtwLLtrn8QMrz85kJr7Vt7WR7izfJre6RywMgwKv
8bmY+9FMAvm6lnLNt06edLaYT8ggubAMIMQ+F6s+F9OTM03HdNF/5dNdljXfFny08OZaTbuwP9U2
3CDafhqzJxc7yRBDOLeEco+rAPt6Hk/uVEp9YJJ6iq3sJ74NAiCdHhg79nJVeO9szQMZS1qpXvnL
2ISr4lyJc3byrdWWcH7ZWbMV2al9x+txVoztjRiAZgD7DZ8Nh91yX2Z6glgw6SRyw8UiOZc8Q3Ur
44Y/Da+K+mc1WKRalEEee9fUVnC1qR2joPiSBtQ15znJdOk/0EbhSwUmPVJWApRslIUrTzcXVkZi
6aLxuTIyaU6/lsW+k+cNrwl9KCxxInzcY9NmngTVKhWSIoV22UkJl/IiwAeXsa6V/2QUSS4TeXlf
KyyG1t0/TKIpodGmRfAhnQSWuJjupHa3+ZS8RsKxQQjspfqaJnuX18bR0Z2nLIVfUjxy1Lgi4Jtb
YDfZqzywKF598kIHG6/rHZ758p2dQ/zl03CPctzCYfDuO/NZFZ8L4MxSUsERpye9vcbE9jKzwRL9
64iRLAwGnQwmil2mNlznJmPUzsUrGC4ovsnoJYRwQz6NDN+TQvKMBZCBU5UygGSq6Nvvg2fcm8Sj
KDtQiaTGZienJD/KjKT8sjMmvtSGjIrI2y+K+JROWk0TIdpFbiHWhDPfkb3Jhmf5Y871CX4W+2Z0
9y1eFaMEjR1LP2rSH20qiODDwgTkS70nagay3I91bsE9pKlg2MkTwTbL112M8okohETQM4eNbVj0
5SYtYbNWYZrHEU9SMBdak4JQwfAYc0FKyT2BjM8vKIWC9J0v34Q4q+4+Et0FDNugzW76jnbAwJDO
YbF1e6wsEORfQKQFtdSDDsjeog9MwhzNwdsjB7mmpdTeNikqSxQR7K0vKQQ/9LWnn5Zi/WLngZ0O
ZdTGqXMqC7Vc+lLv4nU3C4mXbqKh2z4ITyf3+tXXylkI+2XNCdbtmyK0C7vgiG3X1s2uWjT0bXep
Fz2Y8Mr6bn2p7Bsdlb5e1q8apwgJmOorkZ1a9xEVWPjplN+KKY4MZJPfGU5OlXxIr7wqZd/cRglU
vW55HWrJp9xaEU8PhLmHCl5C2dzGuOmA2sIaSn0lqvcGFVLHf8gFUJAYGUuim3k5dJKXfWfd0ik9
ogXkSmZKvJsNdLhSj1L8OM1SBxORSLmowLcXqnu01TGUcv1nSJF6rgyOVgu3B4Z2vwS/WbNEROVB
+kcuxG09to9unCjZksdefA7pG4UvIKAXUqDd7IvFeVKX752hge0i/cN1af2FbBuxSeBly0OpKyP8
bHkwjlLhkJZTzGii4TFOfsGvSb41fVy1xo/bd/obQ5FvR5PeexOXbEKFKGQEXC7tleRPt/hK1ksq
8xGHxIGBHSQ5Ta+uE07OsM67ATWx4ZgXsnxlWZG04CiAYRP0zpihsPS9DPTYyq2BqAH56cnYtUMe
1ATIDswbgSBtpxbOPfmAmDi/Wo95gahLWasGfV+Sc/Uxhk73M9G8/Uw+Fd2c0DPCmsYkw2oUorMk
tIEUETh1hN2QeMosBDMM30kFqcqwYDV2H08p6HU1aPQhmvRpr0365/fzWVs0rnEYO450sTc8AWfN
T1JyPLI8k5dKh9FV+6uMBYs8bKv+TqpGqSukMu1FJksXk6drgTEoxNr9xzzMPvxvcPLE32/rZerV
6l2WgVC4VJRwseJoaEofaUcupUJoayQi/SWPq1Tc8/ywgnfZxn+QOEUpA9B/qifmbvNlr7QgfvBT
vgpnR0NSUIBSoskaW3p+KKjcsaY6OcpBu8FzIe/DhO5vqdAI9N3hgd3C4Vjp8dhMYGeT50QmWr7T
FKo7HNWKHp/BDcwimYPBSs59T4hJQ0rgNgOGZgixCkPVHpusvzqA9Vs0+6B25VVMnBkqemeODusi
nD40x5e57h8dzhU7V1HHc/U12hLMQd5pN7suzqK1QjJ6u0QxNfiFxgdNMaUutGMLPDK2t2RyOP+9
FJmUtbhKcaF/IVAl8ACb94AZKjkxgzDvHbxu+HyOXl1T1GjO0oW1ZaYhYzYvxx1CPY8D2JJF28F2
5/h6YzH5oJPs7AJl1WZfarQqHmXKSB3JlHCAjD/kpwrbOuXpaULCZAZcS8UPYdmXgXT6bNeWXGWU
CaUtcrvDQZTebsndPwyMk4F9IRIyqPCvTvVQGTo2dNvNdGrkw5T4DQ36ft/KlqvFlVkHaRSd+KOk
EcDRK2Cd6u80rbQJUJK+51jRWrMeZLmowGGbcIQtd9nDowWw1CuVKinQZp7IMKxuBEwEGJPsPnfW
vbSmuQPa4DxcpHtUjdpVY/oDNiT5BlLpuKV5Xohr5K4L3Q7nHK6FiRRS3J6SyfmDp9vpxqdeZAED
BWAcXSooMuCtP8HsEWroFL1AQyABepNcLPSLtFgrzhHrg1qt1Fe72PZtMtyhDK/UEQq0Jgig9/oy
PSz0ejrzzxotXY9XcGb3Ho/Xk24z04tUrYua+G1vnKTZRwZIZNBYQdxhBZAsY8EHWZPjDRkbPrH3
wiyfm8R4qhP33nABys3cyzY5Qdc0gVUrgXRyRtOkn80LNCdFDaQUuYvAcTQIa1amMmbm8KZ71ese
uml4jMecvknktKzCwXX/mKqfSIPreb7CeUtbfE3Zx+xgI+MCw01tRHomwHfiwBMfo7VjmzrAxObn
n426vjQk5sEc9xtl3mPssrX/WSfvUqJtNA6EQXuZAjOH4QUiLo8iygioJzTOJC7H+tEYsPtxFyoC
FtJ5htKk30vfp4Lsg3nCm5a2N0edE7DGymOGN1jVNJ8bJRXx4gepALA1nB0lzYc2WT+r1qZP4FV+
X+4Do7x+RYrQqOBMXNckSPV4L12uImvvMsc86Oq4tyFP9nNjvOsdPKy86Du/0ChVkgEWSXOYDQp/
Lk6NtExMfBtWw7Q8Q99ATsRJ+jjCKR5Kb0MwDOKaGzXS4jasmg0g2viw2e1bg+FOWpwtV0veMsZe
ZbPh56g5YR6rRxqzmDMx7mbcLBvepgVP19TTP+bMhpXHhlAmD9L8y23zSG3KMyPidy1bX/SUA7qG
TFMczrQMJqlHk2F+L6gCjxxdjcpGBTOM7/XxcTCmsEXSQpc8pEHsWxXmdcsqqtNLAu9GRSmgsbZT
yvJ6+noUW3GU94VUI4pt+hg7/Vg03U4blLtk2Q7VaJE6ppsQUoEfcjzXXbdn2ABrXH710E/DrbG7
r3z18KcrTCFFgcwkjEvGowKw4Fh6kbXUH63ROWGfdFVAWftl6weaQ/IbVLF7AIhOgIzKPYs2r+Pm
6J+i3J48Qz1KJ0dsNiaI6cHOiEG4atqvOLN03wR12m9nzV9mhis8azrZ+Uy2t/UBrQwtLLuBcd2K
JHBN5SvPzA9pBAtLUyAn8i6Zu77psExZRn3VvDjwKC9KX2ewdEqbRch+fB9dVx32vcOXZnOmPwfv
qEzdu0qHVFX0D2rvRuyuFWS9x8Up3TH5Gp/LZfhJW1PAUNHd1rQ5egkiW0vDgW5KjjsVVFmObjfY
8Kz6KXPqWzlO916fBLnzUc1ZB8A6fSoKwomVmOn185d8+1qK/tjg3DqoPQ1ruenAOPYWJluF1wIt
7nrfh0jKhk1tq8YVauxyxXWMvxZjfDFscaK/dR+38Nk0c8u8SLK3XNkoNHz25ds0br6zEOqghRlD
p5cpDtw8Q8241VHrEnoztOxzSOa9PNM0Tb9Z8EiZBFJ9Kfapq/5I7PQ5WdK7khKHWlg/9CR/b9zh
UkoVgE+aazY9Bbb6Ig+eMpg7+UG0EvMOIqym9IqOlp5hVr06yhZIO+GQ4i41MuuouBF3ODeJRLRm
3o3Ja1ZMJPtxWKoJuCNLrguB1IjfZFOt89zhrHYbGILqAYqT/UaXPh0pG1VzxH5sxzsZd0rL4K0G
gHwbxej1htKHEulFanoA533e9nemLK+0InG8J9hMrG+XSJFcZRp+uemgaZRtP0vkzpjRG2vtj6lO
XYq8hB0rwEnUdK/RJF3/LE1AZlO4jUMzr4xgM2ImL5X+2hO0Lkn9IcM4rWn+iCfvPXeqMEYEZaBX
uHQgrPF5psNJ3/TQxPVTAJ9eVWU/E0B4FU4aCFAy0AHXJRDCOvVl9dypy0tWdNcsqfc5/lKFLqdz
ha6k+mYX1jnj2ReV6rxp7TIvc6Fojb942qO8KFuh4jg7/fLDVsqrqpuR1KzWMEfMKD1PW6Jh03SG
06u9gg3wxoLygHGWThOoV5eKsrmqV2cx5Cczdqhig7Lvt1R4iQKGJ5rMkF7mxp2RdmGcxhPS+kS/
gh4MldGSebI/vKp4TUvzgt084RdFNRXd1jCPzFzte3iapKoG/XwXZ1QRbIRfQJFEEjeibZKM+kjj
+2Z4UwD5iU8z7BmGyI6GdDRpro3VYWrGYt+aAwdLH7VLrGlVCB8z+e4Ov2CEqNhHzDmG1Vgf10Uo
gWMu7RURaU5aoTi/xlIxzppDWLZ5C72BdmvAFZasS5Bbdv4+Mj8W9ooO3wcN6wwU0lzrmPNEqWxk
PMSZl8DQcojZ8pyAOZlMSD9jCtB2MZ9bY3BDDmvHakBurUyOR21VutRpBS8EIcnINPm1pKsw0Bvz
5sWVSo1O/Ib09mOb+/GH2nXFtbCW8cz86PwoaI05mFXZnRYaGS+Djs84DGSibJs5AiXLllAbVWq2
nVEFcT4J+i6MYd8OZnKZN8elrTud+QNUTRl4U9GUllC0zXFHeZBQPKARu77L076EOGxFGsehmwPD
SfHzAWM5Ajfx1qgFPYHzUjR73Wo2WpmnKi18rSN1UBvLdikSBDrL4/HeiDPn1C5zdkpo8z12ed+F
1SIKZM50z+Yg8JzXtbQO3jDZHzanipk8kUcttFVv3dJ21NysVNzcap2eVDowH107zvGjKuUprROH
HTHsUC+t5QLHVXZ0i2oMi3RNbpyCJlrFmvmpViqHFe+MvL6thLZoGAjtiJdnfRCPCcMpF3eZmO+o
EmcjY64uT6NbW2LXK3QR0abkNk+2uoxk4YzkZtH/WhMUpQn1iri8Y0poro+2uZGXMIbsgb1owikf
oAbUhL5TO9fBlq7VyUiU9i4tCIzhFqUfxG00n+jOC11NiSMmACxygvRFiBKO4dkZx8ChB8FXF8sI
crhyjibU2k+aEFMoiGvfMw5UQB8UBTWlzR/WWtMvfep4kZKsc7CtAPXSOj6/NpYDKpJWxBX9Yd5C
roT5Sd2Pe7NDXnId+vbcmx/yNkah6gVzDKWehQPt0OE4FlvYqUnySD6tfxAOzT06Mya7BtC5Szy6
7m2dEqZJ4K2rjx60Ra1v60L7PUMLCkZx3TxopMbORWJWkZJp72lftI9GI6yo2ebX3BjoR3QSJdKY
H4libWNYLSEHNU60G3bD1HJ0Gso7Tl4D/zmUTErH5voj07KJkBTHwLASKqqQA1Hht7td5qRdqC7m
5mP4rRdj1ZO7okKnFQjIQ5vp2qm0kiXUTbt41pDeYC4rC1fMbEJo3iD+q4R6MqDnI5NORjkdU1pk
17pjFkVdL5vXNhGV7OHq2WN2HRj7e6dHedkxCvpZDdtytkH6CZqxyUOTHQyWaVH3k0tc0KvtclYl
asam1tO+T+jKpAyvp+D+1HN5TVePqUCXyRwDnqHrAsoLCDIIFfqHtkhlSsINWINTn1Bea2jipjXA
Ld5dEZOu7kA9ijeLunMCxVjhwL02xwMYoU5j7TuwNnfYduVpMZj/SlVR+pPWJtLX9/ic0kZZZtpQ
+01EYG3x0ZjGeAS2HZp0Z9pC6Hkc4uF+kpgkjL7WWxvVJrAC7rj+HnVlDuvY0K/CLManEQrdsDPo
zoRxXvslMOe/qV7Eu8brmpOaQ/oAUVMealN6UxPvlrdIsV1Whypr7MhJivHarE2zm+AsJ0ZqkTvT
XYNJJBO9r4Da9ihWvN84p1hcUc6xKv2azEsaip5RptweodOMWYNNx0MbYk74jPbwh650L5o1FlEL
097ZKMRAhXcwMTqT7Eg3M5IsszeHm5J6hxgwjINtcpanlZSqNdRmILKVxDAnnFKuYSO3aAqrqIfQ
FWS1435E0geb/MMExskG1n5ACz48eNv/UHZevXEr2Rb+RQQYi+Rr51ar1WpJlmS/ELZsM+fMX3+/
rbnAnCMbNmaAObYVmsUKO9Vaa/sCYQqKjVHX5U8F5XOTZy1qKBrgbr3IPRCyEVjBPIdujAvkem1O
ONV5upnL1jtRF05XS+HEpGNLferMicssD/QzIh/+Nq8xBqk3YYwTI9z0+RQew1bj+t/z412WAYIP
R6PbhFYVPcCEW7aTldG3lGreOnTM6pjNE/jv3Cu5ZXZ6B8ZKMT8FCMsSinBawynZjYn3XIaqe0WX
JPmEMQJWpkfAdJzIXI81h6bM2Zi6P7SHrDVJdCYaYHoFtxa45WmlecDbaChJ60d6mW9TsGWUBk2r
vPToFKwDRaI/gJNHzbOZ6S/ndofIRSTVzbz2kncFhqNalkOlSPfBY32lb+Fw5dyDrc4a/ynIMp0I
PdQfrbhp6A6ZTPt5rlCXWPBBsbfMLzGm9vNCDAYM1A43lQCaR38A5VJHzX0Ya/o1Smwu93Fb9ZrG
mAQYTfljqJsC9b7hcVnQwREZ0FXQOeBWoPSu9K6Mt0YJaqxMY9jxvTdsnWbS1nOWIzmfTFYjxGwQ
8raZbhuu8deasuhI2/v9sSjDOKQB4ghAp4pgCUCM39DOh5r4DBg9cGoDjt/QPiUTtaq0ttS1yttq
mzehux6qzH8IjYJcJmPtCuLImyFSGXCh/sbSsp9agDyqr5nlnesm1aasXftYhkO/mQIi7n60ml1v
tv1+BBF1C6MNzMhU9A9dovStmeNxuswskWQcp8fIMalbq5nrSs3MSJgJM0LTjz55SZ3eoAQN9np0
us9RXyYbvUUiyIoKZNqbSh21fsnWRW7Y9x2SUruO7pY31rJwobpE2iGOhhlkEWyvdWbH8wUAOYX8
fi7XpTtkB703uKyr6cGdjFZ2LXy4G2HlkOChB0D6pS+ruKRBnF9lw9lZhvTxz9SVX6S2bCEe/YO4
8oHoZIV1Y7mFr6DsK+RmnOYkYXHlZ2dFC8DSc7/aUX4TWgZmtBs2f3n6b2kzdCARTQtX2c4H2oyR
JUHvwd25tL4bEaZpyT6NuU+0de+72djxjT+6+XNJb2yE54pqgxI5e12HFVKlnXnW6Kf76c9Dehca
/MjkgcCDbBsxt2V/pEZDfen7Ms3di2lOPq4giXZQKHoy2m4ER95mVDcDM9svk0s9MoiTB82bs7sw
yaOt5c/NruUoU3ik4F3FFt1liSEpeU1cDRee2s+9m+y1PNe2ZlxRx+niamXlfvbctJ5/pLTydYxj
8KML/Qn/woj6HafNQ0vMQPnfdcyPFESXMounIWBzz8ECkWL6Ga9jiDwqCudj0uovf57K35EtkXfR
6R3ioKv5UeqiNGprTme9v0+b2ftSWWV5FJkq7u/r9JJPDZfyPbd401CMn/OliP5CKZW988tC/vfx
7zv/H5y2esjmYUh6/wKzLlxl43yC0gRIiMtUO36y0vR/1+TxwMlDciJnh+j2cS9PHi+XltF93/Xp
7WhFJC5h4/5lEY3fyMDwGN+F/G3YBpTzf1P1oJOFsRX2wSXSQQVTOxJ5uCp9KPwewOzdSBU0qDGw
75jSPy/oLyRdbMU/Hy3f/8eMFrZK5zCz+vucS8ZV63pfjNr4m9bC73YpVHrRYEdx1FcfiLJhX5pj
i/zHPcH6k1bCcKbtSGppb7DV/tKa7DesR5h4VN6UQs3wF9Fcmqcg8o5Hu0TEgLVbfUEkbr/Ey9/I
nR/19rGxPAdRU0TbsLYfxTGmEnV0z6JxZwYgACFYLrBs6moIyOlhBCrXfMLNJ6tpqe8agF5/XrTf
zCf9VhGKsolbfOPjfHpOkDTw/ML7ttiXM1HznF2TenoquT34359kGPRCMjwdE/NRoAj6GNkwIqj3
GVJ6QO9ODYCQOIETQaHxz4/6nZVGgZL+Tg46CKhyfCCsFt08VWNrhveWqqKOHtQLgeNCDd2sfAUh
H/nSAk7YVssgWDWQvLaot4bc57na1iJLoxG80YJs9drXSh/7dZeOPTc2uXXoc7c4kTehbxcn9dYv
F2qLDXcNxaSlEDThKbdUOcEyjNDadKf9yyz+sikhmPM/ugJiqb1fpQopjcUNBev7CRn188JPfR/t
PHiK4MP/Reryl0eJsvl/J9GXffuP80wQzbfNVvsfWL+/230WZwytCiWCoR+s1ZKOhVvrXQTHh6uc
zL5tRLRMGy6WWf9lT/zG3mMx/vuoD9YpDwPVd5qvXUC4rDJ32gRBsXV8QeqBjvjz/jN+N3VIw1vo
cKAbRd/If09daceR2zgIqEDmiXNahSfUxunZgWa0Ho8geASyxh2hAYAtB7I0gyl0AtB30d8kDWyT
R33wc7z3f4fy4b1t6mS11y7exQuc7KrmOBM6qLbOhwQQEaR1qDxLuPcayo0hUnXAFMDc0rAPhKmv
F+eEquIKiRht2wwqONsghwHOhHB//dKAxGsSxxc2N/yBOYJC51ZmcEJ/7TpJfZNWFQkmzMmTSHYd
nCJydprdmNfGnrxvQV3AfDH9cAdMZd74yUhsHqNy7ddNvakSSuj1XLrbZinLXdna47pOS8gqGbzB
P6/XbzwX8kz4ZTwm/Qc+WuA5T1pGb7mXpmrqlYg1q9r9izf5TbhDB2dkttnlyMDosmX+cZraxOnQ
D1XOpS4QraKUUNW0uy/Anhx0LhHmIT8tobf584v9Ln7/11M/xO8Jbd9N6lbOxYQ3fewGLmvgeCKU
O4JVqvWg2VSunmwiSPnHIqjJRYycu80/j+J3R89TumPbBlV12P3/fvWqp5lfpUXJPYr4p0YbPnGP
vnVy87UbkogivP7tz8/7XRDk+3AK6TdCjIDB/PcDc62nj7xnJPeaHQJwz5HmhOdRefvOaKZz29DT
rYF67Hapt46aEVRyoYaNGtBZ+ctIfufbfRT38axiCT6q9EapnldZ6ziXAPQ+gGYaTCUjhYeeVklg
ADKuGUyafpNT/fnBvzNAKAIgDs6zdUpb/56BxS8mE28b3oeFLx3Uu2CLjk33KUkMeMl/ftavOxvF
Bg9iI2troO71YXm5hB3Top/IEcG1aKjWhHrD9YJznizrjiz3K12Yz+7S1H95x1+dhzzXFbkF1/m1
x7Ed0MFap4/1vVfOl3Esjogs7VpVnxrbf/jzK/5qIOj4ZBgiy4d6Gc/893TaRtk6bUpVGxZWt3JG
r1ypofhLIOj8OpGmiHwokZZGyvTjZtHpgtE0hgouVolucw1SYR1HXXbjuT28pTDo1sOIoVRF1HNv
6C3moazJdacASC5a9ACoc0/dFflo78Ox9tZm+bkdnxSQL4pm9qlD6m7n9lzVq5l+l3VKSxRiF5+7
wrKIz4PXIhvhJdxtmHYBMAKWTDP39npu9Wo/mrF90PQEdFBlbPIR6VtvbJNbd2jPjeMFb5FXvJUB
QKwYPu0tmbtPkbFGYzof1rb2rHkhpM4e/I6uOfg+HSxbbA3JFvfkrysLpHLuos9KHwyoGq7ffI7C
usggSwUK2GZVbtIKvu7/uqwI+NPBgMNJXI2Y97+XlXt4ypaRWi62g2C/TnPcFV0W3v78EDGx/3LA
tO2zMeyWT1siArcPhj+r6VvecuFziQujuomLsnxpZnAe6Lmk584fmv0YNQrF09T/y8H81frLow3k
hKRjLHWUD+9XBnraeVZTXfI4I2EaEYbyNj0AN4FEOzcjbTkibpGmsvyLs/vlvLg0WiH8BrXg2obt
fDgvZeP3CR3Iq0tjtdzsVWG5iXVuxf48s7/aeZGFErdNUkQXq48lizGL2C1Nkl3MEHHHOdgturuC
sobFq7OdXWoXpYanakSzxOkOLleOfxnALyYIvVPUtj0HeTeFctMHM2tFvdl1Wl1c2ipBoqb0FVT8
CXMMnBTt2qjswlcur3wo9PRp8pvU9fZD6mccXIfmOpmOzAcXpSDXq+Zo9LNzDCYj+ov7/XUxRA4c
8RrLdFAt+yg+w5hyZXZhQ3/TdN/H9rWt6uc/TwRCNuoXV0fRCB9Ar0rSOwLCD2s+qiUDQWWVV0Sy
N2gkg7Ty1iV3mL4bIoceHVPY5Hnp37tud+KKdGMa5capxu/NYl+ccv5Gq5jbwuB+1f9e8keP3olK
GkRawrsob39Sp99XcQDiMHkmvj62ZnEx0Y6Hs1RQaG5ujRxdU67TV74/AUOofiDn95B29GCMsl3a
jAgxA//Kyts475E/KbbvA6rrG1GfC7z+ZaGz4wy5eYV61UMIQCxs1Zo7+y2zd5gTOrATMNAcg18p
wHCFTfW9rKt7y5ke3Qhh1YWedS5oXqh+6Vkf0D9XTVOC+KvpUZfvJ3t+bHV/N0TeK8HtJ3sZNxVw
xCRqN3lrH4u523om152UG9IqOLSVvtbq8oEN/i0Doe9EUbbWwAKXw/hlMJuXzIiOqLyuq6y6REAM
29zYjpkGzFO/i2HrLUVdbWiycXHT/LMdx/cJLRqH3HZXXPRxBVvQNoMQwTL9k69Pj1WQP4FROzUm
6Ct+HDfkPnCRejMs9t4GUaTG5sUSlS2bphzMpLPWUBLTi2bnVP5dpoEKAlCwdVSH1F2+fAbyeNuN
5aNrafId55bvTJJk383N+BhGya1TDIdQWeD3x0+jUd3GbgsI2QYvH3eHcBm+JKAvVgvy0/s2MdYm
HCTPmun5MGy7sn1OE4AuMSscOtEdKO3dGDfbpa/YDv5LCudw0y7DtfXVOvKjqxk4r3pk3Jiq3DZw
ZFuvPGvgAkY93Dvl9LJ05SnO4JUElb1xQE3qHQonLXiDdP7eVhoKhTAhh/7YJP0Zka6Tnbf3UxHu
cnhATdFsE+BiacX1dTBfgb1sZdE0ld2GgXsaov7ExrY7c+uWU8SyzI80rgzW/eievBr2GhIEJcK3
IdKbdByAa+Z2QNSMs8s1outWW9Pzm5VXQGbLUfMevfgyzv3bbFffWyf8ooDX1IH5OtX5TwPCbjS6
39G6vMxysTf5xTHpQI80XXwcTPtcARp2QA3Q7+DJdyZKsGprWNOnvumkqL/OllHulNkK9W1Whvtm
rI4l4gVu673WTGfZgXEbxoZIPthOMRBeMCXY+fTGo7PxatbMy1CCiBqZ4Ubd+5minwKdTYhSPkN8
crMV496pxCM08corIRdU8Py2rNVTbi93Q5xcZ4e8sLL2icqGzegm4BTrGhkBTQuNxzIBGmsAPbBK
/wuSGGGpVt0AAC3z5+TRBUZ+Tkl1zDm612Z9OOixDyFyzG/KfkIlAzCJWZ7lJZscR1zB4+F7Y3IW
Rpi0PouWb6M2HadFVUgpcJEVmtw31nc11F43Y8Au3clTFOZrfwO+dZPAphizbivCgBHMNisYj3Ur
ADl36/SvUQhsWVkny7nS8ZJBojvRbMzqx8xNfwexo4Gsi/TEmWvnlpZotPOg2xREDO+Ov4ottTjm
5rAA9qE+PdXbybTJuNuTDDZ0hw2N+7gifyZxRhRoOHbsVtkRHa0gHP9za9Ax0E3eeMMSUUzZP9De
LdPcMxQdq6fVFBtnkyvlHdUXALHVGxKXt50Xb1In3bpd8qQXMRdVAE11BNpKIz7XKt3myqX4Gm5y
FCuy1t5FwSt4qNcmKg7ktXOdHNJyvgJXXPXhtGvha/KgpCTuAS1gNt8Lxzgv8/eFfrkecJHRqg/Z
KEypdwK0zKrpXLXsWAArRk0FhSt4VlQprQWNogGKRtLcD8BDS+1n5EgrLm/NO6YQf+O23iqjX1uc
F4rGwjxSrQsLulgpBCmm2ZFFllM6aMNeL5BEgVrsWuGnrujOuQpO4DvXHa1kDeNbEkQg+xHdbaLd
xDMaSCso1iHFY7xKHscsyh8knac5w+aZSCuGM//HAikIk5o7PJRFso9xQg4SDyJLwXD1tkZ57YXs
Cf2+EZmyN4OvBIgnKHRzChP9UzN9TOBs0qYt43e6F7Q/tmTY3A7yqQkXoG6AgKK7NrtnovF16D7Y
mo6g01VWdaAHCO+taWhlzGrLzBhspW5qN3qoXR0tuBMbTs/cXeOjbQZfi5glRHAgdObrMLsJQinG
vuoMAIFgNTQlGxjB7rXV/sgVggT0hM0AbSocWZs9dHyYQ6QXZG8Zh0/D7SuEXGXPcAf2EBaP1EZW
8jo6LJ7ZhUtZFM0Z375x6+Y5NIJNuHzT4grrkNpvdJafoHlNm7Yd75OoPtpJCgXhkWMA43JnpgSv
y7ckguA3W6dqck8lNwFwB5fchfSSrUNYB2ZXvXEoN7mDoJu48w7Nf2s0b1VdvyCUtZHT6fbNSk+9
m4azmWb50Wv5RcByi4urc24zbbhmmnZjIChC6rcpJwfQLcLLE+jBZNy9n00xHNozA3q38LyyuKWe
CKifu42YFV0cgnlosAoIY5lpvpKZtCkA8jJlC5a0H55qLsCtCvQPDXTn5BpyWFl3OcmtZUMAd4G7
RCfZrQl7nHN8qiAk1QQKGTh2QAxPGs1V897YG9DBDTJGS95DRAScYwJHMx2yd2MJ0WIz+thQRuUu
iYxMdyPuJNMHP3obZxjhBbx18yCn2wDCAz2KkhwYUvio9O9AOn4NKG3P9IjN68J+T2VwZ7CwoLje
GMlumC/+KJCAryguQ/MA9MedtcF4ZEqs1HrrWv1GrGfuf88NQXRmx0x9d5UnyvRrNdUHvzS3Az9N
bL82jBAxouTGZDRBCAGXE+dm1ZvBbJB1bWRHqmDcGnHzlWcb4bPiUMlPFbO6tcYfbYJgrdYnzJc6
IUN/ZfAdbJTKL0HLfJ1tYx/2V1t28IK8iUrA16XVSicFDivAM4N74QqfcG2Bsl7gS886GwTI4L7J
xw2v/ygvJw9FkvHCURnhRcVcdnDwlm4+mkmzA7sOvbSIjnNuHa04/U+IK6/atC46LJ9qIJZmVIPS
uRo1JMomvExL+M3kbRhPZjzIBrXUuR2rbdK9xIQc8vTKze5z29+KjbOG6ibRIQd17Ukmh4O+rk3t
kLOUMh3KSM6NDU9l8lY0ooC8br/vbTm0bSlyPKaoqT0xPVodHhfYybM5dKvajy8RjaG4QH5KfEV+
Bche1yrEcYxVnJQ/9OUFw8KU53B2YppM5ivb+yrHI8YDyLyxoQxAyNRO0KBxKDAvG9chvEHYrYO8
pWs9aJYH2vgdUvNg5eMneR8HphUgzp/yk5U3/wR5fupLCxITXIq+vq0BC9ZCJEmz/TTnpwS/7kD4
DXv/XEMSjI1LRF+5JY8gRwX3Dq0hN4jt3JtAK4tlMDZZG5xnv+dKoHTu0Hz+WQ0UyOshfK0QGhY/
rnXjS78odkZpP8o5orkdknSoRFgse8WkEqzudKCe64Q+VjN7AujjXR4aJ9119wZUDE25274tD1bT
J/RsLHOc87xNvPAOuaQLMtTrMYYOMcDqbQvroQ76r7EPY6RuU0Q+0VrzfXoD+MnzmA33pW9th7y+
kad7OTBOyEpgDe8cWv6V5CmWHxGQ0CQvnwDzEtjDGwhsweOE3wOl3QGNe6ij6H059YWwwmhwx+NB
pkx8j+r7b9HkfA7LGXEjfpFuLU+FP186fTo7LinTosfYoP7QO/UoWJWr3gipS2uf6jK7sgUfisY9
dvryqR3rYTuo6V65CDVh6DysgqOsHf1YN32SncJqOjdD8DK6wT70l+/QyfalMbqozJAYLfmyGvX5
cwQyFTdxaP2wXw3VjD5BcdHD7mj30b5oRW8BUGLg7roie/TG6hvQkBugVbu8iu6CoN4brXVFBHSj
rOi1xV6B3diNNS3TmER0n9xjavpvYxlcQpLNOY7A3Kkjl+n71g7QfIIt4BvpqU45/Tp8edlShEHZ
qq6pP4wDIKHpRxbm19Iy9tz3lgy9oaFC9jgktcSphAPd8GxUHlJ8pnmXj+lJzCVk0c9lYj+qsH5o
ivTufXbm+ARTC8UfCmfOcDIXS1sj7H0HsBZBpvI1LSHN69a+cxG9acEx97m69S1ui3nRxVK7clnu
9Ma5gey68vUaEkO0ppnwzzqsTw7uGiWljR11D4mNl28MxDetJgTdF36WrZTN+jZiq0xheaPy5DTR
rRcYAXDqjR1XuwVr26I3VCM04OMrvdLbyhmw0y+UNdYS4g4sSKXmx3C5YlqpepuRsRmSc96/1TCq
Od39hLGP14qbWTUrGFTOVgyORTxrIVG62Px+hvRZJMWqsHvJMkR/BuO2JInOinWjwVzrbELT3ZjC
i8LWFDO4KIYjhpJYCmLdWhUnPlTssLje7iymRHwJCA00HLJtOntfE8vYuaysPqhzkKOA2493fu/u
kxFNEiIoPXK3sReuQOhtWjS1JPSSn5nJAGn4DNrZPhBFiHOE7++zoQKdKJe7SLTuAG2yq/vFQFEw
2vsa6iyUO7ExK1lCmSXHfRajrHXJnfyZIiIDTkMGKB8OQEamJYjvFelTEL0ZEzm+lHqhjuhCo6bz
ae09EbijHP8qtlaiSvHS2YMePst+0MrkkdcnPZCApg6nM/IX8kasgk2tQUKixdS2dWbu5cjxZTRp
Vy6aow3wGDw8EzqRHBnVRuxxE5pUh5uzYw9rOjhsmunokDQY3XOuUE0Z4pWJ12G2EdoFZA07jGOb
x58YFCXdk/jTfKLgmbIpEHohfFjMzzz0PeRiskMobv3XNHo12H4Etpo10HPgezU+JXm7RnSc7N07
aqg7Vaw4TtD2P4vn5fbqPU/iXWWSA3t8d3dWGN9ocJntn7JHq+BL2wopkzpH1uCjDlb6Racv3zh/
fQ/tO5mdwk3XNKUqbOOEdOaewaHaTzejB1gAKKXoawfTLzlhHqq1if2Q4EMnyiPZkggPTLHI/60m
ckLegBEtRgAL7bmjQWw9FWzhBzkmQrgZR25kmb8lNaAk9/CMfPiaiC+6pONImGc9T2BO2x9N9SAn
Mwn1Pdu+mdVNRr29tqcrR6RHDS10YlhIw4aWOcLXnZP5YHvF1g/0XRa9xt2wj3HCprZP4NZoEU0K
ZB2YNgmb5ajZ/auYyMyzd12ioTaj7Rq9Po9wigzZt0jl8ZMspJxTpRxh+bwPfmBeKGpzmY0wCy/D
43hF9k6zpGvP4XzP4w3BgE1AJTaJyxOtuuOd+G9LLmixCzT6x3oquZTEYxldQ7X+E5uIuVMEqHLm
AwOVhGBckI4LNsRXbPqqnPZmPa3F7khul3I/wm1DjWzSDJ9b4g4k/ThQsjkk52oBP1shemt8lsU2
HZpv9RDt5dCYvKFkkC3/ZvbeU8XEPcgcibGXf/tTvZFXT5ZHemqfZ8s6DDFPJCsgwJYPkTMpxpYt
I4+rCtGNrSQErOsALQJSGvpaxN2LRCnEmihbY61QPoz0w+g4J2ykfIQz6muL4kIKSr2DWWxGu2aJ
zhlxseTC5Hk0g/mkHKhrrDsTIadK9nfD+5HC79DmOQb9dGONyX1QPJP/nInG1zWVAEec1hBDpnZ2
DDOutIM86n0vIfsjwpx5dLbIU2lEsBZjo3XXhu6KU5Xs3uN49eBANoZusaow5rn2rfcott5ZqL+0
eCQJShexmsx+CW3S47pTRj2q6Ea+15IWoZn5VYwNQw9Sf53SAD5BWpCysCy/RVo1+9l18D2UWqBp
Ephxhhv9jtCaXI0jycPht+zYP3Im+CNhjcSuwGs9mcQfYiHlp2SV5U85ojXa1lTjzZFyF3fvvL34
sQyxBwlqdITsLL+UMSlV7dh8BKNsdt6ud9VDEwZr7JBYtZL8rIDEPaoXNrWkOQCa11jLoTTu+FRL
n3Yl7ouvOCamiC0zwEseI6yF2Dz1zL6raFwS9J+w0jJxvAFPI+teyRGzKfgpV2TAvobjA2cgST5F
biaHRuHDsJ02ERXZMMeAStl6CrGbeBWxgxrCFvqrrrV3vQ04gzICo5YzqPT2CApFyiNmj0Ihnx9Z
zqGCiUCBbq0qDcY0JUzzwGMwP02JcWdMmP72R0rqwSzKwlcjktD6Tra7uCwxIH1lgc/9WrHadUWs
TV0en8i4rf5Vfo0p1fzmElPRiciIxKmwC806hOWII+OT4i5iAt1XsTOk0fyCSbUgNdx172en92el
8UZ3XxmLlc97xYRHhKe1c7LcAREnd2vizPLpgV/lwTxCnsTBsxFsCut0PxM4ynhl32KnqWmgi5Lt
pFBTx2QuZCt8CYbK2SIrxnxVurmVpD/TIIliBLoXPTEfK+y7OPupcK4ZTjxN1cHP3FPgDYe4/dmr
jqwjeBy06C7BmTcjKrwTMBggR1P1KUIkwiBxaozuKGuCltC6duk3Q+xfdO0hpu0HkygWjoLMbDZI
6b+KyRntcR/b/toiYvEIhbIHYDHbQMSsdBprGKjaFtM2JjucFTQq/AN6zBYGRg6yxI2V6IlH3a2X
U8Ps+7tSG6pVmSMKreYbHYyvzf1LwsuUdnXfRT3k9ihfVbrzfrJk4liW3k8+y3mT70MoRHcWF694
nQ45geUidTlNsTct5CD1LSvB8tR6vOVdGFJrM1ULtREWJmy/NFSinPYHJ0wmX3XUIFvM3XypiuzW
VO+GkElfQtgsbXQrIV8eIPsvOHw6obpatE8pe0RpeTSj7j4jtyiKfE0/IgDx3bsnZPmZqdpYVvSq
h7l3GL1Xk4K2H98jhLGGZHRqR7Z+zutkbyUezLL0m2J6YNYlRqbivMYpSswnlkJcG0q5J9maUHEP
QlSqUH2Rl3KJksSyac6C0LBwfikPyeE3utOIHTODV3EfNDk5yumjQHeTErVCpN0AgZPqnOwqWfx8
fqSV1GoIFGqlapMRY0yod1ge2tPEX2bj34SA2OTBBIYcT9mkHdrHKOzosdqpttgEaNK3zC8hY1W5
O8hUOMKfnhyadL6RmY/t9IptoZanzJuCufMRihY/2qiv/7HkBHHZg7yCeFUJ28VntUR8GZkrKyoR
TtHDMoqLPSamRr/UYIwYD6275+CLzc+TjNrUQI0O4Sbv1aGqlNpIDQe3jeNueFTe80QtAzbgbeQd
SpIKOZoTHRX4pHkcz9QVJru/6nov8RruPWT/iFlvIO7HLgogrBQUjTX7zZXKDBtFLdWT1Za3lk43
h7w66t1zS9xaYufSUHG5iFMgFvITXyLVivKBPxaHgCkAvE1Oh86bTL32LdCKT+AY7icn2olZ10Ts
X3v2a3Am1YNGLZutYqUtQkLjXj6HaJSvmN5XWaeAmpOfvUmGhNGvKCFJ2DdX8a5QqGoRUhjcaeBz
9xKOAUvceuQOYuJ5F6ncU5S2DPWANdI9Yysv2UHRocNGkXbbksKnFC0BFvHIENZOHrVnqTjL1DNK
1i+JXguCJAlOCzIfImvel1Bnk9iTGFr8dsG+43Sa0UKXL22ns5tkK5J0sXsI/PkvWf4eN7gobQv4
lB4Y3/iFsfmWjz/1zjh0HqeYLc6+lnhEUqwsCB7fw/AQmWsIb+SAaZ7vbSSTJUeSIKdqHyWi16XN
Br7r3cTgxNEn2vYk7wxONhxYXqn9HSRakHM2hx2NE7R515pfJXRgvqUALUGB10UPLkcyNfwd+jtr
Wz076rxwbSc7RmJ24roIvfqazhIlr1iDfph75Fr1O8qecrgW+0q8lQs71fjGIjIJEgtyHCW6kpiW
CNZkXkvvnm+TfbRlLMEfs2ObZ9QIYblKg2GKhsu16cmhv8nrLxHXKrRDS1A1HXgrGZREXDpcJKmL
ailBM0LprI8wiRu6qHpMEw+U498QIrdWQDDivccyUnNNjGcOHSYtJo4b0nKP65PEixd5z/YJT7oY
khv7bMncrd1Jew/SVG5wKvdGjpjUiOfe2afEP7hL0eeq7UMSMIyA7Ip0Xp7H6ZPt0oY/m947GYl9
K0mE+C7yGdB8e/YTCjub9j1cCuVeg1hUMmX2rySSqoqvYdStqHCs+vjZRjOkQE1KBunP9H9HR5mX
4DM53AMMRzEZbDkCkIQ2AbL8eAgIvmt9tM90WDr0zLg4vd4eJT0wAgjElcIyfRksek2zhaT+q+hp
OTwpKL6YOB9pCxaZFWt7dQv/cFPSWYLt+h4M6N6Wedfma4I7SQfQAWX01FrO/cjNt9fS9Z1hGWQw
tUTXRIghRttBU7TQfko2KG9pddm+Td07CSckfM1AOyy0MRkmd2tRspatLOmg0+2I2bgrYFQa3WHg
Pe60urpxuYyQiJx9RH+ajc5GMlxkxbOHNErPZfU5t0p0I9FBC/x9VetbtRAyVwgP4XP4KQECyFyV
g2gqkWXBx2y05i7KDKmBMMXiZIvQ2faWcSSAzKqXDCrm7NMLhz4rlH/EHHHoHNIt28pOcBBvUkRf
yOq371kBcYWe1xs5OBw6+bK71EdZbTikWyoRFUmChrq1XCXK+aAIjcL1toHtQqXZu9Xz4pLZ3NoS
JkyACSaFSi/zVWlvYlU0WpjrSCFneotqw6eZO06pgmFpJJfnD5DKgiXDPbMjcOGcPqNxDpJ8piOJ
Jxeg4cg1j2uuJ1YOxOdOLcXzwAsXWrjvKVsRzhK5MtzI/im7W0ZONqeTk1pKmrX80BUC0S31QlyZ
kRI/sd7/v3Utyo1srbyjMENaiug035cwCB8cdPeMi78gNkYTbE9yRDZnMT9maKDxN45JbDx3yQV4
Mb8t/ouv4uIYEH/pkUaaWxTRkBtTRFR1CVGbq0VCFnaQQ62uIqiQcxSM1k4Cu/cqkoECEpF9t5Ng
lzqKGZOhuuVBonC9T7epQ0CcXGSH8lH83JzQduI9ra65NxA/IW6cgyH/lI8Vh8TJ5iuuxPpkUZKw
8ysSqTNwHJPUtfiosn3kiag5IgAzsrEp7MvtUL/qjGTfZw9aV5JMgG7qzvQw3rs2vpJMBnQFce3/
v3yVFicHQQiXI6lJdxMqoAQpOTddYyNw2YwaTDfiP5QGMOOJVWcAmDr8Gv+VogmfyXFiZcVlYsJh
BKHLAcKNRZBNw/wYhHwS2qY9tpqJJ+2SRcTSa8ODXaidzhxI0CNTjjN7r8nwPj3nngNJ4CIfz/fo
1rglgZTwDG1v8mOJdrDEDcEhTkHC78hv1kt5Yejk3YqrmP6rg+UjuiAWZoIkyZAbacbgKfIetDGI
I9jZIZiUGkPv1k8pc+S7CMRWL1KS6b/2tn+xIHQPxSu36P37jmH3i9Xk33JF8Z5DkV4RehHZ30jg
YHPM2JD28DkHFyB1jCW8YxBMSlW0+7B86fBj6UOuuJMr3yAar0aslEyQy8uzLykGyR+0p5LlkjBa
Ak8rvA1De+0ZAwLC71eCbAvZlaY7HbCy7881n9IwFnnGAx8QW/6hJ5wVmz/15lYSgaz0YPcu67zp
txLAhXyPue7M4JbyiNxrijfzpFiRaAfeQ/JILJmYen/OzoxdYgrqLHq2LTKKBqi7YMNrHzUM/7Fm
S2LMxEeRhAPvFOMkrpnfYESB6AbFxQ0rpWl72Y+yf1nlwrsnsAiXLx6GXcITKWhG/VWyZHM8y4ER
yyDlDuxJ7esIxtkrR5cbKzad+HGgrfxDX6Y9kzYqF9unvacPRBL8iDgUOXPlUK+L8adyqIyPqGyg
t/N/NJ3HcuTIDkW/iBH0ZqvyTt6NNgy1WqK3Sf/176DUbzM1Uqto0iCBi4sLORw4KyJwF5ecmEAa
qC3y/QesawtARzsh8aLZiXwwJmwBdhcrz+CCMkD8JPPCGuZf+f2/BSerXRKn/Miq9NhwtqHE/ePv
7WtwL0GpeEi5hz4NC4d55Fltt14j0fR7IXkcLiyJPO7rUF7N+4kjh3MtDydLwA5RCULZ1Fp2U0yy
hVPN9V5HWGR99tgQLKQQBli5E+GYbBqdbH4NRMEqZq9wnz6OqXt7dS33/LvFeYoA108PHlQMYVDf
63a5C8hbpiW6faRR//nwVmvduBn+SvdKDdpGVrFAbrJoeUw5RLJbKIPsp9lYViNMkpqVwrjKhmSw
xBOQoWNQBOjCmItfJqcMLjNICNtSgqqFU4nr4Vpi4URCzeD8MynP55fiXAE3yirnmJBZvBobcLfB
fGYlck2xqbxlDL9tmI/plBwyj1yzpiGU9M0BxlWcmpieZdRQgvfPhpHCuR3cN4vUHHExEAlL8Tsb
8B4QEWOAeEQeVHwuSrZ2bYW5ZP8sBY3zSkTr2ApMmISGIdBBGs1Hid+79ISfswOJYj80ZM9kB/L2
gwsuxGnCXktokM7lI85vGluyeGQAXbHig+mv5eyUfXk9V8Tvl6vCYL/RAouUoav+Y9QluMjx6GLj
tSFgXTAYAgiw6QTbdBl73ojSrLVMcuwjd0WAKbG5mKCgY04526BjccLS5AWrJrMixyCOQDXRAwNi
kT/HIAP9lttF5KnyBcCJCG6pivOCtHaMf6xvZZ688FmvL1LnyPHG8Xgj4SFnDUbcxnrwqjie/Bc7
pBt/dDQnuLtAx+LPE6yacDPEupVQQIh+uB9DEQXMZexvzKC7t03tAF+J32Ig5FqsPqHJaMWTHNdc
jTUgAaM4FzxQWowr+tjjSvf7wkyQUn+QFeAXZz6YAIQuBY4U+xj2BBkMMkCcZLtxt/GX2b4MP7QF
GXb+kG8xI4FJAyEGWy6Fdq8c/vKVgAwWW0/QJIE68UPoFkOgVvw71sWxu+LimizDKb+XTXJ1Qstk
Ly4QZK4bcTdx7G5kkbHmWohsoAgeNu139fKKrMarOWIQ2E+hdbfQdVgIKxKE8vKuy95jUOXI6iaa
tIL1m/TT6N5k2eEE1s0hj3cKATsJfMRWyr8L9Nx27okXZjrFAlFsWRso+uq0XUGwR5xU7BN2RDAX
sechys0Ix9zZTXiQ1DN+Am8mtgCHUsBIj+NFcjphhROj32J/exICDDjGvwQrkMfklAF0E5SLZVL9
88J5TW8GcWDHN7/JIvYRoRKPhWko4Q1yF720YSdczRcfci3kmrfCH5rc7swlZGnyMZZnFjfTPRov
EoX0n7wgrqhAjbJY/x3xvy8u0aP4JzauDiKBe0GeeS/sDl+SEWYN0dhyJ3/3uxwciyMlN7fX+J9q
JzlpWCXywLjzAHEywnJCwJZgV9XwNxL9S2I6ARckRpNwcALT5Z0EAuPsmRDNZ8IJ0kgOIwIlRDMm
UK5AHyAWUu/OAlJCVSmTBbVHLAhvwwMxzMKNSS8xJelckLcSN6CM7TUvLl4o+0aiAkAGppKn/Dd2
kksR7Kh29VOZvkvEEixQmNnxYmbFexSXg2/zCHyN/3I7wWx4RSZ8JbYKJ5APUmC9W67lBIm5k3i/
wnx8nfP4unF4Js4g5PCvyCRbFuPNtcS+z95zihoXv2D1Yyf4oswLh23trAwteIhSGJbuq08GuZJk
+Iz86EWHFRJgpWTPl6jrpUYue1WQMVCQmY2AdNx1QzAw3C8yyxWxsp+QkYjqXR8YYpnFbWQt8CfA
xJkhruC/GEFObjpJiFmTyZR9JxPFihDr9fv0sifl/jyx4AeWwl2VuJBVPVB0o+Hn2EO9hydzRep+
vy7nGCLnXfUXgybD6V54V/5Hdg9qaUcsUOiGK7f9JP/cOgdZNjJh7AA2Arj73kbYlZzEleQDdsXX
ZeMjNUPLNv5leHTQaeTqPDsXwwVLhajEphoXk9q9dOsFxqk3LSzvzlLNnTCu9GS5v6YzvO6u7Oi0
AkcvsoY3OcI62tOx8n4NpDymnCyyoQjkyDsKyWjOqj0nv5gbAaMYBBtQWbJgLEhBkGYOZPzjq1Wl
uDsF5w/B9/hO1yM8RcxOGoKLpZ2zhRODVfyW6DnzapQo38RxZU9LtN5P1isudpCnR+7CwGCg+K9O
LA0eG3UIGnZvLpYEMyDbRhYJcCiSgvhzeNXZbT/fMdw8v2xoNo/4/PLAeMLAxlgscWzZKPwR88y/
YI4lo9UgfYovx80GU79DzEomXhIAAe/H/0b6dBD33fIn3NjhVuIk3l4gNfF1eR4x82L2MGv4iOKt
sRr4Pws5dQv3kSEI0vjchyKYtheuBHenvevO8+1LZUYIXGgHsXoCMHDHa27NOf2eWQ78CI5QhKjg
qYLucdAJsN/SHQLUdRlQd+RgEhwyLvDiOBQCaKXLbgmr+zxSu2UJbhyE+MS3kO0v+LG4UyY+Em7N
RvYTUwFGK7MsiKzzAOeEqIsBx0qn/UFWQUULBFakTYNEqU6WR+AfSawRECH2chPHA8nuO8EGHHzh
pQUyIjvE+ioHRBvTPeYvM2g7BLjy/wDS6sej84+JITswuGMw5fiX+F62PKMlnuO/7Us3gceGPAPr
TfYsf+tjrEJcEqLxxvLXktSTAxvasUxsX+anwE8vXl7soyq6WQAsOq9D5owOhw7CtSy+JD7ypmgc
naJSO+X914IYFbflHrLKJIIBYGCvSeArYds/t9aH9NEn5PJwhvNquFvq7NyXzjftpN8bE8bKlB+V
a+0kQmAEZUkG3vxB/dUua42twEUOjAMXvqQkU2zg/tj7K8GBGCqWB6p42AV1K3wi+bY/a99hqp9k
zxO6+gvy7vh55AYqPb46HQr1GcCHcC/w6NWD3kqgI6/JCzGZYk3EraaRjoV6pLwb02OSF5AUbUdl
GF0UkIy8Y6945HVr51ssjgMyKGeaAfwsKvahSYNV/5nYU6aHBIkAG5n2h5/IZSisu+Z24tkxpRRt
3VYmxTTtn1SnZ4cOMxpiGw8vTgHb0INyQWTPXPIFMc4yoNg4TriZc0sgdoHgrhcjg8y2lpM7onqG
R9kwTmwX+coVzDQO4unwx1yYo4wIRox6Y/V/ZRPIFzm6Ylx1cXfk0OFPq/RvCS+OjczjYkCfApxZ
4VzxOCQi+P41QOLz167LeuRY5o8pc4VrJsHnJy2vD4y4RaxjmbSCtRk/XGu5OYYM3CvFm5DzBt52
WIM1XwdYjMtvpMt7yCM147NkwPGzWZNinXjt1lr1+MxR8sXvBM40m/EoTA7BMLEQcjTDQMJBxj6w
TngwyozXwouQAEES/RKKs4IFNGW+Dbz5q53R7XWvghVtjjZkXibXfu1myGjWlwVLQxaklplbjqsx
fOL4JveFGb+y2WQsOAwkEhJbo5r1SNZN4D1ZIoIuNF6+VyBZsktc0qgGFPY6IN776udWQD1c6omu
x/2Xznbj6lpwjagig0AXNUbmT0w942M76VmIQjz41Z4z1fyWK1A/QFXOFffD8MuZMlHJO1IFwQhK
GnLSaA0AS5erC1Inq0JiCaB8rp7p17xAmT1WFWqD2hcvIKkPrs0fJh2yx/U3dxFHRm5NflqiQslJ
MuZm553ZI5P5ZvpgLOO7eGwCtAuCMnf3Mp16Q09mMRy+Me40B99poOCMSrf6KD46V9G9g97OPKtF
z1Y8cu5dQ1WyukEoTTFLXHBXsY/oq2xknmXwZEX++o9MTVMc/yWwZP1LxME3BZ6iAF3i0esgUisl
mVzJoYbtuJb9vgQo0F+jUd6Wh+6uOJmAaS1CuRMduzlauFQ2/RGSBSs/8ocnm6SaYG8ylKxl+lnj
YHFM823Zza3bb8PgVryCDq6PpC1xMeXULDWgbnYfO5mS66Ard+wD1vfQQYwB09AXdy3WFqPLN7ic
hK29GX4IR0tZwMH44aWwJFoPPWkcg8XYEydrdAWXszccHkks8c/42/KVzOt2KQeAjIS8MrueZDlD
zp9UAGBThczAInFUDdDCmpEDSWA/+QLjIsGovJEcjY1+K0aWwRRuYfvpZaUc+TzEtbwB68zVg1xb
DZZ9Zrol85ZOH0Wy8+O/kxbsBDHvUVzMoyduz3UKqv3Ex5NjEpeSi3kAq3y4hnNTT0hEun+qvLx3
8BSRoEcx+syBhnkxWb9yCdbkv0eSy/xeQnK2CBcgv5TTLhan1n2tGHVToDfpyRtSIHSwTV6c8UBO
ARJKgTiqdsuQcU2gWsyLAgsIKILB0GJG5B6yz6+GhrbUkFnE5ZVlRTBIQQdpmnQlrgKFEMYd8rQP
89Q9WZQJoIPCzpegzXSXd6/ozm0b3IY2PYuyiNwhfEW/z+/J/N8vHvro+ayB6VEEN3TuR6bYuVad
PplJ+OYBb0lkMtnjRQ7OygoO9ry8Q3baislL6dw3jdRhVlTrOcFIO7PkUOUp1223eTg+2dl81zTz
eFODcQk7oJn0B+J1E0fSeeoIaf0CmSWGzKY/H4LHtNC13XXF9Yug39XK/5N72VuT5e81fDdtQMXP
mP4LjfDZ1GjKV+Qch5au7qxy2euDfjugin8z0U6FzkfZB6wACgxaxB9b9Dg3Y4V1zPx4A9vogM8q
QJXkzJgC1RUPbCaj/Tvpw9meu5wqK+ekmmRHUDDNmLVu7re0SEQ1sbE2NQy1YXgNE7Fc6R8WM98O
U/NOjsOrQtX02LkGTFQfQ0LQBoDErqWEbDcVtDdBKUCCHC0rdYKHeJ9L8EajSGbd16lD1SPvMOr2
/YAg3/WwJgQWNFHwnzQkYAP6Wd4wHjrGfSngeNG6qDJ/Gq0+Snjoj1TNFeDIieY/kgYbnfHBr+f/
AhvXQ4e2NtHvs2zfE6o2WnN4Im8q89aR0CbAGak7c4vkE2DfH53/ssoExqRkAvRm6KEuzFRCYn0Y
t9apvJ2cS1gZSe02NCOVl9U4UNmySxMgEx4/RzE1lOztYW6P8p6SFUxG4z/ZIWrU8B1/JIAvwJii
7FNR01YoYWJzvmN5ma4jnoKj2iMdLMnTnwTDhZD/bCUBbhfVoUSFEWXAlfVSLMOJ/Sc0MQhSrIXl
oaG8WTx28SUEmxLL1UzOvpLyTvaaPg4Cc8TZspX85tAmjwV50Qq3ZPT1/ITfsxje2TTTH7dUB8+o
P4WYvCAhBEqYbVKqaRs8L7+AB+W5X5EwC9GfEH5t2OfaM5YpY5KHOH7REhdeG706sXKSBupS7wgF
XkJzMZRubqGkqNXbAtag8DT6GkYWD1fU84VHRVj7gIj9jQkSx49CahPMTEB6YV3w4jSPQ4kAnLbe
xFoaU4hICb8+0NSYporgSXJa4vfInGXkTaRkTYgyEo5yNPOkknOXDSjlIbKaRzIi4zSfaBx029EB
oM0dHst+yprpXgdbFQhP3DqJYRfyomLuNEpCMEyckChW7zs4AQ2NWAWXwdjKRvBgtJCV00caCOB3
suYkIyvGjnR8BxwaLMORF0TvUWJOtIFOXQ6rgzPZxSMeVfOmh+NaECZvKf6aBkrZS17+8d1wEPoN
vI5jxKn8L5VS2cFG0oGcQjjDBptJ5ov0iee1r/lISXhPhmCLlslNOjzWkHs4arct3a/ZZaQiBkho
sdE9usu4lnxt2Lnr0EUaNwpx3ufSTdgP1+7inBskgtYNRCKBrZIlFBjTTlbhUK+FWSWLcJbaWGr0
GSKeqBvqL4GwZODkUyYVgcY7OYdHO2GZgsh11SeczL1q4xOBHit236JsjXdEZCc8Bb9DpcErk062
Wa+iF9fzjz21jgwGfek3tqqeGUid9sd+1/9oNLhKmLipGbZQvgSD70N2eR88MuoLesSQM8ucGCLc
L5jTNZ8I/R7IH8sYcA8HpoaAWao4Coot96Ar/JtRlWe/Db/tplh7BQ0SoFYfxGGRRRm2DuUG4X5k
icXuXsgGXEn4u3zIT3IXfTnwIT/JSGdF/7hYk+SEWZsyHHII44HwDZl9PvTW0Nel4eyutynMzTw+
Rw4riQcl0syDlqKTuj/aqb3qjfrAC+rQDhzYM1xS6kGR/ziokCY21KpCbTup1N5WzhGpAMGt6668
T8L+QN+KR4EzQ38+yTc0nVr10R0ozfyL9bc7dydLNVwukaeu9ZbyLbCgndQipAXsuWSWV5R4KKt1
GFTVq5CPZGgG5FWOVqRkkuLQ3VsgIZhYJKnWv66TvBw9R667Qe+oVS0AchgKWxfqenzJRspBiS4g
1lCr7EbYThlphqhP8Eri/ouV8G/EXfqUgjrImFoccPUtfoS4HsLOkDl1aWjR0vA6hXZN/6DEidGq
XbonLPtWDD1TAKd0LbXyQlRJa/WoGtp8eM54P0LVkeARng4PLlj8SKamqJaLrG/Zejy1MXgPjqov
lJ5dJHspKyif6o2dqa1GI3gOGJNgyu03teO+aT4gfz0cIhoZbqs2O4UDOtMkWBLGUqlDh013YMfI
eUQSCevmeCie4wRJ8knOM/+dx5GDRyfbLq4j522BfqxWDm+OO+0gMW6sibupYBM5/Z0EK2ENfA/c
7E8arDZk7t14K5PA47OCOoeOytQCc3XIn7ImCSeZZokkeSxMqbBeBOjjp6HPZE3zNawzoyJ0RBxf
0oK0jgGbEGY2ftDQFFdalk2vJgVOhTbYk3jpIyHo1Ujot6X6wXXHrvqN9yEu2O80Es1YmiZ4InSu
BSMHDgftjaeXBK1ZJDQxHwWz4XH1Kr3jYfghzBDQprnrFbs2dFsnkD8EzL+3bO0MzvFAYX0/kj6I
Nplywxs9vUiChSWWuWqjapIq7DMGRH4rc4ijz2got7rWvY5N40lIzKPIq2fuNdZI0mUTkAxP6O/I
oOlu+MWxxRMl7fwoFZOGCg5JXUw0t1Cw+krqBSEWA4k6hvjrI6NUjbRPYWm3nBQi2VWm/oFY4Z9N
cZzov0l/470YDRuxHSIHZkHKIYDRm/pr4KthbTGwxoNqQkjgNMwLvkpaTbQ9+CHmiS8zh7IzJY3N
nBGG/XougMEhARywX+oWnzZbRjKpMr5i2kupFAaty+i2W6To15p7iLJ1lNCq8x0iPgtvrCvgu0Ud
G0M6zoHM1ZSnkKVQ2dOEwySbYKmJlEw4gGnuPcBVzrz4tc88dQzK/sSx4YJw8FZSsinhpBBnhQ6e
FNAxgoRRDyibresIdnlA35XReqyj+p4DWDeGdys3KFaoCQ2H8plmDlCLRtonRhCokuRvjTgFHK+R
iFBLNpRQ8rAODcQoYdAOXlVzJo5RTayj5XiDnHqV7bB+ZzpQUuwJXoI0Rm3ZW4nebQyC1mjaPu80
ulWj6yH7FE32U1TQNVL9wMF6iHPvwLy/ulg32RKotZ86JlmgWmMMzpIxsAtAl3aoDpGtjr0XkIer
rGNEOww/Mb6igndbQsRVrHvVIaCUdA5AXRSQikl941iOzsUHXp/juXqmzQ38t2T8I5u5dSaoY1E6
XOSRRWrHIcSkqI6KahZmOVvISkZElUVIF57cbJJ1Zy8XRHIoQ/KDiXp466WpEMuOrBGoBbJ7p/cP
9AzZ2DPdc8co/k4RHfwEjnT2dggVmP4ua9JIcCNC99iSKXKU8eFySkjgbJqJtkNnu1sZE9DN0kwX
ZH/vBNQac/oSpgknaOQG4ypopSXBAlEU32Rawid6Df/0vbdNEJXCECMZOu+mSfvbB5V342Gq5Rse
xySdKbYkLciJFTrCRaXz6pjqcdZpatBRxLQyAppf0HlzLHwIznr+bGn+gVAMog8QVRpnNPKryJjq
EZVUY/CTmvX5ipOzq/wp22alCSt9gPXe7EfKVxEApLOB5gdETvFRX2hclNCOrylpEz3HDxEdOFZ1
PDwFMaandMwtwfwOnXa43maUAZfPFxQKoXEY2UuJ0Z6dYmvDuEsHm72Io3yhtvTQtam1ShKPQnpy
rsD22GQq5AWYUA2oiwdIhfVDx/SmyYYAfBziO1lg1ClwXCFuN6j04A/oFDGBbF/RNHHsZw5rQGhx
5tyhB7QOvHPTkZDObCkWSLhM7Zpv2C/hT8k3WvoZJMO89QbzVrJ7pAz7MNouUFDESuiU3Qt9XHhn
Ho65gPqo/qK4uRVgrKcBhxscfN9fi4ZIbzdvbYocELQYDX+dW6bKoNu3iz0fKHbD9mRU/VIZJNYU
Cb2ThDumNd2TVGjD6rwIY6O5gunCPl7cbU8VB0iYQWcEtRj05Ryujl/pODtJbOqTd06Lfr0AyQnv
X43B1WsVfFzy6bSSYC4oDmQKIF/jHZfnnjgVH4gohoG4Qn2uJkMvwL184JjY9X8tfM1smoGHoNoT
TAJ5ruw62gM6TbDzJWnFO4QhrgQi3vDdGVv6SvDO4ULjr8GkN27tPKj0VPFPwpYNyldbGRsocjVU
QoUjwCNgc0sHugtKgQYBJle3g4nWP8DOkgRL/iSENYKM4h2m8GiTOvqgibEkM1ghNecYY4bJl7ha
QCmJghYKLK1fZwxBpC046zYC6QW75W5XNBsmTp9uqsa6pCJ3ksIC+uUeCVOYJGMoNJ/4Ae8kJNTJ
mWqDaEl4vLKGCB+IeX+EwiNnqqxaSlOTL7ChmCYguJgBGITLuwqM4rnD3xhCh2HrvNfF84Zv3KeT
BI1y2KPet3I5ANxw2smhxIEhoHWJz7ZkBcItvLtEFxKksluIb7WouM+06hjPLX2IsCJZ/xXSTc+l
eoVnEVPJH0Ja4gdGuDaQhIg14nqKMbDzZH2banwa4P+qH/EuJQSWEFd2meB7PEGejlcMgLhN8rnz
slwWF8LDPG/q2L7jV1lQ7uO8R23JbUB18Vz6WTsFUSTVuG80jjhmjrkOWutDFLG3ft+f5sJ8be2e
7jv0q3ORG9Cj51SP/mCWXwWH6FS/pmMsnWVMWmYlmhVtHar41xb2bdCbt8ScPxz2jIK5iAw/u1//
4TyDNO9e144S8HY0zKcOQ02nmJew6459lFyqghpueW5N5S9JNj4YHoW6RlneRn3bP3bKO8EAe2Xv
oEekiv+8nG6QnoWyZfJX/Lwh6e69sKDSKDR3Y55stRBAHy3wyFE/8VQh3jaMPDEGQ3mJTuOO5uBY
tPVBQvFeCGCqoEzaNVlNNTIQZuVwpIOKmNSL47leJj98R8K8uEmaaS8OiWYi01Ib5nayaCMYe2XX
wVXR77Dn/ksmG5Joa64Ua8B3s90AYPJIq6DXVEPbDPFU/YZ2Rd6mkxSCvzwSbqLnA43Xz4xvTyH6
VUUOrFaed9ZS+4b+CGev9Ip1mbEMOj8DN9A4fiy0SHw4SYt5K3Z3Tod17TtHug2srLZ5Qrni7QoJ
0tDLWlyKMgqI6fP87LmJuvE0jfaJi4nBF523FBNmncem2sVOukW4xL6JnXlCFMaejuFY6McRwwug
Cr2VDLhtpoeBkrWVRY+lqo540gq2tx6yu+lr2ZURlRd+tfHBJiqLzHbXR4gqBTtXaUczM89+UF0q
lb+bhMeN51L47NAz3nAOwFwrVMLv28wHRC4mGK/qEvf2QT7LqgOeJNL1w7NfTSerK4OVOZYUKoEC
DxNkVzM8TgHc/cQ6ZGzjtkTbwiXSxWMdUFmp8XLdnFwjp8YC6tHn7glRy703N+TI++Fl7mbgGn/v
ADhRt33x/ejNHXSEc9qm2Fhpswu9+C851tvWCA+q7M6zt+wNyyTpFWyWrj3GXc84RTTAWW41YGcc
lDuayO9VbA7wRTTYaC1G10Oh2JpPhYtOkWM8Rb558hB/i/2m2agY0Rp7oI+WT8sescoykXEAr1yn
0RR2ZwZF0P5UZK7sFlpnb0+HWC3bCYxeY1sZJCtowXsJ0ZvrCCEKyqPJl1GmAgxd9fRkQ/zbo8xe
2dHDMoQvdX6Gx6kKcAOPcNFqH0GUL43dkwcYDklekYtC/oVGQP3RMZ1Hwm0jou2hTdscq7nQ1/DL
0Fmrw9icaGZInWDcf6i4oRsRBb24VXYNR6ONawQiw4OR3g0SkDThvo2m1RJ17zAOq5uB2TBm+JpD
Tt9kNR8DOuZoY37ruOkPBztZVUpiJTFj5PquoMxNr+ZzaCz0ku/K73aMll3ISHlFKtBA+NLbZrM2
baparZj+9A19l8qh/86K4V6WZj1lD0HtRh/CgpZE1USOdZUlzZNRJxgdWJed+YV+1jEN0x0yfpRy
ujiqhF+yiPIpMfaFS/2WinSbA9747gv9peHwt/r8eSHB2VX+s8JwJiGKGh0VqtJoqa7BZcwiO9Fx
7zmix40AiRKDGRZsHOim4pqh5E0vaFK8c7KZC/rd9x05czq1a0ZPD1Z66InHk2uWWteR8S7AP60K
6BoYu8PKtPK/o27lW7l3MRjRqrRceTPa5Jq8WphArh+hFVRebq5UHw1vdUvVrNUVyEsUaj94ztlw
K/iJnt1u3QoR7QycuAHFCnC+gJTRZ1usfhdntdr0rnMS85ot7r3kmq6TS34Gpa9VPrYwTwiqnDA/
TrR+2bRJGG8DMIfQbo89ynUbi1D/ZjJR8pm7/WJ7zmkakB3x5vBLYgl/yo1NqMx+W5nDS0TXYmS+
ob21GoDhyIRUo825A2QQz3StHaPDQGRqL0i+TONX0vv3VQXnts1KcFsa6azkSKl0/yLT3uoORffh
W5ItfxB/ZQkP8z7xMzhAvTuuksGgGqwxOwgm4fI3bOkULjnK3ixeZNePXnlP7ITyw+DfBZ4RbAKr
/0nnqkE4xBw9kvo0OUyQTfwWX841/elQ0GkLEcr05CTN1u+GwzAIdNkxgXShhvk5KbYanVuAwwE+
TI9EX/JS6xXeCjjgxsw7ICnVBpO+CrRwdva+NxgoSrZ2I4lImvDQ+7GJ7rwFDZWcA0lv3QNZdDAO
RnfbamobuD5EVN+g9d/cmessLV661i/WBFiyFLaJxkUWv0/+OKal/QcOqbcb2r+myCL4FO9gvhrD
h1oBDtc2CPHSnJoJHaiU4J4su12JcdJ55ZGUsDfH/o09c/AiLAV01STPUxwIq2C6iRPrNm+HB2Og
gVxb31Pz86KFy3qK0Kluhtemt6CtWpvYKbUbDSGuVTSk31EKRC7p8IJCvPdK/cAdR3Z528FAIp89
k6XFCNwYlCsnKvt0PQSE8F6z0YeCSjWAliWSTWJ1llJ7orwUaQGoZyabPlXWj1FzSuOSVQXyEX38
BCVGXiZPXvIUUKAv45toAgsZJUqy+23vkIYqK4SJzENSNBctotdJbB3Jbt25IbpZyDJRmhhXsI8M
BL+Dt3Gsbmk2CCEdYoxj7Re/OqYtXHnNXYVs7SoEdsCzr1ig5GUfnEBj3yNdyGNYuMN1qx/pN7KK
UTYp+ya+6zTbeimVBSc7mbZNblGIi6Rn0FY6dfhb1fZbPpaRvIyMdUbisS2rVeE3yXaofNp85ka0
Qb/1uaUD9JMK4NMr0A7lkyXV6hndh9HeGKkVb1ztErY58QteUmsfFKqfufWUWRlWlKRhQ+ifIxE2
jU/8Barg1N9bsLzK+8l4d5f+i+eoaBnLJlrZSX/nMpRU8RR3hgEQpWfInFh0jAk3dY1uvgs9vCFo
j6wvz7qvYmM11/V9oYJdCR+a+SzNjHgT0ziY+dnRiHyITUx1n9fzrgiIQcv3gTs5y5uiHxf8BZRv
embZuyyoirotnQDQoCxsY1+O9AelVSErYFf15m5RKFlpCA6myDQuxapuH5ci3XsSf8yXJsCT9tAY
2471l7w8H5NzG6T6XUc74JAG0NmI5grQVEfMWTivgT7uUyc/+VpJ7UFBr1RHl4bv9vfc4EPSPTnC
JtJX9WTRgLGvvFVrvExYKuW05zmYMW7xNnKHjUY9a6QZ6NwgtGsup8RatjS+oSnNfOPUHV0tRQYW
dUFrnyWHaWiPmZrBSeovFST2RteqDenM+0C5O4zzdWh4wha6k+iENgaWOofDq73UHOpOch8W41Pq
7rvq4rT2psMVNDKa2UVSLTXf9ADo8Yh7BG7DKQgjy10HtcEKoBOzT9/rsPZe9EEjvZH+7eHsDXr5
UBvNtkei7ya3Hudwor9g7/3NK/KfHv6cjqQbLr6HlrlDn9SQ99WpweK0vWnCaDU3qNGZGxuLbpKO
lnXSLfOOSalFYj4mtUBH87JnA3b9Gx3Rt7WZIi1Lj8ue+N1dgQLi8y8UtmSIvUJHRq0crdnW+DIH
CWw+Ch+nJSiAcGJ7Vw/tC073B1EPVXnLJqOhbRA+l6mHrmH5GQ0RkKuIRbYr1qQWDNslzNnzJFVS
ZJZBvLUKvQi09SYPW/vkA2LSnmNoqB0iscGwNlm86zpwHNe6y+upZCGpeh+mZPA744GMxMc0j/mG
7hfvnbhpXumcYo3CuiWkEjp6mLKYIm8PbJwzy6wOdmw/FGn2X+V5mwxBP8cajzT62KjSvl/Gclf3
9LKn72TmBMcxzJ5NGsbPbbLK5hpoudm0Hg5GpT/Fnb6LanXIDaFFDjun7y+ZHj3Sz1hR2G+SDh6S
aJv5FotcRCkaIlEYihNHjAJlU6gtabpBTmhem2mawZmDr+G1h0X3T4VvIHVGkRtpPZYtBeLE8asp
Lg95M5+t0C6IfhdKhcc3P/a3tEU8OBnsJFHVQaZd27fgvz5hLK16gXEadYqoUukC39nVhvtWzwjd
ILi/CQb90pG220Rj81U0brU1SvotWNntGJnE2dlOJRGs0r4iUQocaRbQ79JhCW48cPCeWaLka225
7fsEYIbq9ufctGgZ6GsUOt+ipnhQkTGunIEqWJvn65p96jpfCDt/2rwVqflNajTHoE82OutCU8Yn
CtkfiOlvxjja6uydm9nXLgUtwicmISDbbmfazs6KW5V6KDKCQwUF2z6LyAglq8Wotn1nPvh+h+Bo
SW0xU59M2UuhGd+t4x4TkUVvXOMe6JhNFe7aML3VFObNyef3qDFTGpAi4lrQQL7KqRwt4p/W+4wN
nRIdb6YlBIxYuxzPph+dl5BDcepiSiZUS6NhRDqbewgkFdgWYJQHjzEs8cXMYMKg5UP00mvSTcvx
tZ05obBg0KvZJ9qCMJKuzcl/thWMk05XpxYigmcLWMIM2mYBoXVwqeJs9PzNyLKRWBh94P/8fnFo
F6XSY+foDdSF4KFrylsrbv1dbpm3prV8LtGMjnK8ZpEkmU16f885tAQdwCoF0uqu0LR3VM/hTb4u
g0ap9hd5uC1/LS8RZ39MEhq+8WhgZeQ3y+SiadT9yZi4Kcf9yP6wTQ1N9PhY1q2B1wuZGQZV/ZV6
j50HXs9JkVqP/Jl8OSKg0eDFYXRyKW/zNosOZLclzQHVlZQE6jRz9ikLmuM0mDI5pDW0hixl7Dr0
MijLPgwIBnI9zp2xz7edne0LThO+VkyNUCWRFL3o5LXCmkrAikOUR3B7Mm2I91iPQ2OC4x4K/TVq
oRHjvKXTFvPDed2jlxn44Fnei0Yzmr4C6Xf3YnJrIG7qQRhFfLwEAiJpC+R0yAU7tzzo79MMnLYu
MSRDTE37yrgCTEeGgn8e8VVGmMphSqLPP+gTj8ddionFD/s8PDck9lyyhUG7HprwPplKTihSR4u1
mRk4LpErb7U0KWBXlL54of23JCYINP0w0e+1o6tt3+vHOWwfbOmhnRhPrVPetaZ1ADh+dQud64fz
h0GKcHLZLqRMznIXN9Iflnq5VJl6COzixeuhB3BMGQTUtL0079qBcVQ4IFqTfpGwTVY+rddXrt6X
h3hhjKJhocgi717nBAQ5aOJ9XEIIMzToFahmdjQovPGM6bmkZSw1ZFO9bqyUSkcNZ8kvp/VMZ23K
JikRYuxlR/MC5zBUH81S8LZhsltaJAloe43G9iilBtmPZhT+qa4turon4U+BsBpVY+yMrNKfHQvx
ZCNP7igjwGS1zeO00ABZm1ZprB2DMPnPmOSsj5Jnb8zv6Rn/SXZ6SyjK/NENJBIJIa2CVuA8pBWx
elAp5OMtskGqj2/FxDmR+kxUeR7gjrrEaNbSf+f0153DlAQzrGXA/qWbyGotkAzrbR+HJ6s213Lu
y/eTxEYlDV3tcQk3rgeB8H8kncdS5MgWhp9IETIpty2n8lBQ2I2igUbem5T09PNlz2a4fQFRkjJP
HvMbycgiAVwQ9+ELyii3dq63vi2Opt7u6SpgHu0iQg9J0imCogVN4/sAW6d5kzQGKE/tV0XfkLZD
L5yryxQH2cygWaYjz3CDvuTnIgsLfjTQl4YpxEw/XUTnUHO2Zaq0dN075nAbJDsPUUGzDOsvBC+H
D68eblUdn0YmshQrdC0L86lpw0e1ZNAqPVqJkjrrD7QxNmobJqEX1K5NSshCxos7irS1IG/LC1BO
Zvr6/7Msy72ZdODdZlJYkNaRfo6WNsDU7EeFKxeQ1aLH65kiQieXoG139wZpoEKapbtUQsWwupuR
294q1ob3cEn+OPHwgcPhrekdBvby3A/hivWBGkNDYWHu0lwi0haBr42MXceHpYzCWMdqbriN3+oB
qRFrmvflkjAMtgqicU1hQva0YD5rWD1KwQ6YSzu0AietPzJM4k0bi+4qnY5uY7x4lb61dAKyD1Bt
Nk9aTVKiazdZYMzBY8dSubu57GanQyU1rH7BPG3Curi4SXLE751+93AO2QAViYl60S2IRWvR1nXH
BayB7iovCqxTx/gIiFcSIos0bsOyeibbAuVAqTGLk038MTNQxZZ2HrPuaZHaNhnDQ1bDVB3Nn0gP
n3QYIzBZiysD+AvQJSBO8/ucdYHWOkctsh4TOg5xXKuen2oJQJi2i7PBIV3XbFAzRG0J2Jw5R0go
eZecw6AV2i3stb+a2dwGK7/HhvWprjJwghEUrhYyBjOqrysw/EpxQOk7dTGyfeOebvA+nX0qBO8F
xD1wAubdK7U65pJx6eK+xzmCGk5zq2eCjTrmtLo/5vNwALUKSB0eXzlVWKkhGmYwJUn6+zi0r34K
4dWikaZrF/WC6tmzaYL1QRtXf3DUq1dLOt6mUF5wN/8M456KazmOob2S2E0nPo4fXrzW6ESRoe21
CU7qtEDH9N5CEtWu9FjBzX7AISPNMAz0Ehlvs3x+0il4c3c4Ftho223rro20uWU6nXCC7RyihWoy
oexbtALAozvuPiq0v3YkSWjc74RB7dowdVZbtRz/PSxB/aAWtWsLurTmi4lhhyHtlx43bbR363PT
KBUhpqCwHrzPEZMJnxSpmqdgaHXleLEE6lkXuvZi5bnEzL35cMBm4vUZZFNCeguqiwPZ1i7kBymT
iQHIH64xEZFlpvxqBZWCBzmLtaUb75KqjFLDBpFPFbdRJ5bNJ2iXacMpl+uv0/zgG0/LXB0jMjmS
tmjLhbkg+ryq+tFzUCvJQSUr/NmMcU4MRWDlQq62Ifnws+DKL1gtgCgJt0tEKf3QUHhTsi4sQDIC
n5VfjU+OV+ySMD36S4Q0oMlQCf0z/VftIiyN+aiMA0CweKBo7hzyHfUulh85WYLQki8dQMo0seFa
5A44gPB/GftnDlq1h3q8KGRvXbnRIg9XHPOjRYQgHXKSaUMRivu0sVb7Qf26/sp/E+qf7IsUit/h
vjAhWvfoNJbUwD31YJM5O855rt8TeLhJfqyuyge+8A/6QGtOZk2hrlCuImlYuvIyIQc+DK989oY8
pqP8UImuSzVEn8J6orzfV9nvKB46+2NaHrmOV+BANxUbPsDQG1iaFAfmZD88bpsen3qK6leRt6Or
ahPOW/AWJD++MDY9tgizgemjcRTUH+qjJKOzSWsEuqnwMuuUkYrP5LRcgg8YN/3WQjLCm79iAAq9
8ZIOKDh64NFGYzuaw4Hu3JrkrkDWu+3BtEy70PiTGw9DTvdg+aGMV4ui/i4zjDqs5rnBNo/3NxXg
lPj8EPSTN+6dVaVuvc5+G6DJfAfG5SapzVXHQ1HdiQGbzih+5gd4mCNTVL44pJC8kZEiaiDa15r1
QZmxjr1wHffoEhYwIe5oBRDGkJfQPgsLgO7AhmAi3wbhxJ/lhRe0KsbhlZfGosYWHMDkXzG+ZeUr
06r1wIt0aARljbst+xu5Lz/IS5g40hxl4HJHZm7j9chJOfs5fCbSqxSSyPrv9Zfrrv0gI2VChEFA
B6IFUkX03dE8Ju3UwzPg3gP+up+ab6pElIvnzaRS38gVz+AW1moN/rtl/bJAhNUAoJF0GgBDmkHB
cvvAzRBAMl4YIhwjt0Ki+JLOzilu5JM2Aaznc9TCvtMYYQQoP7TxOyPNV49QohbUPv2/OHkH9sAG
dYxjp/0WXkAu3JuwV70Tb0jEMVo4PlZIyZ6fnMQ3/80sqM5qz3JWqeqhA6pZO+GmRfY6VZss+dcS
873ptc0ZZVNpJ5y2PhV5Xdr7rgrPvsKjsFK7ae3BI8HNEpeZd5ZLJuhVdssbq5LPpxIlASnOlqBs
qQUaczipWOSj54IaPOhHsTEXczM0SlC0QhlVQf94k+yk2vnhveGOgWfZ6+hap3DwgXxAMsl0mmXd
epHtoel1Fe9U1q8CKp0Z9evcxcDp4vuHubrwrrrRveYTJXjnb4qivvGiY7088UXoObKQF17gvzWL
TZLmN99N5t+8kMGTHv4ZKXO1aT57mtw6YbZXN2jiWq4NxU19TLV1KbX4EIwVQT2RSFpLQZuEikD4
3amM9BfEj0X3ZwmRFH1kEU+ohPnIEguQ675J+4O6RUUMlpBXBqpzBFyT/aH+VzsD6R1e+d5EzsVC
YlVURLYW5qUKkPw/Krvjqv+eGd9RkfRfQxMI5LSDCLz5F7jiX3BRTJn/1Zsabb2eipZPrfYiV1e1
EiRHG3aO+nG13H2oil3xtiBezq506urAZdWW4l88Ohe3PpoNqu9S2tGl6bPLUGbQG1oSe3dxB8aE
YrB0mo+SeSuzHteBT9vUNCyz04J4uxb6kKVMUuKo/MhlPD9kVXHPM6QyXPfqk1yDJP6to+wxQfYp
QEb+rIJ6XZSsnqIlPNjyojlpy/gI5ams8ftg0qbmEDs83E6YUJgQXyDDfJSWfxsjRAhpIqzKFn1t
E0iBF6PdYGj8XJQn56WFXZM7XNzUk29nlrgeuxUUzFE1EBHU9y1M04r0o+37B0YpG4RgFPMOvj4q
r+mk30hE9tlYBqhyB5qYd2k/byMTPkkfLZcZSnYBPqupcCYuAR43IZN6eWotMsQpoq0ZHzE34wx7
ZKUwnTrWk/Ya5iZV6Hkg3s2g0Kp4Aq8ERCY849oaNJ32p7do7QvDD+w82QwsC966WTGodDhXjPCo
QSqULEZLxwlt8Xeq9G1pA4jYo+l3niCIWkz7kSxprkvv0Rppz3UGh4cGX0ZfgpPPpoUt9b86sNeK
zRs9TwPzPYJ7T5AHYbGph5pJvY3I7ndpgPAXjAPFr1H5Gy2MLkY3Bob7asTqL8XLH495rhi9A//K
rXRbAhfqUyfo2bJY94EdgaYm2q1gPZZ+etYg37S1dTUcYPsNlTJ9oDnCRYCFCfhtW/AXe7x2WJ0d
rQ3OwZLOKsj+Te7r1Gckk+GZj5+P13h2ArVPxPI2kHpSExF6wML8ewx2kl2wHlZJA9kMW2Mhw89x
IEW/AiLZcKR1zwz+7M4J+bRkhZm3vgJ1RAsgJi/AExSAIMz8RpVxgALCg50m68p/m0iquFl+t6se
1cftkKy2XPM8LPlu8VQHGXsRH0ZI9WhRIJTZb8wRSmw+shpsOB9JXlM2uMGsDV803NAmMMHA+FSc
CTAxsA9+scdffS0KjwYtZs0NxzmjaAYJpXa0eTVVMQU47q4LzpCclJxjEg0GCAcM4UkbJGHTn7+6
BGXv+FvnUVc5c0r/LcJES1mBE1Vchg7Tv6OH5afeFH9F8G79Hlny+cLtqYfJs/XkOak43PNokMHQ
+x0Q4kigMhIi6joY8yOuY/U6tkQWlPRo94kZD7uxzoJ0uopS32R1+QSAatvOl4lMM+/qjZt9kmoY
s7ceM9C2NEHnPW2ixrJAf45ffjP/xo6/ZQFyzypbilrAokN8IZO9sUXBD9A00xjhaVIecDIjC4+B
WlazC2iX9eJG3Q/3o9asIe54Xqwc0aC3ZUhrFdcSzeL8oq6njpqutZgW+ntSXXXi1/TKnXTaapN1
tBZ7I9AL00UdqE3FuuOqrsvhEUVoeJhPfuc+A748KtxmWyAz5W3dMjvjaAtYoN+Sh3TQ8dnLEp5Z
w5LD7ZvxaJYxQ3HPlS3eOfsXcHm6UjjMPiKKAjFkx44tYIbjEYIJiZ63zjmPwLS4dxU7esqlwtI3
c/XCa+ICwwK8wVsCzL7Wic0sg6Fs3LbnnGwbBOtxmeHlTeD/uV3TorvLa1FvNtE3BQHagrGlrtlK
VPMs5IVx8FHrLukzHvV3JFwVtVrgOgW8l6T3zoUv7l20eNtC1u8sKN4mj05ni1ELuByUqZXcOe2V
07TmnxaWqso1+yo6uS4ICYpPjiDYZQDsKksDqh/+mUgXGNvsh/plrJFY47kY75zlI3m8yhtsPift
QHNmBkPGYSHcA+LyMFr91Zxxw9EtFXzQc7fRyi75uxbiePI3blUC5OJjoP8OYRv0c72PkyNj5fPS
J+ecHdRD4DN4JBS3CMWL16pv0AEdVW6oDhWXEAVIdNfi8Qbg9MOEr5k2TzklhyGOnaEygtZRSVJM
EVCP41uSy4NZfAvrnW9NMJdVHFXRREV0N+0P6i3yXtS7wDyQ/4nwCkk1aQK3zRIjTHtZeGT0NSds
1cI9jNADc73Y6mCr61Y+8NM8am8cEAbFj6Vy71VP08TGW8bAK6nDM8uaNzAI/2lZ8K1/F7b/tTRU
MNA5HEhCkPObzkTOoyqgzNxDZNE5iOpNfbJ4OrEpe4TZ/ilxatdx5jTrfIw+aRd4inddXdJquCbY
C4fz+Jk71ENNIyGg2eG7WbhfA1l6jnVRph9jQo/Tyi9GlInZn4Y6rdeFj+4M/RGgb8DWyl5lVTHj
gqoLz6LvA1ad9ChAGaoKAROUpxazDX0mlxM0Sd+wjmZLlhIvV1/OtHNBQet6QDf/BtNzw6/HjROo
e+lBHwjvnkEnEQzQdQKD27/hfSZAS7XA0pvqMDfgjCyPJlBWeG/z2Ny7wbulTbqx+ONeuOy8xQ2I
m+CgwnzD4OXiJBY0sm/LhI/coQmkP2uk4zTVA9lAsKvBMjIQFAz4VBYT4ZAUpcMZH66VCitwA9Y9
rVkdsnU4ZRwpzmM0ZrSWnw2woUn37S0gN5mTUQkNpGbMLA62m+3UgyDNS834mo3X2vGmNeUqkCrj
kQpZZ6TqRCLaQvTbuFEbeO2n2t7soqk11ioumSw+TtgoQ0DAvvYxNgWZ+1vV42dLAZ2VKWioZTqV
bE2fyoeBJIsyn9snQQ8p6p8b4PPj9BfIB+j4EWMNRnPtpypD+DmLxJqQRmQlMaHqShbcBesuUFFP
98xjqhCOcfhMUiHIUFXBAvKGusOZPrLh6JQOoNoQxGSGFyOulyBNnkUIYILSRR1UCw3cll/KaBfk
5WtClSOJWHULdkLTdV6McxMwYlQEF9L97Vpn1zbtDzsSJqEq92LcwvXYvwwJGPxWP3Ok5FMXSCaP
fNcwo01c4noRP+MuulatCBmO+7JKF7Llcqte74yxgar+i3i8UNi47MNyPowdisFyKgJLAex4aSo9
8KtXKiE08829XJLAYACTuP/ngTUMUyBH4CnLwf3WGKiqamC0zReO0/1CisjBqHYpqbkxp3dH+yuN
Hz8Xb4n15DJiJkKp+dLMe1CZttrUkd7D4yKKY/IGXYqUw4Q2lucF/WpMNJonXQtsxqXEg9bSjk5P
Pv6E4/2DlvuwNFqQOhVo7OxQVr9Lra1dMwro4jLbZ/1RxXO3muhOboYbKxYhlBq8gBpMD1985j4I
AUpCfYhwp1F8qyPGjuXWst7JFUnaNCSTxxLtWG5aVb/a2H9wFyqpiot3xqTbyo02nfOlgj98yQE9
YadWrUL0urhpTg/eljMZexIcOFWM2dunjsisCfTCimHL5ik0SkIWIt5WK52zTW2IyHs3/GxdaCn8
VvvukMuFECFsynz2GXcTgMTb8lbZJaYOphCEPZTdh06fHublDIvh2ac/o8IQ28no7Ks6dOnI+Fq0
izqT7v8SDAjYOdFbqAlMjJMgoqkz0UnNGPKrDcgKIFFTS1j1dbBp0fR5p85oPGYvHVwiiRkg/gnk
iqS5BHptcgK1ipvCjbai/pto2seIFE6emz+jYb1YS3nszeW5sYqXhiKeR8GVF7BvRV8DJqJDDOid
SeCAGogWPS9KMyOkM5tkiuAGO8nEGZP5cDE+9ZGzrEyJGwW9vsJaPpLlE1jtduD6gzFeh+Ruqa0+
Ln/AlNYrSbC16F55Bbo1EdEtaXUUJ5ksWvMhhSiiku3QNlcIm95lKt/0yf4bgrskgD3zKd3iT18N
z1GUID9QtW8q4V3s5EElJHM23NXql7kRAPx8BozQbTV/2rIoVAo71sgDDbgOIJSvkiu9Mu8qDA/R
A6c8YpfrvIHjwPFJ18DWxFVKOkychx2neokDgM9DVWmVaZuPblXdaEkOmI8yG6PL3MqB0WLdE6Tr
v2OCT+LyWCXlIcTP0+PocYf3Zag+QQmh1I/9jgvNqhuRwq6Ag3u+dfT8kv4S+J+IGd1SritPwBiB
DiLNiXhSOCd9Tq7kBUWw9DrwvOnQFMNRr5RKlv3lC6i08Xhw6SaQjgD3oryuEHjYLOC5e7ZnU1bn
OAJ71ERs62S56b58I1PAtQyvY2t2h61XFtQBBTEOk9mVSqhUdO7jdNq4aHYfK44vZvR1jlErA7et
YbDJ2oTxG+QN8huA+TQaZyY+PAw7oY42CuNq6su7pif84Rn8uaQZLVv52WaosUibQWvaN2tVnooM
3FPfsRgSH8oVJTQi5eGOeQgq0/gw+O0YhAm9m1Dq6HAXimYPx9XLGnI4Z97qVU612Uag4PriV86Y
kJOzmBOUDDntjGUwNnFd3EOyfyOdvqRTv6hCqsZbaPSB71vhAKmUDj2pogwYZ6AshTCDDQyuScXJ
rJeXyjXBgIPZzpEKiWr/ijVjtQFPFl+0ZJlWKstX84d2tPcqfZS9AOo63lwbHMUkOPxE92mU0xfm
iN+VWT1GbbhJKh5iliGmMUZg261jFo60QW2kHfOBylBAN1c1YUeHn6kS2g1WBRZrnpOjbFIl0pwj
akEw7VsfkzubbTQ12kejyee2bWkF+CV5qN1dMZNGyFZbwkC0HvsbkAqa6pCdvH9kHijUzG8RJcq2
FXBoaZXVak5AhMV5++j6065366chwyaknZbhZGnJpukmJBvK50XoKUi92H8MG6XJsUD8LY1OrOcC
yQStb146xrU06cxtYsUXPUpPLLGL1aK7tcTnORl/W33+9JP5pJYreJzdIENAXzEHiEw8KEiT/2BM
4W8cQiEEX+qucmFtnGkEooOlPbMw9DVwCtfBUvcpDitDisI2wLmdnVTLCgVWhkCOCYhiLj/a0WGC
N3tb9BjAJS36Z+OQ4Utt+WPpOUAKAaQol7a3cTxG2E0ZP7he+KfO8UnXtSebg8Qkp6l8zBFq17/M
Bceti/u8P+NX7IJLhCsYSA6GMeRyvScgvTKLLnXrhInOxmMr6ro8DwnsoYhesCEWf2tozNMjr6r3
lQ3QIibzYRL/rsKPu7TPFU2SSBt5ryailwA1V7kNrKsyeKTOQ4RUNVB3NNkkO82RPY6CQK0i51F1
F7y2PZhddjZS7exwGqo9lVUuoCVq2MhLX2x9frALlFmsaEpOWeV0J2Da7iNC1qilUdkuqRndfMeG
wg6CPJIztOimA0+QKuxmrhIxMIU07BiUApIdURewh9mgFwkorY3GdT3STRqZkA0LtpyLFz5RGZwh
t2yWZcB03XiKFHqx93b0Zd51Fw+6OrlHc/Jmify3ItKu8rqrfxat9NFmdx+nUBjb2uWW1VMpE0Id
CZR1BDt6hskNBCjf+IKpF4kFmKO7UCdqnr77kj2DRzVaaP1dG7sMwHTH4JcYrPUOMibdD8O4o5Eu
X5kmXyfUAvZzpCOVlSEZUFWgUcCE5VFzdJVhhsOwq6f+69JBIVfyjS5J0pXav84L4XxeRH3KWcYa
poBV3b/5k/OaOxTcTsKYPc7zLdOsW1eC4fQyBOZ79zW10B9XD7TIGna1dizDEFOF3Djrw/CGf5dz
1ecSzLwB3V+r3ydt/LRT+y30mqdQ4n3jV3980hpBEtWOJRtPR39Otsa16cbfWJgeXJ+x/Bd102x8
58CZydkIvY4d4lvRTvXOplu5dv35W8u6PFDNHw/QsYHhpOXVEALaXefgBFNY3T7267PjLdivN4FF
iVKV8gECSoCQ0MPs6+eBzsJkkCSq2U9uHzCB+phoFfhpdIRdcAalsmkZPuo5mIzaMjlyetrKhX5y
TISdvOFS+ebR7fGW6+sP28UqyDPlUUWL0rMxEwPy3dCkdz2w/kPzoiGPsBq4hL/0X126uOsCkws0
DYoVUxXs5iQJjRzQiIXbp7rqgFcKwI5LlGw7z7s7GD5vS2QcwPVN6LFVcJgEcTDB47oxRipy1Im6
wlczCVCQ6K7rQIXtnl5PgjvQkrQoLs4Z7tJqtOKPqP7qEMG8luMoStK3PMN7YCFN0qkiV0vDqdl2
UFlaa2sO2toAk8eQ6Nnx4HlBTaXncZuQ2sqjcB9F5WOZWe41pNP85UzpSQrjNkqvheJdjgcQqvHa
BGWE8fV7SiqcNel9Hud0D6/QPOFZ3R1zF8JSN7kPKleYdWhI+QiefrZmcONjfe9SphJeCYCutqrT
bOknrY+OA/D805BOF87NXc8wKZoW5hDhCaYz88Z8m3fFViwlkWjczbnRwzmgQ0ktmovwDOaTJDtf
mzobEqgzLWY0dCNpno2pZTRgGh8StjDa/gAQSDyjs2XPzyV8xZUTo+nY+HES9J2tiu02lA/NKMCl
mDALSgkhtYnVCGrKvNugGmHLNF3NgvR1isfurbO6NogH79eu8o+ysGgVeGgnIH8Yv3hGB3LG0IHC
DGzMjQ3HBnAz5OLfuY4wCx/GKZgtp7o4o+hegD/Txufgnfup5Qp+tANmkmKIqS9/NTAsQexGxTWZ
w+ShNbyWLFNMRr9183m5hgmUBnhrhGcPslRpLiie1dq8MRo578fQQxC+x5jBN9P75Cbpeu4FWPk4
QpottKLtIONhX+eeeyp4o0eXhhhIpqy++RV8KVEDGxdF8pNYqflNtK12Tgo/f2o7dN8bS3u0otLc
aX3pbSKszMGr5vkxKq9JI9pVAlx8E4/MqQ3IPLY50OSLYGaXEJ3W1RSBzfcRORSAGvKYuWqVWXis
NfZqbMznwZcVsWt+wczxRcLEA/hgfBYZu9D1moPs0gPjDWflVOX7UPVvpLt7F+EPhu/dDnDUe2mn
aC+AAcJhXDgnzWf1FBBtj4BYnlLhk9mmm9rHxqcllQ7b+hSPzs2l+z3F9RZg371PgG4YUD6Rudq3
eQO4gh6/QzdMz57rwd38Kwtj6N8q8KjepTam2PGwkfO5uxXlghJnral2UX+fbOuTVXyyIdIguuWZ
5r012+FLyulQTRh/tLG1aYa0KpnFToEHfknvNKQda6DtnZvdfYsBvaF6A1l6rZxRIhqML0rlXlHn
QxfRTct+7xZi1035ySi00V9rLZyXEVnSgUMH/fTu6LhDDK3Rp/yGumw01cYP3bPLH5sJEIOrD8BV
EcwmCUiiDjgirJgdKGDt0fYXArEjQNQBxw1cf8jKrSwAuRkpBZObGqBn4yzcyTqKmbZKVICKLvrL
woPgMHrLsTAr92IUcKb1kK7gFIsUtnNd9O53EbsMC+o019HAqusMyo2b2BfpTTFoK0y/HD2NgW61
M3s1UxAPS9raKevGhIc/+SGrsdf3U4Ia6zISpwdvJ9IOLDz8N4/K2vAQnmnT7egmIOPzL0GU8mJS
wBSpsMyGKN5OUA1RD+8Yu5AwAObnGuofYw1peZL2pvSZKg+IXKVjzNHSbmZGY9+0DiRTea2QND6m
oK+Ulbl2zqb8MwVbbqGJEVfJzdWtm40YQSjbU9Jo3YOlNck+hhZdLdp2srEH9mFXWilVllkU13I2
9JXyfYiy6Dj6+knW/YcLsbmn60xSQ9u5qEJE9RtnIyyw2rpb3bzMJUXoqdvdInnNYMH5HLqN51+a
MP27iPY51AXwNnIJ3XZWMm/gfzdpvF/6+GuMjLskDKG7ZmMC5nSHgu6qQH5PcxHfh8JmjTbww6IL
Br1/RL3gQfb+a1KHT1GFkYxcghFZo3ls3+Z+ccnyG59Wc3GFf/SeTjBI6rFfJ/kMzBeiUZj+9NJa
cxObHN0UrSlfdcRlAMICpfWtAlFBID4yCf9IGT0aGoDNCu5NKtvvprcfBnu6eqJAoKe42JZ4o+FC
wCmM8Zia+YvloXo5TH8qtM3qVGkBZ88OnTqdTmSsBWFfIP3CH+VpkIMHeWhs1ddixOaqnPUXxwQi
5eFINlv+BUgpvo+WJKk0s5B5IJVtr4/wrtFjXMRKbyCX9VG5EnH1XEQiQB9mGw914Evju7PSMnBw
5z5Bsd1rC7GpSuDfOt5ey0L42tlByNRCknMGuZL7tEkKJssMNjE3ZabEe50S2DG4cGbIVKP5tqoo
HlGeShlWTN6yXigJTXvYxKy2JVnWY1vvW7PbACkHZ4Y4ZqeT2Y+rsEMCgyPK6NI/eYpBjt+HKw9O
beRQ1A72raVcTmS0BcQemPhQJMI8CDd7Mpp5G+u/BtoEZQ7qZ54gZVGK8LaRY8avZ+5opEOxd/XH
dnF4snwYQ54ZZD4VZf5e5JRRM7wg9An7CC4ROlhz2myLBCMwnxlFm180c/rKbfDKuTXCeMkXMpNp
2eYVQESp6dupWeBK2zu66HcTr+gKEB2jfdow7dVrOFwAPitfSFhT4y5MBQM0MXyOmnGVU/LURvOB
ZtApH7u9U8ykBuEIQztkhqsuWvi0B9VuTKtTqmcGtLPkfS4ZRU1RuDIZOnlRCjMhp1nRGM+2nqKp
3VCRavqF0e+9Tur32osBf3jHiPVtd0gux3ZA9bBTb0CUxmOr20D4xUXo5pPFyZYt2UccL/tl8h5a
VIA1b9oPvrPN8/SA9SMOmYgDmPToKuN7wccRhOfM8CuzOLyTFsI58gl5QlNqnh69Dh8ld+zWYF13
+cgSGftlJ8f4KsL4R1ohqSCDnY1uTR95m27cRCKGop/iyNkkkdwzI0HbpZKvtO1Pk74U22VB1LhF
0HBN+KEZWDTbkabjzcEO5BDb2tkyIHgP9jVc8selGs4YnaGp1JFYJWMeCNNEGUXQ1mhwS69tZnnl
pgd8rtdyLwjBc1KhM2Ik+It04HO7ARI0LM4Hu0PPx/CJC05pvWgxR4cu+nw76JDO+yH/I+bpZlj2
W+TZG12PXhrX/Z5tPfCR0zvS+3iKautJKzNvFyWH2VaqPAeLShH5QA0IeEkyFL6VHlMbRHqVq4BO
UWO82qm1MQELA4sMRIKHazJv7dbaZNbyt5vjZW2LBxzljXXV1GszFYepGg5Z7B+KARkz0/4T+U92
FyPloue3theMw0Anlx/oKPxUvXbiUywj1uaNg/YPy5d/F0DHJwN9GcZIyzRsNEMiMoydZ63vzQms
MsVcltK/iTPcRP59QrXJvAjCsSfvdfXokZo3Tbu2C7HV0K627BJb458opZxG8eKfcttccLKZj71W
wG0dC0QChi1ZE4mqh2KL1wE3ierfxcWIXFP7s9mZmnZqpv4gMvM5Q4lv9l7nHsP19K1PaY2b5U+9
GKcKbA7CKU2O344Z6BqIv3EuN9xXUkmmCw4I2fbkoYYeoftKU9RI4akOY7vlXgY7xf0h7ZQTahDh
9IsA266YBYh4FFWxBvQNuTb7vwOruK7LbVNQ3NvMo7PZQgVOjyGoQbdVDzOxADOlDVI97Rtf9JTa
KOyDPEvhvRdXQ9Lzk2HPko+adZTS0U2SGSa+4q6y9dCla9XVmOIurQNsr4IJgl64HWMPb2Fj8lNq
X23IIE6GqPbr1gHNoYpwmnSHxIkCL637jRU3zUX0sPuS5W+y9KcIgU/1lvvFeq569ykuGnGK0/mS
MlZzqzBdFywjL6le7Ja+Xl82j1nu0bGZUgZJWUrr2q4Fporjc1JZXwIcYtk5GLoXeCPWcnJvAqNl
hsaAGMxGIOy2bFBg2ozoDppNFzCZ3UgR/XQaSFAL5At54ljTJ24wuQsXCO3uRqTeOTJSjkljxtJ5
LPxNgiqAzTBfjD5NpF4Hop8fvdJ40uqYiSYjwqbvbvVkb1oZv+RJ+xql4qfRRrJQw8SeBKy0PoWP
na0/jKGf877FeRxVR3f4s3gADehEQJCDuuByBFMgTIXN4GOcqHe9S0rnPg7dQx+Cl+psbd9H8JS1
iuaFeM5dF568RVog/HFaTRKSoi0qdhOKXolFe8LRIPr5ArKe9eI19bUpyg3HdcGzrrZOwS8VgA0p
DMnJHA3KVAMfznZJgFItgWLfW9s2Br474iG2gJysB8qJnIFXoomzmZU3ExfeptWBp+ORrQnUT7x8
O3dI/BVltrOREO3xs4b7bxpvtJXje5S11WvoN7+D1t8rIwc86fAxUkJG59iXOOq8HaqFl7YbDaZL
kiO5L48S9WAQLO9wdU5etHwAdkMfOJE/FByHaplveRfJtT6kbyJd/lYuz9mPvcd2qJQqvZHesyLR
wdoaTfehCS98RRbkbk/47Nb5s6Xlj56ZAAxrgwxBmnNK7WXW9n80nVdT40q3hn+RqpTDLc4JY/LM
jQoGUJZaOfz671nsc242tRlsy1L36hXesKl0BsCxvwPSc3X7hRpkaRGKZ5gXIBTCoMdb+lvjtT0g
35b20+SyHVS7ACT0dz2wKsbgUJicpftJgLDUyKegRpTbMaTxFs+JKti0af0TNr21c8gh8hDhT63R
1lbtrDKyEh72Ltc9yB2jDydlsU9Flh51J7p1FOmL7f7zu2JthQA6deR2x3AdeWDn/GliptDkWxAf
0KAZrac193lOrQ2E1ReDyg1F5xlzFnNtG81pCIpbZhVbBwS6ZH0OnM3Uz3ZBpl8EV2MF0+r38LTA
JA3xm6Eh6mPBjl0WlKrG9Fou9ZtpAmmbrY78LERCHjOrOWd5MH1jngws9q3s26MThw82Cj1tUCEq
nXU/td/v/al9qBxw0T49ixXna82qzPexb/4Rsw+KPw68kZynTg8ANmrviXYvUXklaklxfcP0vDap
J6dsLVAPxtLmF6AXIp/jnPnrQvv0jdcF3S4inelWm9gULS/0SbKIKMsYbHA2nNNXXiHv749UNBkm
U1/FDLWvOBQFADSkMGLXovpC+H8+jLO/1jkcdPc88RughTPxJV68TWJoiLEgnnZf6/dy9zrH4yZ9
KgfDcAxOrd93rbObBENQAGN7kX/iS0TOA/8t+oNsG98Q5eUfuYjsZNeCVGkrxhSD+PBxTbzVaNwK
yG0lgI8v0/VPYfVpFGhnIlBtvfHrzETj0UHN1Dm7Y7SeYK6NPEHMT3oHWq26JtzdzFf4fOJRxJya
t+UCGDdR96I5Vh8q98UKvzDVorp7AuvFr7ixGgdVZmPcNh9cBjUcOFn8g5Q+j0KGmPQXxPFh2jj9
OxceRtmm097d8D5xq2M3YVxSbqsJBZ5s25kgHDsauciHY4VMDyMV/JvsO/7ov0+bc5Cs3G3FL+Wx
dPYFkbd6ufx+ymUYMRcd1asMcrl+oDLAlncVWYc0ArgkjgcmvHLL5NFxpbytnAn8QMjqLuefy3Z4
cTKajdV/kD2+2JQjXe/V35jHPciBHQzzZ+eHWP5OWO2+8GJ5IT/E/lDWjyzJLFkV4bUKFgZcXxod
oQ74x4A6+QSun6dA8+hUlwFUbv0oy5GMoyaxln3tOhHTym2cQK4F0TPLg+DdbXhbLA6+6tiSfJlH
3lhknVM6eZIjJTX1HQlQGtFaRNKal8T8b+395ykp71O+yx2QF2kDaJjpe+DQdhbySyTEYzyOUt6H
RaeC+igbg89aqM74fIlC8sNJbqCQFVp9BZUHK96wbyMDTdZIHfmsYYjs2dbmr9OKGEBOI/dGm2kZ
gDbh1z1zlXgR4ObXkM+AtfqVET7IPeSSo5TNFfpyQ/iNqM3Kd+RB838AJGQtiDW7Zj94/t+iR9y5
Q17GCkW0KyAbzLZlfxDuQs45R0LGLeNZw0zmlCp+32/kNGjmZkXGe28RfHhJwdbIMP8Iya14ctwn
u3/P09dBswD00zg1MBcJHFpsydoL6JnL+IkQL0sh4/LTJqUN4hyVMz7z4qJ3TvyAcXyrYh2+KWYh
XHov4QQOpmwIrqXF6LALP6rCfGy19/8ecIwNnYpJuXl5xFcS/JQsD17e2++6OZ+aeWBU9DoZGTbp
xHOlOuhOPAwWVDPDEGswMFENMCWgHlH87JU+Ut7NiPwi23CWQMFMykJDzbiMPXB+vr7Fae0GH3Xy
MIS3zGd6M5v/dJt0x9Crh47oEI2PE2AklVtvKdRVvQLA7mrzYVY9niI83gFUVon6JZqBBcKdK8s4
JwEqkubAQHcY/3ShAVKJYGF+yVOuhy8YGJ8+woSFGZPkjt7VMHv/LuuAfuduBfYF5j7T7VoHPURn
NB6bP3YSBuugpRrtm2mk0HODOzQW4VIylUXb5p8T9s9poO61AtJtQWLiNemP0bYM5Q3/b5AviHsp
+oVBo31Mdo5MPyd3M1WABeLvuqqe6J3RWS3ma62Y1Zb1y9gyaJ9is9rVVf6mJutvR2rZxv3Vc9PT
gMcWYwkEfVRzcGZzVagCB8XoMPvNQe7dbMxQfQLjva7pbrvmcDJJZlwNeGhRNg+Zi3BGgjyRjNkz
v72g1rD2x3FXFd6LbOjeCi+mnSEHrFCcjab9lOqHZLT/9aHzt6OTKkiAdTrUZ9Ec74hGSayPq1aN
r1ERPepT+rdu8oMPl46UNcExLc8lWjsrvbTom0zg2TNrPMWBcZ/o5pE0/ikw3eds0a6ykAxaHL3f
4GSihUf63AepjcpwuEr6rMJhTQN5LbEySvVjV/uoI7UnxhxPvZY+2gq5Cf4OGaVHNNQuUVjv21Ed
vDh9joRZVZhoGJpOfBOtmEUfX1ylP7cjE7O8HC+IQxwl3fZD4mhZvCo3uVLFdwy5230RRG8lzAGA
N267Svr4kZaoCTKN0s+3ms/Ojr/smC4cvQLaw2zNDguQyr9kwfxSR2j7F8NzSMfLyFG6Y9j6MU4G
mTIX01XDWWvtzcggp4xq3ISsq2Nrb4a5fKZJDlgDqoHDEYp6WiDqdlc4P+gINTw183FW2UNM+O38
5JIzY0M8CbJ/rX8YzvITOPX96PogGsf2NnOwZq29N9l985y9I0O3chB4C5ro7Hhq43vNcfGWlY/Y
XlVS7M7WpWztV4nb4QSUStHfaQaoFllCc5m51LFPx6dY2YemGW6wpwBrJ/anZYxHN5rPgGy+jT5/
1UMDMgAG0H2N4519jmoKrSmmPRov+tWkq6SX5bl31dHF3gPmuL1XETFFDxGPJIFMugMQr/cy1m9h
qaNB1iCeMR0pYMgerV2usrdwUf961V/DVoOUPRKfzRqEEXrDA6hk7lJnoxnp0FT0R4FEPI4YVOAh
cKpznDVTtZF7oteYti/5xRmtt9HEUK7W9tUUHoOBHI8sYYiWt0ULdlYQ3nK7vmppd2pnHMoQzCo6
ks28QVXF2PnhcJo4+ZtZw+2Pm7hYATyTIKJOikMGGPFu4aNs1b8HSQ2nOFkwZo/oRfYbeQ44ZdHW
WBFx15M3YZPdIgnLT722gDiIr9yyd90WZZgsoufFjpJbZDjaBxOjHnNDIMNOl/xVy3iYVP/W6QEi
qV75wXjtPOvzQZJZVRhHF3xWwtbEjmOHQN7GJu/GpYMq2Fs2Y+kcuoCGegt6IhrUGwL/z4YdbxOn
+gxmbStZRxPn28qlSzlwW2zjbSZaRAFzDwnRelJBZMsuQoUc+/nkIvmJXqC2ZnB99LP2ubCnJ99x
HhvbfFVTcIQphpIaZpiqxmJOqy6tbWOsxa1J3IGuQJ/tJw0mpu7ZxynyVqqycLJaLBC5LOug7g4E
Z0SbtPLFQV1lSuODq2cP3pi8AL7aE/x/mM7CJ0LNzltoFpTJNh7KE52GXRC32p0Vz/wrDQLXmXZ6
Fl8BICNcINkEpKC1ZlroZBXuIbJ4TMQ9RF9QUAGh+hNlaA9kDV71tOetsd/KgvKM5CjG30Xr3+eu
jYYEMyDuYMjnwRRi5zlIl4QwXIOQyJECVrXVeeyba9DbP4C2d/aQX2x/OllRtw0CHr+KN4pWsjy9
qqFTNwXRza0YfziOSO3grcON7uKAOjeadpkIs+ea/mkz3UTETzu5k4XXvTLv9SDZ1XZCOI/BgJvA
LptmPFIXvktCJMluxiG+cvr2T7ssV8Qu4QWo5uarYJs35bVF6d3y+p3f6/tmmnC1zpNJFs196tlw
I9mMTtlt3AyAToi24EjwQUj3UNOjTp3imNbtU+UvWwhk3p3v5K+IL+zhZnz6egiLrTHQV+t16PFc
SerFNODL4r3UvM8pptOvLIOwUv9FGutgGv7RGNNNaoLyJ5En09u4locSVYKknUAQZ6qOeUo/KsBo
XMfV01ESM+goc3CGjS7TvG0X4BVCRppUTA7jDAUROT2MamKcrjjXJ1SKDOMQoG8GTR1obYpGO68F
4A7GVO8+uzT5q7Et2inchUOxNfzuC9jewVI05knJYZZDLIhfbH+AA4O5Wxy+jyEqkB6k9RzAh+f1
3yV5VW0PKCKO3Sf8cCpXvIvkIPBsk6FsupO/bKr8NeQoKBVLHzjFQ9hjNWyBSqsbeicUdhCn7PCD
Bg5IKf05Q2NeVowEl4VzVdz1YhtVELqZtMZ2AHke2qbbYHP5qEyiR5Nlxz5CeiQFIV5E12GMzyCO
7ueR0ixTdwGnhu+DF7bR2spouRkJrjtR+LdsJizN00OXZXuJ0Zrdn0qt30a0GmJqBtWTsBdd+uo7
6U2ZxYOntR+1b4leKUJI1royxg8v6n6MwUKN3vkcYkz34H/GfrdOC3LqoC1Qrlm8fZrlO5yyMJAf
vsssPA0+IUjEnggFgKywFws3mqd/5sGyTXq4oAmmpBV0x7RsNwsRsK21o0ZfPC68P0MQvwNXxDW3
xIB7fmx4iJFtP8ye4ZL9Jk8otR1UqN6Zcr7wVDfTOG+mVh0XAj48wmU9Y8FFO/IWz7B5p4FcWAVv
3uInDEXJCBKS3HFC2jTRLmQAWwYgAfzgYeOzhjQDfYPSO7QobSpKJ3dODx7RbFpYbcli/FMulADq
ACiuzefiIbnoNrs6ig+YYW7HtDt6AkurnerRlkCh0WRjUyDg+SQrkuWybRQdR927dpo6uNl8roQt
l6G+hdBywxsFnPv9aB/CqsPjRaeDgk3MXRmMNK+LvRwSv08oVX+WCayXmyy7KK2p9we6dsogYS94
yikZjcqTg5+4H1qPoF7efWNMQAttQXDLeFV9r92FfQGmjt5gu2xo9v8rNaNCNG/A8hppR6sNqTcd
77GMpdKFS5zOiHAYcfuKyvFJ9wuwiAYmLaXxZNTTaUl9PNAWTJeQqven8dW16Xf7BibjjRfRLG/B
PjHlir36X645DyauGNycNz9FXEqNGVolqGHkvr2dTX3bS7eqcCu2K1MOubOaRSmYldo7AJ6jG5ZP
jhgGaXAhwzE7YS+7D4gimk7t4M4F3oh6SYMC3sDkvMFTedTH/Mc0hy/N0igiuk87FXGOQpYo1gO8
vB6Mk23Zf7Mp27RolzUO0smpWBaxIxX1AdZRdYSOu/dNH+i1UulJ97RdUnWrviWlHtviUXbJMvqP
S5v/JMH0Go7tM/UvkMH5VtbmUZ/RXqRz59Ias0LnKhcpu8qAv2rRWG5LtaUVTtuLhJmKAGD/2iBQ
+BHXp6f/9Dr4GDAQJXnA4NteR7azGSlVZzISyZg5Pli8DTyvEaowWz3Am3bGs4GVaPulusuL8r4K
8WxcjMe5qbGLcWmQw8XPyv2sZ3TzwmtJ30t2wGzmR1fr0fd1OV3ix9qzNx7gYqcED61ZIOsa6Nfp
qW2zt0GfmFG1z7+RG59JCQpT3nPkF9fAzv6M9QziHjXDkPa9Lhh6r2vgh1KZ5pDLjeietgLFZr4z
2ZRWnDymjIh7RMc9spuKWsOvyycFRBENy51jTAfNVZfJGK4Z6xNxB29X1ONaSrMsL7+KyF0RJWjY
tyf5/tmIlA7VjknVX1vOpQsstnG099oO15Mlxn8SH9fCP0/L8KewrT+DjTYI1O0wGS6DV3+pFMZ2
rrfveoMmkhX05d42tVebLDZs6yvDli8Ajy/Ur7s2YiSH5vo9o5hlHQfxhkX0jMrfF8JMz/JkYrSK
Sy99qXu6M8QJgjPsyXlne+q14UjQ+/qtxaYM3ja0XtIc+nK3WRu/EJK+kFRvg8w41SyPKrEuQ6vj
Z+K+VRZfRyOZrnI47Ii1++OxbNtTOMUXlxWcmele7+3dHI/3I2q9UQYPrwFlyu1BPI3BMwDr2NS+
0LCvSNm7K6TsXdDUO7sat864nGKrPIBQvhW98d5MnHg1yabXOagSFdMpZwAIlBuoEWsVvYdNF0H6
C7Wz4ZW7zMg2QTCfKSIPZdkc5YNRfdkM3A1Rn1Y4jab0qzpZt4Z9toH3ww0kpYv0g6y/Crk3KZWl
qpRvJCfmFPr3iZE4d1GusHpznrvW3OaLv+VovvTE+MkyLtaEkp4LWTvXYqH8Ov8yPNpSpHtkDaRI
AoN4965WlDcYZ4Yfy+z9LGN8KBklJ5H7Mwg3RAW4NeG+QtrzLNXQklkPKkY9ajARrErCCy3Rno6U
nOezPa/FPHXoUDfPx+RnGJNqIxFVadMmMJsv6JrP0l2Xczhm06LpcldrTzMwwkJad5yTg8tCdZXU
XJwCJnICqpt2bShacRFM74QRP9OFDib/fBAbk4Es3ATU31qcR3iedAsODyYN5E+HTlVcjrcq0d5S
b7pKOFnaGE1zb293IYzy9twtcP9YF1LTy7bxR2FRNluD06FzQHYV3xZi4vTPFy4SB7u9k1VfiizN
NwEJ18D8aZZLI3cmYMkDda3qmOUZvhv9nwwpVdUZl9nubgDrcTGE3Uofmhu40wr9b64vVwiRlEoN
5FX48jMd2DL+rbtUDQPH1CiHsw3z0VXTBiTr6ZYZELR7A5FHD0Hd598qx4PJx5XoKgUjhic0/jPF
kt2Z0WsPdEbCqoCtaD7DTHtIhBIiMWegwaad6wGFciFFmAf5OEXrz+xe5SoXjyKK5SKnQBYn98WU
7txxRJ/3hl2Yn3XY5tRrG/2uKltWE2dXzbPuR/1F2sCyracKlCazOZKeI9pexBT6NIhMYcCIFDV9
13xiohCv9ES/0IOcRnVnZewjYrZFg6Xqvwv/y4UZg/41OOP0Tk3GKgq/NXXLpmdwfGs0HYEFLwx2
eyh5EIid8J67IieC3DCHxuxgmVjn/JNvYiO0QDRYAR+7SDvAJDGmKynuEb9hMI8R1aJXBFpwzAB/
ctPmxuSrYJDFwohibVs007NFTiR/19R/+q4+uRTEs8IlIJqPzDrv5AQxoxA/bFouoPJ5BPxla2J1
w0FOKrRqYZF0uNTmOWop2UHaqmMBxNsu15hrrtql+U3MnCjAzQwZHsy0cvuP7Brdn9cVPfsmLE89
ouCySrAdD6P2VKbNwQ4QRiE1oe8pe0vLeS1jqOUJqdPXbPkYButapNbK67sDokIggZE1DOBED8mp
G6MVSnl0wL9lpajij1LtWhZQk86bis6YIAhAg93JrWP3iQx2Zhh8V3TyuDYRXe7aeS931WBJojjt
RjDhsJFh1sGiknsm25qIdYe+ybccvZLkyHQlQFDGnpGQqlCcYGZFgtu1mJmEX/JpqlT/+E6Ss9Ft
NaNhX3OT5cMj9SlhA9mtjcn+DsrxoGyT4ByicIC4v/IuvLCYm42B425FbjWll9D8KhsDD7p4zTRk
jIz90Gvo3o7kiFN3L5lqHhSHjkLVDIGP0wYJuueOlZvk3W8iG3bPshV6Dss+nwBK4D9dhod+IQNk
OfINWPfEghhNkGZn0kMHNm4ZzPL7Bs5fg50f1avTlc9R99Q3FZSuEW+sJ3lqFbcDAOVWJjg0QZGU
hQYAVFCWBfGoZ4cX6bDNtZb/9zUZKq3kMUnTUNYIZ+pCMeTh8px0tD8RzWVzSzS0mOBRD8oKsIaP
2O4ufmNcWwDXDqYxYbFhwcQ2msVAEWpJzz3Gji2Av6J4jMGGd3+acCIfsTaZjshqp60BEt9LyPE7
b8WTkfWUGdZBdo+EEIZhiiepIPdgsruSwNR7A1CMD3mGDQXwCIwWIvOFiALF4rktvuV5jyRkXslJ
FX4wzOS/vs+8H3UJ/511FNFrlD0qyu98nQhrqZp7M1cfYoNTuwwv0kvQAMRckJdIoDeR48ji1Qkh
ctDodA2YCoXkpzwF2aCMXuakYzrOhJwNyrTCowKxkxYq9BdktrvUmYBWUlcSfvJIuzOC51SLgNm6
wA+YnTJ9kXuQJUffRv5UrCSoYqVQkk3PgVRjKZVbH6i+neQDqRHWFssCnxtZ8hV1sgStZbQkEsoh
IrvCjVC003XvSNymG/WMxxc8I/o7fG2HBoNss05dR84epS/7cQ4ORAj4D5zALbuNLxlH0U6ihAUS
Q8/H+7qyz0yhfsN3xeSNwk9WY57OpD3thZWbVKwAPQGRAOQupMNMqMoW/0FKBdafPO607aB7QcHm
8JVjX26BYbwTOqISmD9fokD1dIxBS6IQa30k3Py6wJNB4hdbiV1XUeHIIRX3M7ufZqOHMOLAoFgi
Py37rZjNtbUP/3fLfp2g20nskLEiT657lmgjeyweIIuzTvmtxINFyl4cALsniTYm7xXDfeA9anJZ
lg/QvWPA0VVMn4PouuNB7sCCIDYMrFlZKDkHcA46JiqhpWkVA8kM88Z3OE/XjOTaHm52wV/zDDvL
PvjM+ASh8n+rRuIf+8Clly7Pz3CQiAzvJZiEIKSbOL46AzxNME0+rQZpKbh+cwdZ+KwTjoE4HN3W
+pMx03GWj6aXbWHk7Ssxq5i9M9cfWkBsFxht5TUs/Ht/rL5+TxRDwa5711x3FTiobzrQ6qDI+7F5
+Q0Jzhn06N7+L7haXSxiDtM6w+EOseIVXR5aS2w3f7rPsqskc5y9RvQaAAZDweokWz2ex7cuTE9G
90rw58KQUtm4aHbncb/D/fL3g2V3yzHOP8sdkv04VNmeVbVYaueB4UUq4TcOkHciQmugDo+IuAaQ
kb+RxciPDMKcpAaBHoO3B3FFO9pL0wfGwgQy3joOIClixjC3+bXByN7lXmI+eJRtltJUUzfZogIB
MOMzwYaXsIHgoyAJjCsjEQkuH6bKFt2g7wFnAhdgteSb843XSliRkMwuYanmSXmzS2ATrOSSwIkO
wEYrEFaM1D4IaCHx+Q7PMBzcg1RrcgHOUq3YDnQ1oJrz6Og4DUO141dyU/iGpvEe8l0VMVHsnSWg
efZPACCGFL1d3Ac5AyaCB3FZVpgTvNtw8Hiv31XdvYoN8Nx2J4nq0dTc9xzeFce1Q0gh4lE/BhsJ
wg2bQAu+teFRz9tnG7cXyJ33PktEPiHUtRWno8QhOU/lk+Qraux5nb5bnni7Wpu3YfA2O4j9NAbw
rOcUrJJDacoyF8ecxMc8jAjszOOvBVuCudQMmSCao/t5Rl7RQS50QpFXpMbYjQTNZSC/wtPbC7az
PkgJUWhMZWctuk9lC7PxCRCz0xzFtkg+HZE/1pxvxv9QrmNSlSF4z3ul+j/eJ7O5URJhJAmRV9id
cW7t+AooEwOXoESfBotZelOU3sJb3YBn3UwsaR/qTzONYCkJVCw6A16H6tq1NdsvLUlAx2nLA5N1
6AAT6NviXsKoVqKLWX3JYe85lEHxsquo5WXdJ5F3LUIUgln/4MPIO/sJNGLZkhdHjN/1g5VlZy9F
4pP9IKE06Z0jp4bsWjuPAGqQyfhBJ4CPO4mRgYONNWZovKmEOrBXcrrBR/xNZsbGvsoBoxfVtiOc
x+TDElFSIyZ9EdLZRZaKxEFFOiFnq4QLYpJ8oMQcns9v8mpnDKsBykoWS1RkaLmXaVRM1zDv6dWU
6bZGusNym7VsJIU9ykSPU1aDRON0AM3erDsb1nXmHGSlaQzj/MQ8LT103aj4TYxQXF5F7N6AAyPT
n2uIJj55B5ge8k3JXiW2FkCZKv5FHgt7XgKYfCwKHbDYUTfgyiXksiKksTKBsOcG6c3ynDvVNtDt
bV2jFcyik94qoX9Q7JtAP3qpwlwtAEFUk6UgmVXaK9UzOauaa5FoIKMrdAdIbtLpbxsCTQqR9GSb
ZOHyRoXH2bcE4PWLbzmx5fxZVLFVZOOGh4sKp6bkFoSM37UYfk/0FwQzVdJPxfLVyd4971GuFojL
ufL8h5TsjEnfUdIUn+ZcjCmGZ3nr2rvJYrVJMOsFk8dCg3LR3WoNdR9WR2wUL7yfAEMl9daweJHE
JiLEyYICgbaV28TGbqlOJCpIymhxuMsaZE1LWuoxAOnm6iZLoCaEeVaxkzxHTj0mlGssriQ0UCze
/ntmw9OiYHaQpnF81z6YZMjMXvcisZgdLF9Sj15/L2acmNHCRyW6RPFn11uH308x+4ukLn3kHEhx
8ir7U5APugNjd1bq/8cmyTmd2N4ZnbeXYDRRsXcsuB53MHncoYb3/BSuYf3isWGJ2D66ec4Lqu5U
bEN30jXuoNyqGjHP2Pm9bZU3byddAXEOyQA5HOUcCMplLZ/QkI3yoY3QX4vv30BI45mzQBK6pbZf
wqhCfhLvPvRi8EiYwhfJUYIgOWZLsI9MYnbjkIVEr42lHSSgm12Kw/Z8ohQFzvAImeUgmbMs7Gii
m8J5i4ouu0g3N2E63rK2E6nNG8MXQT0+eNm7abUbiauF7p8ku8zrt9DTfnxfR0ZYG/YtHzWLRqsf
nST9klbQ1HTsFnS5ADVDhGQsKGpaT0lDHGl0PIDyBFkcv9KeF81hqlj01z6IXtHLukIwKVYLIJQV
UoeQQSLoo40TKaAS3Tlsu39omBFDZs73Phydux4LIlgWGW8Oy18vz3WSLwj6zUh8h5n2Fhg8p1HN
yL0GnXvfNwvg/FKRV3sgonMX7e6oRCdusYyCwtr/pP2kU6n6xLAZylgZFRmJpHobjeZWxNE5dyya
+iHCu2IpVODXgEBZXGApmn4o/PvQpFya+6Qp2nPsQLZKfXVK/MnDuRaJr3nnwPJjvFgmfKau8fTw
QAwCc6+qxTnksmHKCa3N1gsoH7x2uc2CMFtap1npqYn6/kiUNlHpp74SK2Dxq1F/i0LLgeZXW9v/
4TTfMxIvrFNB/BlNSOdDdOzCf9DQuhVphg5yr/5TaeVpIuBUYLg0lBJWKl0elYZG91gBia9/Gmyr
gX6Rwis6gUgvdGjVuhRAs1t9WjaUH0+bgYnasevunDbfAdfGxqnWeK80mx/zhmcL4v0hCIEU9w7I
wLy+1RGwHMlYew/jTxQBX7EGB3Rpuq+NAY6+HjknKtf8cUbILarBpa8uAnfnGtO4DRbtI1XoP2tj
2yFVizqrDdkEuPN58dly8fw5drSVpmTCiMNNQc0l1c71gUEwmYpQf0BpxGcQXucA2RZ9mfaajoDP
qBHS2+65UM1LH5QvCz4da+Qcz2PIQ3YanUK8Cx4jIT1ldNRRnHPeIQo9G5n7UVTVn3IMi7XTlB56
rvRKq3lXdfEbYke422aTQbcstXY+xDaIYi9JXxwyK/07W/5HIpKyeUB3xE3S4ZggQEctiYg4TofP
UY9mV2RoD72JvmqWFN125hCD60r30IQLYCNJszaU+lMv2SuaOn8ZWdzjHUhHRVcfml+86lNkwiSa
blmdP1QZw4ui/QhmhA4NnaamEyQvY476R6wnVNGmGd9irWAMXfIks8Hu7jqw9BEwWPQ1p0tW6Ld8
4NRIDMXROCLsjk6NPQU562xCb6xBm6vVH4eFNEFV+VOogjMWWwjW6MWj3uGRFzdKHU3TuDV2GpEj
guUZ+qo5dg6uiUXdXvPBeKoS6MOZmVEQId+99NZq8e2MVM+/hIb5UGhFfFos0HBph7QsurdLh0i6
S6O+iTvcEkHzv811abyGEx3aMaO3R+Pos/Tdkxm1uIVN6Btoyv5B2INqyxx6GDods8zQMY5JyTws
qx2QKD4SXqm/xsaNueViWQRTlA9inp8X6+FduYCCGlCtpyn+2Gh0sj1tep4sfyTLW25Vv7zNhUbr
GGbhnVNSA7QdZpt1pLZDMH8VgXdK5hKySwB2PAaC4fvLOegdA2qWTltwQBsuiD+jrLuZo3ur+wWc
qbinVVY9oHgDnH8xsJye4hRMYJlHNA4K/Vgql1lZ3wfFdbTxfPMq6EGFzTmNIxBttBFxZ1UHGB/B
iX6a4konkvvesZ+LqwZ0Bx3ambIEuNYDlufNakIJAqSI4ayhs+DMrRJnFy9QDcoizLc5UDCg4qzb
LNBhwDnel2rwbdBMPFKCeQZXCmZz3ddhstWVN4l6hnuyeoSJuK3IuiGbRib3ndXMbBsUBLvIuTc0
/R2nxQwRLQ2k/fhlltELTPhjbMUo/zJ4r2OdGl3HDb61ggPCNQGq6OWxrlpsTjzr0kZTSSudoh4Z
B4R5evNv46IwkkIjv4NZg9tNDrRBi2nLLvlCLx0XOR1JvnVTt8jlB0YGvH9Jj7NybGkjLFBzjJ5Z
OCpO8ECCO8uY+32Rag/ehJoc8MTcqFjMk44vqM45ymmiVXfot0B7j52TAFULG1/JqQo57OHhux6Z
eqGP9CatxeMoHQrLgtMcdO+Nh0GSmQx4q3e014IUMZW4t+dbwZR9SzDpPjUIzuu2zygNq0oztpE3
jK/NEvRkXDradsn4bNZWsvNsAh4lBQLgI+IDu7l1y5KA0ZNRYsKln2cYHEx6IeoM/iSsvio+aNqU
MUzyrHk1J1Z2LdoKYws7dENkXmB5g8m3OFoxtZueF/yEEIsdUGszEPSxl7qH7gEgAZqAzw3XUgAM
bYMvc2IlR6dMp73rOAHw1wSgDPp+uA6sAj9iNG3PbUHHrk7Tc4AYOGoHsErWyjb+Zo2J3DP4012D
yi9NvX6h6afpR7tPJsZzZvzc6VV3SHTd2hlxtaCnkzrrvMTZNaE1eliUpOqpFpzN3hzDldOW7IWg
IJOio9WcvTFVCiTEGJ/iMMN2vS6qPYNIhmu5WaIa61bhc+wZKedabkKZwOnh2GRWDRyk1j8LT7mP
ymmj98F2l8/A0t31kiOUVZoOVWE2JHtzHsAWqdLVPxM3iz4UYjd7F1Il3gVaaX4i4Y14UTojQe3m
EI8mbHDQd7J0PJBADVut2SHYaOPuFC6grbY1vG1ypSjIHgpnRnBjHIT25+RqxI1wtoCAlkUVhfip
+kzYo8L8qUzkzIq0qB9sZ+SpTSE+PDVL+gKHqn4cOhsaiR2k020ADwpCKXFfp15r32e6xdfKTOj4
95r10Q0crbUF5d2fwIwYEWLmowtKi0xo2AZmW9z8uV/+VV2EuFbYhi5ZqRMdMAUks+znniPAZiTI
DQOmh6pIvLcMFIvcqfyqJ4MRx2yho5SDCLZnC2X3ZkgfjRa1AA1tnVUSg0gfxuUeL5v2By+tDBlv
R4v6VTdqsNc6Fya3E/ujuZkS08PTNJvJ+ByDxY6TFmK6Y6Xvy8LoN8yKwbq4A3W/C7IaZfR6Bt1d
98StrNYwYAtDKOzd0GfXeTK/TawwV9gNJo+DciGeTKX1jS3pxNytpyU9Ffna9E1vY47JXxt1HFEg
QyQmE5UV8BJk1TrmC37eefSThp78QIFsZIAbDrhP46yTx7vew8ySm6bu/sfSmW01rmtR9Is8hmXL
lv1K+oSQBAhQvHgUFOW+7/31d6rOfbncUwRwI8vS3mvNpdLEWk+yNGCU+vPT2P4aG/dddH+5KbgQ
n/sR6Uw7akKlg/eO1/Kpbn/mDOziGD2rvgkvFvsuknLZUBJFTg12mohF15oi3IYkIZL6hU3gnCTO
DUzXemry7sEyaGSzxqtE+i7cHpzq5FNd++DvYjx/bwUVNF9eC17sGyHNQ0fPBPp2AlCLIfgnd15q
nPv7OXLX7NSngUme42S4PHi88hNrPhiZsZVIxwRQFn4rVQK4sPewKaAAzkdJb7pxqoPZEdw2qMdq
/rGRUbRUK3wQjAMPOyXKD9Usb2E/bzxJggR43Lx4G1g30r0YNIiF8Juaq+c4hAG3pKOAHgihKlDe
fRhinG0l0T1LqrXlD+RJ/COAAXEt2RwmbxZwby9AHiQBHauVISnDljSNFPbCXzF+TfCrU0zkDZvu
HtJvatvgMakdu/VmhiLJGj7c5omGxpfqnqQXEc5v3CQFxQgRpbc1rWFjSfM4KXKSGWrkge30kQk7
fokIY5DhXeNlOAbPILFMpupWQhp0DMJWSiAGdvfXKmhPVeq3tg6xKX0rxLwhXv1xcWM228GKX4EC
gf7DsBlC98N1m2fCjyCV2o9I41aagimyDvF6DCVr/MPRTZQL+dJYJDg5zFzkq8DieliiaNO6yUZf
Qf3f/+TXuBzgqjb8p02xyIy+9O8MYFQUOLQc4NINXWxjeG/7ZdsHFDgBtfRIydjs8rq1N3lofxTQ
MROu3NDdJxv7pQ1fwp+3BtYWGUPMYIk+ckgRjCGRY0laTHBA/s1I6zXpxWsZ0uvIMeKZb1kWnvwI
VrIjCVJGqTkfwcfSkQUTyUbFfpW8ILNxJvCG9WhV7+cxfrVK55A73mtuDq8KrWiR+R9zSDkUODim
B68BOdzWoK3Dl8QCFyL9irqk5PFtxvoYRpC96unbKpc7i4BsGzeJv4Jls1Mi2PpwLbLkCOmGgAKQ
bv2A0A5rRn8xoIUMg/eIn+UMGIXqL5VSeHqyfysImi87nmgwibz733AB7wF2fsmof+qWmeiHoSZz
BBpFHwTrnNujPx2nl5E5kVn6ROTvRhLbk6INn6Jw0471H9NL4GZNaKEXYAIWapaOK3dnFbOKWAkP
rvfdua+EGF9Vn90Sp3+1CPbhUlu93Agnfa3L/A8b3lUrlhtLbSjUAoIa5GJ9S6xy58e6AVJ/lXGF
mmNG9AjREEtfnhwLWT0TKbpzXKxEpoeuqdhNHu0i9zA19re+RQkPk0VZMkCVPppq39toQxf2QN2N
igLv//YDseOKNcdZkg1jpR9NBVgyrcj8sGgisUIcS6JJydnlumgmrWZMMlJH1V0ZGRWhMozOhUrZ
oEumsX3n/Ep4dALyeFh/5Q4cBdZh7FYenApIitHR9gOJyTE3g713GDk+l0P/t86OrYhNGgEhEMmL
WwUmDY+p30PmrFNuR4cSAJVz92Xa1S9cd509PwHy/zDSGQIQXsLgEIr2g1cET1pKAMNEp7nbAuI9
cb30DOCWYMWxHPx7nsriMY2eKaBvO2Fvwi7dcfAucma+MDapEB7ZjbZPchBnfSL889w1G76oRhE3
uDBS4T1WaIs70smNFyduKKu3IfSNERVXY9/BLUOtbS4AkYC5QN8CYblRPSgYX2bvdvBLn7Rtsw1Q
fayjeAigmEaiKPkjBovCG1/HztB/sw0cKK1UflVCsZt/kEg+3ovA/CjsGiyARfNJ5IBRTwi4q4uL
BeAnD5vvhLwRlf2Vy7RjZDZJm+Fku6fgXvmRWeVvmfmqrasIP579ZDmOqbFPVPWb7+KIOvBdbdvK
QMTaHaIha7jxrJ0pJIM7Z2Vq5o98RJt4JRmBRQMHzrlmtrNueTXqxyRup6OL6cxk6MP25mcKh0y9
1F+lzvwZRfxOyq6LiOfHYWo37Qweg/gjJNl8Gdhpr8qBLm1STI/gWr10WinATzqHWP+uLvnlsE1l
AC2bLu8OFu9eDOD0YoOzW31FuISlOjNWGjNHy9heFaDbdVCOV1xBT/HQk7BUb8fQvzuygjVMcmTX
WBMCsUbHMpiBnrrZlx6tabxHc3psaENQ+35HH+MHfDA1CPXWRmP9VM/oHJrk15D/6LA38LQrj39t
ZhhP7X1MmTfz8W42HzHXmwuiw9ImYQKVgZYE3lJTaxm7bv0a19gm0SSwXk8cc9PYhEXwYe56wwgx
c7aD/Y+Hb6TjHcGDmM74+AJzD65bNkTLDryKs79MiPqmDGal73ViWSsv+8uLRR9mRukP6/SGyCbe
A2KThsz1yVHPLUGP9J5S2cJrw/Ir/LU/dvblw4oLeDk4SbvSx9POlDthv3JMfZhsB+QjRferd5X2
w1qtWkecpKxz4jYeSwGiiEKskd/c9gfUGy9IkDGSuEHpPalp/PQh1TG/0Du9cgEnDmj00kMKazew
27W+473oCJvFPsAZc8FA6zz46iMauIRk9SDLqEeagi1iYqZPRqnTAIpxftzwPtYuIR6opWhsiL/8
r4laSQefhKkBivOoP+lbCzQzQLksF6ZcbAB641S1lncFzptmir5d/+4wt0s/s1yqSdz0a97KvjgA
5f/IhDyi+ntMdbZ6uuETLH75JfpR07eXhCa2+P8iRRzuSmvyrN54vwy8wHP37oXm3hPPlkWbudh6
nHEDXsixu/PiErzA9WK5h4EB1veHPuOgumLsP2YUXRTEtRTkr6WHWtwawK3QIMzLHpn5g2ViapOC
tjRBYhiuiQDd6sm+T4aVHof60LhOQ0Q2QhpuOYSYpCuuEieQw0rJgJ7qM9aXdmBUuyBLl4iON9DP
2GGREIi9iH/+jSkuB+94Os5UhRm6HKa9LHSZEO33pAuG3ZoVniBunUeLK8MlWAJUn/6OL4V77xxj
zajnD/t6pY/lSf+I61PgHlDx+HW7EYyiiJUs0ggOkZvy343KqPTz9pogyeIE2/QJbeNIi2FBK6rg
KbffEbVHJJmWOFjtzjvy0DukHwdmeFhqhKQeskve+uZrzgzbZ6+lcHgmIV9YOtcdB7q0ol0kvEeZ
DhsUb29MTvqUbYOZs7vlrM7bNH51EN/iWz0hzIcaHV9N6P6jbaM+pWvL2kFPT4GVE2BHdbZ2z/EC
wIMZhQvIa03QZ/Rl+W8yqEYTcxx3nUlPTwNjt1CYbgE86bIrQSdLeg1rQinnEuc8b9Qe93+ynBOm
WzMJjO3MUgD7YU8TEwcTgYtkuETr2m5OrdGc7QGeGzFtGqXRMry7mBZWElw1+J2rylAzUwf77gs7
p4u+E+yHHB4FJGoQldlXeJ0e4TzQkUIUmqrHgMq+npG9zr4N1ciralvVOb7JAEWCyQ9tRwTHy5xc
I1ePiS96VidAGyuqdjsefZ+ZfeDC+iIoV34OFMeWgJDHT6aTwV32fuDaeqZsg/C9mWeul0PEbjVf
qj7212ZhrAahjkWEWw9s3VswEGNZjVH51lV1/NTPU/l7gWlGALlq6anBoqCYHryPFI8wY+/CJTr5
dvwcyOGPnhAGzCHs2e6U4pGPzVs8V7/8UFFubCwK93lH5tXYkSAcHd00YhqRtFKi4XHQScDLBMqu
ldXZStsf6dvNxjNLMjJpXlF3syjvON7GKzs0CQpQXT5w0w1jBl9To5+ULCO6MD0J5OKZmwACbRUd
BUUqBsLNB8sbDvSt3wBz/qbcwyYJCRvVyYTShI5szd8VimZjjsEWw+FYSVLR/7CGozmu2Cx5FDwz
4ENG8Ugp9l0v+FBVvNuGfShoHuufnxJM+CW2PvDvFLH2DQX4w2Szkhdh/2UJ/yhc+2xG1rX0uzOF
+Z0F+lWwNkqb6ELWXLDKEp+sZRMvv2mLh6nNPSAi9oEod6KFmWCRcHo0wJyLFfzpfQxornqeZ12V
o6GF7g2U8LrQpQFsbLYHf0nAscpd0mtBjRAo4hWvoozXWRnd+A0mfzr2e25SstbXSRDWO4DU6sbT
6JlvPekP3BfEUtnWYxWInQFkCFRza8LNF66HZsbJGmsjBrvvmNLWc50D/soM4w6x57vOBbqDtjhR
y8Femsf09Kc9Naxd1pMvkVX1a+9G726dwDfwT7TtP7OiBknUH6Jq6AkNyO9+xv+hzvCrUBSQxNCc
AwWQq22vpIPda3u5JphRqkFcih7mAxB7xRYePM6qYdJlMF8o9lxdyll+KaOFAZXm69qyL2rK1k0v
CcRxbACfi8s+jfD3w4yK/0FP8AQUkfUkiVQC/aFSCngdOqISVW9cOusKfVE2kNA0ubR5GfVAGPo/
k+oqZvz819D7N7OLEMaAbtRKW4DH/eg8w9KMMDUmqQSkF1bBX0xWwSMg/rsNGmXsXPosPil/wQ3j
3zE1u/PYVRsH+5xnzyAR+oOP291TTnAyLedVd3GqgOm9DPdVkCAar+RzydVK+qHEdtNe/IYBhfqd
kmdEUGJpU2pVvwsVfHhu/ns28yulvq0GqcYVNjREZ0x2ZvA+9fNz12oZTNo/BSVLobL2SZx2rQ75
OpE4Fo7/Wri3waQWEy4d0hTZsudvL8aErzYVRsj7MWIlB96qKw6iqG4uO0XR1tBzCh7RIjv10Tid
AiN+zmr1102HXe5rjEEwUWmF82/GwX1x+kOcqV1CfBUtMf9oZeY9tCcSxtXn7OfvgO0fVZcDEkHi
b0T7scUhO0iTfW+Uc2yGRzIPWqLGEHCicXP1+ZFG18ZtvCef8CdeT9n4IBZ59nBnL7T6+xKIGZ0E
di1vASI1Gkhbp4n3+vti8E5hSXCNoQQCejRN2VAkYK7ngzD7UxtZX5j4fzzbaW7sEQ+5hcLUb/p3
mcuzK7jEpYlDaELaUUNPNmEZc5N7JXbYmi6x6xxjHuG4gjw3w3nIU/sSdy0bBhJyniYqHk9OoypW
Id6AvxjZk22KuyRV4GGyRwPhGstMs3W/25RAE+VZ376XX/tQkYIzCGr2Tf8WocaCYNnulCOflA0Q
22lj84ZCZTyhEVBUl8QNVM3vdq6uASmAhscQdYhsyRQ9ptI/U+Q622p+88pw7qiYU/qKbO9vLmU6
bShSGp+THSpCxoPUe48gJRnWsgpc91RDtoqpmyQsmoh6oVrEI5YOjC3qcW6smD3R4UzRbmQsEztw
UVIn1fAgO+Xb3PkbOSzrsa8txJ8EB2naYCHXON13PlczN8EmFxEBPAINXtUfEm9Brspiu7PgQdaO
xdF1/gvl17uQNpElvf9hu5ryyE3WQIawLq+LZZ0poW9LfE1SEh6XWVACPZYdJyhbRCu0Wo08DaRs
d3WLeagN7wUNILgf/dNUBx3htH6aAQuL/qR2wdZiRn5Av8n04u00dxao9gDUJBT5GCFnQyRhGPlI
YWcWtYScCBsNETu6wqQ+KWsPVT97LJvrQWtoeMAl6HjInlsMLLzXvjrbpMYy6XQIsxAoqJGLrXzD
Jvy3ojtCcAK8CiiMSBPCsTsUs8J5GFTzziuHwF3VS2iuBi9P013W0NV/Ddt6Rk5b/WqMHti2g/Kv
N+aJRUEyLMSW50ZFo0gp3But67m3IMvMMwarZToTVg9h2VhQudYDmwIHRUiEGdVkqWjETl1v/Cox
BXt9mBc5xupqW8l+yrdBmnQIapt2P/aFvVNwcd5RkFe/hW7ZrGO5sGrqZrGhgLHxeQsiNRDAHcD5
313hYcFpbYmimvQEnjbciWgY+mr+pninHiMrGLct8tcDNLblIewi92xF7U+bOV+9pKHWzjhjBgMu
DQw63YpikTmWCDxdMb3ZeeOeKx8hEP2DYT1C7oNG6pUM2iglPHGD46lZm0AzD4EXjmgGltj68ntf
tIBDXX+Lesa7KM9GwGoK8pi8IcDIp+JhnTck+/BEE/g2NKzR0EVDe2N2jLwUk2KKtSzwvQCcmxs9
JmzcNnIs87ULSnRtog69zUMCICANaZyQ7vw2zz1PWJlY14JWKS/86AdoP+mo41xDlw1z1DdRsWmA
YcNDYD1GCRYu7ojoeqJLb4SBs15qnwzkaC1yPGGdY0XUbAhEUh5pM3Mcd2vHsFGZjqG81AqCeBxQ
QBBeSMUvib1f8+SiGbCN5BHFDLpwvw94qQ06xxdtdhATgcvehEW9FxuMvTq01uBh64ehin4Ivabr
Ij2sliPYnWYsxB9ryKuXUotrJmq0JyM0cJygW7KxL5JMnLkdc6UiGtCNeTQ63/VXlRPZP3LJfMQ9
vANhrdOVN/3mENYe8jvgFquigKbPO6snsyQT8o3DX3i/MOOXS5Jfq4BgJPI+vFfS1bz1WNsWUKwR
h5nRxU+lVAllnCKq0bhYUJ+V5X/WaT28MKKxuS5Ju++9TDGYSkVMnFpaSpt2/sf24Us15Co/UPlE
5EmXSUXbBaGDbjYNNeJ62YF/jIbmw0Kvdc1kY/UA3LvlxZ7FtCmGp8W80b+jjKNkCiKhI9loHr1P
A4yaBaCyX402GfAZ57ezzRw7cV5a16Ry6YOUQHioA7jvXhDy7DhTG9BjaGraBkPMG0kgDHhIwz/I
edj71UhAiKXDuoS0tl4rrurDLLPkxVnm6dOCzf7tZxHPa0RUH5SdDh+fQWyolU4YiyYRH9qhzA5J
HE/72pHFRsQjmnAjaH+nNQXKxkZylI5s6+Mmji9hS0ew4RUHP8bpHpc5StGIlsksX4QbdrBVJ2jV
oy66mHUSv5iG6E4lAxsKxLKcqzhzWSzDcaq99tsCtaumvCKtbYjKEUubq31D1FFZE1rPjUNPfXKU
Pzz5cRQNuyxxq2IVVi0U6akxaYZwzn+NUsTBOlAeuUoTMMttG43+syEa76dsk/xuzt0+sBbK50tE
hd7qNkGeQZ2PjKRcm/Vggr6okx74jUnhgW39uZ2QbLFm0ihDklBw0/aNf+/xflioGluLcvTY90Rm
8JL+NoZx/uy7PgCKLSygeSlxiHRYNmU+VIgJsXA6oXB2TFvThbwv+0m0inYImU/sKnpKOXKBzuA2
n00UjPvZXgSetYqWZOyEp0wIkzqSmEgTwuC1ytppeIyiAu3B7OvXwjDLYFPUyJRB5as9DXC44JXH
vc1Tuvdzgk3dDZXJXjBBRjEq9u6Rixa+AX3jLP50iug4Xaaxx/fTFN26A3awcxTNOdnXFQ4BDLB9
PzmXAvLDdigmvEeOIBHWIVirTPvmm7QQ2s1lhhI5J1MoJj2Loovm6A9+sRs7i5oNO7P1OLqS1bH7
B61sh1G9kdg8aomBJf+3BPRumZHS60kpOQhTjnRKQrfGf1pVp39/g+B5FNoVfGHX8ItTmeQx24TM
pvLdwrxAY7c1Iv4GERjxzZZz8ifhvkDkLobqo3byYW828XBUvp4/Sfl9Msf4dydVSZ/QxUu/ROXF
YCahdmbF7DdVNB/oEcRPVbeocyza+TlpLOo/C1vbzUL1AqpA1Yo3pHM0GPMCjk7vjHfg1ckJyut8
BAQZga2eDJqnCNhde1gulu9E1F1y1le+TfNUkIJK506Ks1rA+Bid7e7SZPaufmkkZ6tsxc6izb+2
eL5WhC5h5l1QSYYxix3XDNGUegSY+z3C0FBaLRnCKPVYIAX0T/PMOKSZjc+7xnc6GEiLpgWO3T9y
EMHcJfUqLds1UfcwvqHISN7IaV11JMRk9Gf/8YP0UknZ7P8HmblbEct86+YVSOo4UjlEWZr0PoAP
Ghr004TroCZJYRRGIoxJfCOHzzdDb98Qk0h/b15ObU/4TdkiwKJY0K+7kWIBwj0IRC1k+oQt3j5y
HIjHkjfrIiVBGSQ0IBByIGZMdgT7XTT71hTk+ATub+LWqfZVEBG8BF6uZ8GkYwUEVDobcvLaUDXU
fjpsa5uqeMPNP421ms5tGgoqgt78zMI33ypvCLdEs6Nv198ItGRqcc3yA7Wjs3eGBicRD9JqdBbr
g0fWXZuWHx+MejKfyjFutxE50evRkh7ZmEjO7LKkU6HIp0OKMSDlmZOs+YrSNn1NrSH8FbTkvzkh
dmcviWymDOGfoiau31wHeaORWLDjKNkBjrGMfYrzd+XT+sUgPDsgfXRJi+E5vZiDGk6dajxsRkxW
eyFmeF5UAGn/92m86ZU04FZ7ZfGCwAqVUFGyYq2yYRf37i8NGkZ6sgtpksZkHduV9+Sq7mNmGfuw
wIApZYOXXoJfmsqbX6i9q7V8tvF7aFxqZjEvmnKS8ZOf9NEmSuQvM0g/yxrMjOiLD0+A50Ow9mos
0JfSjmJ/kkFRMR+p5z9nTvre1eoTQvqxlcW5E/GFfPW3gn1yw9fR5f3tpN1aWOMLd5UfKsmXIaOo
j/OTshEJBkN6LSx3z6ke2b/TlI1oW8XtbhlMwg78ajfJ8JonvLk9WWNd7++tn7Bjm8ENRVFwT2fC
MBrY80k4vcky+nIz71Us3ZcGVIsl2nWDjRhT4SrrD0hoLu5YPBe0gQE0wYlM74sZPupCSRBCWkdt
hprhFiz+R9aOZ3jfj0sdMJinB7evn7RZvJSFFrn3W8RIpOwO4XsaNkedQdDAvsCsS7gCFDa3aV6K
pH4Kg/LRa73HOQgwwra4+0mI8UvYVeiOHyzF4sIhg7iLDrOFqJ1fgyZr3QkaHaR4BkO0j0Ncdegw
VolJVdiYX2qn+kmd8pXFBAYlf3o0CvtmNRV9/eCsr9IU5lfBfIFXuYc80Z1c8izmtj7ThtwHffOn
9aD2DWl1jAMLGjbuGwidObnIPQXvKXHQflb9mcfygnDp98REFFUm75TomUkrpN0bfSVDeeorj2dK
8gLxl73G6meJ9Zy1xkF08uBYC4o88ghk8gLlZzeNRLL27ojIp38xwRB0Ehu6RmaSKwuUEjr3DOah
RY1o9P4lr9SRiJVbMFOMgduEz50HO6KwJSzM1+ScgwqabmYSfjuWtknWH10VHvyk24sO+HfpYc8r
gP01PL9xxe7UcaNrRxaj0wWX1nFXRp2ghvG2TR0dp1KYcIRhWMTOPSptgN3DO2wd0rKHM/BC6Mbu
pbStF1TT0BWpkTPjpBTus5tH2ovOP3EKVp+oQ3UT2MaEAcrUXCnirug9X+0oeeuK8TPR0WNleJvy
6HPsuovtql9YhY5Ng8GwFPcu7beG5RyBZLJYrF6TOj9XRJnz1iOOst/ok2FS2fUEKyAA/EIjvwmb
ZOeF+LFN49yhyh/D8baU9sYum52HGnGy+33Qiaemcdg7DFQXc1B+q9lyf0119szQe09ZKMHv49Ek
rcNydwvbpbBxzmOc7bx5PkSDfzEDWsfheA3c+TqWQKb4vLRycm9QX0CON1CKyImzJAYPtjEv8Vb+
eFbyOvskJo+Rfc2QRfMmRSZQcBAJuXhyhtSk89nMWu7rwqAxj9JcXwSml2xdl9GLQGMK9NLe6Oxd
YQLbi/I/Jv4mhYvILT/rIWK93/9qSvEXmcZfWXdc5flCkhFitZKaUg66GUam/eJVbCsLHY+YmLSk
jH1vEUtHRm3RMGzr+p3G3aWLK949cmMV4xfemi2vkvaByzm+JDzjhzovvhYuaJmau7hR/45qEDmR
8+SjuQx5/FyIv1KF7596sCqNz97AckdO6UBsD936beTO+06xERYFGT7CujdKYM0A/l0sXzFawwfc
t5vZM3EDq46XhHiis4r+L/1hBI7IpTUIwyb7RGUvpg66bOud644EJ3IzOC5ZTAD33V1uNYSDYAMp
e5IrbKk8uAlQiDsTnwsKruowNNC3XIQyRGh4dGMYHOulnd+CJBY30YwefkbqDxqonVUXz1a7uZqG
e5CV77El3qzCxFWFHaFBrigqHiVgEO4c31ItYPBqVOpe5j12BQ26oKUwO+b9h4dur1VWYe/tMi//
SHdWt8VDgcCG0CLqWNS3qDXbV8ug4LSRQeBOiC7i8Scn3mvLn8zRz6DdiGwf67XLXqdowvG1pPsC
UTmB/NnUlvuYd6rcjKUNb6I2lw3BlBUxRbPYK2+2DoqMJ8ogdBT9Bp1nLL16X8d2vStlZe3cJoTa
0zrqQC0l3JNCHe5nFAi7MFAuukGHfq+ZJgdit/Jt4rr6bT+maA1LmkDosN9Crx13Xcxyf+rrHCLM
RMp6a7kbRQv4JWr8duX7aaq7UvnWirtgN6cSyU1SNzoz/NtzaRPI1MEPBaxlpyuCL9I3hk3Sdwlz
cfyHdSh2umhIXoVDSsJDjTsACJiN5rphhfZpNhSzDKfu10rZrL5dOsaxImyOve1AWIj0cntNwyBE
s16E1nvrZpCheE/sLKUv3Mzdqgdcc6kYDLgRxryKtNqtzchFDKtRHTGik60YWmxkptxoTl0OV2CV
NgFI/MCPMmcfG57czxme5s7y2uOU4mYYg8Xa9p6lOc5Gd5xlmr3CS2pQ4TconNTYiDcbShVR5hjt
6NUpyq1Vek84PRP7URRMD2b/ThCyxfu0lbXOze7tFN/kvqrkqpj3CX1Pnpd6PsdBTxnQh39Ombr6
RomxkJBFtxTHQLF4mB6Mvd8F/0RvYKza5Fc/It5I6DPVh8BNj8gOEf4Ty+eCXG2em+g9MZYnbFQM
kc/Zm3YOwa4sNFfVfEbo/6BLhbmilEybPnxxi2ltYPppejK6UYpEgNsMa8UB81/KRk87bbryOnV4
7t29B0cnd94E+d0TVfEuf5cxgZknEhGTgA2dJK2QQORkBJ9G6HP+3c4vi/weOXeX/DgiIVZwHTYm
Ps0Rw6RBKit/JnH3OYERNYfAMRKW1EMv7Qg25Cr17pcf3WpBjNCZ7Tpuc977BHyTF2zUf9wYkcy/
f3CW94bLU3N5rQVob/TOVc7MN4rWxD0d/frDriMKS9/6vOcF+Re1fy7XLCDJ/ctfr/nxIn/R9WEZ
X+ls69/HiTWW2E2dfNAnUcTZU03l27P8bROmICWcLReRX4sAQp8hnVW3u4rWP+CDPhDjjjznLTf/
ctH8qgI//4zq7qHEMFm2j/wkgLpVPLpbztEjyJAT1mPBhPmP6sE1zpxEbqA+HMK16PUpccm5Nw0b
n7oc9KCI4wOfc+0LV4VryTd9rU3ERQBTfkaOwWljGQ0ptJpEKc0v+k4zvLh0DjgwQ1Cc7XdTTRFE
fDDmtLCFkam1ClH6xR5jzcdyFvp8MUk30t0QWTUrhhADApQe9wZ2/4rb1k4/c4ShAe27/hVc2jj9
SliC9BlrZVY1FGyYU0jcSpAjXoyFY+x5dPicu9cHw7JNLL8WIkpNj9wXgEfijpJCEkNJ+rNJNCoR
htaIXsn099xifcuYoHf6DuZYxlzErD5zxAIHlR9IQh65ALL8AhCcfU/EWoM9c1P5mGv4JWRO/XdF
3Wj+0LdZznCGFUgF8y/XuYhmlIEOy5GnwGN6NpaJkQk9EcdRzCPOEOG4OUsmK118Xv83eC31HTB5
8S3uJiOMIaSvLvdG/1FOltHFJ3m2GBqpcLkNWEndCZQKQBB+ChfH0L8tFjKILatMhISIzPo3Y8of
edr+/+uwMjw0lk8V+Yb54qjHPY+KaP4mQXqzweG25aVLc+oprOWoLc3JRs8rfS+P+nI0oFidindM
vau84axnJY/FD5GL/EsypXfo1LtBsr2bvzjycKDUw4+1jbd3h3cagGzPnp3A3v036vSl1c8HJ83p
F9YnHzIDb6NPPBQCwSG2IcIJSWEVQ73R438xT6mhNBN5KwvrT9js56Kpbwa10L1kXpwHoloNI1jP
IkCLzeaQXL7+q18W3DJO95eO5qFo/V1mlAc9c5gVziedzYhgR9AQhBrSHHV/SH/QTLrf7JS3mGI3
fHOjYh/9xgJBtn/MYrzRdX3ts4hnmS5rX9JDLx6rrn8PQlbWTGh+Z5AehJTEIxoyCdtdXRmfKu5u
c+W/+ao9NUG3kZ1/X2R9KgLjySCUN1nGvxNjYClyvGul/+y1DHDT7vYNl3vp+3VLkgpSZepV7fDU
dhNB0P3vHnEP7X4Sf5vqd1BYH45BR3Yo37D3fLe+T/ir3a31MBfLSMFzJnon3RPNuGla9vqcsXA6
LGj5Y+ha18GungyMEISknW02a2O1XBvpX9Pa2rSDhORtXqa2ugXsTx9IljwRBrpBoYwXjGbyvxFA
5oC0x6O+fhbRxSUBRHXT30tJsxKMwA4Kh9KFV0wxQbmOY9d9CIclp9VPF4/8HFrgoDYMMu5qEvWo
Vfz2YvsSRuor9tpPzGubivkDv9w5DNEfS9AqD22O348a3XMkIyqy1dGm8yayBD1M/mhlGWEj7dbE
8cHTSd9hCWyJZpo7NQItdlp3R3brzkminRnZGuWCVK5Vr6oLyYVisIiyeqS/dRkS79g2zoZEZTpp
OKPssj31dUkZxKfPzN3PR3+LVRLzM4jdytvZOfZWwFkp2QUUst/81j7kHu2fzg9JdYYdE1ivgY+Q
qk7ZjKDS4uURXavUpuNYNa9BAwRSZhBHlZuVxMY6XMj5xW+NnwSz0prwbubrWhctIzKnWUPGyXSq
pmY3J+iVC+n9DjLyYMcx/zbwDemPzWR4sAbbxEZNkTnftuz/OtAj4Wg9QdbZdx6CvzkzbwlrDUoL
xrqZjUcg9QRJ2e8FBJPakK9Ji256pKFGG9LE54Y26SAGlD7O/KGIbf535u6wTirzilB71+nnsw4f
Q3JMseAOa/3nAwGYHPxVnSV3FSMJndtXESWQfhkdsUuzN0kuAeLgvjb+EJNFsgPa1t7+sIdgW/bt
AewZhjcCUM3GxSaE66PmBQeQt4XoaDv56+wZ70GebyJPH4Z/nLFtAS2Kdk5Q76aWBUHA46ZPKLWM
i+ySJ6HCHcK3J0WX0/FhfKriuiTlHqPU2fbU0+JMBwfCo9d7j+yfrpVXaiDNZxsZRxOeryJrNGLr
XYXOxqSds0TVvq+Kfebav2Vm3FEZ/KlNZ01jTu9lj3Tp9m7an6X7P47OazlSZduiX0QEJP5V5a1U
Ja8XotVq4ROTQAJfvwf77cY956hVJchcZs4x32Z4dzEWAemxbYO24Q7edizSbT0WJXa0fiVs0N3V
fKj99pdyd1NTLLYd4lQFOLteoip41qOOOi2Ql2Uzs/r/D55oMA9ps69YhIMHc791KI9iIHepZvTs
dumnFsiNYRYycTTXBnV2EXCHDwp/NGP8b8/guEBBaGXw/ULsi1CaHXNgc6bFzjXNK6gYhnWReRpL
jw0ShO9kqE8ipJ30l8w05IHL7x5QF0baWPUyoA8h3A2o4RncJ3OSAWGU9VihGHgw1bx2nOnmhqjJ
4kYjDPEzuApN/VIaTN5Kh9RlYiQZGk5G/ySdZF+34VXkNYcLo7MGXTukkwE7I4aCJGTW6I7hIyOs
/chgMiSBhHig+qPyAIjiwtvlTodcASJqwjB3KOONb9hPlYF4hyfHTRHfKbVjdgq+b7y6U/ZZy+Il
tRhXqvzRLSriJeyCXNfA/t933q56s9oX6cwWnu+pJzxpQm9cF+hnL4Xs0Pg3X2PGPmR20RG64Se2
MKaQmMmG8h73tza0mEjBJM8moP6lcwgcdShwTsqhWbX1XWVQNfnn7f6jNMS6UPUhCF7IF8bJ9aA4
PavpaWoxgaK588zmWicZmth6tzwlremy5shOIOQmKgkVfi1/jAi6WGOq8/K4GITedLw+BpjWACdQ
Vnnvc8lfwsYe7yUbM8BH5vdn4rqx9ZEowOs2dOwedIgo+VdlxmNR6Wc1ER/mvfpRvV2+xopwi36m
a3A6vNA5lk7XJbYz3hR4z6u5YNNOxBF688EzHzNu6tqKj453Kav+WhPs0DASsjtmJQvnJ2QhULSk
IfArmln7jjpv01cmFAOwORaK9ygp1tJj+jN0F6bhZ7/Wp6i+4h49RSw/7Vaflxw56tkJcQxj84B+
yjXUxkzYr3UXXrhrAFqz8NONMYI84LBKZ5hdZE49mIIlFpdFHHbXgCOubuBpxOiuayZXyBfa4l4m
AcCY8quWiHsXqmY0Py8QzJQzVqjqbFnlkWX4pxjmp2DW9xgdzVgvtB7ru6RIiib3yFbrxL22yrMe
vUwPLyMkeydHL3dZUrcns7gQ3nuOlbgmAt8sK5S0NrikuIWWBQbxYg5ZbHXznHXjB1jO96EzPxgC
oWJAG2K8TTGZ6xPaGohzLgeqAc5Lo6uyw+5p6MprtLwO7IA2VZHf5Hh3c1aBqnmwa/KVMhfuQ/BA
zAhTbEwuZbLBy45i5F/W09NimZr74DaNWGma5XEeyuBVDQyeMFomqF5RwDIOCrFYNexXM1LU3Cja
xMhbnalKkcND00C2uHzxLfUJA2qIP4JZC09bHmVs3P90CUBqOwH26lzDQW48MrgHDUbGMJ/J5t2p
eondnqm88ZRG+tgmzlsFX3QaHOjAd18IkHPVti/uNhzAEGKKYFJfwsIl1/EF2u5TirMsFMa2CuUW
5QeTcDJQUx8CxtKV4JbnzxPhnYDj+TzYgqlbShv9h6fuILs2eVhemwTEwZhN17yGkcWlGcm3UbzD
IKPtOMwdCWXTvCOn6qXvjK05oh8sLXIZURTyuZdKw6Du6rk9W4IAxv/Xsv4fBEgP0WjvFEtch1Og
DFnUlRfu1HXXfgekb0CKA6SFr55fMZm/6xLHDK+RpDQoRLhfPonpRg96eotzd9cg+0EWSJ0C/8+r
9sJm1BLZe+6R/8l9pLDf3XE+ZkOJzts6DoCoqcn1ZRFjLd+zppaxunwz8NiFCIoe2F4TX1WiycHD
lPrbgo+PxY1ZJz+xEgwp2Vc0CCtwkI5UpzyPks/M0ws6+fD/lzskuxrUSYXE3qXdwKRoruP5u2zC
LzATAaowFvE4VCvnJfWtbVZWHzVKgB6pj+C0Qx9CIBrJGjX81hm5bPBnyhvqxEShG+veeaIV9zAz
6eNyHwvyM0RirZfDpuDMzRdr7kRRL6DJBIxXrQoPlmfmFJkQjlFmWRyWyRjfbJQdlBD6lc3h4vB9
WP46NhmsQl/izHnwgIpXaLTSJnjyIowc5HEX3riE5hFokGOKReaP+Llk64/rBSqKiYK8mM2/vvS2
2BYCoE6s/6ThEVOhF/NjsURjyB2dDXm6NltpI6KSJUDoVbBkYDS7TwzjDRr4jxrlb+bIlPwPT+2A
n2+mueDVYtiehby6IWS74KDBZxV28a/vQFsGRQm7Wz/ZjvePpD5aSjNAQ9FsDAl6lT4tDYZv/kr3
OIEUNJQ0t7GDs20smJBZlmIKZVcHZIUX/MibAKsfnBUDORxQpkQgwNKjYqiIkyOMf2KJZCLlWwLr
cCiM8tvxYFUEbrT3FVtv+vVpB1IIwXr0GBJutBZh9d3MeNQdwiqgXpiMk7t7EerHCFL8pllWTo17
J8N87xf6lGfkl7tGGhFGjoqoiGlwlL/H1fzuxtk5xx8EipBBpTvVO6bvn7D/3rTZOhxbZsNlMv3k
g74Z2kfuo17IfQeRA4qaxZe/x+24rpT52kSIGNuhOGkjJ/wivXiO+bIcp2wWPmUfb6zG2aK15MsY
TnYev2PqOtZkEPtxeek0QJiOTbOVkkxdtZ92qz7Z1O/SLN8rq/dWBavF2usIqqBAptaITgsnzacN
clpK2kre6iZaiUZArGQDXimaqKGzrzgioQzNFuSi8DSnHP74sZAvQ/SL9nXeHJh0s9OwqCvSrWfl
xKQH+yGIr0J6n8Pi8qmQwj40cKHXpmsNWDJgixSCQIBFpRfamyHIYdjRYIqoD5BytTOcBxfAaiyv
HtaLIRrgeQXaW7V0RkkDnKrn7+G4EBGpJ41SfKapiaTcC1mXK+95hnKdWx3HhkWGfej25yYJYOqE
QBLtVTH5LwJ3taWDX0k0bBf2pD66f+t+PhiTuLqokDIr/nBFcc+LUIIhsf8WCeSc1mwudpRsXHo6
RwdrYO5vSaMoUUbpQGcrfmAZqLOVz99BRJudtyFawKwhsdeXJ2rglQjLNzcwiHCFdFfkBEoiHabJ
ZvCVmr+miSsSfQgfIv5nkoOkw75ZgZW41+yvVAozHUxA6PEIkjrzTobs5+za4z6RpN+l2v22zXGb
xMw1mZMP66YGQN9QGLMXUGurzYMHrZx7gGBkPY8+e734xDMKgk3c2OYAWU7rk9k1nCLMxs/SBAo0
1N3fVDTBLqHBnX3G8B2bOB/uFyPzZjS2oGE24dgMp9kz1ssIgX3/Si/MF9G511Cqoy7nS99Ozw4n
uxs2j0GN7mGgQUKiuEpaNLghRAttVs86DpZrUbmYuHLC2d30qw/7L/izewegicHlCisIPu2QX3tH
nFzYXEwYSeZL1ZebY3HsyX8gBKonjDVQ3Y/oiHejxSq460PL33Vhto8xeKZpCbgJXHQX28HatsAR
zPCUAuO1w6OAEiKpdt0iJh+JfXhQsgWeEKizpHruMSOHlXc1mauisj3mUXrKOO+qgDDVMNLvEdmt
Rd+d2rb8rVxMuBljdkpk61FXLC+ppuusfi1b3iqN271mpzZV1T5i0rwhSTIjqXMEwsLLNaUTsU5p
+yQLF7M45mAv+ZPXxS3lj8rAmxbMwoHk6o69ljm+Oz4o35iXlAuWkoswdc+Jof4Qwza3yVmzgzhX
gpWenfwYFLBZkV/EiFufZtQsuN+QEx1ZZZJYXPeUqo4CXGwp8hS8zkZzMj57Y3GLMCs6uUL2IOA4
OzNadKIal293kMVP58T/Ett7SymZqBgabimj5NSvjcSng2EpJ7tHa+hesCcDlesxxE0vIi8e08q7
xB5OSQrfRrrEODkvCwN1zPy35RO4jLItMGJ2gzMd4t6CgUXLxYjc2ZHYcfIgf9Hor/EYUO9Fp9Rt
/ywlTOwVxxp4Zol6wC49dHD5fiku+adxOu/wdmzKPtoktVgtzfHyXkTLdAddYFJ5e+I+Ng5AZSvt
VyPmQH6f4kSe2WlIgouDyHrR/WLeM0CbD0MJiAT5hRqJRzZJZc3ZQAVdYq1ywRk68Zp7Em4sB0HS
0y/RM8w4GnBL3Y1EwHZnX6ySj6VEtg0H27THVTehRC+QLmB6gn68/B5CA4DrXLR6pHPWHpgslm9L
ja+yq228VTFxe/gH9yVIq8VREcjy0kBPOunKu5tNIWmOG+CV4yPVS6A1syNU7ML+yagtsBi9AIc6
Uze6cbWJtL2F7r4SoKfd0tlLxjmCJnbOG/0T0oVraFmT5n4JmnTfJxT/dbcx25+kb6B/9eyVw32U
hgfL0VvgFEWAfE7bGI092o1amfSfzqqx6uMUgCTv3pcKl+IdNtdSVSXw8/KbpeNPL7K3Nv9/Cf/S
jrrVTIOmTXpW1iSeAW9KZjEnGb6PpR+Mi2DjZMNBCnMjdfMZCoxmdCpdOD1WPWwPfnrrSsp2NNLz
gDrHXllh/eOkUO2WPqoNqMuWOURKsVrgMuBxj3/GIL114ddSYwrKswaDAXN3cBTvGI34b/BJ6K1G
OlQ2sXcf/0zcouutmnM4mr/8Z0QFCB62oamBJttAUExOjsKD2BSBY+EFBjlF7SW6dFNX7rrkH1p+
IofMceJEHxgJZCabPouupeTUGeryqsyQ52p4RIRTrlKFumQhZ0QiYpk9Sh+3h/MWknT2YCwM1WAG
FlpR3gUGzt+aeC3kerXtbOVs7TtDnadYr/MYkzzdGb1Kup/Hmq3xYjQOksPYpRfmnC94iOAdqv+7
8qVlwwR+nWiX4pq7vM74X8/21TWHM7Eia1gQV8b9X16GL4BesbXeZ7gXvg9q1cq3y3NdjnfBo91W
Afob86CmkfmOe7Py6KmHMsJcy7TqtZdYu0yM+QM8pKvCPuEPw9UdQCMkqGAT5kQaZffyRLGTfzAB
XQKxoDA2OcgpTnripiwwBGXIHoA9QkkB08tvN7PPdeC+uWO6w2h2KIR/Yy5KUZx696zLL6D3XoED
bdymfOsAE5aJOigAYss5MkTFHg7eT1mpm5nLZ94lLvWIGDBtbDOz+Qvf69sTvBd8LPguKy7aNf/Z
CrHFRiIwB3CL0PGfTu2NUu4xQ+tA3+t3mGg6PhCBKorioie/h7jpI68Ew/0OgVDsMJDGG76cKgMC
3W3v/p+A2t/ngDer5cnKTPsR6yjDOF7AZSIzi3rXcTLEnnGuEueRuQqVgNo7pf7suuFTp/2ZS/Vj
mdAYfIPKUZuC4tbxwqPt6xP6g9+k4Mm3jPwkXZggIGm3s8o8gj7zVTtjm+ez9wH+1NJ3/6Vjjc6x
Lf8mgh24m5ClHs09YFJHpBv2w7jjmlsUGDT0YESbNP3peyZoockRReALGieyBTgVKyqWgr/kzOFr
FmRGQuEj5nWjJI8O0Kxvn7oIczH+z2pj9c66tap/WNR4J4HvDio9B3Z5Rp6UUQ6ygqPboS+LRrAf
vvqXOZQzzqKvBDmHjSnuh3XvegyfQNTK99is8eay+mBsPPBX8hUZNn4QrqRaTDUDia8pNUXiD1uL
jjfgonOzdBeV4aHlU1mcCp5sT74F6McJADNHALJ4erSCmijt9lKk2d/Ew5jvD+IHE8ku5mgUPfNH
HX+jG9jr3L5QlK/4E7BkIUqCo9to6g+lesSO2DiovItxYMAdbT2n2zKQPyxfW4jK+EFG1ta0nH+D
DCkIXIfoJbyRzvDEcu1xGXMt115O8yk5eVMVbaICdYDHYirF0WPy2y/fg6kx03UuOTcOQtbaWxgr
xTZspnuYVKeidjF1MyuNu52bh0/W4iENUuixdn9ObAVoePIoG+VFmz08PWOX2AOqGmdVWlW0RohK
85nNq1qyTdID4QxQfgE0Rqb7bjjtn2VKn6c+va61EuV4CRKCcrWd/W2bFEseBCIOyipqv72yfCF4
3n+YO9DzQm8mK/jIGQjaEZI3H50uKwb4WvzugzGsuib7u9yyRu9+8tyvkVk8zBJfJO/psj6wB2fX
9z6ClAHQUIcMLiT8114umHE+mYPxkREN5if5mfoRqCe4XyvxGD5DDdQN4C4CDndLDoesEVFSPZqM
7QramtGKjs6IIoDr1Vr6AKbreG18/APw3b4haDNdZmipOrH3J48RwQCsrhMawzkFdypdQNisCpog
39h98+sjkOGWvOPq2Sy/nhNNyKUMtF2AoVdNJQ/9lP4YFbotrknV5H8Gm2mYNfKtiNb8MJR3jYP5
VLQ1sz9kpHlwbXj7mUKw8LWFs6uxQCwTDpfpRkGAwYPS1qdJx58xCELIcyLjjZWvvI0JohWcF+tk
BKdbJwDFFHBqQXbutgpwY1lZQ2DQuFWZfsY09rkME+1aGMsd0Dnm0TTMp1j626ptKDPQ7ahlWqfz
tS7CXWjru4W3PuumP0GX/Q2r4c+yb4OocfMmfQz84Rms2iHDy12FxQ7n1wjgo96jvV6k6YAwQowW
waaaoaIlXKdhf7Kz/KR0scXpk8I8xHcbHFqzfUc8tifgDqOmIPnHbo2blN1T1rr35fAJuVZ4I06D
HW6KLoBUbhJzVNAn5s74S0f64pcCahyLRE7M5Z30OFz82Hx0dI3tX4LWKISXro15Ojbdn9kGrDfe
NaG4fLnU15541QGnU/YniwE7JJp9pNGEmC6Ra3ACWt5Sa2hwxSY0VEjFU32z/CXKRCfILewRzSLe
GHxgp8YQt+UbEF130Gp8Xp6CZhHf1VhbKPfd1zy8+358yDhOsupXDd4LCZcb0HAswcNoM1MueFF2
UG355ITFe2NKf90F4X2ah2PX1Y8TCZC0VJpp6nQZ0/YwDsKiCwnXdkTtSg7S9EAG9LVV1Ydl/Q3U
fEl08Tkz05BgpXI24iIAeW591DM2CC8+yorOKPI/cRWDkpaUYJ7toP6wSGXtYWMuG2hqlQi7sFeM
ewwk7IblBfj/65AP+6lHt8c6IGqmm66Dc1QPN1QCM8EFataHfgjdNXixh7anfPJLtEZWdc2m/JLE
QGDbb8Fl0bT3KPaQ0w3mpSJiIwrSTdFYJ6+PnqfW3Y1eRMOkNkPk7rSpn+gkDnyZmET6J1uM702b
74aaNHBR7GvM966rPwN33uBKfRLm+GtP5s3BRF3P1C+OHf8SBSeRQ5DE6ITXUbNtayNyNsN1nPkn
fhtNaDZqh4mHHWlEkDI7RzSjOmc3YP+JOQlDOf4xrUaiZ68+G9aKnanflWn8y0cOt6FIzh3ynRrz
wsPEPAs5/VUKThumYq9mVp6zTj26YBEwhsCJA1kR2NbR5EuTNYKxIb0WfnOJ5mrbFsF9SuwXxHbI
KKafqSpucQwhMWoObRZS1Tn/8NjDWXBonRxpbYh1pLx17UvYVUd0pbfYnV4zG+8Z9WLYQ7Wy67fJ
gS1Hs48WyVHZSLxAmmwWwVWL9ojoJoa//BFsBDm5YRylGM5uGTINUPF96vMlq0OVjyr3xLHoyUlQ
KNRaCku3al8UWuoyInXc9/+P/rg0EeGDqEB6J38LMgNC2TytfSMpV1UwnvyJHLi5RL+7/ABO1lPl
lQtpoDkz0p34XzX7ekIYHLgI546pqfdNm5LcUESbzOihfiIbUONjEHWQYjrkcWA4GwGXEduyxmo/
puuqtRePevjqivFPHvcv89Rf/TZ963v1VNrBE7Do8KF2prPU7XVc3BwJ3PGk2OmkgZHIvFjm0Bp1
8oXXVjBfiThd0vcgHe91F/yr636dqGV8nOOqFrHDVJS/6rrKkd+PpA3UnWSll3HDFFnwJcdpmxQo
ZIFYqzI9OcXMFBI/Wz0/ZhHRXUvke+B/OXCkbKfeUq3tqhnEuDCNJSpB7onp2I2sbFdmOV95uIgb
QbyFOGjkcctol+QyMPYc9IXx3hjlyTLmo1UwQTB6tR3izN4UU1gRTtvvaD62/uhueHj0Q2XaZ6VF
fOZ0+/AtibV9pFcz9GMM1NiI2xPm57XVmMcWbVlmLA15lFOOlPHVmnmjli8OS/xqebtwCyxAsTcV
2Ocywc/JD9cO6upBPbde+BJI9WQr5xin/iu9WPzklNkMmLDeupH3bOEoxKV+Gvr479R2f2fteggt
gmdpYbET9rczklvhGT/sRk8ZgFm+nvQyJ9Gp1C54UiAsy5HaoXC4NhG02NTCG+6SyobRvPns5vlo
T3m/njtF2FmgrpBhtsK0DuAb6t0svb3FxdTPqMYH4EkFwJ2aY763zwG6mblK023TTu/FmL1qJydz
c5qPTmSsItDhLyVTv9XcMe0H+GnBYnZ2sa1CFh/AjqAK/4xUyNx11FWIABN7/pqk/y8rICknjvnT
grxwa/8xNJzHjpMtzKEuRtknyu57VaJJqRGcgSLAijCQ28suDG1L9KZmdQlFeswKm6hNXT+VDSHK
jdG9ZWl/bNEmLS9q77qnNHd/uxoGfewmoCyzHjOBe1QTQn8M77iDIZCXPGTOsHTtxHGFKQXXIrqK
+0XM6MCZClpj7yHrka17mrxwJxTClNbsV1Zl7yUQH0tz6gAw2GfdTLmNNXuF5+3YM36ScfHmS/IM
HYv1EKKzzuvO3eAv2V39S51Vb4VdQeudnjN7uGVhcYbg0qGyzENMeJZ5mIA9Y93FTW2g9SuKj8L3
tr1SL1GGgMXrn+NuKveL4GMUxVnxWD70nvdPx/PfqCufqsDau1b3ojkIvAjOpTI3GEffgl6fvNB4
UaVPPpo+K9clbMb+E2Q5WglMxy0AgdjfKa8jRsF7NXF5LuSxM2HRZBSxmelQwMf122j6b4blA0su
f+JE7gd8nM4wbjhcVopXZ4LwyCTY+x15bJouOVo5WYRAX9ZlPUxobD0ojA4McmRd7qpqUvRIaJ7K
hNWuAKWEKiZeFOiSvkRzXI+J+dt78VoaLknQAp5HZYBeSQ2oCU39bfe9C5XVemK/C+ekcFaOthwq
CedF+rQbYU10G3a+0kktqLr2q/TCTZ4zecEigwZIQOORt7RyWABxQiXkxnkTqPvEUk+TGTirUNg7
fIWHaVrMuZFJIwkshwzQs0z8d3YP5KtkOI7s7q3pvH0TM5iNkgo1avCkWi3QlbrbSbWwg3XNisJ7
HqaQmboaAET2ELnlGf/ovLEZxbT9iBzH2o6WiXZyfJ+G4mUWYfgwoAZXgviR5WGwGuNgiOxG0fiv
C4vjWGdfvgWA2QyxslmPRZmeB8lkLJgeVcTmam5upeFvglafR+F+gnc+tHVzsz26l94FbJD/0ZHR
M/W3n1Ez8DB4w7eovN84CK+IS8mcz7NTYBVrG7f0jtnyrQ7ltSdwlCtEPrWLjL4QDG3wVPCewHAo
0ks6YhKleqIun7a+RsNcqxi9cj2AIwuCbYJ1mIHC3xJPRGDbd6UHfw1dfMvDcW+bcefnaB6IqYtz
6wuqxgm4rwKJKg9+WN7yQL9b6P68ITvYOXI4jFkAaqajFTbb2m0gqzfJPa1HPlaKYk6wqKkFZXx9
1AL/0aLkqLoXI0ccO9GjDB5bzCykx/aVuoJEOCdhcXPL6pj1xSFN5XH5PMtXX6HnQdb5g0vsauXx
c9R2r0SyM3AjF5HfDjXcPtHBD9oaCzlAdcEf8OtTaqWGfCQA+Hv5AUxtjlZdHsde/eABJM6AYRdQ
Lappu5C3PBS7qZSPi1yVFfsrOtiXhkwLlsJkzfKxm66hrSc0j918WQcQXeTy/QuGOQpywmR2fN38
O8v32dQ++TUjW7PeK0JoQ1xF47R3kGI2eXEeiJgAOvGUZ+UR49kptbyXmTZJlN4hCOsnt8g/4pHR
m2UH1holASiDsXcg3raLZOpozCzHGMHzDkRztCOwY19ihUH/OzKES30cBTD5JDO0Un3N8IEYrn7z
Pmx6bM/k4FL2jPkuyeZz7dqn5f/m2vw3eT2xq/UmL9QKc9gPirXHEFHoELbXPLN/44IQF9v009dG
DmrHsXaHXjetu9h6ryEOflpB7RL65g7rOB8+5jBdHB2PZJvghvUjRQI1okagbUFkHEtkCzl/3lyr
i6acwhbv/BTE+CzDjzSt935OBDOeW9sod2NNtRy1uzzhF5jMSz7QLytYWmZ+EimEbjFcHFk+CbvA
Ol/t+MHbsJuxhCe7YGieDNPamwtsDX/juvNxsgLuB4I6ok5P89MgWcO7sfigqPkl8AE6BKTXxnsE
70BKwYjFAG0q04rp21YU8ZxGf4RkTkYui40UIH80rOATxeOvU3PpxmxwSmNcCZ5UZK7nUQe7Mkm+
ZsPYW4wVoyw+BnlxGbPqFGPDZGe0Xf7VDNm65bqbXiFyD+Qhi6drMPqXTI/fHVwD2LDZZvkBpZ8/
1ZZm21H8FTz+dpNCEi0JGZbixlZ2MYayvTVLfEHydex51yLZomZAmvQwkB7zgBX9wW3D7dint0kF
p4L7IHX6hezLMC3of3Ptqk9p9U9GLw4dk1Ss0KDiBIJIGB0sPYrgr5VLPJrT0SgaHr0E5JvjZfdc
z+F2+eOV2FF6ctCGPOfKT8SzzWChTGBXN+MRCEq60578V2dAVYDD9lZx66bZ3Htj9j3ymjE4XvH+
b+fc2fZpn14MT7kElNV/KGEJJesAGrQ+yydRARDMvsYYFI+fdQe0IwcT8zK3TZXdJ1Qc/AXLNS7+
dea7gKi4ChDl3cPU/TPH9PuWb/1U7byP0eixY2E4ONdOiQcWCJdksRDgAAQuAWoCkaKWEMU6ZgAP
EpGeGYd7UUBE6GPjGLNmR1Cvz5VdvdABWruiyshfXj7/8nNqfOkrloZPDAL5N2L1Eib+eWQhTpRz
2G50A3VH1WSat/PVw4xM6Pk/aF7RzkjYCTEjzrYONNVVUZIuI8zqbzHacJzb9tKmZPHl7qqbGePm
gFaY6yFfa1M/Qu4zNMRHwCKLDMzC87ItLkP8XdTyqH6hdmCeRKRZl5M6VpK4sYLaiQu1TbYI7GBV
5cyh03Zgn20OWUu2YQyEvy0pZ5ouIz97Et+RT94DRKD+uY8cEtkrj96eAlG9p3mz4N8zdpQt6u91
YIqRMCKuVmR1qi5v6HqLjRXaH1h5aST92f5UrsnMRJig6MypfVJMsXaBnWv84Fm4IdKJ6yzKRogY
TfpMWkl7krPkFnPDcOvEsMf8rkeKPsSkkdGp7AYTO2NvmvGJdl+f5WxEyKcqZj8u9s9KM3WGq5Lt
By3tUwJCkOKoEtsocVhbSeozJtK549xL7Zcloba6eemE360iC/Z0bsVfVWeITVsxeQmb/BpgRrh7
ZcIgW7pejpMfmZV2xyd/NPqdqVtw8ZZfbOnmgEZMMcILDZBxZrdErNOkSEk33Y2XD8Ag+HKRPwTZ
mgeCiG+Wno9tLHjpKOiQ/iKTI6kCWIAM8ovXeNFKLqHSjP7sdRrDZZ7nvN+nRCOtiyQE625iNQgT
m80q44KbkpKcRMuiCch0dveKxIc9OFZHsG0pVIJS72enw9BqRc5z27G1zsu0uZO0Z0NaQSVhzjhm
u4iFvj3r4anLZbBirFCvJhPIA9cOy24h6m02dtGTb/ftNrOm8rmzhvDuGuUv6Jd/keBrKGXI9xur
mjRqhAYxbKJtX4kSP2IHPEKkEdtBAqyg4mIh6ErNKmHohr0oU+ck6j7ez2HundQgsrMuzRCXk5et
4l5a65JQyW036vScBpgKq0kmbx123n0rfewCXo/SusZv5kwUueOQ9X+Z+U7nzHHFgRKWKtLWYOUs
h+2QM2YbsAkwbINU733UjQ/FNLWXUg0fbsTcAw2gPLCWok+vJU5DSY6Iyd2yts0GgTAm2QNhOdmu
0XEH7Ffhv63JJ+nsxoTVERc45pR5cvtIPIfunL/RtWHdYMsHoMIc2IhIZP2Wwr5SVYioQyzEcCFb
sMJ94iKsn8EMdGyaR8MwTlWsqAPlmD12eEwf4orMcRNY9VsWNfZrUZlNhkoyzCD0cZxybsgjdCxa
kh5z7K3RpPGsbASOH8pM1Iou6EG5M5p7xNT0FQ1hZ6NUaj+M0xEn4WNSVWj8SXzKHYCMXbN1EEQW
ZYZeQXCT5g6kZOYx78Ian4qywZudMTq25t1EKKxRs5oZTPcaQy+Djun/9Up/Z8SIvUhmzSl4Bqcl
HFFSSBOD7BBPrNNszzVx65rwY+6Kz2aA6jBXzBE6H/UNSgugga38G3b1b+rNSB0JQM6DEQsE+i3G
V+w4uHaNgESqxvy0i4iP4hLuOzMAUPVwIdJo5zAzplu7Z/306WNC9ThNw7i9B1a1EW5xHBps/y5f
ZO9H2w4NVJBgBiVqMqj73y5Nblmbn02dvwLo+ugi/wPAH84VP9qB68W25NwsRSSxdkoSEqcNiK6z
qKcb7KhXx2WaVeTbNmyOo+m9TGO398r4PUHx74tmXVn9WzOC/dZMAn1p3hOWXXzNibGprGXpA5Zz
cMVNKp/OfeRKlEwSHzCfkpPX4MFLs+Yznah1TJSNYW9sSrdBYAHh5B9sPcT8Bc5eK7AIVcpxjsV9
glADjrNQqI5cFhdRY9y7xnsO6+otKMJTI/FLmubwNTV4aXT8NVisJh327SOubsI6iRKV7mmOI9aK
BRLDFm7Qw6hdavCuWYmqBcq96O3D97QZ7kFsvKrMep2qgUTE7GJ37ZPXAVTra0ad8LEwH5IxOlnY
JLCHki8RsshBD9JqaH9EwBDTaW6C+Y+dzwevnbnZxHORiC0gE/Q7XDdlwpQrL/8j7cx6G1eSLPxX
Gv3cxJBMMkkOZubB1mrZlrxX+YWwa+G+7/z186XrDtqlEmx0TzdQvpZkJXOLjIw4cc4V6lpIfgIz
tD3xQEe/4bA9zCoZF2rUxrnlQTJi5JGM+5zE0RJWphRuXf9i1ihDqFUAh7pk1JhS5IJ5IK6skbkk
2E3AUD6kRHqlg0aG3nARFq/cfsxN0Rr3fmc32J34Pk9g+B4pRl5Y47iY8jxeEG+BWqMU+5LMbVRM
xPkILpGVo063N29zSmBg7vJr5E9gzR2J0mgwHiE19rOespXrc702MhPwHI2nRaSfNRWUwOoKbiYu
sQTiWw1uRTWOl4pFQTF6rDsJJjkDslqGVFGGD0WC3VFqjJxX55WD/LmZU+VSPIRRcYDWMzkzHeOr
tDiLYLagcr4OxEKxnZcl6b5kZLXlVXlo3eyhDyFWTiVlOEkBd6Xv2JRLyBdDzxFgqCgY0CkLU3Qr
DnADIKPLyAD7TISD4Mb16GhcLikC9c3t4HjnLMAvKjAeTta1PVh4Q2O4M4FbtBE43HSce4q94PTR
RFiuE1sD5B5gwXIdYTLI9UeXrgiLytjMfJmbly6ehp0+WM1Two1S2MNasZ2p0Cte1fWgj+BQs/k2
DZLofKJObxliCiNJoXEL42lkSipPNdjMWjNdcNczCItFcpmNTQc7rsnlLRm+SrehoiwB3zfI9nlu
YJJNLCqLeyUNlhArq5vursKSg7jkymfxbf6t2wX4Cn5NgR42ygRABTz92dA8CwwZiTkq6K7NcCKp
5NrZMgNnMscjHIpgD0BiQ+rHBg22Tu9SV6aWuzX4X4lN4Nm3B5CHFxmBi22QwH2sRtgypnNB5iLX
6x3cS/sqbxE5TlZNOy1HQ1w6afcVNBrGY6Dixa8lNEjfQ6hcmgixKDG8JmFHtjHbMTVPjRZAn45b
ZAI3b11oE5tM5Qm6r340/UQ4LuQ0dfdYy4M96RvEjn9WCQQ3LTW4aM58z4EX550GRXM3zuStwInF
XF8qzXsKtOB1CstFqJt3ST2hi6LtyVvcOUN7EZtTR/Q/GhalBYEIMceFlYlzjxBsUaX3VjjcEq8E
+1c8+qpYo0ivpybY2a58hdZvYQI2A/5XfZGpvovhf3GziQgSXE+zewfHwFVDzsBJvDUkwbddgyA4
MYmFOht66tfMtCas4WT1pmpxFP3a+NrZ1Hvjv2/xywDnUG22dBTwKJz166CsM5SR+XQdb8qwbBZq
jnDNH0FY32piWhjG/KiR7B87eMhGYe8jhaO2jeYy8PP7YK5uPSf80vXi3h67Xe5klxlhNndOMO2U
1WAvcsROKQ/d4BsfQtvdma12PiczJQ8chxW1SOzqpd/6dFYd3q13UPsPowcgg0NyCr+Q0rmtA1ux
F3s3oJKeLIHmMoFdOMr0VduDlmr7A8VbP6puk0jtteLYCeycxCpbI4cT5wVqf95Dd8mFVbkF7cQz
/vrRepAyFY/USN4W83Q7lWRNZ7/uznMZAwng8rezQRqo/cY3FBkS1NyWc5DHwv1WQZqX6gjXkoCa
gBjVbKXOIJXI6Q0bTHinXozictdrN2OKtDo9Q4F3rF8RwXCobEeMM7KvW+gNkx9KsYQmXNha+QFF
hvpNDO2lWmkjMO0WtBtPTRHpKqE8qq9fg6xbKBobKw92Vu6dZRPo6lvDe4m0ZOlNN/Q89znx3Je/
vpxxsInqcDEhvAhy+fWvwSA7D3YAlzG55TtQJNDyRyrzFHc2DNErtTfD9slUucOEEMFNjXfDtybE
//kxwnoY5995y4JArCnjZWoMd/RvhmaAMouaWB0fc7Hr/CCgzAJZ4eOXExjvbsOnmBYBdoLdHDNh
vKa+OSfQnOWQG77y2PiihHJ5bj/1rnjMopy+EqqH4fF69g4iQZPI3LRuAWpxowZ3hIjc1y/5TW+8
H44PhKvUIIY4OBZsL3SEedDEnpOK9OLNMH2viuL/1gUvSEiAeNZcBAu/fg7clgs2lBouxW5faEji
h/31lHwlk9J4eyROE+PRKZGHdXHRoZj4NaGUDWTyO59Wv/+aegY+dKa1+sE6p7mRkiRWTDZVZ1N+
y3jOA/Sl8b2aF9qvKSI0Hjs7/qLGhQ+OWGNB2oKekvNY2v0Ds+QQF2SkBJ1TR74qYMrVqIwFZagc
Jf20V3/OBAeVWnO/RkrtBWbg1y+sU6285r87We3UrBsUhNTuXWuba17VCNCL7kV2vYJNb5J2b88P
qllbxhe0NPg3A1QifJKvp6s8hlpuahOq19oH2qYtBpZ/6X0nn/jIBNSBmddAefKpgVhS54x3fILs
V0Iesi6IrCcrOY53dCgMvLURD6rrETz0Bez3vJrPcqs6xxeo0z8ipstfkyhWHYPDa62axWyoRurG
5Kq7SlJz1bc3JYyvHvIIlAKpfauGjTd7ES0kgrBMKgvfiS0om5n4nPJHAGDptwqrzArKquGJ2acN
1loLzN3SrniasvvewAbiQltyJaJL01O0lagRD+j9MNPMaMTXIJl23mA5bPvSSa7zkTwxDzAXe8iO
F8nsQ3Jvr98eJOgPAaUiRfTcxNGFgQWNhruggjgc95DST//bNKyE8+ggQcfgsggYXGLbtA2lPjVS
6PU4jybxyqRRiyKa62WvqA6dhwg7o2aQ4aQX/CXrmf4TBL1Q5xe4OBaLOkH5M89NNoIF4dg4C5gd
1byyL/whHeBfRmtgm4iBI79d5XayTb3v/XildQ98p5oGvsXIfs1NR0oNIg5Gv34u5Es7eZsenK7z
GJJaUctGzWfIfTk2bgPA2RQwIeAdwcjI66pLWt1vVYL0ryfQ/HORJ6Cx0QREBsqezgsfrpH8DnT4
GMCTaDxKECnqG3kfkNPCm6Kd+riySLApjbjOHHesUThr1eoF95LkYOFveep2ENtOZ+fPRHspnusG
sXfAA4lqRr4Lwq1VbpFgL/AcXSrnkmvuVUNcvBns7pEQxhmHNXdZKD5YggJcsXTv0cw+Q2I84lkp
OgdUDwpCkcuQyGAHMCVdimR9wcqpd5FJ+t/IFojnLZp4Q+0hrLMx8fLXVr+OCwsRaKLxbH8mSP0w
803iZ2s51mesGR5V7Y0ue5stj8xQMzZvm/7XplGnDjOPdeNTwTSgTueulNlThiNDUd3FHWGvJhGJ
VehRmE61l2FvqkrYpInzpB3iXnAshpVyucd1MlyqkWRy1LJ3xZ4dohwhn4s7/8kC5Tvs5oKVG6be
uaXv9Jh88HQ3cQ3nIdgLaklhNBAGULuGbcLvnGopjlmPImYpQJGJPZ31+JfbG7WbquvaTBK6uo4s
WDJZ1VZzGBVAq7rmeXhhmMRTCo2kzl0IJu21q7QWm+Tczl9s+0dSUnABIQC2j8+q83sEycHxjMTp
YpKW6rZp3TjOQzO81jB00qBeAdnXv/F0LBRnps4wX3E2NaSueC1nOh0urpi4PiVzAnCUrdcDNlTt
2L9sUQTTISjopr2OjFvX6b7xHlLOZ74AeB41CDOv9GHGeYK/GRhJYGy4km5aCmoEL1l6C4Xvneom
zzETw2KEqYDhrzIOIq14LSrALwlgCQJjCFaDjL8ajS2oRyLqNfUmOLFZvUzN4MLT1llrbLzu/td3
REYF07p+gPfv0lOMp/hbao17rBh1Qpjto9qMRhEmS9VFS0OSrLtTX1128YtXyfuKJjFo4bCsLXJz
Q25es9bU42jwBWEO6Cynh+GDc0TRqUm51yMvWvXEY4jsCDgNh6p9jFTRdgzRoGYiEiG3jFSct2rc
mJ7RxZCEP2yzIFVkIejiPkCAsMgHdKExcYOfXMfwI859c132DvFgNHzDetq9TSc7Bm1MrA8dYIF1
A64IVUBkW6ZhyRRa4pWFiUMD1mslzBQOm6cuhcXV20/xFbjBpXIj7YYKxSzfdF6LzNDKRZEobVAa
wNNKuht443d8j7IJfPdI5q5rcIRYfPxKG2wuw2kguyU/xrSmFQUUzQ/em1gilF7zaBZeDg/V6JvS
u/C1r437hGeB9fEKk6qbB1RQ3uxySwACE6ccOLWAE/8Z8a0zjiY6qxRRsuRVWTTjO0/pVeTItkHK
FqVGDn9dzrApc0yw3YB7qzXaSnVQU4l0FpSvno1tMF/UPbFJQ3Lid1hs3qbMgCIT0I3yVcUh/hpW
tEI2fa24fWH4wcXx9srk2RSqEC16ngt1LPAXddquU/wQ+N7gvCHQ91ZwMlM6GF/QL9OMhguH8EWE
ctMAf44jbqKRBKCNzRgIoaAe1LPfmANaUE3DsuXtbYn+ILuAZdGzYRgntX3qKaLKrrtRh1QuQMcD
HLMZHsa/hKOPhaeONWXyGGo1rT0PUOqw864DDc0HZGCgvfJ6OMLqGBKd8UotlymnZBScyVkBaG1s
5gOjO2QAJrsNtarK7dNh6LQY21DPlpFZrxIJZ35Zt8+9vuIhZ972nAcKwJeUs4DvFDClk/IGqKLM
BSoL97PVbQuj2M8duFd1ARmCC+TB1GXqlzcHYBK5hOY8DOAGcx5tbgQ0TI/wMJlOQU1V0D6NI8AK
EBIMlcCTcCV5izRaq2UNBhmZlEs1BjXoDpxMxsBw3bOpJdRBP1pcJzXMYqKQusUl4x7FguL7FTmA
OhEjCkjqNwMIJasB273bVVesYuV/RDcDZ1QFuRs+BTeMilTP6BqoCyQEk9s7GG2VyWI1MWw8hDWi
PNADeS2TZtcizs5qUZ1WDgCkvrDtEYACVcvfjDBTqJdxYP2xOWNN8llHy3cIVlOxvGOpseTVFUcA
E2aJ1KG5dCgxAsEXQbXAmazDRcaf83dMByuI3dWQ63SheHiLrGHr1EwY5tcgspZsahUgUGUzcMiQ
uoJOXGwZZVyV0LlVe0P5ZPZNAHeEMTYUXqOq9maVVQvaTd2ODzqFoQ63IrrLi2oTRvg+6ulwk97m
jIXKOPO+CB4VISlmEhUAlDKcpUEhRjNuSxJSeqkIOTjCkucGqaq5ezTNr6JVNzLlP6pRZ6EoP5ob
jP3r7sLXKlcB7/ZtllpQgvMmB0vDk2Cd2VAXNIvq+MYe25URUYKDy1eNb5NjclEBSIVrkMqtbxSU
tlY7OLJf26ldTKLZjQNkY+oQjUyoX0TofmvmkvJvV1XjEcWr4gmFTPihiAzEVXXR9glET2lL+r72
4BGJh03rFTu9sh6HOL4vW/HTnYenoKUqVc1KiUaFCqJz47tMIC56OzlDFyJpNqNHvBd8Mdr0Tvcz
aMQlWeaGyeMkcw2dFCtF6PCa4oGZO2vKl60f4l4N90SjKfpzKANPRLnjzpiemVigtp7WJWWu4Pgr
JXqCGm1IwVKi9GEXmp7cG725SUvrjqjyPu/J/Pv9V9I427rT2vO3GxSFp0VYPwxlwbVxXCGMdYBw
mbA5XLrwZT9B4orbUm9FWu8yjacAAbRV20OtDt3RN13s76Q1ElcmTKyOzGK4n3DoO+tOOYbctwFh
OYdOkC3SkozyBIGUeZs9qFBM1gPj4n5TAykmGbuRukYOA/UAI+bCAVjzttdnVdK7hJN9n9tlf+4N
1Rd4Zm9K9P48dWOuuXJnAcNjOAc1AYC7iW425kIW4UXDKhm85lIj5UYpPVU5iLrKyT9zRHzJsX2m
p/Fza8EOmw/bJod4HWwIptBEyiLOsEEs6b4ZHDLU0blyaOCbux0dCReLPBgqSUNNWeYHX2slLQud
sSpnibgI9ADQoZWcpvQ7qkao1ZRf4CCl6tMpHwdNfqsLKjdIqdzMjXvvjXKt1pp6fCOnfv/tSJ6C
bxH+56SDbOf8+QmJBNV3cuFzMuc1VDhgdDwg+3YXPIG/flD+a1GBC6SIL67qBs5eueuQbQD/e2lp
VDXabgxxDswzY/4QzcZ94U2HVqUuPI/6CQU06ykLCvrugPgWOYfGAlPvQ+BRuhTYNqTvwqnn2B8p
EkyXOjw2aAchadWLy5mY9FmVoiqh9+EVsnbjgZxGt66kfaeupLOSVBYJSeNsrpSm7ApqBihUEq7V
2d4WwaFTRXTYTRs72qbuuoTVgttUcI9ICXcUwSaV1by2x7A8LwlmDKH95HjRN4e47hJ35tx163VO
kMxI2ldfCzKCk+ZZRzVRhPK4EAa2dA4W48SOI+gKKgwb0+A7aLH/QEnLc9bAgpRMxurt3gavY96P
K8fsV+r0Gtphl+FYexbUvXrZHwoU8zb+rEPTmIcb15k3s8ieLT9k9s0BkNrQUupFEmadZ527qAQ5
TqchoJDWPtzF4msP/Bhg1GacISiIW+tiqpF5CcaXwPCoLvY0KLKjCt1YUd5Ayv/d7tuvBXu475Md
QNsNvhQRICxS1e1haAHDghy1DNJrM36BZOei5RxppH1Qp6KrN8QQgnuVKDc0oq5lf5HD4Xc26t6l
5+NeUpfZBDAygHqOlHIn/FxngRNwCGfLhlBUie3z22anbIGDna4hKlHRgwrkY2xqD26X/DQopJKQ
cSAttw9hYRsycjpuuQ0dZ4lSwyp09Z8R4crM8OA5Si/8AM4K3XlOxHSbas2zH0+E9fVXQClE5RD4
KUckQv1dC2IIeMBPtUKSpLkXertPc+tG5BRQluMlefy93kDtbxJ5AViZaNlOUhzomtEmTAIuI+5a
d8xHk1MlVSSvNqy6lERDqHDgLJr1aj2QNRNIeodAX89J9l5bdf5jtKkYMKisqqCVQrluqb3dRbuL
sXG3Jf6zWq46tSoIZu4Gz9k4rM+xyN/OS2Cw+2GOb7qGnJuECB/nI6+p4a5YWQ64rxn/os1jyJDb
jfrCuAy+NT2SXGFwFSsgrVcq8BncK5oaQ7jiy2Hyz6dBJ/tmPOkdHk1KWYxg+TfsMDfrL7NoXnEV
3Kq1bcbmZZTat7Hr3Oe8TkrrSkWgKiyZLEPMRvgtj6ovo1uuQztakaBaK2eRK5V2PllE+Qi+eMYM
ZXPNOa/djhRTODbp3hKWaC+DiX0EStCs1SJ2UiQWpTgEQ3EJ1GSXAr4/IzIO7kg4N4AYQXJz/Yxc
ikyDSt+raWlib6HZ+soOxLoHFTDAnTfrxZMJCZcloN1tCb/X/goVAIqNQJmm1VL441u2MszmdVg3
WzVnanGPnOypHB76ITh32IuFBRK8z3cOFi8Gyau8cJfZQUNw2bH5m05ThV9nWT1sRxSzwty8eBsY
K1krB8Oo3G/wmiy0OHxWtsUEO50lxpIyr4Uh520S2pceepAxq8JNxAXR+a8hphsYiiSQY6/aNj1E
SQjpY3dlOvYul9SA2eHVQOHYpGVwIkMGzCrAG3flcI+8E3HnfGUC7+qoD/Vh7GELbB1B8t0uFw5H
oHpPeb7dLK4FFzLdbbDHqhCsvkBDjT2a+D9UR/Uh2MHycDU47Z0MosuiQd+SOy5nqLMoo+leRTI9
REf7oFjL0LqcGkR4VVfsknCOHRPsyC9kOb/mvncdBeE2nYIDCpZnvWduy5DTb24fReKhietv1I6v
J+4cOtTDgENImJIDlhd9iLsyJhCAqPAyDAPBGQ7EDqGkC0HRRqJbUBzxSxxkK0+MHJzmQj2DHlXk
SRGCMhKYpfp1DRkEiJCvNYTxcV6tDSDBYydeEEd4yBo0B+fgR9pr+2AC8tZY4ROKAxsYJO5aWDlN
6WZcmfp92gdfEsAufZ3cwz9/gb3YxK5FmQ1CY2gNjHN+Tx32leHY24LEkLKepZ++ZiL6Ymf2ZVlO
FzHFKQMHpIpVSUXjFXErreaaDCE8FSUrpFBZyG5Hsh0MqrcAkHvoZoS/anOdirxEvcpZWiV0ImqN
quPJDLqDMYLKwJh7MRleTFYEVDPMyiupaLFLRJIa3nRY5IWIvg0IWkC8uYAWH/bpagenFoUeZOrR
2HIqSsXhW4RQBqhS/UPlQkJc9zEa13Om4Bfj5dAN6kIfAoN3U9g0m+Ei5UBufG2vzCjcA8RAa/ux
rf2DmoWOaFvde+sAWZS3iRTsRIuKNcA8t45NFqRwzIt+8C4yyB3qFq44WP4irHSO5L2y/KXjg6ch
EJWK8LJJ9W8xk1WEzto0yB3D9pC54qEIwy8xgcPAcnqcpvCCYr+NsIdvMndudaNHfnvcpW69E5ha
i/Mnol9BJnYNRECmBUwH2z7a5i0F6fYyTP1tgsAAqTL/WsVCw9akbj+/CDFfgdXs1elg56jKWwbv
v0Cw+SCdcP2PZhoyp+PEvItKD+s8bym1hl1jOv9HGKdmQsHMfFdNJXnV7yH5/7//7T/+57++jf8Z
/CgOBZukyP+Wd5Q9RHnb/Pff5d//hleoXt1+/++/O67l2Cb3DOEZuhC6cDze//ZyG+UBHzb+AclG
HI1UrhyYSLRy0lKzr2vZTTyEicmxjeL84wbd4wal6egWqtvCpEpJ148aRNVa9FHqUzltN6uknNdJ
FACXhgFpppA77vaxWT9/3OQffXxrEqlcz5S6KVz79z5WVpUBVwn1PcoU3FPLrxICPGOKoG+Ivv//
mlKP8m44LY+KjbjO9X0xJ81lNAflLo1yKIhmmFXCObIOH7dnHY8mJfge/9M9xxUQmonf22sCO+pn
WUXUrGVwP0AWGC4+bkENzvEC0XXpuAZ23zXk0XzhG2FdjDaCFBQu0iEFzmyCYDZsK/xkKTqnWjJg
MfOkbQrTOepLlcQw1RkO8O16dJcgbxGKl1q2Ca1gW0qbIlAx1Lcf9+6PpcHytxxLdyzDMXlw4/fx
650ilAn4nQO+jkLkwo3UVfACI6YJnFzefdzaidkyLVf3LGmYOmJeagTerY6em79flFFxQ2ksoJJ5
7df2J038sb3okG3YQrddQBLyuIkiapuhK6yU2xTpt+gsiBTXw2tLzMV0NxT1Rf/GrL1vUD3Quz6l
udvXtmanB6I9EbwB6sgGRgmh73mP7/zxAJ6arveNHS3GIrNgxYUY7+D48tAM5da3ou0AZxxia2H6
Sc9Orfx3jUn99541QD9rp/XLQ13D217UU7XUtQ5FgxaH7uN+GSbfdbzLbAOck4FdtXX9aB26o8FU
tk16SGQMVtGIiE8OlwKRcnXQSgpUlCOhLkSGIsWFCHdItE8G9/RD2IiIObZlObp9tAE1LvU+xko/
yGRqbxu/HLdpQr20J+8HmKJzDS64or7uuvZnHHFeJrNZ7ZEGqD8xOScMgcDkSFsHxyZMeTQYBO0s
I/eQmgqa4dJKoQnrUZhLiuCb7vWvAFP3n4z+iWUldM+zTMMydA9w++8z7cbpnORVTEl5W1U7f6oR
4YaWZkXMvCB3a4Yvuq8RaZrD9iXM8Ucjd8Z5rPtpW3ANxnko2xfXwwML+rj9aujd8K/beYJVglUg
dGkyNL8/IYWjXWmZQXxAwGWlp+Y98s0/PhmFE+tdYJdwAkxbeNbxGgwczQArGhQ3BE4lKdqeC51G
fKO1jB0JbIWksMroXIkokTPRuXiz5Yf6VWVoP3kUtbWOtgPBEU+YJC8k9vmouzZ14gC6/fQQWIm3
RIvqiyUTeSFjbyKn0+XkZEYkSAKPc1Zfh0btfjLexqk1KExPqiF3PPd4L4AKhntCy7KDmNwrr6kO
6EItUw3i2dq9l1I8S9FdTHawssiiK1nkoA6ouACTZPtXDujDLuPWFo3bT0ZGrf3jkbGh3LYMT7f5
/5EFtLKMG0LsU1xF+guWiKWbAq2lCnXE5zdrKo3mfv7ajdGNLog1F+OnDsGJQ0xI3aJpW+JRuUdP
0OfQsVSt46BkDzUdsY0zr5Xl+cf9PLUjGXvPc4RtS/PYrylxaYRrZunBjyHG1AgBQt6clPuiHdEq
Mmzn5uP2jFMrTmJsiB9ZBvvryASgVDRZBnzVB8usNhkIyMQmyArgaeTyZQWUmfmDt3WBeX8+qac2
nqPrjiEx/sL2jtyCCA/RsYKIEDV0Km47f2lk8zyRDf64jydcA7aTgdMNkg4KqKNmemccpjgLdVyD
6ctMIY/bOCDMWii+qAYb5AVERJ9M46ldhOOIOcG4kk042scllAB5FfbBTSaHpaHiDHp4XWAvzDEH
NUXJ4sddVGvveHe4LE3TocDJ1q2jtelqXSyhj08PRVvfIRx/EyXk6SAguU+i4VELzBvXKu9UUOfj
do1T29LThSXYEC6O8nFH80BDDYBCwN7MHtEb3jZw7npZvIQUae+rdAGpSkFtqYEI3vT50a2W51HH
LXpt8ASWdO1jty+Gqn0YIi88zDVJkwnvmjr4rL6aZsu8K0r0xzhUSRBZsroWM9VxnZ5JIuqu/ppY
TU7Y0nU/21InlrXlUvdECZkjPWrmeOZ3niHkdMBPSaYeSGCfJ7n9GgAh80hqg83dQ+YCmSjxUK1/
GF38q5R62FhvLxIYMTSvuZ9hHv14kk6sf8t1sVrCwaJ7x76+MSduxrE3H3TgdqF1ltqPVEuXcGqE
rQMc7ZM1ccJOWp7NwOHQSfjp1JJ51/2myhJYMarkoCpQDLN7aFw4wj7u0qk2OK8B9BNUEn94+2Wa
FLPvFPYhM6u70Pde/KyJPtnDp6bRZFkyh4J7u3m0tCV8tW4eaeGhb8o1JA9XY4/Y9Fjcf9yVE6aC
XnDSSlfHDB97OHaS5oWRo30Fd3l+Vjr5zyAgH+c4MGqDTHioxyRef9zkqQXBLcywdJwqeqgOoXcz
VCN33sFPMB+6CqoHR7sSYDU0QsZKfquei1cUkD5u8YR9gu7rny0eXZaC3obcDnLWQ02YKxl7iFXk
BfSvl3mSZKAHw53SfNKH4erjdk8cpxbeDBcL3bIsTxyZfkq02sKnvPFQI0/aeeZijpP96HbbtA4/
aeqUKSQOYXo4CVxmhHF0krqt60MFXkUHfyC3NQESyLt2XXCUqgC2cplySuJVAN0it0l4+N8Y4/ft
qz3zblb1ro0STWnKFON8RQEk7LTFFodmUbZYRkhl06iDVYxc0MdjfGpuhcC44LWYBr7E7+1OTlK7
CLhEh8mNdvU4LTmLz/O0v2iKFsR6jnJfZe9U5Prjdk+tYmHjJhmuNIR9bGabLgv8lMKRg8onOUid
NZ0qAaH6DUddKn3i2bn8uMmTXf1nk0I5U++GOLbCuu8oeDzkCHwQOkqpvinWIMkeVWAW7qNdnlu7
yNG+fNzuJ10VRybVlEhgGGiKH8KYUy1qbgAD7gyisCqN4gXpJgIr/HGTp7pqE/dydOkSrTyeVVlq
VECjOnsAUgcjWrbt4AhWq8jJ3RUKZMucc6uJs5ePmz21YaXhGqbhWgzgsTsqUjJqsLmFB6PknhVW
+L/xUOnrAVEi8wwtFZJ6H7d4ysxLbhZ4a7bL8XhkIgxoetOsw8xXUl7Pk/nsQVvGEfZZwPmUp21J
6vZYP4SA/wjzUQpelxSzsV7H7kWlY8MR9UaO/ztBtJwQxyO8hfvOMQ4wHH0ym6c7+c+2j2yDV3cI
cRQBtqkPtrbIfoK+fFXplX9jLDnzTZto35/RHHT9PDkOjCWwkitrLm5VfgkFuuuPmzm1HSSU/NKw
bEzucWg2hT+GtyLUsxATrMV8iDwLbokyf5omm0NzRNGn+SRWcnJhOtyP8AVgzDq2NgNhkWCsmD1g
PkgS53Drodzk9Aucnc9OEhMzcuzU4nb8X1vH272p4c9PBLOl11SlUbkdxe5KcItQCSiV0u4o93OT
5kUVc/pU49V19YnFOXmavX8G9YzvTN2QI2HfCsaY+vUrszB2WdYuZscB9ylDctXg4RQSrGzQOW4g
XunMz8KQp8Jy2IB/DsPRoh1FOEunTuCUmF3qBVThFqA4/g2AzUo0PtRrtbyEVAK52H8nFsOVAutH
xobj5TjiYPRdjt6sxWKeTXcxp2G8hBWCuha42KipaEokNPV8MVldte2rKb0ZIhROP17pp/YtN2Ri
2hhEnuXI8OdeZvgN5atQ98C3gQAJiiSkcwcC3B83dGp5OxYtuDRl0+ffp9vMgrGFo4ItpeUXTWus
s3Kgu8nNGItPmjq5tN63dbS0UGiYQtjfcFRqFy515yr3/J1y0PKiua6D5ufQ9St9TKHQH3eccJ9Y
jxNjauOMEmOVaCzJY4MvI8KITjBzmFLAAe3TQk+KrUD56eMRPdVNMhGGZ1nElTlG1Qn7bgdJt4LH
MXXzmwB97+kGsKeCdVKGAuaSKzW8RxMVcFBZjp8MsNoXR+ZDEtXVuUuQcSTn8nvDs0DjLitFwZ0c
SoHZQv+21nz/k/6duLeouwM+vZAGVwk1zO+6V4tsGBI7Sw6QYMBmkWc79B53HAxrdNBBkzefHGEn
VihXaQqkTDKZWP+jczrVoCPw0hFsZSifHBc6IFaMFmVXqHhXn4zgib5xVhLiIy8suDkfubRmbQGW
hTH0kIAEUkirCuYPELly2SblPXGDTw6Xt7vB0ZRxOyJB5tpMvXu8z2G06pwBrtWbrnLD58SbYIQd
vQJ2gtzR7tABHnxKazTuLhZKL00goAjpvSp/mrvRfuijFunNJOq6T06iEyvJw/Jwj7cN4q7HVxqS
hGWczC31DZjHVy1CmywPLXv78U45sSF/a+VoJY1Jn8P70Wp7BML1tdMZ8hqdBncdp0aw+7ipE17t
b02pRfZu0ULMkYO814ODlUUbKLnWlEU/+pnToxngvkSwnCA/MK4ob779uOFT3t9vLSuf5l3LhZHV
WeWa4QEmWkiaoUIp9XMKBxeuRqVC8TBk8Q3RrFVVZk8fN31qEqWJn2Q7IBD04ziGARdk75a6u7fg
4toUeuJQQefFn0ziKXNH/tpwOSsNQibHF4aosXI9cFN37yTxYfARvqG7q0xrVqbvXvd5dQ8lxsU4
QnlrVAtkj/51e4RHSNCcXKLA7B3tWV9PwFT7+XiYhKQKLr1MU+3OceQ+VHS5VfmZlT1lIzw1qIK8
kSDz/PuEwiGlQ25hu/u2L2HQtup7izjruQZKawY4FtbWJ2v3swbVPL9bQSNc7KFP5eehpWJ01u2D
ZcvrvOh3Sdus7HY2PzGCJ5asimTo5IIIH6qcx+8NxkUaNDogr4MvSsSVLKSNH6iOyl3zeXTlBudw
rwqE7aj+xOv5s6e/NWwfXbO9SM89oXYpJRgKZEj2bS3LC/jMVY3Yv7o7pA6AhKWDs0cE42gaQ1vk
2pBmwUEvTUH9hdteQrKXn//rrUio3YDhcLmVx+6VD+OdlScuEr8RWHFo1KKFrvhuP27lxB6U8Ca5
JtdZME3SOzIyEENko7QGd5/qsH3H2irKo9WA8E7SVvedj9p30y8Yj1vbHFbSnu8/bv9PQ/6+eWzN
7wsmAEHY+OjcHSK7uMYDpOQZ0K6s7fqTjv5pxqWC5BAooLdsvyMPZxiGJh3tyN1Du3VWlIR7WCG/
ymrq7MmNVP3Qx11TB8PvBzQuleUY7AMbyMyxt4O8oT+jwz2SYAkuCkGRA0h6sy5WgzTWHzd1tPoJ
LwgVqyT48WbKjlFbmVFHoA3C4RbavFdDUGQ9eHtfE18CRFBSit4+bu5o0lRzUuca7doWy4Zz4vdJ
s2YoKexw8G/Bhr6GEHt7JvWvuv/JlB0N4Fszhudya8dk4gyrXr+zXlY5tppmAgk0UbZzRIgGw6pr
4S9UgNWPe3R8caQti0gOBDX4wMjnHieFZtjKQ9hPyrt2rs+KTtVjaeZ3k3hZZtypIq8I6mzldwdG
tYzo8sftH4UnaN62aBZsGptd4Z1+7yokxVKIPErvhN4jU18PSpjd9nZeGUC/ANoAhTj2J8Q5n93i
TvTc5n8EmBhgz/nDznhy6kb4OfI7zkCpzxQMbvtSIgT9WE1bkFF99sP1tpRArakCWXzc7SM/g25L
Nga5R/YHfvOxJe1Lr/FrRwvuYIk5OAEcdp+iE/5cq6oJoBHcPAzL+WNk21ErZtsP7mKKGubmEQ1J
UL7PH/fj+Nz71RHJ5JFYAgz0x/LJtcgqrNi/TaEQhEfLCa2rHO8GGp//5ey8lhtHkrZ9RYgACv4U
9BIlkVLLjE4QbeG9x9V/DzT7/yuBDDJ652A7JmKnk1Uol5mv6XScpvrCXVrIO9j2fjTqb6GcPV7+
BacLyJjSfQpNvB94us0WEP7bHfp3OsIxye8ofeFb6m21LIddED0MhnWlqH163tDgmhqDOs1KGQuD
r8t1yKvc86ohfkoBpfYoJccGulAy6xNfIfKsy2NTBX/dp5OU2TWpLwC8ZQRTvNng9BwQfJG7yaOQ
7PZVeKhc5uGg/qS37G9QXp2MxgT8lxbg9ZgH5VPfQ3HUQs+/GZvWug3HcNzxPpDXXYGONFA1BPHD
tF95tl0+trGZQjsK+01g5Jj52mm00yUYGKjmqiiyC+3RTjRjXUr0qq1eVxdNZUW3eFAjFyKlqCV1
mTdcSe9Olq2QDRSSqS1zhejUtL7OcGeYnTKiina0IgMB8UzfN8Alsa7Rf12e3LOBmFQT1CqNmPkt
ZfrpOJhV2TzGbtQ7TTnVGzKKZWio2lcOudOjRsgmLWWLXTgBSee7JPcSs4ux4kXtT9kXlb2X8Xsc
Nfu3h3hnPUk7eem6K7WVBNGvhW7sFNa1Us60VmZriaMU/UQQANN1Oc3Hp0sFy62stoSSPeKu8+aD
kUoD5bnDL54d2oJjUbnW+sS+8pg7ucpQfAWgZU1wC1Wl1TeLilZg7BadfCR13leS9ZrrBmRjC6aC
lxg/Ln/Sk7OAYBQFTIMMA9T6CSKMqkCJ/ZX6WMT5szqJEpbA9Zr4rUi1Z0TgXvNuvBLyzPhAIPLc
4VFgAOmajS+U/BQLWZMvq8PASYLE2EDktVdl3Bm4SQTulfk8OYCEDHCDN48GtIqLe/YVB4gwOYLM
yhEkh+KkFtpJ4bYrg5tJZMj6uzcq0DrZsqZuPk1hTtb5FsnwCBoCWW0ejRYVPr0Y7F3CTQyTly7i
5U93Oi7AAzpwM5maKmnU7KTL1FByB1fNjmNcYtw10jyLKN8iR9tqSL3W1busBRBQL0c9/XpTVNYK
vGXSgPl7TlEzOcgNUR2x+ighiLxy7cuI7k56Jv9DJF78ugXqaHqQf90HloEQg1L2KIdixTQ2ybcc
S1yLmq4cN4fLoU42OoVa81Oo6e3xaaOHWoDHFYZYhxp7kamCwstt4ssbPB4nPbKy+6EjhH45qJjy
lS/Hy0dUJhPCIoLm88qJa0FCrsgIj17lvZl18VtHi8z/oz/rQbqaWM72oISrvi4ne6EPcbgBYcgg
iJcxBKyAB6YCXnuhNz0wHzf2fylVrl7ZPPOcjwU9Tc1/f+S0Hj5NTSKZmBD1ZnLEzsfcqzHgVU1L
412WxzKMzSzfV1qMRZZtyqseBqjThzjWlihJLS9P1+nl8/WHzG45yaxUCfBoeexMdnHUbFz0XSXc
mC+HUU5PROJQIqWZaiDW9YFg/TTgUE773hcwouioQlHXzHyJL8WwkIOQC6fnaS9psodiTzj2f7JB
omkSwZVuFywWBLYgsX4DT5BuDE0yHmKAy7epYpfHNNHGu7pI02t9rNN5mQpS+pRmQbngOvr6gVL4
paVAfRp5N1wErU7/h3v6XRHttfV6bpOQ9QAcp9g3XRpfA3ldhc7MoFfHCWgoQ0nANZE9okOrn0Qq
yIlpn13+GGe+BfQRmzSH6rDGqfM1JBgwLcr8IgdeiC4aVkTSiGzLvfCCm8zYojVzOdzpVAqqe/TD
mEbLNOYbcvRk31C7rj6ieaDg8VqRXT1eDjEvxU/7iXuWTJWPZQNpnH0uUxqKspAr+RAhACMhB+g2
zzAEIagbi1iGZWngNKKKhRf8NOxdXLSwD6Mrm3o6zr4ePCpTytOK+tuEq5xNaz8IATbVSg4lOt12
NBzHEgb05YGefjpiAPujTmQxn/N6bYxMVNc2fnRsxs791sajvajjFhk8VRTSMpd94cA7F4+43I1X
TvPTi/Fr6NmR5QUW2UFjlkfMG62lhOGPY9hwz3tQQ3vRIHbDZ76GTTidU41WFbUHKmM0VOXZqwYy
dFL2YWocw6L+oyTud8TaLs/o6f4DECOjjsOzGDTqx8H16WAqQiFgEUTVsR287SAbHyKUqNGg1uIr
0nRH+Uj5XY55OqovMYX4ugEhrgipzCXvaHW4Nqe6955Dur8c43TXfY0xmzmj0JNegpB5RNr+xtLj
+yoOKeY3V6bv/FA06B4G96198pyQaFQoVUrLGU9Gj/azh2TI/zKS/4aYzdaIuMhoNGN5NGrjvS6A
i8H2tYor3+TczppyMHI9C+7KPMPNhILpVW6VR31a04G2ztrGXeQyMimi6gyA9NGwyFv7+/8yuP8f
dl41l/uBddkq5bGRhwAGYVwseCUNiyEAr3E51LkNPMFvQE0B/OMp/XXVtVrdSg2twaMaZDeukSuO
obhPoulWveR9K4ExXwl4Zm0Ihfo59SWa6ScMrapL3Q6npeyoSXW+yXlvb72qGF4uD+vMW0oVCtU5
CiLcXCeFF1lGLbBVO/tgte1tgzwRME785dX2vkJhtrCjJ4ia+UIgHePL9vcCtbPLv2A6+WYHP9cP
P0G2ZIit82wvKypQJ6NtgjlOH6PUe4mEzy3kDRQOtfLaFXBmYwv4X5xX5CeyOq/YFbk6uEEosiMq
fghsILXkhEOw9QzEaS6P60wk+umgBWiqA9qeV39N09f7TJfMQ6PgdowLzwbOiev4afrrcqAzCwVE
qCkrZHeCEui0cj+dwZFkR9RzkBWXGr3aNrKd7Vy84a604s4MZyIbTGXeCUA9r32EpiyZWDWYh1JU
4H6UXLsvu8Db1Z2J2t7lEZ3GgpejAW81J4rDyZqklWI0ha0YR8AWym2meTEO8aWxamS33l0OpZyZ
PRBPUBeoppwp4faKNlRti9pSR7Uen+yk/hHbVrhILKuApFBhf2eXEKusLEPNsGjavYJm+FGgObIr
TRsTTz+QFmoU6ssrv2x6dc02BtQdrlWdexXC/uy79nKIKpOboQNVqOI9CgrtZpQFkpxmVK2bxl8C
PKas3+a3MPw8iJxoHtiuHl7Zn2eueOr6NPHYMwbv0NlVWNQBAA1bdMcI0X1vPCLAG7h7AxU6r4Ki
au5alvfloZ9+f46jTyGnb/ZpRaPfU2IZ37oHyUYsy0CjYllW0Ssed9eOg9PCtyCUok7gyQlRrUw/
5VOoUcLFtAVvebCz7MGUxodyxMZg8tmTUeHmxNvE2J1CxGsWTaE9Xx7nmTuFugxEInYWhfd5FchU
81b4ozdiCjppmWhFvwoTZNogyhxDFL2hp1/j22qnCb5KwkQqCQ+eOZ7vY8UQZVkpvn6wgaEhPSL3
yAr1w143cJDuFXyLLbXCyBhl94WedGhkxV0fr9x+wLzKszMf8W41WpRCyXdZqyJfGbQohsKXWhS4
q+5Cu7JXHv4TOz4eJua1ijpq0yK9rqvjT1sLultRFNVGV0oNPyUfURZ5gOvs91SxC7V2lypyf/uI
+guyZMhlrLTYVFYdvoVOZKTpc8rBvohxBl94Wdj+9SlHJ2cCKlPlnWAAs3yyLoshxJwU1v7gy89R
aDaPdEDyW8nykyuJ3em9B6+TbIcyhqbAhJmFau2xLAO3iY9hHjynGZ4yoA8cvbY3OP68XV5op4cc
sSawFdIf9OTniUBumHGa5HDk5Gp4qRX/Lhm97eUQp3t2CsH1A/NvKk/PcshK77sk6YH6SV7gH4Tr
mVvo7P2NF5nZlTP7dNsQilIfZ8CkaDIPVaaxFHWFlRxdUa2qyt6F2h/gwr8pnErXyMGnD1tiUfem
tGgb9DJm50Pa5GpUVVl0xKFq143du4DMEtbFg9arT4LKT1SV6ZXj72zMqYtKOkwXZQ5Bq7lQB5lR
Psb9usoOQqocrb9Lhy1Y2xbhzMsf7vR8Z4TQWKbKPhnI/HynpeHKck2qk3Uo6uOBIhBYHZFWDAZj
2NmFSJBybIbXAOTPmxXm15Dtp/uAA4lknBfZ9CPmZDAQiZjRd5Z+kBUUbwCn/mNU9lbK5bd4crG9
PNjTVcqTzwbK/tFfsOaV4qIzcBjRXPWIuOlTnxXJosbVB5G18PFyoNNvyKUrpn/USWpEn62bzgSR
6o62dnQTdMSL7GD7P9HeadDFKopDU3s4pKSZfOWuPlPJISxzyQk/4Rfny5X9Sd0babhDTkV2zNp9
APRAlRtcL99rbDnxkpf0b72copUZ3DX293y4cqydHjUqzzbOYBUkAiIXs4HntoujsBitQ2lSE7Wj
7s8QXeuenGnEweOzyZrB+7B6503xDqUmMygKHVxYuqu94p8izb57Y3Fs02TvFUiFa9J2iMSmLSb3
iIpmMvKRl7/w/OmAnBJI56nwCIYKyP78AG88o4y1QnQHBB7TyBlsUAdWJOPn5UX1777T1E0kNcq2
5THzJDQDdYUAeOuVXzFb0f/5FVTtuLjAdM23bxEbOau3qg7uZEuMDrC8BhG16Kw3gex+Zh3aSF40
0bD3tIdeRdHEfmjQXYZRcfmHzBb8v79jwkVbqHlY5DtfH1Je7StjHYTVwcwscS8STbsPh5yOL8aE
jhjo4sUjVkh5nOWby5H57F9fylNsWoaTesgkW0R29zV2EyUxnuad/mDzgDlC4HcRNMUFU6sKp9M0
yYkVPfuGKaTpSEkbvwRSS20xK2pxGEIqFk7deuqia2N9Z3lyvQ4R1V1G3qgsZLkBZuzK9i+51uMF
2nPo/RdDtvTw47z1YRDcWrLsL6F0PmaNhWERBsO7DP3lReknfHG4ThuwfNitRfxFQZNXb8aQ4mXn
euVB6Qfre5Pp8dHCTRBDDuykatWarHJqIHNBZG6UtsjvzKyM19lQiqXmF/UyDSJraYKvQ6hbKI95
nLTrbswbTKYMOce+tda2g45FiF4F6l1m8/jq5ES9Dz2EAXOjavdtXLjvdefXS2HE+B/o9ntVF+Oy
aqNfUVxUrBIJCfE0CWTsqCxj7ylV+BSMZndkKtN9GmK9B/5dwxkrHHZN1HU7EqwQ9ejiRWlcTCW9
OtwzSaigS1GN24ehHntTz5+B6rs3meC5KDdoKXuj6HBMRAPQbrTshxSauTNKuAHkXROQ4cTlBjRv
54QAgI6l8BhKgHJppFvqysNTGhFIZGsH3EgppSp8b8P1oycFS/Y1zaAYJl0jbfuk8ReBnXqLNO/d
jaU3w5MHXKOhYYVo78hf9tzWrnwFnntmWU7AOfAClI0sbV7dE3FsumPfmEfXx3I0hoG8UHXJ+in5
ln4fkWpfeRfNj8V/98GETzAVDn/KHF/3ARAQYUqu6h+MBBGjpL3HZ3qpVUht12twpWnzplvfEyVY
xiVP6KuCJbN32Ud4Wmoc/4K+NvnU1/BJo4/9GLjWQy5jaWR4pboIlBhb7mKQl7Bt3I2rxdX28u6f
3TdTUIofiBgJTWHVfOT3nxI4wqVSHobhoTYkC2eBNFy4RfZ0OciZQ5YgdCUs4AEKqcfXkcH6Qk6S
XO3As+RGNLgrRdUyjdWXvw6jAcLiAqXGSPN19v1UUcd96+fSQ1Wb3j4XwbCrbUNbFbpyrfJ85lsB
YQG0RumNVuo876VRDt/AKMOD10zPHwwuq7so0yEUb73g2jc6M30TCIhVAVodpOdsXJ3Se3EVIzwY
6zo7VvV9R7L9u1QMq7+fQBTXPl6SUBbnyW1n+qYaDaWBu1W56vv2QUoM26lq/eflOPN31rTqgKuy
2ib8GGn0bKmn/mC6AHHDgzDxsHAlJq3flj1G6xjUKfFriXaMy/l327ff7LBCR9u9cut9LIZP5aH/
/ATq7SgX8SHnqapSixI4MD9hqBTcskXbr3D4Gel54jNZwvhahMLHdLHHBbELQQe5ppZSxiqrl05z
iyU1wnFVhGl7UF09vymx3XSswNPuIsiF2IvCFnGLwVvWaW4tNF83HFgO2aYXSnef4vdzDwcSpHON
oogUkOmniln8HYjsY29PdRGYtfI0zNm6aUjyitQY/EPYZJjk+sMGweG9nHjX4KtndsNHAeY/gcyp
aPLpEJFiP1c9Lo1DG4r7OI7v/FHa42p+51v+6ChGeK3udO7U+jQyc7Z+grpQ5HYS2ijr4tbP2qOW
qddQMco0PbMVovNO5oVKVxVq8rQtP43K0KMUgwnZP7A4D2WzrdBrnf5Ao2D4LsfyXjWQwdiafbDq
Gpx5oa1I7zGCDfyh1C95/46t1eWNc/YnUSGg4AH14KRKoAVe1Kqu5R0qIPOZOqRLzQ6xTB5iDLOQ
KNbrTRtCEc/T+Mp+OXMZ0+FW6C7T6IDBMi2BT5MhOmTngxGWfS9b1FqY7wUO6zAhuZX7ViqvPIfP
fGDCgV3TyDYnpbmv4ZC7cSNflmCxhom7k/M43Qdlck135tzBytMfgSeYsuAnZ8vIjSt8WiIRHEQ2
PI6tv0ui4SlQrj0sroURXwcjoRHYJH0eHozObgysnfz8yVba8FAVaX4Finxm4kgeUe2hLUUuMb8D
JWD7fqEX/mFox9qR7ehOQ3Fy+ffLkBuWFwN1SQDHs51hl4YVmz1sczPJwmOUK94CIdcA4qhND5a6
1dIUQ89Dou8oMHn5lfDGuUF+fhnOJpREyeg0jueDXpgZbmFhsEj6yMcRw2q31ElxWRkA5TSF8O7I
+fpdMfrtSksKqu1VO+Lvgs2flSWmUwkrRq6abAQgijDXQpSJWERx1yxxrTA2lO7T+8iIG7ylu+BO
klDeR1daxnhByfM1CHYUtZUCla4Cj9jQi7KFGkj5ymjk/t5o+3JjeMrwJNJApjGI66fdWsNtyZMr
QNyfPklaZZB6pubiW6VnxU+3rjugOPFYLnS58RairzC/K0fw40juW83oGHAV7gTP+C0drXojNZG4
a4xGfS7FcF8rzTFCDXDzIW7V6fl+7JB+L/EKcXytTlZm21X8pqtyYvNG6Mdlo4GUhMxHqe+kqhhG
WeYldsNpiUOx1xWrpnJ/Uwu/FQrZPAcTjtI1DlLFwvTlX6WW/jVHm4csJ4UF1IsX4BwzlWBLKJuV
b5Cli+9+3xor2Wf+Wk2N15dX/7nbTgecBRLUhpw8hxRlZqfamOlBPtWKP6aZc/r3W7QVA3yMrp74
Z85dCIpoCVs6/0M76+vZkadKEcC30R9ClIkcaGaU3Nr0zY6zH40NPeXy0M5tLDifKIpO7B5krr9G
89xQyc02AeRmNeUqDBWxNEvZujKB555/X5KOeZgSna+it7HUjbunUcZ1ri1Wo1/8o0zO6q1u3iPW
vw0KYw2rwrFEuEFG8cEaxJV2xbnr1LKpLjJiQHBz+JutD3GHn31wKBp3kg84xPUy6dqbrvCWSmz+
wf8dbqoWXZnlM2EnGgOUV170iDjPrp0gMXM3HJv4QNl4L6sWjaHEzx1JC9ZNIh19X9xpang/Rtnq
8uc9vYhIL9ESn2SjZRpYs3Nbo1YdZiWKx0E3LFvlOyr7a140l4Ocjo4gVInBwf3bgv66hiBDlHKb
FP1BBRRwayhVfzNg+vojjupgafsyOFcvNtxb0wy9Vee34ZWD4Ex8MXFFyKA5jk5U0wVVIE1uuu5Q
tTj9TvURv+i3GbAWJWw3ZDf2dsA1ceQoufJoOTO9pIMoOE6an4Jn2teRl55GL7ct+4MWVU6ELHY+
bEP12h49PRGgaSALT6ONrPAEzAq4II3tNugOqqf+NhRvXVlxvWi8UneCTL+GKzwbjamYmCiwtOcp
4UDxmBaN1x0CMzs27A1k75GrLvUbv772djkzfxRdQOraH+LC81hJZibdEBntofJl2pzgWnhvGyrO
tn125QlxeoabELmnQsGk4wT49eunyluEAlRv9A6jb73lKHHZaFS5UJf6rF/VvntlTZ4pLUGwAddF
fWeqtc7vjLEedQ3TEHein45Pemku1fafwtDChywvuk1phPGyihVAqkjt3UMxiJ1ckin8VYZ7Zehn
9Hqn30LzBlgjQPw5hieGqObH/oeLn78SY6Y4me7euLgJYRW/LRXzzrbxIQoWzSLWHaEg6Frb/kNh
m1hqYHSLNcP/sKYtxOw5gYHGnNIvjd6HDd8F7gNlNsgHZbfMO/jwV87d09uNcU8BqLBB0pufu0YU
tmmoC/MhGc1nBUk/OdSutG/ObBewJry9qaZDM57PbYiRrVe3SAjE+ohlj/qH9tXK6sO1Plyj/J15
cTGcT7Gm4X5KyRIp9zQMQepDYYc/FDnaRWaQOFhO7n1s6BzKzXeFZN10UflLKQ0Ul7H4unzUn53Q
6RSiUzXxx6ej+NMvMMMG/HoqqgMQo22P63N8VbbzzGnOuuBhKZtM6MldqZZjktcaZHvXw/TVsftc
W+VJhdAwyhhOLcJgVyF+thaeOTqkPM2VIvSZ5ghfkRyUOgoJFbWxr2O0vdD2DAy+D1mee4vEwLxY
BI9SUi4Lv9wi83Bno2YweBaGRsZNQTmndieTFE26b5XmUQqx566a6MomPnN+wUZCZIEEDE2ieUXV
kNTGtmLXeICalG1KtAQXrqRjb2P6xcqy8a500zG6Uk86s+IgCVLC5Wtww1vzsp3qVbqLe9JUYC36
m8YeRqcZlXaRW5L2RnNG2ppW2q7rJK731qgFy7zk54DSif/6poXqSrOdncw7gyri14/Cc1ERbq5K
DzTN1O2gBN7Gz8n9WjK3vw81gemQ756wpGQYX0MpJE1JXyMiFDTyvV1KN/Bgtr0aXFlnp3cfU2vx
KdGdni7BWRhTIaeME8LgN5x44TPUi6EsXi/v1zM9169RxNfBSIOrKK2w3Ye+au59kfwjBdIrpYil
GKLV2Ki7HBdmvbNeDaP7djn26VlBaCSS4AyDVzjB63SGOxhVVbkPhY52dqFbHFfdtbrg6fE7BQGw
jxQ9zbr5C0JlHzQgDV3ULAzFkRUYLZMFWqTELy1QlCtL41w0yEKUw6AiTuzvr7OpFfGAQEFHtMLf
i6LaWwbenWW+LsU1hehzy8NGx4qaH6cgjdqvoczGQv4M20tMijEXHeJm1Qj5h5ybuytfSZz7TsBZ
kHSjBwUsdjp5Pp3pA8wvBVwVLxU0WJEQxL6Y1nzijNj7OUoWAdzuyZAG+dbzhl+Bn8c3lVzjDS3V
v5Ow+p6HNS4cTfoW5u43A50vu9LbTdt1r5Gn35U0foKucmkpYwAInyNu7HWlaR92iYawF/5o3uOi
86ywIHmbLMoqDzDxqg08GJEEj2TqB1X4WLXGQ9j42zhWn/ywrZzU13etGq6r3sepS/7ZKhVNY/6l
d7uHtg5eVM949VyMWC1DXphdkzjyoP82DVz5suKhVfS3UsIs2BavY5uhIydtY6t6VNAg75ltqaOx
2li4LvIio0uR7+VsxCfWSqxFNeD6KLqdXsXPUHMwora5k6LHVhkhJkh7npRbSfHuw7F9nLwrbS/4
USaokmLc+GC56cuIPuQAAFntQ7ogUaot4xzzNtdeDqp4nsJbg7fONfWpqt3VqEuD43vxHq/rPW4f
d62VqHRG85zWetw6kSe6Beo1t52pb2I9WoW2+Z4NzcHHRG8IjKVWIMs6lu/paO6SUtmib/+glj60
XbRzvPiW6cRROywVvBD7VRf4K3mMDUeW9D+WntzUWfm9kfRVjGCmhRZe1upPpjIGS9Vv7jArvrFq
bVMOpHlFiJuTi9mDEPmuFqPqiFRfAIN+nMYmvHpnh/XKtrN1jSKlnNWrtGt9BHIxTys1bL3THj/C
lDY/BvPhVpY0z2mbaGdI3msTdMekbn4gZKY4g2gVpyryIXRybZBWIL3T5ahMbmclFkVqW4Srrkyt
TW+F2jotubzdWMF5WTam3JvDnDQBB7RKegP4U61yQ8dj05Xcf5JuqroBVHH0bBAHzW3l3/EwSplj
Jqq6UJIiWIauBMC2H8cKV3Yp2KVDNThAJLTWAVje9M5YBfIeOJ5PM6jLHaqUqVNg7LXw8SWF5Vu+
j4Ft3QeD6yeOquPzGekTgAGxDoxGE7H3gtYblkMRV3cZ785HuRqTlRRLvYMdhPxN1UN1jaTdW0pX
UGjjLajrFyMyd5ObZjvIGzjFG88fX3Qj37pp/FAr6V0n/G2T+BuRYydZKrBOzHXIrROU3YMbIF8e
9jd5hNq7a3tvopcW8agsp8XgV8ahLMTeVKvfhdff+bX1EKj1c5+YDwFXizd0dx42otFQ3GRV+HP6
tnWjLD3eiK2oXtK0/e5n0aGIxaYANuxU5vgr4qQeLBmb4MTOFvCtOEM8LXOKIsidKpNCHjXtRrGi
h3Awbq0Od/paE8cAf6NGo3Ft9ryztZJk2zDwsLX9717vA9uwf9PPVBxVxhdLb6l71IiMWKhw5MqN
pUj4YyjvqTy+DG7DpsIbWg+aTRCIW9zcsD5UliLVDp0vL2tT/uar6LAgLqUP6sOgRc91ptzbTcSy
xuFOrswUm/PhH6UYY6f08rtG+C9GbN13HngxVU72yJPcAZX8Y9kjrZpoS/Ozdfpa3Ghm+Ob6415z
65/wMSPHAHQAXPTgTvovRpitemHcxFJ9EPhHuka6UcxgMt7x95icgLrnB3oFLomN8o6DwbaL5a3t
le9dqK/HLFupCQ7QkhkCjxlk4xtVWtBNCmoY7Q98H+V1lRgLmI23TWG867j3mX5SOGrRPftDuIwG
azctCLUp111e/oxYJNhif/MV5ShHzaufKruwRo4zMv5UZncfu/aLJ7z7hrlIcLn30uQxT/pgIVI3
W9RylzgN7Vwttu56ADWub3QLwx13ptveJoH4+G+avNv5qvENbvJWlZVH+iaU+CvzwVXNneArLsoW
kE7ldYvWx79ca1xzxcJbqVq8HlvpNtbGB03yN14OnChpEEmE7Wu427SNPQ4q79Xi0TNNW9mZONoP
4w555dhR2SDge99aCRthI2Sbtymi+nblH5tKK5yg1rH9Jb1eYErZOalMLUTFqFBXkci7fBOfufFR
ipBJO6gbIJU+e+LWdRZYWlhaDygd3qpR+m5KzQqVsysl0LNh6MEb8MEB8c9ReIpPKSStLPOB0kOh
gvtyQHldHsmZZ5JKsfz/hbBn3WFTDuk8UF96QN5lkUn53jfknZZaWzm8Buf7oNp+7dkyWyTezNwH
wGD2esmi0g3brGGhsOR/FXFCY10Kdew/NWPR9intW60KoOSj3yDktEXhPup3eqRH/0QZouFKnULK
aEou5DKDuksLYfwlVDd7it0q+pVQBbsdIJZsZYOCkY9XwF2N1+WmGfzsFrs6e9kXbbAFbR8dPBci
QKlEYLgQWdrkaV5cSRo+YCaz4X7Og+aN90xLGJ0cegd8iOuHwQvqG2QzkrVcavk7PYWSTjCGQ7Zv
N5suM6qNKaRsIQap/2EZeHAZVtasy0ipbn0T1+bL3322tCgXfnBaee8LtJcoEHx9SfKzcojEQ36U
6uyhizRcBqzvlV/9LYl9FmeeOg2kimY4QDpIpptG4FZuTH9EZsnb4rfs/6jElZHN86iPoVFoxVFS
nnRz5+VD7JXStPEsaHBNvRP1S6q/0flJ099G+8S/asN9hHvy5emcVyIICuME4jzeZjAFqF5+nc+W
RmZsw3B9CNq2ORTIEFBz6cXSYwK2dW3yxkLbYzWknb5BijZd+s3IVWIl2YIkKFhFchjhCh9qC6B9
/doa1PrKTzz94lT8p5+I2jmCTfOEKMWcdZT7brzH/rjOHavaXC05zauXzAIxcD8RaF0BHZ7XnCwp
HTNog/ERbUv8wttx13e8eu2wOSRZvg3GapvY0bLvrXXRG6vcsm4HLVipo/EiG/Cp0V83ueLCuH+5
/H3ODv6/P+xjzXxKnPLEBgJTRsN9E40YwxVxuUQuQF+7ehFeqTLOcrT5HHzUaT6FcvWx1vHyTY6t
ki1p6By9Xhwvj+ZsCIqLrDVEGkBozxabZCIG6Uoxat7etJvyolpdjjAt109n17+DoI1Bg4smwske
wq03DvUc3G6VvI71fSLzXBYPVH/9KnbMVl7q4ulyxHn96t+QOqVvbmjuiXmDJuprcBhWmhzxenuM
ldilyl3swiF8kJtJikKHEO+66p3JU9XjMWi7fyuAw+pVAdHoE8pumt0JBv7lyxV6B6Sluedlkz8P
nZxuqpGit9olxWqQyfGvXL5nZvlzwA8+26eAnQiw1u5ZKh76KOtOgnitJmngVKn7R8tR1vX8Ffny
d5vSxd/ONtsQsOcErUEjkirJ17EOnWWNiacpYHj0RQMJWos3teVPf5iDRDqXLQC50lOAtF9G1zRU
Tg+KWfjZVFcBKF1lZIim2uHOiL7L2tQlQNFpmv+M8rAPlzpi61tzxNHK5blr2Qu67f0i7HVpWblY
Kg4K/ONSDeVVN2gVxbEgf7s8SSfbjB8Jag4fWs40DrTZHGV2mplyUog70eLsrabjcxVa1/AyCAHO
9xqojEneBfYOdXHw1F8/hdwHdexLIaqSqvlPFwtY26FBllJW35GDWEc+/hd2uujUbFU15k6y6m2m
9K+5WfAsj7AvbPduppGje/labSOwJJIqOfxwMkJElEor32plfleO8h8NC+62UbgAdGOluf3WStMR
iTx1lTXKW0+B3YlEu7b07FdVR99Tw3ws2/DRDw3sQ7UlOmXrys5us1xbjL3arGurWwTxeCuZ8i8l
9jZJEVNlKJa5zlcNtOZ1DNT3DlUlB7G41on9BFk+NX+1G/vGCFCXCj0LPkv1aCtu4TRhQAXIFD9x
5do2gXWcFmQy+k9Nnz7iBZyCarO2IWK0o++v06Z6qu38bqy7wRndJF6YXvUuOqNwtEp7ZIT8/3N9
bST1zTAYtPAV+U0uw1e1w1ss7YxHH9lZR0+8tae43wZtXHIHGQuvCp6SpHnIdf91LNPaaSX1pYqQ
Egf2Jy+h2Ndr+OLasg/CX3Q/D3otHww4FmVVLGMyXTOLd56V/6TM9NZG5quUxv5qHOtNkGarIdZu
RzncVoW4yesGA4ha2kGnsZdhA/zMDKGL9tBKLS36x1RE7rRJuwJk0jkoKaRbyqdUN6Tg1ijl2xHl
DYBLFCK0VltmlbbJ/B46PiV9x0Lj2bTzypn+MjXV00VLoW4RBck+0/+Ps/PabVzJ1vATEWAOt6Si
Zcly2+50Q3RkzsX49OdjnwNMixKs0wMMMBuY2S5VsWrVqrX+AN6pkPoPovHkVKcKZ/PnfQShJxHD
k20RJsgdKBJRID8pjuJJ3WeVIpxUrUUWgXqilbqNNAW+vwql1YhE+5QbcfWhwrEpdCuj6N3ayMM1
WgTWXquLbqNbo72VCrmmP5M7K8msSnype1P9hYbSADeZ2O8GdTy4KSv40A/5g19Bz6VVNs0UdXk7
QesAxA1DJYl/Q8s9JnrtY1sStx+KVDfuBOZlujAzpuEtA56jRzZL9V0eSUl1JGNkVY5TECZPjpGU
X0H1TcfAGe45oc5B5D83LdkfanKMM6NYUYnQlzIfThGEo8hHceyVPF7XgY2vYt2Gb8NkO5975Po3
SSWCX+9HtuWrDw7dHygY+Mp5/GXH2yjkAPBAGD3F+E9PJSVf1DZfK2EeTMm4k6wsL3bWEG/yWY50
FgoG27JIjXnmAU0YpfDJqJxNPCkv7P3OjU3/u52Vj6jLJm7Yx285QaXgQvQ0IJj/9j3//IRZ9o1+
FKy2q2ZAGMcQTVuFPnmu7KR0fEGtCDS5ck9KcnGh/984qEnCqkeEY9lhnigxhkVbhpC/s/ZxALB/
zP0IeGDV+zt/cBpPK+UqIRTV4rUZw3u+UFdvTtZ61lonq+CdDf1+cZfEtjbVymTUz3T0V4pCcDzp
qerNLuZzcG063Qv6lQrAnRJ3FL31m/Srctd9ZnF85mWYUTZUpUwVQslyGbpocAJySvNEeZ/SBSXs
u3AB7cYWhnYBjgmfawgyy3SxrHV8SnSjeEYD3dMQxwlTa9XbhSvSbxPldsN6QmLfNevpFBfAAME3
Nv13eoSPZbmduM+b8tmfYs/Qtmreu234lIhdbn8Rw74xIgq4e352Vu61NNkoKKlYaev5TemS+M7p
WKphDFeZd/bpZTCgWTVTomfYIoplJkDhRcZh4uBtloGdPpcqN54PuC1X4ld6S916KMcPA/rP7weC
5WP5z4g05bhKwAzzcFtsGD8Upl52weyGbmbrNhxq16+7l0kDuR40ZuBarfZmF6a2CWxJdps42L7/
C673Ck1rWrgQpIHyIxhwGWrpIssZ7qvVSRSohwea+GT247cOSM6dtb2C+cyL+/dIc7r3V7bNw7jo
rCwcTlJIK2cQAlJJbNlnnhrhW91n6g6TR1DG0zZNIuMZAFDotWkw7vqoyu5wBa53759WPVA4ihTX
IG2u6XHExaM6ddY2iR7QYngbYsUNWuOuhvitPQWInmYYZTyussUCJ0rSKLjFDSd86rxalzxHeQmD
bKeX0mp2tdRqClHOKU1CF0z5xgSXW4CsDJ91q3r0KVIUdbf6928OsQgBHFSUrxVpddWspry2q9PU
tZM30FmgavKoOyQv7w90a5lnAx46pXRNr1gidmvithrl1cmOlF2cR7tcHr0wTFamQRPkvxgLbBx0
fwRIrgCGplTDUUzG5qQUlfUhDEwdoZFiPJRSEp/kpK7v1BmW6j7z0cUCVeGRAnuItvriw2ZGXEqj
ozWnxBrTc9VpNTDdQlv1TjHAsq0Kj0BVvzrhqGwrxKGoLFFXT2sn9XxnmNxAjZxdHdr5+v2FWDyb
5t9FdgGYACda8B9LQU8EhUtRWk1zCsrRccHw1Xu/wy71/VEWr6Z5FJNSAfIi6GXwTltkFfDAlTCU
pAkpL7pQkWFFICwj5MSHo0nhlW4fFYQJrac7n/nGcfp73GW+Jlu9qg9DNp6A0NAa+dFTjQh0t8Dr
RzHvgeJu5E4Xs1xGx9KJ02Ay8/GUmpHybOiR5dnR0fJlNUExE8PdyImUj2VVGE9G5tS7kfel4fa0
SO5M+9Zyz9U9anpkqeTGl8HTx3pNSY10OvVqkKLYZusfLTqVT3mQhntfNvyjXEndin1q3IFnXudU
1KipqyJICmgE9v3lyLjlKRi8N/2JjtwnXCaCLsM2I6S6WL/Q7arjaf3PPn3z5pozGMqkUFXBI16O
2SJdrGRRMp1GHYV3ZbQ9OyhOzlDfk12/cfuZiGTrc+mJo7IciA6khgnhNJ5y23fV/ghgzEXI487H
u3Eirbl+ocEaIMFYQstxXYwFyOThFMTBYzvKXyZN2r1/HG9MhNsbmwg0cuahFplLrYSqHWdqe4o7
J3R9KzLmexXt2sz68f5ItyYze09TYwejz7a7/DZsbWtQW1j0WlMob6kkO27h+/mX90e5cXNYSMfO
p4+EWlkWZbKymFqJzsypm8ps7Zg/UirFXi9VZ/bc+0PdmhA+03Q+uKZm3Z/LCdXGaKlNRqYeSW3l
FjIYysa/hwa9cX7Brs2sPYA6QNQXqxbHZSUByG9OcW7vkVnByCTgnd/2IIwNNA2EVrfwafM7ec7N
uc1wXh6Z+hw3L+cmymgSdl01J5GK7kGN6fQ2UtTcWcFbHwufEjqxHCQemovJaWFuSrki+pPfyMGD
EPDJVG1MdnUt/0RMLrlzwS0lq+e7B1gttWqYTFQIlwBPbeosvbLq6oQDd/+ztSPtR1OPxUahbn6M
J4GzcePr34wmbDHBNGCWJXBY9xLt+4005PkXIfvZ53iaQJ8qk7/HZi0TcxV0BE+BEdK9a2SxPvP3
ppk3C6IhKMM2W4QzqU5xhh8T68UU4D/LH2n/URs6txyyO2dz+ZyYRzLh+FPPcIgGIKAvv7cRSF1S
d8J8weTIHf0dktVam28KbWP6qotkPdCAJyV6/vcTxCYjkir04q9UIlUnTYd+qNtTqoFEQlFkFeVj
tHp/kFsRziDokEfT3oJCczm1ErdwtagCcRIBmqyBeGqkD3rWffgvRgE4zMMZaS4u68tRtEI1whTh
5lNl9S4v1TT/mAR3YtvNmbB3NVQSoOUtZ6K2iKO0eMSctPk8IhgyrvW4z9HBs8w7l/di5/05KQgr
MhWTXvgVy71MBr0sR85/A/lx1fTG1zQInhq14EaNbNV7f/FuRRsamzRwgBnMzdjLxetUdTIoaHcn
x4lE5grDL34pXfGPqq7zpICbE0YRJsJcdxlLi1QWgtPfnyQuVpwAHuiLBTJuXv/N1cBIM7UbzUgC
zmLP+WYYVnmPXm2WfwTZBnzw37fCn9SKZ5jCjbqsF7VR1ADc68Eba/Wn+SFmyeVHCAV3soMb2wBA
+Oz4QGOY5+5iHnywOgqVWJwoKfhcOlUHq7D5NRVIQyrpPczBrdH+zhgX26AKetmoB7s/CaPwH7DK
sSXHbSMhP9RVad4RP192/v/sBmZEqxReCQnq4sTCxh9yu++akx3k2km3SgQmnBaXEBH3e8Xp03Xo
/KoUqtlchcYqLJUIGYqp/o46e7SRmiHwwlrW1rnCqyWM2vjz+4fi1moAuVHpMFH0w0no8lAMvZl1
ScO7tKuM1u0Va2ujhuTU2hr78+37Y83f8T/F7Ll+BZKEe5H6I+1/itqXY8W55duIZowna4pceei2
foCMkgWgzNA/dXZ3J7u4DmQMN0MubKYHB3dOev6q6GiZKuWVT4WvCzpjn1lB+QC1U1mHanAvv13e
bP87tf+MteTuD2PTCL2WhtMQR29KWAg3MbTnIRzOShdsaNgVrlyWaypth2iU7twKfzbRYmGBtCBm
jVw2hONlDX2MArqEY5Y9m/BW3K4vXhQzUjdaa4CWrdBIocQDdK9GJG3KldGbhLLKMcKiqveomvmp
nt8xtRo/pTEip35ouGVY/QR6Xawl1iqIjAYsaZF7sE6fUlEWa1p1NNKspMc0wXrSx+JLqwySm7XZ
h7wxtprR/UKPaKQ/ZX/JDOtg5dbHGd8xqpInLP8RzI+b2BMgy4xqe/VRlubiUhg8p8JcGWNcAkqX
PneVflDz4tUaBcJXpUAXIBX7OiBlMhLps2ZKB12tVqZQ3+RWnPyk3aVCq7zOwhGsy45SXxxVKXgz
ZST6U5MXcqV52Kq+goPf6qG+Fbl8wCR9dA0zfSAzwrkFezQ0VocDT9fntKJpaUdvoZA3etT8wg/6
OFrSQRnu2b1e71WE9BB6IdFH/hL91cu9CqDCl4RqtEcbYDAMVJiv99I89fqok/sYsz+RDMXt6rrI
jEHLaZW3Ry34yDdwSYJcWe1PtdzB6x3D41z1z5LJ48rmSxezhWDYi5VTdgfHERsdR99YxJjwhW4R
4eN26kbaCEa5Un168422k4sKcl64eT9s3EiouXt4mPIfnvlXRoBGKyKAUUr6bDXdeQzErvTH/VQh
7hOY+8EW6whrmKIWwq3H4HdSUqNvjVd/GB4hMT2bNT5vU1tWbq5F29QM72S112nF/Ot0CECcPkLb
IsInVZ6R9jrjKaP/CI3vbDvOy/srcP3lLoeY//e/Ilk56WHTaHiBt/ZJM/ZW95Vc2ejvQBJvTQQ6
vUVdDtQfFZXLURqNCivVwOHkjLkn0XI1tDtf8nqX07TQUHclFacSepX/D2ENzU/tTjotPrn7Ptcz
RroI76/WjWDswESlxWUDviXuL75IV+R1iVyjcja0n7YhuaBW4E20U4TKSEUD8XsvpHWn3VNYnc/o
ZRS+HHbxlRTEU0BaCOUsFUlvudzp4hiq4LhzeUiOk9+1h7Zstc+2NKgoT3V3T/gfDdfFL+AGp8EO
9JjnwbKzlmIM75iUJY6AN/al8iuI4fD0kleb37Tiq0UpvwgcD8vDLeyHlaEHm5b8gmNOp3w+7S3O
SOhVutjQ8xQD7uMYqyFFnCXaJjMpxM/PMdj8vEQqJYFm0Qiv77dmq8z/Jef1LpJwWcvzH/iCrRGW
dHvjmzxNXj4+i6L4phngrqe7VK6FrjfhjMIFu1b7k1sADrvct1j1tr2F7vZRzRLnA4LiBOhRRBuc
AKTzWKPFp8yBYlR9aoOOOrTbIm2DExgn7UFBgnpF8jdufezgASWqhr/vy0DUbler9a4xNew1sq7U
Pox9+722bfFizbJ73mAryWEafOlVQloR6e5u+GFno/9Zy0X+PY37zPNzBnLN0JJepzyeniw/bU+V
EjrrxKgdcj0dz2ZBeVihzs71Q/vVn9ruu6QD9Qr0Pn0YeX6trCGhv5ZJNvyHXJkoBDbKB7VzOvRS
wuoNM/Dmgd+pP2kSCEkQKNkmbHOxQY+GtM6ZuZUKO8MNY71fQwfCYruvqtc7h+4PYHmx+cg8MBma
jbpmFt/lZxi4fApqOcYRGfTAawZlW2JAmwnFCxx+b+08A84uV0OhbrWoeUu64qdZ9x31pXrXRQ0s
jJjwaUurGO1bCBLd59jgD1VS3a4yq3uQrbE+mJTe3LqTYreL/YM5BKZLIfaYlvJToQ8f5DET62CA
P5bqzddMBddjdfS6SSK2XQjRqZVZbidF0D0LMC8IjfKAMzeuPUECYCVFu65PfqOyHblqNX51ukkB
Y60NXuAnvReSLG91TYo9teaSLpEqXFeDDK7HLNdoa3m+mfF7u9naMHbDUPNdo2oG1w4EogGxQnW8
Pda9Ro/NeEgt47sGlWmvjypkJ0cPN5Y9lC62aq8WYqRSKn93Ov0DoqgPoz+s/MhYG1b9FjiIXYmm
6yCvJdlMh+PuZYP0U/EERe9rHtWUidLktZExKQjkGKJvKmKPm9taBZOzbaJiD7T8ZJfq3p9NFYwx
Q7GgQ2O0l9wonrby1ExbfF32MHMOsil9ww7+uRf5D6vykXbBH1fqvmGXCzZMs4+yPfmeyAsvdLAi
T8uzXVmnTpo+o3gduX2WvFj+cK6EtR1Ga0c17FCE+qqLqlds2k6GnX4ojMlz8vxRNtJty5CBHVQe
wJutLcdrA7C+aduvWBXstT56MYLxB14P+ymy91h4E4ict1iaurWpONHWDtAB7DRwcQCKY98/2eaw
7bNgnXXma5maYJdk+HJyHO9tv3wUUvKlt+jbs8HalR/b7baiPuWVrZjIccZha/TSKlFovpYO0ORM
x5ogHxGK8us7j6Mbtwc3IqAFQD83RA3Z6nIUWE5/7I2NTWPZFfKjVZjeGOMGIyH8NDlfeu0eG/vW
XUlRGc4oZTneEMviqA5FLK+GpD+mrVpulMDI9mMb5F5W+f4hU6x4q+S5z/MzHQ6DWoef7aop7qQF
19VnnmmI6cwXNpWMZeQI4yQfeT8rxzp14udmrMNjaGjRx0LUCPZONYbedl88wOfIP74fteYreRGz
6K5QpbFIeahBL9LuGh3rIorEcCRFmMs04QrQzd17+frdywX1n1GWTUGLZwRA96Y/tgix8A/PMzhR
99vHVLO3ptPfedIvsyxozRfMkkUeZ0VWlQxVGqAyk/Eie1anT2q2e3/hbo4BPox0boYyXXGPYrlE
LM6SniwrJYMw069NJdE5aFbvj7NcOuaC5e8ff9PZTX5ZgbKJiFHSTdMTissJWsq5v4pwcnAnR6BP
p6FZodvinqXXDflIGzADfWMab7Qur/JUC9nWUMrCc9mEvGH91NOs+FNW+z/BhcRb5KhKr45nBGLH
nZ3EU+nmcBrdoAjjVUkhmru2N1ZaQ7ypwWx7UadaB3T/qk1Ry3cYLcu0fV6ieevS5ddQ6l3+WI0a
kc/lYD6FhczbnxQnuVOmvfUReNmwJiTVXO+LUxJE+jTgTPKHaCZcCOWcEBiT2r28/dZMeBng2Id0
JN3VxTimEw0yNijBGdg3VRtrMMASN3BgcgcLXWSI17nvW24Z6Ql+4kh09ubecDAuz0rLf3AmDfoj
kOW3f96COh2d2adGxi5i2aTKlFSJEHgIzqVtniNb3mpaM3mFHp2TluZypN6JSTdWGwtR4JAgEmke
LWPSGIS2XJVheI6q8HMpywcqo49xqa9CZPVnMNr707ux6H8PtwxOWun0dVKjNJtGRrAagGJ4U9Qq
2/dHuYIqzEGJFzySk1z7sLrmWf/1hK2HDFFZwaziESPPSeXYICMQBdHOMjF/kaG61gp2Sn46In2j
oiun9t/e/w23ZjpbU1gKHVuwMYufEA/2pFUFSkUzMXhW/LsvBXJrmkQrbjHmyGFZXqcZ1eVGNQLr
SZYDZW1Wdr+KEkwipzYivyiscdtqoj/GbWdt0jR500YTjviA2Ob7c72xiaxZyw1O8uwntSRw9NYg
i8k3pSfEZjaFqjyYHRz+pJZXZi49K6TJd5orV3gjPjBwI4w3UAEjwi1RBBX5YjbVo/I0ZKjKoJSv
IyRA1TD5KmvhJwRxfkaJMTM2NkZMealM9rD8H+XWx6zjnljejS8NW4JSlzODJig3XG42JWnzLgRX
f9aRinKViepmm1p3tvT1FQi2FDVfChlc7lf026gPUp1CPVqSvf4SFwEPDOUZmZY7wffGMLBLUKVC
8ouf6yzmEvR+gH6BGZ3HRJFPCnyPfdBo+oM/mfav9zfNH7DM3+kQpDYgPIAt592rXhXa+jbx/SSv
jKdBaNkqzbTGkxzhYzHdTkdN0oZVhJ8ACgiqkAGtlc63Tm6GQ4jh8t4yayjXgC5cTMcSKOeO8pXb
CkdUVQberMg9NXEivCsjKhrreXyccGjl/VTGmJVX6K76I3AtZ0KUOLfTLTZU5cqGkbCLcIPwQmza
HttURp/DFvExqmOJRK2ZNmZkjesgMKffSZHGaPtH8UlTy+hVKZ2IKkZc7d9fpevsgEYJPTcKZLO0
lbMM0GVchFqVGNMZR6J9D7U+GTZZ/NIhV9Ek8OiRWVG/zBqCSv2dEhqi8KukooZteYm5QzncjWx4
nOM9wN/VRqFqPJupgqFCxOxKEXnwE7/veoHalVN8sVosYhonVPYB6OfD4HSI0gZmv4bPHD8WmCb+
moYigxbkW9ZjpcDWidpE30++VW+auFX/uRcDvAM0Nm8bmmHXEkJ+puaJ3g8nBL8YBdXDECurbekL
5c7nuY58Dl4sQFopQVArXmKm8pYKsiNlylPoQyho0z4/jmN7mAIbjHK0bau++Pr+hriKNpDA5r4L
oQYkBbj+y2iTSVwHVdU7T2mptbsB89LNMBR3GonzH7k4mvMgs/IoxfsZWKJdDhJbRRT3cukDqQtj
V7K2hnl0JjRtovIrArbYG/97js+QHFBySgrCs7/N5ZCTFSl6yPvoHAHmdI3RGVzwYzu22Z0Hy9Un
A9GAMDrVI3AuGrzDy4FEnaV50HbR2Y+TVSnZq4Iiatzq21DEX/qJGs/7H2z53oS1R65NGCJRh9D5
hybxVy4S9OHMTpbNc9npb7H1IZklpUPpKbc5osMmDu8JQlzvEMKFMUsz0cCYL43LCdY8abU2MOKz
SFP4iWVVbgeoWnduipujQE1FYopdckUvodA75UJK47Nm5GtJ9sOVlaTx+v21W76YiSvAT/4zyPwj
/lo7obZGlveSf64ppcNDh1uHMoTuYJFwZzo3R5qBiXwmFY/X5a4wsYLLMeY4Z7L0akjHMrVehXHQ
yzttj+uTRc+GrgcPPdiVZG+XM0ISW9S+pY3nqm69KfNfMHCm4l08K8gMCcdmOcOX3m/vpPm3vhYw
Rbrus4cWr4vLYQXtgDgW44Q4YbCqw09W9q/pLl/q7wEWX6ptI9VPJQYI0h7fa+wqDqVR1XdESK7P
LqNw3YCBhD6gLhuXuVL0yQDY/Kyq46ZM0hUwDzi57X4G397TJ761JcAPkJ8goguBaRFpRS3XvmEN
E1V9tHWSbCsLNjl+H1GtrN7f57c+DxKzKLbNRoSUpy4/TwtcsSxbhrIy2xV++z0c+3uNqus4pICI
AC9E8Q2dzOXLvcOpKk4TiqONo0HC1TZT0G4TuqthjTXT+NQU93KEW7NC5p0mEc8CkFCLWWHckqmF
kIazrVW/01wka90pshV1N/XQJql04PkknuI+yLzekRCQUkZ/1WGYsSswu98C2LQPU5hMd7KD5ULM
kCmYTXiMg2aiArD4WZNh9VKoqtWptPvUm9TqAz/yAPR634LdcwMzn9vvm3/7wn8G1WYTzRmwhYnW
5Rc2TSni88D+GGG+aIM1um2hqf941fzvIDPPDWQJ0vaLyC/n0qSlkjY32ZttCjvaG+p8P0R484ig
/ICxcOwCRv3XVuQcpWeVBODC1FMJnpdzC/Wh05o6Gs9tpnyVHUEM01aKToEoCyewBQFQCgWRm20t
x9/fX9blt5yHZkxwXLPJxJVccibp/UhWxhaTcVQSSbepdX9Nfn6WoRO7chi/jWH+6/1B52W8zI4Y
FGEV/HLIL/mny/nqbZHmudOPoG36T2EYH1sabm5cyvcoQ1f18j/T+2ukefp/3X/mZNcx/mHj2bAn
a+Xovf884Lq1A7xRHrAMhYs8+Dj70slpQ91Ty/ae/dHNuXKAKbyasGaXCPemk5GJKcfxPEzV3sj0
I2al8LSa8k5d8caHJAkiUaJmQ/dwadTjWBXMv7CZzjF4AHoqxltZ4qwp+1/GxtbdCf5XoOC3+M9f
UuHOnwPC7JqwLPhmU6b0uiRP5whPjEeg49UzXZHwYRTWPczNjYufUzI/B9ivaMQuzuZoy53S+eV4
dsbBpI5snVtDf9GM6IeeaJ6BRJBkxs9hd0895UYQvhh3vuX+2kK1HIK2rtvxPOXdz7pRdlh5xnfi
zo2bEl8sU0UinXoMJ/FyjNY02wKFs4zswprWskkYNyfVXklKGrpl0E53gulyU1JqsYjdsHopr2FU
sFjLsnboCZJtHCXwZwhZ/j/wS8tlm4egAUCZG6QwCOtFvJbTXFeDKYxeYrzitlqNrkCHF8P2/f23
3PVLMMFiIlGTT1Gq+v1RacavGU6OeiQkr9Ks1DOH+lcTJqiepPY/PiGXoy7iV2LHxlCYdncsexgD
o/pqjPK9kzX/jb9j5J8xZrojSlK0VJZ3QmHmliVsqT9KcEjSNjzoFpbV1HVkCwWf/E72uTxc82g0
FOGCoVsw15QuN6Aldc1gtWH3f4A2H2q0cLVpbh2gvtfdU4+7sf+AQDtkEUDbZjz05XBlKdeRolVc
MlVXrPpxUDalj58pte1p//4OubEP53c4DznIJLNm1uVQlYGbuC6V3ZGja7/EEtKrTRLfA6svDzDr
N7+GdeIumRr5w+UohSopRSCU7tjIWvdUh/hYVnmQ/UwVpGAdmH+/3p/V1cVG34VY8YeUjykiG+Ry
wFypU1lPMvPYIVDQBT79gAkjvRLZV7WwnJUzVK/5iMpSp4JRjLRquPOSuFpXPhsxS4YfS9UWfNjl
D2iHOI4IuuoRHh2xUcrRzU2l+Medear8mYtjMA8zUwah1PHsWoLDIqcY40JExrGTwh4USPC7R3yl
M+AfFagsqSaqAMrQrYKs3ydOJq2EhPJwOcuWvv9LruZLWZeXDKVyZsw1uwjRhSOKdoBc/uSM0Ue0
cJ9r3IPfHwJf6OVs6exzEJG6pgmANelis9ZiBAECtPSk+MoLIrn7KKaWQzeix0EXeyloQScHHZlY
Nl0ISG4uzcqtsY8kfHOAofRUTwDw1bzdjKbypLTdcxCAq7N/a3GzKxX1W91kkBxK9bHIm4jCZwhe
AIytIAtLVqGRbJvC+jIBWBri+qhnjmeb3Sma/A/j+LEJSy8txie1b9/CsP6hU8k1Oz6KXWz6RN1I
0MtbrfwwGtlLbhePjeyvtdLYyf5jY/ZUiKJ8NeaT58uPRvBW4zBtVsoz6OENbl7PSh0cOv+78ON1
54udggduxNwTs/HyoHo0E+M5Vo1VNvB7lMHrpJ/OEG2VIhw9GzHaLAkx1/V/tDLew2WwNlCrt+xs
FYcCqcJZlDGT3QlgiJ1H879sTs+dH3iWCPe1r68yud/Zre/FzUcMv8jTlEeSnU/Qgz/LcTQDGigD
K9BDjOduaA8+nmCwOHxF2kl1fTAQaZ78x9QYf8CbyNYz6ctHi8I0cfNtv1h1s0aN0evHj2RLK4Qk
EdbpMkro0afcDrZmNG5YVHfAl7tikUEmwh9Lfsl++cGZxAOvgk1XROtYN3aVVK7i8ZOBfXGppju/
UL0w0Hnyip3cYSDMDBW9XNeT84LE1grZi17TUFrFetiavuo6At4iVj4J8auUcgSUZZyf8w3Iy7LT
eqpDj9IAILseP+X+175qcAvPJCS/m9faqg6TSWUi7imMN17ENpT5mpKSrIMGPQ5U+Bw8HFx81Q+R
nu2RQbY8/kobmvYqRn931ifw1XqD7+9OrnMAinhCU/t7ztryIcj8Y5Aq3mQM6zx7YuG91m8QN/nq
VNZmEvKbWqQNLXvrdzJOtpvmX6qy2UyV4eol+H0KvScM3M7KBIIqMPWf4WBu5Dx+scFMumZpuGOh
PGBAuRlH3VXtzjObegtLzzWa4UnY3esEqFIb+n3vGy4G229hap4o4Z8de/ogCQj3Xbe2rREH7fbN
qPWnvvI/o3z5WcesVJaFGwJXTEzElQewe2gyNqL0DGnyFEc82FH1oviWN6jhehZQmYft61VnlCcZ
/F8sVNcsykMBfFCq8xP88996+effiO1mE8TqLqiKjZGC2UjUVWuzEjLyem6tWl/bOohcJ3d2naBn
aSG9JUkaAlMhUgKItoRpvrKm5AvCSB6vuV3SY1Rnb1Ml2enjYLhWNW5QZPmpY5lTq/qTNXKDGPKj
OcA6SH1dWk9ytrHRhs+mCWDR02AHu06rniY7f/UV6zGWwlOpjLscoz1LBoChjuyKQPHqxvZmPtCY
8jca2esbE8e8DOXg5rW0J7rK4bqJ8OXhX7QV1fUbbd/WkSfozLTA80x8cmg4uPNqsairoPxuStbe
Lq3HNglWTg5ug22VVB2HMHyIrGaNyfwu1/FND+XntB5Oahsanhaqn+dTL8OTthBNCFp0zNuvhgpd
zjz2cbQ1Cs3c6iAPPdEMLwjb7nLJ3GS2+VF03UmrqrcWvBCdsWyjd7iep3Upr+Ra/WKiBx+X47oI
fa+MDDB1c2yjJN62RugOVVnsnbIp8P6O6ZMlrVgFprlNQqjBUG++F7myGaR2hxXIQxt3qEpXXqYC
S0e2Y6LmoErWY5DWlmummo/QZnwynRqr6sEzBQ3qJJXtteDZDOZFOfti8ox8QhdINb6hzPwspzZI
OQHuT29IBHSn/Gk6yJrRoCwf5LH6HFry9CdOZU28M4p4nQbVgfvYldJ6g8LKngsdMAy6OaKs941o
SvStc1JDlJ6yutuD4EjAFEYTAbb6luYh5zuRfgWJ8y2qq8/NUHyPpuJct/IbVK0noY47aCmAb2Zd
/VjSt33Q64Ja/jS+BlnIU8QY4ZIJBWG23kgOjjwhcALR4mGw+n5CSTErDh0mfkiph5y4wcwaFy13
0xWI7ewFjpyvcqwZK7lAfQuKZ5oTdES5qaywRd+9PTa6/QLqZ1qFkj19jpUaVRhUNyBQ282ECHEn
7Ox3UVTpIVJF9KpHSrNpwdq4coMlTZ9a5cTda9BjZWOg0OF08Rv3WrsWGEBu48K3Dwk4zkeGwOlD
M+pHozbtVyuX/RqMrTwE6B7L1Uc9RanUQvCCbnoSPvRAPt/MpOl/FlWpKwhgJMkDWarv2ipPdn/K
UR3vFHTTx6IOXByP2m8oO2B2oGsDMoHteAh90W4Vo3f21QCzxxRh8jp1qth1I/rskEeKt74OCd0N
ZjF1JP2WBzTS61SRFFcKZFD9pWQiShTKqLhGmuN1jWztYtTw11Nn6JMbtVV5CAeCZl8W1SdEuMoP
xRq7Znkbdx3qfPgH/eCtGa0HS9k6bMY+MjaIqBxiRUehKqvdqBpfyPLo7hfYJ6VOvxmb8jSozrnH
DJ0j9lBW6oFXfuxSJVuNKowfA0UUp/klWT3uADK2A3A5f5d2+5HiHGqSqmqvZSV8qE39+wQ93UUe
5xN0wd953K/mOzfJ460cp3tTgec7AB1NFTxRKlTYbXPl5/o3gJbbCAqIFASbwY9rV1LVgU3faW5V
5mtABXu1FutQpB/SsrDXkhV9h1+PYHXcftHR8uf/aw7u2E9P/0PYee3WjWzd+okIMIdbphWVs24I
S7aYySpm8unPx31u9u8GegPdECzLWoxVc445wjhOri9H7zHPs8bfyu4TtVukqu1d62iu3xpzGoI8
6j55Po3fju7dgGhv2zYMHsfitfRwnmevXKcZ2NHkE1TthMXRBWvRsNPJ0siy9L6ZxD1ne5zRdyp6
f59uyYvmbPalVzwjNDYssdNW8dM8ee5Gkrfwo6wijaFMqAmXOm2n6jZYF4tYGeHFz72qXD1FBMOi
XWWuP2Tr4pcsLuwJ0ZKaQSYoQPd9fqnNoNm6aJBdhF9LXAscfmTrIE4wD8WAJY+QETkth35u481Y
q1AgKQCHxwGYcymb+yYx/KGVB0KyX4ythi6/QAXgdcWze529Ny/Fag08PYfEq/VOBGGD+8Vv3Oru
vVPtazklByLfonatqXSsg+Ml8f59Gsy9dKnX6TSl+CKmH0Jij1SakZZ4v0yZ+aXp7hXahoKlHglG
YT7rEzHxmdtbvN/eFseOVPbHyW1Jl/qT6upltfITvIS9GOvZjZQRA9lhOUyqHihDejPhp7rvXO2W
86vm5r5Tt0gURrAo7oHIktaf3e5tc3YTzj+1yI59PZ6xWFv9DgppNXY/ybwnsBd/nEZ7qY3pnuPb
6/pZV0JLOH46vCn8RO3h559iFs8212om5Lk59IyHCW73Xo004x8V2n2Jp2hja4En2FMzr/cxSPZV
VSJOaM/C8R6mKYkN5ZWSIMRMKGL0+arjhDJo7Y+J7SUagPu9KMqV7YLPm+Fitj1/EvhQ4ujU4hpF
ai/rIyR1+HRObPBPK9J0BZQTo9aG0NFyPNpLHD/r5CJNZDup/dM0VuRsRM3zGwQK+IIMDz/rX4vF
jHed5WjnZ/iAN/tNKPvhuatm5H39l1y7jz5tjn2j38ztczV4qd/03qEbpktluRcPuaurXvcyXyjF
V6lCXDcgbPgyxYmyo01ghzYPkk2ZUY2/9WPUO0bkzdZxEeOTNVkh1zrx6pOlzYfF2p50q7tTvOZs
GO1pv+gLShpDm/w0aaK+fxAZpQVGLnvpaKktA5gurHdN5LS5TwthNtvKDjamf5a2X4Ni0w2EK04M
QefOZniss3znjhksc0YxkfnzMJyqMfd8S7RTWAo9mt364MxbmCuWX9n2bYq7Zz9rgZUowV4S4cRz
WMtfWmIfHIVHs7hxRRJmLmEkifOodvKoKCkqTxYZe/oxCV5ulSQiugyG5ULdNzQPVfrhtsVB4ZkB
G7yoCMf21i+likJ7iSkvSo2Cp8g29CNV+7TNty1b0d5lDvgjqGt3xm8r3p3FKjmc9y40V6bDImUS
psud15bRvrTuccsm63BL89HoZZwm+e3QVMdq0p8xun3IRmxM5225W23l97+3z38rJslbharCVApg
hOzBf8ylHMXS7U00xtM6CJVyuM2/PI1EOLoORao+N1S+LypVZipXYgfkfF9uVn1MLHO5U4Rhc511
+FFUNf21s+byUONES1oPGsZTJ438SiJneTPZeXdXpBKdQz5kR0i+Ol3fmOMZa7baQ1n3yuHfT+wv
cInzwlVO22c0YHP6P0D2zDRrjG2F+uz0szxhlfzLtWgTAY0RfaGeaPv/gXXsMMP/AV2Y+Og7bQAn
QfCsv2GIOZ91o2+MjH0LR+HcHb5sQxaPAwE6jp+1HZYcalXFpmQpHR1dDf/9fP8Bfe6AJ1wWoEiV
SdffaLgu80WzK2W6cdbsl7MWz6k6/CEMCe/5ucJ8Zu3/xxTjr/PlXcQZHccELFUA8qgtuB7/BfEz
uDG8Vs7lc762h5KVaRrW+0k9j/34YKrLodZ/Jvf930/yn59p6hr7//4f3Ja/8SQlRdmtVIP7pDpJ
oHbfbkuCQEurSu5JtcRCgqbMyv8YEv2HuvJfd5Yz/b+fusNt/3WmpbAbdaDKfZIIqEjV8UdxV7dH
0bwaXuE7ya2kyc1+JrOmrbZiq3/Ucv1Zzsv/uMV/45f/OJC/8Mva6easTDr3qZxBlFLKmbPRNYFu
PlpTfx6as+IVxCp8/PtF/wt33lcI0DWU2yDcuPr9DapveSoLK7GJibcWGjriBpPz5Jbpn9LU5ud/
/6x/vrU6JFsddR1LJjSI/QH4r0tt6jShau+pT3pqEBIEKcNfvIKUFNst8bJG3fbvn4fP+F/wIafH
kwxIiaUN1vcwL/7vR6rWNJgz08GnrpOnzSEziSQ3ghrpg7GIUroylBTUUDrFmz1WbwbW1Ukpz14P
o0qxiricYHTzDZFwhClDlXI8zy0sqyb5bbUoSD3vVA7pQU1p0cU2nxThHAZNuyrCvnh1e9aWPFRa
C0XqfK4ybO2I1ImWJftIDe9u/wuk+AFvoF+vVpRg3EmPdOtZ+Q/g5n/6/MzOYtFrqP6V5n118+uc
1Cc0BlG67UZxOzZYBA2bbKN82aN4zvHtDvqK8DS1yWP8YW9M4YayNZ5rxGL+sBYPRinCWvtQ6++1
ZHedp6taiFOeq6pPCHOYOb9BMH7cTVxbxYhzrpaD6bm1Gxkvnb8t3qM92gdPlMdE5HFSchHdOoLd
H/ZOF+jGZ19tN5kxRMWmnqv6F7khPuFJkVg+NGSHdkkhRuARsvxz3mKB7tonVfux0gEkyjtqw3Zq
MA2dVfOpZQnAIO9opN2rXutRL37VCFahSB6HaQ1W14Gy0z9XRnMZCFokT62+QyIdDRyHs72kpUIq
XnqjCQtooI77zPDxDtgQpzX4CyN8Oed6S8DWOIFDqrdieNrKPgBzDofUSg8KNTAvXpd1N53ehluv
y6vacL84em0E0OoUf6Fg4eg9dU5jgpyTi9WdjU2hy7GzxQc7IIDsOW1c39JSvwazJIFrw9HX9IL9
YsMymjxqSW+ledu/0azmZclw2khue0fEuFsA2XpKoFNaJPl0V+RTmKgd5ptmwJYwBNSyZwyomd13
N8hcLh79Ue/qYbnYnzDsz4b2jf9AUM8ogjUngpoTQ4KO1ZZepS98U++jWSq3Yq1IyCoIbPNQqZb6
2e6Hl2HpXvJtqXy9BuQpGltSw+sdyF5ykLwSs6WGjecFSTseAMTI0tuNG/WJm4vTgb4+7lfJqdNg
bLy3ZSTpQPuuMExvRPpt5hVBbf30Pmgialwzhlmrk3yHMTENoVDzHwXAIsTsMT+uUjj3UIL7B0Id
RsAwx+1uSMF7m7ceSdJ+aYEFo7n0ju3WnPW5fHGN2byfqk5e+8LzEAa2gsOVX4PVkLQNMe88jtjn
WL01vWWDuVw7PN+DaU7U1yn16sQvE3UtnwwVxlm7ucmjophuOGPx8WZOAilrMRaHoV+NaLSTDuU5
ziPw/YCWclV5L6s8idMKY+M2N4wom7sVGmCXCbT8ivpYLeMSwvBvD4oNqZkyfXBu1BUO4YEpajMF
BQ9PFlqLMz3bvVuEdYGBQ2iqhfPeTA7gctcs6JjMpn6x5w24J1e5BsLYvJNqLTLMYWNdXaflprdV
oqIbhhLylBCy/dLZOiB2LvryspbYRtvCPEp6dH9akydidv1NTFG/z5Y6VcZj3TFKsFBfD4k5BHLU
unPnFU+6l57TLL2VUlaRcIpvRxftsbDV36hx30ylPjSiPOtii2SpR8pIW5/qA1C3ZRK9AY65dM7j
qJUfLZnjm1FbQT7ob+5iN1deeh5A1aR1b9vQafXjxvvGzKRcJnzW1KOV3DapASas+jN0q358tin4
ummNLbLjFAtux/6C7sk82mOx2L8crYInfoV5HPKlwmfUp6BQCQhAM4kvR1CN9b2ceiQf53R+bBTv
bcynd7EVd+DewO5/ytE48Jeq2dwN5QD2MIRNijEDFx13zgYESSJsN9PXbrJ8xZtDcHKiA0ZygD6M
7kyWx51SdNEu0RTmWV00okDibB2/x3b5o7dGTuSmbQXSVu7J0Qy9DI07s42MniZN9WCVcZa5L9iD
ttbye+KyWfbA0/1cVZKXA2J4dz82y/dUCJ2S3QEL18JB3O2nyMjywEnVCg2cQ2zD2gUUcu0y3Cvy
u5TOPefF1RjV8zzUtMwvavLo1Q2hxihbtO6gp4sXdnaX72eadLuguYcwe4N/yWPX5GdrRtKWWTVJ
eGtmBEkt6Y+aM0dFBZOv4iV1+6PDmKjpdTJSTdKquSK10KezSB2W+bOmfWM/1IfNIEN3U6mzHH+c
qlAzstiotqPFM8c/cY1i8vlxq2Rkw9cdBd9/E5Vad97qJkXn/OHU1Yk/ZlqTP/IziaOWQVqvcQsW
YU8e7bgFGFk5fHNElk1f1rF8Vs6Rf9SU1bUxbLTUA7G9H7rZPdH5lwqRTVydqbMOfNGHOZ4xKdLW
x/1nK54CPseuxSt/mUpx4k9jX3/qBu0gSZrWcuECj032XBDCuX8yQ8WgKT5biYUxP4w5yn6kWa7e
8SWdUz3kWNSl+JDzV0n5zRejT7DKA2laKflHVezmxjs+9Uq+XOS2aaT03VlJ3XeXHroTWILRCEtD
iRxL7p+R9e2VL8rUfeENcDK3Qr0XmJpKQohEcj91ncugpDlZrjjUQ37JrQ3PgUW/iGR6TWvtlzWa
rq9b9XVs2w/ibcj4LqdnjSJKG/vGX9DDwVbbgnFOf1X4hoREZRmhPkKbQCZxVguMv4tl9xzY4PDl
ZE0CDBWIYhDo5Gpgl9vHxE5MTgMrqGaBq7jbE11tcmNLa91xhq0/LLW8k6R2EKraj4HcCQ7+UlQ1
bzOeqdFG4+VL9nGSUrLzaJY6Rgkr10FaFGxKVR4mvbMNxlClcmHq0JxNZZ1WHxFuI4PKNRdEAsvQ
hkR8YK/oJkwG8tWEvolwlgC/5Lbw1O5xyRXz2d6gFSDhMvyc7wXF2D/kaH38wqxuTav/qvOceBm2
HB1T0GAhbKbW1w84Ho4P9Y11q05Uv0j1l6pRx3Be5jsG/c1n7pVvLgl5EFWZCpBZRxRmOjuBKPX2
kDVQ1O1JFQH+tmUwKvZ4WtE4HBrPAOadWNU1q0niMl/RgNcVz1+1WkmE4upJyyyrjOuuLIK0nLdn
2S0fbm4+4wVZAGRrEGepmdKncmGRNzP5yTD+t2I2X7OWf1FuJJ+uJwhbXQyjXiNtc900IGxAb3yo
uoIJntWEhp73zAmVt9Ip3bCxNyWsUAszJpu697b3Pvq+ct/HJKl9W02pKG1mYId1HW727GoV1PDU
WoxESHvtjftk0YcLwtXibHbZK7N+kBlFvNR5rYcKe8p17j2PSdyOaquAF2axOR/dnDqXqUkBHESZ
GXeFK+YLHX1F0ICKo0WqGqfVUMZXTRVXoO35HdsK75e0xoI+s7DskwsQf4TwmkXQ7XG/AQPu9YRl
wrDGzV8gOpEDbBU03AUWk3iZqGUbaBjtv5sjulAv63BmNB1gAt+0xiwFoqe5WRwLGC7VgAhwPMSG
YZjyuJlqEq2VUYNvNqS5NwaV7mQkFQ4pC6yeLJ/EmS7dKWWXPjQqWalmv5BpmlY2bhq61l2LTXl2
cK1mzFZO2atHsBJTpJxxCYy819TpxJtwu+mGbBwr7KQq/4w1DuJRXRkkALvJ2JRspooz4RxCxVe6
Vd7c5EYxvhHEg/mG7nX5d1as1VEhxviSbdmvec5+NOn+bnUGfuD88i3ZapcwnZ4nAApp+5sQYwpG
w5YJWw/G2djFoTDLNvGJjG45VESpfnE8ddRMuJfr5W4Io1dqIBdincx6gJTQlCpGV5sDrlxnLr3T
oD7kWd8wqSyG0Xd6p/aTzGEfKqxg03L2Jmwev6c0Z15CZ2nqjNjEEFlJyjRBOgMzDm/dk4NMBJ2D
4SeDfHSY013cHefX1tgl/SHUpbkbvmE6QHqlihZOwfGji2sdFgSDE8bah1adDl1Lpq5UFaxhzADK
x2EeWgxxKI702l+tlXKAhKKsyyKjnY5wsAIE13GyjLckdlxEVlymtgvqboszsm8CIctgIpUtG4zs
jydBcMeNHcA8jG7Jrq88ZNZEdWEPx6WyGBDqGeFXzYjDXVrSh9aX2SDKPNE8fkj7tNviKzF2zxR7
DsVKT5jO0CWm21l6x6GtzuRLHRCZk0czguI4t3puMtVW1EOjEDzlZl9yAZAdZPG0eJjbdIP31at2
XDT154jzDb8f0zXb3AJTToLFRhH6ArnWvGau9o7AjNEehSuTOIaqUWFpJ2XbnkVrvRVeckr5M+Im
xIMCmG57bZwqIqDhgp1LiLLoYZ7bI+G8p4YhkjsVcSqtl3JkUti1QiVphVgqL2ENbbop0KsZcNUB
2J36L9EZrq8N6F3k+lGYTCL286SaP+R9+Z1P43UU6WlMC5wQiBk5ECA9XbkdTHYsQr6G2bu1jSzx
lWU47QfnZe0v0kJMhgytwOd3FOt7604/COWYMZZm+6tmz/SdTl0vtjBi4eLogx1SR0XKQ4BwWN86
RMIi7BwKm7TFIQhLnR7Mv1Sruzotz6ttBIpeTwwAEO84gZ4xxmoqLzBmWLzKmr9Z9vS4MTv3U2No
p4eOceUXJz1HdeIe2q1+njQNc+Xl6uJW5RX1qW7kMUNbFai98pLWdIuTnEgTTiZ4JLDON98orWAq
/qyD94bAqsfEbBCTFSlTvfqDuh0YNcMTRUPBSBu4vJtu5czrU0gRV+6ifRcrKYHkTgdD2f/eR5oG
u59Trkdif0LsI89Jld4q43SwyUMlCOZF3eZDC3OD4J4HpJ/PucdYOpPPU99HWcJe2zs/ySRuLIgX
ZrJGwhOYY3T/YdHcGZDuTUtS0KXHskjvmFpfy6ylUBxRUzEeEeK2UeuX3Oh+b9YADi82+FDrFYnf
Kdvqk9k6566FGZGNNOUqMysmAJEcXMZg07GfPJJa2zDJ3DjR808ogQtJ55qNaFhTA4BgPVYli9uy
ioNwjV8GBgBh3m7q3YbOKq5kl530gnyGZmM8QuR8XG6pDj90qcJUhRuRNCILtpkZvjbkb2Na/4wD
TmPJhpHQqjd6pI1EA3pSsAo16RAZmaucirqMy4Io5HWZj4yz78zaXG/6xCtYGtTYkFYSVnO+Qlaj
d886O6o5onKnsVk55kFracZ9N74zVHpuaheP7mHpz6lAjiwafCg6Pezd+TGpCR2054E8MqUPzUW8
5ZWpPebtqL9kMnP8Yku0aEbbruuCadswdVd4d6AOXSOOtloRx5ezOro9LSbFrlkRPMRTQGoR3nRZ
DJYZO7P7POhsOxscrbqIGexhgdkxsR8lTZgcJAPf8nau4TIUBpHXUEe0SKS7ykQ7Zrb+APibYhpe
kkPPBDnV5EklCAlm4qVwGKLJsQhtr741MvvA7oX7lFyHcGqcNkYas+IE2Q7xsg0y6qzpvtemc9Hs
7TLz/X3mgklDGU6r/M479cNz2ods2HdP17zmzvKEKOPU5UmP5qS/OnVu+iwggZthZts3hyq3z6aw
b/Ns/Y096jsZ2WFpzJetFLfYrry33bhnAc+x3N+ZuTNgsIzWkzlY8dJXr0oiLu6g4zAwut96l1Mv
5Fw9TEdvvcmIpiG5a5v6bSjSlzkTP2NRJy9JQ9B6M7MAriOLNKug5kupkK5bvwiXOY3NcE+z1cgZ
lngW7EhGcjSc8nNlmldqZtQUuOAlw3yWZUexUhgHj2QDglTcG9O2zhSdV8/OJUnZD/WMadJEXVmW
DGHH27xLvro+u8KZfl87Zl67r96UWgeP43ec9OIBJo1D6rfo9CgBbmS24+c9Nt9aQmWTPyhbG5OO
+LxfcxcdfeHYcQJFyXKA2yfrtZ082IYK1J3mhKt6VPMyr5nC7glJIy+etloeGFZ9bU29h3tpxGHV
/JItnNXVT0zrz8yn7/8gxf8LPtCTzI3XjeD1zZlAJ9G4j3owrl3Y8ItRsx507PzqlStPKXehW17S
+VOfF7rX4Vqqr+RFkh/zVgqNoTXuYDT5KmmDM9NHqKLQm7L8KtubFGbzkgIpklaDiZl+o03DJdPE
6JsZZJnVcM6jZz6PRvO4rMoJmPoW1fgxd1TfNbsL8spnMiZv+5TiY38E5V4Bsb/CqrxdbPOkGNZp
N8fWkzEYtj7e723drkeXVYuE69K3tgJ+Xt28ad0Y6ayhCZy7utoOedbepa1xL9XpOCoquUcD9DP1
YVicaDWA+/Y7sd8Vju/ore6lSPOvMV+eGlxyV6Z4h4nnPRHZ+2J+9UPGW7kVbTRvGPKuc360V0gX
u4/NqJy3tmsYfzI21WWwptrDpsxYf9VRMUve8zoYAEY0VKKjgyNt+Qu1HFNWepdmo6xeNjVgEuBE
SgZlapRV3C3lfc49Gxv9qdDlt4nZI61k90vtqC41pYzsRtwaqaiCcXHvYZ1A82pvZPr/n621bVrf
1eZIQRKdiCRKnO0EtYdopH5+thrYKl7aHVMS7CaTWq8tC8bU5BQc3NooQq2lKdXWKtrmEWZUGY5g
mC3lPiQS5lGYqa3j0Zj4mVE/O5N2M+bqg4KTML1B4kIKEJeOZJB8aBT8sVzf9R66BUa6t6wH2yqu
Qz0f9amM1qGM+7KJikINKN6fcQuKi4SZdOl+jVp9FLOnh3rKs7Q2UNd2g0463CSoDRK2tSkueK2a
XB6kXj60PBOaBxi9/AwpNGdPHrZOB47Tvg1lgjOhNXbnQ+V7QEjxOqRJnLjyYLNqz5DESfy8Jlwr
x61YU8gO6/kYS+pRqqwvg2bdWpv20TEe6xVS6EmgyPdj2VRmvNiSGoCAibt8COXB4vHMm7EO3MHJ
AmYJ85hfqpoddMrT7cCstD6VsO9DkFXrLLVJCRxb6aNOh0ILl/ODJ/Qd/ssW8Ap2pgw3HqJcUx5E
XgXl4AFDJT3nYavPnuCEZlc8mzz49WqHPdvjDNKy0wuSxrpNICnLpcHSEKBSdw6im48d9XO9Owev
kx0quGyaW/JjKUYg7TWch0+519eJC7HHjoqa25F3t3Rk/qrXV60oL7nrnivCBbRqOI9KfadV3jWb
lgOQ2VfuaeDpdJaV+qtkEOOrinLdsPHtqzy2pBsI3sBZ5Owh5qEfeZYcBjiLYw+BA84c2+XvzINw
rLbIufLybOGZCWelbHgwRAbqXYVL3ZxKiKs7DKVL56Mu9l7Cqr62bDza1nRMu5oCRCHtoL7bgOt8
WbXULAyXyj9KOj0lY/mJvQjrfHtKcpaX1D3VVXk2vJHkv/mSaLw11rr0Idtm0C5pnJi8cfsRF2Yd
WmTLm7l1T5TlhblkrHROWEPfaYzx1oV1N9Cn2zDTOihPs5UdAZAC8p5TP3MBJLx8dmPHxM7QWUQH
OCqw5J4IoUU6AZFtSaNc9/YV97jnxrIs3wH0H+Zu1Pc5yxKsqsW8SH3V2G9a02ToxYBjhPfVq1YM
8vO6P4gY07HyJAzK5psyKU5iTm7Gro60Iv+B+fRcYb48LmY4gqz7mL7gZ2A/WlIePFuLWyGPtVpf
RTrFeY9VLOCmWWqHUd9OGhm6XuWcC4PluK+Nm7xk1rStO2Nyeyqb15ZxTDYARqpw+1RLvJoUXVBZ
FAiu9bmFaTvJ+jH11GDJrA+RQLkqZR1NVU69YcM9ZOrblzdtV7lcbOW3YRehO+lHdzZujO1h7Yen
orTP3uDFMDB+CHt/t9bkwvKtw+JX42bYLhSZ1wWYYH/MmlL51c7a934iuWVCz5i/a8qwre+uOruz
mr3l7sJQmXXAYVRX9KelaI6LIs/0OGGhiQdqD7APEiYzCUxQaFkMUnusFYhEZQkbZ4RKM30QyXlg
j2z9HbHPWMwsqcTbNLzCaofijUwgZfm2Rfup9VxLWSKv75of0S0/nQQXUj6cnEl/JY3bZRJxZnts
s+k9QpcAJl+cGWw0afmM2VKLlqG/c3vlaZmbI5vNETUpfB8n3c2h5si0h889E3gdNLQMKosmfeef
CT6tgwAbeTYtrVPNvsuxLLPxok3AVHIf+yfDZWCp2teQhKnuKGYQOgWDHzIhEQ7ATcKntfbq114g
pFdQVyQzN5CL9zTK4lgz1pp72YJUzwCt+T0z2T131nxNlI4tWT+P1sCbZj3PbKqamn93LsHRGJrO
XMLkbdt9hvd0TFYa7T+8o25yz8PevAxFE+yrPWl/v9JOO82b3PBkBUwazPI4ASCEZdE+ydTIKQW1
N483mN2jYYgmQeSkHhijOLdVCiV/U18Hm3hrJ39IpxKo1CVZ2hs7H7uFS72aD7LdxRN0Njiamlc1
Kx/6xIn2dWpfTZ05A2Mt3YcmYz83h+JeVFnpL93SkeucoOjYsiJqi7Y85n2V3iU1kzS9N0/L1Bh+
1QFPKxPwbsEdtio4604+0msOgxJz4SluzIrx+DRjj+vR47f2cK4d8ZKpbR6se0VRUiXpOAiFA15M
YT5IGVp9/76vemkGzbef0miaKINFZtHV8LwQAQU4iF5cAcOg1ECIUCdwqeEnAx9bA7Wh7a6HtOms
wBw5T8UZW2qn6up05aUm22f2po8i6dOoa9FojNI47tQQUukOmSIutZn9saa8hhXsapHeVVRwaCzZ
qj77hswLkp0vvc5avxqLcWpztntLGA+K076og6dGJC2dsia5U9KFWZaeXxybRVKTObBNEreuy/+D
/aobjThLaw6XmRKn2vljHu09Ca+iuUxLRtB4Z3Rs3dABFEWpwqFuPmYPAELIB6+Gcj/jUOOr7mxT
fVdR7m2PpdUy9qp/6tZ6Kt3uQtvMGLDsv3OdSSwt/MkkHxpm+E0mFJZ7wnqwB1PS5BYo9mLPcBrM
DUM/SVu5oUcw6vZ+3xAaUc+RJhsuum5uNT1TrY3Pq0jls3QMKKZQSldx1tly+to62yujgrkKPcU8
6dPytqDji3MqPphWc4ZGxe6TZ7NtPgxCYtmb50BqVJnQ3ikGqs27UQq1YbI4L9yh/NnrFgvFTH6f
tPKE7cK5bEZIO2t1cEumeJOe3WYlFsJ4TS+8ioXp4uU0PeqefcQn7ABAh7CC8WxjfpBxEsEwORa0
1IO+uybC8YXnnFxQn9xM+vhdqlmE3uBdK+p3yHg3iQCagwo3hZqzmNGU5brvpMWzCZHtsJCTRSdo
t+QPeBV8ta3HXgwc+ctQB+txnKC7EyLAlr8MH5XdwA3f5pCBwC9p5zzn41GmWfsCpW88Y2JxbmrJ
jKMb2xgi9KuiJyyXOwjPdPlBtf/ztMBEYFnqIsYmt+i28ANv6qhKkASMFZSmKkl487SyOCrG5IRb
hXXQJJ0GlABW58hoqrVb903kpCurW5Xf7UFIlS/cglMyIIMBjienvRHFzMmtbsWkNefMHKGe6mDz
wKkGw4Wr2Qg2DxKiT6Pe3y8JajBDY26UQPHso2nr6z2h3daJN4Y9fOiqYQk3hkLvXmqhktbL+oGO
y46RVJmHZXSZcNkkiP8Z8m2yfdtpydfOM+pmzeAN3Zl0IYaiRayYmvjgyreXUrPXM8gm87AO8Ufh
L7TbFx3OUGR4ZfUoQRDRgaTyaXOYSmSIW4+D23cfo5r3oZIA6yRdl7zYhtIdilShq0hqYnZVr43b
bFYJ1a2WB09tjE+AHaBKb+KNx5s4zLOx95sx+ZpS6CqdAv2pWIfTtCgmlWjXouBzgU+8ZdZIE53y
54KHoWGkBTbNSuVg5b3pFQNiadIY6vl2R400X3qSGi7uZNy7ojZDVXe2x1bvxZVE5d/4J8FwyXIC
J7xNjXoTEH2l8AXnnF67WQGAruwQBOanaJWSRX4rwHBW57TZUBfTXi2eE5EqvEDe3sbWecVyNxoD
aW/5HKeaWUH+1tffbTHYR0NU/4+zM9txm1fW9hUJkChqOvXsnm33mBMhnV7RPM+6+v0oC/j/2G7Y
yDrZWF+QHZoUWSxWvUMuZ6gZBvYy4AzubGrtN6Gqe/0BpnZdP1Cg1d1VCkkDh0GNtDqkHtVwwS5M
ALDcx9lv+hHJfeZp48GmdQtPq294hPXVvhp963cclzUcP6v67EZEKSBbjflKWqPzGCTcyOAaqq6B
haOChhRzpBLqeAm1JLkdeoDHre0Ht6ZadosMS40vA5c3bRWPvuIvIsfTt4WJutxKOsNbo+shPWt7
rG9HIRLKOR6PKL2MEKRnk3okYyi7t631PuipOXMV0dz3ekeVbmIa2C5GymxpL33pY9XdGrIr8hld
FmVX12M/c0gPKXjUZrs1UmwIZuzr4dm1AIHRqKhf0N6US0mfZ2949C5DR3O7eZoG5tKOqkNMcDXn
YTn2NwEoql2iZM3cqHMD0DLusPOwaI1DmtTic7TzFJKDhyEZMzvomBT5lAVjt4xvi84Ybtum/TAy
sEuoBnnNXEHAnox0yIroEFDDzTm0IHisiVBFUVKZAbeqh2XUK+IzG7XqMwoBy2LWRWejsNT0JcIs
R7N8uaJdZJCPROaiqR3Q4X5Qg4wtsRZ4H/vy1yhzGiZJThPMrU3oUZTpVaWjmZqMszzE2QEHEnXe
amQUiUIBo+usZBOJOHtU5KRo0Hr9iyZofMx6P+pvCzgD4yxWE3NTu66RzVlK6ylT6QC3DWE0r+tg
QXHTx1SHGvVKc412F0aRVBaBO+rI0Fk6/qtPbDRlUw0SoX9Z5nvXH+Vw21GUcBZ5kuAhFOlu9lvp
0vaJtxoFDJIMjXzQayD5pDKfV0Grv3uAXyJSZX4HWuP0RFJ60qi4K3KWR1G4NShRLEM963+pBaae
UIhfjRbM57Lug7KieaTwvLA9G9hF7+AvYDRtsQTM1a6SuoJDJMpx2xRKssoKyHA+ErvLUjo136VW
tzKPks8Uzoa5FmqgLy2t7Ck+VtEys9x8S/Ob1Eyq6sIpXGtX4dyICEqnf6Kf7wwk/CEadZGGjtic
C6KS68FMbHc+wNCcdVmKgCY1bMCh2bNiV9Wrp4vmLanH+NZskmInCx6wiTSTV4XOL4AE3/UPqsCm
qJBmuxw0Soidi7xWFnJd7nlN49QlU4TuPTv64HTynE9Qd3WMYhKp4MHR1Y4yo834M4UISBDUQMRG
cl95cbPs7RJOaOXkcy3XPytowbsq7QuVYkhTkWQoJLOmLZNfyNjk9E5sLn40OuN1RnF3XoTDXWDC
C47z2qRjBD03DkeQg24YUhLovoAbfESO8xvJABqgEfQn00uz+yga5V2rl79Uux7g2YU9Dg3hjir/
fxIZeIjmNP687HneKYRiCKWjuyG4u4/gHSa4R6AvlFyNblVldG6hbgCZ8XtMFwA20O+kwmkJiMqB
jXBWUPqAsNzK+SHpD+79ehL9B9u64CpwV12IM0ZqayhYK5g/0ZWnrE6gAslIhp3JsQUtZNPRrQcg
dR1tz06hX+kFdbjEhMgAS6BAU8oUjFLD6QWqS3sCdWrmQkhAjtKDvdmPspqFNTMN8+J3E7svPbvI
zv2VVotDHwB1M5WlIsBogfQywujepARTSo3maHXrye7VqDClAqa/o6Gb06koN+xQ6zZMYeNqqr/o
g2hBxeiNStiiwBGCXCj47JvwUcOKSTH67dCOB3BVUz/DfrDUviCrUenMmuFdlFCbEqW4Q55gb0FS
Mermlc7/cyj0jKorD/DUvFXr8N3kAU0LRl2gqv3U5eFy+gMojg+ZKn75nX7np/bSaI1bqwPIl0x8
JIp6fjze1mH8oJf6a2dzhIr6van7DaeSHrncti0tT5lmpLjIopZmQyVN1Dd6OlYzi/wFUH7+5yc0
DWCAMehuaiVflTS6iy5Gcyjfh1UAKHUwIbn7LU1HUKHYCf+BnxeVjgKxcpeYL+QVn3XGDexYxm+l
qUh5gyRcRhz1TgM5IY2Dl6JIMBShIJMI0iXoIdpzdMsmLI5XZ3tzMH6B+Jz1sO30wUF2INgYJBMJ
UCeqtU9smh+hSxFSiG7C3MxDhaJcPWACo76OKIPUyriDWfoSF90uKFKa0tpSC9qfjSy/mkB586p+
XMdOvLRHJNfK4oYEJ52JRv0iyGyCPtknubIpwhGMoQV+H+bzhGr3DbwBIeR0tOKCvr+dhlEbmN1T
+MvpFvXo4yynHxSNVIUb750s5z/4v2OB1slN01s/pr9lj+qi0YN4gW0y0C7d30Eepy1LvSJK2yXK
EfMWuWj0BZZORek1cR4iI12FI4Wpwl3JuH1WZA/+WqvmSU4TpCluuD4ULjf/pS7qu94pH1Cn4qVZ
uW/ISd2k8LtshZeCTfSgvJ959px65FuS1vfSstZpwv1qOz/6hpefbX1W1B1nsiQVsfEx8vLsRtjD
TZ72r1M1D9+vAJqpfV8MVbpJS3VFQJhXFbZ1GS88Og7ScPF16fQdmie3Wlm/OQb0MJ+EMZKAnHXf
WmjxuB2j+rEsh3rGtSbWVtk/jVPtA52qR9TXl6IvPkonmfzFZebzFM7z19DochoN0XsVqJvIzB6M
xuN4a4+ent4U02/CRAX9gtsakG/hmCsnosk/QbkrPB+nMn1mrlpc67QkyVhy901VtQMIgHdHa5R5
7+mU2Hwife6a8Yq6gXNfS/Aabdzsu8iNl21qv3lQ2fARql+tAR68IxX44FJ5hIVUzEZl/PT14NMS
fbnpYFvVdbuNg3KBDziqCPZjV7WE6Dhst0B5f/hNB6ndF3ehMMF6mngFNpx0o7R+ezkJdZ247yjV
eQCzM9xVrEXhotsu1FzMMLr5ioFDbTS/29Ds3SCy/uqBq5v17UB7k0B+L1s/WWP3Gm8iWafwz8zH
rDYfMsO5A/jndEE5L0rRTIhEpFhv0yIg8uRrlV6G6b4hRb0YKbl7BCjNsFf8zaUBrtABKpqm5aIR
MM4kZO7pcFhVvxCIU8yMkmiJYNwSjKOE8tcRdL1Q/8ya6SIXtAGCLff5EpD4ug/RFogOMNE4LuNq
UIHN+vrNtL0VmrlBYtz1acHjmOJoVy+HqFpUJZ1ry1iG2gemS4sw0yAR4hYj9duR8AwjcJICGKhv
hkkHCXTkpQjhHXSmDT7V1KI5llQHyrEOmlwoomRgUIC+T6a+VBYHvphiG/NpJUTh3VeVNktV/dmh
6QE+NdrWhn+rKc5d2sJkBE7ZIdsdeW8lnEfDQYeTivMYOGvkN/a9Tm0RsAgPNgr1/ZsRuitFr2Eq
PmZCf7Q647NhMrLOaKsIRHDct84GrK4GJPal2NbU3T2K9HC+ZgZ92rqrtimOgBPp0YopwhJrmFpS
FdxQrx4JhmenmAy9TmBiPKoWapuvjfq1t9/LAJa0hjBgYq/gz83cwVjEUfbpxm7HI6tYDZS3dHDI
0z/IrCKw+3ZT0qEDIIVw4BPicTdagINQZvs3vp1sJ7VbB/mexlIOEBUX1LlucRKa7CW3vZ8eDBHe
Jeojd8kcBG4AirSSH/y2Oruffrxssa2MyqWG9ey0dkMwbtv8UcBWzvzstmg1DKnAgU+ArFL5UHqf
1nW4KqTzQ6/EC4bZP4fKeAC5ycOWL8fGYFkZadphE1yaq0QfC41EIVdWNsD0DRrlEfpCHHtddWF6
+PuRPvdEz6T8H6Mr0n2omfvbUtVVRTczpno4n5YkTpqYvmZVLuxEQE7uD4UyfjSJvtOHZN3xlAfJ
QBm4bB5D4CyZao4LCQNxXrXK/dABNjBflMZcZOGAn5t9Vyr5Uo6c2bFRNz43VCzCtQVSAGa5u0U2
f69y77mDNYDo6KgcgyvmmHRKslFoEduVsSwcwK26OgOD4SGIEC6cqPoY2J0FZJ4miJZ169y7FZkH
K47CVLbUh3Q11QRaI5kPPbd9WmY/VaeIZnS9twmHp+/tlUoFiSt5x1t336C9TVs8oKaW67diKl3x
S9qg3fStswtVG4bXuAAjDnsWcRD+PxHsjfjOGn2oIn1NeJ5o+njTdelNSkMGWfelYkYrt0hWmtxh
UYB4Rl7cxUjpTYu9tKCe9q2KsJBrB1v8cPmlnGIP+krn+6uwUVY87tZsoLgAwil663biQ1Wlf5fz
KiYZvOVl8tCSvTSVgANgr2pd38RlfN/x70QFMiSMPf2u6c96T/uRQXOmmE2DWQex2Tzqabh1WV/d
j+bZMFKNDBf8seE6S9ry1JPVxbTsgsV0Ao+2C2ToPt97qvVkpgWKf/A3ZtM3iGT0GBPvAEDchyLc
NmyogAkoarz3bBpTEZE85F9iWRNA3mOureoO+Qd9fDeV5N4ioev4VKP/lYfjclqHaaUdJb7R5J6q
NGalY/cIqgxyFA1c0L2Eu4FqfbA39WKtUIQ1+aVIhd4Mjb8EMweRNvpPg4JSCgghioxXiwXm9UYD
mhTeRx/CCbD3nDCACQ6C9L75dy26VWoBMx6GEY3Eci5BWpGu3SWwEpIEHJygDkDBg3Q3Sr70PvuJ
TCfg7nFDKo+CDQgu/zeiIBOv343Tm6juYEJzx9vZA6LfSuf/jDp/C00FYMR7YdnL6S9P7OSav+UF
IclWQgbqPcaEJDP1Jr2mAAe4js/Lg37pcrI0HmW1Xy/VKHhyNIwPXUB8ELsgA4HBkMTeYGaA5fbi
nDo59beHIgbUL4jtiYVjQF4mgM/5JLLzkfPwb3kq3lhRnaDxRNiWwY3ikvG7lY//Wf6cBxDj80y5
LUfxhlTM0iKwq/WwAZRIqVC9i9OgZfnQxmEyHPP4DpAGIqyoi87GAmjO2HRQP9DEaEb/JdLjpzYA
p6tQq+kM7UlhCt0Q/UaQZB2G3k1cewOvpWjYhrDsMwoXy5BqyXxI9LusNw40gjYePEQxhOlDY2Qv
BfIss7LvPjC6c3PioL0rAKAleMqZebkrWhdQJV1EjyW2mB0CMGgDtHIbNipN+1yu9TiwZ/jR7/QR
dlkZLHW4YWHZrskY0WqhodamybtrFXLmK90+atOd0XkPBqtPZSxCSSmt3hyrmTX5ZLUtuqULbWeu
GgENNXK5TZtVr6MzvidQQRrsnsgKxD0Wyh9ouc5zHoa5GN8CL0UE0qZ5Y1bZ8GGE1SG3QCrCDqXq
WJe3rZVj76is61688Hhe6u5wS+5Cr6X88m0PAYYAOhuNksfE6G4FWQroqC/HizamLN5lIB/I85+w
sDVnhQ+lI/JevDFahIr+6KT1FqXwNQnnUqKjhLngxkwjGkw95GnbLfCctueeB161pAsMAptnlFVV
Kyp15WMJX4Pe+1c7xK9uGt/XInhEQ3Clmd5zrDTbLgB6k7gIXimKuJ9kkCYdEJlzQ3REbbtpVnmj
FSvLKSkXSo4AtqPancphoqWznYqICv9cMjQ4+zTDtq67FC5dnC9qs1tP6mRdRLQOEaxCe8ags02d
ZxYpVTELYy8G7wkEB0WgdyPlKpeUIWvYjx0wpNYEeZ16zwiUHUTaAdaN0IZrtDpd8x4q5ijFIg8k
7bsgp/KTFuohhvtnd7iRYilEuSVuJlyJO8+caOsb1hvsyluvThCqGXZ5z2PTmN7WDd1/ir2aDdQG
rE1Xl4/W2N/VQT63lBqAqwOaQNQmcc4tC0wB6/sYmdJZNghnTl9tGZTpfa6qm8qweJNp97x/VrGq
1GCjmiddIs1Gx/quScRTrrRPORIU6uhQzdQ3SWgsBOK2eFTiIallK+mrW6WfBKooaMX2km76WkHP
kjSiFRYqLVMhOkx2NXBqzcTYwuLacYie01YLrHiTIgFDNG3QFOJHR/ky1/zf1qjOCvPFqbK3qNLI
vtqbpI5eZVS+ZCjq0E5a9VF07wf9bY4+Uqbg+cdtlPLJQcKC58oxMDGzV5q4d0MDf6IkDdSk2HZ8
odShHzfVPy2e5hmqaIlTrRszB8OcEKfYBiDtZ6qTHrrQ/MJ9dKGoXTCnUL/1wYybebROQ2PjmEq2
8gVaUBK6ivDAFFfiLgiBhV8mNZ+x5Mn3BZU63VKpfVnihCaueZ1ZtL4zHEIfGuGqLn55PgjVsTpM
s/JdUIBl/j+MaaoWUhL/FT84IW4XdFl8eC7doQe4NiRseg8KfPjRBOZt4hMbIP+MzRX2tnYidAl3
e7IKAUs+Ga6AkjrhbvddO2Gvx+aQhDeOti+Md+ZLSRvolvzdl/6K/8RCJV80LrXk18vLfM5Vnwan
KydRezDQXDgmjtvoRsVeojeH3vAOEqZJGD12qfHchMPy8kiSf+lIgIBpShW3PvyeJg3ik5HwebV9
w6mbAylI/cQLYbyt6uqKzMH5rkFGE4VxVGxM1UCa+ng6VdQZnkH58gAtT0vJqiEMTnS+irOL+V9u
FaCEr3l4Tf/oycx0rPBMUyDWYWvGyaCuH9HN79rykCqBstAz0PG8WEEyVvp4bbNMq3QyloEyIntF
t2wbAdbjCdaK3ySW5f6ZoGE2EBKbl8HdyP5emFtmWisINaqSqLPNWzkr8+HKL/hmskc/YNpQf4kb
hKDC28oPOIawiSCe5YfIjA5dzX9c3i/ffMqjgU6kOXTwED2ErHI6FsAW12OI7KSmQOoBatvcq6Fc
ZuShlwc9V6ewDbaNqqm6EHgv6Ce7NClFGo+1Uh4inqWzxgDMCXlC8ROEhNS7obhJoWXX/HEEcfjy
2N9OWGI/gDfbpINyMmFLRUfNsJmw76xBqVG+6J7qPLpLsjvwIQ89/2kAuP8fBsVVRUP8RLKhTubr
NAFckey/g4YYFrtN/CMFqyhaoC86GLPgh5ZWV5xczoMOAVbT0PfFCtxgrsd7KKWEa+VxMT4LYfif
g67ByFS7boshvKlgxWxlV5b2mwF15PEdXeIcM1lEHg9oOmMc+qI1ngvaC17dvyJ4hXAHT3D39fJ6
nkc5ND/+GunkeGQmptaF2RnPfpsVm7BIHpRQS67YcHxzZXAr6pP3G3EHg+WTi4qq4qiC6xieIbKR
Q+7V1LhN1GBVGHYI1EmdB8wtGua5iQUrhmNvsPbnlyd6HgcsBN6F4LbEdQXI4PGSerqddEbvUz5W
V3y8bBZFj8VIonh5mPMvZzuoN9p8M9U2iK/Hw9g9pEezKPJnHI/Rh6ChCG3b1YcOj9nmypROJOW5
iLHh4Ag4pmmhf3QqfuQOGpc/FY5nCLI27He3KTZwG3nT/9DDmNpJtLw8ufMTPw2IuZ6A3jHZYhxP
rqA5j2aNXz6DP7HtHGDiD2DMsw4ooO09SEjnWba5POT5/mRIh1uYHEfiiXdyEvDFbly0JMpn4X95
YfYGVPyaW875EA6ZG+JPVPgsJLlOhij6xAS+gkRLbsVf7iQwKYb9v84C+xliNCAh2+LePTllUh/T
qpR58az1IJspg3jrGkzq5UHOd/jxINN2+eumq4dWqoWZFM95n96NZihXrYwhiwnrcHmg7xYMMAYd
DXXy0xAn2wCPMJ6tEQN1oR9zvwV4JvXd1+VBzmbjCBMJJPSs0CZCYOPkIGEzketoRMYvalJ9QceD
wWD3KlTh6PlfB4J5Z2gEJgfBIe10hxV1BRjSTssXp6jWyqjelOH4RkH58ihnccHh0nJQQrI1/Jjk
qY+FqY2x1jadBtxVOSjyhs7PKjPN2WhckWY/X7fjgU52QY4KQy/aQXse2j9om+hnRlmixlX6SqSb
/qGjzM4xmIuAFqprPHcs9Xi7pdJy9UbmqLXab4OrHyYjyC5aCTDz4FxpefzzAh4NJ46HC3XTG9sc
Pc4MDqUPp33ZBaG+FGNMg0e1r/mcnIW6aXbgVW1ufHb6qbOe25vYIbp+/pJXIWoD1YMHMaat9SXi
HPn40rpcIIgIXp7j+T3JqLzxdfaIaVJGOdn0aYXSqVWX6YucRHyst8D97RU9Cxq/IOwyU+r0U8l7
NKd+t9abRxvy8vjWN5vH5txJhxuS14+lHy9yhgL7oJVW+lLEFUxeRBqgc1Mir2k66UttInxpij93
42Cfqy6v+69aCbK5tFoUXKRNewtSSO7lHfk8ksAImK6Eg9SEX9HMQ3pXM/svBRYUgvDJrOrMcRsk
HcIgtYSI61GRTWGCmHlMk7y1viL1S+leS/gfE7+yV4e7TnRrgWAKYB8qpj7qt635rtGFtwCLzTXP
o4OTwXlPb6GlTpUG3sS18H5XYjhw+H7BRIqkuZnYQ5NE0gTenjp/YUwdmNKfElc3rq1/TOY9sxiS
nRdUS5cuNQ0idCFqV/uIigauSqXHa8CZP+BiUQnOfxW5uxtQ10gj9x+P8+T8yYVhW8SoqXo6fbG/
gnovkXxKxsg6mBWWi0UJBRMAD6q5E0D68tc/C+sEdAIhXjuk8zo54fFQpXBDxROUa/3Iq+8cK0XY
OBbGlVzwu1FMbnMsMtCwP8vDggyUnFHb4Uvehum9Oyjw9KP09+WpTDfQcWwyNSlJwcQfgU375IbC
OhIcVlYXL4Glv5VU+PUSjfKKmpy8Mcrs4/Jo4jwUYogkyMOErQrUGU9WrtOK0lFRUHmZNlNq2JsQ
WcTwM+8px02oJ8da5BEoqYwICUWPFp5PXV59bNGVMUCkIQRDK8FxrQcPwC0pJB2TVwCXM/DVlPK5
KowOCZDV5Z99ftj51ToNG2lx4Ilyx9+70HsHznGVvQxWJLflYEyd1TBaxwO6XJeHOr/9LAYiuAkw
ALyfTuOaGGESl6ZzUHMPtmH9Q+0s4OU0LGLwFf8+Fo7hJumcwITLPhkLqJaSBs7gHBrXmOWJ/1iF
450OG6s3iit30vl3R4aTZBhVTFObytPHKyikVkLols6hQ68D2h0iachHlZOcFQJ+CkJ8/zw1Kikk
KhjM8Co8PaGo8Xu0zmr3EDTtQ+0bMxBwy9FoFqaMPi8Pdb45GGfKh/CSmYQhT6aWRaNv8Pw2DkYJ
yLhI6ke0Sx51NMWvpBHfDWRpFE7tSS/WMU+uHAcFL2sohH4AmzmiPRg9OkI9QO+4Vp/Rpp98HBRs
6gaWlJLXBLvwZEqaiEolyg39wPe8SUDL863yUllAjr/1EOBxlArRkvoLjCAkqmuVmm/m+d+qJQ8Z
CmJnR8Br9TRNdftgwoLGEoJOjVLCmgMdeK3odhr9pjuDbUKvdtooZxNFfjalVuSanIBhjZzItCdr
2gYkSZGUV3KW03n9GYy3DdU9kiVujuMzEFeDiZIrg41j9KsV21it7trOW//bdvxzDRrOZOBkmTqc
9+NRqtKykjz1kcpTXPrfyqOb2fNS06/tRm36uX9vEoohQjWkNj1yeVKfvgbsorfArdXxrqu1dVaF
t01TAkdXD4MIqxn6TiiriGUZ5at2tB7Yzkszcm90Rbly1Kfge/I7KK0RxdixON/9+Z1/3fuV5LSA
wpe7zlC6tSPi1yyJsmWMUIqnVQ8hA/YpeOwU0ezLS31WUpzqQdTXKZPwRS3q08drDULbGOtIqE8J
CNylbQfeIrDzfi2QxVlQ3UFQtdXKjS+L4SVXJdBkEGrLyz/ibFfxG2ijkCYQfhzntPjeWJ7tymrU
d326i2QBXMFdluhz/fsoQjMkaf5U5T9dZB23xHysU3NnOCWMfPc+gvWHC0z4j9cfK2qoXHySpzEO
8qebKvbRvGhLpdjhPIJMu1P774iYF6g2VvqqNK1rXYVvVu9ovOk6/mvzuNKTVew71g7IEsC0YikD
KFljgyza5QU8TeamiTmIX9uqYeks4Ume1QH8LmQ/qDsTw5hxlE9d0V9xMPxmLlR+BFAOiWjwWYE7
N4BiJTI1nkSuPwwGmpSA8bQr/sXfnDY2Gq8eEkYuiNN3D6JdA9dplu6A302Klog+z4oB4KwXzXBS
mWs9dfz82gv6u1Epn0hyIpKHswI6VB5EjlKI/1WWPCYRhISxlL9yPL+ior2Dd3lvjOOjFV2zADy7
H4Q0Larnk60m9Y7TdLUytHyCv9pPVmb87oN8zY5NUGNofleF+gut7fFKMDu7etknlCgNQQXdgq93
ur6U8BytrME1W4GNhoiGw5C38Edg3Ym1xlrlxs+7YOEk+E6N4UrY5ZVwcpp//hkfLe0pqtM3OK2/
jTa00cEVxlPkoiMYpULfoF5Sr62qDujORF19uHwwzl7ypyOenAywuYWauLHx1ANkarxgVYELqSnC
5Jk7a5Rxloa3hf+W0YZq5dsI2uvyD/ju2FDu/n8zPgniddahautwMntP2damtlACOvMgCy4P800A
mNoTbCPuIwp108/4K9KUxiTKr7XqLopH9772PUx+uKK3l0c5zbP/u5j/f5TTeAYbJw87JgPpfGOY
97HY6NBbhf3TanlPld6VWX27XRzB9UPkwTJSP54VrNwGtlLcP6E/NszIAu5UFYgIu/hFtN2Vw/Hd
YDblMyqdKvpIzsmXEp2uJlJR7adEHx8AafxEnRjDQZyCefK/XF7Ib06+RV5IWULFfZ6gfTyxQqYt
IMvQeII3DDY8iOoZQlu/2rEANWNr0SIbr8Xvb4IcdH4U7HlPTKn3yQ6hVmwkTh34bMRqk6HIBz3p
NaTm+ofkhd6x9zjG3TN0rH++OJilg1EswkqC1+3JXC2KOMDMyhKpKpjXNlQB9XdGp/Dyip5PzzLo
HXAN2oaFNP7JKGVEjsaydvsKVYCod+6kpWJw5B4AZj4GqdzqsXYr/Wv58PmHPB52OjF/nTs/LRo/
wcVph+jvIledl4nAMRYrAajNLsTqf5mkMT3gqfWe9X0SKhcwSJMOUo9+08YDvLDYQxQ+uMG/bGUJ
lBKaYp+FzZWj8f0sHV4wJBhk/yfnvs8rlG30Qeyiwn/vOvM/hRB3Nqgr3TceRZD8ujzN85PIotLO
4Kqi04Tj7/GiVlXgtD2mXnuvLX+ECE8snTHfJkj4ppkXXIlp55Fz6jrQtrP4v7ihnrxG076BQlI7
LQx4NL4ltnMzE7nYyzP6Jpc/HmX6FX/tkzZqIxI4t91Xdvze2ukqc/RfgCE3egEf3jFLXPu6bREY
L8YwHi4Pfh61GZt3qKGRuAE4OTn51MTcqAMdv1OHGAoe0PYqWYn+Hc3IN+LMqndgAlwe8rvTyJiE
bhrNKgHneLqOK5OIXkW8ywxj1Srt2yDlV2aq967S7kn1V/id3UaF83F5WO27nWMwW0I4hS6qasfj
VgqsZgC0yU4pntWBJ5GLqQbaX+Uv0Zj+0hjfDKOE8azuRlsFqKvOqUQH0GP16GfbFD+Svrv2gvrm
J03JFmVWqgEoIp6svlG44ZDhT7tPKLx/KFQE9ghoPJiT76Ke+eH88hJ8c1RpWJAoomJu6o44Wfm+
bND/0jx1p6BPFyj/6XgZLryGRkCIeGOPDOPl8aaff/w+to7GO5me2tVpP1iduqOqG1ozJH69a4iB
71bQnDAfU5dLNU8/qiaDnjp13+zteOqeaa1YlCipZI4HrUYqV54g303I5JaCL0bDm0zgeAshBWqr
cZg3+wjULcqiHmjqJDBnbRmLK6fk26GA7uncjgbb9uTOIhdvCweviX0Od8qfQYwxbg3LlaA7w7S9
0sD4JgoAEqRAJIhzJgWF43mlUZQ3Ev4YmvToxQrFAZKfA0k18OdcorOC+EGjRLsBpcHf/75FSKum
Bx0fj4hwPDKOL6iKdlq9D6vmQQvNTW46SE1aVyB8360ma0gKrFogMk4RbihlGJXms03Qik7MGUC/
/A5ITfoT9q++vjyl77YkrzaGoQamaaelmVHPE9we+nofoJoKpxBomZ8mTw6I9WHMf10e7Lsj/edE
g1ewQO6crJ/oQ4YrtXJf2uanmjl0g/y5UciProe8Fsbj/7Avp8SU4aZqDGXu4w8WuFoXYwtf7Y2m
QhbHhLCKdtQr96P9zydgenZTWrOBhmtUgI5HyqNCN0Z/8PcggpCKDxQ8CtQwWVh4018Z6nz/Hw81
fdK/bmD0PBOojpbY9aj7oLC/kdV94v0cexhcAj7FNQDS+VcDHQtazZzisI148PF4YLILK9c68WQm
yNFizNqG94qDB0bz3gXNlWbed4PRHpiwpNy31DCOB0MZUsMD18v22Ar/rPpgg57MZ9s76axrkCjw
ECG+vCfPDxtptqBNQK1mQqCc7MmiapR6dAhdRm3M3CL8ib7zpoJdd3mY84/GNeZQK6Cn5whqQsfz
QpHRkzUNracyt/Rn3YjMD+oa5cqo4+hWqi2c88r3F745lE//PDL1VSrQBsiKqfZ5PHJo1lBvTQO5
DLP357Hr/cpk/wCd9yM3kPwzMKKBGn55zPNFnaA87Bden9o5vNGMBlNKXVR73W2bRTkIfEqcql/2
0vauXNvTwTq+tul8qBrD8CrjIXGysEWjGil80eKpVpP/DFm2Ryj1cHk22ndjEO5pIxORKfacLCEa
wNC3clV9CgUaOvl/agfWOTICA+SjSGxw3ZmDEFx6ot37WrbG2eDFHlCu1eorsNFvfwgcQk73VAA+
TfF7PJCHOmuiXSoj/bmNuvIuRsD+9fJ8p+mcLinGbYRLOgW0t04eEqboOrXHm2dXVGhRynR4z8vs
Dh0VwBT50gvQStPGNVT3a96L32ybCZYggAqAxj3jATQ9ElOx7Mq9kdfusk5duJKN85S4jXPlOJ5d
e+TUJNY01vkfVO9Odg3y1wI5jVF5csZVoVVMCk0ZiIwj9vCXF/NsTgxAyYo0jKNHqDmJL2NYt11e
OO6TiXLXvon1cK3rUbDTgk78+1CSsgi9Dboc2pkFXlUlWuJnunwSmKvs9EZHdoDs4l16qlhentU3
68d5AxIxvVFIQE5OhJ3bOS0vM9opgfkWu2JjFs4KycU19ZO3y0OdFz55N4MR5fFFfkKt6eRbFaYF
vT00tUOkBQg9aHgcIfHijNsc4lxvdfeuKpdE1/ssNN6ayrz3svZKRnZ2IvgJ9vTmpCJjayCZjmMo
zQ8lcqi7HJBVQH5k7iTOTSWN9TRiJ7ZYu+WaemWJ/xQHjo7hFLZJXyiRCIvJn+wcRKawADCK7oAC
s1zUlYpat0Q1ybSTdhnHUTr3dPhJWR7jVqEM3lMZBsUbWK9441hut/AsCOL/mntMcFPQwbxLpy12
6txpua7IoI9Xh7Cr6lWMDfbKjBEy9Rzb/QjgwD1gkIJuYwFZ/srQZ7FvKhQ5PJt4PcGQPQ3CWlQi
LKvI/NBY7cFEfCF11M2VrTYt6cmS/z2GfvJkQlzQwfzFzA+JP2y9Gg9tPJRi6S8hS2wgSOJc1y7i
Sc+2QflUrzadK5dlmX5e/h3np4uHDb1aLjZK4Gcv7UDEMYx1D+amJ1aw+j5F5voAssNdgdXa5bHO
4xNjCeA6pk3sPYODRVJ1BypX+QEZnjlOho+WCDbumF8JuNMhPV1Zvhz9X4Y47xARQ7r/Y+7MluNG
km37K231jjqYh2un+gHIkcmZlCjpBSZRFOYpAASGr78Lqu7TyiQP8+rtqsvKuoySIpGIwcN9+14A
hHl7TaPIlaLM2CzC59s5+dIbm0yLrU0en9kQ31pCxKzMFZJGnv4qmkxauyncSq8f7Cw5pLI8KD3s
LRsXnpIG4TUx742alk+102HhBCE+DLdgcwZslvszZ+pbs3eJno2lfvJ64cxxOGhj49YPqTrRKu7h
odw0Z17l29/xf8bQj3cp2duKlcVezbRp7yOlXDc0MveOuJXZ/JWK5JkN6s1Z+ssjnexPsaSZYAyN
+gFvioPrJY+tjjkiiyOX4syV/81vj1lDSInqSz09bswh7awCA5eHwpbdFaYNOKbUsrx/fym8PV3+
M8ypALnHI5BLpGbex1MWCBWL7/KxjZ9K/cXE9GVg7SfjxkV16gAAUzKAFHhKv/8Z3lyOv3yEk9jL
7UZ6j9qmfnB1eWgs48ZsYD6l05mp8jP5c7IeualSs7Go6aHyPznAC1qritGJmwf6a+mtT+b40gtz
49BbpKJobWlXTjSmq1Bi92srtrZta6feAwisL6ai7Q6jg0eAspgKhGNJSZtSj6/2FiizdAph/+Gx
6bp5dOZjv47E2UKI912XxjRS+KdgYdA6bGRUmx9kUQdYHpvhdxtGJN6PWnIXF3stX+PCKtZ2cS1Z
Z1Pz2ym8nx8Aid7SXWmTMjleY4T2FZb8LftYlD/hLXaYXW3jii7C7Uh/fH8uvDHr8fFYZENLoYu4
43isfLQmam9G9xCCDg2ApmzLCM34+4O8XsWUCNngmQNLzfU0RSLKPnUqt+oektlxfSC5tF5U8Add
5ZBX6ub9wV7dgpcLsM4vFFcU7U9DGrXpdWzE0o5ZZ6CDVhqxSjMXgyk7G9dcmgWWFHZ8ZerxOQXb
63WF9AolsrHoKrkvngSRGWEN19yifcAHjfr4B0s1fCufzjzfGzvIovCyueAb/EOK9/iVaSFZa5mU
3YOKGzCHuM9EHNIrNFUrLfposGYWkmLV75Xqm6t9lJgHvP8N/3yQ44XNJ2Bx0GfM7YY+l+NPIMqM
BsCR9wnd574fozu83fajXq6nwtraSRuAi1gnJSiZpvoazvNBwe2h67IA5+Nd3ua7Cv8ISxNnzv83
vn+NnZOLySKIeXWnLDScrckdsW7S/ItVdRcWTi/RhGj/zPMvIdrJ82um5/D102r9+r4VVnbdJL1T
PZhp1K2mMb5Ww9slbG8GuJwT1grehdCtDaXN90d+vVq551Gw4UblEeOcfvE0kbjAswQ90GXv3CZS
tR49oK1P74/yegVxaUUgTFBIHxP3yuPX64jYlOh3xIMuqsWo055mTDIwQ7KnJN3F4VTtpappEImx
3Xh/6Dc2X8Zm6yOCIQNJYep4bAjOuV0ZXM8bs72WifqhGo2dG0YrsuUvvaF/7bT0i1frt3nI1py6
xvUMGq0aw+1UhQ/vf5jX29byGRaJr0dX5KuwtRjgs/fDkD/o2nZu44sQmkE5cSb0yZmowNNfzahl
KLSvTCe+9tPgo8MaWQwYd9xndaJdUj8211CQsBJPJ8hW5CpvrDZSt42Wmz+iWCjJPoHIvvgQ2dVn
BduBTYRD5/XcO8nzMCP+8s0RX41NljvDRinx3hO2Onlbb7QTBNiOKXArw2DQgxeJO/2cr0psvAPL
nfDznsGlaAaZl8GEFWD2yQDOzgKQXjTVkwFeJTvQpZA5665LUTdirmhv61rIzchmdWPl+BzJSi+2
mp2Cw4jwMMZ7xqSlq1HM740nFo+FZvrEcyAijipvk+sfnKlaCywIsTuZgznNJR7SsQGhtIyKAFqj
/dCw730c4lb4Vhx3vBOc4KxiAmCg9u160im44wDTfneyNL5QINE+5Vk/bFAUjoEZaeKhY+f2pYaE
RIl6PBlLHMcSx03WkDsgLjS6famUg5PiL9rrK9ka8YeaTNhD4YHuJl5RlM3keN3eLuHf1cPi/6ql
hvcowsi6m3E22c9KjM2OlcoNEQbuonGRfXl/Sr7a4lD2kKXgaCN9TbnhZO+vXUuPtTjM76W6sfse
KAPWtnkxnFuHr5IRjIPanNOTtmdEDCdxd100th1PWJ41tHN5ECqspkwxPZzWFSbJmIxdOGqLc3sr
xbnN9dUNw6QnhVKsTrCAkvg0IsmcHIOn1ClB4HbALlvb3lRq1+yEzZL3i2F0rjHD1y6qGetncxg0
oHk9bmsu8F0rraIgnVvY3fhDrMwO6gOAim8SbemZz/nGm1isPOj2RN1NkHvyJpx6kBYdWcY9BrCX
Iitva816KZJzSbDTHZ8UtkU5nLQ6rSGoyE/24iErXDwp+/w2GvTp0gIxtUEG3qx+b1otoyAbs5dC
lokc/uRhpMIyaEs9v+3tJ7gAMMjC6dv7Q7xKsf0cg0CT3I62yG5PgoYsryzMJiKQZBaoOrIbdH1/
ykCee+XVbGEO2EU7i2qung6wvM71Ubw+08hl4z/F2bkUdE/LgmYeT2pbifae7SuwqjtHfgrFNy0z
sdUSH5TyzBH6ahLjUP/rcMtr/aV+NldO3GJwGN5PuXdnjlrtC/W6z/GL8jr30Av3zLn5ar1SWdWp
UNBsuviVeCdfriOoULSlmd/P5rjqRPG18m7oPuyG8LrDdBr7w6Y8E4u8OaRBnMV+tOgMTk5qO9fq
sV4e0QYfhtDILUxMEeI9zql+432VcXoZK8mZJOlrTe7yoDjo6NzLWBGnuwOw7dRQ9Fi5J7PVb2Ql
pxUpdgzAw+xKgSlHjhdzv+SJuwGJWzhQG9ht5m8uF/oMfx7SFg1NxGHOyaKcyJA6aseHAMvQB2nf
7zw9u3MSeS4f+VoJtYxELzlWO9ykX+kQiZ0Hj+MpvFcMsW7NR1Kea9ebL6Mx2RgxLudaMwc4Ffuh
eqZIar+183AFRniECQBz62RKiSGRZhhb+W2TY/4/FwWWY4ae3xhtjan16MgDuBGQQ5lINp6X2ze1
lEhaSusHcY4H26fBrFcY40PYaONW5oa1Zn+rLouu8e7LeKSslcEmxrszf0qSsCfqwX5Lww/gMJcg
uLWoh6hlNggvvaGPN0Dp7RUG5/YKYAZkBAmMw4kLe49JcnwzOGMXQB2HwWi639XclLcQzpOgleO0
j1XprVXaz9aZ0nmgyPAbNk2ceQ0deXws2YFG2to1H8T8tLToqqti8EIsD8cOSDPmYUCp65XhRR/m
CfM/GofMlang4sqNz145Kb6DWPvB26pFtJoHQ6F2UMnf3FPYQFnb7GD84pw/1Ub1fViLEt+CO81q
nV0zaRhLY7u2M4nLVlHYQ0UrY/vMKn9jFizBr43fEtVJDGWON7IqLjH0mGLaarr6q+ngXado45kH
exX082RIbRZDkOVOQzXieBAafG2j98r6Lp8UyCgeuKgmS4CTSnYzZeqKfQs8ZvbxtILDqCrqzrKi
koXnKgGY1h461GgE1IKdMwv9raf/9YMtN4RftnFSWuVSishu55BjI6OleVXQa3xmqZ2GEstRgQPj
UiYkO05G83iUQip1m084i9uEUxs1gxKvu0lyNdHfd+Z1/jzJf7260jvB1rfI6zyNtM9pYKeK3tT1
AZyRKWnJnxIVY9ymA//q5i2efiSND6oBvdSwpx+1MT/HploGoN3LG10NjU2BC9dlZ2nJddI2zSau
IhJ2ky4BDCbKB8Vxhp1KTLzL8J7dhLTucM73X4wS1LZwBhG0feE9KlIWN64zdI/pDFfNreEKlmBg
2ODybFU32rAh/5EHpNbdM8+/vLCTx7dI7S2dm+hnKLYff9UYMZY9ruPN7QJJMJr2XkkLLMeNj7I4
1wP/aqifMvzFpYhddDmujofiDtFYVunZN3BKlGulducvmEGkj21elFcEju2Z7MfpXEWwijbOWI5j
kq0kYI7Hm/JSG2ANOtfK1BtfmhwXwkKZ0o/vh3Gngc0yyiIaQ3NBruVVFGe1Lm7d3tje4QId5DGM
aqx70ByuHLUm0MHh4P3xTtfG3+M53O6Xfi3smI6fygtrVUAIaO9Kbp3uUGxGS15hl3Am+W+cvq2f
45Basd1FjkCS5XgcK62dBJva8Jrrbk0LFdQqD4CS512KOIe5zvos/QLSCVxys/ukJ7F9D5KlDVCh
yBVTOMFqNObQwYNy0ySxt4YlEu6yvvL29EHad7qCH/JQcuT5tlt6F0Mdg9S0LP0BDwcsBaKsPdRF
/kPvsvlWnRuaRbQiejKihI1d2GH9kVu7+dRZsz0FNB5xGveNdWXH5ngm7aGdxspsEYQdGt8FchQK
osvPf9n1RmcUem5k9Z0ax9khhE+/ySZAc5XR4aCsqx12/Lpz1WSFSbEEfniPYy8I4qi7Ck11hkfQ
oaKFX3fR2pN+RQZW+o1UswuXr2Q6M0HemPY0mjLfaVVcOm1PJsiQylYbBiZI67jZzTRHGe3Q0t29
Pw1fJV2ZH6jeOYfQxDCeeRrtpgne1IMj7oSwtqVhFj4K8vtuEA9jChoSFp9RA/9W01VK+6llpbnf
KMn9PDtnlvlbb4ckIDsKXbYWi/1knWNnUtiDF9nXk5ANCZPJDbWgsfEz9cu8sFryNxpdRuZY7sjr
DxOtK3rE0mmSy1TLeHc23rhk1+qPtAe4pCvyJsAGu/wye3n1GaLPWP/2KyIfv6Rll2YrEnsnr8ge
rSKtM6++s2X8KXL6Ww3Pu/ffz+llhClLQEQRwyJxsdyEjqdsqqW95mVTfRcZqfktHCxgR0lWrOpU
KTdN6czPUUMrm2bhSt1Buw3eH/7V5fbn+I7O3oEPzeKFczy+5YgeP7quvoPn7VvGVhl2XYYnk8Bo
avRHz93q3p1Lr6RDyGw450wx3nr8JW1C+YHjnaVwPDzMepRSJQFU53ZxUM9YVNj9uFVn/VrL5JdY
LFRN3IbLRD0TIb355KQMeHA6hT1qfcdDK5Ht1qk61HetKtqr1swAdjZadMCOo9wpLuxKAvwKdoje
79kS2E8VZ1r3ojRWGCDNm58v4r+ex/8TvVS3fx/l7T//m/9+rupJJNjRnvznP7cv1fXX4qX97+VP
/c/vOv4z/3ysCv45/S1Hf4K/91/jrr52X4/+Y112STfd9S9iun9pubf//Nv5hMvv/H/94T9efv4t
QKRe/vrjuerLbvnbUIGVf/zrR/vvf/3Bre+Xubj8/f/64fKMf/1x338tv3999QdevrbdX38Y6p/L
LZn0NakqIgJH/+Mfw8vyE939k6CeYHNRLiwNIJyHZSW6+K8/FO1PFTWD5nGz5cfYdPKztup//kz/
Ex03bnNUQDEeo0rq/PHvRz96Of95Wf+Azg2/Gfvxv/7Ai3KZHv8JyOiw48NRR+FGiMXh8lGOp4/V
RYveH4eEDIh6s9hFNWF87XjfOro0gyGZ6TyfZztQs3krrQHqnuddeV744PbGJX7I1b4Vk+mTmA5J
oVNQx20cY+jNuMDmvdgsNx3mtHFvCDzBC7GjroPTdb80ZJnQs5P0c6tMaymKnTtSpM48co5DUwGC
C7v2Wg8HoGnZwVHks9UsIa3df89ACmxLN2oxuvH0Szz/Nw6QDbN2qbxp4Iq9esg/004T6+FFrcpL
SwfgCRWmCrqO8mppBJoJnLrUcZHlIr2i63bfo13ZDG38OC4O2COF3k2GyQ1Wvg9d3T1owjjUVJeq
3h52ltu+qPoHRakNvzfCdam1z4NW0xk1RhiGpwawrYjIxCGVrorGDpwoPFRqu9ZMcR/H8S42pAQr
oHxrHflghgqWPYXnBfnU7ZvGunPxkMIGHNTGVEXXBkbCALYwn0qjpvOnNsnxCzfREQ9VtlIreliK
7i6bQGNPxosrYwBd5NtJeI0cRUp8ERFkrIoEuGzfJg8yGZsDbLEwtEVA5B1vBV1R0NrIYVRpuzWV
Sl2XgPFW0exrXr01EzzDy7HC2wpn79j7XKewURqiU5Ie7SGusi9UtudNWqoKrW9k9LqmDPR5LFZj
3KdBNjbdljwj1uBTf2tlxddBWBjNGtW+qaaDw77p9y6e8balf8iGDJhzY++rMd2XHX0mXqxMoKiK
FWb/GV0nQuyV0ojX0bcBgMch0lPKAEzDaY7bTVfA0aBedpXnnW8rqrMdbXdYqeaCHXezh77X4tW0
M/Uov4XH8DGPQ3FpDNtJSx9yF8MkG+jBTOVYKKBk+7q+DYsEVKiV+f1ouKT8xart8c+nOFltLYMG
aQWI7zSrBGEjM99Zpki8tbW02rZV/lR68J6YXjhAXalNeCd6ZQLubeSX5dyDl8gbde32Sh5oMIwt
6khbWXp0fRvDReIZu0RG7Zbg61OII/GV1oJuyF4co5iDvP8UFlLfqjUFJM4+0mA5SG+3zX44RoSX
VJxQegEfRw9SXFJ4mU0o9Jb2Q+uBis0y/242yafYnT+ZZb6KbH1ey1b5iOkTCJRJBnTn3tRV0DoI
TKWR37QjnMVQ/QAYzF7Rh/9IvWdazZRB1CHctSWKEtWLIShm9XYcp7WZC1h16nBHNSj3W0k1qsep
WTOn66ZxoqBwWnsv4wxu9FfPXnexvO5hxwMdAWlnZlsbSG0we2V50Qpjk0fgnAsFm9cCBLtdT2WA
+U+0AmhNJmmcL6yx+iJCsEwWGPVV6ykHpVD2cy7HG80rkiBXXdpA24uZCsHBmatH3enalS3rAjvp
4qGRL1Vq/Oh1XFochvC5pn8a4/ajlD1ecHb0rRDlA1TMhORu98OYrWm5h1zq7F2plX2yYphtUiX7
Klpr3+eAZzWSkTrmXtAYv5RRvesiNZhKvUbE4q0E6soQcb6R0tI/FFeFDmPLwLTe12P7ih7Lzso/
WlEFhrpnnzNb7P9jD1BkVVRbFWYGpvdpuu5aCH+teYts5FMqOOVns/jgSGurGeHWNaYeOu6YrRzn
e1MNyiXiCLzeFQdGm9aTxxmDMKM4Xwrn0IVwDNDdPCWm2y/UE6o6oQVjJr4dvOGyBL8apKF8SjIV
zQP2+8hPPcDnlXup5mtyRQRZ4mmI5+6mNr8OSdtfokgBaep2zSYV2QhdZVIDAeb2Ymm2/BiniwaJ
nu5EfFHAZPomWNaMzdE3az3CPLC5cjN9LxBfFQCfqQM9xaGfNhaUIsXTgzaqU9/SGt03jeHSe86B
lK/iWNOD0VU/lDEAC4zTUKul+y/Yp2r4BBvUXZWLsFG2xEGG38lwbc/jt9SwntumvZjEUG2dsdzS
h71JlBkwU5a48O7tcD0b1El6Ur0WVk/rpvYCssVtkBfNvtaVLEhUc9kIHzol1zZhNNx1ab3cDadn
koO0dY71JoGAOOF5i+4w89a60wMtKbeIgm/VuLlvexsYZPGxsdvvk+qMt05kNFciHLlrtnR5NkZY
Hmgp36WJp2OcKUwQMUzevO3mHQWpGaxKM12K2UjZtC256ZtqbdZsh7VhAT6bo91SobgZQmtfxCEO
QJ7bHfLMegoHfdxhtw53xQbGoyfXIEbJzViYIBJpE8e7CEcQACe71BAt7I+y3qTugGkvTJTK1a+T
yvncC0fbdhY0cgAW93Hofh5dttjZwh7RoCBRg8mdzJk+/lgcHDUu/DQanwodUERpksDOcRHA4nGn
LTxNs802RiGe+qqkhhDCxZytDKNG54L2P2WdDEXQKuVLH4/AsTU8AXLLuRuy5MGEGLsxx7u65wZW
q14O/vsmV7Bgir3yEyA20pV9VwLGBhs/l2CanF6Qv833lSuTQLerxzmf72d5rdVp5qf4L6yAax8U
9D6Btckdaq8IrougKlNto2r96OMxcSE0L94UuOcm2AEZD2nrBXVTXycq/Ag4WRh6PETEUTGHHOes
+mlKppekBmBu5jeJW96Gkh6vbFLXZMZacGfwhaLsm5PJR30svaBr3JWuRqzdrv1OtEbTiRBQKUJI
c8Ug7kLS5H5G5TDqoZaOYrwtrOE5yZXPYUTqxFK8fkVihzNDeomfcRp5JdVxSB5bawQoPSbsq2nC
Jkp3GyM5yXVPCMVlbb5s8D701dZ9SYiyqrD6lFkfhlHZFI03BZqrN8gFLbHOYf/OMbNcjXprDa0j
zbAQbl3jU0FXRNiarl+F6VUFqhvJevONjEY1ms6mmuU9YPk+WCpytJXeZ7PbcXFH+kmk4Q9CuY2b
6b6uJ8UXFeWEsuifG3uyfWWm1NBqtCWLKf1GJ8u3Qe4do/4+ENX5njpfeS6RV57PBewP5YPRVM9E
uGgYDrQgyoDO0x+iqDdeRN7T6L4OEl1CpVcmB9JA+JKlj1ZIg6lVraLY2GVT8ZVPoQXgVT6k5UWo
WY95w1aZZrbh64q7n3qsQ2mq3hHVf/Mm+6ZojYOXVZ8ds9yJunxIFPAaemJ9bET5JFFPLJDdZ71Q
klWLOG/jLDwqOaQvijtfEkKJvZ0Mnd87IXYbSZ/6Jg1KbDnWqqqadacpyW3uUIAqk+7enB/ppQ7X
qtmvJjX5nGGrelEq6oWapfUaf57UTxHNDG6HmVupfpb6dCFjvfigTXGBL2qlH0aju4AlsYHG/TIY
I2iwB0VZ906bk+ggDosl2M0xEjYIwOGT7KMPFdGsrct7HR54oECKawvYv5p0ii3Of95aALq1vezC
q3SGz20Q2YYuVlJmX2N6G1dizojs627eUDxaTZ3prTpQq7h+lBvp5D+U2MvRJwLXVWZOvLBxg0KC
zJug2idhu5wBq7lzvYCUkbVetvqN2w39Fso5cVE/Ew0pN5bgO4p1xiU/42jo4zwzJaaw4U/VCcqU
tkyDcEySG4Q5VDwqA3yjqQuQkLm8MKZG81UTl3RX8VgATdazl1q4Qg6dtSqNaRO14Y+0rfcVupx9
6NB3mk0h/mP1nl0nNOPuCWIiW2eYBraTNhtTH/SVVg9OUKhUo3utho7q6PW+DpVDOBTdyuiZ7I3S
YYg3Vp/FYF0g+QD0W/bf0xngX1BO+RdRaJCty4MbUxFqZ7wgIFVNWOqsSheSA2KZdqP2JoS8YcwD
NreBQPpK02k1ztnKtxO2mhvkXXbAaNPVCOfhutb7LoDRS/Tj5MMVMuxoY/VCC8CjH3RDy3atQaVg
loZ2iEQSrirdSwJP1vohVuSG3AYSoma4mlTjh6a66b1bKvkuoQLvi9B8ab1S34fM5Fs1a57naoz2
tcmMjrNYW6mShB2fDDNcRdkqjWHuKVPV3FJaedHl1KKU1iqe6BQ31llbdFtpqyvIx95T1V9wo2mC
1mvLVQFhNCBLX+wVrVVpha/jNVDDe0MZP4eJBYizgtOaz2V9SWlSB/vNvZmdrot7v6irS0+ri21x
KwcvoRjiPEugrf6w8Eajfup9NeP/eTFfSaQ0bAzWaO+Fu7JDMM+V/mAL7ZuOOH5lpeDNoml8ogZO
CvGOzCwnbu9mtBDqH+kvWfehZ19wR9DKcnx0+KlHz5gjeR8hvPoAU4iNGDj9ut4tEToPPofVJbfW
6bIOE/Zc9RlktW6Mqd+mnGXmVGVBDJEy1UyfXGC/rgez3QCmQMPugY/m4A7tErswK90qDtymLBM7
dxjFveyHKEAZEhjdF04a/dAvgUQYGeOlkR+MBXVdl+UQhB0sIv4qUau30k3LdRpXuC5HxZ0B1Ydo
ErI9E/aJD6v7QlcMf8gGC7ouLyy/CycDipm7m2hgHpmOvhP2BVITsSYtduXZ43SvNtxjSm+9mEPd
PJgmurN4TD/G3eDQ0B0ko96tgHDNgdnl14J+TNoDjAHcGTeochoDJg+upibHmTMSP9bXoZXnYAih
pA3VvVZzDRFhd4GHWbTxemIez0hghNIyEYK/ZIWNkiqZWobYfiQ3Im22IdajdMhnHwZZx0Gl48Xh
Fj+wJ9EDqg/CgAqa9/rGSNNVJh2XqQsMT3OUXQk9zzcLeRhVLWSZ+WqDADdVcfVNZvdx5sTz1YGG
WfyuUUnl0cGisY+93VlzleVao3HVNsB7lVLXb6XqHObRMg6hNn8ddPky2pSZ3a5L/LFvv3t962x1
QUZ8tsvbmehEwZrVp0Hu0dKvHXaYVeE2X9tkfAB4Bz88xju55FDp9OamzWLhs4eAl88O+kwd0gyx
iNYWMYnBwZJLRNtaE33ps+bAyXozyKDY10bVXxWWiVIQgGVlfLWT6MZd8PJ43nZbRcuuZZV/yQjL
nLYBF8n2oMEAFg7qzRy/oK064OiShSvNM59/PwP5dnLxKBt5lTwDL69+dKcpyKPf9b+lMv8/zFMa
5Bb/69+5wFdpSl/wgvNf05TL7/87S6no3p9ULOmeomRCIh3Jyb/TlIpj/Ekakqvakmu06Qok8/2v
PKX1JxlnDQHS4vpOK+8C1fl3mtIw/sTagj9AZpEuYxyVfydNeVwbRPtAepKGYVKoi2sAnlnHOUpB
Uj1xmjkmTRQ3T+6oidXcjNZF7zUmpPI2PVPMOM6JknJd2tr5HxUn2pBonTger9d14vuS5u5hhKfj
e3prc7jSVIi/fJadSeAfF/soVvytu+AB0ZbgHnDycKViLHVjNta5LpOrPoycj97YxVd21k23woR+
l2dc8V1TnHPhO3nMnyMjeF5capCZ0yl0/JgiVzC5n2fsJVppfx/6KNp7Wp5QMIjgMv0y2/6VeT7K
NC8FoP/kmX8+Jnp9g/lFvpnRTqrxtZiEi8X1SLsOtw9JXJJoxirJZexe1dUYJ9ds7R+ihT1t2u1H
L+sICJxQQmzMcqV09+9/nuOqJR+HnKfHp/FIKhrUbE7KibWwM8frFelr9D2B9xzdS4977ONvj7LI
yhfsJo68LK/jb9jK8KiJKhBaplKHRLhOe0XjSHT//ignJaDlYZBTsMro5qcyQPf08TDtZLRavwDD
mmnoL107cjqK4WG7ambbutfDqvTBN8q10arNxh0BgztuX14nZe0GmFxWv/fd4uXEemUXcRBJs3+f
CiH6KuskDV6FT/HT2pQiDPdeFcpP7z/1yex9NcrJ7I2ysZjzihA6qZtxN2A/uurtWcDZtpPfMlnC
MIoHwpOZ9AqgH+rxJ6+xGdWW8jcsma5KxYVa20XhW3CiZwT6dF/+1nPxdbHrWOw9GLUvYMhl5v5S
/I+GcABDHUpfRgtjuy9kIKVprxt3PEf0O95Xl3mDvhwbTvb1xW/itC6c2YVrNTZ81cRRwhWueZ5v
aA2pSn5t6Rk71x988sqW8RxcmREA85Uudh4nj2a1ZP+ziOK4nOYvXhg6+xT7dHii8twcPNEL8GwW
qTP6OGwDhShtzyfTw1V6muSJO/zFaAmciJjWA80aW/RU0aagM2DN9Sa8bSpySKlLVVrpE6KyEgea
XV9hs47s85xi90RNincu1D3+jZZGszBZO2UnJG5PT0jDF64Y+l01Tp9F1Wmr2okvK2Vep23ngEwP
11JLdl2sn5nFpwcNg3vOUkKgSGwzlzmuf51YWaN3ccFOS5hokKQMs8cxLp6VIt63Syapyzhg5tw9
40xzIhj++cyECB7KKJOJ/crrFT+/KhcgpUhLph7i5A5iKw5p+dqqwbOSwKmvhlK317WtRntc1pWg
01XUzOood++vrNOvn0lHcANPC7wZshoU4sffANKUNJ8mtw3USUKCNV15ISyVPFxt9pu+Ark9ydbi
Ok39zbT5hGTH7t7/DMfyLbYSWkups3IU0GGx2OYcf4SC1LFiImr0LXcokbV2/fht9lqNalOl1N+K
sI4fuiFrQv/9cU/Ou78fnXFdACccF6fif0qnQzbqXuaDp65vGtUY7vps8s45e5+scIahKI3+nU4G
l53y9CSqU+F6U44m2+wo36Ske3aTZdvXrIpzfSqvvkkcoZfze/EnQb5pnsRNWaR5U910knRUCt1Y
pnSx+5K21s/tXJXfLRuH9v2Acdw5wdPpcbu8Q1YwURPVcgY+XUhLd2tGoqGg7tpoFsUZspmKIrmj
awCLzMaZ160jFL+gYFXuJuBg5acxrRrfMqtuIyXpizNnxhI8/RJcLV+7vZjEE1bhJkJDzPGsqj21
6tO857sgQRJIaj0rjMHj9dTp+QE0k1jFRYHJYmS099SAlTOT+uQcWYZ36FbiRSyEDF7/8fBOXZV6
MrZYHrit9hnSprZDuO8+6JWMv4Wq/D2zsr/PY7ZP9njaEEzj9DxGXF5ZVaiBA89a70qI5CJNh/I5
oWnyqikm80vmWeL3eH/MZ8w6FizGosojiP25ufxyLtd6LNRpBuoUpZ16aU6es5Mst9X76/TVAmJu
MQBn8WLvihvbyVeZyEZGtsVdvsLvvOrHjErOmJGh7PMz2+GrBfRzKOQpSOuwLDpV1Fl6omSipxAw
mLOWBKYSJp/jYgJhUkSyplLRVnZMCVZVf88C6ucmSHSIgI4Qh9uje+LA4ghdjJoG01NRId6s0Oku
2vIpEaRZp7aaz6yOk4NvWa/L9PQA4NBh+PMK++vBV5uFlZYZQDRXjPbLXKFx7mbHuER5kFEXhxkD
5VzVAhk2+ZmhXy1MhsZQaNnrcV/j4D9+nXFoufmokF1JcooQyVrTMXxF6FB61ffcrg31KqKDh7yd
VeEON02jEpPDBPJwZvt/6ytAnkY7Hwcxnesn06rBRFDJhxqhRah56FRIXCZoEDtZ+XnTjl8Qalg2
yzesnwYHUO3vD8/KAZWpLnf5V/4DvKGqLxxK9Z0tnMBp9HJjqJWyNtz8BQPT8D6iNXVdxYTv7y+n
N+Y4uyG1HHYnFE4/HTJ+WbToSwqtsvGdpI6cb+JOuapm6pUqAmMxmFvumNOZVfXGG2dEDll6KJl0
7slemGZUd7OsKX2yDN3aSnIzaEnybY2+GIISOsO6HYt0pwrbDXJLye/ff+DX+8eCr2Kik7FRLZqm
jyeckBnSkxZFTenF/T4TQ78OvSG8K/oi+r14kpfGUC43Ww3XQ4OA6niobB46WqYzyLyTUyKbNuug
9LL4Y1pVZZBrVhkkmip2Vpmec/F9PZuPRz55yP9L2lks261sUfaLFCGGrmDTYYaOwihlihm+vob8
qmFvn/CJW9W7aG1JqcwFc42JskynZSlLH/JZ+pzXyXxYpZMfRiiPdIYn+VjbyIeKaak+ebyfXXl7
+7+tp6EV/TRvrVjFiSFpeJKYKihWXX/X4mV+12kz/xSu1tw1WD5/5pz992IGOaG6aP6YMUDxefbA
q4m55wZHeb+vs/lS76slmidN3mVGhVWd4qlBj9dp9O8F9cFF4UxsJztoS4Kes/XcEcNW9dqVvu7Q
I3DT2UToFVO98Y2BVtNTPyRzHbDxVM4n6+vjKzNzwNTd5mR4dkq4QJtc6u4l8+3DTIs5TylNDUm9
YDrAXLxL8bwqPH/sGCDd//umt5v6LZ5i4o+RYod6KB6vPPPzRKF1y8mWFhUMDqgxDdrNdjNyJMWp
478v9FfktJXE+HQoEcHtZOb6z/XUKWulMYigB1q8mf8tFb1gqy8CtJBzODpD/smk0wfrl+tt4zBQ
UKnBnK3fUl/NcjCY3svyRUeNZRnJddyk4sFw1zkC34G1rEarPln+2xPdNovfL3x+5ONWVimuwSdr
1HHxJaUeYYdWnsnuk/jp7M39itK2D4QInYLN39zoZC5l0/dFmAuEWFNjFtd0dObPzpWzy/y6HV4b
k/kMnxOGnq1NvRwttdsmUvJBlQ/pmuUR6ILp679Xx0dvi5eFExr2qmStZ2+rFSM1xV/73FrpjGdm
t0msx7fbABndShm/e3lt3SCX/Mw++wwws0VoRC2bgzKlcINhpu3+f9vnHFMVjkjFGqSO0xns8LaI
fTtRULkZJqU3hKOYGAbUTBT6oylogGCSSFCR3GYLPc9YX0SAFNjIaODrbrJPlSF7VdOhXi4Vp0Fc
GTf2f62D/u9XE1QC8sAv46+zV0snoGGuvmAHpLl7KBUywO1VHMumIJZuB23vKXZ6kfSKEqprpt5I
yl2P42ibV6O07E92zg+OYnz0yHOQcMPc/suiEF6tTs+w8pOpXjUlmIw+G1/LFF23Hg6u2hZv/14u
Hy3K7Y3BrmValG7Cny8tX2tHLbuq8lsxqP0tgsa8C0ZtUdVPPuYP1qVJBYuTnxoK9iVnu1ayGv1o
OYibQBN5RrjU+VzskyLuzZumx/QtgrK5VreW0yzoyQ3wHJ/OZX/wcDmL4AzRZUK/fl66tFtRZXXO
4SCHVW9CHC5rM0zHYZlCmVsrdaa5OyG57NAO10n8MuMOfDWmQ7Xi4+QN95Qm6J035rKchgEHhjim
lvBJ8P/Rb9wmleCEMPVOqeLsfchpnke1qSkoob/Ru6F86bzMvUw9c/hkKOnDSzF4w7ZHIoee/89L
jbGR9yLf3khbu98AAwxowPvqqe6Xz5pjH6wyWib0BEn16cSf+2FmhpXao0vyJmWdoolrY5nsNIOi
i//v5fzBKvvjQmerrLCNLNFtXrHRWPZurWTRIze0cqq3fZ0HlZrIKBlEsaOr8fj/d2nj7HHWdhez
/ZV+3MdozTI1Vw/rMuU7RAjaXhVoYLVeR7HoWPITwML2pn4LPbY9jGiHGhoEKNJG6+yue2b425QI
2qdnZUSFBDubURNAgJaROjRTsVcU9MmjYZeRWgzrJ3OYHwRdzJ7QsKVQyis+D+pjVy5zvynyTbXR
XnuUAc+TVtR91C+tU/tz7ioMeRQMeH32tv8KhbYCEl0jmh46H825J1hlOkoJHrT3DTWBP2LsqBD4
sd7QRZqC3nRCExGa2GQ1N+34augvufYS686um6twgllQOul+kci87Pow93extkSinXy7U6n+owpx
rdtc2id3tZ8HTEeRvKsRpZGnbtT8WSjfsgqD8FLf0T3jNs2gUWxwfwhzeBhNrQXp0l2hcNrVbnoz
p31QOd1uqPMoYTDT5iwpheHjx7JLa5zCuxmcShGWnsR7c/QTaV8Ihl84L7/GsbLzTMScAm/K6WqK
b9Xm++rdqQiTyqS6RkI2y703fdH7nwOqvy4dw1EwWZGa4WrbaF00uOTqcRLg5qi5xeBaql5HnnLb
N9qFri3HwfhvU8DUWMklTbr5dBmJrozz8K1AGNhOavKWQiECMwW76J5BHqs4dbU9fhKjni0EirrM
4jPCR/JKhAX78M+Pj/kCoJWEEX6t2EVz23jWou0nzhzzalESmXzTBA4nn+zVZ+v+fxdF9U3YyF7N
xNOfF4WeazGkkzObgedftHUQXqs1HfauhWxIWHF3mPXR/uQcPa8k/7oqMjb02aAIqU+dhZEW6CLP
y8rFd5QsLPX0B9MLp7hrnxqhnYQcrhjaeRnpb/qqAztDY77C7Nvmk59xdnj8+hUGsyqogrZGzfns
ZJytAJ8BgvnOsLiBQjkugs2hRJz8/3c8EM3MxwNnZ4cHl6LcyM62CSuwij2nWdSMeNvDKhdElGN/
49V9gbJpmP7zDVE4pUTP9ByyFue8ue9ZJswdc6Yg36BeNqu5fawF6XrpGvN/i7m2G+JSDM7puCYx
l3x2xkugqjMRz+KXTqHpkenVax2ZSbJ4n2TDf70kewvEUeLQcaBgi6Dmj4icQmo/z1aMSL1OzC5y
bCRcAYJSxGVxuYjx+O8T8O+lSbkb2Q9NShI3SBVnH8Sal3ldDRZNHEJX1EME7DSlyn56qhqSxBKV
/MJcmCOXu9S2mNxQcR+055///hnne8FmWUO/knyDyGbrIf551zLR1oxa+RRYkzfeCHRxUTEkTSAM
JyW/QNX436+HOTtlYhrVNEnPXme/NFII6Bh0+pMq8w0yf5VyC1TiULIv3Rd8Q5+h3s47pBh7kyKw
1QFds3CfP9/wGgF3hiFeCvEt8lwGmXOfzSI59Qw4oU7eFQpJVuVgtVpCJkYDesA8xT78+87/euGU
lhjf3mot1AZw7tkCk99Svn41nCxZbESZnlxvhtZsnkFaOLuxYFK4L0b1QpjpslPB672s0AKvVvVq
1vmpsfpZ+eV8rf/vp/BZAeI3NtjFnz9lcN3MiJdt4CE3EtUXVZIe837GZJljIA8/ufHtT/st4qLY
wzonluUVgF1gJPfPq2lpVdTLUGxDiF77NqqjGerKqMESoOoUtyXhAY29oxLzCpxlfpKZmD5BHn90
w4yPU6FmczTxdvjzJzRwLcBQUZ5PKsSphpjqqOmZ8LTzT02lz3fgX3frwBKiJYKW7nzDGnQja6m9
U7mo+vSG7dO8Z0pef/r3Q/3oKuAgkF+QHW4ioD9vKCthsyRinoOmT5QM9vukP2im8v+yUOjMbbkV
2eBfRKbYmCbbUFC+5rXQg4Ev9Ifk1xzSmrHOf9/RmVmf/WuZ/H6ts61ByycX2pMKQM5rFab4WPbR
ktYMCy+NQh/HWh0UHB4mqbNKdGw3opdR5sV6xACr/E5JzlBOjtObzwg1mwv8cowbZI3iM6Xd34+e
2iX7CB8POHzHOPuO7bQicLYo8U3OYF9QgUju6378zGj+PF7alhEaLyQdiD85ys9ecFnT+HIVPhqd
PPwZxXUc0m9n+qMY5KMhbMTdxdK4nyyrv46D7aoEZ4SiWwl806n+sUcJVTAfTRWRNpPyUlABeBTU
OTsaOW3/bo6UBXf/fu1/P82td7SJFol+N+zvn1esKYyPQ0GTAw++8m4YpX1dwwD6JPrUPtoAfr/M
2Y3pC4UbLWGSbUJI8KSqeX2wKRftGVhx91lNBiTsmHO4nftjaU0mNAl7SZA+5AwMTCaZCqaNqPrQ
NmFQ7UX/fggf/DrEtxDw0BYQU50/BNF4ja2N7Mfo/41gKjTjOFHcYsBnjD953h+sK3gHsAiQKNEa
PheQ9PQzWk0h5crW9qGfFdtPM7p1jEzFUTO1QACG+OHfd3cuC9q+bM5TwgsCrA1dsv2m304+2pFQ
eOk7+4lFwhc5Y85sQU3T+EudOnRxpkKqeWCVZPw+eXv+Bd1hCkaqsz+rGH2w2rYVzkfLbwJ7fHbw
NSnly5ZRe9/ycquM6lQd5mNsdpP99u97/vuNkt1z1lFd5oyFRvbnLfdJiVKkJgs15LTNd2i4jVZp
vS8nvfwkpNr2mz+PVy5FKkePhHrhX95rWc34YdGxU9Qjk5d1yt65ZQHC78XaXrcodE58fHaUrqax
F4X6mVzno1vdEHKkcFtt9LyUbdfxaiMOWoOJJbBXEMK8QUanF5tUy2egnTOQ3nZIYOcDLZLQkTKK
eu4YPzGU3QjdpXGUMrq3Gop20OP+q2sJxOux5uI1M7+3jKDH5rSvO5OwMpPtITdmEaQWwzo8rfDf
r/rvPZOEmh9GqoLC/K8zUlpNXk61TgGjT7MpSJVJ3IwKLNtCo71UJPry7d8XPKvb/XoG9F5IGjbd
318vHCOsVtg1wYyMuwGyhyv20wiQ0pogiJVNYu0a3L3v4YjVT/++8gcx7K9uDAVQmmmkDGe7tZyL
vhtqqMyZMkJf0432yjLTgcIPQyhdobxylCWR1y2aX66qEg5aB9LSlfqubNzpk2/sVz/2bOUjrWVJ
6PYG8DxnIpVeXQnJTBByV3FY7cYMWIiXMDwfUyMdfeYLZTB6UgUQkR66sfoeu8OrXtRXecm8Qe5q
X+uu/VYV+nPtrSXVbalsLjpgNvHDi4yKcRu9YAyX47nzx1XTwkWx9WBZxpsiVT6Jf862JupxaAo4
03mlOqXB8wIJcvkhr1OUIbmiMo7WWBoshCKL+/8oIfy1fEilURYwgYGT0Laf/LYb56xipelpOEPd
aI9JZvWXm1frHhjh8olu7e/Ma8u4aBY6lDpJfH6hvn67Vpr3WCkXOYnGohpBVvXxezni4EZJTdrZ
GDGuHL90MgcAB59FZ6ScLoM2J58c/39/orQxSD6oqBP8Y+H45y2vOiNR5ciytZN22RvmrIcCaPuN
Eg/DjeV0//083xRsqKPJ+BjIOv9MxKQs3tTxiAfk2BcAcXKmW8YNJOnU/2334QhHEQqmmxYpiQ23
9+etuck0p6mt0K8kb/ySGMJQwJ+o6xA2eppeyRj7s+iTXWBrMv156Jxf9vx889q2r1NktFHdOzei
c/RmoFgiTVQD1Tyw1OGTxyNHvjsnjjoxXFqNKOE2Ogs6zrFNGN0Iplyv3L0zSGNkADF2WJKl01Sj
72WTW7wy8N1lKPPAxJkONZ8qFUU4rhTqe07UTmnBG1VAeG51EnnrSc0tLc8Y3p1HG+VIX5MxBBgr
dFjkooNaZRoMq1ExaGh1A+3VACpwVRvB2JZls33aJtSb/TC1sX5b2mY3+sg+J+rR9tTBZV9WN4MC
muDquEvNZI4UUcujRG91saBdpCloK/JUNqtxaqzehuiReIGp55Y/zKK4X0pIJ6jUTA3M6rBBAQpv
vdfLWgRxC7mOHl4Z5tPkXbet1+zWUleDWqNc6DYlIkFEIqc2b4x7d1K7y1wMQ6TTodgn/IhA1lV8
bEa12KX2PAbxGhfwJPT2ZNb6cpgLRzl21IAiQbJ9qfTJvOs1o2U41MNgmuib2Stlsn8oupWBIMjW
G77k4pQMBsPLa1dF2pxqb52hyisPe4e3eZ6yq9WZ5x2xj/K0UpibADYMEg5Q59T3yqiIx7lxtHdZ
9nnIoLiMFAaQKBSC9vHzFtMS/NYZgGaOJsKjrXiYRlt8VfKKqHwW82NKk20n4DcFkzPlgbRyScei
V59EvLahrSn5GoyrxB5iKqrqi2M0yWlJiOG7i02B7viw63tITks2fjGmvE99T4vXvVeymSKpSoOx
ObWMG2fV4L5DcWEuw1GbJMwJ0sO2xSNoNdz2Kuk89ThqZnZTFHXzbM3u7IMoFpe0NTW/Fn0PUkfL
me/steKnUqvy2U4TOEzthLmTzJV6CW2FapqtuHOoKnbv59QvfQMozGWeO1VgwVthHnfW3xkdqq/s
eGh3XhY7D0uOjq9nSHi/9NprMcfCp4WQnrysLceNoEO8XCnWIV1X8w3G7BC5Tqn7Lmhh5J5OGg7z
XFwp7aoF1PdYZEY7Qpi2EjfSgRQsgaSGuq96667vGQlWZW+HVZn2h4mRopPnyd2UWtFad8BxOncF
kDI7+O8EQwYcuSx7+1sxSzQJcJnwwXGdEAb2RGauC41SOuDcgmlihFRaCkMaBSTD9MvIbNqc3Wqm
pEk//Cy07InifzSu4tuae4em6g74AFyUsn6q8wYynfKdKNAKFOSsB28taBGkJTraZS78WWeSVjGa
R8XqnypmnRlfXqeII6w92Y2hX5kMbSvdIPxWyxm/7rxnJS15CW52rMzpSirGgwpkNDJqp4lmTwMV
3KjmrYyLmxxwVVB3RYRSc0vGYKCUXE1drVAx29dqEE+20F8RJ+t+s+E4lR6jaj3ujlk+XhK1tX6V
re/sdU/mQE8t0ZKF/d9GtpFmxrFBUdarzKjoennn2fLHWpRQSkSyE/A/0JkViY+YffFNXOAPWHQm
wdSoLElknKUF0UaxjR01MvhnpfhKuRJyEZ16P0GOEYLvYPSv8UK5FAg+Y8V8iTUzpE+enVZsVMGY
WNMlIPNbVvRVZ+hcsNUThs9HKzTmfuVz1U4ANRFID8W9YRX3fartXZ6339BKYtNgskOxCnMXT3YS
jfaq+2KSJHTF0nahN9gE/Uauc8eAxfzGBVyUuZib5RvVmsbW9yzNXL9r3BKcQrkbkizdJbUpbmPb
TUPpdsRgZQzfsc5lvYenTVe0MJji1oyyvdYWA/qKbAh3qYGst1DwvJtGyXBToagpQ8f9sSjpBdai
N4BrgDwbr2wjrG2qGD7i+vsJdJfroIPNASkgrLnt6JkGDbNZ+36u7YAof8/0ij9I87DgS6mr2U3i
GacaCiyshIhhcH9I6Xokk00PmXjFt0WF/ricvqXNOgRrl+2pRz3KRL4N9nxazZRilZVdOou7lzma
1WRY4QjNT8B+rmp9Y4IvVQgpYgv92qCZFUhtBWCOxbhoOuBgCIcFg7nRrCQ3oxT7LIl/zEAEfcN0
JVF3hXmJ7UbeuNwWbe+ElMMxNFUycEdkRaNetAEwhxXAiB6VlXLVrNZrMRXv+crHhMdJWzV3FSiy
HgJGoGSw9uHd+Xm/vHptdSilCTdCZeyeKK1OZ/yKYG0C4JJ+Ya8/ktoGkSW9aKzVH6MaB6PbVwFi
ETgLUHYGLD3GQr9qUvtBE/lrZa8QDm2m72ZP3HdF1vpwW3epTA5lmx3Y7f1YSw9W3Z2UxWBS1mMt
w3YrAJs5X5xSXC6KgQ6TwMBf1fSbmq6gnkZulzGfVTX21awMUTZk115tXg1DJwffWjpt2auWkB4k
FiXG/6Y36hu186pv+SCS7wl40Qt9bPVQSfWXtl1p/Kxt65f8FwFr77Lv3GgcldNaZ+hfxTy+5+bS
RhlmPfQzl52w+LrabN+yQGTi3vd0fQ7DCqgiUaZu1w62DD2l3WhOUAg84KEN+xl/l8BBasMMu2uj
j4FHGMVpIy3YVbqXXhbVUmcZVywxHYGzuRyqrJA+tufb6ZNfT72+8+rxCicDfJfb+8UcKWlo17la
3Dql3RCKJTnwxQ7YCmdJMHT4xdWwEcnLxiZUZbpXGOlgEMELvU6/1SpqqbmQ1wCwf7EMTx1qkKG5
0Lzm0FXiFJdVVFsufzDze3o1doEc6b4vIj+tXnJpZq7pZ44jfD0XL2qBfq0ZqUYo5g4Fnz/m7Ws3
2MBovJ1n58Q3ufUtKbtAcE46q/FSio59fmXlqG+auuzyKX2Cs9IhA5ZQ4FoqR+tuiGHgTct7L7PG
TxrlbsE/p+jsRyg4nAQJEBqhHxI9AQ8YRzhZhCYmSaZiXpdZzFKOm+9anH5NLP3ZUmeH86EVYVpr
PvNitNtm9zYenBdoTviKWKNvCXNn9N1DNmn3dBEQhwiqCcmTUy1vhc5MNZ4gSnfr5t7lSnUA0zfA
NG592djwrRbLe++y8W7C/HbYkNGzG2YrMgapH1y9j/JaXhB6LX67MEUl1ORhVvM3VeBg1cT6y4hV
RFjl8VuywJ3Q1qOSWEGsT3eFZ9ymcKF8Y5qDdNLfpXSvrbx69zo3pypSoogoxa3Vxj+YTSbwWvR3
V5N0C1IvFDCfSrdFBtJuU4BMaDfaF/7lvkT4W85v1kZPjk0zdK3i0jLWpzWFCLnV4ftqvq6S+SiI
iJThezKNLF/tqkZYoTJXIXWe88IuMcQY40kuwahaTbSrgUJqMXZH9FKZt2VT7bzCOnhm/JMe8z5F
+RAiKmyozWQ/ClV8bTy+aqbHn3K1fEniZfHtQr9hruSHpXdrIBF6ZJUbetUQugDZfKtocIroJG9d
s4OWdM8vFQ3bKE3s5wm+IIYXYacQX5mmBBNsnnSpyx2uvVetXC50abqHVvGul6xAR1leyGLYHvOD
so57Y7ROUNBRguiRZa/7qXE9coERy8r2h9pZ0CcJrExRPViVegtGsTh4ufheK0TtTWJWkVJ4D5PT
nCpD3luGBG0IsnE1A5L9XaPUFzERAkmr3yxfmdokzLIfGC97T7T6NBPgx2V94MM5tlQDIJMeNjam
zIYwAxCjdZ0ES+TcF2oSGhxe+YIPiaPFvlnYTMxZx36yI6MZItNp3osY9qZjZ/eLZURzrl2kIyyu
2Lue8vawsR5rpkZoKtF0NLPAXNnCS9m3Pk2g3TiIEHfsF3fZrsRYla+WLJbYDgpsLpt1OlooabLZ
/t43caRRjumhtQ7Tk8e51efqnboa9/Ps6aGOtSJOdvWLB++Bw6J96W0+hm49FRIg3mxVAQLXB8bE
smBq+ztG364GxrV9pkdn3xrtZOMRhsxds23wCJiCzKtHvIjuG0Q5alz6XdK+Zobrp1MepotHpTAh
Umr3Vmk9lkYVAvpjCvlbPbjhkCVh4rXXlTCOZimixO2ugURiwiLCOcbdpfjBBxCNBlNM9gzlqrmU
isvbNnxVyL0r6h2Sx7tqzG4VoFDk27O1njBFewDuF21wPUWh+uTVVxWunHX7aINM7A1YYuarMn2p
tIc6n7Adr5/73t1VRF8DwPLKe7bqd7X72smMh2cFtCtZj+aTGI4FN5nbACTBLWWXYs6fQc5A9KpD
p3H9JW98rbqupmulevRSlxWzhFM/+clYhmX9jb1ubxjrUZ1UTsUnZUwOsZLdIA7I/ULRLgl0/HWK
w7FVw7H7YYL63Ux6ywprGONWoYzRqvm1WdmBtC9T9ctAj4J4MUCA/AAH67rTYhwxcRDoECdTzE9H
EGHNa57HkZHop6ZgvsD7kdD+n+wuSup70TqXk17fKP1zHEMzhOXXxdci71BhPVcpMpaij5wEPYQp
djNM0Nxsw1zRyQkw5sFlFaC7gXM64jnfHcChaXcmZ3KmEkQWmKokxwX2XaUoFwBAdsnwbeX8zFYS
k3zlixsvVJWDzot3c5ztF/6ZWwKk9BCZ0fdxydzk5grQqidp3Jn9TjEK30jG0NDuK+WoyadBvOUw
HlyvimST7haym4Zt394BJw2V5Hux1KG1jjvFPFb1tZZfmdDaXP6H1gxzo6TXCeXKMxSYmu+jmfqd
GvtLhi8hlMs6eUrMG0V378v+pS/2samHWbtb6reWHLJLcXxtTbB4KufAYM5QaLtvtn1XkNd2lrIH
p0uUXV3D8N1ZSRrZojnJ8Vqlt94Y5D2Fc9GaDoaAEnrlPIdD1T86i4fdw0ucSL/t0GK+jUN/Hefd
c+d+RSRCiUNEQsaGv6TDqWTbN3BTzIonr1mgX4k7qzQflkTd4SP5oumEO7ikInKPcJjxFZiYtguI
sFdO5oZ7WcD5WwNQLU6NPDtss9OZezU1mAz2UVUsu3VajhaiLX/Rx2jWH/FBYC08utMPeGkR1gy1
9bqqZmhkt5V9mwyn1V1DL1OoKtpXitjbprjo6G21NVtoNfE+yo3asZGxgslKd4Zbn6pm2qPiJjvB
8M9qL3ReQpwWSSjMB8sdn4aRX11MyJ2TKMm/lsWNMyxUlcSlwWLOGuMOEH7KBBgSxh+2Ti3GkDuL
+Fvkbei1qyBPuLBT7bGrh9PUFLtm7C6rHDgdAz4WLC68nIj4NdTE8y2z619G25IBBY1bodVfcrW6
b5uZBJ8Zmbqu4SBCMvYWeS9c6wt7wWHKlYLZlv7OZLazXYCAjyIhvaoISDPxM10qNnCdigcgmMdK
4z9W42YMF8O+wuPpgLv0JX9NzJQrVymetZl6RcHp0NFcKUkNmqK6banjm2R5gw19Slw3czRpTpTN
jC1wlgWtZR3gdF6jJ9lVyD1lKzhhHKjWKqfNGPXg/6pcnoSoL1vSZSooY1jaY2jVb5gKxol4HMrx
6xxPQeemB0+dfbvuIo5X0uWfxozfpPo64qqRxzKqG1sPEXJcDDERLgtyMgmY2yMg1qscVHm/WPeZ
O+3KPCFZsT24YPMQYCnFYORbp9kX6SqIqtGZ5DYHwfBTtxmpUH4o9nqveHmUc8JryxzFE2nFZETJ
aOxJz/zclJd1xVmqkHU1j1r2XbJZtL230/g/Fhgl5WDd9+18UvB3St1vja7xdMSVN93amIaRxtUw
ROtJg4dzx1xsF5gDb113hzAGINlW6W5AQCdLzgkU6Pu5nx/GxDmVugswvT0RfT9YxnOmqRhHJSdn
xORLTSPTe1jJmnUkq3Z5MHija015iE1NqaaramyeqTLt8tI46toTssE01Prm1jSGi6HQKZV6YRGb
X4BTP9oN1SONIBRsnSKZzDIS2JHCuyK2OOAi9mqpLYNiWOEY7o2ePLYZGHgvPRajgSbe800rokro
wzIOaidmD2UuEltUdOyId/FRgp5Ylt/02trj8BukWFWwmQS989ACNezwg+r1Y1lV37UyMnCVUSss
VL/iSeLwGPuDhwmmBpkQsmhIHud3SnsA4+KXEFx6Ow4dZQgL65IuaE7HZyJWLA8VS9+WL+YwbKh7
f2C/Mdd3JTZCKJCXZd1fZnaK1QFFCpvqgXVseWeNqDg9ekpLz57YC5xPkuSQ8g8RwPhrYvkrmU+n
f0d/6KvsVQYZPzn3KdbLV/gblAiWV4b594n7VHecFpXy1sztabJwveeJGeprD1JrVtQbkazHocxe
K75tKmj+JI3hoKGi9geddFeU9itd5GvZKJdZQ+ls9vrvcZceZ+SrUestWtgN+n2zdD/TRsI+UrNr
2qbw+MiKTdv8LlXz2TDre4SMD0nMXS7OdFMzuglE5t4wimu39r4qtXaPIzEnxvyEA10x9jvPuU7U
4WGw7027DxNssZzXnPOj7d4srSc7L8JYy49JwpFm4CCkZqFnXnjrdYeGEcvAK3VeQqsz92Pq7ZIi
PyztT2CMYWMraOyg/IJfoR5pDxObzrdqXKOCDoXD35oWUgAOAlfxU/NrGuu7xHobRhiI7rVNBr1y
kgm2TcX52cfPakbWwBy3zYFrp03oZk3AJNq+SIxT1rJdNQcaAYDih5NnY1fXtPeJvLHG9Ets8o4V
iSaYFVPLQ4+Bid4OxcG2l+Ua+gTlIqpQ7E/efMsCPtbrGlqessumw9QruOu9iWx70Ngzri+erPzU
KvZk9ke78QA2vjpefFry4UKmGxW28VGDBYvr7GX2FSQOfRI9kKlzAI14q8w1bWxrfijS9XHVstOI
QNCQp1Qvb034R1b6qMTahW3fCtg17fhjjW+8mTOMUAnlUZAASG36g5RsKGoe2m0ertNwcCVlWONO
J27OdJAZ5VU3PziJQpD9JQZt7AAIK8bntEmCdnwQJOkVD1aIkyGpT2R3LOUNpIg/ggowh32qASXd
B617afVGOAykKswLpIdcOWyAg7Ii5V9+5MajSXknFvMFBQu/1/kD2h+lil/C+rOs5j2VXLD8xZfe
QnBaOKEEeT/0SZQXBlB6g/ETrz3OqnUYjdsyvy2cxymv9uVIDbP1G3oHnXddWk8WHrhDRRU/3juK
9z7RVBtyLVqpgtetBcOcBJbCUoEN6/isF831MlLTcvOwKGJqvShOnOqg6tMe3n3UES0LxAJC9Cd8
24JYSixaSWVhdd7HUwfwgiMEfvA+ztNdaWdHZDwPeW8ddNyyM1u5j+1qX0BqJQCbrnCpuZ8K+FUS
k0VmknB/gGPeO5qJ/oAy4apF9Hfh4NbmBZKog6zLjIN7sAOAJ+IqbSdMlsrkW9Y00EWSF9k391k/
XoBkjnTFi2C3w/hMTrOqfRlr53alDHMoUvfRykkkPTUHuypSTu9sEWC7rZ/52FKqq9z+26hCcGa6
Ah7TyHxFJpMTXcz9XJCYe8pQI8Fq272rdDeaQTytU5GeRJ3sspZidNs29zYjT37vifWgtimp3wDZ
2UmsgznD+gVb48dIiZC3xgc0kI9jX4Psn7yn2pworJRrE3hNvpuLZt+17WuhYRzXE2p09k0Vk6Ot
KW+kMvggFTv7WrqCTkHJBTQaTVUuIAYlEGezwdZ2tOL+D0fnsdy6rkTRL2IVc5iKVJac84Tl42uD
OQEEw9e/pTe9wWVLJNC9I3dezsk7XUKn2turTZR+urDFp8f09kSSytwyWjZ39jJPcU2wOrPC8l2V
9mcXBaB2kczvrXLtE23Zlz5Ydv3oHNdWqN0tvjHRRU2+jCI2mOjxfDc6+qvzyZGYWk+dp6H9j4Ut
jCkKlXEL1RRHqYTH7u/SYH4yh8B7zMzmhP7mOfIKZl5vIsrMM9gN0SswQQwkUuRVgf40JGA1VRGo
mOPBlDh0a8Rzk2a0jrSItZ4Dc2leh4h2KRIHpvGNMpNhfC35pHnIbXs48jCU2Jg6Fd1oiuLMGDFR
2e3NlJqQ0WVC8gyg1Z7A0RKJ7l/k3VwYNbnGByMrvDeSVF3jso5jVz+A8a75v3x2hvCnNdqh2LnK
L4ETeCcusyedax/yWC1DG11Nf0KfbEJMZEqZH5Jsi8RWIUspK8UWbiU7wW62n/boptRsDHorsHk8
+WOetvTKVDM2vba+lrnTJ+wH9NHUk3w0Mss/CmP1zg6+m4NTF4TsAjFfzJXYEruo821fjC54p9MX
OxyZdRJO49PIRnvMBYti1FTOgzW0bUGY8OpsDcvu49XvgniptMECUE6/U0RVSzcNjMlBFBdI384+
+M5lHTgHqhRCYqyWnMz1ypt2tR2qI5BSgxqPwFlIZiT7dVi9BDM8Ju/UskHPDk5MuvhjYc1msDVQ
XdD7Gsz04WVOxIGP6Iyxjp+2tIXfbUbdlEcnmiFJtDAf3U7LrVva/bORTs09z6+dmNoZkX578HwZ
FZLl4kLstFY97acZWVzQNDSP+IE8lKk/bNs1Si92ZQcxfEjIZZPWRbykwn5fbo/oVLFGu6Wfxo1V
FA9RdTvnZiwxpY0BoXEMfer6oCdyoCpY8oW1LOfOknQ8lOtoboYskj6jHMeN21v10QQM3JL8nO1T
OjP/pb4Dw2oOnnwVzaJOUU7e9C1GYLsQE8Q4NQM+LKYNY2SGhzVT9WUYG2vvaho8wiXC5kcLEPyV
HxGpDppLyCIXSiiDdGNATpxbw3WuwiZmbhERVT5hM2+pQA62ixjr81Te1hGA5l23NuXWoaKOnAw7
ePO8+ssrp2DjQ+jspTcaN9jQevE8PcR2OgBklrp8sxVJdknWEPEEkwV7sw7UghiNrp5cNHt/eaCb
2KqkiCWOjZ3Z0Y5g98CVqlD6srQjF70S1jOtl7gIHV13w55M0IlrdrR7THRLAwFI/k6I1vF1lda9
KhvvxMddZtfIEKVPZC/tNCVEWdY5hEzb2ayjSzeYJb4EB1S+E8CFVUZadOWY6jsyDYtNC9lHIaA3
cJIMDBlGrav3vqlN95vwrHWWO0qDlKJAwFvWCsYoaPr31VjT9oHSuCF4WaPB539E/a8qxh2+CP0e
BLVDv7GtvBmWpTQs6DvyssPlREhSWD6WirDbUxFNLpnjOvWa3RJwP17GwahutFBOMou1UWuUG2HS
lSgWoNI8L6g+rQ5r7a9wteP/aw0RzP+R9WSzIjhttMA3+dNsMganjpa52HZ01KhvgI5xuGq5Dmmf
WN7MtLZZQmWsD3nr1tHJ8vupJSoyaufu3Sw7n4YAdHo2RXCE3Q+Ch2iYirbb9I0bgesBv6X1Z4ne
E9CDgycbf40AzowtPTOl+R8PWwBCjKaEX2lDYabqP8eqb8ZHOjDn6Gi4hTu8p6klo2MVCDulCkhl
y/3S0iPygeFfOqfCb1MVSxUIQnTdsfEOotGE+rMk5nky+rQDvFHxpZez77JYbLGZ08ggF+kOOzgO
3hrHnIL20yNHWz5ROTR3DAIzsrp6RMRMWocfQJYp23LvaKgdnIQQhqDa0giTOuhPQkFYtViMz8Vu
w0/phgGbyyIGwpEybWTZnKQzjpggNvLBqs1jSHQq0KFy20ZO+7QzQkYIqzLL8Y8/ufe3eLwCGDkM
SH+jOY76d5gjg06oVQs9fNZIDBgm3Tkwa3CHdFX5q2GOmjRIEAu+DrPr/I8w4sAHosvztT8qNZuM
4IXvrc5L67TZfzK06cyaG3d+CtxoRPTQ+aq4j/zBrrd1CwYO4uc4xrDEHSK6OqDnb7HgmG0pNFyu
QSumvBlO7e7T1SvHag/8zKMKLMMivGm7zqw2mL+I/ia9nLB7dxTBcqb82w2eDQ9XTiIHbf6SP7qo
J6wDdr5XfeT0p6mElPtbcCYQ3lhUfRv3PuL/dEOzmJyxZ6VVzpJmayPuxGg5OzeQDN+DtpfiHC6d
1fPhjK3R/+vqsMl3rUlK79novcFLhnkd7L9et7QzOASue2+RMNf0xxlKfaUKZZj0zdnhBDA4QqTt
flnzHLwLw13DlOGWbZb0edUZv7gow/DNN+eZ7ilhgOr/I6B9NZ/haNb0jnrwMbtUvFTZwRLFSDDU
mtMuNdLfpL5X/q3xETQFx+emWnU6kDth1h71I9HS/6XSi8pnxFxrfgh90mhQQBKDlQ8IjWgbBiqb
KnO8l5XH8Je1Ad30YwcJ/CHmYPb2aaqc4BKS5qNfvHbxu6235IaDD6uuzO7LymlqmBqRMRuPqpf/
b179r7IyKfb8WM/dLFNJ/rubgtbMgK/NTYnpbYUL19zB5m0bOUTTTtqZfZirbHKPgRjxU9NMxfJj
8V3FqVxWcJhoIY0rTZvwjm726o6TEpFs29sfUQ4zTYzpkMawddmbnge19wXDahWOXrud5IJb1pI9
6E+VGYRrhGProlnTeXiHUo15JkpNWncs5GzuUub1fVHW3b/i1s9CqghkhCGD4LezwnHXUIb36BVu
+eTgd/nKSqwIgzGA1pahLhlYNMsyTgsJhWK66Z0160UecWiByy9jOD93ZmS4LCRhKtFYQAHEI8oW
9EFZCWDd5EL+2CRcThuHoooIKQGt1uT72FR6LPKu78cclXZZhY++6vT6oqqhRY+ZNb+kOeUqUdot
PIKf2lUm02I5p3qW2T1xxv19ZhnD1kjTD1eMn8xfb10g6YWQDqq7vhMUDZFRQFftRayUqvnjm1ev
iP3w3MaEpsptrRwaRjzjnbKrMfaF/55HwXgZmqXeCRt1XauDB4YYjKQ84ae0REplNtjyW0q63lJP
DT8AzuKhMSTW7qU9EIvhx56tj1UtjR1TlbEJgjY7E5Sy7rkOm4uXOsMX2wX131F/SpHfxbLoDAok
UkAq3a+btWjdvUgt661Xg6RIZjIeCq4DMzYLc6rugjK1roiX+BArfCDFkuXM80Z+xaN/DGVfPWoh
12vpZd/hMg7Foe3ZSCRNwNdQ2rIC8ynd7eSl2jqGinctduaeQjInRedTV2zjiTf30RPF8M5J+aMz
xpaP0HqD3EUmGYmS72hL1KZr1W+uWj9ZZQexo9dxz1/zp5vO2BURPRh+2IK0kudw49jkrukaClz4
tI+zL92kD4dLBsjl1zQJzbdf0bCAqRb80DieYSIc2dN142GCabuwjtWio62Vuu/eMEC8N453JYID
kT2X60OXgWhMTv9m98CdZtCu58FOxZPq1/w2HepNYztXVdlnKqJYXNCTx13t1PGc+e6m66PH1eov
jDrIBdKAcy2a17dxpEiQ87ePs9TateMgkmAOJnJvSFxJXZY6a+YLGO3sYV1hyEvtuXFUD/fuUHqb
1r9ZO2+qjblCfYrCzkf5FvT4xkIv6cbAPuvRe2A8+TYqpiYB/8izStEfMlNy5Eq6NUng0meNgXtD
UROLoGnxqRaMc87kk2FbhFiwGnHqtXMaRYueSJZNPJhRnOqKIrkQ0QZv+8YKyyCJGtM8ze3q77xu
QNKgx5m7CCSBdPaGhb9s6eacqzvi/cm5rMosrrmWEFk+zhGJ8V3PG22UtzMf/uhoqrzc+TNBkWju
z9CVGf2P1q0UqF63pNJECYkhH5FSIJiMs9swbNpbefnPBIvQNcF8MUr3xZWBhDiWb6O/OrE0My8m
pGreksVZHme8zgn3j0pK0ak9LTvUcqWNsUciML0G7s1vYCh3i2bi3OmJOaQhQL4vp4cqk108cEnH
XU81SevYR1yL7X4cvEOfQYPMLVLCoiZdKcvhKtWY5IKNQWk6vlpDO9vVt74GSaIovoNbmyIfMLlh
a1y6VXUEabcQDpTwHIJBpS6rPaoOeIRc03HqQYWBZcPNDhc3lXCOpecceapoIqsZmsqseLfxnKKB
4AIX60s2lx2NIOrc1sZzYMOqd8FH4QCHQ5YfSBL0NlGQPaD3eh1dMIt16p7S1v3ImOhvugU7Fm6v
H0Xbo4Nzav1QRMW0o6bESczBYriq53iKmndOYGfb5pzaeYnVKELWGC8eFIsplEAJbkNe88+I5RRd
nOelC57CtlTfmOJqKX9Hy/ST0jFZ6QgXTTIV/KT2eG/lyycq3I+u6z+Hcbi3h/Auz8Z7UI1dw4i8
UaS1+nT8vOXCuq+DBjKR9hai6UMwo/HNGtIngladXbBa95ZeQNFyOf+1Ez44x8tBI+fapPqGkZ+5
cSork41KFkd3sIFBbH+NoaDodKxBbTetV4hrQHsTihw6VLqQkO1ROd5uUYW5VdgXQR9k/gRqJmEa
qLspcO4/AEDoJxPR8lsTyfV1cF39ROKcs9ORbq5dGKl9S77gZdZ2FkCjt7fyGaP2wm0zFf3yaHaS
l9KfrHxOIrpqkYsFrxZKHVL5F9zVbI2+apN0bSwAo67mxO5NqpuprRaOaW5WTXkawULqjupU402Z
/rILc1MmfJA/wvSgA4OB7ZI886NmFUPwN60nZfZLXOYspS2Qz7ZlPUh8b8QWe1NE+UuexXjroA8V
ZYvs4/YhisR5ptINYysNhmhM3+sBXmSqFhri8qzbjqY/nMuadb8ssyRH4bLLxxp+ZrgrvdlNPLUO
u2B0lgc89e6WHttpB9JzEGsH7mupY54KFCHgCEXY3GpmcoqnmsDcNE6tDmi6bXaj+huOar0bR8G5
1tGpSCdcbK5hdFxAT08mgfFXWfKx8KlaRJVnJdSS9F7FgCGjKSBQ56m/WM787IuiQ+lT8N5pqnpM
kT26K32Ot4q3W3wBP9C/oAFk/zZBx+Z+Ql1PJAsC9dlJGr6u32qUQOXr/LxGzgjaFwyoWdzhaFUZ
AhSahihp8+PWArge2q7gnivvGMzBoSYWMi9aNunUHbwZz3iqjqWpV8wC4ZdU+qeTNEEOjNF7NBoo
gzLxS9PZLeHj2FXdcaiGnWM05YXsivu1pgkU4xbiLY56AHpEPWDi4Ubba7YNer+MK9RN3jqRUUBx
8OCUT1Q3nzijkzGzfwrZvVcaqLuS68NI03TceSOrQU8bXd25O7Jufq05L7dL4P40GY/QOvYmdUsc
0N7YH+3KIXUI2knfJCXp9CLSjM7Kucd46g3WhJQke/eUnVIQSgDHpmuqt86znqkNQkxWRogXl+US
6PK9nOShttnSl9H8mcxyG7aVRl7Xizc/5YBG1lEknoiAK1R1UHN1xvJqnGiCpbPxJlqZ3Gq4hAVs
ChFej1yxZyWmJW5KdSGL6NQ4jL7NQnhCNEDG2TI9VTngVhh+8UTH1Mhd7WWJlzm8N4v0zVqmh7Ga
D7YL9b1k1rdD5zLkArVuknzJHdb+LAk6IuKLYqb/MiswoNIzzLnXRMhkqTOmsYQnv0HnlFvaR/xC
46bpZ3RUVWg5vEAFr3MgrB5COnVPDNvUHRDyshmH/tqXodwEGSmPZYNCNLODS01v5pzRATh0WGPA
VJD9l+UbeCX6tFDCvtSri1KlQxyKnSxeubetomaZWs9ATh0q5YU8Iv2X2zdpYov2Eo+Bjv2JlSrt
lvuUQTa2J+uRbH+HckMr6YGK0WbM34OoKJWWCmOaNf7S3x3cY3AnHjjV30ujvsoaCsdGyB8LxYI6
9PZjpZ1HUQ37jPI5GMboOTcLEA4v/J10gFYlUFWco0iIx3Eq+E4VY0suP2YWzFzigs9chz5FTKY9
3aZcjXa/g9g2NqOkGRdf/FYHnbebovpEUIw6hQbyaofeq62JheesOmpYh8r9w6uKLC20X7vWdfjr
4Nay5q+xi71VeNcOjh2zBSBnKrLDuFCBnbb33SzupWAQkqDtRTB9hVn6NLBEbtc+/48uvxq4szkO
q/601yrdrH1EdaSiKdcaxKOBeCw0mjupg4trW38zWRmkPxrfKO6OnIMICDx3VxWAzhn9rkS1BPG4
kJWFq1b0wz8RIo/XNB60qzM8Bau7X8Lox8ly+j2HGWNx675jbX9wqvI6R1qcZa4+83wW5A1YHwXw
GcQJ673frp84KzSfSnhIkdE/6mWadyMBv7EZknlX55eJ1eIR649zDVmKwYA9qk3ns2qbBRcFpLoA
E4xEtcELvSO/Zj+MxGpwNPG5NM5/pt1uiTwz9hmgphVDO7rnajb/KwL5SY8p4smufllF9tA6y4fZ
4LowTVrMMkM9Gvx3sTnm+8KujsFcnNXanOmDkTG2APNB1NGxMZQN65ej29LMHN0UgSFrOmpNsLCt
7pHvlF1xKiZ1dFvLTqqasDf6VyiVbbn97fCXArZnFvk9R+N9ahkztof5j9SUW2mD7RwIUP0e+Hv8
CUkDd9XWKfUv1/BdAze0jWj3pAQ5uiMQBLmW8eQLa0yqtnkMVKPiqkdPy/rW6/QruOUbjDyQTJYt
J+h0tDSaUKMvDj7ZCDBC7WEVg7lJvTokLyy1k3pVv1mfi8Sa+y9lTFtcn2/4wlCS2Tc73xtzzpXz
+x/lKizJU0ljIrW3G6Az49JMBAC4fbZXaQ0b22GchT3CugIBrsOs2eb4Iq+TXCPGreJams7JEzaS
ounHmp0P0bBJpzKFLeB3QYtTxAII9iZ3teOBVZ2DE1hLtyoJAIdQ0SNeKRfQxc4uX4rMfdSp9Win
ndx0bkrLs8XjGywe6o+CCk0Gs5soum68/JgVoYJR5vRxa9Y+od4yqonh6FC9iepIaMFrZLRnY3AP
gUIgMNhHL02Tsg4ZfTNvP3QlOrc65GpoE7tSeB5W/xOy4SNaJH1XBa9kdlxyYHeCwzV6ipW+WJZL
JC3PoV9kCRyUSIaBecOcDnlrQ1nT+S1sm54+x0DbiTxCDd5l9r2bu2ShKbz4aVvL39CodWyGethQ
MGIeMRXsy5F8Ba6Y4hpWxq/rj1h3Rvki7KDfzDQ6pBS3SsSpuncwDKKscyRSj+nCK7D1HHM7+P/S
rHu0VZdEav6pnP5shIpXzr6Tdv2kgXsjpfedvX7kkdgCmG3nZoU8l8tzMxqJU3GqFfb45dlpFgdT
fprcMYlq19yzUD8So7EHq9r3bYGwAlTJFlujtDcr0s8Jhjwnq7/3A6LzOVqd/FQtvxGVYSjaMKBx
9b604fxhpZOK9ew9K2/cS5Ps8by/yQNGuVzp2r6jICSA3uax62scC/MfRhOMjjDTsSjW16ZY3pfQ
fvY65ASe9M4uARz7qW2eFp6imBjYQ0u3lAIHxMzh3ft5AFdWX2npzgmNxiek3K+wCf55yvtYbB9Y
xOVhwYm4pUDqYDvo2lrgYqBksz6ovD4ONfC4Goad3fl/i1XzSssTbcebwjUPzRps+kG/hlVzKCb3
DMx+hQrmIa3v8ogaUOXvqbkoEdv6pz4juMqyDHRwIow9o3mwRrfZpgJNR5RP99GSnpXVHIvUu9AS
rMHgkFTl/vDlIfpCmHlqBMB/Nd85FZiWs8pdwRNrqNHZNFn71DTDW+foh9RSgqyIm5EpJb9nIqZk
pNSzHmfEfy1jS/jqISbo6GRc9aEKUSS1VKff3MW50R99J78Mpj6mOY7NPoRqDx4dVSR5RAvvLB4Y
nMmFzsLHrBv3ht3FIkQHSahUtWEJaDdG470Z881MlmMy8Jj52nq+m6N5R+fmDli34ixDmbA6XMEc
/PelwHdpRjXQR/ETSB6qm9AEjWAkEdsz6aWyopqHrtdS/9eV5heJIxfHrd8MUz9567xsdRgYiSXa
I13Mz4437uTNde/WH0bZJ2D8W9xQzOiKclWHilUiLZ1DTWPL0N2cWXq7+C5iHVwPZpg+OD2WSCp5
D2Xt3+l0+l6j6QWEl424Pnd2fYLyOQ0Kz+US/plscRt7dd2NHFK0U/pOERlDO3RwZwbm1nd8jk3x
Zdju36zVs49/aONo/x0I0wPxyv/WnCNyCC1YcHupEoHSkLQ4vW0pbR4kSu/BC06O8vpt7bjHfrZ3
XVDultWDsSxjjGuHzMRt4OpP4aXHXOWnjEOm7kERvQBAG9QiXFBNDfO32Tkne05jno9brfyfVcuE
Tf9iMVEMpZ1MuXMvbPaHydd0hepTYS5/8IzeJgiLK2nyUEGoBcW/6aYsq1uUr0od03p6WuxnEqLe
XZMGVAwHPv7ImwDdRunvydWL5ZR+db0JhTWdRZ7vbKJ4OUflS2gxDiL53JAxeHLXapvV4DnTDa5M
BYJhuJEgRlaBWC5F25VOo0x0Wh+Bv/4VabkdBppBorZ4du0UW4ScdkG6PkTaepsyauiatTuI2fjP
KhqSC0XzFJnpJTQrO1G9ePVKNsB6qXYq6xJ/pRba1f41XNbvxfceohKQBIACsRdvX4cuiVTNFcWb
ZQFGNO4psPQRnSF7Cl7DhrhQcHRtVzU4H9BE43fA5w0jfZ8wGj4RUpdkCAooQOYw967Zan93wvpH
O2qyRGonZnV7gvc5BfccNytotenuS6gqGVrbcI72FbxuUbf3lU+8ES/nJQiqcFtB6KhC/2Rd/YRN
9a7AKYehoD/OdpoUbZDIWb61dn0kRHLgBc1MJGU9uXJqPsxj/29o3Zs9yDlgvjLRamFgteWdOTaX
ELe1o560pI1MrPYx85dzVHiPRp1/Tahsenqo3SK898THXFPblXbnGmOGc/tDfXdH2PRZ1i4wb4gn
znimgeJkdPPB0uKKMzrb+BiCO+0+2XTbZ+7A0BsaR8bhPp6miP5niU4H4q3cSaTCan1TUKRWnZ5D
0Tnbqa7+8jJ88clyTRpsHEmgi2VnhzhDWQuauG1BxLzul/TccoPCBgaoYX7zoWJAb+nNLkAP7XR5
xvuMCRwHQd6U2J5cCIY+LX/DLrxbo/nHXQMU7ZwxVWk9Tml0DtbudwyKT6cpT6bV8A7CxjohBsL+
3RwJoe71Qz+S480fhDR9yu3PYpTwGZqUwkrX2yDEgIxXHg7xZiNDLMw6gH6sMNZnyqIfpNUmqGOR
F4zpnzkhHpt7uv7QhmKOjkLvlRd/W2fvnTD3lR0ecpenKWSbyqc9iGSM5xP9Z2URyKoAzFhk6+Kf
7aBA6+xEOiFeO3+CrUg9vItmk4jJpeu7mbI7uQZkoszgs8gOfKhMFjbL1Ty0VjrfU9OOb9VXzGFN
0F57kSugfns594ty9qEv5a6nrvRRdhgt8TP/aOF3iC8bEVs9AGFlms13gNWShG7K5qrBLhIT1c/V
tAdS603Qp7SFB8oEMoJabElt/6uM9sSgd+Bw3gbTv7mbCK3x97pZf4fCigPQDFHv4ZCPA2QQPWYj
Fgp0FDgXOb+toGPUIPKhsE/0UidNDxUOkgdmfs0UaRutGGM52wcEYscOt0VZMgA1FfKpdJB7r+p2
kaXuCLXc4AveZNgPPd1uvWDhgTUfGsJPUt73tO6uN2s8aaPJyKjthOOD+f/1U19VBu7qkplSNkmJ
i6kp5ziwJpkYRXVEKbQpHNRMQn13ZrqfdPdbeRg2cd7Utr8xqvylmVgHVVZcvEJ+RI1/5eXA2+ds
UiJaghazDF4QR5yEys8CfXXIwmX86Mnk0HVjQ1hXPqxLXtuHzsUvy2qA8v4QUlqbh857LdyfyOqv
dBVswT4Y8/22SEBxyp9mascYMrrYDbPclna0K7SNhG3g+7ISUo52LLZxNdSn3s4vMxwMdqjHRjzw
W+2aGf5imdw/o7COCKdipcari8AxFfxiRvrWC3g24J5AlsmEtdeb92UFfgT4E/npW2H4CBtf2+ml
nX6iAml8AE4oq4cSYAhaiGS3+aP0dTw2vzIPXkTvU5YY3FuzevULtUvX6VcovXPQlHs63+oR/zEM
+hcBAVC0GE2AGfTNnJA/+W2zH6364KiKmg30qo1VMtTxEHfjZy6ujZnvR24WOY8/fquu+ESTSjAr
3CjTwWu9eG3MfYDK69YZu4YsFFFwgic5juW41+Erf3fSlsuTxqd7i3dYxu8xWLaKB7kf83M4dHdB
W59bwYZW58/NKq7Ugp/U5JwJ57q063LFNxs5GaMiUDcopiqXsxuYhCa1fJ2Tc2LiuzdFvp3DMDE7
qI5sfsb+itGtOHWU0MMe3GfuQuqDd0XFY6E3Da6zC9RtrOd0Df9VSMIEFQERtk0DU6uczReZWTR9
/5lrdbRX/zwyV3eAgOVC5EdPrMVGdhyBgf7iJfiNPIMhtNgxIN1XJD/7DxCcz5ldX9NeXgtKeLpm
ecB4cV6LUwRwElKjvNz4xtTe53AESwQKN3UOFK6xHwL54AzOqx2wJ92A0nAK/jUq/4HJxg3n+Q1o
QHOsPetSjvW/KuxeOJiSuRp3LUn/y/+bNi16jcKtzM3vG3s6ptXZKrLnJV+wQwHZ+lP14bfVu12G
VoxM6lql6EqV8Rzl1J7lfDHLuutGbjCKqHY3XgUJk9wwkSB4FGdyFLAs+Xe537J7tHsLqqQs23NL
y6zXlUkoR8A6eCTKHyR+bL6eBx6fSzUvf5VfubBceBR6860h5yewhj+BNmJjrJKohezLZtDJq/F5
Ap8np+2gBNrSKVhfUo97K7MJ+vXT9/4G53nyhcQ+aD783L085Ci2kG3Y+84jwqzGgpeDx6OeeRql
8ej08wNs8LZwrccg+tLuitW9JSPce/Pz8OY2RyFTsjU4Hqcr5kANHsInG7H1q0klssAeMMnsjWXm
WOMgqYendCy/KQGJg+5xMh3ejepkgaBIYibNYUmMdNh2yPBr3Ps1rKufTju/y84O8u0xPI2FxfrS
p3dzj25Ly0PgNK9l4ZwW7BFLzqUSjTsDlWq64n8jHMKBDx681z6d7ofA6GJwQ/Do1NxBkPaW8R+e
mRhYBO9Y/ju77sNcTBezf9e0/4lS8CXmD6asTpgmD2yUd4a5HlZd32kMY9HiYEomZt31b0sHIhoI
HpaGqCKUSTD8FgDBWgI7l9WPpo8IWLw/jnAIoyN/GPNOtct80Xc3S4j77lh6P9gKmb3xaNrrsc+a
N1/N5JpgqkPVazTbGcWT3QePwTAfcHghDDti2fE4KQXnCUEEw/q3VjUpLutuUPO2a2iOXRlmq3M7
v3FRnLgk/lJyR+yOQCPzNQ8jVKQoBxd2CMxpUR+9hlxcLM5JES1q6xf2WznrfdZYh8JRR38sd4Ys
Y2vmloDPDpk+LDxQBEdnJLuXOnx0gT9mFxZ++C66lUioiCc6vDK/HD2ZbkSqt26dfzOLbVxpxA4a
XBeZbQdo1jMJlo2RNHO59TprlyGkNhH0WgtrXjeTJWxGr8owf5GL7KuaAdmno2RDr9jZrqJdJoDO
++kBrdtFeYA6HtIbSUBG47hbDr5kyAO86JokkdW4tG70rpDcjlmLXcT/b27x2o9rAjx9LAy6TjGK
giPT8LZ6p7KEZxzMbRY9GJP74eRIgsMR2ycx64GxC+whXkiEaEW0M2eR4AkDJf5lK+D+bvaWdP70
mJ4HIE/DeA0JHEnsbnpw6+XkopZogdoaRKMbdKR3U6Avyu8eh8LdZqq8FC0S/db570aF5LP9MLnW
+2w1B9IP93br7Fc5QtaTyUZulD/LY/U/is6ruVGgiaK/iCoYGMKrhHKwLGe/UE5LznH49Xt4+8LW
ri3BTPfte0+PHunBYpNguJ5leIQ7f2yDr2BKr1xwjPngU1QFRaN89AwDY3ax4dd+M634jmj5wR6y
ZhU6CGlkYhD8rU1G+19P+dYJW6idL4qI3iTBHcgZB8aYkFqwNkAJT6JmDRRD4zYYLAqOJsRzB4wH
02mKwS6cLYbC/bpAUWESmjOOiRPzdWL/yoohMMNjHrvgoyoIcYMPw/XURN1RCV5h+xkSFA4sXayx
HG88hAKR7wrZ7Dwq0h6tzQ/ci2Aq0HYXU13S9Ktu/+l1sTbdfyY0JItzyQzKLzHRA42t4c9GciRm
9xmN3gFQNPOvZHzIW/O91GxKOhwNgCxBB6hzmbhrxz7lmtjK9tYT17D0X2BI1zazNoNy/pUkIcDM
gZlhlAbIomi682h9WwnJ+3TaJCAaVBCszOhfXymM0x2z0H/0cER4m584Id4aOGebXZla2/l5WyOA
RZeMYtzFDU7bHxUmlS/AKxJbZ8JmezRe+LUceV3aHgPaK9dpdmlyCPTIx9DAAc6LJcVJte9dk/ta
Q04vE/0zYz2W0sfTdcjMb7vhWp778koZ/BFiw1YcBZwIZGBdiwrWrvuvTDY3CwZaXdVr6ToANYJv
u8DBJqOassgu1z3wLU/iAcz4qPUoX4d9Qo6xf5y69CVngV7fLGp1CigCu4sRw5Nqo7eaf5oVqQ8q
r84hH+goMGYTdMfQgqTBYdY4LmHnexh8V/EHF9PaWgZ40mXmb2F84mzpZ36uuVc7mUfLh6reptj4
jFDeF8bun6x1jLSw4dDDxD4Kqaa66qvQidoLcatl/REb7qfsX5Gt9Y1QwS5I9G0uozdEt8/IfZiK
9F+n1EuR73C5kdV49sz4Az7ZVtAIVfETqLAPfSzOntH6QWl8dbH32wYVp9iJdSDrJgv+NN3cFwC4
pNOInd5BK7Kh8qy90Mt8su3cbDkcifQcBlRjhaau5NDiuzup4LNZHsk0717i2HTxFjInxEamkIdF
vHEzt3zsKi33mWoonzUTERYdoZPAbN2TrFzrIKoOQAcwqk2XmidcTYHgVYh4fdkQty+IFPq11YHU
cOjt8ZBDmjDhfqROR7Y+q8OT0mWN6b+r15NhkjDRLIWZ1/3CJf81q5QRjld9OoIvLzcWRVuU97wu
023gqK9RGgT/PAaB2kS6uZgcaxWr8KWvbf6b1rMiXtSXebL7XW2hgLYJm+NGczpFvdYfpIb7B4WB
3cQL26mrgeqi2t1Gg7E3MMdsHRbMJ2wKykHGW4wD/DU5gyxckQ+Dcu/uEDuoqLlJJVZvAkH8MOrZ
yZKoQuzcaD7bCIcctOR1+3LYDa39hR2/peBk95QTAuW28NO1Tog0WHyzzxeegcFvYLHBh8hzzrxp
JULjJlLvcZBo19Lep+wyWycToerOZqru9k9u0e8rnX8CTRXI99Z2G3/qigN0py8XncRBDkna4KZp
TE7VkgLqzbPX9MvcSnvOqCfn2vEZf7cIRN03xkZmSMM6ygSqDkkrq7jyV2Nt5zMNAzNe9ZUktdLN
3+nEC9PM0bSZc1rb0YClErk5w76pISao3yzhHvh6fqFU2WQxtUNhZ48jVKjBUY/IZEQyHJhXpgQE
gMkDcTWttlJkZ6dEF2Oq+TzieJTp9Ba36A0JdsT1ZGW45Nz+kMezxyC2oh707O9mmO1bnpfIXkFT
skPaCdcQZvyZ4yiGGcaC1ZOrU7S2UfvLQiYyf7TQ69nKno0u/WNJxSXJWgKL3b0X+pPulr/WrJZb
CFkM4DaRsqH6sU0NO30RHQgb+FVjfQYumQxLkoj3EoZUcW3hHM7/jNg2sAkSXWhLCoOyQFG28vpe
NDbpRaIdtjcfRKTwD4DtP0xx/VDZ0QWn++9sGeJIV/rN5/rDYiGdlfOEsQ1xwyb3uWhb5VKVsPUA
+alZRzWoBsMiiqscA+4po46xcYMVqxiH9RiN0TpKxk+jm99a0mnTPH+lSxa8DvptLSywQUFwLcv0
ImKOOZqYeDXkMcygngVAmIO2kBM7PAgQDStjSrYiAUhhcCqvLV6tVdKVX10gnmZe7oIXm28RJlUn
eBkj0zQOvYkWPOLjZxSI962wYHJMtv6Xtzw0qiUCw1356lWts8JGhkswAS1Dv7vpBMo1hGt4YcTS
cNv/xQUum3p0amhtJL+cGrBWjr+CZWb7Np/+EADGfdMK0lnJ8Ji69p5BN91RetAwJ0JYG/12kTit
TEObxxYCc+bI3Osrs9xNxX8g8IdzZZyoPi2NOUWmLpGTk4E3wJUEg07lvYz0R2GcJQwmfy6GkUNB
EPqlcXYSDlwz1bYMd7bRoHM7Z/KUyLDbBap6Lqfsy/VIu+aVscvYzrVKJurLIbyaNQ0cC7xWI5SU
dcWstzLrYWsHwcus7IeusH+K3uOSKv0sK25DU33WHdbHUmMKyR4qP05ocYR4qnCUgdQpLH9sJetO
o0DD1V+e6jy44sk/N5M4JY2xN63eQVn+YImKvs2U/QSB7mVw8V3g/LkXqv9J++hB9XDUE+eSJCg8
OR74Jc1lRcatiZFChMh2cdU/dIb12ebh2zwOr0Yt3pD1KUN188SgdKt3GhKz9yvw3h6isZ18JVB5
48To97OLQT6bd2ak/zHRWiVyoTsS4SYATaBTrlQZ1gT8QRBObQgqIKGu4bAMrP7QVoDdsQt+0ISZ
RI9IA9pm/VWlzJ70hHOSodh1GvN7kizV4Yz7VBfg+pKGhyORzUORuvnWYwAZi0L3U4cbR8NgoLvJ
FcdyuHJyFrmKLsaeLS1vuQXeQe0kK0KVHyIkrj/D9JBdm2NW7kgVOYOzDZs6X6vSrDdNNB54Tq01
A/qnWrj4HtBSJSGiTTrwAJaB4pXuCPyQyA5VeOMgOraJ+Hbb9Dyl5AOAEoFDyrxhE9RFwL4sbNC6
wLsjplMszAfDrf7NOtq8cqhTgXXiZIfgcmAp6aXl/x9axh6teQgqW+21oePnlKC+zBoI6jJMmxPQ
VnWCrK4V3UmBtPRj2T6Mdnc0oUPNvPF4cXZAMWIGkMMpN+18A8aMCE/SACRnKi41956U4pe1dizh
6D1u70SjDA0W6YlRwb6zuaPLgXNWpR2HUwEOCN013vTSuUcR5wwoiX3i8Uy2THwCDD9YpqgNp2ET
td5Hq8k3B6pNEAcXIk17J9YfvTw+So0hQ6llTHPZ/U4yzLizie40wi1dDYpGtbIzP+tKGA0CRadG
DCJ1hEkq/qyxX8w03FoYfusD3KFJcGKhbuPDFAeqcAaxUx8/dS6ckcwp3oscUZTE2qbnV88Xj67q
B7SaDBmW7jCxFUF3NSRbNqub6yhsu33rAfYkuNOcQ32gA68w5gwOPjE5Bs4Nb7izb4Jq4TU/LmtB
tkZhv3iJqxOahqE2dzZwQkHIpYyhVg5FrftdbiWYv+ntHX2uYJ0E/7weag+1+Rq3bbpNDCRgYp/Y
GusFkYAIWklOmrHROMm6e1OxHc4NXxNUnCqxP6sJvd/ClM+ax62FWWFtZvmlyNJXfFR8NctC6ggE
hnbsDbojE5tAxJmPDXxW3b5ztOfZFbfBsV7ZAbaSjP3dWX9XkKzSMoYnLJyLrli83BXbsUk389D7
KgekbyeLe33ZcW7CeazL6gW+wrFqCEfKSP/sqvHAfpmDWTvv9ag+2K2lA1XpGcpr1kuewiW1EmHs
YxZq40YJF3SsYiRimMPGHQUcE686DyYgjNCpV01TfjBruA5ow6uQMR/4P/0pjSgQK1u+zGX71FIV
WEV70BwoH+28X3rPpIyftUi7EuB+gcp8CTyN9r47WZF5Fs2DoxCg6HIW2sDaqMqTocFQGeSOpOm8
qhBt1y2cI3h9W6uZLnZBlC7Op6+wfPKS5oXFvnsGucc+m+9F2dLpwNtI2aNjawi+qHF5h2xJmdVH
zgvPVLMecaIK8mjIXcFtlurdbYuRKKH8J2uotCE9mI7mylgCojK7+ywQ6jza4QmPY72YtF+GLHxQ
aXCKGBP2oFmUoiMKMbj04sWV2W+qom2g59cOGaHrv9JOXSyoUUnqvqEIPXSZh2uVkUvX7vv+iwHw
Kq506ji6RWs+B1k5LMDI7xIh19eE9oBOh102ecP2sc6KT+VAwFLGi2TsHuvjuay7Y+MQ9IEGtip6
zBxYq4mMnctW/w50bDIul7Blds99acNUBtsIqCAcKUi99h8idDPIAwbLVeDJrXBav5yxn02Zc9I4
TCuyzXi4ruGQndQYn3Ov2EVwy5uytTluLZAuQf4aVP2bqdnHDHsNibo34HogN+XDSMGCnOvyrrqU
B3mPZaloAT82TeQHls7d3yu56yTtbNHtIhNBoEneAlwO7JM/Rl7nI5igw1ZrLah28+iCJPysDXkn
dbYncfoZLJYjbPKHBA3Agf7radOzhcPPKr50xDSjwkSMQac1ZqgatknIARdzHu6zgSdFhfz50We7
qa/NIZpI8e6UN48bNwxD37IAJ3Q/JYFVSuAKI/scvw2d9YVAgzA8dd9UDU+ES32gyDuye/fWcTel
49zqzPklfAHnQx2rQfujbN30Aaqa4d5HsIJD321z2+MLL3wZTOucY5ho77yxZ+tgIx/SWlI3YXUK
038iJbitYrylyBhzOh4d9vwszeBLTR/FXb417GFnuMkxsMhxOdrNwjicacyE0wHPpv40FOaiCHNC
gJ8wWGS/TdAjIKBJFkIE47mzKDZL5V46JvpDqT8C7iTqaqWMjeezw0nP7Dz164Qnnh9iN2QARkoT
iuBMITa342dX2ztLm6kUtfmdRAhKrdhrjXYmFv04YoQISZUxjFWRD+Fzj5H4pJxuze7Mt3DCPKbn
NB/DP5N6YG1P2AfqOt9HVXAxMJORGzuVXnlqPIitQd7RixvSYW7RJ36XwjNO2RW5coSzl4Gxd01y
yJ4HsKbWu7XRZGttIpjGKAQ8V8PTXBA5rYQGyKg4TYAqfaG697Bs3qKs58iZqHBYNLzTMq5FO+/P
kUgONZU5q+nQOGHssStg5Zg43Q10RrDN6QZt/TVnw8jKduR69GA/5KkSmywS4kTX+iwNi6Q+/jNu
HgJN6Toi87/2Zszz5fBpFeVtdBRe7mbVu+KKTbVdiQL4XlQ3j1Xsfarcm9ZDEjzHNlydilbAiy7V
QiknAr/n+H5BlPYDR64MRx3bwbpTNtC8axyr2srLx2sJHJBonWMAoMV8OWrjycIzRq/ul8zLRlYv
lvY3sYUF3spdNeUz1V2JrY//qXCf9PwFMgRvmUuUvzkVDc0+40sdh1eUvhG+AZWEoA2aDbhRSbeU
6+V+mNuTa3dPHm448EECLVs1N6SdBG5QRMcGuGuinkKLtT1uWy8v7wie5arDAqqi5FRECh8mXxGK
AYHBSr4FGjjcEmBYZziws6IXitW10ZmbwVAfBrUuzktONtMjuTPUmjpgPdzFGN1XuR2RlJGAdaLO
ewxJmNip9lYl+R2A8kihKR5jQwcAYf8oIz4MDfM2B0Isg+6RUgz3RzTa2c51m01f9Qu1kbnLxJbQ
VIvXufMH5pzTi1PG4jat0vTYF1QL4pPZ5KZtEtTBXwj7PhfMOsj081RD0etLnp1mwWs7l0AmyNeN
9jADMFp5+FP8IGLPrC76N+mYD3OPOydwrJtXeTTitkZ1lgRHyYC5x67rd4a79caa83emK7SfdBE9
sTqQ0WbTwhqxQRkqvaJCm6xve+JmtjokZqC3K0KxVMJWE1MrlnfdNXFkGz8NKr3pjhuiqkxHiS1N
BNKbmtR2al2rpHB3WuDeM1WEG0rRW5S5O73HesXY4DesiZ+B1n9utNSFydCk7O+NYNWws3Yc4sdA
yism/F0SxVQP+MBQ19qdlVLT9B19W8zu26JjzWSfq5dSeH+VKukFEJ1avEZlxAQ3lPxkJbQvjOoy
JGIMqK6Ujzay7bpM0U4cq8d2ET2TE/uJsmzbwBTrKutJ5M4Liy2xLJkRNKhmD6/2wVkGtrSYnM7Z
h6cZz8oxv3vdvSptorQMTjOpMlQRsu8jIQ27YsNCgKrdSUDCiWCN9ziMt7iXz4z5GB5EpAVy+8+e
rgQvoAk35DYqJ0JkDpJ3e5KPdWlegjg5EMP0CxuXIXMiaxix7fMz6MbbEBv7jIM67JahRtvQuPHh
CIrloOXAk9omc62tPtrADiAFKTVzLuFEKfw5N56rmbiBE7Q7kvrU94EfSdoJOMP62HzgBCHwHn0Y
VrB2W3fP3NPaCYFgNIThOZoNLsQQSZthzFvBVRgbEZg+dcyCHPVe3B2r5AFiYfLcULtM7nyJygXM
aj+0Vnfua5xWHpsFSibiWT/9NbzLxZzgqzJ0bk/9rTW5CtAe3uXMwgvRaVd6ST/QNazzWbeeCGQr
/Z6PYo3AUS4+prU2Dv7IpZbgEw6i4eLG5tkavT1OCN+w4CAJ5xZYGm+2zdGcMj1Hdh8GNBvshTHq
d4wuQGNh7AM8Z1HZb13zHmH4Dwe4IUJQywaO+UpG9wGZLDmTJitPXuv9ysnck7E/kgEkexikRCZw
4Nk/Zq12UwCenC1Ph7FOKAnSG5SUP4wfXPNa8D5YOCWJpMzrLm7e+qC9z8F7HTPfSKa3MBvvRpMU
W0eAz2Cn3S1pp40I8dmlJnUzU/BR1092M+XoaSlgmdJdW5BFRY5TnSyBH6hi9tVMckr3Hpu52BCU
2UyWw3c3xptcDU+mTZCvKhrmSRabf8w2/2fa/b0NjWBXBxOVBGZYolg5lmls+chcNa7j2aZmte+h
qn/0GPoUOh1duhfZK5zXW2kW59Btv0OBo8xzy3UbOjltCL8/o29v6D7q3sggSIoNjfteNwy2UuFw
rPL8kwgYxWJNPckT+oj6feeTWENQOfZL9WEyN3O7vWN4p8WFO7IV27Jxq3hyI7ziU8Meq3f9YWzr
s9fFX6hmh7hsUEQYdrHsOPJNbdyptrqCuT54sN+bSN6xXxprnQAwE3hN36I9/NVYMTTXLKlgq11v
GnsL/2TBqFNrGPqW3mRAGWm/+ulQCHIrxsxLG7LaJByh/QwHW5ZvmYoWaAheesWulJSBP6Ix/hQg
w4nTbOva3evV1gqJ14ofI8AvyG8k94hCbDpuJIwrOLBq1PAvwLDsradpxCve5dcwgKaWNM9M+vDW
ge4lWWsEpKkn9Tib8gmn7U5zUtL8KP14qXueFS9TZzVSmMnY/CPOi2F4fOgDGlJO+m3Co6o3OAOX
Ci+RvbcWiluXb5wEhdRKqtVooxfzZm5Z1+I2gwYCPeEHYi0CkrhNstElej7XX2ybytfsi1gIwS0X
XFXwyTGkFlS3AF5WHoNTpgIA2XKO87ho/yTnMmMI8SEMuBltcPe68IX+bd/N8mGOzItGWgmOvsYN
T6mlkdVZG8Xw3iyNKY6bN7voDIx17E7jklJG9lR5fJN2yQzHGVaYyFbAiNn+tm2TUO7ikOTTpK2D
nDiSqTlvpWJFCgi877bsNmM8+lkQcPcOMVsstJIYPPYd4IKbcQIhNpD2jWrsWdF3LrAZJhoQfqaA
HXex4ejr0DGo+aqNYyYbGTMGUXPHeBrXn+w8kMENU7CUy1avkvMYEhSqEnXOVLaZLTYY99zATcqX
PIpL11sHC2yMiNjME6dAIIM6PXUaTkFlURqabFJBF3O/alJCvTWcsBhVuEd66PTR4vQuin4VgVl2
R/mUD97dqDiGwwhLMLsJtBuLSjzqhOYMkuosyf+VY3PsTSIFeo3z5hcte63pKNyp8Umjji9LI8YD
kPk+ie6naMqGUDEAChlq7+5kP+XVSOnTyo0asi2JX6xzBQb2xN55FJ0rcuc0UoPzSwL4pZyD19xo
f1SAJobCchT9T2MiBFtptJuZ0AdkJMWAzSKObTZsiPFfUXxoM8EE130q6EAKL93lszyZ41PucE8Z
uMeHmJaYFZ1n/sA96Kjhsa3cbH387DP3ldwnjiKQJDsZTzyHsf6epMbDMDnABoZ/EetwOKXd8igD
+Vy51c+kE0ivlvGXyacbBvAXouiUjwQtbW/v0mz0CbnFhtlM2ZnbqBCvUDn+SNkeU/MqifkX3gmM
0HuBriA65zeItWvBh9xM09FOrLep4tRu0gMbzs/SQSICetqG+s0J0SG0/BKPDFwpY2e39aF38AAi
cMWNr88vNoN1NhrurA75Xjup6KHmtzNwPCbUUN5IEiPYA0RajjxykM7axIqZlDU/+jUDTKkYPZaY
UnNcsXO2J65DpGzatsTtx2g4sOnTD1u6NHzNg8GRNdcboWfP3mKS4ZAz6NxmknEZonLRMrNkFLw2
m27dh9ajjoRfZMkGv9YYfg1LcKt8EZQnUEt4z+W9ZqFKB1qRB+ZVn5LjvBgJtXyX2vjwzSk89/GX
TJgM81rVbC1Ae+0rbe9MOTeeuytlcbFm6+Jav4Qx+OaTVUa4VZl0ME6xapzXhNmBLbHNhb/u7K0B
WT2rzP5iFO+G2eKlBy7JCpb90DrbriFl7nZIcuKbKbSfTN0uReXQw+9iwZx7ox/ljLm75wH1SXED
lpqzT2OJUJPSmgS71OR5L6irdPFlc8uwh4cfLSJxyCADVekVfsWlKKqtir7Y5LmVjrOd4NQuNm+M
7lAH8k2L7pdbTDIdb6GUria0cHcQa9ET7a3zo8aAImuaQ82Yv1y4vqFEX9IOA9u3GiS23j0nuNYN
/H2dh1oCx2tk2M4MD8cKvQG1UVV8Fyb+hpA0JoJRGGxx4xFGDXeN1h+F/iELDAKzuSqhKcUm3sj2
QzPPIE/5+mEADM+KIMzAYUiAnPLzUCrAsSREoeYB1+Z05opvjXZXg+EEsnrty9dcIzPtBpUfRee2
sXDWmr+14trjWqlyBHmNhptBrnoS/Tkbn4pxr5Nr88b93B+SqfYlyzBZJo+aw7XjZLtkSDdl+OOi
T6RQSOR8Z8fFVtfoGxZ+un0ESXJ1rWJrY1bwovDT1cOzKsx/FlBy5QFz1oxi3YveD/sQeqnxLPMS
Fbnx2MHg4Hjqh1+LczPEj6QP2cYwLc71Tm3zGuF+EiRzG5Yl0ISGpAOrI5zhs+m6N5krGqiUQGn5
2zTqoZ0uGvwdOQQnYWubKWY/LiSymBnupJpdy91rjU/0C4n57U4Ro639hDZXjRZVmLEZAd1JswNA
Qz071sQxEblzXmyGufOiA7Uss6j6A3Ik4w82d+KTFHN1BmzZWeMqDUE2aobvEjcqZ7Ydh85+7r46
D+FTeodxfIw7EG+4mtKHiIzyoq/P9dbgLXLb/MxOv8m6hhGQv3rAcN85jwSu2ZLw0NXHQX8WvItG
7FvalgMHlf4rCQEfG29NedAi1vGMjyPlRXib2pcivXaWYIfCMrf4wcC0qhgHucYmXIYGrrUxOgxu
8jVhOkMiUk7ZXoyM6XMQwYnux721mpyl6WS7RNlt29DazPBjBS7yHH+8DvwsZIAhcGi5w481wBZL
SSovgOmIbYW9frcKth44Z93Z0iUt+Hoj+p6bt4qGKJyR6qghp4hPN4GPRXBNw2pVH1wuCBMP/2hu
F/3TyD8x12X1uVJfBTbqiojXHP5zP4OKpGd8LehOkYJdXIsGlyDEAIBCawmbwt4402esw9x+YLpi
T1um0yhnBOl2Y7OD7hjWF2dhiEMJS4CYwTq0aRJltc1dtvg+240/4D+2QfQQ/6ZPOMvwzyL3Z7Kd
rJ39QcMC411dMW+6cDpKHDGaRUY+LY4lN0WXe+wxaNAcp03Dop7G9DgnSPGQSQxNIj4MYxE0N3XE
XU/9ydY+irgDu2y84NeWLM9Lr8Izd5OrrXM0DJf5tZKLy5cNf3N+trwD7xzC86rTa4RAsgHCfvMi
+Kwi3ePyPbYxAGg7/SsTbd2VzV+vSXCEOh6Aqe7w8JEfz3PjvmjWbPmIaMaiCE7DPH5bIWT7Elwp
28PIEC+M+ix58QQGJOkkN+b5IAWg2IDRiImBlJOzZ8GcnyMXUPb5Zkzv5m5Zjhapxw7eUGk+WxWu
PIIIgLBm8ZTBrmz0ZAPCmtA/6MnePkatudab7uZQSTKFeCslRQEz0SKKD7n+4OoAHp87eQuHC6rU
StAWazOba+bPiYlUb2mXtPwYDJIQWAMJZeUyfmvRyfIKgptdneTwpCXaxsUGCYbQZ8f60cbSCMSM
tskf5btOkAAjChijVU6ThtZilfvcfocN7gSEkRu/QOksyo9Oe2vxixhxu3G0GTMN8UFgviH7qPTl
LeO+CJ+q6FXq77p9aoLrMLLryrkqoM4dqb2KKZifwPIz1JF61XaY36EOWz8pVu1lxAEwkwHec14p
hgLpoR28rUh5d9mJkxN7lezkyaznft5Z3r1kCxLQUZyR5UEQ4B6sH6OeyL5erQQ00I7NNhdv/hgJ
tGJB2gTl5McwrXsacATPQl4VTsf4xXEPmfHklu9wTSVrl0fQj7a7T4InmwdQJofZ2GLXQYbA1OEa
7/oIn2yHv4S56nGxHy4e3zHcDxN4XBZivcTe1WagTpjF6zN/6rfIbjLZmvh5TUaeMVne7h6whkli
JPWyc1SzZWLTsjuGJ3QkPhuMzpb40bniQgUZsdzVqwzaAkv20Ozk1kjU3St7DfAz6DHb5PJyQ/cd
GWFktwLvD3JkEJNcxpZLsNZ7mc3hUYeRaQyIdFp37Jv0WI/kVaqHMi/p25+Y1B9h6d9yGDZRqa+n
eF7D8kFQqFYR808j9T5zDJkOFTAsSAR8x7fUhUEgFF6DjQl8Dy0AzbjZShb5IRWYzWsNr6o9tGzQ
mrXbaJ3D+nlsHybSkNmuyIqtK7KfOOJB1bryNGlEsuD/Mdldm3gvg8zcAc39VGzEYZuavU31dFfg
r3ewzXsDZsXEOHd5+s8lJdHK8ZHC7qix7aYhvc41zzTK2BfMyUbU8TA7N9V4HFrWqmgIc8tCakt1
wIlr4lLTmr/n0Om/lqv7emxDxKIIqtTvbOr3oRheZze+GO28szUEtaHm1C3N79AhCQzna87lytLg
XTNmJ6ICPDjgfHFYkDMGM/a0RBCj+wu16tarjYFM0X1MzHptbxULMABsXGSQog5ZTZbkJaiol5Tf
qfrBnCbgcI9Lswy/Zh+oZMNGH/ZE7ud8/GIfIrYTPM9tsdGc4ZiyoSDs8jdXV+vRYCflPmkHjtdx
1RT9rU0gWPO2XsAAoqTlOsqf7re4PRmYvucafn9T7nodrKr1N1SnmSrbyS/zLHY2oo6rzppRbYb6
IYQZM2rsxCLbwOx6SHSsrO01I9zEHoNAwJI9asG2pClMlXnGybofqwdi8pwoLJ7qMEfN2ANiOT7h
JPcH9kbVHVJcqt8Me9wNXf0C5uwscYEZLUZ/54V8ZLYsrqTFFTgwpKk9Vp72avUMtSjIAhHtU3Bg
xXgjmPJrad6trCZKxBwuCVv1WE1sOkC8FA8r6BYqJuAimNgCn+L4zhwVLMBCBIp2ZgxmqrEOaPgb
VhKxEvJfjygZte86FcRExAmvmBcdLe29YHbTaD/jVByE/mtDDM5GNjigSDTVZahewebzclPmW8Fx
jO2zYFBMtHanRmjpKO6Dy5mJfhmPa89h1fYCgoecXfDHojmBkKG2tYXZre/2+UTiuokOLKp6Tqzg
HneXvpq3IvzlBMIBTuRixAY401XZVN4Z94x2lpZ1yMHn9MNjxyWhPxWNc+Dd190fnWIw797b5rWU
fHfZIW1eIrLxMfVnEpDkqcPnAPdvhgcXi8QmlSPe8f5fsaARxogSCrwv1S2GpwzmeJNZIFI3Hn25
XVXorQOLF2y/NklajR8EOCNxbEKDq0g7EFmaKmRSvN5W9aai1zlkT1BILxLRF+Y3tonxT5ibmq8Z
CudD3+FGmHHVu8eWDiYm1Rab5BrTO7k5vp5sE5CfHAY+qXFidSQrlAzvPklfJS+dOAyFolF/1Era
U0PbwT7d4KVytO6SR3h5c1p3ab4FfNT4QIvi23UeXVh+NR6GonyYGAt62Wtbf7SCTek2T/b0PibH
FkdVxVY4hg38NOoPFzm5AskJ4uyXO9dNmj2LlJeei6rF4O5up8ZXI9bmcVxJkGmMZNe6B3GKNFas
2m0FhbhTTPsIkLLLkYTezNIfsV+WoARauU1wmdPq00rBIXDLU+pWu6qxdwFpfd3ULxghn7kloMdp
zIkVvq/4MPbmJk2DdV+jtkTNuiCOtYyuyJT49KH4eS9OLx9jaNwG7h9XTvucF7zkBJoB3c2aYF+M
dSSttoe8csZgeNADyq4qfSV/9BSzKRBs73qaB79WHjgYhF9AWRFLtKKmW7FpdRNnhDF42yqBgmmT
auW1L4dfnXKXywV/URscINb7HeafZCZbkBp7gMaHIfcede9TJvFDxO6EcNT2lQQx3lDimmALuOGV
ldN76oBmdT8nXGgmMWSpgDSi8uvwP0fnsdy6tQXRL0IVcpiSBAjmTIUJSroikXPG13vBo+fysy1d
Ejhnh+7V5i0yOBtDqCxetMYxvsecutExWy8N5FenyWMbLGWoWii79DD67HSDEYdBt1COBGSwrvIX
jZlAJ0ziVwmNNmvhHHbhIZaHx4SwKjYyYjfLk4zXMm2TtdoqP0KE3yd7Vtp0T5JXlfmItfqPoSee
WFKOPu7wUol2YuCf+r7eNJr19gfrI2BHWxUi38l8fZzBqdl+fK1TjktN/GN/8mqkbmXqkt2OPXl/
xRbEPriiEulhiQzgmeXIC615OmpStNUT7G9jWldxa6PAWJlquuu69pg35bMaK8ZO+1iFdYxkwII3
qOkO/HlB6IC2ZFuTuVKQj7eASZqiSmvDEC8tOaEThWstdsx9lSuumjUINkbYn0V67nTW/taWAxu9
0yjZ8Msdve9tdei2nCe/ccjvyMELOe4Fy+AUB3gx8darCk86s4eI38OkREm6zG1N9RBLs6vwIPVW
h8tJpkaGcyf8BriieK+MrwlJeyP/UAElBDEY6d+I4DaJhFUwJI+GwySQoi8AnRyCeEpE31iEsOV0
/pOR/IFciAHHq9FYGRsJjWRIL6bp23Z6wtP7v+EZB7yHUnwMPBu978vno+9bcQlz2MXdDj+E2trQ
onWFzyoHo5JnEmT5f11yH0g56/TSkXG09Z6OZJEcApWNlqkfhjE/VXmyikodKyGG27zaTnUNK1OF
U0mWxtA8O+xjmegd+6mwJWap3El7SMQro2K+VgRnmZGGmQovRplPLX5E1l9YPiIB2KmnEXUGDlvq
qXXrlTqdxkLDx9ZALAJIp4o/hcJ9FqNV1yTcA7ztE5hPjfFBhjjDGKtVbmROaRCrYkUuN8iqn8gP
jLt9GMrbuMFZ118QM2zU4DHneBA6yUcbUp/FNoKkU5ggKG9Jnak+QxGiQDuQA9eAbZiHP/5eCFu7
jC10PPLFj0tXZjQ/Y4i8js5ohFaBR1gWtr1J9dAqWy1kEZsEcK4sOmoqNDWsCb+hFKDpB/erSZRN
meno3HQC4Ylkyb1h5fOSFXaS6KSaTCHO8W3cInEnZ6jMfVvzMcnASTu0iYZTPratQgG/6TsIZupW
A3rBzJbY6iG94CK74OLCL2Dc9WQ+hNh58hNLBGy1ttWY68mWvpYm8Uv0ZsiMxgYQRovQ0OVHaPli
foVGQMucttJF1JKt2LaveKrBG3W/MbY+qmlQRsGArGFI4QzHSqwvunb8B0zwYg3tsee3XKZTgngD
3+eskKegF6YZGwELJ001pzKqkQ8hTu4o4upTNo7eKSjzh6mS4i0RVmRkXPVpeUsAYZF91Hy3CvwF
Yuo4IjIPqV6s3MfA/8P39hSC+AUM5MkY4jVMAbW3xOlZ9hBiQhLobKOkfo0K6bdvB9oCheVQPvat
rZQ95uV+qiGbx9oattpuhJDt8VUXVYskWqsKOvc8WVsa9oNwOOlBVOMNEf4UJT6TexOup3BgueVd
U7qXVc0Hu+zVvMDg4YNbidWH3HP4jj3eVbie0toaCX/QZtW0knnE5vBnJh2aqEfJajEYcUCUtfwu
YjxtfqKgXun6o4GrnrmlgaVD1IVll0sW+vTiJjKxnqdCZxlA2xLQJI+Kpn354bg2Y+/cZonjT/m2
qUQ3kDl9M/luUlJKmbKWB+OIq99YSRIcGz1GK65eK4XxPfFcC7Uv37lo3HxffvogXrHTB9CmsY1q
orANquxeU/QuUgVsBH49pe8/xCgG3hOPD0UMH2ml6qus1bnKQROGwBtiqd3hFQVu2qBjNNbZnDce
G/5JM1EXWQZsWxamuchOUEsFhuIGjo943xFyG479Xq+6LQsbF8B1vo7S6SPMcYdDwcf5Zqw6X1ii
N3RMs7v2CaNHr0B/rP2YfXnGUGYrkXUWB4ZGA4IQ6OpePHyhSNkXec0EBjEvI0klMMhzq57EJRyS
prpoEg0pnks86KKxl4eJpaPsDARpVzNWiiOOecijZ+SO8+Waqw20BFFyy0p3e5VtAzMK7rOy4BNu
05vp+5cuRGpSyeYur5PfIGRwXBPQ1DICCKY3u5BvtSRquW9XjVJ8dBopWIHCLC3Wbrky3caBVRm8
DcIp9HgveJw4hORauiJRf3kfRJVdFGlkKB2f9DR9dklw6Bv/Z0YrKf2wrxh/kr2x8fOpcJS2dTyZ
UUDJtjcT7Zo4MSWUjoXsv5m7guMaNpqobmqko1hB01U/KMWibigpUgqdoBUYBYrHWDI5hWQXtgzW
BbRnBfcr4bdVZW4iNrWpMGwhWrlVUK/gpyAMbKhR2SIgYdoLAjiARH+UJssHOcbUNLcxBU1cOhqn
UY5pvcJ1DVyANEGyOHTWtNnGG6UtgR2OWSRg1wEnWeAcWf6w9RHj6yR7TlZAxOj+lSGxdb2LJsEe
Cjx/3H7kES4SM1lCfegqal/UiMwvDkjN1yQnbXJTPulac4f9tBm69ELQ80qjyvTb1Gkl4ZyUrxB5
WaehAsebs57xwoGXXcwxOXEyuXLY7gYR4gbrGCE3nm0suFV+M6ZPDbOI2N5FUXDIJvg2hTmy0Lj2
8hlg8dFXABJ00a5n09dHuCtpCRDhL6fRuJRKbAd6ClyPzEgd2cOEQigyi60xjkh/86Vl7WeKFbnR
K3w/q8bAbEAdmFnhWhYMCkOSIcqW+11Fxqfv/fBXnsd0QrlVMI8hwqmt32wkyqgBt8byIQgU2xgp
sHgZM1CHkcXOzOL3YViiXiefPonNXm59iKyHK2YGDKF5nskiF9Vt43mHzFTI/YKMwi3a6sValLE3
eK+0tZwhUZ1SEdYEOLmkW9iZgVlblRkaYVO3mIPHTO7m3ijnlqTe50t7K0X+kwjosNrRRIJ7EA1S
RvAIwovyptj1PWbT8ciLXbypHTeV9JDTzCXCYlHriB8Cu0zifQX2XYx/4uxZ1NJSGNUvZdiPODF9
jE8a8ewxqn8ikpZZTwldMohEW8TV4kCuw1FzDwGGZ+hlQ5GUe1YvTY0tIYIZkiv0gYyNoTEWMqyu
pGqvMuIqUQJ/ngxbawxwTwxLSUjp2iqEBAieATiZyt5Mv0wm6kQBMQHNbMgLfnKRpmQt0tYpM61s
zhFJeuYkOTUaEMQcNMZAlZvVsjNLbaqeAxwPxQh4pfmndw9pnvXqt3nU1JrkORIU52vW3kpFVxGF
5WQFu4q6P8dG4pP+5bX/SmkX99qqRrqnTf8Ip1z6ovQnE1+/iCZGhmzXSo/NcgNlhKyKUfJ/pTi4
SlpvZ2G0D6fykAKu1Qbu+srbZFZqmz5G7/CN5Crqi4veVf8En0yp3qIaiFjl4lNhNEV4xM40STrG
r4VPcGMWyrpDuTcYNxXaEPwCNJIGkvTB8VBsWaT/IKN3DN5iIwY7VPy0wUdqEqXDfEVC1CuDiAjm
qmWciQKMwTtKVBV/HlQcVAB7QRW3foAYr+NYHcdvjrAVN/i+rP29yIq6nU6+8mmJttB/ADxl1Qe+
VvSdoTaeZTT8ZLpBiGWB31p5SqP+5nTcQlEG4CAe+hSgEhsrOb1I/VtHr+LTygDJxF89axus+mBh
XDDGm0illc9fa5672ejZSEDtRLuTvrTsr6XgE8F1SBmG67xcTQHfFoAcIjpZegxC9vQq8VdqSozU
eGDQUvInbfGJitJHBsSiby34HnxYMHPcQa7evSD/A6IxRgOrqYBhKlEOHBZM1aKYIKdpW+OZZh6T
CCdjTo5FpNyjDSsZPtYCbhTO61REUlUn7jTNG59hl0GrHxVAIGzGGxzakZIeRGRnJiKprqywIFUr
0i3RDUtk2IKZAaT/jlQLVXi5NdmF8KQ3PIIpWdMtBidybnjUn/GEL5ivNmTJ3Zfh7AJ6kmzDa8l0
G9ceid8kW5bQHJJ1B5zAUh91csUH3/cHakMTxbKwK3w3bPYRel/4FZPlxnQ5aGBJgi/HQ4Hozo/s
RnQZXdbNhou6B9Nx0kGvWJ9y+dCnz7RDVId2d1I/U+WlsRoxt7p2NnLJZlrC+RUmy4ZZKL6vXjkD
hJwEoF3wvX4kPHe6g42UJSEkErjZEje7AQYg4fVDAoCihnKunjO7BqfiVFTwEGq/6fiZMD2pX2Bp
pmjNHEA6x+1e6UgvsXmXZgp9/U8F0Q4Pk9XdSE+ojw8wAuQO3CYNvhUQ22TnzXY2as11yrYu1IN1
7z+HjhIkOBjwuzSA3zdT+R0iFA4ryToi9XNr4xulAwZcGUBaarUbX54020g+zezRcGESRGWH0MjY
oGnYAIa17++UdN0KW4bnZIHbOVDuqFyroAE7cyRc6k7ltVQDJHMC2hhW3N9CddHDdz5cSg3KJSw2
GHHHsl2o6aJMQJAuivpPwNJef+jp2hAPlIXp9M9MZh0l6CVgIR3RdPs+Y3BZ3Mm8j9ILCoFIwMbS
P/sCUbKdaX9hSE+01yC6kAGHdC9ehx8AUEwTnNMsFyp3QPUrbUP+TGKu1M6Ryy+6VxGQo1cCWITq
QVh0lT8BLBj51RAi+Nn0LRsgpqAQEGelqNRgiAF4tzMMjsPbkOzhXNBTGeUxAZQj3TLzZxazG8Zh
rNj/fiaoQcXelnOnNU+J/GzmGMoHaJcJMw8inKk/gGAs0h9xTskY7ZANvwx8G8uET5MAJlvEsr9O
QvOQdv5GF85d6uQSRhZfPTNG5a5ZevC7FyQxJda5HYA0E4CIwZPsrpDKap3p34NKtKEPsC3fBkwp
Ev6hhtmQwEInarSlpfgkUrOfuEjDJ+Kgpt60wY1MD14tTHnVb9avOoyU3bot8bSBwoC33p30/IFh
n+syR7mMicJnxU8iL0ps3p6Gkf1n8ZER3aNxsv6jycE+dRxRl3io7xSS33GzMnW51/GZJ8XAUWMp
J4bOUQH/bE5IcRIaHY26rQfjh1U2J5SIAXpgy9VOTD9kfrs4uMT5qwV6QLUhnLXimIHwGYPUCeRN
1G+a+tIPZ/x5WzxdpbpmkdJxiQcdAv4/QJ+h4SqQioH2M4Pe4wC7A6eXZ8Pj0O8UvnSL4j+uZ3ct
fs6QSAKkVCnMFSB6Ip9VhIdqpfyDKiT4WwA70nQczIfQEf6wQmEUnAQUYAlwc14cXLMl+XAtcBq3
F0wiKQ/1eFGYfkn0DFU8PQfB9uZjDdtzkR7wQSLDXGt4Rqx21f340x85KWHwZnViCp0t4q0gdBHf
uU960Hms3ZQpLwD1+clCLbDq53OveFpo2yqJulB+17K/CkbEbWhGfGp9cWDrcMdj0I3fivDRo6TJ
1ZcybZByVKGTGXZGVvlorkyqsNo/SO0GQEyMGpDEW4UHJDbPkr+T8luKGaqB2jT+i7J9Je/h4NEs
HGAtFsa/kWm7wQsd3JLewcXKTw/0k2k9/cQRMGAyJu3fMe8/AWLtzQJ/Kro6C+12nyKHotCylCMi
6troZ5QHUH6YD5RKKGbHw2g8QyLQJU5CJ+vATcAU2WbaT1J/GYXT+ac4+tIUJ/RouEHM3TCQ4T+s
0p+RJ1Nd83/l04qQyYuHy97cBBmLlnQVq9so2He47wTVHZArTNInBIbGYpELkYkAHHMD5d1oMVgz
UxPl0RFm5StBijIGIvRR0zMDXtiI/0TMgPVu1A7ErZM1Oo5/ffDbEGvA3Qm5ILfWo7xEeBb0VOf4
NEkwmN3o38zDddJ7TECIi3kCwvmnnUysFsSl0PTfunBXti6hgWpEV8QYg2kVwYIGx9+UnBlpddO+
VVfBvFL+FzUNo9Tl9DWU6MtcXk6/W6aKzcgKnCoia91nUY40sBVOqf9Mi88iYK7MtqZLpyO29rLG
VcvMkAPa8r8D+Ve07lkC3GC+jXYxe1LrYSn3CUClYc+sJyEAjRk6SXqtpk+fpZQhdHs5DFZ+dJmj
h8Kc66b7rWnN/FWcbMbooPuumawh8Ttd+4mVFsX0VwJ4XvwLlZ+0RM9Bp1b7H03xhT8ZYwnw9CRj
sovuxx78jVyvB/9TrD8EOdyasrjE+cdjZ7HwH5RHjIyzUvlTdHwg+T34Y0FeX6Oh35odXs9xUXf7
NP+lBFpp2s8Uf6osVhEXpf+iwFsxKoHteaogG8pQwUs4I4DWPe006LLDJlEHHo5UtLkHEG6kYfa7
ffndl9Z19jANqybBIRYwOkHmrWE/gKrUTPeMgwtPJmxFTmVSlErUV+wGe3LYDAoI2fYh+udoOQ2a
qCpDn6jBZj8C+ZrQrSS5218TXT6xtsiFU6Y5goT6Snno4bgw1AMbC+XTEP9FPIcJbrxMgSeE+hYG
8yMwbWyxC1P4NZAAgX+Ro7ueunW8aZOzFT1U74SXCGVGAv5Heuj1ymx2KM0tVkIdxyWHIvt9EeGS
7XPyhsCXKs3JrGvbArpR3hJfDQMdmKE7ub6JSB0z7Qa7Eb3tehqsRdkP6qLR3nx4QXRSiTxSdZs0
ASqqL35uuG+JnkT8Y3lHL7141kNULo22kaRjr5+r4iPtQfo6fvqpTocKML5sEwox4JPAchCTAjbR
oBf5XgDdUJEfQIiwyOXsyuOqMB5Z8SVRdPqWuDJhWwrMG9key6Q4I0NpuIOhaC0CY9s1hJRXm6h5
C93P4F+AWSCuWkHzBtXfwtqxO81G7RNjlcSfRebvkh8zJhc1tEVrH2ofaksgEsHmIaUSyZvo0t41
y2DYXzxO6K9KvsVqI1BJ57VxjEeGuQD08qUwp1Z1D1G4sP+xstMscvUYa88Lh0sG6iwUtYNiqtCW
MQKtI4kS7CUi3ku+WwP+E3u56Vfqfyw234GmrPVmZxYfOiMU0SYxr8RYRgNGQYg/jxGMCm0zGiBG
CusMO06OKwcrSoXwOjp5EYHbrKCh18CVUtcBt8bErPnWBJ/yB8wRVWdTQdiFJgPaxAZ5L2p28s1r
Sm/gKZpkWyGNY94TENISgeUvcAL/jdG6bw6m/qtxKdXnfvxlob4Mxk913JienViUodwTrFCF8RkG
rHJoOJe9ALiDsZIJbIyYQdeQN+2wE1HoR8oOFYI1vDOIBgjra5ImWKN5pKCFhGowqUZEtqLXgUo7
WhBH3JK5f8hWXUJ3jx7Tr44CguZRxBY2LlvliZosDNw5nmJgPp2T553PO56qoDfA4tq7o+R4+sOX
vlL6VzQULfqbPn6n1e+E/VMyQNGAEmHJyxy5FeAYd0yaDmpxliAoBzrVAo/FxNxk1ch/A4xILQVZ
E333zFVKeV1yOoFR1mDyRm5U3s0WS1ixkwpuzZ4KhpxBzqf+AwfBSCrW9MFYALTqlmePlWemXAKm
daWrl986MD6LOS9IoS9Jwrwy/xXwk9htom0o8mJkDIuKdVX+xBEBT8dRdaYeO3v3hT9hlpbhY7VB
B/uEQdXNnsQLJtvDsgT85VHFNxno0r8cnX4b7Vumn5WDSGMx8hjUMAPj+Jh774i6T4oTx1Adozgr
6KIgZ3Ns6PzLmt37nO1AtLEBskP/aCKoow9iWMcWOa3yNLMvmaYWuV5Q3g3pLRfn2gIEXyzm5Oq8
xNmyrJGRyx8e8w5sCGz4CHdJLzpxLhZ/xUI34z9THHsIxDOgC33yhE+TM/SL9Gk1zFesLkMRtCSG
hoLDMgnHZQJxnDCEynAz80mgPPNCnY8+rB7K8C+FLmn8oifAgHUxv+CZ6b5TJsdqevkllQD58+Yy
zL4TBK1F8/QDrm9+C5p+a+qpH/2VwBW+koJb3THfwPDidNeCJ6BalQhAWg0z5NbXkDGEwOlWev1W
a2K+NpL8WeMn1iwUhPUxM1bDEVviclZvSmD4gWf6XPWAw1ptN3A0erQIjCz8dBeCV5j6P2kiTnol
jPuIaCM6HLCXYPP78BUFPLLvPPtXIGEhnmsTqy9z+g7+aagjZGGTKN/YuBwtjcgwWvd8bdX8WH8g
9zSFq1Dg7TW4UVgiN7eo++4QE6kW6i7s0odxPBGWRbayhifJ8Ih3c0SkzqCVOVYk8c3qJBEOnrAt
BWIRb7QhHVvqajq2EY6zhIR0kL5a4LZlsbai0I6gkOj4OugOJOmlkwLGP4NBjd01qt2TjjUNU7M5
EqOJH+ypMITODNXWOe75UZyjoNas6TvBllUVf2qw66R933orkaokTFYhvuQ06A6ElIv8geJ4F0PT
mw4A9tp+ZxVn0d95LDO8p3ZFOdf0n7rAvO2RQKXTRicLaLrY0v6oKKJMpHE6+VNNfCv/yJ6DYRF0
fzk+QuY9IAAPPgJXSKnyk36kBZqgu6bHXHQJ7jDtZjbKYhC/Jf0VFTTCrGiWWvc0ir9KuyvRBnjg
Um+3Ba+lDBXwpk1HKPFWxIT3ILES8FTKkPkrVrh7b0b3E4U/5GwE2IKVztFyB8kZGCJeeZbIxvDs
E/gEGzHgWLclc1kYTp8etGHJLrlm0KdtuMQnHb8JtBGEgDGHKU/HmG/oV/H/jdaqra+aOS7K4Xvi
fuLTEzmo4wOc6Bp1bMwyVr/R4pG0EjNYlzvGaltCWh0QjyjnFlbgxMUFYSoTXT3dTeHREz6C/Evo
HCZpanwLUkxS2XeXsH64iSI6xzXJBPAiDZSrlep46tlUj51kQ2UKk0s9XlmJdSF+8uYVI67rMF+O
s6+JAzLqQhJVXCpxTT7G9X5sXlIRuxW3O2iv1UTMaP4zH4Bxipk+ZKBXPvPZms4IUynnoSeNbfpt
BL+FFG/14tdkxIq1jfUTpURunDOaF0xg5CmyUeeCQopROYK5L1vmfW7aH6KW2HCSHIhtI5URlXH7
A30BVdkmSl//F20PybwHeAZVxterFFNmzZlrcTTpqKdBcLVc3F1Orx49VQUj03EGzvd8PUGAo3YR
zNkY/wgHR1V0IABYSV0rP9fCqeOYJlGl46AZ9zJZwgQImBrH/VbWiY3bhtqWQMz+D3JPW7wmGagM
rDygG2gaQYSjREABHD9HthLB3zT+GYgCWorJtNzLCoLUgWAm9p0ti1ReWZ7KdZ2fDTrMSPvzmVWL
EXbB5xif4/rWZ24tIYd0PeWSWaggMI3nykKIIClxC8boXME4oP/JV92A0pQ8xQZhA1azCqPlq/Xx
t940v+O3B0Uwt3hMNQQoV6Rqk8vgH+CthIzfcYFZU3eQnmyXYl6+djvTZ1Gw0PngTtVR7LJUyFJH
fc37CsUMnZmn2U1ogUCh3GMdg+RSjXcsEnoo5ZzO7adWH4DZB9OGILvCfCbtFsY16iUgVSWdcjoA
UVcW4hnnF8+FeWZP2TZ7EFQjCVlKe+yEt6Ecw6fg4ajB5lQhi2EVGgFSSFiZFzV3zRE+FzkJNu4z
Giuz5rpbzPhEUwF6uMjvNcPyJgqXscQuZ+7wiDhFYdCw4VlQgpmVyyIVdyYClfkfqOVnkd5ycXb1
4W6wG+FLH4gOWgcmfQa8+JGHZlqRB5YhLuCehO4m+Ai3XyXRx8POrwOUuAP3jC3pxHxg/r55sYkD
CaT2j6rcimE9sifAFKgyuMauhHIKlaBITkXOe4EqaTEeIvNOYgk1xIrQVbV8oN4h16NOvnMsUfCE
ajj9sTMldCAwyteKhapboUM4trSsRz92mu4CIoRq5kCMbMELlF3Z0wmDBmubNoSdtOSEwabg9QnG
fWB8R8pPoH7U079BuFr9r1y4zHFb1NhsNa0W9rhqsGfljKi+JfkWNB4DpiVrAAZ+CG+dutzpmoYL
A1LdSWVLpoXbDCcvRh+N+GAT37Ih3yz232GxYYBB6CqEGP7GP8orcc4FQLOMlX8dh1txUm4t6khJ
minu1QKDzUKWdik8m+Qvx5ArOpTaEtrxrXEzEP706ugG/8TuUDbHnA2gV74UrL8dA1KacJHtsYJI
eO2rz95bULam6h8f17rlddLNfzAnogkLcF+gHL9wiWDdn6Rd3z6iFlc8XwC6PkgjzVf9E1fnMD0O
8SmboFScoZOxhMCusg0Yrhg7rbyMFmZRbuOInRBKl25Xo1Fh9KFgMTwX6tU0Kc0qV9a2RW17MEQa
trmd6xfnLvjtgAWXE3DLtrOhZ61N6OtZ/6fFLq6NziSrW9xH6LHggRHkxQQDHHYW3hvye5P0rQ67
UtwHCZ+W9VWOmyY00dPj6T+JxWedFzYADhT0osmNsQl55/LeJd8dsso5jtYDopFEAm9B9ie/gpUc
BbCCdD7qxuw2zMyS5DpKmGe0k/oXSTnqzYvYbbuJ8MR0l5Lk5RW8cfuYDYW4SSdicLiOBvnSS2f6
uSI+h7i4GKMvdToo+aigRYhtI1ZIjuqXgnXHzI1NCypeThXOnTzZAkdigbGDhEIqpgBISNo8c04Z
ZJlp+ZZ7G2GaTAc+csi3dW2L/G+D+yci2UcNliioGxK3Uv5sdAjEoRdoguMPiiaRva33/y1v8/61
Cps+ieuCW6yep/8Fa7Jau6TaqhHNXTD8pPAeOsDDObVki8qvRtn96IY7yA7HItxFFZexZgNLBXv4
J3a/mnZPjYuOahXZG/USs7HqA3ClUp5ZkXQzG23JProllJSojUkPV0TAr9OYQQVai9qDQRkc8DO5
MUnBepj+eNVeS24J6CnGzBXnH9XiF9oVrOQhJBosZCZJddRDtcu0uwMyzXXhv3Wcl1aAG9pnfHYg
qIZUFWP6rRlWJN5O6t7qnzGeJN3RZbtO8S/wqbxg346ALJN4HaE4Hi8UfwrDFvWuV/s65mlf6x1r
/JNeuZLS45i2m0zeACKh5XT8CEMfEu68il0LRmQ9VXc0SSALxlBZcSMOBAFGNddfFeKm5Swfl1H2
00S7uRAJUur1Xlpk8raPvqNsHdEGcvoQfjOqT7I0tVnptuXXqynbNHUjooLbEMFZQwFQzP3wST6Q
piwtbc9+yOt+zeQMwEYzwD5Ft9g8ScWT5R1CWVU/9SLwLvRi9Bh8BTsrPVfdVc6JunNYHxWJYpvd
mQG3Yu74iL3wamrXCtFrgPF1araGeBbEY8etj/CH3Y3JtE6O//USZgqUYijH/eLQ+wC1I6Cr7Umv
jzFDdqk+he1hBPDVMWggf0qczyRyWxmizXfsogk3jJl1k2oGwQfsOokQMu1L1gqGbkA82HtU8YcE
AjXW/7GoRC9GNuGGvEMHOwWLQ1KriMTd5SacjWfTHvDbw7FiCfNZwNGGPLVQNb7ai6CcLQNfGiOo
XD3r3UVLLj5Vgizf1M9Se0z9DxlHMsGU9DD5NUju82LWw5ap/qn+2mvsIP8NJc/NNADIxUc5PIPs
2hOWR8qhTgO5acrb6PGE24VFLl2PHXkxBRgbyPmlGWZJLaAeRgHVnz0G2pk9tSwy0RYkG4/pq3mJ
pZ0wHnqLA+1Rq6ozgykroJAJRf9fZDJ2kZwkeyWicmg05l6M/1HD7yNljq3pbWmC1Y/D0lNpnc0c
DWTu1JSHpQoF8j2PVeTRZS+M5Snhc+DsSM5Gf42k1SieQ/VUSHtQYRRzERG+LFdSBTkjyRDNMlK+
UEV7yqrsAPy8UtNJGfpS0rQow1VGOgWPvlR8EM8JkXVTB/uM2joAW1DV4UL17rpmm9OyRgNZh58W
p844XrTsD3+61jsTUje2oyjq5eLE2r/MA4TlzzQnbWjtUSNxPtdcG7Nz55hJv/AZ8F36LSSiQ/c3
SePC0qetWhBMPvt+n/wdt4aCUEN+0NFNZKgl8HvjfzeZZIdf6FN4/gF1mt4jsHYiXxC3RQCDI3oX
8xHFW15FrzT/5kNlL5z53w1jOMgq5qwlKAAUpnv5NeZsZLmJ0I4q6DpFls0PnW7Uk9l2sWLAtcTk
YWvwhqlM0y4QRI2R4wovlPDDkxkPa0JKDHzGpWvpV4GBZSXvynIt8tLVeFZz2cXDF2N+jMjLiOdR
6H7yXhQioKQZEi2V3C1jNI0rlNijwO3H4NkHkNB2pav0tE8Po/in1DqBAn8i842BUUT/w9sG0UJR
3+wcynRnZkgdEGnwpu4YXFkRWNcvdCP0a3ByM+Z+OUkRW4t1CL60WEapzXCV6BiSu8WrwR8EYLBk
ndqW4XRHBBc3YWeze5CfQd3sLOtbSh4z2SyRQP2a0XI8BsGpoN8WUotZWQlqubUr8RRW7WooXi2C
AWmlGJsIBvKEkgFVIQnHS2F6RvozGs4QXazKycDI1M8monzML0HDEDbehioA1uJbZD2REcmhN82+
wW4YafvK2BZFyFrpVsUE6So0LOLNYHccPZXgjo/aFFmyH2shXhniqZjQT12RBlgVjtezpznt3GfI
Z6iiVLx7MbwPHE2mTv8x2GoxrtkJmvDFcroiZLe0vB+h8ZSZxo2AEwkaGHvbiD5E/2hhuSnLV0Uo
DJ8AcwJvB1uAf0s3OXhgWLbUnwzh8iUEfDeMrgEeubT7NNjPeMhd9KeJThEJMVZKLtiYYif+FvyL
XB7V8mkOl3h0CnPTH6P0QAMDHqQPnYn7KX9naKnyeIOXkSlnn67k6ZI2lOWtLeLeAaUcb1lvJbUr
P9CdKbo76esmv6qDnUo0+/agsCqoGTwjs8y7nxRFip/dyEjF0X7J9BNrKkaVHSuObTYAw135wwWa
gjxs1Pbet98ykPLgR46PXuIqTK798tFrFtPiaclFYWtqvdHV86DfRSAQovWTx5gSrnFKMTHY2sj4
Gr/LUiU4lHKteo8Ut4X5SIpjTOjDsFGGv9RzZ2OKNuorKXTH4WXhu0sRg/IT8Npox2wAd8bZTKyO
jE869n9RXhC/MOgIjNaUv4KF6Lu/KglydwIncf4o9SYLflHBhsY1ntubNbACTz0OFNZ8wFH0rrpf
9FVxtpnnnH56GICLMDUKDKcY6L/xl+IV7ZJTZt7F/uLx2aaI+FWk+DY6VrY7bHi6jd87+F88Ymu1
Q8NqLmKmXEG+xwT/3dCaBtgeOmJrBVAgQXIOUflDVlXzTxOKcWqD+DP7NWr7Nroa/g7bX1j8CsY/
jSU2gkFW/SrHdR2uAyLow6UaubJ6GycKxwb9wP0/js5rt3Fki6JfRIBkFdOrJVE5W3J4IdqJOWd+
/SwOcB8GuN1uWyarTth7bRli93Xbj4LoBv0yoCFuUJao883WEork9v61hKGNSU78iBh/FUpWBuDo
R2gQ2+ReB8eu5Qhxlqp3Z4YhrZL81FuKOqfA+uWm4Qan41BfusZbOtlpNAW2/T+0UOu6L1Bx1YtW
OhsY7MuOUf8U3+xZol5/ytkr9SnKeWxLeFzM+NqT3OE/VfssbMDQNt8/rSzLmpeRAlxQwMRUUSnf
TaOqdzJrh0NWkTHIsOzDjz96So4yvCgWW1SyHnOAgQweA3rnQvuobrrPUvhZ35MIPTLZEbyk9Jxc
frJ1FfXQDp+Kkm+4AijmVQ6VZk3TDGGk8n51pkjWohEnc+L53lQmPAp3/AqnjR5Q4k+f8FQU9vb9
8CXNRwBaidgC4rtebOusKAd7eM5hKeM67FaK4Y4wuXGKyPuU75mRjnJT84OI77D/7sCVzBHgSb/v
5UcabbXx3YM9Usujr5HyfaERUvBI9ViCUI7ZzxwhZXmeTdjpX/1RZsOiQgHGAktv7wJ1SMEjSNOV
hKvJPErzNIpdbL2n5DrnG/TcyBXEgxmtl0HxXuLcoIgF3PRioSmfeC/tOWv1mbEltbjtJ3s18bya
GfQrdlbwTxQLYwFTgbe4epUWQ7h/UwL+wfsT6UE19hJhAnboDhVh8MATJoanLvZZQi3KI0B4A810
VcHsPhq8GLHp2vOv80fkh3qex9V7XJRJcBPYwHQKl4EKJ2axOPq3obwXsUEB+89Oz1pOiu08Zl3H
7Q6JCebfFD5y6+8G8an18AzTpfmlImqGsdKM5wjzYp68B9lX5FyNfCff/WbhwKtkggyfTeKkZRyg
pUjJERnqfJ4UltUQvIBM8M2b2szULHRaCRc0nbGn7/su2HWg5CLOWoJpNASJs7J+9is2frts1c0o
XAWiWf7M0VuO8mrgCYhQ/OvZKs32Cu4sqA1yoX/p+kajjUu8c4z8N1PO9I0pKm1lBpV9l+2SnfeY
URcg4mPVcHZAkPXEnRKeSh74O/wl67MJrsmkkgQGcBMdF4gl4qfaPnXtsVv4035SD1r3Uyo30ohD
/cDHigK7Hdc4Pl6qf8q8/+jQzjL4Y7TZ8iDYWNaMcGmX36m3MnsqHP9XGVa9/GF4nHiuAcBBaPRc
dDiB9l2UzouJ5KZlACHfY31RBswVHglXBNJzFwOBdpQZQLDHKNDQFE9LeetALCT+za4v2MQYRBrd
K3zi2n/GlsWAkwai3QwoG7QeSgMuON9Z+nxlZILzGbhScHJ34p9V37OWbz05dvERNFiPczzxdqL8
w9Fpql/2uJQk6eLw0ltXUwjhnjx+kz9DewbV2HXPDizt4LwOlGWK/hnqxdpMriNGuwZVbsC3QlDE
Ima0pc0EvlmuyB7TiXDzLFV/nUfZStUfjbeZ2VDWSk7vI7PMGt1iS/WaH7LBdQzsHelZhyljbWS1
I/SME3xvxftAntgb4eH7KokRmwRrYmJeJu1CB2jKY94ee0Kz011cLBVz5eP9Vfd4DWX+WTPIjO1H
YNzt9g+oQ2FdhvyOPJHDoEwPXMlVxGu8GivK50tb8nfYtEL3Ie8W9uuyLjdZcCh5z+s0XQb6TaIt
hzE4X0RFsBmbe9bc0asD6TyU5bb5x7XKOVSQXpQ8/ICu5iXRIDAv0Yak1q0brgzx7Qlw/S3Vj1xR
/Yepo9p7A0G1KO+smFlpsMIMucNy8jI4bQhNwG7ebBA9SQJZ9FuX37XPNL41bbdo3jI2nSqfKkkg
H5rN3dqSeqjGK43ILo5jVPZheEdBlPPzMsphP46+174b9GZz3kONUDvGzaqjLk+gHmWO2GO948H+
MA+qs87Kc4tsPvTvXrv1tGVm7ZOmuYAsW4ZMjEIfHiJMYTLAWnTcOovhNVbtUjKQmtxZlz8+K8tH
an3Dy6wmlD1uXK24kIp2FT46u7vDTV0ymskmtmvRCQQu3Dmv+4X7UFcko4ToBsnXEkdluhotcLH0
prbXAe6mtzeSrxjgSTL85sYlLrijGSVVro2ABiAvgaYVC9HuEgcf3vjeIGHnQHoPg99KIjK194Dt
CtKKnWFZFs5aofRTPigR7PmqxOILMTWlcFFZ7FAK4qfPkdhghmXjnXavfr9NnkGIJlZKAGVX1Ec0
xwqSWfRhA8xX1DaV8TbC7ehQ9jrO75DtJrYYtvfTq++6Pq586PBm+0GjPBYgNm3kJdChArQYkiFU
EnKuRjvFWHUPEyYpPu5gh0OIoW2RLLncCwh2KH41pvk2kburfvpiXG90PxqKioHsbSath1jbZeah
pDwcjEcf70dlM/AL0kfIYBobkNzYcsxMRnyNM8bg2oJ3D1S84KcLmreetL+moaC1oEDdpTgWrKuq
qzIdwRktaKoxlnAKZoFrgm6Bp0TUt6euOj6DWSwtVxGo4ro48shl7A0Z++TWb0qZxRQBslFtcoX0
X7V1HpKTJKirjQqObtJzABzr/0YLBgrj9wbFXHrUixeLymtEDYs0oVzzgMvoZKhbn96fXEqacugJ
5Qszn9r81B5h9I2uW1FXkbFQ/XdRfZTRrwSGrJJJO80LQL15FuXOgedavOrcyJj7m70cLvySISpI
5zSTTnr29aSN0/CXjOBSpsPVTyFgde51BCOAzJ2NWaPnRCy46UBhwTxU955Bzh5qNLwoqKE47Zkv
zJILdP+cLwXvQTIgPeieWFSWVXyPzck1O5JChuahm18Y2dzJwI0EFtZfKPIm0UHLvHkZFYD8A1I2
/mymS7b//HPMy8PUQ1Sdv1uIGchOupR2schhWHdko5N60xrqWur3tHqPlGprNE+82VX44WUGdxZq
U+vaWR9tiIOTmZTo7iPz2IQyuvW09YRcQItObf1HsOGqRlSnUxigEhz8cSMiiRY7uJSEl1d8/A6D
Q9CkQb1QgFQUCBMl5VlsfMbpts0vVXX0sR6EkIlFlD0SrP8O5rtScxXvkqB/FOkqpAB3YOyMJHUn
uslcaZY3M2qRzwG8OimXix6gHHH3y6DRXyRclbYjBdEt2buphMWiI+0gIWEJcyfvbyRbLfjnQINj
VcjGtj40hGol9T0lXsLnVLQNd/DdiJktMOCXnnUjjgd4SUTooF+x2UNPkckei8UQxr+eNFygnvQP
GyKltt1EQpW3sglSKJlgRA1nGD0O3qaF7NFRMGYRZGE5Zbwe5U9ompQdOvoXdIujW42sSswJ5wsT
lyXOyowtnxxDVIs4/LFOMUIdYCiYeGAdqh8dEingdR6hIzayVYS8KxveCI3ZTNFtCNmrcnHE6H8w
GCCuxjqmGwtdw5ZPHpq02lfYoGdkZjspHASYCfrW+kvz4B1UdfzCuiKKtikBKKPj1rMp/+GPv619
xWCFu/LqVZyDbG5hk8ns6igfivcvtQ9wFhfD+Oi8a6J9yPKjAppHdzCdsuwURJ+6fi0Ir/R54Spu
vXFgBclyhXIEQsEIHyvg/GFmWOopV+4bnulFpL2qyV02n1P0rjnHmjXaaD9V1DqsPCNW3UbpLXwQ
ny86c2qd8zHg3iIvkv0hI5dpsk/pUK4Dpl5hfZz994WKiqv6jSP7Ps4q2YBUxjT8dgpqRviEGV01
tISXSjurhM/Y1z5pX/p+vsHAeoDnjJtzYBd7Iked4D1CLK8LdIcK8UwBX4HaoEujTcLMsMMnRh7c
ImXQqKPuM7FfFIYALDL/Qvuniqff6bhn9Hw1KMqKvQKIblbRZsMEk76llBsCHbgwNOTi313Fiqxu
fE5sccj7ksVt+dcAmbN4KsCUcVEDVBch+KpyVbbVBoL3KkSoOHQUNaGHNHNjVMc+koS2xXet+o5I
dUxII6qqt7LxiQG6ERViNJt+2HlZcQ5ljFfHflFZTpWC5rUbVwRRM875zOdvff4w6nY1OiZ3QcYu
3HRQrM5tFdCWkAGGvit0g19EAxC26f5SEZ1qQ/tVUDMF/f8ClUXL7FKxX4V5JrsAFA0XDLwQQzQI
Twd81O0yQY3A1NR0sNG5XHtBg/uOxUcENEoPf3BGANWkZgrQp2+lsdfZHCBJ9eTVs97t7iAjjtt+
LetkX77r1DYTi+Qc02tjGQs//rS6/81aRHkrYHuORHaXSAi7WgAxJqkljtyQyq1XghePpmcCDODU
mBL7expzQWxSpmmmzb5wIgJJUvyx1jzU2twbXqV5CXuHnTFgPCh6/dpBQ9Oli1R+5/nPpMY4/yf4
g27FZrkuvlAznpToPUB9rnzYlHTUZ5Xttmh80X+GPsIilqJbreIx2xcNOCCxUxtyk/Sj6v9T2VcX
qFTUBUO6SyGM82ikz4xVHY2IzHYt6PsEOd6kkSMaH4xAzpkICxVNoI1tx8q/rWJ02+EPxEyMOaJC
oMY4hr3+DJkXJ0WuO3Vnm2IfZxaGq57KXfDLnslgQAOoyewKWuVw08xvItom5D3w7PG/1M2XQHdD
sC2r+h3QFsHocOjvkT4jWF8awfDNINN347O4C/D+LHkJCPgJvq3xQoGsK2+RjZGIEYiNKibpHkUJ
6UF95HEEaIxaC07unO7EBMBLD2n/6ugxxjxKc4Qo+jLnaar5JWjhe2lznZB23mcIZW1IoW6UfCF+
9ttbV1xlCbiPnzlZ2MgBsMi9NBZWeLTako0588il0MDsL3vnHTlBlImlYCO69r2HrQAM1Jcq57di
dy6c7ZeI4RYMlYBlBUdWbC8zKFTBNta2gWGCPH4OHuIzCJ1srVjH/Eie9RI/Qm7VroFFkoRO/qUR
gD+TvyG+OybdZ8+ndUf9WvFfpbeR6kUd92m1G/5ScH32qCxK5CJzL8uWTasv5Fei/iD66pBnaNAv
04Skg72ah6TmRNMUdRsNw1DH4G8ImRo0p7j/kUYJiBjjwN7SyZDW+G6/84K99MwsS6hYe7diqCXT
AUTcEnwkZijLsF58zFOJOq0su1vHGvUUMcIpjEHUlPVqBK3vYQ+YKSKdsUH+liIN9NV8a+mPEOn+
kOTL+aukDFPyBh9TdG8gBPrrsjmO7U6xmSdt00emvLX+1+wx4H8lgi6xqrxdCi+rBgszvSqhi5TT
Z/cjeASu+HTs4maFaCdhmldEOmrzChCklgBypWPlGJEjkcN3xdx59FCr5Ow/RsbRMR1v5penKZ4X
urBM61F1UUO5AZb7BO8BcXb/RpqApmu3jZPgUmfWpBWnNEi2AYaiETEipq6Ln7drRJcJj4ZPvN6e
Ke4o13M+AfA4Uql6ADpnTEuBcDOyO1SXcC8n3ibDykwuCQmK/oEGgpCHWYiMUdwn3LNj3o67kRBW
G00mM8xhaTC4b4BqvrbFGt6LEa+hNWEbGVnAFJtRd3WBbuOp4HK/6+U51xcF3p6MRBkvimH23LlC
2wlVxBf/TldHHyrbV191BxYt7IDxvaDMcEiArsVXjou0aM5mu62ye4MmYPitqbWrksuofiPM7YVu
keiBxJjTM747JuxDNXFbkNrR5MeERX7Nga1a/6NFR/Exqee6Zk+hr3XfOdBNM6GTnBVTsJYyXJbV
tEavjrtBDAoKmadOCxRHb2PUuXl19RO2SP62IGMrZjsLqTdVvfVgUDmcfR3Lfs9VMjDVweva3FTW
zpLIYj5AnQ9MktvJZjxlXPwour8JvG0NHxzHOxE5p25YNca9ROTf2E9brSi/L7F/aMKjRR2oKw4F
9iEQZ6e5GBbrFXXvZM/BSpYjnbRZfAgNwqpK4DbmVpyQZQ5aMfHdGboyJMdUXCvxF7CWULRnMaPs
+52D5dFI/8k2ZQaXIeA+EtlM/HUk6MT4EzUpWMW/tCC0DSYD5dLJVq8JCW3Yt8O3PN6QZMQUBiHv
ZoyKHVM6zbvk6CES7FSK9eNwSIw0k1V9r1pXgBXGAQLIHMUNVDHwja+R5ba1v8yC+J6T46ZdhvAY
TB+IBkJnnqg3RkU2mVz6Fqmlzns7Xn3jVFKFw5B3p2wDiwUzkzBw6CFVnRV6Hr71lFz5t4kZR8uL
x0wdL7VPtmq8UszGRb3ZQSIImYJ7GcUx3i1UZpqO5AOOtf6ngaaJehv35lortmHAdt73d2p4Cfrv
GNW/XuiUFNHaNtggKG8NB7mGpdX0Zy8nUoCZP83mo43OakLh6+I023bhafJudnW3iIMwM1Q/g6vl
ZwZmUJNReNLONqy4v3w5z5FgpiPx+A31ZUJMkvdm9scuQzqEIMhwAIqhVI/kTXl3HHPp+B8RMZ4l
74pUFui0iGczJbbNRcnCL2NLEWxSa2dB3c01fe8rLLANGgve7ehqa68xyAYoOm6jTAQ9N25SA+2q
NGbIACYR4FkMZjVRrcuoYsX2Y9MI4dJ/sRAt8LuOGzyofOAVrhLMDNxJaG5XgHZMNKrmhwTfEw5b
z9yV3tsw7GWp/LI/v2d1xiraxGfPJULsg0ouqs9RQLjaxrQ9zhfoXzkyeIUfWsevrW6D+EcLP1pW
aIM1btt+l1U9TWjnEra57nT2EtTyIb6LnsFgQeJEnkLkbtP6M1JCzE/OMgkvhWNDGzQspOlMqDSz
29i6s52f3uKzZjZAajla5YLp2PRQbRpvtSOyOn2b2A3r8b8WYU2BhSdFBSMz6g2kGImH4q1wfu3u
GA0tW0JMbFrACsdZIe78FzKG87Tg0Ah0ZT4DPg/yb9Udp2ZEWQKQn4l4i7HCN8gvA0zjOdxUYqj3
vfl/t0oWIL2Y75lLi36wJVNLySrE9fho6qFel+hPTB2fOjdvx56XsiuW9XsGMwl/wLC1iUXTNQmW
AEfHwLcxmS+JrNbF9DSZ81Iu+68TshiHdCBNh3NNiYi8MWKOL3RccDxpiah3CGCWVm1uwgkeEmS7
srHQS8+zkUc4gekOrJVvECeK/1vvlpV6N4ZgRUAhrfxz4PHXmQ52xMQRhtaYvxAYgHWExywmDz1i
W5Nm/R8mOMZptcdyi9xoabljnmA/sUbXN8WngaM1YRNl35WcmWyy7rGaphweMYp7z4eNidOnGZg/
gjcWCP5Dm1fb2tKOUZ2zdsW44vExY4ZbWA1HUV29K2jSKqzhrbez2i/uLR/xS46BIclIb7PUZ8j+
CygargprNRECj9bcI8dWkcU1mwTB0uUbztp0bL5LE7L/kEMzyLEnkTGIKDIOvaXS/BtVQBtSHHze
zsye1cP+NuGgyY2UzhDTA49sWfZu0DCfZ1cRUSJ3PDR5hUfc3zbM0PvmX9peCA46kyq+IBL7xcL0
7SCzMqrxlJnPGbKgOocEHUE/eZh224WdIHRrYlhPDuESEqmH7wQnk+2GVX7zB69tLrbq9NnlGDqZ
T1Wp25BM5+TjA6MBa51sJhmvQoRGnsbIEidyXDl7O92r4MvM0lm3SXguO2ZtqfJpV6P+0gGstf4F
rEd9vJgpA6xILATIWiVCVJ/lbowp3ek2ZnboUFQM6VZE7dLmVVanjY9ue8yPCtIRh+GdDsY5678L
OvcRjY3W4fQGDs5lzs8uV61+hr3nThUGX1IYLGjPVQL6Or83cN69+eMd+CdilOnGiIBjbJGPnwoE
6cSYv0SOuovUlBSZaJHp6S6ZmK6gFUU/lbcPPoYtWXcwrrhMUBcIzV8r6YHQG8ZrcMyLcsISMxM5
22WYaIeyCs7ViPsHm0wLpdM0m43WM/01Mkre6kJA5Eaf7bx6ckutYVNgEJGIGnMWt3pzM7keHY1m
t6O7L4OCuDGFlPq/dEzGl6rtzmFAGiYMOUd1aOHWMIuWTp0u6SzWiqBKohP12BdRW3Ut67GAStJ4
eFgLvZpTNLS7pVaKA/3/axwwrbchOxxbyNQUUUsH8UPWFgtBm6pgKUjJvhlbyLUw3UwBEraxl4qA
2Y7hCuhSC99aCGWr0Pm2HCBP0a9b3fnqaVI9nuVIan8TuzHuDratcmHrxpKdOeabhYqFOxe0ByJ+
j4ziGdBkaix2m1RnZtG5DVYclJcvXfdrwe+bSgrnoIQWwVzfN89aHy0HZN8JQh0Izu7szGaO5wq/
Z/dJ/aCtm3TX5ubKiF4txvoKCYzJ+GOEkHnF91ii+/hn2OBoWojXIjo6qJoVK3kM5vAxKkeEfYOO
9tFOSHaDINmtM7V4kiiCrL3vcTJK/zsf433nO7M+dpkVxatpvTa5ARmnBoyd+5AwYPw0V6d6WPbR
EjnyrU+nIg5rwHPow+lu7GvR9FcDsbfHlV1zDwu0du2zRmNFGEoM6zp99Ja1D31nk4oaWQCnWjqe
A8X5GcsQch7S5AFJTBXgXLy3DmbNnLoXuBPBwLqBXFKfrVT3vFOYbRu7sLE2feSxSUfZUIKOI+UB
8y7K/AanXkjbI39gtS7yiNZ1FjVwPcKhlkZEh/uui/eY6ZQef7UWo/bI+CVblu5JA2zDstPH1BfW
m3gkS68JiGON6B/OGs992wJfwN2R+/8mxLye345saCr85aCRguKmZ1huFGOJYgQ/f5Z9MysfSrIi
05/Ksb+dcJZwEdii9UvJMpFVAftaZ5UzXBuxsPU1imocaGarEDJybq2K3/VGQe0reHkEY4q8z27J
nPXpUa6Rs9f1z4Kjsuw4g8+sMVXWb4G4g5QvnUNhULlUDwd3UET3EuxFizCGMIBcMn/+iLCHC98j
foQ+mO132Pqsw46ONW+1Z31Rj+r5dyy/KglS1b+kMWLgHisw5/Uci5GPYKpb8CAEAWlM6gbLhXNP
ux/R+QLRKEN71evirsDHmBBQwehedmxrU/xqJveyl4L09MLNxDY7mJe/PBg1v7MKpJ8aqg8PU0Cr
q1DVe4S9chMRO6aU1mEKox28QkLF5pebbG+wr+e0JvjD46iM0NRLHHu+A+KMq8TxO1ebJbaIctiz
i99atC84RkunWk25/dHFQ8o4y1pT+REEF7NkhdxJBJoJZxqNqmNch4BhAYPfyUIVxMOoY5QdglvN
dp2/yHP5RfLUNmzggPNcM5HFML+zIRBVDYBz9V3SF9b6skftbZRkZ2ewc+4VOSQ1VsMCI1LZdHAv
rZci+5oMXK2Md2vh4HYjFa2oXRPvgpVC17d3EQ5EjfXQkJZuhSdaTavtaES0rOFKYbFd6PtkvHp+
s6+JU04r9SiwZ8g8WaTG0UvSTUhEOmS+T9E1u9QWQDBaolF38ZxDZ9wKVWcViC6VAY3epX8KW8VY
Vbh5oKGnc7LwvuY9Kw1EXsiRdBwxPWPHMJab3s+2VYd+XozrFMkkmTGrmHrPRNKo2+G6qCFrVeXn
2FlviTki0vrOmUBqgGstT19EzUeai2NksH7msEqc5kZc+VKw9W4rnbXndALo9hIyoChVWAh9fppV
8TGAvZyBA7i6G8QPQnBebYMmuWGb2GhLLlNCg8Vet1sXrECVXwa9nTNHfubs5IF6tlJvQ9ReNGqe
bLIo6pp15Zhb0rhfZFI+mqCnr3jDuwd6NVlZVC15Wa402W1HihOn8SCnPWepmUJVaBO3qFPdddjW
4sLf9ua4l6q9LrpsXc5dD8w6ynkSYsgPsHk72JGTThyBWM9i9Z1uC1WK6kYIC9U+fA39p59qZ8NB
BsxMrxlJWLomaAFK6sN0vHkqMTl4qPC5bh0F3Bln18iBFuH6yzz9qWOzZT8RtmR/si/TiYIl3M/N
4tz1/ueFGiuKXl70bi0LFBYe8blTfo4YbMlqZfOKFcq/Nr1IMwIazZaKfNM+BAyCM3BUT2XNOLBK
/4Z4cguapUbz9k4Qru0kO/dVtiuBM9h83D4HRAHmKKveUZzSDTQ3PvwIjZRENNe1003mh05Sgtgh
u2uKKgUKmV1TK2bOqfG9o2fFZ6u1l8lA30YiYonZlW1PFFfroRRuRGJhokeuRLTqxKqra9bOD8Go
0QarDAQ0bhJM8JaqH4HN5vWrpJBwHlGIfdQzkRCR41DQ9FR8mz8sc2w9XPT48GtkW6wQF0OZn3uc
mj5AnswjrYGtoSdZDVAUW2w3tibLg6IY0Ari36ddVy2VuJJ8ndU7Gz1rgsmqgJll4HYH8gHleO3B
pTEteCzZW0CDGlYxVz2jIu6nrIj3NqlUVuUfKSRR1HmnELOL7LJVELKvUvyNNlqbuilWBXU5oH3k
uvWt8ZRHhfu2YSswYICeGJWMKWex165Y9PcdsxA1gDOnrTz4KWrW8w6zlV0J/h8iwRaWSDaBZK7S
e7uCrCPThNTEN2VKrGRPsyG/Aeknn0Gs8Y7guyvQkduYUeW3V36SH+hFbxoTh8xXlw4ohgy4lJNv
qIzWoTe9OSbZVkHP3UkfhNXbEF8VoLCAbX6vvqbZMlbR+cEn7GS56CeKQ8+8TIbCiIBYGgP4DwqO
WStijQy5MnBcAhCx07stg1ev8z8akjbjFF1jWvEqIHWGDeEB/6gQViA32MgJIXtCKYZfR0bJ3jCd
HyG/4pyq2lfujjCPvTasezFgTtdWI6X/ECivikMoRdMcG++vHX/ScNlwOUb+XB9pe8tRYKB91sYj
mpyVr/725q9ieDeV/mKe19flnzD7hY9MYkhU5rFiV9r0OUm1AsG3FDhNVOYEKT+qLq46XPIhZXNM
OxlzRGDjVdjhQnUDsteii6uhD7Pvw/ojS6CaSJOqaUMz9GoGDoYwrLtMiWsnoZP3lnENtMLup3cL
uVOHabTVwuOIE6YIhnWgMNgs5U4TzbZIgr3BXnWoHrI+tQObH5UxoOdJHNmsUbE7mJCG8FidcOBt
NFVBuuFcYQXC2MZcSSmOomGTyu7gszu2YzwLIcZZ3cZMlJGP4m0ttB6aimS0zfhLSb2qkurfNA5b
i8mK3ZVrc0KTZrVcF3zaI7kKgBCAoR/GrnxadrKL7Onq68zQrHArsYHnEJg7lXnlFO47dNPqSNSq
CZLBjNdwmNfD8Obb4ytFHxNSdRU70GoFUgiZw4EIjQz9QoID3d45sGZUzO8+FszWIzsjr8AsDgyC
fFSpLGcRJOuxBvS+vo3mqaVnTkjpVb3sr4aa/pJH4uqz5GsJLqmZdCZTuc4K9RIjcWgdnUjU79B/
sCVfWwp2CciOdVmh/p13D7BmOhOanNhX/GmlxjoKTow1575h5SI5I3pEvv0AZSXQkJTHp7oIX3np
T+MUvNlGzD2hm9li0J4aU3m9fDJs2lg54FUEUQU7qhSxllL+5AT+EOa8Adz7OxZr+NtugMgvaD7o
BKle/RcKfYxFyEzPfUCpLUwUMRkoIzy1uIwSaPeRtc+179LfVtyNPHN7Y7RfNdLYK+DQ6cAnMEcZ
0iV407TvnOGniRnYY2+LyWYJyKTUfE5J8L0jdYttfDZFuM7ZDI85ztaBxZL2Msfh1Ba3EXq+ICp/
soHsTpOmK6kTd8R3oDKk7gLqEY4fG5icZv71jI+U0T96cBEqSAdFqN1VbaZ40lIDjTPkHVkuntJ4
oYOZb1q6U7QEBvrgSP0xEHz5qorVssTaAX9VisugVut5CpvpZrsm73Z2Y4Gt82FfvA7Nm4q3NoQH
5I07raTeVbnsC9gtbDYPAW9qWRpPkkEeiDivXoM3x0znQzuEphceaHQuVgQLj8VfI5YWhapCaA8r
shdNZW6lMzLIGG56gVirinYcOI/DEUxkb/2F2bzC5YsZWCAka2dgGR8+M4EBYV9loG+HvDMq7pDm
t9JhvhSM24j1q4OJN42ynS/ZzDUVu+Z00RANVuM4UMxym2ok8+ExHXt668D61rP+WXHcpIpOwSXR
vwnrmZQIHKmv89ifWS8swMq98G8ZnJPM7y7JJFd2Hbz7QB3tPNkPaX3r2BioY7JVKp62Of+hRC8j
4gdf5l5b/8ppOAaVxUCoWADYX+U9r2pD5BQ8Pn0YVz3bf302CFn2mwxoXIdilwGKKBPkKcL5bRIj
RLPaAtuxbkQQhnjaNC99Vhw3RBEgKA+ng4zB+vEZ5r5K8Fe2Knrn2OIVU6fuNaDwnkZ8UzH4nwJI
Xu7yymytwce30Exrousp2Jl+a6bqquLZSCo4zcd/kPBAmDV6Ob1S36LqitHMic1t0efo1SkJEy05
k+Jwkf1XkTz7btqXkvOxNA6OULl7vuYwFwMoXyGX2oDlD6yz2jj7aRi3VlECk3O0Vd8wVgqw7Pud
Q1YAOkW1gUqUnhooC07iYHugbC7Lu54haMnCtUrEXh0jjbCZnzbtXlgmV4hPkklLoUbTYKBYJe/3
tRrNjaki+DUBEJXGLkifqocUZU4RIQqhtZx7Di6p7Ec8BPOir8KCyEQKBZcvDDfWj/1kPv2q2dRC
nLrQXgt2jkYWLDS12JXW4Mqq2adNjgwIiRkjy7/SS/d9yXM4X4J9jXc4cSWhVmJkIWKZbl9Uzz7+
56dfUwPcpMxdAN8cQ2yZss4Vk79L1X4bxtPFK4qVg+6ZLRCT73ghJ2xfOJvFdBDMwLzWWnExo29K
YRsRc6l9Ng7Z6s7Shk5aqtZJr9mTxOqmRa6SJsfQ4zLxO/J7f3goMPSQngfFeJhooaAzku7OHWyc
/AhMJST3zje2vQNLkSVMDjGk1Cy0OYwNx1jnjO1vNjv/nmyWIAzXOllLmCWkNXcNs8sV1nR2ToOC
lQgLwIA0WzXvcZc5R5A0TZdfPcSD3LX3sW6XfYadwPDZjVD6VgCDJuUrpSvVkWFKvzwkgb2OIvPb
79FsqPVGkxMH4sqO7nMPEqn1O/0Wa4SEZVuLkuSzQBk3IPae1H5XhBUS41+/QZFv4dWcpQgN2het
6M6pij1FU8/CstdGVeDkGnaDAXI/DkiCYPutWNqxcrytJ6yV0dU3RTMxzkHuYKJqjT6GtJNJMvhk
r1sNrN1HpnWrpOAwRamYMDHsNCy1+cavUcJSchtl9ZX2nxUS6cz5ZzDabvPp1ZlYb1v5mvA4UpyT
5DPmRg7CEVPOEOyDngFt1HyZZnAvWL8vE7PF4uOxgJdaP9uQ/uPovJZbRaIo+kVdBU1+tbJkybbk
/EI5XTINNPnrZzFvMzU199oSdJ+w99oZBmjDefX6B78qz1GQrcbi5i2WekyJfnJv1PmxwCHcswEC
gsCEjXdtGDgf3dtCOinh/GXpXtXv+ZyevPbJhiCTZNMZs8euxtMQuONDns5YOnECIBq37AHTt16l
I+XfAhYY/I8KyYDVDc/TVJy8Qd4kMVtGVL3aMTOy0d206IHuJgOeIFBXd0ANSWEZOsXi+J+vcTwD
0yiuplejZaz+RB2y7BuYE6U/plaUfwMPXdc5YHPS8R2VHWlIEXMhnfgMO+wmJIYq3KUJQUqkWXrA
K1SV7Qy0KHN9qafyyTLJuEJ9UqbFYyDhEHjnLErAV+mC+LtMUIzY91XyG5Ue3SyivpgtTe3kWyZ4
xxGHZK8AudTmW1wwxZz0ojYGggHx1s4KQjCQ8o+/nc00HVrdxgi7ozG5TH+qXTZFGOIBgbfyXGv8
QoFah0Mk0dFQpc3BOS77q40EOOVoE0Z7iXz3qcqSi2dMW5k5+6HsuD87HBYe8TUPjnqZw0cxUc6M
3kPrm1j/cREU1VOqrNMU64OPe2tGY6yleBS+h1WSwTBRl1bfPWQQp5sYJn8wB4cpQtZoAbZeZs5k
L2QCCybdlGi6cwRZOVlogUDyIEZzURenbDRWTf8e5O0ucrgioccNXrNqSUVMOIb4+1gyIeKO89Ni
RK8rA7Kv3FGfo3CgwuJ422VdcXCEcxFc1kMU8dQTdQ5GKikASpIR5Ix0hotenUs+tdDzGgwm0UqM
MwVe7Kx0sWjJ0c5ZKePFFjM7B7gZHWrjdyI0QrJXy1PjEEBByQAWw58hvds6dHLa14I/spCYLNCf
OfAvQg9g7xSD/hrA4qr4aZ6af4jw9jpxXuI60UwX6MUw5aJPHVA4Qu3tpHr1l1jvFLFmh4wqXfpg
3EttMDxQ+aG1wFzmBJxdfKxfOX2aXtwugr1GbtqfUrT3fRg+C6X/OEoepsa5TKn6Z3uogkq0mQa9
ojtDkMrYmyoy4ns/kAx6JMPKjr6x4IYApQra1pu5t/3E4oXuvtUiwE4n/zEYnYdG//blY5wP87aL
MeXU8QvD5HWkIvxZAIPvuNdggxqb2nzuK/pl8VBX864PM5Z1pKUOiu8ILCZXk+vODPmjhnOPYrVu
akI94aKbJfUxN0oPCx0WOSoYTRc4J8TNpMXBrPLnxnuTFs9MQ/lg2R5IZQhJIVwmD5HIqMmoHehd
hc8+PGn8ayZA5cn02HNaTdAdvCE62bl1KYjcAdRExmnKz52A4uuj+mOq5KsdEIhNwy8K75C3NhAS
6JWh6ewKX+wZYa6osvcOXKrUN3aCUpgB33aQw3NaymXBh4cBSxdnrsj1MUknVhgu46Zy3UZsNPP2
plnxbWPe/XIYthOHaYT4YNL2RYPEbz311bXD0XRptgtnPefVuYCcZ7H+LcW/UD1nhOExoMWpjU1H
lgT9zkh8CD6i/WJkiJ/fRu8pWsCN+DnLFE9nlT53JPk4ShHXWh6zeNj79fdApd/pedX3N5fqhn4F
bznStza7Vji4cKWConn11fiuZtRAA6Hnzo2+90Ph6ktMubMwJ4u8Yt6jIR/j74kgS3JjiwWpQI/V
J/dRi5gsXaQf6wFUZ2iTCOa29zqqrlk63NzSvIoS7vBsgSUB+Gi4z2M+fDlRt6+mvY9Bsm7Euuqo
Ah3yN0T4UWl3NbOd9Rk5GAN2TwZV6WQiTJj4pluTeUP+mwifYKTFKWAkv0SRX/sJB3pn+i9D1X9q
yGV3sV4Q6eYJGifNUgTZaC6tK9LZq5ciihcjnj6HIsVEsVZZLgArH/+W8Vnjkc75AAscscocob7N
uHDq6lG72dEk30h64Q8M+HtW8ZB/o2uAPaSz+TbL4am2vMfaInCFVCOJrBqNyBNXw8gsi5mWQPua
FA+Fo64mk7100gRw+OHObtTJKcn7rGgQFeJohCaOCD4bC3W1YTyL1jz7Fh62IWqJOEp2FqqY2bIv
dunvojjd6QAxEYIdZ6DWSuUzGH9YRtDJmNlcRoPZZulyPHQx2w8joYqAeiN1c0tre2sa/ouqaW3a
bNw2XUSVaBPVQNpK4XwGaAJwd/0lFCgEkDy5Xexio53wP0NdL1LToVpAxBIJ4t5DENXRkjzUJcaS
vQ1vxE7ZWzRR82Lq6NEO+ttAG8pIE/iiBA03KoTssNP47HcaTFPL6I5u+KFACmJkMXNMfR/wVVei
mO/GgEg8P1L0h/nObNuNS1WrU/HE3IKQwB66MGbAaXhTmq4Za3hPi5/IHswShV/mcCy2aUzXMrzR
bf7Ro+IUQmNWV4zHapj5aOSZPTKl9+zXmoVFjvMyH/Wv7Nl+SpJU6nk15mjJo/Fesu0UEIz5cGiX
i8MUj1u3DDaG7XDqeZs48ImmBlcBZ9akYUEmvZ5hAIhOrl3cPx6cVxuxisvAq0u829Dn/brwl2Aw
1CpV8K4sgIEUHq7WbKCaL+5Yd1XE/qEzazoMvOLJGKQ42BcoNY3xgtLWkXHrc1S7lXvBi0f8bYij
TIHG+Kc7KFnle9lWFG3WfWNPJ125p0rPl6rIn4o+24UF5DHZ2IfEeo6hAVktUliX0QUidJt97Gpq
JBIFT7p7ZiOPOrZWapk0BtWZlfdfXgHC9QBvqYRsuGLuzmg5UdkX6aWOgaiXRADkwmdThfRVcXZu
Zm3fPM7ZOFQIKytco5iSsdwVKYwqhR469ZqTaNqnXukLUXfbimICbJT1XuUIJqq0Y0cvspVqfBy5
LoQNuVF9TadqlTd3YN46VA/MxS44XrAKmK+N7AxUWRzrXscVpVKXbrL4ai23IuXCZ2Nr1EdH9G9q
Kr+DdFjPpXtqreTKkJupEoAWMibB+0Zb/O8/fcDivq2JY9S8hti1+QcPJoLjqXdZzceoy/7KqCDO
TJwy1OlO5fIoJE92j/if/8j6gplUq8Ot6TEsKqKTQ1GU+ggTa8EKImb8rnEmckASNCLhus2kBeuM
lZOBKS2KKWp9ijGFL9usw++uKO9R+O8bkgwiC0GsjP+MbHisJOhfJeadmaFhDib7OfblV+8A0EwR
dE0UanHvoVOklgY2PjVMZEiS8mY3uBs7Zp0ltJjS6dK1b8yHwRoIocZW5mhWDQGEYhw9IWa1ui0v
MqzO7lj8y7yetG8AsiqqNplsifZz6m05EDAm0mNBMDHXjTpSqeJrQPxh+oeSrsZtPnLUgXqOHhoD
wrUHC4sJl5mTW58HK9tLn+vM2BH1S4kP79kmr7vWzTPLw42E4k28Er6k2Hgs2CbOdrcWJgIh071I
gwpTTZhKZH3gw0NGJjbD4o3KOr1lwHQaZnkJEwQzlKxN2Z+lYd1UwoFflOc4C7ZFafzLBMqeGj2Q
7xKzLnWEL7zaBvAMEd3gFjXZrlGjDD5KIg+VKvMsiYwtf3KQlt1NbEQLj1Ub8zwkiLjv5/l59GAH
6khgxTf87Ux9PSKVMtPk5HkspDJ2f4ZZIykeb0nTXtLgZsr8EBn9KUnsHxLDNspNT5XBhVwbZ9my
/LaIsvJQyIGnjKpwNfrVRxzEz3U0oUtz7rOATf3ESp3gW1QnIAqQh9vle+HNz8tHpQbwb4ba8hpg
kMXcw+IqY3gZRSNW2+hfE4JaqIR66ET/EGOzFAFXRGqdHTjOaT/v0jigh5HYXuJ/vQK4LW3LwuI3
UrOhxonVZRTOs2aTJTrWJRJv4ejDHkFFcafynGm3T6fUSxQJFFrA1+RpMo2d1aEZmoiAs7lJ4tZ5
6qaMawpcymhciem9K3tnzeZ87+bktFEp35WEdZZmBzKdKgYNed+Zb2GgUF4JnngcAjYtbwZruHCb
i+Ew2lDY3UKHDnekUsd2TZhi66zjCjvKlBT32sAK3Tro89oeK2S5SGB1fJx976VIibTDpLm4nJCp
HDQen8Yw32tzfO7cRbuiwp0RzJt+6D89V/B3xzvPiy85xF2Ui+a6wdcFsecqOtbv2rVvZVjv2xkC
lxkd3U4/zXzuykGXUoCDju0YkcaP7wC/SqabY/nUXbJktZe/dBVDVzegZBse8kBzApZPHd2aCxrO
CstbF6XPhhsfp25+KWbBKgoHTpXdCsAJygZ/wfKaPQxDZcB1Bsh7AucwdIJgwDwyRAeiCWlxocmg
0OqvDoZ/+q6tHy1cd7X3U2djDfnZITZaBmDzjC749OlCBId83DkBDDh0muPwo/03zox3M+xups+I
mIgQx7zZs7tKFH34IK4dWKSJ0tRxmycfD5Nbynd3Ch5jhm4FseA1hBU0AAfZPAGaxUDRbCz7JQOg
wtUDqYqFEepAOYnLPCKn6HliqsJ7SVgfuZhTXLv+Q6T1Fnspzs0XZ5BP+HT+LE5ildzYV1/q1Dk4
I2T/5MPJeT8RhCiHm7eGHWwP92aBAiYp9cm0xjMxhvhLX2wzZ8eZoDDL3O4+9ZagF3TiUUKiAPll
gcG43UYGqqbvOmQHhLvVgtcisAWyA34cJx4qz12N6lU4Gt9dTjcNMK6Wh16Gh0j8KgiBbav2kwsW
XXaaYhUOxKz5dltobb3/Uqv3MeMjiqbXpEcfzZzUBMWicjKUsZeONqMtFZM0QnTTxC3ezXjqggI+
EcSQrASFASx62TbMH0mK4CN0/xyTs7IEYZUBCyRSEDS6b+MHM74a+uEBl3s2TARPd/cqAzbeBmcs
j5dwcD8troVqkO9+Xd41kBwGP32ZTJu89p+hUS9eBOJ6aKFlIghmW2SW/U7gdPKSe3Pu8SBhJrMC
NBBZrpia5kdlCoZUwcIX21REY/k5kSAu8TBjek4NoBGiMfbC7YAtssxIiAodQ1hQM5UqZOqHtEGP
5vjJ0xDpixMhIjU7h3zkjnBOtvBsYdC17GSiTwn+Ws/+mZd1i+s+4NygPvuuR/c389uHWS2DajQG
eewEdES4nWomKsPwMyFvnj1CzhNhP1V+wz59WoewISwWJVCmNdtXC3dQWye/uioRS/KVB910IXdj
OyJYY95/mBBftwnZCTwiRuu/AYt/Fw3JWDjDFALPwglWQQ9UtdTcF8Xk3s89atu2ZFPfljv0U8a6
mViepOyiS2Tcd42lShwcgKazIuE8LIHeQG8X4juPJsSHQbj3pm5vJO0pMDiYpSA/upjHBzHmAI80
lVrxI3zXuC8rdmbugB1YlShGs4gEwT7QpA5WmDcMPb+3hnVtcn2oOjy0kgK30f+wbVzjikUrU3ei
ngLUPHnTE8SgAgQt/Q5TKK6pXP7ZE5a1yROfDZp4SkC3uFseDp8+B80DwoURnEjZM940LeYHHJPX
udQEB3r3yEpwIMTJQ7NAxcyaHZgxXOy+ulodw3bGAsAd2tMwwg4ZCnnktqFPmZBRDy6bhkFmF7Bj
HggJ4O1zMX8LVT3I0r9WKaP5uuZnRv/3lBbVvYzKvV0Rb+3pJ9uJj4I0dafNXjVQhgEzUUHYGuKA
4MNhHtZQsutBgPxK6JN9GzZw7rqYzfDek+63hDWYUN+sls89reEDTEZ1mHNk6MJTCPOtc2IUtyCq
vwJ08oNnYIuwcNUB4nJBeBGo5VqkB+cJTYaZ/wIiXs/ZP1/zlQr/CKLsOg7lF9ODR6Ig9mnO5dyn
P1CRrG3n2QjOQPuxRWK4zX0SsKpIcueQcnnfDcGXDabZgVXQYNPynOrXtc33LpuPzCKfnLHaRW38
XPnzNpAjmaqCiVfU+xjUomOWG1REAq86kCriRFZh2j47tb5ZTvFQKzCUVKvoUogtRjuWzoSxYwsY
UXwEXJ+ZtD/TPlrXuXNLG7TPE5XCBBgqzQa0dWhTR5P0PJ/0QxOTqC/rZ5kEL7mET+1XwbNtWC+E
PPwNjDpG7cNOhRfhxQcwHvfu1EMy87tj4xiHkZc/yov7qGrOLKc2voHT1ROXIfRXvon/3Gj3YQL5
LuX8prDGlEob7drvuQ3upJ0wuk7DOkxo5noHKzeqO9NNYOKlGKctGIhhRSK7CPeZik/SyB4mab5l
JQFx2twSgACTagEiAnK1PObALkKDqm8uQYdVFYBgYqbrwXswISKOzH8cuUQxGM1TF6gdV/42Ht1D
Yx0HxzFBjeT22TVhtpXxI+HR06onraotu60cc1K1mGuiTTUnVGgOGtxhbEiVmNLtZDlE0OjNmNf3
Vsbim1+TjNb4scuhWYYM/LB/ZoR4QbmUI51DNADRnrsF3EUMWsGUeR4AwdQGo0/qlQnJ+aTEs4XG
ZzLT+0YDLi4j5BaCWrAiHdmhA1zLCX5fJuZj35hXJ50PpUn2zmSit9FZQ1Cm89N3/qVtuufRBMKq
S+NDauvdL+gD6wUTPqAtdRWur0BnHKkVmu8xUXtdzttGsbKVSbEPsROORWRvh8ad10Ucv7S+xPPG
MS8hNYTjSzrlL5YmUYRtPYeQLxbeDKeUVt3Bia3PIaUnA/r7kFCVb80h2M4cRK6wqQJgOjGXUBuF
w+BOm9m3ityf/+f8cn5PLFJjo1n8iwL3uTICvVECcylBmAc/H08E9Z2zZP7yjRCZy+y/+AVu9baJ
jySs7kbYpNx82KBGOGcq9t46f/qs5uiJGd8uJzeyHrp9TK+GtLK7wToKAZmG664sR2j0UI8MbMvK
qq62W7yIojfRI/afzHKL/ZI13zeDge5qOEQNh+ngL711irijHZlpwS5m92JTHGcFNkWjQjW38OvK
eVXJcNPaw7MqUuzjKbSIvmXzZJdYCuPCulITL0lz1a1wHTa3CJq0dUoG/62fMDmGWTYs4Wqcba15
a3TLFxhDE6ui8uxm/sXOB2dFQUFYxziwrphwygDXNAx2tF5PF5EuNtjaMq9xUDb3gw9mnL/5Z7DY
7ta+++r2bCjNgfq1pdO/E4F6LaBQBANMAT3yIYzs3rfuYKJsyYlDHtrfcF4mypnkxU3Jjva7+nu2
62cnte21qAHryf6KgpXRYIYKzKTftqN4Hw0Zw6Ty1MQILxJ07jMphcVDF9Y/tk0Jk0m834Eaztp0
PnhQv6lyNaufGjgSPxotBV/r6E94EBwwg1XC9A8WwnNid97FQQyPgyoXXP85QDQvDdGVJWCdZO7B
cO6M3hgeCjOmdh/DmO0hY/SkAJhS4rAyGN+JofsbDUz97OgcPziOPMg1W9HJYlPSzzMrmrjEy6Uk
vWyuvsqye0vKGf7BSNihDf58CEiwqjVjXav3Pt2spJluijfcBQ8Dgte1Q8rDUcdmsavRsK2DTnwb
hUXK25KKZpGF0uPj2nQJjEgd6/I41i5rSUBIftDVpxEX5WNvIuywNVgwJjkID4B6N5U7Hb02T6+1
W1cYdxVaqJzc0Ogxm8HSgtFvK2akhAG4hLZ2CzRj5LVucYu4tHkxZG6jDPHeKvmvmNk1ZTA1Gogk
wKXw+kxXC6kXCilWmmsUECM9hH+pFqn7J++8UewKQC/Nuzusu/rSzhezXWQflO7OPiVwPEMdtAJn
B9HcImkIgugq7W+g9GM22JIdRv0yewdHv1v+oVbEHRRq4zflOlRfKoL7KbYScPVIApMX7YE8rs2s
2IQaX37AR7gasOCSrNN5jz7LJdQB+hM3JBsKFi131fCKGZSxX9Ju4ZJV3RmUlKVAq+9n1mBLZMXC
3L8j1DiI9xJtPivLuLzh/gnIER6XdIJL0e9olfHaZqgxyugtgkIduuigr6Pe+B38MZg5M4ADODoq
x6uKfDK5UKbldNmWc56qrwRPUxwGNHn/BNBHQP4MYf4iPDx9X6xSdG2ulTwwUORFodfmDPPYrwXc
11aUrtKG9bTgcG55Y0R7yZHbuTj9Ev7OBHk+KBJUZIxawV1+9URYkArY3lsNlGB1qAM+D6jPn7F1
bMUbG3KiuER4sp4wbK7ZGjP1JvOUlflKersC0qgdQ+PFjBcdFChx2DPJ2+S6+7FBAHYnP/l6zJrg
YX+jEDrSOKFBP43Mo22uLlZr9DcqeViW7nX9WkHsj9kIs91TROUqqjJCKgCss+E65OUmsVEFUSXQ
7uIq4ajvl3HvqkRdaxSvsJRN3gWiwvzmI46PPMZdu2NeQeKY0x/HfovWBs/sCsCuoEIpq7/ls9Wn
qrx3zAVipaqPMj1Y7aOGztFhm0iYK63qkaVEtfLKc58/xua4Qvtk/jWMUUEOSOuBcAmj+x5ntBYX
PTxl1taWOycySAbbUdrfmb8erbPLKNb09qrZ9uhn0mW3gjQ4u3jlFX9ZAMiPRjKGt1oSNKH5o98y
dARtclz245hGka2WzmvdXqf6r8owcYx/FWkDPuV8wJSFSK+GrzCrDm16oR9qsAOEAQt/EPYgJ8vy
zmbqQZeB3KM4pdNwNeEfqkQcXUpxnClcPpgCTj4/0Xyr81MZIOGkUAfaU/N7wAXw8Om6b5jYZ/va
+LAFXjX2Q7GpgoPoDk370+UPs77O1gnbBbJM3oqImukKZIkYg4JJl6jX5kTnG8L8nGEV5s+S4AcQ
G6ztmNlguPGASnxhKtDxK3XoMn2e94O9SaL1qBBa7+d2N0bcJj2q6LuhMu4wh9AbojPfLYIodg25
21K7NusyYZqLbFCupWaCfoW9YEEN77/C9OZ6p8KU+ATtfbmgKuwS90m38dkX6kuffog8380LDN/s
7gjIQKMi9f920iUOl563EOcK/lIdnJvl8WOK4a5N9c8ynhJ1NcYPvIkFTlEUAEDQdhBGCNfI4q+s
3tfWC9M4h4NktHmWsOZnj/zb2vXwnSgEhrRNWCqys5FAZm3ui5Dc87XBMqeiP3V7fxtoVCAbE2Wn
+CLT/lbIXefwB2Ctm2zA0tz1uN1Y99wl02ViFUTzs9Ex4rUeTHl1w+e6rg2cDzarm4SMJ4/sxJ0z
fkAA2WLUX/m4ziKHssGlg3tsnCeVbKJglwI/mOWTNR56Zg3zkpCmX0LUqe3cbINy74pl1fBRULRn
X7G/rUe4ftWrtl8VwirxXGQLxQFvwarwq7s6cmk+v6GQJf02BbjptieXO2YhiRHnis7A2kPWIDdG
io2EyyWBM9CxTQl4E7j4/r5Vl0S+JXTxEqZLll9YRqHsOIoZhqjx0KUMezsSpux13/6A6bTb0xif
WRtnCnXQphsQniesRFYtT2jxFKN35nqUwW8z3sfTr7a+QJVyPVPioTwa73N1HQaJonWfLg7U8VhP
QO7iy9g1T1F1Xw3ziiS1XZYCsYeBGJ7b5C2KfwO8BGP6EfFacWz1QB6M6r6TO0z+ffyCjsZ+SJ1H
0mUCfnPgO4Hamvj6Ij6fxnqzzH8GJJ55HVjvNI42tGp5MsYHiI5s+otxO+V4Ux4HlHgDxxGvGJGS
U/YmI4Z0JK6Nj15JJcknkh1qmhnSPHINOeatWS4M5q1MJO8ynm8VbqmsDg4RP/G+QhozXerhxWQI
7nwLjFFxR17oDfL8ndUs0IAcUEIFpkQ/ltPWoU4OAcbB7bXeNbFJrKUbicIS8bZzxF1SNPcNyjsB
eA8IaNfucyzBxRxwrB9j89Q6P4349MShJ4YiJVfOsdl3bMxPjSPFQFWoD2bya4Jv6YonoV9nYeE6
AhjjcHngMmHjWfJW2ARWxu1Bk8sqRPCWTYRcAKlM573ngmtmNErBGkdr035NFf7/Y+PrzWC95kIi
6jqU7nurHysyQoz3EmlLSFPcEHqGFqwnwmZaOAz3I+JDXOqlJDnl6iTZ2oIq6YZHwcsLo4f2aG1x
weTdJZRokRgxcbQUWxk0O10CkOeJS66LoIHHU0YWhoD9wnDq4CcyfMMWXg1IifEYABgujjWdsIw/
iDVT+dEDhJmm1zR4qUzUU8aL7JdBETPTOCDq5MkArcDyOq2J4x2WYMhPx8iBWFmo589N8jwW717w
2jUsY/YWqzCfg8wZuHeHT4f5dQHyHksFPUZFUXl28wrhT7cmjG3b+s0KESAnAzTJ6b6benYg1a7N
2EFujSA6aGvaTsxL6QVpsN8Vz2Ez7kGl72Zd7IbyYtuYdq2LXzp7LYBvW/vWRjAD5D3d2977wrlP
ocah22q8dzNLNsgGVxoVKi7YmRBDX7Ep7H5M/+JgPUEWzpgHtTrWWu4/nEkNsAHwY51/E9FXK3FK
YYAMEsgXI87bBjAgjudFhOQOrx78pCH29lLVV2XGnyFJNX4teXgWgxeaIrb3JlJt3yd8iA1sqBS+
dHmnu+DMbpFYifEoanFre8bTAS6KfPFJJG5ygDexi0l8MxMUvcBJIOF+oJSl4SrgcholWFkVOpzd
ztpho2AQvx5z9eRDvmncxQxG5NToGtVZNUpChQxRkQTZM6oMALhAmApDrhIv2LeLqKeM4xtaYbaV
KCysBOdp4O0m+Aj4vfXJcIDBjQtvQLCmXdWhtXNCb5f7IUFiYfoXe4zdFA+Q3+bRoXPq56lGYhYw
i33sHB0eZAyPd4oCguSrsViLpKve0rbGKDVBRUdUOlFrBV3yPQb/zx2gftRTcD8E3mG0qoU7OGNs
dngDLJs3uiK3QTtzDIW9cw5RKR49L8r2YdHVx85DLDbpEgGnY5xV7b75pjmCCuKRG4qKwVbkmpzi
cMNx+uuLz497lw3uGxHFrPa8wd66oxO+Ii5gnG+1oEtHNqGQB5maeMe5gKaPPpF6bh4vgcAoU1SW
t3yaj4Oyu5Mhonrl2cQ+eQP2dVeaF0ar9FPzOcdjEFgN1cYwnRIKvbyQmFT8BytgfBdTWq1kg4+Z
dd6+wsLbpsaXZeFe7Lg/WNeT0letjEa666JmPaLYORQ2r6xMuoHxOVSPDtieS2gJ9v5MTcfSB485
OT++QB8OpJJrtsWjrWtrN0rH2iP22I/JEgmUHh3HAwAUjFgabH6fuugvo5W9JYws8Nj6h5lmZ0IY
P5k1mzMcWdNCG+Sq1eyllQ/wsemWDIGM1VAFHdFwXfIjyAPAmORjFpmAtYdx+g8VLGm8pKd2zlWS
gClSCMhJCzqsJN1sQsjtdIws1Edi+9cezV2M9H+t+37XVt5fOWc/Uc1Wgp+NPcoIdUSLrzHGVmcz
mi9b46ttF1u2+JVp9Bdb4kU5YEgCSntLnHPytjo29Fo2gObUObWTQxvzjYviUvjxuhpjUiA542br
0FLY57b/imQGyWFQntkqSfbaOGna4oDTb9t7LYO7aJ+C5U1SfMwkotmuxkypj5and5ZhvBYDGkVE
N0i+knXaAFRsMS7MLp4Ot7zQHENic9OnoiE5PGufE02/pAPYJpD+hKaBkZ95KFqQJCYu8Db0LJJ6
TQ9KgNz1/jQYf7BgRowRji6d4duwEtv9ijLkoL9m39UdGy2Q+5ZBIlVuELg4YCSAoGmJPGMBUKq+
pOhSriozuY0aW3GTtKKewRtxPbMQja0qZ62kAxBGuBAIOCGn0KN8xGMXxZWQD7HyHWC8bRGCDFxZ
ZRnY5DpqiBbcp15ToUEl571hiMSVpnJGTnOxiJ8bydd258+iIWoYm2pjs0ic2Qh/TwmNzj8DxSPh
Cd6sJcFNtujD/j3k/11GA4EZdd617r0CRlaR5myK0NyGHUWDKKbK/4hDF/kAoycvrh/odXv4ncrX
GWeDB/xpWa10fFX2OrNFS8MP1JOmoWUTUP+x6zc7NOZtLrlXVM9a8DRkRV/m69ornIHSI6LQP2uL
yG0QaV5vVSvtRqRDDHFgH51sSAtuoYHNwFr7VgEDDudaTFYwotaSljRDRJh/6oDB7rQqjVgxlMoQ
DYXfocMWoNhgYrOZoCdk/HIzFV2Sd946ysdQEwLkhMhigWxEQPpVHM5OjTyvH6w9uEdFP+CFFbkW
K89nF1fw4CGqhGXQBgBYq2lU/+ZamvJTWdA1UKkZaZxNaBibHjq2nc+BZ94j6xqTDx9sF5GFYlQx
BrwyiKNIAA6ObBZxRhiP+V/T1S6sfG0wiTsbWZ9B/Ji6cGm609qn8Mz5kxANZ7OzhINEo9tUn1mK
fA5NiBshaS4nDym9msXAstlwJXPKO1uavsOmayjSRUqeeOkts3Cw4VnwwTN0G3xlwUQXn0zFBMfE
9G3gfZGsUyC1FDnxxQuqEFRzHxgZi8eRw4OZm580/0Y3zckfFY2agLrFkTkhDXXaySKmws84/YYN
pHffffYsifuHibyf2ASyWpMfWKu2bwuKhTLIbTGz3y+q8cHzqC9Z9pumg6kd1Wmeb/N4mvn28J97
4fhsl1W+TFud0Q/f2z5NMLpBTpuS38TzUyygmpu1+3HRMWLw4uxoD1MvpsVDqoPGZI2lI2rDjRdj
o4gHQuZZCXr4FCHLyL7PNCIJdpSJ3LclNu7h6EmhSK+a4tRjh9sJNwF8WEBBySTUdiuwyGMxtDTF
tgsqNb462CiwsKZ2mrmof6zK8yhtRvSeAuV1QPwZCpyEU17OTTjG0b4u87AH+xO1PaplzWoEVaBb
mfGGH7Hx97Kea5YcrSsWBU2B+TPqQYksGPwIWRNAnK5saEox3CjKxrZteoh2DRp4hrqeDKbXwteR
FqdSd2k5brQYIl+fDcvJC3fdxVGjscnk1oLjDKfcrr56v4vmBNCSru0PmfUagalpGIXBXBa0X2av
eeMiBiGs9Nve38ikSeRNyzDMu00damVYTzlEb5STAll+9x9zZ9YVN5Km4b9Sp65HNQopQiHNme4L
MpNkB4OxXb7R8YK177t+/TzC1d1kJpOM+2p8TlFAApGSYvmWd/khqKl32UPu0OfLn2RjBKBcY2bI
jJi9GeXUFNowctMv0peJuA6SUFbNCqWRHFTWUME+RntGFBKK/WTozFucdBun++AnQ2JN26QeLG8E
pFGFYH4JG3pqZiVkO8nObJTOre/V0rowsyrHwdDiUb4fbYTQEZUfPC5aA3ilgxc0AZMhi+Kg+gQ2
h5m2qoDl9dc+mBNQX21yisSKfh+YCmuiUdJ9fBeaIQYS06xz1O57C3Vi9lDwQt7kLSFm2FH/A7OV
XeadC9occJvbP1kyVRSZNS6v48epGUsccr12skiSurmqxQ+a2MF8zbUxFeI5SKJ3qCsW8spWYqka
oPrBAR6b8ZxswzQS9pUaa471im0cfl/skA9VLTnWhvqiG18b0l0qgXXtGVc9vdD5HGnhFhVBfnl6
mNsovecRR/Fl5NWq/6qFNc7nZhGlKGOFAqIQCuOO/26isKBBIbQiP7PnLvMQ9Ghzr9vKIDVRK0sN
Elw9ZxFKh2UbOtRbx9it7iFxGagLukVuRhTD5rrqz4Ajei2asDGEHSjqeUw1os0b+JwGaENvQ8FU
hmvZ1rNrcpCUk/PZm0uqp0xhmxqDZYOxpiIxzfEPrbJsgHkUBVH9ABo3o5I4+QauTYGVuNWnoZER
0TTPyKAWUgfzAE8x9X2wI0EeDBHdGtABZ9mIrzjU7WJm7lDHXFBtui0IaLBRU2nMCP5cpP1FgiqM
L/BS7amQIaocND6d8dR0xmvtUcu+YFGUzrug62vYs4TYoOmIriY1fTOqHvf1wDM+1ODlgMbFcTfr
S0PmiRzYM/M0RrLIGwOQxOM4ITCPFgK6aZsg8iv6kiXaO0zpaSPpm6EiGSCt56YzWWPhTWUUgtVw
Aw+Rjwo7iGLU0m9wNJcGYqlZHXUR0IyiT5EBSp0w2Y7CpeucKTazUxsHLL11oVEYX8cuCajCDTSs
t22OO9+VERZQ4O1swvKDkwjcpJuXCEhqxCP8K8OTdKtN0+3Cbx7s7O6WakvvbysjsKZLoFB984iF
RwKpqk5yFO2gEI6gk2zLZ/MwOJ7vpiSTDp1eDDgpXhVJzi5XWgkm02H73WZCX1tNVYjvYd7URFq1
sjKKN7bqzA6xJLfITitpQsIyYrAdNMNIw65nD7r/XdM3rrgsB5pCH3zmbHWe21UlL6tg9kuqHIFo
pyffr3V6FtnzREkm53BcW67Biqr9tgHbl7Syxp6jJZY15JzHj2Gd5e0jS7WIV0Nj4JTmRqIbbtix
p/gC+ILPXj2qcb5qW9a4GHUZrJtWQzfVYE3e57VEUSdxk9HCCMdFCGx0nQjjPzpA+NF2YcHcMxBV
VeXFMA6YrmbwCMIrWpJdC1GvQDUcrCCQGCdR0XBhKyLFk1FJHV6beUWbZqBk2W/qnl76qfRN87uQ
zrycbb0r74TvJyDayx4EDTpmTkCyVwqMgYacimZrZrX+MkdWAtci10P/jiJs6m0zqTX4Ua1b9qY6
ccGSFYY3pOcop3Vyo1gscpWokm1xGO1CMQ0LBAsrq7bQm58SfOuJOKxvoVP333uvaHk7oY0Wv5h6
Dy2VfBA3XEx8Ky0ZVtgwscmvjXagbzKhlFtjfVYbMaiIIaGYnqD5Q71wNijPyRbt3wm4PDY9oYdr
rgVW6kQPM9TU1NRA8EAnB+ArHfSNLngkFdSuohzcpUDqxDdSZ6NalYgxY6HZOu3XpJEygXHvoV/Q
RW6WUgwSsbd1qw4kmEFHWtxbkTWCDnAST97P0UxvUwgAS7cJ4ie3VunHf8LSQNTEbuMARfgqm8BR
WNi3KBDbnyunnt5p34XsJJokuNC+ptodsKEAFAMRT53XrgrcjAKN23lVIIPtw2n9WjRWkq5Gq8j5
OPXTdwDpBBgNgPfkNIYQ96dp+eqLJ0YI87Rz8blNqiGC0BGwUSEHYHVfEQNzEbDIQmCcE4WkT1PX
NfeoElbforTE3EaVeQiXrY4KwF2Elgjby7hDzwacJUa50glxuASiGp3ZQqKHaXjaQuMRBYOH2nRm
LONa2GyoEaH0tsTszAJD2TKlOukihGjUgzGtJ3YZ/nAzZEjU2ElLa77xCgqN7OPTZuwEtiAtJPIc
eo3GxzeoTYsDyXBhDjJ4HmxyIdAPQG5SIfAOhcHcwKtE23QKI/oyzRBjBO+gxADDUJt5Tx2vbt+P
BkClTZZp9KDh1ijjlN3cca9i4tthFasg987DQLXfEcrvc+y2oXdB95sUqRHzyuCklqBAjRCsAAJR
+UWZuRpxZkRt0WsbEie8J3iRaMikvY0ub2FhdRxIhUAKOCONRWQSov8HI5DYRpnUSE+nPjWrR3SN
8va0JQ1LPjEh8+YWZk8erT1pmGBuwzGrz1xjMOovTjHgXepOzRB+rrsOwqpAwDv6ngZlp06LToCW
QWdssnJ8KpDJSu48BMuY8zNoWekSrvTwR0TiVO4ZWqdT+sED+pRwbpVOf9XSuhrOR98s4m8cnymT
ZJ6QhwFw1oc0TIkIDP+qjxz69yQ8uugJC2sky6jqgLbrqZItkthimu9GifEt/oDzNCJB28TFae8o
q3zn1lrbyPt7I5kQOlk6IQmO4Jf1lXZ+WHMZz4TYGiVn5nnYnPno5ETfS9HkxAdVZKDZH5aYbHky
ArSeZC54+zafyUrj3kjvh740QHNNhQAtZrmw+zB20OMW1bHsPukdS99LuwWWitR08IV4cK43PZ0N
eZb20gkeA1Q68ZNpTbOktxNWOdvCOPqxj6CXLIZo2wNpQ5Gxqx2UErx0uFZF30UbWYZFdgOelMJo
BDnxvE5HUbLKNUVz1Sm0bPsqS5LLaqh1u42Aggxn5pgnIVDbIIMMFiz71twVOVJis15MCtIxKbxV
WtuDvyk548KPGjSeB3lOZvRnE8Mru0cQIA1hewCrgjbMWE8tOE6pERxGxwWZWmnT4PwPP4osEnn2
fDhTazZQurvfKv0gm0W5sVv1sEoC1A9lCQsqgdRULyG+mhc7QLAKbUs1v670SU1b3CxGlJgp3MzJ
h4pl3IGcSkOQaiAePDmufv/tP//+39/G/wqeirsinYIi/y3vsjsIMm3zt98d9ftv5c9vn3/nS+0q
y3UtbTuWtE1B7YzXv325j/KAnxb/4RI8BLXHgSOcoaE0ZhinpeGjH5C7+KWGuGgQKi/CEwnmQpTD
KGZbKz169nkq++Q01CVuh9w2ag3yg8s0uuPuEqUO8F89oeKLDnhXkBd6M5FigT/Fus7pEL8ztL4l
orykgfFYtfLBKMm4UF8EJImIMPHrjz6PicJ1RgE0MYh/k37RjvuQRQ6q2yS2IskFuSRsqzkK+otS
0pum3Mw+MCZf4658iIvhq9CIOxKngudGH9uGv5eONn7YIXggB5JkexfZ2VOTeqdJngCRqPCGU9B7
o9h814X1XdKoj6xb/L/s5v74vT+89a5N9VK4rkmJ1/Hk7q239ET8nvOnh7qH290loPbiLldUhdPQ
X//qYDxnqT29PGyhXXN3sMkCxkxlpEBnOYf4XY1RtUGXCVjOmAThw68OxlyyPZJUaStXyOXKX0yq
0nYJul1qc1bfou00IWALkXF8F3b0ZY4P5fCnducvck2eqW1TWcozTW93qH4MtGkQ1IIj6OsnCiaI
QDSE63nvm9SBq+D98fEOH9oynhRAaT1P21rvjufRSiCrp6ciKsTPsB54b4x4NgyxVqe/PJIyXWlp
U7uO53ju7ki5P44pjC5YjeZg37ZzJj52lCBOQu2Mb1zUKzfRsTzT8mAG2dS6957X3A6pXWjIz0OC
FAfqvx0BrUaLFp5WGnG8uaWa3TdmpBCHjw7AmSO16dmWqc29CwwaJWl+02dunBD5PpIWgNzg2c5s
27bOQapHZ2hzUoEXdstRFEbUvC0L49YO2O0bb2YZa28aaccGJs5/tquVvXuza69HEwM8Bh2Chkom
aYy/njKS1pgNCHGBqTvNeKu3dTfH2+PP+dX7oC3b9HjMtmNby316sVpqgoIwtfF/U6iXn9h++6Ow
U4gHJcxtzudvNcyMH76JyGseCPMsblCNKkjP3lhJYtkC9u/By/exdxQYneVmbQsdEG6VeHK1W4Cs
4owqe2VuFLjzbROMyXoEDL2UWKz8PJktvTl+N15ZX5qOtPYctinbs/YeRFCg8UWFAPXjvqxOCyKm
Czvxoo3lErkcH2pZqnvX6wq9TEBLkkLvLzBpp0o7PV0Wv1OGBP7VdV9QepoVzOPSgzDpOQvD39S+
82+MjMEAs95VXKK7t94yJMwKQ9NpGDE4iy9rM/UzDBPR1FshVJojHov51zDnmH0cv+TXnjEnvmlJ
6VhsXubeMUDZ13Cm5aCM3cJD3dYPBkx3Q/CWBBg5CjEgQH+EJPCCpnESyxVpSJdt6XER/xx/L4dL
zuHQUUwmLXji7t50czsvNKJFy6udffPSXdrZfn3jGqBLHGF2t2OD3Hxm6/SNGbacCLuPnXFtx5Se
chDP9PaWGwWhPG4VCPtGvAc4W13WEToSDf+QeMlBfbqgiaaOXo4eIBscv+jDwXnaUlqeIyVtAr03
vb26iWFNg1yJurC5tLMw3+ZhUIK3LWCqdThVeCFMmD6GAoLsg3V3fHghDy6e8TXnv7RYXpbYO74G
ILCWCEeKE8h7O6HPCeYgiSHUiCVyc6lHkKFCrGGm4k3aeTilgtkb3RGZ7rC/FO5bMdBra9AxyYE8
j1AB/Dvv98Xe50gU7fNsIlIQvvxsJoF/VrMV0452pz+teLTeJR7UmDem3iubjOtoieMT60Baam/U
HowxyG2CBiujeVr0cXnpQQr6aPLtz2/c8Vd2VbYWushKEGsSFu1eYYI6XRQ0i+IP6lbblA7jO8ut
kK2MIZ/1aVNuddQbZ2XbqFOaIzmq+G/udK88dW6vJmRxbFd4am+/MZrMAC+LyfKQdQBdk8TrCiJr
Gw2B41f7SiDhSeVa9JJcYQlnb21l7Yg0ZMqWWprRIpbdmtelbcZbLNLyS1SW+/Pj4x1eGFwIIhfp
2ZK45WA5dTHlk5YHWU/G1KzDNAaoak1t17wx0OGMUY5ESUtZhCtIhy3r+sU8jYyoDt3KoAJSWdFp
mjYLL4mSbayN8uxXr2lnKL23RdtTjzZgBJox6wdAeXk0rIXXuzfHRzlceLuj7E1L6Uzu3AdoXseE
l3jgWn63HsM+xPaUsPcGRY1ZfKgGTz0eH/fwie2Ou7z+4kaawvHgYHIj8xZEO/F5ekbd1r89Psor
V8fh5mjLIr2Vjtg7W1C0cprRAeieE9fCAxtH88+B/uuj6Y4QgegCoKCV1WFovrGzPP/l3dNFaS04
11xlWgTUe0GtXTgW4B0T5RPkpz3XehcOVHFE41zqRSR1xKc1mb/OVeVvVAHJgfZNBVTo+OW/ElI6
QpM9OESzLHy1N4ecwSjMsAMsXDqlhoIH6NE+MTLfvJMYU9yrWrRfi1LEMUIcMNWB5OcJehJwX5Fp
9WLvrbtyuAk6AvsHsl1uy1Jq2H3qFv3f3EIIgwIiKDnb3WbGBwSXY0TnWre6CVpvwqLHspFABG1/
/GYczoXdOGNvT6phJHDCM3bqJcPa9Kt001bmuDYo13DAvA86p3rj/r8y5M7t37tc8lGPFGUpSjUC
L5dylnfZiGkCdi3jZaUbAWInBBN3/EKfj5Ldubd7l/dmfVV23ewvVD4c6z+oaoyvGmi19/VlV04D
BkFrm4B9pROr3gCIEcD4SCKScMoQN/k3EmVXW4IzVrm263K87z7yTpZ22vZ0Fepm8c3Q09BdRFla
IrkEluH4lR/szg7afoKgVnAMmHI/lOx6HxwfrhigRzH9u/SmBFXqOHDR+IUGGjiX/8ZwVG1si01G
qv01TkE1BZUTF9Rfm/BdVmCdSSvEOatDaXw8PtTBgcqVKUGewKlKQrSflzqyACmDNME6HDlbaTKY
oYuGl3KLlbEADCDdGZAUjw96EJnvDbq8qRd7tNENlPAC3OsSQGu3FoAQMO4g0VCTMy+z3vJ+IOYV
XBm6i78eH3mZFDszeBnZIoCgWG45jr23b2G2LDy76aN1Rb3jA+jL7pT6cnF1fJTXbirz0iMu8yxl
7od/WFwg+1ZHeLrUNUqjtp1O1xP87SuraxG3jnr0Ko+PeLAhcF0eOkXMFxIO0o/dOxo6w2xUAzbp
MhmsLZ3O5qFzUcDRfovfrCppi6peD29sQ688R2EBn+IgVBZ5prU7KiIqqlRdWqFsa/QD3SpPo/ET
gobsvrWVRiq1z/0wWOGhJ8vP0Nrg7B+/7lcWJpUd0jyHIo/Fabz7Dryw4ZsoauAJoTNEUheCmErb
C13l068vSlIahZWWq4Rjq71JC1wBlrQ9oREcEb9Qx5Zrkguc24OxPT1+Va88TcfEQkNJi+Km9Xz6
vlgfJeClHnbnwg3Muitwbg7YRzq0ho/gJD0rXAKjNytUr0xa0l6o555HleggZ+nMqDFb7dUnTW3P
oNKlSb0unjAZIoTLCSPGOQzfCBJfeXw7Y+4FMz5SEijkdFgHRBkGqKL2wQWHFtRgf/5+/J4ehizI
CSD+Lzw49EsxfH+qYLIyRRJefSXwqOtyvGqiOocBNo8SBAky5zHc1hW3GImAedFegRmP5AIH2eqN
t3IQrey9lb2pRHRnNW6eYZHQOjaKobOBdDVtW1QJ7E3Rgx6FposgEPrqZ4oA7EM2msn2+Js4fNy2
Q0ZjCi2kAEGwtxMOIggSWq4hiri2VV1jD1+Ef+LONAc3aRdl8ZayobbeeN6vDaqZOJ61RM6cpbvL
tWydHo05Nv4Ujg9W3GbsIsRUZNkiiwZChxTV6As4acevdW+auRbKvhYYe2nTEJEHu0QdjGUM7tJe
+eYUGe+jUaOmWYN5Kb8O2CNPT8eHOzxkqHEvRSciUkwt94PjOVBAeZH5WGe9gstHN3w4F5BEkzc2
P7F3XZTtbc3pIsxlY6LqtryRF/uEn7nzFBXA9oesJtRNHFVeIzsFo0gmxdWgbIN6I8JuYIDG60Dm
5r2cmvK2c2DSJTEUAGCZEkBX5l2DOsrvj9+GVx42m7ILMN8kXSFf2H13kW12tocs89oFUdGf24Wd
j5/ZzC0sm1C0ty1UuCwi5uOjHu6dNrU+7XpUXljv1t68LqZwKMBORuts6LHEWxQTwiwGYthPzvUY
qm/WjIHO8TFfexA7g+5l7+CXyiG2bYCduXVho0a2nkeQ7WWPDR0SjtBwwE1etpah7zxmw5UE9gjQ
TsFQMFyUEouyftctPPnWLfWvTf5lkrx8b/uHdFqWRrVsfWskuLAN8A0fnqyPVifotjc2tsN4ABAC
ARZHF0VAKt67T9xQKpgsi2w/5ImfUABG8W1qgfnO/pC8y9A1O++qhPxhaEOl3xh8b7r9XOTk5FRd
pWe55l4a1k+VAruFkKc0GvdPCiioi7ZS24D/8DLCnNuwPf+Ne7s32X6O6QKgRQqfloK5LNAXCzBM
cqfkucOjqEX3LR5q8R4Mkr3FQg4itSy+e510Ph6fbK+NyY7NgHQPFJnP7pixCKcAJRPO5ioBlNmK
tA+Qexl5F0VS1C0kVVlZJ1PWFPGvxbXPl+sodhoACLRC91e0kiNCVCqkrClQtjpJEJdtVqlQogUI
JsUTRxqdm1+/XE053XIp39LO27tcWYG1IEzi4mzW1myPn6y6uHeglm08IPCkiP72+Ih7u+pylUv5
nORgqXBY1jLRXjzUSc5CJT2qH6aY8o0uTXUCIAVEIQDWN4Y6nLPSVHQh6b4qh3r58qxfDDX7BBcA
ixDTQ0UEApoDT0EU49zjm1gAgY7Qpzt+cWJvjXJ1YPD4R62E/ZF6ye6Q0FsAqtjgMaButZdhjPGJ
jcfuabo43HlRMm6RBkGIbJ4+6RCKnFd77ZaSzXRiKoiBM/SU9WhjKIvnkHMxyOlHFAY4DXil88Zs
2ztGf75Tz6HKJbRcItPddzoPJuhcRX/arJv+XBZZt50bJ344fkNeeQRImujlgFr2rP2n7c0EPhVA
NprE7rgCNepvvLkLcdojNuo7GV4fH+9wdtFx51TkiKJNQqdm96oMMilORWRXgV+qTwG21yeGWXer
KB/CNw7g127gy6Hs3aE6z49iB+gWxFAPdds+z6JsJcEDd2+cuftFyedHRafLFiRGNJ3U8k5ezOM2
cBp0D9iT4DlNGIoXLKxryg6YFswdkLqT2qjKHhsn3dTbpJwhM/cOdBT0OKKoQ8GuQoZC4lzy9fjN
fuUO6IXeQxeU04jAc/d9JUHvq6wAd69zDynySXm5cerOEozQ8YGeU/oXhYXlDpB+kxjS24fqsn/6
CDojmD6g1hNOIKQpBU6fmlZ+akaKJ+Rz3iqgZvqxyeiJGmV2v2BiECwbPfre6B2BZEVMKwux57Ld
8aKOegBgnddvaByPm84t3NNCIVAWqLRaBR3G5xUJ7lpX+jMcLagnIO9RVUaWtYuHT6IHyYBu/oUc
hVoAaA5lapSIU7PEIikVWG2FYqXM8DIxOvw67KfS83Fxda+72vtRuYm57kC1XZZW5l7i9fSp7JNF
x6CiMIQsTWBOajWaVnadty0CETK58CYUdy2zDlbmrATyO2BNj9/gw1OPHYu8jcTUBKss956klaK5
NFcDyhwx1jFU6/KHGLbCusos7xbOK7wNw7Te2CxfWasuZ93Sy6QjcxDPlO3kupODHEgxDf55OBDy
nIQuhIe+UehWHb9CsVzC3hSiLsU5QPTkCbAJu5M19tKKEpzJaP0cJSvg0QSOZdCgijRncEhtK7sZ
h0KvdRiHZ0k3lou6e/V+7vN2WxbkqiZMEBj2MzzKOLDT+8SjfODzDx8fcN13QS7gLh5/24f3SJnS
tATVJ70U1pbXXyx9NGMxfVmIUn2FUQDwfUDQEOZPkwYPx18fivVFEkd0R0iwd4NKWTd1WKI61Wmn
RXSoCtExZ0tqY4RWHOeNXPWVTW0BzZn0MzWtXKBYu1e2FPUbA+96QBT9NJ0UTfcV0UTsrOqO3lnA
d5REkxXCxInjT+N7hL9BU+JpuArEXL0/fu2HxzYhAqk656G5zI+9wxAUOTRAQVvLDoLyvPbG+Ey3
I+J5aV5/gdIKfL+OezS1bST5jw99uIm+HJq4b/c+GLVvxWlAj7ywoukqMBI0NKkYv1FeAyPI39md
/4zjIkIOKme5TGt3HAzxwGHXXGKjIIWj77ydjAa91xV5HF/jRl9kH/PyU2bj6ob+GZqoYx+ujQDX
a43ODcZ8nKXzBNnylpj4xKgtlC3WvYvgygDMPoJ/875GAGaeWxxYVlXwGWA6G4q56gLk6dP7br5z
C/O0HpG+z5MNFBdgpSkA4PLcRnQTpRRsBNDWrEBXiFMkHMzoDBbNKnNuWjEimhWtaEZcuc0i7XJl
INvufemRv8lDatsOboRQ/hdrDQT/0KJ0FxoX2q81hhilgwboiDi676ZXQxdXF1k4/mkQpgX41Xvn
aVSvhB9zFHwOwHBBP8RyFqJNpz5ikTO0pzo8I0QF/SgQjBDVVQJ5Uty6HSJFvlzPlO+c2FoV6Log
7S2n976Lz8RjiFQCe9qkPkCBQQvpUfbw1HEAy+CBvE8xraV6W1r3XQcZQl8MWGgPlX1Szbd480Bi
OdHiJsHOpYBeOT7iiQFDFoEr8P24qmkwpiEEedf/NmOqbDs/cCWc7RtcumbMf0NWUYK2B0fIXH5T
VEeS9kvSEdpvPLTmMzSteoUaronPff6x9aoL6SGSlCS3pAQnAt3qObnusQvsstMcMhIoaKk3gCBO
RnWRYGHs/dko94RHiwYTUps4FRsdRT7rzLL9i87YyvQ06cTKja8qvXKQcfFvQr+5GdPtgMxFUl8v
BpQxkEG4CEXwiPgsLlsCK0XzYaguUZgwva9FAd13i0YlgjvdRYjzRdtfApMPcGVEblsU96NEV6y/
8/tt4LUb2JP4RdxJJN+LRXAQcu6Mp+sHC9E6M3mIhi/YR+EngsSIQAhseArmx6K9skCN09sE6tpe
OMk9Vj8qfWclp32OvTThRoOOZ1N9HoE51vHXGqhf1WJIEkUbBSuDNi1GT3AQ5hJxZg826YyY+4K4
vynluU6TVahQeOWcy1MHoTO0jtrPqrvB1iBDtyaC2zpOf87eU9Fz6D6kwM+TJD9HT0j4t276WSEe
XeaYJ8I6V8p4zPMCjSnQ5lCZVTJeION5ViJP2jonfowdTxefls5F770L0XbAcQNuJjzbScLVwPUx
7c4QjkX5QG3qzlynYEha5y7B2a7P3GsqebxEJJLL07jnKTkbz7+1ijX0DhPpG8v4avnjXdX1G0Hz
SrA+2Z7Rrzu+Jx6eeuRsyvaUt5xFIER296oGamBvFkDQIx9f3Q7PprMyg/GR+c1boeV+15XQchlL
M5itqK54e2ONKg4a7A9BBI/qSoYpDA0872VzXUgbD13dJhsH8u1311fBVdg0uCLgHTsHFi3vBA/5
41d+mC9pui1qqaOzV5M17V65CblT+5gonsgOq4ewk8PDHNsO+g8d6jgIZr9xpw9PnyX7dxHo5VZb
B4A2N/IbnJlQMwzHGgJmOI3eFYqv3luQycMnSg6oOOj5R2FlP4C37KGrYf0sLNIU9cWxjd8J342R
uPHjNy7p8KCjjqGIXxz6rRRS9kKmhSqh6nlGbD8TV3MIoxgGfjmvxwjdIqyt8qsi5Sg4/txeOV7p
k0nmLGknyfRzBvMiUJtVnQ15wKhFPQUXUVfN56POsWwba4yxlSIVSZtm61VJfU4PHINA00/uBTES
LCIv4GRx5OJih3LE3LORVBMS/A5WX2/cnVceONEksE/Ju6WUuJe1KmovQw8XEVRgmJ8Jv4ZPWQfB
+fHbsSya3WCDVunSBrIB93sH+UQ8lw70mwDcgMoeYbhf4+3ysaOEuK5RUlaG/pNkQ69LKd9ADr0S
VpL5A85lXVvUHPYDZkSLjLjQLXCRhP6KHSFF64kqvGhqjKBHeEibQaXR507Ax5lYgnRPJbbTo27W
xdDmm+P34TCuXNJWmhVU1+BReHt3GzVyO3YCWNP2QhmuM0QjKh8DKgi29lkcYvgIMVGf+Q129f/G
yFpSa7PBqh7Wa4vI63A7r5hcafsYpqF13SvR0JNArw2H6eEUTnxw2nTwJ4+P/MoWRq5Cvg4eHvDI
fgmstObEcSIMvgQo3s+tHXRnNOvpqorZjnMEl3rxVqvmcMm7gBXBWECCckxaYLu7ZocYZARNCkxw
1HJuVqPJQkOddQrarYkCbrOOxxaBkOMXuo/GZr9cinzkzEAYweTul9BoaBqNLh3UQRGGlCvXHu6T
vH+U8RxCtXPcu6CcSGSg9KXvXAc6OnVHGPBnx9/GwcUv72LBiS1wFkqdy+svdp6eiuYYuOCdW1y6
AAUMI8IK67mZ7edYNW9RDY0aiudgpnq4lW+cWAcbCsMvFQOoBwsbbb9qDRRN43+KgxcHiC/eIe1g
4B0bl131Rmnv1dsNiMaFlcTS5rzevdAADqDrDKhRx6bfnDZTUWPL1SffCseOLxMHDb5ORSg1ThOu
cQ6SpEOO7tzxm/3q1b54D8vrL2627gLkB2ra3DUcxGDTpU5836V5n25/ZRyXlUG9eplXAAZsLnZv
HAwgGsN0cHXozKRWm2oqy28NNM3xjTm8ez0/x5GckvC8PO7e/hT2nLBWaBcR4wq4dElrivcesgRv
TNHd0/95FCYn4RV8IQvcxV56DV/V9AvbxiDedePoK92MrnxKQXSmD1aIU8XT8Zv3ynBwjNwFrY0k
B//bfUiFBKpYBNV0UpU0bbcTQEXzwrGwKL1QrL/259X95w4Ls3lmZX4ryqmOsNHa+/Lvt+VT/tDW
T0/t9Zfyv5df/eeP7v7i36+jb3XRFD/a/Z/a+SX+/l/jr7+0X3a+2ORwp6Z33VM93T81Xdr+gy+6
/OT/9cXfnp7/yvupfPrb79+KLkcJ6P4pgLf++18vLfzSJTr4Jx11+fN/vXbzJePXztPwy28nX5Kn
ev93nr407d9+N2Dn/EH3BYYMQJvlJB6e/vX95XQA3krUTXPg999yemfh3343/4DdQgV/ae6zmbig
AX//DU39n6/BtSScAN+gNG1IBcjkH9d+9zP6+PlY/k/cWYA4THfqR8RqREJK7J8akLozU0+Wfa+S
K3++rvWjSWkk/zGPD70+Q0WclPlU4BaETjlSdtFE1o4o7kPTPCaX8XB3GgdXM42sFOJbBO/KKy/i
6qHS5y0OLtNXs7mNMCMZQgTKrYe2fEi7x6y8lvIJuSj2sM8eKiYeEo6r4UpzWrlkrNNiwXdbj48o
9wXNO+XS3b8o043ZUnZZZ/S8YZNjUYXTPHYoZCfpxqLyXkVoWbMp2cBkn5/oL83t/3XG7szy//Wn
/h/Oa1p0xyb2pmm/fC+a3x7ziP+9nNzPv/jX7HacP+gkEfB7NMQFjYl/zG8S1j+kRwD0E7fHkfzP
6a3FH2SZ0LXtv1bEX1NbuH9AJ1NgWkD8URG19K/MbKJ5drh/xd9wKVhvxAK0WqmsL8tvdwdEkqPO
xZCopworPZWb9uNYpRY+i7O3FfD8Hwea2Fij1d72+VUT3tbPV606t3++mqbJX6++9rvPf+r5h1/7
XeF9iYIiXAewAC+fP7hpWpUn//raW2yN9PJh73sxSdQ/ftBorpy8Hc8COddX//qQlt7LLyOZGZdI
E3uVZ38MSmxbSA6DlbF8iV/3In4R6q3lVPKjpdvv2KwMtwGFLIG7Nh21+DSZh+mzKqtV3grvY49O
Dh3ZtvVPTD3LdYqm6eU0VT7NGj5zlm5OjrpnTe3vH18nvrAvetSq0JYKNlL7IAdqOw7WCPKJyzEV
ujoFbC0un79GkeMW6zPzKxpg8dkUyxwxq7C4SpcPoT/qFb0kudp74fnL5w9OVBdXSZkgXv38KZZD
INqunl9LR7iHQUgUHARTf0ov2b2JG8RkMf5zkeHhM+gU40mNNsi6FFuMOJoPnlkZd21aYF4BmOkE
3a0C1yM++Ohy3aApPAFyRQWtRXOGHF5mmGyVFfradtveiABDhKA05IMoomZj9X5AjbfGNjhAFzgo
m0dsWfBuDU3V3yOu0GA7sQJ70dx3Ztrecx09guYRaNrle88flrVCtzwOzp+/dGYruD/2S89/KFX9
mY1E9Dm9GFwMVNRNl4ObvPzw/L3S0uOLF56/18vy8a9n7tp4aPdnEleA29qOwgffN5Y2nCNWNfou
D2OziMHDbF7H1tBuq6S1L4WwuosSQaAzHKaiG0WtfZO7c3FvjdSMlZGEH/EVAYcwgtkp88pcYxZM
hRBP+g/Pn6X//AwBjejn9/71GSqBCHinobMRKdUEoXO19UIfuunz1wM2h9sg84KzHhW0dQ/g/MRA
AuVBj0lOMbivzoLRRDq36VEhMbL4e4gAYVuF2efWn8Qa2Ht0rVrLxyIUCTu/nXy0UqTCvMsPBIcK
EA0mPV6rqVXchBN2jaau8XpePlR6UCejV5enzy/U7hQK1g2vGDgyolFcftPdeF356Wf8sVEjK73K
uFi+/B/KzmwrbqSJ1k+ktTQPtzWPFBQGY260GtuteZ719OdTlhthus/vc26yFZEh4YaqVGbEjr3T
tG39ZWaN0kFrsle+nvwPvZtlqpcP1bhXtDGh9WzqxtAjHenmNI446kRZjaTgiBDO5LzNh5XyZuaJ
v4M9M4CgTTKpFyHZtzWk71Kd9OfIchEBR8EeJHM8PrdwGC/kgsos/ZRejdCcgaSNZ0TDvQOT5G1I
4fTrneCjxwNQT1PKuCUtONz3cb/sdcj2YssLHjIXQWJ1KJPvAYrhfdj0X42qRC+h2EbTaiEGVj33
aEzriDATsZjMNn/AizsCLLdKaO7qVknOfqlb0O0b44vnyicTqtIffjAijGjA2mw73Vo23PCUjWVy
DuA9uIW26XgK9ST7+uFd+Gsf9ZFzhFrpp7fLLaUzAcFM9k//AkZaSkL7q+nbPyMTReEALmVIG50g
h1DczA51REELtjouP9ufQz/Y/7r8fG8Fyx4K572+1rVRfmoK71oYQ39JgiB8ypByTFB/dLPBRaiL
P7MYFFjbWMOS6JTG9c2fqJkPI8sUYk939BTg1iJuvu39jtlvqKMH4/b/288o0vJcpF36ONglu0cI
Ah4CtSxPrukj12fWOcy57cHrNe8ZxEKw1203gRXXhqnmWAde9FeVZBCYQ4eMcmlUPUuISSeUSrqx
fuy9Mb2XzNq4Jn5z9gYLkirDgMQQfO5asermJYVKh+a4ykdUvPKg9YPpWynpEEdxw39FxmKARVru
T21qD4/Uge4Blfivld37azkZ3X0RGOnXsZGXwt84obUZ6lBFCzryXxV0fobeenEHRNzaBjph4fZa
HQmPPHjyHLs+1voYrdCCC141NVz94dMnuoE+7m2oF3NuoAkN5Anwdkf9fW9DOtyGusoMfoRKpEXB
kldXKEfjqy4jE9pBbHoyc1ej2oi6lJcNr3JMNpsyZnWCalC7+p70deALi2ZXFq6G2I1OpSZHpyQv
f10JH/S491E6ertPfhHbN8BrFiJung7N4r7USn7j//E44ZOrcJv7zQMnZXi56CM/yXWC/G5pozSS
jd5LbYYXa/pyG65xX9DR+lWEqj7CoiK0HdUPoZkVWz8ydLfDHHYRquTI1kCPuir92tORi4E+Nk/v
7abb85XcdDCvopvAlRzrqNNQLPt19fvs5ziAEgh+UCEX986zUG0oB7VsSHyljnyShvHj4OTKnsJF
uf/kn2MjN5dPwjSN7FT3ibsLInI3cBT9+3HCZ2TpRe3ifiduFQ8W/s+3JY58RbqrQ34l2rhjPHzh
5Yluja2UaMXSHRTUdvfm5fV5BCgEfDiq4dCXmonjlM5PwymvSoDKvWSkT0rYhxcVGuynd2tK1z8F
QfGktkl4USZrmhOWyptqjvx/um+cfsL7U+afByLo9tPf5+afN83N1vu/zEhjax/lYL5CJfDPdu7p
yx5utlUCweJZ+MTVPERiwgPgYIKJvMX9V7Dfu+4tbfJb1uTje0S09Hz4InN20qZjEllUuqpA9H/6
IufNkFl8eu0fkgfKVVoYcPKsxZEiU7Zxo0pfhBEhb2nk0pc8MLPHYPirTayjW4Xe2TRL9hPvZu7K
7CdCxA7ErBNY5YPjDWANpJ0xFuoJnj1vV+WyejKmK23yiSvhm2czWJ0R9PonTlx1QXdVIFI7dTQ3
wLuv9hDSldUlghz3NoiJrHF6jhP/+ETIyPIM4QsTuRH3kCJP91Es+/UYES0C4aL7U+eu4DP69DvW
aOKccog6RcXPv+PeDyTVL6GphxDrEU5H+8G2wvBcRW67FKsm267vdOvYD2wvg3Px7rfxV+9+IFNo
9tHtPG3TvvdW4HyIF37Ns77H7l9B6VydOh4blL0pv7nvX+Xb1eSTx6pYh4GpL+gvkwmcFg4xLQbx
jRZXIpAdiL6ACIInCuft4TY0WMtiBNEnZRw8wEbRK9466bGYDh5JpslbH476lTDl1I4f4Gi7WZCg
G48Qp1Bchjr4GBivYx0jfTMYRxBi1aVTO/g8gij5XvAnCl2zf004iqznCNP44RqHqrXNvaWhD4BE
Oh+82c61P+y4BI1GJsjfpiwclAUaJS3Oh6pgZ+BM//srzzPaABkaX/thQMG6rIJAOTXvg1kF/BaF
Xdc6u8PcW0Pih/bTFCJcRcrXKw5abT0Ghn4nBZF+F8FFHmp+dYZKXb9Tp0H4gxAJUwc55uWnCTHb
o5NXlzA7140j1fsMOr/4ToaCAwqC5AVaMmVvIBhxqfqmukB1Sg4MfwZfAQIoUyykNNFFb6Jjq7fq
E+A2B1GN4Fh2ufakRYMNeAMaQIDj81w1WbqOuiS/M0TqpWJfdfDuiKuwG35dxe9X8+x85XUWRQIV
gOz/3o/Yv5e7+NtAe6LbBqlEKkF0XX1axWozkEMUst3vEXwScIiYAOjGgjOLzMGFCuWkoY1ZwIwM
I3k4rjKKo4hPT9OfAkPbR9byFi6C+ilIRM7h4pHCFI+E2uuCvm2yoWVxuAvALKC/Bt34XX4UnrHT
hrtIuOH6czdeh55RzFdQhSOPO8Q8qOmGMlUcbUcFAa7b9K+noF2OAGOZoIjtrXPaukCKSE0Js2ZW
AP+aLsUAmM89Jt5aGHKnl6cPwXPYMM2AinKOEronOaxdC+G6XbpNwMJqae4GpEd2rlKEmnJ2MQuL
bMRZ+MRgcNbqF+LS7qxTLsM+ZPq1/8s3B/rQh9+eIHxObjh/QLFStfz9OMS3E7Q5HQ2GDUs95HKf
qo8+SKw4HOTyRwTVZqXT0+BsSoDK59gu7nOpb/fCurksBcr+MgXN4VHBWCLDM9lTtBhCmk4OnYWa
WmpL8Er7RrsdnOzDY8SEiA1AOqxqqtYLF6GMZQjl7zdDTa+0OyneggzZUFv819Pue0B1r50LPhkG
ZvlRRlNmnWaSey5yOdyrFGv3tulr54hd01rpwvJRS1LIhSvfe52eCC4Zwu7ypLtedLU1v9zqUq4t
6q5IvoOp2RYozbwEbeKuR/qvDkpsuvciIi7N7i4OESapxXo1rU+93sgnSyxaHXWthaF58aZ5n5kD
IeCF88BrkcLutOrB6TP4fnv/US8c/1HtGnUVOHa1Eb73iLqH6hKe12sxJRAQ70k30O8HEBhiCh/d
/5BiO2z+LZFy8N7tlKP6gwgUPskJwxXtbNWDmJiflYjMRYr4tVJJ9UEv/HVR2+ld4/UkRKYrS02y
u9xIjaNSUCX83S8ixOR0pwidb4K/O7srpzvfHysihF+EqUF/e6xwfbr998dCG/yHTZsiuD5+excB
9qcAO9Fv8QEFn/XpXeSMoeHktQQVdLRGjYVjMboraCRmDQXm6c0yv0vs1unv7FfhCNKcUPFOGcCY
riKagG/xwifuhC26v2u/80Ganjo/6/fn334okIK/LRawqE/g2pqG1rr6sl7c33Z+0/aPI/js8ewk
us/DE+hAlJH4NEQ1MuK01kNArmf61nMd4zEF3X00C6AEYrYHFPY43aC7fAyEi4wrN3TjAjhPuhU7
VCoyaI5B6rATppcUzUqNlWwnT8l03/1nVmTe51mReRez8hT86V4lktOnLOmS/Zj3f7uDmtyjqZDe
BvTUf4x5pOyFS0w2NvRMoVr+ncAGfB9DCQ37F6QCxSLJEPsOEQdop11N2FYRWrWDcYEOojlaFYzJ
aGd5r5Ul0aDjay/j6K48r8i2bg+ekrXFf2wLzX9Uon7teLV0Ea4+QMjblxGv7Az6T0tY0dYOKhYb
aOHapaFkzqVAHfNiTVe54Xm024/xfp7o4Qc/F2jFirDZLx7S1Gn7YYJc4bjQZPRI7gJXH49tWZDd
iNiTh3l2L0vm93qw+pehzdINQLRha+b58OI22cVsbFAZvv+H74H1O8KJDj1FkwWGCqYYyufmVIH5
AARoUIIv5WLs3/qSTD8Scz20WabeG3TBag+Itrj0/9b63xot2ccxlNtH0rbVDtnCDmFUTDG0+Rcz
HYurMNSAzw1U8u5GmL6SGmcvNB6E1bhp+9gG7t9RXDRHtZXyO3Kr+i3PNQzSOus66ShyWLdcVWw7
/sZvgZ/OcZrIYjmNuy4cA62Dg9iEJXSt0jYUyyux78p+NxHsgPfXyjeUvYwzHaCPIrkvBiRd7722
zO+E5fInWMf0eqxv1YCwNOf4TBnQZWA3etDDXluJqwT1ly/FgGL3lKcRfn2I9INTu/YXenU/+7VO
5m0YAtbuFNn7U2MiHE+fXuQ0M1hTYyJkrbpGT8OnvylNj1U9VGb2Vg2dvUrRPtjXSXMX9gPSRX3q
0+Wdlf1ZXKHEUO3NsrrjrFEZBxE8mUnn0sznaNdYjq2zkwXJLnccH9h2l5ytcDTXVpr0j+yjnEUZ
BMlfMOwfoyZHs7OM7QV4FvWHNUwaY7Jxp5ITPJPET8lw2WhbcHRbFaNs2wszHtL7FHpwx0L4O3Hh
BWnVKPippmicpYOfLMdpozUPph9UJ3saZl+LzoasoOAMAldZO7zd6yuk5fvULXeJ2qPkGfrZasjR
2TViSftawwbvoloB4gUp3rB2jyyB0XNuIU80Rif+KdFJXInBHiea7LCtjxkaAdCEMQtRKxUiFZnh
25GOwtOXOK/c7XwIFOfG2RSHPnEmfI8VLhFhSvnaNVrkM3Nvqpz/M4CgHI5JnOySpFbho/XAwc2z
N9vyKViZ7rg3wk6/jJO0d5oUZ22yhKvmrXOU6/4sLNaYX/42k4PNEMKJP/tECDWcVwUZ5G1Hjrd8
CzV4ALq6N/caLD+LGCzYt0RLtSW5y+GYobz0VYFCXvgzFxlr5HfQkCUj9Q1WcnJRwIIuepKaD4pe
P5mTH5IhqpWQw29TmhcoIsHQjkxP0SvDse078xG+tOCpzjYi8aRXijBE/kj3bX+aEQZ0waRqEZic
8loiDBndInT89f8+HMHi/K+vFGujBTEkvNV0rpvTV+7DMtlrXZo76ai9QZVZ7UHu2ScxSPYYbooB
0YfZp/v1gJgtifBbTBqjcs83z3i/S8R+MkW8IcNBGSf8L1lF/ejTpnIIW4fE6DRMqqu6zk5kdpmw
sUxcgOmuUDP9FuZrZrQx5Ylde/JpHRrjRuEUG1gYkM/uK3Tc+8L5UpiSvDY16G2FCTtYuYtqVP2E
GQ4p9cAsr8GTE9zAdnNpZf0srMgfsy+ecbtReBKz3blhaN17TvAdpbT0iIybt2v0ns6Vacs6TPvP
Tz558kW/x80+yaByfau1fbqv0ezhaHTAVUbJ+9ZESfRctWhhK6rPK2Xw3LM5yu0KxLT8TR69vaw0
5o/fQyOLt48+hRpF266Cvu+2donIrZu1/p09DQUqUCdZhgs3iOGCNYoEUe9pQtid3d+x19f39A8h
Hy58Dp0od6WErrkGKeP6w32FhGB7bIMDKNCavWhj/TpCFPAcmmzT4PmPl8Is807fIlaYroVZqXGw
1lD/3t6CYxfR+7gtj8L0pOLFMvzmYnql8uzTY09v/M/GRZEKfLfxOBhFcM5N5UW8xYSL2tyR401w
sTLHOnmRDtMHAlC0gbDXV2BeWuRIQyFzzN79065czKoF2b9PExI6EvteCeyDM7qsPvUkkFME+t7v
5YQ+GpuS+wDH7DTQHlZRMORqhISA1c5ZzS5xJcJEhDDFINdQwrquUm2pugeL0GtstGPQl4DSNHgx
s2xYIEAxniMk/p6d4eJbbfAiu4Z7BNWULoWpOom+As+foPLOLD1axxZt7mtYht/cyvwrUgZaVk23
PzhIPDzVfnws43Z4FX60sWhP0eX/9FusPYdA0mgomsqhvelEa2GKmqiohoqJuWw6+5qx3uWjvJcq
WTu7CBtuePkhITiZ8+C8m64M+NcoQMeKWY+jL3pb03QJDfx5DPZuXmjn0AmLtdfr6ZoOfJphOIUt
vK4rvnFuHJcBwl3HlvzyU964fNmD4pseSfp2kq7ZVKOcfytU/RzwZn+E+Me53T5OYZ9uh8QVAhP8
bJXofgvCU1DY0gf4g5bl4SJMLO0g4A/sBJRLhSKgsIbUqpcGKg0bu/Gii9U8IfFq0WU2bRN8io00
OkjIdoQUsISPJhMqGNYTpLG/haXGS9Rx8ln4ueTQtHYdSe5lS4Um7lWkasHG0Br/UXYKd5osJuyD
25p/wusbU37s43lyQukDkaIlBNIvg1Pl728IK5HSok3b/DV39RbwLlSbNNpOYDYk9cqp6ZbRdA3j
2EIWsVR9U1/CZv4eIKZuQ2nk27AL4gXFz2LbJijrikNVPpk2n821OHLRyZ1vM6mK1+JARgfyr9mw
TbIHh6+qwC8IPIO4aqrmqbSaYD/7ZyhE98+kiBeYiDkM5ZyncKyuGarlYxoFT1HYr602GV9UJeY7
FaBtonnl8OJ0I/wQ5HjvIqe7hUmj1Z6TXlKXYsPD7kLeuIYCUHBKqgvfvBP6lG2fgz9tpz6Z85N5
TwW3DPv8ULVH9AZJpIvT13eiLpkE3YMiRd1XvTSKtR7G9cmhY/UkeYO/lqRJj1Qr74KKMg0N9iSI
U6/2ri7v0oWS18VFN9j7dqp84K09vGiVkeyqoaTqM5kiTAXKdMqVFkYSWCFJa/fJ/fxZ9obkqUVo
9nD7MGtm3u+0hDOuCBFDPX3wfTN7arpMPsz+OVY88/alkWjvFM8LswFhpJFOUg6p0ZVMtLLqK7p2
cscIr2JQk+B1TPThKCwX9PK9G70IQ9xD45a612qY52ffp+egaPMnRnLoFf/1BaLJQ6ZlTAFoSxL6
06kl6qMqcf0sf619NTmQhfbPse54Z4BKyTLi8LEyKgOpeeH8r2kxUefGt6rS86M4aNYONFZeexVG
VJbVCkU6fytMCQWqs+z219shN4rkn0Vmeae2tI3doBjBEukLo1uFTuOttCKHZxMltV0RNl8Djj7r
DEaTVT2OzsXQO8UiW659RYovPAifOaULwkGiTuQWW2GNwMUnrB3Ypo7WqOuQZXBepK6jP9j+uBb/
qEQl8yCjMbUWp2U3a/wHStVLE3WvRxFR6jFluDTO9sIsLNM+dFOiR5gKLC0LGH+6bYyO3SnXe9op
7OHOzAdy5EVNVl3xZZp4G0SSfbtJzZWYAqX/6uS2vhscb1x6njc1CiN56fW9cvWtql2NJHeuXjS0
q366ohGmRVDdVs+S2LZbkeLwjgwopaP2Z/gqZZNpqAqqhMLPoe9eWGMw6VaGztE2I+t+lNpvYulA
TwKN6FxKtkrZecemDs29n7oPddxXZwFZq9U02vtO6VJIY0kXg5S4D6hWVmdhzREC8ibuen+GiAi8
fkCyEWTPvC6KxU5VKv9cuz8+uYVptap/JlUljHnJFOujmHObH/NiKa4K/dxWdmneTS+r3A6jk0bF
9cC5ETBMaHRnWUHT0LPjnnyfH/BLNcLnxtfbRVIX2V9FUt87se7+bdZvbTpADy8p+ToDQfijqpXX
1HTSb15kesuUfPcB6pBwpcLXc0bR1jqHVm2dA6PK9qkSPdhRqo0rf/KJidR+NH32gK0sTQfwHvW9
tFW97Zya69N4AyvXmU/Bg+35+vf3i9gLb57wn4tpqlasC7z80RFBCfssoZE4LrqS1GIDxR1HEZyO
AoJzVdRuvkk7K3hA/9s45DKC5H5Ty/Gy0g0PKuTI2YjNAatP+RAOl1iytwUgttO8/ln8Njbs95Ll
belrq2vt29LaUoBZdsiFfSH+BRr/5o3WU4TEFHL9hu5UB0umvbgoKSFYE2nmFIGUWrCqS9R1k6ax
7miQzeEnRQRRsjNeurZjHGnYNY+oQZpHYc5DWcjbTov9/exqzKjbQv4ZjM9KWTVbyjtrkm/+nUo1
8r6nynpvI+DOkWq0tq2lSy5CL2G78QtTXoppfQpEMjXk5OFRyCzCrR3EzkJrNWcbxuV4UJI0PaFG
DvWLUvLhgcRpWRmu9bWwjO/9aKQ/80ijfxsY32L0hp1UlP1bJIGlUJsKNRmS4guauMuJ4xrYvmo+
xJVdPGYh+mb0CkQbMakFtXVx6YASk8LlKfTH1yQk98KU5Lg7Gkgto1Me1Tl5mvgpDrX4PBZ5usoN
8LgbGF5QGUwo/vkxtUMZLj62adOlcIohmqZvV7IKa0eeUmqcY4TJcmtubb2XDpHrq9ai18vg4Afh
S5/1zsWFHekCHySJWjWQaJDPUReczC7K+p1betKC04u1jNyAZcXuhxdVpXDSW18R9HWP0D5Wy5QU
T5HQ8fY8pjL8OIZKP9Q0eNJT4xbuvUTS+VobaX9UhvJ1ntdK9Pa6vFdp2iJclau/7KwP2ShYHZ34
8YCydOflf9G2Z64cFLtPQSdbd4oydEs+Kcn3/4jIPRneiFx/0TieXT3yn9qU4BBWaHgfrGmOnQYl
5ykyU6T1bE1zg2lGPxOSuMc4a8L7Bszc7ftWxCT9ezKht+26AB6nVXt0dQB7bp7cDbUiPRt2tSzL
sf3iSlV7lZV0H6MY86ynRn8qtFhZdFNUmCMsGxZ+vhazCOkigVDloItzgCDi0WoWx/cKbCzi2y0G
2nezLV3Tv/4FMNEk29qDNKCKbO3Uj9BJJBY9IemA8mBrUulTOru6ioFy2V0Pl826dquLIUAVJdx2
nMJrkvfTtvLmjAcj27boM65cj7a6EZLqNaqn6X2utSlQWKm7hP5eeGb3HOorRnIvJuJE6adQ2ZKc
bZvTG7ELMllFlFJDQc80458V4DIlc39aiQ3thFnXT0bsANlXmvHU54pypM0FwjQ2idBfTAAULQ4O
jjm2T7JnlYfWsz/49V4Lz9mYvSVeol15+SzlWHO+iExLZrtLJ+jyq7CQLHxRWte95WVUkqDwoBTZ
QUy2ENqvKDvHW2EGmllvw8BSV+Jp5lAOk/g5rD82fYj0X4akNB1KhW5pnGSdykpJhzo0AbX/xnfv
gX5X70nXeIHlaqLBapIV52GqcHGa3lalFPywYg3m/ihuHt3Rk7aNPww7EDLtNR4h4hAhYUS2BRTI
a9xJ/EVaH/AaUr9/QDMImt7sA9JEnThPUUCwNVQyaJ//dBrTwHV6ipPHrwHSzGZbNPf0MFfXqFaj
Q15BGgKipr4KX25VCot+3GyFKSZGzfp8Vy8puyFzaunRMNtFitRt7yQR/AbzBaX15EGTPXVNNoqK
sKXVaNlMg5sYqEgZ8l+jJFXH1IP4ewH5bXWE6PRXiDD1tOY+cTnf/OEe8Zx+KL/97/zmrUfst9+X
xXuI7h9w0HS6/ev3VZVy5XeJ1n2DizvZJB5KkPR8W+eJBPAsrnI/5rUeyPW1DKxwL3zBtKnoCoMJ
6gDV1qJNfCGcTRTYZ0S8rVPUWhyBMo/DqKlcPl21aqzefP371f9/XKeWm9rwxq2oUxoAghe+TmJN
HIuF6elhdBRnaGFGeh9+MMXsHDzfW2etvfgUPJvwbfCDYsldyr1inewsyy72EO2SqbgvBvL12jJx
NG1LAtZ/jEcnvdACvdRVuXgro0FC5iKtH+jTUHd5xCHSt/WIc4GmwbvYmj8id1Hx1/5hRo20SBAw
PeQKS7KZVznqknH64g0s+SjVKlthpr31Rcqs9CFVKcaBHLvTHC15CeKs2vlSQ6uBMMNxXJidO5y7
sB2etfRnmIzpSxen6VHT7emTzaPpNAhWmS1XBzE76NLS8dMSwKjcc5zgXyAeJieBtxH/gpupO18y
u00fGictrlVr3CWeb6wNIwz2DfDIVdlbBiWN3L0PwgkjGxXBG1+Ob4GNtjAaPdreDBR/Uxlh+Wpb
b1Jt+W+fbnQb5Q/ANAFumj/+NPJOPbaUJDUNGJ78r8bebiCPVY5GtBvcUuaVpCnLnvaFbW5lEZto
27p27G8W4oXdNdF9Cxfm8xzhQqUPEFrt0Yp38wPstgBx0U3MoMIb3+Im806DlvmPhpwUh26aFaYY
vLp7G9iFn3w2io/z/WkHqeUyUpQ3ufsDiZY6HaV//9+F3RxdDBPOOgsewk9HbcpsydB4qILf0G8a
auIDTSy0gSvOWfXShcBxCoCngHUKf0tpIhXIT1L2w8Fr2uGQyRZUUZ6qbQegUf5a86Tf7Hlec+Pq
YpfL/71wqYKAfP5foQUR5TyoJCfyAlnVadH+Pe02arzuJMdMns2eTeSzTtv9pvJDc9h48appG/co
mZp79NviwUdMYiss4ackapWL2aYNipIJ+L1d1+nJfjBDDuc+hKJLS22UheWO1V5rjf5aFGZ+n5nN
0ivj4SpcadYj0SdBqiZMMaGrzqNZNuB1p5ssuqpOlT8+CUsMvavkdOWRDmvBaq9DlYYza6ysbda4
fJxC8JecDvxlKdfxyQBF8rUPgJPYyfAEBNLbF6EVItTXGvUEYxqXKhyFK7H63tZqsQYHdbbV9fLo
NbK6MNhPbENnrC461crbkEe6utBjI/4w4U8h4g5rukMEo1z/pmhoEOZOTmNj6zVUFZ2oONbvV6WY
ETYVeht1ANv63ucOSP0pUOrlu1o27z8lcIQ5+yArHkGfnYQnYx9xnnM9teoVlEddHX7F1D/QuiM9
e6H7qvPSvgirqS+xntlPieomD7LlX6gXSs9q4/dH2CAhXjMa6ZnusmBrkiOvOiCvVzqn0isv2fAB
msKVH8nGoxQyFHCE0wwdFkfhS3Jnm9XJsHXDvD1KrtQcpWxoj06s2vlitsXVHAMRJNvqaeC8fudT
HVBbpd/dTt8+WaeD7+ZPAv8iEC/iSvebYtFnDi0CQ84p3aMGMMcZGa17lRSO7OsU/aIEhrE0S7a+
2mSKQa4945Lq+cMEEz4MpRFYSEFF7rmE/e9TWFjU0PaKtkZ5dPUjqjX+RQxpX0Z39oD6MB7SuNQL
KAk8Z4067tOxS5CnnmasYKoa6gr59sl0+DAhpBieeVWE1x6mqRiu83th5WaUUHgKptdIeBVDElOb
HGmMY1/4jw+hbQ5hub1MotY/p+Xwo3Jb7Skyc1tYeRBqT6E0frAolt6sKlHVpyiCum66T0S2dLOt
yJmjIJGb48GAz/ggruquH29XwkcDrbaQu5jOCvRKDpZB17qWKS51UqtJWf/FtaLTYJqEMbx2gBX2
djEM+z5p4pNquzRSSoN718Dfs5aoUV+zJA9WeurXT6lRWAu3o+DUt8HPkETAdyNV+Dj3Na0bQQjH
WcBpERKvhRV5iUdfTnNKCsl+M/3qb9es7ZfUyZyFnivJU0Z738q16SL73wvqv1quJ6IbmAumRZXF
lOlPuLjIdP20Kyrrya9deSH2TF3eFMu4C+ODqDv0Ei3GuSzHB7FnErMJpFS3WVmBfFbMzveKWQR8
9o2a5Q//df98g68CDTfKUh2OKQQ4CLT56eJTK4fZgOMni9GqqMVPoAE7dKDLV4NqSaKje8pLt1x6
jtnBYWMuGkCqkqRedD3Iv452MB56K5tK6ZikeOW17WkDiySm6Vng84u6OI+1kn01jAyenyLeNkaN
VGLtmzuatoqt0armUzMaV7EhGOrRX9gg1R9DCLJ2lScXW68OrSep1a4BPW47z/D1nYbomlxl6TcD
FcQVyufKWYes/OhDE7F2MrN9TirzWZQn3kOTKv0VarWucgu1nf5r1uXSilZX66zb9JOvlJimtzBD
PMDx2Yw3Ayy9KrXzs1Z39puajFeTL+WbrBU/Lb83v2l5gupB4o5faTekl9U026feonsmgcjhMQ5h
DS4askuyVLdru/D1S5pK7QZAr3/nlrm87Ru9Ppmdbu1UqXcOjm0lB03K+r3VdaioomC/G6ApPztB
FkDTlFt3eWhIa9MexnsVOC+12665pmEWr8LArr9UpUoSRk27ZxYubdEkvfISWFIM3KWTXq1xfOH/
pPzOBuBsjYX10+iSjd5k/sGj2raDmbtZtHoaX2BgLx7SvHjrQ035pni6vKo8pThEFR2sCgSfwp/0
tbUtASVuJt3ub75n7PzY9r90yL3y5d6PzhDucnrcaXGrgiXVyOi7DguhX0TNz6GwvUVjNvlT4Mbe
RjUk7VgXqXe2PSNZx3LhfY0687mDH/ynFIUwNBv6xsxglBw4jC4zDfbKJHO1jdbI7dECdM+C6OWb
BtbaxyoJWS59LXkzinGj5GV9jLIgRi0tt48gNqzbIEw4nSA+LQ1/JSaQcOmQrZli5ASRAVYR7rld
OtOlVo/pMQo+PEYE20HdLS05i/eq5MAt1snlnSsH6qExU3XjATf9AlIV8QJJT39q/rcO/sXvKS/m
JQRC8oNajOlOCnV7p0ueei/5bPK8wireKq9cintS2/67UeXsKU/0aNPw0TsaGi31kpJadBr4PXWE
Uua1GCYHVsPHQOw+pkGbdinCXzbjo/fumv2Ukx+F1bkqPUlxUN2e8X/1iYeIn9C3MSSx4DvMAPJV
0PHel6Ytqrs6se9VKfS/CJdp1IcKFMBFnlzo0CR0vgbyVkyGhp2AA6SKI0xHHUikmlvdksNqiWY4
fCcJvPljfTFrqX6s/eDowaBP0bSNdwW0f+t2SkfS8x4u0DOrLoWmNY9q430IawYgsonzVYusAX7M
+Jw4Hc0GyFmVp94AdCgGYSbRwN/PgJ2OvJ927yqZdx8GB3qqSTQLl9QZryiA1798o8kXHfxGsRaz
7DLyPx01BMflhw36pBhnA8+lJs6XU1E+y6sXWpqMWZiqTxSuqaJtWGvzQzfaW5OE6UMxvchHx9nS
b/vLmuZma5oTkfX0Wu9/i/z3fSKymp75/hPe7wsiqdx25f8h7cqWHMW17RcRwQx6NZ6ntJ3OqV6I
GkGIQSCBgK+/Czm7nJ19uk+fuA9FoBGny4C09xrKcRZ3MfJgcauQFyN7U3QAu4b+cNQ1+jAAzbYy
YI07+9Qg/By7AB3hD8PCnJOmhJ6rBwbClF/FDQ7gTBOvdUkfXEG9FR4UEOb1UsUAHQ0hQUtC+M2U
kL0H4AzkzRbi5AONt9TJzhRiXw+6Sp8ZFHm2NhkNvDH+aEBYslmW0JY+ZkQs3GK0T8m0ah2KGpbF
zKiBFyq9x9TKzB3WDwwuH/a3BhvYK7XCn6O006fG6tRyKGNra8XMO0KqLAXUOxEbXimyQBgRlDDp
XQJe8EfGS/je+9WLX6ps77UI6upiD6ApnlqeXDZ9yV+G0aaRYW39irdHIy+LOYKJNmhClY/bXHnV
MWkWoyWA9RWGscFSQi66Auzl1TCOXz27UrOBdRC/9Wj41HL74iBL/r3okPvqK1A5gOny17kDCMR/
6IGwdDWXsWWvwMCyliOXyEbZRXFA8IIvCm4Wz3iX/QDBI/5p22+tbMUpByXcXceQjcTWiXsIu+Xe
SeWVtc0Q4lqALOG9mtxYpr1XfLeM/L0HPr25nTifi8BH3lFwV0RpwbAEn7DayIW0ENNHkMPmQCcB
LEyNUO1u2MY4bZM9Hfp9byZ1gtgOnUlDgMgrMg+SK8r+lVjuEfkB9q0BoXvWAcP8EvIaIsIqZ9eh
o9Y8xh9zyimRyxKY/4MH3bF1L4FBGmiX7uLeq9YVnAAOiBPny6yBlgP+x6Cm4QAJMCSFL6Cqy8aD
Uw+gcNmVs0lMY3hlMDILeE+Q7IibQw+a1EzXuzFUgJ20R7fpwdXX/YduJqu9mZyeYMZQYjbpvXdj
DNx8Rn7h1c5eXHyFUL9o3hLoVCxyP0z3MqubY26xOErAj/1mQTImMf3v1DSraJSMANJG7C20/Ck+
rF2/sKo4Fj7zvxd5/rM0VHMN6pr/t6WvFt7786OKIAoEwU3odXkueIp/jiXInlkBgjUD9LMKcmnc
59Bp8eCFzsnW6wioHjmr3wqa8ZlvyPahg8j1ubctaKKgno1s0Q0KpkZNGDm8Zxu9EdFFKryPRd3q
V3JXU34mI7S8Y4uqZdr0/JI3rIl6RDvenGI8Uw2oJuGGe0H9S/j8qzPk4YsB3mhUKKvYIGv3S0ph
7gxTIOvW8uFLGpQXAamnx2aqT8GimCeuM3zp9nUWV9ClRs5E7+grNppLNVZJpPf7Oi6AzGR/oDb3
Nn4euLB0qWBPW3tOtgryDitLMP6RZA7L5j0LEihrDph7tw+yMsECyezVXpfjpFL7pPdapJP67HOD
7uJzH0N0R0maflGE/ZN0oRE8wUI1aBTyBPl+qjLA9jinPMihDRKqOTjN5iGEOuoCKsTYDJkmdGAJ
7X9ICjqsnXi/grC+ZHFovEIJwotY1linESoDeP5bCKL+Hk5jgP30cHxzt+G+l7i/YK1xGZ0heWjd
WK0D2pcPAnyQWZX45WvTULkMA79YGY0oX9PAf2tjV51oPdJHAi6urh5IGa6hegFtpmlQOWD350Im
GNrMpnyh1dp14uKVVNzfIb3fRLrYG8MjaIIP2aTkVDbxMci8+poome+U5XRzXZ+UyQPQkPXVkcMc
jiXWzMz50pUSS3Cs5PdA/X883OsQrFMLt2qcme5yb9BFQHzVAtTKYF4qAR9Hu8jPpC7JAssNEy9K
2q1oVtT7pB6qDcOycFsAcrKDTnG9drK2hbhLYS3NpAuBOx+LxQA/tUuekzjiYQmpOQkvjN6y2lcz
FWxWZIPz1Y6n5D2vfjZcLAcWx+ls9FahBxAxYq3xrGUJzC3MCtmzOJDf24Q+Ot1YZr86oGA2OtXZ
CyR04padzSkNWoV0G+P5dtZtSMXd2pxJzeB3m06m/nUcYQ2sfFRp32gfxKU+0MAkXWvo7OQ7sq14
Cg7pRLyWSWAsXZVzYJTxi2wfiZlssIxPfoFhuEnjir4hFmLhQdGzY05yZ2tCk2hZZHbwGDaAH1Bo
6vzMoL4eQvuisWpzNtqlcQmtsVpJLAa2fQKdq6TGerO28+GtqhO4J+XyIEzmrAJE8mYIfCa/gBUu
Stf5ZXD5VgEV8BJACXdeh+344AR8WI+ODVuCuHWXzMhh5ZLl8I1PhbVzGoseTAkbaqD12Iuj8mcI
OLQ/AU9atsxNvw4MgivcH9ITGC140tQQeU+azjkHKUuxLba9b4H6giUzeCI5fDIPVPNL/J6r3ZRY
VhPRRDcAyvV+5lqwj5JeNc7gDuOfOiXfGk761y4chmVQuog1Tgg6ablzszXIdchVvQchjUamdOlr
W2XAGeLnsdZFMjaHViTqAj8meVYVe7SnXqRy8nUhB6gJTUUE7xD5NNLvpafaIxJB+Co4WGR3dNtI
hwAQAYokzG+U3NB2cwNaYQ+6KigDum7ydIUkj7PLGbwDkMQjK5cLPBnM3JgLq22vzO99+FB16otM
+DnDrwPWLMaCMQaJxDLju8Hpkm9ytKAWkFD3yRyPt4WBwb7jQf0cS9d54dIa1y0k9Re6SAh0bw0D
d9qtFX8WBLr/m42J/0kLCe70joMAMbxZAmiN/4Wab6kR3Ha/Nq6KlBZAac5k3TV2D6Yq2Baqu/ES
rO7qGldYlrh2EfyAdXeUSNzE974D6NebgR2xLEB3yssrr9N8xivHv3cvTEiJ6alzEFO3t77T1N5E
AxKxhP+EZtiXI5wj8jzfSUR8fzbS2vZtxb5IAftVKrPy5LLGhhA6cvFQ1M1OCcjtkW9UyZcCVPoE
i3I9qFMBQxQUAJsRgBd7ehJwr6DXIMlm9gSrSKFUdoXFxExTSnTb79LAxs9t0zjAk4L5fwm8/XWj
BKqQAwkR03fwD9SBP68+EL6JXeBAg6uDnPyctQPjL7kXz4ANZCsg/MQuNBUo5Pq0aZFHltPh1lK6
cF3TlSoXSCGPA2ygCg8QYH88aICSxjHps09gpk9FpbwBkhTSd9dguUHUCQ4VWIB34SM0arHoDLt2
Zxl1sJfM7xYCeh1P0JhJZtMu6GfB99BC8X7oQYVBMSjI2qXpYM+vBwkY1CxgHu48BTnHUj9/sG2e
/miVWoS2wF1SJ1XkD0AxgZb5NZD++EosKSKQkLyLOTCw9xn1DzJzDfhUMHPDTJYePOA8lu6ojC1J
3WeYhHsLWMc2e4ToyA7A3mxpFKO6liAz4l2php/wncykix8IgJQA6nTZk2LEW1DSvA9CIJzeBmHb
Wv8eNGiIRwONtSa36W1QNl1p2jbdrhTbhrqasY8UCZBbq84lxQJWGil9HmXyFWQ+a68clm1HDrsv
HWUUMdayAuLXa3eKQdYOzJ28eiC3GCR0wWbTfvOJ595cmQDeGoblv/Lul5gICrKV/bJBPGUdelkw
VddOVp0Sl70WQRFD1w6SAkLYL9CfjI+6Sh90kRT5EoH3bP+p3oVfdtQWqlmUw4W1zrBLJ+VKZECg
eTCd3Q+6Dg5qfM3KPZ5QYYd9m/kIA0EgxfPY21sTdzjwAYSGPaO/tzvfftKtQ2t6+4Y8Jk0vNnbB
nBc2kiWSdP6j2QfpuUnVYz6x9ypXkLVVMH9ujLazMFoIOVW8gS424u9zfdda4VCuyRC2t6JuLXy+
ia1h5XH5y5u2Zj0YFkuEcXxUoWhk1qEGcPcSVz8cqNDuBRmCg17gptaSBmZ9uK157dCXI6LzdjdH
cBrLGQZZPmVmkL0TKWDxWKphl5nMITOQ7nmWFo/emH2sH7Hr60uveJz6e21B3lx7nw+gZhQS5GiG
xKmrPxEt+AZL/3CunM5c+zBjWJQF3E4KKcODZGn1ZMhkofeZQ9nyTYH4cKSY3T4OfcpXPHSypU4U
wnrDgTeOS/YMX9lLmZ24aQ3PgA1eb+glgPSc+ejAfAhr42BbxK1xCDuJ7WUm61dPslMyxTq7jG/9
ovTeFOszIPwJfahjGm+IAQ8ImhD3kpe5PQsBMvoh7aXLxK8SJJW3srogGAy/n98nhvG55mNTCdhJ
NvvYp6xl8AZ7pWedcgBoacoRQehfJxVKgZSRTa1kqVs78FvravgWBrNywF49xn9nBA6IPOY0YPvW
qyhE80Tw1hbNQuTS+g63P3NGLDaecyySgOD0w2VOFXkqZHfVPZqCYsNK8yfJ83rVhiXdWHlbX9op
+KZ7wDhixb1uOHA80+ZyEopppoMywYIy08KahzBhxb7ez1AZ+E6Ut0H2VPT06Nh5fdIvnwolDOAn
/TOe2u4lWA58KP0eF8f4If7zy4eYwV/f/xNOanLRnIy+/yKw5HiGMBKzH64j2TaGpdoNLQAmI8Tt
5l2V+TvNaNFncBbEBsgFOW2eiRje5xLmPG0JLSGwiiCggNjErnb7ENlz88oCRhY+HlWrwZXZ0oe8
c6RR4Bodnk0SUxIGOWUNpiGFUtLOx5P1OXDJcxky+0GXzKSfOWV2ZRRRG8sv4y2e2808KQPvDVT5
HwEQjmdOhHFkY9fPClADjwMxasQg+nMqOwHWZvsDdi7krUFkDaCTbnjJnJbC2j0/sSFRxyqDfAC8
F6pjQ4J4nVlKbBrsTgvsIRdDW3ePvW2O+5y2X6zR7h6HurSjTHbJ0ifIKnC8634QX8wcfHdrZmXG
uo7lt6GBgF/hFhzfRwKvKYs0Xy3c7aXNgxd3cOMVeNzlyq95e059fsiBwX7LC2eu80qmhCzYoKr0
FGT1WRlptul76u/iEiQifcDrE9DSqoZO3kTwmghx3S9l432LDA2tyWtaxVBIdcxmFwaDfEBKDK/S
lg4Lx+vrZcNi96HB0ylScR0uQwVEwQx0e0hBtSy4hLH54AC/+NUC0mlW8aqcxQHn2PAMy8oMX1Kv
7L6FIa1mtWrEIhvbbOU3pgX/dE+9EJhnzGAD1H1PoGPQJDXcslrn2pUu+eV1xhmb4rVEdn4+BKCa
DMyOpLTkTBVpuGKuJLuqF/3aD41tPFblwhogP5CLbmYCFv8ylm2/7ABoXFZxix14KR9sDuClAFr0
W8vUKUSy9SdSTojZBHDVjNNwCRqP3ObAM2maJjr8wecsh7ED3yTf90manfWhrk1rZzBgL6cqZhhN
RIsQ/lVeZR1UMIA4ovhrH/JT7Zf8Cjj11WpI/gD1K/OpMqznKrGCo51xcRi85gQGB7gYRZZhC/cz
M9tyb9LkQkDI3yRBQWF8Sit3byAATRZj6hdvykfUmLdms9RFY/AfQo7toW936tj6EiZxRlm+uUZG
540JH1qbtAfga0MA1yFNFk8Q2JTgrIbYFuNpsioG9V6vGxmCmAjXTF10GRJmX4ygKuddPDwhM1I+
1Hn2hByoOA59hjtpVNZWKdE9myGe1MD0FysESX7gvavORdg5h74P1l7upjSCnh0Cei64A1OjOcTq
3PVBsOUj+4YcI3ooSFts4CIMiKQuU0gZzwbQXWdxX3YLjsjyM5Yx7QKcCbzWpiIcZQms1OANPrkT
LWEkPERKCvgAtr5T7m6ngdtim4QVVxipqZYleEGFthGl6shVSralGE71kHkPYSFX2H0u4Frxo1IW
VniZ/KZcrzuNsuCRXYXNsqFvYwOEdoadztBm4pdyH1UYqCfBUrKv4xGk7zoHH4a1YP9keKRDezFe
m4rCzBW386kwWn4qp7PAtU4FHvo7XaUbu0oUK6UcOOdNPQBuKo6G1XxjSAlXIvCuDTO7jRJ+E+li
QJMRkTf2NTNK/wpRaHUp2irKpxKvQLWlSdcuerM39uN0AAzw/SxnTrfqUv/rvere7d6XgAqO1Aau
/ntk4Isd4Ne/6piH274W2SZsYwIub1+sqWslB0WpWKWNw45IJQ5Lhzv1wxg2wYIU0GRRKjkRvJnX
VVEVOwhJyy0M2ci6pVW4dyBxu7QHc3zoa1kt4PBrXtqRQTPcVeaV5+em8YA6CMfiDEHybN25TbPJ
4I73MNCWIu6VN292XB7MGnc6y4EtsErxJWtaJwLEsjg5SLuuAaQy1x1vWVRXNniSiKJuLB+zKc+Y
XhmqjsLAsb762FjAmNb/GfLi0cIaIhKICp6UY8BmKeO/XLABUzwL35IOnxBWCNXJKykMgQZ5DHEr
rZgdqlXvAStjBiFiC35qv5ie+Gb7Rfar9A+A10IZAzfzyUfu+S1IgbmrO0tcoNPTLutcVvuwb3Yk
Q04wTgxxAjWsjUqBTEBd9VFaNflPM8U2i5RYkwDXVy7BC6124+h4Bxs4EngoKuvVVcMBMZAQiUpi
4ZG9FKZff6WpNy5UaNZbhCmDSynUT5Bi8KBE1h47YuGfC9FmO/iIQx6w6IZjQabti+d9yyyegE8j
h7WVynblJ1giQVnt3AJe/Z0AJjezymK4DIWrQA1oYIpZdu0LwhNIkKAHnRbOYV0VZ1uJCjgAsTaD
JN8EI/E31phVe/xfstVgSv+BuDWZUzXJTPUZWQ+Ti2jJwaPoKYmvHpzsTkHTbxkoxcpRM6dGujfp
ZX6g0L9cIYMsFxrcleC7nPuK1hsN/WqhSA+kSCghRgXol2jDWQsx2qtpduUFbi4ImUpv5zVdHjlu
pzZtayWLMbTKNzBofiLrApdAAk5O5aQ/6PTM9RiZ8c7gEbURhx2I6W862g2rvmPlJbEVQbyyFd99
0kCFtbV+GkhZ1CYNnmoTIFHLYm/h0PB5VTrkVEwHKCOomZ3hhxr7hm3A7FNY87EJ+CKNG3LSHeEB
4q7CzCWzex03ehCTPDxYpll0t9zr/VN4m/s2We5bqwSohk6NL4MBU9Gw4uXBSBAABNkT6+fOyfck
I18C5pADdbC/TsXj6Dg0skcbSsME8gRNvA1IaB04mEXRCGF0QE/gZkByYW9gGTQ88OlA1+VQlEts
jumaY6cwd/3WfoFO7Ven6ftfyM+NgJhjoYLddmPkxUxIAhczxL7xuMyTcWvkeFC7hnfu8RxZm4OR
wdbRt578LIG1GDNKaKSWuF+t/BWYmXw+hgILLpMPcC8BeqRwvGCZ+U4PISdWLUNzCPZV3cLMEym5
R68KirWuux8sEf7RRYQ24moB4F9YjUBKUoiXUCgBR0yXPndQ4593heecGEmxRQUWAkD8VeaM4HaA
SQJ8D3RYlV2r2UjlQTUOtoCIUD0WyDPNwKbvN7rOKuCx3Y0SbHAjPGUODX4iFwX7ikjGSXhJHKyS
qW1+NQ1j2AJ5Om5dAxShWQzRazpMoYnaUFgIsldD0PxNmSmYBoADTYjzEAHwdAs6QQc1RsePWB82
Cx/kBy+lSEgmBd2bvC83dCxxP3DTmNfBaCO1R+LLEKgL0MAHkNqTFKpOBgIsrF3FVlOdEU8Dl9yo
SxAQJfj+PlZN4EI3T341ZIcecQ2EQmTzxHgVHglzr/j9+FfY68Icpjz9Qe0PJpmfO4evxi5uXndI
AGtmv27IahEfJf+uC36amosqUGweBM14YtA0mzmW7EEpccbTrQ4yLSs7D4G9mLroBuwWIG5jQLwH
NVxlLDK9EgvgSdyxJ0G9b9v8/Sx3OFtA79ODPpsSEnlY9Lmd4kmE31Vudkt4HUDP0INWqGGCk19Y
JD7oA34GZNOCIudAFObgNT5eAEV2lrUBk5wKj0WsYIOzNfZQtcE3s/EaLzjrOhlWW5uJcV1loQ1l
MFDyYL6FLHwP0UqzhBhOPRyRdXJO5gADdSdOk3OKT70agiFfG9ha1nYygkY4TCGEByBY5x2st/Ga
BnKTcBskqsx968DGPKTdDyDMkWhtB74kIQK3nLJgK2KBtdh0ZjHoHt0qdVkfZHBElndYdi2VC4RN
kaLgoLAqI3+LWcq+wAVikrIx5DOe91Ykszh5BBaFLtysiWH4ix8FZV+xuUICvm3Aumg9vFqmoj4o
YgNV6xFEB0BIRJPdB/62VHND5fbJERfqCjBSTR+aOTG+YGhZQPLaJE2+iX1bgXhjGTSCm3iNaIOX
z+loOGd9qFNwObHaapdWYr7XNbJtkbCxYe6bN+6tn7KsIxJ6/p5VHlnybMKJB5a7lRSRFgLx8auV
+uKihJqZUNa9ukG3IMw0ztNCPW6F9eIAsbpHgCC+FT1eFFE2qGxZ2DxrIOAL6xIO3wZ4Y+Y5crHV
9zDOKlg+KLXFvUaxY3b7swcJlGgg+bjySBzuWGM8p1nFLgrUVrdtxDUZhuZaAY3EHWkdeWI0V+Io
L4LNeIsnLIqwz4lXVofQTCzjo1cBVAXOXXwsM/+HNY7ZS1JkzYaaKTJCJGEvPmhOC1cJutatoLJA
czN1OdAraIU/yGRobTzCzM284P0BGAuq+6AD4TStYPmMjeYuMEYABjvPWXsOXGwh/+KD6sbEugCA
aQ4Cv/9UIJQA45HQnCOuj9bBtOA8j9e7wQIPIZYUupuAicLBGGNt0iUrbvF2cRvbAnSGtz3ifFNn
rPDEshqBjNetrEPszx3G+lYETAsvrKE3l7pzqXLkN3sXqqvTdc2ElYumRWDsNrbv43mAhPZKd3Y6
ac+bNIxvrbkvWgiTFPX6NpYqJN46pIT0n8DG1IiQYWUruCitvYB0Dx08C5YFHfk+ZDugT+gVNuSd
Zaor/MS6a9H0z6C/Edjvlv267sC6NZxePbQS2oG0I+CFGdS/1Unraz1CCO9W1UFl4ugi2RybHALF
GXbMAJqn21CF6kHPUTY0h1hNSVdh2UdFUCos8WgwB3w63yUJGPugK34vEZz6ynkKH4/K8R6K2MvW
tA+3Uo7FqfXYEyz5khcQye0tvEcgo0365KVhUi4Rax+WuhXgAREhR0i2urVym8dCVN0poaHz3H4V
dZGs7bQy51x58DMs/GYuQDheiQxJTpiRgCdCOGxdFpkX/HGaT6euVdR29KHDh1O3sPiSDQgfJN4l
Bnv22cef90hcwHh7kjw7+LWd4xy2HFPJ8JT7kCXDRZeysYR0aam+61KDPxq8e1oj3Vqnz2MD0aew
R45Oz5rJ0VnGQKbMM99wHobYfD+4xiYwVPJwr8aCn2/zOHnSne71udtai3RApvhTQ5Vk5qyOwRa4
d9ZdEI/AXgcCdOr35eIOG0avsawnCBksqZLDWzj68XyUADUPVmkeTBvhLmCn5yFEeiBc0KQRnexr
9KGe3Gz0WQ53RNzeJd7hAYxrdJ31+yyvCrLoOxBKPjXozrpVtUbyoRUsLfjm+EogKoHY621WIUJI
ho4A7rVggyPAMozlFjpv74cMS4VtPh302b3h3u/e8Knfv+hyn34EIJ7N9Pz3cbp473O/0r/o8mmq
+9i//ZR/e7X7J7h3+TS9SCZg3qfmT1e6T3P/MJ+muXf5376Pv53mn6+kh+lPaXVDvWxTern/Cbr+
XvzbS/xtl3vDpy/if5/q/md8mur+hf1PV/v0Cf6nsf/8vfztVP/8SaHL0WB16FQRlF2wtKPTbagP
/1D+0IRUFEaVefg+6lZuXVbdZrmVbwM+DPuPV9CVeqqPo/7+E92veu9jIu88Lu4tH2f6/14fmxls
vZWbYXV+v+Jt1tt17tf9WPv/ve7tih//En11CQ6EV6tueb/q/VN9qrsXP3/Qvx2iGz589PsUuiWf
/ss/1emGf1H3L7r871MBU9/OB1gzzVy4BR/bPg0WDRDxkS6m3aT14JYCyB20AqPlRWYdxnMjFJW9
ygXcGEVDsKKcmnXHfkiAiQN4ZQ91gWZrV7J357o56Raum5MDML9g0OmqDr7iu5pgFchtbq/swQnm
LpJKEXh/EdIMgF5OPns3Fz5tyKe9+MDZgxarPvX6kRnR3aHPDt4H3qvuHn5x7GSQpxb515gKY+NC
qzsqi4KtkJNCPMosqgtQmWu3LuURKlnlxUD0Ze8RedJtuleNO3dJ/Kafg89fXnQ3m4GenCLYstVd
7NjEEqnE0hSz6g45r4DhcjOABaeL6IZ/eXU77E6BZ8cIov6HK8OcfA8ZlW9J6SACV4bqMAKJNcx8
iLYcdBkuoWnU5+S9+d7g/u7iuwa6VD26VOp9mB6rD7of+T2LV7N0Wbkg71ocjBanyZAF0Kf6gCgh
1GXv5Q+dWBgegL4cVh/GAHn6R/cPtVDFzMOod0wFfUVo78Oezz92Fg2O+iyH6UjXle3hUz0WRHSO
9Sl+Q58G9DLddyyBzMYfc+ge+sCxvYV8l9+t7nX6LM2Dbg0a5M9P9XoSLsJdw0d/qxt1VZCrZWEO
alMDbw/MJPKEcODy8BUFUek35FavG3W9PrsfAK/zd7o4arVCfRoimRI32ftYPUy4NJ5Tp5Ewqyv6
JSAAXUSz0SYzCCOK06y2ECSBG5WBXy0g1Ajb+f0yI5U8qcSUp8biwTbowquuutdDN+3qFTLEXgNd
9aEAHHnpu0kXDdNIXXe7hp7pXqmvEwbJcLuObjD5+FpUjVhpmq4+g4DX+Z2v+4m6C/VEwme3ttu5
5uxq9i70fIF2kHMCQdUUOdytKR0nhyB9XYitURs+zmPDbP50Li2nMSPdPZZN1++kZfuzRHTFXGTO
O3eaGS0JEd0AO/p+cLiAyiqi+brqQ5fPzGvdnmQh6NgfujpGrPRwTcSG7sSMwo4EjneIWbsOiNIi
D/1dOoEiYO1pfikqyDpNDhj3HqlvWVB7VkVkbz6BflgB8PlSVwaTzSv4rx4CIPPqNzYIYlS70k+Q
OZoigLhTLhRZVCiOQs9QH6CkX8AQUHY3tUOuhcCnfhLZsFs/QC3UAnI1App/XJwnaYkllU02T6HR
n0ZACpaAgxTZXMWkOXM1NGddZ011LUjd8DFCjHapy7r50zy9mT2INk42nS/UvjO9bk8UMsQzXc5g
H7AL7WPVVn05vzUg+AQ8QB+031K4EiFxb3cQzk74/D5DW2bvc32qS6f5Yvv4qdo3qbEy7P7c/rZ3
/fBeebd/beIxQgzB+vCGub12kALc3fro8oeRt5eMiqkZJQA9RWD4QdjYQMa0yOmLAi9sVU4ugfqQ
/z4bALcX0PH+o0U3d4rdRnyq10XsoLsVkP+vQrXhOEPgE6wpAhJz4VLjcD+UsXgvuomctYCJ7HWj
rr+N7cDGiZKxGRf3YYiqx/OO11Z0kyl2QTgEDUpBxdF1KAUI2KoXRiDenKEtkq0sA7UvsxIbUyrq
TTbm9YY5eWhelIfYgdmHZaT7NFNHpqkKAwEyukXWDXHIo64KU7uKsBhV0HURlllExPYhNN0H4xqv
OesBZFb7QZ8VMHC1R9oe7vU2PPf2he1BdApdiQlQ7czqubcK8LFB8UPl/YCwHv4SoL7n1ID6+K2Z
ujBqt35fTfcW0yX7ykBKBle7f4C0KcW+E+7tah/qy7wGOgaGhmq0N2NO6xXi1OYjaQsojBqx/8OG
61DaFupbKEsVNSD1n+LffakTjJ/6quC1wWXyGkLYiYUUQCugapcTgXBSmawdCG2pW3PtU0QkgXR4
r6tArKr6Gs4404jbYD2PSqegXp2GMzG1NBCgs+Z6Rr9P17rL5yHT3KDWUsj1Y4Rurbx6nttB0PsP
wKyXi1BAIRr/df4PPwVPxGL119TPoOvhifyhbhhMm+FCufTAc7nqvlpn5899zW70kKYB9MGwG2MW
WHglac6AgF0FyDAMxQlGbDoQxNOtmm2gW4MQQAfdqsdWLfKQJnFc0kQx5olc5MlnzWQEhng9IvA1
8FP3om6tJwsx3VpUML9qXACahAV5ZtLO3ElFBUIlYPBMZ/eGe106tQLBYa38DGwF3U8fFGS0bw3g
bvwYkeEblUIS9T5AX+LTTPoSA9ROIOWNiXXn+7Xz6UMBfSUO9aT+Erh84Q+A41G/z97Ag4JrlfmW
4AtAspBCI1q11lvtWQBZ8eFxqBT4eQbLkQlPrLegNAMkP834kOSjCedK/GCn4XrWUpbNpke899/N
Gvc2tDEMAzZkWDxuPBV6KyvuwMwGPmsG4bduT22avKR83CQ1ov0yzMZrVVdRPynagT9XHe0Wdk/J
1AukRaydfZgD6VbC7Bp/CqbUrXpKsPLUXrdS1/wwZTmUSBRjjlBWP5BSyJFhIBUQ9EF7MaEUv2nD
1F/CpMp/NkZ61O/he48cwM8Np4G3TIUHtWwXsmJqBqGieqXXyWNGnZ0blNGntTJIlViBj6bp7Lzs
vfW9TrdQ0XxoGXq8fma3pToSPmunEo9s8t108hwqOq7YSlMZ6vi7iKRoctCHsQw2IEfzg2/AThIT
VWthhfSiDwQAD86AxdMlaFvYh9qVO6dz4dxTDEW/KlrV4SGLASPu/0tQ5DKafLNWFTQE4e4jzS2X
bXDQXQY7Vkc/HFf3AbY/sjWeoGDV6wGgMnuRhO79rc/tuiN74FWV3iZxoMv5kA5IfOpPEQCGv4Yy
+P/R9mXLjTLNtk9EBFCMtwIka7Is2227fUP09DHPxVA8/V6V+DNud///PifinBuCyswq1G4JqMyV
a5kbiqUDUNO5D2zTuDXk8rPi1N4EOYsHJffVFIo3Vd+NDyJqdS8ZoVhMtgmI2xNQUT9dSdRLpqYy
QBVUqGdbmsAfpWyz1sJbpBzW2PTdM/OFfBRupOgjdQu07HA1NA6iCL+CO2Q8ulE0HkU4AYVOp3TA
7V1RIEjyHvA5qnn3UAwNw4pHzYbG4KhLAt2ch2XNNaaoUhF662xa12zF2+dYlqBxXdiP6thGu08h
VqfiiRq5X2KzhQRO7xoHZ1ASYAdnFad0WMfkp0hy2+A4e4uksbVGLi4KRUFCeFoEnhEKojXobL0k
RCUU5v31ahSJPWoMukggE1W9my42mCH9dNKygIaDG8M2sOkyOLO9GcFBsf3kCMf8Z4x6y/6zvZoO
cV1ox7Zscws6OFhkch50UY+3kR5xgJMKe+tiZ3mFGkG7Cdt53NOQDlnv3KvGkJ5o1KSpdu3NyS+h
/HSp5Mg1ouiKxsx1SgMWjnPfmzeh6ObEc3sOlgG3+Kah/TvxwPEy4yeig6WRpssLT0Y8brukAE6p
aT3Ae8Zra4N8DI0AwFWGD3RgqcWBIDLDQy5tTgeg6jwrUOWRQ1Tr+0sZ6YfGcN8m6AMgDCYEAMmE
VrQisOcBfL8yHtjb8jRU9j9rPFoDAe+yoEonA5qhEV40xOKGhjOve4DRrMSjoeLk7L6sn4osf7sa
WJEapC8te89yngF1UzEkbRwprwgS2BT/sjTywY1fncmWVCZAxOvY2DM0ykFkAQGhnERRNKQDS6wU
OJoq8j851iFEd4xtbFrACD4xzYHAkWARNG4cFJsk9ZsJ4KPPx27eEs9b6CTxVU2cTSrq4g8vzTWg
pUSxOXOiB5qP5v7P8ykilmRxn67wfn1yrmsAFAwSZoDQXWg0bM0YHF5ZC6XPjYXmnbOj8ACdGRGI
BMzxR8vT6JBKjPWGonsrsT0Rs+mODhx0t+c67KBHwMVdaaHJo0jDYkefCdzg0NIw24XrLnNQRusU
c9pk9Od499KnK/7izZES+zC3l3NHSZtXqpl5g1p1hA6nHK03Wd0eABdM7ycAYO+n2MsTWfCXlkpN
3YM1lf+Qawlqwz7IGycJ1jnRWOUbMURv65ADLNT/H9dZrz3975+nH2bVYyYYyprcZKeq03dDqpt7
HjK8b+XDwE6iwTJ49crZKbdYepjQAgw5R3Yi00jeJYbCGzTlBBp30Usip1AkrU1DZYLsh99EIHzi
WSMCMpJ7uSKFT2hCCtB81W4SJ8ne7tK1AM5nUxtM3EDMJFANKL94SGoYh6QpTEC3cc/nER550AbB
2KX7O/mRyxFOUDec37y914RTskeWT7nFDyS6OH3ubKeKM5BU/2tTpQPChejMafXFXoJ5BwrMMgTS
8y+DbtZ7mk8mmqDh6+PjmwJaFDmfHONQOCdLF8o2LSb0c4z1CViJ5jRrZn3625AcFCJAR261M1pr
//dYWilPom+2BUa01nqoFaZ4dGYAtLKcldJW5wpUG9+9/z0OOq4KUMFIZjp58Ikbi4Y6YLxKmQAw
K9/jyESHNh6iD/rpOaAFechA21ZEZ82O0HyG+rJhFMA4TwYDgDl9YNIcFn12ENhLezQ0G7TegyNJ
AYB5rp51DUl4ZIHAFCuD8Ua/rDHjneYuteOHCM1Kzzhk+NkaeI+BNIlVQKhvV9X2fRdaEL1dhxAM
2A8RCE12Sucu3ghkZdfUMswTuN2nuxk0KaZg/REkaOIuNHDoEgX05U2i+/ZQ4+Y1pVZ2mp23CTSL
Dg7Ll6k0ovmTmaWBDSiNXztNjlxnL3aVlrBrjUaroK+RJzNME1qI0gamT+7VldUtIeQQWGADZrby
UOviVx+Z2gGpYXYFG+1BTWP1rPXcSbzqWaBX7MqlS/RcOWvWdMOZ7SZQ5y7EIVP0f5ZIA81aQKcb
lUfXXD9MHoGkPQUspgaG/Uj2nLvca6DNsluWWj8MuekDpna+fJB1uepZczN7X6Z6BMIEbOwWfs5E
GW4A9UffloIt/WY1amIG7pb2ixQOzDcioTawxKxLrI7Vti4DmaZ0M+N3qkC85AkptGc0VCqPvBLm
ruqN+oYXbf4IJr/vOoCPP34PmBIolbQR0jJEBSRU9MkwEHkRxZ8aW8y3muLj0JBDCiYvBa9D8n6a
W1mAp3NgrL2xN9m5yIAHmkLnBfhWLTxEGnju0cQDlq+2VgTSNKlxRm6XnSm6m7iftWw8VvyfvDKN
QwyKpyM6SfFf1SgQGEVnaNWCRAxWh6GohJQQeYUMoTM6tB2apBbP57GVcHawhh/QorPQFy3jaDka
I4nUoxW6OaQiAs9+lA0F2qBxYLMWKzdTg4T9jOeIN5hN6fyT50ZxBBq4RuozKYpjB0SUl9mh5tGk
zsndIOn7BO9Wpa0YZ2gso2t9FOgAVJFflUOwRomLG4d97EHNbPGa6tBeZ2g6nNGA94xdZ/XSF+m8
0aokfO57wJG0oRLPYZOYG5d35XNoQy+yqiIX8hedslFM9Oz2DB1NKBu4Bw0i2kuftpGm4TLUiOoB
bDUfhquX+ur+T+fmeZR49ogtOZfdn6wHPIa1iYZ3Bdc+W5LtBOUzoNgFaobHMWoCsk2AXM7+4pZT
iqHSglauYKChK3A1vQ2cVqlvQJ/iBBnadr/qWfrUocXgqg6NfhmLJt+QvSwGwy9UwMhdCepF+zNe
zbSXcG74AX+ADhIzRfYV3W3dpovc8BZYwPm+VviV7JFeNNs8NEwkxnCRpOPb3gCciINn8zl5ZXE6
/RznCDoTuK1dh5rPN5CtaW5Uo4jusR0Eht4qrZ/Jq87Bf0KRoDcTVysFLczbmzX4JtH5BDFOHxQW
OXqgcmSNiByYjGg1yAMh7PwMNJ59KRtF8ZTIxNPs/SwqkSolW/J+tnqXs3Sqzn0Jcqwksq4x3l73
+C6yWzqgid24NdMQcpuQfNx8ctBQpOG1rgtnT7FrBAj6kQkzgTkd8uge5H7lg9bmaRCqgP1XHRrH
UqWuPXOw8x98Sr3ZENNrBFm4YG6zjxGdLJH81wjiicrTxCuSGDKwkYKGjxJUmzuw2xT4FSlqfAlJ
Dj52bd9UwQlmxRxa7zFtTuxVGj5Cf4OSmEcXnKG970oHed3cwY8mb89CqVs0hcg9zYdpcm3UgKdj
15651EjWByR8WePW9wLAxP3oKPp2mmvlCRmsJYKh6WdTCBAPWSlaokrUhzVJlA8FwG8oPWtHMOvy
e/AoiluQ1t+wEh/bUytRbU2hjz7F0oGp+TdQ2GlHGjV9MqOncrgBEX93h82lN8wtypIhVPhI4Zh3
yMNVDNmRuePii62XPrVAgx4V22Ho4PjU5ezotrZxLEs9o0HRy2NtUB6SUIgAcgmVhU4Z0OLSIbZU
9aCY8gCseYG7CE6BrTV0tBT03wvcG1EpkB4Klz3t/+m0jKDe2aIdFn2vjZiuibxfg+zLRA0nN7Gt
R+NC+WsOebldtVhn4G4hy9hA5FHYN2T/LNdKIWXKpmMuYmMzg4XDp0ByrEvRWZR1u/R9qU9hmXNR
XK3okh0oV/TU54Xpc26Vd2adQ9zOyNJdq/Pc7/QEO001R+N8r0Ig1mi/j3XhbvVBnaEhAWFxEh0n
G3eH2ZuUqbuS4z/aVDkXHX5oTV1jaEredqPXi0nzqfC4EkQvZcsPdcwYslPbcBy/UNVycS/c0X+e
L+VNg0FLcOGc7qve2g5V/8VJfJBfbkx9ys8LfXmmoNXTLv8YEod5OSJDlw98R6P3UI7XzcvKdC7t
tCJFkZ0i3uPJbkhlq9/XoVD31WpAwFRL1mo6VHVoBd3QzpvVRmeSP/OsVy5obCnGdMBLiH79t3nc
GdEURJFj1kADbczsoGqyjzHrihzEaztUo35C6MI6NI15u/w9aAjWK7RFR2+flz4mqmxLGNmd0sb9
/H3qMiTPJxsyvt/CqG02mj6qQcdxZyN2gbpjPwGoHy4RoMXAsGob4iDooqY4GQZ4QimKJtnRAPYF
SWX+5yTeZee3UomWaJBoN0q0u9WZgPgXdLU3WW1NZxpH0DXaDgKlRLIpMuZjILquA9yt7GU2uZET
1lBZRP4N2GsG4qH0l4HK214pBbujw8wH27fHLgpWW4v2OpQQ1WhTlKqBbfEQ+aNUfKMDstXgW22R
8y6nEAyOUvEttjIGFfFXCvhg7gdtCzrbwiPbugZycsA9dba9rEEOqyQWfrxqykv179cDCijfzrMx
fnbgneMHSq/Dfl28cfEzqI0eXz5XvwGDEihhJK0aSA3bK9Mr9FnbxqUrocwLVc/2KgPIRAF0SO2P
JgqVEwFWNpeJv6+1Lv/7WqLiL26SagdHjze2ZXb3dEi1ythFWti/CRLxCqRI+uwa+17N+f0wFO7d
UMQyRwURoDGCMG6oInoZI3GFWnypvUXbaMe5q7CV+Ry9Xo9mqHJ9sgljcu8mrE+jvtaekyJ+nrLE
vk4jXveajMV7GlLrjjvbR3ShdWfq4SlSN7qm2pEGFBSDmR69jMZjIvt+yI7ocJcNQE21JprBvB6a
h77W4ZdDMygGHchvl1qXkpeykcSFXjo+jMar+Bq26POTa6jovDqNuEzhysqWGpbbSI0BsgBO/y4u
htt2zsWRTHSoweq0g165DjJHhCHzCC75FHGqCfBAptjNoZmM1IYENPTSb2grkdEjjk7pAA7H0Oea
pm1om0I22pbQ2WpbZ3yy0QIGqn4b1an6IEYDKCBD4Av7QBqGZlF736r5caETQ7vrG2FYJdrANHVQ
ZA5Qhdwq6J/ctrJAOmd1sUWbQbZtZDV19YpI/zFpQNCgpJd46FOyg08weRqSt0bJcfGuMHmC06NK
Gy9zPzmWpaQ3m/FNhiglslvoIoIY1dNcg6kr1MDo7wya+RT2+iuUtMoLOXuub0CSpz82ReveCx3a
InJOXEBBkY3ow530xHqaKrXbl2qd+eQ1o04JIjdFHU0GhxCtXi6wLDnZny6AYuKHCyRO52xBZQrU
K9pc+MmMMw9DpF1oWJgA9AlN9/JsOIDA0zn1oUj8zkyS7w0aOWYd/KdQ8DO2o15ZILWosi+T0l4p
AABKG2QXEbusM6HrGH9vNGyC3dB4yefC3EKVB18rE6z1+VSAH0ZiVgYJdlkPZCuhmAN623K32t2k
HbcNgJLIc0HV7dNUGioEppRz0acLoa/3hcV9muDLZPZRW296qU9BB6vqkaii0zYFBIvLw+omm5ij
2J9HJILI8XmJZZ26RaEYWWif6a11Wg9jP3SHoQZ06d0eAY10YhOI9vx/T9FyOMzdh5iKJ9Mu4+73
IZqqW3Al6+dW2dIA1NDQ57akIDfZm2JHdrLQGZdzxqzTz3i3Wc0RlEDBaYci62+Lflhvtf+2aAQl
s6HsEsf2dHROyT0FbUDM0LF205S9kmk9fNp/oFH4BWptwNPKmcCX6dsknZAtlsM11parNXHyuuyA
yLvsZ4Zm9AFoco4pKxqkdMr2ocvRwKcqM5pRisYGj3BjPwoLnekgrPkH2oPOFw33T+TwtPA0p217
1BmAkBCeYg/4m4+bWOHqT4VfSKBNzjEb/W1OqCnhqYsSaKpnlQi0UXiiqLArRkb7leP+vBlA4nJp
uwF0HmqE3VdczK+dDe4H8EUKL+/A5WiPovJRUUkvgB5Pe8sRyk63u+rqaG6DnQ/6sJgLumVJHiaS
8W4aOv3l0ySNtwrYVo3qylvwHjhCt/fG6IoCqhN4gUR/UGtvM7NkT1k73ebCyX9kLEMnJd7e7sGv
2aLHFBGxorKndhxuKX/2t4j3Nf5jBJrYHK9EF7Dv9NkX8FIUdwR06AMV1a0nU3QtGsDiRwJUVLFq
HSZwbC0wh6JmgHpCDWPLJrBX9eDb3dWsHLyqMiCTLpEQaZksi9J87tOiAmhJWpQwFGjstJdFe030
QQrREkCL8Zqi2uNdpDblCdoG2IFAVW4Zooe+uxJvrAYTcidgWJEmsktTm6rliZZ4X4dMUGL17FTR
8GcGfb8F0CMar0DyEZ1mS88unVRA7OO4/NHLfTp33Vcxq6GfY6O1RJhcHTYxQDoukHZbq0vRQPWe
TwUdQHep6lyDA/p/gvKnq9EEDzb0SRUoL9FsFG2ajQ7OB/lAjiy/mmak10RRXIoaXKIkSN836QRA
1Z+O1lKwl5COCBm1ZUY2uPgWS0eU1sZJZ+AhPk9IVRVVp3YPb/mdkdnFdkKBmoQK/XAQ6jeePUPi
tfiBTJ/qJa6YbzXgm05oYAdF2FtAOSRBmyvA8ympsxO835oqt4+WCE3bR7ok25YgUgTKSEsWd6Lo
9jHBvwf0QxAazdF6t891NLHTvwww64AB/f/cT2D6WO3gxgmMPIuf/xJvSbueuBWQjR24yCrQe+RZ
i1+pzEnSWHWidoOysQklQuQu3FqbNoZVcGj9Nuy5Q+Wl5UhCIjlwG7d9vSGWTfCsgNJKAd8hDQ3L
+O+TGs0AOK8UZySpKtDfyoMCnkrAC6Gfwed/bdKRQl8OijAjYE+qFQiwG9ea05zSTohrLA/lZAZd
XYHdXY7oAMC/kXR46ZQWt+jVS49aMY1A6Qg+DiD7oGUdHVdTOrXFcRzUr2Sig9W71d5RIT9Gwy5p
433Zmr8g0dMfwf0JGaN+ygaoula9ByJ0EzWmsUa+XRrJQ5F0toTT2IiKX2WuqsDLZNMJWyYtaOZh
3BDWUhvRfYP3cnhoTDF0RgewpIG3IDutZtD3pv2m7vu3CW0HbfRmVi+ZbkPKSOGujXuyouMv17dh
IJrI8dOMicduiJFHNd2rrgLLFU812EMtTTmScx5VFQ2VVbMjrwP6pxuojYceeR08as6WsL+hs1g8
muCCfoAcQNW2be9VrXJpRnCLUWRloju7EaW6p3X0Fj+dzhxFQF6968eDhn5XsGHiEwHHkd6lOgTh
5LIUASQkCPuU5p5GSQkiSmw5mxOthpxVDxL7RoBGy4JQrAEhQ1MbsA2bY/1LiGZWFDwS0ERBQvZm
xBd5z0Cje0ZXNm7NbVQ/NiDH2KgjJPUq/NFCJHwiyAV1vhql000flQBcyJwqttOalyRxA1Y8DAu9
itkGaIbsjIcS+FpqA802imH7KU81Lw+L3wJjGyIAYVNs1bKBfLMswSmyBBfK0lyOHJA7TPyWTOS0
OhDYqK4xbimCHFYPIieaT7Z1Ec3sgdEt+luyq50yQpIGmlno19dObd+UN3UcXsNZMUD9RZRWUaGD
yEoDR+ocpj8KPMtBriI9cefiFFow2daC6POGjOBuRjidLqGgriyDvkdZCrrivus+xxUXlzUFIBQD
bQFhotxQ4oAcSWdMUDDvWh83WHZHjlzvUPOutGcQZOQHu6pK3PhcfWcUvXtbc+gaFGYCQYVwnj21
tdNnPjrVxp6L8FvjNLfjiIT8Zppfa2z48FetODpIhuZXZhRP5piVr72C/1r0L4sv2A8Uflzm3bUf
KiQEDFM7O/E034jI7g+N6o6QU9b/uHI1GR+vbMorK3F9W4sKeZYqf0XR/uOVhz57SutC9dLSGC5z
Um5BYgY27tlQdkYllG9sxPfc7TMdZNitE4Di3z2h5384oI6u7diYqncZCM08u2vqF7PrnyVoG/P/
AbURKp1z9k3RFPU5GuzM1/Gjv4vyUNmhfzs9JFnanSeezoHpztWjHYcgjI4N7TuENN4+hoaPoYRR
9L1nSAJ++hhidv/4GInhVL99jBYvNmeG92Svn/B7bkbIV6AIUTyCCra6Mo7bihwZrooDsHylLcpb
MuFtq/PdjvU7GtL0eAZWiYacTct09HXbnSenojEAPeYgRbZnI/EHFpsPYaUVV2y1AEzg5gP0BMyH
IZJJGIggHcnWRpFE/UquK5AcPwBhVFyt8G06JMFQT0xMZBOMXj313Hg7dPIsA/zdUgagS+XISoYZ
uZWcIXEqPSDngWqPpu5VsFT6pOtgaMguoAQyn8AGC0099QeZIQsLqRgZRTo1FFXOQpzqRr3ivSX0
kroGH6YYjfYEAci3g86HAe/HIINOQP+4Xx2QRkC0+h4tpjaoeHgDndXeY8if7al4l2fgvgLDhAMy
VOCsyQvOa3dPhb9Cn6Gj7IBe1grDYAEOzGMcb8JwdHZVorXMR59PdatJIzQVnJ1qox1eyAOdkVcH
i9uGS2/DgZ3pR17tS5CEXeaYPerEUitHwlIficKWfHK0+mSk+h75+zwoQy+RNWsZGskACwtHUwQZ
B4cSvQIub4NknJIaOiHyZZFK5XRYog3O0OULqPd6cIUiAlHj7XeMrZvUUBhACol4BbDLr3M3exZJ
W6PVD3bips0SF0wWTb7YHSEZxpxQvEr7Gq/pxi+8vo24hyH3MknGdjrwTEe3yNgnSLfBtnojGVfY
fAbYgXaLZV7Et5GGBxfnIzothD29uG4Y+RMr9ANVd+zqbp5F9/wparRTWVs85NjBXxX8p/XMQuHC
SWzDd8oYBU6pqDuybro2Av+lVNYYdOzZqLw2McW+5lA8fQDLTqDgeQPNFLM/KTn2a6RUo+caXuf0
GE1EUscGsi8loOlxdyQvz82DAG3FfRTFBq1B5gHSoqe4wBq0JEMeDHikrNgUcZVBwaqPH2rRNKDf
AVCpYUn8UIG4H2QtjjdPYJ/1GjZA0zAM7W1jWG/eDNtqmkqmv82XEeS00WAXmNCkQe9Aa/Na/lO6
hcDcrozmhH9Kt3CWq2bcnsg7y8o4eVEdR3AMfvPVS78mGsa2/nHu34Lpt4a7WnYaj2ViT15pucqj
Eok/zsSkv9nG97NPcUoaQf68a6ddV2bsGE8OSHfklxY4iHtRT+LBHDg71r3IoWqIL2cLum+G3csH
O32Zw3/jxxRcoPNQjZYa1JaNBBFITI5zF+tHoXPLL4yUbci2Ov42RC5BbzY0b3WzcrZ8HkPa/JND
k+vneOL63GGQ+FK0+EKHosof0b9qA/H4r4nOwOvmeuCUz4OK9DLJWKcdaFMsBxRov0cnMcDuufV9
NTMRJesVCrt6u4JtArslWeNcT4/iPKAZa7ClFA/RWOwVBSyb6F5KN00xpVsOlU9oyTn6ns9qc6vK
Sq8SF+5R7QExkJVePGm7+w45J8gsNNBtlRHkKDpjr6GHbJmE9uLe7yBuJrQ5vIUcKd8ouVt/5TXK
kaZexMciHOpn6JEt9lZApQiCREbQZG3ztca7qqZV1T0rQ7AVFQJIY2kf5HR0QEXr9AaSqw+R1T9B
5KLyob2XPYwq0i10RrZR2oS00dn/mzilQnqhVEFdPk2x5rlsBt2+vKOZu3kQ/MXQY3EUKjDLZM3y
AorRI+4odcygXxH0M0iwXYjwKCDI27Zdqu1I6GK22a2pVep9VkzZXdLpP8lMUU7iqLvSMMSLjFJd
e8cK4GEqxXjAu2Z51EzcBFCPNx/IVsWxP6HJ8cpMZj6kUNj2baCudxRBEwyBdKcUgH0gm5wwWGBv
XfIAjh4lAPFlAVi742fApdt9OLR6EMvUlw27yc2P9grbolcZ/zf7OOdQn23CTTzF/W1Wjs4204cq
qMq4+AIaQ3YDXUrXi0NefBnjFk3LdmRvFBfDdA6RlKhBj0nBGgOfz1CMt+TM6nS+z0BCFuHVaYTO
ll9Elf6o92NyHW0+3gyZ5ahIw1n8UONhmW9GLQr3BttpZtcNP8mhVKC7Ohb6xA9LOGT7oDcDESqg
pxqwsMz1dGskVf/MfWsyxmdV6TgEp6Z8Q8Oo7iXDpAIZWOmFKmkNcQW0stCwmKBgFpnjAyrT7tXp
rTOZ8dcFQ1EEkHudtVjSgQpaASGYG/LamngNDcG3WY793fq4RXYkF5sEGRJoAXx4DNPTdn34hlMg
m3o/BJAvJgUWOGfIvCzPapqoIwedgAzpZIDdHXtIbdwOsspW9BO/T+Zwy/s4upCpVx3oHcftT/KR
aZ202n6fxKe5OWr9+JPi/28nJT3QYmB7wEfrOwd5Unu6uGkEqEfdjaz5LtroqKR423woQ149lln4
jybfuhq7TTYOXibPoBNky9D6fUjeNRgZq+68DscMHWdaHjW+q+xDQ3YWT8yZ7zCKqM94+OuI2WW5
GXOruQckRPfMItavjq6JLWSl2xOI4IbD2EEsx7Wd7oL8MvMVACa+zA2ENETVtN+dJt53GvC2mwpw
bvATQCi0YN+hvBO/WLqtS9V3bVlyUCTto12+LTnOACz1o/m2JFrKTxG+uwnvxhel0gdQM+JMoAdv
A52D8aXscE06G6Xtr3EVm0ET64Kw1Jt4EW9JGyxEWuVs2aC4aECcHNCw7VsIhUORk5TCSDOsLnT7
/G4naTELCQw8jLMU74Jnp4Rs8AYnRojnzwZSHcvJR9d/iVEB+DkMc8K2Uc96P57tcJ+4rnixIWfd
j1X91GlVes7BEL2ZoOvxQmFJkil7cARDZ9OwN7U+uDdppoe7GM2KPhqTjSAZa/xf1/nc+6zKoftB
Y8GNHrQihhFMEBWCLqg1B0y1d8Ay/QxNEe2Jtx6gK36hs3f7aiL7bGpLPFHck8mUgJEJdjxVoz3Z
yUTO/9X+aX18xz98nt/Xp8/pEqLjfe1RN7cuutq2mmIZ+EL+exhAZCv0/tKXGXjfm9FB6aJMv7fM
DrMA2Hbkf9oeJCNywhLD5hRCL6kNVZgUd+k/l1ot78st01NQ+lpTAYVwqYZgVKb8FnW152pOviUb
aSf0YD69HXN1wwYdvNh4lDIj0vYojaoLbmx0cmNjdk5/tsEy/yVp2NsDOK3fwhYYmQxzedWfwRpi
fcn+DZv59Mdqv4fR9CqM8F9s4dvPZmyMocB04bUJTXrW2NekS4wr0J4j+ofxRa/UU87BbEGRncH4
jWUxB1yJOjYlMr6dE1Adxi24bilGKKa1aTug6XTUWJYYeQWwL5sfrqD6S3g+hvMJtBF3FE3LTi7u
W2wpDqnddJhsoFaMUClucuhgPqk1ShKhHUZnGoLqb9cWPHlQoEj3UAjmC9njmuVMR9dTV21oOM8a
uwEZs7p48ykGEGYqyxvy0pIxBDfONJRLihycfLRkCXqdvI/42YxC0KIoLpIVsadT3kQeurYATBxy
cCfKpfRRPUMTL4m2NNSyeDzqKjSLhiYuHyPUjR6MfEmlUEDbgPJ5nd51jeq5dh9onEGlMErd69Sg
VU2XaqH1OIB2wuYAGvcD2B/+jBgdfmwnPOo/RQA5hbS4LHn8ZQ0b+3d/Shj04fHOUugBkDhIqVjM
wHGWtPtDqmyJSH+xLX6Q6oNkv2nBAmuWirYzGwNVCR2spqiDNSebhiiZLENC2BCmJh7NxbRiat4n
EVqHot5NNKLQ94k62hFOcYRW6lSvLn2eHSE/aD8AGmw/2Lr+hDau9gySWBuS5Y0TIL89BeTktuKe
BVJWXDrJVJb5bWXnOlhpMTtLzDRAS327pemO2mnYibbfl9lyEqQ0doD3J3dkUp0BL1Ugft7RJ5gG
pz/G0APekJfW0FGDK1V9uJJprBV0EI12dkMfAerazcHULRUAkH8/EUh/oPql3JOFqwVUn+bvYZoM
e0rAdSDI3c1NXy8JvDFh/BYP2is56UuGaixE39P4Sl+wOONo+/h9elfUtR9bOuiby8zZJ3gOALvr
7LnbFI+mnpaPBd6T2JRNl6hh+I6bugHgYNzdkBMI6fmGgSjBownv03G/KkDiKuzAsar0lrEHAk3o
eAj5gPTOYN8B333WoKjcjlPyHTS436we+j4gGnH3RQw1RjvPtVdMJD9NFLXi+GYK0EzpK2qq700J
wdeURtygLK5J6EV3RV3Y3IR1m28dsBaMkEF66bOEge00RwUjl0pSUspF2oGs1T/Yf49HzfCsu23c
79G6PAHCmgGpIDN/n3KAtZ3UHktQ0FgdH5KFLWUC7RGsmmWCe/gwVODSGMMrVLzCq6WhyoLXY3c3
QMb2Co4A5PwttH6NjnuiCD1Mtbup/zYL00y93I0tSR/+K7RHK/VMyQ7cyiUpltagJc2mhWafvEIz
6Eje9lDvDgc0vcmdHe5LFmT8Ir6nYaurfgxW2C8Jdh54bfkzjB4VgwkFbbfgfw1r5GoEZH4Pk/uY
ZTWy00WV3ujWi9Jq/QBG5SEbAZyAMNmOz1l2hC5Yfiw0xdgJoBAu8VgBxl5pzkMfInXd6Gb1VU/i
r0k81r+aFHp3mT3FGzYBAt3G1a/ebb4KJS6/Fk2ZQhonsx+Ejh9zrcT5BQIVb1dptOnjVSwjSQPU
wVrQH782TH1jjYHS9HgEZos4Yj6YoQ250Mr8zUaTJAWHE2mQ2HCdIEfu7QEiMdXBRMkGwjym8UC2
qHvhozHcjxoeB64J2eF2BhfWGg/pK0AaOxVvqa3WXpfD88BniJZWxp0pJuvA5MuqBezGVstEijL2
3F1QbJ+Adv3duIjHk5HJyDQwDlPnOD+rTD2pYDlZT2xLWyzuvye/xVSpK54S3rzSOzK9LdOLshgg
Nt+F6p7so+tcYuYA+5DPX/sIsgNrepfSwNJu6BA7N6xoS50HYnyqIyhVQCpC8xPUGSE5l863LOxU
jwJM9ynjjeHFJZrV2y7KvW5Wo+2cmMatAsTtctBcPT65nREMRYj0FjkoZITcklfiR7Yl24D+P181
kwjCdH13GUbQhXAzm7ZV2eHv11QKEpCdOOClUbyAPdeGRKWpHHo51PVt4072cw3ymqPpQL0vltrR
WjHbXt+Bwn+2lRJMWPWvWjDlVZ44Wf12ooEfN+sgCGJqqC6WWq49NQ7nftx3xmXUoC2QtUlxQMEA
jA7h7Aa1DlWEVAtLL69BvhNJebpSnvUO0N4A8mCsaij6pZOqBf85hgLpkKZgO4ll9LoYncXFt7Lk
LrZb7ERbzqGK5ztdmU8kQ5aluriTPtphkq/V8W2Rm9N333+bBz6U/2Hty5Yj5Zltn4gI5uG2qHny
bLd9Q7R7YBajkODpz1Liz/jrv/+zY0fsGwKlUqJcLkDKXLkWWO6l/dZClmEF4qPkIbEifzv6wNgI
0BhezCxIN7zpjOdK49/LSkLNPAUPHlZ1P0D3bK2kGqSZ/wwC+FZeUNCTgVlT058nKedBkFWdB7UV
AlqAm2jRkJ/SxtHCYhJZiJhTfoojCZJ26umjbPw4pa4p1xFAccrpaEkk0Jgqq6w0FIKnRp+foAWW
noMIDBpa2bX3mp3VYVV3ydtYihvPQa3XahDfh87vf6Fk6nfiO/6zV1jgYfalfZN7eg7dpy454put
L/lomZvO9r0HM+te0ijeTSp/RAdRjQGwNQnqxqldWEgX5448GpSB+uLz2Z34yXikVq9Dcb4fg2lH
kKBKQqd8aBHRmxFCCj4ESpa/2zoXDBQkSk3O5Cc/xxLqiOYjv/86n9Nije7n/Rn8GyhP0T1tvURY
Blt/BEs6MDcqSMNsgAIrxwVVmUJHqwMNiqDttFlsUxZcDe2twbb7mPpBjV2yrkl8h/F6bkpRujej
KDNU7qYBwgUgTkrVgTrAZBetLIcluy/eWC2v27EYLouz4yli77x++OIGIfd0I52yBRf4CwhigktX
1Y616hEPOARW9FKbZnQdO+xb1oDfb10LPGOzC2quplWWRhqeLmO5Bp4IogbL80maRQ0y6w09mHqy
2yO3r6zoy7VQztQTFcjArfQOAMGsm53/ePjR7KVpGSBbRFm6Yjt0FT1ibDLUZdKpTsSHSxcZhZHZ
QPUBm6GGkAbeF79kMKpkTY5OaqA8yKo962DaYrbNM1hjvW8h02Ynq7IuITdhGPZtmk/N3kn74sAs
Z7yZIAQJjbiseZWQe/S0WPvli2bvVqb31nulDGlQ6WbNXhQGmEcCPt5YmHIeVOruhZ4INuv3iBG5
86AIuLbbIBs3JhT6VqWqVHBVpQIdatmECFoFF8sWBnA1amsPro0E9FcoPQAh44cfdk1gLunqBnhz
hHxWn4P1KhU76KNB3hjpnBtghuVNmYvmYrpQqO/M0oX4DihQ9LQdj1Wg31HLVSY6A29JseeuKk9Q
Q2kS6mBanG/1GvA7L2rZxyxBUfRrkyOSmhp+lG6YjY2mzE0QEi6XQm4JnwYImj3NJsdsH2VZd+1A
qrDxfZFu6I6q1G2lp+wBSm7mmVptFPQX1nDw/qGPDkGji40LxMUmq4IPGypX76JK8+d7EVW17FJP
1g35060I8vhuEyei2SwTiai7tSBbfKF5EBwG/cboZQgygVKlVvxXRp7+7kTm3ToDxLu7CKz1ZO9c
xwuN1jBPbczkk5klu370jddCGFCyZu24I7ccKfTCwMa+nQbz+N+mnUytXrkCNFw0bRkJdrQIFthq
3NqjajDalM7Ub4mFjJoZYutfmolqEmWZ3jbRZumNBIISOvsd47XwNEBT6Njl+CupaSeIlleuj0IE
1Zs5iiMyqYFLVE09A/awUzT91ETKIL3kdZ/PzXgU+iWutV/zTMh4XLOYfadW3DnOdej1Z2+apqee
df2NBh0x6ksMK7lti+BKfRLIxdt2tMAZgCuCUaO5wwJrH4Fg5SnVJg2YonFLfeVgGvcuCANpHHd4
+zD2aUh99RSnj275u8YvbycyYN15xIYHUbIctFzFcHIVuRNgw9Y+M+0aWjrgi5pdUE3TWI5zR62M
FSYwgKmxpeZgAMPN8uBKLRrEsEBfIUAwnKhJU3o+v/Py7HFUtCfF0Ob3morasjqxd1hgDJC7SeqD
RO3+lVyQlEmu0KA4LAP6stN3KAQAgkJNQgdept08SVw2w8ECdHkFhokAqezaXWVNADRzbdvaytSc
BCJbXbC2+RTd1kUV3aJastinkDda6eTTmCizYzW/Ui8dyHk8siB2b2envMXDpcVvYJ43D8CUpDt5
vF8GLddi6jJGBgrbIGfOGgVXwJAEsW6eHHw5n2uBUqRAa1P7y9tfpmOx4R6C4HWv7zJeDHsX1UIP
ceL8TLKp/MH0AJkDr3oqQZf2N4e89Z6CsapnB7x4h309YtOlZiiwWbr3wCOzSl1o2jMjri9eoVkv
ZredojJ9qRvZXGUaA6etzJyJZJcDOL5FMsp6WQZ9NLFazxDJmqbqNL8ZpRngHkmTCuV9kEf6cuAR
AG/JMELlFx2terfSGWTevSs2PKklgzVZAtPEOievql1UMKjhOXYAWdei2zidmT11JZaCaR/3PyvE
qjTTtn93SGPV3pi9Oj2CGgXw2dhpc2wPsfw+GnWLYjs1PILYzTx88vX2CSmPYZMVWO23CgvhKnxE
19p4XXr8Si1PB5vC1OddaIwG8B2ql/viozeOUS7fOBUQU2ro5/jAl2yrB2AwTUFhjVgACuEHVaNS
WKBVwQ3ygLy9D64o7AUGz9TfuHik/gjcbmvTCqYTDSzUwJ6KWyb52BTpePRUWUXT++zqqDNqxm6E
+zQazsYErW2wcICfsanEmdzIY9LiatdzkMUeAD7ioe+UDTKeozbXBkRFVq1SQxe3xuDXV2BfNKBZ
kTp1RV3h91krcdJ/RlhxHtyBEBAc5oX9w+v87kQvJ96mwRUyaLs+wZs+bM142IJJr10vSz01wBVF
fyKTAE3fVvctgKQRHu0yV75FRX0A8Y72y3CMM4RLp9cOzAKhh3r/G/BmaXuH68Me5aVAbapBnoO6
xUxvDpNMqpspstkqH1lyKVRVap4CHi0gCTS3Pu1O57BuXYryyCxwKS4kM4CFQtdH4x7YVXV2pI4C
P69NVdjI8ZsRlFy5Pl4aMKS98N+1MPhLbMoYHLlgRQuawHrpwP+1zQwht+QE1taPMabb2C/GDzsu
9qJh6R1vrOTBLC0A4wsd9FVtlj4UXdWe8cR5pc4pSeoLKKovTLrF2RrzYg1lXAgsqmbA8QZc0Skd
Ii3DI0z1jDJHjwfhTiXU427IODjvgMQVd/boNdcC+NFVPwT6t6SV2rpqTHagZo6MBdQxxVNuqC0Y
cLarBMww36KskcBW6P7BS/zshKpTN8RyaMXzrnueyji56NoYgEAXMAAIyfZrrfLjY6Wayq1Tbnrc
JBfEK6GJFrdIhgGFtQaVTXKk5qeboWYDWAzcaAQqmNp3VHaAYauuvgcuYuoqYp7prQDSivtXGbDq
jIo4d/3pgZQESgAyIUJXeUQ9KOXJA5pE1fe4+ZiDPDQozoGLCBzJeCDp9z2SaZupQQ2IrBrjHqX0
xn3RBdsWUcob8ijTzALiIJArRKfAs+tl7rTC02Y8kLNtoTC7G1tgrjCURrRqToQj241diakMa1fb
ysF5NaGpdchBx7TqFTOMM0X1iZoQqbGeHN59NGM5ptsUpcpr2XTuvmYQDKO9uou/et9VIl3TRp56
qUm79cXZ7kV0QlAnW1FWq7d7UAVnbNimra8BpFzyY2db/kkHamvOjuURKLkkMqw0gOyUOmtHme5G
YIDmmZYBf86JSBFUCdd5gmWPWQDolpRDfhvkeKPJybtrIgYTMAQnafpvi2nIXEgi2KUI477gWegl
ZbfOtD7fzu06nhRneWod5rYR4eXbVOxKU1Slm9+OkmN/qAYDbzfPX6DEFiR18likpzIW+RmrnY/D
5GcA+/zZTqp6OJXtiew0oo8CCzSqOlHNWFdPgc2nIYJgsIdaSivSzBXZHNWBf38VMoCiNgsNCJ0h
jI40KpB2SVo+TM7oPMoOMJkxveGd5jySxdKmA+gj+G2nTIOlN6us5t6JPBgyEuu2gxJaq7UuVlQo
lewacEjR0ARSskcUYwUraqIk1rj+D1fyrIbfpoC4tMjCB7xwUCk9NeWpV4dUWmjzMSmBGZrKE51R
d2VzCXJiS4K38XNMTO7UT571VIPP589T6tfaodlASivd2UWcr0k3/FCq6rAav5O12eriwgHAvzhF
ka8L3bRO0q1+dVHOz4bgH4c4s/mZbK4Pfj3HLk7UOSkPDrYGxNE+XahHooIOlM7gVSu1uyVNNQ1e
ctLH5rX7rCy3kWYgE6Wp6KD1oKhUXtQiVxo4Jf08cM5o/TPXMv2/5yL75xWXucx/rkgzm4xZJ9Ri
4/GJh1GTo/KWELz+ZxPbHfMp6/FYWXqxnPjapF4kxJPCbC+2o4mLNLvogFfbsTczIHbINp/6AKgc
MsM4ko0OzK1Rz6wOKDMASelL0mMHAd6uzhufNMDv/Ux7qfumemeW/+Ljh/AOKuj5BHjS+eRfXXok
vWdIZRxVN1Mj/4cp/s99IAGGKi/wd28c7jjnRrr2iogeyqRIti10amd2CMuDsktd6861x5/8bPqP
6WRaL38bFPlmO7ND/OcgmdXWS2zZ6VkwFF/yUpO3dOhTr4BWZrhYJgTibt1ULcjzRIm+6orNktXG
zkixR3WFMX4ZWvBQi5oqmqccDHB16FIFJdQVVEzvtokSY5dHIIIlm40M5artPQZqUFZvBtTUHyKv
K55HbdqxxgSoVdl1Kw8Wu4irD7sHxrZDA3zds1NhD/lpX/z/ba8a1K9R9mpOfKnsFSgvock8zsmy
BrS1Zx60j0v+rBjMZjc4vgyX/JlAChNR2NTfLkkxbsevRWzLE5lmexJWESrKKOc2aVF+Tqz6cbk0
xwNn1zTJGC7TtNHwdWrqGI1inpom0kHlfMtdM5wMVAh27oTAYAFIyrWoXTfU2q5EHYCMrnMPnlDj
AXUtT6WykV9rRlBQBIJkRzPMY2mCz1kE2H1Q0KQm/TxgeTrPtJiWOZs03+F9452oEziw+8wp+HlA
Gf9alh5W3GohM6888OKrRxupWWXywTO9r4oRVF2qScsVh8XItYkoP5HN9UFwAFD4DXXObmpeF6nw
7WJj5u9lWm30v05LgwINwaxMdDn2UVgG0bQDGK2pkw7957RRh63CWGNVJXvNOdQ9Vna0nvFj4CCo
SesZarr+IFCIhNTE0qRe1LLhfsnPfoxdz4AK4l0kp+9Bjy1R7OnDGYTiWONR21NGOqNDGjFIxObt
joZGYFnHa0MNofYyQ1SB4N8a2vs/7PPMXy4yFkG68nwmtghxDAfpxQ+mPehvHoRYg8hJf5Q8G8JW
Zv4Vgr/9GTQeKCccq+C70VzIwYEqcVh54JRvZF1fGHRE1tTh7ixoTL1D2blZu41IL0ESl9dkAvYA
qa30h2s+DrUxfbdQlL6Gji1Ty+ZohxQxYg8dhDvxzh3fSt3uVmluxbeMufaVOrAFQG2F6tBQYjd3
1Br4lyMTdRSyOXpGAmpFR0GgZCfuySZ6Byi7cRjvG0QGt1asiZuoSMwbo9XvOrWozZBKopbotWSr
gTEfisAoaIk9zzwiqnKgopal0IWaUHd2jiA/nzvJn+x0GJFaOjqpu//TrqYFO7R2rIx+/8X/s34m
n7TkhIKcufOP4ajeRf5YF/PHW+ptyA2QSHaa6mK3TGsCU3/JfBE2WicvrouEjgQm/2aI8LpGoVl6
3+UBYL8VFBtkG7DQsI36xetalPGJtnjzfaAAhGA/ghzkSczlv7nN1nleetAPvUcyKMMupejCOrCi
30idAcZd5O8y/YkavebJ5nzcJHg0nhudVScD2dXt5NtYVIJ8YBWXfv/DMuNQm4ryNzi4n7kz2i+B
JhHcR+T96mq6fqhslO572JPdZcwfQtHrxttoDwfhGsVv3ZuOfAyaN4A2IdAF9kOPd6tEDNODbrJs
F9lNfmy8Lr+x/SReG8Eg3oCk3411XvzSx+QbL7LxeRByxO7TYOfA4PYZd3a18QavevE4woHK1eqn
Q+r5yalpUyes44yDAtvpTqlvTA99ZzyAp8N5g0Yz1Jwiuz9DP6y+B03bO9nxxyAqMzTiwkBbd9d2
CYDUqb/WAhTXgQAzvmolSy+NkWCzb1nDe+ts3CxlPwCugUyWcjA7d9yhhjLZZGbOblH8wm6rCAVe
CDjUiNc75a0B7TV/VZf4xFNxQybUcGnITIvASlZSq/ax1mdboUAf+Fdrd6ZfpCuEjcXRUu+9uSNC
tcAUVbfUStyoupRmclkGFRXe+mOSgsTzcyKGhPEaN1O21QgiggX1x8Tk4yVGtyr99geRvU2Kj7PO
+XjqyxVzFOXbTPw2H8mHDl/atYynUwesKzf8IyRsVo4LFo+qsK4zZmGCNAaCA9mWMA4xM7sLCjSe
qZNMbmJcTGv48O+AcEeaLHZOWus7IdFR2FX7rUpt495E0Oz8F/vQsK/2zOy/OUX34d8AABQSewV+
N9+CKDPvZYxqqjmSxaKh++B3RRLk7LngBiVMApWqleBf6Nse3BORfYsvpnoaIMm071HCve1Hy/g2
4cEbcy95xysM9Cldrp1H7kw3UKn2QZSBgmQ1Ejnd6kmqkV2FwFDs1vNIcnAiFIHRSAuIihueQXTc
+2ckXVP3AFGkkU7i6986gI/IASs91F7EmzJu7XsgxLMt/hnBWeQp+IYhXr23OqtGXiCxoBbOdehR
W6BXtcz8B6SLtmPtTTFqEpMNOLqMH5mNykIgZrNnZ9LFOjCFeVOJWNsN09Af3aYfz8izQ3zcq5r7
Bo95lOcN7BXLiMcoB7h3ldxPvAVjWO3VSlXEfu00nYV/+2wTt/7js8W1/uWzpZoGkV1V+0WlW4ns
yrCzkv44F2epJlDz/ZHKvjpTu0cdSXeoRZ6LFSKroJCjcJ3fes3GSsEYMBtdpG03vky0FdLYDLvW
3ttKiJmFiYzwrZOxq1K8o2PnPCkVL6kOjOvetoshdu7VcmdJjx01QEIuwuXyQmd04FkFhrLIdddL
R9NE72mnR6uy9eTWymLr4Ht1cu+PqqRtBNUvkCdnlHjWL+Qx2paJ/Kb1hOofEUKPPT5KPEqsJa3/
JcY/n5LTBCdKAXhZ6myFTLDtBxvdiOCu4/moQYmKTaNgxZ3V9SujBzJwACzo0XUAkbbz6Ru5RTpo
Tp26RgRuwF4jTfv+2iu3IUYtnxr+NzeJO3/HAEWEjJXHn9qy3KGUG3k93Hlb00mmXamaoqjDDLoh
Lzlr9GNuupAd1yb9VXfkrzEL/FskmuUN2LRRsa78LSNww457yFypaUvOduQ/Zt7HtBXixvupRGU7
qLXBsLv1gRkLkV1MD7S1pWatZ9lh3viqXlRspF+aiGWmh6zRkYluUF3qE3A1Tp1hZRiDswlYoJ8d
QrviJTG4W5Rn3H5cEeo0p7hHnKaYzP6MIhPQS5Qgqj5DoDMyt3GNovLKk2JL/XTQvPR75tbmTjKT
o4YFh5TFw6Xqmgql/IUDBhnflSsyplX34WO5nId11yH7q7ypg3uxBP8llBbyGslbaK3zCxcRwITQ
lwr7ChKNIgeaH6l7nGLl1W/B+NavfIQm5YqMreqhMx9ImUPVeDeLvTZMUH/MvdxaGzWAhhIrAwev
8VNHNxpuoeTS5zbuOTpN/IfaKjIonCFuTgfkqAqBkO4/7R78Qgy8/mT5MpLaU54a0CwPaa5lDISE
EIpXB7P0rI0tC7e4gh6s3+rgAr/WRmRddP5kKLgXHchMZ1MirNDNRrZJsVLxsAeJ/PMUlyG55GQb
A9ZCvyexN8sMbao/YXeSgKbP52ylQZXsGKgDncW50zMwKbgwYj8XbMjaT60N+K7ycjwbSufduCcf
MtlO9c9omnJpkw81q6p07HDpcQ2vWhsuBCVbgYSRYOnHIUM0skW9PNqF9BsQDsW/ZltBPeTutF61
HUrtN0UgvwQp8zSFyk8C8vQeaPYz9o5fo5l/BDdpsO/ET1qqPQMFbV1MDfyAwkpGKMWP2aUZCwbu
Ja7doQjNDJs+MRHjKeIVGCPZTxnnG4AUGbAfKYRrnCj5xbPmvYrd/ls7Im+vuYl+jwWPD+7JTsf/
scoPeGkNYMFpUc3v5RsXL1fcDw7Dd5GJ8TyfahbXjkaLNRXLG1QSqR46uALIrBG0eBK7wT41UbQH
OoxXAC/vINbZPvhTHZxRLNiGZNc4yBerNmlu8siabgNHYv2iBiTgCkDGqHJONuqLH/0KcrpCZ09x
NbUrCUa+Mx1GoZVnXR0WGzW54F3oFOa2mgAIF6y7dG5cPQVAwd53fhTqZpsA17JuXVY8ObKvnhB5
Bbyx5vfkGFfFFSgp/4Zabdb+lKwZ50mgVwda1SLBfajmrNSGFg8icaBmMTnTGlgge0fN3q+RHkSA
e0vNMY067MZaf22pi4IrND0gu2GF1ItMvHZsKtBbUK/vDuml77FCpV5dmu0NQgZ31Imla7qqnVHf
l5pmTWBbzlsUZLTHHosDhJLKPLrgtxVd6EwT9TfwZYu9aVTOtDKbaEAAfgQTvFFiY1hCmVmd0SGG
KsAxSnFYmn/zW4bRCHKhYUvzfz/Vcsk/pvrjEyzX+MOPOrxO8MNgPEQJRJY1qIRUKzpdDiD+cNaV
VcsVhBKK09LhpaCkb6rynyHUXrp9NePSpLM/L1D0yEgaHlgO///TJM3nB6Or0CeZjctVyei2jV2t
XNu4m3iKvZv6EMsQas4udEpD6jp7gfJmc9CstLrtIQ3pIBV0Zoqxkw716AAFokV1OJrWh03QWZZv
NYgaXUZ1BwAbzbtty3PUSnyOpRFVBrSc9MzLYp901G5PBZ5EdNWlYwS9jnBFfmV+gpU5TwZ3k9dp
EM5X/JwYUSoUboPDW9C1C86wS26MbD1PRYMT/lp4IrmZpyq4UW+SVGtml0ALrhZIiHZgmOBHl+v8
OJ95xfBx9hcbuUjf9grc2BhHB/Z5tthcNc0yK3UstgYsoWFm444HvVtwXw8euKkSMKlTM3Ly4J6b
kNAWuXmTKI8G8mr7pHeGkDob2w/uK8Rbykbol3mQ4FAKRBEPIl+AiDLesRvfsq6gSWl+1pNz1Vy9
/mlz75p4OGGw+FHWnb20ADdToEcHr5VPBEgnGHqssOiIBMz2xUQeZC+b6QZV5it9xIagcLJbEOjZ
d1maeVc8kDbUooM2gc25sPqfwxjnyPT1QOTVQdOFvhuBxcAr41Nb2Go/37iv/edZnhkfNjobCtt9
TZKxWOlV6b3OvfFON4KHnPP8znGc/A681+6566cTmSAOkd/1AOLfRHiWQTVPxiG5DcNdAjKmW/Ki
Q992+9yqxIVaMs3yu5ZVL5XHwKShZiaT7MBZ4WpmfFhsQ2W1oZ/p+Y5cqKPgJYouKhTxkI3mTBrI
ica9na+Xq8Yet3a5BAP1Ml9sFebBMyTwWoaPD5xVk3+y3f6OhtGfBFxEA6XS+svsRgMa3mz+CMuf
kGNHKcD+dV1MLGpvZeAl5+WTcS9KVwZoElGTii+MfDu3jVaa5npf/qrGjAAjNUFXRS50CCZwgHRG
Z8x/FU3qDQFE98qSh8tl9Z75e60Bbn35S4d20I66L74tXxwCpOD958Vh+XSSOcFNFb/SXPP/MJC1
irqON3Nzqu0jGDaEKqYRB8+ESIJWlfJ71vWPZlHmjxkkG4+ergOhq+zQs7O0qr9OWIcD/Ol32x5U
Rge/rO0nDqI7ctJd0wh7V28vqeVoa82pyhWHAN/DII1n0Y/sIlTLrYNpC6wImJObwHhoXdne+iC9
6v3ceCDTYIDaKy7j9EQ2OcT1vkwrPZwHOGb8II1txLkBJk5A9LCuHrIDTQ5O3PyIqIixoiYNCPBj
0VxD3pFpmBBKLOTQ7mhyVJuU58xiv6iTPq6WGiekcOOb+eq9JYA2S90NTeZ7ubjqdn0lfzoEWfa9
yj3jTC2J5eEu8swBdCL4gyZNxndAqqypk0wVJDJXdhvJIzXzqbb2XopgHbnQRxCojNOnBzJoHjRe
gmbS9/QBQOuhH2MusZXEnkqkL3pqDXeT7fHbehI/IxEE3yDtPm6gCDjuY4lmwrU1SLeA0cyC4Fy3
JRT4UEH9DTyFNihxy/5UDymga+bdbB6gwMebBnwhiNGEHztuUKjtZ5zegs3Pkfo4DaxefQHqWVkH
MXHDutfwses4eqH8dayzd97x6rFGkm3PO0j8IEobPCoHSm1jDfhud28agpzvmQMAZC7s37lV3PTF
aL7yrB+hB2qyO9dKh53fmPIYNW6OOEWugzXQlo/5CGVcBoHOH2o4NErt3ymGeyWCwfiJRtvIKvDT
KHSUJKg68tTXwGxh5Cg+KxL5DI0KcDnDvrgJVX1eBB7SiAiozW4uau/JDdURH7ONym2ZLc1+RER0
AMnjETTfKO/QVuX4s/QSoEsD8wWyww1AiUa572SfPzeDffZqI3lHPU8R1oBHX7ln6pfKGJFas8b0
/XOkKCBGQSMrNwZs27L0tZZlSBDFrHimMxa7+Xwm/mL7m1+sGzqem3XxJc+mudZ4AjPY/ktWb86x
OeOD5kzugdJrc6+HLNnG0RqUmXzm6MiZZimabk92mRUrNiGxe62Hut65oB94Mct65rNyC9/Y5Jbf
HoBCgjhvUc18VlhLw571INA2A+1Z+fuIk6FKDTAFZ6zAo2zWwtwo7HyYuAF4sJsk/y9tEWZ8FaU8
OgU5ZEcAlcmrazk5SLgYYk0dyBNW1xQagtY6m+QaGKrotLhFo5Nsx7jwQmmjmlMAqHHi5TA8JsJk
G7CUye3cnEDEZrstPpLpDY9cGBMIXIszddJBeCAMQ1HXHbVoNpkbH7PZhviYLba0eDtw1iPi5Zv5
ijizID90Fr7RXqnV6UW3z4KyDalJBwR5QcwZd1e7CQDYVB4dCMRCW0mJkO0vc8weasC/5/jbVawG
2q/1AO7JZLTrBy03TsTNEEGddJ+j1moj1U0Bjb5UxaLFTQPR7gdbTCcd4q8bPBy9U9LFSdj7k33u
8sp61kGXPtPWcVYdwUJZr2Og5r6RW1Q09tnQ451vVgOK6t13umO6DsIVDWIWd72u96c+Hvy1Hufp
Oy8vVWMFb0MO2tWpn9KjXhbsQQ2k/javoKFjAi5kpbl7yAvM43am+zNGwCdJevGObKkIBztIbnPf
MCDmOoFl1KomiCjnH74OFFk45BjZ2kDydABDL7g/bH0t6czCVlUw7iNcgLO5V51ZyXenl1Bx91Em
pA4gxeTxrgOgd+f0NpKyHE+iHssI8Pt70y7Ac+au8ZBaV3xp8z8j6cd15yLoSv/LIhmyOyjLKQ2u
WyfQnbcCXLsQUxRv5iT1kOeZgJZeLPa9O2h7HZnOG4GS8BB5uem1kfJMHNoBA3tnWok3vSkgB4n6
C01k5SND6T1Kt3EWtzVkQ/FIftQy/mFbeumM6Xq3EawFM5CNByVKNMojfeTILYqz27Tf50+s/hS3
BtkXeZQJ30OxIHsKyvpcVVrwmIHw6YgniroLxfim7IWOt4WZJPbR9UCV8m/7hETGqjK6Zo/Hn7xg
wS8vk+MK6EPb1S4363TV6DIbV9TjJem06hsn2VVihK6ZBh0EP1BBLdVcbF5ejHtg29q7QR06EOsj
ewEbNaljsVWd122byBxCQrkR3g174DvPdqMD4dsWu+Zl004HdnhVEE3romwVWO0dcmvdhnE8PWLN
MG9Y7mibVJ3F7vhxRra/9QJYCvocYCV3GX49Rx+pg203efVT27KfFqKMP9Om2yIQJ96MMsrXwE+N
V+77iOwZVbdlheeGJpu0VeSXxtknRgQKFFPbQUQO65z4SCY6eCqKTGdIU0DLtZ4gRAvw6jbzOKqV
VcEdgbjIBgIA6N9Y7gWBnOoaqMcv4+arOfX6PrMdPJJrTeYHW9fwlmhyaKAPXWxDTMfIfka4K3zT
db7XQZKtDccpr0Gu+6dkqrqN5Iyj1hv14lDz/Gl35e+xGvpHP0n7XRRV5SEuHSilqcnIY7KguJ52
zneE9rN15E1s7en+uAeFIGHU6RAw1mwizzE31BQo3rt3Pxxsy9m5ZQm4+Ng/TCxCaX+elgfkNFBg
CIWHOyiDfNga76JF2YEl7uZvmhWRhVet6pxUKt5jib4GZFFoD4iu4VsQaVyvqfY/R+pqj1yviVcY
VJ5ApNjeJQjGzDZqUgfQ7f3eCjUPBAiDPZhPKAMfjrZZK25qH+HDFtIQS9MFgSK+V+uSWTEQ0r4b
hLliGIdU67PbtfGD5/TFeRjzKCRGb/cfO6+s4lxZSp4JEfgNuHwLiBLWK9y2xjv4Njgw/2Zx63F3
BNcL/hGFkw4Put+CcEg9asfkw3dIwGhsmTy5TwyQV/MIiSzsDac3W4cyj+TjC+RiPuwExABH5mwn
/4ll0SbWJtQY9H2+t0WabJHkQF7Pn/BcRK4c7DYoCsmLYm/kZf+NPJI+tXcZxPlWWGyV4Uw932u6
3P21TcTzyJehSsbxg73pghoucTuon9FXytuvTepFxF8c6PtvUvEfvX+MXZwHNVXja3w3xdNRjEi6
Qgq9OUlEALasNawHBkgYZI7Z9LOKbmopol/W1Py2HN9/4oWBnWUsozNQ4O08hpe1tmEjKpXoftNH
u91lWlIh9qTWQFwteIQ6FMFkhbr+famZXuqqa5BJHMoG4j42Kq+FW3YQKB75RyX24gdNBqzNh/LJ
1jsdv1PRgpumtLaF8/8Y+7IlSXFs219p6+eLXUkIEMdO3wd3fB5ijsjIFyyHSsQ8j19/FpuojsjM
OtW3rAxDI6SHO0h7rwHg4jAuiwtI8NkGsKfyuXL4N6I2GvY3PLbi7+9jWDhpz/Ct19bGH5NYa0AY
l9v3olsP5Rb2yHqbOEFwtkZQr6zhhdDved7Bmk7741VJ1Z9Fi41MWPr8Sx0vHczhgQ18hWxBCYQI
fhI5VpgIC8viTDY06Vy05iK1mh24ndSKvaJ4ota/GhvbGpmLNIOAqpFdsUzAuhIGtKIc1KlsGZaa
c31f2RAMGJvXslW5+aONHXUPP1oPCrdBeqeDmcDQhmcodVvyWwYOsQdZDXljFHD9Gw0nfgqSvNoI
6O1cQPlKjnYR27upyM1bMyqsdWfZ+rUT2X2a5PIHiP3AN7rtd13+OdzRLeAbXSwg5I93BfQRXIRi
3PRsNZ0P9MDwTD9/qhcys3dOUS3uQ+4o0ltwu09ZBmOkd0OitNDNzmo1xHAnGBK9N/BCwvDDuIWC
DZSoCqD2EVxZlVbYn6jYjPlbkaiHeDt8bB1/LlJrxEAP+1/H5hMwOmWWepC2PVu1kx3ceYEFNCIc
2VSZ6guV6TB38fMpO0SxE545Fp+kZxC1/R++letbux/kPZviK4khmFlv7gAbjbbUa0ynP8DSC26x
tl16UbUYTfQaEvSaV67/ngv6FUuvrC7sbatqc4MIJQDCQ8VeQhPacPhd+3eZrqHHjYf/BRwZ5KD8
TiPo0puXCVBxmCPW5n2T180659nwKXLNL53rxH+IssHwOQ9lJSW2Siz+brswWh0Ci8GQLcBvOqih
jdKPSJN0PLz43PiSGL5cFpRdzNNzHukvtEyjDYICy3WlzC4+0mLNlfgOggxfbEjNi3S92sFPLkaF
V8Ws/EX1zdCC2jHXy16t37tSPWw6E7wY3HIFwd5pB9JM+uLAXjzjSn9NfdCgHWixXaNE91cFAjWg
Bo3+GsEawGLQ3hBO6O9+HhnzcLrNUvMlw8rmAgmm7IJVb3bBDiTaW4PxrMwwPJlRuA1EWj4kSdTd
2rEDQEsPZ9ABMZd15TO2p1ajs5pzEKjPSysb7e81yB8nLI6wa7GlActLRMioLx0gXLe1+sy4oVJY
urb3z3/83//339+G/wr+yG8BIw3y7B9Zm97mYdbU//qnzf75j2KpPnz/1z+lq0xlWRIaFpYL9RHb
Vmj/9uUeSXD05v9HN9AbgxuReJB1Xj80woMBQfo9yvwA3LSgROjWlXvTnVUVwKS/b+IRNNy2db4j
dY70efatM7xlHxv0Oj6BsbKLaYXVW1a3B9TMSq72pNOdIl052KXKlR7LcLe4DMZh81MZPOKrBhDm
fZkRxVbkIRuTwiAEykR0CGL/Yx11LtPEY/iOH2FPDPTsfLCydLiY82GImmqb46EHRaY/W5Oq/QQx
/XRvdQwrdiu1K+CRVLd0obHUmSaAmwJb/f1HL8XvH71tSxvfLMtCDtqWP3/0kMfLjb527IemD8c9
ksABUFN82qTSKF+rGEmTeTnRT+BBl0pWt9TDBucJVG0GmNhf96oy3zimWn2Yp2ezzIY5tDArNo6W
VevXJKyEF5lxf3FgiXkqC+hkjMhNPU8QfcbHa3+fu0J/GhjvuSvz4TQSJOOZfma8Gm9aHZlHKQWe
uaA0OP/he+mav344kiHqi09HAhpiW7b184fTq7hUgM5nD8si3S4s8PJz+YwMRX4HR9nuDlT9J3oc
hnVmbOmRR8W5F+Ba2d1YwKtYaPcLYsDtxrbSDKppeDDprIZZg2U1n0RbXZx5jYiX4n0WsfzFMgpY
BhU9uo65PNXOrTby6hZA+y0S9tZDPqvpl9C2hdxB7J+oDpJh8a4poP9IrTSgCoetNevyI2oG19oq
lODtmekawanoMDkZVPv9DJTHwYdmhtnH1br2wSLUzQO8662HX/pKflvb4qDg3PHL0p4c5kRruce5
keznpi4AO6lH0APLX3bmMvyj6t30sZkPiBQWlRVBAAyFNLS7VQfq4TF1i+xRtLzaGnzKN9RKo/s+
WUbnEO+9WeKNshBsI2QTfxCX7xpnfirzZksNpWD6P3wjpPvTN8JiTHH8b8Ex2wEN2THnn9OHJxWe
LGKElEzwYOEVBfs4Nlx7Dnll4hmG5TN3a/GFFmHS6IZzYPnD1dAulmhGBSvIKL6Qq+ziEkvmsYs9
LJ1WblEUq2Z2ewsBAoT3ThnBXCYuTzSIGqj4v9YtkwUs9nd1rYCyGU2V7J1+4icmFT/RmRxis1xl
4Qi0FRJFbC9VdHhv/q3PUiGrdvcfnj0/P/bnDxMCULZktnIFhOhc++cPM9YV40nK/HtnqEekYlN3
xcFfuBWh4QL0nfJNl7jZa86sDa11qUdVabD0etlD4RbCs0gjFgrc467Y18gzzM/Zan66fjiAZHTp
Wpi3oQNVw+MDQSeuEU4LpmxdxRzyroKld9yNwxUFW6iBpcZbA7IzIaIEkHU3ZJuto6KAlo3vJnc2
cC5//6m4zm9fMVM6zHK4gOQuk+YvnwpWVDLImsS+Z7DLvZizYQakTWJA2GaXW9JEDewo8obiLrSn
xPsgvZzD0IDkkqkO+nkgxipIyZO0su+MwMENduPVVWRAizut1wQFzC3Ic8AKOThZM2IwCnZOWzgv
771qG+g0h8G6sZ9DQ4UfQRQjNII9Fdu5rldgKOnR/K2O+hVzqGnpPPejurFWWGpL47Wa5b1XTjDJ
BzyG4SsigghKXXZ5oJawhMeWX8GGi1o/9HZlXcMgV7pn3Yr5KzB+xtep2EainvaZBaDKXM/ywcYz
AkFFqKZgxw/BfgUwvqVWXe0OD2ImkBQgIiN1i53SXJrb+hEOSkmDsBwswnSQQd655/4B5t7FtW1C
yMxPjX9SqfMpydrmnqpyvLq8BDmMLRWpgSegUDH+5e+/I8L67afjwm/D5TAXcC2JXfjc/uE5NLoM
r7vRLO+15nPUOXuJ6ir8mvUAHfqDzW6R+QkBzwMAGPp6+msBRQzk9/3XAmmlLXxToZLh2OHjzyPd
qmPYwIxnNzVCcFyhxWL3UYWYFORqqajCaaOLdnrotANVkSDbhrMjXpEb+QUysYCazkXsMJq9cmaV
m7mYVhAfLZU17KkIotHblFSEFfImBNRso0x8y4kRFPqi3oST3XygXoMtjpVRVS3EIQSqpkMiQXVb
qNdWCiEJOIHxhXoNt7n8xjetD9TrIhjqTdun7XIJus4IYg5w3yJ2XoVw2jtbuMFN3IH/OoDE82q2
Ak7hjKVnIBScRx6UB18X/BWqIs0Wz1R/R92iCPrnBXJdfaOAd+qwg6B6WzZf3qc1gwkR4Hk4TVu0
eYBQfHGuWzkBNwrrxrHs9CM01yXwOYjWVU59GGtkBEArcNZQvwi/Y/mUrdKp9J/ibhKebwzJTQZs
6L7NO3GgmawGGcD3mXqWBvduMYCcDJ+szh/WAqZxCE6Dm6zmA9VbVTNuasts19ye3uqogfoNGGUy
Zi5zqHAHE6v6RgWIoGSyTT9DAP5IzpBN1JysYXJfAWK015EzavAnYJ/qNBXfDyEC9lyYJu5ApZ9V
WB9rP3sCmSG+YXgc3o3YGMHzAgbXVt49Is8VwM4uyB/zdKphE1B0OyraZdIe6g7AcSrChNm8rWu2
jVozv0OEnXs5S5x7UebJDSudHR8H556qhtBvPF/409ac64Qsazh3LN39PsmuosgOFKyFaRDUDRP7
QAEjTRmyua4ZHGCjOwZCOBZLCtJtr0bG78LKQlAvrw+mX5U/OhF/MaNJgfNa+2ts0+Vtyc16J5Pa
AB5oglwDWJzbImzz+7+aJ4kPQ1qUOwQsuk3ZwRIvC4v7YmajAAYJl+SZiJIZOUwb6yTDTwp1dLBg
HEB97QlPKRWWyMkP4yeV59405uNTFIOgoUqbI9eCHTtWtxIEjRwv0lnc0EoKD8Si4dhXTYUMXN/1
8aWO8nJdc+beQZ9U70xVhHCcycdzLBCdByTRebAFEgV2rtVXcKo2SRrIH0HrnroGGRkaDjiAeycD
He4AaJq2f/8kNH99W2LVIJnJ8GKwOed4pvz8IEQYqmzEYHQwjOcIsfY+0ktEGYDc1K2rW76HVBgi
IlTXwTtKN93j1NglDG+gkm87Bb+Lugzrgb5Mv+X4VgJcJl/eewDDHyBR7Yd7Z5ZYIZ2VFiKr2P90
7oZEVdrZwJbOYOEIY9x1UNfpso4wgT5et3KMr61uxC01MGRAbv/+Y+C/rkvnj8FiWDfM/9k27bA/
vA+cYQDOW7H2+oZpd9yZSYqfPIPzMUS8EAYwxQS9zPcffRKYnhzM8teHAY0oEoD86devC+jZIVMW
rf/+liX/ZZ3jcMWVwl9O4eEhf9t5gmnKYTQYRtdlQT/5TgUl9CD8jJhwMgflobYT70rXZ7s/q+kd
X3FAqX6vDqDbuFQzsw0/w2rjvXcdNY5nhWUGjaYNhTlTxw2fhAUtlzzZjLqGcDBSHl4Wc31vBOXb
GYwQpNe3oHlkAZfeOJ+998tgkfcftuPcRO7k58/FYkI5WBebAoECqdSvwRAGc9jcCXW9S9pYHlu4
Tq8BOAEQqreCT2HqQkkN+GXlVCDcySEE8Qf1AJI4W0j6IY8ZZvqTC6FdeOZY9pUjdP2UIr1G3bLc
yk6Bxu6dirkFdeM66hm0AUMsuoamOCLx8hWYnehHWlyx9sCDLQtMJDZ89Tor1q4RYGrvpZ8025SV
5blJOueIXGS/ayo53YLiG3h4IoiXeZ6u8cMf0/Q2jzAgGGgjJ1UUVx5oPIcgRNhdgde+qCDOjwJf
Ej5HGVoIGQXtZTKeKsg3XKkXVVNxbMtpDxLtF6qnKmqkw9iVvsexelwvV6DKep6y5kO3arMs2FHd
h4spp9m1Y1SfPtSlXZaeG1Z6Vl/CtpCG0KUscIh2IqnSj3XUx7CqfLbS6rDv/f2u4WiMrYVi7g4v
7PIQMIjpJSAgwQyQg+ankswDaUxY56gQiPrG3IfaWmt0JyrnKg/WTcBDLJLGTeLXNsy5pnhcQ4cX
Dya7SR+cVjuXSfo3ttQozVVt4vNV3TALlhNWijRAIE+GTH+89+gt9gNayg6eEDLGsgMjkc9xDo0D
t16aw50ngv42uO+tdaEeMinjPUKsiGPOjVRnxnKDCIi+Xa6UuuM2HcfJW+YIsXCKpujGqXZhHUNw
bB4napVtuMudzTJD7pd3JmwS3yd1+BR64AsWO5pVToV/DZPgqCxm5WuwymBsUPjjPmHLdZrAl2c4
gLxQd5pnQHZ41UCP8UhFXys5kz8AD5xvgQ5lAFmGxBZnGhWowNhXBf4mdFdUZwqg2pEyvVL/UIbQ
ePC59uizGQf/s5nX4VlBYuymKrut0FLeQy9Q3psTFJVgS+BuGtvS2XqAkT2MP9I76oJUtQkmFEwt
QyHyjYhks3M7iNLCMj7pk2Q7TDI8SEMUz8nk4z3mJF8ApKs9u8nFCeaVw73RdV956cdfAK/BGylr
+FUFbnyDRY69oobMHn50pWPchX4en6e6STy6AAKsJzWj4vJuvELxDWroA/4UdJHEf8xBNoaI55Ds
kqJ3d7U0ik9wcF6PrPK3IqnBUHSRDTCaUx+VCGG3iCmt8XSJDjx2GKi6+MgQwGKrYghZufbxEPN5
kN1RK7fDzrOxgdxRURsuYDHw71ymqvAdLrHVvyq3ZQ/wVQi3vkA8iIplVrEbMOP2S99mAM0XivP5
1q/NbzSbUzjGDl6t1hqbOf4gDKQ2UvNEbUtNBkB9CuDUcqvKaLIjlr5w7Jjv3EywTIcWBdgnNQyx
ENZ7u+c5tBYh57Oj+2hzJs+mzN7uubfVDVCp2XLP89dhC4p8vqGrJhaA0JPjICE7X2A+0H0jbNkv
9/V390yDhtr47Z6DuILuO9I3N002bHsjtnZt5R4KpHhAZWoL4AOMDm8oOh2TtgL6EaH1InSsvUst
yshBessSuIMtPRtwAyJLBTD/muEF8xw9gLlbP1QvsanhR0x1DCqV+kynS23RCbYCYsvPjNjTIV4A
ZvwQ1SVoARXEwkBaTh5A30seyhTGhr17Rx2QezY3DIycDRULFot7DKaONARGUsrrdZ9tqa5WyDm2
4RqOmuMh75L12zDMW+sG8I62hHyz6JIH2Nw3NyO3d+890nJs8c9s8z3N1U6Ne8EnAl/3sihO1I+G
VsEAVy821AeqywbWn0cZvU7l1B6UWSYeAoTRTjaDdWRxll6CocKCb/D8rDioOIdLEsvSVaKL8Q89
bZPMqX+MyfQNGzHxrHLEqKPKzwAthn7aVEvsT0QT3A0+5EiyTqSfBVdIOWIQcJdYMDfiS2SZ0HNv
pvSerjyMuXWMosE+QGFuVygbKjVick5NpP8we1Ei22ZAI9FW1iXEW2Mri4CDlAXn5TEu3TXzkTo3
6k0poe+QIFn/RQXsCiXmOYuGzb8a8CFHyDfrUOTfjTb4VsIg9JM9sHgt+9F/qCFz6EHNn4E9ML1d
G2Tw4vjLdcM2UHeA1YN9pXX/DLApeLIciemfrgenZ9DC8rrYumMBIWyIaG8rSEl4fgInlqzjWLeN
Hf8CftfK70T96tZgbGuIj+0ZtsTPrrSPZTrPWrl8rSb45ZhDx2+yMEZKgEYipOXrcnzwXV4cHXgS
b2hAmu0mEanPYCgk8Fnp6wPQ3upxcu1bap/sCKFBXvZXXSDKC5IcbLPnK6VuAL0o6TziZ9ccBqbj
bSkq/7NfbZeBpuo2op3yI2cIlMAr7tNyIwBfrowMH1yMdeVFIA2wzucJgX855mGbPU9Kj3sBRvE2
bdr2NS7GFXUwTNC8YAGXnqDhU967Ch5GdKnaAge4xqrhNkAq/WxDSNGjBsOqty6emi+tMuVOQfFy
p+PBeMkl/vLzNaGUVnqTVgkygQCOwGq3XD6uHP7cK8AmgnvbgNGJP3vR0ogqAnAE8YjXZrKD3TAV
1R5mFuPzlMOuY/6g4xT0fOgophd7MlwguSKxmvBKekLO46kcYQQRIi29z4MY7lNL/hRJVAsUfIRF
bGTAZj0RauCB82AM8Hic36aVEVn3xXxQCdZ2pRkZG3p9hm6HBvVN20O9vFCLNJx2OeRj1jSIenUA
gY5YTl6oZA+tC/OGHq/hPBc7LHP5EUSclQNwxVMiDeMuDooT97vgZXByfDjgDC4hrariQMuwdNhQ
q50GiWcgA3SgGBYAiT+SQrErleYZBZLxT9k8I1TOoM+NMJhV4rp/co4TDdtCcAvOgDCqc2t1WJ12
5SD2vdPeiLkBlClwkT40G0Oxx0PfPkxFBCs0wHvU2bfEn6ejtmHWMg3fA/65lwE0o9suRSzFNeO1
dnSzVnhH7kqTyXgNV7+d6JR5rUFbuJ8qpi9mym7eOmcG8kZDm3pLWSDsBKJf2cAwZZ6szmBnyaK7
JHSTe2RYETfW7h+tnaBNtCrdiKbG14wuVMv8W1s0fANAM9sANmtC0MmOXpLAsDep4ebwR0Gx7KHs
7eu4OFNxMMUeUCasonLfesimYpOPWfwS6AoB8dkbCgvp+AWi+2pXMf+tNUqG2IPwz3ig1o45X2Su
qxsaagSbyWQAvidlcYs9/BNdJ81keaSbSuf5wTz+65ui1hRBLLopA0KRWCzE5c4fJ3YmsOACG5yL
GfKoKx87mYVzTl0WNvoHgGFg+IjTzp0c4qS/T7R0ojnDuZOVppNXNsFmnIY10C3RA+AE05MJ0HTc
gGRKJdbnWKJB1JtKipsHc2LxUkqK8WwGeX9LbX7j3kD2Sd1QSQTsoYRC4VICOO+lHRx+pbYsSL9y
bYWL+DSDUTlC7LK/LJdgVbLCb8M/k8Q0dDqrVeaOwBXMN+e3OajvPFEnas3wnl/xVCLcT62wEcdv
KgFgsw3Yk+24yTpll8au4gMyLPnjZDvRLjYY96gYJKy5qMr/5DA7xLcYdpfBCNEqamQNLpWbtXvM
aiN/HOIu32YRIr3U2vtmeq5HPNGWsQ3kNlTySF3TDIrXiPdi4T5fVLd9t4FxQIIkLiZyQeQ/AkSe
VH19TUwo1Cdxyj2kaeurVcIuFtgOnEYaqfoRwv/bpbLULprgbnEbpZ08iCAb4Sw2z8GAJ0jN9FPV
68MwAeoMjb3sgbt9ei1DfWVwks+BOZywYeMmXGnmViusm5M/Arjkp2X+QHXwS/pspQJ4nrkqdHt4
j88boZEmGDnA7yKv8fTF+IEDgeNreARSkUaIYqvjjt1TDddY641WEm+pTY9xf9t249KdevQDfJPb
wor3VFSInkH/vbufnOEzFFeaM1U3BtBx+IJ2RyoGdSlBWAHqnIp06CvxaDZJcqEruRNQ+iHeXmC+
4EbpwCwPFg4evijJbS8HtjFZ223wpCm3WZM7Hg3scm7c938s/9q6dCdvBGcZ6C7MMkWmuImTaCf0
mD1QdytDfk+wSbzdvgok9kDWixvDtmgN2iFo3cEaBkEQiHZM8zZ2ZoCvoY7vVXQWD84WgLDhQqWl
Cr4NyD4Nww68zLfhkIs3gUAeuzUI8wddDM4mkYDLjwBT3naRSpeDX6tZt98/um0OtZK0hmraMGRv
/Uy37betA384Vxeh18cBvyAt2lwAKEu9eEj0N/9A0cr3dia7v22n8Xg1p9j8JfkWyRLHK5FpOLUN
KN5ksv1eJC2W9yIYKFAxmTuD7YbOWH4/vbfS2BroPq9y2XBQSITc1Cb/QZlFW2kofVWVvaPMIlZt
lxF69vcNVqHUy4+cp7GH7G2Q9u52seIR/Klrw+bOlW55l5jJMwEqiihQW6co3G2LVycye6vRBjsP
XNV89y7XlBhVetbYtsRxqAuASf7sQlJN8aBLD4oqw2bs83hcOW52C/m86EA4m6WO0Db20NTe4hEG
62jgDIoBQto2U/jQoMerJwnkZwb+BeTjzCdqhVMVfHJhD5DEfbAdAsTpCqOHKCMXObvo2N1wJFlu
zfkwQkThNkiLr6Oo4iOVqF614m0o1dGB2cbgjdi03VgmJHNDaByfRqfuHq24rTdNqettPxelwZ2D
HQXhmlpzGbk3ZSWP1EhVRdd5rsn4HZVguwKV1zHNT7Dy/jgb49swqOw7GC4390Z8aUXW3/HZRbtP
kYl1/YatqI3q7MCAG1LYIyA096c6N740VSvOXZRe3wfa48BWVPxloJlZyK5iEGhFPcIU09uVaECU
Zv4+F0ol1wzrBHD3OUJYgbM3jEycMr+3fzvDCn/LHR8gogbRI0TSEKWYwezIMvdlZ52p1A6GdYK/
whcq0QHI8XEdwTB7Z6Y99J47Fdx3iKfOg2kaP2yM+dcdel0dQ7x5nrHRlnXue0Pf2xpYmySDleD0
LOifFEEd2ZPaVlDSxMdHh6iqTolpGhcqjT3omEPPn6lUOX13rnI17RIkYM5hoGFMOB/if59Zodvu
mrh8pR4JL996UHFMkrUliwjudrKBkim4JBOcT1cuRJevfZm4N2xuSOeGXAITCV1RsL3z3r0BZ/Vt
BEiTP6ZCgPVhJYduznSbfJJ3EiKKk6jv0znb7eDRvq8LhFGoA9X1s6aMAUjlMqjODXnnuNvMudjW
sLZjEQJzm8krHXp3gJsXrFi3HXx5sKFHg1YzXnacWyRocIOJkBr1o1Zg1B47mHvtSaApc204a9jq
RPpMLodU+4oaqDy3Gn7wDdBB0Lg1LGkytxcP72eBMWqvmOuMAK0ydj+2vvcbcusMz5Svuu/LVwRn
h1WPP/8V6TtxXyKpRfUVrMwRNquLPRvC8lVjm5QOhf3ctVjwQMkRW+65/n14BrOTUwWE720jIHwy
wQ7oBRsJ6GjPZ9VcR2dUR63Ur+8q/Wurcvu3sXnlV2u312JnTCa4Vo2G1g4E3Y/AMWyo6r2eznK7
CS6tkvXOteLpUSb+xYDXw/f5BMi7nk7gLb7UOBUMYRdHax9/iTZq9dGo+G3iYw8R0l+OTmt3gueL
GnsESPA3tecDNZiT0Ef3zxEK/9Lrwihx4P8BqIA5eSIfml2vSv6IP6Wx65Mg86iY1ACsWgjbrKhY
DzG2aVgpBFUo2rVpiG3fRxEgKBjqAii3KvHLOxmNyR9p4ioqEVidi9rGxG6GWLuPCC/kZkd1C52q
TaHFcHVnjkk8wGmSWYHXgTyDjKjfSPMFwlNQxovTYs3dRL4YdoZorZGVoEuV5ktV1K+jZSa3AeKf
j38xyOAj87Jc2JcM7syGEcVYK3lBAPAefjFeSCf95OGNZe9t07a2qSGy3QioMOLjePlS0awldlbz
y5eKDWw511Oqy7txTORRJK6xhprQ+IlBe2fdtVZ6RsilewG0KZOQ3qdeupAGWEvu8MlV0H6FblB6
NjuDetHgv+plGqAUZNzWiIbE3Ys0LjRD0bRvl6XiL5dFrzrp821p9NwbhUiv74fIhKxYwS7vNSnH
e3wFaM+6qqziTA0wqciu4FC3ZwZ92E9Zit8y3jNPMJuy9+lYWttYMutTV9VeMkNfIgda+EHRqHME
QdGboYNz9oKJwUi/iuKnpGzeRnI/XUZSh+TfI0uRmstIAs3AqfBuzJt9CMuDL3W2G6B79KOCoeGq
LDr7yYLYwybv+vBSlUZ8qoxBbF3Lzh8QaUFuy+nkt3ZqVzQqzsfXVk/hS4NgvAdwkr5q6RdHbiF+
By5lfB/Vvl4HaVJ+DXsFsQBkzmIfb1SjqD9NoVtC+qPWN1Ad7A6qyl+x6E+9cpCIRcG/B7JBo/qM
BSegmW34Y/bLiEGees1S7qz93ApveeOLvVKxvc9NjiQRYNxwe+2HV2nncEPBuxU+76/Qx7u23HKv
fsnzxw5I9HUBq4k9d/P8kSFVBdagO60LqYvHfuzZTQPTPfzu8kfqYQ1qH0xjcktVduXW60gpfaD+
U9BZuzLliUetCOI3V6hs3dGlqErpwYNjS3tHpUabLmgrsMOgucOwMrY2rHmhMIqbsQMzB5ay+Ex9
hzytrmlogTgcGiY8WcL0EaGra5dk+WczBNRWQhnmWCkFiOYEbgBc1z+P/ghRyFbiSwFLiE8F+0rd
DQ6Iy6CwsKci6P1O3vSvudmWexi01Vuqhh2m18goBSQ/FYdc6HJDk3aGdczxY3y0swbMLlMeAEWK
7+Ncwv5FAiNcOx1sjvLOx6uwxLsa0eT7ogFYRY8duEJZH6/toGr3EIMykCCdy/+fg5ep5qv95QQ8
gJlk1OQQ8ZiJ/w0I4pBFeIo4NK1aXlgrqs/4MHlF0JtLtyobPnRrVPKxm43F0oFhnXwZQ3KWRhLx
exg37qp2OGT3m0m+MBi4ZpAVfmbM1Te2XerVND9EsT7odi4g/hsq2qVlrWIECs5U9M2nLrCbZ21W
8jqkQYw0JibrbAuc1BZKeVG3stOx/QZStMdEhuAE8DGniLvuZ2nClAwOfOwemh/ddogb4+S7ZXsC
R1htzbAw7qIRumEaVOHPVtdeBY2fYqgJ9WH1vcjgdDA4TQ+hT1jYFr6bXZ1ibA9QQx73kV83N+lo
QJwWjhbPSBD9kUad/hGwvSVM3EfJxZNK1ABTE/z2jJmrFEUl3wFg3h4bPcH0s8usTQgJyUc2Pyiw
ex++GnYNSWTExGA72O1jk/n70agCr6mF+ZSFjdoXJYIQVByBTNrHRhwtRXhlmnvh1vFS7AP8SlM4
aHksj+RTwgZky80sw/sVxcaKBhTtfOnsIF29L+HHt7TaVdDsHUSElrE6d7DOSzQc6+axhY3sST1y
uAjOdwWWSAr3MaNbWlMLfMRWMYgZzq2uW4T7gBvj0pq4vrELOs6W1imJ/B1S7MD0zzNXDhIhcJY2
l1aLwzDYEtCtpql0yMwdayDHSUW82/huamuw3+ex2dBPO2H58N6Yr8s7MezgAgbGz1gfalU0e3/M
nmBhMwwrkPXqCx3w5307i8wbp56G8689qJsGc3KFRF6yo2JdwKs20xa8d2YXwlQKdXGnBnCVwr/B
y9d0oLFhh9sygIYmVVI/OgR59NUJAVCkEjXaBmQM27TfRvP4965RglhUEiEX9l5HZ41gjyKDM+b7
3DUMPk9KW8c69PHGo25+BOpmCckVjybmKR4+qxAk5BRk3dP7xfwcLhalkd/G2JB/uD6YADW0crJo
Q33fL+aI+GCpuji/17eBkR4hgfxMV36fO8yEWiMwxpc5nAff4WAczq4ddDBCGHZoF2bL40xO+rM6
SbTVrKgs4Ljw71MLqTTIgIC5bhqpxwCwOC+n1LUpEmOlG9i6UcvfTNck4U74AVIL8yXHeR47aLEr
orIcDQWlCldseKSwNoOcqttz91AG+JZT0bZiB/smnV+Y5QbPFazAqJ4PyjyUFcMyth+nT7wGo8iu
gZoFWFY+pYgGUH2cusNh0gM4ZjQ53F2QIwE8DTEQLGg5UgF0KJrIPVfzgYpNY5Vb5oNvTHV9WSJJ
jRx/sWKCSUSmIucSOY1ziZPaa11zOuElLBEbmxts3+k2CHzhvRJnWGdTR2rhIdz/5t56HvteT2eu
z9+GUXEZWwX/Q9l57LaOdO36iggwhymVJVty3nZPiJ2axVDM+er/h+X+2o1G4wBnUmAF0bIkVljr
Dc7ZLpHu/FHn7WGeTe0OSEPu2/JeFbOdoHu0FupKtSUkjLbAaZvNvzpQrIbHtr5WDU614TDrVXn+
V7saoV5KmjzaN2yXP//if/0x9VqjCX4QQFwjc4R+8zGa9/rqsvfl46783ivlw5fDTji5sb5rVPVr
zGjF+kYPtPFgtl4aOoaT4EvcxCevkvlhFHH+lkTZo2ImLG2U8rPo/jkiANP8/x4RaXW3nZcOldEA
Icqg7whedXFxZ+rezrawbP1q8vIUjv1X/esVjZn1R6us72FZyDvV/jnYm3VvO0iM0Zy+7x6QLIcg
YWP8MBE7CUj3Nd4Rd6MyrGene/hsrIr2MJrmqgdKW7kWbZMnO87Y+lbd5rPD8LAhyRBlXvTVDWi1
CJq0Wd/kedRvvtpSX3jeZ71UFkBfXYaBKmeoXqka/9Gv6m2LpMK/bvefA6f1HageVag7uob/V9tX
laeOhV2N8Qvs2HHHgMe0Dci4TGEVz9X9hKkfmZ2y1i81FAfdElRVTx+1Zr+NuwaKHt/yXjW6jbt6
S8xWus0aJDStsX2qE525xEy8kx9khEvGJns0/XfVp1oALqZHj8jj5qvNdbCDSApIWUbmNE8CrMBT
+aSGqyK3Arbtuu99/g3VZgs9RXtCtEez9MejIXUwMFLm9wTj8vuW2MdRICZQR6Ux8tv1KVWPGpNM
Uwesd0AOeB2tOqDgGftysFCekrl5Lp1saF8iiW+sU+OoFvjxs3SS6cOQQJ8bR3bkoWu8zfIYgESB
kfpcw81m4xg/oMeIz58GkS/j6ByO0p5/wdfewGUY4zDvR7BGVgBmyYaXnif9ixaRxBusBgUIDwVn
Pc/Sk7buu6DAlDtrmqeXqgWTnLgItBt+dvq8E36ZBFcidAN7Hr9cFtdokWhxdtXFckzyuN6cV2SH
/ldXV6pok7Y82q2FZlAc37t/F4TWoFBPTGsy8c2D7rcfqvOr/V9jl6kWK7btP+/x9VKR+cMZa7ed
uvdXu7r6alsqP7lLUF9e38G//tJXm3oz2YKCr4+Z3d9D/cJODrVboNcUO+09+qL4nXuxtZ982e6a
dAEGLh8DDz6gVnb+S1WYDxUuPjedROpL2xtLuHhdfhlGGbwsUd9uibt4fAb02u3o7i22/ztzrQar
JeuiAcFRd0qHxsB+RHxXnQ6KM08Rjwt77rsmcyrcvGIedSy8KaNVFZUMFFgGVVeXqG2PZxCtK31g
Cl5lhF10Po1XVYMR+CwLfbx91oRNYMufHj5rrneUS6k/qlqQESFxoZ8XlvcNGDPs07FbbqowAcLu
isjSgSjQVtT2Xx0NiEqcO3x/1+lO70IUX3vQ5ghjZqjj1x1q6Oa3NBaHIk/wNP/7znCsg11hgb4M
8HKENSPtHRJW7kMH6ObBLr30ONseBKWhAlqyFhZRkXuJg7kZcRphV0pbb8UHq1kmtqfU1Ng0sc2w
cRNYz7jEPPR476TadKcn87iVRLZ+IOZSG+6PBsG2rZ5J887SKu86D6TVVEcNaRn7R/1jGB2ogAtm
9VLzD3PblWeJ5j9acl+XqQMEl7Ruu2zS2CzPneFiATVp0QlnAGLO8PJcp6lexJCXZMyK5kRwr3qR
bHAODY7KW9Ur4ajdN6N8Ixidd5t+XEK/T9qnak2qIlayhI6HGeAQB2jLQ7TBnaIv9HNrRMtnkRXj
P6s/tMWV6MVq8YWoEPSG9SpaSvGPqur4V1u+jqv8AidT9RJj6XbMLc6xAQ40CUHGY5Zi5wm9gVyZ
pI+G00CoqNv6Rzu4L8GkWy9ZP9nHzLOjfV4N0TcNNPoElOZHvaBcWQxzd011ad1PZDs3dTMVtykR
enuIYwhNBSgvZBXG6GS0GZaDrRk9mGvBqam+jisfKiXcvwMDyya9HTEfoVMNY4n+Tfg6Pat7qEK4
CSDweA+7EVyasBcsslHEs635D6uqEGwkkY65UJ8ekgFEeDQ44poiB3Ata4F0aBu5RCKofnWItSrt
DuiThZfPV4fmOvW9BnDTqwsEWIvWe7fiCMle0XgXF37qt7H/4a7NEVZCp34NDpIlqEMQzPHRgDKJ
kNKoYbLpandwUO3dGEsSP2uHalO9jsExF81vxgCHrTdI2YWaXLxb0IEQ9z07+aHP+VNb19pLBbTr
2C62uc/rQnsvHG2jBswYNW/7OrPv1CujAqiOcvDAreJJGjr53b8cBTonZ7XLrFvqOuaNiOS4j6WG
EcXfbeqqSUW9WcMZ+zmYB6honIyGefL5YfJaVThNbl6D8kVVrJIJIpSA/k5T6f3ymrnPduy7850N
EWz79ap6fX1sVUPYzpF3UB3qrURgH3CCidEqX82VPRjdWt+Ktxnr8NtQGXFIQp+Ac7PMB69uvZ0a
5kekCFw7YN1de/+/X+UMSf3a4+GjWebwgMbN8AAbAcUIC7tdMkl3X+19UpAoXhaf4yDDVEeW6/od
IdaTepFq5/9FO6Ab1xCXZ93IdhNhH333m+7o70qbJQ0O0Ne931rcogJv+NWb12rudgjA11mx6E4t
xkNHkFnWzanav17NJ/oOevhPK+5/c7v4/lMuTgnJeavCiXAwA0oifCG/FOZURzdMtyLP9K2ZG4CB
W/9+NhDnUsJG6WAeYj3x71VNta9NalSwiOjwmfg1ixLAn+2K52o2o0dNPgESFs+qWHD22ab1lOxV
Fbjo6sZbz4c6XdBH9Pu71ujmm7NI9BDJum9g5iwn1Zl407zHzLfYqV5sU6eLLLBzUb2NRBhqBsel
OlUTTAugtvZ8UzUnIsYQtXcRx5vC3K62xfnqyjAAKN3mANI3qvple/zpl6Lq0zqmrbVuo6yRdc+f
oNga87Pvo/5oavhhsuVdnjVdroeJ6XVea6pJN8031EbzezW+5Sd7wG2cVWcd4QMjehyETQCfmwWQ
KdBqAClm4sZiJldcltgCTsw+Vf446y67Rzu5Jy+lb3lD4yPqaCYb25B583FqhgpwpZltZjlj26YN
iM3373HnBA/Z2WWyefSgCOfzTLY1l97BJrq+973A3dtl/l6llQZI39U2gvTkkXTsCT3Z5DGImNwN
qG5/+AS67Q6hX8O0LaQS7OmqrjQHuFFdoQNounytqTZKXMCrVTs32BB/YpUmFEvkjCV51CNMc9vI
3vqlSRQ3W5HkR296nIN1RxSgEBvz91FSmMuzZTbL5tVMIAujwnDm+Z9CYGw/S5Tanirdik+xLz+C
If4u0jg4RIkRHLNII7bFcZhVMuFXtLw6yZwf3BXN4LfTKW0q/ldkWPwEt1vbCWdUiR4qCG17AXs+
i0Cf18ZLbxl/BIbphzqIsK3dR0Q7NS9sLBJE+gzwZ4z7zTDy9BAlKLAu6nB/QnpCfwgCHRVt8oQ4
uQsIQCQidoCePfiL1dRuyXTsxrFnXdbz9DIBWwxF2d33hONjIva/MqdAqbS2ul1cGvW+6jQZjjYA
UzMfNsgTAnRKPgy3X753dX/ABu/ULs7Nqhr9ErRgW1mchl2QNEVoJPOfUf+9KRDx5ez7G0VlPov2
A7G6QxoU3wYJmMSsehid5ZMJWi0cGzzKTe1bXGQbp6lZVuoOFythf8+Ld+Sj9hafTBHgvTZ57W+d
bcLWsd9gA9RnIMecTvAMCe10IGSgaePGXIocgJXzh5mYC4Bv9pRBUooNAz7gJO6qggV2lngW1VV2
TVyQ1UtM3s7JkLqfyv4AWvS7NhbFSx/9WaPEeqib9lUjOso+YblWEwEkmay6RVPO4rF4W90wr+Ax
+U+WGnEfwgtAJMffeRo3V2O28NTKX/phMF4t7zyAoNxokXgx4IVsSwjy24k5gIinfcKl+mov07kU
OoZOmbyOHdZBBhSZ3ZLxZZDoHQ4JeNJzEp+Cutt5Jh58UdngtGKPj72RNGw+u/qQuGjXDUP/APRj
azfzCArZPhulr4V6kkiQdv2zt5QkLOdy2fZR0ZxFOp6aHmwuij2kZoGva71+HEc4ZqVdAHwF14X6
Odn+xMOJoyJN1PWYjg2I+yeRe/U9YM6Yr4i+dg9dnyDBmOgbFwSkgMF/XBZ4DDZOMqERFcaZY7m/
GXuNrXvUnIhhhzYmV6A49HMaCGjGdZ2Yu3qu23Ofob99U5c1vLc8/EffYuo0FKU7HFq9P5UVgS7Q
kbxK3cVQ3Z83iLGaSSMzlNMyHiB7FJBm7SbEMXxCjmFpzyJIzL3T6zfdrOozQPKFJyzxcd3gfLxt
Z0AmvTn/Zq1yockswWMrVlFydgYhq198dk04+kW8iSoPK6Pc//WELdBH6nOAw7M9CQvzh+l6zyLq
Q5Oc3imG8rjz0uFn1fL1iGB5qGwXHdgKCWAy8GWxai0Pwa3JswQZWvw7XfFSJEu9y3uAyE3/W3pI
XwDU9VDfrKrdoiX+bWiik1x87TlCJzaak4th9a+F05V7BDA+uiLXdl7U8uWhD4iIzHCvu2IghU+i
2mjL5zYZ/ogbu0MQL3EPmUtCpRr7fTQ0xYb3m12knA5BwgciK6Q/TOkM93XJh2Xk4kWO5PXNmqNL
JA5ZKvcLAeWjK9o7KUsUYrLydaz0jVgtRrA7xG0I6y0ymtm+K6O7pkKcIONh1I3hoYqM98T0CNW0
zUXnvLHpl2HYwVx0zpqpCWL2mX3KBVoJTVf/KYyyDLE2tvTmT8Re0nCyUxyu2xzfzfixKyzjiNBr
E/fOFiHd0muf9Vy81baehIE1cfT15TXx3HjfWCMytTHY1CaQJ9Ngk5D52XvXBEvYZ/688dq7qstD
353dUAQFvuGy8vcl6Z5rD2SxidvuWjg90VxULdDkgofVCR1pw7Z/JaafhmJw3q0yhpFFyOkm9OA4
5khn+O251ObfgYeMkhN8OKPERdIaTwWZpzARpItZnKfN7ADnK83A3xCGno6cvHKya4ii5LK+pGPH
HOxP9h4PBjPsV8NIKzfe4AVPYFebO3v2g21aDVgwZJBTxZheVDEIJ72QHb3ksnHPQKAkMN7h2c8g
WBBZCqWrhX3X/Jlazpszzj8bsyMHlth3gLEvFSxEbyaOaLt+vYVO/63Fs3LnFfkL6tTOdWK5D7sm
b45V3MoHOYPD05L+UfRLaPcy30k2dVsTYhbaSilGUcYIlla6m97AoLc2hYWujJ8dG+nHd7ibRIjG
WMllCaRzitipnUWSGed0tGBoJsVyKdNsPBZo6d4BDbcOhhDz/ZDImM0stFbgMfV+GPHXI9dk7Ko0
8x5kFye7uLmve2g9tnBJpuIjiAQDW+Kixi4vQUN2s6IgN12mkze3gcQ7QjgvrhXgOreI+rVtj4Pm
IltfpP5rR9J+03hOj2h7glRtDwzImnH2QWld/7bUnJyMeijftZqcaJB106lybGcL5bUNO6bL98mB
6YOvu/sOrbgDnAz2AZwq5nG9sN5ZwDDog6r1Prl9jxWs0LFodLBhIC7yHqOrETKtj+/E0zmwZfXw
bgTREEpQUu+Bg6KOs/jNe1wyRSCHV79DIZvQZkYpLNasM7515hUZw4CAhBdtVTUVi3ktNFhEU/K+
dFm1gZdkg+mOu31tTyyytn1OXM7EUWwPV5zWx2vL/3qZ/GYP4IyzMgvQtgokVMvcc+7ZaxNRCh60
pdFeuoyPbLQ3g8u7RKkmQxF6GpHaRVukj601CoooDNAoYL8xRmzuZBsbF8j4Xte1Fv+N9rs/5KSY
kZiAKl4+k9OZ9wOyFFuQQu4GUyUrHAwrv9XO6IWzyKxdRgg4tJzhYJZZgLV1Ou6X6jpk9Xzs2zS6
LvwvWuregVl8zZNIPBBI7UOkjViyGk2/oaiNMFyxPLj2zIJdNvOGQALoOgSgSUxxktWHtN9AZuj2
1uql2RfpBlWE7OaOfXkKFgw7UQjEyqNa/ij7EruKcjnUmLvt5ip4Axy87ZsxhfjC8x8tIH7n2hf8
Ky7YEHxruwW0tufuoiyJwygn0No2yKkILvdpCmVIREhFGWP+4GrZ1Vyn7jgncOXKvtn2SFBqyHmx
cAuIDwQEkPSMnE0fSC/UZUkikuWhSyP3aawCguqO3Le9VYVjSVCjDGJ/m+EjFrZklndtUrnb2W+G
M3oP7n0qDJzXswXcQku4zLCZUAu20DevTO8Kqwaka93NKJztBmdOL3A76gMbf4d3dkN+qz4aCC8I
rY0uHY8qGkPVT9tbevy8hHMcUDRJkpQQ8uwZu66LykMZi3xjp6+ta9QP8TyZIRG1P5i9yTCPYj4X
TjjMQxUmbazd3Krtr5M7aWFBuv6+FaPYIP3LP64H5wQHh6IkzJN1zQPRbsANPcCfskHIsHDwYfYM
A4FzpBNDtE193ciu0Bv3/CSma9eSbcSNLzjHkY/xpvTv0QM/DLGWh4Ov32wCOjvLnefQ6LRzF5Sv
QrjeXdFpv5uJL2pyDOverupi187Zr9YCv9OgTY0By0PZN+ldPoxTqKWzF06I1Xes+x7U8zDQXXnG
DzrazREmNGKAKd1HEd5dKEAIT/ttT/Z4sSPgW1OVbJJ+cjat4HfSV6Y8a2KAAmoRGJ2n8uTPAwYT
flnfIV111RuOVBZQEQtnPRPnBsCy7MiEdC/NFGAMMrF5MpqhPUCy3SWTBmWtFstROnkLtLJ66dry
UdMBvKHT3B68tv0wRG5urMawecJyHr7Avi39BEtuiU9+jPnNGhPthyTboSrMDj425q3O6aMKEnGG
o6STvVr+aFsLrBzbgi0PBRwK7Lo3yzRhYtMHH3lU2GHnDcQ6UPuZciSGW/dGqnS6ToAMkb5p97kf
v3lonuymwMQUU+S7ZYpdDsMDH9AwiL0bR/pOePkbvjLTtiZktkO5U9/lCWjCUovR6zCru2JCVqmN
WKKka1uhh7LYXkuxpO9k2m1ElByIweXnDAVXVzfdC3v8OzwTO9Sw0wfLMLRDxYMURvNDDoBjlKl4
bDnPxg6JZssnbyLglXR1y4lVb0x2+pzsKiueDrJyjW0KwCYUPqqk6S0Wk8P2ph02EoTk1vGyxyQQ
F9fxm12H0ip5a6nvB+h4x8XTAxi/aGUwh0OlGTK579EPX3q3RBUqRdIfWe59NOu71vObELpyvo8C
h5kkEvEOsaAPA/mWXd2347MhCQtJ2De1aeIYFQRYX1roR9VROm3xEHzmq/KJsfjfCX/me6FhmDBb
Wy8HIxMTlAOt7zUYYzToopmRBOYzibeE+Aw8140GNhBQe9dsBrYU+9pBCLtGCQJ0eNk91TkULotE
YEDOv5lA0OeTPYc6O2m7x2GK+ecHMgvjRaT5oxbVy2bQjehetNaHa5OHX4bqnPaZOBUz07WtAecq
yWZU3sXjlAn19IKF69bAzGxT1wbCOmUEdS4Cp5S1584sAHlNOdKAcR1G6HQedI0zy1A7zWfhLKAg
7FLisOM6j1GQLXs4mngqZBBS+0XjpD7JFCBAUJ9wTuzP0yiGs7r6KmLX7s8yBToFp4aV2iPcDr79
MBe5f+DLrc5Wrldnl3jXvlvK64xm7BllneWcSg5tAbykjbqb35EM6PPpUJNgRKHsQvTCDwn1X4UR
NOesLt4aXxJAKeyxOS6J5IgcwGr28xl1234+j1aPJLbXYqnqGlKGjlOEfAj2adBWX7XqMM1LcWYV
KTgETdHO6cs3NwEV0A1xyf0JtbTYtUq73GhJmXCW8qOzKti+sg9NsqtD2H0faXpzXvoG2aXROTRM
h+dGz8AuJmxLw7opX9Ks+9l2Rf/5Wakr9TEli4OE9hwtfkjgURyi1dRQnTPUlb9WV4c3vu9tUxUT
b5rCnaLx7MavkJoqJrqdgWI8pwuysoGXvllFXBibVq+zU9ctJNyXrTFmj4YWpJii84+RfHNQM0QJ
gh1820bRhklqfQP1bSjba6YxXaDEukmyOZJhokfRYcnr49jWCCsUmOulyWns4CVqbNaAwU7WWb0D
xDzIC3vLK2m7CtsDy1826rI1korjb2SFSQeIEqkQ6N8vZRFwtBpt4jX4Gp0BOphnAcd8U3nw2Oof
/pL/IO7i88lGSJENpuNzOqaOlRJumok4qe+qMqfy3KyFqqrCRsyDn/n6Vf5Xd4Sf+T9Gj17Q7udR
EFwsDkY1bvDs/eBw0m9aG3GxnavZCIwU2XGoZUBShwFxhY106adobs9hEzTgM4VXA7mjGED87edf
AmsCMoCToXV3Ud4np1yTqILfetzm9n0yPBZRdZcxD5wRW8Zoq5LfUSWLCZS30LR6rEoX89YiMU44
XPN3XtZoIcBo0glxujxFtSyYuxe5N8b40SMrFsln7LtfG923DsMaJtAdR56nGLXBpjEvs4FDygEi
gvfcNzzDweCDl5TlS6BokKjYFzFEymE8aaWb8ej481XM6Ho5ntayayLOGCDeUA/5OdIF8s6dxrYK
MtaFj+aEFozmhAtZ51CbAGn5lhlmQWw/oyJZVFV2DsrlF182NieAVk/2WGDRaKbdNiFFZo5dcB3F
Yh0IKlewxjYpR4it07TlTZeQGgeOURuRV2nY53F5c1Iyzughof1eHCDaL1uyMAGj0A22JgRSsUox
/SV7B/XfXKIitTc46xbbVlvquwzhDMsotbeKaXbvTY1/yrG3ecSCkZy0s3Q/p0wcvKXDwryznz1P
lAcegeIYEUd/K4sIxYRU+95HdrVB5XQAMSryq6Zz7mmDYVflifgeV8krkaQNRs72xxCLR3Q1vd9S
EE9jXTALzb3lEduXIk7rsNFx/7Jb9weReZ9YAHOUp3f9kWDJE6lBOC59DdGKaMm2jNvsZCJcvvWk
vRwRw1wOC6mDLShNa7toXbtj+7gtqzE96PUa7wiISBVEWjvRu1eA/rjeieGpgE9ipWXyEWmVCxOc
ZIL5nFV6uZJXkp1uuctTO+ofXWu8F2NXI3INYZJsP3kYLD9SPw3QARqLLdK92aNIMwm5NZuZpHbd
LPNLLavx4qzRuxmo72g19TEYGu0VB+WdCCxCqjD2tlGf76Y4jV9BCv4Q+BXd242pvVi6o+HCoI87
v5cgG50y2efN5H80xK+bwAdb30bzhcBnvM1t5JQGMshHhN23PoLg39tgtDZe5hk3TgDWqamS9tDC
PXtO7A7WO5nw3w0qtE6Q/mrwtWU/bViPQZlXq4WFfQysQTxadURoQxPFz7z6jaxAQo40qcKlcYNn
0MbRPk48CMP1glXTki03Qgy/ZrM7LbPonse28x97hC2SAjwzfsXNAUFppiOV/855s2eV887IpeXh
V/2zW41UjaquCjX869Vfbf95C9XtLpGa5yNTaqeYyCfsj9Ub9/OyHHHNVXV1pdabIdEZpOr/uPzq
/xqu2lTxrzZ1H9U2G12xtfRqCjnb5XkIJLhiUV0vdY8tDOHU/7Vag82GYO3PNSC7O2y9/qp/vvSz
FDNpQM3R9nEm6rMqqnWZHe0S8TFVt9v5f3VEkNlFDuldOZvxk2PoPA6+tDaAiOIn1VZJl9k9tceD
alOFDjddT8bo7rNJutlDzDT29aIOA8CTjSj8Z5vqKNqlIb+zSuauN/9sS7V2dYLXT19tnDg3aKJb
t9LOjV3iV/HBqVCsLrXaueqVrV8jGSQsfVP3vfGNNwkQ+dnUtem8RELuXHxsHst54fgUzyF69+VH
AuLikOIjeCQxAmsZdiJebVvDDIbt0OTEUqLi3i2H9s5O84PPGnvBEJIt0pLlJ5hjh4wj/6VA+fOA
uMtr0eTeFfqhvtM4djGtxO792E0pO3z9Ppu6M2Io8oIJrMCZBSA3KKplZwWGi3eGRD+uXL4LD/VC
PujgmYD+fdE1+gd6a8VWjG6x0xfjgXRzzxGzR+2vzKZNi0jewW5KMj06gkyGCVGOrfc2Gwb9tfZG
AKNdtrIpiCTl2AzhZBRb72n1y2r7lpMygMY+dt6W0a62Eu7cU54gUlBN5Q9i+fNFNTWx2V+DXJ5U
TRUQheN9C/V7q8artq43XwNnaO5UbUjKhQzTdN91cwBOrRPbUmbjUyGiAhpsMu60eByfVFtSstkF
HHVVtQBzx0tSy9/I0Pw1YJlQPCYqCQZlvYcqpPlnMjriUd0mqJbkpOOAF34NGHpcA2ytyU+qrea5
veu06Bq05PDncjvB3n0wFqnjBZnNe8+P1/AE07Zqi53kURZkUFWTUw6gbvPyp5rXVVMyLvNGrwzz
oKrp3JZPM1HxzzsUOCmbAJUU5lWBXIGDPqRV6h3TlvkVyZb/gW4/h7QL+3Mj+vbV/u9xhPgL4JCW
uVf3+xo4GMnzRDaOk40cNyg4lfdIBtona1r1c+pkClWbKoZSL++7tYhTDTinOS+r5hPUnL87vgYb
2eIdK1N/+GpSV3MelfdfbX4qf+tBw+6nSYLQb9r0vjRJGQs8Xz+vvtpcrQNE0ARnNUIjw/Q5rIjr
/KiZgGE6E/HqtLLx1NBl9xoTCNpF7Bn2qmqIUiKq38O79pz2VUTRCvJZY4Xr4GQU8pgKAah6rY6i
rzCeBWeCVBNnL+G+WkEOvq20iTCvVZuk+tFsQe53Y+++TkUzHoXGjk315lObHbummrexDVd+6Fzv
HDVsStyM6JyuGQKRtNx98YaCI1gg3lTNkUb2vOYJVC3xI/fFsh1Ukjr5qJrKPmY3IavlTlVBTNkb
rAA/anQetuZUBy9OMmhIgiXazgkC/8Vga3TUCzZ1qloi9YL+GpscNdhiuniAwXBRnRGIjpdvJj/r
YTPOFs9VVT3o602zju1uFwTFnRqIuy17urnHYAf/u1C1jaw8O9GiQhVwvg+SaoBEw5I3qYVNrU2+
6UWEO9c0TjdAF9lYrrkcvbzdC2/IwX7GyaFALeQlHh+rqpH7QMNfOB9X3cvRfSZI4JD8NfpdCSrr
VcsGolO5/q2PM1b3uZCvjjHN7POZ5fAeydmLW95lSaA7e2t10CaSLUH0hqowTg4TGsJBbx9Ura7G
5sWzTsyOyc7FEtEDFXT2TDOAvpWhaFxE4rWdiGTlNSkpaDTm0ShibyPICaxRPm8zgHTZJbnd7wlj
rbExn+28fJ57q9jYpoyPgbl1Vxaqu9qKqMLMj5at3ayi+dabGo4ufj3feNPIcJQT8eqcs4tmQYtM
SR5vYreCamiiIYhqVvm9K4aHKKr1FwzxFOImbOwgepbEtbKavbqu1Xw+swG6aC3UlVj3GG5p38dF
nH82GVOUnHFuf0rb/Gfl+taxxQ3hKhz04Wa2uBdZy3f23u1P3xbXYZLGb9wa9lnQOhyWbu28hGzI
C3LYXQdcwsnCAI3eb/GKvxZFE8ZYLLzaaXtKAPL+NCTCcNpDjhvGk+mWFwRei31pEKcttLTY+WNa
kfROvrHpqw+DD5FBdIFA5jzrHuyhbAgEuMnPRnzX48U9BK2xovMLfzvrxAiLVJT4L/sEbXWQse5i
Pi7pWLyMfbqyC3NxVtW8Rm8U0MQdzHv3Iepn8lD9WMPVsKaHpLFXflna7kEFp8e2RiPE0YojrkF4
AeRucyTo1+zslVbOydx6YuvPn1/IQZKg2AKC2qUaiX6SWnmYml1C8MYNbfMR87qneGEGsphq93Fk
lphGF6C+NKN6Nb0OtyFZPDqc1l6HxTceu9bcqz6kT4NLjxVzOLm/eibnV1t4wbOsUHnHaeF1cKwZ
M2a8fNe+CSE4Ys2YY641Hb3Fp3ogcr/WBpLFTwWGrqo2N7J6aoNsL6LKee3KGs/WQh5UXx84+qMX
NcfPWmXXj9244F+Y6chamMeszperXItOHy9L2pmEa6hVfTvsB19z0TIy3etkGh5n3lmGRHTQDFCN
1tqTOqwx8ywv0mzcqz4a9EZzt+zsJBkQrF3rqksVJDBxCxquqvJ5K1m3DknVkjCqHMVxHCRhyVbg
u+U7jYAwhHKYqpbrHyAJ4PLqFfZM1gI4EdWpMxm9+Ppy6sX88llVPUZTDefEya4yH97tMi1PkojX
dRjqvwoUML0d9mT15l8dox5M9yZv5WtsZ3mGFbaTUYcAyJEWWe+SdASDJjNFMMCO4puV+dNeDJAp
jVyPbzxJkATcYZnvVisc1abG+TjM3FTVr+0HGHdEGdbXf7UvdYt8UeNq6DLGDVu5yNiKORIwTimK
tCsAGEOxHPOKJPLaltjMnggBxcA53O5FOsVrFdXiqmpBMEcrtBJj67Vz7NL/Y+y8liNVtjD9RETg
zW35KpW8Wm1uiLZ473n6+Vi1z6FDs8/E3BBkkqASJEnmWr9Rjspgxyyk8+5NtXP93sY+AsRIC+iF
FhWwVBbHr1IIa3JMyJ7PVylqLVAOyHjpUYrllMdnf/BADi9nIuOZPc5DdPvDUmVb0zaq0+BFSlY2
EGId0ESRYoSF+N42l0D0cnpoW+UFLoa9kWKqO9ZTDQVXSvL72kA/pXZWP8lvzxac12jFCraMy+9e
gEWTrpV7KZZ4lNM1MWuXomdnyCDFCEEtbeVqkd8/pSUhXhLLpNYsLVe3StXUF5tkAYHkqWKsNovm
pNpkhgI8JD85YzFt4iBwvgMgvqvZw9qM96mx5j/ELd4nIqFfyw66CEn58BW7aD71TA03WD2WDyA4
0lNZ2P6lNebwzveV6EQeMj8ViHg+6ln8niLP9qudnBdzwvbbcctfeVbYOPcm40Ur8cZ1Y9A3xH6i
X2cS8Q0RfBYGWuDGD+mYxyBxguCOFOkxHuc3e86NDXKcwDfK1L5v566YN1ml0b15U/s0e5SNYtvp
I9FQjJn97w4Kj9s+gYHuDhX5tKDqAVwBPYdDp6Kx2cFi8drxDrD8fK6b6gfui8rZ0rLpzeoqut34
pGEr/o591898drck6O/7qfQPoR3+rroseYziCN3a1FEO0PTV99KKNSat7UFzdftTaB9JiaWfjXke
DoYSxXtXSe8CxfvJdF29mHX024yKH90YmqR3KuekgRgly+biv4TQ2FjHKQpMkB+80Ei+DSSJ0sly
gSJVJCsdXuykGr2dHpJeqgACvBTFkYh8TMoP7+w2j/EQQZ2YLIH2uZoD72R5ZD4Bvqf7KkQe03QA
Kw1g4Zum96/WNxfW98OQay+G2lwgolcbslDBQS2IiFnIXRJ4GYn3qszNa8d4HMdvOsYZxnPR2u5p
yjrkD0cAyvWWOKNy0hTyanCaqgPceR15EN+4/ATqoT6kRMB26CvZu9zOFzvS+cznEYlNO/haZW79
Out8tKnSHx0S94C7nZCIKRvFHMPr6MU/pxzvvnFAOxfHvj8zNJiy1T1M5YJma/Vh+0zyVjtaGA9f
AisnKh+V7i7IVeMd5OePwYrLPyYqmOSCfkddV0H+DgnWFyXiEEPbbVRE6s4YwA3Y4GjRUwVKRUqy
qaxWO0CcJzi2tJCNX+ogXUbvzoes8oKMigbsLz6BjdjHSPo/9pqpvk6kVveeTq5bihZCig9Z7N1L
qQdd+DoYkLFHu79KlQH74OhEdrVr3ER79XqjBeUJgGgpSZVmWAi+tWlykROWr8/Z4MvM3CU6FZq/
qH2W3evkA2k1o/JZSlgbBfvU9XFiWQ6OrGzIV7cXKXm61r1GSgpCwOmnW52O1cS593IbFg0nyIZJ
yYFXA5fK5YTAVaZ9UiUqaARaMKuOnzqd7MNyUFk240DgT4E0cJYWhLqHi1+gArVeMnDTC+Krye03
Z9FQbCNvep1iwh2TpemvjY/DVl6HlzQL+dIVbfzHbm10pZk7vTih/ZIOv0qsVd+IaW4nwxpxuMiN
t3Isf4YJQhNyjBCtukWc0juBGDXfbA1bPKX3hr20zQ09uFS4nWzl6KCS6cHF2zr65hPf+xIwTD1l
Fy9kBgEVLXqRDeIoxb5K/GKf/LdOnyJc1isP8W5bj16mYATl5Xtof5vHNIyMV7fojNdkVhj0wbSc
pRgrXnfWZuAh0kQbbOOVD9jkZNGtfY6twHZEpfVkL6dXQX0A7u4jiA63rVI650U2Sdww2jXDeHaC
2Hlp0UZ/GGMFmrkOAK0wA9jRGJscpTERwfAZLTnWNH6bb0H9Nntu0LgH2PzP9eruT5Ep/h5mP8Ao
3Dde4NLpOKU13a0oda1Z72qN75mU8MIsjnMFwO5W1H3OmrOjD3DjUapGYyad18Uq7hBV8Cp10+xf
tJwXQ0p1q/Sn1qoLWvBHZdPb02MJOOT+VgULEmOkwdsYTh49OS6veYt2lj3p5obcLpliYwheZOOp
4VEtjPlBSqPvNg9R7R4LPY2S7dwsUeC6cjZytIj4yqeWTuisSeLDWmd4yW9PVfno9WXzrEWwyn47
WFSOjfoiG/oRCh492eq1zjeHT3WkjlcUfdQXHOrja63ZX9YGCesUlDea5rjWubhetePtok0/IFiB
jNDWGu3pqkfxUzt62QPfwOyBFPqlhwRxkRJ+i7a6kV0vDV+01mzPf9XJaVZT/KhbP9hpZZUB8smd
Z9m4NVFCB0IADHXqSlUBpEsuph52CRzV1zr2y1c/KQmveXF0lLosyolVxkDMw7wot1Plqxv6vn+W
xqaB1WeBSrFhAv8pVVyVUobZfdBF9Ws9ly8tgcJ79F7r1yJB5NYMFX+rQgfF62G4czqz5wZwMAQ+
tSORClJKs+tXdarjxyZ2z3JQqrCr0gjeN95Zm4byYTLHO7sOe57nYHxqzKG8eGPdgQqaguy+Dsp9
Xu4VdSh3TePUO80KZoBHPo7tiuHc9wkUjbj3k8XFao8d2OfG8Av48P3VL/t7qw9QbA/JScFL+OF3
8cEKETxILFY6BTMAr9Sq0xjZv2Y3B8FWn9U+gDmhhGC61V7ftcxBtg2zj9zDpkbPNjMo4e0YKRBJ
fb7mku0DHwO73gSDrirDBcTEJ612omPAB4EAtwokHZBy3+t36ozWXKspBskF2EmuckxH/Z11F4MN
6IVdaagPWZee8TRWrlVXQo/tB/ec9RDgDONT3Awxyz+XdTJoz6wP3dc5s7TLREabeEdLMNEoNlk+
tXCmNuqIISvqxKRvJ9wAvLJPNu3MN5LF8L3aP2th4z0tInwTJAZ7qkx4j4FxNZtYPSg4nm6K6H2e
5zcyQruo1cpDYbfuXZ8ZE7Zcy+66mQYU4G2jukO07DMIixEzs7Y/lE6IHaiu+w99/ovLhBfkVowN
us/D1jENMreFol0z5qqZNarPRsqVhyqb7ywEZ4MQkEim4NyX6HDypuTUaEN9qTu/3uNCOOwaxwmu
qVvPO7XVPwcj/gEgprp9MEPRUOfy2QL+8Vzp5icljqpThlrjFZlEcCV8U/Zp47TXsiiIkugD/K3Z
3wbV1F8BEpy6GkHGtk62eV0evWz0zrkxVbuUeQNLKzPcGJgybeu+O1nVgggMOm1vDnZyACD8A6mm
74sn5ckkS77lbvVb4HDdFnU2Inj0G7tRgOslbXunsUUnAbgWWhKs2DuDr71hw7ZRf1SJPsGrM+u7
AaDBWVkCHkbzLDNqbZlWM0WhG3XkQdIQYZY8QTIiGlr1k559723lIU3h+SKOsk3jZ9DLf2bXqC7k
31S+hEmN5pp6mYpKezFheJh0e9K9dj0k4G+camvkYXTt8iq4BCMzjEzj/Z3CYgu9s0Rub1h6b5kR
snJ6NCmc6BN+r0wwE2KodlXXx9Cefrim6l5HN2m3hALbkFDoDeyARRe5Jds5B32II0QAmUbL8b4q
6iVS8hkiQL4d4uhXk5WYLUfmiW95n4BYQd6qPnBD/9QpFjEjYXiyD5hytJX1RGBE38Sgy3Z+3Lx6
bgPHzG0wEVON4hzWjIOxYm7noW+2ZUdMoM6f0DRVr30Uadd22TgmvocOJMw034R64O/NDqReqOms
UBSnY+y1mn2QJO4WUNYhKoJfCpkHlBgiFIUIZfzsraF8b5E156N96nLc0BwXTpMekANRR+ipHtPj
+6AByDM/syJpt+Q9q9J8wB072+AG8CmN1ZA/71gLhHo3QS5+HD0C7LXeTWSFgxeEVfh8thUIJV/t
wOGb8XUEebnBfYlZBYvCLlHh8Jgtwes5DQ62t6jPVv2vwPUzBMoM4I2ungJiMHOAh/4xnHH80yHM
bzoNKlP7e4A0GAH73TcecL7adog6Oxszb9UtQtPFXi06EMqdggGLpirIR6IXEwQ+iYXSfZ2q6WUM
7eZKqDHbzt2EKFrWPsJefiHS3Gws9OTP3qSDAtV96+zY7kXxe++iJL57sRacThV33xvXu5YRw6zZ
KAxjaVWdZhSWcOL8NgBEPVZd9w3vAwNOsB3slTKZ7ge8iq4OweNiIRAHqf6aOu4d+IeJWfbocweH
byOrdqIbAfClON7rRudvmgISRRZXBCrawCTrVlqnyq2KjZXY7RHoegEozrMA3fAxOEBmvjg5SSm9
QHML6djX0upcojyFtkvi+FhOrXns68r7knpvcJk6tfV/zna9g/POt9RbIDLKz8jot7mVBRcdX/mt
XqnNjpW6d+oBnh0tcKDgTkhJKT6Ltw7CvWMVBD1Uc8ec8d4breEpHdAocighJpPsWzN4yzPFvls3
1VA4t6LNzP9s11DE6tl6sHzmjt5ggWN0M4Celecd/MD3tqGH+prG0LdlybzR1YBX0TeNu7mOSZsy
+/iV5vo+D5Lpgv37qUMo6lmLg9/W4hAFVeeKbrF0RlZnfIiXzSKeY+ajdlXNun0e+nZ6aONl5Kbk
lUH7XEdMdas6PZaBo4bb1OExggk7Ky3rj65PmXlY0XuS6ugcmsWTZYz2Ycwj1t/LxnfvZ6+Dh9Zq
8b7pnlOnSS4hy4NL6jvRziggAMDGju4s23zWAwP2hjfSo3ANHEBcEd+L94NSP8/4HBLYY3HWLQJn
WnYSDJi9ZKShCgNLNK3F6woE5n83Ske+qEfbtPCwyzBCJLX8EqTGmHktYRb8Ghxkz5dEgDLre93H
HRTDLTgSeEp6cKyDHjTWFAwTK06fcwmNXBGUPtNRi7vGnJ7UcB6hdvj2bkSVZjstRWQKpm1v8rDM
1AVo5oQpvJIO6clZA13kmcUdiIzTMMFIAa700Jnds9Li/5SbcbLT8WKct4KZCxcCvwX+bO8MUw6n
YHYfxlTTmAp22aNHau4SN9X7DNzoE14boA2L7+EQpZ/UHJcYr/3lFj6dW6IEzhIqqGedlU5Kh3I8
V7uXzcQnDICVp+x8aY0GeMCkUrYKYE8fpMBU5+ZFLoP54VtUB/k5i0uG7LFzdvg+Aw8hpQAIrpi3
BYppkVPYvBf21mTIux80KL01QAGlA1iVNPw9JEf8+5gA6ymZw/cQKTjERw9T4Jc7xxkhuC94IwDa
u0Tj6aL/myqob9V/WNe0d+2QHeux5jMJKjBxcEZWE0hCLTzOuj474dciL43PSMijyDm+6ElgndJB
eZkJAiz0VvVYmYvxQPxN7YxT7I0h2fqdF8/eOYysh5hU2jbVkVVq1RzhPwPEuH3nmvp01dL4bVRZ
pWIlj4xiCGV4MWmqfHRtkoa/BxTo/aYAEWR1d7BJeIPlKu2bcEQ6/ekGR3sFtusija1MLARMxmlt
wdXnad/sitT2nmABOI/q9DaD4HsyACPYedAcqjj5XDIxQL4yAlpZkkyV4pzqGXM+fOzjXFGOSeeG
zJ+MFPiLtcuDzthWZdGfYEcUb51ZN6cRtshWinriNOCNawvbSaW5Z7rM/9N29k4vg1+TrUzHIk7n
O4Q/nvoZsLfp2sljgJTLY9BoNZlhpDCd3kn3Vm1XxxIauBHAzlASJOYyft7C1HAHpIKdkCRjEWyc
ecz2rKIfDeIcjOK7LMPvHbDY99x+w7SsPWcLZqZccHUhCIuz6TxGC260Nib1DDAiXJCkspn06F1R
DH8f/7dK6qV5trx29aUMuK9eC51ukxUpWwF6NjrIaa2ugp1/mDAWPFnhW9yAFPBfxyZIDwF0Xrs1
4BYN4ytC5agb4nl309UQjJDghjKTBYMbOyh5L4IbcqDzU0iS44/JbYILuCxr3jNZ5ZfIrrzRVgWX
7CS7yUwECRYW/95QF6B93VZHQahUjtMCKWQum12KHrh10OD14G8SRVviCNQGYLH2ZFW+Okq+S9QA
o9VfZj+AYl5uXLNcUfZWfKKtJeq8F6iiVI5zNmUnaRk5LXcGWcTgn/Pb5SLSSgvVaWM7WbqTX5mg
NU0CFuGzxdXvGDTqURRGHG8LyX04g+H82S3PbzQj55SjRi05YNkkcv9lN2aJTEoL4zspZll1DEtF
x39m+U05uM8A74yT/En5GRj4hlE1IE7SV3v81H/JeekYwDFfHuPtCUul4KVyn6yLtZBG17qx1Lsj
Uit4MgH6uGF/pTdAuyVDPU7puFf1+rvggWUzAKPuavh1xFORHMmqwcaMqHJSxni32UvS+4bzCtXg
Ww9zce81IU/URkL00CbNqzx7O3EfB+I+h7k2GNatIUJvj6k76a3ikjos/9oQzbb1oYEd1oFQN8FO
Hpc8DdkrsUpNNrIrvcAKdZ+8crfxij6/4OvogT6T3WUDEYG+oRwrLMMZW4ZkBogAzBnHWnPe/7Ur
Zzs4UoBEdo38ctud0x40lB2d5O+NTUOMutnFbfJ5HvWL3LnbXYJauimsdNrJvZa7krQF6/9WQ3xl
wQDIM5EzZE/qbt1ByrIxUhxDmi4Eoono49C9yIO/dU25NWtvkCM1kc9NBYZ9J7dCfqTe19yfNij0
LRF0ZrlW9aNdbEOQu7zdXzN3+hnglXHImA3Q6161Km9h2oaHfIbo3OrTi74MHfLZzmLbOc7BDBIY
O76NCp0TJdwGPSEryYv/6w//9RtkF9sryO56qN9a3p4eajI5SBND38kQIN/3Drnxkw0ga3xJ4fLe
bu4NTvHXW/MXqOLjHTRI4xURrMm5ORhhrs372A2/KV2m7tc7zCB40R0XSvc6uKj9U4aJ5UF+S+9X
j6k9qwc0Gvt522ThtR10BZjHMg4tr7WcKXv/s87ryhnhgDDZSU/o4/TAFIaly9IR9BFpJxOO9dp9
lgZ2NdPA1PGrD6aT9OCxs4bTlFssS6p97gwYH7kLuPJ//l27SM9+CFbYyw3gCgsgZe17c3zv6guA
0SjsepG3YXhbhmXpSVJc6wqiP8uIZOmzs/edagCzkj45gcIYKe1ls76tf3XR264cnytvOHmNuZWe
cDsFW4Gj8t42JAhkLGTB3hxR6D6vb/jal6VOisHSC9W+PzSA9I6hEx3kmCmdXVqs53/sglKWpyZ7
t3OkfNv9cFyKH+pu3basbPufoQdbORL8qXkO4MptUuAxRQrIrbdBOC8fDt2DaBroLFQn/YAPBXl6
5gXyxAdbxxjUeczn9tlhbsD68KoTsZjVAqvm5DkHlDLU3Z21YFXnsXzOB7c7mObMVKLR1Z0aFMRu
egRmNiR4D8I7mPLFLtKch3oXROWjk1V/PXj5q9IPbq/TWpbKtZusfUWaFEPannrsB6UzyqZehmvZ
0xPoS2YM50nuvlykAM84gVmh2/U+tPqtvCWw2qmV3b9qB9f4kluIKMm6ZcI1eA+p7qstXIqQG9bF
SnomDg41JF7wDWOif4p64O7ImOzlHstGHnu8TE8QymWNPKU/8km/eLGRHdR5vEvMEoEyrzvJIKMx
ardwdkvUc3dhEdy+AEb7C1J+dpYLypOXPUb6dmHD2NHwax68J8zi3Btm2U/sVx/Ps0MuPWIdDFRN
dc6ct/4+vR21XT9BvF/vYpk5jKTJ8pnJ3Mza+RZ0ISGVwAv4Ai7ZYCbuIT8qTcitQTkx0EUZNWt/
0zGTyRZ43eo4uc55AphDPvcIPRKN4sjeZjiG3WZXt1VUpAUFOTdduw3CcKkfaiMxDnJ9+V2+HY3n
Vn+cjbw9qKbxLE91fbSyl3fdz9iYos1YFCj9QyH/Z4G2DhyKfPulfJvYsTwtcaRh+QDGf69ldg47
v82HewTZzRPQtOoirJ0h6qoLfeFPGWbZ7fnKk1jHmPXB8IH+nULPNCev3lkQpJHFcAwcTgpeApcR
fIdC4L7klsmTkW4dqMQeLeDBfoFvyH8Hc2mwjujrk7x16GW8X2/CelT2pMn/+1LM1UbYS/fyPslM
QX6MFG9z8bUse7fKOcL2gwktwgwy0VU6+6TisShN5M/eplyyi8Mmr9ptl7z2P7D624dSfudfs4zb
uWXuboEFXEkIYo/Bh17mryRHCF3LazIXyMFsg8n8htYK8eSwT05FE4bqXprfdv3lCxoBBumC9DaP
k54qM7p1s9ZNc0bKQUMpUgMmtkzC5N9ZNzeUpJT/msvefn05jzBx7scCXbee/QZ4+sEmSzVv0est
SEL9cOWHmPVFd3X1LDdbJnWyt977tY5EEJrXAQSQtbH89bW4nit762NcD6zX+3BulH/qEOpgDGPM
lIGzAwiQn6Qsbx53PGEZvxy//fi51IpNpAzqX9NIeYS3njd/DyDan6W7RijpAppenkHYdUhuSE/5
9105+zZUAcppTm6Z7j5SQQKYIusS7gMnRAgecnQ9sK4B5YBs1nZSHPyfg1bn59uvX3ryjeyxvjO3
+cytM0utp+cd+ZP/vneyd2slux/LctLtqn+1+vgHPp6laCQ2WvtNm5GalXFlnT3Iuf9WtzaRo7d5
tuyuG3kea1H25Lz/edW/ljPSWhp++FP/Vvfhqh/+UrAM+BjN1V0Io295xfFwJldRzbe1qrzwsiGU
AjkTGhGL9yXMtm7WujnDExT6HW2q1mD31kiGW7n42vSvI7LrmwEIIVLwtx4tL8v6xn94qdYXaH3R
pG49Tc74n3UfTvu3y99e1zlfyP1FDNpv3Lk4tDGtXebC8uFaN7eV7Fr+K1bxb80/1N3WE8tlb39B
rvOhze0vDIl31ZThj9p54VaGBlmDyt76jZYxZC3K3johWxt/qPtQlHZ+j2BA/1OrkURIChsiHy8n
uXemt9KFb7tSK+WZUDbL6qzKDrpXvK7DO2AqaONrWZkXGrmUZeRnLhQQUbIyy72FjvzAauetDA9E
/5FkbVAG/oeudhs0bJUYgowuRTlDwkT8bSdPUjbrcCtF6QqOLPrXNms3WOs+dKH1MmPQpIQsXJhe
gzqbu87R03kr698EgAHhomR8C9ohOtzeeLkp6+Y2rK5luV3/sygH1ldXigGBlH+Gbyl/uILUzVkC
dkJLeI3Wwf42sb4dl+ezntngVcLiLTtbBEaMJULy18pxbSbnykYmBmtR9j60k0F0rfvrH5cjH04Z
vErZz8Y9qMCnGioFrgHSgki5oYHkWD5cJY547asMXX6WZNlJ7kyZ9Hl2mlVn02SOdZInvD7R27v/
VzDzr6nC2lT25OFHRU9E79boFuTKHURPjDhCJkVHK3uYvZJ0DGou2vQgr+gtTik9YJz1uPkiL/I/
Ua1aDfZYZ5M6aUgO5nl2TpAIhiUOaU02dUO2crOWfStQ0D8LrU256A47s4UBGQPyGvmwdC04mrp/
J5xtiwRApKJdI3dVnkudQWXSq+KtjOGZCJ9cXx7w3CK6097imR9uv9zUvx7Rbel6u+uyZpHd22se
kZycPXPay12WP7tu5AesRbmxH+puqzo58pHMubaUw+u/pIehvrWx1ttgY4hVXJD7710Rj0cDIcC9
DmOWItQzBEiLMz6THLV0cmeGg0zPctTzgHnqSYJ3Ux28Rlp21JZrqEmd3ZdB3W6k1dxl40mZS3On
9hkgvWEoNk3Eqy4bL3PNre0B8NTAFF3TxD2oUWjleySDMFxmZb8nKglqeHLOjR40j3CyyDUjGgvx
PHNwL4rVa+qPbwui/SVABvYF/k29QzVuRJWDotRlCB5lCemJekQFIrar9CX2HJQFze5+itFCcIAt
HHRy+0fP8uentGp+wnc89aZWvo+5iatW6n/LS6bkNT7wFz9QQYpnzVvvzdZ3j2g9mV0/IOGgtajj
DMMmaOr6cz2D6WVJXn7S1dTeoqgDvCpCtkstFlsAk1DynFsV+k2ququQCEYZqgTHjRFj9TAuRwgl
YSYw4CgQJtqxKezyYZ6S6kH2ZJMVhYPuWZ4jLEwQ3iriYFdWyA/50/DVJHl2bNVFyi9TKwM7EpQ4
dksAeOP6rNziIkb1WoXwafgYiaooGO7arAAT5LUD6+GmcC8gNUiveQTbW1S/pn6KnoZlA9ElevLV
5BuymspZqsoMk250F1HlKhA+MyyyNU7w1KCG/aSSCX1KFU3bTuMYsILgQGx7QKtSm3uZYymKh+xm
GobuQUs673FeNnUGbM+mb8GupsV6INSzdKuVDq5oA9kZc8Jsbhx1dGH831MSzQ+3EmgOlH8d+tx6
fhVZ3iMqM9G2CtsNuqfG3tEsczdNTY7GG2D6wtDMi+0AdQbWqu10W0/aDVbwyGDgAF56YXmtoNpd
m2WzFumfx6QghjogbWTDTSv1Sz6bqbHVTEO7yKaYgv9UFn2lbCcPlrsXpgSbETV4630Ao6499l+T
If9ikEoHFw7dn3fLhM8MMhG0QlGhEtPPv0l3fg7zRP86NQloBQRx3oIxA3aNDtbjrJFLtqbEuqvc
vL/ofdye0jQuHngEGpT/Vn1pRoXOlaXmvWr0bzWqQfdulDwOdtVAfVXql7gnceQg9riXohwgFfoJ
+fV8X4+bHuOOzbQ0j7UUU74YLNdyHhlsqhwF2i1jxu6vk638m5PO5p1cqm5M7cHxwhPkMJw6M2TR
Dnxwqt36C9og+ROGc3K7bm3M7WPTtftcRdZm62Ox3AfZK0aFM0H7omGtbJt3EC2aF7jn/QOh47OU
MNptXzCtgwyVjYg1LS2kzjHKjycl7pvqoseFayBAbWg/RCyWXQUG3RX9tP5aD4SVyxS1EzngoGRx
RgYzAc3GrdBNpT0itqltpSi3J0vV5VPlgAlb7o89jgBdqmWiFx/t8c/t30mT3D/aRQ3nbLl/qE6D
yMsmD396+sw4mCinyK5sqmCG4b6WpbeNLRKSf1XKYTnSQe7YDY8AZ0DgBcMGXBeWCmXFoKTXX+o6
CE+9PQRovIfVt7I8yPF4COtDqqPaVM2KQ8BacXELJx54boIouHbLZkjQPXEN//jXgb5PsZN5D3w7
3kNhiO/KMcPDcNnIntSZrLKxbLBRVIu1qMFv8H80lFNurdezuxFzwP+fU1J3AF+hasePl2m7ApHb
5/GhVIkGbj/8Omktf2QqSr25pu3CoyDtaFotDFgUKe+jZZMjMHEvxcn3USyM/AHyuhoTXF8OlyrK
5Zu1kezhoHfHh68jj8zJsUtUJSwrD0+MSVEuzrsFFB9lKTn64VQpyh9uUR09OQiB306Vv/bXGZlu
7rsSgMbHA8uvmsoYsuPzXNhfUuxJQS7NbnrXTlV6544RgBMN5c0uI8+okq3YJ0WovaplOFxdvf6R
h5r6OtiF+qqH9UPHAPtAbhqmC6KDfP16A/0vp271OxtoybubcSmSOeV9iprBe1Qpn+EjB49y0CyD
e7+I7Sc5BlJ4n0Koe8mXlmP9ngya+ab5UfFJS87ShG9O9qo2DfTLh7BOp2sfaOn9uGwQ99OHjZnU
7NrNvGHMBo23FKUNRFMSOb77W00G3EtdYpcwl9L3zKvR0daMditFo2+Gk4Fr6q40LRTxN7bV9S/Y
WCFdZI36PoJQ+d702CKo8PWOC7/yHShYubMz3zyNWGY+lfb4BoSm+2qV32e3cT9bittesjJCOsnW
u6/NDJBCdaz8CREdtHTD/k/g2O1XIFv6bo5xEbcb/00DfIaGbTuA92QvDtv9jDUsfOH/VEGL/Ofg
hzrdckDFZvO1HLx6j19bicKcU7xlimVfmrSb0NzuizcdxvQL1u8bOagAY3sDgfEZJq96L1W235Bf
cIfyKMURNYmz5k3JVop17JpPM1k6KckVu0G9V9F602FE3wXTDC6hsELjrkYrBlp07aPCZuf3BN3j
bgcWD1lPpGX3lT84FznSt763N7XBot/hdjL7jDwIxkTvvVr1Wzg+0UWKTqTawBSi/k6KNkZE+EDq
/lWKszJ9d/nmP0hp6rMnxuv8yYjB9/hjcAqjQXlOs1a9j3xoxKGPXdWQV08AffbITvTPpdd+SuJW
vQOsMDzresurEqMqXyXuVRpIPbqIh1Kpswepko2JylFkQ2CoOx3D1QL32MwOnqV5DB3tKTefm6Y4
uJ1bYVhY75ExL+/sySnuog6y3CIWXN4pKpumq1xkZtVpF3s9ouN21DyGmoMV+GS9oRCWflWtytuj
m1mepAhHB0i9XryX5ogkpdGDJViaaf3kb9D0A1WTj7grqy1A8Sr9Coo6O0LHdw46uY+vtmXc5a5i
vZph5tyXiQXAYmnWTurvCbTkmU+bds+0TsONiD132cxa6m+J4DXgd/9TtzaRPUtpf1e9rh3/7Xy9
BQDT2fFjPc7Nw6hUwKULF+k7UF0mX6Lfuep/MsfBfm+cEX2gXC+uWWjYKBtXKYi4Yf7cV+6zNB2N
9FpHhvelbnJ159axdZ+WHgYsdY1aCrqwn6Aj/VQQv9rHxdYFNnRVS14qd4y/dxoAMctwm0fP7IKL
YjvJMUpD9RVVlXojl3fmL2rpNT878kbAiMwYHcbJOBGzLVHdLa1nz0ZznNfdQdhSyzdJVhco46JR
dS0ZU692Ge56X48vNeLk/xy4tZHD5VoLjwTwMzL+O3UO1Hgnx0Nwj1e5Wuy4VNoVdMLKMc+3ohzW
PS0ZD7za0a1loOnPlplYR9Ue4G6vl7Ac884GXn5xQkvZp1qhY0s1OCcLvO8Zr5vmqhmmc7CTbHqa
8HHZ9a3afOJtVIH+uM435s7PaPMofxrvzR0SpqRjYR2eX+22MH/CSUQs0mScp/fx0maJA0klmPd1
VdUPsd7WJ9Oohkvkthbuvn6JLUHnoI8FWJWBD2amXiKL5ff+1zgYPyWRqfxWQFre/lCWa0jFFdav
KR2+h4rifNHsJkPtWJtfQxttcKYowSMUaveYLaLiquKnd30aW0fCAemjCxUIjHNjET9jILP9OfzK
APwN8qHySw/wQQadxAybSXgSuObvDGVkvevfAqw5mval78Aso1PcvHkta8Kur7RHcBsd8BwcluBd
OTuCa75/0nUDD6rRWSQN1BS3OK3L7mTPcWpSgEgg3HcJsi7417xozuC95an3RZti5d7sPY97gHxv
Hab1RYqdgfJc7sTdWY97hKk05mXnrgTqVjSu9ymAkL6phlC976vS/xTV81fdCvQHKc0LAtzRrUdp
6mnOXaRZ/pOUwv7/MHZey7Fyybp9IiIwE3cLlFMZqeSlG0JLWsJ7z9PvAepu/b1jn4hzQ+CKKiFM
zsz8xhfs2rRM70Wh+k/+TC2x0JuHUjPNJ383+pn5FvOq3LWj3O7MdgjeC3VXD7XxXtKRhWVOVe+H
YChesblzez2y7hlHnjB5KC61LwHPDxBvdH2oOD/rlg1RQcUZZ91FyTLugB1N3ESA17RI+7vaHerA
1EIz6J5+d2i0WvMqo9O3A5aCl26ZcGFMXoM3srcurhso2BaXZsZtC8vqI81OfHPQVXQ3YDjqkLsr
LtoyMUDxHi1JO+dmNd+TBXjtymh6n6Kl0aNFzwEHCuReqr7G8zC9j3Wku+OyPlrW//f+Fsil3/19
y+c4tKe5TWABfPv38X/X/7+O/9/7r9+rVgPKbVtsRK7H7sCA/VoOU31VTaHujGUduIz6um7IGfz+
rFt3ARTZXMtl3f/6LG9OcFaSvYtV3onrRF/UlnbVyFuujOxf62Tso+1cbH93WzeOsW07dY3eIChv
pazVEUyi+RqVegg2Jve618Ox8bJRKW7XySj4fxX9s+ooTbVRw0Q+BRVCPB5S6wKEdvnULpN10dAk
RPc/y1nl9QzXYD3+e+u6/ndx/cS6DrbdMY9oaPtd9XOk3+WUh948Wrclp+ujx/4DIpn9lqBn4qIq
84PtoyVVR/N+Mnr7QwNAR7bQHm51y8JwNIG3UqRyRPUVNTHC40NTSltNtecXiAzDruOoK/D0GVnW
Yf2OMKOdr69a/YwTtn3xO4VC13JszCtuVc7aE30jOq4DmrZVm3a8UesQZvdiuLM66vyY6+hhgTiX
wde6YZ30sLo3Fk1WKNF78yBSUQLXaf1rZibSFUB056l7GxuxZJ5humiwY4CQm8IhBEEXE4/1Tqqy
fsfgDyy+9l2J9h3EyPASxTjBJ13b30ZNr+zluM0O/piKSxioeGJI5fychuk3TYfZNx8OsYO/kYSA
joX17xU/mZ02dsGlKprmWiwTTSY8DAtwicsOmrpIkRpaNvS2vCgpuniQyfJmsIvusu6/7obB0wbT
yAkDNOA0yeLJTss8XrJ9cg2AdeCr1qR3QIcwiNAxRtM6edzig1Zf9KBLdhXSmnOSIarQRjGfTIvO
YtTxxtHMhuhQgDI+2iLSD6Q9iht7moebrBrHgyRH5THTCox9/D46JY0P4mkwrVNSTni91iRJoi7x
t3HbyjgwyPXWsosRoSvQZQBQ/R31iXKTxmZ39aE9wQ2md5AnDt1AVd8/zB1WP5g7j4+RDh65E07f
hSSlgkJ+aqhBu+Eoa8+jZcHyhnv6gvdM71TRNJ59fKhAUOepV01hBAkLfhzvJgQffjr/SRpr4+NH
9kr1uoFrEy1a+zl6oJf0OzLk+Y+UaH9I/CIv1wMS5YGlbrOWl7M/iF2/HMGK8e+gD6zE4mFkQGVM
QDppMflT0JeoduLDpteAIWA2HGGjjnc1RuoLjX8GulafbX3qQCFzBzAyKvdZowCSAd43XmJoLQTl
4z4XUvToS7Z5MRXUtKsRfCh6JHe6P+z7dJhehcHYSVGCR6vgTlGmvAAbII+vEQ2Am6Ac+v36KTVO
DrU2KDe5qQweucTiBkVQzFB16QzWbQw5/Nb5WSUmgIjrLuvcP1Yay5Z15f/e8rv7mK18Qr7g9zjr
uqqy0KFRwHMzHAMvetli5dhK3XOHgeXN6MsZ+ApOSQZvm7zlgNJjWYRoZ2+mtsDncllUxYRoSejF
YV3001pxUCfGDiYPiOQMk0HBMlHzEL+nUkzlcbSTCgcL5tbJ7z7r3LoOp3H2blRalIacbqz/j8/N
AKNKBOr/dex18R9fbeIjcCAScv6x7vcj6/ePUTnfZOlrM4XhI89c3yliUz+oPtqKPtceZNv0d9oQ
Su6c82827SK+M6pivy6tHxKa/dB2mX3WdWkPumi+2F2DpLDN25d+NCtHG8zgow2kRwRF9pdQlG1u
8TiAA+4GSq5G7ACUt8vib5IZt9BB4j9VVMe8dpr2dbG7dxO9K8/kuY8yEPczQoHqnCtVuAVnOjuJ
kKvz74Z1KwHWv/YTWPIUrenK3TMtMjg3L0dYP7Lu+LvYG6PpmENNzfI/X/K/Di2NCXoh1X9O6VEF
mLl8ye8B1sV0kPcUv+Ibzxok89SNAQZEWIfi+CL1IRIS1bwTkBzvUmN5+ioFHQYitH7WofTFUim1
9iapgrMpY1wSy6D+fxaXdTh1D+domazraMFUNviiUQVZtv5uWPdb11W1nG3FgCvAutgaWr6JwMJ4
XTyR3q/qPxHCBbuQ6zclmJC/9eX0bJYM2uup8R/yOe89WsX6q9rF0DDNMbu1NKAqMRC386T3w76g
qxaCY0TPPrZVBz21YYIsT/HBlKNLnsrVNmOseyfD2iVjQPY61WuJxHqRPfHrQpect/WSGBBQ9FmI
dzxFX/0mNT5L3b+RSWQGkHDQNSV1Qij9VJStAb6PJAMFje57nOyTn+fFp9bEH5IgS83TkgZ6uoZ0
vccNS4Ba0EF6ZnM2PPn10MA0ZwCxbh3NsDyGGVLAdWuOhefJ7+fGWbfGaZjheQlTbt06tUZ6qSXx
nixHouKR36Z19bBui4VFzgnQEjF5dFu2snSJcRJiPtDn6HadWydyFrzNqlwdfletc7ihhl6Mj8/P
p363ymZm7mIKUc66zmxCcJNWg+4UOKj7u9/v98hDdm5EYdz4s8q+c4wrFUqkhzGxS0pEPsUTJVWO
ttUpRxkdFZr1SNmlM6iYdcM6GS2oQa607FNL0lRtfz+j+NJnOZeQ7f5zmH/sopsxGrL14L9H67Hp
cHtzKr2f466b/TTmK/6x52xIkosdlvA0w0YIthxeGmokgihY//HBdcPPV64/MMxkf2sL8fyzTlt/
we+XT3bCJeibnXxowtb7P/+m373/dVzlKwvgNvz8huUsrHP/+LHLj/v5TeuWny/tyuw2BuyKVHyn
t5Z8LJbd1h18UZPmWWfXLetkWk//OiusDnTD8MemInSWumFLtIGd2ticmySq3BoDiyBCahY0+Yde
NBMMPXoae/lghP68M+3uL225k5cCVpSjz15NsI4UBn4UNnwwe+gOYdp+1Zlvb4mZjhYI06hSI08x
pgVla38aEhbZcedINQ9yQLMCHL5lk2NscLey6uSZceYeEd6TaHrb6bnt4HpMj7Vf0VzcPSnByMGQ
+UHETi693JzMGP1lRdcTCZ1NSnarEOpHWAwniarnVGCJOIFgKJeCXyFRdEjQ++7RETNMtZNjJCnX
uk2kOzlmyFviZ3RX+UdBLIK93LJqGHtkUmly/lmnYOLizMWQHX4/FZDJ87Ia5BK+qdLdugEN2kc7
o7iq2h4p5/zQVA9NKoa7gUCoNWtY6DlD8mGmZQR4WcwPCZ6kEpMVHHKwPag6E7JDOzojUlNh02+o
p5deGXEAWyZT6l/rAR1/VhzNYNDp+mdSkC120ZiNW7WANbauyyEw7GZc1kiY/ntdNxNIgDRVdxUu
eoWl+7fZMgFHYZdmddca4JrSFi7OSAxzNy+TKNXKvTWZk7Mu8gTR7mJoFAiGmp9Vv+sbQ7xEeqvd
rKssqVLhko0zdqFNsVnXrRNN9VXKRDAb113+sQFinjY1P1+8rtbVgvruVOSH9YvXdX44OIbdal47
1VSslx+5bowSOT/qBgDCZZVOWv1impI3BGF8LcpNgSD4rlWU6ErN/HuMKv8wKNoZEHl6GjGrulsn
1gzrH6yVvv1dl059jokbZP5ElmIJSaOv4Xnd3SR6ot+R7Nd/PttFxmYufNyPwrbBRcti0OaneAzN
emntfpZxSKq2dZEKlz5ftoelrh6X4DlurNvZJjro54paUdWJO9tOpFs9OgbLghbF/5qMev3WkbW8
mUS6DAvR++D+R2PG735jAuUonXn0rgcy5cLAuyK6w/Cuu5TF5P1cUXMZBfQatw5U5Oa2qLPgKkiS
XdW4eCj9YDyuu60TQjLVwRao3K+L674KlHVPr+gcXz+1rkNRkSJJSM6M4UbXlgP7Ls01+w4u93yj
ad174NdQQpb1qpn1OEnFjh9bKP/X3SBgHqjch+d1DyK/OzlStGM0c/0VU9TupcA27hCLmnc4iFUb
JbTwMhhn827doLTAPeWS4sy6uG4AmCIuVUrAiPOGBDk2bCkla5rbRzx/k14//e4bkjvFzKwxd6la
xVtromMCnGV4LVFDeNizJBvNhIzmmm3lbzVbgxwOv+UK6jm6irZBG6ol5A9G8qGWlmIqtHiZrBNi
lxm3LNw81Xkk2igD7PAkzEL8hdTnAx7+19yyCF/vJW/x8sNbw6b/brFW8TGHvlnnsGvOqF/ftItK
qFtaGNe5dTKsjZLLhEEtjZPrStC13c5WqXiPMcCXYnoMfxqvlj5vmbC7fpXVmTRLyyh2ET78ToiR
kTqsy9mqeuhF9iIW4VG3KGnq5SfgTYTyyFj1R3oF2A0aJEkBuLs360St2nHG4Khe+Bv/mVVT+zNK
VBgYTQ72cd3c9zMK0XU2BjsD8j+JKXMAzqdoB2Xv54xZExYkCZyR2DIoIa5n8WczsJfjkpXZwT7B
7gCFGfIFsZEmTUJi1/2dOvHlQ4tIi2o3Yv/l6cpDgK/jTdH1ryan9RhhB7ZtFfEeTsLejEtXbcJh
CvvIEyfbrH/v79le59b/ADWscCMCzpWES9pR7lSvTgKxbzFquzG0ojwYDBKSKq4dSe52gzCeUv5q
XR9R6CPqkPkPcwkoNTG5BZB+lnQvrhExL6K0fOm4Npd/1jqXAW3YVGBBeO/2yk0D2SKoDApdWgmJ
L0nH0z9ODBJlzpthNyAUTcWVpMwn30/CrQr1T5GF0kbTT8VQjzdNaAw/E01E442vLmcum94zRa1u
kPxWN3ZeAR1fZ3PL7pXNOrtar65z6yQx/YpuJxsaxtI7Xyx2LKVWIdAh6Pg/L6zSNvNDlAECWDSi
y5+5TtY/+HexyzTIMgq+mf6iYZqXHsX1dBSr5nSdbWcSXnlmTt7vf2a9Tn8X1zlbGbC3QsDLw7uA
E8hEW9r+fid6J8JdJ/RjsvTer9fBOomWxYESx3aOmtO6qvR1zB0Ci2hktTXoV0cDQ+r5//ZFcZ8q
TY37qJajAVtUYz+zZqcOhwTIFyJ5zunCh6gENgbrZF2MIyjESiR914SUwxFjyNaZG7PHFUWKx6Np
FZ6GTVdbjJMTZFjrhvhTe7JVMYpRZX9H7ufLTsdHpVzAusQj+MYWGM4hpZ8onW/UrEc3mpyzogod
GGUUSucyPBn0wpwDv3OptzfOMGWXTOEVkduV7tlQVo9y1bo8MkpK6GQWy6o7gBtYhrazfEV9r+7n
AQchw8KT1nxp6zbfCoowdLF3PV4sTbCNWowoRe5IfUZ9hDZBjxcuD434VqiK4U7KJG18qcUWple3
sP/B081PmkgPeVmSv8OSKGrEWzVUeBZO6Rb8UrTREfoVbXcKg1p2eDmiTA6LwmsQZITdCfAr/SQx
JV1JpvQaxCRV0FK5QNmi7VAtHtGtRhcuKQqK0+5cqgP+xlbjlSAqGotcYz9+NyYnxuptrFL4/Nzb
p2BKYjfCYMvPYxmuKRalkUK6upcB32oxdHxMM6v+O/ZRZMt0UrnjrFs7H9aNVLb7Vg05CXDoImFw
pkWIVrwZBH0xw7NtLalLjCCJx5ovk1f38mxRFNgxpnHIk50mTQiBJfr9u0HaEVHMLvXHd4LncGNN
6PdLyUhgE9GmY83EngJtjgUejfZN/vAgt6d9Yl1HEEh7Kp7yiWZa3DMsHBjknH90iUoXzXwXAAy2
AkvGa6sTMKdQPYXSd+vjLVOP5+UKUmOjPafh/Fdno5s3vCgrBtmS6V8KtfusMuhIKreoqww9Zk3T
QL0xNHHMkWPhkRA9FUmDA66BTgwFt5eSTtAEovA5kVPXaBekCKxlZ1TbF5/3hQfl1cGXGX/QjBKO
xXcZlR3BhJh7l66cCaKXfu4qaZsFjX+dIK7PlfWnTHHVC+TgY+qlbWsxEByU3lsCwN7QwiO9clvd
Dr8kOKxOMeJNrIzzq12RsCABqUh/TSwS4Rpp0UFTyOTZsXyFuGC52pR6ftg/Toq1xQiX9pGQVixJ
yFRbGSFJyWdSKd12rsbOm8K03ErWcyjluaPHmb+p05z8TJ9vdUMqTnPIAYeWzGCkKLfBGLegKadD
J38w8g9dezL7TVc/NAlWrTV+XeTzN4ZdviltD54FQJKlYXrc9s905GrAjuLQxcUzc4gGFXeGv+rY
GKY67TRmTmyGe11IstOD7DJi8QxIrBI0SYL5SomPKtnLY9xXLIihstLtFS3Q2Ta9BHb/4QdVDdSp
+Irn11lNgK+l4SfNuZnXqE9YKD719EtSdYGWOhxtkKlLbaMdO8sj1zZOnUnKjCZgw1e/Sd+AMDHe
4kG/FCNF+9Q+CZXdMmU4azLRP8/0eNPjOtyWzcmfOwxk82mHPa+Bu2we7qc/OGeTr35M8u5d6TCU
l9vpTsRE/t284HoLEoFYo1PoEzyhcyCTHT3DgA0Drgm3LjqAYPFHz0ly6hJTYEmTDuVIkBUKpXLb
Hede9lKThD+WAket3NaZ7l/xNmw3lHZid6zMJ2PMPC3veBBIYGjT9BWP+9RTbAreTd1GTtNkL/SL
InJsGUOPSYRfEt2bRo2R8OITS2f0uGmk9BmY/xV0muU0L70Bga6KEnT3w8GK1K9CSr6ySP1sKg2z
wBoyv8wYigz3Lh+6aWtlFAsihV52K6WPKJyCV4Us6JgB+xum4kGOq0u1JKryaSnE/tUaE+uFgR8c
0irb9MKBe1dvRslY5M7lbR/GTlQYZEuWRt0qGA+Fwksho0fIAN4H64WnphG4sXKos+jWpBHDKdPi
kiXFd6aZh6oyPpqIgdco7kIrzTwhp3saVcgH+S1+LYOPrt4ablrczAJQ1V5FB/qm02KIPEOfeIaE
G70qtZMj6fno+Zr0aUE2Cv2eRvRI2whMpdTWNHbTWD9i80YZOhM7sgA7fSaTGeZP+ShvBa7eWys0
6B+mZyXSucyk4tWWi/imd4PQWhhi970WQhtPn6e5TT34M49hPX8Wo/GiFtO1N1w1M6qtEYznGTRn
YkCea/CfVAzjXICxtooGzmChUlETzSHxfdq0jd0QSZ4V4XX/NkXlux2kj0bZnUaDnkZ5eA7bdN/Q
g5OMXBNx22xBsoGm6U8h4EAa2gCj1anuJSUjcKn2tJr7E6q8nu6rphhI4k4w4+BDAw3AuyLQ36d2
fMebOnPMVHpqLEA2baS+NVnyOYDT06rxDX3ZX9p26YvVdnMfHTqRPU7IyN1ULu7LDnh5BIepT+io
5nw8CEzEdgVlAHr+NHJHzbyjAAlMrTkEXXfF0wgPQYv8+NCafxvRgKbgDYvHNlbvuQD5C0DZkcSA
5aWcg21KT2qbXxPQPI4yD/pG2PZuNOzDW9YA6IM2dChGvYW3n9AsP9EeEeKjiRv7EVOM4oJumBY+
E2y6yh1Z+mR2yAq3+qectadEHl47fhRDv5eIJgxIn+mzXUtHnnwPNJeVTteZnPrgouBMX+jqro2H
/Vj422bfDPm24bTwkGDkT+1wdKjtRcT/Ayhgs7xEZKn2LX5qcoOx2GifkgLWZ6cl1FPy7RBx9w6W
/zdNsVBO6E/Lx/rF6NqTard3nZW6+DlcyzZ41zPGjUjIsG4Y0jcTTT180qJ3Kc3g8iCw/py5NqgI
gI3PCRtqZSCiGTeWJtNg3O0E44yDzWi5yC5Yj9bEAZFMrorbpXsxWpLKc2qNDhye2zQeG6cyIQLK
goYjLQseCyP9W7Zj7WRtOniV3eEYieiwDuVDL9v3pkYQOYWQs/OgP2oNUXbZ+e9dy303d+rWAOZt
Nv1ZI3sHOSXxQNwZUko1tPJBidI7BXL3BQYhjU4BKTSN3GHda5xkk9OI5cnMA13JvE41bQT/luX0
8ZB52UOTwYjqE0neqhrMhqaO7jGAb33Y9rzgiCSv9pc8dt1JAUTGaEzfW377KIkJ7KbdvYsW0vgk
RfS9dO91Y2+DHqRoE+FRbCe2l5IiqClwpDTGe7kscfMQhFUidquAjEAnyxkZ62Sfzb11wGTyxYyA
9/AG7/ryS2mJjaeB27OArxNHJyEVOMwNMBRjLpcquld4/Hiok+hqwr9njqpTEBXfmIyGjlA6ykra
k99YGJXkfxTIddZco5JQcATzIwt/zvzcBdXRIFgM2vzS2xQN8RcBdXVGQPRMrP1sUbRw9WDxilDH
z0lnBJBY/XixbF41xuQlVrc4DPI2NzCQihs4qtVLolbcHYNr1LN8q/fZSDCeJo6wiMGMlL6NIPru
yWe3R71YCFn6CO9tHJ70Ytgoqj4SWGGaEZmwHYzuThrG8hBJyZ0WEJDjSZurer7TyExV1TwQ0Ib9
DpG21hiZR0LoyQiDP/CtYKcm9OyFSsUdwEUjfZP0+4iK5OAb2ogzcEu18pKVYMxA3Asnpdt2P+tB
7TUQMe0hduNZP9edTW9q91eXbrBaPkUYs+YkoQE+0nuXlBukjHdxL8RWzqs3IAs3XT5DfC4WRPN7
JTCuHm0FsX4RPpXCJBKiB8oiSeBUckDcWURgJmlBz60dTUs61pDm4MYG4h5jQhWif8QdCMh+mPBs
N9St0KZHVTZOVcwdGHKGE4GpBFXJv7rp917aQhzONqFi7CJjfJ/HGzpnnlI6Uh18QapNpnCesBK/
oMSgbWRmvG6gVWqnJQWvv0iQ+ZbeNhd6yKvaHCVla2B45Ni69CAKse0B3C4PqcKBg4oUaqKBerfQ
5XD/SHiwSdoRdOBbH2p/VEOatr7aA0tGQgrRkOFpmoK3IyLUba7+QkI7QGCCbWKIfoUYv41CGEmJ
9q0Zbe4YI+l+HWoSz01SiDp4QVW+RpasQpUzvQSXU0eyuUpMXf0g4fIXD+Xy2CdUrVUK9xNWRYmq
3APsyzxaZRBQaoonJ4W+fGATkSP2VJXCvpXshA6XVhnHvan0FnFAXLqg5hroKe1rrFTgqNujFHG1
FbVwmrR8itMcOZJxAxjTmwvi56G1cfUlSeEYabgbcByH2jlfDFrYS/E1KfZnmc2xRyNbyWXaXc18
eDOb4ROS6H6eJtdQlfdijHRoyQOIXsQX/ljr8EmG3KUOIpfioU/Ma9dYyDLi7NxbHQWUSqaQbb/F
eoujfaY9+u19J2RQ3TBEcRDDcUc2fW8M83Oqi5NQDG7doMXPiTpGLZu3JaOOvsgHL4zkOwxHntQe
V0y7y7dBON2Hvt7TC2heKahg4BL7MJvnV8u+twyJJhF1YfFl7ei2bUyATYAJvi7wYrXwJii22Jw7
fd1Rbwh3Upmf8/QJbJ5NsdPfc026dRlqmzFWGIn1CruqUb6RVENzrZsmANhJ0o/eBbzB7Y6ek9zc
DJX8KqUppZZO3fkjzL3RxwwvBYNWmZ0b9O1nWNF6r2sH4osmTwkwBtPRiSoZfQ23cnIgktahDqe4
VEW2qxS9wdfgh5DakuvTm5tXmuJaVvw1meFrSJ1ymrrMlXrYgLGtTgdzeilElG58dZcKCtI5OlQ0
qMHGwAemEN1rkgdLhpqRvx/zX7ON2uWFQK2kVsi04lcn7WJEpJORPI0jb28dV+9tORBy9EZLmbCh
PBxiEm2bNgzlr9LHIyMJy0sbhFsNI5GtPY3HMlH/pBKC3TCG/L7whqr2k46kJwrixVaiR8WpuOM3
tmQyNrS5lYahueTT1oYCPE2k2+nnqjw/CaCzFcgCK5QIKVWtuEH7l/rkQqLoq/DTk2xKQM3jEmch
X6f0FDX7EMCGQ9OS6dSF+jVoYKfSJ8Uw811QKO+mIu3NeSR/YtPNo5VfRQHqFF73F7yZDyLqYVup
4WUGOQzZN0lc3GChEMy3dYiF693I25RbEcFh/kFLDK3f/Tf+lhffxmI54hmlYHSe9eazrYzHqQZG
AmcOL3mtvu1r8ZHzzwKJco0SW91Ji+VyWE6nVJehvkd5t40ixmkysX9ZDs/co7SB0FS/PA6NTR1M
Oz5HFbwLAN+GB2yFnhJFlTwcsHbPCEl9Z6h8uoe+7PGlsrQXctuPZtYRbdKYqs90nGFdjXTimCY2
w1QeUb5GwMu9SZMtud6qpr3mTTbU90qhlyqjZ4KE7X3ByXPyQbtKaULKUGivPXVLJRh6D/efhadi
B6dQF4/BbOyVlABdBJjy8XQiAoC0xxjWUmG3Vp1GozEkYRJWd3YYXMu/PHh9Kj8Dysox7K+pYKRm
1Ohp4gFbFCG/hjVGDZNa4Ac1PAIgTbf0cN3FZn+irIDQT0ovIg1aj0HgaVjIrZP2oHwEufVhds1z
I3NhJvoz3hcPqpF7IsCnEAtgKOAYyU43Tc3dgqyLDvF9o8mvXav/kcyevDKdbo2Gd10sk4yJef+b
c6ShmOgPVXdJKjjgPABog1vgzcqbvwxeLSk4zZAKQWqfEtWYSdw1n2U1bitTek6xJHbMUBvcoSDw
lnW6GXyuFqKYLi9spOJCdnSR3hR++ycXSCjCbgZKSftT3T2YqThqmdG4qtQRU+W038sAqsdYkjyx
+PN2trJBCo4VfVx8hlm4B1xxU0fhVk70r9CqyVPVVAFxUsVKMdqpU3lJDAxF6yo9lD2WqZ1cbugK
/0iUhnZRFYduPdrECYXnuKX/zc8BB+sbfsKxC2/NKKdJeDjlkgLfyVBCB9GjP2j3fouEwve/51x6
VLESGo0ifJSSd5iJuT6rrhTIdGMN6mWCPeZprfJpdu1BtaOHYqCyjgLwq/WXkx2m75PSvyQ5umrc
FqBfFfzN0XCZkuFcxLTn+cEHIcQHxqqhYxb9Vi+n965cdHkyL3Ips+kInAvY4yrddsTmS6Zy3FHF
Cz1tIjUrRyoG8CrZhPDd1nGkSJr8lKXYKRX6fWYNggq69DYHw0muQEjb+VnlES5Ma9cWheVmA5C7
vN1EQ/QapbVwvyu9/NS19I9flvRaqsU1g9bYmhkPF6PGbUlvweMd53zY+PjH0+WEVlspj+iMHlSp
pzkd5S8qi/00gCUM8QaNY5mkXpf3XI30nM9C82RqqjC4ArQg+eDKbjuPMU6JUbKdA/OIgvLDENV7
Os+3PZwvymrGmTvkxUigtUmdZ+cFPZhWsFPr2DWHjoZjCbeoeL4gXrqBWjvvKl3b6OANeP8o+FGm
rqVyd/Wz3O/xdICiTxv4aHVA1vmjSs2+H02SNyb5FEcjouMqzs9a+tyJxMNA9a4O29ewpwS+XILz
hMUUjSXyNjC4UNBPXObU35ERf/XN9kLm9tYHlM8oAR1aWikbXIiOqcge2lB9y0ZDMNALCWvRU1k2
lCfR8mLMo4e1VSCQScqQPC73jMYeMNV+Ldv4k9HvIyrQ9gA2H0/l2ffQvbzq5aku/TfCA/oxQkIU
n0T9SaKQUyuYrXSTnmysTN3TZURaL540QoYqwB9SOhVmKV0Ya76MGbnduTO3+GXnXqEbA2P60d5m
MyiaWaTJPq/PeSFRIOAAGyuRPhn3OhNaCBH51n6cJXSTGchKTLKC0Qpu+mhg0Ag5gdq+5Jaxjm3x
pO+mJlNupJQKVoUSgUqEyUDNCmXkGcpumuzqgDwucuoJD6ZR0bJ7aWqAxptJs1sXf9aBoY+5L5vU
90wkHID4S5V3VYvZuJkVeBks7k/jqyUiYNwYWBjmOLmVPR0KE0k6Iqd3gzyyIug/NbVO2vP3bGeF
QLUTPpk+IPYMbZ7ntG52PRF6PfAO62sSkFH7gL/wR9emi7KLt88sDQeh9PbO9L9NPDvdKVU+6CPj
XdPQ7hbLIsDnOH2TOoCqhUZobwzKXz+3uGmIsDPf/6PFonNJEVke2ABha0Cc5Zy/yeCxZFU30bCE
bKF0DE16+HzzM7TVz76hfXviIex3/gESM4B0Mlatrb7YCdBvfVtO0rlavi5aKjCaQfvUAPnetp7h
54E9zHGWmHO3n+LTLBv3WXlbxqJ34nR4yAOqz6llHepSkNI0bxMVNblpfdWjDsQ/qO4mPb3GS+nA
ljLShmN9FHIwuE2tcUfYuMCjKrvBHyP3qqAaqeG3HsH1wG2tHfJeYKijM3rba0EogE3Q2SEbEAkU
s4SJmmgmhMag3sR6eVvH/euYLUaLY9zvfC37HqK5ObeQNgLS27LOSFkLbF6wk0Z9QNM2dii/RpN5
toNvtdGoydb4oVkMOMvIynk8xg/Z8OxrEXQhizFaGGiBg8TaGVtYDmMxupYdM3Y29cGhprqLI1l5
SWye1rBjGd2SYhkz/KGU6Cg6si9GLy6MsR8NOXtpMivdSLWIaLQIXmGMIGG31B1qJtml0YPH4NJ0
aGI7ROaQJFXnLmnPTa8iVlf5H6tLtXWWMIbUk2SHkSmfUo8atbCtbBkfM0r+bCBV6fcUV0CoIHGn
4j60I2M46X8YO6/luJUtTb/Kjn09OA1vOvqci/LFsvSSbhCUSMGbhAfeaJ5jXmw+JLVFbZ2ejolg
IJAGWcUqVCJzrd/gu+TmqbtMbFuD0dQ9aCmCgKqB5EtXlMCqCFhZ5WsSC7Rf8n6XjsSZtdTy9rq5
b7KmXYwBial6IvjkOMlLS5CPp02hLHJAD3VahPsg7uYFtP7ZguKyIFoZIHcyVFc1y0is6NbXYk49
+V8EEZalliisXZtjTcwSmGx1E0ANbFmM3Po2d2VeEOxsVXgn3bmDX7cEo1KuvdxCJX0k7WHPjjWt
IOIXTW1PvowbBmWEZFuFqFSwvFsMVdLeCjzTVzX2RrMg/4G4/CmwxDJtidsMKGpoPWFN1lLlPu4E
ih88EUJh+kvRRuqp6dVNxppyMTowp6MJx3JTvXilaWxNtRUbFCL3k4idhZ3k61DHsGUKeDgEgVkf
euLtiQvAPU6GJzsHZKo2j2TN+P7zCegPEVk/quObtCCszr4VndrYxnql26DFgIqEyKNj45A/FRVB
+9IYFEix6EGmXraeGoOHcV9/QqJnnVvz+rOAGjd1eythJk2j4im3J2Pn6AVoZrMYb8x6zglVwGmw
3wDD5yQV69oUP3G4G2sz5LZQehMCdk0gkB8a2yzbesrSKls6Wu4vkVzJwXLCei3jJZZtOQJQ80/y
kg68RDLyEzbSylqapjn7KYijZcbPjc1n62uNvYujBAATP3toPk+VzX8sLF4SPhGRmMBmWiMlY7vd
s+VZAIuT7IjU53AIiluVEAp3VL7w+VbWYVIj911XbPd4ba0cNxiNdGSdWWU55HrWtlsWyzjodiYb
d+yFMyxWWzPfkiw20IjZeN2pCDFvgSv7otpmc5fp/rqLx2ejh3XZOd1j7cP1BAZUbXOMaJiim8sQ
TXRSvpu4BBHWCb6Wht2uHLe9CcihEjj0dIRRgpGwuV2+ot/MRzTG105tFcynXRgwnYvtRg4xQZTg
aXUidDpmIy0Omzl3suUjt8YPCdZ/eTLHhulmyPU9QiXFxLLC4p4zS+11CKwXVf/eDdMr0jOYWyAU
bonrVNsqyjg+cWj/BfEtrjZ1e6OmMChIGaJeU0MyIe6h9N25J8ds4+ITh926DpXPXmW661arMFyL
kuJE5s9Zp5OLO55JToe011LVWOmwz4Hcy4qVfe0WYR9ziSZGsuKxvY8Nf7yxfZXcBlsfMweS4wTF
sFHQggeHfN8oqbqp3CsaFywM1fGpG7TdVKtEhYfqsenIiNh9s9SDvF4OvaexUEwn3n1wCuvmc2qT
IjO+6110ddntswnmqdh1A1AjtgPtQAI69BTW7LsK3vglwI9EKTCzxtxp1dfKa1V0n40AX6/UPyUt
2Eqzfe1dAvplTAgedOVDQ1AAvzcP3d/cJvhhPHY+28MY9YY1BJ0XZWavhc54GBysC7I4vlXMEvV8
a+SWm8piUQBFWWkdez5n1sSvy/xNNfqvTaeyYrH7ncbcs51Ft/si/Qp2A/dK1E/J97Iz1p3qjv8o
5q4KY8IvVroNkcAFbLhKlHiXqRg6V75xFbUX3xQ197YhVgEf8mIsPeCBJME14VnrsOn7c+muDdCz
K3cwcdtoX8axuPCEjVkFGwuzhD5XFTk4kHIzxjNht2HfgWkbAPmpfI0hWbFViO911fOXoSD0GhZW
xBmBkzQo2ktuw8xVvhFr778owY7sq4q0k3nuatJs05B/c5xZm8Vka1TVAOs6vhVNnbaBN9WXaD5Y
RN8ykLQ3sspOBVZGRB7KxOa/rWcLGn/YZcAfweTqzKUYq7uKh4p/1Y2rUjAP+6X2ELdRzH2gPtfI
S6w0XXeWgbFzbdtamZP3HEShCcuNmHZRZ/268tnIZD08iHhRDYXYi6F+6Jxy2uqxEa27Kj0PQMbI
HZOdM6pUbPnxYGzstgk6wgO5WjJxLOGYY2HpI1NBdHhtVHV77kr3Ls35QPMpXWSlVp0brynx8N64
PPTdEk2WhvQGqmOXyh8J8hNmbMLha99qqIg7pOXjVnsybJCFZf2lFCi5wOhiKZStvcq5ZGTEVuVk
1ksWrWsf6mBHihXNnNloo3+Lq3Hl212DfeFNUrXDBuFvkIv+2ZuCU2CzV2Fbtkn0Mlz2SkI8Rutv
NPwHWOQMb0y5iEc57lUzqlvRJoRh7OApHcl/mjyXAhSkK2X8PuAfHPuGdo4so1s1eRZslBRnBKG5
3x0LjGbWPA1N5y9MZJCXzqgunXpkfjamV3Nwd5WBTXb83bG5Qacs/SYGuLWq07D2UzAxysfg0Bvl
Y5UApmi4ufT6AR7HwatA+AR+uPajChWPVl84nvltZpywEEedpPZ0Y+nrzlEHeZ2Sf1l3gb33gPzc
QFR81Gab8aBUyLYXfACO+VqnkC3hERUEXzeD7yJqE6cPnk2eWnfwKEIL5MYuxktnkD2wTP9zeAWB
wqyy9Ptp3epA97vqNLZJugWWsR87/4JdCNQXYhGJNgDVcRgzGMfnLLfeqmk4mWZ7YZWKbHF4SHx6
cHcqAILqTWK23N3z6ow8ysWOQ5PlbJ0ROTF2wmr22oAPejbcK+OknVqwQDo44E0R7bKKJW7jGW96
YrSL3K6flaKZiHMlPAz43HSYmQLQU+WGh4ZcGjG3F91smqOGWWwcuuNGaRpvVU/F0jND7pboNkWZ
YRkw1xfVFlmlPZhJHuWJqsPvL7+kNnZi/mDgOK28BVb7kpjJ16YKJ+5+fdsLvhczwrwQv/WNPdVf
AoMgZBzPdPqYDJqBx5NeuMHSRKKMCAMZW4uPuau6DcAnZtibuIkf+f7vnK9VWXmrgHgBYVqC/rWn
LpSebZUVvA31cFfrzluZNs/uWN+ThfCXeqygk+9gnOWhKCV8tgOmNqN3yKMquAbbJpBsLA/cRZtN
gi2/StbZ8Y0DQmlfNb93lyIHJzZns/IGej47tXSF7c6+G2zEH25GY9w6/ILyoNhmTNy+rXwy2ug7
4mY5kWcxbAsVWBv097B6y536GZ8potF5cRHmRvN5cjKno67s7TKzQ/04/6onLtj0Yd26EZA61Szx
ZYB3Ws72M8oIwM7XXh39jYSmuw4n7zQASVvlGtIIQK8joYLp9cKbwZq0RRyFp7JQcK00sqMNWy3J
RbZtRktdA5uzWF30yza3t1o/BKiNlQILFnGnMzAKa/z8E/OmYlMawOjE3TGEeO2Jhhl+O5bxW1iI
WXSq2Ru5wv+NK6dpE8VhecsmbPZAG/snbQq9A5GN5VDjPe5akbYenPwhLKur0WIEgUw1byNa9RlY
V5doOXxv62QnbIUE6fJlNKoYVxnJEU29W+DfiP4NJRmrgSTGgLkTyKmtaJRy3ZeXZlK1Q551mz5X
gpVIWJSV9a7INdatxISjPOLbG/K1G06nKGMC8kORr9WyuQlcjNsDFdsFEEeap9RrL1WgK3ef0qFa
V13NEqAJrorGor/Pi9eAhJ6IMaP0AiVaKaP+YjfiYqrNLvPScd1orHfTJrGJBxmQhVIUWfz+2gTG
19I8BAazJj6BDumw7x4Yh8K0oLl33hseKS8Ev0zhPpFB2Q7YwMFpORhsSsOAZcQQ6BcIK5ewVy9R
34L20PZlkGYbjfCAndnXQfdmKA/L0VJgpDiCdS0r/bkeogcQlixH0aGymg6iRm6f88m49434zmRO
2bhOu02qaeuV2o3Pkxyy6LItSJBhTbmOY6KROHbGUbXQxWCsgFFScgMWOyW4mDojag6XOyrC7dhp
G6dpWJUQbPTwLFiUSno0h+rVj7vXpCZXEU8LTdylom350UD584tPemi/RoP11nYFev36ylDTcov4
PfmyEWEFwa7dDr8SkiVhX+YVwTPlYhTTQ2g5T7Ez7FTd2IuQparS6Efkd6B7mGB0Wh6IVu22i+N3
zVTWQi15YCAN0XnmxhI8YdX+a5UjG5h8NQ0TH7ZkT1D31naIxKVN8Tz53qoaJ3MbNtqjhw+rEN7n
sJ0R8VF4VHqAFADtcIHIhqOV4Xta6AS4M/dRRcWt9YsLgkcdyKvuXnTEYpoAMmzh2CeIYxja+eVd
BpFh4U3jMW+9VTRZuCjRhYzJ0UAnhTSru7Hc6s6wspeqxqtMUR209gGkqd2DZxJeNjxoBZZ73zca
CzZrxZRLBhqNBGC45mOCQSd0E+TFLKN6ydV2pYBSFbiGDpF+sTUHz1B0A2Ni7m3p7+ZHHnmB5ylP
rIUZ5nDTofr4wroVRn22qsFdkmtk241p3UIRxjVt7Xqdg+npXZCPQ3PQW7LBAemUSvmGkgNWj8RW
F32FgiS4VN3hq+3Jl6epxr7U2ROCZ26MtJLn2rRttfYpUwmBoYo0M9K3CsTu2rNZlLBQ7GGrzGlA
9KQiZCfUYCQ4wOrXr78IV9u0lXlsHQc9lBJnyIQ5G0ELpyCg2TanvjSbk1ZE7YkAxERar1d2wEf6
Ra2Uwz6rzfIuNpXkjm31fC4rihr+IzpFPDZtHy1IPwy0ZWWp9fZHMx2VoVtjaygusgo4AHkIy/z8
MUjcBzHzuDusraku74jDiDvgYveliniHrDKwdz0LT929d5h7pRiYbni34epjIALpsPR7XdnLfoCt
h9tBYF8/jyoPcEt2IYRK0ta8M1lX23WzBGFnIePyV10auUsNUZ+L7IF21wjaJSagbSX9xRy6Hwf2
dreumfc3v9WbrA2Q0ulJaP3VXxM2KhbmkTypfv6oTrFWOwcgjOSgsj4tRqynQuvKXmRT6sK/xnh6
Pggf4FRR9s2NLNpekcwecNM6GuL2wauC9KALYol50Lc8ORr3Fg+EZQr9plnmznDqVSZfeelYefUy
AKy3l8U49eItxAZz9T5w4PdHvAoJms0vW6WoziXae1f5Uq5XPpN1MU/ylfoIy8bJdwMCEnTvW5Ht
2E4rS1mMYJ6eek9/zITC+1DViyG0+l6Oo3EloYxKHOVAVg6oT+Sev5GtTWwtRzC9sGrS4lYerFRU
m6Tip4VUVhguW7tA66LP6qVsBtFc3PKC0a7Cg5lZfO6TRVMI6oqk1sc4ST0O7AfyLUEKfdM0RnQh
xB5uin5Ir6TgZ+RAWd4iUeesiiDq7hIkNVc1qgr3YyXspQ/75oG1V7UMejt9aoi+8buz+udwQs/O
SS3nUz5Y+SJV2uKLWZVvmMpCl6zyZ7eLs29DmUMbjI3XfALInrrF92ZgRZGRUyHDUSw7tWTimNSr
P7CiWVRHolVAcjNUaEw7Bn6ANTHLnY7eU7ENyYW8kYg4GM0kXtPKuXVA+H+N+vizm4fVi8qegNVb
7X3Wyd0ukjgdN1EZYI3iaeIWM3l0NVOHKWg2XJZ1QVJCqZwUFj+dELeyQQs0h0nCL9eyKBuqiOBQ
HKQKyx2Geu9XBsPaBmK2ksVmHqBwdHfdDS6Kej9fA6/nAvg0eTSrF0W4nCpH3SiGhgrx3EeO75ET
3A7C6t7fqmzIa7/d5jU5LdlFjj8oKjj/LiTfXwjwbDDSd1OXYBdJCvSCW1C2a4UVYwlahid+Zsq6
UYb4HhGDaFlpVvMlS5WzbpV9QI74dnL98LvIrBcA3t5zb+suFsgNtNneSYmqeOKg5IVxcPTe3bB5
7fj9Zzp5caP71PvdJ6tAyiW01rAH+IKmZLrNndL+PNh6sQyCfrrztKjYeHaG3E5Wdzeg+90trs3+
BVvTemWIRH0CURgjmBRehZrc5ZOun40yQ2jBsHtSE+QC2yQUZ24cEkVBkZwTtk5bA62FU5KY6bYV
qKSkOQmuLOnHU2IZzdbIQRXkJsn/1tSyk9aO+hZlm+Ckebq95YfiHJMEIkDBhMuv7CYHdLItofbv
DCsOb1mNsKTTHPtbkN6gK2G/NuzDF3UTjHeya2RNClGZv7oOXf1bVwOa852Kx/e2ayxm3za5Bz0V
H/E+2/Y+2qaoLRPOkHUEPLedKPtw3WMXuiorlayf399meo2zcuxPaz2a+lt5wF7WWRrISWxkUZv7
aR1M3MAorW3J1IZxd0wsG1WfYK9HYni/LowJKru6X92QBH+dcPNDqIpIP1j/a1N6yN7AU2I36O4K
XFTAWPaQgeEl3BqoCq8A7QxrWdcXrn/L6h6MPoqb5IToJ+uc3lj1I/JMstSHfnZGomwnS3Ig+Gne
LsY9DzgzY8iDZVo+xs38hj7qwHNWpHJtfd/+7Ef+Y6UjbXeRVaXn5ki6VbuiwkJ9SNNmpeo96AoC
KM1GiU2+O+wgwzVsRPiYypQQy9Lri8NjASDAXElsMlm+l2tRIcBHHPe9pywinE+oaT58DCEbCito
LjYpdTSnXWRg+vqi+aO6k4H7XEl5E9yY/4/KwLLVnaIR4pcXyo7yIBvgoZIOni+ephL4eOLZ+2De
gIqwMs4d8Z9LkAlgLagGfiFqWJPksYqrXiJUYU3wcYqWhKPh5G+5Xni3UQDxxhPE02V95nj3yH2o
99683BUCWowStvTPi0NRogpljbhN+2Mu1rK+DdkR9W35TBbHQZxowF41JnWZWVjOamGvHGqHu2kh
T5sR59J86JAyt5SDrKrihFZZfj+VtR/tnQdxLc2U77/Vy+JvdZbuavtMJOveJYaK79V4CPXxx0FV
69uo5X+dTPDiWehYn7QY8oFaJuUXknavllnaL4qTPzWa1uxN2zC3rhaHay8zUP1AA/7JLDTSZzA8
ct1lPg00dJmqNHrG8RJTYyZMUBnKujbGg4vKlj/GxgpUOPNfPpxHIbK3sUTUs631T4FVqyBIC5cd
e6/c9M87XeuQFVVJ3S/U3gh2fpaztW6gdrl69lJ62mf8yZU7BLOLQ64jMxg5E4CEod2IrEyfO5Uk
2qik2kaBwvXF9pcMkK3b564KyhtNVOlGhSC2L9oge3LHcU8wMn/ReqOA9eT7hyzs4jvfDL7Ll5t0
l29QDMXFKbLu7AdkGYb5gvl9gKAkpxWDDcztwNwiJ/k1RpL0JA9GPrQnYbbAay0XiQOFXboAIHky
9MgcFrIPXM75FJg2HDjz8KP4cwjZPSvL5yxLi93H0KkBLNhUumbdCqgBwzDt0W3xzrKUJxDQnA7Z
e1mMK1AswFP3vVufHRKCzb4mAgI6TI2WhVCq57EjrxrnpvjsTOStoyGtX4o0ewbm0X/DovnUsh59
qzsbSlYe4GBfTIvChSawUNjIz+FoL4Dfkg0gZNzAnOn2GTzxBp7yLC5XOAKFOV0rFxHW0ltZ/GhI
UiXDBxmcZUe4+xI9KR024gaC1EfXDoW3qUsgvv1g1/vQaG9kSR5kF2vuJ4tiZheZfUC8rHFuo0FV
9rkLryuDpc4uvUNEQYd8tYrmZtmnUnx1mabERCvLog+P1W9s6ZWb90t0LV1WemBd3jvzPZ01nCWs
ynJuIQwxyM/XeL++97OKO4vXqIEUHIay6TfLBhz2XZBk+Z0/bzkitQKr87POrdtmlRACA7qDJBzM
Ff1aqa57FHpcHeGyPLMnth5UaFXojdnXsnaQlI3BkzvciEfZaKFqvwIHUu7UEpxg0xnlNnfAu6aN
ETxGfuGsyw5xBD0e4FFB78Q8p4PqNmT2w5SCsvGKQHnbkF/z3/KOJalRNdZDxlhrALLJcbCMcFXG
KQQikAL3RDPXA2NdDcuw7qfKJ3Dq6OwwIdmxN0fU3TCbeCFbHYNM59g4/pH0PAKjUZSey9quzg6I
NVLoVfRVONlNlcfWU2WUDpyKADmQKYueS4UAwtzB+fuV5FJrgupu+BW8yPuVNjPWshxr/UpuiYi7
I9KHPoWhhIBndBv7PrpRWlOQIkmdbT/a+iHmGQEcJmvJaMfFkfmt2Y6Z6pxNPp+1kyTGbZFifxep
ivMwzJJF6PEuhDDdbd3607jIZg+G1hm1E6nOlMAlqltzVQ6C/1TOh/d+TWUWeFsoP66QLc044pDc
mz4WhJDbyXGvQSS2d7bRhveljWZFhNDbWhblgQ6mY7d3rOxnFhDCQx8dZB0dNJNwIBGQfu97rYkz
bRcc7DytTn3YZ+skS5snPYq/ya9aM75HVh++xtyrBNNHjC7ma1ykig7mfE3qEFOoYrN+mow5fdD7
b2b+fk3updpCd7Mf1wgbXEqS5gcoVd5Ba0bvQMqT/Favk5AQcR5sEp4NFW7YNOWy6fdTFsHGSmmj
TTqIrMWkwITHh6vuoua/R+UZH/UxQIRhYakux3yu+Dg0aYQBMKjXhwki7bodcFyvo8E4FrmerCMr
Vp4hyV967sJXK+quZt0bz/AWctLi9b919bP2IpeuZjhcSy/60fW3Uc1JxWO9EAlhxBe9yo1H1a/K
h6D7pRB1L1pn6+8tmvdLy+/XlF7Zb+vKB4QyiQ5n8VodeMbC+CchqppreZpoCAJE86H0YhQm3YuK
btehSub9mjzN0aBV8FT9e60sowxf3UwGIWtvVG5yKzhAGTG3KaniG7Lyyo2sh/hO8FRWatngoos8
9ybp5+UL2au1tdbayQ61rJWn8iBci1yZ08aLEuWMH/1ly6gFX1qvCg8j8/w14KexSwcCc1om8quf
a/lVnrEKfWpIpt581A9+oO1cg8S9vPTvfUGb/ujboN27QOOgRXbYDU7yYCH0yX2UmWtHZGiXNC3c
b3n60aceSXf83kc226qFWEuHsUwEzDB4UBB/P+R5oxKfnk91BcSXPJOHOuDZBTwpXHzUdbo7itNH
ObGnZBNn6JjJi6E4otT02ziEK0nS1LXNdOWSI/tlDBZOzjIfBxV8TQlXC7m+zouuCBnk10AN86tI
RweOuG+svFHPfm3YNR0Cfh+1pWE4KzKtxkpeKA9IK+fXelfNPWVF3YMPs1lybOFpZDjNPE+kG0+Y
IYiFLEJlKra1gdKSLOomlFEFruZRFiM7WvGA1B9KT9evSWY+yOo+Qru1MfGQi8d8fK41Ur1sIZy9
bFUs9YKT5nSLUbZ5X+fT+9BearaHPm5L9JS4iIzHuEZXiP3o/La0FDXBwlKMc4+v0rPu40zy7+/W
nN8ty7BwQyZpeP54t3LIhHeb1Qg0C1j6W6mEnvG42DRFAC56Fkt/V0ef9dQ/iqIOYaJ5QGhkq2yY
hpSZXZZTNf+camm+k6UxEwemSig+qbb2Yta60AKj6Iq227CqiWevh9oZgTKF2dJHqOBcsBTCOsm3
SD9UyGfJ3u8XOkYIdlq4s69HdLWUOrqCNwvYWvS3Cf4XRwTkD60yuM+qzsuP3gDryPOuokse67k6
9+DZVAnp9KZN3OehMeIlgfjoKFsbO8YTY0yeAg30dGNisTP0ivtcQRrb5FU8bORVut4Tjmzj+Owp
qfc0xUf5kq7SqUeUXskAzi/lxzGJ3CpXtrI4JuPnCd9ZNKzq8qEO/LV8Sa8hN6ZNOF+3Xao/mbDG
ksg9NalBxkNVIRdjZHXCKds59cIi9xJrtg8u1Lwfx9REbuhn86CAYfi4ZJqmkUkUiX2LR6thwToJ
u/sgbLt7jJYIHaaAQ/2AIpI3GMj048tHD631H/vYSE+yP64n9dboIFrKYjUPOGdx57HkNX2VWUs0
RbytZ1jbph2ry5DDt2cBANS+Uvi1qohktoYdvIa3bdgVr3g4ZeAEg9lrwIRtOzUuRP8+frTs+qtn
KPlr4uvAX2zxydAtsW5QJjwSjbRP5aQJPJA850usiJXsKlzyfHqvundTijfcqEY8Sayqv5tKr1vI
17MhKaadLV78EqiiIgYWY0piHWpIlesist1ngAMn2bWJ9c+dq8JB1G2NN0VER/4Phd+LpcM+6q//
IWEP9f4/FBlrKvk/VLCGHqNcfAW+2218kZibVE2mHeCAbKUj7PEoi12V5Cs9VPVHs6l/tE5eYPxS
VBNd7EgaZRvYzuRJDCV+UvFJX6mjWp0Bw/d7oSX1DtlkdESVKF056OZ9GsfuGQi0+d2tD3WqTG+N
YJpAhDyGUM7Vk+dX55p4ZtEiuNAb+UufiXCLXlaG/F3al0cic1hGzWe/FVtEnrEZNpsl+wB6C9GP
sCOwgfabzD6nmrH2ByU6kjZylylx17WsF64OFgiic340rGJdND2WEUHLFYYXYfziDe77AP3ecExc
tbTZXs9x1KNpggWdSyIOQPEU1fje2FWhtq6qDkWCuUF2ka1epxcHEgio6MckqFAC26RVYJ1M4psn
ez7IYpj29mHCXFKWZL3soWXkj0j6OChT5zHU9/navsDjKLSyTYjrzVIKsMN0fSwR+r+PAgCTtQbO
QgqhO1P9aHtuck86PXyvL1Nn2Wp6/QW1Ddjm3Stq4zzDgL/cBqXp7wKkg7ZumOb3SU+So1HU7tXo
1SUC0O2LimrTChlH7Yx0Kg5obRptBqHUT5WqPQZV0iOpg1HWmHvPVoyHSqw5ybEtRY8HiDGi2j8G
V/YYkLHz4BZaeX809Ma+teaDqYNbtIrbMY7sWVGsPQHBPMD/A2tZmUm11yeWFR/927qONmrDlk3W
ycu6EBT+GLXZVhZlgxpVb8jWWzcf3RyQVE5dZBfIm/ZtKvz64nbK8qMDyjIszeLx28cwteGIbTNB
6pMXyYa2jYZVkoY+lAsGknVakw+YXUfZXha7wrc3eVSChlDxxvEC69llS3foPUAAsliPY7hGqUbd
yaKTFI8N6a4rZCr/Hob6pm5a67kcAwhs3p02xOaJ1AUS/IH6HRiWuo2rki2NrJOHKMrrI5wraMv0
VafC2PhTVe6bLv8MFhjquefrK01147t+zK2rqX9tiS1AnMGuYo+MGZTXubGoiuRONSN1pZIdWsu6
9wa//GyMunaQJaQUrauXf5XdZU1kaeqeReuv48RpoYKKaJR15XQdRNKm/hzAoXofg80FcG0xfYb8
4i4rj8x0TOpfmyegCL3X+4+S77+X5Fw1oHLx0db9rfTzOjnJ/ewpryPn1N/rPbnqeQL82fP99ea2
WXDnv7nOGwLQj0G/D/oxOcFsTE5W4t+12djtkGNJTh/18uy9TgwkzHqQDXT/qM4rZvqFLNdT9y0N
AObjz3DyM6s4yTN5qMWIpoqethiI/dXga2o0/FI2nWhXqEF2E/f4UL4P8zFCVyvjWotn7b55fHmQ
Y7Eo6BZ//vEf//qvb8N/Bm/FtUjHoMj/gK14LdDTqv/5p639+Uf5Xr1//eefDuhGz/ZMVzdUFRKp
pdm0f3u5i/KA3tr/ytUm9OOh9L6psW7ZXwZ/gK8wb726VSUa9dEC1/04QkDjXG7WiIt5w0W3E5ji
QC8++/OSOZyX0dm8oIZm9uAR+rtJ5Fo717uOBwzwWtlFHtxMuMu8Au8rFkrUeyxUMAlIN0GcmOdq
soz3QzZpZ5Op9YbcMJ81aknmGVR+uVW0oF189JMN5Nww0CwiJJPLiKCole9E7vYnK8+Gkzwzfp7N
PVBOyVnGgTsN2ZqcfF3bN1Fb3JYRUFrfHH8pebm6t0Jv3PzPn7zl/f7JO6Zh26brWYbr6Ibr/v2T
j6wRHF8QOa8VNq4nW8+Kc9+q6Rl3i/kc9nZNfmOuEWtrxJkM2MaAdMh8+FEdVx6ygaL2TwrJzVVm
qhaCN0N960VOhYQCdYNvW8BJ1S6E1fdXuWyrbyKtWtxnwicBXP8SkQ1/UvWnNGnaRwPS1F0CllvW
um0TnzQfiqEsphpJlcFQEM+fr7HgHqyDtK4g77fWE1iLdDk5eXqQrXmR/DL+UP4yvmKo+76tIFr6
Gq6nvt8g1lF3J6LP//MH7Rn/9kHbmsp97piuBuXLNP/+Qbdu7rJgDfI3IiI9ejF8fvITDjKPD9VC
ygJiH2p58jP+aO4LZFHrPL957xfWLUxhdERvQnOqjoR14MMm3HCZPbaYZs6VnTvjh+Wp75vzqaP/
6FVa9lsnWHeJoPT2aFYZ685tppemWYw18fAJg5iNmuntvs1M98Hytatsz9jlEDHXS5icvn2ukDde
1p07vfh18jAQY35gDvhtwBT4wZ3qGQANl0OKbulkDdfOccJj25cnWUIkcLz+qO+u+DyjwNeVub/o
DJQfgbkYK9/86MKljZm/X6orZrWaWJ/sihiUR4h0CBL20XCn+uJhHDQNg7eOWJLbzP9LoHxynPXY
WupnFfX/HWAh+71oj9E5h8N6b7iYBEWFlWGYytX/3ajz5ZWBFoK8Nf7jb9NfLafDb0U5VlEQNr8V
/7V9K84v2Vv9X/NVP3v9/Zp/PRQZf/9jl1P0rSpqkAS/9/rbuLz6j3e3emle/lZY503UjLftWzXe
vdVt2vw1jc89/38b/3iTozyM5ds///xWtKRFGQ2dlvzPH03ztK+p6i+/oXn8H43zJ/HPP7dtlP+f
//1vF7y91M0//1Scf9imprIKdT3Vdm3VsP78o3+TTZr1D9UhwO4hXQR2AMz5n3/kaJ+FvKT+D9ux
dc3zTFVzLct0/vyjhqZDk/MPjV0dzyHDUP8vW2fW2zgSRtf/kncCxeJS5KtIrZZleW3bL0S7bXPf
tyJ/fY4mCZAAeRhjMNOw25JY9S33nktDJK3/8X9+8/99gf2vt+z/f6HZ3F7/z/PuKMflhzgOV5vw
bEuYt/Pg/7rSRroDKVbSSgSj91T6/3J8+fhvmjxoRYEsPl0dWGVeTcjXtV5yIMDVMkLu7uECTtjn
m5hyJ8vPK3PDDavzp7j0oh2klb/coKCQW0QVJuZir/iN2QVvGi2fzaR+r28JdACNnlSJEcHjbGut
DmND/mr43SuUvpd6+tt4qNLntj9qdAcbsyP2GG4uRkYisBrBc4azcax/Jxk/ASo8m1jKzWUUd6wt
jHCJOrCAXi42OsnqnbSjeq8AOVQT3DOZRmG0NK8oStVmcHoSgHDQmS46aULZNh7EUmYuWm+GLH52
vRYef0OesTO8FVlHkKJhXZeBfmpKY3S1rJVXwq4X8onRuoeGE73Jqrgm7Yvh1L/s/k9tSpZ4mVuE
/60JhARLPmN/3Vhxio13/kK8CMODceV9Agyih+tDPG+PWsf8dIaTHfNLr0jQAM3F/MoWpokZK54J
VIBQ4V3DTQ+UpVo3RTZAe5ZvS5sBlsii4mrOUE5tPz9EwoU36OUnqe2/Nvk5eVOHmepeyz4ikcH5
1gR3+7Z77Eyo72tiXCvvgOy1u+8sfU++94PhxmqjwT9ZY+adnGGc0AwvrmIp0QMIYkUIWum7wLfC
6JwtRplk06E07HutcucxQb6cJOTckIu3QNOIX0yZfMd2ydsVpc27OR3R0GYIw1pUgAX5yFPGlBdZ
dbmRWRnvsWqY97lKTPRV3id+VfvSjDb+RG9CQYoGHbheEWbDPjKwf3Hcv02z88k+g5ZvQQcuRjzN
SDFVDRo8c0xc58I8z2l/bH1PPhupZdGSD3rfiHxvatyNRmW++4QLMZQupptdH9pTPBNsF4vhWo/F
a5649lEskMW0Pf5aPqkzUT8m9wleCX7Bzmol5l/mGIZiQ9B7Jy3n9tToqAmr2hP7IYIkJFYAqAt1
k8tHqb85VbxEJi83xkPPUMuanIuAWAnw3gNu4Yvi7A3JnqU7ZHQVYV9hh7upEqKPV/xvUDZwrvUg
dUJbt+2+yvV3K3CVM3CtG4RVmgRz2aJD4cNB1ogE/dP4pzKdr+myjxB2/EN9UAdLBtykLPnz3LoQ
GvZGHyWniD3mOETfdsV3gSGRA25KNhC7efY7IY+SGANAZq13mkX9AfGPtB/H7bYzHNKrKcizNtf1
qLEHhsxk78QKj8JpJOsNPIBrBmXQBp7fi3HcqAkolq0bjJwI1e2sPJq5s8vzJsKM1z4niNq3qJtC
h8ciNfRbsna4dQHvpBXiUx61lyxu2NP2DHTRQ0gpX6TPCgMr3F2XLvfKb56nBYFrlcRMFJAQKHw3
K2tEQjfB/FkRXo0EXRLOVgxZc4IdsG03ArAJcnZE7qr8B2jV2KWTiYojIUGkrAXw74y/xzgX726t
waf03scggY6wYGYPGQv4QxiNelLDjsj8JY8CI0qengHnkXTV89yYdwpSe2O9liJ76gpi5ZMhKG9R
O7nyQ2y8ZzVac4hThCOMwZky5L2YjDBZmRL5ItLHee343GEB2qoON9dtj94WtwRL52Q6Mg8KjF6+
ggiFf5jUNtV8u/EMId43jnH3mZv60NjwiPO4rLfujSLGiAE7RklI6ahu1PVe/ZQFBKcuJm/LQdQL
nfVv6pUxUqQIyJCtr5JxVsCpccqJHyGkE2lCSwaRn5TGxul4/7GvAlxRkHxn/RGhgiHuffpdRk1g
VKmLTX6XOIt50fjBhqn/kUP9xoETMWYw4sdmHMjDjv3Qb/X34rWIkyGkfklQQqDX+MvmTcbymSRP
23jQ84hjt+6PZLXjdsaEOPJ5XfC6tq5NaCP4QxPKSMpYszeJ+yBCHldHYIns3nbXS+Ynx9Vk08la
c2vhv7FrwmMWmw/t5IclXs4WlXMwzumldeLPzuWK0QU0KktuJteXQSSWB6NoTr5lnXGrXIkGfhWs
gEemsKNIHzIPmEQuweWP/YDpVz4YyDfSkjPOuCYWGmIRPf5H3FmLap8vaGGdpEFaggd/KR+sLPpE
PIPSmH/JhujDZwoVKPnWyxIG6U0YF7ev8VCGyMRfjZmYiUg2x05mj80tHfk/FqyJXtfou2Q3Zkgu
KrFeG6BYcPz58o0n/UcDjrodfAfopwuAlPzALDXCryV/1q44zkNzDzsk3qLev0ImYXYX+X/grFv7
XqRPkSIvGKBAXrBtxbOB99tvhj1++mcIfwjz6YtoHWuz/qunmvE37x5qjyAy1zfkhJKlO5qc6Wom
VXWzZgSVYWcHLcULfeO5JOVMTYpaHMWkp6psm5VFFQBaS7dqVn/T2+TXapYDjThWSFYGlCUXYzRr
DjOOkba9Zgx7idmr4XHbhLL50WGwYFgOANzs5cFcR8iYPmIDmbMYZoK1hXtIJGgaKWhZYHeTpT8R
7PaeeRPE30a+YlH9BAw6nhEtHaOuBDUpyZNFnzoE8Bd7zn7x1Jh5vCsb+3aQBwS9nzP/r7E6v0AZ
xg0FML5Vt3gXRc0LoIov03b/0btbgKHhbno9c5XyUOGb2QDCBr7mw43s9xG4s91SyHg7296DhqnN
tAezkmeaYBpCAuryLfgjGi6vfEu74dy2/N/Oqf5kFKNhp7nHBQ6aVcmHVBObu/b1cwRI/6As7y23
AZ3lRQpVmORNzHtmODcdAE/F8TYg4XWLV7dl4OcL77Vf/b8qTveT73jBirP80fS7vY3eNahgRe69
8cE2Fxh47L8qnfbgN/KIjTQkI1L7dvnYApesA+yn3h4+uVNNb0P17XkA78dC/IpccfJojlTax3iM
n/pZ8ExXF27YMO/x/qee+6+NPiFYG9t17Sir7Amc5TxyXOI9GL5aAzqZbM9SrYTV63hvZ+Cq3eo9
cpjRgV+vqJFKChudhx4WR7Co8MxB61StUnhj/avdsFvx1IrqrF9EmK/2qRqBAfZ6SA/KQx5fmEHb
5qQYe/FIiqPd7oZK7BMEcEPiZVciXHfrkKW8VQsPYTp+2ua9Xzf2GwqnfRLJ6o65dUCEdLrHkIix
nh8EUQ6iZzGRyGh6qcR5xn+3BOM6XMp+Zk6HrAAVrBqrhrZSf5D3OEAWkXmYQyMN49owqYGN+1Vi
GrG738b1f3yEKWE+XD0HRIHuEK132gz7VlknxL4be7AP8wJcR/newttBCpWE97GCLPG8/seQiwrk
9MiyBfDAGPskQMSXLlUhABY+yEpA2TF555jJP8Y/OVcv44CO9IjVx/3C+ei2MSm4+DQ3vjX/jKS0
AyUwzp3dATtV63xkQP2ZQF0JhgbqlmHnAEUTNMSDrR6iaqUuomgD0/MEaoKo6OwkynnZJWbxMxGe
ubGd4oKXz911am6AHahun0b5zrY1FB4/smCxDDjbjPY3z7NvCUknKIg0QzJ0T9LWglne9Il+907R
UDkHG2yxBo8Fb3aC+4cBc98jBt7gteuIv9b7qcbzr8n33c/4X1yn+cE1HbMAtkGmZDh9V7fm3Rhe
7X49r/78pU33UfUGsRSg4/4ZRv8w2h+E6BwrUQKaWenQvJYXTEREEKc9qEEfMIGwkUbJX2WC2I6g
e0Ur5Yfsd4U/8NLo/NPLHX22sEhuqzpBEd6xEu6G+hAbIPpSh5+GTvY7LxXYGigMCgA4zYbkvq7L
6DSY8yORGrwMk30utH+H8dE5YVCgSFdEazjeQ1aOV2sy1gdqLULFoTIoW2abMTZend4N+jbnrHW/
27rdrrer2JxUvKUl/svMhQKp/9f5M0gOXQbpMICNhcTJQz27OO+jbPzKJ+Y/JR8r0CnZZUwPTUXf
h+kaZFQd4IQXPR5sI+c3Fv9GpONrsZwXJ3qvPcIm+84/SHASQTPxbbvlYR461ig59PxlyKYNd+6u
IRkCpMVFI5jnrRx6HnXjpfd4pbJmggA+W/4mcj7SFTdTUc5PnVldBtV8/GdcaayNgU19uUHv5ytu
jKBxfuWNNJqtTQDm4C8d3t8sejH9Kd4NK84oiuHoFqdQoixp3ZPTIVyNpfuJ/D7UK1zCVt2A4VH1
MgPZGK36acjVFfUOqgsMTjUG6oPu8oAQcgd6EEkq2rGZRIkHTUIgOq+CUA0kkuWyEmm0DqE/rr9m
7cPYSQ8UPDJsdfSyRsYm7dw3Nhd3OonrTessO7uYz2Uz/Wjnbam/NLGYm1y7F8bcO4e49CUTb7Mt
LVR31FzMookgXPJ3fZNTERz9YPawCZehPVQ6Q/LVUaxSYq5YCFFyfdHyQjsq1rs6QiDNvhIxIgbO
Zatb64fd/P2cY+6tscpABKBwgXwYu/8UGaX17WRPjLcOPjWq9fE7Ml+0Qz8aZ80r3tvQZ+q8r8hn
bRzaaTFYNBjjHRhA6I1WAfmMEBRJuJYw6qNrO7zRxRoqAz+hn7+klfwDsyXoR7i1AilzNcV/CbTQ
RIU8dmb9XA3zg+67V8lmkAOjfAf4SeqCPb2JSd7PMj5O/vQhEjzwlDp/2zUlJKQww5qPOBI5m3bG
UhYvzPBmkJpw0Sp+nqsxvUvww256e1oxYqtfOVsEZQDKXePh4JJKH/CPHSiCDwmziP5Z7ZQGmcXJ
A/M0iLUMfd94mNPb7l7JS46SMIhQ0EIXAXqA0HMT69ne1TV3Rer328aOZaBEkYdVgzuvW0yuqAy+
udcyOJWkNUOL5U/cAnXRzTebdir2cA702cOakEazTyygFFvLi9e7jhfQYfEcuB33xoh4a5+gFcUv
DCOhaibrBHbwluuIod9KXfyuqL6TZufk3NZM3j9T1RxcxVZb+HorVd2EE0V0ONFBECDwGAux3JnO
MARWCYKxcbbyZooRxvo7gyM6VjYRHJbq4W7ygR6diQ4W77ULv8Sm0icCOUWwUH1i+PG5bSs+oAnP
9vjoVcMT02WHWzc5omSCvWo6oSgiaB3Cv8ck9I9shZXTBZQU9Ea9cReuIMMZavBt05+KnCPfbu67
qTpPyi2OiYce3Efjr8zZ35u9GRRtiwZE8oDVaAXJfFVPKcJqZlwTj5iAHA9a2cq5tCPXf4iN6jAS
fvNYdO6N+pt/513J7Q7GZJPPDUX15D3G5bLve/Ohk8a5qpdn7gNcUgtxICbIZaJDa9Cf6QH9hk+5
QZFUpmHdtcvWFR++ppP01l0x8hg5/22IrYWTbIzOpuO6J5EC6Y77gqSEdtpMXfkxUh0fq+pRCFNd
ugwN+DDnEe1W/uAvSDHXunPwOnvb5cOL8VJOEh85NzyO1E9kBVaAmwHutpNgHcPtpisTTCucAjqC
5OIl/5jdF4rNOwCqY8kNHDArfdHjilV8RAjkqajcxf+h53N6fyAd2p5BYadabavWAIeS2SIAH3LD
KmY4+9O/c5fW71qOG5gabVdfSyXo/gc4i250G4WNNMstQ3YwEapwgQJnBtiFKDV2KCtyUMfzVzkC
GDHmhVyqtcHY/juWCGk0z3sAV+mpraaDHvVKsqAZSiMCqVDAZQJWPnLnsqTLXnFovKR8bgK51ila
c/HZMvvPhjqMU5TXhfy3JstPOcLHryEcJXl9MKzqj9nd931zXYJ1bTvmYoxH8+V1baPfljX3dpiS
tyq04jkKyRO09yvdFD7IbKf4fQN6h3NuWYdqNbJdbduParLeS1ofYwGrDMz2XTVyu05sWW0v1qHZ
8fK3w+vkGjdFduFtUYgY0ngYuokYbgqJTZl5ILNQMHU5c1JzBNnD2DN0NDG53UxkTlvtC883EN9a
MP2H+mXpR39vl3658dlohIMyn9NWUmUt1U8khy/01djbmuSDjidgBQVemQDpys04UQRPP3PGoItp
1XQPktSktGosUHlzYu/scr7YbXrwHAjZJlaiADW0wzQmE6T0RvVWDfolMUmemMq9zhfMz1X2I6HA
qphsGPxRqUk14xowLMlCxkRhk0LvWw/RmG+qyr6PcdnQHZUw1WL/Triw4mAwi71Vrgdai69+7a/E
Ae9A6+gS5ENiv8EBSgIoNI7qun3hjic3hwmgZ+CS5CtBjmq12o02lq8J2sJqXxlINxtbVk+OGI95
2VcbqEpyo5k5jnbcbDqunPym75kBvwkwOPI5MdKDvUyQbbv8w5ADBUFPuIyNusR2nv2+8Q65GDAE
gQo0+UBbngzWEd5hMT7NGfEmuFPwL6b/VntllQedDcpmkFFgQLbvo/IDthlypwpikjPctf7Agw6F
/BbGfO2GeCfz7ltW/tPkkMOBUVNuygKSUkqt33UZspqcbHSIwrAmjNCf6mWXmURBpDnKTrTtOHnS
YOoZaEV9mEVJFHZyuiFpgIvlDuiXuNjqpp6RBnFe4nVmaDxDPSqoG1Yb2ljU9ycfdesGhVO8b1NB
8pubfefDt4W/j0caIJ/oYdMM+ikDN3JerfK4uuiUFJ7UMJnVbxH37XX2DJ52Bg9BwvicigeMY+nk
dzGYmmI0wadFzrvbQZxITDRn4NR3I/4rV0+c3oTQ8RrG6mSV+XT0mtr3QlqfisKdjbOXzd6FgwkP
aw9gdsx7m2aWL5ajhpBwMEgmUDUWBLMr1l4Pfxhj0utQ+ncU2OC98wKqWEzGEdRbpiPRDfpGbRe7
SOmZ/owBdfVRduDlnZxbG0gk3hVsQYhzImD0jCjW4apbd9emDd1Smd9H+QhCbroix7z67osDsaK+
hbVmMe1jtw6vxZTex6N5WnIUpRHh5PtVWvvBAI5kwr+xt4lvfRgelOcct8XGK6x7x/OeZGJ4exzA
hO26/ctoLnc1ljLuQWq10TQPs1EYe51+Vfa6bibFhFtI79FYv7kTTxigiwAP8qkbJcGXTHECI32Y
CtDalo+peKhAN3ntk7Tygxk3nyUPC7Owh7klukz4KDn6vvpTx6+4bspNZy93K60PcvidcAEeTTzZ
fr1+laYeNg3Kv8pww5iyaOtIJzRmeYx189sbUQF80EpDm7Oo9gFhUMimLHwUqPppptiT43LOyp1u
AEDPGuREPtrneVg+oujZkfDY43rKwjESv9Ag//oVs+rWMhYYpdwBmfrTUSWP6fCnjVMG53O8d9KK
EwHxHoNJaBv+vR9xkei62bcFvASTpHEkeRXUoKUFH2O29oOHjc/mXINhm7L8cqv7Yc2ghWuyfOiQ
AVcVT7boHt30rVjhIkzjYOyKmWsphlUSOO3KPorAJ7OJHpLUOPvO4zTI5lB4IugYjyMtJWIzdUEk
1X+V1b5Eo8R2CvHHzYDhNjahFGsBnAtBG2G8QLaHn3FG/++tZzKUMHTC4TC9/E8EMtw04Usyns9F
ql6L8VYTTccEYQxAgz7d5vmNnDtcfbVwiqo/Ft548UQAbhy6snrUk2CGFisW4LEC/GtyW44JOw5a
MSP/U0Jr4dJeYbATJiBbI3TKVUB2MC+ruR+Vc5C6ePZRnKGut/d9M1ws9GFhpSNSh/qnHGsjE9jh
p1QNq7NmHrd9ue7qgbp6VC9MvPZqGB5Mr95aBKYMBpPBWCC4rFPCXJQz/G0AGxag10jtdEYoiNqC
t7n06jjGDMqmkf0flHbf7g5DOjeHYfTfpaMA/GUXDMNf5mKdHXmC+c3GgctLNzwKMUuioh4ejYpS
K+vWN3KkOHYfPNt9Nqz5t4h6dtVWej+Yzmfd0vZpZznY0UDEhzEfWLxujUkWnObdbTGVX5C+LbvW
Tt9c860aYNJn7Xr0BC5vxZnS03xsJ10cIg4BSLLFNl4h6BUgbixUBLXnxifMsj+iJ2trcW9803h8
QOT45BeZF/R+h0zurVozjiF7PWLWYirSiJV3KS3vGIn1YbUUL52q77W/YiLDSunq5Dl2kXT6c2sG
mjQRJ4nOEeErfLJLWsviExVJaFf+hcCuXztmxufrAeEnCGfL+dEwqcGdMDbibPFXAUSaFUjjjSX2
aDFt3CbnUyIBEjIcTwPHq+2NQ0AbWyTeF6fKTpblIeLtZbzjdiI2Y2O38/eq5q0fQefKYNNsZD0w
vmargJt4DKcWCpQ1qIEpOI6RPLonFHIhrNA7Tyksr2R1UewnH1DarC2efJSJdv7jEPy1ASH7TBjH
zdxZkVbfZ1s9tnCRDOO5biClmzb0EysL24W+xiipVCuUO+peNstXClqZFAoyWupe8rxo67OcavDi
aKqtEoeT/QwmID1wKZENlPjfNcH1Zur+W8GCB6wx4IJEBDpM8rMysn7fJvHVZJScQORNqsTas4HZ
mu16py2XYcaUdkCsykvaibtkSGENXioiSyf8RyEi/Id+6BGPs0FjripEevKYyUBFeJ04woaUBXmc
gQxrKlJKSWBxAH0qhkxzV4CCAm7v5vNxbvyQLY3dEV4GW+DSFeKrmXHFE5jyMhjkMPL2v0Xx8Ee+
QFgQ22iadouxnB2nLIBJrAOWfDS0ubp33PYJIOIrkmlKTjmfVKaemIHb5K7liNzsmciyyPriWG9n
/VOM41chJHf9HXlXX2rxrpkJ4jcfRGgIOz411Xsc5SSyEY8N2umpYPkMeGnhDE0CWaJ777tpr7vx
e63r+yxhHaRIlsIkyl8Mmt7E6mpIEPInidqr2KX2j9xr1S83SqfzwMaeoo6RFGFoZXIlTI1E7Yow
8iafvlzO8Qx3EnhVatHGv8TCkUyICOUy5/hzdbvn2xQeX1JzaafsUmnvzgArVYOOuhX1DaNQ3Do1
NSOJPlEwRNz/XdMAr5M0tr/pDNFBmbwxjma+6PpHGLkEuGjl7AqXhVgEEwCb1FPWw86lCUIFWuBK
Uqyzx4QtkOu2x6LEQy0IpqKf9saI26tnCz+3h1imetd3C/GEmawCGEFUm3XCorYi+IDvVXrjNvf8
a56BKprN+jC03yPYVtJtXoYUjIn2RaBz99MkLg+1B+xC2yOgBvbCOMUfNjhwrGN/sAIWtFi5wwjN
BKAZ5a/WOo67MWY61bHrBiD7tkqf1rn7FYiEg8prnkyf7EPTMTZ69L9oCA4K2kjpu8SqC3oMVf2T
NSgPW9f+hioF9ebUHrqWzEKEKW+kcd0ylsR35eVqx6b9xMrtQrxgFEJ3tQKAXrcwhZRGmvJt6Vx5
zqvqw23ru2HEUd17BK5mt/Yh8wzC2/H7N67z1RVWznQiOTOSErwnPKcGHY62ti3VUq2WftO4Febz
ui1wzFU72p34BkR3iYAom9XbAsp9BPBJRFWfvcJLoHMb8u9mVcYuKrqOFNjiL4NwBACMO20P6ms3
PBmG+BdldkIyEJ+LNEHMMzUjkghY4kn900bGsy7cejeP/lk3NEAF8Q8L+xiHFy1UZvLII44ddTZD
ArUZUY8d96lFoz5ku5HV0kaSI+jcyPcDOh9NfZEYP5ksyfapPuqK9Z5rUH0YJNpHE9QoIE47FeMH
Ae8fui21NxYEpqgiSHLGJhB0/5Dtcnbm4p4F8heeKtpv3wwR2FGwRySmCOVc+ildD+RNhT3YGE7S
nSHtZqvs9YI06Y6ji28ruy9G18RsZeWrK0CX2dMr1p15k7ky3fXO8osplkfduh90TKe+/oqe1My1
bk5pa9wD4//TCigpee0d52Kut52491anA+8hCVAxY7JdRHaai/pcvZlZCd1TWFwwEtaeM1VQQUqY
CvzE/uBrFfSydgDomTuZcOZE0ieqvabBUe7cv6UDXN3YzT+J832PbWP957gInIX/iLMRiX2XHFmi
70ulAbMpPmWzqZMT0RzUhiP3SZndzX2H28gC0ZsBs4Xjwuohx90C3FnsoxyyxBAzio8bYjyT8WaD
aJlHpjAmzabZr47kV4+H/pjFekdE4ZefdSz6acgRBLBgRsS8s+SYsnXlzgDhJka7OetW2kGi8hvc
+megkEIDWZoBexwLSqHNpFdlGLoZPS/evF2s+s12KNmolr9hBRAQysinc+k/ueuUuvSyoLWsKa8W
MjLYv9owRXsSKMpoJ/yBaJ3bpqNF1E9X39aKRK6rP7OLbVIHcKj+W+PzZxm9aQpcD543PZtOsmXJ
vEc4ejM+Q0Jq2m8tIMvU5HvCUAyTwT97FpM1MbozFTE8Atczgok0sBh2g5da4MbjtNwSOn/Awbq1
q5SgRM9g4K2cE5fw+xD56mIM40TN6mOBr4dAGz7jmGQlvuVmqv3vSzrn5Z5JwsPauBm+olqwUByw
0UyRixCCwRYDQuihn07+CxDHvcst2TFdpkAcadbAKsT7yBsfl7n+nG8xNVHikls+Wtt+mckRU0hW
M1z1y0icj2oY3zV1PZy7efhmNFod+E0eS299TFzBeV7G7HA6IPfE6UkkJM33yDRwmycjSL3YTo8C
yFswW/MTkGiY+iGbStrcPntHOHW0uxFl2Yqt1n1WQ4+ua0Rw5JbJjTC1xKcq4r6PHFD7CfS+Lu73
kglIw8EG+pbJvJLdQzTNWChfDXzbOz3CRc0SxFxrZN5lNsGBGl6mxQcbKPzMyVWaWxknB1u2H47A
dF3Jm7okea8z+FZNgsRIDRjtOJeuVuv9divVKjvv0iD4lEV0Rnhb/rp462uTiXhnyvRb68w9lI4A
QGiS0WOUzVaQhfPcLHbDaae8jaaZbWL2TgSOf01ObdwLFX9o3Ee71mqvg+XfFwibYEDODLvj7NLT
R7Xoa3AysT7sXLKUp+KgGEqjIWmvdexFR6aNjx2+14CxTic752GJ+r05dt1RRcPZmfIECYHhH+bY
+l5xzW2ipQCq2vtvBvB4xaVMC1bEh3wd+leO1AM+ydFbgyznzxrueurj+BSnY76XpsHUVPTnbjKJ
99Xn2O1NDLxwrivsRU1Tx8eVmMkdw+kO3up2wAjBYRP3O0fGL3ZsIxAyRb01u+JF8q7P/prgE/b7
zVAiPKd5DqSTtBvZ9ZqNHWUPo6G+rr4jxkyN17zS2ZmwI7M3LECQp9sUAU7LPTvuMkWAaj4TyyqY
5lCHTTwR0zs+JF7tmXjoqmq7oCgJO1miai/W6FUU4qqVVVOG4T0Y2uZvXdrvbsEIGLRaYQpnvyQO
yLGK6K6KueE6Lm/k76E9mKJ51/QDecKsVwxPvNfWuD5Eq/u8LvW2nW57BPgG29SMxMkDOEuk4kWb
hDUo2p6wMfgEZgmTAmG5QVa8a9v0yerBZzxnd8BHUF75MKr5GwvSlUNOiI/ZyV+EgrUrulcCUPlv
Y7fFNPy6oMXbFyUA9koypMGGeaqL9D7zCSdd2qeo3TCfU3dz24RF0wEZahF2+V2Tgh+kOutvO4Tk
wbNW2Eks/t3mBtLg3Qs0TNs1LVmJVgdLpSyDSCFkcoeelWtG2NOpWZqX0fk22IkF0zB5wVJqcvxG
eXNS2kQUZOpAhC0/ZE7QPVk7Y2FGH0f904IADVdhe60q9R6DL/VUxjeNs4yGgOI78aNz4TNkxqUC
txSQ/dhwCi0VXlD4ociI9KGNndexrU9uQy83geHgVEUcFuEhgxrJgHIWMduoaMsUNXSX9gIJub4N
oZhCJOmehPujaTXQZ5qmu/NQNwUrt30wmMN4l7pyvKNqfif2wMY6AMFeRGS5oWi7++9L1ds9cS1T
Ud95E/CZsj9pxZm1+e9f//uSx5N7gFGY3Av3wcrL7OSYxptBkgmgSlaLCvPzZu51C9ELvIUxfXdW
lCPgHVjpZc1R281vMsTzTsbxB7c9kZJpI9kXJP98qPvbqG+/5tI0nhJ9dAfCxMuak80i6IJRZ5xv
M7vbOTN1almU8mHmIt2WvSR0QVI/Jx3zdkxuW8d8T11SHRIywncWVaBEkUhMQv4nQeAiMh8xq4je
V+8Ze9nNhBw/wnnbSpEHRj2NG3y339HYfozLMLKVwbprolFCvPVHO+OfyJlnjj2yN2RX/OsEWGUD
YTY06eyghPOsObwPMZKwMcoYY3WopCq0QOGCpCawy/SVVRvwEsckLBbCqk7sj7gXv9NtJ2VIYpGI
QKdaGRr0cU/oF9/dYdzGNsjc2bpLB54HJqr5xhvFerZW9vEzmonZMDeYCTvUtn9Ye9Frz+JrypBa
yvE+U9JGE55881riGyS+CQcSirDGxgTm9ISVDZ1+m7QmywaV621Hw4ok/pmJiJ1Wkxx1e0F+y2Zh
w52vQgihY5jV6jw0kUm3g5aWcN69WSYseME+jSPKZxTrgBCj95E9d6h1/D7eTMKE7d6BPGXeqvkN
yDDKvISj1nCYJ/rcJPyguyTLL0XjuozCG2QNt2A4KEaikeLMNxbzjd1NJidaQms4k/px0lGyqRqm
0WUC4V4k1m+FJEmu/XPZ3croEQGjqtd4l9gzQvDCCvvaRNpngj/H7HLsnc/JcKZLPX2n7VheVuVH
d6mlzrhakU34JOa2Owtu32URHlB98lqY7dUkT6fZnTuxLxP0g4B3IKOv/5O5M0muHMmy7FZqAwiB
AlAoMP19S372NJtAjKSZou/7PeUqamN1YBGV4u5RGSEpOamBU9zEnPRPNKpP37v33ABBSzA3b3ad
zXsOHTnmqXKXzv581AoPZNBFHQrldKGdWcgm3PLJbqlJ8TwlW9ISSZGvu4PbK+MEHZ/zruKM3MRi
PXGQq0vHv0uZDBLM4H0vana9FIMM6rbiI7Oc09TMTw6iHYQ3hJYUk7HNnOgUxe5FDdmbPWQfFBxv
Bj3GQIZovYbu2A36jsEYqVEDPYMaHWSdy9OYet8sQlVloC7aR0RrqO6eFfkQ1sFznRU2HwwBczF/
2oA8CmRnK3xi3zHtf286QFCju53pRdQ2UMcp9MmXGrqT07IO1xD+eF7ae8bYX7mtnnT1VbGkbcix
ArVUzvGLNWdv4eihnJflY1bXDyKiCA6N7L53+WY9dr8sKZEmdvV9WohfguPZuqPKp2Fu3deqLI6B
NaOORdzHfOULPXxysKf8Ka8NElA7Z8u0pX6czfwQpnO9xba0rSfzJuPoMDFVkYYZnIJB7Rq3Dzdm
BOMhh8E/zmK6VePZ8cHEd7a34ze0Nkmgf9bh+L1wY7k1GXHKMRN7O6fxONgzwSAhiXuMO09m7YUn
yoPHuSZTvnM27aCoImrFHo6twM87wn9CZ8O5VZMUPO1bn0Fiwil5qN1D6ImfRpk9It7L9iAT9b4c
/JH+GixjR6MqD/FgpEEl3msnvIqse1ZOWL7mpPle58ZDl4D59LWbiUUhIYbGhyzixyyES6Xn4cAY
ZGBIAzkndd2rkXu7ar6zMOavzVYeTMLBds3cDae8EcWq7attZLCE2CIzzv3cHny8VhZauL3Z8eZY
7ZVRjTplzI9mRzM/coW7qWcCRDVnjwCf4Sla2pOjB1YjiTy9mzThn6gYTpJG/4eHICfpO/lNz0W8
482Wx2xSxVNbq5fSuHP9cHhmAGk9ZEW3SRRWZQ2k7TA2hf1oxUW9ESIWu99/jCJwBKlBrCStsh6V
z2tkRdjIAe+t4kLLk+OAr295gg4YsrkGJeoeOc7d1mqtkVj6QL7SxQrX6OBJ2snUxaYJYkt6sXPA
bavyTKAQQrKpvVdbRvrqpwnKs57NwZ+2xoysJ43LXW/xurV5ebNQbx7NckpOCMTpNYeKQ2jU3XPg
B25VMcQSMQohLfP2gQFwus08I3+a8BjSAqs0e1JMv3Wyf5Ssr+ggf+XAr2/trG/kLCB55ID5iOmR
RL1L15FzIVth7SO7RJKVWk8yKglliKV81kHB/u8kL7WdBs8jnZaGIN+1pkbbzWR277UZhYj5Bvkw
kJxH1F77CsUWDkNxtvv6t59P72uAU9rozJ+VnoonFBDs5QEN/6KQyUYVzS1B53hXGeRuhWRADiKg
AV/bi4K+QGVpwuy1O3QL5UgjRnrhhriJfZ5F/UtPbV6b/tnXwTVz0/6q87bA1LQQlcb+RoR1jpp7
/BJJXpM9hvy17y34kk314HfDhIpycZQOBsl8fYMlpKywsjbDV8i890weFVzm6zyn6lYOKVPh2Mk2
9KjuFO/AoRs7MHHdTF0X2YCGy8g94Mhn1INCS2JQxrOAzNc5Cse3j2bbUPjIeSc4kG+z2VebSAJm
n1JQ6hHEflKZNjQC9blzrC8C9zReAednLrNgb830vyqUPes5sZqHun2nB0VaswuLZ27iI4+IucnJ
9mT6QgWqbBNZfoXaTXX8CiC9rEMNb35N1E1/LjA2IRcHSo+JxN/EblhfzeoET6N4osupKju/N1sv
OnY2M8Ks0EDmwQ4+JqEymSxAUOpTUEYtD9sxjr7iOn9WiOsT5sRxWD5Fy5zMdHFexD1p3L1J4wR9
8rvurCX6d2VoYG6UaU6wYmpTXKvASi9WRI1nYyodAVa+lAUOiBQqCnNdIkashv55BS4hmGdWA390
7oZGqw0WWptVvvnBJkdKJEx5IkRNwn5t48vjByFPs5eufD+vYfJQHIpVDc3oIAXCubyTmK2B9+fL
izMU2I0CYk02pEwbt7g10TBFjUsKJPYUMxymJ8sLH1qMG98J05TL2H1Xml25s5bCAx1Btg4F4CMd
k8oFrOy1iIrxPqOcuIcn8z7Rt4E2Or6BDlQnmqY8RhYRlHqwDTqjM8KvhGYl2zYKI6u7i5V4TgqH
CVAhfYaZjXMnonHcGl1y7QqgO1SqzxOjq73WbL38/zEv86zD6MiMk65te12h9mFJjugIOKG/E8JL
VwO5LU+0jeZDRM9kHQfel7RU+5zFxidDS+dzYGNEIea/dhndOYZMyIeH4C2LrVukTf/LPKPTu8X2
EDwaumDoSn6daSvKs3Z60BKMs7KdLaxrsXei6hXjMeXlYABlbZqNWI6MnrajU+slPTsRJS8K08ew
ZNjCcQRYoFi0BEz91k6oTmk/VtswoIIGBTZfDVndu9V9V7XunqAiRFJN9VwhaF6SViJSFNVX1fXV
UZHhxBkzbW5Ng04YstBew6M7zWqssfdRJVslL2YenKuw8Q5u6U1rnmj6zYOCEuqWA6hQarl4XrRZ
Zllx6CVrIAbsz0qocmqxYj5wyOP4hQagjsCmgp0646QbT/UMH0w2dLSkOd5aV1zbCM6Aa6hyE05A
m1uL4ybhSNM7+NP3yWUCxok0vmXRLqqT8DUMw7vKywcacbH9kgx4MenS5rP0yZ2AejrEFmREn+Sy
0DqzxKAL9jsi94Y22Cp8SruyG9RVDcPDqHMEp1gMt9Os+YVT6cJ+rr7BOARyHnnOhfzKb7Lr2pse
En/XTeQnFo22z1ZWczAIdwIt8kU5RXN18WXMgm7oaMh01zl2cMr9xDrNCZZM3bD21/G+NyqAM6XN
SQ+UZG5e7Kx40WXPSKJLEMSOMtq0ZhydC/jJC++3kTR4mW/N68Jt9TWuf9ljiQhgTn7S6rtKTZli
1YJ+fuly6s9SVDFI2MxCv5FXB8OQwBxbQ/gc2NtpweTYwKNXI6yLaye+xTgLpU8WPUPdO6NRTzgv
nY1pEovWG866wZCElVG+RDr+LATDS99BXubT3nUHXk0Tq8Upr14InnBepjxBzmo4351i5KEIC+Ig
W421aUKFSprug6MBaMw9AZlWBbPXFt9hQ57MskB8NffmEj/xHdXStDZrtM86aD+w3ZOhFLnooxzv
Gk/ziL2PVIwgcZxNEZC5Oxis1vPsHcnT3HqFXEIf+HlED7abbBx2nQx+GHUx7DlWZJeA/hECjsY4
sICspsIsHiynPzPLu4QdKSxhMoPXkzSz+6m+Ux5IrdkpD7k3MslVD7BviT9J1KYUfnwMJ4tM2z2W
lKvj0/HjbDmti0Tt6Wyuh2n2qXvUox5id5MW3yAnflfYSWHC1Yya7auYGEgHo390OmZZMjCZv4XW
ZZ5R27vMI0ijYLi3Lmkc95LCykkDn1S85gGm7RISc8lakElACMmvyuz3dIh+GWb1AYj5q8+ISpKL
ui3342e/q78ZkTtswsUkrfIECZgpqLgZThCF9KTnNtlY2CvsAGManRZvJWJskhWvPDHevDH9zlXU
k0m1Tzr7deynd8fx3+NqfOoAUrFFVccZISGGJCrD0KgPeUDCPBacK9brbpFVeiVsZOu9m9yXyYja
+7ChSIhD6W+sxH0H7rhzCvA5avSQJc3tnVcRuBtYaKuri4sQBTkeWdnG9NGWIapCjAdt81y43n1O
sm5XlpdcetcoAIFoc563LY6VSILVzgayu/aIOZVzgDlyhFbtGRayeO+uWMIWgxYsbdf21M+ffkQs
cRsl35GlfNBExvbheffwH57SyrrVo/3Qd9aOsfaNjL2LRXzuqiyaexv286rj5zg2qnmvdN60rtah
q4g0xexj9tuB/CTPZ2sfE46TgemgdFVyzbnm4Mt62rVTvytKxXM/gLcbm+8WEt+kTzbLjzfIPsch
31t0sTS9oXhKxMoR9kEw3F11WAssP91ImFAo3Ir7JmZpxKy9NQjo0NPR1yarxcShuBcxZFgDlxMI
RUgwCJtTHBOzyB9tS3yhYmjXrjtfnRi9YJk8Mn28DUPNTzC+kb1yDZFBEcb+6NcHTvEj1gzBw9J+
5V0w7pIOXU1q7eoWBhJi0hW6Y4y+pI6da70NmJlMDEuuzMQah7TbGIHxxnaTJxJvs7vfX2ZhjrjS
cN8Ikgyl8VzWtnf3+0sTIqiLMeRy7sJU1A3bcKDpy+K+ikT27OThvKlFB7Q+Jums9gXXNy+KjeqB
fuexx+jCGIZtyhEeQR/q5mYG8IwsEtv0vvfd26B6Yjt0+ysiE1114XTwAAJz1grlxhJMrNHCiVvj
jvcQL+QZQ4q4sXWNh4BShmwN60fNfIPNsNwuIY7rIBF7fwqqfUE25SowqvmqmdrwCpO6NVj92aiq
+AgNLGN7ZGQkahqvv/+IbCknlVrCd0KNArmEZFTDqk4jsiwvqcnIxB+4scdg4HjHF7+2uTQNz0tp
CfvkTNpaGaJji3ELY5cNRDW47bMqJqbqjf3WtIN56pYv4ZDqjZGPO97gz5kMbYDTdn9ymp+SQvRY
OThw7ZI2PbMQF1+i8ts1CFb/wMR4OtmRj2VkmdAaYXNyzao5TXudiyfEjNE2ChqHFjqXWzjAP7kT
AIiKLQ7WhCdscjcKXeiRIIKDZi4GGyyhOV0YZ+YmySZohHFMmuRU5cknE63q6s7KeZy89PA0De0d
duny2UWaS2sBSmE1qWj5tR06PJgC/Ahhu8rCDbe05xBVfuVVh6WaQQPS3vKxq81gxYv/nE+12i2Z
lIWZNsjW4UV5uqv2o4OJS6NWGM3kmuDA21R4jddxKVfwlehnmBbjCLV0k8hywyp8debPMAACMFQE
eUaiEpfxWhIisW2N+jVX/q5qu/lq6mReW+iJcweOCnoyUb1SEITHLp+4ZYj1bLbyO6NAYhtW2YJV
XsnWeeej3+OVa2RJGzHdZUgJdp6sWPMjfYgC7IXecIJ3/1SwtoeO7W19L/5qfNy/jqgJBpTkmVbm
fArr+JfHUOlg659yYIjr6eFHVbKIOTjb8T8WX65KjgoFTFWzWRg6+WUu4cdthzhsqR/UTUE4yEok
jmOKOrWhBCV7ydhErf41dNEVbzlqk2LnGsB63AE+uDFP1zbUJw7qS5hqe6oHmiOghFgTMut9HJVY
L1vI3rOzkjTEXTDCw8Sfv2Ir73EfOMTGI4ffV2jPCS3dwXTwNmHT/4pm66Eau4YtHcVnKfLiIGhl
jxXgDFN7B4usVTsJpp1bNs+ojB9E7hD8Cx1fIZdGsMO4NP4WzGhPShO2fd2a76QR+9s+oZvKwNmI
k61RjMNd3txUnrlU0u23WhmcYUpCZDwHpxWQrzWavvQ81Ml7xQl8bfg4i9KML3KKSSIkpwhLqOdc
Sx2ck7AptzipH6zKp76dAmOTx8xGTaWwkxPmBdKAPFR27kE82nl/wri6j1EibMYI2IVtBT+Evled
2ZFOTAhbAcWjnFZteZ41/Q/lBta+HYqcuGXmByYbWKyzRy+CrFC2xUteKKLEWnYNkU3PTa+pNIGC
Ynxvc4gFfrnNWiRNYYxwdYJqnZVDtBeFeBe13tAQb7dpY9L2QNTUi4baf5rfXa84GgbOFk5qM0B1
VAnJyBZnEOeVQRfsclvvVWWNB3dCwGWO1bhNStluZnrEAU+X41WXug1ALFjqSrI4epLeMte6eTNa
UrL5a7bN0kcqiHhtk+XVyhYDtZf2yvWM2Npzm291CZmBLISVmZH616LUngcG0bPe4i9bW0GFHD/7
kMhuYthuZQCTxa7qBSE8gWogHhII077MMJbjS3pRg0bCC7/EpaKxwCJt62hklspUS0YY/6caxamR
kaOIpgSJCoJqYfyEY04zZhc58SPbDsJlxirfOXeXq8DvhxOBDC9tmB4m33qPovpDNu1rH7PjGgua
YJyGcM/siygY+cPRMy61er4BW3lhLHdv4vMv2uHFGrqLL9o9IZH7MY8/SlWe+oyoddt2OG/Fd3HF
RcEJiVMeUQueCxR24S8nF4gUo5O0F55GJX+RDnSOO5LmfbIKWd97AyNThdaqLrFl40JfVUZPwIlr
7w3ivslOa5nE18bWRk9dT5VDEiG/OW2ei8LVd1NslUZqqUs805EseB0HZxlJFNkjT1DAE3U3UIut
TLeG/BcQ9p11ztPQhY9ugJWk7zhMkqRIsQrWd10jxl/reXrr1knFuDohnWACD3QyY4PefyQ9/I4O
wtzommhpEhY9vkcq6ddeS6LglHxITGYTdvAO0wRRwTlCxUBE3/sMp0ESfm/apS8852qnF72a0hOW
gDDv967sn2jznmvImqRqZz1CuwYlcQo8BklcKHCwmWVm7kdjeOP45dOVH2yIDjCzXUxGPmi4IRLm
ph/dftMb9IWQdCG17uCXanlNMsm1NCGUwD8j+ScjognA/MoYc7kh4/pXiXA29blgMptw8gevqCGw
/Kch01pjuE+VqyiQ6repo3HnWrNaEQzCCQBlNtGr4cYe3M+hp3tXNMOd3UaYOkR5sEP3Ci2CrHKZ
3/MYXa0G3ZXVAFOWN0YjKzXU1YH0k7OboUsdh/wcdpCSdRVMR+R2x6bjcVYZAze/HY4jTc94mrZV
PhG9zpuzItv0awIsZqfMWKU133ctsnK6YVTWBhN4t4XEUXjMu7rxq4D9kVLm0mG0qQ0kTJZqUMcA
G6YppnlrOOl9oMaLM9NmwPxGB7OjvRz4xfeijh9ie0kTR5K1gs/yXXvpgzQoBKo5Xs1DNh8tVbwW
YxmsmEMzebfGn6X7KNzhSyEnYP5HKeDGxWoAosIw4DT0SbkpkECcoLK+KRFfQwbdSKyRPCsKNnIM
m2uAL9ey+A+F65963ordyPFsncDV3E44aNZZ/B67JMPnxEKFNmbLyR9IF6qZCfq/HNvIiBUJNgU/
07V9pnCoe0M0NX0SdLC+qTkwn62bwnrsNeQlWdo3eiY3cJMvP2UkPuO+Oc4I23Dmi5Qe/GLXyIsT
zOd3D3Wb3WhIBlPw5WVPGY5gHCjISlMTmUIDp+anSZupot46ew6587IUGXPs8lQkVs5EKjo7rZak
ybtiVZkcvogvMTFMMnlsPflo+HihgEC8aAKH48lfzZX6CF2RL7Y0C6UxtQvBagAg7PnYNMjOEkse
peqgNuGMUKZVbprGvBo0Mdd+E0NqAITEbAbdByctaHmZt8k6Rll6iq+TNbqrxKvuAsVpNM2Sn3ms
X2eFmlhXNRGmDc3JBOKqR59HlaSpFJ9RPzUsncUrCvg3kOKwsOzinVZ5jiBukdO1l3YaP9osYY6e
E/ZkYIJ3aTPuat+4WX5f7tGVlIeorklHK+xDHJrp2a66J9RubC8leAvHPxgKt4kp6KP1xdJrc12e
cOzY2P8uQW8ArzD1RhnFA3Jdmu4YaUZ9sggRO9Z18YphFHpAQtxDEH23536vZ/+bMFjospZGy2L9
bEfOFWH/EGCklqb4FJF5gQW5rxnpN8Aus/FIrAksJCXmDaM5usauqVbbUicYPwv6WpquRUGcytrE
uoTl8b4vESui3jsT+1RAkzKZ8RQczUeA87TZKdrB4Dg3ms8Wc2/X3sqfeYS1wZ3mx37e5/QTuZgt
W6MqtjETja0VBxwdaaok8iCDfheO8YsbBd+alhh5WDyewVsXgBXeq5CCZCzPbaiepR9+CW59sHQW
DGFi/xrdTYfbdmshbVT2/BbJgIfUQHPlzK9N4d317f3MiIbOf3ebciaHsrKpI4rhYBpMIvu4vC7/
ND1+REBqYGSqgd06hhLTpwmLuRO2q75BQUE62bdc1U8uQJtwAMljLGUFeOZVwda7znLxwYnzDOQn
py1YzGuu634O8LK0rnXnJzhmfQv8l+gMxt3sNZa4dfI6JzC2Y36hVpdIikcyuB3upc7IRPWCZG/s
HYe63RU4P+aLQMWL8GW4lSYZNjRnz2pwD/UwcRsoeo6lfZ3KtEKMXTfwPeyfY5g+cEIl3i+pTnnU
c4fcGUqNXRzgeASnur6JzI3XCeSsTVf4ZzfKbgAsLk2GPEeZ8ZamNhu5wCFX2JX/EgJxNwB+7UxK
h7Vb4DjtxBvBdaT7li2vRZK+wXn7GMnjjTlKHqeiGm4pSlJT1Gqd+OKjcsGd+RmJImgFKFIW6830
atGw2HRsFtCUuhm47RSf0rYEl9Xe+jD9lQfZfd2oaGsWI2WEOR0mp0o3neXwMiu22sHjQdA1tb8X
6M1MztIBHna+Y6rFAkFrxHVS0n242e2s1pXfnlzZZQdMtvskoCxeKH628mhTiU2XCn0wpje3xb0Y
hs4JgsNrLOlkjXHzjCHmNnvWZ2MPe22lCL94UdKaxMgYXWg3veeVvE4zYp62k4+Spu66aYJHpH3w
kOalK4GMjZP77nflFsfWK3uEBf6LJqeK4w0z7zcBWZAJ1oDmB0l4pnLjGgH/kJNsD4x9Xz3gQ8AA
/CT+YaFQOhbfFOEBKyPozwgO1CabGgDpecPEununP9OdChFRMlgzIrsRrIW0aHzN4LG8GQSo0WIV
TNrPJHWJoyIAWYIHLb3bMA/Tflya0TD57qsx300B9TeNaSZNiGMYAN4yWV9Ir3iCjW461bB32oMp
rC8bUs7f0cX/wGP+Cf34+V/BO/8nXM4/4T7/Kwro/4/wTgVV8z8Zz/8E77z9+N//0fxs/tcKX3HR
/AniuXzj3yGe6m+WpXzbJ4xFCWsBef5fhqf9N9tFm2GalmkJBZwYuuc/EJ7S/ptc/oZvdKQybWH9
J8JTmn9T0vYtX9gLY1f6zn+H4Slhgf4RSm2avuO4HswdyzUXZO+CTv4DwVOQxjBOCYV919vjTpg5
zePUfGQGF28rny626PxDjkEATw3bvFvE7bZwiaFFhyTXOvvZY0df677xLg3l8qqKYKi5JltkDtpf
p0sSrS7xaijDW5N4GydNf5+SnCnivj5Suvr44Fu5gbFyE5V1FILgz74jLy/kEA+WwcO2wvslhLE3
YuOnu+SIOKYYr5qIdTLDqnUSRNMphql+qVkp8TGYZ0b+0Dp1lGzm1qqfXd5nw8U+E8tUncaY2dkQ
Sai6+CH90uzXMQNIIsb67R8eh3+8Nn9Efov/x9WV3CPpKw/kKl6aP19d0wEuh4YJpooubyliPiA6
knZAUYnHsqMI820WchIzMMzCLozx/9H7mxq8ZWC76kMT2z9oh16tYnglUWb8N5/P5Qn7693HfWta
rpSWbZnmX3jNrOQFIaGTtxpIJajqkOhnfR/UBPx11D+tpinq+ZFxkHHrrNoKghkERQgCzFE6r7z4
3tCAheoDvFVNcZbvRlQ/lFBCLhwqsAN05iXxq/cJszae/uV+R/j8yzL5TlcHRkji3v9+AgBbX+Zq
znddO/b72SphoZjHUZUdzJMqO83dTeOJ1SWr3ziESFlVNZ37WoBZw/beZFZ/Z8WY4Qk+JNraTZ+k
izY8pBwv5dQ+YGFnGFBGv5y+Ne4K0kbWYWxfA6Ws+2wwOQPR79F+fxABiKtwRss9qYQm89AGp98P
SJ7N/fpfPxyKd/ivFx9+Hzx4JUmat5zl5vzh1QNhZvYqqQLmuIwKZPBUJl56dLWAlJuN5x7A78pu
XP8gMLGqIDQY/0+MsRXimszZ+SUK9CbGSNITpLyXhB+jGh/V0Y7zN1/NLsq+SOym+RgW83g3eH7M
qN/TPZAGYDJ2A++yNuot2IYesZawN+7cfmnq033RgSkrvAGEXRSp9aySPb6Q9W+kvCm9oxtNzBWi
vCB3x5+OQQCWaeqI45g4/O8jJ8NWMnTYbeqquNbaqvZ+3f0Mxyi+AjTh4D9j2uoqlyy+9lMjvt6X
MGuu+fLF1cQ1YuCP9mluD3w3bcFy1kfmLwg8GqFJeUHqCrHxBditf3D90cImkXJoEuzjAdqNf3Oj
uCH/dKegL/ucD6WHAVdIlvA/3qnBdvqU8AoAr0U47DTkBiIy4p3EPNCFKHhq374hUX7zdXFnTkKt
7GHOKCm8q2f5ILkRg2JIrxtUEBMAl/bD8qt9WbjlXTBCui2tvt4WM70uIy4JtiVc/Mxtjhdcecq6
1GTHktVpzYmnPvYMe3aJKKo9sz/jPTUrxiajffZtHLpKBuXRi+JhHyV+dw4S49lD1MW/0OXHaInw
Aruz4af1IRLtli7SuLbnPNmN5mDhtx7rjVc8Azw8OELZR+QoTamnMxXFNs+S+mBNrMxdvHUFuJ6M
tOZCJe84sjqaoB1B1RRJreP9MpjP44QQ4rgIOkhjcCPwF+KTMBxv46j+gySsCEce3BPTWxSFwV1D
txHFmfNpy85kgDz0axmTN+VP+iEgtfgSm9M5A/M6pHLcdL7XbJMGd5WGVQQ+gh4NrJ9hhYjF30aa
gxZCqfHQNC3ABaNB0WU19Ia7GOEQkN7bnFx5yEckh/rgGb3ziHb2sSjsDx0az0nI32jXeFOOS5tp
SUyDlJkekibEHkqttfVjYll7E/xTOCbf8DmGZ8mR1G/od9M0oR1dCHeNIMRnalIzeg2sb4nFMKiK
xp9EEvucNVNe3GDryhhi8/Ix/crwLkn2bbaCYT+13k8T5+ehq5lHl0F1sqoZDFWPF7Ono6s01bdV
0f5kVGJLojrlYF4nTJsnu5Pr2SCQcBye3Ma4x4946Hovx1Otd+nez/PuG2o65iwgCqFB0ExFdDCU
HfE1BX6kLHZROpYoAf3Wh1LS6nNlwtPGLbYvBjfdYTIhlC3qzbuJ9WutA9IFFNZDIaetA6lwFdPy
2iiPRiSEy6+0Sy99i+XZq4pD0toXt8XFVIbJu28SO7GwqyKGxian6bg/UvRYT52sANMQV4U5O/8R
U/Z7KYE7eOJQZBk1w1nk+3lwsJxG3Zf9M8IGAp5DZOxu/+kE+PVaeqh5T9Mfyhd0hmPawsKH+9ZX
ilGbTROvG2xULnNypjcVYhppb52fcwBkytAZ8JTLssrP0S8GNiV0Lv/VwQrrQK09jHn62TnQSacA
qyEaAAngcPoRRwrelu89w0G9S2285/96u/i9HfwhPsSETWMrlwaZQ7gCJO2/1BKly/mB4kEzYUij
s0RO1OM9PZUK3VfX+P4xb/1nhHrZuSX6ZlVPA6+I8lGwMhbqSpd9tdIo0SKB0NN8SPOyIUIIm03Y
X4CRr1l999RH/TnpAGeLoLR2Y59459TW36XfjHcxtdeGGlJc7ThDU45Kc02YsDy1aS9PiAqPUZ1Z
j/AugcGk2I7NAWpm1277pcprRzRGrNqYAy5jBxRCDt3uX18i8Zecj+USubbrSOG6ysVcs6zjf9xR
vd5WqsCOHYSsuD732y4ZBQq6o2AY9JKFxa7UxYwzQA2h4e8PVlbMxKHk8a4hs2zsPlpL/phxnlsG
g7fIkcZGZdb133zQv0TB/P6gjrQ9yR6O4PevdRf69oIqwwrX5kMAUGZLM894Fkv0FpHFmqlLPFwc
PACNkTeLOZ4krn8XR7OcLv5UfsDLVp5S3GvBYm5Zy2f8w8UyhastoxuwhtQVIsGkP5cBmlZ/akh3
luGdKh6CJHnJ4RLsz3+vHioWmI2kZXWfexooZwRKC9uePOOndWHd0wjvaxqov4u6CTf+Qdj6Pg90
Q2NlACyQFP6+yP3FgUeaZ758+f1vPPHNXgbJ1cRgd5qWL/0y5QZfyZGiR45p9vYysxjvsfIaJ4vh
euUoxBtUlCvLq1rQc5sEZOjVLdV9ygU8SQgihu+5DK0ifz/oHmHduJF2Fz7Ni6Fkgkjzb26rZ/7T
RRVU+5T7roT15pvLMfCPF5Uhq5dHRs3FmN2PrEVwN9fZbh5GYj0LhBp5DgmY00iLJBIHaLtJXZQU
tHneoEAzeEN+umZ6rAb6w4gCqozywRhJQk5Khqxj+DBiCB/j/lU5WOJVGf6gN4D2wHsOYI6IyH9x
QiYsKpvECt9CuEbBRLs1XyfTgP4DY/IWDyvwGGQJpToSS3YPcpZpbyd/uLVF0dVremKR9Vkq0QGS
5GAEtOY0DT7a1VSTG03xHDQSNyzt9IIou627j8cekWpCSmZT0WIayFiLmuTQmog7XbDeTdfHOyMO
Xx3t3o9ZxNjLfrcZL5YWUg+jgD8S/yhxAJ/p8+/IKIHu6I7QGY36k8Rhe+8ksDiNGr47pylmJyNH
OdJbZ+7A1lVsH4XPum031pMDjWhCy64T+onFwDbpOSbXfBFHZMa+VqZx9vzmV+N2eEnwn/CZmwte
Q7lqZIgGRzAFQA/K7ZFI+bCBTUCY+nDfmeH7ODAQoGWVlyNyAlxHK8uEDsWLBlsA7GNR4za0gDDO
PlBRulvdtoY4HUrg7lmZIVnCG+UG4pDIxWqRvLez90U46qcj6VWPlXJOTHjOY/DqxoihS6e3sNOh
kzdhKkwuEnO/33e0dWkEf+ND0vtzIK/5nw0RS+AAzJui3AqZq/EJuH1BNEZwB9j/FSh195oRh0sb
X8qtAh/RN+oBqHu6CSP7IfU7wSws9k92CDMqadwbKsP/w955LMmNdFn6XWbd+A3SASxm0REILVIL
cgPLTJJwaOHQTz8fsqa7f7LKSJv9bGiZVkVGBAJw93vvOd+ZrK9dlNkIQceLtMavg4MjFFX1lV3k
nq/hnV0pW9s+s7TQTm4JNZwIKscHPTInCqMYlXgPw0WEtrny87K6s73svdSLJXSC64jlfQiM0H8L
3WLHTrKLyBbjdKQOxcwXUto5sKGpvWQaWm8zr0AqT/opzo15z/jtZu6cg6syRflcZnhnxYPuVY9l
ZjcvXTO/pCEjZsdBfDh50WOdqEOZFR3ucMbOugaVIzXnZJ3l3kXr/IllUDkbDmWeP5fHsrvPk0yg
i8Ip6eNwW1vnGjLRJScjStsMvvO9992I40rsb8jF+NoumW4IbFrIYitQYpjKwMlQEIGDjapnh0Jw
1WYJHVsYDg7yflp4us0oR3MDbl6MYGAknEldIk1u2eFxry1O/QQO/KkY+gZB0G0169490JBqbbrm
Zig0j9wS8zpTygUYlC0QIKdCFcBosRSuOSA2CUDEidpXAl0MiijbWZGHz6qvx60eDxCx50AYuFUt
w7g1E9EMNDYxnBh9rW+R2PbrKnZvhgHeYGYnj0XF/KTArcIsUu5TnsK1sCFAV2CeUTUHaaKFmzzM
NkNe/dAJ1UAtOsMO9NvqbvHdZqmDMgmVOx35/rHiiJTl7ivD88exxN6gPKikuUldWiO6Ba29dcjR
CmwvPs6DepAJJ+GsOmkDakML4HFReWXQ2SyTzfzez5620jm/glHL7mT+VU7jDpd0hDQ1t4hOcFfg
nkRQFXSFWYqRVqi3OsvwDlFr59HwamhTffaaCjdKVwZjbaz0lHFUOlDg2WxBaycDl4frFG2fsiK6
9jXe47oakRLHbWAUoE2YbI5bDdlLEDXldTJRWWSQXNYDBaI0u2dLh1qtD0j4svDStc4lxO3D2RuM
HJ2+iHEAdu5QxGjibYvRrktrosGLb19HzCGyXtuMDIAmYo6sk/1EXDArN4+86rdQAX0IxUxs/da7
gZ0K2Y6CfQttuwo00ITLt7qmT3nHkpQGapzfbN85sVHw14jNxlkF45TvPGNikCJeyht6/pHkoYlm
lCxiPcaUVYUGiYI4v3mtATXlMNZSFvlwX6qL43dfR2/g0yr/QcyQWmTkPxsT7qY+as6PVGXTlZ3K
VfKGyQJD7M4kIh4mEbJpbKftwDXGQx+4TgQDQ0M4tghDsDo6dIUirt/GKLFyq4Sk0N7TjqNyHnPC
4qNsZJl3JmvbRAyxXJAPSetZB28kOlhF3tonpRjhky6P8Zz+EIM7X2otTyGmlPluwIhWR/colKe9
VQNI73IE2wldBQaQzSrHu77rVA7NrCkPXp/vLAzEkdJf2ewDR4FK1IzxARDzQ28YbqCDa2B5Ad7m
dGQmN0O9CT1JRSBbqvjqITV7m7qBfTUR8PdTRp96TSUIVMM0XpC5FsRtUGk3/VvbHyGE+g2Nn4ID
T1yXBmdp44oWbRMmmPVNCsQYosgWoRyKrBZRF+6mD60w/W3eiUfD0umJmZ4HQRu0N4wq1BBdQKYy
oZgFmQhzXH8xGHLs/MG8s0b/aVjG4Kuc9fAg5XR2K54brJXDasB6wrkOK288AklSO2hKp7CYwHIy
6z/ALTi6UrvBA6AoBWZ17Bvh7WtH4dV0p1OL6k64WnXnSnxKMS9TDyGotx5nAMy/dSKnTafwzBYS
fp8OpElY6nbAI7vrPPNLQyslSrNriCl2LSb6c2k0IVWejTiwGu/Se6Let6VEUoHN1v8Ye+87CwCK
n3767no/zNn09h3QP7xxzdr0cALMWP3JY0DNImf/ZIb5h5uxCS+prSiogmEamt3YN5jwcVav20a8
hz0BINwAXtCiCMPYahX7pGHIBY7gLY+7jz6s24snYCfMDfREEK16jVu9yosDLV0Lj4PXEZW0oznw
vQx7SGyizfeahAPok2w0JHHETTAxQR7Kk59DoqgM1IH9QhpFYnoj0a666EOQ8CQU2YZ25zXTuR7t
TY/8f6nFmH6GybOnP48d4EW9Ya2zGkgNKPpgfdTGqaQjfRIJRnY5nqc43TYw3/aWGpGIAtHksujD
w0h7jy0DV01VxnTlWaAhWK8lSr4tIH40uXTRdYPk4dxGEIu4PVv3ngWPwNWHJ42I6n09TQrjLg5V
d3qoG8g2VGPgNSsXwSrdVo/WwVqa48VQ+SWhCXAnrfql0xL/pgD23albdPTvhlR7rMtqEytkIr2R
n+g53nYWZpMxqQj6aI+eMdhrX+Dgbmr9WU5bTqZophm6k7DAKBb3do5gSJoGsVKO2MZGgwc+YraA
9pkDazaLtWdOQZlnBp256Bng4IjIHny4NpU/EjNpjjaj64WJSEzDy1xqq0owcbcq76Z2JTV26cE2
xavJ7UifK/NufMyup67myTGkFiwow3XSRLdyGBB8xYJsBUAyWCj6teb5z04j9+B3wjPLTXoaa8VT
yW/AIMLzqMkcgHrG+Wos+5OyxzgABWuut9gRvE05LsjSiTmMMw73bCXvhmgMmIiIEWVWkXxaWRMt
vObrOLigUbp+PjAzRf/LaITDe3VOFIEGDED1o5PD86qNMDAZPT36Fh4L/FG4VuBu6JEP4gJifle5
9iUeN5XrIlpx/FfZZiij6u3o5P4hmbJtC5kbg2f/SBzVXTreRa71YEArouEUbxMNcb+sFcG6brq1
OG6kneMiecvHnYleBXeK/UWk04FQxGobxwr6pWE/6mnxTZ/lzOKXvVlCQjhdRiq0QuKELaWM4gXM
Od53hIBs+7R07orJRzLHiWwYoIEwbKCwGWttrYMcOTCtjtfmg0HhFQMjwkgJbhF/FOFG1sFPq3Ej
SRjosV6sO4dmX6z6BIVTW64Sog5uypEuJ/vodzsBH6WJS6RzgmqzUV3yaNrOrfOi+wncRt27qyJR
3Hou3iWThIrPt8Ak+bktpDjYtKmYyXhgOza2MciblFCQFS4vxAyTvW+R2wD3hd9udM9RNzEJKePT
MNnb0TB+aH755BdIbI0CwokgZu6M1C+N0P9k77kr03OqcqjtoQ14v4KsYDTqwr6M8dMBJpi0o7jR
JE3kKV4mO+reJsznWmB5E3af70059/u//kF/HiO0127HSIgeQYH9uevQkdNmazD86+YOts1d65lo
g0TzmC5GoDyq3QWHZACzq7Xd59xg6i5VlmXXBPmxkrI/RES9wTHVkCokJdIf3KSYDT9iXb452fda
TV8L0tD2PuFzaUMWaFj4+rnVWHgj9vYJJa3iRjtPeirw2IInLXJNnD7/SM2sZieI6+3EGPHitNoT
EAVgDUX2WBMNDj+RuX5OdY1TRk+3eNGmKyFttCIVvdRxJJbQiTBWQDd6Cae8OBkjs00+toZlc3p3
yqE4KicxbnWpbdiPiPCsECmQ1NjdgtqkHRti4Q9BWl07vbd3g4RAVSSsNS5HrR39SqZjlp7uVQaL
0h7bA8e4+tFspzVH8Rvbp+QmgJxVv7Cexqrawnig9WyXwK0kpRukHuMk4aNlEWApL2diZor7IpWP
qaPbG2xkxHk49PsnBmCdv7FIXlnBe1U7VsofSPvPrQm3oiPS4GaAWjl0tBBNdnklOFvO8bBTaXlu
U9E9NhH2bqFiPA9Vd1L0rJDGxYERw5UEFUcaWiSmlQVKblNEWrqrc9t4LkOqz9kqx2MKRWOVxqq7
mlnzjJExu80U1tERIBvwr5flQxSmNt7CHAravnEf536OD1M13tfLfCBzqnhtEaCyhUWIVlp45rmR
pA71NE8S6pzVTMsTRogEzxqxaEV6/l23ngeJCjFa8xVMAU1Rf/PZYzdVy3igHPyVJ4wqGKB5bWai
rUYsS8mir0txS2x98ClrS0PkOU8F9QshHxjFEFMRzbtze1QesxHuqxT/lWc7Ff1id+N6QGLjTugb
ZQbN0N3znIFFLCUQ1YhMw03aUvwPhXFRdATJ+YGazhaNR2Y8IgdBBK6Lc1OCFRj64kI5W8Uk/Yy+
mW6qthghpMvvjdD9s50h00O+zANkIQ6qCn84dG59cR3Nvy1sXa19z1HbhBNK60/6JfGwsPgRsLzW
rbuL9EESZB1kl65tOSUO2kttY4Yj7JHhHF1TiFiEgtmLjpPFi2YVLLXUso94pD2QJ/2wVSUaF4j/
0urXURdfo4RIBSnhebWdFwyh/EEAodj3oXk1siUOLYKMErnwY5yipkhr+jHoc3Bw6GMjDKM4aeLK
erLa9mxNdQ1ugX+/JI7l1ac+SBwD+Uwfl/e+W7IzW+an3ynfatLd23Yc7qomjx6mhMUvAwCk2/b0
1hYGNSDaeL6Q/GphN0JIKItnmtCA/BPvtWFUdQAD1h0MQrt3WVJD6LQh8epzQqDLPL5kpO0A1BRx
oE0VOVlVlt76PbmlQz9uh6icvqoKy1o6jY9WTy3igNJAW+QRCWGqszJNQAfp0W5M7VGv0eOmk/5F
n2wLTXt61AsmcH2lU3lHwx2aiWcmWMZm4PKymLvvWjyAcizjXVjR14Pjp6+qpo13ft9+wQw9kKvG
E17pQEh6t2Yv9Ae17Vnk140sF+9C8eTaAJB0nZdwI6Zxutm0BBP457Dsy9OsP1VdDFlhmCjmjJc8
0u+BVYOVQznWpBHxYY57iJMSj8To+2vXhe9gY13RyqI65GODGoF0vzllctgwf4jpjG1KjtLLftz4
4w6Ik1i3sj7qLQSU5Y6H4AGKRUwVHCtYqZRBL3ZY9OcUttKi86BlqqGmNlwmrE1OqFUz0udCPwjQ
DJyN1w/OBsrarnX6eAfix9iCUqu2LUlXNM3r/tpmNcRvbzjVdv3hkRoiU/8APoX8OzD7+8+HcJzE
sOI7kTsN8Jk/EvHA3BQdtvs6LJ9D6MTIgSeZm3sl+J2lrb813PK9m3xcvgw9B4nwjH/hTC4UURCM
VaAbomoEH6wVDKqoGGc99M5yCJAF2zSQLBJku/Kjd6miuiKWJwOPeoo1o1z6Nl5CaESunat05qTv
EG3ASpOtnK69M8uB5XvismlO4fHIkI9HULYQiDsrJk1nL0vTjWNF3RV3GqjFZdw44jLjeGSiraug
UyAHhOQ7TtswH4+FmTHvqVS1txVdWVrU2S7PlysWDicsFhU0XeyMYejVAT0fjEpatDdoFNF47FpU
uj+IgLIPTmEgHYflcrZdvp2qeK063bhRvrzrSzCzk1AHrWxg/IyaF3QdvZIaHSDU/ItmVO7FsEie
zhjf+XDIyF6qYE2VnYwuOJxR2FddDe0zWyfL3Te7r4WwmpvWjeqNVTzhQSMCtgyvYuIJaku1KWg6
nYa9hScGgR+V0rTMT4fhK/iq8tRoxTXOC/zLFnE8tevfRpY5BqPFwDUmofeesyWpFUY4nfPowo5M
fTubDDkKczzk+nxJ5rFnTp71e73uycIRqE0a+07DqMK0v9l7VheTk2V0G8eb5p2tM7TELSkb/x44
YAk6CXWeKI1jWuP7nJs+WvdmnBw9/FbtYJsoba1vtBjQ0LftcWqog+e4oCWTiTVjX49GEM0FS7vQ
eCp5Vp2SQ6v2tV5m2qNdPMcSTaOB0WJNal267arMCdrUIauCPPVtucxEW90/dkPjc3tJevc+FZLM
p29diRArB3iVIk4MKOCBfYUsHmHWogeq/A8b39vJqi6tV5mHqtc+2gIcwNA+TWUk7oUePiFRqq9+
Al5s1HFvTIlNcdQgnDFrZyspstZTltB0cZLirq2RluHlXKmGBVcLxbaXI3ZcVz6puCpoYSGN6Cbj
1U7nne/VxBillneqyhHknF8jgN2LiKjkklbMxhm/WGoqLz2vAySYnp9e7krdI4WUMxauV4s10B6w
D6fp5fMP4oAw7anBYIaecOMkmP8IR1QM4i5Im0VMjHB6Y/hzt21MdEPDFL4aQwoxC2oLbTfnY6Z9
sSqHHHGpySGCkd1qQoyAmVYD+NRzPkTrwGHGMykyza82iKCpUyAdpPUQh8LcTzHrcMwndQegn/Ql
145lqY2vlYI+MPU/Suo1DwbSG5M4DH3EUGUNDynrBPdM5x2MwZqujl6/2Qq0/QyVlV6FccrDcVgn
pSKjmXLUqfCytJPMT2HvAkVqzasbARCbZ4ytmWyTTTHr+ZpVgISwZn4NU/MOb/ylKvLmpLeivXXD
5rvdKPml0RFYWFbj71EGfTgRPul8TN5NvTwk6CU2cm79a4pMIrM82lT1l1TLsG/gfw9T36YmW/vE
Eh0rj9i3VDSBD1J1NcIE3teJr7YDiLKATrd6tSzWdpwWL7kzP05Zaq8MZ5zOBvHYO6hNB1R0xiNR
IFFF5IQ6WA05EqjpYfXPy4E47o8N3dNL3lJPAgTJS1iFDUETuzH8AWQgf5rN+VtWxjbdbtoUnseM
NYJZpTCyeKa9N1CJr1hKWiQ0qDVJ2hpkfwQpiYWvm0a+U59AMP/b5HsIPTgJBW01JpfIJhhhMAB0
zC0nRFtw7zgDEuLc3eb2eMgIfAt6qIWBpoUPE1LEi2XQVCdPy3mwHW3YSlSJATHLrHywJWX8SgZD
tI08+Cox1z04ccmIjQG1DCVwNYfegeDDdO+l7IHNqPaNBS12lOqpKUL8TqU3n2YLNjfnBQE6bVdP
VXQaMEWzwvGsmQxtl3HZpo7xl1aIJ2/r1puoNccXhMk3YHCfIzVuDI+jr2yfOzO+tjNBB74LRmBI
7+MYz32DDXo9045befvEJcjW8yWogeGtqDgq1Ab7iACqkrbFfUUnK+iX6NY2xgOI95k2fFp8Jfuc
KRvsawZ6tGPcMdwQt/dB429tFM5NWHGacd3TFDrvBTcH0dQtMvBy5WfQyW0r511WHuYG/yG3woem
FeBmSbAd8QZ5HXnjdVe85Jl7M872iC7aGded9Ku9SbLmkt0+QQPWnyY7bh5Mq7t2aA6d5ZSr4M50
OHxEBc8tdkk911IIvqyOSKsQTiVd/SMj1Gyby1GDKNEdulGeqeHCa9SQXGDQwh+GKD0a7fxR5QN3
TkuDUcno2se0e6Ru3IJL/VqSTHKpxIkE0rc2dl4LeSBEytvJEeVFW/fTpRb6NW0IwkqIFj2o6SOC
GL5KYI3YPQUVWVJ3/hBFh8zrr0XLdIgzxzYurCXJTmL0noLWXMqT/rnhmnTYgeYBUU4zug95E74K
ZRLOIOH260P8obXRg0tziGhQbDek6XLMxgnwyTnoSGiySrxeGW2jUSUZ9lz2ZTrIC9p1sYZ3aIOj
gXWxDAsQGxILoGfdajV7AadJlxMGz9aMs7GKoEkwo+UMQtE7mXRi+IChR/dG8x5hKdUuZtYyOklU
b//BD+VAFeOsqL+/IBK8teEIgJhmhFkau8EZDz2Prq+uKo8v6h4L8oDWaQI5Oh5lJMNVdhzP2eJo
MSmp5356M1PjJS7tZ5iOQeV15zY3D/r8w5Zql2rJozWnj3WEveU/9CUzrM4FpXXkMsijZwydhayQ
En538pgwKDQz5wrEpfhLa/j/lfaPU/X9f/8voke4G6f771FcFv8umEfF/huh/X9m3/O3Qr79+jf+
Utgbzr90y0fDjord85Bp/pfA3vmXJxxB0wUWmG4bdD7+R2DP3xHC4P83TDT4tCr/W2Bvu/8yXQdp
jOVYDlpP0/l/Edibi+LjF9mWYHZk877o7zvWLxLrmSg64CczNzlmP2ogU2574dorNJIIZNFm8Ewk
Ksi6qbrMsBF3SUbpPgNgu40M/WDl1rZOTEUOZSYujHhjpJmJPBsa3ijdrwjOW351iaJl3Dl8Q1qr
bmbwDwG1awt0zzr825W//eud/7um3fpVtozIytUZV9MrdQR6tOW//5tuyB0Uc95IIhir3DdttsMT
RqcQ/aMfAEl59UykSiBK0tNkohfz27A/hzzKZyy3TEbcpN94WbyHv0XzOeofCW6YbvBpnqnPGW1k
aJAqY4EozUwIzBK1mEW394zcyzuzQ1T7Gp7FFvHScMnjEnaXme9kX8y3v/+Yxt8lWvRwcVqgjbKF
j/L3549JRLzlTSlBweTh0XNHwpQTKhH0CfnXJC3AEIySb3lj+Ic81OydsJl4p3+41sai6fv55rG4
q01D2B52Jdv9RfM3zjrTEqvOyf4hnHeuow/HW9IDC5amrrV1ahCyC1RM3lJYx7euJDTj99fB/fvX
jW/BYjCNoYu38etbKEteh8kn9s9qcE51VSMZH8v8W0NXfBfHoHcyGwYsrTeEGZa9w6xVrdkIracu
dCnc+uxsFWA22pExR+VPV/KMyPfp8nPizDeUFgZzBvp/iUs/XlQiQyIzFvkhC2duqhDqCprlQ+cB
W9DpDb9XWIrtgzDD6KbPHW2flqFz8qfGWfb07xUE8S9tIjpse32xH8YocAQsQwVtTixpJD4VXKYl
KGJghvVmy1AlK04VAIi9LtGvQU4VCHBQOzlZFL2qXohthrph+/nrSFgRAALWfhkX3skbcjZGQnJN
qwJ6YomXDvOkuTLbkEmCgPLPEA3bHp2CEA83Lfr+//4Ro3f7/RdlLjfkL/eKifaRQ4/pCl+3frlX
Wltxpscdvaa4zbecDNNzttTXWgxT3tP2erckM0C5uzTCzTZGkswnXUNjkgJh2zMtfYOV7HIeLstr
PXXR1usn/V4Pa+vSK0CoCdFG3nIPxJrmk0RfxoeChIcNh3NOXbEyTm4K9s3F+hH84aP9w7PI822b
qF6xSgjzlyWnGqph7sHZYz23mj0AIgz0o8ivnNFCQPIGY9ERnfRou/RYvXDyggiyCwgeSxw1hdiv
wl+wpllIH7j0EXeYLBp0kl9zYnGv+uBYZwCM2dknSOj3b/2flhEXJLYwdb4aQTLEz8sIsmbCXCcI
DTAwAg3mzAFsdPbMmZw+xkB9204+ma0G2fLLWd0ZozXwmfQPTzF71t9uDiSeju2jFUOi6P6yC6lx
GNtOR9o2fGpxkU+Adctask/sp6SNijNGyPyMRrZgoFLgLSiqFxlXLl+5++BDUNB61H6e7R8/fxpJ
5Prrp0i4XWD0gt6w1jVno4nroBd8P50a5l3OaeBPH+UfbgZWZNxqusO6zOn/5yuqCuFOZkX9gOhh
2nwKV9Huqwxd8+cvDDX60+dP5DA1+6ZU0z5e7pH/+WOeWTMmalDsarG3/dwzMzhX2tCcCpvKolDp
n/aTvz+etq47lskZhacTneLPb7ufYjIvllD6NMuckzSImNZUVl6AOC6Ou/DklepdJFa6m3wtOsUM
kXpruLNrRMFjXD0g8xwvwlkiIaP+pA9EvKLdBpX5hxv271sOPSoLOLsrOPrAC/35fRYc0D2zIp1D
aljRDM1yL42Be9UkMKbAtHOuXXgm9Ibss8wfkDLI4+/fweeV+Hkh43vlpR3H1jmi/bqQuRoc29pE
6z83e8OO4oeRmkLa+jMZlvUXkRTLcH+oV2WnniYhTQZwmnlAbrOigWycXZUWW9y1sEw+J4YelYVt
mXKjh+iBfFYXhHagPJJW3OuqcTe269sHE6LL1nG2ovLLV7eHYIQtnUp42chyYMmBlpYvZmqDxxSz
fTUhCdHvUenmc/kZRatOv78Mn97Any8DeAWOWVQnOuGrxi+PbOrpERlz4Km95ChrF8mB7g/6VSpX
v1puizCSIarTZceuRyExCf3xc1poGPh1sgY5Tg+f2szxe32aq3Tg8CmBXoe2JT2JqGv/DxvQ38X3
i1GV3YcJi+8yDPj5xpkn3ZYj28JfB4W21uMdjMloMWV2fAb/dWjF2ucyXrOm//H7i7UI+3+9VpzU
OAOyvtlI5X5+bZGjPk1sjKifBkMrGbAXzZYWrZXV5Y+8ZR4mHdHz71/1H/wGmMEsC2uYwY2qO798
ZBjHYxkX0fKymrVWb0WHNA0IiBuMPrp05uFAIIoc8h+uJDDpUxDZIjnFTOS8BjWflav8mIKrDICb
7Zd65EGdekD5f9iFPrX8v1wfg0fapppgF0JN/PP1wY8etTSRSsKXTP19qJJVJJsVDE3xlADx3paO
vAemru4S0LHrwWKK2GhIjXsyNBnYEUVl5g4xafH8Xok6vYxdk990KeEiKgzbB31mVgPy4A/X9x++
VdIYbOzTwvX+vhTVhscEMhQ510nPtjiOYHTGGRyBmvhMM5f7mYzz4Pff6d93StwY1JKcNViuTX78
+VJ1bjIzp6ftkNaQi1LjS1d37RGx650voyDGUcE8DkGsCL21l0XEMMX5MUT/iLfShUDlZbfwXx8m
Fb0TqNVyTCcQNQ9frRR3YosaomNUQ7RoQ16vXGLhnT88h4Kb/tfHQZi4OywOS47N6uH+8jhgY2nQ
uQHaTGzOS5Nn3zVjWu080so70mA3mifJrEGIkFmxeek17Jq2ltyT6zFGyJVnUP4twQBWDorMmdG2
a4rMrhD1SA++M6in8CylI6BBE4hKRu1t1TLhdMQyN/L6YmtEzR1MV2h7vb+1SsO/cJ489EaRbZWt
fXeqoAdqhfwNRO1cpqfUb++ZCnr3il4Sa6FHnC8x4MWhTLRjasTOQYWyo6tttjReCGqZ6WtpORCj
uT3RuFwCFhUzPQN0qJZccwwEJ6N77UXIOy4B3cQ9wcsDeVJrRrGrgfCFVSarlfKHp6JBm25V8ruq
rC3kJQOMbU+tEWHLabUOtSjVnZsUzEpWNnEmG9/XUOxqZ7C5XqjUwx0lTLUph6rY8NQDCVfIjL3I
CPRxzg+Mqyd6ks0QZP5bhBVlRdkmgl4XzlEn9WqJ4SCAXktXahCvZpxpG9Vy9yXuJjeS4pDxsgxk
SVqYDUIh7eqhWGfMBazkDvCEu44YIQSaScYG4XOYWgSCNASjckSmg3ivTFyT7IeSYJwQRb1ma/FO
GcjQynxcJ92dEkg/KsOu0BmHBP0VBqQSE0BdkSAmjSoc2IafUy21PWaa8SXJp/cR2SZEY5LRNXxK
fLWssu5bM1mbZszMDZDUIpj6+ehJ4jqz0bG26ki6S30yTe06ZqkJLoBAdQt04URywWYqtI90GM9h
C008MrLp4pUGcr7pXTHuC+DFrOkIooamOdoJLI9UNas2T2OcXFq1bou3lmnkatLmMKjyjuyRUB7U
GN90xNjC8OJESm1Ns4VjzUo1yjtW3WFuluEsjMrVLOUJJh7Zsc1rislhqzT/Wyfq/Gas2hxzZAUN
RqWkvHjEv3cmLDjj2IUkGxB1/d3PvPt8osGdpcWpO3l475juTndl0xuXyOcfQL1xZ7Y0r6O+fpcL
h3IBf876d8GYPojNlHi4VKbbaOQWzzP7pY4KIKwdEfFE3CL15y4YHAdtOIMAqMh6gbzDWebaueUs
RZraw/RbRzYjdCLKHSB71QeOthjVB8ISM8t6ci4BHiW6n24NrjYDOeg4xL9ubCR+QLM7fz1BRVtH
Y/GRT/j0yJBAe5qbO6frjpXJU25yHt9qMCBAxTF/DtvZXtcFysa6Se1N2+bDPu7uhiY+KcV64k8G
qMaNo6S5rxVIyhlbeeWmDx0ZzBspcyvIDqS0IE1PmaF3CBmbdGzpCntImkfBqBPkVJBhXoUfj9Wn
76DhKSylszF8Qx5grIBKJZKwMYre1TS7gB+500ZTPmddiAMKnB+QQgitLPZTgLqMWNUErUAyKES4
vbZphIE/A36yVSA98xKNMDnDRCcuM2On5cOjtD/C1q9XjfhGr5CMbk9/rFmR1hn2jRVSfcEgJsQi
T2QuseoktpfNQ8oCs0tSVz948xcwFWKLHf9d8NFMwAgbcB5jkLcmgtBwIpRVAX7qxaMsJnlKkzYQ
AOi4Rw0E3tPBYnx7TvBB+LQwUAZaE5oHNJGmnVQb5EEE0eshUcZG+w0n6LbKF6tV4UHpKG4bPz12
cfZolodYRl8Yk2Dd6N2S24yQwULXg0bTGKhAbI/tLEgo9TYJLPwgbggaBr/9HAL5IuvAem0sfiAE
jHKjPxOnjqwU2367rBQljyfc3QPGcfQP40DQBW3DTTxVb1NFHFNcwTy0W/HVgUK3lcP8VaIOSmB5
pWk8rWslkLfmfXw7Ke0WEgUzACTTQIISbeWO2hfPr0kYq2yIaqgCkowNxPT1CQUYE2ncO0eK2hHv
cwLvPovvlaGfQ4Z1G9E4r20yuTd8v6yDMxN/SVvSddJXHQ3WNhm+YMwRd1VWZoElYx9hi71qRsQF
nefB+O31F5TYDKvA/KM+mtchMSe4pe81IclrlfQZZi190NsGcKGefc1jUrRhKyAvvJGPnEa/566n
7nAonEH+7RUguK3b1+bG7BhuII7gdsqg+0R5uaAxl1xFeh9UFD4qptI1YTFAAo5GGz9Sy3ieHKqX
3rmzkNZgjsQUk9kHJG7q0JRESHeVAnJGuFecMqxunPQBPTdawzrG48aAd5N30Ydc9LYauJZd6X51
tGLtwWGlO3aG38aoxiTGXeHF2ETJzYIatEVq0g3Lvtl+Zd3R16KZpolgmuI3CJyEecHDZkcvV/j1
nS8yIgXJMuMDtrNzB8R/aznRla3y0IT2qmptBJVD9CqNJgGmboETsOWNYxfkmQzOGaPqG+WKg1gk
xQ05DkemwuKsHP3KMpXfqyHksMr7arClG2ZzrnLtRXrhI8X2gTAappSdu7UY0rYMnvfpiMMuZr7e
2Dgt00ELLAsyXRVz5i17Gy1XFYMvLi9G5oDUdAu4Vhq5AR3QGKOhdziXLk4p/aNAiLTyOa+NuDcQ
I7kk15V4uCakxA02RTRw2ZtR6jeoy1EN92oHPwWRR/GG7LA/tKVG2jlck5WBdaJCr1hUUAvUsEEe
2WzBWHgMFwkCNHWXnJJR3UQkw/wfls5rOVJki6JfRAQmca/lKCNb8v1CtExjE5dAAl9/F5r7MBWt
HqdWUZnH7L02j/lsRwKG51549teMlW2jEQJuyf3xjzYjUj7I9osrx/Eo+CjdZGUdomrgGTVn+1gP
9V/b+Ff27MClUlxMM8R+nBTBburwyo12cKVAvUXCyL3a9yxlF0wm63dZDq58NIaUnT/yQ9v54MYr
99WYU0a0AJIBWmyERxNDKbjr4a+jZ+LfZcK1bxx9TkosKXQf/uVZ57L67Mb6CcY5K/UAXWA5+ExX
W6JnknPdlO+VYz0VBfI0wm+S5EA5kizOka39ybXzn0wQYVIafxP1MpkuaWXOcQbbu1NzYO1kKPay
xNfjcmpvbPchy+Idmk2XO0C6u5bx6D5NOObN4kJ4qbkd85rjbkLT68dXyzRnguTRj3v9EfdsTRUS
pg92WzxXOc9/C5h9X7k66hU8xYGahLBVMrUse8aVAzM5tZKv3lnJcLk8woq/r0qzI7E2vqFO+5Nr
6ew91dyi7PsYu8FiRl+ekg7h4VhTm3YuiVYj7yksb0x4HnUnSQft8jbgP9IN7hFr6v8NYiFSFz+L
otp0tZNu9N9YFkU0FbrYT6Lfc415+8HRD5VhiBsDbsiE8zls0Xa4On3qBvMYkI/n5cSJSRfrpEGM
yBtd4rONFrgYQIY0DoGws+lFZLXlfknoNbtjWYHNNXR+6+CAkiYoSF/FH+76kSht647DtIqKVQbQ
AGqlL+ofxpWxi6rnWiEzvRIG9yIyuz1V1B0QkR50vqACcxEkd0F1McmfvEBh6yi0NQ4FDlmDzDRn
vlo2o4o5M/Vuhm0WKPwEtkPvJMis9wXV50q2g1IjZ6d/Arq6VZmhjknp2qzWcjTOufEBwcS8r62j
N0gYxONS3nidRxAQh4lkm7PNTflvoF+fcH3y4T3W7V2uynGX4hPa+Aj98CpUUd03h+6BYaeNbMFI
9rPVHzR/TWYnAXcsz1qIz8ky7p282XhWd4EQTn4FrhSlJfUdx7yl+n8JOjYz/1Gc1qa6qwp82R31
oD2IqOxYl2NsKyx9pCt5EEGzadpnNycM1mNvX2JYqCCde/l8IQPyDzOxtUKDBYW7vnh1Rv9xLqh9
xupk24xzhr6hgneM65ylt47HFN/syt3sNQiKrOWuce0wCqtxJeiiq6q8Ryqd7LGlrhrMyjqruH+j
KSnGmtR0Wilk5QMFh47PI77Uy0i+Om4I+jUyGinoa1SQ6k+Xt6Q2D7N/KJx6ywj4Wbvn0i1BC2Fq
3zkqN55VpS9I6nmqYkwyM5YphM6oqIAcnEI+0wj4dxrx1jZwiWef4/ot6+KDN9tXDDs3VR6ZVfZQ
CptUWLZKdW9+p7XzWEMB2oEILbbCWpJjZQEOZGLHHf3BslVsi6EGreemL3rENps1GwGBDMYhgA5D
/JiF+2maEw4nM3bQ/wORrA0gNWF1S+cD8KoNW6RA2SPZ0VBnMtzcgtxLVb2h83jhk0H2kWd+ZH7w
KQZ3jTh6h/2zkVRiqTQUtm+gmkl8p40eA2X2oCj92SPWx7QSOvLmbZK80VvOXftnWOaPrGke+95b
oyCA7/RiJQMmPZlIXKaFlBvMQK9lKN5kYd+2jW+jlkd+L9o1Wto5+11r3c6x325w8Z8sMLwOsexg
3emJK0spbst7EE5rxDW+Yq/JumhZhYgdema8IsOGQsE8G3a8xg5YTCuMV8UGwj1kREWchtF8RkEP
wlCH2MuINzbt9F+FgGZn1MvrDH4V80EeQTm6okiOMGXA0kzxhdHdnblzD8JW9p1doRXyjGTNt8G+
B6MTJHbInLD82yrjw1rifE8Yyk9uOHvp8OxwzsW1eCvC9Ms3+LlyX9/NfkvhSzIOQ0ZajzVL3ijC
bbkar0gZYgIaZpF0nrBGK2wV3pNT5KdBynrrpbjHB4e3BiLcRHYIZNtqodCRyjylWXbFnPc3G4ni
2XijrrfkficndId/7NxiDJTnpIHU4ZnAxJuiqyBcpn8MQ7bH1Pby/ejEBg1fj55e4YAR3rUFt8zt
hBDvGAq4lnSd/PAKffSTSwxBHh0MTLy5X7lalrUlUuIaFAyUEtt/mtmlHr2MLS7xfJySCsauyyEj
5zUEvpjSNzTqaSRbEs/WUQz0japjU7ncBoNotu1cEOdqO+CImdvw39+gTg0iIu3lLm1J98F1+Fh4
tj6Ctl3dcagR05W/rwDhbGaXnhZdLkcR0qyNMMYHACmpm5JZKrPlEp8yX6izg80Rtebed7geU8CC
W8MeT2oUZ1JFfPak2Z/W7n/gmjgbEZv3gxY8pulbN3VUccpb9Xe8hKi/d+D4fuqi3RvXhakuqmab
oHamGkMA4Tl0MtTwwYiPoSHuQPv1ZiqHx6Iez2ntIW4jBE/PpB66hDILzyovZiu7bdHwGBlVQrp1
7hBgt9T/Skx/59TzdklAu4CVwt9PqfggKQXPPvaCtoxfW0bwW3/gptEFwMG0vBUk3a+mympHDQfM
whNAEsvhEFS9f47xKPhShydn0LfFoL4mWOJ5A2KtmwDcOoPtRW2mHkSM0wfo7yHmzdlkhv2WkXcV
GU3u7ICvzHvvO+iAW7Qa5bQqHINuA+F+J43DbPjpDau0d2NCCmiKrNkFLkblVgTPbVPtYhdxguw+
Z6hlmyqr822cEzyvVAUQy+dymybaGaAeGzDG7TpDwsV5m0rJPCNAKO0yZdFdQIM63pREHY7CuKoK
HwQn+7mEAc+zyS0Qdt+EB3jIOeM/jpNGY2mjRy2970qxq8dGXGyGPHlsQT2XE2IuU6yH2cRFJf0C
O8w0/DEgZVu2dZq9OVomUhOy+BXxKGq7MgpG/8Iu65OaBj9fU7w2VXvpZcm7M/AWOulbYLGRS932
Rv9hkUr761Z1lBJIgtQYdbtnKYrsNTmZQ8oP62qnfEL7guaTmcGJME3mKL6cduhMuEQhYlN8EC/b
tfB9HJcfSAyIiEA/wMNDQL3HoTjbQBzimjE5u34avWbACgAIHYLBiyKDwinohN0GW2+79g4dI1I7
aw6WNPxtppfz5OF7XjSJHsWi7ENLzwGpJKosDqx0aox9KhoKX0DYOLx2EoEy1hVDHs3Z6XD01MR/
miwwEp79wu1apL5ENTvG3iehpQyt5JyRMIQKZSBAHF0z9eTyqv30X++JN+YjeCTsP6GtV1I9iQDO
yMdnJOAXkQmYy0x+l8kYBR6DO3Jn9ZY0ZETJmnGonSLgEj+cqS2jRN401Dr2vUnHWs4mMEKXEFTZ
vg66fqwqdC88HmFIHrFcyJslc/NKQgyDVQW/Azlqm4orCXQ/xqzrTVdW5CvbyaEzhmCb2j3MrIBC
J6HKMZlblEDINp2c0FN0uC/T1ZS1vh+tGNiT+t5+moYrWts0ChHcOgYxO7R6yWWcy33XuOs0HULh
LIbLmFX5jhF2Ac7EYQSR4UqfbjMb8NdYSgkJO9vrYQ2I6I1lTcrwD3CcQx41HsxeQwkxGE9qhZqY
VJ/CCK8TmIyWLFEj8JvTlH10gItu4JvuvZ5M20mSbdKSZ0Mk7lkihw6LN699HmbUTuUiHn1LM2Qx
Nwva/ROaULIH4moLer8+1a2BJNM5ZQ6KWsK73ukpgTuTD8qmoHtpEYVnOqVaT/vbJTY+YcUDu9A5
njVkiqbOweCoGBZ04ncHEmCO5W/efXpkJo4m3elfgCRdGlerM1gsybEwHtb8MJppAGd2a5N4/hZC
Ejp3sDoSIAmNz+QvH8yT7EOayjCOSnPljQj2+EGcg2j0MGukfKZK377rm/7N6dJv27VHDPsGVqXW
8U6k8O0wJGfYudZ8qvTOkOqpjsEbhuh68uUFPP1taOOHKWNnuVtq1WIqJPZda+sQEAOpfGvaO5L0
6FxDhHF9NvXQEr8qAj+OeP+hYbooKrwSceiKtSh2qOJ7uAmiuhkmSj2TuW5lER1Wkg+6VCO2bHNR
kTUON579MQnSyWZrgWbBG3Qoq+W+h/nOhB6PA7VCKxHkLbImA2Qo8VqNa8HUVuEGNxt3cTu+m7dx
iafdTVijyIKpAFjwDc5hTI8xmbRdcd8v5FGnmoOIppwFfwgsIxfmhrb0ahSMety23HO60HrLymCJ
xG60IK7CpFLYYKabIK6ML8yyyNbo3DkyTcuHKyC/jJT/VUsiriFYv9U29HK869AVCihBxj0fReok
ZN4Oz2+g+yDyvFzuhQLzkX3OcvmueQdQac+IoAMmtZnIwo1ATWsvGr7fQtiUwTho7E84fIl4HHkq
7GQle4N96Dr6gr6Pc8wWf4kCwaEVWjEfp/zCGJMaCRMB64Qcz1zFNsJh3jo14zVpsDNoqz4SzhPs
ZygtTGAxq8X4UWahyqgomSb6JPVGudeTwsPGHeEJjmWjhONr6k+oI0mUpcvZAUEJZ4DkvKkWBFR5
wTeNFae1wExZ5kaUh9M3a2r5BAVql6TcVarJuQIER1NXuParx9QXWgLY9n6bFPGEcScN8BMTLtWS
hNKV5bkLvSe397+4RJgkjOl88e3kO9TdyxgE7imzjTOKuA2zNAKpmx/4yowl6zcRUBen8avqSHAy
jD/OrNXWiGMSldRlnvwhSvhj8INE7SN6UnJXogKjCN4xEdB6NxWDvxpD1ya2GHQlMyVccyA4rdgN
CTalGui9Owp5sZZ0OxG2sEcA8rdq6RLs5HbyeOL0kEF9qsWzMxN/4c/ybrCQv6C+5kK/evQikBfJ
puufF+KNUixyZ061yMjSf4lOr2W77tAr2sAgti02HuqnM7Csxkl70IbzkrU96WbmTVPxBpU2YU2Y
23dxirtivvM7Ca4fs+x2kRYhXKbcJ17zxgeJeqD8SdaGbbJb6oKEi281he+sYNU2HjD5wojxWVkQ
FO3trE689NNAlQmxpOGq7sf4tgqrH2KA+208eN8z04i4yddhqHO7DMVD43RAgVIjqhYiYK2coWPn
MO7ra/emmaAddQnWWTz9Owt5PWlZb2PfskAk3GprkzSzlXxUts4AonX0993cf5dG8yrj5liEefLs
QUN27k37NIXfftvw54ifGe08sfAHQq2tK7Cm9yHmZG74GTBtPM88ty7vF/BKYpwqgBSzdu7M6Q+A
QgDZFj52Tab5OO7D0uU7n/5WLIqtztw6oWEyXe2jzJq/xNzTDzO7bwLx2tvunR0v3plFxinm04Dr
B4FfkR8nHwBA1kkFwoFStSMFU+Ij5QlV90Wq/wUOh1RtWGoXa8KlnX1pVOSo5eNb3/H59hDG4OB9
ToMV5MsrfhEMcstsMaQJaJnAO2+zhVNRTivlzZEkGindbaFHEy2lzP3kMeoM0vuQgKIt72rOVkIf
LFHi93WV2GGMfWqwAKUu2Sqp35GcYpEVlcUAu8c1c1knztWce/tGc5/BBORHoCtz70r1RjS0IvcH
ThV5uz31X4EJOc/wnKhYPrWTs+wE466tptfDpx9vPbd5dQpfbkOPtOgSzsWmNXxgE592F1IUNRw2
xoz+ohymiFaRbJZWtqcWDLNA+cTziZMHc6AFZYcntUy7h8pW1b53zHjbefKNiauIbD9hOOr6xd6i
Ad/G9TekTPOoGBpvNA3axsa3v/QsWWAKYfmDfb5mC/RkM/lgcnazz/BSInqmbTB5/Cv7r09Jhxu0
48INKVc43FqGIeO7qznzR99wCTLMvwmSsAh90KR/NpIAcp9SERpo6dMcLwnbUtZyJ6+3L41kT1X2
Gd+KHmEwDe1FmA4usAJXy4SXaW+1wM+dQJx507+gDZ9QcteACmiFhnyXJnkC3bTfu2Wcb+qFYXGv
kV6UeDEWi3AV6bJ9UuIfPkYbIjOkt8E72nWILUYDlk6ZWuXQzGlnB3rajX2WWlfbeSRuOtYlSwww
U8Lw1xhOFjhqPrQFwc4xaDb2YTu8g+BdGGb5TnHPcbArQmAhJomT/Ox4KhXSAAyowOXqY76GESVh
1LnGm1CY1Zg2MyQIF1acxntCWyKD4HUw4vugwrbT9yZRfKreI/+jooJ4sm+nhGgjnKyHIUTtUPv9
Tcp1mxlNjfVzJc+IO4aJ5FtS4eO1JTkMYjH+5K+JbXLFDEvP31bPKYJ/EO7d5LJwo7XtSBhil31r
lwl8BRPAXLu07/UyvMa5cwm67F8e2m/+PDOLs+tXL2z1qa0L0j7aaqcnQrSJk3zScQe2LI3p2gBy
t3V6MkcD7OH6CA3+CcHy7STcisAS88yHLtv2Y87HpS4VcFP1xgj60ensexCD8DD1a0wUKVY6eGtm
h46wnagTZBzuGYOGUaBgXE/1l+fmQDcsPuo+2WCoexg8zdEQ9E8jhWdVcosvIzFaDD4+/pqBsZ3p
+qKgkJjwG1LqZjN/zur4kWC0vxmcIVZR1bjx8HGgPhpQ6wn7kdUdoWlpQN9UTYR1pQWsnnR5d2dJ
q1QHX2NFM+4m42kaw+8W5oNrqbdOkS5fZuK94RTZ2z1nUtzG96Ss73La6MR6BBeMY5pGPLfgCuPe
hZKSZOVbrGRzDup/Hb3/dmmfTbkgHcyrF3METZAF7o1pec9WaLwjkzs3ow2P0OVgrhQDdoLBKD/l
9DiTFm13pncsBkZ1YzlBViRUr30eS6oTdrxoxgvMCvw4tzXj9EI8MuTyznECWmxOAAsEEP1im/i6
dl42RTD89LNGypCHVztnauaU8mQNY4HMoo+IXsaPasin3O5+giQxd2wI9p0vorRi6EA+U0siEI9b
zbgXvRueKK+Lksn1GEjmXNEk+wHie/Rn8pR4Ur29rf+6BcHSplHjRid7OiyoT+s5/6iL/nGMsXUp
3quDEYujroNyq+bf1ibZOTXmOcWM1Xc6yDQ2MNBk7p4s89oW5R+3wpOtqhclV6A935s1xaQiGcT9
dvz8gozao6uZ6qw7qc1g+eGpkeOrz06AUZGcuChJ5sppByZQ8LiFxxM+mOy5Ns3IlDMyyOoxVqyc
LKv96zUMEusKgZrrdtB+HPLSaguwmb182en3yKrjWLDmTKTYwnF5yr1x3+TIPCSNQEwHYFhXjK/H
nFkvlYZH2YePtg/Mm5E2z525NQYj+y4qe9wwVeBaKDKGg3NJLPljM9EBef6tW8kHdHCoeggUFR1+
/WmI0sGPwtRs90PvHReyFCk4++cqzt7zRtExMrcKRcn8zferfemc4P78GSz6s85a/rp4R+PuiyAR
yGFWD2qtmG+Qx0w7uk6ojjnzbBg0LwkoTFITfaYL4c0Q9w03NZpXYci7YvIvTlI/5Yp9fsjQARxN
cesyLjkKLztLkdEuNA6IZra2OflG9NxR7vCt1VBVyABD2cP/r6mSixgTArKZr7mqfYVd1e1Tg+vM
3BYLF4QLo35MRv+smu8M0Eq9wlFL5b5SFab7yjcJup/dEzAyBgyNGSCn43suCOhxY0C4FifNLhtH
lByqi0gew18fd4+emACr4leFJbfhh3yvalzq3sDUTtV/4ZNYbH04x7CWvwwe7A3u4GLXYQqxGKSN
TL47JZ3bmaQwyuXltSkD9OzBs519qcK6WprM2rTueeSwcKf15ERsj3/SNM4JCdHvfcV7PXK3K/rJ
Azi8v1cgCZRqvnNtZgOYqdMxGVPvozm8LETVbzQEP5qwkCZixGdiHMylzPY1Bvw93O1TNpA2HTMz
c9gedQHJaOFMjeMAyW3VysOevX0WmnScwx/pYIUnwoinqe8/E40cCVkYj+u3D4KS/ZEvQCjmm0zl
N16qzxTioL5twrXTMnstcvNvEhKb6BrWj8YTv3G1PW2XIPnXG82C5wNBnAgrDjGuU2IA44M/1e+z
lf+YA6oYYttIaqvQKJbdP2Y93lheWzM/F6Qv0aJwj4emd6gDRApLWDFgYfu5MYfqY/CrR2ER9YQ5
dT9gys+Kko+jK+L9aL0sQbDzWme4eE0ZueMKGE1C1jU2EryBTt2WusQ5YP+Y8dwTJg7hb69iATTa
EE8ZycGrK3Q3usPrkJfvbUH5wN7gGWSGgQYJhfSEDY55DBNbyovU84Ev5h+OD44s8IgDn5CUZEz0
mDG8Qohl6cPhjeuYY1N2RAMQx7etXIswgYqxQs0mnmKrLLaNXR47J/tyq4efGvXmkLftrneRwg1O
/jY65fwAZh+czSXurWkTpn6+G8P2rVtcXMpxVe4MT6InREhgS2eVHzm7hjZq/Yj8a7LmHaozYvSc
dJORKT2JI1HRjk/wRCwIFeO4Q0ekIG4q3kf1aE7NYZbrAUbWFzENw08c+uwfEfScVOBEZoZDN115
UvY8f4SLeTFLH6Dp4t5OmQQknPsfg2OTl9fMZzNwI2v6DmrhXlAZfbaLIKssrFv4lc5dIskh1qNP
3Juirh87ebXnjupv/gqxuTBT540bGUpOAXZ6buWDv4Krp7QVW93EHZGDxE1PA+wjBu5g/OJ14zH/
1eYviGDEP2yEB+7NGX8z9RU2D/LO1fgwj4+1CajGiUl6wM32ZfXtq1l+wmpUW8cbB068GQmDJsbV
Yi8lazR2OZKB2kI6NQDvWDd4DOKyi+UDa8KJggyb6LnZ5U3FQU7yaqG9fegQfx3an4bVF2dlBoS1
epX5MDrpY21ZABQDwGKlrp4md3kepFuyAjOJHTX1WarOABqENyHVOcAIVzEJRqGT5Kx5pFTntmNi
O8XO/ZACbzDziNhCg0Cb/rEuU4zmhPrhNGbThcsndtP2bim6m8zm/h7d8COIvRSjGwb0jKbm0FlU
eh05DxCSDrJ1h5O9pnyKEGWx6zMjDdyBzdTYRokJaXrS0rufhAOLwnq0DGajIpkTFu0Qt2reWOx2
6mbJ5zv0ysWjqpMDC+uLyVr5koaq22ZmTv26vBktIzMzhbDXz0i0gHGDXZuWH5+yfMqNp7Qu1kwH
6vWAqW6QOWfTzRH1+P5ttWhjW2dIMArXvZZTHm5rxM7zwDR/nJPutPiKILMMJz6DG4/Le2RQJab7
yZ//lIN1O9kY9YZ8eVNwWW8CVvlbneSnPrM/O3/ZNV1sH73AuJBjvs7USmeLdeeva2IPA74OPl0n
14GhcGfoPQ8+csDqpl3qbMsBml5E8TWOHPCtX977+HQ4g3Mi3u2532Hw7+wHlJ/xngHhaXGKdNvd
T5TEZyvI+rPbjOOWtfM9VoN15po5u9xlxunyJ8w5SXV8bxk5OvAW8KCFx7yGHHZbTf0tSm/0LkJu
iBOP6nSuEdyThDyJoyrGWzOoinsYZUdX+4/9AK1PFw6MqK47wBG4J6MH5vVMiKbPRJ66Mj7LZvJ3
MQlW2wYqDmMvBgpEAqJ2DJ/y+A+BXv1ZHmXXncwseW778OpwJZEdHTJfZe3RDcuxXRLUArP7UDny
0mDGt9Bfzfl8H4gRBJCaI7xo7Sk0mJsBlHmTDP830GrR3BllcWzBOUxrrKEMhr1sMufFIo4EhkmV
/iuaAyyMd8aWknTZMLjoiVJt1PKfDrNkZ+YYBm10JxvARymIhPahm1r7aBkZOBjUpJlu0aVQWu0k
6WjwWcWhMcjxGDTC5NCNv6ZlOQ+k6jzUxK/wsYA2NswRaL35J+isa9AJyIeLulosfa+DA4g6ELZz
/v3S4Y7fThKpuBuTWW9DbwSrk/BWF7giGxmbwCk9dQstONKqsR6G9eW/33f8h8Yf5gvUNmw5YnRZ
OjfDDQFlx2SBKS3bKX1y2zB9CntyR6UHUB8MqXukgkohzxA2cdfUtD5WOocHd/0StFdyMEamfxxA
hs1HbeZUDYtbzm3n7vel9xkWkVfO2JtF0E0zvMBppOxNUnU/ZdmEVtBprmjQG6HxSkxBcjHiYHnF
iva3tsnW+f2qRLw3xjJ51L1J/AC2mCLW91zg4i5jVvIc6Kbg3B686PdvZiKpTrl7a1cipKjt3Kfe
W+qnQbCw4Iuk4WqWbXFX5BBJ8VNeHSe2rmZTXkTikoJkpeUpVvW0TaUSUYU+A7GqOz108CfYhuoM
4HrvU1nPaQXKPn0edevvSLoJD4PB3pJta7q1Of5P3PuMt39d7sjV8gOUdCg7bTNd4F3+/6XQM9vN
tnFPubLhieJENLXobub15ffL3xc5iFvTX1h5mQOzwbzaetINz2GPh3fzax5rW4M1tB9/NXruHu0P
z3OLxyEOu0c3CMMo19i+7I/ZNu+XnlEqev73qREG51U7nHVaZO+ZSeUY9CM6DZU+zFSOe/7c6uC5
ury4BECgN20+dSWKuxZnx4uyus9h/cqfobZOHpBisWi6Zj99lewVLmMdxMjJA8DdqAX5O78vrVLi
UpbDG+rcbzJB6+d5YEhjBZ7zSj5MBW/N6x/KRoN8VOZLnCwroxe5He6i+iAYCqxDi9cawMUG1Bnb
U0j986bb62WBwctA4Z7pgbgX9z4Z4feY5cj9q1hTda3pXHB3ORcv7ZzL5A3fQeowQnYZXPh2+5zN
aX1n+fDP1ZBvq3AIL7I7weFGnTmn6YHsDHX9fYExea4mchEGs+yvEyHLnR1kEOR7N0LNJT7KKsIJ
OP/BJGgcKjyc//12QX3noxhzDfOxs0r7IZsZRkFzq7YjiugdsRAJlFSj3zqQkkEaT7igGTq+kDVF
zm3h9q9NkSJegJ/IVbxFPZ7ctARcvYfxmZjl/GTWbfmaNxVxWxhnrhAxL5gENYNtQkM8f2pOpacP
bejmVzCR/iEFOsOKkESLmiUpdwJSGjSheluk6s1yq/DfGt+lMTBpU3IFWP54WcuCDeYhcMqFRwxH
6/0wrBC7UJBqqi3CmX4/adRb7hPDk1JYw5Ofy+a+bqYD9bN1IcGDNd/vL39fnEJgwp5LTA95EQI/
ejPSwH6iy09f7CnA3mzG93VtVQfZ63FfBrh2V1bWSVT3aaq/RWsnl2Cchr2venlu6v7LNNn1FIrq
EHu9Y9/Mw7MEcrp6VCjl/b492F09n4V28xt76iPpiwfFjfpQTJ4T8d9TRzHo4QllILHv9qEUcJp+
XwrQrP/9qqr1d21iO/AUHHwS8bJPvFnoSjlbr9LJLbJgJkVx7iRkKDL2HOO/Gv3MtxlWHKWMdZ48
ZImRZ5ljhCM2JyGVc9j2A3kmNnDcdGYpDhUpRXsjSyD1jO4Vt2fygIL/Z0K8cvfLAU3C9GAg4Lv4
pLbitRw9+gkfMkwoI2Omf8umEcVrbUKcXA8HvZ4Ki+ZNZPV+sFDkuCYDdtwZ3aPvdsV2nEJ1xiaP
vjTvXu3KRcQUUtDXdZa9w+rKDm3a6sjwxuzdz4IPt6zlwVU27Vszq0sCqQ/8Gr9K2+xAKGPxkNDu
s6tuPnw/7SPk9qQA+mgPFWAqKhP2iEOvTfSKjrz+vji+eCPCjyHM+lv4iPg4Jyn437z67x/AxbBE
gfGlYuBeSNCHO6OJdO+rexGX6t7LjOAYF+KHMKyzIesv2aQDa+sse+mJ88P7P147IwGkzr9yMbCe
74Iun6gOGAzpxnQ+TcFGwS+tbzdBQF9lBSL2VkwPomiWu3FmM2OSDe+mM3iwEtRem4t/pR0SSjKy
UCQPAHVH3JdUuj75eHjBwLU1MRN2lnYHxf3OLNe5a8zRvK3WF7tgVrX5/VpA/ybymRnH75ehJFuG
vSYR5SsjZVyalJV2VZ5HdzVd+c0VUxoxUBRYkeHQ3VYdtOpfWsWEE+PJRgi9CZyQ9dtqSh5nO7v8
/iPj4Jc3GTzZgMeh9t6Ynb7BBFefdVA/19YFVhpZBmvukCNa6+j4RrkN/ZgwRoRG+8VlqvN7yqGZ
QE/REeyIjrlJr3ZflUcHOQ3h5uGKKXCKja8edFrOFwblumdsotXNf7/UExEQ1uTgiUzRnw2F9Sr9
2TouqZp2Vk1NbsVr/KhEUwwj0HotjYCTlnOzcCixKrOIQuVfWUzkuMDYHVaScakKSYosS1bHMPz2
1Hve08yY5g71320Yd03EeS22iV0MD+6Un7XJjUBw05FAsBowupHuHaineTfcPfR8MO487pxd0HSf
eW+T57oomIwBJKZU45kjEHdhQTSc/HB6dcK2OhYlBmvLLl8QhBjaeMiNWWyqaoYEPoFdlDScQCGx
aZORmjwMg/VqKJf5bs8Ge/YHJDIKBKlkpa+Jsz7X2v4RmJf3qeeYF9Tw5oWc2I2yhLwbjUlu8oXK
pMi7kz2ht/MMz4pqCLc3vy+2UV3GNJuinCOG5U6sDvOYv1sEdGwBb4VMb5n7Uz9al6phsG6yqzRS
sS+xPm05mn46nDXRorP73C24QFz3fnFats+2cWlGM9gQ9hjvOxN1ug2J43EOqsgx9S316hQ5nt7n
aJNvC1/w1nHOOahz9WDlL13RH4lwtT5KcK5bw/TR4bHm9Se0iDrrSWRJxuYWj4B5qqfGPQZLo+7a
UTesdebiOdXrKK203LtqQGdrGNNbxWjksxL2f79Yf8eoGYJmCVYNjH3WYUEDeETdFT6XKdh17GeI
1dFK9osugYLgzPPHINmQy2q/EIysb9sifkIkf5hpCprmvckq66Loprde08zvkzBP5LeIFBXSgqkz
IPYz99+GhNEAXcD0P8LOZDduZt2y71LjIhBBMtgMapJ9q1QvWRNCsiz2fc+nrxW6QN3CvUDV4AiW
rd8nnUkGv2bvva7Ut9N+iZt+ldSEuuZS38Qkzz9NclJPNkA71RqPaeu+2tjG6CDdJwugOgMbdhG5
rKt7bHp/2oTZZzyEz51jdreqwwfHVfj0+wW3ysOYGvaZvCYPfWGIIPu/FI+/FeTv7yGZdBEc/KsH
CdGIPABk4mn+Nx28g5PCVOiasdtZE32ro+LXSCuLfcm7zEMkuMSddK1dZBLe4+gGYOC4uEsFTFBZ
8rHqyILfLwHcnsvsw+ccCDab5sbZJTZNkD/X6t4geWbrl+ZZkpd7bmZ3OIRO0hCBjpagXvLuMOsj
SxpFf+X8UxgYTpHoLmM/0IewR7sjIU1efTQ6UNvnj2RpD1HDx7Jl59IesraYNzEC9I9ayqOTpf5L
3ibLsejjr0KVVzPhKSyGQd5Mz2B5TRTsbxI/Hlh/P08L66/CFNvM6Wed78YT0IUO+FtZVkY03RJC
D7jZRv6Pe2aADvr4e0IeujtvbINVKKkEiQKsjp1g1Gr2c0cjhMlnbipKMB0ClHL9DTKyD7mBcrYt
RXntGlizivhoYdfz6fc7mfYnX2Tpda6fGNG490lvBg+GazxNiLfN2CdIW0JA/U1yb/II2mjaO5ta
Eez++3twRYvdOGhT8qzztrIKhEafdPySduWzMudib7PQuvx+KR2HfDheQRR59aXtCNivKe5QY5zn
vpOonkhe7XxvOvsVC9ia7KyNF/TWEc0Q134VaBRsPxdvvD3sw0mYjpNIcZdmxTEYRpahDsvk0dHu
MKdUiGA79zlxxguZhbyTrWmipxiYrWRIhQj+Cq+xSBNCALsourokkOXtGP8pGtwVQhaINUW+7+To
HRrTaZ8qQcIkNldzoyoEQkbp5Ze4sk8Tnjt2kt6lWxwyThkPRru4nTDTFGN+W9pzgHPy1aqxdhMf
+dFamLvCyoEfoyb7wan8F2JRSYWAsoKZuXfu3nLfRzQhFYvHRTnjlZnxHQBK7Oq9M0JZDdx/KBKB
QVuhecbQ9o4QCclGBkMOERvt6hAz/GoXeBV2UB/bHqt44xFlu5KW6exydef34fLPzhTb7ymM73hX
OtbjtThggb0vXDu8yjoodksgi22JLmMXgac61zhMGNUA4kLzNH9YHdt6f7b6W8pG6kZs7KM99v1n
WQV3ck6rDyVhJeFAsx8nEjF3aTbPFyCaC2kAytyHMwKWiFj3PUmZaHdGv7/9/opUmuEW+Qs4rWo8
lQB5t66TkAmgz712McdL3rwHcWrf1YwAD8oZfsKE735nAb+/P4xC7aPIwfM8FzU7OeRMomQvzTWk
Ccqtghr5n39kjIO/FUSm4Gx3zRMAMWLxOWYMfcL8/sqKrWFPEsNrq2m///llGar/+1uSdmkie1LQ
/uNHYtRRlV+38LeYVfy+tN9X6ug1SRQhtvn9gz6mGJRyTs5jHZzrchk+pMU5lWKwYtmTxmDflugc
NN186Z2GFT9uHhRQ8wMY9+khX+pNWffRDb4RLIDls6y7+iE0+fPJUryVRr7+/UEVjUD8cCTtlGum
J48QurUV3dcs6i+l/hIDr8C4+H++z1EAgo65GZjhP6Xn4l2AzfvQ+Uw3p6GtUOaiwNLgEeL4vgUk
kkgjSQYeo7vYHI+ebf9BJ4NZ30ab4gnhrkHZrEYr2XE5c0r7Kl3VZhzvGB4cDcd6SqYHBRel14CU
FlJKrIkpDbGuSb0LeaCR4u+/s26HmTFtu8q1r77GrhAO561tc9Ozrl5XdmoccpBXz7M54HtjgQxz
AWUceLPdWJUX+htdiiW0ZWmxkBrMOw+M92MkB3zb0Xccwq5DUO40MCLD7quEJPhYJL1a4205CjPz
tuvcQFCNcge8EhuAM5Gf3tb3EEMLzaaxyNO6+ODfBsTkJP/xHUKqA4bb18BFakJ+iNqMkG5ijbxJ
Yd9UGoJTaRyOydwvqkmWrjDW5SLe9TWiSjGRwtC45BfbmqvjLKTdQNoBY/7mKdaBymI/CIqHMduP
JVho2xrTo+D1VBrcI3BVz12PhlJDfSySp1n8A/rxeUs6Umcx4MDoIEJp3TGPW2N8NdcZWpxmR3WD
FD3CW26w0E6yE+zikhEYZq5Is4ZgDkUaPpSbebutzPpQhOmX27f3OS5pjSsK4RbFGmAkIBl1/nD1
VA3SRkOOeIThhzDKY83wgSABtEp9AMIQxz6y9AHVlhhfer1CsTVCyaSO2rTZCJVnUSe2p8sqRCCo
m/W10BAmGsf7UGOZmJ4xURfjk12yR2lkjJnH8EV3mKg+wumiNOAJC6p3jheeWAr6k9mAgVo0EGrs
4U6k8VtT5q/14jGXEKjTaqG2bSwuBdyex7pmsVuwvWGcdGYOfes1gqqUwKg8jaXCJUO6I6Aqjm59
dVqrIAJiFTgdoIQAsBWksn+12jsaeDVp9FUJA2v5hWGRd7V1RXXfwhtajLC7Bm3zt2zjT4BsZHqF
Y3FQkbJpwEPCbDVyq22crymJMStoHNcwjw3+MxBdabxDAVzT2OR/IR6d+ypG0Y8uEjUkabhWhCwg
T7kaNfzL834cWGA84BkZmOpf9Vnn3vvElAwvFLP3ZnauGWG4mzRARoX5laeRvWDWqhNaYodXKSAv
kJ6BU+C+Z2GCdj7/MB1vRuE5bie5UOSHzbRGUBQcEaxsjbr/rntRPbA85S+c5zPKDwBks4cZoGZP
VENJ+wVeGcnJqBv32GeoN4tBnRtuf9S2oSJuYZzzYVV6Ed7tnnWJrEnSTOWMZhxRiHYqv3ij+TCl
ooDlU/8ZNNbNkoSO2F3Qb9Dolpug3xUaAkdmILvH3sHTBSDOhBTnd4w0WA3TX41g5MjBPmC9B1gL
Ya6HNBfxQW6NHPicR6gIbgvyFHrVfqYQ6mxk7GhelrfGLPdtrr2Pr0OhsgM6Qx+RUQVOoi+e1Kja
Y56Ed+lQk6gyVEDxbFbkLtiehXnqpspszsXhSZqBtTZGZ1MG07vd9Wcf1t7YlMeBxHe2BGD4RD40
q0mj+QI0BImP+kt440wegWE8hEe7i/J9bCQcusO0EJYW/QTYpU5IpopN32IY9sZiO0TCOqYCeQdN
25YBnbULx448iQ5bb2Y9R9NisB91dqaGDUYR2EEH/mBmCpr8WO0q278Og7F3NKpQdEAL4ym4rysZ
aNePQvbGxoRu9W6GBR7Aw3giaQPHut/i/PNf5xE8QFjg9dKoRAdmog87MWv9s61hiiGEEanxitzZ
PMQ1cnGEvVhpCKOExpiNSAukBjROGtU4NUAbM5hCm2JG4a0gOnoBSdwMWlDv2g+VVa3DMfTZNXW4
EEx2drhKglUAIzLTsMhMYyM7bAE98qt5MpFJWaAlMw2ZZBmeaJUXAkB8y2AoPY4xTgyqS42ozDSs
0qUn4SYBb+RrlGXXqeus4ZZmP+ySWYIi7V/hlDMPBIPp2BUxEXV5F6QgMiVQtZ2psZmWBmj+jvQH
DdXMNF6z1aBNRyM3FYu7NccFHg/qCbSVeOUgdLYOQdvRUNUXlnfv3Tyc5yIwdkZXfXrsYmoN+tTP
xE3KiNvAbcoeGxwoI3Ga5z95mjykET60XoND6+Wr0yDRXCNF3ar/CkaU1/lcnNma7+exfQL0erI1
jnRQcHnm7oTTFEXpzOSZjBD/7Df9cwrNtJwjIjSH50pjTtMU4CkeN9ZEXfXg/cJQNRZ1gI+awUlN
YFdsUwnl1x82tQHdIG0wWjASOuQas8qymJpu1ssR2pwydm/d6A64J2ux835BrYlDqIMp5b3SGFcb
owrwJpamybRzlYmLwU72finxwXIs09wbPJVweoKHzTUo1tTIWBl/zxZKHANHx6ChstDC2cBj+ygX
gLPSuc85eTexRtH6Gkob1pj68WXuZg2sNSmYCwi2s0bZ5h0rVRtFPfL8xtpWTviWRWhoQ+8l1izz
idkZt0kwHYuQD4VyrNXgXDBJH01GOZn4OIPt1PoXw+LN7iqN3E3OlLowNaMI8Tdprzz+Htu6oaON
8UzkwIw9hQiMjFLBQIZFAHrz2KtrBMFAoWJZH1NA0NyLksF4RoSPMb6Vqm7eWrN4znr7KeoN1tkD
wbYFNDLc7LdII4aLYD73BQpmlbBD9+buWtgAialHFT5GIMUGdioD2yJaXb0s/bLGhJKDhB2CO/qA
kr/8qsRSPdQSg16XDGR+aCTyCBs51ZDkQffHVtCRr+B4206ij1fm9OXDVk5hLA8K2HJoTR8NWcd9
6lsHN5IfzpNJLBqgZx/Vg0OWET0pTx75sCA337i1ejBSczXli2ItS0RFfDGrJT3VIddUC9LVYnS2
zgKlHfXYK6Ne3JPNcqg+gR8YNx7GuC8VWQCgoNjo0RZUjbNHdY7y7Z4oU3ODbJmTInitIFXPtWuf
yImG2wvFmlvpe0jfU6+DmmkQ7BuOBCiQeX2XIeLEKrdONBJ71nBsYTLszTUwW6UQggFoS7TNG9vr
wcdpvLbFMHSEt20WYCFavP+NRnFPdqBjn1gHDYoRLV5HH4pZj50Ginescd6N0w+Y5YafgdPgnKFl
qkB/uzYQ8ELjwEf4lKgRrFPZmfulEE+j4phygN7oMCB3G2OKx89PvaZR44zd11aKrAxltrU3EOb5
zoQimYQxFGkAVjS0vIJeLqGYcyxvF4ioiy3eO5OYi8S+BVDPcUQnO6XDeTQQPYKMztGPkAz4JBFP
mGUURq95Z+c+cZKld2KIKTEGjmtbA9fj2YHUZESn2ee52mGMWNP8/q0WD+lFw4Y59sxP5IJyNRT9
TcwR4CYNeHdIAAf37iXsIg2BNngaHkeNhHc0HJ7qyCO7AGC8r0C0PlcUx4gCo88hU0iZk+F1hDRf
5CUYi3L48Npu3ZBiG7LSWdNeASzr0JwHuX1E+gN/bSIcD5n4n6r/Q6SlNk7yb3aXgInIYEKlJp+o
MSuEaYg7iU1bOIdLa58PS3Ac4uUJ/Quiu9h/TzzjpyuWcpfEHvEzpD0HCYKPKvH+zE5Ky5U/OkGk
VbQx5q80OzZWdhsAujPcfYk4PTEjBsGuPjdVaVxqh+iJrPpDSPRhUMvBH4jyZ8Qs13lF5SGmx6Fa
ul2bl6cszmdMj/GeDGW5wwIANJ68oVWKHsiNnE+AWOkmCyIGH8NLvxBPWoVWgyaB2UYfRuqyIGIN
qwYLTJOR7TuXn2BR6Aax+49koFQRydEvMEDOxYwwcTZOXnE0ak/ubbc08YmUb7MrH2o8IwPaynO3
pO9k70k6DxaZ/rw0K6g6fJSyxCOHd44p/bIxPxaS+3gWIkr2Uj6jyLu2Q3GrDQcri1O9UMPsAqNj
8+Z63LZ8cttieiE5a9R5fZ/oBMxHOx6+QgMHr3CRUcYWBzgn5DEbnIbAhADes66JTVVZD27h/fHa
HGVie4vzjvF93gX70nDZYWTiw5m+BXPlRDpvicT+avneV1NWG+LLf7Otnsca7Bj3xrMnRwBsLleU
OWIJWxx9K7RbKEDbzsitoyfmJwIUVoTd3gc8a9eJVh2OnbWOnfBJ4SBGzkWQoAREsaZTqTokinOQ
J5vRGtWupGjOXFJP7BCdazM0+z7jBlxm/A5IT/EUJjhJOoxLQxgh3e7cH7l4AHuyp74ysbK04B1Q
F0imiligQ2LiCLcmeMe5OGfer13PtmmV8JAjAoPu0FDU+D5KX7Pssc6X9m6QNDF9WkJjBxGIl/zJ
8HDYYS9j+46iDzJVT+UmyCeQSJhMi9SSMkaCxezQSQbIYDmSfwy/uU/qiBFgZR2nM9aVDZ/+n9gn
fwZayKfR1/sgJF3QxZDGYuGFpeDWzWnogOeskmr5osPtVkGw8N832clh0NtvQj6QtYdO38B9q+LP
scN3ksanqG0+upp+xTVaRKlZ+peEH29VkThX1dGd3124ufduX/4xe5xbbFHvYy/79DOYZrJDLdsv
u6VB5M6u4iuf6lOY9pfW7jsIosOVFAxqZLN+Wgx7axsl2nE5vIW4UUBHBT9wRw5pxNnkmVws+IxJ
1V65bvU2+vY1MCnYI2lzUE6XfrDDnT22+mz+60bxdqgui/EkGkZFpllQ1CMqn9LHavQvmRWcloGw
TtWXz61yX/MWsc8yUbrqV11n3YtDIELOOCn+y3jcQZpkkvpklK/VRFtT2y9G3+E5LBmXmGLcSyiA
bDqGPdEhrIzCrkQAs+om9h+eCTJ0nscNz4cTidnb2j761Ekhn+5GIGI4zN3yKvOmgDbznuLds/KH
mX0dd/62qod8NesDhGSYhFLBXlmNKMjuQ8NQ4awn044MNo0FRaf6YkQ4PxmhAVaGrV1zYl96Yi2t
glxDV1ClzTWTyVx7wjKsnVfb6LoVpW2z7sKKwbNb3U8+WtS67j+ryHhjKlDvgnIS7Fytb8d9RrFP
4EDPp4TxQm71aVGQPUZkdtise7xz2kZVoNKN7PbAOPWGnuhb621CEiV2hQXW3TCQOLpDuKXeMBFP
YGRsJud16ftn9B0EprnFsyvzSxYFtxCMoeOKLyv6ccM22fQNw/Moj+5S1sCEkLyzvR7XeXI3mv2F
HIsXSxirZZyctelyO2E40vMZ/6/RYOJMGvxuDe5icmtNFpQe6XPs5FzpcNnL+MHCA8RsYdx7s/iy
ne55wu2w0JskzIwNu3yMQrJT0ihCtVuQsCGa/MszWv8wFop4fyUhNLKaSdk4bwD6Bit/tMGaE20T
WLiIgqRZ9TmNo8uehkvJ520oR543VKCF8RgVPATR6JRba6G/k3IhyjvGjDis886I0QgH76bAoRA2
GGYqV20D5NY36sZTVgxAz+yDkUO9yPyj5zI7r8Y/eSNuJjLJDXLJO+Is7q1+3jBZerZ9nHExOSK0
y8W2UgNWR8egNpTkAJpeztlHdMi6dVhSOgVSrc4yd98mWYxbzyIVps5QLvezqveUmdAUK/RAzV3s
ECkGV/IwZ1Tv1JAzXubKX8v5Q0fMWA6zaWdCyUjx+LyExTdGFYajyYD5LJMUOOz3OwK6bLK+KMay
f2pRnzLrnmnqyGIYIRS75iVoWgzGBk4eh+YPr25DQghXvcGYdpXn3GaCuKW5DdRdRlNUsr8gYK2S
Fu++C+y5dve483y8HfeZMH6W4jElwXI/2oiLvTFmntrR5VVG8pAgIZi9jiGBAwVJzfamLax7tyr+
siyoNmqInkLkiyHB5BxC8bZbonDle6F1bMlZSVr3renTjwr93sxCc5O75lXOLJt7VDbjNcayO44E
CZGv5G+bkugbD5mSmNADx9ixiZgjEXKuAiqe6Ln1lb0WBTdiObhUM86jaapo2/SkNERe/BoHRXru
SlXt/Jh8UDG6TBPrW+wHAzRR4HjpwgWZgbEYAxwdMwEkRW38ZQNa8deDm1eHAsLttVY5H0nA8zgO
xg1pemxs5mxtj8F2WrjnKBiOix+yTzI8doZp/yYgn11QUxFhRfVC0qDUeT9qMu1Vzaq8cY17B+XB
CZm1jqZsOcX72F9b/mvMRGpLnEmxKnVeT+3/iRpktzQOjLIn9Q8V/wJ0faBZd/wdCqO1WES1M6qq
XTsLw87Fx1g+sE0icELyo43/aQvUEXF5T/a6hrmjmCbclkRL7HtbznjychCdZkEek4PGsx4f1sGU
w6HGhbRO3QCTtbgsnvkIzN4CK+XvIzQVvGx3RFNkDRrrsipIZyBBgqIZsQ9Hn+PZV9WOb7lFId/n
aN4xg2DKTpkFzDGjrdrzvxE9EQtTN2e60eKUl/Mzg7+Kmah5IXr3T1XMrLebYyVhi5aNcRrltebe
yVpPrbtFkG2nb9e296eT6K2tkj3Pmz56BdIe2N3LOHH1N1mtr967yMxfVURMWte6DXJkQXZlGntX
PD7Qo3EmbSm+XstuFOTQzjvlLO9Q65gsOMFu6NWjC0b7l/8w5ESBemI4LYY4G15zVxgDPHbB/jiZ
abkEU+p4xJIxU2LPWJsB9ET3uSO+goGemuPqxC2AFtTur7IvH01hlpd8CA/05uAwF+8m6+RTWTWb
MaPTsTgP2BNAMKeMfkJ1AojabTs/FFys7qZkIXdH/nGEudn4agpqG9/bIkbyeeDGq6mBQEqPEKr5
ZXS97ogfIUCltk5Ig9m0JkVen4Uc1E5iAyhTVwd3AeGaJXNk57l5MZJC+3m8ifDq/CJ6lEBGP3Cp
hdO28RXb3YnI89Al+CRPs0OSdTv9v6ZN75LaM68g5q0N8Fu0x8hUMLebD4jDPITu0weYBMX+cUcE
2LaI7IlSknvbVCwqJ4aWjEw4T1OVbUewbeyiSe6qW5oT4J30bnv0tPdqMX6KpNyWJpGePGwS/Heu
XiJE59z70xVGfGxaIr+I8lmZRkg6qIvC3or8K2r4iMUynzQj0Z0JrBP4aIHlMxe8c54oHhZ7iNYC
AiIVLH7uKmIY4YY1TXePnh1DhbUb4CsFALFnfFKqEBXRYu1bSbb8Noi1tMg4dZ17NqdpGzb8I4XA
gpBIgLp1a6EvNfee24UPnke7WMeUWAnP+k9bWbcp7GlyhwfiqJtjZHlnQ1e9BKMvuwGL+croxnt/
irPt0toHvEj9XcylldRM1gfYt0MooqO05c+8IK+RalhPhuh4qlaXUHQMiRzShH0mDWa3Tsvw22md
gAw8IlNs7vdN2TVfyEEYziUssJazbXvq1GOl9sLiXvrWmw6UBmxkS546lu1O6+4uAjG1VnzZL508
DG362nqheKcCDPFgBPeNY/Z3tPHjpfCpzLMmfWWpK66pN3knXwcI2eOTparPfMT+OTXfJNUopAHt
jQxhth2C2Ms4jMKL3b+bmTQudlRfCYyGKtxGbBWqisMbBLhIOYL9GReGu2AZS2OkMwm56/N7ObC8
iVqwRAnK3o2s2LIXVnktHkXXpcciHTZgW3UyOLFDqGaX/TSb5VYA6uJcWQNpBZIwEcpAiue5zJp/
VjFAnPTGSGcp4Zgk0W/rCf85JuukrXOeQbbRHISHcwJVydYfqewG236CV76Pbdff1ROcasaO1Vyq
W0ZSxxP3FsGx7XtjoGTOGJjKrYlS0i//TRz7pmB0oaRkEzjSH/RGjzCymDhfA9bIdajYhBI1QOTu
V9rXr9XgX63hy63EXYvZOZzr/N0huo12bKR/tUsQ2kW9fFohkwU73hGpNK/NDuY4mteTSYbwOVWv
UeckJxVCXq2JXVl3+MumhIkI8a4ZDlGCPGYyomasMR2jJq+S27htttPMMSLm0N3IKHpQSfJEDLmz
bxyEnhOGiKxjoOmGeKvrpnlzxjba8HZSd6bV2ai1trU6t0lkP40huQjaWWOLZAvk7MeglnNo6rbm
cmnZDu1L072VjX83hgyE5TBb53iwQSpHJvNhom1IXQiJKuua56mDqup3abIfb/5iFcehLP+MmdhK
OZp3WJjNjfiNulTUdgPxLBiVNhxXRMHiadpXLc6SMK/vU78vX0mp/Ag30iI4kzYIASxmvbBaeDL0
L5HrYzPkiqLP/nJCcqc63VxHHJWRhErmmNFVEnC+7txxbZ7gQNFczESEOZg4Onb8qPDiW6woHFQj
wzUP73+p434EdXKfyrLYzSwjyFGtnyWTN0QO2Zrcg2Mo2LFRA9D2WCbxLv7WoGJnLjOdWJA4zbMb
6FCBGZsCCQCky7RI8ueN6mYb1zrBFoYJpdxunp3sn1eP9o25Wo/MMl4ynoMIAK8j4GCEsxdlxfWu
Lb4r4YMV7rWUhqMkp8zDyMdppsqSbUpWMQcO7pOx+5hC+VIoEK49rW+WuhcDP1pIoGndsi+dQkbV
1ENERLKj4GzcqPYDyQoOcdT4m3EcvnvCfLZmnr0itJ2I/eH2Mof0ZYF+REreOshweU5VdqjLccDL
SsUcztmh67Nb4nhi21RaaoWshIjnPuVAsVreoRjdCtVxtRNFchyJl8pVG+COcZ6rsd+w3/+gEfkb
9pSwS+t0O2HO+6atib6ZyJuw2Fu4nbqb2pg4ienN1vrGtvb/Bk75z9ZiC9cmvbZhBiIaMTDaIZuC
+uenXJqnYSkwpjNeqTLyp8nDiUkI/EGnj1Ww95aV5OnoCmNXsnF0bPseVFgp6nivbEp0r/rI0Vat
SXKquGnmvPpEJ/8XyequmYkiFfxjRSO9lVmMaCRhhk62/JMPxres7VPsq+46QJ6vwkfXnQ789M2g
69gUQUIGmhlPW3S614r8d64aZZAbweIilMYzkTP+ejGmnddgUhkHGGaV2GHRuaBBwejMgguNe84o
jETmASWC1RU/+ajHPh1SAc/6CQbrexAvDXlzA8uPndMQ7R21vr0pRszejSG//RQBrfDQ5tfWMm2y
RYzHBDGA/y/JH/ElfKRW1jLeOZcjS1ovm5NDjVGQKRJRYBPNgU2NNwnnSvDtgNi1bpYTSRaCNQ8c
jiJ9DzKHURNH9oqAnJ/JQMJr5WO6RtL+7Mbi3Wb1guDBvjlZwsObLXkSEWWKLSWCHzFPeyJhVmW4
Rj8DRjUFy/5TugdyseOdbNK/8BpZKdc9UorFbbZ+p2oWgDTYHin6DMej9dxahKKn9MA9QSGGY6Ov
KOYXkYrzgIZ5YTC/j3wsaSahLCHybkR18TdLrzP2UCzyhjDWo+H9reFTEaCJzyzs+B1KTWJfniQ5
HdVE+lDT65Gu7e6SfKQ+jd4ax3sED7FbZi86ml11K1CYDPzc2g3YkoYEFjhlzR2YRB8898HCtQvy
EHp00gBHDoOEYDTPfyVEuL0EESe4bGSwC3z7XtYUGWYznE0fCIMX17cFq8guHhHC+VjrHaPaiAHU
rA+RxsrcT6EeULWecnd6m2PkfCXWi1XMaoW9ed0QkY32Yx+59SYME0IHHVIpkFMTRpmS9KcXYb2r
vXFQAk0vOWM57orkh+MUZjRP745rIOlHax/ZWE2LmHCtNqOxt3A/99GyUSPJ1QGNEGn8Wgc3fLUE
1xY4ZHiMBx9pgcfCRSNsgkI6DeGG9t/fdh0v0RmwwgTWTyZCWAD1/Gr0vIk10nEChl58OeFvLZuC
HVDJX6iJ0WN672aUjQOKk2mckSRCrgYGAD4GW8plnrKD2x8q6afsBqxVW6XEK6W92NLphcgh5B80
pFgI467bpBnEpAgUz7kM7HsHpVA84grqLOs7qJhw4ee9WjIwDuOC/8xyc7Fx52J8YIzVNeXZQ0Po
JOZ3yh63D8MDUxsAxkwgjzPw4oz9zskPpVpbbqToC0r+TfIpSLK7vkIxW/HaCwnkW/XWh2XXD3M/
mtsCT+n9Au6OzIxjVFjLKVuU2NozqXO4rzspnqsg7CnXo3E3T/VnHbb5IUZe6NRc55TVX1YAp0Bo
rX5b3FjZ1qclLj99goxxpxd7L/L/YZt/X4g7TRLr7yys+eDOZClJroNxSD1WAMtGOvNDYw5EhzEi
KGuVnluVH4O7VmTegzku57FR4VVh7dpidM02TZX156pSj+RDt4+2DvmZ3YbH4TIwJh8d3TIjLqDo
vJTKJ+tH2vbOk4W5FVIU56aEtWZgHCwKThK8B/m+VLbaT5QpVW6A/UbDshAHt6si7ZWneNpPNY5v
3xuXzdgOalOZhk8/3Z6VWbj7ARfz1uByX1mGrpjsk460g+tgngnyJWwCs+O6A0kedaLaE6rvrxAe
F3djiw+wPfG++WvDMPlzZmFrijok9tZwyHP1xKnPBp4dh7IbcSxQL688R5KeR5xXGrCnKov4VFu0
YALB18omA7SPzI+GF7kdBENcQ8byLA10VuaSqrsKLXMQV8NmoW7kM7mL0jY4O3H6mrTTKclTBk45
kbAEO4DWiJ8zj8XhlORfJJntpmHYp3P+GCNZ9yLj4GfMIno1lTevJl3Jj9ajJniTMYWT2h/nHSFr
xAJPzLALm3wXZ/ppM/uaNORsD8gGm6CI90GQPYwlEXaC+2AjY++fDKvLaEcWmdTZUVnlZ0k8+Npj
Uo07j+W3i/rB7ORfNzBHIrNSxiHdLpaVizR8MLdT7xLfWIU/Xlo8ZQtbskYv1S1KHTX5r34UfwUK
FI4lUdf5E3dFIRL4Pj2g8I7zBnwDgWUJnyaJ6+zEORpTQ2KgpFcx0NdgJDwALCBsakgUB4W4thZH
G8U2kS6NYCjtAHXCgXkZw/lptGNcQtGnH6LZXdKcTM1oGwFM2rsU8FDSnE2A6rZzJGL82XNOY4pr
vJXTVZT1maRE1DnoU3tWxv9vCJj931h2IBpd13MsDSIEAqahzn8/SSsN2//1P+T/ZCozGL+L8oJq
6tnnOp5tf/mcUVqvsMWfS0hHdyJx/DO7qmYrF+eTMmE4zNz8D7QhT10ly/fOQKmUmh5LaS2zgnxz
tsmX4WmCGcXoGN8bleAuj59UY4hHYmkdzuSmvFrCJpAKlAhm/wIZac7YeE7t+yJkXluUJAaR3vKq
Eqtkk4M0u0LAuIqK6WbYfbEuhawPbLTaW+Vu/4OJGneYokKzYF1lzynWNRRxtT+71wBv5Pb//eZZ
/w3b5gpqXpeIb8u0Heu/AqItLmzUOAbaObt2NFjH3QZl759aj2U9UT/E/QsSc5ZmM1ctkofK8ncF
UloKzPnUpESUWCz00MKFu9SI6MSA+q3NOj40TQowIyTRSMT2MamAcyQTQ1OrRai27suq2tQEJj2o
vsYwLae9n9v22Soz4Lejy141D/1nbzY2aHq9h7qf6p1HQPb/h78m/f+G/HYZoAhhmaYGWTr2f7l6
0CwS0WIh1YXmhaOmdOR9GUTnpDOiN8Xam3lhyF4vZydfYZl5b7Lo39hO5naJaddFFteMrgraJINg
5C1q6pmzqZjvUqJbcAGFuKp69b8ZO7Pd2JksO79Ko+5ZTQZno7such6VqSElHd0QGjlPweD4Rn4O
v5g/qsptVxkwDFQJ/4GUUg5kxI691/oW2lR6h7/RyRN8MZSqh4jImR1G+eY+cvgiGvBvVgliJCXd
5kRl8W7K4qOR/StQ5hkM2IjVIPsa7y6TnFYkt9430PQpctxy5ax8vWm301gaT0oznM0sT1yHaNgX
lsnmalaifMyS8JFTO4c/mjwnM9IBSrH0LWK3Cg+wrTLOMMD4NYiKd06/cGtCOoz5gW0Py6xKMn2P
6H9OsMHEU6UNzDvwNLkCcjQGSr/QT572Q2dTjJRFv6w5J8+RxB3TB8iBUxvSo64o/nJPfMD99S82
MlefTIRzEI2HnPCHXW2QWWybg48SOHwrrehHdJ23GTxoWU2GyC6cCe+FIL/8N5A1S60U4nIH6kXT
DGx3hnEndWoxCaEJvsrsV9r95kzWJoDU0SWCIGjbGOC/dx0CYD4gD8q7yGaAA8z1YyQSbNw4M4M+
goGD38A4/X4ZCsc45b7+MGZu9IcnB6K8ZVU1+1vQVM6qz2AB/Qas12UXHEv1TiTPnUABtSP0K94y
xvHfga1Sko/IVSuJHGFqNqLi5lyHrtA/WtAlS6t2zyYxrXdMgdDDi+bChNxb9ZF9QE5nH41qQpHt
NMU16gQan9b6cMvepbBnFjPOAz3a6l/mOBhb1enDqoNOdj/JT4ipJ67PnNCCYjoLEVZrv0YsAE4Q
1FtZR/d5p7/EZZzCdgFvFM2iBTmXzsz3oFtCyjx7Dro3fWCA2ZjyKZ3qGTpZNfQhoY+DDan/6Cwh
aTLc1YO0H6cRKXSqEaJIy2UhIl3cnAbm/IjmejVFMBdtc2r2EM2Ka9MBja5wFK+km+gccjsb5T6G
wcDqGa2EfYofoE43v4vfv38O/y38Lq9/z9Rs/vYf/PuzrEZJnaT+5Z9/eypz/vcf82P+62f++RF/
O8efErzgj/p//tT2u7x7z7+bf/2hf/rN/PV/PLvVu3r/p3/MKRVqvG+/5fjw3bSZ+n0WvI75J/9/
v/lv37+/5Wmsvv/zL59lW6j5t4VxWfzlH9/af7EnukSK/vv/+fv/8c35BfznX+7i8H/8dxm//18P
+X5vFI+2/kq7Qp9XSxNrtzcHVvbf83fEXx1mKpAqbMM2DcIEiFhll1IRDzL/6vk0B7Gg2obugpj8
y781pNHzLeuvglGx6YPW8CzP9Dz3L//rqf3TR/i/P9J/K9r8SlarYn/HUP8vK7qpI+T2Hc/zbdMz
bN36l6BXWCSmTIkvsHLzJAM0DR0mjaNb7+JcMmNO02LbFpHcFaXVXI9226rrGOf51buNOiTCpe6O
KVDMKBm2AEoZJEFDW3lDBPydGvMOWT4qsBJ3H3JBfKUN2Z5IpZlncSMVLxgv67/74o1AXO2sw+pk
4vJbGFMJUzJW0en3i+pEdErVGOwUZj1KVOPkFL6/wonDWjmIfpvkWB5STi44P2LwyXYnf+u8+kix
Vx+9gbNgKOLiaZzeSIhobr9e7TCcvpCH4cP0Jqcn3ltaR5E60UnXFCFanZYdFKJKpIz5TnNL436s
ff2+8rpriIfr2HnmeDHZ18+iFyBfcVMIiU48plVDHgxxjXtTEcgk+2Gj4ZJ5GmCtMsX3m03JKX7s
EKb8vXahEMIJD/SF6bo2XG1Nq05OwwTHBhYgpytxbsHfv9DKu9djLLLOcHESzT9Xge6fFU4Vjor8
M5Ub0ZBAgLl42tMuusuU0ZyL//rim1Z8ZtoYSK05l65zM83GTs9dVr7ihNYQvDmZh643cUw0/P0X
F2aMS9AmqEnHaruykArSvWIIHRFHFAoyF4hd+gbS3XN2aBgqFi2hDKg2rpqMoxUSaXsdsrDlU4Py
HUzW4Lbd1oyzP7ZAEpLartp55hReQ0UJ3wENxygZuTT6S90jvS4p737/axxVeafR2lkWo/VdtH53
BOqy9EkdfXCi/JyNdXuaS/mup5iSLam+kwtRERnWu2wa+meu+Qi8Bi6B6G+aJFkPNMMpnCA/1ZbF
ZTkk+rMtWvrp3C6wn2vafoF59rU63zemdd/Jvj8UtR/vJ0H0TTH6d0arim2i27tpisF9DmAehswG
1KUPzE0DAgsIHCZIm5HWBIWmxz2/cEibERN9uslXybrs6fFapKczF/ePicxI7ernqaDfWYwP54gW
FmqI5uZ7nMBiZTKtLz5kSUKBq4fcLqDqF/G0tHVaYp6PrHp0sL5A1QKq10RUmpxkOQNlsE3ZLEyb
bvTgnMCT3tkxxOKhv/XMfIhJjFF1m8/SHwChdzzHPrwfBrTcvpueUjOgwE70R7M1TtIp36wuuQT6
G+PffVETqmB1dM3zciIUkBMATRta85a1bczqJIqvrpyuHfcIft1qiU0bNHUZYH4mKDWwawRv1g9H
tXLhTFm6rzNAzEBSJSpmINkpwXhM9RnotK95CctP5vemkgcacyTsWnchwgarB8RXq+zaJAh7TW/2
9SN4BnH74jXjA88J94Ie/CiPM2XXgwI3+/ln/GNIcj19/DFes9ZiVcSYv6IsvXeSjEgyF5tY5eA0
mOy4201d86RHfnr16cdfBu1Gf9u/QydJF7UR+1HrXtvJfXaDmmGrq30W4ec45vXSJsZmjmO6ZPiw
11VYTMsLoTWIhqOmPEaa//wGQqCCoRWRCwWE2SznmTOqS2FQJChKZYW+6dBFIS+Vo8lOF8AUMpxZ
JneA6kLaAsNw69wQ3282GxDQnGoW7ajM4b+ws3SHGsIGtwpI3DbbFlro7xG88s7HwaMUeLQqxcvs
PIe4BoOZETgegn84ilPfOxvDJsC0dP9Eytd3gY+OMgk+MWyht+5J+oUix0VyqQfnzTei9pY6koSB
gWk+fDaQ+854cmlYjVHMVZUF34YV32Inv2ho54POXTlzm0G3OYGGYBDssb7RQH3IPhokViuQFEtn
VkNNk95sc5qbba6feo4AqwHjExIT2heiGh/KTFkHjfibrRBc0SU5KGR+oRQRjK106Nvb2Jzec7MB
gR3R5GxtuFOMdr5LGbzXnr5kolReCjrTK2WDxx25x63eF2tvKvyrMMnx0u2JJJaCO01PemyEU3rT
mE9dRecbSxTbxCmaDB9s/AS5Nlv5BW4oiWmxsunFVkStg/qHPZeg96MTh2eEnNXoHBf0EP3GyLac
DMNQDZT+sWDaZF7ssf+QJpZrGDtAqD032KShOOjG/RDxRAnUrJddQ/ILo5htVAprw+e4hqsSP4WB
AwoQkWOEdZu6EIcH89MlQTMSmsQuMRlkZHhtFlqT31xpP3N2W8PDx69wMiYgQjrdG+kX+7B1n6ER
rYUZExfhRy+oLrYs2eex8ogRhtpiW+9ZespYyxa60S7jtAR96GBmziy5rrtp3cbuVuH5Y+ELwBIx
glhrQYOYNzg5dsEsvxJzH27aFtJo7lOf1jwHmIXmThw6BrO6oqDWVnEbZgszQ7Flytck0jf9ew8a
och1AhGEu/QDXW3BN3/PzTbsh18qRMTUhNmDtEh9yF80GTTrOouuGb93NEeiP1rMRR4k2rOur1me
GVp1DI57UB54NJHeW65VECZCC9c0kFZ2dfyTWs6P15U3L4q/rBJVTdx7V9EWO2fUppVuxOE6GYpt
jnHH99sNWC+aYKyqTWQ9IRuFIwCYNrIWloT3oVocRiOsHaXyW24Hy6k37hrDWw2+etUUEAH00hhi
Uak4ntsvZYCrePxkPdJBQ0fMTEbGVChEqlxtWoc/o/f9o9GTt5eZ41IayYNexdQVZGplTbcZ0EMd
gUCwQLe0dVJlrcphBehtqQYVnr1AG1Za7HLrsvPS6ALWGfrFF6kn+mIYnReYGBDl+K1CYgLBYl+L
TZJCVlDpq2E1bx0TjIUx6uGSCHFticme8Z+tTdwaw+npXIQCdA0AG+J62DFMwq8WlY/mvIgQy9pG
fJtduWbeAJAOdS4n8NSLxsjLlSUNFFHwGJHvL5kooN70ow8t3CfdeIh1e6PhtyZ+aNcWxroQw2EA
MQzR6jra3HRIKis5PKmBt1EMwT7zBaFH3JtM47STTmAUXPN4TWoUoY22D4fNJ4yOOSBN4S4YwOto
hDbTszJi8xUwabolq7PZmD0H+AYVxsoyLWDTADCU7U0PziAf4+lN9cX0pcH2XxRhixqNgEaGxMm+
9hn6DGPBkQ2M1QTHbBvXyH/s0tNWyPtbimnxGLEnRPrwrhWYwxR5f4u0TtOjjJl36YPpbQitdtZM
JpcTUJDf5ZWrJ//QCn7BZDPRAmz3VXUaneVZBYnS/lAY9nvQiCssaTAb7kEvnQsva5VnyHg8DvaY
95bBp5PMEzTNvCXac0bIjqczwO4nJB/RHlvXuC5977kfwOX7fbnObVJ2giS5KRd6jkt8o26kf2rD
JI2gDMNHs0df5fjQffEngGpEwGfB0lpNqO9Q9B5zQqyBgRcv2GwvJdiSrZNBl4mbQ8PG3SVWwLSi
CDfTUPyU5SeSLHG0mh7gnDDGXWMlJXMVJEi46M6C1ghs5jluktSNOIreIp+OrYf8WU8A4YeTcekM
zyQRiYpHwhz3cKkwTe430NbfjOFYdgg/iow3wEqci2uS7MdWQIPP6vw7WwYY7ekGrSMXPZAFIa+U
sbekCif9tKn3Vq2fpKd490SwqpEK7JIwhblYetumVfdxlNU7rR9fg2AOjZu4MfrB3ZEn9oNi1KNL
et9A79ylpblqZOhtQLu29LqxcRcOfjW2UWbjxq7y/f5C1+Cdo9Y+wBoeWmF3BPqxclJv0w44UkRS
emeVTiersJ6xWf70ff8c09pbtgNRYhHLLsThhYGHlMkDaKN2noXgeabFai8nd6xWVQz/BrtKZpKO
06fYw3CrUo9VNGPDNLp1DQhjvaIDqk2PJHACtG/Vj23HnIPKj/nmi6AiReAPffujzdxzP+Fwnzwa
UsmAD+4mYUtR6kYfGV5DbmjjiQ28WqW8/YimpsewFbjUZBc/Vr17E0bvnqJqvIwZINhqpkqFEtx1
wRkErT2Y/vgGBHI9BVa2wYGz04bujVEPOc1axNy6cwUhdN0ah+EDhi+XlwQCJD8VIcO/lq7ppUzF
vUYfke6U1z3q1cHm1LFK3UOOSVZ4lKrq1EXFvVs5zwacBAODmApIcpi8CoMpkXzkDE7JNm99KN8R
9PbR3KlaEPPJUOeur8kDUIQJLloG/Rwvg5XjV/gKe/eZSnGXoCFPNLW33eIaavrVn1BPqVrb2IWA
RGxg+AgQ/jZNgpg3pwJxLTx5GJ+fqeGKhe1gl7f68AdPa7QIvHJvEBAwluUje5e9Q4ewa72sh8p5
dkt8S3DA6YNNm5Cr8jhmgLKHbAwonWGiEbVRHGLDbpaFiQGljkZ9l3dojFNOKEYRmKuYLBm/KC8s
TFzEUzng0pQA5YatVg9Ml9uGVv8IlcfIL3kqo1VvyArp7mrK3MUo8zOfPfFjBqHfJSnyRRsQc+a5
GCxbkK9OPcUrTFEciZJb0rAU0gBfWeMbMhpQWRhhDz6p8Q7ietRj6WoIp0e3xVRLPjSHhCTmEg79
ryAt3vwCj1flhQTeh9TbcINXVYu0JUd54Z2j1sIXJ810ZRQSnwwPzoKjMnIUIITWJBzPNCd91HpM
d7EiDQ4a4EEZ9p6wewh8RvaM2fuBBpy7sLxjUg85UN7wRioYOb9++DjhYRmhsuBJYz9Dz/dlJOGX
dPp2a7poFAtP9Mu5O0X1zTJKtVuNhVy5Ax9oPI8RLFWutcEmDSucnlD+cxC3jXoZtw55GdbsCaip
74wMTw91taeRmjvZHwpcT0rUHRe8fB0FcvLMtO8MQTvCNeuO5RZaVdBgUZYuGrPqLsgxHcnGXIYm
+F0/KAi5nGfK7rwV+FH5WmvpEzudOGZhsvbKU6RXfzghvaXkzi260mQGlrQPtV1+obJOIIfzN+3E
P/VJsA8dMBsV5POt/2Il1bj2U+38Kz3gClcOTaEg1g5VEFy0Dskr3IJ0G+LFdcaeXk7PHmOZ7nPL
i63onqybaI6AwO+9rmTR4JXVdzjLCc5rq2MyejvAnm9klcBoFVQVA/Hfaz/iwMg58NJk3qH0Dba0
OAKXXX+IOn0fQ4RXsNjFVp3GvLTXZYt53kYflkCDXukpVlrOb4z9MsVthUYIXxaVIMSU1fjL6Dff
xqhi6JeWX3gR0UITUc2igJMRrj/wWzXcYUShoup0iDq18VNXEqYQgvbcRuHVmE9YESBLWx9dEWGk
HufFtitekRRE1QFKavcY1YmGXgv3hZo40nuWvp16fixWDA1lYGxCr2QoL5FtdHH2MUXseyH9DNYl
E1Vu4n86WJY3iXKvShrtkUMcJQdX0L6db0kPdQQNrU0ReQ03d0Qes5+kgNsRjkSQnBZNrfXsMxqz
byMq1kNBSUgyBzOuqi13eAY3rPpffRpCn/WRyFaiIhjE6A49pCdswhRHIHo4sGaIxWjF1ZV9bMf6
p9fix0Yh1efExupKVtrkYRbsVYUGdzKf0YO4C0YuOi0JD6Wwlk073W1o9Fdi4yX2t2bY0Z4zIvbQ
Oc9m/lK6sgK1T+gtkBacLNaJ5OmDG/c3RzklYpMcJyfplGqo1RLRBtMpEMwRgoeVbTFhr2z6gVLC
jgwh3OidiW93mqptB4yWp4ExMwVpx4R0oGpY0NZZJTEqISR5GpgHM6TnRw4LM6gLOdLVtnEKsXM5
jdNYG66ORXDUhBzjrOcJG1qzksRmbcvBZYGvBInbyXZkGzmKsv8ZLRgdlSY3EyIPJ+X0iIzyp55P
oswXn9HfvhfdrFN2ud3K/g+vioUnoK6eSrS1BHWTTxQZw3LQ65Vr5w+dyHcu1+lyzu3ApWe6A3GE
bIFMw7MX9OE/uqo4ZDTFrtU8iOXEq6xy09yVtgvoN2BQMjJbr0rSNPSaOPJJp5FSVX8aEdLUzLIE
0ICrb2u8VZ3poWhwuVk7OB96PTqHqhXfPoDdjcHKfnZqfaah6edaTO2djAd7qaEzXLqQp0kZb+vx
MuQZq4NPtmtCZ9iFG0+zStvnVL9gg3FyFq2JVCWFGedwbNfk3mo49eqJWZOmcFc7iGbCfvRXBvFO
bIr3MnsHdxVsspb2AVHiJ1xpxM84qHNGF22XQeZyl4RUNvLkluIxtmA6jS4twthoDnTMlyO93SVQ
sAl9UXceUy7NOpKvelDe2SIa8c7TmQtZQzGXVSyFtciWKXE5rW2vHUBoKy/VwcbKERasfAgDzDOh
GbzGuf5uCNJlNqZot0mVAmDq0Gwb0QmSNcosqFuUdcMpCfu1YfUfhT/hantksPfQ1hxkyQ6rFz2x
p3eKrSvC8NAH5lPYY+7TuhzyXaX5SzyaO8xztAQadKJWOH00vJONJCol1yMuTGF8BgwsrlbegMho
xFr2mGsJaKd35rkrMRpY0xCXLSKXxJQCIZQRlG+s8A0JUaDWUXECjyOWQjVIY5nSSpgTWzANPpoI
VngR6xSNSOncBtx8n+e4gJVAMlijjglfQzfSFs2ICjEauxt+1VdN4hLCHkwMMNidMK2XyQhDY9BQ
MSJeinljijOshGFl5zlajhTXJGZJH2zsADJpV6VI2hKvPCet8d4P1sFB5bzuxxK1HMyLrKjeJFa7
I2QBB2P4Skz6Wzc7ACbEWj3hZxtZuh+FchAQK+cRwGK5ioFdrydPPnR+1u5IuYRwl3gbwyRu06qM
dC9bsZ+iHKu4CaSsZyP3asiw89Gx1NuXpr5WnEAAGlPS23jbchl8k0yix16/dvBqCgVum4LAc113
pSP6WlrOXZsTs5W2HJ9Fw95uVsYCjvGtjuCdOnbwTs/tnabkvrMqHJU4zRphkJ7depvKNCIOvCMW
eFYhIaDIWGjmVZ5deiNYttOW8I2LVDkNeogQeOn8XRzjAxVV5G2HRwZY00b01U+c/oTDFG962/uT
h3W+kS7+tKwTyVLiwln9cjzKqqMJVd8UscrFyFSxi6BJ5BSX6NmobUbi1TP1lagYw0PoPcYGidcB
dLTc9eFFVTiXoyC8WINAehPH/aZ1vWscR9C40/jHL4nzoOfP+bzKV4gNh03bfAC9g3MVc3u6FveQ
ZSoblye1S0tnMcy4DBW7ik4YmIbq38ShDFbPudINZ4aUOca+djU0vKRYEJabHOoyIaeR1NyAVSIK
Cd+ptBJr2qCv29DWtkg5PlJ8EHN3l+VKYjLSOoYPPRXB1B31OZdF1O13O9mvbl86NA8PgPgCvJrB
45TLr3DMD6J0Hvyig7BsJm9NUjJ170mYKjKLxT14tBUJj4ZZPU4WFnc/eJ16LViWnBiXBT2X1kk+
cHBTP08kynboLMRQXYhbcZcCWz6a4uqAB90o2qsxEN846v2bZTvPxdh96GV/JUv8zmlGdIixTrI6
gT96YbxplFWTVjzQfR0BG16ILSeOwW8S9Jhpi0xwL8waY7fWsaCIcf7sLZBDI5rUjC0q6EI2IqNc
RQC7d0rO21KDvjMveD9VnnNvl9XJdc70BB8Gu6an1sJbCiMHhAcGLrfNo3UcxqsxQKxWoYlj2SSq
3Gs0+mhu/jUdh9x+qfh8NzmOfzsdlz155G7yxGSSGV5NWhFeGcW9wQoAHIN4UR3Q0JOqwvNUZOPa
TaH1xVUAQIdx5ljBv7SqBpOHwQ0u7GLtEvkhWZQdDNJLadrPTac9B2GyVaU6l7es99Xex+FODEtP
C6U8j6V68NuME0Yl72mtwGhHXCa75FqMgvpAwxxC5yDc+QUlocG5eqMYfdYIDBf4F417f05OCiOT
RJsFZitj7+WwIEBl2Ns2AjPS13fG4I93DrpwsoL2hRcxD/C+u45AEB0ujKyb/jiUc8pi+6CQDC/H
XzuzQJYQJd4C0rO+0FvKr7KPY7ZpDm1Mio6xxAddihFgoDII++5caljjtW/sd6bakLhc3ke0UPmp
JEzEI/BRZA9TY/BjDVgzzCExA45x3CFeAAhASGejVxAkanr+PBwVob7yA8YuMfHj4AivZAPgClLV
QfXwoIeaLUC15K3GDgkaDUwtKBFcLlpYPiDTvQ49zldI0OMqNT14coE7rU23RinksR3FRrESRuRB
eWuguwS0ZXrT2XjV+NLrxG/h9cMahSYEW1xDH3trOs2rm2yYOqCxthqwar48lUYLKdhUajOk5ZNP
7/RM0nvue9dS2K+mF36EVvIN1jc+4VJ/COrmKH3W6qoNKqxR8XttofMuXDWstUq71hoAApolzUKY
aFioDEIe5604EKXLnkYRZnn3Nlv/YMmqLZP5M7nTJIpIMNat9hLX3JItySK42qseMhl6r8j9dAi1
GSi1ViXN5wVAPgNJO4MOgtmaU8kcDJt75yXn2P5jJFm7CJ759rAlIOxYgy1nDAB6aMCIUU4+KBYI
KqE03gKPLAJXA9LFNXowpdq7FRHlKZmuecdUzesS4yQUl+VYXD3NeBhHIkpCDZKCK3fEBKuAdN4s
5gwPYgurMTGkRb6lJ79z54Y5K6jOj042QLPkT0Z3RhQdiLO+etSVER0iZKO/P4j/EmILYPLJAbfW
hX8mYksQkQevWT0cqUHzjRe+th3bIrFWiBW5lGswkV3hXoWS+3I0MP9bsC1L59XK2q8xyV9xtm9U
gMBy3knpsDMNgIe9Hi37fQiiUxXSRJv6j0r1lwFgJoSA7mq5HKzDZvoYNPNNGmw13QjHP86JWJIM
/+WO4ww8d6Mm4y2Cg2BZ5aVqSRRCP7H0rbUMQCv12tyf9Gk6dNonzSQXfkK6jz2Q8q1Rt8ucxInM
ig9tK5ln+KiwQoB2o6qKbTdnLsayJmODq6b3w+eEVOsdtPUSsQQWPlUTAdoZEKClyz3NGVJ640+B
R5yeR/HCpLw4W3VlwkY1aTsks2Mc451nvg027nmALRDSpbFudVYC+DjD1i0IAaeVHy6nIXmyROKs
sp5G7uC3J38EBJOyyZ/apHU3lqHvaQdWDKwpkUmndg9tcWyCLt7FKeAEW8dz6tXxKu9j8renceP6
E/Znd6rwGb5a4MO3APGzZcgBKdXZ7geS6vdO4u5EypxtrLvVjIjc2DEXsd70Pw0k8cWYg7ortImF
GSso1w9tKNcpFb5mC5wY64BnowihBZsvjSQd9qXOZNFVtr8xFCm2ZoI6hfZ+MZfU1nEQ8kWN8iFN
H0PZxztISPoC3eWH7bFRisJ4laTKbl3jDkhSeQo5hud9c4X+vrIUAGT6DksjsgdGVM2bkRj4eZG1
LE2C253oJ7b1n9IB0zbpYiRW9h211o/t+S8aJrZ8QDJujGpXOv0tkWZ5qGoEC0HnLFBcct8i3t3G
OuJCn0QPaKHASWEd0U6QxbE0tG0Y9PU6TwAr5C4CYjeBjMr7DoqaKV98B8043lJLn8skP5KGCV1w
UtcpsxMyMkN37RWgwJjQrUVTfZS0IAfbOzU2DgC3de+xhJPe0C5blEvszOI6Wk96H71NGQcRSKX1
LgjVobGCbjlD+S3BUas1Y7QYKc7g/ifJoj9GeEQSu+qr7o3rFWGbOd5qurD0GsKd60ews/35iHyK
PaJuldrFmZALd/yqixS2uAawKck8zIEzlK9Kzm3lf9nkT3GR/hidHyxzi/jLufD3NHqvXklHMFTx
J3xbNOddQSt7WfixuU4mrjN2Ukx66Z2hbOfghNoNBOX9aNWXPBwvjNSrff1AZhMJGLUgrtm+VzVJ
E14F381OXt2amNejOZnYSgNFM66g1JksiDRq1c2cQYv2GyP2Fm8+TZSaYFQDSnnnGhmBLANIgSI7
ddQaeSDWge2+mmx4uZXsLHaiQXqPiQb2z6vLW+v3D6nf76OYt2rCgGOJCj7ECFJdvaUgT33ECTvb
5MiOuGXbt5+VIQ+uSrQFQ/pF7LXtGj3AjSv9PtNMsdKygk0u628WGklRtS/VqB/rMGB1Zwir+LtL
owj1RaTEqzSDexGwqg96f+nM+C4Nq0PtNg8cKx/iBr5s7Mz5k8V0QwCGuqlFLI6ZHB5UU+wJM0AH
/YrRic4KEMYhuTUTsV6mtkoJ8sKz77JOU6o0mKOmwrvTIvDGMmWiHc550ppYsxcPi8YfjjbAGINX
R7Oy9g6AWe4dD3V34vfnVLN/Qvy0izSK92NcnPMh2NZR9DhPbAIhj6FG+1SHekynt/vKuyflcUwd
MwPYetJSzgfTfe80T7JHcVD71GvhaHyNc2dlvu6jFr54qowPQMf3D1rrmGen95+xo6rWY7Iek3Hk
BcnRzbZ91h1wsaPqR2Ch56DNc+SZU9qu0wbJauQo8qJ8be+3wa4tg5stMMj5EBXMwvqA04PLX9Ix
oXcKOEYC+fPHr5iX51lc0Cb/jysyaZG9KFr4y6if/PUwCB+8nsk94dTETGs/7qRTV4OFTqtWQ0T0
admxOYdOHpzS/6A/czI771WP00/VMSTMQVkpdUwKhl+NOlsmW1ZRHkTU4cDQrlnovnqCmE8Fn2Tw
SMtDpSc0h44IpAKzCTemzjbeW5BfOOG+sRhjhfLy+7hXt0KA+cZ2rU3yFmn1gxmwBExI+pofSkl9
0cYZkR00HfIOEQhsMqqPVmc/HAgr0PSdMCFbKgQ71Lw5ItzJP5d5he8/0rwzAAcRdvFqsOpb6nuf
WaVGBPEZH/oAzICD9YAaOntwpHFxXOTXKAnQOnmjeY6UF54d84iA3NhpnXilNyBWjZltSWulijA8
ucHP/xLn4R6xzSGppVw2Lnd62lrXCQ/2PicZ967C6LZpq+7sec5T14zEpTF3jQSOpt8vYYIEwA4l
xCSo55wNcSHo9FMsILVy4JBK8uI5N/pVURVIjXABY/AvnAlpeZ6fgRHtrTh9SZAkgJuKzC1awi+h
aY8SDgW0Bslrr/5I7LDbZIgC6o5yG8Y8S10nrUGfG6KhBRRYy1nODYZMNbkKl0aO+IgOjqPtAgZ2
7I8bS0uLFWzDSx82JHgAmT3EcI92PXUgqxh9Ao1zhxMb6kMb9E/NzdXjgOZ5jbIKzXYSAy7LHlw/
ufhFHJ8TjZ53RuzlxKJeGuIFLQmBPYG01o53yrN43GA9BonjDpsS7ftLqIdbmoPDexyjOephBAr+
HmYNdDVTygdSEzWlUkESesCGNfjVHVxvECOae/aE/+o18alunGdnYG7otERDI+Pfm5l0TwjUOTZM
en6P6OAj5gjgkCjea9NVzLEhRmub6zQeXwZJ/GEai3BdOs1H1XtyP5L3jo3rWOkp5M1mVRN+bZau
/+wW9UcdegWikYfAsQK4Xu2w7CvzLVLZU9pEn5Mm3zhWYTPAoFT500sbQRABTLl1e3EJTkU2UZG6
FzCrHHJ1BnRJKMoDQLOSAxz5R6aVvVm+deoCxkPEhGNZT+7QPz02fnGiEVsjx1A3C1/PIohZCP2m
fmmyfKGnxGzmc0CYIR/itH8K5qsqx102ihO0dGZsSQlWg+lOKIOfOYivi9DdIxC/OY78qC30TVCz
VkU4PkTWxLNOqn2UPZrlFoDzdzf4H+ZEJGfQJDMTAk2C1236SQeDO+1kizrE0Z0/DO1LhjXw48GT
18lJ1wvSMo//k73zWG5cabfsE+EGgEy4YdMbkSLlSxNElaoE7xJIuKfvBd0/4kYPOqIfoCc8UqmO
VCIJ5Gf2XtuLYPeYX1j/Vqr3XlwygQerRxSLEWRtNbc+G/sVbnZkVkvWlGDgygAlJKU0C2+l7F4y
s7gEuU0mdy5Adk/0b6WyAT6B2471E8OFUy+Gfb0ETnTafvVq+7u1k2+HO2qrjFc3R9ZhDudmiXZx
IUWa4bzPfXkzU+eFmEsoadFArBzmQ+XxxsNtvUmsBaPj/Z06PHQgSjj2sWs4pXNLp+5RWPCmYPLV
NB0iC86kqD60c7TvO2QwdlJdSascLaiuZrucD+UVquUlHbBihwA6jX9phS0c230TQdSfsWlAAW7Q
KDXpP924D5XMmy1hiB9pwOYNpd5mDj2kBOYOdCxOQsRiTRQh/GFoZ8p3VTg3orAxQcQSRWwHOJqk
y7h7qmSwcaz6DtMDBJ5M7FMIcyxmTIbPWUym2tZ98elOPkiOgK1GHj6MY/EiMqh6tinWnQmLsfXF
Qz6RZA0qa20z13L9xW8NuYV60QtAlij3MVyejMAZVk27GNqq4djX6tEdvFMK3SeHKbWQfU+ggE9p
Xj+lVf8+mRWTYKKfhXFprFo8V3JJj2nuegPpdY859BICUADt8MtFKppKl4qOLVYeIJrDC2TkL75j
3ByflRiFJtgPSkQyxFFSLKwIXiJoMXAhiqj9LY35KRnIFAGuc3Ay5rqtlhcZKFKVyFynVIsPqvZf
2KMvcPE18SfDXjIqCURwqLH6lnMBx1LeRFzdY1zjkTYupkyvys2o+uZl8jcAeOwjgCHzpyWdXZmQ
8hPJz4A388Bc10vwqdWrYoEmJLU6gIE4mrXhrb1YffdWseuCBxVzc6pie9tT1MFXZCRPFmiQfjWK
YrgSyZ1W8i+VJmlfUPojazywAzxLss7kZpytz7TumeB0W2tEtZ+QoEfDu/EM42bVFd90jgDE1MRH
lK9xgDXdtB4rk3hL0znnv1jEPJlJCSMMoAKeUAav74bWj76P6FTQeq50iz5tGJ9D3rL1QK2zbJAV
71fLmM45G5lNRTdeB+aNAcDeJsWZtbgNipVOvpzr0+yMP5r+nRUmhE4JHJYYIx7Gpj6m5XTWLPwB
fkbXyqKrCwa0d1XIyiD3QixT3Khdhi+F4yPI6fatr94dczymFi9fjaJxTWTHg9W66ALG98Yf/szE
ZS5TAb6L01w8FyZN2KoTwpJznaL2RVWpGeXpioRdPIyPvpPcOy5RmWYXzDiPum4Bk0Fii032cuJT
R/ZxCsRnj+ikn8H5lDgWBT6OrdUxUoFiQwc41xe/rLjBkWlHzUtph9jTacanUb3Sc7ywjrp1IXpv
EZB1FfbgDVqWBJ2jV11+kiXB1jrvb00BtakPzgwm2fyz3bFRpkMDrbTtb8DH8/REjlziY1FjGM8W
Jm07T9ZzrW9OCdFoTsoHJLC/29xBdgLypzf1WlTiDwqSk4WQu47lE+NloCZqJOmPUlzEjr3rocLb
bUtOT8eIjj6Y+wAVbO8xMG6Zfbe9OJs2r46OtzN7+3U21VtrEYgP97HK0OU2f1C3vBhZ9tsqu22/
wE7SNlEbJ0b2oIDPNEKcvICBxNCgoMjCT69g/TaTuzs0/WNGFO9muVcjZL7nGaovAWjDjMYdDPZX
s2CgC1iB8zPf0IQfO/3HxEGx3JKNPrx2tsR/DtsYA3797jbxV5NnyL0NrhXRYDrLOfmAYH5arPyQ
nFdr1GaA1oPyWrjql8FGvCdojNslnUKnH5dkDo6Hh6bJ3W1KS0lozioPuoNr5t8DTaVVza9lOx1H
DQSeUDomzTNK19A5J2XyK5UdNkh4xT0gwrUZHBoIN2qez0nxJw+Sa+p23wSB/WHoe3AU2cseyJEW
YUAdksA6KOu11XeWucx2oIJE9vK24uksC6A0FnO/poNilrsPctpEbv97YUkuR1foBcyGp+c2NG59
xPQyDpJvM4OckLMSlRXVmTf9E6F4k3HsLTzJA3YKyBrJ2hgAbvTE5LVwVio/+e2p8eoY4lI0/h/V
+80qYfxD1wqG+15pmAcgPj4HpzsNcBJHlnQ7bnC8YBm4utGMflNIJWP0pEfcPJqZI2GARDAaCKMB
f1WPVczoJteQl7dT3u9aVdL/luau93jmhHY/Q8N6D12Dn/USJjM9ifFsxAxMMfcSGmEelOmjksL4
aSN+Y0+t4h1Fjj+E6iGlerBC87lfBJcayW+2U+WQk4sX0rT0MY5CT3/7AbJRFBYEuPDbTCIzt23C
v7GdK6gsld67jCdvnqG+TemdLdseN5gzQAiP8AtVNL/yUh2n9je5ViYJh/tIkVJp14Omy+ZhUdYZ
OQZFRfuwmdh6EZnB3SIYV0nmc4ynb+VSwbWuodamZdwk/IvVHIvvrjZ+G0PwPokwOmauHx+KGAN0
YU4zgYTlVYfinnKn6RYtZRlaFiBNFqHkSKBl0yM9D+S2cqYC9XX4OveMBjK4lORedxjNtgmpludE
kA2AjsBnROg/kqFD5A87aEvjagyBzaT2A3rmv6ySP+bAXQhv72xk2cJTaPptv23FeEiTWVIooNya
WUlflKArzcENM5mvNCwJgiCIDBaYGIgt18yC8Pl7ckOtnaKCZYqS0nsmRuRQCjJN+nkovRafg3FP
6vJbQIEao+pE87Yvl//JM0zNuVHeTJrkfRGWD1zR9Qp4WLINTa8//TwoXb8AwLkZI+Nq32m/w9KJ
9qll3uQgX/ne7OO63c9P0/bVzBTrtqAbGYfUFcg2OR7GwdhPioliHc/Gig3XHsW4T8EVXlqMn6in
jU9jyN5t4gB29uwycSOVch3OxnRoYF8UfDscZDH7OQ/KEzaubzGhx7H6+gXYRnFY1ENxalj0gQMZ
0ewXuMnWxTYUI12SCK5t0RrnLHXfZ4+s2RlQWBAR3jJ1/lNFMXmIreoyVqDSOERyYuDnP0W+yxyC
LqosNtee67QsKGAt+opfjxrsJioDz5zhER4ScRdvzAUmlpabrG+fyriSew8dW8/mB8V2lbOnAX0Z
0IgycJD5uQXJuyC5OBmosCSd3XFwRoRkDcD3uboPfMEeoy2hcy073eroJRbKIYNFs9tbydnHabOu
M3ax7sxqubfdZytBJDPOZKYsv4IpWfqpBkdb5YbPXjw9lgkbRNMofehM5Mbg0OqPTl9gunP1vuq6
Y8eCbIkJY8c4d/uIdNc1pVLRqOgYmtlj56tgSVY8aWa6msyqIGhZo7jYjozSfHD8cS0td0Rj5X1T
PXpsKaQmMTPxmitfRMMSMIeAWmS9ZW35XnjFKxPeZBdMg7dXEEkn0g2SpDKv1iz2vaf/0WzjorHL
Z1Ty/1qDsXLbMvfJhopZKu/yQWEHpgSF/9QVxwms5T4JWdpBB/XXHionv38aAcJcVCHXk2Rc5eRk
JKoh2jBJDzb2iCLQDT31HEhw9Gxjyhe8YYeyQdwD2I3EJYtclLqM95Hp/a2TYnwpHfL3eHnXmmae
gKT60jHRxtrZQRsPGurFlrx4r4v4icGJqhgZAs8eGyxiNjo4p4TloYX0nXsT+kiKNetj9KJtX3+a
dbTPE/JIzZY8eajwHPpERKDX6A6GQtfcNwymtID6H5B4uzbM/YD+5CBFc8P++B2xW+CfrUHO5Z6D
8h6jAqItqNnaAQYFgpdshMfYK3KQWTBYU+43kPMQc6X1exMgskVO5KDXdEG917gZqm9ihMTGSgdN
Jk732lUkpFkuyiI2P0RQo9XgGvZQ8LvV3YuyI5J69DVSHPJ5qfyz+QMF3JOY5SFHVrxJDVxhSefT
/mTdJkm5x3KKGKcgaeGIOcDnk2unHc5mnuV1PJaHNkFSXmEgnBvY7jpd2FNQ3TiVSOss1fgQFtzI
URjG23SQCJtqxT26szGqusmJLo2bAfkT8J15+lg6IXQcy50HMBX+L3lQpWEdRt1/MIVFqc05lI6t
vihiE2mBwAPxWq0Y9/xWkohfZH20soCgO8u+FiT7SDJjkMn2b/Cv4DEZKFfm+h5H+C/F9GT0td42
3MYUkd8rJn3WxrHdD4ZDCfLc6CYy7yOde1ZNBQdoYqkziw+MqSkRVmFgWVt/ojEguSvdaSss96aZ
PXndfJ6KjtW8sfzBxErY51gqqqDbcP9j5CNxjFVWTsIkxKTldO1Hzuguc2A9sh3YWbF7hwsBStoa
7omNMC/Iob/Ho2oJwezebJNRgBLNZ/TJe7pgdG6SUJB058mXYpV6v62KF9BQlUsEAQy6ZWo0heWl
Rqx4FeiCGSnXSGQxXekkfc3hO846XA/MneDrGAtxsuWQQhwSJreYkJ6dNAntxBWKZTnqGJfICByX
ZoLGdb4aF2ZpPYPESUmWbupgekwBw6KRSvx9xJhAufHeoOc3iQcnIMZNN5OkcgkS45IPEZObONmP
SJdWepZnNHC0TxHGyr7edoS9njDK3QJ0JDRvEchIQ2IXBm+QkuewkiNm1tbOT8uudXKK4TB46BSM
I4P65yocXpuGM9+akmtbtwffMom+MnB4OfW+TlGvYhF212nFG6oE5EwhVzJFMhVhEcgtunqfpvWv
QpoMzFL/ENgTngBefxEQNDcF7rAfyva1ccRNKn6MXT7EcrHx4WWTFfdWjxMrHXBuZm3wOtud8xQN
KKZ8rpx52HS0Cw/j5L3kSc4IOj4Vy4ByqCP2Wiy+6JkOU5jjpDIxb1TNfLQpvjYDqr5dlpTGR9cH
j1KKzzRFJtVH9X6UFSv1/jTVFyCnMInCLNu6X77XsZfQNmAujMp5vKtHqvYyseB5EltC87WmKD7W
hl9s2oLQrRbzFFS4ezOiB8FQwl6vVaDKjQFShYn9Hel2BxjZkCS6uzEtTDNfCZdxNl4v5WoIu4s5
mG90PPUy/vgX+tkznV7j2eyMcpZUVnbykFTe8JY+VzpEXu8egEHCGrN1zooLHWjSqgNNH5F32lmk
+iiJxURwXmeEEXTfu+V2+pw77r9xqBfbw8cQTg23wemX7rCMpFSntoBs6Z96oz8tntedwJyL9Qgl
dVAY1zGbHjPOJdYJfrpfbrFb3ykURJf4Y6hQMpLwvhmN5G9D7bvpGzRNAaDGy2DjCWZst7FotYOG
6V6TKgrMWkJMnrz9YLGQLTPWwfAWTirojaPrXwYR48KRzKNYJKqTa3fuHpvJyco4dP2YmFZjSixc
0gS16aY/eEbbMKfHY2Kg12DXHJ4o/WhUVWI++BFYEUWOjoBF7saW+0cjJl1NZES+tPaOTL5hPw7e
jxb5XTWiZa0tz9pWF2U9pYjGbiqd5R1O8ZO2J/apwnrJ6aUDi9yeygoYsicj10jKzL02jL9jQz4B
eevJHgP/d8tQjkwiQx8HFgdqROJlqjuRIZ9hX/nbNk+eZaJrphRCAHnMkaKNvPEF/3rCxexblV2Z
vcO/b4z21k0uOOugz+6B9qKtV/GvnrIUmTL3kzasMDMOcKGHQucXIRF+GVPRngctidfEKHTshEJE
0aDfKTyvPdiGDght4blDizvv/CE1V4mdkaw1GB3NQl0ec/dzAs0ikR3QO3QvDoOMS2c19SrFP/QW
ioK5Bv4wIpdHnK1NbxzsOUaGNr9EhGF5lGgoXNj/1h7upKLC6oT2t7X1Z8Q+ZrJ9eZxzQkoGo3oO
KqqvvoU9ZzEv2YCMYU2msM7/rsgwOcFtXnW+/aILH1my9xn4CrM3yb6b2iN8xU/DkRxg1KzB3LwG
UbkdCq96HJk1r2JENkdP44iNvdNEjNaqEr3YgaaMNoF4RC64ZF4gy658aO+mVN3954FLCkqEwHRn
NgOtqM7uSpUnbuGXOBDiOFanpiuL+xMezPpu0z7f0uzeJm9h2IU3syGAA/vWzZ0yXCST6awDtKBV
MHu3um6DWwL6dJad/xwlrv8cR8gjK9/sjqYyydLN5CXKggtuo/TQOgl520a4D9jDPrstmOhZj1s/
kBAvi4GJNPMFookaCEoD/Yhi9TbWZGLnEDK3neD3Ee6XJkiToIg6NuNTSt6U60IBqtLljyR5kQgK
aN4BF58S0K63qlj3VpZu8LBnv+BnXtvSgYw32uUT3L/VIHxSWhJkOjw3sPzQhdiu+Sv0m5rrsUEB
n4kHDOrTycH1CusmhJP7ldrRWx9JRIhkHSDO+GqcyN15DXGl1OkkaSRLpm9ZRrR+JRfbCJ0jGm2A
xtEMfBAF+kPxES6kjqysV3ktmpONbVZLKOLtnIttoi+u5xH7qPTiQS7kmTKWelydpUeOgUuA93aR
lhpcwMLrvoSaD2S/bLkZkY1mUhiXOt3HEYYWcCaMt5I8voK/iK6MuQ/IsMBvNMWb8kf7aBfyCYbI
pQQRt/+a9XTIUWJcTS1OPiivUx+WMx4ctwDjP3cXpcGY4lTKWD6Vm8CLXsqQoYBbxjs7K/1VJvnm
I45rzDNq09bYdSW9jTvBg/KF97Escq5dzXTALCJzR6D61rTSKzDjcouLR61KvrWeLI3HZdFPuPpf
NLa81Bgk8R2i75MWmYRRTUsThibJ9X38nWKmasZZ/OnRNAKujVZdU9hvsQMMYqjHE/4Nd0ptwCB/
gpmwKX4O1S2HRegP4rHG+rJpLe1dG9v/11aMksy2/6vKDvOWQVNiFv3FnX83wSVn3r3zqJfQ0Fq8
uk1MD0ZDnpr7qjUPCZXJ4Fb2vhDRoXAgWVQ93SLG/vE0o2o9xblaROYscn2S1hnt+pz5JkpUqn/u
FRPbXPbHT0U7Vrt4wuNT20m4K2J1ATXtkCzkLfV5wBJZmsQ5saDunJewKD16Kbtf1wVTBbeuSPlj
4r2povSdNzY6QLIWBqNQmHIIK5c1blQf3fx2+aY7fomX2U/0S+k1GpQ9VVtiJ2prkPq0n1ux9UcC
h6Xzt5sHyX0cCaRnzX+liwrcnhWRU5zCmUoQgBmhRxIleQ61cZXcp37BKEdJEIoWM4GEr1dqBE1R
d2Bw9BJYrXrCErRDqap31jJy00sWcUlsBHTLbNfa0vuYlA2cHNbBGCn0FdUvILvYTZlygWBUt7YZ
u6PrfE0o37f2kt9A8FXzGMTh1ist+59thM/MuBAMMau5wP1LWfxhb+kaSiFyTJ45ftJdkdZkpSFz
qxC0hI6RnHA1HRVhZaETEFJe1jezcsn361kPWDHrLSyvucubOIZetJM9bkA3J32V8cHKMsl9p53j
owz4e1kBkC1hctcWBjpsnlvIgw27h2FnU3jgMwmusjDTQ52kzgGlFxmUM9kqy0PuvzuJM2xzl+VT
F47lORTm65zQiuk2ZDVpj8emSD/SYcTM6TfsxWllBRUsa6/BoaiMDc4G/D5JS2yIORrqRoEFVMY0
m72ZEXnyWijHvNpBkh16lyG5C1byPoEyV2xJsAj56GKgGmRV8OXghlCbMCDfmCM63qLwxoOK/jzB
bi48zhzfnsn/DufDnKTHKNG0QMHABB4RdHKPAI9si8xLTlaKYI214hyq6xQaQFLa+WncZ5HxODi2
gdy3dPAnF0+dk/5zcn73oBnrq1pcQG71q2SFeYuEb6zbyn2vRD4dWU/Qk8XknxTxXmmNt7oiXort
g+oEwdqWZ238wGLw3ppPrZdyXwmSuwCSs6KntQ9sUEbsQ4GmlioqNV1Jzqm2yThwodYBe7awxGtU
2WJdUjWuwkmDLw7IU6PLX7awqOBLC7NsMMrrrOS8byAQ48kO2B9zBHHctJ8cm8UqibR69e0aA4c7
rl0f4VeRGpDrJ7PdWgYHtG+y41WVyZWY9M/EwRAqZxvpVzeEa8O5tY4x/fURJnWsH5/hEBwiZMRQ
2UzrEpRPGLSqXT3PN86yB2QOBPVIsEB5THbvEukGy3WpPVEKVEtwb/1kRQb5ZiKEOTqqDy+CEuEF
YOOadLqwJ383C73vE2g+HmQsVmNf6EqDs11nRyZSZA3N3tEKsVIPcTHhF2cdlIC7RbTprywdTJuq
J7Ua3u2qbfPphJy56PL8NGb1n8lx2ECSgcBuEgODmaiTGuTNyvU/smQA0MmYEnRuCX9e26HTYXge
/GNQll/0vjnACZ7lsbgmY+JvI99gftAjSGJZhATAFeFBcOCmXpJsPaymW0HyDX8tgeTg0SbNMyMh
UKV0Vedu4ioYIAH4msmoSitxwnYVCUS0bqj+kKGh1sJ20dF4fwnkpAyJN7jbzLsfvnaRR5aNzIl9
7KtTm5r2nXaTTc6xcL+Vji8yY5RJym6MjAmaH6xTET4wqcIZgSNplQWle4f/UG1UMGORT7sXaGkQ
oenqDfXj/5EMwYFlWihg8NsjgAk7ap2IOyB6fbqzxn5k8nrri+TWSLCZjexfo6qYj5KmDMEm6l7D
RaxOcITdsUnKz+WskwNUgAeUAjsqXKCbg0mssBjRsiIOw9RyIbxqJg5cGjdBd4pLILIz+wlAi/3E
YODPLLFbR2DqK5fFpGWXQCPU/IBRmaaEWdpRwHVlCoKqJer8a4kK+qWwBURZRLgI4Bn0hriSnSoi
ZAIzPOPK5ykzTyItu11eiWtPoan7yIfMgdTeJxEuN4tPguhJGpm3g804LWdKQ1P9SdtN3IxhvJHg
fW/85u4tjCeqpkPSEbE0cM636I12MmCNMFvRHs/IKbErG8eyXOEgzhAZc6eWbNarSkd7VrJ/iogP
hlg/W3p6Ex0iael0PmOG4s5JYW0Af6S7KHN+Ae4NMe3Xr5MYiFPoc8BYIHPKli4eWags/H7v0HNa
Q/5imCSKSQuLnyEdyIwILh32l4WDNSrpi2qb1QiTEAjve2Pud6XF1FzFU4qMb4KGEDkPJvlshoIZ
zE0D412Y7XO3xu6BfEXnwEcGk+fCCeeUwZsiw5vgOS48/1oz8PTriEiOTP3LXcmd0BnqfVNIuHd2
ckvTf3OiCWkOGF4VLZcIHRUPUr9brjtsW2W+6srydoFN4Judq1s9V6/wXabdZKd3YYNJ0jVy+7Fh
VBH5GeFTCz8gXNhITMZ2AlzOFqbdA5PE35Nx8XJOM0NHVByYL8RUPLgCk+wcuccmtL5sadi7+reG
6rsuYnt8irkIw0IkW80/OAm/oxpJZoiBMVHwYsv2q7eQRSICzg6ZiB8ELHpU0Fa5B7mF3aHqyl30
lavZvye53CbZnD1OnCrkH4fgJObpGogqYm35qL3E3iVR8WZ2rAa4rXrIbqBrJSg9oxaHkrEohS30
sHIu97JBdQULjzVxJgBXKUhCpY8BpS9ZFxHyyiw6/YsZgTdMt3cdO3sfoDIjBwQa4Mz6xVNtyx0K
G6kYayarDsN4V5dPIk4fBgKaLl1l7T2nv1gBchXR8joqJR4C8gP3oY1tva6/5h7HOMmFG2b6fyGG
PSKBHgnVa9S2K4zdOFTRscGNLlUQ4qhk2E5CFFb7lJopt7onu+tokpP6nBcENgigmx0iRE+M+OFb
iDhRaO8GI92lBQYgqUce4I4szhW5AeG8GkG/lr0/bBQkIDZg5euoo+3ERH/toVczbARjSLwPnQKD
Fljh1uHFaSjjUo/DIfX02TEaQo9F9tTH6G5ns35cWigKorVrwHxw3OipxLQEP43M6BJV8jj+RqBm
4H0BHKYThAmuT0NmKmdfxpb5rJNi18vi9BC48zMMMrgRvvdGXBVgxY7an/SrvGIbsVTcpQCV5w7z
cXDweLN030yNCrnhFpsR7p7tj9/PTjXcdSqnYxhlh7L0qeJDpt7I0tclvrSuw60zu7g8A0neX4il
UJnxZ2+h4YJ5uKOQYWw2MQlmmMhYLMvlLi7GR+mIFRlHzTqTdrKB2/3RFYjcU4bc2kbfDQSNqkrO
6D5xpJnEByMRMdiBm8HWyUrccXq6CgyPS61gx/DBu4te0pjhFj8PDbpTEDn5ao1yEzW4yS4hK6I/
ueY9n2bY2mwETWzE9jNyPKZiM6x87GFY+7aWX39ETmGtkqHEPBneu7I+MqRMD2NnAr7NkORM9tpg
wbY1K5METQc1HzsBttOOs4umGlszhQ1HABZTCAI+ITDLrknudeV9ODL01wNvyE1qud9mEQSHmdhl
vO9IrzwGZE6BFiFX5LsNdUrcADtsqDPlQRTc82Ny45XlVXtvZFxWpmmw4422ws+J8LeOSbbJ6ZFS
4mYbo2t21mIxmVN+Ykgn0Kbl4mMqPlMLZ2kvrafALn9hwMSJv8BBk6a/mci3V90SHGZk/CV3xuHH
bpTJgVGsbdRom7YpIbWNLFEVM2MtKF+n/GSrX7UZrmGg2DuFw6ie8xcLfF0LGaz3cMVSJlkbhP/6
MfIcY1E8rvunPmfACS4BB1fBq1U1CimUBA/ZOMwjM7pFOqBV28zzymhilyKaqMM0hdGvFkUSKkEW
6/h3sRU/aIvpG5XyvLccthasd7fNKF8cptBry8xDVin5R1PLN2nHuItnsEE5k4JhsZU0wMpCYOPS
cf+i7h72BBMqblzYbevSB04CKxpmD6Zjb7JRpo7KPLET4h7qxJdmRHLJMbGRJoiRMY0ApJsb1ZjN
MYb5vDHL5rWoJb0WAksvFq8g0Xh3TpsAxLiLLHOdpwJpF+kOXCToYmHJNO68VObaP+lMfANIPRHd
AxxjQonuSt4Ii8W+zwa1Hl01o82B4hT9kQrcQTwHX3Qm4c5syrecs5FVQUtLZpQJuwzkqAiiNeqB
8WmOh/RMU8eDF30M3Gd3jv7KbZ+2IiopoKPiUWCiXLfnsTTRpCzrEJImXNZBwa956J3Lz4PVO7va
GY2D6vNzNePQJ7WwY47tMl5qcYLwZXZZj8t5uqIS2y924CxRF/IjL3CAxL5JuEinqNnpyHqODYOK
rET75t857JJ9OWYXp2sOjoG6wgxBN9qKlnT2/jZ+dgxy5holq/213w8vM9NxZjP6FCC4ZtbA9ekt
kkrBYHy0dHFu83zvzCDqnDlDPdB5R2+UwXFGl26SgbHyRnzn4cwMSmVBsWU9B90qpD2f4p7aovwa
SyZWJXfFtHG/cdR9lVAllUObZE3kq2SIq4zYgFRDdK8bu5uf+NtqItajSb81K2FeKd7TAS0VarE/
gTApsgkcZQcbAosjQQBG5leDPW1fJRtK2eYEJumf4znBc5vvNDDNMQwj+q683VmuZsFEtkpPwtAL
f3nZQsYxuZfeO0i14IRiDvxan90aUXe7rn+o2wpcQTmhU+vtpz6bTxlWJTi7mDFlsUsPGCSn04yL
2ZUDgcr2ZzEPOWOOKt/2ATq1chjvdhxiMNeE0snaLdayqngq21luo4ScISxgYCySUJ5/HijmnHNj
TFSAArv60MNb+vlCPd3cNhrOXvxZ+nMVbgWzxhPmjlocfj603V4dotnZISXg3+mYn9ohFnyMY+v8
8+AM838+wn/yn49UyoB7FXmluTf9ZRGIM4JFjdV57XleHmQ9teefT828nYL1z+c/XwlTx1ghjEs2
EK+sU1Xk9qkbmZLjaOXDnz/kPmWfbEHWSaAYUtuOf/p5AGXC+thNCyKfl23yIuneBab9NRXY9LFe
oQYbLj8P44jsElEAnwt9bCICEERZjCgTJ/ZelvmgVcZp9vNQSz6agj1pG+rUoWu5sK2iu8Fqu2lb
aG//821VMX+AaS4OzvLN/ufPbf1Wkdp9Z2OgRPfELWBi0RIBu7VpsaUxxQSHFcMbHQLhf/DGMgwz
I2aZx34kr+LkZFl8sZvo7AUGqVOW43+a4/jQQUFHQoiqAwxG9A+bBhDePub+SlblBlym98hvGB0Y
aYKZypv4odePGNcykJRJfcylOT/aJS4vgMvOr58cnDwQ/9yMlVNbTL+QR8Q4t2f9mFnI9SMgsBgT
ZHwmlaM9JmmcnCO7/c9HP39GKHzy319FkHVrKwebMMrON3gnu8rhN5Ft0WwgeBmnnnTLFXMn8frz
qYBTy4bEtl+dEqfKz1d/PiUJyj0O4OI9cikr2cvbmEq5dUKUf2h4x13dO9MpWnK27FbybBYJyVs8
sbeUm7weI7xeovzQYsoeLeHTUjsxXliyGUMyCd9VoL/TMs/+dmTznBlB8JyDOblzN4IoYyBgqdCX
1Zaljv6Aw6XTxkuVOO3eyRmNR4EvzvQe68DMIJI0bkODaz1B/7Fuhmqt239/BOpQuY3aKBu4fZBM
8ilMxuk8dtPfn8/mGUctZYuLa8R/I/W9uqowNF6spuKySaV/8uPG3DsNsb4jjqOL4uyKQtXdfh4E
Rm9A3m57mslyAltS4LsKCtJlOuLB24S/zmcUBtGW8DFzB3JtT3JZTWzZCBxNGOraZEXzDMr/ojI7
+0VaLzVEYL0NWWmsE6wNv7qFW0R9+u7QRZ+YHPjEGxruryCtXjPUNU9JN9sX6FA5WtjBm8PPgeRW
CnabTskId/6cQWuI+j/sSaD/itGnVR7MvZhsj6sTZBvYgm7T4hD/SAxe7g5FdzXB051mdhu+o6Kd
bXQZYrYpYYVF35lP+2hkFFEUbrNv7dm7xPg8/doJSLvBs5xwrmegnHdDVQZXAcMayUUm95y+c8L3
fuL3wXwwbVrpNYf/D/H/f4H4Q7X/vyP8/5cC4Z//nwh//of/APyt/wqoQzDgmPyHfAu+8t8Af8P/
L9cTvgfV33UXwL8F2/8/BH/h/ZfpO54NV8K2Hcd3+FL73wR/y/+vwGXezYNtOqbn/2/KzmtHbmXb
sl9EgGTQvqb3pkxWll4IqVSiDXoT5Nffwdp9ge7HxgESlSWdrTRkRKy15hzT+P8h+FMOEwZQ/pfW
MMcTuOb8sjBAY/TysRh4jvH/JvpUJf/jhH9grf0r7GmXUypLl9OrJukIqazKLi0d+8rs1MnI8YDk
Q91ugsQoNp0zCuKH2ainMcFvMhoUIPhBwvTVMWVxaUMFV6AUmw6X47Hh9gEaC16uEwU0iizYe8mY
X+iWwYvvUFk3QRtfPFKBSaUlj3FC0WWpap3Q8zry+f2ly+/AzGRqpAdhvYvq4lfSlS3ZULvJ1GmE
AheEa6dnyAuD7KLNVlnXqvMtY4P0Msl4S2brn6DVqWSNcjhKX24yPSsv4Sj2WQjULUyq9Nz5Hxny
AjeYGnxW47RJ4fsyfbSrS1TH2sbo2ZuiToZEoDj7Mh/2wtQ9wg/LgVxcy1gWpcNUqajZLLv3UCXZ
vlfGxcRv0U09jA85z2OjSV1+HjzyrC+OE3LUhkmxCUzzTIdLozPJlIXgXbuGjmhiD3b6f1GIMaqf
P1ZZucXl56cQKSWnIsxRHoGpHNP5kJKW7X7x81FEee3wxziYsAwGi4hdao1iPr3U7nuAK/IswAhc
fj56TMgo8yvZLFHRd+uMUJwlylDnbJbZ/3n4eVq2/kKlcXrSGT6QbfOOtx4/DnFR0yIyxnk2zFn6
55fp/CdWwBCJxONTW0zygl2/3KYSLXrRNNaBYfI+dluiWDThnn9+MuafGGGtFBALzDbovenZaecx
97Tzz08/D/o8R/XsgbNiE9IpGm3mxyVBBpBU/iaaE+6E3tV7qHhGeP95g27KJ89FFy8zBBrnZH74
+UlxbaQ5kQw/r3eaL5ypEuk2qE00oJpGPyFyyAz/73nI+9vVmp3h189/d7WfPbUablBP1+Q+amSe
+jbMgzGAIEaHxiAEIg7wroj26hkoWXU20j2REjVNWpDYpdbGv5O6QfLvYWtXZMYJGthgSSNokyQD
Qm+KDrrjCPBArf/akVKwxmctzyBPgGx6ZbAVUT/AP7Teq4DgGZkDq25TDj2l039r1t8ktDlTUXNt
8yRfgEHN/0DuR9EbwPBHuxls2X8xJiq7f9EVM0cnr6xz7ihyPzN4yZmVDHvDZWqLY4Fy1gFMqYIk
X5pOoD7zGA0gunXDwi9BRwTzPe8j0jisSB8mLnsg2y1qOY9p84qTmk8kn5GexySNDnDs+g19aTbx
brzGiolpA/7lDgrvHDoMnhFRFV++ROCoXjs7p9btgvYF7VbyhsH8YMFwW6ZV4F5FQytEpB4WxTTY
OWRicESQgLoTPd43PkdwUvKQ5CVV8cdndMP6lv9ri/zm5eEHkkQc7M4EaNrVy/sYFOy+FiiaYf6d
ZzTeCWxwjvgx/VeSnLUQqsczOiFWBlbs7kZZFhuzzF9Dn3qq7yCXpdMvz869f1Tir8pMgze/QaIX
Fv3SFaZ200HG0/PAGzr60wVIHKmmzfAVm8GIxNeNLiWLGOaHIn8XTJopKcfgtbHJZYgs5neYk/6Z
WfTWV1P1DGMfV/6Y/MHsOOxzMaerY2dd2E+ilNS2k/Yhi8GPldIf10YW/4vQdsUj1wK6tq9YMtHv
A1K7fTfao2+IdloeHDttnJ5tl4fr0nOdU74f6Y+danxByAlMSKoK4CdgiUefNG+2nHsFQjl30haK
fdhGt2QKUUuUMJZcXT7yhPyyiFIfO2WPSXSUN6Hc62iTfpHZ83Jj1N4qYkCw12AtTcGnn6MkC6L2
1ndJdPfo2I4uCnWpD59TdYeir6/wu6Z7OvH2M0neJ/cPVnD7vQkq+yTtjd4ZZGpEYnzqia5W/gRM
qefA60lyqzoWxNUwheJZxIa+aceCqQfMhYybppUQsyZrMzV9tipDCHxMW8YHrJEV5k0SLYQb71nX
oz1ZuqDlsrB7MsLQuUIH54zRqH6nNOXbbBBGlIjV9bjA3Z+RYvfzcnzAqHh5c+YSsHsUVcGWQxuA
H5MxKtx6QklpUBbmnPWVEBsLKw/BeAheP4p072lk9V9JKxJSgVltiAgK7lLmrz9vhviziM8cblSK
GRsvvnpaKeOWwS/usYb8kpBH9jKN460qjafulkQx42Tc9gDenn2qv/hQDgdb806FrLWrQ6NkgZ0a
fklBFgexT2d2P7kaeo6ihGYPjDYC7cOZDUixNLiJwQEZ+L5OCSydJdaz8N2je2mkLUfXvPaPk+OO
H7p/mSlE24rgg80A5GCfJw7wjKZuNiGUTSwxM74oKugE0eu+mk30ouOsdxx9uHgpopYx99U+jXh1
mvK+7bIcn3Y4gohCe70FJIxmyNGKt1abdn0aOU+aIAvTFtqmrY1pndlp+7R8NmNS2KZLjuJkC7Of
qb45bitf156+nPztpBfD2unh43ER+cXw5WE6vaHINOh5esM+BBhOYmh/bxLx5tSdue35id7UH8vw
smfZyW9RR92xH9XZC01kQbp9BTGnPU0Xk6PQ8zcl6LmL+eUrId9zBJx37phd1NXijEzufXTb7imG
Jt+WdMw3gU6625AZIfizmcQ+DTdocwydg/FW+em/EdDjjuzVX34d/tVRxKwjEqdXutl9j7Ib7ta0
MxvtF8m5JBIh9FtQk0/3tO+PhF5ia+BV40pqt3XIYMrr4LXGGXSPIPpdO7m4+Um/wYLkX/wY/VoT
1s8JsPHWgP1LzgAQefIu3A8vm5iiYKc4V5l8ogOwr0HxV0ftcuOY9ysa+YuGTZZRSE0TEDSJwMIr
nniMqIW1TGzwN27K+e6JmDkCtPfOqdTRj+e8OXess3s1tI/CAZLnVx9mPdXz506TL5bFzrVDRkQC
d08pa06Civ1UlrTyfCjw/AvPyWSQP0kyQbMijp+VVuEmGeVDybRYu9C+oEhznSSojQV+L9yaj14L
HPROhVzluflqSab5eZdaBxQTAXcOaac//+UIDz6lF9Mpw2COC3X13eSiDZgKoYYHq0pww96ZSrpx
TmV9kKhdLESsjq2y7UOumf28iuV6n33EvXaYoJfui45xXwXC7Qkfv0eDzRQNt/QuLmaiWkT/28WJ
rZwyf6k5NDP14PRB1t6/abA7vKvzXeoheBZTijU9ktvYz5I3p6tfCW/v774mza3o2S5k3p7a3ug+
Bl1HKcHOO5vqBsS0DYb7kDBqmvUGc6PIP8qmXRQtEegCa5MV2Q9toEHQJudGDMYi0atjkhryqCx4
q3oNBEzq8TGzgFlWY1u9C0Fosiu2LifVV82BvTck4jMRk7e3Jbgs3WEBYIyfboyyks/aZBBRIN+8
sCn6R1dxFLCYU8OA4VNxuulg+TJYqrZ2Ubs3xsHWyAsLNFkdYFs6eIo5LrE3bu00CF6VRsBIzjx+
M+ntrwQ/9rOPRbPFeiQ3Q2hsSIiM33StJFa+4R6MhNN+uBlQO9S/PyirScr47I8hDBuWno+KXWyN
C0jfjv5rAJzogSTtL5L66Zpgrnv3SeftbVAQZILfBg6NR2F741LM3xZRH/E6nUyityU6KrIhQDr2
mLMsLx5PjK9Rfo/ihX2adbnXDyFwz31lcKyEaEgjtWMTcEy//+CO5+Ok9PA7oIn/fTea+W05dXpV
G0m4y6Mx33Kl9A9WScxWrb/3QS38t4X40azUzjjdyETVGx2e7MbUxzcioP2bbdowyFCVXMjfBswF
HoxZqzecGmz7i5ZN85JFTB4LpJsXP2MhmApwrXoDfTmFYAhEsXLJh7CSlUx8h2zheh2D0Fr5CMWZ
SyTpqXZNsYjYMVGRf6SitDjp69+0a5kMqTuAHuz5jrq0jfaFriO92lX1Bzcui72VdmeUQxjiucUX
ho70ug8QQxuTBC43Yh1OTOSjSA/89Wj2mLGbQlsAW1mFLCzMlNL3CD5dYvfRcbCsb8NwBOMAgXh7
6obtKKxkY0U48UDdBkdqgW4hf6kObnNd+rDP6DOuU52/2ZwrV5Qv0ZifbISv55ZIzK4SX17T5h+5
rO6hjS8EHgTQORn+ihqUjOnARVnCekXfILuF8Cqx0yfnUZSAM5VvYCTAgGsNgJAoiNc+XbNkdJlf
qeaX1HCsZU4qjnmpnvGULIfvsJYaNDIeIlf9cvJAO8kuVMtEeDrIwByem6DHWBqj9gpq2COlx/iN
nE97Lai/CPIN/5iuRggKjlhIYEa5TmKo/IZdHH0NMoFO8icTpXol+L5WXVCjIS1ddK3WvwTL5JrK
IzhUDX+JthXDFZJ1o5ad0Bq2omiODFNPJRGZkJ9l/Jvti3Ghbr7EIxOZLO2voJjRqjJc+E1j/zD4
uvWuixLQjo7QWohhPZRd9csuiWXI9fqSeukvbF46JXps0hZujaVoG/g8+rTDtjHiOqzSV5Wq6ppY
/lYr0bMXpMtsnU4b7lDZ3iWkiESVw9lGLbhok6VmhfWRNLJNATQb1QE6M/xI+Jb5CtrIOMV+gcuj
xf2dROUxd+Mdtn/0WjnUSOvkhjoD71i9tBFTWkRlL4nt33INQEEJSsqkFLn9PPQyxE5oWN4yrlGA
/aSzDqR9b/rAqnCXm+HWzjVn6dP3fPlRi9sWSqY0yQe+RoRjkyfQDteGd6u515P32aWSjNbJq233
XuL0ym39r7L9hJ6ovw1c7LSeEzOn7SYWnipVd8vr21mxWewh+rbrmpR5D11YM4ijrJR5r3uL+sih
VeAwz2rN9zxwvEU7kDlrd94HUQrlCe9LC+qYiK2ibrKT6IjqwOq3aODlLWmIrWtSq/flAMRT0y4V
wJcbo4tHi4ZvR9OLG3L+Phldr/XRVQ+vgO5U1swQogoxE56H9hX13hH/PgQp0o/RHGYdpMFe3fy+
/ASAmvd3M0YWx+Ar3I9KA1fhsCEl/jJAnU/wnaxX7Vhp6NH+94EQFsbOxrDVHcnsdwyuvAt/Lbkp
8D2QNGLYchFOfb213GF8E72jNiggAlgnhN9BQ0KvehaD/jeroawRt4tDuTyqXW2EEFx1ero44VkB
Y5LYUDkTrRxH1aHqLGho8wMIkfKQhjUJdpKE8xHT1L4tsUGciTV/7UtbrrK4vsTAvu32DTFFcTC7
lgQFCb/6MMoc0+QgbKLlnXVDky6AY6+CAc2PNgxM1Z3q0OLEJS4NaoCt1kMcPirl+msjVgeig0Bz
5d0y6SmAiEhC6uZ9xiRAWAytR618CsWqOskAzoRbkiTdx+1WTQHLuc+aOSbxK0aEbxBZUOzwgZ1M
SFCgr+bumarYI9MaWY+WblrXTNndSuM0TP22i9Ls79TmKHzFaLzSV7e3OtNgel3N0q0EufKGeONY
AFgz1L8kgm3AjSV4CM/4dhQ4YidU76KPqV29YHyxs+7exeMiqEzIp2NDgobHjMgtxJvGeH4jtGE8
lB5rU8Z9gxQHMZtr/mLaGb1luXPsgqJ4kiTKICUhqZzTdHwJjQHKVpn31L9IQdy6JbWzRcwaReBL
7YqhcfLhJcge6KzV5yww6tPkBhKfhVk/M+LLTB2mVBvHLWLf/FPSbX3Xuh6bpmdvLctIgCxGxbq2
gOoRK5au+RIszX5PDU+7jtF3X7XnoKu7L+qj3ziO1ZvTE2CJh5eYGdg4ac6oJY181EpBGqGEbpi0
hnl2GdvpMsxlgdXhSCuzOQmepuSyx2IG1DKvaLEgMyNJFCqcXw87v6IToMfmkZRNY1P40Qsat2eH
Cn6pqvjgcS5AwQKFLjM0A+DI8FGWvQ8qDKZP74ZblPL6i43gX+pISDrFfd9G4YHwv6/W8qct3toH
mXegCQeBUj5DJOzCUVVYway5oUMyWLCblSfR1ItLkTaQPmaz+WQ7X2OTYW5Ci7f0VXzn3kfN0XLU
igbvWxNAZVDQTO9pulNZfuyRT63L3GqWDtZzYhodapZKnJMCcP2IEc8rDUBCDVa+ZrTXbU3NT/TM
7OV+aTPEl6UD2a2Rf4BHZZux8dyFSWL0MYpALg7mX2xB/QuhHQ+4L+6ubV2ymiNIQkZGjzPQulfF
5MgNkNGAJ6N4b1eu7tGLDe2dVTPMR9iP4gYXLWURaqXULmjK+gwwgfjYtzHT5A2SItJStGokhSKp
h/WsKMrstJoQbrPboFfEvS2RBA7BlWPrN8fQZEO9oK3yqoVknTuQIQt/m8YuKBVtsE+RcNV7BPVY
2O6OuVJ+9Vu8Ztmk9lbmbBl5y0tu2m9FTUrWUOafmXI2UVTWtwrzwjKxFbwnL9xbbSMvLYDohalc
Y1OOw1LzK0bT0HvWlZu+WHAbjo6TkTboeng7OVnpqfZgM3UvcT28mmlxrr2hXHcjRt6kof9rtGez
yT6sqZu4FqOXAOPPjoH+k9X7QaSQvsnrolwZrYGZO+we7MHBfpohUE0pbmUyrDjR5EfIih49Oex1
EoiZ1YAI0jP/lTYtKnAuB3bsL1f1Ci98q5FT0UsiMP7mLnMM5AbIhaK0XeOWyaFvhP1Wb78AEQF1
Q7q9SkzaOrDs+brEjd/QadclwpNbXBUNLDWNg10kFkGpIx9rVQ/7u1iFv1Xl0eanL0VAN7xks3qN
EzJhRMquCh3x4GPs9EWeAOA8aZzud00NWT81HTqC1q/Obbe98mKi5D2LDrVCHOvVajea07fDMQPU
2MUC805u1XecVuFGgusE20BMF5aUcK0EL0lYrPFuF5YQRJW1VX4wXjRGxgv8XIyozX7jBtGH7xSv
njeOJ7wyNudPFpKVIOP+3qi9j8Nyx2844KDkuEXZFeHEeCpN711PjXGdjTGlWyb9ayn+tFAOr005
IWjpBLow7Kt2mUWvFSKGqwcfVqgp33RpS9YQK/I1QxF3/fnJKlE9gfu5+jXk9wTN6ZnvkIDLJgEv
Hvr+YfKzAH9KZiyk48HEuphh5YJYJi0tV82u9yQhUqroiXHTCKKZHzzHQpAbgofjXaJrlAk+3q66
pRbBGESQ1eZXQ8m3qXRLO5oNTG2T0Cm2H1DDJh/ksYae3wfVhC57+IdlwLtiMsVfAChyQ58lPvq2
/YCZ423TrjB3Y/jG//UoudwM3w73pPYKtsXBdh98pDYCa5xIyMbwLJC5UPf5PY7JL8BL5S19ejGH
AI+nlBSjAt20rMODQb90lzFOWyQGiDBt9jh1aa4Okfe/P9FJGLdSs8+Br3kX1Vc+4cZkQkeqOv38
Kis4prbleCiamuhIx733JPMZPQW4g+bWZG53KduOaVTlxyyi6Gvy+akXcWCa8FxirbJ4Oj/8/EGU
jDPkzQOmpC29tCsvZcUEmoa0va3TROf8C4apjfTkEQwxAVbjgz4BaPooSh+WVgNYLIxVjS9yETcG
f1wdBr5l4tj6t6nBGzu5eryWQSxvhpNfcXq0O/oCKPHnqzAJ40dIE25nacVs/Oep6Qz1tkWAO+uM
IpbLxHwLCtCDMv6eNI4dKRlTD8H9uS00IpFqdrJbWzqHrFSv7QQKLIi+myx46Trxp1FW+CHM/Jlj
S1u4Wrhps0htssp3Vp1rdcdU+WtwK/T87fBkGJxOqyqnomiPTaM9bPLvsKnkb5Ml6F7i6rr1+UQS
oB1X5zoo0cvrnC4xpewTO5REgIJK7S3nNChr51qg/AenLTfJ+G/g5LNs1IiGT8OVnxh/GB/G8CeG
nQeBjPSC5DOcte6aARyGm7IFUmp/D4i3Fn2d/zOKgkPO1JKOEKKsV6GkzMW8sIsyfd132Fl6+nQd
+ghONN0qQPsAt/MSoRTbRFZOMeoWf5qHaYXletQncntzGLlhCVSvKnWYZUUbwZZxVrZAamEVo7dw
p4kTb9Ie9ESF+8FAWGs9TN7wVbnpV5kS/EPiAidr5lntVFydJCiuretllyL8CPNkqxJdHvTOeUcG
LK4/D4YbUxAWN7ZhAnrGcWUoYV6LguyQhhJnMWxru9JvcV4xmi4ce2f6Ul58aAtS1/srOp/ihFtj
2ySQ62tfALUIx+GCxpHJi9bT3vckQRd9tw/d6lW4EQi3UBj/PUT0xomgMuGyZdWq1GyKQGP+K70k
X8B38g0O0c+EDIcF+rD0ylQj3wwB4thec/Rj7rsv6MFcWucxNxepPayTSeYzI/EIb4rEwQrMS8vB
Z9XUgNdZH5LG9a4JLs/bzwMxLAFfFEZESxjekaLnpJdttG0cgL64Z/RrkaUfYUVA+s+zn4dSmfp1
Eumip219imW6GA2lH8PIv7KcQ+TSG7hDzURDkn+RMGjS6kpDXZOhUlevT5xzkRPx4E1ynadURwHk
hps3P2g6psMB3C4GZlKoC0ts8OHSk2kaG2+TfrYH2WxLK79lSl3isBy39JXmCBI6FXXn2VROo3mM
tWKjayO4yYpziO155brPA/tWIgJj4uia69yJ8HMPIYEqJgoWAjnKHp9iYbZHtGr/98PP79I8RocX
G8jl2oRTw5jdATlFLxnwrkDnNI6r6c6UV62YoIPtD5tgxSQERnroIJmqZzCdm7cX5crh3fVMnFJ5
8czhrIoMpoKXYFAFv/0sPdg2WmIEB4OTJuhYKOFdor3HekfUolb+CX2Ty9BRyTMUFjlzfqFvOXDw
1FUflpNYN861ySudn3n6RjZM7bw4Y1ztE1cYK79zoydEj9krpOgtzk8n+5fN6Rj7uC+XVQd32/P4
N5B5hU+/qSWk5qna0tEPn7Vuf8lI2JB4KZcqo3cOXBnruImCj05lYkY2kGHIbOUDeFi5whvl7m3f
Gm6jiE+hnacHr+sPbg/7f4F70YSPG6B1og+9CmvYyLqPGioaG9SVdDiKOc8RT2rIYGr+MZtDHgM5
HfGIRa91bxjbsQyjXdQM7rtm5teSnLWNYTrWXlQkt6MO6G/2hHAq4bi8Komf/lPPD2SY4NhDTOr5
mjhyfVa3Esc527uj/sgkOmt+2D/ishi3A6mKOzvM4FbZnL5+cD2hY3UH6ap2Caso3HhAXi+YsD+U
J/V3pmUt2kxrr2LCRmULeY0Gw5VotfvPM0zJ0d6r3WbhV5w6ynyM9oaFbyIDZVYGoEkBf3XLCZfw
um59jbNgE23N0UnPbm/Uu6Tz22NruhhBrdFch6XuTwwzLby1SW4dAjbIhSwo3rwMNuRcBTdu93Tx
Ir5HccAqVzjLnmScQw+V8SYauA0FtGK3DKpHXQQFBiNdXTkyVHcRy99RUe+wiARvjD7x9vfGAXpt
T2xSNqyowwB/08jb5CbbomBi6PkOYrmIuC/Lfi1rDBJt0fzDzIzr0INzCVxap8njnDUb3VndP9Jx
ixE7OXGkoHExll9EB9gnBu0azpTmta4PtBJLNo/sjbFkvEimiBalcaMqJfU4BsQMCfYvXrWBL4il
EfDvdhyhCAozSe55mC1gWyVL2uLDjiIBskBaG6tAd97r3ocTgL9qTaL0X2ylguY2wSORKe5ZaV6m
NExPbs2u7Ngek6kaHsgsonAcmINSiWmH7HEzh9aISL9bUUuYpAHtKsjMlWKgvu57UsmVOTSAt4js
yrPBYEIuF4ivvB1lMI7ZiDk/AgZw3/MDSs96r5PxGSZld+yK4s/U9kRiOixKyrIeDNr7NU41wqCM
P67HUma6Eek2GTi6JPtTFaZxqE1N3PIh/wh9WFpOb51ab+KGRdcEEFHflVr4hUXNrfzqXDgA8rwc
fbfhpxM1D+oMaU2X1gJh4DulySAvpp6YxTpdSdaczAasN+Cv7IDOAXgVRv7ZQH62C6AhkIhbVEe0
ge0uA/RIjNnWHREOvwMBWCWBnBtG7WdBsPbBLN1H+OHq2t5j81sVvmWv2hn3ViRMF8a83DlteEBn
xcLer4hk8xZCV7gz+fxDs/2bm+F06zG6rtKBgMdW67+scRg2BffnWsJx6Yagh2GbH9yahpwUEQZK
G+yALodX3WGw66d0GanwF5ijT0Mk3lRFFtsQUN+BeJOrUB/cFfMJNmZEcitCa9MD9cLaj1nvkBiD
f+Ocb6T5TndsRbNlIopRps+2tuJdpRHLlgVjuI6zlLqtynXSQ2tqXCi7zJV6kwvPuQDPamC2N9hZ
XX1N+5I1isD5TToSMEBqMagKJN19N4iF7rgXV4/EGsTnv3TtNhq4gZB3RXud9hBZNtLCyIsczFsW
BrM6bsxIncPcU6hpRi7BloK1McbPZMzISyUTiCBWQnB6GlV2hFhEFU/Obd6riuXSMUAaNuEL4aIZ
CM+IsVD91cZhBWuImboxByRNaOw9ujpwM1dDB2ou7V8q2XUbhkE0/tmC+lA7O7lOowjvdlNF5MTV
+cmLjHvTMFn1BqfbN2V7s3uMhkkyYvBTzVwvuG8u5F+0QuZRDxy6e3lwd8Tb6DK7rIl336RVVazB
42Bcc2LtEpjZSoMkg5CcdaxEotF6p5ag+Y0KAzrocP0S1mcguwnyYnhhoV3re2RNJ8jy7dURJXCS
amlWAt+vmOqLTeQk07F1gBu+DG9VVGWHmCprNaFwmENvxEHk1WfGWB/vWo0jAO+KZhuIAPCp4z6a
QEG+p2Mz7AxcjjDj9T3dZJ/ulif3TpSptSQIusuxZVc1ghOt2lhMXZdGnXCo6oN4G6OhgScG7F0b
n1nRgS8PAc/HacgEmhQC3xfHlLw1elEU35Nf4/JTXKg23zp902zdha/OIIqVJJ1xaQncyGVTjI8B
OgBzmIx7JglussrqWSAjGQtQSEkyvkalL30EdRvdxDNVN1y0eY/oxomg8iXRxhWwZR2j1HdZo62h
tHEglvFFsEkczCn+rDusN9nQbMdh/IwL0tEzG3l/gqBCp89VJr8Ny4pOjP8BkzWoDQPstqsxBnls
ON/xaFsnrlpcMb67rZqGOi9B09RAEIZFQwIny97K1hx/44H+wEzqvodT0xzq3H6glqREofyVCWzx
0Wd8RbdB0I7pK+3T82K0on3+JbmHFmS2vtit/Rrxjh1ZvrG8E80xrjppXtsoLl5qVoKxvIUhXnvJ
VbBRAhKlpUDuks0GC7AbLlXd4olMI2OT9+lrF37EpWkwHMR1Zlj/ysr0D7LDLe+jJjQAhS2KIeF0
PNGkcRq5RdVC1pGu484SHfJOZlRbFKlVro7ehGavLc6OF1POGnGxj83m0aQ6K2OFZzmqegh5w5Za
ZPZ1d1jtXM3Y9KHfrhsTdrZm/8YhalbjahxRiyq9SZYTu7sZyODYhwPUSFxrNXshHpvLDK2huUcA
qDk3AF37b61Dk268j2x0QZfE2IsCYhccnz6737KOJsN4SiKP19+B8SuqXzVEX02U+coJm3uLdWYt
PYue+mhx7DfEYnYg7QLYFavcNvZJm/BfzCYMdSY0jny6+HPYMddVgiGWlg0fLGDYal2CgSf9o94Q
L4pSP2vHdydd2N6gdoVQxJfc+gBZLRSPa9XGYqkzpyJvAmtO0+58w0HLBxvhV8EIpNB0OR+1YGsI
sAnI81kk2WF5je5jzrUcG77rypvNgRFTbo6sRhJnR1fkUCuaEB1DssTm7h1kkZFOoWYq/d/Eh3gP
48Ufux24jnaVhKC0ZfOC9xujtpN8EvH30qTVwRksHDmCc04IpWdmahln29e/HPqpqedfhVOdoP0w
hcm2eTWcEBUzywVvKsfsNHoPEUJYcIBpTJv5Mew7zOk2MU4zeW+TAbhMTI14Y5eQaOEfuk6qtSWN
BBqIfdUSpAP6KazkJQqGPbA9QI8WhRYgkV9OYM4dtfplmgTqGNNe24aRn2hIDgVxB5YGY1PXGSFP
9DdDFSMnLRju6+EmNPRuZSciwO+NyLokL1Gv6ngxmWnJUWuY44XtfcnUgg0cWN8MBc0aAdCxQw1M
JYiAGOkw7ZCNnVlwAryMQEuZcXoNzqTC0Dq2+do1IAu+peg7jxHdOxk9wI9KRvQeUZPMfFWBIA1M
jUOz1CIkzM+1O1kU2l11ZY7+OMNoERu/JIIvhNmWhz2srDaSlfbqG1E3u1aBgjS9yvcBdchJK2pt
OzRavw3p7IDUVPYRrfW04mXJrQso4A1+stpPEvxKh6n5DfLidDMYaYlaAEuoKD11w779/GT5Dp6d
cjz/PBvy0b0mNsu4Z+1yc7ogmHVOUaK4EpMMoY6jbGNDhnsMAtjlE2afiuZnMn6ouogOg6eSrTHU
8QZ61jfJYtrWiCCgN01bn8yu+ExNG/7TiBw0i2AjTEln7wQekW0BTu4eQr4rpl7fNgrS4TjS8ARY
VjISjHfaPFILwU6xPurZW+lhFJsA1yf4mQ9mUDs7u8Hjn2EN1uB5+KF41wfVvjJ/W06cFaRLt6J3
ybYvvCghXy9lTq1GqgASDq61wqofNLi6Rok/G4RPtnR721uT/NwQQ6m0BayTeo0EtjigNkRe6F3L
lNQIRmPWcgDHsrWIkyV4TDdR5KY+lwdteIcUSYqcI9q1FRQf/KqIYpetIgh0bLHeQHbZkF/zAl4k
X0zuXXq5v6VMZ+zL6fw6ViV97bYaUU9Hw30yaB6kZuhv7XoaP1VyjJ0aTuqYgCo0/oer81huHGmX
6BMhAt5s6T1FUhKl3iDawntUFYCnvwecf3U3DEnT0y1RZJn8Mk9+9Y13St1WnVpkPAXJAJD9e2mQ
fAf5yhGI9QMGFJYiRpjZAbl3Jf0Et4xZtCcxwNbKixXV1uXZUyc7zLjrQAWT9KxvKBvhUt1q4bWb
H1Q3UpCU4E8j/szsvWO58uaIQ9OD1TZ68ZdIYLSvLFe7amYMEWGS6xQe0y5ROgdFErWf7nw6LGFP
rPAGzXDBWgRbH8/CET8FwcH5YbS6pxJAuEUUMhSAfuem4yE1vfRc1mSFkCJveeYGp4TpX8vwHRoM
5T2iDq1NV1UfI1Z4ULi8cNLRaHZWiqpf+idKpUtm4hQ0IKKl/gGbqrV1OhssTiinY5rg/418XrZl
pn40NIR9al1oHvGoEGEWpKrkd9i7T7fogndN2l/KDI1zMib3tiRObomIwZhB2DoMwyeelOiaxUK8
m4W5yd0WwO3kx1uuYtHVnx+4hvmryoJKltZYnyLFHmSOtnqP4By5vHjeXp/xVqZj3XHZW+Jq41iR
uFjzw+uj1wM59kvmJvmhbvGd9TTdrTOvwKnM7BePmClOBBe0dGlk08wMDK5GRxDSqjAl2VR4vPeU
Uq1D/N7kI7gFwFF4ViSvTGfOKdaazrTZMs5zInMIG1K40d4aYvvDm33ARkk1m+xZqCZnm2b9TWJT
sDS7fVbIZYRWtRWR7vxmIElTEYLVKnbzem/NnxKafMMHUDHmqN760lP7kILjS6wNuNW07it3vPEQ
o5YdRjSyA+E1fx3bUHn1Gjw83FRxqQO4w+YMOJksr9tHvv8zUGX5zj+UA7r1bBqgJudS9M2jzsuC
xDoHj85t9bO0+/Cq9yU+4s1YTJgwHeCGJXHUi6Im8BRTOCTbxF17k24teAfVK0zbyTn2UpeaVMo5
F2N67GGKPVC4b/veNNXP2sEhE4GHLkXACaT3t91s1nCpBXpzo/6KIzjc6g2WZ9tQ8TVoingH2giD
EDfuB8VFWSUv3qhOUdHqx9bFi6KNmY/yNQJogMifHv2wTY+5lvzvIw+HwX4oBwSIaDi+HvBTDUeK
hPJVmShqNSpzyeA+vBkFBxIV2MvJSLtb6XTtLRPpj7TlHVJ6dnQOKL7iL28SClQzpqdcCHvFaJAV
JW7EdJSx5qyr0NQ5YAnSif60RS/V9k1RTAgSygXaYOazAejU6l13NrTxu0dDO7bzw+uj1wP3TznP
n3gKuVd/sJFW5ypg2YFSXEYKCwGqZce5lh4QuViLAsOv66fgpGo9Ukc/cU4qV785ADcn5WTDw+wz
lplErlyuVBtSSv1nH/W3KKBZc8Dts+9Ku70VqQSfkgbpriilpMxi/jzSeJFTQIXWmvU5ea1WXHoH
h9b8mfDjT7q+ib7nz7LrJuJB8XSxe2REvWe3yOevvf6DBOe6Ko0JdtdgZRuNnrZVNzTT0cy0m+wr
dRoMeaFYrb3Zls1RynAgsrrBrWyq37qeizfdEG9RPVgHFiHr4FSO2AiT6gqNUPHdoI5tCyFQLPlV
j0vHpjwU12zGC/jqlPo5DdAQNJYcgGAW1nFV5mcHFDk55hgPKX1HiAHZOeZmtNA6PGy+t00SJ7oG
+jWRcji6Nm5iXLI52Xeocn4OvrIeI3Mb5zYbVdIYewNz58JTg35wZugBfepkb3nNqRxDp0evy7yl
YES3zmEx7EzDulrZFHxKrts7DjrGqo8x0mOGvdReU12LJr2EBZWy/32mOkKcdBb3Sj94STAAyOks
ekjxfi0Z17Q3PfUKDkbLJnNJOgT2nRmNtcwkT1EXy+icGUl8hk/WbjgTsWfZgX99PRhZC193fhCo
30sHH+2ag2FwVm1Wb11Ftqfs59OXRd/kQGAdo9vYbgmidpcs7LqLh28sHdHCWrcbcLz3L5Eh2b++
V71w9IM/9yc4Y2os0MUmVDobS2CsLgLSL8OakvsvtGrIsGZsgM57BDoRQBNlsVvUJSPImh0PvNrI
5drfuENb7NHKnWMhtG6f0QHXzAl/y+uvXDcZu4KmabFSBEuaanHsVA1d14N4BAPdflM0u/fZ05Aq
m4IJ/IA056P3Qa6v/ziqZThR5Ye8V9hJpfqI4BIyKtPPuubaRIcac8PrPSAN7EgGj/6kn+y+WVGb
V385wCJ2Xk/UxxLVuZ6D+uX88PqoHnea8IYbyJPh3oCc1lFu38L5VSJtBhXWqAVUcFXkUSb3d6UJ
g76ItlnzyoUopJN+M3LKpBMqqnYd/RcHjb53I2jeDSJlH1P4VN06cz3A1nRDH6YSnqP0sg8k8nY3
0rXMKJaAZU86AyipPy1Trq4rCFLemd+6dzZNylykNv72uhyLspamP+gSrytHPXwc20mip3ci1vbY
NDea2utdWFMDQd/JuOonw9pJ2ABHWWL9dimKRWNQkmhypu68izIM30108UdKhUHGRHstUuqug5le
IzgQHOceH/rpxc8ZyJOQKz9IkTLhqtwazgx1d7Y/YsbSp1vMzZmCXeusC7AvNJ3fnTiJeVPfpOeO
354Xn/OkGUD3hD/dobqSWjKeQ+HpcNPR0koPVaRv1COZShMTstZtZUYhZwTY8BmODztt31RUjT9q
xDb4EvB13dG8mIlK3gahXZxsB4ZGfeuexg0lArkhqUuBvPXZpWP90GOCbykjoHSoivfX0cHjfmTU
Nb0GCDvMgAoqtBlc7aK8PdMreEVIJHk4tNGMY4wuU9gDdAIus21GLhSyM2vubtLbAfPTgSS7/a7X
TPoK8TDt8C7CtQYKtc7VnwZb97biJLiJ+7k2wdB+GiwTi2RIGTH6WbVsafbDg+o8uCqc5iqQJI7f
UEwCfKI23NJC5Vc/5CxmFli1On67Kb45pSfdJhz9Szr5TIJUe8BSji1KGltOPbSt3Tqei6m/97os
fmKTCQgk9euyDgeA4BF/pR6D5bFUeWw/Y9s1npNfffSid5adE4cMEij9alKFpjS4wQqEsIem7uKH
8oL0QGsc/YKqQnJOp1MQt8YFQdzgwpfgEQ627eCCMGu5orjYH4/UVdpr0wKh2qq2X0VM5g7chk3k
uc5f4nH+30EctwsRAFPdKT9CAcHtu+MywAEjs24BQMhvaP4QrA2XSvFEn1ZMM1MyRW11Fnx/+Jxy
/y0egitG32orAISsOkk2s/Am3KaV9ukXgb3DMryKTPTkZrL6S96Kv6K3EWhS+CngqF+/CUv3jqSq
/tKARu9Vb+YHP/Ham6PL9vb/vsbbVZ1tqd0KZ630EOaBqzdnMnryPhJ9XLR2BqVZpqckc/KVAnB6
yFBjmPqjcncwonYRT8JZs7+MMXYPqIt7BPWGYwfHMSEprHFs6E9GZlZ0qE0kwGIW0TQvnwPycSUs
dY1p0oa71WEZrD18X2G5C8PaXUAJvttd7T0ni5Ce7/DexZGb4EKsy4NJGnRRgxq8aEA9f2ZleelU
Bj4HQC3pZkMeBLkdnzf7qXR6d9F6Pk1BVmUtX4c4GApPDEre0fFtLsgRvWDUWYENTDgxOkMxb3Pf
WU/VNi/l4h5q5lc/DvF2noixR0oakHWooEy91LEp5jB3TqrIywZ/+7qFpdTpHPSBGgdlUujsT1zj
aRFmWELjNSjf3cQgvMjb6C0RBm3KajCZ+gKuFUzDbQ+jR9BDJO0LaxsbmM/pDR5OKkhWHaYmtiyF
gZdKpDwuKDkHPFq6UCI0KtgB71Nwh8OLjdxxD4Kqo0W0qQdvutm2I5nj41HhvvzLb6NgzyE7PRS5
5XJ8/qPVJRhEgpiMXYjrJeiQiFhoSsmPtCQhGbor3dy5wtuxnx3DvCgPbQ0IjJoiSHWiX1vSKRhz
tO3aScds2XnGVgtGWIStch9mWH+menzUkNFwx5yDpiquuA0wDNA+Rg0HpY3FJkIxFtQwlAGMMFJo
Z+3V+oeWinWSGbPdzxlbL1gqfHRlOPwZYjqTmyYz7pU3xZzr4B3VzNqD0VxNHUx/n7cAgWkfObze
69JC+8z9Zi28Ot0wbG/4yd2/MO2H7eg77Q3XMEnBwu1/BFl9lIQT/7GZbcxQbOn0uZrtndWTluKg
xlabbOikctcWU/ovw6Imxs7r321YciCpoHk3k+lu6HQmbIlcGGv/iLT3O32wIjiZNgbi1jvrOIhP
jR+HxyxnSJy+cZLcQEFUFhUBgR1RLtuck04kP10dPvPY0+8OOKfDysRPoaNucO7JNFDc/ZId4Qj1
n6obRgAlKMG4mOIfmDpC7j8EorV/cRjoQPuVC6bHs/c5axoBshzSszInShI5NTdYVHjRTo+czq2D
m8GOSnqfjhZMwfuG8QWcvYYJc+4OW52X5krMFijM/M2B3Bq5a2cBeXBjzLOYlvqxPMIEbVoTAob2
EfXM8Ki/tjmTJdDx4Z5sTMuFjSrd8I+sHH2n1W5w4UJdL11sUOuhhU7npAmX9bpfVcVQkz1vKB2Y
0uhYOcNfxnxffgYQPOri4sPV8oXhjqtk0LOd6Cw2R6foF1kEUUF04uTRHj8iOB60UZ6GeW8k6ZId
7My9pVN1bzgs02BIxT2zsWBFz87fotCre4ayS7PO7Nlr1gjPP5m2Un7GxMQb0482DzddEQUrL1PA
AnONzrqEemYWMDpV42qpS+9XHrnuqinyk5/jaQB0lm3quoV/PLI1x63Y5+4M6iZENRTBVkkdzzdt
1GETPmKzVYinJqy3usbyrC5a3WobJyRi3cbupqmrFK3K/SEmou5tVFGaOrruxtU0gZF5FUbBSQAq
3qowYbwsO1JKjMVHesqK1nvDJvhWSgYq7VjBKLWoGk0M5utdw9ktU025NOT0lWbMeFCu3ikGGnZG
26m1GaiHJzHMxf6vOiPEN4OXNC+6NAauFcI+VwK20NkGIT8tBzKRIRU1ifwpiHnASsnQxAtdT90f
WS//tHbDa8tFucLT/auM+a3haNxETRcsSaBSbGwTQ4B6Qw6v3nEwItnYpWsURsS7TJ2MGNtq3cQ9
O6/a5FQa7aTEEi05cVS4NpXIaaPATqjTonEf54f2X+kmj7SjGszM6+7UQ66qNaJmoxFTDNrJHzXV
N5P+1TZ59a2E0FaNn/QQ6mT9Ib0Qf6S9wZGlPnHNvJmmzdYAUuUS66Gxz0UR0jMl0lvE0ZVekbsw
G/Pgmi8BHJM2Zm1mHVOyT9p8ZMio09rlusYGzWrApzeewfsQ+LfChwHyBJeB/jYSdwejHB1R4kYq
MzX7yeUVLZwk2M4cB/vZevFDSjcjiNNCRE50f907zlZLXOdJ97Zitfc9RN8S0Lbo+9Xo1pdpUO3a
zYr6KrjpWYQ3NqPkfpYM+W+FenUvenCFExZIbbSMuy61OVg/5efJZv7eVn9GGBBXQAAMbGdK9RQn
UMXP+BSSbVTPpkBQSUBBYAcIVEco2YhvnA9WilQ05KN2ZUfC3mM9fMgkIvQZiwck2nQNrgSja97h
xqCPlbPoVRtsVMFRYR7t00fu+wwrJn+WQUwP+D+2gV4vHSowqhTDBssntkBOWe26pCKO6Q58v3F4
79heLrLTrFPiqW2SsWyRLNs3WOEOQWx+JsKjKAuz9YxZCA7UGviYMHfKa0gxYXTD20K6NS2G5zD+
cIzql6oUAR7gxqLoPL4ZWjF1pv9LKmT/0PAgKVjIDazidnpjguOcdKEvZKFwGvOknNzZc2nl1bHu
0wAAGYIUeGW1McasuQzTxF2oTcTcqnwt2ylnZf6Zeuxzcc/7vwqSRYFhYsHUls6g6Rwl9nCyjHg8
+S5FxgonyQLuR3+MpwQ8xGQicI/mgSArvc9BhRycRVRPFXLN4ac82GbrngYtdk/sXgZeOW3inNXs
mOeM297hRsvd5vh6YJfkowZ5Au/VEXS5vcadyBzwj5EDh8oIj64NQZqv0BvrZOTcEYVZ+GurdzTM
qIV21MUt1XVxSKoGFL7dhAdY9pETr4d8pFzUsNItv6rfbMX+cZSjf8RT1Jqu2mvWxo1s59Dn0jmY
BRjcUJQI7fP3ZkErXrrFfNVDGS/hZ257Mkx715CfBcfPW+EF6o2VCO5DezPtUtt3Pp0TrimvHmDQ
uRpmI6FUMzBfuSpvT8nY2f89lNw1kCzbetGqLjmKsv8R48XbxDD6Ecu837FuM+6CIWgti7ZukPa4
NidqxPdQZ8C6NZrfsABiQEcDZwqI6cMq//SexzM1Rn+Gptjn2IZRH9Onx+Ax9oOtAKWG45/ual0D
8yJTHBOcy5gAmcxvo3mQ4kSLekBsrUL3TUlvD4wGajpMPAzQdD1r+Ja2tW584J/wqJHrxaHhDL4w
UY4MvOdCO8qsnE6R5WGu5va89LK/5EfIKowjPaRUiXE2V3Df7X2AGXrNkYDKQkscorjGqxCY/lL6
8Ay65mZIibEl40IzCQypGSs/AxDrPaVxadE6iQ/D9TaRGKBOsToHRHZRyoR5CIq0mBnDkEty18SQ
mR68so6PBlfFS+ovB9shTeUQ6ErKxDx7MEGnuLkyFNjABuAiZTsoGvNbprPT5NL8FoJfXRf6l6SS
YjsOcJerOj1n3kQysZDQ0Kv3gaZTWKtetlawR4IKizNvFXsNGBcJ3zXAWtoDTl2yGq4t1YJ2v3CL
HN9RENaPVzKK8TqKYXwzroZgH4cX7gtwRo3u5tas2nEHisYFVEo+WvwcDdBNMqt/926XLynazC50
ZmSUE/CR3qQ/xmaSu6TduTmUyYr+KQJX4an0RxjcE0yfVCd1lbOmeTytePuMhB6MrltlHCJsdKJD
b5JNsmL75GINtptrNmlwOFL/yc+5rqPUO/Ci+VR6hNdjwCybcHc8SFOHqLXJh+oVZuiPZZjvs67D
LBKMHFVIZrdllOwIvZ0y4FIYKpDFExf3Pv0kX2aiPZ08oyCC/jxCiRB0Rqq+BmUW2z5v/gXMUefO
rt9u1prLmkuI5KawwPGBQdTxr2UkH5HmQ7jDs7n1QXyTsL5nDgPm2QqX+mIPeMRZDzgHnSZJOQTn
c6gdJbjit7Ngd78JMywvYbOy7crY+M14AnkWLrArezlH/FkdWgv/jwb+dj3GM/k612BPEkdONGpe
5lbDdg8YauS1EEJ/pz/xEmCv3PcJA4XG/A2iC0oeRR8rw8byDjwbK5cz7MIMh7oTd1sLfDlQXTDU
to72QSERvVgRV5vO0oip+7c8sVdgIbC66wW5vhwaspFM705pJHur7r5BOt4tJ/4j0k6nLNOtyQ3L
GCChS6B22cXRVWJPR3bmLu3WNwwTnBHEqmKyqJWN9qsly190086oW+MWcVyLTGiS9MX2AOlxXdZr
08hGmma7GpXxHlHS+tPQkGThSGXMBxbzVZtZbftWKZ2+wQEJY8RevmiPArb5lYIq7P+a0681ZvaT
JsxrhroOqpdkpU9uSVrsCia+YWligsEUPI6O4I0komvopc6io8gCdtQTXqO9KYEfctqb+oOpYiyf
qNVvOp2zxyzxb2Np94ugNdVq0roTbA0mtISlcfoxr0UYCBMxPUz1NPK4vyqrXyteuQc/L/7Gjmsd
qnY+iNjWUeq8yyRj2HXIEG+V2C5n7nHc5EmRPrSETJ2efid9Ge5ZU+mPbScigg06HaLtpvFGrNFM
lk5laJF6tBmau2FFanAnwyx94DBhKupp78QVYOFMhto0dvO7Cxq1AYTJ77zn2ijUn8yd8q0wA3o4
KNuitzN+M7TubWyxCvZJhzQjsc1gS6b1SyMdaxoeOtVLRgbeiGFpjHHnzPvc1LuZzZbAF+uBGtiI
7gBRMY2lqmZl1MY8jZvNnZRG7ITdr+22a5c2/Vs4Dv0BGQ+SZx1ZwSWcV1lJQSNUgvhXKAfiCRXm
kJFjBGZ6DZtRHy1hRKTrvPXk3guiW6hhzUqt4r3CqECKv/9uBDRx6m+JQc8Pvsa4mxpGECN0TpQ+
5hiHRpEFPT/4QiqOe35Z3iIzM+9doaP66F+M9/J1H0R7GhSMUxWEgP/NhkMDQ/6VG7iMvcDi3UqK
4FYqpwVp7LR9Zcf1O3myDb9i/8Rzt2wV73E1X3ZG/0maMV+IPDDeTI+KooweJdCAeGNHg/YYw+6C
o1UHj0x1jK1ks0809o5QG8U+dYCdIJJcetLKS2YazNjN+uDldvuuCnlLspwgv/Ild9TiBzRPQZKQ
ALSDRQ6LLmM1Qo7LzhbMUwyd4yQARTD+9j9BNcuRZHf34Js8lRlzEiPBseg+eou6phzwWzrj+qiW
1vowOOja8IXRdQubjMA7SA+nAzKWGp3YULJhXkNK/a6ksv5ZKCXMwYlIhmQTzZ6fiQjmOFcm3Qbb
7dFSjWwV0lsG7CK7wpmWy6jGlWn2QLLEwMsDm+Wi03v9zUGbpw9R5wboywOWZrsS7tKWVBGYU5vt
OzT6JXbZPk/TPUyZ30MNCARLG4kWyT4fJ5pYCR8OYld1w3pgP11GLstKbTzL8GmFrrepwyk6dxSM
LOAl2utcl7vejqptRbSgqikIacdarKQm2lM8V2Y3eResbALmh8ytdkPN5FwVA2C+FsRFWXZ7U9ff
J+7rq0mnWQP7QbOkZtLZmiTHWaX581mO4yP10YpDYQAHswy0pRZ+qqKeTIol/e/JR6wlj8EC+8IR
JASjhRW7qNtwx5mnX0rXoi3B5gRnzPtw4izlnEDQcYYebKO8oJfmRK6Gt1DmxXV2LW34uZGwOiZ6
DGz91dAVUJengIlVEfebOo6/BmmxI00Z6W/WwcH3WbV0WOr0+/SqNdZVTqDqVccd2+Y7eatlywRy
E2LCPOtOhC/TxcXAnZ4e09Q+Cqoz5DjueJLPk4rfOazfGR6+2xRAcJ32WeACe+NoWrP0gjjm5t3o
S11zphVEQ59XrYvZocy68GLPtdwertLK+eVwDRt1sZ+g/hlRShlJip0hdDRq/Ebhrh1LcRsvzI/X
WTgv+L79gS6bUnHmH2SIXtA0zarpoVjNijjuu+xzIL6Xo57Tr712iUTuKBuoIQFi8nbQsUVl5RhL
redvfMn1Jad3+EAK5CBUy4+p3EPFi3gbkHCcvw9oan+9ZgTlKc0TRU6w3AoK+BI/Zi/ed9QDLRQD
RS5IoMLmQgt6gqYPmWE9wb1H1NUV7iYpfKKXRjQdIttnxEDuybPVistT/Oar/hGX7O9jo39WlF/N
1Ufupbbep5HjrN3AeIoSL+dtET1HdpA5EmwfWnvYE15zdsSQuJwSgaLmYHpoGUe3SOLGUjGTIvQS
a2HztL9biq4T1vRDbLPMQqnqAQpBsMlZLtdYW8Y90MGj57nGtU0pivGSfMfb9AyhoPnRuCbFEmJm
6vjjb9iaLl1blEtVXf/wDRFTpjV6ZyI9664ULYRqLWZ3HUz6IytjPdBTuUCLRczgCemjnNhD4cmd
iKhZwYcM9N0+KMhGW6MReAfh8Yv6u9XE33qys3e7craONKcF8aMjl7t4RzHZ3ApJNqfJE3I8yPJv
OgrziFJw7O0kmBul1nFeWD+8FllxXFSg3bG54nEqan+X5w2Ev4qluYdexeHSfdfJCDH+9z9xmQZY
bckVUt/dQij4URJXS6rk0Jiq+pvE8kS/9hZQk3zriXBeWWx/OZN1SQvHuWgCtlSXmdC+yckbgnWY
itZ/k2Z3F9nn7xACbUqs7gJRuxtcgrKwI1evW6LCdKFNiX92ir+OqryPXqMp0ikHKD02a00r3OKc
0ceDXbISzxYyIppTfHBzaIZKf6sGzyAyGtanyPSrDcCLijtIBT7Iw/cUz1SBrmxxEgFAglTQQDbB
W02A1Nlo/pC/06u04er+4Y8aJwAzizjnNdqVodfRS9PfaIry1vv8IUqO3JDtRgWMV/04/stM7NPD
GPHBYNHYOSnz63KqyP2mUberxdDfc6TyTLKloNuKO7xzsjPMKQ32j7JqdC4jyAXSVv061AX3TISA
w1RkdQFfh0o5UAtE0cuiO7weos5BcXt9WOEnO/itXW8KiYjVl5O5pH7XxO1cIGPiw9W62QPbuLI+
vD6n8y7eEYfZWPVEWy5l0WtZcSN//ZudN8LVmP/1McQE31Xg4cikYtrAMP76iFwR7tDX58rpM53U
IP/pv6+2NRXvdoSVPzUjDVMbD04Yh7uBUPlgm+4h7pCW2Hv39lyu0saSmGE0RMsWq/XBjObykE61
vO7mz18f1a1pbzuHmXEzqANy13B4ffR6ANqZFnSAGqSGPBvIGyQ6FNB90+rhZ6D15SXBgrCwx855
2iTxN0mEFcHKYp/0JDZ8qMndYqwwv9pFWDzRRR2C2c+4VBEtYPW8bSfe05Q2GeY+WbV4tbZe0fpP
twJiEjbWtaNJ9tQMUGFSGSK2N/oz8xkvNK37s4xp5OiLyXjqjsmoxU5QSeZPG9v/56H8XRsKrN49
EytT+XMgsvN0ECZPBOBZLOdPC+S1TRuHLeuIZz7RdCjpSId9N6jiaMVh95mmny9NMpe2CbyZmM1L
sWynKCBOFBmLihbr/56AMLX++QIFErBverI8DtCd/DtGTvJkPzMuU0kOhmLVRyss+WanNgeSHvky
bor06YC/WTeJU+04jrnkzQadKH48l7FZ9HTZAZAasnafqXp/PdtJRkx98gjGvD61CCjRq6T0LZmB
RK/lE0n6j5lXw1XmevVRz9SsWTDVBnhJAMmCNfizfum73FAyJmzkRyxBcUVh7kkYpF92GwG7w6Gm
mip54+j4KxAyPHcad8mWrrKt9LGZOnPI03bg33hukVwpifHfqSJYefPXTUQA5QwMpVAKVrYVFl+T
NRCai6lOfn2aIGXqk/UZd32zLknYLAE4eAtZa94XgRwIIX3qHJhP2l85Mx6+mnQmJh8ZbTuPdIVq
K/Zole8RoeILoUKyw1izvrn7H6YmgaAYJ9+9bwDp0N1xGfWgJAYS50sR90eyXFQyWel4EQ10Kjft
/a9s4uJqaJYPkMT1v8j+l52tP924UEca6EzOGFXwpeFTWFK1Y1HOUPIdpInJ0afaZQkdxGHuL4JJ
mPvYU85uyKJ+jcQRLLmPs+6IetqAE983E2ymyHPrN9POf5pzOFb5HjedNvnhyxlbTx/xjySgtsIx
k68iMXeEJN84NY1rfDP81mOZfCdI4ksBhR/INxJn1B+BweVLn5gsdBj3iuMUgEJLviKgYhehAXGl
h5dQyb/d3ARRVdN0mODbYJ4K3QviNaE21RxCWVpfTeEjE6VMTFLLMb+Mxv/dU93zhkEzuadud4+E
0j6gYq1EnnLaM5BGTZPuSGFlAfCCROdCjSmZMfWaV8yjY6B6aQONgW2og0TCY5WNsJ6z9eu5jia7
W02kf0iN8tQX4art6/zeqfLKWbo9+b0eIOI69nuo96uWaSJkpoBiNpc3rofV2NOy4JuYRLcck2HG
vtIBPTTR3S8HBp7O/H5qcnUhslLeiQx9EEUYv+OJt0ODQxB7msScqvXaF7vZspsIF+VU059YCRj9
z19vGg0uiDl0J72iii0c7P++Hpuxvm0n8J0Wi0KWdc3XRKHgPOvxYH58YmEqTo5WzVXB/GRGy5E9
tev4ZNiW94msjbkIO3cxxM9auyd6F6411vGdVbX9t8Jj6LaNd/CDArnNDh69l5GQHVWAQhu636be
gRIfeW8melPfQ93/fH29pzSbUwUFH7HVls+CRFiEF/Bb1ycavBjRRHZN+eQ00v3dFi33nFFtZCH2
iVNHHwLd+ujkQ7BM5v+JYQDjxK52j7LLzqkly7sZhmcPvj7d2I5+NCXXH2ow5I6o5PBdkQTXaDic
zPCjKxx7pyGHkj+Lp2+ryt54j5QYjRygJbV1T0b5Z+K2bXLsHu2KqUZMAZrvc2EX033sgDMxF4gW
/qjqLwzLAsAkDjTWH2upiQY1wm0/umcL8f8rx+GB1x7huClZPEPebg65C6jNuti2lnhUOWNkD2me
0dVY3UsYo/olTqeH4eLQdyFirkq96Q++y3JlpJdmbgTqrVTcsp6F3o/NW9ayaMuh+wNx2PnO0Mxo
wIufWociPdBYzU5MA6Ffcj9ISEmygm/0BgdBJ8M7QksPLA/kjph/eXIeG4sp6C5uErk3UmLfHWiq
rT7vpVbNa9yyZ3cOJA52Pf871f5FfZV/FWz4e6Eb5fr1ZT0Wb9S4iAeoEx82TgnPv/qJyJp8h2Ne
L62B2WKUSu8j59sz6yn+DmJnDY0loH50IBElAxSjaGfnAkY8Ax2WDW/apxTErAyoXF84vklyzM+9
aWLOMOYYVMO2OdhczCv6pwVFuV8D6t4u7EdtDT8lJF8vvuIUoW8S7vAWW/GfqeivCNkMqzG1wFoD
EkHMD3ZLTY2M4iNqeaB1QRFYEv6pvpuIiPiUMQAs7KH61rTxURhOc++Vig+hC1uGm8wOpzGHE5NX
XQw6yvLbna4Z5bdyiNxoJ9A2yPFNQ2fjWD2aDk7cWLm72IiJm3fB9D2K8BpaWfPoRSvPFE2BBm/k
9I18Ad1Qlpgvia88LCirrz9fqf6iJRTtsZit8hgBtiEnzfr3pRZI3QYcBPJl+Zjpazp20R98Xf8i
Bk53FUMtmRhH07P8XUWbzDII/L0zHAoLCSixeCeLpqOpdlCQMf+PvTPZjtzIzvCr+PTakBGY4dPd
i5wnkskkmSzmBofMYmGeZ7yTn8Iv5i+y1C2VWq2299aRUswRQCDiRsS9/2Dq7xmUMUSAZRmTkaME
UIbb/Fz2585GziCnProDODcwzs3mzW1Bc7LEQpLmHftwYANqYkg6z3PdpeyPIqyOcShakiLU3rAc
Y5WN8sftk2NnPvlJiQq185x26keUIdyC7dpjHlYdzunxnt0AYIBw/DpGwWKyrfjQddS6lYZFdoC1
mOYB+O/zV91McV2N6gZzbSrjFukwlmsoVnZ6+eaME+mEyLA3SCRcwxC0gp+IJ+rojOS6ifaVydRg
RPOWkv1iQO2Ssq61GUa8/3zmMnMSXHkENSNkOCdlU22Ak+nLApUzMkosw+2EEmngsl126xxaFuCf
eYgu6pylVDYrKogXCk6YjpzGG9iEbUfjOrnr7JFi1Z8tHS8rOdDsGD6W43gfReeCoU3jdepl0Vap
jYkc9FKAnYb5cD+ZA0THCSvfxPSezRDdrTBw5kwjIVlv3d6HcflSZHVzchJZrhXs0tVBiDfPLR4j
P6OPufbMNUHNSomsns3xRtTW2WrBIlKEZ8WSQDyoqq3B6hZcg29tEs6ol9UDzPK6ZTjap3E05lnV
g2Mk08CuL6yXfTUMWK7Ge9+wqQCjAzE0EKDJVTvNEB/Q/D0z1tfg2l6hdb4iWTGBvwKE5WZTfe8h
szJrWlY+aTWgaki1P1P1ao7lMin4kRBNtefFyxW8P5RvLPFQJnJKpkmHrHtvIiYK+w3pirJ+0QNs
7B1ffWqMnLGpUkBosa1LIKciLKNX61FV43VU4jQNMIcZuCnX7KB7qoOquk1HRFtrVsZstaHiG32E
EE7sXdjI3UOlw5/DGkZIGQXO7ma6jTHdimQbO3WYvFVJ+BFAF4D7nuwA/dwZDaQORvUumiAi2zHI
CNNZkICE34VgNVqAFhh8+XXjUKXwQ71O5u+oGYbai2gUlt6KufM9cOWx0xp3fYEaIQzsGKleNrN6
a77Y3HNPpjLcenjFrjjHMS7iOpAufw1stLC5VTFr301gVPEs7LtXZMTBNWcowPnwFRmwssiSKzGu
51jpHWqikSkZCsNDMDEMDGwqSLplClMqYVGjjnsxTAEHR5K2R4LnZCkR1StUEGrxQoFeX/k1aqBk
j6w3R0FOw7Efo06JjoDJsrsAu0hKcpl7aYQ4+3Gc4UrBzkUljC9RSkhlMN40etkRApxhkVnFl0qo
NTOZntxp3B8lAnQYTOTGzJalEgRgvEEUA391N4fTQDBy6vSb2ShsTPDo3SRRV8EXViE4GHG8wIUe
gUKVdSFZ4Hvu9YHCEXqj5gQZ6t5lfwj4wcE9J2ic1aRkMIoR173HkOdbipjyTmmsZx++8mNBI89s
XOVKQSyy+1rfO9hk7dF8r1FH73YYw7cXN3WiZaWO4U6Ecb1lisoWTUa/L4ISm9WhPKad5SxH844k
TLdBmqp6kjx/QrfVB8W91imMCASoNpWRlqzl8eBGg30PAaJeqdFzmgF0tYJ94droNZkXciAjGhwc
xW/vPQ9hWo9c+dqbQjyBzk3Sd3TNCpJsnmt3uSSZ2XzjTvTMAL2vXF0vWCSZNq7pf/gKg7udF0EU
LlV+AGz+E1p7G2zdw8OoQ7zDHgV/JCbPOkCOwyuyJavAatY6bbeNjPYbJdcenQ/bQqCgpuqbb1xW
8fMemYdZ0GL7gc0xMUu9MkXMMXaHy1WDJG6DzaSytnUpH8yKLg3ImSfvMEabB/CG6Bh36rMEpIVy
LdEC1mumBOIY+8vJM7LL1KrzzKb+n1pMCWOHqNcQ1LtCdQnOGtkntJGUnDynUbERa7G2OyAtauEb
siM5RTu4yteIrfqKqj1yFm0HpCVz51WZIaahOPE7AlUbStsoYyMCjPRbFrNeaJMNs8hO4IiE7JmH
Yr9yQma7u6+cGh9IdgfIaoJCGKeTVdbirux8DWQZf/WGh3TWooOWDKMatZtJgYWpZ6FJdZ1pnrI5
lRgr23Ri8KTrpkHmT4GNH1jpmxOAhIFSmm+UsHmtEw0bWI0TCqkk50a9NRRRP+Nr0yxCpXlk0V+v
epJucGrQiG1B4dZh/65NvYRF7JTY19ECGz9zbzFSVX4THgK7JGsCqgxYnHA8ui00CHbGpeiJYFG+
UBKSxIKa6V0JXxEyMTDNAumruyzos7VudtkSCVrgayzUFQoua/iNQIr7+HS7OhesoAyQetb1eyUe
EL+0qNHottqgblyCX0nEqXBjtDYLH2azDLWk7xADxoizDbq902HO1jskFm6HgAn12Oj63FGU5hhP
o3UcC/VaWVH+pmO8QWJp5rh6tB2SHgMKlqU5/Gs2eQqLSrkx1xDOnt323b9sEWPQYXs1mrw5y5S0
LLbopoRLN2Lx3+Z1v7DRoHsbypiQ4xTmfVVJZWAfpJrsVqoAINmnrLBV/M/Xg1b4b6av7NH8mp56
iqcwa7xsnYVQpW8LKxTPN6kCxLw1TdAfAnWYANE439kxrr07MzliRwcUZPDEIuoWqpLuydTZS7ez
DqzyQVc32A33jdgYTZavi8o+NITP/eDwhNPadu01zKhyEDXbmR8Y9FFdgY0EcBLt9xaASG7fmKVg
WhKVi2paHKGQGclbXlfsNIRIWbWUKnZ+NtIhBOmePAD26gXlfWNH31Dpox5ekIdQfHGaut6AZ/Hp
kXzY4Eu0GkdcohsNbesWTwwzpqjluxUiWx0JYualEOtpqPfhvK1Awrpe/i1u2TiSpJiNAJTWQaBk
a4pqsJj9fl6hUuhIWFZGSqBraKrOdcBp6jwlxcUdBxyM2na6NIZkQqdwOTm6sYqz+M2KQ0hHlOVm
Dd5jrNqsx7K3/TniWG8wypWdB4inSp+mqKb/UdQik0WTKQX4INMi5jUDPxSxqLMDu95USlKB3CId
klkQPWNFNKuQRt4gpBCJkUEAyw0xkArovGpblLqYbi24UQuEcjmHBIQPs5QODHpyDhXCLBRDcox+
7Ixt1pRvs2Zc501IFIgclNa801AYi6FF+qZNenfPbPCC3jX0GjGymM1wijFDtqRILS19slRvOjJk
WUmw1hL8gxEtdedI+Swc80Hp42EZlX6xKpQBmor1BRjHacizhRqjumFqfbwItn5sAQShAD7FASUl
rb2bZCVITSv03ZyiADDczKOL03jIoWR4ILOVBRqrgYqKZMUMSF7AOmOeYOMzu3TgG2EAatRbg+IF
dkuvd6TOsVF1zfcOyTkWr/aGov/U20+GP4EwkFWwXM8lwRSL5KLeDGl0xLr2ETbemYX3QkU22Gzy
i2FAY859764b423V3pFZWpYYozgCHUojYW8zxFeokCh8hD6KGenaaRtlVWqRIHEHPx5nR5aK2cwF
jjnTkgSOaHn0qg/cCrJ1qw6kJE195+TNBuxcutQHc1zVAcUJl/107wHUxBkHv/p9YJbVqk+gy3XN
1cnAHmaD/g4W/CtG8SSlI3BK0CGpohyzaI8sf74NouZVB4q/5haih8l8DZ4Zt6603CvR1IHrcgHF
NCTiaqsZdiXbbAYGKsAiHcdDlg3bUNBaptfr22Agax1Bl0PBU9UXANTwOdNYrnMNw6xo7KXptPsc
ndtJF9VdhKV3mCqQEkSSrIykO6WCchP+Y/MiDBF5Jo05K3p32emBPC11mZQdUMIJxSp0WszSlfkL
+8tgJB/GZB0gNpOSU76wgmy7XEPHYnwnUNazBozTAkWFYUbt9IsBtBHolL9EcG6iM+ch06U+t3uS
hSp0HOo9OeZZ01qrjbVm9zkgaDoTWnssMOth4fcjuXHLExTPYEmDrsXvayq8VaWldx1eRjsdPU/C
JWBm4isYdM7eKgogovIm++DEKzYTrWWBBrem7YAfIEZpjz5xXhmib6mJWD5IyB3A47MeCo+kHKUY
n1m9fYM3UM3L8aMPFQS545ouiqdAbGrLuvG/NWFGpjsY7TniSSzxnOA59XzAnaBhVlaeNTOQ4SPg
rOmxCOPnvs9WHdLQa6MmfdzpwMJIDCpztVFKFr9rhGOfCncIVwYJ1kXeQAWbWMZFd34nSLDB2Rys
ZNcl2IX1TnNgL4bMqKOS1gN4tggbVJ680iaGasDgPViL7uioFINNtN5z5i2TdLFQuqNNjmBdl+Vn
ZSvVPPaRpMFOqSlUIKMVdYuIVexkuYB2mzsERBYYdVFQsLJZZhlXDLqqWVR9UtNEzkkgheQM5dn1
zLVu6XNWoM+Omr3XNuYmhv6BpFmrHiwWBKUOHtIYzJWpqqxa0S1cqDXeZU2w1Srw8WFxtcGeAC6F
leqNUBw8ZeuW6mPuIh7iU2A3WHHaqf5SISNDEXxfOONzDEPApBfRg5lTuhQR4ahOXQpHaoSOF17u
whjPCLk5SfSlMFkZil4g0xYCxMe6Nu3rnN1qVgBzMD5NJUD51JwVQlVWGlmEOTL8+1Kftv4ULEN+
nAQqKC4m9mKOEqMzfU188ykZxq+wJ6tZklGxAmsNzRT9elL7Vx1/qdmmsB2WpigQUKu07luEN50s
CWhEyCUlakMzEPdjRF6UzBeLARzzCB4BxPeJuuD0MermW+K27zGSd4bnfypdyi8J8MehzqV0L+YA
VwIch75A3hiK83TRLcK+IYub6E9Q88nXBsX2g2vZmAABlm2UukBgP/eXqv8BWqREYABGLbpbxsxs
gwuibkxmkaB3U61ttRZi65QuyIbUK7130Bc4k36ah4ZbgAmGcSoCl25Y1mtVa6P1ZKW7QrNQUbPd
E04R8xSrwHmL+pIpKhOTXu/BN2XO1XFPakr62aHyzizZ6+W8AUKTHrUY6npnSWWmFd6Fu6BzrlSY
Hgonq+9I2Y3bJBV7Bh2QeZLwZvGVT6A7hwZ9oK2mGhpU4UQomLPCJNJ9DLk2bGrk6zoNj96QUcnG
VvEOQbx08CKfjY6fLowYOSbHIWWQ98ohSiA8pYCIqbZk+LYuaCE4aPjWqxBpUsUZN7qFM0GEinHj
Z9c41pPFY+Bgu/j/Rr//G6NfF3fcf+70u24/q6z+HDH3vf2YNNCV3/hu9atoPwkcfln264hpuQa6
0n/3+tXw+jWoXKnCEK5qkSH9u9ev4f4EmkZ1bZZolKJVYf3d65e3dJd/KDgKgGK8/X/x+tXMH5x+
TcM2bGS7yXgLTddtIU2Fi+s7Tpl+/Zc/iX/vKjt3UzceEDcjNWxRNdKuBXoNoXukfMUqjxyvdSbZ
3upoXGDcBKPG/OgwqkNAFqOyx4h6gDEep2xTZYAVPXiO6jkcrw0wkl+16/G7/fC/ZW16zMOs4eg0
x69Mif/hVC31x1P1a6UJ4iKB/ttdajDk06UzGygauBK3BwHs+Y8Pp5m/e0DDcV0LeUuXys+PB0xG
LwWWF4Blpl0AgG1k5lH+naQ+akqHDK/bTVcBDY8BDF2r4nHA1iEG7RIc6uS1yR/H8kohYMamfKoR
S6gOKbIIjNyRfM65D1/7Xpm52gEVHmIBQkDaWWtISrpHpaTUN5xHoGFj8GqHh7S/xnxCmNe+ulr+
Y0lKzAMjgQXyjMNBCCJRjqg+n2mLsxbMp/RQ4hmHn6zTxiyfN8lwHdLHSNljBzibpkXwVDarCpEE
69qhDcR919qzY/pLS7tm8BWGM4Qr+dtTAMsnw4TCQ8Tcu3J28XD1vSMnUqX1PLAjNpVrBUvf7Jro
57Q96PFhMklRQVDoggAVtqsYQKPwO4lRUH9DS0HZFxNia/nZcs5a+Ag+b5myuozDq+IfWl7TIbkd
bPXeI9F2zq2jMh14MylZjPUDvMNz0A6LxtrDopxF4dWRq4HibFsKHABsHA5SMJJ+abCOGPuzD+rP
9xEBiuW2H+cjurWPBOWhYr7s0HQUylmpVy1udKgG4VTMXPAhmmgtP5kOyhJQ9CzD8QGG57Vn48PY
kO3YmcBCNhzRVknQV+cqeZXfMLyzF2wUWobFKBkeTRwMREHFiEwsUCtG1CiOnrLoikNCqpbZsHZY
r1oYd1GKSilsH2WL6ZwHLMJZ35dsR1BKBKk/UBwxY8Bm/Af6zXHRQ2Kj1lzN4FGOQHn+qvWRufuQ
Ea24R5XT5IClODdgiEcTLkX0yOFNCO+y/5n6tTKOcvgXfCR/5N5jOCMPHbD9jI1zSI+X58Wnep+f
LLln+EeEB86ea6Bn0nHwflKtK0EiRK4sQd1PSqi259jbZ/0jZZWCaMGPR/WzdusxjAXuGq9oAIDq
PdADiB3a/F8MYYzU/yFkOELXhCpszdIEcfnX0Q2ymJPYdYNfmYWRD8uV8UVzD552UVjZGw2nkDG+
iHbRoWlYkyXZvGOVV6aXkv7LenCjqylcLKIMvYKcqXOJk4vR/atYI6PsL37r30Oba6oWduuapbr6
b84z0MB4NB2hrYOvntcX/gUCJkNbg89Rd8FP8V9Et98Lbo5Fq2gOgGcEAH4T3Aa/mJA/8odZ5jWw
VFIK+Fw4Jo6BflLJyNQAg1Syy1Sf5Enh8gHN5yT/tGuSdZeUuD/6T5NxUCZ0xEYxn1qYJ2OyEOqp
bS5k4Tq8AMAC1AbkY76OAumlILFT+wnqUe8umi4siKPhJO1gTBIcjFoKfIsG3W/oceAOzJlpmYgI
cnhwfRWU4T67mNy24aRBspEvlvS1CuRGI6ja0UenZPHHfcgSvzdFuo5jGAaTOM65v5l3mqYM+55h
N3PUHV6oMOs51TEFErz22LibUbqRrSQauD/I2nkWKDEjY1F5osGoH9Moty5TeyYanahY0k46p08j
0ZRVxBZrPMlv8Sys94mPrAx2TfLTIRkISE5ud1J6GqZB6wGf3QkWrj6i48Nvyzs2KubMbk1Wi7C/
oA9FpQnO+RLqEm0NSyV5mlC4QDUxzwUr+kvv8fPTZVgM2HcEmOJl3qlpLqJOUS678IHEu2h2Ik8L
Rc55gyc12qyMIRbliEim0EmkbCE4sJlDOi2GdDb47/KSZHv4+gm9qZmOupIfPXEcW5yq5F2mmDtH
2ciTNs0DHPOZ7HGiFHNLZp/VS1eIOWNyyoOtF+CyQCfkRjMUZOtWdAL+pCkjLsuhgdQ2QVz60Ddo
tXbyjSAik9Re5AvytGh/wJKztDyY9om3K4UL12TvDCvZO7k5ssGc4pKXuCtxPmqDTRinzZoNTLe/
7SruZPCVTUGb0tnpmsXIhXFemHtvZXcPKZYWI8V72dfllWXGibtowTyiNSx3XvgLGS1kV5aNwunR
qLJD8ynXwpQK3QC6+/fQlJPnIl1Mv4bBznYMqN/cJ+Mb5QjFofQmr4oE1KxljyBblDlTjj2uTba7
rot5RRoS71ay/PLcOZlbByWPlahiDsrjdoPSRpvX6IfJE5Kvy+dDCcKB8mmGHM7gPGNfYSrv6BOB
aLh6gCuDdfYVP7El91netUrwc/2hDDT5P3RLV7L95JVwv+VxZBdETWa2kH/IT+N/RRWb66Kfyoaq
GcxBhNVwf+C2Voxi/qIRuWshFb2chnYgVcG1lm+Iaq3lF9k2cp0XM/mqjLYoo0LBddJLuAmDdbES
g+WMjD6yc0AbmMtYwm4KrQVOWMYguerZVPdedCHadNgmFPhQ0ks6PgOHzL8b6CPyh29zATf11agv
8oS7Wt4ckouo9tGhbBSamQomIwWPbMxyiH8DQ5OoLc+Qk21oYdibcz6kca68Ik/bd09UwfHz4O4o
38eL6sBTAm6YzWWUlz0tYQzLXxnacpmb4UzxvaUMboysDL1lepeJB7mcoeSnZEiVfbEF1i1blbzU
Qo4o2XMqdpqcbEKikoatdEZNelB6vsDtGCFZOiw7kGuS0OIVw0JxLr4mAypML64qq0gfOPqCsa4S
KbgvCimCxHngTGKPnB11q/YkT0D+ZqEmG/l7RnjBw28WcudNeIGYbG9aFupBRfPHAoGtBDwR18/g
60xsj8MLjcPIkBcB2omV9lrOy7HwbqNAXktLV71NL0R8eSv5jsD4m7pUb7FJkXFPo+/R5IogDo6n
3GhmA3kvGa88/yNpEOkXc9mY8mw5ffkGBSRH+6Yqye0NuQCgG1HQl2FnSp84K4CsOLZmyDAf5LpA
Rig6V62ccuD+8gbQj2RTKtqFGtKcybrlI6aiL+TYAesl5zOHtJU8TTmdZ5jVx4w52bogJpCewzad
tpe3hkikEYL94kleqrxfjAqXeUEeQS5J0lsXkve8wglEBlTOC7VW1u6IjqysGA8fGj4+9DDu5X3U
Wc8AKiBluqYXcHGFYaDni7Gx+x4pxxDLWt+jYM1JyS9iWSvnaXn0KNSBvBpIMT6byrLXhJwZXC5E
trWcwAzm64nikZrowHgTyFxM2iOy/PopcUCu09pyvpB9TM4fGkto3pJRcbKOhrfIFHopEkrQjuYK
9PgaMCJNkCM0Qz+WfVc2EbdAng2J61sQdAmAsuVDDzXa+iRjJGYGAJYzFgwAcuX4obRBy6zl9MkB
b7eDhpKhk1miYikiw56cur5PGtIeUU7K5sBNYZ65xVdek1MlKBBc55iGmY1Y8TDu5HxNMOOrCmYo
Pa5HlpBTp1eQCmRMMJQJfmN9kDFQpfXlT/OGP1x4pF/aDAg5KOTrhcl71WVklPs6p+jri97Clp1F
/NTH8zPdx+RAOUqQDEnlIo8slwkh0Ul2czlFywuRcS1ujYVBHJNzOAeTd4cbJhdJMnD88YpIF/+4
WnWQvHBcwNCqLlS5b/5VzkALNPgdPvp0aeCv5IqQuE2TyLkE1fB1V721xYxwbE4HYgrhXU4OcnhZ
sqLCbZV/o5Nw+39RM3W1Jxex1TTC7YHIKPuZHMty5qSB7Elb0BZ/fBHC+p3dPVcBMsC2TNt1jN8s
gLVu0FvQihhv0l6sfznVULxlztq2uYWqvGEBkCwiDvOovEpFjiT7MhJW5GzMR+RkxseYgIuvin1q
feZdPsiCR4Zxu2JuJSzJeZq9A4fRRhAg2kXeeLPG4ZQxM/lPmSQidfWaqVN+vEd4hSgIiOa2uJML
PBkI5LKGA2mDgYYsq0s6EBOjnN/lOzLwEzdlpOg5Czl9MuINVs/yJRk+b6GFmJDEzzZZTvVD/gJl
cnaf4KHpUnJt09akKj2GrXWSS6zbVfMxuUZikmbZwl/M2qx7ycTzVEZRGfLl1HBrqe99Ts6+mo28
Hzp2DGE5b+vWvebQ9b/PA3IpL2N/k6ZkMo1bFJdxTYZDUlI4Un2tBDBm88L4kqthYl9Im8tlaMP1
yZGqRKzx+M+1l1GOeCr75M4FXNUBjWYeyA9yvvXUgwxcDCAZjZCTk+cj5NoW7IZ9lDsH/SRDuwwr
BVGVt5nD8whVG/0ggxNfryNlibspwVZeo0nr86IkJ9IT5L3snXgjZzc5IXB44oG8/TIE8JU/7ra/
12lVjfw4IHlD113ygr8eenGf6J3XkpIiEjFl8q8M3DIQclQZ2f74cNrvbKAdaGCm4RhAn9lJ/3g8
owx8B7fi2/FkP/PJv9Dj6WryFrBal0sjdH+ZaoJFWe/0cZNXhCSa3skBxsrZXe5gaGXu5Mis9o22
++OT/L02sVULEjmpG6LSb84x8FpEtD18mBmncvnZ+Cs5p8uJkdtPu9wO9x/X4T/9z/znPGT91z/z
/JoXI+5VQfObp399RtIxT/8sv/P3z/z4jb/ehdcqr/NvzR9+av2Z37+nn/VvP/TDL3P0n89u8d68
//Bkecs5P5KDHk+fdZs0t7PgOuQn/7dv/py5fh6Lz7/86Zq36CHwa36YZ79OaguDhv/nefDDf//X
R/j+D1/4ngbXzJ+ELkyDruugz0GM/1sWnGw22ym6lmAeIU1u8A6Arib4y590/SdhuSq5G0vTTd0U
vyTBhfuTiVW27pK/JoWuk5r924X/cAN/uaG/TizrlvpjP7c5NyFs8upMaEIl8/WbycABtxd5FtNS
7E5Q2FD2g52uPk2F1iQafvdW/BnnTbNTSGjsQt290wrbxWVtW5dmhxvjgECOa6ZPoXzonG7bDCGQ
pQFfO6t149eICD4awryn9v404lz9iBvkfar37kKtBn2V+Im5w7wWhIb5gGZo8iBCC4OkwmSHazof
qt7rILJjsN8dpX61+NT40DPyUDCeVPi7YKA2LCKn3RcPtZ25oyXoXcWIuaXGYhzANE8OzGOzqwTK
ve1bjkL/M2QWa556nr/u8KmhzitABwYlJf7AOaKedzCsLDtocftOQBK7GuhVXgRaLrGRyb42xMYi
n7WzRndcFToaQYVrYHCD4+eybafucXK9ZpsqWOsVlWXONSvXVorrdY8qsqyPqoQdhdOgrtUJDEZs
gMxXKohATaTlXyahU+rXreniG8mDneFPHHUiWVuUoBc4oZIE9fx621ZWs40BOC50H51CuA3nzO1Q
nndT1JHtjtVWjRF6PDrJqqss65gavTZHUmCTVB3cU4cENkKw6keTouwu8ssYpeUXFh6yks7yqrCT
fVa7qIo32Tv03a+4rGXHWEOnpqm1ZTgI75oPKL75FuVFZH3FTs+j8iExYhSTjBJqBSHIQu4ls71N
Rt15EZYxKnoucwo8HHMBmhYac1qcMGvIdniBQVZOkNuagNssSmGj6hYDm0+QkHEM5dNEFf65L+CO
IGh3AoL8EOU4XkEoYlbEqfaxT51qBUtOmUdUx3McqnZBYlLLT0GJo8ZA0r3DpgqOnbGM8OmhEJ0d
ot7q3i1/W+b+xelZt5G1Rgmz0dINQi/NllT3K7p6xVINcPzNc0s/1UjEoQjo3GcPjamNr86IItIU
PGBD/dQiq/CU1kgWosl757aGxJNolLoNHwetStFnUaybGJX51sHIR7yMO+/owCXfRb2OOkmKRVDb
18kqR3F0qSHfGSQYERmt4y4KAzZyjdHu0AT9NsDmqNdZTQiAGRuhpS2QSk0ABBmzV0WzltS27YuP
NncRLBTkII4T/8EhUlc5ZPlFQGr9rdZScLYDuuNRYJOXT4tPRDsBISAhPBvMQF31vvuUD+94lzZb
CC45rMH7Th0Q1Fd9bVHJfbBGui806k0uDG/ttook6JzaMg5OTh1c4BYGux7+9L1tjd09libo3ebi
vvWNr5aOwdhUINqIIoKNA2WN0HWByJqKx98xRhPH7fr3rgmbk2YI6uDxp5YGaEPl7rOhDzA9c2be
2FcfO7uKdlHtd88ZW/eVMooB70djL3BhklqU9f4Xa4msYdfUprAr/BDUKyWXwIzHowcBAEIcf1Ux
KC8IbRh19qhrdSCHbg9IekV7Nc0VrGlboCyYYe1T3JIwGTN1chhajb6RXz+EQdXtppwLU2daEIcr
K8EopUjAoq60HGafCNCPlq+ZXnLMdRc8st4GT5kHBg9NOHN3e1qZgGdyODKzKrLFZlCwFlVMULc5
orC5ygY1LzXEqaFIzF09RXOzLIz72gdOO6rZSxvAaEWJBg0kgb3lXq/T5/b21DM6/c4A09eabroK
ESJqB518XNe7mGi5WIdturDf64WW3DlNnSBCyF9CPtz+ohyJa1lzyLEiJ9jaI+vTqPbCZp8Ds9a6
JDu4Kjo3swG1i1XkpeE71OuveQs1TW+taA030dsHNg84UDxFhVE/CB+Pc9J+KVJxhbUYRvBOg16J
A74POIkbbYFiRqe/+MDA4Xeekdp0n+MwRip8oOhTGx2ZhPbFhoawwW82PhQQNbe6Xd4jpNws4qk1
0Rgq87lVNPpBBeQ0Bx6azC3LBKHZdt297/fpdpr88+0ZmrftxrGBZN46h9IANjDMkr0tMXFh41m3
crq8esInCtIUMIWtmFSoQ30w7SucdGcOknqT4HfrMQ2OrXzQR/e1bwxk10Hp3mkNIiBxbj52ah4u
Bgt2gzo4xuPtoe8EaJYGQgS8UW9WZ6q3TgNbOaYVaq59iwBeKwb0h+RrZgjddxgA+QudhTCY83TX
q/b4VFG/GdzeP92eqWaY0xBasTY0INGFgobDdtK0XUoZH5AlI1QaE9hmYa2GlJ8E/uJQ92xi4Ocx
fkx9qH8pHWdZJ32B1/HoLsq2H5eDE1lIkxjfmrL6eQTAXWu3fRA/U4QKDtC99H7lRJJf60QJKhce
xSctwZ+k1DtMCNvRxpo98LZjm5/GFFLQ9wMaU45+dqcUs+9WDQ5638scoJ2H0MmqC2L76EMzX4B6
jJ9dHOnnBrqJr2E2ZbN4MMZ3fQT/Za1d23GPtwd0TDwqfkc0I/FXki9rxd3YTdlB9ysHcjrKbE1R
vPeDiZd9ilXjobSsoD72U+SyWNDt+1A0GhKjxrVNG/ve1fQWyEovPvQO94CMLrnA2Uc5+1bM/TAQ
cbk9bV3fxvLbBdwv3020ce+CpvR1xz3YaLU+jVFCwgwZOEjzMubSk3d2W/eI5uZk/FoNWSVDORlM
luyrrWHn5eYzKsfDQ9Ip8dnV3I0/Jdbj7VnFdtssrew5QkfxJTJXt1eTlOKzEo4ntY9Oje+bH2GO
fG9t51hSJWm6C+vQx1rGjt+SDvugaDA+jKTEfhA27IOAa3ggvLeL21dLqp7+CB4C4fCoc8sDpZio
Kny4iYqyarA4OmYFU0QQK8Oz2nnuLLfV/i3RzC9oTQefeHQshjJkpITo74RhNGzsrsb+K+lPRu/W
z43judu8ahEDQIXuXSRoKkzdJe+LfuVXjbVpvak/wOvB1EoZFoZfjV+EUzQYCIC6rYDxfakRQWbn
7BtYXojmpXDHRTHFS6PJpx36+ekhx8ZK5mv58/aQ5nF2qDAs2QU4+w4IRIRLK6+MuSnMafn9+SRK
1qrDkK1jT+0f8hjrrlmf+J+Yi5CSyPNyCd/U/zJhu9yY7fiYGh1Z1cw6ILunvFbdkGzBnRiLYFDR
RTNr2tfGCHhy1ORsB9/Q5FkocGiOHn3wSatze+G6SreCh4fy38DaA1HBo87NhgU8JJ92WxDt4qmY
p6HbrXPQ6vchENbSc9vj7aEKi+5Y4oxEwkePNrfXdJi8a9Qfp7miGlfdT6YH02vbF0b1TEtj/dXS
PHyRnTSc3562IhmXGazGdaIN+utUTFfV6n73SzbYPuaHLzYaYm+WL57tTFWuRuHty9ZNvmG7t0Rx
Ga3Q0SZxEbTYwLEAgM9NpYlkMfx2oHlCq1bQfr1Pe9APih/oUCE6G3EgZn8vxtglcJ11g7HgWik7
85y3A1pabfoRF3U2D5Eav3fHuL+zmsSa395wOzQV0cd5Lfw7s7F1VHxKLrX3yxecqTpUGkIsCOXT
vI4pk/T5l9szXMOrYxFHaC3zHj602J3ghIHnQwz7Eu5FEAqypt8fLYxhyIy06YyeE+9RAawPdix+
fvj+mV89xzVpZ7kTg5vPIeDyEo3muIQK/JI3Y5EsEfbwlziQoPGfauaDgcvZw+2vJI2/4pwC5ykM
rIdCPgicFGbx5Ap5+zJidDdSPkw2VV/6Z3VskTPyywwpM3+8/A9X59XkKBNt2V9EBCQm4VXelKQy
KtcvRHd/3dgEEg+//i7UM3Fj5kVRMuVkMk+es/faflwchjEw3vvE5vYG2SpOxOlH1mQHG0gfGAtP
HFxpJ8e5zosd2Sz653jwOmZvgEJwM7h2cPAtWX5kGWSh5W5OgsyFBOIbyG8w0lKGPPVyRz2pCQlz
ET9Lp50vVuA+o9T/SKE3frmgXNZtFVRnPvbTV/Yu6qR/q+zoiVy7hbCVJ4esSoh+rSCKtnlr/baI
bkXQXH42ZKruDBg580AUGJ9jTgcemsyJZM9N08V8DK202DqDHz+XvjPs4gFG9uPq/0mw4w6zL1+D
MPRPj9sfF3VtGkc3SzAm8oDHBWF2e6/GplxbCy+/t9wPWBvqWMdludGkh3yg7PGQ8Kbp/nGvyQa9
FjqWJw7LzyJcwKKiqo4uMTorqOsZNHobMq+KAc3PSRm/FvHY3DR4HwxURFMi+DoQheVjIjZNKg+j
Z4oiu7Lemhp8IrtBY1j1SbWJEa7qILdX9mDFh3/XDQsCbGJ15NKRm7OyYNoc1VRxCrKyC5GPzY1/
qHh+XFjZYjw3pmYD7yc858AHQcp1A1qqMb302RK1xnynboP8/Ljpf29/fGVw0ByiugJPqaGoGdXV
dkoQvCk5LMfJc35g0ZA3b3nn9jLaqlKXzTehm8UOVvx8DrDMnB9fAYUiei3UDkJgRjD/3x2Phzwu
XObmKyeV43Ya/QwbXVbDDYrnD+J3sfUUarw8vvKWrx5XcxCWB1Fb/x7xeHytE/AtiT2+RQ3y8gY8
+gEhDstt6SqwUV2xolhXenFhLjmp2a3x9fhmJuVzlOF2NUVUISou809oYYAzm9q7uIA/PntwGV5C
aWoAPH5JnOj6eJTdNPlZT0th466dgvDSTA/xMtoWd7GArJtaZi9yqrNdUgzhxeJgtPZmqnuZFzH0
3a74GoMOqDJJdE/YltrPAY7TcjPmSu882jjSH1e9LoQuk4TeEf1j8aWJzWWBzDYVJet+Vr1zbxjj
pb36IPEjo2tINtlyDYO3uHlVdH9c632PEO0JE/YYWQFB1InYcQzijJX3jGDGOdx5j3NC04NdJ6ju
syV8ZzMk0G3Trl7VmiSWwqPYwrsTpreaNT51i+nZ5fzz7BWvfdfZmwrL0q863MxV7v1KJhKBXc6j
F8G+d508YwAoSWmvrZ6ef8rQoE1pdqCvt7dF6YNNIiAxXi6cMG9utt1Mhyxk7vO4Glcz49G+tEGI
hcSUPDLszRz1ojunz0oZ7qvh0euejLk5VlntvRI51l9nR5Aiz7Uqqa1VD6CWU3WWXQacQ5fK7n8S
Cjnv+SRml/+9Pe5wPjXFHG4j8l97vK8r0LYUqlP/pzPit8H3q5+2g2MqMvR8Z4LE0BEWdR2bct/Z
uP/VLD6h3ZvEo/Mm1JZ5ULNtfGaFkEe8jHpT5ZiLmgG9ggXanQBVhnRxjP2oXlhqUKWgc/sJ3Tqn
XNBq3Pa44/HV47aplqehqtTJAraj8a2ceI2sV/IuwC7FLbTwyUyflDe/PP6vx3+IGbw9yLJ5e/z3
/3v74ytFkLOIVJw/DaY1Qq2C+mAFUXYo2K/StY/eQBRhd8rUCEh3nF4nUjyvyhvPTu+Or4+LqpTg
fMJ63kZai73TRcEqmCKFqaLC11ppVKcMZuLr4yIXMCIIMjN2irf75XFh2Au/OibRJbfS+oJ+oANi
4oxbK/BM6EPhdrI4keslBkxaZXDrys7YNzmBpvPjETJYyMcQXmEojd3FvcAAqS5ZFbSXFqoDzHuw
uuj3+BJ/9rGwx+j0eGRlLfYa3e4jSXdBZkgRtWfIfxePq6ZKB9zRYfETAj0hGv/vQx4PbjpY7M7A
TuAsQYCQ0hN8iOXr4xqBTopR4HJHBwSnnh0YK8s1WggIBQShSTS1PGbvcXty/X7+RLZ4lp0YXoUY
rFevtGi8JPNnGLKKzYzV1o+rAmjDplscc04WfIGKAquF33GX9FBmHlfL2OgvfhJ9JQRI3rPloh3w
mnRd+ioa++AoSbCnCVJDafwtZmFFdwMnz2GMsE35mILpvBJz1FNjTCtIHDZOsV+sfzORBr9x+ak7
XlkC3OqRsVQYph99LvShruEZ22GdfUyNMnZmB3VjaIzoWCTESwgC7zGfWYgL7GpXqxM+FfNa+Bl1
4hh8Sfnlj7FaYTvKt6rwvnm+8HQvADbOvPocee64tnGK4qDGkJ+HMQf4dtxwZvV2bkJv19CTj38w
XZrPUfkMIBEM/ZiKY9oM4THD9MkEfzWB/lqBRbE30HqnlRtU9YtfcITJ8mE4kTGyMkCSXNIDgCrn
okGuzYPp7e1UfCiHkZmSlTwIOyxQFtsF+duQq0cjeAI3yC+eXXQWzvRlOuFf4inDtVvlP4i0pxXd
rJPItw66L4hIjZmRFqW9rzz6BKKH/lNQ1K3ssKuxLhN52+R2eh7JkURMKPctSUfoQPL3JK3yo+Tw
QZx7+BS09nclXOA4LmDcOQzmyxD8KoChv7vVHxzH6gsAhT5z+set2nC+JjGvObWOP+zM1rH20lJk
XCg1nhV9vzT7bG3q31pk9b6Oss1Qpt459q9Z0ckrhehfkBvsQp3uiUTiCNsMNt/UfXqW8y7dKTkS
Nr51sTle4/K/xBfhNQ4ws/YNFFgaqPkzL7AiuJgAhFmjArbYPKQHEaip9S1ZsttSjAjr0RMfgyWC
bVvXG1kZPV5hPz+1tCLRApLHTtgd3QFG7R2wraS9lgUCVLyIV1vxQ7XWT1XpvLmVmPcq4XyZ5ADZ
RQvYFhf0G3STD9hVyXPt2sYu0JLlyQnWUajSA53cbA/V4gLokS7sSGpB1dAF7Cx/b+rxJ9hS98V1
0hQ1Yv4Ccwh6RvCpc5pfA/L52tfOc2oEuN2GDzMrTZpj4XTCjchhwxxDegYZ4e1j/gTKklYUdArS
DFF0K5sMyzK4YsRItz52U970KNmDiplN+MceRHI0MxMGG/RvQ3bT2p852ZUNO6gkK1uRhRsE5tHC
EncczJwVFm+ZY9pn4phhD+uSGFP97UjvP2XjRAVqfAiTbNzD+fFBmgYbFYphFzaQsyZ9h18yg/Mw
1ZWp7YtqEkVoiUzXed1+ZCneQJHqnfCMBBSpzFcz1caR7QF+Y2DfjPKPHhv/IJ3ygy7iaqgciaia
sQIJ3aCMA/mtWgDBfYT9eC7DceOVOr9yVrGhI1WxtVd2yoxl3QWzdWucPLv1JvnwSq1aax429ZSc
U+oPlFsxoNwcmvzc24oKpigOXhtvOUY2G5F74Tlawpp8rKcNS0GfpbcWNjxNmpJpd5WU74Mz/Aqx
Qq2CdD4zZoiYCIW4GFLzAIwIQSdUVcTy3ndEfjsq3aheW0QdW12DDiEmLB4Ka7luBmNTkxy3Ln3q
Hpq+F7ovhwy/FkAmVJJeAqE7tXZt4aJsbzaDCNSR4AR+LY4xYNT6SFOBmU80HPqYZyzQ2QuzPmNX
UIXpwCVvi7YEmR8LQaFHc5DqX01PUVgT13svh/mdbnh2zQgHvRtJbULXdzYC9fwhs4bxaqbi2cEj
xipTPuXjC83TvU3+lhM2yYuFaHVtFwzQnKw4Uh2e7LDVFx+447ML5PQ2BkQBMhZzW95ZjDXpN7Rw
49Lyko7NN6m8CR8F/IIjTezEl8/KxWtuVca+C2iYeZ5xotB8bcejWZHY2rXlrq5nqiln3lmj9zc3
zf5mYmgEG2XWR58xXF8jiBAeH7ZkWIeZtvZ9tGtMi2J2UfHHMcknc2Q0J0VRzMe9QZ0x2zvmY/Y2
dfpz3Hn9q5u2bIZKdkefIJx92eQ+BCjnbWyy8TYHzpLxE/hHLEQb7REGA81Z0PiNXhzAXHHkbWka
3uHI4gicgp1RhtYur6aIIFxj7Ql6EtSLP+MR7UVha0hYQq8DrCy7FjLrHuEJ/uf+xQ6xNKSUF1Wa
fwaJCcPBQyul++HoJbK/pAxBdxxowlunv81kIOpk1vbb6Nw1HNwTLH9z0/aR9VmSDzdnh8YmpE5m
eML9fLAOyB/fh4iMdjF71mawiBnHiGmesiaYiCeYd50hwm/KIpKsNbAo4BvelLyIujbOQysZnE7g
ubzupZzJdCGAbT4aE+EaGuEN0FV1tH3rzLN6Mx1zxAIeBxtyzvMdW0oIXDzYpUX9I5+XHaNrghPZ
ota+avS8HkCQFd5tIGBHuEzsq5zSFKgGYhhL4A/v5o0ePag4rvlCTmp+7AIPIsAdyivWFTaGtmdl
TjX1Zut+zzQ0FL5j9DNVuF/2nCjHWQ0w9jBEylhlhSUhtVTGineGCcwg+4tbAa/KIP4MA/K5OvC9
dUR68aoJo+8gbGqwAP2hqEeyklLrVwhsEdHH8N5PToR/9m/vtSBjyZ1eRbl9MCHMPAlryWONFAF/
+TE2W0hUIeyUhmH4hekhuL5xnJ4nxwY5V1jF3WGyUTfGB0MVP5o0HNIM57MbPSUk//xNRzY3Cdcr
I5Ns0+DU2nkGy3iOkVKI4qseSYBvO/sXUWCvQfynmbFIZtX4BvbvpLHqPRewfLeC4DvSuqXAbkUM
nxj/DJksj8OSoDb1AuzPgKHf8oZ6H6VR8mEbHFVJkh4OyXI17DKL5d7barZ13gjFLQ8T9QxCONlO
cI33ONv7e5+CQ5s0OFvrDIXUXoH7tTYwMSB6xtlHXVnAeqaPgOH5uYnN9MOld8b4LTVJEK7dfakh
dMusq66eAVrBH3cRbTJGtJ11rWCqsMLOebWVsY1Af7kRMv/ysQ6SQ7lcxT5kXd3KPpq9SUIOq6Xh
uLBAa9iDLTPiBb5Kg9W/cirST6ostuEwmvYqN9xLEo2YfJlmkAffj6fHV6HkK+A92XZ0bLUamhEc
p4xPyi4FnlgSzvLkzZ8UkTZS+etJMefBkvvitxUC0poBr5z9lZmBDAdC8pHitoXlYLJMH3OnWWcB
ud7lG4NEccAbTUxOb38wek/OGJXznYhQfFFwy1vpt39rP5u3etF4uaI6e1oD8Cx7ioIogbRb9iQa
RURejtb8G6iyX/lfTqefRebDjjHDmmGj0a1Nh6UxKkV3fly4jdGdU9ASq3KEARHEBsFmhnebnoRN
0sIA5W01wcY7FVEQnMqGlxdmIiajUE6Xha68CrPsRpVA7982htujS/74qqVxypuMxMiwQh3iNfbN
qfL4rdLzVXfs3nU1E9YiQ8CCGNczFdxQeM6bOVtG78J/pxk3PRG2miythJLWFYMXOz7U41EUnXjh
loaoODfdH6QPq8H3yjc6sp+O0/e7KYCh3E0QT3pzoitTEb+tfDhrsTecgigUYL9hAPojJQzlWreb
3DTaZbb8E4FNzaIBfqQEMDP/Kel5Mmtt5FoYJDrUYOqIjm32bW/9IORyn4EsXfOpGg959+SqKD24
oNJM2w2ZUKPdFgJFrtL6TeXZWU7lCzN5sLdflSw2xah7Kh4b12XMYCwxUNfSMduM1UuH9PmcWtE1
de3n2YDelIj46EeSGNKRdGAz/JVmbrf3DYlqMA2bLWkg5kZ2HhJI73eaKHXRPsPrPq5H/Oftb3sw
GzTi+pJF8q1c+jYhOAtpjXQdo9lfh+wXZ+h0myGcxPOUSCp/IzhGov6Iw2EgUKokIMOezd04Gtzk
fEHmjA6JNF7gGyBkiNPPxmovdgKnOSbMRvv4naysvGjVvdkEhpIVaXwAxDeIHLT8revlR7u28zNA
t9e+ZmWBoVCwzQxra5TWbmQYzZKaqKvqjUPiYpusImMBAlY11kxv11fFd4ldZZv29t11a3W1c2/f
d3I8MhXdxMZEZKYrD1FRMXqT4/tEPgVeOJmt87Ak5pCD40bp9jy4LucZ4ZCAOsg/oxjCmzUq9AD9
pnfLce1ker4NBlY6ge00ZBFyyghUm0jeYUWqZwabz2h4vGNTUpyA1wdyWpV0LuH7wDAIAMgbs33w
yNzbNYINqgTUtjO946CGz8Do3sx8SjdRzLBvjISJaHOJOR2nD+jN/SuLyH8c4J54/9pnb6A+llaC
zMdNfwW5gJLmWK8AZvgDBqSdFXCf3uFcVVYXjr42fWpbsYzDMqOauKA/23nABl9zOTdr6Rvutp3y
s0lybOhO72Bfx21uu3+k8Embyzg2uAyeCUcJMe941rOdOr+tCfMQ5qoadk5uXxGFHwY634coymjb
Y7WFY7WTirBcYJuSk5CUb1KIjxFSP11J53cTOrAm2gZaDUKGrCpPkYvwdBmR7f3AerI6HdBGaj4z
y7C2hccKSghFsW+96CTKPqBUNj7R874krm/ums48Y0iONkmeDUQzLp0gu5M7MzcWRw+aqcyjNiS8
RGGo4Fxf2tS3I3DaKSryK2sz+aKwW1cpeVeYbXS96bNyIG40Wgobf+eDBLy7cvoZdDhGOw2lI/5j
IvW/edCIk/5qOMwZtVMMKy0AC9oO9GHpu3uAZ/WGMBjnHfrPd5MkLZU6nLMszxgAifprkgxjaGPW
TxaYj4tMG04JfvqJGl+fVRw/Cc5wQDDatYrNBVte9EfDHNQmsyIwdKkXoHTxmm0bluUXRRRBwClM
FCl+6BaQjQL5VPqVvApjIHxpqs2d4ZX2fUp9lFzF1HwEWlzaZALj072Yfji9kl0yYVIcgVxkEuyJ
9WduquElb2DVUGaYvwlT3U69Zd89bRNn365FJJDFFRNLoT1Zb7xOdEziLP+vJyzNTCrrqZGUG3Fi
ZLs+y+pjFmHDJvTcPlrSuQnfAlgSIn4BU/YHIvfbHKT+ZiCtYJ/0tLETFu/jpEJaz2PYrUaj+kpI
MECLjS1I+996IT/xIgQ18UWmHT+ZgPAreExb4hyBjk5bz85t4Gz9WhujpjVGHHkriAUKiM+pB05I
LD1mNrh7znPlicqPo39uWOWpWC7a+K4hkLpFda0LXLLgUZjXX2QMjkK2xxDQIIQ0nPLNEiSAWkyR
19QRL/DvS3qbCUUsWGQTFL62ovZ1YNhjVueKbk2NWlsM5n9pP6WXGW1v4MTBTi8ZMt64s+Uw3cmK
rfemi8jMgCCXV9YEAZeKMpzCG1ss+Yg2hpbSgag3aQONzf+9aGVUb0qB6YVIumDdeXsW7nLrGlF0
tBLtU+8V/cvSwPv2in58riyMcQTC0fpTmiGeHhhiLLBzPRhrKOnUZSXj63mS40dbyu1YdfqH5UIi
bjwCQMtEf1RdWj4TM3QtOdS4jOuOODS2tUVR5BcYwgXoH471+ZM1S9JRK4+uJJ1NUidD2pkCbrEM
l5gCT7xPa5X1xpYxVbVF0ide/MylVKJmMrDuD17LEheURwcy6kp6/UgClE2AGnQ4lPKMZMOZBd4N
0l072P8Fk3mQtStfAuBlTzEveU7T6xjWlv8MP1Sx14ASTdNiOHDU5AnQY/bqM057ZaXxcDJBf+xI
tFv3ox/s4iINbnENf9xBTLzuVDSgLlR42ZeLUvV3xKAoHdwAW/702sQG9KFkfPWQNBwD5T01LmO4
JLsooMu9qc+IlyhuOGuStIYa1Ry6lUnLEHoEJpECKQm8XAKnovrc0CZw6JhTdAyXnFgyAabW7Yzh
pSDwHb9Co/dQYvb0hPTN19kbQkz+3RTdxoEuPzIFRgkJDdCNVRjmKfWzH2Fh1lenQgW2vJ6xTd53
app72q6Q+wPTeVcWU7Gmin8aC/+zLtpbPBXiDJhIIAV0f5TlIvlyQAVbcH9rvz1HgYFwXv5KUzFx
zArm/VQBmxz6pYykXe+X8q+dBdc+XDBQXuxsqsqvNz5HrTipiGdp9Rn2Gp7tyGLrhhq6pjueMpVN
fxWylXvLCI03c7Z+wqvxn0prMt5mmgRb1Kv2NrF9k2IsGtduERpPkRx/9KHw63X/J57TtarGr8zL
7HNOzQm6GgMx0oSNDlloM465jsPTX9POJH+FoFk5IRPzPoSv7UMxKjpjFQyKdJjSfdS0mClUBCoU
ah+WQXetlH7BiF98ttr+3fQwbkw9XKKpeKqkXb0CBTOXD6soOBFWKPmGDm9a/sPKTX5n3ob0es18
PdqUIvHMIx0CeDem5dkHUq7+JG4fnyMEy5UQ2buBCxTjPwFPpbEaRc95JOqCbSKQVbSTy6mDgzq6
GfYH03SzrbcgOsaukxhms+5idqymjta/mGsz8WyM39XsjVeOaStrfAkjzi809L+ZgXcHQYpCADmY
4S3wtblqz7Nd1gRBs6gUjclblQ4HH3xNz4Ylsm76vVF4d3cZBKf1sKWj/577Suw8u9LXAt791TJy
vSvPPa0rwFcwoukuel+x3TEAmCPrmtnMf6TbZ5iQkNzgxZpurAUMrF33GMDsdEfZXkdPtVeGTnC9
VX1pOAyeokTgqY+6fl1YqcOp8kDHkio/Ls01tel/ge6mi1TTJugAe3l+3W+cnP3EGo3vhOyPdeJX
9jXxjEAgaRTAz/Ds77ruY2T7bMa5WzedBelpIBuv+EX8V4tywVnVky2eYOXPV89S9a5D179aJPac
NELzZ5JVvISiNpGQwXNhhft3DWzqdDGrN21WzrrMQaQtU+BBxOc5k9vscxLJdBXe7FxnHTpXuWg+
R0CZoATjYQPznWhuH2W1ctM3jlN0uIeaz6g7kG4TypfW8CjniPrFtaTpCXgt6dutRLQ6Bd3RtJ1P
q1TZVTZjhX8IVxDBX3u7R3TIGHSnGNKi98NYF+ruO4qbv6aq+n1sY8XB9UNoeGqzLtfA0lDkDADD
joXB4LxysnrLESBi26rO6cxikjXvYNTbA+rP9sOPyCebXP3lhqhf64m/TDeMfOmNtaeuaknQa3Tx
YojcPjUQZh2VZEhWgKGmVCXnTuc1pjPGrRSlTqOsvR9l85oYtXydtMmPzMj0m82KKON6rwgnOfUk
ulyorcCntpX/XvkES85uWv0dmKYYFT+EUXwgmLy2ifdX1rr+gGDob8w8gA2IOSq1bPB0TuFvSyVe
WtNu95RpHaOgEfCx8XNyO/UjtwQ9YORiToskhqXvZ2xTQkZFNl21HquNJNTzUhLVa9ems4/J+Ti6
TTpfS9QDmyX14dMIx0NLmWo6PkazsJNnz4fWOVfmJiOsd4Dlx0vrnAw//s+Y6ITZAMaHIIIdXffV
OWafWAQgQ7PeOEWY3u1EFJvAYQFGSdzgaFbF2ZBjeh/dANi7b/BfVYJmb0BLb0aCvVGdVZ3m3n/N
dP48szg5nJRuaQImIA1bxMV4RVGgOi+V7Ky7MxBLRPp0sXUd3KEcMpIwGK+gvQ8RkUpbRZYHcxe7
feuKc2WW1jF0mSi59g9Lv5hdNb25bWq9xKa1EUk+3hHCEPbS0EOtMh9ih/cs6O7YdZteWyeRbxYV
9cZ2ZbrnJJicEp4Lhu+efe4IPkP8usgpjfC5KpLhJYqQMgmfGJNYXksaw8A41F6bwzOrjcOUcQXB
ELI8UXypnaiz0QjjjeKEdy3yt7UL76ada58DYh7tJd3c7diTsuhTkE8mLrg5pXtI3ONrVJbtHSWD
F5f9GyqV7NBVA/bJBtGJx0TMSYh084j86rtr5oflMyOHJ0zk32MiX4blybMTR95b386wFvj+BuuL
vAfSGE7CkVs8Xl+T1ZyWEvzmAqq4d2jzhsa9T4GBbbmLn8bcDBDcEF1XO8T0BUMNNpEYwbqJ9T4n
+bRCWvpm+1Ow5zMAHYL6bWBh5T33ppxanRtUVSvGft86FfYmtjgf0QAGIlPvTL8f1jRAyaldHk7b
lkTb5c1GGCqDVbaTU+Amxm4WmbVx3C/mg4g3TK/BUhxsvNqzryqR73I4VwOtEL9KwwOVYXnxwgl9
NGfWOeyi80RFfm8bxngqjGmzGFV99ypVnZ2aAq+c6S+z9nJ0YiI/qLI91k4arcr0KNFft+vINDhj
9YJWXXFwlW8fk6iB7+uSI058oSjlPROc4Uq0opOzk2hYd4Yz9es0qOb71KXFda5StIFcQwrJbNum
/43LMkzM++NipoXDMWW4Tgi5m8BiYOhHm7xHqi0Mly1WamTInY5p9pEPlZWkQYC4fSuCabiIAir0
lIPLb7JLRqjmVhOssZMUQm+t8R8y9+bVKmHZQk9Lj1Ov+YR/zPUUXANUcXc6DrAE5u5vDqWAodLP
hp79HftktHX0KAkJ4s9OMtDmRPJR7mflZpLEEYrlbwr7j4gz2m42SQZkhlcQhiQLiju4FTlQ/rF9
m5PfYih4NiSorMGtmpfGF+aVdOKLE98ECgumSK3exSMia52oO2c5l9qDJxHseH73o0X+njnx2lrI
zXFAs5Vdg2CU6GJ1pA4XYewelQkJq49H8OA4KA5tUIjLlPf/RZ5OXlwzObr4up4NQx1ayLIbMEED
4uP5irhR3XsJUiWfn2Zv6K7sb9/sHfISJ4SFYh999oZ5eq/bW1XzT6LHvQ1t0d0zTRWA3pnzjj93
92K0UhZhDFtOIDbJ4h9xcw7PvJowGzlzGQSleak1w65oNqq0jYM70f7BgdU/h8V8UEPZXKfEesPS
MN7JamYuVFZ/4wIQPnTQcwPO50Zv9+R0MdN3SP6ZgftEyEYdqrzjplw9o0zobp5kPG+yh5BVTmbB
4866cVZd69K/8cmUBILr3i3bbtHdYHfwlXLvnuNPhylGdeGZsblhmWM3tvT4hOARM/3yHWE0v+ZD
8as0akalMwJGthjj7o6Nd2vYdxGE7lLhG3cjyoy3GAcJEpv74wJh/9YoKvKb3abbpGhq9tKhJkpK
/xJqooVyNk8GVLwsUTlCeFXt/C6YCxIHWraU+PP+cdNsN9RVI2Mrq52/HDH4T42XeKxZ+dFpGYKj
CFfvjkdgjzmwmpJjSILDcltGsBkE1OQPMUFvbRzTHC2gsFe+ZGfvu4Td3L8i/Def44QucEM4heN/
Y4SJ3h9/oFfMmwyzzuvjP3S8/CUvIJloQl1mlZn84z0hKp2V7OsWOj1Ic3WilIzexwpTHkmk8JHz
yFmZEZ5v04rCjZ/41I8jtZbbcRSqmyE6mJ1vr8piOBexb94dajJ68RwB6wm2whxH8sARUJ8ns7pE
iyxQ8clpq5HuR1IGL6kNuHNJ4gkqcunQs3s3LcRNjE9Tl03kG9N7KQFeBgnaWE2luSl47+6T0N7K
via/q5+b9yYGPmeMNe/KqH3HD/eeQ3+5yqht3+MKsXUcmOryeGin4Gv2eiHdL48Fd4Bc25Ht6XFv
5kbOWuclMpHle6PlPw1919g/frAOQr2lPQcIf7mXhnq5sycO/I/v7YcS7r1W8fbxk9MCbDdz/QKD
AH9iTpr8UeUVQ9nl9yZW65+akYi1x1UfD+KT4RHq/XiwZpu4SF/8/vdHWbK6eZb+978GVRc+56E4
/vuTFKfOMYiXXOH2HeflcGdAY8DoHdd1iqSjau6Pu1o+wiF91dfHtZjGThyDfHv8AhWmb84o89vj
mq3t//Cam/+eL6wRGPq7Nn96fKNTE14Gtsw9PZ4CzLsIJKpiOD6+NbQUPXH6jIfHU9AnebpVtqf2
j3uX2ECwxDjUHvcOqTR2YeeQLLL87ZokiYNJvN/m8ZNFW9HNcEqxRkPygbykvQ2BHR1qTaAaK+OA
W6CyFrlCth+Hpv8YGZcRdD25R/SfS0Y7kUJoBXKG4LVGLjV3737POSn3/SPdb7EDX4vdaaTM9xLS
4x5XR07YK/Q0/jkM0XvG5siMgJcP12eknkyj6d8tdlHCjUKaxMtVW0MPMN20OFXjtJ3QHL6Wg/Gz
leM5btL09G8ps0g9HGQZHcblc91S1mAwuRdpwwCr6u9lpfIbGUiISGxT0vIvnPchJ6OqmHl31VFh
vOIL3cw2fQ9VkvToENT8MubeIfDreGu1xACUnIxjmgebeM4QG7SIC2PVlHuzRk075MI8+bS28I5D
es60Z70j9G0YLMXQI+KATm3wCVG4u8cxLxqSj2pFqQOanrr6w/VotUVRbewfV3m8s2bLXfpT6QtJ
stMtzfk8+3ROgxlp+L83w8CHx0Isto+XD0BZk+bTmvlTa9DE0NbobK1++mOQMLFCrMuxph6ZqDnk
zjiy/2OObJhontdmH6uTiE3xbtE8WOeUDac5H2hULzgR8pX+FGbBuG6RvLoWuLaiKtQ5Wqjd6LcB
YraOPgcFTTpaMj+NhY/rB1mzH2RHcm9DpE2RYofTPL7XP3xVoyJcQuLonwTnyaB72QILQeJuomYk
+ofui/uu4YZXPrnCyUAmV8cbGGrXFF67syXSDe/JisrOvxeuTeh577DUDjWibwIi2L2Z57bWUczy
oPwOUaamncim9hEo071Os/vb98kDnqIRtlROuqsTJpek4fcrYU6rtvof9s5suW0l69JPhAoMiemy
SXDULFmy5BuEJdmYkZgSSODp+wN9uuxzorri7/u+sILibApE7tx7rW+J9nquw+EUlhzxQ9vEzxkp
o4cZhrnbuTcInG5g/idvWVrvtE8AO309k3IWuX4qSdtoFhsiokC0pyiWmqRNdv76haJy1CS8xoim
S8as/XTstY/q09LAUlzUZrXXFPBC8p9BrUiJGNiPKk3UV2Vwzi8MJ3uxBAEbccwSl475z5DwoGgh
YXk7rWmbQ+4oNtH2efZw1kl3eg3I5kSCHl/P5vKl4bVmtBoPDSUtL/XMFyq87e35rtf0RSEKAvWs
H8kL4wBDRYF4DNleRgBmXgTLplaCYLTAGQ+6GI8Og7ln0jqDByvMDk3tw1r3xqcy67Kb0msnZqfT
0Qrn7N6Qeo4WjwSXCklVGro/cZoUgEhdecIEEjMoEcULdM98lxbWVeEMBmELZfniNWa3nwscIs76
HenmKd8pSVJ8QVm6GkZJsdEoQgI6lCdCpKsXJtGkgHRfF47oAQPt0R+M9KFyh2OjYIDPqpI3lWtO
ZDDCxdSB/sRy62eQwgwr+B53miHi+srscm/ajvyRywsDEoB5hpUkRY966BMSHSECxTkpJhiATTBP
cOEIqvWPkxfzp2DeHRAkYjVEaAc55rAM1vTM+je2L20v5lv0uu/wh3dmGH5NsbfeDBVtBpe0IQqY
jekv08tEZGRdENKKeCaP7PWqQdgEBinWdTIEqzMJWcNWlfOy6wZNvVaj7cjWEzjCN28Hd9HbJwz2
X4wsHJA8kQQJk1y+OGH3Fkx4IXrat8FUPcL9np4drT8g6Xo3XbakGIJn47ZgGBn3ZDrHwXgXJkRa
zRwhTAw8pLgvnuMzIx/iu3FdGio0GTd5C5AgGwz1EuNTZFVhe4GgE95s545flikX92ioDrNL8PD/
J4f8jwDa/40b8r/qRJZ/44YAR/2LGiL+ZQa2BdIlCEwHNAe3TD/6ATC19S/PA44dhraLE/Nyy1/U
EEP8i0XbDU3TYzZqC0YN/2Zn8+34lynsvz3u/4EbInznbySswAwEc2vbD0zgoD5uL//veByWZ6EY
Gu59VwOcmUWPwMKuGJJJjj9VEXcigJ95DTosxCLfSke4TG7o4DTOfOWSlrB1lbNshzldew1tddWw
0UEQbtGo5qrLDzJ8qiu/X4TcMB62GSLDua+LZs0u6ouzdPr0qkraH3oypl1gCFGif4sH+r0Z25oe
NUfrffHiTPEV+T8/KpXg0rWRIZlB1pxFUyOkSFBZl5tfl8eJSO1fF9up6dZkeoD+tTOf21HN58md
7R19xY9cOOzqAuWeU7adqyXfNQaEqvjORkQUhNXbpSKsCmPO6MdE1Izr3NZM3a3VLYc0oCnrLc6y
z3YwsCEK3Axjzqa6qBgha2tPiTk7zHrAWjoEvEFXq+5m0mI2MXvbmSDbrXRGuvWleMdp+DIkhdx1
tXQjmev7IDW/T6q6ayfPjegwJoP90uXwNej+TFHmVCdjbeqHUD8KAkpI6AiReZH8xdysuDZdPREh
Jb+FObZtR50ZhhOssHWk4W9hktyOCOuTqY763Hx1xhlmTIBCBai07z/2DQ2G99ln6NaE6TOMocew
YsAtyPgAFlijDSAMo9C6JDysXg7NDLE5GMct3qp6a3oLOZRtQveGuS6JapERONk2dn21bdAEbhsj
ea9IEoSPl27bwgXqJ8ieIMiXdkNc7lGj1tFIKzFOPBkNcZ8TKozgIl92ZjYOu2Jxbqn6nw2vPUvE
Y1trxf4Ja4+A4ucoLGo8M/A3BEBA215TgZegehE97fop/bIY1TPQm1eVJNYuoegNHX3jGeYpnPP7
Efme7RGblJQgUlBYlIAzy7sqqe7iqviR6/q737Jt1ua19sSL6ZvpZuJ/if/zeo5rGFIooDaNPo9p
Tzqb3f0wAuPa1z2WbWYYsgNnLkLEMAVBUi2ajaLsbwgWSeEyrukihY0wNvIaEAsdaDIgMHENeJqW
pNun+EcZ+XdrH5nc8irJvmHrj/G4tfm2NoNvnunXDxD4GmnvwnZ6b9koz/US7krJNngJ4SHOZXhl
TuF2mcrmkMhduth8WMsid8Z4yHP2bZQgr0vLH3fmDnXyqkikPqQ1HidcdeW5KDE2p+KEWxVFl6ef
RzMIbjjwvBoSo4HZAVahWeBDRJTc2CB36Lca87Q8xDmW/7HfurkvrtKJ6F6izZErVL7znisYLqY3
3QbCTdEv0VVOWn50XkknxVQPzPl245wasGDo4YosEFEyJu9eXpLe3WTJCXXlkxN+Qaw0/MxK4yUm
hXnnJ+Sae9a+QcVJRHGAGRy+PMI5eK+mQhEHNonaxpEnOg6I+tNtwmZ9Nwff3EzYT5fcp7l0I6Hj
IwoE/M2KAfo0ml89kbzPtMwibRBrkREbeRA6xwvRmwdXlenOYevAilw0B73qd+jkfUWMXqI7suW+
8rL4sL53+G5i2c4T9vgJyQaJPXQfRD6Cclx7aAjiTSt+clVenuzgznVHOuUzD0BMugmKrrubOprQ
FQULc+XsaE/l29CK4YTL4pOZ/Sk3AwflNfL0xW81aaUDYE1t2q90L6OQrtVuVNZhnsYpsus8eMta
ZDv1VDwvLrWLUwsDgPDQHAahu33ANzPjQ+BARg8U5OkR8c+zHyzuayo4j3jdEcFuEbkMhaGc6vRq
lNbPrCCNCXXMzxCPAp/44lJDzu09AWNkj+XjeVD3xOyo1LCZt8Wr5sKNb9FKzWVwS2Svwf5odm6N
n4YxN9BnrrKGjLEYhITGg3MaxhT1H+3auz4LXuGNoPVC+blP/Lb7Mi8VtoAybn+ENInR0H9QtQPJ
TRrjwa9jusRu8WhZhrEFPMO6hXGSFr1+jI2rSlb997BfHLZ6HO6o6dJrK8UXlLpMg9CdfusF4jJm
UvW5s/H8U5FRP9vqlLdMCNXkTQca/+zniOC6jTvGXZ1qve9DPrKpqdY4Z13vTO2QUSP02zLLlB5q
0+9LHLeLdOqHrkAjUzj2nW8kPZ1uuzsWasifgiHNbsEp3YYWiqYKXE80ssjcEPxS3cyKNTFYYqAV
atLg7gZE3syNqTIdWCUmg2Gr2dsZknmyBxvkDdLC4K5uFf2uo98Mh6Z1Y8IXXHuvVldHVhLo0LBw
bjO12NtxVPY2ztYEbHeVu2EhFZXFymlmaMBHeyfm5c0tyit7pqecIQ9yefPSRu/zR5H1FwPtT+aZ
WEuT38j5wAypqizHY/NK9WSF/j+oeTZrcs60/66HbholjU5O5mC/mTFvze5pBwd4yuvgI+2nO8Wr
iy529gAVZs4nDcnnBKzu3aZ+CYsgv4pBSm0mcPl7ZS8fAdlOyOBsGrZu90078aEY8bZ5/keoVuxi
kv0Qw6xupkDhyaDb2bPF5RjWHZ8MVg7iwao2CaNkTvL7rFk0xBFswlXgN6cxz8FO+MsMtxEJSSxo
sE++FWwQhumDlUn+cBZe5v/+YRG48nfIINMBWt/Ccj2Lj0oQP/uPSs+IYUeJYHwPE4e1ZKlP4Eke
GGNX5AhT4qGho+Ljs94AtCFRVBsPi5RfkqpcG/ffl74egB53MnIcWLXEOMyQPu12yIFaAeapGyKo
wr5ld5uKfVqM+3HeJ9UA4t0qQMGV52AiMLNq8WwF6GsMv3YOudt9hOFwxRyeZnEJeDQhDBtFTb9z
SvtpHPLHWU5N1JrfOdlg7Wq752KiRFBL9uScKl8kN6GPXSJ25g/pdNnB1+oWK8S9Llik2MK9YyMt
m2bjYbeDJ9qxoqfGvuNk4dvpsKdndIP0+HZB8nYio9UxmYtBSYGiY+hPVTnmWbWQJALISHRaef/C
J2OjuzIGBs1h0D4k+fi1YciKtnr6MXtZRBAjhpyERvZYMh0HhE6YI84uld7YqgRW1uMykXnzJtVP
01FdxCfdIku8r/3wkTQrEgABn1n6I3bdT1d1/jZvrGc9hfEZytcjuAWilpwPAHMyjGZ3Snd1OF05
pchuJV2Cba6CeTfGtU2aIKFZt0jBwMr16DqrVDcm1oeBK9cfk7Kns2/EJ38s279u+HWfZsGsF9fl
9eUZZnQxlM5KoX4DH3ZQpl1qFGf5jJ3R4cw5t0x52/UpPbg8R6Lj3i8vcHlTv97EemOJo4HovLs/
3sevi15CWqffExq93u3Xy8Eegy1kWCNHgshuf70G03fiDbvO+fW/+P3Ul/uErmueK0Oe5OU/enlD
vy6GTKZa00t+/X8ur+Ix04/G0AsIWi4xDMbty2B5xhHmgbwdEy1vL9f/+rUfnhDgtKfLb5frL/e4
/FrZ4j4LKR5/3//33Yawup39JDlfrrr8WEif4ztmkWJjy+48+fabbVWC6Dqr3vStlltm/UDOw5vY
MOiyKvpTxZj96C1mcnLtvpb4GWbEt09Mc0D+IcP34mEN4SX4cyy8Ez1ji2VJH5dypPNRjpuxAs2o
kO+OiTiioVcdFXPSWI/GILtDkNkWruQ5J0Hbfq0mQWcHFts+HCOjLyhyaPFWTYrn0sm+jAZBi8q6
cgXjhbDCBUcFenQtlnKF8GLbWLo8yHEkvjLpvheM/PJWAKUwYhHlofYjhqGIisQJvo2MrLKX+3iC
YFhkeeR2XwmifnYFJOzKqB+Wvr22W/UT0w/kiq90W4d9Ke4Kauld0KMCC7JyuWkGAYZpa8pK3yuj
LSHa5ehbzWlNIahwKtk7+jHqvkchlrGH2UiLcUam1TsJyxIaB5MhWFKJ/WA6DsVqi5PNHIMpAtP0
06se57AaoxBbLmcZ6USlBZLOzioSBJkQECe+4NPUOipS3GrYXGg6499N4+o6WGm8yKA3qP/f/K4u
KC8WsXUGTiF+DJ/OGIGBiG5ruwhfgcpcLRJIBSH3LKOvbl3fDI0DGLkFwFJPz4af3ajKIA/SFK9r
hN7ONxgpFiFoENr3O6MCfShbPOGWXRJ7Q/BVZBu4TJhEvVtLSEw23faVXbfoNN65zjsoxLsx5QvF
zBR6LplEXvMO2zFERIseosnrBxb6J6+LraesfYbTW731uX4Twti1flFzeLiUsnFhI9oBNSJ92qtd
EgS49Bj81aGBMBIlPzNE2n0zSXIg2UTkJUoS0BfojVuBrWnibo6qm2FZz5IxYwEdx8V27MhDyWar
2rBwoXdP+ZqI+aXAybTJw+rnYg8dPpD4BOVuZ0PdOw5Dl1w5nLWRgm1058kvDTtRWAqwKH067tBr
jGA4Ij4f3nTpH4gI/OI7oJC9klFDNTDiE9b8o+nxsqOuJ1F8yRE+IgCMXPemWTWcuFjcO4AWOG4F
XzSaFM9YoHPZjxGDowHg/9JFZpu9sdQ5NA+TR2A+7j6bwtcltu8SEz3dggNqW7dFvbfmXm9Hpnhb
UDHok0BNEIDBWmI+ZwD8sMeRT+4U51izlGZyunesGoFZUN8FmRfVtf/Nt++aVojN6jygGwvBpDRw
DdyhISlg5vXUnkWyK7y4j+RI0K2NateG3b50aOWnXqwRBvUDZn8bUc9WGmwyVTm8s00Cd5nK6WDG
SLMWoDGbIhWM/tmcYNp7kmX9mSoE7now66jDzYnHAtppAsMEDOX4mUwOJZnMEmQPLZKuMTtj7rK3
TaxQhCHPEh2fzYSWc9Y3zYQQNzFoC8/2ta3FSF6t9OhVAPAswvHay41iR2a5xh8en8syqM9uN8hf
ly6/9q7toB48WvjUzsjR/Q1Y8Ney9d681JFXtJug7k39GX8IMwSAe/Jsr10jQ3ryHC4LqvC04eKv
2y8XLzdd7nm5dLn7r3tefv99n19XXm7/fffi8kK/n+PXw5PpnVa32uVGW58vP1RgQe6SfVaff10s
wBL8edPlXk4eQDH74wH/5doaSSAi1vUV/njY/+yxfzwADT8atB7BqFXV5yCLq7PJIXRWg035cvm9
WWpe6XI7PBOuvVz8ff9ft//zrr+f6v9+98stl5f757P9x9//ePXLs/+nh/++Tvf+XjdBu88Dpz6n
64+sLPxlB5b2bxetvjfwA6/X4lgol61YvODUoSS0pu6sjRS523pJtW53BqLMD8CMaHTWi5crLzdb
pfCs3T8eQyHOPX/f6fKY5nLl5eLvJ75c+ufNfzznH6/xH1/4cqU/jxRvQlsuQUD/fruXS/+88tdT
68XYdni5Z+tEkumTorcNsMZ/9dG+Ra41E1FcdI+a7VNkCqaeBNBwprWJvcvYTiSBg/W9dLahcVWm
jb/LJAIin/ABOTB6MR32VR9lQzPGl2BrpsrfpR0AY6130qPLZy1sh3J/LveJ+lYt1rNvU1pOXbpP
EF9vEGriK62cw+KjUFlyAwKfgRouuS9k2Z5pBbxNQaf3Az5H9s/LlyAXBy8lRNzJ+i3ssZL10u9I
Axx+Wr3dn2H73KZgijQTXkA8FtNNiouynRYUwwDgLULnQvSuTixIU084bY5rQ9KK5bfYl8A6qmWL
FYotDE6+vTfnPS9V7BKmwNGM+HBjrs2WPi3NbZIMhGCNJR/S9CiZve/y4INhMCdYv2W6jDJetP7P
cXRepXQY2Lotg9nvjmdn2znx5kMT+0WE7TijS0xGOFnxcdtjLgmqKKeXS3Jy+XWx6iuetnbGiOz2
aEoeROZ+FuP0rWT5jnBO8593XmpjseiQdnKHn1pvqhBwdjCou8ou5z2RkiQIhsYZSTIuQ9/6IU3y
C3GMp575IfswRI0Y/nBC9TGk8b1D084mF9dJYSoYqefuTDcEzc3ebBBo6Q13qA4ZDroyRoSRWwZz
8yz3WVbGb95qTbWVLwhpZglzzfFkmQWmgWGFP1iMR12MxrTJt6HpixOkrvuBsmkVABMpXvYoTfIg
Owd6PE7SHq6w+ZgH8BQYkEhoqxfTvZpraAvQW6gob7mvc/Dxc8/96rmYUua/qw028VWMZBkCDCpk
B9WfuWyXYvJwswoc1KAVD4i7geGmC8m+VXMo+RjtTtrMfWkXVyP05lABMbnOUIFWNYP0oseCOQdZ
uyNGFx8mFDKEo2v+Z8VsPbeLTxOJ9MbGSkV7jlYO5eQGUSSTgK+gofDJF+a8LxyTMUjZgckdVikk
0uky3jcl1JNu0Qiu0wC82PxQVORyGvPs7eYs/ZbDtFhSRRa6ce9Xvr4G3hgFDU7Rtl+8fdYPDwuO
O/7vPXRzuwEqZHLjMijYkxz1eZxXD0IVJD6ZN+VnYQCDdOBZEjEYg4qvPqV0fzSoe45pn9wlnvuo
i2TctKzmwDMFyVAVPWzCkm8hcLiYUgiZdOc28szhYKY+WeJ+RxO1GLYyRGcW3tm+wP1tN7tpJire
ngm5JFMkBRkbZcoAYlL64MmXg4b5e4/0807FuX20cDSXMfzOFuKiUUE7Wppt4BXm0TB7yNrSfhtt
AarDu5IJHQu+nbj+85qDjZJ7YzYpunnlCOSia1g01d7OHY0KQpFiz5uu5J4CAFJLl4YSBIJ3Gbx7
JaPbaVyeRu1ig4rxMPSTFYWOfE3L9Cpz3hS7E6bVodzGgcWhwZZi8UtKsWTaLyKDbdrexa1LFv0y
E8IDOjIw9Ui4WkDuj73MfMicVcMSp1880M2fqeL5io5hfvScKtsNbcx5ZwG0iyVvtJnE2Ogj94a5
WpqofJ331dBIAhjPUsWLSYYOR26v89OqYme4R+Kt2Qt6eGhyUtNj1iC+osFgmice0FDFt66mUVzU
YRuZxjRuKd7G65I/1NAGZ7uCK1G7Lf47hPi7Lk8TcE3D9TQlzt52rAhLAsAv5KT7eYrBX3KCEpSG
0eQIwqglCaqYrWG4IvPIcXgfZy+l/+Xl5gnvwwMyC4LHEqPe54JQIMVUcCPCnhPxIvTWwn2HZJmd
LAvodBWT13toQMARuZ19NRw6IGGo0co/qkznB2pshutYbTbOYGYQhWi+xfPgE1HP3ixFC9Qmq7nH
OLKMfUPjoO6DMnuDUFNFzWBowIEISGgGbSvynp7MgrELyVwtZlRyRIieqg5+YqDUkTZunpqdkOMi
ng7b/B3V11YCVkNNmco7CsLx7BbNfVws/CGDJHwybfetN+9VVvb7wp2qgzc4SGRel0U8WTgIgHbh
VTKFtbWbtnr15ecqhXPcqfwy2PFj6w1EnxIYAB4mM6A7pFjOhiK/CStsnlOzl4V1M5q1uUN86gH/
kBpSc0KQggB2fYrh6DjKfYcSjK1kGIxtqTLmuPbzklTOPtbI5atmaQ44O6Op5RiIjWRVf4Z8XP0U
kdhV7BOGNajB+hx+evAZZzgYCdNBVJYlkdca/Wnx8b0usmz2StQHUSFgFCVKy+TZTKQ4l3NClmlY
H/R6wq8tdEY9WmdPeDXzNwNKd8jwCx90HrGAH+2cE1Zj2C+rO3irpXFOYANtbIOh2lIzREws8Whk
1VWRSwxndd6SNIRPOwRmUOTDRPkqqGpS53ExG+RAzBcsF82JqlYnk23eGZ31tPT6Go5WcmDj/5aW
2LMXH12Qpc9olpKoqqb5dfxqdKxjPbylJxorN4xhm4M1xe+mbQM5L5OrEa6TkYhk1yaa03NRxcjM
eNOuUTyoNL0r3B+p9uG3FRN2Tcv9CnUfegTGiFPatLvYp4FfV/FHoey907jVUbUMNaWAMlEbHGEt
MpTr2rPInDrRhWsJqR/PM2bPbdOVpAIUY3UlynI8aRqqWZC6+wrq99imWJfdawd6+9kwUXFVFrwi
LLFHPvJ4X9jdNa8WXJVh8FRNvGLtsTnnXIhiCzlhzCw2ZW82h92CNDb89Pjq68qW951jpbsRBvG2
JRTDw6R2cufgOclY32gYsv/X5A12Lip6a1qa/SiLg2fA7h/JZGbQO0ImSYmaJ3B+W3SAQ5X3NjHO
Jlux/bIUYxKBzP+gmflGRAR55m0dOW18bzZWwEDbd7YBMfZnv5Ys6XBwQVSFZwbFPVoyIDFKP+gc
J5EdVHA9KGBZz4e9kbefRUk6gcHYVoDN23bD0kaqo0swSO9UuYyTY2Nfhgjtu7SPnCyGNCrtR38B
bqRae5MsOr+SPbm8GB4NFG1ALUYb4edUooiHi2wu/osf8+1xh8k7cTQ/q8lm6mJMSYR+6VbZhEWZ
Y3lVEH6GbzYlmVRMGW/J/BKWcxNZmdMee8HIaaK+svzPAFQTSs6REEdLqyu3yKfI8XzYIXbwaplc
cJSC1leUGsisH+JoNNCazveCvhA9cNpXKWKMLQ1cOO4V3Y509o9OWLF/L8QxT8unzjSRYJjfAvw4
YF5aUl39PdlgzY61WkSgHDJSnCB/kLXN6pcDldk7psUsNM6+msatn4bGMRXGR+kHxGTF7HXWJgm7
8hl82gQiaqr5Y5dgJA6zfhAeKvu+GfDGepYbOWGC6KsDojFYT6YBuslHmeijgYBUkQ67eq+nfVWC
EHfIDzMCW1Mad1FxziqqiZQG3qbu8VYBiSo2kMhuoNWwSjZUP5gwbbQPnrhKBNZKW43njtYSaID5
ntNxe6VWHQEojGYzdnO60dkMjOYbh5/irwVKBQMOekqtl/0STlSzrSZPhTqnmBP2F5bnI/GHH2qW
yM+Tbxm2Iacke8BcgnO2lOZmtgncQ6waOs4zFjMUEfqQsP/ce/bIsiEIMAvmqJYAI3M6icz+LWOf
Wc0di448pMjaUd5QarCZ2JRNC5UJzohsx9eA76C2BpqC6wl0Gpo7N7cfioJBnDD9JyPsr+vZu2a0
3LBdmg5qIY8iwWPO4LTG7Y/uNPf95yTJfsamjLLEygENooL1KgOc1LSlY83SaRIm6GqXnZwnv2dK
fsd45m9mKzR3Hv83UiGrx05kd7PdPWI9HIG3yfLcTrsKuiz5x0tJUBAiE2I01wLxZ9OLF0lOzcZ+
8VzgFnDBIGR2GEkc/2ucVu+z5x8y1Tx14eLujKb8nsAWU0D1gZVtaEiuY+a3RIdJZDvZDyh3t06P
qcXP5nw/4nr3EoTJ5XQLAOiztRl3u76BSdh6wa72lXK8tqkbEYzjqQ3QUmZM0CIxEciq0Ida9LhB
5r/IsG45yn0ABgJtsPGAg9Tb90iWOusrQwl8ty3xq7Tjb7KB2nBWOsHZ7UC2us4pgTh2kLnoNbnc
KG9kuiQP2eQS1K30noAKO0rice/RnD5P8/BQl+pVLeArAxdSY1B+6tB5VB1NvM6aGQehZQwZEdT1
5P5E1bSZ5wpeHtugehDfHDF99bHQgxAyNt39UIpwJ7Iakoy13FiQDBGwA1qDhLCZWqc5BwTxFP5I
mORDoWL0y25Af99FgiXNXRH4FbKAy6NBIgb+PrPzkxI9W6a6Go/WjDylMLp+7yEl2EGtH2O0zpM/
H63mhE4El1UITBNUlp5IJLJwFcLhx8A52OraeLegVwA/27tdsZwxO4pd26sPNqsfRFSAMyvg4sVJ
eJ/nZHLLJblzchNqA/qmdEUBteVJlupHr7t23xkkIHSj0rt6YelJ8/QKwfDerULyOGFSwWZyKSe8
/nlQNEvJ2ziRYbGfYvO1TzVjO8NRzAa9gBkX6qt46G8goLAVcx/mqtWRIUiMN2uO9SlRq9amOdoj
qT0JPWGoDa4iKMTyKUuvkli1O/xfnBed2Gcvx9iz9utrJg5uRBJFSaxSt2/gfWetmHeDYcLBZgXb
TJ5nH1DQ1iYDkRJCS+Sm1pdB+OYhGeVbnfZZ5LtHYwScnmSfyIPeXR8x8mjUj83awxxHvUeMahm5
hKmH295PqJ6Uid25z0MyUki/XhaiSLzlM8U/2CP4jzLDbLYxA0mk6xCGdIPwzxpQ7SwkannwlTgD
yF0b5CFFuPpK+5ojO6g2cHSNtcntp+lO2USsqtTS+3kQrzKnxUzr4Cfs42Pjw1RDdUL0ApgOlCfs
rKGYsg5RsS9rupXlnGWTkXeYlIoU9uXaXdJTPisjGvPhqrAhsLPtpyFUn+aCmcY0MWbKZGljH0c9
NKw6P0cG17mnxh0absb70ix2KmHYuvYrMNm8JWbuHLVLRGRIrqFjj89LUd/Xcvlme9Q1bT+zD/hJ
I7i7nlezm3DXETVe8FRxxNpzkR/6hslwRhEqzQl+aOGcXMb5kWtW/qF0mWn10xQfnfKLkBDWFzro
jt+Fj4n5msjHLjeQctDEoW5zPn0UXGztaSW2sLuAeX9kIBCa2U4fOGf2O20ozPpVwM5Of+uUg5dP
m1+LpPkOuwJ92m02y4/FVog6Rr+giDZfLG8s9kblP3UQ/xl8jYilslHeQrvbBKhHdmNRLUSCY1nX
J/Gim+K1j0cIAzM9T2guOESBWYkMkXvLULv77lqTHTnduGwt9i8oJoaHijkYFS/HkRN/Z95TsOmz
n/z+NGr/oZqak65KIODmLUkzq/ozeUT1sQ9cVBHAtlG/VMVdB0yc8NsWhudMS3JuC1YQMqrS8XUZ
PD6zZZgxOAf8OdbiPecbWHtDBfbH/6SbsWNEwa7QxrPTGUctl/tqGj4gLxzJaDvNFuqcELxVKokl
je3DuJ7FXYVsvsK471jxXUCeagQr9IM5frOd5c/Z85b9OMrreObbPDG83+dle9NDnk48a9OI5gXX
CdoOLIlseIMxfs1Wkjnymb4dAJSgRNuZBJaxN2pz+eDDUMdu7mzg4W0nyFLnpYkWDSi3tg+d5X6B
NQooTgH68m15RDO0qfNl2pqIkLbZtDyZSbOnukZm1NoVj/wplhkbA2flajHkPtH9h8rmr85qhCDe
rKQzlC8bu/ZQANKFkgMS1Rk7SZBYz3IJzfPlB94g69cl2nfmOVXhkxU4eL7I/KP5MFvglSwKD20E
2wYP2rYZig5Q1XBMihTmX8pknzhqNrmSMRFnPa7ks6Hb6kF33OYVsTUE2az9ygKMXj6dAr4UKOKq
YNlllyZ7AolpUy4a1UXrP7UjYDI85LdMCJNNaKTWWWVEsSStd+CfPDshA5rOdDkCm2lmomegrs3D
dYBzucljMre+peCqi/30IF1DYYu2Ge2QuMYc1UCuX9Q8TrpWFHuYzru04O8q9dFbp+xeGjf7voc8
wGd7rNtLit4K27M3dcZ7HBnHZ5nPKKmBB7TsXdDWgAZFTrGZFZt2suWuietgU1LsUiV4WyNrs6NB
8w+1SU1PqK7Z0HVefzLV/Jx4arnHPpLMwzWZIF4UZ3N6nEVyNjWkY3JecksCAgeuzR/TGLdQENaW
vcmw2RD9LvUgA09It7ZyKvU+hIN/bstQnVECezTV5jW1QV1T2jL001B52jVylwhEtbGy5i2xNV8L
KyAQYXaHmv6S3yIQQ7YgW2i7BXPzjQdg6FwO4GwhYqNUXhMcg3DLTvRLGYyvWc4yk+R5FHRmHpEu
QujLbOqIfuzOCqznpbUjv/aZaFqvwdRGBinxA3+Cg6tJWFyf+/Ij4IT912tdfqei6M7GNB0SjO8H
dZmorD+SuO1o2zVnnSCTIHJunWAEFi0KKT7Zkd1err/cv1/vb2OrPHgNk1p7Naxx5CHetcJdfRzX
mRrKgPqs/33pcl1luadW2/4hEA2djYy0axqcvJu2786xYf516XKdS9zYNmtcf5M52cEyM8ERDm0q
185JovuNwlx87zPzUfOt2ADGIXnDb2W0ZG0I9GEi9ky9tzKV0Ur6OyeDRUDG4MY4QyZiqGP3doRX
cAOEiFNjiTQ4780nP6Tzm4ToNnJi3f43Uee1G7nOLtEnEqAs8bZztNv2ON4IMw7KEkUqP/1Z8j7A
f7ENe7A9Y3dLIvlV1SpGFWfWFJ76YwnkM2123VD+M5X97Y10A5L2YkaLnbZv5KbNHfgUyQcvIJHS
6SlO1CJDxMxBgm8vxlYDWPYlDuqnNZD4J3e+K5VzG7qZGUvyQpXFvSX6p1b5F8esvnDw8c0plkxR
4bPl7AEaZmOFNhKhPARxPTNjG59yuzonasDvylUn6vFdEEba9qamljCz7pumA3c959ywiM6GJrQm
1E2CO+vzhJMr/rOZdrcuTv8kLan4wKBRgnlwyzRhD4+OMLKmhpoCGYaYtDf2twwCSKL78xA11M/w
sm3jIaKOA0a53ayYtrl74ng/VufchTo9UcgjN6JMrrlF1WcKxQxgafxFZp31p6q2s6XeUqSm0chO
pjQOYmxQ+wXektln507W1w3edRdhWYm1efr9QDjMOoKFe9SFeU9xi1rcpZH/WZt9fJns4Zu2APJM
tf0nMZLPwfGeKvwftIy31i4JbrGXf83Ia1vpOAej5JwaV29Wv5ykjMBeWTjQ1s0cXpOsSVhOiE8N
aqNx4LVG89S65f2cJ8bGA5uSe6CpA0AxO+XHjKlHb+2E5b1n90/GYF+X/2Ynf1YukFj3p0R3Psgq
2Us81wyanRl/G8due4ICHbgcaEKHx1I3PGiDa3ZwBCAivF9FCG8navtNnumK4ZV35cViE4aPgIc4
FV+SUVDC6czN3R0942dhjOIgp+Cd6VakJIZkVRk3oLLWnp0xunulMDvN05Dv87DHYppC+R7Ho28z
aWXiEQNscrfAwboV8DtKBaeL6KtHuhLWhb2QrZiz5bqBJ16wnozyGHDrsBssFP+gKjC42wHwNqcH
2+ZUlTz9fvnfn+GwM7e/f5gWzDGtxv+OmxDyln4yo0KQVGAfGTT9j2sCTBVpfqqwFu3HzrlkDcCR
aIbSGmTphZqPqY6PBs4Gkh7ZOmnj01zJW61ku20TNtNNmf2dVconYfOSSbwouQblTxHeyVXpkyIS
XWIV9nxNTx48F7tIPpMFBwAajNHRuEk85id5Yd5oWrvKnu7AiU1UUvVfEh8/PlMK0qRJM1iTXeNA
/HgC0FXvpk8BC2ifGV/48vnhPPc1NAnw+sBlsf35K7+jlmzGQ0JjYkoVVH6hy4kAvcP8ZQ5d6yyy
kW1QzfYfN1Vw6dwGg2sYpNzXhA7SmjvDrqJ1SSscCYKZUHs/vRtF0D8bpOxLBulgilCxpolhy/+W
LcrZ033bAG1HzMKn6/CydZzB1gBe2CX0dFom9kMfLIAw4T0zOOyQUNp+PfTjP/xLsGeTSpyyhApj
wO0WXtEdYM50z3Nq7+TFnV9O/XGyJ8YJVbzrTcZ3CLC0rdzx1BSEKdh9etCms8gikRC1t8TNjOPg
0BmF7fhKEPBYYbjkfswIGiHIXroA2QzG/SmDPO8x4TfY6xyt/MShxzzaEog/s6cZkJ8ASOg0/i6y
+gfm92I/W9b3FNKiEmT0KWPsYxXwkEYr6keFZSDHmtbMks2ZzDRxLLWCGIxkJ9FO9bQqvPBbyhDl
k0qMIUcgLJUF7mx23v2g39U+uZxkKMOHZHb3sMv9lWM0zTEbvH+tkM9G6B4Qhti1Od46HI7s1S4J
NXg0YNIPPMlnK2W/kCbm1+jhdWD5ap9Ubt/w35xGQH5w/ckAm4gReureqCaGAUcbAVtsk1JO3sGk
y49+ILFdM1SY500SzN+VNzzRVqy30NewhgxfZf8el9G3P0CYdSaG/SBqoe58RfCSRelAPZzLj3I7
zeZDEYuXskEKFSgjbvWXIjT034GZTUjaKU+/yUSeQJysW6EWpvndpGpjT3x81SQVIFzSONovD305
XhqXAUmFQrVStXNJ2/pY+aQFQAbVmAJspI9Sm0vRMfg5o7rnSVFn85ORBVfEEpD/y9En+OdigDNj
Y58l/pk2vvPsuxfKlhjpKMD+Sm98PPjkZpIvN3b+1SRV+7pq1wYc8RVZ8V3TkSXu0sBHGt/JxnM4
nU6v2ueOiYanTAxvtfKZMvU75j8c4cUDegy1runwVHvtfY9TwuHe2gSFeBHuePOF3rGibkUdPZh+
/sgBSjFfYbhE454d1KcxsFsuaoMG2TJ+VOgqilGFsGH4fUTN+MCDq4Ci4JMrWTGbIrlns4dVnl6b
8cOAirYNSk9v+pZzrYoNYkfuCRIpjIJm78yQNlHDSRRU/zJgJ34jLq6dPCEN8bJe2Z/ez4V37oeM
/X8Pw91flfDoV3GA6cIt5yd6zNjNhAUuP30GS79LPedvuTSTdl3bbvtQ8I2I2gauAX4g9soNR+5S
4oJbUlgN0HTVojUjbqTmLq/FUVj+jiR6uxYdjOGALHboE3wHGI1CQNLXz3AA5x69XZjxuWC96m3w
njQ1lA0lX9RBw7QsEwSxTP0LcjNY65qOM9P47h0LwW9h+BE2ulFS868GxcjfSESbWzdYORMFq17l
L0aOAW2gvie8fuOWY+4yMN9VHu98136kQ8Z6Gnd71+7e2tz/rMbK3zpU1WyblntpVGlKRpGpFk2r
p2ly9gVcnr2nJVupnFDBQLdcbLKuWTgvpvBT5gjEA7kGLIIfsOpIGEWcJXPGWFPtY1yVlxhb4C53
bdRUVjXJ9GLrZJhu4uAnFxyszW4n2p62IqBF2rFOCeLYlJLoE3UX7Q13pDrPHE4E/Q41lJGKsemK
yFN2cGK8xhFJZmIE99FwtKPgaQqqr84GlW+25Vs7IgYtTC1ldyQgE3KTmmga26yb6Ehz0ymTqnDe
WEbArJWeYotdbDJLvjtjLTeNZJMTOyME9SxshqRT7x9i5m3QMfFqsp7M3HXvqakgVRvftaJ0I6Sd
exQLmMyrt3NoX7AFRda7p3mzMqI9hvUSuNbngEQ7pIT6OJCNdB0QCwiLs1MaGBvGYSnWiNAMeKyo
DO2fBphXpoAdRZ7Nv7jyvmdAJkb8w9r91wc4DQFqZU3ZPVf1JSm5uYu8fwyLm2/jbp1ybSCTksEB
buzH9o/pPXhgnJhvx8E6uok5eMzQePHEGA9mHXI9VeMuypuDYWe3Uk/3rl2NMNKwRDDdaVCp0DSY
e+Fiybayjw+Wbe1ao/wTUrNRaONvEI7RSgrE2c5/HKnpFXa4miKATRin9jIf3+o5/5hE8oWmzohA
XLQkdfSPfG679l/65cABDsO/mwRGHA4SbPQphEbmYCQmmoadJyKscYgsQAujCW7LHCI45lwtpYuq
ReCINCyz6F3f8iSqwMQvlNcVLKD5EsbLrs48UKf1YjjSPQOU35Ps4+1pePAEdfSUJ+V9S+3jGvXB
XLZK5Pst/CSz5c6bkIpBNI8MoJzlXX06d2BKGJfc8RhI3sMU2izHG38kiib/GCTi1rNmDzi0035E
KfGTLFoZkL12qUr+ZEBEFPWgXts/EM3Yq46C8ME6jdwjsSKrI0IC/v1QEqdneQ768oc5wguNCj9s
eb5lYnOZuOPfyQi2QMtAwrI18wsHnSRHBBoTiT2DJ0M58WOKkB2dysdzNH1Mmf+R+s3bUKqPftAz
u2peoDwiTpI4wSFT0cNCqE2y4LuAtLVrUcyZV304OEtWU1s/jzBIV73YU99Q7Jj6HCAq4dGJ8N8M
dHg3r4Eqdp2BgpUxPhVheypqvsMxO/Z4X2lPQVhQqrNU2WOripM7gsygpBjDBWtrJ+Vjw1COEZ/F
UaHaBUOvtlFU/XOrds8WT2+zxr4BZi5WpO3+1JzHGy9wt2mUPw9GBchr+uAW7Q8kqabJfFBV2rCv
E58iRS4LOpIu813h8BPLqo0ORtzuFjd3kGD2y3a+K++rEMLkQm50awwRLjGaHUGlg6Vht9YWExQv
ij4tHn7aDD/VDHlCksLTjIWoJCTNkY0/aZdBTeL10ra8n8r0H7rDrSy6E2DsN2KNW6aMjI6C9Lnn
QYeyPdyZDGyW1ypOnAuOkO9K+Jj7zwmB0w37NncFm0dMIVRJmoTU2DzbOalteKP7DkPgxpuLLxtx
Gp+APDjEml0t3pwo+Qjj8p9nWfeDZN+VkHIeGQrN+NJbP9kvL6Wlpqcp1nq7tCSPklJmdxEipvjZ
FSyebEIhtO9Vw2/DoPvsYOJi4vaC2q7x8GHHjuvneYCx3eHG453baSadkM3aBgnXitmukD53+uBB
+s6pdSh8F8NaNvbOxBsQje2F3gqq68Lm6fcu7Geudjtj6m/ary2GS/rKAPJ029az3hpRGPcK02Rj
DDzp/Ic5SZ51Jq7QNM2t6pkceVF9dpHk8M22OSluBmW6KrbejMhAJ+4P4Y/zlMGj42THcb8dsWUR
NB8rcG5m86G056D/QqWGHzOP2Ez0aLz77og1y8suI5wNQmPBxMC/mU64oqeTzkKNF9L6mSslwZwm
C2bJkeffD2nVMRXpmGLhIkoYEVSo3TZCRDuGuPCpk4XCY5MCbYC5ucq+wwIKjH7Q6dnvrfQs+4i+
jrIm1+o3JAiN5sSei4vn99PfCRTpqxUbadJgvgvDRmcnhyFjwTJIjZLdmIfIo8PDaz2D6jo+6zN2
IlYsj2wigRBN49GpTJ5ToqGFgw0n4MqeqcnMM/nIDJ2oU4CX5XdK1nJ7I3/x4fdLOw7RfIaIausu
C7Eu+sGJwA1r9JDRP6uxyGdezoc+GnHbzajuy5/ZqkD9//309/9xMyfYZB4bOvYga3OslgurK7fG
4nz+/SBL4ioriFj//3VKc60J3AFI7HgOF6dL0nKI0kuXay/yc5pkLB+/n7Zl8cjyTBrQw8WP9wfz
/u8ULo4OPVXltywiaBTa4ZX9pBrpG7QDh1hbTzH9UuU3JsY2aOO/QKKju98Psh0jyAVes6cN8UXG
w1qNICQnDGUEot1HRyFndN2xaov6zE3K5laF1fn3S/aTl0QX9lG3g3FWRrxx4jCDLw+GAcZethWZ
8C6j5eM/bNQFFsxNtu2/CWneDrv6RHYpe0pob6EMgGyCBpqGm3lBN6kv8MgvpotpUPzFxamxKiIf
AQbYm60pTsHy7ham8WdKeUgMNKpN7ldXdctVPu1mZVfvmVPusd4EHyKR9jpsw08nHBPckQFDKbck
x1/vmr7ZRJKAlkRt24wJ8PIsCV4sa4YZWHOKD+KIMWXSetu00hnwjOAubJx1E+fhdlKVu+sk7689
LppZYcrTMMMVW/1+6nvhAswotp0JWfl//wsEa4nc4jByYEPO3UljuGjjHfBtWGbkyHRoYVwBfd9J
61prPAxJp5zt79sczRK9p+ah6dRU6gZc/G7axMdpRPHNfMxhMsLJ4mBZWXnyVsazYnLC5JhZmI9R
cQt1GKWEaM9u0A3O/aXOVan8pJyUYlJ4EKSk37y+G+gOzj/jmFnbBPfZAxy8IhqzHD3Ax9IeuUVa
G+6s6Z7KAPEnUtQBRkEmTjHby3SIODhn6SMZz21SiGnvp9Q0BVW1LhLycyND4hUlgUxyq+xnDlPa
tZvqkAfhlbfcPFTcOImU+HDsot3ZozdsBPtciu5vgXB5URQvAHBethn9mVnZgHWHg95gpvpWyIit
ox9dhnjm1g86dVfT2YYPpHQ3vc1MzeIJLqM5vs7IYecAIlLTzPqk4+miODQfjZjqJKouGeH4AUnS
+DXI6+h1mOo300bIils4qa5lwCWaQ/rvJPnJOFNgucN9XNTOU95iYSvZAKwwUh4CXu0Hr8QtYDbN
DW7xu8xeh7KpT0PjiQciaV9Cy/xksJOpaUU+YeiV/Uj9TcwsoIH4vce7aZ48pg2mz2C2HKWgm4BB
H1Is2FmRE9xz9D3jYvrleCCwMzyowcLk7JoYxchk7B07fR3T6oEymI8lpJ2OiIBONmJ7L+xHtuTG
GoSCtzPHtt8P0h9XFoZyAQ60zP91nM03o28SW2yX1L305DU1oKJNTAEPFDIBJ1Ac5Zo5/XDK8XGO
PPfatUN4hMvGfVKWC7gNRnw3fQWJ27x2dCwfdQPPPce7RHQNPqEM7LMdYjVhBtc+CxZocA1/ptD+
UAv4AvNi+1jCgc+XNr5y+YAv72j7dcSwcKxBuFCRhd/sUteELmOnuTrhYJyQmo1NUamBSJ1I7xn5
3KC3UP7l31z84+fRIJUOMy7deRA8sMRicp5a39gjzfCocaZ/+YwfVZaRv9cu6coBKH4Ikfcx4qrB
hy8PI/nhmOuLkW9pyk89j6Bi9qpMrB9X67c4rfkOwzfXBUOAC1OE7Wjr9mDM+DF9ieVm4ML9Uzru
HRCS8Mih9RQKcMum4362mfM5IfWQMxhvWT3rS95NT02RizMVudyIvAZFbr9wDqFWo7Lh4FPc8EA+
5LWBLneUU+3x7PUZYU1xDhKbIIZlhtmjYIv0SyhgrXwTJdnU3OeUGGjnTzQbD3WDUhxPecvjEdEn
at2LmWAFEFqYf9ATv2ysvlwnZClTAa4zHujZSy7E4/R1TE/llDsMPg11bnB7q9KLHiLDms/a5ykx
9xCcx+lt1uI6yDI786RYQSym9NWHvzCajb7RrZasPUVRgUHJ7SoxlflSm/YWvjethMXM7tTCSsb5
gynNUhTOtjG9wwywCm3HuRT1YiFKklOn+kdcXN+dztSlDknHGdWUr8wz4fZs04clraBVCD/H1RVp
YNoR0mq+jwLurclKHjlbW/BzwMc5Jslz1tJ61Y1henSXmETYqOBiam6JOueQ1dRc50Pvf3qTn197
EpZA3ihQInJ8C3XPsaklla6iD0Pa+W2OMVPmNpqJYzIiSAR+kIZhpjEtuXl4bWT3Y/T1ur9MmXNP
p16+rmyz2QspDqj0+YvtBx+Z4qA8pv51QLvkZ+6Q3HqXsun0K4vhgPT6k9NGvPWwI+6S+DWrFeSj
NkW8Kcr8TzNnZ9LmTCiCoL9reHsOnA8B24cA9EJ0gLvcO85hHb1Uvs8aG2P8dVvpv9YdInnj6HqN
R5bQQ5dTXZ3GVMcy2t4YmMGoGzdep44JFX5m1DEnYAxbpESUsekn/Dob2bnY0mR3GTFzVWUX7UA7
EZrlSHUvav9SJsQ3DTuwyViN9iVUZPnbkOhKmJCXbz3ws3KptDRCBB0vQLpvNb86IQOoOMVX6gXm
2fZcZ0d1wBcIsPROtWN65zEQSeB+Z0083eFw9HcBR8sdYxGKL2l37UonYBowIoEAqMAL3m6z2WdN
Ma85gGQKmGKxkrQBHHKqRHGngxkx2vDiY1lc9dVQbqVZXjT5GMbXTnpoZSa2wTK5U/iH1nnG1tgB
CGilXrfV/WDdhmpvWJXa/H5Qk01vZ53sTBzXA51qPFU24WcnO+vVjysOSiFYEa/71Nl0KmakwlZT
zjpVV9IR9XG2Ov+r9+srkNIN8Yjy8vv+2qaQG4L6K/YBLvPagTlXALFrYmK+4SLnVvJeMPU8q/jd
C8JkW5LpWJeZ8VrSDLKPdLpPa+qlu1imqyCidxgbW079lgC2W0T/Gv0nBlJzwHTMLwXPZ9NY7o/J
HOfk2E2xwYTrTB9ydHYE/a6695KL3Ux6W3aS29CsDh1VGcSZcX7qImffKMWm8RBe8QIbOPgqalRt
qFoSAUUxDBgcO3gi/vKUVBZUIG8Q+yrIMh68ZDc6u3+trNp+DhiWkw9xB2hE/5W6ugK4peMaxprZ
PCnj0ZGPGKBwF6rcO5kd3k3Ic/Z2aExr5yXS2ddpS2mSx4TJKAZ/N6cTTtxq+JNHhMWVM3hvIise
yiDzIHnSqVI3dXNIFcpoRuAj8/y/aJiwlKkf8SFRSMc2Ng6H/4kY7iaoU3UwMalWonqyqVpbdZnv
/+m4c5nh4ywtrWmbzmhQosNANzrz3mBHgIRr3QvIaScjH/bT8vbZmYZD0E1ogZxsO3+VQiz5i1r0
RMHuFM9/XZSWbSOy9uDyCzFATx7zqKXPCqVhQ5rbObkg3NbcgfpEL7W4eTwMutDX58TsP4Y8fejb
UMNzUOVlbomaGQxnSbQY+EK1u/R/YcV1otc260aSaZwws0ncTPjcqNfNKsJKcHAjKKX5YKlDiEGW
cDleVkAnxF4IJAURC3GTL3/VgB9/DIMTiqDe69A+t10osZuWj/MwZmR7sHlEg4vjWykOysTJszaK
H6koxKyWRWvyqAw6mE4cBGH+lMUG10UTv0eRjRxor2wxTfC1GLwHLSPtQAvARJk8JszV2F2bB4th
68YG6MFVk2NwAgy1caNCUejQjkc0a+Mhp/1oR0HUSVv/amnKH9uW73nUvGL4Np6Gxv1DaUT87Qzl
rnRbmlYZ51/dIf8UlLRQXElw3yun7q7IUpBQvGgr8uPW3mKm85iEM5t1XadffvEQN3n33c8k94dl
TdZaPBqa/crQqPBsZtLfKUZUa777h5tWXYRDkzRpduLlI1nxuc6SI6XJN9JiO6cLgpvThu8+Qybi
lZ4DdyTObx66cFZM0UaxezqzhfCuIKWGTYkbgN3x4N4c/5axKL0PTZWjNDOhZPeKICEgrhOcWfeW
kCiymGqzvFj3vPi7fuBdYBfo3jxEX3QkDXe3sr99xD/qdzFecHJ21q3ExWNb86k2kte5Bx1Wq1Yc
dFt+lUzI4UsY1No61IalTSnWeClGNlEdXIoh8t5Mi/UmFi4j5aCeziqUP/lSIVoH4NRC1D+0KPuW
hO3OJNu105Oyt7+rrhzzrRFaP37W8vQJTwwp3nHy5KTFU1wsrXFiAw8xwK5eyxhvjiRatqqa0txW
03BTUxWcqDoBkisQj8dpfMyIJG1+H8ggd+9Dwsu7eYBG0cNC3GCjZKdU8WiT9fdcKGNTQ8dKeeD2
7difaBygsrHp7qOIh4+MWSwoYHrhQNRflCB2VREahQLi0G3Q/rElxD/cckxzckw6jA1wvHpYf5cO
UU6rGYHWHvw4CTfq33DeudiyzCiwjp7pXDhShS+R+Mg7DhXsbZMjTn3GZFwrWrcZqijLREpZ6x68
TnVNHsMBqY6YjqLV+Vl7JcR90r0bc66txyjx0vO0WPsty66v7d9yAIARZWLteY67Ii4BMMgb/ujS
Y+Np1Oq5lsk5NOsAGyyeYSMcXaZVVnWL1yWBUezzrEqu2Pv5ENyier43JiS0GjdJprriKZ36EPUz
eUyFaq+gi56rsQd2aXePaFfg2yOsMvD65z0psNcwN6obr8w6DhZU5NTS8hwUfGkjTyAnHDvt+fT2
HPGA1+T0qDq2WqxFEem85RWlQM337qzYAvIvq+wSWuhQrS+XWYXvPvmDXiJd6Z720W4jKYpZd0nk
05ybR9AafONoM6dc9SN8tUHH75MxRUSux/OUOOOt4m/ICX1iNEqsY1wbx9mduq2Qtn5vvMcIFtFD
WiFv6FF9BUMVn3XF4YzhQNKwLkvbxp0QKnmgOn1nFyYbyS7/VHkWnaM0YYJDFc2qKrEdamx/a7hv
0Gu6ciATav40mWk+5tT74YS+p7sgpOB34j0h9wtDoiT8W8MVb76zliuCDEf5XcmYGaVMcLVODhc7
w5Eyn7GfmxbGdbKOO+y/J9Ox671tKqSe+k7SG/Lowmfa2tl4yBhOQt58qmt0tThQ6aWiaYf0u3wM
7cVj3paE/VHqiSejaun8rnKsn66ZaTt1+n6D8EHCpOI+kiN+rp4OzKOXmd/EBbvrKIaHAedZpGW0
c8rpkAUxzE/BMiyDMTiYmIFph7TUQxviR66tpqLrfJbrxuYAOZiE63E1uehhmu1mVs4bAz4XJ92T
mUXpIwSwJ2m64Zb66SM0D3Aw+QiivqU3u3Uhj1XsaSNkx4GMBFQgSXocw9tm6vxizcku4puY19Ni
V/GIAEgdZ/fIDGROMafjeU7PNWvq0ZcPeUPZN7cH7oq64U6Z9XfBUG7jOla7jfJLH6furk5zWjRt
91pnHqCiuCRRgmbW4CXEl7pOTApFKemGE1MfHFoKe4ecC8ksECud/SnGUeKUnF8co8BwLpgSdgaO
AFINDRKo622QB/F6Jzbkv+qjqCmCJ7Z19OvyZpaaQlMj2EvrSB8RVOWA2jkDL2E9X7pydh96vaCv
E87+AVVNWZ9cYi96ake7OYquuBtzKKbDTPC/bsPkyLyFxAMJ81U3NdH9LGMPp28K8avD5sXGbF2H
yU9E7w0eX4SbO993rY00OtSw3LwwObC3bWj5KzelyrLv5M6rUMDAiNs7KkHCdSFzEmgGcxDMjszF
KKtN1AenmWYrxsMwTJdBkkMtFaOpBmM/B4CSbcJpXM5xLNuDjooLlDVz2+KAtDptkSV0Phr6Ic/R
yHvpAPQ9ujTNuF7dAxCPumsuaweuOWw3JtH9JcWCcxnz9M4Z1XT4/UrU+wrj2zkKOPDDjCPlxEBL
o1h3eICp8z0OcxbybpFJFzqadm3eqOVbo23gR9YqBh24maTLhFUk8EpBt1J6m95sAFQ7N6STwwOH
euekcbxJ4kkdwL7dJ3b4moqwuHa2uCOuJC8+ODVmSpQ1277L6asprnbyd+BmeWgH9wm/zv04Ts8A
17K7GnxZ1GbLxORFlnP+p8qN5GZU49a3KWmViX6ai2J86JfVlP67fPqNFGYg0XzOtwDbt7oS7qPb
D+dQ4eWesvnYVKAFIiTlA2BcDiJJunU0S2ZOCstoFbmUofmoDUG7lwpaGLSBy9NP5Jc8C8irN9Yx
y2W/m60EtLC51CCE+SF38Ph0rbGdJk4ntuV/KpPZNxku+sRYoNc0lZe7wsHjKfzJOfuTdc0pmz07
3YW6ZThgWGmoTdlUVmJiQvM5lBcJecBecwrNJ2xmUn2jf4IMrnWwtfpUk7Z0UD0jbyeGmvAoTdI+
SqVsJVMtzv99A5pCSgLfKU2xD4mBwMy7eRW93JHtBwmqHoti2Od0SxNo25ZOJff+xGGqCnALtRYU
v66YLiV1Qis5+HI3evKxbQZrZ/si2nY8ivGBmsdUMHpLIX9ObTZvsrB4DGpqInuif14W/UtmU985
qoNyUPTUeHAey9L4mjr1W8y0gn83VdveyQaYqza5VHBWqWcPu3y2aLogqoGZO0hvplubVyNAFplN
uLJIPR4QvjYpdpCg9LqLhunMKb3hYOPib+pRdQvkzG1RBRd0Z3NPoSQx8GokR4VP+aEwSXyO0YCa
BFoMYiJiMqAy8Mp/k8baOxTDnB2fDVju+cbGFWyE6HcCiUVabtuiia5qp6Vcxgvv4AKYe8sgiptE
9IpFIZH7Il1M2BxQzvUEjrVv6NIbcO75M3TQKc0wIPkk51V3VECxLg2FDReqLzq0rUWAt3Ev26VP
SX1Y7ljc3LfsMVVdtTVcDlplK1wAqOwraVBYlgFWRu2jGFS86ieg8SsqkvPFm885Gi8peyuygNoi
qKkhTK4tliWKzLxnmRvFGoKW2KXZ8xi2+l5baiW9GERw3yGcQ+9mOMrAQ+XPFZ3ZeMnIneOd3qjR
wUJeUdE0e8FAUriiSXAqXmhi/QSPhxZLQie0kFdKD9naLMtL1fK0S5TlHDsMyDiH0uKhM9XLbLXv
hcOhB3UkzMrTmFHWHQ7Ruxgoygwyld4JWdLJE1v3Nk4wTHee++GX5IwDykooQNQlMtDkLIDp+wQh
4t7F1R+mgXqwwwiiZ9mk28qdWhYbWgPOwfIhT5vs6NkhoW/9nrOIH8I5N+9gWM53AQKV3cfRnlaW
Qq6oayEjPc88yFMjufhl+dyT3wMpWqcXR9CS3nsPqIpgepcP6CHuf5+hicb4FxZWxWAG3cZnx4gL
KoJ7EHaHMGDNS3r8waWPVzlpgu6QFs2DKGN+s1b+mHGfbGpGrAAtAMEmnkFmUkNCibx8vBJspr/a
rP+YEgmlLn5KsXT8SRWShim5zNg/cgM1ALfgsOKHMuoVXZ/gN9R4FLm2bnYAEW/5q6Jyx9i3OLPu
f/hp86mmNNo1ymJLGkWUwa892zCufReksEOdhqI6thyRoU/lDJol12G896z5FURKfCnn6q5k3HiY
tSLtvHwIsD5vUJ5qinC87Pz7ITDF19DEJtpGNJwQ6OeD4hWKw3488WMcq2nexC6bumSpdc3lq0wj
cI9Gugfq5O4k/XxgTdDBBpejZxljgVWP+XQfjgKNJ2LGFGkQFnFHLg2T87lIyZ9Zvt77Xf0vM7MP
XCHMPhjm9bTXb8Y6Wmo4ws3sM/lM0bCSqmnW/uihinubonXUzpgBvMCOzlKym01sENvF+bBaNnG+
6/5NQG5SufgiB1dszBC3pjsQTG9wOpk+md2x9Zjf8fiBpO8QgGyHodl57naYu89MK+JL9b6hbY64
U/nC8B3XSI0NoIRXvlI0QlJLglHHuERFAAYDfOCaEk85gknhbHGwLarjwtg/6YRNvsx5dWrzs4g4
nWUDPRlBy3myuwQJJlBJDmZG/qTONsIEFnwompKJ3xjkTN+N3Cz3nenvGidUPEMwtaWOqLn+7TuZ
9lcdOZCCCwpsFPe1Pbw3IelY6ZLvxqbCJjajyzLQ/yZKg3VeMEfgXxpi973BO77C8yZXMw19Co8M
FNfg1E7WO1eRt+XH23t5+J1qhQDqNx9Rj3mX5wBc6f9j7jyWG8myLfsrbTX3fK5FW1cPADi0BkGQ
nLgxSIZrfV1+fS9nZnVUplW1vTd4Zj1hMAgCBFxccc7eaxc7JD4FKZ8fhh/ek8juXWuTmxTN05YT
EphPepeB9dWBM3mGyeLDW+e59eY5Oi7lIniSLPmJuhMW6Rp6ho8SpSmtqwSfk1ncw9vTA7I+jYiM
2K6APZn0n4YbUNNAonTMJnORsCpYEyT2DFXHCpMhLkwABumNzSYmo6ErBVtS5MUMYNS8RJhvewZ6
JRgZnk3fkSDqnQjO5LGsG+cxOBiYfGzEs8Zk1dlL1wga+lVnXzsfibyd+2MMNsh6dkYJMET4jFx9
nOmDfgZkdsZCsgJ28+IM2a6OkcbKCZlVhfUGkn5eCsme2xaNao3kqLBBf6tghaxx70YhRmcQJLTp
cByjrH5XpIZhYOwWXVyOiGDwz4fKxSdMxtSBV/W2jOLQCdxI/cQwhhowhAREJ2LP+HRKEo9LQu4I
842ruamLla6r9ypllZntRjXUsedpzPATwN2vVuVQXAwDYUWeFhupQUkFj2A2wgwG+SNghlF5VmsU
9qxznjJzDXHjvVd6/DqCSrVdvja5gqoIETyh6p6bV+jVZDV5EpL3MJPiQTbka5VFV5LFCOGmnGLj
hUfCRkc1MpJFAoyCfQmgA+mFCKqfkxpFST6sRMjLrrPmReQfBoCTa4EkXet1gLO17+a1eVDNOF9H
ubztO/8jibX3OsUcFPvRXiL8NOvMG4ZYFClp90A0s6Zh/Nz6wy2GT2vj+bdj1lNWYbGlKuF62MHd
7oGJdBVGP3XqnZpQhaLXXtjRoq7xJ/dsO6vMk2f95Kxjs/2oyYsHwKBsy9i+pzlIKBm/iDLWxEWj
dQ0QvC/7sXyle36t8n4Vxw5mQhtRnm8ZhAWwkNUnebqD6aIGiEQDG41p+bMq8vfB6VZmyY5gUOSH
RYUFbZk8ijVUKW/tMywmAdqRgDxzMcJGSiHz6M5PSxDxGSmg+JseHVRPmyCM6r1WBkvDAFXj6/YZ
m5s/JwVrpQi4KV5Q+Wha4ntc1fa8CuiejEm9Hwx2OY6mkmgVnbJIJTeSxn0cqms7An+W+4jrkGjo
ruPjJwkxGiEmLN6E2a/LWu0XeVKdUoBwTh7Sd6FA5npX3xTDOi3Cpwy2Ezt/lIROOXAiYClhxzOo
qFsxyAar6qqVZKB3SKk7u8LI363AoJI2J32gsCz6FoTeIyxh82dd7BRRadJgfU4BmbCjZHdGEFFW
oPzzVUZRafjqemJCzGYJCa9dpE6druwyXbQhsrvWpmlNkYB1qeP2eWRdsOS6vSCaKW3jZK97E5Zu
zJ/qhFmiD77qQeq3es3ELwd4A/HVYqXnYPiO4IMmJ9+rsK20jM3EECwRwrpFmt5UzS4vtRxSC6mE
awc0zaXsXRhnOZe6h8LFkxjUG7EbfjWw56KOSkWjTUuKr7bkTijBwGp+zgiMjqWmKQz0s2TEXdVK
Wc7k0kQ1qTU7zVefEsW5QgvjhFAaBJ1m7D25tpdKMSQLDkwPY1ju8813v1JRlOeoDjDR0cOmYaAq
IEdNoZC24SlfQN3pQufD1BKeUXodbbbj8VMno53uKvteGGe70F8p13luOnIsfZXV/0hQgTLEp57A
TkZd/PGjAnM6opDItrUeueLjDCGPzBCr6EckzGVDNiYzxUdccp6olx3jLC7Z6GcROGO3NVlwUY+4
yw4L/Cj1nnOyPRBWVhfbU684ZxB3m/BYjO5EO/I1rpIBTjxosNL/bH0KjvbAxSrwJJTN1+jMqhIi
k1TLo2vQBSVYggi5AIV10aY/kCJxU/TKJSLEJW+LjT/icKJcpm/r6cv3dyOKHxyd0iuxkIZrTY7G
aLJbsuattjmBrgSqTd8CAuTbXw99f2d/uyC/v7AK64tJ1xHBAfUmGOj3d1mn/PHd98/+8t9/9Su/
fvb9y2gssu2vp/3lZ6T/wNAZMwLhR0IeEb7+85fQV//5v9+Pfv8s/vMDv34vJjGNSWl6mfT7218P
/Xrtf/Wzv/z5v/zKf/Flv9/ePz3n1xuPLCP44/39+ou///Avf/LXc3592H/7K7+/wvcv/tvf+cvn
//Wq3w/YISnISVB/Yk/76p3ecwcjdDskoesq7ekGpvDfSQGZR1r1sJMqXzbDUM2FaqqLQXa/L7Hv
L0YFnICcu2gxpJ/UxPq1SOt1p+XdViTv3F459kxQK2rs9FuvwXtcKqVb9tpzwg51m9WBtuwa6QqR
46uwx2BZ5yySmpGqUU8/fE60ICjBKmPwc+D4hUW+/fUlTIi7Hu0Aw4Eck6NXheua8gyr3RzhLeST
xklWiZYsbRl6C/hDjyWWdazU+Cb12rA0uoq5Js3MVVNV+ip56XVLXxuBvAhaNVmh3T+0YVNuuy6+
OLjRQXCgstMnG7ucpdk6TAEF9MoLU0C6zCIJySdJnK72PdaZUzEVBEiV0tDAiLnVsR5tqAOxccXN
Lk1fjMBraFKaKRVaT2y98eJLgQbIDX2e/PZ984yG8ccNCqeJmoss4VuqgEuxVMD7OE5WSJQdhGR9
f6spUAwMXNB2I36EhYdF2JJRDQYO01CktmQZYXMcSCuinf9MO5hiZ4zsAhyLU7DFsgs0ZTKU+i4F
5tK/hppA4hRHSy8zqllI9Ypc06CUnkeMIXOK9eemgb0lCtwRbbSCa8PZa9KJysRSFjgLU2K7T5WO
uNLpSlEJX5HG6L1EWTPtQvYhezlXkUj9rQ5d0zSrNhEpxp5NLHtrj2ijmQhHfd/tzCLEEuL47I/S
XQdwdRtPSz8L5MoCFTBtE4X9GXNwliJVBRRG+zTon0Saox2U1G5OJMVBefVa/93Ah4w83/6w/GSe
6GReM6HT/fIMe1GoQYrSsj1xMbYLHVxuXHXGXleaZ7+fTJ7UqTe21v/scVNxcIibrJiDk2jrGRGb
Byn4kbT6XemjN0q+b/hY2HTTaYg7QTEemiiB9CUjLtwZGgzh3BcohmpFOWtklyhmuC7k9moqw2M0
+89Azh8RWM+oZXKdliUgQp9LKN1qQsC1biPqzNpHnEb7KM6O+Vg+UXfX9kAMDn7TLlBdRYtUpbsv
RxkqJTTFAGSAjFC4ijb1Lsn8wDVxq84zMnoiw6HBmRkfagecq7XZGrOD21nZElXXAB6gpzdldPa2
i2P2WP6Qu5rtHD1AmbMyZ+sVqQ9T8pJFjCRkLmk9Gu72wsYCq4pabORYvXcSOaZSnZ0NfJFlYH15
FB/jIhlmBf4oNyT2coygwyK3BN+SGreKPIdVoTKqdJKbmOml6li7tg1eJ1rwa9xuuDk94UqV9i4B
16PidjWj6qR0bXCLvgjSeahShBuwrW+2DurUi9HSYFqLWQK09t0YQsHJd75yDcpVeUfMs41l5ZGr
rH9xnbyDYyUBoWxfI5nb20TwCe4BUbqDGZAYGMT4kL8sEElUmY4Ry5apP2S6JtiKuWz7z4NQZbeW
g1VtoIwFSWSyegyWal3TREt4w76nbynk7GORf2qsNgIqvIa+UFmL4JnZCtmgStkwOGN8XRkFZxyb
6ghtfh4SFpe3IQA3/2zGAtDMsPOLj5QBiPS5gdBT0W3THpW7H/ZHYoQnexBoYOoYC73qA4rkfUjB
RCN5AUzYMB6ighW1Baqo6HknvpbPE1wgUFHi14FTMk+QW9iKfFQKZ1+QlJyTdTI47FC4KfyVKtVo
PuNTbQ7mnD3O0TEyCYhCq889RHd0aDraLu0P2daTjdJaj3gILkHwbprhiQIMycZYtKAgdyT8KEEG
XKff5I2+8UL1EnmBxsLBPiUZaQNBpc/7ujix2to6+LfZamf3cujfeji46Lr1bYwIH7IWkYVK+PAl
b64LCsByXR9FFbm5LD6qgM6J4AJh1QdIulYSaDO22GtD/6jL1NwKB5wJPd4EYCKVV/BFWDZT9X0c
vWydog6cqZP7W0+UL5lU3wXr7fGSp87rOC13W7byC2KI9k6AgiMBwirb+0r99HTnUYCyO6lycYgR
j8zkQFk5pMVxypM59pM1LNR4Mw7BswgBZvXFq23guurI5WLmSJejEb+ha5QA/QwHRuy0YcGKKWnX
ONorWdHjHNRt3b4WPkGETONIkPyPRgUxx+7q0YQmgpBVK4g10KFoz+xspKtzHGIkxGD6mBT1sxWI
93qqp1dD+kEr5Yedaz9ls8C+O9Uvg9jaYoBcB5n5KNvh2amNvTkpq4sa40CuFh/jSABOhW8Aj8Ja
ybNm2Q4lJI5EmSXmNFzmBC5kVA4iPyTcwrRS/A+jiwCCTV6ZXXoCFdCZ71JDe5geQj1FL+nklw8l
F2RMyCVIG8/bGfZzE+lP2qAHQAebq0EzFni2+enoEywYA6/TxexelOgdvGi6pqNHz18+kGe06EsU
2cqoa/gfWRwQ64scZB/X3ExMm5ewcnbrui2yS2CzxxI9FeN2pHuTJSSZjNEJB66PmcHaaq1/FHa8
8ptwIQq6+pUDFtUcTqkcEAZR6iEynp9xEODz4pLrMw+CwhRURJmMuHAASEaWTDKrq28IFXgc2xK1
CrYlOmGs1cmqqj2wrA1UR8z1MCM7a6b71lceEAihYlUZwmpY1eVHHbI5YrI85raV4AEOlkHa3zHg
g1tNQHRE3s+m14017cl1WYU7vbV/QpW1143SbiovWA70g+gXfVejtfS/J2d29ZUf39Ov+n/9x0f/
Pz/yYiCGMhDfeai//ncIP6q8zn+Kv/7Wn55U/+/vh/2vfPEu3v/0H4LEQzFcmq9quH7VTfL7H/jj
N/+zD/6Pr/9Uzqyj6KZNSOx//CPUdXo3fzx3+qh//xs00bzNCZj9fr3N59//5vzjSX9kziq/USPS
CJalEWrp5q/MWVUmO1bRZEczwFw5ukEY7B+Zs7r2m2raLKFsJDXEYzqkg9V5I4K//03//fV4jMRM
/Pya/rd/vLk/Uto4dhx/Dsi/SG1TLN34U26bpSq0JlTQO4bNS+q2Zv45cla0qN0QxGNLS+0vzbSc
fVrVx2aQi3sD8iEay0+SkqGSoD+jIbFl3TBcfBvrV5cEeIgsc10nVKygFC1lqbUWCLAPCKnAQyGP
XNJ1RoRXjT9S3Uzw/BIrCUqv8ZJNaR07lYk1yw9c4+ZbmqqHViGGUq1LyFomnTwKl+h+fIDvZQuP
hpoW+iFysIATbqxxeOEAUZ5p1QC32tT461igJlWwzmqDQoCtRsfvL6wCKe8o8aoOpGHZa1IVUf9K
77UrCQmBtHOWHeY9QQV5pjjqRR7ZQQGNDliFUhpW5ACjuN252DvHhL6MRAYkwWrBSZnWtFKTnwSM
iEWUv6ptfM9N3DNkXJGA6sg8iZSZ0rLcIbSEmxNsR88Gg66Iol1sGzs1b52Tyl08kn+0LAjB3rDB
A5zWOq4CSWjjdyxNxehZh6Rzp7KqaLtwQ6fFQslEEMlQtglELP1rYtUpjqms7Jbwac/GQwti5qUG
ZuBy+GbdPFYRLltCIb/bD3HP5iaBtODjQaxNGArZDYl1cM2MgAULVH2TTKWM57oxDzFmZx+6xTrE
8YMAGAWAau8HqbQ2EV73PuHyMTKxxmUVkvBj0NY3ySJTLQHjIglZT6U51Z+saOayzJoWlXoK6qtp
XDuP56PWUQ1MtWrlpViSQE0tGODAdemQaEePcnyX37T6plrYpAtYygtFEW867RVTaK6pRRraGKJV
4S9ojf6SxSjCIwHfoS/1WZJevQbqJT3SmWTpd5oLMgQbGqA1KB04wf1CCbAIEQf4qvlFt9IKQ17g
+yZFYpgPVncR4bWUKLFjknNy0Jf9OO00XBkSYJL2VPbLVSaFC6OV9jXLoyF0NiwvgRKWb5kPhylM
t1GYIdTIzxNvtGHxU1anKcIi8OyFFKLfGPBee/Y6t6Cz5u3RruzV2GRbIK9ubuingBVAkjzJ6PfT
ywgWpA3TdWnnruyPC10aUAXVKwvxRpvsAzypngp7oH7y2h/VUFIuFiu1893GfAnkcpdDb4TQuB5K
zdWY42Vq3xpaxUooM1PJDyR7XNsAM5AoT/IYrcycRFInfhjkYxo5gWf0D2xEY15I0d2A6xxxI3fD
knL5TIXnaKOmZmXMVkKFvpm6GB63bdIBkwdCSudO9vq7rKVbI3eOfqzu+qxdyka2KGoy0ip7k2vR
KunDld5Ge8FnMlWahjJ/Dz13G7z1NHXyHr0Yp8F05NWApcNGsuXE5c4ZWjcM113TrqcfpcD7mkY+
t7hBFEI9FPBYKkcLiOPcrJ4H9Ba2aSz5o+uiIVBTC46l0u3tsL9MP09V46RI4WXQnU0BeNpWXxsV
FSw+OLXR4Nnps+nftC7oz2LsROWuwueugvBdYcvObLwKqVHk/IwYMBUkS9s6CzVScZmgcM/IMwmr
VUBTMyanyQGXmSylEwr5UplQxM5G6jzW/wNLBTKcOdN5j+8uyNfL6XBEE+8osdaOVrhxbJzNLeih
tRNmqFE4GUNwFN57TUkwslp3+mO5f0jIFtD73MXPgvQFK1fImVV28Wi8TO/StNvb2NSrQNeX9lCu
dTb8uky7XaBjcb4Qms3Q2KycPj1osNpGbbLJbgGnb7QfrU7q1BjD/E4fsWPdIsR54LzcknxsPe9I
MEGroLbPIXw8GtdrjYCzFms8+1+UBW4j2BCRb96nOgpDdOWpuZfgNAoJbCEZEdZYwv8DZiPqhWJw
exPlMR0mFax/PR4yE6QjCCO7dTY+4UCjHGD1MvfluEl4SGjhxQwF0WfKajrmWm/Q5jxb+hVhEYLx
AGnJMsqWJZEbcUCmr4OHpVpFOGdiaM+Zbq3pcxyLPD0Erbce9ZOue6hfg4u/hd+wwya1BG+wH9v0
PITxxSAKTELRM1b5mqrVzBp+sJCGxqPhvkeY4x9921vJEHP1VnJRmi8AeS5a4bktvjxhMvxhtC1T
10vsNXKapQbhQfTY21UJ/ZVE4JmL7BciEW/1UDJYcC/XId78QnXJC1t5oYQOeHwMvbaYBuLp/w1x
OwazNfttlwthk/vJIud+pFSN+DI5MKEuifxyxh53dzq3IgwaPKzEOoHzyBbQ7KgxwiMRnis4OX7P
gYE70sYUMsx9nZj7PjJwWqYbA7dOQUQujXGTbR7EvlVc9h+2Hc+VGgtNp55oQT1rUXpwKPhR4QJP
7aPg4W7opCVd0Nl0UQUDyiQn3wZqc09yZ+vF5p4d68bmeBkma/q8p3FXzxWrXJHoehGxvdVHNB6e
8UOZCEu96Rwk2dxr7KNTDjZ9xZI6fTdINKBS9MH1vq77JzkfDibKBFvetTamXthdMTSpAOpm8SpZ
/Xk82o366Oj+sit0Y++axfqrpAQX1vFnkcJzJE2h61h3JOG1HumyD7W+ZKzb6osC97gUjwe8nitC
RZ4hi1wDeVig84KQwSWjsA8ni88ZrlU/wBw/8J2F8qyWiVUcaeOTrNwEn5JgkGULBFzKSQu3lz8T
neTXHG8Zw60eI1B3a31AwskaqKFxNkqzzlj2EPvyllOSgPpoq0U0hFChwQZKuI0j9VSN3aYzZx0A
ubkSMVDbWDlxMvo5dAOQMHEAQYuFhzjVarIgZWtRwFHGrlEv0hDKj6K5cQXJf066z6Ya7LUjlINV
MhCR4TMg8WfftqkVon7XhhMA6+yW08jsQzHPqIk1fCR8dcDj7hwUUA4D6i2bMmA2b6weZlSMJvai
Ff2iiko0qMA8cdn3gMCj0mKrlbkBPWAdmUhfQkvm5wHk1Vb4m9Rz5tJw0LSVTZtougqU+quBe1Sn
9iqXPNq09dzee85ngZFsOguWoUy35tyos+1gOl/TmwGwt4M0vrBfh+Yk67cuyNZlPxxqtCuR11yz
QUoXsRO/VD+oCJ1jLboM5ajOSqd+AgOIEdsifkfcRCruaiBd9CzYW+0HMjR6gNo8AEZGaOZsQkz3
yBP8r+n6TrP4nLbFaWyCh2ecJcKNOjIeW5yZVhNeY6e+RrbxI6hWYIaPXgF/oXV2BYSlEMWV4kA1
MFfGaAHfgygY98tS8SbxBw1/eVuTyQUdbu070BSJBSQ3EPPWVxrBt4ZwqDHHU2ozZf/u9Sjk8EM5
XHo51rNciYDWP49okhUVYlDou4pKSiyLkmbsXAylN/JPdg7BroKyskG4ZhUuo1Nk02N9KGF7LSN4
od2nhBoyYhHYyLuCtYiCkc2PjH2Qi31Ts67Zq9o8OTLLxllCyq520kAdEoqAEnUvleMhT4x9RQxK
liXnKBMIwREn1P221PvFrDKQzjBAjNQ0urTfSHhP9UisnDhzK4RJNjfQqC1Up1hLdBoDBTn11GsD
q9Zt5bLftEO+BnXzIpnW2soYPgcSoRX/6iHmyamWavYKfds+Vus5IR9PCuWx6TjTsrxmyUl07Ql6
3pdZ9c+Dnv0YwuLJVFmXSemsj5TPPnspRX7WLa7EoEgPkgF+SdVPqhQCejD95yL8JuwTYFx/1E66
1sCTpV10KUcCS6kyOaRP4u/be1m2w0i2kUfnSQo5CKzwJcZSTfJXYpRWgypcC9t4phnLpsW46rBK
peTKBYnucy76bBlo0rUd4oVOsobi+c8WQr0ZToOzigSrKeoPvcp+mJGLBe+q6uar4aN2yO/K4NzM
bKkjpcQPBC24au61aa8zqhAMoQkPV0ZHTXBoj9NEmNb13aMjxPEjw75pvHsleEZvvuIYfdUCWNp6
/DL4/lPR1TfP9o+GucVXfrFE9qKhGm+Nt3ASQpf+FQEqaZZPgQnD1um4Fbxng0QANQWJA20K+L8b
OjEM/aa5TQ/0XXNn91GQ9hoHW78mSj4Z7plzijp7r4bJWY7SFw0ia5kWB1EMFxRoSZ0ibbWPHK17
1KVnVEFHfQyumd2D1epPmfpzyKX7sLLG6lI+NIBfXYnNveBmiwzQYSk5P9wysf80zVzT+5w+hUOA
mSEZGPH95y4fQFB9tewsJNE+lVF3YcV7NSh49Xq6mp4GDuw+PS0evLvAc2xI9WHAJdh08qpK9NfE
ic8+F5HXmq/gAx9aJxBHRy9FUt1sTBxZB5QLRVRedhuvbI5VLe5WL+5hkJ0bfWTFCl+ylC5mJ24o
Fs65pvzA4nJzvDOtlx0yoyN1XCtvnvoQhrZdHnvESmNiv9bxvjGiNTTVB1r3m8oyovImTt6HYAeI
jvJtYMUZCBgNxkuCGhkIyirr7ZtltGR6Jj8cvT47iYvq7lJWxitbZ7Ti0j31XVVrztNFoSfePbLt
1+k0Sini1b6/VGrJLuY86OHZUC3eXH+Z3gL9oDsNv0NBvLHurcl8u7WNeeRuvgMJuVKBvIQ9yZKg
e6fHcPQxq5IVlLRXG+AJcLor3vYrkI+Tn3TXsorOov4oVDzRIGN0uImBab4S9Ps2Tg0/dfCfPTN5
6ZCqFWG4b7X+Iekd9UEEEpqPXHrleeUB8fAxxOZnWPYt0eqj2igPCVSoLx0k1XAdkBrTGydA+BaV
3kEJ/efpQyVwvCvlLSj8fWdf0yE6V6n/HAmSKMLmBn2mUJRdkTq379evnCPSeGrLd9SRl+kkE8E4
r+zuTMD7uR/rY2d9SJGGu1m6e6NxRHR7HkP/Qcb5Xc+ao+I8gpb7vhNHS2ZikYET1ukZaPk17YxD
hVK2yn6/bBAG3oRZH/VeuthVd5X4BD3Yw2Ny9LN6Pr0f2So32SSp84zX6VdRxJ0lQ7rLE6hA9FtR
B9ciDc5QMLjHOtD+hDMy0pv96NZ2BewrX6hKdjCzu1Of2TrYtjgMDoRB3imRUj6INgK3hpP8ERfV
nUmiI5KySLZdQDHDO8XihewOAlwND2sbGOXpBPSBf0/gDFriqpjyLE6NVeKzvVN4j611bBTpYiXO
TW3qZRDwvjSTcHNo1sHwAC5xhaqxBzkCBMVfjL6Mj7GB+4GTRn6k3KCdzNXACFrpUIrjeSy8i5+N
946VQanQtbKtPdfmRqDtmi6+6YqinXysDPEc4UKb7qhGBz13ULL81dNiVoPbYph1pndzZG6YJDmr
bfeY3v1AgoqHd3fUwFfxeDDaNz9VHr2eH40MbgnnqfBpkxjo1LoHbI+Hgw6LLukxDpy7psjnQQga
aeNayBZK/f6G6vOpibnGpOFhawJHi4FckqOgxNLbIIONqoH+652rlyQ4cZeO6vAYaHFGHna7VN5J
uriKn1XiXMYieBGur3hnoZO5GIgFgJkfTli/0TpdTbOD1v9QFO9AN/KhUnpR4k1GAwFsGe1O4l56
T9qNtnyWSnGf3lNgWa96zFaUyoxtlXdT9W7TZ5yu7Cak2uQM2+leNch1FLGKGMHic3b3emDKjLBo
5dIts81jBl0VCViZlLuaSzviEtf6+Fz36bkU6UGv8JJSlFLC6RpQHtPRDazuDPDgpcibO+xBqIsd
RaP4+/8UbVA84VhBDfQIq+qg0MwN4peRwg6THspa0zvIPf20zzoqXYO1eZixwbb8ox3nZxDLzJdD
gaVEzIi831nCsWjAFicKp+sCp5lGUZEQPw8L3LRA7QUNcry+04iaWen8+w6IA7SZlDxjYLNDsJfh
d8Rc1qwHp4sG58EqZc8bAxqKDedJt1lXq8PO8B4VVQjRHC0hvaUN04Ivr6Z/6SUu8JYuSKx0M0A8
bcDwTWhMoqdulm07MqVigqdtjZCWPHeFmm9Co4NAkiymoROcEEEQ54J+tRMBoPrZpOmhyPDV47gQ
krEXdbUL9dOgAeqHw7WVBPOWyRYnDZ1tqfC2G7ThLIEh5R9NpIT4JqezQk3EP9bxRCfQSV2TSIZH
t9Gayxb3N5wSStFUjNpNI6unjOrZ9HLcfgsBAo7QrqPS5Ii3jFVBL64P5HMnk65RvGgZFQhz0fZk
mnrFClHe2ixeA/2pl9nWw5LgOJflRfcnfSRw+cp3tY5yFledQblxOlpC5rQkI31G2okWcm8ooMxS
MXrfLt14XbfBw4mCO2WgE/sSl5ltOU/TMxmn/BK+jkm5i0MaUAUFKGESISeg8EZspwYNfp4crmCm
LwrfX8YJwG2tW2cDsNf4OB2TznTI7crXJhh600AdZ2Vb6JYukpplHHvb3qHLHe/lhMFU2vaG9NPL
yrOfJ19JGPdurKTgRB17LtftQ2p7ZZ+n4Vtimf0hsFAjtFv88BSlGrlGTFT+IOcPBY7e7BLIe6FM
hlhOJT4kH5jW5CF0hDzjWqSQH+/SopBhdUIvqxwrJVBEYX+HSCTS8yfDc76UMSjxaNXmgorfPDFA
cBYR8Y2Rc2sK/1Z7xNjG9dyrAc+x4lkZEO+Igs4XkZx1IB3A1JSa8YRu4VTHzc8m9MJF5sKDieZx
2qkEhLDNHXJ70TXE+45F95mrDd/I6o8Q64uah2+DY978OlrniisFziHJKRGBqrUBxs3hyx7lwjoK
bB7zIpFga0v2Oh7ZS0uZR/BiA85e1z4J7v3ps0WAoaknSb0zzgEKInjvFPJqPq6O2pNALSS4Y/NS
tvEjlNFsGeLVNsv00DkeiwvjFsWSPC+UlJRj+uC+JcXr1Lapq2qyO1ZT8IojTp3Dm4gba57AMZvB
RzIYjl29t6UlCuBsDm1olysYUH2JQoIq2QuCf2hvaLK9i2ClaJD6yx5ULFFHDAg5eK4xu4V1N8wk
GBozT6OiEfQfegYazAgk0DhlvBq8agr97ODURkm67KIKu41UzrWKCjwRZNB+/VGZp3a7KZtaAuvV
/+wIkqwctSBVyaROiC8/0jl7Y5y6lSneO725xzaEIa9mf8k2dKbczS4v5qn3PfH2UM7NceYY1pNT
IOGWVLjdZuUgGchp5nOq5/kAY8wJSFgrj0o9fAoLYI1eFgg0QpZmoJBxDSSfXJXwDzBLl8xfqukD
U03Gn5Uy3KUeM2r5isS9XATkZs00m0jlFvVqmgoH7DfYvE4+GG18CA2wHjYN6f+eXuq/bZP+qbX6
7zqu/x/2UpX/ZxsVd1/dvGfv/9xInZ7xRw/V+U2je0rzyrIsTdcsepjdVy3+/jfF+c1xLMe0TUuz
ZBNryf/toUqK9RsNVFW1LcOxTMNUeeyPJqqkmr85iOc0bmoVl5Nj/5e6qJpi/6mJymrRsCwYtJqq
W5qsmIby5yZqDTi5iUihxtmfBvFcajAChTPAndWrrFGbRGY+gNGidkc71j63zOmAk20NbGCgVl2y
aATpBkcsxz2YhUYJSPYBhW/vdDPoTHIFPW7FEs9EfLdxBeu7grSvdm2VUaVCgg7Sn0PSVsFD6UEM
J4ElnmQgH4LMs5h9d4PRFBZSUbfcWo1hHVLW29XcVjRisFvEz+E687BvzzvbSPudWmejMUcjaFW4
gVsdahkwDqaALvXB54K8ZMFvhPll4JiDNW1yi7QOnfBNREoe+74mdNoYY29Md0zOQUezDC3bz1Zt
kKSUtvRSySQIs8xkV0NmgRxEL5o90Eb1cpyhjH1Cx+5qIOBj9VTFn1IHE+sQjSmM8kBD0TpT8Agb
FCfJrZzhbHRGFzIhosY2QugHBSeObmqINB6+t2yQKCOVqFtAMFY8CA3muUvqvnvkslPvDXWCPmfY
yadhydFaRG0FfJdyiLNXpw1BadmRhBu2KziMu//D3ZnsyI10WfpVCr1u/qAZ500vfKKPMUcoQhtC
UkicJyNpHJ6+PyqrqjOzu+pHAb3pBhKODKXSwwfS7Nq953wnG2npfPWX2Cu+pehli+voaLLARr8r
OpAzs1/9dNrGhTZu+aTEEg1Dlvz8lgfjzEEkWDK4dJVv5xoORgFDGZycFdHzIxV3Jay0GdMwGIL2
QyPsUXyUduLJj1EQ9LtpqxhLBkGDgmgTdGTTcWWLevckKisyz/Ol6vu3YuzqH6YfpXxV+JHiTUGQ
r0dLv03eUpH0x2hqqUIXDoHQuHK6bkwF1Dig9V0RdqI2TQzNoEzicHAErjbtxs8jiBTQ3IkXf4lJ
tPw0vKX8ucStyI58ESnQKpby4j7SGPo2riFT/HTrgVbaWK3pw410zryVJrJlKD+PG9W1MIsb22te
bCcuu5s7CckbBC5a7sEr9D40OxovO8+1exzTjOBecFDOwfvUCm0/S4hHvL/AqOcviBcMnW8ng4wJ
0lnEyLyisrDrj9k0q4MnE19zKHeT8jxYeHzfUqVx+JhtVRBNHDvJe2X2qffD6uBKncmIruAVY4Gc
TiWS/+oylfH8cxhdQd8bk0q1kEQQG3l0rEoYwL+yGBDLXWdbsDhkYBTdycqbEvO+MzuvyyzrigQo
u/1mzHX3ISwc1PtlmOG2U032vfk5O6IpwnmeOixInVYqlB7L2HEuhqm7lCPHljAr1nKmUUPt4wlr
+nEI80BEFhgo2Kv7AIkybcdhrsZnQPtDcWwX200vnYanhjUV0SR3WzdbjOiiqLH2Sen4y2kIokR/
tQsWrpNJfT1z/xcLljDSYT+xlifFj9IBq7FSM80G966qyuyR5nqrYGdrnZ0rnm35MFRpRLjQ05lM
YdifWbYHegfqQlap5X+YcYEvHgdGEqNCs2MDJFdcaTVfTU10yWnBMfu1GYncPmdxZWKVbBvS7lpT
d/WOW75ESpxzioK3HfsQREZZkmAJYBbKxVxPljyAxY5BFGbIz/YBo+nobGI9szYD0R4Ty9bYMCKN
EOQ+t6YJ8CAhSe85qPzaeND56jr2oOhwFqXEJzszMqsAJYRvf3E7ktAPc0KaeDh2sjauaoDKz8fE
vbqfHEgAW0y7qGTtfi6TY+HPEWdKD9YcQunazY+Dm9YDiZfgHb91BI1hj3W8WrcRVjVuWW+nmO3m
pn8EPmX48zPsqtkWyDjmhSYuCvpoYGJLjIJ6EnlNBVWlYBGvqkdKe0iRz/IO6I28RwY21y0paFa5
F5CfSPmG7UXKY9DW+OeaOOdNmsUQ7xXe+RnItm88FaM3PReGje+rSmYXPTOzS4J8ZksC2RAu7emk
g2O8axdv+tBgLNSWfEqazVGtnC9mJ+wXWFrNo0HmW8MMJ2YaLIQPOk7aFXO4OV1jMkp/zdKJWgIf
UFwakjA0/Nr+ke/R9g6e6aQgDLqWhT0kLGXx9sPosWbDrYBsN2KsSW7jUtQIc0FJ5dvfaq21APpf
Cqg/FFH/rkH724//46Uu+efverT/VwstKdCR/ceCteefSn37l+vP+i+11u//6Y9iyxDmP5DZSoui
ySdbJ0Bh9q/VliGsf1gmalc0OgFSNtumRPtXyZow/726oraS0hQBkjI7QPBm+f8lidoqQKuJmq+r
VU4HSYwgdtNyBK8HaV1gr7XXj29PaRV3FID/vY2cREnhnyTjkGeCyoeNNVUvMFRzlhnSSLK+OZQR
M50Oykw+lMep/+4VLa7fTpih7T2RlFuej3/60P5Pwjk+1L+/KsnHwMvzVmXfb1ndn16VI0SXq3I8
eVNXItBA95kmxd43+ns6+b9VTuOKjhO7PppRaovaYPjZ+rs8QrYGxOCP6/gvl/G/VAPN17Tqed9y
rTD//Ck5vBTm6ggCHaCUjvM3GZ/wDR0x+z4NBqpSJ1YPMfY94FnVs4tqxC6BrC0jSClqQyx+Avic
vPYeQT92nE23WttP9rByJhwQwaLlaMT0ilyS5R7exvSaSvHPXjDXx99eMK5jGziYYLAq+Xb/+rUC
nkgYMNvHnP4w0ATnlhYk9UZ9OwP5jG8tqN9dVkzferIut7Ks8ab006FLB/PQqyUgSQVEg15uaRkg
52cZP6RN/gMPRL/VnvHwn3/dXNf/24sliN53GH6ixzTlX19sD29BeZE8ggQrtplBcySnf6Ljzdki
xn0LK4EJ1/T+n/9SsT7rX79TlxtIMkI0hYMedJVu/ukaEwuwF17V0R8w/sKGDsHAQIstGwsbKWt8
3PbfGuRU+8DJKtyf/r0nDxn4/90/eSHW3692x1y/JBrGAe5jzxN/+7IWtgRDLcy+ORTA60U0UAVx
hJ4pPzl0UULZOQ9V5RrX3w/UJDuzIzK7yoZk18WmRnnZ3PHE+3yaKOqdYAoBLks6fP7Jp3IjdSbe
+gR3gNFwQ1Pk7q4z4K8UcbmKXQgR83v3boTUfFd2lI8EH0KQHveGhdRwGJUMF8N4yh2JoGP23/Bq
vOHLeau1R8MhQVetjIeScphgtKo7BHi/fJRRxBOQFkdOlJZCXVMKgY6IgU2px2ALQzFH00FAk2Op
Yz3QdbPVcB4k8M3O97/SDdWhCDIobysdsG8Pgt/lafOHZgQW4gc/FSawdPjPYDHNSyAXgFNEBUNR
IxpwlLjBa1My184YuVs2sYYpY/oydfyr5ZvW1nf19FhbfnI2ZP+Ze0yDmU8hgU8PQroP/OpfdGXu
LdE8kXJK66seOFKQWpMKprjx+BTlNTxjGytB3Cf5zrDkex/k89ECgHcP8tv63XnZ16y+twF+Rhnn
0X0RDTwgEV2LVjqMDbMyQAP4DNrBfpjzmJpT+kz0QUI8CGcb5FH9NMrJhqjRE/mDz3bntgmRM3G+
PELi3zeI2OlyafcsFWIJyTkER20jro0g7qoYp3vtRhDRQbdtWm7s8z+5dnm5f7+NBEcWQsjYPDzL
Ddy/3UZ2BNHD7otQzBZHc3AGzpgPFxmRsuPJAOxE0T+0eTyFMSGzIsr0rpefhmIhjZwGj4kzW8fE
Ci6Z0k8UWg1Zd+hKkTg/R85yG+McsYWiLq+yz66wl9B3CZeANVnrb6hOKwI82igE+UAUooVkLx3O
U2IdGw/ue3FhWcc72I0clPVz1iyEr+zGEQwhDPedu8i3fIBtLwc+czacaJ824ztZz0Aguztizbj4
zas0cCHopnuvKoCJQTcBucDrn0zJfb9O/Jt825j9pTJQZ9p4pLdB4P+8ZS7iZR/bgBgdTD9WWRLz
YW8wBf2QgFc3QbUgCMX0W9jpHbmpqHyG4jWqjR+laz4P1tc+bb+m6mViX8YZlt4PE0MBg2wB0V/M
hmcYCxsaASmB2TANYfHCC3HQ8gqMK/mr0+HdG8sVAWC6z6Uhb9y+eCzGmWbJZPxEUg/TMfis6bBu
sNHkW8t2kUtz0E3S+urMHIJMBD/uuHyLC/PZNxEs+vawNdwb2S/RNjI4elH/kmtWZdtJ1EeZjyhg
9Wvb4t123BwpFL5DW0IEWOaG0rgu9l49PpWE4KW9izLR64stqbsntEayMslTh+7qDOos1E0pIyUg
XbxDGkLlvUATxE9GXwJ/Spocs0WG5BMF+wTrDsgv+7uziJ2SQNL75IPOAUGZVXSDHV3uIm+5642V
vQGgA47KNZEjzk1axkaXvbRt8VV7rF1BPb/nIqpQ7Va/Ip9uUu2kGUhTaFU5rlP6Q0cGznikSH7G
J+tlDLsZLX9mw/jSV/KU5oiorAlqTNri9Wt1bO1SHF/hoL8hvCMkJPe8HSnI2G9NLsGFPn4X+2/k
1FQ5w+90Fgh6BCqRBlhg5uOqGyXfcw2Xrp1jDrHGz24xn60EtH1tsmZndehYJhoN0i96TKp3hT2E
HP4P0NWxAbntKyXc2UgUUFw32rgxv8D33WTfXwEp88tleRjIoDoX/ndnBvA5ekoepEfKhyL+mhUU
Y2PMqos5F7gmbgvGHdRcZMunvn63RmvZTjYIi3G9bkbHm5iR0SJLi7YG/6C74h7od30OyGkkRp4z
VGpX3ikaqnLXulEeKts40Jn87AglB2WbPDiGr6Gg2KzU3YxvuXLeaSsxDrTdN5pq7RqshTQuz7fD
wKk7mW3EuEvLhVHEF9y/ZKEGt8Sqf1lmZIIJOzI6v8/qoAzLosQzls9vtcsAexCsHEznCBHXh15m
X5K6rDhjG80+GadvwqToISvwgIfNDBE5P6OC/CDFekIbUDWAoq9pMcqQfuMxdQq0TyL9usyfa4V9
dKEuYWYKyLFZxKnrcgAkbI2BHvfB8jyRwY7fmGgOu0hBBDNEaPLxA0eiPKF5Q6a8KAawK0i3i43x
CsLoV2bbcQg87FR6rhfmxnhvsbfeiESiLeVHb4WjufP8YN9708nLR1a51NkBKeVYqo0NDVyUzqs8
KfdEBwPKurmgmU1UGyHxTpCya4GhVwAGnxY6gQOIGWf0L0YOAXhQYK3EMnwhE3LBMm7hjke9QpDO
oxiRiJq2MYRVy0hhpJuTiv559PgTo+ypjytJkCmWrEMOl3Fnm9FHtpBt61TpV9dMyQ+LGdG5KGdJ
jNvCp/geEOYOq1dvLXIZcDoAozPTG1hNvnQHMVtmNIfFtJJzIfAno2+5X33C+BIBYW6VRyRtCeZj
q8CB47Lg/Y0d2o1aPg8ZFvcuqAD5Vw4iLetWVHxgQV0+2XXDOAnyCS0+guBK6V0NvJ1GtAQPVl9f
g3INIWODXsUgn/4QH6gyq53K6w5Xe2KHrT/dNy0haALzrYonmEwLztqGe0DN78SDkF+dXdLC/+Wy
DRzc9OxUZInZyS9AgkQQrOsiffRN3pLT5JvFnQfzV7Wx3IMPOgdu8V2adThFQ2iNA37r+bXT0Y7k
6/sybl/pgoKIXuS2cb65Jsy7YkIbjVdqonfrkxKJLNwVBPso551Ai6OG84u5czzHtibFbvlqbq2i
RVTprjhCZR3s/TSkvwzIzDHZ7gzaSAnRORxyvUar9D6bJ9oTFHQxfRyLvwCnyurI5J6D18JGXc7w
KkAR/GMysQ4tzmjtQDiZGwNcdOGpY6ma71YEvla5QFxYk0t9dQx19GllXQsmkdSJWAcUkySr2aZ0
pba2GLMTaCmC1Chy5iYot+B4JcwyuGdJ90WCD+T6g2VPW/SmG6cmFKfla8Tl4ui7onF6jCXk3XgQ
g4iGwDatKysOuxKapGEa0E/yCVAi9voMRT0wJIC0Q3XK5+VdLTSvghRRQjPJ5wgr4l6C55mk9V41
Y4qoFf3YnGQSIb/aV3nQ7IE7VFtHFcO2Bwm7k+X8UgMi2MDZgp1Frh3x7XOo0/pJAGZzkpgQPXqh
e0KirNBIiHfDsNxgcuD9PZdBgYwNoVej7r0mQfPI0pU3iDDHwAntSp9ddxRPK4UFCeSWlXrHcMbb
1pkk0yUCaE9xcVBe82gWSJt7wOSunO3b7Ll64840xMuSWgF4EJNyAVRrtMv3vPILxs3jejkSlpoT
DFqlgK2Fpz/o57qhsh7ihhC+GNgtldNG2dxDPfGilSffa9Npgd5jBNZj8ZHG1nRgmHjW3R5zltiX
9fTYjsOLzWkd2yitJzNG4DghnCTSsWh0faSNyiqZ2h2RbfIx7fSvFNEgza6lPahoF8Qda9FoE0ZQ
OxowmAulTEUEfx+IgMMJ4kLhmSePsUwp37XCnkNfVKNK6M+OmAHaJjGBRfPNG022IticG2EAqkAB
xbUPsD7+VZmpsettuG4FS+hQYaujO7LrRu8hsAu2n3vRcnnFSf6rFRC3IYmHc1OevEp92gM1gmp8
qrx4/OaOSLFtxMfaqQkfyH4pcznT3QEuJYic7QOL48VSfvYxK23MoiIt85lVdzy3/WfVJ/D4udTp
s2Mb4UViJWu2uDv86p7IwPeebduBN3aLG/NAt7+9iycc54HAbxwsCYD/9q3a1baUFA72QXBw2KIQ
Refroaow1FtbJmhAbploxXUiuWuTRj5ciOVHVU43NbmXwUNy7a66MrxxNlGPVOclAeSA0n2QJ/kN
Pir9jFrzbgeC4yQTiMYsumPe5UholHeojOVFk8mNcJ9IB145GoeWZcRoPidP62fbKznIBmlzCpbl
4pBkQsCbl55dJLc7SkYSJ1HUA9ns714Wvzh6C96SFCf1TQEoKjrymTpBd6pvMVXUxsWWObBSHNHY
LIBHukl68ijEdrUkp8V1DPAMBqoHSUmz4FbIoo54ZKLroNiJZ7IcEeKfdeuADRqJwwxMEA1jMp8Z
cwVHn34IFD3YbHajGOorGyiw64zNyel+9o2lz0Ci9Jkr8EchSA5ceS2DCc29Wx/gTn/xayIBO1O9
lGP0MASJcfCQ4+x42yzCtBIRm7ikBNpTsCNKYjyr9aEtumAX5OgGZkEcpIK9IkyHNAWQSmVg9cSr
pNWZCW551gFtfDmsHrr1x4I49pOdDpe6StNdPDtg+qN4QZwFYROmJrpPbwn7giw1A/OSTjlvFOby
DRQf/+I3wMOcTLAXRPalC/R9t/5Ujn5Lmevb9B9a9kq8lMeUYFqjbH+Rr5juGGo8BLoPkTPZDywi
y0EW5GLzaRvGiMUs8zFTaEB9VsU30QWi2E8ZcUudGMaLU+GLyET5YnSJ3PC87LrjXlkmCVN4yrsh
4bNwsAz9fojn4CVZHW7oLYy+n0LwzyWKQR4g6z1rpFtrbkhMDtirm9neDfbNBm1+aZXWpTSMmXC+
ptkYwCmtLhI0wZ48myUL/vLnIIAiGin4atDFzDseOboj8Lklk/+hge73hvXQNPkToOkH1vSb74G2
XIz5s1rYTW1cmWmbUt8vKKIImT4sXnJHslW+m/yh2RnTKcosYprReBHbfWc45b3LQYdoh2IXLfnW
KZjjWcI6pnMuYI1NKlQOPj1yNeLqKmhQFDrfWVwu/dR9xbB6aRpv3g6zPjR5QdaeGxzZsYAqz8U+
gPaHeF9JeNxF6Jp635UtTmDvhDplawbiS5xSuzBlZC6IuGx9eqtiEXMpq71EPFAmHgwtwKDLh2kq
nxffv7cVO5hrtd+bOfmamB2Cv/6HSZLidhhxs5TwUkTh38UBfZoABV5P1hYGPeJkGGTQL5LeYZkp
5x0JVGEu45vHAbNvmmtpDYfK9e+nqn0JiFVtEtoiavxeTBV5f4Dco6G+tsJ89VoYsQvStskPcF4O
3B1DfZBsz1a/cJ2wtIKCtrv7fnZfA/nue9WJsPF+M1pbcGg3haViKxaOtzEb72xQ0YxNe2K6BU6x
nZ4tO3gPkvHdzMSb8MlpbdUZyvxhBOyzDxhEO+Z08g3+ticCJDI0H+yZnYKOy7Pp2kABSavhSD5w
QOTqyRyg8szqPpSVwNkkjGEosXamuBcis/2Oa+CnYZvvIqgYqRP8AGiDZg6+gmLqHu2Wu1fNRKoS
3sapetoCtUidDNpFSfRWa16Fj2g5njBXl6l/ShaBY7QWN60B+aMP2olIfW3cd7DdpBv23hPBhcGe
qeIWDmo4+828DrWyDV3jGxqoXot9z3OckFIj65PRUxcB4/MRHhAu5/uQJsZZcRumRLPklPaiM6Y9
8+lrRA9o9ur6Mc2YKNi5cQykQyMgkeU1AnIRDqX/TSqu0wkQqZ1BxYSWg+UTKiGJ9LimKn2JPVoL
pOwgDwxo6GmOZvhfB/9W9s6GExNgu1Z9pwnkb2iKztt6sb9qQ3GBRZmiHiTrrFxAn6TilGgGszGZ
CkZkPxJ8qw7EOmKSSep459R4mCLD/rpUOevAUtuvdfsq2sI8e6Nc5aLcQTbYeNtWeOVV/COosTp3
Q3DwcntruokLq8SAStp7z/Eo71DjzFuLc/FA0mWR1Dchjdc+Z2E1VEf2zoJVLyKKuEkFZYuLW3Wp
ngpFKELRraU/uzazb9ImUAxX2jlGllIoATjpF5R9HSiNfakQjuRFgxG/yoklpvKrPcreJeA+MaGT
YIxtnxTRGg+Nzl6XiovHIkOupCu7t3o5XstLGbRp6GSg8ImeI6nX8uhdVVV37AbnpzI7TNXggBMP
52cQo9XM4nKCdWmnWznaNfG3c3y0GtT/5FMeaD9C36gWfawr9dhFDIitfrhvwYXs6zj/BDDTZa81
pBan1XtBNOB+rIdp54FwP8iofYqyJuTtW6HLJxUmGcktpCwwTE3qgQO3CdqpC9Sm992VAdPgG6yZ
Fgg79zDxIVMmTW/HorY25hzwVbG114aMd7HRVoeCo4NlQwfGbfEjyJd9JrriHCy63uEWUAQ9jzTO
cxM3l6WLbTUO91k/AX2HXgbY7Iq+hsNANu8kcXi3tHNx1Pb1BS/AQLV6Z3BcmEajvZY7xANeWK9B
Vv0IfisvonHvExC+yThcEr4STUexMM4d8T9lUIsJzcvso0Z7sLFAm96CrP6J+ABSGoRgObJ0KA8j
atPmT6sS1BlHHbbKrXfezA1cW4/jEs97exi+VJ6GYRoFbGAuCScTLGanL1aHv36JhV/ug06+l4V2
bkHR38oWGwaoMP4PBnwVB3JaM/TTq7zCBQyNzu5BpSOCcY5whY9GI57mziye+6j8nusuJ/EU73tj
zvkZ3tnzbPjTWXUTjgeCTWgFF0dFXqvI5lM+5ZfZZhpBmkR9GVz/qyzUmxyxQvqVjV5WecRoASxD
H4S12tPTlx4Hz54gRH2WnJ9wsvkPyAsyhn3FR5yndegZa8gIm/PB6BpefmvXW6MGUE7f/TzK+jGW
zrzpuLH3czFiwRvyb4ZlkcKS56jAiZU81R5Ib4EeZva94c6xqzcZ5TBtIoOuobr64wIPZjwH+BPu
Yqc5mHiLep6d7WY+DNTO0ioCoPYgcAbETTeaIt1lroI7lS8fupmwxYG2b+B4uE59bykU29RrNBIs
OJ9SMlCz2OU39Vpcg1ggcz5rz77bq2OxiijUIN9aW/kUSelqWUh2mI2tc+XI+Bb80viFUp8fvZZk
WaIjh/VqwU6xPj3hTgb8BW0DnZvFsWzs9oGus2Fxp0xMUP2YrkDnYsbVJinStEPeDGrsMMgiig3y
aI+uzY3Z9kqHuXIPZjwF52ZS/VOr6RqqIsLN4SJ7R+rAMDFYpV8Y5hPZbvBF/IzJzgirZu43ERZY
OEY5HPWGAxo6LjTCEuMtApmevdcE+5Um7WHybfcxERw0jah5VBlG2qXcJG013QvAv7ZpLQcv8dtT
m1ly63rJZ27L+OuSFRX5O/pQEQMD90BlB4/gxzkb5Jme4qDb6vITFKO/84bYJR7ZoBk1WGqnSvFg
t9bJtaPgYA5kyfhJR2uY/cm3suUw6VWKkdV5WIL3SgwLxDpLh6U9NmOjZCgwIH3rtmNAFGmQETyX
FBYLwCAZSqiWKXlNFlJlXhyFhLxd/DsNnmTze/iT9ndV1i/7fIyWAzo7kzGnmjEvTtbpWNrhBATq
QIQT31DK3CCbCg52K+YhIT4Fz/mW5tlZE9dw1ql1ZwILOHo9ChNCsV5t42EusCzTP0ueTFWnh3Ly
tnTpcLsbFlhuv1HHwDZubT9z3vqG0N+6Dq2+WHOC4rt7IhoYF2n11XdTC2AFtX3NtoypaLIGAPeA
y9MuZ07qu6e4bKed1MI9TvH4YQ0AaWuyHUNzprIKMJdGIj+61dQwe9QM7CuSYaI4np6HCsRwg1rM
b03/qWuKnzGrAzFXKRwFgiIObke6Bxwo9zgkbb/LTZODxADvBjHYuPRPlPMYpyDF4psHVFMY3Woa
ICDdx+PRTaeEU8wF0st01+PiC1ns6t1oF99cXcYPCcGUL3E37Uyl/W3fFazEBMzSe17iS1mZYLIX
voBiugZOspw8a/4xuoxMjJ5BUKuN3cwyf5rchk4TELIL9MRg3aGMu0TPtBUJqyOlw3zWr7zpxEel
05cWlVrgiXANzQnK7sFu0u6j51f5TBvo0hKD5I74MaY29o6DEfTPeRlfHCMKJ9/r7u1uumItpDvk
tMEeWJ2PJSdbuBlfORzVOvxmtjT8YnsekXy1N0eY+PfHZDdo9zOSPlEUztAieB3JnsgnxqoQw0ym
HXRReutKpJJRE++SgzS8Z6O+FkVwrIzWDwvNUKJayviu1D87WXavsaNoZmXFdWkXvJJocMva+MT0
lN7qiXypMec2cJ30zg1LNqGrWKPEiJ9qH4fA/sS6SeaIGFvUWx6dm2nU22JhY1Aw7sDOhwySnqh7
jE1nLfsRvRObgfUM5OvUQ/Db6kJRU5hxj3H9SxxYF66PHUjDLBwr3NlTNINlKfD0VzhRkKE2expk
xolmJYvnoEksLF2Y9xz+3NpnvN917OAIp6jSLHnJjtXi8U6lH5IENO8I56K7wbO2COdgI+48EwuW
adaXDLQgKU/bKJ+H7VxCxstnpyCrwS8eWuXBrMimC8B3P7QpQMJ5EQciCIDExNUXFJKQ/ZF/MjI3
yRDA9kyv2dtarfm1i7T1qugdUka1v9K8ZGjtW/lO0oZbpp4Nr2qYfmkVUXF1P9KOdD8yRKioMCST
3hicEj8HyeIKGRpTxbSDVIWdZ699Uqld5G40MqF8lA99UsntUg3yZsTMWikx26vTj9/RRK/JrN1h
zgElduhYterZRRq0zimhIQZwnVxC9FtRtDsrYejT5mZ7HZlecnAyTunqB8pK9wld3JuPLu4evwz6
R5LojNBS9VOxyP4qNQXYHNVXV43t/Twu/q4TcoETiM4wMG0/zB2QK3VuWHeyG7dlQztAdKo6EHar
n6asHZ9msPZNMKr7hphPfFVM/rFXxOfR9tbmUi6e2vXByLHZG2XK3rH+yJBM3nPJ7J2AnBVq8Blz
ZMLymlDt3JJF3aVdOT53Rzgt9OD8XDyLdRYUpObyx58NEhr2PNv4uWqLV+ta00uOfvLBHOcTMX0T
itvMIPhFNttgV8SW/gKgTN9pb+KSWxr9RTiAOyegTPvf/7VcJTW+qimSUsCWGqYj9IDgmUjm7FfH
Oa5rzS/2WKICWZujbV0+luYmm5vhWc003ufCfkQ7wcnBzljZyBSrjfQZVCgrrblcfo/7/2/r+f6/
s1dIVHH/sehv87NKqz97K9a//ofcz/qHD5qWgT8N11VltLok/vBWmNgnbGf9T75E/4O3AX3Sv6n9
5D9s4dNYkK5rOhL3/3/7N2+F+w8mQSJAGhe4roCTJP8r6j/ka8gN/6SCQoHBq7B4ShMMHuNruWqz
/qSCQlGSqNqA0urEuBihSe2n1M63JTGnd5iJPjLLNY6dmVt3WeHKu4FFISv9I9VlcEK890IA6nIi
0Be9hamQ4NdVAIdysl/dNo5vGEiHi2qdDTPB8oYDyL4iqFqWOLj9fuhGg1acW1zJcAhuk0uELv9y
ns2RXSdafiIEq8Nl6T2EvTbai8W5xrJxKM/1ezwlIvz90+8/z0GNcjq0TaphBdSxdD4CyQmhIIEO
i8cKwDe999Ef79C7brNuyc5BJaKWWEr2QGTS3d6U02uy5MUO/CfDZYxfm4im1dbJFY4lhj6+Vgtc
pd67EDw4gH7xW7Affn0xOYpfhj44ddBNjwm5XRdPk2mrgg7qmsxuzFpB7QDJ89efxqjM8UO5WchL
t4H/1Ai8G2DXdpoYu1KkzHGm5XHxwOD6KM73gykKkm6/zY2Tnq3SOzdazmdOMeiUyyDZMUydrpk0
z8ZsPyFGMKg7GCgloDyspj/YOn9wZgK9+iYJzmbgfalVkpzo9zEhNqLohfyOQ4O4fTc7ijwkn3Vn
3U59dRCgeJ/rIvvpIB4819UuLTIvNCwwK+gpOh8ro803CNcF+p3TBN+JrrKAPdNc0ZQlaZv9wu9x
rH2bwEI6Jbs5QKjFt2FMKy9Dd/faEePHMmd7Q8Sfeev+quvxcUbgj4TjR+qY2T5rpdoWa+eyAg9N
uRfrnU9Y4Va0cbcxEaKQVBqcgt47uQu8bHfBT5P3ZShQbF8Qboz041FB0/EFg4zdOmH5RBeRfJhy
flHlUG+nuitOZNiyhkefa3AM3d+O5uFqnnNQqE2MORroXI7/mHJGuqRgZnUsnj1kpweVuuc5aRBv
Fcmtc7ub47bbUvYhWZj0/5jc3OvcOwzm0V1isXfGHsip10ssBMWldSbjKLVzMEfO5r8fjCD4kPPk
blW8orErqN39xfYwvZZxeT/EFfoI6c+nIPhhdzkpc178LpMxu5jrQ71MT12th4OjoP83xIPvIHI7
UIUYWixt9eZSdxxIjvp0ILBzoZTfK4vO3bhsYcKSOdjO7tmLCUth/JiQiYvBtE/OOrd+SbPwgUxY
MVBBjtF5tiXfiKSQzBq3XhXPqILmLTshbv5hb7XOa5WRfULZchBV+5rWuEzZztqTxbvKYg5Ipl2t
EREEgCPmiw0nudHepRo3zXMVQ86TJvVJbjUYFoiTu1g9H6xFM2uXUDuE6HQ/l6jxGHSs1OeY6RR4
jwXRlSMJiFON/ZZPxTuvOkJhMPInk/0CWJWYYKRShOUtSJQK1JS9pFgVVBQp4kFTB+WuWjCcDHnx
uEwMKMmCW4D7ApEV6bxVZOjCECu2NGPg05dlQTSphnMzwx9aXoYm3Y4mETmtsearDSTIeQbiX381
qVJc9U71UhFbN7RSwkSLttL5MBneDPESigHNghvMR7ODPW6uOam+rrct0amr7pb+XvM/2Tuz5Lix
bMtOpSaANPTNZ3kHb+hsnGIj/sBESkIPXPQXmM0by5tYLSiyqhie4WQZv8vSTGapiIDD4TjAvefs
vfYEZhhQ4gINGJ9LH0yJUVWylSB0WS++D6Z2MjChLqRTvrQJmwuFBSA7ZBeZLzzQWkFMmSQMSaeM
R4GImEW1AKHcsVyg4vE2rnQJrNZAbQDmLFdm7vDxhMBPTbwrG6EyJIuiRdbS+HAE+g6kSd6y0LO1
ypp3m2r2b2nOvlKTT+xL57kSheW7Y8SciuDeLORLGGa7LDv2dAqU/U0ptE1hgd5EboJhu7MhZRJ2
biIDXGWpfsVPlG6lVu0cM7iLhgKeR6fBshbPObLstcp2Jh+02760h1UR+AF+Wz+d/fl5h6k4y8NX
2yZisjN1e78pRmZ2soKolBqz3h23W3c0IuEs3Rg8H05z8sKvs5Don9QELkaXGOkoZKXSxuGc9qx0
h4h1se6Vy7RmMJxrYmF16XNqEPmWleQtWpYBblPe1HjLsRtLNGmjEi+kls+gVbeYdzWkaKYvYY30
ixY9CjqUFZGGY2xqaa/l8RzSOOfZIX3Q64yYJXPc2TwV5/wnCADZhDqAqQYDRLTZ2N5blVFeak3Q
HY17bDKEELXOkhTKmh+KkXcgr6IieDRrnUelPd0T7sXrKMjB8pWRdt9otu+wjeMxCkRagsDETjYj
GbtXF0z/QrHiU2nO+gA7PI0pB7E9QoureKGq4maY84k0LT7lMS+pFLZpCusfNQ4bLXghBSOkNV68
60QF12cQdcCttosh2i81SGrc8A9GpQHA6hlPjGgGNJomIJnNlZHX+I7QPe7j3OYRTpo9I38iOJse
7B4CznSMQWiMt2KYIONrJHJJrdhFZs88LpTrCObHsjM79cqsIgU/XIPkuAx3DZ7wcajqdY5eGgN9
dZM41c/S0bWVMaCQMN+Clq2mcJreL2LryulU7pnJ4lcb5dGSSA/1DJ0URJFKilMaoftDS19six7h
Xi/GZt3aA2gIrYc+BZfWJnb9yQp7+tsJlLf8p9rKDlENMjgvCb2FZfYeQzEog/QT0WvE3I1uVPqJ
zobV8RZlZMrNGCJxrYSxa1XNIScK/AEN+cfeiVGl5zdCl+Eh7NRrmO4pY4AKa1Y6pTcJgIO8nty7
6I05U7EBrAIOM3MLfxoIxmvwxYVaSwZhFej8Zm8VOb14zCc6C9XIiIDw+dxdBp4br7WM9FBiksDX
zIuxt1zmkOdU8y0Ohb2LA/GNhPorR3F+OPqctFzYxcEW10zuflgihKFPPCNiTEDqNB9h+KJcUE1s
HcQIbfSW1Rshu+Dr9eROSTpidR3ETWl7G7U50+PERUWm6g/C4ZftU/mkNrwawLwRKQjzgyLF35Am
vwwdgGJuEhnNTB5UB5DxOq1/MT9C2R3ndD6AT4GdXqKzz7ZmAG+GZx3xiBpiNi8L38SIGJRgOfJR
eva9bqRmu2a8YfVjXZkWkBri4u+mRO0X02T3QLlcPxFg86I+L9emgVXPiCO4vHH+7Ew2U6gmQ2FA
FpilF9/atKNaSXB13YLW1ngwNRVJQsyjfITiTDLjg8w1PHSp9T0CJ7Exh0qDQVvemYHhHpNCmSPM
1MeSXWoeqKGfB+ZrmWuhbzEbM9uIBPHcSBf9CAROL/UdnZZ9LUmdNDviCjKRbiQ7j3Uc5gfuaGiV
uCxqYrCqSLurq/jJTDOUWsGLaHj/l9HYLAhTsitT28pUvKRQPQZaYGtW2O5iILk8Lw1SY1jPoNPd
m218Lzu0P3YZ4gntPERqg7IcYpD2utGzN+ijbxHu08qd3WqqDZxYkDTslQU2unq6QgYsWYciqodE
p/tGxQiq7l61qWZtTMa2AzWAPm94pyWIF2Jad0eH3AhtYOWhMhgfRIhPbxpIeLOuSkzi2zRj0dBs
woSTLqfMWdPGWZZGfxwk+xY7HB9iHr53XR7fBoq45dmj3wTdjOQbsrUIWsYylfkrQjWxE0Y6LJXE
vAtqt0MlBZmOiNiFSNpvKKww0HADoA+a7DsDaPRCcXmHtF0I9QNFMGiKeXWxIrbxhH6B+Qsm4TKy
d9YG6Yp+N4RES3fNuIHez7OgfiyMTLtDnNRqQXvndsHPRHeIZpEIksaOMTHhrnq0a5ISn04nykMe
wtQnwOIhi4uDnuZXCtsmmtqOuYjc+GSmwCJcgtXWqRPHa1NnTmYbwbamabJwe/5hhOB4kzBWWBP9
c02oqM88mjVFUbxNgCR3RkCjYp41glsC5IL9hFXlikL/1Qzm7SDqmk2JQSIRjBKbk/Ezs37NlTbb
KxYSsY5AinnewdYIpbsHf6PF+60Sy7Cy8Y3LKB+v9UAma8Q9u9gmJ8UQ6a5rc+8ggZt2ILLJ2GUT
l6N1T/Wn2J2AfRHSqNRsDgqlfW4c1D0Rk1mWRidZpvYydWz6333jLANEimtChnCsMKprcosHXwa/
drod27QkwucUN6p2jJrBWuU8Dbte1PdI9B9aCzFHaN8SowjgW0neEo/koHBeLDQl6clqCldNqYYF
SPdmTdJRs3RcxFHIrCXSS3FMwq5+CIARLka9aF4qUI+2KLQjfjZ0/UgPMbO45vXI9opEjJHBXfYb
mWa/ZQlg01V27Ovkzx8t4tSMuJBlbozfO9fIrv/8MQIkWeqKXhKmrY2A2yaSEnKkRGA3VaKma1AG
CyUTyV2aZ0jJ9BM/dLwSmqOxgXEmVjDFQMuyuirs4SnMweyRtVc2kEj6Nhc30nqpywD4fDoH6yg2
q744uK3HOU4tSX9LdKIL/svXrhThJjT8vta+JTE67LQ6mJCHyjJtFyDAyWms2uswKWAyWDppV0k5
sIB0nm2VxHuVMHkd8EImJpumbEM9d+0mYo1QMYT1GyZaOMDekj5+ZoFx7LIIHe0QfIuZ6gCmD9L1
aFoImdZaK6y7WGcZU4M496xU3/H9U7g3C15zyBwGyJX1OM2IWMmSWG7sVEtWdensNJLJ0Tfuu2I8
ypFQaltXdnZNSAuSJ+wNWUZEZh40mKNpzIqezRgL2hSUsmuOckXBiJSk+lTTzFWVkzNbzg6evCqZ
p5vPVTbeOCDuYejQh9frh6Fl2SRVWF6R+UjHRz+pRScWOpwDN4W3UhHS0Y1dvBYtze+2IsqHZ3XB
8+tJgaS52DCA7ZDzj6jm2n7tzlw9XtcHYPbwGmAEW+F3t6B8YAGVLOGaZyMA03y0G3GoyB3JXYbp
0o1XTT+Uy3wcNiICTNxYgbFuE/JhwEU2ZUK0ZhvGh84CKVEYzUtNT3dEQN/llY8vD0WkYtKYJeI6
Iqn1oKXJ2gUDuIm0CSvy6PqhV3rsa5Bpag5tUxrTQJBYDyu5gYqWqEoSRnhlJEat+KptN8teU18L
q9SuKowCDBgFqa/VUPtp6IHPR7O/622M/cXIbL6sw8Nosx8RVCJ2p5+NZjl3XgD43cSbZvcCioe5
Qzl13asNC1iFwBoG2QdyecggSB9Yx0dUDtL3JpT27i9qHZDloJ6ydYOCb23SinJThOMZE7jaMarV
1J8grg930ikGdrvstYIKS8QwEkCZmxz8uqvKvcsyNC/pSkTRVe4mhILzksPONCzyaVwTcohutU1v
xlL9Dt+83eHf6NZqw9YmwkTHGXkLzQtZyTPBIlfbOTiN8yKiCjcIcVZ4Y+49o9kP3g8r5l+tBA9c
l7HU2JNEqScMnTJdy1dYkTeKxu9LNk6iDdMmLeXejULea7X+O9GiF0h3kqDnJp6XFlo9rJJXkWDH
MHQG5AOoSC2wr9KkJMNy/G5pwVXn1Sc9l/tIgcjmiRTjlWtup/HNbYFYQd4IUw6PE0Iu4g7c82TF
SE4CvHxFiHS1CdyrIagOaW5W25L8niSMtCvY7XKVduiPHCs9jlln7xQPpaOrKp6vcGWvcnP6XjCF
Zt0QsmmcCG2Krd65S6f41s6P3Ty5bWoWdlNACyjGpcvCsGaV1lib0cZV08nqURhwSICZdGuMCOuy
CntCbrr9UJvOYjnqzJ8a48DClKCzQO4NVieLsB92TDkeuEMU/Uc5murKMdqHolb7pW5r1xC6s9jM
MA8kdwWIVrbiETBWtbgfA9Kv0MayHL3H8E0jcAn8oVwWc6YTiaLJQjNcazHQVpvMq65O7mRZXc13
Z1Dmj1TTL0vGyz4aeQ5w61qdsVQ7KsdIenKx24e+b99myIEgNDcwtZmLRwRY4MbkfeJ0M8VNErq3
sTueRrPbZH34hE5oTva0rvuCuXJa/k4iWCKjUb/WsrrPUkjxcrz1iL6LDENAvkI06VjdSoHoshik
xMQQsnjTrll+VCuXPp/eMzypfhnCMFZGAO/PatVfAdK6rHOGRVnQQu2B6y6LptgaY2Iwks61haU2
x7Zq9nbk+Eh2tknxhj3hkVcCc3UnICWxPg0S35qU6pMYIpa2dXMTmk0NjaWqN6WZ2tclUaNmMmzb
iLW1Ft6po3NLk+Ko0cNc5iZzWlMCsahjxKtlmW3IioebUpj5io33cxCZcDlHbHmj0IwH20I9o6Bq
6nOvvAat8IRbhYWMiiHaxsq1KYcA7iFeGeafTxMHXTDbIRkjKvojYrdjP+gPgY0+DAWJtTTsUQCs
GK7VFk9oxlvFC793OvEOmDMPo0fqEW/FpDSvxvgtUyvjxlL6OY3sx4TwfOvUwWli6dLp8Z44ruvG
gw8D6NPQNdKKWNR4tc1Q3ehPXkVWEpM1P9aZjNHOVVLUv3LuDXm43Jj2f6szQpaCbquaJGMJ7UUX
PFZDL/6m4Pp2i+apNzoGVvMWxqUZEYSwVlnOBq120lr9hQTUfKGP6dHxLLaQcq+rRKZ1h64kl8oo
kH8Iw71HgVnSCkc+SPgHq7nganBce+vV7ffc3VWmhaqK4X2eoB5LR3hyg3QXJF+uuR22jBjGTRgW
x9GIADiGd17TxMsmIyqlrsUx0ycyUzLaAlG31Xoa703W4lVBTeMqAJUoiYo7bTFO7LVhd993xF4t
iOp7meQt6Ch8QyZvnv6QS3Btw68QBl8T5Nea+b3r0PVHGv9dW+qnMqdBFaE1be9D+lUa0pBFUgPZ
c/JsYzVYfEYZFz7785+qdRIVoVNU2o1SI87l+2N2ZBC8dJA/4fMkTl4kD2lrvOE9304yvp4G7beh
NHtQevc0ZNchP0iiM67nJf5SVPpDrkp1UViC/jTDiQaftzHqOML0I5v2etvLYdOWDsyjofrpag/s
i1nq2j+SmpQr0iMQjNwHKhEGRpcsndmDkAKSZQ+w0T22VUImrAk6n9SzJ8UjyAVIsDuAv3GMe3Ma
XlEKxG72ihSLsTr8UduSR2efuM9G+mhWcAlrOzpNAUE2VlYeR8SbdGYnHj1pXpGzMr5iLF8IwgA6
62fIBEZDrgykDpkvP8dVU+trtFq06xFUOVWFbcukGwn8ulGD20ngNOJZvwpT7WHo5etQPyAVGA6B
Tte7TMo1jMjACfCimN5PN3afRzfZxsnwEFTwEaN02xNr4Fa86cgXP3RJfQjbgjfO2FKRhoKfYnxR
8rrjrgLQ08k9atVTMjqzsQLdm0Yb1qB3jVaZVTlOqAJRCJZtD0MjGstRYdTqtFc4ifcYaysoLrrt
M0I+2En5BHaRxUQdEDwTbhvaFQs349EA7uW613NeDM3PWvVu+yTfadJ4wnl/lSje3TgTKx0LOHpr
EmKZbMOetkisuOXGk8gbc+SDllNsg6nrlxIdnGuWMLgig4GL/tJ1I9J28J29i0VcKtxE6Y2eZvO+
jBwSaRevLvzAibkG7hIiEGgHxBymvRssxsydRw4HU6LEPkwm3daJXReRA/FGseBRtOZarXJcni1c
ez1tSVNHPdI3yp5Mt91Q28U6bYZ0k3cUrJkDLOPJndM8QphF2gEPfcUuT0mmk+New4BHF0suHxJT
27pHuLpK6hh+kIHZr+vCQy3VbaIYq9yCd6Y7UCC9oCiXQ53d09A6TZFGREORoajl7d9jYuh79b5y
w59V4oJQbJAepd1zgQt9wQXTl6EkPTRAMmt2mbayGKbuZF6vnYKQdC3qVKSxDekjxQtpB2t20DC1
5HSTw8NfizB60QjHWmaRrBj+ZfvSQ7Gp/2g18pNKpc3Xle2+6RO3Vaywt8CPPOHUWCCE7Nd98zR0
c6M9sgl27fwWXVyjJSYeP9TcyMNI96DvLhgYWHL6OdnF1nNWnQD1nqPUSDPtpu/1B/qQ7YBBOFHt
9nbymF000EvNlu6AN8Qh7xCkcjHYlHUuO2XhJaS+xhJpc6jtPNxZd2qwgaMJMDxvd7YmS2ZhlOZM
amQjoPcFXWknOOgdFZ/q8W99iNWN1k7IEKR27LTix9Rm+rpno7nOOswjI29CPTLrU6QFuOCD6olM
FxbcNFwSTqAOtYFFcf5SZ4a5zYoCsFCG3wIJO2SDJPueefCULJHOCAIFpzx61r6W+wbMAs7OfoTd
bsJFWmVazUaGwcBCB3CMPKuFba3SR+4M5icDsa4LAa1/0St3A56vhVkVD5EgSrIL086PO4u1KpYx
ORG5hPYcY0UOZUBhBqfGRKGWIyjkhH0lh9vzc+OArryEiId8WiNY7Gi4I3tBZV6cwI7laI3Y5Ydt
/jvpwpM9DlsRpeYtlg8yVTxRE+7ANMcpSuSQg9H6E0GBXWPJV2KYaZQSG3mdWKjC8etyyq3r62xZ
aGKEN8zOORGTHiepbM4i8YpjFSVb5pRiDRAuXTYewRi2c9B61KGICOmvuzhkRI88VE1GcxOBNO0b
t3sa3DHfN5KRVxNFD7VKhzMXGZRkCnU9JQOKMqJZn6cmPapuxkpw6sSdpvBAbEyTCA+zOmizJinr
GIobhNfD9v2pASi91nPkZdXAkTu9koemDXYZzLCrtqATbOmsDl2Fs9SyZ7RhyabxkPEyZPsZ6d6x
b63WV6cm8Uu9uh3RezIf5Q9SN9leJ9YCrL2J+L5Hn+3R+9cz19o7WZT5QCaOjemKfeSSTozc3V3o
9iSPjWOxrI1xvkwEcykG1HBXZwyHx1pZNphCkfOyATQSjfimZN2LXuEnE4QOeW23igifHIvUuBdC
Q4PmTc0myB8KhabSBM/DotGPdmpc52N8qIZZ+Dzj+3jjv7git1aOVhJ3AinpiAWIgPpCshqe4DGU
Le6xMIegYyJaHOWtbdb1ktH8tGzD7JsE3gKTpT2aXnHDzzJeG0VYr9hRQFdEk7xqxiq/mlT3dbAm
6iUPNlNhTWtspe7CLKHC0lTylrAqnjpRvY4Zt6fswwCxRovfFzTaprZqk2lmyqtrAGNshS6Nc1Y8
YpINSbQAlz19pCesYtKvK0FSs8E+Sww/yH4x6yzys/nJ6wjLoe9qHWMby4/efRsyeT/2CoNa6w44
Ys12iH6o5YwNek5mTZkOILe1X6uKxuwwGNW6xM1qAuRbVIitXPYgzKzoLBLjtcxrp1lj27V4Ptdp
uwfKi2LVcVhitzQDS/JH2sS4MjR8bqAC6IrYpbXW1fRgNlPBdklEyxiphV+W5k024qWubOeusonp
miDhbmwE6BZ6DExaY7XWZzeAlY7NtkJ9jXuzXEYx3HbtAV9fsu8QqOxIKiXij5FSWsg9E9onMq8D
WsPjaz019VWZfWu6UGG2Af5GwQHFiPWgdcb3PstYOokcJEmlbIQeEpOSybWKRjIa4DpAownXDhs7
pYyZv3gG40nnd9zo89Y6jviu5ga/0bhPyHQKdfTPbYHSmpD49UALaGE4gg1cSf45zdV+WgbwdBZB
Bh5TSVUDn5qytO08Ww0a8JAyqSgCWgsrpWl15CoYFtkSDmt2Tq/hnAf/5486zvQtKjYcV2W4hOOS
UTQa9G1ExCUzDDBCgAMbO8f5G6bXbdS4+z9/6G3P4CwDA6g1z6Kg29lC0iFVOt/0Uk0OpqyTgxNj
gFj8+f95t630Ltm3uWTaKTXTB5OB8SE2rQMiZAb9gvnz4OAxS9UCgYzBa6Om3BahKVk7YyfEVU2q
a4DpwIC0tXQZac0U7kpf522nrNCCEEheyNt2kjNEstqIrPweB0ddOaapEdNv0rPNqKVNS+4lyXWj
KoEPY+XcV6rclmVo+loT9Xvs6v2+1M3urz9w4LAC2DVqP+K10aY97AhZ9vgptbzYEy9O91Ad7UNB
+92ne8r21qYZsFeYfpCJ1dQgEdyOfWLgAZyYk2DoLpmx/ajU2n022kTTzp+X0Ge0iXA3hZwlBfXK
MuiNCtmRPwOxx+48e+1pZcI+Ct4VZEgBpjq12IQgaMmvIqZRaj3e1ma8mcBxFC2agykENlFG9Z2g
WQR4o/k2mGhWJtd+dOyBKMco5uJXs5rJYZg/lnvdAApD8nisMFKx01NYsxgHy83eWPKe96rb3Kpf
pzaUi0GXJ6YxW00Z7zWDt5ASjIfJoOuVyB429BifRE08miQ3uxntHyqmOjTBwjUQSRmPUAUfqlbZ
8DD9RUvFYOYfgow3f6HulrC/McPHJSQZDaoCYkqU2NMtNo9bzWIDHRm0j5g4jHl50zHb4aGAHz5X
CPONdpnTVsQpe98D5gnMquN2E47q0XGNny4w2Z2lpg+yc8loIJZbeR2ajNUUbvmqdEm6kIw8lL2m
pD8yo8SfwvV04uS3wao3T707Vo0Pqpyh7HhjVln3p0UTYBgRj0EM+K5lPrXIc6AAHhEcc4AdmnZS
1roTJE4/cZkjWkxOaEHJNQwHPSu3XQg2o01Z+WZBgFFWu5He9MxqV22cN5minqkZ5s9Cg3oJoBnf
/nRL8g3ymewhF9soT+8MVkkLo7EfVQUdaAHCWBZUw5TgRhySaKHm/UEWxdbphudWsx8HT7234pjJ
Fzbi6HdZiG1N5dCC2xUdmhoCZ9vC+xFqzBygrhwqgPbWY+NW5FclfAOWrGvdY/cSOc85XuhFbJT2
1lTS1+tJkKCeotWyXQZAJS+lEYeLx5Y8Ga01OUYuJPQt8o6sR0oC/b7fkhFNBkLC5hbN8AiUR0hQ
+SOK+GxGR+ky2yWd8ejEETJXkliq1rDWAz7WRXSM3aFdBvdqb/5OZLgD84kLG90GOh7SIiImEpVJ
z5MW0AvxRqxUsfj5wXhrz/p1zQ2/JT26xLqMTqB0rXXtKQfHNHYGkx8uu5NsWn4czTb4LgklZhAf
l1U0XkoMrJWg9P+/hvb/Je7ZUlGxXhbR/s+i/e//qtv459/ImX/+o7+ktJoz08g91zM01zUde2Yw
/iWlhUX+n//o31Ja7MT/MiwLUTWcckvXTFjk/1tLq7jWv1RL03STXSF4R48zPEt3/ijteQadQXr5
N0mTWaPpmLZm22f0PtA1PUJdUmA7nhlmjgmBUXvIHvjd5bj960D/4x2DEg3xPx7+DD2Zygq9EFIy
knVOPcO2wAQXZi4arNG8vEfGUx9/zowW/ccPOgO5OXakBkJBpZIX4UZXX/T0sYVa1fT3OqnyGBIX
ln0tquET/OF8/v902WZh8jvh8dAbWoz6pPNFFF6nzKRl42wxvO+Q+z99/JUuXbqZu/juI0zpkk1L
L8bHZEuu6sFCoiUBiwzsJTSMUpZdf/Ij/V1N/X/vAbTc7z9pYgsE3k42fmFi4KvZuSCb+tqXOIPf
81xKg8oYGj/FB13r3ktIjoKGy8+qtd+dl22klX1C9bt0J893xrvrZbMgiwEX9L4roLsUi9G+gUr1
8de4cIWsM515FOZmjECcJrd3n0yvanj18XEvnLM1//bvzhn8eqaiket9zKnYlxa5sVa9v2wPF/Gv
l459VtnBqNq0Zjk2kW2qcpIKrfLrr532WVWXWSVK3ebQmXHVjiej8EPr+PGhL13pszqepkGtdSjn
vm1gFjfmXGLV//jQly7Iec2OktTM2G38Elpp774ImvdW5nxyp186+lm5VtKxdbIGpe+N6l5n4kmE
OUu98IvX5axGg5DmWRVz+CTYBeN1KL5WNdZZgYKqpQ9l99zZJNhGjz3yQFyrX7vgZxUJUnLGt5Rc
EnFHBzaNH4Lsa5djhk2/L5yizRVcRVwOLIdr9nn0H39+fNIXbsBzpHRY8dJlBip9q78tk4c4ff74
uBfeGOZZOdLWdVtdzHC5/l4FZy7oBjOxzL/2hJpNN+8vCBq+snNNLkidsUdrHURbnz3DL9zZ5zhr
gDhZILr5HQ7sktYxSDQlevz4qlw69llNFmVit5g0QP66N2V+PwxYoKuv3drmWUU2UF/SXOW8x+bV
Sp/L4EZvv/YAnN1P7682+ERDp/eOaiF8FeQAifwp1oxPyubSnXJWkqNXuokds5RJzW+ofQGEnbrx
La0/eS9cusHPqhJPreMFksuijcVySsTaaMLVx7/mhSWLcVaVUROgHwq5CVUnwXJqvBCGcedo5Mt7
1qMnlGvGmuUnK74LVwmQ/N9+gkZYwqCR1yFGvScexzXe6A1W4+njb3LhvjTOqlWxrG5CLsBjkVmY
Tds1rrErGtonP/Glw59VK0MXOLA2J5/EDxBEVOVu7L92axrzR75bUpRaL/Uh/3PXn8Rw6zB1qoe7
j6/KhVvHOKtWTTQF6BCqtTIR54dGcYwL/f7jY1+6JGfV6jJv63o3lX4x4Zu9AUhnFtuPD31pc2Cc
lSsbAdGBgZe+WxEchniQYFL5LcKsU2qjsiKkBXuyfYLaRk+D9OiPP/bSNzqrY4M4n4LEPp74wY1Q
H8LAF/knt+elm/+shpUiRJio8UPIATKB+N3r3To3QyZTX3udnBsr1ThSLVx7/BqW8Esqa9C/duqz
2/T9/QlS3dRLwmVQxB3bcufI1wLuufbjS9dcP6tbpgBM0AeeQEj3k/S5B3nifXLiF25+/axmLZha
UWDzSEgS9IkOcXgIL4fP1kqXjn5Wtky8UUfR2PV1BzqrGDZAyxdfuyZnVZu5aY7SCbhyqQ2EEpvb
sio3tvxs6z0/3P9hK6yfFW4vU4J+Es48API+xnsJ4KsfX5X2B3rsVVS8ekH5tYrS9b/fO31kDb1J
BKkfaN/RM5YJ+r9PdmKXrv9ZseLBk1M5cujS2ijRJv3slXjpuGeVamrRJMlg6n2LeOfuQWpfe4vP
gXjvy0iz1MmQGlRdJaJzucfU+PHNcuF8/6TZvXt9dHVbQx7mfHu7XRqzo6VXPzn0heehdlabEGrK
iYlf5WtmwmBlJVDqxc4ni71L531WnYlmuaOcF3sFRFzIIlXc3dVprz5/fFkunftZeeK+It3I5vYQ
xU1trN1gAybz40NfOvP5799dcQTMhp5GXPGyhrvX2cey6TZfO/RZaaKrr2ykpDTFMr8fQZB9cvNd
eP1oZ3UI6sKYnF7v4QehlW0PevyKGygLP3lfXzr8WS0qEkqOnJ+0TNsXqvIkzIdarrO8XX18WS79
mGc1GbRJqwKXJjO3c1aEhjL+KRlcTl87vHpWmp6sXJdubu+3zHKH5K1JXsL+9uNTv3Bp1LO3Zx9r
pphSA2tf9MMMf2bTkUyO6KvrUvWsRDMtcRmMc5sr8RWzBdVrUXA/fnzqF+7zuaH+/j4v1ExmbcdV
dyCG+XVRASBthuiTh8uFt5B6VqBhkPz7Odsj1JE6hmXll4RakihXyhylyzj+077GpW8y//27igVw
LsoOSx10NCyu5bAGUfHJ17hwa6pnFVtNjBAUJaRH1Z3aciuSp3ZO6/o/k4nb/2zFXzr0WdHiwMlt
ctsqX4wQMljywlRYTlHytVWGela0HmwKiO0lu+3J2IQBaSa5CrU1+Noj50+Qy7trrkSDnnhp3PvG
dA01TTOOSXBNgPGXzt7yzmoWpQrWLqK38HqPm8gh08P09nYs1l+59uQk/f2OGQNShwI9avw+/17F
WyW5dyP/a4c+K1nYqWZBNEbvO+O1LLepeZKfbff++Y6B2fL3s/YIpLTyoKz8avZi9+NgLWXe1ydv
KNSXr539/NHvflaQTyLjf+jfeu1lnnSaYXE3uton1/2fH5eWd1apXj11puVlDf11XP/hCiLDQkt3
RJl/7fTPynWEOF/3Ocfv1WtEDnZ9DD9r01y6+GflKqD2KmHUV/7Y5WvFnWAGkLlkhZuvnflZuVqZ
AGGMS9qXhnsVhPEvN1ORj5hPHx/+nx+RqFT//rtiRUSAZQiA6ghILfINUu31S0d2zyo1rnURh3FF
pTZvDDR51g+fPAPmivnPjYzlnhWp0QFnnPD0+GUbb6rkZwmFPhG3RUXm+93XTv6sWMHnxLlrN7w5
xlQlwMEZVqVbnD4++IU7xj0r1wkgpKilJPrI7auF4yThEmEewlRwYJ+8ni5dorNyTew+6ydYJD5K
3aVotR1KrxUMs/tBj33Hxrjw8VfRLtw/89z7/XNhsE2sfE5Z++ZLeDI2hEagEiFLZVddAXPESrQQ
ftp88q0ufdhZFXuYeFScsly4SNYLdHiEB7n26pOvculn0f/+VbyqQfVui9pX78ipWQKf3Wabdhtf
gUlaYP71cQ3vPv6sS1/krKgjVM55nzWtb0rCx+a0Gq1HAPS1g5+VtB6UpdqEEeu3ANV7PB1bsiw/
PvSFS+Sc1XSelWWui6zGB3QcGtr0O2/4ZHd14Q3gnBV1E2Hvc5BC+UbjrAzrETOZr4NP6r52yZ2z
ilYJ3WwmVwg/amFietht48+eR5dO/ayeGxLeyMeoBda7gxNhaMdQaFyFvIo/vuoX7hbnrJiVzgtL
daiEXxDH2Ifo+LFDfXzoS6c+f+S713rhhMMcV0/uT5QvtKKFvPEwdofc+uodc1ayqCJr0864NlX5
S4xQKW0Xq2/5yelfujL630/fSfCWx8St+JP1Fhi3yBc+viyXjntWn+ZguhlydNTlzSlXTmXwyU14
6XHpnNVmjL58JAiq9Ycl5tBbYyW3gC8WzQoR3zJa41H8WqXaZ5WaeVipEoglfqa89O1hGo+h/cmX
uPAQsM8qNW7KDmciQmkjeYF5DH7nNImHL134c5VT6LjKlHaK8Mk4gTMx52Y6m48Pfem0z6p0QjfF
rGgijEx814sfgKazpP3kPrx07Pnv35VRLoRQ4zhs/bGttkDfN4RD7Sesux+f+oXb0T6r0qaZsOvm
nDqj9CVh6tddbn9pu2bZZ/Wp9TPnrODQTfXWhPcBfaJA2YN0++TKXHjA2GcVmiQjrRCL42eQxrND
FIEGAZLnABn++NpcuvRnpdoBEMRdyd3YJWQ+Nc46Qfj+vzi7kia5WSX4ixSBNiRdtfU2+4w97rko
bI+tHe3rr38pn+bjNU1EnzqiD4CKKiggK1PrqcRrRKbnAtaEvH1fg9FmV5Qh5FV6WzLsf5epF5JY
Hqk0TyAMbnsQ9i7PKLJBvlH4up/5KIXeObs2WD012HKOSOJCAjPxACYym72xFpiHpvpeg+Ghqs7Q
Obo+BermLJe+hd9bBzIZKE6HEwVqCDrxEOQsM0jDPEgwBGSPyj1wYkj62ub1Ul9cGEOsU50ilB+j
r2hn3qmgLfNmr3igIf6SvV8IZt3crPglnpu5K8AugQ9ibeA0oW4+XR+9qF0ukM0pbdWWoN0Yj1Jr
bQca6nBua5oLZNQm4rpRAYHFXNzpIAfCvdH1hv9dFl+yOBfCNUjgarUnSFZ3yRNk2nc5DJ4+oSLb
Q92bbF63gLrUCxfH0B0pqnpEL9kh3ZfHfr8ejZDs43CQfIfgSGRykZw1kd7NEB+BWnOHOrHlaFb1
LlvjMEGRLWiWZSvetsNe+BAe8dQqE9HLFR/C7uI9OEsOENvb9TvZ0UEVRDKPe2oghwWqFXUzFNr3
8w8FjLXIIFaPhvlj5BU/8jCSOJWoLy6wG3CwRAroMCDKYoMZ4GgYjp/Nb9cdS7A18EgoCF7HYIHc
/Kq33A7VZKNzt84fcXK+3r5o8Nv/X4K4tAtLYyj+2umQ7FsWl5YfmexdX9Q2F8isAuPnPKDtCvU6
KA7pmnvIIUk8VRRxPCCqTsCAaGYwu/MKprWw2rHTgAwRFU0+avklESdYi3holM4M0AwXa7Vb0tgd
oGmqS3HKqmCRNrhghug0gDmgcUOaS3dbFPQn3AgcsGTsuv312RUNnwtnU+/0tqasBR0SAbuUeqKz
7FlL0DSPjsrpotRmsbQ7xXlU8AIy+jcNmUdCRSCF6scUVsHTtZU9x6UEY/nvLfnCksODoLRsbRem
QgcvX1x7h1tIiGGFVlj4WpCFtl8HWqhCmQcCwSF86qBIciNBAOvcVpw7hZPZmwdZvePS4kmD+vMc
P1vKbacwHiGFOkqUlZv4rAnkfZD2LiSuI8pXeHgUSjSgwlOhlqL15383PRaUnVzqpk8o9PeG/fx4
fcJFgaxzmzIrcVAaJ8w4aiDBrnXods4DeMb84gUd7WSrtMhfuQ3aRGETUQr0MoKxCVwGXo56bskX
CCJZ5yK5hBj9rDWYAyhj+JoH+uQjarIPerDsG8l0iIbPRfKgxS0ojChuZqBFS9vIgzCMZI0TLNM8
OkqHaiSeo2CZ2vitMd+K7qpYkvSKmuZOwQo4ulCSHTcAf1bulLxSMGy2+Y2Nc/uuroMyGFXo9U7J
vjXWnT2/lsPT9RndxndhreDRUSpqApRexeKm009aQpVRYfsyar+NSRwoS46SHFnNhGBeN1GCr/vv
XA1j3rYwfkR20P9UWHD9C0RRpW0dftnYWxvSWlmPDCg5pA9QdtwrHl4ZH0wvDx3f9CW9bO53yVBc
7LZWNYJaBr1E9/1B37enNjBC1Ol6hcQ5BQkpD5Iy06GdVCWtdxYus+Nib0anInkcmmdQ4km+YVsB
Ln0DF7152iWo/8Zkr7/rAwiWslfFa4P5LzKJwQUXiMRWIp/iIrh2HAK+GnSTaH8L9UFN7zT65OAl
zyo0VG1K1gnRss1DqXRNizPwZqCOP2zvjKDalR4EQJH4xl7ryRMjQWTzyKoCDA4JeM5Qg23Nj+YE
vT0TlxaabNpFzXOxvfagCqmmDJc59EcPzo4aupn29+sTLmqb25GdIWcRTVW0vXxAvMmun40bs+l/
x5EvQafh1ASGFsRxS53jxp5DtOEusWrZ5IqGzgV1TUsKRgK6BbWztx7t43CfhMtT8nf1IOoTgGJ9
V0ruvLYmL0TFP//68ikEvNjZuEA4waL7HAea4v269QX50L/16ku7U9uq5VLiamLR3iDdB04Qt11R
ryNL80Ttc9Hc2tFgdTn8X3tef2zJhPVCDkMIDtuduhsDhj052d344P8Pov3lYyC7nkIdDZ3l61s7
/W6bl6b/e91OgqnmcVfg1stMe0WAoaQ10CFkYaOKu58jyUuSYHp56JVixwbQMrhjVwaUA6h3UKe+
Pm5Rw1zkGqudMdDEgJEU8ukUXEHmOMryLMFKzYOu9K7HHTKkx+H+W0qK26F9vsO8BvQU33rk47FX
Lek6a7LQCdiJHCMcZCvzPwjxhYgiXPBqCZQXkhgJ9cbG4c+HnqFa3i2P0ZPtlwcFNzkt8l3Ty3CG
BVvEtmCD+PbFluykIofituoim8YRSqr9jiYGGN+WjTTU1eZVsjaJmt/m7EsotK2itFOLpa8cq9Kn
0fJziewmdBwQsF/3LFEPXGSPWQY58xgrB/gSzOa9mt/b8e1604LrKB6PtcbFCNpR2CY76CFEO/dD
uF1HyY7hgk3Z4AFZkGvSQXJuoX1QOfv1U34EI8OJumBtVYM8jH1V8uwkuFQweGwWTLQBh/El628c
RYJuZ7+ZO+vYw7NkiczlFRYsUP+dacgSJw6FZs4uMYIsCxmI0egpayQYKkHiavA4LVKPRjqVaL7/
MQX9QUXiCjrn7/q/9EV2k3p5wg1n87Ev3qo0fT9k20YKBuMDiD33kHEIbr13MXikVq0Pg8bIhFhT
7gi4qVTJueRyCBgOF8Maqv+VGdKJ2G9iPyl/zKkGMXLJ1nl55Ybi2X9tQoAf7kCGVO9GJ3InG0w0
UPK5Hl8il+FC16xB6p8RzGna0Jc0sbw6a3flrASNkwbXuxCNnkuvs6VQE1wyYgHNDaC46aF1WsmW
JgoqHqW1QGooywh41MAQHIAnxY+P0Z6ELGA72TWRYGZ5uBboAXOWpRj+Av2P5LyA2DW/bV5tLl5Z
iddFMEn1O8gRPNF1DUGbJZlXgdF5kFZZQZ1W13DxMeAlq0vAgQS3uT6f2+j+f7c0bC5CwQ/YRIkN
b8zj5wFMNboVmtNP03wv0psy3H9sJF/XgKieWkU1sGMZuQN0QaItblGukssJkWW4SAXdD3VyhjSI
2GVYaZBtgVTkdcuIXIWLUxTRsq4BT+6O1Ck0fsLGmDxtkRhF1DgXqdakdmqlL82u618g36Iod5r9
dtu4uQhdh2zK+8VAhBqfkOVzDSN1wacqsYrA4Dzqig66k5oTBr6SdzBIQ5RODa+PW9TydqD/uleg
OkRXCjwaZlBSGe5LU7ZXbxN2wcV5tFVdGND22rKC7YZV8xhethMfmvC7IkhDXdbLNnOXetnW5C/D
d3QLh9EWvXTB9hQ2743P/G7yNX/ZQxL4uolEKySPvtKYpSyJufnkcbv/zPxyB30XHEnTMLltGbO2
6fnyHUY/lyCdxTQgea6TMMl318cu8HiLi9RahTpFT0F8mMb363Jn9avbRjdufBYXqwTK8IDmApU2
6iCFZsdkGlyIe2YyCK5o8Fy40io39MzG4I3Z01Uwli13ai8LKVHjXMAObIDgTmED66mk4BPW/LKh
r1Zx4xLJo6/A8p7aDmG4v9XnnyDc1L0akn4SjxSMncdfEZMaIDrcxm6d1vxHGu3i5v26wwjWAx5+
xaBLlM4F9tOFHMb0kDqSdUaU+VIuUoseaswUD44785Xhfb8I6RM7Jd+rAw2XvVpLLCMa/maxL3G0
QkAAFJsYfgSS2ASKPrIsaQuYCwsND8AylaKftWqzy3ENzVDdR/76st284GALiM56vm5+oZm4gB1r
aM8PkH9FP2qIutkdveuDxYdsXwB+8kDSi8iBuMgdGxCFZATLzRhGO6iQ7Ve/8yDe4c3P/zK/P9gP
JCuQ4DBCuSCGZFhDshVdGXgGBrnUbgo3k8ma/3cne2liuDiOwfWIxAbtF3fWYwy/SiGSR1wzGP7d
MtRAUGlu7sd+c5KVkggwnChL+a+XddFSWuny75uM4wrU1rwHi3Qw4nlgw8TEvgyxIpgnHrOl1o1m
2B0CXatOA9CtvRfLmBYEkWJuqemXSBlARgiBNeTkysKCDM9AELST7MqiUXOhThYbSAgwb+8080Tq
sFbfmuWmKh6Dh2UV6ZIbkxVDuxR80aP5YVWfvQx5ug3vgif9U7D+YhENmikKeIBxl9D+sMmPuv2l
q3s7kbwEi+zNBTZo7ueuM3qcgaafHSSXGJHVgQse/w1Idf9nKhuIBg3d1G0htgQQD/lIQlQLdfeV
ZyEK8GT13N6DtBqg7nfrSZaxiCaZi+u1AP11rTm4KAFZP4iT1+i7Pkiu20S24mKa9ja0Y/Ie4BH9
OdH3NpXMgWCGeWAWhGjbCMJR9S7tXxTrgzQ/WH7I2CrZfAQm4XFZUN1KIDaFO7wiPtn6A7j+W12y
LYsu2XhOqiqFtuuwzTHudHzc/INd1rMPo4erf6/9mHpXBiXYEv8LUcBjsiKc68yuH4C/Nj7b+U/U
1xCr6L20uEOJureWQ3B9D9rWmUv9bEb8Em3FujCjmgfIbUEoeXH7wRogMKKnDtj2yxraE8oK5dVa
XeJO0qPAq3gwST8q3URHEOhXEGAzzKe0kgH+RBO/9fjlW1LTmWPQ6degHAh75Udl7o369bqZRE3z
y8YI/BpUjBAKzjsKX70CYrjSNUnUOLdwQI4r1TRVwQ2HGWrmE+mPzvh8fdz/3rAvzS+3PmRGDwHP
EjIwTaBgXzaOwDaH7b7cMTzXOw8bMhhq3F724RwhPXAfPdz2FGAY3OKRW9YyJg06LpxdYt7bqOCS
MXmINn4eFxYb5Tyi3Hgr3tB/lw+4In50POMVWs132R5JRkhv9FXuWD6ntoUsA9O+RA9N/TZK0yVR
EHDbPjDgQ0qnf18w+ukpf4Geyg4SzoubP4E6fw9l+xs/gcsCIEtBDK3FPAwOBCIOpX7D5mDaDl+v
kHaQRdpUN19GBv3oMoYgk2Y7knX2UkRsjXMRsRI8ZOXlmoOGE1K2GTTH5vREpllik4vp/dY+FxWz
OmaRlRb0BaLUwMlDILX3e3fwN1jePHky6MqlWd664WLAGvuZNH0XHRtI3Xt5tkD9blokdxUXowCt
8+lvnLSV1rV1/rLUadCVyGUgXW/pg7dCMxyvfrpV+GPzOSeD15qKnxv72IihmXHbHPFJMZSa1iwt
cNfextAxSgqoD6YpxOuU1im966uXwH58ctwyXU8UO01OCQSok3mEJF8kSRJETXNh0WoxBIH1jL5U
/YCmnV0V1f5to96c+ss2NPVrCXEOA4YB7/AU9dB0l3F2XMqctinfvuZL00lXjzVjECMzU+bOqOKj
7Nugfc8iRTJ2QeCZ3D6nOJB9RnoTHaHFcBxL9S7Jh3en6t+um+ZSVrONn49rqo5TZ2TJSSdryAxI
uRRPCaizq2I4ds4vKBNJplfUERfgtAC0IangORbRQGU/HwzrvV61+8WeA9P+0ZXr7rYv4kJcMQjF
+xJLTpvubp0tQa3Yfp6ah96BVJppueUku24STD6fNo8aWHiazs5PAEXPPlOrtxyUAYFjNeWjtcig
sgLL8dlzHqlDpCktLGdAVNiqIC45hqCO9ObJchuormbSirFLdxLwBj6ZNpKhAL1Via4ax4+rP2n7
TTFWt4TWt06hOjPfl3kjcYgtQvg8aOuLj/fRJFDLmOlL7Sz9JlzSh42azZIHZZHRuJCnwANZPRgz
TnOJClJo3HYKg+S04zdshC7WLz2W3YILAtTgVgBSNUoB6Xr6QlVgFE7QP0llhDGij+Biv6q7OQGa
Pzl1uulpo+VpXfFY9LVf93eL9qu01P31mBF9A7cKzEaEAqOkSU7EnpP93OjWPumKwhuLyJBMt6gL
Lv7TyQG3w6KaL3E1QXN2WOkK3b21HT8mc87j23rhcZCsdXRFndP8ZGZAJmoaRNnmpiAem+NbeE83
v+XWl6E3hw0kHB0jqIhoer1Xl/TRgNjx9akQhAWfSafTUI0QqkIWF6Wa35bJmwPyfP9644JJ4Mss
nHKJl7Sm9GVFlb9F4jCrEhfP/5LsQNS89d/NEA+flZoamfXZDFD0YHjKfVDJ4rg9eHckOZaoC27V
6Fi6qvn2BQQwqZwNULr/OUqfE0Wtb/9/2c3TaKmmwizy09RZ7uoMkMeEwvJ8y9MKXIcvroCIS94n
cwllTvt+tSIXFDDQYr/N9fmCio4sxlSpeX4qQStpGPEJElhuJ62kEZmGXyKybAWaA2NvaLg6k7v+
6aJbrgk2u/zf2lDj/o+ibQtsc+X0nMc/CZU8UIjiiQvXiPY1MVdMaVR/mkoTLGUfXA+mzasvbGB8
BYVSqRmlFUYNzlM/ofdp9muBOiBSQXbDpS7swvPMDqDhyzoHPQwL800oTYN84q6L9PC2D+DClVjK
rKpDlkNm+g1ijjpd3Uj9oxkeaanEKQXW50sqxogypV5ZfmK4pCe4LRtlxwWBP/IlFDXuG+xZh22W
uHXt+Fih9TH/dd0yomFv/39ZB0jmDGXSw2nS8RvVX+P46Xq7omMuTzSLU0heLhMahvTugnHv6jDz
IQSoef2GdZO//myhc8k5uXBV17IyotQeHvPaqVDQ0t7RaD7VTpH5BfRcXdokIKBTAtRBvLSL89Ks
/fP1bxQkxRoXzND7TSKHYh3SoyMUE+oEW3B9GqDXfb190dxwAU01yP1gDc1Ptt150CbdRBFv27/4
8oYs0ew+VpA9ZNCHS2bLV+xur2ays6IgnePJYwvdKSDGaw6PRfsjTw7R+OaYzyUArQ/TJGMyFlhH
5fZHpUyAvV3gYLljndMegaxUzo+bLM/XOWRdnLN6jobHDgBEaA/uGkVGMSyI5n83Kl8CLge/TqYr
dHgclyfcLIx551Y33ovxNQ2jBVLkotyWOWd+sUrVdWLZy5jgvPQvzL8Me1TMAehD1fqkLY7MzhA4
XeLRstszanqFvssgtB7TyL9uf5GRuMiK82ZarRxGKontYxW5i3AgLFbr9XrzItfhAittOoNaDrxf
tR8depyU21I2vqahnO1MiQvYP833Zfag4WwhQx8ILMLXMwwQhrTGDKtcD3V0A+qwJVTCIwmYT9Q4
tz3G82ps1drDow2V0TSpoBQ0ukaWBdfNLfAdvqxBaZS5mQixPkddc1ndeKYeh5GqeENVhpp1sKfZ
z4Zach4WTC5f39DUZprno63vUXf2WhDQPBizZEEW2Wnr8ksQLOoaUXWIx8eksV2rnbwx1Y5NX9/o
PvwheMmKqnVU+hll+qS/mc0SldRrOzaXu4QkmSND4giWZ8JtmZkGHfBSw4SYjQ71cn3vENDPKHgo
NiBjj596khy3BZkjzzMbN40yoSaje7TAFJclLCAQTBzT3iuhINxCCei6h4kmhgtopKVrSinV9xVL
8UWK+lYOpeMWUfV2Swc2X+DQzihkpAXCD28DPonnYC3Z44pq2evNX/ZZm69qUPoqG0x9tj+r2tBf
aaPGmafP1JC9tF7ELwKQx9c0FHqpQkq00Q9zrIV592mkkE2uNat3rVz1yoS5Vtf6rar8pWzda7N6
00aKZ4j/Row9WXmis04/qHMRAKRwt4yz5Mhw8T18+6bNGb5GY17FVJ9b/aDUk2tH7xV7hS61O+H5
oR2K74OevNrkT13qLqhT9wOjz7Fp3nTWwt3If/uuo3oc4nphp3X0RnK0opfbHIFbAuIaBIWQtgbV
h0rfWice3NRRZIdykZdxYc/o2vdZQdhJbc27JcreKJMpeYia5jbsQW0qi5lOdR6hol04TlAXMkiF
qGkutrOkM8F1k1S46MKjgwa8ALSHewkcXNA4X/kw5rVSxCpMosFHXpMsYn8otIQlq9/lA4LNFz10
ue00kRnX575Nwmm8z3vFn7vQHCQbxuXV1eYrH7Si1sjQpfWZtvFBo+8qzTxN66BLkAdqbPjXffLy
4mrzRRCQyhrHOnfYabTn/Aje7bs8SYZHasR/b+uAC+QOGPHa0rfPmJmbKN9MtXLL7u1645eTD8i5
/jdS1XxJJjtv2HlhT0O1G+fOndnRBujA9unyu5VRl4qsxEWuNazT7Ax1fU4qwx3xEmoPCV5E7cP1
z7gIcsRqZ/PByyqGFGApzw5O03FbP5L8Pc4gFp7XKEL8zMk+LZnvqKYXRS/pVLtDjPvtGAAwM0F1
s0/bGSpzsnfGiyJN23C4gKe505dNSjAcvJikkOle9Q4S86cZh2DHHvxaJ37RErBtyJ7VRHuYzS0E
Sb0UqZXCD7tgq47doP7kgMdTX47BF0wiX2RhK7Q1ofnMTpaTnRzoMY+JcYfqRlcyiYLlhue3bZIu
A0lPx84Mct56Fi7Gk8Ue1uiBxoMXo75ILQ+2cwfYspEQlMeeUpI8X+9b9Glcjj8XsaYpJYJMt/Ge
3YJ1Lor3ozSlFH0Zt9FndZ6SSV/7lwpK2U4FUYGsDa6PXNT09kVf9vnRqsicVlN1ZoW5M5CeJpUM
6SZqevv/S9PVPPVWm6bVKS9eC+UOeen1IYuMzS0GI+QJNJDvVScU1YXt4PhTx16IIdlWRKPmlgJj
xLtPbWDU0ai/s8gOtqJxiYuKRs7FdW3nRM1WtTrPBExRRHlSWI+Kjl4ydFHzXAznsdOWdE3qswLW
XndRErdW6F+FjpKk8J9I3P/fBtp80UVcKk6mxiYE4u3kCCVTlRpByX7GVryPnSIYzOdlHk7qCIUE
xXBxXfLYOQyMlcv4J+2bQ+T0Hqj1GxMM/tljS85l72V2e2YkAOrI1eLdYtbhOgBxZBX2rumVwi1J
8Zxk+cNSZ5KsRGAlvrgj0loGGXHkDVFeZAFrp19TBkCNVrWZxE6CzIGv8VDTSU3iVq/Osdl52qa3
7TSuQs5x9FMqtyBwU77cgyEfVNptxbFHwx8H510r06fr8SXY1OlmuC9xO7dAE9mLCgivfZ9U7RFC
VZ5Vv+a4UxiLV7WENjM0GK73JfoMbo3A8znqn1ektt0azQGZHLbDcVm9baXgoWzGSlrdUtA6YT4l
f6rBzYfP6wMXeRG3TJSDlirpBC9aG/K9SMnvRK/uce5+vd68ILnlcWwbmAYHCoy8WZlbmQ/VOrtt
E84yBLho+NxS0VJmVkuLlSgu3rdqbbq8KrojmVTB4Hn82sJWx6ogdXdeB/Wu7szdbCsAICcPc5mG
1+0j8Bseo1ZPVmIjbPuXqR3x/k8JdUswlF9vXGAcHp3W9I02Vr3Bzlb2DRApd3Y8jfy83rZo4NxW
brIUMi/53L/YUaW65pTjRoWUksgVNc5FLhmchI7GDH+vUiDYjTH2KsWU1X5d5EVFWsqD1NpqZErW
LzD69EHa1B/HxZsQVFnja0ZxbJZT30++Uvqg5+4jKNqtIdVWb1Ak9x2ivJgHsREzq1Yr1vsXk0Km
dExAMtu7Vdd5XfPcFW8j1QK7m/01kjiCjRXvwn7Ho9qarrP1vhuqc2r+GNT7EvyOLfusyEM2HxYZ
Al0ULVxSkK9kioe6Qaj32c5JS9eoPgocplRTBpESXebwxLyK2haA7Bn9S1ueExImRhxqqhPoBdSv
pjYYS8AZu7e6NT0zblEOvgaMprvrDq9tS8oFI/LoNjMiWRErq36gKQh0zcxTtDtjuNfwRm+wl7o8
6DbgHa3XOUPYdqY7diXYKXYWe+3rxU2S49BqkF5zPIDK/OtjEgQ4D4WLc6LgcgJ5DKUnJ32bmmc6
SVxGMJs89K0t24RZDfLpedX9vE38aviR10d1kJw0BCH+f3A3a9KzLB2Xc7ysrtlYLhn/3mYUbvHI
kgKaDMu0nBV2LpVPS3kyZcUKokFv/3/JKFLKkmasy+UMjW28TxBPRyTdNmr9v00rqtoOYO2qThoZ
92U+Ac04vqaTxCaCBYBn8IW4Vzo7RqEfMn0NZxJa6rRLytaHurdbqKNXK7JHXZHfcKvAmBJjUhfS
n/vlRKEmQ6IPJde8Spc83IjWTh5vNrWGkySmph+mOX0tUl8nvyqo0SbputdbCzVIB3v+3TcyeSRR
fzwAbTFHMx8zXT+wXoestO8Mf5QBKNOi+FvNp2Tej0Q5oHJVcvYRuBgPSUuqRK3bvNUOWYZyyDj+
RJm1ZNsRNc0f7tOGmW1XTsjfS2/qaq9PZU+xoqY3b/gSGH1Hx2Exh+XMKse1SrpzzPW2XICvxrJS
kPgD4z2dQTzRd09JJTnciIa8/f9lyGXZUagzO9M5SR4UR/P73Ayvh7Lg2MQjz2ZGl8yy0fLQ/8QT
aW08Gu2jPvxMb8QK27z4eVxHagG9efU8l0i74tR1LJm/i8zCxW8ZDfpkLkw9O7W91+PkxTGS2w6s
Op+rG7RaOzxbnSHc4qWGebfqz4rSS+4+BQsPDz+rBpZ0sdqqZ+bcF2ALmEbPLr12kVXPCvZaHnym
VblqZmxQz3HzgDOBa2WHtZWhgQUuw2uc5/MUsTIZ1bNe35PcN6pvM6ncGg9VrJPUtIrGz4WoRtMC
W8ykno3oIcLLYf7DGGTgM5HtuS3X7Bs9ikbYPluop7LyPjGHX1Xc+aaxyPTjROPn4tWEYr2Rax3G
X6q7arZORpP5o7TMVNQ8t/+qpqq1Ro2Q0qJXMtcuG+4Wo5Rs7iL7cIfsYtFJvcZoPC2Oaf6AXHFV
D3X17fp6IwhZHmFmL2apx2mvntuY7Kx13GM3D29rmgvZcVg7lCGlWA02nFBiPfQLu23U/wdNT3Br
ZTYaORud7jKz8PM1l5hbYBAet7bM+jJCnZWcVR2UVoPul9KZFDXN7aFqnVNlLal6JoPtF7HpT/mN
CwwPVRssfVxbAC7OyartFYisxaNxn1HZ4UnggzxaDdisDML1i3qGlDXxy8H5vWgR8YzIeNFzg0kc
RtQLF6VtUxpmZJjYmbofcROWoOExR8Dr/173R8E6yWPXOgMnMK2pcONKIYIEXJl51NJvi124qywv
EHXBxapJa4DS45qcgXr1emcXOy+JFXnmn152ZyWyEb/FKvGYtItJzlUOlY5xDJke/TZUvFgvsmkQ
uSkXt10Wxx3WSvVsA++CmgCKRyMVO8r1WRCslTyCzbbUrARvpHo24ypcIuW9yYkXlzKOWFHz2yHm
S2YGJGVeqw3soxrrvnd+GXQOtOIWZVBc/vB66NUEhtY5h4e2kxZEhXmgluVdt4vA6jyEjc5F1xSG
pp4LXPhHrRM0qaxQV2ST7f8vNpm0hWGvIwQTWrtk9is1cfVid9u4uaDVbVwSWpmB1KYud1PUvkHT
RAKBEfg6L37udMWk4QWYnLvlUan93P4+N78dqca3yOJcsFY21htHWbGJ0Agn5sV1ZAzdIoNzQbqq
5TxbhUrOmkm/QWfd0/Ps16zL7iBFduEDlEVQQiMIoWxZ/iqowdNjAzADNcxyGSLjsm0sHo1m5I1W
q5qZnaLmk+XRIe5WSSJ/eYm0eCBaMuYDnSOke85U+VrzSbKHCP6ISi0vHp+u+6Soj+3/Lw6fzU6V
2Cp8ss0/mgbq8/uV/TVyT3MkH3F5gi0edBYPVgwQFdYBaOsdaKIemWG4UCK6aS2weNzZCJVyvV8n
7Uxs4i3M9hzpVdFl37F4WBk8hNqJg6at8X0eQ/BLuanmkemmg7HF0+saw6pCPdkhZzPXUNpUBXX6
9/qcigbOResax0kfLzF2JWN0s2LY2bR8UOqfXWG93NYDH7URW6rcxhPlXD5Cohb6Jd4CLjHy7bbm
uagtmdlHpWqRs25CAmip97YJYoG4PLDK/nW9C0HU8lgzTTeBhc1tPLKqtV8qc+BQWTmHqGluX+3n
qbWUEeYH79bgEq2xvIwZf24bNxevCQRhKssqyHkwFh/01XgBkMGIROPe3OnLUtDZDIXKKyPnAuT/
cxR5eAbwbxv1tjh8abpdLC2vhkQ9d7WK1718vwmFX29asL7wkDJWVxXNJ1hbb2zPtrLAYXHo5DKw
rsgo3Hk1HejK5g6ezlpowo9mkIGA6frIRU1zYWoyRx+MsUu+Ae7vd1PmAUlyY9NcfJpWFfc6K3EQ
ttyMlW+xUX+/bdBcaHapjgL6rIC5U+0wEoiJIqG+3vQWH///8GPxeK9U0YYGJYDIvdoUF9m2p/eB
XTa7qH6eyDupZNuqwO487guLLpKZFht2WRo7XU1PpaPurn+CqGkuOkGHnxuDhU9QC/uw2NYzIOS3
bRcWF51aNLcaGwcsWDR714Znde0+bxs0F5wrdIK0dVzNc1mDNnYFkcQokwIW2WP7/0vcW7HBCMlg
jyguworoR7Ppw+ujFjxSWjyVrtrbWgy1G3JOo8atEgpH96wVjAvEa1bIoVqoC9D3NXsYnNTDe51t
vlzveZvMS37KxW1MSF60y0r3U7T8XqbHqFruLZDqdFURtI6MzFdkOi6E9aqqi7oH6Cmmb4OC+owy
vdGTuBBOGSo06hjJfGHDcrgzOxsOkUHWBMPmIV8Mdfd2nSOfr+zMcyw7LAGaum73zdMv2J0HYk1F
PKEsY8bFjXOfpH7XRx5jx6l+v968aORc7PZrMaRNtZBz3Vt+3A8ngmfv602LRr79/yUMitlI8IZe
z/up7tMkiDUnNuOg1aPSHgJwoxXti86GRvZcLeqOC+jYsKc+HabsI8561HIFVg3GVVAQqTLeNZGp
tv+/fM9SOnabKGP2MZvgV60Sr89lO5dgO+chWFB4s6a5xGFkhS5ExvKdlWlHyGnur8+EaORc7CYl
2CEqPbeQgGTeaHQn2t2i9GXaFg/BMomldRApyz+q7GiwQMNKwCC5cn3cIrNwMasB/WNDUjQHUP6g
A9XdpL4CCtHrjQv8hcdfdVESxR2ts4+0L9y4PBbW82r8mBvZtbzA6Dz4qte1hGaotP2wVOqSku2Z
LqvVEtiFh14lkVHiFQHpcKtnbpsUgYajiJotu+uWEY2cC1yzWrOSmnAXulYBQRF7n31eb1k08O3/
LyGkJ305lUlafHTswRx3bbm4s0zT/DIg0+JxV6tOxnmMB8xnNLk4LnjFwlw6Nu6gvm759/SmS5Uz
RBbi8uMBQA1F6+CYoAH0IvYrygb/uoUE2ywPprITkBA1m+0LdQVIjLmLae87Lb8jSh7kQymZYtFE
cPusUzIG1eI+/9A2hao+7DRIACkv179B1DgXtpOjdkpSoPE8fi+Bl9S0QNNbiYEEpueBUqNNFnDG
2PlHnzEwjoE2PJXdsArGzQOeBt3O9Px/nF1Zr+Mqs/1FljwAtl89JvEee+/u3l9erJ4Ono2NR379
rbR0pX04IUh5jRTAQEFRtWqtwq7PkLTvnHNZRo19p4cgI55yPgmrITOopONf1eKH26ILOatGLVlr
wxvBPY7rMyrqyC9R7OI5njC/c74v3X4yWbMwRGkMfn3e4VhvByPCs6nZhKqlvPz+qelCtM4EweHq
TNgTdbeEaeF0qjmR7FNYnr1Sx4Xg3uQEM8YPxP8KZRZ3hZ2BCO7f4x7NwavdprKPUN4dsw1OGOxH
Xtk/dCC3dJcJIck+BwebrYea5rwToPknNkhalEVirPw+E5VxTuZoUVrXsNUNa35AOw/BpvbA2nUV
8IrLVcY1ud3u9cCuVZ9zs3ik/RCX3R4xtwRZWV0iR7F7ZCxTzhfCIBwHB4H30yrKl2307gIzuLKM
+byUdAbOLnA7BBBzExoA4+7jtN3p1chy5fO8mN0IekiHBvcRtsjBYzwSDdEwKShuEBnSBN7XNrHW
qM9sSjf/2VkSzw7L/cnrNVgY1cRLZlvP8zyUIDR07oHPrLZ3qFZZ7ovgyOCmnuZ4L/yiOQ+NFUM9
fVh0GptVzYpks01FazRWJTr6UwWw3vPeo1Pt/HLXn2LWKd4pTh2ZWasd3d3hOSIHYzWg2BGEYrci
2rddM+8qm5Ku1XHoOfOgyu2My6/28mhBrm7DkVW83D5yFMsqQ5wmhjrPFHVzRobxvnm4gCCuziNQ
4BxdGd/kFHbjrV0P54HgsYNCwDmi8uewfV+cZ2I9mPVzZd/HWeTKcCc2dZD6sllzziEDjsHxIO49
msnw2pEZtvrS3x2osAW/z3syasjaUaAZ1gQoFLtH5tjqyyEvWzI05xYQ4G1rfcc5pDOb+840Wauc
Yb72jE3kADxUj64hMmpbT2L0NXtTNXjpwt19INgo17o+d+zRbT7K4XGpNOeZqmnJcvdpbusF+1At
TTO+vAIyDg9dcHvPK0xKBjfVOZDVjQUMu6gewI2s2y9bfTR0jHKKM+cv1v+Tf2PkgwkUbEZ1nvdj
zxPKHhg6T86pqb7dHr5iamSUk8AOxvA2sI/CW/K0LYePmdI5ozvXFSmpepCyOmzGQBXr59U5t9/p
9Oy5X0X+z32Dv8zap9lZFoBI9Bg357opwrmdEiiDDZB5H7UnvLH/3TwFMgjDmVeIV47V+rgDAuEl
p92U3h68YmllvJO3uMCg3s3tWbhHan+I4n1bf9voH2/SkbQrjmOZpAu7IB6wdB1AtZ0C8AFAaHGq
8s2Jb49fsfFlqFOP+7waHIIPzZZ7weLzzFjZe2tVkAv3ott9qL5AMtwN+/NMMcTL5taFyhkcFF2n
aVo1fMk9dvzJtmpXVOc2f8I7D4rpAa9fKLrvsPx7i33amrRHJTF7GLlYv1v8jUxWYOwfd82KDG/K
vXEETYKxPecrMEC6RdT5dxqrTNBV06kihQPD9vnHXn2zbaCb9XQiUIopl5FN7g5kU/5o1BlIkYIu
kY19qDpO2v6+KlRXhjcJisdicvI6Q+OUOujHMNggearD9yrsVWbkQsQfJiTgqbkCZr7BB6f+YMA2
O3QJXb7dt7AXM/i0aextr1u+T+3ZWkg810uCJqqJ3ypOYRnn1MHkd0CsUp1N8TwwiAl5R2HroJuq
qZHMtM1BQRHVe3e2jDN2SUBsEJUn6cS+Wbp7StWFZK4MKsnEvPP23EKdLhF56Ax1IEqoTqy/L92X
2/OvmiTJPW7KduKiWduzt/O4Xh8a3wgKNGgOzOufQGS8U966oGG5wIHvwf532g+370O+Q+B4Y/EC
bOq3v0HhJxMZ/FTWlXcp34SDzWlD3Ikj6EPCTB3tCko4KaBS4WfH/T4zXfr5ulkTmZUrp7tbQroS
jjo33aCiYaHRuAGbiq7965cAkYFQgALuobiBNtlYzJHZbeE493c9FokMgqKlWDzRLu15rL3AH+2w
YrrD7vpeIjIIqreMS+1jAzaxdOEkBEjHTFHe6MiMVZMuecvrNDd+BwmwzBP8ZL3TcY4JBsCSe1/u
gcg64/PQ5J5H3epPVzuvfHROfNal2VRTI9myATlCbvtue94KLwDOrYM3YQDv23fd7MSXrLgHKkCI
2W3V2S7sACgOhuLX7tbBOt9HWk9kCBRAFEZ3Y9BBC8mHfntlOYXoiOYNp9jtMtuWY9aGsDDcAc3e
R9wFQcbBum9iZKItTCvQKStg3qvxPYeC7t38RnDczoumfdXQL3v10/Xl9qIg4PuBRwslQsM8v9WY
6FJtqrYve+lT29tqe27jw93u7XMfIA5iBKI3dL6sqvXL759aJzvkmTujriAQ6H8THC54Ju4jXSSe
ZKlbvllD19XduWz/cUU0OL/y+a53LZHZtIwOuDW3EhwqvntR643Bin919n15JCKTY3X8Ehq9SEh1
5VfAhgAiahNfgBQg7rSkbJc34H+RCUQmwwIhm80vvLY7L0Bw2hxW5/s6PY72ieEnp9Fc6oq1ldFR
I692QKKtxnsNinOUFHFl60Lsqqalp+04t7QYamvIWMtTOo9f8kp3vivOSFl13ByWovG9AWjw0YfN
v5lbAvVlwW0XQXF3yIio1ex2x+7W7iy8H14ZdgZoJoBX5ZnNnR1Ixgp1QnVRQxHyl95+bfePqvxu
rTEB/pDb41cgmIgsMl66y5xPHbRfgMDp8ljO7APSp3FbTn8gWRDYex1VRBwB3pjRojgWZRV6Qucz
qFZGsmcAY6GuBJb/M9vefA+c0boPxFLd55HIUuQV6e2mQzOsTW0GPtCMT7suaaDardK1u5k17oxm
Nb/Q4aUdWOhT+85BSzfugMphYyasx+p9MGCIJLV7FzckkVFRfJ5ArstajHfBD3770UL8yCuCtv+Y
nTK6vZsU1iCjowYTHLTR5uYX5p1s04yBYAseGG3q+Pe9HIlMU4VKG0MoYIMbwHuiux0S7xsBR9yi
ya6jkVWsrcxSZYolb1oEvP1GuWEIg9V7UpSmzuAUW14mqqrQPsFrGz6gXufArpugmn6Y5s/75v/y
SZ/uXoNzPvpiBHdtBAHB4mihx3x4zae3282rZkY214osUEcBY1+5AY+SLV3YqNmcqqbtf4+con01
aweeva7fBrwD5dE7zxgZEtVT0TSrgbtzt2dt+YT89C6pVAzVdZKt+hXcWsvl8G/LOsRAm2zZIrAM
XQxGcaPLkCivs6u1cOD8WpYhAv7PZCJOvJc4GKouLWiZtLatyccppl9GR7FOcKvvoKsevbYA6C/o
pklFqFq+vOA/bUkfjWPZ4uWyZ/64+R4PvU7sTmFJWHKRHcvqVhNQRediihsvuVCJo/T2RleEF/6j
KE5RbXa5xbKx4s+oyxNrcQ/Yrf8peh6bQkfbqPqCy5x9mhuKGwxCfbA152YN+bTGzcASIFbSPH8U
p7HMPEUX+ITGBnNd3F9D9bK0mTP+pjrSIFVwRMZGoXmgVs/c7ryNx7l/sHwemMW3vfhqtS9F8RtU
Acl9dFMES9ft2PrbjIu+P3fiLRdVhPLnjv5B/M5X6H+4ptrJn+jUVmdUPq5GGdSAAOA6vgeFBcgQ
KXjr0wYPG/j+wwosvAC6A2R4VxuVo/HhVB1IrvNA64twttOdh9aGGmMRr/n2etsQFBS7RAZKIeAS
Il7rQ2zkcY1xUp5Aeh3YjGM7YinqDrd7UX2AZMkQJgeur8mGjQqUEm3uwuT/ud2ywsLQ5fdPFrZP
a8dIvrKsQkYymG1omNurUfGX282rBn75/VPzzbQPUOZS92dR9ElhTA9VqyuEUhgvku5arzFHtC5G
d24unGPkxfMekf+Mas3CqpqX7tt1qIsZGXb1x23ahQGct8/dw7gUbfEtR7uYXqylnUzNKlyfJixX
GW61OzHf6vARZA1IgLyZQ9SB87u2P5ajaz21KwqcevjYleOrV+RlOI/+fW8I7EsnT+GJaveIgY9j
s3+Ueb6GK5A4akZ+fXdiObpm8yrfQYwKH5GzR+MgkprkQA0oktu783rzREatTS2bF5Cy7M9re7Ct
7yOghyfNiqqaljyfdoNCeqNq+/Pc/2pp4A9NUN8Z25fBar7n9dSZve7sXZSQtuNqvJbbWzGG9aSJ
9Vzfj0TGqrFtsrBbLv3ZYz/YtoXULeO7plzGqrnEB4Ymj/Vnv0lGICLZrENO3m+3rXBKZKAaxFyh
oLbq+rOLfw35BmrL72Q8FOxhpTodRdXEXJb703kmvAblrlWwjHbrE9AUHdDG73wyywKQhj3W1ox5
ea775Uj8OnKAAO/2zCh2o4xT29bWXDpr7M/UeZ9AtRUVQdfeGbyX+bfmyi1qhGDckPMLAef/UZfD
19vjVk23dLhw3zRQ0ZQsG/A7z39YOoyOql3JOhGoMXAGh3vmNW/T/HVAGl9eMc8yJs0D94DnFrS7
lOfVfWnnIWh1CkSKMcuQNL82yslA0PbsgPr5CevqEFRjlt4fszeJfuh861gMvHoEEoMpHC3T/1qW
5R7fXkYfrONK5FWGoZGZdcjsmvpPATriFl3CtmvSuu+DrRxC0WVrAceY0LzUFI9CGZdW7JVhdTnt
gcz2J+nemvmP6H4T79A0oGTxcfuDFM6BjE6DN36L4DF4saf/Vf7/RHcyLjRcuebaUxxkshBkuy8e
UJDAHjL2lxl4d6wpqn0a2N7Bn+6jOSG25N84AKAWbBH9eUcC6t+L5QVERnUevcorloFqU4+rJd/W
PgOW2gEXIdBGtlAcwuzJphG82uspBDJ4493qyXZka8WSbuel8QaeNDFP1Yx0zMzXVwo+4d8H9rJY
Dqi8GsV5gUibyF+BWC6orZd1SG/vhOvWAxQ6/26/MVyMxeD055b0AEMwonZdg1HoqhlUO0E6qCre
b3Q29/488ARBJE8ceyC4mJv3+t74uQzKG1qQp8GdhY+OSf90gB538pmBLkkfjr0OJ6A4u2QOMtea
LWE4CzqKsgQtWW+Ba5m0viYifH0NiCydWfClYaBOiI6sLU/MM55WwdOq0pGXqJq/bK1Pdz6U2/UO
JwY6YsSgMq6rvsJWZiHQqJkae1f1cPn9Uw8gW12xzrShh413xxH16GCxokkACCzi2/tUtQKX3z91
AUzRnINIc5tVZFrLcPI6wDWQikM51e0OVN8gPcdyx3f9xoUzC+3PFgADRPNm3Kd2BGDofw8ekgnC
aW2Ojxtv4sWqQDMW1FIAR3d76Kq5kbwMKCcmZk4I7E6jGELmsB7oKYz9ztYlE3aph0YP5hzSjgOU
Npixwero9sD/gkOvXKwyOM/eONpx0dV/gJk/wlP3ygD/Ye3NaW38Q+3aR6dZYsjrPxkFVEfOIM5d
8ofGsb66yDmOy8NujXedg0TG8rlwVkD1a0EOoukAlDkhK3Cq0gccpWNrtvD1o5zIiD68OnPuEeAo
c+zm1+ztT74oHjd/Cbx7/U0Z1LfUlUFwnuPDbC0s4WNdH1zD/nl7tRQWImP6imo2q2Fl5FBgBMio
em9CB+V7gsl4vt2DaoYkI+8daqHZATsRIFQEcnKHZl9De5hPUMBzF9SUyNA+B6rKDUAYkMMCDIBt
YYe7cJ4pvU+4iMgym3uLyUq9BR78/X5CQLq7WJ0moKOwcllXE8TYN5pPAh/Li/SJMFkXcrRqHliq
xiUjX8YypzOHB5ax/xEGDX3e3nW5YRnINyPba2bRk+NaW+lau8CNxrN2aJLbW+b6psQygM/pTX+B
Shpy6Ez/HWjAThxPj3Tw7gokYBmuN9Z53pZVPWSO1eanzgWWj8BZcl3GVjV66WreWLewXMwQwCke
/e7A+qcGfb89MdefEVhG6wm6Vna7bP05J8kKtT5L81oZD5zElO4h3zRnwvV9g2Xg3uX+xRXy+/OI
4e0MAuwB5YOOVu/q7LhIztPm2C8hRVaaJypYZC38jY9zNG+L5rF73cmH9i/9fvIpDB8X0+jm4jRD
Ba9YxxeEvBDUnCO0rbFJmpOx02gn3XOTmx8mnr/cXpmrpxx0K51yXb1jzqoCngnjYYfFmf63oi+m
FmF6dUmgecmRYcPOVwgMWqetp6Hot2giukov1YLY/54wx7c5s/fGzPLu2/K7L7NNxyypGrTkwjQE
NMWX1V4yeEWBdstSbkPolmLSKTqp5lw634SDC4+WFci2Wm3kMSD9YPlxY33Yezqds+tAGxfJ2Vy3
6Lg1+uOaWW9LhD+KcAiLqAaOqdBO2oQmJL5r/8ip3JKUiPu9a57MvnaC3Z3c0N4WoK5b9n8cx9OE
IRRrLXNewPUihsJA5glNXlb44BT7ywnymZpzW7HgcgKWbQKCY/W0ZKJJqBUhXXW+qt3L759smkBR
vg3BvDWbxmORZ+AF3Z501XRIVtXao2GL3RUnwECnZukfh8WNSIPuXFPJsrbWLdy9mdaMzWk1pOMC
NrBBHfSd+1/Or7Y434BLZpqyvAGexmBk6QoxBM3grz7yYeNLxkVywJgB9f+aEe+tHJ/aIm6rtOye
reLPXZMvJ1gZKfwSO/OUCecLSBGVy6GyNLAUxcEgc1BQECDytgZOS4JAMHrbo4KsL2imYeuR6Pbo
FVtSzrCK3Vks6sHo8+43hzCYX2hM9LpArItk2Z0dlM/nahuXDL+JxI4XkEgtQhoDnVG4JiJ0wjFc
IzsYU1fzKX+r4f7zYIMeL+bxybwqywCulKFas/01f52OPIUShiw/kKB4QkkV08TRXM6qSbv8/qkj
AZBie6TwabPzavW/d10m+qpbBB8g2TGDF0YFlFvmyV5/ujwroKJ4yl9WYBYF+vdlONxe8r8v+2vz
JNmzMbKSUAbzNEVmaP/gcBPYR/JshWMwfXX+d7uXy6Rf60S6NLG/5+OWw7fMDQ369ZGPKwgda7wU
VeOSUfe9tRTFINbMHMJp/sehoGGteckozgs5/1fna95CdnjKGsbeZnvO7M7M3KWOWmaGXbNofPdL
iPTK9MhJwAY2kDAG2ELmKT8Bb2zqpChpTjrid8UEyZnArt1mvynmJeMtD5Y88cY9tHWyV4rtL6cC
F8MiDaGLdbJa4NwndQxuncaGVU1LJgwVhJCjv1hW7bkxuO9x6UzB7Q2pmnHJaEcbOIHNBppeEkAM
pXCgJvw4pVxnVRcjvbaikvFa1lQ7gBxfMpT2B5GUBysbs+kEhU7RkhrRXbwSEEmSjHfnLF9RD84i
hrcAWaxvrbNDNGjWHG1/i5avfYZktyP6/2maojW2ouPFT2SHMryc2E9j6ket5lWvOOxkjZ7BsiEM
YcN8jeseCpR5U9J5Tyb9XQgUuZVO816xo+SsIZtBwGWyRjOb+NFHJ3fR3M2qdi+f9ekOoI05ORMB
C+scI8RQWTvbQ3h7p/6NrV9ZA5m0YqMm23sGU0Meq3cn4QFIlqRl3IZTMMUiLp6ccAqL2H/X9HdZ
22v9XfyPT99SuGZDc9SsGWIhUAfEbbpXgVWECJ4GeaxbcIUByrnDsq87BDKeFwOhB55OB5xa8Zh6
8e2vUDhLctoQKJ76eh3gIyhQvVUswBTIxkC3o9Sc2KprU04cTkAlbqwrdFAdx2OXLFnx00rNxI72
Az5STWREta0k8+Y7GwqQsl2y1flf2z0XusSt4kKQc4bYmcrJBrG/TOxNH9SIHkHRGRS1yyW9Pf2q
g0MmuGB5Z65eB8tbGY/L/ASxxnCFOp0tP2AUe+5LOQAsJQUGX2CWOlDjh9mDQ8C+3u5d8Xlyns1o
HV6yCT6vXr6i7TQywJFpPkyxInJ6rch9sU/LAiuSP6H1bes1jzaFoyEn1kTbl90wwHxB0c48fR1E
us+v3PvKhcZJUm1YmfWiZZXVDD0cUc0DHOUPoFr4tITdDxyytAl1Vq3s5bIknw6Pya03AzcwP96j
SHAiDkbIk/ZIwb8vtbfe34W8ckTJDBh7nTO/K+Fb7HRMtoScyqf2ixWVcRFB4WNYh+hZ/IP6oAdr
tF5ubyrFgSXzYuCq6dhQQ5/VMU/B4A8sNtIp1floqpjM3xn9NHMgC95WzQrtkwXqlYFmcBqCER3K
NSu9FQQ/X6opXCHANz8bUNRVEV0Ztuq7pCt+Fmvvo8uONk/jsT5NhzVByZS6GhdCtbEl57zxZ9d0
KgoxPgKFusxyMmaJE4hZWUFhgJCpKDQul8Lo5QSdwd1pJznMn0W/1DigU2qYmqYVRi9n3CBLzOjg
Q9OO8+B2L8LQtPv3Nrqyj+U8Gx1cOvv+Cvu4/9UYIVlEMI5xb75TYFuorffNT7mbeMOLwweAqXrJ
BgSmIK8SO9uvqn5rjQObvhT1I4DO4OcpWMuHIdecSKqPltyAvqn70pvFkvmYpXXnHYa11Djfqr0u
5+dK086Lku+w51KUbpGbVM/Vd5x6gR2ZBxrpnADVJ1x+/2RSCAiCc6h1Hw60BwpD4a12yg37LkY6
F8n5OQN0li0GbHQnNhKoQM39MxO6kKZq5NLFb3W8aBrmDYeut0lqtSswMXpFfPskUzUuWXy1onlZ
983MVjMVInJ1ZP8Kn8uUTN3tN28GHxjapXVkAocKLR9nYHFzdQQ5103ckRN0Nuu93Sxg4NNMQn+r
kxWPAXbzu+52R07QNYO3QW7RY4dl/TCm9tRR/67nAeAz/r0R567C3PJzdthYeYIcFIoIhHPuWk5H
5tHgVsUZcKab2eBFICdk95qY3fVt4shpOeKOvmmz3cycyY9mRt6A+/LOmZYMs2saZHK3MDPPtJ7b
CrhM2nvy8q4jw/t3o8a0dGDQFaLPLrKealKAXvtkB9xxNKup2oaScXIKhPIFQxM8Ur9SCrDTP4VO
H+K6CTkyxN+dQEoWeAn7w7rFoCDLGQCIvYDOv29bviKP6Mgo/6Kc0JjPLgR4z0tUHobUocGyBySp
kzy0dW8jxc6RkYAdAPMwZJ6njENRfjQemRUMdXTxmcwGQgc0XJp0QkGl2U2K9ZCBgUW9lBgqg6Zs
g/AB/mJPj3Wp8ZpVTUuGW28tq7edTBnFH2v/YDqQU58120g1S9IFiwGACaW9+wQuf3uYazve89fb
y6xq+fI1n+69mlV1vUAp+AG19bfBBdU7y3ffbretmpFLn5/aHjyQOuZDMWRtY5qJKDo3YlBUE3Rm
/vV2D5eYyX+dIkcm1iiGbupzkAk/eA1NahPiigWIWgwRsv9hxA/K0dK4pqppkuwY9ebYzPPEAL8D
NgaKZnQiye1vuO5UOzLHBkEbNdw5h6LN3E9nx04Gd/lFQbVh7fJ03NygQeibIbhmm6q+RLp57Zq5
XtuCBRg9aEuC1hOHkMftL1Gst0yz0Qpv5P5Ox8ygfl6+uiWZ3cgGsaPhfys1kc4lVHyBrEG0g4QS
VCDAF5SGHxvN8j6AmvN9XyDZ8DCKCmO73zIQyDTmJ2oXYbv9ut22Yp1lyo1t74Ctpmu2DBlmS4Jm
cM3UXwEKVomhTdZ2gnKYyfZEONig6lr63qzZYIqHtuNKNu5AMSRoWlUmBLCXBxL26XjA5/ZoR8Vp
DpqP25+nuI5kQo4JF5C4o9DJNkQGPwnnSNe3mWgcDNXWkmLk6zAs69Z7W2Ys35fx1WlKgP7cZ9sy
3wbnK+CsW7FnG95fQXonLip2Z9OS+zzAc5yXtJwzY9wSfzUjY9O8B5WLKtlxt1mFZQkiMuCoAFLM
F3wooikrmqA/mvAy0l2YCmOT2TdKNjjuBhiBbJtPoHbktppjSLGg/6Hc6DxE6FbumQVxiv5gGA8D
1tzxiiejI5NtsAJ8aFZhkRVz6HxY0XDJHocMByTo3y+J4ztTN46M5bKgG2PpoSfzdY7zPeBhGRvx
dIK3Rh54hyLWpahV0yWZcE/cdhsN6Ggpfm7ieZ0PDdJRNyrS344M3Zp5te4gKyHAB3M++FOXFBHw
hphvW7jFABl46/6477cPCdWulWFcbt01VsmEyLbESkhYJW0KBORuuMQkYencR7f7Ue1a6bqe+n6x
O96JbPWeRi8wLI23pFoGyZ7zce+avoRXJTUfhZdU+UujSwv9zWZc8WVkVg6IPkCFAZT9ZAuQCxl9
6JXVdPFhiO3VSX3Ba54tUS/iY4Xi7ekJJM5q98Mw1r5uQozbli/p2pemEZcLPMVOM6MrSF6DVGpb
J0bBhu0La8bVtIOelBOwccxGZ0AN7NAbVt3DX8fc6uNlqJvNCVm1m5jFu1/h/LszDJwf93nDuY5w
R7E+MsRDAL+sRTF8a+M/rsXBbzQep6pdyUwmASDianNENlUPFUrcP7e3k+pEQZf+PnmyLqvy2Xcr
kc0nkpoxT8FCXux3FHiBE7NU6CgRVPYhAzn82eOGR2s4UFKS2rF1KNP99xivETCoHBado6aaJsk8
MNRcW/4EvazTg99mpo7VUTlPkn20vKkr04OGCz/wXkXEQ3HIox5ygq/OyYqLkw5Io3qdytIj5VDM
wI/TiIy8Qp4ztA40BoaEV++wHsSLZtUv03HFImVEBybMMVf70sej93cx/Bg/4tSM6oRGhea2UqyF
jOcAGUGoF6HQSb6d2iXcSk27qq0kIzlsf+NiFdBw2QRz7P3FiojX8Z8LoqlJ+/j2JKmGL71Mp30l
uTVDLx1JV5rOuuSZ4qSV9UeoM+5bu4PCwGScdrjtzAPWcborZ0ay5mre98KcqikDni7/g16ipSYc
oKYX1/swbGmNdnP5uWyzwdONVeyLD9oB9QD06cy0gDfNrpov3GwNKHm6ZxJtWYe3JRQbjO5wAU/D
YQAJILHpTP36PNryC9mG0haOMDR9Ufo0gNHbJIFgmujN9cW3ZfLJoeSTPxgmPPA5BrVpkNpcXCDU
aX1dhbxqqWT0MZRBVIRgcE0A2gYowCZxv9hOgJ7xqYvXQ37nLpbBx03jVdNy6cYfo6KN8V369q4j
w41rOoAeR7OJzF5/cDEGzaJx/68vK0h5//tCGseqw5xCw2T+OpK4hbZBfun2blRO+qXTT7ddO0Dp
VoVWkTlv/hyQ05z2IbxIeTwcm7vBkI4stVeUtYkKexHwOHrt+qdOl927visdmT+qbLvC6RsYvoEf
cx7n/K7d7sjEUU1lVHPNWpFZS+jlRzpqnBbVWkqX5lSO1VQZYKK+ZYT1GLLlVw6Ko7cXUzUZ0jPR
80jlGS043J55HPmXmmtAWIp2ZfAyMluTALAFJnlPturkbJprSxElkZHLUC0B2GWLXwwegHAHdnAB
67Mf7kvzOf9BLXtrifIahj0xaz9tokQZrs279BBd5z+EHqDmMSA0b5nIxx+8rJ4ns/7eUl3oTmWY
/4HwVfPm8x2OKXKBW12giOab9UqeSQIP/tC8b5/LAlR4H8eB+wBeZcAc0rj/y71ft/eicvzSZqw3
ZwY4UW+Cd3txqAQs7xSz4IL4oJGOdV3lhMrAvcrLHd4zyBgtv8Qc0kOXeEcoFSt+GK8Ikhd+pHMQ
FTYgc3/sIHrsF11pZo3zUHfPyIo183Sx/CuOpwzjqwFvRdgG87SerATF28F7mKMc5qmIC02k01V0
IV0gAydQPGQyyNjx4biSxQgWM0/o6IZ+48Qb0uEWVHMk3SW+uW/F5G5btghg7rZHgHGYRn5feE1G
7tn2XmCzgo9wByis4mW4UKxZA9W4nX/fgU3H8bY2xpi1bn0wXBEUxV1F2a4jc3zQdndzhL0xm0cn
qD4I/980aExXZWEyWm/odkJ9A6KwPtB6HJ2IAsSJvItXO+kjIxruO/xlxN4CIQJr6WHefRBx93/n
lY6eXjHrMhrP3ctqZOKyK4uhSgtr2oIaOJ00d6HiopUBedwgoBaSW1vWDO+TawT2GAlfx6itavxi
aJ+cpoZ3M1v2hsNF+7ovR9Zlcx7dPg9UTUu2ypp9dnzYkRlIYARmGdren1bH/KWa8Uufn4Ztzzvo
T7U9zxb/gAcSjbOOXkjV8uX3Ty3jgo87AzGbrBJ9NNpz7HR3cVu5zt+T/1PTc727reEQO4P7NXT6
MipGnZabatSXWMCnpjugsTN8tA1ZPjb5nk5ATf8goCBYJzNw3b+xZQfEs+nS92PVHjg8yefUiLeT
kdqAA769VRSxXFuOrPUr0L+29NL+HqLTFvFgTtuUpujN/OWndlQmuuD39V1py0VTYjZLNCBY36Jx
f+8TTSd7fREL1rxCVAshecXtzvhmljlUQsx+4Bh21NBdcw6oPARZmcvPl7XdBfjCeDjmXuxDCqWC
govlJwf1AdCr6LrYyR/6aQ93dATWYs0nXScGcR0ZdwhawlC80NRjVmzr98Z4H5EXL3597JGVLQZL
23YIkVt/z7GdzMDHPK0kslvjzYWQcDjMxnP3f5xdx5LjPK99IlYpUGkr2Zbtzj15NqqJyhKpRElP
f4/m3/THNs263rrKJAUCIAgC5zSjZi2Xd8+W6xQ9lnhzz4v+LvCOjQnbvPMdzVudYufkSsWqdWxA
QEMxiHm/FKjnPlzXbdW4khsckrXyqhRH8riOHFwUpEZHtf/h+uCqk1OuMyxSF6AlAigOxWlrXyn3
yc6/d5/oYWtduYmdEwqwfdob7zK6DK/vHZS6rXOUQexmgsJdHWK4Sj72fwcHFK1poo26B1lHg6J5
EOsATv3Ge6QMAeJ5tK1AhY3jzdsFwNDV8S8r4lAZ/2MWXoXiCoxLu0M736Ok3Tf9qF7umuLn9Z1V
abp06eh5Uk6mgFic5tsczNGCJzr/7/WxL4vckqsMl572bCnwLF1bgFNY9mVFNMqu8FGWXGGIM26w
mIlUOkweOA47tMB+JxENqzVaduVOXyF/WT4gXfqv2rDar0tmMUQA9LXt/XCujnPz6bp8VGNLJru6
bG2yGtnhYe7CtHts8BSwuK/XB1cJf5v0jTEFSTN0gIXq74wgcrGpOiNVjbv9/mZcc8jaheRYtCmM
80Tbx0zoUmvbd7+/2FlyySHLvNGlfot3rwSkb9QpQtdenjtCdmNLdNQrqvVLIYwTEHRMpXj8hP+d
nBhv7LfJWzqRkYp1and7BBuCB8+JqaF5Z1EpiWSgUzoPgOaDpqM4LCp+Of0foktQK56JLLm8kK8t
StoyjE3jNQ/ZYT4aJzc0o+lF/zavkLdcU7iuq4OeO6SsJtDA9AN6SlpNTY3KCch0XQVt6yydIHI7
RR/85gTWn/6OhgAjsKMaTkBXX6D6BslQzcDgjkjwDevQHrpE7FfW76+rjWJ7fclM54SSrKw6mJPd
HxxHFGFud/dNrcMXvmRTrkllgN61WS1A6KHe2Cs+DePj4v9I0tgBv+X/f/nb8NKpmgSEEY/YQ2x4
d4Z775B9OWoUX7VyyVDzsSqbjiXoPiGHyq/DrMsiJ30xfR0226Vd3dYuWyzK4oMxMYc4C05dcyx0
PYGqcSWLtf1sstxKdPGSg9GpH+HVuYWShesSv2i0WLacwOuA8tbUE0S+88svqclCw/7dsvOcPkzZ
0QLiwKcbPNo2kf9fT5+OReAgIzDE7idUiTAdcuHFS9g2rnSkJmuTsNVeh3g6sJMblWf31B/yh61c
gCJVGzznP6+LSqFBMoRvvXqzmdbbB7gHytDQc+TVPbgxNbqv2Ge58TboArNKxdTFnfFYNHcs1dxS
L7mETT7bfG9O2CGdPBs4nQMuPGBdBlNo031eXY1VbZsnn7Hb4JLBFkEy5mLJ+rjxjXU+gXap87+P
fOVesxtE1Ux9yEibNHd2nRTIG+Be4VhCc/dRbr1k0146+8wcIbLpl9GFGZqwpyf7WMbk0zJuQA17
oq0cUElRsm6vKVN79Z0htowHX7yMZAjn7Nd1xbrYlLtJUTJxUbq9hd7MLi5O5IPzlUZmWKFYyzrx
e3tff0TKPr6lxBBTyUk/s2Jl5uQ5IILyV9P/kJX769+g0F453deBmc+0kEOM04UCmbIukCKuNICL
qrElC+9sMedmko1xgJjcfyqX1+trvngN3YQhHcRLbVpNm8B1mE8bcQlAk47pCeU/eCIhOx07hMJt
/Nv0N/bXJ3nW+h3sr3SnsxjaL6Nh77rEOlHAJF//EIVy/rOPN1OwqaorXmKKNf/U0ONafElvoR/a
RCQZ+EztJuU95bFhxcb0sUHeRNfH9M9xXnAe/7blzbJnZ+4cv/Thmfyo241IBDRAs0j+0n26R4fa
1+SwHOw9oOLQBm2EYP6795zQ2BV7cefrjj+FA/t3LL5dw1Dk7Ty7Q/z1qxsD7+tjflyPwX49N+He
2GWP/xqkD7dEfps0JUM3s9J2C8BXx+P0yWTHZriFrhUDy8ku3tmgJ6ZjF1umme48KweeuUB78nX9
ukjjtA0vnd3Dxq68VmSIlzOqHKM+9h7FwdxbR12XtcLE5TRWYU0ULdxQhaw/ecjQ6soTVEeEDGfr
gJPYrstgiEVkHgggOigw9dJ9sJ8jMxqfjaMOr0lhg3JKq8qSpQf/G8KQ5puxxoz9ymbN86HyI6Qj
fLZoQ2ubDnFzv+z7sDm0EYnyaDnwkxUaIdnpEkSqbZCs3SgNYGb53hAHKC0sdiBDGqbYaZf0xiBZ
zmxV9TzUlrcFyfPdGJxzHX6cauHS8QxuvaGaKKSfCedUZOZhTnWPCKqhJZsdDbxSJJtptW25S/tg
VxS35IVd813frNG2QJeqRxa7zocq/yjoPRXavPvldb/rml2zBCcPms+h+eJv89xHm9LwHW9DAbAj
9OgetemzLd5678jftdGKpUhR3IFb4VZqYO/W4/LsIvx2ovKAcunddSek+h7psJ6TsucdeCCQDqVH
5s1gJtVt8WXbfddRO069CRRUrN9OX915l5qfR3a8vurL54sto9sCZ3NKaY3YZSKzc9fZHYq71/wv
mbIkdMx62QlkqXfLSpubwn37XWuQoH01phWP/e7esu8E8rBC8y2KHfAk75AEtesWbsljr/+a0ZPb
v1yXkWpcKYyvfI9kfW9z1LTOO5vNuxr46deHvhx82Z7kF/o2Kf15xpI5W8JcPInmnmeva+3dFHm9
a2suaDUAwwBGVo4/RvbJI/c+uem+DGDc/97b+j4XftIHXcwn57W0pueBgbXgJrHI7cyp1dbpEEDi
wfQlF/f5dCL5yXY/XB9dZU6Sx3SK1Msm0+B4pPxMi59B+zjc0skEjymnGBuvtO0J+bOYwI6MvyXZ
DTpIQYUWyplFEoDZinm4Gdnm36T6MRq769K4mFfc1ixdXwyL+IafYODu61Yajp7ryHtMUWRkRv6R
xbpQViF1X/KPorbGadxE49SHYvxM10Ol4/pRJIlsOa1oiaJO7AmfUN0nsXP0TyswQQBvFqda7CDV
8rdteROIMzE3zuxjCpOJn7gMnxZ/PU7LpDFUhSOQS7MrN7esYMEp7pMPCbrFF76f+70z7TWbvFnl
hSNQrs4eEi+r8DqFe/XJ+LtxYHr7ErMcnAjXFW2QqdJRyZ2J3slF2mKWkeU7jh7+1ks1AlLJXzJa
GxRmDskNFtvJ2W7PInhamxs4ZmEAcqtysyammwvcIZ3+oZ9eVrBy82Nr6wpUFCuXW5RTvKMlJt+y
QI6/d0r3nBTtYRWl5tRTDS+Zb48+fWsBV0JsFR/y4dA1n31x4+kkmWwtWqdDqVsXs8EQTz4ypHuz
sos78GJ0HxpnYZoNUKiN3JMszNqvTAYJlc4H2p8y3eOdSjSSztRmK4a0xula2t8q61O5YdYB0eO6
SSkWLTfDElt0KSuBZO0VfSTmNEroj9tG3mK1N65mWQRISLbzKaUstDD6nHmag1W1aElZ7LbxecZI
F6foFj4mgVV867rM0bWsqYaXFCafaYeurx6WtBxIu591sbUiSpVpDHIAXrUgC+fxaH6b5x6UlFXY
M7GbxtehKICk4sbXRb/J4YKblLtf0Sw5uNaMfLHXFvsmQeNrBXp76rbHnNJ9V2mhrFSSkmJVkQ4J
ECQGxCDkAbyM2v4BxV0cdW//VR5/HRq3SrAF1X3+Y0PIXJNojdt7fm/u0Td1amLj9bqsVJ8gOfvJ
FllR1jOLmwLvJUG6C8AodNvQkuHiTgtO+hLSKdnzODxVVBOzKk5ZuYNorrhhBA7UvxubfcHIzyS1
jKjvwB3SsUGjQwq5yP1DAyDz867D4pmfRUbd7EpLd8NRqKfcQoQaZBBfrCmPV+uzsJ6sdW+LJsx9
cPFormeqGSQLHnOaZdUC9UHpZ0VPc/YaeC+2+FSIb9e3VrUFm69+49wskfvL1Gc8zh0WVePJEfcj
Gpa8SlP1rPD5ciOROaWpnQIkLnaDzgj7ko5RXqLYFD70Rs8v9xSJrnMT20qg+B0LNxqPUQcLopK+
ZLxtmrTBsposRsdVZFWnuf0yTXXo9IeG3igfyWpzGtSem6O+0DbvnfQuJd+J7hhXiV6y2sV1+q7I
LRYDyDNM2h++Acx5U4e8rTArucnImKuA4drG4iRNz50zR3k17K/rpGpo6cCt6sGaRLANzZ6RXDFt
zUVTsZ1yfe/aGjYjAUKzOv8y0GgdH0Xwl5ffh/zGA1eu8O3stiUOcJXiujf3w8r3YJDT+GDFbsol
vaTjo+20EIrfPqN5juafRKeRi2robR/e+ICAFmNRbWrudQ8DjdFUkehosYPLB7jcM4/TGuDvzhaB
PNkHZLXu8pN31r8DKJ5CbSpZqOcVZm54GH/YmYDURk87+trRbg6EjCBuD8X39KC7MCue/2wqmSo2
QEwTxVz9HvflfXEIfvRf/0FF3zm7RBNsKmeRrFbMYxsgZbzNgqfdfRuXUb8bPv8vca97ZPz3znoh
sHrXPm8OnpGbmKX56r6kRwEg8vzhNXkmkfmyRiyM+O8uauLyy3WLVoVBcie93fhBY/WQnfnBe/K+
eocN4zeP6I48IIYDX5EWFEehzHJrPZDhEW9tJyagTgHpV3RRdgtuJS6mMkWCa7qgN7MXHme8xeV3
V45j46BVpZ/N5avbBnP6cl1cqm/Yfn9jkN1ISz4RfENaHvMyNsszzw+3DS3ZejOOvuNt6kXNF8u6
K5o/oxaaeguWLymVFESb3Qi2Lo77HaiMDxmxQ9cf96X3DPh/w7L2wuLhAjTkEcRtAXXAI/XUrz+v
f5biyJC7Ly1z4BTPdtgakF+1fhUGlqZqRDWyZPVevoGybbFvYPyc1sgcNYGXao8lO0eBiz/lLq42
nchF2JqecXKK9mcyMV2bnCqTKNdq1S4FDOV2qen3C17LOVISIbuju2m/3T3cx0lXUPCvPe7CzsvF
WsNaWca0QKtEtB7Qk/fLeKhAltGjOZ08Ws/GL/oVlWIfGVwKJn617nRU7Irdkau5ADwWVGYCk/SW
DNi985lXOvRFpfik2NuqbGCbjhDfeBb7/Ahy4WcUSA5AqkKl2x2tQx29muojJHM3zCQvOVvhsshT
ws0wD4gmaFCNvP3+xpGkeceXxC37GJgy6Z7RhD/iF1uT6lIc7nI1lwFYBr9ki3XsUvQzgBN9WAEP
WppROxeHrngQ/kc30MFAqCaTTvqKczHZROCx3/ycNqfV4FG5FFGKnCxhRVjl53XRQUIr8htyp+Zs
FGNesM46BrTeeT0LyUiOWYMKgMF/rdM87ufldJPjkmu5iqRa7aXEZ7WAVm3H+cFrdXdHxebLtVv+
OneZ1Y/WsfG9mC/mvdvonnAVmyGXbyUWnSzhTdaR5EXUkGnHgAo7PFK/3PlNE6/VvjF0hO6qubZo
/o0OJ8skSF9hrmmZQ7/6IMiHJZkBlOLGnvW1mb5NpiYOVmy7XN81syHlJIPADAqMLuQojd8eIGir
5HH2viz8xuuNXOFF86DyGeut4xzULw4KfEJGlz/X1UlRemP/C8DeSIumeBkRC7OOHBDzwzijWGo6
5PMcWgmNRi8PHeOrmfRRgBa261Oq1Ew69RM3rc3SgrGMpYE6+BE9U9Oqq7lTXNnkmi88l7okNw3z
2BbFvYAihNmaHnkAvpa6dcKZ6CpNFMexXNjluE2Qcd9djmvqfAKlCiAy3b6JExDZa5JdKjlJB36K
NBSxgwXA+GXzwarRfLfoGI8VUpLLuVpastGdUAhl0NEf/liiaWuyD4bAnJK7YHR966XPicW+cur3
ng4ZSSEyucrLTj2rqX3MahnBrx4YshFfUyOqGpFqDhhFckou82rZROtxapej1dckfyobJwdVQtmU
3oeeLKbxY0Qxt60JuhWvlpb8osvLTli1mPnJLf0DEK5Cg7+6jbNvmzlKgzIqzW5vJSTKCvu0jrft
Haql/uveWrTUV0tb8hOz3HBgQUgBumd2Q2i6B+Kmmpqwy8pnya+9AFFdzdbP6xNzsvEuKP3gMZjy
W6B5XdN6997rLNWS52Z7EulD6n92mj2tNefjZe//Hn5r9G2T52l3ygPjYM8gsurqEDAiaD8odqkt
Tnn5Lc00lcOKkO8dIteY9g1QfgN+2tIJNoho+PCURxvbW7EPit2YRObzda+puOe/w+cqXW9dDL5A
ZtXOj0GdcaDP9kPw3cAbMDJf++vTXLZRSwawHqc5CHKzZKd8GNzHNmnXs/AR99sFCByvT3FZtWy5
ZNLK8iWfG8M92rjl/3KJ7U97q4DPvu18kSsl2Rjg0dN33CPyX2S/lH71UJWJDtpTtfrt9zfnZdau
1E4mDyViRubT49BMnXh18i5vdChvqhmk87F3TZ+lHnGPThn0vyzHKBHrOaXm4quIWeQKSVLO2cLM
vjo13k+XB0fTTXacoq6gKXeEsac+1+F/qA4Z6SLsr3nCkKiuTrkf2NGMR/qvHmH2Y5BbTlQnQbOr
DZFqLPGy3toyB0kHLP0099vm1LvGHz7VFrrTitMCUuT4utZenuBdd7Bd9GuRr5CbNXgfvWB4DrYL
+FTtrg9/edPfdQiz0gS1stU1p0HUTUjHJotygYaa66OrFi+dGYnPBTfnpDgNdnnyp+ppTptD4Vsa
n6saXrr4BpYrfDrm5WniFhBryyOwlKOuWDSnuko227RvTK7Fw4Hv2rw8GR0jIRwGUvGBf5PiWHIB
ZUtEL4qgwdoHfuBBse9EEa+d2F+XvGrtkjGzZBHM7YrylKzpOTP9gyhSjZ9TSV264Ba9YXodLcvT
aHSHqrM/8SUNM6rju1cNL5kvEEHgpf2qhMK3MVm9+4mt0TDoFF41vBTdjoHZMeBuburoRe1QxeU8
H+abAGu2CGMLD97ozOKaK2G9A4LDIkE5vpsE0VR4pUb0l3bV8akcZ84Z80Zu99nZcJsdXcxoZbNm
6Ety2YaWbMnw08HhnCenjQc6JHkPLgyXAMvHBgjM/18ntym2qd/IxjZMXoANAfpY9lE9IVpZkxsc
zTb0JrA3Q3tNMzNW8excNXO89lNEnQ4QLAP5fNvS7f+Ob3pWH7hokzxPo3H2EzecRx2M9aXjalu6
ZE4186086C1yWqkF7gYUqFhZSOsom3YZ+X19+ZfuJ9sckk2VFqdu0RXpeaQ5B2YA2y0t36Uj3rcL
19HsgUo5JctC6UXX934aHIuRvjYLcP/spb0luHL8dy0FWeCv7pCY5GQQERZ2DZ7VVXPCXhbOu4aC
ipIlXZvRO45FVoZ+bQvAe4D53HLrvwD44Zpr22XxvGsmSMoU5D6t6R9Xkkc1ab60oxat4VJwtUlH
Mt4inZ1iGCGdvPyQZy8osKto7A5maLuPi6v5gH+pPjl5vs0i2S9v15kGZu4dKW624bpsSAWFvd73
zmr87vrGPeA8ZgeBMOiLa3hZPBmV+DQSZ3wWrfGjcqchyq3R7EMDbGQ7PojlZHtZeudms/ucE4e/
zovfa0xWJRPJJaxouHcRMzlHBtoMkv0wiiFEzi/kRnE00yzsyK/rxnXZc76rlW+yKXBmYpMTkj0o
OrLr2Cw0ly+Vzki+oXXShC3cwL52eUcf0x7PFy9ZU7n17vraVbovOQaLjHnPl847ogm/jXu7zulG
eESjue6qZxs6q0kqqYQkOYexJxNpB8QiS14FXujVpdPtG+KkQ5gJYunchOJ75ON3NKZktrmdnAxr
CnMOfJSWnseahp2vw0RX7ImcfekX2/YWl3vAEnfSHS1N/wzaypug9Px3RfVTbgxNOvr+MfWq4mOX
EJ9HtfArXeGHYh/k/AraUqk/+GZyCvzsb5OX96iK+UW6UqOwlw+zdwX1ZV401iyYdxQlOzj+OaPZ
C++aP6Dx2gMJXQckpbBtGes8aFsA4/I2OHYes0IzNcH2u+QRkLDMsCe9fSRTenD6JNMcbSq1ko5/
kXuVla/wJXUze3toQBeVXtIeHDE6IbH5LbVK8LBytb0vyrbs0OB67HhtP2QTojybO/bP68Z+mcYY
w0vWbmRV7RlLx+9K2np+OGWOWKMxEOmJAvD6PnML48maHeBnFSZzopkCSDkE8LvzwWNGfWpM/Ckx
DfZlKcElFuYZG8/EX5rYBRTpa7suuR2NvriJNxTLlXxG3s1TGtS+cxyqJkxK9uQP/YfroriUrYOg
5dL91FhL4FIk/hG8kC8jjrS+JXerlaTbAzfAyqflno4j3ZmoldC4WoXfkMv5oZYiAVJ5cS5oFhIP
Ddh4HLr+NQqj9qRrNnQG8PzAmzolAskze1mBeGqn41MAmMAbp9gs402AXa7O2DVsyM4LRwqq5+fG
4Ee7cG+4am/7sX3Zm+EFx4PpDJClc9188NohpI3uyqSSzbYdb0Z2wXDVBmwip5HRPLYBCROZfh4c
wSGoO0RVyiR5h8B1aNIbRXm2hk+V/XnwXgv7aA6favtvS++dSRN/KZyQTDG2kNYNeCqKc7keaxtY
d2241kfa/72uRCr9lJzDRBlrHZcXZ4c8URccKJ4Oy/Hig8W2u5Ihd/UYgCTQ43fZiZ2MT8XB3U1O
iOwrOMZmHTCmYv1yX0WP/OWKGr7ijIc3VA31HTv4tQ7gQHGuyUxj1HNaEHr0xXmheDiyw5I+z9ay
82jIdI+6F19EISWZcawpgqkO0iw41qtzaOs/7fhzWGhU1EPU5P1D4I77Ngvder6he2abTzJpy3Vn
B0cMvyuSMuTso6XrDVYoqtx1EdAGOdAh4Xe+3b6ghSlEcLlzO37qOdlfV1ZFACD3W9ScdIKWxD96
vNqvo3MUqRX5BQV82nDPyrB0HU3gqvoYybhFX7ij42TVOcn9g8ONMG2aNpwDHIydozmNVKpr/ddH
8ZaLxmihuikvQq8sIzHqas5Vy5esGrRyY8Y2xfX6hxJbwYyjJ16I+Hp9HxTeVeYb84uqAxYhLHts
Hmtop9WJcFwPNw0ud10IUDaXIx657mjVFPfI7f7MSJruK78Ru+szKKQjt1yIZgq8xCEljh1yZiC1
r4t+3xTt78a+5UETVia3XoAbmgbWUFTnPB2OU2Pi6K80qqkQvszfwvzBZR3qre9y8NgUnzvzRwsU
y+uSUY29/f7m2EzHeW2cqS3PtAeTfdruim4JJ67jnVZovNxtkTp2K4JgKc8zBXuc4YS9q+sBVw0t
GWw+Le7Sp1YJ/sSHjg9nQgyNvFUjS2ZaOT00PQu6c7kh1mWd94eAu/G2AMuRDLWeCh6gtoMjWQ/e
R4SGbFkBTay796nWLh3Bpjc2I0/T/DwXr+toHkx2Sx8pFFzuryBzY7eGa3d3ngOw+pX3dWiNFQmD
kum2VKGMMp/LkBMP/T9Jdp4AtN2YbdR4zqF3dHAlCi8gt1uMeb3UdWYU5z4/9fnD1nplLF9MR5f3
Vi1/m/eNLVXU57SwANicDhTpFZb8qdm47FbfqzTWqvoCyVrp3JpFW1vFeWrWU1bXzyOZqpBZJEzN
ShdJK2Igmb/QyHnnz03VH3ma3PNpDdsCVVqVd3IF3eO+fd3xqGaRzLcibGgXYRfnZMWzXhcapgDI
9ceBzCGpmt31SVTykix5ahZiIVVZnBv2Mc+PQfOZVMfU13yCar8lU3ZY5Y5AfirOrHyiwxS64k9V
/7i+ctXYkh0byArli8AlYKLA/SV/qvHT7Hy5PrbCR8i9FlOHt+zARYFqkz175nnSte6pxt2CuLf6
j0xy0dsgeDLGJkwLb1+QROOSFXGg3EThoInCGBdoSw0sdOQtUGbXo3rfWJ6t7sHLdHkZhdTlhgr0
sqMsqTCLc7e653ZCeXhe3IOqQOP7VV8hmW/Xj5PHxg43u+V75tzn+W9u3uf0bymeJ11PiGoTtt/f
bMJCAjfPqjI/D02RIk7rjFNeOeL5uuqoBCRZrRCTaRG8N5+tpnHCgsQVq4udSZ3X6+OrVi8ZLN4W
stnkc3fsbTD99qBiTu3d9aEVDkfGt7VpNxvNKKqzb7Oopy9V9acYqhB06uwmoj3ftiWjzWvBVn+e
qvMwFK9Bnkae6URE6K4oCuHI7RNuNXFPdNjavEkPNk3wyKIRu8JPyu0STtvQ2aZtfrbEchTcf1ma
4D5fs9PCbryFyo0RqLEYeT+S+i4h8ydRsz70hv7X9a1VCWb7rDc6jwRbNdUptGZZq8c1rb8nzNPU
KaokI5ksHRNaZkGRnzeOM8u2orTFm9JQPHS+DrxAYVMywK1ViXpoeVuduTmGWdN/MIB4ZWY6/B6V
cCSTHZ0+8yobep8J4xva27+nwS3gmggJZXKq1gyClvEmP6e1HQLLNnRyXMl1rK6qhUvHq9GBUTov
IPppseIchUVJqiuBU4lcMtSmSFgHdN/qDDKzv2xYj70w9llR3FDzA7nIjQ7gqm/7qVoQdiRWuDCx
z/oMDWCWJu5QCEZudiBOOy5+U+fnzMdROORIVdm0ufGCYm7+840xJY7wATaG0bulPi42EIm9r80y
frjJVOWWBpDp+mIcAsQIU/Lbaj08XZd4vrttcMlY02lIqqX2cb6C756xiPHv1wdWeAG5icFt/KwC
uFtx5pnwdn055nvaADXNJEDUWT232V+fR7Wzkq0i9TikawDp1P0Qrm6556vuoq/6BOlkTY1ySdEk
WiAu4J97MkQdWc45kF1cx/l9ffUKq5JbFgwL7zijAU+zdtmutON6aneVcaNoJJMlOV7526FDfqX5
DNDjnUF1XkwhdLlZoUiyPinolJ8JF6eqXGO70xVbqXK9cktCLchsMH/Mz0uG7pCqxyWnGJ06JEGz
fGY06MK6DbJ979ZlKGjg70fb1GHVqL5LMuSa4Z3L8WYEPFZznExyl6a6m65q6E3J3vgIPMl2fp1i
Mwr6WxA3LI1bgIDhOuXaMTFxbgXOdqeyh32aDrEzDLub1FOuHZuacenzFl55FjwaPDeiw3gsBL3N
+RiS7Qbz2JSticOwr9ODCCgQM3l0feUqcUu2u9htMAYMF7bKC6LGsk828+PrQyuiYrlirG0IXnOX
DAk6sCjZ6cEFZLQdprm9Mwbdq7pqDsl0TbYieVR6/bEbnDDje26IMHV+LfWh0nZIXnZv78qngYvS
JwtKhM/cG1Fh10bA4rsXRbb3mQ7w4vIuvCuhLgrazyjMqfEk6tshKa01LLzKOVzfCNXokrXahje7
7ViW52T5Mc/5Q7nqMCcvi9+Si8Z6I00FUMr7oxh+NPyJ1cO+dH7yikXD0t64eunknUpnsmqvrs+V
RSLC3Ke5vO3J+F0B9ThYJcA+HYhdDN9Zzknclelt+el3HEt5amZFamLdDSBpKPdRsfbttv2UbNZc
VlIESNGdS9QfJ2X5aPq6yunLaQRLRj/tKrKOA3Hrs6iA1p2ij8ONSJ6ADC2yrezOTHU6eflAtwLJ
cBEkm9acQPR09s7d0KPZsaS71vECjc9UWK1cxiXmZQlWVpfnbJn/JOVwQFnXU9X/rrPuprDhXQ/d
lLg+oHm7+gzCu7BL2r1p6JqyFdKRG+VQOGfbSc5A2DJ/NIY+mrJTQLnmsFK4A7l+yxuW0vZsiL60
vjdrhTpnHWG0atnb72/O7r7wTCJoVZ5TZpsf/cLjRTSRom3DjmemjglJtf7t9zezFA6KAL3J2V4L
HMfMwmx0yg8GbRNHE5IrvNp7QNTMNrhY67NhtWFAIzo+kOrPOJ2ZDvZTYWZykZZpDqZrr0V9HtAI
mS5jVE4PvfVbmOj1zl7YcNNl8V1HHPI468BdaGhqlgfKlx1diyTKsozdqEqSFXMHV0UKJ3rOzfzg
+9PO7nT5dYUuyeVVle06Pjj76rNPgUc70rib2IHNnuZUUbgHuZRqRO9b7zYM/sfrvwHnJlwEeR5x
peC1zgOpvkA6doGlKUgO5jTkwuNmWsK6eqHOy/UjQLX87fe3NgBqwIZUsDRmWcd+nUI/JUdqNZFl
3YId6/iWXE/FrNl2m6yHjoIecEkoMCmDl4Ag3XD9ExRmLKOxTwA1IGuNmMdpjT3gRyI8n90U1Foy
GrtAs6tbEq8+r1kTVgU5TD7RaLxK8NLZWw7ZNOHmXJ+79uMo9m1uhBU7tNbxulAu14GB7uG/++rg
HcxKAC0EnkD7AJyJox2v+yHWcSWrZC7Za0Cr1UJFJhxChZpXboVc2z5zsckX+iIXT5X2kptuiaV3
6Cd2QSXin8A9vvsfcW2teaxR2JRcROV0qHLhHSbJnJ+W/c0CGEulcwmqsSV7FSwZu7XlQBbg5T7L
1tAN5seR6yosFbKXa6XyzMmcGomvs0k/Z+ayM7WoIaqFb7+/cQZJXru242xuvkab28LvAUWHF0/H
1/Xtq5a+/f5mApYkzF2refPFH7nwDiCt1+i7amTpZsu61azLjvAzG49BIIA+4/q34JpvCimZajJx
auUzxFJsGFniA7Abm2CKluWm4jfLlWx1WAdiEOQUcPlZjj5y9nmg60VTiUWyU/S9MUA/cARSeNaI
ODgw9lM56YoVFPoiF0WBKQD1SdT4P86uZLlxXNl+ESIAcN6SlGTalsuuuXrDqO7bDc7zAPLr3+GN
t/BFG0KEFt54AUKJzEQih3Pqxx48FW32xePwMotpGE2zd7UhKlhaiU4Rlz14mXfehHNpjX05Guer
NkIB+n7nG0LLB7E4JyaWtxI9EC1ypmHdmVoUdMJRbtYWeUsBqA/2wOr5RQ6fgIhxQUtrfJd/dxRT
RR5nA1eIDZLj7mvAQVMPEsC9CRl7qseH0vsqZoOj1J3C8f93JoveqKL0trV+rGcOrNslqQcToL9u
acVml4qwTVSwWSf91Fugzal3g3R0slcsdmJOMKw1VGcouofF8cLeXr7vlrzP2aj9UbJs8gn9V+xh
3smFkyzeVnm5fa46zVQM1mmdyW9HyMT2vrAlGuVPnKffGDauWV3tjwrKtWX5ngOCaravfWE/1EUZ
thPNw7y5M1pVG6R8GNZu+T1kn6MshukU1CQe4CdOtwWkCWzUBqkFM8AzAGLZwzZ0AlSF/muwL7G3
jo9zmoMRGX8+ta/SMkFp6WSm2nEtWD5MuLMasv5GWesivP5b6rpRI02vdI0hqDC1pVjEJvyJP1jE
bkOae2B18sR9FSeu9ko5S7nNVoDIkvS2d01T3/09e819Q2L8X2C1PkcXDSPswa2s6VM5Y8hqabzh
fPu0dcJXDJkHRYYUtY1G4YqGpcPP3l58cdovrYdezduf+Ej4LqbkFYvre5ZlKK22iSO/FOnrZGLr
/EhRsa767pwrv6BzvQKEh3onzq4UyPJuKaE22cUqXYwdkhAj6AaPp/kV6jO0hrMDFhPpk2YSUVcM
X6w+/XaXgNSJHurMztQ6aZ9YPZZeUoBmmKaqPvLTh4wU28KzbaX5BOggoEghd5HOxe8la/uw3Pfh
y+3df5SDOT5xfPrd/ZX23Fsm/8BCmr45Hn3x3epUp2Poel3iBSZuxQ8fLcdnjnN59xnHT1eJUaI2
wRBel8zA8Kwj8t0O24RisMSETKT7McqNORCyu84kh2SdQFTI98f8IpLNGlEMqQz+VadIisXN0pYL
Sa0hmfgUgZDojTeDIYukW1qJcxd/pjJzvDaprCx0hiq0TJGEVvyKEfMOSJAbwdLjdkovzVmcphDk
48X3PqnP4hwYInUNBPS/3qZbtWP8wvdxzI/dM/p+L1YRsc/uK4qXILDnofiEzt2HIa6u1IB1rxGa
+lDFBR0Qv8MXXQcsD0EZ79IA0vvhKBR0Vh3ysftUrsWKpbNkSKznIk7j9CG4rF/MxLy63SsGvhbL
mNsWPpEHL3J8pSZEZo1zVcd6hspnZJNY174c/CDlxbqwk5nBWSua4/e8M+fGReBOJuhT9rzEUwJ0
5s/+JxpjtDc2QaPrRKPYctuNrpvytE2G8aEYX1hhUJgP6/nHsSoWXKU1t/3KHhKw1aKzx36aKvFQ
oEc66wmQBpzYt/awbP/jOaZ42IdUVDCG44uKYU/IpAwj24akK5comJ+a1Dr7lIe5I8KA/CcfTCS5
umNXzDyjm9uIZhoSl1ZPY4AUdG59zmsLxSug2tIfbd1EHTd1EOi0QH3fdlXFR4vgiMbTgWzXXrY1
LJ9BXn3aHoDCdPuC0vwm9ZnLK2anE8Fx9et0AfXNqabkNAdIfIGSpt//KmcroUYiL43WqS/fQRRV
j/pkm3Av3r3zvBgCtQ/nuaED/xoA8uxGrJXATOXbEpPwgNcAA3Aetc9bXMczCL/ruLkUId4Dsakr
Uafq6ivYXjp3aSsyJD73w7L7e3Pe/HwKxUTDiYzPq/zC7YdCiJ+3j0qj5+qk0NRYm7T3dEiqITsR
ci3YN3Rxgln01RWvXJiYgzS3vMrNwvw6sGe7GBLJByQ/yDMmNuLO9y8r/bKJ1ZQ316q34iimbpjW
LA/aZHvEEA6gztGjfqg3O2WPmJ27LTPdj1F8AwGGTTb5UO9MNCEZllDue1QWYzz049M02PfFFo7i
GeQ0NSwogyFxqjnOcDGAqiG5/Qs0JqM+mtN2GvN0xKmXo3tZtu7FF7bBanRLH4r27pqxp8mbfRv6
a7H2D9n6PwAZZdi1xq2o7+SuzcYZvLcj4BTsyG3+afvt2nnlifFfvHkL+AjkQVO5VgNlz1UKF/AS
V8VQOjD+UdQbXuGLdfAEjuUYfM2BrAKsBpGNbfHZYZ2s3ra+JcNPsbhV/X0fyqZ9k1tapci+Bbmd
p9HotTn7tOerw78schwFrhErtS07tLea7OC+WHyXFy+pAB1AWGeZTd5oQRgQKjLe2ff0ecGlqc9y
J/Waye3TKWlG8ZTafbS1poBV8/D515s8DxZSL+6U7Nl2cpAkIRbcJBH3BfH/epRL5oI3EDvni4fB
/Om0BqaZKJ3KKk6jq2q2s5VMQBgKYpENST2VhoBUt7TiKjK/nlxROlPSbvmpS+k5D3h0nw0r7oHx
LWWMeNi1m4WFjW6CNIhvL605SnVSCeHGTKiNo9zSFZOpddza3WXtTHDOuuUVFwFyEAAQdoemiOwJ
2Jtn9Ple+/weoDTo+L+GlpZx5UXazsmWrZfKXi/MMtX0jxj/g6hQHVQax9oSdc1mjM6tP6aWhswu
nuel/lYPmUFjdMI5/v/Of657L4BxiN3TFA3sfEwcgZtsrgw+VLf8oajvlmdMrs5e7XOSVr4It3K4
blLGa9uaJuI1Gm8pbwAXYZ4YdxuHy0mMNBQYGkyoBJp7VyV3KeYUqTPXmpIyz6KNg1tm9kJrcM/A
bcTMj2mkXCcixWbTyeEyt9HPOGx7jDJQPAzLU0Bcg93qdEix2xqlZXDmgjvbGfor7QCXy8oErYdR
5d9TToUFqBNLwPUf3U6US8LaIpbg/W3uxMfn6shSybZm9Vi2HHCz4UL2vzpriTit3m57Ho32qONK
W95Rt2+KJQnqAmiw6bPjzoaRIs2x8uM83ml+5kkgVpXBnMiDmLEEf4uzvY2seri9c41ycsVu57zF
bVtCa0hrD0/dWrGzCLzfSzG1ceYsaZR2qWmORiclxYj7oawtxyrghoj306HNFjXjbuq31clJMWBo
pM+sfZ4TUdSXDdP9XblGKQ0ut+WkUX91eKlad3vM9uMYxh5jXdn4yDu6h5XrPuyBqVVT9xHFhIXg
K5uCbE4Q7LyA/TbK8+YVk/RHK2J8+3foxKSY8br6W5ozMGUiRnxm0o/qoH/dKvt0e3nNEauzTBaK
AmDQ4TgFJ7MRHG5eXBYgSr5vdeUGbnYMPvgbgYvb28e8dn61Q2N6HWkEow4yDZZl7ctgz4m3N5/A
DfME2olH155eb29dt7xixoMt7c5LD+882ydKwIxH5Mnt7oxiVVIWawvy1h3BI0+b2jmtzbBH1VAV
z3TZ72kCgHdWp5rQBWq5NXdhAR44DAg6HKey+Oc+6SjGi2L2WqcepNPY5WUEzuFo4aoktUErdcJX
IuUg9+262WC8zCrOfC/eSrQCpawz5Pl0yytmi+kNOQAxZk7yDpHbnF/bxYtnS3y/TziqyTJeZ/2O
kKRzK3BghO5UlkWN/vOyQKvpvCG0M/Xhan6JOtxkk6wInGFb8BgiCaH8sQZZrMRI4u1fovFv6nzT
YDV54PRySWy019iYjN2t8XUYvi92dr79BV0mRcXCdmdW+LLcp0QiAbrs7BmgKZ9BVvdz2km4UqAj
TMWZYQbSybJwRGHi9nc1fk/FyXZ6Tw6eRfH0qPfrypbPDLNbt5c+nNsHwbs64zQOQH9eR4mlNxE3
6+sGCvGJ5VHGZFTaXrigxer2l3Snr9zP4+Q3m10iBrZy5/vgBdeZNQlxTTlC3ekrRk67kqbOjDiY
FtnruNSf9nmLuINGXWfpDeGM7hwUS0dJbgeKx3Y8AdsnS3ZPYpHxfdJRrBzP1rriO1ysP9Ynu59D
b7WuQpSGgpZu54qVL05aoQEHGhTQ7BmtitdsdQ3+6eOlMWb9vyHklCFtk3vQoNZdT6zdz0VXGoSi
W1q5kbtpzmgJoIok5R74WeYg9nJpymR/rDAsOGLWd6Hv3NZjlQ35igxietlLt4iB4Q4Ap/VH7QQ/
bp/qx/EvU8edLHSwNH4xLuCxqX9OVv/brT6ja+WcZ+TaGKE8PrYspmJkyz1jYpcr3gd8e3UzmuxD
e3GW2eBXdcsfp/NOUHaL2URHWguMVTwMuzyldL4ExsfTxwlMFiiGi5DOa+oO+lPmDOOu1yD7Ndd1
WI9BSAN5GrtPTRAYHLjupygG3ATe6OCuXpJszk59kT/XADypdoN70K2u2DD1i5IUm70kBfAZpFhC
2mbPwegZzkGnTIoNp/leziWBMsm1jdkSPPFseeiC4GGyhzdTMkfzG9QpKF8Kujop/FC7ikch13Mh
6h+zxd9uG8R/Z+v/fd8wFck6c3GPrYcj2oElFCzrN2uwHu3SeRqzPJqIVYRFWz4xIOM3K7mQgCDO
l+y17JunbS/O/ZQAL8EgUI17UYempq22eruBOw+kvIKh+GW274E+cxlTR6Zy0DZQNiIW6Xt/eCik
/FbR2kQ2pDuj4//vDHIeLLoMw2HvAz9VgEwtCX/bF+v37TPSOEYV6HrhI2Fe4SHa99KIlMVJ4m6K
snQDJiIGNW9/5OO4g6kjU+A4YNa8UwRrSx7tozwBznZA6LSeBgJCWQdsX07RX25/TCcwxewXpxXV
5kOp18KZv/akkmdQ+KxQpcmUXdJ9QrF9gKb0ge8ReBa/f0vT8WvaZA9or7/vJvxX89peYbByHZAf
g68P5xxEFHmbdffJR21hY23pYYokkwmQX64ys09TkT5Lx1Sz08hG7VlbB28JCoLlScfPad4+BTxI
msYUgOiWP/zlO3Pgu/f/tibEmbIvQR6lo+FdrfEQat9aPgKLqCa9TEo+h6wo/5qHyYQnr9v28f93
256rvOH5hLsI3NwR3eglBUMNASnTbZ3Xbf34/7vl045VTOajTJYue2ib4CedU9NDTre2cmWT1pKl
BZrbJNs4/WfNEQ9Mu98apil1glGs1WcV9bYC8QYqfFHXDFEg95CW9yC8wjWrE1PAWs+CxSnXhLnF
H9wZ6WNnzz+sJWf3hQEq8vTeLcIR3SyToJqCOFuG/WErFuCL95Vp1E7TEMHU2ancnwpelJ1EILOG
ZGERyqeoqmKGiv9VOOiR6PtwXbzEwizwXfqk9qc1Ze0TFDJl4uTBFOKpjcAp88Lbi2uOXO1QW4jN
xpwOMqlyENVkIPIJe1GiWup5lmH/mjBTnaay3WWxc5ci3AcHsx/YIUowQVRn1mVyQUhQ2U+bN9KY
7IBCvf2jNPeo2rs2ZTXMriNr4vdgrglkLFDZa0BoWRiS9xozVAGpOSvbpiH4QJf2XVhUQR5K172v
3onx4v91II2VT3QRhUxab9tCKuYuzGe7OxcoXxvKepp8ClNb2NYKD6ESQxVJtQ0PDZuixf6zYDvY
eZGBcn2M8T63/Ns24tPyP/edinJRj1TilvblnPRiH+1fG3AhUSaWvufuL848seBpW8G89e321zRH
pLar1LOTgp2k2RJaOX8wwH9Gqwfk0tuLa1RabVghPTipCm7RZGyGmIsf3rxGfKziMufnufqWL2s0
Qb9vf0znctR5j36xZVCJgCaWA7y8FL2v+fAAVrVwBwEick0g0RYny+1jGZg6lzQWpPa21BtER2u+
JG7VcP669bmf/pMHPaqb5Vx3nQfUxyq1RoM8NYelNmt0PeDRPDpYSbkIMj5sAPqoHz25zobAWrO+
Clyei53SdVpwJadFSGgTE2bybpql1Q5Gv3SrbJb9lpSU4ijQPrlsEQuyzFQA+2+l4oOHm9q+2Dig
++J4KCXF8LBWa1T4fpyvwQnz4/GcfZ+dPiY4F4kOxqZ8HLf/pBn9YafdOQMrddfH7SINx6RRe7W1
EYQyYrQEl4kNWrY2A/kC2LWLGpDh5Q+S5WHbllFmnPt34O4++t2Hbr6LoySg1fzCsWSy+XkGSBYh
omaXVYhWzc1wUWi62pna3kgwZbQX5bQlII94WaUdg2Yo6kr3kaNTzxP2Ay/b5zH4s9wB2bWCDIKb
mpO1x3oo1LufB+5VVnmVhA8Z/6zKTyjrDKEYPrvAGA8AyEaX4qFowJp1sA8FTtztc0i9T8L7k+Vf
SJpap7SyDTlK3bkqF07eNkcLDCSNRtmwKMCaVnZxVZdREIh4XLowW/xwuDPzzRwlzKwccIovbbcl
I/MA8P3Dc5CASJ2Q2uWzzL3Q9+34tuvU/TDlyulWsmwMmPZJn9WYEvrDcrMLG9eIpPRt5luY0z8B
u2mIczT6qraE5TWzJm8kNCEl+FQw84SaxPZMWWoIOjQPd1sRW+mMMiBS8MQbWNgEWzi4VjjPTUTc
Lsq9C6hYDGah+yWK2FycUEmc3Eo4BaBBS9/AN/+Vpc4/d52KraTTOmblZbpnPEFT45XzX8z5XQOg
AT1Y4FfBMM/RB2ic5dfdnmr32CKdoPOWnCf5RuPMEuHY/xaYr0qHIORUhlOVlFYVIgdqkJ7mRrCO
83tn2LIu81mSCj3lfLPCZeY0Brnwr9uy0yjBv7rJCseugFbHkgbBjFh/+YMf8t4JN78Ms+4zLSeD
rz/e8B94X7W3TBbgCEOYxjBu1b708luwpSfilm9S/MS8msFkdKI6FPCdqGqbcMBQ+Bb6sEmcO+Nl
8/rPtwWlGSRiluJfRcq3pu/knqQsJ0uROODt7pAZrrk3XIuFle4vK6jczAIgo4O+5rAvxhXFROaw
ot9wl9n2nIU+wJb5Ke0W2TTRLvcUXPJLMy4vVDqD7SJZXnIf8Z9oyjfHaTPXIH52+N4P5K92XGCX
BBTtsHZQJ8V7PEZFXEfByQ6DS4s2//6O4XO8yVUU2W6qkWL08Jm2jm3rhbSGK0WjPmrbRevS0mej
XSRinKM8DcIRN+hSPlbZWzX7Bkv7b4/CR0JSQoSdMlwjFTzJGs2nKWEP5bfiz+qpCo8JkuYi12g0
PJg0mqo2YkiOyRiLW0WS13bU+/25asqzQVM17lbtwODU88WC90TifAKmWvM1+DT+HjHcQSL2AjCf
Og3TkD/4hqqhLub5r8a9M7pl4rbcaMkT/ypenDN7qCMc/BVe6pyfTRRaWv3l/2va2bjM6dxU+FFf
hjwckvGSxvzV+SN7GTEwSOLg623pHUf9kQood1WxjeWw2/iO3/xtj49W92PonmRmSENqNUy5qwCo
V2Vwhf//M8TDjJ9hvVh/tM8A+4mQIYvbH3f9ELVHw8u6xq7HrkxceJ+gSfr5Ie3fNn83GItGUGqT
huwrj+wC6+9LHx5EFcL6vvlvjXufxasdGm3K80LkPajWZ0BiHj05iU/PAqzH02q4/HQ/4fj/O81d
OU87e8MnvPzzvLw1AO4v+1PqGpbX2LjakeGTEaVP5HISZ8RbOrVj4pqaPXQ7Vy4jjwattXEsnXVf
axrRSkY8/VbaprTkR+7WcQKV69PrULeR9ZhdacDJeRLeq9WSb1Wbyrh20i8IRJPbWvqRjI4PKfYw
dnvdtnOQXTEgMp6CUXiXZW2+37W4Wg1Zi76QWdtlV3vEMKXlLU3ke5thfumjI8DO1VpIL+uAwSdl
VzdYQ3/4M3Vet3yMXP8+yahD/PUMXIB03rMrz7se1538gsSNIRr46IY49q4ovqRjVTT1BMFM7Ylg
/Ach34O4a3bjWP747Du7cie7mqw5Jc8kWOKSTHFufbvvRBW937iVd8GWZdfCFkiT77sf2UtqOFGd
VJRnq8+tmvhun107i5zntomz0f8C8gGD79ctr9xgMh2GaUlFdkUe7HEdqk/UwUVGTYkj3fLKxQVg
SdDLgAHyir7UIPvkNU92bVBFjTdQ6yBAay2AYJaKqwgEOrHQF/TDtj7L9DUzhXeazatVkGWZyr60
SHYtm9dSxun+xMXlLpVRyx1pUDj51vnkeaLUDlfermHP/rq9tm7bh8DeKXow2JnjjkRc92qM5ZhF
DqZaezyjby+vkbta6WCy8WbAEmdXx/pc1qEPRuq+/lTIWM4mpDTdJ45f9u4XDD0V6y7hCbqRhXQ8
+9ZLxuwwnU4ZMzwJdEJSbHYB8J0XjDjbibQR2qUEkPv67cttEWnuD7W2AfLRmbftkl3X9rXIv7q2
QeV16yrGuqN7f6zpCu8OEAe0oj6jTmpQSJ08FEPNMajRlSDcuWYFEoSjJy6ks5owT9k9A+rwv2p6
empzdEq7uJomCjK3DE3qVW53Xy1/SC92jVqfIzLy2OakjXuvNY36a0SmvjCDHDPxIECByKibkAGZ
VZ80hmPWyEx9VjK8Mby8dMV1zOzI/90CVaO4pzcR0lKflgBg7ygwYbHvKmhCrwvqU95KE86MJkxQ
8/lztaFfyBKAXnfPwfJEupOLsWrmGC4VjdDVZL5bNk46oSXjGviJG1w3U0eVRuBqar7CXeJ31p4+
b5b9usxfis69Cv/vu4xWRR5oAdvvylRm19Tufi6uB16PeuzP9y1+/KJ3Hs32tsbelgqL9y9VmYaC
mnjcdLI+/v9u5Q3FRscfsPKQXon8kzWfb+/4oxwcFFBFD9gy4trCQ5hKxubUyR85svPFTxCIRP3+
kpu6ZAPsUn3YHl9RPFpvW8TyUXi77gH7kpMTLf9CIT0C4HVEGuDY0nM1mlgrdEqvuLiUehZfSkT1
AUMlm5Rx1ZGoBy14va0Pt4X2YULg+D3KyyHHyDkDRnF+bdqva/UFrRKs/Fk19WcHQ6teW4ZD8BKs
X6e+ulhB8ORxE3aKRg3UYm0hpr4vwGNxzUbnF8oLS1v8efs36VZWMr2EiMHt9iK/rkEF7E+UcyL0
aNx3o6kl2GmiaHnqdvvCB8hG7lFOTPeNxlmoYAIdqOWZv23ZtV2Hs+ddN8IS2x3i+6SiGnS3TLVs
FygueiOQ3z2Nhan/Uifw4//vLNqfkGK1fMjE7f+2Zjum0kSMpLFptXjjFJ47OQ1mfIopizNehfvw
c3TiebDR5/mjt+57sqg1nFbuGLadW+ii/Zf9t1OCRM7EB6Y7VMWGa4xWTaWDMKUJMObzdSUxbwzJ
T93SiukS5LvnglqIT1z6dSvyHzsZI2Y3hgBL433UCo0nAcnpHTcAOjg9+NB+CdHT1j0jq7FecrHZ
b7cVU/MzVNYxz8nk2HXSutgCBeViL69D3aHYmfk0vOsLaumnoROwLEfcDKMPADyLup+8HIVNa2Tf
bn9AYwBq+Ufmk5iYv4ir7TcS9JspidzZM1UwdasfB/TOvBwORGeHFsV1dhDfolF/QJ7q9sZ1Z3yc
ybulKxA/pDLHW72Uf9huJKYgRBmA8vucpVrsGad042wGbgOZhRdSt/3HqphBbXRbt/536/majm5h
Y227fZnzF862N1BfAxzYsL5GLVUcASr40IIpUFytiT7u7X5BH+PTKlzDc053qIpfcIKsAk59gxRM
V2fhbAf/zJN/pzoqjqHa92DqCw9pRw7+EJ8165lRZnrragSj4gZYgPzYOOcI9H3697r5NnwOtZ4s
Qu4iLHICFT6g2XrW5ihFX2tAOURNR14E0BAMKq/b/vGEf6fyq7OsIx8W69ICOqPgVVTOzck1NuNo
zlUFEKCrxZtqdbLr3PzjSxBXBqb+Q81dqGIHAHKm2Rq55XiO/hMMQYx8vkPnU9nMpxXT32DOvc9q
Vc7Ttgmo3fiQULm4l9nbMXJvagHVCV8x2mHaZDpvyDN0m3TCoRm6yMtEFkmQXhucve4AlAB9payz
kQgT18DeP8lRJML9+7az1G1eMVmPrZ2/M1xUfuoepKQPmcPjkpr443XLK1Y7N3hs1M1sXRxfnkjZ
XVD0ADSsKbrUyEUtla79llGBibWr7bShw52oX+8C28fT//jkO5MKIJgU8sAtUvi/5sZew6HwheE8
NX5erYuKIRWSTgzPRbcMu18VeGAWctrX+4Ko/5Zj3+29J3llsxTerGv6azuIuCPVTzKYnnA6qSs6
s/Kps+0Ru/f773QdHoBMYHi56VZW1GVA87DFXQjdp+SpXbsHVK5u67lG4mrJc5n9CYx00JQCiEKh
naI7w5tf2dR/Yptp+Fmze7Xs6ZIsQwGiLq4LGFviuUFO0x1Ldp+PV4ueC6NFJ+oSCjm5QzQVtI0q
6WcxQNIXQ3Ss+wGH8N7pTZHvns9mCmt15OM8t3mY5r7pjtKdwOEi3i2+Fd1q72NwxJPjYy6Lb1vu
XDAc9rLk/en2IWu8jUq4udc1ilaYObvkq4gH8QfQCs8z3w0HoPsBip9nZdcX6eFsyomweEQPJa2a
eKoQiACy2PAR3REonn4CZQX1HUhJzk48gZDXA8bBbenollbMthZIf/XuJq4+cjoYj3sue98geN3S
it0yIPhN6eKLK6/zh7a48pbeFVL66uA5Rnjzztn9/pmiifI0gm/m6oAJ/a59+4GSVQm81pE8RVZl
X+g3NG3xOHdtEynUx0Lx1VJnZ4t9L9HFfGmQwOwcL/Lnn7dP8mM999Wpdov50LxRimvz3wxCeXSa
nZoiv0sHfXWgnWzcm/I6sC5yBNBrg540oHze3rlGJuoUO+8HMbLCsi5e0XxGsfNNTNNd/F4OpnsU
B2M1A9l9Kq7bUPtxJYZPu7+b+r90G1eMfwHIKQ1sHzJpA5SohlPpm0qoH/sVP1BMPgvqMcc4Cl7y
FZrC/eC0c/9MhXzqM/ftPrErpr+5NBe1u8L0swxZDysia3rniSqmX/GBDnyCV+HVEjsOfG9juvE0
MlfH1MHnOA6U4UDddfrqWeMUjhO/i3Xe8dUZ9R7sVeXid+Kaz+lnlw4vU1W91nc+mXx17JzUswXC
I+jL4AHQPw2isTaRM2usXx07rxmytSD/QPdH9WOl63cLhu/4d/FXQS7HV99d02u1tbzCRB7uUB5B
/Cf/zmwtWuv/d+my6TaKiVJcoPX3fnOjfZnju/RbHTRPq7Xoutm2Lw0bADY6PDEiz/ctrVjn1KWC
tp4lrnWOZr9VnoYsNUS7uoNUrDLw8imfe8ijhc+SV9fOwVpqyP7qbEcxS2+0GuK50L8a097oxX0V
rcksNdtWW6cWPgFnlELYdf+nmz3KdA238b7rXu2cIlW7FDTFnRk0IsKY5tlp7kGNdRxfbZpavc6e
MDAtrqSWD+iROy3tn3epiNoy5XsDl96G+3JFsk4M6ynY7/SuKhOJtTlOPluQdWBN8UhZ1JezIdjX
HaNyo61t0NOxOd7OVvZZlmUyt8XrTHfTG1ejgZ5iODbAGPjuQAMzTL8sto0ZJ9PQiG5pxXB41pRB
wSCVruiilGMgEtX5+85SsZuu2FevJXB/Uux9aK0HV3GWGvqhNSJXW5kIOl1KJmZYe/Myl+EkP7km
o9SIRG1l8ibHtdkMHRzQOeavS+Ri0um2SHS7VpKLWdUUCNsOkczFlXTetWiCNz+rDULR7fwIi95d
ODnqYUt7eCp7+E8OkEpvru9z3epsdmnP6Ft0HWTNBJjRxmz7UkqI/T6pHD/n3bYnfwQr64SzzKvq
muc88oryu2+td+5dsc6mWbzUB47SheVO1K3BpSgWQ3boEOy/q/3AVv/fnVPWO64LZvpLLXhoi0ju
aMcZH9vWcK3pDlSxTqtqAErgUTAdzM7JsrvXeTZRJum2rlinaGwCnt2ZPGOm4Fu5+4/Bxj453e/F
aw3aqPmC2pNjFf4gxI47GcQNr7yYIoZGz2mvT7VxEunDgXjcRGpjDvI4yyw6xLU9WSIyrWHmBY+C
vzniuQJy/MRFXEvrcSoBw2C4V3U/S7XhnqDrClwkz5I8rsyPgCFGh0vmZvFta9Ctf/z/nTWgP62f
Nz9Nn/PeCmV6WYMAHuhUm7gONTqlDs92lYsMw4SD36slJHw9N5lpcFO39PH/d1snFjJGJaaxQDDy
to/7V8Br/74tFN3Kig1bdVtUjG24ptYg3AtxdjZh8Mk6eSs27LtySDtrQhs1qKaX9XtdtCH85mAZ
zEC3dcWGG4xU7YOEvkxjcBZy+NWm3et9UlFsGGVfIpweRynHLar97NGvq/NdS6vtN24QYKgTRfwL
2YfQqqZITqac95ER+sBpqsAIVj5mIJpF4gJok+fBHv72C/ktP0gqrYqARdIHIu89LGHwD2o7Dh/B
eBq0rn3xvPo3RsYx2cnZ9/tEpBjqxkSeF+uON/VknTfeh25VxfctfcQP7wwJ/Q0roKVs64Ln48Wq
/MdCuHcufajpu6VFOoGJ2CvIs0cAwN53BFR5ZWoIhA8f+NHRqmZKxVAemNDP9do9slz+LNstjday
pCfuL58njhad+ySkWG3bzU3nWuLgAJp+LcP0VxqYKmGaIM1WDLao15ItJYQ/HMlG3kYdBt7putx5
AIrRBu0yOM3IoTb1k+M+MmqIFT6cEISuqw05QeEKv12wcFdFxdfgXJxJZH/N21C8Lpfm0hruv0NR
PjhjtVtmq+mOIYKFPPs5reI+L+Rp75k0nKtG+GqrDLMWzwEeMfwOBr3p/3H2ZcuR4ly3T0QEkxhu
gcw02OWy0+6abogauiQGgZiHp/8X3d+JcKusJA5XjvCFUG5pD5LWXmv+AFjOSR/37u0VsV5uj7by
TjRlOtuX3EQ3jv/YilNe1WFWH3oa96w//HYFAHKZ7Iuer/rF1DMvclaj27GNyvKS6xagr7Gbfobr
evTOAMlDigPKbXdSFVKy4oY1TRWxnQapBIxtSdbobdTQtkoMwZqvzmLXHxrXJyFdpyGZUqGfwM/g
XzRvt0VC9eMkh848DFUW2L1QL/xm9HoRGCn4Sm7/PNWukl0a0svcy7CrLK+IeuJeCNeSFS+Xx4aX
XNrrl9olJuae2WMCRqmAzdUd5Jui28MrTCMjaqCUIbrewL2ZB6p3u3cj0HwdHHrL0W+yQT0aYszB
kvpAbD8pUzth7O9jk5bKZPChAwwBFm7Ur3rob+psHdP2tqvKIlLqZW6f5ktVpw9N9xN35hewhZ2P
TVv2YKSUdfAN7SEt+h/2jGYRzaaH9KyJJyNnUqMXfM4r7cHs5/x5dYwidOm6dweqMoqUfIWDq2yL
aSBoW42wnNJT6x0hx0BqkfU2ageSjyPYZi8OzqG8/uEZ+U7WUnimKXlmtzSEjjY0WhY3808Mr6qB
XvveR8eZDj5PmJJ32oZTVW0h0od2quLSTzKPP2pWc8z35X4cFzesK3NQT42dfSLCSkxi/Fqtg++T
ckuOXvJlABtr+tCbXVCBMX+xy7O2HNyRcleO7qednfmW9sAqsBRqpPrKmz2BeMXSysDdem4hvF2i
nxEM8CGlf7e0/jWvxZdDjirjlerBnbO0RxmSQ94QCnm52X/KZ+Awbw+vmvzmZG8CIylrMpHGSx8g
a1wERDjPfMyr0OLNy+0PKLxVxi0BLdZYRm5qD0Nl3nPOfmoe24PRKcocGbRUcdtfCsvGFcJUf1qz
LF5nIxbu8qNZtGNx8p864o19yrLpcLKyEcrS8pJO68c13Wst8t8vMP+hBHozdI+mlrqfcAFioaXF
1rQEoLfQtPozGP5xD/6ctc5LNu4xBSsWWkYzgT2Vi5VV6QPUZs+bilZRnBtn7w5cNbqUX/nslvlY
AsY7i/5Fz6wXd+mSakl37h9Vw0tJdkC5rDFoaTyA9P/F1kiIh+mvY7rHdqYaXkqzDiCwNMNsH0pa
n/3ltz40jy0k0/7/PcDRdTn0z7OulxagQAlOLs+r+2jP7hFSC4wsRXzdF5UFtaw+GeelBnHpvPV9
dr/Z0v3I5mkJwK+3Z6L33Bg/Qg7/VGMAi2S8TUa8AYF4yBrcT0Nm7TW4qIaX9k8GiDlNydQn7ujl
kTZkVZI70x6E5L313SYvbZ+2XBhqbjoklII+rihoGgirZqClyvb4S1Q/QNpCHpK5ZepdnzR4JQOl
by0g1DiOOwu9mUE+i24/YPthb0KF2VQm7r9mkZSCE3KiwsqWiJpsqULbqfLXHlbzLpYLQdVgBZ3X
3hn4PcMhzMmwnmlxewfSGkPitgDhbvDWM6V1TDOIMNx2jvd+2fYF6Zd1ejqYfj8OiZbx5ZtHoGHU
mVoZo4/ECd2VJACps4/1TI9cqGym3BbwjSmdGY31I+g2k8wg00mzyy7o94Hdqm0g1aagkE9bj619
Akp8vHHXnvMkwOG4EwZVo5v/nfuK15HaK4shMZijJy62weMMvdvo9lJs3vDeJpNKVLPspmoCuCox
zeFE6XiXrlVglzPIYPxmCsdyOtIOv62BFLfmnvs52DibZHGy9QRPZK/cMNodZ9lc7p3fIWc6vbfY
WLfZkKyTONXp+JxXEw+WNr/ntPpy21bvOQZ+gYzbbY1iye1eDEmZa3aYlXUXGVr2q+wOHeW3L0gx
CzgPwZypGpLCKfr7CoTdp8ZAv2vhlr9v/waVnaSQxU1WamNP+kRDg+VKIa1CzOlEPR50pXUEzb/9
DMm/3b5eeQUpamxZUEMaVwjxfoaozt3tn6BwCBm9qwFH0S221ScVVoGg5Fgddro9tMo6kidbRe0y
tAq0yawNY18H3uos06fC5Ly3QpH1Q/2bVRlrnm9/TrWhJNd2/KpbgNFsEzfPEpEzUCn098Bph7eH
f89QW5jd/v8m6rEVagjVmMFQ1vLk4m24NvdgBO/NfBtaMpTNHRA9l02flPqcXYYuzYGx4FlAIJKw
kyRUs5eMo7fMWyu77hPdFmgvrz7Sku3cZL63zNvspaDnaE1a5I3TJ7zLY/BTZpFle7Fek8fVM9uD
1pfiXeUwVDTj0iaaIdxrPhUmYlLe7PwEhXVkzGNedq0JvushybsGBNJFMzVVmEGw8oCTwUQy7JG3
fTnUCzImAclTkoNJOnJqZ+9eQTV7Kc6lzpr2eJbvk6Fg9M52SR+NwjR33Eo1uhTjpqHJBaKcExM3
rV+1Kk8bdNgzfr3tVordIyMfe382hpUj1RBL1EnTtNUZcEX24LWzGQq3+3H7MwoXk1GQIGw1Mrpt
0tlz9LOn0SqaQUReZcsxB5PBkKtl1cM0IY6KsZ3BsbxWUZ7NR3CF2D+S92r+gN4ZKPAlEHM+1S5/
yoZ+pyBS2V/y3qYVS1H3No4NE4umgXygbvPXuFbPINvZ4TVW7SDJdznNJ5d2GsJbR6FIr1lgwtJM
85jhZWBkXnsDGTXk4C63w9Wpnyg/hKnx/2CUaws8AKWswNBpl72WNYeKc+NwY8f0CrvI2Eijcz1g
pVxkFKA7A60Bc6bp7Iz9XiWKiCOjIyeG09SSMpzXBjMsuzTWpiHo3SbyU2BRmHW97VaK3SN3W/De
MRecAhD7h+JE5/LB1OlXXMh8c8EWf/sTCs+VwZhZVq5Cb/wmaUfzwsFTzs32jh9rZoShpNxr1Kwr
RV/2CTgzxhDcXv031zfFy+3Jq5ZYcty+MnKKnqImmUc+X6CwXJxSc93JWirLSK5rGa23tIvdJBwn
S8Bzko6U54Lkx4KOTDIHdH5Tg4oJ5/FijEAcHy6siW6bRTFzGZLpV4bVsgynMFGj3qmKRxeKdOjI
+Ov28IpdKcMyC7Rb2Y3hNclEjCoY8/Fcm8uj7bPf03johRXHeinpjuNgiJ6SNqGFGD7gDnWkG6Ks
3cm67z/RY/ztt70pN1c2IaWUhpn0LcRWxZNm5AHNvgm3f3bW/mQYz7r5ox6Gs+0ZFw+trLdNp9iw
MnqT9VVpsHU2k5IuL1rp8YeWij2mAtWybx9985sqTx/GzkHq6i2clSzcHUW5C1oyB2zFO/NXXIbI
9HNNwWkGfloTylPLFzuHXspgtvet7a0f0ddiIwSaMGeu8+/H7CU5uLau87yOC1KEMO9rryOBYHSP
QVK1jyUHd92CjaBu6pNJ/1CtP0TJEt956tleAnr/KR+bTM7MWab3o47iC8RNdlwsDWibs+FCei3J
dHHH1gy4P15EnWefBro4J1OrT4cMJ0M+p7EaaDMauOYx60e3KM8t37sJVZhNRnpWzQjmTeD0Eo2Z
Z6TAodMD0/tu9js3F+++OuC+TXL9BS2d1pDnyK19a5wap/jd1RPUz1cD1FrG/VgPPGR+c3bqYSeb
K7xS5mdDNW9M6Wx1CfgUzEBv8KgHqfhjhxMZ5dl70G11V5RnDpriroZTe98XAGuOHdyI5PP1NLRD
2bM+ofxxakq8e5aXYztIytw0h/wC13AgF0w7EeJEefl0bGTJqfN58vu18fuEjc2HguVPtNV2zKHa
m5JLe9Y8M43nKLfRnWayu0U3g5G/jOPOYipCrEzCJjxWgOPA6ZICt79Xr3Lacw5R0zvdKXcinuIL
MtzT97q81HB7k/jmb7qg4sucR/RSDjsBXDX8Ftjf5IgZCrxuV8FAtv9Ft+xvI5mCea3+OrSyMsjT
cLPS6FMbhQej88kH6jgsqurYOUdmXWMm9wyLIb2xij4afW9CaXw+eEdkb/Z6Y5eSWcUKzaI+Sdv+
U8rnV2vIIhNKUbcNozK75KZZuVQjs9HtkGd1YvMhLC3ttfKznQCmOI7I7GtAHzsN+hCRaFw7pEbM
s0f8HuhtRN1wPvYLJKdlzeKvEzWHBDiRj6nzOAr+0WYHLsRxnJKBns7KMn3RYH0tGyLwDIWzDYBV
WXrRMJEft3+AIsjLqjkQFCViXZoxMVc9O69Eh1zDYu+hJRWjy5DPVK+I2Ci0EqD24rLtHvFkdMxl
ZZhnN6F1w9ZxQb3iTdxG87fw6Ks/L6fbdlGETBnnuaxlwdcKW9PPSIyO7buMaA+ZU51LKOLd/oTK
ONun3ziXRnPOUIuMiT21VuiPFj1N5d4ZWeFaMtLTWB0biPVqTMDGe0FT1Llh1RNeDY5FHZkZbWob
YZW1hrtLj/6glaAB+tp3sonKLlKKBYU5ITwtx6Qi/FM/myjac/rlts1VZpH8FbKUzFs4llWHdNdc
vS5W++poey9xqtGlPAuoietZ2TgmHS8/OCw9Zym9F0TsGEY1vFQ4a3abNmBTwZ4kzhiM2dwEZGnP
jtjj9lB8QAZy5q3LAbHq8Mbqic987IEX8JuntQSLwG3zK5ZWZkYz0G1FFgtb3l0XlKuF8MOS6c/H
Bpcq5KwBLYnQcNtaF1b/3Shm6+8ObXvHdrxMjFZVrC9rhrXVa60I/AUwNL66/U40UxlmW5E3sQAv
nSK3KjzYN86UnTjYpy/VdvF32zKKRCjjOslYQx0JAvPJmM93Rpo/jWkMMMXjNJVQ4ZuHI8h73zcl
x0UC20p45Nty6WNX8I1r/1jZLQM8R5NDkX1Ens1cVwRinkTw1zHbSD7r5K3QvWkeE4IXzspfL74L
fIkZrwsBEGc2d3K5agkk33WN3u/tfIXv4omKu+6LP/mfZ92KG85/a+4h6kG8im2nxzf7qMyHsnYA
6cLBpxki27fJqbWrvTcfRXyQwZ54ECDQcuZjAlXCC+lIPHvrS55bp9tLoXACGe7jVnhz9gqCWqRb
PpEFgR8Amp3ArxpbSraLbbeVUxXIh6ufh07qPRQziqnbE1cUCzLMh3jM8sZJjEldNh9bC0hVc2o/
i4EVQaVVO7FTsYNkAIwt/GYTLgWAn1o85HV71oT5l9OXiaHxl9aqdsKoapElL279zCgyLe+S0gUT
uGvQn3g55EB72HvXZaq1kJKw5pWGL6wRMBJiQFSreXL1LLq9EqrJS968DINmTZUOZZWZo2OYBZrv
fzccsnP5rZq55MUrznFrmxbAK5j1R3+A7GOf8q+3p64YW4a/eFmLq6kUDRrZ4rNLQW3j0rvQ+jg2
uvffwKBbVVd5FvZ/a5CvNtma5Ktux7cU21+GvIzWWELGDqlxcoz7NbfPDliEO88JHMF31lVlHMl9
TQtND16KcrYk3jeOjQ9VielIA6zv/wF1cf25KzNkx8x0LgbhE2pZ7yCAQ0a6rJzqPFuxqh2xf7Ra
Dgist9suprKK5KqllXEPxQ5OEJZmB7VZ/ejafk9FU+FKuuSlhTlRg1cOzKIDv6hNIc/Jq52TnRVV
hDNd8lQGqQe9NkWXMO+70dDQWKcL7jfDgpTB6OwFTZWFJIdNHehLVB0sxG0j/wGwKrmuzXTMRH8w
1um5pwEBa4wJGFWHD109kKBzu/yUaaY4H/HbP2jr7HVG26S2TIkt8hjSvGfT/3Z75PfX9w9mOTob
wtFSmKbi0691hGoREkzABdu5fXnf9H9Qy3k1bl3sAhUPQJsk9Py+eLJ6tN3env17o0NhVL720jrh
9Q3iQFxD9DdYRsy/rdgev9x7EW0bfbPZmzLK9gdDA25gjvFgaN67es4fxtIY7/zcnl60xdkTMnvv
Uh/fkbsa86nqBfpQSGw2XrRAo9vLf41jFtB8DksodGb6L1rsVW8Kk8mM4HlW9qnboWqrueDBVBZ6
hI7N4nR7QVQ/RfLn2jU1t5gbEvOBB2nahZVuhw77lJMv4M/Dl84jc3dKIcXyWJJXt1lJbWv27JiN
eAB5oMvQ6l/9sXPTj1UOEF4XFK5m9DtJ/z1HwSLJp+KJraCTNjQ7JqK7mEMaanp3Wn1zx3CKZZHP
xIVj5KTklMRrUf491R9YY+/k5S23/wGoxcS30PtmFzs9mdZUx8RLkwXuel+Md015rf2L65zt8dPt
dX/3zXgzz7ZIb77SpYB8zyBnidnDeG7j6lx8wNvheT7xaF/4VbUG2//ffIR7XTsUizBiv9TRYvZo
zN/YvFN4qdRY5eMxCB90x7a58a+o7L9qrDpEZdfkXzVWet6TlX1XrmYzlpSxl3Sl0HkGbjePx7h4
Tr9uP+eJXJwzS6wpgHKnvVPVKD8l5e920ct0wtNgLKL1vEbFqQ61MD3/I/V8puc9uNK7z7nbT5Ic
P8sGUa8rvtOdjLMV1ZduCst7coGI0YWNO06iiC5yx8yUj3rdFhBKrpcqIPNnvr624Gpwqza0Ridy
2suUFZfbO1rhkLq0Rjat6oo6XhYX9hIZ6CLnuxAU1aLIRdWUZmlLjRbCv//T3y6eNahvzyE6WxKx
q7+t2tJydSXSym+gO7sJDA+/veRfmeTuZxGb501feH9HK2KMLoVimnLPBtNzHkNB7lU37oZ0fbL4
rxkkcOM0nfte7MT893eALrMDuzXu+/uU5bHXc+hN1IFffMw7B1KIX2eRBbaXrPTX7Q3wXmnqGLpM
FWz3oMR1G4vFOu3ioaLRaPfnfOgDo/zVu+XOllY4ji5T+xojtQAVgum4Ri9ub4DL7a8CUt0gJw4c
ioVCvyWzvnTLz0bbyQiKfaHLjUEQwJmspUccLR/GyDwBufXBEYF7GqIl4pH2tQqXPVJAxV7X5Rah
wU0HMDHiW7oIjS8itkPAX++cX5oIi1d2p985O6Hu/XIA3Lz/TQ6LJowh3T6kTVUIEkkbKpm59Wpn
O5i095OPLiPly97xLb/F+OiGBY826x50shNrVENLQXrVTZY7Rgb3GRkPq4aZAfVGM5qbqt45+f9z
O/dnGaDLUHnOjJk04GJGLPhg/fw3GFiP5stn66Jd/lUb/+VGezSWKueRAoI+FiRdmrKI9YzHdGtv
ZD5uq6xwNL/U085t6vshWpeh86lgNppTejNutKfF/wAC0duer9hJMmS+9QonG3mdxXrlfsrTb6IX
H7K6/131R+7IEVtksuBi5kbqFwOLzcWMUru4d4c9idt/2rDeWWiZLZhUFnNJaSNxjTRZaBtU7qXF
s3E9jedpNR65/bfu8IBWRxS8th+z7eo3VVluGSNaGFwWT1l7qW33njH+bbKsndJStcqSXxdtqlPP
m2iMHoA7vcnxJLUeeKrYZi7leE1QW0yVT2MrTYfQADzmJEgrotvbSOHVMnIe/FVZJiD8EafoSzH7
6bTivrxDI9vt4VV2kSquFOfR2a1nM56z7mPhVw91+nx7ZFV+kIXYC8Ko4I37v1K4RzWfRvpT/aV+
WE8kLCI/qj/f/pTiR8gI+nQgqdfNM42bejrXQKxk1tOxkbdS5c2uZJNurWLbNvlMIq0nJy3du05S
5WwZPW+hbaTpBDVjRjW9joxy7NhLP6Cr7I63Zek+96IsupPn14Z96YdSgMppYMK/t31hT3cCD6zu
zrFUlV9ltD0HfrWkvYceQOu3yaEt2Lcny/yu493K490J1+wRn37XqROgifqsQ5WA8PlYoJQh+ARC
wmIGQCX2quZuMbVgpfYr07TLai0HPyF5P5+LyUCfPMNL4nzp/PFBc5vLbDenoet3CgdFTSnD8N3K
cAdz7tG1vJGLpIGl3dszDfP0qbVeGYm8vNn5MYqsKDMkT2ZuTYvWlHGVfVsdsBhnQ1j1/DTwhynb
Y5FSuZQUF6phGrOKdmUMyOMHOpE5MBZUd7e9SpVdZGS+PqDdS9e69C5n7K7N7dPkFyHVzEvbNndl
/TKIKUTiP88Aod7+pCKMyoB9cGGXqQMW5biiPKQTDn65d/bpXnefangpTlSg6S8ySMLHhr6udhZ2
Vl0vazCXuajaqFtAtfT19g9RLIwM22+J0RJHmDQG0v2+LYw739/zEtWP2CqZN8HOhR7cUq+wUVYV
gIXpJ9L/tM295zTVxLevvhm9BXlwqWsljb21C/WCh37LdzxCUWo5knsPfjm6+sRp3Lp/ZWA2qXBr
mHlB5hxidjB0GZQP6HIrCruBgJoHWmVQ+g6mvTN3hTfLtMqm1VhrsZlF+ImrPxnjI+ufRujAdXTP
3VSWl3zZMrShEWNFYyP3AmoZgb3+OrYZpQIdnDj6mqY1jafZDbnJI5xBd+yimLQMr2cFmEzWIWWx
hqIKr2khL5ydoRX7XIbXF01VUlAPa3dkzs+MgiGvLUN9PqL+jnpQRtebReHqxUqz2B6y0DZwO+Me
u3bXZRh9kRLLhpwXNvrIojVDh7jwdmKywodkED1d3KGcKreIM0cPCuezpj8v7au9d1upWs7t/2+8
H1oYguV+hthiDyJYcm85Eb9od15wVCtq/Xd0xvvSnFPYxdOsO2SrsLbnyDnUe76tqHSy9tAE563N
WsR1zgJeCbzUH1F72oaWfBNsbbQxtDaLc1Y9djVIQJc98lVFRSIj6Ucq/DKnZRvndR9Pqx7pixmm
yxA5jR7WWR7OWf7SG3t7U7GBZFj9QEuet3Oq3aVOFxbGcgLvXBWU0LRwiuYI9ADmkvmUoUNEzcIt
6lhYc4AOOVwx5adDsUxG1o9jUVFmGtrdYjRlMBXTj7nw++jY4FJqBb5Jd1sXG5TV3aXW0c5gTDvR
TOFZ8vuilhtlUXeMxoNZRU3jQmLqCBnnZm3Jaa3VyUcbKLC4I8UZkuOhz/a6Ad6/69VlPL1R+v0M
UmNcwvO88NewRvwdP0xjiWatojMq577panv8TOyycF+aWuv4nkS7IljIUPiRUq9xQNcSt/Zw2cAO
uWMGfbUnGavyAyknuk2j8cbA8OUY5tpFjDzI/POYXo/tJCkWgWF99FOGeiH1+kujESc0nGLPBxRz
lzH2QDx1ZYVLq9icYwc8M9532ofdLtu0anipSm78zp2EwPC+ht4DcueIh8X+ldrHbvJknH09UYjH
UFi+cdCTOTqgdUp1+1jdLdMpF6zIHLZFntzSQsY+opQ9lnlleD2w+2wEPw4otaClO5nu0yL0wHLn
YJ72krtiy8sQe8ii2n7b1yKuwR+2ohG3E1qUg+P40J6UoQft1FdQEsAvmMd/+/PdwT2W2WWgAZvc
iprbzPnox2U/ngSbLmTe6/xQ7Ugp/YI4chhB8lPHdV2+Wv5zT41oIjxygMs+ZhspHLT22C3bi0Js
t4SGhDpTkLdH6F4RoGU4QdZrfeOvjYgHaod5iybCIbDJr9szV2waGUzAc1yO1GZbxsOcjVbUVWvu
RlbvV819XRaoJW5/RpG/ZGRBSq0BNABZCrra9VK485n3847tVVdsMp5gRkcbTVOWxuj5uwCXneZa
4OrssgDzXa/tCS0VRXeP16Wob47oGWxrspnzTaXba97iL10hYhOCcq6jPZbr99uWUi2IlI4Ni08G
OgvTGGk4DT2nyAKhWWCcXvdQHqovSHX0gGPt6GeY+1K+DP6nAlT3Jft5e/aqdZYSl9l7bDZJKeIM
9HsBcY074Wuvx8aW3LiqfZ7qHhdxX+HsP9XZZ9LvsZep5i05cJHOnlZmKA9M48Mknt094s73bI3m
Xrlua3OznVfX0q/csMqAEBFbdvc014f60zG+tFvMRtis9HX92qEPJKhsloVDtd7dNvh75ds2eWmj
QMuPa8ua61e/1csAJHhR7WaJOeS41gEZekjMIRosfT7d/tx7a7B9Tto7Rg4COXPt9Gttdo0V5mZD
s/NQeXun03cvJLcPSBuI9ASouX7Sr3OL61uhgetwprixNUT+mHabmuX62xdcuxiWGANjtXYilOqH
SZvLFl2eQm4jfagY/Zr5Cwkaa9m7lFQMLldzZqWb0P2b/IfF94rQ6ldyN61EuxxaE7lpUrdhs8IB
mbBrODru6ofyR1uKdSfvq+a+XZe9iaK1nq1GCWbkB23w9BAMJQCaTO7BqW/VwJvBid/nCxUYvJ6b
5ZI7vD05vhEfs8vm728GXzMHDBQVx+BOZjz4TWV/LdAIt1PjqnaqXMq1C57fc9GlD17l/7AWHrXE
+mDb2SfL9V9MZ3lOh/zaVN5fs1nubSRFqJLrO8dhhV+YVvowLuB8bzIXDxxesM7+38dMJrl3rVna
NFst+Uw3ajZ3WF6ynGjPtwdXhCpLcu0KPFLgI+T0RRT485cotMY/z2AaXlwIpfWC/WULvQWfPSk0
Yw7ZoM/d0+1PK+wmNzOQ3NCI1xTOlQz5SVR2PDtfOtw33h79XbQkgpYubWOL+p7eQ9X82p36ByMq
Iy9en+fQPvMzjczrwa9I+xnsdma64If87yvFqbjoL0MEOOPF3/2Kwt3l1gbOqikjZUquxQwRH942
EBHu9qjz/llqGcwAQ8kY32ZgtmB8tT53wJD4/o+iLkNLM4PVK4My60K0rwSp5gQDEJSW6APWzMGw
fFgbN24sAa6uGtI2+Z1JH4fJCZuseDSy9MGpm/OKF6SKuhD9eJktKyxq79TUTaJ5De6ss4jM7h6L
mMJCcqlv2qnfa0ybPkP1cj7ZZqrd11Ob7oQVxU6Va/3BSgsK3rz8sXXzYM7Xc+H+zAv3dHsPqeYu
BXOyLn1aO23+aGqfXWoE3D3yMIOVlQv8yrY1bzIw8jCjvywtIzDm7pxLVJH2j0LeytONUz1/nET/
c+k9EVQ9K+4gI/NY+WLr3c1D3/XvHML0iBbrHjHXe/e222/arPgmgVggFxvJ2mbomLZBUG6MX7R0
DntAn9q8j+psPM/lL187xG+Dz0mlnO9PmTnaAp8DuVsH3t82DQ1v9/FJFaXkdltqmLro9Q7j4y3k
bDEejN7yZBrbtdh81mgfcWGF9pqf2DiAKOyLR/aOlqpdLYV+b6lAyrxm9nVdq9jx28Aoyg9st3VA
ta2l4q0UKIAKr7Svs7AfCqMJPZLv+ON79xLYA3Lv7ThU1eqNmPnUdzxsAb/INOdSNWsgqr2wqJi+
3IFb+ByAi6WxryXvohVI6ynba2JVDS05vLEK5qYrt68dJ2icFB1p2tBbyuz7oYAiy62gr0JbjFy3
rrqmWRkgvG7eByQ1rB0wh6JmkJtwxzQzLFJbEDnQuFFNbbBqaJKF3m1uCeOjPaaL/dOqp5yVYd10
rUGD1R0GfedQoNi2MmhcuFndmHbuXGkGuGP1syJtPKR0JxirRpeKLb0tRwD4kGoH+tqv9GxUv3tc
yd5eGNXgksdNnZg4I7VzHWkelbQ7Vz7eP4/REMMtpNBYm6RnJXpccA6k7RN4Nefv2Wha59uTV+1a
KRLSruKAEpTkmi9OGzRQgrqDxsjB8/g/8fFNWPcdNCjWHeZueOCPbTqXB63WFjsHcoXh/7kBezu6
1QwF1xi5WpUeuCOeUqBChqS0U2uqhpdCXQ767Tp3ahge96QTFNl9dwvoPT8AQ0S8kxuWV08sXull
5DrOOQ1wfZ9GtTnuMewqZi8z9VspMUxREHL1fBFCQ+Vcu9rZnehOtFDsG7lvofGgLppZzLkCZnHm
KUvyXZXh9wMRiJv+WwuU0CLXBx/Oapf0PAPdVTTZaWE5SlV2tvnyYI7iCCkJIXKnwpqXNq194Vzn
7o55j1W9k8retw6RWxMIr826MbZDUM8jE09t0F/ZKdFUQ0sHIEMgscyjg10JPaMqHR91sdeKpDL8
tpXe+NNSQ4zMHrCmAhq9uWcFwGKGfpcFdeWfDQA7Bj7vGOj93UnklgOf2Bqte3xqFB8HnwVZf8f7
vc4JlYmkmJZ5tOH1drBqx/pLmuJcAvaK9lCiAmvYf43UL26p1WPmXOsG7Tmel3iLFU31HjZZZRgp
mdgMnGXegh1ZuEuU0jXmkwnxsz0cpco0Ukxrtd518nVxrlpmB12LfuV0jwNQMbTcU9B4UyEazSfX
eXFCdBtG4/x6JEcRuauA+YTlABghe69mtBUGhZdGt4dWmFtuJ1hJ5oummOyr1/ycfLBwNa8HOSMg
qyi5Kjh3/Gpinn11huWu9oezeyw1EblxwDBLw7YgpHvNmie2FEGdfs9M99gOl1n3rU7X+9Xs7CuO
ZNHY8nsbvL+AG+1UHCqTS96JwJiCqrsgV24+F0CKwfXZLk2HanDJO12/cAfHGFDfj6Ch4N6lBCLV
xfP47e2i2uOSd+K5xZ+0IbWvlMdZemV0j8FZcWIkcuNAPVeuMFKM/O+9VoYbp/m5i9hdgXstd8eR
FNaRewaMLq2FI8DhoKfepRNl7BM9oP4eqF01/JZX3uSPvgJev0kN+7oYH6zu7+4XHX7ftvvmMX9e
ZhG5bWBw8Aw4D4t9db0CElltuOr+XWcVweofwf0QQuRuADxKWeAjQyFMWjxICP/E6R7GWLW4Mtrf
atxZS5EE/9+l5fn/SPuSLbltZdsv4logCDaYksyGWY2krLIsacJlSzL7vgHJr7+b9vU9ZbiQOC/f
pAY1QIKBCCCA2LF3caIv/+3iKn9ld9o35l9IPdcL+z8XKg7jefk0Hkg4nu53ISl659gcBLWQtHrx
r276YR6v3LkvJ5Ax/u5iVl5vY1Nz2iyowAwsliAjmo3+3c6cfX2l0O1iuqDz0fl7DbLDfB6OXTiE
7NjDPt1ZpxioigL5iM1IU7s5lqEow7Z6GH5U6/V2FKhWWAb0A24CgUJ3w2nlJoG1NkG3vlju5BvO
Qyy+zi4L1/i3qnWjgRc+I+On27+r+CKZmZ8JiHdzoHCvhROmzifBgpj8dntoxYYqI/vFbHA3HXHW
9HMw5udRx6is2DBkIn5mtC7hhsuuncBDNa/OlDav3tw99M6iub6prLL//024iW1bl0307NpCpb3k
w4M5NEEzzZqjRjW8FM1jgSQ2GXG57cqzMz5lWailYlQNLcVwXeebk1mUXafeObXFdja3+JhvOg49
1fDSGQz1xyaxS4Nd7fg1nXngZmfb1qH1VINLYVyDZRDBTTD3efKB9PWNqTlA/uO2O6rcRopdUha5
1eVwG8vIH3DOHIZp+TUW+RGI/7teFXDn/Kfb1MaufbPikMyhmjw6Tw1gOc59t3KknP8cnNTO3v2M
vccCUq+qJsCFdZguheFlhH9hLCVEB5A71HSAiqhvO6+m8fG22VVj78vxJpRm1jkOp1hUs3st7N9p
7HuD5p1CNfT+/zdDF+Viz6BDZPtFs9nvO9mJghjx9rxVG7LMk0/mvhalQCT9pxppPU2hcdqPFFNj
HcUeaUvhWvZLzq09XJ34mW62DxnJ4Pb8VSNLkWrXJgghVmzssfPFYhRCOrqUR2V2KUznbaLpMiNN
QOPAPCQ+if3S++P2rFVjS0HKkqFvJjS3XflwzrLnvNbvjAqDyHh+Y81KNjcYeiFhu0W5Dvf0LigP
2YeM4e9tUTTthIHZKbuyoDyO5+77eHCOxXHRtS8q7CKD+a2tc6yY4TfSEWhdg4YTnkWXstC8lamc
XaYMo/mS8Wlq/yqK08N+RdmL4nvpnWuvKKoVkOKVGZm9GjHSNGs1Q3cZDnX+/bbbqEbe//9mJzC2
uLHGvrevSTECpzUf8vTH7ZFVhpcCNKfNMsccYZRmYZGXvgVkwqBD6yrNLgXpRBqnYQnCfz7+iXjA
5eG/xyKoPkGKV7xp0diMa7y5GgdoivotrlkAB9xnHylg+7J2SVxU9nUEo9n4lPaBW913Z5DhXp3j
8tLjeEwAG3OzfEGW1OvqYQqTyFgv3lM+9c1+IeQnbDM1D+5NwGTQPp35ag0MBiFCHKjbf+xIfbAr
YFtvG1zxkCvj9qFotc2GwKHXpemXbP2ttcWxpc7Za7xzvj7xdDjc/iGVjfb/v4kp0XpVDmCZfQWt
23EY6jBJi4c8uUvfwsYN45/Dx11hWFaLJQBnQEhiAFTc5YDCuub4U81eitvFsi3IVmMZGCfHlXqR
K9bjkAnNBUG16cs4/j6ZeNK1f145049WmB34wfhpn8wDgcS0ZqkVu5qM9Kr6pusyr7Ovad/6S9MH
vaVrblMNLYWtbTKSpmKfPtiiUEINQSJ2n+VlYE86bWi8ipFM8qkL6ubL2Maho5UTU6yrDOyp1qGt
23w/CPE0b3AWok8vnEHXeJfTy+D9abRs7pTYKxu38fHkEtYlC+ZFp1KgMLsM7wGO3i1JiutTys00
8eslb+Og9mJU+2/PX/UDUtBmcWfyqcVxtVjUX8ccmrk/bo/8LqUG0hwZxhOPUzWNu+XHkF1YMAQ7
Zx4kRH3jVB6So6HZ9VVfIAWuNxbOMI74AqCu8WrQWOfb81eNS/+532To1t0a6BddnS3w3JNW30k1
rnS6imFKNjvBy1YXL19xfeV+NtzTo7WbXIpSbjR43ga6+xrXTbAx6wDmHI2jKOLoX4ActzGyvoE5
zLE7Njw+zRULll63CSisImNxekHoiA3+v7a2atoSEKcyajExjgBi7VQHfcPzY16mT9gWPA1QW/UL
0n21S8sJ0hV4m6Hz44gNoDN+y7zseJcTyjgc2sd116x4LAbcMdyKIiSZoRl6n987z+gylGQ21qTw
9psk0tXAKLmfEOOl7R5YbH+6b/JSZIouthkE3fEoZn40eefnma5rQDV3KTbriY5j3WPutIvDYfhW
bOkHiKD4Tq8TVVatqhSl8eDytM7gj9Slr7yLK39xxad2WX/eto1qfClSTW+YbOGC72jykiA1n9ty
9bv4l9uD7879ztLKYJLY8Fw0EhvJSz4YoYWjlIM6YrPjYNx+GYBtvf0rik+QQSUgYdla2hfpC5sf
AY8P8ukbxNnu225k5Li7sGW1oRHzIpLO8Ednbj5sU/5jAX/RfeeGDB6HQtSWT1WavqB7GLhItCvk
9Z1D7xZ7kwkvxSo614b9hbsGbZKeAFbR7DaqPFIGiuest8Rk9u0vqyVCbl2p0/iJPfvOFA7leLQB
j0H3eNC2x1ynkKpaaCmOeQaFj4Y68f9e2VgVTDruQZWnSoHMBsMlpb3FeMGNQyC8jyAbC93MOTfE
DJPsno53nIsygytz597g3di8sHKrT6PFxTmt1jQoe66r9Ci2JBkDBfq+yUjbNL5W9sMOMkHDUQc8
SK57cNk3nn/HNJOBUN6yJiDmHsAo2rjeKbNmiA3F26lNeLhC7M9e63PFq6d5G0+xwL2r7DVh/v6H
MRkWZcxOQjyAF17KOH9ye8GjHI1iBzbWTySl2efbm8n75z+TQVLNNhSpHTvNS7VmWX/s15jYZxaP
rg4Cp/qB/fPexOS0lBwNFaR5KVoxXq0xtV6AaJrvusMwmZ51bIuRQseHXj2yhkn1Y5rd41zcwxyF
90IZIDUX3lTPPUafY7Q5mzlQWBySA5q5qywjhfeWlrPXoJcNWGLrPFbI0VNd/7FqaCm8yZwU5WoT
77pRxydA7Gf51/v8RTqfO2oZs4e76Eu9Fn3QAOjxQluy/np79L3+8l6wSadzMXpTOsaeeXU7aJfa
B7K1fgYBoq3MfAr+d77kwTTGmrNOEWEyWKqY075xZvzazDLfFJ+zLAm39FMz6wiZFM+GTAZN2dQY
hNVa7p+lif+81u4tTElYaIz2/jHBZPgUg0iZ524WvTa4fBTFj7TPIK2sK6+8/4zFZPxUNdsFlJMt
75qP7Mkr2NnFo7bXvdppejVmGpTNfZgkJuOpSExja5xy/r/HndEFuQ7VoIgHGU1lm8CU1MW+TTSf
jfG5Nu4qbDGZgZV3JC+zvuRXV/zaO5+q9rWmL7dDQbWqUggztxCDIxZ+dbogrh63LEhsTS6jGlqK
4RQdDH/NerW+tvMYesYTTe6D8DAZQwXN883zJpik8Yx9ZPNOcBCTgVNLlQkjSXvvOhfXDGSKwtBh
phTu4UoV23JL7C1Dd+a1hhgWTd0DGHvDu5ZRBk2toCovvA4wNVFEEPYKbXIe3HsoenE+/Qsu1YO/
ZWkyejVs8kOMaAubQdfq9473232z3z3ozeFdVbkgTgKTm7jPVLnv/taMum4zhRe6+2K8GZt7oB+0
wId3dYczo8+oGkxMl7TtQfLOOSJzorIqW6BtiXn/DeSbz39XyfT7ruL4kKFSxbKVaPTqYBxhBs2Y
+x2x/XaMwxRUELftrwBMMRkwZfKqiWPHxRUgDMdHcN2HxsEnL+OBoWiZhNV9R4hMi+rmBsrbueDX
rjqbkJtv1xisijr5J9UxKEOmPC/e0jaf/1oOshP2o3o2HrYDPetBcYrlkAFSC0DVc2OMOKgm85GN
fdAW3q/TIHyTkMPt5VC4rAyUosTccrHiQrY0H3L3K7rXtIUupY2kPJmulZOCfTz+PxTDbqO/gXE6
7KnyV6SAjlnaog92xkIfqmcT1ZC/65h757buV1RmkiK7yM1+sBx40043F2c+qnYEMrz3rYGUNSNF
LFiG1pQrWI9Pbt/+6F0TxV6ieX1WWkg6d8mwOXVmZgbWYfq8K8EUQW37zPd867Ceax15nspG0hnc
GnFlLbPt7cmOCx6FSp/sKD9ByqK7xl6mwoKb9iEaxsO/w+2vLUO3yIozU4ZQuTa4/5wFdgJKg7iR
dyfCgf0LPtV02FULi/8ZCP/ZLP5CiOpmr7KRjKRC6h+z1qX8uhyzqxlu5yIQpl/6ZkDD9uToCCxU
VpKi2phsa7VpagAKf4rTx7j4dDsKVONKcSwMt2VjY8JIeH0tq/KYuN7xvqGl6C3bPDf2dOhaQP6m
bdJgHXTX0vdfnZgMomorPGmtI0PsLnUgoEWStCebsDPtO/SZ6kTcVLaRIri1K7pNleldF0jgpFAX
L+MsKMch/n7bQIrQ/RdzKiSpvGX3fCQu85z/f21vMnfqNjeT4bHcuOIZ/NPs4nXaKZ1fQWCraz5S
zF5GV82CrHE8YuMB8dMpRR9PZ/+01jy8yzYyxMprLK9NCwfZf3nuh/8qqXvPeUBvJhfCElHZzuaC
asuArwedWxz5FPsCaV7gTkCOQ0bp//0b9h+SbgPjClKmTIB3a8umMEbJvZ4mlAp08vF/1pDk5HQf
f//AN4lvlpkC5GnbFHl09uP281qcUreKTLAqizy51nH7ESwMAQM5EF7PzrZXXoY4O0JhJ2i99HDf
R0obUzGXq7Vw3kWbGGooDS4B+mA7vGjr6MXf87P9K/f/v/1KsyqtlRkdYtw6otwdTml2aStd/f+9
IN+Hl3apHvjDnEzrFA0dGsZadkknnRKTauZShrH0aIjqrbSH5FMTrOUATTvr4JXOnZaXtqdlaOnm
xrB8VWfnLiuDcuVn6E3eEYG7YaTEAicOQEZz1kcGW/2yzh/WCq2RaXu6z2+k3IKU/ZabddJH1mSE
EMY6pSXKLBnTHD7vghcw/X+V0Ox8nd0K61qv5jPljxTQCMv9xNlDEn8gdhakTu0PxbNLLo5xMSYd
Clex6HJRrVpn5sUUq5KX4Knm6aEy5kNSb5pVebd8tH+XFPRbnzKIVttx1NTt0cz5peTFAVRQgJ2f
OJh/kgod1QOAJuQ0dzq5OUWQyKW2fOANLSwWR91c+hkYhBYIf97lB7LedD5aLoXCcR8tpR21W/JY
9+JYmf19biZX2yyo4kKVA8O3WxOOMQvBmBROcaWJQZVhpBAnrddbgwBDudPOi1+A/u7TnC+mpgyp
8iUpwq0qneM86bCBeJAqd7Iwy+wTZTrbqCYvRfiabGln2skclWiSG5KfY3PPk8zupFJwN7NHPKOH
1bd0OVeshr5ug8RMlwy/axeIH0pdF3E5NLM5YGMFvfkHCJaH8Zi88CrVuOS7OT2YHOSKmZV0MSix
sKrgvkW7rwiMrThlorxWSX0eWPrZ9r5kTQI0Gvqcium1pXcp4OGXpeguUKJjPa/6KMZhZ4rBF+l8
dOZ7eun3D5MOa6NLuDkVcCjLhXLo6DC8xg1dobHbu/6E0fflenNSV2aR07lJIeU6dQdSLmeIoWnQ
l6qh9/+/GdocaNOgfIoVX5ywyvgvVj5rnt7fq0vsNpFC2NkmcyuGZYpo82yUH/LegGoidOGy2rfY
CyNDdHuj2238r2wNvyMFs2GPG6N920duH58Mi5+ASD7akETLWHrHZW7/FDmg2cYSt0VCyNtPaf7a
lvdsohhXCmcboPUERf4pQi9VOv8seNTquDUUoSyXzjaW26RD411k8/61HJfHQdhnY6k0aYDCb+S6
GQTJhs614DeZRU5GRX0CpuTb66mauRSqNBkJNSpvihqLQ+DFM0ZIeTrWlnTH3LXG9XDfz0ghu3ht
h2vn2EdixZNeaZ2cHCSJRqf5CpWBpJhdai8HKzbkNcyl+hm7PPcTd3u9PXXV2Pv/3wRtHltDA1YZ
A6wXXuqNQb5leQUJhiHP4/t+Qn77b2Z3TpwxhcfX9GBM4rzkzX27mfz03xiN0aWOB8tA3IHVJORw
n9uGea86jTiVH/y7plpRDnHHaE5/yQDHnsFnkk8/gbf1qVf4KZg+h3twmftvSXsCKZYVagvZGK2W
bfidnTTPczYTzb78fpqN4aWtobLHHvFL4nNcGPbBqsD+Qqv0GoMtbTa6hzyGUBkTHeiUkzBNFr/t
TBom7Rxkjne9bU1VIEobeLF0HRhj6zFKCA1NbN/Tlh8Z18W54nyQ5StHKAR7mYUIgZxn57v9FnqN
HUBM+EA5O8wkCZ2E3Rns0mJxvLg2CcgGo2zMjt04Htd+ufC80OyGKktJi2XGaJ8EanSMDC+pD7wr
Plh86c5Zv9wl1AV3kDKzGRINHTerMerS0QNicRxBLzdrlIcV+4lcXRUNFJQNk2MlZnoaqQk6EB1h
nWKR5epqUrom9AIR7EXzvSwbf6m5X7eLb5TecVkImPm+33ZWVehL23mWF0k5rwh9r/jDpJ+J+7Fd
x7C2qsBKvhjitYQi0O1fUllL2tmnOgeJ8xDDl7w8SHuoSc26BPnP5oh3chm5Drc4q0iHhtQRf+mj
6rD5aegGSM4Oe4eAE4Dr8RcelJ+XQxNmRzui+LsDVVJ00g7n25/3bkUTG5tcpptoNyxD3vCzMNtH
Eypi4wpBT7QDvqZl8TWjORo+s/MYQ0hlZf3mr8T5AHrvX+Ys87Op1T1P7Qv3nimkNCDLhrESuc3P
JRtfCohS+dlCT9RbniBIpmlkVyylzH/gdhn3zG7j59TIyYdsrM1PZB5yDYpD4fuO5CigZjW9bbXw
dpRYX5tqfM668kvbtbkP8okX3q4+yZs7byCy0CGaTlNgdospEnV/BCfl0YsHzVmkCC1Z4tBIFhK3
az7hRQlMR8aHuPjM3N6nLgvYKADOnvy1uIe4bfc+KZu303Uo1xTRVRPnYOTtyRwNTXagWg/pEKjn
pmJsxTY31NCuXUIXj0c0qX23PrHxgRJdgqP6Hek0cLNl6MoUv9Nn30xn8CsApcrsdTJ/8vZjO92Z
gsv1vS6vXHT3xPxsWT0/MMdxHh139TS3N0VoyEW+vBqmCdU3pDdTHzaxFdrlqjkt339fJ1wu7cVu
4/VrXpRRkzrZtPotGuwdOxTLkK48mog1Gt8qURXT16Wk7oORmInpjyZt6qBKOmtKfcdNje7bUI9L
OV3aeIrtIQRzf5U859RMSo3jv8vzDGeURRVXq7NJGyOopvG3DSsZJ6k/MC9o1v4reIT8Xsw+c4an
ctPdShSxJmstrkkCMjRIM0QZ3ilKhuKYlwVdJw5kzNFy/GKKKsi2329v9Yq0ReZlKDuTtSsZZ6Qt
T9x6nKzc557miU3lP1LyGJcN7ex4maNm5B8czh55r6PQU01b2iLSdStzA30c0WKlvuu9lgKvCvzr
bZuo5i1tEm07p0myYN7A2B9574WFThFV6U3SvtCYI6hMoY8SQcBgWV5ae/OL8gfLPk4g7m4YWOMh
cEw0Qab4DrmK2NeD248DeHaqbT2lYHwdG139WWF/uYTYUmjelmZLItPqz8RZTlb1sZl/3ra/YvOU
6RncamiabWpIZNkQWnGurEpCi0+ht75Qcwu26fX276g+QsoXh41PdZz1JLL3coKbhpNXhevC70sS
ZQkfzzNp7HgYnnZ9iIvGidZWeHvmKgvtK/7m9t+kYJAEvGaKCrQ7ePPm1+mJN8NL0XkBxUJXk2Yp
FHuRrORTTBUxKGh4IietopmM2Ieu41yewZxz6nDws+JVOLrboGo9pKBejWoCJnUgUbcZp5qRZ7Hk
B/2jkiocpLCmbMj6tptiCBfObrAa2zcxDXfmLEwK7N7eOhH3UGrdQJMJThHb9PeefE3aorCMTN4w
IdgWL5kyCLUC/GrxYvJN02x9miw61iKFdWQSBwdVvq1rSnwArXp/6aYRIhfiettfVfOXEnmzByWh
M24E1fr1YFbJw7ZmR8J0opqq4aVAbgvHXMhMSMRicXCS4mDz9TKZ6X1PtLIEI0sr3uLtV0Rguji4
cR5ZOQjAWaLZplWzl4K59LDdVV0jIgj3nNjQnZKGHISlK+ioFlY6hVfHoMnW9iKCBPIDs/uPAN5o
Zq7YhmTaBofMNTchoxc1LA4A1IJMSvFAPy5sirr+w9bz+xIJmbph4ZTWRZzRyHGri0HQtu1AilQT
W7uTvHPJlOVfFtH1VjYzEXlTcqit9omB301MIDxM0Mxy2/8VayCzOFB74EPR2SKaZx46EE0UoEq5
PbRiDWQKB+rWadVXloim4o+OfOinwzL9IbI2ELgV6FozFDaSiRzEwMzU2AwzYlmzPJflYoXgE4Vq
ZUH5AXJSv93+FpWZ9p9/c6w5OSAkjFOB93gSpmvs19D7vT20IshkuRZGtq21ay4i13OO9eaeGXGC
tk40w6tmvv//zcw34fE+7hYRtfb6kVvtx57quudUQ0vxy5qlqFIXRklzIJ3YGhAIT9xnFPrPWXcL
gcSZA9+pBQ8t3N9HNNGLxNYYReU10oG7Obx0StcRUUIbv+se174LwbKXDpo3S9WaSmcuAQO7vSxY
053gvWmKczOnh3kzDretozC8jGVz6rXrqg3TTyv71CfbIW1+v2/kPZbfeIuVT20JRQARAcLpbxtk
xVadtyhsIuPW1m1tslrEIlod6zQW4qGqh2DtZo1NVMNLEbpBpJytbbJExcZCa3EfceH2AcXW3LZV
w+//f2MYB6IOpWnB17vJegZ397lM+AkCvPdl5P/Go7XofKpcEZXdCnAiZEAtjV1UviIFKR7+qxoI
GIzMKEi6s0cr1SmDqGwiBelqNd7CbDjLjDbR0u7DFkjHBtSyt31REaQyFK2yPbxgxDiamu2Jj4cx
NnzQ0viJ0DVwqkwjRelglKuoOea/Ou7BrbtzUjuauStMI+PQyNBv89DD6gLSGqR1nsnWhXOsqxgp
Zi7DzQarookY0iXq6IfZjkNiZOfbRleNLOXDMyli0BRhZFcYH5hnJH5i2vdtLjKejBcF6D/Q7R4J
j1g/+5RTqKVUXq5rllM4zL9AZWuHqsrSlZEziOzMnLE/Lha39gsVpDibMdEkfarf2W33Zi/g6Vzy
xcZWYw8XZiaBB/rX2kPcWprjQ7UIUsyi+dohdlflUZxO/ScnXTJA+2LKNK9IqvlLcWv1SQL2q6SI
GM05yYKGmWuPl2ZqFMUHY53KyvbB1eLiyn6fU0nHrb2RHLK7pRnNmZga36ttFDdnM8504aYymBTJ
eWr2ZCpqM4LgN07y0SiemevpLhPv28uTgWeULOU2b5UZDS45ivi5WC6koge6as4W1fjSodsWpBEu
t6oIT9rAKdrUYeTI7LysoiS3lvbFLmeHaZz3fVN5MtZs6Te8VZfLGnWNhTp2fDCqTXPUvL/peTLO
jPGyEyZaDaA4nfZ5sNWLNx5zx5mnME9JcRdEmXi25L4jakhxORp2ZNWUhyNNxaldG7x3Z6zUFMfe
M5KNvHtfqTcRvlU51IzThlzGJj03ohsB8uzvOXb2wXfzvRnczPKlSHqLXXC/C4walbfejW4H2nuP
YvvQ+/e8GbpiQ1xkZjxcUNV2kM6SC2VJwKb51DXL0Z2XJKCoFPDW1kT2e3e8/Qflncrtm9yzy+Gh
nOxnE1pvS2efrHk71Et7hbrv1QW17+1vU62JtOxJWjqTmbTmxa1e84EGEH3U+K3qI6TtKSMzgwB0
aV4Kc4oq/mJPD6L7NsYCsOo8LExN0eq98NhtJW1SZkYJX1p8gFNdqPmjmw6GDl/w7us9xpbLbWXc
TSQDF/QlJeMh3YrA7k80/uFB4bOovybDlzJ7mYY/7lqJf1XfJhG7Yz7gx+yfdQ0f7nXupDCRXHtL
jZ6brdvQi2X/nIgRGAloCyaNryocSK6X0XywaALVqktSj/7sWAeACe7YVHfzSyFNWd16zOvNS+YN
AbeTQ+bolHxUs97//yakDdOZxwU8iZc0JSKoeDL7Rt1qTh7V4HL4ktxgFJTWl515dHPKE4pix/uc
RApXwot46nLOLgN5WgXI0kodXarKSaRwbZzJNp2qpZcq+7XbDs0w+6nQtP6rxpZiNG0ojOvW9DI5
/gpUm90E3Pz1tkUUY8tFL+gOeSRfDXJJwfUEgvnsvIjDfUNLGYQxl83mODDJip6jhGZ+vD6XOjkz
xfYoF72MDs100ENlFy9+jJMvbfPFcI9lW/j5/M0RP+77AunETaAXVFMrMS98fplTf6qPg+4dcr+6
yM+oCE652pW2kI/LuMku9dQ9xP2PIrnY8xIUU3po19fb01cEEtv//yZKzXKtWGtt9sV0xsNAqq94
2NC4zW6B96YvxWiTj8t+lcT0xUu2nIFa9/cepv6+LYBJcWrURmXvEIZLvx7L7mTpnjVVFpGitLSX
jrEBLfxAauT+iNQEmBz+ctvcqlCSwrTt+woo7NS8VOR1pMHsvkBM5/bQinnLBS1qN0bKGYYejCns
wcXKIKp+39CyjxcGGTjD6VYvD7V9csbz7XEVDi5XgWhOiIPWTuQvzbPlnWL24qMD0dc3kChcUObw
TlrQkyBc4COQgtiK1wVbOvpPde0vquElD3c6hiOIzUiMYpAgHknn+X3+wAstDcruy++EkFwN6mnG
t3LY6MV4mI99VB/n8/pxCJfDGLQnN7y9CgqflEtBduGiJczE6prOL6x98MzUL1fN2O/2JmEPk0tB
AASXmQnpxEvxeXxkh+TiPWaNX0RgjgnX86ir5io8Sa4GJd4CXUxazZeC1OfZcAPLhkSPaNpTi7fJ
Di3Gt22l+h3pvNq46ElqlvMlKwcfLGBJ9hkUef4wBuby5fZPKJZDLgzFgwl6Xxc+S7b0aXW8cz1A
kWzUdXkrfFZm+C67oqoqrMnFqD6s/WcKre2uePTmz7dnr9iF5KJQXk1G0Q1wpgrNqsAcQqI90+QK
qqH3/785qjBxEPqSyrnEUIOdRYuc9S4hatejUiAb6CpzCmslF9f6nLMvdn6nNaQzSjj1MgLzRy6N
9zC4yxE67ZqtU7WM0imFLl3HjpN6vrDh2q2XxPyDtuGgI5JS+aB0TJHJcVu8pzkXt/3Ui49l+30w
f7/tIKobn1wDKu2EzvU07ClfAQ6Jk+09gSPMNL66SCwzsUXuHOXp99u/pnhXkDkNkLT2vCEbOQOy
HlbJlzpzPiVefXBMilMdavPGz9RcX27/mMJB5ULRVIFAhGQbQe/rd9fa/LbVYfNUI+9e8Mb1LRCG
ERSH6SXPP2yOb4v7notksoJurTp7dAp6cUY++Cxjh6GbfrltDcVWKVeGunYsY7F05BInFIr0Ia8v
Q058sz1u9fH2TyiC4M8unzdmKYQwY1J12Gy2CK0bxvp7Ox7pqHn2UBldCl67LI1MWDky+yoYFiiM
3Je4yuWheDZ74aQIXQLONCH2ntwft+2hmrEUtq7nkd5Dz+yFAIrd9ORYL2V4e2jFasp1IasbOe1N
GMPJfy3Yx8pZfbfwpy0cXV2Wqdh05NpQEqcUyolivriNe3QhLsyX5gT4S+7f/gTV+PunvfEWEwSu
Fqlhd1CcgGHYr93AY7oIVbiiXCLCMwoRZlaYl3E6tZAepK+ueEp0D/mKhZULROBSncuhWubL2MUP
LdDcdekGt62i2CFlxoFhqSGckeBUTepnPgJil7UhZ8mhFfHR3gv0awhOgtPtH1N9h3TOLoza9Uws
cunE7+AqurKh1mRNqpGlYKWzUcQ1rm2XfPGeRYFidJMAeXHftKXDtqlrB4dVtZwbwz1M9fKTi+F6
e+h3+4KQIMvcA2aB9g/emNjaH7PfrON0SsP+LD5unyboL/dP8UFHl/u+h7pyMajrmc29BbaP+yMf
nxzQcRR4r3A0D1DvL4ArkxDYKW8mKLCbF3vhD+gBfkjIfZdmV6785LFdWeOMmbvbR9v9uuL5I79r
j3flyk/l1MIW5e42rRXEbP7OiPVZs7K7U//78ubK/AJ5usVzmiU4XJ+8T8l5OBmH+Dx8QXkDuto8
bDSZoMrw+//fbGt909aFY3hI6Jl7zpl9yFcd76NqaClcyUbntq85OXvbb0Vrf7MqR7cZK9JAV+YX
yO28Ekljm5cNdJICzYRjHLVV5ucWAxDX9ifT99DROKW/316O93d/VyYbMM0OsshjO18E4xG6uj5W
Q/pQ5Dp2I0+x2NLR6xV56znA9F1aa3qs+h9VW/ux+5u9JRe0mwxckzuYiiiWCQg8sUBwx0KYOaC2
sUQeeLkZtPb3VuDd11uOqQCYmZR+m0dt9tLHCV6CCx8cm34tzhne325bUzWN3QxvnC4tCYmHwnQu
qffLmH6d3JMzXeb50+3RFX4nM3tDbI24WzfOF9sEl5ON92bef7xv6P2D3kzcWXuDJdiFz/NGQaok
2thvl1yT8qrmvfvem8Fd24sLbyUmrjbf0aMLkrZGY2+F98pE3qDtYXgJhvea23EU38EHlSzfb1vk
3b4xvFbLZN5521tmk/XTA32qIyf4NjyhDBSA1ej18lyESahLkVTfQP9pnbmDquZQItPg/VMJypJh
O25QCb79FarBpSNa9NwZ8QqPl77+7OJpyXycdWLYqlWVQntrIEDuGaga8umBGN8Yu/N5z5Xbz4s1
F3md/w9nV9IkKc4sfxFmSGK9Qm6VVFbv6wWbnm+aRYAQO/z65zn2DtWaUsqMQx0qDwKkiFAo5OG+
omR7JCcvLk/Dr+6yndE5c7Iv2767SSzwn/MejsVWdHOKmnNz9Ycsyr1PtmfwVE0cUBvRhwC9ygtn
iKpe9XkZ1n9oO4eQRQLzZNnWpqqbZnFVvm+QbjVN0CMepKuI5tk/kQ5N0T0xgA90w99/f+W2kLHJ
0Je5yiRElZiyH9YG/erKFCp1o9/N6tXopcC+Uw1wL7f9LLOntgExsPXxsdVrTFMl/fAaPjsQabGv
Fnr2QF/0udtMialuaMVbBeOIXgSnpQUK8w6Un9N1NfiqbmjFVx2Zb06bYg/jrhunBOQa2RLvmxDF
VxFdXEo9ibM1Gtyc9EQ7EwmK5qVVDoFtHi3WLNjx6FDFbUVivk2Hxy+tyR1UaoBsoWvBPWRwYqaH
tfpUl9lR2nncux4IVv4uK1NfhsYUVR5vB9pNOEqiQFWjv83zv09gjzCSqL19kPRV6BElch6gh7Zc
RjE3h7Fq/6khKMLX4evaNtahXLsp7lKUm4tq3w2jrwKSnCG08xXyxFe3ubX9C7MvlF3cYd+JRsUk
hTIYgMtE3GQ9A19Sf84kvTxecd1CKIl15+QdyWcxXSUD2qWIGCCNmUmK++1Sja/2+vtpUawjWO6u
U0AvIVoJvfpny4bDktrxEmaG2dF9guLExKXcCe+7igtQADll68nb0wmLhETFG3l+NfFpk2Pi1+82
Gsvso7UHb4mhVbiRL60aSlaBfWUtPdZ1fqrBZfR4TTUBQgUX9Q60Z8LSo9eMnkfyqWm/PB5XM9Eq
tKhpR9n4OZbTJ89UfiRgXh4gUfd4cN1LK+nwvNh8XLZNJsGyRRbCTzCadKB1733//dW+F1ZDsFCZ
06sTvqAbuy6fm/Dr47fWZB1qh71TZkvncupd5+p3hYvu4ce0vWv5vpqAytZd06oiro2T6Vje6oVe
Wsc1JBqaEKkCQG1/aavxfgad2ibh7fIkrPDogfo0DNuY+9NhG9JTOZi4XXWLq7joKOuao5uVXFK4
aU/BzJjvK+T5Kl13Pw/gb1gH1E3c5zmtYjNjrMZsVLBRX9Ogcj3kes5aXNagvszMQQvFYqhA6oZX
kmHe0XFEkeTfOu06fighoGzq6NPcdfsq3iivczpbFoPF38ZjdiGXOk6f6+f1UB8a4229ZlEdxWM9
uaS1i3Q1qfI6cvrqWBsZVjRupeKN5qz6/2wS3BIcza1DEU3sQ42j2mO31b36/fdXEWGiq52C/R7w
S6Q51tNoqoDp1lTZTTnA4I0Har1rS7LId/7KBhmF/Q4yI+wYKsyI5TRw5hSLKqtPrv2BmzSMdJOh
OOcqmyKXG8LjKEGFLTlA1SalXU2YURvn+wYw7RU9xFf7WsAKszNYeA8o4h13LaMKNBpobzm5dIEG
4t6R8G+um58ej6xZSLVhni9t2rXFiBugwTmGwRZN9nRLXZMej2ZemHIB1FW8EFsI32dlH/t+Hdni
BcjmaCyXmOZLXM//W9k+s2GKmwYssAs/wBrUNi7naRRK03FeV69RUVPDFspcDOOYhBdQIpATq2J2
ag7lKYyX8rL9ZjGN2tjUqa+xUxVC1UG/d4DQk0w8Z4q9fj2WvWfYaHXLrfht1oAWWfjYRGjw0oSn
fPlZTfuyUxU4RaU1TVWHc+Dcdj9Xun4aQbRB7OGvx4aqmxTFebNhhgzgWkzX3PrFFwGGSMtwgNUk
7ypeapyynC0VUoSOjOc+/w6NzPdhNtxC7pxtzzVUQTUzr8KlvC3kZB6QBqfTX23mRm7zGyzt+8K8
2j4f+ussPGlP17Hu0DJfnVrSH3bNu4qNKsTat9Xdq7ioEklwVZab6LM0S6rioka7bUgxB9s1m8Gj
gdY+mw2GtE9zx+eroCg0OU5FSvDac4wc71AdyoPrRwJcL9F86KIubm6WCRPxJsUpNix6/8BXu6yV
tRXtbWxYbZ+emTx78rusvm3OU2V/5sunZvueDp8r6yMN3vmOSdxDN3uKK5erKGuPMoL+EDRX3Ghp
2BF049I/PyalLvpQK1ShunF96acxCQLL4MM6H1B8WPRVaUMDmF438RmNEZGwro5JLVY3tlKG8iES
i6u/Eol+vkUuoEC9TWIcDg3lA93lmYqhYmU4j2HqAYZY0iai9vxeMPZUeSxyl+wQwN8qx/oycQEG
W5ruAgv5KpbKbUdRdb6P7dNvoFKLntiI1KZbCM1Cq9gpiHZYAwSM4dn5zSVfaufL44ihqa39e4/2
yhvmbMClJcW4IEeOskxGi5CxVXkxL+djLW/56htMVbPmKpaqo3bqgE94QmnBeudZXTSO7B0Fvfbj
D7knDm/cJqtwqlY2YH7z4Anh8i3N/xeKr7K5ZfuwTr6KpKr7upGhxIaWtmEWNY71lWYmslrNlvbv
cenVEtAM9ViPogDOchCbPE2swJ3kj3yoj+3Oi2oVUsXrdevQI4jwQ5vDtg6REB8eT7tuVRVPnpxU
1jD3MSlEMk5Ha/7Jsx+7hlYhVaEo2tB2YTBNGrx0kJTJXO89FOD2bcMqnCoEsWO5rXBX3Al0cbV0
deSSzdA3ppkWVdYFIsZBBZEdANOHJ6+AyAoYLfeW2lUs1UyFXYQTlG7S4Vc/9LE7mtjFdZujCqSi
/dxkTo/lXK/pmR5L3EBG2fN66iKBE1Iam1gJdfOjbMLQAJ48wu5rW/zlDSJq8+/N+v2x3WhCpa3s
tYPTjOHchtvVy/sI/x0CY+lY99rKdrtMZGoXNIACn+VHpcivoe3HoTBVjXTDK1tua7Vumad3CaOJ
R51THGbrl3S6w+N50URIFUm1LmM/5ilefkElTfD/FV74MpZ1NE4mBZq3D5CeCqEircf6usNFjV3M
5wW3M232TFgRuy6/1PmRQU0syLvjns/xVEBVj26SMWgxWfl4JuK62NmpWc892j8fj/+2GXkqqmrp
6ZwGAeJDy6JmvVSms4Vu3PvyvAr36G2vxrzEe2NLRzWmRZ3HJMKlG/puV6+G9lhHScelTFb/0Ftn
ixj2Vt24999fjUtn5oKDwRnR4MygTJdDmqEy5P5vm7ynyrVk4Dop3c5ZLsOWfsqGOoIEwW2y91WR
vP+gqEg50mVdUM60fmWBjJ3ClHnrXlzx1aFw6dJNwXh1sg9t87/euWzjTstT9lSXQ5sFOnNYxqCO
77SXU7+Hvdn1PRUeNWzT6PY25qOrTmV79E00R5rZUIVZ5mqoJ4nrX/QX+cd2SvjGYpyfDVu1pnLs
/QfwVA5p6zn3ZQwjOMw5P7lH8gFVqdMQF6fUUFt4O0B6geKZNZCCQYNm/qsH2d3e+ifjU8RBQZ1+
fBxR3k70vOA+ea/ciGWDwyaHoJ7jnmheRtQCYc47JuMsyAymo50pxVU7y7JXuWGmppNz5Rd+rM/O
U/fbOUHI+bQZMjNNPFARUalrhRVldp/wdPhKAM6NRjqbkI86U1L2WMHnyR8mH2DiYsQ5wf3C7uRT
3CTCpnt3xW9H6W+cDq1/JcOHiWDPIIUhlNG7f/73COIFit/2qGi6tScm9CJ6H7aTE6+35nk9OrF3
9WJx9g7riReAF0Us3n6u3/b1J3oqSqp1aCFTgHSSoPw2QQ/03new7MpjPRUbJYsm2HrAAa9gkIz4
/OOuaVNsf+/yBxUcxSaf+jOBGZWVHVXSO0yg6WqG8rx43wYRGrxOY0//BUeVwtsGrIpnnwU9hfYZ
Bax9H6A4NLQOqqapETDK9Nrah236WlnPuR33RgicJiSpgkjOjII8GcshWbL1BWySz0GXH0Ce/uTK
xlAs0TiEipFa7L5a8j5cLnZQ/D148xKt077LIU9VRsKxORUUqMbEaqGnDZ7ZtjHhjXTLqvhxUGZ5
17uwzFK00TDzK9i0v1o5//x4aXXDK75c8By8Hy5idbm2x8atI7/3UPKsDFuNZngVLTWJnq7rGNpX
UKcdCn+NPb5cKt867Hp7FTFlD6LO3Ba32nxAI1LI5zHqKymP3mqZLos0RVtPBUu5FhDvowcwb0sO
TR1bUXPIjt2l/s6fcWS5X7HshcZCU+LPnVMO0GSDNgxWI7wBI0j6j6VJFVzjYSpGyvaqseGCQM+h
r8hxFFAi9onMozBtsGV23FR31pyNVLTUGOIb3CqwLyz7mHZgqXC+1enPzrdB6/HLrr5bfW+wLe3K
sD9nK5cppqpHTQ/cloehu9V5AQ/5ZC+XZXKg/7tFy9bgBriMnGGJxPDb979txfvHpqdJclR01WRX
pR9mHlzedr7MLHxaiP2ehP6hKUHnPpoopnXTqbh/LqAr68/ueA3piJ2JhN/tMTvnSBmCKn9CcefL
wNnRmkwKGZooqWKucIot5rp0e9yqQD6q4gchTfJLmqFVzFWVMcACIdh83arT7D0Hpj5KXS6oIq7Y
VBUCHQ4gXUK717w8VcyPPLRQdT+LoXpqp19W/zL/T07pZZ1NVHEad1LRWNPYT16Xw/ZA2BeJ7cqn
z07+cVhMFaq369WeyvUEob3ahlKUTDZex7UYvwW8Pm/LGrkUmGdsL9cuW8+PTVm3MMr2znNPti1W
5jpQmcjCjhqXGgK0buj776+OAnnL5YjaApCmzg9O8thaWsNZSbOzqOisoglbdGxz+4re7tPQhlFp
VWd/M/W56oKLitFaNlluY4uyiPelxIQ/MVzW1TfA5mcRrf+G/SYuDZFMN0uKk/slcWcX9GrX3DtX
zfvQ2oe981R4lmstpZwDDDy0nyv5yV/fzXzXzbqn4rOG1XUsOiIndFh/BSb/XG7iHPTzvilRVVCq
smEQ78bOPjgUQd2JARQ3WI5mtlV4Via9wRmRL4DnxMFdEBVd5Lds3603RvjT4suwKhrJsIU7oAXx
K3aw1n2FTU/FZXVu6uASC6kg38RN2v6VghXEbotzac1fH4cCzXaj0kAxnE7mLLDIdQEHl6jJkfZf
W8tBOAUkBiKrUEfMGdm5EMr+3a0BKXLq2xdvrT5OfvmUbSZskiZ8qmitrV3ZLGuYz0jBysJubr88
d+X3bGWHSniXMmyOjydMZ0yK6wYhC73KCXAZuhV/+ak94y4UGfTjwXVfoSTnOa+gPLNtIpl6NztI
q3/f+t1BFiky9bI9wNB4NLN9F0WeiudyQesJ7mHWJ60bptFSzP84Q20K15p5UiFdTpMJa2qxx1D2
ebJ/2Nu+U6+K5coChm7+9R6GXP/Yt/zk14BX9PtOXzRQl7eGjurSIsvLkYHJT+v60jUmGOTbOxhV
yygZFB2BBPb7ZNwutfeybDe+rwsetGR/BiF/gYbHukCiEPVKeQNStPlnI+k+vBZViyXcXfIt8zu8
OIdcZiqjOXyX7qM4oGqxBBIVoZA2Bi9nIArPHjcA8d7O16laHplAz+VJLvqEbaAL+THgZrGCbkuY
+sctxbXxJfetkF/60m9N9PJv2zxVE94sZSyY0rC6SKhIhYeV7apkUDXfld1Y5dLHuKAKPAVre16y
fed1qqa1eZO1I/gBqkvGr/Z0qdNrY+18a2VjDFdwx4Z1CoErth5ccOAPS7ErWaCuksBWLgdrOsVb
Oxk6pUootua/H0dg3RLef3+VvwaCjZbDMbLX1c+QErot0z5UPlUTWLuovXFb8vpSsd9bJ85VbSJb
0wQWNXV1vAqoRGJVl4l+9bJLRjMoiH7YNyFKQGyoB+11UfYJUMt1BHUcgU59U51RN9vKfjcyLxPb
ChNpi+LOtRN2Me87Aye95phI1Yy1SNeRsQpUz855PdbH7Jh9mX9M8XwACv3SlIddE6QmrlIWHnqQ
i/ri8iAqcGUgNtONgWZ6fNXMN9eFnhX4h1YZMyhDmQ7QunHvv78y8snpWzoXGLcLzkvz5OxDaVK1
4jp4m1MtFKF8yN1nmMpzA5nhx7OsMXG14Fo10mW1kLiZIR+aqo7BT3EY9u5vio13PE/hkJgPFCra
MAF0oDAh2+/B7r9XJ8ht/5zqDkwNpF1El3QSmSL9ywP/EFkOfW4y8vs7vvGA/xRc86L3B+HD93t5
aOV1Lsp4aD/Vyyd7DCAi5kUcOTADfyRpDWcGjfmoRdg6zequzPFICMx/sGjaRysYkAwLrZkwtfoq
0FYOFvaguszpe74eBFBp7vwlnf9+bEe6d78/9pXp4zK3n+SA4V2r+4tW/bMrZkNV5V/Q2VtLobjr
mjeo29dudSk5hah3E084ylrOZQl+dLheqtDzde/uzdIvIduFpIfMwp+f4xN3CvoCS1FMf7eWPK4A
vHv10+O50vicSpW/dbYQqcTgYwNN1bixfzhk3wauFlOBhWiIf99mGWvPddFdZbGvC5Z6ijOvaypm
Drmsi0jf++OVDfXBr5OC/+UIbnh73cQoTu2IFZr12/3tw3e+dyX80zy+3zXn6nlcgn94nAR2k4r9
j4iLDP9q9kiIuYCHsz9txa5y3y3yFsc961TPx0H+Ej8W02WkJttWz98OH1PSeNiheGh9vfMf2rMF
pe7uOi7kGR0HhpnXuK+jLG45i8ZrfGwDNnSVkOEftnEfSIKqzVO2bW9TPWJoWOYZIoaxW4kDcUmy
zD8er61mjtTzdp6Nq99ybI8d+bW0Oej/ICNME9BiRuY6mi7rUQ/e0xhw4iPMJbxDFbMG1BFq5p+d
aDmyI07Lh8ffogt26jk8sCAl7k34GNrG6Xk8Z0cPvf/xcqyOxWlfDxJVm6mytl+XwinrS5Cnh6Ba
Lj4tdoHaqdpMZaWlz/uxqXEST2j6sWEGoibN/qW2TU0V7ldrknaJteVxGEQV8SMrfGmWne+teDFd
pgLcFnV9IY2IGCZ/s6d9zqX2ThHCm7koBGbbP8zF2c8MB0Gd3StOK0o+L6F/z5An/m5m/UHK7wE9
9rNz8q1/HtujJjCo7VOMEcdtgxJwTCnikfGE5JPh9TVDqz1TdHX9bXE4vzhTHW31s+WbOvqCt3M3
tWHKnovQgrJRdcnXT/PWRryvzrn/ox6eiiE4rlDleDw5uufcF+ZV0lMJAnWuxSGJ79J/eC+PViFR
4bVu0EKOZ5Bm2/yvx0/SzZWSXrnNgPqoxUhiVeTzkJbloSzQb7lv8Pt2/Ooz2FTSHtQf5UUyFofU
RStHbkh1dO99//3V0HO9ldPWW+Vl7boYxEYn0BsdHr+1JiCoFNPr5LMByp38MgOofM3KYf0gAtlG
OaHTsVt6cX78HN0n0D8/YUj9Ma1Ct7y0+XTiMzgjwHP2eGiNA1PFgX13Ki0xe+UFzALvvAWdsxWn
PyWLrRJ912nx9+PH6MxUSasAmxqCdCtpAkov+K84Ufsd45O4K6O7ng2JDZMgl2au1DaqNBQbW5ww
RxCdP8+tj/u9ZTOpZWk+Q22XajvI3/l1kF9KGXxMA1nGTc9j9O+T2Bu5fWhr8tHy68vjSdN9iuLb
XYliMAQQQRm6IoJ40p/O0BNl+4xX7aJqp8lpPCsrLsPiXQMQIKVz+c0Jg6Mg6z7XU9un6FJ2Vrv6
4MZ08zRibnNdxrowvL8uTfn3tveVY3cOL9Jl8fILSqg8mpb6PUS250gwKwq6/mtYSlwkd04ftUFz
sDn9Pji+IZUP4XhvHAfV1iqLLU02VXZ2KeQQQUw9b+dkCBPvroqdRVx2EQlMJxKdFSjOz9y0C4ts
zS45FelHcPsH33JpDQawpCaE/Tu5rybRmTooK0Ji5MLbGqXFcjuiq3UFVVoZV0NrCDK6T1C8P6xr
1ljlkl+GVGxHZwucpywcTKUpzZFN7blCFYaNIR2KS5l372XlHbZm/NxOpp1cN/w9FryaobGYywFi
6vklF87HdavQ/7cklHuGpFI3vOLkwvE9cGND2a/vqhec80m0BGVcgmTdsLXqHqDs21ljZQ2vMD2U
FO/GbT1utZuslelMrgmJavcV4CbF0AVljjLFFtG8izZCkwVc5aQ6bxl0m0cTskL3IXfrerUQQGix
zLZL0F94NWi429NSWhyduCYstMZK1R6sVvhBZo8MdkRoEPlNaUVhubMcbitezC1rtMfSLuBn9pPX
Zn9Xhfd51zZhK1t4y5bcEsQniUdcP5buuMRVZ1K70E264rpbtqQb7nr6JECfrbM2H7iTn53CRGvy
9pwTtfsKvEgrwNpDn7hZGlty/Gqx8sPjaXk7shG11wqKtQ6USnOSTHZWRmFQ/9PP2KLRQhFbVmrI
zN62fkAC/7RJsDh4A6d4CAqb79CWfOmW9GQVVox+mAvZtqhsCkOk1pz+icpr7WzNlELoBQm43fyW
VfshWC5T3j5B0OAo0+HWpCAZF+RbyubzGIjvIQ5ij6dSA6AiKu01brfdOp0nkjDLeWpQeF4n70ag
teFWt83+EpQiIiL/XvHs1AXPzTrEtVNElnd6/Hydldx/f+X5w9ZO1oxrMGAnMij2WgJHm7TYdgVI
orZzbRttXO4IgupQ9o8vgie3m6+kbf95/PI6O1Q8P/cZWSvWkqTw+e/F7aLcz7YoqOSh8ILD42e8
nY8QlQh7RFYK8eQKp0DHneK6IPGaryCKaD6tWRbRVT4NVfHiTKY8+O2oQEIlKnBnzbhkZEgm64so
/GNQfikaE/XT3Xf+m1wRtd8Lmu2DHCpASkfxfvPGSOKoyeevM//tlr8ez5fGoNTWr86xaRPe4Rpe
fV74TZiaSTXhQO35Sh3bIvndRUEmkx7WwLt1blNGXr3xqKeOdWSNlz5bVf9j33coe3tIeumw3BmS
bl0+baR0TsyDUunjwXXrcF/8V143WhK0LA0dEtcLAbuuvSgovBe/LSKwm16qdd++TlQebK+c/A5E
0kPik4/AddkQvB1yg2/rFpr9+Q0BYf7atZigzb+MdkJNNqpxgEBxalAfLCBeh1OvNRFHYi/toUQ5
/AmWawIf6h6hbOti5ZkchTsklXuc2Dt7SbbccHzRrazivvXiC/DJYFYgWsrqCfs6GIGvLnrW+nDf
7quilrCt31VR74uK1q7JsiILHJcL/eEu+9DtREUusc5ecxD090nYH+flu5DfHpu9xmRU0FK3ioDQ
FvOe5yIaBj9ik6nLQTe04q4TWuQdXmLokYIH4dZRwxlCN67iqZbTLI2d3a18DI4UUqJZvZ33zcb9
ka+CAOQuiAdKZwy9gnjWXT+GdB/BB1EhBUS0uUDKik1k/taE7yeT5pBuNhTfRMu0zEFuPSRZ+FIO
/9Bi3308Muo/52K0Kz+si4Yk6RJePN59rwCVntbmSXIrztP+fdrOx9BKX7waLA51IC/71kBx16YB
dl1aCDZT0c6R6wkSufby+fHgmligggyysOX+EAZDMoBuHFndWpzF/G0ecIloYkvXPeK+W76yIVfS
bSIhxbVV+37ocUvOXnh27gC+n6f/Pf4KzZqr0IJwA6JZUnzFZP/tL2PkGk+dupEVnw2m0m24hZf3
/O4HoXUczMw0MZrUUO3jAvUEG4rGHxJoKJ3cpnu3tmkO6WsJPu3axMyue8j9w17NfunYYrZdfMAw
JVDGsMBtwcOzHH/vm3llh/WafPayNRwSGRZTzHwwSC2Vb7B8zR6oYgnGsW07GWCC5CKisHMOXfa9
rIWhPKnJmlU4wUICtFVbI0nkgJZwnx0ysO7PszxkUORw6c/SGg4eMaFfdF6geHG+FbMz2j1JRt/+
AJLzw+TYLxBT/hSwDpmViU9DM2UqULUTxTbmHJ6wOH+Xzruw+2Wnhm1GdwJVwapuWIIHpJUkCVZx
FFQ82SjwsLA6hEsGPJL/femWk+OwqCrD88K2yzBP+xI5FczaOROk++4xBKcD52RvJDyHbPy0y4bV
Bi3e0s7pWgxOBnTKceb+oEVryuM0664CWl1cEXG5Ces8Nem5H382QXGy0vC4/Ax8k4yq7hmKj3eN
dHxrwTMa3px5hi6JAGq57OQN1qEiJtSvdv0VX0+Fk5ers41JCWGts3PMD8FT+csjkXgiR1At9YbF
1hyjVNBrzVm64UA+JoBf/qr8n51tP7djcOC1FW9z+LSizL9v5ZUtPZ9YVm41nlRNzW8n7X+noeFo
pvNDxd1BLsH9BYifpAZapiwOYB6KM8cQFzUxXYW/ohWbuegTHZMtzC5DkE1H2hbf00lGdZcZArvm
A1Twa+mOtM5tTA11Tpn7KW0/uNv3x7OuG/puxq+2pGzMUK/P6ZhM3v/cDqhJftxJREPUni1Wk65v
PZQmCBti0ZVHO9xHrA/UwZ+vjbPd5AgXB2LKA7hweea9KWfVzYjiwAFuEHGni+NSPRWXvAqOSx2c
urYzRG7NTqfiw4KKeCvqoTiNye92+pLXnz3xpRz/omvS1NAJ+Ph4XTW5kooUkxOjbl0tODq1vtUm
FW1m74mgujYf9j1AcVex5Tk4H7G4Q9Xeo1zztWH+531jKw67sX5d/fscYWVH0H/5c+RR27AAmvVV
8WFtntmZrPHiYiqSdLOj0Nmegec9Pn533fD3QPrKodwZqujomkCtoO3j1XIvfJmjtdt3j4uaiTK8
l6JP7Q7+Tv0WGk3zwZ9NV4O6N79HuFdvPoMPo837De7aYU+RFcRhpwO+xBAodcPff381/MbQO0gW
WOTaQog6T1+C0n1aMvF+37wrbuu2S8WXDNcXdh/8WBZ0q7R9CfJfvpTnfU9QttwwC60BEKs+mRoU
dldcdv8b1pbj4+E1Hqviwipwi6Vg8Mf9S9idN7/8xAZrMOytd+N7o47LFGe1SsfqprLsEgixH1q3
j8oVf2F9bAYaVyuo2oPUEBd0y6z4btNB7bacUc9NWXqaWBevtLzMS2qYJc3wKkzMBq1KSx0xJMwb
jmNvnxbaXNqAGs4hmkVQsWJhAJSE48K9ZD6fJ9ne7NBECKhJDFVy7W4GYMQSAAaDhMy2nUNd9Ee2
DOcVBSKnMeAWdQ9RfNhrpR3wrh2Sov84o+U9HaMOzIZkDaItMx2fNHAPohJuhwsKxXNZdait8xio
vVvpQoPc/sV851CUHxFFbtYKeYHwazGYElFNnqXybgvAVbqxyRA+nCCZlvkqCuupXbwXKUx4JZ1t
KQ4eTCzsxWzd6wvjccra48CgHAjN810OTumfAdAWLB0s1+kh3bt6bkTdvMpihoZ/A3WAznYVJy+C
slpsgSrsPBIR5azIQapgGFs3NYpXz4sn/K0ESVg4ZbFbhD+mALd/bvr346nRLK6KFFvnzFm3AsNb
XYjutyBqQI6aV07MIHz1+BGavEvFi6FEzZ2ZIKeAJUVgbYN1fi7LEGJPY5xNIeTKQV7dhqYb4rvN
vBFx/0O4LbLUtzaUSzL+ibvAII3vSBscMqc55zNN8vrQBs/WsB7dNjy2QfCyhjtrlCqajLvBuDWl
J25tYydjAOWH1TfsIxozUFFkGzZwyB9nLGmc6kSW8QSdOiAuTewvGgtWYWQQCuktOwxpUnKkZTOo
p6RhPXQGpri26OeUW2XFEnBjPgeBHXtF8WzlThwWJlIQ3csr7l2NQgpgwxjat+cXKJhf02AfJJeo
yDDXnXxPioIlxSB/9+gmjqcZVICPHUP33oprBwN6cYeeswRaJLduJKe+MV2y6KoUKh6MEzuVJFvF
LbwAR5+e6+Odx3DI0cDggnnT1CahMUuVi9vigV9b0wKLd/6uqu+zU0Z3aeZd86NycfujXTvuWoyJ
6IYvbl7fusykjKqxSpWJGzv/lrfTgDvj2non8+5EILPo9197YSLs0M3M/fdXSbddAezehANmRt5q
KCHKH3KfNi2x7/b0eujZDWa/7VEQdn0RbXSNLO7fpJVecJKI98294rbpsG3rIvIx6ToAWfqSb5Gd
79MqIyoOzIXGErDDk7j5pbjiAjkeF/aukju3exULNuSAiQdTK26TeOfbnydT6U+T4qk83LSEwQjI
OAE4SC6Fk2yQAfXyMu6cH67R6N+2TMTcPxfXL9dmcFZYpoVmElr6cdCguXbrX0LL1GLzpml6joot
KQPJV3fIm9tWx8P01XJPNd9T1MLQyhkcyvd9vrGyudmFw8FSt8aFM19oFhj6Qd8MmRj/vjSvTH+Q
ji3rKaxveWkfkQ0/u1143GHxGPq+IK+GDsdgnlt3a27N5P9vlc4YZXL6/HjsfzHR/0lKMLgSDSaK
dNzjaX27K+ixE4OCXnZuj1t817QyEyHrVlaJDJa35sM4c0x//7zwD1v6LRw/PP4E3dBKQNiaHNmh
jS9I+XVEPKP0UC07rUbZwD3g4YuptqF127yDQY7huZwMq/qmO2HildRcVo3V9aOF1w4/zcFXH/cC
hD819q6LDYyv7OFpPlUNSbm4LQE/kzQ9COo+TfYSizJLNscEE9B8hookoUEXOr6D2Z+7j8u/10qR
g2aC9LJrcVUYSVbbWV5JuK0cOHaT7Gf7b99A3xkO9xrjUeEkQYi00h7X+haI956Qhxr9IpmJdese
W97wLZUIpw9AkictLLHAhdwYTOfZ8ROCG5Jaboeskye3N5HoacKPSlhhN0uX+zYiZz0vVoTLzPIw
hiDpfLwKutEV761WgcQ+x+glseLVASFGs6sf/f84e5MlyVWmafiKZKYRSVulcuzKruq5+2ywHk6D
ZoFmXf3neu3/zerwFImZtrlAZBABAeHhTnwVZkK6KKs4tcq72zp/gywbkiY2kXrppq1E7+CyahJj
V98zkNB9cZzA/wIU5k6bKPFbeJXvFLFd3eMYd4fSreqLNTmLIcvR+aUSvQ6UOzkAr9U9yOMvYSfy
BBUwKKwbwkpjGRVWEjlQR6unBWElLODXfM87LpFrQOK8mY2Alm8Lh1fn1dgEXhgEDrLiBcS9YLiD
AMn7zm0O2WBfWtNXdCeXCioJg3WiRLg4uc7RbbtFgH12BoO/c/CO08VpE9twtGvWQqUKrqFmVY4B
PrS2n53hjzelnYnjRzf09vsrUyHhiakg2D2J87mqP7rryxgarre6JVZi1opzaCpPOLr8+bmIjoQa
nn104yrH7cRcBw8/sAYFWWchSmiwmMSadUMr8crCaGR+iymX3b0NO3TvNYZg1dlZCdZyCso+RDvD
3efOmZEpscHWBPMYhtf6ohKu9lBkcViy+s6fNh3i7mwd2nfBfUj9U3GK08pQp9IYSEWP9NEkinLN
kI64X6fhh5CGJ2Ld/FXoiAhttxAd5t8d5xScqMWRn7z35FP/lR36c/7v8vHxQaJZBxUn4tXBACrQ
vLrX1j/5bzxKJ+D+eTz02wp9oOxU0mTwkrMw2y4PUMM4dAd2ay/2yQMnwq5HNHxACVZug9e4j4b6
jnbMCMxQbpeAj8RUC9CZRolXtxU0zOKpvg8lTbIidSCPIEJD0Gq2ZJUBbcTB5Gfcr++LlUGotvHS
1m4/x5wnhDGehMa7iu5fKCEcxf1QdhwdYDICh3b/1OCOPpng4rrBlSieNmlB7rDmzsVnWX4AR9za
GBxTk8aq9L1270FLE4xz9z47uu4nt/mwrkdHmuqomsBVESEF2vDw+IsjsaPjOc7Xc9YaElhNjqni
QCaQyseMrtXdkd9beg6De+BeeV8mU3ZkrTRscBrzqES+fhWRMt4a+5oSUoJZQnJ0E/rHaBcsjvgq
LKSgsfCqFcnUvLxn0w9ZoRQp/nm8MWi8RsWFrDhR8L4fIsVfjnXVH+ivkZkev9+sIGDeStCOsp5n
1B6r+xg9Z6BC90XiTE9W97FwysQebsHOe5AKEWFrP9mOiz8RzDLJnWQCqdnonvZZSAla8Av2Des5
XgQz6wguuRubxT02CnJpnF/lkqkqn7eOCOCi5QntaPn0ede0VSKZnrcM2mxRdUdrtO2+7+pkmvYl
TyqXDLXDCkVlDD1VgFAK/0xyJ903ayV/4n0EZs5iu0uF1ctMRshNQak88crA1A+os7eynHHB+UxL
bAkR659cMpZJyWPDQaLZCFTUgC1oVcxbbr8ZJloPU+gfwFxsmagjNcGqssmgwTqs7RGGb4pjCFYC
2RxAWb3vUqUCBdCHPltV5tb3wrc/8PaH74k/tlFYR7MTqziBjPmTsBeEKAiajmT86cDV7UMropT6
x9EknKcxkAoZqPEGKHEbx0mSf23tHx26AiwTBbMuDVQVuR26sF5meKWjX+hdXusTP7kv9qfyq3+S
Z5YW3x6HgMZBVaxAkdlDLRc86uTWr1lA5ituHNNJpbPP9s1XNyr0ek1x1GGziZYrd17K+WMz7Ls0
q3wyQ+CXDufwzRjUnRZp02EwPdbpZq2ErJxG0HpslzXL+qf1UAAuErxJPba2JmRVDpnaXf1sdnBG
oUn4HPLjHJbn0fnATcUH3dyVu09XCTS49ji7s6C+DEH5yUUXMBEm+IpmeBUHUEKAsrAn3Dct3zot
RZg4HNjLwjdsxxpfVDEAw1LIccqwWeL+ljggzttVoCW+Wu13RcjtOMO822Y+145Mu+DP4wXVJPNq
Mb8uJ06m7VGagYD0ieRFKkb+My75DHUFLlMHfU6Pv6QzzrYmr4Kp8Qcg4xvcSfwoW9w0qKzuy8rj
ODaklbrxt99fjU/bCCBaCVXtqSq6hHYDqpHrp8dz1/mNcs7iUK2iGm2Od1H+XYOnun6f0V/7hlai
Ne7WOOgnnCMMpBpBeCnQYN86hnDV2US55PR+G5TWCL9ZSHcoSHnklun+pBtaiVTXGzrPlVZ9J114
aOPxDDEfw0pqNhm1qu9NrstcC3vj0FX5zZZuDqr68R/HZsiDSUxfHltec8aqVf0oDlu7Kpz6Plqg
lraWI/rnx645FsHvtpapsVNcYym1wN+DJSrMlq1cFbjcPoLlF3vbnMWN6X1XE8Nqmb9yGzeKFokL
zyqTSZKvdtA8jbF9WpvlJofAxN6s+yNKBAtvgaZ00W0Xq992lvom9mPduNvvryKXi3ZdiwXRVZXi
L4DBwYlX9i5OH+KrVC8gVZ66uMW7vVvS7w61ThSLngpsdo+9SLM1qFV+z6V1NsoedYHOS4Q8ZDJI
Ss9wmdJZRolfUk8z6CSwshDAqulxGHeOqwTvICDBN/QYt15Oq38vuSGredsYnlrWZ2j/5OPU1vdw
GL9UQ/XkND1JwsKkdaIbfwvlV54CYmZnDjiM7Tn/ZqCnDbsSuFOTf78dR57K8GLbPaqoBazieR9r
/0rwYhOIMumaS0348bG7vL2iUJn57z+gMkODRo13P7ZkJA3bKLiMoBc3JMNv75xQ7Pvv6C4NO85q
iS2NFqn80XbV0eUQUzccJ2+/UHixEqgOKjGrFDEgFe0CZKk4DOTk2//yHmrz8bdCXttmV1R5KlEL
HQfah6BduJdzcZj5sVjmZLAML9Q6L1KPXDT8OaTdHjC9MSlbMMd5wPEbDi/d4ErILhJM7nM3IgR4
cB5zUFdZ7DA1u9T4IPajRO5IO6uYoK56B4vmaRyqW85NwaVxTRUwE259hTTC6rrVucne1SYJS924
StDiHUiuoJ5DOdmJPrkxXIdXQOvtiicVKlO0fTlCS6jGS2UHPUz/mBWGyqMmllSkjCg7EUYDzDHl
+Y/Imy9ZQ8+uLZO6iwyT1/iKipexVukOEVtQKQFi41LW7ndPVPNxmqaP+6yjBOwgp6q2QqB9BLDJ
6ASI2YFl6DnfN7qSFdNNUDqHZsY9s5ZDVbYHz9l3h/VU0pUqLmGbDkOvPk+Jh0ugXTg/+zDad1Cp
gBkKfVsoQqF2NNnxxSdx0jRWalki3WcZJUorr29AUoDnm3jEMy601yxpJePq9IbHJ01Iqe3sEkqf
eObGOZhL8DFzdrKM5Ufd0MrUrb7pbXDjoTBldcHBLtm16qddwr/EUwE+/VJFEE3kKFE3NJ3WMelZ
jWsaG3/tsruK8Cnazu8gZVvf+2idDtPS1we3N7FzaqJVhfdkfd3aa47DdSqKr1OTv7fpnIBs3rCm
muxDBfigc6OuxhI+Q+wqbw4rpKIubds1nwSdeQJdUesvBAoNDqr7L9vvrxKpWuSkGGvsybFbpRJt
s8yv0p0qn1jnzbleDY/8sqoHhivPStfhIorpL6rmvxtCfUOBVjd/deuxyqLuKW6fIbDY/HdY/TGS
sL4NKsfk3f9Ofi7sseVZick/g8Gkvban5uynvkjHY5Py465OM3xGSRTA4tavHcfFRJRQJy1Qxbuz
2LC9aYJY1auZwLOFd+/N/vLKomexS8KMeCrUZ1paZ/UmvOGM1i13bpYJv6jxfRXl48k5qPoYkAG3
+1mUC4QUwsNaNBeINCdzs+vS46kYH8jIr0O/1R0hl/g7LLbXv8415Ku6P6Ck9X698mku8GRRhvxa
1PYfvBxTPFxO5FDL9icLTN3jmpVVeWSsvAKT0jQDHFJCbyLsk4wYkntNSP2PCE3h0CyLYZ41+lIG
+WFAexf/vGtfVjVobFCCN2uDe+Fs5QOoY/ufa7mrqQc+qYSrn7nB1NkeUAJQlX+fyXa91k7+4/HE
NUmgCpKpFmitLNj5odtap910z0ugHNo2of3Lvg8oybHMnNwdVjyod9gFgN7d+GiH6EpNylWaVf0f
kAxYQ1lMkGIu3gea9ckIOfKprA1nlm50xe3jxYkhKicwezJ9CGTwO47RKEBM1QCd9bfPvjpGeAuK
Q39C+krn7kacOsEr1wcLagcUPQmP7a+Jp2D7/dUnxmGchUNi/APwy6HE3oUnL2h2gf3AwvLfwZc5
LilxcTmZmndV9bGxbmXz5fG83+6RJZ5KnIKcaeVIdpDqnDaVa3arL83VTezESk1sjTrbKCdUCQI7
gtfj7XrSNvkh7tIy7kpTOqUbXUk0l951PFvC8tHAji5jf5zJNlzdNEOrCBmr5HJhAa5ukCr2UtED
XEUDx5BjanxeBcnk0QqIMdv2yU68K4I4yeLukBPfsCHo5r6dMK8cEtwLYyi2tKAZwLiUIagukpTi
9NhtdKMrAdvlvSNatmX3nnfu5vAc5r8fj6wzixKrAR97vwS1Dsov/AyRyZQU8zs05+2c+PaHXpmF
L2s82i1OkLgYE+GJlLamI1VzdqtwmHwNRslmJDVZ8z5az1Pxm7V1QppnLwuOj42jM7tyRoG+qqK8
xstiEcdtfe586eBmQutx533ZVYJpnr0i7kmN/7BVkXjqdT8bE2T5bUpo4qlVU89CzjELbMPdESXC
n82BpuzMrltbT/a9PsTprn5FfEg5DCsmaRuWDU7b6H1YWMfIdjdB60NsyjN166DsaMyOS78B0+19
LYGzz+H8JPM/Pl5jzWGlKo/NPoOyZYQctlifl+C9A3SYNaUjN8kSawJM5ZXp5OpG2dyi9D6Jd5Eg
xcEfAtCyFYYA1thGVRzzsnIJ8bIItAz6elbKUkpMyDbd1JU9DbqSpYg31MAM3hr5Z6myc0V/Pja7
BmfiqYgwm9Rz5JcZagKflgO71CeaQhsa2H3/lB+t1EQDrDOPsr9ZxJmGbtoyQfk796qDCIfk8T/Q
WWf74qutzaP2GmXR5vVOcJq6k1PJtG3+fTy4btpKClKPM8lk7m1nOHhl3mUmXJhu0sqOtrSLz2iN
JZ1QbMekRx/KvyayTN2klTClBV5eK4rBXQIV16EZ/vrNLnZBsG4qOyXJw2Uec5xTgzUess5HRXlf
SdxTIWEOl5xsanT3la91kiE7O/hzvi+nURFheQhHr1282HCPfovA+psCIOYbXFBjcBUIBt6uZfY5
Zu7y9kWIMI3sXdpDxFNhYO1CIzAsYi2Rhi1HIYbPgej6pI0jKA66+yAD4B77bwxlYqw9am3XYvcp
CJ54/Sd2LpZlwEVrnF3lhgGnbRg4Dk7XtoPi2k9oGSYOMZheN7YSoFDEypfJwwUNT60JrVJIfi32
vlxSZYRBiWh2JoLMZi3dcxGBSlHkq4kwRzdxJUjtwQmrheCZbI6ebfsSUJFYpovfduCrzY7EjtQ6
ZmBLANgaa75mOIsGjm5WD4BohyVy/WLRr6BCNFj/LcffPrT9/mrvRWUqd9uY4kMlfZJEnp2u3GH8
bWhlYfFCGYXQDpqvdPbJp3gdq+dlRRP94339zfvfNryyAYMqxSr4ABPNAAxR1l3LcULvxbcS6tEj
hAja+m/o3COI/4yxadN/sy1m+6iy5i39/z8qB/9ezV+quTrM3d+AoIi6kZ4gN5/GM4dG1+N/qVse
ZbMuHGJ5U+HOVyaBy/aCjBwiORoSHt2/UQueqydcx27kevUAPnYB3xj4v3xZkhHV2rYAHpn9DCqW
5is7PP47b900YD6VN6D32rF1A3xQ0uYwk48u2IeG8meQuwkaQI+PP6KxmVoRrdvVF9hV5BU0cuQb
a0ncJ342sn8fD/9W2G//QblB4mQuW6vn3dWtafGVCU5/BKwBdXJm8dCwMprwV+uiC2sq6c/demXT
fEDGB9WCz34XH0vZnPvsLgYTHlRnKyX8/WxyRgCn5NWqG999GZlF6UfPcZkwQA10K65sAl7sMJL7
jnd1UVvMRHepeXhnRXUAJuxYiGZnoKj1UlHOAx2bXl7dmA1/cvQn8rOASJrp8qEzlBL4OPsiUVIq
rwDh9YchgFZLGxFT6eutq9PmU0qY2+sweku5UGhqMP4CreDnMM/obcoq5wgRvC+PPVfzH9Tio12L
yGtX27vmLLzZHUGjxxB9fTy25h+ohUeouo3R7INwkg7Lpa6DpM7Lr2SIDmNTGB4TddNXLlGRuxQF
cCT9Nag953u7svD3bI3eh31/QAlruGhcjTjErn41gNMPkMtYFL+4z++sMjVm6Yy0bSmvDltSCx4H
9hhcXZb/CKr5Aj2hPwQ6p5Ew5YE6I22/v/pEGPfebI9TcPUoe+eX0ZkGpeEsevOiCS9V2QWg7cSK
Ufjdla3X8FMEUuz8BKJqeYn/ASlzWpxMpEq6P6Ec7fMyADwwxQMyhy9W+5uaGsR19leCuOKg8iEr
xhVdcwiiPoEiaI4Qa/rPj51Id6KqdceYjpbkA74wj9MCZtqRXgcIXTeJjN3xOw9mvBZFBfjWK9Bg
2uCTn8ukckZTLq0xnFqejIrairoyENeMe+xDFYTRe0vUpndCzcmnFinXdeK27UpyhcLls907x25s
/lnl38e2081dCe8q5qHTE8ydoNE1exeaBGN0s1YCO6RlTdFqTK5xPL8na/NntKMq9SAO/njeb74O
IizUiqRccVP3ASq6ztGSsGlIfCiLzna6znhEBcOsM/rpLD9Z/r9O6Zyt4jKGUB4e9nTDbp/f7Pkq
4lcrhlj7MNBria75NnH7fOifuziI9wB8tw8oR7hjd4A38ZFcm849jBYaapzxFrrcgGTQrbsa7H7n
MNZ14bWXnp1IYg+QohxMkFbd6ishL6xu0zgi7bVpzkF1WeODZZ8eL7wmSSPKoR2Mft9JT4aoVTZr
4sxWuvLshXn5qVjZjxGyOH1Tnh9/S7NzqWXYQvbgvunX8DoP3m2hAt1S0ZOIIFVW7oFUYZlV1oIF
5xBj4xRex5HINZV4YIWUO5BbruH80CyFWomFxpqMG7mE13oG6xaPlq91Pp1tsXN7UikLKkjj2k4H
G5VhcXWH6uRX2S3L2uPjJdBNf/v9VZyNpQXWQOLCT1e8a5XlcCdyaY9ztuy0jxLIcdHMvmT9iOp9
tlyspRtOEpLPhyGUezjltzVWQtmP+6JrcLLCjQAaryFXjWPQiPzVRHKgxFrDVloEzQzNijV7txbi
OYvcw2Pj6/xfibV67v1oSwmuxHfvZW0fKGvT3m1/ynU0fEIze7VmmncVCuF1G16XorwMi3+X8R7K
ephdrZiOdIkGXq4x+hzXS26JC1+Do3CkYeYaz1T5BAi1Vls2mDlkMX/k+ZRCI/dl7CrD45/OMMoB
WhSEYDNowms7iLu0rc+SWYZtTTe0ElNBGE5sROPddVhllsQsZwdiOYaMXmeW7aOvAhbcn+h7mQi5
1sX6wa/ojwbnflHTHe/R26IqsRRW3PN7bGrXIp6Skk0HXNbSx96+pTxvvP6p2hKZRSMuC/gLZVl2
4J0onyyIQz1H4exCfK1wj6Ch+/74WzorKUELRaMudAYbVprqv23RkcMQsx9luUvbcbOTErqztCWH
XFl8Ddv5nDn2pRriBGQax8fz17iQWhVENX8NBF3JlY1ewu0SjHymtrL47WVQC4JBVpWjzPh2YLUj
pB3tXgb+jYCyCaQ+OUdvYZVE7SjmD7R2xuZTWVjS+doLmywvj/+cZnFUMYp2yJ3BYRa2vcC9N3GQ
gocXbD8mMIRueCWygTockbpO/TUkHx37VweiKPFl38y3T74KvrlYh8qxMfN2jFOvYUcrbhPS7xHl
hVOplBI2dxw7yOb+6ju3uPrcLO+p++vxzHUOpcS1bc/R3KDYdLWmIMXq3mpoTe0bWkl1ZRlIa2mR
MbLJLZ+BY5w/FENk0ufWTVyJ5Hpd+3UpMXEHeWGf02QdbUNqoosEJYZxmZzmDqyI1wAvGNNZUkeG
lzqLLe/fmMRZlR/cVbg+IFJ2V44foaXbyj+WaNo9PGlYb7W8RedStjOb2Q2oKZnWVob36srU6KIx
nFrdiiprmvoevlqvIvHs8W8+rqb7h25sxZtWbrfUCxx2q/rmfREvdWLFaOZ47E+ac0Itb1WdAE3l
wunVcbvhGI6dnXKajQlb7AK6dFAxztrclF7r3jZU6oOhz/qypx670QIY0OzSMe9Y5S+u882rp1MR
3atuThvepI//nM5yis/1bPLHdsafa6r+g5y4A5xZbXoo0eSTaqW68KVX4XW1u9o5SXIgGarod1nc
YqOEh27226Xx1f7XjRmXIoPDknL9Bv3o4OAvYBraZ5rNH14NPoetxfqq6a6L+DvFRcpzd6fRlROh
FgFI9VtGr3O49P4Rbb3B+C4Wo2uCVOrKdiqWCq/ndgmKJESyH+Ptq5XpSj8PXv3BGdakR2G8cT9W
QXEO2/fE1LapWQwVViUGMaFVNEAQBs6zE4mz0+y81KrEFLEjFt+2GbuJAK88bV0fKl4fuT3sgWtg
51P5KWxQI5DBHufrOrI6oZkbpUJEpsKDzjLKMc0jGnpZJ9itg0ZRXFfPBNzMj51U8zyiak3UrWut
xdTRqzs6z519XWiQLvZ6apEqz0EqFlPpR5PF/N9z9atogBYuH/mc41kaCwF22tpNJWiPTlNYtYaw
0H1CObgzKMsENaXslklyhvuebMt6cktyfGwq3SooJzfIei2v6PGEx/Mx4VV0bN09LYqb+yi76CTy
plkjxm8s9EB0VpHuEuCFcN/EVaKK0p2WqiAUzyxA1c9DfYJS9M6hlQ1UBpTETmFlN5vGaT/+quyd
12WVjmLNue2zEpMerfhAwhhsI/7LSEzKsZqjRSWjsIrRgzIXhkdkJZn40jA/GfzLmBnKYBpftLff
X7l7PNQTGzwYJpoAr4qap8jLL+3g7hx+89FXw/tBP8vFcsKrDMejkNGZD96xrfd6jJIP5fnWAwcx
QCxr8U3S6p+iqr49jiKdYZQgpXHOHdHx6Cqs6Iyk/eQ78iIsExWFbnglSD1ajkXOMHOL/ZJDe4/W
r7bdGh7BdYMrYVoEcpnDYchuDqBVpDt58mMnP+yxS6hyUnAr7GYBqaTrbLegtGyPS1d/tsierjJi
h7ESqICnjNUE7bvb6DjpIPwj3s4Oj2f+9r4YqnwUNCMDnAW+OEv2xyvKMpHAWu0bW8l0mGvn+VzN
4dWebSdt0Yd0BO3w132DKzFaQQ0joqKi1wxyr/XUXfEmsHPeSnziAcAdsw7Hqtf04urOrnhm02S9
PJ74234Yqpgtt7b6dvBKSB3n1iXwZbp08cnLQsOC6oZXQlS21CJ1VOc3SDWcpt5PwFiVZo7pBV3n
L0qIFlAosrrKzm8zBCTnjiSEmu5xupkrAWotDqqpBQwD5gyIGkBXHt4ekZ2GUZFYMY3HWKC37hbM
YQrCyWPVV5c5ri6Pl/Xt+3uo4q7KZlkDuq75DcDttKq7xM1B5tcjYd1gS18s/1M0GFxf9ynlblJV
Nq8GBNetr36UKLtxceQL+KvIF2a/nyIUynhwevyvNMutIrF8SvNurZv85ltLirr3tc/2AEexqakA
rLgvZ1GxOb+t4e82ox/qyPq0b9JK/FblIALLFRGQnd43dx2Gw5gPJty4xksj5XRdGIrdkiz5jWf9
X7YOkF9b4t/hOprYV95O6kMVZmXbWcD61clvriiSsHbSMpvw1tQldvPD6f6ZOlMnjO6fKKEsZE/B
EOaF13z1nlnIIYLXf3J7E8JEN7wSzlEVerEF7pFrNmSnNvdSiQ2pLUzX6O0Q+d8H/FBFWjFfWLNo
EQSV81nwywIdmh6KbPmvxz6kG145csuFQKIky6LrINqfoFc7lKy817w+Qbd1306tcj0A3CxnDt23
q03xJhKDUZSHjYOllobg1f2H7fdXeeZQ+0PO4j66VkAWEIbaRv0C8aGk6YjhC5rtQVVxofnsFk23
LUL8bp3Kn9Ham1DTGvdR6R2gvFJ36BfitxKPJAGtEhmsTyDdPj9eX93wShgHhdd06CAMry7h99Il
l6yPDlFoUhDWGUY5haeq4+5azNEV+DCeDjmv07IfDfcH3eBK4E5d6QyME+RVErD1sQArziIsnu6x
jKsGFviIunWtov6W5d+C+mo3nwdrVwruqghGR24NWhXpbxI0RyHLL/PSnAU3NSi+7e+uGlCOQHU/
qkPMfL3MzaXwfhf9YeRf99lFiaaW8HDI+hFJ+ACFm75KY7Z8FL6JYmA7vP93P3PVUPLIMAcFDfqb
649Jjo6H4r50U4KesyEwAIXf9htXDSkaE4c3tShuVi/zK23m5sABbTLktbrRlYgq12ESzIHfkApd
mzQ8hEwYdkrdwirRRCgux7Lq+5sYaGq79GbNyzMUmhPK7d/7VleJqWBG7cOWbYHjJL+hPzR1audY
hp7hH+iMoxyGrjMAHi/8Hqbnx3LIzyCRTR7PXOM4KiCRDmIuQPXc3yg0yr13Hm8TFn+Mq9vqdoYt
QWN/FZUYWbU1N9CkumHnOdPBB3169h3o10Mvsn8f/4u392NXJU7J8DaXZ3k7XNsyLlh8koxa/Lja
FOLlFz8Yht5kL81SqJgy3En9vvGxS8TiB9RRUsveIy1HbFdFkM396Aa1RAhDefJQ5m0SVEuSsa9k
NGxBmqVW8WMA7/lW22CphcyONjS2WnIOLSQ+dEoz00Ps2/mnq2LIZD4Uc7v5E2Nej7ZocWshkIzL
07EcORqP63d47tx1CrsqnqyIwIXblvgWGvqTDS/Vd7+W6Mdjl9J4rSp/g/4Oy84lFnqa/bSNP7cQ
muPLF9szPBPoDLU52Kv0igaSVNJ2EXjVuzIgiSPPYvwwyO9e+68//Xn8JzTeqsLJFj8swVux9KjK
tl/dsigSKV1TjqXzJ2VfHSCkYbcdBo/WS8zbo2N7Seic8+G5irLL4z+gCWwVsVauKJPXDFbKp/iz
bVdP5TyKRPYsfTy+zkDKzlqUNYs9wYZbH4/AbkzPkTteHw+tmbqqo9aErXSaDPEcZ08+Klvuk2si
uXr7Cu+qgOY8s9y2t5EJNShXZ66V5OTsZJ/j7BvLgkMRXLlnSBZ1f2Kz2ysvhXJjD4YofClj92i8
Aq5O5x2EVNjvVNRyGeXd0Kzbn5B94pYvC2pbg0jqMZXE8AnN6qrESyAhHaRTjZv7/3b87rDE7Ph4
cXUjKwc+FwEkcF0srqTjEbRaJ6D4DSeyZmgV5mjPVSAkWH5vuRQfujb8YGfrl12zVmGOduez3rct
JFkuiAHLPIxwwBSWYeKaHVNFOfb9BDDciv2gt9bzQMBt05EflfcrHKzJ8AmNO6rCSW7Q/X+bph1O
L7k1nYYq+DyF0emxfXTDb7+/8vYgwKbfZg68HQqmYwTtPFq9ZH2x70hR5ZPyvF27/P/ORuGgP5tN
x5lmxw5YdCePPj3+Czrv8f77F6wmzoSdYUPjfXdeZfUUN6bKkG59lf2+D5ao8nPa31BEf1f4OBVn
II3C6IXUO090Xwkr3+NoOPSw3WdT9uzMLzi+vsjG5KA62yibvXSCELzW+XCD8sIxj8Wl2Plc5aog
R3TIZzPp+HADBvo6sC4ZXOf9UpuuMBrHVIGONAzDoXBh+sGbnry1T/tovtbGrmnd8NsJ/8rvZ7sY
AFqF06wlfTfV9gerWBjOchPblW78zaNejU87P4BaEKYPvO/BC70ThMlS6Mvsu5mqylh4mBIeGTF9
EX1nZX8qRbQvw1RRjEEDmFBUVMPN8+W30QMcZoz+wSP2vhTBU4KVtzTKaAO7xCs5jMDiB35wGNAC
83gv0JldCdiY41rabMvasfEYh+GBdvW7qfQNp6tmP1DFsaCaFgehFfc3v36x3XcRxMg957pLwh75
gUqDMhVWRNHTgetK+1WGHzJxz/YwlWBoFVw2lt24xttGgJf+M3hl70EU7VtSlQSlq0u4i735ogvy
/6i8z9XvJWOGJzDNDqayoKxlH7UtyZCu0uGJ8OWJ0tZw9mlWU2VBIZNTZ3OGBxg+dPFlQk9+yle5
pMwi4jIztkfwZbP95qyv9gJrWu0l6orh1nbfo6hJibHLQmec7fdXI3dWNHJngXEk5GLz+SDIakg7
dCMrcWqVhFS0wzZQOWtST+uhaTqD2TUxqiJEmdvMuERjC6hX9zK51nFw3EtTE8MWoJu5cqACkBsv
Nq2H29xB3IxYnwYr3vdipxK6BSDgsQAtHm6E8N8tjCKWwISp01hFxSCuQg7RgEL3zafLsey+ybl9
XxpJOzVGUdGGZG6ikENf5VbM3me0S5+RKxlSPN3ElZM0sL1yoA4uNXITTiPzC4QFTktv0sXUzXwL
3lcuPlo9GuAtLGcv+Slz3ROpdj7cO0pcIoEhLHBhctH06QKjuJSCAyne5+cq2NBD00fIKuzm6Av4
HHT195D1P9CX++3xUaczjBKhJZD0Hvq2EaESQsI0Csc0bwpTY71udOUg9aAPUXW5KG8LAyWXtzHC
U7ma+pM1O+//AXFfLWqbVWFPG1jeBq1S2I6HwAn+rMRGsjGm+8yjZL5uk4FwZ2HlrQNt+Puyzciv
yrOhafl4eI3X28ouk0/RuAI1Ut54aR3tkJ/ikaZzbDKQbnhl9sEKVQW8lpU3CF6kVQHibXdJgfQ6
7pt9/N+gmmMwjspeDLdRBE9y8q6sDA6lbXr+1jiPKuI1BF0DCY0OOWQsXpq8eI876067K7uNuxJW
573EFtznN9xTE8uGWOBS7TSMstvMMaBAlj0MN7Yu74DCOvdj+7GZ/x9nV9Jkp84sfxERCIGALZyp
sbvtbo/3bgj72gbEIEDMv/4lb9Wf3DqKYHfiLARIVSWpKitzPkDnjZOAipPk/YQOWg5QPxpFtu4M
CuihPbm93QyPIc8cU1uEbv73/1+5Vz8iZ1DuX5FaU9KzXMYjN6LLdYMrcaenUyjaehqTmbL3Hmnq
eObU1D2is3sl7LSD6N2ubquk6ZcL8YuTj8T9aOSieDvuEBV2OC1bUeQOL5PBr5/CoL46HWQcypWf
27I/tMZExR4ObiYqHlZjQgrbv85pz6OqCn/ZPRsPXdHIXxDEeR3tpUTBCgXWq4uqj9fSS8taQwL6
7TQ9UdWwQFrbQGELO+4kbz3aUEAmfvbtZ7qcRtD7Mmc27I9vGxL5i08uHEeWV8OYlMQ5+V3xNJcm
RdS3zYioDHLr2LZO2yEApQCTTfOfOa9jdzOB+/dY83flmaiAxGYBUnAeET29ksfu3D/yrXruChGB
T/UjdY/osjCbqGRyEwNukEgsM6mD38UYPrdFE3fVZGp70U2SsoW1zNqyHvIIKDR4p2YtT4WQp9yI
q9Qtr7KFMSvrfW/E8jaAa26hfEd9U91QM7SKTETXievmflonWTifMn+NU9+EMdINvTvFq9DZjWsw
jDMsp89qtMWxK+jHDG6rCT4qB1zfunTtrZSjOTRwv9pgNPtN27Z74lmTQSKy8gJiuALpnrT//+oj
LOBAa77AQKFNHfdNeYXi6DfBuvftMh66lpO/wIgELUaLwCM4628SKg+RG7jHDlck2Bfn1fvLYmvC
YMEm3yz0ZAOoEwTLUxlwQxZHt8bKDlaORduBTxXHkz4t4rStlyjnrmGVdYMrO1jOhCtYhr13FfVD
DmDNOJmIsnXLqjhsueQDHad5BNDI/xquMlrS/jsA+leAKQ2Wo3t7xWm5sFlWBxvSov7y1KXBI1jY
DSc3zdAqTMob/NaDlEmZZCSU4FpZqu439Tr38/0jrWZyVKjUSKdhqWwcS8i6xla5XRxZA+BYfnOC
/liHN1HxUmvJ7LXvMDu5sM/hXD7P1uciDAw5XU08VrWm3La0h3BYYPXQiew8G1RW/mlF9979CdIN
v///yqn6zF5lIOiYjCu/tlv+PBQidiwTvFS3vPv/r4YXSOnYhLdtUqedFUZ9NvZfrcxfjsUblefN
KlZgUJiD2+60xVtVP8xEGvKXOstRPLZamqEeLVYnoizQxw2yUdBN9Ow2LPJXIZlJfk43/4r3BkPQ
+24Zjkm4MPTsWdGY+o8QwjXEHd1XKJ47VMRPiwDDs6aPufVcutZD18gYDn2+b0CaY4+Km2rIPNRz
ibBZbE48+Nb7siBfXEh5+MOpSf/cf4jmM1TkVNn36ySXFPsvKZ775nltwhfarSB9OsaZRFTgVN93
Iq+gZI/Dw5qEbn/1J/rkO5Vhc9Ess4qBqDvi5gNAPwmufw++b3+ibRFtzJRs13S8ExUI0Tjl3E4D
1tltCxmnA8SsSDg5p4mO8wOn45+9Th910CphACWdUjJ9O7YyioM3qVvYTuDhapyVp8F6rpo8WXFL
Q77VcHPSGZiyL9du57tMBji1j/LdkOdOBI+8ylYA0hyeZwHY7v1P0cQqFSThT2nWWWU2JVM9fHeD
tImlR37fH1tnwIqb+6nPffTkTUmaVqfW4kU8WGk8Bv33Fciw+8/Q2Zji6xx3Kb5MFkJ5sUQ+DqmN
00BEyr8cGl6F5Q3OAuhoBx8sZXdtiQ8mIUgW2/3p/vCa2VdBeVvQUygnwYI5+1WHYTy31rF1VZF4
Yx5WxVCUIulR3o1BuZyd8sCIxNCsrIq929qhXtoAJzsy+Kc5WG6T5TdRH3gP4TZ/PTY3+4q/3kVF
5wwpOnDQGj1cFlaeu+nYBqpqarEJMkMLxaJOW3UWvffohN7HYy+t+G1lQSbe82yk6O0lKn0wAhlb
PvaE5BtXbVVQi4f95ELDqE6CbIn4QiI2enGdvvjQIMz972FAomAzIcp1hqm4bua21AE/N/aeYugj
MKY258JqTRU1nfkoTltPod+34TomYtehSIsrCDqvE0qmI1kNAEvNB6g4Kmtt5rArCOJCun7zLRBW
1rlvOF9oYo4KpBqDguROmzUJGFBOtN4VvACJOborq0iqFCASj1uYHVhTxLz8IiqBqkZjpHl/a268
0FcJdWoJxWWwDzqJ47TLrS+tDVeQ3HTjfmt29tEVFyh45qfIo4MHU07v1hUgaTQMSMsE49ENrxxR
6dBURes4NBm4SIjoorEIn5bJtB/qhlcM3+Pu4th1SJNuyJ/c7l3nTB8bIg1RWTe6YvittS4Ny9Yl
WX3xlQ3kK9q3bv5IvtyPPprh1cIpsX0n7SaXJtm0nph0IauNew33DYeSt9wWK/tX5dTnbTrYs5Ok
PTv5bDsBJ/CvxdokTKXBbXVfsJ+HXgV9yFDXFS9LTH9TnERTn900f9iyIx3I+xfsX/Zq+K7tFnda
KjeZViZPRSYHlHqKI3fiffT9o16NjngjbSaok1B0B88Vu9mZF7OCG5LRurnZ3fnV8LM/r5VH4Vhz
Op/nKY3TrjuFTXm5bzyaqKDytHgjtA6hXECT1rUuAHOeKRGGgKkzHMVnGzvjbrhPTAD10MyHdNfC
bxl9wU5syKjo5kZxW/DBByRcXCfppZ2QVtzQynwLwTJzf27e2nv3lVX81q9J6gNZ6SRI0xdxv1CE
nRa6Js4CyrygS6HUNDdZDI7S5eLaojFcxzVLovK3dNk2r86IQO2W/lOPS0Y7mVhWdEMryV1ehbUg
g4MvqrzEqerIEUcYJzBZKoGLNVXpZIsKPuzZ16B1I9IIw/FKY0gqecsUbIButK0LwP7yBO1upIrt
rxlzgLUyQRV0E6M4MRNrzcMgnJO+uVgW2bM3huCvG3n//5X/SodYS5BZczKiyY3vOi7UhBrXmL+t
7LlhanNf1iXiGksjMYqH0iu+7gRqx9zLVhy48Kx0te0FoafqPrjheipc9t8Qhobh37rt7hajeO+6
8lFAwAOvn9HnUkxPuV9Clb28DnOdeFtmaGfQPUbx4srLlwKsHzOi/zfLfeiLz633HW1pkesYHPZt
+2RqUTUdMgjDSXyI6Ns8dkNQqAUp/5zVJTlBgMOwEbxtSEwtq+ZDlnFJbZrYGXl27AJCjiU3cUnu
AUC9Znhgh1R2YBJaC2SNGoinz+LkTh8aS0Bqo4qm6UfbXbzRVHLTfcQ+ha+8YQarmfCdDh/RS3ot
nfofBpWY0/14rVsHxYkhKV1lw1C4SVdsv2anOxel/RV6d0/0oDczta5al1BRb5uWIAXITtO0XoLe
xH6gmxrFmzMXtMV4+SWhJYw/ssBM+LCCBfFAymRfYcWZpzxzUevsaSJIcyNV8W9fuNcqYwetU3Vm
z5NkaAOaSOmcKgH+G8ek9KqbGMWBl5bWo1dhzn23eHZCcdraI80fmBS1jtryJmMyky4uvCOLebN+
lLjEgGC2NZxs3w4+TOV4mYKOrtPaEdSA85NXfJH2d18W71I/2QaT7769DTC1rAoKPIvPAmEaOjBp
RFN0+A8+ERHy+sKwiekeobjtGIiingB0TLjk55SKz3zZyYNNAVSzwmot1etkWnTTgNudLbq46yf7
VE/OZggLupffn/oq5qC3ZwvA806TUdCI4zwqKv9EWXG9H3V0S6z4bdOGAkFAkESWWTQ3a1SzT302
R2saxkF77H7NVI6XJm3DeRaSJtSrLnONlOTMHgYrvxz7CMV9abG2m5Cw0wkSkrb9iPpPtCDNvbn/
ZMIkg6RbCMWRh5VWntdjmUs+3IQ/XfLc/hSsviEEaYZX66vZ3Hm8djOapH5wnYf+BIWZz+hqMUyR
ZndR66u1PfXDylOaONuE6vCvrF5/BP4fxwuO2alaXJ3Z1tpyDpxkZt33tkZTfjt8J9KEKdA4mVpd
XSpWTVhnWFAJydCMv/fHwTA1upnf/3/tYbPn5XTxsbA+teOyBpq4SPcaGXeP4EERqVUmCt7xoRg3
RGrouS9gZ2q+WGHZPsDvTGFUNz+KHwvcUoU18X1993uXkN67mbPVcArVja5sv0h5hmmG/niEOGlf
HYsHZxaYWF118694b9mPQLtUNU0YNP3aAjQCzvgAdh1DhNMNr/itANVcMPm42tl2eNts6NsU5bsV
kfp+7NEMr5ZV27ABhpAj+wPG1UcoTv1T0SWuDul8wHLUgiqZhiHr24ImXu9cK5Rr5Rr8G1amBIru
7fdt4ZXt21tPsmAXALLEkpDFiZgtL3NxLPHJ1Gpqx6p8gM4vknuCvdh9ncgGpAee7b3cn3xNVFOr
qUXRsS7PkP/xKvHBm6uzRacfvBWQgjQFTo3pq1pYjiRSrsxyIABbZkM02mEexEhHk4OfoDiuv1ZF
LzpYv9O178u5eACV0nl05luZ0s/3Z0mzx6v1UnDRjqE34tpSrGEDfvXRizzqrTFphp9rjbuS6/R1
dP9ZuulSnLlAIjrnHCseNNKOpMunEwWT/MHRFV+uvGIl+YD1HnkL2GYmYoik1af7r64xJrVu6lYo
KNQdPJm5mTwFZfns1FUTe1j+i+iJabvRzJBaP3VGC2SKLS6roh7ZKc15F69u8eX+N2j8WS2hAmZa
t4Q5uERy/muYps/9khVRPtWGvVI3R/v/r+JF6o7QkZ1xD5s5qZBAdN8JC1KEpMs/Zjw3ZCR0M7R/
3KuHoBaTzcHakwSSH3Y8wT+iGogIwzK/CcFASFVLqeDm8LZixpE3G+QT7D8u02+03m5AKF0nnIAB
Io0z71YQesxqVU4TyQvwulHmJpw0D9JfzqP96/5y62bK+d+Z8sMV8jAEn+IG1juQuj83hBumSWdJ
fzmy04ADJ3UBSCLnYOcmcmWSreSgISmeDLa7fPYlzitDyx/3oiHJ/Cd/rs+5rA07s2Zy1HJqQ9Ht
RzkSKh73ahGVWS2mE0uRUjOsqybtpNZUvcnyLDmM+9XefVyLpNpksuUsKss2Luc0mtIjwhUwWbW8
aoGMauu3gSTBsPbXKWc/qe1PhpuHbp4Un968EmxU3oTiJwenc1TwhT/ZhRwMSQRNyHAVb05X6QaE
zth96PjQ2++zqgZj69qf2pU/H3IDlaZiWwrurR1s1fHLxyZF17ucvJ/3x9a9vrI/z64XzPaWeeik
y2MHwCA33b4MOw8hEX/uP0JnR4oXSw86wTnidmIHU8y3Mg79f+01iz1cYVnzr1j/u/8cjUurXBXt
YAHxkuJTCMSyxy67SquMutxEr68bXnFpn3njNrndmmw4YIekvhbZTogvDef4t+tZTCWsmKt8Clfs
w+iBBQAD5Yii+1h3PzaAeBaBgwBvIryCwbV1D9uX6tUWNDv9IoY9o5DS8dzb9Q3CgDGvkSJZw1OL
x43z77o2dS1oZk7V5ALfXNC0lCIFz8YHLt0n6AWeClocC+VUcfC+3wAMGLDu0+Td1q36AOT/h3b2
P903K038UMksIKHtTrhBu8kYlH8Anfslu80QO3QTsz/y1TKES8ZQmBPYJebuIXSqs2eFv5iTHQB7
IqyqbBZesCL5SDbsEFX4lJMw7ib+xOeDGxBV/LprfLuWE3IukOAM0hiae4ETcdt1Q8PC6o4yKqFF
EUo6LwRmugVbXPVeVLB/hn468z5A/qg5L/1X6PpEzmYqweoWRPFxq7eHIrWRSs3W9JJ5M46W9MHp
j7DpYEFUmgtQczQlnbHexIGqy1SfOpTGqWVKw2gsVaW68OeiH8VSu0no9f7Ztjm9Oj0xVYc0O4VK
dRH4bWhNi+2ir3V4v8k5rufgZVmnqCAHM/4q5QWHAnAhxt3V2BJTUMWP0rlkwBne92TdF+yr/srd
gOAaVxaUXtJQFmc5VhgysbnrPY72j/tP0NiPCuPqs15UjYU5QnfcbQG+vSXte4+2hrCt+wBls2b2
5vvB4GGB0Vi/jvPJScFKNv4XpqZQrTMhxacn6jTQS3DdZGHbS7bSj8y0v+lGVg7ckkGdRqQ4xNS2
+Fn09J3tUUOc0M264rVpIbM6DHArRIN0gtT1KStAoNmbLs6a4f+CcMkURN5L6CYghUd6oQeZ33ol
qOzftxnNoqoQrnnKU5TmrH1R+6RpvGi2s09e9zsz7r+6JyhZMCi6DoPPMtyax7mPUNKNx7T+Vm78
QlMTr4lukvZnv/KtBan8bh73TbiC6JYIu4sQ9juHH2HcRehUgVxWv4BSosU3ND7EY9s5YNGUC0P+
V/fyu82+evkWF01CWosm09y8cEkAil9eZGU6bWkSVCqMS0C53rck5oY51b9cOmcoEN4EzT5Agyim
uWnz0i2z4ru5Ky0cJ3IXymTlZcu2SArvkbA6btLFcEjVOLHKjAHGHQuMG6sHJaXyS1jK6sQq52AV
TUV0NeGwhX4KR5gb/kD5GJVB9xEK2YbgqVkFFblVgNF6cOx8S8QsrtTitxCIFrCNRqBwOVPf1AKj
WQWVXaKE1rlVdq2XCPkSlrGoP/jsnWXqo9JYqgrk6vzGSmsmsABkiqx2vM5Q5BoLfrkfizTrq4K5
LOZC3hZ1ClyhoAPTWJuIt8LYY/n/Bv8GkEUlmPAo6QYnALrNlaDm7rZ6xHWc/3G3LbyAL4bG1Vb2
12btQEntLd9T3HdxJK5F7KbFcoHoMjPYsW4aFYfvLOmzbnO9ZJ6sxKPzFbfeG+O9IeWgG17Zp4u5
trfCH7wkrETUO1+a9UNh/XN/iXRjK17uSA/qgA7sa+3CeHDDTzhinLaGHrvtqLivga64pbtYojWf
wzNL+/E8+OLl2LsrG7Vg0LoHZA0wxHX4mrV0uOY0D65Ao8h/7z/hbQP2VLTX6hBITDcDcpFZ77rn
zMpcoC6g9246gr09/Z4K9HInHoaEYh8CY11kddulausXb25MSTfd+Hv0erUVCZ/PzHYbN8kJvxVd
c5qH5VIIU6ZNN7yyTaODV0y8KhAERVjhxi+9qFv4dqqC1HAE1q3A/uRXH9DOXhfki+0l/cwfnbS+
QXHofH9xdS+veC3umxxkEMt+0e8j3GxvzPqnIO2htLyn8ma0kttj1WFli8aP5daeKTMBOHRzovjs
WlIXN2UG/FWVtVnkuqP4De06fqR52gu9UDlbE7r1edDVQA2Pw1Wk/TMpnGj0TS3IutdX3NYipQjl
DIzOFvJbJ7r84tZOdigUeyrKqwmZRdMSiypkdpmq4AwywstqmXDuGptRMV5rNlcpDyYv8XI7dtbi
AXRn0TyZuhd0wyvuWm5uIK2N4OqxdjEUkq795pycLju0kXiqXtfipek2N+WGBJE8QW7lKpfmXRuY
ND50b7///8pXvXG2mc2QwbHz8UNT5w+t3dxa3zGcJvZJ+Hu791SijM1yvbzOJjexxwwdWRAAOruM
Dx9Hi9tnt5HpCL6eydRe+fbBy1OVvOYhD8p8qLZkBsJlxHmud7dPGQ7zC3GP7S4qzqusg3FZKW6C
ecrOXlbd8kKc78c2jY8FiguXEDq3RwGUQpflWxwSf46ItR70McWBodnYBv6GqO9UHSRtSYNzaYiW
ocCEFte8vYruWtJq83GnX0AIZ5No4a6MprU03M50gyvJatY029IgTQNmGuccOs2lnppjE6Oiugav
7GiK6krS99TNvzshLdpzOlJB3gdZWLiGq4fGz9Syde7zrM6phcRTg/ZNgaL7wh6cznRxejub76mt
v9MmAoCSkVoJykBE6cbbc90CH257LbJzEEo+TVuJdZ9E/5nXm0nZTvNVf2HW3MFOHfg4YIn1KROf
ysB5WNlwuu8QutH3/1/FJjcYesnCliVe1z2u3Q+5OJDXPNad4amItdGhU9cEWHhbpNHAAK1vf9hW
dz727sr53yZU0maqWLIW/H1jjXFB3McaCjL3h9dEOl85ToApxZnb1Qdmpwoeu1ReO/C5WdYa290R
kXacKHwlHI08Beir6RiY2dOX0PtRAeDUr4eaFsG88r9LW8ykSnG/BFxQWOegdp9HN3+Y3PXsjCZm
f431qLA1a3Yzv3FSD9wM4211xcW32M3KB8MK6IZXQlK3FFYpKhy4fLBcZMV66Zz+XPBjpUZPJQEJ
OlL2oIDAJawUMeoEVwk1uywYD5WdPBW2xkH0mKcB6kK18L7nZfqM3iqwzFuGbV83Ofv/rzwXl3zA
TxbYjmezjxNIACs3O7fW8uWQ9auINXeyq0EQviagDLogRQT+wuHs1O0tCNmx2KMqoYQ48YaZU7KE
0jDxJI1ZJR7m1XQd0E2Q4r+kc7rGFbhjk10tMmc49qa/fGqd70+QbnjFd1cwnkuwcTEkWHhC0v4E
Ib2EhaYUlCb6qIJbzeiMWyeLNUkFPe9aN0LkU5TN8kM/NV8PfYKKVStGSMm2LTKmc1u/70eCzTI/
26WJWllzolAxamFYb0CjA8wNptBLT4sccPrqCJMYQqeqU+VwwrNKOGDvSZuHQhbYh/vRYPu6F9//
f+VaberxllA0W661Q25D2BbPK8DcxxxXBXJtORlJOVZrstTlu42yL14B0YnpoF2qbBmiGTgB2Bf0
UrZM/PQBaluQVTMhrnRTo1h94cgg9Cr0L3QFbqmjnNtPi7WZ5KA1PuUpW9Yycxud/LtPLd6ZlO05
H+tznzoGl9X4lIrlIpQWEOks4VN5GFuki9u5/a/pxNX2+mMNHp4K55qs3B9yC5mlXmaPzsBjC/hA
387/u++ymvlXMVxN4SPELDAe9DC/pF73dZBefH9ozeSrIkNgbENbX4HNXJLgJH0fF8j1Y0WbI0rl
8FgVwlWGdLBsizPklawTIcONtDIKju7mKnyrdq1Czj0OC9C4f962IpqW4WUpKsPs6CZeOWw6RZjR
NmjXxEqXpwwtiSj3HTvmuMpGVViZrNIMQ4spe/BTXN+79LrOR0jQ93lXXDZwBEBPDIgq0IbF4P57
zyABdMxkFH9tCzDFNsPo7rQbYELKztUaPgzpwQ1EBWutFfrtqmqv6Fm0PVVQAop6tBMayJA09v6X
uNCIbpEM7a3JViJR1YXzDwJ6icYypQs1FqPisdDPR8aC4b642A3O3PQDlDoMxWzdq+8B7tUGBX5I
MP3XmBhrYeetm+JmXC8bOh/vL6vuzffHvhp+lM1szWu24VLoiiBqKafrjef2OhxLCKj6QiyE+Myc
oQ0x5M11rjgQR9W5HQ+mC1VE1mSzqs9zDD861ucqHWPs55duMREl6GZf8VeCDo5RjkBiO6hfp6Md
dcVyI/wY0A7Vuv+d/bJ20rz2fdhlLoCQEhGrl+soTFpyusVVfBbVvrZL15SAA4n+I5fy++Sz0hAk
NTOjIq9SIrCDdwHqQsP8baRW1NZVFVVlajg6ad5dhV5ByNUvKwe4mR7o4qJoPiK4GV5dN/SeXX1l
83nptEW4wqXWCq3VlPrLNd2K74ccSkVc0TBra7/HvAD1ll08sChGADOnB19dcdeGe3CjBfbYgcyy
9JcLNC8MkUC3oPtsvZoV6dZdt9ICN3BrKqPUG/Moty1ovq+mM5nuCcq+WkBfIU1TbNtBP1+6ob4Q
134YIbd9bOYVX13rfJ6XLVhxqFlLlLMyx7mtUJUzgU50ZqM4a1hW6PAIkGSpSfttaFwvEgTw9/sv
r5sbxVX5TEtakwZFm2w5uc16QivLOW3ZMW9SEVcpmkeHdsXi9ivnH/lIt5tMpTC8vGZmVMAVSv1Q
Rht7J/EnTA8JluDJAovWMZsnqruuRen6FqamnYdPPQA/recZNifdiyuba0MXtkABz07y3jrJzTqX
25/767mP8EalRkVXtTjTCXdGjJGu+9FieQzuphfSBZdVHGPQ8FS9oWALlz5MxX6oaZGJCzP0SbbH
6jIqwErWKZsIxcbEuHsTlv2O995BU1Tc1BrtbrYszDnkbp7Ab/7dzkwoEd1yKh66ycBruz2wZ5K6
38PKbf/N2urgeyseurPRNFXawVZK+WEj7DcpTES4mvdWgVRz2WwraSROGa1k56q37cvoZD/uW6Im
sqjwqS5k9TZKpD47uXxxcAqI8iLtI2FzE1G07gmKg0K5CPWkDk9wBnGtcvc8DPx6+CSgQqjAM0dW
OwM6VDDenauOysso02OZWxVAxdcpoBnHjame5Tu/asKbT8LHruFHyHVxJbP3NX+1rQ4gVWPe0tuJ
BT2zNc3/6332noapCd6isx1lUxV9hgJU1QNkUXTWB0Gm4DnfjPoAmjCmcmL1griljdaxxPOKaJYN
GjfR0hwkojNpF+mMR/HZCUTmA5vhViQHi6YEk0hr1XHglD/vm79ufhS33ZrN71ixggc0teOty87Z
Vp7uD73b998xHkRX/7u0+cKHFTRnTlLLn2X5XxNCP/UZCui0N5xo3p59V4VGpXwcF3fBu8+9E0v+
DbXxyU3jbTnWfO2qPFgis31BZmwhDhfPIrC6aMhrExWc7u33/19Zfj7bg8jtyQePArDFXsNjULqA
G90LPrbesTq5q4oKkYlu3SpGP1mm6cvSbS+Onf26v7xvW46rkl85o28tad2C6RKabASKxL197MDk
qsioDuektElxYHL9qvtIXE/+Fl5WHOsjclXyq3XbllHSzU8g+bZdu375EBa0N6C69orcW1avOCx1
/NkSE/WTefT8B2wqzakF41zUVyiV90H5s5kdeW5Ai284/70dIdxQ8eAsz+uA2kizbiJtIN2Sp+J3
XznLeSXZaniGZq1VzNTs72mnADwBS73+2+FHBN8wfYBucKW22c+7Og/YQXftQPZ5qXC9KibgNQ+Z
qcqHtXY4adcSi+02E7IraUjP/pKaMEC6d1ecmDkBZ7WNO5td9tlpKsvsFgxVYJh2TYhQmbBsCxiR
dK/6AiB7cYavjre91OS/zcvP9ydHYzsqYKoZuVVs+2HTo0u0ifAddPHA9WHSi9cNr2y+i53PgA5j
+E3Ut6xy4mYoLgR0VcfeXjkq58Jb3K3D3riI3K/iMk9revb8ZZUxmF1693ToMWq2HhT6vjfZQPSB
ffunXZaPVFoIeia2aY0Jqdn6QlatZdUrQ7ePFXwoIJXXxmnmIGV0//U146tALyhw+CDkH2zo6Cwn
iKO+X53BkPTWDa2EHt4TD7wDGNqrmmvv2O+hFWmYdM3QKsCrHsfOSUMEBVo1w3XGTvlzDW37WDbH
Vem70EyVb9DV8hLegzmt83z5YaSVfRontDfcn3eN8atQLxCvkkrYEkX3sH5q0wVkgkuyNSaKRd3w
SuRBF/3cA5aDyANJTiqGc1lZH9hoyohoQo+/P/bV6YQ7ZJFywPAQAX7q5/nR3ZZPS5aeasczHN90
S7z//+oRftt0c1dhDWoRlHE3kOoG+IPp9Kn7ACX2OGFrbTjTIqXT8JeqLsIYnvCT9dDm7AL+3/01
1n2CEoGGru5cOwDdE8sza7uGdhHIaK4tOZ/uP0BzmlDbb3KezkM5hWFie9NlYPRih9/pvF7yufpQ
DN2ple6hm56rXiPTwg6LIHD9hDdT/Zjz8XmdLT/xM+/YA1SEV1C3i+3bIzBqfnnxQ2jxzNYp8E23
bM1tQ8V4LThtZRbN7SSbHX7KNpf/M5Q++b3WcxVDVn3+ZYd9dWzdVbRXGqIYt+zNgYzP2G1mnLJ/
j35uIpjSmJVKUpbSbLIBXUAOCBCvyB839rQOIDO/b1OayKGCvSywn1WQfsBCpNnVk59ta3gottkQ
9nTvrsQlUfrOmFVYh2oqtpce2ZVPxALF17F3V8IStUg/tQsIeliwvWfdGG3ZcOtyQ1pPNzP7N72K
SNA1mLPcA3HILCAaZr/vBI3XY3laV8V4rTMfi21sgX0f0Uh6c1fggCJQeTWmjlXN26u5Ggt5X2vz
Sz9ZvbCNi2yZTmMHboSlAKfAoelXszUtxBu5HCyWEF6HEaiJ2xgZFYZzHZ8MxxXdV9D/XYM2Becu
yVI8wqc8Cib2yEiVR37fHYtDKnvb0jkbpMqxyBmxTxP5ya0sbotP9ydIZ/3K7W9k1s6IIFiSZ9Py
DoL39JudtiahV83cqEg40fdQxuAUMMFmfgCSAR3J+Ud7IsdWVwXBDahtowMTvHY8Ldw4HZfi4vnO
gObk2tR1oNmVVSAcbt6ygL4K5odlQyzFgn6qpoibaq8DlrYJsKxZBhX/zi3PXbgEBWk1VkUM3UUR
AzNhG4KQbnQlxDmhX7hyBlpzrYtbYdOztMX3+/ajm5995V9FIMhGWH3H7CCxpXwC5d9XDw0yrGNx
2JlqpBojUunaXHcVjgTUHXMzTpcwG4oosxb35NPcBHbX8Ki4KrBPCgm9h9ILwC0kfpZ++3UpnIvc
pqewmc6Sp+9AYfWJb7gMtvJ8f+Z0n6UcxUZKxxStBwF0xq1bXts/g4Wf+zA09ITohlccey7HtV4c
EiSD0z2h+n7Dpep9CwDd/bfXrbt6k+ILNMYtln4U8qecPwgvh+Tpn9w34Yc046t4vxaKgXNHcdZe
UKc9tU4vLtD2CuKtXp4FGUNDwVD3mP0Y+8p8Gxd63HkPYJtdI9lCc4nE4JRkQZg0oX3s+KLi/jbp
sDKtGOw3DP+gMwGIUavtI6hxGXxQs9Qq+i+XqFIMLqCXJVTn/o+zL2tuG2e6/kWo4r7ckpRkybKz
OZk4N6xMMgHABeACrr/+PZqqr8oPxhDroy99AUINdAPoPn3OtbHCf4pqbLPSXYKNvWoIIJ52xg00
uDXJwD1EF9ATVZ11kk67RctgGl3zBOlBpDXPURCKafVhUQLqNCQM98U+HULXi47yeMUBp6p6OC4U
zxHIy2f3veC2Td7JnXqaFwxxRFCH58ElqPhDT4oULXYpPA8KUN4JLWVHl2/RxBoWWQfUoe0qKIMB
PQN8Kg9QtErBeH4ANeM+M+mIOpsAEBWUBEV5p4fsXBG3p8CK6439Y5q8VlHsROvbkCsGftT3VQZk
ykvusPrk0K/318E0/s2937gxs/ohJi2MIz1kr1GRr70y5XxnUUInOKMqH+zWRZQYePinptX3gOff
9s385hNvZq6KImo6rC2awYMD3rAR6IScJtp3N9XRdGKMSIG0BRpNlMUTN6K/b4whsoLs4v3pG1xX
ZziL/Ly2wVuPcLn4QSIqlPpiuvzeN7h2hKEmsCjgmuNLARn5fPVPQ7gF1DPNW3NcqFCg36+uMbQV
f+tATJ0Qua/67+lIOsfvh5EuLAYna1WnMoSuwrAWG8f6rRb5TsTRYXSBNfc+9I9jNIM3f/Gmfxyl
4Elp09c4HKGHtULOuT3xeB+2ztM5zXjtdEpG6IVFYe4b5eCKDvLN2GxwWx1b5xRF1cWdCi5TabuH
yg2sdFioOESgaduIa4YD3rl9+o1/rdLvJNioxIdehIv/faUecU++s3p2lCga24wl2Ayk/3J/y777
OT/Sn7STZ4vKtqP8WozekOCO9EhE9cyC4UNZ5HuuXviGFjJ8q3ddyWZyRc84SWsPUHzejeVh9tw4
CWL/9f5PeddF8Bn3fy3XuGNsDVHgnlZGkl7IHxMtf90f2mQl7cAnzlwsxF68U8G/evaTVxNoea7J
PGwVTE0f0CLH0ALku4STh1Bqlekiy/G4NqGXWmOEBMDcb7RpmkykRRHWK6eqltE7IXWbBtbwBPnK
jYvpu9lBP9SxCMqJ7aCbJ3JF3u4fhCog2vhjJKe/IUCSeHKLue39XxDqiARpBS5TAwwFUt4ziZdD
xT7dX+N3fRs/QDvybU85vTMO3ikYecokSdkYZfO8q1UKw99W/o1fs8Hq7VKU3qkEK/Vcr6cC1yE7
bLN9s9fCxmCPo1OSyjstKkc+yj4s7sGtf94f3GT02//fzL2sgTLxm9o7oYiZTfQfpBg2pv3ufRRW
0Xw279t6WeYFoaGsQ+x26xiFaFzlqOZPkPOp7b/qqj/u+xWaE4vcFgVQxd7JkksiuZUJvhW0TXtH
c9+I/D/3ZVX0oNDsNU3RD7yeNqxksr/mtsrho8irklzBVdufnVqMD2O8xS5vGFxHHlRF2xUVCKJO
6kbD11HQf7qMb6QCDeurc7WEVZh7K1nJ1VbVgbGTs3yfkWusQVgPePdqb5xihuCjQxA8K14ZhXTn
U25/COv1VQ7okGhm91tX15DTa8MtsJjJWJoXj50zU1Bqk2uN6lcyg+HjwKm/lcA2bCMdjeAwhzgF
tfLrHIjpsBT9p1oVC97F4Ub+0TT92//fOrKy0DruLPnV95dPhV+lDrc+3/cu0xJonhy006ycidEn
O2b+EZ1NH3q0bibFRKc06KIAYifrnvSBH+qcLVPUVUHLayzCONXJ4k9FWg3OVyfYlE43LYTmz50V
dIUSDX2K1wKo5vWPxZYiGcNdhQT8As2heWGDlpgKNG1Klxw5pWXiSuIfgsLeqr8b1kMv76O0uFbN
PNAnKdYyqQIX+RvnQn3/gYLtCR1LGw8qg6n0Or9VDiBob/GdaXVPkS2yoZQfHG8P37Uf6iX+nkzi
pgJGn+bK/ktQ7xjFdlpX1un+pjVNXnPnznP9vuGCXK2giJI1ZtXJUu4/kefk2b4v3L78xuM8stIR
hw59Kif7gx3+DuL5uzdscXqYFlnz54nxkTNW0qdG+Q9t215IFZ2rpT93efzTkrvSCVgFzbchZL9a
HdoJTm04ZZ41ppaz1bhoWgHtUHZJVXoA5GOBCf8Yrd0xZ3jurMvLffPfFvI/r0/MXHNkNyTgYXfh
aGpVaTElQj1SJBnzeAv7Y5q/5sl2M7V5PbmIFLWiqSdKJ6lW8cCaLTEwwwmqF8KjfJ7sRXjkykcv
a/z14NHok5iix9ajR6uckPTPD/eNdds17xhLL4qLGKzrfh/gmgEidj9qH+xwC95oWAe9Iu63dYnG
JZ9cHe4eBzd4tL05Lbg8inZLpciwEjoFSt5NXutOFtKYAhyjjttOSSja8RDaaldXuQ/Y/P86s90s
wpGL651IoECjukxBFkzquwJ/7r5oqjOhDGGU+9z2vZOQ+evqhXliTc6SCFb8ub/GpoXQXFniaRA7
t4WIG1zBunQSVxdy8arcaHQ27SHNn721Z4XCM//q8n7GLZuTY0tdmt2fvWl0zZ3rwsoHMuI6SZb8
CxudDxDI2Wl5zZELnxc5yBDpUwv+WpiF+aldNDP42OMtVzbYXq/+jlM4zstskStglXVG6ughnNcD
aSr/xFu+kW8zmEiv//qxnPt4RrxYaPVMaZgCnbhxWpqGvp1Cb84yoBx6L6A2uYJKE9I71mMXf9u1
rjrdmcqB/O99TNoLyLemGryMgllk38rq7C1uOUFxjwThI87KL0Pe/ZQhTUAmsiunEurV3rahHJIM
Fn0KF/EZNdLfY7VVQjFtGM1Ze0uQuingrFPUpx5o6nmlsiiXX+Ke/LlveUPU1BlcoBha8X7A7P0R
DvWRuqD5y//ZN7bmrcUCwn6aIxYEDvOzomk/QRGKP9tz4R/uf8G0IzWnbTgtQPSO9IFTsvgYj3n8
FIBmbldrExjlbjntNxueyLAfAXbD65Uid9l/4+OupiCMfDvt34wMKrmhrQtky2zlxtlaV+pDwZwt
siuDWfQCrnRXOQ093IlUvn3pcl6diSfw7r5v9XdT+pj8bbu+mXww0nCZBHdPdcdTywNTlDrmYQ6V
r/pcrnMS81/csjZeAKbfop25NB+rFjgGZHWhuF2hW7MJ5UZe2jT07f9vfoc9OhN0Mmv6FBT9Y7FW
qVvvojqEiXTPrZYKPTUFuUZBdarCzyMf/2r6/uH+Apgmrh2yEBpfRtVzZM3c/hONCn6Mxab2kuHC
qdefFXHpEnHqnMCH8nuxnSwC1haKYi9tnCeO7Zxyy9m4LBiCj16N5qvKu1p53RXvvCSYXyYeJWL+
tMtIev05h0lkyDz35MYR/1P6tGuTwF3rjeH/FUh457asF6DVyia+0KC7ekxli+sD/dwcKXm2na/2
XH6yWJSMExIgSEp47sZZYzgQdJoXEFA2ou+Yc1qqkv4ccT95VO4Man1W/gbZ/i5wlx/q8luLR2oB
UaPwkfXLckLKC91VuLzQjXPBsH316nTez3GHkBg+LhEJnmu7Xh/X2Xa+3F93k400r65zz5/JHLkn
6Fp84f23sIwOYaWulG6Z533wFeyjebfviGWKiDNelVckQHOnfPw8qsdafnVAxaqQXg7I3yL/ff8H
mcyleXsctHMri9a7zpU81kv9ifftRgQ05A90+peiiSt3GogHDM7VGa0TpKzSmKcd9bJ1lsf78zcE
FFc7pG8MNiGp8JGSdI++k/jAEi1i+N6MX1HrcoW3EU0M39HL2I2HLBS4tb0rsEXZ5PyI5uVA2jHz
1yHxOpG2Ys7u/yLDiug17aLqi7IJbe8qZhIm6GxsEo9ukZQYTle9gB1Ny2q7EOW6yulH2NUPq7eC
UdVNGVlxCXlenK8x34L0GXxFr2dHhdV0zeD6VzS8JSHI66UosrYBX/5eU2nHdzA7FErOyOmUXB3a
oWtTsDosO9fhtj5vDvAq9EMfT3L/GpHy09BBtHkMnX7jlmPaTpqTe8KCvkwX+te4X6DKIdNaRb/R
2Z4gDlJqPa1iiwzPtJ00B2/soRRzv3jXtQO1pOjnJRUr30pamH6Hdgv3bBLlUxB6V/RZZ3VwdNlr
E1hH5X+HXNFQbxVmTVtJ8/J4FUoIiEOd0A2axNI5NmiV7WR9brydDzmdQ8amaBzwaO6cQAiQ0O4r
YDzp4vzc5dM6hYzb3ARkeQRX6IoDB2NYMhTjy76xtYfzWksAji24mefUU+o6VJ1oR3bpdIHX+bYi
b7yAuf4MeRRYfqr/VNM31KcSuvzaN3PNfd3BH2Qk4L6xN2d2WCXRrDZqUYYNo7PHTHKpR+i7OqdK
xkcl0DSGjiuf2ke8XY73Z286qHUWmSZaSzkMWFRi/3atL5Vqkwg6k+xXWZYPcv4iiirtoy1wpekX
aX7c5XnTOEHsnNZefVHT9FDz4gV8ro7PD/d/0M3s79w5dbGuaQBcsyLwgLlBtllK+RpVIdj55/bP
/Q+YbrX/WvLNZqqD0QvmiQZXz5uyfv5Z24+tFaU9Yeiv50krX8vlG5s+xfkuICeYw7VHdt74KPeX
gX+tRq9Pw27lBzS77jwidPKZ3pOzw8vYvw6Fl4piPUIjKr1vK0PY1jsHy3wcvamb3VMIKHPiCfnP
GADEsG/w2x57sw4Vl6s1eCipddQdH8kaiM+qEFsAZsNO1VFf0ifgaYkthAzxe/TQ181TMHQlrb0R
TE3jawczWCtiS+DefBqtzCF9oqZsYklbbnH/mUyvnc3LRIe2BwTvNMVTFkPwmFt/77O75sPNLLxp
QsfJyer5kbsLRHbH4/2hDc6r63AFzVzFFYihTq6SmTPmLxZfb2opO22uHcBWg7za2jrYMavMbAah
2xov0cJN8mAffCzQMV4DXRwaqTh8HBYSf3AYcUTis9z+dt9A769qoGO7UEjrliaE7ZEtOSo1HBXZ
qmC+vyEDHdwVeqXXdgS+WqjVSsuQZGHBvpMweIBe8y6XDXSEV0mjmksLCxB7w2mgTjqWWy2f728d
QCL/NxrUtPaGpkIKuwjWD2DFLhPIw72CPO51n+U1fw2s1nLWFrkS1SRdPKcIwNm+kTVPzUeL5EPo
wyhAHNpVePar8LBvaM1V5TrNQwk84GkpnqySn/xpVwOMH+jiW0LUa1vYWMm6DRM7qpMhWM/UDh/2
TVzzVDr4zoBrCaScOfuO3uA+cR2yb2wdzaXsqCsHJd0TdskhzufURkV617R1LFclxrGFGvLNKt/o
2qOzs9i3SXT4Vg/F0UBaAkEXHLo9h/KesLZwl4agouttrZAloYBLI3/cxVlNhofe2zpFTUNrXhmy
MlpWidR063VdBgoxsDTZ0Uaxzb5t4//e9QKdOaYpQWipFFDTTezxFZTXbtwImszRAN2NouOj3WfN
xEuLJMHSzXZ15EsV1M+WkB3zsqipZ3C8VQ1bqy8FgEV9tysjH+iqXFGkOM8Dbv0TTi5UtxcfWfnM
Gtx8i6/l3wfdez9d8+xK1dPYRpz/GZe5+iVKf3xeV+l9tnjIf8aDy8p0jQQ9OLQWQ9bxjn1sw8L/
OfnOJJMQWj1nSkrre9Hn0TWcga7CwWJlHjhrUp8JsMjlQ1xtpJ0MsVlnfwmt2R/70Gd/llj2B77M
09eaAklJibOLCMwPdLhYPtsSanFl+KezBDtGqCw85aHaSgIZtrGOFPOLpc190oV/ADVB+kHV/mFQ
/bIvIOn4MMeyYzXFM2B0LYgLPs55HA+HGtWLcd+xq0PE7MIeIhQw8YGgB+hZVNNDL9i4LzTpilhN
EeUNi5mkIBJw+U2lvfsiS7JFMv0vHes7W11ngfGcipNhdiAhGUY/ff65mae0HWViV+IH8y2VsHx4
CZg8SvUd2c0kJn4WQzD24FOEy3CLgcm0B27/f/PcAE33DZ/uIb40tMqGRmTC3gJHv5/QDHT0mCMl
NG0ngLCSkv+1NDJ18gVZQHpspiHJ478pZ4fWqvadUrqS1oQ2PbsecdFOKlanfj1noPHeGNvg6jqa
bOFgMOI4+mhCuofCDhO/OHXhxu3XcEXV6VVQyR7yeAQBZcKjL6H3wa1BXpFnQBjvOr51IFnbWTaQ
JjnG9601JdOarEG44SXv1xECHTkGicC8XMO8ZKCTgAD0/JXP1qnvvlOJcJy7G18xbFIdRIazQNjE
u32lUPXXidOPrr3VUG/YpDp6zLUk8pVthRp5F1+iCigIsNgFn4RbpzmyRvY/PtlKeJg+pV0bCMhC
KpRvccuBgGmC9rgk7uzUH37XEDYGjC2Z2dOk8o34a1oazbMdWfaOCCrKklzYh1rWScTADhR8tPzq
GIdy41JgSLUFOvnKamM8Fxo0T6TikAcjaRc7SQiSxMI5RNhoAo2RyewNj6LbahaN3r8h6TwjK+1y
ZlGneIqK/klUy4GR/JcMAoCEvVRO/IXyrd4R48/TsuhV3/qWxXnPEtcKki4kx8L9GHVe0pckEbZ/
lDZkSVHrtcUWoPHfLOU7Z4NORqIUlDdzFJtYMspPTTcf3WhJBvIMPtljHTOknJok9h9xoqaq+db7
bgIGnI3rp2Hb6Fg1a/KmYI68BWWh3g6+Kat2M47Wx0PX41KWKAeVQkcO08YuNURWHbXG+5VDFT7E
54J1/O5Y+SWn/ouot1pcTT/n9v8359scVV4fTjnGZ1V3iRiqOT09OdF8qIHdHIp5A31n+s4tuL/5
DprrBXjWA3wnWvvnap4zv1CHKY5+EFQjoXC7EQpN39FiSMnmWUjbxXeWZXzyUUcFuT6EI62neQoT
am3RTZi+o0WPau0XSeoR3+n8hv1oCvDn2hVhz4sNlougL4Nnx7Pyjau06WtasqAhUaPG9varaFcf
3Dy4Xboe4gA0DjOgqoy/7DoKddBbNYil79rb5nbs2j9NK1Cq6DrfSKYYDnJfCxVLjAOjhx4d3Fbd
bqUkfhidLmPEV4lEMff+bzCcIrp8GZ9yT7QDnj5JLlFwG1DZqBcwjArwRTlZt7YHtn4i0ZYEniHW
6lC4NZzQakBl80RLxxfBoaaE+yLxbJsi1Thz0NzbqZWzfkCfDFHUex6caCiX4/1fa4gPOl4uxm4r
h5wA2UdEOaTWTF6ZXNd0lZvUA6YQr6PmRgvrRhbP+mwF4494DrM+brMRD8lkYfxv1vNHq2eHyBKn
yC+6DUe+OdI7MV7H0k0MDcvrYFufu3VyM9oG3+xIbnHSvGe1wAr1K+VaOePSV2N0vokieiXN8nY6
O5vkpO9tdAyv3yid3I15AZjQ2ePDh0HZh2mKX5TlHvtpDx7+9onbdnwTT2nooHVgsYpLAQyVl8vU
jotD6zTn//9tdRv+FojeDN+zCQrmKNqcvchKl27KmqrMJr4l+moy0O3/b4ZHdsbqFHOKi5tDG7H6
0nRfXMsu06ia240niekT2kFAl0W0tLYLyGoGz+wvVyy4VQ5pAXXT+yZ6b4PeTHT7/5vfAIVOUAIK
Jz7jThck7QKNqBJUzBvb37BD9VtjGK6okbYNORe8UUnjeQ/F3Lwsvjjen73JPFomqc7VwhVgCdg/
cZFA4y2TqinTrkRrPagn7n/kvVB8M5EW8NvOjXo4Q3GJnd8QREkAD0tAhZnwED2v8qNTW2k0buml
mSymJY/xSqHBWgp+EZKf4qI5gaUu68kWdNhgsP/c+2ZSKWY54TkI16vKf4kGHRDrZ1I6G+ma9854
GEu/6U2FR3s6YsVZ/oHEr8WqEq/9NLOLrPe00d4+oXm1PYORvLIkOS8kTy1VZXYr06neegsYVkBv
ViBoz1GR1ZIz6MpSuyUpBESzKNqiWTUNf/v/G4fz6TIHA+vJebJEZs3ozbF7JOS2uOBNw2v+vAQt
pbYH+0frnDogcgViLlviPQiFm+21K5wYVCXXwovOPAwP9hReA1IlixQbz0zT9tT8OaIqnsUEEeTa
mtMxj9BF06ukBUcA2Dh/3HfnmyX0I/n2EzR3ZiHoB5lvswuoYbMm6l956PzZN7TmvIO1IHkeR/RC
rO7vic8BEMndnlZEzFu/opGCz3ZtYWVV1acRd7KB52m+Sf9rMIt+BWNQ8osa0mF4UaJd2Qtfm2UP
Au42dc1j0SA7+mwesed5AdLZ6lz068YBadjv+gUrHlbmKYFpc1l+82eFC3nUPiNN+On+kprG19y1
xHWNlqpkN76TE2fRr6oZUq9ZN55EJqtr7tpBeZOhK5CcraHLeGFlXbAHj3AzuuaqnLKqpTNnFxWi
IOkmHWtV+zK6NeWvVr/O1gbI2OCzuuQsA5dj31UhIk77zzzwxJfP3fIS0l/3F8BkIc1d7cYPVYy/
c0ni325Lf/JNdQjT0Jq7BiOp1xGUZGcp4nRo1FFQ97Br1np3gkVHJlAOv22bXh5zar02naAbZ6xh
T+qtCaQmEyd9QS9NXx3k5CWh4o9KWcf7czcNr3nrIrsAJZ0+OjvEOs55kOHH7Gypxr7Uuw/wDHOK
fK7o5aZ7sLAOqtaQKh63Yo1p9rf/vzlfC+bZQdjm5JyP8hSgImiV8wMje7habrPXHBawkIWhB4Fd
ytaXLVhlJyATOoUEwH3jG/ak3nsw1lJIJZvyEvbRc2uxnxGO232xUifHg5i1Y09OwC4hb9IVydOZ
d0lOnI2pv5dDuJlG89TBq2uJ/tTyMtXFmSCfGRCo6Yg161n8tRIXa1YbIce0xprjhmUM4FPURmew
x6cS77pyjRPh7elmxw/ROw3s3un9xcO7uhfBmRcLKLpw02SUfsL9Yg/a+fYR/elbzr1tjR02kiT8
IZxK96FECiwD7qXY58h6qwElNpKVEpHZY1NqoemDKj+Z862qkGEV9O6CMA/ttQZh95lPkEWu2cUd
f0z+1j3Z4Ag6UV7UOWOlBjhC6+dVNjfgYmtta+NQMU399tE3QaJqILHcRQ4596xN2FI9VEuXrg09
3Xdi0/Da0etKSaeCY3iLsxOaY54dF44mx8P94U2m0W7JkPyICcSxojN0yZ6DIeyThvc7LaM7saPy
HDlAch4stEKUawYBoiRgzU7LaJ4rB2+2yxJH7uoGyJvnJwcdQ+0mItxgGb2FYJVFJdYYTiWd5ZEy
G8jarXKNYU31BoJe5QpKUh45N039gLTPh3Ec/gGj2V/319Q0vHbo2qHwpLVi+Ny3Pko7PA6B9dIA
DbBv+Nvl7c2GLzqIipaov1xq1T6EZX8EcdMZLTD7ski6Gi0AxxMTbRCd41qc8qC65ITvnPltqd/M
vOEVDwFZj84qiC8KTX653ZxCf0t02WR3zVVnG8QERDTxGZm7zCLtcSwZYJLThquahtdc1XFXZwC/
S3yOOvcK1ucUSsPXvtqibDDcvfWGAajulXYQ1PHZQotzNzgJBBMea7tL2rHcsP/Nzu88l/WOgbGX
aBCIYKDbk7zsxpPw9kAWcATqrQFdawd+ExbxeXTQN0bagxrajThjmLXeF1AErUNav4zPUwCpawd8
idVOV9L7AhyvZY1UsPkIGh1WNYni1XPNnIf7nmpYUl1GiA4lmSvexWfRh5kbD8k0ungVZsUWvZrp
A7et+sahprLuhzpqY+RkrywEq/YE4tlj6+9Lr+hssLOoujrysKhxXhz7aECudCx25kB0DtgeAhcV
HWB7Ntl/u7l9ENT6Z+m3Mr0m02jeCplbCNjY8NbR/8zLjz5wIsNyzbeOENOm1M7W0AJdg1tiaadh
SKtpPPebamOmobVztbd5nvNQUDCCT6e+7M5N2Gf3N+T7Q/+nKwB6yLThXUkv9dj3HaTe+qk7rUFP
tqhlTR/QbsKFqAKlapilrMus8O1T6XcbYeD98PufvoB6YGXX9T2CF1vhqzLDIyXr7TW9bxrT8Ld9
9MaVykYuNwYy7Jdl6D+VjJEfrLT8r2Iq+m/3P3E7//8bfv/TGiDbdpLrTOmlBQN+3i+JN8nPIsjT
ppgzqKHuykMFuhYt0jcuw62VQyYt/9wGxErEWm/l6EwLrJ2xihSuY/OIXZxWZVYXH8PNe41paM1j
ZySH2OrBYx3pLa9L4JceoF31VkeMaYE1j3U5aEejEDPPQQV+w9UpSY8ibjf2z/vxJtCVZwUgmT64
kdhFMH4pVv95nJxHFTVXIPkO9/ePwUB6w8DYhmEBgEd7LiIqXudFOT9YHOcbeBjT6JrrorehDJU7
zuehi9dnJUFMXHnVHpWGwALt+f+6F/XjlfYeTqowZmkT84egQd4CPAb3TWNYXL11wPM8KCnNnF+a
2jnKAKBVMPsRugfTcJv97bNvgkNYqAhga9Zc0FlxFM705FNwE+Ntcn/2JtPf/v9meKU8tOFFGH4G
2a6LtyVrrez+0CbDaP6a+33kSI6hcwLJdKnSGni4Zd4ZNXV+13koXJAu2fFZrjRD+HxwQ+umXbUx
e5NhNJ+16pnRyLLlpZ4W9D2uqNYKGXzdZxrtnEUeumC+w5tLR2I0qdcE3RlDnDnlFjDPMHsdrb/W
HYMWhI8bPenT1iLnMZg3YrxhWXWofl9MaBOZHHlp3f5SM/H3shSHxqYb5DWm4TVvjSx09/So818G
Qk9FA+hr2fxCl+uX+5Y3GUY7ayvw4rR2g9mH0Web2gDOk40NY4jCOkZ/BIP14sSWvLDVzgIfLKKO
Akm/FeLRRv/cn/0tIL5zjIe3X/XGW5lf48UgmbxE8ttof2Tu1z648vzi1D8arpL7H3kfqPAfJD4D
+B7dYbS5+L13lMuZEPrVJesTWesLLs1JPTWXltX7Yr+OxI8F+kPrFoWZhdveucJN/Mnq+i1iXdNy
a15cFcNY2wrL7eBWkoii9A4ThBM3ltw0uubGSBfnzdJV8rKily4pZCdTd7D3aJoj8uvAKa9sxFJ0
RXMBX8AREianxa83ltiwV3XAlN3PYs1DLi88UsdxQHm/Wr+1Xvlh9raaRQ1+rIOmpsIvoWJI4A6d
wrK2oFmVf7f58vn+JjUNr/lxC3HZuQxmefFq9bAM4VFJL13aPYQ0N9vfPvvG0Wg3O+irQ/T3BfR5
Vvaht4INsnuT7TUf9tZlCIBklpc+bJKpqhLJcNksT6LeMI0hSOhoKbSiO5QD2XJZ6WfmfIwHJHb7
z119saczbffFUR1VDxl2ayA1DKT6l87xPxa2fLm/su+SS9xsr/nszD2QTPV1fcmrJaFu+al0Xlz1
BTKt6azWpFjqi8wrsBqD9/6f+980rYnmyH4JxRBU5MvLSrzzbIuUgkCrC/x0CqN9sUKHTDE48Bzl
iKpgdQR93foiOvvr/dkbwpAOlqodO58aEH5eYM0z9Iq/5QXZOI0NhtFBUo6tYj8KIom9o1Q2twR9
O2tuXVxSvNbox90F2Al0sFQn0Euz1r28oIPiqGiRFmPwIV6CU9h3G7/EZCTNo3tUO8qhUCgEScgY
BfFTLna+v3Ru13BZcj4FAtsSBqnrb0Wdnx2BCxIYpu+vsOFI1vFSLbq+VDjBJVxWpEtsP9Z4Z5Sd
lQog4Gcwl/XiaVRb2WaTqZz/DX4CuYc8ijp5EYodqjCGfGe3cfDcrP3OBUZHTcmcOtxzsQqOGlIO
XFm5uFljbykmmLar5seDv5B1cbGPop6niILJEH1Q08+l+n5/HQzT18FTedGQxc4RJ2JSXgZBM9qw
K+TON5bZYHgdPOVELLZX8Fddxi4/iVx9jIti3ztPx04xruZYDtijVrnESRxCu35ou31QkkCHT0FE
cFD1iIn7kXzA3SKT0Jmt3K1lNZn99v83p3FfD227Wh4eqYE69PGtVBxmgz1t2MY0/G053gzv1r5/
a50Wl15+dKNXb3lutzaMaUW1N/DaTj2IqyxxYfWQFRTZw3FLDMw0tOalNc9nHFqruMjIS/yhgwjo
VvHAZBDtBO7aNQJ0NWYXqwqfRRikeWu9yrbcyJiYZq55aSBGj7pgyb/A7BmzSjTJbe0Uw9A6YEq2
dHKrHks51i9B0IIlbOcm0dFSeayCiVRBc4mKMkpaNn1rZCsTZ4msjdh4e+G+Ext12taOFYvbBZ64
xO5nu3kt0YxZ0s9e+Gsufu0KXzpmKnJtBvGLWVyGFm0YOdK0Y3tc82HjiDX9AM1NS0iMTAGaJS51
eakgzpXT36N4JP5r723cnQ1XWx02FTohZ0GPPc/tFzBSKfLIwhe2fOBu5oZbZ5RpD2k+OwBgBDkZ
HLaeW36toEmY9LT+a98KaE7rQy5iRpcU9ufErgodKmDISLt1OewbXnPcYW7YMCxYYA9quu5cP1aW
l5Fi2KjPmxZYc1w7lsptK6T3o8Y9uqQ+TQDGlcy+RCv/K3CDcsMTDPFHR06RZZLOaDsIyE2RTLRI
4hqtkt7O16+OmeLOAtGvBkF5dn/T5UXYX6tlSBy1h4cJV24dMAX+yc4pVkyfNE9V8DQ3vwL6umuB
dbCU8BxnmBcM7XufS/HZWZ7l8PH+0Ia7k46UquO5gaBYgFlPX1yQ1rZ/KdEn3c7Y49y87c0hG1ge
FK4ojC7cq2V/Kd1s+D/OrqRJTpyJ/iIiWMR2paiqbnqx27t9UXg8HgRiFSAQv/57fKe23CoiOIwj
pg9ClYuUynz5st4xS4PDuprDVj2pKMP4ocxqftA1OmHw9uW2TEyGqLlrXjhl3VlFn/V99xAG82W2
3Pck7D8dW15z19wiYc162mWNG5ydoAANU30/uex6e3mTRjV3jUg3R5XfFRmYudFhAUYzFnzqeg6y
vSOjVmDqOlJqwlt9bOwAMINxuXp+/lnw9pg96kgpNdnBOpIJoVPzfeYPbe8n/YiRm59vC8dgNM52
xr2yRzqX3C1B35eFpIiDuwX/04LEt+mLY4eYTrgaF7KNKrye7qsVQ6oFdd2EruQ/ayONvf0TDNap
w6UsD1gv2mOIqt+VzwH7XS72vScOllt15lXW1GqWNuTvFSTpreoUzUdFoznsXCMbUnhwq9UN76yu
ODvbOEl/rwr9Zo/uZpWa2/ZuOPt1iRucjX7at90lbL9ZvE07dAbnoM7w/ODRYvd1R3dOIJMmNEeO
nNivw9Kts65lF4E+I/DxpL3vnG8r2pQS09FTjRcWy9i3dRbV7wX5l8fkzLvp3K/sIZbtU1OGScDD
D/24nLtqjxTVcHzouCpWtP46TlOdhXX0mxCELOIauKRNPAwyu/3DDE6o46uEnGm4buerJCytvfiH
G+R7ZQzT2pqDx1OnOmRw6yyv41MxL/+Gq3PsFtbBVSySeDozdLsStAxOMTvP3goKB37s1tF5V4FY
5mQhBCcHrGl27TuMB0wbfw+JYzBWHVq1TQJpUBKn97Or0m4I7/t+uNYgvT2mU825rdUbCXG7OsOA
+HD5MO+FPiZ9ak6teBwOZdD0aGndOmdtDOdzHbWHDzWtrnkwp4uMe45dN476UbG2SP0as15ui8Tk
SdpFvPrLtDDgSTILGfkRzaY2HuyP9vzr9vJvK9TXCVej1qOrUGWfYQ4pGnmiKZVKPtuLDA5dNL5O
uWpXPIocjvxL28zXsnLSleQvcSx2bvq3Ze//RbvqxFFjzTS+94c+5ZPznAPUdkw0m0Ze3fJo8mLz
XDJ6H7vTtc2j1Bvq8xhGO4o17XzTyKvl67CTS1fzPiOVc47L5nFWR8YsBravQ6kkkWXpCoKkMhse
MO0vRVPcznXytjn6+jhtj5aO74bYNfhhUiIqnlhzlVpzeK2c/FBZ1481b11U41BP+MhYT62dWEH1
RPP1oL1ovjqPeKq1k2wyt4gujiJ3wbI3BsHkSpqnupbfuesWdNprkziySOzon4Ds3HaGxf8GUSmM
Xy8CnDHeb6ZUwusW7ZR7993bj3P/L+JVC4Pdaw8JKgqWCl8hN0VrdVHSSa3GumJ48B63gMHodTxV
6Lid641QbVQ2H5sqzhN7OAbiRGnpT4cq89qeQxeq9eU36lgXTp272yeBISj0dSDV0q68AycdzwYQ
CsoIfC3gLwzVuCXZqghlFXnt7PxUNHt5JJO6N/m9Ohy6oJ4W7iPX0/QvzfDgdi/CP+YBOrkqwv5m
GX3WZ7MQpxpMHt3a7pz1Ju1qjtuvaxTUOXbtYV7N0qv7Jpc7eXbDuaNzoM55VdHFwpHm+g8tv8ZO
cVLVixh3ojLTzjXfFSysvMiBXbZWdcWJeQ7kzmFm2LiOpirDaKCEwnFJ1f475S/SCpCTQpS/d00Z
tq5jqhYwttrow+8yMgXXAqMbF+nvHDqmpbUwuF3KqWQl9j77i/tvJfhwF5Yd/Xrbqww2rhOfAsOK
GavbodPY/X24lu8QGaf5VHw4tvz22Vcu5DWFcOoI5VRnKM/UWu6KCnwdzl6CxLT7TWavlh/Q2tjO
fkPvRSdPZGF3oK5OrHCvs9FkNlokDOZxF48bTEEdK/vsu/G1I91ngkG9bGTHQj8dPVXNINmJ7bjL
4mUak9qW7OSq9mNYL0eobRGH6GymYOzqrLoNkWQo/HsZRtfF/3hbuSbL1Pw1yCsfLIlRl9lhuyYA
u/MT94tp5xwz6FZHT3mu6/AGozYygVC7b345CEGcdW9Ir2n1rUDxynLauK7XMURE74j6Nx3D7xin
8O88NztOa1pec1q6tsOE3EiXgTs8LWgPgo7xPKojZMjQqU5j2o20pJjuhDoQqJAFhunUfnhQ7Nsv
eiWYJZSsnTgOYXsENWoeXkk0vUeS8OW2zRhcSueZKvNuqFf0K2RMogLc2RfSPmEM2qnodozSJHnN
Z9u6UkM54UhYbeeUC5WWsktBoXc+tn/tdiWFl48iQqG8iZAUrClLRaW+R3V9iqNy5xtvF8l8HT8V
+Ha5TEMMGY0O6LR/NeBZE/HXzv0EthqQQqXHformvmXcuzZv8FPi+p3EZOMkEv+tpP9RheJy6As6
ZKqnbteJ7drl8XMExrWhTcb+C8EkhNvrGw6gv3BTfAzG3N6uxmC8WAM7WaLb2bppac2BfUrDYJhd
DMC2nkHzcO7sPT4W08qbZ7xyMA7d8jjGpeI77/HuAanXXp+EaWXNddXAMMV4rfosaj7OmPUsA7kT
rhqcSgdIiYlGRVnDVJzaOg9AohcYIEhKd+dQMC2v+2zLnAWchRs6yivBI4WuMlBjz8OQrHPgfjtk
LESTjrd2fhdJPJqdtUiQZE3YFJ9vL2041HSiUca6jf8grjOZ9xivxIoH3rTfooWlkX2MIQiAlj/N
xi3ctho8yjOnHa5N3J4l33szm+xGOwhGVldosakxd1wEef61YF7TfI0Y7aYjM7RwX+mwq65wY2Ac
a6SJ2+6jcuSQUJX/vC18w+51zFUE2oyCiwho0zqf0sVePZCSgaX59uqGzL2v464agFGGjvV1tuAE
a1oPMyLBxju/m2WUVK11Uk6A2THlKVitlO5y223HzN9QEl/HY0EdnBAGgZHm/VpfahYmdfOuLTAL
Y6/j3SS37e+vzyHk7RUf8ior+vwc9E068D0Uw5tDTTZ9aw6NsqsVNpvQmO08FqhCU+edQHleQGCh
qk4ATZxzqU7xYicVkJBVfKwr29dZqNp8sr1uFciNBxgy7dOU+kWSL3sDv01C070wt+Jy2fQSYIZ4
MOLW53scqIZbX5+SjT4iSe1oofe+NV264mdL/MTFzROE8ryoT369VxYy/AYdYhUGk2ct1pRnTiC9
ZGq67kxmynYuTsNZrsOsirUs8BoY6L2M1svQ1SCwcBPOnfS2PxqkpGOsZtTk+AyK73uHyPPs3BfA
31O7Tkn+s1ZFEk47V5JJSNot3de5wlSZadOGe2I1ZjfR6thtoc/F9rg1LsUEGwItW9Ip575U5btF
FWe7WY9Vln0dZ8XRPm21vqT3rHHPRduAw7s6B/keM5JJOpp/C+SvFMDRfaZIlEzFdEKB8bZ+Teaj
xdcdJvtwrhDDiHZCBad+lktwRcf5x9vLG25qnZuK9opQhscfuKlY/lLGqPLmFpCdzCqjpOt2O3pN
AtKu1D63upwtMNOq9u8jNA73bM98DFeDjq0iaCYaYrfts7ofkya+Wt4KtJh7HWd1HuP/DslJR1i5
9Rr5ocBhZA8itVhwDpw1HfMXy4t2CjsGCekYqz4f4tWbeyiagFEcYxJdn3y9vXnT0prvrhIdGi6A
IHgdV5/ySa2JZZP52JtDR1mROg5HuxEIsqvuJVyJADXEuDfqwmD9OsbKapp+XgSsn4T2qV/dr+An
Tzgpd9CXpuU1ty2bVi2h6PpscZZEjflVVG7C7D0eF9Pymu8uXDiczhBN0JQJRt+BU+6Hlf97TKna
zbsQ0NrELU7NQtUJiwk6BI7RyPmu5qzT1E1uFUMsIvrcuD9b9iFudoJTg0h0eBWJ+7wKCay8JPOJ
x2mxetDrjkgMh5kOsCLOMM49eHkAWsHLeiLNcJbUyhrlegkL2+ttwZu+sp1Dr+PEvuDNSAWYJ9rx
V4vqt1ryZ/TXXXm0F2QbLnUdaUXAh1+VAxTQ2y+IoxPukqSaHng33wcUzR87STnTL9mU9OqX0Nmd
hUXwmdX53XR3pcBT002HcafIYDh2dLxVb/VdY20WWnXfAmDvVUl2uqtMK2t+q1rHZrONZGWEMTT5
qYxRrU4GNi6fbqvYZKWa47Z5xaLekXUWcLmeB2a3Selt78E1Yudjn9Dc16aOv4R2V2boRsD5AFR5
h5kzfp/eXt4kIc2FYw+VKa8vSiRVtlzc4jsL5mWP9p4GDKajQ6k6tCVVq4Bu46I+TaS7WzHCcsTr
xQuKL4d+gg6liqfYHgYPt9bQ471Ehus6ip2Of4N0dKoqMI/Z9cpt1O2iKkjycrBPXlceO+J0LBWe
pqxcQxiPv3gpdaaU2NPj0LY7EZtp75rT9kWMAsmWOqij9mVQeEx4o3tk0hveqTqSCnlu144CwP7W
qXxei/rZne0MzaQH5a75rawxAWJmaHcNZuGdVBuNqRMzthOJGLzW1ry2GgWJwWsEyXRfwvE/1X2a
5L+3bdG0tOatRREuobKw9DyrOzbUKWvlg8ztndjP5E2at7pDhc7BRubZKNyftFsEHrguSbsSZ4Ia
/T1w4tvXCtFhVcXUemLOR9yPzTvuJ2DxSUPvaRS/nPIXmIgOqYHo2KqmofUUSdg/s5YzYeLiWPPZ
G+3TbVW8bf9Ex1aVjqPCiSA3qlb2PBPnU1V1O+X8t7VM9EnWZVDMzOpxrfgYukrt9Ycvw6QbyY71
m5bf/v7qumWNP9qhBFpgndi5ZHFKc+tOVs7O8m8bEdHxVT0bGnuZAZobFiuxwKzAo3eEfRhYt6NY
k+Q17y1cWa4q304eHJpr2N9N87GIk+jgKj74fkTQRJfVZDh7cX1fgcAYM6out23GJHnNfUXjtcIG
EWcW5/WpLPwkX8cHGe7N7zItr7lvXUah04DoI5NKfECzd4q2gk+i3DvXDIrVUVa1GkNMf8IjiGHa
VSG/O+67qPnu1cfIA4mOs+IuUAnuFqeFBZIXvjpJhdl+495YY4N0dHQVl14vK7vOsyKu0rAO0N6t
Lo6UO+G4wSp1gJW1ogUbPW19RuWaIJBK13oPgGba+fb3Vw7LHcdbS7CZZ5JHd233oSznS+29v22T
pn1vf3+1eFwRNqAgjvcbEU9CVEHKx3aPwsu0uOaq09LTNl6HPvOtgJ+diZLLSK2Pt3duskftnm0G
TEnkDd5wOM1+lH2coAZcJ0VP74dq7+Fv+gGaxzpzO47xiKtqWqaTV9GXKYp3tm/Squatno3Jjpgo
mWdhz0d6VrkCXsBqG1JfytXm87EzR4dYVRXpXL+VMJ5uuA6olsqSnHy5V2IzCEgHWOVMlRHQtGDq
HjBfIrdzNBQ2pXfMqULtjQvYtRu1flBnvZWvydx7P1srON82H9PON7N6ZfhdM88oHfVtBqb3Z6BN
Hlvnw7GVNX9Vizd3Q9C12QIGI7uPEoQKp9tLG4xG56mqW4YeRX9GliuYUzVFCXrnUiD4d65W0/Ka
vw62by2STYiZWPRtwCykxHXf0+gYXSPRQVVtOQirI1JkHVPnCUME2/mb8tShLBrRAVW9tbKqlAv6
GDANHl0kn9aVBGlsjceYZpDq+9NiKMA8U81R0Rx9WmAulx+c8n7cCZsM5qjDqhqfN7ao8eTBHNZy
OGFuky3PuWryvQSpQbd6wVQGoPFjiotsrdp3Oa/PRSO/q7DbybIYgnq9MtoEcom6ZRBZjtkY1SPa
cxvyVGBOt3gGOHXHPg1C0rECiMSKia0WzswZAzfBPtaqfCeXYxLP9slXx8Eox4AAwCyAummTgdAH
D9i5iBTnQ46rE4P5VeFFgA0h9Csp2kXdFCSoiZXvIXoMu9dJwbpVrsg7oWNxrMiHIGK/beD9+LLH
02tQro5r8+OAN6GtkEFmQdLI92v5UncvS/sglhdVvtwWkUG5OjUY5/a8Lt6K4pUYEkKbi1fuvUlM
S2vKLWI1kqjH0dB7YNzx4sC91EFep8c2rp2aMY8HVvBOZE08Y4xlj2zyXvHZtHEtxnFiLyoGBsHX
G7FtGZx4sBdVmpbWQxsWBuus8AyskdeaFbsbSXjwLNMOSlkpLweVNvoxCutjrzAAg9vx19vCjuGP
fyMwiI5d89rB7xsCYcfRz254iop/MQqQqR8B/Yw+Kmv6dPszBofSIWxWuYC6v+5F5lZbt+v8xD1y
WmJ2CFKPDv0/TxsQW1EelbPIAjySQU6SBO5O8GHauBbWcHBP+yrCObaM1yq+FPODvxzLS/jbJ18d
kUVEpnxxSgHEu/xRyzUCZbf9mKM6fiy60eFsfWEPeDIgPvDCz9T76E8/m3LnmWMSi+ajDVKhJWdY
OnczSzyAKF0tx24OHWXWrH7HwT0oMublILtAU1b7vlJ72Q7DK0fHl8VCgJERjFKZxZokRkoiJFU6
thUKec2OXg0nga+5Kxcs6C0B2dTAnSxgY++ngwkVHWA2V32sik3srfxZghcuaH7wg3LXAWZ9qVyw
5ULuedQlzvQfG0AVukuK/rbBOHo8s5ak7MIO7TrO1F9y8Ci5vbX19B16loFHXPOlcFqaHn1eWS2A
8vIlGBijB6ASz7ePr7etxiGbql+5qqI+ZjM5fPo/ncn4XNv3DZpu7e7u9vJvW4yj48gmzx3aOK8m
EGCItKLDY7DUO08+k9y1Gw9Vi9BdQn/K2jV4bO0fk3LfO863Y/vW7rxiwfC2JcDiY1inJSQvRHMo
NHV0mJgTrEsZSAKRjEWCvZ9EzNLbuzaIRAeGIVpZXe5YW5loil/ioAwvxSjmUxG0/Y5CTZ/YAr9X
9kKZ8hncFO2BGKA8YlYvjevUs9qDv0C77vKpFevaofvTkssFbY73pWuhUNrtWLtp99qdFyoXg2lX
+Oro8Wi6gMjUGi5NYNXscbbRAbbjswar1wFiDSkEqypVoZCMHgO+8me/Rah6TMnbR19pIGdNVTuR
mFBrt5KR1wr/RGmx9D9vr284EfTBhWWV1x4mTDUZJjI8hg5PURb8GvljsgILePsTmzb/Ds0cfX5h
ENNQlqqRWa+shyj6pth0L0nBAPOZ0lkde+c7OlYMTeaugunLzAvmk1cHpwIkESLeay4zGZN2Gy41
rxZm4Vd44XrtPPo0YGR8WQw7tmrQgw4T89qqDcS2e9VVpzDahrgNCR7JQ//1thY2l31DCzpEzPMm
FKq5ktmo+KmtxcXup28MnHQ+KE0Ve3QH7/PtLxn0rUPFqrwBQMdfZCacL3l7FoFzps6joz4PyzGA
uqPTcq1k7hdJe4mSRv/dopY8reV0LLRydMiY33rtEvlSZgXPL3PePUo0aLggyQXrzJfbIjJpW/Pq
WMVoJparzKrSPi8jvRN5zxKRlxkZ10+3v2E4lnSWrn4ljSIcP8MW4mnCgDcRHHumOK5+GS8TlRiE
JNGjOKXom3hQ615KweBmrnYVAxViYz4l/IDGzx2Ct/Gfkh2juXN04Bgn4cjDupiQtc/PUc3fq1Gc
OdljDTJsXQePheXcVsuErfMlShckWZYJ3X4Y6nRbn6bltbu4yCu7I8EkMyLmR4/EV8waf2K5d3B5
7S6eMXGJOTaR2WoHWWWXaC9r33m77xXT7jdPeHWPNZWLbs0YHtvIGaVfcvbaj1ZPd16IBlvXmbka
Jq1+LEYcblX4q84HgH6Wst1Z3LR1zVlDISYPp7HMIqd6cPP2uY75vTdV6TG96k9QsMqO4FEeMzdH
K3e3jAn+u4gW77pjH9C8tWrcmBUMmm19/zSOblLn9OS6e2Q7JtlrHps7Km7pJntK4zPx16tP92Dx
pqW1OzeUXTvl3oSgX04nW1RntpsyNihVR4jZ3szH2fNl5rru9ypYTzNu0QQZkmNGo8PDCG8xQ8iC
twYzfy6LSZyo69XnVYb9jloNd4iOEnMi22/RxTaCYdrCrB9vamD0xPtRBtx/9LslPvhLNM8N3Mid
5SBwMKA64y2YdGXXSYDS5G3rNP2MTUGvDoZwWikPShu3bVsknioTPj11cZd0uwACgxXpqDFaKSar
Gg4Wo8WYDv6p7NwdHZisSPddcDNRwrF5Wn5FgJhYzcMsf98WjGnbmtvWVtzOi0XHTKnmrpmHZFHl
9djSmstGoGxnNsW2EYbcS0qAAwwOWovusqOg3HVxzpOC/nQC96rIVCTS2uuGeju4tHWQGCv7gI/o
hMoWgEJOzRyn4byelS05qtf1o0f3sppvi9/WcWJ9IQefS6RKIqu/+r33OaiPoVNtHSM2T6wfPK+Q
GcZNXy3LP3ueuLoBP3WBu+NVbxumrWPFRB14bdzAaWtwt3WSJT4w2sL7ett+3vZZO96++spn5xLj
ltYFBLBVHACoxF5ax3mWBU1luMcpaRL/9vdXn7DArxbyCHouUIYXFX3sh53Nm0Sj+Wzkr16rKqyM
vjQMJ6oTJ64vUb7H52NaXnNblxegY7GhXNp4AFU0Z9WXz3NwrNHdjjXXBQRkamNMoM/6wH9XxvFP
e5IHBaO5LprcpzEfGFINFDTQduCRS8nLOsE7Za8kZjAcHSsWuG7u+iuOYoRnmXLqkz8X7zD74jyX
x+ZbYcbxn4bj+Gscej2iNcn8LzOzU9mQu9tmb1CtDhVjcbMI4bhwKuY/BORF+vRZDXv0VQaL15Fi
o6ItIMKIo0hElzObR3rhMt+jFDStrrksZ55trxTP/7LzH+0l/Ob2zY/bYjEpVXNVXnTCBzOuzEI7
BA9UDEQ5+TGE81PkH4NY2Dr/Vh74w1SVnsyssE5cOl2Kdo9K1iQYzV+DnrJgjB2ZMaf/TlhkpzNo
9XduQ9PimrcK9C6WQsEYMb/dSR2w1J7ncd2Dw5sErzlsF4Ki059gj0vpwlbs0zp3n/oYOEOe75i8
4QfoMDEMSmQ9cqhIVGDY5kbpU0bLztIGb9IhYhItH31PYe81JvFGZZm0i/gQHszX2TpGjEWxjMLa
RtQ3P6zV09i+V/zltsGbhLLp49XdBLAAJbO/ncGOm7Z5lycVK37fXtsQ3+hTDRkvWiTMEHasVXHl
Q3xywU42ztWjWsOrjazm7c+YhL/9tFc/YfKqZXFAcJShX/fcoRNbSnrBqLRDcbEdands09atCAtI
yCHsZ7XE134qnxbKD+5e81mvX8KWzCHyTzOdTpgV/3sMQpDVNOLYyxMppz/lA+OJvXiup6xyROIU
86U5SChj63Ax4SyDj7ERsJ6Rn1vFHsp8b2qwQas6WKx045JbE7SaT+TfhVVfvBCY5l2otMHudbBS
boWkDmO4lFfKS0mndytlh6Ahtg5UKqoulKE1I7te1SDfmu9teYyJBfPt/lTl4rPAxcBBmU0EJl7a
qUf2iDNMAtn08MqLojKiY7WlcX3K00WQaxcda9m3deKtGQNAuzyMxiyKrCEd8ni5CMK/3fZ+0741
96RxOZc4ZcYM3GEAtoUAD+xRnZlMUHNN13GLvuog7W5ZLnFMUhbIu35wdrKUpp1rfkn5MrIuQoVZ
ecxJiDWixOP6/x0Ti3afVoUkve3BfUaGw4QOd05xrLUM9MJ/Woqshd3KFidWAMA4jP1D5OyVWwwi
0SFJA04oUEUjCuj9laZD2+QnXof/3BaJQZ06IIlWwYSELcdrRtmnKvDOwzieHH+PfcS0d803uWst
+VKhQluFyk/q2itSvJ0OHuI6MKkSdo7yMjIo1Om/ddP0C2D6nRvItPHt7688XzJQOrkSwYto+ZT0
4H9KCdsN7Eyra/5ZKokUARips6nz3VNegQ3BCtw9sZh0qrkon4RSvoAtOvGvieQPcfDVrfgOaGjT
3N9lRlvHJQ2VINM043WdexbBOEDkCou+/dEuvwPOdr5hEo/mp41rNWCqwTesqrliju8lcHbM3bCy
jksanAb4tRy+tAbhNxIJcqLlcux00XFJY1xPayVwWZQ0b85e5TiPSB/u0YyYdr7Fk68MkraCzazF
6rOKf+UNveZqOhao65CnQMSB14d4fEXDLE6xot1piMlpwtiN24eMae/aNdo0o2UHE/bOWf45IPSj
A4M/tvT2yVdiCfxytmSgxiyPUfjwQWWbtG1/cN+am8bFEo/h4iGb0Vi/WdHUF7cZ9spCBkfSmbGs
sAf9x4oAAPWh9tzb42dKy+GCGWmP6FE+dowR7Tr1PLassu+mzI2/WsjT9v6xe1qHPRU19ebRQ3TB
KpbO8XSxo/H9bZUaji8d9jQzCq4bTGPJ6PqCq6Kwfq17Y18NhvgXGRahsRNa7pit3qNX9id/PRgW
6TxYvRdiSKJHoE2FMoe7ON8xvu1havZwg6adb1b0ys6pYiyfQoQuPrj7ktgbkJ+Kv9wWuGltzT1j
Wq3hynGNznWM3JHVW2fihXv92IYHr0595QXV2IMsDeFLjVcWt5BDVh8E7+4Fp5cCDYi3f4TJajRf
XYs8DzuUEdEyJq8F+z0F9Doue85q+hHalSpyUqqVjrBJXoM+bZvjJsizUuJrPBRnUIimt3+FSRWa
vxar3Rdrj0OhV7x+RCw2Z6XLd/hWTCLSrlUaSMZjd8v/RkhTMZI2TnNXq3DnGjHs/S+E01ByjwXI
CVQ+ZmYR1BDQzXGMoN/W0U20YWhG8QEopoVI1iDK3OVYB5Ctw5mWdkb+awQmvxTxBYmN+7wkiYue
i9sqNUhdhzItdoOdz3EL7obp1Hjdg4ijRPTR9fbyJqlrzitcXpEJQ6Qyv/cBtPbwgJ/TteS92oG5
G+4pnQPLRVZghLGDOnt2o/PEy/YaOb16mkfbA6IpIpfbP+T/8n4jstTxTNRzaFhM9oC8iVtVj30d
ee3D4LQSYzBrsgq2JH5nCxvDeQfiqIeR2nR5cqMxiN2063jPl0QW3ZQ/h1YrxQeLjKOP4DQf6w9+
TdcOU3Y6DDZMVMWpzRKnlhOXCa0ajtDbWZXwo2QGi8/y4BZgRyWnuA+j4Cep5pJ/EjUKPw8x2kGI
l1SgTo6PZUZszeVtxx2CeEQEw6mQp7mc8ktsH0wE2JrLd2xpuqBY8Jy2F7QOkKJINr+8rbG3TA9D
kvRS7SwUOpToli7Kcdc5EVrU/Xy0DkQY2+rRnzdeGIBWr/QA5nIidu/FTneSo703i+8tp9wW16Lp
cUaFlo7IwhYLt5O+r/wkyNtHr94j23hLNoFt6wi6aaq8hYl2yNqRqQosGE4v7qLQRdBxW/ibGHRv
8cO/ytd2G7elWPPpQbrjeQnEqVXi7IN5priLxi/N3rn7pqDwGU1QbgOqUIcs7VPffkGV2fZ+RXtw
urdEtP0CLaRpiLOipJy3T2x5WLvzvMfI8CZF8LawdiR6ai2k71nNk5+o05qCtfqhuwuvOCSue7j5
/2P+3hL/9qNexWOghuL4Dr7hXtcLKD3P4OG+9Cd28T/gVZwGF/FUndq7/txd94A0JlXoEQ7q8CVa
09qnqpGnjtwR1p1GtnN5mxbXAhwfMRoDS3P7JOePayeSxX5S+ffbpmpStHbCebz0vDnC2kNzdvmF
HQmWNj1rh5uYeFFHXLVPXftuId8qa0cWhv3qRezC6Qa8b+b2aRyb8OL3iPhI5O+h9Uyra+capmg4
cRlEzdMynhW/RNHO/flWiApp6MVrCUIPDPODNGzV4AGS8OLZj56D6tIe4ZnZvqA5bFE2ikW+3T4V
oGnFzJjc/0eUR+rX2+Ka0w4Di0ZJIBZuN6AU+7mLlDHJe/v7K0+N+Op7MqbNU+mNZ9/yTtZ64Mmx
bVlzSLX0IXF6rAzGrGS27xa/w3izHSM0OGSkOeTqltUiaixejJcSCzs8iXbzj6bFNY/smhgsaGHc
PM3hR5A1N+SHZe/s2yRuzSlXywoL3HWYItK+c+Mn3qW3DxHDlvVCdex6XRVHsI9ujBOL3OWsPsn5
fHtxw6b1UrU/VSSvBgi7Bjnt1h9WTHv9Pc5mDW/cFHqdGuTSlhILZF21SfQSZcOVpsxOivtFJda1
zNp/jpABwB712VEidv2oHMPmSRTIsiV5eL/kO4eLSUCbVl450RSM81rZWJrA89V5nnbWNWl1+96r
dbmPcoYYcY32zTNtT2P0jGz7bZ0aBa+5Z2Hnqi7I5D24NiWfCOpJzxP4rE98Ah2uXRZVsjEeJWQp
f8jeeWlthoaQqTu5AV1OTKxHxjlsatE8eaw5swGNxwEUobeupynGFOz8RpNaND+eI8WaJoL4VvTX
lR36GpW9s/T/ofVv2a3myKWijaSbaqLPKuvunW9rys8sjU/DBTNB3G8qde+OZKAhIr2uXQwRr+Oo
xk2+vnfkRQyPc7xjYQYR6TXtEjn5cpaQfiPDJ5jbKXTkzsvYYLx6TZtHrudaFLsO3f+W8lPbv3Tt
h9vGa1pau2o9OiFP2Y/jg8O6j2BnfHHj/K6T445QTMtvf3/ldpZyMT0XrG5PQ15+HLk6TRH9iKEy
O8ubXE8vblejbEAjvp1Eaf3Tv/RXlsLml2w9BRf7IfjAv94Wk0m5mouP0dgT0WxBw/ToRx9779gl
Fmgu67XdoqgDo3G9bwviv+ewU8EOXdGmwjf8KtB8Npxdr7WjlV5XRA0yvzrjnePbp2BvBp9JJprf
5n7ecoZc0BNCHTt4VHtzDw3xpV7h7qJhFQLl+Yf/cfYd25HrPLdPpLUUKWmqUEF2ObTtbveZaHU4
rSwqUFR4+n+rRz78zOK9NfHAA4gFAiAJbGz4RXo3UBAej/0dM3CEFe8Du/H6IBa7K3N2/b6zcdD4
L9t66obwuqVItC7WufsF78HJwQlPrSY0tdhcEc62h3Z6vS5f4lHO/t0PHlXTcq1rDaPjZ9MJ91k0
dDYijnFkt4kXHHYjS20C5oInrfVr1b5sw5dtUtijxF5E8o2y5MVA2S66/OFO/tk1VO8omU4E7zTZ
6pPRWeCdzRZ2XZKRn0wVe2X7KXgoyJn1obSN9sLIiglPF6P60/s/HB5f17dMKYKTrlM5tj5awS6Z
AzzRZEdefQvXGs46kXWj1qljZBtW3no/6uweJ3igXLYs8Ir17cXtOs3YsO7hvT1rgRHQNz8saNCc
aZTHfqSaGC3ZWrHWjTwsb8YFP8Jtu8AuLl7DQ+WwJYnyRcaylVmsRcUVV30nD/jAgqVUkJXJJAte
Sp2CtSWF5CG7Y9ULcxU3AaneBf80m8KY627DgfHMo+xknLzIeBhiL9jiMs4iTfEd2fr3/3+IMish
9tL4FjRTOecV/WybxxXFIYlDidQeBL2t2+qD1s5s2PPG5wtaYuIt7w6lpeJ/lq1e8FkbTAR8GHBa
cx1Y3Z+VpsgvyYxRcFZSuFuroXX/wtMfi/ZO9adlfb8eBz6dnAVvFevcbc20atGwZu2UPjsH49Td
eS9bqEf7tqqGZEl0L1a8Pe5rrdHkSJDRh7Q7sE4L0+m41ioaDonixbL3ZvK0RV9De9Hr2B7Oy3K8
rh2Z3P2q8MEc0WljN1mJa55XLgE17/n2fJtgwU9zcB2N8wzBFBMfHc8Na0vVGicxFpHMo5z1XPP3
JxMYAE5aacfthjOP3DJNEvYiVrsZGqTMyYS9DH4R9hQFnbmKblOKeJwi+bGZ+6W6I3/a7GINb9fl
yjQiuOWEGYAmaUZ25zL7QIbfzdydvIwHt0kXnNNtrSyrW9i273zBI8l0MOi7Vb3xZY4j3HXHgazu
NuCe3lQvNHucNDS2v83FbXFFLGjXaYbxlzP20lgPtfusm9FNxIQwE7GcPa/ghawIrDCj6e9sMlkA
X1Jc6CT7KdazWbEB+o+pWpfRvWN2g9z1yeSFYjtlAVEsZ8+OplOA2pEcP0zxFjUxDauj/WIe6CE7
aIebjEZk6HDX3sswhBHqWf5pp4dsfdBVPV4SkxHL2U3VdrO+PxnRVxO02V0+oIJGg1VTPDQkMVGs
Yq9zvul0gpeuNjljUvxdXSr8/+/4nU9ejmJNMe999Irs4dY8Tl+NyLrrtsj+7sTpy70VWrHOAq8J
Rle103tc+exzguc2TlYxzNxrL/7JdIL02MT5wXvVH1FujOdzd1QR78h2RHDiaqm00ljwsxxMoFwW
97QNVky4FhBdBU2RuITI3AEEf62v24o8GXvv/CmoQcZSzF9vMlZx7FPuaDRDt3V7sSwSj4MedjyN
mK2C8EnUYwiHrGvYWg3CcNxAGg80oIe6P7aZGfi3kHYiFInDnlJWaCZmXdILWY/TcOaT4kIp0/n+
/w+Xg2oG023eIDZ79LftxaX/YKaH6xqX+Jg42YmWfOz5igKdVuZRa7aRsajOb0mW4+8F/8OqdZ5N
fWlh1ZZ37MsnjMoIsjQhGBbvqt7ystUL5y1yweAG8rH6HHjS6jBvqviwO+YnDvu3Hv5h7aVblrZH
YSn52Tt2B3pkCT0PQRVlUamIbrJNFXyVuUbPhhXGkmO+Z3Uch/eRKvAesjeUyNhBc03vigx+VH1d
aJCd9kIJDzFJzUqssImK6MaAI1J3tHa5Fa2Zrnd+dtcVj4b/rTECN7MUgVNiQrrgsNNkUH/d/PVO
69svi/VvCp5UopV3OkZa+pnqIJbshDjmCQTYZZ/vPrAY7pGC3Xg1p2PfqUbAycQL3svSEiOB9qiT
jT8BOwhcPGxVjyqZ7N0xPtipQVnRjVTHEewcVgrjxAzlgqsaFCTupQvXZK2li9m0yCBmkxUAlov5
eLe9vsUBT4xqa88dHFRp/c1ryKtP6bfrAU2mEeGo9a0BI7ltRJ0Z5SGNteE6t1/osCgig/d5YBBR
YPnIUuLPMPjBbCLH+poad3O9AiWYBu0Sr+4tUwoc8j+AMCvD2O/WnlGzNp4rJxrHJFeJ/tSpIHr/
aR9shtbgA+0KRi9rcS4wiHniweweU2RwwQV1fRM+r3jhG4Lj0tXWmqJe8Or8M8d2aARlxH6SaH63
D3OEpivE0Uyx4Z/uCD61H/Yffs6mNTNvatz/U+Y8grrvLW3SEsPr+oiaZqRZmKWcq/BQnxoXviW4
cpmlrFl2hzCBoBwKI1oYC+q6VRjXp/4G8fv/P/yUuc7Av+PBK0Anxjb8VWyHTEWCH/ujnvOiQCqz
MV5R+Tqn3VtKL0Y73vU8dPNbLm9YvXgYY+yFnwHNeUmrlw6VR1Qd6C23FIgWnLoyqOMXLrIus/NC
aR6znJ+uW6pM5cIpbKRdt/YrnkdtDpK4C69uU4YIfOqWvk7bGenFmR4bPQsw6KLMf920ZpG2I/UA
s3ZQsL5bG0yVA3F2G5Tm+PO68L83v/+5+hBfBD+BZIpPKGh6R5e+FvW51OeAm79Z+bYu31nWxU5T
BiVHh80bOqgB7n7rbEVKWRKYRFCUU43pzDrcWtBwEHr6ydO/5hj+XGeB0pAkniBCoxgZ3Krpp706
rrVRl46BbxhPrba90KE/l74Vr8UtbWYI4Z7gzRM107IaUD10F/yCgbwvrqG6skjMVsRLde7U462B
Vxg1Ey9LPKa4OcrkCj5cun6eNRgccUE9KNK3LVpKhUPIJAsubC0lZjwY7no36Rnayuuox+NRYbJ7
HPvMZAUnHlvLsZdhv+4OgXn0jna8nLzXeQqae/swHNNQVauR/AgRObV0RLd37soLa9og9cjBNlWw
IMnRIuKmcp3Z4L5G7M+630C4ILNXBLl1S28fbFFETo2mWUyYdQ7Xal4GzBHrVxVNukwl5L9nls6H
jhU+brftProjrdgWNK6rMMddyCcbKzJ8eFlmd46OZWvszNm/xXAueaQNqtFkMvH7b/pw3tap0+re
iEDq0g4kzidfc4JOj935FlQjtC6cu0zvMXvEB8zYrXVQZxUxoywi1U0PC4gXnHVjNgMaeEGFsru0
5DKO77WKy+bz3CRkC+6aZfmiZahkXbZHFg3n8YgplNtzdd79yT03ioYNmdELjtvhEBuXYqMXdBPy
EOQ5eQhmTzeEvc6RIjhIDFQERLkptaoVrUMX64VZ4UYDO2yjFOArp47GKdSOdZwdVJwLsouviJHq
s9Edu/1rRhbXZ8T7MajxtfQwH9w8rL+uEQvzWPX8luhPhE0NzdwQ20XQ0G0azM781rd6UK7Ty3Xd
yVQn+Ha/6AbP+45eqLtGHWpoIBRUbItMtHCTtrTG3PgA281mOxpd0IMPtzwtiS8CploLhHKEwKmd
FQvuu5CMipeGTNuCO3fuki6ztye0UhZUdR2gkyrIfEWJRKYRwZuZi9Jl5uIQw0T0+023vjHlrAnZ
wgVnLhpXpzPBs4Xzb2t9Bg0L0vWKEC1btuDCZq6BVmtB/O+H4T33Cx7a6DBTnOwS4SJQarKIh4mv
BZ4UHpkOtlOaj0OzqKBpn6fJiC8ipPJurXNnZPsrdQ33LFkTVmF2pvdr9P+SJJOoXwRMTXrbMVAZ
4YXaZEGmWQF3InSj3uSjIlpq7nLDYAt+w5jW0UQzMK/H1yXLlr3//8Pp6FiLw+0d7W/PYxbwxWqD
xffr0Le46mEqufGLgKnJnEZrHgr/mLOTNqGiDjrk1CxgnVVYqHJNklPeEdzW3UYMFhlwiTAGMGB1
o0GOWzm0J7Qc//SKIn26TV2C/9abObaOg41Y2kdsA3PuliW8LlqmJsF/16yoSGoAEuNZDmYEzA/g
94uWlZwtt0jAW39bfBPhVBA8G12FcD87d00VzWPSqcK9ZA9EMNWwVXUOdin0u5A1sp3sgQwtDU0f
zd+jbkfX1SSJFiKSylpox9HHh8ddiQ7HuY99R4U0k4ned+aDLzB/AinkiGM9Z+mRO9sLvzUDIVKG
9J7bF13BkVMqz5196FXEb7IlC+5r5oM2z2yCPaIbYN2yM+aG3nYvEEcjzb6ebqyANuyxDjKvDbv8
3+tbKIk5InRKb1JtbDhaXvr6rpkTXoR0+nObaME/GSlqnjFYx+SQkz3/SGfrkalSFzJlCx7K+6yt
jBUamTDd0RzqqOtVr1uZSoQDdluXOrdaZJI0Xp60JY8azXvHGD1FAkwiXgRMWQ3lVrqW9OKB/bjv
fjjMDcb6+brO/c/fbyJaymmgdR/sLMiuLT+MKh+DtMwChuZw3m93BeY8UnQjBdo8KiKl7P4tkof4
YMLQiV4j75ZkX+op7L/a4YheUhKhXESHiJ7NqDqMNypPuCB7YBjOaG7DEdI1dNr6a22uMSGLQn2y
vdn//zHqdFuBYV54P+rOXcqimR3ZLVQKSAiI4Co+Yu0EYyAv9fZUOlh/4qigbNI9EA7crSrAzVtC
tlcF1Vcz2fuGXRaQc1UEM55gYX4C5OHsKy78Mi0Jjo1ZB2uFLjn8FPPP5n33m6OtmigsEy24NXE0
9IGZ2F/OTnwAUqC73/x/r/uGJGRYgl/7jGhO5wyIz44RdpURu41qQJJk2SLaivOpJgVBFDUYegvq
BbRoepDqqikWMvF7cvWDWRaGiS528IldLIMEbnOoQP3Q+4r3hCRkiJCrKqPURGUCt7Va/5p27NQ4
9HmweaST+ifR8+PU7HVsICyub4PkbiWCsMxM37pRw83E7V4H9jLWP0c/C9b0sZwzxSckOy1CsBqn
zjAdrsFPImWQWr9S50bB+wc/bIS2ubyeKtxsuZmHezmKd6p2ONkeCz6cMbuzfTRtw4dxJV+XsNza
yDVfb1O64LJtWQw8RU3/oul5uNRgv7SWZ2PYwlrbYpNtt4VncUCSDrCuY9sdOhvcU24/ZuljbSlq
FbI9FbzXacCsYi4IOqP2ZHuPueqiLJErwqsGgwxAhlR78wuGLZWOZxzmRVddY3cP/SSfKuKr9Brc
AfNgeEfc3kJ3y591/m1gWYwJcYGzGGHdqyqlErcSoVZO21idvke3xpj+dXoWelqN+/57kbcP1Lxl
7CpOMRFwlRWU65blekcfrBeVV7z21aCAfsp+wO4YH3zLauoin2wEOT4mjXtI3SEYHZSL6GHUVaTk
ss3e///hG2mx8MnRcPV3xsTlh9S67UQUkVeN02z+VMLuefZlGY8WLYPmlqFju8oF1wUDWdX3rMVz
Rb9oyz1JE3NSvKBl6hBOW1QeUa3nCP3rjMKiVZ0dT9W6KglnhuCulJRlNW8IZ2j/iubB+unPzvOw
FYpD63M8KfFFwJUOnkrqlHhszc8smmLnoH3rwww8A5F+zuuAxdrRPBUVRu8F1yOo5EEtAq8yZ7X0
bcCZsqzLv+NYx1qHD9feCSCOw/VPSLZDBF9ZG234vJY4Arq7pR1CXQm/ly1euDab7lgzTGXG4vVv
nvnL916s6qFGofn6wmV5PV3w3a0ctboE7dRfYLVz2Hutuzs3HLALDBwyqoun9DuC/yIjYC/dUAPv
edmLjsUzOW9fjCNAduCq0V4XhV/IijEiDqtFeWrMnQwJxLflkJ3aAz+N38doi+t4PXnxda1JXESE
ZGE00FgiamBTjK+DGdv02Z8V57DMkgTHbp2t3sYZaVwXxA1gx4mL/iaMOBxPcGyrMN1lLCB6K2Jb
O5iq3PDn2vBEQq6icnKLZ8gWlCW9tz3tZKx9DC9Q+NbnHuD9DwaLl45dLVA2G+OGPG3OFhjaQ3/j
Fd0T8Vd1yxyu7bnbyS/uB/LVt6GeWlOYimz1gv9WCHUtxg+3F1KebH4qSh6MIMoxG4UDy5S////D
uchrICZzzEa9bG0ZIRNp8C6qVXb+uTF6IsgqR36gB8HtXmh/Ah6ZZ4rUw+cXBs8XbswaBoy4w+6k
rvGVtC+t/a4xZMe0qCWKY/3zp5EnAqwMn7VW7wNQ4tED2HRPCzcOuVscujnuDf3e4l3gYBzA9XAg
22PBZ1lhDlVZaM2ldc+bXwWM/KObf2z6fl28bIsFv12cbGm6EWknMnWYPKxXwUT6MJ1vS8h5Iv6q
naaGshK7Ydv6OdW1sC9VCTnJRovwq5boIwH7Z3NJexryLdrWi579qEE8rKLtlZioCMHi8+zlJPWa
/XGh43Ghao6UYLs8EWHlOQ7I9be/B4k7BSTpDtpD+dOcAnqvH8ihO453mqK0L/sNgg+Pjkkmx2np
pXLdGNNrTsgTK8LD54xxxBORVX1K1jpFPQrofP/RHyL7zWDBXtIf4jmi90vcP9ZvTsi/9oc8vjFu
iJCrvGNLCbJMFAuRIe2B+UQvu+IHyXRl/jfeOTZ3cj7ivlL51pFP5Ji2Ci+WuJkneDHgOIXppcCJ
pcYYj1YfYaZjMDQqV5CJF7xY80s6LTnEL7N1h/J4ETj12fM6xcVHIl6EW1EPXLVuin22m+ZoYpJC
pvVPfmkrYpAkxImQq3attWlG5v4yt09+/9p5310Mc/NqRdeO5NrmiaAru2lB0O7s2eEjisvhCP4A
981Idj/DO4DedLnyRKoqDvAzb3b6RLdKwXnOUT7N/bk6Xo/TEtMUEVg17MVy+w3SbRKA8COy0cZz
XbRsd/dPfjjlURQH8n9BHGW4PxgglkSWic6H68Jl6xZP47nMeJvBMhurOjRInm95pli3TLTgrRVv
msnnEN0O58E6K3H5Mn0IvsoMs9NwEqJJ0E/yIurMU60iKZK8VDxXcNSi3Eyq2YgwoOqaYvLHPWWx
H1c00KfQwGNlOo0KPILkV4hwq74beZ1V+JJu6RHhLaZCfDFSha3LXEqEV2FIe9sWBNLLewCUD9up
Cv235uyE1SEFR+h125H9hP3g/2CYrK1BWuTuB/zwU5++V+Z9qaqcykQLN+dJo2XugLzskm9PHbhO
u1dXhZGXid7//2HVY9OXbZPhwDXHLzY9WOMXWiicSSZa8NTFGJidDjswoPkzaRn4ML8wFWeOJAgT
wVG7ufOKie0POHKqqtibh8DWA5+93raXgrPS2UF08awGmeYBXbBOgPHMIebcKC79stULPsvnZdm8
Das36iyct3AqUWyhj+tw2y2KCH5rtiWbhgHX5AKPlfnFN27bURFYtTS6hgElenMxzN8Lhul6L7Wv
UInEWERQVYuO2jqtseSqcu7QAfFvk9X3KEkpNPKZxoG2FhEC1HdqrdfpkMyUoCyXH3qtDUlP30np
R///NrN/QrAZh66Y4+2UVTKadpksln7JqskPrJbb8fUvfHaE7F8QzMZFi7NDbGNIrO1ltLbTzFVw
sM+0v0sWDKajpAXGIc+TbTPAscCihtdxa3uKzZUsXEQLbNjZvMU1IDHaLpxaK0wzFZZVJtr7b/zK
+9ybCr4OmDqhhzQnJ85GxcNZJloI6C0r6lJfliEB5e7ZWao/U5sqygQy0buZfoi6je8XWTdjmMLi
fHVcdt8yTyFZspMiu4rLmFnOfg8b6dxn3ylfaMGftUlFiyjxIxEAkC06cgXZNiRjDUax5fdo/Kmt
Z27c5qaWENaZjbmTxpjlGDLRnJEoDUq8ATHbvAwxLfzndS+SaUjw08pYUotUmDZhF+y0FM3TTLTL
VKTP18XLtlZw0o1oVYGs+pCgXz1oljIqiIrVUbZywUt1d2FlCRLApCtoUltPxTjcs+Lfm9YtVv+N
dWTV2NhNQiwgX7TmkE624jUgWbfItWKN2dqNdUMT7vdPWvNqtdWbTlU8/DLpgptappeBxh5aISPB
vPqJv2KiQBcaffV0m2YEZ63BgqGbFAZT5fmxm9bj6rjBddGyte///xAHpsyYBn23d60tw65Pz0PW
hxNTkftKvFWkWnH6erP1BYovsy9UR1NeFfTbErRbp1j/rmOxMoxzQ+Ra8aD4FQPTEX2N6oE0VhZu
JkFfYdsnTE+Qw1GVoCVeJTKv1CuhFZ8Qi/NmfV+35fdca4oHt2wPBIft9JH1SBtj+sw+JV1bjsDY
HMFSdaPxC067uKjMa0i/Jhsdo9xHMbjSMgwC7m6LN2Lpv5nmbbLBSZN0eXpXmOkrWcjhunXuZ+gn
uyvW/edtMVltQulW/mZucUO/GPmj6T129Wkdb6GdhwmJJf+O6bXetzjAO8KCAdOokNV6ub5+yc6K
df6iZrljNFh/kz4N/Ek3/lT59+uiZaoRHDfveKfnNoxm7YBm6h3+ODndfT+yg175bxXmvbRGqngb
S2z/b1r2Q5DYBpMOM7rwEkBc4grtHgEQEqrhYDIdCSduOlapvSDJmpT2+kQwwAczw9+HRdVHJVu7
cNjyjtJlBelBsuleH2nl1ITWoGKhkW2C4Lle4/TGZCL6eAST2dMs7uiO1Zni1W+CDBwpKKUovFgS
6EQkAOEltQBfHpK2fx7K15ZPwTbHg7cEKnp9iaZELIBtzcWUbT1N2O4Hrh9jnI/CgCSLF6v+9UzX
2e3MIdkaYCgt9ryk+cGyyzAfcQ6rZoZKDhux8L9OGDSrV7CkosdAtqwOrK180dc/k90p4pFMRfuX
PziCm2tLXSOTkKypiWES9KFph/i6P8tEC/5crfZYdjWiqOs1z0Pr/Noc+npdtLWb4ydhVN+/+WHZ
PgaxNY6mz2faYX//Aew0Nw51bWbOBURE45xFM3cX+22ija+vIeeeo8Wrk0/bV3SdTAXyMoVtL9E2
mWZ3rDSTbnPQY5ZckUwp2eoHwqZGy0JEJNqARqft44KSrllDjHDSvFeNZJqWmGs/TKFVbGSK+ASM
xu/FJLrVxvo2UtD9NHVjrcetniYMANgWg1YPOaus+k+uL7xVqPnzaGOJ1c7e4mttZCVN2o0keKr8
k+vjg613N8DrsHax1MnaoqlswOASZ6D32sYvvF5uKInsooVYY8/Um7uqLpKV29HGmmjEHVzX69N1
I5EpRrglEGOZcMeEyBIgCo0VD1OZhkZnKyLA5+JtEQqCTLxrzEjIJd36p3Hrl4K+b96oMHCZ7wgx
fu0NSkjm4ppg2HFJljfQtSruZrKYImjdIzOmeQPcmKzuHDdDFjTWeCT5HLFNReonW72g+bFoMWWB
Y/X9UsXd1t03g6oP/XPRlogG8Yx0MFo9owm6PtsjmlTMoNkM1VyTz3VjiWAQhzhZTUp7SAyNnsb+
Cyl4sHBgiFSExJ8bjSWiQQzHtxxge5pkpejkq9ErDhqD4wQuqus2L1OPEM7nuWRdj5HwZ2/MQKtn
zbW7nG0/oyo+IdkH9h/2IfCi2poW+gz985ydFxA1a+mkcCiZ6P3/H0Sbk1bbBm+KZHBLGg+aycNV
J7cgWRBsRBjCsJb94mHcYeLT4lgTlFrGFJ0oKooRieWIUATUXyuOFu0i0RrtkcxW7I36kWfN0TFU
w0tkn9ivIh/0szYpZiCkCPSm8d2zXpz5n9mMzJuKgLuCBNMxude2tjMUiWEhWwEa9AenSJ3AoPa3
67YpsX2R8cX1bFLyDSeJ1r2S/h9MEy6LSmH3MtmC7Xiuz1F0qXF8tP/y/lvm/Jrn39eXLTFLEW1Q
tplWVWj8TNa2Ozi+84xSuOIAlIkWo3zpEXe2+xqZbWCrXLPbAtO9Bdez76cQ532CevTaYd19yo90
wYCI1D4veRNfV4tM40KM99bV8Aq3aZKpXgKNItZkfWAVzuG6eImxi4CDap66GdeqNhnmOnZz88RX
FKbGKShWS3EQSrQvgg60stxWZ8UvyEvzMGbpQ8NvQahA9yLeoMXtUQd7fp3ozdSHg5lNAeNDdF01
snULjtraW9stqE4nmuPSO2+29Sagfm493yZ+3/APYWbUgH/xvLVNaqOtwoXj6FgHYO6vS5eYjbv/
qA/StxTxEdfJJrGt7n4Y67e2mY/cWm6784k8L3zNVqDXnDrJTOcwFsOhM8dYNzZF0UW2esFhB2Oa
M5baY7Jp/5jFr7F408vX2xQjuCtpZ6NyiqFNWos8WTrHyJLx2fNXRQ1DZjSCuy6mtkydhXYPy+Ff
G6s4lroV37RyEWeAti108zZonDDa78hKB2X9UmsqaIokDogwg9wyGssYsKElqsbbsARuQUIXFu+4
KiyeZFNF6hauFYs2UHdMbOd9m/4Uyzd9+XWbagRXNXsw5Q3ewBJm/jvhsNPqP1uvAt/J1r3//4Mr
aVyrwP9M0BQDgiob9PP+9GNWXgckBiOSt9CcAx3hlKgvAuOxNfyu3VStwbKFC/mxIq0JGsD7PCHG
GpEyD710OpXzGl1XusxkBCd10rFzMp2xxPAvmxkTbQxAXrfSG0OYOOuqrcvJGzTYi+PTEGOSYwvk
DCC0VoQwmeIFT+154WWYXZABD239U9aOe27nUYWEk6heRBvYulsNY4G1F+U3MyuDlv5O2S1wLJx6
It7AXZ105hltk2zu/aBp1yb0t+X1+q5K1CJStzhzbpDR2710bgLS1xHAB7dFdZG4xSLMQMCtSmTZ
jLgp0abSdKE2Twp7lK1c8NN2WL3KsaGWZZsOK+XHXifv15Ui2879kx9CQAe6Jr+lORKcW/lu2/TY
ZfXTvK2Kar1MvOCoHnDbvEKeNvE7voRzBwonnKnrwWxGVTJb9gnBWYm/VX7JvDHJtke0EAZjdb+0
qjefTPPCmTpszDTWecyT2imec9O9J7PqoiETLXgpNRvaWLk/Jmme4hFGkjL1/7m+qZL4JTK0eJ45
FI4LldTrA8uPNdDac/aDrOttVzCRnIWllYPbho7zGkNna4eGszHEfFRBqGXLF56ppsFRfS2gGe6e
UxIS78+0HaZO8YiU6F3kaLF3qr1mhXJMYFR7sFXM4H+8rneJKdr7/z84k6Mxv9fmHhGm++WleZBr
T8R4uy5bphTBUckCePZormUyY9as7XjnaZm/F+A9WcxeBWX6W97736S4JQKyxo24PUk1vDqKHIX7
kKylo/8zYPb0fB5aXQfj3pyPGXkfvSk1msAsRk60gM1zkR1619KpFeAtVKzJyECD89ouQDMXAXDf
7miEvNTS7lLnhUYwZwI9EZvqjidR/N8k/wfF0yyz0nksWZL6U8SsOgAPcOjNf66rXmYxQoRpTZdP
yGuMyQqOwczPozX7el2ybFOF8GI0xMxSh9CEZOX3XP9mlOkjTbcjt1XpPNkXhCgzMa8t09oYk9Gf
MFjd836ty7gEJaa5n4m/jsfrP0S2Af5/LX/t6sqqihwbQL/27FHzv02u4jUpE+39V3TljhkDLSJL
Ovfn7lRm8ZYq76gy4UKoYWnquFYOw3GR5ae593OZaLiBm/Q2tey78sEurZRrGEiASFak3+zp+1K9
VLPCdGQr3///QTQwWX1Z06ZMGAAS3lqGy9CfXJRzr69cYvMipKxfCEbDZCmOkNkI5r4Ha70KWyBb
uXAnqKeyrLsW7qTNLeaHWJecjncYxaQoN8nEC97qzGkFagSKy3tVho5Rhxpmu6WNe1vOR6R6mdxS
K2xvGxOfOZhrb2UY9aS5XXyT2kW8V+qi0x8v7THxSjNg9RqYy+/bJAtuNKWNV05WwQCwM4MJ97At
V/WvSzQu0rw4XF+mvK7LZPNY3NXLH4P2cT2pBndJTFFkdfHmoslzHxsKvP1rtTRvTFPNnJFER5HN
xeOUzSX6ywEiI2GPXH7AVjPE4MT7cSxuu2GLcK9ho21LDGxp6b3ZFVgK31Z+WwwQgV6zO03FVOJF
Q7f6jjh2UJjG6zBPCmOU7avgSRRWUqYbYoA1LJd0RreJ4b5PmK51m0UKhx/JrJGuDrIP6by3BE9R
P6lCjMxkhFNvaDWzS3Ws3HV/E3vG/VTFcimRLAK7zDTTDJZXDM/fPCT+8Mib7Om6PiTGKAK7ukE3
Mtt1cBa5PAbR0L3G/dCn2aFqvbfrn5CtXjjuULVF0/E4lIlOsumhaLLxeV21Gy1dRHYhz9t4SPhA
N4sJcmbjTKsfs34LqTpyA38Zyj4ceINBO+Rm9SbpdBp1HY9ztwEtx21YExTF/3uerprRaSzdmqSx
3LgjVlysqqyGxI/+NnJ9WDmpW9ALEVjj2FfBiiSejykPnqFinpGJF9y0dTzLRpcg7GZt77vNfykG
8gz24dsOPHF81movbulVsHjDLQMzNUKzvYW4bt9SwU07o1xTqnVl0s7msbPz44a56VluH65bu0Qx
Inhr5ZU2dPbKktHyT1XBk2kzjxjedNudVwRwYZj8YDiFgUJEUd77unGotPV5rG7p1oRyROSW7Y62
19fwpgXhoPOyb/6mK1L5MsXsEeiDQaI3sTM5aVhSdl1Q6z8bUObndh9cV7skyIiMLd4yGpO/3zTw
bgrMjWGe2HTbfVoEbY0D7ReHIQZwRztg5mNYdtaBZV5028qFm6lN6Nro/twkWbd+M7YJvfStpUJl
y5QuuKk7AyydaSsCTFVfaLXjlfxfZuvf1KRh6cJp6lBn4MxYWOLzF908Vvn/cXYlTW7jzPIXMYLE
QpBXkpK6Kbvd1niZ8YVhj2dIcN+3X/9S79QfpiFE8KQIHUCygEIVClmZIkj8n5tcDLOqe33FV7Oe
jqJ3hhztrGUkC3phAPxUc3J6bPr3hycqKge3kcPgELw+K/8lyEwplGK8+Vh9gKionII0FUhOsEUu
zl/S+tdafyzzP8deXAmpFSsaMSbYZHqnuNig0MpALjNaJlpAnV0UV6VrjaO1i01mgK4N5955k0gg
yW5AzOiGv///ZieY11b6Dk1xE0ydcEe7vDP92D3v6ZhtlJjqF3TkQy/reMz5pSydaLfKC1jjTseG
V9y1aTM7d1HPQ9W9D6u1OrO1PPVTGx4bXnHYxdlFOYEqIq6sNk4sHu1N9me1pj+PDa847FQ3LAeE
tILmD3uam+E8l8kH3zVdAr2fTUKq9H9nFhCT2h9crMvJHiAR0wRglj/Vs//c7qa2M83iUQFR9z6E
xR0QRna+hI7lRY1gAEjXhsRDN7xyYi16LyUDslOgu/NoXVkorPEMCIphs9cNrziupA0BPPJeV/Ld
oMwYQOPWFjpVfWzDJ/+BQ3W7Xc24G46rwQJUEgXJvIx5btLT1EywCoaSw1SM3QwQf9ssv+z6e7pl
174qX8fUJC74fiAnKjULDpUkLUQGBM26gePCT4egc8qvh5a/CoryBNRVaumNsYUyTd54L8X9et64
eHTWUZyX0QKS3AzD79TFod55bheQLk9zWLn82N6pwqNKvx43OXUIWXMVtG0PDBPU1IpjaT3xFAdO
99Sb/fvmufM12ER2AgMGeii4IV94b3K576hka+VM9rpjPr2BE7MkP2lxaFxbDeQDb1bJHZfexPa9
4vWLW5pYPP//xKHeTnDwMiobQl30NtuxZd7sz3daxuEiXvI+4BcS2U9Qf3u8Lt9bOPeHKNvC4EAf
BzV5ebXXeoGsUFmjuf4zemSmEp2j/ZZ4Fz5tfnYEd3h/3n17ehOBvbvAqdMl9DYOz+0kg9wOC2a4
B3yfIwqDKwG4EnkBUCMstuc3uoOXq/kb1FkuRQM89tGaF0/E3YICSoApv/F5CFMvfyZTYrDl+xQf
eL4SofeaejQn4/Qnu8wf3FCe0q/WN35xz9UfZdgfqT/eTaj4+tyW00Lzkt2K/cnpLmX+PB8i4sDQ
SpB2pDcAaGLR2ybQCpr/Sdcfvnw9ttIUB2/mbW16hsmZ9udNfpOLG4J5DxAIQ4B738NtNTz7c9LX
EAvC+IL2UbXI/UtbUf7H47fXja444zRP7diBix6jd8HEs0gUplOebmjFBV3mF3LtxPhnP1oRW9xT
NRHDitR4txqTRzfh3dZu7Ob6YxVT1nhRVk7zNeGTCAqGPtDH1rlb4Z2tSg3OtSXLIS3xCfPqnhx+
y7zPvB8v03J1fCgvmy7idZ9zt+CbzcNJ/IZstkivNhTTswGcmd2SBlOPa9q0NgUi3UMUJ876zk9o
OmCDKM4TPW9gBpvFFV9osNV7idjdfe/PffMRzWityehgk5iaV5Y+kexra90eT4NmaI/879ADylVZ
V7vpdc+3D0vBPjepdSLURNChW6jK7lANc5onvcVuW3Nt+XWaz8deW9kZppolsvASduvp31AHqnon
8HNDfNaYRIVFs4QlkK/y8c5k+LxsQgYF+VW4bvT41TUmUSHRDqp828Zg8XrfQWTsDmMk+m4/ZhgV
FY3WF6faWZ1dSe4uweDKZ/Sge4E91Aa8kmatqwRspKk3IJbq/Gq1U/0EJ14v1dCKm7vUPzu7zwxH
S52VlKBfQmoaREYSjKVL9Y2VzteEmGi1dEPf/3/jTWAwQUhZ2u2ZdnvUD33EeX46NrfKRtBvgBQl
GcXcJiD1lu0+4Wa4ldGx0RVflQ5LJXoT2a2VdXJmWZ++JHNlqqb+f035nR1ZFcG0sxLsTmPhx2T8
2RUEdfi4Q+Gw2OZwoCQo158QBGEoET3+Gt1CUl14ctF2iwTyNljpjsjS59HeOznE+qi7h+m2rKZQ
o0uLVfT04nSOw0Tjo3EouTTTh4IPkQughOV3Qd80IQrsQeo+5X4PV5fHVrCKqq63ZADn4sZvvTUG
qw2Kj3I8Fg9UNHXV2daUJVUSF2tyLpYxgAD9B8FMhMeaDdC9z9gbB9lFunnCa1CoW5LLuC3xYOfn
1ssMtXWN/7mKa/MS59jd6bdnCOkGVrFfEtsUbnRvrrg2mk3o2g+ZFVObP9W7/LTTObQaE+xON7zi
3kyMfe4UtRXnIsUhhEMY06rkUy7s02Of0D1A8XCvm5ZlXWR2nTL/UkBlia70ZctyQ3DQuJyKql4y
PxtBu1FcWYoVX6R7vLvyVLpeFWz7ETwVkhWVxI1S9HYudyNBsvvLsrCg4T7KmsWTa2z90ZhJRVgv
klCZ95UFdOX4DGKAaOFgFZ9Mah664ZXEvSVoxrb9ZH3O+zl05HB2WufE5JGONBhIRVkPybb0rSf4
bfKmU1U2n9ruEIEehlY8l7XOJpG18BvUhDIxXLnoPz9emRqn5XdbvdkTcOXj22nSFtdka5rxw1J2
wnuZZnfdTo8foDO64rretDdtyr0kHhlu84Z5/Vbj7jACTv/Pxw/QxTdVGbNgq0SDzurHoqqvFgcw
n5Xh1tln6aRB6+XhXrjBjJsVsv56/EjdNynuPDXFWOZpY+Fatbkwy3sat/QZdXJDono/7b0TsLmS
XO8NtZg1IpMsq/0ZSh+4Q39y8S0CNZ96nY/FMVUnM4dmad2lLrvNpRcweRGDqSqhWVMqCJuMYhF+
N/MbZJ0DykiYpiZSQ93Qigsn3JkFQn525dhTA247/DQmS24wiWYfZcrxm/n5QpO6s2LgxoHgTT+T
hoY2LihcZzDc4+o+QPFkf/azBoR1SewPrO2CIvHbKSDlaOJku8NO31k7KhB7uzOzstZPr+jZicrx
idU7qrNWyLB+kmUJMjxuXQ2up7OX4tvC82yLemtx3UiOkI/7qLWaQQmUBIh3t8e+pjOYEpunnkNQ
h+GgT3AJEi5501x8yUwZl250xZPXumvanuFMWPjjua7287KZTjqaTUJlx8zcpuxIgqNsaeVXf+1u
1exHeW8b1qpmk1ApMnMUave5xv2KlcmvnoVy84COhLkMqoQGqQmCrJlhlSmzbBN0tq8pInIyXhmu
R6uxPHUMJLRzZdjtdKVSVV5zGiFcN2wwFPlM/x6fy7P37H5gf7NzdUacMIQh7VMU36ZFPorWRsVi
jJKLGzaXfAzyX3O4RLhbeJKO4TmaBUUV/yZsZtZ8n/UGRfNUCqBLDHbSeLbKpLmgKjJC8DK9TqsV
UG6F+/zCUIqy3QK6lDIs0MwhrYMpsYqCbnpZ8c1Bxu0OHUQjx5NESlY07eWxV9/363e2KZVYU+JG
pwb+lN0W/7V1gpw9D9BD9Is/mDyXjgmPo1u9ineniV9Vo+8ncTk0IJvazyVoW1hdhU1pG65qdfOt
xGoB7DkaYLPyumcN5IAg9SKhCC361HCa1uwiKuiajy0IeyvUURugaCLAgHxoTbdZBLa3NXg8F5pP
UJHXXZILJ60mVDlrcIhVZK2fwOBXHYsRKtnmWFiikUtZXK3dSYLdHUOeZs9cek0wy+KY1/0Hh10R
medtU1zRQ20FZdl/R8ZZRsfso7j01G99OcvRvVVFYX31XGTKgZXTaj44/n3q36Tg2ZJ7IAv2suvo
Zc+LVZ8rE12RZvGoAGxvsUdOnTa71sKPty37o0VhZPAOVjxVEDZY2ySvZM5vNQ6fZ0ihZS/+2lLD
FqFxXpVik1h7VudsdW9dBVXZrYgT6v+zWEuc18PXxzP7vqCAbxPFe7u9LPK5wRewy3aiUXORH3vI
okTz6R4U/DbYfz9+km4mlKLYzKZkp6XAdST5PZY82Oq/IA9lcGDN4CoyW9ZgE2F2wW92lwc2us5m
+dEuDAdE3eBKxs19UTsYn9/m/iMv0L02h3X29yGrqFybtJ+Xsd2x8ht/wxXgVjeBW/VJyCtg4B4/
QrO5qcjslM/t1NOkuO7tWobNNkRgnTUVIHW2uf//xnOdsdv3tPLYjS2nxc9AZBt4maneonvz+/9v
BrdEtg2ej7XJWRb0nISCUkPuqIm+Kiy78qc9KaAtct3qbyP7x24FqsC/gTC9ANcfgpPloPHJ/37C
DrW5tWUj9n5CrU9yToUIthEPfTy3OvMr3ru1ebrRHff3nVxAw9bOTrBuEogjx5sMltI9QvFbpKW5
yIdKXqG0GRUDJMomHtkpeXr8BZokXsVpC5z0/UQOxZX21hSA8zGgTQcepumlz/3LVpkaTjSfoQK2
86a3SQexvpsoz+PyQcgwMYmyaJapCtbecyrtekMZQdoz6qb7hGbdMKHZbGot1tlICb+1KEBtOGB3
KyDFwnl2qTb6U2TjCRdgYUFMF6a671B8GfWVoh5WfEdNoiI/MRMWQWd6xY1dZ+FO0S3l1evlE7vL
3hXWaRxMpwKNK6tMih7qFaDgxRZUoRxFu/HqNHlUlsVz5XXn2fWfRVf/dWyxKt5c9rvXMm9GlZlt
v0buBg5fwBtafhHb9lTuJuCJbiIUry4TJkpJp/LaTFYV1uNqhwPBvf7jj9BNh+LQFc9XOtoIxM04
gCwv+1Lvfdiz2lT7ejdrgeDm/fT2ZtdOFtxtJvl9up3tLDNIwdTZ2SvbcExM2OJ3DYRHKBF5R+sC
n5utuI65XJ9Wf5+ixU8Mk/yufTD43QvfvD+fBgig3Y9MhT9/3JgcArv2I/Q1GPbsd0+xGF/xZmgx
WmwvZHrN9z5o5/nkyTSa8yGY1yqQ4ocHDbx6EufHs60zleLUtS3Lupg7LFk/DYu5DbvxCMYVCs4q
wIzJZNzaBQezwiGQfvSyU9NzGdDMO5Ic4QH0f2fCXzqCQzKSd57038GX8eTYxdd8NtWP3i+bY3zF
ncdGOs7QIAnIUTK/i7M3bRU4hAZVnka0ToLMyUN0zQVI/wzRVDcdimsPCUUHYUb4bRQXkPaN+fPj
aX43ROBTFKfONgf9ZXWRXtu9P3WB5yff1o2f0KF0kZtveHmNZ6igst5hZG0JJnzJvxcbODT6YE5u
hz5AZcBc6dIVrocLvL5qsrNfuGuYWLixSOkmw82ax2e/2Oro2MMUF7cHx9pBkltcgR18zjP5XJEt
7Lo/WbN8SVPTnaRmrlW8WbHJdN2qwr2JpIj2Nn3qF35wJhSvBtkCqahduzcL0w02+rCwx7BfTVyh
uje///9mC3QFcq90t/kNZ06ZPI1HuIywY6i474x2IDukyCVpZQcWa4MZDvd4SnWvrPjyVjFXQF8b
FpnC1b+2uYFRQDeu4rAeynTcbvDKpE2DNGvDsjGJbmoCgQryRhFI8qlp5LXIxijfixCPONvVtwyx
wGLzn5P10Xb3Y/ZRoV99nizOmrXyytrypUN1vE1NRRDN3qPCvkoK7ahyquWV29+mgQYzEJvS2SOB
JmDPEJQ106CCv8YGm8G+pO6NuFdr/N2Qn4eWjYr5ciX1WuEtxVWm/h9oUh2jdM9MRyfdSyteeqfx
bBrAKK6EoD1/9II9/f74tTU7scqDKfwM5LfExrFSNus/Vp2tYdW45Gb1Jsoh3bsrsReUsl4lOfyp
cyHdneMW8xBpF3YBobgq2mbrxasxl0NTQnfMf1pTFhLpH6kXY3jFY6GialnyXrdHG/2NWeAe9ZP5
vG/Dr2O2V0JtSaysddbOveEjouJ+yZ5aAfpzDQdijeFVRBef2JLVFRbNMo1/V+juDmZuAlFolo0K
3Jq5XbfpgEmFRiOK5xN6ARIjHln34kpQBcZuBtVF5t5oQc7AE53r4lCfhOersK2psluaoofhOsr6
1bMswOn8T5AWOB2aURW2tSbg9s4XHOuaqfiZNTTql/b73Jh0RDT7o8qFmYquGdki4Ur9eSpOkId9
sdkH21pDdBlHBz7B99ROErufLU8u+4KGcfe8ujJs/fJSMWqIHu+nyhj/PulvMgLRdVU30KyPbWd+
ypJPY/qhSP4VqBFUvR916Suf/ko6E1L/3XWKpymbD7NzpEuJM8eo00XdXZPCurL52G2Dp6b9+9oD
YOrAVqSTT9SFnbrCkJe9X4vw1JaRukrQGtGlfZw2MvIbZK9eOIOSLAHFnz3+4Rp1NXQWUjYhtg+S
43g0x80AZTXJAQVpV3mWjXPsS9Rcv/DSBKnaMsfuKsK2ss7VmP0WpfvRodNVSPsb1vSRFMv31NS/
aO3Zz1eJ+WDouq9y+X1cm9fHfvGu72FsZVPafZrYvWfPsec3r263X7nbXhxWAUCeJ1e21IZj9v3w
/t/bXE/N9UntUKSg5RLvQ3cFvR1Qv+R5gwB0kayGGdFMudpWArnqrmfrOsfO3J445KYaaX2q+8Jw
jav7AsXDwdZXlaDuX0CrSz7WEHrs/eGpybZTaeR21H2B4ta2kzQo1XRLzHf2cRZ7WHd+GkBa3RD5
341AmGwlsUjaGqC0rp1ju5UD/TgtjtV94JboTBwRGgiF5ym5BfVt9H1Qv8OpKAWP9KtTfCrkdWbf
WFKfar85TcUPiPYEWNAnAhnhx4tY912KsxN0mTB/Ju7zPGcd0NbzUPpRNpX8WCsR5A7+d3d32eqM
0HFa4gyE/80IySLXiRubQrvcVPjQLC/1kCB3XMW6C5YXRYDq9jkoW/4r4V+rtDK4umZ1qUeEMkda
NvrNEs8yzQJWpD86d9qjRg4/Hk+D7gH3T3sTAxPbzbt9WJfYccWfHoc0t4utfd1NnT+a4CHuz30z
foqu7g2VR8zC2p9W8q1cXoDbDNvWvaTiwr0sevwduqlQPD0VabU347zEY+ufeWed86L/w59ZYLOD
nqgS6adl7VhTgu1w6qx/uJy/L+1oAAFpnEE9Pexl2Q7EH5dYDFioWekKiGetpkzz3TO576mHB9+q
KanApBhbVh/WbRFO7Is9T5HrYrPyorGTAW9bQ7uAbiIUv56hNDAnEz6lkOVLL4pP/SY/0ZH9QeSx
K1RPPU0sZJ7mTWLNok/Eiixw4V9tdH8bVpJmLtTzhFU0HC0u/QL+E2v+wJucfejzyXRRoTGP2gti
U1kJTmCelMlPm8cDr1x+uTQJ3NTUGaR7xP3/Ny63J72cGIErgMP/U+eLE++nM/fSL6x0T4+9TbNr
qIeLPqOEDykeIbsWHS32p7L83S+mhhbdByi+PKI7kxcWQurMOxm5uMA+L1nlfF1WdwndcjhSJvE9
V4nc3OrWNO0xFajDfF3sqo8EJt4Q3jQ5mquEbW8Zq9QdkI939nb1xI+6c/vAG7JbWZAV5PuLiXpf
t1yV6D0RiIcXK7p+HK/NIBmA3kE0+j2eZt3Yii/vc0UqSFstABk5NHSTPr34ZGIGE2kWkdoWMlRO
stspRp9JcenA1kXEfpk6k2F0w98j0hs32IaWjL2bzDFP2n595n0y32iO5ujLNC3i30MWYspSTaA6
40CkdYkrt5dgHltfRb0anEx3PlXJqzebzgPPxQqaPRr0Yw69xeJcFrjOoeyp4dlzX5JwmyBMuvnH
8g212QVeMObCTfZYpsmpmMkHf0tPDbqODplLbXhpnbrNywL7RpeRwBXeU+0fayHw1I6XffMZsVpn
AbF9Fo7c/9jS1RCdNb7MlUlupL2V9oCut6p+JbQJyuJLtdRh4z+z0WB3jaepzS4d2PjnzCE4aoGT
MAX5AFuL6LHNdX6g7EQsnb2GttiJaMVf3H17Ivi1xHxsj1C7WqSX+fvI7TVupvHrMqxTQI0NOZrE
Re1l6UFtUCzDtsbZPoaz+7sq/85nFjoTiwS6pKFjEEBI1GAnzSyr7S2dx7da3h/m1Hk0QVK8GOyg
67vzLl6b1dQoovkkVWlgqdqyK9dljSHD+sECQ5CEKCqfQSnfukAJjV876ws07Z4fz71mWamdL75c
GgcqzkvsDVX30o4TMPiZ6xqOptoNSsk0moSs6zRig0oHdAPtuN1svy3kTEWNW6X01RfoHsHFAx9N
nTy677mv8Td7ejfV3f8rNcSWWMLSdy4Q9b48NpXGTZjiJracBncfUyfuRxG1u4DWZXZuc5ObaM5B
atvIVHOnZg0Ocn0HCV1PnruxeabD/kxIE1fL9oE5uI94/Cm6layE7c7xOC19BKWpfkV+X1j/tPZP
br3m4MN5/ASNsdT+kS5LnYbs2K4Ktwfr/p89b67VZoipGviup3aOuPXA3CmttrinecBYFa6FfRES
mt4C6KSqC1LbDQiILxaWnOhIwozbz31enI993N2sbxaZXzKeSuKvUAl06/PmW1ZgZ1N1ttbRkHlq
FoPaTbJNSQpm4XaN5/WFljO6bpogdwlgGXZolU9eWhzzf7W5pAYBaLW05QZimHGPhtJZn5diLQ2G
0nij2kzS1bRLNq/e4rRqz4ubXB1mgrLqhlZy82oFgrIlco3zyY6djb/OQMo8nl6d8RVH39Y9YfmO
ty6sJWjlbViftu7HNvAn4fy5UNM9qe4xSl6egeCs79PWiVnyoeV/b2S6MyGBqP6Lb3/iq2EL1oQT
tY+k4V0DCAlcZUi6AAe/qANrgT3aQeX+qhvvPFr/JKb2WM2cqA0lq4u72SQv17it0ZOUDNa/Pp8N
KZZmQ1HbSawmI9Lt8jUWM7mAkuNiO2O4Jabb/HtAeqeSrTaSSNTlkvsxKRbW8lSm9mWwN6CvSR1M
rmMIIJqpUFn9N3ehKRAsW9ymHproebik8gxl9WDPXDDXFuhZvoLN6NgOrBL9r/uKfIvCQapNXksI
hVMqP9W+FT12Et1c3/9/swcSlAx4M3hrXHtVeWKjA8H4rPv+eHCdpRTn3n0iZ5LCA7PmS5cXkbQ/
pWwJmCMhMDSHY/NvYZnuKXULS/F2b2tAMbGVezwO2QksVqelHqJ2MTUR6YZXvFx0tp2MXQM7pfQz
bZPnaetPe5kYdljd8Eokt7xmhZRps8f9ICLSAbznJS/jtJweT4RmltUOE8LRFA1uiRV3C9kraHMv
wjZBczRvrnL/TyiV1mK/1z+s5tmz5nPH3NexOmgYtcVkaX1rc8HMCBrb4RVSPZFIuotv1EvUvf19
H3mz/MfESeVc1gg/qxMxyw4h4Xf1dhONoGY7Upn/2TyNNbWrFXWV/SfNSshfdZHdNWWAKtExD1bp
/xdvcEYsShQaIcMW4S6EnWXbHazdqK0mXpra7Sg8J+5oHcl8isHHk3CT0+rsozjtupZbtnG2xC0b
cHd6j2hOIIrIE389Xvi6+VXcds/Hxp48PEDkP1Lr36H9khipuXVOpfgsEe1Mq8p34toZr0tevCQ5
NyT2mtdW+0p86YNPqsVrW628bM76JUvAkleYyn2ac4PaTrLkVQeMNoafxS+XR3T5lmQvOfvLOwbY
8z21q6TyE9aCTQ0FRYtDsotGU3rsHstWPBawgd2dOeIhwGNnAVHcxHGvOIgagrvO8vf/32wIOAOU
o4U7h5gNLIIc3JOVZ6+JMEkRaxa8KgNQVhZ16xrpj7WNoV9xyAz43asvoTrUWqYeBt03KGHXIqK0
mqpDrOrq69px8lR2UxfwxTatT83StxW/bfcaKh38zkBFyy3McYLGpXFpIuzXZNSqIAD0uxBU7imP
4NBKGZcATUMlqQJGf48gu/RMuY/ODRQHdpciZV6LyZh6C1/yZadPNirTNFuDmpwfb0DvW0qo/STr
7A3rViAhnVvyc0r8+Ty443Bo6xf/6SRJ+dLPEMWLR6dsggows9AVxHC/9/4qEmonSe6V0k4SD0d/
JD5hNuHW2xvoD5rhnH7MNoorE1uM1eQg+EL7+zoi4wlLtzfdLekMrzgyy0QhgRh04jkhkJhrvfF5
t+rxoOXvT32zTXDecbZS3HbXvfXJbvKPW1sbrKKzu+K9vSdab/Cx+ld3joiLdoK2DMG5ZAgtOrso
rguJTKxJikWPyQ0HRs51vRnWuqZMKFQAmUWSlixdusYQbH3aK/dnh9BVDN6HLqNXFHtODiQoPaeJ
3GI2HDF0n6P4MK2tbSM1zqr2nkajSE84JxsspZkIFUTmTA5xxQzXXfHmnpTnbPOf2qV5PrT6VeCY
qD0+khITkbHxtHbNpTeKOmuMouLGht4WFegmsC9UELLx17S/0mGWhhfX2UVx2x2tFSstkzsCY/w3
b8HKQclHUnSGCoHu5RXHBcNlZ+cMw5ezOwStzf6gdXGs1V78RxigTFy8NRLydJG/aO9d9z4JfGmb
bv11tlGcV8wsT0u4WNx0y7l3p9CV1qkpTVJfuuEV562mDLIPBQq+bo6mCwvV9ymLptzUE6czvZIt
541ftdM9t8ot/hcuFEDgt3fHOFiF2jBiJSlot/sMWQmQFmFSzcUzs7bMkLfdF99/Cz9CBYH1aZFb
3gjLzKIIiu517S4DCsngtnrsrbrx77nKmw2fjFCHSzLHjuuZRtlsnfqifK1lEY79EdUW0DKoELBa
cLds0W8c+24S9DiDrl0fbcJ0UNdMrtosMrmkXmVqo8o62jG0ab9IiFQfM47isgBXCLFU9/0Gd9V2
+mme/e9e1Zz9gRjYjXUvf///jflzx6MV+nTWWLb9/spau/7McLA27PQaIlqhXtYBk2XLumK4iLD2
cBFb1Ml/iPXbLisASctL2iC72r81/l9ZvUWPbfZ+8gk08v9+0TrbHYptmG1W/VNVr2z8ODqfifc0
meSddCZT9grHrsnO7jfN1fg7wbXqOiXHMpT/wMzs3BvtebYB2ynP/giNN2aHiTRd8OtcTQnpIEFx
EHsHuBrboxTXitDtfh44um0s22B8zSNUYFmFHLylHWwDyHAAVgjO90D0f4PxzbCiNMZXsWXI+ilp
dqS2HclevNX9tbYm0hvd0PcF9cYVkDHb25hyOx684WVBT+4JPaCpYRvVBBi1VyUtIbvdU2wSY2d/
6yoR1On0CT0tBrPohlc3ClvIznbx7qBz/i1kfsoFOG6FZepg0I1/t9kb26zCw11xudpxTsWlc6yT
7y0na67Oj31WN7zisy2oLMCmQ+zYk0V2kqkgAcBwY0j47hx8hOK10lt4mwywUFnWlwIsvczpPldd
+nTsC5QI79GyZ8Cv22AdnM8NtPCSlVxYMZ6ODa+4bl02jAwWcresEGfoan0e3N9tORiCgMb8Ko6s
cCrZ5zOOF+DqvyefLwWE/KCvbLhi02wKXAnxftbZst9wpuPSPoG6J9hKdoXa9wnchsfWv4q6omIt
ts3HvkNwg+eBz8C1yRNdTXQJOgPdv+zN8m+Ek3gdQynYF+kTy6oTXd3nkprKDbrh7/+/GT6n0zYR
C29f9it2TqjCp9OZsNxQcHi/7CNU9NWQrW1eZWSL5bQHOf2XDn1QjqgsWfMF1bFgLw6mQioIyx99
MhY9lmlnZVkInfgsGNbu62Mf8GGNdzJRrnjwnlrCTkoHDAO4qR1SSMH0QQL17GwIc1SvMpKGVmri
P9XZTPFnh/gi8Ue6xXmThpL9Rb0kWgluVYdnCAAGZXVEURvJqYrQsvos26ntknhfRVRVVpCTOuKj
6YJKs7RUTFYiM9QPGb/jl6afY9N9o6s/hzkFzPXxrGiipgqQqnq0FZIc7HMQHpcf5JTR7/3SHBH8
g3WY4nh1ulsVBElwz+OgIc/Zf9R7EsldmKZZ9/aK5/lTaSUZw9kJ1OJZ0HW8C9oeoLhjtlGi5kCa
whGrQ+JFOmeoCH5yWG/ojtPNqxIxl0V0lZelNM7n9Vw7O8j/dhC51IYtWze84mvuMAyWk3kk7svF
O63FdF2XvkLFw0geqXuC4mCFGH1mcQBZS8CQvKoIxh1shushKgwsHCVgbj4w77mH3iXp2CAXLs/o
NIIeVXd6PLOakKbCtxxvdKFW4NLYHwfAriUukZLtd09YlKQmZRvdM5Sw2XVWMg+JTWKXQQ7RQ8PM
/o2sWQRGqS/HvkLJeBNCrMVvMyyiannmGQ8rq77OJDkvpanoqvsIxYGzjC9ttWEhrXb3t72UtwV0
JP1Kv7si//PxV2hW0n8gWh2zl2RhJAbjxNPCs9+F19+q1Pnj2PCKE+9izzwmdkzD0py2pTqPDb8S
qzGsJN3bK47seDh1rJWPOVihJefNX1vPpuEgt/DY6yuenDdVyyoLcwxahVs7fq+gCepko2F0zf5J
FS9efJcunGJ6QZlD4pkNJKLrfgysKv6DzdpFkrIaM5uN/ldQwy1haw0mAWjNq6tgrDJn4ISvEXhb
3/tR20UezLX/85DRVTDWgKi4D/fd2WLZNwgKfG2y9olP9rHDpArGyoQlKEOPT+wlyH0ccmVyAd7d
hLDWWUbxWQarO0CH47ZhRP3Wn8W3wu1MrWea9a7CrsBPxIrMs7BiLO+SShmB0Q7CIIf6I3A9rizI
abKJyKahjPNefLL7MhJLc8TqGFoJKf9H2pctSYor234RZggxiFcghiTHisys6QWr6qoGAULM09ef
FdX3XsutDgX7xH1NS1Mgl9wluS9fa547n+WMgW/XMpwdeCObyKitZp+K3tlf3zcXoyUz1fRJY7M1
X425jEHk8u75Cfh/rLhr23gaveP1n7hof/yEcqpAeWLC8prk6JjslDrg+vAW97GWm6QQF3cPfkA5
VDLCG2F1uRn7EwmqRkRZscXIoRta2ZhNKVpjqQoBYAikn/G4Ls1y442kM8v57x+eYB6Kdf1gZCK2
OPRjzf64uGnQ9Fta9rovP//94/BsBXKY9mXMiN8e+oLcFUCm7W5bUvUIMYp6RbOciF1zfKJkOuQs
2RN/SzJWtymVE2TJPa+oGQg+muFHO6aBqL51+d4xNwoAOtMoHlsYqYvUz0yOyTR7MkAR1f1WtKX/
ft04uuEVr51K30Nv30qOKc+byPUAxqxGtrFrzk7zrycpM9XEiSD5bFmQ3Dp6HcpFVSTQ5WrnNuTh
z+pnOyjwfLo+C80aqCmUEm+Sse0aESNLgNfbjq1OINm7MW6Mr9n+av5khOA8de1aQFkaZPS8GSzo
64C4eTCam5oCYCvFeWnhy3VckiKmyJkXyR+AtcO2sv66CZz//sHBeFEthnBNmwdkvp/Mz6V1YOuG
cTRb6F/5k9GF6jwgFWgHXncNdR6SbKsUrhtacd0kWSzCZussCJ8f2nxNQ2FhDtc3jW5wxXFlQuha
evKMUmIPpRxfRLfJxaMbW/Va3teW5G0T14CumJzfA7K7pf6qG1tx2ZUNlUwBUToiVx7QMQkq0e5v
MomaDnHlKm1GKuuYN/5TDiz5QOeNof/A1C8EA7XWBYLbyRLJiuXru6+Gux4Mtw2N9msnTqDhBBcY
6CfKE1k+lUzsZP40GwUkJ+/T9Un6p460QZPaAI1EPtAQNPlSiRL9eXnQim+j/FHaL7dZQDmeUwr2
HqsgRZzVLLAgopWsW4Qk5yEuGUDxcJY4AHIsWDdWgyxdvKbip8V/5mkBcctbMtUMzBP/6eYETONQ
UrSL2DYrsMr/XCXSmOPbddOcv/PS95/344cYggQNNRJ3KmPLM7/n6RQ5uQ9c/XDIlm/Xf0Gzs9V+
5LxIu9Jw0jIey9IN84yAKS7ZiiWaw0jtvzM4GKY8E5dHg67HhPmgFItGew3a5MvqJE9ueuMkFNfP
u2r1lwztr6Xphi6TES9uSiZieRXPn1rPRYoJ9hF9H7S8jxjqh9dNrzkg1IwNuATqYh4YOQq/vUuG
+ms9+neNXfy+bXjlWo1+xBFaImYRG5UTlGv+TNc6rAbnFhomJAAUryWdP1A752XcdOSIVpz7yTF3
NGGf3IZGt81A8V7XrVwBQHoRo9FVBNP6ozfRCTXRreig2ftqmkakll2m+dhAw3XZd016cPJf17/8
DyL/guOqbXTTkLj1mifjcYXTSv+rN/1K3NYKfCQLnPanAdnVHqC8ivcBr7rXtBvwau4iwbeq0rrN
pR7jTsfHqfKLuMrkPs1/2bilEec2f6PKMV7k0M9E9p4cOV5TQWMnS+D4w8bG0sRsNYFjcW8aZNI0
8Wo+Eb8KuuGYpvfd+pc9n66vjs42ik/b+WyAsMUrYqsbrVDY9TMHHOC+RKw9Xv8Fzc5SMzl2XjBS
1ul0XMcsqhnd+80WJbRuaMWth6qFjJUhyLGakr/JMMrIz6wb7zlqGkdMTW9M7kSOLK9RKBu4Faxo
rNoIeLpPV/zZIdNakCTvYolukMCuOxlVfNgSn9CNfl7tD2dlb8xJPciljEnZZDtnKbInqNYkG+8q
zUms6jOZDep8s+jJcTLle7qUYdsx0CTm+2HzsqKbgOKyvOdsLOfaOXMyBujHjDqrDK/vR82OVwWa
wOSe9IbH2tifX4xyzxPcCLdg7xp/VYWZoLFNi6RrnLgyvg/sHkxRQVX8vWZf23qrdHKxzspMS3HY
fHKqmrutA0hYHxCg/npahnT4TJNltzSfiuzbtMlgo1kFtX+O1OUAqqKsjOverT6jXXk5ETeZD9cX
Qje64r1+Mrljv2ImxfLuN0MIQrDo+siaJVa756RIZOYTLLFlPg/2C7EOS/52fWjN3leFmSqKaJB2
RRtT913Y9yzrg3F6z7obPVdtnbPQKExSF5+emzJyaPI0TsNtqRy1Y45KV1b9OWVpNKhYNS2UGKcb
Da64a+snEJFAQ3jsG5/G+X51qkC6G9tEZ3HlgF2djngkh0WK/uQsD675OyuPMxiiry+obhcq92Wz
z1onHwywv455TLN7SFZtHN66kRVPlRPa4/s5acFt2IDPwWp+MYu/XP9qTaD5V6dcWhk2GbGWMyhW
/Pqu4s8dZIwyce+SG48otV0O7titMyNN7EAdMlirbs+Z9+v692tsozbK+VlCcm/xsajdEvRM3k1N
vrHNNc6vdso5VtmlDbHa2LEi3pKgLYJm8yp5jk0X7rKmcrDWBgRZScPb2K6eoEcR0OlX2vo7cAgH
qfFm1MvG3tGt79luHw5wg9uO8M6/A05P1E1FuQa2+duXDyBqim5bAsVnV8dxCOe8i6nVQ2VmSc1w
YED+3ja64rVSGH6Z0byNvcT9Sy5JFU5NdeNDVO2UsxhDpwQETMEmNZhRxdI5kJa87XZjKm7r9unU
+BTxpvWOhPwU3bPTPg31lxvsgr6487H+YWF5XpHZQ5UBlE/5afJcN2jYuIUzvRgqMbhyokpHOEVa
yQ7VZPZlrJzDvC7PkzF8oiBgue37zxv2w/fLOTVLXhRdXNXNY+exx4FvPKR0H3/++4eR26xxIZjm
ICRU2YG07iPEpx/Qixc0DtlIFV8MDbCP4r0Vmw2a86aLrak/JfU9TflLX291vV/0WYyu+CyDlKVF
SO/E41CF0DD3+qe874Dfi7n9ft36OhspPgviaPS3rihhcBBS2ebRZ2NIzMfbRMwwBcVrezmX6WAO
TmxV4g7UOneGc1NlGUMr52ydITiydujixU5C0OoEXU/jGVjl2yyjeG3bS0bl+UBpU7QHeS9lXeB2
DFbvW04VtJwqfluUVdc6XYb3WufSoC/tt9Vap8gYm5uCGn5BdV6o9OYuRD7jxDZ3sumieTZvM47a
GNenEPHjC0J9K91XZHmiVbRL0PhIX1vG8foCnH3oXycjPl9xXwNM1K7tFjb614rnc46K+PPnddhS
N9I4l0qknhp0IUSemy8oaOWKIC++dusXP0EZuNsA7V28k2AGiv9CS8LJ1xlPciEpSPFAd9nRjcS4
7usVv5U1OpxacGKgfp3ujbOYovdFVpm36/I0zMW4BT3RTUHxX6tysjZZnCaWVb3PmR3Z5sYMdCMr
7pv6Pelw7ragYV2CpZjDYrPvXWccxXWXYmmXqpFmnDQFKALvzPkr898ta9felIJCS7fivHk9LImk
2Dxrt4TOlATLspVb1NhFpUhPBOV1VjpWzMc6yvl6dKstomaNXdTGOCl99OGugECBcBK32DWidheS
6m8X3YOuvSVopTlS1P44bg3t4PrcjhcoWHXDyRlntA8ea3nbxlEJ0i0OwtWpxPhd5txzwu7K5e56
xNGZ/vz3DxeGnom2M7kFCA5pvrYJ/SnTmzpCsWEUf51EZ5ujAWibXNAKZ08RivvR9a/WxEmVCh15
9rVPRtxBRN2hiiIfLW/OA8Pb6rXQWUVxVBR++6QB6h7sDi0L7Mbn+3lZtzIrl1sGYRnFWecxM/Oe
dk5sQ33ZBMvJWu7xJtoPKQ1cez2meR2S4mlup13L/r5uMt2PqsCrZJ2dQnh+F4+pCIfyV8P+lv7n
Cjz7PuQFCRJtnIc084JZbqXZNMukArFMazYyx0rteGo8PFBFMJrOS591L9enpFklFYaF3DK4H6F1
FRcDDYDg2S3c2dhguqGVgxjcQqKiKxxunvzAZn4okCC87avPxvrgcTZzGjdJR6BhJ/q8OPRT0mxB
VS+TKHj+vwWXpIkWM8ToqZJhI9K96GRYe49D+pesnye2vCT1c8I3XgI6IykOvnokpZlp4wVp/90x
cYTc7UZU0m0c5Qj228aqS5+WcWvNVjC7aRpMiONRPrKb2jhhKsXFh74AlxmKTrHvv1f0mHAZ9OnX
ifCNZdauheLkduG301DjJePX+W7MRCALgKhQrF7nbif8H6n7WULZyWzsw00bS0VquU7hZiXLcAg5
LBimISKZ3JiMZqVVbNbciBlEkXhrFEA6iEz8zmzr521ffT64P7gDsrOOCzAx3sJTEbL095hmGx+t
2UQqGmuY7KFcJ7xmKrE8DN5ymHskgBL/820frvixHCCm6vfIn0xWOR66c2dqxeRGtNYZ/Pz3D1ZB
pRfY6hlBYuHkUHT2MyF5dNt3K17rmNy3ywRdkI6FPtQlXQJbQKP6tsEVx+0rezKsAg+YZBB3rjnl
4djnW7LFOqMoLpvUqEjkFEZZl3oHNdLPrUhvO0rUFrVizFynTxDKWNv/5a5QRc7nLVZnzT5UAVl1
UZNRGDneLdjanZB3ZHpeId5yk8VVSJbfznVFBL58qdqQ2u/ZbG+MfBlz4Plq31tvFp5kEvo1/HP9
Nr7kkQz7oHeCOSShFeQ7zwi2ZqG7nahdcAvtmoWgL/d+icm+3s9H/rCGdWAFqLxuHCqa7aMCq/gi
WlJCujlueLJLi/mYu1u4JN3Q579/cNexdDNLnqsUHnfASrvuB7FxxmreLyqcyiXEW5YOQWyh4+Po
+D+Elx/Kvj71U34nRHJT9zvWWnFcJ7P8AQBNCn2v/q2TFgT8+kcxWbvru1TnA4rrGmMG7+0dGoNo
OuyWIep7/7Uri1/Xh9dZSTlrkdDjZyLBFp3vY2DLQ9+89uLeK1+9dqum+Ie18kJuRkVXeUCAdgPD
DnUC90D2NAIl9MsaAncTFpF/t9UQpLGUymte9LWzcCT54jkZI6PIIs7JY9uUG5eE8wX20iyU43aw
5tQxLGSx/BKJAoBsQqD1vnNS7hq0/15fDd0UlMtz4ZbtinZ1Gterj3sbO87tZ5ott/Rter4KsuJm
QfyhsmlsAjyHGBW4s3UsbuuuwfCKK5dOU8hpxE5tBz+qIebqyZuQNhhaOXmlzGuTFR2uOrwO7ZId
mmW9zb9UABXYrmg2gFw67pwkbNM8Ip2BkukW1+p58pd2jeK+I65+XVMj9UYQ31p/fQTFyv76ZtEN
rbgur+0qm4iH64j5Za0YNN1v4hrzfBUzVXdLl04jtmFrujs+mKGX+6GRb3G3n/NeF2yiNsBJkQ2g
v/bs2HDtsMnvOnHMuylkbRat6x3pvi/DVpO1xqFUFFXX8XbKkpXGZWdEZS6ecjx4m9TayDprYoJK
Su4aoLs20R11bqAPJ5lGCate5tkKGc++XF9l3U+cZ/bhgOxEZ1XrjGZiFIxqdw1M8WBVX/uOBdfH
11lI8doBrXwVteG1TsECCMrtZCUDI7Wi68OfyweX1lrx3Ma1HDYguxB3xesq3sfiLZ2/NiNEpBMj
YNNf139F4woqqMoDgWXtjhY9Z2iC1K92XTtuxAfd0IoD19w2HZbDPj6glbXthWOz1ZaiG1px4KJw
0CWeIarNttehY2fuQ+4nG69Dzbqq4CnuNaALXFxABYo0cIeHyvwxVq/Xza25NKjs40vdOi20fLrY
k5+a7I4A9CjJK2ueZ3/e2Jaaba9iqIY6t/sZiQCQmxnmtwJktwE3hilaZjBNZpl54/ZXAVX49NwG
GtiJ13wElKoLPPJWbBFUaBZYRVOlyewWXoU1MKzx3QFBCLdJdH0JdEOf//4hLNRpxtxmMexYTs9k
zg4Fu0mHE2yiisdKt7chWOp1cTZlESnNX846fbv+0bo9qVyVEWtKIZa1i1nNcQFBwn+hod3IG22i
uKrPU6Ot7Lm/hwoUqglrwYYDNax0q4b8x3cuBLM/CasPRpc+atITekHvp9B/zl7WqIo8tm++uyGE
D6agifwDslWQ8f0CjYr+kW8Ja2v8TYVbtWPp2e0Iu832aV0+s+SO9g+Vh36g26okKtZKZlVHvUzY
UNq1PllrL4OmuEl8FV0Oyr25tAyzmqfUiSVPEUAtIHG2eLU0TqBirUCBkbSJic/2VhmxYtixxAuv
b1VN/FGRVjOA3XUOdbQYioZPw0B3bd3HUCO8h5DcRojTeIPKSu5yhtSUUyHr2JJd7fAsKHh7rAxn
43KiG19xZH+1CsCWGzvu+Rogl7InHXrKQDhzm4UUZxbGUFZpIp2YiScwgiAVGYLsNgfU6vr4us9X
vHkFsh6k8555RIC+z7PxGQmInZNsqQ5qLiYqzgpaUJ5TM2nHjfhd9nd1TgI+vWbunqSv1nSTXzEV
boWO9BWgH4OCbdhFuyySWN5NCDePqWAriE2tdjHXdgytxjBNyh1JtlhBLrsVUznIS9vN3XRE8Qne
GuQOJAfrH9fXVDfy2ds+BFB3zJcW/ed2nNZdMLAizIuth9bl7cJUcBWgomXBGC5Taz799I1nyyqz
wGMbC6kb/TyhDx/uLSs1gLy04xH9yQRI8aFp9pnXHa7b5fJmZL7iqrjnjGRkzRhb/pee5MHE1ru+
PRnze14Md4O5YX5y9s1/H2BMBVhxPy/AUd2OMcvX0JZrCLnQ/VDL0ARHlDcE586rerAicybBUN9J
9nZ9fjrzKb5c4wEzjE2yHpnhAc6fkW+Vbct32qDN9LZfUO7SgqeOFAP2rOB+2GW4qlMR2utWt/Tl
44Cp+CtzhYToxBITsoXlY+Gw0FrIQ1bw3Uy2bhe6nzjvjY9brHebsQHPf+yldejLdmfk/MUp3SBn
0+frRrp8j2AqEMt3kd+YJGqzonvwrZ1nC5A236Xg08+2xNB1P6F4+NIxWlgLZkFByAP1L9CmsUPV
AAXAeYCG05frM9EEEhWPZSRCkqplmIk/7cyh/t5uNvTr1kFxdTBNy9pieEtaGTm4hRX6ZkOCrLAj
YZVfrn++xh+Y4u/p3NdkzQ3zOFDjkOJZU3oJCuXV/vrwlxMsjClH8yqFlUAEDFDQ2TuUFQ1L8SCH
PCyz7EStTw3/RrytY1q3Eopru6RHZITkepy2CCdy/JLaxc/r09ANrfj0sNTz7Ft2H/ceVKXrYect
N8k3eUyFZFmcFb1n0j7OzCyqRHrvjeNNOD72L0jWyPHinh0gEWf/fSAN2mRLZ6tdRONeKiirm7P1
HxziTB4qMQbZWWfP/kokaC1+3WR1FZE1SNdyh2Z24tJOAwM90X1PN26kmgVVwViEdQbNEgqvNc0o
q+gO7PS3xX/v/JMfomc7LFbvjUhJQDXzyeTFSz26h7Ftb8LfMhWRhcfRmEnCu3vPWqM6fVi9OvCG
jX2uiQYqJqscV+IkHg4X0Xqh7/ah4fbPNNvSndJZXfFQx2idZZgrM26QoKyHPnDNduOOrhta8dCW
jEltuHMXpx5zIay9AA9e040gqQnE/4JdgZqWu+vcx4X8xeWPvPtpzKHYWlHNlUtFWLGmpaVR/Ilb
/FhmDxWkSavxfQHyOZtDadwGiGMq1Iqu85Sg4wIPSTl0P8B9xSQoY9GqedvGV6te3lqg89s5t2It
T6R7tennfKudVLO6Kq9ACabqCW8wKy4n707aRmhN9UaD0cUt79hqgbyyQakFblv/VCUA3eZFWNC/
id1EN4QwjK5cQkTBQZsLesyTsEu0jhEkywex1ft2+RKN0c9z+hBqehfbfjD95NTt+gdzV+6Lg/na
79Zde0gjsbH5tb9yXpQPvzJWc+Kntp2cxn3/QKJ/fmWI7L3Yp5H3dt1QumVQ7yHU45lJXf80Eu9Q
rM5hFMiAdluYFt3w1n/OgaUukT5zkpPfHU00Old+mCVb6ZOLuxPLoIS1gQ2FLFB6PfWVWYJEtxwg
7g7utOuW0Y2uRLYJmqzuNCb+abAhNwv9iRFwn5uGVsvh/Ug7w6kM/ySBNmtWCkj4uDG0xuBqMLCM
0eyozJKT1x3b7imrosHe8FjdhlSjwZA7jutlDvuz7a1dGfVH83WI1l1/8Dc3pMbsqnS3k/FphIRG
cmqXezp9J1tnic4w579/8KZc8Hk1QY2CiDCHuV8+kqnYVWv2en1JLx5Vjq2WvpOWtsIt4ax5gqx2
RvvjmLev61Tvs3ncOGu1C6A465waJuABxT9xxw7/iQhzeI4I2wug/RXFZ5OFm2m/0H+WGXEnOke3
DnHnHN1ujDsqsQhJ+7UCgXpymuVzCWBn6YccbFbXF0M7BcV3Gw9weZb9nyn8507FK2sjQGt2qloj
h+aaa6Vpn5z4OgRFDhy4mG9cabVATnkyy7G2/+8aFLt/XO280rdP4PzE+OASEO3m/tg1/slLl92a
8IfS25J41HibWhavZn+VJhXGCbkYG1k+SKwxeRM41bFVjliAdfvBGrF37OSplkVgkE89Wg2u7x3d
l59X+4NR0r5D4pMa7BxAbesJDLSbAVQ3tOK+dOGiEEuZnNbRi0aO5gEIchXzljaibnjFb6E7t3Zz
mvunjCfdfpp6624iabEHrFne8nyD5ZUTdzWZtByc6H+2PF3Mh4nUG++r86b7V2ISQysuixp7Z6eN
TE5NXRbZMYXGRRoOY9e1+7aRLAlAOWJ2u25Ci9NNK63Wx9tZQvg79eFjYhCh3zuvE3fTuwZMVxtZ
GF0cUsvkXpc7YmIZ+Pt25RuNmkOB+n5gB8CARgtIgzbChWbl1VK5BdFfMlr4mf9+z2rONbU6vpjm
lPVL6Z+SYt3NiZNHEAHfu6iyuWfh0OsrofuR87w++Bw3Cs+2+jY5pX5I2bcziTfkcRKylevR2Ufx
6b4ahCvcATdpdqyz57w8ujf10Ti2WivvF15BcwKxyHN2nv9Cbn1j/NlSH2zSs1FOs/hz++cnGq3H
IgR13P/31lE8OkHQgJvjZ/77+6LO6opHQ8YQQrBZYfwvdqXOsdR6uFdM5jAmmXGa92fr5HsUkrzA
DdaQ7pYjZNFu2phqVTzDGexbOVZXpEXkNWNgyOSYdW00LTcJTzm2WhxHdmNoBpEaJ8kzAP7bfdW8
ePNWV7rmjqLWx90FdD6tgydS0Rj8KFcra6NxyX13w0CaNVaL5EgsZZDbaeBZpAlBTnY0+BwwsVXe
1w2vOO48+Pycxfb+F1tIZxn6nzFnnGxuuZPtnfy1CIEA3dvFTcgcLKlyEPupz7PsbBTG19CbQNs2
b1GcayKlSjyyTqid1nMCg1jGcuiy/Nn0JvvB7AwZgM5t6/6pM47iusPMhSNrzzshRx6IPg9X/uu6
R2k8l6oF8YpMmd1B0xNZjfru/LoYj8vzHBqH8+uCvFz/lcv7hqqlcSh6QuRXcOPUgwiePkI5O3dv
qQOD/165NFtpw5ds+H9Dny+2+cYD+7LVqX9e9A8hv/YnbBqofXxzTSczQ5vMzHr0HeFv0YTqfuBs
rg8/wB2fWu3A2WkAmtfFu7QQN1rl/IsfRp4Kuk4dsiWnBjpDuZPuaA1apWYrDus+XHFWZOP9HlQm
7FRb4x2baZSa9EajK87qWcJPoNyQnDLSh4Ac7vN1672u+2rlbC0WqM4NIKw91f5ofEmTwvXi1BRk
K62v2+WKl85pPVEAcJD/+rPL/5utqBlarXaX9uhO6TolJ7Mpw8aQ0Qz2yTTfwuldDmNUpRqp2hrw
kkqwkw9+LMMRAVuze6v4xjev3pefE1QtdOMSbwieJO6Jg+Y8qn30skDgmu/soQJtPYNEsZsXW03p
OmspjmsOmWV5xkhOXZ13TwBiGs+LxFOmkvMWNbTuJ85//+BgdeUtHVSF3NMM8shDzoFy9phTvNhN
m26c5ZrtqtKPpPmcDEzU7iljM8vArC4a+HA/iY2Eqm4KihP3Phi/2imxTzVdI88kO4u66GzfaoPT
rbjiyNSoeJoAZXhyMz8k3Se8tB/81o5yYN5cOpxuOlmY4tPDDO1stD/bJ7up96vsn5Y6OYg1/Xx9
eJ1jKC5t1zVaCW3YqBybwEBPeJ73O4sVh4JsIQ80dlIL393KLaOeZucEaS+jDRazTI+pT7qD2Y5e
7NRN8bk2rfKmRzb9Vy28p3Zrc9s+ZWafBBmEuHaZkX5frGSLOFqzrdSCuOU5XV5arn2iw3BspvQp
bYcnt202FlzjFWox3AKTxZQvzD5VozlBsoM3+yTpP9203Go5fBwFdF6WzDktlB7s7FfG6BuDLg7e
fRvHm84652l9iBt5MwwWqWH/qR7Z79LMyS4DgDkNaQeW5euzsM4e/O/cDVVr49ZIUqM3hzUN0o6H
nvnq8TdjWIOEvjZ0gYQTpKK+lSwNPfBQimJX0u+1sZusJWyX5dBbVtTb8705yJ2TemGKdDBPHwdn
i9v9Tx7k0vcpoYF1BZfwqwT0ndbvlbLvhGUP3Sp3uePiDjTc1UuXn/kBP5uU7VIBmhtjpqhKutFE
6XvtsjvfYI/CofvrFrtMcOBQVYeKFlCF6lZS/4AeT91Ecs7kgZbT8nfnU+MbVFVsnFJZaXyds366
g2wmf0yQXt7CaOlu4SqLSoYnZz+vpbW3AW1qhyBvqfSaZ39Zk4kdfYuD4XcHo9VWEYAKskPTeFrW
fv0Xk0ku0LnpSwugwcmqLDAZMTYW6S3gGYeq3BJy7cp85WCDDHwyHFiRRuO0BenW+LKrRNe5FLYc
VmaCs8v0f/YSj2Ep+q2qns6oKlzBy8oaWCVqf0+X+oF01clEqan2pr3Nnb3Tu5FjidA4s5KNJWAM
8y6RW6Q+l/vNYbYzyOGDnw+zZw1jL8qfjT9EzZmzeoxt70WkZeiTNrSTMuyLLmDG+Ow6dyxvAjHa
Idh0NuK8zrTKs6hZVzx7e1xGgnXxmi7AVIkTZGhM2WDF1BxbqkK6bbKEis5o0gDH71NhT98sI7kT
lRkkThtVCdsImLqJKBetpTa5K4wERerB9dzysRnnoc2Duu+d/sd179fEZJVpZhCm6GsvQ7g07a9J
vTf92PY3Lll/Gt4uxDpXuWXJyUGnbDfNadCWMpiqOXB/jO29JX7bvRcPFFRPYpfRO2K+5dYbzX/m
fbVjZhmu5iErmrBoj1kaVgZBOudHfxPVNranEoH7Gkg+Obf4Kt5C5xPZunSz2Hfe4hdmrHK3tPWY
TjlaKeDVPjmx9M0RuAxMLt6gXR645V8GnfZTX96bFGAzyZr3pBAroM0QkB/EPeMVziT/fiHNCZpF
t4UxlfXFXO10TS1wG+Asn9d030mE9Oe2AYhgY6U1G1XV5LJ8q+IZqUBA6BlN9pNArtIKRzsBmdf1
bao7pFQSmLlxkqrqEswBnQYGB7kz6oOkX0IGRC9j5nwsWpntcpf7OzDsDqHRp4frv62bnOKFRoWL
MFRJ8QwRrvVo12acpV+uD62d1vk3P4RK1kr0YyQrxjY9RkJuQf/AsfvQtAjkz6dPwk1fC0fQkNd3
aVluHPm6GSl+yXPquAU3vSzwhzx5w421+e6lxhZa5TIJiENV+XOHZRA7MhYDFpvSqKUdCL+/mdZr
bdLAh05nYfj3jhsYfhqMoDa8bss/xAGXfE95DuV8oE5Xkxb6FA6yhPmI8+5u/HVudBnGPFxMJyAy
i12xxLRgO5vg5UecsPLeKP/SD+0+G3+J5q0fnR3Eu/sRLN/T3QiBosz/3BXlvh0bhIpjXz8184Np
PS8CHIcPOffCZRrvCP95fR5/SseX5qHcDGhjtIO5WpiHx01ocRkhJUZYpTIwoUqSijawR7A8zAd0
CLHyzfYLYHrfUuu3tD/7fhM0IKHLjrX7zunROTO/Vsd5Ccc0JNnL9U/U7B+VCUegsEtEaeILe+J9
lXmyn/NNl/Avh1CVCGeBS9isnzB4479Uy2ufsSApIFJkhG39aI0nLztV9afZfm/RVtlQaOfkfwF1
zKbYdAq0/nb7rLztCawCA30iS2+cF3yLXKszLD6Y0tAh5f24dfvVnL8qOLBpCS1tcf6FZYCUURFU
1Awk33B0V2NLJXS1VUN8f2jhiP06v3bWPUXHo8wH9DFvNYrobpq2EsJS2vTtyimg3z0YziUVcZrK
EJxse2/IkblZ9qP8Vc5DuMwTWAlib5Ebs9PZTgljq+SWt64mKrQVYIhoGnHmoBl/3bbHlVtCU1ST
2fdiAqJ9pGBJdRc0SgUiK7ZErHROpISrLBelN1tejx/w0m+5mbiBVwB/etvnK0EkI9SmuONg9LOg
nzsPkeVsaSEQ+icPdyFGqahBu2LNbEw1O0wmm+rejCa7XBeTYPFRYPLBc9HeFy1Hb37/2lXgPirt
cj80q81m/I9D0IdDkt/QJTarjEUe9NNM8zdfPFGQx8Q2mibjh5rWpOdfUWea3OFbMqeSZkENBInn
H4bMAQFOsDoi69Zwcv28f6znchUyToFm9uT/EHYlO3LrQPKLBFAkRUlXLVXVm3ux2/bzRfBKcdFO
ShS/fqKvgwHm+B7sbleJSmZGREbU0qRjJmtbLss5XpFQP+i+EYjezL9tOwEgV0VuNygg8tLqHoYH
JS2yvtHpQfsnFoE+rlhHSkoQ3cZixPybBKfPR+rSsJpr6fuJ63ZEEKwqmzLMA1DcMcdO3u3jP7ZP
A/VUXhyfsPxn99ET8b1gfhzv4KWm/Xpj+0H2i0rjsf8N+M36XSHc6nzjdMuKfx7rk/HqZYnth5qt
65YcsmIIdurbsd9AKnOEqy51ogp1XkaznOzBY/2+Nw9k0V2PpQCSaoDlaxTkj5nAfsvGEO7ZzzTD
9YJyxqMurnMZnYkV5XDayOshZWd5zVaiEKT60SAMdapQ689qOv3+NV/KGeO4L0j3Kc5TKWmF0O2R
3vX+2PWVngMIC+zUn2bGkhhas6dpOWn5yIaMl2kzJ9Sf9TGmpfXViWWv8F9MDjRAiD2jvLhj1u3d
I8xYcvVDdxi6WaW6QfbDZcNED8iBjCrZbmoBhPSu50Wn31KxYmmwUOVGLG491fkrCdPsG40ddRhn
ZusqoKaZcZw2iXXmaS7qdOnT5MexYnvCVTNyCAdVsczR81+Z60TbypBlni9+pw4+EhmfMqwnMib2
pxFE1eCSdhrO3X712EoRtAL/GdHTuNm8IUiGp8dNayrgPzmlxCyNs8ImLzvMv9K3WTqfXuDdkf0s
Vs5x7DXtF1vN9JyEqpe+MObBSqANW70Xab+0aa8lqeSUaOwz7Y6Rq2eryd/61e/Jf0Ovqan5cSj+
YvkaEt64bj71m5B+Th/Msm2driL4gPi+cALz966HA8TvtUz0/h7LqOHdXnb9Uq5Vos9lv/NF7NZa
rmQtThAtq5hFvQQZ7MtGYrZcIuwjuluSLCzcbCaQS1VRLF4vb5uehvyfLjv4HXyMqhN5nHNWDNi3
w05NvD8THTIUz1LiTXuFWKfcv/gsP55dL8z9nq0CGrFJL/FvUioy1FTLnX6HL2NiGnLuR/YVsWyl
/dWVGVYGK7nPO5E3juAUCxnTgepS77RYSoF0LKKOVm1GrhVyU4v0kkxWMVUtiJvcv8GS3c6hoXlh
yw3vtUiLJ2Zsut3Qwh1vcwbK4Q9M+BTiKAYkeDaIq875pdsQlHXfFdrwO6WTZHzsJPw/fps5x378
4mZ9fLF7Kaar3cohcW1WJvvwJnuRjv8dBfX+TvS+2K8K6V0A83ZE4RSVmoO+UTKb1qzrOjXHPgEV
IUbOn85lJO3JBj9eQqkU6l6IRp5ZVfgkpu+ZZXzXVTqwBNPlR5F4n9xKU5iR6yHnn8/uAwOtgA+v
521DtON5gXJxsO8En2puiTZd2JsM1DG8FUghY1KVi5DTHzaGpHgNZrHYy8P+zPJfV+BBXfgCVULj
4MNZdO3i2AeQmiLjfG9oZ3Z358/CaFpZc0jEeceE5i+qx9QEMm0alv7eaNbDi46ss6S8KrJZJ487
dlyWfxTt9r4DA0sSuBC6KBon1BGfO0fdd6EBlXosbSKR+Z5sERMKeIjjeQsAX3Q15Suq7zXK00/z
dZtRznWz51EAtR55Io+nwyTJ+g8PODn3KqWY3ZZqHqYNLeXe53CWqsp1WmDfkmfkXO0jRKij7i+w
dZ9Ldu0E1qBeVgPdR1qxcjwVgm24PrNG5XgsxW3FnDNfQ5fQJya9TVwtqBlXAonCQnRLzjGwsQ59
meFvdiXtp6O2yOPpPm+rc64ZcxJzWFCUgEgwAR4wYNhbOem16O6hEpNbVxnHZswqSbBsqxVzZ3rX
LTvQJj70CbuQYnfhbuDE7F0jzDyQK17lrtyrMiA7fLkcXsb+6ZiIqztiyGexsvM+ISGDOqnos/SL
xnXG30oYSYi12uMszlccQ7e8IpdFyk+LFLy7QZ44qzozahsfvNq0etq7KfIriyWxaXWcCOi6qoXH
kdbad+d5vyJhV90vWDZi92P0cnjAc+31a0h3WPLXa6dO96/guTPrBQ6+mjXTMaPgVUcO5WN99joP
Y2Xno5vaOOImZzeYDPhzff0Iu5nubb6R/qXPfbdfUo1W4ZfXk5OqdsLgO6uZjAz+OVwoar71cekU
Ruigz1eRuEW3vSuaaTnalCA+53lZQIRXuLJ0hgd0YEPyd9y2bWpP0enu18gR2P3Igqb8eRhMMFMd
3HQkd11MpNZtOsjJTJXKBrjILn4HZFxJdbDlJylEiniALjFSrA3tkxG9SGo3u76bJPOzbZEBqYS/
7rKL69J+RP0hj5gNI9yMiNr2vp7chBSPP+nGjrNZdphMIzB8wJ+o+j2z2M63WWmSEbMiQBeMP9Ow
dt8zeeLv+GNDW1Wh6+h33bBDwumsNcwcgrZqUSxpNuCV9k+Ri+Pn7KAvuU2bt1XK8+OpHxxHvvpQ
YvFSVWspx/2RFFFj5uoTnvEEmcbnpABsGdl/Ye5w+g22B3ts9iThZ7jSUfOTXaTArXpd2Uzn5VIy
nZq9EUVxbkPFnHfuex6RnTziH8Qd/QXbhDnXDTqCbMfsPRZ6uOPw8MZzGaLoMNn6Gd8Kvsq8HMqa
lL3LoWuSWN9Kb3roRdc1sl8Va0R0p3geV1wlFc3lksM/Ysu3l1V1Oa32AdYguJ56ZtTfbYssOxHg
u+/6kUYIdp6KfJygK8WiffD94+Bpcej2A9gz/IbNzjGXiLnKzms3+uMTtXCHekI84XqklwLwr0se
HdSq9JMbabG/kn4v59hIvw3yburGcvC/BjSue+u3YlpiJQuhWVpN85lMyyskRNk01iZTkr4wYQpm
L85SH2INnkSu7+uKLvi2bKd+DENhKa9XtJgTUCMUEApE41zIfkvwNm6thBSGZ63m8NH4moLr6boK
OapiSupsSiHcqqd+TnBGi3UpNmxEEbKQuTH0I0+0timle7zhclgwoE4I6rxlJ6627ZNaebYuVdcb
4HBxDdBmtI4nMcubeUNXp6uC9LOamv5AY5g3fWkH9p4UOHEv64b04bfkUCOqcnGcY1zagQBhw3VB
kXv+5Dk6vgcaOBB7h7jxmFc4CbI/gH4MY7fUy1gm4zOeiT5/U7yv23wpR3dMBgZUIZ1lzcsx4PlO
PF/z9xIzovjdW72kX9HFCfkJrTZXv1e7HsnrFpAu9pAywTAslW49jjuNHe1B12saAfM3qLG6y69i
6dKxcft5cF6fru/kck3GNO1FtZ4pj59MKBDUDAwP5AMWZkORnPAYKGKIbQZChD2J/Nw3ZNKVjqLU
2hXDSO2l5fBCt2cEN/2p2D+cld42M8s0fi7JyrJrAq1n9nVhKTi4W5rLcl7wzsvC9+i/PVNfxGBx
t99FK5LptjP0Z0C2/X4yD8ByKMvpTuXaZ+KiT3uQ7YZA1JR+dMWOfxYxt6u8YHzhvKVL4s43e8AS
+5+AVU/8gvb76IE3kW4nSbOIdZXs0VtlTSvImWvVZAp5xmUtGVWThg5kJtKr2m+Ylsk9mtI1SSua
BiuuWw7XH0SYDuPw3CfC0tAIukBXXCNZYcp/RWPmGfnrMoULCC48WCndzLhJNBFwQaBbrLYhPz9y
6Mk4tCQn5nDXxEay/JxVgsM6+o4sj16raU1nVCdvN5gHUks3OsDNqE8y/cnA2CSDL27n5ffJRuru
hi7fkh9cjQUQjKRcsDk88GN0mP5icWy2STb44e9wj5gS4evQdWX/pcxQx+C6PXWpu63GLP17LPIP
JKJjdJBPdJ11D9aQDL36zGCrx/9hHgM13abpvMWsFnHT0TZh3DhQ2NyX2Yw+J3dBnThUpHDjJY+p
tEtrXD+5p5Rnav1Z2lBgUionFmgznInK3rMyzfnt4CtEB+hdTH9cEhimhacx2GJb7hxWW8f7mSac
WXCjKk9u7DiGpIVRfm7fyERkjTbTDHUXbCKmattXb2ylz3PEC4T0t3NkTwQxn+j2YahnoqznjaX6
5cglsB6Y1c/xh5z7A1VjSOFL9RMd3XburVssgyBxKzv0GhBAzvRGh9CP6y2UHQXrKDM0lArhRUNv
m3NXriPV9mHJ9iiTYicwze1Ki5FRB+u/cuuS6e8+9ET+degs7c/j2Lj/Pq2lcV/17tz0LckIY/f5
2hV5dimhNzbPkAD65T2GubQXiTd3DW++7x1/XJdY7El1DnrP/85xnL9vto8rfBKgzdcPMs7qUBVf
0Xj9Iq54zdCLAY5F4DjeJmz0uzt9Dh3I+W4kckWyba/oASY13324COfIOrZ6y4T/bKc5O3y9Ekrn
4XFH8wkceUb+UbgToccNeLeseHAz6k3OVTlXcw+/wW+xo4VOWmW8CtMd7N2FvE9Sw5bPKtrZrm0J
pin5QQ6/8P1a0FwUr8u48NC1OSZy6Bg0imgZG8QUFGR+FMPgtbsRQAKWVjw7I8muHP5HsbxD223H
BNsUU+/uyvwgmWt6h/JzyRXFPObznab/dqS6M6D3Sg/Jhjfq7DEbwdNuTUr/h3XsPC/pPgk0VSNL
dgiZ037IVNt5yJQwbewOw121EboU305f0GrE7gPwyfEHx79l7eujL90Qqj6HaGasS46Pv33c8Op4
RFfqHx3hav4cqPL5c2ZSI1vEKoLKasyuAUPIHfKFL8m60+n+CId+zu2xXpKIOSlVFBvuKfHCwoaZ
+/2d7G4JHNFlyFYnkNSsb2EuxhxWQ+ZzZnt3f6aC0++9AjJSyW7wjeB8bSdd4LUu+OHGx8An616m
mUOCWw1bzhffQhIdN9Wca7oimXWfzpMjCnPxVRhPmrWQnXXdDtPUWPAvB0MHCBNGZcmY1SFVc/HW
LYew6f3HMAWDFLUXpRO3uHpUrc+bwImmFTo6Tnmb4hyha0pPAC7ZnZ8irvzmWGCqhsLAIDmsUx0p
YnNJnq56uVBMQgx966EK9mueRDJ+6su9A0KwuBy6dpwgFTrZngVyL5EgOa75dI+zMunW+S6DDKY7
7Vi+G4+h+t/MSgAz+XLK5Z87mPGY7RKb5f+NlJAY286NXY49PkgQDb4BVu5QAfRLPFBWNyq23tRI
N8mmvQb0sQV9OUOcC/dmzpiGR5NxjE+wNu1nriBcwP5eLmsy6V7bz1kfcTokdzPy2lR5w+hEz/3e
mHFcMeOl+0EF/HEyIBkmjEBlhiKn9zGl25BV0PC72CDQaPudpdFsnxgAROSnJdtxT5E4J25wppg/
CQ1sEfYXwtEr38Bv/ShAdwT5nBdxDi3NVWkeVbZs5s4iSmvu6l0wPVVAe5xuGbSEw9AU+syFqY99
VvSrwBcCBKQQic2LKii0Sxb4lDUww+M5RQ1r4Y6jzh92OtLlgR59io3afHJ/sUrVmQvqpyiqIdsz
WBflFkP4KoT6I9k4/gCwps7Hg8T0wBCDK1W8A4QDQlolQnn/F8OCtT/9tDjxaTZuxBd3qGRpjxJF
c6o8YDIpGyFHmHvREjkP871a0Te4+tyy8dcSHRqae8CVYdiuWQKNcqwVYB02/ynNtABAQ4Ih/udn
AijC8xdBiySau+Q46fYTUyVJ3Us2CkBa8CiPGd70Ue1p+S8zPsJeBGAwH2uliG2Eiuc3sW3z9tlI
H4lsjyhGf3fGI5uRX5tRGNnvaqeBNDPsH/qmWGbAo43fggXXPOLxYPRNJ37gp20doMKizrLgM/p5
RB/df7UJE/asBHfr+BGNKGHUtMQe01UDAD5G2qQlrFWSVmwynr6mG8HtWKepjT1vDn/m69PGzb7c
TYSM+0/glUvBWqBsK3/tejTL8uITmaNMLi7y7kFPItVfkhFw6vfMxX1QzeiU8s+JKvH0GmaS/QiN
DGYfGjHsev61D+Wkr3kaJkzkM2zTpgdxIBdVwnkoFUWLot7t/sK9X/TZpjEs44ZPZJyCYmvN5hZd
/RLxLClxwwcco/fQP5oxqrAiUg4hE7KJo2c+AM2YhCA1mecJe0qkpD45KpzoIUP1wmrEc7lH3j/A
SD1OZ2UArewXzhUeIaawU34VDJFvV40MjxNLngKrUBWSwhbXHhyPrE3dZuJLb88eNCTyk128HFIX
IasY01rdHeizAY2d87KWF4OY3OpESKx8IsEX54M617wwVZySApmzCSbom1iHofhV6klvtp4wo82s
GsOcJX/6OQ+qtfACLscqQwzdAoDj/BBjYt9XysNVJWwyAGUQC9CQXMOkxfotK7FjC++cYzHldwat
NJpVItm5VbifyQJhNi6j80AUHICchzAVgr0WzJUalGTsemVbWH7G9JtZRuA6Td85JN+1U5ZIngDP
m/tw23o70cdt6dj8ogunDtEY1mfK4Xsuxv3JMKwQP5q9HIqh2Uhy0rTOwZugl8S6VyJYi3HKSHIl
q2ViRbMmvdgavNNGf+sJxKvvely7bvhS9vAth5aqsMrj9dvRQP+Nzht62waW8q9Q4hzj1WSB84pt
TF6mJSlIy1KlT3SNKjdxaE+gE1o3ObS+a/ocguLhx2i39HjVmsGFFQ8DHiTotckgH3NjVfELY8+B
IQjhednxmSMRrb9TEcZrqP8ZBqJ/GXG5CQ0rhLdHnTG9HGkNxL0cliq6ACPNOkezmAIXFSUUgIj3
w83yXEq0Bf9K+Pn4JxTpY8aoOA/uhaBf3+50NCN97cNaZp/puvmpqAGbdLlvRr/n+RcQH3q9kFGI
vRrUtoYNKtMViYdDEkZxs7JEtDk8Do3yFzHvsWi21CyMtyU0yewVbmgHFqNlorAOivh2ZWVenaG3
dKnWFX3911HlbPoUMrXLxyGgT/6K5gtzfI0g2b67S71LmYLz95alv0t1hNxdgeyv44/hBF/zNEtY
OLV7NgUXWul7fvzwHuSFrZNtSrpPHl0FuRhN4jPbk3yq0GR24BOAWHwPbpHfS6NLsEEGNRwQbki3
tyzN83lEYdqO65EQfpFZ59b1O3xDhFrqfAt+acm4nfb3uA7HQi9SZ4jnemBe9AOpDhgVhOlz57uy
HK7+jJ6jqRKon+3RaWX/cjprNyOth8zqbCEb5ep9kmyDdwhs9vRf28ul/NMVbC//GwN4hytnuZlf
4hjO7IeIxcmvmUT1GO45Y+Ua73etBTAuZ/Ytvbit69fvcssSUa/6ONUXhQMrMCHk1idf9n4z+/0W
sBuD3omWIqsTUCfJrT9TTTVWKjz2cqBIGPWMTiufBlmdu5nOn4Zi+LgzaP9zcZe4zPC02hGXmP0C
3sbIgxwmX3yVAKhAByZp3pX1x+36qnKc9WeQesGtuOHPbL9CbqD9s8AmDdtawne/V90i4O014lp8
wvHzBkCucefPjFkWYjNN6ZRcU30kT9Zs0/Pi3f7l4/q7xwUXn3P4hBmCixbG9xvCT4HSnDehfUT/
oLScIFuU8MmMFTInLH8oNNfrA5snNjV05ntNFnciFNrBPRbiOu2Kca7ZFEv6BGhiPNHwATbgryCS
0u61QLZlrAaLb08+zt24w+QCRAZzv4nGbXA2x8e2YNr6Ubr5n56Pcf8DxPwUCDT0CXvKKTPDL6Ty
Tj5tFJ689p9X3EXiZx+jXdNahlUWbc5gq5ZdTz6qmGFo78v5xy6dnvIrNuZPqBlDnwNzzrwMaV/p
LSFbPWQAMzA+pwLtbQWpE0VnRPsx2vd5LvJ0qk9AGAvubNC74ATSpAQr4uI6QEIYu9RDzloMoyZt
ukBU28BGFElbmT3M8gy2d5weJHyjCIoLZmR+0RPop0/JmM35NSqv8DtRnUJR249Qv1amBwwj7YSF
kydDZ8P4NQUtyKBX4nvQILmWjSMUBQWn3Gvs25T+CdCaCGinbAH0EZ4C1v9OLCAIXynMH/CJz6Wb
LL2SHCOzbWjMcXO90i7l43TN+0lZUfPBMftztX4HhOxdpmiLAyxm84Q1mFK/FpGPA6YNgs28Ci0M
EurXM4O+B5MhsJ8lP48bgDC6pT8dPUowsSgGE9qDJZH4qNUWugHCJsf7gBbcJS4H09dhKMBoAGhT
gmzeSTG72iOKB2M7QCnn7iNYrvFNqsy5uYGswM9fe7ibM1VHnDsTnhWhh5YAXveIShWJLk8oMcRW
2qMZP+yF/sohkslWqpCJb7Ak4cKty2SfVDDQl8N50S4WuD+Xc4cLKPVWMwwK44rf35DpPLKf7ADY
PUIkSXd6oCcoBrGAijzckrcKO/V/R7swWeAIM3h9Nrqb17lhjJRquU7FKoGmlXhvqhQ0Hb8kRTxG
ZCh0kClfgDgv0EdWBSCzuUFFUN0X4Mbl+AWkG+vBJQzBdh08K3Mx3H3YfPO/IQ3J9NkJqEvzmuk8
CRuca3HFfbd6QlSJp5mQ8FrslsnLCshCnj64Arj/g9oktkA7XMjqU0r2fr6mECkTDANjul/B7fSh
JdNKizv0hed4BzLjEI8c8pbhnnawcoQsQLLiG418X0HgYqsV7osAp3ocPj3MK8NQtWHN4iEkYl8/
5Uu/FUm9Q4zjQULReJ6PJwqB+3poQEi3CWlItukL0KzqQoD+fvx+vIQbIMpUOxcQLiQ3dEQG4Fv4
BVggInc0TYMI/GYR5Hi8xDxYc1eIzsVHtx9mLyD7wYedqmlJi9FfHc+HtIVFVva9xMvy1js5Fo/9
MU8/OUuzi+pPvEZyBX1YLZiDl8etcPb3KTDUtnu5ZcOrCJqzdoCkYGoBkMvhxU0i+rlSGNETXeMC
U2qAihLTIjT1W7Jq7BB0pd/o01myYvtFbSA/CSTJ4rEvsAY0m/z/0dqkABn/b6HV/7a6GgXv9aIK
9J4sLRY60QETaQqO8EMRM+BeUwZ6C7rPEi9zjsKW5isGfIAVQoOMYCt5xcr0VH6z0EQYfTfnH3Ec
UMBNo/+Zp7b4oNwMCup4sWphkPuFboNif/U+T4fGhhHWe+05Q5R359ALx0/wI8vS+YVh1WkQXwiW
3Qrc2QUbh9+TlBQTRorF1fy75HM0vGaLMZa21A35aCsi/Nx/zgadsPRxGTA09K0XBBMRKh9BhnFF
O72AQMJsqNatRSjY2v2Evx3Ajjv09HP/C3wiU8WFYJrBuAAmKJAvtpj5cmeyiJ4YnAVWIr8zXp7l
MwHBfF7wiKeC13zPtM0qrQPYjgrkV7bPwAnggFaDCASQWA8T8pd4PfuiL+W/Dd3BmLf7NgDnewCD
psx7Am5a+RaUcVx8TYQ+orwehBsfoHpZQEl8JmZkRYLNtv7MfNmOIxyV44Us/DzeTo8NxL4pkVoy
sVrGcgofu77YEi0vIIN1oW/lkIsR2+5o6sBbdBg/Wa1jeTj5qThLID/1MQuQbHi1lNz0k03CtPzw
SdJr384kG0Z6XWmPke/WneuKhHVTbCrbK5sqkZQ336UFMiOHvUw5veXe2hBfEjA1xXc43MI87Ml1
h/X5V8Q55bJ/sf04pMMtsYwxh2ELKO6FszGObzaXQx5/nAPeRTJX+1gexqgqS6BG2J/SJHYSTg9c
ZutT4AWHwIJM6TJNNSSXLvm8Q1Nq74tpCkWT8ulYXzAFYrZs5zkwOldmFnxKoeJRtsQf233yPgMM
7hwM9oDDXAxDE/kbY39c3uclkvShc46ys6KAruASeRSW/8SWfIpVs+VD0lEF7OXTrgZ0YDEmGRKW
/X2HJ+D0oQzhYkD0Kg94oUVg+efyxNMFvD9npr8/uoRBhEiyvFxaND6JYtW6rBAUVDJdsuHbKDD5
PsXUs7Ov9RJWiHxKnklRXIZpGMCXD2DSx4rjrji+wWu2T3/tsoQfBtaCbXEeQAsjTXAsRcKyH6kM
g/wLVnQKz1lAnBkqz0Jc/4h0cpG8lQvb4m+g+qmDETFchf5CYTfDIBdQHEEPagI/8+bE4LTXepUh
eQS3SeQjPqxgv7kBoXBLfQm0v0439PA5tAQ2sz9KNjp+Z+ehyGLT9WQGLYL8LYnIsHmk+Sv0U8U4
APl1fCX3pNPmfFn9nI8/gPFn/jWswm5tv0njvwwIlwh/Dj2m6x8ABR8wisW3CDoirGAg/hXas+Uv
9nXOcM9iPgy/9FwWI+gwmHFC8zaC/g13Sbk6irAjpUP6M/dpwPc6kGMz33s2nuTHoWmnXuCpRDrs
OWVpuUN0BN/R4wsBNMRutkPvGusPr8wxuexJP9AMpJiz/i70TIUXIqX28lIClpBfs2LJ6Z+0E97U
+FFipgix3wmPbSI67o7KnPNgnlADstxcIbuK+S3DvGH+sEVb9FkeFNF4DwoqH1/xo/yY1FvAJynA
sIZyfMeHPtBewrKq31GF1RiLK+sw0lwoP4L5G00yzDfuitn/HohlPTR8EJJcCmjnJgnacUzOdvI7
hX5LJIRm/AZ4BqPJvU6sXsE/6+CyOoMba6SPe+D9mD0JZghFPwyblP7izjwWookimPxxX2dKi0vA
0yPAqfzQ3RtOwV2iBKNOq1XF9BkiVVyi56EwpFXdlOdgzOhWxvx9WbYgXGVJ13W/cckA/lgOYrKf
czx8fIMsYz7/uAVww175vFtC0Z4L8L9nAbVUBqPx0LH/0FOcuJFyds5xuoT/4ew8luRkujB9L7Me
Ikg8i9lQlGnaqavVchtCFu89Vz9PfasWvygialtSJ5CZJ805rzGLBjyCCX5DmfZlJeXpW0LpnFzc
XKqa9FbERXVZtmXLLp86asXzcfYnGxS1zZVHFHuJtrUH6t2hSjrICGqtvWvGNk3+kNQJ1NdRw1WI
OS4DmLuj01Tj+1BI6B0bs4YcfcQklH+mkRFWFPnnvsidyZjwXCfCh/6zuCSKlF3NJclyu5F8kpsC
vZJKhyQmqK9dPBYNPiGmiOv4tYE6wGHGrG0IeG0I+pPsDBDE6iFLsQg4G+XkVx8uSQbq+4NuxC9C
D5TkY6bZ/ej2eiR3XzHGtKJfBYgq4+ckZ37+mJd15d+bk6R2rwZECPnrbLeaBuhzLMXLzILg732N
k9AHMuHss61vmmyFFItUYwdByeQ+IKuieIsExeY3o0bu8jgVdTz7jh3oI0p/RqvFSrrr5mS2WckD
2/6TtsgZplAgcDO6U3ChUL7nQTlwQU6x+xDs+iEFyhp4lvZQjYPWfQoSK5hAQhXmpLjSGJvRuc4s
KAOkilgS3QYAWvxjCDLdSvdJNRrZGwtqUJ76vLU7lITtQX8spUySv5GboaimZezZXM4ueZJyL6Xo
dgFjtErf2LWD2bcafj6dgExZkj86sLu3Zb2rWyppz2M1VPVze6lfncIW0b6Q42ehDJ/56NT6AHhi
GD/XQso7DC8JeM6lMryjyc21pGrvfJIHgM5tSQC7MMjAZI+1bfZRsyu6vJ++6Pk0F9/IspkKdMQ5
CwvHz5k2X/1wMoaP1TwGnHSsbJjJntv+yEnOkTurnp+jrM4ew7Cj7yd8ndrvY92DynWKsIJ14gxk
KcVjV0619DjnwEG+VnIUtCkixRTlfZIDwQsov8L8WI/c93gFfyw/Uy3y5ZOvsDYexr6xJjdWIaMd
Mt/KordeykvQONgZ/wp03feiOWIVAtf2nJriQxgmxfyx6yZ54r4w2T/8Io65gofEx4cEIwiTE+jB
t8VTU4Z3CklgF8C5lN6b0Imic+Mn7fgwAe8t7tW875W7XFh3FbWoBKqMXcxW7A5c3UXkGP2siIMN
8K2GgWJXybc04sT0ZsejylIjwtRAVl7zpVJLXJL3FnkJsh5J9QLgotPv0bVW/W5PLSmPnoOY+vnz
PE+a8qJOdVkAIRjSWue8k6jdPgUKYx6qUUZswCa55kzkuqzOLVJ1qNqdFsGf9oZa52jhqD5ku2/D
1E1952gplOnvbVC0IaRvRYYoZjWlqRy5ljB1oQb0PjBI0cmm/xQFZgKHjCxyV3SgmqrBdFpFUK7O
pbZzwEf0k5dhBTzcc6g3xJ50kC55ldoX/v2kSyqnTYVkGbQmk5PqPGVN4QBHJZMTAmRESDHpqFhx
vB/y+0HR+D+WD0AbECEQiyP5J/RdkJbNmH513dUzvvI2Wcu9KZsz5QmuoHN+71+QiRoZGrMrXkdA
btIvNLM6XdsXA8DE2ImqwVYHx8pnY/raqtCl+0PAVsCpOa7qyfxD4iLpvxRyXrfPZghiHI8zOA3i
hFJojlaHGFItvLN9Lm3dHYoYxPtRFFMKUjXQUxNUtU5hrvgoN00Ki6CXYq1rsbYC1kG+rfB7jkWI
BpAy2LdaE4G6SBOkZ9tdqRkI3KI3VfbGb9pn/7qrTZbDFz0MJ5iXFZNn/lMkdTJ/S+BYd6+VkcVN
4Eqghl4qduT+yUiKMlL/kLzRU9sdUwB/fywxJYU7A9Ps32od1/bHyJiykrMOVJDgDZgfCJZYbwXO
31hANFl5T92Qt/aiwPDr566QR2DJouXyAe+4jPp88o9yznqeAjvQWu3bEHWDIXYFMMTxSefeWdWO
QrWnAAsJga11+i6v8lcV4TIKBFMKR2HckbcnLe5kMdWec8MiFmm7ItBAbzHyKITKjgRElkqSjF9v
re9tSyNNtYv9VJpyZp3KX7up3Ojo7AMaT5rQHVmzG7JGRa5mF5yqJawz8AmqXge7TP3xtacCpfmH
iP1QPpk+Gn0fO41ZsLMpFlHJsMxhVk9ZmxjTN8o4Y5s7YyuxbjjVlM7JMSYLqX2npJjMZNfI38FC
DKUphDAOGL22PaM2zJJDPywVzZ3kIBl/52PGvNILu9fJVUgZQIHJJo1uuh0JbeOHKgy2BzMUGirS
NSSFaXrDZceUkFVowap/1Zs0MoU7qznFFOg0o7A+UVzL2o/AI7TwkZvyaJhORZx+CSc/Q0kvh63n
v6hy3I2swGoN9LDR0Wg80c0iNPdzA2COOtFcJf0fsqq6fAC0V9naPo/GbkabuKn9/MheMpeczwNy
OjZV6BqdAydspK75GoZDoXZHykB++3OqezuKD5pZZn176LNS6bSPfpAp7DVKy1ufKPyo+ls0WnH6
AI1YvZAN60x7UgWh8wQLINdPBniA1Eu6ykyPQ9GQb3AUKaNg4gy6b9g/YtPnsuj0tiyzEnVTmrGd
iwHr0N8NAFNQAqUMS+BIca9S0nuDK0pQn4bKUqoRNrU5/5LNCEm3EOlBC0Hkit2KI/dMWvsumHLg
0YhJNGP9Wk1DKf20+wuayTHASzPtopAadU7xJSn6B/6TPh6h8cwgsCltTd2nDPhS1AOwzzG2cYoL
IOJTVAZ6hv6LVtaFtY/9YSAx20W+7URZ2kafqNkpqHhpitGJF5GRjceyo1Lnnc/NpbceuogegV5S
NdD79nXDhgq8KKqTkSv4BVtQOl0uwumusvLK/lnOFxmjUwXua0pQ8qrayj9wEp3DhyINFBMWfFKj
fT0xkplovtRd3gwPCUds7RPgBW7OopxU8zcvVeXJbkxiIUc7i3cg7Ln5FyZ6+S1ojmFf2HAGxmdb
jnUzvOQKao2erHrNNvaZgRP8dAe+0creuP0XtYtsgZR97dvaTH+3FVGc37VyoKipa7XMuxeCIbWP
HHq06oVaYl/UTgr9IngNRBSEuuv3sw741dCaXtWckAPsRVy2IRlOPtWQON1Tl45SKXLtdE6DFPLj
BZjqACFus3DfJz5Lwk7xpUoCFBuUjRA7Fms40PdZP9QIHHPHmFB4EE0Z4LgTQZMsU2/2NUluTwRh
MR4HnXJ+sDMCI4WNUuil+KVPpH5ey8CPZi9rA18bnK7P2shwY45L8rGNWQ+/yUrtd6xUAf5jws0n
1bJ/JIVRVvdkv3WSv1WY1imcX0HW8S5NS7WynMnipABqVYaB40imVBblPosjfSheWvog1gCrt0X2
LHPua8YdqiNS/jhztKHcOeatJDVgeZRa0vdFZcbVfm6JjEvQyGUPML/Vgv6RO/QYwxZJDDvojkXu
p9gZEYr6GdqUMqhuNHVS/aTaMxgQlxvzkDxoiTbL+zrIrBg8/VwUQceFhU3rE3QVrXz0p8CXvwvS
0Z0E/BhUAYg9S+7hFA16danr1FXeaa7ZZSMoY4pNJlZcuZhF9BDocl37L6EFvDncVUUaFqQEJT+x
s5NV6bUt9k1FUjDbW+3EbsrGkufGfo5Ne3qZO1mN/6hpSrA5BYd4+3elQRuA/5NeUHIqSEFOXmPf
V0m9qyxbopwEfEnJHY4ZZnSHjWzUBndqO9ZNsrcKjWvGrkuT0f9oyUWeHkTPfa93KYMY+T2Qt1G8
yoZW5l+nrJZl7oo62Zf5ec4QowGro0egh9xClHPzHCU2OZwoGsW8KymSUxSRtCBO9F0TUOfgWGUP
NX56pHGtX0Nq5hbFIgra86+Zw031jBoaS9fDzN/X+yogLwbKoalhknH6bZv+bQDDk2eOCDK5KXZz
D8jA2HPm9+W7C2BX/22O6OJZx3TW1elLrgwWuWoUYIT/s+E2JVlOaqWDRr04iKA8URaCcvrc+22B
ik+v2M2knIbJmIv4ABOwDQJHUwJDyU8oB5kzODETvtuz7kcm9YLC6po2eUzCMQFyENESsAFQAcAE
9lArMnhGg5yN5HTUUpefiiYfzTc1p2BuuJrdmC014KmYFUIi4qINCqr17Tw5Ri1JqvAJHgT5131d
tJI83+fljBI0qAxfte8pVKb2fLQzA2yyOzemIaf7TDEkpXkQrUHFkA+clN6zM/JZthO0mj4gLsk+
2lHHEkNc5Q89Jxo/2aWmoRsfmgKEQAG6QAqpAwaKXfuCmmPLIc2hDmuZ+g5QZ+qXOwtRAqnbwUnI
2+SzFkpZHuwhbihMdoG5BSPGRBx1txllQ4l3ZMrTiUJtDQhJciRpzrIL2u1Sir6AW0HCgACVRfWo
NlSCPuUF+nFInXa1HKcILbe6DzxgxkRyByFNNOxnShynL1xYCgOCI5IaYBYMgBkZeePYnsEKKPmA
SK0FWC35Y1bkmrj9jVVZVIhJitmyXCaRCHZjQDz7rxM18/abHVZ9m7tVGuf6M/guXbh2N9kkjEo4
ZOknI9PUptvbaZ+ooLl85Pr6D01f1t2Pcqw1i/QHRdvUEyCtCi7hs2RmhasGkwkBwxoUaKyPeWMO
XMl6lVTwBdNifZ0pRr20ddaUmVcT7GLYlfwzt8apbPEh3JFQ6OPGrWX0jKiRJtSYox2HGishWLid
dFAzqyYfvF4mnBGDGaZmeihDCH6lW45BHX7mobXP38Sj/TJQJBukfW/qOH+57HxK+42TJNlSR0Rj
qzBOhpAlYmYwlTDj+hcUNsDJcKJUAgx6sEhshD57WKMoQFyArer5H8quuaof4PVpQIaFpYmKlEVd
FP23ulDC9gS7r2lyt+ij1JKcJCOf/hZl/DdkeGItk8B4heRZfxk6UiTcUEbquhLlm0uOQO4qEcc7
SoJN3O3EbGvTT9B4mvpsV0BvzrCQ5HSmQAB49ze3TqaUE8rF0HwALgTw0oWFMgQvE5h/IMyWXmXh
M7kABJvIB4dAKRt/UNJHbk1lBItyLCS8GCuJvB8L9swye9cMaq2/ZZPW6MNep54V9q6FZIp1AneA
lD00iZhM8h4VdduMdhl+OMXvsbEv2S8SpYRCMhRBfJ9EnGLTOzNVT1riIfblZvXAYcKhV3rpQz4A
eH1OyH8XLxN+k0hrIffBhciHlmJ/SiwyZRcFh4ANDERNP6VkE5XOrn+1tSXH96KFBxIcs6ZS8vug
qAGTRA5oQiso96iozWr9nCZ+qjcw4ABX+bKbpAC1QH8YIo0KODDEee9ieFSWwA4mn+aOeg+8Q0JJ
JZ+l0J3YdLigmTY5HsDvjd8ordPNRhClFJqmxLZGN6ajVftnTwmvs5HjAgchxTZX1Va0PQpmSmFT
3rIFthr2fjCT2vgWGD3J23tKlyCfP+kNyf34IU1k7htnape+HIV/rlPf/ykLYAOG/VtTBSy6zuEt
NLwmgwRpT92879T8C7tct7v+hH/KKvCEhfAAVfx+MFiWvahPYrewJlCZQ8fpo81JJIjhJosDnrPQ
ILB0RkmNR8O7MB1zyEZqPYNQlbRbhIFofyFB4GOrHYuZ2i2nk4d2NB8kyd6oia510UJ/QDEwQwoB
rHk2BSmn6Jv4vq25hlMp/6X2ZPquj8Q/RRRsbembgHqN7FsIbXp9UNw1nFmcwW6TjWFea3yhYxbh
x4ZBrax6XH3DO+Bj1oNMT+2vv/o/RcR49cvvP7+fozxo/t//Ef93bCmQNx3X7NQO3/K22skcRiOR
UEIP9mQANkQy/i0xxHMuI/TuOSTfslhp8uRuNBvq8sJNKlIrpuODEae0uwvkcM/SQ/luY+jXum0h
OlLpHZxG01K9Oa9/6AaZVG5dW9a3a41ffn/3NXpIAqmrxuROhNHbDGNlB7p0y7DqP7uc/5G1oK8W
gZ2B/VIiyYzvlFI9WPN0qKA72kpzUIL5MynbU6w130A0UCbRnLprQN8A4Q25D8D9CLqPUZvuu9F6
kIz8CBkMDWd5B8TrnAaZW0GNhPKFRNwIamMCOxOejGHeYYO7oXu3svCJxXIRjcit2TYdj9xRfSjK
UNlLTYsTYh7fpLFPBy1WDB2ZksbIS9trO+v3Re29lNRTn2wtSGsxsVg1gPBgM1GFptd09h0SGQ75
abanea8ZwQ8OmR+uh97KJFo6Nozs+x38W9UbgyjfURmEqgW2eyPiVoZhadRQxkFtohNJHylnsEIB
RN3A01pzy+Zyrf3FMFMxNPwRTgZcR/9QjJRWzOoAT8m93jlrC8ZS1/8CYxpJRNoe3DAr1Dml2zW4
gZErocaFKLfUASkhrglPBrmp4k9vlYDvfBHNkCUppwySd/1N1j50MRtUY1byAHkkLxpLT7c5NI5U
bKBldhuf+u958D/6/4BcuBf3LMEDt1FH6zRxVLMo3dg+/v36gJL+XqoMnbRyG1imRzoqdcx53NeS
9h308cY6++8t9n/U/9H47rK0lAxvHqQOwQOKZEH6wZqmaldowU2TGQLH3x9hdkBHoeFpHpCmgfxZ
iEGXPLp2sOVLtNZLl9/fLeiBX3LU1oKL2jO9pAzZzyDAWIwU7fVJtDbGl9/ftW8ro5Aoa9leDXYV
O/ZqF+FbsdH4v9cr1V7sF6VENVj4ne2ZqtiNBtxwRX5CuOAEfs3VsrzdeM5aJyl/f0QYjUONuoPm
1WnjlnqxAzR/orR/4yAvVnUSyGUyBRdMclbeZXV7oDLlkbjcUIdc66VFHMe5UY2NUGxvFFzoMvEa
dMqT0eon6oLI8nTDRi+tDPXSKECgtiF8f7C9jGvnHgEMVGyE8nLTPFraBJhBIttj0JgeAkiSe+EV
ADNBEGPr1LQSzdbiODiogZ40s2ajmdEfyx5MRFmcgkF36/i2jQMw6t+zSLMsC2Ub3/AATwSoPCCc
lfs4sksb14l/ip+CqVyEshpyewf6bnvlWFF0SS7Hy9NQyq4vta4Mt2KclJ+3jcYiqjXEAyB+VZoH
r0pCRKO2HZSxP19vfG0oFlGdZJD6upwlw1RnKujTrsMLWBHaAZTG/vojVgLaWgR01Up6bwJF9kjy
nMIq2ek9CuDpr+utrwXCIp7rPqplA3a453eF7c3t7H/g2mH+uN762rsvwln0ABMMyKteArz53hjn
9oMfBvp9X2b2t+uPWBmBpS8A2EoweZcFSYopZ1bJr6HzvbybXFEb3cZqsfaMxfas51YyD0ZheGUM
xkttMsOdrOyCZ1QgKoIzOF7/lpXuWnoCxAo0kbrUmarQGAuXlFgQPiKnElo7wwDjvxF8K2NuLCKi
hrWX2rlleCNpLIQquYPddo5Zqjg3kyQZQ85cbRvl2FkfpMa4Qwpso/WVYViqMZfDZBVSGVlePIkn
qo+k1ubnwc5cU91Shl3rmkU4xHlPSXmYTE/VrXxHAU1x9Gy66dKlLnXcQZ3IiOgKyyssq+k9fW7B
glgXXogXYgZRbMzWlW9YWj+kXYJlTBmoXjVYUeOCX0FPOhtNv7ltRVraP9TmDIMZfLan66XhTDmI
sHqEYECFdEsqdC0SFlPU7P209CESebHKHZjS37kX1rhrrOrj9VBb66TFwh1HaJAY9uUbkFXpHMAF
uhdQv6tvHATl7w3U6nMK79Wgeb7ey59aVa89QRlzIxLW3n4xTaMCyQ4UGxEqqsLMQQodZFEizte7
ZiXM/iMuvDsGq5mAvybHlqcq4+tcNt/LBJBh538tlX7DemPl/ZeWA7IIbcwhhOElvvCQuvFI7t7W
8UtHAfLsSViB0vJAXTkRpwmk8jbid+2tF+euGNkRaUo4FFVlDPkXNeHu601dblyG4l2XRwOYotFg
2UmyuHbyNL1TTeXjmM0/rL7Z6JiVYTUuofbuGQrIT+hOiuHpWvhdURB3UcuHtG8Rk7vJ08ZWl5L2
aUj1uyXR5gUpytrRSS9bBLU2rvgrvb+UpjdUkId2XFkeKjxPvj1CVFLNwb0+AGuNL4YWSQnIjx0b
F/gS3R3MsrlX+s3s8KWV/80Vopj+d9dTC5WkKaJfqE81oYdpTjd+YZCV/udtr78Y2ynPEHUxOsNL
hf1RheXk9D5qJrc1fumzdxOHanhSxRJ9MzT1DoE9T4mSjeveypzUF6uwKfkwaGPT8EDxUfyDS6A/
qGmPGHyJOkaMoOdtC+ZSZn60zDSeAtn0bKUXuwQhFNcykAO+3kMreTBVX6zHCp6cGpK/lqfMcudC
O4RrEfmRkwkx7exOR0WhV+InpAPB6ACIh0jY9BtTd60PF2fsRommOW07nRqWHp79EJ2OgmqzG0PJ
cYpECTcOpyvPWSq5K3MR5HNNOMfKlDtdEJ1aCDJOPiV7bdPzaCUOl4ruoRjtpO5Mi40hjdy+Qqel
LcONq8Ja44sgV7RWtkBNat4U1e2DLsF9djShaVspnpVDy1KgfUKyLrcay/LkWDnnrbVP9ckr/S0N
87XXXwT5EEX2OPWl6cEiqe4CWxvdxvL/XJ/Ca41ffn8X5GmCalhrkskld/eYVKgBtZTvN+JjrWMW
Yc5GM2WqlpEQabvvIPX3IBTvEZ7cOLCsNa/8/e5NGDWFDgjcAzF7VNrYaWzxGqrlbdu+tghuXc/n
pIoGy0uTuXSCGQRKUYAQvN7xa2G1CN8CA4wE1oHpmWGgOqVvfesj/bUt04+ZoW6UPleesZRgT3DF
LRAssLySnnKQfzmZTV0ijVgc9FLd6Ka1RXBJbG10NbcnKIMeUDHtCYWJxww0+V4jHXZJ6egoW9np
rim/ZuMnZDa3Jtfaxy2iutaSKY4SyfJmpb3vi8c5DM8K+oI+9qI3DZF6efL72NCySusFlMVZV37X
iXzKMD5Dsa95avpho/fWvmIR3P6chEGYB1SCqvzj4EdepEtQuQcXreDD9c9YCXF1EeIW/tYwxFie
Mspw+Zeik77c1vAivK1+8BNe32ZdFemuzP3QlQPpFmMrW1UXwQ3MIAdCwcKEPCc8SFX6ogwg6a6/
+crKoS5CW/GnuCplS/G0PpSeokkevSYWkXtR1XGvP2Kt1xfx3Ql1VO2S+M7qgoQUCqJtALB77G/r
/P/q0+8mp27FdtrOWPSGbfO9rgyZ6gISP+rG3F95fcX6e+6b44QWJayR8zCTCA4o2Ds6xJnb+l9Z
xG6ap5raZrNNLkQ8maAyK5QypMLaOLJcmvnHuVtZBC4IKSg9l7U16RUdH2AY8Ub70EfzL8m3URvc
OoKtddIieOErm6KHQuQNQ/LN/j0W3cbgrszPJT4Jubepn8OaipcyfdD0+KVKCi8pblwRluAkjing
kBEU9UyBToo2JPUebP+NNYQlJEkCrYp8NUmKvLdd1WxPaHqeykTclkNYIpK0FuEGjbOiJxdBekyM
Pr/Lgy7/cD1sV9ZjZRG2EIhAyPWt4clVdbIL4cJc+jAk33UuztefsDK2SzwSxIQeJdfa8DqzPYsZ
doLUvaBweFtoiUXg5n3eG01HJU0ypEdog7s2au7bsNp4+5Upv4Qkodg/R8A6bU8b4Y9E4Add02o+
X++atcYXcZv0U4QqQmucUe/4PeNWAqfpJhdDG8mQvxc0GSglchKkWsZ2vI+F+RDF84e0yH9cf/W1
Ub180vvlGBSmosxUPFLZ2E+NfMgbdW8W3f625hdbLaB14KuiArCoF/tEmvAUm/fGIP+6rXnl77fv
ezM2cwW8SMVaGfj1C3J4sB7GjXPo2rgutlvVytTSLALDA+D9jObV1yEuN5b6taYX8YpIg0naGyQn
0O+PkjAepOrP9T65BMw/NpElAigb0qStFYo/ndGi6KHvQyu+a1XlvsNDB4ID/A3j9/VHrUyeJRyo
wO9GFGoKiDNFG7eI8q+pEpenScIO6/oTVrpJvuyU76anNvaJnjckigIle8CCpdjBC9dvW3LkRdj6
qS0lCEkwBklzP2vZESnTs5Fkt50E5UuvvXt3KKymlkUcM1FAkQ4o9f0UoZDd6x2zNsqXDnvXOKyF
EY4jx0xbC0av1MVvFUu3Q2zGz77lf0ZU5TOy81tPWxvoRRj3JqLmpNVsryEHCw7qSaZ4ic3IjaO8
CGOUj+CDdL35WbOQOE17ZFSijdrh2psvQhixVxVpKWpYSEEiTT64SCySdZT214dhZduVF2EcmYi0
yZpmeYib1JBWsn1fYsjUIPuKaM9N3aPYFzvBd2M9T3Wrc/KxuK8MntCgPfnwWja+4N8RpiyhXFWe
K5hikQo0tKY7DD1yLrAuNnbdf3ePYi/CF0m2JB6xQsHjCeX8SDoqofYFYY5jluZfro/A2vsvghgJ
2ybHoIj7ihl8vkh/o8yF0Nr1xv89exT78vu7nkfzo2r6cba8XK+5RcuukISnC3mje9aaXwRx1qBb
Hlj0/YARBq4SSKlz68UJaQshvdY5i7hFoS8N0Syhc8Yo2Sm1IGoHRJpu651l2FoFovQlVzn0/NEm
nY9xLY6DEbnXm197+UXoplkBgW7yTQDwJiSTqhNOoW7BcdcaXwRuPc8IDJS95dEs+iHm/HPQ+o3j
4MqwLsFaPRqHamkP5mffhmWNuo1B/0zyVmJ7rfnLlvBuUrZNmLVDI5NAwvhskj7F2uTVU7mx2Ky1
vgjZGfZ5mcdMeRNfpUEvDiGqedjQ3dj8Ilwno5CRCqH5DiGaQSkOJmykKNgq0Ky9/eX3d32DCZuU
qfhZenKX7QW6pVELi2Xz4rzW/GU2vWs+CaoYMfHR8kLNPCpZguVOdxibrZTkynJpLcIVpxw5SUsq
2TCGjkEgS6dmxr5iKlX7URK35YeVJUArKVvkDuwUWAr6V6epSexd26DmcD1q175hEbU6JkgBXlnM
HyQMjsZ3UYwRKpGp7Mh+tIVuXnvIInpRobBKO0zNz92k/07V1pVCSty4WzhSs+WNfZnw/3uOVpZA
rYByFAItHRtjrqG3ictC13X3VWs9WEPxTYY3fb3DVlYicxHOwwhnSFMYjqouk88kfczg2PqTlu2v
t39p51/fsQjooe4qv2gudWjof7HV7cI+P6gFpdHij43CMiZb7vUnrX3JIrY71D87DOsscDY4ukmS
n+3GrZTVSrZeWYJ40rJC3CKvLU8LUKpCX1kavmAP6uikPw0o83X1XUzjR+QmNjbntX5bxLoZJwht
g4o5STlK+8ZZ7mTsp34IxKLH+7FtD7d12iLmZzz7kDrMzVOow0HMjR3Ey41QXFmtzMX+LHofnwJk
7M/VfByxo8kxXQ83rsZrbS/CXOqQYUHFRj3rmFgcOnwa7oIW5SIUjX7c1jGLGJ9VRRkDgyeUVXbK
0smd5+83tbxE84QRImgzmkznJrMOedTCX9rI8V1O5P+ItSWYh0pVQv42Bf01GT/QPbmrVesuwsxp
RC6a8u0ZK5bPGOL8vv4hK1PUWIR2MOC6Ftt8SHfxQtf3Ci55U/a9gybh16+SqDYm0kpgL+E+hRB2
A9FDPVvcn1R09o/X338tqJcYnxp2eGVLiu8FjEIRDcemaJwA27ghf8tA0V94+En6Nes+XH/gWoct
YtrPyiBm4voemlWo+6ADFv9korG5fjXQTlLgQl5/0FqPLaI6MLVJQUxYPRcFzkAc2SIkMfuNFf2/
3N+/ptkisMMo1NPy0rqeHFQdtsQP3ULqIfHqPrsfsFyIf9jGk4qtFduI04jXOP2sWOLl+retbIzG
IvTHrrf1emRhrIfqqZaeJy06TkV2qmRkYjZm9srysoSemk0TmUY0aOehOafdU1x8UIuH66+/0vQS
9NVCFdCSpNfOlX5fKAcbA6FqY2DWmr5Mu3fHw0hRRDgkk3bG9sLv79L8l9bfxg5V9EWsh4gEJkZt
aWfJvEvMT4G+kaVaOUotsV7DaDeJbnbaOcUZSjrqe7QZdfd6V69EgX7pp3f9gZYIPIDW1M5Q1pFE
jBwrnTea/o/5+Y8Y0C/PfNc2ntmVjNSjfg7JKTvlXXccT/MTJkzKod3lxxsvW0vEV4umaqZ0TES1
PWYTjJL7Nt7YLP6j3v7rExZhDM1XYGjNJ+RfWrfmC7IjcgnRA5bGB3hi+3lj1VublouAtRFAz0ox
MuPh6ir59NjgyKZm2k1AR0VfbNShUsuUnzDpE1p6GFMs+dqty+haFy1BXLHf1Vmfz8ygb9OuvssP
oYuM9P3wUzpeemja2IhWgmAJ42rrKVJFHuhnE6srFIf14cESiiNlGyeOtfYXwStKVTI1SdPOrRo7
KLmOidhNCmjWjSV5ZYSXSC4lxKymlFl49PGQKIdKOhjVRtesxLC2iGFLIgeDmCRrmghI/84vdVhu
rMRrTS9CuAw0avUSTVfzfoqO5XDb5qstNt85y/G8jGm3MRjCk1VsTPS1NUdbBCwo8y61zZbF4Lnb
R6fqiByllDjmMd9fVhzj7fqyuTZbFvEa10Ybtpd+MYtHdC0HLmij+qoZH683/x+j/R/rjrYIWAk3
HCEXkX5uD/4R6tqp9ao7VNhcBDdvu9QuEVwBakRoRhFQbSA+BhiAHa1KKg/XP2Blti+BWwFM1ETR
WZPR07YtJ4xPmeReb3ql69VFoNaRRGIEW8dzE302ZxeNEsSndtZ4vt782ptfHvtu05r7BtPvjgnU
h29xu0tzvESUjTVmJZrURaAmVZkWiMKzVFJrdYNIQ49aim4LqSUWC1jHiIIT/YKfkWOYFeK/n653
yVqPL4LVSvDKawZBTJWPeukhHehUmDrrWyTptS5fxKxvJCrqLBz31OlgU5mv9Gct3jg7rbW9CNQ2
yUcFEzXtbBRPQmDm/qEeNlb0tW5ZxCgmhpGB1ad2hveDj8M+xZ6l/NlFh+u9vraULWFYaNy1qPMx
oGV9Ku/KQ+wmO+m3Pu3Ia7rl0drf+JzFkXgWWjDLOl0UfJJe1UN31L52X8VL9SD2FxXDjeVmZSCW
uCzFNy2cdjkmSOJBKPshetO3LlsrYbXEZInSV1tMibWz3eFa+pLVr9d7Zq3dy6e8Wwq6FOkan9rM
Oey+oCnnCv/GU/cShKUg3Y+1Lp2RkeNjbdzKTq+98SJSMfKtm+pyU/DRJEZqzNqYi2vtLiK0q/Xp
ApxnOQ+OQXSvbb3v2qRYRGfQIxqDBDCTInjrW8/wVUf6/5xdx3Lcuhb8IlSRIEGCW3JmNEGyLVkO
0oblcA1mMKevfz33bXRhYVDFlV1agJiDExD6dJu8Qje2Ep6iIUzEDjZ0XgqFDuiAQpnRtXZtY+oe
0nxARVvxnubgn8PkO/nJJt9Zdwgmw45ON7QakgCM9kMPz4Ne9Qh2wgytZ4ahNUupoqxEXS/gkUYy
r9B9zxb7+1iZmBZ0s74myjfxEoNqbZ5qePWUHfNhBynhZVvHOlUhVqQlXVlJHGDc+BtHF0xQf3W3
dTqhk/6/075qW8/ox8b2GfLXDUXktG54O4NoSoTK6LRmnuuCQRRxbh2pfw+YceTFu8UzoTJ0+0SV
dEmkE6RkJFIfoVF1rREHcdey0DqwCPT7+9u/QnfE+/frbxYW8WN5tsSeaDrHd/VhvjgQZD56IfTV
9tPR/hT/c/tDOt9UQpaLZomrGekrozufnvzxuGlcFW+VeSwHfSIq9drt12AH7uHb42ocXgVXjcIB
6SKF50AWoJMHK3gIUtPNwzW1vnMCUGFVTT+DpHDFnMeDfQD77R1AtF64RtV+OcpL8X3bL1BCFhf4
Q7EI5LDEP9lxSNp7aMDcHlqzmCq2qgTpqwXaWPdpgFJpyeKLR35uG1kJWBtc9pClgju6PErcO2qq
Rv9G/Hs2V8rngHZ6dyhhc/fBe6QRCOsu+UN83/xao+6UH8TH9eX2L9BdD1vXVX8TUdwDA3vXYc9l
3a0HdrCPJNjFzyNgSbtpd41d0LRCSA7UzLc/qFsMpdA2nPWN7Hz3Cb1MdzLgDy0ED7cNrQStdEqr
cgD5e1rKu5QeODNknfeDy1YhVaAd7YOSwH+k9Rz/SfFwleWGoYN3Y8tWAVWiczkZIOv5xNPieZbJ
Ia72DLJRYPf9AL6PcC32nZgMkfx+DbBVgFXblRZw0ljqErJVPQ+n+UPsQFQpNiSh67n3b6e1VY6s
Ip0IZFSQNGn8CSpXteccfOvZtp0I7V+GNdZ947pGb9x17S2Qwgv8BmlBsBwviFfx7l9AnrR41Ljt
RjozKUFdloSRGTLtT8v6ULgnvILv2jwcU9NP0LmTEtttnkyQxEGutucPdbNbm5+5aSOoOanZgRLN
wGdA+EEE9hMou5eIHZwjnltA07hzD8gaO/fptoneD2I7UIK4om4LcnDsr3jVlz8cSK1+ImDKN/iR
bgGUOLabpAJkFCmiHb8BS4ROghCXCM1w2DR5FXEFUr86q3Ksb4o6Jl9XCIHcHlizsCo1Fg8Slk0Z
9ljUYof4TzA4p2n9eXtsjU1UWiyI/ELXD2p3T2V6msvI6f8Ammp3hgd6zXqqjFglEPEwCk5VbP3A
LHufeCbOGZ1N1HhlOAl6QYeynt0P04nNr4VvuBHWOTtXAtXCExo0SbCQwKZ8FMfqEO+a3ZxE877A
FavphHw96byT1VSc1RoPcwmdAYRrFRzwbMrq/QhhMb/hgAJAOshwGtIZSoncJrW6FmpTMNR8Cbo/
LoniynAVrcmZXIlWYrXOOiI+nyr/xDlkraGG01V7a+53yWCCp+pcSAlaYg2ex0fMPwMRjMtj6OCm
+9u+rxlaBVclREJ51BX0CZx5D5Mo+MH1MteQDTSBpSKqQJVfiaqGcUTwYRFQS4I2x/yaQOZ+2+Sv
i/KmYM1xcz2xXK8s2+zZHtkCYdPClHF0lrn+qDeDJ06QBnE72b+9qsK9f9ABPmCtW0dXYtcBGIwk
jmP/BpsESLoa4O2r0fSeo/F3XwleVMCqyzPs9y20ip2TJSOAzAX9A65I09020yuFFsz6OfcSLC0O
cd5wGrbRkdsqVArCv0O8NgV9gigMcQ9dZbg317miEqcN9GtXqNzDJGBbZjQcChFBScWuDK6u8xYl
RAcoa3vOxEDRVQ14oWubiFFsbjYZW8VJ1T0aLGfIHT3Ngcx2TtP7IHerTTX7X5bud7KwCpaShe03
rsAbEe7ljv9/3SVPfMd3zlN8HHb2nh4ZNDYMpUXjnH9hpQKwIUHwCI9qvR0OtD6K0T24Rfrptq00
C61CpApKpcxmCwkZGkJ9C4l3GSfhwvojJKm3bfZVtNRAurq9Cq4+QYsGemd7e5qjet7J1jC+xplU
nj3GylHU0EoDmVz5g8TQDslKuakPB07537SGbOPykrf27wXqjAcKVkVIe0704C2NiTRYc5Nkq3x7
jeVInlvY8tj/Ps8WAAv40fp4daXyEOxaQ8zpPEmJaR8kvnSZ8RkogwBuHPJmL+wvt91ItwRKPNtx
y1MKtuana8RNsX+y6LZbTlvFPZUdjWkwz3jxCX6w6gQhxrDIvm6atsp1VYIXKZv4kl3AagJ1VOiI
QNxPGgbX2FtFPlELODPI1QAm4EGgzo8v7ZLdXZuVts3d+69nzqNv9RBnQ2KAlJKQ9i9I1DzfHvo6
xDsZTsU/1Xj3xh6c4vIXkRr/6ZI+7MEF4cltCVrFQEHVcMDbCRJC5f0S9YOXbTSJEqwFA73VbF2v
8SFGV07feLttR6zSWvmCJSS/7pxGdOOhqWdNntn4Y5uxlbCcvMHq6g4ZuBbDLqYHBnGhJfuyOoYM
pglNFeYkQIhlOR7Cfk1LG/haUA6hW84wuMZTVJxTgL7cHFJnUMFxIYkX1rT25rCAfvmeuZMNvRk0
z21LMSrWyWvnwJ4EUkzrnbqxijywJW5aAVfZF+fx6teD72WXjnknaIM/WZa9A+7jMKQmxlmdna5/
f7M7tvqpqFoXZ09olPZPHU/ACMRKiDoH/TH3hm0kKLYKelrzfoAYQIG79+5nXfyRpmd3jQ+517+/
mf4skcbGyskuYqqy/eo0X0eojG16iLBV2FMN9yQQUsouUPziyX0tfZn8zhioArddKahP4QOBaJln
l6ivi4fOjnVvQ6lvk+vQa+5/YxjBwEgHXaj8UufoOEubTyA+e6myfpcLMm90T+U4DhZAYieehOO3
O2/57lp/qB3ZZFu3ha3SbpHSK0DWVwMi40Y+tgXZck6qbZtXFbHVuXM1kby5Pr1fEnmS9L4xuaSm
uqpILTYkFnQ2UUO6/PM0FnhYfZjSbR32torU8sq+FGTCvPvkS+qHM5726tbAjqebuJJt1jqe6tbB
cpLyIy+foO88bqM6gQbhf72RoPULHVktTm3x51TUO1oG6FU0hKlu3oqrO2NdoVDBT8b6QcgfdvAh
6bcFqIrSWkWeOY7M4eG8OwzEekjTbW3itqNsCSb0+hYV6I+exuxezofSRFWus4YSlAstITiMju0n
aJiGUBo+9YEdll1vuCfT1AuVMMtq4nXKfFikEHcVeiFKSULWfvWKfn87cenmr2zY0cvqVlAqxxbP
HRaw34rkg+831c9OkODzpk+oUK2pXnhvywp3Hle5UQE58yw/gDxz2yZSZcxCI1SKOEUcZfFD4bzi
lWrbtJX4hMZ8DyVSbGmg2OuCIHWCBAp0myJcipaH25/QlFMV6dSk1cAhPQ3j07Plf2Vs22Fe5Zka
q8FKVisDJCH4xv+R9hRClWvKH2/PWuOTKs9UK7xKFBVm3ZM1onYX5cLtwyopLmntP237hrIZ9kqn
oWC2RwYDs7EsLjT9xEsZjqYmGk3nlq3yTbXOwqnvx+jOK0W0VHfD+GIxdkorJ3LGL03zL8dqxlLD
wUGz0iocChwMEAzkvvNEoXg4HG0TDYBmLVTWqXWFxk3eBs6T7+55/A8YwCLbO5TtbEgPuvGVICDr
XBdpdzVTet/YD9CrCC0aUVMt0Znl+tk32yaSTLFN+yq5uD3Y7iz0doRzvGzLOyosqlggB+1R+Olg
nar689Dvpal7VDfv69/fzLvIae3GQFY+BRO6jep115UmshRNQv4LFeVC1DwprjlhrXfJ5DxIr4ig
mXm4HVi6mSv1qssCVmQWNqo0G38MTjAeHF6b+P90gytR27YdOPMc4jwl68FLPkh3277g3yB+Y25m
FY1YeJVfLL86rjmOSR5x6O62RTQwMVsFQA1QjPaaCbMeD+jQAZhohsz7PXapu+XYV4bNu8Y0Khoq
nWQn+JridB8XzWuZB+mHgNvjtlVV8VA5NngoJTK/iML97EEedpeJmYe3DaTJASrNFOurCd2S1w3f
eFmtHVQ0IAp+KMjv28PrLHMNhDeLO9IFR8oSw9NARCno/kbaGZZWN/T172+G7nqRNQ1lzlNKRJRU
EPxlJmYd3UuvpWwoIRJDQJCa4I5pBIXmskakrF9o8dR7gAaIM6+8g+s/LuhhBd9mlIAH+La5NPlB
BUdB6bKYWw8Zf6j+8dentnPCVfy+PbbOXkr8Oh1fLJnjXRnv2JYMKS69H2lbTIai/u7UOVMBA33K
hrpbV/nayV9BfWrxZN0WX29P/VqQ/rqqxNhX532z1JNwRwcdHt6xSlxIT099Hy128ydo23zn1da0
d2dQR9z+lu53KB7bQnIxB7+8fPWbRzHVIdTqMxPfl+53KC5bWnlTQutcvi7lH+F+GssHP3kW8Z1j
7El8FzwASymOO03c7qsKFCDLON3bMj7l3NoJazzgzu4b2Ll2k2cbjorv+hM+pRSbHrHAOkBQTryX
USHYzlpM2oTvotQwtOKqwcKXuOdl+gpx7n3hpjurIn9mmz707vQRl1JX7dZ9LdlG11WOSWAhBYcl
neWr7NKDU647qG5HcWqSx9N4lAonsLt5oLjcYSc0+uxsKC2Rge6yxHRHolkHFVBQTNKG0r0lX/Pi
W1YsoZeZdIPerQ2cqQpaZdYPHfYTyWtnnyGIx3BBkrEPTbflDIbhlahu7G6i9ZqyE4g0vvpuHso+
O9QzMzwY6mavBLIdu8yiED54tZvqyaL+p0nMx7H+BzrGW97P8QOUcB6DMp8GDylvIQwEaaeFTtFI
gYc23A/oVlYJZme1S4fbGH+U08mP2d7dxHONmSux65OVNf2EIxHU1L+kvbNGgUU3vVlhcCV6S+gI
9/1Spa94JthBpOtQMhO/vy6UlEhtpqF02wm+PvXZuVnPrF8uefyyKfOriIJ5EQQkUB471d7wYbDd
j36FdjxvOtweXrOaKqJgkLMjlrxmJ2fu6GOQTt2d3S3dl9uja7xdRRDgrLXOOOPK1xTS10MQTbUb
2sHnzoRB0VhehRBYIC8rEmdgJ5AOJJFFfGsHlflk305LabhH1v0EJWBHuxxKXIihyo/ZPodiXOdB
7Xsd6qic0J9y2066VVBidrH8FcekiZ1Kaxo+FzRhj5OsTU+IutGViAW2nXNGc+9k5aSJqsSzoibw
DQVXUxVVBMFQ+Oi7Yk11GawZ5Hc/k+wprauQ9M4+QPvYMEZe/fm2lXSrrYTwPKCN2bXgTaDQDfHY
UQAajsuybYMrQezGzPNma/ROMzbXS5U/le5Pm3GDlTR7LBVJkFiyGUuB/ZvldxBYSp8Lh0XZSEMb
Ykst65bo9q/QLLWKKoBKb1mIrvOOZeIAVE3QH8hZY+pa0OzjVFiBsIYuixNfvvL+XqRO2MVPPWiU
nGA/x3hn2UTvxpnKrzJUOUGXJzakqYzBtWbd08E3tB/r7KNEsy1X7KLjArduQ/ardnzIWKxzst9m
fCWK3W7tUWK66jInzgSo/Pob764bF1aJ4SpeFtvzE+9UxmJeQzKtdVRAWcYE99fElgozoPlcemMx
MjDwQDgrELS4b+bZ3kMZotpoeyV8sSUJupigvOecOLvG6v0e58jYdQxJVBdjSgSPjiBrnkp2ylJy
DESxl36xx8v9pRitCLpNhoqpCQIVd+ChFuBOvoGlCv+wNHijS6S7K3l6zFIUBqwIzQrDtzSrogIP
rKKQrG1q7+SXEGYTI3tas7R4cNy0MKQ9TXlTAQg4y4N2tcUX8JW7fAJIrg2+pSLbE+7sboeF7kdc
P/3mnOx0bgDFVZedfD+5Fy2djqvvTacC4tx/bn9BE9Uq9oDSWuAkieBYmoaElp3nx5XUm4g5OFMR
CA2w9fPYMfdUro0djT1U3oRLTGxJurkrge0zNwZvgc9fCPs98TziAd2WMlTqld4dvAbdTuQlSyb0
uM7Hpdx0iQ6TKKFcy6UoWF3Ur76bfls957lO5T+311LnLUoUe1nD3GbCrIcUL1Rxdtf4B+6CpnTT
8OrbPRjTg9hOV+80ssY5ddZUn21whe/a1iGGT2hWVH3B7wqLZBX00E+4IO131fVF4I7YK/o+bv8E
TciqhCvMa3phUYITwWLv/NF/dWMC3R7PDwX0Mw0/QpPl1Pf8JqZuxim2Q0GVvQq/DmOSRxPex3A4
86sPuNqSu2AshOG6XbPqKhOLm3cjKydJXjrcyHog3p7wykEWZggF3fDXpXqTgmJH4s6XCqC3nKoF
OfCYnGbf46E3VKYWH92qK3Gc8BmnhKohL0uX7liNrvLMdFWjG5r+d/ZltqSVt2D/DuaU1yFp3T0r
s02ASM7U5/4iBi2vl1bkJelmL4RCPI8aFyRNt31VN3UlmmdstwZeYcu+Co5Ny7hrINu2aWj1jZ+t
GdSRwSrxAoR6KIFqa+nGjK++7wdrgYpS9chBifMi8NKBrbrcxK6Dc9d1+/LGF8t1cLy5h6uXK/2S
4gXl2Dk4yPjLYuIH0GyEVNBZ3VeFNS9d8loG3+Z0P0NPyunCpo9k8/m27TUpSMWeUXvu2qSF0+Tt
EiIZfbM42islPfG2fL79Cd2PuHrUGzM1UJmXHli9Xusy23lBFDQXYlU7t4wa05OqJiuomAXqzonX
UHgQX8WOE36yR3FyK77tJlEFLWRzMHJOW/KCtLlntN9BkSJk1mjwf93slRrMcu6W3gAnzdwkZLz4
lsw9KP9N8FpN5KpohTGdPGnzvLkIa5JTyATwXYcByramd37N/FV8Arc9WbueLy89/7h44Zx99k3k
u5ripUIUprm2xIQKdSF5d2f1H4Oyxa6w27vJuWQ9/vppk4/+xd2SD6yjbY0wyD+DOShY7usBXCj0
eapyQ+XSLMO/nUBvwqBEb7xTgCrylKDN+eitVg66S8hpGHxUE8gqYKGaBN6VLCyCD3aD2Pu+joes
z4HrMBwvdNNXotgd64Fb3ggLMWu3lNUlyTaRiHCmohacUYC0qQVPBknsfj/YbHgBpNmUfnTeqdTc
JXd8nO+wtNzBbVma7gJ72bl8E1oak1eCt0riphv6a3Zj/b4Cp52QBoynzuJKxW36oHIYWudeBbeA
mkm/Fr1vyPqaoVXUQrpkTh/n2NiyVfR1yD0KCQ0xidFwQaCxuQpYqNngNHxl4rUGjzXjeNfp+aWk
0hBK76MuOFMhC30QOCvw3i2eAJ4SNLgOfJdPz1CFD0U7hWng7Gr7GBMSdtR0va6pYiqQIU2bmcnJ
Ea8rgVztdCTZo3X9X/BcmuA1mhBWeV1q3kLZwR/8U5Au9UPMywnSrDI9Vhz4pjZ1/9mU6ywlkmOb
QytiSrvXqjkxcWc1r9X02qV7y6gUqnMv578Vf4ybpEvalbzYzQtJwaxDNuE1sfBKMDdDP/UQPapf
23jcITbuLdEeb5tFN2klkC17orAAYiKv/WffsvoQAj+GeNCNrYTyHFzzWQJ/TeoxcqU8LVDYvD3t
90PNVclcXB4s9rzCIjlNDzxhB4DOw9EzocHf90lXJXQZRtrmeOr0jvYA+MsoPsi8+1JBlTGcktJQ
fN+3jqvyuEDadeqmYSYvAbpTG0Z2kMYxZAqdda4/603RlVBJbwo0eb/iHB8xBwp60LPAA5lheN3M
r599Mzwta7xtuk39KnPytSbuJeexqaNTZ/nrN9+MXeYWSAJyLCzYvsNJDkDUQLTmYRl/b3McJUgr
f+Bp6nPxSoZqL7urvJf8lKSz4W5DZ3klUqkHnl1ixeI1zr+x4bfdfK2SX9tmrkbqwKjnBBia2kdr
IXu3PNiNdbg9uKa2uIESq16Z2hmrUvSaLIcrs7rY55EAUfBe7rLH7O72VzSLq3K2kLaovdULyEuc
XrnB7tzZjgYGQV/DW6fG+ip1yxCnvQUaYv+EjPkJGx43LNAvgqrY+oZfoPvCtU6+cc9g6GuLEMc/
le6wH4tpL9jymHuTIWPqDHT9+5vhfYgDQ8KF+iefT5eS1Uc7nnbF0B7APmH4BZrg5UrwDmORkQLK
aq8VZLituN4PvSl2dUMrsTsCYpbNyeyfEsuTD/2C5wRiid6wFdeZXoncJegFw81kefFlL+4Sj7b7
EddBYR4EdBM0xFXBV7LO6rTLLf9UBH2UOu2Rb1NwQ+O7Er1118/LBM3CkzfPL/XqVZFP5Yp3eGa6
wNPZR4ngPEOXLYsLRHBtfSHJEllj9uCzcVvSV/FWeG+USyzg+TFe7Q6uzMcPbUXFl9uZQTN5FW5l
2Sv4oQqOwxClTug267JfiuyxAS7XcN2gCS0VdjXLpoVMnOefoNOzF8W8n4iNdvjWPvYLLwwf0USA
Cr5KnbgCxTJnxyRLJDghIJGSFKMJwKcb/Wq8N9mhWwM8LUAg6eix8c+SW8vRyROTkIlucCV4134c
OyFjdpxGXCxXLhkjXmWG7ZpucDV2PTebfdGTEw0+j87HqTaUW924Srltx9WNffTAntqiPS9sPdJ1
WylR4VbIxABt9ys5ZfHdOv7qglPF/9z2dZ0nKoEKDmFiZRzGEPZDS78MnRWW9lNimzowNUZREVfc
FUEDaXWCd2rwz1rg7TPKJ+uGvl5YvfFAz+96PqcNOQ1JAjIPa992m5RFOS7O/ju0GKfKa8uFnEr6
KNsmdH5Y5Pttg+tmrVTVuonrnsgaWhZ2Gc6c33VNbqgY19n9jaF2VX6WNa/LZuGNOBN6L+KvlrtE
Xb+fggpkLSb4uu4b15/1xujCmYpuwCvccUq95dQtzoxrOmvcZZmTQWNa9idvWE0bHJ2tlEgl/hJ7
UNMkp5nldy5UBEO6GPE3usHVcE3sbiDiusb1n6ak+yo3qVW/35wG91Hq6+zJxGG8gZHK3yM519XB
z0H6k1W7OJDHpP1AsiIsCNuW0FSxKqiIB9SVXXcmTX9KXLHvSsP9l6YS/oW0ygG1yoZOnKf00QlA
zCOe/cpE96MbXIlfyEGyuhFSnEt3DIndRi7OnnmdGPYIuuGVGJ6rZpS2xPoWVHShPXxvvOZn15hu
ijTuo+KqClBTpZkNcFierd9W1r1ISJ9vShEqbUvWdhmaepEiWv9nPw1fk9V06ajJ9iphC8+7noIb
jZxi0IG1ySWevrsSjZN32yauxGubBfUEfSZycsEniW3UoSpTQwnUmVuJVtfJclw5Su9ISp6H6RxM
YZPU+23zVuK1b0nsdYuHyi3Jo4j7yJm8jSZR6iuBn5QQFUS6n8BybU+fZLVuG1rFToGRPk7KuhVn
Fvv0zKehB4nwYmqru4bJO8VERUvNFajuPBuu0tIkKkCDLr80ENGtq8+pSXhB440qXMqV7Yx7ZU5O
EEsOx+qBJ5dKPBSz4fyqcRlVlGoI0qKnHGBjh3j5xUskXgunvF439dVxVwVKtQG4SGynICcbVFbx
tCf042o9CNOmTzf969/fVNrVYwB1QSv5TLPkLp3LR7vuDMGkW1slTgO89iQySzD0kD+6LW4Ssx7M
xz1J2zCx1/o4WTU3nJR1P0MN3JK0k+OPCABL7LImjaj743bUahK8ipuyrRLMAYDrnOQcH9L10Rnn
qC9N9wc651QCN14Ta43ZIM7FCj0//+5KqVLIf5zEsFnTzF7FTrU8ZiKFutnJaZ7zNI2c5jdkgsLb
ptEYXUVNyWTOEjZnBJsxJMnFYaC17qov2wa/etUbx+wsWgc+KVFEhP1pAMepL0yNTjqjKJtjWlpi
JqMQZxe0+oCNhM5Qn/3SxAKtM8v1s29mvmSNszRO6h9rzp8hxMoiJwDfzzazKPFqjbgs4MvMj3PC
f9jXI49v1SZhX51hlIiVXQFANF5pz9d3AM7t0K9pmMl1v23uSpBKMPnSkUJSFSSS927l+IekH52N
hlGqq8uzpSADnNHB03JBlxBNH4YSqDOLEqSj0zWScCxo0PT5AWok+ce5Dh7nhLi725bRpAEVGNVW
I8osMNAnD2zZIVvTUAh5AbfVh7owkU9p3FJFSKXZ3NDVhYF89rUEU8C0mPpJNPZR4VFLgWNxXlbk
im68L3sSQmbmrpw29WdzV8VGzU0Rt1DZw72ETfHghY7KihsuU3Qzv/79Tag2ltugPRtJRgryfcob
P6RrsoRjM7iG88H1mPHOBkclbwm8Vibo6Mfhsswi0n5uuw+ufM6cO+oeO9t0Caf7HUrgDnIcE87x
O6gVHOMgvcuu/6amANC5jhq4sp77NMAKUJlil0bucghV3PZ8zSaBKmELHohgasocN0NeGTE3GuIn
O/iUiWer27Y1UFFReRNnZTDV8YmS5g48V/d+vUlfg7sqHkq6TcV9CyG18GlvrTKsemgIEdPWT2Mb
FROVu7x2+h6b4zW9F1bkF9/d9qOV3NPs8bbxNeuqgqGGK4VpnuAD14zjjEO4Zqa7Vd3thIqCctCV
Kzyn9Y69H4ft+IF1+Qu4cUFF98mml9jCU1jS7nNqGTYjmhBQYVEUjBkZz+FIcV+Je38CDXVixfhC
VfQGX9VkaVXlCucUR2TWFJ+cdr6LPbLnbXufe0mEBi6Ds+o+oQRyU4107eMO10XesE8WebTG4tcY
BOFQmkj1dYZSgnmwGzHYU+4fyxRN3i6AFtGatnMkljbeVs5UqBRyNaGSr/EpqLGJiD0cvnCP2B7o
HBeXzE+JYUF0P0UpzLnMJeiVu+Qcg7vHf16ru8CkZawZWgVOuWnKmrmBlTw5Hbx0OactPwboiNkU
eSpuyvIGKetkSM55dxD2YTUpUb4f0VQ9raTS8aGQapdnipb4UEpK7u2iyDedddG4+d9yGdBMTqvj
l+dx5d656VbZh03Hg1+3jfK+zal6WAmKRlqD0xe4ynwJiofaGcNhNnWRvB9Z2CT/d+4U1/eTnVvl
GeqF4Jd7dpbxn6XyIlDNGbxR94VrGn+zmchiD7ID7Viegzrbu/4uYw8r0ltVfLttHs3aqv0dhYR4
ZhFM5bkbfg39moWFRTtD9tSNfV2SN3N3ZQWdqCQuz4nX7nL2lebb0LBUZWsEpVGPGkPKcwN2ncbm
Jydjh20GUZJlVZVj5sR1cXYkNptWeXSGxnQxpTOIkiXHyZ7tyurLM8D/4RqMkShMUGfd0MqWx/Kn
ZOmnrjhnS9eEbMwhfetRw6WLbnAlREu5+FYh4IRFJaKAFKeimXabzK0eUpwRl0WAJ8G/2zpcsBdv
po3up55N8rGtUY3gfnVf7L2y2wfExJSmMYh6OHHcGpgzfyjOQeBGpHHv6tWkHKEJePVgwmdSEA8o
0XPqF3cN/UjWMMWr1GLqvtWNrwQlgSBN25fX8e2zk+78JAgb8rBCOez2gmryrXo2mXoR44rCo0dH
Lq89yT9Wue2FQbLR0dVmjTj3KrDVMMTQmP1YEluESb/8s23uSnzaPLNzsNRlZz++k+IX5yDGrjba
RQnQirc+TXDEOc+Zg2uQAqLxa3VJiW9qe9YZXgnSYOxtq+XwySEI9nlb7zov/lR1y7ZAVY8ltmdb
1sJEfuZQRpfJp6wwwb01waSeSDhLwb8Nfo2zDYT0Dj1u5xaNzYb6qRtcqZ+c4FYus2B2IPnbsC46
uS9FYAKI6ka/BtnbCoezwJIlS3Fe5Nc1f+xrw45dN64SpEEJHUQvmcuzJF1Em/HOd2vDi6vGTdTz
hk8Ak03864ZiKPaWLx7KFWyDTbBx5kr5zDtWXR/yUYcadxYhiM/pUwL0+bbq/C8l3huDp2CXDuYC
Bi/S/OIv86kKttU49XiRrUGSdnjzOndFEWVLuafxHN1OK7rVVCOzX5O2b2eETgJxmwFv6IFt2Dxr
VlM9UVBnrBopEZVFJkCyspYHpNwH7o1fbk9dUy3UI4XMkzRO2zg7E3/9SFP6FdJ4eVTwBvQ9i8Hy
ut+ghOjqxYPwCwbgEfnEvMfAfmyX79umr8RnHC/zMiSzfRQLFMatb+kyXHKL3sWDqcdSs7Zq14Wd
0DheA+y7en89dIQ/cFpuCyW108Jy69Vfsrw7B8SN8mrBAcPZ5pEqg+SQgQuxcOA2afFhnsWuq8rd
NosrJTRp5nIiSZKfe/tr4uyKuAml2BGT+J3OH5UqaomicHjnZ+fRdb2w62O8/3njeGxwI3rXsyEw
5BmdTyohO1JnDrwax6IynT7UbvDZ9/tDQuZNS/uXhq7vglF2FSh5M+5Az+AmYSfCTEiJ913yLxXd
1nIp1LR4dl4TsGxlVZQlf24v7vtW+UsyV8Slj1dj5Mi893GpmuyXqtvNpSlP6oZXonVoVp8jGeTn
IfWebO9XCwqSft10LWkH14++qRxZFQdrbcEqNRTkrNKCILLz9bZZdAa//v3N0MPii443WE2W7uH9
e1zqGnYvOoso1ZRQa2gW3DWfwQoWuQWNZnBAQoJ8U7D+pY9b5GXnN35Cjw2zTj36zuuieIDwWpiL
TeIH/C9tXGb7NGvqtTyjbn/FdYl9ITRfDHsZneGVKF2cxQMBJNI78qS1q5MaT1yktDZdp9lql0XL
AhFw1ubnYIpzcRDdsHgl6jelhQGjppm/2mcRkFHmfjfYx9KZmyPE0ZZdbDHTieMaNn+/Etkq5y1d
xIKX89EGY53zccAGEvoWP0Z+kYUw2P9aod/7ghKw2cDalWWADKfyKysjd3qupvvG+pSBh+R2aGkC
QO2yEN5ae9YguvM0+FHv2/t5Qe5vpGGJdSZSItet56nPWWcfwcn/mnY/5lVCL0r+FLHp1lq3xEoE
S9zIln6LehhMoo9sSbsonWhsMI9udKXaBuuCLq+Mt2cwv0SFl+6ayoR+1plGqbTeiN6Wsc3ycxV8
sXFh2tWPtLsD5Yxh6rqVVWMXhc//H2dX0uWozix/EecgMW8BD2WXa+ihetjo3J5AgJgRw69/4fs2
ddWW+Q5bL2SRUqZSqYyIfhlheit9M6cEQoDuDxsED/c3jsYyKswimYbeGyXiTjAXS9T3EJGfkjUZ
Cs3cVZSFVTodEC55fkIrUoTkNYRaV8SGbRSlRIVYQHSFgnkkK0+lD3iXkDtLbFJb94kKrOgDsyTe
3CM9g8BFurAdEu9X1qwVf3RWvxrs3Uk4evns+SwQp7LqvxKnOovMXFlQTaxR6WyXJS970EFlp7kX
u8YwPoPi7cWTJAt9Xuxato2ljHiKw3qyx9sx98XJ8qaYNvZzuogwXdKVzE/jViq3bTcnEJklPjkO
zD4bTvKMF60IpG5PQTF/vr/1dbtT8VzWTxTCPQDkgFH94BjB6wJO1JKZG79AcVxzXliPIh9eDJbi
XCcVSOb5q5dCcw/H16YvUJEXrWl0dlc35Jin45/cQGV48Z5Stia2p9mlKtetycumdlyEnokkv2ej
/CeBtPD9meuGVu6yuYu+1qBMu5NPBpCwoHDDtvEtE5Xj1q3zTBKO+h7Yi79kwyjCcu5+3J+2f/sg
V+EXfW7MddKx9jS0PK7NChJs7XJAT9Kutcy4CayjV5lrlGI6G11/fx8k6iarZeGKkwn5j93iZW2c
Jtsa0P8Sy3V8no2mJXHe2st8HnIkVwPZBjX/SyW3ZN4sGgP5zlT6YT5C7DrId/dXQBMXVNwF6ZiD
8qfRnsZrUfgPI1C6mGK7WruX64yueG05GbSvvCU/NUUjwySX3UMxNGv8lJrRVbBF7rZNSksEzdkb
X93Fj0bf2N83jG7o65Z9t1uSxAy4bZvk6BbLSUzNt2XapO3iE5XGNu9Nmc+pBY8Kfk5W8Wq11Zf7
k9aEYBVhEVDh+WbgFqe2fijqL6TYkeD3/aF19rj+5Tt7gGIiDZKOYujlDVR2l67vPm4b+fqP70am
Q1FzxjzUVrNvDtR/QPf46f7IOnMoZ2rmllmW9H5xcvOPLHvKyKvbrkxa4zcqX23hziMvBNbQq54t
/swqJ7RmVMy2QXGIoxymvjnMI+R8i1NjjjFJzZ9z7e48Um+7AarKuGlGcRplVn6qxuDrgtQp4qll
HjaZXUVZlDOIgh0876PA1MfZAGX1xA6iWZZr3Z+adVWBFk4w9WC+6nK0ytAo8Yx48NPIWQWj6YZX
DlMAjUfpUFQ/qGlR9CYv8jwYtohtR6wlMxpvUoEWmQQy2qn+tT/ab5fz6Pcv942vG1nxU9nUtBnA
ZHNyrDTkqN4OGwldiUpEy/KpTMclQIvCyF98j+bHmZX1SjVe02P3lxYu2nlzJ+j98mQYwTl1UFIp
fxCBBlniR+k4hA5NYkmG2N+mtEFUftrCbWwnmFFCd0cvHLkxRrWQR9DJb2sE+EtelgbEEnOBbWq1
8sMkHS+a8mpj0VJtX6JN6Xkl3upPPd85DpK++iEfft3fQxoHUHuX6Jj71PFScXIhtUT95cEkw+PS
pRuHV45W0TQW6uYU5ZvyPJIzTT44a1pCupkrrgtCdSEdZiLdmJpdHlivyQwPDvyv2wxzPQ3eHVUL
8OqG24/5ScqkiOzOGvb9OLKTU85rEDXNwaIy0fbFFARooL+eho813S0pCe1rP8CaeuvVEjdqZ2oL
k2/ZJcrpiTgN7r4eyV7Ij7yMiqEKc8+N75tJE4NU5dnF4UBLOQ36dvLPjtHuM0q3ZWWWUnjykGRT
ZGY4dtHFEJptYe1QDyl22+atHLqZz9vFYgwHl93uGKtiUNBvNImSB9fcl5RXeFlP6YtwgriSa1Ub
zR1K7WTKZwQeJ8WkafthofHs70j3xIPL2F6WbQ2kRG1pMqwBJDagNT8t3XTwJ9sMnawFtmsj8QZR
G5sy7kC/zEW649VecEQvHBGxVxjFNhgTUbubupQtIvHxxONw+ROUUW+GGDdWFFUyWmJNVVc7iJZ5
735yLX4Ihp9sdvOVguW/Td83PFbtbJoshrMjIfQoTeg2tcEQxH4vit04czPsgiKNpyFtoqKj32dT
kKgBBi+kRfprHtsiKiVH72zjf19sdGFv8hO1Fwpos6ryPXhhO/0yqkKEgcfmlc/VxL+/WGvB+2+J
AtZcGuBoo0Bcq9fnZd5YKVExGm2b2TUvc7RwpvWHbClEhG23DRT2l8TuXNQ2na26PYGeUmDKNkQS
75tcYxa1DapfZOXQBsU138Q72fUvrMr7XgTFoXDSTWSsRG2IotCgEZAxQO162TdtEU/Lrk5+Lezn
tk9Qzua5TE0CPtb8RMhb2xz7dAxJ/dIG7crO0Zz9KkjDlM68WFbXntzqUPhJNGTPWZCuDK450lRE
xiygU9FROz9RJl9rOZ9pCvD4NsNc//NdVlF1WFvPw5YMIPuWj4UTJvW0T0S7q0dnrWVcZx3lLjyn
y9BKgmYgIPfFMU9IEzlC8osBxdCVPaqzEf3vd0CRp0ZSDW6WeW4QXZO8dK3QKsZ66x8o5zMH/CXP
cQ6dwNbPwtINpp0/tX/ur4LOQMoJPQ/jnIOaDJWw/FxRuutSVJjHw/3BNaZR+6WKKuByzCa8J/Ip
bMvqaLv28f7QuouT2iuV9d4A3zLMoyObKEnySHLwPfQOZJqFdwFgZUcWDq3W8uSKYNsJoFLZGk7m
A6+LlVj6JkYB9zl3xcrbqGYdVMpa2g+uhx4kNAcw2sboUy2ioFygtMXLNL5vMk0wVZunSn8uzNnG
7Tunh2L4VZNP4ODtmL3iz7rFvv7+zp/71qbU4RTGGZwwa8YID9YrLqYzjuLF1EiHa3miO9ljvpvA
Ikt6FM6bfGUv6WaueHCLsjUodtPuLFzHCz53c9+Js9tRNGvft7zuDxQPJtzIUiFKmIaCHn0pW/DD
TazJf2wbXvHhopg8uzUyegQzZR1llSFjUKFvU8kzVdLaCXIPw1hjXTvRiJDm2RMdpk0BwlQZay1U
hGZa4nyZgiX0Uu+tNNBivsUqpspUK2vwygiAI099Nf42UTE/Jrm3JmJwe0VRXP7vZu88o6h4G5hH
o2rflrlmoUebrTO/usE7TxqN3kABxSxOsq7D3G8iCmaubUZRnBTQ/dwYbRjcTcZDZosHG8Tb24ZW
nHREi10yWSiVl5W5g4TQp0oWn7cNTf9rEK/Hyw/lBTlmtDGjtqqbvZxWFcx0a6l459RAwAyKAsUJ
0vMhkMyRHItNUd1U+WlTkpeTVXHrxIiJZiPozs/zc5eLlcNbM3O1Z6rwAoN5I1ZzTu1/8nz85RAg
Ee7b/HbMNdVuKcrbbg7AK3qaBzv2QWnMbGPv2NtCoqm2S+VBAW1GAmksx7KdD3kp04/1sAwrnCm3
jzpTFQlnBbf6ClSxxxpMYUEnd8xr3szkLKfx2zbzKD5aVagLoN+ZHJ3ZuOTt47hUfyBCuDL/29UN
01fclE5UGuAdwJM8CpL73neGqK0bgJ+IXcdut6RRUIxfm1E2K6ut20mK8/JxobMQPT6HJD/KAbLR
ZGEr3nu79maq/LQOEXaRLMg7bKhWNjKm5JfJP5ciTNaisW65FQ9upl7Ug+2RI2nF0Z+8fVn5p4p+
mL01vhmdfZQjFq13NmRqbAgVdKT7hjLf2EDSfvJfN+0mtX/KGTr3SgkD8w9N3PrQQpjIE7ptVobX
2EftoPJyzwC3McKQmxRPlteF0jE/WnhZoKskehoDqV1Us+v6bgfpx1NZygoc0xV5Xpxl7VlaE4zU
RioymblfJDjL58wN62T8zYZ+R6o1mivd8Iozd9Ncl0GPyk4/JFFelR/6bIhydxt9hak2U1Hf8gxm
lVcQUABafn+f5msdZjqzK37bjHkP3jiJVAGNy2PcugZnB6Nm8z/bNqZy8rZy9uppabrTYnR7FAB+
0szeV5W9pfbigaLzvwe72RiOYUH5+liIwAhbG/FMmMP0OnF5WUgutvAk4m+U9U0DtPb5VM5HY2T1
S8Pt5B9TiiLaYCOMfl2bd+ma0WegHSYGObXsGQ0OePb949prBNA3FxiDKwtcDLkzLcY0HbmYr7tn
KOWPIuC83d+fvG58ZYF5Xw8e6OfluWeXenpc5XK6GXIwbyUke8Bdg0HChsnnIEaT3563MomQrpxr
0/G2pJz4EzUqIyC7mXDISQbGhO05FYDrJ+3nTaZRnxiGsZeNY5nDuZ7OfflE1vi/bkYbz1WfFTo6
c04bMpxH/jBXB9n+4GtAGs1qqg8KJvrhMns223Nfy+cAlFQRYc24u28PzZKqrwk0kSXq0pj3lB4m
8xOIap1pv6ypLPwLKvyr4A+zKE46M8JA5GC3ZyupozZ14sZ/c7sHsFVE2RRb/MUup9itYgLZviL7
cf+bdAa7/v7Od4tuqWkCSahzuuyhjcDkilv9W3699TWK3zZTVgIpTYczg3YeKsuiLyALlEUt+8U7
flyyJvRaK2zzFLzxTlh1D4BtRkPAQiuPVxF5us9TvLtL67ojWWFiyXB1l+VDV66hEbTrpXg4kt3c
F4y05yT9BBDUngzWwwyJacuaoiL5sxiv0EwmSxuOlhmO81rLoc57FJ+nhAvoO7HhnKGluj9P5je2
qdHcc9XXBh9nadp4uXk27B/L8sT8FPqrWzJ6jH3N9N9tNMqbcu7thv7u58K3Ln3RFvOpZG4V5LGE
AJfxmsqu9V6pWy/pEcWEGcW/+3tcYzEV2ShGukxOYg9nzwMp7oPBds1aZnMztfdcFdmYgNgtSQEY
Oc/zkeQRMqdkfum70FulEddNXtnBs1skTjH2BFUc81vieS9DnX2fibfSf6NxEJU+a0wAjHC7moAb
iEd+0e/XqTUDrOyNCKA+zCBbnVhrwT9GUNVSskvcNG7EhVpLGFhfGvMbXUO9/IuavvVXSugkAU/T
ksn+PJ/Yod6LAzsGB1AexEm8luToDKUEysZK+66bh/6cZzSB8hPvh5NrpOYa/Z1ufCVeutDU5Lwe
+7M17wey99f0RXRhSsWwd1DjZr3pDec+RntvcrSOoNYrQtATkJ3YB/HaFeX2gwQ8XImHjM6VCxGc
4WyeknN3MHbFG4J6VEabMPP4AyXydW0+BZWwFnCV4PUwF2kVmgt/ux8kNPZXn2qCZMggc2nhcE8+
JPxtMOL74+rsr77T4FlgMGcXA+NV45nE+Q5n7Zd2Z+/lJYidT/f/RTf7a3x6F13nyrT8qfDNk9HJ
SOZgD8034RIR4q7Z0LuhSbBMki8dAbSJ0XB0pLG/AhRXGAV0E1c81y/nifHKMc9++6tJPmTpppdb
TFvZjYY7mEkOubnrlfaX3Yo309oEwsfQyj5M25m7SbuQ09R+8oPLvAYPvB3qHfWhoV/YhKwQ55Td
Pk7OLs0vOdvyzuA56juDwYy6BZ+geZIJeWJjEIJPeeUKe3sFwbb43/1Rm3NltW6A21+dPHlesoRO
Wm2iZ8a8lc3HHSa4RWASv98b8zNbU1S4fTY5Kjwb1BLgNK4w6WuuPXUfhe298PTzQr8NtRtNtAmN
fhPFEr7harh3DjQRQ1Rj35BTQ20UkYsTVJPncOnF3vdxFm4JAE6gHB+JW6SzWWCBk1KegmwKkd1t
3DtKBmJ7s1fiGogFzuseymmNexhGtklPHdZR/NRq8UDA+5acxDBE9WyhgY2tPD5cN8nfWYGjPj6Q
xAPsqoSfptwPrRIFy/nYZJ/H6c8mm6uvD5CxaDyIO5knmkLUojKjosy3OZX6+FAUQyAtaBifpso7
mOMcca/e35+1JsqoDw9kMuxRUFglL3F5iKl36Kzd/aE1oUB9dRBJzsXQYqe4/c9haqJFbHpb8xwV
mI1DFBqqAyMQh3huTCMqDHtlzjpzKN5J2EycLMGcjfSDXz5O5a8i35bTOb7ilCP0ilurRZShU7uf
SfqcTnKbU6pvCpaTTZOT5uRUTmcizuUaMExnDsUdXdCbT4LBHKV77AAPmV+6tUxUN7RybPqQ8rFk
gymL+qnLl1AuO2qthRHN4OoDQgXioDydCTklhvkdHLq7ZaZvI1+T0ftX3vtGLFFfEFILqmILKLxP
9ED2Vtwc8kPXxzIaYxqnJ8CC2Rp8QPtXyoE6WW071klBTsvHPmaH4ZDG3ofxG30GImhnHpc1Brd/
73i3vkk5XLPMNSQT+KY+hmZ3BKqAnf8gXo0nnhzZcd6bcQ4Vy5iMoVjTj9GEZO+6fO/OwixJ/dqY
cJsVgxuPpgkR0elXIj5Vjs23nYTqY0NlNnNrm6557vIvff7RXZPP1aQMKlLbrVzfI043nqvpn4Ie
UaTv5HnJQcn9OLvPVfNlUwxVEduW2fOhMT3zxFNxSOsFpGbj8O3+2NqtpXh3QcAhXtRY8eXjHP2/
Xmx7ND/KyDgUu2RvrRy82v9RXJ2hxO1YHY4v52Pxydk3Bz8uzuQVB8M+32cHunJKapxeBW67tdG1
/jUzwbPeEe/pUU2Q/AxrSaJueKVkBYBpXvKckpNZNkeefCF1/Y8J9s1ti6FK54muERYfEA/tg7UX
u3RffMF5aR3muNqPx/QQ8Pj+P+m+Q/FzkRBeWnlgnsaiPVj98BnN45GVspVVuMalG2FERXO7iSwK
WQTNeUztSDRDOFefF5nv/D5c/E0tQcjblGO6sOzRyE0YK8+PVDxOa1V3TcriKkc04UlipBLBNpnq
2GyTgyfW6ON1Zlfy5jShVum5uDgXs/hM68742hrt09z408qrniaYqiDuNJhMR4LM8tRWzYO3jBeQ
xcdGXsZd0qysrc48iiMXHPogvrw6so93veSf3N+4KVUMt+3WkxyuIQK8C6PthF1yCPq1fknNtB3F
c9ulkS3wxOQ0zlC8TBkLdhXEoaL7/qSxuwrk7q1mhOdi9Jm++iSJ2uxj2XwYuzXGAo1DqXBuWtiA
cRTYOF7RxU7qhEDTV2DPd6DdJL41fr/GVnqzy8ZzVPm8oa5l6XVkPhXF98m/1P43Uj4ZzqekPpbV
5/vG0i3F9fd3Jz5tuqqwLThYBqqBq3K4zPqVddANrfjuXPblmGWICc5CfoCb/+SA1ur+rHVLrPiu
1Y5Oaud4vfXa8UvW10fIpz7X3HnFe/Q21/oL6l16pMRNxzy5DSQMyBIv5RrY71921RshWcV5kwoV
IHSKXDM78tXcFXvq7dx4iO292NsihEr23tj0gID+t/+ur6wpTasUQcic3Lim5iPvy5WhNW+Ijgr4
pmxMq6TCZ4zRNUFNo+x5HGIHGINLH7ohxde040MSTyv5kWbVVZk9GqSWyGtsKEqcKHV2pv/HgBLm
2iVCs19V9He3uC4ExZHaWWNG8YLcf/HxYB3f37G6wa+n0Ds/Q9/LMPotbLVM5858S+g2/1XR396Q
yJQRjEvSeZcVw6HmG8sFtuK/Zte4eRugEhEYrh1afW6Fni3XyJI1x6+K84YoT2VWYHo+m8ajKGKA
/7pNraEeDpL/2nqs88q0UwsBuhJZCDEtQPPc+bvtTeW20KbCvJulNwofj2enIQd7929Z/nN/l2iO
FhXizWve54lZkxOTbN/4ZkhK6xFHTdQJdjaEvULapLG9KlSBSwzEjyd3PjVl9lDZ9EtRDs8UvbT3
v0LzpuJY1897t9ntnEFB1WnluduRvRs1h/bMH+f99XrMoo3pldqbBYVTNBNTRIOC+B+mqdvlSRNn
c3oo2BquWRNw1L6sNjdbw3bBIOLQl578U9FHZ3qApvu2q7DamLUQ3je1ReQ5YR/TjkZjtca8pltg
1XXxWDb4uSXP3Dw25SNtLtbapU53eVTB3qORDYYnpDxPe2vfnLJ9fXS+OwdrVx9YNJysl/ubSBMw
1Qat1BPGYPp4IOJXBhdf7Ap/rVSgs46SNZeoVBp8dOaT65Qxh7j4CDFlo7FWkhPN8Gpf1kTyAm2y
KJmXFmrxVsqdiyicKgx8tjE0qy1aSS+CIri2BQQtCQ2Hxanx577ZNW/1jtqiRRsf2pUDQpvc50/1
fjour0tEIhHzeGNOojZqgWJ6AO0gdtAC+pbcpbt5WhM71dn++vu7yOMWMncKCWoYv6xnaB4IfzfL
uQq9IM929y10+y9stfZvogDoTV2C5K0HYYAl96bV7lxn7eJ1+wiw1fo/c6nZy85AolClewkST7eY
PsnEjU0Xr1LLWku6xr1U+LpXQ4K6S6g82/nRnA5yjShDF/tVFLoRtE2RX1dABmFyHA4iyqMed6To
mtwG8VqzgSY0q4D00l7avvKxTdHuEabZnqdvSXJI2dv9RdYNr6QQokD5R7oNaksj2+f8V9BMHZpK
vnkJ+bztH5QgVM9+Mk3AgJ3m0dlx9HN3A+DptueGRsPXyu6aVVY7xhaPM8tsBGpYPUfzHugI2q1D
K3f4MfU91CtxeAFALtEf6H0BVm6tnHTbCUAL/V83nj17LhsfJTEoovHuu51h+9iPHOzldflhk/3V
9qeldJIFOJzl5LY/JN8t1cnjX1y+clXRhVEVmY7akkOaHiVonL4Rtk6UxjVq9tdTMj3c/4LbgchR
tTsywG4Wn+IvZPPqg+5BpIfRfd02tpJADKNpDDXBGVaVWSjbS26PUWOsZM+6iSu3925q7NqesStl
8gG0Tgn/LtZ6NHQbXvFbfyl9KOnBJhS9VGiUHDb1wThqb5O9pF3PLdSak0Dsm8kK3cpfGVpjDbWz
KQHO1pwNWGOk/ouPErBo3I+0NXf3V1JjEbW/ycyqwDQKW56boX6QPvttJ9ZqIeO6HW4UMlTAOes8
S1QUc+92MkYhI64iI2L7ImwexP5/eLC47oxb/3MN0++O9WQWHXFlL89VsnfFUwK6U6Mo49w/DwIv
lcidhTyY0DXm9XMnf923nO4oUwHpA0mMKwYQN4yvfXx9jvHHUIbkQ//H3tPjvA0l4Kj9rx26K+os
wN5CSYOV+3Hjg67a/Dp7rlFmVx/2cbOWwXc3SM7jtMYIo4twpuLFrZxI0TZwtfFUP9gRiEmO5kP1
4J+TmK0ECt3eVby5CJwrx06JM1IcLOv7wFcq87oCnNoiRtzA8wRD1XOMxp2Np9VkR7PY6ZCmgLo7
bCP2ZKwpiN7+CFttGytk5zQ9x/I65A+vzD0P1uocupGVI9iwEivIqqv3QZCgTfD0mVfx/b2vG1o5
gLNl4l5VwfLcAeqA425dbBxZcWVzdIcUbXTLibQPjj3upWmsRLrbgdRWm8a8Kg1aM0DOBjhnWEPx
jKYhXlzuG+Rq078jkK12iY11zXrLYPXZCUA9DpYW2hqyDXlme69ztpiRA1DqsyjKRZwbBz30Kx+l
WwjlIK6hrbgwC2tMZ//czj+C2V1JH3QjK/6LJpLWAp18d6679hGN0ugn6VcmrTOW4rduxqQxttg9
KRRhLBB2s+HSl6fE+cDcn7674sW6D1AyaN8HeCMnHjI4k37JzbfRn1ZqD5qdpHaOdR0LTM6wRzMo
zk9z9yDGdOeZ6fH+XtJMXO3Dclw/oW2D+2/XsMdgTi8DgFDbhr5+0buD0hU8LWzfWE4zG3Y1dJyo
vcaidXX9Gx6gYr7TDnWGjOcoj4v0LZMwjl8/tUF21ec5V2W9llTojK/s+KzwSilNWKdiXzzvtWPg
RFxJtXSGV7Z83qZMJgI7pi3kS1fxw5Jt0qCFYpOy5R1vTmf3Wrk1C885V63thw2IHOP7y3r7Omr7
ylYnTblYVS3Jicgv+RQz1474T1J8uD+6xuJqc1btgTgdb1146+3wmvLFbOPS290fWmNxtS9LslwG
aTfKs2Bpue/SOdlNzRo5rWZHqpjupeB221PLPM0+FLl+G1DnTNiF2K8Mj7L3568xvArs7qwMSCiH
m+AGeEuNyHI/Zd55zr/eH12Th9hqv5W0iADiF+t6bfgpPqXR9Z4Ieq7lIB6aBxup1BoHuW4hrr+/
CwyQdDOyBaKgJzmAcnuuLr2zZiPd9lEc1lnGUpoMBTEoXw9dF/X1Y0bJygJoYCu22nA1p4Xl1lk+
nu2DfBQ79kAOdO8etyKHwMLwX8tksii9ntTjGdCYKb3UqwBE3d5RnJZCqZukCwZenpf9vHOjZX99
JOW76xXJfvZxWQnNo7cSInR7Se22ErWoEjbh75yQP4Fhr30Qu+nsfmINXpbdvXkcQrlS3dBspr8k
MyopodlQwvFyMIgXyevS8JWnKd3QSuJZDH2xWLQagdrsSx4GOUl/VWgUXRlesyZq7wYrxqZ17XY5
FqOd7RxI/L76Rl28uiAEO0gx+Svb9ub/AF2ufIbd9VZvu1l5octD6uOJRPifrXYl8dENfv39nS8X
41RTT0IDup5JDKWCLqtC7v1wgrf7YemmQ2Py19/fje+OwPLnMP/F8p/dJhzJY7fmzjeXF0Nff383
NBjqgPK1RXnhnrmfWBmSRBzuz1pnFSUMjWbDbFJiaF8QN2Rt+0RS9k/rdgcrWYnXutnT/87eH/DM
mGVleUGLbIhu6bDM4/uT142sBCGTsCJpJUYua/LFyf3dINc4zHSrqYQhExQWFUOLIZCdQXEtm0TT
nL9eQQv3p64ZX61fjaJNE6hdlRfSWSebmS8+pb+DoF4ZXrOsav1q9B1WBQyeZJnlg8yCkJDps2Td
s8O3ZIUgaVB8FdDzGh0DS3npE+/sWiK2kk19Ahha8VRgRmXVUdg+HdKdafZQ4l7jVdXZRXHSwMwT
i9u0vLT9Vwh8Rv700Ub9PV8Dm2t2pFqV8tJykejTFhdh2W16Buw8NXcSusVrCEDdByj+6tUA5WdN
W14gihTNNTiRaxZ79tdx7Q90X6B4K/U6K6U1wqRR1iHwqsfUC7a5q4peHPygR6fQLC61sRyFO79W
YOW97066WSvuyix3tkY/h1n8sdu5BTOikfVbmtpcqtaiDFR0qqWFSbwcwQtdVBn7c3/aV2f563aI
ka+lgHeBHZ1SlbPMrLjYXhal+adF/HLMywTt+bUnCd0/KG4aTAYHay0pL0sG3ZKp6chZzigEp3Iq
H/xsZIcuo+PKAt8OalQFNgaGJSe074pLXr60LMz4l3aN7uD2AlO1TOUa6GMzBcPQbfHJq3kQVs78
4f4q3PYpqlap0BsnZ2kF5WVkI3ioHm3zrUX2uZbS6qauuCyRrmOnECbFHav5mbXlV1aaKzmNbmjF
WX1ileDHhcGzhNmxzbrux0zr/u2+XXTLqRyvE0NFavAZzsAGSXdXJ6FTiiTs+dqTlm76itc6o1un
BUO07P3GOAZgwDs57biGmdFMX61HLaDnokuHE4pbdpiSJ5G9LNW21IOq/Qy4upHen6zyUsjDiLx7
jWJGN2nFXycyoHAJlMwF6cfBq8qoo8OhNTYxAoKk6OoC7wJOy4osn6oAblQnVpzao3OhQ7vEmzaM
Cmi0rWHhJauQTE5laP+mZhJ6a81ZGif9q5A2Tmg0RcXlMlm/OW7hqfN1nP/Mmzo7YBjFST2ROY4Y
XUg3B05ImzEux02IGwytOCmr7cmzgrG8ZJSHHg873PYN/nLf5BoXUitomfQhachhFir40ZuauDeM
T/eH1hwdavmMLRywEY+LC9DGkb8MoeccnP7zUCeRR1YCmGa7q0W0ru2qkk0GMvjEjOak/DYiEIx9
vSlJpWohrVvyMeC+j5Ob1wVqaIt76r2iWbG9bvKKr451D0KrwBIXe3lo0N+IbhF/TbZIs65qCY2S
eSmGwikvASsgYFv6QWg29Of9ldVN/Pr7uyiQjv1sMsBULx3d44WB/Obeyp7RjXz9nHcjy8ZFP4vr
IeZOxQfLKaLFm091bcfbJq54acYsw64kbqsATHXpcTJeWLq/P7TO4IqXOgUuYk5uI3ZVpdhTW+x4
ZawxVejMopykudtkgZVh3q2dHyoQbgsHGGSxylKjm7xykAJ3aokaT2yX6Xluw+zFRkl0OtMX4008
Ggf/bB79lVxY8yVqvYxYZjuWDeJNVpd/ZBfsA96/BUW/go7QfIhaI2sZCdDZhQ/BYuwr4Uc53eas
KjAxx0UYDREYGRxNrvwHNLxh0688Td3u7nWpqiubJ30D4lVseyMNvfAKb67QwOem4bg3Dtn/AELV
mf/6+3v/ImYuDF7jKyAZNdjfSjbu2LTR+NdFeTf4zO1GmgOiJfG/G8myL1OyUkDULavit1zQZDF7
XLtFKk8FSjZh4ztrpZQrKOfGJcpVPDebW17xEVnHlcImlNCtLdrspe+nHcJc7Pj2r2nMvow1/+d+
pNBkIipC0R3GDvJ+Bdag/OX+dgWuyUsk1hC0OlMprpwMjmQ9R6hYnJ+l87Vey590e1TFJlq8XsQ8
YeD+p31oH0oQivmPyQNeUXZVXByc+L51NPNXUYrz5A/+kuMyNRQQTBloXLVr/Nm3m2fQ7qAcuHbJ
y968hlFaR+xQXtusn3J+hUzFfO/utn2AkiK7VWq3ZVaLSzqLH6LIoT+VTVW4bXDFf0fJgoBxF3uV
m96eGd0nEJfwjTO/Lsk7/52asvV8gqJfOdv7LF8urbcGxLrO74aPOYoDM45eHGNEcds2Lw2U0qwm
XIbX+zbR+JMqPzsl/8fZlTS3rTPbX8QqApy3JCXZluU4iTPcbFgZSYIAwXn69d/RfW/h4BpCFTdJ
lRcg1EADje7T5wRzNvZ4k3Q95CvvLd+K6+KeWaZ34DWZ8tbclcu3xYXuAAoHm4v8J3TGnkKxPHCn
PM9u/q4rQNMQGva+7pcovjuAaCRyepwMVUHB8l6JOWYcXa40XLbHNpx+3zaYZjHU7sRmiMSKihwu
ya6DJu1np3/k4b5rUu1OlG69tgTKFBdR0nikHqS/2mTqQ8P+101d8WAHmb/S8zH1xknzrEr69mEq
TNpTmqNHbUUUEmAiyGbh/roWGkL26Iym7hTd0Nff88q1xFyyqLNwNU71+hWZEBZLsfPVrDYjkjwc
pmBFSnf2GjwgfqxDcfC34769ojjuBP5Ca7UQ1rpsPrp19Ihyf7Wa4IyaDa+2IxInsho/hMV90r+n
1L/feJV0dbHEBbcNTqUzveK+c9hPlg0t3UvQDCItQstLnHYyRG66/ah4bNSUYvEcnMdZfrfSp9FK
qvHzbctr5q12JfZZGSxjhphwc3KEUuHRa4OPt4fWzFrtRMRm+f96YL6gg4b4yMl1fnEMlvJ+3wcU
NxV+VPO2RWFtGk8luqz7g73znaU2IAqWNVBKyuWFRAt7AVfccO68tTE8T3RGV/w0dwC26lY8m4cN
oltlnoLp0HB0afa62nfoTd40Zyi+XtzlGx+SKXiZkN1uiSGq1M1ccVR3EZs/lLilfLrUEGsN1wNv
LDvZt6BKjJw5TlWT0EK6sgIlZd+eosr+SNzZYBvdhlR8tIQ8BHMYHlfzEH7E+5DHIZohjo4zWgZH
1ZlHcdQSfCZO6SHIR8z0mBUlHj+WIUmkmbzaeQial961htYGHfy4pm0DVbs5K63H2Wq7w23za/aO
2nkY1bLb5FLKCwdZeJClXt1BWuqFmaxz9cs3Qhy1/TBq/YbKK3BiKMJYjtZ62Db3Cx/Cc1N1fiqv
Sj+3f4lmHdQuRBlCn2/qceIXW7nd2awqt8TeqNgFxfShLff3RcumtWlsjp3kEzcOgTYBssUwdd06
X3/Sqzt8cPtMdBwxbGlV9D0Yopt3K1rpYxrhpbLPOooTVyTywwFpzAv1eJlm1PLvG+6amv917x+1
fY+1rjVPI5e/glrGHmdH231awyhp3d92c0eXnyt/pJDcgLyq4dzQLbfi2EHBpZ9XlQSNCuj6va5l
8ViagHy6wRWfDrchamWHtQ6jIF0a5wmh4e9dC6G28C11wEDRj8u3F5ZVxXXE+dfF6k3wCs3MVd53
EiyRACRQXqQDQBqr02X9envimk2qQqDqHpneKbg+IWyoyqKM0mTRk7uatDt1w18PqFc+0HfzVay+
wMTlFVN6WUoCSvF9U79+89XYuagDAKlx97bsLmvRlPk92NVI5lMVAEWrNnL8EtOGeKOc0W+yb8aK
u3YWcJIyxzJmdnGp++LBdkGFTkzYKp2x6d8GYbMYcrvHrJcsgnzyQ5aP6Sj3XYj/nhGvrN03fGwq
1NkuUSESFw81vu2LRNSuPR+S9JbEMX/p8yKxm08l2I9v21vjNiroKZtzUvchYr/euhITB6b0ouZ6
VdFOYZEPvM1R6R2hIhJMxxWFtjA/2a4hQtDNWwmHr/A7N7oCQMZoTWtWnNzRRIyp2SMq1qnrs9Ga
KUxS5yIZKIv5UB7dyhSY6Wau+KRw3YxvNc7BekMxo5eyu0PB0LSeuslfv/pqD9q0KNzWh90nYNQT
L5/ipRhfinn7tW+/KP7JtrkrwHiA8VuAD8LG+8fqDHkOnWEU3xRORfySYOoFK/4p7fplXUwhjCYY
U2FOpJsKiPJed0uWf8sCLy2KNV0X91I0A3RUTI1bul+g3J5bYFdTbiGkt+jE06xZ+WEV1NRe+fbS
EhXzVITFFvFKTO86MCEuqFtDa1F8Wywnq5/By712L7eXWPed8O8ttFgNiOdWSU9t1X0UUFwlQXat
zMyGY/Lto4GoRO4cM7acOiSnlRcfikjEmScfho09IBo43f4Juk8od2oQubZrtSC/6sbliHzLi/CC
U10Gie05x9ufeHutiYp+WlZn83gbkJOwp68jC0S8ONxQ9dGtwPWbr5xYhKKTto13bWCDsKQRRyto
YpbVh31TV3y4rIQEmBPDS9CZyrD45ISVoaqkM7ziw0zwdas3vKrGsbVSbyXPYBh+lkH2sSn24c6I
yuQ+osQPJfVZXqyInq7cgkk7TvlO2yguPDaWH9pjh1yICN3Y24Z09F3TS02zrir8SbrjKCuOwft8
iVf+gTXPuUk48+2SG1HRT06TlSQIJnpiTHrJAIiuiCB2wb6gEeEXqn1fRpx8kannUvdLlOs3glLe
uvQNBXlsz+LVWuKokT8G1hnCQN2vURx47ZYmCuqSntw1gwNXT2zYeDzJ8HMLmfbeXd8Vojxyf/m1
yyVUmFQQuM6SZ/g9YAw6lG17JAsz/BTNQaGipGqggOagX+nJ8r+XwZSOmekI0i2C4sfEGykkzhYw
hYOXpmh9yMRtscT/t22iG17xZb72nl9J1zlLHiXbxu9yydKW7Hv3EBUmJdtoLjrmOedI0EPuyqPV
lej0NOWo377yiQqVaopRhpQ4zplJ9lRC/yJH+rsb2G8fkhKtJIa0rOYzKloKOU26lHNH0XPT14dO
1M+sEzQO7eJP4PHzIvrD7dXQbCMVN0Uj21+iHNtoicBpXwTZ76blu164OCb+vm+cWkIbh2PszRlP
q1gSCtaR1TOlYDQbSQVObXU5WI6NjbQ6471Hi5PMS1BpM8NNrBv++vdXt2UQyWkuO2wkhrSCC91y
P/rhj67BfXULrNzFOYA8LShlcRL5c8oh7tE2aCbq3MPKmwMT6673DFFZ3yHn7iyQcaCnYFyn+6hb
2JnjHL+9dzS3stp62E/FUhYZIroa7Dfu2iRjSJCu9X5XNU7Vfd9Q0lKrU0akCnCCesJ7jIYK6gvR
oQzaB+nsYhTzSaDczWvmztMi8Qmetc/29n7k3b0zg6UjGw6NXNPbP0TjaCqcqpIcKf/FZhfImgPP
4Ff2yeF4vd4e/e02UJ+ocKpGllLMPJvPk1d8jgTUN6PyZE+gzAozsj2PpXgSdJgPFvH92IYEs+HD
mj2ggq3cqagXyHezixO9I/x9uDxBaHg1kYBpfFBFW9WWR7Nhkexi0+GDqL1jQ/xHW3SGJ4NuTRQX
B/f+ULYcw4ftEA9umdgmRK1u4qp7u3kvBc/xUhja+2HpTmGHBuZ55+Wv0r7LqVv56OFk9WfXjfH6
GA9Lae2r9YYq+GYoCSDSAR7j1Vge4Wbh+N53p0NVmnBcb9s9VLtMobY8sg3NiJfceoYyr7uLuNIP
VUJwq2erN1BbXOyVJlX0uZuGmHoGALNu0sqSdl5eWOgQR1XQA58btY6F3ae3vfft3RKqmJu+CW3H
GzH0TE7l8jX4nle7zv9QRdxk6wKu3xxwvGn5mDkfVhPdy9tuH6rs36Bui6bGavGUhO8nhNEfreuy
xCcl6KbyPDLcMDrDKEdz2GezrJgL3DUTp7odTxX17sZh2Wd3FV5Di6zboh4os0U6SRTeN+MWD/a3
24uqMZGKr0E2YpZdDgCnReek2J5mtPG17gdm0mXT2EZl+0ZDV7uCPR4pbV7E6CgdfvWeIfrUDX39
Sa9Cn35uotyLQIIA8HVQvvjhyTd1qWm8yL1+8tXQtBtbWQU2NmQz348C9Of9x9v2fjuiClVwTRS4
ZM5b1FOsdk2s8MFZL6vbx5t3XCaDXXRL6vw9ec8f2jpakIn3gxlB+dfRfxymT731ad8vUF5GYz5X
4JDBues5Bw6uZgjxsjAtyCM1gZvefv+GKvN3H+WBAP1zcCqWKmlm4L6y9UmsLB2yJwZCWGfhqUDV
et/vUbzXby2C0xjmGqpj3jyzHsqh0/QpWAw82pptquJuRrgXsOlIv0piP4s1v5dD9Y7y0jC8Zquq
2BtbLGU2SDiYBH/P8kT2dQmGKvs389gW1VBsPFkRRCcf7HBXNBOqeBsyWtJeN/uKt9lOkLN9n+Nx
fXsldaZQvNbpRjmV/ob6FikSyv+x6E4bXz/46jgoWzAkuo2PLGpVnGkv35W9Kc+gm7PirKHllqK1
4U1umKG3zj+DwyTdZw7FUTM558EkWnkpV3kYqvnYs33xNAh6/zYIKdtqHR2cYoVfxSAd87ciqa2D
ZxmOMJ1VFJ9suiaExBhOgOba6uXQA41MaUjN0Cq6xm2ceeZXooN1kj94G/2Qrkm9WuPpKqpG9KgL
TwIXNS8/gbK6bn42uWEH6oZWkhSs65fQswGo2fLvrALbyXGjhqz12wSZfqhCaNquIXLJEY8W9+RI
D+xoJf0/3sk/NieemHqadT9A8U0mnc2KchxTc/ll/SZLHjOTxovmvlNJsDkJGJQiYJtokynpkBAs
k8z9RSODgXTjKy7qTBVoyGvEGU22JUF7CMMi7j2GEtSHXY6qwmiE2/vbCrT8pSGrXybTc+XRyvQI
0wQcVHHVlm6VQEyK4NSakl6eaP1oTx9t+oeYyOZ19lGcdSAboFctyh6cNKcu+jQwcmr6HwM53jaP
BmYUquCZFRR1nFqojXbpkm4piZfz8BBBTK8+mZosNN0ooYqg8SDIycMJTtD8nI5XeXuWTnHvxG58
/RCqOc+3f4zm+FHxNPlYWduA+u7FKT8N4ZPz+/aw2vlfF+fVFeVLAZmLZRMXHsV9F9f37oGlYSpR
wF9jcY/s78mk5qZxZfIfV64d3gtsV9r+oNvD4jVxyV9u/w7NXvoPsKZeIEXUYBnQ13dg7t3U/iy7
Oaajwfy6uSu+LPwGePwZnaYzYVd6m9Rh3vdmbQx5Jt3wypUL3GZduwF2alb1MRnneOzauKiMPVPX
cf6LqwxVkE0BTevVnyZxacWJ3Yen4CihylJs4CSnaXMysZDpVkHx6GaehGt7HDwIRf0MmY1PhQtu
ywjabn7tG7xa8w0Ve+NH2eJMBagiXBl+mRYQXZDtoSz9LwEJDJ/Q+JoKw1nagYXV1dekN/yYIith
dm+KgDQrrdINrYEt16aAE2x4vZH+tA5rwnYp1qDkerXZK2deVytjVQYv6K7wWTvp+uecfl6q020n
0839+vfXw09OgY4snBXDxD4slhVba3Qnp30tHqHKOeRQP+PRtIiLxR4bKlCYS+rIcFXqdo3iv3Mx
0hp8QMAPFdV5i9bnaps/W1A39GuS3raObteoPlywbfWuxA5j61/8wXkXmdh1dCMrVzEfV7Rdj6y5
ZEOQNMDsz9W+rJ/KhA2qvRz0jVjRFWw94VNoIpB+e6cEKuomC0feVxOCB8/5wNgH5OmSejWEtG9b
I1C5hpD0o9vQYewRmrXtaSsMyUTdnJVQOfB5ITqBcbfoobbShX0MTYkJ3dCKX4bhgCzZFfTf0bTM
f+Xtywrg/J5tF6iQGlt641jBMS+rZy3PRDbBV1kUpn7Jt/0GEKC/Xd63co+PHYDgofhd+s/RcBTy
n9JUQtU8IYJIcUuEr8MylVec+WlChFb/qyDQfqVHeeSn7njbQjrrK47JaoqnG9Cwl2g6V86Lg4Ti
aMpt6+yjuKaHU5A2M16FTdknQT7G1og3c/McMMMjQjd55UqlI6gpHa9oLoQMB9fxYvBGHWagFG/b
RuNMKriGBrTKeok0wmYHp8kaTl31c9/I4d87R6I5odwynOZ1/j1oP7ommJduxoqbdoCC2gH4+y+u
6yVAxT3SzKQrqrG1SiokILLCyhE5bf/KYjYkdvQQydzgp/+Gov+NwQIVLVNujsWhWQdY+YHkhwb8
rNenwvKefeaf59RLzGHY20+3QAXPWN2G07eHibriQzR+IdnJhubk1sX2PtB2oLIMkdkN0XyJvjo+
Uxk9TJu/Vqe1GE0cp5pnSaByDTHGyymKEIItJMZN+u76emPHMA2Wg330kuqYHW5v038fam8ti+LB
mTNbQ3HdT+OD7QEsFYN3tnqaTyyNDvmjfCy7tILsR0LjJqkT0+tad/KpSJsoB680kyEYzx7ng3ck
d/nFf2R/5L081ic0V93+dZodrQJtegg/BX3UIu73prt+k/ekcF7WzDNcxZrTT4XXhHDGMquwSmW1
Je7wONRL7NI/lOycvuLrc19stnXNQdR1dqpKkQI2+tl29uXdAhVik5Vjv/Wkx8Uw4kxd7TsQ9963
xgSZzvjXv78Kl9FfVLN1rmD8FeCp9Su3LQCCC8N5ojkHA+VmttowAPQFo4f12eKnfB9Hb6BiajbB
qWjGWVxk1TxPYZB44Wq4y3RTVi7iIrTZGtEeDRkSvIcdOvss5PP37XTFjad+BoX9gGrMYv+R/AGB
RVzW+wIIFUIzVkW3DDbebLZsNppsq919ilzZi7vB8iKDL2mMoyJoWpyo/5cEprZDDmtXzUk45Duj
RBVAA8HyHHKUqMH7kOyR9fLgiR+3Da+bt+KjNOrzyu7BfegKIMnmJvRiL/AMq6ob/HrwvHKhdqFV
lxMcMLz9ZxrGZDCSaehGVpyTehVn89X3F1wu7r1tGV5UuoPdv37w1ZRDT/i+n80ocSAr7h7kqWJp
f7SRZ1nvRpasp31md/7+zIi8XT+7DQh60X8eg6qGxKAtNWS7tD9C8dQml8IDtBG1zXQ+BEeeFkf6
L/U+dL1SuXPnqC67jtAZiggs1R2g3ihNry3d0iohczE3+coKxOSjaKd4Li03AdJqX1irsg9tJSuo
P2JHorB3cqPq3DrjvmNGZRxqfeEHa3/lKRzrQx1tKV+9d+NmmLgupFJxT9z2MjFfaUSva+on/Mjt
2L0f4ulA0+pI5ngz7Z7rHnwjpFIBUIy3RSYyfKk7hid62O6GM4nSKZnTqxMgI+i93HYCTaCrIqL6
trDnYukQu6GxgRLLTmc6x3XA/TgKxu+b8NPbH9IAEKEq/re7uSWpcyjuIk3e2V3ccrdJuedmBxcV
tpTbw8X33fBDPtFfxQTCmWEpDU6iCbFU8FS7omK6lXig1XUJVfrthJasn2P4TQQmHTFNmKKCqIYA
KCEb+MqLNYd3Q9bjwofeptPtO6hULBWCFB7yaxTkDXOVQD3aO5Cm3hmteIqv933tDzPA4xfScJ6u
ACUmYtiX9A9UAFW7jtlQRVj0JeNxWTy4zoEU72/vKM26qvgpoMeXMVoQ2vL1WQw/5nVIwArDTeAR
zRmowqdyq0S5iCHwX2YvBtkB6KZNGCfNflHZifK6RxxBMXMpn/oxbSQy/QY30w2tXMpNRekmS4Gh
6yeo4NLiycmT2/bWDa04MMSCZ5t4GFpMJbSlrNTxlk9tRAwQEt3w16Pw1a3fhJCEDlac3X4+vO8g
us684lKUiyGq0A2v3Me5s1gs2AZxyb1zHqYAf0XbTsMot3B+RVFbLobu6RS3wGQNf8i2c9qKdwo+
TUvRIr08BsI7eIP4syAvAS7l5dPtVdVdaipIihYj8TrwKV3W99NXANvTNgnv259Lkj9fS5cmyKDG
nVSwFMpL9bIC1nQZCMUrsU/Q/BHf/gnXfNgbl6WKl2qySVSowsJTm/lX3dFjM/tHEkzfmtlFuf25
cojhJNbcliqCyg6yTDqtxS9BW5/mRcTRHCXOLA7rfAbZ+uH279EcbM51C7/yhHVptszKiH8S7nra
7O3gdk5Srk6arSa81ts4P0Co/v6EE3glCJHxRG0m3z55Qf+hLzzvyWpm+Vg51UtDsikOrU4khDj/
3P5Zuh2gOHg4BXJYKCqoKGsk3A/TsNmZ5XAU5y7sRjqOg6qdzOsjoO/nrfsJpn3Deugmrvg3mIyl
axN4yNgN7kNYbiOg3dO3fVZRHbzL/WWEodH46fPEY5mHwKsxcQpopq5CriLqEsEE1rmNknq7t03U
pJotquKtlgpgimqAN29AoUHatJreZxI4YMPVrpv21f9eeUAQdGjSazBtFn7K8gfLeblt7KsHvXFS
qHgrbvetiEjIL5Bbj33rQ4d+WN+U0dUNrrjtuLXMBbINm5CGsVuVCcm3A20Lwy2jM/nVVq9sgst3
QpzubeeJNfFcRF+DPHwYIVwjFuYaTlKd3RUXDSqUSVmOmGecxkMrwosXmVS6ddNXXJT6pIsmh25n
6cvzRFC5n6b7jYTPfUk+7ltdxU+XjlYN7vjtLEI7tYT1tebkXBp7j3XGUTzVXaJiY42zncMiOglp
PzTZzhNGhVnR3HM67EXcYEMUh8JOx81UNNHMWkVXLQNdJsdzt3OXeV9ask6JYEDR3ba4bnDFT3ld
Ca+RZDvjZnpBv3EUI6kX7Rz8upNebfgljKTft3j2uKDKvS9yUKS5IjRFs7qpq95KnG7OIhwxm0W/
jmv2sTROXHMQqEiqCPRHtGTzdh4a8ZlJ+XEqg09iMeVSdTNXnLTOuh68LTB62xEfBF+uH/OsMCSY
dXNX3LRqZYGmUxvbpaxP+Tomtj/9DEOxC10cqCgqt5nxHI8wd+Gs586Wn1cok+/bi4p7LkMddmMF
HyLU/dSM69lddz6RVcDU5tO8CCWIK3h2afMqDqfPu+aswqTCaG4De3EBk+IPRfbsm65nzSqqEKks
WGa0juKBaeXWoeNjnE1tIsE9c3vamuhRBUnljAa8qzx00nj5HWd9ssohHh1Q9AMwOLD5VI1N7Jso
l3Q/5vr3V+cA+oe9rrxW4KbOA9cjiTOfxe324fZv0Y1+9bJXoxfr6vIMEB5Qxj8PWQxZoHiu9+12
W/HUApCJuY9QUanse2e9A6nKvjmrTipkNJYhHjxrHyS8CFKvzx8aI8WaBvULspe/bTI0ndtMPdK/
00qfOZ8SW/6ZICvHvPHd3ELEwPuwguDX++JG+44dFUUF2XmP2iHyRFv4rhJx7n4wqti9HXj4KpBK
oLKCnAjS/CAxSH0RxM7qHeuWnGpq6pnQfUIBahRQrYGg4gp3W2o/XboWIgCV/A5G5C908hpDeevt
neqr/EVuuUYjqbHqQXDXOfddkIaZwfxvXym+qtZGVjdCwRKPkG57WtzTasJ26wyjuG7NS4IHM0Li
WUBgEc3sNEMXwoGUBo5fnUkU520zz8td7glIHp384d3oQ8P19x4f81VcFVKLlPk+TLKhZT76tuDN
moWGl7Bu2or/TqNbND7HgzIIGZrhy8U+zAIsv6ALaQ+3p69J6/gqW5GcII5Q+viG/EP/5Hfkzkra
Oa7uyUG8C4/lMdx1FvmRcu2ufeYUmY3vNPSXvcWgT4zt6Hj7R2jspEKr3MWeJYjqkOHt77hzz+rD
Wu/KNvoqbVG++WE714DNLdHFYe9aaOVY4vvtaWu8KVSiYimIlIDSY+uMzMNTrfrh+LaJb0k3+NXV
Xt1XwifVUkyYuDt/4mUWV8UuGXIf3fHKyKPlzMhyoHjGUAPYWH3fNsWv0GoNzqqbueKs7trOodsj
lZn31ingBUlLwU2dKrrBlat2tmswEkCT8NKWd0N9Wk2V0Oua/TdjgBatv40CTTJXrBaMkuMEK7oH
bn8a6ufKfmrJvh52XyUkAld2tfk9Q3nHfnabT4L+8ZkpctWUoQFo/3v+E3LT4Ty5uJruQN13rSRa
SX7ffIck56FOsn2HgAqSWisKHtwAXQtBEB4mO7hfs+lDLYnh5nt7cYkq69MUfgsSoopd2okmIluO
k2dCn+qGVkIdG61x/bRydul5fhxB4pPbX/acAsRXLB+WOYuWBgwffASwYGwPXj4azK2ZtFpBz4LK
kZYowLm2zi9ibkDY0pPft6f99plL1BK6J7rAu5bsTsFQLsdsraM0L4fgbHm+KV+v+4RyPkI/Nyr6
wCLoQZ6fy0wkfRVWcUedneZRjkgC7dMGjc4gA2Q04VfkmG3ih3s7oCFquRzMoF0TbGCzIf52l/Gf
fBx++O27pdsH1yFqlRxISgEVkApLO1cVepisP3kT/bm9tLpto5yRuQTXjH/lbbOiT1M/pWg6SG+P
rFtR5ZQMl6zd+iArL5NV/GFufxbEeVgWU2+XbuKKk7a8y7slbBgqjxLI7QGR2D7Gf6JWv1FrrOxq
gU2KjaTQoLxbmB9vuQkZoJm5Wv/2s7XoaIaTi0+edxCUD3f5HJmwqbrRlXdHhfSY5UdWeYn8Hny7
/mHw5PH2ir79xCdq9bsAx9/SF3glgZL1DldUTOnH3ltjp3DvRPXJo20czF9vf0v3MxR/7RhZNm8D
lx0duDs/OH6bfR+GqTMJ6erGv+7aVyET3QraF9DKuzBwKmyZd7BKE/717fCAqJwiYlzcfiyxM8n0
pZ4e2um+JXnsFyfL3vU0I67itGibK6POvu4ge4lFtSQCAsz77K54rcvsyGVDwS6dJ9KmGFLL+n17
ZM15oNKIDDl1gAzGinZzkVpoXGza3/Niqrfr1lO5WYNaFGHb484WtDpOW/E+H11DxkYzcbUYXngs
nFHPB78rKkNVNxyHhifZZKIg1g2vOuzK8mmjIz31EzvZnYi3bPvo1iYRbc3tpBbCfceyy+FK5ge0
TUJnPxVVd27CJl6qPL29srpPKL5KkL7dfAu0hKCoTfLKiW0ZPTruP0W57SMhVqvfg4uQtWQObFQM
j5OLnvb5mIlw355XC99yRJXYHWdwl1Z+tiSlXaFZARhKo/KYzkCKv/YBXBgdkgx9ezRu5/tJ/CbN
uWoOt+2v2ftqpVs6fTA70pnPle24VjzmGY2ONeeBichd9wHlrvXCrvaRUaGnsIdOFYnuxsyETdIc
lo7itw2ldtYuPpyr3FjCyPDQsO0yrs55DtxjFFb74j+16J1xCqE/2S3nxq7mtEB5/bnhgfV8ewU0
C6yWvoNgbEGpgV/BuHcaFxu9xyj1ojKQg8Xv9ic0a6Bq+HiMR4IhI3oKR3Zf8e1+m0zqT7rZK/4r
oybs8M6np7KY0pWO56ko7ueAHavc+XB79v+yEfz3zUxU4Z6Me4uwN+Gdmxq4lbH5ErTLhbvF94h5
qUPaD2DcP3S5+4PyPimHKN1a9+dINpQRrASi8YajSmfF699fXfuLFCXa0Ffxi/UOS+wgCpKyFX9u
/0hNfEQVN6+LHnoKU+Od7Q7KSouTWt7dZpXHwmGPUVumdHih82B4/2pe8USlKYkab+7YOnlnSuVT
ASRQsJ7zcb04c5XKtknaaEr7YEkJGeOtr+54sZP+V+Uw4cIfoP6OBw8X69eQdF9mIz2vbn2U46Cq
QEozTbgMG2t8zyP6T0NMr3rNPavW070INsoXXOMkq1I/Kh8AOD/lrrsreUjUmnrD7HAgrETgZGX3
XfbTnthxLE2suRq7qDwlfMjsaHMYu1QZP5UemCwGYZi4bmjF+x0BPAfcgl22LXwUA9q1ShOEQWfy
699feVtYBl4UbJj1NNEodoL13eS6z9SbXm47nG7q17+/Gr927GwEhPwaFpD8SDxIQ3RU/rw9uOZU
/DeJ/mpw33Glt0Ef5ULt4QTi+lTO/oOVl4d63fkI+de1X30isiIe9AtIhN0KkKAooOPJX3tTRVBn
HeXWRvrH9bnAD7AWPwEl/yETtSFi0tlGcdNSOtXGqgKFBLs6zt0WA7v8WQLAA6T4vjeOWl93u4bb
QIpzUEush7ZgiWz2PS3VAvscynZFYxvSn4WNiJikbWVKrWpMrtbY7T4IvFUu7pnNVtAmM6uG7DAT
3HwGw/97xr5xj6pldtAXhtm8WDjqo/xUh9sHKL7fQ/8mZpZ7CZvq6DnzyfOaY877R69qTqC3PDBr
hchZZh8DJDLKrkqKfnpawfccBmWa2/mfcjBcgToDKB4/2xZt+wEcw3ZVpW3WJt0gDD9dN/T176+d
xckKIjZkZTx36vHiHSFsRyXdObpydzsNCz3Q+dATaCEhmrweBTXp8mlOQZv+PXEkAxAFzmEFHRK0
IMpgFY9FDXzk7JROevus0tlGcXXXsQvi+FF14Q5IgVy0OvvksG9oxdWHYJ5mHm1IWdfN1zxvg3iV
tTAM/rZpbLUO77pgUXdqGzQV3Lp3qv4YZNFBlmzX1WarnCZyyAsH/zg4voP5fphPTjWb6vtvP1xs
tfLutK01Wxwmb7eLtaUFe1nqz62dNsK04XVfUC7m0CcyCiS+EPo85eLYON9GcRWYiXtqMNDb5zgA
FX9vTb8dts7qJb+UIGRo50M/vsjy+1W/es/mQero7/HDvPYaMfvVZempPIV+tn2zaWViYdTNXvHZ
KMpDh+GeuEyF8x6ai0c7stKy6L+zMDNE2W87lh0pvguNHEmcuZe/utKClPLY/ekte1fF31ar8VHU
QVq+m/nFhxQFsDupHbhJlpvUC3VTVxy3tbzWWmsMXwj5kBfymE8fb6+qxmvVErz0CNRY/IVDybE6
zJF7qofhiOyM4VDQTFwtw9tNUbo95FguTjFmgDHWH6GMaJi6xqfUMvyUZYL7xeickJvNxV3OflJU
+XPvbnEMFW3NplTZTih3ydRxF4lrqIcn9dK+z8GW+kCawj1yK5OGjalbA8Vz17LboGaNk3PhIJav
y0cKaZmwtn7tW+Lr2ry6bIFR4EtWIuHWQXeQhLHlNElmUrTXLbDit/WQe1NrYXBnDB9Zv74U3Np3
4Kileet/nH3ZcuQ6kuWvlN13dnMBt7GuegC32CWFlJJSLzQppeS+7/yd+ZT5sTnMuj2tRArBsaiy
sixFSCAIuAMOx/FzZESMWo2mkbK1dTVwSH97eUR4nWa22G4YA0PL0HJQa17b9PdkNbXDm0vGUwcd
RKyQmZc9Xy2tydDtEolmmI99Vc/Zi/hwnEVJSNF8B0ILs269qr6O/0BkmUoEYLnaLphxLM30GLWc
SUobZNau6/fiw59sUIyIb7Tg94GZVNvBzPfVKj+TgSb+jKJFlqIEMWq1KBzg4DgKVEIiVo6bbxqK
dGtleK7V2m3KKL1y+BlPDdIwCKZKU7ywbZ5qpSmdXOyviy2xQfw+Ro1RCEMNbQgv68PTWMyurs2n
erhOG0NkWUsKedT9TkfzczMVdAJPs00S/U0O02stiNlgdXVOAYf1yZ7EIWC8qTSmhhMoCBW8y1bE
WY91xm8XZdYGJ3kFK0K2m6XelhHn6Gpyl69iYzlLA0tkoubGOM/KMgmRUtMYVRvWoK0pFHAaZwlM
+hLYi3GC+RiatmnlbhutomA56w7LXmIOnZzNhah4BehXqlLfZWFgBbgyvjzyvJ4z/lsVZqvUaiG6
jayHb4KqAKAjZrq0JsHEcWJW58fIp6BsCIa9RMYt8butr+abMtaccVJrS+nOSrmG+OK9CuPDWdbq
KJDxFQ83r6D6VnC8Xato4dgnS2xSAD+daLKiQKkkrpD6lmqUbpQkOc9d3j1FRLuuFkJk5X9KnP+r
fgzIHrVuuoS8uhx+REMvrumi8MaI8eQoLHWhyjBGI0HF/UwsTdWsy5bEido0xof9MMgMozFFV8pI
/laO7WRHZVLv5ryqbg1S1pssXYVU896D2Y2TzNdmPcYcg6nbMnrFlvU1snuOxbIYLU03ApgSmi6i
p6R9m6snTXzslMepvl+Df3CGioVqZQFpQ8hfxccQPCSI4qgOaiwtOEf93vTzlfngDBHLeTKHUxWJ
uEc55oppjcrgzn5/d3mqOWsSS3IiCmQQJBVNq/19KCW0Cc5l8PO6thkvlrpwbEbwN4B4AtIRx6HC
wfE6IViRxWiNSqRqRqGIbu3LvUCL0JhlGqmx8nq577whZ2LmbminTMQScdR9Yg2G6WbJWvKIZ5WM
4xZVDL62mCie2eXnOm5Q0yH4ChXERKeAzb0SPX4GU9zK+Yj3NMaXW7lPWlDmIKuRnQKtOBVaT6Ho
02bRpsoKt18Tw+Q9h3Fjc6xMoamH+Bj0r1m4S5HO08mO5DejX6MicW355tgrC+byp6iKS2PZEeZ8
k80PuEnxwnzNqnitLy/3KQQOi1Bt2yZUPF9S3SaYaFeMnhJH1/kxC+jSCpBBjgn2nrQ0rMDv3E5s
rzuIsXQms6COaYKb1nfTjAH+r2+moTpf5QqsGlTRVDXKaRIMihD1tM+M2ara7MrGF//7NOJ9qeVI
GRbJccJpwNSVYzSIV7GuQWP096aRjIkUIIund0k+I41Pjbp3rhsRxoNTMw3aOAiIp89PjepTkl65
0rOgLWlE+A/VwOm9r4uNHt6psX5lnxn/zIcoUAcxVrygKr6DtefFlJOVOeR4DQvY8sWiCwSpnt7l
abDBGODNg+hW2hpkhbMUs6wlgUmCFJu44sllWtg5iEXsQRorenkueZ1nomZznltBK8PpPW9Gt9QV
aqLALtDkq7hjxD/YSgrRHOqwwk3BIPtbLQjehbpTrMEfZPvyC3ACWharNZEyD/S0xf5KfDDEbX0h
pqMw0L5deQVOiMPCtYhgQqJNXSBDvtJuw1kFpz05qKQRbF2XeqfP1nRkeTPNeKxoBgOIOw0I4ULU
up0BLAzk65ZeFrM1g7dc7GcTYpylkdkR0oOb3uijK42I2WS1tEsTiSB1QsTJoJKPOBC63IXdR/Ea
iwjPThn/JXqdaIKAPCcIU0Ubd6oeyB8BFzVH77IdcR7AIraGQlTzHhTGXtKmoM4Q7X7517gyK8ZC
tiLcoabqgObF0XebtjrF9eBc7jnHbFioVjxOYkNiXfH0YLANNXWb/spRZ8lKDD9d9CEL5K/FFgif
yjKbxKljccV3eWO+fP5p90vLxBDK3MDZB6LAOs64coOTxKoCLa/5ZcA+NS+TYqr8EbmMUq3JWYM4
agZeaEm4jUoxXRl8TqGyyKKwkM8ggD6N2r4M6h+92EW4Ds+2YwOCxEJPtj4RD8XobyHy1lIT1OFU
JtN1KxMLyYImtD9I5VQfGt+saZQFETShCdmOkJOnajSpnllJ9coNAM/KGB83Y0QpgphpeyjCJM9D
KCh7MSumu8s2/AtZ9EWKVGb8O42iVO4VTL8hqZY2B7ZiKjbYyV2jPo2S5AKSBHpR6KEoIa1AHoKC
eVvTvsXdOW8AOFMqKumPl/vCeVMWuYVS/7wSat88gGDohZT6qz4/X9cyE1/LmWD0IGmDjUPgOp5z
u11NnXLOHyxiK9HGLMDWhzPyUFkCvDWJIloFhTtWtRXG75W+co34NepQlJZ9+JNTzaGgZ/FSDNAZ
p0q4H6eDDzm3dMpp0FvF+A7Q/cquwtl4WaWpRpyroJ+gfK3rvQ34SQJa91G+aZSIgiN65SGc8IEl
SmmDLNVbksdHaNq74egSHA7Nj+o6shGRRXXNkTb5YbY0L2vbIVQPdbGW3eGtPCycq9MIZNcUXFwO
Q+V05V72QZw3HhsSeY38WIpOMCV22H5X/TUiH96MMGtAalYT1PaQFQgrSFhUJyN9LXCfabROslYU
zZsPZh0QkDMsZgmPiIyTD6ju/L2TbbleQXlxWmdRXiUuGGSxxyk9jF+M4iAaR33exMr9ZffmuAaL
9DLnsJXDPhy8FLeYKkouo/GuLmoqRabVKbMdF68lYFqXH8Z7lWWOPvmhTAxUTI1DeIyFwpLmygq0
cNuLW3nNdHkPWD7/9AAATH3EikTd43xqSUKQUqMYj0leolYSfByX34JjUSITAcxhM1XTjOKlPo3t
btwm/VPZZ7TFxtmsZIA4y/kfglTlCDB0DoEhtTNdZQRkBhvG5d5zAgyWXCUZFamYoik8FrVCg0ih
aqBRo1xbm3g9l3+fAaFPzHyO0byvuOqTtAZT4i0cLLdK1ZtdjeuMEHo9hkeccZNvim1MEzuy1/LC
vJFh3DggcV/GZQPrNF4Tw9b8l9KwLw/6l3apmiyIq6ygx4kL/fAoDfdt9RSNI41iGq9WNn9NW4EH
MLt0L4OhLCF4wORpHvJgHpzZ6a3ZUqzaityrhgiPYRw4DnXFELI6PIrJJo8rikSrEa8EGl8zXaNx
xnnrsiItRN60fZ7HL1OVPhiVukvkxi40/6mtBQsCvi+GMdpmNNxenpcvVz88knHlZm5JZPp4n06d
obdS2w3IVqZ6K6l3JH7pRnAtXHWaxaMWh/m0NKlpHycCiFf2QiJ9D5VponMpXlWSiMaV3xvHWCaS
OOXhsWl8mxTdRjCvqgpC04xDa4Ead72OptX5VhTumjXaxy8XCrT71b48p0WIHMhkq5m0Gdq1IOxL
R0bTjCMTP/d1vUmiY2mmVPtQu4yuqpYur/1HzA/Y/2JJn6YxqEk0BBHaRgDZOYqrbELbtOqJTnYL
R1vTs+SMDgvw6uVGxfqPx4DF/HunhNuxXwOU8ppmfFjsgWwOzS48RiOxdfCmNmtKKLyWGQfOoyYM
BjDhHReCglJ80mfl6bKf8lpm/HSY8tiMQg1GCLEzIa3tMHy/ruXliZ/mU1YNrehwiXCsjZta9eTq
mkw27ITxSDkbSdyMOrZZXB25VdnN3pwbKydP3nAwPgnAqNzNcR8ehc5ThEO5ppP7Zbsa7lp/H4xJ
8scK6u6gjFu0JB+qdmWZ5bXLmBy4epUxVMv8qDY1ChUI7eK1wOBLX0eXGZsDEckUNQIoVNIGHHpl
jes46PteY3ZonDE7pN/1sPbHaV+meUbFoVYtsdXWUqecmEZjkUm6sVQUFuDQExrVTgPZ9YG/yf2b
QUl3VVrcqC14OOrCSmRH9ddQ/LwBYwwzLuY6kGPMsabGViZUVjyeI2mil91pmdE/lkeMGGOZoSA3
ddSCTVJWW1ceMppWTpZmtA5Mr11TJvwymsJDmK1DlCe5GlUo6MTRmH/4II1CyeTUfm/FPN6HtbS2
9XHqBzUWtdT3fju2PsaqTq1yq9ixazrzCaxmTmGjZtG7PGa8x7D4pVo2IM6VLxzvbnnQ3corN7Uz
2Ip1fXQLnqrffVsTokEfO9BBxuRRDb/XZUSb4X3lDZaR/2LaNcbBi1HP/a4EXdLc0Rr6gqGbP7W7
6HaReF7TSOQOE+PqYSzWuqgsdIGb0V1iXMHyXUAfrdbCtYZ9+VWW4fjqTViXz4e5mAesf+mk22bo
lggeUvDg+OnLlI92tSaKw3FDFtMkB1E+DguPbkFAttwrVMs6J5GrlaQBr3nGy4ceaXDABjAhbdla
CGTPdZRMbiqRNTlpTrmyxrJLjeocxB3BG0Shpd8DVulGTmYhpA224o/RCSyRBleezTQW3tSOZdaP
CxulapDvs4HrfYCEbsUR1c+X552zcLG0U1UTBbMagzMvNwynLMNtFWmnaZQA1s28Riu3lx/DmRcW
3qT0YwNWGDyml2VgOjZ99OT3K+sIZ5dlcU3zKGSgb5ryo6R3ES30UkQ231w7YnAWXRbQZJZtMokL
x3ndQNdF7K2uLpHz8Iw1LlNe9xn3rto6LacQrK+QWHAD3JGV16EhNJZ9ClZipLkKBr1JesEqRZVu
WFkteH1ePv8UPQaG0MadAbNsoGvhb/Jwc9lMOKsQq70UTX0tlj70CkU1Cmkxxbt2zp04T6xonG9C
SAyaBnm9/CyeSTJbdjWMYZEurhU2m7B60tvDsCbYwxseZqOegwqIyglLhJzbcbIT13hXOc7Ksk8l
hY6SbABajgryiI3pyMptKRPQ31qltkKnwtttWNRSA0cleiDCU93eluzE6TfBQaOy23qpt6alxxl7
VospN2VBSJcXScSMErOwx6KhnaY4V00tC14yNb83tAi7QIe0w3xuM+DWuu+X2+bMLYteUo0onIyF
XhoZmp2RGhZRtZUgkre1sPClLDIT30T5PgIiwzOfQyu2Q7ulyWG6rR3iypvATdZQWLwpYFzYrONR
VRfSZnDh5thO9PH7tFaBxBsjZhdOVBB6/1I4qpvtpN427f3lsef1mXHZNq9GSZ1MsHZ2r6IfUkF9
rsqny23z+sz4bKDrYR8LCK4ViGoi7WyhFGNlj+V1m8nLlIkyaZ0GtmpV1r1AFR2zN2+E1Zt53nmK
BTUZyZxoySLJFB8Mb95Gu3ane8TNbMFeY+zkLQsssmkE0asfLnvJmFqT1W6zO8Fpd0ltEzdx9a25
sgF8ndDVNJaTSgJYzZRrGRTQu84ZD7krOAKWBleyNKxAvjNe58Ys2Mnsy2QuqjY/BsIpCUVHmNbI
RDgBAwtygkqlJNSLzpyi/zQFHdBSQqEsRbvmyqMsi3IqUUpPygSxehQltpyJ23SEzOOkr8RqHE9Q
GO+NWlQ5lRE8geROK+3ImsoAr13Ge9VErPQiQ7sVbHTc6WvVrFz7Z1y3MSUFhC3wr0ml5bbzMk98
1+5lF3WtLlm5meIaJuPERmwoPnjRkCDaCRBI8DovdPXTdBs+ym7qRDld00fnDBMLbpLTrk9BjonY
qpxwURXYwrULEQts8gUDbJILGfRo7iA8lwUtLeRvV62fLLJpmKYO+iUGwikVh/i62/iJZF9umjf2
LLQpnbsq6nWQq0930WO5Ld3Cy/fB1jxCJN4OnWtHflm/P0W1kUbGSZ9D6C905larzYYquXS+/A6c
VUFeZvtT20Vf6fmiB3sss4JmBdlNYrSL68g2W3kt/8+zHMZxpzwYiLiEbinUp50hLe5QBr8mI8PZ
xFgAE9iZJ6FVEVONwTkwH+N5I/UrOWNe04z/orZJzptaQbiW+SDfDTf6PLldPKzkBHjDwniuFBX6
EI91fjSD16HLrQTZ0suTyjNMFn5UtDEiwcUw40N0lr8BzWOJ9wbuRGSqPQnXZgFYAinsu+MoSoh7
+vQwjwe1OmnqClSMM/YsFokA9Cu3M2zGh6YfKPWQGEWZ0Nr4LEP8RVaJBSA1vd+NsYSD0KBkN2XY
506CncXq4jaxAJ4lqC4InkEFkUARsZ+tLkiukybTWECS2aIqWAphU20JUrlstORViSzekDGuLCuZ
pgI+gv0xLSXa+fGTroa1PYTa+2Wz4hjsL2v7tFbMQRLqfYBYq5saRygMe1gBIfJ6zuzA8xT7xCfI
JAbzUR7pJH6sIq95TTM+HKKUOWxLDXJKQT1YSjx6pM8CJ+2NH5cHhfcAxovnMtGrVkZgGA/32vBt
QZ4UaxkkzrmahRqpjSS3AOUix1O1L0M67erWP+tDSlUsF6O5drRexuILb2AxR6XRtgq4LHEOoKg1
thpr3pQb3VOcyF1LFnNMh2WZAgEBoNczZticbxPc6YvV/eXh5zXMZKkyqEjHREWMNRh5h3GRDbfQ
+9a6rvVl0j9ZfGxkUHtYrk+SWf0gofFhxmupBt7cLi/0qem+COKMRJhbqTzGpa0OgPU9Jj+a7v1y
1zl2yeKKom7MKl0gi7Pm9oACsorUr3G4hlPjNc+4bN0DqlRpOpZ+qFkV6UYBSl9sVjZeTlDCgovm
SP57T6/VHz25yeNdoRwS9eXyyPBaZzw2rMY4gzQcsmDQOFYy4Es2bQ8t37Xd5euhAd6BmVmpyhXA
oxAo14kzCt0NQV1roF8n3our7N+bz6qyNnEzDFcqK1frczoTbYM8rasOCggL55XTFu8tFrv9ZJ9V
o+aoXMDCmUgP04sCXEK1phvECU9UFlnUBlNWSSVmoLV7m2DBKb6ZVmObnmyLdNis1VPyXmH5/NMr
6FrcF+Cby46G8mD4P2pI9fZXeZfKoof8PBKmYELTYvCsjue0O9fBStPLAvDnaqyy2CHVr1sVig1Y
GJpdIu0hB3/Z7HmjwXgsgYIbJALQ5VHfJdFJlby+7VcCKl7bzC5rlmFWJz2W91AXHwTinwxztJEy
sa/rOuOxURFVuQnN9mOpBBR1FxRK2J38elXjLIIoD+Mg1w0slLX0SEYKtHC/dm3w9UqjsqihqkJS
VoHyzlFsYs+U9UOkGs99p9lSnK3RK3KGnqWHMpo8K4cZC3Eq7JoMZQyzo5orpsjr//L5JwfK6yLK
xGrZXCXA5rFg+qbli1SS15IXHFtntZrk3giUNETw1NqSq1mVp5/zp9LpnfYk0txKrXiNZYmTKMS1
5O/v0uWB9u9AAanBneikNmrLEmu0ktt8BwSM4F62Jk4RisoCjdopSVIQpy05gcmabelQ3/fbyBGs
yOod477IrMKe9sZpDbfHW0xZ/qipq+dSruF7jSO55W2yG+kYWy0drXCTuaBmbVbOq18DQjX1D4Wn
aTKleB7GfdxINJ/um8GAcnx8MxDhEEJFPh6PSHlZZR6uxNY882D8XlJaXR1IP+5TNQV9JqGaXNsr
87S08cUyy1JMSUbWgv4cLzNOsesngMUU9bGoUqecoHE0Ij86x3auNg+DuMZ8xHkdFs7V9wbAbQoe
qfcodcnBvWwNivpw+YWW6OKr92H2a3NqptBstXEfpa2tpjc1GGLbaHCbKbG04dRHkVWScM3KeaPH
rAzaYGZJk5FxP08JWEcK2tQnOaitAitQWkVuk8e2Oe+aYS3Nwxs7Zi836lBv9GIa90InRrSbpdor
EVOtBJw802ahX4kQSWTMpuCghsk+NHwamT1UHmOnNQOctFRkyxVPazeJch2RgcryVHUqtM+Jj5yn
Mp/U7tu8VoPKGyhmm08DMYH1ot04dKLYQ1nPZfvi7DMsyItULYpPSQTBPjmnbYpFUwIvxbiS7uH1
mvH0wVTVulKR4qxDe862SrByb8PpNQvlAkq9SICLAaRPNhyxvg3K0BGU75eH5OsjHMhSft9SSiA8
uihF4y3S7HlT7UKh2MqBcIhVFG4aK0PD27lYMNcQSQPoaxG4oWBqqbWIbcESHoNt78h24hor88uZ
AZaaijRjjtJSPKU23V4HEPnKGVhm5lMMYSaRoWQlZhYsOTQnzVZKTUuaRO/yHPAmeHmdT82H5cJI
Gi5mqYl3Up7vtA70R3W4EjTzRkX5vXmzBuQwXa79VNwmgqxirSyHO6mMmwqJ/HfaaNm1M8ypqFBC
B3tB6DWb6Om60WHicqFFdKjXy6SObvzDBF+NcV3Ez+KzcK9lKuNilFq+T8kxM7ZkWMlHcaaUxWRF
TdUUs4mApvRpBonNV+U6ejeVRWRpSqJK6Vgh3KxwBS2qXuavlXFx1gIWjtUXkkZSE8lXVPBZ+USs
Xk/u8yw2qJ7ulaZbi8EW+/him2fJpiYfkFHIYy4wGN/LnMKL3+a7wR2d1Mm9fI1DhTcFjNOK5iQq
klABuhb1oGVPkRk3T51ZroQPvOYZpy1rJRhwDYeDOWh2IFsUv0mZ5ORI4F02e04sxMK1tMwsEiKV
xbFXeyfRChrIhgXEopOjkFlFcUjSP4Ikw7n8tCXm+WpKGFcGPh9F5ctlQgU8j6hZrXYn61s5ebjc
PG+pUBknltrWTLMYaP3G6Q+ataA6yTZ8DTfixrfElaMYb0qYDZjoci6hlAbpwro5jUl2q4RQf5OF
lTHirKMseqtCdq2XJNzShSNxmj63iuDb5eHhdJyFbEmGGY+FjzwVUZ+b6qWVjlF13d7CwrXyuE/k
3Een+87rO9es3WkNc8CxGRatpZd6koU+coRpkOyzsLA0Mz80smT56hrnD29gls8/7Yz6nPYZ0oL5
EQUe8a7xpe91NrWuovYraxFvThkvjiZ9DKsZMbOU6sZGMpKFsgUCASsTy2ue2XoBS6mmDFySuH3V
FhIx10y6ldwmb/RZj42CQKqCRWV5Dk85Sa2WpHYThBvQoKzYDq/3jNP6WDBTScTlbjOPFpQbqbmG
jOa1zHhqoZI4lzNgURV9M4s7Za3YaIlav1jGWLRWJYyZUctYZpI88624jTxNJY8DuTOG2K3yBqg2
FEledlrObsmitqKylXLo8wIOXxYzdCxD0MT5/r7TNKshVb9TV0FonKlmcVti3BN9igRsNWAxACOY
p6S3UKfFme758qvw8i8sYquZ8oqUC4JCD2lrG17p4pCK0fo2WsC6AeqTPF1+Eu9VGIcOm6CMBwkT
38qp4YEHIm+GGhPVtBQaPyszw7EuFsPVR/1UdW2B0jAAbk+TKdQ3yRStbDK8xhmXnsZZC/UQYcWU
gJnNlQX78shwlro/mKn0UJmhArrc6Bw0AMo71CaX95fb5vWZdeQSGi7yAnsKwYYhjdOPtOlWTIc3
oYwnh9CVa80Qa4QBPd0wDu1aK27jWaCR5r9d1XsWtJXko6+HEiKttNkI0/HaLAOL2BrGbIiFCsUB
MQmp399H10GkATz9fddKFSkqgcHGrjWVdtoTqygUqxDXGIU5Cw+L2PJr0ch6EzUZmaoCHYr6dprF
+ls3lQpNR+lF6LuVW0aOTbLqgXVrlmKhwdbForahNLHTo/o+LYwrqxVVFrk1G9UAGhU8APLmXu5m
Xo36wcNgI728idbwtRzrZ5mp8iieg2HCcYOkxpORiUiUm2s5H475s8itkBCzMsYBG44aVVTVJTsj
gPOXoOVXlTUIBW8aGPfN+rQaVFwDHnXy7vuPOHRTQTdXFkte44wDy1EqyUaBEKuR7qoI8Ox0NyV3
lz2X0zYL4QqFvozUADh4o87Kbd/3phOYmkoDcPZa1z1iiQQ+RYhJGmJ+W0xu0euVQ8I4d8ICcjqF
8Xj5ARzrYUFcyHZDTCfPi2NNppkSaZgtMqRXNr6Y1afeK3qpVK0EpHRnWJPgCZJ7udO8gV8+/9Ru
NOXmjInNj7Mx7CEZYxmQKWmEK/O+LFlUmgqTXwzodlbfzkWy0yR9JW/CG21mdzXEqoaWWYDrhSl2
KgMZDuM6JVf119H005gIzaQrqoGJjJLqpuz7Y7DG+MHrNOOf+ayWoSQuV7vZ8Fam2YOsXxnK/Mr1
f+p0BYn0vl4udsdlCzEU2wjWiu84NsICs/Qya+uWAOkulL7Xa4sWz7iV6rVditc845iFOsZV2y1A
+ngjZUg8PgtrvLu8ppn9NcnMUAgJFl21mSzDqKDwGjpDldlXOQ+r9afFqDFQ4qX54DUrv4XFh75G
c7z49RfnE5bmqfCbqJMaZNvHfNjm83ub6tsSTNx5ZzrXdX6x0U8GE0x5VhQjhr0UdvL0HCZbvfh2
uWmOmbNoLECgZxN4FIQ1ZmOVhulo0XUCjiqr1ach1UUaCOgdgSb7LhYAFvSG8PO6bjPeiSrNAkQR
CJfaRPWiStwN7bCy+fBGhNk7pSLSpSLFPVWGrSEwUlAqrB0Hvm6asACsMcvTose57AhiGBuOZNfk
qsMAYbFXbVjko9T46TE1oDl7SK5TVSUsj1M99kVNOhxgGlW08qK19On1mhkkLNSqk9VUFBIcXwq5
3yFid8ZkrdznF6/mnx5JWLamrAqibtKrYZ+Pqt1UP7VKd1BR5ujaeUg0OwLXhG5otqwKTk6eAbr2
GigMaEq/zQPBIn1AG6hLdmJvF8YdkVeSO7zZXz7/5MXZ3EJfbDDTo1kIBVXx9nY9hisG8PXySVhw
Vqs1pOxNBUFHG9eUaMM5qaJvpWDa102X/HvnVbEbhx7o3mPbZgFKuuv+0BgDWblK5A0N486JIgF2
irL0oywLhlXFmX+KG33wrus749GVEPp5ZiRL6Zqhq1YLsRsAEot+jVrm6w2A/EnsntQZ0VHJkxrb
iJzmHLqh6dHHxdlV/SdM/8OkUDUiIRzWW5O2WWvF5flyyxyrYVNrBVH7Vl/qQ4ehtDMp3aXmXtS0
FZv5+kxL2GSa2kSDQAQNp5Dk3o/foEpvVeA3LckJNIIrWyPvGUzYACq4sS5jvEEoC1Y46wddmnZK
FXigrrGivPq3gf7nj/F/BR/F7b8Xj+Zf/4WffxRgF44Awmd+/NdN+ZHft/XHR3t8Lf9r+dP/96u/
/+G/jtGPumiKny37W7/9Edr/+/n2a/v62w9O3kbtdNd91NP5o+nS9tcD0NPlN/9/v/zHx69WHqby
459//Si6vF1aC6Ii/+vvr7bv//xLXcLQ//zc/t9fnl4z/N39//nfxT/oa90WaZF9dH/85cdr0/7z
L0GT/0M3TFEXJdlUTAhGwZOHj//+ypTBqWASgkIVWVpAh3lRt+E//5L0/zB1IgJlpBnQ98C3f/2j
Kbq/vzJ0iMqZqgjJNHwj//Xfffxttv5n9v6Rd9ltEeVtg4bJ7ysMblYBDzOlpWeiuEhBLTdznxbh
QQHQIm992X4u6M3x5eXh4UxvD97N9vygU502FPl2a6bbgN4U9O28fbmZ6Xmmx4hune/ew8NNRDPP
O9yebwv82sN5pOdbb4d/Irr8+IHvvn/4tu6Um3Y3uPFpdGRaewNN3NITtqkX3YROCcqTTWQPVLXf
73ePd4enw+7+8XFzf5/RjN5tHmPr7r6j9jMKB+jL8tl7Rh9Hu6A/j++b+7vN5v5xf7f5NJ9/j9Vv
Y/Mr/Pif7fKPsWHXGSXDyphD/9XeF7Si++fenizU3uG/KoZG3D0/79+Pz+/28/HlZv+Cegy6vT2/
PN+4AX1zzyk9nKzd6TvyGFaE3//xsW3t4/n2vI3ozfPx7s5+3nojvTk/fNzm9Pspp0+6dd4+VPSB
ej8q+vK8z+gbPYvW86NC94i9nI9bjWq0dXrq3d4aKOy/vb39OG/fbs5eChihd/gm0h3+c3+3dHF/
52j0qbJ/BNbPn/v988+Snr4b9BV3VzSwvu32Ib2/f0/o/hFDe/d+OoU0pAO9M5wOr/gYuHRzh6ok
+r6/W7mIkn7RWf0xtLJsGIZpwJDZ4weZxVGQwOJgHwtq0peXl3cbvbi7t36+72PrMaNH/G+PaY2t
MKKy9/zy2FmidXyZ7YgG9PxsPz8ntEO17uCo9OdiH5ufGSwkoXh3WMfL0cScqXRjmxQmu0xAQn3r
8e5nau2PNzmaeQgo7fENjFigDx+hK1i39Hb7cD6fvQ9YsGmBDDSi53NknXYaPf8Y6a1mExptiT1a
OS2A3YwATG3s4KF3RmtyayfbinZ6Hh2flrSm377t7u5+BvbmHZO5Hyjm+HDAxz59XTNW9RcZy59D
isMJCu501IQvnv7Jk3VhloNfQwrZAXQ7cMG/ZO0XSy2o4gIkZ5n4f8/6oaKiNdo6fbzZbiuKxC2d
ge5/eXvwbm/cemvC6TFm+/1LQp8rDGICx74hlgcV52WuKrpNrPPbzc0DNA8xOgGtNxjKF5ViCTli
lbj7NtD7u7sbGDLaiegbdLzuAgrDxuw97k/frIm+F5h02Xre2y8vWHjOMxhXD1u09XGGfz/u4UJH
hT6/IPJ0fxSgsRixnMy0sm4aOjlvN4AgLy8T2SqMQMULic5bQJ2aztatYOmWQU8HLFMSOry87PkD
E4WfZNhQDjcE8JKq1jsEUKjkSq6Jf8GOSmd3cHq7cRI0KVvnaPdWYCSfM5iOaYOpkpb/l7DzWnKd
V7L0u8y9IuTNLUDQixSNJEo3CqnkvXdPP1/qPxEzp7ujzzZVe6tIEEhkrlyZTAB6q5hMqihpLL/Q
5q/Hb2tw1vNkDD4Wg2JDm4VMwfhlmg72ZdXUlhLpm1mu6e1FxS+68ZQuqDnmNbqqbJkMXrT/YlAn
FbTNiTtqigcFH5U8FKLaqDkZLj24+WLbg/58ZZf1fFBUdTyeJ/5VFVXnbl3U1tpaX+x3Q3b5pW60
dLc6Vn+taupi7nbZHyOoAwPO85K66ZXaMbFxDTVpMMi2keeyMk7Zd4udVfQeyfcWe7br3PlxWZcY
8OjG8L9WfGAoVV2zv+Ez/Fpls4la8ds+TNc9Cv/P+SnCdnLWHHHRWi9u6uU09dGSyVw5T7ftfTRb
aNJe25qEZa9Oz9ci7ZYMGMDV3kxmouzMkzcjWnizEhqwMm91Z5Yreurks4tc/jAl7s1Lpm0Nr92z
Hm7tfG/lrPAu99hOU42abDQa3tXfRrO/2l597LL91MNmfFdDoIT5WDgThjlMxRKABtk0ZedIdXtd
LUo6F4EO6ejT/evok7ZnaeiwT5SeWL3FQT9VWlfhQXviGZ07a3f96KnWWJzMJXpup2EIOJf09Kqm
/t9BT81KbZK9tbjpmjuxnsHO+dvpxeUn91h0qpjoiVkGCbq0jkv6yV6pvaM78aT7/aOeTzTL47WP
Z+HWv4d9s84Mi71B1HCxEimptKLWTrLF5j/my+DubIHhzF56MG9hhuqtZF+YC7ch2d4TNHvwbzfJ
zJHqtt5dvWjtzIfO2kpPDPqtvHB0+M3/Sac9wYU4b6pRHF9AyV5603tGXNJ2DKpeg6eaWCtVS9cW
voqEuMpPem23raeWT3bccnBOiGR4oOWDYhOcqA2QP1D7F7B1tUvAF+pfxE7a6/2Nu/lTkYuxwqca
soeTZpQN66EPqO3deumHAB1OI01v9gJ0egPszsXKwSVEkTpOL/IjP4zM6K3bFvPx1JvwY5e6ghTr
6G4+tj+JXmraVDfr72YfwlZ3v2zHTVl5wEwDb10gyclR+rs169Wtu2mrvYr6H7sZP9ky+qjMnmfJ
cOInQ2dUaAZnJfD7qOJx+o1aXXZa8qYcZ6Glz0Fy1np4s1ra4ZQ67ktn4zamMXHPZsRVE9ywaeFj
Vuhu1bvZG7r+xFqcXlsBoWvcZSYbxe1w4/7IGX6dYVP9hVS4qhGVv+qpw+VOzbPl/IFgH2p+1jV2
R+w4NYjYRA2/Ohr6E1VV/bPy2L/+57KiswrFeS3acISV7q2t8OBd8WUZrWw1eHV2tv6042wBwyzi
ietgujdrFoE81GCegf3JVgnNWOoltiqSeKrF0MlkXvGB1pqOtSmgbDltNVGcXWEd9Uq8P4jFJS1g
Z8CfjwpwFx/N1tIoxhboE3LSYtvy+Ud3cwDVwQJ2TMf4bBU3AzqKCrz0xX0gkq0nmnH2dtHdu4e4
shc9XOmQJbno9dds1dq00R98XDAAe2vAyOu37574GZlzfM18ZWGJgrdFd6+xHBwGhGhQxWdW7DgY
7OjQ/AWyP62mL+i4c4HqjykeRna/eltHb++dw5ffyl7+yT2B7C2rjFNzk7VyW6pgEmF5e13MUpjQ
YJDQIr8/PCDIoDUQv4fKqmzXni3vVtBGyN1iZTPvyFlEtUV284ExkY/hvFTAeEp2cC7u9lGHG80Z
nSaM/JWFh0+yYd/fc32A4iR0YO20dQuZCUP4uVORr8gJhEHBdB8oHpnQnwd7zSQdHd8ZrlUw31iH
uB40A/3oPbySs+l9rLKN1rGFiaqAzHD8CRCNbhgQqRe10aep8CH4nT8ahaABdAlL5PPR04xqeslo
EliDX7YFxoSffjzOK0fJy+qqudnPtmp6sLK1irLl0VnZL37SN/h1rHC6VUEwcNE6/NzyrBuahsO/
PZEMipvw2GiiDDsGqD+BN3pDM2HPiaKqXdNV+4wRkMSx6MlERa8Qy6jQxM2jYTTbQKv3Juv3ozaP
RYEJOZDhi59Jz3+2legNItrrjpcEReD350uctI4y1CY56tEUqaPUGGEbq+mf9XJiqt1OhuJCvfaO
62417GAKWXz8h7xt5bdc5b8xw1qt0ml2yhVWA/2XbNLxdOKFXq1JjBcU3QKWNvbSeMw/A6h9kswD
dz5A+wo+GrdUF9iF5v2YHD+2BjC+GajuLdLUA3fT3CPEC4dqKsDqpIsUI+8pJwRew/THnuVzAj8J
Gj1CSjtfCAQPozBMnWEoUSPNcINmOlHFLFuWIT9Q+GwJlAmw8cX1pxLaLeFGyySZ6MSFSyf/5//F
7P9DjFf/rez732TzX/J4uzWn19/ayGZQjLsJssm79CMZBMV4o+wiS+b0LyF6KopxzBfIKiyXyE9U
IMBZe7NcRNUVSSZBFnBpUCR+1Cd4oclxjhS8MfePUYDuAbgJcJ3xMgm6CFbElSKMMYFfnI95QCEz
0R0XzMKY24UeY4awcbhwnvZwLwEzFtAY4S8ROz2WRzA3TloUcZ7neExmhpn4J5Tx5BFv5fzYtRM6
qZPLE3tpPvOYFpxhj7/hgufyJ/accEEL/CCKIjPM43Eez8bdYD4eS+PyrDwl/IwXI9pi/L/+8zzu
IfIPQ5SAZkMziszURJHfpx3dF/PGVrKEAI9BJlnfN9E00tEo8vlX30cVEqYYCEuCQTBCm6Is6eMV
01CsP+NjZOxyD6rUQ41Crhlxd5YVwTKZ8pitWgKaWZa5W8VD/f6SuVsO8CagAwKT2B18HIykW1wQ
hY4zMgZVRZ8BjGgUGm4ejBM/CyDP/7uuVRq/Lf//m7LVa40yGZ8aYdp/McTTq9O8Xt7VqhVIPEig
OmYiSS50Y6Ya7WL8oijozBwqliQD0Yd/pqWLLjCEgPkWxRAVYkL4Np7xPSiIPvIY9QqyDLnRZpGg
PKheTtOidT+vSnPyI8IlLYolASE/HBPh0B9iZzoVJINkjv6jrFzJN7mHdkVw5BQQJh/t+MK3ARo/
4EYR7JjLx2NMZxwnviYFEYw7QArMDfmm6XjM5CXSVkzPT2ruTjNm2MXQYrk15mquRYn55aFvA4Gk
MfBRLJEKY+HWYDCGb6pZjrFI71AjfiQ2ia3yI+wQuxVDDiy5kGvEcscIKZbnpgSyjLjAShFyTCw5
7nJVl4u6+EMoYl8jdlrmFrqLxts8l+7aJwUQYtD5mDhWhMgoaJGeICja7+ZYb9LFhglz85jrf0jL
4HnOhd7lM8yH8TPzMoUJ1jvGsKQDcSyTTKxM6zRLZ7hh1p0RQcYzHkOTjH82jru0lP4Gxn3cIlpC
tsd3+epnqLWRzM9PJcRYaYvH0TatejNyVdJjfoC552Nax2gdHodI6JZk8vI4sBKRu8d/4t9fURGG
+c8f1IkpB51E88ACLiKDEAucLEJnpEJniC3FBEIzMlwoDbOLm1kpcB9EkECzYDAeqCEAg2L8pZ70
CeyLu4u0n0Yf5YY+oNQDGX+QxWVD7Dw0BmYa8hTDUwxfw3T4NwzbyuD2gQIzHE1DEofhKOIxaS6z
BjwvMO0RbIC76Z+ASujMZoKNGEc84y/DZ8DADC1C8VN8EwtzFWMSLwXgicBGfp8eR/mv22kvcmLg
bggC0iSN+mYIJobRTsFvRr0wVEOuHIl6RyEWiV+UC0fR1ABZoaiafIGo+xlecygYiuz25PXAJEbZ
E+EMHVzqUTljz2GAAB1A6EtqFGCmAd+XoaJhfKGnKUNdMIaUIQLn3EwUICgnOEcf5TrsMU4R3pDn
/Svxhii4mafho6VPvpmOUg+doR8RrqAXjkwyxw37U7hRRHxAt4lY0pCuMS0+0xLJR8ho5AD6Z4UW
LqOeocO0J/7d96WjPIZsiUrBbPEGydKNRkM65ZD5DOW2cIGDo99g8WjEg4dMNTJDGjyD7KWIZhT1
cTBvoirwP8p8Us8h82CmTAKmgUkzayIRrlxmdIjpQHtkksD8LBHjzch0Tv3RlI/7mLzvT6d9f4nb
R4Gi0dRPXNIpJJ8TF7EPwz4TyMP7S9CBCH4qroqAB5NbQlOiKStVNOlUGsWLgYh98qxhhAj41Tdp
mHsLRIkgYH5LF8cTOuhVjH4DOH7Y5yMkxvOyAWKnIVdYEdfji6AJYts+c4b6uTAkeYL8WuKqwE8Z
FHOT0RSgmyVWULgFtAWrtwXrMDgGvLSKQTDOfAOQJlnkg5LibLNoRHPwQHCSm11xSD4eJACsAXEB
14H/j0fG/Qja0h3pWVLEScaTAF9xrXxI5pYP8y6PG+DV4NxRJNf/Jx/6W8vx33xou8LrikatUYXS
/nuas1M6dF6sv8CHkpyERuEYhAyJd0d6PxwtSAoJzsTVX5bwx6HwRXg2POwPuZHfj2iJFxALF5cL
FjIa4A8bkb/jXMiVPQ7GcWjEi/7z+T/ETAAb2BQQlmf+njyWx/L3X6AL1pe1fIJ3/edSYXLAIRRb
8m/FR49/rkDcc5f/WeKG8XIFPthdMtNM2TjoJi6dRcJMu/9RmQs3kfnhKj6GL0hXi2Qp0wXHXOrM
595AfCkIDbyPmU86iKsqmL4EtIWU5sxfxvz93IjEfvAL+cLMLbnZxp+KUORaPA92FeOFf8ISvKS7
0s8BkSQumX9DVYQ2uEs0S0ZLWygC39EOyCqqhr3gpdwlzlmkxiARNi9tfq4XvjUXZkGbgSgSYqFp
4Qt0+OfiYP4/c8BRjWMBLF6z/Lgznkncmte1UEvhfuIQ+6giHphZQf2FEMN56cwB6YE7rlCCHxvh
ZzQif7qDxMXpy38Z30/Zf76LgedpPONHnnwe8+4m570WuSBoivNHKIuHRkzQN6IniQCgdoiMsfPA
n2BzZyQECE+S56ATc8bLGPoMRuUDaV7AN1wIF4c0C3kGyB0Qtud4QwOhEhmYnjSBf5CxhBEEHQ5r
iML+xd7J+uDoImc0BEhxmWRpEbYLgAF7vgFuxFlDf6QX0nnUAf+O10Nsmbym64V+RFgokzPuDiAy
aU+uFPsAV8WaPG/o5/8M3fcJN3iI+K2fqyT1OQKNUZJMvgNp+IeRDo30Fm+ViT4vs76m69xDDAmR
8jxuEkeYuSPHi8nRuQw1waMQPCCwmOc7YCOKA7gKh6A/3QJxA564YmYECgOZ+M3GQnz+j13xcz7B
1zg4x2jkJxE+BWinG1E0coDin7Ki6XjRkXCbBX5CXIjrDH3gPsPTAXOkF7wcsvEbQR8fAAuQIEH8
kPN1Fzg/IpzRAjJEFCYEYoRDWPYjZgsewSfCcPFzzN8QH2YIdLhdXgIB+ELM5A/pMiIccRbyU+Pl
Xg/HEi7S4VBoMxEQgxlyE1RHJnwZzMnrBgmuiy5xm7AjaeGjItTBCNth0kVqPtESPmnq8+Jp1CMN
58mMzmY/ZiRzC1eV4H6tRWBwSwJ5UpXwXOH08hnDmJ00ApbJvihJp0omQKJ+fL3PHAmRYBTMgrAm
WNHUMDm8H4aL9Ia8F+455i7uWsRjltk8IVE6RN/UL/2DPNBV00f/0Nysj3PCFQMoPnkk3D+zIH8Y
BNKAKdCGIckzGok9pZJAQjUgjQx5hIUwPgLyGBsVpYD/jDJAE/VDyabR1Hf7I0Q1hRpMoywTjrYk
MJq7NPljVFPcOy3RaQfaQKPMH0lNtDIjFZbx4ioJymSeaA5FgTz0JQTtM5tgDw+RCS1qxOsj6MlI
T/2t5OuXy+xIMmuOcghCLclnzDGGJXmX4j94yNpvQfd/d5D1Vq3ZYPsafOS/O0jeuL7K53IZBwkm
dcczDx4ZSc4NK8ZVkiMA5wQHmCVxIYCXxAVYAZ8KGAohxHdAkXMgGCzGB4BOxDeS3pABAoeImgZJ
IOFHqQVAUWCQYhegkkPiAfcpaC7xJJgIq+A/RWH/nkBQB/7hdwXLQqGGlBvA7EnuSxsYErROek3+
B9eQROAMl6aOEbqCXwBV+ICfzAfQWgekk8ejvV4Iw4IvkldgQrFNspdiVBGYIjSKh0wN9gkhdwQg
YWeYjaCANC0ROcEX3hRSiComoooQM3kmcU/CaOE64tAG+JIxTErLHUFADYLvJ4E7cP/DbDZ/y9H/
t9ms/ftsrjev9eN2YzYLYhokhUizgfhq3ucTiuHBsE2kAVmRMEpYAWky6AGETyYbMxYXzpzPcNRx
vIDsyD2ohsArGT1ELbb5i0/Iiaa/nJI4cO61GCpNFgGcBQ+ADMYA97+cF3fnP5eC+qALKMSCHKGk
mQ46XQAHOX0poE+5h8scFySgMRuYvx+R5h5DWSA15Bp+v7rFzMNF5d54Zl/kpbwnSM/YCIl//OOH
RvIGh6SUw08JQBn2P2SAIYgLMzLpMAmmDF7O9AtwU2/h9NDo3AsN30hPEd6Ilv80SjT9B+dEFkAn
DQGxkG0QlX+KgpIkxmeJ65E/wFmPfNlPXX9ZJCAZDwfrCDNwmayw0Bbywj4vQgJylzhCuoaTMpFe
jjB+GBN5rDlMTtg/c8g7N0EuAlssAeH981tydKTxCGABVSgMl9ISdgKZwClRWhJlTgSp0kmwpMvi
P7IlsG9pYebdAYR+CXgVRd+nJ0QWojO8ooG6kVwR+gOxImNATOSSC1cwt+5DAkQ8AjRwjlIjR0wj
4kUkv6TnqMDYLpZR1qE+g1Dm94vAUCyDvzBAqnXITooMuFwigji2hBTQk1/o8h/KHmr/Q9VDs1yp
NCqtSqdMdZPUV/3/VQ+fbX3zqFNCJTU65GrEWANsBe32crgxqooPTXPYLNAzRoIYTUGaCVWo6i4c
tCArw+dYBIrNT9BXklBwjJR4M0odDAhWIRk6mohTyXGDkGEo/yW3I0bg8HmaDqlfWPQkOc4DRLlw
fw59AFAwT1KMaAqZU8kThAkghdUh+qWPQkZwNxwOUTBhHprXI7uB7vIs0UIJetH6kRFqAh7CiAgM
GSnaBqmWfNU/dh/48hBoAWCE+4fqysThSyWgDKMgAweDRM9/rDpYIiexcVhrkUTEGZn/m68EMQhu
B4EbLKksCDFRRlEQY+LwRIP/Q81667e2999Bjklkg8xap9GsyHuKf59EVn+c25PHC5ADcnApRJHY
vNBovpSg3eTJiCv++Q0vJzkoMAc0ST5ZTEgCI4ly+PNPGDEQIJQ3YkQOy18Y/cNwAElSavx7noly
0grD5z7+FvDJbswb3kFB8ECoBupxjSURHuMXPBVnGAhu+e4vPypJ1O6HgiK5QuA2IPMP7YrcABP5
OdactoouVJz3oYyhKCTx1x3TJwFpRiAZSzIN/0zacpBQ2sTPSSf+Qs6ZQKt4ZtFg0R2D+ggPEgX6
RawyN8wYjqjLO0nPWeTdfCY3iZPEjYOl3A5si1n+2AcGOWckuG1x+/EMWcsVwJuBoMO1Iu7joage
SSjBN1BshvZL7EUYQdwg7UvELKncf0JEQsYfu4RY0CaZToZJ5oO7MRc4bUoGVLokH/x8Ne7iB+ai
5GAfSv77RfsSaNE6SRvxVQhCIj5BeHg6jA35hgbyxGigBCnZk96KyRJGIZdBHH74Ld7focCOe7FO
ngnpllvlYSPhd1CDX16I9BFJJHkJApemf5gdqTwjOR+unP7yeX+KLBNZccl/gNfwCmGHoC5DGBK3
SC4OV/VLTI6Yf0OKC1WAa3ARlmOGZOyw4Dk9EKq6xQkiaZI9fOUKV/gopEPSUfSSl0eYLBDv48v/
9xRKvfU/Y2a7Rt1nrdWutP7rDmHfxn69O+4xNwqnHM6S5203L5NVUtVBx2uoUlYq0mvcctf21jpE
8iadnWXNdvQc7qJndus+zC2p68telc2FUoYVb+lx3WvnWLCNonrjJijqUQe/RPFROSqR/92ya+TH
2Wp3bNub7rjRSzqjB4cRssiWGXz0m7pC+dVOlSgb6fCWvcKr85uzc2scjVdSB7M46aq5Wl96vPUD
0jrdJm1+7XP+iY4H9qWVd+2tYcXehpX81j35H8Mxw0e9N01TDvb9LX3eWyUpZuWN+ZVtHqtmZR7O
1t4ELZteTxQ1S5ODebedakNdX8N9VZ2Wlfiy1t/RRzUoUug/F/sFhQW60oue+m6OZpI2rNfwFLyt
lyPlC6Mq788vblnVu1W/ptqUo7GxAGUOX7OLj1S5rh0iB/42eU2eXYKrYn9J7VJIkr7HlLHvspO9
T6iJcMqUszyoUKD6cXFy92Gzpdb+2W/OOE7T6YxazsGiGsPs1hRhsDGGmdzVtV8q8chVWlZvHkwN
zUW1PCrayEEdqaKYMFNlpMhOgBu1oQDJ5/vBbaiP22LS7x4n5ajgqMcrt3FXszqVAqe4A1jt77wt
Svb+xubtmXsb391L1EBqNevg73RMidJr8FXNwaf7Dndm5X6it3emtdOGusGdacWnj7n+vVaKzTv3
ycNlzQzLSNTBKquzla08igfcnd3x2npZT25DOc9rfHJffsfd+tsuhRvdw0XdaPzgstUfiw7bg8pT
lbs19z5o2l8zsV7pZ0B5WXfytsqD9Vm916aut71GuKNSozpl1y7WWuU1J61ZtbBSVU8qjilGvqry
VTXuTmuv2etm24mvV+94lvOpT+xy0VA7pI1A7UuwH78oNLPfViUu5aWzaiPS5Hu2v4ua/gRvc3c2
NlLCjNaLg8XO9e5K76dUMCRVNpSO2QGKuo2G7vBuv5yuAkjn5UuNE5WISH7t1OJ2ymRclm92PK15
lbMqzY9v6g7qwcVjSxXrysRu1WZ07m94B3Dq1Yt31LT37PQcH51TVrLuziFr6KsziepjVMTa95/9
lf246W3CqqqSVw5WWfWgSl4pf6KyW1MflsNyeNQH67RW3bbe+0fKZ14lU/WbzE/HPYuZncO6rvvX
omK30SAMBZC/2q891UtV0+StFGfsvZJa/KH8krXad7uETXKQqfWIJta4jVHfqZMLnlYNw413plix
a/3mVyiFyVLIXAtE777UqjSs+NK90fp4Y+r+IYib3s6/YAQNVcnWVcptHsvLoOnf9I4aTGflP4ML
50iVzdrC1tXKeVFbNsHES5QblUxTU4GT362vB4c7WpX8YBou9ViUer49tmXC9v++apK4e2DlRfUa
R/74O/PQ1JlRttmglm1WC2p2G/l3HAezoSaHB+mbc9JfdsBlrB5wl791/HQ33tHaeh8TzC96F67M
NWuoPRgQU2wIfpGH2Oj4wTMnTiW/jM/2JdqOVoaPPpS+XcODfRpSd3joz6htYnU6jL1l7Snjvalz
+FA7kJYHfwGqlWFjX1/KAJ/+3m5vKY3ejG8+6GvHLevO8NjJnBq2g7kpYozK6JFyoBE9P/gHfR4e
+t1bELDnaCB78B/0Z1D5o/x1WGOnzoO1qrKaUrXi1UWvc3a5aCfvm6mfeuuPPUmA++9Dn6jspJL1
690r1vNiXQ6mOf7gHSgt44dV/3MwEyr7TE2KYp6Oi8a4IBXTtzE3lwpbCo121NpSkPhUDXfXttag
eNUqUb1lvePv32Va7r45NLDYDRo5W+5t2I+nVynZrZV1tlpHtZ34NdTq7tSuppU3tqpUt451VS+z
wa1GHTc7faB0jUN9jjvnXVeNwQtfVLXLZXrB+V8ZqKOyu/1RVes62MoqAuqyK0byM2uzG/htlT2t
wdH7uGfuQJmJiuBb2YuDjIF2qdCtWAXkejJbUjc8HIhf4aSxXkWDw/rD+cYfQ2Oc5muXg0IqZQGX
/pZ6wbI01686tbVhm+an+jrNotbtHoAMqqT3Kn2ZF0V/9as622hBKN4QDvpl1xjKZsm02vkKAziG
n+gUXTRHmA8b7oFCNY7XdctUVtYt6Qw4WUJH45aO62yb7LObo3Xbm7eHxbYX5f6993W/ciTzTr/D
6uIUVdSibKclRjbf9jZuufsiv10cvY1bcdsWWz5Xp+X+3wUIKJt7zBZYFEsddU0f45Z9o3Dx4pTU
OT5Q2FuMt3Z5sH/qZkL9Xs3e62a3gqsq63jjPDhzeJJMpJhvYz9cHKST1g16VVFJ0fSFJUx0kTds
d6dmwXhv7QYlkGZLTXrZv4eT7smuDoMPjw44WWNnKtaL+mD00Erf2j7mH3/l7tIvZelvg0PSh+iG
fZ3UxP/mW7sRdChDnjht6qdLlGpdPL9izk7ADtOq7dd11aFUtlvV82XAfFEgfMNNUxtOTZ9ZWQcL
PQK+Js5gBhKqta4wRbwc53t+oq5gm1eofj1FAzgIhdl7a+JTFtd2jyq/z7d2y2C9lOGzqbTDlsxS
lKv+Vt0XGezxJpo4J79Fzeyd+kSrSnHtys3ZrRfhfj3AI933Dv7FKdv2uldiFUqVtSe8vT7ava8+
UFIN4odr/Xap8Z3uGPCeMtEK3zthcdIz0Cx84RAvaskEoi0UZJuX+3aCA1Hv3SvO6M+4FXsLTs8O
050e19TLn5GGcCqWrCLYxGfvpitF/A03puZ7nK3Om3UM007bf2vrFN2tfc+jpPZlfeyYDfyqA3b2
9KQc8muf/LvKdxEbU8HJki+a3YsgQe6iRGVxyzn2HoOySaEDuuJ+BkzkSVNGaNf160jVcGeFpHLn
QtlmCxTr9jb9fVzRO69KsTf196tw9ApPZTXd9Dq6lbB116bnVEw1+FJguNN1Nb07nHexBqFf1tF5
Dtga7jldR7v85t3VGkU+6PbH3k6bD106s3O12i8ff8cph2P758EBU48oAx/e8Sd/JYqWP7DCo+r0
2G54uld+52XgDvbGemTNDbP6nR7NK/CrHdXYWxcWUow+Zfs40fVRDcbAZsu7v+uR0vgOBZ3pZLDt
TbooUjhxaiQjLt2Sol50x/Ecfp3C1vay7ZzSg8uR46PmoDpg9UJ/43KMxPasWsNdcrRKFYAdR9w2
NeuUbPzOXQU3cOXgnliNUVKLbQw0LSaj42CLrdzUrludr8xq8dblmI2oVlVVfaj3larkTZWK3Lu/
jTjEIy03ORt8rwHTuOp+u81gE9fTLcqyB0iP5hHWOYI5L7tcNN0O2Jfduar7AE6sn4MKMHp0Drm5
L0sNikBX5jCmy+OXVa+oesl5vP1a03+Xgg30iSJLdofGocfov9uyjw+/sVGTj67ibLzy2QaxyjUH
9lbfwyo6Qo1e7pRDHOPTYDI+Da/WPayAkzv/023Mbhd1nFiTvKRXNX0KW1j2xKrH00m0KyazY7Q7
sKekPel0G+Na9A7YUugZNMwhfPw9L1pv02rb2VWtyd9Tv4N0wjS/B43BLT/gCG4w+WjndJyX+8rx
bGmH8MJc8oN1n7YfnLKnSoPr8Bm8qOweVXuH4rJVra0ubfXl4+zX6tT9nHRr1lx8TIU4pqZr3sWU
6qb2R+Uwqx5amPEbJKsuJj6+YdXReIFNw75zMWdyHtzjzdqkHRzX9aRKf4foCtAXD2rod+ZcptA+
hynHpajDOjtq7LON2XG8IOvK9tYq2JhOtGYRAVXQnLlp+iEEv9y9pY22uvbGE418JQhq1hUSfHTL
5hpWZfNi9XCDA263nKBLsCtQtKm3WbVXSr5+TZfdun2n5BdRsZd4mE3LEA8OfldVl5WlWau3+qtN
O+hDVIXisybiGZRHNacFurbXarW12haHcrIQ4UjE0sI/nuzvy9pMVNveT0to5XwbVa7sz9YM1/Jg
XEh40XEJFrYxzXAbTbJTiLvXD8LMXgtAzHbBZ4AQ2X5zw6oHLMFcFhMPQu9QZ++sMOLoOKs+3R0w
CQXJDukzewzW+tVt4LWP1i5ih19ehz2t71E9PTnq4KPrONMLZgX14SUlB936w9LaqkEnm8WNwHZv
b3sYI+7inJ5VI2QljMKzj1jpMmrZs4NXlSV7Qb5x33nFvuhFW9W02oD3dar5WfcS7avO01ynbN3n
fFncEFVDFnvEVUICb4vVsahhbf1do5YjixY+f+dB1Ws5Za9sN5Yv92MtSvISzruafXSyeuklbDTt
+sawn/wbtlUzk5f9Oqp22WoNHt6ze9f39DVRp7spEd2y8uav1L9Or9HBq0D83ta+bbX8dVTnBNta
cmCU3+g9KC33aevgYw1N83n47b/a1isl9fiz18+r4hhXrH63thprFNdtUIlflKYrp9x7bA07crZu
6r7NzoDgbPJ2rk/79vJO+nl2t1ucYtVpWe2Pupm9dw0v5tZUEzm9FQdRIV7fxx2d7xJ0Xa+BJDSm
bYX4LCj7xUkfYY2VOl91d5+Dt6quTNok/umwKDU94QHuH7WAmVz3qpS0K2oqbx+GbGsN7O4VY1s5
D+vWq1rf5Vc3UduPXZ+fuhWXZVGcWX2E/uxY6BBNoC5lu2y1qXXjLV7ZfTUMvqAZlJLz8lBVNZgF
REQdcDMb5zjoUBt11yNkh+9pqwZ+bY3DPzfVNW1d1J6ldDtdvqvGyu/MO6M6izW617TJuihOz6vp
FqHY1ftUrFrFL/89Vlb5rJq9F8XuR8U5P2bn3iXe2Kt7TFc5kkd5sibrb+rfrG/6stlxlup+3qfu
L4hrv6w/zDE4gwIVdT6bA3T57Uxqqrx12niet9M4umrF8iN871E1bvqFuh/V6qzZA+XxVu2duY1X
HEz1VQLPBEdWhXUN+15xhxOWiiv4BSc665dpQwWfVvBhycaje5yzKYI5s9Dr4aQdrGdn0nO2zi66
VxCvpKwuilmliZuuDG96slcXf0/C4fqzJo5C3MAIbxFRt+LHsogWY2eqb9galJUQiJUkwMreuiPj
AwuQNiDf3TRYePZgGh6scPInsCJ03a6z+qtcPOwjjazy9kN/o+PynWxZpvRyN+MWzJ6lF7NW3buw
NGHYqHsoO3mHnfXpN8qqeoG5bCf2q3s+w86+XvMLj4KGbqbY7qjjrWyQyiaS10l3bxUkKgDFL7HF
IaoT0kELV2aTblx4vNeyr/muyzImWYnFCsSg0SUNR5YNK37wwV6wiOotWCFgZ04+rkOdxm9qLYVb
imtP2bfyr2WzQKnTZa0VkmV9EGmtm0NaJOCFu9wSV+ecZSIGg6ioPWENqL2zlhNY6IpjYvj/V4/2
anqCdBkf3Xl4HX1C6pjG2roQc4RbuMEk3jHUmtosmixEWzNhz8DG6XgV9cfUEZfMWh374G4SCVtg
h7asDFzDlV8sF4BN4lTGjeAAYFZhS9AxK80/ENFd/6SJWv8vdeex48q5bOknSiG9mfQgLT2LxfKT
RNn03ufT90cdoa+0zz0SLtCDbm1hQypDMn8TZq0VEZm3VTBwElV3t2Bed6Idqe+Z8NDvCMozIkh+
70N1fpyvj6d4lwcdj6dQU84t5c9wf1sVaUNg3W4barEo8yF4dx+iDXiWSA1NfVuoLhC8xbm8zBSQ
RRTrpEHHUhL3caVuh8rcRl64SXm+S87rkYLb0sYi1qQoy0t2dPDmoQjJY/CKbhNfluAl8ZJA2rcf
ymlHQO0JXuy8xedFsTXS9DYwNx02oXI+mZcYkP7GjX0lphzJQEuKX7D10XZw35NDdJewBR3nGDa6
xOxoAZmBduGrhxW/s0sC0jPqlpQgd3bWLeWCt00xhLXzPbFT8a3c/JZVR4fF/ZQYYbPcqvGOkTPv
+v28W51AQSShHmPL0b7jPbWjlPvJm3QjuKavPUk/nW8FxXa9SLxlj9FRbeMy3VEc95QvNmb+nN/C
4YVE9DMU3WGwzeIQq28S1UP3VEmzNCULV4G16Du8ipvBUW843meO4b2xiS7Rwv7EZ4kKzgNBD1uY
2aonPRMiKc/7G0C2XVJCFWYucTR17rP1uLito3/uviUWszz1zvqkOdHrRP8A67UAFYvRaeq2sBvI
AhdyQcutd7iu+/ypJjgttknwmVMs/xm5WNQ8twcC89uy8WysGYHJbStCogvLse47TsGL/0bh3M3Y
3MAn4sq3W15yS/QATO17+OXP6puiWWLp3H4Yt/H5BY3x8cwm9HuSlVvmRSd51TE8gSyJIsUN3mRv
bpsd9/gynIabqoak1SaTAtp6KI5H9fWFO2A/6HfgHR93MOqZJwKdrqCGb+tm8fLz4PT7gQtdf5Rk
cFsdoItF8kdKuRFBzjaBHY8fAFytbsPig6N5xWUCmuKdcHIcZbzD7nndUZEGqD/451ucFmgMR+9Q
/boixcK18yp4b6nLL6UYhtQ/ElHdbARboR9qP3SVwlYuj8RgnyOvd+9cD5+RNzoSazFuZMxBTDzI
NxKv9j8fZFZR55hjUsCZqvf8IPL79plEOrPXDWSD4J9J8jGnhWdx424mUPG5Byx37JHJULbP787g
BySsUAzeXr5fb3VUXcDdeTEpP7fsh1tl+Ex1KK8E+ue9VSRrTUDlsq1Qt1sFCZM4CIedcp/sSqgK
KohZBGAB50jU5pyBXBDbsYtAehxOGWDyHLqH9HJSeWXrht490NdxYxxLh1ny7E5PWCg8ntULttsW
tyQcfFDgEBaauN2pgaTJLPc61dgxleAnwDsn2Xf4uXtUYwNXOgPfvw2besF44wLPptu5Oblki94h
fGADA+VExArPYOIRTm3wPBKKrLsskB+YqIZQZvRuBbuj0wAIyw8zJtAEzj2oLlLs5RYuYrW23esA
pFLaP4v9qrzNO7py8HQqT00gwgJdyZB60Gu3d2qneeCkUGJabR8HN6K9xHDoDtd1F92B4gA4cl4I
D/kPqkE91VWCTrZ/ZHs48E0nvnAbL4RohzKIv8tDxqXh8UIAmAlCiQPJfduT2NJ+gRTJfjdAgmX0
8jHAiwolEwh3QG+XxmNNz9ahBJA7GsAvm9Y9xdyV0L4AIa8b4O14lwYZD6/YO5otEO2pu2FXPMNh
vJbH2ypSWO5OuEAS8u9uuxBtC3QvYCXAsT2Fsu4TERWQukS5vxzZ0z7zAeh2kVNc5+/1O3tdDsLs
DBZDhNwUeCVxUtw7b6a/MF96BeCgrJ696m3jWO9XBH0Dr1dviPzwbRGsUslB7Nz7t/bmlgOynfb5
FGFnJIL+5Ra4OpbzTDsBGBp2uHC+dwdsOkt0mDcdZ/G1ZJ8Wl8TF+bweTDKkyMXX8AcHt1CrTIHl
RfdkNIGwST7RDo3IcAvJVrtX2cPQt9z3/OhJb4u7HW+ObdvhK1KO8D0uPZgdwZ3ZxI5NwldQJQ7y
weFPmHOFiXx8tbgmCwe9ovrV4BuhTyUkRc+AyGjfCiLrkC4brC32095U3uzX2/2VgU8i+Kf1kGI5
dj39XajI5JZcrE0OQJ87xwXsjR/ZRkxGCIka4ZtMapL5NC7co3qf4x6hDEDuhtv77j5FJ9pc8y1l
rs7P+xXyzFe4D7AyYiD5W9WZPy23oay4d3KiNTwBQIZfnmLQs3h7rU/AjAqlmaTsVEpTqLeR/Ceg
yYyLvID/M6bdaSqXvKl8JIMGRA1u6xv59cFyYQZ6u1A3lV9eRsgrj6Zs71yUDSf1U6JKFdYHCFFz
9qKzJ/xzl0BzF45FTwhSbVO74xaot5P3XNrtKd6ZGwbl0aiFsXmOwFiglqpm2eaambAmicsS7yhd
ZWnHk8BwGY5D7jzeMNAyEDjwACU/kgPXA5eUXaVz7py0wLh7eb8ytHCbHuWA0PDuxjPtCldIbQzU
KxmgdZV8Y1s8J1dh021G3wzm1zJYnP1aOjrXhbjiB5bw4cfE4BMWxctuSXwdNHH73RNXEKZLgEGn
GRdCePIGxsCTW1zgZd8TJ71dTJY28Ula7PDtlgmwC05INrC3JHwJtJebb2hFGttfAnRfCobTeLvi
CrfnZH5O5p84DVcePMmDcdyDJjuP7TF+5JYHwyb2Fkq6CSQgS4L4QvV2w56i7fAutCRGz90S4lE+
1dmXMkiPkg3L0fuIlPCV+IzzwD58kWHa4X703k3sh34qt0SGG8VbuJpHaNRhw2SoBYjwhatp66cR
m9YeMUKQpphP5zL74uZLpNEA/YqIObqt+rwEbfBC+S87Mn6LtHOugc1Eu6Hml/Yhx2oLZfHIE7pP
y+YFfsHZL/sG9BBNqOhcBXDoxZsuq38xDhHBDBwdHzjahHfS3sJmnuOtSnD7LKI7k51pP+1Marc1
+gIQnBJvmljPG25IMHcUIOsMmqLkdG/Zp4duoWBcdDY3mmP2+YgLVH3B5jK9kVjprrOfmn1KP5Bb
54Rb1yXttRj9ioembbQbccc5NgvcWDcCpcFZTFdZRFgTcgxyYPiRM1E9IGgFpkzcPZDVNt3cncoA
Bm+fufppwRrTWuhEo2vbqO0jIUq1kaE6OZUFl54y883sXG/dhZh8BneDxiC5Nl54Wg1PNezMtMvj
48JsRJoRaVvm2eQ7c/ZVwZl6Tz4D0tKiZd+4Iw00bumRar96knWAbHVvD5V6VRv0XPv2jUvqjmxU
ftSDOHK42fzNtYbh3eSPiwjOKhOhgBR8k5KXTw8HZb5gKTFC0+S0MBVLZdckXs1T6svNUbpvc7Iw
JkCTLp5VeX/o9WP2PlRAi7ZWQcM8JfCheYZdR1lKHOX2N8uqkz5nXqrf68SVXkayJWGnVaekKt0F
kYIXLe+BiimTZ7MEf3qJ78FNoHi3Iv0fhB30Eh8GKPXUnqTv4UoR2rLpMzenU8nvKUVyTndq5+iB
+twSh+yG59zLXMbpYE/aS38pzl9QfD7bEe/KHfofAzqelosuB+OxD1CRiWTtDKqxRS43NfxID2CO
VHp1Ff7ztNFALHfVQ+/QFAq5VULPmPBIDwJidxrRMK1tm28wC4dd9xzvNkK0S855oO4TP3LEjxPR
yvHpafVTNge7BoST7yZCOckvD3CdWwOWMt/S0+NjRijR0DiHTk9euW19TvaGBbf1S/SkIxagNUrt
NftOcjAo5v1UbWMstPIeKuQKs2fdrbixZgvb5KEvEHGq0ctERTDkYHeOSrv7ENxHiZ4fE7R46yeA
0AGG7JEGl+fibEw2rOGw77y08kFo8shZvwsa0sB0u2mA5uI87fn7at4XWJYVq5c+9o+3QAYHRMHP
gTkSfv6oHhn6Y5e0/9jFdCvQ4e+nzSOzybCHQIVeDRE90aRJOOSPAyNUd/FO3ecX6QKshHVndusd
HcWd+MB1t6WflelL3gD51ZN7psRD+fHGjuE82qcW+wbIHJjPyZd6KM7NrfXH6tn55mZ0FP9mmW+N
KjIuXXIneRLSVO1s7oZ766ZkAL0jdJ49vkrb2I0eaK/td8x+fbeXCfqRkOx12a9vI0zuwwrG5jaH
9anCZ7cX64502e1oNHFzecIdVgL+MnjEeB4uhfuFuoFItdwLeH99b4AELZyB8vGmwVlxSiI/vw1h
C4cNO4Pvu4dGld3yRLsM4UvYRO74STwgEPHcshB7V7vdPr55f7QFOkHBF7TurnevoSNszEvoCS6k
/PC9H/aPGHQCfByuB6k+kGwI5wpHnYPGEM25jfgP9d3mTVj/bypGk6Z8tNiWEaPemkr+qQFXJHXt
oiY9rQQkSqNfRh/IC+9RElPULooWNoPEMVD2JYhkvieoIj9psAIWbgqBy8Y6qbR5GUCqa6DhxNHu
AfBvcUThkzQlPtS0Qcc8AmHYVa4bZvSmWbQ4l7nznNv0lLBc8ke6qX1tkMkRa/+9dkzSb601/+4Z
f1FqLrpJE+OcZ0RaQZZC61MkYo5wkj7Cu9bEBd9ERqIHcfk8HCdUMDdgh7ysuVcfb/Uh6yYh3ZJo
sYT5BrqHwuOrGQTWjQUBcgtuQWyAWhaFXoAOF4U7XY96UDyDNfsGMqGk17TvlpTEffBXh4byO6B2
825yOyxQH3TXwiWcZ5tvBrNACcB19cvjtAlPIR798IzYi1BlQphAEzQM9k/sDURG8n18pKWMwHJa
iNoe6RfDL3N7tgUBierLvuqLNjwngLOONViAbrCvN51W4WrOI87ZBeJZKrfqSWKKD/P+9+X/o9nl
H+0qfumu+cv//q+HquDfX/tn/qXnZgBlT4/K7tcf+n+wyeatBep/7rFpD+1QfiV/7q15+4V/tdZU
xN9M1TBk05AtWTVFlU6n/+qsKZu/WZas0EJZVnUFiSMlon801hTk3xQJubhlqpZEc036cv6fzpqC
+ptK/YVo6bT7MKzfS0v/J601FfOmPf+vy0KfFVHmpRSVlzIMOun+cln4AG1aDvVTab6bWfohKo1l
l4p61Nr2UnUWjde06GXt86u8ZOFm1Dwj6u4VKVoe86a2xVC/rztXEUKSCkMB8J2qg4LacagzogsB
hH6Zqw+rmlxjjY5rVmGRk/ajMottoQGmjzPER5FdlqIOSlkgsaPpr11VK3xhPAb6qsO5LMbTXFfn
qK+JIsrpvBbtTlpS2UmVWbbrrtxbVtj5eTLBBmgSyJapll6nLA+StZ5Fs9RspR6yfbQRO71y5XAM
6rJQXeZV7Ptiod2diEPM1qAb4Xr6Wsr9YZTIyK0hEJSh2ZWJ9CTPip/pyHnCLMgUkaudJ5aTlutd
qXeTKw6SN5r6vo/XyyhKV3Hq9mqs0Nhvmje5wYyoOe5so2++skx5kiY0hhqpqKqCEXRIz6w+dqcy
hLqIx8HuC82ZdJ3mdxneT5SnQx4P064rV74M6jh00rMiqUejyiXXiKOadr2j6g9TqZ1HtfUysb5X
ljFieFEKUV1a97qhgXoz+8bO9QXhQKHB3Rg/aSrWAUfktQrNvdlGqqfnhJxtdFjTiAeW5dq2NCUO
YmtEVRrPX/VXW4daMMtkerp5H/PQm0G06EZXNqBrRQZWW3eOMXRQO2m7+IUYbXVVrre1rOzWWBdd
NZoJHxN0Qk2/CXuReZNpPrgLNGy9nLRxAKYeha1kJnY8hUimEnF1xCLuXFUj+y2ZTVl0D4ZkfEmG
fDcxTsPLleWHJu00BS3nFynv+An48NTy1in81plmj1IzXAdbSQkE9PyRKWEfcZSeppUzFS7wj3pO
rLlGyJCG/I2T1O3WqMpP6TrvsqE/rLpxied0CKwaYadQYn/VHDWMaNlh2D+2RXVWrF0og+WxlXYN
hPBTZIgh4+y1LxF2LESCYQj+GkUFDnXoaBnaTsEUq3AjvYmoYHlZ5NXyI4j7YUFaOGX+aiR3UyrN
vtZF19VK9+WiLr4m9Mck0bqtsZ4mgYEukU7KxCSakzqar2lY3seicDRlA6GcjiyQYa2ZvDiSOj3N
bVe65UoeOxtoknUFEndOP6x0tNsEYVWmg4gI8e9NGS1B9OZQEDddEZJ/5pc2VXVn6laygtr6bOO0
P1Wqaoei0H2F3XqMM/G+0XXRNsLyJ+9H0cvq9SE3J2iaoiMbaru3rKqgIM0ONj5MCFkZmu4VBU1K
w5v4YO6yrTWq4A9N2AJhtYS4mfBcFBzDkSEZzD/FqmSGZzTJ5Ah6lPlzWDzXBnZgriLSmfbUDQUa
kLF9q1Phkv2Ys9q5WT70NhGRYsetLp8LRQmWQU2CVOv3YqS8ruGuNRmcbUXxPk6K1ckqnTu5bJe1
S46p0Dpq+jMLN2ZRJtyZo+cusUDLhWs4t2jPch1HnKlBqafduR8do04W20pVxJlyu++Z6HaVplNS
KJCbQ8vkUEIumcCkUV76TkcCwkB1TbcGv06MyDNLBuh0NGITjfZx1o8Me9o3pninLw0Sg5S8L5wr
zxpq7IdpAQ5NmbTTtYwIrkMelMgVFqCuH0dmw3jtWO7qdBgddTAkW28GMOu1B4EqRpQvo5dIDRSA
FJf+0Cq7Lg+DMEYeL2oj4SdKZiNilFI6IqTIs+MiR0dxrgdfUs2fNBQQP6Ew0ebynJfZLlGkE+Nu
EJpXo+UMaC+j0HqyZmEnKOIdo7MDq82/9bT6DsuRjC7Mnwc1e0sWBq213V0sldxHWbcNNV1txgBo
jpyZAOdmFXMl6ld1SWHKtJhAvDW8pFXjo7KUL50JYmPBtbEEthC0enHWpFV/qKPB78XmJy6E+irp
LSjbLi4GFEsNlrdLkY6KUu/H0/paqu9pESE/l1MzUAf9pPYJRMA+ZJimXEK8inMeGAoAkJIeoq56
GEbmt8ddzRA36yfrKhKLpqLvoAbaN5EMhNouF8RT2uJQxiJ5KUaT7CieaXEKyK1LFyzNtpej1M4L
FCVsaaOpwmkoYt0Zi/ws5AhyJil8V4ad3ogvitg+xQ38t5K2u2YO35MljiDKtcyRCiVzMh15j6Ie
knF8mynIdNNlXNymUp24HeSNJf/IbUPnO/FGhep1MJM2myWt+Vaa66+9GehLcW/Ewnlp5Mxb+qlg
fZ9kAX1QqidwQwPU95x3z7pqPMi5jABfsxy5rndFmHGYJFdMxcco49YuMi1UQ7XYqOa2FiTrUbTO
kmkYnL2VDH2V980I7T1pWrBOaBdF7s4KtmlIMBYjeWa+lnAq8rkM07c1t5gqIwuIjAfkLoqoemLa
jNdGLOWNIY8IV9d88dcwY2SOirDDcBW9RIsYj540leTjvemP2Ry50mL0bimVz+uimAdZy4TNIiQA
lqt6HasQbRvzrQ9VVYGLRSS0qpm/6Pn7FGdeaXT6tm2MyJHV5SQUq2qLZR7kaZzb0zpcKrGk8e68
eFZWB5IVg2GVbJ80hRtxBAxe5MVdsujBWgvdFRC3zqrgamt5zvQFDR6JgWhSgUCLTkOlUqETnibT
XL0qK9zEXF+0JnkpteRLW/AeqrD8CIluJ6Wq2Bl6iHgdnSwm8VIicyOu8c8oK2BfpkSHSa59IJul
HMzRi5Anq6Nl3yLRhoy1Pc6D9rI0Whssk7zJWsKLNULVNM065SXZ3hrQO6d5I3rVOtCjuFTyQzcI
6LWb8ELQerTyeltZoZ1ZyXM/S/Q7LKNAEYcHecq9RRhCN5VFAHUNGlebEIHpeuguM9spTaYfcs7s
QaZzYRdWd1bJQesb+VGqadtlNsju0uvMMV3K7lAkaNzkKEcSPA5S7M6tCbKs8sF1k7hSECk1yYGf
Cn1hvCtOc407X+7BXOQ0ceY2F/fxR1ShaF6JardDtAAltIUbxsLipDNsupom28yK8blgf8ksPoaJ
YDhKkiGErJZ9q1TbsdUKT82Kd3MZ7lIposhmbnrc90BYtM4FI0vgy9eMnLgUBU9R1dW3lPhtiNt9
EkmS3a/6ZEux9RonTjFTvWE1bOcsVcGEEGOR4LOsRPSGzGyDuWZdEoCHuJriQF7l1llXe0jmZt93
yTVPGlrQMjzG1RIl3jUEUJoaSbYxUlgiaeK3mCXbKm9RE4GyjSkAHGvi6pGSEZvibHvcgJsaEi2m
21A4ynkC1WSiR6iUi5Z2265VwRtrxEii3F+FyvrolZoLJQuBqLb3/YwusDX34prjfGr8SNZHqHBS
0LY5ApiVajy71H2OSuhFUUOtlPyom913JC/TRkqHh1pBUJK111xrr2lXPUpKKPk8A9yMoaM/aGpf
Iq6RZt1NCbrdOu2im89XnLoI+kFH3y2bNweFiE4Od9oNb5vyV1nCQWi1qTpCO+4rpfMF7NkhXSyg
azlCA64PX5ghwR+b/jMekz2v4sVr2p0iNVttM681RywJ1Nco32TW7EVi9GpZau/og3yQVQthSFS0
m2RQWmcw27swVkufQDsllkJ4IaqFJ1h167TVMxMdQKrFvNoyPvxQq+ZVTc3jpE2TK5FrZMagO1XV
U3OliJIjDB+YiNOi65Smp5QwiJb6WWaCK03zS2FpZtAZVDDIGkIVYfQVFdNn6tZlqvK3SM5OoaRQ
4aPrmNkwPof5x6AlvtyiNpbkZaDOI4IYsKzzmDV7Io1XYWR8D0gQgtJCdbSwHz1lbSAZMlSvxuz0
WUxl2DicIzFGfyvES6Cupt0n87U0G/SkUu3q8imuxofIwBQJTe5gye+UVgWDHzqDAKv7snqKaxY9
1v1ZHr+HdH4XqknZT6Kxr0ZZvms1csgxLhyuKwL2wvD0rkMBm0d7WQ9bHl4m/Sl7yjNW8yETB/ZR
tyZ7/ZGUIfSjtd9XhVHYsiFsKqEAXjElOOgyAdAeZL9T0LEN98XUyk6mfFdCqdjVkDPqpU0e5Ypb
WRpVEKbxORvYmtGAdl7gprgwtG/y8mJJvDidNqIwUmIVojmpMfljdZ/MMayymoCar+VJYmCbrciK
l3W9Z5TL7JTt6uX6OtlltBCkrQDiVbsyR3ZmqC9yjbmjZGIFzJ9HCMpWuCwMwswlvHSd0LhXvzdb
ylrqxXhoNO7YpBEgMBtItIVsAK0sjcyJDfW7TRTVtizUb0k8HIxBOqTp4zQk1F8wbVlQGsSMhpzb
ljHs17pNTgJGTBvyy7SEXNO+Cu1Gbke71LB7AwVGmdq7atps6zU33DVRt1Oqy/YyDJCxg7TP0/Gq
pc2bOnbXeVrPsRJvQ0UqvWwBhuaou5IWIj0cw+3a6/KesUZbU1JBReMaHbeUvJjdXhlFclI9nLy5
Mu9iUygc5u3eiQYVDqouO22mVq617PRB652QjfFao1LcbgHIpX17MyE6MGMn6fCOq9xw6nLXsob9
oPQvkZ65iZVjlEwYsqSNSQSSYbOI7hRN2zif77JpvDPiEVZTfizk1k5TGXEkctHqqnOx+6XYCkVH
RtbRMqbkhLS6sp2byDcXjmKp9WdN5h5C+9RIQMPlDeb993evieUGkfFNafIlRAOkUTEhwxt12uSj
zVOMS5RTFyeM27oZj4JIpVBWaJt8BAkfReSZq6F6syF/ZnJqE+jusho5HeaA1QHYb7TiIcyzyOka
yuasGrm/2hzFznxPwlj29eJF1OIYULFhlqU3pslZygc/1YBz5CyfuZ9KdNfMYONNi0w6YtKOKZRb
s9E/iXs2klS+VlYHwaYtCHtEU/Tw+ugWV0vcrVaRu2uYdJwmRKIq1GmhB1KsIs1PfBFpMpwR3Q8O
kor7HjPD16V2n099ayttErSTUnqmjNp8rtvSl7LmpTfSS1oYPh/jqKztqZG7bROnp7TPLl1KYKh2
X+1YDE686Burks5dm17UNCsdKcnfmr790oizxXdd7Ga7jvT7aIWuCOeHolQO0fKlpNbXUNSivc7A
2XPzwdzlgyDrgTiuP/m0nKNpRSKY13vVnM6GSfTXZg9FLh2mHpWZ2j3Wff4y6c1+bLNL3oo/bd99
JQoJdShuRjGnNPf2CvFbl8kvprL+KImO7B31kdB2T2kKTSdO/jpQ1xRZcKZNdEoYOegk62dfmLOT
apTEiqhU+QiCaHlTlp7GMn+TFvJktWxCRDOdkL4ZFqLvVAJ+mJ0uA6qqK3B4Pb2LdKDpsCKnkYoX
reCN+3nyDeFkCPNDoluEn7J6LUftMmr5qdbitzFbYPzTfrbDGtBI6h6lqN6PU35JNd5U0aPeVQad
cCTIuvGuWBt4u+VBwPjG7Y9qpSdzwvbUs6OMICn1+KbJEOjaGjmxpd3LzfhwewohLDmtBHddLdlr
Ox67vrgUCTLybt6VIfiKbj4166dKut3P3aPVm/RMyLmqClshZ9l5laGlSw0JVVi9qVHDzQ43uhlf
BtgrWYrew0z3xpVlFTrt/va8bSfYapiciix7IwVWbOwCwVNtvecJKoHoEGkz6uRQZo/EbFPUROcG
MYW9jOkONIsLp6PLFcTz0AvPjfa05M1e1bsbtoM7myKMWqO9hxo06VBGp3QMM8K16jxzs+I4PsVx
p4PlDU7bSU+RTGHAIsqdsyBj7mblok4NI3Gm+inP2Sijjdyu0/eZWHzIMcD8THWVAVeoRyMyvuog
yjP0+PjRzSVx2dRLzrq0exGTzLSpxa0MSr37EIpJ2KtFcWqs/DJa3VdhccAUs1bsRcuddca6GzOm
xyQyjWuIjhptyNRQu1NnaKuLxtUyboQy/5Ce+dk8PqhlJyGf3q3vi45nlof1XCXSYRTFn7kqP7Oq
RXVnRro7ySgjoyk5lSoL3SjptU/XU5MynsNiJcYaDaeMLW4mkL4QoLjBW1TxJDnDAolYCT5+7d3S
y+/b9hlW+TEprHadRTsmMAZtRyRgzM1bDwYZJtHiGFH/NKRtbXOpn5WUdBV0YK3nM0eRKTijfD/J
4WYd10Nfr9JGz7O3cIKJ1DTkPO0LtmmeYbH72tGrpdgxhHrfDKbxZrlhlB0GS5LPXDUqYW6fcxiC
Qmw5awVv2CjDKS9QqM/TT53PBGazSLZfXk1teWnU9L6RSt3WmqoO5G5yckGoXQEIxmksVQcZIgCq
a/2pGRWKYvT5edHS+l9z1P5vcy7/cbLZ/6/MjCzBmvxnauY6fDEA7c/MzO+/8Ac1Y0LN6HRzsWBl
TE26ER9/UDPSb6YMZWMZ7LrGrCK+8wc1I8u/ifxDGx9DUU1duU2q/2Pmmfkb/6volgXBgKuDSfmf
zDz768Qz6FnFuHVFEyGHJEuVfu+W/yeaVi2EQiSFJoZpxk0KpG4W4T+17foL8fOvt+Au0VlDZbqb
KPIof2aCmbgmKHJbQK9XxUT1eSVgRNta1i99V0iIedTU6v+Bm/3rwL/f35OxT5JIEC6poqT/0vaN
yBsAsDNNO01GnzwbiB8VIh4NsM8r5Ls/7fYfTOSfh6PdqKv/orb+eDe6sJoWZLcm3/bxz0+ornWh
WollImKoSPaZu1Q/d0ZxTBvtH57rv38nGqbfqDlFV34Za9VMybpYSUgTjeZIStIlmR8R/Mg4hL9/
pP9mARVT02EGNVVXYTv++kirHq9VHXMu1Ka8lorxkatIVK1sm7XipiSu/Pu3u52Bv6ygyuQ/DqAh
iiBrivnLCq7wQc0gEvdO8kVSZ9/IY28sLbgYlNCV6lvJPzR+uckP/vqGuvj7DAiaZfGY4i8HZEny
tS9T7OlQq5vQeBYXjXj+n47hvz+WLt6uvmiqogwl+ssq1pXEh6jheyzjcYA50Qu8WaK3B2vs7/Ie
FuD779fx37YN0pYRcjerwRBDOJe/bpsIpRQmBY5RArQwlUvbRPsUAsOoM1cS9H84JP9mPFQ4FhbP
sFSRU/Lrue/kvmumBVnWLFJeDATWd6H99w90M7S/bpQuGvQ043FM1fz1xJuxXCWZZmm2PiFAyKpD
I1kFsljhOV9rEu5hX1Y60eL/pu68duxG0i39RGyQDNrb7U16I6XyhlCmUnRBBoMmaN7rPMG82Hy7
+mBQlVUjoQ/mZrpRBQgqiUkTEb9Z6/s9e7/Qfi0L4gDnKUsghiz6Vnr4DGazCZFjzB1GDPny65/v
bwvy8ggYTRn7rscGHn5akNZkyS5LeQRpGyEnRKFWDVt2tYPLjOBfX+of3m3ATHk2fMcJOEg+7aN9
2ca5CiEGZAb9a9at3TDCa0iNoCPiKq39ry/3Ty/XYZOhcR/zkv8Q+PzpZBBZZ1iuEXdG562TbNyu
+c338/eHx9q7MM4iQSUodj99rY01lK61ZCG9Luc2Damf5cNTLedj3Nm/uZs/ltpfF/zlWvCfPCFs
VIyfrqVlm8xLn4cr15qZdeXLjypkFK+VC0bblKPaGjM9mxwITubWH0Ht27tfP0/nrwIITgkufvm/
6yPFgMJ3+f0/PVDlxrl0GydAb9B+WTr3PdW1OQpdOke/Kj4cN6Uu3j5yKL42QR9va4pzD7/+Gf6+
H4V+HHDYU+dn1X6euas8xyu7iQdO3oWGULvndoqes86+KaVAzbrg1XCHL7++6N+3WoQpsfBsRoCw
w39+y23uu2PteBiCc/s5TC2SgOTGaGoWv77O39dHGHIqMtMnDETofj6yPHLDZOhZip76MbvgrS7t
zvmlctVmVP8dCROg/l9mxf7D2yRsY4Rt6DDLVohP35OTDaVs7DJYLTUl9sD33hbHjIwHV/ThuuKj
S9x9YxcvxvFeaGlcR5Fz+M/vlydqsylEsfu3IyygQje1EwmD0Yyhz/Sb61JAjQZbrxIv+Fp3vdr8
+or/sF75aCg+M6KUfSH8dJyFjnat4JKEJM5IfzkGedI43+1hfC+apPvN6/yn9RIhWLrEBaEfER/8
db3U6EIQ143hKix3s6B+stCMasWjm4D3gOXiOdO2L7wNjYxnmblPv77Xf/hqI8aGej7dQJbL5wCh
prAws/3x1WZvTYConjwMbfT/4CK+I9zYoUgSfl6PIrUdp+QYX3WOt9H6e0oUUuft/+AqLHqOjTi4
TF7+9Nos5l31IwKqVRLfzdHZrz5U8rvN7fJ3/HV7jZiYjMKLBxYyXevTyyqcpaUbRQAXOuWVO9CB
CmS2N8F3y7/uAipNzjBtWtHu4rD9zYfy902NS3sBEjZmSjvMl/7rd6Iy4tS+zmkZzO6+pW/YLD+G
Htec/tEAaRqmn79+aX+PSLgeKibhkjy5dvzpHI5m43V9Qf+jJLAarXlD82lvnLfOqk9RPm91ANcg
1A+/vuo/LAe2bBJBh96sfTmTP92mI8Yy0Qbjh623TjF+cefgekiD9WJFu7Ci+JCoN7fKT8lSnpe0
/E308ff1wOXZV6GSXmK9z+shGWQ6W6QlqwmFt4cvMX3L8uI3r/KfHi17eOCgF+aA/LwegqZO/brh
K/Lb0+immwhP+Vz8cCd0tZIhh1D0EC79Znn8w/fD9S7JDk9WBJ/jKjmM4YjyA0NpHV0LQQduOYVY
FtpivElyrKd5+Jsr/kMwEgc8Sw7gQNgB8cBf32Un5Vh2l6C2R0mkqYmWIcquMT6XCZa9McZKgXeS
jutM7Prr7+iyEP+6UOOLTJSNlftFlflpoereTfxyUGyllX9X5Ro/eBV2v7nBf7xI7LE4kJzyaD99
q0FaJQNqz8tF0ILkC2Nwy+7m1zfy9w+SbNt1gjj0XJa9/ekaVRpPHM4cwLmXw9BpCmrmzuhb22QQ
+X8cwlyuxScSUy6JfHE5GP8culmdU+nLQzNj06/qQHf31hBqNB95kf7m2f09jOGOmOQiXI51PslP
9xUXaY3qtaXS5+f3/uI92GkMWSFe9nUy/AwGGiu/fpB/fOCfP4k/X/FTYNpPSTMbRZdpopq5Ldn3
MA82YXJEQAgeReV4gf1FbushWXZWEObfrWbuD47EHpK5poTQMYljPTv99aLhFVl5JJ6MZeVPozbO
+29+2sv9f/5pA9LBC8+fM+1zOKnS1G8jTZk7ztMfUZ/u6JBSNM/id4RyJ6cs9aasKmxpaXOXhPLr
ry/vepe1+efrX0pmHkFBTKkn4MD5/LTsIhT1bD/NxnS05BIZRjVCQ+LR4ViVuZX+nJWfJWCQ2jIZ
vtmE2/HezKPPkFDUyM6t46Qqii5SHMe742ysOTAjkQ0/Fy3cPN7JzvZ9FBxDaGH6p/3cNpssD2io
rMJs8DDMTPwvoqkeByPdBB+tp1s+0lsxHSroejAZervC1EH/2s+FnGd0fnNlfwvl4MlpE0ot1BfH
aaflxoxV2epjXZd+pV/crNPWtAqXafbUXvZt2/dr5CxpBEamdeIJw0EjF4cmfC3LBiaZ51UKT41X
Fv6HDvsZMfUUO1LvWgS2wmxmq9HecjRuvqSMjFaTM5ud06Rls2tNP8zY6sbMyalVVG5cIdDsHVpj
Wa5HuIatGuJlWUeKYHQzlaoZvsWpaLz3Ph+L8N6zsxJhS1zkDu0i3brzcosQaRFvvVtLAK7mMuoT
SoPljXdNMZk4XousCpxi1WYoJd7MSJOOCnvgu/R7et11+Q9UK/Z004shc8+hnWp+Q4ulwqdJ6kRs
kUyLdo+DSWOLooMJU3zVSiTT8Bh2qC/36SzpeK+zaqmLZD2JznVX1mJ5PSQ8EwbLbaIoTaJba+Zk
vnIRQztHEVi5/DIK38mpfIlcSIyimn41Utuy6fyvrqSSBC110EvzqIehjOG1ILRxMDI12AJeRVDG
drlZBrdYcEw7aGTzlU/Cq91V6/j99GZXYqp2nhtYwSbq/QZlUqOScHgPRgSwqAzbZgC50cd8EKsq
QDJ/U4dZgAXSRy1Snds87MRZycpX132U+xA1yqFKbwJiBhjINc/4qEa7Apq0OFGJ3QjlqIq/6KZN
lrvIDDPKmVRb7q1BOhPt6WegO+i7oq/2fpGI6kqnoqjOtq1L6y5Nk1YzKzia1Ph95gfproMlNXBa
fKpBh7lCpCRtESJLs61E+R9CFXEJ08Vve9qu/ozqnn7oEO8G4uFNIvtYfVCHz5MX4w6dfLPrpeI/
sT2nQQYzyDCYPqyhQrs0tbkdrY3vJQXqxGFuzqFO0R/Tt/fEw+DR+hSqzs6RcgJ4nFbfT/TBImdW
y3rJUs/fCKFaZCEiX7ZaUwFcw+q/6P+a0cpQVzS231bfLKWRl85bTwZx6q3qqqf2seqtqo7erI6+
bHpEYh+JnJ7lROXJ0ANGx9V182Og+4xs6Yy+bgzdjamaFDBzxaFksEV0o2I7rIaqa75qXeb5/RBX
bfQqTdeW0dqK+gAQsj+3wVUSDE68EZ6anXNXlxUCgRalvT6xa6fxYQ4ReOyCbPTTXWORo31p2mh6
TPIo646DX/b5nZdY7uysHNONtg+QqmwNLn4ZZD4VyGq+ZOFZXjvL19b27egnse2M1KtFMN6isww6
x/lpGVdP7IkU8fw1PbqSrN1vp9zbMak3pLZNy9nOkPqxei00FONDNnS9BHrUeLH44cbWYMJ1NUf+
eG8k7bCvFAoVmqW0D+L8yZGqD9S1SpCXJAcivahCF1z2bobGLsvNcYy8ZHwwqfDbm6Kbnfw+i4J6
PnHbUiHPmDpnuCoC2xJ7lp9lbisZVsmpa/VIop0JXVPvL6y4N/+uWP2/7rX9f+Rv8n7ZRFt/r763
/+u/Pro/99Euf+TfbTQn+JcTu6Swl8kIFFxDzuV/t9Gif3l/FEEIBahFU+PjRP7vNpoj/oWah8IT
mS+VJ8qm/6eN5vyLbd2nLxW5NlUj143/kzYazbLPcRsZPKUgogIqmQHNIPHXGNFms5z07O5MGl1z
6u0qGs/bzsvLjSuWcpXUUwwYIlqoD4+UOZMSMkPnbaVyt6U3gUzLvDcnjd4crc6B22+SfknWJg2q
jdfg48hKedSYajy3LbdymaFKCe+jUunToHJYqxqRjIxp7ffuBZqbW2xuHkUaIx9VGC+nvoMTMYoc
Ial+sb0yXM9BjDEjfazcSK6lAOxXec2NEJK5386g8UPsmj79pk2KdTBMruIxPWSNd2zG5oHwLFsr
r8KtaH0Mlnq6iD8Pkwo3tt2mq2QB15fKCqr6/NqU+ls6Fhj80SHshwZbDit4GyK4r6YBLauXH8oF
SGRSH/ICA1fRuGzlGkSBnWc7Dq71YNXQ5+bosomW8hADNQ774CSreGe8YzuU0zrxnXndqf6iBwXN
Gr4M5QLvtvHcXR6HW+RvmqaZv68XdZKRs6blQM9CyxA9PW6aGe5Xlmra6h0BrVW1aDSbqN9e/AxO
n/rHbFS73EWlGFyUjr6oNi7SdXaXxyWs7rzOIJdUJANtUJ4v3QYqO3dTsXyMdRMfLJns2meh1VON
71+pU1Atb3ETpTupiieZh+/5OD+N0fSQtv0Xy5tz3D8LOIkw3ffQ68Q0ntvIUS/T6B3noWAM/DKg
gZW+j8fJAySg91nmfg3lhFHAs6HmU9TdNdOyR7r+JN06v3Jte1c45t2bRYMu1N+kOJhWpo3TuzjD
RM1JUXlud5/GxSbsQ49jx/xIL9JBC/6Zb1nfqxjpb2FyccWT2rA78g3iWgjyb3gYLm/Eehu88Gte
ISWzkDKvZwrLfv06ixlB19z9RLAgR7KoRS8bMTUj8dGM1b9s4MjAPISYPU3116yW+V5Ss1oXs0/5
DcXgWPenyuP4GobmxsnpDU64yBwfPZrSE2zuUB7VpC6uK1tuXbc4JtTAt0Nk4LtM/ZU7OemmaJ+m
KkO0acLrZS5/FBp7UYaUU/LXr6W9seLqIWrSnanq701TH0dkL0G4rdsIk0xz9LJxHav2eUkXzGvd
su6D9q3p+3M1qGMv5KER4sFriQvViQCVJlWo1CaTQCtnsWvL+bEvsTX5eYEJjBh/m7QohmC5itLa
NnkPjE9PAEN2xveLI36oW53LXThT/MA9NW1SioT7rqXH1HTuISfdOiqruJ8DiOheWx+6MGt36Nqw
8IdGwjEN9aqtrDflFc9BgjXO6aHs+cmNrlOQqwn7ROLduUv60M3NUSIKNLGDdNS3cQp6CSrv8Caf
+8cpxCzYWZDnfGxvCXkGDIXlorq5Cotmb0YCKGPZ+6EkeUmy6uT1/Crrxhjzx6ZAt1tH/X1oRfWD
H8pDUYlg17sjujq0W6jeoDSGlXtEkLWz8E1NqsXEVj7hfdoXSKhXls5OmXDPme6LXW8EAno84qH7
0QhqQeYS8Y4afEATx2yg3KOXF4iTa3MA4egala1p/fSHsRJv0fgt6tSdM4bXfTHYD51r4ZoYy3ed
mDu38aHO2yI6GeLeLcac8ZRc/GO4tx32qaYfz1HTni0vDa8lBZpGmVvin+EnSc0mYBWf4obf8UN3
XUmgBC2kuzZ3t95sD/sm8+kx5bzMsUpLaMXYr5Q9CXK6mVMgbd1HUj0ABJbVf++98SLSVVde1nSA
/fRUPjk69PFw8dxEWrIFDZnaRlF47kroCWXj3dulhSettDUKq5PS7TldsIlOBfpXmuD5KYi7B1uA
ryctomXrtOVONFodK1MeckuieOxb4LMEq8ew9uLDWHrDNXa6epfK2dzX3eOUxfkmVqzgKM79o4/6
f12Fo71XCyDqhFWUNy1u77kXr3KRX0rjwp9J3Cuacow+md+T4p0WbvlNtPrZzwqY5SNpS1QgjQ46
Vjb2X5Qh+s2TsrxHkRvcSlTwq9JOyztZkE2gBfWrXTdmwQFvx3MVBl9sq3kNOMu2gd2exdJEG4l6
YFd4fXVnBsXDM0l2qKMFe3oqnFvbqX9Y1vBlRh64wbILPH9uYP4u94Xn4ZNYsm2vL19OhwcusPWL
WLL14JCImhRTUNU9ONFtEAETndC7rDrFHlOP03Xr4t+NG6vGVda1+zbeyyF+SsHYEs8/lBSrWKWY
T6w2+Kqz66p9lgM76BB1X0xK6pWGH+ESy00AXhUx4ZrG8irtUDNal0Ou6FCXimATujibUBcmlGmh
BgP496r0oR7lzi+cH7IMLn/gp9c4D368ZHuC359zVj0ULZWdoJqea5Md4zn/2UfRuJryBqhWu1yN
LLmkw5VW1UdLhmLdLhV40dw8RpI9UXdi3fX1QeBo9Opy50zWu8oGAKiyerbb4kcfv6LQfs4X3LlT
MF1FWfCzTCOMIAe7/VFO0bfWyl8s/CDJETngQ4fXM/DnrZ1MMy6c2AbkpWN1MpPaIxzPQST54ZUa
KDDHofXgWrVao1dHlW6st7Ihmf7DG1Wl6j7EexzOqCN1zcOI8Tr1bbBRdQKoRaUPUuQPMpXvmF83
eK92XtLKHSX26+mP5PUujJpgV0p8wnnhHPVDmTanJBvf+hokXOqZE2aftzCjKmONjz5VHvy704td
mHVemLs6NEw6qePrDjSq6pZT5w0vIzXcuezeg8hwsiomBYwGUSa5aqZ56I4U6FxHBIJ1gmKbnXll
ovSn6HMw/BGbKbtFsi5ldzIFxBTl8Y5EPD5mGnBRl/m3Q4IppRW3ZsbXRUuEfnJ/1vHA+aG+O8oX
G5I75ITzuLUiBxhD0rxrGyHtSPFi49j9ye0Z6GMUczta4ki3R5/aJ4jBG2+8Tmd+JbvLMJ14hCRc
LOABTYRlzCnfil1Soc4U86NX5W+iYOX1zXOkBvT45Oxr4zzUZfBuq8ba6/uRjtB+ljGUJ5vZOhzL
u6jpTnLKno3oir3AzBLF3Zc4h0CcZ+IysuJULslH5EEULubupbIyysfOfEgjcx1ETbHyI0p7fUhd
YxgYaLD4r8ZP32PiDP+74izbeCJJ2TVWKNiTddwazIQ6wTklYV12YIraeX7pyXFVx65Aq2NdW+N0
Uw/drguLTVY0ggBLfV3s/KXVnO0o4MlHByjYWfWM342yOnDHKPjuzkxiCFS3rczFZe5bkKXSrwG8
nLHS/MthFkjNPbnQl2pvuZuE2sy4ntT0wtLcujjJ0FU3J3/UaCt63+wJl0Ax4aap0uq2rDm4siJ6
HYMbx7ykIrlqYmLYkWcJN6d+Lq34zbYbELXhfMLddYh9gopVyq7My3Deem29e2W+kwH7dVvBxbeb
cFnrdAbA5Nfjd3vs8UMOAACm6MnxJfDR4DvSV0Agjf3WZequtFuXSSLU0gJkwujAU8teqLiEm7ZC
c5LW0wPperKvw8Zf5ZZ11xZJiDNUwQMMlm+D15zK2R/XfTjftRyz4LPUKhLy3BomBHSN/YjrctM6
SDCopt8GFvDoMeWjhrJaN/jxG0/TOhT5eHYEyGUnImT0mmbThgjCdRXdmepy7tdHkaEijlvKQk6O
QyqlRsgzWsej+Jh8+zSVwjou0WVTb94ap8DahVh6HJyXoeHlmSnnDMfTkiM6LveD8F8kR+BGYUla
tfpAmwEyUVcfpUHybU1Nvc/dstjbNUE8mP0lqvbEbs/DYN+rfslPOONfC0ei9s6pe3UjacNUHSVU
g+3oQqrOQyS6GYHUaNfTNhjH/aIINCKMFBbZ76ZtGSuEGaDZW4o4OO8VKKeR9UMZ5qMsbO8ser12
RR4eWi/iGyoztetD+92ESX9rLVc6bkGdyehJJn1OgXHYqRJrWkEJ+NR2+k6mzCmqp3ETLyPescbZ
apQE275SMO/SkZkbI5Nv+Cf3xbjN+ylim0vKs0zT8xxmkNZy9uZKpg9U3miRRfnGVf3tbIg53WTG
v2KxtBx+yIW4nBqO/Fg66yorB07YYSqYXGN3e3eKIPI7LwmB5Sb2LvLMgR5u3PBHsBDMNbK/BRhZ
Pg+HukkZO9A2N9OTaVOzH7scnm+HM7ye2OkWA68tR41eTD5JaWaQek345lG0up3Vb3pbvboWG0g9
Vpytt5TtrK+ZKa6beLgP4uhxboExubygMM0r6EgyCDnAfXPWQBnWQRJcaZ8zuHDDB7+hLNWCc5jK
/iWR3as/Rd4Gb7mhs3bX2SRaNVUANFr2elYRJvIq3fVdD0ybDMNNnfphcMeSuicWsCxeDpMTO6ci
wLOt57DepGm/jjSJQa+a+o6/Iwmy19yq1AHXEYOydHsnenWL9KsmU6f2F4fqpWakSo8HoYcjP3DY
rK3FjTdTzUCBpk4AZKwKV2/aAoNN2mOm1mFOztNlX0RTA2Lx8Z2Ftri3o/OiuOukIuufVUg87tTY
e1r5CNyDj6yuoXeVUm0pXVvbpUmGx8QM8Qlx05U3J1dKjtVzmC2XugKdiqGongd5aI1Dao1ydodX
EhM5XvHj0ppyV+b2VUdBcTMsGLKsjs9vJBVzOvcYO+NTj0SC1D5/VKoGQzTguFL2fLCMs2yJwV5x
cuoVdVi+TpNu0WxQ+qyyO7brDLPRBhvuvButNNgi0d40YZ/BBgGHah7yXD/oJeuvW8nAtI7RT9NE
UlTw1zWyvp+iCiF9FmwxrHFIC6U3VksJtp4FBIlWfjUWk598EeOdQ/2vBodjY6HIq2lptBk4+Km7
RYCfnpseB10eZFeqTf3reHZJT7EhC43xh8MJiw6bTpFe1yW2AbMk34ZWrh2TfJGZ3BMCM7Qvc+5U
WoCxb0DSRyIBOi9fG1fdZn2wLt1onyjrpqcEdugWsZ2whm78KLH2yWTmW++icgNkz27zSCklOdRp
sWyqpgyIk2meEgvsLTY9L0Zqa+CUhzzoIZC3Y1OyuPluAmzzfJZ3ROj0FujQkB2K225ergpvfnFb
eZ203bWOfLVBNHF2kgR449gfpqLfRRPzgkqMq55VbqpMMxCABwT55S7uPJwXUsbHYdblaTSCT5dF
o9t37M7WTVGmP2Lx0QG5G/F/T2HXABDRnGKpezLpcAZ51G0jEda76WWMrRbKod+ce7+8KpvwZ1mk
w8b4CJinilNzKtq7snLuhot1WJ+iHi/2SFy4uUSvlsOb9fQXxftoivY+RVq1qbxCndtq114C5c41
53kerzIjMh7bzGwX2oz29G309O0YLpiTwWG4Yrq1R3MOsN5e3FkbalhmF0YtAQ12DlqAL+3cfQ9l
iqNkUK+YPVLSqRiiRz/u/HJiqsNIVNAX09kBG0T9y3szzXDqlnZX6uJHYxUPvUHhWme49vpy17Ud
EaI/TJwf9XcXF4qdnTu/vBsmxnq47MMJqQj9GHfHSuX3bb/cO+ClRf4RTk639+PXduSbH8qyJ1du
X9okAshDKJouzXNnaQQXsU+9ayJcsO/6kKRTDpmzScTG9D3TWcLwJMcRyqNQwVY04rKRp7uUYuFK
FRyJM4L7IoIg7AeQUbLIPbljuqeRMB3dQC4HFTfwj0CqzulBpWX4LBeL5kEYUH+x5JXJe2Y8+Ll7
b2iL3y/e80Jri9S4Xw+5fkXfS2jdAvj2hbqprPqj0e5dLi0fLXLrb4fhXXhBsU1dtrukKe1zF0Fo
AJNjLcq+T9MpOCXao1g6I+gx2K7O4BdAwXfw1S2LwTtLfE7a3DzLvBgOUYUOdkENuJtaawH5014+
Lbaf1FHfmwrSGS8g2XCOK6ZVMBbi0q3yuuDgGvyMRTPcc3b6J1RFyU1Q6uTG0cstzKbNFFrZjn30
2LqVc5y69rseHNiYjp8e8kZxgrokZJAcAI8u+2z05N1cVVubdtwNp1e51xYMI4I4whXIQrTp6IjP
+L+xdxYa7aWsqW1WY/4W+MvLFJJEp6U5NwOMpynMf0ZtfC2KZWdrujASDERcLQyvw2J0cKvkpqLJ
uF/iHOqJJpCs5cUwm3w0xlNbx8/XHBGsxaFk8GGimOGCbX/u6NEMeUVWUmEMNqI5ijTvwQElD1lI
M1inmbWeI/etcrqaUinNH8qEKmnAvk7iMNXM2yJeL6qZjLrQ8GWWcyXxdtKgBbLZ6FcV3Mmm2xXA
Q3Zp0t2qJY6gmWLrFtQ0EBWHpzHLDEb6Bdst4B49BJRfu7ld1QpAhkTgTF2SHzH1o0eyw+vUGfN1
WfEorTIJMdLlN0EibxMn36YL/ukYx3I3NrdRvUOZyWyCONn4AlCVjbGV6lHBJEtYTIx/mV4ULE6d
V2T9A6+WNtFKM+xn3lokERbcD2Ulx6B1j70E0EQ9ZdjmjfM1nuG+avlDEsuehAHXiVqAPJts3EZ8
VfThYcwTpq8kzqNPHOWm0ciK1vkpZGZhkChnnYwXwUYSgNYuu3u4Qgxi9Sbvvs9AlRUDuqJ6uK0s
EkKZELdzNbxs9CYpYVn7eL6yM1GvO48nlen7uaGWF2Xq2s6rk7i09INy7PjSGtaAyp47lTBRy8fl
PHika5XeMbs6O+BIgxdv8leIRmpXiPHaaztAI1NPFYbijR1NDK2ZrlRWPY5dmW86u3iO6tTa1iLW
9/3Yn9njmMYSMU8y1bdlVY4rrfsnuwalMab8apyDL7NPezVxcD6HML2CMHvs+u7NH6qfAsgK44Ku
Qqd+4SUNnZesU9KOvcrTYyzGgwn8O6QRNNpVAHvtkqQNIG5h35aEpsdKxWYTy6c8sdoLbQHQ07Qp
ok7f+xnpWlo+WLRy1tCLzgB/brHLrAU77aI9XFRluikt61jELUevtPlui5nMWzKYTDZXve+Zve3k
/to/B239g9IUOYIX7uYSQEKj4nwdOWXPSShuM6+dNkk84I+u6lfUWiACQuKNniWVxRPjXUTgbYwV
vk5xh3g7Y2GJeIK82rugYwWO+a6CgBRnFXPATLXjyd541OY2Q2Ou/VR/G2aUk5Ak3gAOERj34SsM
qRRGlx623oKaMQPohax7RfyfnNBd0I2hxttgPX2P3WVrLP2gsiLdq7qn+xNDaJim4tz61g9yI38V
LQg+DGcoPJ54l5k7WC0MHzGleAQntwYkAb6P1KRH7fE0QNAKU/mjGKtixzOj0ueak6oOhbnQ3iLb
AK1JAwz08t7roRhnEkxuZal1nABbQLU4YZD0oB3MoL0CH3E0smFI5tbXcHQmAnxIz376IzVvPP/2
PGCKdsnkNl07Q8PwKrP3RdJ+qYy8sZqOYcmCr9BMlAwC9PGNH3abWsyQaDtzP+Q1tvbZuY/khdAM
ZWEdpSDQW22tLdV95dOhht76ICXyXuwqVTDFS4AUSxuO1YQSo3UAA5JuxoUkp6VxRLhO0tqX04dJ
sKJO2YXgs+sGbKRNVAAOQ3Cgp54xu/F444TPM1tjGY73Ud1dhDcSWqyuOKBKirldjATUmy7Vi8Xd
pTWT1wKaehgOzak19tOIWX+dtyUhQlw9opmDBc3PRqgg6PnXrDbVhFdzJja2xTc+pdlND/PMQ213
5fvJF9JJxjxoFJm+PXLUtx562NolHL6nPM2wumzGRVxH09mVlBwTaY4eoJ9VzGoHtHg50npqpUZf
ciT7R3sRDZnG7NVkRxegAgMOC+uKOPVH5c3Z3nfjjyJKzgFvE8EK5UAFx8NLF7nqvHTeTnl7Lftu
2IaDCyJppvNqQqC4LNwxBsXjw6FxCxZ4n4D6Frmzr6c/XI9FzQYN4SOK/JT61abq2MzKZXpOZnaH
yUJwGxWdOejZdCTbEgTNF+mixbJZf6sk9L4GEf2RvECDFLpC7n+6o+1upZUwVyIui/VwcMuQcrjj
b5olAFsCh51q0bo1uAOnxXvNB2oIIvOA2sZsZAvy9ih0wJWE/COW7hzE8zf4i0fVeVDz2c0m5dlf
NVuA7WyF3TM9g/L5obXeLR8JSJmV2QEMXb215sDh1p2AghG0ImyeO2GoU9VI3DZeTdJuw/XZREtz
XWSMoAyqb1MHgAHr36avOQqR11GQ4r+j3ftNTAbVRajlTluGm6FKaffS3Icu1ca6oepaSp+pL35L
mFCor8gKgb+OemucSB0HBghakXsI5vycgBPMcodj5H9zdF7LjeNYGH4iVjGDvBVFZTkHtW9Y7faY
YAAzmJ5+P+3FTk3t9nrGEgmc88dCqF3JOEIMHtbQymChses7LxcIwjL9MdtKYWCq58CqdNhs593g
CbRWAuaoyj4RXpWx2/GJeMTDTTR7DT3DeWmp6hzkJNHXCShEll8x4bagi4OKhZkZW9cF1Qjs+bMa
vPpoTZ3c9rX7nJHlYYeB3KyiBOOFSZKpQbajQUmUGogimggumLvfOhu/JHGB6E1FsyWNMrumosVA
aO+kmGg6QMXDAkC2khvMP5lZPA2DIrChcYDrEnFOZ67IkojH1jNeFxXS1nxn3Tue5APb0L50rV3v
V+Y2MYC6vQkzPKsv9R5OghoovMepG/VpXefg4j2AUTyXYiUvaDQuvq/0HrWQFdfyYPcmvbtapvf1
+5iG44VJqT+w7c1QYnSnuu5DmkNUrvZKQR4iNMKfQCZdsg/rYmJ1mkmWn5T/Vk3Wq1zZowyGdz7j
qJplcQiq+h0wlw6TBPyoxR4fUONiElg02zPpxoX64JYR/LM0VSr6HtwyVz81Sp2dTEijKPkW+R1k
1LR+fUzSk8Lox/fq7oJuoBUYPGutUnMDodYeWhJaN2ALVM3rQB2CjszW4U9OrpsiZvVqqONdrrRv
Mh+5o2TnKIZzYTiU0fQkH4Q99aaJUzyN/ToBhGqIAEse28k6zAHhOgzT9IVby0duZgsxde66JTGJ
5BSEdFvo81ProCwOppASMz0efOvWizk9jPZ94tbn0cvLbdfPSNNCfRvD3dDwG42ZMKOBuVPqztt3
MvwY76mEqjJ25JcIgnUqcn6a7WQOdNEj+0A+RVBeUt1yTTTV6h2apYWFJQyc7wVMrm2OslHwu9D9
pfmE16yMnGJwI9/w6ABTwIdlkxEDhFBmb4LM8c3KJB5tiAZorz9TY6kDcOlG5waSETk9Gd7EVyc7
1oqvxBWviysPrkd32vhYW0wp1LQ2jSbSrjvp3j6BpG+N4IQCagM+Dbw5TjwTjIqqefIz8eUSOBGG
O1+d4NZEPdErAEyQ2XfdBswnsM9WOsatSNBg+v56s1G71WSeBX7zAu8sN0Y2vdureyO8lV4yJmkM
Dtd28bhT9D81rd818xpIlvum2y6NnVT9zooQXde+3FHWXosHt/lpkyBjN5pOYQjrAtTzCboZ9c4I
f+9zaNslMRhNAFG5nuFeeN+ZNMrxNpqoX8fy+f7F9Jw9YP9/mWqe0Y0c9Twc7rQlmZ281mo5aRk+
AcZH4UKAZZ5zaZXi0rXLk6MGioby5cQbgcz2pUPF4H+gzGghuu85KlLuzPnqyZGOw/o9G8SlyqYX
Jzii+yDAvO5fGPZiic4tMsPmhWvrN5sGKrQG+zUZvmv6UKX5X7q8gUTYkYlTO+oz9+GetxV6DwGH
mGUiANnDapEOAwfKIiDfwGd0ZKc0LeLy49wGniiT1zzlb9pmQcmdwKwoU3+zCI2XoQxjCIIn3BjH
ntxWVHgFG7dXwVm81suwt8ibOIqZ1F+Cc5/JyVtazjEDCx6oOzOPBEgwuraN9eyHdx7yCzEjuLQ4
dS0MCkLcHbLioxMO8SpJIRuSPtsSEGoI79+0eBRLGG08eD7HDSsniTeHMfM48B17Y/s8ZrmvnpyF
crWCiM10CG9Ibj8yzzhIe/7KTOvU94DsLaDQ1nLg0RasJIjDvV2bBTq2uzY2O5PUKcG3SQ4vP/ir
Xtwb2gsm6+HBEcOTuYBx9275sNylonb2bcnz4ujH0SHxktx7Fm69d9PpF2yNSB8N8abdaAwn9MHJ
zVDG08wzZhJoJnzQxuS3J/gl6kcyVpfgUfrZC6kMX0GnFqZB3ghZkOe6SkavoPjNXPPYlS8SFwiH
v/oakI6Uo/zTBuVjlzrRqP2dZcguys0JVf4queiYpz2Li2aoqY7hXK3AJiFE+G/RMwwOc3DTeSTz
wHyljYfqnJjZ3p3MTUGSc1gx9fOJuOI22+Xfnh7cEKFt3JEPTrqUfdUjUoQhdBDN8E6aFkn3pXou
OeFh5UxuAvvHZ+ZQ/LzUp9y8xfAOQkBYVYkbO2MfY8aKbZC8yOzCjvg6LhJrpK6118t7X8o3qwYC
r2wBuUqedYDuvVoHysxAPew8fLKckq6gRV+GWn3mfrdfPRAJtRpPjONbtIEeJ4xHstzA0TQnf2S/
vo8AdfCuxOSMzW/nDEfOunMmPRYJs4uaJHkqPFooco9ppEy5DkXFjzf+tdda1LtuUC34i4D9413a
2O0wIdCoiNC0rLjXVBW5zZftDUT+rMFPkg570zQip2w4sQUxsP0du1s9RAL1b9iFj2T/Ha1WP2qD
WF1ztT6WaqR3mQDtjXN3cXMXIRwmxSYpkofwHn7vV/1jaS9H2XPbrRajKVmAfCVQH8Tq9ICHYPcL
uLM/XmVPlBhs59lvu6+cn3MYyETfDFX4waXrA6C8ppqcnKp2qM94qPzMvrDLw4qE7P4j9H+/zteE
WyRNkhuBdVzERF+F0/KQZ222TYqSIabOzEMzGwemQapqZk3f+ZSeu57OWlEGZWxhBYS43KkgIfPn
HkxeJtVjo9EH9leFtBgaDwlHGRyCO7Y+tz+gq1QgTlTLtF32bc/ooZ0yj9XUP2HOmu+5s3TfWMPN
c7JPoRFHlbZEjfR3XZfLbBqEXaVZEAmnOKUlS/DA3YEqndKamfozkwF6WL7DJCMzyDb/pSHN14G/
pLtE+G+qM+lQ0/csv/BrkaS8MTn3m7fRzsWuq45390IFYhN4xWu1ZvJotM0VtQ4dK7YE8g1a0MRj
EFb1RqV+uevJRRfKwyiBbGTj+sNfp2fMkYKP7v6z0K51LTLNfgmuddr2ezBdmAkgRG24O8ZmXDhZ
RhtbT/VoS483QHGkhtU+JujYAHYwDOSgU+o5ndCE9cSWw7za/xpZ/xTwOHnAv4g58jrVXuRm9t+W
BoCN3xZvmVm/jORZlVbRvXl2s1O6+Oqy6v4GhX8D3ms8zc5u7L3fssR54LefZm2++2lymiuklBlC
hAt6AiY0I30P8/rVrYy7hIj333Vz6qhK53tK0yfuuHeHVYbLVhKWivAiSPjWM0foXTjkW072u+go
halwznpgqui8J5dWwCbhqLSNnkw++m0FBVxZjgqUIG8eYgM3qSfhhe8GmDu6RHZ4LL2EXEoRFVwt
KZaznUWEVaL4grWisatReYwWDgQFwZVjUryxrmWUZuZxNc1vGMTvbHXZFi0zPXuZ/Kj80jp2/lLt
PAiFzRC21rW3+oOZDt/kpa37NZiGyBvWg2Wu+YcA44Yuj0o0dXOQhAho9Xtu1iQ3WgRUHHk1lo4/
Y3btn2YhjdXStXOqTW5zVqSmTBDIeOZLWUnJRW//VEQonhQu1lNjSCsmHvQnN/K968/hPtDpfw3x
khtT6V8z8x8cbIk7N7RRCFbQvKmNqBQhDdqh/Kyw5pTWtJWBGVxhgtW2NIk6bEJz7ztGeVAARyDL
tBVnwVNqB4xa97/Ugg403S+IYvy3AXyoBkGhBWvhBlxadcy1+9RBMFNw2nWR2dJtqtKjMPJPLB9I
Dwu62js24HxsKI4f7RtJrNYBSohoZCoZgsW5Ws1KT7dI7hHtlIJ0L4KI6QPBJOEckatKeGZD7lge
Bv9gVoiNYwgLmm0mjeBaqSa8Lt0aXs1OPfeZQQItTowNd+pBBvfo78E86obxvhxpN1r6FuK4tA48
0ObGLfvfLlif7OScAliJrnlvwawjZUd+1b2PQfEs+r48uO7yVVuD2nRiBEJ3euxl07c94C1E/E8c
emkHPJrDRdgPRSpuXhY+JbneAs+fHIfOxJ7A/MrZKmShaJU2s0MGZ1b8o43gxqdwaU3/GzHhyWHv
Zjn8DvqGuc6mQ3M15TacjN8l8NttjnxwmpEYkv0Xxr1VjpE9wGk26db28Vi7/EUa3m9oWj9GNlJw
5tZEHnfNnyIvWCEC/7vBNBhOmPrI3nwPdHJwQoP4fggOrK4B73yh49EcjsXSfKbMPNU9IG4sETz1
+2AuzxK9w1bWuberk9gXxkeifef6PDr5c49SPdUW/wqB3KGXY6Ro3J+2vEshEGrvRr9/w/XzTP4u
5OwEntIYTCXl+Nam489q1NwiSUqaJYn1mrKItsxfMbuRsgzMrPOjATiKpcL7zUKq6IO624iKToQw
PKWteLDITbfiLpzP2GLmjWXY8ZDSIY7djndfjugagoduJJm6GjHTuplAUM7u7iTbIqVQ2n4rGM82
uZXcIYUbanokjsfVLxxmZjrpPBjCj7Za36V/B1l76NPGCl8a0b/kiMO0kz0g1HzUa9DzgCR4QO2b
eV9Tm3W0ojwpoiyBgS2T5ZyE3WcaGNc5HN6TEkyNhdQGhkqebV+/y0DTRE7gnz/kxl0fdpqM72Tq
94glSepGAXboQ3o+yu4rG6l7g1/FTrdNMw6/nCETrxavDwuE0VI6Oyevnt/fkqw8CAYIVSe3MrHj
jn4IFapLUrCR53gUogYxRdasUUks0UJ+buwKFnuNQC/OPBoGFkLHHcTIwuJNF6V1a+fzyIiFofeW
3eXZ9Rqn+tkOJypATTj+FlqQCGWVT49ZQHnKbD97qfEOLoUtV2UPBYGAzjAALpBrFXtNJIoatTIX
hNFn/4IJolPgKt24DPKla1BFOIZJpKrw180bSlLCH4T/+dUcu01WYs0yoFIa7EqRv/zIkmRVU/aH
rOtOzklnpM4bPYdJ2SiYM+xrpFO8+8U6RYCLX6YBNe6cHDu5ZdXwm6KoQTJwrv0xAN93Dn3jE1k6
dqdeBs3BwNO1MVPjT9a/aW0/Ddh10aOTFcpzD3IE7mqS/JexvzF2KE99D9xV5PI6R3wbfmyAE24C
s3tyC9uC2i3O41JesYXLPRrgh6F22oiDpdJ8PSsznN2nWexKVpO0I1HALc9mUtPQpQTPYSUJ/jFJ
WsRyHe4J7QIfS9AV1lDipGLUp8pndUZ6e9AKXiipjjQ2fHZW/lskX2REUufoY9uXnvnryV+7pKlt
GN3IzNHekQn5ZUp0Mwmxqffv6nENKkpryv6p/iGCvL6MJKemut0nRBGG5OIz+Lnfpg04Xvs19g33
xRubl7BtPqlDcc+T8uj4HCnowO0mIgD0cDdlLfHaQvDgKsU2TmTa1iEZZpskzoZXldqMlvV3rIEB
uGSmmN6daovV0N4Ey/DLyIcwrdAUQTflyI0unjKHVNuyFcdeA4RMtRPNKY9Zag35XiSfJha4g9Nr
H93IvFMrqWkdVToAFCkuGWAZE2vzQScnO9BspX2AkbnM6bZS61HXldgF2jDOsqOZYaiGi8SjFmNs
x+DXyTenQaDktHm4CVGQ7bE30t1bm2ysiYgH3Sxb3sqvIPX2vpcAlLK2pgrhf2bn1bWyik/6Gppo
zKbfYLSSjbb8DVt4vXEHUOGAhPBiHWoMAWgf5zD9WJUZYGBon6Z7vck6oECTVb3FvEGor+7avXLp
cwb2H1kvoqwnuXoo8qMZjOJlQgcYwvG7QXeHWKWBpTOWc6ojC3hM5rp+9GcbLrKkt1sZGqVZeyjT
Z+wPar+K4Wec8nY7aOsrdafvKbMFmMeAhMUG+QN0cYzhGzX949CkF790/hbaI/4TCVBkovKbM9M/
5SrYLXZ+S8fuR/nOLRDUMCxkniA5R2zuPS1juGUf0hG9CRsb+27cr59j0ahdg/RCd8GtyoDyc8le
PRUfnksBh9t075VHSnWIFaYH4Ts5XfWqul7CAa0x+dV/+Hy9jRnUlKDc/2DuoyRNy/0c3G1C3UqX
JSr+hLVZyy1Q1kFZgkT2ZT2ZwfrCjm6PGm6WIe2iAzvYBqb1gBSZsnUohakLm5PRBmclErVP/eUr
L0bkfWZwQqK5KdvAjRt0eJuuCs653c977x2RNNW23R9RgBg3c7ubLqFR9JdCNOjisFhHk80OR3h/
sEXEEMve/ReG497xy4mEWB6L1rjXqsjwc66SeCAuAuCE3pZpGPYdhTFL4b27ekgPHubgCOfbFm1t
esH2yxxtsONmngd+1obskCgPM5XAcXjGl9V4zdYBm4+0054p6nkpsi671Kn8D+HI37p2bjr0wfhw
PNLMMiTl21xUww7YmxaVqr3MIXWdigdk43OmchF1qRb7sUrwCQVbZYzfU4XCUTTLJy40DCBeUseN
CQBgSWw9mQVtleHKoo0krgPUXebosVW7Hr3PlqTichif1qR86Sw8un2JQawNQyPqNbKGqXXrDXaT
JnZQtvnVml7qauRfFvyh44eWiMi2FfGoLFzLBVVlNBnZeuj4BAlaoDdUILefEJ+gv5pEpM38RTdA
WH/8elQXV8Hhtwa/uuvZf117ueFXF1Aj1raySef2BbQS2B/UVHhXgnEQIFECBctLGkYGsdEipc/V
FRgGvIHW2qLnoBy2RpFPZ2cpy43QRYzo7j+qB052J4qjX/2RuNcePKt+0FX+YHeTtw8V+yZDgHW0
ftPauqJo5/k1J+u5TcnUAVHnP0LuvJ6L3cGbfZgsifh8vvOfXZE/DZUAAESBUTfPwT3heK6Hl7Wu
r9qnTbc2Kc6YwuFYwekP1zDN991ofFAZ9pGtLQ3NaRAbdJ00AZ1O/j2Mb16zfs9eQFiE7J5wpSVb
YwzOlTJoS0UJWL6g2vYjtQsqg4jlxmKHB5jpsFJlqBD9/G3Meu5G+mGr+R139bDj3vhczp5QP6LH
bA9TXm1D06eQPnGJTU6zra+VREHHXpn6lCfqpNpMHm0CxCe/+P61q5tLU2F+5OhmP9A8LGRTeBur
7rAN8tOUE+Bsg2dHtEWjyOjykPlYCKTZLgCFrRPVgJIU+oBaoBaF/5Ro8R+7RCzHKixfcqFjLtMv
U1ubcRzh8jIot04n17WenhRZyo7nf/i5/vJA6SHN9dMYxGvH4OiCr84C46U1N4+CFrc0FeumMZJy
qyr5Ldz2gDiSNhDTR9w8BjenIHJ8rV4tt53xXASvbVXi0pyKbd8W/E6V/GrCOt2p0n2ZZHki8OCn
moLXLqxpd/dOJHD4BDnz6i5I0HJi431jOE/TNG9DA0ijBmALK85pXKp8Lfn3mHp31aB536CaXZYy
/xosF8NEbzztGuwVVX4aJ91sW5WcyRi2jj6s/ka67lOOu5OLSbwVAoFQh96tJiNsrsD+zRAWqaqJ
tsoxkgDMIPiqZhdl2V+fsRRTAP0zbVkS78hFIzrjv5YU3b0tfJ4qMe5cB/lxmRkPdpOAJqJyilJo
ulha9ZEmmdcxJ3FBlMOPPwOkeblNmgSya6wu3l4t6q2nVS5t23dozTEeQRerwSIKEognagUGIY47
ohEa/48xrRks+K81Nb/CpldletUktOyXZCU5fAgO1ogWeLSoThJ1/jisxD5RUtzmj9k0rfsknK+T
48ZFS7J9KSequpkiCgIColLYF+Tw3uYueJza7q+vgr+NTNBHJ/m7zbuheJbBZxm8B1WiYPIfTGfq
6T+zUVVw+CQhlyJLY5HZU2wj6O2S/1ytHkTusOjRELHpjccJ2UFIaHURJssDaCDeTTTHcRVS+WmA
7VZDAYMEpx8uBHHXMMerSoaD4TUvlDbW8Z222ja1+ypIAEAi5367vOm7pVEPukOzZK3m14LWfDsi
/PAQSLL3flWw/eNStxu6ve7OTPeUaetvABJ1rVFJTk46QxUaBOOC+KB/CTUZ7SSozPSDlleEcdlm
0OUSUe3ANn9XLueBjgx7pqYNjidI7JvVDO+B1YGEQ3/ThPGJ4emhGRf+3peos3sugLUhrITIlTWi
/eRRWRSDVUNPTRKBYJ4NIBfcX4CeOiVaJ7dsOQBO4OqYQjbDEGBstHCaOQvdUFMgCCyHhTZW2GsP
cbwbVk2EetZ+MtL1X1IEtERUSbsviPty++mbPpkB1hfIQfb1ISctgc2d0BA5mdN+Tpy3zDCZYu4d
ja18KDKKUcfWCiMvtV+s57zlHEE6/k3AT6yH8SIF4nLUGIhu5GUM2EKqKWVg18OekAXeoWWd/7p1
cKO3K4gn45l1lz7negpgO4dqq203JrET4H3B2S3S/DzB3MT5GLbYjwDj+6J6AA+8LdNossQO1ybA
zbUyFEfDcHfkdqcFRSRGrJYVJTdfi+yyJnSBaMugKG8RIA6I4qIkSP/zyWSdg27ZuIwkO5YN6Nnn
hmYsN+gxd/g0lnT9Q492FzEAe5bIjzJcwg35CefVm6YdgRUdRUXJEjveYmBTpeoj54ULM0pBJ0W2
oW6Xx3ueen5IUmFEbTZTjmyv+gGt/dVrzeZo0n92DWTn7Gpt/7e2i39KR5iUhGzo7dqKA2x6jH/P
3LcqhYjE2o0r5eY0HmWUaHwiy0xoDlYhA0k6bycwL7Q/DqMB1s4BTwa2verA3J3tB22jLs4/KRe5
R7CSiQP/ppLs5k9FHa3cM6BmLwMma0UjJ0XmKbUnK1Z8B6aPPT0IjiSy/BmJkobr7U8qFH+HXnyw
i4fg0tVvi0kCz7UbKdft0Fq4V2Itf/2qzc96ymj+M4815hKQV9fdW123JdHzMi7FdG0bTCtLMT6N
xurFvWFYBzViIrG0fqx8KsHd+37MbWJssc0mKGMsIl8kcg2rjTs+AXSyD7lJZNc68eYU9upt6j44
jh7474CEfwsYiO/n3q21mggWh2nkTSEkqkQoUN07TbPW4nTwB9ANEvYX95LD1XXJhHId0C2WZauA
lviLN83HxPLkUeTef9RJoVBGXFUaSIInucozyy33iTLFxlqdj7rI4bF9bpU17XmDV//S5960xSD/
mrjVrw+UjJhSvTXOH3di+ppb09ml994cRS7KqbWYDBeVR2RbqkhZ5U+6EFJk3T0VQx/urBUF1SoE
zVutK/ZozPhdV4ghM+HNLsIgx8iWkI/i23Q8LvPOTKcP7ZKkatllQQUW/YWe6lECDN6TP/rLbszD
fwau8NiwEEYsMvdQw5bfTYejzRB0fbUUUcmhbs/LhEzOJUF636PiSAhgjdM2N7b4zsdXKZvTrxor
7nD+lKiRGiHR+m7dJg7aN1vocGO6LJDs9l/FtPwieweAK/9fATDMD/4y8DsEDQ9eVpZEZnp/Ul3+
rBLzfVVZX22db2njnQGIuXWzcVMMaHWafL1ak/Voui8VIs9tPRTkqdT2bkkzL/ZOAFzWvqWxCwO5
/Bs47XdhBGk8dajSV/+kJ+dxvmfSIPDyYjTj6cb27m4ux/+qSnHgIT/Xc1udPHc5EI3T47S0x7iY
Vp8F1OljHSB4GbyPkCyM2K9bI54QQuRrXuwRFdBtkySPYWacZpn4sVj1LcjhYAoDCXOD+uNz8GYk
hp6Bb3/lbevFJRxQRFsrwkQ/Uz9+2r+ABqNHKfjeJtCP1GyQWF2KlCCEQtjnxijeUL3exixFQNal
+PhrAMKabSUyOCV1Rq1Ob1zzCcswnzaLNwkWvtOOe+lA0HjCeZht/plT1tzMkat9Lpvd/YMaOGxY
vt+9eTxXKcEe/J+KjW9aIlo90pMaaWFN8Ka3TtukffQM2zimo2DGw2H1WUfT5YYBD7Omxm9dBzaZ
s6Kiy9Fs9H4ewn912P6QjA+L7KiEQ2fcVl7yUiV+yIqfvFWiUpdpPa9DSBJxql9aq/xAWQBeannH
yp6HU46iRBSWcRZ29lpRqrRwc2lLjezIwZncgQj66OS3C9Uk2q1wlfnXJDxamqU1XagcSetzGzAv
JmTQRkZRfRFh99PnKF7VMGqkQGiplnR9XWcX22yiAhINdl2TVqcV39NmKr5Sup6rkluw6PL30FVn
0SLEWehj26wBdCyaCgYvOq46yySJg6Vku3bqSnMJq8J2trrmXBWoumSAPD5E3dIpMOOgHyOU5PvJ
aPZ1jmfY8akqnDv12Ir2x64wNcxYmzjJij2x5uZBZHUftTLpo9zgec2WtTqV0mE8XxcdgWiV5xX2
fUC7GNTOukun6xiUE9xncyCe1juwXr3a5XhIdHWnvEAmpvTX97H09jZfqNL+R2X+v7ua4jAzuSd+
ldRiIs7GpSwtepZzY0ed8I02xicfE05hANnPtHwITi7lfYiwcVlnwR9HuH6JWgVGNRBRa7Xug27x
3/uLc0jJlAXstneKVN19atr8jpgKNzoBdw0tDy/hdAwa/4OiyWfvpBOenMo2L6U4cYJg7m1odeM0
SocOv2WBGUPP7SNRr5xX6sJntutaVAJmloMD0vQ6CsT2hpQb687Upcv4VY3rwUzcko8IwZFdvDuo
pFGZ7adxwh+cUbm5lg7HlLpX4/gClXT4zpubvbqDb6CAWPGfYUZKF9kgiLbeFOxclITyu7dQ8iga
QTGakKi4nVJcoGMprmPofYcSBKTYCjE/Kbf8Rh21Ka32N1USZYc/v1pNeJp68m/QTDKGk/JQ44GP
5oLDVjlYqpMMS1KWoY5GDTYNhC8EnnNQWBhRqk8HOxMAnajREdfDi+VYAGxaSV1/+RiS7Ner3A9y
aC5OXgdw32tD+7C/Wx0mQzcdz8ZQbBeJjXgZ/gJnTI99s1oH+i83Jr/Ak2ToJAWAWLDu3pdJNdkg
QvPgBM++nYNGFZTlzOLQrcYaGUnHuZBPt7YPm4M5dM/gBQECyOzqL2Z5yJxw2wYDW5m5XIakPtYJ
5TJVB2/eB6vBTmrt8SuyAhg+CQ6qDB+4LsOtoZI5qpX7KHJOwhrAP5rrc2PKr5QOr8Kfu6Mh121O
iN+uo+1461rrY9Ch6Ox7tp2CsTVDitGiYiEyg4tAKx/ye+bk5JwbMFlFLqj1IW0BJ+2e1L3a+65c
9C8kP1ADMRK11bqxTLzulKUEDpb2fpmLxzuEqrze2xdL556RbU3L1ORgEr1/hoYR3Ngbd0LdkDZp
+orFGNmQaRV/JChRY1rXkP46bAv8IdcG1p2apyYMPkprZKCXx3mdXgHx+g0ahFNhfAjDeW/Le9vz
b2bTj3Vf/KuyPaq7dbv2CfUTpxkxvNHbT3zVf5diAI8nTKUdSa+hNgmRfxsS9eHqfRXm30ua8OEj
Z2DmYNejySgOLLpKjWZGRt2K/Izuh/9RQ0JacvwbAtoNBq9Axg8IV9vYUhlF/uBcErsyT0SHzCpu
XUB3NJX5saWKNcqHgYneQBdauMuPX3y1Q/M64+l/IRrIAY4nKUKRBpgTm4UJZOl30+RiSjXNm9eV
T2XHKlgxve/oJOxZU1W2dX0W0VraRoyrK4stzCarQqQNgR+pEGhJ2HOCUg45Sje/5RLGffX295dv
mDNa6MhTwSKEkOBAp9Z+GdxdMS6nlHmf93gJhgnbKwyVRRAQ5d9PxcKm2U/AJjikp42teg5+Q59L
nb6viqkiNKny7iRnXhWMUArmnbai5XEXv07OjGyYF2NwJLVNfW9E5sITLxomStPtv5o0uzlALlVh
0d18uJ8O1SoJ+OObKZX7Sb0UcRNB9YPtk+iIHBdO7jkdWST+DIeEY9NAIJ32AKwM3XxThzopoHCt
JTl7Su8Uo4nJ1MPsL1+UsyCT5/G3pumVMbbatApzJC1eFt0VBNxUkMAEY8nlX59kexGIKVrtuy1+
Ld5SLSm4n7pbYIktxtcHm/ybuSzeM3ZhORI/gst15WNFTEuQCR7r/SDdNzHzjxlx0s/usNMJhhoa
TbmIje2ifNwoujrICfrfcyYezOxHjPV77vq/3Wz8l9/R8pkB+FybJsdhm/eXelXdhoxAVEp1gDrX
RFRbLNeQDMGIEw3ND6ENbWU8IhPo48n7wEBx7FIkbNrkawicH5GErII+jnzQ6lQAolCYsXWl95H+
qcSyy9rmtob1nmf7znE4xjYY+4YO3MGP7TJEoBVmu7qz+menWfdWY+ex8Dh2OyO5pEb/uFqSHZKG
5kiz7G+Q3wJhrrFntzFiJRBjggEPJpufx86+8fyz6/61RfNnbghZLAzAm2Lct6H8VDnSJscsYujv
j3FUiJqZE+cQUbc4Q6V85akVV9L5yPkWiCpkwQOOjFj9eMPbjxziEBACB79ivptS1vJJe3ggLPmG
bTe29OgySo8tRd9o5eYF0ZFJU17RPvfaPGnDTHZjAP7gGHJ4DJF8ysTixEM2NIEJHn0PYkCXvEB0
B5utKa9rhf10FNplrGJ5tHod7Gm6Lf9H3Xk0R66kV/SvKGaPEUwiAURotCjvWFUsem4QtPDeJIBf
r4N+Uihm1tpowyBf92MXWUDiM/eeu4qkig9JWnPjMahvOV5TK+fOSRqG7o4wluCkoqtbR0gEqEB6
piFLDFwewgg7XbmV616LxiK1En2T7dC1O2VFz2jXBXAqfVkI52MmIP4gX9zwFlfoXrn2x2T4cFur
2JpzPrhlVVvRxxjx5y2Hw/5nq6pEHMxM3QZDw2ZVNOOi6LDW+v14SmOSvSc8QnSIEtZRhH7cwc7/
aY7RTYwV4+kO1F3LYJGDdVM1rBVjdrxecpnrakStP+SSc2bwGDViLGZVplGJ5jUmO2T5SBXbpygQ
77YWQTdID5lKduFIoJ1oHZYtFmZcHrKg7N501uHs51lWiHQ/Kh/xgIHppKN/oUxAy1+xqGIA7D+U
BHkvMi3w9iXvSyN0Zk46hi7S5w+JRF3hiwkd0PxJqkgsYCMAqGB4Gmo3xspIv4r7916fF0K8iTtn
Yh5FdGB3KKNhbXoEs1olZZKMgurQUPQ5krDLkfL4nOrOc65FBYmpGPYPbUdBmyTaHF5uXaDiT0Qt
R7ibxWflaF/SJ4vXLOxnuF7I1GNUZZilMkO6Z2NkO9UFlyYcE1S/1SMgEs40yY/pucTcytiPt8U4
3lcIE1aJtCIu8RZfZAH/Uk7H2kSWXBcA4UC0Mjqznd9S0P65Jf76KX+RvbmvI9L6XBdUZtQTLOmz
UlMZbkhhW2caWVg8aMGQlCJURnH+WrolPaRHbGtfDjnyFqQ3POORQ8X7bGRPlhe/JjBO8Gouv/7e
vSMnmqsfmzx8Bci35XDtxJce0tg5SmzZuLI7Ilw3LSjJIP0us6oAasKunDGm3ccXrWQgKKaT8IeH
pGWrMmTxqRUiXRfGtZwwjVcepyow02fN1aPN0KBRGxQ5Tv2a5OLzMMjTZNn5hlUQWrT4wR2JeNbw
sKxlhbwhKgTT9o6HGTP1ZEkPEUcI1bSawVyeEAL+pBsoSfCW6MvStT4CKAb8emKcZV4vVsSLFTN9
gEdRVnuczRBVSpAJOd6ytT8Z2mI0EcKMCPKjicQnhjEoO1iyTb7a6vqgFkbAklAMY7ywbJKE+lzs
bNwq28l0YEHTFjiFEe2xs6pDbYl7V0P21fnWnYeE9sGuodsyUh1WZVSj1FN9uWnaebXvlGyNpc+M
N2Fnr4no0srGPlbIJCMTkY7wocBZadbcT1axjqcgxkrVjlSdEDAZsTBjc/LPppkEvKXSPcUcF/dh
ocBRDNq1qYfX3sWEZ2jg2jpOShQE5tEHpn0apxB5vo9YI5wYa4N2YeKmAW+Uqmfa0/ssBKIm3zpj
jfQWue6b7xTIGuqiQdgUyB10bsmOacIX0VR7A3RRtnK68FcFfYK1BxFnLoBVjSXJ2lFsPY19CkAN
gzxDLYvw4bE/jVFuL/0IHkg6NWerGNz7qrRuoRq7Z0MfFqasxItlyYMMZHanxd6HFuP4oJaDTVm7
+sKQPiI4FbfLvOjx9xrZb6SrnVZgjO3Gjt0fpprFJAYa7GaI4m3K7HBwnHSFAsN8skfjWVWpQRq0
bKkKgeE8xBAH9oyZmVS2O8/qCRjXGG1Lvw3v4oA4Ey8I17ajlW8hSanaZAV37B7ETvT9tVZdwifh
mwYpBHEsMmet9k955bWrpGmqz4Kym+LWaH39IqBC3A9SQudQDQHzlOMsG0TSbyrcGdBHNN4So6BW
cjRG0BwZ7OGZgiwMRnILADv5NVcmB3qW58d+so7mmMhd3Pru0kjEtXQL96YLvzlHsVibuWmwWI2Y
sVt5cyjhLS8UVpqDlRYfLXKr+xwtBA7P6oIA9stIKZKpD+nDXbO6RDx/lkio+hXgNWxS1rRmhhrs
MeJ5qxYBwd7unc9Oc4JrCFCQLN1c3zQoEk/AgNZRQLJvMn+Ylb1jHR8dTFBL+njvnPz5sVKPBT3p
7MEa3qB5J3vLXXuZcsCcYhUcmAc8JE0/sW+aRcWgxgQwZ1N9IcpGZ1pFz37daecyKsBIToBobN89
Kw8jnDSz4mzqPEXH4uZKOEZtT6kRRTtMFziLinaXi1qcrRkMJKLyRbfAaqd+J86amaOBbcsXo7Yf
2oKyydKa2xSE0PZM5ptuZKTbFO3Ti9lY98PYnrQqrndDqmXXqY7gk+RnMxwsFqS8U6XCcDDFrrOV
LpYc2/9h8vDTjon2NAgdFgpK2fUg8dynfjXd0O7dqNfGJwE4CXxTaAQHy/XsYzbpnA46MomWFfHB
ho3LVIgBjmjc+pI5EwtcO4o+g7q+hHmwIkfDfokDXCrJGE/PdsTt44dN/BD5QIOYmHiXvJtDjkV9
dmWmjjD5qUqdun7XvXbXe1P3M9r11rEdLss8PbdZ3z8ik7WXUtPUTtB1NMHgXXylnHuPAYw2Vvd/
vugsdHjwiC+Flz2GTdI/cOD3D42FOQ3e1l6BjXGLZERW+T8fjJi6JE4PSdIrkF9hcglQ5OxwpQ1s
kgAVmX1wZ/Oq96HOfffn5rNFtLFyIY6ogq2z5sEO/uteaRzw/JwBmBolHJ8xdpw7pbNKy6LxagbF
cCrDaUv4VhSsWhYOuO5TdNDrEnsddPbZR5Db5UkDUJcOsHx4WGYeDLZ/+ZQZ8jEuGsnrLRktEKYz
sH3xdPdt0uhJY2vgYRhTJzuSnPuuJn67eOh7DaalnPZpnCES7fJL4CKozRDKupEwV1qsrjEZlTSH
eEmd6cujLjWRVho0FAvy2ir0meyHMxTy2sTET7h7nyxIvKnhIwL6c8qsG67sysrdew2JNcwRHmI6
gy+Kj8zY6hF1W6/4b6CM5kFMs+YnaxdxXrW7cpoHUAl01ED4CECdT4USkisT6ooVYKNqQQSGOoC4
HNQD+wLO2nQ35fAjbIFqHR1NuGHPTG+AEzeN5SNLUw6QJJp1XR+hfTPpxI9Rrz11Lmb2Z2wcm54m
T9faFyeg6Adq65Vn3YPY4ua+oDv6VYQMv+Q5g83CWnNpZDu/CZFDt/N8sfajJ0Ga8lqi2zUdszny
UAVbF2Q75qncJ2BF3E6xue3G7Z//ww1wc84mu/zw5+tUgPwt7GQHaW1uIERdLCxD+SuGYvYB5wOq
KQfQTchIfUoKRCikdEd2AnqxaQuOUZcBp5A8N2xjWP3vH/z57K8Pf/Ttqf8uIUPspwy6miiKbg8/
U2f+YDcjJWroVIc/nxmjxtFR9lybuGwPXcUYR0MlQbr1/CmHEdPDdyz/0bnOiJxv2fAoO3K3cqy3
VM7lvu+735VrC1rC0LXyA5VEfjBZnmzjytyqwel2E8S70mZ3EtXV+6Bh7ye/fDnSaSE42XVW95BK
qsSBESG/jGTpJ+WxCDISOsyKwCilET+OSYLV7kKzWYFh2686LDzwL/0NeqitNQMUEuJQ+oeESDLU
B9WW6fQ2m6GLcTm9GaYCf8uGaWiQ+gQ6/VOYPkP6YsOAwNlJRb6p+hFI2kiIYpahObBMtKRFuXMa
jxltETMVy77zLnjoDfdHoGxIfMRUU8EGK4iLCHJXcscCydg3sXyvZXefNjWTQS7knEaX8RdAFmyc
c4jB3Kl+5OlwwMuNDf7B54GInLc9Ch08fzu1v9kw3al6WbHJhn1iEPI9WXh6y3HBtYZmxG+vCYG5
htZOiKam59GkygsnsTE7StYiuZmjoCCRAn3Qa47cWOkDK9xKUnzR3jmZ/f7HsyMhPeYR57K7TcKS
FnIKLwbTxK1KCCkoujNK1W7o6lVitvZGj6ZNbb4w/lULINJ3RCygu9OfQ6v9wXh/UWmzwR6BQDA0
3sHKcjSx3bWd/gpl88GQs5EzKA5x6nzByNw7Ie4Aw1ohG8O1y951MaG5t4AOFvbJeq3hWvTNuEbO
0i1Q+gqY2v1bpQ031puvdljj7I1zptfYLqjQgztiKNTScKOCKSPfNcxCWM7Ij9x4b3ZX24CORUQd
dhqULxg16AQPrpve2Jvf0z4zrUrsdyHx4QQbPew2zszGscmbVOn0wm/9zskgasFnjIi9vRU8cFHW
dGXz6ohySy9C3aABnc7B7WqgWiOPAQDZK0WQXhN42gbC6WykhfDj8vg6JQy4VYy/T0ExcC2tX2J0
OmGAw/4VD4AY5Q+ygyvpC+sxyvaz23yJuss25nKiePUCREDjFkRbvxAj+hbLWTesdgjnDDiE2YLB
dOaA09EuKdS8ylZXUZHr7oM8cf3yc5BWu00lg8o8PjaE0gA3qK2VHWkX3z/paeCvMHVk2OH7jiUr
MkldY7PX08kgmuJ5oFferypLJjfxU6WYuUc10OaCfRgs72+PE6tQ0GEbSseiQMZpBvoJt+Lgsk2H
4uG4/dbX8dxok3fgic2SxGxY7n/3bG8vdPWf41T0W6T/BagvHPWcOnSYJmODsjrnNipcmfc47DQF
kLCtb1jUoemPQ0dDZeH7icnGKKKSlstwKVZs687WvHOH34BNMdP6qioOoATVIihktwwIbVnhqIPY
3GFOcGvO4QfgfDBgqoIlcp3uffe+d4znOMJAHTIFIMmxp62QAcptMezqvuvJsUS3H05Xt09341jj
A/bDDapNbZXEQGXYJ1ycInqCXoW763uaUHqFJQ9AWF/PQfFVpe6L3Q/DDq1LsxKpKzbN/MDSgvQE
FVHp3p0uk6cy5fX5oPUW4QBhUMKUIeToxzc8OArtpuq0cokkkDmaDVMfv06kvK0XQFJ3vIh581xQ
gcJiapDPftYL3+kzdd0P08guLPPvpeq+6z1oFSrp5NKOFXpFtUN717CQsj8o0jjO/WpvJ+Or4EB1
p241jREvBzSdnoxv7bgJK31aQyD08J5wlUuL7YShAZyo9Ley5jvKpra2lX0szZDLc7C/ysa962cM
k40XJpc1ZN3gfewTJgetOgwWipQ6e68qdzWOMwJilLteGc9+n13mI1Cb8JAW5m1gO+nEOpbeP7L1
8jWzygMu6qtUiFYbSh81aR9acvRs+Uh44IvRlEjtXIY+VGHG+B6mOX7TsnvoMmTFCY4EJtITDGbH
QH/UundWRBMk25+klXctVnu4RRPagDpur0bB8jvP+1Mg+zvZ4WLI7K8WH1tTG+ccHaqeFT1PE29T
xnLrVAnAdyu44X/ZTl30NKcV6J0FgmefwZhR0Ynf+dXOyh13xalqmlc1s2Zi/TTkAetN8dVR9c2a
tNxmW0kVai5LHeE81g89KmhXHWgi49g8WK72YykK9s589qc3Pcj3fpuDytfXSasgwLYQDVKJoYQ9
zYKm6Ko9Krs3uXe5YpC+4PNADl705ZbksS/T9h6niAswccHkNfgDGu8Sh9WB/fu3tAhtmgI4AFrf
3nuhzuZi5irmk/EdC/Y7LtsQjhPLOAg9S/Yj0oQoDFd6nBT7OnZriiAH16drBWjcZHZuYm3YEsnV
rk2VMqSxzOowIH3660MwfxmO/Y09xgMG/nnYn7erQaNq1DsMfZWL1qfNIeP+KZCGuZBCBsRZ/edT
G8/ZwF57k6DMcMKhXxEnBHgRNgz7JC8qD2L+EPmYzXsL51NgIS2sqqNiScR9jS1BGLysXO9oHxCs
Hv58SE3kKMR76az1KA2TyKdoaQDIja5/wCmJ6kmgmQLEueST6vDng26iE0sar0doZF+yUjsrHCXc
SvG6TorXuumtxWylqCprC7r64Jnyq5wGc9fqNXzA2harumcEDnN5pRcWWkUTsEyr3bfznivww8fO
EHTbGa1gWL26OppBijsgyLb1NWGUpcp8tbL2wbOoCkib0G5sZohETxit+WMXrsPes4DBxbMeDk+R
iWPrVUs5TpsAcS8cfdPZwCR4wQrPbJHTyBnSS8PoihlkeIjbiVpGqlsJgotiFhxseXLV5CAiZxfo
Wk9mFxX3uos1OufZHuPF97SJGbd4niamg/GgwqXjRHuZem8I0DUzDk9+nuDS4QALEOlsUMsgxoW3
QXU3Ca9e8eTh/4F8rpvZXnrWaZgYVwt6Zo7a46DcO7vxHv3ZhdUAvxhVTPXgdsfY136awCQs4NtA
WQyefx+KHnv+MsSyl3twmgs72oatuJNq/DIs45mB7rdNdeR0CmlKJbYYlreatqujDlNw3T1MuUXr
ZsW7wQxHJkxAh6HiLgXXOr4zYG8MOcOh9jba0L6ONFe81ZyEPITWIsUMWQ/RHiuYt65NXCH8LB2+
nKwNql0Y5k9eyL4wawbWf/UWrjL7qYGL0tcYzXGyrnqfn2a09FNZyDNUf0QiHWbY3Ex/GyN/cQo6
Lh4pcL69JuAC43Ah82UYKMVlp5I7cE2PcrzZDu+ITjXQucCJjaZiQfcspqrBgCGgGOoW34qC3sm1
gZZffckUsdEgYvTTTnMqyb1c9X2x1+IwOmBxyJmlUwpq/c7ubAY5SiFFhiAFvZh99qob6gfVnmIv
yp7qYdhWhvUMsRVbO1vB6E7ZObtc/gGRBJ/dSDsIzKoDyIgs1YiyVY8hhkc7gjGVr+1gencYOyFp
RzxEVDKPJ5d9ILY15lBLq0IV09Y9UdiphVqhfyhS0tUDtjdEf8tz0mvg+6jWbaD+I24ltD0uIyU2
tKjP9LVWs3474gmfRRVoZwxGX5WGD6OKAFMXenAqY3G2m28j6m6TpSNpT9uPrqZ/0Cru9F731oZl
3wJhPdkx/xxTvMSp8Bi34uTZzkOLm2Tb5pgG2/abHfSjREq1Mk1eUlBr7Iesz1EEjCbk2Z8ofhBe
B27CAkawcBMQmKuPitHRAlf4+5DRl/kp+WPpVk75KrH5i2UHkIVorecJNCKWfZPlJVeiTaUWjgh8
hRGocz8KaNZYcdKhYjpXFNvcoDHCdn+YNC1fOWVGs670vdWIje974+OopcbG1fy7YlQPOMNvcQZK
sKq/W42QPKOnIJh6XnMHcxG8EXaL7hV4BmIGz/whMJExosYe0zB5x9huNVsjT865FaiDpopHPwpf
BuXE69jur4wN6p0NZq2xK9yfmgXMgKi7FeOZswgvdZtQp5kVj8syf0dZ/T66bGEsm5dQVmAASRFb
GfMoi6gfY+WaFCDxNDZYSJhvNvyip64kkyKLQMaRxUnHauGcpMytWeahiNC2RUZOh2kPCmW8do7c
eiUn3C0orsRRjK626SNiCbSQh7RT7cBQMIEtWyAStt3za3bztZ6wDhYdUw1kCHrxAQvttZ9o1WtD
4Z+10jsOXgIKooyKVfnWAah6PtA0hhQgVoUpKrboToUt3lyt2YPyRH7cs+x2yZ5f0u53q1gnJ4kB
20XLnlXfeMzraFXndE67He5BE5M5YEbghCJWbqpyfooRlgUSrZ+27o5U7NVfuar/13lqd9EXs//i
t/2P+Tt/FeVYM9lt//M//umr/0+pa8Sh/fufl0+y/eqj/fi3H7xO7Xj+yH7+8bdl+PH980+Ja/z1
vxLXTPF3Ys+l7brC8gg6FfzJX4lrhvV3wsqF45mOTuCZbpPS9t+JayZ/ZOuWdF2XPDbbdonKZSHb
hv/4m/N3IQxdepypc/qxzh/9z8u6/hWw2vzL1/+G9fXKLqVt/vE3qYt/DW7WpUOhZhP4piO6slxe
3z+l8k6yE5UhKQrbowegEI52d4A6/qiU+9yL8Qr15EcX+LD7Yg31/s7XHXcLg8psu/qsFf7WixPz
MmooFf06WcGlcvnzrOAwSP1TRZRgp3eHWB26GfGMeQGJVZLfORrq9CIv90nJfMmqsaNOEkRQ7d85
BcjanPzSZWRqAJz9/lXLvXUpna+xHi8jJTTPfrJ9DWYZZp2BHcF3CmeOiAZ09Kj3JdIf/yraPtoh
2V10mRIHUapdM6cegcVMMCwy+2+ydR20bN0E4fFzqkMwbWRHLyc9+tTAcNZIG6msoy6hkXUos1S3
m/3rOmPTtrecLS++34zhdGAYe/aCUF/XmvOawWFGF4QEPJ5pd50YICyN3SIx6tWQTXwy0VnoQy73
ZAb9AmnO8bSpId+1dvjtEEi1tIxy6ybqqMhhHyRnRVKV34wEMDRjBQDkurLZQGfj9AnWQIfk6abx
V2MQqZJY/Jo5hi4mQbGLcUpuuOjXk5HACrFRFWF99FPgpD52cxcGulnpD7MuF26meYVRkiNw/wlN
Bx5LdEwc9xjVuJs622F5YyePMV7x0OXXDQ38gFYtZ0rN78gBFNgmQFgKwtkCcs7yWKwyRMAAB6uj
KyOq5Tq8RU36Gwz9DjjJhjL9F1tvtJRDy4ygMu5rslYXBXbbuSAlAj7BGtleOGMDtCHpZ9Fq8VrA
MsVBtRhazNt9juM7Mqh7qSk4T9Hks7k4+JZxzMaqQSM3yk2ANW/hzl5swlBYID23ipQCFbzoTWmj
IOheLEWvwwb3B3bYkx2R6cLz6RgOyYbbKlxKvaEuie2zSLAwVGgIlD0zYBoLOK6H5Zzb7mxaRMkl
6Imkj5xfBWdimLZ+k2DGToe9IzJ7gyWGNTU2j53s+4tQ1bMLUW/fax5Q5LDaVDEYxXQ6toVUS6fh
F11Emya0EV3I8hnV6CopqD2CBqte7WFNKdR74eEZqsz4BKFQYnTj1Vryqbbi3ywFCjXo1GwUue+8
DZ+p4AkDkud1HEAkJsMrwjoiYCPtubELBBq4z3AharyR+EBXYpDfSKHOZSUbpP32zTDdi5tW2OlM
85Q373Y3lUu9c35CBFNl77WgNVhQ2bl+ULllMVbJwD8En3LQV/g8GCYXZ6f2nvDwXWCGB0vh4yhy
5GcaGnd56TxkSYtSPaovglVB3GQ/QUruSRgczTC+xGN31cLhIVCaT6pgcQzw+Td5dKbTRPJ1bIOu
3xpZ946hY8CMlF271vtI3P6IRflS98G5aOrqAOr+yWbCg5l+Zabcj2jaYcti/qiJFKBhai5dFe+9
wSS7uZdv7AnYYpLKmGW7vsMwaA5yD+dzbXlkCCQhTZ/Hu4ooqj5IDmgUZ/HNKZmEm2Z69+eLnGlE
gB/IiOR6/qeZv/HjqRpl5yi/8BbEQHKa2U+0sIosRNFWvWJuuPD+B555V4ThfkQLNWjmvtHae+n4
zLrt8hOIJwhE/obJPDJL6J9w7aXsRA7QT5+kO/q7NGNNRtnawVKtzB9aSXBE7C9HGe4cM5ZkqWU7
3eIVhAolVdjM/7B+wNP2owz9Gs8+z7HvHzK9upRx/9SZjZy3h4QphpxnsejOxDsfRnISoDPAwvbC
p7oeE3yfxbzoQe/WDCujaj7hBSFKYs03QX9se8ROSnvMzNBb26g52giskpXvwzn14HOyJNb9kJaW
4cIZ5A1PBeOrGK2TBmJ3wXoTmkFCO2RRAOZF/pRWsM3Q/kFwcd4iFNxGN26qAklkC1dZRxez7jOf
IxxHg3KYSWNmGvFIYj4k9shQrOFc4l5yEzq8Ka/IG9NNaGT1MurPdm3fSe9IqCDmuPzOcMBxF917
ldOrjiUeBndjwKpLkPB3nqhmrvONWcBrxTgitodT2EYQZhJWcgQ0ZqU69jnstnTWlmEObpILr83n
22p3rqTrjQOC+OaIFXvAdFIn0ZMaZxjNhBAj1cB0ov6w86c4JthoaKwHNaNSdZGPJzskJ6mch75B
uc+jwjxDLybkoTjoTvfscbfYsbubWKeDiFmIvj3lMXJh9g0VYK4QJZOnlvSez9NoXSelngo9upF3
EDEfZqZOJD0pRJtsMJ/zXls1ZnREsxXzSNgKyDXbjCPUEe6udn8Mxua51MSqYrOyELi+l0V6YPIj
F5nnztnGiBUxzC8nDBaNSp4aVQNAI+VtlYcmq8mufIqL4tR08RsOQ2hdclcTo2MrXLtVbz0NtsMm
oMs/6bSZTKAfMwt5Z5vRSxgG52GCq6sTROR71rp1f3Dz9gtz3ggEA8mMZlnttUnbmTFiEqZ9keOh
b0ES/Z4VUts4o2CdgLui4ZrBShB0TywL0RKqCgmGKj1s8RPtZJRWryArA97M2OyNC/b4XRihsiB+
KUOsuQr6YcYgoDPq0GGtJTSqw59N3xDE5qZT7c3p6uTIRuGzGkoeqh5rRl944jBhceXmGY/4ctmE
ZKHAn9PbG3cSL4amiKe1vC8LeuxC1qM6+iYbgHqC25MizfCF+WhrBjLEsn1ADgLwhYMQywasziWO
0OAP2Tm7lBUBOR2pimsjFceOwT87BH5QSpmiQkXa/QSmHa5j7T3LGuyDGr6BdiDuwC7zRw7iaDv5
7FjHTN8VWVSterwVivUjeBnFAld+AWTWSZ8fHsYn03aiJRJyYmGsBoYGCgZdj3ZI1t+YCWg7EruP
OBkmNipQ85kFL8jpgTo3qV+raH4aInZT0653/JRy66fBU9rqN7fhhk+rHGyFjvGUEegWkyzjDcSa
uMRvsoTrwF4YayHd76os4ZOGEVbj0PBsjDLIt+KQhnNGW6YPvrqFdmvu9O6pB6+FJ4gmTZboy+Lm
1Z5j1qkUGejrGkt2/lddWetMZvaWEFgwGJB0YMxCkaOKVHixzNlv0XVIoe0q4YZbeL1+qxMuW4ar
bBmj7KS5YAUn0jvTGtosqstdK7ObM9Vr4T6IsgVY4OP0KMqvkuklJR+c/wJHuk+niGdp+FCu+1Lz
W+dNJhDdrPYR+vNl6tW7wCHoQc/vxTg9kgF/iFjki8w6Vw43AirY0oTpY6LCWbiDeGiUW1EFIOa2
fvQKnMhwncnOzRzvUoLVjDuUmBHhu0KpVRcpgkaYrcfE92AjCLycJZB9VOTr+LxWHRlNQRourp57
OTLNHVFhRr28EUfzjoXePrXRbTTbb48oWmTn6qku0mhZ1d3nBE4S67uPf53zuDhmnn7fQtnfwe19
y2ufhybBaCgPkITPmWhkQWoldvL5DWhFdWzL8WMswy0Apm2iJz+gMTWMi5xFZHssSDMpMegA76lh
5mSCp61OK8O+cm5VbN1fY69+sumdgX2SngEvEwd+ccoa9as1oQHss18N3virKbk0nOwFJbKz0hwy
MhyyqAzjOjPxB2/f4z71VZhvahXfeVXw3YfdseuGi5HyIAt78qCBBZVEKbBucpaAM6/gIF81Izjp
wXSmmkZTHjgm4oxPSwRkRLkxLlGJDb/nRtAGyHp+O/oryo7EDp1TaRUmF+X02NvGdTQZCJZ2fxBO
rTZp/9NPeby3GMcwJQl3Lv472izOdOLzdlJPL1Gb3Nl1dCQfC5d9jAECdAZ57QfGXC/5wCTYQGKP
e+uhEvKsSVbO2FlGhOrkKUxe/wjYQueIi++n3F0njv2CyYyZvMFNkoFaT2p947bVGZ9znZz7ZKKx
QhM7x0KRU70lpXNvIXuFm9g/T2bzaHnqWwXmwZXiOuSAT3nq8KLmO23uAbGBIhB7GgLjZIBd0cZ2
Dx3wx3CfZT+D8UlsNTnuqSwrrFIcw7WfbAdIenH8PaeAcCOxDMqT9AAT69bX1nfVZI9DkB7CCpTN
sAnKhHXV9DlGE85Mmhla0E9IDvyMAAxIP42PMXePNg9q8pZCBQHwhxaZCHyTVyQVKxKWMXDyBM+g
3i4QLLyxoeQ5ohu/VZqEW1en9C3IJnak5AKmhTWwfI4kaI5GeYab9Fgm+Y81ucWOpPSNzjq1HlS3
nhx7P/SPqNhA/CbRDaTNtfCNo9X3sGn7+jSCwLIcsmja5tBJDVJKbx0Yjdts6DFVACd8jD24H8Lj
keRR2QSuv2YwPm5EE619/BG2Jt8SDXbcwFFBdmePK5ynNaxE6uxxIItAqvoiWyMmlfrYRPqLKuJy
HWkEJFY5JS9xK44MfxK9uAsQ9KMKd+DGyu6QlGrTZbbYC0c9fOPzAsvk1OWWkX3CYGIRSZ6AfqmK
lTAvfa1XK48HPYye8RB5481q9V1TsDjT3Ce9O08CV6En3tM8+iGqjlD0BrxJk1lI5oL2NWnwk5ed
dbRHeDE2oUCxdJeiIVTM856ZGtesHTJiB5pD01ovdkKNA+iEQaQex4whdDK7OuujCFwWQJTV7hAa
qGxJykrUfJoxRhwS927Ia7A9GePRJn+8V4bxw1ReW7iQfGNVIAQrjg2S0DVhkUDXJBawzOBYSLL0
TDaEYLrNdiOERoHj7LGn0trlMbQgs7bWPHcQc6X6TdVOuq3K+CEcNA+h1UQTMlar0bDhU6f2WzlV
52RyHo2C+A6gZ5tcJg8uzvbF0HFZuPJeuDkauxk4SimCUoC9fZhlm9C17wjPbFBI6TNi+k3PjvTX
wzphwl26KQw7wZgkJI8jn2WHHkuDRWUNt8HsjoNtsHNUAPNqEKi9ZUKn6Ybz1FuvI8yaJkZBUZg5
LD0ebx7sx9QydxjKwUj5/ntbxdGWkokidBpQwvSwP42RlOgqQ8+q5IEg4ENpoe82CnQqtU9MUH4V
E51cFb2gSFqkcAO537xf5izfDK1jHueP2pR+F+H0rHwyob2SDftkbHTllsuGOPJ80GHN0K35hHis
4hEOCOfqPtgoo/oxcxjzhkt3TGGIKVhOV5AsF8cDmWs5rL7ZHKIJr0xr0XHGDmryt2iPzEVilumK
4K5N1Z4y6uVT7tIHFH37zQg3WRFoB+QNVVDSsJy1w8lYQTBCuhgb6GeyYdU58teS+6AeskPo72rq
jI3d2wAfIV4V/8XTeS21znRb9IlU1cqtW5wzGNvAvlGxA8qxlZ/+DPn769xQmIwtdfdaa84xsURl
WXqDYqtWOf+UXfyrDd3bV4MQy6hgd67YTuqWgi2oNwFOo22NXddFxLan3RADy1vFTvdlGfIDS1uP
S1gBRLWhQsNmePXgrW2cOKc0rT0WGQ3QUauUyeoSeDcI/nHkfxmlOWy7HJom8JG0h0sg8mwVCkb2
RIvQwTbnI0f4PRED1xiIqThsbjRrWKcsBjzFBcptW30VoaD6ccW6d8TLqCU/oxt0W2w3n1b+oOah
oAxwB00x9V7d7lOMXaOe3sOhWdeRz5ZMQySoRnynRolUFcZJPLmfXWzhbJyKu5cxXmeG9JkTJEmm
65k2+J1Em2tfTR9F/ciT/AMGHhCiDk0gmvuXzNT+2a0VrcAKzmIZIImW2TKcgRO6QX73AwvDZloQ
+St8p7CTrPAQZcNRz7m8pkF+RwmhVAFRTsoernEIwz6voSlG2pqV8D3u/Zun5WxQZvFLPcqSVFRU
gjVkPiNb0lnkII5/dYz7paka9tepEwg2rd9JkH+OjU4Gmu00Wx/7/aIBko5zPCZazfS3npEZXHIB
3a60v8puatYQQWAfRO1Hr/wdka1vtsdy6EzVj6WGu/BD9jVEfMsAkesLsA9hZkeD4xTG8b+euLr0
S0qCVvzeu1Rx328clm5YaWejQbvc4HNbeKBOxg6jCdi/+ayFRi/66kftTMU0LStjOiKm/8Bi7tMM
Gy616f2jP/UlUnpXZcqMinAMJBiWOmkJd1ks8I7XLSYeTAd78pWuYxkDV/p0o6nd9AWbp1n1lDHJ
pdBKaL5k4SKO3SUZsKUwND6NoLxyjL+rFpY3t0g2ykdVuSeAXzgVKqxE8tckUffovyggfjxggwBP
vG0unAsxxJeiqy7ix7dUuo+MwH6xE8DbIvjxQvjWuaPmvieWUiP53XjGL8warwnXrtOTrOQ46aYx
tHETDwhrWK1ntebbWHN+r2yabRiWC11Oq961zF3hEtOd1lvPwwGNhfePUQ4rbYZyBIS+QSN4k2O7
i1ovPGqlA5ZGP6PbxjWIYK9V6bngVB2Qv8yELRPgdq6RhgiGhJ5PSh24JareDzWCrzF7E2O3Mzwm
WS4nW+wt6Cu/Rj+m8eAg+NEYeZLaSPxFhNVvIiFGSWS8liMPjfSsZa7X1daujL96V2B2VCq/xCn/
uBUThFTx+tTTbw8UhOnpUGiYywEy5b9jh6BPyRA5UlgvprexxdWXbVXdQTIOyl8gueBv/2rh2VNr
+t9qcqCbWO4jq7vhJXW6K9FN6FmG6MOIAY6Fqju6lgcGqHc2sX20BiyvvV/85vK1CcrhoMu+0G2M
xhwIFq5ePeu19cmX7u65qX4PZvTW0G+JiG7pE3/YBEbwHeXWrY8DjvQTqG8XUXcFOSwI/jDCLGEg
MDTs0nuqccsEExu9SXNKONlxlFDAydX4S5has+jL/KLz9zYVXNOR6Cmjq9XCV+W/qZPGElYCqdNc
t9R4ByFZZk2OAmnfvZoG3iKHm86eW4V28GWV/q5jXkwDg7MrPucuHvm3mvCQenvHLT3gf8BgVDDe
/X+tz3wxi6zN0LHjBWABoDxhR+MIkUYHmXqnuFRMwjv3jyhxZ5oWECdU52gAFa3dVtJpx4uL7O2q
0GwYVctpQ8+PMmgSolD8E8kDr52MyQ+qvRUpflieJ0p0CZKyc/614hcXhHgvzHhP3E6+GisAloAn
X2Q3/Io7/CVWL88pMXmFm7GyT7qxDTBZYTV/dAavPjl6i6YCcmKC8/VIaluS1bsxbROJFDnBaLoe
o6bwiFv+SULqSwDzuBOdqNZz6JJgUpufM0wwf4kNXDqF2icya7mYglOhmeBlwo/5k21G16/0jAU5
ot9O/IH861WrGA3HLq66fHzn6P09d9HtADmX0EMQdW55q5xP1DV/zETvtsak/xgjRuAMriRThKOg
dDQz4+/YJ3QBLKav4NQXKsWUFk1Uvrl5dhTdv2roFrh2tulEWTSkWU1gpH1CVO0v2t5J6W54e5Dd
5h4Yl7UgDmOnfLioQZ6sEhWDpiWzcemTJxLY9lvH2WIRoBo1POsPzHCncr+I6oqXbtYQO1MEF8zj
lvDeJUHrhhF/l0VvbLM4OhcNzREzHn77cPitDjYdYXIE2Tm6SbsYRAJouQ5F6QrN2d9qAlVJkhQE
det3OUm59u3gg96EtoXvcq50UHwWoYipRyLDdX6V7LGljedjh02E90fYQGuRE2E78P+UyAQXtmmz
CVU/9kgmm1mNP1bruOho8dUSYRt7/ntqOh+al8b8ezuBDWMxImZ7MQoc033qveCGlIuisF+j+fmo
w7ZFC/RLOCZSRPMzTCkFkxwMoxFNELG06cqOItJBX8cZJDR29hXNadz2bkxZ5T5awLNcJpQnTZqh
64GaATMNfsMLrVOxNUwQYi1TTcVUs09xEPTlbRC8SKJejw6mQLOgrW7KKN+QX7GyW6RPNcbVzi5+
tGw44A3EmNDO5gu1odXImE8gTQvMnWFQy5R2zakglwvDV8PCaZx1FqOONiqFz4njEWb2q28gzoN8
/MfOvGILQzoPr5oZwVCK47mh3a+pK3eGiwehwOe0yKuT29c4C+ucDgmtfuinDAN9JPzT/LDHezAV
P+0A/DfH5ISH7zuoTWfb6OqqJOpJ4k9b57NP63ghowD+mi5fM2an+wyjibShIDul9yZmEdMkPJjd
9B1hcyZiM9FPDz46NgZi+dI/IaX6S9dSE7QYzHZ6aSCroUyQMTuGOYkvQ6MhOUTEbMycjECciinY
V9Dltr7PEqcrW3BezLDCcfTE3koGXwhZAG/Qq6Vx3E7GX5KDHwpRAIMdz0mrcW5tCZB6kWquykl2
EIUTIg1KX82IEVPQro1slscDl8bBjdqnRPzcKX8DApA088nZNaZwOUlx81uQMMc6896RqgFArdHr
Wz75zx7okzE7VFp9ClBwxnJaS8NDv0/g6iCcYB9QRYeYpVsBgw7LTGLgD2AoNtsLNeRfY7iLSrre
vWrV2gS6YZJCFtQ4U52GSw9H3vxnx2vbp/pnAd5x0QKD6+yr6Qu5DszgiE2SfiZHbRrvXHB09siX
AWA6QcNd4PmWC79BDeSm3qcP4pZo2W5pVgK7SVlTREclllor+IP2HkVYrqdLk/PKiw+SZSeMmKNs
GEdrV8RnRj0ADwr9PKk3o+29tyqzcYxOQ7YxiXxT9cyiz4qfWnnTVdBl3Pe9OvTF8OaV9qYbRudU
lg0g2wJdf6F90KP8jEOM+iTSfdf43fbl/CYHrLgZW4rt1P7X6lOGtb1GJq6zfqbyNQkJaw0s72UC
BSXQKRGzq3urvjAaAFdFyy/kvR7x9FIlzTeHB1wnxr6oh3Rr4e4O/ZFuF/FRSqNbgKI8xMhk5cFa
NxHIlrvaV+6+C9l5ZEq0dDJyGjUNCIxF+Nr2KKnaBIljUZC6KmhxY8y4E37x6ibaMbH8h+Pbxirx
Stprhkmy4WB81IjP1jKtG3x4DDAlG1/nM0nFNRKftNQxt9y7+WrOexvjaOUZdF26gUmljD+yQIM1
V43ZZ5d8DWO27AOL0UUSuSfqqfoQQtktG+1Vc2u8bjqBqnGH4jNw33unZ3uj4Fq5ej9dLJ8VlKRr
kCVeZp/zNtdXPmSJxfOhjB0kvCOMzYwN72IzacQnh2BgfuSabXN5vpfm+UiWTvZF055gFxtbnd1R
SpGwOt/36urF6mAVdXxp0dlmjjGdu8ijgENGP5jw733pLZKcJxHy5iyegttbScr7kDjI2ZGwD0y1
xo79znxb42ZJ2y20UoLB2fSWBvqzZPhTOUa3s1LXXZtG2YORcXk+QXSvorxEuw1hyRSY/tJAXkvF
eMz0afJOIv+WU2+tczS/O7y/Ky+U/inBUrMwZklUa4ynGKDEi4m6lCCFiQgsC0G/sDYFPWm6MgWG
6bRl5QeFvraRSbLJ91h+4mwP2xqYKyrWWBCpAEblbALlWgwNKWR2t87HAXprIt+5msNlAsKD/Fxq
FJARgskkl5NhqL9d2VeHEpL2giPtO0aEjRXBCp+f1pqafoGsc8PL+Sbq0r3AsSk2LeyqZcPRJc/6
eod2l+sRc0za0brWHMAfMmwgvxeG+6bYUIYpOCMs2kcA7d5K/m7EphIdOF1t5oUXW5qMhl12w7au
NiIOOHo1HbFaxgdW0Jw/YuUatX62RXX08Z0vqBibbRS14c0LvpJuUvcKsxxj7eFSSVpYifep1Hgi
qZNMJVV8g1aEABLWGsM/N/log7p5KXWPdbhMfvkkehwIqw/XwDQ/tDD90EqPI2BroTOSqB4j8lrN
zHF3dTUF4LQKwvTSOnjV7XanKSTHz0dabASvlSGYK+latW5D29o/36RSBcu0S3Hc9CFRBVVHNoLE
CJBOeKcZ9car1gKUM2LdX6VZifE3d71VSLWfMe82pdlx8NfMIyvhQRXTGSwlukJCiRZT2SN4ySp9
1XVMvSQNmaPXp3Tdve+yUT+VHqtFw6nDr/sNY7XuFBTmQ+kJ3oWq3wMHBXQI/CFP7B/wZubKcIq/
HRLmml7Goyra3wyrtX1cMDHsau9Y0ZYJA6UOkpY/+erhCjoRZF8kmOswSw4R1sCXLrHvNPn7xTrR
YVYInUQPqze3/mj/ivL0FPTGvVZy61rkwJXPslJlR0A7OJMzRZZv45FsTMhDkhKnArqYKzXeIkJh
ObTxrXQ156YJXxWhjzS70zY8GlZzlVGEdSfCJd8Y1j0nE8XyxVsa0+L30xFBAAZBM6j/VJBqxFdA
8rGhJDIvu3rlyaO94BicMojnMqhAixGzdAbgbJ2jOEKPA2wsYEpneE27hb+h8EnkZ1zPZyPJzbXh
V/2RhjZRZ4LXOkv31hTWn8je4dCOe2RNSCjcKLkk58rRMKgUbOCAT1IS1ITXE0tAhaFUFC7aBnGw
Sr1hQxgITVci7DghDTRsGxhtpRYc0KO7gf8x5sayTORREdt9lv2td+gHtgAgFJbYhWK5XXOPc1tW
tIa1hKDyfLhYYXMN4uEy2Lnzoh9YpyPaYBFDa+seKcESL4f9WKcHza3ogDNRJmzKP81h6Mh41MKu
oCSwH91Do9hG+bgNszy+0Kt+nzLzChAWB+1kvjdEqSyncqVCQN8o7XRXXwQzESS0kzdlq48oNL6C
xDjRi4dow6TEyXClIWEDR5OS65TY8UfRybeB/75Rpr4jF/tNb9SNVAdtMcTaF9x/DHu9/Bwa/Ttv
i/e+6T8Z+t6DAJxsom1kU1wBSXtYLy0cwjpxKzZ+ArdJ8IYFn0Ko+tpk6qNFD8oSwNzKND/m+OCo
xyxrlhjWGKTvlcZrCpF6bdW2CxigZjI1xN2xnYZ6a5A8hzjep6oC/IDL2IBAIrzfic+mpAm7PgYd
2pChRPUDLbhbSfswZiRYeKbGELSgiY0xnTYuL3Bsa9D39OQHvcafAuz4aDAYweG+UpijbqAAUJ4N
4ZVfRJoKl8UyV2jOmarmbUdki8HN5GgFzSU9/NTq8dM10KS84I0spt81JvFDUTsE1o00nPUc46Ge
y0/IYPATCkNuyGH8qrKOHrpegOzMs3cx1u2xdjiQlkxh10FneBuA4lDYUytbaXny156S+kXpgmIB
SORgAZEqDFrCuQ+zo0VSb/UJrDHC6D/1lOVp9FVz5fdzHoccXbO/GbADFian3kWYjitHwWg3ObA5
dlFtesDCSzx9pxaE49ipA/a2cT7TBZiJx00XMpQeChupgJO8tpTWBZ3v+h05/kBqXQ1TYfoYAlud
OmCOrE42uiVDrK1cgx2LBpbAZRrFAF62gw64o9DWfQJFIJ84pEo33HV+ezWxge37rDpONbEKYRUT
v2HPF7Zodyn7UDxnpiBpJp7Y+tNZziGHa7zICA2i/V6cWOA5XMn8yJEtX1aTjnunYu9FIUM/Fic2
3O21HdmPHrkUfZQEF6I/HR18mNtOV+uQEWadODZ7AMYfKxzs0/ONxjkK/DEyJp+FZzv6r2HSR28Z
iLJriM7gUGKlS2xTncs2/zCo/9w6fHgmDJmmz0kOja1tTvTCi+Wl5alqAlyqyKXQzQfbpM61V7Qd
/9wsgdsq6PEJSHNr5Wq/bI7YysSIw6VxkLRQ+zTQdoiGewDmytoVPbMY92sKJrmOBQa6fra5fmk5
1J+a2gKMBg5kUYJqaoJw3QFm3ef6tE+D5NzY/S4kSAKNk7/SeCbaFrgQqp185QpF4xv3ipmXzGGz
slnRm2bsPHK2ac3qLfaYNKlqkXCtn/uayVdX5Icsk0SK1jDkZfmQg/szS43g8Tn7JnZgpHXOaSTj
cNENhdqEGjGIGYQNLNBxgzOhlo+S0xzqPk6RstjZwjz0deFeVPKhwWZ0pp4lTvuSPgtON156QCeV
NxVrSCRcpsQQ6hrBEsGEZCCTX7nVtcusdR8JyTlruyzfvVS7GOQbLCqbugksDfIG2jfR6BLtmQGx
yhgr4pmt6SPYmN2pIzf9xEnPdsXfpjL3xFrNBvc62ZiG5sMZam/ZQMEuY6p61CtsOZ50luybwDbD
+JSgQ9nQtac8R726VFFcLyfiTV40ZX8QHltSfuY4F1LJ1Wz/iXvqUuFvWyOXx8S3d4YpoBOsmQRw
czhNsxThsDOR4spA4TmqgXEaZrbKddrW3CALJh0+SumC/A2p//II9WYyTGsmrlnVfZhdm4GgqyV6
50LntXV3EStfWhI23HPIZzqZfzFZ4JgO4GfpWWiIEK1vB7hjK7KNOHSMBwAlpIPgexEuVnds/8Ca
8sza9UDcxsBMlp3h/qV2wXkEAOpFEqTzkudId2vWzbDRmbeWXb8n5P6QZH13gDHlw7IsbPqGLo5u
EHsWslxjujHiXAIJqFZZiLR2VFD3pZZ+RqrLVgSa3xO9QoQ3DBTIZr7qVI+xI3KB0PTm3aqCZEvQ
a3eMs+9eg5mYoGBKqzrY+FrymkHeWoQapPMcRqaVWPohKbx6XYcEuITFkL2SGfHiIbTYcTUES+L6
/IdrAKbpUUGkuLIX0Frf8zi3wSXY+mWcYv3iDkgEO9hdAh3li9np0UH1KiKkLHK3OegKlZjuNvXM
t6BQ7SkyxkuTasV6AHyhCoxCyh2nRW/Ycu+y9YS+Va6bpnsgH+fVK+YcXwbJZ7aSdkW3kJWCyMtG
H4I3EUEP6hiakV8uTrrAPRlQqAt9tKDEqmZZueW5zegAjELT16Vf3Z+NqCjJbvrQsDhwbm8Jcx6q
Tcd1zllyVsbrQ7FPWyfe1cRG9ZM77oukmfbP98ig/997Id8ge1tCj91ONu1aW9Qb0ccWhEu7u9W+
YOEv8TaxgXEpNlr7AMDJnkVQ/ImmQfcoG5+60x1fXW2IH9QNEzMuP9D6m+vL7oLCZk+3fKlihkoq
mpdHpTsn+v9/8inr716fXROVWhvQmwf8gl9FGhaPgiP3NojpvdHczB8YD5y1S17HKsawu/VyUyyB
YcATSUE7ClOAqx/CbI8YJ1m3ljGtTXfqH+jl4yVR7WIzkKehzx9SOguWQwWRDRy/Rz86IcX4APW3
EqH5u1bWiO2rqx5Jij6hio5lJuMT9uHy4Z0HHRgKGw4Uh97dFq4do7lieqPFExl+2E2DIHtEWSUp
7Ume1mtuVm1MH+hmnVerrk+1lqYPrR5GRjjyW0aCtmh8GOXwlxx1XLw2cQhTmxWnqgWBktvNVjZa
+NbWnb8V/Htm/THqmAyisMkenoV9EVYZzkX4eiRnwNDtCmdixtkjpp9/8ZSkNC5L+p7P35yajQbu
VwebUjEuh233cFxozaZps14j4nlEns2qb5OowWCEHuS4NLwxevX6fps5FTyYqCaZaXS69yp3Ie9F
G1el8s2iL3gfk26bU3tt4A9aQPZooAj+ULYVJL8Ru40cg2xna3F+tblCGujUmK4uFXrtM36J8l4F
+6mw4rcKOcwkpltjcl94NYL2wu4/J1Kuc7I/mXW1ayQTNCFA65BG58EY7eIfze8ldY3DskanFehf
VR7QabIZNam59/LWXFRj/FM4JdoHu/aXhU6Tr2EtgoDeA4tmGaXaXivTZXhhZv0DM2KwStvBXU8W
6bQT5s2oGMtdStW21GqdoYhL74ReMCwIM/iS7Xhy0BRP6bSJnQL0bFX6BBtCf51yr9m1pVUdwUaP
7JF8M9Su6DRymU0oZl88OdDrnew/XFD2mRfUenQVK5xsvYvJ+F8mjb7zFJYQ3X1J+jpHAYbbtrAJ
VPFKeeuyBLuCES+7Q0zwx7nzyauOe3pXBG0Nu7oxXtil7bvrW8U61vn9c4t30oD2WpblHcAPgYtg
CnvogcRUo866D3xYUuWgZwLt6CUKSSAJ5LaZfvu5OzzELM1L3ZjgzZ6vL8o8Ozh6Np9/sY0UAiVQ
l/T/dOZ2LyIlkSQb02RvWILMjJnLpndc0rEwShQ4MxK++1dapnuw68Hb24RmLQLkxC9GN/6r9cFa
tZperlqRHss6ooM0NzGMZtQ2Wh9in5gf+lOf7XqJTDxJE0ioxXhJmJk33jjtwtCzgFlxU4Q4NTeO
A/n6+VCX2OybCUhLFJKqbEFTuNWG9yGC0EN7GXJ+IgQyrRz9PrtUNp7soG4gVNjrtYoWUaYKuPJ4
JinGml0UOeFyKAjTNJoaBF9NyE3qbEE8FG85RIU16LF6LVrIM0GuXYvJ9vhhcbsux9y6E8LrruhQ
9+uyzEhVKrtbESuyZOJb26LBG0lavw9k8myVzmVfpW1KGRrH+9Yd2Nu1b6j145U7aqXbcb63aBgu
SCTp7l3lpwfD5ul8PmxVgEqVp+wlEoOa4djxvqnJahvzQCeHwQwezOunvSJFGx08D0PTNcC2y53X
abQV1NTetWQ2XXgZKXehVu9jptFoa0d7x/HBXozz1mAzltjIkIQYZ76hFLFICC1ZwDGQNBdRKpLq
CoNExbLYMbds7noZtXNLL9pqedDctXaepceutiZ9vbm7RZ2tRZ4GcJF5uXPTyTYcfRi+zp8tUg3M
oZ6V/10MhH30hKU4w+L5k80stvd2LbyX508OuiY9Mj5SZFzxo7Q2FCerMv8+H9mDm8JAid+fj6Iw
d14Bqe3/+5NEOl5bUi6ej6ysVDcVn4MshvCDuEl4fn97fgrfz7LOhHF9PgLHs/PLljj1+de5enVN
dbe8PB9Jafypa8c8PR8FLjJPjzDF4/MbIT5JqvFG/vfrwSrh8B6riSMRP2jigLZMsB2wJfIUdBXp
Xz0qi83zs9bI1UV4fMFIkic3LQFf1N7M+no+uZI0q3Dg5nl+FmxmuktthlHP78Vv0exdcD6L50/u
q8E6dJlkLDL/3sgT2SlC7kpjmJ+cJXT8/c6/P3+wpQ31axO2x+eXyq6OrrFvohhCAVKDQ176UdS9
l7iqyjwY7lObjDdw1LVhXLTOhBZeWsbRZS17SZA19FHhvbUl+zqzc+rScHybRHkqqb0PAjXtFlo6
TukqoGHpsuYXoRQ3XvsDeQsIyDlYbrEpWvdh/k8Ra2RbXYeuo1NosCoBSPSmYaCpN+pLH6XuPZ3G
DPEgw23V6hHml45EMzw4COcTeH+QemwnfUsMqd3SoY2vbj4t2WuCuze/seWXqQLxHkXDLq4K8ZqT
thsTk7ghdSBdYMTz6HSGHarB8H0son8pu/xJzPc1jU0TNVQDYoIqf/n8mI2HaR4F7BpnthgZ8xbX
TJ/u0PU7YSqx6LJmuk/gnn2nwBUNCPK/D3EMZjAGDY6oZfj/zz8QLqQ8SUv7SnTP2YS2agktKfU3
D7dQE2Laeb6JrHMQJtr78z+UwbhuAuTyg3IuDiCQmzuvlCVnGMBG+W+YYFdhj/bNszCrRAzMj1Ue
dRtXhAIEFEELriXHrZdl9s1EN7rGS9esxvk7GlxMu66xUXcqzrnzUkZ7zjrq1O4I7p307tpDi1Yl
e31+0nRVtuUWR8ZAsAYA7vSO2n/fVBmuMoepbV6wGhflj+HTUghccwCRor/nZH4RSoki2p8hNGMB
BbQwtW3BLezG+kTLwmJeYdmbFtLY0kkZ2amguwnsV0yBuzeslozj511BFlqwS6sWzU6TtzflZ8Gl
qi0ulovbT+PdMk3vlUt7Tz/fPSm7/xKgfM5GOsNrsEIAebxR3577lJelnVHJQZBvWRnRJIqIYr6K
3qa0+9t6uXEaWphOtL8dDOiTRqRLSEHZ0gqKAyc4RfhwdAIBjRlhIxIrREHCgKL29fQWkGO1jukI
LC2wB7doGL+HmDuHkeVAT/8Sa+rUSEOcB7tUb7Jq1pSxI1bT6I/Poex9EBFo67wkBzRHq04wpxDW
PjQCY611D9NFIgTmxd4S5rscpS4WcWI522ieo9l4qdam5wSrRkEdMPLvrJBzHFf7Q7JzuvSHMr2J
mgNf4D3wbuAcMqGDFZQXYVWoa6v9RZrjvtetg8yQOHtkFAnnKSp2IKiHwhv7k2l772mhgAQk6NnT
FsekPv9NpmYruoOU3E4pAxCmHkpMf0GWen8WVfWOHVXcnm/A85tNtDQhymyf4z9RxqxCMY2e+Z8I
bJ4MOT+JGnlZXhU7S1HemEzczLJtFqSpHgmbOqXuZOLLYDlpM2Peau90nB3sGy5R4jQSgyAgiiTU
dlJ0UOR6xWFd65AS5V5B28urbj4mcna33mPLL+sbaTcBBRAuKWfsP/RIL06ycr1tStQtnZwDGut7
JTvzHBIkYza6wt3CoD9Qn12piaUtsTKFI5EkWUv7CAJIebDCjESzqNLeG5GLbYLRdJGl66hEgUSv
HaQTZpelHLsvWWKBycwoOzy/3CYJD127eKhwNbU1+Koi6N8HLVtrHKA3gdZy8h7Rhmj6MK5jM2GD
Lr2LbsN7rCfrNnmadZuPTWhhb9zG4sJgeC/G+LPVndWQmD1iH9+5GQLGdSj7BBJ97d64KfOVF9hv
ehp/gWk8KmcqXinrz7RtEKLb8XFIaQkj+31hhPHLq7x460gXWJRxpAmhbhzzkythKjBhkRFIy0CP
gIGnlsbZE3a3nVzBr66AJouPgoEW2tOGvqszdueuLbrz8708R0NP/ONHadBopXGDcppVo2UKleCV
wxMF/r5U0fn5JuY2Wo1d+5qV9UfsutkZhFp2Dv//vYKat6Q83akBgmvRIrB5fkU2f1nbYa9OvOia
9M2q5gjNKZkP56ZtMSuN6IvHhtCWIDq3nl1Z+7xNDyOGssXQ0j8a6AieKzJh6UJ7BwIhhjXYFk7r
4NF6yfw+wioNPsNfNsSbxaMZH81oL9GJnWhTMVSl1bIJowjoCFEeVM45dcH8CQ896H9f0s8PNdp+
PkmpDMv4eNOwa+ct+tW6+0y1hKIslfqeNed/7z0/htQ42xhjcAqnot8/32SYItZsUr9CO/gkCIpY
IE9vMLQkNDGM51t3AkD+/KjXTShfno87pGBO8s15L1hrDacWZ0x3rl+/Na1+d6o2+9WVRbNkxBXR
V8mLexeK3Vh2yZtZYJ3ssnGteca48WyETw3Nk+UwqoYsQbhIqOPaJQpHf2UPKXwALDm/+zr916pm
IpeIGHbX8nUwK/R0rXgqvnixlrLImt8cDG2U+dh0C85n64ZGA6pCzmcGhRGWh1q9zTHpDsB8XkmS
X5243kE4iYY0Xds9bq6Rdl7ljPp7Kd0DjZI5z0n33tRAWBC8tPBVi9PgGDelScNO9r+Ti6Z10a+K
bl+eOghEYk0/MGLoXodJ/EA5XTGo2sK0eRUQDB96yHwmn4rhSkDKqYW5ukRjT704mIRCjt20qM/Y
0cxd2SPepCBBB6XCZJcFwW+j3hTAh48tY9pb1THGamQdb4UiK9xjDrudSpsg41R9VxmYNbhugXSt
h147dF0+p6Zq/8D4IvkORNklQ3K9cmMLywBk3G0ylgTfGbQ4GAHCshe+vXf74BqitwfKbZGkknXG
b9N/gIw1PmTkLqua2Lcopf+N6aRcE9v5Jcr51RvrAyu0c0Me9a3TuqMGBokuwYkfnYaBA9li+EQq
42IORKoEPPNmSIZewLNyMbA/KQYtmCn09ovp+AfdV5jNM/DS7ljDmVyTWG11n1yeWu8DUHK9ceVp
VffZcimgDQGak2CTutngHMf5K1NnjkgusxlegJ68yif7YM4ZbmZMdJcGHvM0VIb1cLTvMbXLzzrp
okPNzG4hw/ZlIgr40Oa0gNOkhvg/NQPCGUt7d1nNEVMWX4GM7bWi474BC5AeQoMg0gAVl0x82sa8
loQKIH+eM2gkIzzlf4Re3gGDHVsiKmNkTo22SsswPTlJndJ/GH5PPtoqRscVtAk0Of0oUbUh7y6k
dVV1wGE1qU25mfKRmFVmdFFagNhqcmTfSFHStiBOPpnOQ+X/ZnVP8WMa4M8MeYI0Om4VwrKGdjKt
8okakZ5v/WYGXrwmjiR4qUm+OXMoDlmgEFw4FkkvYWns7bhEWWp4DCCc/2PvPJYjR9Ym+yrX/vVE
W0AGsJhNakGR1CxuYJTQMqAfbbbzYnNQ3XOFjfrvfnpBq+oqksVMIBDhn/vx0cMNxQSuMUeFUfMn
Ti3nijOQe/X7V2MU/gxNF+4J32PnX7ijveMsFi1go4OCxdcY4MiWqbMdzVdpJ7eJ5xDgyw1rpw00
PXxFyTX6G0CV4sy5jb49VZ2jfqE71jQOBwP7RTUlV78/uJxPto096VXhxdXWGYTDYltbBME8+eRY
NYYVaZwNw33yygkiWxi4VwUWhasOsQrfCW43XQc0vwYfU+sRmoNLO/NCX4nwEfoeXXUYIdeDnURn
rM/R+fevZEWJWuUFXzhI7b2rul9ToRmyVxY5YkJc59g0onNkBBHVkXIx1pHCNpkvnOXygZFdTjUd
aGvBic4Kiz//zz/+rI6ndzliH5ss/pKF3eQ0y/6vXznlg0tm81SOYiAvz4fJwMCXTPpA8NqyDzJm
H9hnhv7za+N+UweVeFu1fKfAB3mXmB3EaPMzH4z8VKH51Mryj0oPkFxN/Bgqvm5i1O2i4CDBQY61
UEAxPXuipS2vJZ+qEwanWcWAxqVVS4UgVPzlg1Ruf5YBHcmJphmYAoeqnINT5VudWptDce1UNeej
McoQuXj+TIX1/vt3/UQ/3e9f/ePD7/+XuRlgeRntafMC7CHPddmLs+Owmk4lHrSIunBkRYsWyWgi
K+Q6+SMhcArOuoOPxfX8+4OB9XVb2VBR7HJewFwofWz2CWy0q6LR5iZPzOHoDHqribICbKGfYW6b
Te5owqQJ/Pzlxfv9DiVx2FJT40FFFcOlFyD0Q/TVe5HA5EuHkT1vGWBadQiyZ1NZvdhGywSxk4oe
Vf/Ty8T0wdt2i7xGT0fD6t9Y084HRgIUqH4ufLgy3mQ+dLq0zlPbnRTVpt8QAA+x5+ofS+J6IVpy
igvrwqgbARyTLVK4IV7nDmpwqMtkVxNZ33Vx2a9r0RWPSZVQ1Lt4xUBt3w9WnGxR9rpL0oM+6Rsy
yy4plb0FFvO6ssDEcJm/mUUznHO0tmPtqJAsSpuemQ8Zh8qoTapDsI1KBr0nWZVXJuFcKBlzcWGK
mW2NIADPMNOvUWW4ExN4LewTGQpm7Wc2WFuP1ioMkp79tPBGU8brSHHrMLFZ56N4PvUWibO6uRM8
PQdic3cz4QTTjoERcf4aErga2ZwmG6Bf5C91Ix7CKjM2ZJR4TSRpRHAfnB1K5zqBMnoAlZGyhFTj
yXQEiUCDTXy3WMXr1sQ03lMr3UjL25HXIlrQZAzbxMgmy2BEWVl06fKaxy2qXtP0x94OdmXGgFjB
wzsCKEY/gEiy7U1+evRFZ1vYxLEosksPhvI/AgqPVpHrB3cG7V6supTl5sa1Daf6WLrWbVoBRcNr
4N3D69B//krPVJnrKjhX7eReZaTHCQe2G4NasJvSHK8dRYKCRm7YHsEtZ1/NEI0JcuT5L4tYYk9l
wrYdg5/lDLR/MLa5mBX5vRH6T+yM16Zrg/2ubn2Sc7tSYyXPSufcmsA7DokiMeYmIZQbO310bOa7
lIZ+ZSZV3aV35O6vONqkPnbnWqBeD/ZNPwevfZjdxflba9XOLuqoftNsZVkeqHdJ4mjZDtdwuiMJ
RmBI1zXyK6xd9Ti2pbzP6BVRCyjJByG+U6mbvEOULLrhzfXcM+dlsRqXRilzrB6qiRYmj0c0xRkI
UjmBK92+hgnhrUm0/b5l4MDVRFExuw3WCJkMiCXjfh7oRNTVgXGmtbWt/DszjbfGOCaFlNvA7NWp
Yts3hebGrxSz+7rZZwr/ix90IyEk6ovhk8oXxNpdG2nsO6ZnPBrWI5Vv5xw54cDkWu9jLmNJ2h6P
ba7s6DLWZCKTRGzZ8acWPK7K9cdjRevRIe1tte0bV60rU7zxdMJWcS9sFd3j79howFw8zjguWYF1
lEFxn8fmJyly8wyqnYJm4LFQzttfgTa4HOLsVtFm/BiRh2J2rT6rxPkcBtiAy4tXDgofmaS71DZu
yM6BP1Wy2i2tllbBYDPMa3OdmCSanHb6wqokKDokuYZvh1KW2MKEnM3XFctkr+p2r8vyx2GC3Dr7
yaelPsvYq3HQqWsAWD2iXFMEX0O3ppkzoqK6vp/xue6Z7hyQOsnEjzQRAN6oDkW+dLNOnHanqcro
Rlsi6DSMGeC3AXsZ2UkE007RphotVo7Yb6cDKte39r7cxL/3Bgv2ogayVTVBu7M9JzwMRWGBV7nq
57K7BsBFlyhB9OUTuT0BvHA30ytHtVqcf+RwX9cDbOeNYTfdLfTPAXTYKqbThvIhupNizUsVaCwo
FCrTjTgBIw3yCPh2HEBUm0q5imuO8YTIcQ8BRVxRFETNT2tcuXLcdQV12vAXCqqgcFaSLTLxpsUf
+Ie5cUr2OCHJBd3nL2WlXqk3r7fAk2xEXnDkYop3LbkIDJz1E0U/HebqY2aHDXkSNuWVqj3OtrV3
3SEr1aF3o7IbH9/ODSExdQ3za4qn9ODF+IVli6hnswNxNRdvS0cSeOQCGr3nFMBHIRI81Cq1oTm5
8Fx7g4lF410K18WSSK84fZn+ze8PkmJtax9Ns31uwsGmjSrut3BhiElA7t5LkWGMV6m5713lr7Wd
nHPSY0z4DHXz+0PKVoQepfbk5nd+zTmHwCTL7kfnvWVcejyzqSWHAHMn2945hzo9kqPzXSAOeXNf
hdAgUXs+THb+z1XILJ6adskknOtpzB3egsFrjuQKPxLihtuhSXEWx9OL7Bxra8TsOwFxXZxYraNq
euHfzdos+YeAaQJS1agrsGzMPtwO9Xr0VpV2n5WOUb/916oU6nrmlhwoyRgDhs06JVaB/prg54U+
5ktqYYyI1NBQJJsoxuqu5Pgu8NxCOKxesGyOOxOAC4zbaed4YHMaextoaKuFYb5MEHAXoGosOLIC
I6cJ1U9u+aGDBGrJkiXjqVfi4Cef9BCM8tOJjfajFHzDKfB2JMSyVVTHOKCkN0AjoqqqUvatRaEx
FVfwDfxi7bjikJyYf1OLy1HtdjCQhAGg4nMJsXNDY5p50tnfIgpgjEXlPqazGv817ye9Rb/cLGs4
IMsPmq0efBF9yTayWPBI3Vtx+qK68mjm+TU5VnHVyRanB+afLDk7ng+IODRxOBce3AnseCbukt0c
uzdz3v0gLQDUz5PvsHL8PYsTh5voix/N2GYtM+Yc4fM0++ZXhRkBjDt9A/TObCLe3hV5HfJohB9a
Cd1EuvrXCKaCC3kj+1hQhVhyU0959zR4AQB6I7wtUvzI/BUJR/rZRlWYvIEle9Lzfg7bDxzjB+3X
PJ590ayQA4pd7lJkYcfR82jI8BzN9rTqoZhPUn4IlA14N+wULIA1frrxGc1s2ipPti1VaX6ekp1q
KZjzsYXyhLrqS7UOneAOBvt2YLlobII2DbSAFakKvIyYXaKk9laRAlHrTVTdCk2cPJr2sBTWbmNd
4AjgODPPLCEbQXHK0SG6OSUGHQ1Bb+BX5OFYRpzWYsSSqrWfBhFeVGZ9WHYyrcyqh19fiBSfVfnQ
ifApnel6nfKZAZwDsqieBYNG8ylw65dookN+Mn+iiuMaIf11NvvvFpMXXMvpmw2SIDXS5rGD0UcZ
7z0EnkeAbMZqMOx3spnO2vSQpirBMwRJ3Kq/IsFsLRrolO+Lkfq1HNwu+JIp3wWqAerfmEfysfyz
p2upUQyHOPa2QVJSBilsfMOguQaOHGEGX8wDYGkF0dLgw75+PjKezlemhstlue27MHlcgA2aeRQ5
t1nosqvwGYHLgl61mkAf902KB30X1NU1U5SIBpP8QWGqWL5WXRw7M1G7hxQ8FdtUk/2k/xZ2BP6y
Bhi7r9xH5U7IXx5vMOr9J54fEgvthAzVnG0HI5xLe7MbcboQabBxrfQUhdQXt7nq1oU/XGnnPTWj
k9s5CY6H8CUrm9cRMu7K8Rtc9oO+cOtsMSTZPNviD20SU9JC9hvf+dIhKXo9+YcqKtFhedeb67JL
kHKC4naOLLnOkHP3YUIiBC8M4R8gj5rkdTqEZ2/sYIAptoZZGhwSXBuHPI5zHno1T1lzIHY8vrPm
2Du79wiAtzua7thwUm68TixyUCVCUeoYVyYkBmtkPcRjWxQPmK5cOIH+MxNAev/YBh5ooXgzDJLP
S1zMjbrrZMLnphOXtYxTFmsJmw6vuUwGF7d2218pO+LCLfQtit6jTxuUtpa6Fi/emLEOSaVNpKqK
nu7Y2XgGorFEu4dbO8PIUolbL2p+2Bc6DCpP/E1IwjU1S4wcN37Y7p3Z+zKcln+8Xb011MQVk0G5
tyhuO1WhoFBHscJ8imGvzSnaVeWuutal+BSUZl9F5nXRoTFoh/MB2bLLKJt1EjEuQ8g8i1JDjKl+
whoGWJ8S/tbz0xD8ajFYY0jhuUSPp8NsoCc0IS50VZIcdxu2UfmLRgmqbNFxmSt0Q+ybvKFg0cpN
DJKYBArmOo01WYrggbL2J9lDmyQFSU1i4zdcIEqvPTjhlGUeO0l7odEbGKH8EcjYYO4JGbNFibeR
O3/hNHxKl/s/yPK7Shr5WkXutdDc2G2vt6Izr3lHFMsO1SQNPqHBzN5BDbxaHqx3VkxGOlpLzhSe
g8AY8rhMggjpEYOBRviwYULLmLYDi4bURfjRZba1MYOumAyvEZTsdSwpoJewrPHHurs6tNYgUG6d
ULyOPiZMP3njzBIRAriPq/nIueGHu4cXuSaJXLBSeC6Pya6w30IXZt7kwZtszk0kKKAMfly3vpeS
pZJkXFL4FyrFXwd/OM4dntGss2iI0o9h0f6Mxb7zKbhsyIfBGdCcQ06zGX+M7A91QACQ7DACeAs9
+4ayFFTbyUZENd6sLnsbgC2t5kYuK9W2ikk4ITrbu5qTgqSsDbmjcTaNxoIZSQMs0Ii8LjA0zc+8
0lDs+b7mFLE+5BfTz7GLATjB5OG81ERTa2xV2mFiB5e83vaTc4+h89P/dgSlphRM428i8z5oh0AD
xYViNo+Vr06AK65Cz3oj+urvIWXVNPkpGIdmt1INhS5j7eMrsO8Hv7sTgCuojAcHZXNcoTo0cClN
hlqWrtMg/EjIhXs4BiJW3qFpkZxDTTF9ytCkYt8Qh73edFnwgPcJBBwJYcJTa61T3qAATGGxVKpC
RliP7o4rRZFgaJlhp5z/CkCJxJyIYePGE+NjKL8LWlhz8R6RfGe0BBmjan9SVdyHUafhTRTbKkes
aAVwGnlsRHsfm86VE5ZPdtTfsyiZUbSzyNmwUwPVPT2yMSawc19147OfTCczbzu2iNOFVfaqoHjb
qVhAh0SuzUhdrHw6RTmPCbOp8YVp7nnrODfOXdgUABSiTagKRil3naSwvclgI+vdTMvFSk4zmhJz
/MBLbiLb5E/JOFVjDvOwePF8FgBtdCcWE3aL7icmnBs569sWH8XAvM8M858W9+wWvtGj7WP8x8jx
YXfNpztYd23ILZlUm9CVNNvPXHduC2MUBiHZ1PuC5z3Jhw/HnV9lwA0RWoIoaLMph5FNp0lh1jRf
oVPyIIcvE8AW3lmYbqfRpoPqFoA0a1xLPrZgZUrxKgfeqQqYqLvy5CyNJWgMcxHvCqPfR/2t5cRH
gCwH31YP2VsVIY0GzrC0SQ+XNhEEyaCg95WRH2aj+NWZQbmCixZsZ4svb5kuRVoVu1czz7qdI9h+
Nx3JfM7dGRvwS6bKPSZmwjVecURqqoG4wMrwQUTReesc4o7GxOI1aXpOY3V57iVFinPFa8MbI6mG
WwO2F7uO8VAd+c9h1zh7ti7cTFCGdOWWx87fjX73WusxPfCgzfDbnzuMV6tGgRFxjNeeJnQ1QEqt
CDxvqYM9uXg/6VtoOfG19rxhhRvXZjM8T7Go/9QD4lQeQppJj6Rkd52eh61vpZeFMAxWg2RIIggf
xjDrFaUfZeySDBlwnAS0W5hBfx0PhCbaX6qhz4mMyCEd8hbk9uzS82LWh6kIMSMq+amaNtqy1O2y
FAYVhNGSx+lxGj2gdkCG6C+pzoUHKXQeiy8vXjYa+AHXLQs8rX9g7E08J1Q2NmvVH6slpaQDmBy0
la8VM7mcOlCmAZyUB2yVDShAtGBEJvdxGDuo4OlAeBxyB3YBeqoEx5mJTftWxEmOV9G+qQPxGnjp
yAYVv5NgNsU+BANAFB4MLTmERQfXBQ/iMFPakyOi1BiDGwaTO/tmgutzpUR5Gny6rFIrwMTf+kRE
hgbXo2iNXeMWklYSyu6nel9rG9eplVnrMWcdqxzsMEmH07CLDhjez0FF7bNuec5EMr1Y+HebEtAR
Rm4m/Qu2NcIr4dbOhqRhfC0HxRVExmqFNebNHBsggmyIcDNtY18EDKRCwWyEIT/NYgFCMhRumuBL
+04OQJ/yFneuMscXy4bdiFNEAMpp861SPhObOLnuSiLdC6XbmX2UfkHzlG22W0OwTw21v1EZlM/G
E88W++hR9t0DXvTKrjY2TxeIFsEVMLV4o3ubfIzMjHVSQKwBbgNC1jEZcZoy32UWzNMgnG5oAzjT
BwiZYrokQKiPIX5ILg8gRGn5kuMsx4pMTUNZNS5gQvy4BlLVXc0crhG9swF6kO3ssScu60S/Zoet
lg/MoisQEcl2cRcQu+dZ9QvvxN6fq2vDiSlGY9ayKU1LLfyLgb0JN5pHt07vGO4Oo6dBBrootuno
hQeSc+ybxOcQuPpgyxbTo0FhyyLe2/LF94NNpcEXevjdGOf98uYa4t0SvJQgx8UIeSCG15pMIGxj
GupBn9hvmvnvMrpBpWoAis32JZ8NZ2Ol6o37ma4inirkm6xBmluOUaaVUaeNuq7YpsOssF/kQJ4q
N3mXPa55sOu1V3Du05ims5QSrzxCfvW64SkI2ZsCj0o9I1yHUxHsmHoXjAI5NLmtkvuexymJrn7d
jVm3gXd0nCKGWJKcHK/dVngT7epdTiAubq5bO5y2tK6AKywxHDUBIVgFagP3xdk1/e/CnqJ9UaVf
cyKuVNx0PFUk1ZyIZ+Cy6t1cyq+h5icu6TuUsFvRprDBOR1ERogh/dHKCLcU3sjaA0QQShN4tuEu
iwtzWyWNvXJ5Fe0aaxb0UnjwTvDskB656qbmxqST4MYQzpkDxKZBj7pSUUH7VWpauzhVbA+tcGc6
6UM8hDQ4QnJcgzB6/E0FmNqKxuZ4ojnF3DkjqPaWYRDFHRmU2TIqNgmv4xpaIV4Lt7tzeQWd7gn6
zE0zthaIJIqk5spLsBqkJ6fe+TbnxtYbl63vtxESObVqeh/B8pAKacioMkHqlk0LeVpas91tLkTN
gyi3EELIlU0lg7zGryheyqBOiGabVIQDPQSklRznu4DpxBGuwF3j0weAxqAxwrLvVMkAgzaANRAn
8pwbyQ2RkOY5GEW3T4ee+4Lh8SafinMl2HiW4YeIg0+YZmdLl+NzOr2EuGcIMjKn8Cf24RmtMusw
nbF6+RGTTHyBzGM82jnN5HrKE2qJpfPQdowQrNlXOzvYS6ftT/E07+IhT3ZumH210LB0U3aPyode
7Lp0JCz76T61HmJT4gPvL/aMkxFnE+eYGWRCRXqqdsQXm4Lz7BMWLNj9wHxOwn0n6nvPhBhniuaz
xfLdJ4rWhCIITp6tVlVE0aQ1T9s6rrtt6Sz9BWSNcyuBKwravp1iNOSw/sVz5toCGrvRQ3sjunzn
RbkA+smzugQ0tnVbcySSMMq1EzHT4ZQYbDqh3mzLtTehP7bbomURmBWE05pCPXZ7b77fwYYiLAt/
yLnF/tVuypIy3jHN7XVjKyzPeMicpviyzzNy3prjWL90m1LRCKIowc2RZ3I+U96I7ieQfxC4N3Ku
7QMGCrCACERgNUlQzmafr8cgus8yOpG6qL7r9AZiBTemdhqYE49Z6UOdDqQ+1iWVwN2AxFM2+7gu
3X3KPd25Dr6G4VDE4REHgrtHYg0ok9y4RvEah1dm3eqj3eU/uAk+mNY8uHySb0AEB+rIdHZyn3vm
pYvHYFpXdfuY0DWxiugCDxzZH/JlTjIQ17D8+k4Vodg2Mnnqudt5G/OHYbyavbFaDnCHYlzscw3G
9NgarmOBqDFhS/Fs12amwjMSha/eqc5+5XGwRmsKfg1l9ATb19o5KbQdc4KuN8f5iQ7S67ESch/y
gkDsJHcHJtoDeU6Pjx5EBCwU+yT5YMJ5guQLFOnutqFxQJO6cEnK3o2zNhEWNLcYrCqy4S0ElhKS
dkdzoF/HJ4M7ZG+TMIBg89DHAU7eliCXdBTnx3QtZIhpZOl9a3C8d1H5VclmS8nVC22NHYtYjx7O
Pr3siaekYjs3mG8WqXPrL22JNpp5bFXEJQYehcX4mqXgl9jwUzOwof/5YFvVV84zB9gMq/jCDq5u
R4hXxzLLjszst05AQ9sQ3wQo1VQRIb8LybOwzIzrYXYfEoyJq3GG/JCXsGxCjfhZdcy4XB7CHHXk
lnDwogooTh8gi/sWz34x+x4SoL6NTaF2aaWhh17mqn4zbbpRc0Loq6I+W0k6bGMWl5VIsEoUBj4o
61Bi11uSEtDqUb8MXVxGz/yoQmg6hsGMbob5oYIC+5RVHZOcWwo4TwHXEvJDDw5dmEj/qgPQIAss
gNLhZ+nx8fvBd47ijqXCJcngo0hktlJ7I6eCW2Dd9/I536Z1/Io2hpCXzDvV4DWLw5+yA30rkv48
KCffOc78mg3xR1rUIN5rCl5kIpn4Tjwzc1ahOiw2kh13hdmGRdBL97DZy5sxZzc02NmFdA5DY7my
TZhJUYX+GRhMcaqFBTDo5r02c5I2fXfEtBvtUoWwW8+3TloHN64p+RBZzimuujujZx2ztHtIyzg9
mIZxBKgL5lYiYZd5yfaY6qghMZgSDg1fG7IVP7eFsJlnuPbjBLdAE/dP0+yfJ8EDlXqbdV0rk5ND
m51p2FToEDZYcsDUp4BH8Z1TYQynljGIgZ+VMwNIhiSE2cSH1o2zjUBhr8vavGSi+M7gjtzoptmm
9iJnxvWbNOmknPC9T/ZTV1jGHQW45l0Xt/k1hOUrjBTFMZ2FuyrCVD2FU0gRKtJhZa2x9cx0bI/j
0RggengYXt2uXcXMrHmYjcyfk/FJeIjcHhkXs7I6IDKlu01xdN3KUqlT17Yn39qkXcTMnNt+Ow/y
UhX9OzLmOvV5rHIIfgKqU6yLxSoTV69tmlIJB/CV2PWbO+I44Qf+lv4uklO67yXUTycNjJ2Zksk3
J0WYqz80TnoZ3SY6k4w303d7LPAvVxUyRpvuWONOhMnhE/qMPOfwS3f1rrH1CXPzB+VfGAT6/ozx
hgkQaY39UMD0jhzmGCU2qyLI3kTHsLMI6/cptl49k8QrBKho5auofzAcdek84oFwlujJsMpTrAFx
LOaAc9S0iCbzXdKQV+ixQnGm5quOj0bNFLjO7U0Wme9MlCRzBWpWTHdO9pxObhvy0H1kjBh6FBhn
hLU5k3C1nMY5UnX74HeEegL5zoryFn/6ijZb1+bxHdjtzl1aWCJp7nAbURTYqfigedQ5C7nP9QGq
/MfSjPX/G8Qep4oqsM+yK9pmuv8O47L450owQ6rfLxQNaP+7CjHehnf9twMpjffi63/5vD+7xISh
3D9cQ/oungJbuqbzP7vE/vwTQnGO5TNoUtSG/b1MTP7hGT7HPN83DWk5ynX/0SYm/wCTzZTNZ0Ex
bVP5yv936sQsvgvDrSksi+PXf/0PvhD2DIdGS08Znm2Ynv2vZWJd17ixdAaP/Yu1luObBxbEPcFG
1/OdGvq7zP5wG/8wIAfPQAk4g5bMM7GB7kN6iIcnpzmP+sblkeXhdVEAReyrVk1b8LrbHrwyoYfb
UTXXHPB3E4tWU43HRev59y/R/1yD3f/xb/1L7R2NbH/dHktz3L/8ht1k3E533fdyyegu+7Mi768L
5D/7h3910f0/LkDb+r9df+uyCMv/8rf77+q//7ePLP58/9tX+c+X4fLZf16FhvcH77Jn+bY0TNsx
DK7rvxrtjD/IBFn4Fp3liuNa/PtFaP2hyFdzEVoe/zl8/t8b7YTzBzZPixZn05Seyac6/841aIOn
/Zer0JOe9NVyh+B+t1xpLbfJP1faGVGrcfbg/zUpqwgNKe5w4CIbDdr9HJOnwm6bbxrKwZxVFmPC
GQ5NPHVMpQZmCmAGb0FplGsfWtExKD2xrXtrV6RXSc2IHUh1yotzAxSH3t8E+CnlzFMqbkD8muDQ
cuvgh3vdXdgSnibPqlZhNNVwamfn6EUIgFKOPxyA+zXVzD8BOsIZkhW0bzslT5O1B1+yIzQjl3+J
/aS7+JAUdKauYrF4G4sdxudm56cSfnLqg6sO3fms2b481VZ4zJvR+8UknA5xy9xXANVhQ8wbu+Ix
pCxOgGG+kCwabESIOvaJB8FxGNnLjmF37ETxS/d9fMg9MN0oNFfc5Qvtn95eMH7z2kCUN4sLFOvs
qBV0E2K2N9FgX6ewV/BnU23k1yZCCL6lDrfgujbLGVBjHeybyi93iKIISaV+gWBBQrAD/z+bVITY
HdGERsu9NSbjKYrh+xoulW+1SXUVwdWPsZcvlmjRjjuPbrWRkAOuaOa07saNbfNh9t6iqUu3TlTA
gwypqBPlMXcK9o7jjHqvYmNnUAFi6IhiF8vHV29wgs312eecuuyHntsoaX9M/1GM9YOgGufIHGze
lXHygfRBQ0xNoTNKsKBYwd+WxnBXu3gD8YAXZ3/5oGymaTFJrpu4K65EpqyPnHYrEj1UEdiJomEH
12sirU0wwUkW4RItowix0POj6peK1wZAulMEKTnLVSc973pKXThPMXq/fewKqrcDl2NxWEi1b8t5
3os8fNVuTWd89tVAuBXFXd1atGqUDe1U4dvYzruQ/dfiiOZM0TjIVm1FjUl+9HrECD/tTgTRad5I
QP4rK7sSUbfUgUuSfKXUF6Mj6SBHtseC1zUy2HfiNPfZY5/tEKUXkwLbCMpS8FJCDEEYw6bEONSK
v0yLbxn0BRrj0sVgzdFDOXzWofhshwMid30XmFihZX/ju8V0ptqLbt6hfJkyf4Mp/xsuwYUw12uY
G1e4Q4uVQVOJqoFToG/XzvDg19NSkJDehZrZ1lAR0R2yYityfZdO/evU5z+i/4Ud7jbM7OfAie+L
JnkanPnKwTwTO1Bs23cpk4/JGi9G782bTDLFisg+puCmJjdA6MbsF+k7H4/TKjnNmfuM7mCssAyX
9Mfwbc3ZvWPZQLECsPGrp4me9NW+ZMc5CHt1cDuXzhBkuoSRv4I6NnNVqmY/Z6j4npveqt6B2Hc9
9PEz5V1PYMu+6ta9c2vg1jL+5Wn9QP9gByTQvALYRyIcA8V95kBI0wRMKfLt+J6JpDdraMvvaoQt
k5HGPmmGBlCCnu1sIaWy81PORGEDZtEghAnTgUKtOQ+nKmbbO8tLM8vnbITGFaGr1L574wqTxGU4
zKvewK/LLWOsDJOCCqr+tm6Ks7hi4YED6cA4EANcfqA1c5hoMPS4trGEPsUJnXU5rU1rNiVMZpi5
Rv1+CGeIEIE/LhVIxTHWZXMcbBo8k0K/4A9mJA1WBPDXeCHhxSIsxpffe2cv8pNVqQh+W5bHeYla
Duy7sDsNsF2LMLwlPvtTybmCq40yUtjD0Zjmu7HtKS+r0qPu2PRmBnDL0Gg/yaN1g2NddzAj3ICp
UBhTTm1U/HGjfsiQ/ZRZYm4bg+RwS+mlixnR7yvoQAaEeUTE9YBbm4oHYfUfeT1e3IQXa+qYtMPC
/UJGYxEro4/mavDc8VRkhDXGTL/Y+nPs4umJxPl1CzQauBL79LnI0K5La92b9Ufq4E+qwu6georf
Saj1W9uuH7gNnB3IsId5Ji6AyHIJNIoFVlSvbC+9nT+pUAT7KExpQwr1YZAp+rY8Jk5f7jqvIlai
zPhQuB3TB+Bk0BXsTQx7Ajh4XJ21oNagccZ9iZoMCZSwJfHRpRivvnfU1BO6iN+y0sbOU1ZoUr5B
axFBJaZ4a59s9Uak4FXKzhi3MaPmfbdkoIe5/9GBpB4DWy3U2iuIiMZP5pSvhc1IdBwzfz9XQfeA
XeeXhzGzLQF92tFS1WZU7yTYGFma6ZOVozS6zrwDpILiE7N69VSENCQ4SS99txaJSWXn73MyjidG
dNF9H5wiytyyOn/q+2odJEO94VB2B7rkrdAGgR2n/aJ0FRUWkt0VYCBrRXDxTilKHFJtP8ydoEB2
aqie6LtTqRDpkkKQiuuBNtgovx6eCOG1D87A8c5tkTgb1wU5El8GxdFNdTxFhdHdjY0B3ijEkuFM
TY1aB3xyHMWBt8XeQGkAq0oqDvfccM0VGOLEpthyhN/X8GXjegZP6BBFRbKpqtMUD1uQ+OFWCPsj
yQm+y9mdgU514Tpnduzm7ouBugm2N7oRTk9sCkHC1FP5AepErYyiYSvhiHnthj5c32y8yXT4OnpM
S8agza67j1wYwz1FNftgsrdj26xzNdAtDWR+8L67+lXmxEApyaLbYUYu1Gcn4srXsj6qzpmw/lSX
qaV+RuGGnmnQHTLvUJl1tmLr+KbHWkMd4HcFnbRcTWcZyq3q3WAd4PlmTdUci1EMvPcQ4/9mmlq5
BdW5xzcT7XGBEpCe8uOM050BkLEpZwR1xNB8RYvXs9+WGf1BMJLmisw8JE1clr1/tH2K+PrUPPjR
hGPpf7B0HruRI1sQ/SICTGbSbct7ebshJLVEMum9+fp3OHiLEaZ7Bt0qFSvzmogT+S4EiRX7uXeq
N/3UvVvBgjfAY7CBjLE3coFjxmHo3PCO3qvCvdcIzMAQqGY77v8z28yyrI9hIzYYsJlqduRAuvPJ
ivNHrfUT9SFyS8G0IjJ73jDXf5cVfCh3sE6O1zonp+eu7plDZNgYRwzxe1AqR1yWZ9Nw2eV1QXUJ
D17dM3MUib9zxuDd7TImJe5Mu5SqTzmpcm37/V0V48MmaXkBjZNJPCJn7ubyXLnsZ8I49TalAJkb
8W4QJOqcULWS1zH42aHKiide83UoSb2M1EwWB7CTvIctiPgoOY/DyqgX7siUXrgf8DyOaLjIBXLq
YNxoL0u3FCQoNaYohDFy8ubauI+Mk6sssTNMMhwQA9RkhSFlbhrojOiGnlL9qRlMrJNqBnAest2F
MoBfbKpxtuEfW1W4izm+RLtlKSj5r1hDBErOkzV1zzr2vlhqsosNkDsZZsSl78kjQWd8B5EstssW
v5/M84jv9BDlxjZCPFwmRMhNWgbsFirjyqeZVAvwhY5LtZduddbV23AyPmvbwchthHeeUbULBnJa
yYFgU+LXwcWQdDGQFdNGHzkYBjI/gK3MU72rhNogMqLK1KZ/sOt4WHVjIxAecm/meCAoCXhCiYIO
/YnXjN+JbRcMXIwwckP+0aHtsvgxXbRmQ+ukZ5kgyy6FfQiRe66KRgOVzFDZ+LmNSUlzQaXafjEj
XcCxalc4hS3E897bjEdjNZDWwtYOl0eVMQvmT11VYY2ILmAW1rCLHxXfYGA1LAjsTi9r8/4I+vl5
lhe6DObPvUdIZ10+1hai3MxRX8rv37lTqvUccusVk/EbxxxARHjNZ489odHpG66YkuOvA3XKYtjl
ubkaJWoDL2LBN5LfDTaLHTUZgtiSU/3tJ26y7Tjd2FHLB/S2zt4qEYTl0I16WbXXAV/zujxOiUuP
0BREDzZYHlOBpW551wnqzlmNuuRiugbnBrElnAEbuOEXlm3Rvp545m1fHL3OMs9WF77Uoo0Yx85b
EpZYTKXWUyny+cjfs/Kg1rFmS/bElU+YWObFuhXhEMm1hwRkRiQk5DXEdvrY1ZI8QBOqgd0/JgYB
u5BRvno/OCCdQjgDnWed6pY4gtglpKRHTtlM4VG3YX5xK1InTeTJK6Hrjj5yASXAMVcOdrTJo+to
a+gn3cCi2orpDsOfCVEbsiDAi5GqUYy6+Z/JoodPeomV1Gaa7mI1Gpcg6DEglQu30TiP4m7WPoNy
vkMLfSNu8fGJ5/KVgaU+O8DbUwRYtL7g3Nlq1McCITU8/Al/zayfLSNBEl+L6zxjTclSFwYtX7T3
I+3qaBMY82jUBplv0mzWVT+/4ZaNjqO/0AsyKJtTjthHBwGh6RWLyYgLmYHAU0nNe8eh1JyDWJTr
FhWHm1s7k98i4IY30oMlsFkyAQlnOEY+yEEmEMUtsJkFVeR7ZuSevQy6e0QiCtgDJ9up72mFe4dk
uZRg3h5HETie9mnyrPA6A4AU7XTqA/euD+0YsgCaHoBiuvReYFcPDxjfb3aWHFWB056UdXlIFpJV
ObanYETHGvUIa6I2H9eqNaxNavNjJpOw3QNDGe+m2ngGY4QaaR65MoLqWqakYtuadKOo7cIDuKz0
jgh7Y51wmq4yg72aFAUhNP5VUmPxFKiUYzSGXiG4tqSaHBYrqG+aST9VvNrTf18kArCAzcipiePb
gCMXIhOX8iD0ETQ4hGrWalhlHILDiewssBxGWFlod635PLZrIiPtMxzpbeuG5TWX7d/cGO2D49S7
ovMidCxYqyQG3bgrymNIKMSmVSCJU804ogcSQtiQ6u7/+0JI+lNqei9DUfymRBOsZzrcTYksHCCK
M9/++zIActujKgeOmPNiQtFpVLHDcDHmlsx68tJXqWf0J718kQ7XNyHJ1mZSRN/hPu02ZUfQHTnQ
3qmLZ3AOCfA0m3qDlWHPnHtHxLl+6xzQ6Ln0yptXmvHbUosprRGCE7H5ZJ1C5jH11DWPpjLaTQ1j
d2V21BgtOovXuLBPpu0fhFm2XyigkOe7RkW+FD4BxZptU1u6fjLIS9iYiL5pXcwZjBpc1ggG+2du
O1uRsxdPguSvLOw9grPsy6+Teh3FY4dVkXu/4HAg1nKyiBKxkjNzAaw2fXqrjEY9tDYXSI4ZZm2l
RXXqWOSny6izYckQO++p2cTHqX6NQTRhawrgJbWNs/dcuqT/fqlsRRC0OY/b/35ZQ3fawS9Z9/gF
wdl6zYuVNfGel01QW9k3L81kEx1TT/Xmv1+i9++O47wYNAF6VjaYVQEC9lIl8loqtYPcGL6rgIqX
bg/zY5DhU4prf9Heu8cZJ+m6RBe1STvSFVwqUcp2r99FRgPwkdHCNaBs3eRslw4dPwcGA2RxpFK0
zx6JBEh7TBwhfvc0ekeP+3BN3zI9IGwE5yV/s6bM9oXhtFu3MdM9Ior7jHDtS0J64aaMGByZpKpF
NpOrLtLiFMiR/n/AFIKt6KXBGEZIM1Mo2RU89Dlg4GC0GQQVhP1ZHblNkPeNI5vR1zGy0d0beXMs
bOKpjHTuSLRWX6Oa77AihieErnkH6S6Vl7xGB+fVRJq4NjKqBuvxNlcuzcFUh8T5xE8F4fCfsjXu
0OJA6Z4R8/vKuIopUvukYT42hexKq1rstWn28NiYb7cydz/bbH4oSdXyWsJKp4y31gzA104q9Qga
QQEO2+2IX4xDwS8H+uTsu6opNRTubzGiLmHV5dn0ehEAQJSR9aMiXrmd3QeMxwwVk19V3g9D1f/B
CXh3QOxM4maO5ENXdXxJIIeuer8jgEk74mrIkA14HuGu9PK/kLhgRlZ4GpwqObXu8E84dvkMDeA+
NiZiQ9HvsoFuCCvqTHOfRvoBzq2xyUPPP4Aq3fM2MtlEz3brpuQ10IZF1CTKKEbirMSNnMaWUzIw
8d2GUUA+klFeE2fuTiCtD4CTzE0fGegKA58whCC6pvxOkQ5q23hBgh831+fA7tz95PmXqAi5s/18
Qoa59oRrMaixUxLg4aKMluZgScLmWqkhXETFcL5VcWhhGR+shbImosuCxTqO9rjrBdr5NDBPGYHa
FzXkxSGpym5tl+R01S7aYy5JhxllYIMNBaCY8FheHMrG5zDV3pNtG3fMybDHelR4iMhWAy6oHfYa
axuFebCwuyFghd42/4f0qHjoMTFsQ5Cd266bo8NUMCct6n+48ftHlA6EbmX2wW2mm2mSuJQxhPsp
7Wit2IQ7mXwF/xydhI8uzzCiL5M67TuFqM8B3HyB2x6uaFKnjZ+SNAulip/LjOPZbiEvsNc5Owpn
aZLb9sYT6sc3ieJlIGLse6P+B4rgjKCaKd7M4EtpQLcDcRvnhQ0ORYoPbILJl3EF44e/0XSZKpGu
IlpEjJifGHLF6E5Foy74y4zvSKvXcr7ELgSzCCD5A/v+BTCCD9fCY0B+bIDC+IgsasdQyjypiI09
5g1krjPq4po0GxdgYnor64y8SBens+xKJuqVc6RILE70JNAmsh4rbn0qnOLHy0V+H0QQHnLBCGh2
a3MLHsdb4YA7jCMj2cAM1gQaMPZMqnOwhMExhYsOCEiQwFSDtQpm903WbOcNUuIf2sbqLlbXHOvE
HTaTxMIauVawQ/BarIQBE6MQgBt0y0gsi0pvW7QjlgKFtGgmGKnPwn2WOOg8BaEElUOMrIkbpQw+
8F0x1TWp1HErt5pnTNQRkFadxVs3jORq6HFCuXkP+75ATBudy96Tz/w0veg9zudhz4BhLKFPcLEc
ZEgZIkVnrNyGq8qiZWrduj7AmsMGqIjRmCbCYSeKL9PqU8ZKLjT05lm0Ad+3Ba/Cn/1d6NZI0lo4
iiIhNTbu97Jt1Zqtyht75Xw7sJUngMWvBknHzutfPLf26D4gw5aAmMMr32NNvxghIJsJrMyRG8de
G92rBDd1F1p38VLABtiXYhF9Jp7O9/4YraWbZGdfT5vMIO6kxIDcz+RQdSznNy5e9rSxop2Lsnkt
ciopAs6Yk4Xmv2DmnJUdYky/yx+ijIiqOcIWLVyy0tKUFiWMsUbmtnmTEht3YwIgjYP6ENnmT9uI
Yo+w4Gwmgrq/ybu1VVVbVbdqF4zhLioIvk1EdtTC2mOg7TZzilEOPl66cXqiy8jczJD5EdVixi0z
0Klhv96KvZD2bTSoV8c+v7pR9zeOzR+0CWBRVsCoLXL6XRwFK10b1wBuOG+m+WwAR57ZBDDtz/fS
CO5YqNTk51QYrfrwn2WUyCHwYOMnAyJEC7MRmbsrTex2c9Rcesba0Iyjc9HE+em/L9USCqx84qC8
Pn0wucVRAhv50ee4nTKyVAjLaMjtAWY+urgVRHHQls5BFy36wnhELYK0smVPtuebx81WEjGVd1dA
DdXegue1jtDKrq5jXcYHEdMriophrAV8ihg8q8cWX9P1pBfrNM70xm5KnzvZuJuaLH1jolQdaD3j
WN9FUTI8eOx+ChPQRSNqMEcE5tUmKibsWWIVD9LYtDmCv2zkzKeWtdrS+EzSN9NTyG27+CVLqNwq
v3onkjNbeT4CZe0kMW9cPm7zZL43+7rZhh3k+Jyhs2BxgLgvdYmADHAHeA7JrWMX4BMFOqOjDNVj
UINcq5x1MdCSjxOAmEzNDkED+MGUvUwxZocA4aT+AX1MkpmSQG23kyC1qSsD4MqEyYPJx94jaZbc
5R5pSFQ1qfK61MXrmIavLN8c5W0rzyeZMspRNLseUQwGWqUkK6+29Vgbecknc/6uCEfyvHxYj1x2
QH3cv4nr9oja97PIkYpWXN6E+ogVUWj3SLe3XmYbu3GEANJl7QOJqLgsJm3eD5bFZSgXSd/PrLPv
KBHTeU6jj56abwvXC5+2dW36xtrh4Sfz2ZHIORMINJVPfhWA8hjfJZMcO6tfYlQ3G/bGWOWDr0CW
Xw3uoLVvJsVWTRrgnNnKnSFJkWsS9VZz118NNyQqaaxOfV78Lf9AGjJwQ/5gVgr5Abj5eg4ePCuw
roZHvhGyQeKQa6/e51kIAsLwNVohosyy+SVztb3xSUYjw6LC/2YJVFw9allzeG5bitL2CYo7mdOQ
+mOcysus9ebNHMZWRElEtUvXr44OI5Og6QlxTGFbk1S8ArCpZ8lFWQYRyw6HBBwMvOagoi0gPVIU
64JzLF6qhe7sNao/Fij11tHoXn0GNNEQgrNwUTFgKn757/sy0uqolx4wwpYcNJLlcU0YZOwt1NYx
wEIYlySKos7TVbKeBc46wY9xRRnxTPl23871UwVqMcWBDYDYPHlh72DVBt2fAKu2uy0vdN4NizLR
1vj7WwbPDWAwQo2tA6CsV2l5hDhOEaJnyUC7JAgRs8BqWi6JjuRMW6MchvkWF89OlN5lo3G1ezxH
nTe+Rbav1/FV5cyMETTf2/hJGIGRO5JbgJxm3KRpwwRb18zq3X1iKn+TW+BTHH8/+vG/Ip3fDfii
GFo6gHL+Z5cik8QpQh1bZZ+pRs+nKJZBjTwngWdzWWI2IH+H5DAnus8UdBWHh3s07F8r7J4GsHcr
UVuPZmG/OobiNbVUy4F7bNNYgGSq7tMMJifjtAZhGxe+2bV4oupbYNjubmz6xw7U9spvp3Q34BRY
E9P6KQ3ioqUA22xZ9c1oQH75k/fcDF1z5g0vhVfuVUtR287WltYO6qjOjm7PLEixu0DR2G28wZ12
I2BEyA3cNNJ4tc12WR8FzoHc1Fezjl+s+2JC8GtWC5e+qfYCeZyr0HwV08BClK430umWGyAnusiz
N65h/U05+weDS4FAEhAe2Q72HcQ63CW4aA1Q1hNyUyn2XT87nGCMWt0eSX8cOvm5tTz8pvGwQ2p5
G2I4ZQLPpmkwG0YItk3vvDr+KCRJfXPRngX/AEG9hHaY70DNEfjmYBmrknvU+NsR6yRh87hGRUK5
RH4pSUIC7iM63Iwur43nfIP/Pj3Ixv0MrbJnBV8cx0Htlef9i+zhPe4E3ljDZfDsfFPj5ntTYrby
TODASleoiRHjVcxZmcGcFfjRzdhHi9Q31ue0Z52vKigD/hztw8p5qSZywrsBpd+kPb2N90WkgZ5Q
9tMkNn6d7ip8g2uacINj89UTSXemD0ac91wJEVwYjFKwT+OuTVDKNwMPFja0aEc0/Mlq4j+FfgLw
mhmd6jlxLx+hP98tlqKNUpxyg2DPnlgF5bQLDKgHkXrmRXyyDH/OJnnXGmAIMxDLKq3ZHvdUkXR5
a2TSMTv44GcuFp/ACN9kSnQD9FBbOwnUHPE+M1YFw9VjzmFr9S9Oc+Loa3nPzB77m/kM+z8Cx0li
eRN5x8k3p6PT+69GnZMwX9HYAQi6kVTgbHFMnqAA3ddxd4fRgZUQXm6C5xgeB6EbHHrFxqX+jl1s
YH1T4A72j2n5KtvBYDKB7THqm5RNCMk7jqKj0AmdExnqF8N4o3t5SHw+hGmKrzvb6TGMH+0SAS7+
ShDD47vfN+96Cn4wcwcrxepZOx029xALnP87GR4f1Wq8IVU9U0uGUFNmcl1J3cAIEZnElbncK2xm
WbE74HK2HgRXf6E2h5qF1Aq6q3tHmhO3Ji5rMQVXq47kNhyJmg1lAGHCKo4VLC/cvA5MFTYJKU7Y
zTzxZ4BY3Sqrw99SBMM1X2zfOfrfSiKA6A2Mo6nnpNswxgXG7nvjZTydukBDMUiUzhkTBK+rH41C
9quqHJudqhNBD5tW5EzHT/ls1Rvrh1OO/R7kAJbUTnULFT6ReZbfgujmKY2/zKD6GBDxYFaaYN9J
8ZlV5PJ2rMJU58mzbcXLzkEP+DakjawgRNNsokJP0H6vUjzoR6mn4+hRLKZ4s5bwWI9YQgHppV1m
SpU9rXWw5NIp7awleGDMr5LQk0W8HSJnqOIlh7Gfj8gAWLSQcoFWgMymieBSHqvuZIBIJhzWdi+Z
ptUBFPLINIb3gDzElSsWLBsF1g53gybO6pFP4DZzT6ke51flZI9CWGLlp9mdXt4MJ2BwVKaJj1ae
MULHHuwkmu7OX2ovM88EQKuW4dg8wEBcvqTtOJ/MYOcw4UX5gCCGLdI6KJhVjpq5V7YMmdDbGjDv
M7fYiJxlmD2WessfZm/tLBY4IpLgpYn7eF0SvNgMdJdgJqe1p/wXlF/pfYeZ2WJ7yO4k/Ef3wrHG
4gtbc3wnUqNf3YrM029tSPamFcBUL1+mzpnuotZ+wMNSbOwZXkKTldTSlpe/th3FWahSf/3fL63O
GvetOWTb/37piZnw5HD8l6et2HauQ5sWjjfHG76XJQDXfyKPk1LGy2iR3evAZCNbYnhXFHHSct1j
BMBtNLs3zJD8QSIPjga+Hg82r0lY6D4QvD7DowIIBse9Wkbev3ZdcuYTPD3kWvSvzbwjOZaSRogB
g9zQ0sEn8X0+YSFs0Vjw4etdKLCEljMDq2O8GPXrwBqkKodnnHI/ZRw9R6DRd3CJv1uZnWZmPFXx
3LywF9iNgH9Zws2/Qoh7DwNk48BsKzSfnGQZG/rosZm6Bn26HeWSipqzXa5s3MlkWIyRUkfDxM5R
41gMMnYhSYPlKgzR9udrUAdfQXWSVequ81GwzeT9nel7jFDtSdKp8BA6HACjtSPfGxVZ+0481qUu
Wq5zW0zrihTSdaeOScaqlfUsVdsKkgs+1JrDnN4oP1iEcQUQo3cD1xS7a8oUTS5XNXNCkno76/gA
552gd/JMZNe027Y0N3T32d7ocaYWSfXBfPLTSLKTj6V/NZss4ofCpRmDj9EaxbM2fnP6GRbnoCX9
qX4MS3VEK38AKHXBOJatizb8iGEoC0KnsQ5CzM5UeUvk4lwmcrQOn0aHKAdUKS5i8OodTH685xjd
kntJGlitnxot6AGbZTsTcj0zPyVTOoKvVMQGoLXwuZTqN5mnbKWCNNk6MdlDlj5SJIOjCp1sQ6ED
LNtqNxa+Zyv0vq1WfJsWcVJjinuylJgMSPzy6mdOm27bYoCrfCBmSA8bKAobIkvZuKblTufOVY9D
te7IPGu85reckPGOlfsbkt2z7pYEV8vjx+x3yOHLstqAM0QISAh7mL9WsFMYs8MTkZgbzRq1PZga
agSPXs43miMUxg9+MPQpTQ3XC0YJmoz5SuPmD4E8FXG2pFaytp9zmV4bMdwNsyFZo3XvDOS+KBbQ
JuBJxS0dL2wnVP9c+d3EpwqkxAqU+CFE91b3dAz25JE8EVbqzIA1BoRQb6inb9IeCejIKNm8xaUU
O8POVBa4KyHXeQJbQWWx3JldCZC/wQnrQqngR49K0EpYNdRk11shZIOeWTqsAFScNgKO2YvnFUDV
z7nMP0drIZonZMYCbLec/NaOZM5EhgSmZVfBg5PlmwF32IF0tPtpcJd9b/QWjsVzIcPhZOUJGIm6
2VtWTmKnwRlqSV8iDDR/65YkOLPo3l281ngsg6PZOzer51sgiy9hpUOiKZWGBn5ANQF2icB4I2Xz
H/jTM9xG8gvmY04c+oaNcr5BQ1KdakK0CV8v9hFjvnJQYOobuStKq78xbohWk+TRbwOe3JhKAQ/I
eqLOeIVpwNDfcDaxzDboIVjUPkwYGNG19p817eCqNJsvCFOKgQkaTQdm1toyU/KGNSQnFW4HLb8j
FE1IhUMefdlssMA8294/ApSMTQeRfR/Y7pPdqkvqVnqfovJaOwtEQb5Y0n4cTH8LlCdYsW2D+ZLC
8aHfYfM6PKbQWwKieMzwUseZJAItB7hfuqdoQh1Gf6tW+7kuQ27L3NzihMFPD6KTXVkKISh8NAa+
pRTAFqtY5zYsUWUNBFNPtk/CXwbGjHU1+9yVNjw6QErPwXTOg+Adi5z0nTPZX/v98EkjWo8CBcsw
YLA1/XTjF+Y75ttuZXU2goUk/KYr44Nq56dcxddsOBBDA/VWvvbFsO+xaL2ECZ1oiXtToOgIH0k0
1sNgb8BUKFxRhyotcrxnDK3CJCIMvKeQ8mwkJqQuXPyWmL8kw+Cou59+QmeM5oVZdy7ektQcOL1I
TSvzV5v5RZawIy/NAaGpO9+70yPU52e3G5IrVHMEH2V5GJnuYl8K92jZOOTVMBAiUqFyKP54FVT7
uihPmB5vszQvQ0DqEh8G7v1WvHeTOZIegYyVNNF93ozbcbAdNrjJS9qGFRELeJJyujY7u+trg/CT
MT4W0JTWQ0AFjy+YSQ/wInI435lcQPjv9Z3UcJQ8GeLkxIqkCdUSxMmu7YYheIUoJ2y6J2RYCAnR
DlvV3m1Hte+96d1xUITkMZJY8cpM5ofjH7z7FO91OcHnDF7glMSqX7t+c4zC4jH4q0NeDZCOP9Pr
zjPP7qaFpmFkfkYWjfucSuc6+wQ4KeboKOw2y2sRFqpeyiUZIoyk2WbVJ5i9oaCk6NrBMyUEClGV
xZGyqisnvOC4Z0zy4bkx0wbiD/uxY5fboJWFRJdgImZShhuI/QjjtOLBly8Z+vmVTzAcQ5ALz3BK
Fj1TQ2d4JDBuGcxGp7ZnYu6N6Z1pNbsSztuWD/ebdHdNYXb7cYhZzBvbi1WynUhDsJot2UisbOR9
ABuM3X+4GCxRaocyNB7LwIWimDRP2qjeZU6SLWRgL0wH5kkoIyuuOJNRUC+UTVRQ9Nz1QBEb4wFE
VrITheQ+mfBkN717lrWtNp1Z45ybR+sQRdQrY3ZSBghJEQG6Q3pk+9k76iy9LSZ/1bX+DQARZl/e
GrEYP2tVcoItX9AChmu2wiQw2kxbJi84wW3qjh4sbidUNvSWAMevFSCB6lV5+u8LP4ARwRvUEQSH
lC7aDjdygB8t9d0g8ZlXxkJHh6VxCkCEnByxxPOpomTvGI0U8l2+a3mwdo4VEG3QFicTcvpMZiL/
qu0ENRARICsHJc6mMQ3rhC+O0hOzElB4lIZU8k9sch6HuKsI/Ev//2VafpnNfFul51G1aGPcu2F6
SxDWQHka0rWcKqZh6NLyI+KGDUPprW2imxCGFCdfjAysPfox7U3/Rn+ytkG0LLJz+vOhmy4x08wW
DEaddztdFmdnfgynX8QGZIjGw1PoRydJ1F6ZMTEd4+Z+dsw7zZhlVsUxNoCjxdbZRjVSJ3a3Zl6X
iR8jt69eVF3RZd+ImLq0DrNXFz5iGVivuLQxpGKW4+7DvkwgZJ87F3f4wJ9+DUcS1Nv6uwvgNzms
vgsuDAMWuRsXB8Bsxdb4UKp9R7bE8yw5SIlyp9MMd3HKyszCYrFOR/+htwrOdNreIjhmftruMzpa
eO/vjpTvPNJobviOneSQQzce2aby4CmmTvFLVSUz+q3wFXnWXi1GS/yw/LWhzZGkiyPlSLUbWgzN
Eq1Y4NCxzVdp9pSw9MlAkNkaqSV6u/pAKrLzGQ4LYLYaOfjIG8/A75qnEC70YP94NNLQUdfKvLmY
1fibzPumas8t6TjgaRXOFE8dZO+jqeLAkQAuEW6ytx+e0tS8l20K/ayAnRJQR+Gm+JTFcJAlqw2q
riNaFtoZRGujfM5HFPId5SqjtDfFnYkX5tjmoLm+0DO9AuNkEIh7dm0p78fszX2t9kykz6PDMM4s
ozsj4oLLaj4AwoIAH8Gt0fNzm433TckPnqk58lRSITaidvaOT8vushKGB4+6PSKPKmVxCcdp+Rzz
B8bGcr/mN3Sh74nGsKMZiFh0TYrs85R3zr1Y9j5auJx15h6qCXUJ8Hb+8ohZtxrSX98LwQokNfDm
8JtH824M8kNQBw8I2NhfShpShl4MzZ7b0vmtffFqhu4pj8GUD+xNZr98xySzrOFeioxCllQTJYPn
gUHl8j9n9nSXSWy7cXjKShKbomVS2sDuhWEiLTLP7YaL3ENDdUxk8ZLm/ZPVub+mPRLW6G2IQ0Zm
XlOgYi3Fdtsk9/PkX7RdsCnJcvSN/gY82RNJIqe0XNL+ysvUg9ngsLY49u8NCEFz5/3MKTecy0gg
6tlLNE2Jci47Nki6ywIZV0KGIiTaJ79BjqVhiy/MVFOpL1l7PzjZMagSnIZQhNuPnUBmjRfXDJ7p
gzbdGJPZuVhZ8matmvHAMPeS5TMfA5hyWrTHWofR2ikZO1SEwS3C+w75XtmqX79IPy3Pe8j5vSxO
vztmNdKvm3VGdMA43XdIZgGLcxVd4qn+FxuGw/ovNkE05Ceyo9Gyn0tIMKuQ/spwBnCZDaJBq5kJ
pzVenbc+zf+NmAeq1H+YjPLiMBQo6uFC84xGdM1BeGsKkqlLU+6SnLPAa8S8HQLB+e604O7qSxP0
364FT5/jpLJSBAsYY0wQZ6gE1irm497J7snnCcyy8qnSHlsrK35h1reHefXK7CiOKe4ocesMxfyI
aH+qp6ewg3zsTkTZC+NB9/qUSg7DlvcRBqNPi8faFgjcY9bIl6q2v0kqZENnjSwg0LQHZs0SOF7c
RJ4pNjjDg11jBs5qDj5h2ivGdoJPI6WQX0CtkcjUbfYsuk2PUBkG5KIJ9f4mphIsUQxFMaW06/gM
jb21ZF9BgAEJHXgQTugyUR9O5Yto6JWT9D2JXK5l7gi351VEqAXscSExY4GpynlCqN3eBOmGKWSp
qnKug7KIEa7AAIWK8VWYmpdK1Oc2cCmKNGFBTX7EaYt9zyOmx4RSSi/2VmTjzU7JW6uz4mR7vKml
+G1q8QepteOTi2zSkA9M1Z+YZRwtvFkN6FCMp69xmtzl43wBO/hqTP2FJe+q41jcdxRtK0S6MVlA
5GfPwbMmD3VlmWvmvYgSwgDTCKGGJB2w/P2cpi/Hau8rYnbtXOkddJ0DjxyjxWzjMmYeE32w3PyQ
/SW8aY0aGFI6hr1V9tBzqXEYoSlDrKaa+75CVNrXN7b+NOeUtYhSWmDIntuEWw5u/hIuUbvyfoO6
fHN7efJGPqqxKUC0Vt1XkOTvyq+STVc9JhHrs9r9mhz+GmOSJ1ZwXLqTYHdNy2CRSL6xlr8YtP2D
Uffcs9Vx6PgNhFyYPIL5l4gNhGZi1TpDexTqUjeoEeTQPvlQmXNkrjaEaPLX523OW7aq92E341Vr
eJDK4KEvv0Kdsz4NkFkthgBDJnehW7ChiUA3xwEAYQ/VacWxwg3BTyALP3OBBY4ROPpVL2ETPqur
yYkE23qJDjyq4Svuamwj/DcPzAYzseXIceM/N+HMGTWPSIHHPhlZfrNvjtWAVsy95g7/W0vsXQh3
gBkMj71NnF/96BAEtZ7TEUG1OFTC3gUkUVU5UmNwr686RZ+tCv+ki3RfIcG1OkTqtuOcuxDtWeda
H0MYPECytijWg1cjGbubkelr5SN5zIvulmSTs5uHgO19fW0IulcGPynDruJtWz0koXkJJUNB7EZP
ref8JCQSickGU+h9tBntCuCJj8D8LhyGBspjrl76KWJeLkkdTuhQ0e/jQ+I4M3tU2zAawy4/wR57
Z18JpsQEotRM30FoGkebBANWEXcWAV4rI0hMapzxd4iMW+xpGvseovfg/bkTzJdMkAQypITXB9nD
JABHUFa/g1tlF2j6H1OXMt4IUZda0HH87upBZKMZa97TdqH3/OryM7Xoc6GJfNUx/2PAyNybFIHi
JJitEwurYIKfs+0Ng313aeFyaee969E1KESv7G5QvlPUon8WBEMkTIKDyL2Lx+nBNbMnohwgG0Pw
9oKUEqAp7wsQNetUMb9LYuu9TECAheLsCvGR+twqWvb6f8ydyW4lSZqdX6VQKwmQJ9zcfARUWtx5
4OXlzCA3DgbJ8Hk08/F1+lH0Yvo8qrtVKaAWBW16Q2QyMpLk5XWzfzjnO0foPXuHygULwZvQAflR
qb1j9A2xpgwJjR9JYZMabcFgEsWSlodBSiJiiE3Js03jWup9gg/DkfYM5/zbHNQPX5fPeN3MVSHN
V5e37GbqyLNuxXmcXPPB7onGcirQJ+O9C/KYYjr7BbWNkJbRDg7tCI8nx8pToU23hfNYroegwV5D
wtxqiMH0ji7cBgfwKFwVg7m8QaE/Ans2Ow81SOoQvRbnX+RJ0xS31qbF20eW1jWuAPdBl8dkNJAK
A4JiaNTV7VAnQqINYYECqygMrk8bIRTYWF61dJePhJR1MNDw1oOL42ceNHd413PV25mBuHciRrcx
7hFObYKxBa8l0Ys74c0M/GIEOoHeGwXHbCftHau0Z2ZD9wHSx8EJjJNOUY+6yIr9/Fk5D6nTfSCi
ENe01w6sEL0LBeHwwEqgyAYeRFXzwa28Pbmy4lVnpyo1TFAp8r3DunzIkpJ4I4j99B4o+9gkTeXo
XnIdfsUzXP+h3LQNyh8m7Oa2rse7zp2fPfhjHt6smwHC6mooESQbuNHa7FeYVMZN68mtUp1zH7j+
XTa5/jpttY/L+jt0spI3Li5BWG61X92acP81fd/OVfYlX4yHXPqXBMXPkEzJqYW7HC8+B4X+lsVh
PhNRX7lHwFRkTXAvZb+aUf8ikuskuy44QQ9MdyrGl9aKZlMOihDb/rbiqG9cfG9Kj48LCqQeeAXx
1+r8NZnN7sxtw4O/GJxbVfW72c1eG47jzNkbMO32puVmm9Ik/jTWzK0D1+Fkd67z6ISLa9I/josT
s8n6mz4R/cYqQZ0h2kS5Z6HcKo1HKQ2cWRQApAg0jNE3raN/Si/5rGKCjJbvqskot2PW9nGoWKvE
M/xvFHRtWNCsrsdYXCFdXwmC4+kVPrSuwt2bdnErzCuvrwHKMIl3KYob2WK2CWqQ6cK9xKR/r5SF
Xl/kZ57rq51wQDidXRysKuWeaKgZ2ZMVZ8lZYZnUhKoP3lCWfYZ4eFD5gw0T+eMQ3QR4gFCEiXGj
QMYw9A+ZT2XxLlbuMYiNcj+Fw3cc2ufCyNSmbAENO3OKuMt6DlCRr7hEqHf8kUIiPNCAPkR5CdOs
yftNpu4BCt5Mou9RK4TmoSO1Z56S/NhY9E3plNebOKzqc8gQzdz5YUPfVMoXlIvuvRNIpFvIe3lM
nwN/QI9k1oB0yqbG3p58FPn07WT8eikgTpVZT0tyMsXrXG2y0a1wrRntxqx5/mHe/ioAaDwQVbAo
hD96KL2bXLHHRGBCd9xTP/RIuFyoRpyhkbs2GVhgCuLWgcG7tXECPsi7tCMKHpjWvMISAVYsmZ8z
QX8geuXtiTMjJCl29aFI4/GGhBHCQxeSbIsNgYq/7JE6+MnVR/zBiGARWce0xDu/53sdA+Z3dp+K
ja7uq4G8hD68+x3U9/vDnHpPTivMg/hOHE41hQwAqU6MLqlo0Yj39l6iR9pm/giuvVHZVrIeAsXp
/8pZf88OFB53LrC2+CSX+l7LW/nWZ4N5qrr6qXDCAv4OkN/Mv08ztn/ZiAOqz31EwTAXqA7DdsPs
4LZB539IWcIcjaVwBw3+DhxueqbxPc4DtncGbIRINsE94KGIPEieNZZdT7KZXslAs27y+FE4o+Tg
0kijZMkwFIVbx14S2QczAXEfkNG1gxCaEPnNRJZN2zlayLiT2fX7upcj2ecCxnuHXlQk46a3kRS6
qWkhfSNLpXfTn0PDytakHcKYTSaYg1Rkn4fxMh7jya2txFgA+eEOheMcqMu05AWUWUs+Nx/cOocA
laFvHZTwb4e+CTjKYiDKSp9/fwrG4CwZLCRonLAJbHpNDOOMCYZh4njbSiK5kLzaYf2mMxK/0qjb
c2GB7c61t82WXfokcJP1wUxF4SDpqgPO27qout8jDq084FzdDVD6BnGSt50MpnYTPIHIyljgT9Ml
gWNwDN1RXeyUaAtbV6w6wLbhyDoHef/hIYaivQkUGE51VYKxoe/C9GgFLEiZJ7s2k6+kJwLh0Eh7
jah66XtdMBnPntCl9RvVlR+4JJ1VcucykNgMzHsPzjww5vb8tdep8Yg5dr4Fj/M6TrD9VDDd2gVj
jZrAd9ZQTLENVDNDWNYbWSH0ior4xQncjPHTDjnK2+ArkwUzObD9sHJbFFWNSPK9X5qvYWkyqGrT
vVW5zpo+s1a8NG2FAnHu8VTwHjuFITsNc9DlNpeAhsfGcg9NH1/rQTfntmHONtrZtjShO8qOpVJd
v2gRWvi+ESIiO900CJaAYhl3wZIrXffY5irmZFlpL9dHSip852Vv2Ivfateo72OPuc3Ykk/pc0X4
0d6tJ9ZG1LdDUvr7hPgv9L3y05XlQ8s8LajL+hiTWVKFtH2zC8auSb31nMoJqVybj5gY+NRM/A1h
JYwq0RwXY4SZusL1FNRViv+vfnXboaCjSJnNFW926/1MIuAq3UTqgTVPF5nMW7vKMt5QEmtV2Oz6
kuVA5Sa3kTKrfUAu6S5jmG1yLvzgxpi4WCG0mcqYlphrsP5rJbTctg1/rW3MR6sRF7cmbagx9EvZ
IGJA/3BFZUOzba+b0gV4Flf6UOetfcE5TftnNM0Lul7SEkeM2Jkzk9rn5Q4SngaaJL09VThPu9Qd
OR2+eZR+6W2kw/NiFtamaugUeQmeaZlYdsbmfopCech1cbXnman4ncJ5D1rV8a8GRDZuiCUlzLZx
sidnvx1+BvbQ3cUjO3rTO0CBm1maJZ+K8oOrHFt9GnvMvobs7C1LxRTgvAhpg2tjeMwEEg7aF1xS
wXgZQv3MDYchKLXsXTLCUc7iby49QqLCR9HxzJYYt3fEPbAgtSoiCkc8E0EBwd9Cshu05idSpvae
Rggr1hSc1dpCenyy2W8SCl3umrlqwKR2L0ERNo8LQRvbajJvLOssaFSfiSbkzvShwaHFNvuiuTNI
V9i63YA2tByOkWGQtZGgggLOflApERLSVuuqBuvktcgOsmR4TkAk+K5Eayv65FbZ323E2L7yrYOS
7trwK0BwTJibHNX9wJ4QH2kc7obNogFd4FCnZob+CLefmlT/1qE7/VvRYhOYQ9JJDdZx5CEsSMIR
nxIOKwPx8Y5lYAQrsbMuXe/7B5H1CC1yCzaC0u9OwkAscJK96BhhqDTeAEJBSqM5FAHFnbPWWffm
kpieD7Sr2JlmR9zXcV/Rfol35e9zSwf3mUpJ9LWWXwPDB7gqtyoBg1XPzHqgsoPOduenKkyhSnDp
YT05GqWFbTPGmpg/iEkTcrd8UBrhnG/15d5Ln4RVraFcmhvDa4sdd7vHtnBf2nGB6ytCJjyg8+o7
6HWdy0jAbjdpMQowRcyrRYpDuh/31uzRsHdMjLJGfg2OR8xcwY6eRO1T2/juJnCsdpsr78EamW6h
cz4nE+iAMiSaCb7jym/G6hiaw4vn6huVUi8YXr2Uoq1YVVZ2MSodkL2KJANwh1gXGkNP2SnrGOn6
ZOUgwuFiGwghV9JueMtPU7gzTSgFczATD+HVcCEcmoGG5DP0jVfhm7eDwd1RuV14B8ciO0hfw7gZ
2j1wegRJBrRRbu1hy57YWfsG2MsE0PBeT+RMzcPiUzQxssDTQEyfvgUDrvESHcDKKggeBrpBbiFr
4P2SUD56dnUqyElaJb04NyAmbwa8+0Y/p7R3aEj6mmwyZ+7ehj4XjwAI7vmqw2OIl32DeoOhGHf2
ZrEtypA5GZbthSqApRh3GYH07DkpILN+K2TKsrofUC/bzRmv5VsyxAozWfarbMFa2FCdCBzR/ZZl
/86VpBAYJvmDBbJjYGo3yrCPaph+4d0J1vYEyNUT7knbnNBJ4+xtg2mvSBWjI+ZAqJ5dmPGTjb3E
LQ+Bns92xvpzQE+09+AxbEIrPg54iUm6N1/stpWHKRq7+07VZEsAuzx6AxUqSe/M+SqDMjc2vtyo
BROftSOmnt4/GdViBlwQ/FH2iwaGu8FxnZtBgaLQUfI4hYXztiRIOYRpBzJj0BDW3/CEyUh0S3nN
h/nTw82D1BC57jzAIup848tjt7QB6YpDKyzYverk1HTI9m2KmjPz//40a+cjlrCwxw6dujGSFpMQ
eLGaWEXBrZdF6ez0GFobpZMn5gWcS350opIDmjvw6gUWL1qXwARyguqry+b3aIp3fRRAM0L2Yk41
ZOtG3/OEIsCHI9a8KcMV+wl99ibtxALnVO3JWD7Y0cyM//e/t02mczxM5aOafX+7AC1NxykwpvIh
8jQ7UMdEXWxNzS1DpPg6mO1B9HN/8ikvTloXN9QCHHYh/xcjP47TzVxx6FYlEFkSTplNaHjxhlW7
uwABNOPaTDKtQT5hbidCsTcFWSKChNt3ZAsI8fHpZKg42ffDha23HYom0N9LCJ19Lwm0Ya+RHNyC
/bg5ZvaJOvDcllRG1px/zT72kXlsXvsWxR8jk4jfrkG36n9XqNn7UiCOnVHJSnvckI0U7yLjNKKi
X6eG016GaDHjBGMJ/RZ5kF+WH5URpve22VyYBd9g7ljeqWRASxCt55iElrlXE8gHk4IiEYoRR2C/
ZIa1yyEgiRTBuiPWbI6YM9Qt30Cfv9RBbG5mwECWXxTnJobgZcEgZmYw7NHxbhhAspuY/G+QRKeM
ZQUR2PIc+Qzw/STbqo5RJQkL9npuUxbIuUdmaoe5zISkXIffmF9h1pbs4ajlnnXZejyJtckeasLO
YYV729TRpXXAfiigEVXKwi6L+lOL0mRFLcq6PAaOT9MfXHoYtSzrDI4MffGWzPEhM+eTtiAyZwSF
zBADdpOpWYFbpLcYAi7XiCIRPigivR7mGtRtsiQoP7APdIih7rVE8jnhA0Tl1bFuk2hmuDH7KTaP
puASnQcUK21NoocyTkRk0cR1pwQVCjvM5GuavnJSqTYqADtVwnpu88LZoaEhZZSY2nIo9+VSAhs2
sgKtOnLk3AiVw2s3dFBrHzCkmHdhK/y7JjU/86KNMfbaWwmM5Az+/YTSPHkC5ebiyIRZM1Ru/DTG
9AFqUre40KyVOd5kfRkcojaqnjIPjrZyeuTmscNKn3PtsZFJ/JjYiK0nCytIGrmrqPbiq1v120SN
/h7+YIK9f8sB8t6YxR3xLNcKdSqBxCgMc+tsDnJ6HCneYjydj2SG9E9IIDfuQNJeY5XbwK5aZCVi
U88pNkGS9G4CCZHP5gxGdcvNbScH1qPcXQFM7dnv4j272pOJ6rsaWnFSVvsdcVQSIAE6dkToOY+Q
p5izi530GcRqBByYxJL96I8mrv4qwPoV1QeNUm3VF0mxDZy6eNZ9+mJFMXAx0/N3U6O8F4Bza53Z
H8wGWiyvaCN6c0t/6UHJYCKg6/rV+UXiYsZCiZJcNy2G07gBiAwAsAnmnzaRaJ8h4Uqs8/Al+swL
d0JiCYFvQLkc8CZmSrwDCzXtRIG0s+O+25j+IYunEMWAu9ak/txUafqKEo6NOopT2guKEFkDQ84c
85xO8ac9RR9Nl+YXn4EdmcQ1vmuG7C3ngSJZK47sB2w2xjl2kd6PZpQ9TWQ/I9vEtZRxc6lces+W
P+B8Jh/Y6qYfyo148Oq63cz2sPO0NTy4Wh5K0yXmUkj6praUT2EdsTOzga4syv8OWg5EKqYWqCgh
wWR7Dtz0tmXkwZaC1MHY4cBxufB7YPFpxItkO68yIo9djM5hnJI7kqef3C7IXiOrmA7jUn4TtYdj
LSsPHLQs+W31GDvFwwiXBGQ49nTbDdZSdtRuAZB/UmyKIXWPuUvo1Gz6xi1wSPgAIBvs6pekO6CP
oYWybehLyTiwzclpeu3fll3pYYrIpme77MZrmIAZiK3iKkVD9J5iUQLgxtsUwbhLkbSi3hsutWGc
OH2J3J1hAqF+HwkO8zdywsbg0IGQ/tB9DfU4H9Ix9jAFe9YG2e2IcJfYXOgiZFhmvfwBq/KU9sE9
iGzv0pss6Io0+2EGP8NWG4dRst4Jurrf1pJeubUdCBO1FGcxvaGSt5hZLaH1JNlgyj+GBEc+ZgXv
QtgKwkXKbtuo6ryaMV5WUZiIKaG/zNMrjrQOlB59O2IKhDvZOT/AS+lve+IbaEi4Xcz6YvbYozwP
yo1VD+KnTM17ivn5WY3hguiIt1YDaTwJgulH7KqHqmOhLzqCP3QFgMMYCFFkE1ztWs8cnv3QAf1I
2FVnlfPWZ5XNnqf/klyiKLfGq4okTucgbx/SaQ9cA2M2i8OHSUp+XTDXTqHo3W3YthaPnJZ3RWgz
hfD1fIlSQFNG/Ux+7fDtN8j/ZJGLl6FVYJWssb5iu5sOkAIYRysHQzNBB9c0wiDGGKD6SCFKFeg8
v8NhfK8YjL7klUlyAbPjUYzltdJ2v5/6yD3b1UyMghV5h66q+hvp3+QUR6ehsIJNOg/TO86Vk8iS
9lkjKV759eCclfTcveNV2Ce6odk5jSv3XWzZ9MNqfEIrQOoBq/UzuQwxZT/FhGGjMzFSj13yYLnH
2n0cXDL0kL0l+7rVVNpGB/Bp8C4qA46GbI8Yj7zrn1Thg53kPnrzMvXWzPmLZ8roubHrN0W1/bhk
lubL82bNWFasNuo+SPvisbU/2rFiO8GtcSK0mqSwwPiBxSF++g3A/ZdI1f8U8AvG+bPCR06Qjf5f
T8T+VcVvyO///eT//NN/8k//R/8FScGWByEapvc/QVU/dl//+98q+MB/eezyf2QE//57f4cES+eP
wPY8WL6eBN/jmqCA/w4Jtuw/QJx7OI0917QcGYj/hAQL6w8LOS0mTvi9DqRq8NKMxHT8t7/KP2ys
u67J3ho7q/Qt/19iBC9f/h9A1Z7kyzrgqqXnSwc5pFhA1p8fD0kZqb/9VfyPKC4TCVLsZaR9kY+z
nPPwWo88Cyvcz1oypo2CAMytlZruvA7Gbpav829oR4JfLn9hBeS/pT2X3wbA2eR+KscKku0Es00d
aslIYyfirI0vVPaQdMxwxLlFlHRU9uvezx3mHwmLYU2LlmrjrYT8gpfV48GQ9D8GM4x6q+3S0877
bAyRvR2gYY7ZxgIi2qiLFXolnqKs70dq7dRmAZD5U12eCZnmsQ27dK4hDbT2DcDDwHpqM8snG6X3
g/LgsfaHeKTjxZjccKmsK2Wbwz1r55Q4ggZFzBCvG2twzL1hTUgDjUjTMGgzXs4G4FTGT8nwH/LN
KKHWBZW/R35TFUfbgiALla4GQzH2ghugr3KSO7OFJc+VSHw5a5bQ8OvkwW4drlvkqAgz61TU1hYU
Rqm2qklA6plTG0SgCa0BfE+uFw9HIExao9yvGScxQrCNr7aL4FQIPG5EoaWaaSUYPDyDlUP62U0H
Sys6sfXyg63f1bJ5wDvVRjcyizAJ1P2Qu9dEmFZ+yVjPkrEY2t5alUMUPwiGoqSA0pKaPzOFtGo7
styIDp4HVuNQIhaJr4EF0/MSJy6O2UAa3M/95D1lrk62aEEyJC1WNT1PVhcgnpx7j11EH6eEuoSI
X0k0zLNnoDkkiyhgYygkUvanaPknGyouIlBsLmzYNABLBbLAm1Jv2CVWyUSdO0Q+9n1UE8npG3Z3
sRuin+/ykKH9VVueWd9YAjUOSti0rdjOoIhHOVHUCb41hxg1q8EiGvshFx+R88xLdY8SGDN3oYKz
67PkYejqlRSURtI6UBKq1r10aAX7RybLNeMi3x4QKrMzF9OdH6aT/GlwtE/7luyf8mg2ZW/i8XGd
/D7jfPaAM4ZBgP+yY4y+dkIuGiJJSj0wvoavjWgoquIMoIkVKyRgAfcTmqhiiAUNbY/kPbkXYagw
3llZ6aW7AvJ1me5B1RSs6Hyz+FmXBrv6pCI3Ux8mvhk72bkJMV/gr6UnGxBejDtWRdRZxq8WaIAF
VnOYGw3QIO5D1He+kcKcXgt3inO24IMxWM8VuOQ23DexHNobXHoaqX3V81PvMlj78Y2KYivRjAft
PsGHExf8jCLRJIPuSyhyXF+uaMxk7+ednY8bA3DY7VBo8EWlHxdQXUtCC4+1M3s0EBFhLMaNBmzl
rYgbyVP3MEncIVs11qgASIvw+KluNBmpFhPqOUn1JmWin30ZktMF9UwW4f5ZgTWskvfWGpLiXkiJ
4Jwc9aa6Z3EaVx9emMXINH8zSLrQ6CbqrgammSmNEe4LCEzkQ4xHIbQx/V8ZNSjR3IHF4lQ8ypgO
h4EiN9OJYmLXhZAYJxsZAg4y/UCrGeVbp4oxvzXKH5xVVwVAa/B2UdUNWeLX64RN2wdRtH20ULeL
T1G48sHpbCc/+Oy4OGPhfVk/LNEN4gr/IHbOuM1hvurKUvoN3HWImmQEfsmnBgP2ojaVLw+RYeX1
2UfOYB5cux/dF2T/Ld+C51VI60hkq9/ZM6X6AzVv4259YI0OiTejLnadbD1xhzzblrcWch9v1ado
68AwoadpKYqCXaOBuJ8o9vxvX/iG2KPKDOfnCNwPWTtTWzHPDK2elXVtedgN1FA4NEVMPb+mzlLB
bYZXZrwNwRK+h5VJgIqfisk7pKopyaQjdFpsQqPyCubsJa1fEU4Bg5bQq30kwbaLgDVpfIvR06gr
Rob8iLvJjmq1H1lkaTaJnBM7k5AXtdZ6RJvRzl1KWN9cBhPMxkj2J8hHxC5EubanTd/6QJZ9j7Me
6URAXQ0cCYdf4dZQloGkterapAHqaU9CQwOyp133SisaGrA1XeZDIhinYd0hNavXEoF5f4iGFkh0
2Hd2eyRBy26OAdmH9snrTIHAMYlB+RZz365sr/3hDXb/ow6lUMgiB5w6ZgmBHbAHwN5tTpoptHg3
43uU5Pc0h9Hlbt6iLasMJPUw23ch+pWvPHS0uNZew4PHMNvWm04YY3r0XaPLNoRymc6WL2/1P6lG
yfczmp+6H1T35XEC2JvZK9nCBlMdZhdgbmnylPHTZnvEJxMugLqzFXrYBiLaYKbiIUgI8LlYTly8
ZqOD3lCURi2OE9UKeyDWsuXBh17Y4MYrYSrg+RHT0ezTSt0yN5PEEXg2u9uBChuIYOoXIMQyq6Az
9FMPs2rCsb/hZTKSPQF2pb60uGwZS9hzFr63o+GZH7YIvegINNgF2gUHH4BQ3rQNqIZOg5obDHZW
iMe64eq0Kmy2rRoA18IFs8oNCAQWyW7G5OaWgX4B5Cy3manB04vbIwOdGT6Qz2BzbRpmg2kwNjqT
iCi/GE9DlZkNThxkz4dp5nZBwQVQk/7f03o7KKWMDXt0Ru2k46QkB8GyDr8ZkAbow+bJnMkingN5
dj0ey4OI7ObLKSdvIdD0Zb5llgAiaOL6Rxcec8MwX41KZ/sPRerd31NI/lJ2xV2VlHqp4v4cTuJJ
G2iZxQXo+0SeOHKpLv+x5jN00k/s7H4GIc9b/ZpiYWGtj6KOiyoJnSpnk+U5+gjqL+Qn8WZFcSV/
V1oGk7Yw3BfjwHxgH7UOSuN/vdn4/2kj/tRs7L+r24/iW/2/Hcl/wV7DJrzjn7cav1NJ/vLfHjbr
//6Pjcbyl/69zxB/SBOSqymEaXuSG+o/+oylmTBd1wo8RwpBtA1/UlaE0/7tr84f0qcjCXzBu4A9
t8Uf/XufYQg6DcdxPXoQaQeSP/xXGg2+C+/PbzuSeDzLFrZFBqpFu+OZ5p/fdvGQjjq2fE5X3UIi
r7E9jl7IDLVY9MstrEKL6/yItbYFjyARt5ODqfJqYnBPRDYKFqo16zMw2FUKtzVPqce0sbEn4iuN
pjwJiAv41hWA9bAaSR2I0EbricrN8PQmCIxrrro9sGIG/7ZH5JmZtegpA1IDEPLi8iXtF73zwNA2
CZ+d3HeIFWjnDSGZ3aohaeT0+wO87eYUTBHShK5Hdwk3UGIez1Jp7jALfkRF626h535bE/FujJOa
07D8FRcV3qrpUOpMAHYPFaInjNc1GHnnV0c8SINRO3YYCjnRSdYGbiToQX//kJTtWnahd+CQWG59
IP9Kz1svSQZEHMhFu4yJgBi1JLV1mAFdYVxWcU92ZDpu8PERrlZzLSHaQPvJ1uvWXl6cgBVcDSHj
97+k0OpPv/8pbrOrmjOxqwxRnTDoxBtN0NIK+3t/NACZtFzwM84JjJzjyRuLN7NAXpnpwV7bDAtl
5t5ZkfsiqkUPE30gCkNhiep6LZgHEr2kqPJZv8qsrleSDhAkX/Q6qHDGJwiANG4fJgtZ4lyIbZZZ
x4R53p2p981YGsdw1Oe+nqK94XRXX2u8yRKAIQts70Z6413Z/QrEIhcHDbNBJmDdNRmia34UYxWY
rlzpNshPic63c4nCgBbJOk1K/5gK736OvMVvQ5a5dxsUezOMWYuhLWqZiO1xmQX7NIffxeuzQTj9
5mHA2gcio0JvCObr7buks75DxCbriJTqTfZ4aL3efqndAbxfBwbQIyUYDny9BYnxJTNM0HM1OFhO
ox+Eyt4xnsY+lODyCA32p2GDcc4mJHFNoeLa0zrHHXUmlvlWLqzwXsQAnkNUl0YTgUrIHl2ujNUU
aGvbsc7A4tRsG5vJL6UuRAjsyBnG9HURTV91kKHiGGZ0Dq4aX3Pv3qeiQqIuPmqnbpl5HaKuwP1X
4kvOgQ6iuz4GUb01zfpH2zuf8CP8VZk3b46ClAd44wgr6NBzBICo69ASpwUpl5i4C8nqwGle8QNC
gXDJ9JkUanGDm9bFyZb1sOnhaJJwGrI7c9oiR4B6ptee4S4TSNq88BSAys1c1qlALZrBIY8Wc9+W
KL2ZRJ5hlhAgKT9jD088QOl0+Sai1rrRy/bBa30krLHzMrhKHgYtcagQ5zhlgKWw8sFlYsboKnaA
SvrtqmyQr5Wu80j04u3Er8OvIuNg9mWzy0YwornzDiHmPo2eCWLBIdLhmSBz91D6syKDHktiTa8c
h8aXhiL9w0aMs457+yasycP0AkTMAYMGxEbhe02Gx6pAs32JFi4/mUbzJhlaG3d8TDL6FFLopS9B
Ej/jg2egMXWkD7j21e+Ie6QKvlViupT94iSy+b0H/pihARHhPnPJuYjt4C6GJCDm4SAk8upSyGmT
1+2rOSEMU1Qse7I4trUZD+sUhQqVsr+2qw66hvcIFqnbgRTg3HM+vUq11GMKB0JFxHoKxXLo/UOH
Ityf0pS5JrCKKcQ/LmMSHshY3xJSclE+CC7ElEemOOkGUx+6lWbHFKHfjDWbBA5kdnPaeWSfvOWV
wZKYl2SAk/nS+vW4mnp/r3uB3dk1R66GU46y84DP/iYVlIlEXyGVRxbiVKfSs/Ib2TI7kab6ZY4O
0vTeAoAn7LU51oRjCPJSWiWfVd5tewYPBxyrR4kSZBs64znLIB0CVDap5xMAE4oQwnOuzGswR/3K
TFN3h6JcQDw+BEVxIRb+0wfps8FoXaEUj6DGOzDKwAqRK4P2MAYdg3TmPdPyM5r32FVdzAXWq12x
O5xk+RjIhcRcoos2PCRxFpcPs6ctEhZ9IYtgnfPrreo+/iHc5BKY9n7OCm8/iPHFNRWco0Qfh9Dk
ucsg1BnYoKLiqcxnsWUrsgPXCTY1Ug5lqVaHhBUE7Fz7lTulOWCN2qVBGW0bwmgMSTvOfH5a02DX
iDnIPbQSXgtAVTleJ0+EhGpX889cfHfV59z77zJqzLXf43aZtT52eCQR/MC0qx9M+iy5OBaAnYBJ
Dh/bBCKBWctPb6S/lpY5rV3TTk55qR4MVpaCTnuqMmc9dujnbV+8h3lDjOzAYdF/hyEUrwHGB6ac
oEeencG/tWlKsYzbu+UGLKSxzyDloLS3iPnU/TH1YdzMBcYzzda4dq98ZX9rp6W/S41o1/jM84IB
ZnROwzAQUybw/MRVMh2cwfscZf+J3ezFyoTcqa7dLN/KMGYvfkkTJ9TFjYhWiIsayqeXHvugpbcF
zonKAUREDopxxOUy+/2b13tfPSK5Q63Ij83aO2Bk7rpzWNC4NUBzdnNTY2GNxeqMcblkEcUFauW5
fwH+K2H/pLb4LBo5bamjUNm4BQbVGGRdWkM+kQqjP2quKjBXNUvIdT2pdGtJcBTliIoNyO8nUKGf
qUar18yJ3p77CGcrFUrDTq/ZiggjKskUAJqQuaUQ59agx34wkoPIapt8Zj6mo2x39QgPqil+9gZi
MHa3a1Gwre66m74D2wlvrtkq10lxxSJ+CkiFE6TYrH25LLwVsPe4OYC3rJjexVfZj/ouCv0ViFq9
yrIh2FkGi3rTNtJN0M4YoVOe/bQSt1aNwCUuy6dJZyBIJdBgBCl6XRpPKUvzVcHsYMdw0sHqAOtA
EjqBkBzwjeDX6bM+6hivIMvsf6UZOAgS6naT5dxPinT30MAh4aM6WjeJvTcxH/Be9zHoL++y5YwX
vBzbENSXZV/BVSI4Z6qRmNEDlWZ1JC7gs8chAWh8fgwngxy1EXgggwe2XRphmULsoIBQFtAIVq5C
llIX4C8FWfANLuJDZeI74mHzOVTA0xEjFJIAVDnyKZuo3Brr2hTWcHZY7bCiQ4Sf1IbaJJEVbdye
UOw2Cb5zD82MTroDSOZLapRPvN8hTOXW3grnH6SVDbsUhJPGdcagauXih580ktvZzIyVwnO+YkYL
u8TDF1oofecmADPgtCAXTGV1IdfvNYNci90+2tUNCDVFVEGdP/wfps6suU2mjba/iCoamulWEppl
eYrt5IZK7ARoaOb515+F33PqOzcuJ7YTWRJN9372XjuwYrLVA+xbE0/xWJfiokr5ixHGkaVIH3Vw
iUBxYrvYKYUFCXqnggQwhOhvJ0rXT21CGxFYYYq8qGDI/6wcP7xZmzpiNBaNwQczeN5f+RJCggFK
A/Nph9iEZOrCFKIn6oNAjabIjnAPhhFauVQLStL2dh5nmUsGXqcZ6Q9oVqMbk8v+KCYuEkTM0Bg9
rLMlYOTkE4pZxEIxyJ2oE322FKH/VyOn2rgIrBCYeLoTxE4dYHdyJGnadMXW9vp966btpjeoAKzZ
RxXzx6RHWvCM8W8znwYceyAKKVJKrVWJwG0WYcY7u66ZhR5+pk1Ef5tmwLGrMPwv+AIKaVgHrUCq
NBcUxz/LtOwhpsPJZtu59endgFtG5peAnySTuhkNFPJhgspTUAEU5kPzyTt54tHXOOuznkDx9GgO
CxVbQJ33AuDmNLi/gW6HsZ10+w6K5M6c9/M66+2H/sM1MfFmjgQHrvvrjI6WuMAbUa4hA4vqNVnF
+HR1BDUxuTMvm9Te76J07zm/3LEnQv+U1T8gu9IMBUN3q6x+b43+0wAycDMODghJgK+pnZmXVE1X
jZhxbGrYS/7SkCnL2ud20dBZu+kGPvFz8W19L8v+DypOtWkDU/yIzNsAFQo7SOY+BKLTJG8sJKQg
y5gMNPahiiIyjJC4tl5DLVWbVcD0FSZSCgNuObz3vUs7B2+q7gSBt+TqUNcEgpPtT1TxdMkHgVRx
H1w0u6QbrZ29tPpEJsNgEw2avtbAWuVg68Pc9BjuXCQ3JlmfDDKIolU/DKGmP12gPhJexP0Q0G9d
VsjPhTLeEzE4T3GnT41PNbQtjl0RcGKg1n47VVH6HOuuO3CNcwLztyDkTfC5XrHjjNE+B1nyU2dw
hfqGXc0gwxq3lofQFgJ4EluVpfrugTa7DEbw2q6Be9301K2lzb0fcqKf/l8jGOsHOziA413ueOLw
ZgnwAE1wDRpvTdn1w8GrRXfgj+xLcZ5immLVKcy/UlbWjom8AQqgKaixK45SsnGDHDo/zTnqvaNe
xuJPvwy8ROUCf6IczpLqD6gnCvtWoLOzTv/WHiasCPUrdCrXBc7iUj824Vvg4Fk6RMT5y+8P9vrZ
PAZDjV06lVcTtvL/+9p/P9XS43dlPOJdh6XGQDGSdgvsoR4233/5/eX//UwnYmY45qulFVHw7++o
fKemDJux+lbmtfX///B//3FDheMFQDWRh/U7v/+xSVj8fOo5waamJOK/X+N/j/j7s/8eBbag6hx5
wX/fYn7/v99f/r8P3wdTGng9abv1F/n+yv8e+H8P05rJRk5qOf33eL6//N9Pu2qAJDiK6r9H9b/n
4vvfcXEdMGlwVmIVeRzGqCAFyDsu7btdex+Q78ly8PVthQ4dMlhOsVfOt0SMxwkX+sYyIv8hyCAQ
EOoDE6qaLQQ885Xi9SqM5TDva8NVxzQGBa6D5D4VADv7Jv8NUjA3lx8Ldpd7EkCa6DgFlW1ePene
/NUmXQ2ajrnqaBIg+v4QSRRq8CN3r7SCJ3uI/JuQ4vT9NaPHd89GomYt9Dn6B5LuC7fTL8od1fNY
PTtEORhB/V4Lnk+DUwYvhCJ+DVn+Z/STCoIHfVBRkbDH8YE0ff9xLoqjGrjrNabRHarYaF6HTPXH
aD5rTo5brNn6LQYddmhdXKFGJPSujzhExczBLkUzUdpS28vzCGyf1empp/NlG9SLBfZvsp+wDp9a
Gw9GDUdkm6Wcp4OgvLONuMiu9R/tFD/pgAp7TDMC907tz5hsfDwojHLpMfXKgyzlb2Og8B67oEEX
jRZvAGuWbYbgfDbJreEweXfN4VDkFEhXXkAtF12tiHqMCUobigIVurbkGWE42rF4jFgWfbd8nIht
30wDZTtR0WONmvzWZ+m2N5Pl31iYT20RceCTdHN4cMRg0Fn/gDwBih/x/dvCOC2u+8HBap3Cid/p
JNYwfmGcezWSa/X8fyZdL1g2p/qza5p7ULkSJPu08smNgAbJ2Vo3IMnOga/4STCgLIP0py7bcJS1
vwV7Yt0ZLzQnTR3GgbYm8eTG3N7cSo7w0jwROpH5MKRq+Iuz7WCb1i+fk92xEgJVqQJtK4F/aKAl
T8jleANxG286CU+OoOTwzrMC98GwfomaQFRJpuSUp8nwhkPtABWM3tU4/ayWABB/gt6iCkLaU3HN
yrK8ayPRJ6uTrH6VVb7YWR6h0hGTBlv0Z9TGa9Wl2TFRitNiz261aJInZkWnErPYZrYKjHMYLy6V
j+qoeweHaz1ZNIzIj8xv+n0BtvRsjulXRp411G1ChUfORiLbfO8AsTAyJTRBA2BQcHeVYfVrbaP/
4K8flsBrrimvRdPlyw6DOc8yFIuraN0pbMXEpsLB/qCiBTB0i1V9nvMPxWV3gI67XKzSmy/fnwXK
Q0rAmtDXrPWZ5PcmvPtXO6gZpmcnxFW75MHsh7NgvygWnhzTeamlqW7C2LpLEsDaTTgdRysiYuBA
1zKC3DmsG3WXTE9dQDnwBC94TfK+TQvvqsQAmj337NQZ0DXXzk4goi2SwDvTMJWIh46GBG73+BgX
QCikP9t9C+Yl1XN5GysnfhFu25zwH1LNls6f8K0q2Dl18mw30t7WdCgcslKP12asH5sJGowaMNgb
S/uRoVcxQVYoU1KVzG4G+xEkAASQmd2+kkG6W9KBMbnr2o+j9ALgJ5AX7TJBpB2Lh8WZOW/jIiwe
hsUP8V/HcKbWYlRIWRuniyCB1aWxNyzn3VrkRMUaIWAG7eJQzro6T4YYoFuK98EgcGzMlLBR9xm8
5Ku1Pluwb2D7jvAVILN5iRNmJsF2Y+Jsh5862DeE86gtfO/X0hEjoe6lqSeXQgwOh3msfvVxne4N
gM/ARo2XUWXxgVkqNYkNPViZTSjXChgZ+giwl8Lz9WGyludgqYwzkzIDEicfEmaOG1Hb0CorzzgX
5tcgV7R77peHGoHt1mtAn9wccHjogaAPLVAHOESMyQqH91/GMdQWj7AimJ8jxAdzQMNB9NMbxzwU
tNbeosz+dOSEkOnn86OHBTlChiw6BbcjY/0UpktUHxAghli5MVkOjm1n8dYoponIZlZvbaV/ULPz
zy//kB4QtxwmszMtSUiK4IvT3fgwRk6xi/pB7dRkBNdeCj7keXKEdPqUVO5yVusHbbsuohOD+wEl
12pcb29jZ7r0gOgvczDGZ14/GnsW60ISLD0UCZEphq+39ROzEXLdKB+g/bdX2/6DGXq88W7En+rp
B4+NVSiMRDJSdJyb+uhbxz/jQB/2lih+9i3Zktr99LvqZGDd2AYgVdOUCawHOhYjPaWFA3YZ0JfD
flTpvbF5qrIfwoE65mku5oS+OCNiSW5vpTcAK6uHHwa+9G3j6FcTsCQlJwg3plP/WmiOyTnfzJ71
SR2sE44DNbsVyiP6lHNUq72nHnDFDqeEXpDeCZ7SFf5BZVKqscREcc/QQqVf2s9+aFzNmyjoLxVH
sEH8yiNEIHAxc7Utne4O9MzjWJHs7cqhKFLC3YNSuPEZkLTQlEjrHZe+fIEQUATynwOWwVVvPuQX
VGBaNeiimNCRF3NnkwY7emkDlqryg40KAAuQ6qfa62P93xlRU1EBjEBhKTZyqHVZwwk5fejm4JEC
BHtnZMg+BIpZSGZOBJI3iSTDITz/bCrzMeBEg/LE7dmNxrChkGYbtCCAU7hlLfePwdTbnjuT2bnk
+IboZDmYPAXZUKKFjFJISIeiik/dMt2doX1xVf2LY8JLTBhq6fsJ+T/AM4Kz17Jgp9mqPoFw7XYD
yT4HNB/hkGE9kEeMctD5c0pQPbcITZTlh8jrL+V612U2jNblyDe0RfhjNS5rLEFp0l8pjd60qS3Z
lsq/Y+EB0cuxJYO6hPzEwGJTT7RzCCd4RXxrw1K/6AiIaSasf2k7nqfGYHHGnrRg1k4n9ebIWG9f
XeEG9wGHe0iSC4vI/Dw7xc1WDefoXm9mekgAM/hXkutEXO1bnj8Fhh1O2ehsWwvjjqdxM41T+R6Y
qRvKaME0Eesn0qXjkdpQBLuKgm3aVOFkXdhWk16eKfbgejNie7oOZT1fe8wd7Jx+uRq8Z09DVTBO
zXOeNUdcrQwcMkfRpVXcO6bTC/9UQ3XqRpBjgqMR9WHKwJvi7x1gU/xkawTWttnBZRNShvlZc4u2
WH6uJU3YPNpN34O0bUc25j1wZQaSKEylsxJgQatyU3bsZXothkPPwznX8QQwxXlTC+0vQ4LSkAdE
1AH8TNO7VDo5CtR1hBr5p+7ky8xBzkjCWLvuaeR4tnPEILZZNcL48RA1ua7oRl6hbG0P7J5ZVKif
K3vUh4h7SeVi1kFJhNrC0HfDGX0pqqsoPehF3do6O5g/4bm+mGQrQq8aOad6eXGK+Pe2Gb3VO+Am
7L3tc6P84F2R1Win9axppDJciHpRW6HF1hJiOGvfRwK0CcotVXKc+D5gC5qG8EkDPyVxBSRnik8i
qz+NLO0feetYFL3Jv4z1gk1QGPnRQtJ6Xkz7H963W5maCFfGsI+GyrpUmEEZmKXIDuwpL53dKEzp
QXZ06+pCaJ5+hMyK94M3jLe45tBPUruDLdiMD6y7y81zpYufjTwr7bXpwRnJZJCUAoDD+0iInFfZ
555eaThubQv4OAXFzy3DH2FXZkHrbbhbXlotnkGZYxviifyZR+OXTCUJ1dQ7N3Hz0x1RVBsscRst
m27XLcmVzBjcLKenI4bXZENDClYPii2ZXtWEsmFrey5Elh6S5PswQI+oT64MgCJp+00SujkXK1dK
J5jhgwVq0EIbSxRwHdvMktuZ4amPb39nzcAqfC8fyCRaDdMr4rkplt1tn3fpHScRxh9HTziUKAWs
VomTVZtR5CYH+bADUmmTNH2EdjhsKhzDB3+x+wOoP7yBBrAtti8RE3SIHK0Fv4OLSnET2zQo77to
UV9dUj7n4KjuWT2vgS7nn+mq3x2mGsw64ugOPJN1Vb1Kf76JRP9uneDDMvQVjBsSYEn/go4y8Lb9
LXYHtW/y4tkj1bKFcgTVIU1feFMwNHOy6maplaCyOlPvS1NjEmRjwrDKD33fTbYl5aFw2OBNFKkD
5mwKbpEo6LGyfwaIEIlpfyBoW7soZbTbAOrbdzUGMMlk6tyxK6E60z9ZesyvVF1g4TSHascuntRI
b9DY0FMUmlIxyUPt6rNpxPTdOv0hL6qXcuieFdriMvnFWXf5b90AKSGeE2KXupD8fBxHv9n3QYfS
a3JKoD4uzB0r2epWuMdkWUBSDkmwzasWFEXKRhsG/1OZ2cV2oGG7izpmKrL4Wmh64b6MjRd45c71
K72bWuOxNrOVam+AyYCG19V/Ri+h300wmhStcUpw/DN2SnFp8pr5nfxMnHnjJG29McvsrIyBB8PG
GjhkCzeALf9pgh8f0sCd7noVELTX/YtdULjqFylZySU19n6+q2buGtoqQz0zWvDoWt70swNHE8iu
H6S/AWscwHwfbBKv4OEMVpyY59svf4pkbHYZLoqNiee7HuccxIFWe5RE9lIJVCHdbClxdpFQGYql
OK2pkJLND9TFiRg8iK2g1HPI8DZ7GBvg0qQOswdWNWMnWwdYGV4Gi4uQv1zrqg5mHsWb72/8/vD9
BStv263XjdBl8yW6jHRQbADIw41QATtHFbxghemPRVGs/ezMbBi+m8H828lUFlpow13SZqR5cmcH
BO+PbRC2NVqwRRry6gLB3IAFFEwAhxsUX2rV3oP5MuCIZ9Efjy4pvp2TYmjQ4x8LiOV20qazCUqE
fCycJVVQgDQNqoTcpKe6cyo41iaAXQs4y3UUYXgloGPHMf/pWH9yAoE/k2L7iyi9457fJJfCdN5S
1Zd3VcTxgSMiCLpha7b6l8FukiqiuSHnpsHCLO4A6aKZH5ArhzNhrWtWmeaDX5N5F+kPlRjAFxqO
D8Zs3O0UGLNKe3ns4eE/V8Ic2NBxm6zYEbXSTu4KWVpr4p9joz802J7nzpe3akmDndnagN/YsY9V
usVwIc6SyIDUXLqBsjQA4NeijCnh7NlCA+6pe1gla/USQ3AIXlFwheD/pyjxUY6VZIlrykfhfmV0
1uxlxayamfXFwX8W4mZiQ2fPbO365KIq/akZhXE8fWytloCQD+MqouByJpLJhGU3pMWPtqs/JpNN
e00+7NxBUGeif85qTnJq8h/jSf+SLQlZV+xpzkEbx0rRIvKLtc+UDoTyI2FIlVTTAWN6ta0N/6el
PqhYuVvK+qdtFNZILyG+WIAGmXwxXtKWJl2VAPOwBxr2xrJ9IYRbbek93Xe+/StTsE24XbLdohRl
qedfjCBQZJy/hMCfW+Fdq8r+0kxcmAxM7q4G1jbK5EG7Itv7E9gswoGboU5/JCVOEHdI93VQPrnj
/AZT7piOy18SpoBavRV0+5UAKZXKvHpRDWgAQo4nIfMGBKizgG0B+kknzDfXI8tYkUoFzTEeMyN6
znP7r+Ka2wE3/3RF7OwauWWIEjF4l3T5Ntajbl2gqhxcKzBWmQp+E2L+03YssjWl2humwPuSjC4G
CNypGMPKfQHCrnPBAhwmoE6Nj+/SnUQUcgFu45lGHNv54qQ47WIQwad8GU/WGFPATjVFtf6TvHx3
hJ6PlOAhIQfmRI4r80PO+Wor7HrX+f9qTgtMWNADXH6buehzZJJ42bmYpkHF2Vx9bRYcszlAldME
QEh1Ps/sYisnp5tFj/0BH+4ukoKgSeS+VzMWobhCMDSgBDBmFvdcI9VDUf5BkMvfa5Yr65yao7fV
fWW8pbP6WQaz93emAppQPfcpnc13SFa02iDn38Vo+qfUxqKf9WaKiUYbGxxwWHcxzF8BQhGB4dRj
lOXyVXXeUzQsxbtveEtocVPEKlraoFmz9hoIRZfR7PWv0sM1B+26G0X3ivM52s+2651o5uofRQI8
DNdC9TUQlJD6y7NzsOcaM0TMClMIZYdG3hmXQVIZaKXOb1354FZlO92YpV4cKn2/cIu/YKsq35XI
25Crt7t2c+KQ8AW4NkocNtMwXdyITWjMhNdNZvvLG7+t5bl6iXP6rLNVacGC00n/yfcYUY/jacAL
99UO0ZdcXOc1aQ2kkiZ2T7b0+8d65MWyK1F9ceqU5vTOQOKp9dnilVkr3uZoQQ41NecYQYeB7bQx
NWGJ3DuyT7dOScS9nUDBJb6d7LLyQPHlH6KAzJVYQR+mjvplKp+t0Bk00DbBmb9P+v7O9MUlz0L7
NC1L4xlMpub8VhtN9TACmz0OS9LuiY4Mv/werH2fqQ8aULxjYSNvUjd56RtVUySBF07F+hh7zPqa
Cajm2tICj4rHllb9Oa5VCzMkPQozezK6+RhF1CpNtfF7adUpXR7Y0V26wFFnq+t3pSSGjyfICOXQ
3AriyXvkIPo8mvY4NfqhwRc5Rqm/ni7hR/Wc9YuYe5gT7zsRbTrKl7deXj8SuyB37i36GnvNSF4k
5f2aWq9ZVvycOy+9iMq/BHErz0aGX3KQ4uDr9pV0yEFp2V5h1IF/H20cieVhggwDLKQ6mrZ9zt0Y
sxhw49kxAIEMwc1vaWsxA+uzFILe1sJ67ZeeZOsyMo+EX3+dVLvuT2lMQQ/W12Ah8t5SdVc2bb46
ow7Yv+W9buHbtd5pMJ3HwaUgJ7bOy1T9how1iPpXT/W7nrAT9Jhm8pY6R+SmjZ5ReoIh2Tsi4bcO
5Mtg44Bw0PXDdtVyepTUkLslVGb2lxSWtOPWnuwPRNQAX1k3euqCE7WCjBiLtf535d16T0lX+ECS
+eADjdu3NdPzHqydbGT9tMArXCSAhnQY8ZQyS1tAzWEznM8RxFes++igcRDm6VQ/uPYrSFHz2Djq
oRwYJhs9rH5oUmjgy++ciNKlmaco9LSbY99w3tuYUrlA4uMJUhrEU2yDCihZbDWC+E/1k27BNwDa
7DIyHAtjK5fr3O+ixq1I4OMvklWdY7FNvubuZxBhYBeMJ7fPbke0lXqbtz4W4lbmj/aUGycC6VCP
hk1iOcZpADZkLnR/0kgquCpSJ2xSjyoncMe3EnQe03bvgu9wJzhy7qgzmcKsoHM2sBooWCNejdLx
vT3egWZHR2RaYlpIigBmhYv+hl2D1KFxXMcuPc1HORvSQzKJ9uwfKlPnkAgggPJnsq0AcGQllt1o
PBBc+pqjen6ZXYZgJlNesmNdmNbAqfARBq/B3F/ZTzOSF86CsGO3I3a09FQlVMlhrHFYLafQGccX
TXgn9LnrZyR+diKyG/iw7tEX+gcWsHeQYGmYqAazHEO0/i0eoQnELhWog0fWrqNrsZf1fFSWKGnP
NVja8KiUHAP6meE3TfIm5MCZW8BUtHu0pXuSy9ee7rehxbzXxCajPZDi0u7PttvegU92Z10d6m51
jwTX2p+Gw+uAKQTgg8MzgOUja1+jwv5QlR9d+6alC3Yho+aQGxpHIHrrrKDUHDEQ3zln4JZjetwd
rJ5tXNRRYCWmaGe59sJnuyApvwzAW3S7GBc99zzR2eCcdDEdUxdQpWtDySdyg1yCcnSWFgYNCxiz
gHMPBOYQs6hs8t4kMe8+jhnVNg3IqCXBAYp2CoVrtM5tl/1NAAVAzqQ6bWQzV2ivxz5I943DcO/2
vw/W1ILsk0goQL4i+liiZU/AMr67FJNWunBJoS9AuY0ab+JYhTKzN8MyvnQ6KbbZVHk7hkmT9v6V
qw0wL7Bi1BWFvI1ZrsWdJh2mrXeeo5VKXUElAQ1LedD4M0IT2o4BWzYvc1n1dXTBs1gRV3ROMbMu
jq8894pBnw1uICT35x9hq+3wMzOcL9NnlRI280UTDoOecS+oJ5MymENsgomiNu7uOfCMIsVbrE/d
o6X+uCI/VW2RPRdpAsHWT3YNjQekcW+aGzozdq6DCLNqUw/JgR4xA2hNbYVu2qjjULdYFFBWm+4S
zaDfJlL1m7YIXhSSHDzuud0wudcukrtZdvbFjN6gskF9WyxeUggETv28igEtwv1MEghaX5lvnaT8
qNntbCcTv8mCkzdx+58ygvwZ1Hrnz0MB15O32VKA1TOLHinpQy2Lc9bM2ejRooSMIf9tGqNTip4B
MoZpSt/NSFYYAWnUyY6OxGAFGIou4Xr1XGGrAoC1TwFLnmTq+VfDy/7gGvsykyTYxIihGPObR7Yx
dej0nrHp/TerxVOgcb2nCe45oyhu7Nwpu+2hwvu3JNBsCrPojdQDRMG5fvPMorinyd+MUWdianbV
rRfc0NP+VE5qv2gYJrJSjChETIMTJOqA8oaNnRjVPun+1hqa3ECjBJ7kHLSHXeJMwzfblPodmKUD
iPqns1jkmKuiZJHJnp0K9CvnVvJbGZ1FqDGWMTXhYrHRJNoTdpoDaZykAccXvZW0URFHSFcditoN
Zf9wk/GDVipFtG7fAQHaNJNjnKsUlQZWd+S8aK/7wSjpK0+gqqy4S0wjVYj8jvDZlkxW2qdqgI7Y
wJrOffGYx90lSQDmjjS2MNTyzzFMMKqTYmjd2FdQQ2sstwb1bJP4SLOhZgrBQWvEUl5Z1Y+6IfPT
eNa0rexAcnVM98mlkqsGyr2ZAh9QZgLoY+CEK6it564CU1CBDI6xhk85iCBZTRDNAv9I7eDeU41z
CjLJTINnRNY0sA9kxAA8EMBoZHNwFMb1GDv4lDxzV7B3VS5+BbgBvdqnI4lyMeh9T2OQUINE3SP7
4eesnhp6XKjOsiG3flZzdYHuXxwnDq7Y20HqQJeKHffBabgfYPRk6EXdrlOlHfnJ6Dd3KpyMbv1v
sqBVNJOntpnmTUs/J9u5A8auF465b15qh7lfAxyh5mEri9sU01hv2gomWuKTXtf60Ap6wn5ILJI4
JP6yEQ4X54ksAu4nlP4tgxaXYyjbqHw5pwYMv1i3R51iepJMjXFqVtHe8jFVMcx+ixrnDbDE8GzD
/ulXDWr6x/vU3CuLmShGHMkE2uFkVZobkohv/uJMYWKuCwCZeQ7r7UMs9B8xoYFOE6ultutLWWBv
1RaPyLLTp7qR/wQDeEBohNSKnJuCZUHlYT9F4g5TfQ1Lf/RZNQCUbFwSHJjU6Kh0Zpy3+eDQbQDo
cdO4e10NnOKAWzcdHd9p5e+XaAG+ToeRIZEUilqyzx++BpaUDTGjbjcvpA9Go3iI3dRjFfRenKKl
Ez02bOZay75JJ+7vfkmjQI1jg1Bij9xqH/1qfDTciltbWrwpAmeYV7JQVZQPUYx1SgVZjVYFNzYu
WLgLHCvxsxF1DRZfOjdmxvewU3SL79R/b6VFgs4qtsKAS0118eCv8d5SP6JdqTBahzKWCsl6CiDR
3CdyXqGtR/HKJpmxwXMLADhDnRfGbBrK8FNnq/RGIp0koPs2100XJjUUoKggn5s6OKBnG4OB17l3
+MoPpsLgSDw3omUJJBAgvYMVHxU8/Z1fNTeX+iIdg3bGOMwtFN14Y/vxL4h4eLIbapciO3SHQGxE
7web0q/yQ5Y/tDVrbGFxPudEeHIM82eZBZ9weMhae2LftM1xWC/MKDCR+mv97g2saaljhkVP5Xk3
fNTCG/aTGo/9qwW8a6Msda7n+eP7t0sdqp/qNMNB7+UfVdHeFu6zgJyRqOjJIfpItpHf0Ta7PZkS
d2+g/oVDae+FMX8WLvAvszmXaE/XYASTcFgp2w3N7HbLahik3dlzehICflAefSaE20alt5q92o1k
PLCX5daMBiYlYBSE+BkHS0yJKE7PcZM9s1ryQncNUnTnHNfcgVHjObM0YwSAUuW2zkEEGnr5BGvA
/m1Qvzhg0LrlTU9Va2f7em0zeYxFjk5lFNduKd8muz+lA1cMRvkjpyEqVkxKe/LGesYA8NvEfbYw
5WtneRs7PEmVM0DpfSysYEWBk2NTbsqBxzLgeE8H2pzW4vi0vst1z2/RYhjcmaXT/oa0Y+VqtyzD
xxQE+jLxXzWtdcfNTAbAgJnnj9ZxMuQlEKiJtVweZ0ZpoaRyq6iK0PbP4CQCCTZosewP/lrjfonc
fWo2J46Yn8muQNnfw4iWYaAZ9ICekVvbTVGANXtoFyeYkb4Ntgr2MR0/GzLa86YST2AINQndz5QA
AQZduWGKf6Xw/jQO2byj3xoDxIvhldE2TyMwFAYTh4V8Mz2PL7Nxsueepq14epFWO+5j4tYOewWp
lpe2BPCJEwcfum0cY21/SQkgsGfsvymSqyrRQy24FHYLpZh6srsOujeyf49dgztMlD14ZqNm0p5M
l/X196kB2E7YxWRR3YFxPlC29VEX84Oq234PefLcp2m+NemgJ1NIZ5y1w3726mfRX6cCLYLhd98M
1WGxa3jnHcYParFl4N0E5cRImOLiaOSiicEkbWsNBvasvDQcqo9Nbt7HWRwRDAhZBP4nR1HazK2H
qfJD9mhvi5rfBsEyOgfY3A3SdW5ykYTWydFYNvVn6kL6S+x7dFI6WAo0R1Z5QBHgG6V1VeZwah1W
isQExm/AZe1cGiy6zyTx9+2EeZ4WN9GZK6McdyL5pIfxkbFId8QDhsmILh/JpFhQ7R3hau4HoNIz
F9RJ6uUhK7NnE1ICKTJGA5oY2b46ukHyFa/tVHRQEo0wX2xJj4dbIyXG7bgD0/A3srjbCJNSLtcN
TnSncgydKWroOsYilYf3zJfxR+oOh9QBN+HwzgqBZR5bRDZm4C3HE0x2Ezapwh03ZJxvQ2o9BLkx
H/2/eW95/z0BjrbvSeRtYHeqAxRMUijDdPJirp9E2UdR0FjK2rXJXZ9RinrEwI95P0gou6Byvi75
fhD+oSOk3jSp9TgOBHX8PmJo2ZIWbcqr96Hj4cOsxxIyZsVTW1dXDCcP1KKDkBhIt3EbPNiykscB
LOkBk3+b8LSQ3mbjt1ASLCiYgstdHapKX2fC4aJgS8LUGS5IH+Byg5fDuJdDPQRVnsWOEX0mn9pK
TaHIsxetoDYSMjgUqzPCcyBNDeOIsQDD+twVn1nUA3VjXc06kkOjl2+BCFJz2ukH3A8tkKvs55CN
v0eqWk4V2qqZB7/LfHziZguzZJWNBO8Q1IT3jHbDberaP01bvihJZD9FuY/Ex9h5rAnNdA9M+KML
wJ+No4OzJKtB+IwThQX75DQrnj01Kwjyook22dI+I9ZEYCOWDw27mmIKbps+91kmn7A2O/PTIKlG
j1b/jw3JJ4c6dLCJPplR3+PpgGodZp7ilkqAN+xyIzv2cL1oIYFasoyCUUM12SwqPi0IOI1qhZGy
5szHifEaG/8Kow/wcuK2NDwtL8pi61Z59mnRhQqXys/I/0zMO/z+MvbWgQJBcU1q/yy5TNArtmVX
Oje3MX8sOEZIbBgAMZfgWKvpOBcOLlgv+ATeQ/mlPf+DOPMZFM2vHN7RrrGGW2kqVniUt62RAsVj
Q20FhF8Qbzf12jc9TL87mtl2bWpUm8khKeW0OKbtCSpjynf3vIejiy65y3cLUo2nxpdpISqLaZQR
E66YSj17K8R8rs5zzEY7rn+WgvXRqUlW+lNxovT1EQ4pBWPyELPLYcDYv/Qgz60cgmcr+g/uvBy+
3W0e6HsU+M+ujP+0bfF/SDqT5UqRLIh+EWbBGLB986zxKZXaYFJKYoYAgvHr+1C9aHVVt1WW3gDc
8Ot+3NgkmBIc41CbyQWT6Kfk4d8WvAjDyO+pnN51nbXrdPwnu7U1zat44FIn6/NTMBOiED74nMvX
xGL2Ku7Oo1ufWBs+4Uw89DTuOiHvBNDMq4ds6zg9y9urNe0jCgK4pkpGp31WgEqXXfpXNeIPYc5n
zRGaU/HOCaLvji9hlCxPZ8SZpUaZ1+uo8FW6PDzj0N1BK59mCoNk957V4dWwqoPHNbpCIDu3bkpY
RhhP8Rj883H4Y2bGKONFBDPn5DtNp8eZcmeA6yshxhfTsikailnp6WzpWaS/o3pzuvxnlmJLmS6E
tWZ+lCmLKpnvwoUS65bjZYL/wET3DBqPog5iskglq6iBWJFSjWZr0swTzZorDpQ1EaZNVJHponU4
5bzmhOnSwdTsQnyuvk0BWCG2lgErFTPIcZYAdnXgHbveuIZSXDBSHHxZ8JGhMC43YT/7atWEDUY+
sGvcoJqybiROH/O1Is+er7yFPEE7948M1TNYaOzU5bz2MdZULuJDoD/Y0lwcaD+swV46jrCZhcqc
ZhTxOPq9CYel+UvejNiNtpPwP/2MShmTuzqLzHgDZYRizaD9p3ZtGz3PBRwLccXhsgZbg1D53oWa
TpGZtQFXq2YmJl1Mv4ZqT7bm8kCQ2lS2YdCd0bGiicSWdiZWn7QDjgXTTINZM3TVyfmYfPExvIVk
8Lg5wMWKu5PrRt/RUB0hhWy8yL+6XUBfRUVwxmk/sMsQbmHkM+nd4+RMp8rcYCRSai1DcQHE+Ziy
Wqoj9w0H7gukgEMiBS1dFNRiedqVtnefneIhryXHDCIkrsOfY0/pg5xxG1nUsc7aep80Q38MxaNo
PoqJy6NHa1/LXn/r8UFF8qcHBwAvhyGeQzKgyvnPxC16vQx4AFXuo+ecM6N8B9aKVpttFV3kcDda
Jn0edkNHk2RSnfI8/CcbVFFDnw33neajo3ZpIyQkAjbKT3CQ5MXilDH+iYINYStYZeZRTlmTetAx
D/Wp5KlFA4uVBde5N2Awi+DEt8uM9dmP+jPLW0LbIWGa0doMZfpmiuKV9Mx6eSxISn7nvPjQRegh
CbqbMPf/8Tysk4jLhOcMN62fMvffKxKCCB72fuxxXqOsDqhlcT9czNT4tAK33IZ18gWAhKHA7Zn9
AeejZsPH/1PMabMUocP5GVlsZMGbPZf72rK3qgtJOoTBU6GTe2SVf+rE8zC6x6hj5W/stme2ZbhN
2c0T18Ypww3p0Kr2r1uA2HaYhmpF9/KosCoGQ8tBmZXtuRbT49LbR87irba46Q7LQx9861vMbQG8
JqpXeBk6KlacrnvBuHCKsxGBQuRX3b6NCaXCS8tePcoHTsZX+GnlugogLnbmGwbhkCqy8q0G1hNN
+JYnWDatIukUXKM+PGSVTxdXUh9yz6DAFhGQZ+gfPSVb4u/vtTJWCWxLlLjhsc2qh0ETyspvpe0y
dkfhP2H2j3UJ+iaDLODxCRl18Oa71cHp9LsVxy92ALJoeVo06esw4bxwpuJeWt5POnz7VnQbfY6a
bvbt5GGwLiAkUQ1PuJzqHM4Fb5y8eZ7QtSNzZJRsLZgCs0D8do7IYEcATwhicoe+/QYNDPkRNNgB
w/NV8kUyNIla+t8ep1A+qaGyMazs5v/KP8bi7nuDy1ZOrJvaNUkKcKPzjG5n2MET9rpnt0WUjfRw
xlyANaay32ZSZiSXMypEIA3zMRmq5Dwu+KsqxqDPbW2VwLQiNP3jCh4OBnN0F/RPZVXtBp3frDT/
jRtUtNfWn38z6sRX9TC+6F9cdOYpjocXu72X2fRqUt2y8mnsCoNPb+KBLooEsdsnta4OUrAw6frC
xYeLXQ0Beb3c1TygPugAy0XklPFtgo/IV2ibx9yHrXWSsYqHiHBkcclNfa8XNUQXWX6sEFmE86gE
AULaf5tGofbb/h/LpuWIwhvf5MPvZyKdqc2tFijIS2pFAAXz8k8Wt/uWKB9+foBxit+zlZyj6qMO
WGvzni+lfawa92bafTvEfvDUtt2WbwH1HmzOEaqhNe/SHXu4Ar3auBrO+DimWKOshM8/H1Fw7Oy5
jctTXhPSGCam7gJ/C8zIu6HznU1hXVZnWDs4cBYGjxq+hfEcfhXmiDXP4t0N2HfO8oWv1z4TIyuK
1LkBDX/JI666WaGJTfmrp2NsH7bGIXyZknYf+bT0mH3xoQoKfrzwNZD+Ww0AYe3c25hLpMrH01zq
cIeXkb0bOe8iZtSh4Wdp8jJeI+xH8QhqDJoeI0qx42Jdo3kAVZgpe58kd09Wd7m400Y076HnPYMr
2kK7cxbbIjt0vICWEjtp8SumafJR0DQ7pNRq56Z8dq35JS/kPQnuZYUf0mmt9w7Cxj7tzVMCfcmS
1Yf2BXzLZL6GlsdaxFvW0S2PQVDlmHhvCPtPdZJ8aSe8Gfzu1HrxiGcAKpna1nGB3xGk+31syoS/
8LfhpM9WHy2TKlWO4UvJCv2aunzSRl88TGgBIdqvHt1/SkiaLFK8rqi1FORFK98mB4hryepWKgte
YPrzHnjYYz1dPZC7Y3+h8U0bGO8t+9hyI4siDhjEDlZ5OF3idvxxDePSlQZdMZCGW/unJfbu1dkZ
MzAwNMkAW5MiN7B1wEjbxBRm7B0ruLOTqTYlFWk8Plp95UVe004EGGqj6zqt9JM9cDMWaY8pueH5
SnEXpq7p0dZsr1Ny8OibfISF0DfHN54DpiU7lRUmgm4nBFFoi2Kbpp0RmxkENpwN79VsOqtsMOWu
dDDwFK17dGRVb3JKeZiH8HEA9jqnEmsUIjtKTZfshBl/tl5bHS0vewlL53eyBmvXi5gHfcKpkX8E
D09mXAaVf3vxB0rLIoqMP/gaEj29R+ZI0EO8sA1/GfBQT6rLV23dXK3+ld0He3c/y+gSETlcBnxw
Ke6XMEc3Hq/CLgmf8jHOjsA7UJt7/KSCg0n43uf5cHIX7vNMcLrQRwk3YNN1HFP8yf7xZiRhz9MU
A6frmc81TwQAYzgDqKPZZmRbJYbsBj04JNPWyj2By4PThgInYPPrJPQ0SVopjegXrXBZZg6onqrd
OZqyydz03mdoqrh1dk7meLfB/MXrUaJb4qjJMsW3XtgDrh/F0c9317Um0BHgPgXaKT08HmIwwWvr
ZG2S6qGF07yYif2mpFRYyPWaUSVchU31MT/Dq5SYu7j2phwKQZh373Zl8PoWQujAYA4H1uNfje6X
8YxCVWtzrEvJsKzcf8hZnOwGVgFpwouT4GaKywPJ2jv53hUuWH/nAY0apXqtMz501Ht7lZF2XIHj
xAG46J4jttOVbhHqnNeBJlen9NhQj/AI9rEKHuCXdntzuXmwZMPGbv0zdfnh0WluTXpHoP/N1bmC
7l/RRp3rYQUSR60BYy7lyjyH/JuVM/mAEkcGKrdsA0wKddy1qJGK0q5+nOrhsUMlKmIzuOWO/ezU
FnpZn+AeCIujnT1F7pfwqYUxJkoLHCTdFIenM6bONbxI2k6eBjv5cWEO1j6n7GRJ9mTK2IDQByRv
Ed2RzJ6FZT1muv1KMmJZNJbuiQfhS5U+ixabvVUJEgUdfsWrstGdEflamgsKDEZnYCaEBAhDeBat
0jn7nPXofaA2oX/GdblPyEneZRffFWi5jSuzH5+iEmyTHkrhGq8/h0LOH7HinhosholoTjE3pV9+
5AK0iCJu6f67m3vvVcQhrGyDTzEvJOu+3wSm/UhNkD6raaeFi/KWWtwqO6JmWVrzUGzYtqpiD5oH
KgLeNyL0lkk3cslhJg5xR2cOJSGucdUm218ix2+OyToW4RjQ3xs7GbQEoLAlO+sO+ZwSptqQtHLj
2TyUsjrTtkMirA/3dhU8Qe5HmpkFnfGUTK4rEKJGTGeDI7GnggZc5XaI6WLcxZ18G3K3PujxWemZ
hQdvFoSiC25OziEEENcmhFne0QvamPm3JcCYoPbf+5LXHXJXkklrPCg0pQiMg1YQXATkRJUa7Fya
+nnIpn6Z+eRmbmM+5wk+QGJfCgadFb8HKYOBhYADgd3N2NFbiNaOG7whV3MBmDI6pRGQ2wjRN1Gv
c+ib3EQctZ2y4G7Vjn9LJQlSntHg/cKecr7hpULGIcGbsWVCG8oEb5J0MWAJIsG4G9IXKmU+806d
4Tlcu46pIgz1gs5Hax6x0GgeQMAe6Zo4qCHl3PY8oB16tr0cosf8aEh8lYhHvr3ICzlxlFADQ0MC
tXwM8gNFeYZjnNXMUAmzk29XilphXRK3e+k98AZIxWc7d0+Z0QLHZRiQU5YR7hTRkTgjTVRkB3ki
pM9DT2gonwYOAnRz4vKUwz7F5zrU3UvjxpTF9veajMdjZg5/SoTGhK3m2irxvc2orREj03MmMxTh
qtV72T6bYVDS20cgfuZcvYL3gImaRPxKQDMbPJ4f9AaRZY1ae5M1yW8Xx4fYm8atXYcAF8aWIFQD
/cojmuBBVzGb4qGFzkbrbWaf3JkAQNAP3KS1u+0n9rFpRoA7nMiEY+0mdMMDqK4vNHP6B7B4FFAZ
bIkyMjRz/9c0gq2ICT9lWkToIMsTqPPWkSsfR/oSWnY4pGM0oKESpAuNba6fHtMRH3GrgnpHDPl5
jpwCWTk22PqygR8qgZ7tVXvOSteCqbaC57JOFQUwTpj8JF7r7Mww+5sV/RV5dyiRoWWG4GlhoKTV
xVzbxOlwMLr1mUjJzg7ZCo/fZqTcQ9+N76WB85WrZoP7wz+nLnpMknrBVvlq19Q6247Kw+MRb41M
8t+K/nnMV11P+WFTFtZBzmrCCGrjvGLMiTFIbZs/s6/c/VDQkw6Km43xd2/0w9HtaAWAsYJDziI+
XMv0T19Gv7hSXl16BTmTsqPQ1ViT7CEhip2qq4J1WFCp07GFhNEdPGtBr16mLpNMqkNZHYtF9Kyy
6LsN9ksOwTUrSowhZ1wnBmPbmm9Vy6s2PPHSaftzKvV7OY/O2tWRSwp2//8J3qsEjX8VZxWT61u4
dMvYn22D3yObEAd0MryYGPoZv0KC3J8kw4cjjj6Y1+b0rTXBdqSPsF0AStzaV9Ad0k3NkpKs/jtg
4XdcI5MVmsd24FbaL0kyFxrM4Gz8ZDG/cgYoKMOYm+zes6s4jIMw19XkPKcW07VDQ66sOOqKOjnN
SvcH22MOL8kCGoV97WSV82uW+uBxi9wRNru5bZxvAGEbEI1qxvFw70npwLxi+Z+ZBlOW08VrZJdd
QmKf7kPkStR4lGcORkZ/bRyia2NHV3QRud1mMLmgR1ZwW8iWmziPOkaOZYYGrsvxfvxtuvwN3Pu4
aopQbpRyyAGYxV85PymFxWFIKRTrVQupR5+7SX56+fTu82xZmb9BxFQKnuBrmnj36FHaexbUhDri
1hx6kdwkof8TjelrjBNxE+hh58eo8fGAEkjmtxLyJ2roM6k4S/A05soyMeZi9QOjQTfhFJvkDlp/
VaH9AUB0iGwYfT/s4Ca7pF66i+W3SMCEU/llqpGJJy5C8BFxfRrjJyGZCVWBxw1mugZgyyjZS/lb
u9E/TzZvXoF/KVlWU8bwZJAmW3t+fmiGhs1lXx67zEYBEuEmo+KEEkxFj9jMFfOk5qncqkFt2o7i
EkbWXVpP93Qmk2qQUB6o9imnhvf75PdInBnpAMKTPmrjTMlV0H/6zD5KRTvLtejjQYOjPWRay2B6
G0HJ7/Ju3tYzq+UAZZkFJ4RC8xwniJ2Zhwu0bWDqsEKhf03xjxErvlltQ7ap9s/50M1noT4y3wDa
VdtcTYVvXPIsYI86EATp2y83tGtmRPLvvUvVu2xGCoKnGp6bgeMpaP5KHKRGgCEdB/u8TmB5Qz7Y
OF5V3Ck8px5rHRFCz6ZRnQTx1G3bcRlYKVH/RtuAKCniCfy/4wDHxus4WrEfozaI89WU9PRhcV/s
MYStAUy/l7bFjQKJiTLqaJs2Nr/14CLDcU9YNJvMG+5AaJrT4Lc/yk/CnT14wJ5b4xpTlII5hArA
5j1uo21mQ0izeuugWDMq7ClM1bO96RHqQAM3E6gIAxsePchdW+1jl3xJtLQvtuV8mES3twRoRKHq
D0xOt9B2IAZoNvza4b4plkDsINie4XcdOgH72PQ/WFHbm7SkWAc2x52KyXcbE8femazLEB0oDfqK
BwQMryz/pEP61eBIEQI+Ntz1GvDXZ+pR495RSJtq/thwcHbRYKWHOXR/Qo7e6waORmw4+8ARbC2J
wZsuiTuij2B2pB5vRIyzw2QKjAuRqVfSfmCUp7CQ0HyuwVC0ORX3Wca1rtzxAbVrwGCUf9GBSETl
HrQ3MxSfBpfvhZTfvk/9gpuIv9hexEm34gsmJquINKPHh1uPSQMm9EnepNJBJs+YbFCNhWfQo048
l30+CE1YDY9pY74AM1v2jeWxbwFncpqzKSRL58ICGn6PekBesFjN3TzFH6IFw0QlgLGxfC6vZWfE
uahZzRmJBdrU37AKn1g5BXuH/cXa5oRQGt9E8f+1zp8ubcluZ/OzqlqyLE6l+azndWnWgJKc7pwI
yqn9HGwOPBpAKj2uFboc9q7wHsgoL0CYCshXQeNbw5Z90cKbszHXzzbbub1wn6h9evT4mggP4Ygg
iFr7eXWMxzI+VWF0Fcw1cML4pFrDfpr6+LspiZjX3bKlSkoTInjPqyg5KSor/AKCB3496DhU4ddj
Nc4Xv7Pe2Hij/iWPWNDJ/EPW1hCJ1n7EM5DKUaxS9lTBpXEOk2Qu6QnS4N+JvmzJ++kYubkdcBpK
18ecjNOX4xe/ay3UvmW+AEQR/4CWiDb04J3z2kCK1JxPfDYbY7Is3PrZvSAN0wfa0QQ4JPodkgAs
Tyv+RRA5BVAit71gqPI4UxUOYfGmExQT0Ygns5D0T1Jd0ojzKOkKlikT3nYCTYcRxriV1i91kt7j
CJPZ6KFW8dwDln5wKvE0Sr98EAmV2eXZSQTGEn94m3LEmMR9FLaZkprg1oT4s+kDvHSwZA+VVXUb
FeEapijm6PaEmvkGYmQeaSvImpsZEFIoJS/HGnHHMMRQuFiTA/IQTm3hI+dD9tJZSqsYX4FxkMYu
CFAom2DoD0NOD7CPz23bed1vXBGhz3nsrh3p95jHO759eIQ32UKzm+3yQ0Z5hIM9EfvEEnvCRRyy
UwLzmdMfkjqimNfcmX3NjiZNnvtajeeCg1DFvoBT3ClEnbS//KF2bq1qjk4UeDvEu4jsAs58P0u3
scklp9L+n2OMX0zn5odR0VI/micvnVyeNGDzC7N65kGWrGyPrGGqynprT8Z7ntYPNQf6Td4nz0kK
sxe75cZcPi+BOStkC9LRe3bo2/61t1topzbFe1FtniMslydK2AgOlPERfVpyGmk6bD6Aj511g6aw
mkmbcE7mTFlG3wmo+INbNZt6Yj0QzTyTqO3exvR07D0jtrax+6DT3F6XtpPuiz7CjgGajsUAzd0y
5EuBhXDkMZn+2mpDpUV7cuNJYTMux10UslDmPSnj5nV0iuy5nxFkMC9S1Yp5rjRzpHo/f+kCGwI8
vJs+O0iWJ7ics3g/DiYldKXDQZc6vN60/YMDdvHQNMm8crPkHaE33hOy6CDdQvqzOkolFRfeqppj
uckHPj8qNQlkECmhUZwzEViB2htJ7ZQTuJTktpAMVhNjKjuSYdMu+Dxs0+42H6gbD7L5q44AXZp7
TtvJ1qa5keVu/F1ZpB1E/pk75lObCvidogEfb30nHZZFZfveeoml04Qxo+PSUpKUF8PFOlQB+uvG
4hqSB196xV9wZa8wdtSv3MmovZGEWBLr1EB+3DSxwgslSr5bPlOuqK/MwxLnjIyPzoPXxGKx5hHl
wUm2DkiCJTybl55tei9sUtS0uEbmLU+XW2Bq3WzYFfvMpcS41xdp6F2P+WXfRum9JO20sgZeIP8r
OWIJxgnUbZulm1zTSNzh8ppySt3zyki3oDrxEt/jQFDyU/I2KMZZU4+YuDMzR4zFnN9/YtyjfoUd
O0baFMKEHJudyKaXDmM26w/tr2PtmlvhuP161MhZjlXhFxjegj53zjjoLFnofTkv7tSiecfoQtKy
wUsrBnxTizcn4fQKAPJGpzhsU7bGa2lk5kl1GZWF+PFtqO+LjM194T3t1CcnaHuVurncRDECW1rN
a3Kkb/QHnMOSegmCS9ZW3TQCxhG7WlM22dX0o6dl7uRjEP6DZVzTdq4PNo6CvOE9EwQAT7Da3yWh
IrRE7JcRFltCwozTZeYUa8oLDrFTQY4hAj+H3xid7EtqfnR+2h97D4kjVj/DhGW/FW354GTW9zij
JpWI3xMb/y6JwGzW+ETs6bVXw031MkbmT4Y9YZ4nhwTZvosxMrRiBOd1cjS086ZzvsO2PqpuBCJN
zzGBQIIYM+bsULAPqhggZYpZOp5mxlb1CCGLrR/OqHXjd/RUTN6W5lznKIKSij7aM1u+v1UCFthG
Ks6n9smiWw+FK/jUC/6O3Yapu2o1N3T/xgtvC+3rUg6VxVc/ZUc9zHurk/V+ycZwSq5bAuf6QYFd
3YzGU9+Rla9BKLKOGnOQOJEmefUTkeZKG59dzd23HHgCw/hmuFa66araXaMK8CydKZv23Xucae50
5Pix2Bvs75KJspT4nUqV7mBWmY/GPj5Bfw/2Cd1Xom7eknipuM81qZyB1vpUHAqTlNzMpMceMb20
wNNXNZUjVHiM9TbvJHDmLn5oQqM+RIny+D9n4KsSokWD67gqrIlqQ7Ubs+ZX9jxqVSNhR0MnYrOz
dRowC9A2oOGLFkgBWzXyFwuhc/5GrQiPTZeUK3+qyw36I8GipHB2eAG6HC1denN/cYs5201mgJSj
Op64vcU6Lc02OshepzJ7sKWoj8CEFh8OT9pCaXHoQC2tCosjf36GveNegYuv+jJ1jqxowxYiAjG2
aF0V0W3KDCChptrgcQJxp1+g62OjEcOrPfc33HrcAqv67FMPhc06dDZdcYdkLLbKwOiDeqFWsqBk
HEJPuw2pdVtJK7SuU/hENVxJ4osJZtQUEMXGMe3y3//+A1brJFn1Y23urplD/GigbbD0C3vHoxn/
qBfChKmDch3m5Wc8oArAvPFMYiV+5NV3d5HnKkpGaqnh4LQxB+dakJksmLFbOwcS1F4LKOPod2CZ
yWm9M2FA/2KcL2L5T6bW2bHR77GwPuJyRrfJm6egdTkbKhqccRNQnzo/1gr2v0dGjGkFs6loPmDR
62OVuL9cb3ItdDqs6768Qqr/qo2SGJr1PGcFzIeEp3aMbYEkt73xJpfWh5EaYEYFH/2RsZjQBx5s
HxOyyvqL4ZEKI3HNPGAWF8vmlod7x1rjJNCG+KlGK8JsUf0LF326kl6CBOAGNwvoJqMKQkqFW23t
eTl7yQKkpc3ptqP4HXcXRmOa3CcUaJuSNh1jFQeigErHAYPy27eMW/w2zcdHq4hHhrAgJhw8uesg
z4g0DmBDFY3PhPHv9KC5m2UZHsnwg3DLLqpIZY34iGoJwkCMBXGS0ScpHoLCY+G1+DqajT/TojA6
/VNSxA8ZIw2r4kMmkz8JZncMD9h7gyCbdsWx1wyPhbpZMdJvOPCaMWaDOQ+JKQQeSvdWe2gG1gAc
LKUJfm927TU1gy+NQsblS9xYeXjgurR/DHoeIWXPHy7irjq0kvV1Z+4tH9IrsgnAfdzXQc96Kguq
kRN2+jT40MO9mQticN3i9N+PwonOkkX63m5qAjN9t4sjb9dVBXRo2jFX2BQpLuB26brBv1bnPZMQ
ayLLCB9S2mz2AUBGNHkWs4N4hf6wShrOwNxN/djrd1yjJTYvgNLD2P5SXfJr2vkVo1Z4Ur59szKx
JwDeboRLZ2pqkrAHbFdwip1IZSBjbMjqkH0zPL2xG3PflvlRp7o7F52Bp0gjUtbkdGkDQvuGbZ4k
5bltzQpbmvhXkgo/FDx+lnMKvhmX6tmIorkMGJaQMt1McVTsSNnRVdLlT7KAMdHlFZq8Gr9rClW3
omSX4TEXrd1ooBDdzB8LFjdkHoGyVBzQCjtHgAS0Lj0cFv6IFQQaErdf4y9+140nDbp5U/FQ2TLb
JRCeHmUR7weGvsXrwAJbkaYEP3fB0Uy/8uA+ucz1HBuqFd0fbHJQvXbRXz3OnKOa6E9jV6x4XL3P
fHd4KGpjW9UR7LOFWU2r3XaUHl6a6NWkEZJ6A5Xv/HaglRrVbV0ZY81KFRQDnYmH0KfyMIR/21hU
53FeYhVg1YdAVnxDUZ8wBe/r3vhjnHK+Q6+uZZzg26ztUV/oVM4vZQ0Gy2+jZKtSbwLek/YXtgZP
MWwhUkA0elgy+Kud6TBxthbcjC1DqE1jhLsKQ+TGCieHeMJIxzTL8V620ypKqId2885fp5ZVsbnu
Q+za5Op7D4R1R46IG/uCyAr7JwKzyTqY5R9Wbzg0bEin2QKf5ibYcs4BMwprjRva8r0jxGXAqSLc
yHpPQowsTCoKQjZeKzxWJZmR4p9GmTPy/gUsagG1vcI5XHtHq1NinbIVIB6Db92a01ttbVwPlxYK
MdllsY0UxDnhNeLUevUuMFJ1HDheU3UoH92p59xZAQZS7lMsMUpib4pS581MauNLtM5FAqjkj1gI
JppYjGonE6CqPHYOjeuhT84zeyDEkBy0R4XIAgi02cyf7Tk0YavXnFDq7iwr9Q2mxiBoSwI1i6x/
qF/uJmmkSWVXWJy18HA6KVqLjWUuE2Cb+deRfIO6dp1N9ekqj/VFMBqfTWd8qAHIwiRZMNW+eIto
q8cat2Z/NvwTLjkCYxxuCVMUXnR6zGTSP0f+v6T08k0RNvEhsjTZcMxA0CKq6mn+xFiz5boiIbIs
zgbhWLjJLNwnpI05L6P9erN3CaCfGlnqv3jdXL/6Wgws6/G7xbXrcsEFLts7niPmzMQsfJy2UcBY
Q11DdRlbyH+9ns7BPOwsJ2yPmWnGF7N+VqOoSXlUB7vA7KaodFyj6rdX5KwO2VdQPx+4+VGakqCQ
t6YvaMLVGXHP9yEpu53cR8kCZPQhhjmGclBwZ273Ir4WPYOYAd7I8rwZOaw9+GnTnQphqqtIneBU
TNY2yrr8gVhXuU1Ye6Zusfh52HeFVfJWSru7zWONqsTVwpknIHUAjAcd+qlDJttXPDL2lb20VvK9
wMfVE1rX6nXMuu9W0XJeUvO2B4TPXNSWv1AA2HyxWAqjwbxKdF5YEmxSm4ApuqXHuVHQ99mZcOhA
t+t+nfAhEmb6Q5wQOvyTQ2I8tdVz7lXyQfQY4mbuKgqfc6QmLok2ONgzcddlqW9lEzwIuFiBB8gh
yV35ip+kQHoZIRDF/YxZQ9xUTgyncb2PyYmXUFvZ3xdJgilnWdvTEQtrGMa3EZA5BvuRFOirDJgP
g4qyD7y9L1hTomOqoWL4vrngGDwHSa9jidEg/Ts4EtKcRkQwh4jWYGvHh7qxPpuYawJm5rAW7mKv
JPlNY594G0FCHru2SMgfi5Ri7qVkMUDxBGgwcEhGs8pKEkoEHO5V55X70MQEUlSeOJnWnMHUY42E
VsS0HFWb0IbGI0PnkaRGvnfQORdHZLFvqh8/8UBSDjO9UTOpwFwc83zsXopS0DpIoZyqlKZEdfRW
oeNOGwjLfI/tbN6kgMqvgYW5WKEx7+hKBDOpbHUEhRlsStFQAasTCc0x9O+Rk0AE8bvFZscu1bd1
9A7VaFc35jV2SDt5BsCSOs6PdEyjPA4YTfSQtHedaxZR8EfRafhb2xyKLYvRZB+pvr1TIUGonJBs
Dwp9lwI0vxO3GreVz0f7398KaqU4qebe/r+/JTlH9iS8x3OWHLnruvBYd9bMb9OFuLMMnIuKntXR
YtjyEF2fEjO9tTOH7trT2XmeG2sXSWs6ziaHZapvO+znEWwaMRSfxPj3c9NlvxjsCK6524Bc+Uc8
EtKTtZ53/rBMbkwdlLzb9QuXGh3ncYGTeCQQRu0UbtFUtp+i9Q+JZZ9c0Dtv/mQimI3EA3zelA2N
o/SkV8GtONJdW7wMtFzCPWXzG5XJn1RP6tYxG3A6Eckfu931RdZDRAZEsRCdwqFtdsvR+qQHTlJu
gYsJm2Z8MerWotYXc2SZ2/1JLT+IafmrcMYqPc1krgzRYUEsm37vd02FflqwEci9+fbfjyqtMZwU
FtyTgK0EHvyfDKGQioCXtnW6x/9+dFHabwBfUVvq5CAojcCggTlSR7w/W8xV4dpJrJh5Cj5aMOun
Oah/VWjRLEFzg5UL94zMJXyIJ1Gk8VEpSFUufA0IeN5RFuUuRt+neSY5phAQ0fjt7CKq6FZ0tF42
Xn2o7Xw6/fcDxeolHHgxFskiHPNUqSZ+Mm25G0I2rJikML9cO5tMUm54b9xS2TnluYGjh7ukDoro
EJSMIWbfWiAc1TUCHLcvSavvwVq+lsocHwi2Mvu4xHhw47O441hNdM+p910TLYaGSp/SlPdKzfbB
rlxop0V27P3oxl5neCLIem9NNhJjxsq/Sx5QEx9qbrOnnqNFoqPr7DYvM0x1arLza1qkw04G6Ds6
MILT6FksqaP22RLxdAfWSZiU2QZcWnUjE4K9KXTmYzAzNTIiVvQTbUXG8GXjRmBoX1nuQEjfbtoz
0qd6aG3vxTT6k0eTBQ2MeGGZ5ECVjGK+5HyfGMGC6Ehu5U/CMXydDq7a8kTyn+cGtmz7jwC3hzt4
+VEP+3zCp/g/rs5rt3El2rZfVABZxfiqLEq2Jcv5hXBoM+fMrz+D3rjnAPdFkAy33ZbIqlVrzTlm
Z1n3DAjjJ6MZD5x9E+aLyPwMww+90WbrZwmGXmdEpzYKXtDhDTdusgKp0aPo9PKA2VB/cFP3hmW4
YzNdyKAUsLBfc+qY/EmzYA6JMP1tU2yYAcaUFdu8thGt+8VlQKsrL0gnaQFEVcPN0EjziGUqPUVn
zFRBd98EFL5qkOZOuDI7J02FrsPsmO7M/T6sSwMzcWSsiTsksnVwDzguPkiN8w+jbB+7vjEPUtPP
BcnTj4lfqTsCa+8DsvPWOtqcjZENA7bzeSJLIqb/RyAvfywCETEdSfLWb6qo9xZ4uhxmsJfl/hOB
rNoJVMOxmnCSdIjL99BRzhostg3Eih/hug+T5IOcTNhUeeWjtprUFlRUdhI94MoKh8geiUCmAfoz
gvbOznX2DTzcQp8gKAvtKnWmrGNDlBy/5CtO/fSkh3XIkun3Wxfu2TaoFPhmUZt3Y4quoi01/nhw
KLEe3juM+03UJ6eoZRBFl+mfcjgrYlav1sXQvnW5/OzlJA4S7BgNFgiaCX5jgrTCUj3N4IqPdlgu
ffVkOOiggFeNjwsJuvue7gMeAQxpVjXYKGiQrg5zxEg95c8sSuvVmLC7dqB8G3ZDr7Tkc4tmm/YP
/QArZ/pRlBzJi9gCLV0AGiQLjDPbmJ7CfKzXI47IR5BUh6nO1GJORP4qBH3EeNSgfjEBd1pEDfX8
0PqcjTEs6FuXxBOAEJQadKn8dSXJzg5ZX90sfMJAklGKiOB92AzECq1dpY41RtO9bSUs1kbaEpMi
7vtAU7shcD9yyHnbGmhZjBPuiVikOzv1iiEQd5E1wLUZ6/TgdpzW4W8xt28PzLpPfkvzPCMoQ7Gi
bIpWHu2/T50okEUoh2O+B63VNE9mVNVeUmC3axahehjBao6W5HenzRfdeqagstHF8CkbcZHhdMsX
w3Oov6PdviUitI+1S1h0Og6MFAvq7zykq8/dklSBuFjOMZOOWHcSQS1nj3QbheZIVCA9zyh/EIrU
Vujv5wBs5xYuRy3yhEl6Yq3ArG8iYzYIYpPJ8ibd1Vlx427KGMk6M34by4ts5BhpzTHe6IWN9ZuT
UdfN5akDUqN8fT8SMk8aEVZiN+ge6hK5ICXJh+b3OJSKwNqC4nyTpuvskgxhMpldrladmxBIl1kF
QI+IDI5gDefIx+p+7A/VUF4nQ1qego9vVJHNyNB9azUdjoyqKMmWjk+epzcV5Y+k0npzjw106vAY
NPoGXGN9hMwTnrIDDppmqwCpIuh1LwvS6NJIx2YSZANFVT6WUkXgkR9ymUzdG7SPQNg4FK1vTEu4
s6YvrU/kwRhIFx6US0QBQButRH0pgx4NNtsW1vIXchjgOBQBOU9mxTkKqFkZMGC1anGoR0k6I+nX
kz6j8CkVbmbH+UwmeHaOjkjKvyoOuqgb9S05cKcZN1TcY3RYTI77sHc//vOpTO5BGM6WYI9hU0WM
cUV1yYtwPmhEj+saEUhxBhLbcEGk6YKiWXvPjLfe+cdwjMJDx0eecdrFDJzrIc57fXjsvya/Te9Y
t9FiN8Fb06TjvR24v7GJKp5aA6GmAD6tmqn4kpUPr4HpP+KvezNnOFnNzqsfuBf2babnQswb1XF7
15r9RcgVvrFk3A5l6TE2Z4kgeDpifuoUSIWCAdI5bpkVigHFxnnXVZrH2QrTGSfeTZv4B2zliyMK
tGYemD1H6r7axiBOlNK1XYApHIBeeKH5vLNbh25vR6gpFJHbUov5IwtwMlAFSxl5Q0nFSyq4R6ID
9sZE8y9OJm9wcymJRXItMuh6Tt4ZZwaCghKo/omjXhAbrT58U15FTFQNSywyjeTZnfzdrHuD27Je
1cXokRz/OdaMr2Ro/KtIqNoMo5cs+mFJVtregZSzq8FBa130bEF9YUnLP00wMOsSEdiWSnyNXuxd
JRNutNh39rPARBE22RtVjf7bJeeImug/4bphNr/ShDoSs1rtS0af2yCFbgSoSd/MWJHWASPY1NUv
dHOaTVYYhIoZ0Ydlk9hTOtVjHMaLsY5oqhI29EqrzXHfosUauqg8xRWACwOhQxgXEGLcinlB3YM2
hsiPdKosdklzLCrOeqFeHdoZE5gYuYXmIXlOqsUQ335Q7e6JWEfRX0PV5dyHv8/cKaO6mbLoEagG
+CGC7hCbtCs6Sfr4hCqfGdMm7jS8kiDCQYgMd6mmj8+Gi2esfK2dmKAehDqe8iBHfrK6UuRN80+V
5qBgOM/Tiu8vvuJyRsHXz1xJTrxuiQWDr1h7EXnWMJOSp0qH2ZcS1RCScNLXv2Va0W4MMIlZIoVG
Yw5vqIvUnYsIXlTfIKbJLO9QwUZ0gAZ8i2fCtK5z2R/p1MLYaWnG1rr4J8Nto/1mxnyoKIhH3KZr
QzmfS6wnpC1GFWFdMXMSI3fLgm3Sx4ulMWrDOhliHCxfuaOW4p2eFZDi7Oi3JuR4s7G3br6fiygl
bNXgwKjXtLTbYk0Y/bMZyZJIXfy6tKmPmBNoPdpkqqatxJnZUxLFIpq35RKUWUZE9nK+o4/De2UK
yUjBte6DDEXvWA8cHaeXBl8c3ZlxD3WCw/JsHTNIMEPRxlBQJbeUzk0bkyI2WC+1KbZJM3JD8WoF
TeCfaiP8J/10dvvSy3xUCkSqww5oH10LS0GigBjkbbd3m+amR+92BZCkbq1rZuU/emU+B2byEhX3
fWvTEc8etLQtN7ld76O5ONo2Amb6ab1PsBcQneMoDHr24EBMCLaufqbb+o4tDXISCNwrPUtm2wjL
NkaMBlpLrZfE8wt4GBQHV6eOP2fL/2aaddE7626kY8yNyk43q/HShOGX5uM5xR7TWC9BjF22jp+F
GT3Cb3uJmhQS9/vcZ79a0r4FeXMlBwdxKkiZkGYzocrJFT4d4DFzuJVteMRw60mESg42Djqp+rnW
sY8I7SKVRSvF3WRDAW5UcbhnEk/CwD3lAUUCUToEDB3qAAvO8G3M4c1sEJGIPm/XSmHUMaKfMQGZ
o2ssw+lAHIQOHwlXLu0ZsotXQXLSWjQpkY6zzhLEOuoMQSWBgCu70JpLMKAaCiKGlY5KzzJGwBrV
erCmj+wxNkQSYSfHRd7K7leuKsmvLFo6iAPHaKYFH5MqPspWWVs/vwILvDlB+iNA7sbO/IbyhMFq
sRcTcaApvuoNMD3V+sVeH9w1f/UJJ69Br4QY7zmfXZJT0muo2i8dDZAVAAsciEGIrI9CzzCYBQso
K4g+NBZDgIqIts17dwhQ8k2rBm+EC7/eqDUEJWwV2aYkKXRHRgWbAfNxp6nurEWSBtuNYlblW+rU
da1n9G9jcZpT/2z65NFWk7udC6/ukB5jlUL7lPPZc2pzFtVkk2ovjT2d+9G6ywXrvfJ/BmQ/pHk/
jApLGBJsTM02OxZzjQtZuBdrmI8U0OAVM7TOqCChI70pbBNVJW4QFD/FlLwQfwlgN2TRmB08yANG
BTyA0W8/aTttMREmsBB8q/JSM3l2lH5Ppl27ncIJsAU9f8Q1x8zlpufGv+aZk21yK9n5LgcKDkt8
7jUlMwpLdnLcN2njf7Y5El6/VmAFrZn+SRIA82AdrzWEFRnhAUqjLCeWqmcGpb6inMzapKexJUog
XbT0700TYQHyfQfUUfCYde4Te61cPYcho39bofEPzsJuNrJnqlvH2hvXLFO3EgkMfO/eskGyRxii
KVa8EsrFzhQpsZGY4Hri+MwKEWURsS6xNZGWhPk4qJCYxQrbraKX2A9ovYZIe0k6WECWuSkmIsoB
LdDtveQqMjdmyrA0M8OXYdS/umRm+Fw32Rqr6cXSl3caqb2NGINZ4kTRAyh3CQ4eYUEHBT8pRkB8
52LFWIdbc1ZwCJ265n9Dr0Ujk53CnXqdTBW2caR4TNY2FrIESPc9aaqGwEsKqOwSgI2ZEsiFgLxT
aKiN3JJqzRo0+qSMIrqlinciYuSRnCMrXJ7+PTRDDaZmefi/r/33zDfVKu+CkLHiku1ucQbwrPZJ
KATWIgQSZ+Li9qwSPJ+zPAyDGLZZkf8j5Sg8OX6cLGUYjuQZkhRpUgwm9DiKd+NocMSUGueVFDxb
hUpj1ToIIqysmdZFqaZTwSzWHCZzC7Lto2pIzVUJXtOoIwcjHJaWrsXhn7CJZpcpTW5Tav71ZNjq
juWbdr9Qzz2q3ndYU9amN6J8n3f9fe7ApR0cG+rJ8gxdqrGfgnhb4Bu4bxPAtoTgZd9jybjfSp8d
krHfVUtlhEf8AecYGOk8OYaqcD+Yw5qnGuNBGc+fej1ybgizaOcrh7c9yfMLVigi561W2/29TBzj
s52KGnYdDDG0Fk9V45+rORjfENrUuLoMXa4Y1AnC2hyPK5j2Dp0Fzj+5dgCjQhNMYeagSHjrpe6/
zn306quURmfGxMPmH6vQ4YqVM31Vu/GETVZMHnSnFLbF3Yh8E0iDvvXrxljyvVDZZGZ9v9DIVqmI
weQGvDWqbS46aTq7UCG/zqPx1JsJGnO2wjyI5V0hCHZTsycRn21w8kEynzqeRRAlJqkdYtth7l7l
h8mJDsSK/BoLrhg/G4aCkKRVBL1rE68yaRbutEdeuCXd51HlrbkX7bjzjYaxRDwT52LG/hNBfQkc
X4K5pnS71NrR7FhISakng6nuN8yK1sQUfiNMGw5KvtLam68VdspbVSfewOYCXqWyd1ZbB7sAxB/c
+J3lJPZKo0jfZLpdo9G82JTBtMZ4hzrMPKuItq3HNhwcrdjCmxCQhVRQNBFThXN/SckNuho7eIM2
roTecmfq40HUjr4ZZkBgefBZzhZasll+95AvN3lISWCaTglojAdamjzkcAOGiuFUEnA0+fuanUpU
+CSn0f1IOmNXFZWzbVKDvqp7X2V9vKrymdRsSf/JDYD9jzDUNiBoX4ZQBvuiC3XiQhC+0O/eVE25
mwgaQnnjQ9bA3cGJ5dsJS4kRxbE/kMTvp1rm7z3LjVSGeR8VpK/52T0ogZVph4vt2PecynW9wqVj
ivyFdo4PLOI7YYS0QYX3ktntj5o4Fsec1XalxEsUMNDVqF9uutMV3kg4SRoOX2KaLjJoz20f5NsQ
1vA5Hw3QTPUAgiFwmFmKgNpsELAhUnmE9HEmDAPSVe0QJtd3xenvZdsdMbVR7BfW46TMRWfGFa8v
WMBpeOk46OyLdvTvU9wL/z1YbfCJBkZssQWuoskuHy1IlrCDpbExaYkAbINjsquzMbsEdJApoedt
ocp+12TpYx6TXLHi/MKgVnOnbdByv2skgayY5kzwYavs1JFq4qicaq/PPb1pREI9wuu/h3TUsm2y
cPR17pDIpBuvYtx0eLEKr18e/p7938Pf18AKYmbufYSdWkEG2jjEUKMEyo4KDqIHrc7x8JKDyI7J
sM9UCG+yCe3KC2WM1sle9KQGulWByvkYE/gwuQpva7l8oH8PVtr7Hrz242QZYh9jiTp2XOpBQ4tv
5TI0OCey0pA/M6Wg/KH33FUMJhIPdKmJSwzbRzyOLBuILfAgm7XX6gNGg6CoPRyFmG5QF7sE1J1m
eMZkWvdmjnhD3kPxhqM0yX6d4Xxch5gCUBQzZ2vaXIOTLFAnVCjVJ0ZKJ+iM1X8PsKkl6nVOw31o
/GLPb7eJaS9S25nG+JjMng7PZ08U+Nk0xgQ5oXifRnx/s4k8ZxDrinRSbGcfA5sATVJUp4zJmCcg
0re0li/V+Wma9d/UJZ4VZVoK5p0sypjKRi1A4nTif4KOF54zDRNkdXdTGAJttq5aJYZd1f6WQMQe
GlN/69HvirgDCBTuZvmqxzaIq5n3tUYotFZOdYvmDGUNOYqJao9pou8UCiZaBeu2kF7cIZxXFAim
8poKAVo+YmaodwRH0uN3/00DJc8cFM+DglxR0wdlKAl21ofdnp+qio8mK1xaAIeh7xBN1T5zT6p7
l2ShhIFwFIP/pga/jaVxQTizn1B92WNO+1ySA26MR20wH9wg+5J++KEaEncmH3VEcbBj3rfWJYtN
WAoQ6riXit4iFfAzCB30czREUqYWPr6VYAppBZ8yF2JpGfj/iNg6O07rJZibO7uDjregF+fgmSkc
ZuNh3hqahtC090w1XcY/GEb5kBAnuwq7+DmKx1+9AL9W4zu1SlPgMfMPteZ8a4mJONX/znXsNloz
wKYJ3EPQI081Lqig9wGyINvCTmiUD2QUznW6G2X5a9v1Dg6xfwhb3sK4vFcIHMKeQrArbQYXRHCM
k3at/N1ghf0BXsDHoEFMktEz1wkh9GSQJLb5BGeFXamSl9wmFZV9bO/6+ReOVuYLMNRNpT+XKExB
B5SI0qjgYCoEKwOlVmjHXlqGj05Ws8KN/k77MTTeOnN5m5f3KopbAq6Zt1j8nwO7eh2Ge+Gajy5n
0hWb/6HOohR2wZ5kIS5onY8BsCHHBvnRAHuLrDbeCdv9V47JY1T710DZBxYD9rGKS3IYOJUHsvgA
SfBWTepDJh/UuSeUPrTWTWzhMSaxzRCWSIuBr5qpokmSahcMKLgvyAUKs/5Tj7g4ql7hkoh/mV+8
WBxTp4GrHez4k9mIAKsiZwEVoW8GXFF1FoPcgCN5e6WuuUf771WpuMVCD3ZWLOiYltUJncRe5TpX
m8mnygeESxJeHvcR/pCyfYhRDg2pOJtc+itdN++SMtaZy1NkTroxcyzFd03niRMEeXucGYqWoJTs
wSr8m3A1tjCto3Hpa3tflQieM0LoqF3sgJ5GFGoAhHiDMtKDu5YL0FQAC3wsnfQz+TQwAi/dJ/9+
0EBbujrOHZ1+qwqRJlfER2OZA2jmr0TH72d2sdBqsdxqgLxu01OSR+36GZ0DTFb33AtofSPAGxb4
DyW7N9FUe/K5ad607koHd9NPziOqgU1hmRi6Rfhll2LfCHIWpb4DdXGYGmwxlSwk5lX+swSO7mRd
bpXElJiRD2Ab4cVNqoODIQD/CExgh4xFfMVkoNuP7qUCJrkmY4dmzXy1svk3qMQRshyqQ+R1pnTA
pYHGT/rH1jJCEmC0swaXSjWS4Gb/XM/OZwTeYZLfIsN7pVVfrGodYn7/tYrRNo0DTvxyOemj0/DM
ggG0z+CO0MGVMJEek7nLAtAzgo7nb7sAxKSODvrXVeDr76RgOfKcgx1nCwMhupD2Esbyme38s7Ly
rfffpoDvZVwebog4XTI3SJVsdP5W+QwkD6igQH8ZswG7CoW4VkvSb6bD3OOaCGs6MCLeOB3W56C/
NBTm1NDcpMKgRWyVi6pwDLcKNXMv+dejTePIt29gZDkOPZBi/C0DxIOjquJDllj8EaNxKqCRqUEb
PN8YP5yCq2Wk2ifQztlZUwcGyEA23fYP2QLkYcFC7fk70z9HQRGSBskOaLAS029sd2ZWnsfC+s0w
6PGGiNVk0r428vzDwWu0L1j83Mn5TmrdBSPD2LF9dAjJw1wGUi7BGkfHEn+yHfJLSSgZGJfgePaz
9Rw1hM1WobVtEut7ufKIdNiH9NpADfUfHTZmdF06Ww8LtpXolyGpHiKHiWmOoFpOmJKZZ7TGEl2J
hXqV72l+fIkuuOTpIoNwJrTPfEhNIRBFkqYApPPLynhDDbSzkwmFuJ77j968Abx8E4qSM2bhW8PQ
o+JefqIy+gvaa7rxdXBwOtw6cau3a0e3OGL5nHLGXXxQwoEJtsiLORI8pMAb3GpY+CfWxhfEb6oR
UHbnuPu2a1tKbZbH0FSfGWQXNmjNSZPFb18xDZhvAlsrQM+cVQaemIL5EhsJwAcLxXL6kN+Zo8uM
RdIUq9xzxOEwJoB+UlR0cq481VX7xi8IuDE8hmObrsWBZ2Um3k/AzdtGv5SMa9b1LLFB68WJjsaC
dhqaDb2Wsr9WzofgUq9atPjO04TXSJgwY4lcXKByheczD171E94Iq8cNljzaVfCoME1EcQe9m95u
6r7Yc4XOy0FJY7YP0m3Z4wEDUildeyAiudtDWrFeIpccU3+41Za2bYPpFUG/2voh3hfkuWVHQF8F
RY6+KmliBa2/PCMSNVBfsRP+mLpBX4zk+xjEtlg0d1SQZ5dUVLzsDJHEPkiMGxBdy2eFc23wK7EN
4W++dbRoBSaLNPwqY7ABKmGyZ8p9xeQqswocKcUxF8a5zjMgUoCLV102nmsrO7gBV9RE5uvCgphg
j+w77f5vWZkh65rK9uLon+vQsMkH/aUOe3Ij5aeTNru0guuTBO7LOGtXqFhx8oG8nZ6bcA/xGP/E
6AHSEamROQiSAf1/KeG6w0/pU+hVltXQ0cH+Pst/wQT9KccOXxPKYKdHiDE5hHEOZYDJxOAhMKgZ
5I0S0+jErePqQAKSIveqRF6a24RcajA59FfjD+B+ytsqf54bF2SNCcBLutA5jks9XAbMcNtBHRq3
fI4G80uKqjpWKsAGMsPaHDLnmlu0wUx42TLW3/ManMBg9Dij+gXGb1rHMrD+hWE6YT5H6Wwbpkaj
TRuZiVf7QcPT5ehsz5DAYpgp9HcQXG6s2IG9TtCqN+n6v9nQ3b2r91drHK1daYRMzaRP1t3E52Qp
0GBl680d9BOUAl8iSU7Eb9heFjlEMAIfIR8asbmCPW40yBpcR7/rlTgGRiyOZJ9dIp9TlKUF5ZZ/
v5KLgdd9SE0oIk3YNDRBKQVcHW5xZ/VHmxNp0sf7Nh+jfenM8Y4Cf0F2PiBMcL0h9PNd349fmH6h
hJsV6DrXfO7sOly3ZiihcQ4bnUK4FfQfY5uhPOjXcFtyIoGKniEpG8MSHwkIup0MxmwbhP6GIUX/
PPvaew39atPVeOmzWKyjiXE0mkj8SpxrEIyCkTSjwT63aU6PwNRoNySRPCF8zjcU89G6qbMzYXsR
waac1yvwPKLEvtJbfbGmYNw4pvFaaX5JT08gkGW7cpIbAaEJ6IGAOjFM7+wSYMIYUMcUAICCvP8Z
elQRugWmNwZ1RUnG1KYHHj1ym7KRhQ5ikzRECAtXU5/bdYZSGUT7o9Ent0xDh9rMzi4qAZ9WWfui
yj+nf/zJm4/0tUQkkGf1JXWJCJ+hSpH8us6nggjWQ+ToSXS2HJoOY75vU/Mch7W9L2dEC8u52an6
X3y5CYczcu9Uc4N6u9gH3H+0+cKNzHMaH71RerrNxObvYf7fZ38v/79vqdIARmjNthwVDv4M/uLi
2DH3jxt29K5kIJ3IGYAjGro2fawFkHCbggFZPqhdY9uHvImmZP7QaeN4DNFTxQ6HzRriV7KP8prC
lO5Lm0h9j2VaXIBpx8cFAzXZ74zOXFpY7clMjF0T0hSPyuLiC20bMmwkyomFSrrWnZOOOcP8tt+M
HckgdrcfVEj8dZQjOuyGa+EoiQ3WAIJIoqDNvs6lgpWF3BAwTl2EO6vERl9QdkTmC2aJ52CUd3Fl
3Bmyv1HXwyDXyS5CZZfnOjVDADGjBUAhEJ5vTK146ER1a7iiaujkRu1yosYVaDX+naQ1uvYFymHM
/do6zBkf4Y6qlDpo+JBxlyY/kX3p2Fp3RWsDdVbmDUTvN0bbp7QEBjDL4V+p9QHINffbL0DHtEcZ
Scjj42PQx/rRDRqG6MtD3fn0gAr/fR532P84mALjWiNtf3BkcMRa6EFKvhcRYJCyJSYBIUhVsAj3
GBWw78XwTsI7Xc9BdLqxh6b6vg/b33QYjL1YRtjuQzAhvxxZyLbFjFDFFcMpcCavg9WDQOkRARWj
RadloQdWjd8He6QENsRYMmpJaQyiJ60zH6kzEKOM8VtK+CfMn8u0IHAbZkoEYyQk23dnVBEPg9Z0
F3/G0OwX47ubMBlw53GPRv3kJxqzpwJwg6oO0pHHooGZNtNUr83qqC+hIQv219Dyn662zmM0MUlr
HpI2fhm7+SAr81L49w7OPWAExQ3QwYsV6D33z2/SxYzIFALyJtMYX9fMOD6gaaCJmPtyE8SUMP0y
s4OHq1PM+nH5BZx6h6WBtkcGrVmaNTSpolqFbrRxXCZu+ShvzO9xogU06Ijgze+kaaN0w61lLvvp
wOK70vxYeDS/i03pfjkhNpfc7YDQ+D1facGw+QVWmzrSHv3Y+CwnPyfgdVRHYBcgMiNsbX68txJ3
QSajUPI1t/aEqdPW+XtqRinw2LqDCua79j7VzWO3tFJbUeXeX1P179nf19zDEDgurBZ8GoW0x5NZ
mnfSKaO9BT6W+3VpNoXGeG8K62dgUEoMMz2o7n8bUaOoQFtONQ3m//f1gLSSvT8Me1IJ0+FkNlPl
6bHhdXWS720dbhG036ay3nBzwZuRG+nozxTWSHcRNSHVBiFYm8BtwLZs4jh/NMvpTaX6kyQ4gvWW
kRwxqwkmiNXfz5aJ4PyXE98C0Y4dMwrr7WgC3S6KzCS9OCrfHcLWSUQoTT6hlnC6wEEFXoEe5VAJ
dHuwyKJxmaws+czUoOOuCEcM+LiZlgzzBtpHN24R2LOHGqSwzjUd4pyft9ZZHBvk9FMhjkQ8h4cx
TKwNM6UzOUiDFs8X5bbPem01xyWLfmUNMZlKogJWzx12GEHtjYmxwKpxb+IN5fQVkBuP6m+RtGHM
52hi+2IfRjaTp56Deox6gb4IILYwOM9I6yLhwMUFAVqNqtyZ1cjqNBbjgb7Jne8HDkN+UsEXHDoS
Fn1LTHfp5W3bkgniRtG+dZjXUrx6fw/8wPK/Z8byfS5GtzW0eyB6y8u/h//7vr+XWjNafPjFvkQZ
5VHZB6tK+Bh4Z4JMKvsWZgZu6/9t01akC3vN8vD3tb+Xf89Qf4IKncbj3yvFBvDft6m/Pm8HVivK
JBKpePHmLA8VRjKvWB7+XuaYton2A2ZUWIMNz20ENtbibSqaED9YDd2rn2lYTPrw3w8xlu3RXX6S
5qhiF3TubQhKJl1Dk+kec2vtvwc70J8jeNBLm2KpE1Z6bkGmIL4cfgk+e8xHGvSm6VUMzXc6i2Ln
Oxxu5ynaTSNnfEnGVg2zcA4Inhrm26zDZ2LwQo8Hu7sF2NyAOkNgIhBDGp9P4aj2xAKhOdxEluy8
ippJZ9Elfmx+LePiin9ZU9UuHB17G84Zo6dfYNZ8MXTeXIL6Asu+q5rownvzogUcletxG6XV3ZwQ
PyQm/oFtZuco0eadZfwzJrx2Zj9/J4XubPQ5uKT0QI3OjfbdSMakU8p9O6QLms77+zvstjz2RXtg
bv3dluNF+VD6DGl6sT/thMBcGZg/seISV2omLQzn9Ubhpqf/OLF56/26Dd/GlhgHuhyfCB7p6tmU
WRWeIcokxr0pojDb5NIm+3NXEohy9R3ut+renYQL7oDshU5dFSg4dgfVtmAOEuezzhr2IsAbQ1Ff
J0mfFOPCzNVbE0RRfeZ1c6WR32xiPsxVOPd7qAKeXyOr153wTb3gdjzSPBgSMMlaZNfbwP7tQAHd
Axd2tmKWcjWH5m2E47pjtvxCfkriiRpnTeSm3+ze6L6voCI/nVF7rToQjJ0cP4owc7CHdff1WDbY
vWV4DbN4j3/nG7Y+ANe6wrZeE4PnqJ/QgpBBRFG3r5yrmN+kXUMjm+d+rYr0VJs3Sjog0yYHXkPL
7L3h2DR9E3XMNc7iBEuHB6Rouwye2B64TLol8WbNPIJUk8TgADlH9bkMfjEQbXRLcmGo4SNf4hiz
+rlwcTVgviUUM1aHzJnf41qc2gBffF5QaA4NQqfI6jAKUCD+DbIDH3JjyFgT7eSSzZKQlhkteHsD
ZZl0l/F5e0JsQtz3HB7daT4zne4YUQLldGOJPYpEZRcZbYNrCsYNZZIR9ZyVSuKvbGrQFOF+7xID
wSSb6B/jrQ3pN7USfVJt45XTha927V3ZOrgMRwgTU/NaCcGhLcPvUNJanMisRBW1VNtwhQasiCtY
AzR6deT3SWFkG9co9nnT/aiqno5szkwcoJm5JjNeBY1t7GNUVoOb7xL4weWwwxfH2MlNHw3bpU4R
8qulOa6X4b1lHuYljL0Isvew17S9a01PYyVSQuUIMU+zQ0/c9R6YulqV4FGoyaZp69KwC7Rqx8ye
mwxi3iazc+CqhU8uNqx4jJy4m8Ky2g4BcL3WPrAe04qJ4uigem5mDLzloYodZv85YVuGQ5vYSTih
mFdhcANKvbrL+9jc9CG+A4fD2QpFaQS4hAwII9rJ0cTqEvCDrOZZ0c9g8kCvVKeM3bUq2qWxFZzm
mLjWrmATBKKEFybFPJp2/yr3kCbLBI+/FwOE5mnFHDyoLIHgbF/KilPbGCHKDlr5Han6uyeDD0gA
U6Qo2WmSkEjo0i02TqhPV80YuGIhJK+RLh8dEiagcIVbrTxacqaRSKAcEbVV6nLqaek5hCIku3Tw
u4MfFYotODoWCyiYaBGJd4dZIZEKjIgypaOaMpdF2ZL02B7gu+OHNX8HjgPeHIA0gaT2EBpEOE3O
eGc4eKlGZ3S3/T0ZeXRhzGZrN91r7Ogfsmy4KCaaETVd33wwfx2UOJHrvvYMhNdDQh9qcNWjnf44
I6FUnIh6DrK47Mb6akYuwiSaQ8oGr9PlC1d04LwRzsHVT+/QYNQrWlZk9Pn4rsJT2wByHjvU3azC
hJA1GoxoTYHlG2x4ma8N+g8Sf6wdtfOVtu1u0OUtd3N82ip4KfSAgbY+Jczk1qGhY5wkVWulq5IV
SZrTdkRWazavsUWEhy3eIlekWzFMP2ZK9Pc0L6fuvRVN8U4u5UUOIEGHSysGN8AFMr7raKJRNAA4
U2th2xe/TD9VDLaVBOgb3NF9pxdfvbJfq9oiNqig26Vhmuye/oexM+ttXEuv6F+5uM9hh9PhEKT7
QaJmybLlsfxCeKjieDgPh/z1Wax0EnSCBAG6DRc8XFkSD79h77Vt20VS1dovvqx+jRYcIeW3gbJb
oHJMeVfEicK5yY/I8Km1zOY26NkV2N9NoHtAXunrLHqly76q/CiINrGVYDoLzoYNhUauzbgWkkQb
wGeIJls33aZDHUiR/Yon8WwMBR6XAX2JVs1kYBgCNMG4a1DUorLwCGPqz5buPgLizE92aj4MXXV1
WtvZj0ZXblyzvC/q4Q2ZCzlEbFDwg7MYroyABSk3cPA7Oyr6q18Y2rbwcOc3I8xQSYq2h4hBmKzp
Mc1kW2rdncvG0bOsZ9ETb8rlNmkxO5TYPeo93Ks27eh93kloODI+DzfCYDmEVgL1qSDWsJo5tKqO
606pxfsGQ3IwSOwTmtEF+fuYTDp6SiiX6ThWq37hMs4mgE6tGO/jacEI98MRMCcxPoLNTKlc3iRH
3nBVTOPa+tZlijjyZ8dgtxnVrPAl+qL0qEgeDhkK4511h3OeD++FtZVbWRXdphK0zw6UxNae+4Ps
DIbORWACyVl+D3nzVQfgCobkGqFt5o3VDjxusp5H2FeSteYuKZmv0N3qzI5AL0a29sVVru0z464v
wxdTN5LAwp/BRY0uUicBKlcDirmN3ZEiJnO/3NSogACu7TIHtO8k34uJu7rmJY+jZe4b0l65Tbj7
USqYpwp7WOQCc7RdtNaEPcHarfR7LQn3XoupoMtytTH7fqJ7ZBPGguAtjSFP2lmKsA4R+KkkzgJp
G9PKqv0eKOVPDYleekK76uXgocJCf4rskX6KHQf7hrIL5iE/deaCi3DTO5W0USArtl1CK599EjwP
xdhCcC3Fy8ytkbm6RugN/EG429ewhYLLXB9lyVziRLYlTmWzCOxMvwGLVY92BhEpnruXAjXQVrDM
7viNoUYZnFZ1YKF7hzRFKCdWu12Y1t+N1W09YUwrw4NnA+eWLaB6qEuM8S3p1sxq/KPVssewsixl
7UtV7E6mxeYAwAKWAfIqgLn0Yf2zGYsfoci+pmyIGOuVT0PoR+cx/6F7YD9KlFcMzPx4TU8x7Ppw
UQZCZezLbKez7NsyUMT/rbw86HTibDUGWit78shGEt6hMuS611jsYYuJsUg05b2ImTfV/rfymxkB
ADdJYn0CUrapyuE+zywnAWO5wVTGT7Oe+Kes7c4jPL8tmFNzL9FZz6PNBRUhnQtz9+wy9ZSjeHMQ
ZW2RoK/pXocDgHGJQg5+FzYaljS1OvZu3FxJLB+pEepJWWcYSQwFXZMdlgfH1vUiGjJ8R5gFvjGv
zptmyeYuQibGBgO2zhAIxXXC8VJk4V75i1r7mkfFgzdyQyvQEWCG5dmduW42jWWCYui5A5smrZH7
6bZltXP7BiNPGz6GfFz1r7nkZo5WOCJFx1BHCHcRgTNn5csfsDSi3dSqMxOER8+erp0kJh78rOJy
8e4mvRIMl/Vb19n+tqUuOjL14RzLASY0gPa9kql9ahan0XZuoR0JQgjIzS4ni2fajU5Ty4P2K4GD
EFgGkDpIRJBpZ5K08GJoHHm2A+5+OUAl+5ZRB3npmwjfs4n+NSrJpX+CmxHtLZLM2XMVyCTyiqMT
LFCtCmzKScRTyh0bFNa0zx3vGz5EetIs5pyOiVYjR33CykisTWSDSK70pYSk+m4d2PTDDJVNtNa2
cu3nitGXVU3a2nTZiZi9+PQJPyQLuzlorb4uVM7GjcHfalxzXUCZ8c1LjoZhSwHQlH16qZoqwY8D
I8Nmebt1hGL7jTc9JTL4iVCzdWF/m74l3+ySwBon42FUmXfQ8GUO8oej2cAhUIP1egPAXbtvpfcj
lZ3/aBomdvK0uR/cZjhKrymvo8dah4E5EVz5p0t052peYqAk+wFGXpBNNT+Tu2TijChTWe97BIhE
Y2v5o6Op9TiB1wSSw2cF2Ec3T36MU9Tfg9MmI2CPUATiTYw5LMYkIwfTPXZqGRB0OiANDXqyPrWw
XZIFNnrzMFwt6MGcZzh7zTXuCj5Z2DtTnFyEzTDgLH1fncfMx9bQjmwAEKeuEptkSCJfi+00ODbS
rvEBhqZOPEKMndX1pn0Jx7DOTShHCu9bJJYtDYSAYLErOVWGEd0uJaSpnnxoNIRkWFPta1DD/ZT1
lI2x1HXGiX6EEl14Ppos0lVsbTi3PV2m3sJDJ6U6W0lM3EhOb3wPVYHtvJK3QzQjTr+yUayCQm6d
S4MdgqFaVfnCIrDhNMOlXJcYWYO2+0kbX4GyTtdybgW51hJjNdB4wdtkl0uMjC6o6y72NfDqSBO6
sduWYUtaQtmvfZ5YiEbEUobxpXLSI/G5mJ0Tm2yIEU/lkB2b2gfoCeOUh4fQos1JHHCGwedUyYc9
O2a0EFm+Vw2rTEEPXEyknhk4AFZxpml7F1Sm78m7aDD2FFz6TpOghmpdHgdcYN5MTr2drOk+5oOw
4pOmQVGjB4DDHIZ7EIRnUrEf4B5/Vk6dko8E7a6rqxObpMl0xKFlNSmr8AGVerI1dJQmvc+rFrYI
o1Xe7AtGw9sw0TgO/fy5bfV+bSQOg8ds5JZZLuQcC4cTdkCcnnt98JgWCvhxRkQmAChC6r8GFbD/
oDDSBEk/fBp+AR3XsS0MOtmc7fymeinrzt827iBWJospHyWla16lnTAuTRofPnz05TfjW8sad4A7
S/USvvQT5oHI0Z8GHbRDr9QCwlTTzoDZoaUM8czl6Cab82VKb4RDsUhl+MBAAO2d312Z6eMz6Aw0
anPxoBiinHrjKZrjksSRkYG88Qw6pQmSheatGQYjTILU4cB5L5GNn7Sb1ZXCPVtXA/y6ERpxoU+H
VrP3SVW/xKH6djAo5LEG8Btz+2Qz3hwV4KIs+xhGg0w5nexiS69JZQuhLefYKhJ0DASSYWZPa/fg
tgJpbs5yRUP7F9kPs2SXXbKX8mGPsNDhGADU8a6sn6EHOiOJntKkevM7noki06/mvGR38ipSw1SP
wpNsNlHyr5QW/STo6zpujMmcDgQA+Vu0ys9NYWR7xsMx1A1vWyJ82ED+2IQSVZwO5HdbwuzHTHCA
6TBvsca+10b2wAo5cBNXrD3FFWZIgZmi9O6bgfgrIjbO1cROVLkTjEwOAr6sgirR8Ami1tqQ9IJy
lX4IYiBHgrsgedAUmRb79PzX1JDgaLlL3z4gaByibSkR+48+IWh1QeXNH8Htotgww7DWRI69aCMz
PC2VILFYIKnB6Y82qy1yp6CEi+XOlMgEp1p6j2mV1EEV3mSdHlQtqXuRETdcL1k3gvA3pL+gkkME
qfaOWreKWevOUQBZsNkh5/0swB9uSu3sljZ2smgyCPRAUCn9OyslS9ueRBI0rDs4ESwiUoW2ik0Z
bVD5E+oUcUhM2bidGJCNQk9xirHzlk0z7ueYmo/+Y+65UB0I5ciLT6j3Lr2Is8Av2EFbCKUbk8RO
wlUvqrzUidYHUcF9w3FAAbTtsuyf7not/4ZRBygAubqtPVTm8E4SurYduJ8Sl1T/VuK0CZkAA9Fp
bSTrIK7Oi8gw4gwdPQhsTua8Zk706XcIp8La/UCXCCfcZgWXxYa/aulf6drZ7tGPJdlMqDKHw0w9
rY3dGa3aorbGap4ub1aX/qnyCTgw2B8PAFHKZa86iTbaFoN/Ic2222sqw7E7/0B7B/0HpB9zgQgD
ZB9t21DJUxRnF2SRhJxZdb8ZKv+NQsXZqzAhw9J8C9k4p5SE29omjEkp7p0EPE0ol5UOBboXvAOn
ghg3jdFcQq2jCm65Nh0Q7u8vbNzYWjUEYz4HEL1qiDqc+5+tvuYij7aYy0AfhPAD6UggD0rYQss0
PyvMe9tv0LowTt+BkAmwt7CIYvWyascuWjV5dBNSpdeUrjAWExx+Nb/JZT5mD+QnFGjUF7oL1zlJ
8Puucu7qabzAGTDWGkKGxHPZnVsLviBEZw7HjP23tsHUSgsoWDJZ+CyJOYLvlUM20IlNb3C747HK
sDnKaRdjVp3kZu4JjWmXIKfSnGLCyivCYhhtAj3yILVdFIr7lex7KFUAzoMWymzlLAyV+knOwFbM
Lv/ViOYVZ/shdZiWNGmsrWFLb3KldISQ0+tocX55tnWAHPQZA+30E8Rv2FtzMUL7JJAxZSx3x7vu
ue+d7xZrVMAgcjMKAOm5IRnreKaxrkbufDT6kY42OxXwA61I0VHnXoK0Ac4T/e4z+j/4lWJZ8bh+
YGsyP0jrHfjwfUmxs42q8OPNdwQwmSKuzwpHWrkAwKs0OeZIkFBQPJi195xk6i0eEDviuhOrphrR
MAjmiqkQN8MaGT1py+qcWUBd0tZmDETWmnQRPI0i2o0CiaOZ1mJHRswTFx6lLUELVYjAJE3k1bJO
zhKXILTe3Klo5gjNAisnNlixhoOF66F06NtdOecPDE2x/yBt+K1QR89H8SFAVOSGRjVumtFJTUqs
o5EoArMdz7oU/YGJVKjqYTvFFJquuR4gXG8YLV7ijHZjZGHoJgyKGga5+1h2SEU16weV73zKq/c2
X8rNuRg2dvYQlUyiUvVAQpvH202g1dA/MCJ/Y0J+lQnTFvp1FEtT8toDF9xH7rAnbiFah97sHBk4
rjqr2evKyO/IddsanqL9sqv7KKINHzHDBtBgnY00ZRUkw+QGhnBP/L/dh2av9nON09KPycgaitu0
APPtWNNAcaIxQXC0izC6rGKLI76Nhs+8oD7siPCSETZHy3bEoho4ejbKPfitLJD1IGm0ajsI9W1C
36pjRnCk4k3APKjt5xY1LRFy6WEgFgjHRdDYOMBzb/S5XpkC+iimLezLAzuj9fhLanTdPXhhi+uD
jssP2lHyttRYnbXHFooI72MCATy9esnZWnJDGpzNwsDgyFmEjXkCo/BTIL5+8jIQFsJ+botW7i1d
/Mp03PECj78yMCKSg3cgjtyKIkY+cfhC6ig7JBznaMwOad+Y61QDL2V4xnRg/kiWkjo4Nn1uCLlk
404Q3lvAy5rnO/tc91lWM6hMdfRETov2TcvR6JXsiTAthVtMAc+xq//wpfuldO/S1Na9MY8fTp6B
1McWR1No/DRMijoYBmx4bSw/9Z1ygZZWHQQ1rcLxUXGFDimYwhpfIBDkY8utauuAmVjp3AmKLGe+
liXhDkjRW6zbt6iFCaeraDuwGhI9eA4jBH7EwNjbGC0Wy/BKnCwrEBtBfKs3lyhx3y0Q3TBYxJUM
qG98bWdCrR90dsHbamK7543mqeddwjplLldTzox0oje1ayz+dsPWCqs1icIHyHDJqvSpchBbuTZL
4NKkgivakfkRxaSvNeGe3CVgxuFH45FE5E7qJzKieoNmba0P7cE0s5I0sr5axUrwADHr7vqoSq9R
bHxOkotUlPNHbLCtDPPuYEysdw1G6fjbpwGDC5/9/iCpa45IgVDRF5xiaNT1XEGEQQjpqp2m5xin
WUYFg+tvJ2Y1F5lcmSl4O69iTGZUbMeJDZvWeV2rXahN16Hi1CShxN0njf5pcFva6SVEiLZtroi8
U1K1TWvrjg2rwohhoNNLbwkMs/dR5SD4HThB4hLePvcCfFlTfEUbfS+IU0b7ABuv9rxtMePvEkqV
O1SpH5mjW7sShauJZzLueVanzt2x8P4wfGRCqTeSROAAYxL19G30EmhNYX2nKr/Sgp409KErt0nV
iRiL+jBa8lVrZuOo29xeUB89I57018yEYXfGTXKXYX2pO5AhQk3TTftR2lYUaPpk7lXCs3ey4T4G
nSS2OOmqS8Lrta3rWW5qX0LMwWwVy+IuzXexBeTSr2gNDdPWNsIXB71Lbr7WE7uxmKJAQNBtzOWv
OOXRFqVaF86QbZriipf8plIvDCrzVZQThMCouot8ZBbCgmE6lOa3zBtjHXsklltcdVrvi6DuODsa
MzdWmTHtCDf0LMypAG7wtTCxrevo3XTtbzaIsHUkpXSlpbs65nnzF0KAYaG8M03j3hRkcErTIWWj
+4LWO28m/FPjiIjA1OsbGSOKFh7J5qS0TxAeCcudFFZobabnSiAXgmezYdFJCFqua2ueb4oPQvRY
XxmssJ0kPoNrQ9YN6H1OMWMPPcCPwWEOjU8SZIEe7bMuuWt697GtwgU7BJbEY/eTNOW26Iwfnqqh
5wK0wrTirViyyZ1fxgQWRLzp+qlmRCjTfVvH5hUHcDII57oEHUCmc/aWRSWUycPkhWe9KATvOi4/
XU/Bn3j2VSBnps5DTnFg/gT60p3h1CMwXaOlu7U9+7vlJYPFP5O4TauEVAD8Y6ruMFPOJcNpisiW
EZjtEw3HWrFLA6wYrKl/Z7WGr7Ix9tlUv6UsPWZEM6hc841o4IKMNvt95A8rJvsMlTW6DVV4Bxd2
tFMijBLjuBk6fb4yrl/8FX31jDD5vUmsQwIe/2bb1qVuije0UvE6ZBiMeJYgzpqeeCMQupnqrZ87
b4/XDehgikC5VJSbEWHPpnYjykq/nyhWfCGqLQa6T8vMIAcC3DhCWLTXaIvwOcTGFXbKr+FOt9pk
w+aSSwf7AhhKHcUbgBdgR3DUeNKwaiDm50KrBQHUjbMT0kTKxmaeW9ajZ9m43o3A8bGchkaOYHPO
0p1oGncLIBAFU1Gyth9r92Iuun9rsKG+DWHBeyj5OYIioAGwCYsrkonoJ9JBcaKjX7c05nYsjLvG
35cEM9C5aYfOicnovDqLCp2nxezUb7k0mBwftIco8mMb2dzApDo1pbGo9rK1EcN80NtuD29XBXDo
SNlIQeyaFhhUr3ZuAwC1FnnynqA3tEVEoGCipyMjWYF8N07YMmk4EKx+qxwrpuGz1mijvi0HKwNr
lGbnWISXjc67mbRyOwMjCczauGNi5W+S7dhhdCLAHJyXUwFRRkEMuebcd6xSIyL9AswMPxCm8x+b
eqJ0F3Ym57VXS+JblLIYHu3A4oHL4v6214qQgrib9hGv7q5hxVSqedfFRbgjsHYf9yFKJGeuA6QP
e2wcj8xTJxowEOU4EHACjHQPLDdWY8d6lmv2gdRNScAAA4vRSa+Nl5nrlihkhg7Mw8hBFdvItnAM
1NwHbYbzOJXesaHCpJfle4xAk8ppO7JdZx7xy3ESSH6j86jr/U8laJFLhdpKuzHrhO1WxS9wWKhZ
C/dtglcYzMua081qSmVqka1V4cifWYvudJIoCJo+0X0VB390zksEAZWNAx/N2+iTbx5DzNorqyrv
qIEIVMEBttZ7+WHWeNsblyjO0RyPRjG+mhfwGMMOfDRLvgzptu0Cj/fVJcedtgEyoeFmINO0ygm0
Q4xjgQJez6gzKf/hLc1zcdOFHe6mtS6dJOgVxTOYE/c4zrjVSJbepuJbgd8AroE/Rg8RuLBnXst2
PLotY28hHJf5pI60GLcFrgTNitKnIjefJuzwxMdnBy0LuYRM/SubLITOe9VNl5SohHWRLvJCn0GV
BFBmOcxIKmwSfQUHLdfVT9JaSDdhdRBRujBumEdYEPq4yXsuy8gwVzkdq1bQpc9GrgWuNiIm4DAx
Mjyo1naw08ucc7UjP+dGU80vBjmhxZgB77bGY5NxVLim/cL5Fq3jVt+4RQgss3is2a3Csm4QRTc2
MEzO8cnP30b4l0EWXXzD+fJ18IB2OQVCDFca/ppUHN6e8+AG0i9fTEF+nqfpbARMhu1xB0OvIVbQ
Ntsg8lHUcfDdmsZHLA8XrmRQkCVESmG3oDnzxLUf+OuqjqFV3TVsYIu7McR/Q0sDnAdgVJ+SsuyU
G53BDgo+ncCKDXgPomih0HSoNpooRTDsIaBsEm7uw6K1daj0Le1b1FoCIr3/pmAMpg5v+MSwPoD3
vzePy9+Z5yYknPzFghm68hf8u4zRK2fNK0pKeusy+TJRLBlt+YWvYQtbICLNJT73bSiCGTRLY8zn
dmjEgYXzPJJnRqCwORH8jkPhUGKetVCLbOOaZ4SR5yPwSmOTjPBHvKi9Ks36skASw3bJv4wc4ELi
FG+LVNW3ba7GVjD2R1Zp2iN6gaYn6CzETeGDm9xGggFBQtYxvHMOnTjTnaAbUP1oRv5ZpGxfxtDV
OFBZy40+HRL8KXot18enX6J/+/OPf/7bv/7zl/qX6GcJJnuKyqL927/y76+ympokirv/9s+/XZIv
pC/lr+73j/3nt/3jD/3tqZT87//8lv/1Fy0P5z9/L//5vz+84KP7+Id/bIqOE+2h/9lMt5+Q5Lvf
j4E/ZPnO/+8X//j5+7c8TdXPv/75VfZFt/y2KCmLP//+pcP3X/80LfP3M/XvT9Ty+//+xbsPyc89
lVH5P77950fb/fVP4y+e7jie77uQTSEH2H/+Mf5cvqDpfzHgbZi6rpuW4dqmJ/w//4Cf38X8lPEX
EoN4mXyDuTWGEr7Ulv3yJecvhmHrVNiuDg9BF47z53/83f/wAv7XC/pHQd55SZBQyy/2bf6S6t9f
6eUvc0Fxcr6ZPusTaH/4iAVf//q4wZFZvv+f2iYzKgtb6hoiZHwjvzMmGQikjwZC2M9Kbd1oc8lS
aPACWA+c73OpbQzTtYLeqJtbHONyHuJs2LtahEQiT8a1oTn2tejqBRoyME0ZrKvV0cejcSp2zK6s
azlbr/Hkil1SxwiLJeF50TToMPP6BEmEu8tIsjtSbedH5DlHmzsHs5gKPrsBus2mZ22annYVlByn
fiCHHCZsjCKlt9pNwcNhmEaxW5TiMEzx2S9bQlvr9KahPV2rJH2CxI7LPrzvwXww5s8omvL03fEw
Xnol7i3V4CtxMeerCq3kEMKNqtxf8oWuB+nQRfWQ4ckkFMsyHAoMUYpAIl5MUzGqAic9Yw6oFaw9
cBEB+6GUDDGu6aTcVDIZ9nLwmN4jIWZWjSNl7RG6tZmj8VbPV6u0cCfGSRe0TvKtefXpXWjZZ2pR
QhUItiFGuG/k/KwcnBUbyjW2kF59bEf3Jbkz9PBEtteEUIn85tS7lD229cg/DHK+5w6172P6Hk7p
JNnivn3sDedl8Ka3qSj23kRJqqPBtKbqSFBFy3idiEqqFCLJvBehkWuayOyhqPZpg0MLKwZ6lXve
YfRAmEXaRI7rKcMIrSfhFzPPyZ/fnGm+xjhF+swuAzNRuMD5o6kQgfLzLsLennilIr6BJzAbbySt
ETZgVtfQn+9NJgnCopftzUynia5eVB0eZE9lACK1I5kE64ppFs994j64tcWeKP2VK/Rx0ioPShUf
85mJEGPa0muYhwpCfrDbev3XgrvI3fAVAcUzxP/54C1Kzkm/DNJryepjiFeZ/g8qJ1LJk/gQS+2r
wxEUut4Sg4vZc2ILkoYKPwEbEuSYNi5Qv7SctezE94QbypVM1EDxqFVY/CoXWWK44E+aOvnVdNoW
KjkWSQGVA97GIgSlZZmcD12xiYRYuGOWfMsWKo1GYbJm9H3CTYFwWZse/QFPwjzc9I6aF64b09h7
O4cn19rAVyODwCQTCyQRLHL9aqK5XImpPPoNkzBz5E5txsnJc0YZ6J7zYic5tWDTP+WKVz5Kugc9
guXW4MWFJChWA/pjo5nuk4S5wkyOYy6Kjh52Dppium8TJG8WxXxkpu6mqYxzrfr0wYFqhCIR5yAl
1KZ1uuU4SfHnMBOp0GsBXHq0EucFgATSERQrouYiI/6j39JhoOItSotiTDOPuISs43/9swxVQ2no
nPQFJzL9ZooY8u+fCXHWLGM+duxyuKyMg6sH8LMZQ9nLWMZcPlRlZO/ANO/7ehbHxDO7wM2Qvs5l
1Zx/f6gZnmxRqtFRVnd1eZfr9Y+q9tBue/NzJo17SCM0mh0KWQIBXZwkvopOdq+NaxYZgrCMfAda
1gtiG/hZW4/gvmKX/LZ5TE6slK11VrUZATElrQsl0ok3d05Pb9h0z/DgGrNPj6EBotRPT62SWG6W
z6BKox36/VlDTLqw8Muh8aUmb99GAhECqxvO0pIQJEcnv9NdjPbIhxBCwsbq2ejiNwrjUwrvP2g9
YFAmUR1tktOFLLL93x/wM35C+R3B4OILibqOTk16aVAtsyxlYGCghCRAOEYrlOvWHlwbDnEqCsLB
kwomLeGHSKHxJdhu1QWL6A/Ql5uAUG1VEEPrzwrn3CKxPVqljW4QymOdM3TXMSAw1Bw2xAAo5jaY
SYiVRGabsVePGEkU0NXMiLxwBcO+0Ua5c8fiNem9HxjyToOGfjbV1aZDurCt8icWmc3Z06dPtvdo
8HrqvKxQR2AWI/cUNtqDf5jGOj2a5BmwjXW6uVxPk4H6V7R7qcOgYC9bb3y96bHgVEBAS1KvHX1k
sOg/IHNPT3buXNPBA6mTViwBWiRlUItORjQIBLEMVGwDXQ6969kqJ7JDGUIhkEZYaUhSSwy3PS42
PFaCjdtusgT59DAjICSvaSlwD4gXYD5m9Y3tUY0YiWu56ZxPXjBtm2FeYHIPUjxEfWuipto0pvsw
adFR5ejJ0Bo/pQ4hjeLiVcLdYs60AtGwQSpYaVbjB3YFFaimrl48bPar0OTpBc23rmfVnvveA7eH
OsAcrXFfZtCoWtHY4O0mubVFxypwCVqcc25TMMQ+R1W+UiP7DEYRIdUjlDC9wLgbynCrxMyfpHuf
HbOsc671bNA0NIVV4takSuXTnfCLKybjCzJKsjGj/Gk0AZ25Nis8fGuWnagAC3q+jpgoq1mNe6dQ
zCAA224iTcQXD+US4z5aYKet3+eK89mxdLzZLFYMJ1Qbpx12QIqB5iKpN+dn6m7sOdHE2KrIrMcE
qEbjg2RwWI5sm8rVbjbKebyKBngQAPeZVwQT4/K1h0GaQCUEmJZfbcrcwB/uCtKwnFldZDHRs3sl
+hsbiJXwXW4lZb6Tce5QwTjoDWMkdvjhmSPSJa5IsDjCHsdeFBntfaLn6W7sRMcY3b+40fjd+S4c
hARISV6mb5WnVSdTmPCdi2SDj608d114GMya0clI52RJ1qqgaJq7Pv5GsegFsp/R/sD8WbzRNZlK
JGyamvY4M9t+MNA53vQ2uwyk7r7pKVNlwxqQF1R5eGn1RK4A+T4jL4K/4U3kTLVe/5qk7spIoXrU
Q9dg7ENi0RIjzkB1xmjquKfOr07OQGs0sE7bNHG6z/ziQhg8dDO7n7YiZbChEsTmxSSpKXxCPHm7
ZwLZwJA11p2TVC1rGaEgfoIHqsduBwWDhix0263nV03Qa4v5PM7se3ca91kf3eJO/rL1ZHikRcYH
xKt4Q3MELLNiQKNVct7goE7vCmQcpBohT+87lgokjWaZ3W00DZdpl2B5tIm6WRJyz9WYdOfEcp+l
hJfrm3l2tqfquaxC4rnEg5FDXShTD5eZqyPTtjBpV/bY8U98+20/sdnW0bfaumVxbxEEh3elHbQ3
X6LgaVjbNlp3QirF/shHcjTpyQ+oGth0kcauYgL0dih77D3b6veiJvgT1BoaA1FVQVls0rlpXrs0
/hE6KZkXBXd9ARW0rpFT6R3Ag76oP7LeNS4KayGhX4wHhxxCRsTbo8+0U8oEfZvARu1g5RpM6Ilq
JRxMdofEtr6McEtOVPfAJvEAlmNkK1eczJEHADPPZi9NyC8uvSioFkhVhxo3GY42N7VVbfVq7S44
NHS8QWiQf+7M9tK/D9CwxQOY8k3lSRAVbBLWSuvbo2UyfnLYk6MbRp7Gc+BuSCXxlqS7IhC2zWw2
MymYM+Zbof3klMS5eVF9HQZmOjzJ+hHMlotYo3S4+mH3VgsNZdZ3ohdvfmm7d57oTuyzu7tUVTcv
Nbc5NWzlW+NFZK7c6KijN+zgqfa6CH2pjF4m3KdRTrbvnGAI8TbFNKXrPqYgLJ5SsvbubSt7mfPn
AcMy5SfOmRICJ8qF8s6qJzDH6XLuEFY+FFYOOGtc51PoIS9xDGTjxbAnoeeT/bZ+9/uD5qTnJS/m
MKPD09jXqPTiA3tzQLOe/UZ8uTqxs11ex3eNWcNJsGp7Y2ZqrZoJpGiESV7UZbSHm32DzRhvOlP9
SLX+CgeGdWqWcgAWpLgPvJaePQ7bLmv9lYGSeKOPhnE3OXVxQnC2NT352ZRIq/tKfZVM0YmMIC2R
3HWAZBoXaUYANmFMYL8iykJXwtzUGzZ1BsIgT7m/5+TyOBEdg1jpO7YQB3ia86Yih3xlxcEgewvB
W/oAHW9TZ+0vcP/wHy2Okx7aYsbupWSVzV6biVGFbnmo+/HoRdmLrdfpWvNxouVOtG/70d16hOK2
Bkm7jYfkIqQhiMkOW6HUgv2uDwBb0exqBT+nuwWuVAl0YmzsI+sx+1glxKsW1IjACc4FyTaNp9CD
TO6L9OQ9Ui3N8B71uYy37ay/xPi4kfUzp8oKAC3JBMGv4dJYA09RaygnK1mjkBZJwpHneCfLDbcs
cIZQL+7IQr610hwAc690v7wWuWZt0QnezAH3A5IziAgW1OTYfsLStU9zAntKyk+NMCGmaoTSuf3P
rB5fIdS/AVVZpEv6c6GMNyNl3JdjRwxxM9pROK6hKpg0OnG7xq5vw05Xjw1ABXoNGMRN8Rix56Hp
rLryWRdM9kuEiWuZkXVd5M4BTRlFV0qUwKQVb+Fit5epCQ65TwJDU5/UMT1hbx47ZixqsR+RcCTC
J0jCB6NJkaWDBFstDCrgCx4o+NJdR5wK7pyKjRrUYiKEmdQk755K61tDqgD+RRBmE79ywtcVNDOK
OaDx6JPUGcGFvmWk9ozkkH3IwB76QqzcDFF+aanZEDF9xG0+jTyNCeNpPfZfyJsFBNVdZpZLjlwu
zNHbF6b9Vvgob6b0yx0TbV32CwtpRPgLqttAwlPQ8e6ntP6c3fARnyK2Dw/Vr7wKg7hWuzKBFrTt
wk2/U611bbQWhhkkIu3XIGNkHt2/MXcmu5Er67V+Ih6QDJJBTjzIvleqr9KEkKphTwaDPd/JT+EX
88fyufY+F/caOPDEE2FjF6okZSYj/matb3FghQW5a7H42WopoEDarz7pj3+uhzj+ZCR8KGrIG2MH
KlciDYfWV0g0qknvXKgwKdBBpI9VUVw8Gb8zDiVhnhWXQPK5wtn4IONlvhrE75oAA4o0yqx5Vgey
Xj7EoA7WwC4/9d29n4ETiurDPGl4YHI39BLYc6M/5sKByq8fk0hvbVQGRHWsnA7NdRIbl+JdPidD
SUkyCCj/7EP91Ke2dCmRpkTjsSpYPAbLr9zvZFGIA1SGcoeIaoPn4wkXWLQuUC5Bj3wN+cBsBpdC
q0LZGeHTzytEknkOXi2fgHEq+9RS2cWYmidF6TUV3YZ94ij7VWKA9RsRV65br+MpTod1tFxOIaN6
Y04usFzldgxgeAxz8x7msXfUN9vhqo3mGR8MyOe0e/A9+6GtYvTMU1Rs3TEBAMtEZWNMchc2pJEL
E8+Hh0E+4ZAPR7AwjoQ9VcQlmOR6H5O7McXDU6HFOY7rLz3BWAKFhGjIs3cDIDB7LEbEDezSuuTd
F8UBvinpJYegIL0ixJojSZlcyslwg+cHPUqNDAHBwc7FKXhiX7oxAqcgwiYB+T7lV8MitakGKCU8
vfKxunhCBJupH/hEktqBlxNNLmcscLPJTi4dE56+mstjybzg0MvobpaPRuzc0o6MRVEA4qIBwGxJ
0NHWHV7T0GMVPpPyiEJlXS+pizMRaCPkfIQPR47cHcHqz0ZpPpvKu7d4yTIjp8yOWLs0qIl7Qh8R
d7wbHeZWi80B5dWBxoqzYHyhtCIpO84bnjzWRchoWBlPzxUeT5H8FIWJmZazxMPkt518/dDysR4X
+lXV/HJcFmoi975N2XenEAwMy++tHb4aeZFui6T+EdnuM+gENjVDf08AD0q3onAmFWFQ42bQMttG
RPHlFNtjYX4RmcKCCDFlpPh84zJAfpjlu8aM43vJ9n8s7deCk2UvOtJJsvi0PBo6kdMqa8MXr1CH
CPmxP+u7qFF1ZAGECOzArKHC8Issy0e7G3A7UWfI2T0MrOwZI296o/uoIrHANAUouf4jy7MPKZDi
9cF08pLXmfNgruue4X18H0f07rl2ngcKCKYsNPxFtC9m1PtBBj8IUSHrabi9beR8gcz51kfuD4ij
rPlnc4d6JNo2Buj2YchOke8+g0R/dprqkFiMcdpKfBV5B5zGv3btjFIgmX8KpFkrMsh3aWylr5Vm
eZPJiPjmKAJfkYVLJ/mSBcbrzBJ41xXoi6yOx8RGsJYQ/yCM9mTysu1S7R9yxqbroDch+7ec1yTZ
LxIudcDIlpHaTESS1cebuOvZDE0Hv/DfW7eiRAkJNZccNUQIuAO2U4/KdeUey6xRm1o8OJU9bgys
pYv08lyBTtOMxEa8ZYWtjdUSd9511vPsOVxNyauaevywITqlJA5/hoPiISNNm2BALKJynIggRchF
d7WvTPRYYfYtqXGdjh1Z9IQq7aku9hWxy7tx6h6YL8wXYRFlOhFFFo8408MMty9g71ePC7MUtk3n
qdAe4E5qeT5HRK+0S6S9W3we4Z+C0I3B7Xeoj6dKYLy71WOYsh4/LWX7Av9H/m0AzJJdjKTRiSSe
NpMgZgbCc6kvCZXduuvHbl/0wU03PMK8+gZ5e8fOjJ7B72PtOpukyW/HXLzNuG3DPHFuvY3URVtQ
zeAhP6FOVz1NltW17GKPNIrzPmyumjA3vALRJ1kf464EeFe4AYwtC/JfMhBywK99KTsgnNngtBsy
pVhUhYaPC05/kksY3StPfc+G+NRP6GUoprfl3KBQXLK7aL+Ji2Ommpo+dMk6T3cDVBt2bm8G4r2c
15Doryl55vl8pn/+SEq9EFoi1nbdlvwEa290zG2z/Jn9vscabHjyDJIM0yE9GoZ3iWqLxqYLKgTC
y9tEdTYvBvrUNi8Yot+b0n2zahytynxMZu9OQ3mu57TddOhg/gQ/pc70xeuLsmAecf9iHdAgqbgc
aobsXoCMiReTPn8wfBKarBcRww6yJNomK/S8tQrMB6xRLBAIKG3ODAqxh7K0+CJ76xsenm84jznF
AD9C8usGkADgl3I+KrCa7GOMIcYftX1IKiCb/HAgUt1w28xAGqai+Bwr+b0myEQ6hubpmK03gu/Y
bXYlM7HkoxglAhgO8pUysPsNinE5gOZP/F3BmhzPnz0f6XDwHqC7kxORvcEzh7xWuhc/YQMbPnph
8Bj56ntbg3caIMEY0fxs+8t18qQzKjmdVzcvbuoT6Q9Ywod+4xDhCm4XSECUfqK06R46RGEdGjpG
fQaaBCs8RujoNmFAD4wwkthMZMkUWG9ECEf7tumvisfsQnPE54LeGDqc6Y7tdnSMCI+W+jaxh7pg
WD9jiVpbLhZRKz6iq39RgKVWImmxY1N/w1xBXFQh4l3u67kb71mOrxV06pJs6q7bosfW7TiPMSaP
o+ejvkmmYj976K/EI1tS1ERGvCVbmiBJYD5V3tQr5DHmpu8xGcQBqU8ZY6J5GDABj7CwAq/Idqrv
zzpidx2nANEjPPpNbRzo/GWBhSJseLItJkerzCqPDnqsvePHcl0Fybs2u5cBt3Zj9O8IS7jpYvsx
zfY+DjmW1UvENaRDS6QBQdFNf1A26tMk3/c9PLrRp6McImHtayc6KKtxkdz3P0tdvTpBTZVe1E+t
7Z8GggEuUIo21jRGuJE4LUFcb8bIIjQquqdNEFyHxvJvkViKjyThIgqZFRYGV7AizbQb9Ke0Q/ua
RTBQDKiqBWbd2TEBjtcjPjrYIo1hrL0hcbeOqL+M0iarwXQJgehfCH2EzSrEjyxBNId15lwKSA5I
Q1YIieCAA5gqEWDAhM78jefPdFZp9Tpa7Qu5Ip8C9PWqm/2rZLhMtjYkS49BhRtikkqM7JSNQXXK
hsjd9yG2E69uvRP33S5w6IbsEHmgUtPeg5feDKO3Ggon2KBD4FYs1u0Ufkqmtp3JENyuGr0nuNvb
yBk/9QiV4JSXcHzSwb/N4ZI6GXevruH/UBFESFkv/1ciCib2deWlHMgecCzf90694iTjEvlIoxkP
rYk01PoVZbDPyOY1ItguOjoDE8VQn9hvDNI/VSx65GrZU43yl1kqQR4UvtO6ldVF993GQQwBJZRn
CHNauQxAZpsRRpdVP/qpMK/VWVLpI72f0LjVzYW5M2auikZ71gEa4I6cIjvrfhcED+04MD6HDDUR
5EWm6Ao2re8RDV3Eyj11i4M8BYVeZrF7qpTj8KDXKKcnHtIGXXeYJe2RdDNcWlHTbH0m3xKwzLGQ
NJuDzpColyPufiM81SC2UKsY4wVfUegwwRuFHLY1ETo4rft4H/S87QzPnjVZYRdMUU99xqOcl92X
UMYtoyMh+c1fy7Tko5byaI44rVnkk2cQhB51qcyCneqyzygDGx3NFYDtZCWlZe7R2czrUcY8RxxN
jRe0+8LCoejB+LVb7q0SaGI5IQzpGpuijEmqL/3wMMvhYjfil5isD2ZkdJAu1yM/PB0yDicYmHRU
Io9o+oEoy5K+wFQfE6kHrJU2Y0zw0piUwbnyzUu+JrIrPDgq/1ImMUU1VqSiqPek9L3i8wnXsRpQ
+ztP9GxPJGA9h0GCCap5ApW4MatvWVjsrYDA94yFmXKdYWPGzTehs6eccng3Q6lCVWYCE+rOTrFE
1rf+4lFmTsVmBV8Rh2d0N7rCPfCRP+HWz7aJGMl14XKLBGVPGk1bFKTvwVi9LpYV/PmEDGmguBEI
9zWCp+eCh16W3qZMUZJqwRcpFVoY98Bq7HEYUI+Qt87KyIJWN3MBGgncMicHcVLGaOU3PiCE7fw7
fjUlZ3obT6zDsSl5CBy2CYg5ZFd606M03TsOg9+BjlNg9cLFTM0G6okLgbiYtmdyGYSq2DvwLbHC
87JMYI/mgYpSmTxMMj1zLx/VXJ2p3I66lhDLS+9EbGuxjwy0bfigPqskQ5nfZ1+S+f564C1ftx0Z
S4aC8lwsdIe5dhkntb8k3hZ+JGYEI/ZZRNDEB7AZwtEjWI4u7Il2kifkneXdZ7uA0i8tyi8mW9es
GX6N4LAP2D3KcxFx2kAoJE6pYaCLzYM3s/Gms7Bb75Gp26bX7QzrHIwZTtV464m63NrzdOza/mV0
NsprCHtmRbrL+uxHVicv2mzeqMuBAGUtH6eaqk41VKQBA5NVj2NqW0p6cPDrNTPjguZtZu8q7OLK
VHY6JGBEa8Dzcki52gDzl27wyw6siVyl5jEvxZEQCvW8xCSe/3k90P9E6fNXoc+/7H9Vi5qm+b9F
Q/8L5UCWaZmeDLz/ThN0/6RONX7EyafRNN1f1UH/9bf/QyIkg7959h+JkBXY5N/41v/RCPEnfCff
9iy+Cqoi1EN/VwgJ8TeB5Vmi3vEEf8VGtvN3hZCw/+ba0uKP0A5Z0pX+P6UQcuU/CIQMpoXScYTj
8Ov+VRiEXVilCh/Nwcpy+zYksQDTVhJvGiTBs0wL3wS1rKMrQqUI70WHH5PMApQujG4eueeJ7sIH
8uY6lXuK5vxbOjQf7NWamxqkcXbL4sXTPQVgX+zBWGKsiFFY2KFS65l119qO2/IEqlc+IQk2wCBX
o/cMFT8CmiSs8qQL7GKbfkL0Nujplw5nYs+95qUu848w6hDVzAJ5bahCVveEJzoFdSwjfLnwdZCD
AAleU+NeSxvMNMkk6dUXZnUtCRg9sOwZyUsNwEMTAP1ripPmAK5/oBUvw+feH0qIYLaLMHfyvI/I
9OxTlLG+UDV7zcLwf1oo1imyi0JiAhQ5fvTB6LGxQgx2/CK7VYbUZ4Xq5gcuXFwec/6OeDt6CQrB
xR9UFR2iqraF9Ees85aFXzsRID7ILm4gK+3yPOtOsVVitZJQtiHp8J8EKJBpzqdp7ckyePYg0GC0
bgn4ZJbPXUnQ0U1LaW+NRMePjA67H40wRuxsfIjyVexzvtgM9U81UeWnqjA97BON4NQskdOnYU88
mBuMEEG98h5waQFoQAMGqpUUp5hQnr3QVXl1Ws8+EIWS3jxf9+/w2BSx5qF88tI4eIDsYlzg34ev
gfYY4VUuRmqUk5uiKPKHWVXZLRg5/0PPqS4JNfc6RVfSQoiL42unuFJxGItVQTOFBBeV0QjBduX4
M3Mos54xKlltcmQkqH71E1soroRw3QT+9AY7rjwJIchrjrXCYBsx5OGfZW6Cq4Q8megx0U3FVjed
GJEK8BZ2Ag1man65RZjdkOpgucP6ePjnT9H/rxjyH47I//dZ+7/xgJTivzsbb//2r9Ev/Q9n4vIX
/q6YdP8WBK7HccfZZ6Pv+s/jEMUksDUnCIiD4NBzPf+/zkNbcOjB0TIt4f3HYfmf5yFiSi/wEFO6
ti1N1/znzkNXWIsi8q+KSc5hzlWfI1sIjy4RceZfD8bZhdLV8XQmxrBRBkl8pKdOR9/032HmRRvS
7PK7Z38vTdgAOMXUrYVOvFZjweeoeqr80kUYYRvHPDIeALg3MxUiB54zs75XHGLpyGRMJqd48HBC
VskjqYMBByQjawrJhMkIh93BIsrsXAuJb1MULGhNcO3txR6SbdeRGkYcx4bKIdEi+OH5zZaa/NQo
LIQstn7LSlHsQatYCRCnh1K75i1rXi3siDxE+9gFumKNhqad9Al+obzflA7Fn1XRBqZGpbZmtWwj
3VQfsmF80EX6rZbheKxMO+QIhdYSidc4kuXZlfzu5E6QfOe/4xe14DfyJRvyc52k7sEtzPQQWcYt
nM2YsNZhh3wRvYJBEVXT7ldd9VZVaD7sLEaZJEFt0MLja4pYWbheHm3dHgUk3eZO6Zg+ejkRDOOX
0+FRN6s8u7fwursiRmwzh98rKziGgJVPqOfXEVm6246uT1goRnvTe0bple5jZEArp+3STS6n7qrD
EeJHHr/0QSZ+cXxt2XDoh3DGVlizHNmy78xGtz0aJJvcJyDpjUYUkNnfc1YzLN9sQg+Ycpnw6b/J
vst2KZ7HdeBaeu0y+B+hOKFIiciVdvRTYLOcgh3D2KzttgjEWJsHzZb3ClRc1MXf5zxGUVnQf+Z4
K1riBip6uoVM9wVg0lsZjf3TD5dE7lQ6t0r9MmcxbfnrW5nnSC4I2dsi4cJ2kQ4dQ6u+ezH69MXx
cg/dG6imSvUp4W+Os6nqURNGBK4Mre4e6uf7ZLouuwnwQgGbcVKrIet2miI5Ll4zh5lTajgmAGAz
OMlKbsgs9w6d21yDiWs4z32CwCTgVmqeJ0IQcXWZPooyHmsUJJa/apRuj5zxEylTmgXdjAbAkP1I
LOUCv3DxrZScy0422MCUkbw7wFPkPsT5gFZgYoqUc/mVEPxVWmIDKG91/mmaQ0/IQsbeL+uwO/j9
TzYWv+ve+NUUkJ6DLFSbDq32QwyMfFsjzRrtJofc9MVdYl959SM5nRj9IpsYZvuttEkUJC4P7Eni
fC126tEN499hLl4iLxhXjrJYtBPmAlgG62+FIBcs7fgrMrHY2SroYE6yL58Zmwmd4nno85tyCbND
IoJrKWKbhCr7lhX4U1BGH6KUxW+xGAho0je57g5Zhg0+jDRKLZ3sZNzXezdOXyTMDkij2NBD1Bip
CtorqSnlLh2xIphTqk5m5KIRQ5iNaulAOVRKursxvhWLs6r07KNt4vWI+NdVwDdO8vgWVH18mwNU
YW1awwSxsj3zyxgZJoEYPZ9RW88HX8j2R9jd3ZQQy7LDlgERdDMOVDkNJImgcM6WBvHlstFmP3DV
yMe2XbyoYtmNu+Sm47RmB4Zu8Wx/VMCALxps4taJ2FXZMU+4SBEBEsSFzc3AGhXFHqMVHPl00pG3
S4Yfacw8poscRMp29JaLH17e4lUfwvufHDQtnYvB9h5C7qRYyIrvIKiDFVaZAbJrxbfqwsuihpMq
qZ4wiys0B9YtsLrsO3u4dDPgmkYQfFcqP5ENDWrLs8PFX96jdLZtfycEfJ/Rj0/hxP9aeDwB9VX7
iIazp1FOyQ7uMTMvv0LVDTbScISDjmfh8wkYW03gqt2mHe5+GZnPATnl2k1YhYyk5xhpQJRB5lxn
be5K32xJl16I+LHnP09O6z8DaeO5bYJ7GczyTo7htuVRXbtTFuAm0fcZMfpTELbhXSdvSfZoGU51
JzBdPT6qtiweh+oUcdsdh7hYzIyopLrsMTbRRTHPN/c+CDG2a+3jny+lz6LfAtMKcYXPgC8eCvZW
m1L0YjeybYPPBg/R63ZRVrs4f6Fh9BTCDzDWtlEw169lx3Ae9fQFQSSEObRmG9/HPekNknCd4DCm
7sti2h4mJU4q+OTw0rfI3cVmhyZisBEFOT1DjUw/G9kCZE7ISWVdsNZ296HA1broZzYVa5e0HgW7
TEb0FKCbyZlfLIKbNc/+Qc2jBTQWpQLwL8QJ8IjfGovz2FHjCKlNti8iwlUg4++Z99E1qjzKZdOO
jhWqLL02zsN0hutNKJWFE5hsBYAHTCytTSM00J+sElh0Hf8YTkVztp2sOfRFl1/bwQIlHlYB25/6
NDI1xWgqwb93MgJf1mePzcSyKKiN5j77Aybc7JZniLyhBjJ7Hd2nemIeU1ViWbJ2KMryBFF45W/5
wH94g6kfTc3QnIDO2mBykrKNaLLgd2X2yX6oiRkF+PPTSTMbRPkYrEorCFHMuCBaFcvDVFgvLYpQ
z6ifGJk5j0niiXttMX3WV2E757oWzYsbpCSu8VMT1gKJkxVZ76Yvrcdl4caW92Xjfo00llUutlMF
F/9CBvDieIK807PVSDN2a94S6NXW/aGvjGLHJoqYMrI62fxZ3RrJ/MllprJPbf5rdpi7DyPb8KS8
icYxjojyTmwEbSKaPXiVvr+fCJdZcyYgEyh9DmVSPckbEZuoKS5Yc/KrVhgxEhxym8DKf3roOdnQ
4291029Z0GsKErvahgAV940mEBBmy4NLlEo+AyTTTcbZ0DRESWEabt3glLoE3SGqtCbyeWbzu5Ny
DY/5d9CdwE5d75fptd157h4bI4wu9kS46jigdyw6t97xROXwxBp9yB0SPUkBX3uVCVYyOTpVYR1E
kD33Y+bfVXuqXLs81ETGbpnHIlQAF6t/DaGlTpm03yLRX3nzHYQJDirY4JbEWcoxTZLUjCiP21qu
cUG+DqYab7xe+qEMUBrWU4VcwQ0enRyIQBU/WXFSbuCiHTNZj+tAH9KEWqgNbE5VxQR+Hk8YHNYN
cKXV9Dtkv77Fx+uspvmaq/EE7nwBJcCwjvxNVHsfqiXxMTCNbwP4zZ1NZbyF83d0G/BDU8qShf0E
DwSaKmxzYPAyOAlDAqqU3tINXnCgFxfafmcKxdoBSNJTejw1lvEqgqZbG219HXKTZXUR43mdHBDv
F6GJZ1Ls4fuyeR0xy+/tgNWKn7DEj7X1VQ2wjx0IpEmqvjdqTxDqz9bU1hJBTFByXy2uuaa7Zq0F
Rg6a7MbB1mzMATJJVGtaNQeq7Juq+TZlOFDgiueS6B6zv45uMRyWgERIACcxppRuRUQYbwVtISoM
Z4fOaO1zQT/EIVlqaVGdOiaUUVXjGSdurp2d82DhlqJSTfZsQPipjevo6JjwcA8248TTE0JMqQml
NKZoH0lgEYnF2apUMD2MqeEfKs4TTnD8tQOizs6H1sEFygaiNXlLkA0JUxCBU5h6FyR3tp8rU4H4
LCmYGKSAF4RPG2KU2REFk77CmNongdrZISrlSnXVjXk9awMysiZjXIUafqdZIeBK5CfbK/SACWrL
gCECh2ABwsEo24+OmI/jaPVvLeTw0+jV+KKkXW+kPT2mDuhXM/YezUCAgaJywa4borEzA7mhzfte
WvklcGT2EKVGskiJ2k3lx5gezIlNjVHux8UvjXr/PJvZU2thU4/hqO/QBvNwMTbZlimU2shd3n9L
E2WIZzjB0kozIb8pK7pnJtwhx/a+caYRuGBI5tOQWsNeUddMT1HEizbN6jE11JaFGvx7Ob4x0GW/
lbg7v7XsW2xZ3ZHQtYRmYK/19IkPuUPEg3ChBvCG5YkPFMjC2GNykPvjt8KwSNgDy+cV0AarsdzV
1vLJ0xrnrEyxNCc2c//eS06ya238Cwifk4F/gZjlbVDE1arQI6FYSbEKI1ijbTrEm6nG7um09ps5
4ijK/eowEBePIJnytExutqte/aSpdwXRkCcie5l9GJg04uX9MyBrjhN4XHt2DhMTtzabv2VzSRmu
HHEIy3kPgOzI0PuxIfV2Y8dqr73hofFgY0L2ryaJqKV/jZmQn/yBuBBDVr8dT53N0qNeQ52vsA2u
EvWuSjzKcNDnnWrJ8YtkgUo9j++NJ7aAH1hkujWaWSLyGNoYIJE6Wr8hMqmli/L3YDe42NBcLQ4p
H5diyzm57Woz3oTLyxfBEe/EnzCSvN3Ojddcs8TlnlDRXvfqYwQpuEOJWHtpsKt99xEMZbeWLfRt
HU0XvLnZNu6IlZ2KM9nIBJE0HoyMoG63fKbBOy8QmonhEc8s4nHuofWMxbCdpvGFJGnGfsneYju8
cbAdHPD98T6m+YGzrHxxLfB1OO6bZzyKmuyZEhsek4RNC07ESz3Nct7FESiaq2mMT2UOzkj43JGw
5OoojDmtymOLBmDlmEa/qZ0M6JlpV7tGmwQMJN1TrsQvw0mq51y0z5KGQwWYnYbJxMc0sxJpHuLI
kXu3lzjkUvVqCvWeatd6Q7dRr5BRUDg1OZVWap8NZqrxaiOb8LcDCJsB27ieQ4siBwieageqcpnt
QkagPanGRIkFV0KiH7BVRceGfXsbeCTzoZ/PDAJyOsfaO7I7Qn7cc5H0d8cjvMxvGFk0LivBVGKJ
MML5AZzmi1G6JGtnMPKUINgcE86WTaOBsyKRzx6B0pY5uRuuFrzkfZicm0nAgR0crue8OlpJQGPA
pmxLH2XN9aMK+j96gptTm87RA0w6uim7KHzXoEbjAr8kujHPSYsVMkaWfEvgck/lOze9s0f08UTr
gYQYSnAdLNLGiLaV49g8DolCktAzkBg80rTMvH1C5ggGuzXJn9M7y7awbS6/AgYLEMf1lRp7PiAO
enINM9mY5L6tDc++m73/3qDIOaMsDW8FnM6k6IvtmDCHmAVr1wAh/AZr4DH3wuIQ25pWL8eD4zbU
Vy5IqgAIR5GK8Vzrag8yfj447iIzDUPMgAHSMe0X7/kcf4IHRtdshldDm/4+ded9Fc8GxSqYygB5
teyj6ZCxez0nFUhHP+jcVWvfIDy0J6vGO9EYj47rvfamfUcvH+/Nuf+dDiZyLte4C1O//GnG/3xh
Is4warDo62Z1mRPD3btMjsn47eC7sjcDh7BXOfYz8mmnpP7Nv13IZtr++W5/vsTLMyFSAc4AyTCK
XmY6Xcwy0lyUsB3SAby+4iSmDsWfJDggAyS4rUW+sBnhBDWmWWySZGYXJ8aD6TfMDIqaFz1+GO33
iRZubXTpt3jwf8bEW1yW5O/IHh5j/WTSfeyg1jxQIvrXWHDnx5PfnxvLlNssRy6T4oTiuJZd+FrM
y7WUMUTqRpP0TEj3BtZfxMQWuX3I3iksDLJ6BdabEk/hNO/zmIM8RbZyGEUYHcMheG+U8TnF4rdo
YaHNlnHXPP1rMlIK5hlvceZjx7FWqcWYfyymcFvjqsJhUXBMgnu11NDd/nyhsfXXbKaDEULy2HwG
0jjOOppfa+6hYbldTRvF3ezIM9/gt4ue8l5U3V7PVf9DJylTNJEBhtIj+3SSoCSWhGMqu9+i5wKN
+AxiPsR6RmjEroi67rjI8cznJKPXHkJ9ATYIbzreWZCd9lBOnUtt+m/9ZB7AYtirVAev0jaeg2T+
VnYvoR8/wZp+T6Pgo5P4CiSEMa1Liytx2PmstGnqYtjWzlQ/cDYCEU8rfsYWfYrtKQ2pK3qyjfNg
Rp9+M7DDUBPK4njqd2MEnMNtT30+f5DcQCSSmT82S/PeIbwwWF3U/pdjiKunx1vpJ58QVUArmxlZ
WPNpROFLC31rU+MgaHW3dijeSjn9CuFkrEm+gDUEujONfncRLlMdGnfXmp6ZRN9AR20bFi+x138C
xIwK7wLG76zkxD6oBY461JzjI1g6jZ0osdCCdo+9tl6rBedQN7AjHTlDgyAU3LcOqvS/+kj/ZvV2
i4uvep7xU7hnkyGVcFmhZQO0YF65uEy+Z6F7Hi2q9phJIbm69rZgQUzIx2ufCOLeEv4VbskIXAzb
k2TU3jYKk4sv53dvaB70Ep/IZPBAiNYu9/R3oqpumelCDBF+tUYVvys884N7O14bNulKtVEfVJ65
W2DwP2Sg36+iZLrYMfWMyIFG4v/gJx3zpC/PHI8yKRFHB4yXi/roO+6rFZGHZzKJKbLmNESMJszh
3Pi0MLAPH4qZdB0fJ6HOP9EbOkBzB0Z0SFt6SMvoNsKVGEvqxhyljUmagbSLz8qqX6YZZ2KFFY1n
mU6omeutcBUhTuXWnIEK+al7rsMJuGkvqYt9mmiaIstzOZoUgqG0wCzrGfauHpiSAzXYT9jU1hSV
T3bIJ7+tTw5y274HnBwwKc6ixfrtfE5JeXFKxH4TvbSVJ2sz6ohSjF8mMr5cwKObtAuW8ZXvcy6t
bfwVSTN/4dQlJqwPzhpxOSaH+0D4OYOyUyV9phjthKGIMegkgmHbhLBfEJJ1rvcy6Vca3qcyKjee
IFBHKNTMjETWnLjXikHGyhWcFjPxbVsIFatZlfNuLswHr4OA1ItjpAT7y0s+Y56zbbLe0/FBpBn+
KOYbXvbI7Bs9/YRSrCcEltK4SgMWl+IcAkcUo+VehrG54vqM1xyY47oe5i8xje9xIxfy7qUiWWed
WGx2LWz2WdUBAG73ceH6HJ5fDFfWxNlDwzXRg41AEtfIQLhj4+TW+xLSdDmdLac+EqR+wWNOs1PV
1t6umbvgwl2BCzhxsEIz1SZVOxlfLI72bEbuOP3BgpMV5GKdJ7ju0tjYvCy6zdBDehtA4Wc/QMAB
n42wnrZSDw/4Ct8HEtoC5LO+X918bgH3zTTEuTSzWzqJB4u6p2nU64C3HxhWtLFZAyEXuWMt9kmp
IhuGxrlC/uHMYDAy56OkymCm4NnnSE8HK24OjZGI1WDPPweRPSokVms/SH+IbosnGh9H0u/pQLZN
7OLFCi7Mina9bH9nDEzWI4O/VAHvbjo4w4oWkVEHVuMwVZtp9D5mDm1lMA1F7TQS4k3oSD5skU5R
8GZwmPJb3BnXpFa/nbh6jLRzT+Pq2EbBJQYwD76EVqId9h2Ffz7YKFP9F56Fg2/y9jnhOAIF9655
pasNRMjDRPOBO9F+6qbukwrH3vgCZ7JiVMNMacbIvfAonTn9brX6JCkPwvwlqac7VKl4jQhSRBB5
E0+t08L9HvDeE89+jWt7322ZfT1GnSSmyxLPFQNq22G0SIpCUvXvWa6eMhRpg+mfVFZiDxkcrA6S
jpqQBzEeJ/aLaLUDtt8qYT/hPXjEMpR5uEmnmr0dx4hBEkwdAvnOipWZ25fGdPuVZQILyxgWDmPx
kgYGuukAg1GNmg03puw9va2beKZH59Tn+kzsU8cqe+VY6jFy2NzF7VOX9UfpdXtOQ2ftUKVA5bw3
pvOuxUy/nvyIPYCbLBXX/b8zdWbLjSpb130iIuhJbtU3lmy5t2+IKpdN3yQkJPD038DnxH/+G4XK
5e3tEpC5cq05x0zt3RQFd1oNFHwh+54bv9dIH3Cs+ndNyrhQOv80Z37BLSurvRj6Jf/qgUCDnxg2
PI9oZIUX16ivhjkXe21FF8S75FBde9WIQ0uOQq6rOzsPz8Vg8I+n34ztf1mSVRVQXRTNivbVWSIU
4tD+7XfhAJuEhJYACmZCt6eK2Z4GE9G2kMGzF/h0p629X4/DggW7W9bqgHl+noYvgJ+oaIsfI/N+
Gge+Y5PHWw5je6szT8PC9iASORckk2Jo3agCw1lisgAXSMm5858bqgfq35vmZh5mF2kb2iWb1stk
DivPevA0WRVuh1hw4sFz7PDZcsh4UeaXiA/wvU2rJsauuCMAId+kzZjvyzfP9D8cAMfU6xhsZ/NC
AbfTJX2hqkTpiFGBhT7+mtrhOyBcbnyCLH0kzNTctJn5aAGRwrxJe79ntlZPL0HRAbfHKK8LihD8
SLQqs/pMZ5c+/WTf9WW3C0XLRzk9j84jUkS5xmiCcI8KTnTyLUxrCK1DQowbx2W8vnKTUxoHdv4U
x8W1SlBaR0iVXdO/y5r6s09kuiNGoD6lsU3c44wuMojBcWJ6uS+LeRPe+dq+74gi3isq0Dqc31qj
/TP3vo3loP3MuoR8w4rpnveJs5KhkAIMlh8tNVAlyPKWoTpdlx5tlEF8hn+n0RK7iOMxto6bPXbq
VEQQRz0ruP6+IDSXa+XCo0AfRYIUPWTLgCLYNHkBzYuw+ASwzraLaVekEz2tfmA9Rmlvhdffl4hw
3Zop/95uxUOKEmfbK5ZtvDzu6lkPkb/zhVfhs0ej2Ks+claOD6ePJoal0LCAuCISCezxwU5/6GcE
l6j3WKkLxpSxuA7lczFJcUGGgwA6dNNN6QL408mxacoeVJB86R2qaOR+zM8qHK1d667HwZTbpgne
0Yy/WXEFqLJ2YA0PBn7j9O80CPucNZQHJbCLdUnOzGryp51fO9ZdnZt3NbA/GLo8JJOHg5VsdThr
6LXJYi5TQo4nEK/FcmlHl2F6h5vWjNFZJmyLJGJbEH3AAWu7v3czQSNjIdXmdv1XmHlzqNLmYNsg
bhMGdhmQiX5MO4SozKXtmPMkSBlPePGB0DN87WhkVp2Mlsmn8Sjab0wT3xnO2UNqznCDmesGDC9y
UjtOHqdPDEJECQwJzX5HcZqGcIknKWpOEpcmFHrDQO5IW6kbA9pCDTsTpnOYk7TU6CdE8fcgJNaW
bt7CeOX4DZNjMvRWtJa3L45snz86kGovO3tp3dMnzlJnrymBPWReK1vBD/QVfjMbIEoCzGmdxfSE
CiSdCSO3HZCiHG3FvYH/iOKfmXqiOL7HiHsLL/gqMyhDJefDiqi9Z6UVWUuFc6FW+2ibnD6PhVsv
ZYJ7jhz3K0/kY9Z7R2umvhVhmUJOdzcBNplHQzyGFPQ4X/4EuRFAeogCzuydcSiyktKZm/Fi06RQ
jQFiJNn1fpY+mM01l9ML0Q5rs9bd3s7VcKi99NzkL0bV2M9NNhQrgFe7ScfWmyMMl3alPe5HkZJY
NXX7cWL742m2N1Z+V3IYO+H3N7dOeGwq99Mdmm98DcQrOvJAubnxocsCyNX32UgVI7pO/PFC9pK0
tIY9kOgUG/17Lf0aswrYoq5yacDkeoOF6ikkCxywAh/eNIpzZkyfSBoAquZ/RrsudkM2NEdPWyur
Mc3HIo6eZcDcA1pYDhQZHX5ndvLBT9rkrLlrhMFtDWO2xxA+ejvJaSCuboCGPgz8xFcPQC1z1y48
eDHptggbj16Y7z3V/lMJulll5CBa6IbxiI2H4NATs+IJ/1ybkkEKMXo7GkE2TLS1P84X7vBbT+22
q6rBpF6BE5r4Edb3aM5uI6HC9IKjN92h6GOOsC6bByaTxjOPMikiw3yBdmVeA+6OzWj7T1YuKAUj
45wXM4YaMoAe6cvRH1redUNCQrjj3ccimo6lYV8Mk5p/tPC/9g2Jpstz2Oj4S5YK/X/dMTUEvroN
nKh6mJp22s4je5VjKvcYD7hQZsPYEaE5HNNkPoM63LeQ/Q4RNXpX2AVPEBZ+U1OXVjoSu7Es+8Mk
jXCBZTL3TAi+JIjd46g0jbivVE4OXE/0rJi8yzTzGRoGhCF/dh5qW1okNDnGU9ZhXWDCnYEETdID
8beAClGFVFP7t1aOvAX5gDiJhnaS/LNm84Tnn73MXG7jxEKYzqkqqr0XaBtYZNiGbYrOrxSz9ko5
Q/4SqpME0r3BF1090onBDO7zr4+kqGgNNXc5Ev+TI6jxQ2nadxhErIM/2vkZmxOTcTO14aNRNTDk
+lRikpt28tOLnIx8H/jauRp+T17NIPoHt6/xOmhTPhY12vEhyu9kF1TPwHcxLutpwo3bE45bYNYL
rSz+wP9FmeLJmTm9R8ZZjEaUz1w6Uv0sjk1EjP63Hw38FqNzpuH1NFuQNh3nNbHkCD0gnHfKDWgz
RaX9IAea0kk//53H+J+Dj/gjhse1GkOrecvjgUAT5BAbEYEapY5INgzkzcfZrOKt7iVWpUAQRlqr
k3Di6lx5TXUOrZw3BDB63kT/F32NWkJKOHRv+zbSx9Ybl6UAnVLkl5SI9XxCjz+fMEH/YN4N6QfC
9v998a2D7IBpEAr8rGr2ejk0gFTDBsYc+i691CZ0jU2i7fLMMc+WvYb2luwboAS4IIozXZ3//+V/
XwMa9MdsdLH7/Q41wau16+YSomlgUF6I6ES+D7CGct3FNJ/gM+hzUyp9BiGiz3Xst8eygVGZmUzA
8evhF3DwsxiqPlvoNprVXFJREhts72h043y0ts7EaMAn3urYp9y7ngdvJve+jBapiC2Dw++HV1Uk
ntelODTLRzmPXrdmZA2AJI89YCke3KY0Ap/j1OMZ/MB4TmMSoSHczU4ZclB1w9PvO4rJ8NSxHu58
0/xj2Q5U4eUK/b77/dkZM+2Jb/rf30XLN2RGSAPPdLN1YVbp+Zem1S9ML5OzFc1zsE9oWxj+ei4t
7uS781u5o5lPGwF72/n3HerYGXc90ZqtekYoFd9pw4QnB5xFqy8xZIzhqsikHjPDNbKn4K50qbJF
7/V72/JfItM6g1yIyHRw8F+EYG4YAHKqd1DkVRlqV4mJcxs3Irv7fSmXxmI2BuD3WTe9NGd6QVoY
7ZX67DNKF152MR0XUL8ROLtqOfiDBdlGXTvf1c6uw+C6rmvb3AQtRNGgjRX1LeUvKRQDdkQr3lt+
+pOS1HLX44lBr8u7FJoXiBYa0glQljQ23qMKvZZVQVtbJcFon3xmQEwMEwZ5KdmQZpBegdjGuPqy
fOeP6kYrjomSmLnVFFNEHv4UuZKOLlYZxJvIJp+3MOIvkc9XTw2Lm1eS9oyvIytqDn2DghZg0Thy
I7HPEWUyhjH8x0B57UpLhiqdP+DuJ7K6yhXlvTf/nRb/HBGdxcXV+Mb7Lj7RgOjvEBsP+7GL3mYB
j5Iz4TZOxQ+BGs6xi8FJKGuvEG5voqQpmHaZ7d61pLcL2Ic/Kl+ec9C9JFk542VM6Fj1ukNXVNcV
f4HnKIUY7eDPOk8+VtKp/xvqzHslGqS+BIECw9dWHaoY4Z19mSfbUmMnbmYrWDNg1e8qHjjfGfI5
G3z/CmQY6aPtDu9k+c3bGVTjAfV5vXxnRxTPjN0+JjONXq1fR99Zn7yFvtV/qGJJ2BOosMkTvYcJ
MB/muCjI64rhM0n7Pl9cpoS2oJNx/DvHHo0HFJg0KOf6T5v5NKGm9kzfGXBjO36kDMd3WRF3pxY1
zjZMA0b4g/3mRq8eoXV/UxJ8mGaSviI0bVsz8k4CNgwVL/Bu0jdd6IANeVUZ8QFV1kICyEVNvnin
1gSc9V8uFILWf01E4L5mJWPhtnx3/KJj1fIoHNz8YHVk9PaiBRFOQwGDfkYxhpUKecC+iuO/XZfk
ND3A1kkg2qvasgjjfkgLsuESg+U/FT3bnipB+E3y0vbm+JjkLKcmotzXke2T8J3DZNZkj5o/MfL2
ByczrHNNzOEGJgv+b51+FvdWIPTfXDX0SPIiZlw7Jw9qxBJFhACuXMVaKEVwbv0JZ/swbny9aC5G
PnmAprWftcyXxBl/LSNr0RxwNHU3BgMI3pxGE5pOUBu6eKIu2tC+ZElF+lldqr8F1AIvm+sPLb1q
xxNgHREngZDvFEfgtvgORNb/9UfMgvFIQi1hXHBJFFdvmvB2E9qH5N0Tek9S+LTX5bSjz6nXM52S
m07MI1sI5jIzTs/Ec0NPlH35iVvsRUTwRfypOMa9sXf9khuuq/7o5I0YXIXmZ0alT/eUDXH5sxPk
9K1AV/H6+1X2CslJN3533egz6tiACjnq0+9LKdNLEYflvjRym16+QD78/979fq1vh/chmcW6VyN0
fiywxkhLgNt4PZKFchmWl9+v/74bXGBgWam7XZqmDAFcGe9//wKaBf6F9LRwve84fK7zecKlmRLG
HGoRX8iNkotZsJiScVdbNf3aItlOftxdp16Em5n2H+K+4hx50j0lS/C7bRobBoWIrrDzmNRhY3lF
S1ZeC61weqSPw5ApcuT4crG8QChlqKpGdHhq5NzKue3362kQ/Pc78uVd1bRv89A/5B4R9W7Tpdff
lxluBjWlANpXE2MI0WfN1G4jbf4BdftWV+Fw9fxpuOq+/u87ESugBFbYg+Z6z2VyMwNTUyN5w6ET
9nUw8bsBwjZ2ScIjoWxjnzdjwQ5WxPsZINhTZXvFmXp7OyuM+O0P4xP3KK3+YQJ9jmjC2pDscqUZ
OmHQK3YWQJ8btVb0oMxpT2wIbVlHO+fURUykBoi+wZKc5lnNsBkHavYsz7JruUzEIvdB0RR0hxac
RchE2p5c/awsgkHw7hAYE45PjfHQ1NZnxFQ6bGLr2DNLRlX8hO5WbHVWA1ovxoOv5/EaGfpMN/Mz
tjuy5gaOZdQF1nOhW/dGbPXGMeBnGuSsH+skEveVLTnaZg9G6z+WftecKm2QPGAiYoXGtVC1/GRb
5M64g16RPXt+CA7SD5lP0e3dw3InGxD80TPO+gFABoKpdlUtOJM4i344LrS4Vnh8wuSfrxv3VBCs
tC2Mtdmw/Qpww2XUBzTDmSX2fbnGO8/JyXDfmgX3C/5svqaR6R/dFkp9k2U7usrobCV5BkmVT9fU
QVOU29MfT1nWzUywypaWfTd7PL/KMv6E1XjlZ/e33iQfsyntG7WH2OboyNAV0sS3GHcNCjCEaGX7
St4TGrBYbjykyjtnwL8wrkwva36kwKGLslS85F1ebXUQjBeQBAOjDKaBrr4VRi6fQPh/pkZarEOM
U8gOSkgQEQHt0/A9SBpKuTfm53JJn/DKNMcFIdfM1p3T0MnqNiwghJq6/tR2mbPpaPmsQR3gcJ48
+R6iTs0bV72WnlQHE19DPpt7y2vOTYIOBOFECzNOjk+ELjX9qLch5sst03P7Rm5Bf0wdCimLKdA+
SbofQ/Yfk0ioWSen3sakgONBs+DW1OBFcJ2Lbmzu7BpPl+Uww5zC/qhV0N0Xvuq2JfPFdVmSPNUb
/gixMrh1noYPqVtCcIBJrisvexqFk+3L3tCQfhJNwwhkipCNy9Q9cheltntlDDZdizczD7ZC28kZ
xUNTGOm2NQGHWs1Tp/vpou3WvGpr8Indmj9//5TljYP8xPxT4hq79ss3DJ4p0LOV2E2Xr6GesO+W
BlbWjIDtpwqVHB5aKyRTGm3MhOB46F/dRWQ95azhDMVCRriica6ZA7uVcuDDK4CGBKIdNlGfkS1b
wv2T/EJu6vxzkpoZ9AQezCgPtZW5LOU9zrvUJq1GF+iOq/ZSlKOCRVeqqz8GigdzSQAlkBLz3jG1
K7JQCU7B10qfqHBacPlzbHFH9zGUZ//doi716X7jTYGSCaFsRyyKvAZOI68g3ewdOSQvOQnKfsQo
gKCC5w4oKCLkcjMyvKytrnqoO6b1FEf+3nTq9hrMjeJMQC8U28nZKfXZlg2n89D4SIfxW8zMjPsc
p7V2N/CjmbwSwXQXeSXNPI3+CpoZZHCPsFVwdhyW84DHpltAciTYDgXawxH95sot2+LqLfE7nHqs
K2oeMkL9Sd9NsPfmQb59tKOfXIseClkWV+FDpPQzdG2xs0fZ7kaCvlY+znVEEVruRqXpD5p5eLQi
TQGYm2+ieS5TyDAYPfw2J6bQ/NZGMb6NQhYHx5iBEgbGbmr08AbsZiZaJHJPHK4lythZH5toOk1V
MD8aVek8ctNgm/GIQzHxNiS6xw9YMajtUoY9TcfqNyu/X7PGMh0HTXt2jMl5mPvg1eNOJ4yueond
Jc26r//h5RpfeQb54ebeH9oA11Iu3hoh7FXVieRCswkcUtC5Z1JclFTqLaQjcjFHNFVhbybPmuQi
00nIcEHgszfiNns3MjreAvGNNY7k2aJUfTIhs/d4TrYdgSI0nWluqhTRFYAZ62SZJcyNNI3WfVrO
p7ZPinda72sjo8VbaFecawYH10Gj5/dgpr6Dwcl3YmZWECac/tmEBepP8yNznfahaiPvSY82uv1p
I/1YviSS/a5PkrPAHU/YH5wRI+3KsxM35y5VTAHcLLsE1TkhWgQL+P732pRetwoH/uelS6hU49Te
OfbRJOVRrzcUe7DbaIVtxpRhajm2d5lBX5+5vLXvxna4Sdk8ESaYPk8eDSch+kMAD2xjdFyaqC37
O9QCPyLCHlMtVytMo/LRCUDthNCBU7YDki46/5A0+WtpGygZAc28x1NF4tMysyeC45TJtHgb7OcZ
q9A7hkgPoeJwxtpbcwQInTc/YCvn4z9SMSB/7yb9Xs6SbCURvXQkuUM4zf7h9VvOvlXyzljF2nLc
ifaA3JyTC0aPJE/zCWx5SVbl5G+F5Vcci1aR577Mgrw+ejkCjXJUbYFEv/qSsJTRMpP35cQAw8Mt
735/cmKf7FKgXGxR3IUhIxauJdrdwFdbu6cXFwB0J+WnI/vV5nGLEVCV7atRxsXN6Qg7KUqUh2Hv
XyzFU03UTHG0WVDwwtm7xuiTbTb09Xufz9BRclL+DPQF1gzPEiHrR97Umlivr9gavXvpZu8W0+WL
yUhk5XZN8JZYfCNkH5ZG3ZBY45BP1eTNgyldgdZW7QZiBB6czvjUjWO9N3MD4M3zdpiT1D5Oh+Ld
Y3jaBeqMoGu6cSLqV12gywO24c+4O1Q4Mm6z3X8XNTkvrAsA4azwK8cGlxbCP6R5+jMa+gGObfPY
18svO9h/3BZPN32RECJZqndBX1Qkfsf9O2enlwLM4UWhxg7SeLhZNATbKRjfQ49rMvfFc1SCF0Tv
iXPJdu67TLqPgTdc2spVZ2VnBG/wW5Mt17Nvb6eEW6ETJunMZn+rp/GSByw603Lbi1o2D+OsvnyA
L++okQcz1VvPbcN9mlbGe6qgOcz5sJkR2+3BwEzsfPB9mszp3pNmmLEbaoPuIIALOXt8eEzfu7l+
rkMOfm5KaWqx/zK249fPPO9bQIhZ0Vgej2bAKp72Ul9zblpbGrchGOz7KgrdiyadBrECCwARMIRx
cxDeuNSwR3ZRCzp2Xe/pSdBpn95SkYRnml/9uptdVgEdvzgTQD8858MdwhXC0yLDpBpFzutr462N
K+inCSLM2eS+N5g6M5Vp7rpgSU5ffjssP8Y96VrijknbA2bHR7C21nuMen9PhYIe2Q3Md+SxLyz2
KFs4Ix/mbIJQ4+M9z+Lxva0dscva5IGGeoJIdUnWTYqnqB6j2+8WUkZsAslQ/7NKzIqM4vBFoaRa
szmwWw3omelnM/upiNnw2vRgEqCzoVCI95NSqOTYRDkW4cderpo3M4Y3hdEeJxMjZCZ5ekYIGHTM
5IunSv8Sc6JcgWJVpKcxocdQwo5uz+mxsN1imycFEdTp9GrFcXYeWlmAIHV2Pr2Vp7H6dluOIVaS
fHZegKRj+cesoBYOq64X5pXTZ3v0ag5IeCB+f53cHNmPp51ZJd6dTGlyO91fVjHaGu47hvzsiPh6
3lTIGCnZPqYEQD5WtSx341uZtQ9eHsoz+YAfc/hUNPg9vZQDUUPzYovB1jtkpncfVFX54FvqSRGM
dDcrF9lBm7/SoNEvxkDfPB6M+9FDp8oV9W/hDAslC5tngySmV3oKG7uup08nkYuasIrupl2YT4gB
PNwTdlXM79nM/GbMksMgiFsDffsw9fEIoa/9SnsM7QW21rEzvlWO6dPL2elGVAq1b4179Soo5mnA
mrANuKWPIooX8Vu5aa1CvkdG9ERPrP1BmMgoCUWnyMroacZ9s8rHoHwpQq7J5Ovk6nf2dGwdHs4Z
LLXMZ8pInaCsSk2MGa3xAC11WI8A51Xqhs9tMDwBPAl+RP7ZBkts96zCp74onlInrXe5y1pkl/T4
M5+sU8sqmJsVjHcZXDOpSwUiomFe8u6adQoLdV/0TXPj/DqvFR7JmxDhayKLh94U5Q8BodtJBtXf
wFhYNKGFmg5Q3NFpGNT4jEovdSLCQ8AxEluKu8/VHNzrePDXUrYnGUzZsx20j7brIAPxiidqYIRy
ff1V8wCtdGldBKPJW9oAOq3tbCLYCuhqVBHTOwfxic5+ftEE7Ww7ZfibiXjV3ZhlYJ7iIf/EufiA
1wJeA6NBNdWo51qro7i/sQKMH5ZjIAz0x/jJbQ1/i0SsvzSaC9UbaHzpofusA7EL1N8NcCOo4TEF
kg2ijs1DRgKToYZe2LhdxdACER+naEPUeGvm5h+d9uHba81vW8jyTQpVbjAvAKYs9WlSS36rdsqT
ckuSSBcXbIBV4onZAbHScwc6i9RXpls4B5TNnJv/eo675d/RS/D9RvJHWszk8ionBiZwzaNZ1B6o
/04hOQ/CvTdaSyAhZWUCKXstS+If2qkY2Z3ABdoOmwI5hH8czyrWmgydQ8myRFQmTaVtS3wfQubl
z5XU+X4YYY3lFKoXs+7jM33gPcs9f5oCf17xxKZESsMNz52MVFErepCbbCjbYzXM8YFwmH885TD2
lxfuo+iisdZuBQ53jqswDFFFIpdKJuNSBRUOnCGtF1rRvLVI5EkCFVwKV+NZnewsoHTLjnrM3FPH
Isy3tdT1Rl1eXcs177C/raTMASNCUez4uIFolMvv/Z8vZtZzTt/2zrLdDOeBYPha+JckZLvaQLGH
AVSwsiQGROd+Lpv//HuY8qfXvizSy9C/AFDAGWgkxjaz6VQMJl0mq8t9HKIJQix0BMXVKjOONEAD
V0PbwqbM2bXQSKIQisf6+vsOJnqMHlT9uAxtCbo3iYpEAnf9z49f3kUdLqcoNIldZZeb6hCHckID
ZTDr/75UKZ942bIBK9P+QHoWb+cZ87ZsypeOq7br00SeZpRkBP54wcaYC0ZYvY/UoqsQUDUeJXyb
nbJaITlRFgFRBD1pTkWnqkur/7zg+ZzwP06k45HwWTXY7KyMEopzIMfIJcaENhYsKw1YOKYtc/p9
sbTz6goSjNPlS+6ErYH7Br+tUJhAnWhdN0AA7SzaO14Lza8XEhb/sM0KR5pbMRjw4Gsmg4mvT75H
SG0TlMcR2nuMWQWkwMoT2T+3SggClIdysbgvMYinKEII9iuWJ1i3xYEzuoqQAAvgcSF9Rkb07BhQ
OkVICSvfGBVPJ28gfQ5x7HPny13FQJ0hM/aXTihiAOB5rXztvZRq/OcJ8ofcFJdkVnJMiLnYGjQ/
3LL2NDbNv8KnuYgavcUYu0dutLUbHNZY3+xDRvOYpUmewi5+jeIkph6QJO1KE0wwPsccGAsZ2xle
7cbIN+Ws2xOfVEDyqXVvV+MO9pbakcBwLPkwIrIw1wWJpSxwJeCDDpWMCTrt9PuunnDnoHtcrjxD
ZjfJw3VPGLFRiXkX6+yG8lKeBMFnu0GIW6dbHOoo3vGy+wee3xWLfHlE2a4W9INLPAoN03g9W5YA
ccojwgAYo+hy+bvUAD5ODPumdZFLVSkdLYPhIiv6dBqTlKzZdszXdBzOMN+ynR3ML7/XSXfBrhui
aK+C/KFyMyAITIX3AcW/44D9z+0UTCdG4OE2BUZ2UuO2CXpO3C5ETteJz/GSKgP2gBS+FDNxFpfR
gcVjMSoGaDCUDxVXeV36DKIRrBkI+gNIL2hthmUfmPa5h7hjFef+zXBBez6n4dm9QFKiiZCdtO2O
JPu5RA0VDDSzlZi4IBNuBh6kQjxOdDG2uQihPcjpZAUOB7cIhV5T9Sdv6bT/vpOGxUB3iPZZoGCn
q/ibLn21ceXEmUqsiO/kZMFPxsJXkF9Ro4P8/e8AdEgg2aW1gfQUYVmgyreA745BQzMwjY5tMCJ4
aHBkoL8dYhuruDMfq6D/z/UdY/RrWapeCsuWJxvEXu3a8PNztW4gmW2VgJgZNU/5Eo7mNhpUfazo
X5djTnbltgrVi1H6HMrM9tUfO1T5MPu4S3CDOQzY7ShK1iyG5opzo1qDsij2vWPcaM7Wd33uoM+3
mZgxDyRtO22bG+K0cz6S7Zmn0CuKAlhiHtccUUJAhz5aKB5uiheOfDJEtW8W+cYmYJsILx+QhzSe
nWx4ws1tbk1C7LL0QBGDRWeizCrYerlPPAIZ8+ASG/G93cO5FUkECLQF3gCzq9wWmIrWHCLgzWpH
HQyD3dCkZGXJC86mWYBp6eN7+MWXCg8HWRr9lsgmearJCUKfFRUXgmPYKmKMing5TzHWJM4x3SV2
awRJalgXQ1ccFoWEw5mU8xfc6dojJablcOZY66n4dPW4d2Is26J0H9m8wDeCL1j3vUnaWJS4XH9M
yrr0ThD5wpU23ZGxdOqex/IMuVIdfMt9QQ587VOdb7HSYIHx+y2qFBL1gkI/GglK4bkkcwi34MEJ
wi/Cg1mOBvmtZ/08hTAwA1dC+yRog+4RoigJLmPltaiytIOmKTJtdVj+Fx7nfOzqfnz03CZeywyt
Cdfpo9V/RhQHbHdoAIK4eMwRQOFhuNgc6vad99LO7SbK5T5ygi+wiMEeViaKjN7O9vTuWoQ1XEQ1
f2T9nO17c+bUuqSJ/e9lFmxTs58y0UiwxqROdSs6d08mmj5EzJZdv/1jx2W9RdWAlbuGKbN2aHqu
1cByhCmOqCOfACx24WmngvIJcRHPl3djyEzI6uA2yHzYExX4coCqrGiZF5VwZKtxPTi1Rpiz8pRj
nCiKk4NiSW06/lQtL9ISxyxu5R6ieugH2CwF/7ggc8jEy5qBG6mnCO2yfduFx7JPyWdISy7ehJc9
d2FdDehRJ/Ry+LSDPbOsmKa2/TVORF2rGLQiom2TYQnY+7oPhjNSc9+bmjMlOKncvt1C2uXnoQ0u
uI8heehsMd1VsEw4+6gzOLN0xcIaYcTnvilD0pxyxeKfTqmN6N79F9bQ95PCfrGm6Uv1NLDoHn/M
lL07Zpe3XsLBFRk6rWBkWStx4/3+JBsxI2pESQR2ETxPWYLBMEm7uyIkVGsKVbzTOa1dGfq3yEe+
GWTqJcwIw62wY3BUA79mh/pP19EDyDySzjIYl4cu10dAa3h9BrTH80QdsOLAG519TFI6s1MMMsaX
Jvl3b7XTs6pQyuU4P1Z1mLzQ5mIqs7zElQklPQ+eTafLthEhG5Rkz6JMu1NSf0XoencIe3BcLk7s
1J6m8++LZJLAxaAIJWzcznzSAGr1qcvI3nWV91Gr4YWBV7UfyD9jYTWPVYbPrwzVeLbMNjxp9Cwk
T52h9DXnoEa8nQEDCEwSbisaCMfJQLTm5OO5akZEnVN3IgnPRrQMRgPXGgmyDkC2Cr9pFBCvgih0
KLATJ/FDkZ8MY3wVMHl8UxJnbUJnKURDDsJIKIMtKbVbAISIAsMNW69P9PWgTyPnDljzrCFp94Yq
GW0Q89K1RkbHzWneQ6CQx3pKUXclzHIqXW65c5Fx9pyPy5rmdujjIjXre1uXI9eW0pL+2E9p5zRn
Opf2Q83hFkSyuLPpAZznYEo2fmhc5lkXz6H9nAfIufJMeOhBnPa+qfZZFN+yTFrv88B5KGvc5FXE
IqdkZZkaTFI/QzR4WOM9pBxQLzaomwiv0HdNN1v7Gb1V4gPe7PMlkFmJT79v87OV+HxaOWZUhrxr
QJvlIZX4BZriy+QD3U3j+AShAe5QJG5+of/ZBttIa3irMkjyu6pu/kzaDk/xOHx8wf2AzRw3Mygo
28IcAEgabUG5CsLzXHjG3irzfxxN2XYtWpx5jL/EtB7oyXwQw96SXfAtJHnAhZEl+7bMoceSAtb4
3AaZNaQbLRISGyAuIpYb5T084Ap844frg6SZU5NAg8CsdvFAo7mI7OeeBMRjqmCmkIpxPxc/DvSQ
A/rQfzO29TsyW6ZVg253O4U/hjvV+2Fy4aYb3kQI9hJQgF4t3CoqqHXN+R9dJpOKvGCgkot7JADw
BWPDQDVNi6dJL2zA9BuQsGxzIxvOeWMj0GE7O7fDZxUXrKoEYmyFX6P4N3uy6h3M1EWbh4cotPWu
+T/qzmQ3ciXN0q9SyD2zORgHAyobKHf6JHfJNYdCG0IKSZznwUh7tNr2i/XH20B1Z62qlg1kXiAu
MiMU7qTZP5zznfZeiVeCafVdU6EYmz2xL/nmletnoZjKu7yLURcXWB2y5YOl2KdI8Xz3dRGcigQR
ZRl8RYMv97g/EMh4Rat2pEDj01HEf5kYjEoMBQSN2CkTnNXd5uXupjOxTRgNyA0nAiQ2N7RqU3pT
pDitlwWogzdByS9H3ApJACdrcZ8cx21p3fluh4S8MdeR0R0CFHNDRPWz50/DsyrRJjQ5oykrGQ6I
dtBf9N1pKDwEcF15n0/mn2Kox2O1HtsxKPrNOHxLBikhe/ju6GZkqXGUkamFXazkWomcryqRI7tk
65UG4XbMdH5H47I1A5znsexeAAH0qx+/Juomsp98lRLVMnmhi3Nkt6yU25liAlNhvCcK8KsF6Xlg
2hEac+Zs6nlwEIGah7gdCqph29tOZfUnTm343Zgwtzqb3DAPzGSrq/oWK0F+C8SLcQ0/XAL8eRdU
yHRcLYF9JAEI0Lz4TkVUnI3Y+SMiXUFr6S9Yd5nBOHLXG/o8Ht1efDOSzzb2yFyeFVGtGdCDNO92
fcrVHvARg3FjolpCsnZXF4fZP8+qsRmxkYEyLdOhb9HFQGhysYTAshAa124qrlP8Pc9zc+Wz5Y/G
CTBYWXcYONCM0XrkZWJoJMo9ptqOC20Il9JONhCinHBuggdChv4US80bnGEWFxFZC0nW3xldCrG+
t16WoZ/4prwGzYWJrJ/iNTHqp2GafsRE2iSPXxsBmvQmCBVtbIUThW5HtPFWLk77YJTRrZ1Ygvoc
KhjcjC1juWivC+dzyYKWAkYQK+oJ+tjlkM9kzEStcEJdwOdIwEGF8eomGdiZ7U0FBNTAGiyqu8oe
zhPb0c3kjD7Uz+5hIRpyU2TYFoI4YR8ex9VWRvWtyAZU2rzsWz8C3u2CbMBC4j70eNCPg+f+kGVA
oHOKxlHJhExUvJLTbzJj/BCJDVEnSXAYWbqAHyIHXQDmIMgGz4SlDkupvmUwRbeOdF/i1jGOcVW9
DRBBm2UA2uBgq5owC2Y8luHoR8z4fZLnQFRsS6tm0y90SGuIgKVrTsivCEmz2q1TV4BUe6X3KW1b
N3g/uSsu2ZSi+vZ+JkyF19SCq5E4+XHUzZ0aPPMY9NSKevlNUQIqr3tAb4SZ20EsUK0JhBmrxZBz
aesjUt72QqH8orcuS4O0gBKF5ZL0uHFYre2ChkHizIx0o2fPCrFF1HbDHYkFMwdJNbpGeTvEacgZ
TMqlP5vsLXXPO4wlIsfcjHX4V5r2H00zuDx8lE1grQluAJ8LqQOyYoywValTaVbEoZWIyhJQ+TDE
qFGyLORpe1syiIAye2SN3GE98WEelljOZn/eOl5GYlUAk5CEtDo4513/6nbxsWT4FEar/zo3O5C2
QX4NaBsCXxE6iRswqNg8TcpYt9UPpQze80S/+zbxcL6ubaQqGa+fJk4uCVXc0IYLUv+oNgHPtE8G
JIY9I+J6G5HRqNrhqtu5xhOBJKDl7YWtRza2P1FmGTK1tjashxt28OuBROSxxLFUu5F3rAwLxrDh
MxjEORUWdr0g4XFJ3RwS9/B/h0eYut4SCC04PiiTI9p4bAbKvOkq9ztZo1rTGjuGMEcmBbYmOQJ/
mpnE10o3vHpY65jAgDnxE4n8VRsTVWD7VNY69DSJl0MXQNqMTDBx9sj9Mqbf/hgggcP7K4RNfOls
3RAR/W05zZFQM70rcEaFPubtfBnJw+56lJ1B8IOqKbpDRcEBnk7pe+MYXHg3PfiGV1nEb6NbfHiD
f1KTuzxE+QOHKS/apzm31m1GyHfZuEdkL3jh1gNhSQqwSUnabZk1UQzJtnmM9wNAOdXI3xLN82vD
MYPnd9i4oxKP+B7+0LyRQxQ4ybnpTYvpJvf/iCnpWgbFh+XVz07fwsGZpgD3e5eEtR735tRig5CG
dV1qYuwq57Pp5JssYYDiV1wDchJZnOchyg75aDxqNeC8SWiWFzfeLTibN0Y290iumxMhlXjcJHte
4j9xiWekLPBxIsjxGuppIDW+UFdLo8jFrH3rN118yLBRDHiNG6v8beXZ/VxWDFDMEwOB/jYLIsRY
hZMcWtst34IYMStlfu7gokmJhlCJvE9q44dd91HmhB42Hq/zRJCPHNfueSCjiZBlL4wtLF1Es1pb
IzjpQIO/wX3sKj5oH1sMNAYkPjiq1iaIaALZjWccN8MBzgMXU3dYGnJwGYFdh1ki3VLOy0CNMJDf
uwlMIChWmv9ChDE/QkNk1KLgPMRJdCwk+QN8h8w3eqMNTTIKoem05AgXDE5jwmd9Ja1TL8Ffse4i
nncq2pCWatcXDreMGRXHasJAMlF7m7QdW7eOT2ntdEfZjPtxpPzRGKvbvLxBlN7r6DrYJMrRZcz7
Jp8sfLzoypxi/k2dLDYlWrQtgo0HUh25tsrs0OcWrEeFSWl9kvMep08KvxtHvo++nUYWJApDLX5O
zs8il2LHtO84ORYSolbz8J5b47EsVH4it/whpiTfjFlwXBCHY43z3+3oT+vRgE0+EC4HE38y+OzW
18PRwpw0s1/agXy8Wrn+mk1SwVoscompec3L+qeHJWcRjMUAaxfFC4I9N2UuxMoqwilT0d9BJKwd
vbcT/97qyJ7WwXTjIA4nYOfH8Vjkug/pIh5d5h9hMIF309WnOaxpt5cu+R5SJL8lEpZDN8bJaQjq
xzH2+WtXvYceIa+Of3ElJHADy0RYZTQnUAvhmEzT1sv85oQW4KuJscHxXd6huXNR+sXZc1B06JIn
Eprauk/uHPTVfSztXyZa7f2Soq0eSbO/r8F34knk9TZUX52jET+Arh+dxRWf2gyQluO+vxbNkp/R
rElwIcTy2o5FkVhg0ulUdIxSijddoAWr+COlU7XXit2jNZrmsY4lke2u2LNUhnLjPJowiuqhfkI2
zjayKx6wel9m5noO3/AkMA/VGRNThMok6ZbYDQKA4N6Ti0Uwoo4wZfdkRwy8ygV0fLbat1ZZddYz
T0FM5ol1iKxesKmi5zTsD3OXDvYLwS+ck2RwmhN+GNbm0LuRw4vicV9XAd0Yo5JYoNfJ9UiBPOMd
x7XNKLh91V7AxKV3eS2wK9C2MZsm8GQzrD/ghC1+75e3hU7vM3fy+ctohnQAUvdEY7JeEPp3rPv5
Ik1DIoa2mPMVo3cK3Pw2Zym7bbx0oeBMrEsztNuiFO0xXvqzaUUXv6Gn8D2IL9NUw2BONVTEJlk2
dUNEjrswboAMyOQjDcQxwPi8iQ2FDEAw6ojhOA3x7Zxbv/umhRrF+jPwX9DL0ts1eCfTz9jq8NX4
KGCKtPtcgidlle9+4f4wRaXMdZeb1KLcKdz8PbKwGAp7n9sW97mzKm7WZlcR1BjyvB9EaspN3X8m
zXhTGk8tJSYT63k5er3/jjb/HMti4JuLeeEWzjhU8+i6AbkmjSDAa1JrbrD9227Kq+hw0OOq2zGo
UJuypY0pguwlSJIL5LYTwWyPpd/cvI+GZSJ5VYRxAVjd9hYaNlJu1DpKUEgtHp1YsifU7T5H2r6J
nei2ozrcRTlms0gU1Snp5F0/uB5+IaS/TPySnbuUGGK4M2L77PHQbWXTgIyOIR6SncQb3RwjoQ4B
lAbMqf5Drr5qSbWCuo4BSE2Cz0wm9X70zC9uw4zpmux2QKC6g1k09nYFeIUl3O/LaJmf2vN65qud
cWDeC+sKXRHHjROHaY4fQVXGxfRJ9DRHPhAWsPLQLMEhtui4fIl+1Mwz2FRyPpMSyDRAVPskjvJw
GCH2ZItin34tnf4dxCTkM0rDM7m8WDBV/9SzlemQC+7qxC0pi6Y98Y20MFhKIb4hWkkHuBjVOXUv
dvQQuf2bditytKpSnkX8m1ko21zK5rqU8dkf+j/BMO3QFjeneWnH/TYyuctL3xx+RUQz9lDP6mFe
e2+AvlYL1sHPkdVxdugK7KgpTfvRTsSrImVPTAxBhd29kGylTpVKj22trt0o3oKyrY9Wbbkkl0bH
zFqj9mRZEcFy8MUyh2RZkRUG8S7v0IUyCSzLqD8hAsDa4Wb10e0msXXBpZO1ACexWm6TYb5hA7Zp
a/9k5sARO2OvUkbYjiRxenCIujHMAcZohGkJrgKvrH3CoMicmzbCHBr3wQKcIdwDdGCAb/nEzkNF
zzbW4H3mj7eUX29q/tNNXLpNUehDrBSUl2FvgkLZIsHw0GGL85rxhYyxOXp4x70M51Hs2rji0wqU
YDvczYkkvLDOB3oJsIqYr1LEDDrXz2IiMTeN98jxPnm+7I3M8p+WiSwo2+i+MDx8cjhU+QyjjC3o
+ziUzRUibrqxSGX+78cPPNcl//nPySv/lD3wX0so+P8oxMUF6/8//ue/8peMv+vwY/j4l+9qSIdl
DaH5x98ev5v/9e+fRfrn41+2/PuuNv7tp+NX1cf/G1uw/h7/J7XA9v8OWkZYgfRM10cZTCiA+u6H
f/zNEn8XyMCktF1knnbg2v8R4kIygWn6GAEcyyEMwLGIWOnZdib/+Jv9d9s2Xcs0TVfi9rN9/78T
4uJzu/9zaIFjWbbNj2BarsdcELXNP4cWqNmbWJwUByDfK0cARf2U3udSU8zYxHjZeDopa7gRU/Xa
lbF+GEHjlUw7Xm1M09jRQOeCdkBhGAEy6Q371V9BGJjyTkhHgMTF868Cq2yX58GpXoeK7vLmgQMI
JWP1LUi2+NWIB+fkrYUh/ovPWrbzHRGHG59lPxWk/uonfqPAaerXZLRLvEiSlnP9JYJkNpxWOp7+
+qW5VoEFwQPb2qOas0afaJRCXwk+frG71xkT5l2smvzX+4xqcDO4+XWAYXMiXU1vWzP74u8nN5Hv
neZGFvcQX17hla3EyVURaDQHjIW0CXKOXgYPH7nufXcH/yDbNYiVuKcbPF0ZJiaGbz0I23DsZ7Q2
NRJfSU1q+gffIq7cIvO38DR0OrAAf/3DoLXf90GDrDfH+Tg36kofGd80eG4OcmglEVqqRWgb1Se4
brjgbfbwXvlYZrN+rcinQmaQu0TL4WWLraljWY2PLAJqvZkSAJ5aiMfIxNqO7DwAoe7U2wYf7Y0X
ETelgu6mo0nedDapxnFknpaUqWrCLAQDPhNsLqSdsMnKdNiDc47Nzi4LJDAgJDdMxAmHq+M82DTs
JrZDoRBfLpqK37dOTCpgEiwA+IagUKHrrE1ciZOAlBgRKqcQ54jQuxIh6WmqxfswscwXqVQncxh+
t07+sSYhROQyfsIE3/ng/+/MHO87d8K8HX8618cbCyal6xqcIG4DMJAOb6+52jfmPDyWXTCeyZLZ
GbWMtzysOIkNNzSSymT26BW70TCZqzoVC+OK6TiQxVNdRwqiNdr0BugOwhAVMhY3gMfkfK0Yd1K2
KBtr/TKwb0A7Rz/oIIDdNX18x4SjYurHDKOX19uRKRkJdYvk9/CtJ1c4JDyPmQu9RDY7WU3W1uoR
31X8Zog8ofD5D2iSzzmvwGwE7f1gy+9A8ZjU6lRHNkmeZbSBeoUruH+L2plXyWZDLjDtznH6mCmY
KOjkMum+Lm3yqIc3ltnZBSnlaRkruisUfKGcoALRTcIZlBCzG/s1yYwTSMsaJRMJEt5nlrpQm+Hb
zUEDKJh7Oywa8H2VMTH0z+/rhUVkGXi7zoyJ6WUG6ovJO3me8eqVcjmR13iqZc1oRRKkAxDquVuL
oda9z9iHbLyMVR8TJsETlhKbsOnyjL+GbvFkoMlmQI2Wy7DQLXsOnV5PBT4nbcMOFT1C0XkPY1nL
fW+U7/bkXku7ee7hBviRQj/fp+mxh6UdxjKAxqUBO7WM0rFOoh6Cvjj6l9mExo+qySfitfjRIN0I
ZErgnwRwanKGxyRjzvuSBqXhW2Z9nLD3OJFwMJ6n4FVUpYG4bsX3yK7YY2Q5FGwS+QhvkwM60GxH
WLZPhnfLDKPxXhBkHpyWnWk+yWJPKQglZ0oQhkOaDwMyXc+NIBc8Yw0meDwxpFxggbUbk7rjwCjp
M+edpQDAR+uqNycIvpQSh8qpT0jEJ8o9/x1VLst9QoPDQo5PSHFp+JRFIrPSlM85NvKxO5B1qlFH
+dSv+X3GeX9J+bkNEVd7L7MubBfPC/+tACPt/Q5gIFMJa6eNQKNRW8vedHqzY/9uqsGZEUzDFB/I
kaPsfIO2DbxijKw3kwdZ4mCAy2ieCm9t+EnuCs1+PwyYmrOWmTHqKNwp9g9nBsRO2WGwyQoaR00M
sQJ+K1r/xhRMpaDAMwHM+ddMHa37Xucv9D+v8Vz6R2EOOX1O+suMu6OqY8UswV/2FRoC+jxQnjnI
Bbx1Jzpe9EiDthk425faCpoDcRWdGvtzsATPUd/glre7O9vy+SGMiXe5id6nesEDMyzFHm9/xNJ6
egQ77O992d3pcfg1C5zOXZb1m7ykPI29/h4pDH1AfjMwRgpJDagoqv3XZBKP1NUtjh+F+jf4Ltgc
IzPotmNWgIsZCIVvcW5zYLNDRwxO7rR1aIL0Z/Dqd12P5HcXML4HId+rgekM2O/DqviVuvjyCd4+
ZMaNiQg9rE6T4I1JGN9sFn/kKMMhL7MEOhYG3G0rm3unGorb5DZ2AS0OwfyLLSHA7jbBIlhe27p9
Nhmm5W722owcpOxGyAfFuTTurAj8QYUwn8EgTXprj69A8Y+dQY6o31MCsEc4q2RJkRMi0JuZJQfa
O+VdSvCIhvU8teZNQs+xNMtrIoYnyNf3hoieTROi2ALDaZtyv3Dt9ldcsZtsjmqErq0+yY5RHmlj
NmwhA/cGi8GIWN+otlECTPql8qW5i1lG7oORN2T2iRnK6ah6MZ0cVY3gNdLLiqYrRrQAWpG8mGcJ
LyN8ceiKCdxvxw4LhmF+TDprscCMPK95lNNkcN41g3mMkBMdDVbYsDfN9qSr/DrK/Hkwa9ZTk30f
Aew6a0tmG6/U+IA8PV2g46CBoM1IS7EvkH2GkkSEsB8RjhSDGZ0kgym5YDJk07D1zN4+TLAYWQ0x
gJ69iIMVcDhX9Cbg1IC9MvzMTrsXvbGce9vreVztrTeKNf2JExofbnsM2uya9IgcZ9r1XRsBpRp8
g3V1XRBxoqnTWHkcW8grGmxem1recRkZSZvm8Jp2w2+kIfJQdRopCvPwPplYJk5vVroEJywJOVtw
I9im6/aVPYzSMLo4OoEyGiOgWc/OwlrNr9IW8c2CrS6Y7xMLbPryTf7cgOF/Zjth4SdXI/sWqR9a
rgISyofrXBGGStCNj2TPJ/hBaX4Ktli1qu19V4+X1AAEYHbQ6G0k18xbnkc9WS9RKz+wGnJSk2cp
EqYlDcuo2u+qC78wS5AKNjjUk2kLb2e0ihQTa9pm9LRbbt/7mCGsl3HnV05LUB7NXqytBD2WgnRZ
DKxI+ApKvzs5hf+FjmoOC3XzV7jnkKQXnCXxwc7ch8on3lV6SYp8bbkjo+yZbQ+R5YxU983UXzVP
F0jOTRyIL9yR1TXWTLkt8Y3VzAbR2E+nKfsYsZZfZmaHpbcvgsW7pYY8+m1QbkXWIGi0SbxtFAI3
UGMV0fHjW5/Z003iKPZeXn2tEr+FIHTnUDVcMSBBkwnSBye18lsKeOQVLLTvJ6uzYcqwe/fj8Vw6
PuROc0v+NZUdzxpuYYQLVdx/xB/JkKmjj5SPQETIhrCZsFkO1g2ZhcyaQU/sLbcfgdw31n6i4Gdb
qkIF5HcPVMih7KBAi7n4xwGd6cEVozib/fIqNGX5RHgfJ9aEd97A4DUvwdZGWLpnivxk9KIDbNlg
yqzJIda6Ho7Z16ip85PSK8KEAComAuhG4mSyD0Vvn4q0evGTXYIHd+f1WB3hQNy6wh7uTKQx+cBR
m7qwTjBOWeuWoQwQ3HZx9tIBLuEoBdjsXIKkncKuhBmSGg5JDrG4V8YdgIE0Av6U5Mo8pszd2AQo
tlNIQpoU2ybsMXMrHqImSznrqCdM87YOZvQL7sRzI5HEG+ANw8Z0biCtJftsYU8iZfs8GMOmSJan
sqqiLcYEBAEBEfSNexo9nl8H7w5hcI/5lHJCJD7JGFhG2vJ7nblw75DhkwvrQRcflS3sg98nXzY3
4mZq+AsmJxLU8lPiWp9NihvC9rQLmVpzGiHZ4wSeGe4QPd6kdy7uZSaWM/7ZHhOvA/WEvauC3h0E
m1xZ+0onPm9CPm9Gl/1hs/Qs31IxXpzWSg4iT9/abk3rRvB/HC0nOFoyIQMMYqlSlkahnicHz8pY
CEZTfuz2g3RQGQbFU4ktPpwMDA8NYWIjrtSNEmX+WCYd6/j4YMj5yPk970WyNGFfrfqkhrDJ7Mfq
4xlbtxpo2XI+zt5F/zvFEXtYweYBaQ+NwNUFSos+S8pDQfdhLKRp4g8C6gDViwW+SQxC+qVLZtAY
HPZtXwRstYXYtiMJvBEruw2T2LlKTl7s3TCMW26MxjoP/EhISft6P/bT8wCC6Qi6a5uadob0M3ro
zaYKE9QPfHGPjYfY0DVgjy4Y05qqBUvN9t0tYRcXVv3Yq0URzryQscwqMKo9YmlM653ozc86m7AH
su6fIR7v6pzGMOVDYQTq7bumI3GoxQHOcl/SNhUBuuaaY2Y7ts18Fln6yPbN3Elrn7QAQVlhTRC/
QDy6U/qd2OYB9xTu2piQvMWp3iFKUr31hIEYFgMpFLSYHhaHqqZOR3b34w/J0BJ7MhOvVqrpGEg7
4/vFIeyZ3rXPswI+lea0NYMXToXN0LJNI9MICUqE9yJrCQrA3EQF1jR3+KKwu2rP2CFfO9bSF6ca
oXpl12PIMPs4ShvvCl1wD2QKhJGVXRL3fi4iKBCBenWwcG/LsyahiGYpqK5ObT4sRzbR9JPI27dx
DF+7wRloZe0T4qUPX4CTG8QSP8ieujwFTgBvtb6wZ38gG2xf5a6zHZnDb1tkVVlu8qUEWQCnm8Jq
ykHsNnTFanpDUlReEoxIm7aU7mWwFiLKAhpW9pYZmDkCNYzoPBo2Em0/+e5Sr2dj1R5KE4hxzE1F
gkcMaUjVuzrD2qpntGRBn33CUVc3qYNvZp7dI+tEgD01pZwfz2zfJkNuA2h8oLlWw11+H2txz5yR
Io11yZqrBaqFkALR8qTY0WdW0WvMDmH3GRPHTTOyOW8rsrTmKfnqDOchRd2G8oNs8SqCFclDfrMm
JARBTrSe4md13fQwWM69rx/IKReHSLePLePm7px1vdr3pXiNFBNPrhXcfzwCJlKBg2GMFdohJt9+
4V0SkyVbEQvuGau9CMyBs6iHQ133C6lT+nHIoMp04ldQG3/Myviy1SU2y2ibVY48LFZ7ky3e65LT
HHjeDBCDWRz1i8Uhg+Wtz+N856T5uy4BhinabaDpL0bN58mMtA5ZLPqloAOsT0jkYhLOrSfSFDGO
tvGOaQb4VY9/zTQdPVTDRwel3WNUwxnNy7zWtFmuj1FLV4Fh4VPNuXmz+EHIDrK8oGk9RARSXGDb
A5a/S60XbRZXVdWfeYOWd7D1NY8zRkCMNbh/WCcY0IQnBA1Hz7mWsUV6mEUcjlMjLYn9AcS8z0Nl
ulRzXWsfZk07Xw4lFg3ib+N4ZCkVfKskyggxcfdTO66A+XJA1KNP5fTB69tuA6JAL+yz0BetIPjm
l9Ux1ifOHED80QFCa1MoHrzKfANS8DJVLckyXuqEbYWNmEEIzwJEIZBjp8qsHfJfhB9KhlXSESOy
ivRON+27ZfIhtRLgZznpoyHSAykTSGbHvmYhAmESHaPQ6JhHEj0PhdREQ6u8C+uAzInAOQb1CvZF
1zC6b3XKEmcg562OeuPWVh6M4zTC8NED44s69M3qRVvT/eKlXzUXLfBf7HNFgCBWsnUvGdCEZta/
4dKusbu0YPAmwpOGKN7YE+kKFtUx79q4D4LfuFQVBeTghOtV1I2lDrWt8fIsc3NjrMEvqRRbJEle
Xb4wceLGhzq9eJoguELtWXoxzup+T4YFQGj9GjuOptFFF9aU7DxFRAWJgvSzmpR7yFeschlAiW4d
LFOBEex08544jsaUJs9Wjz/Wybw7DBm8Qn8xlG2P8I1asSezyPFwwKjbfNAIcbBL4wXOR71TE+wj
Ty6vQ8f/bfaTiIWIOBZDsjcTjtfoIzPpxK0ulWGQAiEwDaG2MISnud8RX09v0c34Smp+e/Olgo8A
O8a/HSCIWoPAo+k+uP6xL6YBdQnjLb14URgpcfS4Ik5YcJBCF8c4GdU2nh8yMP8bD9oemsjxNR2z
P74V/VRLWiLXTegX+eeWowDZSP9gLd1NMeXg6Yic284piAiswCVmNpazSGnZ9Ox0jlwT+soGPi6M
oschVQF3QmXtFLwXwTnjY9MmHm7YNZVBgAKZFAfGo98Iv1OV4n+h093MeibBCnIqTJjn1DG+x75E
qho05OPZSbRT/QKvn76o1tmna7CZ5qcxsVDBjjbfxiL6sEuABU3/NGWaGr7hT+KD8RGR1A2atLZE
mjU3FQ/MWLyifPrpR+StZs+fTdTsCIndCUnU7Xe1htNfxe4ItgUo7qRwkhrQ3ozRHPcwZy/cRzT+
Pcthv2OVQ0ELegNmlEUP7fu+CEf8+rTyW6OUBl9RWYRyHoGb1CVC8Gk4Mjhhzhe7GJGrlw7dUljR
3hwDjwH0lFfbIsG7aJAiKSzv0cpdxtUZ2Z2TLl9KxpO2Dy4YukU4QSoRaJlGt0OaZ5GPZ8MGa4dz
bpRvNF4UeDVDqTQP2WoKIlv4+Jxm2o+Dgd1y+XIijRAqC9TJ+pO3+HuZSwN+rpanYkE7MHSgzQbn
g5i2LiwKsvfqtPtxQHXsGhfKvmcdUDBzYDc2aGhrehv4H8Pif6r6mTnUbN0tPbV7N5u3Voxfp5Y9
IUBHxalQpDVFX32a/bTGvwarHdGC07nykRFMKEuLsMSxlttJjGgrUPXOLfwIlGJiZg2bJN7zWMU/
jZ/96m2005VLcqUYU7xoxqROSfrlYs+hjOn2PEHuAQxEjBKNgS6Ecg5nIxoXJFmjfUQgP25q+0E1
fR4SSkPQHbgHH3Mc6758VyNrxLnGEN91GGZjzkZHosMSlCfIpvnNBJ6Cpmf+Anib8ZduCpe00xHx
lso5xwy6Pi+vgAMj1+VZ47CbbhEs/E68XuwJGPtGWEzzq+BDFwFW7KG5nbRXH4QCsVNwMlp4QbdL
jDi17j3kGlm3T2ey7uE6nZhK+CGvBM4bsV7I2JAScrqEf1/Shm75+X+4D/AKg30PmwzOYbb8NoNw
zrDNlfXCBxLMlP1xf/EzH7g/i81tZpb6NM2/sFgg/ohNd2f0lFVcDdu/cnk60mfxHxH92dExeshB
Oc3vGjkNXGyptyl83G0R52SfFz/TNDuIEibwcStkHzwz1EbuEQPw3hZEB8NEZCzbhqXwzsG5NGgE
VlYj16bZeJxs/1AWXb9LpeaJh32CJPEXiCnz3gpeHFXTv7bjU8ob43c+UoCOFJt8ISusVvgceQMf
Yx8UR5nzQoN7jU+GCSjd1jz9saaTcrwb9OfxBQPjfeKOTw30rM7ysiPjnRXIfQ9R8SJmdSlrCN3C
7BjopRB9V+Rdi+kd9FFEw/FblnNxch0H7HKvQoaGKmM/s+It852Lg5fsaCv0pnm1DQw302iUO99I
wUd2Z1UUH64unvp1WVetTojMhEFf1dQ2XdHkJIUWFKDqKYMOCNtINxsndw9lkMo7b6AaiKOGFokU
j8V6Fi7JSgWD25xw0Zte5VBJ8vhX3xusnKK6YAKEPMMDnbwjLKaw8fosOnUgYi77pU/QVK+SXqQ5
W9G1j7DWGexLHs2kt3d1QecrYJImjnFtW4uMYpYfqQjilxzh5rQE1u8FFEoSRNt28QwS4Rhn8Vtc
Ytg/G96a535+FB4jXynka2su+3mMb7F94JhnOIdbMrgnIeGBJcKasODqreD93mhgHRFeCdG2AvBQ
e47YIR0bgw/JzLzd0KFccTlO9r1Ir/IpIFuccZBj8TxHwnhN/I43VSd3fdwdrLFJjz7xHKNLhKHn
91xAxamT7ELm6tB03Y7UNLrHkaO0y5CAz5nNa9HtY38czkia7rtpwpyHPKvu5UcTk0cmdfCmdPTm
LMAEzNaDz1N81nNx7zrduJHGZMI+JgktH7pDHaCjY55kdtOT8PPvmqVv6I3JC6mTObIaAiFIkWGO
6L3PjSD4VK/4Y171bY3GCuFedOYkQHvAK8gP6RwdYPo9BB0mTU5BAEN0aBpO8BnTZJLbJnzz/lOX
tg1/xmeMnxU0MwM3cWMwF0HWFcR091Wzm5z02+s840FeCLoUt2md30BvJLAq5o3yZsq9+o+dPyxR
eWLJzA6sta1dLpzHIiEGYJDBn7lV9xBWiCX2EaN17hrdYm3mKat2zShDC+NNZAd3Bvo2H4Zpwj+2
rd2oTdaxf5SMPA/m7L5ay8AWjFNgqN6n2f5jOzZ6cgJu27gA0VQa13PKOc+RbdjUqwKshID9dVYa
B5aWFBsZPCZKf8BMtb84bGWxqsikf8bjSYeBFSmGfhFb9QsNw9EBfI8nAQWHgobdrhI68d0Sw4QG
b4MIjv1fy4gtJTFpY29VL4x1GM9CMEl/ZDG+zYUJVws9PtPGzD8vj2PQvi/FEnFXoKuJ0vaAyPsV
uO/lf3N0HsvNG2kUfSJUAY28JcEokqKoRGmD+pWQYyM1nt4HXsyMxx6PJRLo/sK959pYWQOh0V7L
QQR0RgKrRPFqVKxV4Hm0JqP2jvXLmLlISHOOAweRFrGF/KNH0J6jkbgXJqYm69NtZjh3k70sUnm5
1ewxWbs10vFMi/7ooj7pr9h7cFdL0MNONe99buIdXJpwP4/ZhZNzXZg9TliPBbBtGacS6KMTMUuM
0/5Agsmb3jq/DDgxnBHJGvQGZk38YblPQh3W9WOcxB8qTIwdGvndMNug5QQVAcqqwxjN50oUa4i1
JxXFf0nBOJ3eNwsmshgRrr7gljsrXF5IoeJbrnVsvcRzBEIdfNS9Hp5Ha/6dRs/fJuMnDO4fi4ib
U0XZ7mIR2iCVD1dOb4ptkbh/YVg808xVB1lm//htIY1DsgF2Ao/OJ/IRgDrxn0T0WlHfBAJ9gKt4
A2XruVvkbTCtBvu1nrDwmzqbdaqcJTNmfOimfjvDvUGkPFzZpN9KvbtQ6IZkzAi5tTp2o0aurqXT
Uuwvol+XXck8sE/BcPoEHAieQ4P9yCoYRPqiO6eOlqxTtqNwxQkzT2Y6MHazRFaf4kaItRfpz81E
gpGDuJoJ+MHLnF9qx8eh1L67isCauf8tQnXq/IknohvvLCUfS4bkiaZfWakFhsP+vmmax8amzkGx
yvlTa88zN5DerkDLvwgSHpgkQsnPZQDzaERoZn8XQ8MVa+45eAlm4GtsVeJDa3uJPBUwivcgbg0P
/CcWMKiAfFqvXWdT1g8GbYo9raqWIppKbkWixiPzny89Lhiui0tHxbTB7HQvkM6HVmacJ1c/19Kt
toUE7NYv5ifjODhxvbOluLsksRPO81YP/isahOfMcG9DmqM5oKUgYvRT64dsg2WNaNn5w6ObYJBU
WKtBmGABkhvYonmX6a8ho/hmGBbXKuFfuYEBBytG1xRbo+crzFm5AjLg/PBfbN0OV8IjBYbQKZ0l
OoviDNenJdSx5TFfma/M71qgesTdOeGLYedfcURT6DGwmhO5i60TZXpHS5VsTat8YStA7HbEo2GZ
z1ElLtKQWMxGbaeVL5CegKi783NuMB+K5vALiyDUR0kxXJcbeEovgqs57PKt55uvbRHSGywradug
fBrJ+DCzW5pPjGdpAgzyjLnlpms/0IZHlBVEoFgVMZXZTyIVxAy5QdLabyyNXwQR+g/FMnxvD6bP
8/8lvJ1ChpDu2a8KIH1gO5fnPo/lrprq9wGbx6HsqLDMkVtxRstGqwhMf4mgyMOjapz3sgDImyFS
rGiOJt25Wk4Q1zI/YKR0MQ8u1+EGZuaB+EtM4GBVI7wk3Sah4t8h3bgg/Hlo/chdqbWAasG2klko
M8puKOzlBCRIZkEle84ZEO6Xqmj4BBaJuLvGMUKjKlMvlnwlE/pZctMda1ZvxvycEo60ar357zlq
sf72TfI3zullTkvG2AOxD0tuIMAgBEO/aEDeClbdK0qbDcMdfss2Zfsl+KN+PJUREZAyZ38x2286
pSiRJeODI6FXR1oGaEB7ahg0tC6vW9PYBnUV62edaU9jV6+qZecaeVsWYuZhCt0nplPXqB/pGaPh
oSuji98DQi/ArK6z/L1GZrUeScdbd5ZOQ+LrfzP0WK/NWbChArXgMIZQwVL2PyO8fC0DedBAP2s4
goWdkS3lrl0RXZLxpxDOr+VUr4NqnaBJX7C8HWeHok3k6XPlDfcsZ+/U+G+Ufc+AvNJ1XYafy9yG
MeiPO3BOxNfKBbvo4Rc1ZnVF1ArlodaItavvtmJuHt2Lcnm0eEcDfJb7nDBnYGPhHiPeGXHaHp8H
3h3B31Zt4Uy/saFgsNAbb/A8n2dF6d6NDepM/5E2ifKarT9VQCnLc5JxQ7gQnMy+fx56uTgdzmQz
Yd1I1TWsxrdxLOrd/18TSJw3VsvLKACL82ne2mx9Vl3FaayaBk3bBBmDhGW2NPLDLcq9ZxDxsmIw
ZAZlNZ8iWyKe+GvsDMaa7zurMW7e8f+8hqH/VPU8GwoRgtsWuzHz34xJ7lsLOXzRMBPmUng3kzrw
RlI17eHk2SbnbpN8FdyYGz3V/nW5ootgyoVWn2ECvxSROXDlV6lp3xkN/yoj3OApA+NOJZR737hj
glhjW4cb6tMZWA0v3xDXh64XL0OZvuXgG1ySSypnUIyawQPwFiGldRrfP2pkBxmZf+7D/DVxxd4u
ALXUTv1o8q4GWTUQms0jk6Xad4a5jPhGft5y3VpA9O3i4HfdwS0/CIF98Fp5rN3ox1I1XUt1KPyQ
k0hJ9o6MB0xiWbuQ40Ir78qxHsqwYDil7tOQEbA8Ge/MqhUJw0z2skRuq8j9rT1+iPGnzZl6Mv6d
AacTVThvMH2QtNSJ+0Sq28qZS/Yu6aNl6csSuuEs4YLVcI+3kf/a9OFWM5odOkR3patq77acUC0v
RGNsEye9Qvw7QdmrAd0+mE5HiqHL/8+k9SQ4anIrLPm5zMMBQ9OpOP7ZU2WgDcQMEz5Uxf0CIrcC
YKxBRRaj+qzuzFyOoh0oqZaoySh+tTxr5vMj56IEcVaauJ59eD5zxDhFq+RRaDX7ANAPet+w0+RY
K9Tw0AwtE5J9gWLE0cXZxAkto1u1RRT+7dvwpxz6OAQlnLUEFgconf7NxMhu4gFtPOzVVQX2f+4W
zoFozx0WSHRRz5XI1rh/TjP3aWlnNxnrJ4PVcJJT2g0x4U6J9uv6Dpeky+iub3nLyHuClUA6Y+UH
hfvYImZfKrSvOtmBy0fmZ5VBqld7fHingauFRPED8XbLToiPSeOgcypj4zG64dwiPEMyykDPnlC8
oAy9Mu4+U1/kpKKuHHpqlhnAPBMDlXpJ+aNFVOl63u8d5grK0J4mvdlZJbaMgmFgqJGOGFrU3cZV
QsJa8e1t7D7/Lav2bWD/gOZn9HS+esFERrfnZ7SeimQ0Gk51Nev8B5Gh5C7L0YWbqKrKCFJafOts
VFpmgp1Po7UOBebS0TsjDb+r2v9eSM7UW9tByMdqil6bmstBD+lx0BvaHRM2GlRUpk3BLefgkx/t
W9Xq7wg8PqSophUWhv9F6haJtAaLQoKhK/VhS+PNlfbZ6pnzguMMMosU1tF8Gu3miHLmoQrbHeeR
A9a9fyxA/HZN+Ovjx+KjVquhWSfTt2zAkILzB+eXUxGgWxqYLuNF+Yd89oSlFqDYppUlHzELKRFr
t8muHkfdRV+io9vo7wYL5KAb8KFa/fMoO8rH3toNRvUyFfrV06qDhbYOJSO86sj6aFqFO5jbYpiS
10TmtzGb+BPTA7k8EFEq9cxSP+caZgrMkPtBV+vYooQZvfkZG8DFr0ZWKQu9qfYJVUyjr2TRFNsU
Z0iu+CQGMvpyxWy8QgvQcKNr/XSOYwP5rNV9Knv5Pow/nh+WR+iPGy1MN82g9mak7WcIiJBzBHHA
uniNJmWf0R0uxkhkUf7RriQGeMvcuWY+PIzFDFUNU6/mw++w9NQ6JPj9Q2pGgm1w8RYEKTAN/KPP
lyfBchno0tWEA2JoXvQ413ybajR8xCvE0HdpZK55JpfNTz5vSDh3WEgopGpkWI7FI5tATYb9kXCz
71b2fyEZ4pRymPtT+myXQU66jD3zXpXMPOd7LRkfpbO89QZB94la+mXSO1dGpyUHLdHU2jSHaWOR
dqNcooA9nXq3bafHoeMR9o3FAftcorJZSRooXpgPaZv0sza2shbXsotSkUHNEnM2sruYXTBl5LGP
YPXT0dvR+czrHMzdKlbZNzA+bQXq+B0RBACxoR22Mp2A6Rjhm+ue0RKaZ7Y9q9p1HkmGMwls9gcy
Z+XecKv4BukU8jl41ghnWeHyOYLy3XAL7+qK1o+tFrVdfVQha81Zm/zz6NL6oyDf9MtU0AfyoVN6
2tSiY+bEi7iS4CsmDYDupqPDRpBxk79rOmCQSW9hEVQMMcrI/QcCjjn5jrVickht7/xYsdU+gtfc
gWq20A1bG1i+1UVH4ZTFwgZ2tzNU7l3kpTVAf43LA1hx9hcmFE1KanCqcbc1Gc4EUQgBO7JsTCrK
DQiLKrcDnftK0x5jczADv4dBMYcTRrK24tCxsZE+tnH4EbI3R1D4lUdsrzRzvOYskzaZ/5oaHF0I
Ru8yMrkWEKcPNXgF1gYyiCQLhLrV0Br4GXc/bV9U/DOEazMRd34AXxFaP6J7cNHb6UhL0H/nn2wi
b2PlVruW8mwN0IHPlQtSpidipvV16OGYieP+VDvmsKPMI+hwYNSXgd9P3fJRJyp4TnqfcTGZveEz
0yboYSgBV+Q17o0UF7ebZD/8J7HyxFRqzJecEM2yxPCTsT0Jwio+j85Fw1MaRALhlRlOIf5qr9zE
7PBcxD5riLV6ATAWlbFFZKpLdjSA/iipH6ecTRNywRuKmwPk58+sZSPHEhIAW7/EVMz3vJ/3RI9y
psCucHN2gyXjZMJNcGm3rv0NPNkCnmxvIBGg2gmNNgD5uG28Rl2rwUXDB9kgtxnUg/fcoB79SQim
bijRcCeXICnb17Ky8nUce2s8UZzU3aPC3szhC5Whm/VD1WtPxtTBwBHlvu0uLqfrRihespvoPzyU
2RytXhUMbLXI8fyKcR0f7T7+10X5xA4e8BMoqhV6VpujVn4IB4Pt1BYPI8LygmM0R92HXpTHS40F
0T3JAjcn/616d3Mme/zw3+gTQ+5a3mmFHi5S+ofJ3J/CTrPXFUm7WV3YJzB8nBOo5wBDsD2xBWJO
C0GcIexfBjnAV7vq4Bfsddqq07ad3Z1Uio8/le7vPFP3NLDDOBKuTuywHGPbtTZLPpmQAKg+Lb+6
POkDOqh/tpN2gCecFxQz/lrpaJEUKxezGX4QAMDQAP2auvxJn39oh7SziQBm0n0j9R/8M23jF5Ad
YlaPkqUhfvbyxJZuHY6Ez5repo9p+pKczVuDBJEeAahu2Mz3zF4GhigRw+RoQ20i4CqmDAY8iuQJ
ymaeIzMXJUZMut7KZ/Jh6UBECLQN12Dq3RjJRxvO+tqfe3tnKvrnCKJf6xMrwD71sSYWxsNOjMqQ
U0n51qNIEroJCkhU13+jqR2GzMVQbi0bm8x42pgCN2/MgB1c6LAqc4FGA+qebSMLiWNz3ZXABTiW
yMRo9+AyZFA0AOuV0jbhdfZDlEMpEwfCNogUwnaPzW1NSOaVU+e1cLRqT2xGtW3MZx95/BLT9TPP
tX4F8MlJ70z6GkVqf3CMhWsAaYiVJ8pFUMNFCfPSqy8sbPl8ExOpYgGw0ONKSuWHgwqJeUKhr9sw
eXLa2WNoDO+UavJ11LweMPQYH7XpFDowdSBLKBAhU009YbV4qst250CThXKdHYjdtVd97d0qfxVv
7SF/c3zkqTmVVOHFt0bxD1H8jrlhyiOyZItDhOfpVaKiaBnaOqn4UHn0OoeQ6fndMMRlkIiaGGr/
BM5cTT7VKtrbMq+5awySLYa7a3hIvQzvw8+p8+BTnKLM/wBL9NmmNdgC7TfPGRMyfnkcmoTEGIZz
VhRuqqh3yEaGtc79s0n1cFelTM5qg7Q/Ef7OUfPTlgwMEvATK9E5zGjM/gGOFyAyygbkWhptE6Dp
bT4IfzvONg0Rqn+zAV1Jfs4rxgAnsFIXciGFqsqMB7sxGLT2g71NYvN5SBjeEezn8Q05NJ9hzy2k
vQsUGkR5UoXNS8f1igZlCVJlQdb0zsWq/LuOu3RQkbfy5h7RnoH6O2MoRqBNxblWyZOuLGDgh8Ll
klKKykoRYMHVzugzRpc5gNwNs5LVCDdSBffr0FkjwrqOiZlM+ZlH9PszLyhBBURfGdAN5oKVUV7q
djCTwrKVAic43/hVdFR/g2f/VooGO5IsCqnDr66cxy2cWMTE6bCxjQkfsUbyML8ERgQkWnO3tVyM
LZFjYxmoYeSjr+hlXJPCVtUrFrbT9EAuo31yHZRIdflrd1Q8AxS4jd20iEcx6W9KF03R4KZiA6n8
Gd8InKzqaeiHF64c5uWxgdGEpDCFdwFGTb+yE/0Ld5gJ1adEODTnztGW3gb0B4O20fkdsb/r8p5K
2BR6Ln9iA9xJJhAehMtcU2ZszTUZoR1FveQAUChTpAVeK1Z1xyWqNaTQ8vet4mYT4kDesLr7DMe7
I6EsQThnB1m+eh7OJbN6txb0iJejI3DUgxPav8SJ2yQsRGoj/LvbMc+o+gzcwcr0mVYylbNAHUQ0
svrGHQTmhKq31hFZNF33QJ4ENhKUQrkf5KogYzuncWalwWT619NJ3axSpi3WpIatQ6KNjXB54PGz
4OuwD/Y+Ss+7WsbAkt/iWmnZCsgq9YImLtEtQa2EUdEciT7dRkgvIZkxUyjGIijFeM4caW/o46cV
4NEkIfC3/aydwzDEf+CK48DU8k9iEcEC918NJ7ASI2L2gSFsqa5WrjvULsTmZcgjZzoscu/btwUO
7oScCwBKAj9B4iFIcNt5WvxjG4iY855cTlRlWq39WmR/bCBgk4OFA44delgWX6TsoEuxeCL68Yk+
GFH0Wzgg9mVyKUzkJk0yIzrKiMgO8eYb5StUKOz1HPFVQ2fr02fYdf7lFWyDeoCs/FgMJpJqvtup
RVQMcn0rC38bhp0wezSFF2zczZZ4jDPPuk24tuyjNjD1mKz800c4l9hQHGjNIeGg/RWc9jS/jOs0
pwioN1lNms2O6fq9YpGz0cLy0/Hu5hTnzJtNRFkJuocYkwLMST6kAuNQFMK1MZgWIFjCrqithuic
cEKvYhnekjbfuEb5SRwh4Nn0J7RbAuNIRGbQYTPkfZdjhY3T6rdgapZdPx187WA8UbjcQ86gDlfV
qhHpzfLdIInKn7AZg3zxoEjId6he+fQr+cmLlO28RASNsh4nGf21XfrVzuRmF9F9VurgVNObm7h3
q02sgJxniSCHEa+tJ8eoOXWZ2T6bLlEGGpUkUvmN39Gd55Z7LiJihcqmv6Ca3xSZuA3JmAfRJNCP
yXyDVllAI+a15K0KDMt+89LlHQ1L5NgagmTIlxszZ/7hsCT0OMqAzIMHlB1h2BHCrNEsXfoX+V72
yW4AP0AoxNmU835scF1mJWu3Cd9FK/UlHosHsqBBTI3wocOmim3KcZntsVhw5CGMGatOy5PgcDhM
EJ7MCJp/jIZJUlLVRVFCRCfWhQCesxeDo23HR7xNKJdgkK6L5DgI7j8urQ/LbKG1Sv3gWgRIF5Zz
Ywz75fjxXvB9xP+/Clb4UbcsxNr8ByHMrQe2FU+XvNETzlte814mTBQ1+DB5xilFsMk6ysrvilL1
RIXMN2C560rhK2JQWSf5wiBhwqx3/Y5H/dkgbwpwMNHlM9tRhtsecDJQV69JXJXbpGcvlggiWitl
xiT8spCPsHFWNfM1adWwyQjxoa6010XJmKlNH0n+nJgToSblOkEzr5jJrJU152uYEc6D2UhgZ/pw
aOq0fspL459ZWQOTbRuRubUDDAmHDvscMXE2AKMo2dmC+6WQ/h5dBIi6Kg+0ZVKHSvEFHJ12NGv3
LGkX4rEYd12snlzNO5p26SwcEUrsNsFOyMOSaWZ4AsSOO3BQXzo+mQIjUuDVrLltn3kKMPh3dOxU
jNhZt8Qt6xVsZK0Dt00LBgyxfsDh4KLMldZjicBvMiGWWIB02CCdEHvw13NOndpfHAcFe1MWKPzW
IAA0VdYBkRhMASAGIwcBois6umXW/oEeMTxtOnMdj8bv5ECenpmfMLyW+0GGPCk2O1LNByiexdYv
MfKEoSRehlgGwiiermcyVDtCT5h/xOAAPW/HNuHJzzjyVV2YGzdlKZlZNs0INw1eJtqAqmzYlubJ
V2wRRBua3/EUH4eBNyCfsieiu2NSqyB6adoh1rt0a2nxr1MgtolcriZTI4OxwcBQo8OO9fY5iaKL
0frps+6pPzMxi3WLPjlIAb2YU5jwIfrjRnGGrRqN/kK3WGICRJJ1gcMIu9ps2ReFOmlq7PFiQ4Vb
0+Zre3bZDxJbwNpsKwHMkhesmg6lzUXNxPepzGDIOJlDaZ3AFi4AEFajR/4m3zvZjVqy7SpogP58
a4bRJH+jD5EBs8ouW3MLkYZBlXFxZWU92tFD6ib6FqHMezq3xJwBBQ6yWu1rMbdA9li/HsBt9T+c
Zl35bEpURaOfvfbMPKOsOTI/rivqZSMtBUuYyNjY+fxUUmccGLR7O3ZU21kxRTRBxoD9OggkoUWG
MCOMUsRiRI2tGaziaZ+yF6vw0C74Cd9whRJIzId+oeQzV183Ur0SoMp0SHTRI0acfvVZJt6/elSQ
jUmcGQzxGdmMZ02DE9W2TboAYJaVKacNCa+MJPHGQ6+TNXBvP4xYKPC/y5ePlC/zDOQkCUiepOTx
9Zvf+++5cNHuhTGLJ7gcjBYzUm3avyqbtEuezQS0mel2dvVnv8rZ72nAMovsC6BHc/WLgyRYfJeT
3avKERxprceBUQMTbaanSc5vkbl49RKcFHwk+kIXJb232GjdlJ8Y1LPtdJ6UwleNKLJNtc8iXk4h
N3E2ANG+IIUjoE5wlAi97IKmC3qBk9JFU7WruBJNj7zQEKeEhOyKojwROJrGL/JbCRHUmfprWBBZ
Xx2Twj+1+r+wVN0DyvZobbRauDW7jCMmdpgjD5gLBR5Y3yuRlHGsrks/0pGk0PEZBZ8YWpCdZqGy
Asq84/fo1r7dYIMFmDI0nQhq05A7leoGxtxebGlsLHhrxgOhB/NOsWNISDU2W4q7EP1OOJCKMgqI
0uKLlSaxsTB+MV9YwTQWPslI4pkPm1Dg1kThXhtPPrDdB+U6Zzg62zYaTvE4XEVUAcTuzQ/ezjc9
NOtD387L8IVa1aHnBCDDOgimW9BOHlSVWt+7vbo2VmGt4b3Zu5g0XUlIuG8W4g3h4MXLPFbpsZWe
jT/0epu6cadd3zToXAdi7ZQ8jCJ9J32QGUGEB3dy81d/NLptjtFpFuXj5FsoomuKoGWxwfaqwuTt
Mq1h6TsOxPYm3oyAvxfVNq+YV4OupcnAz7bEPFLS2hOaHP3QMFB5qDMVjLn31jLJ2w0V93bK9qtD
l9BabBk8YABGNSpwjmSR46EXAeFv+PJQcfmlv52L0dlXY3eTGDL4FiucGSIGB2/sKoOIvP+j6lE3
IbtK2vAxntNPd0An6hjhjeE6bkWdQ0fmFHj4mY1Ac/ekoNoPWqG/RalHEgEf7sRCY9butdA/OhOJ
Tttu///bbAKTomy6mQDMCJdUQ8XEGKr6phPN1WLyvG/bj34Q2rFizmB1zV7YLiBg0cPWk/JMoDZn
odOBBFevMiOf3MvgjnuCYmYoiz8mljwcTM59DOsooCiycv2ZQ+YwwCnP8vBqzr96lTy4bacdR6N0
+VwIUaz5OUC3H3od2kebTdNWiGM0l18w2eFP9Pyshpx0JCOB3nohyQ9aD4aJUQ1CBa6b0uYWKvYC
HCprmYR16eCtulA5t6hVr/UL3Sg80JY+VlorkSYc3d7on3oE2Kf//ygZJhrUXD/8/990rzAJJdAd
/2Qv/8YNzw1OnRapGO0hqpoPHMId6Lg3qiBYA3YOM2Hssc7l4oPL+Am/fH1Lm2PWDOUlQfC4dLL9
Uxq377zsPdLfpDgKrHP3AZ1e62V3bXKzB9WFaPbcxlqbmfLwwtg35EfbbJifBU7Kfet77k2U41NP
Y/bhOigSSzuc9ojBBFmuLodpDsQ6E9fUkM1L7FcGWShxiPKK/XEc9RPucfnV1OpnGKyXehIGkcu9
eU0MkrgdWnXCsqa167FW98nrdmMm5jbg4r1MQ8pixBISgfUJSX/qZOqSxjb5z165M9n6PqbFEoua
EkIaMvgktZDBk8gC2co0cH1jA4JeO/Yh2GuB4a+y2ENVeR2AdUgpUpRxapQ8YRm64yH1V2w1IZzG
oWTie8tUVJ+GaERtqX5qNOL4zXhpM+/Yo908eVh1uZqbBfJOoPWUzUxI45FBL44M5pnmNNGOUHFG
sPUPqUglDems3TrYKp7NjgCR38krZvjBftMGrKi2zBqiB6NvXoUP2Ep11r3XJi5auss1eqXkEXZo
eKyVlWwVtMbTQGFFY8N6I2qTL3/RVbom2uDJofLAiobi3/WfWfInK0d6cMaYqimZz2eGnsfO5Q7P
UYTSLGP36X0LQb7vBV7u36lh8l2bsS7XlyxYHBjppRGEashqIY3Dc3NB069iMzpZoe7xsNg3Uzpy
EzfhgdG5s2jF0m3JLI8FPjvSLqINsIytW5qbSfaSX47MlShv4kOoaxBWJq5O7hrA3eDnsfwbDaBL
o30x+BaOY+fdUMLSEAq1xSVxAoN9npC+9b4f2KF26dqC2KqRgdLcFj4gk2RNl7UQ0AZcr6l9aCNG
ehMl5q7xkeuBRMlbt9sUcYFOs99aycQmhJRkcldBrYBxzEzsz1AHaT41FqMELrAEVyktg5A7L/2s
kGqxIMiuNGIRGzMOcCBGizktx1QJC1DE3F4ki3f7CnpJ1Jy1SjCXTusre3Zj3WbqI6P2JyoOrWaM
k0TUnnlgaTni+SfKN9WT7zbnEEfv8DZsHOXPO19iwgHJQ9LZhBya4JYnb8oYMNlG0BN4edQN50oA
pADiW6awN+4DBvLO4+I05A1orLNPS+1fpaqb0KclMKH6m6qjXmGupfoWu7ieyERd/lsLaNwcMA4T
q1gT37Vm+GAsFM1DEQFhTtmFR2D4VlauPTH0Vka1n6T1reGvXz6om9dxoBZjc2GSBNe/c9ifS260
uGQBIQhu7IoW+ox5GOC3Z6HfUVfInev36PQE1TTSjNGGhcnz5vSjXIGZ21heUu4s4G60aWO2FkOz
NZCViqZ8IXq92Idtucmc8SEEql/29rz/RxgZU0g9207FIhfErL4pIpyQkfdWLatNLHtV4GYaFtwR
V2yPvALmS+nRew6dDxAaRkKXs/PvfP2etWwfq88GhEWgBkcFRMxfUdlDHRhJmTaq6nUqcoSXGqqL
aGG8ozeyG+t9ML1nMNVbPEBns6e9Fo36Qz5TQU7+tcjGRAlWtWt9dL+rAVlFRmgYgvNvy+NhQjuE
R7by3iCO+t6PbhFyzy10Ns34UlqGtg/78K3iVN9W1lfqYaN2ep307Kr76SeHty3OwDgC+3cMuk3Z
8NaBdV9xcAfu0H9ZkXR2fR1doLOLvSHSfy7w+dLS/WcU4IA4Hax++5oxYWA37seUX8JSfGuZ2vVI
wtejaT4Vuh/oy+eR4m7Gu19mmzZ0t1OSHno3tfBhNiYJbN4x9FW+twx8JFNjnvnG8A/Oi11MjvsY
Uvo6KdytVpgXnTdg1+ZqG4PDTiy6aMXkEunp/OOBj0WpRrsfnfuZDlTY6i/tumGP/vtbyXtk8DQs
7z5aXwYBTv2m5vgfI5ZnNIkPYdMZVNfGVYk3joR/PpMtEPfUUU36k83xO6DsgPxDILxAHdi0Hz3M
astfnNrwPvjpYfAdsdVSGO1ZOx/0JdTeCtkdS+Jv+ZaUhm+vHIqjP6tdzSIgII8kwEtHihbv7SgY
uieh/RaNmButTuzJ5cIuyPTJHr1LNnAX+8P0SRQb4BFb4Wkkfycqk2NcIz0owAg1v5kuH7UGuz8j
LTzYFWFcLVdC3XTXEcEHIRB4Omd8+gZKf0YCT30/3GLFCKeO3T2oaxzIrrcEAFW89i6SNNv6Tmo5
rNzcP+M0eLDzC5cJY1yoyRvIYOvFxt+bLSKxH88cXoGVYtd2GRlk5Oq62rHterEaDPvfFFEYZ24D
OTQ8LJ9Zhv1u4zTneSlIKZevcL8xp7jtxhwWIip+uwi9P8JEEYR6gSK7lOtsBMIw2USOm90NR9tj
xWiT7Ubx0wjgzJQ8J3wpP6Pm0b6O1E3ukL9KVFu2m9e4bvyvpqkfO9fYxBSFUxpxgpcW0tTon+UR
3KMk/i6dvEkzeqJd/CLn8HUIH0LrWkfN1exMwjfHka0WLwU1XQpBpC2+AKsmwTCc9MX7KtHD+kZ3
ElkYrhBtv/vSk+uan1fgv1wRDfTWzg5hYLn3rxgTqhy4ppiOzaH4bFsYaAnF49RTaE9PAyrCskdR
X5laiqkzPnRhwy410S+T5+KCH79QXRQ3vebC0MQHbOjysQ5R8hnz/NPSlC+HL47igjgmyykIae+o
c2qJQ2FuVi0C8bBMfKyGxIVG1YeaGTo48MJMX7sYajikKnv6P8sI1Glr1Naul/091ZYVznxTfqEH
Y0/EBvCfa6/SS67UW+7OTChj4xLWzjru/fjkqv6Ql/lTZKLyZbrIGoY+fAq/gUYSt0rKQ+02t8m1
zIOlxAxz5a/G2oVedor2llRPZgXpfUjHe9xbapfM2c4dLRlkIHtkM1ylLz6FyL5SF+5I4QBIihFP
zNGflS1YTR/ZcciY4eh9k+zxCA79UmD+rhN/78E/W4tK/il477ThfuZ8OkmDrQr4fAOTR3lveKJf
PMD7fuu+GhTSUSzuFJeUiuTkcjgCQOurIwExj2nWv4w1ayEvmUnySe9kX/62c35jgXhsoJIHia7V
O/A9wOK05sw0gIZtijHL5ezdwrz8kKb/K9CW2IAzKTXsd0YvpOs6c2AJ/zJNyYe0mqMV4wBKRgxw
RCL2xeL3pQZdJW1/IY1m1XjVuCsIAjUSjbEck3z9NlrZTy+Z8ib5SW/O/L9h3+nGamEXVCsGI6+N
U/7lA68MZzNzifAQme07/7J5lSW4gaS/VehxV3Edi6A3w31nMLSxLdCCQiP50LGdbj93BoCQqMQW
ZHx1BexlHpalBw0HCho0EmwV+0oUWKD7/8g7j9xalrS7TkX424pSZGRGmoYE6HhHHvLQs5O45CXT
e5/T0VA0Ma18PwQJAtRQW8AroG6h+C6PyYjP7L12vfKWILHkGU7p59jxpUUp9VznxpMTiV3BoMdE
CLxuVH/TAfzvmH2JHN0/pDUE25gonckKoUYsm2fteNt8EjhirPx3rrEADU7J+Bux+gqS4oKCnhip
++5PRwARfSBKVESAsISTt8J/GfzhLRXFbfTyF5xb91nafHYRikxEUVQ82YuT9v5JJPo9Y8jC8kSV
+CnhpClMBBEDhGhsSZJLX7KM6D+7gbkB5TfiCDNjVmkWMDV3fCdipD9UWfQbLAc7390yZLWuquoj
aFjkJmqetzVjXtz6+5FVGDNjfCO1+BQVFsB8wgIeyfKdd4tKmU+O3OhNl+ODLs3xQOr7Rzitp2F2
n5VHCtAy+kKbQOVZ9REFb0DgHcqoiTJQAn9xMVaPot8U6NhJQPwQ0NW2pAnnmmS7vg82RV47h4Dp
NkF6J0PZ3c7GTjmR17LJAS6dEMT8zPZGNQUhmzwiwlo2XQVqDtqBfKyaXeQfwnoExT4ds9DCjpmN
GzNG9OFU7ORC+hviWZi7zyYDO3QvJIcSMmaxhTaNfMXyPbrY8WVoINwRBrURJmBZXp/P6sJ4qFGx
8/uUv47hsTDyzJaoBnWtbBTmUnD7A2pese/gGjCqn3BX4hntdQhy2WVkEs/RFusv36cUZVKO3azu
ZgNhDvG2qE7LcH6d4awI96nWXUw2ivc9YrjJOmq6CfJXLsQrgIMzq66Hyt/Jgt2Qh7x75fj9SRmD
ffJ1ThpK2E4nENTcY91aLbTrsXbDfULiErRQvWI9fgj99ssDgUk7nz41IshXleNezNB49/JuvB/w
+mi7L3fFDMJmQmI/LbEMsoeLSUcQk+S8MgivILIJNSpW4427ONYaTWYdN7CXo5SRlzxt+ZL+kxac
sVkNByIqcNX1PYsiK0+/CRibAB9RTqLDIyHsKc3w/gbY1NxaP3tWcU+m3ofNdwqhBdb7PJwP0YjH
Ee/304C/BDTLdIOQQA6oqplAx9El7pQ6mG77HEXmKstZaXBGW4tsiiPLgUxs++Oa5S/VvjcG26Qo
znY8FGeP6TJiOlgTxs+N2fhzPhR/p5wwFwiKd3ZgsbMEcahnMrsbn3vehJAZRMxErc78I2Vy4ywG
iuQ/BggsyLtkvGe8sYo/DXG2MswAM+/kvFrBeEiWY0uETMj5kDzNEqDBaUWu7zuxjz0bYBu0WquA
lOTRj+tZn9KSB6O7j4eXZiYh0oKyFnvTTYYT6ZQ1+Uo1ljitrl0Guc0e6GRSA127T6CflZT7bkHJ
/WhneGLWZx1l3O+MeQRVbgQEWSQwo93szrXDH3OeSYljFIChbzcWdCdtJN/mBso1jm8yN68z4Qkb
gxxWFuq/fAIUYENcY7EkQTcGSmt/CMZgPDxb5g3TLjWR2auou0fKTJnkEdGh6menE8FmQMK3NjxI
Psjq4fqcYgMHW6STi6fLi8VZgE5V0jv1D3US3Uz8wHQ5z9LRx2ZkzASca6U8ZomI1A8gl36CYHye
jRLyhr0L7elEQYYV3aH3L5wD1pdgXWPR3Qf29OsguoBsM3z4pYGKSXJ3gsU+YczY8Jy+BzEH1zj/
iW3k8nGAalL0SzcWnju3yzZORz/U1eqLWQmPRU8l7Qxfgwhf2y04Xc6iIWY/nj0Ptfm3K70bo4eT
KXh1RQtckeXBX2R7JhmKcurnDcSsipXwEjFUn52ejapyX3m//s4EQZDbt2KjcQGl+1J09MJ011OD
oA/gEEBUOsHGUQ9WJ09O1v2Fevssw/41riderRUcQU7y6YNzC/tDl/DrenVyzxaiaO7jWu5yK+RL
sPjfJDtPmbtvU+5u+awfAccTp+f1z15YY6Y2CCTzbdy5pWXfs0p6agwXZOKI41t6b0gXDeb4GRTa
ZFuRToaj6Ew4yZ0G9OJqbz5MNiY2JzEXrsRBtbANupnQ56T/MR3ScYxqJDMmxDTEEQsg4bmg9OKm
DJ3LUtW2E2yNccoRAC0TPFvvc5dIT1p7LOzxV8BeDDjDnB9wA9z7RnBBbP8OWeshjtm/eqVFOjE7
02VOgGZj1XbjFWz7WUvv27TCOzyNHAth+psaSID977F6gPh6w12EirOl3CmH5C1WfFvj4beo4S6x
VD90U/s7G9mlsBlca7ZHBo4WIPH4w7X0WaMQIpDE2KVSi3+PYU4omgmN1IZRQjlB3trROc4+zp5U
Jj/T0OyrKKDznf6ELDPZWaDm8+yD6/KpuUVxCoEnR75zyep/rDHzRzjXKSyF6TEoc4IMkX4XmX7G
qjCZNTugFK2a1WKkY2lki+qvVo8KdfLFdtzPqbZuU8JpBucLuwDbPC+AYl0fRFF+FxTVUN3O+G+/
upQ2y4reZqIO+YquzWHYhAxjo04Sw4DooiFhhRTZYStHbMhkiOXyJ5QfMtcQWRv1ZFCR07CE1qoL
mWTmjIvopyefv6quTnrCoS7zx0AjXhqrQ8jwc50W5THP+b7kwfgQDPabFf2Z6MEwDR5zbo8qSy4V
K9iQ39Vk87vTZXs/cLZNFVqh7BZQvQPgiHg0ceq5iE1gnFw4+dB2F4v3tplutuL3AYDXES3tt0pw
YPv1mjToHgXbkKBv/OcD6DqeNLcl4VESndHRWAlVcrhmABJ6/21KgTcMBqvxWnVy7YYvnpeSX5Xe
lJkyrNYbhksC4DVtPyLoNgOEhysYcGvDghbFMV1C7gD8T8SjDCIYPsz2O1pRoAsdptfcpFCAPsDb
cut875kDzd6PXF1oprL1PJQ/tm5/iWhBMoZSQigzx2gOPwXULxq4UBzQDn0koBGZih3Tng4dyezi
xECyTuVdjE8cdwgXc+t7EkwdB/z0Ne86iT7lxiY07iDgcDhRFe2NOH0eG5ya3gL0YFrGim/4tMQc
bgFO/eClY2ip5hN1gV9OFwWqmhkfVDUP02SlkmvcA6EAB+6UyC58wBndJKnFnaR+sgV0Tn+Uzygv
AByZHVZpkfJBlwMILVgkduh8K7EgemfrTWikgH7gmNteWCzvlgjQXNJredKCJluQ7VFwA4og/jK7
KDmrtr4ZhcskrQUWOmVanjqrqbdg7BFfJhBjM7B/GyhAtNbqcZbToXcSAygVvznvZWuW71bFLqW0
BDDwKoNlMONWLcIXx3LwcS2bGXcCVQFCwhZY6dVn7Hg+1+qwNmOAF1SGMERLTFWYSM0AZAqrchoe
F9anh//Rmy+ttDZt7t8ZdfDW9QRXD0iAmzG6EJmBape+q+7Nl3ZAPsK89ZoNGjQN3HIRfPRTxgQg
f8lC9F4EydGgllm7YcP0IiXj/1FDWnMUAHr8w33YoadyjwykojVSVljktsB6FXKRuD+u5R4UFxCR
c9YesF6yt8cnGYfnumd9wnJt1kSZMSHzm/lS+dQ4pYSeNwwviJEfENO8zoAtCakVb15IaU2ViAlQ
15eJTyVHv+0p++AHxGA43avDUKppxbEmsvBeTvkxZUxE0CaJnPADL6PD4mBqzKckRlgpdf7SGdVj
CcKlr2NQ2Dyjpiue7RGj+RCg8OHLy9YvUZcwoguSd90GDveVWzYD2jrkfJg53ydl8ISX3D3eLH4i
PV7KqAQcP79nIr7hv6xQ4QF7VMMR4/qugt9RWuGmN+tP6USf5IXfUVKsHO9s17CEenBmWb0WDubh
1LQe6hz5hIX3sDSglmrf+yJbmEEgs1mNRCeKq2Yf1yBz0HEb98hbbrBdjpFBB4SaoCn0Bx4kpANY
ASCAv9QoFvCRR78F8y7ulqXUQ41bGd+Ty0UW84Vxl6V/n5hYZL8iX57nMjsywLpZYE1SFXrbdBDP
oHr+5oKsuha6wFDzeFbNV0ksz2Z2uVH84rmpJxQghnh2C36RCpGuCx6s95r7WWKYSBTHfKsaaqm4
f1FmcbWrlhmyRWKamh4GqX5ihlqn1n9rm6LawzjgkIiyA5xbe0s8zIGIH2SFpf+Kl/+nBuen5pDF
BMGnFUHvSjynxQlZMkCWhIhLk5m6sjx11y0QaV1+VZnDPSLax0mo4zyxDw3DY5AYdwvgVmRXp6ve
VZGFUGW5s9mt2PDYgW2YbAByQjdDpK/GGF1jY9Ev4CDpO/uul+HN9+M7TCgGW57wRqs5wWER3EwF
eT1li4HJA3PUe942i/QRNodekbx5qMchOYzOLuvtj5J0or3vhse0qK5oriCpOOIMThRQNjYISMbu
ZvmrLTSpZcOt1/TBPdXglQyLc9t6f5o2eygsayRYpf4kIBfmRoFg2thQs96Tbb51yuIseoHgMhyf
8JY/qJQIavNUGLj5chn/DLw6ktkR2bU4FEvnCU/znai/rHpxR4ohACeXXM3Iean8OzYusEDnGYOL
/ydFfD7mpsl3ZTp5Ajlb1TPZjEpIO53zYxPluEZ8CCzh4i3KU6Xcq2Ija7gBITnlfK9HmwEPOuY2
FO2+Y3DH9Lawd1kkXuseIFifMILgSjZj551FFgkLXvk1RNXnJJm15SnY6MaMf8HPvRAtBfAowOGl
YtDjmIuDCIMlOnRKZHKbCunB4yUKgyE62YT1qox2bsOMjgoPCqWW52osjwyLqh1/9VFq1LF6qDhp
+mswufWB4WXLrCYjqjQdjwKZMTk2C9s/uLcH3W8ykqhNkw7flvBCcxq5rDExRycQ13p27Dox12Os
7x0JcyjOqSkjeOv/eNMjeKSDnbw0fvkT4xlGfz28UaVCB3KiN23L18kYX5FpvCdBviGbAHyFWdu7
LkPmq2J5bqr0lJOH2U4uI7WF9YWWhPaqRSuamAQipR1iAR1jiY6/YkZYOIfqa6TYapKpW4Qlq4py
qFZJOT/aPIMbzwEAMbvix50QrcEhtafo1y0pNRh/rJUdVGeuhXMRWxifxZ+UfRvJzPbGjYnei2as
VSb6EwMfsmdTrvbc7BEsp2c87ttKu9R+THeTOjwHyjkCsyFQM18PuXoIisTcKOgAsow/fSs/ZhX3
F7bnQY+8ICMJtmMgtyP5G4rB3SqP1NX1O1wZuejYJAbfINIfAWMiVPkiRflVuIzx6iIaV1P0lVbl
X+xDvCHT8NdLhvPcFnuxGEQ6Hf4dsuwAKMRdO4De0183EfroZq4mFXXu6IqJv8DbvvL5vphIfrgl
CYjw4eEyO9LvJePprR4AvA/jKTG6fgeHwtk3rDqTgEV+M3QHJ3dumLeSpeNAVTzaW5KqWZ7P5D3A
Iph2NEYlq7weRTcRjU225YAbIsYkTWmRoVsOhz4brFMWAZny8uiQWu5DFSXIMzu6iYYMuPqf7gC9
ixeLmgWUjYi61KDxhmub6O952bCO7XsFDBbiK/M2s2ACkkt2cJAzOYgB0rIpOBQayL0LlQeWwl0L
0Y8LGXtPApcbrt6pRhufud5l8Sg1g+HuibvKEnxcxDqU2rg6SMf8KKnvUSkRp+zuQV3eUY+A7h3P
Q2z+1Hp4ABrzqjrvuYc4HCqc5ATJnyG0ZhsM5NG6rUeMGA5qlAXYA/h3h/FlXikCXHBSIWv4x6L5
7cfVp0AE1qUorkMsrdCMjjKViiCHaDtEeC8B/47rvmKDyRjCt5sF+OjPp3Yp6sZu/uMxotmoyjmh
g34WDhZMt0Wa3scH/DkeVfXJBWV+nmwZHxB1n6IZzWPv+gCftfPgY5l7CmtOGTMpf2pl9Lu5A0c8
YH5y3fasbIyXBhvI5Q0M3IJByEeXkGvVYXH3hsVE7nYXuXidXZd5gdh2ys6JUrFhxETlI9FkK8t7
cWr8xY2BvT9xEkZmPOV8rToIyAgvHrykfFj4RavYrTwae5upWmf9go26WMVQYp+1wWW9ysLICcxk
DuVAYXLp/f1lLMCqozygtT4myDDL4gfNxHdqRWC53S9ksc6mIHKe4gvMlOm6xzKd2OTk8QPqg4My
4YvYsIJQnaY7YnigDMBZTJoDfZA896k6U+DSs8zVnT/Hd2S6vdfTfKkd42qMJTiwpiSpwskftM2E
o8BH0JcJ0pL0Si+OycVlYRXhfIKFUhlZuh/ZS3eWT6AFgS+LNsU/0D4jKF+ZDuEynZVMV9CGYt9O
M1P7QW0Ry9qHrPXuY0UMHOskT2dXxQlTuNzQckR1isj3MNG9Zk2Rbkcd73XivvrslkgE+XA47tnE
oXXyYYITXphyAFcvhioeyoHgJMjgdwTkhZeCpAx+mCw7WV3NOT5WvEFRK4DmRgQvGfCWPc2bX9tg
WAAMvcUZCju+P9UyLK82zpIEYRe0696UvHpJ+hi7NF0slM11RSwUDMTbJM3mbhL5zSJP2KRtttOQ
+4oUFo1RR+DU3rXYmzaga7NCXGuFcM7Ie2i8hG7bFhfT1MSfc9vj7y/GQ1HoFENiyPjKCJ541TNL
7u559OTRpCxjfc6uM4NpmSi3Rj02XZBmEmVkEwUVzDSxIySlnSnIZ/NJJDFV+gK2aGGeBU9DF2cv
A7NhCu2LP6XeCVlW9xRIJbZ9CW6Dq8reliayQZHFT1AlOnCJXKJZwFqM7RkYo/ncz+DXWevvWJHj
WTNE8Nrli3G6AXMREVMrSINCahAvGJgBoac/K2qKNiF8QENFYPvLj+50l70jcENvkoAxYcp/nevy
wSr8alfVIj9Mugk/6dTgYjzwmMBvYHBQIR/d9B59pOdI48TTyrywRTWvymTvwwC62XrMbhjkjkUk
tou/4NDmUAGXh6bxWrlzDN0+RPGFpgb8J1ua1KzeiZRBRlQxR04qh9Kx3tq5vkxm2a7DklddDvY+
RvHvpDth4HyrwuG1suyn1m0eWzMEyxSLt/ieaF42WUsDEybZp5/w0A9gy7EzYEiNaWIChVLIhaXk
ut0uGwnBMBob3zghFijGdbdvb7BW7jMSUFcN1eFhqeRzLzqPwdotGX+gU1RU5AVsfJ13GyHfjREN
AN1Csx+6ETvZ4jtiqnixyFeekPlTFXH7CmmBUwOENDKhRU6CQ5eERFVgxaJPvxkR+lDIukxGg+CM
Yys9o2JDpqyXJNvWuy7/6Qv2vbQdcKKthioKqmHZ0KyP+Qi9JjCvMF0fIgzGp5z502rZ9yCKjQhv
0s/MsMadP1/IKG+vjSO/kY9iy2SCcTKoZZkjYqeOpcWMGMxJMsRw6SM2vC5HMnKTcp9XNfraivpb
Uq2aDrut1u331oxhxTFAg0aQsAcJVH+Ey8X2ID3KublG+eJDNjjDIsxBeTtHHNHyMa7Gl2x2M7oY
sHf5V6iSeO8jBtgnfcab0IDRiRz/UrE7DxZZ6+LD6UrzXch4n/+GLselxYq/RP5r4VrBcfCYSpec
bZ0RP8o+N8Hq6uW4ES35M0oBy4ROb6wj3lK8uDWG0wXRdGSosyoz94EGHWYRUH90fJS/nVdRE2ni
Rsw8IfSRRtwlI3sVIIqvmG34fnGtSM/G14SSKJmekBhFfHmTc5CS9DRxPJbu8NCQekrABJtjmxlj
z565ihk7UiI+ZE5JnLMN8lBk463KMOjNUFsFUWlckn61VnfwsvJdLJnN12HxgL7vC0ko9VZs/5E6
fRvc56nLNLMrDBhWPvwRPPTTai4d1PeZ7SKXwjRgJhELdkDngfElLJhMrm4kImU0XXnkTKdZQl6v
nC9a35eg77IdE2vUfExnwui9Z0Adu59xztQgDbLrZIS7KUDDL1vNZ49gedOxF8dAhIDDm0Glje9R
82jYVOUWcoKg2tMQ4ddMrM+hA3SmR1D6wdusIXVQKGJ9tdk9Qmk+Stf+A7hCHYGUdiGEtgrukbIY
swCyPU8yeh+74i2IS/NYI2LKkBlmYhjvLR4sbqLw0LgVp+nwLmrqt9A190Plx+uQeAUGGZhhOPVN
cDRXbAgBE4Q/Y3XvJP7XOOvPlqTokaXnygj4f9nessKIu7uoHA9Z6HugLZp3xxr0Np79nzA84Yvm
+xABFHa85lUFlMsmNRS6vRenbE5pxeMTVulhCmyKplyKffkodSj2WWJ/d8ZNBvw+PEHsl1IAynP2
acIGi81pwY98RzvLSOB5451oiEXcFR7hWUnDbybGeLFBDXcNelgwG/yJWUMGmcVeG2jskXKDZ8XK
tWEIgwfaL79xRKGG5pwbUeOuZKHNTQx4xcNQpMIW2T6UrG7Kr1Wpr0qxQw31Nag61uLe8MRSFeJO
DP8X3t6Jo5zsEXcAct4iTerc4DeykUEw8lgFQ8vXKMWtGlSUbE1SraoFFeWGBfsot38Yk+a79zHJ
WN27ZdMQDDGjUu8Ou+/iFx8fXF6uKuS7ReT0NhHDkx16Ozh4X+gT+1MYIHcxpq+YzoEzTs7HeHGb
2y77KSpOr/HvpHbuTJ9UtNxXO36GEzH9ptlDAA+lyAxHVrXOxoXNVOYRpEj+0pVNr5LivvUzdIxx
2Ro7vxdfRaQWgErO5tQBnNhxNCeap7bbgHWeNR5XrziVAI8pCYBnTAwKp20tWGMkxS1URx+jpoje
m9D+aNxvaFYx7YcT2r+DPV7ohvFqm+FL433+U7ymC3UKBaocxTeHzU7Z6lq3+aEx4EDKOLmlUf9U
zWg940HBb8nyIy933dO7E5h08YIMRedSJ2stfrI+POpsfMlnAXKGKVze2r88meHeLI2bI36xIMMw
jo2/GUx3lE03gVkfj45G7ansna0G5jHgu7CwUhILbydqFJ7WsoxBtWWnUHeibNOgbQRxgVureWXo
m7HWfSFEaBbmW1DA2EEgjC+2VLeCQS6s+mdh7E2Z1ksRiQMzzKrTbPZ3ZBYwlrT4CkYzpAY9Xrvg
RqVubemtZlTjwXrKC4qUFCt9hKSynYMtDLkAv/ajYmICzDNv92ND5jnu+9fZyP86cEmumTtHm7Jf
Ij26ApmNxVQocdJwp+bS3WhZn/XEMH4W5Wfq2K+QlF7qASU+dAoY2Psk9l5jEnweEJ9kK+xW9tVM
0+SxKqsvOWPGxcNW3jvsA/uBE9UKY2ODFfIlSIrkw4u//enbskx5T799iXtlYOCj05ha8zMsyfGW
ft6u8zm9pg58Gc5k6KceEzE2Uwu5zcOG0zyhwuwf82xBaiRWd2fnlncYpMEkpsVCHIoUzDqxNkzC
iyNaaiw65BnTwYbTAuS6WYYTsSyHyCQm1z5ze5/j8VQnstrNiajv49J6rBM0fo6LrKwLi62C8LCG
O6uX64D2Hf/Wrxni6k0o6y+NNZwqIdo/0uwcipRa8YBO1jaXo0nYpxNs+4zIo47Exw1R0OwS2Ujs
Ba6+bVJnd2nKpa5ZLbqYHBEhkrI39RtfTd1vUfTXhIxi3wqcO6esAZSDLzVwvk1vntt0JANFw6mz
U2ubStM9GaUm1cjHFjQk37USsDTjTjI456eb4sEZPqggvipEmQeDqHNWYGud95ByUTqhuWEFylCk
r8aBk21uVinfP0DF+key2dS+RU+CuD0wFXLS8IQFAG34GHByP5PJPfArw8dKEnbhmcKGlDSbgc1Y
o3jbosy0AQSkB5tt342op8eo6PkpuDiDtzdbQZ5qmOFawZTZ9vyp4yi1Y/iCAyu1DTEVg4fIMAO7
7DLOHxz8hrbq0RkQWg3KetQSV7eH06G0zC3ztiOQAyjXD8pXxEXmwJ20EVwj7svVNIpDbsUvVSa+
UvwfrO3xrkctUPcaD/oO1tdhtIHp5IL99GS0x6JReHU6SM+1Ye21mWM/nPgwI+KejcC/4qOKj/y1
Fp54zytJeCHUYPJh43bpThF6ucUdR2fZQKogW+lpNHHdswLrHLzc4SLbyIETw0MrTPPWmLh8AfIV
UAB0Vn5FM7KnYLbof8qXgSQRy2fSVbtbTWRkIM70FUeU3n+SDOqIl93YsyUDD5ETZsMmqoz1NCV/
p965Q87qbEz/qYOtsAmc+pIBzlqpbnK3WRkdHbITSHUAquo46TGvIJpzL6tdNwLGlxGKCpnfK184
aHlxS4YulECUh2XMJQV8ONynWfqWaEEY2TpMSror4k3WasTnMkFvQa+A7LzcEAr3ay++KUN/TOME
tnOm8ksVIBjLeQN7/tVEmYvmJ/ogDiEpOECJDtqQ/mJeUi8wKL/EH58QXzFBShqs/q/dMp4SbrxJ
LdU8wnR5dInd7QCPPnASQIpLwDPQLm2IMfg2pNwlKkd6pfrnglDzJmzkDt0L3OF0JPtVzm8OwKXC
ZCFtzBq6VWfCT4nlahgsDHQGZ+44nP8Jq/5P/55W/VCkU0AD+E969XdRTnUUhO3/8cf/8lxk/PP/
V6g3qdf/90zv//r7E/zJo6b97/+t+N9TvPmhfw/xdqx/QUpQhuUowwZz6Lr/M8Tblv+ytGVTZCgN
vNeTJHXDEFySuk33X5ZH1r2nHZtJDsaQ/xXi7f3LJMLDkfyPluOx9vl/CfG2XPlv/6H894/6+Pc/
/5tYfjGLf1yyxcvvP7coDxryxf9jYkC5SrTvb/G3uT+SfF+FlWlQBBPWo8H+P7ebKLqiHiU2byMr
xUpwPaUG4stH3dhdxxBHt7bxN27GpP7jtWXXvxQGY2IsAMGCOhVMQmHo+wJAgDE1VkP8KEmS4AhE
wShu4Xhb7St8t7a+aL+bURfrCQj5YNn4lJaq1b5LLU0cBrbxgiGI0ZGzFbuoROj6LAtFTSQ1sS+D
rGITGC5IbG4hDJTTruFg+wC4RjCfV02DvKvDuTMeXWJ6U3RRqZNvR4Ee7mIPBdLKCEYRGgsUrNXD
3IQt5siAkcPG9+bMP9eVmtLnMtRuC/WB6MeHtHIQrriiMueLq1L9IOBpkaJtVf68mSo6iy12izz5
NMATvgl3qnhoCwO0Ve7MnbcVySy8G1vbIbwWDsuOjYG0pXnPonLwN9iSzO5nlqjGHzs2MAtjGmPG
RhPXFh4JH9XjLcbkU5xisJfVhmYsExuZjx41ZDmEap87FaP4eCak4eJ5IfGKpJVgW6RWyqozqYJp
B220mrkBPbtSb6GVUzyloxsP2F21xws12KKaG6sJDJS7/DBaLXSnPTF6NfhYZoJQCDaTJBXr1Ssk
44MJYAb7LsOEUrSrJoQxkDMt1oICIA7DdaDh4zH2p54CEjgLDlmjZXPx0idzk0BVw6a8MWtFvzi4
SteveGDs8t1WBjq0vpGZeeETiIezN86lPg9DA04QRTJaab5inb2fLdNmnxch47orndbMiOpNw+EY
1iwpsPuPefwTcwP7GGfbDOkphlkHsRfO9ru6Qsr1ZLtT+FJYpat+yDUQ6aHTjH52hRFAwhFhBa/e
dZrcubiwr+heywRoUIdQbWFH5gSejDPELSYEug8fmdtM3tY2PZxcTFwDDHlzXQMGwKCEOx4N/eS8
jGmDSwtxc70sJY1ivu88RLLE95HfDbBBjW8jiDR00knFRZl0kb3It8OEeFDUBNFrLHjRK1ULJU8l
dSHb8txx2Jn6gWdt8IAOPI6tYVT5M1yTXAMZHyhc960V1egZKwcFn124RHeCsjFDrIUxovM0LZuG
IUfY9x9dWrXdXdIiits0sqsoHJK4FvZ64tSD/RvKTm1HY+rE3vZU6bAzBTU17J1mpNly7cllV8+Q
67eBe4uafIjb8IC2t2j5JsGagBfVRtlC9BPjWvYJfnyR46tBRGJCrPNaX9aEuDok3TYZSI87dpNe
8ITqE3HXrK0EH2dg939sw5HHRCwLeyMb1DnVLOW3Fv6bhrFOCy6Y/GJALG5OzNeanEySu9D1kU4P
3mY5XbyCVwsjzDNPrmfgHupr3ys/G9cgQTxVCqh2SVCUez/hvkabibe8x5JaieRtNNDlnCp61/gu
cx0j3ep+aNDJMi8k0pEBKDnoCVyevYeSM78na8hCbjPjlcXK7+YTLA/Up5D0cw1xADcpyhX2oLqs
P0pmfe1iAUZ7B+vIRIJ8xs0dRAfPNSbzWQ41s3z+9QNyXRA88FwL37eNhzRCuvGY9br0DhGsNP8k
R4kWrwV8AfXfT4R9r8qWZBrPnKN855Vemp3QznR4szXj/GhV9E0GA6GzsS+0ke9bu4js8vJS/HNC
88kuKMhWeVD2LK2gNsap/2aA4SsovTI7vuYOewDXBaZFqhoqzHmskcqZAYcZA2BbXmMAJ8yv+wy9
ejin8pvsM1NgYXc50LvSJWcwdVpUX8xYMmNfqYbzXlIjenvWKk6waSuJqjG3uF/ZQZeATaOZsBsO
XjOetthqnW6jTVs956EfIIwucpHsszasxC7JdNSeXeZP03miSI12OQhQkEWJ7NfcbO5b0Ij2zfat
GiRhVThvDLkbm36HfdtqxgdLAqOU3HFCe0MHZcdB1QqnQLNxyo0peTcC5tksJC0RtJ9RMFn1Kht4
YDFIU7GvkVNP8s/sUXsDxPXTIH1NUnCGGzb+o140DFGM3dUz3yxVT8ZJ42nD19IVCRoOZOPvS6qm
z8cnnfJYo7rUG1Ga0Zch21YVaz/G0rg1g6Kr7oeIJIGjFCJoPtsA9OVVdrMJNo/bsV+xuPDDOzJj
xLiPFqHZR5Dqxtx6MC3Hw5ybCRqBUYztXVhV47Q2MH/wyGIcighlNCPjFGufvrwKbdVdCKswQCoi
b0nb49gIHfdIhkdBorhiJQwIOIpy5mqxZsP/zCIshAs8hE18M3MD1whI7br7wvzEocnYrKac9qsx
qBxUKciamUvU1hj/CfgsxHfPV5uRqht1lfvXd2at6YhDNeX3/px3xY7/ylIl4O7uEItmhjy2SdDP
ZyOpSv+lSEQ+GSsTO6qHBYFgonnRMpfTNSHOD2BAH0hUhE5WPAg5ecZr2/vR/2DvTHrjRtK8/1Ua
c6fBIIPbYd5DpjK1p7a0ZftCSLLEfd/56d9fUNXTUtotoTAYYA4DdLuqLGVyCz7xLP+lvvNsJl2Q
hhAOOTJM0rjdSEyMNtQb+UVZRfltWY09IqMCgrwilUEuXNn06qfLULYtlQNKHFYBKNkZAI+Pet7t
0xCy/Y6ccIhPqORLi6pStMF5i0Fw9Y1xVlkDXQ2opZH1Cc0bGsT9/VjIOAZRV7OmBuZa1c5qNZSJ
0bqk2u5HE4SwM7cqBIP5YVM3IdrjHYmLwJHpjKAMLBPHgI3bCoDNiDRX+jGKDpZ9OpkWdiW9pnRx
KqcMims0zswJXRpsfTbN1JVAO+0JaXihVd7wY8rN+sUYE2c8RxBHcx5qS05YhjZeiBBKEkbw3tqI
VMyltWtDxgcANIg9lyX02wILr+HRSivRrMO8jZPNSI3mH4/maMZkYVNil7DIE3/YzajmMVW0zH4I
NoOZuPBPvHjQxp5pBnIkihEcT9pjX7hxQ0fWCMsdqZg5jediEHJ+8sssGlC3GLL4jARWyWpgTtg3
153rVvWxjpfNjLJzQIPfHpKZeQp6u2EGIjPEtgLfmZRBNdwzvvKr1ybdMJ4305RV/VOEa3debL0U
n8Pt/0jpdfxc7B6y5+awPlMl3tuS7q+S7+ihffh/y+8Gz4X6D4XybKeb7rmebp+bLm2XYvBv/vAf
z8u37Kfy+T//46no8lZ9GzE/f1sfWdQh/76qWhdZURfN4QdeKyopv1gSzpRjStOx/llNSfMLcCvP
pmQygXrYOgXNX9WUJsQX07aE4VE2kTsKj0+BJ1OVFmDaL9LQMfbRBeoAuuu5f6eeMqTzrp5yhWmb
riWlhfCLS65gy/d1VZ/pMyBSEior9DEyrgkUWXwPv/IMutimnL0dEr7mqu7sngE0kxrStnM0gH54
YX89wahkQOiS2djJo4Xpd6or9EDq7We3YtOxgm1QYjEqpidInQwUSsSZwpmJW5okV4GenITzcN47
HWCSxkR5IuSPdPoWAe1fR/6MmlM+3VQsa6m7jzaNT0yrQeqjY92vnYQTIx1+TPSOcZ/kt8tRvw9s
UKQJx9E6sih81O58z7pslQ3iZGNppf52BPWkPtlHW3gtxsaWHHf5cUvzxwvPsxwgF8JYPRaRMMbb
Ckj6mKDqEgNsdTTs2gBfgrgyUVqAnh2TsQtj7Cn3ssc2r3eNU12NPvsubMDtSEsGKcNTO3V26hdm
clSgvdPOFW27Wa5lRFIDex0c7EeRrZcLMkyJFsT0Y3b53tG1YLRbJITA4H6pL1m+PUv7Z9ClR3nM
TMj2YZxqPUa2ycSJx7K8LLLmegzSR5saCJVAm9AmdIit2t7J7HULE4C77eKTEYeP3lz+8uz4rgqj
x4ZQSW+2dY9Gq2s3GBE/xr024ZPjnDbucGUpIa0xeLRtbqZt1C6TWt1BnCk9qQ1w8LlW3pqujqVu
SXIiUbS1fUjeg7pKzNXXcSdr6NWcVDGM34FwIKpUe/su7rGhKtFxwz2DthoPRQt6Sl8wVUk8W+eV
YE/SYj6Hyy32qBloKDMK10DxWnPYgknSQC+gccVabpr0cTlENQRXQ63vY7VMZNtduOgnrYAsqENq
qH7SCdn0Lkt5oAagkrThbTnHmd166zCNHyduTtUcxWV2XJBtZ7G/14Jg3joTPiHIqSAwxu1u9AKG
DEkqk617GnLMn7mxoNd2OJM8+mrVqZ96OI0ZAboBZcCHXj9JVzgYcK1sIFEvN4yqCpkjnhYvmcvU
Bf/vHvBeL3dJyTSg7aVGmgtoJ0tQPWx9bTN0w6V0XVi+wIytXi1HKCxW3H5P7Zk15oF2GifY7Pq0
oaLYLl+83G5Zmy/pQKbEaKfkxiaQoV+viP0LYDmzOl1eLWcLwaQ5mu1shKu+XU7dL5jD1lED4qjZ
W/3Yrt6E0b9aeP/Ica1CQqSlkUPf6E23R0Uni56TIXWKZ5c02Xgfnaio6VAEFbA6iyDDdO7UsHSe
k+bul+N/fDTVQ/pXb+mvo9kmkdUWQofi/f5owtCJQdCqwU3y5g68N8F5mhjOui0H+JrupdY7e7Vo
Pj4s0fzDw6qfv2ltjcnUNEZMkty7zin3HCg4gJKWt/2Tuyno6v1+JMc0Ya/wf/3wArFjSaqoBVJt
mESi3t8nFmNg/jkVToRnYgkHbubt93gNBil3qLNQDST7PPBOP75mQRvxt1OxhbQs1+B2W7o61TcX
PQCmDoQsLV4T77RHkEsiNuX1hG11PgLA1SquEJ0QwUuaoCHenMaBvFdnl/kAEmPkh1jkXjN+y/S6
+uxGve8yvq6Et2d3sBJIj7UABBl4xgTkY65d0XvnJVVbGe2S044NLlC7WFxOx9IAc/PJ3TH/dAJ0
OS0WoucaWCC9vz3e7JQmDFF0fhv7FP0pEyg2XIkRWYojdGc5soouPMxfEXLRfu9dNJ77q9EGQhYw
rNXkhmhyYNFk5u6edi5L2PsRi5YQFd9Z1Jc0s/aRX5pgR0qf+B+tgUUxd6YGXI/aj2aOqg2kwwu9
kecmOyWqBgCS2eVjgMlDV14N4bzTss5ED54wzZwLreuqO8nt4jyJbGzemcDhptSs9B4lLcGDDsCn
qC1FIG1ypKtXTG01InZDPo7pNL87RQTROS+JO7Bbg05eSaytmP/4axVFB3UP1L90yUMr65+RutRY
bXaeZe8Eo0g3FQ8l8G+1ddTlcyrs2wwZ5D5CvdJRmxWeFPvZYhQq7X01Phs+mJq0Y2PoPOrcrEBm
uT1F9gKxAG0X83roQQrzRXybLCLrsvXMDuqNk6LuJssts87plT+Fhb3zJWtiOYxaxEtGpQXkLAFq
xasKzUiVczhq4dLEgQ5iuXvb23aSbdhr+pOW0PKa3lg9e6hxP9QW4GSud9lLltgeeTylvFGfDlYa
qSMoXfUp9hAbDQq1Kj5ei4ZQQfYgLPKSEohdBysvYR/EJ7BB8zzS+SfDIeHqmLsC+g9uZpf/KhMk
jmKY0GXAKZW6e2q78aMzODehX3yn1chez62I5vkZM5RjVD1eUza8Fq9lHt3RQJ9P+ojksrZ59Mu7
fxU0+vfGAnLgJZvB7yDXgkne2A6EEzDkraZiQ8udbvVsJ/mopm67+qhKPIdsOkcx46RQPgSR2AWq
PYLYGndNntgZQ1kV9Hr8FNoZ+oKRRec+mkKrtmJtWdb4k6bKZqrQ9+RXUnW31Td3Drgx2ZTXOhnQ
yPazZIx1xV4Z+WrpNyzCoHdvsjz9nvUs5XogDypSHThIc04IjGiTcYUTjW7oL98HjElDQbbD03VV
2NMCUNSQ42qKyqqu98tat8pnxgvQy+E+D7p7u+QkowcXt7JvEdflRY/I1ArP20+6tdfVI1FZRm2y
OtPsyKq3hWHtlsN7bF6OFXOldMXppF6g1sQuh00eLQz+zTCDRxUtmC1A0mhvBs4Ewic5x8Sj1Yan
EjQTdiY8wRINo1U3uD8bGifLf5QxoSXrx31eh2fL39Ccjlmbx24lzoGa4vvmGI8q6oiETEtllIkX
/BoBQSFw8mDO3yPXu4M5+kj7cK9NQ35Mb3FtI42J98VKkwMetp5BygThg/ewhGBfcsy6R54N1sgV
wihKP2yGMszT9AwsBazxO4w2b728poVBKw9nllUptOugVSJkVfwoVaBAqRBuI4JgkN9CWl7KXEi9
SGPUY+nXXrV1O1FNSF5SfjtQVURTkBy6db8JdPFsm8hp2WzXZWPvlzc7MseLupif23C4gDQPVaZl
4XY8KmS8vtXIR9dO+JgWrEqMT9wKEc5YBaFs+OZUxcMgKIiW+wBIMJ+SyyWhxdgT6EMtsLGIW9DY
zpbeHwJQao0u7/zfGp1eoghXNMVLe1idvy3O/1sD1v+NZT7l8Qdl/sNj8Y9vz/Wv53eVPp95rfQ1
w/hi27ZjMebUaao5Hj8anptWDS6tLyaDKH5k29bSDPivel84X6johaeTcxoW7ef/qvYFw1jdY9hJ
VitcwPrW3yr2xfuswnJ0QriJSDQ9YiHpCKufv0m6cqm1ZSzUVMEboa6rTmo6b4euwclwQ9//pLMR
rkiN7rtrBS9lmiiCbHWajwWwE1rUUCNuDB8KpNsTVHNVIE0VxhjtiFYhYsm9a/50lPqP0Y7+WWG2
x0OCIO+YfJMeROpWlUjLtuESo3TsWSaIncLJYfkA7zUjqsNBI3I1Fo507QWWlw9V285bwgEFVh7/
QuoDoMTWjWzkMStKYt8OwLQ4CKazC4KmAdOHlIAs54Htvwi3bgEd3vkR+WiEmDrpbeVNGwrTkyXF
py9zNsi8x76LHLjyf2lWI/F/ZltwoW8Fs6xpVBstCAZSh2UTSdC3x+LH3ZtYPKyQYqpoDxSErWJo
vhbuTI99UiEFUX1tPFmaDaWdn9YQ6JGp36sdUm0fS69hbMtLekTbIiPALlG2pOKKxYNepse5im4q
XsaEx37iN73+OlbvemOw4Xj0/NboMa9VJFUhf9lNRoZWiNjppO+Y58wJXhcz9bu0+q9pZ25a7ECM
hli/ROjIpysOJBdHXG5vR/GxhHxBRbhCHXBjtsZa79qfS/WvDqx+hXMmBesxkBUbFHs4G278cljV
G8hL5xuOtTRcsSuibKYKoa4ordPlqJ3aYpezg2tFssRRd8WvKjCRCuT3RlJK1MX522DiJnc9lBV0
lVfL7qS6DQ65sDoZ9e10Yimo1a1mYoQLYuVeMoz66ghnb0XJI5n6OR3gC09RlDodXDcRln1fVTVS
TYiBGK3mkS4TizNlDpI1BHzdD76GDbJQROt0JHeBXgGFCGoGY0MWwExapjbsNmUjAp2yTjJqhKSU
3zLPO1Z3wnQ9DEGp/tmBt0OOOQ8vfrQOJHtGLdD6c9yTyZzPEdRDOI3NVkX6NzHp+jUxe1szC+u3
19wlU5OusIQw1Wsu3r/mVjoCrI7Ml6B8sisLVRzViNINpjOqwrSePBcEmcvikCoDMbrkccwmxk79
zYTZ1usrCBZ0Jv9/7e6ZGV9gA2NOYlz9uPvMqXYoB2Cf1PINS/WoXqEsJuUosx+JZEEvf6F2OJGG
Pzytw5fE3r32xFTyq94hEXk3qT3cLMsxVY0HBpZfEVpZVS5LZekGFqhKoAJ1uiR5KnVboohMWEm0
D0kw96+X5zk7Zg58aHSQ58LZYXlVVL2xPJeUnGmg6+f5zXVKy1zXeElU/TGP/kbVNYlf/uzxvdn2
lnWCbseJOsFisHYukNKytuBQcRM0m7aTWofLMlbfXKozjQMbfwrzBAP6x+Uv1Bu5fGApZpYkbXlb
luuCer0LQm0v4WSEr6+GKpnM1N/kKo1Q71kirNNqsi4YIxy1GitcvTLqlJblXvUaYFmbIQOkHMc8
heUcT9BleYvUt6gyWX2JVlQPPbnCANxQSxAcsHeUGrpBzYM0m0r+fLgUFa+7epPRtrqLLP9Ki3/K
ykYgWT1FtUhVBbL8PtoakN34liXHEnDFZSQvQscHhBVdO/CJVB22tIk+XtPW+0YQOxfaqsxEsV11
DGmb8mBJB5VJoj6VL0Zq1KeBi6Pk4Djk2Nx7dXbzkz2WwRpd5C3qJQ82YrNLMTKrs1cC+qICXtjB
lVyScK109jYJGFLL+5kNbAnZOiuoNyaaZepmnIa29qDaxEESnGV6vE5Ufras0aVQlrVkkFLcorO3
w6eKtWR6e6bXp5JR2hov7yveD0SNB/9Cy8iEl4q0zG6nyN0xjKGZW3lQLdEyySMQunXH36icc7nP
S7dQLa6P76J432la7qInAGN5JvHBtCw1DHiz/7dFgDOHDF6WgicOIQ5lY4pYACtgKdVbNM5AVhRb
VQsste7yh6yza81Ca7RV9xu1G++TGlOoA/+rxFQn5gmgMYbuCNsW4HIPTmwOhkZR1msogjkFy6ze
tZRG69i7y6pfmgxzRJcKnS9vvTRql3NTyxxe7c4Nkl9ObgLViB4/uWtq3HJ4duRejFpMF4tAzvT9
2WkBpKisLJ99L4SeMpyhQ0h6XrHVqmJ3qUfRA7+MQnub2uaARAvJjAqZ1UjjRm9AlrOzLIXwsjJV
4WGorb5TPT5RhidOVd8QEWhxomcJaR49RBrHXcrHrTw5MXEbWtoKbeSeLplLXmWPvLgMbKYLHMGu
vXKwEPkhZdDTgRZLp72Iujquuu6hwromjVCEYzmWDowwxvj9upf84fi3S1EiJTmdn8YncU0BWiO8
qwMc8QGFqperKdHOCLFJV40LKe1TBNd5OhpazybV2ZIFAvikiROdq/wGzARvwMRQVq2UTLuoU+jS
/ayem8ruXCN+TEKIXa/TIGUrVvUpUFfif8NbqaIyPGFsEOmJusTt5Q4PYC/WS+srdaboCOEISAMk
A4VPiFeB0ZrGdmOOzq6xm3vTjYlxAd8Y4+LN5ApZ5LTn5/yiZne/WjdVQp1UfKq4DTXsIv3ubvmu
BiaDkeS/qkk/EfgRLTsVUmMMUMr7IU72kYqL6tDB4BNDySEaDZvCJWykwxNKKDB/VELjqV4uwTGF
Ve63yW4Z66irU9F+aeC1KLD0EDdBK35brm3J7ZYOnjrAkgOquFRqI4TNZth6QXerldaZ6xPU+rr0
1iWuWW2J7KiKWktt3bZwWJNWP2cST26qkktfy8+QZnooXfA9tUiZlKudPzNRBDIvLMPWNubQbn0X
VGGPdv3RlI+7peePWQKmdxrs6aRHYUt07pFaE31c3Jsz+s8+zJd1omYMZda0Gw05HY+sdMl6JvEY
9MXdEJnWZgqN66XeXRoeKp22JlxZEj69jDw+eWfV+PT9O+vplgeky/Zcl6nn8vM3oU6grRWGc/ME
e3dPUxPhqxzJFl7O0WS9DIXce0HOUNLHXsn0oPvGOIHZxs+hNAtANtrXTJVIeNsbmzyy1p6chxPL
cY4Lw9kuhUCtUgvgdRoOT8gssXMxIByi40QwrvcglMZEDXgjBrxb+1uUN2eZBFIUAQLqkh5JEit9
wd7rpXXohhZ6m+G5TG9Kb5BfLTuyziwBtaUVZKeAugkLBU4OkFqKC003v6KBcOXhb40bQmidGFa/
DYnPiuwM1LRZ10XNmeC3NUcejNo4QnWqxBqyRv2TmRHuDbh9jiVCB8gcYajR7qZE38Lr5ia4yNaY
ZVefiBSVTKwNXhwIbnnefDUdDM/RaHrK0pysJExehjBH39s414r5wiisE6+Mn2bQimAU+BZYiS9o
c0E7HO4G54frYxBn+bi+5jXODGbrbUwPf+c6Nr6N/Gru9eB/quFYjv0t8obZ2kD/sG0qVJ1L/dof
kLATVqqfpADtMKHoL21IeZ8sHFO19t9tRZ4wPN3RmUm4lmBW8j7Yu2lYFr3ePUb2fKEciFZSXXXt
IvQ+e2P5w0oqTDWm+NKt+gnqSngLH3feZrjKoVPFZtWrppT+Q4uMO8xsHUJSflpMI3M8NphTKY6z
+gnNQfJSELAbom27srJ1aVFsBxI17TqSBrIT1pqRu3uUogwKmqs/q/LiGQ7IdSZFj5bixUyPGvxh
hrQhCN1x8M6x0/va2MZ9YPGS8pQBOEX5D/B3JWpk6zJB+rNI3HRdx/FN72IePmeAoAZgR+epptFF
1INdCb6Y0QquWUhQGpN/FopUWzcheqsO+xOU0VCczoB3Qmszvnj4Rx2TGXAtImmQgn1t8M8xDlqR
GVxaDaZxDTDclQNT2emdlBY7CyMY8N8Npuyrhr4NokHO63pZ1kXIpWysqbsCZjWM6R14nBe1OlA/
etT12wb3FGWpp62pWeB0jvU60Ap/uywgGJCxPR5Zk45Hy/wC1x19kKL+VqLFsfYCY2V6fU6VV3lU
qO4lu3IKRT98ce1SW/dFfzSSczDGQAKA4IbYEkCaVDN21VR3a4x5keX1vGucI92jMIl+mFbIQgQz
tJH6CKWa2x5Mvg26ILgcn32NsUuqHkPrQP75ZJ3+lpN4wnUsVA4NywIQaKv52pv41o8JPtDZ/BSq
UjlHJMLs6b+oKanKeZfNYCnVEcPw1lRplxUilTra10SVAeGz2NKuPzklNZM6eHNch8BugyYxdXpM
70/JzpGiG+LxSagOA6AFtiMe/2QiyRYYxwB4X1RKa5EyGWqQoJJwVY+q9u/HZyL/8A57lMWG4UFY
oOumNoc3N4fb7U2iap+WXIgafLb1vS9DzNjdMSIpan+0dvE904sfxaTXG+xvsWyuxVpHyA8qM/p8
RNJvjTM+Jel0DPbFROwU7yVCtuZ1iMdkSP61t2OUeZvJyO9bE86z2g9mBAXXvha9pAxrTmaVilFa
aevIoLU1q2/HX2cNi5SUhSWTixqnEYMtSEW7WK0Vq4Z0FaTz1+aTNNb9fcUYwiGq6RZaIFI3D7LY
GlxYLEfv0Y9wqeqz+CQNe8oaXNA3fT4hEqgBLVtJ0dE1S3kHQy85juh6bxoHfVEBrvPULPsLgOb9
6x2rQXOcT1m01Ux2QUca6OOhC4vKboyuwZhTNitVO9pf2HtMzTVsRbaPNsTUYm5+uH0P5hFXtSnH
oKmANqru2xSgCphIYzd4HlR8Awiq7gqGYIFqy0BiOoIAybeEuCvhvbkRxW4JYE6F1XlUlne1Bu6w
K0GkzDReVmn1zceAkXKfT1UFL37h4bUeHqVJZW2duKT3pzUbu0oJZF4EakRDd7Js7v1REhzcVr8c
oS8eZSX+0wNSiGs6oxHYEIhhEClgtsK4k+P18opnkEmOl2cK5IGpFPFgxJgPpC1c0yyQWBgQUAa1
aj5e8ML5Pd0xmRLbpkFYEDSZDzq7ALDZpib3IZvpfLpq861nvKV0018v2UYbcGSVbnSkmuvlPKp4
n5Z9uwWSzK3x+dxQIjmYNNA+XKztjELcFMYEsZDF0CMksjaZ46yF+mP5AgIm3VwtOjJHtY+oxAlB
6fukDNHOwGtpYAgnvdtkHvsjEXQXCXrzx+5c3U125LC8Oja+jj29QlMK8GVy6uvmU9tazLNbJ10L
EV8ZAlluRPzQxWh1oMSQNMt0sC481My6AClEmCDbOuwqVAQGZBpRoK59nB8T9SqNkEDX6Guxh5n5
8WSz9Vm4a+O6iaJyHu3dYa6PYCLwDkOPQ47DuYxTtj9IKG0G6DVJCdsp/MgTerwPYIWRMR0nY+M4
MA7V/Rh7+9ecebQapuh6+UUvrsQONYsHI3UQUacredRMiFRZVdAxrVcoYpm9ruMQISLQT+eD+RC5
LiY1oWmsK30AUKOxeiuMN3DTm46nofCoR9DtLHvzSpNahfM26iXLb/UqfxVJfldP00lsSlxppuK8
7cj3wF3jcN5flHqjKlKucsnJOk1dTzDeCwsP83Li871skNGXVkfTmFVSItoV1Jd6250tnxjVjUu1
EpdMH8sW7AGEvDftfDqetR61de5UjCb0NhLTkvElVQ2RMNJvtHj6hfCZdrREt+W71GauOaSVcEKR
KKZGCyoin2cUJaTB7jofJkRTkh2yfNyCWDE54yerq611XCFYGeLIgRBkfUk/3l5FMa+bmqMNpiRX
xKcJq4rwRXXGyT6am+U1EL4S5RrFD1tjcUNCQk9z4Lm6qSw2sYGt58ev4tJcfb8LmpYOZhO6m22a
uprmvN17QgDwvS30h/F7xqB1hSS8sUplBNIeaN6qgRuPVox0NpkW3Rm+fh0WXoxQDfkhK+jRSFBM
yvTIgH7bKRETejbrpdRgVc4xlFiYbTri8PJ+eaWrlM0KuihhVufBFkj9wRz7MbgYBEgPYZGZrQ2d
E6gWGANk6bhOLf9prnL8M6SHBRhWQUvcReUXDU8PubEwdVa+iugqoV+2uOXRLVtYLeOzohueZrg7
a6MeMGQnyqtFFC131vMYfVgUkcnM0l++pUe/ekbIxBRP7VL3hOyTKdqga12jUhEkMufhGUo0CBeg
nLksQRnYj12FMV1VE61ykuK8wSN7qSf0CjaSXW61SH4nRF8mAb+yPMP/G39On6CcIXa+We0KYv0X
OlrBtP/zP07T8OEf9w/J89vx5/KZ1/knvbsvtmUD1XNU1e0qJMnr+FP9xPLIyQSAJnYq9ZO/0M4C
gqhwJbofLmkJcm2cwl9gZ35E/Q7K2aTpZjAdlX9n/Mkx3yWork77jvYnf5CmMp89TFCdTOaubzvk
guGaZhjRpy9W/TW6HJj8CeZw4dkoT7GlhznXdxtTnjgFfeBTRMkRBcX/L8b3PDxLu10wMGw8b42v
hty1/cuoJ1iGpCsrumricz19lOXXwrqOu10vcXoGQ3Cd649m9j1KNqJDKu7GriDYnJXp0WDynq1S
5wgl/7bZdga+J3TfyBPXc7r2LuJh0yu3LDIZei3g0dY4RrgIUQQnY3weB2tNjQ5X+rH/4AYrPOWf
6d4htI0+tqedJBiPkA71CEydhvNNNX3zUAqVR7irRvEWbZwwwYL0mBBultsKeafhtLOOsY9oKgYD
5/2AphL+GxvMtaIJKQ6IYuxMmyDdjvEp/5tfBuTjoHF3qxH/2DNU6QyE6fZuuTH7E+ARNc5B2XGN
+0OMgdXGz48GplCCYdMRKhTuV4uzF8dyOioJITOi9EcIqmChjvt4HJ0zhEq/V3Lr4B7wPWnxhsYI
BlVN9H1QTFtXEguJYwfHdv0Y4eyhXjUnBdZ7YoVZypuFfv0av98O1Qzj98UjBYN71retIIvwmN/F
9VGAhYcpqO+dcYs/vaiuhFKp8ppT4udpGEXHPqMJuwvxvZPbxsEl2kX1Ng+u6C9doKq5SZDWAryC
V5O/Cu0CxXLQ1yg5C3DSbYMb5LTD9o1wLKk1JYnYAEhZoDL+04tUWC3WXnefAYVrk4dIWuueNAYd
DrS0E+0ioQ3YaTdj3K0RoQUJgw+2QKFbudB2PzPOuKrvRXbbuGjbXBXzU978rOXNAK9vyFdKniiF
DIvmYpBcTv5Nl/2M9X2g3bTjfvJOSnFm2+xGDHu6n9r4pIX3orhX8PHA+6bwOsbPPrrXJ86zQ31R
Dvg1MdqbgxXtN9u6CMz7JP0p22MEKqJhX7FVS6iXuf4EQ/WoTwcK7pXBeM076vwnx7suUcK9wQ28
xU06pZWajJCuoqtQUPxLLq/b19lLYT0FLd0gjCr9y8K7c8WZS0sLuJ+/nehmolODDMIIXOC6dG46
56L1fgz5bZpdjt5Nkl7PCJs7l8awD5Lz2cJ6DJk++k3bvjx3061f78f6Ww51Vd+YzvXQ3Be8wIhl
Fg9YTUIR2xfVvSd3g7tNhxuHY2DwmV/YKPxq5zPG9tptzaQU+4L4KpKgmB6d7gd/mVT3CCaKejNW
N+NwJ727VDuLgi1IKDhZpXMqnRtLHvE/RG4a7waiomuuvQfLfMjWE72UAGp6h7ic42yc/tyJv8Ew
JpIhHCPvM3/fWJc3IMXb9mqAfg1G7Fzv/c2YI8DIP03MJKxWnhl6c6rjLDhOhDf7KNHTE0BaZ0bk
HLfkqklTnEBS+J/aV/8t+Oh/IWbIZpj17zFD2EK375QW1K+/bpem/YUw4gJsl4JdDsr8P7dLQ36B
GAQJlG3RVLAfavl/Si2IL8BZFhQPHQ7IesSpv7ZLQ3zxPAUyUuO9Zf/9W9vl+5KSMSvNAlu6qC0A
PWJfPhgWYp8Ce9BDEgkO/encITJ9RI1+Fp1Eq6tx9Yxv1qqzn+oVylSfocPfjwP/OrTFDTGZBbLt
q1bGm/5N7+uYd5lYDI52u3ZH8wSXhLMSpgV0e7SjmuM3T+QPwf19u+j3wx10RsoMgcoapy36BsZ5
qETnoY98fAihBtT/Kgv+OoZnCsEdNeE1HAywMRXDGDJnCuiUP8LmKvWZOtnlOYCTKtgFsGGS5ibV
cBRi4PTJod/DQf55aFBndEpszzEOumFJEub4nHFoLb/q25swV+LjyU708mTsfdwerGPX/pka883H
B1YtyINLdhk2s5ItWMn00t8/RX3sKwdn23BdzEEsUAA0AFmgfOePCa6Ow5HpncnB0Z4+PupvD1Pl
d7wyOlABGwj9wdXCENIqbH7jtY4hLXK2sSieYM8GcvvxcX5boy5IPmE6IGwcHufhXYXWlzmpLHMY
ain1cxOGEdpubZCN6xIH1tumy6J5VejVkH+yln67rxxZvd+v3AnjEAvRwoRP4gqFSReLQ0QlEiRL
8HwL2/wYjUpdYL0UIkE8UhCX6zkJuv6TdtP7VIgF5SLjAjMZOKMlBZn5+wc710MzdhWewC29+MyA
/gqPtdDz8xpT8Y/v8u9PUx0KsAKEfIVpOniaQEqEsMqCZCaw7ngUt35v//0HyYIxbAMrMooX8yDO
CT9x5YwRJfDtbl3neFJ1K8O79ekaQpX55Nb9fj0gOU0U4x3VraNd9/7WQSaqTebqMVAVkse0MNew
vJtPDvL781EHIUek4EF2R6FQ34bPOSl8M8vDBKWnyjjCV5s5RDHb50ZvVhv8b7pP7uAfjwdpxDCp
1kzr8A7i7dKVqAkCcoHGdonwc5OcDGHXPMxmNKbbuDCa24+XhdoA3oUW1wLFqkpM6Vgg3Q6usNPd
KNU7hP/mFAKFiDB8SO2RsaMxyU/etj89MWhKwjKlwQKxDqKYHYd0VivkPAx4+3r0EIYvH1/LHw/A
u0SBy+MyD+9eLDRDYG4Xr8sp0K6Cbirgm5TN6cdH+cMzMuj6S9OgAMYC4eCdxaYGNsVoYnTtlNjB
JbFZFmfM0fqnxlFubEEM6f2TdfGHp8RW55JEkJPYUEfer0Mnxaygj0WyTntY+YJhWQRh33D9i4+v
7feACJ3NdA2PFUhdbx48olYvRdugNQcVIfVQoG07Kp8Ua5wHqEbgg2U8AqbDsDFUQspHHx9cvbEH
S9FEFpZ2H60FJisHb3RWNoY+dejvanaGwFDxQO3YnmbD9CCwarvJgrQ5sZ34M5Tnnw5LmodGl4BC
h1jX+3trJEmXxDn2YJYVDBfs8AOCc4H/MmSJuJgzNNfjPpWn/WzCAwXpFd18fNmHq1YFSjTAwJCx
DZGoGu+Pn+Hh6ltYjqyRh2hXKDGczVl19/ExDtfs4TEOnuvoypDIPatjtD+Hwrrp7PC8UuouBjT1
v3csuHamiZ8Vr6DOZn4YmMd0Ennjor4dNOGx6AJtK1JaGm6eYcqA/OrHRzu8e+pokgTfgnVv2L/F
r3iqMeJIeBvnwvhuT962mppPbt7hy2eTcfHdhtqoaZ0dZl9lV8qo8wgrU72bUOfOILSDX/hkf/7s
KOpC32TqQTs0Zt9zFARZpDifq2/GZ6vgs0Oon785RKZhv9kELrEezz0LXQ4T22JZ159cyWE+t9wv
1bBHjIP+oDx4j20nkCmCDBwGce0EkNj3dG3cTObXv/fkOQz0C5to4dHsZAN7fzVzlLSWZjKjNHxa
Z2PoOmdFPXmfrK/DiLgcBdlFhIWEmvYeXIxrDQwp8h4tx7keQRXGfoOQQY4jfdcNm9IfUZKz7fSy
jKfp58cX+IfHJSUpDoEfpUD9cGu2Zkn1JAcCEwbi6Kyb/XE55tnJnIFF/PhQf7xKG18zngtDT9gx
71aGbqNHN8zMZIfAcy+iErvNou9uQGe3QO1QKJW/NKyMPokUf7zAN0dVUevNekTszx5cRFjXdaVG
X4DUN77WTEfIpJmfHOqzCzxIcyLwHFnQcaimnB6h7pkXIgm/Rvp4UyqDMWhIt00W/92ce1k8nsdD
JKEjuz846hiVGNXqCIEmc+4EqxYnn21WuP4nOdzhCwcPfckOgCQgfyKcg5F1n1Ua6uNDjZgSwkB0
EgG5+hbUjBnz4E+wKYe7pdqcQXVBemI4IXm93z8zb7LbXosNNCcM5PL9qLhHE0sRX9yTIA+vSlCd
PZ3bGX/aj5eoOCy+2cNg2tu6gd+z47juQYCMkYOvkXOqGR1rX4feOZ/G4msxGs9pWu1Zsl8bMpIW
M6rMS+8/PvZvC/Xg0AevB84qtd41fQ099B4jx5WG1HuQfhI2xeFWdniBB7c2GrpE4uNNAyPHStgH
DUITNTT+P2dnstw4krTbJ4IZ5mFLAuBMSqLmDUwpZWKeAlMAT38Pa9WpKsu0/+66q9oaIgkEItz9
O8fF6UMjHrfReoaEZjYmodJ0r4DrSwA8r2IrN1dFFJ///Jm/31T//DWOq7kWp1RqYd/uXXuSow5N
TDCr4B7bZMTXNu9FWh0N1DmDmv/48+X+6yu+LT2k9HhqGHz6/b6iSe8MKB3FmgmyY9rGm9aTvsaw
8Z8v8593kQMviHQgRCCOdr9fxzMUMxpTfspYRxhnybss9/bNP+MUOpT4qTd8pj8I4Xlyd9Nx//ny
//WlOqaqcnYA5Qo58Per56kzDVMPXGZJKirvsdeZNSx3gJx3PdW56KEwjbplfHRsrIc/X/o/7i4e
GodViBoSy7zx+6XtRcuauofKZ0n3qOnlL9Ms//Ib/muR/baT/fbp0I6XtS5VwXy+R9iOabk5Dzqk
6J3QnlmU7nucmX/+VN+Xo9vSx/1Jlh6CE2WNb8+MLtveM1GAAgKk79OQvmYypXrPcwvY61iCrwZ+
UIKfhAPZ/uXa37/Rf65tUXhmfWdM79bx/d/XF2Q5I1aKWeBPgY+v93GOptDs/rIBuX2C/z0V3a5i
sbG1NccBYvF9cY+xPSZJweI+6Nmus+I4WBw3rGOv3qXJX3eh//WZrNtzyO1Jtfh7RaxhW1cxEM/V
ajxBRDgH6EZ//sn+6wPxiIPr4vVxawD+/rWNZlmx/+Rr09Od6R5GunEF8jbmWv9yoX9Vim9fnceD
zpNu3s4ktw/7P/uLptBRUnidAOShBqYjtzH2alWtNzFc5BBS5w5uJTxxu7vPK3Rj3Rz8nz8qE6Xk
hFSNxjwd+N//gEwqpu4WvcDTqoZeucBhCOKOLKj2N7zPfzwHFqumiUD5lkq6tf7/96OqTjbH1HLF
enx1sf4u9VtbHCyYfhI3pLWzaYX/nz8aQTI+HHcEpfjvHy2FXx6rkSbWRZdUfu6OzkuaoSFgiNNd
VyORlj9f7z9uzFtsSEf8BcWILfHvH5AYMnbihbuGoOgvplBv0u50+/9zDRtaLUUIYofffi4ryuJI
pjxqKCNhljWsXm5m2H95B3x/03FXMhXPPoYTMvC5792gIcbDQWMDXe6CnpkQjP6LnvdfLvKNCuTA
yLtdhQUROBj8pe/v014VKlRE2a4Hr94AF32NEuulxR2oTePORWW4GG6gIKDVqr5kBkLDOdztFGPa
RL0WqJ31AOmwwkvN4PfQ5pc/f9P/sQbwUFJfoujhcLr+9qZI+rJr2eW3ayAM5bapHOkTzK5uqefU
V+qx/csv+6/XPs0F9YZhd7hXKRD+E/T9n6WA0jg5+5bng1U7gP8BrYTQoOatzFnfjtG0sYVCC1sL
UotW+58/7L9vXZB6FO9Iz2g879a322pZEnO2HcFOynIfTGe4L7Gj//kS/76nuAS1VQvUNaSa7yud
mOqFdBH3FKmsVTPcgSBfVRA3/3yV2zP2+6uI9wKFEN51nqXxy/3+DA6xvTRzw3raEtHR3WuTzvu+
rP0hk3CVW382/7as/VNb+e2SHGjIqN42oRZ7URiNv61r7mRjnnB4vw+aCYskMbaO0f50lnQ7eOND
a1mfXd1t2ywO0B769aK85oP3Waew3f782b/v3AAYsLIaTFDRagDe/e1dkluQpOXEDWQ68zq23ug9
IKzHpmy9xvXyl5/zX6v57WLMlzu0ahyOdt82qVYRNaqomWanyXDXH5ZV67P5f+k3f/5MHN3+deNw
Jcq9mqoD26C+9e1jMddgSqthnh9YIo6JVl80si7qHAE9VEfnIlWa1ytFZTcX9nJZ1KBoQOCuNH0i
ieiqGj05hioN0pcLvHaA7fFNLCVtO18erFZh+NDct8XQMs3Ux1+1kTNtylZ/C5HXAZNtOP7I1+Cb
VdYimZ7sVW/a+cFwbwMxwvgqlRnZtj1/ILR6GqS85owlcdk3Ej2MQX1Fy2Np6dCMpmA2q1MxkxAw
aQU1YIAa/T6fjoqyEd4PmzEsGRMm7RBaKnlg6k4KW10lj76xLCg+aOL0eggc4W2WbBsbT60+M2qe
b0arDRKnPnRjtyVt9VSaV22stlMkQASSvdPgrzKrVeysrGIAqdpXhnafCOEPphK6BPAhkJ5y/HCd
DnHdToIhrcNaGuYaTmm9TpLpQEb8XLvJNnKwQS7H2aqPE1n9BkSwPTP+VFhMYTkDUSDLivx6NMjx
p9lj1Jfbgqkkq6GdkiFfAOXBu5MBLsH48Hiuuq3upXsreuztz1RJoChk5IQcG2OM/PSk9WnR6DFl
el+6kvBRw1SSvmX9w8grxJGs2ga/4CaDZJmn/Qs4q50eNWsADGt9fDMYMqqw0jo9E9Sc1ZypDRXJ
aN1kbGwVEL2V+k4GuViN9pGdr6Q5HY3mV4YTNvUaehdVEZpeeT8ZfTDb5vofkiRR1XZ5AnC5b0Hl
t1hTUIedNEyG6bSWxa5g7hfWintDCgesNov3lKBOSh8mCCLM6LYnz94PxtbgM2QzsRlcaXRucXgO
+WbOzmW01tuPJCMNOwXJfEwmDHGwKFcdsFRlq2XhoBDTMFtfwOYSCM1RsY64SDHfVemXLO6UbLPw
F+AqddAQadnjXKp7s0ShRjbDdfJNYjHLn74o+fjilJDjMWMisvJdbJ1IhgWEuJw8Npx+oAzouXYy
3i/doxCofQH6q5J8IIk0BsaKQwM6YOxea/VeWprP96qZv6YIiBfbZaXbm9wLDACrx2KIEJwmTyV8
e2mdFuUO41TfPERJ4uv2PfaIlSXunOGhWC4DmA2ZKWGRwreLkxl1TUM67AQ/ck94dWfoT5lkg8VQ
J6NZmvZjaXbFzW2hbfSkxzdTIzt6bqxrPr6OCKtsApsoNdKnbHRCzBym/rSYT/W066SE23aRy45K
BgZRwwmW+VEA5kwQb9n6qYx3aKpXnnjpGEWMRt7J0bDX4vGiOQU/sN3t3BggRIa9uQwnxvbLeVek
bxFHOixy1bhTs72LkBTMtIiepHpI3B+OfiUGoGgYiklOQSxxK/PA2Asdpc57qYeQ6yPnlO5Fg981
CIbMRmi244rxSeAmCJ/DgV/G5Qh7w5thZAuJ4JRZmJmPWruyHgkdMds7Wr6FAa8/S31PQRihCgl1
mt0llNejyeyfMv5UpwGVHk4MEk/Rp+YNFxjoP6vGJsPuPmccAeBvkHM3pyUsgBZQ/Q9InY13M3Xt
QHQYNSNSEqve6OeV2S4krrstJITzjJm8Y1va6p0PuftrvMUxHJ5c4tTg4We5ARG+mRwUarn1PCzm
2oyjvXVTIrkyukfCcimL9qIXsFtr1b5f4AC1iXceIwWvQYpT4PYH22RP2t7ZT9W8NxbzSAb2iZlM
fr1o2826hjtJuwm5Nio2hKhWcM2LD7MBs1VYexaUXQqwP9PeB6SAjHLsusrbZt25jtQLDhJY43sj
C3V++XrZp8PFdNcK5pj8kZZfjFdA4ZlAe+fiET9OxPqJlZhIIUkDq2NYeE8kSdXpECVhWYTWB5h6
cS9lGsg6qJJtFd3rJct0vor7Tw1HU58fmupU5QHvidS6d8UzMUSl3+YfdRaSniQEqVGgpfc42yjN
9f0CeCDhXUUmIJNbU67bbl3FZxDL3GouJl74uM5B1CHCSyyugJZUZi7jTVbOm9joQ9d9s1Oop3F/
tabxHI8/e/6MhnLdiOhT79p7bZ5OiMY3BOwuRl/jb2TjaU3ofjtphUrNNiNx01ey4OFYqNeeyV7S
PvR9MX20t3jzjR005Ee9nwOyU1sXs7zanurp1cif8/wt0u4782TLr4b9v41/Ytunm/G22N2hS05Z
HJXxMk5PjC1aJc5mMw8i3omT+9JZW8BWXoFoMCiRNCj51+Ddm+NnhIlRzR7h0hG3TZHdpu+pdiiq
Gds5su/0LXZfDX0NuWkAfp9PDJwuvxLOhC7hZTQtDEUTLCEo1UYQBV4YfIEP/0CU0jTOSndtdOI9
DFJaIXaVyF0X0y+G1iK79mvR3nnxC0zqMFnAIyzPk3Y2PUF+Jz7QmICm4x6x6AWeyUtS6cbHqpL9
uiEhuRqd/EehDWE3Vb5IAWplBv1dvbnFt0HBGKcpSwNtfI7TFAde92bHD1ivIWYipXMLEFMkrdo3
k1C7hqGnz+/1bN46qrjdt/XUbor6YtS7HBi/p610Iv5dz7ByfbVQkaq0iJhLfEJc9Kxb8RnYxoOt
HVTvQ9Uuhnmae8fvpbXVPORqzVPrMghYNb5izxdvSvZdmz0BULrLdO+QeeVunu/7nnX8qqVQ9PIn
z+nPonY2zaxdTRVV3KC9g9dAXb8E5GxZWu2dXBxWWnvtth+lvjUYpJbRuZqv0vTWDt5hGIlEaoKx
3nsOLwLmgwrSvQNMibL4GhFakFPmvoKGUZ26+I3MuKOsrCJsorAlQIXMdVuVV1PBYDqlodO+d8tZ
wwRn4D1EhAaLxV78FD9lQ4KTnMoxz+qz0NKtPWqr2frhqGSgFY8fPg3YCvXlazT8ENZ4ZJBwU7TH
xSVWeJ2gpNOTmudqNUjh1+RYZjI9MzzlctFBYsh4u7jabs7re3ue95kmAUSxu8KdU3csQouxmZIT
ZCJfHUlNGt0Fq/KWiS6khM02SybWcxBsOUHNW5rJta5DF4UK2HWK/ViwenKAsYjehT21vlK2vtsg
iS+13aDaeATZq/CNAS/76sx9r+9mbW/2N9PdhzFJHBXpYY6sTdKSHIRzG88cu812n8z51QACbzBX
JspiV8rqDUNCs3LK8Ug3+iExn932qmDk1IY81BCvqkN6BHzwINxpM9nmzyF5LbgPm8NSWP6s3PJ2
Zjin+knhTDsk6i4eOA3ZOys6KaimEWX5suves/o+npyXIjkMpAgLBs6G+fYS6INOBANWPrYTQFVf
jYQIxIBy1XbhzdnNvezcQHNS1pWnZFzCWume5tgIdVX9qKafS7Gs3QLg3BCo+oduhInTPiQu5k+2
o5ygDoxN7Qv1bDaPhVOwKUNqJZGzoFIZViWrqI6WGMY8cPFifHddpBxUSx7m6WMUw24wj1hsDN52
ymxqPnAXekH5gnoUBud2UfjL9MYLmzGaA/pA9uMw8Va37CUKRYeNNzdrj5+Zo2EshXtlwmoEQCGq
k5XH6spWQfLjYvEuI9aPvZZHM7oY51BlxkHFKxssnjcFS26VK8cCztUS97LZVnhCv6qLenKz3sYn
mhLvMAOkF+WGU0Ooi/i5mYlguEWgl9VzzpeBOQn317gj7w5cQLnr+uKMnqMnUGu7z27qTducWU99
gPhbT3AjjlLjBnGUC7chD2Kv7x3pnsZG32QyBrki71oA98LNjsLt1jHGp+HLa0xGk9Cz5mGfPk/d
vpKnTGI8rMNUbfx+2ZW8Hhvz5OmckTQmDyu69Fl9MCV5zcZ8ibTk0Z2Jd7JbE8adHKLDokO6T56W
2uIXGPy0upliHc5z9YNWkJzsPizrZ91so2I8xjIOVFS4KM+92fETDdcxo8+j80Qaz2/yhghKt7b7
yb+lKhX3zlWIuXGXNZnK9Fuz7meOH968KrmfyE0Y9sgrh9Nio3PgzjYyluty1h95ZF/KQoSUeIsV
Ued7z6suhWqydxlXXlz/EMkY2HXF+iXXItoMVHzrCBeJEgfCrS+DSpadN69iv1fWFHbZaYbnMuYR
RMWMRRYeP5j7idwHLXHw1LVyZzjCd+DKZ9Zzxio6jrTfasu3I17AnExwLUA7udbqPmr6Y2nb20Yd
/LK191p1nHNeexeUyisp7oySGkKWXziAY9alICg+xSQOXjfsUtS+Ux8HCVQPI4l3N3NumeYbKpQc
ZxgJsO2rMuJyhkwTIgjdDykuPrkoP8hT3ik3PwEnbxxC7abm/x1pW8hiHpQ5d0BUh4Vc7lBFofIp
l0dRzb9iglLmE1nlOj/o7p03p8DNGt+yjggR2Px8NexjdbZi3BGunVy0GE1R4u094iUsFXkuQsg5
c8wZIt3cXvNzfK2Kh9pUt/wOKN1JtooVsjl42v7E+dVeNcXFjl9N/RUejB3fjfG9zrxolo6bZYg/
kSJB0nKhgSRBEZMubuEKnKTFXpnDcFtsYIn4VbWLlw3epDkrtrT7oLv2foVADSPmuodJbE0nWeMO
iM+52Ek7VNt7zmJmuU0B4pb1qrsNxb8UVr9pk6PrkeFfd9qabVbVHS1tpxePk0PRfoc2yQTNPLPJ
s4bdGI1Br22zaNkUjiQpnmjBUioNp0Wcu4qOF/6VU0Ot+Fa/J7fW3UryagONuDrNzpfkzkJN7Efi
fsTEqrt8Tb8asay1Ll0ZdsPXbQZxY61FPK89It92sifRmylBpuxGm1MZx9aKf16oduhRGnMOERPT
rHXu5JNVj+anJdKgkH6l7rrVGIQ8R9Hronxp4wVxm5sAjw6n4ixKD2bHh8MC3ElCYl9KDZDhbHA0
VZYXUaxJihJ74l8e8irdecneFXdqdO6zAZkB+/ER5tWLwiaYARiyeuWBLtZDBh2j0tcVJ9aKCg9y
8ap9nmx1r0jYTWZNoPmnUl4nijGFN+/zfiuGj5lCDP62SFkb+qNQWT8BUUbMgkfvs61sW/S9BuUw
RsWJ397ejxZ1gBzwUUgpNy6SNaQZTowLybcnCinLAs0p52yvwJVx7BMkgX1PNGgpVkv7iNlwtdxg
PVAbrwOGtfzDuoEVoJAyAZJHcHiiLlRMzp6ckDxO5qBmJtuP49Ca7rP5buI5mdyDtBkIkEE/sB9i
9+PP0C07ay9Lnaln9vPZtCpL40wl71BhoW3qB9REKuR5UlCMkQ05p9KnyVO5qnjEKuZH1hxYIJKI
pq9aA8Lp3qpVxCUu6DJYiWbvG3Hlp65FocMkKkWUMT3KWKyltol1SaiyB37M2xit4mxoARkMs74I
bx8bQE+1zzw6GWQObcy1CYHqkbYAHvVh10gTB1b02Sj9L+lpu3opd4qKO564OIvjm3TIv+fpwRyq
gMYJK7ftU3A6KwytqyoRJwnpgcx6Ztsg5znqe0Tl3N2ofoBxWkfdeRDlfmxfev3eM+abo2pX0OXO
0p9mfOpEd8d2jY84BxKRmZHHV1FnkCTbQ1nElLeKJjRuT4u17qBlBjLL5doSCie5CBzYoLH/9zyR
hlDj2nBw7ezYq4bFh06XoEw7pNeoeQDOlD21sSlieJZOu/VjwH6XB/oMGBtGftzDz5yNN6uhhL9G
gEqmv9YgcWq0ttDA60BsIrd9n3QKaQr/MJzGDzhK2o9elAu0wUWaLBBtrD40lWJNq2Wuh/XSjS3x
02hR3gV9FrGe8tt7ic9c3WHLm3h7yxQYO/+JyIMxqrvOSPJD6ma4mONKaTkFtaYIow7pr2IxnODg
NYQ7xyDYygE/Vm+7FN+xCZD/3fKy5eDmjnMgCCX7VarG7dbQ7OJJSSXk3C4xm2sp7fqO6mx9Syum
4tJF9rAd6aI+qPHc7AfsmiR5GboM6rabNkos2oBWzfxs6jmE8lY3nrpy0B8nVxs+y9KpfkL+0oYr
bbMS8l2sze5GWar8hxunzV4kTfLA5HoU+bEiig+tGhDbLMnAvqa1BC6QAVSfVjPX0tM+lCu8Aant
w+TR4FfxKxLNc0lgFJ5o32wn7TYLgo/VNJPZABxevdrjqJ47i8+EgWvcRobrXgGZs++xKLUKKE3U
AGD/U96zIrmuDKu/ry1AApWidC2rW2q/AQOvjkApbpy8tKzOSNiFR8UPJpsKTMNga6ja02qssimh
AsvSpEIg8A3TnD4rMXMongYjyldlD88NZdNUP4M7H41AnaeWqGkmhr3qRik7tsK4L+a2BYNUyrvS
0Ot3N9Jl57tpy/pVeMbP0jI8iqj95A2nsVusLKT1mXHrV3nX+VLnNcqEqBygHtwEl3qsSaK8WTWe
59plYXP6Xntoc804DZrT6GQ83cbXJUf+Rsz5vc3eaT/YirLSFCO/AHNxePRnOL41JCmqjaSo4Xn2
HPv07j3uNfWq6lP74XZRckzEzc601LVHvaBQp+euXcQmuenP1qMkOrxQw6LMarI0l5M6PEaORNqt
CvHuTAxqZlPBijHlrnxosKneXoKJOCvwtL6klbYrr26nk1FV3m0EvDZZMgdQHJIeC8pM+FyZUxUl
ZVsiG/4gWg4SbaXDzcpak81jC3hT35h6wkF/6DWzB6nbLNWuLwoNy2eaDSAZrJjkJiipIV+NIsGe
2DIQ7s+lI9w1YyS3azrYE/ds5srmrURD312tEWHwPsbxus91UNgrKnbGqc5VKn9qamR5aDdWR2Y9
4kAmwWiHHNjLozM44+cySBgaYwFRebXo7jSGI0KuvZ1k9smF4vOq5oJSdTVXkIsAIw2lYQaqWrIz
tLMRMCOoc3dtDRyirTyyLSCFSvLsTm27cedGp8vHm+8AJoOVUxNV51E+btvd4lU1242mMMmsd6Pa
bQY1oorlcZPcD2nZfkUcUa4iUoxTGmdUYCyqINwBVUzEwFw4JVfZSzvOlN2yDIoGm3xpXPNOc7am
wcK6TjyK5RpisXA2choQMk4h5LhTvPwSDKm2a312tFAspnspZWx1fmcr9HYdUTSfem7DOuo0jsb9
mB6LTjzYTjU+ab39qg9iXjHGe4s0V+IYFST7S3N8n7uESoCUQxjXWkPO7+Yac4f8MrlRYp8GD+w0
50ikEesBLXK6xpfOmHYcNxx+ejb2avOjdWX7yQG7CMWQ83qzVIkjgSqt7A2prUnrUmBZdPVkZYvx
pndU0e0kHTb4iyOIgJU+Hy2lzh7Zn9EdaJeKV3+mtYhUOxiTW8Z3pld3UsHWeYiInlV+e4DAIwXE
tl/6tZLS9gb+2DosNEvBdop42HkZVfFWiIIR9lnt8b7FOk0EhDXbFt38WsAmBHrlzNzfnLUar5LJ
WrUyy2Gb2Db7ibzGj3nxsrMDo+4+lhXvRNGP2pNhFMWOJaB7sIs5cddJlBl7RomEir+6jN/p08mX
pE4yds+E6P16kNh5GKje6I6SPLRuzvFUZM1d5c4qzq5q/sHkZ8uw3KLejW1XLRSqMiSyTee+K8JL
P7TIGMJ6ttlFxZoyv0/GCAAegSogBWXKVW8/yGg01pHeV8GCK9zvod9QFWR0mvGpWfBig6/JFxW7
J8jtMEEtr1kKhK21+Fmliuh36J2qwhdMDOSoS5ZqpPU2GA/63ArKoLa8lqYZXa3FUZFsygbwoeOy
MSo73i1NGz8jptVWTTskay2LWeVLT3+18rTe5laiegevMB+y6bZBN2MigYiy6mlqA5ettn5oFVMC
g29jb+Taks6vlZL1B3blwNViSM3xhwEq5qpl/EOwWUNbvUpru8S3a0GZOxhNgvsC2QXq0c4arHaP
NnqhFNsLIz13TCHXd+XsQLXlNjGj9oNvHWF5PzIWS1V6nAs/0+fMOnsiidQdPCRLXDRkKtFOAbbW
rLUqG9tT2sWTubLjdDDe0nxy4QNMpqVAALNHzAYgKFuDOfJeqcaRuqgbS/iv7gg3gpZivo2YC8sN
7jeFfX3ApkinOg2519Ehks2L8z4ntfGBmXufz5yztOWj16Czw5n126EWpCmRtf4YzWREJ6c5+Sea
c+3ZqPXhrui87pWRcvhQMOd2WVneSdsbgPprLMA5S8lzpHndneyTn70zWitDdTdMACgcfhPQadEs
V3lvmtvciYyzW2IuijEHBZyUQPzTmdzMCScT3mIvmmDz5FQNC4Zqi03mVefOoM5BneYp66dfS9bR
dZq4VdlqGbATCtt5VdUqTDvrKMzyBFUr1Fuqn/bUfNRKIwND5WudZo4czYgNu57cTc7Bv6RPns7q
2cZlR4hTsCO09Q3gxSo0eAMhmIrkxlOpnM1V4u4ts3uaIuwqnQ0uy/xZ26Rj9LLfO50iAh16mG6x
ebNQt1InbzsQH44eFstb1bKMeah+RUnwYCPT+dibT9KCHwR+buxSf4qRSPX1pSqbIMJmJZQaWEVC
YWl8kH333hmPJPM25QC/gc4oWLGh7LdOnt7HnCL6Ig5BS/vKhHk1FXdxsu00pNrTryF179VWC4b5
MYr0V6JoFLTszY3H7+C2tuja6M/LMBx0zdjkpvrhZReYHBuHDmpNe76pjYDG3lcnt65BlVlFTjsr
D1OU7+Ny3JJ9WZk9uyLjkIB30oaD201+F2cbtZF7rxfXNBH7if2Y0yp+q/ShmX7CprqQeQ6Z+Vjf
jAzNMG+m0dimWudji6dkypGN7BCnZ8e3FnuP751uO/sPxXqDTBLkPXKOKPebQfgy1rZ280LvSTYw
P5r0M+6oLzsx32sKwM10V0yGnaOUWVa9R8QOhTfnlAwiBTIIE66YYoPJ2WN03tt1y1kX6baDWdg9
VdHZjYYQT3rOdpPesOdeWai2imvdiyajdOeXrJIMtwZCa0/ONJ4cPX/RiaHl6ZeRUFyiotZVQZca
P4xKBBptHZfLellIU+hp7F6k3d6r45EllilxOvpTHmQ5m1dXeSwkEvr+iVmeVQ7oyyhOiWcdRNq/
Wa66Ag8Quo1xH9NrtPV85zjN8UaGM0Azjv0QJga83kYLCgE3ZGmCwaOhbVqBSF6W7mKUGgQNFcWh
gwv0JXaB9FbLiWrHZsjVdaTa/PfrQs+QSbqXYVaRJ+4bOod94jFxVuHrHDa4wI7pwnDkg0guY+X3
6nPewEEGmVJzEB/uag7Iphr2Cw94QaZ4tAInZVptOjVzv4qZRKr7nLrsh8DC0s2nvMaUypwb+ZV1
ab/0FQ0OAzqQ+JxrKs0tp1hck9A9e95vrlf78/RoddsyWk4mInqRXrOUp4hRxnaYGBcTm6kYt0PK
rkSbwqbQNrNCg3dxzZnSrPuSdulLbTm+GmVBAaBc1V5S52VYXurqpSjul2oKp2V4XzQLTVL0ZkyT
4OFOfumpueojel1UcCQYbiMPkv7Nc9BVsS2az32xG8eP0c19YykCdTg1Ub/Kdf0ycBNpunlaJAiE
2u/NQJlVHrPubqxUfzHrdcr/Ip/ukuFtzJ8VfWGs/TQU+5wWgvFLxj1Nzijw+mPctPcJ55SWV4Ju
pCwImk91JZ8O2YSGbMVuC+jRxptfFt4Ai1avmug6cUfeMGjsRgESRdTzMI55BXXbpxwRPRDsmhY5
PTCW1Np5HQ31ThvssDWQN8/1c111m8Icdk5Mix4zrfXiJi9OfO3K8+0o2PHAdwqdUjpcg3kS/Ysj
j1Lda33/nNUowrLh1HnRVfaQz239p50SmDck3OxDA9budrIzkJWX/qIyanJ3+5vrNNT4Vzcgd81h
QedJ0PMwtekxegeneE+UbVH/MvqfdddikjcJlL9pxWZcToq4es4r2YDI26nTXnePY3mYvWOed5uY
9MswmGEVa36s3k3Ltc9emKn+SgH/Kck6ooCMCcg6DFZQj9e0eaFqa7ancWhvQyBjfEw5Ms71yXDf
OusschEYqd84VImnsDeS+56qI6udFsengdxhXvzSO7YzknFFMsCNinxewUuRX0B8bNhPb/Xxxzzt
vEmuR3sCyCm3duGxEdsa097mfFTHlKFeJpiNK5LzPwY2wJEtaRAy7mShZoyVwDN+JWQeklrz6X2e
tHY/1dS1qnqNQQzDAZUBCfIUN0SfXvpxrwqcBwi4W844S7TrWZXU9glQ5IUScWQ+pTNg2qYNm+SH
yq2ix9vRXaiz2sw2bQw7WpeMeak99VbPG/xWvmUmECFvd2O/2p2Hj6ijKcX2KCt8tza++sxe3wyz
Kguul+8Nqwk1+7Ikhu/Fh3JOd0zbXJyl/eDgww6tYsfGgh3rayfmNF1AZwIBrVNodKbQkMu+ddJ9
xf7QnEwaonR9HVW7lcVCx5w/dUvsC6P2lwGKPdMracq0aPmrLe5yzV5F3ROsBQZlicvZJjDbGr+Y
HdjGZlFf9HR+1iGeKUYLBB6MMZsb5IyBZ8N1V+JtqxihNQx7zy3O1txD6qpWDU3vAmdMfFvDFv5k
Hf7VdJtLwpfnmBg7NfFQsGfpDCoAXbKbHbpstGCKxNlDyt/FiAVI960MA2QYMailqtlelqdWWX7m
lM8xPPpV+doZD2RMAj36OUsKZ9zGcD58u9c+GImlPaYcotLZAK1fxDVyrNAc6DhwOioTylv249Kb
98xwPefmR8bLq0vRM6nM8Gm+4SZ+rrBFNNmtTN3zUmJMYXvILnocqIxib0//H2fnsSU3mqbne9Ee
c+CNzqgXYTNMes8NTpIMwtsf/tK01Y3pQU2pO4khItR5ujbNKgKB337mNaF8lBx96dU6HSR527Qq
KYuB7KDq0/APgs5gcpsnrQcyl9v3pqIjVB7jPZAG0SNEjBvdcNbIVC11t6exq115sbvqi+gqSR/l
+qMOQBQE9MkHrAaCeyGRFBfDhpr6oRn811BWNoXibW3Vv8rth7BMrtyBg61rrxyl2g8GxHdKDEuj
atBy8zErSWjawYMwvjc1qJWrBounfugpZDyb3M0GmZYKF6pCw4w38pGmKW2bmouSWEu+G5CFb6UT
mGSkiT88nbTkThb0DsSwCmV0tIPsRvMMrI2Do4gfe6M9BKLalC0gO0bcreKtUEfT1IMtPzftS58a
h7CPva1Uoq3rsfOqhRaRq8haf182A5er2MdND0SLHLdG3c1Skr1vSc+4VuxlPxJ3MErNBRkmWUsZ
lKuhCHFycEhvqSYUaySci6Wtfw9G3Dhiz1j0sd3tsdq9tajx7tK7bIsMWOuv6sf6kNI/gtXoLJQ7
i2vK31f3IrpGhLNW1p5+5REfiEdlo0mL8EhXEzG+tS09IB4aF2uD5prEnt3L2UaB8TSGtDdZvSWK
7Q+hdYyfaUtE0pX0atnP6i/33exX8itSW/YreYz9IkxsEFce1tOANzeVvVQX/Zpd394jfPcqnvne
fC/li6paoQhLRRcnjuq6rtCkXQjsCMDaNQJkQ3Pv61cuHlR7ED9Kc4MZ9TG7LjfJur2LVmi6YdAx
XKl72sdH90dS7OKn1FkQ5NfAvjYaR/7d8GbsqmWzH3Mm/kuwCcWLHKzQ+4NheoUOXU2F8Erc0DEg
ODuiYyiDEFym99KbeCSqAVMVLYaN/ZKoBxyhiwPyTMVVc5vqOy+8oS4WJmuaGV61V0ME28JwlYXf
w3JhPFvyJtj4B597UftlJY+sJcimlHo9UIfy0XvK74K9N7IiH6x9uq+/t9KKauSCkEwNj1RqezqM
nGWjYhp+jpG1DLfiI12Rme2wt3glimNL+FtsEIp19ZrnK++ZZUK7a7wUO/TcdioVQaFgwEIPtSx/
Od1HZpxK99HqvynOoxBvznCd8gqQRfFGdXZ1sFISVBNvsUVQFeAuG6t7oE3jmKvO2Av3lP4iu8Dy
i+AAIO9Am7F+6UwszJcGxl+jKeUy53bUKLIBmaQP6O9kZP5A3oGlGa7oIsjdpmqPOMvQ3dqgl2ji
k7I2N4JA0HlKKeRaa5lyxwp0YBIu8fPuUcSL7mj/W3hWKktwr4Z6IGa3QrqMbIGtdyjXWJUDlly7
JB8PCV+CeccSsZTmyXjQDkO0Kb5rPjcAZ/3CezZ+WTjd0V1dSi7gh4W5DVbNpjvS48HMxPoLaPaI
TrPOLORPKbDyAb9MKtuRt6zKdQT1kb0DrgX8zL5Lr5rHgvs++WmJYzHezUuE9eOOQ+QKh4gov01p
HDA8kdev8xszuw3A/YH+bTb85G6pJeA/v7vWlmZ8220FkWgIR2eNPjoWf0TphwRcLVk00av3ABAH
o+HuwbjShrtSWSENDMTXe9WDHarr9aOxzffdHpA3EYpgrQPoNLYqlzX/oN4uv5jP3sZ9Y8F0B0QG
c3Q4XzubwPdIT8LkAq8WLdlz/lgBL6924Q8f1UuSuJHFqizKJ8lD6XkV/5RR6AVGo9yX9kepLYH4
e2hVfqcI15+UYKO9J8lb9m4/wtKR71tc1ZJrrbmO22WAbhPqg8oRLTA1WdvdYoD2JQ5xuA5H3eCF
fvLvOOZLWiD+Bnw5pZf+m/2M8CUGse413t0YtPE3+QuDD9hoJV6NWwejtVt1bWzhhR45Rwi5KTRI
6G2vWUgIh5K4B/fokwfGRiQrvkI1D2b06IrvJrgdPNN4XyAhr01ppuKmXOQMB820n6E0nhD1Q/BA
SuGyap0bvdiY7cp1jxrIIuWpKney/O5721isC85Bup941xcrx946FXYM6wCHFQ/1U+2ux79EWegv
fAzI5wJMBGItrKvijgqkEBv12noncQBeXhkr+3t5QxD20A97j9oiAWq67IBraTdWcheDAWZFuuba
wFco8X+Q+KKDUrc7ZCKRaBXGL2P45vTfquzGsG+cYqNW774Jtj75yLytswoPA/CxftFcYcLenmjb
a/xz2123H8D8+Op8He+H7xjegLKkrSFdyfIiepfu5UN0l7yIe1S/+pN7xzlU7UsWV78fKxbyQn0N
0NrmQuVvrRzawOxiFEuJ3GG3cil8t8ipeXixKMVV6zzm+T1OxEGzIbZJl8ajAs8W6VdAZ9fqISbV
5Q9RC7WYoiVNEE6lF3QnvSv1oL1n3pqe9pVp7XzacLRd6lUDxLW7rZJf8kanIPdQ7SOqoFT5h90Q
PiFlqpUPbbjmG6WP7Jq98a6az85Bt1YtJwRHNFrNKnWktdNx2XiP1CKln9bRJL7aD9oRoEWZbOQ9
x1VzX2EwIi8k6PYx2FJkmcbZpHVNJ25vQdjwrvETcc2VCHd68NreDsaGcwwUkt6Tky+0G3FMN/z7
fBdRyVuIvXcbeER7C/F9eO0/InlXX9vt0vyZKKtRiDY55Qygyooke3dYoW79mnN+NBFuH9mzzJWf
Neu+WSvOSsv2la3iROUB7vjlU3K6iuVrdLJCIB5P0q7caCt5b13VSyRHwnDrtj+BlGjSWvGXXrU1
tpBm1+HReQfVR6bZ/MzBI6hP+rXYiTfvp/uB5m59lL7R0kd4Z6F/C9fkLDmuvS+yoKa14BDsYa5E
BwBNsEJ+tD9aZ2+ou+gp3GM2hMD52nvVXrjY6+6mIriVl4A9+kXwzZH2BbHTD7q64j1d2UTWK6qq
B4bzraHGvKSNBT9kXRwyDPJegwdrK63zO5Pa2S3/IoYAQ2J5QO8YRIg/7Pp6TajQXYFBat6Gbb8u
kh1Oejflz+CbOEp3YDepZXNbHB2u1rDdFFf+HffqPXjcGzJS7dV5SF7kZ/PNuUEOn+fzv2DBXfym
vlMSa+Rb4rHeHXMocCHGxnHvbO3BlDdFs7Y00qonEhHVeUnkQ1M9p0A4neZbY+yN6D4vtmF6E0ag
OqzHmqw9rigtklfAPrRv0jZfmW8KpurGFmx/N2xbfSnUVURRLL0jUUBvf5ViGJarAPSjLT3G+y44
0gJG022JhnOh3ioEuLgSWOZhcK4y7Rva9+vGPxg+owYphoTlVLeNvMLz7oEmy22WUMc3nV9ixNFZ
EBp8jwvIljRnWaXuT1vNy6tA6z3gbPqdJjdvsm/sEik84Go4umeOZhEKgILsyiuesT1fiNS8CaST
0g/LwWYlGdrGdcxN67ivNNoW4jUdkSIAdc2NAXiuieie2muodL88HqhTQslcZ2n2PlDlDiMh6Plr
4dz15cFqHzGjJIOUnW3ldQtuofL7CIwcSEFYjPq2RUunfJa6G7gwo2ERkAi8yMODilgMEs8GJnR7
P7tLXwOZGxyc+K/RQELG06B9JbeImgWQQEJs392C9NNS9KCTpWq5ywJl3DbcpzUA02onij2Sz3LD
NeveltmtZ9+EoCfrPW5BQ/XXZLor9TH/GbF8urWfboH6kFbW9XZISAjyeu3nK86WwVs3pM/hSoux
3hvhZdGDBqiczFF5rvhuXODtXVVTdVgU97n+oGmcW+vyrbzHx4ALqIY4ik7H0kiaVQJbyr2LYvtW
ZaBIc/SV/F28kcL15Vuj3hLftP1dXtzVQKepWohvBirXysF8bgAMq9e5Dc7j6Jx6bSlewXjSQ8+B
1r6P1kS6tokkjmfzWFB6zC3/YKfvbR3vFIEFeqx9h7x9pdGIUD44WusAN6JfGmc8FeyRupA+6NJN
gsshYDSRv2Yfer1u292Q7jPAajaIwDwBDBWU13qdLxtci+zngVyqSp4DpiPKS5JhaE3dZgTYGMsq
fy+APZj3EXlxsejfTdwuTux6qYfHtBqgh6yGb1xZiIeH9i7kRlJxqcCjBL3wvYacs/Pc863FlktL
I0drQGr53KLOGAVITrzmE/T4JLSdV24dmucZyaZJzEBdoizMZRHWy65b6eKgV39xl/wlwoqavXGl
OzxXCmXrFA+AN1rnLRu2Y9c4vW577IVBfJoyaM3XIaW9iVegtES/fVuwqpEWoGez8ixWNkVnqaZn
YFMELR6tLF52FEyNRKWDkbmrIs9vOy04RFkLJ4gqbq7F1cpILZov2hsgyEPZKHipVnV+6P1A2fhE
KoMf+UfJrp03QwqB8MO7imXad5W7j3DBqTxeAnAoGL0cCprzkMvAStbYJBxU8OxNJ6SDJeoKVYe4
sL6XIWFAaAUfURVWGwe3Fd+H9NaFmn3vVkVgXFUxiN4VhAbKgoWtUMTUZEytFqaBRmvRVcO7aDzM
N0IVzLkHVpJ17943TRBvs9JodwCDqjc38fN97KrxXQt4/Kef2+qmHrLgORkako6mbe6VvI23MCtB
dMrGsDd6wCUxriTXg+l2O0WT70OPcllkhPmbHkTuUY7oAAHjtuhyonHU9QczURAd8ASHQGIglYb2
ndLfGkVCaaOtJe0oGQkte4xpja2L7OqT31JhcHy4TwImJwmF1/aEYJHQ1kEKPGTd0bMAcwFRtpUg
HgozxVEYWcsCylPMmg6aoL9XPe6TocmxIJZj66mwpPgtjlRv5QUhSNHQxMXs2SoF3SmfUr4JyafC
TvpnHVnSUQaTtDNhtKwkJZMA6IYGIWYqgJOB8IS+X/xKOltxqaOmQFCjHDpyXcjFvmpl/So0EgTD
LWgZtDrCKrtS6iK2+BqdbWNaw3sUUEgOh1Y7ZLqkoPfdefkVCG22VO8P+KzjAbTLRvt01fMUQKQi
3g62q5DYtM1rbY4qUjCx7ymJEY2EVCVNo6SC4VJqDSyaZVhdDuNS99N2FYiuXpX2QCaX+9barmJ4
D3VMZijS/uS18CIb2TOPIiCF8XJF7NXOh24ZKpW7zTUqLJWbjIAsUFlBXNnA1Htc1VqDyCjQ7YJT
pyydMeGQKGNqSt4TpgVm3b0JsAzVradqhboZ1CSqSVNyYQGb1/KFCRxn2TakgL6poZTeKPqzIhnA
3ZrM6mhRBV6BnrkLYrbIza2JHsJY2NbLn3YJr1By9fZ7pqQSR0EXox/UiOwGtf3qGEHtetGq0CZz
12hbD00KvlOthvwoBTlJap017Mfcsj1npXpxQnqsq7Atet0k6fZdR/qIu94R33K1S6K7umCt0Hrr
S/ngZUnt7NzUqDHPKy3wr5gSKeaLSR1feihkI8U6xqGM+II1fUfcWPiiuVaLPnf2ReHUwQ+r7yj9
JI7VqETFsdsXaDulNG5dO5Zk4uE0txtM1nUFkl3im0q8GYDJ+cfQsbk3mOKSe7dG39D44f7leDK4
dVS/03ejn77gpzlj7OrrIRwikFbSa4osoc2ZVMrGTe82dBvbmDLoHgUUPdnGUuMEN2iG6ThwVaY0
+mB7UvNKf1tgjZQYXnpwArcHqKOC6MlpcKVZW6v22hs6lVg+QwJbrt7trKbA+YPFNfjSKlOhwBaS
XQ6Asc0ggktNfTOSEuAcoYIkkaRtVcB9WiJvFKs0Loho/InEziY0RiVRR3OsiexCajpNZFIjX8pt
GkGPhA1iuf1DbkhPVSyjlEPyd55irkxVu0be/OdXqr8T+NNUsxNYw+CqAzqS2S8CqiaGQURBq8of
0fXhzntGMPACXX/6XgTXdGQ12eyozIyCHhPhgGwYzF7V8eSxOaDyDJ6P6d4oUQ7o/zqlqpyR3g3O
Rvb/lmL4tyxvMOnmn//8TWL/H//5o/ufcMH7MvD86h/bUzZawYjpf/Tb3xH/+Otfe6dsdJD57f+s
IX5V/X19KvuHk6jj6q/n//1f/v/+y789aS552cjap0n/b142D//nfwsRfPzmZDP+jf+S5pcU0xmt
bDAQREhHQ2QVsYO/rWz4F8h3onOgaYaJPD8qIX9r89vKf6DqLCsyk4i8zF9/ScCH9//X/9CV/1Bs
U6Y9retAzUbJgv/36Xf/pRzBqDHUDMXf//+zG8lol/NJ04JgEKkf05H1qZaFXYoQg7bwqLd27bkU
NEsAX/jVyF78CjJKpVIKcuBDSZqC0mhmOSXGngI7bR2kMMsacmeHTfxR5Hrc/fg0gH/4Vb8rhvzr
R42yKZ9USjiWcVO08vQYm2X0bsil+hx32d35h/8u+fCvh49//unhZqn6nZq1CXi7GuYRGB2HAFKh
whcK3d2cf8ncF0z0JDIg4Srs4OToJ8qIkfMrSIKiLVzWzz+tH/4wQr8LyPzrI1hnnz8isWoU+NMo
OQq7BgoaQ/8InOG+0GMim6K4MFRzb5kcWk1phUQhSXL0aJU8xJl6L3sGR0hHdzhvsqfz3zI3IdPT
OGszbTCxNQ5D/F9WkpprwRXyCeR4viEgGZ1/zdzHTMREysCRh6L142Os9qnyaCmpnOCwY6kKrsid
KQMk5xpC2/j86+Z2ljaRuxGGVKYevKVjI0BnlDRyhyHZVuDMUdjxi1BCv1AoNmZGvUbwu+O/NmOc
iSTAXdcSqqcVFU6zIZXMaggI1vX53zUzDFMBKaV0LL0hozlmibih4u6ghJTLqxrflqWdyv6F0R4X
+r+Ea/65QLXJuRIPMhcd0fZB6v3XVgGP4Jm86/w3zD18/LZPW9gFQOHpoKuPqq8bq6CN6LbFX927
2uSAiDuhForr2wdD0OOsDJuybSwp+r8la/uvkRk/6tOPly3XJ4INtaNQLaP4oflVD81DQ9U8WIPO
gxf+xVGanBFV7gRy0hfh0Y8ayiuV68OJTrVcLi4s8blpmBwPamd3MQlgeLTwc6VeYeWVRIUfduX5
aZ5bqtODIXV1V1Fya2QCyqDDAlgxlfTmqY577Vvt+/m3zBw/U5GhRA2iOm1bGK4QgqgXF2NzihZf
EIOUOf+K3+POf075VAocxFJYBpoSH50YJpFWNKg7NPkbtGto2Tns2AyJ3AvvmpkUdRLwyYTgWmp0
8TGXgBg5WeS9pV7jXYigZ6ZEnWzrnLi98Wo5PqaaJ68lcpWljIbQ0svogCPpkGzOj9jMpKiTHd4o
3pC5WWMdVB2clW6IaOtaWMxbMcTv86+YG6jJNq+QniKjgovqpG342OqSf1s30ePXHj7Z5J3lilBD
/ePgKUH3oieDRZZvu4a9O/98ZW6AJptbNSohy53jH6s8H23BVfQhzA3GmE77VFpWWEFcArWrUC3R
vOpX1AhbfofTZCFRFle1+lgWGrB7OnGyab8HsYQVwhWaAoNy55hGWqfb8z907ndOzgjkDNQY/xz5
INkCV8Pce5Qq/c2qwuGLL5gcEg7GvK6koiaBq7JybNS43YaRojxEseR9caVMIgcHuLJrhaWKNbUm
dqVkFN/sSC0vfMDMOhzzgs/3wdCqUaq0aXXU5ApaZ9FLb8ZQQDg5PwHjvv/DRTyVGS3QTLYr3YoR
AGsUenGum9ggKHvfpcjio3LafDh9HHU/SZcxOFq06B319vr8y2eOi6nwN8IbkpAgJhxbLDUWWW17
pzx37jWBdEMB+eeCXtzcayanhSYykioXOHcegilEUSOBnD1UuyIq3iFLuBfuo7mZmpwYJCWeDyep
ObRDGNZQpuTcQAvJwHze+OIrJucGUphFZ1LVOpAp9svMNsuHxLVK/8JimPuCyamhZ23Z2ZKEjEoX
NOa6lWqz2SSoPRy+Nt+T3d7DXqmrKGQtV7ZXvRSKHoPeUxv8XddGm9rpR9ZWwGsvzPvM4fKX8O2n
UKo1azfr2qY5JKHInwbJ6I+FGyj3QZw4j1/7osnet6UKVLlcDAfdqWmbGmqz5OqmFRjk970R+hcO
gZkvmUqu+gYxeFrqwXVeJM9SrT/ZblZS2YY+86XvkCdhwRAkCLRlXnjdBMGrHQMkMqBkGAGZXFsK
e3P+LTPrS7Z+P8vcrJL8GqmCY9iZ4ogLULa3SkqWF5bv+Jg/nGXyZJ97Pkc9LBj5AbWTZztN8H71
3Z+1VkhLN02JDof2wnBN6mf/DNmmThCtWvguVNrwOg7kFz2y4IDfIDiDxp/diAVObS/KyIjtHJgl
NfJK58dv5iCTx3H9tKCTEMYwJWf/mMWuAeSuAhfjiHbZ591VF6jDF6dpcgwUuQTg0YzhOiddfCeS
HOi5A4jq/EfMLYLJIRDD4S61VvOPVPCleKWqUZBvrU6tLo3S3AsmV76neYVWGQHdEclJv6lNygiV
nqReSAjmJmGy5X3f8gds3/0jmmbSVon+4jEiGkZbwlu3WfaVk8V2nMm97zqlPEha6l8nTamv+i6/
NQKogJaNLTHcyPjCSv7jYPGaycYPHb/CbTCLrm2fLlEVasFrT2R94dz641jx9MmG943OKj3b9a65
EJ1lkMaHTHGkTWt670ltWcvzK2ruLeOff9oWpW9LqRNo2TFuagv2pJ9ow7brYVF7aKYlDsorA/mz
Xl7IcubGbHLRq90g9EJXvOumddSlBsf/gCGBtTn/NXNPH//809fgTRB6mq/KD7VXdh+y4wDU8yOL
6ur558+N1mR327qaoGmTMydERaABIFFFoXlI8+QN4oByYU7+eGMx85Nd7tu55RAHwcqwPX9bazJY
Z3/EninYzZ3/EHX8xf/tvOcdk43exUEE6afTD6mbORoF1DpSxbCO6S321pWougxsAL5BUf2t8wSy
kEgjUgHdp0JYOUpQQyiNTqRQTkdmhV22yFH4oMzht9hxr63roS2sD7kVbX9rFYapQVyLo/g1DmHt
7y0qeGBU6YTTbIPfoyJr5uZpbV9wGJmZp6n4txKTbvUy52TboAlXKfm17HWAArTMXUuB7XxtudmT
40zUaUnrLcrxD4UWkLlW92jBcH85P0czi9manGKFIlwH58TsQdWb7GiHqb1OFCAm558+HlJ/WABT
OX837UTTIN1w8J0wRfMFZTdh7DQtbaNfSWsZ/ntnxB6aIEMIAqNf+UbWtO2Fl4+f8IeXO5OBi3TN
blSzia+LJntRy/gBpYNlL9XNXo+rt1iD11lX6NRCQrmwc2f21NSbtNVCy5T6wLvOZOk5ED3YWQ02
iwPm5MI3zb1hchtEJhCxuHWkY+0CEgNegbKwJMJtWA71hSthZtjsyZWg10LvErTerkWl/DJTtF3k
XFrUbQG5Ffb0chy4ymx7+BzGJU+NmVVoj1vs05HaOhTKg9yVgDpX8YPeaUoDvL3OvpLWIL4+juan
x6sRyAzHh4HWoxuydSXrLpJyyoR4WC3j8QvPr/a5yZlcDKBLSgSr/ODY5rTX3xxfi5obJ/Sywl92
heeCgD3/opltZU9vCOadhouXQLDqnmtPuXW9Jl1HSn0vOuelayg+OOOfnH/bOPF/2Ef25KYo8jZp
Y7QojiiwoXhcVDB9DOZfDm0ZACBLosz7j/PvmlkI1mTxRQhWWFo45A82UKL7mtNpRBTK3dX5x8/M
0NT1C/lyJdPyAklpEuedSt8G5TkRIn1bul9dBn9p1X9abRFOexnAnepg9VqMdl2jR9lWTnxUqgSq
XNrq/LfMDdV0tbmo6jixyVChv0JxpvEyxImN4PFrj5+sMVUVURTFefkwut/s8FCDQZMjoNRfWMMz
q8qarCqomgCgYqWD0abaK+CuAP00A7ZsDUI4qfX3lIt/e/5b5qZ9EofoIUU0rzeKh8RJJdCYOcwk
rfPAieuN9eNr75jcNklhZKWpa8FxaKhhPCE9DeWZHgRiObBTKpbb+ffMTPvUsAanASdg4ZYPgaTC
EZJk9PzyMBHe8vzzZ8bKnNwwPcXFOlajgZitN2h8Q8yI0kYsydyjCyt37hWTTa4afkvk5NQPfe9C
FbNc91uEIigqWxzSF5bX3DBNbpSg7qC8W4p4SOwBiqXVSIc8SqQLMdnM4jXHL/u0xWU9k6reEyYC
0q0dRatREqlA99J0UOoXlWe4O5S+zUGsitKUs9P5qRkBJX86iaddlc7XA0FTEDC1mVbdKUeQYdja
masOj51CpRbsqWxaiGVZXom2S+H6YRMsqy5v9Y9Er1S0akMX9Zf7JlHa5mXwm9BmO8gO5Kc27bsW
iuFQKGa0i+gFyWi2ZV6MsKDt2/19PyDicFuWbQDzGr1kCV1RP0+T2Fy7gYi9G+wkFBVQeYQA/GCW
nZS+1+ir5saPrHdh3dauoNGBcDwZFHxwosw3NTTr7G2ocy8c+U5mCfuwTM3mK4V/DM4mZ5gZqYi/
JYqJIie35QY3OejaLejOCwt5bj4mZ5hkcAX2yOGhW1nGgKRTOsL6RutVGzZPUfUKkGss14zk7vwC
mAnNzHGxf1p2gRT7iMMPxv0gdX7doaTcx2iOxKFl+aNYk+TCAlQlLtD6SnQILEJ3GIbOujUI6Mzk
a6NqTkY1QfjMxVyDuLrTfcrbtXVlW4b3tTE1J2OKisxQ9aYdXSNgLW161drYjY8SNrF7g8z7+YGc
27+TCyEwUQxzUSC8LpIGUGxS+tuM5uHSk/tfHa9MLUm/EHLMzdnkXtCttIISTxaSYSSF5CTahBmh
Bop+lKN5ldrH70OHmGPjDr/Of93M2Tc1asq0AqjX0MISs2mzAzRubPVVKyw9vXAHzRzgU1Biikx2
pfe9cWyktllmEViODTrTcIhyVD3+PbPJv0u4Nri731c7Pp1VWyC/dDRcANV4w5Q2uxmrDMeoN04T
GvKpHXrb7za612qwt86P3l/dhz/Eu8a42z/tMmJbw4vKXhw91OcsKI4Z/kyIZQaIMq4DYM7Ij4Gs
Uuq1InuYnaIwkIXQq5HyC+I3RI4EdP1OpJ5zYQn9cT4teVqqGYY8N9FdT05w5LvbIZcdLuagzf0L
V/7c8ye7wSzZdFlfF6fMEflaIOe+jBTpkuvW3NMnGwDxt3ywSy87BbYUrpHfVKKlkw1m+7VfP026
7S6VB88N01OWOj9V3UMqPQMWfn4xzPx4exINFbJTktFV/R6BNHjJgfSCDtWl1u4ft5GF7+fvCy2X
bepvlZqeBlwrkGCU5GXUxj/o5upf/PmTpVyJNIviQS9OXQRNwR0i1InM+GvLcppVe4ptiaxo0lPQ
Id9eI1gOTY6E6msjP87Ip11Y122HHH1cnBTHTL93YQqlAqH9SybvcxM7ucRa3KDksCzTk58Gz7Uf
1wfY/9KF83Hu4ZM7rO9okGtqV53QZYWjWJP/of51yXZ87umT7erKHhqDOBKcesU4tRW+ZEHyfn7Q
/3gvsiInexUnDNRYeqc4JV72Xuv53pMRT0NcwspyaibBhZUz85pp0VFOHVHZWlKcCowplqavv0ZU
5JC3gx0bNfeNEa7Pf8/MUE3rj8VQG13TxsgmBU7ws+VURzSxacPma/trWq6wqSlZo8rjBr1JsbGN
St5ogTJ88emT3asmZe1YvZWfgJfJh1LEyTXED2X1tbEZT6VPG6wLCrlFuzE+gavNxaIx65RSX1hF
T197/jgnn54Pz0puCi8sT7aQke9J5NYUB79zovuvPX+yg1G8sZuccjh62Rpi4Jlfb6VYvhBCza3Q
yQ5uzQHOntKrBzO1npIg3rhBc4U1wXeIAYg+yduvfcNkK4cIX3tZLolTHKBeCOXR1cJl1icXqyxz
G2CyoVFmtaGIFv2+7/VTVFk/Fa/6N73I/w7QLHlaiiCppnZj8OtxZvtWYVb6PQqtdm1WEBXhSwwH
rETirSl9NG0WbbTQu4DAnfmoaYkCvpNreYZRnBxLUjeuLhm7uqyfz0/JuLn+W/THR40r4tOyzQx/
sJzEjKDECm/dKaUON7UAO+bJt4oTfgkgyWumextKeEPPkOstyXTUmfQTrmoh5m6ueuH0mIkupjUK
CYhhV6HSe0psgR2SVUpoUA4KAmhWmNcXjHD/HCzzHZNdHvaDAZRUx2gLNbNS2ua4wdh4o9gZGgB5
l0ebpm4Sf3jNCzJkxOE9BUIqcU5eItnl4ZNrxA+dJMFkvXC5zH335FxQMeLB91hEJ28g4bJj51q2
ETmSmksH29wKmZwNTqFlkLDS6BRpcW0/WyKC57e0aDAGb56n1bBc+7R9Or8cZ9b61P9YIB2GGGel
IyUqoRZZpy9uad197dmTuTNb6I/ciO4Gcq165WZtuG284eP8w+emYXK0FVIL6XLIenwFywCPSOen
FyLj6pvpy/kXzIyMOT3a+g7PaN0rTpocK9h+NN5aydMLgdDMHE9T6CT1q5rIUJxEomEtZkp+hzKc
UXTRKioyRV5Vjqd+/9KHTLNpG2uo1Ok4owvkkRdF6LMvskuVjplRmibRqdnKwtGa6gSOUog9thIU
wmwtQvHna79+cpAVSYGUs4K5optjgNS6SMo5UnrhDJu5ho1xcX06jNU6hqJgAiBoexMzsmRJLWP0
x3gqfOuus71LTIiZxWpMdkLQmgqGGcLZ2F7sbAIdvz5Z7/D26fyf54dp7g2TU0l2C831MsPZIMR9
U4AdWAgRPqUdNk7nXzA30ZNTqY+0tnGKRjkUXvYiBtR/v54GG5PNnHUJp7fFr/fyyt4mihA3RnIR
4jz30yc7OTKbos86tBJE2OFk6uvZQ5UJcSHGmtnKuvP7GooQd2+xfHY2sPjzBGNQjZRD98t10SXo
GdeXjoyZtapPSgVJ5pCVGVV/cLXKlVa12la3raP7r8J0kC7oEYLpFj6uiz/OT/jcd00CFdO1+4La
q3LwajU7JKaPo1seSu43EM7a7dCY+YWlOzM9+nSHZ3LfS56mHHBh/uma7bBMq+iSQ/rMvtAn+yLy
AhlxTzPf6w2khaWnDdKhTUvENbTYSk7nh2ruC6Z7I0iSzvFM0rQBydM2QMzH+vonTDZHL9paybMO
I0kdK05bMQ49gR1cDuPhaz9/sj9cRc5aF3H8AK8lgqy1HIZN+IqGRC3EhdNjZjFNyY5JgOdu2tQo
6BWturZHFw2BlcXCdGKUdTo9vrAZZ2Ziyl60rcSFHKxih1uixVAMcb0xsOBY/V/OrmQ5cpbZPpEi
NCBAW9Vku+y2P7td3e0N0aPmeUDo6e9Rr/zTpnRDu4paAAIySZKT51yfKMNm0osWqbQc5rVCnavU
/ZNEw1KASQ75lLe7bR1opmBDl02wJlWQnpkq8Jr54H5HbLk5qNFrFxPLqxFIFuQsIAx1ckcORqq2
WPEYpulZFuXdaYrqPqsewDED+jUGPvWmVByqt7JCxYUoVpbAtMCaPVudcPu8DtCHC96ZUWZpGJVu
tzL/pm2qGbIYuw6UE010KiR/ikZIGSIe4ATExjw9Xl9i0wdo1gwKm1aB2Aua9wkBm6PbtKATC7xh
rSjS1L5mzAR3HVAjt8N9M04KIn9QR6WrcYzhDNILFUUEBhTkTQc8XbD6AdpD0c7Nl41E2odIdIt8
FEOvm2bqn0pFNxHBIvCCMu8c4QZePCAUB0bZba1rx5sNEuOid2u0nsWc33ox2B6nIRpWdpLBFvSn
dJRUDRXq+xsITk5QESySFmPv/U9strrDti9Yun5nbm5ep17fEu9MXQgiAiwKNcF5La43jX/ZXu8a
p4kAm1RhiyPYd/rsgZJmaA9clrnzyUZJzVodhakbzZxBT+3bzLJxN4mbR8HwTAmZFdDF1Sv5gyUI
+yDb4moGTYWIIYEUYZVlUxMw8II+FoXz34cU9HSSPC8TVg/l3prjlfTA36Y/6lIzcAm2AlHV0XxG
ySWHnh5SlGN/UnDsFlhuExFD98WLODIZsfpZdKAXCrsBgsx3le875Ah1MsiYD05ge789EIuD6Tvv
J/VoB85c/UKcUTchCpIRaVZ1DzrIAhpWC09+00z7PAd/wcPYosJt23nqat6ksBrkXrJY4OKCHQwV
AQCR3XqtLs+w+nppY7XIObkzS6C61VTITw6MJP20b+wKxPat8kr3zyZT0YscRZLQKYks6zhU7DPo
Fm4bt3+53rTBJeoljIWf+w63I7ClNwM5dHkSI48LvQnUSUKrrMVdw6vmbMWrGJy7o8UHkYconGYi
ODZ9Tk8ShRqfg7yRz9c/xdS65lASR3B/ilCeoSrQHhUBjg0rn16vN25aa82hEBByuYP0ce6NUD4F
6/83UP4BQ9StvS2ZRq+5EtnOYFGrsMZFAsreJsU1jERkBeFrWmXNj0BXq4/7GTI6DZ7lkf+7jyS5
A2z1m7DAqJ2OK87DNEma72hi2UJhDcGBPeUKgvP0ni5vzUnU3l5fBdMkafacWBPvpRND8aEFbC2D
6jLIFdfyfYbR60WKWdvZ8K3SOna9+CVLkAYWlvdWc2B5N41eL1IE3VE5uCPoxt2u4zuBups9OGFW
jgrT6LWAQLYK5HURIHwiQ2I+G6f/ImvGa8NUbcE1MWhh/u+RulRwupkXFGehyuRILKifFAOUlLfN
zfJZ7w5s3vkgZ8wbiAsvaF0egWw7Uunn640vQ/zgTNPrDpPMsnLPS1G45U2vS4bJtvjNQP29PU3f
r3dh2JkLM9b78aN20m28iGUoFeoTP8woqBtfa/CfkY3Tr5mw5LEciZTF2e5A1Wl3JQkBqF3xD6bR
a4abMdcGyGWRvRligLGT3j7EMjtumxrNaAc88vPGrkEMl0BI7gd0Wu9rGVlbXrvoP3WGPG4dT0J3
/kzaNP0k7Na69YXaFMSjdS1r1fi86wrG4TgDkMwRSNDfO2qMVsiKPrRZtK7Z7JCiIpZ7XnGm4K/Y
DQ5S26pH6s2xV18hTV1oVks6IZU/eeWpc7BtiqXEV7rqT18n3opX+zBGxUdoliv9rk7iCFNUJNVF
ShHdAN3Bb0k8WtBVJAzKF6y78QYKKqa29Vem7sMTDb0uO/mdvyjiFhQhIHrCVdc52TjNKoiu4nL9
YiE8sgDJ2LB30Y1m1lU+C5lWc3WSEq9lEJiG8oK9lhL90OrQuGbSoorsEhUXFcSqxhfwSKLMl05r
uQBT45pJc2S8K2dyKgjIIhvJHfbLGrfBgzByzaTBl4oSRXcuzkUFimM1FdHBc/iv63Nu2LI6Ys2t
osSyJCw6EYswy1JL5TKPhf6A8sFtXWhm3UmnsVzGoXLTIgcQZShAo8nwgmLfZKXG1rA/dfAaLeMc
QuNBdaJkvLGh9C7G4WXohhuSyT20iy/XP8Swynpl2NC0tW8X1XxX9AiIRAy/YQv1Z1vjmmUXTcBs
MCzPdx2hz1WZ9KElojWyA9PIl//fGXCGLNKMi219koN44JaAqkU/0xWfZGpcM9vCjf24RyBxonGd
7mweXOJ5NctpalwzW9Aq9qPbW8mtDMpyNyhOj3lG+f76pC+O+Z9YhQZ62SwteiiA8SC5Fby+b3C3
H8YSWon8xmEoMbzeh8nCNPPlJbTbHPDinezAusgJkW41J3nIkjV8kGGKdARb5peOXUQEi5unj/by
sA0m4407R0etqXQUgIUGzdmtu+GY2TU/5c34cn1qDNOvQ9aKcWKJShl0SAfwiZxQuoFoTsRdIcuF
wnDo2lvLr/thpUjaNFHLMN5ZAZh65wrCeHh5zibl3sDXQWqjzDLPOVz/HlMHmg0DSIjgF2TcyOCU
wIhTkP0BVfh5W+NLp+9Gr9yyFcnsYh/NUKbJZiyx5ZMVD2oauWbD4NbgDW1QPSKnHIROdvZcjNmw
YgGmxjUbJgFDkGhBJrQKODmCZTy6tO6Yf7s+L6ZNpJ29VIKIHSQk7Rncn6cCCnhuV4owgB5usNzr
r3di+gTNiAk0z+nU9u05Q9B+KiaQqRQFFLevt244v3TwWsYzkUBqOrldXERG6G1HPyd5e6si73dr
r+VPDd+gQ9Uiz3erom3bM6jyUUTt5NFj3Qt7ZQcZ3Nw/WLW5Sv2xjVvcasZkn0HMskC+a4cs6tfr
k2TqQLNeMvbYpXg+g1SDBVkmlUX0ZLdx9CuOp3wl5WHqY/n/nY2RHtrYOGeSWzKLaF9xKG7mzpeG
ps/Xv8G00MvSvGufk7wcggQqmcXYPUiA4kJpo9Ywzw5jETz00VpuyLTUujkTBjL/EVorgjSg5iK9
eOxzAPtXDNo0TZpBQ8S942CYb88oPoT6IkLepdZ7jJFHuD5PpvFrNp0wl4skKNtzwxGsl51zaoNV
lj9T45otV0PVsUl48HUjoKCZAAw4bKcU1ZKbBq/jtfAU7rejl3bnLLUgykbdOIHUMmRTN7avxdN2
rQaZodryLqnwXAR2n2euErVixgZvqmO0UAArYbKwMnvyn4VkRxzJtyz/iVf4tTusYffoNU0NRHoT
1Tvt2Z2hXYwn2vvEx83Vk6uvXQYz06FavHacCPz17XkAUgEqTMPL8nRy13juDtFScI8EycboTkdr
ZV0yARgGndCis1PgiyGjY+EVfvO9wNdMmTa5Q+XYNSdatWl/KpOI/JkaG9pu13eracE1W866shxY
Luc75QMxYnvj16F1v1RzcLErf8WtGixOh2wBbW/jAcqLb0WLEkfVu+PtWLRrla+m1jV7LhrRA3A/
x7cyZ/kJZM4S1L5r+G7DVtIRWzKrpyyQbnxbKO9LMTcQ50YGvyv6r8OATTtnwbYciw7Zivqqh2HE
6QNetC4RI2c12Sc5ja8CovQAAqx0Y5gsnaO/yvqGzxz6Ze5SRFZQ+3F9q5rmSjuhQapbtcpvu7uM
ulRCVQ5cWxDHhByu29Ik+lRZyXBmLgTEV/aVwZP8A0i2MtnhTE1uq8RKZshSNV4KIian+1Qpe3C3
paXIMpXvDm1hZS33vR5aNZ4qDwAqd081qDs3Lohm3yiz6EEwJZ3bCiWDf4PueoRwzHXjNq22Ztxd
WWctJA+cW5vmSAkLatUKQmpJ/7ahfZ/rIaXXQkwin+PpoNTjXN7O3sop9OHCot1lh72bckXsMbEZ
XlSEQrlXD1XCW4QcWyYFjWvbtI9FCq6/XB4iFo9PValevD6bVu6YppEv/78bOZukl6NEajoUS5Ha
TRY/5+XztsnW9uHYCvBrNGi6JvcVDufhuK1dbQdaKRelmDmer6AWVA7i4OZrvDABvvqf/AqmWtt/
LbSf4qzGOnpBOhx7xyLQJqMgn/GlKI955Np7ry7pUwai8X1ZB84Wx4B+tfgR1ZN+Bi1B7B+veKl4
0O0po2TvTmRlmT90dehAO3OsCWBwHlfooIOOrqq6byLxhz201ee7XglIgYCEZeVjPjRin+vxJLhb
CpuCi/sg+Keuf+RrPLGmdvU4smu8wh0gglV2CaplobGaJytbymAFehSZeR3k1AH2OjjkD2UH1HOH
Q75yDzQNWzPfYQhERRi2a07KP800Tb8K25l/XLcFw8B11KYfOFkrKyUBO0WVy5sPDWP++XrThnH/
JVJ55xmqvENOonFGCA3dFJBsV7+ut2sasuZx6iID6weFvPSQQmLydxpAiW7LyQfJqeVT3g2ZA6An
oCMiD+l8BAGG2MQchx2tDdmqJ0DEfJjnZN8X7pcueIUMwEo8a5hmPSBPUOgplJvJQxsnf9gAEcQ+
yLa83GLcmqeMh7SsUBeAcUOn1I6f8jXyaYM78TU/OaDSzwUvwXSI8huI8ADN8dMvzlUJuYU1AszF
PD5wxXoMnnd5lkwSY6+gHkTknaO+pex2cNeu7IZt6GsecQYLxZy6aF+Ax8dLJa4SQGepTZGMz/U4
vMqaxPMlKjpzEkB5dTqBpGNlVQ0j1yNvyien4HgVPEz8Vxb/culv6qzd1Q0Lq4fbKusmJSecE731
4C8a3xbEQNRTgJRJVmyiYMbcaB5xsuJ4CHIX4vMdO1Q1lrSV80Z70mPsehih9ZfjC0idkSe37yS0
+5jcVO2EsWsuZoojEBT58Io1gVS8153GmO+V7x2uO0fT/GsWm0PKdHAd0Hg21XkUn2dgBbvmoeB3
Kqj327rQbLemcw0SmMWv1/9l+WkKyjCA9oHqrZ1XruBRTFtUi2cIiLTKyoePZ7hFdeA8jE90lbzP
1Lhmuc44p5lqfHkYePww59kJ2sO3ktcr5mVwPHo5RyqpC0EX7M4gbY6TO955DLAIJvdRGW+LkPRK
jrisIzZ6WOXEhgYu1OaTNWi2afDa/iEtNk88YeJn9j1I70v1Iy5/j9Pp+tYxzLynbZ3AnW3pFvCZ
s5z2NYqZwMsSFt20svkNR6Gn7RoLfLYqpZ48KGHRJ8/roUYJlsOf2wavbRtUrckJrGPjYQSevyFh
HNyL6sumtvXagdar48qpEXiQUh75kO/Hge95v+nFGorCWuQbWBNgnw2ad9hNzD/V0c22YS9e6F28
hMfp2iYl2mV5/OrkoC8ey/sKgojXmzesp14n4OZQgKPLZnRodM+acd8K/n1b08sOfT/yuokmGcxo
GgGT6wvIlpbH600bNrmrefi6C3qvrROsZTTtwaL6g87zbTCRLVBMrKVmoRVoScaIOvLgkm+9A2rB
30MahNeH7phmXDNQUkS2PaOC8pdCpiwkpXVJIVyNwhXvPCj8k4HuIemqbyXj8Q4U5vTOcSgLaWE/
lk31NE0gO7g+FNNINFtmicuaYLLloa7bQwQwdGd5GxdIM2RkztIRQsLjIWXdETK7+yKrjiph25yc
DtyfZlqWJB/loXPTVwai/TDI2DeIgK8xEBum5h/APuU+GQnOL2b/Yn2yG6HTfX3SDVtXx+s3rlUE
/nIbBAtQOAvoe5ahnz5db9xwtOj4/GCOGAV7Hc5FL7izIX3OAnpK4vE+l2IljWaaGc2qGyeLrUb2
uM1KgrDT/eL3/L/rozc1vfz/zmEg1ld4fsKR6/TOvg7oHtUAKxNjmnXNokGVLieFCvIDaFin2IHG
3f0w/dg2bM2gFWEUrOvL/Z6PD51ffJ8DsRLnmGZEs1DbbwQvHBzmih7H+iUb/2wbsmaec+Bakzei
XSc4DdkPJdcY4g0D1iH4fqoGi3to2G6PbfI4rGXlDRtbR96TyQVzv4LDZ8SxwpYgUJ06+sZbJ78h
qZt/vj4vhm2i6wNNKAkG9BjD792LyPCYOIWk2RZ/6PB7B9rqgd3DcPCQuweO4SAD50GspoJMQ9fs
MqEym91uKH6SMcWDISl+QrZchn7jbhy/Zp3BEOWDt1z2g+aB4g16Dg5uv2KeS5D0QSJBB9+zpsus
jOIk8hywvkLuMuSu2FWsG4BAHkGxk3wDle8aa5ppM2kG64/g9QN3C3Z/zYoqnPy0mcJGVvZt5OfT
MRDD1mjc1gw4kzbA7U4nD1AKDn03OEGWetcH+eH6fjWZm2bHqvV8z/ERjTMvP/KpmKCXbm1ya0zX
/1GNBUGeZb1nKLF30Gh5vT7mjzcq+weRH6XxxJaLFR+sOwWp5pCP0W6My1/b2tcC5qmYu84Fteph
RJF2NZcXytsdq+hKlv7jKcf5+b+HFLAFQY9SC3mQZXXAXSXsbOd4feSmpjUTbulsRWCxkodsYGHM
gKfqNtFB+kxH2/e4I/tjh4jW4SpsWrnvSLUpimQ6wj6TPI8KD7FY1TbOQY7KxftLvPZQ+rGtMh1i
zyCKQ4aRYrojeS/BmM9jdUJ96X60o7U4+OMXJabL+Fj9CDS5wo4s+YPnRsfO+9nGdy0k1LwmrOXZ
XjsCPlZtwzJo9ioTPrckm6LfcRyX+yBA5iiKkh2obv+Sa883KURCw7pydyNYxE548Ej3m/aWjslv
Ucjhlja+sWmPtHzOt6VJmE4gK2hf54yiXULTHXHqm6l0V4ZscBQ6Al/ZdlwRgY3ltTcyuG/lT4ev
3cIMpqbD7pHQz2kUDHBCDNVq0GZBUbPTvVyf64+l1X2mM8dCoRRK7hGOs3awfrqVt0tj8CEN/fee
TntfDJA0RF3ETHc97vWQhEl3w0BX7q4Gg+HLF78LohVgn34J6suDj0IezrynDHnzXmQ30PhdSUmY
Jk8LpoOhAcs+xcI0hTzlro3Cjk0Vlpg57WjuGYDIeQznnXh3FAkgL0m2uSkdlt+DI3zKFKJ0q/tP
dF9FtXIfMs23ZtJZSkavm7GT+nF+tYT9VOZ7NoUp7zbFXUyH4nck76CJi2glmW9c/8lmN+2aWrbB
wnQgPqs5ONN5UvwMqoDeVS46aWSb7IuRbvQ7OhxfNtmQW8t2ZFZ84mm6i8pgZeZNo19W5N1Op76X
eXECCxqjIpyHT9xuw8BfiUgNy6qL3MSiaphfYVmd9LUP7qT8HKsyFPL3dRdhMCGmWWkZuAu5BQI3
UZ07642RlWGb5kQzzSawrTaAnz8kVRp2kGcQYPPO13KRpknRrNN2hN00y003oD8C69X3vLAc851X
fd82K1q0HNlDF6kW1i+dB4Kce2lvKjnxGdOs1O8mS2UELcMZQsJ2PsSqJYfrozbMuY60j9sONMCo
Oz9kOWiG65sSCpbxpgQA08FQY1TaA5hZkaJrb0lxT9eqSkxj1oJkoE/qhC3l5YF3sNJH1fwXrzkV
w9bWoVCFVPEQxaI/CGtOw7GPvxIoh4fX59qwA3XS1wDavcArwSxjL0ohb5tHR+HQOcygIBgOpF3D
W5vmR7PP1O1sUfFkOEAx4IY59e3Y+YdabZKg9ZkuMVJCRNueEtYfKn+4nVO6s7o17K1p+jUbxWNw
qtSIGXItdnZiccDD5xZYIUatmWcWE5pQEQ0HISFgDuGkMWEr62oatWafU5d5mBHsczFkRZjY9Qi1
oXqtlNYUkOlwp77yIe01I2JJFn7gOU/8+5iP1VMZqAdFSmfnxvK1rx1/X0nq76qR2GGqbDfsgrnb
FjXpQI8gypy6EzC5AbhM8eBtqsvwmY7zsCdSO23C+0PcZrskqXeC8f11azOsio7v6HySe2woh4PP
xRcH9+oQSf2v29peUkHvTu8gAzmvy3DZVcqrz6AScr7WFnE2PWsxHSzWitKfJK0w8rkNWTDt8oGs
bFWDa9BLDaRsrbbpl6u09L/lnbpJE6R1tjGaYzmXbt/NC299aIQyNM/EIwnoLgIl77YZX1b5XcuQ
raptVcHGAogmHUpY8j7oik3Sgxi3ZsEdtLQk5dZwmBVo9pNPpXMTDGuPJh9vRPIPCzfg+ALCW/KH
M7X01AhHnBie/1ZSOh8fKkT3xl4PAm0gZ9SPHPRPYQOu7hNrfe/Ex6IHi2qzhmA0fYXmmoPZz1wB
JqgfgLLboecGQHmSfE1txdS65p1RVNZZSZdCTVkuyu8M5dLluCpX8vGuJzo4tU2noBjH1HrzFCAX
ikLiSSYBueHObK0YluEDdCdtpyJwBqQcf9iR6+2Jn5b7UdIVh2A4AojOQp1MXe9njeV8GVoid25U
Hn1iO2Gb8R3Yf1/Ldj6LsfSBILEPHiF7vOj8oqBUvW57H/PI+0R3SHzgeT7Yo/8D6qxHntZPDpg7
40A9FtJ+5EN6YENyk6p8l6N8YgJV3PV+DcumO6sqJbZUjVNB1ift+10cW3Q+FoXbfG2qIF57jjet
nOazaCBk6RU+fR3j2AcVv1O20863+jXmoo8TdETHXw6zzQp3aoJXi9BzlCgr9BMrVB07Cjo/tiA3
AEfcDXBx++uzZvoe7RZVpSgnzgj6azizQxVX/t5a8nTXW19OuH8fO4h+YHuQcMpdEK68yrns2O8O
GnvjN/CssvRYEyEcyIN2eMzJj3kFToivPIDK+0oMYvB0+oFOROdTVVvJz8FpDjQovhV+f1gEj5HD
OF3/OlMX2jkQZ4AkA/mR/oxHtqfYzCTLPieBs8sGaw0XalgfHbiZdEyUkZzIq91By4s6xaX3trFD
+ESHboKDDuCsWpHXOsekuLjv7sdZbAqhiY7dbAnKBEHWLV8hG/k9rhLQ3Lnetksu0TGbxdQB7xW7
8rUp6/O4FN0LtfV40TGb/oDbbYQQ+jUWgodjZFe7NGq2QXGJDtlsJjagvsKWr5MzjHtuk0cfII9t
BqdzcIMME/xV3iBf265/6ev2wms42Ml2T3i3/1RmaRlGfqxWejNtTu2U93wIJoHXLruUQOSCO9my
5m4XWMm2JAkh2jnv1U5htRMNXiMvdkDNLLpQJePrdes1nBdEs94RpEw9m7sCLJts/tx3EMRmOJNP
ffPnegeG2dGRm9ZcOwpa6MW+IGClnIMob0PXEWsqxabmtVtFP3auU+YFxm+x27oeq8e0dfuVGMLg
uPVCjqFDLWKdNgXUnJ2bYorqXQW9y5ALJFFUnu49d/AWxU1/v22uFhf7LmCfnSFOZwv91Q7pUSzh
tmdO8Y68rXXt0OZFK1rouBR7OWYHEB3dTJAC2tb0sjrvBl7ymnCJ6HmfAJAV2c1PT62BCg0b1NOO
Zsdy89R35+BV1gxQngrIlcC3vV1Humll9IZXOqJDaHlUp2NbF+xHBciQVZ6IbbGm3KGIPeZP0PVO
s2iX9p0NmAIEusom2iVllBbDDuFC7aVHPEF7dE2FyvTBmrnPJYMGuo25HJtgz7h3tKKj7Xsr32pq
XbP3jLJRJbaT74kLUp5DMJL0qWjn6SltB9vato915G1FmqwGBjTfl+BXPE5p5n+ZUjqvALUNn6AD
bwGuaKpE4NUFgGEsEglICNK3Z7cmKxGNqYPl/3e7GQLQnshBbrkvIOb0qU6zcU9U78ehPciVuMy0
5XRAK4giHDCnc5DYkBnqBIcIepa1h1eNIKh2ADklINZkoLevQYMSt/lc76JKzQ7Iq6AOVu+yohz5
1uXSTMzuI2gvRyl5JZ2qXYhuNDMbdoHd5fZlk3/QWbGJ4zhxKgv+Otesx/WrCF7KCJWI21rXLKbg
3ujirhpdqm6YQuqDc6hOyO9tjWsGI1GY0XRAWF2EaAqGhwopHnDmeGuFs4bwWUe2qryrps5l2U/b
yqzgSDPAkqIbFduN3Hmjn5P8pvSVWnstXvL9/95FvEB7BwAuxKs8Z/AvtM6fIzJO4VgWT3NagwiK
qs+FHFd8gGmH64jaXiY9mNCH5nvZDZ+m2g85Lrx1lB+SpjxHeDGFattTHDzVPVt5HzQc1zrS1nVt
z06hkP69oMjOIWA9TWBfpRG/jcv8abkxes0a/6pp2bSjGtrQlE9J2nyHlsyZ1vMDb9ozc5IXFTeb
noKIo7mhoJ8Y8WE4FxZDmahHIm/fZ6sEKsvR/O9GIH/R6u+cnM1BMJ2VHEFMIsYY7gV3+h2LSjAE
b4uL/26Mdz242GHgfq77S+YWMt4ljjdCrsEd1jI8hiSBDj3lgMt7MeutV2SP2CfmpjQsFKn2hfL/
0CkWO1DD+HvFO3cXdADUX/cHfwtfPpg4HZka2RHSYGVf7YWSYywuBSHiEWIOGdyOVfQsaMOkrlor
2SvbT9tiz9x4kN/lFFuJj9mWADufh76e27ciLpXzQ44lhYah4ORrl7kxdL+r0usAFq9mK8g8JImK
kX+a3MDNin3epWrMQjm2ZfEt4FFqNwfLLQGjvuEjJ8kLyxoFDS7RpjR6Yyn3YGQQi6r6HSgo4gAM
60ifQNk4VlRM2VoxjMmtaOZALRv4stKHg+flPcAvOPVhejE0WUPSgqhwIzex7+nktajDGfOsdfkr
nEsQ4o1Hhb7lr63ux0e/p8PmZhdOCzoA/DUY1CegRW/hpB6o5654qI+9hqdD52oaJaQHn+hF2uqE
Kjl6lg0Ii5TbqiNh/kovH5u2p0PoCtqDBCxo7YtbDNaumrm9w4PY2/X9b2pcO2zHyIlzDFVeEBwH
x3ZsVSg9T674vI/nnzhaKNJBOUs2ky9eIXI8veXKSq2XbuwDFYcpI6nalpX5mzN+55oKoGeHNo+i
i+3YfxSeUHGnqKPD9RkyfYM2QxUlimZpbL3y0atBbTb3Gf/cljVhf2rV2mvPix+bHNGh61HbVqUl
8+StmuitPfwscXTXFtiDl9wySOeuf4zJyWqGTfqutWwR0NcukcdkGl94B8UxSEnuYlheh6eU48It
RMXaVdL0WcusvlsalaapH0dWeuH4LOia3Jdcvswsf+JtehyKae2aZepn2d/v+gHLD6llrIZL5zl/
uore+5D27X3nMZLlUx6N22JTHeiOFwBaWqJJLlESfVFz0RzrZJV59mNbJLb7v9+AW+c0TtDofs0D
KI27JM1CRdaoJgzbWEeyg4mRyhZEZ29t5EEsOPm9NF2DE/n6xjI1r8XVdB6KrksEf4MSy8lN/luS
062zLTzzdCw7nRDRVnEWvImaH0kCKRki+S+/4E9zvJrX/3j6PR3YLnNUQkWp9C924TP3N4J15QM7
khbliiP/OKD1dPRwNTaTnc0Kx0VJn6EOe15sPHfksU+sT6OvTlG71tXHy+HpcOGmUtZcsWG6uLNL
yzAVUKtKQprLXrwEyhP+6fqyGz5Jhw8HqDzitevJS26N+6pn9zyvnlJreizH4Ga5fQxdszJ7huXR
4cQJtTkfGjJd7Ga2D6UNSbj1vL7pOzS/KIoAz8a5NV1QAzb/YlY1/bD9WHpnjrccsZsEIhTqBctU
gsmn2XRueTrOOAkUEvJSsjdmZ1nILFaHaRmvPScYohMdSdwoKAAkY03eAj4cSzbtbRDT8WL42jZr
NNMfe12Pa+c7qQdajqqcLlPT35Jc3Mxt8fctz7GHQwy22uu77ONTy9NRxYLT0mFl670tp9bi4LMU
jyOZNQ+nsq1O6eC8eZNPjnW3liYwfZh26PNGQmN3kPZbIcZPrk/3QHx99lRxt3xYNMwr5mPa05rX
TILRJvVoy0uE0pG9IJW1m8AOsnK3MWwAHXlMlBQTqdrgMlteyDxr1wzVeSrlpyR2Vz7A8C7u6RBk
4QkVlEMeXJxpCpdNJiv51QmixxEIcDfCxKXVXe+naSiL4uiKZiWXb/q2ZeHenfdZzDjq49BvN7ag
ILf30A66i/zqjYyb7rse01yCjLs+T2Q+XsYkuFRpk4WNzda4ow3+WYcnd5NkKBDiw8XmNg1bN3uM
qywIN8rh+J4OUHbajjFrqMZLDzk4PNa43U3SOWvk1Kbha3YvUeOe2zQZL05eFiEEED7jvf15OY+v
G7xpdbVISELX2qrKqL9A0PyIR45Py4toV/jPCm+WK9ZhsD2mmTipuopkhHUXG8RT5ziz82ek6dcw
SQaXpQOWpxYnBnMyfukmsq/9RcqtGEJnCbKVt/eT/Fh49TcEAMfrM2b4Gh3E7Ee88rN5YBfPymsA
MKH6Fanmx/XGDd5QRzE7pAPJle90F3B0XVzi/14Mm/sdgtTe/38kGU0foRk1wFR5GQvavSUTfQNd
qNp79iT21z/CsGd1XDOnGXfV2PiXKvdRlpUFffu1jqzoiwvujxWf8WEfPNCTpKQrwQtbD/19mcfJ
K2twryKjqBNU2LT1lpVGH9okBRTKEcrHW2JPqsn6VUH1Ov5O6775dX2ePlxstK/5vRFJ16mNLeiE
4wDkD9bAyu6JEo6FCeug8+1DRa20CdNidCBed73TD1cenS4T+s6dQxohB9bNL+7hBlWEF3Hljt19
nKioebneg2FpdAmyxpJpFAc5f84UHq67yApuSON7Ows0YqdtXWheUVBKMmrx4LkR83hn+yy+q7J5
DmNnXCvWNH2F5hghL1dGbUfYc4KV2GUB1CRoXvm7dPl1/SsMS6FfFGkxkWzGq8v9SOjwlILKGrnG
QeKh/Hr7pk/QYx7L6sCXx9mzyFuUE83C3tlkomFvr87Sh9E85/p1sUAuA3rwY3VmVRe89CP49X/a
FW/to9X3VvSHTCKef86tX0UPVRlse+tFv8t43u1i6Y1tM4y2exe0FrtT0nX/q5Hruu1Laa1k1D62
Tq4/+BQ0au1p7Ms7KIlPO1XiAtm4qFiTg9p5kTxm/tivOLOPNwLXK6UzexaQgibsPxfqCr8htipf
3RG+bMs2AJ/b/84VnYBnTv2+uG/9IE1fUjyBel+SQiChpuY+zte281+/+E+CH4uyfN67RclSVqDk
ZM7OPQinQdQ1oOL5jAIXKo64FXvzk2/J2P0/zr5sOVKc6/aJiBAChLiFTKfHcnlol6tvFD0VCJAE
CDE9/b+yzrmojzImIqNvuh0dKAXS1tbea/CvNKAttEh9zbzhTYsiNI+R0LIDOWVkbfmV9xLOZlCu
rsYfqMnnTZiVTW3cQ9klHYRgEiA/W3bJZZeDxve/PxqNtkq2dVjeVV5ZL6c5YcWrFUmrD5+//a1v
uwpVaAwDx9bH4TMJBypuIFnf92luSLw3wMe7nK+L1oT1QQ83FPLswnGeXmfS6uSUCz3xY1mZ6O2y
aaxyuBZMpapGGH+CjKW5n/2ke9J1Yy86afm6XgP3ZQph9Ca/52XRqW8OtkTkRKjsxssGWFdpiA/M
KMj89FnpGirlOasTdjXldq+l9rPr/MHaX5dnuOeVwDKX8V0PPafwqS8cVIOPlWU8OLAgAgBhDCEA
WmStz/hd6FXzYE+GkB6IOhN46OpqMeRgCvFuYX9JDUvlPGsigRj01lZhl4yvjYmFJ1O/7gnQkAVR
JP46gPgd+DsRb2MlxaulSjoVNe3kj7doQU9BkWlU45MgzV0/IMWCK/Ceo+HGnohXZyt8diy3YTMD
pCWZhXKU1sFBxN2ebuDGRNYFrNnWboCXRv6iqsR7CGEx9iXntnuvQxh5f74fNk6HNS2+mYLY6/K8
uBtiZbMK5uUnwqbxNmgNNKUmGESMSKx2zoet+Zz//ktgDZcZ/wzSvw1DgsDYL36QTqaablVIhH/Z
MbEuYnEG7rHqvOql1W1lUwq+apzaKCjGNI4WeP58/uI2vv26kAXrr6IvoeV26yPe+ikBGswdgYQG
OPPzAc7Z80c7cbW4DClr7iAyf1t3wYIt5P/HYVl/2yWiSAtl9nQRPlan43xNk2dkaLpo7sld3icG
WP5iNl54jWZ27N9TKpfkuiIyIWB/mKqCkJZoGGRWfAeJWHbwjAfnNbSCGgFM7ZTQiWeN8dlcHSIb
dkH9ctHLWF+9c8jWu0D7zYuTUZ6xitJrxXkPqUv4aDQJ4BGfj7OxQteX8L7SqBF2YrhNKG/YVVnk
SfKux7CEasNS1uayCMVXGS2L0IjPZV+/CFVIsO/5EF+T2sz9oUSPfudy8TNmf7CC1tW8xsLAhnqy
uY2Lpko4BAcBJ3m2zCSdSsc8YvJv04NccRWbQrXlkYRlw1IflR+TpxQ1y/KdwvZhvFoWI4f8kFNA
7w6FV/lcpb4nxXKc2tnN/b3C5WLqU0Lk2HxdGtBoIdIVFrYUt6VAxfdHBL8efhhq9BL/Ylyja3+c
eagLdpVL3qirNg/G/I86dMr/o4a5SC1OHuSB9dMUQkagzpIBUptXvAIpl556FF3Gf80UUiDIfD4q
/YTrEx06eA9UvvxPLoT49NCIvlPvoRcUPTtOjS2Kv0saFORJBl5b/hvENClvtGdDVaaxaVr6dRz6
2NOHZvapuS/9vNUn3nfJ0MBGGDJLXyDakrTfxCB5kEUJj9sqE60JCxDAcUHt0lqaiN4uixPJlyUB
JnbORhe4KTgFrZNDdGesbJs/K0hj8lPbA5PzLZ4CofvDaGf4a5R4AUjYIEmPzBY4ENHfElKWghwS
rwznOyAEQ/6FAZ8grvqW9PabrXhp2mNXut44NB0mNFBsUHkA8Y1E5rbN4qn3/IOf197yUClaFgxS
ZEPTw2s8kRqyFfBPCJJUGI8BNUJ0qcud9bcRIdcFJoM+p6nV2Dy3OqhMNmqFq4CEU+zfn+/Vn6CJ
D9b3usgkrLWRiZV6TgYeD/xGgbBQ0T8Nq/Ic0FMOuC7S8xEKBqZLwWLmBsOTqKbQjrRtdVpgSYy8
YK74VP5wA5TZbvum4ubrSBLtHyyCL6R5cr8MHnCxdcWVEkko3hv4Mz3BF8Itd/GM/vddO0wBPXAZ
DdOLjOec/kH8OZ8ehPYtXCokrRpgR0OQ4skB2Df0sDMTDTn9c3akc28uHFx7GLuY9be5p8qmO7kF
taa38Dyhl1C5aHoXtAhVVuU9p3XGkWIF3Q0yKFbeBQmADOFxhsJk2B8BoJj9dDbdoJfDiCDe50fL
4PwO4aG575sUrfxcnVq9uLIHGIv07aFFED93ScqF3EqedwMgI7Tt/sitMXmfTs0yBc/KOJKfmqpc
9AHudjQKDzknkTni5iqRx+UwTZxvw7hJAg0jVKWqCZbnw2iuWngS+uKm43Du+ELrDjC9YwiMirLH
ApWDxoMBnC9UGvLZRk1qWRlXz+Mw6vo/5KI6+VoNivF/xnYmcY+3mfiJyxhqsNZLc7DITQZ/Lmhz
nWSbqOaPGBmFPx8KXsVVdIR9h1L2GlVbuMpGzczM0YEI7my6jJGp+P3QD5UBOa/vSsjx49CLh52z
5Cdm5aP1eT7Zf0l3aD4zeBSM0S3a3CZ6HMF2YV3GVABPpkp4HQwmbeKgEIXIq/ADU66bs6Mop1DY
SqOonZrjLH3tvcMa1wtPMYrP4fC8s3s+Ti/WbZjzYlzKviC3/aCRkZXJOLN3rP5C3bhl8Et+psOD
/p+N/Yxbd6rh7yLrY6BhAbhTs98IEGulGN8GQUO9igA+KdrM8jGusdgMuahejyvx6v17BasIQI3L
XYTNHWeCemV1mH1xEb4Rz1+lszIIaShN5T2FDnpY6DrMvcIrtEpfX/SN1gZGtPSKiCJ2PssSWQ+J
eZJVNHmoliI+kAAGcT/7f37nPyZSdIfLBl3NaqqZyW1QF/dFMtgvlMLPdT7b0eUxtig89vi159FQ
yEM3NkBmZZQtdILRuneW6rismLFmfyfoQ1EjdXmvAlv096WSkziWJZh5x88nuXHtWRPAk1KC3Yww
f1d2fGb/1b0fye9NboV+68CYLGeE8yEGz4P5utF/fT7oxnpf+xj13jDmuUEtaelg+5M6p70odUSI
nQ7n1vNXtQ1bTxbi0RA1w+2AQyS7yCEzAt8/sXN9+0nf+CigrdJWHDGRhg8lezI9qAHRgwP61gfn
M6IzHEZmpFJRcU2SEKrSWT40BsbIEOGNn+FYM6oorYKoxZ+YNKqXJ+fDrmk+6FhY4Fm9IG/mE+on
Q/x3PURTM6QCx1xSAt/QkfcJx2NRHTWQYUEEY5BFKJpSGOjZjCdeMrp0CaeE4wIbW/8m1LSUxyKc
SnJrSF37X+rZLvGy8x42isVr2jp1rom1LukTGkRIJpww3URS2DuVwGRwujh5y0jlhfTGs6gw3UHE
TupxZ+VuXAvXrHYR1xp0pdG+sNjrs3Eo+5s5VjnU3FEMb6jba9huLKY1fZ3NbR81A+9eQLLGeV00
yb2XNHQHFbc1i1Vo5jlOk9KT7AvLG+8Kxn6vosdxWJ2hwg3Vb59vuK1RVqFMODmVsiPsSxtMJhMR
JAwq6PwcSR/doBKrL1wPwf+e82MDx5Fmse2L7as6P1C/jts7TltiVQqB8qB7Dysyq2NrZcOndIni
3u4E662vRP93aAo3mzGfiu4FJMjkBwMSJD7oGpn8ztS2nr8OKZhEMZSUP+V1zG8q48Tj0uH28/n3
2Xr6Kp6MMbI3aXX7gtQ5vxlt0Z5qNtmdNXb+yh9EqzVnfISsGIrIvHgmXhQ8UnmuA0kPgg864eU/
n89ga4xV/4brevB6K8tn5kz/55ws8GxhkT//6EmY72mhbA1yPsR+zSMr2scaALMn6Ns08UG6bqmu
utLkzaGWSRNffT6Xja+xJpODw0IaAACLZ6rD6ItoqvksWVI1r58//mdn9qPvsdqN3E0qKajMH0VP
+iA1k/BnctPStg9KnBN12dy3JbOvZm7EJMERNpB3iJXT9YRTsjwTLLleSH2qO7mYNo38oI5Jtixc
mYci7GG/uJN+bAT4NTedR54oS8/mz87EcDsBcJdNgz6GychwUUaQ70wEwfA22tkHG9nImq4+siT0
gOrLn9Glt1+sQGSSOiyPwu9NBsMOlQ412+PGb33mVchgroIeQYltIeEjzg/Q+EYjhyHY71UUt97e
OmaoqGhw5SdPcyDrcLqaG22L5AhUAJtlWgxmjPkVKvOtpCjNC8rOEEZaXVhkXhPanSs5eALOfxKu
qKcv85gv8SHwgiC81jVgNDsIw42zZU1rn5M+7kbdNi9klt53JaMZTTc58vgWNM2OpBq22ntReGN9
rJ2JaJXHlpoofGKA2h9F6JGbubF/m3KkT3wc/oDGfL53ad1YHr9R3sulYUrp+EkZlZt3MllrMhKE
NbPQrIU/GMQaYGgyP1Fnwr7OChFUOjzhLfflIQTusnpXHpSnr4JEBp2Xga9j49uIwqNrBwO7EQ7X
FojM8KKxRvsvVYwssS2XGcL63YTCJXPHz2PV1hCrUCWBg1WoupsXlA+8mxnmiIhXLEmuO2QUF07j
/AF+iep4reg7irJ5kTS3B9Ig0DYTbnGl7xU7cWXrWwb/OwTvhh7M2IS+OAT3Jwd9pffS03vNzq2X
tA4krQh7gN/nF97V8ignw46CIRNF+5zvfIetM2NtPmVo7i98aKpnZaESKEYYf6sAXX9xbquiUHX+
D+4NVyJucTrgXD+oIvjv5784KMIdSiKyBbF0Z3dsbfpVwmJqgkoWNJxehLNwLBjdu4pslLZFGINA
dOny+40+L+uSty2jL0T1zTFHY+aetB6DIICtd+6KGx9vzaEXMKRpxihWLxzS0YeqCREeA6LzIoUf
Bpjvn++jjfdFV5mLqRPYL+e+eGn5HMA+d048KCzaAvWkKi6sOw66LaKnzwfbmtL5R/yyocJ5aU3E
tHhh/fiFmaqDHinOz16zixhXnNPzyL+MoBK4F7bOiRcXGnml6hjIbt2TI9RrnpcW8rJLPO8RKrdm
swoPhvsTW6pcvHBv/qsNF3GCKpTJdEIuspLAbFbRQcEoec57K17EDBlGFHCh5ZUlVVL215d9kFWA
ADOGMeg2iReARABnjXDBm9FnyJYu38s1tt7SKtfgyUJUQnWCRlrrXdkC2E8OgP9dL/09mcOtNbza
8w6qJnnBbfQEnJt+B+2Ct0k61k4medaTpCHf0UgJtdnZMhszWssBMBh8dANK2K9GgJsP8ReUiOKy
y7x8JMfPv8vHzHx0fFe3Fqq8epjLQL7mbde8Qvh66k4S6h9lZoPBeGmgEGdcXZN7DucO5DXDGakx
NLDe+fwXbE1yFRfEsKBcgabiK7jT9V0OkiS3TXsNMMvr5wOcd8kHd401JFVJb14Sn8pX3lVdauBJ
eVsG+iIBVry/87R+iQOhZ3EQJeH0HJas+bd1Yf8N8bSQO0tg68ef//7L4x2Kk7OI5Pxs7Dz9yaVp
jl1oi9fLXs1q26NdujgKlY9XEVfgC/aLAWTBmL7aWV1b33a1610e9HNCkup1TOqqzvJxwXHC1NL5
adH5AJRcNo31zl/MnNd1mzyTSsaHFi2p64S5C3PMtXQB8wVyMeWCZyec97crrT2NYJ2btJzyPYcr
+lNg7oNV+puAAazSPTiEsOfZ920Jj8dR65OU6PzWkLjHMvizJH5bPUoRTvVNxfpYZk4IL3FHOccB
PQr0v8oT8cIwOaDaGc0plyEwh3IqCMuB54+ah7xsI+8RF9okyeHZkZSjTPkyq/7Gb9H6ZCm6Z/aY
qEUWVzg00SKcY+qJewFdju+D3039NS9Z+MccVJbej1EZiitUg1BVblvbNq9tWVT8zo4lmSF84ICQ
TE1QD+3NHI6k+QcFMK2PrPbQZM79BjIMHLX34GrOq+kOqXz/zyxiJWDEtNTfeSAD/0jOoPErRoyM
gVddjH/PWSGeaEH5dDJNQ/gdkuT4Pw/6IuPfbpFN9c0FQNKfSK1DJIPJ1LLH0cVd8bdK+nBu05Ep
HG627F17VD6kKzN4fuGuZivBMtZPFZITGZt/wLmYmtvWo7hQ8bjr7plqoweLNz69WK3Grj1S0WDW
uazrEjKeYvEODJS5+TurqalPBloXcKmFyqLoZ7gEa8evKsiUN9eimBOXolIOOQrYtebznwbmY9FX
FrTLEzNmSa5yBdHOUx5IOkGfK4qWq6rCxTKtqrrMr0kRK/8QJtTSlE9L591WXHQKPVFSzJCsXRKI
BaWsKrBW+nKaH0bcjcIrNQDS3KQugUWJSl1JSbwcaFzXDF7vQaROPA/y4apSMJNymeqnqEVP3EIR
+34KXTcd28WYv+JpGth1e8aDpDoikNqgITKFUwExPfU485n/UfklWBJTIJsfnPQL1gS+9zevWwLv
Dp5ey/KXcbF0N6YOxurVotHs7mQ+CA8rop+/DYVb/nVL1Yep8CYnDkOxaJ6OPPS+59CQaB6Nq9om
Y1CzLKGYgEB273o/B+m972uSyikyzYG18NzKzOSS4FTEcroLSeIHWUctxFfneEru0VeWoIkIaQFF
oXML4QXIKFa3OJRakk1gvI3/NMBW9FluOyzXfB7L6hQskNr9xxDZ/psEjmaeiqS6prAMnh8h6BGx
LFy6GJcfiHVUN+M8euLQOY0pqub8zrqEqQ52zrlKsrAzQ1ZCMRDmq3MApOhVdMYYZ5EdUBKZPdZ8
twEwzhCD6uuvCyAZ+j1v/J5cR5BZDTHHZfCgRXU+qnUB3dA0Z96YpJ7FLQHW3UAvQ3qka374CO1v
vCZjcZsUcpEHlMDDf6t8xB+EXYrnKpa6g+ER6+hdI/yKZGEfW5npasbweQskRaYL/P8HycMmUCkY
qfa2G2VRfWkVVy/QtE8G/CBwZe66utflcVCVq24AgpjJ1YSyLnRxvEVehy4IFPaYqpf7pvJ0SNPK
mSR4786+3bAxBxDgfqnn9sVbfEuPWPK6OASJN5dprUj9rVX5lKeDMnw5JYXrIfY3OtQUBOCcQCPl
DZ0BUx3w4wO3+OFV6yX2rZYdWpOipS455IQRi34Y3KXeURj2+zcfvvXfRunnb3AvtQng93Jss8IA
lf06+2d87Zjo+XYqLf0W+369IJEA0eHO80bBdspIG6flWkxGRE41xdTy5zCqYBrHqJcEBxj4NO4q
ieEof1lKsdaKUBXpyhAeis9W+tBKpJARSjKm97j8GxnL2ukwjKE3ERZ9AoZGNGagTfEvkecPF76j
VboFuVxmk04XLwzQK8ByAE/kDqCtqY/3DAK3JnD++y8plw0cxInGsngR3eifyPnG3czBhTn9WgOC
xC7oltAEzxMN65fAOe/UJ8GgM1f0+WUX+rUUBCssbUilg+chok1zwp7y40p99dSytBcuolXKBRIJ
uuT1wp8D2o+3zuvlPdQB3E5t5UP+I+dkdc+qGMCDVTPx53lphgMEIaxFlOOaLBA7QltwJOVRB973
IeF7UOGPh/zN8BBKJhQYQ8fBaRifGD787II8cxZeEAhxc4bQcugj9FWLEczCz/PWjzf8b2aIEo7O
wFz68bOKKriNMDvqPjU8x1kwNNrtVao+XtDxmvUDITQ26BKcKQvqtk1JLOPg2qONIlefz2NrgFW1
ZeaQ5O+5iZ9z1QA4ZW3gmcNA7PLvZc9fbfowEiWr5hqkL/C2m4wTCB9cFTGJ9kQ/Py6q/2aQKAiP
4zDP3esI3Y6jBDbyT/BOzJNFA/+k0NdrD0MUy4sQv795JsK6ShghHEaLgHR3xTBgA8HFKs53yYQf
911+M050c9XCxTxwrzwX/9ohCsHqHTt7CnsYfRfLNB+msSGPsH2fLpzUKiCQeepKLaV7hWC6AwMT
m8T1eQCxLwz7+TL4uPryu39inYPjC1uuV67C+uj67kHxNr4WtH2owRO6bFOuaTV0VJJFA+9fgbZz
KY8Ce+tPw5cF22VnhI1Qs+bVgKgDh4Da+c8UJwxQAbzJSDun8ozaGIkeUh66Jz7rk86TnQbD1pCr
IouptXZNK///kCRY/pp9leU9ourPEcMu71Lld+mEdb4TxDeiwppOAjddLbpkQhOXSTrfzpWU9ghz
ObXXn9oIn2sBlJlaPo11ObzmA4RxsryEY/jtMklKTh66VpexZuM1iUT5lcxLrvtXUkCiFcZwzfd5
4d6tXnbN7LZe1aoO4+OexDwgqp6SMVjyL3RB8p4BcYyK/+dbZyMerDVQRt1MbEqG5ZX0yL+9tjix
Tg2HakzeAs3udRNDT7KpvZ0D4WNhD4gvrqPBaLvFuqh9tfPYjc8c1CIkg53HyXyj8sVC2aOAIMbL
OAw9/4vzgEaP1ayB0EnzWPs8jUMbejuyZRvRfc2wcAqwGykcWijFEtyowT6EuNoCY+zLu5rHX5Gx
7myzjde8Zlm0qAb4Za8oyuiWw2akvc8N3iyN6H+5FhkqXg8dGZ4+/6Yby3+N2jVT2U012mCvnFTi
yfVt/F0ksLTyRhq9XDbEKmzwaaJ+HLvx1TpZfoFBH+ABxK/mGyRKZo9ns1GCjtfYXDkgVY35TF6X
uH1b+CJSwJ69B6rbEdf/8DVMRNpPWK5JuURf+rLb+Vob58kas+tanOtGoZoPCUl4vcshqZYDC5mP
5jUESluIZJqQff38VW4tjfPW/+VW0QK6LaBcR17MpDQAmTQDEdHH2/QADKNoVnpj9DyR5DLobrwm
PkLgHVUbFOJeCAgpaVV6GfPw8J89SuDfdSbOpmF0nFNIfY07J9sGzD1esyAtFYPtdDK9ou9faZKh
0gYgdCp1BCRomvQO93OR9yRIDug0+Mu9hARx/h1VMerd1SYxxXCAvWw5x8eZBVw+cc2R6+18gq0P
vopKHNaPqgKN69kNubSvPGBe/TDapIgfFhuh0oDqh/L/5EHdxlDGbyQkwv6qhg4/5HYoBbLmCoBP
BjJFqXOdxj5YnxmLlPmrgVXt+E02CXDDmYbvqfzHsk5DBTZySQ4EE7C+KHrcAvB/blXXbVR5NxIa
GI4cWNdIVNtERVA4yXto10RpSPIhhC57V8/DH9MChgBem1jaV1HUtT0Y4kydUvhFY0O28K+e/q28
OvQASYpwcwAXgpU0ecmjiKOLC1wY9KGc5p006LUqE9zgVkvbv0bCRYNd18/NgSwLDbuUchKTFzio
u+joqljM8TUbWEGvKjBTfHusSsLAaRWi4Lo6qJLR8YnG8URlSmCnYv9QPs/RQRQGWKxXFppevgKt
G3jfwOXIyypTOp8ghObamvYuLWGK1DwB/zlGSca9fgjupriq2bu0YATzVLVVwa69GPLE7JrNHjqS
BwljLpi9UuGBBInyVIJ6aNe2ZTcf2mFU+SOKujkNDyPPFT1UNuwjdeUzErQnnOXU5lkArQ19Y8p+
gggx1EOm+JGKBD4LQC7wsWPHYpiI+O/zVbe16FZ3WUaacIwJ0y8zhxoRQRgjuveAUHEvTWD2lMM3
Mog1wYpA5bqkvoxfSERQtg9p3asTeoVVsrO1N6axJli1MAeRE5lRsgAGbrmGGmvz1ahZ3ZtiKqfr
kps9oMfWVFaHDmyadTVqwBHCCRVtiOHHrXc7NMHAdpKhD/MBXPbOSfIvoZgNBSXEa/Q7DyoRnFir
o+7KosdhD5OjwDa7FnL6hHnL9edL4OMTDiOeD4VfRsyXXChcI827LeiCEn3Mvnloh9cQeg7nY8Dd
OxnR82wBojkphoRM9Oj1fj74h2kCxl69zkKMOFrzonmP4eBzquc4vNKVSMmSXNJ9wwDnFfPL5No6
mvxJUfPOCwq+mYmCV9Iofw+4tPX7z3//5fHREnVaVrl+h1R188UMuv5uRP7YdlCa/fwNfbi0MYHz
QvxlBKqjHjapTr3BD4MeAdl+Vi2AZFUPq6OpKvdI3B9mABhmleSrYuZL0RTtO4MVILR9QJJGdoXC
smffnQzBGFciK/Se2OzWKl/1XsN2qHDy2OaNqwq8jBoVc1W1PCNDnF8vTXKtHdSmP3+DH25ZTG11
sNJ2dB4Ms9UbKKuA8E+z+WfJfXRsLnv8KoQWbHRGdqF5D6IY0hPFfBZAgHXf50/fWGBr9GbVLMpP
Jq7fxRj0MGUsSMKeFm+ISAoytr+3Dzfe0Rq4KTxSwW7d0TeHEuZB5k7eD+1lSF6UlFa7HD5zVQ1I
vn4bSzh7jpiKd4f/TakdGPTWr19t8moZq7yuuHofefIvLAXLrPar588/wMb+C1Y7nE5di/w78N+c
X7e3EFy37hmrtwhuRehz+4ZudLKz1bemcf77L1s9rKWNWgErExej5QxijuqyRgzoU182ldUeh/hZ
VBc+Kd/CjkVnDbQK20EGQ/N9qqmwT5Mx/MJdsTYqYnUQUD2VDQKjEI9VrfQbnEX39EZ+Qr9+AyRg
qaz2tBsrqXUzkns49faPyptb7xpd3SR4BJeShz+cZlO0nCZlZ/fNjTkLomtKQ/s3wxvwksz1aq5/
CBFPi8yAk6rCP0DXxUnLSlwKjiAOjuaJ1UMy6SOuYsL5+B6zNC9oPY/Na+DnQTikcgma7haIYZA2
P/9EW0tgFUwgYduFs0uahzYY6dE2aPn5BFnjRU9fwzVlBUsGiBb4byRgwQn6xchl61It/vvnz/+w
kIe67iqTGOO5GkxukvufZcMxlE06JsXjz9ZIa2BOVC38GvSIm56o758PufHC1sBNK8OpOGv2vZuk
bR9Fa6OHGYr8h8+fvhF96Sqw5ALm36GI6NvMgzL8wpgYAW8Y2nOjftbtzmfZGmUVYhYPt7wZBlRv
TZR4V7kP/BwW5nCTl/Xe7XJriFVoyU3DGzAzmoeBAUcw6OI/NUKLxKquvf78VW2c6GuQJklsZ0M1
s7c5KgPgdhx5t1zkVzQc3Y2IvOa2j6OLusRYaKv0ISoI7FMIkmR/GvsCaAMds5cSIJ/p+PlstpbV
Kr7gnpJXuBM3AAX4pEDXvy9ePaN2Rcq2dspqn8MI0I4QMUd4FKzPqiG8kyQegHoK+2sqDc4ZGI/P
wKEuPa1PF81pDdh0XEHnYYr9N7gaoY/3DeLWf3/+5I3VtYZpRoGCXwAAme9tm4TfucenTFNj0qUd
g38/H2Ljg6ylQW1dQmJCIw+ixOflDxNw5p5aeD7sHSlbA6y2utANJNBg7/zWBjMVB6osTgZPFeUO
yW/r+atNDiuFYOgn3bwjlx/oAfINkXrxAhGqnQ24NcD5779kD0xUYpzMsPy/7GEuOLsaa0h0fv7+
tz7xKndg5fnSC7Hfd2EAyjlMMAGCOMlSdEdYBu31TLauomu3k6oNAkarzj7MipEUdShU5ygOwioI
3Mn6sN0OBQg0dlLmCVDEb3ou9M4EN3bkz2bBL69vYajb9PBWfB9bv3oVOlEPkjS3OF2+akgep6NA
EQimrCjKjPoyY/E4+fkifhl1rJQIAeRib6ZXIztWKO1Wx27q+M6e38he18BNVyY0ZqOM39ou+AZg
9g8gmYC00+Y+jkS+s/I21sZv0KBWJejcIBrDCSfPcp8lGe2T5rbJw715fNyzQXd1dYXICbFTVbTz
W0UshGAUOwhgIjKAmXUKXC2UZCj9byTBbSC9t77GVVILiDh/vvg3ttYaNSRhGIWapEWFBP2fKJNB
7XvHoh2HvcW3NcAqOIRdtySwh0QAhRZTkmLxlwgRRNGdZsLWxlpLBM8gx3XliNUdQMrnUCvPpKAj
zMfEi1DTdEs6EDO/jL74jqzwNgaUfOfVba2NVdwAbGUYIMOp3+fZU4/EDKZMG8dBQxpVW1yYNq8x
Rbj6+S4pg+bdVRZeAKzNb8qkmXYQS1tfZ5UMQFBINWFu7QMUakNYCinStKnuZLSzfzgi9AeXmTWg
qIW0QFxpZx8M6E1pVTdfc5+Igyv1dwNrmKtxicZD4/ZutB9P5zcJYUJJK3qFxZboVj92ICn+U7Z6
r0D68WR+EwoOB2ZL4qh9OBtahKEsrkcK9llNv53dFGfbyQM0M3YO1Y9X12+SwZIXnjAhTqWZG/L4
Ew8FkTZyBzWW/nDJ3v9NKricoAmGo8G80wi0knQh7qYoxPLjsqevNj7w3GV+NgB6J57kmXXCuw58
qOt9/vT/4+zKdiTFge0XIbEZ7NckK2vLqu6spbt6XtD0MsZsxoAx8PX30PdeqdpdJFI+jEaqlnB6
iXA44sQ5H3v/v/iBkXGRhWmm7gFwlDzx2+znIlnB/f6N8WyLvGhtDywLn4oOBFXZoB50TSTYwSDy
4udtfOMUxRbj7tqJ9f8MbaYUMoBODv8rmk4fdDmW+8VVnV+ktY9b1q0G1RZh71ePOhA/0ZsX7ZR2
N152a8Zghfl4zKs5VPF07GLU9KMWDX7cVD8kR4EuKHsIRNejfzMsocX5yawM+Bc+KEQPc99MSEYa
+jQPhdp1Cj1sdGJZApTFC5tR4iHz1ut7bbjl7+/CF02yMfNiZNcjX/ycJNpzIOcW4fN4PN2loNAH
f9DP8zP7+H0JEqs/h6okyRQCqOpxicpSVu/TuXiCv7zTmf81x//PD/NxGEhtXJA3lVEVB3COYe6V
STkVCMdkuHMY/aYaUibGZ/QAdCLwE9TduCNXTqANFZILv2HaAzH2211q8McdCN0iy1hbt2XQd1sU
gVSy8cu6e6ASpXb020j0TMSHFNQ8O6+v9znSMeeXbu0wWI6AB5mnKmQyjlMLwh9ZmpPqsp+uLH+k
Y/9c42SUYfjPZWNZHkH14A0UBB4hn+WRgE0yaSv6JYz8axnmn8zcoyuGZRuDrS2h5SHcAKlwBW2s
BwBI9RVEt391hDfoa1DqpmcuylaQJDk/r7WjYDsMtLFMoqrg6VyUw8O4mu6aAT1d57++skM2Aigt
hrgjkKg8qlATnIVaHJbUw2KwMg2iBNXgp+Vsnx9tZS42BEhMtPFGjrDm98WgdL03Ct0yl33ccgco
j9egdJ2rx6nw0+uOLcjRDOWd819fuTht0E8cZSMJ0whxhYgVGKu4QgetbuHOelAlVbnxvlw2kHX/
y7BFuywz3YPbgTMvgtX//y0t3Pzp/BgrF7RNuC85o2ARXZaqnjjariCsEDGnBn1VLzZ2Y20Iy/SB
sAaJ0eAA8yqbCK2UrVly/tA5VxOft94wy8f+DpOpDd+ZWuWBvMNtHyB57+uDK7O6uqsMunCy3diV
nnr1u3nhxozQrJiOO97xMP/hKu72X6AclKp076JXpr2q5BQDwZiOyOpftsSWh4icgkxZaKpHMwEV
qSDpzoO6ubpQ2z2mNt1zHCiUbBxWv3V4iA7J0LfiVz0S83r+96+cdxugIV3os2IF6zcnC1yQraY/
dOa6L8OM1/XYNHrjIbXif2yYRuqic6jPOzSn0+FtRP42YfNYiKRoorQ5LDW7EuzLXVJmzXyRplBM
bWrKWQlseYEIG+qj3R2d0nTeISRTW7mBlac1jZY1fXfBFvEEzqsCDwRw8f6o1fSW5dG929X+g0Yz
BlLHeGvHE3mCQPp4EwskR87v2Yp7jSzXUbBSORAKqB6h3gFMjYcAk0dbWNG1jy9/fzcpE5WclU1Q
v6FeyE59mFJnRwKBzN9lP95yGEQ1wJKBj+dtKEF+IopM3tCibDdu0ZUgzuavbB3Q2NW9j2bEGmTT
TjNzpAzpz+WeW9JEIFNOfocIMnQvjOEi2wNwz2dt0NZv0EUXiW/m6qGMS3U4v1xrE7LCAtX7JJ8r
zo40Zj/BaPmfRlvujxTNtPuwnsvrnBbyAOZI/pDBUWxY68oZsNkjs8wjo9tHxdsAzlb0ALeA88mM
BDfn57RyZ9j8kB2jJjRznT2arHxZokWpQebgcJ9sOOW132+FCLRsAc9MBc5Y53UPEI/zvgPbIje2
ZO3nW2bvuxpPUEdnj6ipvkJ0pkE/Kygug47Qt8sWyDLw2EQ9TaWs3pwAGPyvKgQr6/fJ7fh4THWX
hp8vG8YydVCB1fXctXhYDVChABCs1ci8S7L36qL57/wYa1thmTukQRyaubp4m4O0uDMULNvRjLb5
DXtf+7z/p7eq+oqjRwrNx27hhux2bEAA/RpBNpDsL/v9lnVXTleVHlpHHwHQoOjLFykkR7YoQFaM
m1jG3dUklagwKLBvG6gMpA8m4uwQIlN7jeT95z4o22T5p1pdmLGnNsgQCGDDQFpQveWQPgDXZFPu
gGVBOhj0B5fZx1+oQjKlPX5+8QYWpWIP7ZH2F1LLJIla0192qmzwYCzR6V0j8nsbWkP4K3UHV4mk
KgmPT+f3fcXIbfRgR8ti7GlevqXLg8lHhwSiluohnDYfzYu7+CCoDS0jl1Xuqqb3ijfkrLs96CJl
mkRll3+noJ16W/Sgt8hfV4zEBhIWwchkP47VG1iLg8R4M3aeNzT6dtlSWSYO2YrYp0NUvrloEue7
iefDrolLJ2mlU/06P8baFCw7jyOu27Keqjd02D8BjjpfB7D8jetibScsGxeq14C39+Vb0UdPRTEH
+0UU67bGzdTEgdzwtmtTsIwdfQUasgbgtxvz4WcRprt4rC87rDZUsEE0yEvD8rcxmvQBsF5566YT
EL2ICy6LOW2YYC1k1HdxBr/ReD4oDUkXDUkxVfz2/Aav2JsNFHQLWRZzGJfAUpLuCkqgwbdmLsRh
BE/nxq26sgE2KWNYVFkFDVmc02p8bYuBJBrPxI0Ey0qZktpoQTHnaDRtQUe5OGwaSXCWIB/ez626
HqPKv5qXN0IY7gc9dklPcL4yUIzvL1u9ZcrvgvY5rAPQ84wI2ALS7zMvjcVBdFVcL22c1YXrZ9n5
0tjQ1H1avBWQvXlGA4Rw0eaQpVvt2vRjh2gDByFqpInX1vLN65wfHTR1kkXXfclMLe9DOS9KbEFz
GbyW2jhCP/JonWdu+WZCL9jPRoM4V05OuwOyu9nwjGsnzjL5zgPqjUAq580HzWi/8/2+/Bo3jZwu
23Yb1SfdUMcQF1meHm2PhL8Eh4+kxLuJwtRsPXNXLNOG9k2xqbu5CjP02YHtLfXd9Dp1XZPE4WU0
nTG1oXwSnfNqUe148weG1DuJjz0oka49yBRenTeQlZ2w4Xy5yCOBrhZcgchEXNd4lHei28IKrn18
Wbl31gdmmzDsNXIoQtffIBFiPrECAvWX/fJl0Hcfl1DhZEFQwzE6+Y1DYrknCqSO5z++treWSbvo
usrTAA8NMiJDUUBzNW+Kq5yDJOn8ACsRrg3Xq6iGIFaILgk6RrehGPdmSSyBV/tL2oN+i+gb3tZ3
cMvTxoNg5S73rbu8IgC+IKOKW7amv8zcFjuQcUEXLK2gnEPaDVe4lvrxLcsGD1EBhiADy0PIoEcA
KqkEhasAhumL4vI4F4gdUAMBpLc9xn3BD+fXc2XDbCQfpKRyr8Mgb12vhsTknvulhPwWTYbQG7bq
ussz+YPI1Ab1VU3UQ6c1qN46YO1+myPI0kA3EFC1a7Pws8rH/Oay+Vgvde6AgLvHf48dWwSsR7R8
GtZE3/OC+xdiy6jNtAhW5P+zz6VJIO7zp3GpEoEWrXwAA1P1L3FiIBYlSAcylblfDOuKjZriimew
WRgJNK28AfnVtxjyUS7qRjRCr6snwqfzy7f2fcs5uL1DYMAOruRcyNs5Gvi3kATk3/NfXzHe3920
71xP5/BZGo5k2lIfV00GnjH6s2/NBBS3+JF3PyZR/CyV2CKaWpuNFeRDhw54CAfxSgUFtHjXFBBd
OkRGOuOGc1gbwHIOEkC7kLlwd5DMG4/VZFDWzVQfN/vzC7b2fcsrBHJAaRLKeG8NRJOvCRfqJva3
6JBXrNIG9EVgXCUR6D4ep3T0rtG10XlXALsExyDsungHCTGxZ2oTkbkSjdnQPuioQGkrBZ0s6cuf
/oL0FBMYfgeYkAsmvJyppHE36aTXJmf5AQjrRnXXTcUjR7nV0QD2TX7xT1Wj5VEefGM8L30Y8ZB1
mwQ1M68PNy7Aj3cM6Dbrdu06VoJNj92m2Qg+CKDij57qv19yHFC7+fPjYBYBlRsL2G0FouRTUfjB
f+OwSfr74U9H8WG5It5ZZ0jmMRNlN7xEHtA3nIz9vmTZzwt+Oj6+DPru46DfBZ/CUAWnsHDG/BBN
MqquS0qKS6IafN8KPNppnDvot+avQwNSywft1KkCgaATD1s16A/PL0awnEnnBVqYlA8vriL3HKJP
RSEH1EBR/qQahRmnRpPbOIBH67IVs3zLxIHnb9qKnCAkJY+GK//Ri9ot+Y21zbY8iw9h98AHCPsJ
QpBBw3eSxY5mV7VCvHNRmohGdtZfgAYVIoxO9jBBK/IQgdHoMJfy+vzyfBwx4euWpfG5CceBEfEA
aaq7KWyO4Wz2aBn6zB2K4jFwFJM/fyKs+sZ6MJydH/XDcAmDWhZYjRE0L8AwetJlXR1CaOeCCRUg
m9jPp40hlk/9FSxhiCUQfWcpppM0qJhxnlzVdgcZLoRwqE/vipF26KFNv+ViCC5JkmAsy+RlREF3
EPct5IK89BPoMor/DGnAR+k6vrNxjlc3yjJ9XsxV2uFl+eIb7xM0SMnNhDgj4WT6d9KVPNIFwoam
CScJWXjnpJdJLYJt7M+FjOYQFe4p9048gHYGxNtnb3giJWm21CxWbIhYHsGIfOw49CJP/iwE+v1k
NrMrhGT+Ja997I7lAYzTVg6vtX+CIAmUWPkczex6drj+77LDbPkAFYZx2vo5OwEQN0OfFRTM9R0t
AOVKWhIUdANZu7JMdoVAgrS5gBpOeKJ68B8VWl1fsgi4y/OTWMziA3OxiwNKIjMcxmP2VIX5QvXb
QZEji//BEcuewHq7VQdem4Rl+OHkNkiGqPTk9sC4HzhITMSxbdOm2cgZr3gWuz7gmkhnIBmWT4qm
5rrj7GcKNPL1jEaL8wu1NgPL1lOtPPSjakgUQcmG3YCMEvIXvQGsdMNxrc1gGfid45pKlXPfx5XC
28z5N/ThpYq+hfh8rCr37bJJWDYtwJgxOkMmXwW682cI+2aC7Aay2V6+4nxDy6Snwu0LyQPyQ3R6
aKuDE9fCKUFGrTS9Y2SKUyQTKcKiWyUYi7ZQyWuH2LL0LhRh3zd1DBogtx/DHRRCvPJH7IVu8M2E
fpeCXgdU4BuPyLWNsuzerYvId5tRvkK7rdyDe53fc4FCzkzHLdDHyhB2ASHyOHQo63E8wQujyLUQ
I3fplP47prG5vugo2AUE4bUyCpCwOOnR+PJrFZKBnTiTwQZmYW0KlsWjxTwe8Bh2TxDUnvobEbIu
++LSOWivmjml04bdr2y9XUSQIxy/6WjxCriSfx/Wzhc8T/u9IEJBox647vOrtTbMMst3xhmKHnTb
ZeCflOfP0CLjPAUcZ0ehUC33Ihq6Idi1A9nsF1jxNoHlDPwhDE0Re+WrScs2TqCiReQ9+CCHYmP7
P8wl0CiwPIEeG6/2U2hf0wHsBjsTd9OzUJHOH1JonN9lRudPeSdI3SF8AjbyxvTQzj6/mGtHw/IS
SrokiguRnmRevYCgnd9mrfdphkzNzfkB1nbL8gfoU/TR8Sy8EwWpyQFBRro3KCnuOA/FMxCLG950
CZU/uDsDyxGgoFMprzH10xQM+c0Euvuug+xxiLg5y/MIl10BWbDHKau02OXOCNT6xgquHA+70IAJ
iTnmvH2NBh2SPaCd+mc8FPwy+uzIrjGkIodYex1Epyobo2PY9ei1c1nMbrJg0PTCSVgewo1ApeWJ
PoBKDkznSlU6V1etltOGn17ZHrvGABbroZRFhvdTucTLDaolkGncdS2yvxUHB0KD3sUSl8TGfFaO
tS31lLZzjqxpC0lGV88xhK95fgu8L27wxo8u6renkW85Bk1miWdbMZ/QfQ01j8glQTgnTh4tgr7n
red3j+8H59omEIj6yCfU61I8ndNBPVFwRDAIBgjEJOVu0r1X3XFQMbBfLQQBMnSYkiHbp6Kl4rZz
qlDvSZU22VfhMNYfzv+mtQNvuQwajS3RKQ68Dp32FI5SG4BjaXERrAjLankMHii3ZU3L0CjRKgfa
MOihSIoRgOWN6G5tApav0Fyx3BGqffVTHd3pCZk6aI9d1PZPI7sMAbqHRkNdGk8pHkIrhJMeujNu
r4o+IRTkzZedcLsQAYpWLSERTk7AMdTxMZWN88tUyAXekzHstt4KK3ZkEwxw9ESCxVtiFD8bP3Hh
uMnEYnINupSNZrCVzbALEH49t+CN5SFoCwK03vImrdATlgXe9/OndeX+scsMOg14DGmT9hW90sNN
ly3sK6g9JC7AUfs2G7ZS0GvzWP7+LipJIXBQAxyKeThQRj0IMQ3RLfokIe9xfiKLK/7AE9gVB7Sq
Q1AuiPtX33TtPbg5Z5mgaZFAicOZ2XwCSaY0100UghH1shEtQ3f9Kc5TsujoOl74FqZYuiKdCkhx
ePVepI04Oi7a6M4PtrZ+ltXjDk1d47nhyQBTOO1TWkC/IY2hhnT++2sn2TJ6PHQYC1zOn6JKtgmW
bLqRY8mTAff3xhArU/irCqErhhoK61+roPDAGwrOM7CTBZddoXbRoZB5YLJwrI/Iqbk3VeOr26pE
31oVNv4VjaPF4YMFom83M4S/g6cPjpxNLxA5aLoC03KD0AYYjZsO6jjZq9ajp3aRasBjs4O+0p0/
aPHYd0PxMPfi1gcXm7py8hmgDuI7/Ar9TmUSQlj2yu8H+YJOQahBRMaV+0WPCX2lEB5RD5EzRPNB
z5ChzXdODk0wASxVtnMMeHJvTIyOvcdR0qJ/cIc8lN8aDYl7vssAU+muG+OLdCNeXdvExY+8s2Mw
V6qshdr4q3EcdjLKMdmt0zrjFunAij9yl/P57vuyHuIyr30wGPul+zSZHqzCWUcfphnC1MgHbHnu
tXGW+b0bB2wMPGVdPby6YfkiJvTYaqnnJJiRlwzK+fNFVmVLoxSRYMAZK+/k47U/HMClpSZAxxC0
7rzZIRsPpLW5WI5I185MWKTKJ+GALsGUoOkqoH6ddGBFkTuvgLDmZdOxnJArQBhcTsI/ya6F6poL
SvN4VwAT11yHoJndUtZcO2OWL+p65MPSeaiPpimnpOLArIBHY+MV/vHHCVteme82Xgs1jlGpA3QO
hPpaNFPfXo2u7IONkHTt+0uI/+77vk9BBu8NwytajaNbVCQhQ4BOL0hoXbIHxJY+8duq51DVa16N
nIPp4EesNbcatR35ZQ646k7nh1mbhmXnelCNzDllgLG61X0bGPG1DDd1Lz6+rAmzrDwKS7+oKggf
hwJPHTkDwt7hqcP10INLOE2CQLgbDuvjiw2k3H/uBwQbIY819cOrHFH6Be/iZ+Pg9Z7x4OtlK2Wl
J1A/CX3U17OnkMfRPz6NTJSwcc4uAlpRwizrnlJeh+CsQN86KaFEE6IZJR0zsDxnYHQ9P4W1NbLs
2m8Q3ncVyg9TLAESmEmf79wUlHxt78t/zo/xsZMizDLqqenruJUa8VnkfRLQ6YLuoKiTMhinnScD
Z6Phc2UYm8vAZYNPxg7bHWZAf8gdaPebr53byulaqkpMySCYS9KNqOzj1BSxu2SrMfBKaCHqJ79t
BUBioUkUIb9kKT9HFHKFCg1Q+wWqFpf1j4vW0WbBV1M8sUbU45NRi/RRysABtY+6EhqPnYimEVK6
mXMRgRclNsbBh7hu2TT5fOLQgiyvwhi4ZHfyubvnEXMv82h/YR0aTR0X5M0nPOGRJgjM41S25W2D
LsyNbVo7FJYz47kP8bsxzZ9lJP0HU6RM7BpQNdwLABUeZi8FZ+r53VmxJJuVASP1LfT78qeuB/4N
wOMbiSzRrTNTvr9sBMufdUTkElciPXV5m41XUdyzL6IlnnM9i3neIrZbm4fl1PCwLePOI8HJJYTc
GxfUr8UYj88cfTmH8xNZuWFsAZdINGMRIgyD36yL4hpv54CPCatKKK1u7MbKNWNrtkRl7FHJfe9f
AXS2l0BWLxKHXHuSJGBngGpBR9w02+W64lvsOWuzstxcAaAj4BVucF8hwf+PMWruv2RezouNiHLl
+zYbQzGCN5Y1NLhPw9Erzc71WRocfZeN8YYHXdl6m4HBmKgossbMJzfOZbhHW77/aCQX0b4owssq
xSReduxdlATipTGraogrdLNL0CGKPvvoFpI2WX910emyyRhombHMbTQ/0jwuvZ2i0EVJxplsteSs
uJS/lFYGbx5E3Kb3CqKH9yCT3k8j9fYFck4HICt/XDYL6+73G1P1FIwEJzk2+ZuLVpcDHeKtB/na
TlvXfi771A3nZjwNTtkllV+3V7oT7ifh6I3fvzaCZQ2qbZ16kVA78XzuEkrrOinasj0ONP1y0QrZ
JARulhEV1nnz2sEc9L4o5+irhFhns3F1rNzwNvtAwYRM3UG6pzAHHDsKYpMnRurR+UUHP4wQ26Nc
WOARxEDvvevimouvPZOq29K5WjF4m4rAD7VuHR31Jz3Dn+1o2sdfoQS71cC2om+D+vmflqjasR7G
IHVOrh/kGrLWpdv9F2akA77ezAX5p4JINbTpZjIhxAma2Ik/o0jh0D1p88xD8BYq31ylSMOHzi4e
mmzYMOEVOBH5C6boGJm7/mCeTMSCpGKQMXEZuQI3yYNiwS9ZQPee5mEENKl+LlPPbFwbK7ZtIxij
Ig7p1E39qRLgJIooGktA5+NeKeq7uzHYAkquDRP8ufJVXThKTR3K2rLR6uQ34HK/5jxq3StT0Jo9
zA5CoI1n78eWCHXtPwdzoe8rvFQ3R1xGrtnlQ9ZfVy34zqH53mwSbn48JUaWQ/zOrQ8dN1LWht1D
ig0wzRtQayiNfi/VhODaximWSZTNYTlflWh7idDkVuboc9gpV6M8eOtPY5Q+Tyh/kRuwAwMWdz0B
d1O8jQXayvtd5LYevZoniTrP4bz/WFkXuzyZ0XAcpy7w7k0Zet69H0UZ23V0Euo5H4p42BhmZWHs
KmXPPEgwIeN0HyqG5osMxey8f5mhjp34bvF8fi5rg1iXKvH8tuRIEd5PdAijL74JKgGdJlPN9bc8
q1lwhUp9kKsNM/k4umI26k50U8oGVc+fxkxDVuyuL9ohqMHh1adZccdDB5cw9IsiwsMENN8gmdsY
+GOfzGw0XsYdQrOs4sdeje5YH7KcEn1ImYq9PYQAa/e/MM4hDXVooEaip730+yq9Br0rnbaIy3/X
X/7O/ULF+8+TXreQcic1g8Z7oPPhjVRTN5gdaXxYwCFI/VHchnnTz93RlNwfUcvNRJ7fLVij5pVF
ORGQoe8H0YGwy1D9H1BIZvwJhv2qEVfFFLvBTlSjN2xRqn58jTCbL8BMgerBTQ5R9G5Ce++Et4Pc
RUxexPsB0kgrrcadQCsUJYtnCMyyY+EhdXdVy6zbou76XTX+YMFt9J+AcpcUs0fuoWasarMPjOF4
3w9c1RygYLdPFwEB7pv7uQRfkNoVDJXY4qoJSqf3dxwabdRACiddeJiHqWaud512KKlUSaqh+5xA
zavW5Z72RrHXVrNIQ3Uka/KsQpadpUyjCdPJyXU3akb6myFK47pKoF1WQYkOobErvp0345Wtsuvm
blzCWAoRnQRUjh7EFAvvutZQEtnwRSvftxkQVEYDSHfMAEsEaJXYFxFJwyuoVpqNJ8qKS7XxjVqN
ARPoL3iGrBZBviCoyRc+cJTBW7fQG/fZivOxKRBMWc+0xiodtUvEXk4t3RUEcNZAjkiKUvVYRN24
4W9+16Y/OnvWtUb8rO4kSLCPM94sATkQLfr+c+pH2qe3IEkeJueK+mXg9tdTTJrqOhVTHf7sewUy
ZtAnNPF3YwQro10Zg/Wp3g+5yzIIF1WUe1/G3BjoPgNUnBN9N3FhnOKxhhbKL0jN6YxsFMhWbge7
WuVCSEE0wsmPtUa3f+O7V3MZQZ43ZXeajPPtRYfXloSSomJ67oP8WadGgI5YDaS9j0dY0EZAvjKN
v3Cb8dLF2AlxJFyGVzLuvoLSTOxnHT7Lud2qdKzZiOXeUcEFs1ml2b1Dw+K6bfImSOK887aorNZm
YT2MwK4n+0mw7Nino5PEAGDROfRuOS1uA6/duqG9lWnY4EwetHMJVD7imqYKzXiAsHTtXvfSidk/
dTiIOtqbcdSdd2irZq5fWQfuwjxRIpsHd+fFhpWvVao4aOm4GB23382xr+IE3Mb5Zek/ZvOkRxif
6bxIn8AIXyZVCikpd67olSw2dQg+hlchv/vnZQ3pScfnbdffZ1zpwtsrh3v0R0WqjBHc2YwNN6iX
1hPu4ojWX3QoqXcRSztlNng11+AAL+J6OuZIpx0gTwl8EvUm8+W8va34QZv8osggRtR583h0pol9
6pvmeQiGX63XzodqTmUSB1uFlJUja8NXRVP5rGN1dozaCdqyEH3V5TUpi1qAlhjhfnAze3WTXQbg
YTYpBihntScgZnXfOn5AkgAaJEVS8IK2SSxntRUXra2f5dpdPhZTWmfxPfeycQ4xEzwvfk6ii8dd
zViO5C31+GxOSPh05ZYC4JpdBn8eyEilIdQZp+xJsNRtv4q2a1E/auVF5PM4dFbeqNK0R8iL5wYw
N+0zSQOwlpT85fyRW7nfbfoLIO1U2SkXj7zYma4j0d3SPpTPWuIxc36EFXu10aoTyvGQ2mqqeyeq
ZfoA9oW4+TfrHKXHHSSGG+8O1wzLwN46cBp+rTPGPHPR/ULtJyzk/iba5ip6NHEJ3o28969Qb+13
QWReWbMpJb+CXGQ2BBPyj3LSpFD3jgvd4gr6po2cP0G1PpiviGmabNrJyjPjv6AJoGigziIvCh/b
qewERMnwkn+dqHCmf9KcZOFW1nRla21sYVy5XEon7I/orlEpBHwVeeNpqcD0NWRbxA4rh98mQJga
b/YFb9p7mqnhqkGQ/gO5p63ocwWVw2yAoU7nkRlO2+Nck4KYXaapEI8RhbLrQ5G18QSmxZgVwRF8
omhYgkp14JbjDhmtRj91EDwCXyp6bV3ztuAEwjBxajetEYxLV2ikIFgdXvmU6SbRioR7RCBBcJvr
ArJxqACO1fggq94pdqYU7vhcDbE7ZweTZrJ86KDZ0Y+JHzYFJBugMuvnu9rpWiOuZoH6qINGRkgz
z1fnzWhloX9HBe+yMVA5dlqk8LrjxJT33PsImxJoHJMfl33ecmI5VEdQ7TDtkbTeV/S0dI8zyfuN
noy13255sLrTXoheNXonYmf+Co1o6e/mIY/CDTNfOem2co+XxejzClJ+P1YTrz+jo0TRag8BrzwG
XbvKyn8vWyQr0HMnEJag8ijvDfQmowQ730afZ0azLcn3lYnYqDoTkLapZM2PUaN4sKviXoDOzgHb
YDIwL74sDc1seF1Iads5qU6fEKrl3RUSemV9E1APkPFLFiq289AUEHQeE4gldkHs/ctFn7dPcaP0
sHGgPl6n2E4m+xnr3bAh6oQEt4OC0NAM+SMrywpyaTEscmMaH0dJsZ07riIGki7WZi+gPhoSwLfp
bZGnWZJRXB0936Tt+viKBL7vzwhCIW7JqZ75S6qQo4bm+D3kOh4KF2pXPlvU4WLojleQ8zq/Ox+n
3GK7JV4HA0qZAHo9o1el3bkS5Q3hxd13mcsfYEJbJNun5ls6BO6tX26pEKwNaj3CwHGWDpnwzDPI
kttkERsH1/lnHchj5wQsWYBCDZV3WbFlS2sDWsbKAx27eCeYZ6NRqVoGXJAcmi/SISVwXFHsJTGq
D2TpOT+/sCvH0u6cByZlaOs8Fi+p4DF6PVL3Doo0+iqbW+eiJzme+X8elRQoVTQ4+ua5on1+YyYy
PGbK3cIOrayZ3Sdv0qmkXUvNM7QHflBtfu9RNConcfvyhwrzRZbiM4TDtsKHFQuzu+Y7wXKhDK1e
6Jznt2EW0Nu0afltSRTqGvHmOCsW9lfFpJW5CUzTP0fj4Hzn9VQkqRIgu/WBE43qwb8zmXtTB7C4
80fh46dIbEee/uRkdQo+vhdpfPBIIrDehYs9uypkSRuBI4oh4tgIsdfOneU/ZK5Y3M16/JRSdIa6
2ege3DD9VtJSb5zsten41rHzq1JTCAl9qhTP6u/cHYLwmikCcuWd6RBG1XvdVf207zpKwy14zMdx
Q2zn5at8GLsc8MgX4wGAY3grTzP0ly80JctBuGipbLwq0y8GFeZHP83FoeyicAuntLJkdhLdjeu+
poiKnyegC+7Acx3u1IzW8K5DpnuM9DPz+RZT18pC2fn0QhVOkBdu+5xC3OML5HxZi4Aho1unecVM
7SzzNGR1HgyFfEmjMQYgn9OuA8OrX7VltjOTCZt6l7WjlhuNMisH2s46G6jhQFql1i8FJIVkUoFB
9rsIwuJn7Zr46byFrq3ZMva7gDpFqy6DCKt6NuiidBMdd5x8z1g7ji/nB1g7AMvA7wbQUQYWVt2U
L1y6RQIOo+kAHbGFo79EakKCg8TLNkOItRWzXAA0ySG+oUuGJkA0HeJKU9e8g2hclrn+RtiwtmCW
D0BRpJqDOgDCftbo0KxiPVzHQpHs+vx6rX3fihBcnkaOB5GOl2IMS9Cm9gxVJ16bixSQaRxa9j7N
3JRVX+cvXQkZ3L1sKRr0lQuk5GGsF1DC+WmsbPtfaVoxgQgZddITVXN5rCg0KlO8xPGcbKO7ppRf
atC/bmzJil3a+UhIxk3aa0128rvMkJ3JRJfekUnG/H4qICW9zwbfozfnJ7ayP3Z2MhV+YVBjjD8j
+0z+lxzAn2j3cv7rKwfYzkiaXnTRnPH8RUMh49qljbuXY8RuRCm3qF7XVsuyeKTWpqgJI/EyOTFF
OTA6KhehTUhAohBsc12urdPy9/d2D4EPN9Bp9hKGaCu7mSKOdqGAIte1setrA1i2HhZMhhXyDC+6
HjqUMP+HtCtpklNntr+ICJCQgC1V0JPbPbhd3e0Nce9nW8yzEPDr3+Gu2nKriKi3rQUqDZlKZZ48
B6IDbATy+rKN0Mxc8m4gFQLYF5v46FFGxxM7VBQCf1HfjsHOA840Bc3WC550yh1n6xviFPBVSqj2
tGE5dXu9xKat1mzdt0knS6TUvtkgJMeVi3KMX7dhQ0AopIp/z6+UwdJ1uAmEwVcfOmD9CyS1cq+O
hjXoZMyHqebdwS2pWh5oYfnTL2CiV3VZDQKU6n8er6WuR7n0if8sOsg7bm2RUCeHsMlevtZgiDoJ
r5KpA3mrJX3phmmxkdlqqHtIxjrgt2s95zs3vOEA6E3yfFUulEM7/7maOrQ8+12VjiEEYvfA/Kbv
a7auVN0vqbd6z03l04ein4UbTtC63yPm+JznG1JU28AfrLyYpsSyuUMfoVmSO1dtkCAZGSL30FlD
uNRdEHwh0lXTm7N0i3wFomCiI4hh21EWYVYsInnJA8sVlxmU3jsvkU1ri7Kk38g8+AffTpdbZ59X
3LSamk8ohJNX9ejSbyBrWg7dWthfWnbpm1ZPVCeVU7BBCfoND3XU8Pxizu/BOrnH92460JovyFym
3MXpyDd/slZI+Fp4vh4qcBKtRxA9/u+8LzA4HD1R3ZRAI1Om6Lekd8UBNCf2l450970HWmNnn63c
NIxm/BzQnKANJv8xKzu7jLYGIucVXGAjBW3z6qT3U4mW/x2QgWHX9YZ4Ra2hRXsC/QaJ2uDNbwag
ViY7W/eKxabvb5P8YEIjT0Z/XaT4nQhJkgfPzdgbmxrfOp3fE9P3NR8AUYLCGvIye85c3PdVxn4o
P917EhlOlZ6PF2NfpaSl6bdlRiJmocnMDxnP6RCNTrCXqTPNQLvpQbEHjv1qki9gGZvqOEn78Yfb
O22+A7wxTUKzaz6BSM6WTvANzcjZlyxJnB98GeqINWvx/bJN0G76pqIge/QD6wuAHt0xQ2QUOU69
s8MGIJn3H9r4wxFanGaFwkjuPBYOHfJbwO5wZQ2szIp3gcaa/F6kE9pmU0RM7JhATulgC6Bxo2YC
JuJmLdaeX3kl3pQSfeztTTLiHf3AQRlnHaE0gmehLwe5gKAu69r2iAZHD80tSUeRqxI9OmXBhT12
x3nkjPzwejRTX0S+5+mFgKLtoHWfJ+J5YHL+ImXa3YL18/38lhjiFj393/m9HApLCMTwePWQkqP/
vD4tGwfqUNaPzrjbq2U4XzpMaWjaKkiHQL6Idl4VlANob4egEmQVcCvLZVyCng46kZJR9M8n4l4t
tYgXpwLwJKWQvKi740qsnVUzzWX7/cNRcxsnc9pyZo+JL/s7N0BPthipepj5rjqBaYjNDXwYAnTr
q6hKjz2CbTu/t1evPXDosh+6Jsvi83u/+da/0W+e3sTu+snatqIV9/+Zo5jkmyvw/Ol86kFVI+iP
54cxOC5bcyz+5HRLDkqEp8UHNwRamrsqVukE8sXz3zcdYc2rdBwK1oU3dC8uHZabrREYzED8UAxC
3g3tFF+eXLW18GHJW6JsyKm88DTz5PUy1m6BOI8quEnWgcHh/Iw+XzGut7IPnmuRrqz95wGl5jvu
T6DbZJO383Y3FNJ5oAUOxVTPFBWR4GkhXrUWsVXLeWO5AFlSaAu39L8SdHEvIEamvEILVLGyazFZ
aSsOymnZKQvcFFCxxIU6laxpM1zzZdnA4E1bJlV+hCay70duLZZRxPWcZbei9Bf+Am6wGeUs35L9
rQjm5i5N02ENGZ/KAHHyyHJ6LwhUGNujakbArTMvGdKrpQoq9lX4Y7C3vp/bFtdlvaEFKDqaecVz
QuoaxMkLBUkRB6peoGq/LnvtJoZt1HtGk7qfUJJss2e80NvienBTR11ZFriELjom/jbuBxexWCWK
n1nTPi9Z6QZhITsEG2Vvs70s3+cOguuUBAMKMYyhJf2562Z23yTlC198+wRR7RdINe49Yg27EWyj
f5hGUQpA1q0FVHUVuqlvN8KAH4IXbfC1b4fLgFNcJyYYihYorzHtn5PGK24rz2L/1Jbc454wTUHb
iWTMbXsuaPEs/DU5Cry+QpvN5XUvRHbZZgda+JdYIwq1rpyeBbhHvnI1DF9Z2u9xj33uQ7nORSDq
jGayA0uQSmXLvRC4+Ym+NhB7YEjI9JQ8LMuY+u+zy7vuMmQADzTHDQ0MdBTxvsCgG11UUgNzGJag
ntmDyRoMUKcmUGS2+ZKy4InnpWC3RSpHpF0hy/PrvAEa7EPnJCCb3IunRPDk8PQ7CofWF89xxFcH
3c916DXpLtZ088x/39Twnn+aiA/BXaBlrPKZ+2y66doB7Xx1AiQSmlIJLd9dcNDkQCDt3D+meW2n
5INFgtEGGEb01T5DP8K57TKwMhMJbZ5hRq08pYgNz6+fYX987Ux3k+Whp4PUzzYWDxyJIxLkT22x
8D0idtMAWujRuKCGonIJnly/FMDd8R4A1zoD2vD8BEwLpZ3ghUG6qOrm5rkZsvRaCRUPHfLUA0FZ
L/egRH5+GNM0tLDDBwEmKUa3epaBTYBoHsFA1rPniz6uN56D6G7mk4VbRFQVKrfASB87lAp2gg3D
X9ebzrdkp7CGGiDYJMnubET6N02Qv1z217VzipaM0iGp1/8uWFP9lLY/p1dO4yP4uOz72s2koA1C
M1SiXiS677IjGo8m9y7IAF3dceqGe0NvNs8ygX6lvBffIaNYHCH0Dn3G2a9vPLmro2bagO33D7bM
l3HMJzY7TwBKDk6INWqHMKguI8nhOmuJbdlZyyAR8b1zFP/SCNQapYRq/GUbQP788wXimqWshfXi
kz698pveGcKV77N6GOzX0+y3afsa7nPtnpNh8Z3Dgs6+9NBQkmcn1m3SxyPyhf2OoZk2W7PiJQVV
oiVB8NH1fvUN99KPAiLq31Z7+ef8ahkG0FvmixUPRBx/8iQ9p7vpaiiN+JPtxsiJ7PHGGC4ivWue
Z2kaQMjcelbSDw7uWkQ4T/OXxkercQeN2rD3oVbcKrXHSP85ConrXfJFxVq8sXP6UhTz964ELCxM
OBvuC0Vv19YKV3cuDjRYcx72wS4Xl2mamuEDrFs4PmunF58D1AICSDCl+D8l6pIhEokSxCLoinVw
A5/fuE9tlFEdwggG4hlNpj07dd3KD9OS+QeSqG+XfVxzAPaEZ4HLRX+yi+W77bTTAfnJ4RIHhn+u
3eBkUP5SdVV/UhNwDXYLldlJQdQ02UVrfXqoMYLmApRYbWCs7f7k9VDmkk7ahIUCj6kbNBdFCRhC
8wK+yuAEStaf6CxFPKlmeGI2uUjvDV/XzL5XtSA+KDhOKRqLITi4lpBrWBqhfp3f308tBEJu2+8f
HPxQ2HSZs74/MThHZ57/2Qims6Y++rS+8nLvi2PLSJbN8bLhtFB0YAuIKAM6nqYse20T8eAMGGYS
15WVx1WTP1uS3bV4T58f7tOHCWanXfEJKPxtG+/nE5KgMfXbq6WcNk6Km7WiL86494AzWKCOPQR7
v0DFmdNTBsQE/Bou4pT45c4kTF/fzvaHLWqE3YBHzqOnAnpm5Haqhs45MNq2e8JWBiPREYZdXjrC
Ag/8aXONoEHi0dR2bUTd6en8NphmoNl5XbbJIBoMYHVTcyMc0YZZnqw7QaJpkzUbH7xEzB2O72k7
T8MkirAc5uN2oFyJkeAwb85P49P7HqdJs/Sy85oWlaX2FPgyJt70DfWIZ1BU05Ak3U460jSGZu+u
WCoqkfQ8cb+/KdGDFtY8exjT+nKfruMJl6ZHw0k9OCdfLfnDEIgsqn132Kn1GWagIwil66NJ3k3s
U5Zk6JyU6kiq7l6u9d3o2ZfU/MEPr9m1Q9e1knXqnMpkQi+5Alj1WvHB2gmFDE5RBw1mAs8ljnrW
aYA3yirnoZmh9NaoKR4JsHYt+0Hz8WsOgqGdK9xggXrbeuYXwJlIZp/kxOhzsJQwjgbZgClOy6zZ
I7c1GIq7mecHR+LlM/iA55m8i1zFYDGJm049Oa13g7bvW3Q4PZ83k0/DH2yOZu2+KpwZZVhMBtyz
S7aIsKJeTL3hHgoSD7iNrzye7ti+aeE0289UYEmIi5F36NncEsVf8hWqwHb1cn4qprOsWXy7FBaR
tCPvauE3qZs9S4c/lh05qGncqc+ZNkUz+KAdvdRPivoELY4vVaO+Qrf+bnWD+0x1903Ld+qzBhes
Ywm7JeDr2FrraQBy6c5eKv8qH7MgPr9Ohkno6MG2TVQl6tI+QXs59sVsR3k3P23bnCboicjYuHOT
GPb7L+Rg309D1bjrKXCrPBxB3X+VTADeW6rmj+fnYlqp7Sx8sJKmKhRn3bieUKNdHxOIxty0oDH5
ef7rpglsv3/4esCsovW8ej31TATH1R6SCEQxXSwXsqfhbprA9vuHIbpAlckCNpfTgErmkfAyiyvG
9lSXDCahy+6M6JkfVGmvJ6dwn7se1i1d+6pT6iddqx1SWNMiaVbd9nmOnnG5npJAOFGdcIXQ3Ru3
K7C8Or8PpkXSLNufZQ0SW6s5zQsb79E68ma3qtjxSqaPazatKgXqj9aZTwvQSGHjyqdM9DtBiMHU
dKggZOCh9wKm5/dxhHYnh6Y9IT9UIGO7WX8j7bDjlgxboGMD7WDxUGkr/PcMvLxOsDx4TD2tw2Vy
VIzq2EAwnCVQKLG8d2/i0fbmaN38wR+hdyf2BEJNK6UZsjumk5tmtjitdPxGMqin17flhJ5aaYVC
rjsHyWAPesO2TGq3UuskTsDlQU4LMxnY9ASW/4d6CnbOk2kmmkWLqulkP2MMuri/tyHgN25Ezm62
x9n+ZWq4uP9C/iH7DNlBBsU5L3tQ6wvBM3A7WQ22ZVpftqa6i4yPaPbdQZUrZwWn74niRzdAn+3u
uTVth27XzPV5DRjHuxuoI+or1xYUrcjMjhTDnP/3piE06wZlHgf5eUDe16K5xblaWB86VXBw6Nv5
AQy2pyMAZ68pM5qUyXc+BzctQgDHX27xbL7Mg+gaOIU1+glWify3RPj/22uJTfw+R6hegrry/CQM
PlCH/MlS5UUNKOZ7VqD810Ak2ULFcefjhgD9L/kbm7ZVVXTzOxSDHgPww1C3unLx0NvCP0A4OlA+
Vf0e9a1pKtqdrdp8ntLOrd5JO6XuLanpWH/LgxzMI+fXynCidARgbTUTuCrS/t2q24xkBxAAzOtV
1blgGArXxlENgNnSTvJf58czLZ8WoYskEUPZLf07CMwOJRxwb+EJCMzGnE3HFD5lkvh99ygY/Mp/
XBcfAhKetz2ze95Ch7m+2naqwElrljlU9RTXCBLzYK+zxDSUZv7CkTyD5kT73mA22+xwvms1HQPk
f2bAuRzBj+fX0OCTdbxgQls1Jb7XviuuNihMzJFwoEF5rNx/04zsnAzDKDp6b7AtARy43b6Pw3jT
41SvbRa7rX/vjTbau/c6NQzLpuP4gjEF/6OLVu0FnB7bUBv0rZiSwxggC5GBRdG6cN10IF/Tz70q
kNF6D9bmmIrvpOxvBFgJ8vp/0Mm5Pr85hgOu4/gKiM2PYFRq3hPk3CEOepUsAO0jizkmUF3DfDby
1hzzOz+cafl0B9HNACL2VfMOfpowo/Wx2p6IsCG7qML/V1Bja6EAUkMEqrBjeqpRyxVeFnvzdANB
ruOcOtFgtTun2+DydHBfOQwOxDho8NZByOAfyH8VkBxq3HoPW2HweDqqb3D6dOibIn8vcE0Ptnsr
rPpxdKavQbUXKBtuUVtzBVJ5VpZNTvqeEDAU+2lzNRBw4gfOzqb/553/glUwqsP5bHw2c6zBeiPu
iv7scIJ0XZkdxpxnsjmiNoi0JJSD1oY/w1W09R2otPOgOhDiSGDleNOxroQQgJAlMiNDot7cdKnG
m7kBRctFdz3RkTlQnUmCgBTtW0abu83iMohr0MSF3i98424G+XN7IzoWp0r9qVqJ37x1YLveDEDA
NWXD9BVMhmFiOweQ+sfoNNox78/tjejInKKG1hkHbf+JJOO/W3Jpu1CGzo0Wx3kV4jvkhi9KNIK/
58+3dDDkdpIomr0F5RC8DKpKXxq+Ns/n/cbnVkB0YE4rxMpBFpu+WVi3YzG3a9wGzjUp3PU4rO1e
y/3nlkB0JY1u8oNsqYr0rZYciEksVG+hjGANxaEHLovtpK4/9xlEx51iInSAXDZ5gyyq2173jcNw
V62zQy88zNtx+BBHNEHf5U7K7DeZZUlVh641L6oPQdWc06utKbZGppGMXXCYPVF1O8kI07S2q/nD
qEhDgJRqCeY3QA0p++Lm3KleJntFA9D5U2AaYDsdHwbomIAWZTq1byRtm38kgocfYprd75d9Xbub
+NSXM8qTw1vT1qU4rmnnDFdyzNkeu/fnIQrRlZQUMmReEAzjm5VU4eo4BxCSRQBZ3LCK3NV8jyrb
cIh1BOPq0nT1+ql/owkgWP8QNXtgx6S+XfwYZ4+Lb+eXyzCMDu6dhbO6ttP7r4UX3Mu8jFPPe1dp
t3OEDXutg3rRv4+UUNr5r/mA9rr3BLomaTiiidy66HGKvto/D5NsXLeQJPNe0Tt+LzwLIb643hgM
cxDVnV8ig/fVcXfeCgaUuq35K3CLTdyV3A6Trk9CF/EUAfXtEV2lIuzaih7PD2haNC1d4Its5dJK
2OvGRvw1TSr5WoJ95SIEMYN40Z9L1kArwJ36lLx6YlD9lTvYnnMXONOwRimfiz3SANMstLSBIJZb
2Y2Xg8V/Rpc9WGnQtXoRPSEDUd2fcwA7EboGcz+PxKjibSOaXr5NrnfbJ8FORtBwWelYPAm28sC1
i/E1gf7BKxi+RELjuckXtoYgEmps9VgEtrW3XKbhNLfbDIRxd7LzCPTx/mMCrP0BGEDgSceiiqF9
Rn+fP1ymcbbfP3jfBmjmBGxLaVQM5cvQoc6XkeY2mbv7dd4Fuhj2XkfqkazMBUlVGiUzYtFu7vzD
BnQ5PwPTx7ffP8yAA29k5wvPI39avmcSL56SQB/z/MdNy0P//PiMnmNogeDUlhOUxBDB2a542DKo
dkDfzw9h+v+aedPM4bRhWfmKKIj/k6ssfR3dFGjDyz6vmTecLWS2Flm8elJwP65LH3JYNQSO98Ir
0xJphg2Z3zbIhrx4bUbx2s3pT57bV5tiKN19zxpuJR2b1+VNk7uU569gulX3EOdxg2NRM3cJp8wB
8fL5lTJMRIfnTShGjZDaKOOsAQ9Iaj96Lo1QzL31J3Gho9IReQOniwh6WcVB1TXXFS3H31MrsyvI
loHDyF/87tv5yRhOlU4cWK3zhmZkZdwWFAoMna/CldqXFeyJjrmbM1e6eZ2UMTDt7F+G6ERGylEu
mDryMo8vm4Jm2IOYc46m1zJeGyikOE02X61qvgyUQ3TwnQOeCb60NXaC9lmJBq4hfXMVH8edsNYQ
F+rQu1aMEGSxsEQJQZCOXo3sKq3d8obPIjt69bAgf6X2eMtMu60ZuQcu8gL5njJe+vwbw+0QNc7g
Xl22D5qB22jI6BhrsQ+5+5AuLT/MdbAHUTP8cx2AN6JvJmvmAidJdeRGLrKJudztVdvu/79zFOQv
kj/ieiXNiHiFqlAdtpL8lwkLBJSb2n4NV0QLtP5fKvegZAYXogPuqnXkXAx1GTdOcA1NcvT/sDxK
kGiYRDDteHTTpLbBP1x40JepnLFX4tVusmvIfB25e9u19TEFk1hDg5fcflmYc9nm63x/VRGkgo+5
9cKFjQRirRpVHct2si9LiBIdfee7pO+CMrBOW+5ky5tsZbdlHSOixgPC6R1nYrhCdFmebl18Ugx+
GrmjBNMaoo9m7tNwPwwx7Yp2jTtlLW1Zc+uUl/VdqpxDiViwyORBFmjUr6B+Ud931Z53MZmNZvAw
dZG3ASljpFlhMqIRdR1NTM3Bzv1hWi/N6GsGwRK24AHYeet8cCa3iu2hoFdoVd1rEDEYi47DYwPn
LV28Mhbgn75xwCp1hS5D+5oBZxj6VXvhva4j8oLCBxerBdpSP1glvXW81fKvXSb5QbhJ+j60qXD/
Pe8qTVPSonbgw8FV1MGbgTFb/YDY1/gVRCzKOvjlSp5WYQX28fxIhutFx+h56DGUKxnyuO9Vft+T
6jnjZZR0bnpltTkNPW8P9vm54BwjOjoPJaW+CabKOxFkNkG+dXBwxQs7vWardYUo40o6Mu4mdT35
bnTZ7LZj/8HF9VVZua7T57G35te2EDHi8DTkyfCAR+TVmoNx9rKB6J8DtaAUI0vX5ht85FspQUO+
eGBRol13zQdoZSUj32NoNe2Y5iCYtDhIMQSOYSF/IepH73uS3yVecm0FtRN66fhy2Zw038Bn5dB5
LIqYJeKbr5JfuWO9DRO5ogt6Kmmf/z4/jiERotMAWrbvNQFy+rHrrUVY0xV9DBAoZtO130zfAdZ+
GjO2474N/k7H7yW9Kr2+94p4pEFCjp6Tg267LEm9J6toGkBPrhLGCDaHn6qJHMa+eJdFdtl+6KC9
0gscdGE1eYwa4z1IViCJHVRfx4pGFimykGUXqeDi725e6YPVZBM6qWffQlFMFa51gLRbft84udqT
PzacYF18xLO7sQVHLeq8TXK1sqFAbDtFDVSSVr/oDmN2kWwaJrJt0oeJTAgFZTYrDNTT7J3TaX0f
oAEvdgIo015rRp8myhoni+TxyEGoDzH0Jp/DBY2t6YWnVTN1i9Z4G8HQYkvly5EnSxcjsL3072v2
bQmwDS1ihC2I1H6nY0NvLXutrZ3VMdz8/xFffFh8mWdjkqUTahej9ZWV43BgqYp9kuzBPQzLr0P4
rEVyL0UtIx79/l9WjPSHZ6fj3uoYvJKO3LNoYVtDh7VnuDrmgnxFTviR2PWvyhLX48CiaWn2+usM
BqGj+AizFF9omse+nXyZU+Syp3Q90ayNXerY4HO+8Ammk/yRbHSwZFkep6knj1VB1xgvVecicDTR
MXzo/PNXaHvl8SqrOrkGeaj1tRonYE/PXxSb//nkFaYz/IFLKHPXCn5pgTBTLEp+zez6uveL9riO
xU5+1rQXmlGPjhLMY3ke82pFljQYYzjWq8lFLh6cSW+25+01HJqmo1l3l6mCLKzArlvO3bx6P5g7
XVf1HKPmvlNLNA2hmTiIHdbCBW9VnHYQElFzmCyWOMxuEM2L9+38rhjsXBecAWm36JA7zeKsLvvI
rxwHIU/TfxnBvXnZNHQk3zhDvMkecWyDvo4gPBkmQfEGLudbtu6pdRuciY7mAzN4UUmBy3UASCOq
c3+M3GR9Pb9Epo9vZ+2DKxxmcP5OdpLGaya9B7Ter9ddtpI9GJ/p89vuf/h82oMzQCxYnrYAmn9Q
k4B6wx6O37C9zvb7h48nNAs8qnCEijo9iHb4ngPYNtftDjLAcEJ1zB600fM0AwtgDNGJfzMKXV1b
kjJsHacBL5nqxp3byDSOZtZ8XEG25GIarjfdg+nkobJHTMN5G4c9rQaD59AxRXwpPeHnIAaT43oP
BWiQAVXOPeA5UQIGp3ndQ2V9viOe/t4d0HjZpQRC4LOd/ZBe8cZEdaQQFT+cP62fzwNq3H/ueGCV
ELizHAUVafULwk6AUC7EPZR4CkZ+sb4sA9vDL31+cj29AU06JB8GCKpEbTJGypNXDaU7G276tGYU
UP9e6cowC+KC3b8tQgDjz6/P50fJ09+xaPCnaQM51Cgrvs3rFxsITK+Niz0lUdMf337/YHBWCZw4
8/H5eVb0YAXDHM8yTaPL/rxmB2Wmgha90ArKYIDxZc9O+hqs4sj2Xqemf69dau3IRetBoDhKafIt
7diDxS9yop6r3WVe3hAJAegp8n0vOLa0IiFqRmN8fl1Mh17LU6EnOFCgblXRMPAreKAraomrEcpl
JF+PtNsLYQzLo78/kW2t8hUMZJFjPQw2WvryvYqQwSvovWM5EcQpeS6jwEqQ/+yAJkAoUbbDz/ML
ZPrn28J9OJbFXHYz/++fO8chv2v2CtSm72p2ClE8cFesKzR57OnYLWML8ajdJ4JhV/WXpsplWvip
UlHR3KFaHObzY9r2B8mGMJ13ujBMY2wT+7AwTrbJpOcV0N7tPUhv0JAWb/03CRBVbrXjzEybq1mt
63dggvRrUAis7FlBcAUprDAoVLnzfdMmaFaL5tiqtCB1FXmNE47gTFt9+nj+3Jj+uma2ldsoNRT4
6/783bfvKvG1nnZKY6Z/rdksWwGTAZYQ4Yj1stATcb6f/8ufp+A9/WEJydesI2AYiYL5ayefO/8x
RQO8O3Sh436tq9dEDjvrblgc/ZEJQY1uoQPOp72CTOzV7d9AlHvhtzWDbSXPl2BbnWr9EZQO7sCf
rdwT+Pv8dezpD8kWAWEA0Q4Z9fVD57wl7LH33gf6m0n74FUXhf2e/p5MrXYSVdvAsoR9ZZE5ohBU
71D0BpTi7fxWmzZAM14JTkgKsgAVTR2azX75w3V2YZigt4FBjM4VzrTZLE++l2P77JReKJg62m3w
ftm/18w2TfypgGi6jMaxD0X13C43S36RFDjzdBL4zG7ZwJxMRgKCaWT82YBa252C2Cr9p8v+vma/
6zB5Iy0Q+XF7uh8W+eaP1lNNs8scs/5qBAN8k6UlDEBZ0/XipjEbfla+db2OXtQs1dVFk9Afjqqn
U+O4GIWQHllZ5zCqNq5z5/n85w0+Tu//AimqmHx/VRGDOrrrTxHaMHbifEMcq3d/tZ0nmWWXEtiU
p2kYo0YgvnfXw1gVO0GVwbr0t2MetJY9T7CuHq3Zal0i0PAcUL3Y+bzBT+tvRzl6fBU91qas5rs+
9Q8paw9TWh7SYY5kUoRjvoRev8dqbdoK7RLOIfrp4IEnI5vVwcFHf2G8qlztODuDR9W7u5S0qsqq
reJ/iCU6NPnZCuTJwb0qxreW0ZvZU9kRpKA7t7IhaNEFWtfUbQIUmseIBQ+dNYfuYl+XYwzEx8EL
9vhMTQum2bcPVctACoFLwu4ISO9cCOR6hdg5voav6z1dmZqyJfBR4G9I9j889h5Vpo4XGZ3exwXZ
dVVBJWjzqyrslDxCNvrCf63dyh6YLwqw2ePTqR1RBv1zmeykXw3WpndrZZWAjO+AxBVkkH+Da+rV
cViE9rqdxKjp89vvH+JcVoFFwGNYlKE5ed189NarxL2oOcDTUyd+57X2tKYyyiULGZSa59nfCYNM
x0Sz2kQxCf0SW0XUW6PGnmO3uUhnnnl695W7eBmYTbcbsrK+0mS9L/o9XIbBN+tdVx7urdYusdgp
+VJnV2T00f/zWHt7l7tpMzXTBFsDeFFaBPxj4lRHbwSWE9yRw6Ffczs6b0SfD/EXf/oUjMsy9Mjt
9IyMYclLsApvrf0k2wn/P/dhfzGo2xOskgxY/qB5UsEhYF5Ih+fUfbKSPc7Xz7fhL+7tbOmEsjnc
JMi2DsSB5kqV/kQ7Q36AjuDONEzrtI39wa5kMVYsB01+BAEfcIL2YTZep/Vw4S5so374ekD9qh8k
LCtF11qx5Idkvet2fbDpv29G9+HryqOy620co653r8skeLR9fkuIPJ0/Qp/bLhT//vx8nrClbjlS
YZUsD20gj/LCzsy/uLZRvJsgSY/QBAmIwP5u2fby0jWzVewkCT+/zv+i1fa6BBWtAreTM8sybNqr
SdLffrPEyNwWx6UnEVTpxp1NNkBrIGf350K5Q+4PJUMkPTYp1MP/VyQk8jsRWmseBssS1mN2aEkT
QZ/+5vzWGCxD7+gbCYCvaOdC7K5+VMlyWPvykHCIiHw//33D1v/V0zdC2y73SPbLLVp5J8TCbgan
23sbG1yH3sqHnZntQGF3usRF0duJs7aLIcJxKCHvzoudx6XhDOhNUCRlRSO4N0Y1FE3vIM37bAfl
fCRL8zhlrhMRy0Yb9cz2ahymNdNsXUlQQtrNdgpc/g+ZUFPp7NfLtkMz9J4MZCK9A0fo93d8FP+O
Pt2rg5r+tmbl4zyyXm75dAbe1aJejoW111Pw+QuB+9oD2ef9xIOF1T9RPby25f8gBhEFy3jdNPXV
1s21MXISRXYCMNNoWqqrLDwP5HmwCdYHMaUPKA7QNoOHEeEgI17PIZrIzu+H6WhpBi8gaFFnUBmL
luoudX+r8pELEMW9UPeJXoae4XozlM+8ciwkr3420MxAH/5SRmtl/75oAnobFGP1mOa+O0a2u9wS
KPC1/homq38YhA1Xzw7peBmYmntayJ1VnZxtH0m2qkn+IYguH2Y5OEeHIR+zMp7veCyDR/S23z/c
hTSfAlCdySmC1jMgjc4NWe0HRqq4LJKdMNk0hGbgZdU5NAiW+ufI6iEUffEC6bnfNg3inuzBNP/L
Pf6NsuCeZurl7NpoJBpUBB0A0En9LCwWpsoOJ//XJFg4Qx0UJbtDjUzx2tLnRj7V4sHnSYgk6RX1
naOyftW5PGaLHYFwl/RQoenSqGLj0Sc0VPmrN7khS+2nrNqjljEtjOZCAtILNGstiDWT6m5g7MtS
f+eyOgY++33+vJpG0DwJOmyo2nC4EVpbyzjPUKJYqJfcqNrlhwBanKfLxtF8iE+dYgnAZhgtMznK
cgzFhsha2zKE4sOeYoLB43qa92hZIyuoTqHsyorimHXpv0k28Z0H13YYPzk/epNVqnitoHY5/R9n
V9IcN84sfxEjQBAEwSt702q1ZMlj+8KQLBsEQRLct1//sj0XfRix+aJjLh7HDNFYqlCoysrckYH8
8YJnVs5PKIbvzq/P0tdPDvGDlbWQh04Awgdc0EW3hSKDeyPbGUIPXr3WSbA0hOUvWOdqksgRDMcO
OQxldsjj9KqX8UXvaG53VM3NWHg+dEh3jeKRO7U38kTa3RUrWc+lX3/6+w8L5EI4O4szLBDayd0I
KsfghKvCdza3cnt+CxauOW45CCgeNeBadPsdrdHWbTbeGD907Q8/vY4DuffJFffXcuhLQ1l2LU1f
tXnG4FOh/yfq6VBXxTH0+mfII15PcfULZMJ3YbKGDl5aO8vIS+KCyH7iPTKieufERG1yGu4rIEdW
bGPB8GyS87AuZ9ekALvOXVi99AJts08tH6r8+/mtWfBSNs357IS+3yZy2IHXE9kOavbtGF7NPUqe
0FG8Pj/IwirZrVY6medqDHHC+ubGeLfC+Tl1x/Of/ov5/sR52I1W1HVRKmT49nyXbdVORdfP4135
LG+rQ7LPN/LlyftCHtyb3bwrNn9I9PVrfdD7JPqKP+rtVfzlKruX2yHyorUk88JTwW7FmilEXLuW
4BcFN102blr/tvD2YAdFM+TKtb5wKmzec+gDKyk5Jl1l7o472c3UdCu2urRXljeA4mKm/Ry/niBl
XfXTLlTJJmfqws+fZvTB2bCw92L0JfXo8P9ZZn+y4glsDOePwtIvt0yflCMtBtr2u4kEN013xYoQ
BXW5P//1pSW3LJ37uZnabFK/ugncUlRBTqIP14Qplz5u3eFclLGjaH9ykLFqT+2CiXuVm6QhK2ay
sDY2AgxsN2WC196wqzbqWmzWIFNLn7XuVumAjAXMngPq6XvV95FbbHu18pMXHiw20suk9aioaJJf
Q8MRM6orHvtbkBNcg+D/h2khZcdWXmFLszj5xg9nElqgKkuSuMe7S1GIxzieo/9USVV5u7wc1l0V
PveJp7KrZwN0EofWR+qrFydNq2o7ycsqG9y3wrNKxGUo1NwjZU3w7RwvF61/XXDwhW+3EwtaOv4g
mXhtuVNH/onALejjNTHET50lvm6dfOKZxPOoE7zmxosPQGgjnQnwYPIEDdXkKWjM9E/luPz1/Fw+
3WmMZq0TafUchvlAHnXikr1EtmU/pEruU2cgK37iL5fqf7ZZ+PZll48SCfI+FI/CSZPpW8yTPkVY
1WmoZkaDjya9mzIAU+oPjmXU+xNroro+dQ50X+JMIb0UNXHu6HFj0nmModSuihyyDUkjxoNgfuFm
26HOfAJtt1p53ypPQxdZuOWUvFHH9RwQ3wVjxce9M7kX6oj79i3bpBwkdHkxPcUVLcqIqFSN29KA
3Pzq/M586gGxalYI7fjh0OTEZ+/JVBXeIyMtCDkj40MHa023cOGo2Zem1v0IjZhgfKr87muTcVxv
Iq13ivpbN6wcUFOQbGU2C+fM7l1mzixj6jbBa63Bd3zqXESq0FyHbblS+/1b5P3slFn3qA6hXosq
//TUeO6fgairmAhyPU2E7pswSwGJY/cgt4/KkT/PrBrv/BBcInXGVh4Nn8aN2C/rsq0SLjxHNOMt
7Uev0TsZkxqq4yLvUvkSd7EzvgJs5a1Md2k06/LtnCoHw1nNXnWfgb6g7NDjHIc7ldbHaggvirUx
J8sXaZWaFl1+7YvMfP/WKGe+QnZmfj9/wpfOhOV7hgH5aVG47JUwf9j91cOhJd31hVopICyYkH3H
kzSkoMMo/Nehr2S8ETOa5r4GpmXksl2wYd51MQPzM8/w1cppN00AytIki6socei0y8QqVGxpIpYv
MLjN0LXcho8x+Gmfp0mOJipYrC55TgvfbmDuzIDPdj57reLG34yz8z7JwNvJzrtIOAgjnI7Ah4AC
pENen6hcPcboWXybes+5b5ykWwlXlpbn9Pcfvy6UK3s0uT4xl/Ihioeu67bu7GbTim0vDWDZNqO5
zvMmE6+6rNGVM4nuqmqM/HbeDhZsmdm2jNKiDtqsuR06CQkZCvIvZP5UDg3rANVer0jKlbfzp7kA
bINlzxUo31DfEM4xzhG0TARlLVb4O2ow2ORyaEc7sgHKkW4CVqxxZCwtnmXmYTeJMI3b4HVM6n58
rksxtVtCklXe+4VrzAaEpxKSegPo0V5DllVRVw5fglinUdELvmkMP7pGP53fqYX1swHiKBGaLBvd
+Fjluom01rs867/EdB42wqvHaIY265jX9zPu7s35IRecpN2xXEHOizS1xpDSJy8kLBLIz6P65czh
mvkvbJDdq4w+5VlNg0wfTV2Xz8KAWXQep4taTAW0qv7XOInohsFIKh8JHJa3q3rF9W3b+r7enl+h
BfOxO5Qzk9SpGBl75ar1t6mo+21WNaiClM4978Y1+rGlVbJ8ANdZAPtU4hVQmOwO7oDfTU6+VsBb
2mbLB7BOtFWRjO0thShyeyMMkpmsjmH5sdsFa4mYpTlY9g8dJ/TVh7q7pWjzlQn63KbK2VVhyuYV
JMbSZljGftLcHoI20U+gQap31cR/Kt7QTR5TEhXQeDq/5QvzsNHlTd7raozj5ElC7/SahnX6BiYv
tXKrL+yFjSg3bOSxix7VRzVL8P5tjEtkAdxxKjLhQnspDdeM+9MXvQBZ4v/ahpQUyJghzh6x+81e
huD5FMeGQJzgr0uGYCDAmK1+vmzVTnv24ZpsQpE7Y9dljzQ1KaSQ6IgL0mv9tFjZ/KWFs0ydJ9MY
u7wbbjETD643vJK8rK7mgazJti5t/OnvP0xBu24ACWmZPfIw5Yec9fRYK70moLJwkdhwc5qFHahC
qX7UBsREp+2AuuUj1NxgKSDs7hNzvGwnLGsfWMWEIG33yNy52YhEF9uA6LVOlKVTZVt52o1mBIv5
42kGvFe4E0f3UKXNm5hwSZmpOPhFvbLnSztiGXysg7h0Rdm9QDjVpBEfcU/dtqQOg5XYa2E2NgRd
MFN7bRa3jwbsjGBYRqQiwM83eV2xA4dpsz8piIPDdg1L9jkQSPg2Gr1iqpKpqptbaJHy3cTmDGLi
MboaKN1MELneTZWKd7JALZ/6YMNLeuiKnT8Xi2NbDkHVieI8r9Qjd8XxpHwQg6xkwzIn3fI8RQmC
zQ9jPphNDVHJrVNBBPf8yEurbPmGvKsZIEgieWSU3+kaYAWeiWdDkNZSrhmicYrbjY9g5/xwixO1
XEVTtCToKWsedDqR7yzOsiI+DGFR6teqm4P+FqyJiqG4SkGlTXPCm+EAiEMdb2UC8pM1cMvi77Ac
ytSDUI06Y4Mjq6bD2Jl0q6n7J3a63RQER8YcuZsaMIfEjJhtkIUrZrPgalwrmqBd2oRknpJHM9Th
DRSOchEcuRDtv1dl7OTb8yu9cCHbmPgqCFvBdNu/tM2cHBNeV1CeRbiP67N4H2VS7c6Ps+D7bTR8
DFIVUrl1/1qBTGyXk2ray8G/6wtUUM+PsOBp/m7hB98ftyAUmGVVPjR+S7JtO4j4n5bnzttFn7ex
8LxMOfij0+pWS8ghaBSRoCIQ5X7jpmsVkwUjszHxzEOjZud08dGUJQMVRgekzkj2YiqqrWO6DVSc
jr2br5G6LWyJrW+ieNKALpTWt8RPfHVPPKfwrgWwXO0/dSd6b+X1vfAosjHzlaxR852H/JF79XUM
ZP7G9L8QYtyiuiKjv97jJA5Wn8Ka81u1cKaJ5TxUI4pczGibo7nvOuRaA3KtkeUvSicpokrnKrit
0SampwunaHmJGNnpfsJL7CXm3j9UeMEPUXpIWXVGRbCjG7/qv47AY5VRMV4a69jCJySUTPKRmMeq
K2p2IGXW5Hu3ntn386u44IL+A71nUrRuVemXphblpnGRWUer0VXsIzZsyY1fCL4/P9KC5dpI/Amy
3jovVPY48S57jmnKH4sifL/s41YAomoQ+xecpg+acoJArZJQQJrp2K61439uRswWk2hy7Xp4RmaP
MUDx/q2s8ix9MDXSvTJKQkn4Gl3S0kAnt/HBwelGBA1xsUxdGgi9gVxtRiKQMta3vuP21+eXayFP
zkIrxKCcti5hEBwfhhJKwuEcbxWgICcc0BfZwH4Q/GTRkKPdI2ZtekBhsTX1vdPnv87/gs9PAwut
UMOZHNoWaR38BJ9wEc1KJ4cSDBorvmFpES3f0Pg1GLbbIn+RbIQAIpqatsDX+/cuk+b1/AQ+d3jM
lpnghd8g3aCdI3CxWDcIvzQpVL4RUlNoaw514EZmBotMIdeihaUls6KFPBXJhNcj/8njhDXXnBlH
ohMhH4Zv56e0tGr0f48eHTzPN3qIj7mrXIYUZDk/NmGHcCtt1JrbXlo3613SzcbrQT4VH+Uowg1R
5XFKGjDwNQhHBn/+w6h8oK18z2b2+7JpWb4hdHmtxlLqt8pth93scTeqGopQPgAP6PkhFiZlg/jB
van8kTLnmLfQGOeD2DeJbiOlT3cfJAG7khzcVj/1p1fk+SGXTNgG9rOGaQNKzuk9jyv5oMADu8kJ
VKWkk0FssGzVdohlsFXlEB+cIaebppF1FDfhj6BE7vX8r1g4kzb+P9YV8VSaT6+k9c3LSXX5ARTP
xeH81xcOpI37l01YpsBNJ28TeAH3SLgXO6YBBCkoDPqyISxP4QP3BhGsIXlLEKcqt48PbYD+p2aM
y5WzsTSJ09J9cOjTCcU5pmNxFMpUB9Ll000+1n7Utn2xOz+Jz0NKZiugNNIL+qSUwdFA4lXGqoDr
GfYAEeKFfFK6bHy2u9gP2b0Ag994xEH3zVvjKsDOs6r8klJdrez50omy/MPgKzwgWFMfWdzOWUTS
zEU3XQ7d7hXDWVosyx10FUAhyG4HxwYA/2GO7wVNs3/XScz+9eiTh/+HmS7svo3951CnyVg1lEfi
tmyXn65w8Nj6kcPTYuUIL6yY3QHQ9Y7up9Fpj6bKzHWHxBiJ/CKe/pw/XEszsEKFKSkcx9eyOeoG
iWjk2Pt7avznEWduJQZd2BEb8B+TMQE4m4gjHUf4yy545qR5yxNw2k8Aa/x9EY2ndM/5CS2t12mi
HwwS1AJtXmgzv7YOEfqWZD0oeSJppiBZiQ2Wluw08ocRaI4UYguS+X9jA0Tu2zwZpl1b8efLpmCF
Ag0UebX0TXiUieNGRoPIZnaHixpOBQusOGDIvSFn1Zwfc57l6pCDvzqLOnji4sn3MgiZXjYJy9Jx
FRYB94rpCIbnf+KEDhsP/WQrXndpky0rF6QaU8mb6Vil6XvHhwktrau51VOQ+l+UCbOR+WJ2uK6d
aTrGU1bdkKAoNjLP+HGSHVDc3eoTd2EStgBK1wxt5+twPDaugUIjGUPvj24KupJ/W/q8ZdlCa187
Q6/fRja+pprW23JE2HB+d08f+WyNrAC/YV3CFWK9YxPiPqpOyqMqqM2dNIJsTlLktYjX+IsW7M1W
PwGJZTWMJWuPnTf3N2ymwNp4o75xJBlezk9naYjTGn4waQ1mYiil1QOGKKBZqFVs8kgPbjd+LXvH
lM+XDWMZdjz7pcxDVb9QBzsBODOVUQtS6j3yk8Xb+TGWtt0y77iMlePM3nSkYW/uzDA2ry3kaC67
v23kIi0rCC0ij3U0c+9EleBH4FWHFateMjzLqiuTpnFXZf2xIqfCIq2bQ366TZMkzaMUwogrrmlh
t22w4umRwqgW3bGK/d/DhGwO69vvSO6sYaoWJmIDBxOAR8t+nOTbmMEcAIloNgF6wEhK1a3x1lhr
F3baRg/mwH4rQFSrYz73V8SVIbjN/Uuw9gBYWvbNytodhNPj29lAkR1H+UOPePSeP6MLIYGNFNRz
Mqd+R/Nfp1/OlH+T5vTgaHb3d6BZ9N+rgqzx9ywt0+nvP9h2PLiZO0C+HSFnU23p6dEGseYf52ey
9HHLonnOCAgzkGetXGc4kHnwv4Z1uPZCWvq6Zcu0dZyuDvPqaGp3lqi2jq7c1ia7DFTF/oP9G8uk
7jpR/hTwpbeyduYnrxUXNUDhDFnmTOAY0qQYyp+m1UPtRmHVcrfehe4IUaN9R4ugvRVQFW/3cc8z
f0C2PJ5jgWasoI0v2x+bC5slSd2WbUVfFboNIlnEfNumyYWxpl1MVo7xRi6U/zBxBdGhxneQTSmb
mq0Jfy0cgL9w6w9nNxGsmSAH5b6m5UTIkaSDd4fug8lfufcWMhs2etIbYs29rta/SnCwfYlH6HM1
/Dkfu6/pkIwPuqyg4UzU8zRWK8CLhRnZcMouzY12U6F/AW/nRZWTqj3em2t53KWvWzGPhvxT0jUs
eADvr8M2SHr6IG0KIC9y3twXwh4bRQk6NEPAtxc8iByglE5mT38jW6S3YvAHtl8vhkEwG07JE68H
rRKfb8GDdwVVoAHts+NFHF2CsdP6fThXnKMjIwdnyENTerG+71y381HzJt5ad+vSRth+kVagiEi7
7Gga2e5igEPfcKGUa4a3cMH+B06pCBQuwcbzyxV43FUq0Bt9ig9SJmjUe3VyWbhjgylJojMvn3r1
0DVEJ/emQ9fobox7le7OH6iliVg+cpj50GX1rI+AhA3R30u88/ipMA0QAPpars8Ps7AdNnzSMCcZ
nSbL8Objc3Avkf/q9jTPICB/2QCnm/7DgcobyY3ulXqIpQvD6zof0kuzS6Z8ZaGWZmBZdt50jMSC
ZEclDb9umCu/+UkarKHIT6/ST94z/8FHohLmei2S02QIlPvD9CBE/K3qsWyuEj/zzHaYO0gHzR4b
nHtVps7P0cBo9nng0X/k0CdyXxSs6kuUI1zibQcFaeebyZkr/FlzpnZT34JOekYu2dnQOTDdPdo8
svIQJ7kqN5ROXrjpHZ4V976CxaZRqdEH9kCRYBZ7wkzv3ud+kPLvUOY8laUEuunxXyFxUoGbrkhq
JAm0KEt0AHqF3ldNGjePMIdBbNGbyfRvgyVE7NOEVe4jOYJO7TcnzV2xBmz5dIe4az/TgHJL8iHP
yV5lqJaMjonaJFlrY1n6+OnvP5wvHz4c+OzE3c8J1REBgnIXwF2txKOfWiF+uuWtUPmDWDnKZHsZ
oEyal/1VPKHsa9LkIXDXJMWXBrGCOebVLmkh97xXDZCruYJqYev84AU0+EZKLnFYmImVdRGuU9ST
xCYQlDCjRsfJJiigMnyBlePrlrc6pbh9jzKyp07j41hRs+3riwCf3LVfZbGW0klEiQ41NTmRyEYe
FVO7VlBZOED2k6xrWtevUoKfXofHv08Zf0BN6qJ1sV9iTaurrDWK7nWpQBShTHNIvMtek1iY04H6
cPYnb4p9mQXens0OKJ4gt+IGx4H2L/4U7C+bwOml/GEIyVmRo/ZC9gZLFOnea3cpUv8rh/L0lf84
V0zAMl6NZHhNZkP2g5o1+s8KsWkDjT7HVWjb0u5aBkynvOBjF7t7aPA+mSQtNn0F8MZli2MZroA3
hmejZM+68H0CwiZy9WVPCKyNZbC81F05czSw8UqIbVMjFAZn0Rr2bWldLIPNvXSEbkgI/BFUkqKT
YwbYUFxy53PXfjxoMK1kWVW7ezm71VcVZPKB98maT1746fZDAXT3ZeYrD1va19PNVIXmaezmaiUg
WjiSdp/1oAQhhfa9vXHw3p1a4x5aF7fVnHG1AihamoBttkSIgcc12U/F8NVkZblzveCiPBzW3jLY
2DcgIKrhEwZ0vz4gGzptPJRxLnMH9vMAcADhp23nIi8JKoc56PZdX1xEd4ufbtnq4ALIa9KO7ito
Lt1UHHx1EbzOqq740tZaFlWxjIGZntF/zzxzUA3vPOmB4A9h3EUewZZibMq21T7BZUIGJ3U3U1pA
iwyun130fOJgq/pffywGEPkxV5C91uQ112hi9UFDfZk/szuc8NxnVc1Pv75N4ysdFwOUyJxv55dm
YfXtXibmjVDYcWdvT6ep2OViJC9zMjhRMEMs5PwQp5D/k+vEjtUpn+vG4Tn8TpoWEZ/xCK/ra8XM
HW+LW9b1j+fHORnqZ+NYNjZDnjJsfMWA9qBP85hvJ1Pdxwk5yFCsHKSl1Tr5jg/3LvcDjloT8/YC
VA8ViNBKVBNnZ03XdenzlqmxNKGFc7pchmIK71SeqT0QteYZsEl1mavwrMuxyiGyNIceg4y4oI/T
gMK0r6ZypTFgaastW1ZzSZIS9rGHzPc9MKF7I8utytOnaa7BLrDW173gqm0NRg0daYp+VURYkMqJ
DEVFYJ7R6XD+HC18ndrGjPdY0TWcITpMnFeJViYZ9QwvmMs+bz29kTgoxiDEj89D/iwKpXZg9QhW
El4LNmB3L82aTEjsumwfuPMD6/RzBSisKP3rwfcu8xi2RkbV+qjH5CEFsShj9U6jApfesDQwwbZO
c71GHrC0C5Y1D35L57ib2Z4y9R53iP2L3Kx4pKVVssxYkNr1ZTL8e0wJMQdCevBh8aM3r3GtL5iy
nWpGsqFFGwGle9bI9AuFoPG3SoAeNwU5wFpZZmkali3TakhzlcPadDA86uJXw4vDaRaJunQTLHtm
ilczmkXZXmQ59NIM9NPRTB9c+D61NRZVXemwBHxyz9PqbiiCd38uLjuldosSr8c6TilcKQ3MDxPA
yoQCEiAcV3OyCzts9ySxKjVBCOnOfTyVd7x2D1AVvm16sWLJC+ffVsgAGZnTG5+xfZ2AlMv4KObF
fZiuvAUWHLVN8yP7oskHRbGxKjl0SXkHyc4gysPi7uSle9AUb897u4UzamtldEnaDcEEM0ae8SUu
DH/NA3Tojqrku1rWa1TRS6tlWXQX06BrY8/bK9/7Jy+Tdye9MM9htwXFYEBltPVxKRMwGjJWpFHg
AkRxfn2WNsKy4dbNAUsdKwbqNfUjHPUD+o50KO67OO1QwnVX3k9L22AZMnoWXKBuR9xpWX4Ys+C3
R+TPNk7e27x5u2wm1tsVbaVK09NMEA/deaEL9evkXRD2VOZ8m14aI9k9QXkmhr4PpL8fap5sqmqc
tiLjKLNm3pqY4MJhsnuCxmR0jeI925dsmndxJ9/zQK+JXy+4DbsDiIJAHUeoZtCVDb7oQbzTCQKw
YfN8fheWfvvpAHyIUAfSt4nw4DbMgH7ZTtYgD3GQRj7/9YXTanf5oGnJpbOTYY8z8sNXzem0AlEr
IzAvPYRIRZ0fZmmNLGsuERSFQQjvlCbZ13gAmMEghBHJGu330vcto8uHpEPSP/bwosrbyMRGHFqv
vs+CrNqfn8HSNlj2RsehgJ4jnAYBOjqa2hhoLlL8uOzjlqV1KnXdrJn5nnTTi5JJHgGj+/uSbxO7
s2bWBaQh3NLfez55i136ewgad+XS+XzZSWhFvlJ7MdiLfIawfTqI3vyDqqMEONasabN/7uWI3Uej
qzooGgbDFVX3mgtvQxWq5Fn3pU8uYg/nxO6UqWjXD8B1IK5D9IIOVP85cy/MHJPwtHAfjLcDAgNy
ZC3bt6S7AzPMfnZjFeVuCrLtNfGqz02Y2J0ysdPiZjG1v+dlEHGW74UoNepZ1XXoBMe5775fdpCs
t+xAFWBUBUJHNulgK6q+3fbB2sdd72+C4pPXvt2KV2mVM7+JJXyPQ4NfuZtzvYVuohj26A0GcTzJ
nSdB8qDexMgxTBE30xxEQ9uOP92OkJc2qCj+XYDWd0e9sW8irMTc7jtU6to9cNv5ntUl9rjMnX3D
RJJvBr/s/oBy1O0BUnDYt6lozJ1Ki76IhgSdW3FZ8RvofE6Peq6KEGTOeMZXmjdXLHO9re4pPhII
Yb57Wemjt9gjUe2MoY446bo7E2rynVJlroYc2HHKU1YddOgPL3VY0i+iYuV7gRk7W82DBBoLhqfe
o0TzY7xHwBt7W+bLvvrVQANL/ha0QDVJ5goEOAwEgtm20W3Q7Bvi6HIned8dIKESPM1eUT7nlOT3
FQvLG1UU422nhPvGddGi3TzTewk2UYA/0CK2IWmKzDT0apt2o8HbhQIqGmdJNJSQotvK3pVkSwNk
Zkk5oSrBkjb93mVd91UCh71HRVMLtLH7GQVoc55V1Lihg+Io7eOtHnn/RaatnKG7krVjxHOK3npR
M6yvM40TpMN8PT7L1mt/QQAVgEZdxqbayD5Vm6lBePONgdYW/Cz5wF9FEc633GE0/jkVU63vacKy
W6Sden8nByztRrbMuyGh690oktAtGlfZd+JOtNqXiWqgvRkO4K0p5rq9ycmcXSuvphseanlraMm6
LW+h1gUixEaizydHj9FOolSYPeG/ix30HfE8vuV+k145aT/VoI4i5puRLoqHE0P0jSTSmLON60yF
/6320CQZVaNssa6oKm8rlgPbHQ4hlDONrKuvcYbkXNQYMYM80Q3YC3NK6keDO5b3ZurEQYHLD/jU
EdVtVLX98DFPwcMTEd1ilwomWbrRsRtPT2oyw9PU4YdNVaDmK4plrO6FQcJmQ0eVFFsKmBm4roKs
oTs04ct3w6m41gGNHybRJiD/r/HPplQ92PtQ6Q+uCAWIFXiOqoKMrunolkAAw70ueihs7PTM0l9O
4yCRQpsSP9K4oQuKuZi9SJgmJGU737sB2WE6Xo2CUvJVN57n7TocPr4jPdXsWswtqIpQcBkeFM8m
6AB7IvsncYogvQKfFfuOjsLxCr2G8l2g7F4+UeRYnmiQDk0EJEVHfpmKOc2Wj83cRtPsiD+V8PDH
SgZyA6hLfde4OF35zJz7JHDN76kx3U8I3mZ3Kar1h4F7+P21pB50q7BAUZ225hGRChpQwUuN8zqX
bXHTejl7FxVuualm4nYqRL11i9LEG1m1w4tM6+woZc/fWs2VvHFV7x46mYMdDarwmbfpzYBM1gnK
jmAdnE9zFIIl5g+QCVm3ZYNK8seM1NgdD/8T+P8G+gXOQO1DSvtr8EYV12w2zR6JXW8bCzDGHoYY
QQ6toVuFzu8+/5o3gx8poWOIv4IDmt+Upsnco6rbWs8A9cENqC2KE7X6UrKcV2ivNd2fHJhnHCBv
9JNtTtNORl4r+wdXt5PaylhPM5pddCP3fAiH+iCnXJoorri+UbzFankmDfut0QKR75yq9qmqCJ82
CooZ36TfBk8xUGbgDtdB8VYKjbMfhLkUh2AaqqvRzEKlm2Ryq3lD4FPuvQEUMwlNJ4luRRr4MZpT
MvW7YbV5o2Fojl3lhMcchv0kEh+rqJ3T8RvSXv+JDVwsIR5AILGMM/xMnKVnPlH3rWum9DDCTV7F
VWC2AC54ECBR1EsPYkh6f5sH1InvY/i159k7nZkyrgsPShJTOl/XJO/HA0tr0tyjElAk24ZzWm2T
uk6rfIM8ZfHN6Qoy/tZq8B6GCVS7e1qEU3CAHGb/RaBB/hlJ7IpHsWraBy+JudqoIUv7SPgCGjLm
ROhC0GEfgsNd069QaOp7SGvRpo4KrwnvQsPQ0zSb9mdHFCRlh9TU29CXDQUHH8v+KRRA7buhpF61
QSrScV5UmDbdg9e6hYgM8tpkQ3Iw6uWV34Zb3oTtcB/Lxr/P4AJeoP00/ehw7x0CFfAN40HZRKwc
M8gUGnrPOGueHL8P8XYtSPKsJfMOfFDVD57W/BFX1wCdINdpo3qW43M8pr6KOLSqeqjjeB67GpmZ
9ZdBzgYST6JLyfxMQUPCKzij+DSUdNPiF+MObs8AWhJ8Q7LYxw+ZhPeA1BqIZalnnCfKs5hcg45z
aHUUO0WV7cUwOuXelB5uQtP0bnLPZTVEeUYo2XWpI+BLVdDfo7UcqUwwhprmqgzrzOyRgk/+aaSf
FeDrDutJ/UCM6cooy1G+vgZtQxk8lUHJ6khL4FFIDHBKBJmkClYTNPoFQCP6RSd5dkzDmb10A9Zh
V6jEHd8mP6S3Qz1M2SaEWmA3RAmp2vyHxOlxXypX4FcZEOX+Rt6+/u3EsGzCuHgXUFuCdgaK0TuE
LjmYK/A6uo3DsMaWQSNpy6jTf+HUm4LIEMCGvjRV6Ya3zHQ+RS+xFu02lr3zNKWdX93WkAf4CTis
+k4h7Qt5xW7u3tFKXXwPk//j7EqW5NS17RcRIQQIMYVsqu/LZXuiKNvHohWNEEJ8/VucO/HlOitf
1KQGNUgyhbS1m9WUfQKppapwWYw2izvMPqNQx5+9b6Ca4jg2zETDNe8GfHlGwWGAmYX5BeKEo1lE
urLKkEotJBME4bCGRPl923p9lbWeo2WKeDAiBuNa8zOsu4XiARXBk10gH5+xNqoiJNmavbupNc+x
xp4DXCasUgtxvEsPd9ulbUP9HkVAjGRW8HJXioaMWbdEfMe6xiS7PE7YoUt6EPHKQIwKVYEF02Jo
cXsmSY6rWiYkuISxcfMMCi/8jMLCQHVxh16DR2FALNk/FjIDawop9G0DQ7cn58L2t5MIFsHcevOB
jTPT14tbzNEVuIhSG0gt0yUuwZrkI2XfSZ733XU41Xhv1nDnZQTSXHGfDhQaJyzzirjPAZUiuMHS
2RRYdYSQSt0iJMEFLZ1qRcjOK7ykh/lZjUB+q4GCGndBrPFK/Tiv5rspYbLej/iKy24hivHnGkbu
V3YepsdqDBZg/DDY00eWMP2lWqawA11txAU8F8Ttq2jyqww2LSXkQkh48JUnvkewYr5bwqK+ASah
yGzD8hHzXy90qQzARM9Yz3rvAgKIkGYBqGMsUzgH+3lWYVWrtNZzQHeKK1HvB5r09FJBWOByHmf3
La4799ZGpc92sjT9TuJyDPNUlBLmtn2u+gNWzrtukjaZrxkipJcxYNHN7x4DCECGC8TJChlntTd1
wLG2kuFyyyH3awL3TSSq/tV5AX3Q2qqruuvJzcxz/wq8lS7PEETLWz4AY5l4NtB7SP8A+zch83yA
+lsepkGtEcCnyLo5U4Frv0tY2+VZMlTIfCYz53mmaICgSYYQixHXZQdSVe/Jb7okrXckPJZhyptJ
vo65nz+xUlSPEA8t4UkZQE4pJahhlkx0oZx2zufl3kasg+qH4PBz6ibzjYm+fuek7e56YXCFyp4g
sOjazjDAcLR+QzK+vPfQoo6hCOUhUTS4yK+oIBG+CfGGBXXFupG4NzT9PZ/BqkinqM8faZUXD6Vc
C5mq17gKWn/iKguDdYpToPaJLpSLBXS9WI9RvEKS+R0UPvYeqsG+RqLpDxX8dd9pGCW/mgKqJPBW
Kg49z5Ebw5LxFbZaLPViN6az5cm3Io+rRxTLMitNYl+0hEoXtgmX2QhDd5JBixprjU9Dgu6SESek
auYvRQ0Ce6um+QcKmsCgPqtQUjShJ94k8314wTHYgLAAGXAm+rJAVqM7TPZhANzgx5S0/JlrfNW2
G91lWYGRWS2QFEJyNU1XIGzaA2Ph+MbnNvpiOpSBlbbedYja7cLvy+aOR7J8lkCKud2AAjZD88I8
WwoAimEd3pma5CVATBwIsjG6jQvApTLXz9OVbtr2ELSQkINeWZGS0ELQY1YLTcELl9cDcPzzbvYD
/0uO/mWKysHe5pYuRTYEmLO0mJq+wFJluuQQmEDFAfAeg9ASTcH1Tkq4Gi/0znktciSuevYQwvYI
S0Y6WNdaCtSqUVrfcWvm8oAG4CrtmsRdZoJkeKz6GIc+6pbmFjKgWPQWBOWLSvXzF9GU7LJPhmjn
Ohk+wXVluu2rsb3padtfIWuB/slUL48DL0fI1/XVd38g4ihADFKZiNFBKETYwslemTey5kbCR1Ul
GYmfwk5VP5kbmwQGaH5/GfkTu2r7Vl0NBOL5FO/01vZ8uQb2AK47LCz3o0YYQmuo3MlOqd2MRYCi
uzTfKLKmGbzkTs+468RS70Pi6m8AptByN8wIGRDIyIsM/OvxCnoC6hYdY2w340jipQ0UPa9bWCEf
KtbOXxIRrQ3koMb6zdUaoANtfHTfG2CFK+gZ+sTCT011CsexYCT1ke8/yB60F0yS0DwhhF+6QAKY
3VTW4deiHZcJyjlDWUVtfeFGCnpU3JtfrQUJIS1kI/ZVhz0WOlw7O07i7lZgnv0Adt532kqD+UIt
5IVp2wZl9BwH9zidZZJSipql6Rr9KNlY3+BGDm6Yi6bLEcfneQolwjMmankAlYkIwL0wAWwKRgVe
FOgd7gfPREeUS8SDWp8BMSKtc1IEL1XuvP6C5CX02ZXfM/V9DNF2OkrP05VEcmfj+BLlL6oNNo7h
vOOzJF8rDCkutSCIEdCzKn9QohWutGXyn0YfHPIU5gA3jgyJRoeyx05FnjUHB2Odx5+JGwcPxXKP
uzBsm9E2sJooQ4SIRdRvzRzM9W9j/UrvegI9wYu1GCphJdDn7QUUWLm+ChTFYUvIMIe7Mk+0QKub
40X1isnwSoDzWGbgI/riH9HRKjqauMlZxgcWDxfBosp2FfcK1JWspLjwYG0H3aCuKQ6ymro1m4yQ
a2tNTP4ManqJsrRWsiqePX/MiykFbCLxfms1TfkejpcV9uiIwiN1uYXZQeQhBISK4G5EOQq8URsL
LJNweckeGjoi9ULoNdFViNClEaKDyO6qyKOPYVvF7D2YPZTNGZYfORdtURddw17Bkw/ILpKY4QL1
29dpqiAWW7E51lfQD4r9S936SGg4jIbanXIUuHemqwH9qgYb/zhQMsQXlvtjfBUWy8Bf60SvsTKX
FFjAZi33WY2rXYoZKyBmZMQHgV1Rw9Uhtlg7v0HpKWJoye5dl1TqbWXddrcJH+wTUWtyTpTs6HEN
dP2FzkfrHbjnKvgWuco9F0uAtJ/RkLV7thQa2k1xUBfHEDnLAIwIT7ydSrC9V3Ht+glYe3/6Rut4
4Q/NEKl3moCKlAJWj3u3yE0J3yQ2xgRpBsLnXRM2c305+8pi3jEyelvFXT294Tg18OjThJUXOGdI
g52Gs11aJGyqjspCidp10yJSZBvjF2EL6GzVpFnrjaJVYu+xsZqRnnZ2BKvcwR9hFqmLLL0IMbvU
u6apJvvdx1uZMsqG9idd8sZ/D/LAhtdhE+SAcouAYhLtXS4TSrxLbUNAYtyACpVxPyeXDLUuTdG2
9pD0j/zYUm53yDNn8ss0Y9zChZsjbIhJszorA4r0dBzQBYCoCJT6WWoYrzObDAuSI8hS38HErPsS
jmB873iEwAzjGNs+uYLwF5F0PCtQYB+JKMhF0VbssipthxazkegUCcFgJFpPAIb6wqvzPXRS5C/t
9RHA9QW8y5Orfpnczqh62KPKwAnkVYSCdILdUKYnksDAocPJW/dNfilGQBxxFqvR39sF0RCX44Km
AxX9+CKHdvllCZVf4tCOO+DTzU1AgIgcoRz/WBLbd1dGzfrOyDi6E8wMU+Ymf5Y7UiTNMUZWGqQ8
iIIsVLjbBBTA0RKC3WqV1fFIs7yUa2uAw6qlvDZIvesj9+E+AC0Z9A1RpzS3UF2ek9QsnSn20GRB
OEPULg4NxqIPqHWjO2CS+aWM258IG6gGfO61qL4GDc3PtvRRjTFP7AYSwyQSwwb8MmFw8mk4R7cg
PKHF4Pd8T2YyfydTVL6Drje+JAtEqhcCMdtDGUPJUy8RKsmm7tmNoaT9mS8DufFnBVuHAL3qn7wD
IxllArmp68kdkhB0l8NgwhqngEYhJFk8FLPXoTP5sYDaSMb8MkDvEeqyPGmXB9jCowElJoFeC9Ty
h6+kgfJJX+csT1mBNng+ommJjmkcvYYakdXxiQANQKcraNWg1QvtBnM9OjQAOKjeF167ZiB2qPRh
RlfjApd4dzf2ZRKlchq9a51LQLLmuEaNJhEPXlSHd5ygu7lHNJoeBUI5O+Zjj00HI/h1JXEpg6KX
Y0o2tZnm6D6ldpEBRDEhOvKLiiV54IOqn0IboqRl6D4OQ1N+FQvzv5tOocBHOx91Mu4/d4V+BfA1
0g1oePRRj5ocNGJ78Ccdf5MJYLcQUEOegHrkS8fUopArCMyfkGjYe5xxeQ/1gO6lANf/3oYzHNcV
CaT94UuZ0CxAtvI6JpG+pWEs3jgQBxmzNRFIPAkGCCIU6ijGacmChtZLqtf+egXdhTYzY4DwawIv
TGEbk6czIASPceQqlQE1FXW4yyQy7WBsxYA0vvLEvmcJ9nSfQH4u9euSftflmL8ZHg8wbYdSxJTO
GlVbWNn8GEdt0+zUYnyeThSt7z1M0UmTTpiiduh66Wg6QOsfPBazVHS38Nq2+yiG0utNM5eDlw2Y
DQw70nmwAcUQZX5mpIqHSz45W71UONveZe8ISjxhSfLFRtXUfCnEkFTfCk95h8rvBjTO6qq507Vk
Dx5gSTtbF6j7x8CN92CB8QyqwO36muD6BCFZbFUDS47cFXArzhPUENoU1cGYBZqNReTzVwo+pc0M
2mFoMpsEZMcy6PJHxMp23C/zYshejLR10EesqwXX+DAh3gYLKulq31EXRy+QCpX9JS75wlzCLbxX
a3cahkWwUghfR1UN7uBVDq2Gknb4rhjwoBOj/BixHXSt4B6ssPBVixA5dR/zZj9wiTPRjvgjIfwv
982A+hsnaW0fMZf3V3KB8uVvXS+Qyum4RSWMxpyv37kZ9TsEJM21C8r+G8SRcdk20P4qkY2X5s3M
kUbFM5pfDQRAfhZC1Hd6QRN3npEwImEnFX6BB+nzBY2k2YfgsOd4Qu5zGNUHN2hLFnd9S9co5M3l
USpcWD6kro5V2+iHwVnsxNhn3wWHw2ha2iKBi1GL4gi9zVtbrilFEDavnkbeCWMew6+xb20m+Jx7
SFqp+61q9Bsy9FoxjsHN035HwEde00cQkPQkrpwdqi3vqYUFS5kOVmPWFLW9udGMJzxzEGz2MGsH
rr6vPJQ6bdWSJyPL7klZVX4NwoHe0a5gcCvXnv+cI3h0L/li1ZiOSNzMRV6O8bdRjgQdffQWSg1/
msA9gpKBJnPDI3Jpotb/IrzI/47h3/JkTaL3TS/bajci+QguVIOmY95bVqNNqEYVpvMYkPEyIbUu
oh0MWONvgVnLONpXIIgXJZ165NEBxwqhAtzReiyQ2PtDPFyHkppjD90ZkoYY9+e7qqClvXBNgKuh
Q0RMDaST8VW9cLn2kiEOd+hMeS4dIrg6yUmUvwNMZb5AkmxC5VppiGYoJF/fBoJLNctD2t/IGFXs
hcub8qKBAleGjlF0icFQqC57ETf3MCwNmkPuDSC4erHi0xEDEVRHXbPO5z43yN2AJfRSOsgkACzR
xC3ma+AAjUtxjjWyjv7/d4qLWdt/T7xJAp4uJjThoV5cnwZxfajQwkO9c2iiIE6rcjp4QNN/7pds
cBM20ZNr4KibY2iWU8yiAuu+1eCJzruPH3ACf7AVHgyVpwxefXQAe+33KjRlPf0VPhIX58f3fweW
gJPy3wuGAgAo0ioJDlrMr8hrVzOCs3zBE9gAvv7/D/zBkLBFlrOODoAQfW9MdYCLCpITM8k0Zu7d
xsXn3gTfoJSgNVXrTsLgtmmLXSX0Wzx+yieR4d7/79/giOmLaU7CQyOA/WjWKwZ3yYghDIAgn8In
Eb7BJzURq+tuAkgGozKzZxa3frFA2DFZ0Wif20ob+EQLVYS8bUhwcDNiSJM031ZkL2aQ174xzx8/
49Re2pxsV0hRjh1OdrHEEFlcxaBZQ85RtLHefznZfHOypyiiFg3L8ID6bszaZFBXEPA/d9JOffXN
UYb4PG52f44ORMJVbkbiOCs0/D9el3Wr/OWrb1UCscgavaOAHQQ6EZDjBRNGe+PXTrDlDBzzxNff
igQSUAZjPYbsAFP0GsJVU5UFqnz9+OufiELx5hSj6THMhOPrt9RHERoiyQbIM3Fh2o35OY3VU79g
e4LBdq9Vi/FloQU8ytCXjmryOQYGiTdnWHulYh0AAOASulczrW937s/x2U693fUX/RHkGtNDBIiB
8bTyLyoB4Uf0TKY0CqFn+rkXsDm7LtExlbDI+Pfrc0S2FRlemPamy9tPmROhhbo5u1Y3Yeca3ANV
s5KqoB2WOWuWzKvPCg+e2kebE6z9Lo5Kr43W+ecDNC13w1D9CoFWRcp0juZ94saJN+dY6NjXop+C
g9D1E1U047H4IsBdmZaXDpH8TMA+sVu3EoEVrF3KAgTYgwgn7x+I+KmfVMlPGWliVre5k3U+5UC/
rAuVOEyr1M1KOlPR9PDxdjr15TfnmSLNHxzpceUnNXpRBFcy2pg/Pvfhm3MsAocqvMFpKCLYz1Xo
7cOlD0/43KdvD3IjTc1KfDrR86PswGGIh7PmEycOMtsc5CIZ88XkGq7lwKek/wqU9sBjzj2USj/+
+id2J9scZDuVC5G1iw4Ds9dLgDYP7mFgZrMYVKTa+xxYmGzNiwMGSyOeeyAuNgAQYQzRpyiezn36
qWXaHONi6CKgKl3ybzRaAedN7L+N7aff8eYIFzUcghe2QPQkEV9BI6kxhIjPKTWciEFbkQmHdmIu
Cx8frpobV/Q3bM2EOhT2DXn8+CWfWJ+t0kTRyMRxQCkP6JHWOwBhbVoJiLtgJHMOl3ziBG/1JmBY
ZmK0dcH+rjCjcUOh0zw85/Z0aok2Jxid6RLM9RKwqoCjp0xAZssv2kI9nIfbnqjSos0xxgAU88Gw
Aa6wkzCq5N0N8dRDHoS/ukTtiCzRkRNnztyptdqcakQ2tFn1gBtG+kV+gQGTPizsU35rjGwdgeXo
lB/UMUfh4VYwYi32Cn3Iw8db6dR331zK5Vh6fh/O+O7+UE37rk/ifZyTMxqPJ6LRVnqCaoAmjOKg
dTQNP8SFeQ5m89oNwR7Ns+91EJ+5b/71B/pL/httTzRt82qIPDxo8tCVq9zRjs2h6/1//vOw7sYG
dseX8j7AQVyaT9EayFafoimhQbbUEcc1qpMrM2Em7LuqvfjUu9nqUxRMdAv0DUF0TzDGxVgo3nXS
nNPXPfHmt/oU3KGf42mc8IKMP6yHeb/PP0sL2KrYibKMujxiwaHspyr1uakzGMk+SZjSZ31oP7d5
w80hh1MOa5dwjA9BpV5ZjzAI3NHyuVO9Vajgkow28SKwDsgYYT6EemGyn2Poka1CBVvGchmhaHYo
5vilAHEyWyyANJ/bN5sz3doIHXdhwgMmUiHsI5T4fOze6tWVGBs1i4VGdWoALS+G5gjL0QIgA3oV
Y252Jgs7cUNs5S/QDo8BeBch4PfBW79m1WsvYSB2l8/07VPLtFXAIBiRisQ0AAIBIAZtxcAeg+rs
LzhxvLYSGGXQTD000GHXYdT4MAfLfEOHtjxj/Hbq0zcJtoDeMvB8Bp/e+8EbdcNwPXnABXxuZTb3
M3Fklu3U4tO5acdLjOaKnYkE+fLxx5+4FYLNsQ1L6y0YJ6OpuSQSHnJRu3NRH2Wqb38kIUQKfdqd
K51PLdT6/z9KZ4tJJxB0IZ4laxrslOTJHrXty8e/5MQ2DTbZNsQNx1xj/IXbs+b/xIChZXMVANEM
jx0vOHOJnkhltvoXI5HLkjBvfcgEr2gK6RlMK8UdwG0SYHR4R1I0/sO6+tylFmyyb2Be2hrP65A6
AUYFA6kFiCld97uP1+zUG9lc1XMPa9RRjT1QkzLGPMMb9QCE/Jx3r596wP+IYUx9zCrOsF4jRW2I
KSdQ8Wo50yT8u9cjlE3W1/THjhISamn1sL7zIjJ7TIuyZrXr8cPrOG8eEmSak7vlHbsGNelzvbet
RAaF8LZyBDhRgAPaIyYn4IQEkdt/vF4n9hfdnHYxDSi4uMKnSwpQme/9wIHZeXN37ef9ilKiR4Bt
vn78sBNvn27OfhG3U+yV1fCLNGZOoxy3VI8B+8XnPn196h/vJuxBIKinafilkolnk9/++H84/Zz6
6pvDDnRR3uiK97/0ZL+GHHi6MgHW6ONvvv7+vySwWxlmtMaAdQ1872cxlu2xNI13HceVuMg7mpxL
ktf7/2/P2BzseoBNd0+4BKfE+r+9uI/SVSOyj9b2TDvYlJZoSLtw3Fs4iCZ58JYs3Yxo3J7R2jm1
gpujP5VVYh0IIr/X6yUDfg5Yk7I6JxB74lrZ6me0M8gIJKLFTxAqdzU6KtgKdxjZvKz6EOd/xKnH
bM5/ZSxsqYHP+m0Kfek880w8fls4c7FG4cU7ayFwYrG2ahoGdxZmQoP7MRMnMcVPkPsM7FP+AYxs
1TTqNlwKN1bhT72Ig8/CPToJoChU+T2Lks9JqpKtkkZHIFoO6ZXoR00AQ7eD+gmxhXNC3H+9e3n4
P1lEPfJkAf/0gUK09aUHvAfcyuolnDWw3PF05jL5e7jHYzYhZeBhHZd+4f0cu9rfE02Bn5rH56j3
hjSH+UwGTLKGYIFLQEMADXE8u3p/DQl48ibeWDdVBqjL6qGFjOB/3BeadpiuwEb8pMj1NrVocj5W
XhPnP2TEnvyx5lk3twKHsk0ORcfPuSmeelWbwJPoUoXKYg1jbyhRkABW56OhBHSyDzB3c27Ac+ox
m/ACJseAtnY7Xw+TKRG/2pu4CmE/OQPzEoZniqu/Hn8ebrOLmkM8ovVz8XNJxEXieX062iCrh/Eu
SRpYWCTqTLA88fq3eYYdYO8RIi26p5Bf5nvbel11z/vCVo8dKi7xKSFA/KD1h/5xZ+oxl7YZJntd
LXzOOiHnHcBpbx9fa38NYvjwTW4x+3qYwNGqfiwOBJiMTuAoRK3hvz738eva/fHdweILm1jQ4tXl
ORThECOpvzfAc55JvU99/c3GjUZ4aQMVF7z7yPLvOzaa5mYMTKPO5CsnduxWTUq6urQOSOv3qkWL
3pO5An8AQC34EV31iG5n9uyJrbS9GQUZYRnnjdF9NYNlAJUDMPRG2R9hHXP8+EWc+CFbZSkZzyFB
kqre46Fm+zlcrUQYOtJl53+vOu9clnTifWzvRFkQydBnje5JB1J7SjoNJl5J8ujM+zi1UJvtyhea
AwRWqHcp2NM4ov8wlSDiGe2fWadTD9hsWON8BSHYOrwPHXuyJEY3bARzxEfqcsb9Yk1D/ifJ46G/
Lt0fRyJPEicHrtW7ykv7VJLqV+DXbsqMhNSaHFy41/EA1kfbzGcqojVQ/O2Jm3uqmaGZb+3S/ADk
7UlL8ttBky6rKmRFoGXB9w1k9Y932anV2zS2mmaBpkI50nvkp+He5sBxV3HAsqCbXz9+wqnfsjnw
IMqaEgrkzQ+VRAvYAWgHzT1YaorD2EdP2MjBDFLRxw87tZs39xV0CxQ41XF0pT34q2cYNoJiuYSr
xsSnHrAVnrJzIgczm/yHn6inmcV8FwMr9blvv5Wcor7nW9Mr+SOfRy+dlzK49zpZnLn9TqzNVnMq
rFUzENjaww2209O+KYtcv5ajUNPnjjrZHHVwfYs+j433DmEPijsDFmM+xwU+2umMO96J3bpVnqLC
tHAUp/E98Of+vCN4HZBvbCXwlLPKP4cr4iHZHHhTN5PKjZnv4Syvmisz+4OP0+4t1We6D3jA5nyz
GYzsGXyJezbaO4p6DTSA4VwL/9QibY40qA1komND/3M1Abd3UYxomKbKd7Bh//gYnHrG5lBr2DEV
HcRe7mHvIXdtLb71xH+LhC3PRPVTm3VzkCUwJwZIE3LPmtoMF/DoaNGQa3LQyz/zC4KtxFXlg9mW
gGl8X1l09NmESUcPa8JsUWd9jf6t/P43jAdbqasC5VsX8gnbVTWxvNdzPdsvJo6UfZh5MEMryA35
BE9PCMZ0t02jGvVmu5xFIL3LFrUvMOl+/DXRfjP9IEjGZ7WbIL9WvDWcLgt4iCAF0XMihH9f8iBZ
A/gf11wxQ08hL9aLlNQua2llrqdiOKdqfOrTN8EhGcZei4k0735obv6FaUgqz802Tn34uk3/+OrQ
LZpr2BW5e0JXxgFwz0WmIjKdK+pOff76/z8+nxQTjebKD+9NZ++4U/Q2giPdZwYPPEg2wcBzGqN1
NzTveVE0Wec6OKQkAgD3T+70TTywDdjvBQVHQLo5oTeQNaDoUMFRA/KVHZD+51AayV+TFmg7/vci
FTI2pZ4begVP4hKERn0L7bubCp5eadOq63aObmL8Y9DnSpW/B6Eg2cQIDgVrqZ2z92KYUP/G5NgU
g3cJaKw7fBwkTrz3LZS7tXyKqo7Y+zCA8joDS2s3c/by8Yef+PpbEHcPEgEPbY/M27bwI09lCYaI
SbXSFrxx0oKHfOZB64L8JQ5tEd0KHKBGOed+VjOvajhhBIXJQb0qMFROrnMGdaknG8zC73aDVyXm
3rXtrEOQTHrmP7QC96HdJYaChQBeixYvAFyRKbmNZWvcvA+7sOiOScFj/3EqQW56HnAH0XsSRgK6
A9ADB7QmlTCbunde0C/ezlSoCWzaRYCAu9QA7f9DKS96l+Mw3zdsoMWhzbHk6eIzVzwBWxQ332cm
4SWRoXYEIyZVBoIQxyiYXPw8QRJB33aLCkiZRaCIdo8eH8HzLEQBzZegELT/zRPflO88AE99L0QU
6V+2L2AMxrxyKZJvEoTdkR9QpSio1SRVE7LkklRBT8czZcSJ87GFu7cUeSh6p8vPekX6Qo/kpemn
52Ek/jEOAAD2VflLFgL0WGinnNnAfy9dgi0OXuecMfx3QceDkvCyohyi+2E3MQg5jEs07aBlD1T2
njOfKPReGNQvPt50p47O+v8/QqbVHRRTesmuCqeWW2un4JJiir7/+NNPnZ1NzIS9Vm5Jg9/VAipy
CUzScgfqUQCneE8OZ+KmvwbIvx2bTeB0nXYxjTCFJ2VxQVtMUdk6lhLTY8iiSz01PyXjF1UwvTrm
r7y2p1pC8+7jX0j/RfT87fGbeNquNvWy7b3vBVm4uMqhXqdfYrARvXrPQ89Gx15rCBMx6Nz114LX
EBqpo0rxIp1m4R4iBeLjTQIQD3RlJgF2PGWIAjsmm1Fndg4a+Up1vLgrOchkeGBGxcV1AzaOi18t
RMWha+OGFoKK7aj58lqANjMfm3GVkwtVMVc/EwkPrqshh8IjRF9W6YoUZMDYOwDpJkEXQfMF203Y
oORZZSi+xwKAvg2gfy6n5jcxaiiLlLYFBDzoHCfqUVScjE+Qa1rsbcUmlBH9MFv3o/JxH94tIwTQ
XnllhuVrD380DAXBIFH/aEhzwb9OjtxGUVoPuVq5fHmnvHs3cOo95zQCVCbombQgC5ZV8NjCXTbM
BjXS52bybJktaN2DjEga6r/kmM4XX3Kv0v5NYus8ee2sBzUaQ0AozaDCUohjxOBmYFIfagj8kuFv
fwzgo8N2HfC/fK+GxAzHSHpQO0mQ8gyZggBieRcTOHGlUFvy5l2jfe9SarDj/2EdXbp/lYXMPR26
JLiBn8HED7RuQYFVBURTbiau86hLK3h5+RczbaFjgV8S6R9wmAy7CjxQUBb2E2Ibvyz7snK3coon
daNAGoQ+A4jE4mg0CHe/ly6eeLEHamAajrWPfvigkqS6Md7K7ZQaGTcYm7GmaMOGrFHihwLtM3oE
fGeBG6Soi5IfgtpUcTo2XIR634lVsyuFevtUvcRhFESPkbVQboOteOmmhymPIE8HNRZoUdQ7MP+F
+tlPDaoS0cZhkcZjksT/uGim8tFGJXQAnUzKH9hHRhxHsL/J/SQKYHwO2J1ToL+1uVHhWwlO3ALJ
QxnbzAk9AkLTtUkHhUTZ0vBlbBNf7DBb7usdjLFEtZ+g4kYg4gbz9kto43hrByKBAhr6EuNws1Bv
9v20ruuxqkAAzb3+anCQOwTiTk+ZyKGreVUyiHUehPEh5geSnnvG2HjiXwNJ2AhdQcm9Qx5BrOwC
TU2cuaYFKPxNxqsCHOQbGrnjsoKgogpGcBEt1Jv0AbI5A/iWLaoF6GEIUK/6wJMMEpBxV17autX8
KhmDcQFvFSI4110RdsORtV1IQWtyvL+uh6J7YTIBSVhBCumnxmVtH9E4zGGZsLB+3VDjZNjVLKvY
XIHEaqHOATccbGFDF3gfx03HICEJn0FpUw5V1LzY0dmDLBhOWm8z7LqOPgnY8dhHMEghQYMgkBj0
KQqRa5PleUhe+aAt/mM8M4kZAmMT5BzY3FHMw2Bp8l6LaapvIYgsutcq6qJkV/YmMXdtU4/1s0dD
3OhNCEGxexCrWnqHvH5Jnnsyq/II1rMcvuvWddWUTiBD2t91QOv8pWmtW67gAOmDPxnzOjpG/Sqt
JrHAdJfXOVT7auA82Y6SrsVcJgijCMJrISuuiCiBE9NRAIlBCZ9FGOv4iqnLaKmxoyBj6Q+/k6ob
vauZLLGCAHXhgaM+1J3NrxZBAu/BgJw5Xqi2VF0BcjXsBb4xD95yLx6fihHBCHp5og6mr0szxNDx
tSB1id3kYC6y832Sz1/xacYgpI6gRPMDTClRhe0SSNqca8Geuoo3ebIFtTH4P86uZElOXYl+ERFC
iGlbUw/Vg+22XW1vCA/3ikmISYD4+nfw2/SVW0UEq4qohYSGTEmZJ8+hoHZ4BsoMubYg7QoJbq+0
+Pf6UWVp36yUagLfqURPnM+F0m1/FqWLvQsS+DDZFLnyzEIp7gZ5N06R++x3AQpEweuU03sHWpnx
ynXiD43/O2etWS1VNOD3wU1CnAlY2XfAr/M9z/glI9g1sXzoVHrLGGgF4VbVTo7h78xbSpHl2fGj
TdEzLzQeyCwpSIODfnpmLgISfwgqdI7y8R4ETpuCKgiD/vdO1iiaQYMpnZ9VxuMv8OtRecDpA7q3
6xth+dT3ZtG48+HQj8sW1cjPIKSJcMlPuwPYJsaDQDnm3VQML9e7sVykQ+PyR3zHzcFzJM6Ri1IY
Fk9fgNz/0HTp7+U+xhlHhFM9VRT3lOsdWm6bZpkV2JjiIEdkc5HWjo5BCJ8BVgJ9zAVYta53YZs6
47KX0bmiU54Nz/MMqo9Q+IesL9Up99QhJs5atP/9WDyUiP+7AUTjxpykcvrMUCUOxoykDHbgEwat
bdHyj5Cr/D2FawByi1cwq61YJNIpbQr1HKE2GRx9gc/oYrwR8dYqcC0bwSy5QgF85HljS+4JyZ55
rfaRBOEOKAdBaCTvQUcE4wEEo8VN/foqWTZCYITIZD/HQ6fI8NxAV+aIgggGuhywBeVTvBIMsoAj
vMBwAx0rRFL3YXkOwNCLTE+dHDVv7kFW0JxQK/1AfaUPzSJ0W6bRhxIX2BXjtU2m4RwKTzgaIMXh
Cde3WJw8B6sVLaypNbvtpGRIdeKxP+MNyVl8NyUUtDM1c1p3kzIlKlMN7zH6pXSSoi3PlLhjcYOi
tCS981LQT6+M0Dq3huMQuH5WRTi596yDcHo2Pqkw+qBcuh8j/+HPe05Bv3ZyQc9OV2Fotnk1XpGI
Gg4z+HLKM8cmFV0LWk3gfvdgsgLhu/A/szl6/IN6i6v09/VtajFzU084q0EvCT5PzGTo4g0HckwQ
wOFEATlJDloMT84gt4CWdLMJHo+lM/yK5AlKXnjkIlVSkGzPU9JL8F2DzmLFA1uciVkBloUOBLNI
pT4rRJGdHSJVAcJOLt1UmwXCqCV+8iZaUYAiDLFpPcOw8c1JG7kHvODWJLosW8Cs/GoCxvoC3EvP
QFakYbQDBpgWt4MKQSW6I+XAprskqRb2JDKOrf+aVaAty3a5ioo1GKfFc5lyxFGOAsaxCIfnsZvJ
UTOgwUGnNOzdGHLQ13edrQvDgYwEzLJpNI+IM4MWHs/xHLARBA/8uR1+hzGYm/+93pFle/uGoxCR
6zLlCvUMHHr0BcQ3YKUVwI726ST3iFGUZzcEt+e2zgyfQUHYNnHoSpxVjdJYNY9PIAA9N43I96NG
eZ1ckzO0TZ/hJ3hTehWpcbZEeQ18GthhkhFA9BRAk5Ubps3/mbVjReGFbt1n5J4tL2UeDa8avi4I
yDPiC7d8SG+bsc0OcxE/ukm1En22ma7hG1giELniU/OcAKCh98XsFB443GfoMlxfIUuM86+KsU45
KYiji3O3ZDQIw4sUKwTMbYY8ExJmUH2pPalO13uzDMesIBP1DFLkocnOyJahWKCQRTYd/KENv11v
33IRNGvIxibIh7DJ+mdZuDPe6LFKwoiC9tJHYAG8rkk2nKpo5tUa6PP9Qr+I/tktb3wf4olDW1Ze
AR7fGZonIJvn3XOTZsXQ3ZAYMhZQ+p1GJ8Fx3+YBKq370FXsRwT1CtDWhh1o186+CL1+7Vr3viVQ
E2NB63EiUOhVF8Q9AqjeZTWYIAcv+Q6+1G3LSE2oRQSATV+MLnku2hl1EyQLwMhcUfAJX1/G97cJ
NcEW41S2DaJvw2XRYfiAGPvk487U6G4FCfG+D6Qm1kIPwk1bYPO/I9CTpfcStIB1cI/ot9+hrJiK
jj64iU+ZPiWI5CKxs21Yho9XQ9pDiZOpSwcUL9mRBPlh7gU9WznnbUu/TOebvRgEFT4aMJXnQsw/
irHqTk5C/sXm3FScG1ETeQGCbPB+xKz5wYUqP/WtU30B3exaCtT2+YYPz0CtSfp46i8Bi7LopN0Q
McegcsjXugvJ3fU1sC298VSEbBYieW0iLoghV8eBY5IUUI66BIxEghcXpKVqG8yREsN5d0kM1rYi
Du+hk1EcGhDbQh4hr/ZTskqv8L6luCYQgwZgtkNtpXwGMRBEebpUtvl93S2R9uvzZevAuNtFCFL2
uU/EhXQxmC0zUOpBcHGNWOF9f+2aqAkQGdegmgUkA+/dyLstoJFQPLEKTHSP4AMsfk8UiNeVs+f9
7eXGyze8sQ6JyOhAUCB3SUA7jaQD5Fc46SYoQMh45bpj62L5/00XSrp9U8+qu4BZLtxFXZveYE+l
+0kVYmUU7+9f19Qei0KwFDoFaS+qz0BATsGVnn1GVBpZb9KC2PqrWvirEYYHvSRIebdtAuMaF4Gk
eUZxn7jkYOC/K2sPhQdN9PV648v8/x33wpX5v5PW4ViSGi90yIPM3h2EL17GxSqzGenqMAVAals3
huGjLhG3XpD+XjhUkacd8RBi3TMW3fZ59c1faCev92PbA4bRN2OKBxyn8gJiM7ANForf+e00I8Q/
0ZWrqKULE1jRdGXvlp5bXXgF9lTE0MlOTqj/88t87clo68Iwe+KAJzjrMzBU4z4R7Fgb8C/g5wWv
LEjVwE57fa4sS29CK0YHMuSFq9oL5NNBADuCUb5wsruG1+MuzvptIGfXxA7gAEdZCVRLLiyTHOJt
4C1Qg1NBFcpfk9u0uEkTKsAaHYILOmkumvr6G5cTwMZOseYmbaux9PrGrxAwyJbKryq4LmghsMqd
d5JBesnn7Vqtim0AhokT2vth1hX1pUBlBCiRK5B67zxG1M31pba1b1h5UBN3yisiL3oagwciE6hO
BGLFhdjmx7BtTcO4Fh7F7HfAMjkgu9nNdIK8VlesIf1tXRhmnUzaQ7w3ay/I0Zd7OKjxVABheUB5
UnvYNEVmJiibIGKHkqH6wpyIfiwY3niSFXQlNmpZADMNlPjg5u/nrroQ6JEpFLk6PmSlRDsdt339
cmC92aMs8wK3wtXqAl7l4D5A7ehPELikl22tLx7kTevcBTNs7zJ5AfGsW+2SfuQIWUBIZu2uZnFF
ZnanKHFYi1jnF5Ek4412wK6hICd1S8fmcY5BRrJtHMvqvBkHAN0ptN1488wk4pkQTTjEwMJvszEz
tQNcmYRW1lxcaO90t2Pat2SXSgIu6Osfb5sjw4ZBWRfAYxfNcxPL8+hAwqSLxh9tLj9MHTIF1ztZ
9ss714HQsGUasDGWnRSXIs2TW4EsyK7rwXicFEwdw8j/1K4zwdoGZBh1UfmgO4mm/PIHtNvx+Dfk
KvR93mfPf14G10dkcR1mLieDUEiaAuLyHFVI52lnoVGmaTOg8jAa2Bpjoq0X48QOwFPdO3rEBvaB
3xmbEBIIOMJ3dTBuYqCJXDOBExW4BbisyC8ZqOXd0+hEQA0ETaW21Ye4ZvqG911aTu7cPBeot4CG
HvCuA8iSry+DZbGDZeLemB4R3uwWULi9gLIbaC4c/o9Z5YGxgoPUdh48/+V6P+/Hq10zE9O4zuwA
exW8iGyCzJXoZgi8OeAU4Utddh0m+V7lXncr8/QZBdSfr/dqMRuTZy+aEE4qYoKnh66yU1Y40MTr
EQb9887RtaM/Dh6ZV2zUcpaYbHs0QGy9nDLxQ80DdEsHUR8nKcuVodhaNzwAJFcbOUFx7zLyifn7
/wtSJYhC+Rs/3zB7ME1VArwJ5UV7RVM9I/9Ckrt4YACAbVoMM+FCfNQiJYEQlwgn4E0BdwL/CF5+
miXHcIp/l0s+8npXlskycy9KAuSDfH5+4Y43fY8C3YFsfZEUut68xauYyRc8MLCTFW3vk0R+zXLw
HlE20lNfD+VKQMY2gMVc35hlNqmwcgGCuk+6+gxZx3bnIxiz8vkWqzBZ9wgtKgBdqHuRGhryBcTx
4geSIfHsIYc5Q+PhHvT0SbAyFNtkLUN8MxRwvDeDU6SQX0rScdg1ycBexQQZAABr03+uL4htuox7
OmMVD0WcZxfoOkJLNRqohsrn3E3fr7dvGwP97xhoI0WImOgA26jEKWiGpy5vmttQp9sqZVwzj4Ly
mAkDKNp7qJyU34JUQmAk7aF6cX0AtiU3jDsbcHuICjleFFRDbrQOPstFdg04oBb6YmAqGMAKtm3B
zeQJoIj1NCSDuGRlMs8/iGpDcRdFnZ+9THnXlz+vD8my5mbWBKLJZaTdoIEMsPucudBIA/BuLYNh
WXAzZSKgYjtmgyaXpqHPPGrSm7IoP7UZQjDbvt4w8G52xmkcQ34hOqpmcHow6iZnQpxs3BYPMWn3
IKtFFU/i4ZL1UJ9A9R6EBRvIyEPVdVtWxTXJ9wKNICuemfOL7JNHBSjEaaqQv6lAJLHiqmyLbBg2
rbyp5Umrl/eZym8ZFkYsaFf17foyWOyCGYYtxrors5IXP2QI2ZLRf4gWiJdw3d8uHV5ct88O1zuy
DcQ4vmUKTdew7YsLS1Go/kkKaPjdFHmpxL/XO7DtWMPCFVEgWqHd/AKSyI/IE5X7DqJlJ8jHBSvF
JpYhmEx8CRWaUWR0LyDW1veN8qFNVtMwHLattcnFh2I71D6Dcv8Cxc0SQ/CKr07vbD20vWULvDmH
wGGuU1/2+kU0KFWhFTTqUPCb38RErSX2bTNkGHWTanDpoLzohUcQQ9ozKNy7956AJuWKTds6WBb/
zRgaNRFQUKCDTJbAlCgiD7MOgpW3gK315f83rSceRJrA+TZdEk+mzZ60Ydzu8Nxfkz+wtW8Yc+dx
wB4mxi+iBJIIerQqg9R6OoTbUomuSZRDGgdCbMGsX4JMiCcxc/Yb9xzxzyYLMxn3NCiGpFCtfkGd
LATqUNuFcotFWoviIX69C9sMGUYsiZa0blN+kdSBSmkT1OpEp0VPaFP7Ji0OAiEERbOjgn4J/LSA
ECTUnFfZACwu6C8unHF2SQmyuKcuTR6DMlTHrAlPuGvqlQ0aYyO+EwUxSXBEiJeVCsL+KWsAqYKG
dnRXxdDU2C20bEcZq49+h0JNWcTPoAXha5Rli/m+161h1gKy9BCT4+4lGBGQp1DyOkCcrj3LOP/s
Qw5+JUdiWXyTdA+FYG4Ou8CVYEkqdpIjpOdRHfy8vva21TGte6walC7q9JU3nroBM/zHKIMaaNQl
X693YPt+w7wBN0tqBFADPCuWG01UD9B3BfpczadtHRiHNfS2fBINEGmGBmfAHtXQ1/xH3LTRGpWz
bYqMQ1qPNJ24h/31p9wYevBq9+feNKB2Z2UMti4MCwf3FcBltdYXDnXz9gyKXgjWAmssqdi1Ddfs
n+tztezNd/asSSYkSo+5VR3OlxGBg5smrb9lxSw/AGDzxSkRRrrei+X6ZBIKqanMXc3G9DUYFklQ
HmTuniun/wYxS4hBkh4SebiUbDMQk1cIIpphjOROgvOpL75nfgneeMjVzjfXB2PZv+4ylW+OPzWD
8Rb67Dj+6h4IZJ3HIQR1K2Bpr7dvWXqTZy+paseBXmj6CnLmC5KuCOHGsnnJe+F/3daDYeIuwOPg
3PHV05y0kLVhtQqSn2PSOfGe4JHf/r7ejW2iDEOHNLXLAF/krwQET81LRsMm/1aOKL1eMRJbB4ah
U9lPUJge0lca8u7A3ZwcXNV9uf71NsswjLxpwyrHkcov0MeD4oP6KSukPllcMgDPEBu83ottCIad
Qwi5z8q2db52vMu9o0QGd9iHrm7WHhRLBPsdAzcRbSDyaoJZJckL69x/IZUpIJhUPyyp+y7gt6Bl
ESd3VQrCMhoT2qbzpOwFyb1LtJD3K87+mZxtOh/QyjUu5oXbQEPcrbwLH9z5N2o5unuolK4BXGyf
blg1SZCKbFzZPwkRRl+yQfbevsoT1GdeX2jbOizW/sZryMZ1kcAt0s/SkWxXZP69AOcknxAZUnjR
HCsnvR3KVcUPixMxeYQCl/sx0vb00kHTZYclGY8M9LC7HEWq29ysiWfrypoWrezTz1m96F+Ck+6u
1SDxuj5ftgEYtl0ICQakws1es7aUt6BfCu69BLwz0ZythSUsFk4MC+eFH1a+p52vPB/aB+kl4yGJ
x+lWt5DSCyNnJXZgG4lh4oVyVNlAn/2SOdQXu4gL8prIHpqyDqoBXq9P1/snLCSA/ru9kky4KIJP
gWaSZXYkAYhroRLun+Z+OE8Nv3GHZO12/f60EZNaqFBQGx1GrAw4FlBImg/5PgPTw43jZ/nerVft
/f15Iya8jXWAA5eJzFBv3/kHrRN1RDmxvo9j9vv6pNl6MGweNbauJHSpAu7wCIiccHyGcqO7m1k5
f9jWxdL1G7MXkjitIzz/QnNkgG9GoM8VZMirqd7n5byW4LctyeLU3vSCoocEsCw3fW0bUR497IbD
Aq/3QUezD5GxWbn52ObLONABlwNqNe2yVxSNZ0fgs6MzuCA+4S3nrVi9pU6AmHg2WsaQL50kzsNu
eKUUAfSaj49RjEyQRC32rlGOf1dx91+XU/HYd6gxv75Q7/v/v4Rgo5DGPkiTIdk5evSUJSL4EcbR
WqGArXXDBzR5O3PUUuavzQgADyrDh0OeQxP0+rf/uXr+fcgTE9MmVAA55ZFU90npuIcxRJ0Nawvv
G7TcveexKrN7BimxEhWDurlLlA94ZdJADTp1yyP3S+8h6fLyszsGn7t50VyPubMNl/OXXuwYu66a
Uze4UDws6h1OiQq0fHjTrHlxy9SaMLis74Ny1FH/BJoJ94bHnjvs3BBw8W0bw8S/CT8FvXncZq8C
HUGldPbmXRPW4CW4vnjvXwz+0osNyiQFhtejF16C6Il7qbsP2nY4QAGU7hsU5imoge/xREpXrNg2
Ycv/b5yFm/Hei4Y8f61F7iP95amqOEViztfQQJazKDLcRAEO7XbgDOEXlPTsEl+98LzqPhRq+Fjp
kB/AtUxWJs82FuOWQMKmBOOFm7+SEns+5ClKKTLgYdf8ka1944qgEBaEFn3ofI0guMeYPzzNThJ/
vL7y77rTACre/10IYLFEjDsIO3duVO+ZdPlXZCW9/VwS/uV6F+9+P7ow5idIwUcLJhJyov2kTyJF
Cj3PsxWqWNv3G5PDyRgssWB95g7vjyhQbw5xDpYfYF/WFLNtXRh+U0wFm0Adh9JqQYo9j5GLDELU
v00jEhebpsj0nYpxUOWocD5zb5QftdLyl98jnnq9dcsATKY1yhBFoZCxOoOfJkJ208/Ocki+tdEq
76yth8UK35gzjSBP2GSTe+IadRIaWkJ7CARkdyUYVLZ4DNSPGPekJPWGcBzz+dwIycIHiQiL+thL
UMqszJJlm5oAYDL3tQAfjHtCbvCZOdBJHWa2Fg5693KEr186fTNBma9dSsEFcaPZkB0y5F5QxC7a
PUoa2rMnkjU8tm0QhjlDxS8GIRNxT0mIHADimplGjatu/9m2kwxTphJFwkERY53BZk1gD4cBS793
VjkNbd9vmHPgiJTMLlaZec54KDRuwzPj09dtn29YctN3UNABPu2EQGN3SsCJdBr4/CNOtL+CXbB8
/18I4KqcAydm7gkrrHFE6+g8NKtRv3eP6YCZCGBdL+T3fEzOSxxFB/4/Yzn/UDlSJAvevqPefZ+B
cHjTZJmcMMLnirB01ucaeD73EI9zWukdCxWqLtJehc5abYrFNkzmF/AiQlG2cpdNxb8nhXBOAZRI
jyUfXia6mhG2zd3iut5YYMcY9cCTmgCRPbyS4hevquhIIXwdJMHJ7WCLk1h9Nr57+8BCGebe9MAB
CN0ha45b94461dem619G1zvHROzjbBPlNPoxzF0nwlN1GSR8By1Sema5T48xZOfuYgpqs+v7wLal
DZtHnDZF2W2F94gT3CVekNwBe0BXipdtjRv2DqLpZGGF9M5E0+hRNCCc3tVllK68fN9NwmF+DIPn
JaKO1Ed6bYf05L0qiD4SUA7vREX5DgR7ByBUIZIQD2eHrNLlWPaziRYO4CW7bEjoSTTdYxcJfZ/5
gJuMc3VTuarcEtEJmEn+Ius6xwOD0ZMHboPq0IfzP4rNzg4q6XW47VpiwoXHjLdknCd9Tny3+yLD
Qt+5qd+vVWRYFt8EC+sBoDcw4emzRKAw33WhcIujkznzpvc05siweTygcaCXTJ+Vr5AlUVE2NvsI
8Lhfm0zDBAoHrBELxaB31uUIBl7p0xMJKrlyNbftI8O4wdfnVzKV3hk6C/wEFvYSaCKUcoG6zT2E
CD9cH4Tl7vYXFLjtVEnckp74VFV7yatfi9LxwSPbMvlYBsPIeaMAIMpq75wo9RPEfPo4kG3gNDRu
mLiqxNi0KGg7i0TMTyPLin9LUPfcXZ8cyxY1ccAatAMVhxDBOSnlV7hbf3k48tvrjVtm3kT+IvPM
IiQ/vLPMk0cRQBIEeVa6z73GW4FB2Xow7uVNG0tXdKF7Wnrgy5fXg/99irYVFwfM5FXhYeiwkGbw
38BAPWig5G8asAOuXEFss2/Yb8GnGYJYOTypAMIEwRu18ziO7evTb2t9+f/NjQDVnSjtjmN6Drqq
PRZZmL1CJnRNNcXWumG9FBCJKXMnelJFPPg7GoqQ7J2mmOKVybGcbb5xLnMcySoq6xgbf3gSnnfR
FdS8JVI4qm8fWY9KeFF2/s5N1ijNbLvJsGMBhVjITIAyW7OA5gAUecOdnPEA3w15uPZSsnVi2nOe
BePCbch3uMp6u6wfw1skFiRIRlYh95Y+TNSvJh5o6NsouGnAbbeXqOo5gqpZHb0Z0d3rm8tyAzQR
v2pmFVDSLj0FuMayzPXwpAxwsMlwUV0FheLtAO7utfiBrTfDzkdage1txmVg0SgFb/AlaFAXwwv2
yU9Ruewl0doD07LrTBnuqAxm8Cap+MzBIX6GCF+2b8BbAJns8lNR+p9ANtD9DBRqc/OBrVwSLQeh
iQ5u4r52QdESIwCjgg9i7mVxSJJZQ+p6bJIT2LbINn9pgoTzJtAKe8I9ZTlFiJUjXwrmvmpuHqaZ
y6/Xt4ZtOIZnWOh4BwGi5VMzVNOPEMfAUx2FHgA2IFrMHkcm/JUbhMUHmYhhKHBG2TR55JSzNHoA
GmV4YKHzen0YtsYNb9BkLQWVIkINILOP76mUzj6BpsX+euu2HW24gUJFEIYg2GdZtuAvE1pmHyIU
mYB0habkkyCNTPfKofEaYbvFJ5iIYQqdNzk2WBUQMXzTVILfKnL6c+hp+eX6kCwTZmKGKaNtm6cI
nhS+V0BLVHruy9QvwJ1t7RtOIEGhHSS2m/gc+Wn9NerC/N9cUe/meuu2+Vl285vTkk4F1Qn8Jjg3
EpXecEf8AroRvKbtpDcOYOn6TRdKRODlRhLslBFQp44dq/c9Xh8rHtk2/cv/b1pPpDMURM3zqalD
9TjkcdRAAj7ZaGumtqYaWaddMEScYMqEHGSmqXOZQX3Yrfgm2/cb572kYO6Iyyg6J13hXIICfM27
NirVipN9P38XMBMyHERx7YNBfhHGUO4zTfqfEU/jXRKy70wIwBIi+qL7/mVR8w2RiQAh9E0cufGu
nLneOfNwStPy0/J7fcPZxmt4AB2iIJbXgBPsJKfBDqxI8hAPq3yfluZNeHHk8EGVOPnPUIApdzRN
wRsF019xX5Zj0oQXI1cMAT6Azc4BuHBOAUSoFppuaJyIfCf8/qh6+TDMn6sEGtnXp8tyqph4Y5ZA
1xUU+fTUpSz/EbD0d4Iyph2q7acHB5TRKwN7nyo6+Et/MwA6JYWGaHQOcO0EKr47QESB7Bq/fYRW
ibcLYvZdl/7nIAZ5c5AN+c2AICXksh6gmbCm62EbrOEpBIqcutIfvFOnYQCowYApi1n+mqemPkJc
N98kZYrRGk6jq8Ev1MlmvtHUuyh/kPuKZ2u8yrYtaFwEELiF+G+ZoCTzz9U9iXp9cIpVvpz3me3w
8abH6Oahy2sNC0K6ne9zpxp2pC2OrPcR0VEvMp7/bbQX7tQkvpLWf8jZsHLzsC2QeTmAXqeb5YvK
TsTbG+JG3/SAC0IeozA0bTZxRmKAhotwcCFQzTAjwYt0JWhVUGdSTNUvL/LWUA2WcZjQ5AByDWzC
eYrGUZJ4EK2HKaySx9EfEugAFFtqNgNmYpOjsGZV3S7TpXSBADHLbqeWPOThtiQ1ejAuB6ImbRy0
y15YPHuWgFIA74815nPLTjbhyNhISNqoflnuHgg24YFA1p39ldmxtW5YO40m6FqCOjbbZVkgHoup
Ry5Zgd/juue0Nb/8/+ZioOpwArVzmeGgcabmFrfwBHDkjZbwx4++aZ2WHUnoULNTgLw6LA1BnlCO
EBavPiDDe7w+BMtt+Y+Ez5tOwBiQkKoU7KSL4LsWXbbjlf8JTOMfi9L5BvWRlX5s5mCYtfSgEBL2
Sz9199gUw5EF45dmah57SKduXA7DqIMShCd8HNmJglv8mDQgEWt75+v1ibIMwEQiq45wty41O0Gt
/seYVr+WN/JQZc9ePR62dbEkoN6shRDRoMHTgzmCgE0yQgUUGYEHaM7U+6nofl7vxLJnTRxykDdU
gXuXgQsr4YduyeTLbcUxATPJNSFcM865UOzE275GqVL0O+pKsjI9ti83jFl4rQN5lJaBHg5VBaBz
+5ZvjrqYiOMx6IVyHIedmqh+aJN+X0zyA3KIn5uh/RnPOGm3Tb9xco8ziPVFhG2kIOi746X+USOT
v7Fx+t8NxFBapSBAjQ1E8MFEsU/usMqnYJt+w4IpoX7V+gT8+ckii8TmhXWu2uipTb5MBpmzQs6F
gyBUhtYVRfAJ4fM1ncv33dxfoqUqhQZJ1gWwXn/8GGg8DYkoPnOe3lKohYb96nm2bMa/sIxQFTds
GOo0TqIaOG0lA7JjxCF7aNRkh1yrTdGTv9RGeRA7KBDU3onEJfDSYtg5pdxUnYzPX7zfGxekWo+X
I1jX8ZDWcp+wOr/1gPy8vb75bZNjWDASdhxI3wa+x4HaqIYgpAhQPND2ayIQtg6Wvfvm88eimQgZ
Zu/UVLWLneR/17OQD5Alc1aCGbaNZNivHpWXZVXgwcSiDyPcf9eMB1ZOPwowPoJpfwWc9r6xeX8h
3xLlDDMEvk5ICn7tNC5zZQt4w/VlsDVuWLLMfS2nhsJLL5o9Ck9xXLngUq+3blsD4xQe/aD3Ox+n
cJcI0eEIy6P+QIu51Hft4KT98Xo3lkGYwLcs8xkjHfNOtPbHfZMDZTqn8e/rjVvGYOLeAgciUxOb
2ClKdfxAnWz+ODagpwGRiL/yHLZ9/7LB3mzVrGg6t1YTVLgh/LXXMUDoHVkrwrM1bphxkaJkESEr
7wTqv+SoGqEgj1X9uj45tsaXSXvz5cL3wAirCBqHzh+EmFt/Ucj+sa3xpdM3jXeh1hnA85j5QEKV
FoXnE6vW8EK2LzeMN4Bua6wm+B8dj/QIetZsr52sXdmRFtcQGacvcLtdg8nwTkXn8IPSmt9BB5cf
CPRZPia4RgwD6pi2TZNhwkELRrzB6xlI56V4IiAB+tSg9GBlb9q2v2HCcdnUhT+53qmCEt8ipoeH
GcVtevRT97BpACbcjSA3XvYR/KjokXsMBiSdWhJ5KwOwLLQJd8uGqm3KCYz7f4SuihoLTaq1iihb
44bldoSVlELAcAm+jC/g/K12fbfxgviXmpkOWg/EW7l/8sLQ3bljT3dpptaSi5aVNakueQ7ChXCM
YLshYh+cS30PUqYfNcvnTThGzwSw0RwRo2hO4NcG+S1Kxm7vd6uhV4uJmag1KCcFozvWMDEZfMrc
8lOS1vcBCT7wPv8c13Ilom2bJcOSszDuIJqJ7aMgD4mX91JxUolfebnKvGTbQ4b9djkB6Q8vvRMf
yY9uBjF8mBdrl11b44b5crWoy0runWQ2vo7ZHEAldPWCa2ncxKjxGOTDyRQAr9RDbY8X1a+oEWvM
HZaJN6FpKIb2vLbSFIc6HgF/6gCbDhlh0EitaVnZvt+wXjJ14FoicQEZFwD89hGp0ptq0P9scmsm
ME0mI1R666rku86bAKmT0LmDb9vE0RF4JixNAZRdVuWwpBqHF1rVD0ldfEoQRalW6z3fF29GH8vE
vTmBiVRkFv0wp7txkpR/5k4WBr+UGor6X8YTL9+HfpL/0pBdmj/oykuHCfq7ZRTmz4V0wR+37+Om
0M0+romO1ZZyXXyVcXSTEIUfndNi5D2EwITfjDtv3Ah+90wkGw9RaRb5AF83pH0sytE7TAipb7tu
myC2LCQ5CWLA5ICn+gxgQHlMPbxut204w9YTOpGAaQrYOF5TFIx7B9DHrBF3W8zRxLC1GQoABMM1
spfjuGvG3ocaGq57BUnnw6bvN5FsQKfiwRm37ilCWM3jvr8PUICw8hSx2LrJYCmhYiQzBRBbUSH1
EkCHF3rLnK+cErbWjUu2GiClrnwJ9HmOcj3dFe3RTctsZdcsAYN3AgkmfSVk1TIsJIpKVKxP7IgE
90eVt48hEkl9twtjJ13ZQbZFNuw9iuNx6AagMRYQPTgpksPogTu4bbaxRASeb9ju8uyvZRMh9M5x
1wP/jDygnHMtr2hbBuOw7ryqcZMFeTMqYCEXWu0pLpPjtu1pnNNiFikllcAO6uQH7g3kmDtJtgIR
XTbKe0ts2K7qp9zxkwwzX4B4QDfFpw68ZOAnjR/LmtCVjWSZHxOylgSlgzwXOJuRC2dfWB5k56gF
q9emCTLRalq5wwDGbvdExDCe/kx/Lfqf2xo3zmrR45EwlZigMXU7MLVJdtxKBBd4JiCNQ54777re
PQWyeSgC1e1dsY3QH40v1vbmFO2m1IHUFJwDCYGNjsamfppDlNlcnxjLPdhEm8nZZRCQmuITbQGe
Y8FdEBEkmuk/EWGfSh1u3DqG4QpcxWrKFteAAg6Vo2gRkj1r1C6W3W9CzDiqqWgaDzEi4e7zUu9P
i4XKILpdL3KxbX3DeiPknIqqrTFN8zjjDt/3LD2gRn/8dH0ZbEMwDBj8e7ydAP86/WFgEOXwBJrQ
myWiXC68cNc7sQzChJcVrk4SJ9E4CBzSPXWRrpeaDaQoVhbZ4v9NcFkGJjDogy5mEEHdosHrE8L0
9J8pgbTM9RHYejDMOAs4R1mLh9JCp2oB+kTYF0S2x0mzlTSvZR285f83xiZRZIs4V4UOmPJ3PA4e
pDucaIaYYORNK6OwrYNh0aRuAUMpEDUFfYm3b4bsdxMGa/INltPeWzp9M4KxLHwR9bgGscq/J356
yye8eKQEUErJM1S4vlc6XYkt25bDsGrK+141XhOcsjCqXVQz0abw4l3h06w6IT1VNyuhgPcHBbqs
/w5KpmruYkWdn7rufdB5uJDOFZ9iX6Y7h83FvkuHParr+pWLzPsLRMx8OZQyIeMhOPmVFM09+GF/
LKo2mxafmGlyKaoyKGTt/Qr68WmssTa9Xo1q2D7ccFMkYhHNfKl/Ea8mh2D56mAu2o3TYjipDDwx
ALsO3q80FSBji5BTAxb7w3XTtny6mRUHx5jWg8anz2Tk4eF/nH3Zct0qtO0XqQqhDr1qNe69nMSO
nbxQSXYioQ51CElff8bKubfKm22WTunFFTtVIGA2MJsxZLbE8aFidS821S6CEfPfMqTC0IlovZBf
QMH2bpYcvCDFUmfX2z7fsEx+QPDkiJ3qD8tiYBiUgC8ARefbtsENq1Tl8QSkw478qns5/ChDtwHi
YshWlMtSo0WIYY+mMfOXKePFn5gNDz6NH5DaH/cgq3aSEsnOZGz4QzB1D6oF8PmUBd/bcRPsW0jM
ZHmIzk4C0JLwJ+z6cKhyFO8JNW57tRETmctHwX6ajqP/05G5vyMtyJZ5ma4YP5vA0n/LExXLwmbZ
+D/Z0I7JspyDNJ1Y8UO2wQ1FpoHwW9XJ9A+KaYYiqeaSvnolgJO2CZShyUOMznC+dPHvc1VmMk4B
qP4y8WvD4AG6l/69MV4WxnUBlOWfGTofwRMOBuWqndZYQz6sasXohhov+QLc7mihP/sF0Ho1i36H
LmIgs1d9o6rKr5cOHcLLkiZI1a5R5X14GpjTUO5G+kE/hnT61fgBgvVVurQ3XdfKn5c37Pzp/3m9
YXhDvZtIexL5/fD36DsPyAnvkPy5qbV+yNEPVA7NbZVVK1b2/MUfTWWoOkpSVJD3evgFBL7v3VDv
yno4kMb/jMLdw9yOh8sr+vBigBWdN/LdJSRC8n9BCc/wC/G7+LZziukqXcIxTZxxtcXZNodx+XAC
Iroq0tOhWuqkUzRJq+903uIssABDuUOUQaaNaqaD29wCJyihKBy9vDU2WTI020EKLJjjCSMXJ7c7
DvnXbeMaKk1B5eimqFI8dAEHYXM5/NBluJbGO0viB2JjpsgRaInVOM7TwQmvZ30AW2jSdV+l3mYx
zCS5qkQ3UbedDiptbqal+Zm20QqI7N9q948+3dBdMNXPo/DJdIiS+l4f4mTY94duP+9kku3Zvjk8
hvts//zLT9yd3uv9dED+MNHJ1zWQZNveGdrdzeBZpxp7V8g7FP4lKvqahc9CrV0oLXpgYsZ0GVto
zLF5nZSnUtW3Dplfab0JUi+ITdSYskzBMbaA4C9WtUgA0nUDP/RYe/V+qSu1TSlMpKysr+D0CQ5p
QglpkgPUPenEGrSzRePMbDpKQ2PBwgUHm7rJEA3HkOoVP2rbe1OZnbqPw1qdbVCj9hFj5SepFb1G
EeBagMYmPoZeZx0vhmzA1uTBrzp7lM1DEDdg79xybw1iM3sex0UaiaaHekxzldB0+k1RWrW/bJMs
22Mmz2ulGGBXITsuIAPQh5F4mCNo48Pl4S0Ha6LDUDVJFSJucnDaZzm++vTl8rgfJ66wKYbK+qhJ
EXMEldJf62dycO9onpSvPgJL+/IBsN0rft/2/edte+clnbGefdQ3Ye/zZjeq+ogY1srWnIf4wOqZ
ufMRlJbhUmMFU/XSkRIEjj+7Napl22cbjteXYSOiYJwOftOOf1g/+PUuyGvAWlzeftu3G77XU7Qg
k5bTYeEqqeI/QVEkPF8rKrN9vaGyQRACPARcyoc6ukmVRAbq8+XP/vgZBakxNLXrqmFpEBA/5LhN
/wwenqbdcPWlOMq92gSGEsRmyrwnuVtGE7amZjmiU3Iv4426aibM0T8H0uy5hjJNx1bfCN0gj7CW
GbJsugniEgYxoNuj8+D5cXa+hxsvDmaSvNMBQxYO1iuLrrP5c+ysWMWP4Vex0YZq9nxEDUgG/UFM
cwfuzc+FOz2PfXDDKP3lFuq4KO+L2y+73lmrWLAYejNbXvtI7pMca/Hz19Ft0Tl/AA4BSEe2WRsz
773gHemluoS1yQ5DddflK+EDy5PCzHjLMWtr4kAm0Xr3W1fBZz3Xh9KZH/2C3yi2CaUJJ2Lo7dyE
QeBPOBE63IvpFlCul9XWtu2G1s5xK2UQVdOB+NHhDFukItUlY19/YaLeBCISxGb6Owau5aw7PCfy
OX5JnbaETLVraUubsJqZ75oOHHEUGJ6w58nAG5RcV4nrVGDebm4cn90OUXnopmjXZmsQDJZDN/Ph
jleLEB1FEKa03Fehm1T5UWQs4eFJR58un4zFD5i4Lu6YNcOIIpsDiN+S0u1vgpAlqahWXgYWm2Sm
xVGr3OQVgruHeXaSSsq7iXgr5sP25ecp3zn2Vs9eG5T4cjbc++gS6G6aNdIYi7iaGfCw611e9hja
E/SwDN1uDLrdIIp9Ruuvl/fdtjGG/81G5gQAu8DX1/C9f3TxvG1cQ4OR/K6DUcMJpFFxRNf7l6gs
Vjbc9smGEk+s027gwThEJd9NzrjzdLVyG7EMbSa9wdYSMgAN6kNTfne7z9MmlMYgNtPd4H4HUdVZ
/EjQHgD1ja5buvGTjSevqnjdIf+Ma7cSV/FY7Et3rVrYIn5mpnvyASgIglJcQGR29AGyJPsfPsl2
c7+We7Hojpnubn0BzsI4xwze7yb4XpTfm2hbUMfMdXdjXruyPW+5w3d93+6ndK0Zy3b5841Lca2L
yucODCKg5vdN/XVx62NTh7s6gF15KJ3ytmfNfmnvdLyJvQ0SZOjplLqscmYcc+CUoFDwknHYhCWO
oQ1V5a43yZFBVfvyRnSfuuiwyQT4hp5qf8kUWzBu7HhJVLTnmN2mkc3cdikDNYE5aTo0/TXQBryN
1w4zpx2gZ7IaS3xxIR+p2otw5bVgMSsmuyKafR0A40YapE/XYoSwHy/vg+3tamawNeSL5ikGnm+r
R3UlHn67n4LdrfOU7tduMxYj4J1V9517A+QXAWocbpLh9H06w5Z5bRJFd1O0CWc5iM0ctpdnKBbx
Qn0AZWFSz/EuytZSQn+BBz54GZsYKWWc8r5cfOzPLrySu2yfH+VDdkwT/jyf7r0rb7fLki/XnpP4
n+/S18unYjttQ1WDToHbLcKOlf1NpO8nts2imXgpaqJVGxewaEFLb2AKbjnbaAI8Q1XPoeRy8Lk+
eGW0n9C3EYVrryuL/JiwJx1UtfcLog8M4KSAwnwFv9CBiAnoesuaQba4ERP8xGtl4Kv2fMxxv2tZ
+hA38Y42a0Fdy4GaSCe6K7I6LOBW58BLk5L0xUGnUu43iQs9b9w7BQMVAjIoHjZIxo/AlE+W4Mu2
gQ3NPcNU9qDHwaHGdcKi6wom+PLIlgeBCVKiFsFUAyC+A6hRbvtlSBCpeJnwEkSU7lewtOPK3eZj
iKAgpoajjcvGK8oSexN+ao7Fbfo9ehyTK+fFu5XH/JZ9lnfXwfPlNdkO2dDasYg8lOpgqrY6NOJE
18ybTTYN71pnMYrsuxThxcpL8oDv8uxtWK3StI1uKK4IPDSAAKT1sASfRfGrFZ9J9XZ5QyxDm0gk
S9gD1r3E0GNcJm37w/eAf7ZWpmwbnP1b6FHQFTd1DFvm+PVh1N0VGp13LNv43DPBRwbXKypw2eEe
r9hj5FUHYPmv+FyLnJjII5WupibnsDV0Argielm6fI134y/6ygfuyiRBDPJJgJYBu9K96R3/XlwP
184uOsS75fGpuq/ug92n6Oaf6uflA/57kh9Nd17iO8szjUAjJ+fXDnnQv/kT1Un4RJpEH+tE//zD
H+uH5sG5yR+iPf+xBvJucQdmtZUCjBsu5bClMWxHgm5TwHkFzSkcz48AVU0rb8SzHH20NEObm5jr
YSqpPpTsJW3vKxbvZfuJuy9CXwXtWhTPZp/+PhDe7aATSxL1M9ozU6F3QbDcqJhf0UUlTKl9zOip
gcK38fjJy6b7mvE7ytluqQHqVNNDWCynaXYOl0/TtrGGJZAuOM4djk+h6iUHQkf2lJKndo31xCL1
ZsEWn6ocV4NWH4AjeYhDfcRTeeWoLB9ulmoNeSmUAv7KgYky3reOt6+K6pNubqewaVYcicXcmOgl
qo8Gp+Mw7qhIvg8zNK1LXt2RfFNPRxCbACbgXY2cUsNWMvCQOFdBui1eaRZrBT3FExZVr4cx21Nx
LdMfOUNf9tVlkbHtiqH/niBIHJWDPnCf79KuOWlJj1Ndrgxv0UGzIEsKVGXz9uxAxp3rIntxH8x1
EvZ3zpyEeuVSbLmKEEPRx4VW7pKfdz4fnmgzPAMn4qqT3oOq5DX4J/fbtsrw4k3Zi6hBwvSQzXdV
dC8WALaulJbZTsFQ3GJOezUVE4w+C0pg9YFNOZpbUKmERbnJZ6E159+GHpfAmYwjvl5P3yPvYZo2
7Qozy7OavC69/ny3mfzPc/xVtw+ts9Il9fGuMLMKyyv9oazPrrDv7x3vpuRP5bbIEDMrsJQM+oK7
+Op52sfOfb8tu87i81LeOQMx5aL0z7tMPT8J+a8oXEm6fGx8mVlgVTIZtM6CgQPh7INuwBNk222G
mWxcFc9qPU4Y2p8PpXci5aZ4OzNLqnTagPs6wC2pAV2Sy9zbha3VvH+s8Sw2VBFWlvtOnCFIQz/l
y40TXzvsW6RfXLUWBbbJnqGRg4ym0gGO1gHctW++WB57yf+oYtp2nGZ9lR/wszZiAcAb22Uh3+lu
DeDRsjdmbVVVFBwl5w0eZrLaoW3CT4aWJmJUjzpv90BRX0tDfey0gZH7b1lXWZ1XdVxgIoDli3K+
CsMXVyw7tZZzssi8yb4Fxq20QAcIwk5Z/xVlhHU9PW8x5SAf+/enc+JWkdPBp7oy+meoinRHAB31
OIEp5eXyDLbNOa/pnSEIR8fnimOGZQjJwalKde2gMH8fpnV6yKYq3GbWzUIqOud93Ra4OLt0Fxe3
8Vrr0MeOm5k1VNpFpbxf4HBpdVUiSCPS3RDoK0nbxJvSpzFfeYDYpNXQ5KFoYiEy7FNUzY+BA8II
QNahXvJJZgUg+MeVaWyiZKiz78UVSK4V4iBt/B2V5xWw49laa71lcLOkSraURT0w7w+jm+2yQCXD
cnVZiixWyKyn4pOY0mgKx0PjJV4OPqzxW1euFVbbPtvQ3yaLGHrA8dkym0ARUCQI5lz+bNvIZ6V4
J/yjCrSm/tm61UA6vu6mlSv8x6XgzIQgkRVtxrIR53F7IEDfZwjF5SgyVqrdl/RL6X4qp7XOM4sC
mwVVbjd4GlCvcLiR3iHjlQD0LQ7u/LXym78P+v8+TwHQ/e9NAihXHGfDefu//ux37Onz/HQVPdyT
/Zx8cVANnlw+C5sIGZdjQCCRycMJH0CWQfuvmgImr367PLbtnA3lbcpAck9g7ILcpNNttvZyt41r
aKs7eV4Ajmhko7pfMcmTsdsE4xQws54q7kMH4bIKb1hgYsPHJ0MgVyzxx1UZ7D9NwUXPnFHUdXEn
h2685ihnVXH0lAbyCm1HmM1x2qToAAXmpNNLN7F/NhwCpj0f/DtlC4nTZHGk9In76UIFbp1FG8j9
0jls/L1tivM5vZuiOncYEl+JuxBshldplBXHKSd8xch9eNpYgKEIfjTw1u3q9sTLBciNKD7G4xnU
eNu+3ZB/0QBqoZ1SlKmQOXsuxlJ9i7JyE14Ovt3QABkXFOA7I0ZnLVgivKg7LFnXrTxsbTtj6EFa
g+mrTdPyroqbMAKln0Obu3jwyBqvuWUCM4mqVb80frfkd0KhqzNhIFS6BgPYvNao/aHxYZ6ZTC1I
ERWh248nBXf7nGboKLyb2zA/OCDFXLsCfXiFwCSGH1NLWopy8rOXog8ORevfETcvkzlaTmVITovY
hv+DiQy3htpmlEH1Y3HXc+LcgVCjedDzKkatbRmGHpMz4UAM6oGXKmRPKciR2wbgUSROT1lRfwOM
SrrFI2AZhjbrggdhF8fTqaqc/EADoHLLCYisdbyKMWc7d0OlQ4XLVo4alxPtm3sRtj/7sn6CKITb
lNozlVoP2iuCYjz5VEdtQuaJpDceDfJNmNPYI0OviSP8NFV0OAnROMci5l/5BFQfDZDlpF5fh22f
DAUXy9iOuhXqJCjYBOal/0lDTz4B0dH7fNn8WWYwU69p78w0BDnDnd8JHdzmc5n+DOTkLd+axfHy
m8uz2HyfmX2V3qybkXYQ3jMkJc1anvQggAYQv/MVzFrn29PiPGga/VOn8UOcb4KkZp6Zlm2zHMTJ
fSPuWg0WbrSSBuWcRNR315ptPnwHYQJD5xlHdShRPH2pfMkPhTO+aenf6gAkBi793eqsSrJ8DTzO
Yo6pYQI48LKGqCjq5yLw7xjO6hDFwI25fEY2STDUXgGzW+SzHk9h2nztu6xOKMk//x/IQGxfbyi9
BPVH5lZ++qJU1d7+hcISDhDYtn2+ofKqS5vY7dvx1Mfw3i0HEtBcDvmVM7nBSrzRtgBD6X3iO6Dj
DZaXXkWgBhUpCR7ncWIvl1dgG95Q9nAEJyJCGMOJSda8khRYaUnd5WotE2UZ30zWAq4iV2h+Tl8E
6FfuZiE5APlZfH356z98DzHPZIvwwbs31mWuToS3Pf1KJz3V9y5l/JXqMWNH/NcqGLltLsOjp/Hc
e7k3Ly/MkWRP81wm1AV6jFCU7QdvFW/YtmOGcitniHDovsbtjfyRBZ4EuNWvdbpb9M1M5IJSKqjC
iunThNfXtQME10SAxug19uHWL5+JbYrzut7dy3UGGzEBYfilDZd5Lwaf3sFNfXFnsHpum8HQ6b6M
M4Ku0umZKa1AIFFQd76u/Cb6NnCa0ZUU18c1bBAuQ7nTNvZI36j5ZUYVWLpTsZfOKDbrFU+KmTbA
v0MZS3HVOAiIXPldtZBbOZVFuvedRurrvEibNgl4GmaHy+u2SYZhCpjrZ66fa3XCJSzdISlZXzkk
jVfOzeJU/nrRd+fG48wfRNrzZ+rJ9sjS4LY4E99qvvzRDQ/3cnjOWiAjXF6LRUrMvG0PLBO3rhys
ZV6i63YgwZQoPrCXZlLDGjamZUlmBperaQR6G5YkWkABFWXzJMSnvzfYvgBE6VwUCu/eLNpvW5Nh
IXjX1MA5J92JO1N9EDMQ1Avl9DeeXkUwtBghM58LlnMZOumQ3hVRoA+Fm30nHWYgMbB182YbBh3z
zPRu6DkKcOGFOtEqIEnfizJpzs7t8j5Z5NiE2+gLtRRunaFOsO2DncyL8ikAJNRKDa5tiwzrMEd1
O7YM19degZ2vd0QMTjMQYEhQ0H7K+Db+COyRYR5mdPQ6upLjqRiBOi/bigAZdfUEbKswdJ0gRACi
buLcgkY7BZRh+Jm1QHZNZ0cmNV2FL7BpiOH+WwBxSdaO060GMU+CyrkjuICvGYzp7my0g6D/6RRr
WOgf6zw1s70haHqzOJjhrXtgyOG5RA4+EMcSpwGk72XR+vi9Ss3ELzh/KYC5MnXScR7tic//Qcdf
eQDongcgTrRwxmQVQ+njI6JmJnieAZkEoi0IgC90h+Yj7ZZZQqvR7/iuU1HQ1KDoLLxN2ESMmunh
WSknlIhcnMgQeleqUeXrgNrtFaf6sVLS/ySJAaU9DgC1PPkDEE36HAiOsln+XD4W21adJ33nW/ql
cx2PcoRcYiCm8QrAq+0Ie3K+7EeN0684SJuAGarPlyGulrlzT9UyOjdtFe6ZBIG7Pjd+b1uIofRo
dnBoOXP35LsL388FAYj8+SWJLoXgLp5atrs8j+XyQc1k8tyKuY6Ger6dw+C7wGbtZrdXR708i1je
845ctWSg12fU7V3h+CA2dJIh33gJpbFpF4q6LIBbTU58Kj9XUrTHLgXQ7+XFfZgxYdTMM/cL6YCf
4863aSuvQhB57nUkr4BPHiVznFaJdvk3xC+P6y9ySyiAmvlntNFzTMmwnal7lcYAl/Ldkxj6myIO
7sO+ynds9O7AQfBpBBD0NmH5Ty66T8nYkMC5nfMRSMMjwseajc7dEFUqAXBMuBLosIi9mZKeI+3P
YHQlJyWjCERGGkSU2EsP/7h8YBb1NTPTRTgBpl5iAk5rhSAmgnMFWGOPUVr/WnjVHy9PYzHeJsgH
i+Fy0nT5/yZoCO8L4fvPpDzDyYPN3Zm8TZwHEEHDUhQjranXKXJCcNm7D8M5+9z0uOpcXshf2sX/
pNEwvGEmdMqGxuNd9CwBIb6g9X4oxmafS+knQPmv2++tgn+/VrJJ5ZvqBr/9zANAkLX7elYlKW88
MsQhOwS19pwvLJqI/8jCmVY6ScdCkT8jHnHg26pzFnbdLu5pOtKky4TMSDJUXkXX6iksbiEy7iEz
Uipl1hB+Oyug4ol2Ag6YXsZ8pRzHIromWsGcTgHA6/PuRD3RfNZN81QFUh2LbC5XQgSWBZjJNeEV
PvylCE7EGaefbRY7IKCoEPC4fNSWBZiABXzJ9ShLrznNrEjvSIeXumgbcR8t0SbyDwiTcQRp1nl5
GbbkBCyNCfCWg0bpw5DpesUcW3aIGbae8JpOU93QU9UEHbC5AZ+dPqO2S6YrGSPLHpmlCAqY+rkL
mvoTBcNFWoN0Qufjpwl10Cv2yTbB+Xb77nqRNiFZvLzjt+lIyLGqgWRZhSpNIjaskQpbNslEeUGk
gSFYTZYTyD9KVNNq51sdsGwt/WEb/mx5362gjYHCrdw6OGlk90/hRNgfdx05zuJwzRIFlvtNQMMi
OPVFcKci9gSP7oFHWoCTosbFAU97D0ZlUGDO2qQWZqFCMcVTMBWuf6qCSe5QeP5FkSh7ip0uXBGq
j0vcGTVLFThzWnDSEnGSuBlXV2FOlxKx8IE4e0Z5VjySJhe3TUrCeafJUrPrPAT32yMDw8B3f0id
5lk6c1W8tVy36mtfx7V+E0g/tQ8eaB/RybptKwxfMC98FBo9bI8eqDny16WbQzCjSEcJ+qtZ6MCa
bRP9B95ER0vn06b932tAC5zdnkX+9f/BEln0zAQ6YUBcazpUW51IM79wxCaPhZi9qyYMyfOmzTIR
TwQbG4cCn+wUcsgNAFA+FQLV8VO4ynFrW8NZA99pWkEHHzU0RJ4QLKaHaoBAgoWY7PJ0Fc3ccl0y
MU7k0lVg0IvcUwr8lp0EYfZtJcIg8d3wCyhdi5fLe2WxGSbkCQHoDJpJevfEOai5GDqPgYxWiGHl
KGyrMN0Oos5hns305EcdA19DPu/8VJFjxGqyr5H+3V9ehuXWFxruR4wu0Ah7D08qDxjKGgjne4WE
XZHk1fJjHJr5BvgbaxialtM3IVBaf6xAtxTj9OulvCGu8m7QMpgmIwcj+OX1WI7FxEEpCo+ogpfd
STc68/bh5ETIFER9v3LsH4dsqAl6AoI33s1lSU9FDbDXqlDRNz7538FSGB4BI/N1ynV4mzn9JhwH
Rk0AlJmngSfcGTecZRb34aDwlomQXXndtl3nk3qnj9WsdBfNvDnJUJzw7K2SCRnny2NbRDg4H9G7
sUUx9Hwe8dJLi7I4koLkKCcZ/c94WDPUdharYQGbWBnPCT3lMaA0UvfUsrGUe1LRMkKdmHBZMnFV
rxX22NZjuBI/dkr4cUFPMwEu/JkjoY26/qofiH8MxmUTKAhO3NB8H0SsUzzCsKAXSf1BXTs4khYi
yMqN3LZZhsL3wYggpheT05zjCaPiKvwxRDj3pgj7lWeFxaaYcCm+iojUDWwXC3C76RBeFGeFOL+I
o/NvzZnd9LKMWVZjIqjwSHfOsNQ4E7BSJuAOI/sAB7MsfI1l1mJQ/PMi30mx74PygSDJdfJnRIEz
xU/ejB+XP982+FnU3g+OkkM1VQM9pcLr5gPJqvSfPG6ztZYF2/iGevuuG5Vth8MGrcT4iUwxBQk7
btCXv962+YaC++Dl62un8k6Ca/eKj67wvuY0j6O903hivLo8i20NhnZXhUfnGfC8tyIj+c+i7GZA
67G2W8nw24TV0GqiB8hPFuD9BWKhm9Z10SIxyzQCZfqS072HB8d1Pjp9d9y2HEO9q7oGOjVuOyeG
Lts3DujKcBeQnK6xbNm2y9DvMC78qvUo7iXZAC5P3U35MZOFv1bXY7GCZn0gbXVFStqgKeicRvCb
4pmxSb+cXzCL2HqJM6sE5cB12peZh4b7cw1B0dUTveVB7v6O05leB0Ve6udNB2LWCgJ5XtLFH/LX
tOZg4gBM/I5H2VqxkEVHzAJB6sw6ElLCmgu//9E7tPo9l746ZCUIvi4vwCLBJhSL76DZI+Z9fWpr
J2zuqkF66sAjb+a/hZqnGohsIvPofuoXUMbuL09qETOzYpB545LLGFw74LGQxwp4M30SOIz9uTy8
bdsMpaddqNNW597/xjwLhufUmIrrTFTtNj006wV5PcyySF3xylkWoUAbGXFvp7Lc2QRhyqhZL6jG
euAVG+EFB4Hu+QK853RwGrRetfmKL7fpoqHrui6XMihdeD+kKYD68yBjOd/4Ef/WuChPuHwUlpM2
ywX7MQuzkejlxJBBjHfcczwk8mQ9dyuiZJFfs1CQKgpU0AIn8fdGovPeuz9fqf0KyVY3QLJq0OO4
UlZikSuzOFDKcCiBjb2cCP1/nPF/49uq3EQeBCDQ81G98+hV7wIKU1HslteNf0Mvs6vpsUE2rBy3
UU9jlvPy3s+SFUueFQ5kK1LzDc/ChSelTAFzs+3Mz7LwbvyWg9hQFsFyknEWP4pZqi9DG7KVA7dJ
lKHc0nEZ71SRv87AY7gqRAS4yrLl7lofjW18w6W3MstKTSbYJiBZqBfVsAhFLWU4pJvIWLD/hhOn
IBWTEW4OrykCSrct2Aca3GqJ/HV5+y16/Tex8W77VR2VEdjMlpPnTeFhaacfmoDKz8er+SqYtqYZ
zerAPkf2qOtK8KVV7RwepR+O3cPk9Ci3urwOy0GYBYJ97eaV6zTDK5SN3YUh7T7l/saCH2qiuQi3
WxBnDvrXvqqmrz6YRW/oJIPdmS3j8vdbrIUJ6iJaMBD6uHaexNzwRPXsSS9pexVF4SYECgZG1X8r
Gh1LP6WqZbey6ZtD29bfaJV1B4+tSaptCeejeSdK4BhjrIh498pLx91zSXfplNfnZNg292Ait2iA
03MGSpFXhK9LsZNijBWoMkj8tO0MDGWelYjy0SPdq6IuvUbQ4J7VsrwH3dvvyxNYIjomWItmeavp
2GMCBItufEmD7FGPZZA9U40o974KZhK9sKlw6qusI2uBpI91g5h5n77HvTYWjXr0Hde7GiP1Vs9R
ur+8JsvgZs7Hz/N+BnobfeV4CFTN4F6BNWotUWwb/LyR70SqKKV2qrkTb2R0xF3Foiegfjkr2XTb
4OdLwvvB00qi4Nqjrz3ijkmKHvj7fErXHi8fawMxQf2FMw2IZcfBQzqVtfyTxkHB3GPcC7eYj1PR
gSM82XYChmIPrBAV4Ia8HwRXtOsgy8Ia7Q8dalK3jX/ev3f7xIMs7WQPRqgCtZvf27wFzZI7OdXa
93/sgoiZ31EMqTAZ196rZCkR11WqB+8Qussy3AxOVOT7TANfbONiDB0XyBgxMdbOS9WEFGGQspmW
65g2Bd1f3i1LBQoxE+kq7wO6hNP80Ifu8Eto2XpV0iO+Ph/ptMRy3LUibvWODcxL86RtgJbi7Isi
anK9G+s8kisu0SaBxpWdx3MrkeN1X0GHWub7iBfqFiCLgd7FPKQrMQ3L4ZlZd6X9ahDYU5hKNwRc
NghvDxodcShO8IMsaWbSr0FLWPTVzMD3pJrCeI7dVxFXfnQP2gzEseZpXDZ10jNi5tV85pVZlZfO
VzrU/bTnzhhd523DyfGyaFgOxMyqpWkjkMz3izfiooOvp119OwC2Cb6YbnPyxEyr+SHpEFpHtyML
XfZAvDpMTyMfJpV0y6yCFRm3ncT57+8sQqlG1SFfUbxx5ffHc3PEwfGytfp02+jGnR3g/oTMskO+
llaEJ3m0lCqJWkBIXj4G2/iGCaAi9pB3l5Aj12f6LhxLL79KtXLalbeybQLjys6opD73PXnru9q7
F9KXn91mtYHy40sEMdNodORN2AuWvxG/lseg8edjVA31gZ/rLGULNOLCL/0kpmu3FovYmqm0NA/i
Ihwn/kLU0Ik71VSBSGbPJcEnZxZ8E4QqI2Y6TfJS8Mzr5W0vI/kdjTHsIUWF0z1olPiPyydvW4nh
8fNlTnEYU/7mpD6KAlRUXqV/G6Hybg1Ly2IPzSQaaxEXa11RvompFse5wgsK0ct238IOlxmYA7et
5LzCdxo4k1Z0vt+Wb8A+bfddWdV7wcpvanG3zmDouEbvNKvaJn8rh9nZ8aX47FEW7pZVfH7bYRhq
zvyADWk05m+uYL66XVAsIXehQ9DoGKKraFoxurYDMbQdHdlx6Q6hvKXVrO/SBtQbIfrB77hbpYc2
rFf8oG01hs7DvTe9COP8jRJS31QqJ4dxARBD6g5rl2HbSgx/7uSzW/iuU7yxwHN2bVMAyXUckYQc
vT9x161VPltWYqbUKF2iKRuX8o3lgo4wvzCPO1S3lncNKZ3Pl+XXYiLNZFq7tIJMlOew8SjgnkP1
pacsW3lL2wY31Jz6NMu500X36dx0Q5OkuQrEF3QEL+6asbJNcT6jd/pXjR4HkOgAHxX3g5eUQxc0
CRKz/RpKqcXKm7gaLB45eviW6vFvsYRiTwJ9vlJn17Lk3/7GKz3X2cSXxGBa/72awndSd2r66pGW
A9uJPk1PXuv3K8dhEyhD0afBcX09ldVbvPwPZ9+25KjONPtERIBAAm6x2+7u6Z7z8njmhpgjCCEE
iJN4+p1e33/RS9MyO3xrR0joUCWpKiuzHu55PfInMgZfIIjy4/pmcnVgmXjjresMzKc8B375pZUr
APKXa5XyZ3JTmtm3iTbIlFR13kTyzE1w7MdcZkk7PFT+5xkX0R48Otn1kVx26N9wYt8WLBhmUJq1
jZJnvA2W753RyQ5FU9OuXgz5ogoApIQub+Mm8e30GriVC1XXUp77GkQAF4Yn7zcXlbfheB2rYufV
NDFxGKWYs8ib/wEEo94vvvjYg3V3f9Nk2dk034zhkkZ9+D3pUciSh+0TcJtqVwed3qXFZ+R0tmqb
XW86O7XWxRXxxyjKTx3oxzIfUsniIGoZgpMBoXCwIfrxz76qqMkoIghANHWTF2TtbZqSiW/n3YxH
xyZfi/GtIcl4Nw9T+C6g6xa+zLVSlvkrRitZgBb5vEaQZ47rgWcobjTZSIPbypF9WwZB52Ffx30+
vmVjNO8MBR6/iIv7JkluouvDFFlOQK661z2rmrNSQ/lBoSx/BhXm6fpWc7h7O8EW1amHZE4h3hLj
F3jnynEOQtQCBiy98USxBRBiXvllUybyPAKa8busJHsEhYXeYHz8N4X2imexU2t50q4z6JP970Sv
odp7pE9XnaVTAlXxLFmSSJ0HVBXocNco0SiStSUf2V0laTHtRx8kq+WB9UDQxg9IenRifkKUL6J/
ZNpHFHKVwdyXXzghIUXdrc/4BzAcku5S2YP6drAEmgxA3KqgxwmXu3o9Yh+vEIrkUFEXUAyaoPLT
7UjepF2cKYoa7eYjtKLlUv4sWNJF5YbPcCyknQCURnvLXKbybAZEfyjT5k6OW2wnjguanfHj3kTZ
VK7NSSFKvUOaOkDpMe4JWY26imOr082QmcNi7dRfXks6pCoSJxOyz7iMxBlkcw9e0XUb8+Q4iOys
n0lQX6kqXX8tCgnlklJ6hzkQLUdAZ0XhQ8D0z1aNxUYk1jVxl9V6cZuKTJsWrV+pUzfR36ak3/Kp
1qB8DPtnwLyB5bvJim0tB7Duxo1hnThJklR3gI2xbGlRVndb65YD8tcYspOjrE+zge8XqVq+eb1R
/1xv3bUg1vvCr/2QjWxWp+hfMKivf+Q8DX4AGBNBHAtQ2riNyM/rfbmMxHposIkYb0hXeS6WeYwR
M5yk+cS4NjdGqexsIIGnSSH6VJ2iBBg9P8RFNu/BZZOazS3lsBA7H8irIeBV2KRPqNjl2dhPbxNe
NnsP5WUb6+3qwXplRHVCumiB2AWNzXiIK0ruI9VMu0ltph0dC2EnBcd4iNd04umTKPJ7MuHBWrP0
NiyEb+cDIxy9CLSAjYdcMo5g7fvoE08uWS4gPr8yoMDXcS63EK2uoVgm3gkC3j6m/WdG/dz/SIYW
HBuJ503q7vqmdfgQOzloZIusez+2J+4F71D1XKuMz3WeNd38oZ7orQmEv8hCOAKrUDlInlSp1/ez
ThTPYj+fNl4arl1l2TkfKBkEEepE8KK/m1G0ADAzgjtyCzXiWgjbuANlQkN6cSp8D3iteWSk21dd
vhVjc7Rv832Qrl/zeeHi1I2CvweNPI93Va99f399nR0T9BfVxxSFdRulzYkNKJ9kM/C9UuPRAlGk
H9d7cI3ANuy2LIPBL9OnGZwSb/wGFWBhM4UbZ52r9cv+fXHW6UJ4sgch8BnPo7zN4mHIh4xQsO/f
9vWXeXvRvlLcp1PeV6ckSvF87MAq3e/MIv2bcMS+zekR10Sr1QvkOTTdT4ZXZZZ49cYt1WHDtl5D
XoP1wpQobdDt0t0X1HtIvEXdBWv4liXl8foEuTaQdU4nkSdm6svm1M2J/DSWq/gQRSAgnKbk1/Ue
XEts2XA0MeD9yqJBnqdLoK9ct2+nWWxpZjgiQ75lwNC9QmQ2qKNnTkvuZaQYkvQRv63NPjcC9SCH
IBC9uGN07uevJByEv6WG9er6xKnN6xGlqI0s2kWdC4mA80DSA8ilpj2qbqedl+T+LScrurmM/MUW
Zlr3EpjP6NlPSf0VpbYPSbe2v/p5M87y6gqhB8vEc6ZSA6x6eYoQXUlB3qMXiDhGMr+pGBkdWFY+
ynTgIZ2iEwDLY3QnRJkmO5X0WymmVzcx2res3IBriiRDrM7cw3t6Njitu7DxHtZ8s3rDtdiXuXux
ClwUXr6uXXnSYvXvwBRZwE35+jnu1PsmqsThBmPBSML/dqOR/R99FZangunmsQup/5g2uNleb901
T5axm67iXjOz8DmqY+Dgp3k+JH5q6qypm43b8mXP/PWyxgAsa9fBSrlaJnWeQcL+rotJ9+CDDvJe
5Vp983zxmfbRFt/Aq7aPvmzbJ6IzSTWlTyRRby6Xwq5Vb0bTeTvAV8ps8cZPcSC2OKUdVmLTd8zV
IvJGBfzUAZRg7jvEJufvwH+nYqO099Vy5Ti1yTpI0VCpGQtOIk1/Ef5BxfRJ9c10P+Ll2QuTNfgh
Zptb2jUgy+yjSAz9QIvoJJOhuv/3epiIdYvR3mEwf7FzrJWQcQrBDhW3AWSGouh3MHfrEXLs5IlE
48Yh6djSNkcH61Aw66GW/6xpSCBAC3QOFB4AS8y7JhG3uWCboQPFAxAW7ip60lJJvYtKHSx7+LKp
hECnF8n76+bpWhDL+EUc52qgAT3hLNP7rm6DY7Wu4f566w7LtMk5SNpJTJZRJzVPzeOImuP3rGtP
UJT2vvIk0M/BehtHFLay5QUKFodgnpnKR7C9QEgM4oLPwGCt78mSV99kPt1E44l+LA9QQMgXIBWt
Tkg4orYRRe+13jEUsWzh+Rw2aeP5CglvWY5pcMq9+BChDjwD+/qRNf2zqppjApbd7FL2VrXRRnrI
sQdslYkumLpG0zU8qTVCWD2CHPz4YQVmZbhtk9mMDiboBF/ISE8JiJrPOCarKUuT1JDs+jZzGKSN
9CtEskQIgtKTmXM579VqQN9qhhSy5WC8NeY2k7S5HYisw7rPq/YE+u8BJFE1uBtR4hqO7Y3Xu7+4
HKhvpBKwF4MCxEfWCKS5pnj5lPugTVqWTc4Ih6O0AX8oCeVL29ft/zASI1NfwZ643kPjfUTxivh6
fVlcvVhHf1J7PSV1QhGNFeKnrOBg5iqu/oy8J7tqFJ+vd+OyF8vw0eS8NjUJTrJg3y6lzcmUPgtY
hwRiUvnhm6GoP9ax2jgyXZvNsn8WQJmipSmi9flCd1Xkm0yL+JdH/T/Xx+MwRxvQp8DoQVE/Fpw0
SnCeWDPLTyXEv7biQI7vt0F8ctR9NQ2qPWteFs+ER8tD0/byHYfX2XAori6sU15Dx6dXRrCT8bT4
xqaCHaVXo7RvaaotJi7H5rKhfDyNRmPKpTkXhrEvaeVHn1WfJ1AVFPOPEC70eH01HLvLxvPlKJko
PNBXnVRQfON++yi9PjNwaAfel78u16SkSZ6HHICW6x26lv/y+4tbP3hf4yikiDMTStMa7Md1IB+9
CjGLDTfm6sA68kEAp32emubMEAUxb1QH3CsQsVSKL7eNwLJ7IIdMCxZYdmIGXLBgNafHatzkVXZ9
vmXuqNJQvU4K/qhB+LvnS2cONd8sk3FtK8u6fanAUeHL9qz4TN7yxJfvasIg7VEZCJAtzYfrU/Q6
6WCc2pA+1oQsRvq6Pftp8xMl1e/nRT7MYsn3Sa3e+535PtfC30sF4gGAQZK0/BZX+Pd6945R2kg/
E9JiBLWYOht/MQdoHDwx2k2PCGyAc+S2hDDGaLmBeeqRpS1bDmLF5ms+6ocC1SMbR75jF9goP5rE
K1c8ac9VGP2ZRj7ceWQzseBq/OLXXphghEJ3lCcm6jQWOi6yRBoYX7A00a/r0+9q//L7i/b1JMM1
oT09zUqkh2T1zDEOtoqAXI1b5m1iEtd9lNSnqPTzdxx1U89Lwj7f9uWWaUsSGgZa5Pb8LzImJaIB
ZXqyhQt2nBs2GwZbY6KXrmzO3RDitPDKJszycp7AKUFStbFznKZnmbhEKiKKEylOM1SHGL1jLVIh
T/Pk9/H9XFPWrhmgAFRXYGOWfRtnedV4OZQaK109Fb1u/I9TXZbepxlUkFuX/leHzkIbPEESqQiQ
l8FBLOYfTkf2mNbq1HCPP9ywcujAcpsIWqq1ixt00PIUAEZVfun9+SblCrRuzSlK26oURI/BwSxc
IfWKGzGiMt+uf7pjbmzkBFQImxkcYsGBF7hCQm+s3suA1rsaZIy3nIkMONr/WiToq1c/lyI4sBTR
vMRLg4yEk9lfH8CrJonWLUcIEl6wiU9zcEBWgL9XukofKRjYN779VWeO1i+/v/Am0o/AvaNBku/7
9E2SeF9RXvNhavi7xpQbKQfXClx+f9FF0q8eRlCQA/HASlqY2T/oaYLa3iZR+b8VeH8F8TCKy9y9
6IKX66xxWtADIWQ3px6Q1PGBtdO9CqYDSHt3FaUfqzV6HMpSof52ixPLtTaWu8zN4IlWDQG0fQAa
IJcqARxZv25beMtd5l3keUCKBAfg9qsdnxu6DwG02PBkrlWxTHoaiajpmgpwIrM4OkyJ9N5MTVdl
XoMC4usjcPVhGTZPWx2AlYNA38P/rNO+yvK2eejJbRxeLLSRCHPlaVBJN+QQlTX0amdUmgSk3gpv
XSzslV1lgxCUllzX0RIBOzPuCjN5mZ4QP2HkveeDQB6FpRs+yrGN7PrkHHwbijddC60/4d/7JWjj
AeKO9zetgg1D8EMwd1Gvg3GItdNH5ZHyM8q6GH+qRyTBN9baNQbLysdkAUFUvtJDHs7qyQDosGaN
L4stbK2r/cvvL0xclckExFoIN7ia5s5g7gVQIjd+vGXHqpfG90o/OJB+9HaGxCjf3rzJOlysDTkA
ZIlA7qRuj2MUfsnVOrzrUiDieujIln56E5MnTMGyZ95GoRx8Tg647X8cOfLqpJRfEVgo7q5vI9cC
WMas2Rg3fa6jA9P0t26mM9HTVrWKY4ps1AHvKsA/p4IeRhDegCb2aQzVE+ysFFvXAMfX27gDj4/r
UqOw/UBzOu3mENYV1XwLveJq3TqjmadWUFMvwSEBPXJmALbKak5/X594hxuytUR402ucbzUuX7wI
f2J5g10SAHjFgJd+R8gsn3uy6bJfTVGBZ9Uy47wIWxLkuIuxVRzyZPr0750sgeDEGLD3ECpuUK60
FYa5NPqKg7XBCBDlMFXIcTOQQ8vu5II45bykb+tGzhsXV9fcWYbNVn8oJZ3bY0Kbn2IUd13fPySi
/gkxpbuQb+lbudaf/Nc56SBhGhV7wUFHOEtzXL5l0G/BK12NW5adrE0IorcuOkQaBeKI8JOfcV0s
p+u7y9W6Zdak9Frw3Fzuxxek3YwcWyZNtCUy9Xrrf0uJFBFRIS3JoaBmuSsg0ITY7frplk//S0Sk
KKiP8jBDDl3Ffs+00YeUan283vjre/Mv1RA1QZomXHD78j1BUbYDnQ1eivljWi7VRheve72/hEIg
Ut4zlOdFBz12JH3jX0QwWKY71MAM2QKkWsR3bUCjLUI515As22YNBGmY7IMDTmV19HH2IEGwiB2w
4lvvY9d6X35/cUrPq4on3YgIjnzlTwjipx8Q6a43rNnVumXNLVcAHpYjSJIGf8oMJ/MOqbmtwmXX
9FhGzFDr106UYHqGlT1iqqDREITRoSL8tqvY32oh1RQBymXw0u1xpSccUP5xaYALjeat56JrFJY9
x0hjd7UBV8WUmg9C8XcM/HcqjL5eNwvHEtiggoKjznqOLu/FGvhJpmTxrlZQ0bqtdeslHTVD4bfl
Qg4KTJq7POnmbEza+aZbHrF1PhQdl8DLcUoLpSe8FgDIXS5H9W3ffrHyF1u/C1ZAH1QV4C0ih2xc
sTlbgj10vXXHstqwgUiNtad1h5cmuDuyDvevfQRGyn0ruq0SFlcXlu0KnpQeLzW5bM5vGkz9e9Cf
rZkXpnR3fRCuzWPZr/QhS1LVpj2qqq0yAcKQfRxuosJc32/Zr8rXuJOzvFxdEIYB5uFrkSKVewmF
Xf/81y8Tfwk8dD2lY09rnDd9O34QCw1NRhBpR9FVFMnfCWMJ6qDX26J6xMYKMBFDSjTAhsq7gUIq
ps7vuIY0FshTtxTeHFNmowXmPCCMJBhRG+X6icbx72gpUBt32VnX58yx5DY8QAyCgkkdFwBhYHNS
QHmJLuYmQQlGbGyAYI2BQjcib53BiVaEM0UMg79LL4GA277fsmroDixLNOF6JLu1eCiQwL2TCa4c
11u/tPL3BZjYoIBxyQeSM9y2kU0Vd0nK1Al6GF1WliBiaiE6f3e9H9cqXH5/4ZvadRhr1LcHh3qm
6UHH8z+BjKMbG7etumd51weX+F41/lAlaiiWct5iwXF9uWXUYB0H4UOLGUJpGhS0KrROeXPbYWZz
/RQL6IJlidAqFqLekdEHgw+Ch9fn3GVb1kFcTD0dS3758lVzEMtXy/fYzOGDV4Aq/3oXjsmxk/0y
MrE3cDw7Zl6lmai79q4Xfbuxrg53Z+f6fVPGvkECGUdOep+X7SPX4FTt++FJxGCHW81NgGuGM/G/
u1MMADkbWbXHokIwet8xkKo9t6pZvV+3zZNlxNFMZNvHOBm6ug6zoij4XevH9W2nmp3kJ36XtEGf
qGPUqZ8zBbQ2ZJtSea4lvvz+wnL9pQ9WPAfCQy7CeccvIZ1L7PG2ebEslw8CVbztCOcmxx86QKHK
MtGbuDuxqpblzkNP1q6dw4Osq3o3s/xrvfCt65Brb1pv4rkxhnMKtyzy6A1uQyKTiPb/q0qHi8ub
hW8RO7rm37JiVhiz9B4eBazzgqMm1XQfs/D7TfNv5/FVGywmJE17nIfAv5sTlt57oELYqEVyfLqd
pxcp8PDDKHBVb5cInJSoC2u8bitk6ji67Px83k21h8Li/A+n89tolT9117wPgubU583726bHMtu5
0wON9JD/YQ3/NbfDeRjB8Xtb2xev/cKuBFNhQqry/86VUfmIoi0l38AwuabeslqWJBwyjJ5/QFqq
zKIUJAMIDH28/umumbesNkmJiXIPn8685D1RICWaVXJfq37OBoRNr3fiOL2oZb2EqXKVZGmPXQ6t
Qkba4q7oZ7Hru80iZdckWTac93lRk0SoI/jt4xx1pDGeHHHfhTcOwTLdCLSELPBV+keK1YAYHqYr
FpAjgI5wy4E63JBNtiNXmszl1LcIphTfNGUPIHV+x1T1cebTYVn84/XFcMyUTbeD9MHCsGHVcfQq
nSX1/IG0k7nNEmzZCgjXN0EsU/+Q0HbKZgLwUFBsgTJcX26bcA3Fwx7lB0c/pXeqTap9uLRbFxTH
HrVJdmRMm7CPejTO6vCrZj148hTtQ+9dwyltN8zt9Yg4sdl1OI9SSHcP7VE388EP5j1ID45zSJ8g
83tYxuntgnTRbetsWXZU92FJqPd/66zmBEw1ZV14N6UZwaP0X5+n5kLhHTCkfxTu0RmUouosWenG
XdS1GJY1s3yooym5ZCnScXnig3oTNZC76abbFMEYsdl1Ch/YvaaFFczgOMlAll5kF4mw59rv2Ifr
C+CwZ5tTJ/IbGSFR1B7lhOJLXEObfQFtna9jAAX6KMlVVtVNfhMjJiM2xQ4rdN4W5eX1GqI3yToK
OepiY7Ed6/EXvQ5b+tDUQfKn4x3qwyPO70D6V+wm71b7s2l1BOLj2u9le4Qe73woJsi/jil022m0
qdDqGsXl9xfH9FzOtVzmChYx0Ik9C12EXiaWgAZPrdHjVugrRXOvvMNtjQqwZIhyXLvmCCRusi8T
VHypqdUHUDzrj+M8vSXxBeE40upO1kW3cUtwDc4y946u6n+pF9aC9DyfSnVfEJANVgbZvesb2uF/
bWRYEabACyECdjTU86GjtoTHct6q/XN9v2XyHQ4NVEYW7ZFDp2aXp6n62MRJuFt5qTa8issgrTMc
rymwqI053lYNfVTzeMYtYd5fTldgoPr9/wcvp2OmbJxYDtA0cJW4VZm20HvCoJ6mVsI3cNmOQ8SG
iOWjHCXVfQNN6+AP5Cy/61p8HoPuoWfRGxSsv+vX6XB9yR2r8hderEjqyAcI+SKzRA58yf3HSSzd
J+9W2M3f0hXDotJ4GprjLDta7pGSDoe7dYjJVhrJNYbL7y/M3p/6/7viFkFYH1G8Sg7BMr2dilVv
nOqOjWUjxpIIqnxhp/xDEc0fwOQMlmXxkeXskOj8NOXV3fXFcHVjmbheVxgfS9VRmAE66nP0qBmE
XFFg2t6VEJI+lCGKAa735Zo063hHbZxYlYETK+LojSRsvINq9SluYTDXO3CZiGXvIBH1lpZMPsJl
wZHk3s8QnFe3OSpbyAJxpkaUam6OY6eKd0Wto3/aMgUByE2fbgPFVF5OyUhb/0ByOKufHNR561Oh
hzo+Xu/AMfk2ViwxfaHbCQvdeXiHsRKMjzzu9yVijBtDcDz7bJAYEABF3cS4Sl9gDIzXQMv6xyio
fzZwi9cH4eri8vsLs2PeSFFJAC/F+/ojyf2jVOOdqqOPl410WxeWZUegLEPJbuwflKr6TA+iznLs
2fNamHyfdn694XAdezW4/P5iKECuRx0IdpEUSAt67ynZ7DxvE9LlWm3LrFk4rABEI+UADJrYFxPO
65Euy30J+e+N16trAJY1d3kIijBAAo7AzJ9yAvnIStXF4foquL7fsmQC5aG64LI5Ct2qHyaJ2eHC
438MVSH217tw7SXr5AZJPw9ITptjBAGRfPXfJTq576fosYxujFHYqDHWtyReETw48sEYlGz2dFdM
+XoOB11+vj4KxyrYsDG8k8qwIRiBmNri4Ksuf1d57RZNm6v1y6nxYpMqVCPlZOK43Ur1NS9Qh9Qr
b8PQXG1f1uVF27LoUomHPNpmyDxUITDPreq3pt7Vum3G4IIcUiQ9j5KOen4w3YUsD/XzxRZPkKuD
y+8vPt+f1DJMLPX+sACMJVnXdLjsVwvfens5DmabqyaiAS57C2uOksR3qP2r/xfj8i8xLhbnDIxa
64YrcliCb1myMbpMUR+njmv5VPNqn4RNlIXG/9bw+Mtt29S2Z49MjV9CdkYMHFlKMDP0O69jagss
7hqCZcxdq5muphjgZ4JKDcxXdQJ/1olos/M9P9o44V6/JAc2P43o64bzqUSZeluK/azLGjFx741E
SdKOoHR+P4r4PWPFr+uT9vqgApunphj5SmfPk0cKNePd0uY7UYbQMEeqbgeleb5xM3B1Yxm5ALAV
2h2+PM5RvkNB0qekit4AKX1cC75RYeHq4vL7C2MZxdgtRdCoIzPJcpzHBZQ41N/XPQSWOmjy3d02
YZbRa/hVHQts5GIEGq6I8Vwm3TOesO+8zZi/ayiW3Zs51cYLiQ8igeIb1El3TIBUACQZWay3ar5f
9y2BzVljEG7x1dKpozLFl1wDkhAM9ZbGpqtxy9p1XAHYTTQuOGBo3ZnCV/uWb8ZDXK1bhi7jlfRJ
gvNIRdM5WRDUaVLGdtfX19W4ZeUyIHSQIEc+IpvnQ7YaoRzFNwtOXve4gY0cUwUpwQ1yCffT+YPp
1bS/vOcvT/lU58F+G4z7+uUmsGlp1mkFAT5Qsoe1QAn/4H3tlqkAMwGI3m+aJxtHFrXdWEYD9g/J
hx9Eg4K0r4KtOgrX11u2nAMKmKhZXmLA7bQng27OvKj4Ic1vvBsHNpYMfL7x4tUMQC9RSii01F7F
MshCVcnhtgm6bLAX/ki0YRqvqNs9FjIEEseHXFmU9b6/SUfp8BKJdf/289hDRDNEzgKvxQNbADdR
QPMfFB7vtN5iEnQthWXKTIFXuWpTAFuK8bfuUJWT6OkDHcN8w+BcHVjWfEkSCkYHDKOAhBkDO5fA
RWcPCvStwKarB8ukVURGIaDDcmT94O1ABwjGAaT8M44y1i2tA4fbsEFkjRflxSzx1FqKhdAHMFOD
aLhOq/k2gFFgY8hYPEBmGRK/gLkYnnEooGdLzLa4klyfb53Pvpz8IgmGosCrfeF72SCz1vh4l95k
Cza9jNeUbE4GGZSZKaIvAVCzO+JtErO7Pv6y7i8sTfWpAbc3hBOyOJV9VrJeHUIR3cRGyQKbUsbo
aiCFvsx8UPUdbjByul8nuXmjcJwJNpVM1LQ8JNMKduoFaR1cYC61msavDksgd9TEt/mj2DLkGSpq
TR8AqzAOsLNoLqbdKnCFuW2FLSv2xDKyIIQYETCU+yaXBxGuGxkC1/Ja5jsqGfpBj6ZxGGSolz8u
m2FiR9M2dow0kHRtEpySxRC8Z6Yju1intz3+Axs6lpg6zuMaMEk9qmMvyP0yST/LPbmn1SaEw+Hb
bNhY1E3gsY/oemAG9QtzD5NlBfCxoS633j2uLqzDOIH2tx/Oej2U8dR9XmU+/1Ok5SmGAuFtm8fO
yfrIjkM9eb2gRCB/8P0ShZbxUn+5vjVfta8Ymnj/dQ/CR9RwZF0N9myaTg9GtN4hilHywWqjgidw
N34IQTl6d723V7cUerOcUbPyvB0GLc+NDHA7XYUMM6PSrZDeq4c+mr90+8LX8THt67rxxFuzRuYr
dBwgbMWAiEt3LfICbwNINw8bI3ldMQR9WRcMgGP5kIZx8awVVLPmFBQhF9ULk3RICyGeYtax3iPG
9SYYxMcAXD63zaDtqHQJVcSO1uepjml3V6zIp953XtPFn6938OoTG+OyfJUAb5rvBX7x7OPtezev
ny+jIqz7MSN9n8mpewiareuTaztYzqsu2NqDaFaeSQWZQdkR9n7KSX28PpLXWweZ5n93g0kTaL2b
pj73vWm/dknsR0Dh+JXeX2//VdOPQdX33/aTqZFmCgfIHhn2foDO9nspYqRQIRK20YNjk8U2ja1/
wc/1KRhLJDghdyUbdlWz/Kn8Th54k/LnOukfdD3v05wDOyy3ovyvsyVgaJZXCEYTMToSeU664E9f
QeiQfs4DVe2KHkA1P5xQegNXHcTqUVbiV3sjmh49Wx6Ctzl2NC3qc4kE5V2+xOV7COpuCUy/7iDi
9LJVXjiIJGBznnoVNFgSYNaquKhBFNh1RzDrntqyHQ/Xd4Zr51m+IW9y0IcBInVOZNruwG1cg6Hq
NkwupshyAXmZd56ZqTyzEahWPKPjo5oDtvHtr9t/bLPdgppGRKCIlGdd5s9JgYOyAIxblsUvaDFl
I6tlBj3rrYeyc4dbLsCjdbP2qm7ODXpQA+DRCV5ROYSVpgkq5qmc9l6x/LMu3tc59L9fX59XwRxx
bAcaEENsKjBGQoWroE+dUG+qUHlf4qWt96tf3vcASh7KAQXyUQrU7fU+HXvCJo+FIKxS4QANs4H7
IFwlpBvbr6MIoLJ6y0UBo7JMp81N3kIOGKYTEqgWQQ22mTPebV7FXSOwjIfloIJACX59bpuSkkzn
TT990EE4bRVvOhyq/WbPPdH1mnN59rs2+ASVQvOPkX76IE2zBdZ2OACbMVbncQ/2f1KfIXTK+Q7g
Q/kxaevxnxL0CN6eRiT5fH29XYOxzlEmW5+AD6l4NqWpywxCt/7jzFZILUL1aZPzwmGtdgWYLECu
2jajPIOjjGReoZ5q4BYyaId9YWn3IwqquyC4iYQkhuf5r/dkdeIDlQCdPxQk9buOjtNjWG+Sxjm2
l/2GFz387zLF9BlY7uCx02Ba5bXcOqxdrV/uvy88vw+lkJh7YfHMPU33egJGuQsQhbi+2I5lsJ/w
CZ2SZOho8Sx4/itZRoRqKBKmGixSUQu2JLwK4lxvEZ04NrFdE6ZnUw4zhTZsHo00wzV02EG/Sb5L
664G9I17G9Aq15xdfn8xZ2PdsrVKG6hAX/pBjG5G4El8vD5lDvuwH/aGeH3QjZU4m2Z+GyK/vGdl
P7yDunq78bRxfb51TvoghC8ToNsgxBFP78HbLk5VtIlNd32/Zd9dgDM+bdbq/K+URS2CImsU9GCl
DH9fnyHX91tHYzUkc8zNIs4BJcnbCrCg5T4OmGR319t3jMB+33fRvNJhVOVzVUVheEASlVUfpqH1
2kMz6jX+cL0bxzDsl74OkacV4Mg9J6g8y0wC8s6sDXR4U/1lHNuPfN0UUwHi1+YcRXP5AQ3XfibX
2fy87fMvRvjCCFQg87QOVf5AItAlc3AX3FWX9/FtrV/W5kXropFCRqhBPssy8di+SoMgeV800HvY
uM45fAWzbDjnplgSzsRZIpUFHcsBODki17cNSgRwE9kKI7gW2brx+l0/Q4kXtjZLGv0j2zRuf7cm
yMX5+jy5hmHZMkd0AogUwc9sAOcrx6ZCIVpTQz6mnh8EaSHOe1tHtln7La4d5czP+dJVO0DB6K7r
y+5xrQPUfwL8/c/1flwTZhm3qUeQVJkqfwAmLDkWYs2/x3lTbticY7rssrHIq8NwiUIO+tfgj5y8
1MtUF32scBjtAtzYbmI0iGO7gKyPmjmE4h62r27Kbqfo0AjkoWYQsF+fJsdN3a4hgxi5qqSA8wjW
qUZ1YziN75t27t5VkKr+1saafImDpvX3sQErvw8Xc5vZ2wSwRqyyNqkuz2q5VI54fnGK+03ok2P1
qWX2DNjLUjUChwdZ6qcw8PMgY4OSv6/P2qWZv8DqWBbL6FvQ3FVYi/pMm0W91UZIkJXE0KfJpy1W
SFcXlsHrkbWtHNf04V9xOdnQb3yBSiWlW7Eh1xa2LD6Y+GTIkPNz3JkzSXKPZN0UfJkMKEs7om4S
fsVUWfbOpJdO4eSVZ9/MUPxtk+NE1Vb1tWuS/h9nX9fcpu59/YUeZgQIAbfYTmInTtIkbdNzw7Qn
PkIgECDexKd/lvu/adVi/4ZedDppK6GXrS3tvfZalpErWXezE+b5uxqLcFvhULxpe/aCEtprVa4L
PdjlZYQHfGTBkL1HGZU71hlvmw6s2M70ag3HwkLYpWXRqAGx7rX4GRAwMYk+kxb4IQQeqi3pqlZs
L2/aBZuwq8w4qswAhGrjPZnTD11nkCec1oGHw5CeB/eLn6W8JMKZ0+wd/B/sk55G5m47XJfFOj9u
F5rxToMT2UdY1qVZvFU9uL2SMS3i13VzYxl0D0Vf0PQF2Turp+5JZkX0PiJ0cE3ZdCneRy1rLnHD
6SfTDkdogApQ64kPTpBw6LNqQxiSwaMPYBdRlXygZQkCUDJua70upB3aCQ63ml3eSSneg5iz55TU
qtw0mef8WDd3loV7lJVpxxEGDoqujm+ruQc/QQ1RxHHl2ltWzkhAYiGx9kYH0x2PW9VsutkF4PTy
AP6eogntkjPDTY/2cbcqx6D4XOG98dCZ6oWZvHwcy1J+juN1zOGhXW/WlxnN/Tkr3kE0FleQAY74
uIt7dW0tlsJ9ds1ZyfzUqTvEK7xefalT/jRl7Hlyi2AbCihdnPnoEYl5cI0ok9U7zC5D8/0ARSJN
AF+SB3LvuE391g5Bfy2Bv3BC2uLtJajpmQkm+BDSxgeTnYm72ADASXSuBxXrMOVhaNeg9SoefQox
bqRLmoPg5ycUi+an2IBxaOVesw6CaYD2tzOM6MKMNFFVeZ+Z0meJ1yG9jENTb0Jwkq2MWNq1Z34q
5nBIu+y9bypa3khHudM+asvgWqRkIS5js5IDTwbVJjW1D2oey4QP0iQqDCEc/8o5EPk0F/191TXX
YChLlmqdBAKl3pzHcJWdMzkbp+yORPv1MWppvVFe9ZwjY3Ql7790ZNvVaDN4peMG4i3vYa/GZC68
73Hcf8q88i0AZDxhNfQvtVMluDA+g7T/MNaruFLC0K5U4xXtioj72btXU/2osoGlCDia/mPVcWdX
p1Hjg7NRYmC0gwuC0y4BvAYRuDPN31HpUCS9m5br7hw2tzliB20ADc/yPZ/VwySV2CJGcW03LFxo
/pBYnxGQgJYf8jSN+qY1yKHr6irMc2Fn29VpDYgFlBOYGKJd6TEthp1QgISpwb+PZ3UfcvYgu2vg
mMW9Zp0KSDVC0INWzWE0bE+HcQKBbf/alyDfA785lPBCdzOH2ZPbo+I6j8z3c2Lw8m5YmkTrGUBK
ylPIyMj3wovlnCiZQsE6v45fWnhgetbtwJTxJPM6RXQKmc6z/g5UCr2Snsaqf+/DnieNosnUrxOR
h/FYR0QIiZJQO/7/9edOc7SFKHd75fRecq92EZuHKGRuyl6+y659qOBMSQW2VlqQ/2qniDZd4D7V
FOWEdaQOrZ+vYnoJQ7u0DTB5TQbuRfu0xq1HpNCVKxBo9RycTB1Eza5ctBYeO3Z9mw50VU4ibx8j
RDCedQvY0FMuKgcMhKylzt2qHWeToad1NoAgU8XHsYR1nTWfKh+8R5cbX7gq2JrsTZV2vuOoaC8a
OURb8FjxO04jvRMDbnNeR+Lnyx0t2I1d3Zbqqi29RqTHpo+cIxvV+JLHAIOva906EEonpEPWAbjR
gnvipYWs3HTT+aDtuzJNSyttWT00pFwyiinaj032Dx2cfOsZiLrhBn/ttbnUg2X3KDebkRWQ6ZGk
Jh82TR7hliOGaXiGIOo6keDwp5n+8upksctQG+ZIhHlSd97IkJXH5nznWWcQdnmbqou6H7wm2ivF
vwoC/T4dD5+BCGjXrYNd3EaL3u2lScN9kbbDhnrxkVZhfPc/PMwXDIJYeTmeToOPyG54LLoQ58fE
3szU8H0UpN9yZb5f3q5LnZx//ss6qLCqUtBj98gzTXmCDBNP+hEiQzHzd2589XxasDkb3QaqwCia
tds/lqb7UaZRdRuuPjlsbBvJapeOQRDuyVDl76J05dc5HpvXpiyHKpkNcOFXFn3Ji9jQNpKinKCe
kId3HPOpLRr9Sadj+lTUZIacPejrC+SWX1tQsx8havMhWHslyr80gZbZg4Gk6idVD49A6cefSIfM
SxI6tamvjGypfcvoESoDHYnXsiMFA01SVmfWRbC/31zeZUutW65dzZHQ85DqH3jMdEVCvE5+E3Id
z2jIbDhb2Tae5tCEevwpHqAboPEmJptVH89sMFuv/WYkkg2PYKqvN70r8zwJQOFwZWX//jJiNpAt
0qacZ8bHx7GP4g2ucu1G9UD6aRHs8U6C5Ozao53Z4DXhZ9RUQ6UfvSr/iEzBIaWI8p5Zgf59zUoz
G6RmYtanQP6Nj8BI3ekCYoFzPzprikGxzuft9cthxfEmKSsxkaOZB7ElIBzZgE/K7NKh14/X4+t/
363MLnErsxQSmt7cPnpNnH71KlDbbUN3iq8JW/7dwTIbpTYy3dCsp+4xbSL9g1SoaPV6aI0OWXFN
MHfhXQJ3+vtUMcnyYlDcPeqIiGF4KqTx03tX1PBbiTuDSaBLRI88wh3qEgwoMoEu6hUU94gD8v4D
jQstWeLEgX9t8ZZGbZ0B6TxFnWNa9+hF0XOkgfnrszZ+bdmor/iyhXWzsWvKNW3OAukeSeV22zL2
1XMW9GINp0AIFsLfZ1SCDqjULQKAkKds9nxMUwCoq2vvk6Vvt5x9P40RqvpK8zjWk3MvPRRlBaCE
2a6yShthRyFtN/JWFO/UAXJQRw2YdM+v7nWtn1f8F7NsWqKcspbsx1SU0yaf/fAuKxt65dsXfC6z
9dhdhODTdCgBrkNQlHjBC7Qh4y9Bx6LEg55gUsn4WEJ3+oaYoD7M4/Rj3bCsm7xmJhUlE9iwVeu8
FAXxn8zofr3c+II12Gg7VUN/pjA4Y0QOJd2imD7zNJzve1YMV+ZtqQfrBBgpaAA4qA/3PRteSVw0
t6JGwWIlvGvn2N8DBMxG2EkKPXGoDzrfM0DtbnIA+sXk3rfFjAwYXBr4JOSHE8p7Qup1S2LD7Dwa
ILIf1t4R2G8T7dJAMX6feSi/vLKVz9feP9PDzEbaidkVsdt65PjzVi9G9kb13L57Pv+YBzN+XrX4
NvP6iFQV8gc5DmdZm1fep+MbODCDLmlLpEhWvYCYDbzzmINLt9uRYyqAhfbOTyBR+GQvU3dY9ZJm
NtpO6UrHPPLJkTrj535ASENO4Dq9PEkLJ6JdPkfavAMyPOqOkWbA1EYxokFJ6DnXZIcWdq+NshvE
OECwaSzeeRt5yeRLlfS5+EiV/mEyDqZrsBskM4QdHZaXK9fEs07K2Cm6QGB7KdRDbH+uCW0runN9
7d6umzbL7BVYY7hxe3JklGYvDfOcoyquagYuHCqh5cRR+dTkPgQ0jzin6IeIgvi5yVgWgrW+lm+r
RmCD71iXhW3VYQQQTe0Bq9dHxdQq1pgQohK/r0A5mglqIKF/FHHp/cP0GA73lYmUuTL9CweIDbkT
YRHHTuazvReKJjExoqPEaZz7Kp77W+fMEr5uks79/+JzlUbRBOtqgjTKIB+U1upTGPX6WrJrwfhs
WvaopGXtj4Tt0yYYwR8CyC6ULfUVM1hq/fzzXz6egItrCOIKrQ+pcwSlhHNEWD54XTc1/m+tX25j
YZ/b/OuecQI/DAXb47lPQQAK5Yo+BQGoHJF9vdzF0r2GWZaK+sHcTOkkfowOhMgnaKuOEER9884x
qqpB5ZzvxG1SNwgdDqkb3PsZfrvc99Iutcw4Gvp8Ln0n2Jed/5WP0+efgUQ8pf6bgtK5udzJwirb
SDuuZdOHYQZeZ8r5P8zM6t8487KXda1bhtxAHrMCJ4b3f+cc0njOkeLWcWVxFpyDDa7zoLLi9KOh
+2hi+8KZ/yNu+S+JoL7boOSri9RD7nbNnY+/WTccy55NHUOZpiDBPmW5ukN22XsElqV8vNz6wna2
QXXRpEqSz0T8KOQAZH+lUqdL8sov3lCQfhXqv7TgllkLMH6iuiITP5hg+jMSUd6/EjjEu3Vj+N2s
/1+ahsYXThjsVZSOW0QUSUIlZRsQoKxD7uFW8dvJ8f+ieKwhNe4Ge9xnqoNSXQctKmTwtkEVXQv3
/H2SPBvm4TU+UXry9KGk7I2BGWBTof5l1cHq2WiOAihcJqmvD2MGsi8SxV/89qq65d83ESRjfp8d
Nab54DuRd1/I/ozL5eldzxTYKopplVpj6Nkwjqbphr6BwP2BS9yPVDrqDW+yKxtoaeatDSSQ8udO
LLsDzxDipFUKNZB1OsH48j+2TiMYjR19ONN7Nj7kpniXv4UNnl2Xt//S19veIkO+/Ofs95H4UBS8
RZlfXnv2LDVu+QMeDGUDiHV3iJDzfRhn55suYnpl3hf2jQ3HKHJUL8k59u5TP/8AgFxtGt7+kOO4
rjjOs1EXuCZWqPDDxuSzfNMECkFpXX5x3VCvEQMJPRt3QaDqqsdI6gOZm2GDE6Hd1uclXrWyNtIi
dZCmbdKiO2jwlzMEsDbQelkHQ/dspEWLeHPuMClOVduQXZmRJ63SZuWXn7fTL/c4FPGxOe56714p
bP7t2Am8YWnt07fLM7O0cyyLJVE9zJQZ/77MVLspURCaGANQBcoQPtb1YJktpV6Dx0bj35NZ03yD
iu2x2RSBq8qky0xzLRy7YF9/QCmk4RA5Hr37vqD8p5xPV4CI5/IYlhq3jDfqp4Kg2gqwWrDOyv0Q
ZoJsChLW1wSmF4LJno2daFnUDN3gDVlSZNnLVDcFcCbuV5G2+xlEg8mUijtZymijGRiYKr8iW9BO
Xzk+FoZnIyiCYorCwjOag6BHd+M9SEvB6AUhTSNPlycwxHb9M+jj2eCJaHCgUYFHJ08CN5R7GTgf
rV9/CQRiWG7Xvpe+dwWy8/d7t2cDKAY55L0SXceTuI/IBjgBmXQcWWpSBg8ElM1X5mzBcGwsBSdt
wXrXBUaniosn5D/lQUbuZ9pVZtXl3rNBFHQAQfrkSfQAT4GsWIRYdWDUKsrp0HMtywfCtsNDHcRS
SQsmjETUCCsRUDWtMxlbVR7CwT2fO4qv5+30uclAj4lg07W5WZp9y1UDrgLGpylA63HZH7OswLcr
8zi5K2Njno2eyFPwYoFLZ+KJD8xpu2siJ+teqOfR8hqn+MIgbABF6ShWi1wy2Dxl+8DN+Q6IUQmG
T7y0LtvdgmXbEAowzkSh23ToIo3odIcHCnL2ePXsLje/NIKzuf/inSrqTpyQyM+SoRmoSDonPWrP
CU6zixqNy30sDcF6tsnImaOxzMMs6dzufSq0c8w4ZH3XtX4e2S8j6NUA4jnaovUmFR997gS3Pq+i
lfNzHtMvravMhz4E2D6yBLgbpFEyXBA0qHaLhOMR4a6cIcuS01HEjZtNwC0Hk5wenJ4Fz/6s1uWb
PZsfWHNoQzhhHWEQrnxxoyzNkzIL6Cp+MmASLVuO+qiNIG7hYRPpge0ykBglXQvCgnUrbPluU50R
PuNAsyTKpNiRsXgjnpFXVvjvu/MPTuBYNyLARQAfD6zVdweKSNt6yK4VIP7dvv6gAC6CnEVlW+Pb
aePNCSdI9gve7s8ObbNmelwbGzFFFa07qrF56nYOAG+uok16hj2va96y3nTqiWj88wEUzrhWihQ5
EsL6dRg018ZC9ASE5B130w8EclSC+7dJZO8USZN11yKpS2tg2zAivjnzg/RDmqkDSCHNb0KjcvDG
Q+h93SRZBuw3nSP6HmCLBCrKzzUqRm4bM+VXbipLW9T7/RBqhNGl8VpsIp9ED6Xsqy2dnfjK/vn7
zc61URB+6PdOF/Zo/XxfhYjMkWt63zuIWowz6MvZuqyLG1t2zLu5jzv+86Q2Ffhmhym7Zbofr2zU
hWW2kQ0NsFKkIAauDLVZ7IHkUt3g4FY3kMW54oyXuoh+X4gIZSxuUfXjwYxwBn1K/yG8HJJZd9cq
ThaW2mb+DWkOKhCdYhBMYaOi5qTQW5LW17Tmltq3rJmPoXF9StKPUoRvY45iWDe6GkFdavw8bb84
y6oY5kAUCjtpcHDHIlxDL8+Tsr12JT1/5Z+PENdGOdAJLyxV1fSganGnMhR89dUXooK9bLyvly15
qQvLkiMejkhIZRhD1Olm2/P4OS6y7jvwDd5ubJzgSnZhaa4sm6Z6iAyhBv0QH1z0iJ6QHc3w1Lk8
jKXmLZdM0sYdaXM+MnRb54lxzmI9AF9u1zVvmTJqokoUiKfDARFQBABSr8y+oehmvMZbvPD5f2AY
TJG6upb4fJnDwFCyL3dFj0rSy5+/YMc2gqFsY808KEAhVtWy5xLie5/Lou78XRiBAPj2cidLY7Cu
1iLFHbeY5IiqF6q/F9SXetPqylzZqEtjsCy5yOaGgS16OIhuYg+QgX33RuHcOMEqEvvQtYELRd41
cQCJ1oMawnjDOSqqnQZxw8uzs/T551n75awgumCZRKjiwPjwGkHUPUkDAKynq9QoSx3YhhzXYPjA
C/yAsMiY6HmcRVKfxZJylpnXy4NYWmLLiLGYaZxnZDiUqHLfeQUUv9UUrMLSubZ2vAKdPGsrMxx4
yl486RPEdspvlz98aXIs+436DLmPfEpvdO33t7C06FaQ/OV/4M5dOEdtgILxajfroc8DzOR4M2bs
oUG42QsQq8iCl8uDOHvdv3gDG6agGHidfc3PdWtwB61XPKHW/KEqhx1Ue26bNrxp53V5EdeGLAQF
3t2OJ9AXaCx3bRe9hU58c3kcC7uIWZYclszrmtExWcInZO1iWSFYUUyr0pruHygFBoBWKpo5SxSg
mEgHpncMt5Yk8Nsrpnw+0P62DrYp952eOwBLs6R1zaeSDndQkL9pCsjdge4118Hu8jwtbFpmWbQO
6tzr1IiROBNgBkFuxk3RILtZlSjGvdzH0lpYFl2BnB0kiMr5MFE77mjdN4fOaar3y60vjcDyyk1Z
e4q2M2ZKlTPZpdWob7NBOy/jwNbdK5hl2ZQ5fjmpCJPU1gHZgZQZ6cEMmfLLI1iwORuvUEoQ9RBv
QvON2+9KEM1vhfjEwXoZ6ipInDq4Bxn95nJnC4th0wP1TSshLeChM+4x0EINjblh81UCs4V9+wd+
YRRgt5KD80GnyUlikvc3bnMmoefjZ5K13rOLt9zlkSx1ZZl4UPRQrJ1jLPwge/IZlDrnmHY2bSOd
eZsBZfM3vBmvyVYv9Xbefr/4Vh/yUsbIFL3NJr+jhv+TsWJ3PuAnz98BaXrlObS0PpbhZ3zoxlE1
BU+IIico4A2bIV8ZNnQDy9zPRYEZfkPrXQ8i7nhO641Lrz3lFvyTDWNgMqVhFzjZqZwgRSO6EmoV
NOuyt58CGdh4xbpiRwgH/74a/ZBT6pYzP3GwMe8zcLbNUMV2kAW8vLeWVsGyeDEBql5o6h6KLH8C
tRFqZiv4qcuNL5xYNkFQPxCoP+Q8OyEKl97WPdhbiixiN3Ezhuus3CYIEmSgSlNc1MYx0oc0yubH
ekQGcN0Azjbyiy2kDnX8sJmyEwQ0h41ommBranD4t0H57+UeFo7EP7iBGtL7EMLGPp3S4GuV+5tU
DY+zP3yPwareBdUXFwXhl/taWGubJ2gOvXOghvFTZnSzx4krXpVfrYOLubYQvclknRZSwYKbWpCG
g0+Fz3WczKkTs1XhetemCqI5Yy5nAzmkVX0/diBrnvRVwYal6bG8N65nIH3mxhwaOc8bKjvEghiC
lusm3zJkqEFEszqrHSMr0EMjPhavDi/I3eXWlyzNMuNIhs4EZwAeUCSr5QMTFLXwCnQ+uHKiGOra
BWehG5sNqM9LQzJa5SddVmDogVR3GsTkUE1Ab14eyMIi2CRAJI9HrqquOvUUqhl91Xm7YYI45LrW
LXsmukZgzPT5qWkHb2MA7N0POuIrW7f8dOSSoGA+qU6mn+V2Cn3zieVOdXP525fm/vzzX84infFI
eblyDyXh3vYcu0ql+3Ua+2thmQWnZkPDvMIf245HxambwTvQIkhzf5b/ZudqBshEg0d63UAs18zC
GnTXTeEeuMYmUmeVOHg0hO9HZ90D1YaKURflpNQ45NB7ptpFIF+7475/CGLtrXMMNrePo4Yu70Ip
T2cGlC5O2aY17n/xxMuVdmAZtGHaD5y4UCc8WtT3sjN+cxsaElZX2l/YTTZkrBm8KODQSDyVKQo9
hYKdhY1Kb6OqKddd8GzQmCjmGuVRWp7OErvz1Ka7/yGr4Z93y1/ejTZirHBl682MTgfV4MNvfIUE
fZ5In46I+0FnJ4OhVNM4vzRtLmWejMMkzcFvwq6td8IVPfd2oH7TRXA7xlFd4j8JwVEaDOR22nwf
+qKeHwPkz5EtJ7kLwCcryTvPVZyDCKYM/Hrrxl7pfBMzSlm8XjovOQFL7LsL3IOrDlCTy7JbrzAD
irWyJpiCaOcIpLBAEOyNbv0m83nq46RsOxTWdW0culde1EtLez5afzkoepHrcuhUdRKyDzaotvKe
m3w0Sad0cGVpl7qwTLgP60ZD98U9GNGznfGDzEkql9ZHzO/a3KFn+eOgG2OPGzKcZhAybEc//VIZ
0OZfPoQW/MwfeLGqGpgKcvfQ9+NjLwAJrKarIhlL02MZbxEWDamG0v2ZaUAJXwrxPMQywqucNz9x
YX/Z/TZezA+VQ0rSSDAexab41Ij4mWQTuclld2y4AIQS+23rn/UXhqCekqCZ+d4A7LdxWPZUlRgv
GaC4lxfRzpVs6w/Bi5aDObgBja64w4VZsGFlogLBEDbicJqqPk3qaYpuvQy18APJxJXk/lIXlj9P
md8OyunLEw2dL208sCQnoIgA9/q1a9tSD5ZPn1wztTUP+5P0S/4oSpivM2fsMOjwWhdLW9HqwvRm
kvHcugdRyhc2QWZbV9fqIJfaPg/rl7NAyGaKldHFSTvYJwkdKBM3eY6Csitx5oVLg42Di0rJXUcq
deoHOd0HvLoPHC+6D0HhsCnTlVxpUI34fRwRsHah4mcVi1E9p+dnalxDeWDVWWBD4QA1rysHJfwn
qONWSROU+abzrlYhLe0g6xijbUeHISb9iQ4gt6CdeKJ5Xm04i9Ydxj8xpb+scQhkuUOitD+hnsw/
0yg8yrGBtm8FSfLLE7Q0BOs8S8GDpsfGw8W2CaPPThV6X+Myw35yqASY6XInC3EnGw4XFdrMbjep
UwHN4y1Lwx5YoJIdkNOuN4J1r/FE+o/LfS2YhY2Lo07UEw7qvdNE2+i+BvaObHDFGsPduvbtc2ng
QeA5ZX9qjQjrLepEp3/nvPbX3W9t3TwQffp5GunqNLn+fZal8qaq4o/Mg5O//P0LC26TCVFPVYAA
y+p0lhShMah32FD0yepQhE0oJAZC65Dq8pRHQXUbBITs+eCuE19zbQ4ht8l00aemPKmOhAk04avd
xNN0e3ly4r/fPP8AxKXh2IoYvjIiIzxvDew88JVlu2d5/qLqYD/Mb75ZmTuy4XEGWtEZnsHtSUQ1
vKgQ/1Taf7s8kiUzsOxaE9TSsgHLHFTVS+gXHxELPy43/fcdRGzCIBH5pZn0VJ5C0GD8BIayEhXY
ciiuMR4t9XCOqP1y7CGqgRRhK9pTWTC1JQ1S2AP4wMN2HXEXsaFxXDWtwW22PZFBPIFN5iUYu0ew
HH51Anrl/vL3BSA2WxCk0kNwmHvNCaWwHZiJOMFbI1jn18gf6DjXU+U4zf3Jcz3vKyti82nmpnld
t8LnMf0y/1PgdTTmQXMSwyign8O+xCEdNyyFrt3lHv5uaMRmCQJWCuoK8AYnJ3MgM0nepdR3uHgd
e93fgYL0Y/K7/wGfRX+6mj9u1QFm5fchBVMJLWriis9pr2i0D0U8i1u8pLxTHLjBqyod3/vMWjG3
WzW4yml3hc7F8OLGoh3vW0MEv3HyvPiHVfi16cFDFL1KFghEIgLN0n/C3mTptisd/JEHRckTvI0F
g4Qi928QGImOvA/BONbOYzNsBxCdRpuyoBMOsS4Yg03WQgvitvUixysAMWJQDyy7Evp1rIJwTpQO
odiEbRcUW7xfXfcmcLkCW/oQcn/bVdX8MQPc/M0zuVsmQ9rqd1D1l/6mIf50JyOQ0xcc2NhNpOb6
UTo4kLdT3I8gzSKzJC2KNDN1C7mpuUtGaOk4e+7wOXv1igBv7pFrx01QkUz8RMtYf5qRXlU/vHQo
nBs3R+7yhhu/+xekoFV+ow30ELcgqaY+Eu7KjzesDo2XcL8t3ccmg97buxnKyHnJBm8O7lvXLUAC
mEcpw/MblQT3xuHV0xw4SOuJkSIS8IiqMUP7TSDB2raJIHeW3szAcRS3zgDA7F3atS3yNB4Rkj+H
dUunE4gdC/eTnn3s4w3W3N9A2qN/oJzRfhu3pL+R0Om6GYWaY4jdg5PsU1A3WQXElV9RvHaZT+9y
w/MzT3AWdfm3cnYK9zEKweqK/JmTlhtoXkfjvQc1wwkOtDBuAhoiTrZSR/iJr+cAs4baw8BJZChE
eDvjUDgQF3kAmgTQLlL/QZZ0dBIRCwbiOBfqGo9MOEF4F0F+qLyNwNHTVUnuN1jlwC/Akx2MYRYX
u1TX4DrCm6hm9Qwqn9on5Y3Tmow9OQOLvsTIjEKfOMx1tzG+55gkBVz039FtzOtoHL3PJ66fZx6g
ZIsgN6ESr+06UPBD3/6lcnCF3XYZbTPwzqcxVLi12wJvFQWOL75nuT+wr6Yb0+a/apA8Ps2yIWoz
SWKmJDTC17fU77CcYdqOA8rOxlnfcrA6D3sxOvqLE4CY+6UKgtndoFJipHI7oPyzf2hw62FJpCg2
UOd73r/MZ0OAt2x45tUbs+pckyPUDyduxAONjJkemngAXh1SLlW1UwUgkltsdP+A3Lz5p/Zz828F
iK+8b9gEYv7BH/N+T9ygzW/lHFbkhUxe1iVlo2B8BSYNZScDF/UGcn5R/9nviypKZubML7Kcpmyr
AAjfQeAqeq1Moae7niv2vQTY7THEc5jcuZMTkg2Lxugz1yT4Mps6SN/G8cwxXIR199SZsBWHkIPO
cVd5lTvcASOcuvcjsmfuA5CwZfE+IWUut1D3bopjGaZZDwBgq8ybQL1H++iAsZHj3jmQ97YmVO8Q
4EIVujcOhnyCwJbpE8cbIv82IHidIx3vYAZNRGmbaMqQNRCdDLN7mqX1EWEtEN6mKv5Iw7ydNn1I
W3OTuWULidS8fkln0zibwlUYTke6YNNrhwa7EDXw7bMLihxn2oDtNOxfwNU7InsGuvq4rRNYY+Xf
srhrI6x+Xookm1FCvOlqjc+YPGQPEwe14kc9TOqT0Fnsgt+jY8hxQLLoQ2MyUWKfUUG2mepilrDG
gxxpQ1Pz7Lqe32zBkAcNP2a0k2988FdCpLBU8dvU9t33ITZ4JSWMpsGEA4+LbFNMHb/xaOf/h3no
9G7glR/fBHwSwVaVzTkp5IIccptpxuM+aWMpiw8cXq3cME0ivWEDdYMkoHUxA3wbZ35zh5efGp6g
A85AXC/1SObd4AZMFrvAU5o9Ed43gLDJLPwGR4B954WumB6mvtR808YoCX8ei7J1Dv2cldWma8DD
tYtl6fc7ERKFj4YMEUUwJyjS+86bPH5buxNBbT16+erkAmMc4VT0DUCcQWqSlgLRfqPCUkzbTI71
WzvHdbgpQVrl3OYuBKFwQqpCJ9Qv01tkHTLdJbIWkkB1swavxa50VYDET5rhrKV5D97JDbIpgS7h
LLLuPxisBupYpuybEzJwB3pOJ996eJOvKDJU8jEG4RP5NPbQCN2PEyg3tyXAyt62rihr96aEcvox
c1qvv+Uu74Ndh2lxbmKvq81LODhNdx83c863c+RXD1AfMCliXNKP7njRhPUn2gG++pWmE1hVuhTM
fxLcMySpWDx5yTjy6YuX8iLEUZGp0LsZhk6gsIvTEWR8wp+8W9rWqtk7bTs7h2GUBaQTtfTheRK3
BsRzLxXK2hQEgTgAyuMoEDMwGcJBoEusK/kCQqOxhksFAUtCpgi7yyCV+2815JJ/pmVaNzTJ8fjJ
dsM841+mOPzVXe2lQu8qHXgFYBAIAh1Entb/ZfEMgtWibpvic5CX9QsK9spT63Y45JXvs+hbP8Ud
skBF1uwRqhqHvZQq0MPGBC1Tx2mUnY42MUqPXmkOmrevNJdztUNBADSHEoS/i//P2Zc0R6ozXf8i
IkCggW1VUa5yt3ue7A3R9r0XgZgnAb/+Ozzvxq22ii/wylELCaWUUip18pzkSy/HeM1oDbyI4mTA
6dzmKci/fIkG7zH/RfcgZOjc+9IXSUS1173IKp2bGvhgXIWOUADOOtyz0NcxSxmVKKICM0mNcy1w
0hcvcasiCr2l+gZYcVjfSdwuk/vAVckWg+iblwFEbsbr6lIHQMExIc8c1APvkCgKj3Gs2GfdNf75
djT6ZqyOLozLEk2QmwD7vzzTvJpBy12p735eF59vt24ZgJn9mLPG9QjwKudukZ086oT1OupziWIW
hQzPLlkACvqrPyPcGJeLPGNcnkUygHczaU8CWtcbeTTbGIysRwrdEZURMLw7lZtfQp/8V6AaMMKj
cbIxB7YejFRpAQHKEtdfecZ1L7s0viqOUAfyr36SbokivpnQhIXWrl9da6TwU6ImR557HrhX1WOL
leBZuWNtXx7lVG7RWFmWk5mj8CnBngUI0TmlujxJh+mrmxdb0lxvwkowCuMmEyYBa/q+lOe5haPF
LLzOZftQ+u6phcT12VcIlUC3uJGBtNnM8D7lpEuxjA3GkjN+mt38gwsFwxOV9TVbtgj4bQYz/E9O
PK+RzJZnNmQoJxtVCTjfsKvKkf5VyNe0AhrAy5yeqyruL35eFPVwEHglqreQVm8b6a9ivmloUIgj
4vQ7FdMHT/RX7nXgHG8eMEV74DEYhOGAAUqwEr/u0vNSOfFd5gf5RWabejZvT4D3V7ICCYY4SGZs
gF6lfku5qhPgoNiXrsDXG56Hq2jf+GR1bjzhVgi3JeNAWuW5f7q9x9oGsP7+yrXV1DHPcbQ8x74v
PyRYRx+cdPMtyta6/2frixy1P+QwvsfCBTyKEHqq8VYUFrvqfGEfw6fzcMZdEQJZ5yp0AoQkCQPG
JNyiMXl7a/2rkC9OpmSqKC67k9NVx9Dv6981ZyAboWRTcunNFD9GYLgwwi5oZ6SY4amWHxcZ1Cgt
qi5pMtxnXHxsli1yBstUmMV8BV4FcU135blE/HuM3b46qE5sYT8sjmzSFI+pnGWNY/o8NOFHOaVf
Jq7BLDfKc0bLXYy/1DNL+eY5VIznRK7VDyj/zYIZOiPVBkLAMg8mWbGuMsH54ibnuNPdOzzT3Tld
/ADJg/7Qx7U6xUF9vu1yb59DnjB8WrrD0PACe8YUqGuQN++DJaqEesrS+trXA27Q5cu+ngznrl3p
1GJ17qILr2H41MX8HbjMjx2fIl+oc5oNu0I1TxiOThjwpSgFwpgg6XlkHvYqv1VFlFVi68HNZjbD
1ce4gbhGMqGLKvhSNOToF81xqr3LsqTnfH7gHd2I2d7MsWKdGUc3l3Ej027AnlguCJn945Sqj30s
zn0XfFAjuUC/90tO5dfbs2TzTGMHSDJfxpAoxB7fy54cnbrT8aFyHEYvtzuwLO2/av+gmZxnaeZE
jiN/Z2UYeWOwppsgi5fV3X0WVBsP35aRmFWAE6QvasjcOJFXUx7pVvXXOHHmL7eHYdmNTf5i4pAG
nFhYzVPdVfnVc3ATO4ILVpMoJxNyure7sQ1i3eJenYhZ0iZBOrhxJFeab1eQ+kSzZNpo3bJRmjWA
FXLPXjkhCK2ytr8ba9f9mKQ6+z6DgPY4BVzd7RvFOrpXo4A+Ouk7T8dR7eXl14b07THJ0nZPTQzo
iQx3HyQPpgbBDlSS+DGY+uHggyv9cPvTbSYyHB3aCpCWroPkHDSyukdo7kx4LQNULYVYPS78/cFP
C/V0uzPbbBu+roZagq8Xx28RI9j60YgmLT5IH3p6G6OxrFpT792DFMDUr0A/lD85V41E3hEJg+AU
eN4W57bFYGYZF2/AsuS7XRxNuriMfdAcgKL7MvQewAiz/3ufoYxdCrDCoFBg4YnypMo/0y72zi2A
gvsWlFncmOFR2pliWCmBrvT7ZZ7jox50+f32t79Neks9s7BRxZCmRwLV/YGMeZ6cgKPIne7cJxDR
bCLpeZ1XnLsR9yfA28s8HpM7VhdQXIgYMqQBPXqFYHJjqJbd2Cx87Hks+iKvgPzsiuK9Q2XwYQGO
OUqCNj6WhE1HAtmBfduNWQnJer9NZO06EVRXptNC8/iuzRr9MAR4FkYKfhebIAxsxjRhC9qGrImj
UqrqPBIPdVn9vHWAWZzU5EXuxjQkKFyKo2XxyjM45ZePJQ3Uxvlrcx9jC/DoyJZ5go2GVLADlU38
eRGsPaIEv7pr5zHbiDBtozA8KHaceCQlc6Kmz+OjgzIT5MPLXSSmeHldg5lXG35Kax8smtqJVMzo
Z+pCvCuIxVaiwbKLmYWDXg1RnQygzahsQ+c0Bax/WFisPkxdEG5slBbzmMWDFNl0BvRLHNEyyD/F
K/Y3reItyhpb6+vkvzIP2PvCnq7bl+ug3HjyHe/YxIk4395gbK0byz8MW051CJ/OsYv9HGjaXxOV
1htnuc34a6+vvn1ZUOEa4z0V9fB+eamg9HchY6YvWZ/v3H/N0kAgvpaYMBWvPoCrghwVaAQWvEvd
to/FxczaQEm1zsA9GUdeP/mnoMsvRVdd+9T9t/emLfiyJWw3ywJZhsfjbJqg9j4Ox5oNZzDi36tW
XVQ1nnHrikBdcxem40ZUbZtzw50LwEiGpMSYmrEmp8kLspNwPLZxB7GcEmaZYDlzVxQFWk/c8NqI
4ZvIiiwq2HyY8Ox/RMXwtDE3lnGY1YLJspRgO0ziyCUJIJjad/CmAzbw2zNvG8f6+6u1C38olE5k
HAW++l03tTrESfc4+v4dD9LnOg22kgOWJWYWDeqqrzJNsENhGYQ/k1yo93UnuquLi27kSS/ZmRQy
KwZR3NKGunTCKE7b9ChQzHmZaekfZeFuVa7ZjGY4fO6I0IOAsxNVo/xEAAvBZU094iHxwliMV7ak
oRuTb+vJCOS9gBbUoV4c6QRPfk9hCRGS+yLDK/Q1H2M8f4OgB9dgoYGtub0gLPNkgqMT7qF+zXUh
tdonV+bzcwyPrGjykQ7Zf7e7sK1o8ueaK1ky910xORHvvOml4F79ORaT82Vf60a4UEMMu/X7MIyc
TIPFBa2fSJa1G1doS5YjMHYVn0FewPUrtE7UVwAl0qjWBVAwILaFjtlLyXOIWJZbnDGWyTBrF3EU
+oAyNSFiURmf59jPz9B57S46cRrwZc9bcH5bP+toX+0CyObTNmeEnfDWiw3gGjvLcWUy8TeS/JYT
8i96exWHY1yg/YQ8OPp9hriNfro93bam1yG9+vQcj/aZJ9G0TBA24OEelJKbpFK2xtffXzXeD0WV
tj0wOzz77k53U/Pipzu/29xDpqID0g1Ns+CbO30Ymou7Mx75X/nZq68mvEVZc0jDiGesP5eMhMds
ICvOSO/MVpvVis2CxUJyHkZDofmJlXw5DkvD727PqWWDMCsVcb2aJogXhpEOQapy6Ps5BDxqaX/c
bt622g0fBiopR8ngDCQW7SM25XeVlsd2KSF7qTbuEpaFY5Yq1kU4hiWZsCr9MgIk9EgCci7IuNG8
xUBmmaKjh6ByfM1ObUGPffJrRIbntm0sB45ZoliKlbJF4cNjASWNCoGTOyKLVJ1RuIsqKLHRjc0+
htcm0oW+uosB+PIO6LFj2GYH5m3dht6mJqeeyW8fIDoDlmdtfgSe7V2XJFGci69B8h8PzpwWUVI4
pzKJT0G19dJlWVTE8GdFcFaO7QhcLFgXwLwOuXjU53XkXbZsYYtts24EA2QIigKyndiNCoFXus8T
bzamw/bx5M99rhnCoHY72KvqftBRHkF/VjkfETyfbq8qW/vGmdyEQ66Zhy8XSNYMlAMnKI71BCjc
Um2kbWwrynBqtQTpAjVydmrAhpD48Qked5dJf4MGyOIXZvGidCGgVmSwUOJ792U+H+nCj9xrH9q5
PDfeTsc26w8raP203TrFU7yc2PSzWra0uyz2MensfQlqtS4eYB/voclf5gAs4dW+3KNJYF81TQHM
JNpuve5QI28i1YbZbV9teJUQ5TjHFVru1NdieBqrD6L8fHtN2po2vKli/ZgClI8tmrLDEP7g4ddx
erzdtsVTTVB+F3jDAs4GfPb0vRvEYcqHffdOEzQGobFuRXvAU5t/xuUX4JzQsj/zYD6LUG70YfFW
EzUGKYWRKBeLcGmrexlcBPmXs/KUeF9uW8dieRM3Vg0OB/80xuDp6cCcz1P1QVZddLtxi+lNtNgY
Cj8c2w6NM3mc21/N/N++hted4VVUJTy1UFBBhxEUueS9nHNy58s2+fd26zabrHPxqvWsobmmqO8+
jcVjjjrOiaLuUmyU7NgaX39/3ThrwZpQwuBirujBD9m15fN9Xm0td1v7hpcmIK7gQKizU82/1+K+
dPuTG/SnfZYx/JS4bYm4A74Uu8Cc5Y9LBWJUEu1r3Dj4llpODHh2RJr58IwsxD8p7VbgRfptX/vG
wcdTkIqmYQtXcs6dB7pVwDDbfOthybbWjTOvqD2BQkHYnTTvHH4m07+3v/rtdv8qhEMpCSl4inYh
uvW5r71PAfc2DG5r2rhp+j0e21SOpgs3fJBNeOz8Ztcq/6v2rR/LYURRE4K+4EeLxzvanYdwC0Dz
9hL/q+othCh6ILJ1Iv0fUAo9FPlZNOXGhmtrfP39lX/6QzgAx9QwhKTvkhJVL6i9KbcylTaLr7+/
ajylQtNuhvOHXvEjLd300Em9cfDbPtzwzcGnGYJ4fDifvoZhepnSh5jsA866Jnas5Q4H9Sga95m6
y+cfubpf4q1qZ9uXG47ZZX2LarYKIct6QRsvMYqlNNtYiTaTG34px55mvkDjRZlfpjE9E7rl8m+f
zdDq+3M2+z7keDxG05n/IwP/JPgODx3/IhrvdNv3305wuSZSTJe5XGV7MKWO+5BTZNBwn6mnFtUt
heoPtFbP3N2ierDMgokYS1K8wlSeCiPmFvER7KDZQaR8vAvVvPWwtBrm7/pI18SNjQuotGVdYC7a
M4dcAdSDTzR8VPL3XINguJ+O6a4kl2vixqZMBKpYFNarbq4aqmRJhqoFzT2ykRZ5+w7immTwnd/G
fgd9jRPlHwsxXan+pLtfVflbe8Pl9uzbJsRwaBYUPAtBWXfqsitdfmj/S1Vu3ZBtK8s4a9kEdHro
oO1qdu6F86N2GhTpPOfpeHL7o1K7gN14bP7TQ6ANnuUQ30EkJX/zShxW585wXy62jgKbCxrejUc+
hJeS0VMxourVDT8s83iVC/vSVM3329Ng2UBMRFgDBELvOTKMiiSfPk5x3n8apmXXTRkPzX8aiLXg
UVcSD0qosaqHU+O0VIHmyhMT2KEy8c/tIVisZKLB8AhaO2SWAtU5c3eXTiy70DkhB7dwljO+oPp0
ux/LqjIF7bnOXc5LX0Rpw57UEk53GRlBy4q6IG9AfR6kH/S7zt8iqrL4oIkPy5ax4gGdRATx3EuS
0Rehl19J2d0tgf4QKm8rI2NxRL6ujFentspYirqtikdzL6tjKlDJzMuxOswjgtXblrMtMsPXhxr0
Yij+4lGIgof7gIfBtajzbCOmsbVueHvaKBmj+oFFLijgPtA4n4ZLk4fhFubEZiDDzVs/1TmKh9nJ
afsjxCyBbCZ3KHzbd4T/JWnvth1qFfIgIqwdzi5KMO/rBeS5u0xvwqnSvFUhAY1IJHLP1/duPS3I
R/qQ+96VIHZNQFXlTgzYe02jiiz9KcF/73jrsp+3P9/icyZEinRSTkEx0mjOvbs5/pVW1buU05O7
+O/8lL0fabZvjZr4KFRrgyqLgVA9GRzUBidhhxpd97/bw7AsURMU5YFkrOtIGERBnE7hWZRDOT3g
ZpxvUZNb9kATWzjg8VHnxA+iLuNXlxUvK02/V3gftxXC34bOcWaiKpoE2J86kZDXBuXHCaQZuGCi
6mslwUH5lD4MUCXXqv/lpaF+r8b8x23bvel+6NY4BDEdUCRHxd+V5fWPjjsSoPLiB/LfWyJNlg5M
gIXbCRC0TgzC3jFE7wkDdagLkisfIOzD7SG8Of2cmcCKQtMq124nn2dFsmfhsDk/ABdd7AkH0fx6
grzawUkcjEilL/SK9Sv+NwC3AYdW1sktURfbANZl96oHlCZUbCh9mKjopvDAClX2h2kcdoEPMIJ1
al613/MGGBdvUM+sI8Q9OQHKbQ4jScJfTii7OzEpzoGTm7/fng/bjK/DfNWdEkoD6EuqD0OO8n5X
6c+u7+aAJG2Sptl6ME68uc9YGKul+hCI4Vej9XIMi1UfxSu31O9sU2Kceu48uLKZC/nLJSsDGBg7
r/0qgrrPQsaZBwatSgGdLn+N8Up6DqKDQ5Z77DMBKHpja7cNwPDrIp3BP4qip+eCUPmlr+sX3sb7
BF6YCWcQUCgjFdXVB5dAoqkSWXly4mVXqRxnJg0zoYNOUsDef6m2ci8ch2mDTSkHf8dt61tMY4IY
BHcJeFsz+UuAcuMihpSDybKIqy+3m3/zsMDnG94MNtvRHQDz+FmV03dXxfpbw8p3DiqE7mqn20p4
2gZh+LSTkmyuUIP/k89B+l7lvXMYqAw3XNjW+vr7Kxee8xK1AWMIfBcqjiJHK/JJk2IXhBYWMtwX
EO+kdfMg/DlJ9ml2S+/I2Dicb5vfsjeYiAah/DCfQNf4E9IL/RFVMp/yllYnh/dbQD7bBBvemzaz
S0CryH+mCkp0qQ9xTAeLPyjQAypO2N3tgdjmwPBgpluQQ8Zl81C0BADLtK/zKhI1RaJoVwcmtmHA
y7qf9274s2gGeqJV7z03RQNmxX3NG9fTsQ6zdMjr8GeVUFTkd0H/oqXjb8T1b6aDODPxDeB2LWYf
wP77tKxHBJTTZ+0/KIQZYtDfKycDL8vQPoAu9XJ7NJZlRQyvHkK34AmkB38FADveV12qTsILNIhf
w628iq2L9ffXTsdp70q34r+ggxpc6iUESKxxiqOqy63avv89XP6VRYPZDMdmncyk7kV+T5CPTQf6
r8jqT4P4BCaZez1CPSaj1y4vP1WluKyaV/myT7iLEcPpRz0AnRCX8pmOCAROYMepozhzshOKuB3n
dHuWLD5j0jZDzKUbvC5kvxJIU71UmuiPPhft1slhmyHD8xswVLVM+fxnqdoXSRJ5akr+zJdc7vx+
w+eRd2R+tmTiZ5yBI2Oo3bu2UvW3XcYxoQ9DX1aCkLUAVgj/6k1DDSK2SsZbi8tifBPzkC6Dy/g8
5E9zgYrHZBj7Uw7ul33biYl78AbaqqWc8ycQeuE278nuoHQ7bxj+baQRZyb0IZVC8AGk909ul+cH
BoR2CyionzWQrl2m7w64zmLoso3Qg8uwy/RN+eP2rNgufiZQtx9EMQxTkz8lNHnquu4i3OCjbMt7
3Gb6w5hAhM7XyE8WLwl+3OiUYE95Yx8wOY1Zh8bBnayeVtGz2UecTgso5DgkBpkYdY+dnH6jOAHE
OpDgOoD/+D6PhzMjeutOYtm/Td7jjMVT0ACh9jT07UOCauwB9B0HmuQ/AryaU29ajqud51Js2Nly
aptQjsGb6iH3m+AhCZwfVV59YigCjlC9+bUNiI5u29XmAsYG4SY1iPzdorxvGmgzsbjRB00hL7Gv
dWN3cLzYD3CZVk9pWLWHpHXEJ5lm0+/brf9vwb2xJkw4h2oWBDaqVk9zTY7/Ww5lPZ2hX37+n0+s
+kAtCAgPWcf0MV/GC++L9yilfWQgJdQVDinqZOfbH2PZaU30h8dDUoNlnj2D8E6qY11qbFMdqKd+
66ri+85017jZd2IuidCN/9D1a2oCXBDHdPHdKy+qfTGcSZaMurAiCKqQPIhaPjVNTz/kBes2Hkhs
Nlp/fxUvQGWZcBHr8BnzoeX9DAXgs3RkQCI5ELXsW3QmW7Kb07HhSxxciZd/cVvQMfcJiOhvT7PF
X0wiIjcMoFjRoHGccsFBsPm3inGTud24zT7kT/s000wmJxFoXOAO32XODw3d2ZXUcCuCtvVguLvO
QPRZ47nwSnzwI8cO/+Sup167PrDeHsObGVow1hkuD9T0kHsFC6543bmy4J5o9g0PF1EVJx9z5n4c
62DjNWld9H97PzVJk/EUHQz1TIOri/2xK3Cv77z4WLXj95iRfwfhbdy+396HaWhcCwY/G+nAC/Ib
N2fgL5ykqA9elgRHaNgF32Mo3W94t60jw7tl2/g9asLVEygXizNUkdRhFBX4JglCh2Xeeh97ew1Q
k5kIUtuds9QzuqHJfGFpftZsqh/iOd6KfGwDMfzcHYseIDviPucyoSFgRxCe70oBFs+27T8yMWwF
QbahrF76akPR/jQ3CTgBnhQA0GA4G/iFpMDt8y7ZVXzKqUmrHHIRNlTh2K/BQ/vDVa3zjupx315F
TaRJWind6aV3n5ES7q8Mi/d+dZLbrmizjuHsKa0qNw7K/Cks0vzLBHb9KwPhx3F/D4azJ2kvedc6
2VMBdpdDivsr+GObax2CvPz2GCxObqJOxrCR4JcNcNGf1Hmag+VIB+8IishrvDg15Ce2AEVvb+zU
RJ8Q2ivwIgzhc5qO3l0DAu3yWDbN4mzsIm/vi9QEnPRKpLHy/fC5TxxyzrykOZSlI+6F306A1M/x
aVYQnMFiILsiEmriT5QKGjHxKfgtQsZ+1rOerwI6CHj5y7eqtywrzASexNMcehIu8exMrLxD7XQY
AdUE6MnSb7Fk2ObFcHEIZ3QNIM3i5wgBwI+rBpV7WPC37w5ITX6iOde90yc6fsZke3cdCoq+MDzf
b6DIbV9vnOiz24yV56jgvcCT0jcBSufigPIZZ+MItNnf8HAHBbQ+6ASzJ3ehH92griOpR+dKaBt8
u+1/tgEYHk46ULaqafaeh6V/XkahQarrtBsr1OLcJtgkcN0x4SIL3pMw/SeuyNEF9/CJKEiEjV3y
FEIHfMP7LMMwkSdazDE6a+PH3BvS8lwEpbMAUCmCjZFYJsLEnIAgeAZheuI8d2Eb3sccgW3je2Cs
H6XcOolsfayn7avDLhyzoAZDh/Nc5235MeNQDvB8p3uANt1WQs9mprXrV12wOShFqrv4WYxj/kVA
FesfR05bq3X90DcCNhNZotOSe86yOM8N2HPPsm6ubY+LmXYQgfbTpoSQrRsjb5eNLE+7rHOeJd5N
jjGUW09dCFHMtPu//VVtpCRsxjJ8u3LroM9RR/w4ZF3rHoc4i7vPzuRn4UY8aJtww7v12A68T5Xz
TNWIF8kpe5jA9AzGUOgc7PJuE2vS9D4d6koHVz0v3e9auOKdJ8L2dLt1y/ebWJPMW3gBVbP4Oe1q
BzyYuvsxTC05djVx982BiTYBcAIoChBtooaPxvrORVHovxJG26i5tkyxCTcZ5i4O50kmL23mp788
QAjv+rYM/tlnH8Oh9aQWiI5Qmh3A8+xBWMJRyC7NPdSGmSOj253YhmC69Bh0FUtGkh1mRGvICTq6
zh4cPlRgXb/dhSW0McEmKuGkqlrF0UW9kJ9jMzoHqCe+T7IsvmhdJv9AICm8p2n5eLvDt1NxIIP/
c5uCbAVqaCGA8YhcEntf19DLODbZMrwfhqFN3xclMoPnZAnLvj70cwzsfI5qCH9juLZlbfh92kxg
dl+G+bHpsaxR2vbJAanEOzmmWz3Y5sxw/C6F/EWT+5gz0Ij0kSs0tAo7trGobdNlHOlDH09Mpz18
ZgDMbDkpUK8clD/lF537OqKgXThO4MWi5zrORmdjHVrmzGQhmquwHNw+XR6TTJ8dsdzR9jEP6muI
uD7OqnuffmtIvREXWY4Ak5SoSV3a6XpMXhKRhWdQ8UauDseHoqzegxZ5i0LLshBMXqJwioE1pEv8
PHrcO4V475xPgBqrL7MuN7mpbZ0Ym0Q4qI4VbJofS5A1QkIO6cxyTT0R0u8Mgena9atTf3YXVS6B
5yB16YzNgfha/WAuhnTbWy2rma6/v2qeQTvFUyqMnxuQO6jzIjGE3pd03FhZNgsZu0GxJEnmkcTP
wNAGYjZNAd2B5geSJ/OW7rytC8PlUbPttm1WOc+gNRDfp/V2E3DkTBK5T9uK/gWmg3ATY0GPp/IU
woRFf4yHHvoAI0jPIc1xeyJsLmg4vpoUFExrSt4XTHyqiPoW93hGTxPsW8H6clOh3u2Y8ua6FJP8
ebtPi+VMMF2HXGw/VyJ8FpnjPM4e/9blcfUNdbvxxnZs8fW/wHRZwvRct+I6TOVJAbDZjBoVxlKf
Fy73ZVJMRJ0QReb5vRv/5Mi/n5Kiqo6t2wdR2aR8Y3IsXmKyFFVNxfvKj8lVrZqsOE7LE+fJFgOW
zUjr9LzyQWDCvE7FFNXXKHL5NA7cP2U6eCoSyHIcQkBCNibDNt2Gr/vgWhqcxhHPbamrcx1kWFoJ
T05Ssm+3F5TNToa3u1k/0RnyS+9dIdVpJpB2+f+QH7W1bji6UA00usaBASOmXHXULo5GIbYerGzW
Mc71pucd2M5J/Lz6gSpxXU8K+h70SlsYK1sHhoeDfdV1JYSgrwkEm06Bo7+TBsnWcFFfdlnfxNGR
Agrl2Tw7z6nGc+gphig0VAuGpdsFu+bUhNINs5/9XxpOldR3fosp76Z3YG2Cdtu+Eay5iFeeULmj
8hVePx7bydd3i8rJxcm2SkIsCQ0TScfirIO43Ejep2X3oEY8qugKT40s7iPfode24/6+m5tvODRB
uB3Kykl/EVB1gzM4WXh3CONBBxtRosUT/PX3V3ZSWTp3ndfVj2ri1ROHhlR/Emmpt94ILEvVhNSB
wM4jWekAnc5VGsWr7LfIOcTdNtPftskwfFnNVeqGeOy6ahEnoP5DCVClK31WGu/bunLYISXuTmsZ
nq0EAeMfFClfkC9zwnPQgb31/eI02bgx3xbQBfUN104hxQCZrkpc1/iZuPX9EHsf07R+X+AJex6a
axH0X8e2OEBoYiP/YLkomHC7RgcIMsMueZklgIk9cqeHUqcfunLpvhRxW0ZLll5GEN7tDERNcqEA
xxQUDwrwky4eO5A6BaeHKvbB+6gJwGucYEi9pSGP67uwjIP+mAb51vxY3MVE2zWNm4KFhyHXkYvi
K6LpMvJ8P/l8e9OyOIvJKjSXaQF6VRlClc9bfgPqAv6gQTwsySaUz/b9hrtD9c2f0tTxHhvSZMcB
RDD3ztJuCSnZvt84tKEH2UGUIfCvyQR5TAY1xsOQIcu7yPCffRYynH2eBllSOMgjAcQ16FR+oAvL
o5Ue5ryvB8PFkaZOIbO9pnhT/sV15vxuXf5OnO08mYjh4UHTQqG36obsELdu+28CWvMgPIa5C2T8
6fYYLGGgCahrIE7tDUyTx6pHbTXC2PgwB6747rfL76zx6104D+gk/Hl2JF4Awth0Tl+CwoXQIPgL
IFeXFQcIPO4q0ecgmv+zi9ANqj5tC/KYQ+PlrphVG/G2ElFR6y1ctsUlTIBdUXEJuFcnXwAmhx4c
yDMyyMBWWwyLFp8wUXR6ULpwq9i/riu2c93/AgoenZBi09s32YZL6ynoCtiIPLaD/9RDwv0YUED6
8z6oTnm7WdpiW1OGb6dTmfqNH6S/mrh8LFBIfxla8lMEc36hQ55ueJ9tMgz/Vj6rRNeEIoPuAu3E
U6FooX5C93YrdLYcdia90SxKrpuyBW7F5d8aKtyrKMLwqMB4Gjnj9B0BdXh0Uiil3p4d24AMbwdM
em7DpE1fQlVD/MsP2lOebZLrWibFRMaBzH5mvCiCa4Ab0imtY/FfnDrlwQtncpFDRzc83RJjmai3
haZa4vGueqzVdOF585ykI8IfNZ0hksiODYe87C57mdC3xmWjP1WkehzaCShvrwOkZGm3qqds41jt
+CralSFhqHse0xfIUKkUJWBUR7VPwUfXZOEHL+VO1PUoXL89Fovrm6p5qnDaEC9m2B+VoheSiCEC
pXZ3rn2o4+zrwnB+NQ7dQnCvfwSYb4KAdEHzO55NGXs3E8K3oh7bQAzf19LLYqVRYkp6VKxUYz68
i9319Rai0fsc39Tma0BCTL2m8B9nJUBs4bD0SlWfnm6byeKFrnmoI3YlfhoHjxSoj+G375KR3lNn
4M5WespmIsPPQTItS8mhBXyAVqgMDhCq+b8kX3eRS76PdxJsFmvO79UCVmKgQ6tU+djmkHMdRX/O
ljj8CsZRdeQJkF3aQ4V0jhup51fD14qV8zmW6p89ZgxMiBwu6aiT0H3xOJeVPGWiuQfUad7wlrfn
KAiNox4s4XMMPUN2LRLIsLQEmtPhtEXS8vb0BCYYrnGmJqN1xq4AeRUH6GvE0YoezFERuuuJMjCF
+gaJx6IatemPDSokjngv9u9DyCXuco8gXI32at67tpqCPC3LR+i2te+UMzRfd5cwBCb4LS/Gplz5
ah8BTJ0BQRwXfUiTIgk2dinb1JI/v16AZXGmi5u9xF6JhDBrcuj3djydN27Nttk13Fs3qV8g+cUf
gzy+IGOvjtRvr55b7eKagNsZ3j3VaQW0vCwexeDhsdHxHejP6UYEd7scy4S/Fc48zTrD/kSE7xdn
AgR1dgd+pGD5ua8DI1SnfolrX6gyVLo100V6vAe3uOw31v7bx2pggt4GriCwk3L14jvajQ8p9/Hq
KHg1HroRvnZ0eFt/GAnbXFCWCTcxbyEY8ZkqKvUy5h2i9XZaDn5OlkOs/eR022Jvh1aBiXlL+oTX
88zoo8uc+iEHwWHwMITtDOGmcQCDbV544y5iOR6YvEuADI4cUvHqZc0sHkbN/pnTQB1Bkvfl/3H2
Lc1x8ly3v4gqEEKIKX2xux0njhMncSZU4uThIoQQQgj49Wd13jNISDBf9czlATSS9kV7r73W6x+z
YoBL9JsPnCJ4CMPqRaNwpXeAZ2TjPiwhRrZh4WsbsrDwFlRLHVJE9hziYw6E2g8uyfUNH7otH7L2
hoWN05Y6pGeheMEI7Q+p4FmZF34dcqSf163RwsZJJqABzkT5kjc2UjeqjmhxG7fCXJfagu7mTy8Y
ci1m5uf1i59N/tkDKPg9n1W1AUFcOa9L6Fuu2zgEYX/9onAw30M6G3Yoq+ZLy/LiRpuqPVy1TEsI
XITr3+RFNX2WLaal9ya3gTqNOlfiOle15FsiQZ6D1KKoXoju8kNDVfvoQw5si+N65Rwt+ZUi1XQj
lx17BtUZf4QSEwGb8MjdVxAwgp/j9UX6dwuWLiFwLNBhXJvEP7mi/ugmdrqMLPhCPWgXP9jevuXm
vsnd+9fftmLdSzE+r+liKLNNxUvURX6TlkM9FGkJVsbrXGG8MG7pQTlpCGj9QiZi3irHABmspp2c
jfleeYN/5claWHjlQirgVcPnX63RbkrGs+3zq9R6YvoXBs64MaxZJV54XM7zzoxmHtO8rJONGLhy
rpYouNwHFetYi/A5HBAHoUB0rAtpUzBUbVneSpRdguCkjbK8lkV4UvP8LR+jx5w0NxkgNpcZmDDZ
agesOJK/wHCdHCyuRwWSNZS4Iw7Z5ilnn7wRkwuYVbyqk0KXvEsUzM9SFSZ6zo3BKHnmCGU3Y2+S
LdTOilEsuZd0jRw5w1Dic4cpkdOlpvCSZNDn3rDwte2+vPa3hJxPUzTVsDzkOdgN1TbmocF0HmCQ
5el1q/53pYou0W88I0Ud1171woYhC/cG+qDvvQDxr0A3gHMVnCKACid067bAKWsHbGHnfh2HzkEx
5FepMi+L6jRNNrSpY9nzQPFL5nizdry2PQtjDxSrlUcRDPVU+GYX86gFXKixfCMcrj1/Ec0TDrmZ
WAv5ghEu/S4TQ0NTZpV+fn1zVh6/hLkxiBGyogbNfdDWwbCvE+B3j40n9AYSZe35i3x98KZC2ApR
VhQVtqFg4r+WaL1Rzls5vEtEm8kyPkhaipeojoLhgKGVoUP5wFD6SIZxawtWHEl0+f9vJsJwD4uJ
ZfFz6BTPMc0zzcoJELwWoKnai2IOoP0l59bPkw2TWVu1y/f+9sYmCNH3c6p8qbJsilOVXPAELOZ8
iyp87QWX///2AmV6BWHIHnm003Ob+lHvjjZHc2gjB13bmEWhrYsTCN1QJZ9H6KKdIl23ekfzpv0E
cIrbeMdKbhItrNyWEvCRehTPtMcMw8V7UWJ3ulfsoDC49GvCvhxADOS8K41lYeu0HUYToK57mjr1
ydQQv02TZOBi44PWFm1h6qJDbeECbnwJ++hjd8l0s6Q6/h9uBisHeQluiyHF1leg43yhCfF2XRN9
jpOu/VyLLto1rWXH133KyncsEW6I5GPjJiqfwzD6DCdP7mTv2K5083Tz+htWHPwS36YBwo27DkE3
wa28OfTRZG5Zn4HfrVEMhXYCGNTQVOTKG88S7CaLYMAA3Ji/kLApoSrI+9MQarvFar5ijUv6OILg
1Fhl2DPIB6p3ueqLj55KrpIBjyld2DplzswqQuOu5IQ/GdMk5z6r53gjgVj78QtT57UeFSYk/lfu
JCbM4YCvnCGidGHjNGyQLbYoeOIOWATnjMdxITBgHvZu3DdIVLeGlda+YmHa+WwtmG3Ah+Eyz5xZ
7Y/trkZTiu9fP7FrNrGw7QSsT0jfgE3xja9ua8w0PiiAvf+r+2nrkK68Yol1G7qGD1MwFy+Vr41+
bzH8bW+hDAt2gRRluHDL+Nbeswjppp/8KtFl84Im8Lcy08kndKM+AsC6hcFdcVNL+rjO9wprFVqN
RSX5DWVVk2Y+63eWKXNjgCa/7uQu0W8OdxDXFT1/Zm3AzizzI3gNlNy3Wilr33FZwN+CbKcaDHQV
GXsmse3uJnlBSuRTvpe2awBn7frbq87WEvpmvLqmtUqi51mS4sYM4uPgk+q+MUF9eP0NK9axBL+B
nphyjFEGJTjCwQ7yMc/aqd33RRvprdHcX8Q4f0/b0SWtXKYyr+09VT9P0KVKAfXAbDbGEjPoXtFL
Hwi3q+FXTAdJz8OFQMTS6rEZktuq9D5R4Kiv+9SFI/CjPM5KZaMTCyb1hswOTKFd1s/5RpBf4UGi
fwHj2gEc3BKllNKp+Z62fW1TVTg97F3lCaivlg7c2DnSsiENO1LP6YQS7hFTYkCkVFySceNLV47n
Ei4nSM85vi+4d+UsdtxV8w3APM1ulskPr7XZdTeAJUjOhMXcBZVgz6Ns7JgGzHrfu86vNq4AK0dz
iZLzIgcPRPvmxVlyGRFLxpLZr2YGKn2rbHSx13+czCVWznoingmjzUvTxncQqpv2TcOxbDG7cqSF
LgFzpvfb2G8z8awDHe3zvvoYQehoI/asLdHl/7/5Ic0m7HQ5RSfoAnXABQBsxtpSbmR7a8doEf/J
ZGRhFVaH0eAdsld9o53R+sjj5gymUcs3cr61XVikAkMhPFRYwuZlnLx2JyGSd7KNr0DZXQbXER1T
sjD+HO2euaJR9NxCIcftA1GBghji8/PjVc5lCZkzYVsVedXxZ5e1PugNi9K70AJjlvL1569ciZZ4
OSahjkOHGYWPipon6Zqx+2YHjM/tommUbs/BMI/RQ1956I7OaDe9a6smthtTbCvnbAmj81XoeRNF
Fm7DWDyxwZWQGBgCmWyctJWsf4mhs/CMpWv86JRTPewszfuPupaPBgnCvkqUOXqZl2xVvleO9RJN
58Yy8DH7fVlKQHcuwGVIsHSHSao3Xq23RpzWluxy2H8zTVPaamiSS9oZT98k7ve7IB+rDYtZ+4SF
3deywmw3OBCewyryD79Y/Qr44NQJ1++NDuxGIFnbl4UH4NlQS+rV6sWM87dMApIA+lZz7gcZ7ycv
k/dhn5fXVaeXJHMcNQXjMYpoYtripvZ1+P8BgmSzBbi2Jwsn0OIuIAfXRM9THaKwUxddecb1oNnC
vqw4sqVooPGoYDGJ2bNL5g85DcC3SHb97F95IVti6XQH5pESNErPUwLiVuuDANtE/LpwuwTQGSe7
CEPy9NkAjXtkvptS2w/TdRn5EjQ3egpaPtAOw9IMMjwChZ3Jh0xnYktteKUWvaSLKy6sOWqK2HNQ
yR+MD/GtG6pD1quzscOBeRlJadVf+zkL625GA50EL1AvTRIATuBaGnoPMsBIz4/X/f3KUV1Sxwm/
EROBdMivQrdSDRoQLS4D7MrtWBq2F2G6gVn2HLU1uyha5Z7ad86j1y7QIqbbJsq7iofqBYMvQ9oo
V/8Am3p8XbluCZaTdT43Alrq/6OnmzIQRSTb4xkr3nVJHDf0viRNZuH1JAAbQ9LTlIZueJ+pyy3V
ZPLLNXscLpFyAD9WFug3dhJDmaR6HMntCPqF/etP//dXoLn2ZwDSQ5YHUOCKTpcRHdF0eg+qgPdQ
E7lPdH+VDlQcLhFx1EpvNImJT5qCxc+v0NXNTPEj077bBW309fVP+bdfhTbnn5/isy5TwRjEJ1NN
T36DPkk26vuk6LcYVf9tbeESGZcB1ilkO8QnlOn+m5IiTAuIbbz+49eeffn/b4mAKrNubKQBqfqM
ZmWpC9A/dHa6Sj4OO7CwZFxzbBERl30eeVG8d3z0obTX93WK0sT8/rpPWBizBC+mUp7DxFcLYv40
K9iYHwJDxcYSre3vIi7TuYSMAwH0sazo51/7K2X+o7JleXj9A9ZsYVGjK1vQU8UcbUNoiaF0Joe8
Tu5CiRU6MnBaRsBV+4nYuBavfM0SKacZxl7Riib3TJfgMBjZV8bm7KZINq1u5UgtGeKoCUlZ5pyf
MINldgTOCjTDw1VtyfAvpFwIRBmKNfmXgkQ1xjOmkO5qEvEtl7G2PAtjprSrWl/x6M5Y3z8yTcSZ
a5bv0UneysPW1ufy6t9MjhS01AqyRveWXVgkenAADrG3hQJe+4CFQRsezbTPJnKPDwDS0s+a+cG6
zlW7cQz40+sndu0lC7NWIJLIp2SOT6q9+FSZNDdz4Mq05/G8f/0Va6u0sGo1Q6EzKZ332VVB9q4t
C/9Nyzt9vO7pC5uG4rfIkjLzPiPh9k6zioHHb7aGPdZWZ2HPuQA8bZpZfAJuFxIzSpcpoPMfu+BK
YaRwiYRTnScGaZB/lV3wDnquOkVb6Lq7IVj0/zyfjBBSSIHQbCqB4V81NJPbXY1cCJcAuEZUEF2t
rPe5G0p5Y8tKH0FD8+H1jV3hug6X6LfSol8jSxq+QWRDwEzuVePbm4zFD66S6pgR+UzGhu9Yxo5j
7N/0DrMkRYXEZs4xjDEGQ3NoZXd6/eesHIUlWM4HmYQ1QyF/JMIjKWLGeBO7y6RUuQm7XHvFXwYf
0nZsE/FjqqqAprof3rKYatCXBhgfff0zViLUEiAHIQdIHXa5/GE7WYnUhdknRCa+z+gcPgabnBVr
r1nYvOwjJ7gu2GkSDOIoIRidQJGVt9nz7KGzet23LEw/k3EXdUXTvpg4C1LBmPo0Ceu71PMwLlx0
/bwlKrHiwv5CzCV1NfbzQO+Ij1xQAryRgjHG33Bhvwj1/y4Ph0vAXEYQBk3rhyeaxXF1XyZ+RHKM
kvG+hMNJXME+ET/Xpbrr8kl3d3nSZFMBwo4Y+JF9zaEP+J3pRNZT6ncOcjGHTEQD2zDElY9fgu2K
uI4sD2X2o6oEVLCcre1zPFfXKQ2Ff4HsYkNbJSy9g1jM1O1tMXYBpp7IlrrkilUt4XVaAUHkBzW9
47HHmyYVnZ3VR2NrJ+J0FlMSbmzj2jpdfsBv2YDx40iGpKF3WkYjmMVity8xJ/H6WV97+OX/vz0c
MCWQ6WKi/I7N9SNGXIcTmpxb+Lq1hy+SAGs61kuTtMDyQAd8B1S+bG4KyYPy8fVf/++iScgW7oDO
nEItYriMgaGy9HBpzZnSz95Ng3hUSYgpYDWXdRq3cBKvv3Htkxa+wTKi524Swc8IAyTHjlTR7dVT
QiFb5AVhMDdhl2BqajI2hxZtLkB8Otu2E7dX/fwlqE5VTdJMkpAXW1ANYgiuQHbSBOq6EYJwSRdn
oWM5+aARfImKeU79Guo+nReE+8i5+rqAuUTWocyO3krPg5ceQ9+om7QxiXat15kz8cotkZRfrcZ/
uM4lsi5W0RAi+/ardAQjev4R5ZQ2O2D3tWpTkbBAPZtBQrnvMxiURoi0AsKi/OqGNMPQ4UKguta/
RUleZTsKCc+fcqRK7HPRx/MTCQYvvMuDqg+QWA5V90jo1AGiBzUEhcejBYvyE1QL2lo6aLdDUG5G
U6Tr8jubQ9gbaHrlAgxQRCTrpuFoOK3Z0ZnWeccLs2a4cVhWgu0SlAWWvG4eQKR1lwUzO4P0MgJp
Bi/OilYHT2/ifNdes8gme4wysab1+p9Rq5vkMHeeS9JpFuFQ7foKjGcPlMj201UGsMRniYKjYRL7
4R3JomC6EYkw5a6VXmM3ytArMlv47X96VJ9NFv4GPE6pip0SGoSJlYYTmqQOebgPwxkaVSDXdF55
K5LajuToQ4oppycW9R2zdxy1a1buQSNZVALUEkXJj9d9/CKSEFB7ZFmtkLdD6TzrAYiKIPawu+7h
i0gSl1HotJQCKmnTdxvBr9Q+3nDdwxeRxBBLFVO+POsa+lIGMlApmvcbW7bi05dQLrQhhEfbLjm5
GYRxWQCSDdQyt8Cga09fRIyp9ruaM8bulAF5ErKoOXWObgTAlSSELgKGoLZhCWX6fNFyy0afHC/i
PJ3elPBd+fVL6JYnA5rVLiA/TT6AjQv8ORE5JSwe5q25thXzX3JmugwH/SIbe+fDMtHj8HZlaz+U
IvjcBNcp+IV/EWdy+BEgzzCyr6jb8dkdjcPsXHC5eF91QKPFAS0hoFSOEXylrBNLv5megk9DFnnc
bOz0ykYsMcUsKrGzrO9fUFqM1QE0Rs10O4xu3KhRrz1/cUyFHMAuCqmROzNbjDY5N+3/D9fDtacv
zmkVW+syPqkvczk8DT04qTpebQnlrBjBkumOzioZIhRsTkT33yHUWB54Rh/BarJFmbL2gkt7+bck
mYQy8FD3w2g7BYeWKt0XIZGFR5H5/vrpWXvBImYo2SRjU5P6zAqTH/xAfLRSRcCUbSn8rKz/kuQu
D8qi7zEYeZ6cF+z9rgVnUbI167D28Mv/f1+erCJyAuv8GaIYYCph/njbu3irh7+2NkvL6g21SlTk
p5rAtGSq6IFHifepc8EWUGvtDeTP389sPqhZx8XZjMA349KP+0TnD4lNO+qufcnCvogVicRQfoaa
2QAmTGRUKFuMsANcJK/zQUv8HmuzxLYxFWeXGL03EGrYzTi0rx/RlU1eYvIyieJw4EZ1VsjxD1Si
OoV5v2+vP3xlB5ZIvMl3s2fklJ8tQRuO58CBUWCAIKkLsoTXX7H2+xc2rHjfaIbpxzNrITaogum/
to2uw1CHSxweCSPw14K94PxLboxAxDq1Mu53Q+X/9/rPX1uhy/9/szE/7LyZgfnrDBmUTyRgHwmz
ExhINrUe1l6wMOIJOj1V01t9nqpGpGBKw3C8gFpWpXBSX/+GtS1YWLI0NK7KumrPWgJXImq8wmag
Urru6eTPFSqZBvJ3isszhMkffq3+SNFYuu7hC+uV4KEYBz+qz/7kjozO6A4Xeks7Ym3pF8HRFnNr
/amRZ0tLlVqBe1ZWgXU78IYrC41L+B2UDk0A3pr6bDq0GCSf37XDJj3ayr4u0XVyltJiHLc9kwTa
VVlo6/3MriMMD5fQOpMJT9Q5FsfZqkPsRXS/UP2GFwf0+t6uLP8ST2eSysW57iXc//Ald5QeL6Fx
9Ddr42svuPz/N9s1k5yjsB6LMy9w7cJEgk9dtu/BZHR4/QvWNmBhu7kibZs7BSbTIDf7Mga+uKvH
p9cfvvbrF1bLcSeKQztieSa4Zc7zaTcboN5BR75VcF/7/QvTZaXupPKEPAsO8HwOmZk6vzZ/WNLR
5RjEdB7H9pLKfmeYEti5eHjqLtHx9QVa+/UL80XRHIpOhdZn1kBi0EqwQHbghf/y+tNXlv8vzFxp
IAvWe8XZjvxILk4H2Kqbavv4r/z8JW6Oc4s2bXbZ3watjp2GhcH/GMmuO5xL5Bw05+YOl1Q836kX
aNqRXTtt1gXWVmeROJcy6RrP65tzPg1fqPD/g/pGv2/CTXbMtdW5vPg32yWgx4OybY24KzS4EtDi
7/ziOqb6cAmSs8SBpnSg1RkzJ3OY5rTRw+cQXM7kOqbecCmymg2iMdbCNYeu9XYxi/P3Y4/r9XVn
c2G3OfRqOK9ieZbRXO+Z48df9kWy6vG6FyzCrp+onKCR0p5ZgLxQ4SCdacvvwd68dTpXqg9LrJxL
gnHUAUDA4MLI08kB48KBqz5eBsdq25kNwPO/zylZQuXALOB7/ogrBua03d6J/gvth2O4zezxb6Qz
WaLlSlA99HA98gyRvzfWAZTiXyLZ5ANaWIkZfMeBksP+9W35t1Egqv9pFKriPUpAHNuSDx904Gbc
Mza7lmtLtTBpVdo+rDyCL7lcVS8S4ezSF81Yc9UwAFmC5YwNe6Ida87OA3HIr2CQXKkCDsmsP5dG
Q8w94kkizhRF4BRdY1TucZ2/bt0XodjGUYVbmK7P3Gfh2Y+b5M3Ar1Q0JsnCmjO0IKLGZhAwD4fy
18LnNGS70G6RX6wdm4U12yyhrpiEOtsJeaKyvb7t62xLI23t6YswLEEshdYZF+cMtLP5BH2AQkFJ
/vWVXzmUf2Hi5iwCV3jegCt+mneQGHkAO6dKt1Vr1l6waIKAIT5LRJHgBimAl5It5t4xU6TSgMjr
EE1kCYzzp2JOBHIULD9I6H956hgf8voCraz+ki5uGspSTGAiR5toUrtfPgFx7NN1D78s2m9BOG/b
eWiyujlP9XD4tbUB20ye11b+8kW/PdwPYzAtF0SfSdCVqSzHaT+F/YdebEq5/DvGgF/wzzdIUGFy
0D7iZOZR8UjAMHSEMqd3UYV80+srGVgJX9pvFEEDebikKRWG6bJuFk9xs9nLD/4n0/13TxRCN39+
B3fFgFQL1wx/5OorMAi6/WARNz/Zi+bVgYBv4gcGyavmSMCYfWt6zBBl6cxmDplc6TqoSQ0cEmns
QMa2LlKgAdpDabE2aVU2qNYSlwiyN2VRBgcUK4l8F8xqbM/K6Vbc8twKLtE8IRPNDyV+MZefwf3c
gIzSxOCtT0WDn3h0GIolexWORbEjPi2LI43z6i00LHpIokb93B6VluReEyrvSaf02WCC2N055Nkn
TCCV404WXnVI4qh9xvVz+OKropgPeTYH33xti/cx8cN3esyC/ZSQ8HEq1AxVyaz8kA+Nf2tDKfE2
YpOdgwDOg20qz0+9tqy+UFqDpZh7UhwkJKOOTorZR5kX2L9gcvEtbwZ3HFQkfzIp2Ak6tHy4AcnZ
RZXPJPw/0dVA2jHQ9mKDQd361kJPGytWZBiekxn0FI2iAMjPKCmAAKTTzUlF8/iV5bn9jIsQe2+D
hB0h9W4PaGRjDxiTmFWboH6b8qaDfE7OLhdgdJnfA0ee39FLOx9cqxIDrEAB97s6aViYmipzH/Oi
yY+EhHOPdm1Q3xUZeh4ZN96411CORJpTkiHNQ+w7DevyMGtW3pEO3erUD5uYYgKos0dfaxOnUNhR
7/PWxwCHPyftEZML09cOUzYMwCBRIgEEFBYFhh7e0bSQU0GVUI9v/GTGkLLNxv6daid+YgRXMNkn
IdmLWGh7Y0ZOn0A0Udt9zoS982kdUyCcwPxzqxNFv6hmwiBzPowBPWaetJ8TrEJwi8s5oHKDP5lv
fl+3Ucq9IuB30jDzJGziPeNeme95l7XqrmFjt3ehK56l6YOfeRCM+VmXYm72tdI02ocKDDNvgBNB
z9w3mNmsIi/xj3ndRLcj88QPobV9trPM30F3RmJwqR2bQ61q7wjuh/xUAHr/pDAvBc72IEBe4VxU
33r9gKNqq5nzdOZiCs4mD/m9mXwavvdntKQeSjGw7gTUYjDd6jzLfiovuPSlkh50V0Rzo8DdA2dR
jgkQMlxX7j5OUCfadSrjb7Xf47d4oElRaTUBR7afulhPOyLQctlNc1I8GEkDUJD2pMcQjj/EL838
ay5cF4buQbyg/TTrJ9Ge/BIoEADL++ye1TMVALvlM0lJIfr+oFu0zPd0csA3mUDU8aGKMt7cexQK
m8c8L2Hb3BTBdLYF859qTFuaAxFwB7teTPi7rEe0DANuCX6GhvE++kYX8n015TLDRJVtoAnaQcJ9
hyKhMreSQZ76kY44QZEDiTOUXwBaTIYMhdsSqSHIpUXFm+/Og9nuOG6tndj1JUTTb4O4zYp7iCME
Fqlv35m9yaIwf/QjBpItDGLmRWq7IBJ7iXuu3Mm277FtmQEhCDjfXHyIkzFuDgnQAd0NIz3Wgkcd
CGGyLPbzGz4XQX0DoYROAUVG65uw0oakmAgjtzOYIdujp6O4A6Kmaf0b/NhemxTCfZIOu4yyjLwt
pSzjHUiM8ymNw1A0T1Pdyl7urK2iOWV1H9GDDeeg2QnMWiZ27/tl37x1kSxxzSUZO9PE2vZDGaIw
ljrpxv629l0bvBmnsY2K1BuiCljuuJ8gPcltTsa9lcQjL7nOqxH91cnaLmUib5IvLFEN7iC+B1qn
LwJOb3iTQyLXAuBaMX4aC2CSpkMUDxEb0pkEo/cVxVbEYpg5c+6NCgLouOflPNI70Osqfzy4AbQL
Q0qw/MPRm6Hx8U2gfzD8EHld6DPq+5UiqfMqV5t0An7bImrYnH3wQyiEHeTkd8VtOU81BFREJ+YT
DeZJHoisjN0VcdIGxyEIDN9JMxm2B+WjY8/QcTFvhZuT+b0YNMCSuHAJk4o2nu1ODp4eDxEcrNsZ
UtZ6D3hVPjywIpbNzpRTxk7BENP53geb/07llORHGrTzTRHjGHyD2qsdTi6ZtD3ixpOB1dIvKqBb
e8w63clmDM2+r/swblOMZHb+QwBK8ulT1dXS3iQ0EeV4SGTWmoc45xp8crYLB8RWr838O0CRuuS/
IvJk+JBlecL+8xn3gm8lFLXl0WUJwmI8J+VwAwYm5k5eIYNmhh2Jufs55UmcP6HaJNwRgKB8wgRt
VbqUT3llPxpKio9obU3+U5/IoQrSxFbENLhDA09Y7lhpkygtI8HEHe4SOsa0d173bidFIN3HLHCy
uS0Nxk3GvasBVwUMdNTg0eklS4pveSIRQGKXlf4OOFQSP4nRZfUB7Nkw+mzKvfbGH6LOT0u4xXY/
qb7+CMQSjzC7Igp2W3Vgit/bpBrDmxyOZbp3ulLdmziIwC+ME1ufhAp026KuyW11C6IVXDN9Cs+3
A2hHN3vCJ5PvcEo0ObUlpfow2WBw98z6UMYFj4o3PQLRWLUnw8fgG2EmYmBK7uu6e5qrypk7AlqD
ee8NA35JJMIZwlIKY3JvasFzd2AdR8a088shg8ADDiyk3NMxry4uLGwN5WluXC9GeBAwrB9rOyTz
XcSn6nsBFcXoRgI1YQ7BONSIoWMx6AMrx9k8sz6Ik3vIOtTJd5q0SeD2soKs0p2tIFl47EKT1bcD
baR/5Awch980C+bkYPvZxHQHDY926g6CKenOtQsT95/y+/DNEDc2uM9wqPMTA47+GUs4luFNmYV9
OB41BcwvTHGPiUZ+I1Q3x+9LMKHpzyRuavFe+DSfPmWVh3vInvLcs++4q5tmjyFL0uJe1Xs6eSeg
g6DegIikE48aaLbkQBoe2QzG2lTjjS+DTNkdgyTxjHFAKTr83nbu6p8Q2dKAKquincpnitKOfpiK
mnap9VjvvvKJIbtgUSKDHL+RxsPNVLJQfMhxndZvGWtyemdGwgi006Rt9XeMxvQvUQ6U6YPMZQGg
VgBGZHdQQQ9uL13UEVQZwS3gT7cZa22yN/PFkerSUnIahw5cBjrMx+S2pugyHPXYq+StLQkHkY8Y
G386MQH8NQTHVIwbZT266UsWxJ0DmS1w2xLEl+MQf+/ruUeQKFqV92CbSiLImfqVtPyoiiy6o7yh
3i2t6pHvp1qZ4CBnkKfsSRYUiAMMLMgYeQPjz64kGI+pEWEwHzgMIj9wnzb0g3+hCX2rQzW6ZJ93
Sn0HrjEpTqGk9aPJhkK9keiHM+i4hC66s26spzPUUCRXqJiV6MqjDph1P2pA9/ROEuN17wIvDLOv
rfFxOg0rOncIuACJAEna+uMYDdF97hVqUKlqkfvc9cWEoDt6FUneeiaP7lzYUnlrAUEhR5KgMl3s
MyerRKYTGmRwNELUQth0nATlPbhVwjE8lr6d6ABtOpDhF/u8rSR9pto1wdM8FB5QLRhXqR5oDi7R
O41Fiz4ZNkCNNg3nJit2oiXIk1xD4vkGnnjy01gJzAv6lUnw60js5ewWfLaB98152vBzjDG28zhp
NO/SuoOC6Q7CaAKhyZJRZ3ynmwwiG5gi8mk6+90YPeGmGWbHvpqJf4jBgf1V8q7Nv3HwlIDmdEIa
sJ/41DRdCoXA8SOkuEr9IGVXDD9lGXb8P9cyWb4P6iGSKSjtefUmMQWrdyrq8/FQgqCqOCK3NfKZ
lTQqDhjcrP2fhAKAs0cMnPN7UocGtWaThcXbvMIOpXxsuu40GQLMHmnkHH8gQci777wIq+4QZram
J0rbqT/yWk3jjiqoSN6TqGDup9BY7H3caasPdTMOw41WTpZPhsdhftSQATF7Hzrf5jNvEXxuvaBA
IsSiocPlA+RFtDtqXiITvaG0H792HWLw93yow5ylQ8FZeUSa3+cfnU1o+xjGsp/vkrozmMOpe2Qk
+KSMfoiQ8PtwXqOHtMSfMpvduCAuP2Qz0sZ3JWEwKVqDjf2LzXuuOcZjVVgemqn8f5ydR3PbyLqG
f1FXNTKwBZhEyZJM2bKtDcqybGQ0cvr19+GcjQ/uUDylncflAYiOX3iD+zsaNfCmeg0bKJiHfG56
XzfJn3aIk1v9l6TmsgmitKvcO49xXyI/LUkoqO2N8d6Y46q9M7KlLrfxYMhAExb3o197c7NsTY7s
xdfDYTT2o+dFRZB1JbmptJqxD5qpjRPu3GUoNnabEmr1BCvaprX0Orq1VIoQnoqzUd5YwNbeCs09
G1Oanci2YmxmzR/nkhCvIaJftovlVd+KBXf6fU9ifCurkSAR2P3CnuMQkjcZ7A/tLpS9+3VOK05F
JADyLnDzoipubZLwXVSaOAmQFLWvSMGY5iHTWq/JfG5A83lAWnC4nzo7/+ZJp4q/xbFlnJzBbRQ5
iOrv0njSw1tNa+xl1znmkO2LKOKEGAvHC8z4DKopcH1rduZQnUtng6foNvHUoJ7PmnYzPSLQMY0k
24CM4smN7Efn5Lp2lG3DvHbMR4IGdrQ0Yy5mc2odoFJ5yp9RJASgFbim7S6fZ6UlGQd4Y228KHS6
jTfFXvkFdTDrWRkdiYoqTS4CU9MHsYscfbh3F8OeN/zG5Clz6vbnrJnqsR9kZT9Q9cvyewXc+Rv3
Z99+H90eTqaDK9tTVtam2hMfR83nQuASda+WyoGwOSSoDMUl4hBnEGzDiVyGBnkS7dnlE/ZE6XiQ
WoQt+DDbi9jULRu4NvORml+YaEHIMlSbbFrKcpslXH3fu8pW5YMKbUoaPamVe4/HltxKkc2NX0CT
j7FpnkEym45rf9Mb0ByvbDqvDUazMu6yykg/CU+f3C0m6LrYssvYnUsJTuif29zdNmIaf4fF+ZYI
uxq5OZv7GRsDMcXJRqEHIja92SLUAwSxfwuTs0kqdWI8j92o0Vy/iGTV8FtUroptNODlvnU1Mqhe
GT3y2aOutMKPNLwETi3ZmxssxpIbuwmV0u9yOJd3DHNmV+mizW9keR4GOUftfNt5sr7p5ZAOflhm
hLahYQztDhf6rt4CGI9/ZIhL/OaazeoNxFya0iQnJF55yfH7gmdGl20dZxjZ6JaX+QbB1Y0iGUkC
qi9ms5We7NxdKzqWU1tN3FRYnLTWLgP1fj4ntfjLYs2ip3yRiZxQQy6oOikXee0gSabY3c1sR3bj
1LInQbCHv1EBncYW4dKWJRc3fJblnIWNRlGQ1TWsVf7sVITRZdUYdyFB0K2XgE/1sxGzN6+PalaR
JooHeGiLE2Rzlz7YueWEx1DoXb0xC4vtRFyMJ1FkNParsmTaU6ovltxvcodj0ysWbTiMyFFq+5qL
ZYvZqEaOMhS1IM7NWZTm1Lf8EAzkdX/2qNhFqMsUQafJtvFzcFLFPqy04fsYG6wTvamm4ouakADb
RK6J5UFky5AKUu1OzqdxpkzzpbYb+w7ZhiY9JnEOqatPBoJfjFe4rpKO8lKhz5T7Shfsj+7M9jFr
w3RTjOpsdeXCvnTJuW5EmPcmWWZLYQhsg1b657X8PBNKbvRCklggtNMe+yG19x4opR/nXXKLUJ1+
79FlzX3QLsjs5u7Y5Bsl9EUEyKPbrxI837R1izgpbxUaSlEAG6a9N2WDpBYClVDoszBiTRAW6u2N
GVdGHWCKztWievx0ipHRmNpi+URQr4ebMhvjb5E+RM9ZWuePRIfnm8Rrs68ZFnsH/CGHx8WmBFsL
c7CICmIhbzPy3mprkywd7SlxmtuSa5ZrKzSGHI0XURI0q4ab+Q6agvEJ5ar+S10sZeXHc5K/5c7c
/GarOOldPA8I77VzXJ9ngaAumiYZk5LO0XNfdelrHQ79UxbVGIjbnRh/1iVnpt/FbvHQinoZoM2Y
UeBq0E9ox+g6CtVusTzq3uiAwo7pfiKdUDzZLZXYIm68Z0nt4zh4MTOCPVV4iKjSUTfJtHlbSiRQ
NziTTi95K1KCH5U7S5BEIQK7OMmcL7k+lQ/24MTCLxPZnmx6Nncon08Vt6OR3Jt4qCSbJTuvShty
99ZDh6M8GqRglFHc8Wc8VahVuiEV4UHr1IYFY//uqnAZNpHpttvUxGEZOSmjCsK45awAy0Z5xYZm
eagkR4XbGjx7iu0KG6CUMNoL53oJpJ5R81pmb8y4BUQcjJ6kKJiBUf41Ju5wL+lz79TAntbKXg84
PS07mIpI7V3Nsm7Zn+PXvIrwu8s0eyl8i1LoM7b27cmI7faYeAMBfJnLbjN3RfbidlPxe56T5U8z
jelPScmOQI2DKshCnS0VAs66++efL/M0vbheNr0WY0JlfzbHfbWM0Q0D7xwGp+5H325S8YoSvzop
3Us348iptJnthJqBOROqbRRGwOW2n7LivnWNOIKY0pZH1+yooralN/6uqli8oDnQ30ak1CXoP8hn
5iTNr/jS8XvY20Prj3HffLfjqZYB3JUUZlJROyerHoYjiYn9jVJBduyFI5/5CGufpM70S6+a4l7C
Yot9iSL2l5k6pX7IWi/8aZIW536SN/mXzCzVZzOUzfdwVJwaxDjna9DQM7VJZtfI/DqaHO8uyvN0
mQKqZWzGJa5EulEaKaNfc0J3mL3qufInCbH0sAwL9cp27pc3zqdw3xiObgZ0KPrbxIFyU7Fe4gdZ
uJ37qRgyRRAjc3eg80aNu/RUfsr1ym5u695ufvfSjgJVWSiL2iHekr5Op+U7pRYWv+aEpPFnBcBH
bIzq7CvCSvZnjunh0XDM4nw964SUiPxTMxVeDe3cM91bz5H9G2X37rmqEiOmOmk5+3wZJUUwpTGY
A1W/IBwIrKpxjos9UgeRu3fhxt/A2G3DTWEj7O67VSxvRZMk9ka6MB+pJqMqhOEqw+GceRRhtpCF
jo2R7ufOc8UuLwAK+DrVmHlnUGV6ckRiCH+YuGQ2XTPRvVs87jP+Wp5EKT03gAzDgI9m5t2nQKna
DfIj0xNrOttxG3Q3M3IAqFq7IXW2Eos5jmtF9uRaYh4CU0YViUyYvjh0CQzWjht9tTHyuCkzJNgQ
+85qNBAcJomcrPjEDVx1oOM077F2zzonxdBZQczRSwQgkKDT9XE8DVINhwSl7T33tLnTEg+KVW27
aKLqC6debsfdF2Q6wLJORiVOEvzsgeIiBV5OVOMPtfXuhxx6wsHJ1ai7tkO07CskKirwYSNHYVPV
M2fAZBcGOqeZO1IbKMZPVGDrnTZ7Lnzt6VwvRoC/PkyDIOqPcjN5KhVWngFwj/ShpfYZdC4ZL2rv
TXCOEG5wxxwsCmPC+snm+uPWLbtAr1y32OYWF/renUW8bYiIxb7sPYa0EI77NQxTZjtC4zPysa/O
Q/6fKnqQkQO0A8KAPFRpm+KZ7VH3S2NJec/x3C/Q5zBs98x+H2ta9lWa0vQ2Stb5iW9e/iBxISL4
nxHVaq1nI9E1Mx76piYAMLloWAu2Pv9R1tieQH2UN1bBfRDGuvunt6P8zS7z8XSOSA7MArgrR3gH
O4/FSeDqVN1FZkHAGgmvak6ObqsGXNk0bxcX23PqzMTRJSiJwJqU2Jl1yMljS1nVPprdQFUbETFo
GGtZT7NOa6Sp6br1syp2+VjaP8vc0j+zlik/5CKhvcVPP3l1QfE0MTyIOKkgOp3bAeJ+N+XWuJHj
EG6qfOIqNqyaKVaRFz3bsU1PyaUF8+AmRnIb94X5FjqJeNGLLnpw9Zb6iSNxA/k6ydQYDlbb4dOu
h9SAQ5RdH+lFx7/ZQpAiDWLLZrC18CZSVIU+FxqlGySi9VD6Fh7C+qMpVH9bUJjtNkI7L5S2XtJm
X1gl0ZYacfGulZNyeup6ltI4sjhi5rqVDx560MNOaU27KxurPTp5ic8pwUbn3JDrUtGQQqu+qUQM
8Rb0kkMcONRP3TA5h1zPSCi0qZV3XmNr7qEqEDKeBQtTVjK1fdkXvXemvmXZSzOY7o3nJiRUWS0l
xi6pbX7p+7n6MaWNDQfWg7+tNSS3QVZU9VPpggb1atTWJx/fXW/YhLYtj6WAmzQjsPWagVR5jSyz
WzZTq8enhTJytc9QcthiwxjaTwsJ+wPdj3DP7cuR4OIl2d4iFuh0R27m8SFux3IbUs9X8AJcEW4i
nCw93wQPY/vYSzV5kHSmlgY4J7nVVtra/DaMXvMZQrK+dVtbvahWxcO2ILLaSjLcE9hw994m3Plk
qkQhmi97a1OS4yjyMZ3UHvvd4mEZktjYpLVYbp0l4xarmpBOWW1hEVlH1Do9raunoNEN/bNeJc1W
RyD8qZ0qLM3a4pyYs/MVdDCLRE0XcfYyTOdrL09ayoUUveyfmTKT+4XuuLHhFsuijY2r4q8oJV4V
eFQ0Wy+2sme6L2QX0ZAS+04O9g4JueC4BbGT7exYiddc9W239aRhLn4VWaAY1DgYd4tL8dS3ImOy
d1oU23tl5MtbI1nvB4HaQ+rXGrKY+Haami8cHHB2Lpf7fY3+XbbV544giTuFUkRRFunBzdL0uy5s
9QuDxqIJ8ICJdmFj1HIzh8rpb/tpqX5kPf9NzJTc/9MlJdCKvyiIj1yiYGUFkf9w7yR29U2PqFfE
ntsesOrCq3I07fzAUiPZO9fpISllpf7aeNjhbiZncNpdPiVZso0dOMh+QloDPdp0vws3NMzDMBgq
OxSWRQYg0Mo9uyaHKIlVZawnJxGaOn0Z+k0wcyskIfx61mKOtUKezAKnQx+oan4aFn6cIag8+p1l
034YtGx5w9IsHx/0JZQnmWrFN0mu+mQ5Tvtcicrt/dhxYwHuNBWLn5zvH1rf+bblPMk3sp36PU2b
9usoy3rfWBXdBRzY+KMg2s6raf5hDroWf1IRLS+/Tbr5pgDM8aIzyScjn+n4mpGhboeJ236TTBjh
EFHS3KeCzjTW1nBfEQDXgPz+aQRkk1qMlyjlxEbKN+3/EDzV0U81JdGus6Uu9lmKePkkkvnXuNSd
uVWZNoSp39queeiG2lmI1zxRvrZO/BJqfento4EfXKlCnEj1F1LSuaAAUY95dr6Jwi25WPUtWoqE
C9braUzXzlA8zYnVHrQ2jX9Qnq6fOE6il8rW6IjSZ4t/I8RDXtA6aW4ECe3CB9WVctOTaJs/aNnP
R1rtSviOZgzYrRstXkwiB6aTI6BnZ1/dSNaHImwp1tmjGMdDm2qoDsRkLX47QLg/qFnn6kOGoN5E
U1tXh7ZCMWYz9YgKUtT2EmS5WxvwihfJ6WFAVDn7VOCTlX4RsaWNexqh+cmMo9p9imdBw7Dotfxb
luYsSIJiFILGTnTyVkeizdrQJtI/5UlspjfOMoT9dx6hdQdjdqKFvowEqiGtMHefna6c3konKwNR
2Wm0DdVIl8mLZejdU4nRy8Drev1buSwy/6EoHamDV6VLshHzQu+YLa3GPXkT9Rgq5El075k55wlZ
J61/L57RbverhdX4CNCi/2HhuABMkCKt2V+BpV/Ce63Qdros7bnq++g/jKezDdBhEYux+RDga61e
5WaNsjUjVMeMQvmuXs6nUOxw1F55/gXM11rASg/zKjzLK/wH9ZsYtRXUevekzab0P/YFK4hsX1jj
UFPMOSoDkN3tDOhBUsYATlR+bAbWMlaKm9QlAVPHWcAIO38CGj/X7H4vTO9alSox60kUJgNkpskD
F1vr/w9IzTOm8V9wZGvrRqK/xCPfAUdmoaCn13HZcYdN2l6PDVVAmptiojmHHKQ0EtP+GEJxrVAl
k4mQf3ILcLNoro3KrgInv+YPeWlBrbF3Wgs4LFXRkYvBDkCg/eDMeewwJP0YANVZYe9sUjxdhzF3
hC5qf0bBbN6iSGz8EaF3zUzs0jestjT9gcGglQiNFzF4n0D/h6031v9C1L6wqtZ6VHjinNttDpvC
JNH9aoshNT9rYlFXOKoXgJZrRSm9LrAIbxztVmI8ahwkXddCA+w1kyOVWHbMeNzMC2DE9/f4hQFb
K0xRJyeBdYDaEzs9zGe+WL+kp/+BWHfpBSsovBxFb5m2EDfmDCd/NOOSGLJ+RSq4/+AnnN/8F/gV
KbAot60cJD+NDoWTSVIGQ9R7d1Oq8i/vD9OlWT///V/vMInJo0xF+VH3Jvvotjlh9GT3Tn9la1ya
9RW8Nsro99mdSUXLEr7J9AZyjADK1BTEuUU+xuBYS00pAuJ6ngCv11oFmgWxNa95nEdqcc5maclM
ruHYL0z6WtIjMjvPE10935kSVWU9RaBl7hEDcFJCo/dn5MKIrUU9ZItyQV2ihFZ76Ay5TkGVswBQ
Zfb3TvFBuq++lmWwU5Fj2+fwFpW+ubSPN5pJWvL+J1wYJXt1HkZ9gVfEVKij5DIhAi1/oAzDYXWV
9nhp1a5OQ9UZ1hRrESFIuHBJnRlHRWH8/tCvX8tw0Y2PtVqUnOZwFcj9kZ6epp9pc5VR+Y9k/7/c
sWshrtrMjNoMy4E7NnqJrOTBtL5EhfwD2OIJNOyPqI4PWOH9XDC4/dg3rSIee4g0VNghpySeGjZn
nnQBevMwcCZfOawuTMlakyvrNWC0XTHAVAwJ1HQno7gfR1I/vP8Fl56/OgxlmNu0abWzGmO/7UX7
qvTySvBxYbmuBWjoQ4Va3aTG7dy6+iOOkM1wK2mFUUrvLOpu73/AhX29FqFx9biMp9TQb7NYkzug
YZFFf1Afm+lzV1cKRwRHquoae/HSN+n/fa5jOmiVOoKKt7MBcSKLVPw5JIhuunD4kDCTbq02eR0m
HFRdwyLWQyOY2Y1+nHev7w+W9+9RqLXa4DbJv6ispDv2XoMox7RpdfctEsZp9KKDiZcihbBj/lHz
Dn2tpgaqZ25nU3XH0ctzusVmFYj8mjzEhaW7NrYEaxouXjt3x9aFpF1Tgtzk2VWBgkunyVo1rY/7
dLSdpD/SmqObwHlOQ/zpPFh9nA3Ujotn8KMHxy33ZfPBFHMtpGY2vQGeT6cE6OYdmgXIygDGuGYO
dT6W/uWANFebncqbV4pw4pOW8T7sEYKKSuKr2qk/kbvjpHmVJXsh3THPc/ZX/FNMVZ9HFt9x1ujq
YYoj8dBvi6G+OVsHTmSHzix+vL+oL62DVSxk0/OXotK6o5nMX2sYOJtu/qBsu77WSaOFnjhGUvZH
d0KzRu+b19yAffH+L79wmpirvR5JOxRA3ftj5mCaB+oqCFstCqbwKmv1X09HC4bkf88DFu70c2Nh
bl09dMMDzZ/mbtZycVp03Xiwo6Yyr1wkl960Ohn71KZSvniU1bTkwa6yXaY87Z/kgPK4dmXALr1k
NWAUBTMgkrO5rfsW/7T+KRydx1QlD7HxsSoGQ7Y6IyNdn4zR1s1tAWTzkaqAugNoQ2n0/Tn/19Vq
yXUYpCTVMZe+7FYHcfOanRvAIOO85/effmGA1iEQml364AA53tp9BjZCM8ctGBaRBrYB6Cz+B476
sTetQp8OKyu4O03xNKXwbzrrGFo0BotS3UlT+/n+O/71vGKszl/51ynSuvht985UPLkZJdmiOmpD
+zS0No28fqtZlGE/9p7VuehGdtTmRR0/9dZw0JPPCJTTIs21vda1j1nTfcSlgc9ZHYoyE7GHa6q+
rQuDMLgxYMhFyvuIFxdPX231LuqiHLJNd1rMZfoCE2HYko0UnzBKyz9y0vKK1R4v1NTUFtDjU9YY
+WEWCGuTSV+TU78026vNPTaDk6RdSe9qJr2JNPlzBA+DkgPtBNvcgvPZvz/d/3rs8hmrHY4oXKep
ROtOXo9grxjInuccfInRt/ru/Vdc2OXrwMc0OurRTj6dYk/N/gAFNBi89Jo83KWnn2/dv/ZFSAsC
POXIB1j0Ah0az77n6t/e/+kXjpB13KNMjxbDEutbgOVfpYwPYzp89sbmJs4/+vtX+1oHp9qYne2d
VJUcZgTY/TxK2yub+dLgrDZzFy0TCL5wOFVCRvQuMiDOEdCQ90fnwtpZBzbh6Iazq9XtKdb7cKvK
oQwcs1l2xmx9SLfKgrj437ObOLY2ybGnXSvu+vC3k33s+FmHMl1ppi4K/84p8jToUHa5Tc+kvPfH
5dKorzbvlDrZFGch46LZW6/sPqXmNavRS49ebVcdBgtQRLBzMSA6pIMPUfzBM3NdFGrn3MbObmpO
SKbfGsP4nCwFKBP3Wpnuwk9fl4M4Ll3w9G5z8mCL5580r9b7k1GOlf3l/WG/sFnX5tx1XRrF1JXN
CeQqwCWg2lUfWJb8Xony6/uvuLDi177cUdfjlpfJ+pRY4/3Y0VMTuX3T0VS+sqUuDdL5xX+dZm2T
ozWExMdp6oralzoaiBBiP3Zlrd24ZQ9QepxVc2orb/DzdnzpTaO+8ssvjf5qp1YhPqdpM/Lwtp73
Aumew6y3/RFNDrjCWCde2VyXpkD/7xFyhT3o5173ya2Q0wwWq4ymAM6O/EXSANnk/Ym+cP8aqy0c
w1uBB6H6E7Jk95NmABrUvxV1fTNF+q2hW6ePvWa1naPWShOtMszTAFvBrtWPfGyOFaVGDY7axjKc
3fvvuTBoa/HOXG/jth3T6aRFMLw60BWF2sTWtbrTpcev7uDWyvWpI7s9ETrSmp+ByJpaOfixyK9J
8F5YXmszbStF3qgNq/oEweJWoi54jq4de9ixxr5+bJDOr/5r79l5bugmLJZTLx5tWUHzAVbdfUj8
0pL6eez+evroWm0G7Xw6ZalXBXQT0Hb5mOcZDz8fJ3893OqNUitLjg1NE2Hk6605fG2NtL1ycFya
39XeDu2qs6Gi1ac6Us+Ryn8hpgqg8GPqlPz81Z4uClAaXRvqp0wL802Ym3FA6fpaDPGv9ReevtrL
ZU5HDii3cYr6/Es+2NsBTrZhJduschFR4B41iiv72WO8/19RiVet9rM1z7OA36CfUkn+V2h7wxIB
VKoX5Ab2yus/h0n5rK6Kl1143VrVc8QdtqoHkyrckJ9mtHEco75zuvZeJmHwz5dp/a5Nqiu5woXL
aa3zWQvkN4C1VEQIFd8XO4n6vLRWda0ccGGZraU+O8jE1aTp1anLnLdReW86vgx+AlTN/9AOXyt9
mi1AtbLROKcWqqSYp++7uMSWBuDU+y+4cG38Yzn21z7sNCuuAFTWp07rvkvNPKYLqM4EvjFcoKMT
eVcK45fes9rvwmkqY6gZKbXMeyNyqCa2r8Dej5bl/A+vuTThq30fUSB14FRXp7zhNO96WQUptnVX
BuvSdOv/fWgl4UAaWI6KfYki9tSG4GOyMtktWhN/cMWutr6Jz4o5jWN1SrPmdSi7bhMP6pom8IUr
ae2Wjc2kMcAP7k+JTaWEs9wbxydKct/z8kPOFJZci3+G+dxB7lPqJLwlO0Za0dzKAnnO91frheld
K3+G4M27xTD6k95bv2m0JNlnSApz9vj+4y8s0rXwZwjd1q2SvjypwTucA2ZwfTs7Z5zc6g6e0DX1
2AvzsHbOBtpWzCkYsZP0vGUCWrtoL9lCERaSf+p+aXMv/vL+F10asNUd3mokjSZiT6dhpteszbkb
NHP8wShqrQY6W6EI57xUp7PGQJDYiwSvX5g+5A71+v4HXNhyaznQtGhayyvT8qQZ0AXrCZR4SO3V
d4voWsnh0mysdrW1FENjWE15asblwaasmzjWxvGs3TlT+thXrHZ1PBOdcdEWp5F4EGOPoyysO8QR
P3gPrTVBU2cZzTINi5MBnDVA8gL+5hBX2wiuRvD+J/zrKJneWg80GkQ1djqjRMv8EQUfqPKRukvM
DDmhIn/+2EtWYXnSo0iku1V5on2a3E4ePBzu7XCbRZAh9F5PrtWML33N+QT469qzrSgiuHXyUyjV
s+H28Ev7p3Mc0nTIGrz/Mf+69xix87v/eketR5Vd2np+srNuRPjeLTZmL/IrT7/0BaudbWK0taDE
lJw4cB/SiAKftXw7V1orpNfe/4B/3Xt8wPnD/voAu6JB2zYm1AkIX9+o4CeB583il4fL/OZjr1jd
17Er0tZ2YFhYjnE7aujiEVX7wuUP77/g0iSsNveYRcOo1BKfJmkcS2/4mWbXZMZd0zk/5f9Fz4zQ
al9bMKWXrhbDtsomHQPKUqaJ/tTT00zbTVkMZuRuCAYl5O7SMrxG9yMYM+ZED6GoHDSyBl02EBpq
BTvZ90K366DvClvE8xY9DoVYgsKxNtwDbR1h3yvc/KIT8LeGuYB3bGuvoNrn9E0aFuShBzgJ2JJt
kqqd7O921Rb1y4z5i4IQWS15+EvPvA50UzdO0ejHBgWtozQm96yONFhVBKltbNoJ5o81a9tOARQc
a9sq+KE1qKWvuujLuoGOZlg0nnGqnHSkf/oZBjKId8cLCYrOHPrUTwG0D49dEonS8K0Oph2ccXvu
no1ey7og0/DEGoVM3tKzhegUZI6bGzA2ikpoewU2bilvMhuRk5ODE8CybNMlLfNfSzwjvrfRdWea
mnvCyV4XAYIuoskh0dpYFPsCz8nqcRZG0TUoOXAU6oGGN3iEwoI3W/Hb5E2UwlPabNmyt8WSON/H
xRwH6/MQ51T9A3dqSqSEiobMqNmgv5A099WUl4IkWKZDFgdx0wzdt7nLEUMg7ytS+RQbhi1+VJPX
GuUWEUDTmYI4bxTNPNSDsg5lmDburT8t5I1IYECsUgtqUOVGzl5L0YhrfdnM8Mv3AqL7sCCkY4TF
r1RZ5VjA6dNmG2NCWGRm/OTFXaTdOroTHjx3AikKn28KfUtPUJ9o40XZBw3XivQPChip99OTIY/a
EVDS2AVSj80ynEa0/bz7ZbCG4QWOXcnmiJXy2luA+DjvIOaCqhoWcDl1l/qYwWK1OmQDcGdFzRDO
PgmCh14JtdZ4zKz53sNPPsnQNuvrsxBaKOb+ebIjb+bfOZ1d/ID7KusmEDI2rV8OIpdjBBcIWaV7
oWV6nt9KK7Osn0JEnZbuxNgN1suIvFZmIhSBbsrJbFoT4cc8gdlUFRMyNa1tqjbezRhy1W9N1RtV
FsRVmS9IGwjEmLaIhg3Dg2WNLvKVZXFmRqIzZmOdsHFTFMOePMOMjcg389ycXivdy+PorrLQDzrL
5bly3mghckBpUDatMee+VjYh9iWRhn4erPyqtF3tDjJLBigcgoO73CVVk+ujP3lhopKDTMva/Z7l
oze4O0tqZcX8AxE6oJ5TdnIzKXAqX9zRMNwfoh9ibHUhIpuZsxmoCgsmFhvc6mFwzdK4QfNVtvd2
WwkENiOlutsBRaSw2cFhtJy7WgDw/JIjr6R9k7GEEAtPhCVm5ShZIFGpsng65nlyJukxgYP2nGM8
Cie4sUSIvBkaaOGTZ4GMei3jru+k37feGN6r0NPJDiuE1jroa402wlQpq7h+zOCd5+Ad6q7CYaEs
ISjh76KB8d+W6MLFb65OVAXvvobSZvt9X4z9zyhNsvhOn4YwHDewgpflWNleFb0gcVIjTOZoebdp
kkm06c5olsZ9cKay776O5L/IF9kWbaHNFC9N+zXUY/sOqnJn3vd5ahY9hDycE1hwqBVNCfpGdpI9
OZ4K4yfLNhDkQEI41eDJchgigzWZs5aWwTLynL3GsgnHX3MdVYbcJl2doGpWG6Idb62ePkDkuyZ0
zzfmRdZfkxS9oWd3zAZ3U8ZmUmwMDX+2zTxhYR70o1Zndyk9/GMfcWCZsHH7xCoCBYku+RxjkgoP
cikRIDUGpBwyH0ryXPxSpmZa9SYbx7iEj2PNnvdgCe6YGPWBHLmSoFRJDJEa8cpq/CWkKeLnwRJ1
+Qcdqaj+rCBDofYjFm9URyOz6vF3mSi7/QYnNkn/1C46Oy9Dq/XIWhA8SI1eT9hEuyGP0JEKoKKW
8luVz5jyFZ4Zcy5rCp+FU294Qira3ZYd1r4Gc109wsuts3uqeDFKsm5rFHEgtLmc/kRJl1Sn0mLo
2g2qPUZ3KmzldHLrIuPkBqoL8wRtqkmWE2IzCOWizYAqbJVttDLWqmMD194LcUscKvutdLsGY8Ni
RMrgIfGWKttntAS4GIvBgPUHKAm9IAQSTYjbsupK9wn3a2+8hXvViO9IhqXqe12nc3wzG3k2an4T
opODcmpfG9PjqIXztGBj6lFSoQSMLOeDLh3U4TbQ4Vw62YVbNXLvTqRRhe8l5VIzEGmR2pmfGJqF
yMXYdd6Z3FToveHu4loiH/w8S8dMqk+tTgqW3rVmO036bRL3rkLIekCQZY7gDtbnExHEPyJxNaYl
JgpZ/djPv7WzLuo9GAPNnSEBAz2/KdG46TeFqTv1/5F0JtuRIssW/SLWonOaaUC06lNtacKSlErA
6Rwcp/v6u+O9SU0qq1KKAHezY8f2AS4g264/gjwiqjah6BjsvyWYQoQO6VqTu9PbvH2xOTI5Zw1D
lFPaSJlHxbGCu5u99JoFf3hCXhV7zQ4O3NgdddOWQzopP5uOIW9TmChhdaW4yPi6t8y2qsOts2sC
B6oLbHthlneVrc2xdkI/3OdR2Sl/v3Hu+VDbyOSunUVJ/M02hSkrhrLdluMCB1gcNhMU62cMw81L
2orFyOmiYvhkPrzejVgAllqbtQVHZ9vmz6CUZ6nd1Ky1Ux4YfDKKY+kbDk6w04tvln6nPQufz8XQ
KLJuW3iLGm8XqA+gQ1UezbN34OtbzWNRoHl8F0Gfi4hLhUjOy2gRD5OGldBs2ULQNc0RZk2rvvm6
el/th9YGjmGXVoU9NS/t7b8oc6cv18EIVIA3YXuxTxsvDFz3wJGxySABSFT4f7zGJr7gWFgzxBeW
5PvmNlPsETxAGqo6rMDRsrLKagwf260ss3zhSfDqXKVb5HG5RisZb4zTLEvyedjd2n3ARVrYqYjN
YJ9sUGYXh7lkHIOmkf5EEWlUO9dADfK5oSpZMq6pZJHTFObnSc4LyIbA641z33IJBEcpVxGnVI8L
zzr3iMkeWQda/IcqpuKsYFBx9f7EMhvKpxwvcLHuCj+a9bbHAf4+L2x6PvNMFtt/3uaCXU1Y9wsX
Px3zTBYQaCOzbgDqRvDtdxsW5fYrDPt+Bo/jWz37p2E+QUvaTawJj3dLbusLbOBRQ3L2bDFZSe1a
nCNYC1gXX/ZwyKXbYmoAOPs7DbHoX5qikv5prje312dXhrwqh3bkIi+g1YUARuB1EdB2yH3WLWbY
0r3M7qwJANOvXpWroEEBTMf47Qqs324SE4cWMbsMeNpsIheu9KuBdy9AcGA57q4dN2v8G07tdVcz
nCZj2zA7RFP8a7ai1e09tCIWZ3eOJKxqua3DJff2is0kuMJYY0AVHoWfQz0CKqYj/JpjAKdHnJe5
dNt7DD/a+uO2RVm/r3Jx4HC1W+kEQQov0LRwojldl/7WxtxRPGFa324KW0dwQIuB7/PPBHC5uYVt
kfdY2TOpvOrsRvPoNUe7yKdSXYo8Vup78F36ulTCmoSUHEdtaIbLwD+qCa4F30x3qqXLSvYJdtfo
Tnvu20IFxxoXpVF76hXNbi8oRzFUR2Es+HJ/wFQObryPPeNXGEJWn3QbZrWq2JI2d+LCHHCCfVmb
hImqrkTMFDqhmJ5AX0gf+sWYgcKAZOeVlkkJiKMjQb4Y/bUkt4lyp0wla8yajb4oFkV12EBb5Pmh
MkBf1G5s5y2rqXOmwI9B6XlD8XcTg4ItFnGOxO8cRn3z5s489/apqSpvniDflRPn6DjXPjDcoQiz
bThHQ07/da6owgHqGqGh1wKsZLVlepI2Mcg+YmDd6g7wMfEBPst+1IFyJyyhoxvYIM5U8K1If32E
0K/F++Yoxddph1zEhczZhqMPi5U4rMhyAeyhilf1RxM9WX4VhDoW0S6QJeATVtxnxSae3Zky+lHu
UHtPUbFRqKURXEjx5uSzrB8lZLX6gQ3r3PswSlXNn0qbjP3TuJojOqxyG0RUJfXElBDqAFhzkJIw
prAbQXa7YiOhlpRVLVJgH9f6pc2miBGimLqxAUEBz+q+DhaHXWcwnUHzBM+KmiNRy+RPXeouss9b
mIGFoTdaKYosN63rykRHwidCIlBqki22ODGtWYOPiZNh+6+mXDTvE8C0NU/hk7T2qywItZ72cM5Q
dHcVu1Dd+LxOYDNv8hD09j/P/r+cuY23v+uhGDl9UOyn0LZhpVhgrZT/6Hk8RSAO3aaAP9EFrrb5
MJcurhTokrxb/voQTPBDbbB0uGe7GPE63PG7txlzzUIKCJ38Bib/6Ud8vE/OmOUA0CrO5NSvO/6T
Rrp5JnZbWy09Ke4GKjaALd9fRb6vOqvc2EwvZ87xYOjH7sYZBYDGHxcMxhUN1JJ+ayftUrLUTeRE
VfrtbkQE6OP7gimVvihIEmBjGhOUzovtrI22+VXDAEwuR13Z/LWaPneDJBumtRbJUNmxjGBwdQPQ
FK4OqRJV8JBc5YRZR8c26nmsZMEd/p89D537CPHenS8s+Odm2YUgCsb7lqh3996QvDCPuzYfQnlX
FCx5pKuAEULtLmqhbsB/G1Le842kre4wAEqVP32oeRJ3AfOE9QEXdB1SxeWkKnzOnt9FOMTzwdTH
cc787Z06Oc8BCykKlx4WPHyFd9fvWcfe+XMe4Rmp+6CmtepsR1qfEWxC85nFvdUBB3fGyrq3fKq9
K2N0sfuW0IvF83Kxg5TyakrjhM9NqOQ87Vg5h7HL0zlzvssSoxrAIRk5JrhRbhtT90EtaSxrNw9z
8JtZVUsDAG1nXEnJUjacGxdJxzM0oBagqcRbt2WpDzb9dzUn8DBBJ6RNUUfjTR2Oda/3rekNqSeQ
nEpoiGtXdBBOm2aK6OinPhvzbt9lvTsHqSe2sZySGS3FE8xZbV4m8AfW5PxlYzKUIzFjYW8dAzl1
62tlbwZ7oKKfhQq25uVzE4nGo5JSGZAdPkQIZH/zHNjUR8nDUv5mkAxX6IYFLJwHqTluXuMZj+RL
zmL6RGusNye8gRUw6iilcOyCP3a/tXa5K3RBJ7eTjslpn+A29Ot7RF8H+R66Aa8VFAdsUIJGNG+T
RfXBeDvC3cqPIfATSkgtTVaeAHA46qHeYIiuaWEjbdQJPJi+oGwc86a6H/2xDzS0SK9ab1so6e6r
2ziagSD0/kGmpZRu8OwTXZE94MFUcZEudTlgPKixJ8CM25xgVP17lxcUIomz8nl6x2hA2ODqJK1q
S2iMp+7PTCORDZdxpB/j7c3Cod4ZsWzdZQv0vApa+Dkv9C5w2JXbdiG2jICaa9MRjZmzUosTaGCD
yeX9d0P7oxMerSq9QOvBimrpjQDzQy+HUoKMT3X3rCFMwya1MwrYb8dWcS9SScVsDTCCfdcXxG9K
AVZL5hVPPz8UGluX+HCrNn+Xg7V033gHB+SOIBuRLdjr6NY+SAZqV8YSS9nlDx31QikSgcMwBFrR
liQd0KQ2dvWzco5vl67tK/lQUCOv/4HkBBvEFweYsDfZEPcH0gaEQxgxkRxQ0SNI4x9lUGVd9GCD
lQvGvSI8YLGOg9PE5XqxbMZR7n4cxCgIgCHkJFiOPlywFRkltHVD9Cc3RtCeIb02IuGPF6+U0lxO
CctbJP/tid+VnnMMXd8R8rQ5TYCVp4mMIfNuWeCS90nBFh4cOWpIM76wPi/t9s1WSxRzVQm00P4s
lbs4gHhNHi7D85jnweO4tGHwEPDeFF3iWQWFBERaeyq+Ora5luCPH3dLOwHpKiPYiHkEjDtsC2nO
esLpuJ89oiETkoxxyuJFkcEKcYbvpYES2CsGZL7U1n8RUEVg4/p5du0lS6RX1d5fq6xmo3flUFA/
7qBBCa89TwV0oYpTfuzqx6jOgxJ04XTdUuYhyvqE7CWWY3eVJoMSUqVo5VaBRnIq5795oKbhr1/l
sE67yM0d63me8mIKmF+PGsA8PgnpHbj72kydjG0BhXrJAAl1L4uux+qHcaHVlyjn/Tj+q8bK5Qep
56ZGLBO2vgkFN1+8ZwCF2RCeUOUu9y43L29XHI+jb8gvaSHN7zPPXoCsdoEHyReqLvDXr3q2SAfb
+WTqlsOZH5hTNJnBIbkX6Xd1vxe+bN3neY2xdiSLFghaHsoML18fTeG3HfuCWOrWsVr/lbIWJiDd
m/aGQyRQbBmE9Vt3VBUkjm3vEYYg1qSmAaJ1ckdql4auon8YUQwEhyGtZn4oc8nkLOHL8esPMiyW
+I+NeFj+uA0H55/eGhvQeiEdQXHnW6sXvKk2i/O/PXFPvDZNbeap4a3s1/gpznnX3nlY2xXZPiKM
BOVp624XI5evauIiz2i2JzjzBETwLFKYydi+y6lQ7FPuhev0VVeC+8etYWilsaxilYKc7GWfZmvh
kylBfzKhkqGZ1Ji0dBkt77mgw/ESvtsFgW0haWkf0HEDqSFDpM6z1HTBOvwzQxkExz4Glfdlb4hi
ryB3pEGosTmv5kvmkk7MuG+SY3Th5neem3ZkuVs7AmZkP1ADwxx0Sj5YVEfrwN6FHSZWSzN5mzXD
0l94Zs2BXA0QOE0Otjgp4HQuu3wchvImp+XQZwYKQBcd1+lWwK1hMyWynTSky9jaPjIAt5+FBFKY
QFDyrZuq9+KAix4orr2rlRddVfdBJ50Opvq8+kP4MNM73nh+Wd2JUdFL+JkhDLPxCblBLxw/g3kB
Hrc17ju9efAj7G1dU0gP02mocfgjsgCAk53THgOYKE3CznM2Ho3YAAHrukAR43Z5bhpB7gvEM/dz
EOv01AhjbhXET80QeWELd8gWb0gYDpkDcQrmUHiNut8yVXl72K/zL4K3Hz9DhhPBHy+jCjzD/HXk
3p07Pe3bHHhdilSsvsbYHc6xtxLgU4MuHJM532Kx4xJvvwfbEuMP1vvrDHNA4j2gJxP7QKoIvSYh
BX13bDcrHo7bWjjbJRot4F352sGGckeH5y02WWFfeO0M5azwpJsCcWg/arFCAOy2a/5pG3T+Tg4x
9GwXYexnWOz14vkBtcAGlrxP29n0D7HTDeF1YwXAb6mD79Ya2YqyN+3LJOcOCQEt++WHqOHG7cD/
zMVudPqoIVOH8KDU03n1WK1aT8niEwpxFw9KPNs9ySg7u67q9kSN4t2hJrrf0ok48oqpiS+e5gXe
lWHk6p4+aRPhqbnmJ5yGZYC/zovI3me8buLeMK4K7gXwXSI3mlosicsc5lm1K5hCb3Rlu/PwmF4s
OUrW5+srJI8d2O7VLA1f51JXTZy05SLFOcyrTCY1/NRxxyoYUGgH7o+1D93c/CMIyAwPaOkgHOHF
uu/0IaufDiBb6zSqt/XdUSHctw1VTqQjzQyZ3+HQF7eBA7P/OHoU3sdYVHpBlwmhTPsl15m/oyEG
HZjZ29I5u2ktxE25OHArnch2nilvuc8UnxcVZlFuLvu6qB37lhb+HriBZafsDpP5s6kWCuyCWL2d
FqtrRZK5M989A368tbkI9Vc1rmgqeTm59YFJodDnyYA8BMYbywv57YM+DYw4SlCFUi6kFlw/KlSL
oUoJtfBP/jJkFeidKXzw4NH9qZa8MQeyZHhqw/wK1yPDQi3nicrUR6Al1z5hFZiMLA4B/kzcweb7
1eFavMAv13Cq3HnwDn3QlVUCFbcUBzmDc0t6K879S9Qvw62veVBOoOHH/kn7g7ivoyICRbWF8VNj
hoLxRwB5NIpLQ/gRPvVE9HN5o/wNkGhNDEB42RYTXC9xodV+5MYG0W67pk2AHTCZqKsxdO5JUYAR
7I50B9zQrJG8zXFX2HQP3SzQ3Goo1bJB/X/ym4rHf+ike1+IKT+vC+OLtCfRkLmJbzmfXluRuRME
0RU7XfVLyYfHLcdox/deQI95L7kiDuJ2LkZ/OUdMNPsjqMPlBd9y+xAFhQgecw+i31FhnJD7kS6Q
v7z3o+qoagLH25ycuYeshvsOadHRLy4pFcVuUFHmvJsmdn6LUAXfC0S1jNvOFK58GKNyyPYoHsTL
lNT5TuKzjeYnLWzI+cap2rEkLz2fs//MwMRhtykK/xcQW9W/2kwkVrXhJszFs2HlDwhQQkkUQ13g
dJJuzSs/b7b/QozANZ+BxdzxDR7/NVJJYXGrLlKFK9N5KNNOgsFuLNJxzAtgoCHZFim/pb3+KkYE
2w2liNs/aqZwK0eTtkQyk8wwnrTJmy9GCoIPi5rJOdv8GX+nqmFdb4PFC9HyubMZgPGj2TRcfZY9
r1R76ymGkDPtBq8AVMhkXdw3Huc5Dfj14Od2FM2pbvzFnHO7AnsLvYBBlNaR/FRkjf1XUuUNfytF
TNKJUaX9sC09P5bbLRmBp33kPTjjVJGkgCHh1vepMV3NsuKBElR+LF1hHjp/mT5Y/2zpoWOLKIBh
Wjz/GER28dvoCjqMYSwsd1DimabmOI4TJlDTxSlXK95pTXeRRLanL75YyvYwFl3/d4RkrQpGt8HW
HntCuGDBr9nkXMYGWGmNE+nJoSoi3auPHeegIxgxNy52onNON97+dL038HEo4d6wU6b/rBoZ8xB0
WxycqqaM7W/fTO7w4eelUx9wz0UUKX3t3VXLCDix5QJirFyNPYF3ncM1aBMRZfMGCKw2bh8sP4Fs
aVe6aw4Q8Vnw//6SWRg1f4ns8vS+ato1cbJYPFUa2MjOKpuu/TM7zJrBZc6BvMv62ExHK/dUcVrM
kAWnPqBzTdzNXsOkZpvvwWYE1p+Ag7XkE218cnerdMPu1EAg9s9DpvlfDmHsAvvFXmHfelCYQp6W
nFwJbcK6SQn0qrbbrKJsAUtuASzfVwKx/0g9AjY/dwWkVkhB+jEC4vnj0L9Fl3XJNBC/DgsKVf9a
LHfNEiGi4lYIOCrB+caEKUxB/TI1UcmaAPw/2czHct0AMCS+K0hdMdjf+m/XIYPriI7sbJ/dInl4
9BqrdafISrotuYfydBuG7LMk2OjBRmkYbqLNcF1M3eD0e8ej0aKf7GNWaGRpXSMmQF8ymqJa69uK
cznK2u7fWLrdGB8NoMHhI4qKSquPleQeWT8sgl2A+XasbVtJLNQxzZD3OxRRRmnDZKCADGHBkpr3
c9g14bLr2Y32DDPt1SqXBybtrXNfCodVR9Pj+fkLnc8J72i0Kwr6KELYDla4V0lERMSkdsJurOIB
H4gVs9GCepbIqqVRj6iqw5SKpnZTGLZ41+l68zflZsM1MCtGvwvizOdKz8lVgWDheO1N4BVTDgUR
iGLqkqwynOJtiB/hh23hMZs2fe/yzBd7sShQ/Ca3Ib0aZiMIjCSHGvjTRQldLKNNTfQUaHNy6rDq
HluM61gZvLh7o91fHsLN6f9yF/gfdkxE0VOjoJTt6nGEbVu0q8eoPawZllWOI0ael3Cdd51kzr0f
mjGkop+W8a2iku1OdoykeV4xtliJGL2aLA87Jwsnn0N56a4V9U2xjaTG16FQz1RcWUaSwBA2H2YE
pk5KFxRZ4tfcR91ZtUd0Yhhe0Z0K0FxxcDwVcP9q2d7KfnIWTrMCoq5p3ap5JrKpO69RV4O41+FQ
XuI+Q/kgDC+bT/gxScnTLA5MXoIjwUx7JxpcYnIsBwAptY27pUpe34qmQRJPKVHBizHB8uReBiCS
78byGtsyTTZXocrLbk6ZRhJxclWUqrNixd4ia8Er5N4fPdi5g1871T5vcVScAm+i8CFGbHhGv4z+
rbKOb6vpyqaH5Wnbj7IKg3eizlT1FjGg+pW+kneTuvL5e95i+85yQo7gHaNFLsM6c/XLdg2OwqC0
ettt2wwcqyEgySvpn1MZhaGco49aDf722YaZyIuExzxvw2R2NRBL/AH5Q9POftntMQo17QMzT5mn
cais8Ozao6l/6SSnGB6aN1JUzCNnnANM2DyTmlzUb2MYxtahZTkiPIzgQV3Szsr4rbWbWN3lcbx8
FoM1bQRyBPnyqlZnrr6ruKltxOk+tPB3VXMYOSRgNW70dt3nB/4buY7zFcyyfaD6m8cjilURPbrB
wj5w2mxZP6kkj/1ye1imwA5uK9+YKyp+LmbvNC+y7gCumrHdb35YlAcNPMmFqeDN3nGZNB+3xTSm
OPZ1RPHnzpoEVNVFwEOh6zr23p/tIU8BMi+vhoyT8Fw2vgfIN3anj6AnFZMTiYzEdoisca8Hfjj4
4Go8Yyxo7otZ4HGiX832dCEqPltLmznHQs2e7pLJRBIzW4F00d9rFZotrd1wMLdRnyEgQ+er+/K2
xa8g9wpi9rAXs52PjzOydf7V0DhaD1ZWXlXDDhnqmYDy5cZyZ3Vfxu3yxdaWjYlgnjFOTziCRmTp
bfIuq5dt4xnK6RbecVvxb5ma8yBtVIR3ULyah0qFZLyYJhue8H7FF8Jlmij1pA3iHbayXB/9Iete
wbFVJK2ovEiVp9GPLeq8b4+i+eRsmKi+Sp7K7rTQUdd7FYbDVxPN/ssMC+IWf2z8L3by8QXKd/Ck
4ih+buqmtXbERtkfgaT2RbkFz0t3x3SBrq54nGsVPPq04v8g9ROp19mNelvLMo5+JV23B2RehE7C
WJFGHLk5//v/yHqjtvJWtUM4X0X09n5j/vwXuyxFG8G5c9pVNh0GENz1HFFSEEuFd+FEXgw06/0C
Ydr2DrO7dP1DKCM9kbCm45BE3xLshMOQFiBuYfqOg2VjcGVTedFxrXV1yFpHv42Rv77n0NiKqzE3
J+xxYkSg5KiPxVrICvxuP89p7C/VU7T22RNHqnUzBZn8qdk1Ovvjgso6zrmdYfRlqrd6y3RWNlVZ
Wttaepex04CUcrB78rRs1fgVlOt0NlChXhGs/f3oeJ2PzmyM/W5KDsyCjeifcfIHB8BzS9dSbR7F
NWWi2E5sarfXsCvDPqFvq1ze5vjimYNMOVUAcxb/jXbrKgb7AJzIKibPK+GJi7C6kOKxB9SM4yBD
E7kXZTmQ6k3xpxMMg504DDBr5aWZxvK20BDmDzmgpBQBcELhL4ZtTTflkkRZ4UjKGd4HmzihWXVv
igIFdXs2DbGz2FO2I+jigQCFaw2I5ojprI5olyCDsJQa1YFdUZgPgdiPWUiYbTzlE1mPQWHvbBsr
s6/m/O81+9E6UlnX/W0XtC5JMf5Se6kVbOUzs2wJHzVqi3uGyL0+DmVPwBsuKEmSQahMdzIVhWC+
OZD8dU8tE8Vj8TKEPHguGZ73DaG4hDoJMO2usvF/50TEPdU4CS9ZJ50XLC/uvC/0NbnAVjhEZaOH
JvHw2hFmpE19S9IPvhmj81yeUD+J+vLDgByfWvfRKydjyBx+k9ShiFIt4vEiv/iaUbNDew4+7cVQ
aKgu5KFrLYLn1qt+mXr9vMwJY4LYSZqyFXej7YbEXi3Lia8U9Ys0kAc5IyFcMe10EggBPqG+5UBy
zMZbRJNLCwlAgTDhgOH10eAL4d7qrdZJ882bqxd3qWsoyENBMGQPBKZF+E76Jeb37eCMn5fGGkik
kPMrzQJRAKROMRK1Kln9ozrW0XnEYTikagAivsRN+FvaUVSf9EoUDK9wRvtRkMuRZk3mi31ck6m4
c7kxqf/dTN45DZO31K6b/Kwzn4PVjjiF4P3NXnRBLBT4jZrqxwriXjORsjlhUDsteP5Vud01RUgm
ykq24ZQiI/LtYLCLbyPheccmJuVAFJIyuZhzDGd+rNV9lYfM10KiCow30Dhg6vqzQL1/WeegIi+p
jd98B52JAttf92GWDXMyr4P3h0hBSkXVXhMwujWI7k1Tud9NVofuZyWz1coPjXSq+JTn3mQ9mbwk
w6Qhma+ja0dtPQg9Y3MkOLA0CbEzYjoivtByaY/wEU52jkHI/IFjbnOrwU4jymj4cnSFKkhXS3Ry
1zPLK00U1DdTGxOUVbVh94lT1DsLxoMkAnsNX7/b8QZoTCVEPeOzIIJBKBw1jShvEd/VD4GHzjGz
2vA//MelhfKqSKBdHcEYK4jqLEong1B0xG9cfQw5xqKkslX1OqApENHgM4gmFbghshIhWtwoEV4j
Fy3ekx0zeX6JFlPkdihhXoxnUOPRSOcXets/Djcl/6yitckdzSI53zJgaobj5Fw9vEFriiOOaVOe
s3XQ0522itw7xdphfRIX4fzrtTljZoIIP6NKr+9Fv7A+w7PuZgc/nqp/bWnmYAej1zzr1e3CQwGo
P+bpsPKnugr76URTp90URIHx8C7Xs0aprU2XKsQwg218rh9jESzxIUKV3DdE85DAAiyMjFzX+Y75
jKq0XrcZmEGDV8qpZXMfTbp5NpijP7xJGgBmlNh1kiFzDQejZj5avWxxmyA0ef+iCS0cnSFYf7AR
m/fSXuSPi1URHJlpaQpUnk2XJpNTe1CjdpYLasbVM1SKdrvHYOElTij68EQIj/fkz1aA3TBwEZeV
sWc+ScfcTFHcvg+exiW681Z7nH4KXoz1QPhZEJ6u1ogbKBtT0mX84FbIX8JEMm90Gi7QmGc5kx/k
ZfEzN6f7RJyAe6PI9/nP05a1932m8HNbMhf3rz80w2Yw+v5Ey0HekXuwbKJP6MYluWSx5Nq0yuLI
tCOkNF8K6e9biUMh6HsxP2bx1n6PY4V8Z8XGnxi7+OOnh7fNP6plGemH6ibYT1Yo9rAa/21idphy
tn4cnq/KVp2yBG2daY/x45th5nJkfOfeY78PPmPHUuFhYCDwPIFy/+QZ8B+E3Rdv2sUMja1Ao0lS
0eIY4hQe37VjDx/uSIhoWjPsT8ewRonxdCweVyaq+yl2cN8MNosvCZheQuH5oJzPriDd+F5ldI3I
NiEhlbG7zfio+asRdwPvu9rU+ryFHK0cp3yTqyC+zFr9+oh2vjC5dNdbseXqRgpxbQ8avyMjYCx+
K5gNn8OI3rhzAgbdu7XsBpPUveVYu4IJ7KHAgPO6TMoMB9d21XoaNch+P4xJ28LylYyUiCk13LYe
kLrLNm166ZQ7XRnh8LmxOZCYJh+/3YWgSK6clfBN4zbbEw3ScKMRgm/Eej3yWXTFvs22XZNFHblD
I1r41Pfkx6xOeYOTZ4gSS/d1t2ftmnIwiNmUmFzmnK0Agl9iGyPOy6xkdpDJsedTJuCnHUZy+Lyu
8/8RsiyClN4mRp12hDo5resR42HYg9zN/iI+wMAGvzNUjhftLua/YdjK+6uFY941XtsfZiSzhVGk
63zVzrjRTa3xI9FnRJA5G0dXX4kT9neRLDW53iStUPLVcvUuQsb6jYOZkEEiX7JjjihxZoA/M+fF
LbXiuC6dt9nDqJJmFo5TEjVAYKYRZ+2vxjI27vTY49WaFIujx9a/jglwbalmByi6+/YnOzB3If7g
e1ZSMs55iygr8B9l+40NhYSfjeg1mWT8bXdrprO9VUvrYKrISfsoaO5M0XTxcSYqtUfX0f5LXDaI
mhlbAuwkYIrZD07TMZuhbMiSrOL/ThYu2w5qragalKfMLV7ovt2JrSDLw2lyIj4qbjvG7GE5viDw
yq/AwQzPWAttnqjH9mJUj5TA+XdfQet7JQ6Po3/MVwRBycxor+p6fMV3392Q4pc9xlgiXixMbzx4
tmoOBu/ig9XWjGisUZ5m5WqMyGSp9PFVrs6CBRdSOy23pedy3K1FNZ4iUsHiJG8XsjvnqhEnXtnZ
u8nN4PzaLb3GbuDcIeDVcxEkR4G7CnMGOqkTVOu5X+foTPGqm33Aa0ckvCWmv7614YEI+pAYLGsw
/8197riAnLlBHdpr7p+pJogm8g9o7ctJdIZKvRN55SRwFdz9RA3+I8LR+iUhhxrK5LKKkhaZb07Y
PWJSZ/cV1dpU9ThaQsfoV0n6lCAa1q3LnQms/JdRSv7PL2v7T8FaDeFvk8crFfUTp0IR0JA2tTN/
c586x8nr/Q/ud5Iren6zV6yA8qPP1uqpI2bXOup6Cb5rktjYV8Gqif+ziX6WZiB5YxFGfo9EHewN
g647p7PL4lBeQ2p2ywawKM3F4p3LmXNnF3MskbM3d6fBuPZDTzgomYPN0p801jSiK/Fl2GkdUUOf
dZsTLLfUZNniYXktBHttpm9KAoPzpSiYddf2x6SxeChvJt5ybsyNZ6/dK76Z+r+iEtNjrUk44ohl
2ImD5IVtDvkHw6bp2LaqYMUMZoxvM8eLsmPH5LonQb0hdbuLbD7TAnNoQ7tTZW2CTVi7vO8jYxuy
6ujE5tJ30oKkc7JEyCbasqnj2Zs5RsfIyDtGe9Z3OcxkuEXFSCiI50dpL7z+rBtrc4gCG6t/nVvk
f8cmqvduQDlOP4ZiPHNTIDGE+hT/j6MzWZIT18LwExHBKMQ256x5LldtCFfbZhAgQICAp78fd9XR
0ba7nJDSOf+IevEEUOvcAEuhdYEfd3ziEJruq18zcEGKWMLkuCY0QO/FkoJ8UwAo5NX3kY7uLEjn
G2P2QHUGzXzFbk1LKW+IYi85JXP6oDMxrH/mDIEHvDpC87YaxOfkCUQ5fHD2vnLz+JEOdERwkCHA
LAHTg9pFY6zLM424KrmlNHX5D5E8bKFPWxGHQTTQuMOlJJ67uu6CQ5W36T3d8Ta8VGFHJxIG7b6Z
TwPOBYW9MrLRTTfp9XkN6FAKwEFOBhFAflxo12WEYkybiQLVJehpELh3LBhZjwdhCMTbOnWF92kY
KFN+QlpkdgSOp+UpSfzhjZl1vpMLGzk+PFCrgPWqOpFgSlFX2/D5hutk3yMQaYQ3gTbDvkod7yfE
J4KEFftZp6ch4FMveDFHl60D7sWrsnfuqeSjKJY8yyDHtBPn+0hRPBNu524w0OKTgz2iYR+L49Qa
KY+xyQr5hmw5N09U/KVyJhFpRglTdLZl+osVTqd9V5PazQZtpyc/T+vXHNjxOa5dfajrRL9Unevv
abHL9IW9f7r3XBn9uKqdvNsoDof8fQ6F+w48HpNUvnbs1KOTRPTQz4k3g5PEUs/MAFmae6TDDoO4
cixP2BNtayfa+nC+erRVq0XHL1gUquAxWrl86mNv1XzwUFYRLJx347PIENuS0VI+zv3c3nsw+086
RRTN5ZZLfQQCC/pn9AsxsZs1iqjkzlutkx7n2mivfGTMZYIqV8uiTL8dwswGuI3uOT7/am/QZnkH
Oscp7qGfl86boh2tOjs0R9jLCDPhw6uWqCs6jbFj7zDRlfuV5qHhhMhMH1wcPMlR+GXn8o33aIML
RfPMjw/CPKzIt3d54/IDpH6Z8mRoj4pWvGRYQyvo/6mPafStlJt+0zzEilnP64NpHHPjDIn9KfsC
hU8fpQv5QGgxCgIx+CUIjf24eJZtwG1Odd/4GHTxMgKEEKh2bpOK74QXB9iukReIv1lO7+I+ohr4
Vkw0raElGaZkH1E/xrnD9ZEc+oAwgF3v8iYfk3JxOiQhikr5tfcbxIcs2+2OZqgCjR7SivdF5RVI
NPOlhvzl07sVXhP/R4hKdWFI7R49Z3Jgj7ZvMe3XyG1Cx525LUQwHk2LR+OksgDnasxVmN7kuWtP
CBZg1xzpPxtLQG4BqXgqFsWr4nnt+oCcrL/lhM3ocYQ1OVTaHYD/e8SxWIec6jTNND8DGfmnBbic
rjVQ5mDkyKliVJuPFNZaB1psgnZ+petJLTdmltUbrm4CX9a1jPJLzuN5i3QsH0wXwarVSHnu5ijR
b7EtzcPYjiXiuTTkaQQNH4NDM/xMhy5dAykyLuY/7jVqrTCcXoQrxbQPmK7vCpjBTw0c9CTRxKLR
ZCC8GmeGcss88FxtqfuOO48vGcHNX0HpZR/JgNqG+ZeHnVdR/jXzxt8BKczfE2+Ad/CnifT+zYGN
HYU3PQOuKPwfGeXLjd8nYH7I61DtdjRiw1/PzHaG4ueDr0JNsu4ob22VFq9FxaeUrB2czkjvjjrC
p0PUtiM1v3v4++hfbnSNbnUqk7s2y5zzljb8iTqD0Wzy5dfisnHtct3C6vA+eD8OgbTz1i48fJuh
TW5sHojHeCzqi87m9BGYOblDIxY91WNSM7KEFr5vcXvn1NbUWQ49bcG906ZnVfTqH/W1SEoaMLtj
XAK61zgiG/QCmNx8zLpAQFE0/yf9nndJNTlCGDsQ6wpHQv4kLM0pA/NUX2HoD+bFuAPQEW6h6uIJ
IiQLgQx3Z3IZjIdwqCNUB6rK5FHjz/kbwbUj59Q9xhRcB3zP1fpUI799qNiG96ysW7Nt4EdkZyRR
9Tcv4EhF31fXWLrNmcJvtEOmzr47F1ncpSWx9csfqo26Cbbhy8LjsxTkpLmij8xu3cyY304hNZ4u
1O2PUUWNm6MwNxy8aVHlb1rChqvKSKYHaWFI5TJCDLiPAmwCpwqY62OqZzzfUgl/FxRePp16HLrJ
DWjB6r14knBlTpqW+RIwiZ3Rp7WtO9dhRf1dVtXUFRp39BKory6ovsoysDDZQsTITcSSaFKl6ZE8
6SUu6EfuI/UbDWoan2RdVeYgcMV+OhCi8cMGyHA4Jx0FzWzzQ3CMqYWUb6ysyz9vopX0qLkFk3+d
dfr5QiEmMLrAarYrnR5j8aqKIr4kTk5dZZ3IvHow1NNFuxBHMD28/SYBzeJRTlcv1KV7GWCnbxR2
CiyUdNPBgvcrh7Mn5Z9SsJrtCjiBaKe6MksvI6sx2HgqkG9HpYtsiHLwlhY1WjgdlSV0I8Z1mhy9
MQq4pOhdrXZovTsWoY7OmvuCUFvqbAdhf2K71bLVpspwDaCK6E/TNhSgvbR8xqQuAGJNjHjBDteC
d4jXWuKNnqiG52acpjsYAO8jXiI2qBIliMMKSTn57JnkbZaNy0bKgoLNYAk/RJNQ1j1bpdpz05B2
0ZnQYsJfFJtFONGHR1PiDJeq5rAG5EhcxKgBzZWvdU6ID6V72NEKVs/9ptKe9kucmzfGw3w+o3oN
zhRk4lSjdrZ55PSh767J4lSdCo37HEncDKyWIZKnMjAqy61isOz7W8o383ofZyOmJUnn9S3EMYxO
gwI63rlWisu0dhvY6W1rS4eiYa9dS8V5sHbiryN7JR/zJVmrQzfHw+OC+PhBtJ2/nDsDoDl1KPU5
G4lkP1K44lKZTLPEcshImEXlxB99DzTIbrj6OTsvcX0488PCZ5ydesH73uHSLJiKvCOwW+juEXw0
f20L8twyx39PKEIvNgmHf1JSYhtjEPF+d1iixLOv2/pvnY7LFxaAuj2HS6CXQ9NV7fjQZw3upbyK
D4kfm3s70KhxylN2b2cpwzjbZ2XlcsAEfBVOHHQzSBOg5pURVYc/2KmTP7hO4Pi4pBM+aNW3D6Os
yz1BxbrYzVw3HLfAEuHeEIYd/UKlEwXioEVBxTlwx5BTWWuWjqTIJqDl8GvQuRnwjQReeKbnURYf
WBag2Qt6spEzefeIyqo+u0NtARTIMxjn6DYF0qb5tF0RJqA9SbfqQvNCb6PoNhVLX7s8SY3t+xyn
Y/Bv8if13nU+aB2ub32brp3LZJRmU8zdlw/O1cv9WGKZG9Q3YXewVmOiytNKYfnYMFYrmPmlFOnn
3NRGRge/kv4pqcPlXvRT5X4g+BX04Dahj0UaAamd35xS2egvGS8TFxAb4TRycsVOEDN6Fizx+IbB
opJQie40shK4N+gIi+IEppjBAc7upuFZW/2PjTa2j82QeN2BGnlDSY3PvZpKP3ipFsIMdhg+Ol4T
cg3PZQWqKjHa/+LtBwH3rb98YXndvtKe5J40RdX92RTRLzXRmfmugKhGU1yHCMW9GTrSy/qEnNOk
GXW5l8Zq79KHyxwfPAc17h67GZoznLIZyqAB+92RS25q/H3nhmV09CAgq+dmU3OrvVOi+r1dCK39
jQ6cUl2FVlo+4MSU1UHjf8xx06gxf0kQNnecuSkwcC5DlHVNhYjtiM+mCbHc44DeJWhX7rgy2vtk
ouH4pAvciTvSMHhAiVHZhyVqBTdSwZNuwcrvrGUUgoPFPnSh3pgaXkpqZfmGRd/rHhS4LxIX/uUh
Dvr5LhQOoEqQ5UoDnTAs75G4TA+pHI34z44Vo8DUoADpClkncNulAFpADHDD/39lEUkk2lWyMvRN
jC9zOcS1Mn/papby1Ea96c459yxkIjoTc6tLvmwQUuzVpCRYj8WxKwdF1iJuz7fBaX15CYYI/dNu
rcnd2C5R680ZncmDaX+YNwFTqbrmqeVc8gFwo6aW2ryWGIrMHXgRmO8SS1HedehqJlwmgZleUc+u
4jDF7HaHCslGv+d+mqenbG0T9gSYwPZjRHbx4nm6EsfRlMV8HqOWHIvQT/WxSofWr/YCUqi/9dwY
hQ3UW8Gu76ETPXaYPSF9WxM8dUO8XFFst6hbu6K48XWFjoLwg+7sytV75yDu6y+3c5BMVgKo6xqH
6Jyu5D3UJVNPvMS3C7t6y/dXZf13ghDnMnDBppdmjHPMu8Pg6AdOBqoEd8b1u/J5cUIWqS6YrrHQ
g77LG8xUfwHoQvGto17nwBaV/mmg0wUlZGYsnxv8mVA9WqzZuYq0qx/y2p0A+4h6E/MX3+oxDveE
9WLVGCS5F39z0pvsT1UMqGR3ftMVza+8AWF/AsNc3FPuE+eNVjlqHSa1sJdnuCzavekHtwbnletN
snrxMLKv3iESWKKvdQKR8VyqwjM/sw1hPEKu8+bGh4yKf7MNzeEABqsRK3F5qDGLzjnWsXBBF71t
HntL6Ue/7IsO9OOh4wUIL7W2QfZNNILX/wuBeqIUJotjddteyji4uPhT2h/Jt8TclrquQ3ghSJkv
cqko+iYGy5DH0ygV1/WuCq0leCVrxuqpFbhtryCLUf0wLHMkPZoC0OIWCGa+dI4EmsT0aFVXMg2g
ymHJkn8VVjxxZ1FWxWj0usEG3y3c3LZDTmsYEoXedclpzjqR3kyhNyy3DkRJfudQY5r/XdEH+AtP
mxH+K8M8Xeckeaemfh8IHis/4j7w5WdpjAnSXZFyPH74WSMIzFfKXweoTiPa2F5txkFoLmVQjH0J
tqdk5Bw7KyovfSny0no47Lyqae8Ha/F5bO/OYM8ZIbp5XO6Qwdj8KJOkzC5LR/iVPMwtfuWdZLtC
td3rLjwpr17XfdvnYct9V0fSdfHwz0vy0U9+/rWsWVzeJgNj/G6KmJnbM5XjvOEToI+5lo2ZHcJ0
mzl937RZ5GMUTZ69hKUHv3BI+7ABfXDdcIhv/HjEzr3rkQEM7z0SpeECIw9qnlrthJ+uHZFgZIuH
Pr4f/KQ+zlCUwyuK67h5brt+CG5RjEWspmm9qFPu+LJ45jNZn7CwhcWRmBj2hhIu7yVa4qjYF7XC
YtkJGbwopzeMxF4FTQf3T/tTC6RrT2kUK5DmaE4u9ewMiFJ6i8pZBe1Qf8aWH5xhsHG95AqrkeVn
I0l4QQsPMPYgKlCphz4gxeneN2qpLi76o/XRFuQC9QcvinV2LKpgtpdCFCl/9WlOpvYJ1VvZ8pp7
G3s9Leua7kIQVf4FlbIJOaydPlrUuYlD/PPEF9QQRGAr0JGc15FXnMUQGSO5BAUL8dE0SJP4x6AF
QUKIIfx2uNixTdR9lLRWIHKq+z7eT0YU693UpPPqgCm7cKmp2LApqGnEp/ESgLM1/byeMyWzv+2K
b3SHHC6N7/u2hidqCnR4vFUdiqcl8RibMfC/4hjp453vaIT6sHLzk21CdC3aOOt93KFH35k4tpr4
kNl9dKE712OC4YR5qQ8em14Fy9WtYzzl8+gXcFvBBLPoOYn72ydqBTVBEdBuvoC1lcei7nBtCgHM
rKMhey/50hE1KfoXh9Sy3x6zFqdO6SKijUfVHZt+4npcKi7afW8WKLayG/JzoP3QO5IlAHpH2EGh
KIciCPzk6ZA1zhvy7BTGVfkKxYMuOkrox8HKNlWf5dKMSF8ssMkuH3s2I9Nt6Vzchf5/bOXjnUlj
YhCW2QPMjas2+cga1KLUPs8oR9d1prZnzLP2pYsSVIfJvCFuoraAYp3oKTINcK8ciazxP0kdRXGF
kx77XznBvwfeEq37SvXO784he+doQ+38lvM6FjcejMpKkHmBdQPbGbnsk+NekbWR5kAJWsZbRLMk
ikBIkDApNpEBjEm6KwkIfSc+Cn8voSjedMmc1r1UYE+v27lIlV3LDZi5yDXJyer1VVQZGyITAxa1
JIpCb5fC7L/DhdcPGpWCOqrRtj0Ieltd17j3+d0EXh7QZkX0wbsAVIhrOfqaPNpV05hdi0GvD7NC
0bizCHpIrZ/qNMNZObtG/6aXfnAp+rTuMN+baIhHeDtylo6QbLk525JbsDpbPMFJi3vdA7lSxJn0
yTWKVlm0zJdNkT67i98Vw35ckLSfVlaRaoZnpTfrDKyh3JPsI2O/0k5kwY2BgJ1OeTLbhMFnnIqb
IanxvynwaCjJuvkb5UOAjABT2V2az/FXsmrnh6GMz2TiDqkOS4clEi59m5gL6zM0penM4rGsZMvx
ghmnP4cCKfhNFTiyeG/nLoFHkw1Grc4Zc3vFDMw7ketFXnPLUIukDT3ELnRL8ws8kaE6pJFUX4rY
Izyu5Y7xDuwi3CqWtAr9sGqd+fULohR8aZPbuVm1r1fXk/VF5c3s30Qo/ki5UqiI8l+0no75fSo2
FvaojE4gmaQHzIxZBJV0rtjpQtxOLMZAEfYSBDh5g2dQpHH9WGNKflDPRGkjDphf6uWCPKtXpyju
JF3tatR4aGNbeP3LpPBkVIvPhGahMR5apELqMOksLk6c/+jKusVFFoESlm0tshl8XrOkTEv4Bez8
icgpwrkcIh7bxS3Zd7siW8V4W6Da/EA0npsHPc52PiWVrO2rZfW9a8psNfuYRCPuWmEgHJQ/deS2
zT5mujp15XCOxeCYzyzs+AjQ0IYBAuMgiMxNHowYJKahXhmf+RYjAVJOO3/bGZHIbdoR3HPMeR+b
N1kxox0LdDkYGkIn/IWLgw8uXpsKzZzwUPDVyeDqr2EuxZ0hX2o6N441xXkYweMfOXqMO+9XMvIw
ziJfqFEUh4k4eQTLoYYnr+rPMqSkuPGrbXhwRrI47nhxdAvtmmv/HBK4N3wZpBn/HAkyC9u/4JGn
c234ooySkAyCGhvvUnSLWt/dUi/rfhocEWGHySmZ5n4K9fdMse5EgWG/uDcrSsuPcOiLfG8SQIgL
FbiDPMvV6b+CbBx/gXayc/S1EzXYU2lbP62+nuYzKXgtTp0pee0bDzpvBEMrT50HQ3vABdN9QrCG
/1aJiHRvxLRiROymzcVJF+NlScXyVVtL4gtIH/q2fIPeYhU28uCvWdjgRS1k8Rscz38Wcx4PdxsG
RR7grHu05GQFr1fMmcEZT6/zF5udd+2ILLX3hEdg9jYacajxV6BGdELgmaVCUl0GY61PIaz8jSkz
1NVRldnmIR20bpibKpxdSdzEXKrjzMSESpr5dOwNSAkYriDrim16i+nhELwHZ8U3CfLIw0nwk9sr
320/+ko1eoldnAYI1ECXuNLIx0t+GTYinBmgi9luHRom226u+Y/ct+W0z1rdPuBE1h+eEy2vjSO8
79KJ/P/iCKztryOKZLqW7O/4/rCLK/uT2opxRA+qXM9b8EpxwE+YoKmtPFa3pUelc1GEk0E1IsU9
zzm4HhgbyW2rUz8WToyBdHalCs4+CWPoWegYQmpKeU8KYjxw74WkLF3HOsxcgiF98Yn7OvYOEIvi
2yPxLznlUAX+FizHQVgy87+BTU6XqFyLvwvJV88xsUP3ZI0u/5ySuWhH8iE5KdNmgKPvNSSFwB9U
SlYYkS/3co3WF6/rnL9B7szrftZR8pyhanwXI+FrO/jx7Nhnwv8vh11ed/zUGztK+sPdCm3NBsIt
yNhblJfWzw3RB112dFXAxdiumXlO6B597PGiEDhGiA1W6AqWt2gHvz6IUSRPG0aLcMUPXSCtAZ48
mdFGBhnwjdOgGCQWKqs+BN/v4Qr8BQU8kP2DrqKUD1oItltlInlVBEbeKUqeX0ZsVcuxy9ZtlMG1
W+ybOiXDwVudewJQ7C9raExANbL0LjLLXMy8TVX+HgREn2F8KcDgqtzF0N5k0XvYkvZANmbm/go6
PfokHOplpK81Qs3boHA5dN1Wfzl40Idt36aPBb/jmM4N6mn+XJ+XLyKs9Yaff/4Oe6M+ckSjkPVr
NDOU9NIl3mbuyYO86KKMwwNToe5v0zHjxxOk+siTqEfrbKMCQGGDLvtVJ5DyILHqhU8Tc0ubOME7
IULTIQtrZBgmF8r/o/VGyq9V7Z2ISCwR8sSbrzEgdOCFvAZ2kB0sTuDcWq9KTi6oPOkyK5/OBw2P
huqFrK0l2tmoekD2g5Gf/Cx/eGSxKtR5WJQqQdjZQh4whcw0bK+6fXEHIqH2hkzXO1suCdF+Me0m
ZBgGrsuZjA4AnH479yu/r9tTaLu+eSoHkk9vmnLIRlARrhSEPJLZ3Q2WojpMBeqrG8QuoKJijZ29
J1ku0ySO1hMOc/mGBssNEN1om13MijBop2oyJphjkcftu8A1DzUqS9LUwFGCPT9rav8Avsbzuelo
C4rZzJ3Um852CmHEd5mo2//rAWHfJJXogeP9dkZGimOkYjtcFuhf/CyTX4sTguXoFe12lJ9skQpz
As7JOjZJg+ryo8c/NE/nWnY9q5rwg38jnQzPkRCpPiBsk/nNZGU2vDhlVl6FjaDYIKrtj89XNtl1
KHyfV+mX9z1Zx3/4z81y6L1Nz0Z98PYyTDgCdxiHVfWEmrBI3+DHsPnyRzrVsyUFJD6jT7XxkR2n
RJlYBqLB/FKhIEgrY87pQGLRgfQb58fGbAZ7r5H2O0rBEVa4rKXJHt28xpU9YXH4bkKWDR5YgWnc
DnOM21+iqeB0QT6HRp/ZVyjU4eCPA+JMskB0dphkECkkmQ3qpNDkUXMdCVBA+IZmIjqMQ+rF77KJ
IIdQtrwLIoJPGUbP7IhZG2u3TrEsnMlxxBlQpdy5zF3JU4x/ImXfreFxG8/6l2oyzXhOFOFN21TC
U1Kguw++6tBGLIKaUubMNL6pkUUGVyEz9ulGm0Lf1GOMNzNLU66UnSp8QQ7QWBHtuuehLV/E6iUX
clwWwuL4yuJaH1yCqzS+Atweusrve9AZgFgjhXdXrB3AqjugHoGbwuSGeDOCPujiFozJIRGAEuml
BlZPkZK9zcANZzlkjYuMF+/fMRXZ8BYTKrQ3fdq1H6j2eYRJnUQfuW/Kn3qFsLNaVvKsSvw0u0iE
9Ws3FtWbDo0d/8vqJeh+o/JiC+sx35kd19Pm1UnNPJxXzN36UQJ96ru6rMa7Hr7uiHuqjs+2izf9
wuC3/gtJPOIZkLuCMqpLrPAoFaboOPJL9F5NY/pp5Sqv3bpJEToii05wVoG8qMxGMJ0+WamvbZBm
8oSDuyvPoa6RTtEruRa7cFzMk0Erxy3Ah8PgwBt2jmaLQb5poeQhvX0omzF3+9/dajGBoJ5CDEBG
T7BHdQneMfbl8t+8Ymy/dsijIcPWSZzBe9snaQrb3G0Y+7yXBQ7tPfbiSD6WcqTuKAYDGU7p1Hof
wlvKc+kH2rtDLySB/eua8Xh2C6NOiFeoHvEiEOT/kD4wEuNcEU/sw9XmviBL90a20gJXNw7W5Kfc
XcazCFxABR3UqjgCcTXO7Yxk/NYDb35aTBM1f4xtbHIQbpQ1X05u8aHIUUVXRYYn1c/T0DTnCEtk
cUduGwwNuUL6uyMl84pSCfkKhKUK9q2jve60GA95kESvqAjixHZ2XP2xvc/Mpn3MC9P1T6FVsPM4
/BL8f1rmb1kEhI9vAfXYcUEfGF454cN/svMFGljsIDsIuJnq85LNCQ0/fYdIMmZ1Bi0msmKXkU/8
gTC0nM4Jdp7NRxo35lJHWduR/ReIXvzxGbhI/qx77w0PQfiGRILJizUuCx4ihwSuPYwIZt2kxap3
O5nRTKeyWJG76di45bUtQgfqLigxBmS87RN2miV08GVlrEyz8b3qQdhUrKeqLUtBDPU2m/WeLi9F
lFc0a4cgTqPpmVJw/rHLO0HifzZrgtJxYrJ/tCramNgxdN99d8DHkU5pgf6iTLP7MAFi+RkJr0rO
MOSMqqNCa3CjySO4JUQGxioWdHRfdLBKsg0jt8TWtcyM8KdupQeCrEyfQISwTSC++5KZh4DWngol
NAUmb07I7rpqT5IDgRizmw+/W8z08pH4MjE8opsjmDbE5HAS5JqDJ3dzc7Q4TfEgdlV8mwhVcJGQ
kInxSbHZbAUq/vOi4tS7zawCMCcpcbPKsAwKzGiD2PTRNRk8YskLZMRDjCPaaPuXfOvwjShenBcq
C/Ft5xzRv4oo5Piu2nZtDmpMufKw0SGVRaqYTYelxLCige7XnZ26ariWBQmAe1W2YC+pHxXQI60r
+5MDQ8ODrufqmgUrgrhaIHQzg4rj45I2hHymQwevkgbcKARO1YxYvs7Ud4zVstxliOSfXCBP1KDY
u/YEAeAF6QwDOLHF3ngmltp/IoXVrffcGhzEGFw2oWyKIoGPx6Bab5J5em5xV6CCGIl22Am5/V0L
FizY5YVsrB3rvEPILQDqC/gMI4TtourITY+AxqdZ4tPDHuLsVJvKP9sV6e7CcBJPpOeIOyzA2L/i
htgaVIqbLBSdKArs8kyGLOJm5qcwOBrhshQIt0GSwEVU6ZM7D1N+dN00q1FgVXl/qrMue7TgBs9Z
m9q3Il4ZTsNpbB+s38v7wuN0QB2YEZgQ+FsgBigqrQpovosHfyJQ70S4pf9bZpMgZLFzste6RWTC
cO3zBy0oksR9tELtLjCvR7S9aXXh/FTtg/BX+Z6pOvgKe5RkhAkuG4bGonfpSgigvVvNMQ6RPuMD
sRbXDEnt0/CQek4JUKUbXCIjWuhj6kEYISSyCS7nEJcC81+A7YxT6J6HVn0VxkdPg39PSr7mk3/P
kYG9rPVLVDWR5imQ+o7nClPWZrTKm/SIzXcjctotGMYSdzmDVs755zLFEYZVwwGxL+YWhTGTM5MS
9KyBkG2Kcq9wTV11UHEORtmIuqHGIvZXED2UHMcy4IgeozV5LfSQv9QE6n0mdZEFu6KPN1nAGhe/
xnULc/CHnl8re9n8uBMpCvze5EOqGLeB24s7CUv0na5hEhw2QKjf65hI3V3UwcJ2aIFemfJFeywa
j4fBKps/p2OeIARrjfZflzZ1igt5NwjXRrEpfzLhhJfCLUgWgKWv/pAAsRIZAzX07ZoE2YepZfGq
sb1/1zSpdBeJGBtQGhDJHFRUIlXQAqxqJ+IR4WVWw+sXns/fqTCyzyDpIjTKTo3QDV8X33KzjBXG
oSJAhJGl20svI64HtS6ccjXp5VzQXRTVZ7GY/EX3Wxo1AQ4ciQQ1gU0jDh5nAQchGZFKbF2Er6FC
3FyBaa/NfAzBvYOjyCBMD1ux2xfDBWc7ZAY2YM2x/Gx91KIIHvlpugzRUM2do/eA9LwnHVKhbydZ
WCcKxyJDw29SIPhb9H9Z3zcZIVihfyFoGCAwhVGmAyIaVHtcWr3815kEiWBBdiaidZdyacoB4LqH
pOtvi16yH8rKGb4InuUFV5FDYFyUb/J0JN34yFh+cEsgWfzjr4JaBcJ928/RgHnxcwJOHuBVIES6
oXffUxWWPz5ua72zXlF6VA9ZcZNhmV3PkrcNQ6zTBl/BrFAkuSwiHTBq4TRnuuFRNKIlJt+E0rMp
v7F6NvFuLIcwP+UG/dvReE2idnC9U3WP+h2RZL+i77r4ZBjbm6YzhLdnprZYh1fhLtfQd7H1oKYB
IuEvF/aIQ4lsMoOA80yLib+LO2iOxyGZANAxT3VXsjeREOpBrLddxpRzYumy6Xs7LIRWyXVDAr3I
7UE3zRTZ62w5H1g4+RkZouVVlsgEDp1mgwH4cFrCO7Kttyamkufq5pKRbyC4kkwepJmoCyVtCXc6
HoPlNLVMSgszY3mLiKNf+HqWhb5oVoMI6QjyG3Xnz4VqPgqeQvEYwsT1z61QQJckrEp/n2WMa2wq
USu6WxEl8TQCZ5LSeQ1Dsl9vOGea/ImvwdxzujMb7slF6pPHsKxQNiD1NO6F1t626PfE+glCflLL
02QptIRLQHf/pcBNUBuGS64AP25H/geEm+S5vcjBa0b3MLr1sA6XkIjRmLMm35JI0jSeWAV7qiQe
NP0pC9hjYtVBBrD647FGSNR3d1RHqfTFLrysj6NnyD4u8gQYGBUol/91KKFVHjJS3sWtBZZ2joQq
sd4wi6j+PHpk52nCi61tshsV8hUMQUXQQp9cb+wwxWJGhHq/YVhCA7X3Bf5frEglbGx/ySzq8l81
+rwMq0nv+hfierq+PriJt+o/7uqCH/gck+pX5zdw0EdEcZK/e5BVvf8Q1QMuU7GizNrXUT2S81/M
ROicWJ98B83i2OEXHPnkMH0mSK3Q85ChxLsaIlhmeJgmHj+pRwnrB1qPiWV/ZH7AhZJ5tXvnG7+A
P+jnJo/pIyjn9EfJ7Z8HP1Cywb0xY0FF76PaOvp2HTJn6IGgrecwiQIaoFAT7zG5U35w37UT4b+Z
Gh1v55egz6ggBVmVt+msInkXo0onfV4PIaEkVoSxdy6Hqoy+yeZKNkEmWjcMxMGCjA0zY9tc+4YH
sAk8tJ/ykLAlXaciasnXr7fNXLYjO+6i3IbgPy/OxfRB0OxUP1nYbfUvA2cBVFlmtT6GHdHDl6X1
EV9D3PnyHkM954jbEKL1nA1kxT0RZFUjc3X7Jrw3JJw71wnxAWnFTViHryLsvOUp80PgNpckHIWg
+n8cnddy3DgURL+IVSBIguDrZI00yrZlv7AsW8scQTB9/R76dcvroBkSF7e7T3dDu/Pxp3WXGB4U
K2Wi5PMpGXMvfW+qRNW/tGgXPz0WncuQCo8Qtwi+p+hBpg1MglEAnwq5FPR7vqxLezeHJeLk4oRj
ephcKgfhPPjtX8tjusf9Mo0fnJ3AkqJUDxXwhpmb6g66IaGlDA50fGdrNnLs0LW3/MVOLlJ7YAXU
CShWm6l7WBtVnXsyuAmydj29Wg9H/z7zRPGNJT4DBsVeBEhiJXEqg1woWUoPSh/QhpzmLznhYHxn
k+GxMsH+hM5UxMFCPW/Ahy4+B1Up+9uMXgMOmdLPoTrL1V0HMFvS00/IaS5jpaQ/43uV123xg/WI
Q/Y+pyPGOSocHWQXrE5Uc5VzMKwkotmosAy3hMGvLVvn4jSFhHRSCGvTwc8B9H2Usx7iywhikmto
pbnLAhHru+7UhQlgeoK7CfdwLOOofKyPU2aKhSGRDBUDS1009l5zq19iHnADioepLKop1NWAfAwE
wwkDwnjoFuvJczyPbJ+WTCbTj4XwLljAJOuSP2S+8uRKYpSo1dYXgg26SZlFoMYTWQHYkNyQizYH
Ipfl4dBAQKk4SSmPGneku7z5DqZj4HyXdYbLPeMe7w17ncRIG+h4KBapFZxVGDN7hhFsF2A/pe4j
MGehu7wYUuEohk7D4SSpgmu+RO7Y4MpLrXuiSISGjGyjdvTFNsCDjSVMV7m18FGkRVEkr7AC2vor
q0sciwtKpnjhtovd0qdvKT9hOhj964KEX5ML29RsdgBcI3gp6jMQsaFIuJctOuCt3ai7iueX8LTv
uZ9ZJYR4TEbr7MIsqoaPBYICTVdkHnKPryRs9C98dya+MlMtzaNsJqw+p6XHecIXt+En+gojTAZP
3FPSUwO2cbywNOAT3+MDxjZg3aTRL4aftg53HkPpgHTr4W7w5zWZ4RKOGVuSLuJOu6P4Iwzv2yKa
7aEthVrqI3voYTlUJEO9OzYuc/uc2WqtzAPNCsq+ZFM1RuUelRuyxm5uE+QTEdgZXuxKaiJ9s2yC
2r+ViXHFgZcQcf9MpcPG8MNzCfHU0UhfRIA4dmG4saZIMvCTUH8ydH2pXdM/rv7Ku0SC1FwuNm9J
bwsVDM8+0EJxb7j89yS7dd/dGhL3n3aAC3OXcFXpP83ae/pHI+nePGgQueZ+GfFwvrjW0TVIDX99
J5ruucdJd4t7rVJgAh/SbeP5KbUgSU49wQNhMDhJXqZLswz9xQINcsFuDOQ44tia4qYXZod7GkkJ
wXTWtNmvyWmd4ofSi+P8N2Ur0zDCJa8CCaEo2Kk+9/WAbxMB+LgG2OK3DpMty5Kb4gs0ExCFfBVH
2dEX+tbJdVwfgV1nFd6JWkceHiOyYeUFlBS/G7Ql86sD/43gU+bsW03IdZP7hyh9c2RLThXJLmX9
ffOTpbOnaQiCN6ZqyG9C8jfcax4NuVcrm5i9TLCqHyZQONmLqlmpfTAolhtYy2u7k2DB4wHqTLk/
AU5plzNgJzxyXLB9vPgj9+d5F+Ue7qmi6CPuPMJ0DguQuSFWDb3PC3j48+WtEnnlPPnO2OgH32Ux
xuufNoN8xzhX2294uwqW0xskFgsDVg+iRkv4kuVxON0TXZA3ElzAQCCvSNIq7JF4TyU0kOFFUyKx
/jtWmnA4L64Gl+svK9EaMWZd9EQNEGkjNirh9J6jl6ntEfLUDvJ/vAkA0fLpR8nInbcJeTUXMGL7
4zRKqCQ+AlTEpYDl7qkne7ySRd9Ohs2n75zA5MUBhoCsL5c3xf9GwIo3x3p1pCWKYGj0dn4njiyQ
hCe04suKjZOdCvF9e4ibJdM/VYJSd3JBvgSnOUZtO2gV9ZuOFLXZvQF8En42Pi1RKF5s/ZYr6T8f
894E19w5Eh92D04bDN2pNcSeofMAK7+rupjtmQ+tye4mDHc/uqhr/oR9H2VHhbm55uz2svZ3PFHz
suA6xH/P14jg5OyznMymEiPOACnqwBWrkmAQgQifWcPM7ZkaAN5oNJ853gPfV17CSd0p/6bGFlUt
Jtkurk2IWGdnJx5O3ejqmcRskjmPUlfYkqA0RcOZCBPEad+EnXnRGRame2sHN2VgiNxPbgWF+6Xd
onF/TORhCwlUFdRntWABOlZVwSJJ0BfVPWTTBAgt9phmbqrK2ZlxuM+CHI8HPw8Gtot3s1ny8NAp
rxuuOJCbP/R9YUOTvCIXTGqSl027FimpISmCACwZJPPdPK6Z/xgArFvvyAfo7IbwUnQHjd8Bz69a
CSEQLBfZxQUrVp65cJDU5IY8u84PZIuh/CWAU6q7CakIOUqwT/3WOi4W8WQ2/fwEfyB4M209qSOL
tbl6j6EEoxlULUeIGUfmRuUnEVaKsjEkbWqWgd/1msqAiE+Y1M0di6RyuSqG3umO92zePXPv4MKe
DLj8YtJc4ZsoO67g2LIgUsTsRg809iHF6CJZvN82GKr6ous55xIbbhjfRTDvaC7TAmFRT1xMTUQ0
64CCXsoLROcivZGJj82LJVnZ1UeWb5yiS9miVdgVmZLP0sEhUGFiVRfU2tL+VA5S2l+5aL7niIkN
LTw1ZkAo+tlk6xMnOzEf4ghNxJ9GUOhsK/7Ll4LfEl4Wq3lQYxWBE0bC5ibH6Uo8yq/o8LlI7UFi
6Lpw9f8M1iUYkLQ94K9miQZq2bqVr0xIwfoNl9QiXgaQ5r/wOhpzNP3CBCLjCoPQbvHs5B5K/FMa
y8w644lt1vypcUduaIs3Ee21iHMVT4N2PzEWb8a9Bo4lA3Wl3HZvHC9+QioUKK3QgPuzXiZvfkRE
UOJi8cvYQzGTjbz5dSfKM3Z28YRulAT3ad4y6mZcKP9O82Z65W3t2Y9iNbl+ggnLmp1tDtF5gceq
ZrI3HDqVtXn2mcWdfZhUQwSlz80a3hfu5sQDv8IIqHQFYK9wm60RphnYh+NmyWJQalvUTnsT65Is
TLgoNv+u136KYL6fHN9/t0rxSyCVmm8JLVnOWxdITj1i5IqlMC619mF2h7m9ZmNfFCzFAC056L3l
dv5kMztxoC+lBxqMjZ0x4iiwu/A2z3Wk98y+8YBJczK/PewxIRexnEO29Er5EXH4k9Smm+oHwz04
HxuPUBJ10pJyCsUUAUoaiBrZnHaNHe8yyo89bPDDMxMPWSnmKU8d5ehDhfZqxWW3Z0SyN9oe0MWS
Bp8U0J94Gn9JL6Z/LS5nM7zT51OKt1wRA/lRtEM4UMCIBk6pT+wgFbBIjIoncgsbiHpOytsKhv28
leip+0hGTO+jhw7zVrcq8Jjeabbb8djyxWEtx+YVhqVb/MFzK+N7w8S7XhuVqy/CNRA6VR/k+h7T
afoVE/dLT3QduoLWnppvSZf3wr8jI+sGL0sFbexHwV97fCzHWTbXOZZr90OQadP0G0GT3WegdAM6
IxQ6oRkoa0NJ9yhZPm9hjexgBNlLWFYs11hsYeF6Q5zRPHQBVX+PkkE/OBsrMRZJLOYYxVjc4edX
0Biqqoz0d9GtTjceGxOr+on6rN79O3pTvd7GIQ08KEutpbeJS9/w5a4z5DuLJdh7ZFtac6suJr/C
xo3iDejBdpahvwm6eXky2bIFMmD+U9czi656BLHPBmkJG+j1vDeD5Zc/+6ztNQzS8tRFBLJ3qh5D
ceGG620VAEGGQWvwYYiHWeL/h9KnfKqMAUYCQYVcxgXIhVP7gSdGEMoQczBfklBN71VN0BDyo5SG
wbDKTh6zSHEmAbutnFiv/kb2CoangpsrzaoDo8cBTqmU525BitkWPey2Nc0c/9DapCG0L/uPxMHJ
QC8q0Wlxn5l6HO9qPIj2uRqdoLyn7YpVjnCTjh1TpmQQ3bZpNbnxMiFxm/SApS5ZTgnApanGAuhs
G7tvPiDFwR6mFr/rAUrS3DzimFxLXMhr5L9lcpzKO6KluFXZ93uG8ighXEWKc0zz8E/h4+S/chQi
3JCQUl9Ct9NXBm2/fGzpEPCPlEfkbwrvZvrOFrwpTknpx+mTpnGjYQ5mZvK/G0VD0VuBfvNpXdcz
BTJj5TrHmBs7UIRaJNmTq3reF5kRW01ALlR0Eyj9fFr8YcPLhMFq/lSGRRZPR1ymw2sTM7HtNb00
7klTJdK+chEik4s9KBs0dmbPBQrhsZj4b/RQrNgsu/S4tICjZhS6KNevCyt90OUe79vCYFNKekqT
sx1eQgQghHHgTjJyUwgeIbenVwKGaXMhSEMUdpiDsf25sO3UOKxIhq0HM+WDuBfKwGTH58KSAdTn
9ip3t4E4C9PRHvgUFlQEfLTha+W426lqPW+8EirlVTF5hZ9evByq7ZtYWgXCtQHcCM0Z2tpfMTFK
oBiskPV8kurlcUqqyX2LFsUC0MdbFTx5lc+7a8JsHJ7ycmYHK7yOxVIZWy0ITRYL+0wj4+CKWkJ+
wseP4JN16G3y1CvFKxmA1xKe2blXLodkYKr0OKmE+b3zQ5Yyg0cM+gCvSIhDpcx2nGtAmt3BXeh1
2aGDA+Dbpe1IbIZDOl+fYOn6s7O3LkUGj5XCg9Oe+b2X4AEn87K+butIvldVSEeAHVtI4SycNN2H
xBM4e1SRzNNlQfw0D70TVO6LDBaVgxhIQqQl1Qiw99TvDc8WHkz5IEddoLkR2Fe4ZHixEE0zeThf
+bPC6KqjIu6uA7GWVw8Sv3P2siI+sZkFLOjz04u+xOK29UGwXZvwtIzqgaoS8itGbBPZXDlsKGn3
ne/L2Ru7q00bXibo5/mNPcJGUZOdZacPbrpQR4UFZTPed9jVsWKyp2jaDedLkShWPqoSETyaLINs
Pg2uyZ8ZIsnDZtU45Zy0RMT8U9b6tjqAREhxIKm2HX5ZHfmte+wyWx+XMWa2xcMJWRymfNIUhyKt
5uRH08vBeckh5XkX0nFscsVE6P+Q4folmVlAl0Ws8zi+pc3L8W6aW4svMYNu8MuSme/48xHtWXqu
qxd5pwIGF05kXn2kHpdorJrjRLcScTMnKsSbncLI/qIfVz1bDRjgjTnSTx9D7MWze6kr9OAn5hpr
PvqOveml0HgTcdMxGu1n0EKyO5R9voEVxLTkt5WLxgIOg7vAJR01t83JGyFRG2qs6JPMS5LBPtlM
ViAKOHpSQbX/BF5qmrMVfOPPlCtzDnCq4MfB3NYHt6ysSILR2hzcd0szLRTD0PUZIrKSJcPjGa36
PvYJlJ0n/tnZHcojqdpJT2wHEMRT7ydPbRC/IET5hODJ35m3rokgEmeuj37uFLMXcE9t9fIo1tjL
3pLt5X2ExaCLW+yDmrxulGhcEzoEBg7hOQ/OcoCwRlXAqv1nSizlryiLm/a9GQBxnKyVYfQczyRZ
d9zy04HPHEHxlFSQB156S5ya7tmCRa0uRvc3IjL2U5JP2OkmuBTlnZ6Nl91wwxJ4Lnx/Uu/jHE/+
Uymxzbr96KznqJs5wkVn7H3tzrjW2Nqydp79nBGdTGc1AOn2RqouQgkZ2aMWF+c6/Y0a64VswKxQ
dfWv02Xu2SCNY07PHZgMdNWiM+xSWkYhRYZgJgXqSYzfB8bfscGJWOHT2Xf85Pt9wicFl2cgtQLv
FxOShM4UQJ0jvR/LP6PrNP4zrwtQswJeaXbsQhN0RxwTRh5B8bX9vc4VWVLmMg5e6vVontoZGC30
Bacd/QFm3sDORROUdHRMOR8D4qTVFDJVXXmSXRBnf6qeLdsUwki5Kl7UT8B2+PrYravoPQgoMwW4
jXI43Qm6FZgmXJY5H4p13vRFvwxKUd/jojr2wvJNYGhwEkuRpUEC84M0y14xZ6jsO7u9hi/WZOFU
5Xiq0g/RAuWAxMhAFxpsxVsMZUFPtMCG3mpO3YCdjgRKTHAzaF8oHuZFxUHQcIT2pF6pB2fDAnf8
qLCqNtl5YjGG+WGdw765uda10WNHd0Z8gw4IFy0jYIspJhx7cQwh51fQxItcPUOVWYIzSjZM/QrS
Btp/0AgAT3kXwjBjpf7v3uNIYtq6kQx0QHY9wYLbmWxVffdpkA68H13hwLBuPVRJ6VZs0Y5xgUMe
OlSoOQgXrHKSdg63s28V5vvs3RTA76HosG19ArSAvLLbMvMYgBGV5WH01QwcDRvKD8/yADP8FOET
XQ25e0bEgFcwuS13mIDkD7lAh8HqHRQP9ljZj5V/E1MwUbQUtGXr7tg68GTR/sYlxlIfCxqhYyq7
sO6NHgSz5/QDpw6vbvY7RPiBpnhPmojR2mEODCiAw+02As7ilQUPa6i8cfnkfRKKt1qyLEvEEBO6
bEoBHmMVDvP7SKo8/GHSTQpPKUL5rnzi5Id1Sh1krZA2ugM7cnwCgfT74do23kxJtXRWvpdJh4Hk
gAPHk0+hG8hg3AF1ppSSK13fXwofisHDGpUGAhoEyuPs9yzC8NaF1PtBH8AWvy6iDo4gBVjKzsjK
CUaD7fm/JKMRzp0VbvbAioZlU9avbveg82r4w+lVus8ewgyNvGXmlf9S2wGwa1nQHsc9zyUEjYwY
WVL80PiQHXMIH8FRsvRZPkH9qPzeMLUzZOltFWpC6cZ/UQZYroEbZ+3R02+ZpelAlnru1EucOeA/
L0L5fNg8OyVfm3j0y2uIdcDdc0Mim8fFNekvYZgrdtmERZKku/ip8frheQOlBbdYb7k94K5N/aWw
jIh7x5m6SwMjLv0vWSppYXAT4mi32Ig7/hroWKegG4uzvWOdNMDB13OQABcZ3VK9Jjn872yntTMw
m6bztlVWC6t9On+UiXcGSPbmV658fuxVP/MXu6m1b5L2RHKVzULXBryzslTrb8RafF0fo1mxFawl
Y+InHhcpv3l+yO1hHW3hsFX1e5xpUHbDihKBOKXlh+qqRH0vY7TscU+1FAvuLq786WnEblrdzRT1
Ot9dW2K3aexK4MiEnDkvhIkQRIQaqy/VbiddvbDtPaqRpdN5aMCZobzVXvGCf5lvOhI+cfiRWoL1
kxJQaluWOafZHnJU8VA2E4+TP6Vx+B5FQea9m7IG7gGuwn3HpeFEH13TDu8FqVdEXadCyosqD6Vs
WPPmkoiWlame/aK+UhaLr4r7Eu5qtlLoa2yXZveQUd098MYpA27HTbcSc2DOcBLzjlmtrxs6BHxk
OFRUUh/nZhx7+wxQKeTPKDpf/gxyOst2A5WgbC3w/jePtA6VBNqlJr4CNQ0yKJXQggAszpBYq/Z+
qLgGoD3LraEXLQv91TKdAJJ1sKbEyOrtvonWBK8UunJzLYZm9HDhLFDwjpVqo+iZbw9zvgnHTp5D
djbTSXFCQAeNOosHgGJcQc/9JJtPgy0AS5UiO//e5BUFylSK45mhNpcV7+JY8YSXdx1d9myoPUcV
cLzvaik4bzvXwa+quFSi+0YFbp0KAXVNTwKMdIT0kav6W5On+Udq2LARyHSgXjKNDxC8P4nYu8Wv
pUW1+xHpCQjtoS7pFJbwKqkJIi9PB910Yt3tzfc6M1F7x9sRo/11nlzzDYbeUtEQ5jsrBQldE3hl
s09YDmEIwe29Cpq/kwlsUGoLFzgeGPsWynjkNwkR0DnlbgcviUMwRvJZXhIySuvPKihIygnk7pWp
gM0OIao0+IeEtOBKf/KOLJk8AFqs4rFmwYQtn+mk5CYGQg37EOVMPDosdnLvg6/xmHwlyJ7tvpiI
A/1gUekud2BgV2ev4tqkuKq3DAQvyn76zdwCIoUWHJnPFAjWzHJfEf8ESoGQu5jmEciBgyrcss8B
VJsRZ4MhBczgQyyj3lEulE3/uRBw6uMQTBQv73DpbOhcJuL6iDkOjQHO75rsc+VXXzapMaXl7EfD
S41r+i/OTwBndOKY54D5XT47knDr0yZVjjs6RbEOCszhj17WUMiTTDLLvvOoVjk4n0BibcVkvBAa
oB2hwaI01oYyLZbR7F9jQvA0o83OfYj5mod+9uVLxunLY9kzlR7HHhToPT/q2f5NiOQ1V9/nkYAC
KLlJ0IXIJmaJt7USJ2LqgX9B0xW+4RNOWYlN+zG2crght3btJYV8R4Wx7FgDE6yI1TXmRYEEbkBy
k/elw5u48KLXM+0vSP2ZzWjG60m7mge7tdWjpwe+fkDFIXmV1VRn7MZgzPtXPJQY46Iskb+Eh8mI
/1xbRbfbttBcKWGF6Eyy+t4ZEmx0SZrzJ7nRaFGbSh8BI9A1LC7Ou22VQYg3hFBZBNMTkg/jVNUD
S9pznS70IUkI6sBFHob2r3RITtxlThZBVK40YBlsfwhfdwW5MoiCtmnkp/J6tipnScFLcnO6HiuT
qSSPKft1XqQ4VTJ5bYZZB59dpQZRQBgvIlI13L3Qj3dmbuL8QksX+Sl6+HgfsDZhr8zRzNVsGkac
g0lLnPHStBSdrieuNNgwYgPK+dkZQ2WoD8M6NUZXv3AmQTbdlGHGfZqc8eLvvKoKI1I1TAhqF26B
QfYdFDik2I6gcerrpIOt3AILkhxqGDcrpi+MbkC03lTbs9o9RDG32Ctdbd6C64tdwAyFDIU//Y+C
4Voll4kNFmQknCjKPRI0XJl6vKmJs28zqCrNrZ0fp0Sbb5OVdsZMdGX9bhPOUVRF0DZJ9xQUUBe+
FAMvKlXOOnC7f0atjrip1zEgX25t9iMdSfveymFpy+iYjfH21giznurcbgaURvlYa+eLqE0wUk7k
e/Nwaak2Us4hIc9UgW/Ou259ZgTznN8q6GtqZxJ4TSWrDzzxOHLa0J1BVzaG8qi1aDy+0BPXhPQ3
ogqQ092Sykn8iAe4PJBCG4tRqRj75S2HRNw8ZEFHME7pcLu7VgYBP+BOE2+jaV0I5zPgYaGzhwAu
Niyw3G+qp6oeccl6w5F7qDnzKeif4eBW3W+lZ35H9M4vHmZHn2lhz/6sXrHdWTrBWkPMVXFyfeyv
/TDg1qV+MWxvHKMh2AxA2K9BuVl2yd0jY2VbMZ8IOn1mY+Q9mLzLP8BoYaLr4hGHGvv81TxRRBU2
+xQvyRX+7QoUhZ5LivSwU2g0nJJFNhd1u+2Bwhpe7x7Zl7KMMW0D/mcGJvPiFgqu28FSOd7aPU6x
SYDknEOJmhx5fUT+P1wHxCR3i4P5MFHgJXQuEQcuKpPLjYOx7C0kWL0eEJxAnudh6MZ3EwpLepTs
BanB6wVyRJOmtJuhaSfue4wgiNS4Nmv4mPS4xKF3T+GIuc/J5Z+C7SbdOoznL7Eooubi+DSXHgOy
xe5pYf8m38UUL98JlyMepUtPpqdZhLuJgLObWyBgY4eQFOn3xGQmu7c4QfRLZbylfujKJegfujFP
1b7A3VoeKj+NsqvSa5Chp63hHw5ohyWbE/v1nSj7jRhVbuCD2OvK92R1DOMNv3wmDLUxPLIDrNKo
5UKAoBqTAAtYqdNrwDJ35c73F0gUqyI/x0SbDAGWbzhDrDRF0UFptQlL0gcSEIAD4qhWv5Ow687Q
Rqb2s5/d4J7vuNOzHxs8czArIYQTR+4ILoIs21rdSD7wXWrbGbRiT54CWmieU/4Vi9m5+X07p3cY
pFr9gA+ajwLP8PCHQKj5pKWb91a1Oqhtco3C7E6ngOQf/Zqt0B7Chz4j8PKv1nypnppaSX/fDBpH
D8t9aS5gLq35UkwxFvZ2iC/4Y8T0+h1SLHNhNQ6cSFSfA9lgdA2fgjbLqDgDJsJfcZlGhCXJ8Ahf
2ZlV+9V47lB9L3wpf4KBay4kCYr2ZbFu730mOJoGAg+ViNli4cIu2G7Sa5/3x66US3ZQUzb8SgqO
nrPw2vB14px8sbEiLLJhiSdm2LX82cSByVnWVoH3UgA752XezqH+KTNAGz+hbnYoEw5raUmnVOth
wk5y3oyVGxNq7kKLe3syEQTtxAdNxs0cl++/qygbIwy3nW/q6m8bB2xVQM9Or64v0lfsvUwLnQZB
ftz8g921DHBV4iHdlPqm2NoCCHfjpyi7MCX+/g/WufY9u8cDmjKuij4iB/cpaC/F9tCgxYvPjTs2
UU0QUX8kfN4iUb/Rl/IiYYriGe+eoDAk43POTpMuTEpdrbmDgtCl99h5ZjKYa+UzV8KcoUmjwBUz
DPs0yV3vOeOHN+Kilrg1DksPE+MP6fdxfkvM2mYur4ZS57/NEs+sHlArK5+UVFDM4a/N18CZC45A
V3e1MyfULEYqdO4hcvBwku8nGPEpJUytDzT5xrmT7Jg9tG1htKXaL0kdnvdBXly80LcaJTN4DojU
9+ehyqF3Jpo1aqC9RNyB0a/TA7ksfIEa9jCxgUIr9j8RUnTfs6O6mCHnIgNiE6y6pFnjsJTUB7Bc
TorpFLqV7E441uxPzuSNi7ikPHXW2J9a9nzT5w3I+sCWJSEhvKI/Vuc1TP3ozo15Eh9y3mXNz7YN
yE5qTFrBY4Jj4xqmmXilxcuXR+WV7tdCe4Z+GXLFJysg0G5zQoYat8QeW8eQpNy2f6FfkHOfR0cS
FcpOaYmyqfswq2/MHvI2hyAFt5MMoR83P+dLHRGAwbrOS9j3K6QdfMS2y/pz2NbR3zkkBHdoXEXy
el3XgYvIqMzvsGXljS0csfmQYyi5ZW0MrnaKthhBiK/jBFaJ2RdzGzqGWtyOouOybQq+peg3O8m0
UEM12fSnKS26kJOoYcxrmu2dkHh4vXFnTU/8WvNNx3l6AVlo2rcwJacGyp+aG34qTTF1WMUnunvX
jgv6rhnB7gfxjKQg3M4naOI44TO2Tbytwcgj+5D4AReNSKUJV8A+HDrmI+jY7xbDYn9FYBgjbPhO
wMofgS1mXRhj4uzobEspZzviosaJqoGW+NyT7cq1DT9YTs39ONDxu08RquprNSTyswev0J+wtVn/
yInFnRLzKORT3ndhzWySRnLQ+6gYtf+aVxHwSBOTMbnRHB+FRz91iYpYi1dLQNUARgCLq7gLyNYO
+HMyZzgF7ZYwtshuzQV42xAFz4ORvu/SBhuAZDwgF1tIyj4BwT0vh6S/Y7Kii9F0Mv5EtmFq3eEt
rsy9h9Wk2rjNvY0f3XpbHS3pTP8Vft0Jgj2omCAituUDtro3a8p9BjYCtEn8aOMGBoxWRiuJZ7c7
cSMqvrnYnsKrMCKbLn5XLW8FP9MI5W3upcp3vTGDe4cIidHsQmCypR+mmvifA+YncoxMdMuR5r64
v4GfKctvTp1wwrY6TN3DvGYT9dFINuUDCVv8W5wq0+y+CjsSDqJ8rDEJn1jLauiJvKIXfUUM0Wm0
V8FSRo+ZH9QgOSmbNtnOxfDmJZfYR7E5xobp7cYy0O9fV2GhpSLLt7xzyAjytupgI+h7FTk5Vcve
sE3qFbM9NxWRFKwWDpbgXAwyr0ll91UxBZfDWcPMp5uclNt66AZPc9ugZpscKEyeubrxtWfMVJmL
qUpXhrMe3kdl6gf2MuP4QqsxHZKccfyl6bbgspLuMEdQTA/euHP/S8osN3+YIRF4EW0LDy1RZ+Iz
rJqYhugR5+l9MoRk5jMzcslKQgkukyWx45e/KkAT/nHReATCQ+KJZHyVGTn+W4f9c/nFods+argT
iLq6Vm+TY/XNsKi7sKvBMFBQ7SQeML0E2f0cwKR5hhek8kvaTlv02AuG7FiF/Aeh8mRkUYMGd62w
fsL3y2H4YVOo5vCzG5CWGzqjNleG8jBrsM0nPrEreogU1CRSDkI3e8OwhOZFQ20N6XIPZ0V9zYGA
60x5Rvaz9sfA7LGFyuF+DUNiy0GIfMmB2zJpNi7pJ047dNSqINsCs5HsX2OHzIP0QPtn5kv8h904
sUSywsNlRWlzQeaRyDtVC3rtNnslddyb6Y+hizKdjc20LrRHKI9AyN7X3hb/7di/VNnArrwa/eVn
pDdXW14WW6Vjl1AcOVL3IC4LZ5khUy1JfuowQB3xxHbZZ78yfdRNTuq/HjBEwYdj67ATenTnV4HB
sn7OAItNf8lrYYcp4Nv2P0klbk0pCDTYU5fNfIHJWt6yvC0MnUArpGLSF8ArjakA3lmLWrqYeLpn
dY3owOxJt0WVrr2L0tdQ5ZvQsvAYkLeozu2/JaUIosSxJ+7mCd3lS82WWZATtweQ7dHw2y+Qfwiz
Z9xrAdpOdosd1K5yWPJDju296Zk2U3EJUX7jUxoUKjyPsbOoc7ZqYi8LT+rvLSCY3ItuG8sitxp+
kY5EAQGW5f/1Kiesix3lRL184PgV9Y2A5TLj9llT9wsL7/Qtw7NS7PlBcYfXSnEOCcdG+QO6ivli
3OPnrRXp1Kbihb5PvLIyFNo7zesiXZTDvnD7D5XlKPr+IgDwBlX7TrRpMniTUqQshfICgs/logK1
Kgre8mBCjmMppj9wSJX6qcoc+UykurOYbwTIxQyC4jCeljQMOauDqP6AttO8TGypmdiBxrwn04S7
llXLdPKrBntkZSLPPxHVqS9d1ef2rRN0g4nBhQew6nRCw/hXHlq4eFCoMpPdd1YsNECSfY6r7GEM
VvOq+ZISZ+MY0KdasAiC6uKt44Hiba4KTUYj4YL7wsZ7rvpAu+4VdyQaNli/a6SrYJBPNJrW+UPh
bmn2EOcWgvWAuZbPHYzuQkyKnfu5nonAgfmb8Jj7leMzLtJzOe7cIAuf7FLhZQKSm79RwsNudHJT
2GlTj1nunNXQeP5AJsVaT/CRlG6GEx9RHAIv1koRme8Z6wPYPbTZxyRPqdjwOYkbNNO49u4aNZPA
9fBS7ZNyCJ3HLdObn/l3JDDFYCuQAwAuzZPOIjX8DyGqdy7CKOEcRSg4yfeyQy34RktR2v8UPRv/
b8oR8Al3PC9NCRK+1E0Sv7C5wsAKD6gOODfL2bVQtQqT/LfwdQj1IaWfwkseWIz40yOZOrY6WPxr
SJok8NS9yDM4PnjQKAx4RabN0/oOlbhsH2OMDOMbW5Whp7G43YY6MLOzd+9rlFgMdB3K6x2he+YJ
HMWu80hdhWO3mLtb+vyWcNiWg05HMT5PHcDEr0BaKN587C7GR+MunJYE2JWz2FfesKLvdmroZYYR
UvP2ew4olTAMZXjG/rhdG3fLu9ELKf3d2MpOMSkx9H9zkjTNXhNi3MzWbK5xecAHCdIHgqDVfB1g
1EHcxYaQTRjn/TJe/ufsPJYjR7Iu/SptvR7YQDnE2PQsQgtqkUzmBsZU0MLhABzA08+H/jdVYUWm
GbdZVggGAu64fu8531lXo7Bn+odDZV5RGTNOBWzmt4eZAfP0wMCdfFbpwBZba6JCwC7Dbcw1Ikh7
MteA5VCVmJHAd4nYbPR2y0Wh43mhFg+WmSJc7SF5iKtpNFz7m2M300tadFZ+oPjLiB7gICjq8+y1
bXLuGtgRhDCUTXXGwAQTzrL7Uf/OSUKvNhBuaIu4Mw2ZEtHiIntbfBn9XCAzhltEhW2GAbq+2NGI
r3rZeicZhpyNfFFO8ho/S9byAqFAQUPYgsFjxNwsWYFR2N4niLpxIeVlvKsx6aKLI8R6MUJ1ThF+
tUndcSq2qJm6oLWS6BBMlfk1DdyiIm4ZxuIXdy701QiEyl4aBKL9JaAb8f3wcTPfESbecmCedrzD
fgfAYuWPrGts+9kPXtJ+4S8GCX/AS0M3nrGKa5PjjtzSCTIfGSx7V3RfJZPfbS0jd/OcCJt2yaOT
puW/sN9au2psmv6mCmtOKo5jIHuFnIQDnIh4ZpF0nRbGlVlg4YCATRWjaBjSNSJcVm5pVdPlTQB1
fCuTxWJbVNiowZmOCdFtFWHrIIvCUlzpdsH9xJxRmStHNJb2wCGs8JHbCc2kmQICf1XpBu3GSRn3
bfs5QD9egsg2ViV+DwW9iFbJzig5dIAtNh9hxqL+z9vRnHYxJlk64n4u+nOYTzidh0jLe9xpc3+N
i8v+6pi8plYuKruzFWc1pqnAwhscDKb7wnvQsqlTCGS2qJExBfGZ0owkQ6pxlO2dhwnz18xIwIGT
zgjsOhY0FG/SAf7jJhIM0lYZot8Q1JVryUPRDNmCNiLpcWXbjvrFEyvSBxC0s/yaDxxgD1AVkDph
s2Jx00Sm6Y87Rrp7LbKGIqN2RAOPFmU7MBdIEqkDAyCowjulWqvYI3ewy1tNFqf4YpLqIXnR58yg
gX8YAeNlhgWx/CJV2qJs7Fyf4G1mKRiucxv5XZ/6dnGaO9TSu8KiinmwQ43wKIE7Kq/U4AEptA2I
HicHAbA8z4lp2dvE5cXwi3ZzZwrwms0sfk4MEpJ72n4uW5soUyAqeZMOOyAlfovBcWiXQNN6IjcX
L0hyIpSFAmYSCj4/vT/2jd4MK165SZvR3/X4Vrt8LukhsPfJ6AYtDq9i5k6TukLRhN0SGNiYYgpo
qc1Q7kz+OoLMZZLOADyankGB5jEVYQ+ONlQ975k5iVEIScf033qq8WbhygEp8Zmyr8hiJ2aN4yvI
I/w5vLxRxS1SZ1B28pSmpLddmSKDTNLj6k6JBtX8V/YU5gIy5Dy9ydvCd9Zx63T2zlQOSZlAvGc0
qaVN6wPP5yJOgAJj0qv5TvYySwsuvPhiG7a4meaCO0ZUBi0p+C9m94UamOO3jAMwP1jQhm6/MBZe
I9dKfvF8UVsGiOvfbCfTD0Fb84jIfmFL0SgmvF3TAOHNjFLTWPXgbfN1LkeOtMjQEJvAVf/vGXMB
6JSpicyoRtjPl7UFD4ZJeBA714IXXyXQ+34AfmTgkoN2+1rQHzAQeWY5nQhBg2vtNnX7LVAyOzGB
S4wNeDePZFhHMWlmU5wkU0N4QPRnJ5w2G6Bv9NA8c0b8SAc/Dl7iwFOnHm/rdI4BBv9AOo+nOo2c
nBeeJK1s0frhrlA2EWobRPY0XDXEyvvIAoixRa3WNJs4tzlxlTTIiVApM/8pRXwbbNBd4d2LbGV8
4wsGz3YIuwAhMO8xdE2prM6Y+xD2oU2Fe4EMir8w7ww6rpZQX0ot0OmhloGKDLzW+26apXIxVdEi
d49h4fDTIPAqy1NLiiw4B6uB74OFlGgNYk+WgzIg6pXSMFNpDaGIP3FoprSvI6JQd5CuEQWb0RT7
N7kDTmINtJTgLii+xdmGQqCOgP1pA5B4MwzgeBFKYvsMT1SivGwjw8A+aAYula3UyBtXDAkU+W5t
bjKM4Ook1meSHh0b3X1jjtRNym7CK+iK9ovRN1gFfUoo9860GbhvTLtJxL03gCuBELcATaYUewJG
zyUoCcT0eAXVosCo0qHt8ZwJMyCFWn4X6RToCLIHF0k2vtItSBm+hprorW84q0zjVdyBH1hmrRPD
rUXiJ+2CkxPdH3dL4J8Gz05EVncMkECTN98PsJ+w8FB1S2zS9qOb5ZTM0SiJnosQi32PK9s4s06w
5qNh9u49a+SAWMsUPXcKNY3uXaUr9473EFWkh/TXh3XZ4PNQlSW6Fc+/So5tIoz4PIWK+J1cM8i4
SpAcQcNAdxav6elb3yY8FBtF+5BWcZthnQvGxfDDPo8lb2L64D73qdHo5zwNoatlIfLfkkTEIzbQ
pQwh34K6EgUU+yhZpzWARRhJP3Kkg+V6Hmr3WcVZaL/6FeaJc8Bw7pF2Qb6rwoz3cBDAIFzlTla6
RxmasApsVL38unGIjDmaa/2QuTYtflMl1naaxnbk7kcQzYB44JpBLzmOL51c4IdRw7AKAdOsvL1L
Qg7VHhZ7HB+jVmJNk7ngV1bF4iQCdnVfxQjrdlK3gGtcEiYcFlYREbsB5wav8C6jrRC80CQi5QCM
AhBlZWBU2TBOFAd0FA2y5sSVjxikeLPb3Kj8sSfebUl5Ghfwjpbz7wgzAkFsfZ8TSQ3hbt/XMxL5
LETDfSJQUh3y4r/eO5dYAlTaDQI73EJexw5C3OWR0D4ciQZTDnKNPTJqb2KQc5ITZdadNPIDjgS5
FdwVDCM6wBqe8yotJ76J/D55spSvEMI50CoWr2M/Mq+vs+/SlWTtitEogxUWj5YtfLTCumLAnHu3
QTdbzaqVDAeOkTLCO6QeJM8UlDSPOgZ1s+4H3wiIbuHtQQUVhXucqTjLidxhepbjLUPuUU0IcH0v
tPTDTPsRNkrXw773284aAQK5AXLVgxcVyKz8XLZXIYqz/taeRm4OhIh069solHY9PV73Bj/hYOxs
ZaUjo6xsQITkwuQma6uzv2Gq0RF96sLP1k09LusHwAGBwSSIabTdNOZ3wqHQbLKJyS1wGh4V6TXj
myAzhEidIkU/ERb44om1HgpjRV4uk4//yTYHmIUfJyIJL1uBiLK+qLaWt0NZIlLBkuiYW3oQlQJx
NDTk5hFy8TMOeqM/1oPHtounjfnIWAvK6xoADuyseuDZyHDisCmnYcmWY8BvmHjrnZ2q4nCJ6Mfo
NiHN+fkYMLz/1Y49wt+mYza+G7PU8tYO/qYXfxqgpsC7t+qfYZNVtF2JpvVffLwlXJEfiY4eXL8o
gQcI0/RYZq5JCGBv1OHOnoTsUXmlqA/XEZ52dTKSruG1BACqQzeK5ReXRhkJF9Gmo3zCYuy0BRWc
cwSlOcmUzmqepwgEHzIWFH93Ro6/4vtoTWHxlpLnRwOWji2pnV6iEnkskbvbpyIwBqaniqiN/FY1
zmJOHxMQF6cx9js736D69mjBOLNT7FPw0mSSKoz5CnUgDw4tfmZ8Ocfb/ITXEkBA2eiUW0n2OMFI
MVGs80G1WdvAPSKJSN9BaECqIczFMTexQeo9pMfiCaodopBAGUia3GlwWctIKZJTyiBgJL2opbFg
Uq6OV3VPdbqt0YbZD27eIeuin8kY3mVz+lLiY8UClQmPsbsn+uKxogtfPhkkFozfPOynLzVu0ZkH
rtWgGkjQQG6Z9fKHrMzR4Z2ZtrFFm4rAYzazGYrB71LqTgMungokY0evcQeCRPlp2valj2bTC1ZL
OnJjrn0M9OYaAlxAtd32AyNllA8QbsEQxM9RNyiLRo4j5/zEs+DclnGlu/Ya8ynPlyfYXqhtpA4Q
pTPKjknJoyYBpl7V6FU3JbjUnYkA8guaO8KYWmXLY+bSbCqwlsaF85SDfK6+1WFIcC+4zOyqTjyD
CazEbWQ70jv1gT1a5cF1FLEAhP/QPdrGlT/HR6cZDVCXdeaUb9I1pb/jDBym31FV0YwmDd5pHirR
ufFzwW6lX4vWp1HC9LzzIJp2yPLEc1JA94EIuBSrQW/y+ZHkfPubLlnoKmqKrqHjIWempL/7gaME
cAWFXBGUhuPOEBjTIZfeY99iguNNPYBZpp8cJhOQ78DuiHjwu/Jrn0FDOfMUjSpFM1UTybUOCkrX
E5Pxpf0YC4vwDlmEFkk2YcwEILUIU77txz4AyNP3Uj8jlSiMCQsAz4+xRpWSLTYcWE5Bf8jpu0wM
PETtEc01twHb02BOmL007kr1hWlDbTz7ZeCXDz0YAQcbj93FOeMeFB70VmP4LTZWqQiZdIZP+q73
XC8kBomTQT0eGbDp1EQEp9LmFbAczX+USHVuPhhNabViVQdla7zOcWt59nr2phiLBpk7WAJYMHXl
7EglE1W7sZUdVPcGYRc1ZAKLbC8sOIURsVgLkPEM6yKfVul2xqshpx2ZOehhrmY74P+aApDz7qaI
KlGiwkIVPYpVh4fCTDdJIrLXrDRnWD8c4h/jLEkn9FBd/SqZYtjOFRGsgXUqG4uAoIpn9SpP0Nuu
TM5mFrpVHyspuBSAtislw1zuOd8NdbhN0pkR5tqSNuaAbeOgoLvvWsT9N7TcO3KU8Crp4Qd4Smf6
UXmEql5RuczhbzuAA7vuiGVozw3HThMHDvvuKcVlBA7Wp6zgscH3eFWiZ21uFDEt7U5LoZn7qUY+
hO5A8raCMOZj5KkgE65BPk5YilJk7M9W1La/cYAn7v1oZzOCTmVOxW1UzuTFu7FnZNh2yIc8JLRz
iUSfdXllVEb5k2gmVezJzTUdfHTCJ7tW06m6G5DYx4dR8hap1pkNq/VGKNp/klZymdjNpnM9441g
aYsonZZb+EgoOsXaGq0jevoAqzBEYMTYwQ4pk599Z9Amimv6RCZGPprkVARlnJFMTpMbBCgxXUxV
WhWNv4jMK3DeF5RMs73KHEJSkE0ONqnObkzncM2QqX0201HzDA68ImhZMZq8yYMW9oqP38I5YgCd
+Mk1cVAUUipsfw9lNt7nDmNin7mzFfRbJrxhSKQFgUzRLT6i1v+GlU6CuouC4o2goUjR046NUD9m
PFeCh8k0Jr3qxnbwoF3zc63CAUX8levPkbzRE1O8q6EvHRiTYOz9XylzOOepGalT0KVGMDrCDDNM
uA4NX6JYjIV3G7ZD7YMyGw1iNMKuAalmCXPfqbAmpmtMaOe0KQnTy3ixsSnKyetZxjt5nBuoQmxC
f1Y+dE4kR1ninhpdBd8jXKbZ2mrNAc2ashAvZ6nhbkwrD79Ws404CtFTJFYBLVC9R8xHnqspDPcJ
iFHwiKmgo9XOy7oxXf3WgAFONjPRE5BAei93TwNyMUlLjr2a932NMBTbrP3ErjBdO4GGRZgB2iXi
uISHg9kn668ZAJWvdKeNGKSDxMwAwLP8jXxgOtcyGHYp556XPk7rO5K+xW6gFri2EO7eGF4RfomE
Hl97DksOoQCwFGgu5enVSJP4LWB7A90fmXFwMGy3xrtNtiJNMyM2fapfSBrrWbfdd79qgoWtGdBZ
4sjT7FhzhL8VTIp/QR5rv9mFdLy1nyb5w6JieCS4135EBzZiE0tj8wTMiRcacgIOVXUX3xSVImvY
UUjbOU8C/0k1qgVNzsJvu/GdMwSWAj9cG8MiV1P7GxPpeKa8J+dlVoQ1UP1U4y/D6mNv65Z0PGFK
4Pl5Ius7nLATIRzhyqwR/D1VVvLYOwmdlUX1y0m8IqyAe8nXfh4QuICPcYT8ZiVCPpcxRA/qGhFf
dxFG8cNYkR+4pUjMSXvrY/irRshIeshtfYtvmnlkIL16XRqFMG/mNgWbsarQsMzPE4WZna4HObcA
wxXoqLVMvPCnaDAnbBJ2uHNRSPqPdYvCbF00oE3LQCCprD3BwZSZnc5e9dC4r4kOmnPpELSxbkO/
aQ5MYEpcdH6Z7KW/DDvpijbeIcxM7e1I7cn9l8TuywMaTl7vYM/83zERaZxGcxjuG6Yy8cA4apj1
nWcbBZ77eHCP4IPiESKmqMxVRbudtyksOh9LmzViCixtTe5n5CmPhA47SbeAKkosYFFQXzWlOTlr
ugeluwmLSsgjUwEsKzjDaB5XkwQdiK2zsBiLRsG8CWnPFeshy61rMuvHjQ+Nkj3PKwJ1nNHpfRsg
vYgNWe/sMnXrRwqjlk6eNPaoYtMzia2ffW9A4tQrPvMHcPMck5fK/eAOcaQ7bEij992DV2SBsTVy
1TFAzzA4Lzoj8kSIxnGBapNh7eAwLGNVR85eBv5QnikdLBelklEEHDv8Keda/x1juFZZfGVGD7tB
VyWIa1NhFHAMVz1rUXjhKug886cDcejNyCwDokjsiDewsT2YmhkdInPSonz1Aws9MiZCTI8DElS4
6pAQsIbC4CE6u2/kvRAdPau66hkXh3ZwGtupc09RjuJzGwqXoiaz0WBt4TB0TH4t9GvMw6Th3uaN
tr8r7XXVFeYblT7XsjNeLcNq6pMnxvKGMxWDevzC5B3B7nCRcXEoI4SunkikaTuHRGzCCIxn9DXt
j8mmFie61jDjK7sN2PZGQ44pNRXKVbQ9RvlmyjzMqV85zsG8ZJoqt2nJoXzLYLZ8DqxEsgYJR7ry
x2aMOUkkbM6dTj2fcOcCLLOHU/Re9X1yqnNObRujC7NnBA3ts+C4djI5AulDSEATViOUEBGcxMZM
nsIKk/QPTB/VeF3FDM/o54o82oz2XCAvSmKbZybuGmQ/CZJz6yoLnax57hqrHK9xwtbqKc9qB5ty
kzRBsWKwK2uUiuDV99Tn5N/yNhbi7PkGlsyY7m71hoQqN56C1IGNoRsSjbB949JcgwcgnTAIq44N
Eqp4SRdvrMwwA+uemfOGHZn7Dyqv1lepmZTF1kqK2mD+I0yEA8ZoRNdkExjuPkUCCoYznWBoka1J
165ihOMfl0Nn+5phUwld3KluVB5z2MrAx0xMnWsNRYJnh99puCYGKLVfNQ5INa6B+6SCnFpUGi+m
RSNt05Swi5+MmYPKlxC7OsPYXEf+KzdGunSIiAY5OOEYT8+MvkK9U4zRwGghHLf3GJYzLLoxtfQ1
BpfKP8yaEmOt60Gw71KSYN3waz+LdsrtMnffj6ERPOPkRi28osOuM/JjI/FCSpRFRA7vI3+TaXqU
GJmJsQT2FId5siqQZBGW6WPqp2wMbZAQJJVvJnOM06uQflO1tTFQ1AcSQ1Vx5/tewBV0LX3nni71
hGDNzuEOvDa2LyWH/6ke19QkdfVcqL7oT+x2ZfmWRLXh7rIys1uxQbCTYT+LzLq9LbD52Xejb039
9VAndXmLC8GfmfRkE4NDTgAhWgpThqeuYML0MpHxaW+ZHpB3zWqPpx2hwXb1hFjRnoB+8pp+tpHN
JtO6dF2C7qmwCoa4XoqUjJdV5eIVxcT6XGBFEr+sLqn8u4VbNm2nueE2bSpo2i6yowkF6kYMifS3
jEHKAq1bzLRzO4LoWpgprbxPWL3OrmQbojREbv7bI7Sn2xo6aXj5m8L/No5++SiY6WS7wg/6YdOn
OVI9z0voIAoNNZYW4ISuY6xD+XUuPZ8OlOsr/FW57knjoOkKfhr7Sr4Jtd9GNzIJ3RuZcbbYltKY
vpPi4VBBZH2Hg8kbMclvSC3Ncc0w4Vtp9mkkpnZof2kxnGJKL6kB8VnQsafdhH1rbZJpcdtQDy4C
mES9mCTc0O1lJHNueBENdOct9dPR2tLH2Mk6iPBpqIaDaTPmhjYQk5HtN0QDwrVjhgAds2arYfkw
OTXH0EObNYV0WjXLmAyiuM2Zn5FWQqOZWVh9aEISJ+GI0EvEQAIBaduVadhup4Jg3CN0YOruxFVm
tG4NujxbYjYkmkiHIduZyDmJBpJ2PRHm5TKQpH7210y5h2ClnCKNd8DuMPYLtFZEgi3H2xW/qRvs
lPBbspMbXhEreKv2ix/RjNk6aHO+AbzXv+OoR5oIOoVsBBVIXsJ25hbOieesfhnSYtrTxvb6bYM7
NdvOqjDdA3uXiWKK49OtVUcgm+cps2eIe1H7xXdbNX2RyB4HktoNPf1IdUaVP9cebBrurB4PBJkk
N9BirOaBMxRw8WCSk3PktRE7jHAC8CQMZ1Xd2yt03lLfIN6064Mn4OaAyyPhZRfpkPpQtqWNy6ZV
RnqdGrgo1szbq/CQGO1U41ZrCJlcBekQJGdY8xkyh76vE/QLbvwdEIBrA5jVyTnTUC1vZtI55+tQ
9513Cytx7kFqwvXZCMPw3nyQtfFKtClVjlXLIj/kE0Ms8hdVtvxL2t5kSKZPLK7+Wxxi9uOJH/Kv
TZwHyS04gDA/koHXzrtSCv8BpI8et+Qt4Qxil9T180yHFCERfuMctzk7CMdAb0ToRsgqP4TIjBcP
Ml9zxjwcVWevTLORO4JiADV219HxC6vIg6Ql++3MZYjZAOprbHoDaM2zZ+MQh+qEUn/HL9bOz5zk
Q3tDVEXV8CDJ6Q0RFfGWXp1YwOdB8Jd3Q9+K5irTns6u2iAnYnHGlFlvw7nqQWlSzv6AKoX0vir7
9m0WjR62EVHQA18sLVlss1NhUB/maed1ietv2ymAaFOQMOo8OQJ4yk+rMRHDMlPN9N1MbMm0MQbX
afaypXO1DwreWiv2y574lckJgk1tl9qnEz1UBKHX7Cg78jqax3yyu99YwCEFYv/zbiOJKgkVXI+4
Xnug+o8Zwh59MAIjTTYDHdX+Z0mHHd58wiAccIluo71Dn9vaoKyH0V5MfvgU9wb6TRssR3EaSqOr
jszdW3PDGNkYduiy6A0KkdTNVYkx4yBIJQwo5IHIoMLENqRtRrEAwX9ZDcdfCVbsxmHuvZ+Csu7f
RNkXyE6G4FvQkGPaVrbcC1UZz4MjA2QrYNcfinRqbgWZGKx5aHhblgThOaFf/+qI4F2YaBayvCKK
DMp9375v6BO8KfbB3Yzg/CTMoanvqCGsGzcyfHfv+DkHNgeA5q+yTUJEeLM6Ydj2ACTa46ZlDPvI
lmbv08Swyi1OfW8LOLfcw12Y7pvBdLCSVeD6HOV9p2M3PDYJQe9H7Fnix8SOfA6t0TjKLpq/QVyF
+FoHvlxjbKJHqYjBPGQtbKSd2Y+u4A1i+s6mqRL1WCejd1IKy/U6bwbkqCmj5nsDWIsD4zTz9qij
0m1lETkKjtvbERiByKYMhxPK1t7kmN546Q0w6D49Vrbr8zQQ2rjuDch+TZZGx0TNE2maCP9WuGvT
r22WgXfVjcOx2UhRfK+Am6OcF8pJ0GGweAbSWhn20m3t9AsE40SSTJtgSTc8y9aHWor2IYodxgow
DSFl0BUg+E/ihLoeScCQzQoLbP+TJDIfqLSC2g+BwVTXBt0EtRFMJXAQZ/lEeKisZgo8NQksRbBN
+h2W1QnwuGPd0uQPr5IcFzQGwvnV15PzTIorYgeOmC6QSXwrZ+5xkh5J1ssw4zFSZFs1uJYpbfN1
xM9pHsAoLvURvb+OWdtQAwjocgBHPIixOkDgmfXVVDlZvQZOg3cDqisjpqM5ZjRIKBjLYt95pXMH
uwS26VDIvaVVe4ZK5+wxIjm3AXyuL7kkroN4kHZH1a8e4qJq1T5IQ1gXLYc3duHA7dqznSPMpZOC
0mLlpIHBeKQGC7Cphnyi+xC3wt6QtgdNq7FcT6NzxtnwJS5gZkupy8d6UvY1vb0WrzhUmy96ljXx
ZTJgOBggaLaYlXhDVR8CXFrhtiB+GN4msBNC3QclKQ0r3fDyjkLY9AQE8xMihGEmTAJItI2bObvu
l44PbwG6SpK7BmMLrsQ9NODx0DaW/sqoFTbgHJlvKXESx8idxAF3U3XEQJRNWz/GnbbRxWzkR5fC
ufxmSGiNO6fKNepLQkPdtdmELfRWTn6cDKrByrZxxvjsgEyebKcsKEHj01gsrcCDcFm1eHCH1DFI
XpW65tfuONmRZTmP+7TNB4UcO52jM06DOXwOA+KWniT7LaWBUGRrTlkQFVeQ63uyW5jG09EzyIsx
/UBsrKBJv2c8m2c/7lz6Ah6c69YRd+i4Rooz/q2phwKxp7QwNTcyoy/Z9z+1xUINq1ZOB8dbRsst
fAjiUvE5cuofo5nQaoTP+6GdsdA2pGpFt3UDkgtKThb/hsaq7iqXrhcpzWl7GrrxEfxM5t6YRYYt
ZGR/J5/BmVOgT5CLNplL2tSug88LF4EuiIZ4ZwzqhNjOUsUKlwSm47SpZpaqwzwnBavLrLd/ngxG
UbwQLPCB6T6DaWIRDBgSBJzsAkC/dnSLOnw2xo2BzLLfz46Rczo0RBOWT+g/rbTblMoUgdoBJyR1
FfMe4hTd1Xe+wqSiK0PCkyRtEVLYtuw4B3eb1JoN4YIQU26jNgZH9b6+IuZ4Lp4JRzaal0mrgb+q
6Wx3PAlLMRE9ttJn3LMJoIO0b8geB3x6NcnHTBV0jJOMRY4HPN4IOtjLI+f5HQMrOI/T2gjd8CEg
VIO6AH6EMZ083tn5r77jlkOKVmbrMh9VyextU4wn9p1tCcM8/vtf//v//d8f4/+Jf9HvA8hWV/+q
+vIOMW+n/vNv8e9/Nf/zr8ef//m3QQCC73pe6Fr8+4+3h5ST8n/+bf0vfC8t8nBi1FmcklkCDVKP
ML9NUOME+Pgj/Hc+wvz7R5h6MFk5yjqSR/oT+QP5VtxMorWTRgH00wUTbsSU248/7Z0v5IR//zSv
xjHBw2Uf9dgn+zIJrU2vmXtkbpr+4SPcf/5CTvD3jyjLgBhnTfMlSEive/AKILH7lDZptvv4O7z3
Acud/MuPAuFPdoH0+QDPSM/RshsLnHrrz13d+/vVpSdcLynS5OjVE6PGGiU1rfS7jy++XOQfnidn
+Vn+8qd7JdhDEou8cyoApiugDASWjDhVjcq76gDZ/eGheu8WLf/+l88xO1g3mVUkR+XRol+42t4v
JJdqev74e7x3fefv1w8yCCJlCThUt+F1JMsMXL8Um89d3P77xQ1yN0dznN0jo5o5J6N5JHszbDv/
7ePrW8uF/ulXuFjVZdBYlGr8xG5joSt2EougzpgJvesdGVs945DEz5F5CIeM9ImpDPZjRkADdd0f
HrL3noOLRa8Wt9rchtNJo3hZgQ1cIyoFFOX8Ep55+/HXfOc3si+XemaPRVjTtg86MdzHjD/Gg4G4
1Dh9fP13voN9sc4nj/qNQNHubLcw2FaqdZ0WsGZkUMCtQDaChdouTauy+9xDbV+s++X0mmFlm044
kcn2cCTcETv68vG3ee9uLd/yLyvGk2OrXaXEGecdvCujXona1n/4ud+7+MWynzChAYeuxdkZ7F9D
0FOI1sXj5/7w5TP/8oczLauIgG7FEZ2GuUpDr1s7IVHjH1/9vR/5YqGbkckcbo7jYz+KVp+mKAjp
DtTNdabprh0//7ReLHo6K2jxIGIfPYVLfBoTOz9U0K/D/cdf5L2f4GLNo6tHYRZRCHB+sYabpETn
iL2kOHzu8hcLujTbOBqN2DsW2mzaZ6cDTHA/oPUx6s89Q9blcm5knptxBCjRsJCbQZo1gzXR4Cr4
5AdcrOeo7Jmilo5xKDlEMmCBaztk4c9P3R/rYu2qPiPzwaJfjnGMnTaCBrNzcvP3565+sXilshfV
DE3PvtE3HABBLjlm8fK5i18sXuAEGimoxZ8e6zTfoCNWK2uuXj939Yvlq53IUaUTiiNtGQJrchjG
hQle+XNXv1i+ekQBTh8Yv9W0yGvRmmLuw3n0yctfLNpZVgLw3CJSmPM23OWgU2mJInz+3F9/sWaR
h0hVIJ/EHV6b7nacI72HAfPJIsm6WLN12BdgZ2vjMFXVfBOTgbTyDGhQn/rjzYv1mgPhxEAKamJV
DuraZfK6Sopx+sO+vDx8/1DCmBeL1Zx0MLTMZaB1EJLIyQpJ+DoixXdHwPKvj7/Be59xsWZTmHuE
VhRQwPoG6NyMZGlNfqFxHcr6y8cf8c6ubF4sXPhM4KYYVKEXmFWDUa2CiszS3Xx8+fe+wfLvf3k3
1hFthihxuDw2LGuN9vEcgFxeEyB7/vgTlnvxT7/DxfKVjvZ9amHvXJbWHsE9GTPCXPBU13NMZZd1
/dfPfdDFSs6dzhBBIcXBlOK8FIzBUqgOOKW6avPnMmi58f/0fS5WNIb3PHL9UJ7i0LvS9rADzIW8
YL7N3E9WWubFqgbsrSa0SOGRILGYeLKMBjOjb6V3H9+p956pi2Xdw8uU2LD1OSBnfqURQayyZH77
+OL//HsH4cWqrrNx0K7X6TOQsp3ynlTmXaFofHKb4LodB+MPy/ufvwNpCn9/cCeRQJ4ADLSv5TCu
PBT+qB8+dzAIwot1PREt0QkdqL1bauLtafMa+bab8+nHx/fovT/+YlFPbh3G6J8FJoEMeEWdNr8F
046Xz139Yk3HVkuoHa3hU91xdaXds+lQrX988fd+3ovljJslRpNRoYJhqH+wp/whjnDsmbU4+so9
dQT5/OGT/nlrIvTp779w36KWLUm+Pbtmc+cF9LBId2NYmuNR+fi7vPczXCxlexqU49Og38uuuZoQ
kaznVsrN5y5+sYjL3CCEd7b8I/OfO7vv5JGmXP+HTfW9e3OxgqMgmS2vScxjAIAAaxo8TFg3qoPs
5ggXXdenvkNwsZaJfCShNmm4QUL8ynNAugn/8KnaJQguVnCQ1u4QDTJaiHbE7tjRQg0DEU0W6uf+
+otVnJdTNPhFJw4pMT0Bik3/XgQGXJHPXf5iEdcNspzCdsUBSCEURUKhy2v60db+c5e/WMVTKZhP
eHF7smdIdpCKFtIylcbHV3/nAQouljGEpxRgBQG3kGtRs5bhkoPptUzGm86EhPnxp/zzuxJ4zN+X
MIIrGh/AhvYmKahrV7jniIlThGuZcY01R9Pvjz/nnYUcXCxkaYY1s6AsP3lGL1aAY28nJnl/+BLv
XfxiIUc9ISCC+Jwzkc14S8y28cJnh7mwnf/hx3jvEy5WcxBII5/qmEQOD2nyKhj0/cQU/XN/v3+x
iPFnkIvUxd4B8VYS7atIJYx1Tc/bfnzz33mU/It1nBY8mjB6geUL6rneZYNAjvLFn9Ezf/wJ79wf
/2Ihp2UF3dnqeYyc4Su0RXzxhAX84eLvvND8i2UM66qPyeXz/ls2kuG55F953YJuLFp8KyR4ro3J
nJ0//NbBe7dr+fe/VNwacOMYhJZ30NWEkBjvM73bcRygL6OSA6yECWq+z5oGexP+d0Sa2C9hJaCC
BLftVKRt3fvt6P6upCB+gr8SeYuYx+mVoaeZ3yA2nl5jCiIiMgBdUSBNtnhEPgQyimizMDqgD8m+
kmoRVA9m43jf6xqy1Q43pvFK4yS9iWSVQKVNYa4gorK7/s7QGD09DaBhPdeLwbZPPAeZalgx1x5m
RNDYif8/Z1eyZCeubb+ICCFAiOnpj4+zbKfT5bInhKvqXgECRCuar38L3zdIyymIYJZxMkJCzVaz
tRp/jjmgXyUL2AHEEnjm1mDkprgyVglIRkeomw0gx0KBETBMtMVPPkwggkl4p5dDH5aAdzn4H2i1
Y1G+gMlTRy/gSCOHMxQ11D8L6Ie2oJJQAS5TA+/FYw8XG3AuKU4gB7y6wbwX2Ib2CJsz73mWuss+
5jkgLeeyBirgpXY1nFx8uSjSuKyHAeY0c12BwOrAMUrICn7hAIND7CqETdzfKg2K/8A9pP6aJBy0
/6FYgExIDzQ5jDphrw7IZg0hwAI0v/4EtZs0hRxWzOSXPOzAYO05T+g5J4nLjyEEV7r368FgWVOZ
EQzQEMxKCRL6bWDRLe6WmUoB5XUPEDm/QCC3dvZt/swIjFjDpxLkZ6DvpOMeuBPOj5Jl88b2ZguD
JdZfhUEMJxcnDhm7wWszhVlI8m/cjfJdFTRP6/1kq8D7tQJVQymL8BbGfBgy6LXgwHTiVXAHdG9I
Tut12BYmY9/xYUzcuM3A8HYffeS1hm0IAwpwX+HGvgOZMyjpqby/ygAC+gND5ggA530HyNDYcmIf
NK5sDAAc6+XLEC6CiZCJIScvBBZoY6mz9A4zNp4JxFbITYXs5hMIVaeA1QcOOLLrvWMZXmbsOhJ+
nzP2zP4KUnX+NQUW+YlOWfgtiGqyEWm2KpbfX01RWKjqEcq44Q3KVGBpg+QH0WkARToKUeD1Vixf
+3sygTMjCogGnqlJUYXvj184tGjO7TB15DuQet5JYbaOA2eXBDx68vd6jbZBMcKCw4QMKnec/y+q
ASb54SfDl31lG+GAPHA0eJ6Azxv0GiFt4gM0mQyA56wXbxsPMyC0z4M2FuLd/xzFfNbCSCn2ezAZ
wJjbV4cRFzUFGVG0CZrAYFhxUCp++nm/rUn/x3oNlgEIjKio5xq4PN3w29Qip8oWrvQHsBrcZGPd
s5VvBIYgPXydO7iJgNH+D+RHwRKHy+xG1NkKNzYfiK2D+9ESXPwjF9TpQ1pDDh0CMuPYfdrXPcau
0xciXaSTANBajsFD4j87DPmpfYUbEU1itpyDZn4DaHhRfWRuEkI6uC03HnwtMzRYuu3VikEDaJEC
WrOgy2IYuS/JbDVHf7p7s9o8MMJXdKBRQlIAm8KSOeoFUqkAxwD1vTfpzwMjinuoGQFcNw0PWGI2
MHsT9UFRVLFvCIwg5tDNYwNwlI+pap/6CFkdnDK603rhtv43ojeGEFUMmZThAc+074ACw61XYE/w
msV7ZL0Ky/HLN8IXaQxS4eUiugNv1kCOE3MU/qgfJlGessRpz+u1WOLMN4KY9WDnhSSL7kC6wk29
BuXPacDQ2le6EcVIoEEcEljoK3SXBJgyKD3M1cf1wi1j4BsB3OLK7+iY8Ttydwuzq4ZeXcngOAw2
+cb326pYfn8VZgreCBJUKxd+ohBqGY4w8e2a7JpBqcjPLo3ja3Jbb4xtHIyAJr2qRVJg+h/SMcWT
L5xe35d4ZNh3CPaNaIZB1YiM4wRGHcGTL20LCHP7OEVmoGbunEn0174aIPpSR7PP79CmY2fccqpz
RNnLvu4xgzlSAKMmTgIZ6Cl4AnQ4+lRlc7cLnsN9I5opYGawJ8ixmvad455oAhhY6CT7htbE+VGF
lAvurP5dCK+/QllU3HTCNo6OlnljIvwmOhdxNEaQHppY8B9fuvkZ5CF92tXtnhG/YAFFvG1a/97j
CPHUKqjSHrp22NnvnhHBQHQTriAKhY+n3lewRmoQnaEsu/7xluA1AX4kqiZYQMOsqW4b1JAXQIGH
sEOs6n66rFdh6/3l91frQwtbSg2wTIXVE1XUVVockK77c71w2/cbMYvzM0h+QE7faVC963Xm/in5
1F81WyCp+6owYlaolEpORHWHMQmBHGsCS0Hggo8jWK4bVSxj+cbFwzMidxDQAqs7v7q3bj6BwR43
J/Dt4u9d0ECHJSmc5/Wm2IbCiOECanBtBLvFu6yrj0Ncwmnc2zyNWobCxO9J5SgtaFbdIXZRHVSN
O4eEhzTEcWS5L9RMCN/QweM7HDPxDp5GYCUvr1vdoPddBUy4nnK9KcQRFJIzuVNC7x0Clx4o+Lt6
nhpRDKWYsIFMH+JMw6ONyx7SiC7YQf/sK34Zk1cxRiSUqzuJGIP3rMYq13+emmrY+e1GABdxEjqN
6jA7I8K++vAegHLIAM7xvm83QphANztJJeR5oUERfQTpAEoVdDMzYZnylBo9A2ImDLigUnUAGN+F
wrETXCsw1877Pt6IXAbeCkDpYLUeiA9JfaBCnrVbsI3Tm2VdoEa8wpCZQabOye8LWkMqdY0Xg7+G
P3ku/3dXA0yYnoBCxMjLurkXYzAApIEbagLF642xXU7IbyxsrnFyrnOVTqoYwAsty/RSa2hMwO8d
7h8RNHiAFehOwO0FT5pvAkAt4/0bcC/MnCEFFeUuc/UPBeL3HOluCz9mGQ/XiOLYm/sBHkaYTEXd
gfXVY30QZTq9K6Lus9fjhrNvUIxwlpDodGCYAgtFvxQeSNFxEB76Zh43TlvL0eStYVk679VywYOM
Q8eJpE9wVAzuPrT3sFx/jP3kMxRlnGed4kFwX0uM4BYzJDhBLsXakYHPpeIRHFsXRoX7lqafiPlX
DYkdVnWQU8vvNfU40JQwA2mG4Hn92y0bmmvE9hB3VRGpJr9D7xC86KJhH0Gia18oVe3GlcM2W40A
J407QP6cwGTbST/UCjeOKnfpZf37LYWbiD5IdPYeK90c4mSDet8PSOhrsQ+1hHefX6fQlMOhNg0G
SAQTJAzqPngBcn7rSG1ZNohxpIbIAXhwpNZXNnlf4VJyl9p/gBL8qSD13emcQy71RihYBtlE9MUZ
5K903ve3ae7p1xrgRMgrRFXyrctL5z/rA2GrY/n99Syt4YGCJGMPbMJwiauke+lK6Nnkm/uEbaSX
319VwEVLkjkQ8i5gwwBxHE8s5r47n9yJEcN4xtNzNzj6Dv54eyoyHlx1uXlstH27sUHDTExRzcFy
hU0pZKA16PwUkL59C4QJ3oNXOrTWgym9LynAwoOwxjaW0vblRvD2kVeB8z+kuHs4wzWFZcbV01uL
z9tbTWgC9yBGDSL/2C2kbr+IH0MQgbcJhNoI/MCxbxypyBFGi5uHvLe3hNBE8IFC1EL1UUG4E0cN
JWCQ6XD4bRcfGy1fuq7/vB4Kb/dZaGL50tSHI3IU9jf4K5bdRXkAikBJkPTir/UKbP1mbNF+0rkV
lwQDzkL/y89nIgaPs/MEw5/77Ipo18QKIyOme6iswA4cgz8JBy6Huqzhd7oJCLJ10/L7q4DGaRjC
sHPc36BvCZJyLGmokEpLpo1heHtFCk0035CWLZ7iR32vM6g3wfoNkjQpG8ebS3xxXB8JWx1GYAPM
Gicw7JruP89+skbCFFCGf1vV7rtUhZGxQSNVmvStN+qrn3WQPS/GfC5PQUggOL/eBNswGBEO2wJa
QGtN3ybJvteQ8Ts0+fhlvWxL95hoPlVBq43AsQz5tIx++Hnwrmn9lNGYbAyA5etNSF9fDK5oslnf
cXcD8x7eDBC6EOnO0o09Gm41HHAYGHUdBpF8b5ukhPCcfFnvHNunG1G8uHVwD/al95/wdPjlALVR
a+++r/RlSF5FFwi5GYdjZH9jrku/MlXDXBT4UPHnvuKXRr0qHrZB5eDPSXHj/vyjh8HsMenhXLKv
cO/XwodZVvCAace7lMNfUMqF/GLkf18v27J2msA9MZcFhNshGdQ6CxDazWIY7UIz9exVeXkMOg3z
3PWabJPfiNwaEtyBTCVg+2GcPoSI0j940kLloB7bnfPTiF24+rXw4Z7VPR3VN5yy+bWD+/LGqdEy
P00U39SHIwxdq/Fej8uLUJ8058xBOm29dyzjYGL4eihWtUj96Xuf5881ZSHkF+rkCt+CJ5i6Nhug
E1sbjACOAzxFlKkz3xmFGRU8/PIz5PY3Uu6W44SJ44t9yO5CBlDfag2Wp6QQStbkQw0BCh6LD+NI
rutdZWuEEco9ZOTgOJyPoEaD60bEopNSbz2e2Qpffn8VyCKv8nBOhfsgKYAH4cQOULHeGmRb4UYg
w/FduDAX6W/Fgl5rW9B8At3+va9b6K9fDnlyVffE15DrBNPtCi2W2H0EAqDojbd129cbAZziTRoG
3sFw51UBxLIgWR+ckNpsNo5xtvKN6AUJpnN1Pg2IXrz0iWL80lc7LwXwR/i1d2gFx3kd99hdFm85
SIy2l8DZvLxaotfEQhFYAYikpcOdJKq+qnbiT3G3SP24cXZKvCrbtwb9Bj3UYQoVHT2AgQxIek97
aIOzLfqWZYE24YaqL0Ov7ND/Lex6HlT36fse7iVHaMjsSw2FzAhdmOj1LoXY6l1mkHEZwoyc4Ab4
Y1cAmFAu2bmxh1QYnrt7kABmmCaVtKXkKYBkaEX/u16JbaTNEJ57GSO7ONxBuP0AlcWPC8eNFuWf
Din+Wa/CEgfMCGRInYBmDmnJ+6RdeoMLUXggYbAl68Ax4X/PA+J149dAgKtFDqPPoUMKMDhDCOUi
KizUI+SAoSMx0/g4h+W+hZoZAQ2ZqqGa6qG/cznm76VC/mCAita+0k0YF+YSjG+HZLz3FURQ8Fon
4V4Ng7P1QbAEQ7B036t9gHhp2zjeCNdXzqOj7EBogHfMEU6VL/sqWHbRVxW0HbCx4M+1d/Bk848i
l4tfb87ObOzyjTOvZa4Gy++vqhicZlQT3K6flCNgUQ/WAW4gEZwTwuHawX78st4SWzVGULedAywL
wuBO2gL9lbnsz5b1EDyCQucVHt7FFqF4WavfmLomuKvwYVeTBNiAJICy4aPus/kPUukxgoomrPWO
qi3hawi19fisQlhrfHLiEXnu9VbaJoQR+NBfbFIl6uFewJkLIsLuDKp68WdZF+VxXw1G3AsvVSHr
FB44hZ+/8BFYDkiUVWcNt7pyoxW2sTKin8IvGc4MWOMHVcDRMu4h6VYuysBQAcbdbqMllhUsMAIf
R74YuhhK30FM6d9DVwmqZ3PV1DuTACYEzB/ycPIHbCMxK+p3hVeLu0O27qGWLvod+RUD9A0f33vR
jNNFzTq5/jwHwutePM3jVrLPMp98M/5zOnqUBBhtjozlkdaygVUqh+opmNMbS6StjqWJrxYAlUxJ
H8xze0+hcfqeJtHHye0CCIfLy64p6xuhL1MGOgwsINJD24vvMYsg3qs51OAZkOzrVdiGY5ljr9oA
94HAgU1qex/KPIXKaddfigpgCTJiSxzouA+5GJpIMDgwQ2IwbVuoyHTOsS1afu51m9+bKt9CXlq2
Xt8IcFja12Fd9d29gFnhse7mHCIj2N3Z2M/HsGX3pG7EOVp+Wu87Sxya0nAQ23dKP8rbu++B/UdD
+nURhd0IctvAGEHe4wWik6SEaDMU26HVueg7+xgYONgM50DX4ryrESZMrPe7IabQtr0r0JdOKZw0
4VyVbYGhLK0wcWI01xUs1ShsmpE2e6Iwx7iB69SfXRVEH2HGVL2st8Iy9iZiDFqHMJ+N+ukxtPAk
KtVDufoitP5S1v3RVfIZDLCP61VZRt1Ej03SoYkOOmzFnfiKbOAEJytnH3IjNMFjeJmYR3DL4C/Z
yPIgCMA+OtoJDw89I9hTJb0c8orIUZcChsRTGFznZu/12zO2cJIRL9c1fGQOpMzzA2Rj4T6yUCT2
9bsR3kMaZ3GK5PF9Yn77Rxy4eHsd4Wi4r3Rj5y6qym3GYbndcDjWw2oYrjeQA9/4dstO4RnBXIRQ
BC2goHqHI9VwhJ+dOMZVV57HKfl31/ebUDHofxInE/P8gBb+ZzmTeTHv28dFgnvkr5sE9I+LUCcT
Ogf9HxxSSPKfoajfH/Kk3mLZWsLKxIqxgMZuH7vjz9eyeIE0Oq7zbV/nLKvTq01uUkBKkDrRdzjR
lyc+NPDMHcJ/9hVubNJ88OAyKqm+Q3IWLoXhOJ8nSbYWUFu3GCErYnjiTFONrv9JnQbROTks0Jh9
326ELBZ+n2RpPd2HpPdhoYitEU4p/1kv3LL2mzgxpCmRgVMLPp4OUNalqZtdp7J1jjVh3VdwUPex
XuAJ9OvwspS6gvMBFU2cwa5ItOHNG3cizEMTMqbgnwuRK0xJrGuQtWc1/VqRLfEvy8pggsXaqQgh
H1Ti2yEmwM5cQ/2/4HBHdcIy2pdZNCFjBUAw4F8tA6GU251o2GDlgcLuvsXNxIfRqmhLnBume12H
LwWEZaBmGf30T9vSk7XcTE2QmKpGFw97SOy2kfhOfaF+xE3ptqc+zjk02eZY3IBaDmcQpscZTJLI
KzbmsG14lt9frRzEhxpvLJrp2uMlH+rO3DtOTqZPOtjk9Fgi3DUi3C+72GkkTfHqp5PvKRUF2PLo
xPUgtJVuRDhceMusy+cJAAQ3PvkAI3Znj3dwqV4v3xLkJlxMOS3sgOCqdIV24AfIbd9qD940GsqB
MIe77KvDiG+YOQaV59TooTgCQBzEpG8c55ZPvtSfdIw/1qtZroZv5D9MMbiaQpC3bKPpmlYwmfcr
8mOCB92T8ovyXZXh2lUhQjfqspxXTSCZbHzYIUMf5Apphg+L6OzyniOQGlQhrDGE958OhqfrzbJV
ZWzefeu6k+Ox6drW8kwd90NNCmQkybVPg5eFU981+/DeoQky8+E/msCgd7pCXh2C+1mXnpps2Ogy
SyiasDJat3JK8hnm7aKMPZipeR29FCJsTqMrYI+73luWeCFGwAsv0u2Yd857OD3DpNWhsCdo92ET
Q2KEOs/mefZdFF4HeL3GXv4X5FC2hB4t09fElMGhdI6hXuUlBwLhNj94SXtg1vv6viAU5zHZIC1Z
Ap4Yx3AaQJK/6j0CBww8ssGA8aEgo5/2eMlw3Pi4Pgq2SoyIp42cGqd1MEfr/Jmn45dBDSdZBe+3
w8I20MaRfILE+hgEyr3Cj/E7W+xvQg+Ai/Xvf3uuMhNqpnwXgCzVuFdelGBuEBgiQZgX78/BMXCi
ZB9Wl5kIMxbg2CMUkJZpqD/Tgr3M1Va0vT2bgB/7dePzs5qVI0zzbm02nnwpX5bHZj/6O4/gy0f1
Rky/PQgsWsb/1fYKBkcFczrd3AqNN0nYP2ASQUF3fRDePjUwE082RDGsPKAFAO+g4UKRlGtn9syk
vKQZLgGp/lTw8uHMemOXslVnBLeIC0eItoJjYj0BALaA/mJFj8pzvk3j/GFZbSusvDA6+bHePlvn
GVu7HOFMz2FFfaMumHewnvo3pNnWjdVWuBHmLJyG0atcLFVV5D3HsQg/OBAA2YhvW+lGfMNbevT9
qSiegL78RN1Q/xXl2v9rvV/cpQN+38hZZIS20HErqyYpnmrpXmkAhCoAK/9Pk+AYDj/JXngLfgRS
Uc1p4N1x7GEAP430NurNx2TLGmCi0SSlsxPicPQkZSi+0LSncNdwgcetSm8DEmKrwtjaQaITJBax
814WnT7Ww5Lj5tCsh0F1dl7vzLdXYsaNdWBqQ6iBKZY/9WPeHkAAR5KzamJYwruxOM1hDGGVfTUZ
a4EAYLdhMAV7SlX/Nxw+p2/IG06nshDfx2Gavq3XYlnXfqpWvVpx6jYAw8HJCrSnPNVSn/sA7wF8
BHmmC5Aw0UyojfXHNjrGguAHQdonUSTfC3dOXtIYHNABLpCnpEr/XW/M20c7ZsrPQad1hGnrWDwN
Ac2eOMyVv4EvlXuXElal34Wu1Sf4lAYPJyR6K09ja5WxMAyiR57M5/J9kej2Kp0sAxG+CE4c9ps7
p7WxOoiOVWHZUfGEDCUBjgc6axzni0NEdz7dMG4uEQ6ScQkccp8KiYQWFI7VsQXj/opkS7Zx7rZE
jgloo50vBwIPpieVd/wqZHhHzgkZ9iaLz1XJXtangGU4fgO2BVVMKhJj9FsZXWpvbv8WMOgOMsBL
1muwRIwpTtePJI8it4KrOkX2I4Ur2Rkw5HRZC9wjwFCetxhs9nxjG7VsDSbMbcqa0SVQInsqvBGo
Y6Yk9Mi02zB+XW+PbVyWnny1ArBWcHw1g0t1CoPIKcazbMEimEw2uYreecR1t3J3tp4zF4CxieYW
ofIEyQDUAqi5GF9avLZBRNDLvCeXUIfugh6y0DgMcJXBoraLIVCYUvgBQOHHO+aufF7vM9ssM4K+
LuTowt0d3DwZ4DwL83Bx5Gr8UTU7DTLg7/frsIxZzsDylMUNEvJ33aoRx8Fw60Xb9v1GuBcjDyFg
UqJ3Bld9pLISyLT5z5W/udtbpq0JgEtFkMMUI4BkkABrFUgGffQKsgXutcxZEwAnwxY2yJCKuMkm
+R7DXFwl+iI7fdlmbdkasEziV2HRNkJIpwgrDHESuz/6STsMXpih3Pe0xUz8G9xVwnjiXn5jmn13
fQXf1iz5sj4/bf1jxHQ6jhANggjFjZL+TJmGoW76gZf8BtPV23oVP9NAb5wqf8O/YT9XFPvsewmX
YQg1Qywtrd7HQQbPawGgdQMSXdI3cMyefgA/uyVkYJm6zAhsOpeVJ7pFeTSdVfeyCPKoqgqfI7ol
8m8beSO4eVYBApPVOfw2h+W+AiHeKt8n789MPBykeBReAyN8Pg7c2R0Hreg2ow3rg2L7dCOuAdAM
tZP97Jx4Tt9PPl40S7JPCYOZEDiRzkkPG1N8OwRTgyNspXuAyGCdkYz1cNjVAhMIV0MEjHcTDiOH
toYT1c8bgotZtK90I6hl7iYZXNdQOusWFJ+Evvg2W88yNU0AHC/g9MkJxZIhABM7ANAzH1Wq22M1
bDqBWSI7MCKbuE5TwJpd4VZN8+ehR6opC14ygCuzfAsrZJlFwfL7q6UPljrdIJ0E7SgkDNFxIsTe
qbeA47ZeMgK4lQ1N4C64tKBqhwPPsf/7ywNJR8FjWR9nWx1GCBewSJlB2EIdDEbGN/Dc/oXKbHzq
o4Bd1quwdZKxP9ewok7hcIwq5BwGD3Bh2b0CAGbfqczEtIHCoMFrj5yrX+YvKaVHGA3/qWRwrwCi
W2+BpZNMWFubqbzhQ44WtAXwCXB4hK1zWwanjE/xaV8dxo3cbyMvgC1liYEQcfhPkfhefR2LFlag
0CeGJfS+aoy4pi1rypAlaErMsO61Uf8XLGH1HwFQuxsLk623loB8FRS5W6nGyVNycZPg5un+2NTl
yU22wFqW6WRC23JviPs4ysilZu2NtkiMOdwLN0bBVvjy+6tv54WP1y5PonsguiWPIoWyaZYm+3h6
7DcsG6GJ61N0DVUKafzOAU8PLLKdH2/Est+xWpZymuC1rQ9j011VIvdlJHwjhuO8CeIWjivJAU7S
UKig5L+91BAdE2mzMW1sXW/syA4cJz1ALOdLKerT7JNjGA8bX28p+jekWiGB0oGt2qXw5GUc2/tU
d+f1eLLsMiZMrfC6mDfNPF88NV6d+X3b5uc+LQ+l3vntRsACnEabocCgBqy9pG54rcMtMS1btxiB
6qdMZsqr50sWA7tJv0Vsy9nopyzHG0deE42maQfj9xqDOWaX6Ayh8wO0w99lB3FyYOi9cbC2LDQm
KC2IISIUkX6+wML8ORic58ALLp7TfNs3tMb2G/EYkBOnmS9kVNeRDFfoZr9L2uIgm2Lj7m1rgRGx
VTfSOGnVfGHM808O5BSP1QjB8lL6W9z4ZZ68NRJG5NZ5Efl1EqEKJduDn2bpGd6e8bn1eHsGCvm7
S3Ox8cJnm1BGCMMcLkmKAHNVp9OZ6Rpg9q3VwRJnJkrN11zBTrKaLzUE3s/zGOfXKsRzGG2c+DCK
WG3Es6UJJmANDzAkhe811tD5i/T0OVJyY7ZGbw+ECVPzoWmmWb5s8GoW2UNR1X9Lobh0hAmb+CDg
+KEWuVdYRH9Ick9uIHgsM8zUOlMpCzlJHNRKYJ6IHKL7gQECc57dLf9EywSjS82vtsyOT1DFDfV0
AVMWmVbhnsqmOpQkPA+F/wxRgI2Ti21klt9f1RMnWiSxL9yLzLLq0AoBF/UMb3LrwW4r3Qj2Tvq5
wOEOu8+ov03d8JW1n9dLts1cI8ZxJSsgfxtgBAKl/qqd8OKOeLVKvJciKTbk8mx1mEHedxy3WR9W
3I04lk52gf3hIfKnr2WUXtebYesgI7Z5lA1uUSfzRcXiSrj3qUuCjZizzFETyUaKTvZUMMwg8SUn
0Hgl78J0Y4W1fLaJYKPVhBRqtpx3VQkGKCuG6exu0iyWw/kbi+tvALYykIWecnpd8EvQU36OU32j
TfcZAJYPXu+/y6rhtN7/liE2kWwhbNEoJOimi5fK+FAXYArN7jkZonNOg/+u12HrLCOUwRlJGpQ4
IUGo0n/g5NrQw4Sj076jjIlXg2RnhjRnQy4Ql/0hAhhmzJ03bEwiyzL080n31fIQNXkQ8CmcLpBe
dOGJ7mfPU9Z+6yRuzqkj9QGPj/nOSWWEtF8UMKqOEnKJu8Yhh0I5PH03i7xrLusDYYsII56ZI5Kc
a+leIP7mvlPL4zxvRHp2A6/YWJZsY23EM5h6XsZGQi5IIjkHGFvxq1bD1gHQUrqJUktFOykez+gh
XcVnOqfjD8ifBX+ud4+tdOOuLEs9tQEhOe7KA3eeeDzmONRAq3u9eEvvm2C0FNIbURCjawqC5F1d
xeVVRKF70PHmbLVVsUT5q9k6Jc5YwcOEXCTcLeBq+QLXyc9lvTO7aWLRQPeByInX4p5Zc/qR4Sg2
HUvdtVvAXdsALL+/+vyeFZOH+wj2NNYOQ/2uhShSfId7ZrhP7oGZmDQG4jMUxSkmkAc21gRtxPvM
IHyyPsJLN7+xbptQtAHycsXQa5QO4HGLrf/yvxirRXlwNfJT69XYuskI4yFTVQH3W4yyJD8WvSW4
TqX7rsvEiN+B8ghXfExSCYblUblwmArTftwo/e35GZgwtJYPQzEUBUrPgZgUrnwRCQ5cTbVTcSAw
EWhz7SQFa1L3Mld4NtV57pwb6iXn9Z63ff+yS7yaoLUsGhhOMdzdBuz6lIMU4tPlwjNV+5T4AhOB
lrZFlgLgTy4pjcjdz8b2R9BQlWxM0bfnTmBi0JTnBVDPdPiDRlP0p1KNrg9u60Uf1zvIVrwRwQC4
dUOV5dGj7SP3B/V7AV+z7eJt/e/92v/ESWsgVbPw4bsD6991pOvLS9ZTMl46lwLHuq8VxkbcM+gW
RcEQPnpS0f4CYTa4qbUloxspAFszjABGiov61Mv4Q07sebHMPBYqrS+NX1cbJ3dbDUYYk05H8STr
JSO4pPhLSILVXcruXtHsrMKEkwGJ3PMwSPhDEJFAxA5UncDj/Rlahvu4wIGpblZ0DWS2Kq+6TS6I
HFn1LpXN33r2H2O274IWmHCyQfIkj0c4Mxcyo599FkK5OK8AvNs1k7ixITOI+pGySPkjbQCJ9PFC
FOSCbdydLINsQsdo3WRwiCfeJcbr6FRwcqd9/8dYpuGuxEtgepYOI+j2RekPjziAHQTPkZSlmEvn
9b55e7cMfgOLOekwuqPrXXq/go8o1tLaLU5Q8XrqpIr37Tim3hkBnx/cUo4dh0FOnsRF8GejG/pH
me1kewXciOa2HvIuSnvvstgm/9yOgRveWK7fzu4EJiws7XzV63zQjykDeJ47EOrpR34BKXq+Epel
90G3/GnI9Kem5f/uGhcTJzbkU6VwxKAXeFJUh7To6dmvRnIZmjK5BmEWio2xsWwWJlSMdch+Ojn3
LoNU/0gfRtBw3NlKUNoKN7ZqroTfdUEyPiCbK5vnFg5XQhw8CUWMjfCz1WDEdgpNgSRO5PjwdQ/T
+Cmu2HzMp2bL0sQS3uHy+6vDRhvkvWzkMF/bQikwPyDZQxN1qfDH+kDbKlga9qoCEkmphyAOH7BX
EpeJ4oDqTwoip061pRVjq8LYsGnUAu8ZKu9Ckr6GhxmwKfkU4nBWTBuZSNsomHs17GpkLAlMy7mD
oUXmMyKP3M2b8r/7eskI74noMYtAg7z0Hp6o2hi3BS5r9Uianb6HUC/9dSCEH7huAXIDdusMptBa
FhfAmb8m2I3OuxphosFoEnqMtLiZCO4jG0xnHwczRwQxO7igXDkby5VlMExYmKrCbCYSBxuflf23
uECu3gVf48e+RhghDWTk2GRYMx41r94PeJP/NDVNcJhzd0vW0zJdTUiYCpHRKRoePuKMfW81TIRi
JeVh9oCTXW+DZdMzFdFav2d+02A1Jf7wafFZPi3IuTAfPiUj/bpeh20Ult9fxXU6ZBEcGHL+AIgh
vg1z6zzCmQ8bh4Klt3+/5AYm/st1OqiVUeyohFXNYawoLIIJo6ey9fAMx8vomODctjFvbU0xottn
hOKZqRgfcDMdM/Bdu1pDMWdi484Za0R3rGXZcJIPD5k2QXXkeDx/ZDGAqhvl22aUEdo+jIN1IMX/
jvoKe/eTOwffo3knzjMwMWEqzNyQFMuF16c/BJ/dDzHM0zeuc5avN8FgePjE5R8E9Aufivdx70xn
GXnj2eFVvrMGI6ZF1DlcwHnv4jUOLtPpOJyQOfwcCxVt7HKWKWSCwgTjsU9ht3vpp+B7ESTeIdMl
35iftg5afn8Vaozl3ZTPfvgQ1Iv4Eb67Kgf/O+uHQ9PPXbCzDUZE1/PIobM0L5lJLIFHlsLer8l3
6jwHpsflVPeQt61DWERCmyo4DLSr0xNUD1HfrhXJdLjEw1eR+kUTXFsdpd25KB1V/BNVxGNboAPL
uhoYcQxPgYRP6YSVO+/gj1qy99PMPrapww9OFu27zZmYsNiLWKSbEd2Cp+/82EbIjiV49zyt95Jl
Mpl4MDk6SIbJJf9cV6CyTi3cTAshseAtGgb76jBy3AIEHeTEYniNLoCbuJ7yUxtO+c2pN2XzLUNh
Kp3BoXDSMG2brlPnfkib/LlVPYyAvAcPm60JZeuqpe5XcdcLcHJkGOtHCzLbSXTwAf1pmaqdncrz
kDn/tYqhUo70w5Y8RMHyb37tu/rgwE97n5V54BsxrXQK0J+bQ9eQQjXoMJXdmH6Ye1JvvVFaNmoT
FUZE3/mkqXBjbMGUg+4fFM68RN1q5vXnzKP5rSJc/7U+r5b588apwNQ6U6B9ZbwZyKMGK+yZV6D/
9R5WKRLDYlv0IzsouEEcPbfbmUs2sWMqHkDJmxrcXmTXfiSgnqIesBzapNxpqB6YhpiQ14dCuu8E
jz6B3AKYzfGpkzrcWE4sA2Tix6RbhKrLIvYgta++AHn9mWUoXCz3+imCYkWid6L2kYj7dTb7VTDW
oKuhrhHiHl9YSSN2i1sXQCEskLzd598amLpnKfWohEYne4B5nB2moWyvgYC+2voss+zlv0mdaTkM
HXfYYzFroKRi75oCL4zrhVvWFBNcRkYvgfm7Yo/B6/wz7toNRM07ctHeThJzYELLhrSq8kDPUFsO
lxfePij87BD6zVYTbP1jXLf9cXZn7ILskeL+BWpc4dwbT+w8SXnGYZw6c5HMLsyeVZlCF3OsgyL/
g3edqjcewG0jYGziNIM0jNf0wSWOg/whMqVvQ5TSpyCnW8AlWw8Z53FYBrCYiJw9wHSD1UEtyZSe
MpfzfYl3E1DWJj3UsQpJHkzq7FaMI9KMftpnTzrhbCupaWmEiSbrmQqxzKbsoaY0OsgK60Wod8pL
Af7x61IxZXDfSkByfbQDHf5D4b4J0E8ckX0JGxM6FgdQlCqEox9p1AK0qQag7abNpLJlCpmwsVkP
0xBV4v9I+9bmOnVty79ya3/nNCAJUNc99wOPtZYfcWznYcdfqDwcIUCAeMOv74H37r4OCebW6qpT
u04cRxJT8yFNzTkGOo7B5Oo3YC8O7Ik8gcRp3DmLb82wbMqro4fHrMRJ0S97RYckCx0bZJPxElGJ
It5ZD7zMXpkxyMKBd6y6bOnzad41FbD/WHkm1DVbw6B1oNEFYE3DruToeWHc182nSSVTNCBlsHPK
3FLQlSFPrAM7b5yhKwOAB2UzE9zZQXP7tp/eGnxlwlTXrcpNOVw1Tptpv+y8tAtS3efnvf79Vjfm
gStOqhnSb0p2qY1hDhg5s60UvMW/qo/JR+IVFWVXmhiNr5DfiIib7fGbb8hmXTmGokDgwvUeu7KR
1Hs38VZee4zenyX4da2YzGuTjJ6AYJaaNHNq8uveHfagVzbsylp+/squxKyH0S6LRek7tIZpU4gr
jnf2wBqLMx3nulQMELYJWoUdHIlL+cPOgKM0O7v99VsfsLbamscVUkn2gWZgoRVTXh7imphIkdVn
5lfX4GbUZkXP26XbSbvZJ9srhzSY+8ncu1ZtnEjXdJiNpGWT1wkglCrwYKN56F2ZdPmXibQfajNx
QbyVqh03uqWpKysu49oF1JhJr2zQzqP5aZhtcuHKiu5h9G1MsK4VU7Xqu1jZ85WiA05ZwEF3jUti
eLsdYlsTrCxZe5S0Y1zTq9hw3QaxxmJOkIME9e4sc1vXi2W0mfJUmCZyn5J/BE1m9wOHiI7vuNEN
dV3Dl1m5lAyVJebV3DQgTRbqvtRt7NvFeFavJ1tXi2lQDHtT1VpXneL9I5gbHJ+NrtzrQ94S//Lz
V/5CFzn1bGbNOGkVnQ5FhWLZsAISsjoviK1rxRZajjZVFbuiqNKYXKDytM2ZDZJsXSomicPysomh
PDApH62AKZoA+/7O4vl5TPDsN17MRPC6BeoHEgzNXPmoIQIqYu8kxIrOU9CVCYM8l2Su0VtXXoPc
fIkEtF+QM69jdF0rRtH1wZIpp1ddvyCijEZ+bRGd+/+D6+SfTYCui8W08Fjh5hamSOLyNp7n+Gga
eGItXFHtKNHWFKvDdOnZDjB+M/swScD8TD5yKaMdZlkp5WMi7UKetxkg1/7VHJykcKhm/Xjl5bQV
N8pBJauPaFfwx7d3exno9wwPXVeOedLy0FktkQ+LxZNklRNRbxif2qpGrrvIsp9vT7N4zz9NszJr
D50ymlA8kHkkDiiA0oYJiOYZ7e9eHspsAEnPxV6j9R93hznrHF+Hq3IzaWeI5hBFDt/37rF/dE0Y
dvUNowUomrFK5whNRV6Qt+q9XGg+3hbQ1ppXx4xyxt2g5NMUNdRWvqpGwx+cIQ8kICbOnML+VZdA
7iJ56SVdVJtO4JAHMemg63c2+I96BOGs7gZgQpuLBkhUUYv7sLYei/Ih1bdS7UTNreFXTqkSOk5o
jeHtzvBH43Kit6Uz+eYeP/zG3q6TdoMNDqLWwPgFUltj5gR6OqtkBQ+rqwNFK8fcoDHEDq8dAeQs
LPtzEisYeeWFmG0Y7ghI7YhlpW+hl100wbxHfb0lkWUnXgXi3oibFM1TXZTT2C+pjcbGHVXZGnkx
gVcjp4mrW9VC1qVdXeed/STbvc7jPxZWQSIrE+1L5CnrBENrhfTr5DO3AJ3F597DQ+QByjLS27fN
desbVuZqsgUPDTxoUe9NfmWJQ+/p8O2hN1R9nY+rrYnbg9U0EVdTlEsm/L6rQlq4B1uRvQC2tf6V
uTqdPZYASukio3XD2NUBMNzOW/7KUpnRt6oCDGFUwD6Bo5GCOMqyL0W7o/Qb4lmn4hydliM4yZrI
tku/KjiIFG5bcVc1e6CqfwxVzFmn4YBBhpN5iQ8wplsSH5L2SsU/4MuIc7urPhvefp2Mq7t8rtHp
B58wPwDmNhLujyx2dhRoa/CV5dbcMfPZ1U000hFp6EsbbX4Vf357e7cGX37+ynidnNspMOpfLAyL
H01sgrVzFtkae1HWV2OrwaxTnGe7qGH9JR9yuJwyLObh8PbSN3R+nX8TA5BmJTLDkc36p7gip3gg
O0q5tfJVaM1n5mpJjTYautmn5QzuCidgxVkAvFDJlbUWU52AGAPDs94KCe6KzR78xh9TAxh5Za1A
QkFnN7pjoyQjblRMbnMF+t2gFXVzOcyOOMhyLw5uTLVOwKlhJhPPoTkma4J6OojsatEeAMmgwvzh
rC1ep+E6BzhiKBGdIg3crMlRJ7cQOx5/a/nLz18pp9BYes/E335NqoeOP3vyU2Ud4RfOW/zKtKyy
JVZtQf2tGng0za1295DtNzR/nSAbBPV6FAS2kTWmp7m1Drg+vr3mDcVfN1LGKucpT+DItIr9BIXF
thf7MaCH3h5+a+EruzLcVAJ0Qs6RLJBa5dYH5u2BpG/EkXVSTA3SaYwSXrIrr/K48Gly5XnKL9WZ
kllZ1qCAxtQuzsyyR5+1zx557tVeXcyGXNZZsLgXthhziF22btAACgsB5G2Jb4jFXJ1WC2Z0Zq6h
5hCES55TddczhuF3nok29GWd/SrmuBwzDk+W6dvlcIa4CintaMvW4KvAx2VuEryadcvgyxkex47C
2TuWbYl8ZZ3xPDbcbmFDywWHuw4qqfbWvSXzZcpXriWJO5UYKKWOGu8BJw7cbeLp7KvTOuE1UKxa
AnsMKA7PVvFYqSvI5Vyntc544RHLpn29uEVcnFynCnc1ccPhrhNdlhwcYdG/pYIb3+Jc/l574pwX
LdZdkWXWot2pgTIWKQvmzgnPjdi/t0QS0pVkCXaDfh4qHY78LNApFIauDNTss2mkFbaTzncKV7Ma
x8e3Tf/P5sPWWPxI4irJkf6Lemi4aTw35ujvHtu3Bl/ZZs4KMoEd4sU2zdxYDo1nnqZ/636kdpI6
UpEpSkU9fIprAdaL3CjmuxJ1iWchKELuKyPtAPbiZBZqZV0xPRYdiAzd6vi24P/sWhhfXSZnQL30
fcaxpegttgr2QVbDThTaGnoVQBOGV9XJgXkCt+cA7vfDvtfaGnp9KBUgua21Dak35WM7JHfzvOcQ
t5RlFTtlUQizT2E9uGGQ9hlBgiJWnCXsdYNjQgQb8PKCq7WaL1wiPhVFvfPAv7HsdWNj5gEGDi0Z
VaQmDWoGL7e7/hpwvYYKqg7E0+HbX/DncPFbc+OEFylrKuC22v4Kka5GUWlRPu9m8jb2dd3cKPLY
0nKEGxht/eIV948tWytfBPcq0I0ynYx5wL4i0OXjg0ceetyXdmPR1vDLF70avpHcnGiB4REu8h7k
AbL0kQ/jSG+8Lfkt0awMtVBZh3w8DHU5dgEmy69YsbOpW0OvDNXQQzyoGFJHwChEHUmr3vEuf85n
/NbICDYUsGxor408eWouy/LZTFsUBza+HR92s4V/Dta/dTQmABlNnQ6SmXClK6zbur11i1uWPljW
4SzZr/sX02ZhbZQoM69IN5LA0nQ4oaSGnIUZxti6bVGQGaR13tBEqsyvnFxHpPpZeN0HZ+/5YGMf
1gD3ttQZgLuhnchNAjplLh4pTr6w3P+PULiGtW/xPD45S16yYO1FzOv3fSWDLq52rqh/zq+ydfNi
nQMHw1sSETr/Oael58OEi/i2VjSotHGDGqRo93S24U3dlTXDwbn5OCF0pUXpL04OJ0t3L1Gw4SrW
OPZgjxuMmGDwjhQ+QgylP+CGaPt8nrKurHnULS8U+DOjqV8qLpyu9kF6v8eTuuEr1hj2BXcn1Sw5
uOUhZ/JYOAmx4+G25LKKvAkFQ9LYQi68e/BS4Q+4snZosd6fYWPx655FK2vNom+WxeOFZfHQ5w+9
OhoXU5558iX1nFX+y/NQsYfcueHfnOXnr0KLZRRgq0bXVIQ7cd//XKILnBuetySvwrd1ZmuKZUte
TdFN4p9UCm7eysLVWN0Z+TPuambx+PYMW6JfhV/Ly2zHrpA1MCsyfnKabP5Wz5rtUYlvOLg1cj1w
s3Jhoip2SR0ksNlk8k64y0JOXLonnvx8+ys2/MK6U3EoOpQAqQY5PuuL3fd+7gHin55VHsKQEf11
F1oVaxshs/teFUV5lxXG+FAW5KwiRIy+OjN3iSCuSYomqtB6MEbaNZr+4Fl6OvN066zsNzc77lFQ
CQIeB4+NcvJnsdfXsOEa1i2JGRYpirybormUD2Dme5/E/dGRyalOzgICY4Bg+1X4aQI0PNPG6rvR
DUisjwp2dpbWsJUBj0J58whkq6goScDHLGRVDXZmuuM3N0xr3Y5YFWxAH185RYSPYeMVQSfJztAb
+r6Gpq/MOedxAqGUeBXJqiocBcjM5nMFs3zRK7ejixGHWgTaqK4UfdRtWvcfVN86/Mpy8aKx49w2
5ENXO9t2seRt6vQv58PlgcREVvSsnV03ptk5anBQDD5HXU2AtjNSL3BMVJ6j6X7a2YINz0ZXrtkr
DYkWu6L9joTCKU70NZ7yb5D0Gny0/T4raxa+pejO2WFjv9fVK7225VjnVoPzOj3VaENUbD50qbfz
LVvDr/Y788x0rFrSRjxGoYa8VaYOnHNv1+vuNIDPJzQnYxMJ07qclfrptPMe8+iWDq1cc9+LfiYD
TuiJkVyDai8NskLtXaq3xLLyzHPdDWC4xOApGk2FbfqFk3/K6+rj20q6sfZ1L25nZiM626YyEhqn
Kc8FK6Aw9iq4tzzzSjBapbRWLEcbt8XEld1oHrSUXaq2qj7Zjgzf/oSN88m6F3fCcRltsgUSYK2F
5pfan6Zjnc+BHWd+dVZ1IyLAKn4BpI7mAEtD24JmV5M5h121173wZ2YdxtaNuAZc3dyNAJvGK2p/
ajE4bUGdOg6HdrQuMiWC0qHN+4F9thmJzhLautUQoHJ5aXawhwWHFRTSOA8lpAhR+7ab/dxQrXXp
kpyncuRW30RFZkRwHXCx045r3Rp65bUBuldOJIdRLLUcKO66NTKykyvbGnoVj5PanUjfUlwD6vFD
Q813PL5/W+Qb1rDuJrR7AN/qBCJHGkIkdYi3t3jso0Y/vD3+1soXD/IqYFotCm/TGkJxC/bgNo1f
JV26I/CttS9zvhpb5GlWmwbGRnYM2iKG0uc4G+KYu6OPWxOQXydwDF6Oalk8iluq/spxbjW/rJq9
QoWt4VeeaI47VrUNho+xasCVBCg/GYzLke3dTzecEFm56VrMwIxfsjSSHYwKLzc4IOKKZOAtTg7x
jpC2dnjlhGqVuZYNLPJobNObTKPgsN4DxtgYel29VBtzU8oaQ0/AQkuxYpPt5fkW/futxJaxdd1S
YnUOm8aqiTJUXGkXrXIPidrR+Y19XdcrwS32CR9Qk1bxS9xSQ+T24MLs5iwQXax9mfeV3rOUNe1U
oKgLbOv3qgRi1ZAB2H44p/cLw69M1hmQTIIva6IBb9ke2BJG8vi2M9gSzMpgXbdnYNZaqggGGVWA
EsDJgc0MXXd7OecNjV9XLc1z34G5Ams3EmNJbNvAtJ9AA4d6i91X+a2vWJltrxvbdkpcMaR5x7rj
4nZwax/Zh/OEtDLaQaNrE+WGL04nj5NgsA7EpKFA1cXbE2yp/spgyVA3hmUqqKfVHDz1oRLDUbTn
Rap13VLlStegWQJvgFJPZronUu8BwGzcK9blSmbJQd0KVr+oyX+ysjhie1EVNdg/snq4YHt1RRvS
WXcPouSCNcY0v8yiptJX4J/fzcZsOLR19+DAW4qWKa8GmCANB9sJDEnDt3d1a+iV1VKppiI13Tqq
aHoyBoC1871atC2RrMzWZAaJ4RSaiI3tpTLFexS8BTr2vpy38lWU1dJRZhZzXNkh7snJrgA2f54t
rXsF0ZLRl43Gyl3XVqHg4mlqeDQmZnmq5nwHDGxL8iuD7aHtOWvj5qWqawBDMogaz3uQfjmcv/b0
E8CgwOmGBy7Ac/maZE9lku5EqY1lr6uiJnBfo4mE1FHfNyD9UA4PsoqfmeJZV0Y1ziTmnjT0iwdq
Al+auH+yee/Sv7X0xfu/EovB4tZKqp5+yXmOilqiBp/Vzuez1HHdE9h4nZP3SUe/pGiUBf/48Ggm
6vt5Y6+MNKsNUclc0y9uzD2/IWgHtOe8D84bfWWnWVUnDt5SjCdQotSALMfNpqr0WTCWuGuuzLQs
q3ZCfYTx5BXgxOwkeCXHUqPbYcz2ItPWvq4iqzODKS+2nek7yov0yXG86mOjRHt/nnhWdsoT15JN
MdAvhgnILa/uHm0z37uLbC19FVQBUYWGnrqdvi2VWH7BgDhdNLtwUn8e/bc+QJn10kVRVPI0dLXj
+hO3OIqCylnvRO0/H2l+awKMUQCcUcHV92Ip1+mzDhcp97oVTRaMltpRzz+HEbqumCJj3vORZdUT
Q43NhTfH/ITkuw6pR89CD0POYvm+V47B07rKa2VWT6XIP2rSu9+ZPU4hSqnlh7eV6M8HzN86AJtG
i6zCw/H3Pnfqa6BM0sM4e5Zv9DINvDpToDdMnejtyba2ZWXQoF2nEvBV6vtYOg91WwSly64bwa5d
fWbRMP2tnMrQfQqE+vQrqab+oqOpPFhZ9+ntD9jS25VBF0POVZ414msrnDaYUKoNRDdAZJ43+sqg
Bw+Um6SGvzNp/nGSgKdIhl0guj+fNilfGbTpdDmnLKkfoUYfxloFxKsiZNyQKEzv0wlw9cZe2mtj
m9dFVvBwo+G4rn6kvMn8frKuUwNpNlOnAU50O6d+/scLL12XW00OUIuYIPpRD+ShVp+0g044afgg
GIfGto+EOhdDmp7e3poNM1lDyhdJJ40Zp9BHu3dCy21PXMon1pKoGeIT76udC+WGfq2rr6p2rqRJ
lP3otCLMMyPzKZizdyS29Q2rYJ2AqEagFsh+JEYeIBjdDgmL7Mx60LBEI967zW8o2hpgHpkTsDZo
pwJvmfcs0eQn2xLYHPU77djPYGM/NeXeu/yGB16jzTu12eFe3xRfWx4P7DgO2vvUjN2wQPioTu7I
bWuWldG7igJlFCHqCyPlAF5Qlt1pMOT5A2gAdgrjt/Z9Zfm1YSsOF198rVtrCDpWDr6ZCHcnUG1t
/Mr0eyIIHoRF8dXk/B3jFkDKPICb86r7lmXpiabFeWWydF2mxZU2EKC69olbcRmKuuoDUe0F9Y0U
Pl0XaSGNMLU8T/OvWevce+b0SYjyuGjWolViSj+6TB5kLNGWyc7KHQE+89cAjDdjlqeDrcBBZrdo
vlL9rRcTY2fbNzRrXa8lx6wyzbiqniyqqA/kNS/IkCH0s6zbO0P/mV6VgZv+1y8AU4WJUg/Kn0Yv
Pzj0sqrJz9hxbxPbOSVwZnalAi3Zg4zbu5p5O/5yQ6HX5VvalY3Ll1nrXFV+DmytsJiKszhE8E2r
o7vILFTLxPb8RQL2yn723DF5oG5S6kC2Ul9SpzSNHey3jVjmroxfZw32ZizjL8hJKjfyXGssgfhg
51l13falV5qBxMPhztV7w1LXtV20drXRTyT+hir2vAuaJrlP0hJgdmaZfKp1PiRBY+1m5rZmW/kF
MXBRGHVXf0+M4bQcx4Dgdqcb/S41P1ZQkbdD54YqrEu+MmW4hrJa/g11BSygRiLRsY5D/3mjL1Ho
1Ql5GJlWTUnROjNkjx4DAKOZ4pHv7cE3BLSu+xpQLq8tzr1vgjrXgzHcdUN/I8vu1Oj+Doh6O9+w
oWNrhPq+5W4We7P3YIKGs4lxG9W8viPSEKHO92C/X9r9fn8hoGuUegXg+K6isfFttEorT0G17taW
GWgvS7vJp9OoCuvQMCClfaCxNibiA+cXQH41IGA5+QRE4UIfrK4FXqdP0A9RkitJzIzDXXlMWh/f
FvmGLNZvDWjkTsRAkjysnP4zNdyPvdOAByURAN86i/ycASj8V53J2qnEs6zKQf0Ivk8/A3UW4Lf1
TP7ez//1ffzf4rm8/VuozX/9J/78vaymWoqkXf3xvz6WCv/7z+Xf/L/f+fVf/Nfxubz5qp6b9S/9
8m8w7j/zhl/br7/8ISpa2U533XM93T83Xd6+jI8VLr/5P/3L/3h+GeXjVD3/+6/vZVe0y2hClsVf
//zVxY9//7UUxP2v18P/83fL+v/9V5jKb10r1//g+WvT/vsvSv5FLc90XE5sC4xzSx5qeH75G+tf
rksoWUJTUYIO5t9/Wfa/XBOgwhxFctSx6dJYBkTpl78y/8VxTrG4SzzX4QyPgP93Qb/syH/v0H+g
JvC2lEXb/PuvXy3bJcRyuEUILgPMosBuXbkPS9UA+jKI7QOA9obNJg4tI/5P6RDfTYYbu2Q7AfGl
W/u/ze+fGV2KEnPbNJm7NkNCHCf1UHnoc5JOkQQeZ9B3qQqcLv2JUkMZGhyFRW4XZmBUNY0p92el
td8bKveHUtwTG8zfU+XcNDOybQTwT7OYDhOf4sC0xE8j1f+o8S9a/FpGv55OlhW7Ju7RnNvgDOXm
+pTimYZG8fqA1XD3hih6Izi9GbGCV7ryz9a8nga3Tdjda9FQTGUS4Bi7tsWt367uDXwJagBRbJAV
owg6ZJ4i59jFxqeWpjQwDXMAdPrAgt5Ow7a8Vo1bRYPbmQFPy8vO0MfOntKgJfkPw0FZNEviS85n
NPcZY4JSyKI9yolnATfL98bEQfOblOoUqyNd3h7bob5WTDcoDzwYSmnf1Z2+KLo7VnMWTL1ykZjt
jprCWbi85YG2e981kAfujLIMp/SLnbRpUJAZjC9Oe7QBXeBLQIDxwm4v6VDo41zMI8CisvSd0Lja
JaU86mGwI5VkTdDE6fdhqi2wMVhXRVKlYePop0nFym8zw/CXR6hDCmLzgNTlg6yJ41dzeRjyWZ6c
qsVwnk38zLxI58m7NE3nYq7VGNQ296LUy5AgLKz4u+GoUMfZnWrxLbyfnhyr5O9ZKdT72r7mqI7M
k3i47azWADpQLPyUm9QXQuNx01QoW/Lm8tI2eNQkXPkplSiVsq00LFw9+M0c39l9/rlri6d2AsCy
1nbqm14zhOjRS46J+sZTcVs0tbigwLOUNj2pAVTjqUrMwNPfFXr5Dg64TsLRMMISgT3IdAbKZFy3
3hVDX/tGjgrIxrWj0msbnxXzHA6qoaivr25oXIWlNnJgTTLyrk6yW2nHRtRM5LOI2Vdu5T/MAlkt
qm5blANd8sxgp46aQTOX9F2C0HPhSPedkbB7z06PhjKNL4k2Tqk7kyOqU2VoppN1zIzWgzIWp7gU
PjMq464pDPe9SKhEL0EmvuTGkEUk5uqimWzjUVid31te/DlngCh2eALo0eXXADufBSpr2HWR9+an
ZEoiBBnxRSJ/cmqJh9zC8s9BvPhkOlLcmWDuuAUs3reXH+ddZ8J71OPpZU5HjGFtzt27muL9n2aI
0a05Rg4AgoIJ/E++laVRrfWPSaLymM9TEVRtebIddlOqivgcqUYflBQfW6bRhSwiYkxlmBr2GM3O
e9Yrio5T2vqalR+raf6M2KkMcayzWvs26Rb/BNjWhRSv6UTmv7g1MJkv7FA/RUb8slQf6rQgIIHt
whSdO0HtpsSPgdnjz6X5GXAudgAJHupCXCsC84sN+dMb2Y01VtqXCX7PU4ML19AHVqyiFNNx7XUB
U+Ina4UK+oyEnpUVIeipMDwYwqAtSFuPTfZTqEL7k4cPdcIOcBphM1nkMmOOCsA3afvSAhmkXZvB
VDhOIOuendBI44XgoJRzNvpZ2cDEmbaDF2m1Ff0A1KU6eHHGsSe/lkV7ABsWhFG01QE1KmVoaHrq
WMDcUeFqJ36WOImgUNT9/CLrTDo3XQYk0WpQvhzlz+V7uXXBEpgMkxCZaJPrLHXvSNljbrjbl6mH
EpLIUJUV9ql1tLzE8tuavzdccFdMSEfKRuY+IZBZx/K/pVgrSIe3WNLLz9P2W9Uazy+r/fsHVWcH
BR6JAyP1i1iHaHz6qQv3xhicm9SC0MBupP3RnD6Dlusztbobvex7ObOXANks1IrQa5wXIbd6vIbY
+7Ahy0IT83PuWu+p038C3dyFl3h4+V82o9SfRBU/4Wu+CdZ5IZkLN3R4kYdZbFzMo5Gd4Pq+j2Pp
LaZ8bZNJhEJDeStmSN8xq4APtRdWYDcLPfShBzQGz0xFja9wP9BlB3GwWFQ7p1V14Cl0wnKwag1I
H2+yishbVJ44FfxFcrAt9ykT9dfMKL3QMAq8ZFMStE6iAklrSGBArwruMbdmrqC2CSa1O/ddIpM0
SER5N5iDF5bHcnDsqyztQzvu22OWtzk4GubPY+F8HOEJET9zSIR54wNYJO8ApH9QuI/74OtIUnpy
wLARuM49AAEAXyCRCQJx1Z07Gtd4ZXs/N3gLLwHPW3MSAjixRCfoCZTlbogKZHQYKfJlUF5/KrzJ
CKTj+Y5hXfJiuu5Fzo+JBO4KaAcDB9StPh3zn1Vli4AXph8P1qmdUUAqcwHqKsk/ZJVmB1GxSziB
6jDWkMKLiJPK/pEPwwWth0PTq/4oPKhdUfdfREGuU9loHx3qxE/QWOK3XTCrwQ5jRvrjOB47A2om
QA4YxJ9oXFo+a7xvycR1kJfyWnQTwmkikYwgBmqSdXWYc+PixZHEDg5JNmgtSiOG80ruX0Z5mS5J
zXvptPeAR4QpZ+wGjB44HjXXUnodqnglvSQD9p+h2x9MH+bnBIhaAFd3wpmO8thl3bci+1QV/SFD
w0o4A57iqMvhaFXNgkmYBrgB8muDgvOsTp5TQP0HylLvy2n0QiGKS5p13z1LIsq0yf3LT7tOhrQ0
zWia3dQnuScOpvuYz/Am9hSUo7ZDmmDPRTWGTmpYweImwQ1shi2b7oZa8yNnsKMhB0wiivRGXNdC
EKSJMGuHp7Q2v/QNF4GNp2LYa39SoiMAVu6qgypMhmTehG48AazLFDsKdvL8thHd90wk3cFljhmZ
5pOTGeIDILAvRrcpL820y/yyAGfnKG51fVMX46FsLX00basO66b1QpxGpkgMg0Tiw8Yzmo3QUNhg
4cn4wYH1B3hxMf2BzImP3nh5jN3psz0C17ODJwzt0p0Dz/HeV03Or7unIS4fTNMMWm3Ko61ENBD8
gmXSDr1yPZzlpM1j5w4+QMbT91bGQ3Qd0kuVPCOxA63Q/REHLDsw3dT0DRygUNClLy1viQFNf++Q
Fg9ZavRTMLDBiaANpoozbMUi9RfH5S52hjvw95HT28UR2ykiZLa4QTBMp4H8FGv+NS7N1E8yRi6m
HHCYgBaCd7csI3hx8ZaV+U0/8FMn22NZO0g6jtPi6PH5dmJ87HrbQlQ1UBdWNfalTsRFTUu8Ptr6
HTJytp92bReqHIq9RIwUbV7WTLOD29k81OMXShAnsfZoGrAsw5pQXCbY4SUsT6Bn0xzi5R1gR5UE
009m3wtpxIGbS+uou2b4AIas8XqK1Vd3psMH2kig4FnxBF6dS0qtoEvqL3PTs8DoEyuYZC5xpuwn
H+X7zrUEWca1spsHOHFkuTS7aJv+ohDNoS1Y/Y4kAF8bDUGCsS7f8bn9YnXl0RH3Q9+KQNTJzxEv
sGE9jp904rKj0w4XZV6UwUB8c2IflWNavo2QINhUhXoAWFYV/+jsJg5G/aP17OwqT6b3uDQaAZ+P
Om5ccIIQxPwpw5lSnBwTXpp0Dv5j1Vddwz4QXZiBaFEmYHXJR6/NJoQCnGF5jRNlZxALDx7dGGRW
yDM3OaQOOZqxVVzrjwyH34Pbi9B1SuNgzFnjmybYAmv5Dg3BKjJFfJPU1RdQmpGj7SIyuBxXtnjI
o8RG+6jsoM2cFqFCIXZA4LguMlw+3HbGoWea7mMzOyU6CwaFputYSDTPlvklYW0blmV24GPSf2xt
UwbZ88wGNP/1UN1E5hHOXqjUIih6yFzxztR4CSzyOf/AO/mIL+1DYbaV38KNxANYTcD0ZcbzJztu
gLIxuL3fOpU62UU93MQIJZFXOt69hURHDkq8QvYJEBGT+eil/RHPmoHDyrAByc6l0yz+RkgrqE03
uRnc3H03z3i205Xpo9ZLv5sz5+CM/KnDW8UFd+ziwusgeBJktkiPXd2koLvMISd7xu0A/Cv3wwS3
OtcyCw27wtsyyYsLznHw6d2xuLQmJGESqcewT+CUcnQvHECXIwMFHW1MIr9wSR+8Tv4cSem+p/MN
bk0WSA7M2hcUVyq3Q2aWlOgas5A088GR9LOXyX3hZCcHKAxIo5LnQRTdrZUMH4zUPVXJZPh4vG2v
QCiGJFtDCEBXrfxgAPz4JIpBXxruI1+O9TYR4Az4P+x913LkuJbtr9wfYAdBAATwSpNMp5RUKqnM
C6MsDeg98UfzHfNjs8jqM92l7umaE3FfbsQ9J0ItU8qkaIC9l9uSyCcseBctmPJr29BzYfKT0atz
w/IcZWa8oUhxA2SnkEM8RouMFfLcpyUAF9aELbAlrOoNgzl+PbKyXK5Z0rvI+qnxAJbFXa7p+jZv
v+QYkuINTD1O9ajuVBR36QASeCk8FFwHJZBozJIMWR6YHoHFMQ5wH0UxocNREP2SmNmKWuBabqlR
N7QMdnbI/4IsUdaRA2SA42c42a2Vnss+fnFXLU922VYPc9X4RSWuthOv3gRAMJhI/sGKLaQFxWrx
ZSzr0Jnne9bM/aEYltOSW+P9tH2gtVRnd1lus4bqG8GDDnql2L0UtRvEphfX1W6mM2ITUFZN47nF
/PizRNafv1jC9esRigzj6FNPi/VMGpTiRiVnVy7LhRQW+oBETPWxWqYzn9f6Mi0KBj6AkH5lN+Si
ets+z1npLcitQO/N35dtctdxknszrCPTat3mucBqOb/QBA8hkQBWjG6PNVmCik3XNI0PeMrlMU+S
N42q15MRGLdYLCq7tf13JE3Kc99/t+o5ILqND3Wx3PUGQ2ZGs5ToFhT1hgn7jqqedzTk/zZ2eJd9
6dB7fB9eg4c/4Y3/LyGM4Pf/Z4QxGrPqP//j/4Tt+Gmou+xT8RPWiF/9gTUS8hvFGEsAbC4mDXC5
uVV/YI38NxeR1kRJ7jBwYfYWoPQ75kh/E/guwppcx5YEGOMfmKNFfmNw5rpKUejEMMsXDs9/A3Qk
O4//Z6QLL2IrTtCy70joayNAK5JRCRgUDZOAsQi2ASEB7NDqDbZkdp3wPLIzHroe8a+TFeT6mg+k
+cCH5TzZw9OIuOjjlKR5FKvmLCBl86c0r8Luoa/L4oTiavbWRajTqFLoCTWD1nJss6gfdOkZeaox
OP0ao7IKeQ+gDYXJCdH73zGajJ01hZuic1YSLuNyLGxZHojM+RvHiYARygfL6byicDC4GovwQZSV
jFxmo1ZpMa4ZgYg863RUxPDYTq64R+A3fbOUMaAwhy6HilQk7Eqr87vaQDEIs059Sq2qOxSA6GqU
p+nWiVsNrbCoouaEcB9OHnRrK1Ft5PRpSIqaX5pu2EpH9WwoFlArSc4JR1ZBavmmjhFDSNvshCFo
fVF+s+aqwooh3kyLe1+1Q/aj2Yci8p1lAzvEYaHSLGl9El0ye6NG3UaLEmNc1tFEBamRbCReGjal
UdPYNYpBhEoBdq1Cqy8Hj7moIhY2PIt5fOe4QH4QPl9fEJPqpxK0NG+K5MiEdTe37DBgesWlsN3c
M+bt/mrgRSHMWaOYm9LvDOeXIXPGAGcM0Buwr3MusfhjcXoZxqZ5t+TQ/uOWR65un0XNG1zH/r5D
+DOl+vs00xtT7fDszghUz1178PbzZLnxZ9tiM5rcxMOYJnNMSZd5JXvTaSd9z7pHg+m/B4UGDRlU
1yKW9Na06sFdGnqZnJ76KJ9LX09QApfmLbSAzw6sdIcpfSqXSj52Kuyg9ThiyNdHLaG4nVssuWOu
sbM6DTtKuUI8yJkE/OqsgWpmfqlcACpjwa4yhxwhr7Udlu5kDpAiTL4U7cecJhWA0fnbUCrzYK3N
sXGLOMAj3PsZiTNPNOVBxUt9UvLF6TrnF2zlK75cwILgEsoB0G//JY690Zl/IhaNi7tupBIqCRxu
himX0WDLl2zK5WPf420tLc8TaqKgapfhmQLq9JMcxf+flre/AcX5zmX/tFQwAau1I3AwACHc1/Sp
XMaiJkL7cTNcNa8/Sy0AYS7DmznOX9LEydBoA/IhLZ3hRXPCeSGY4IwNyU8xArxZlveTFhtwan9Z
TfY55/Wx5HGL9H2JIFaRgWCOzwVg7L52zm6R3UNQE7rlDRMs67PVuPVZbR8GOym9eSnvGYhEf0nZ
t8RFz+mmyncQRBfqWrzIBl5QhxbncUBPCNyl9Oek7s4dmbszisXuXFg9IJFYf0MRTv2562IEOKBY
9BKi8FNQuef9sx4IVyT78gKy/ZNNpie0Ea6fAHM7o6Ouztn22R9fzmi1z8v9/t1qoAlGz/z3P53M
ZONRbT7C9owf7L9OkZYer8bP52xAyzS6Z1tkh7qUOewdVnset6PeP/vjS4cC4YOPPZLoSYrOt/mj
LTW+SDWGOvbLF3T2QHIAnEdrAXAZfAIe3J5qr4gZDydbRyAdX+gw7IJEEwD1b7xYruFQVACCZ/lW
twuuJlQzR93MR5WnkDJMrDkTDIKD8epfXxbLjWmbHYWoFrQVVXNetw/7Z4pX/gy641Qk3D5n1YwP
KPzRiUrpVyvtz6xCB7h/9scHzWgIHYh9nHX+rZpadAty7M/7h1qpx1w7RdR04uIgRdlzx3n1YdN6
H/MyO6imGs+jKBX6r1SJcJ6mT5W1wsQIpsMz7iC1pzEe4Ly2bYrxQynA+s4QZHPmJJjYik54fg/8
g51KPZjz0MSxH2cC+V1VTM+O9vZv806bc6eybdroemXOihCrLBFeaoQdqFqvF2gXcPOl86mNG1hc
KgfQD1f9+wwIgOfm+nvXFdf9L2q20wBWZy68/esDVBAT3pPoIK6wAveYsr6Kwo2chBJU1yWuZj1V
Z2kqpT1vnsbvhcubk1i7aOGZjHokensUE/Uod9Pb4Hxokvg6bve7kAlu7v3TZbunVNcmgIGsDQdf
2/OAMHw0XPiM8MrDHcXSZDxNA67aCi/ZyXI+bsoP3Efb7bx/mPvh988Kjhq2ZG7rse2R+OMHCQp0
DyP4qmAuRBzCaf4SY99PjeFnRuY4yE1dY6D12BB/HjHQECMmgc6BEZm266QSC5ds/5rxJVLjLNCl
Yp9K4CpHdVIcYzeOqHD6i2hccJJZHPZx9rz/Bkb1whDOUl0e+8IJc4I3coj1stJvqopZSBR2MKWa
22IAkAtPmu4dZCiQHyAJJX0p5ydkjD8DErEuxfBGj84no7OPRorEh2/kLcwXoHowDWjOq/RA8GwH
dtWj/sa047G1abBWAi2njQVlaWYvXz9xZOUGDJYcD7h3CmEDFI8azJRJQfyjHNjGOQ5er2EGmprK
m2dUAyTLwCvkJfD1pMQ4wwHfS1YZI4ZfPsohKBGlAyZsuQFyeYqBYAUQoJwSuw8A7+OGZY0Hhhfv
1KLlp5V5jkcZKWG+VAptfp9pP9HzA5paJxAlwGwwd74Yq/syL+Nwds0J0xnrsHmaOiyo0i3GN2uO
cGKaYGUHlAGlmLY+jIvSEUooQxsZ8GXaUpoWVEaQwcLK0ABb3DZKFFMFqPRH9yI1VqEV6sVzSvTR
kJ7dxGAjsHXtz6PiGawVqG76MW8iKylW355GDud3ORyqsiOBJoSFsbegi8fPXd9pZXelMo+Q08Uv
qT15cZGxm511V1R+a0ruHLMyZHJaTkDTkj10H51eofARznrsEF2F6QxW82Hu4IXPpxwnrX0kQKki
7DNfZqcFKtw6VpCubLkoc3J4kUWLsZ6tHlit6eqv++HiTyOXHnZXXaUfZJYrHAn0ucapT0WKcEcU
CMBhxx6CmgqdrRKj17UVCIBkyE+g2Qhr5KEFi4hN1DKBwOjmcGYYJpD0TEEeUuB3MCzKQg1mZR0C
xVX+IS4rcZeU+mNrgYdq08wEU40kQFpO7vuqBfh8pFmV3voR1EKMCaGRBh/nuUWJP6eelgjJqmd0
6foKdPbJyVQekCWhAaZ1gQeoqDrjYbHqnoRD3evAGUC7SmJl79z3zepGUCzUFxaj0BwAs/tTVQlg
WzOoZOIuQd45l/1c7d+yC76E/TR8Z+knlzq4j5JBHLP8WmC406XRqF8X6SclpDw5AOJgttrx3BXp
I0/nY6HmOuJzhQFQnCDBCUAHhJWxT3B/gll+R6oUwOs7xMQNx2R814KWPfeoMoAx5lpOgVVTfpk1
yrj+kqiMPsbj6NNKpedl+6ZkpXNGEFIYm2YONO9w38nu7V73ZRYFUWM7zqm1cMncTr6TOJy7tPtI
kiMgJX7kqjBHnbRfOHvCkaUPQ3oezUBw2rsHMNXtvUza54Y7vZfliIFuHDCBi/tEGpIBmXwHdccQ
pMmKpmh8TjmAdPBBCun99ANL4/yIga8Y/za5dzYD2mHYHQcPeVzRP4IGYti963q4GuQtiL7TwPV4
581QkhyObVJiTLay6VuRXzAK2g0xmVaHzVwFEohTYKBuQvxD+nnM7eQwYlM5zYAli3yoHjK7jNJ2
AfdMKuUXjbuRhosHydwh5a0OejxCvsSwQ8/6qrAs61nPN3uQIR7W7ozh6d+Kvr/27XBuESL5z5Xo
bjX+oxCVtoBSgBHbRvyFcCQMhj8XxJouzDTt155b/R0n3/liLQeW3aW9zS/T9JA1cpsWk92yGGOk
alF/t+umB7f2aZZLMG8J8cPGAPHMfp9nlAeaYmx5ihqh7ZIGd0s1Bxbaj/8Po/xvhFqbcvR/hlHC
Lhu6//yP7NOf4ZPtV/5bqkWgiHKko7jERd+GFv2AT6j7G74SwnYUxFxQ8EB5+y/JlvzNJg5sA66t
3E2+g5f7l2TL+Y0il9m18Q8kgW6L/jvoye7X/+NGFBRTzBlxoRFi1BGAHADu/Lkzy1PEj1mYCejt
mMekE+e6csxFE0AIWkHFI3a6MuSQC5Jq+lpgxQnXIQE9Do3fYd5WpmUm6DvUBN6jy87c9D4zKhqx
Zvpuo/pTtfbPxdaAOuXSYGGvH7ZQtT+d8b/p7F49T/ufgc5SMZdSEL+O80p922Gjm2GTwEYY6/U+
g8qgdQ/OtnWxfttYtu04hb8P67kdQRZObnnbIHNHgytTHQVRy0dvVs+Mz/VpxNw7r1iFOKn2677o
MhccgKpz6uMlf9WW7pMdXl0DF6eSOo5Ay+rwV4uBGuSiHNfi3rLa5CYahx1ylX/cCw6mLzlDb1Nt
w3CRVywObO4/7RvSVLrH3FbVL+zEdHu7V4eDBcpm0Bfi/0Dqfr4lUmq5KOjQWux9+FI1x3mK1zOi
E76IfDghY2850QXqLbC6bivEY5HzI8E8vSNpEX8CoijRon9aV4Seoy65zVC8BPtyFSMwAqVl4vjz
Ok7hlKGiapYsOS72tmAlpR2iejZjfcvW0j4nTnWduKUug8t/ccPsZvrXfySePKCQYpM/vk4wGsC/
5VTnzBOlaS9zPH1sUjX6CCj4buyZA05BQ94pc9nVMpMY3vAFGrRmmRwM9k1B5W6wxYwxYbNuP//z
3fzKk7HfzVIpQKpoxCWxX+ePiA7CnQnT4z3WFHlgW1DpbadqvyE0+ESIhJvI7dMTFEH34IiHXwAl
u/X91dmBFA2qUBTAiqnXOQdtbaexw2aONsq9pnUCbrCRfiPTKtwp6roFCpX3aITkNBU/Lu5UbsTR
WPzCZ/NKYr2fDKC7uFZIiifbcvXz7QihTgO5TQpzIHSnF6fUVViBfRgbt7oCf3HlUJ8wGUuAxS1C
9KsNlGV5fdgf+QWQKeYjpr86P5sn4ufzAwiJQVKLw3EpeW2Px7zicYNFmTcIU0STkGGVklvqWp92
OjppUK3JLL6MGoN1Zwv05DKAz89Mcuwq8qvMix/v9/p4JHNdwoG645BeKW/RyUFGMJccBM8wh8Ie
wo61I2aGLfOtu+/74VAzHCCmU3b+gFR/H/tCcyla2myRmehEtiKyo2UWTRI3mjVBnZAVOvVtZ46y
OBaHtS3YAUqfj6CEOKxDfqpr60Qx93CmbXfuDdzAWpv6VFZYQR2n9TBfk3vlckZDIh+XtQMmbOrC
30LhrDjXHklXflkE9PkMzHC3CQ5jqq1oWO139qZfqSfYxym7ECQQ1BsuuN96rckJ2mGdBcap8GdJ
9xKT/g0r6k80W6A8zY5VmduXvaWZbb1RgEvnxzX0bkpYw8FprQzENftR6K9pd7P5d1O3aPcyV0Vc
3gRdv1RgNC9j1Ya6b5pI1DkklNo9DUWRhEST8rSu2TsqGrQKNRIY0qJ60y0lakk+tn6yADTRufzi
xjil+2NLmYmPExhjgLuY9T5Z/krRqXYDSta0aeQjnWPnMLODOwnsV0OLbahHmZ1X7KLTsj0qp/mI
sZb0MPDYAsEID1D5q1SDv9mJBFEOZk5iF7IlxOU/P2sZIpWc0q5+34nmrr9asTMFceHCG1YgLpDI
MkxncearHSVxCY5EA5jEPIfHiTa/8O38zRqNo5FYm20hlAJ8/PPRiFaibZ4S7kF5Gft0lm9wCb7n
JdqDxWDWFQgmKxKQf9Q9TvMKeanfV7E/vh09xurq1IzQDcyFKw//9voMOoxvz75Dbe5I/vOBqbim
AElWDqhDyFMeg8amUFXtVJEbq4+QhryplAu9QzYc+FrVp38+gK0oe/W4O1ifpeJCoYTcL+Of4PTB
sqcfBcPe4MWJc+HUmINOcrRkpY5A2RJfTh2ojO0O/ec3/7ubhMJfACeBs3Uwr/m2tEyytXew2CzE
TjwDuY7H3fg72+TgTUVmz0riuxHihkCLUhyaVry4I5xE0+c6d/JfVCuA7/96MqgiEvcr1PQO2qlX
F6PuF2ttrd/LFcyNziL4IrJId/HnIS2Wg5Mq9JN0wsj5pQIkX342QLD2p3JiQ+PHQOR3FsIu9M0i
ixW2HJvMXhAnc3+tHVX6da2GG9z1J60tc9ypILrY1Jtjix331xqnKr7AHpFh2W3UVdcxvwAyxMDw
GptiZqUqbCy6BgA+y3Bc09UXEExA0grkRgL3jsSsXzIselUelw9qsMsz5oKvQdpWfoeyN5RpZ6NM
T+UhrajrozmYwxXV1BWDLQGjrW9L1TkfpkpHwrYx1X1biDcjhIohE6xzWUARBnbf7SX8P2O9nkeI
hqEZTs4auqJhSrI7hFLcdQAhw0Fkrp9bF1k2mEayHbHuOQoi6IWsGHsxNEnNhwQ5A3Zlv0OIHwCJ
qfdSbN+HqaUR2M4xaGqaHvby2cQAVlvpwPWQQMC5DQlPkyN1sF3oAnggrFP2NXNXf9/MLQfgdN4e
k/JQdhO5QRYvFmSkQQ7U+xN5i9oTQAczAFt4doaZYA6QuqpDeEkBrG+VftYp+7YUjDhAT9Pheclq
n5MBLzF0ibe/6M6jyY2OGmLridgQVGUOsOF6GJ5rvE0N9BBsZnpY0gYcXAfR+gmysLzP/Fnk1xrG
7Fs8FC91hqbGXdjNIAff06W5q5mbHqxKQTuDTScgClIp10zCHzFl7GAt1abZhki3cfKPwCQvjp2M
Z47t20sbiKF6yH9CpluDjTppwy7vnyGdHO/q+etej9euw0MMm2icao3muKhCJKjbZy3za5MRJBCO
lvAoUPvQGcYXW3T1baxQdrQO+YXH5G+qRMFsAkoNXh84bV57WQrksFqQqDAI+4zt87FsgI+jLOal
i+s0eDXp3ABeBWBh4J5/IBYgPyEljvmvZln8hWJ0UMRTLsEuCjSyfzEXQ703xqlJEa8CQMmt0up+
lKt9TEARBaQuoUbcn7ttT63hx4TiePy0s7+/WB3/2j0JLMxCoHdCX/GXZs4eZznmAxrq/Wp1zoD9
XRmUWXmQA2tvygVy2SbBoPnSfdy7IgO1vmsh/uAXR7L1aa92CWydqE+xoW+t/auisDXD0rWL4aAf
ABVBjzOEoH8Xf2/GAQqcaA91WbwYBWm0NEf4Ok6zla5nA7ItHnh3g8AnaquVw0gQ/OLg/nqagH9J
jlOk4NwCnvHzqs1KnmDAJ8NKspWe0OJlcPRgmUn0JgKXOkXZ3KCS6vAEOs15r4XsVJ/WGifzn49l
KyN+Pk9AZWzOuAt4RsrXs59pmg/I2MSh7JJjiJXUFtunom4qqAdHvOPvl+mf3/Rv2hqgQQIAjwuy
HjjOK9u1QG40VekAyVO76qOleHFHJGs+5KykB8blG/jdvu7KBFfZXxwHhoxqE+rSNr7lhfDnev7V
BOa/KbgggeRAlmx0NrCnvbooLV/yZoGVzHPmjwst+TlDquxaYJfaZPhdpuipxlSIKMldAyFgEjXz
13hc6wMD7gxDwTxgnx38fVn959P1N6CEYqjlHSY2jOcvAM/S2qqbS0Y9JGL313yBuMc+EUJKgAOC
B7NoizBbRye0F8QyGChxpu1RZ0DcEU/cBjTbRjuW+WcBVVRYx+sYkIVdC5cm2K9tSCAq9EEmmyEf
BlcSVcWTHFT2XiTQPudDlqISL71KF+VxBVXhgaipgR5Xv+p2/9pZ4u9U+B8kChIChVe3BSanj2gX
JUw+UKiAQfkqIEneQAp+sRvwxU0MXU0/lsTv+UxheeIvXQs5TR8vNlQC4hfPxt+ed1RVQCI3mBBA
5c/PKbITRjZRaI3pJK9TulGD22pST6CZTBZbUVeSF4MmzCQIQDGNOUGrNfp1hr2XpAaMWTrEwCtk
AbtCf00WUx0xmTWaTU0DqGdPdSzti3agHu3EPYWV4YYZU4uwLej49fuiGD8PFsSt+5MwxhwwHK/q
XyyVf62ngRxi2hTZwRZo0n7+I10y9KWyBIUMFJQ10nbewsUYiaxuQj0kEFqhFyxNPp1Wm7/95xt7
W4R/XnwAbiDoQLrAe4EEv7retRJdnGcaONRGO0GOXMFUAMXZ/p5CIwESfjXXG1C5/qqOf/3WFIAp
bjBFhZA2BRT2818djxW6rtRl8CEMQA6W2J/j0ob/J/sWb1qgvd22NRobsbUSeVmACGzJY5Nz5oFU
hDUknTQgBwMHo91+khOEBnNjxC8O1Hm9VwCEcojLYFxWLhbN16M+CEQRfUwZ0JbN5JBR0UfIvEZN
Py88MuvS3w09gTp6Rcm2H9Y64xnBiL5L3N83ThvB17P6XbHcx0Af7juunxqxDlErbTgNSBJpmLnI
r8ojqIo21PnPF5cSTCCENdnFOo+t7jVM1K9WJRH7BQ+P40B6199pC3KILq56VCmTdaBdGgyQgh3W
Fz1a1ZXmW+4OCCrwrm2HrdpBepjfsCo/EBtGJOwPK+wr+dvaaTvPKHjsJuj1GXT7bISAX2xS/q1G
15u4v4fKv9vk/rGJJgZJZBObey4tfVH8a7zgeg9p+q3tsJco2gRlvj6PEyOg28XbCUXaZjJY5XKC
xY9HPfwHxALWl8KRkMywFK/9G+40UZrPHwDu3K2bhQE53si7LfL+roS/oYfPod8MDx2cDwUcEOtA
2XUZhXt1JaZQuR0wFANpAF4L5olxHj4kWDEYOUP/baDoB588cb08rXPzyV6z9epu9otpgjIyiXML
ukf2pgdGekR4FAJyhnvMWWqua5FilH2Hyrh2+2htM9gEsGTopEnuc5YuX5qKBh2eLd9xBXsYUR77
RSfeJAJKpB1fxMDbzND6RgoMMJgTtFmpG2AWQHfJtfWldtbGr6GADsSG1TS66qCWbtXJ1rL39IAs
bSsf6UPVPu+E917X1IghCleRPP1Ag3QqHyOrHkufDOM3Cxaf/al38gpSSCC7fpotd/svgkmEAKW1
n52abBp/RaO6xn1iHPc+FfbXuqXyXOIu8/Ku/D7k03Pmtqs3bxJW4Af6OLTxlSFaGZ5DqFaLNIOd
sECnU1pXa4UzcBeJlno+V7QaDyYGA+mOLAuAadlHR145smBCTpvi/XaYs6ghJayTzEMIGoq07UtM
MECzqOcfZVzfI/3KlHyKhgSVrZpzfk7mCVQBfdoVlaB3WQg7khMkHKRmsiS45zLI2Yd5uMNz3Bds
elc0kGPUjT5MnYlvCXMg1jVfmjjtrlYC52FCGg+dqP2k6r47TSo57J3kUjRgRZVzpP1SPe4r2H7C
IVMuPEZiN1zh0VBWtVx2aAQ6thtfJ4W5tdhzNSLc/L1v1lDChG6FrrMRsj+t8XKBBx3k8XDtJIQy
KaHPRjxilbaPC/DYsIb/DyPdEi9ey/KAZgvD6zFl70IWc2jzFCjC9qElyLeX2raiYitRun6Uhxpq
Q7SpQ3pAJAa5rhlUTbIpk0M/WzosLeeWY5mGfsFOr0sCzJAC/UahJmBuNzFGN1UYk1MRVChIzxtP
i/PZVm3mWYrwlwRMHbxxvpnH7Fs6qUuSwNC80P5RVll5LVr9hZXDPQN2cyu76oMrtPCLNX5UCghK
Zj8siLsKFvdCMkqgdYAks+pWNySG3u/VaLa2nV8AIfNgFIUuefsXOZUfsoIyrFmbdNrGXaQS+uzY
QONAY8DFiRTPU8InF4Prre4GK1jdAsTvnXZFXFfxFeGwqNUSVF41PGp8daqLUWXEm6DZ2m5aTY3f
Wz1DhDqMy5lk90r35aGIu/yKIechPD9U4JQxM6sDdav3VY29dTDtJ0wnh/aWLcf9MTdiPQHKTQ54
mS8YxDhA9DB5FFaKQLBkvNpF9aXqMEjS2H39469xrVReUgV42gy09uxBm8gGFBztd824wuhTzQR5
BdCwEEv3x9rhd3UyIaht6f3CFizC9vOhRDh7tEobKHGjYPsbiyhm7kMs01OW2fmbidUvfcKwuNTt
dyeF4mVfCxZW+IbXIoTx7Wrl0HVLFKX7jxQkihHyBRAJjoch0FP+IuKuPdEuswNhzS3wIqvCaatT
vyyNPtSiqA9AURxUHud56LKbXCMIvaq7JE3vZkKS0Imd7sxw3Dkx8WnJBoid713RsXtM8Sl8WptD
B57wJor8gA21vLjLCc2CBVlWKq5yZRdHZdODxe/HQuprbSMVtrZ7gyznorwtMcrI7au8svsH2NWh
1KawtfEqe8qbo41o9oCZcY4WJ8az5EIa33S4n8DzghJ4QpZy5rOpHNGEwN2ZuHr2K24sDwOYTEgS
C7fQotFZf8tapa8d1IIe8KL6JPMcLm9eHjBG0hxg9zIn1rIi6uq8iGBAM8igQnfQag1/EPhWK6NJ
NNU8BhYDV2RpL/2VyfEjcBu/rprsac4U1pYcgxs7Jw6l3YIK54jUoAa4W7kW6pLJF8OhVst5cYaz
iXkmR0hFk0OvnyXnYVxCZ2EQjectuSHm9oxkBPnQFCUMTSmiAcIkhXsSMqX1jlbvp101tmJpTTYT
qWmR19LH1WVf5zbm4VQnaBTqdDytOeHBYlZMiR2sIKOTRtgJgVuLykPe1MepRSTL3ty2RF8Tls8B
pspKMEFz6UMmbq40th8IwUNd8PiBqSLzpqJvtud88kgDOQ2EyfC7bwVym9V39pTNZ4mpGJ61DHdd
N/VBBeUqLrF5tA0sawzK3+dl0E9JPJJT4sDLMOPZWlnaP1FrRhg0ugzoAz4b+jyZJaR5M741ijn+
mKjqNIqm8TFfVMOGhZB0F8mbmCON/ogDdl6GhhzQQDmHUfBv+9qfwCbnEyhknxLEsFb5BzB0zTCy
s9n2iRpzRL2J6O/7E9THaRCvQMlwFXBU+WV/BcThenAAfEbexBQiWlo+oZnfrFJf7N5q3lqw7l5T
wsuHcYbxEeVA1xKCB85Oz7BoYfuz+IXHOY5VpmG30ToZKldtkv6eYANerDLcEZCd+t+PYxZophbo
ubrkDqaVGkqGXp9qm7yL++F3t8Y0yTMvmOVPRW3hqS3lYVstGx6iW+AAqxfiTQnFWt/nLdrFih9S
G4eAVZZMFq5yWyIi2F0PgLHUMWss4YvNWACfWRoCmYHz4ysCIcUjNC0NphN1nw1xdJjGCjNEF8Dp
pdtXh9hkV1CK+khyCbPydhMkaM7gxib8h1tC4xzBtTHEUZePDxDfDVB1MmDBC8xkDu2QEvSm25R/
+7l2NsliVcCeO0JSF7ZiUsEwz8cdid+LiVXDFlr0dPK3WgR7BYg9aU77PzC5c3Jj1GIwFzd4B25+
vGrS5C/LyMSP65mOU3pBGQqL4YS4D7T/W4kaAeJfvGmTvO11GCAZ0EfMHGCuhOPZChoXlrvt9O97
2m4CGiZzMvV0KCH5PeDyVKfBQOvrsvXSCZofJdCQ/dL2eX+CTcUNGG78wMjBOvN+CVpJirB3hzlC
KJoLBTv7tBRjpPna33Sv36qqb6O4ypKILhRTeu21POeWdUOy0wFm2PqEvdwEKV+JZ9jvOPp2KuP/
Yu+8kiNn2uy8opyAN7cFlC+SRW9uEOxmf/AuASTMjmYd2pgeVP+hmVFMSKF73XQ0PVmFQr7mnOfk
0zGzWLT4bFQ75EWBlXjizZVT6NbtT2FbethPEyo6Uy8QWyxvc520Z7hHcY62JUk5tG9Te0Xxj3vI
/rD0SR5jVSmUn3R9w2pxyj3rK+vcp25R2i51pu/bl+QGrI986YP0toz2uUUXZoq4yE4QcgpVnm5V
Fx0jItHGdXdUwL88I2Ir3cT6PjXy6qryhVaShvP2HXWvL8+VG2Mo4o4SzbkA5lnne4ME+aBJ0ASX
pSn3iASw8KzeLC/TiiN20pGyR6vm6agnrDnmuKseezyek3jzjTS5txLzPCZquEvN7Dr5DPCl/kDj
kt9lDSYdV0UXbx263PYJ02jhD2caE2pjUgS3S7FdCsABAoSCnUmUUCIJvCq/68b8gJi4uk9Mt2fV
0O4VasmTlpGf3ZtRiB7ty5r88uRmMSs6FmPZ1M9YPY1xu0y1osz0hw10FLSJc/w+ttkz4xf7COsf
0MqtzBNDPB7yJOJSci83AU4yQD7wl+5Be41o4KK6kKfFxtpPdTNs3LygVMyMQxtFFgWHXM+6tjhW
+PtVo+p7ZXUf4DK0tUV6Ktspee6brLkvfXsfaUNYcSTc31rvBSpI4KassaUunABxbxlUyj0i3x5P
dhRdbmcQTQVGnqLcjy3ezkZnRYro0g5vW9pGX+RZJPIwV+qj6T1vR0ooPPpI6/YprtfAQej494Wr
eqASVtS3FKAYG+qo3XXzuvdWAKnaSSVs8fsdC5J+Vxov9cSUqM6wygu3U1e3p9i1p9+8SNTu9suL
0U6O7KFul0o+WSd6aExd7BRBPmGxYYXKZHOWHeWLDS16rs6N0usg64yr6lltrrVnUw8Y1iKr3k0O
0w5kD78m21YvcePfxZO/TYqsui6JnYM+I0uii907eF+c78LY4qV04EqwldM9swmmKXXOtpOfWrxK
Z5X6O1Q1GkIR3UNIPI9BRNW+vf3qXjKIYzICaSr7Kgr7TABHMEeBxJ8/wchkOLRlvssH7Up5XpxG
V9inefbvIpHX93lu3qPWbk7UAEpvm5O05UNdtHxeGh+HUqkXA79LoDA1aV9+N7W40egeb0d7Q00a
9Ev3V5vmqX71FDPa6x5vS1as1Y8N1xeKfhe3OjeG2K7FxjZEHtx67Y5Z8V1a+MdbQ5453ceIRrvO
dbW9ffrtTIol9Vc5FhLSUx5vcQ2pPRvZp9vYk8nKv25I3VI+jGL+TXNVUQzynHl0U7x09g0ds9Ot
bIcCD3RrFJfb40bZuleDsHe3H8Wrq6Nl73K8DpnY1V5KsoWVnYzCuWgZKZ1jHSWH0kt+59z5wrFL
PHbDTbfDtefARqPTrRW/aGIOOOntJ4Zz+v3tUTBT48+gUdB4LMnAhkXoPEqaC41XAmtM47Pu2w9G
i+lRuNOlbDr3Ll30duP5bGHcpWpCv3TwFmHjGubYu6sSls5V/BTTtga+UbLppM5cHMe8ypxbtZ2W
R+ZhJjgdWsT1fnjXtQVVw3LAC2gjfMA1cXsE5lWumBoMD/NXS3avs4syya4TxPhYLb5sryaFk4JY
GlUR0GzEe1p0pp61LnaIQRWrz9Wakisb+4mApZDN1wwVP5SlIT00OVxo3Rrnc9qjB9BUxmYUphx6
kewlm+XDYiXpuVL69yLn/KHotQiC2fxNXJ1OFxU795UkRSOzl00puDeNcPLDspXdS9R8I/RO+eM9
/YIshaWCXpqnBWOrlbrGWaeU2hV2+1S7Q3vwmkLt2rEbt1Yl9g7ZJcwkBvczn7WNlKSYOBPCotZI
mkOpY4l0tOzUR2gkcnv5MFK6Zk/E3kFoPBOaSWkLe2E80b99to07PMZTsbds4/3mV8QklXJzlTDm
ZHZIyykNbmoASsm+tHa0ru3fGqIW5njJOo9RpE5R9LfUwwa60VrrmwIM96trLqdhHO7FVMIsZNDw
Qkmm+T1pNF0fE4jtljtQTujmta45+FYZn13mFCfNZw4vzVNTDnbYg1FrsZNyjef3SC31O8dFmoR+
8aW0kuYlEw1GvXZ6subGvGp6G9ZxnF1gCWnVuXaVxgQsnV8B8u6knDeyy5OnrnN/KcgurKRTpvft
C1C9/n6svUBMU3HpeBU3mbml0je2uP7xMHjpXZEUtGHZC0ARXvwJ0IsYn7M7uixgvbQLNH3+J9PT
BwF6d7MYSKAG4z13Lwu6hbvaNE+lA3OrjKvoaPezEzbkTQTSghStq3nvE8w+iPI3ryvgUQi72P5v
Rx/8QlqnjD5T32F3nntbS2Z0KQvl+GykF3385QDs3op+qund5mI/zOMfm7+Sp8W/15byt5HCIYkt
cwIoZHFMVy5skapOzlUj4nPWdvae5OC3JVXryyF6LY1NaUhcgYX72tBEbupU0ff7YFULXvabQnIj
tZoDXPBDhhums3XrujjSoxwwtZe+Sh4dvZs2wzGh9udOzcG0ybRya1kMQIomsXZJGQ1bw4iumWST
bNPr7BtYpUHi+NM2S4+GVBBcMkm3WzsVmjqTnWGCbcmxmH0yCBkCXwFnigd5bDszOUML69bpZqu5
7FTL+oIy6aPmGQvcvPV2nqDLhMnz4UXggiIrfYHxBXsR6yvPVHFHuHNrxfLoJhWGYtNgfRM9S9Hl
WxLguhi83tRYP5kmXuZYuKfMr7xTsv5ze3M0vDGoBQ7aaeZ6XLDVmEupPaGL2WqeMh9ub2UDw8q8
P6RpF91JU51n7872eFA1qbA90YDS0qiPMRno7N2qBszROYHE3h4MPQoLyeS5d/oNCvMyZAWPNdI0
5k2Wct6NEV707qUECcIDfPbMMQ+qiSO3b/lyO/9lxJ+m7B4lp2S8topJXw/7HtSXtJwhGEeAbIVp
qm2uQeLKsE+WbVeGeMqOumO8UZv9CO1rKgu5s3pmBrbMNoMU3L96isnUGcudtmQ7q8OC6Ub565hi
3/GKwttG/XT27CXeVgyZAj1nYm5nT+4oLQSUrDsxv6zd4JPSYgpc1xKQNpr7wgRMmFdV/qCNgZZG
1d4a4oxDRwVT1BtPug5hrdM660ByM+3CaAF3sqbkMnAV5rbqQy02r34HTqXM0ZbMfXssHJZww3Rv
5qk4a7J6IVWmx/leFLts/hlVlm5NpMdtHqW7Xmo/KovfG8t8N7nR5MUiODCJpDCXGlepy216mEgV
Ho+VCR5RszJ0ns68Gt+1U2EYYesO+Q4VsTxaZR5zd9S88+Jlr75WNncpdR9sktBtWVJQ3+Gv1Kwt
vRo6KhqGIkP5tHyPOi7t3EIm7Tbc6AFNeBsvSqaLhZMGpxgYOWfjo/nCldxS+C7PUxRfl6hLdswC
9yXW5MiZ79B/v8EijtD3e25ocwtsY8AKncXKRngfKX9j0NcepUfjshjLiTxM55e+FTpyH+N59PXf
PgbX3WgWfA+v/mOItg4R9e/S2TOOpemfZZu9ZV3ThUVXvxlW/BNl2A1inSUHOsP5Afm/2CeVuMcV
7+3lwgtZbxn78xudp6nvKaVqPtU2H0Y4v2ERRRJj5iFmV3xXJ/pvL/mFpDS/zMvZSfLkyjoVLo+e
DJvIZ0YQa8Pp5BAYc3aW8byYi1z9XJ+DNbhHu7a4kqZo04zeg1UzNVvsRh3spYD/qKwQle8vPxqi
u1aqd/FiSS8OsFiNKwWCgbk3dXC3eKpY39UPvtbdxUun7b253YF3Yo3kf0/zyhOq/9j2KA5DysRb
YxC2UfJeMqQNx6E3kVvZAdwn9hvtHG9wiwViAQ5h919ahMZQJu1LUdJCthmYIlMDEoQfMEibCvtc
hdi7nOAtpjgKnEQcZx8OZxO5Z+r79tGxJmauSZYGi18NW+ULLHUA2q5DajtnrR8fkvWtNG7Nq0WF
cu5tSkJ63VF+jsZwcvFkBFZFglvncLwbthtyTg3Ie90oBPij7zyAgL7evCoNxvgIX3ZnZqoPcCKv
+KJ25MxVrPTa6J9OcMBJZ5P6yfDKiPrYC5TEud1VYaEM601CAN9GziR2c9GKx6aVe17W5onD9tEd
u+Iwlgkk8aJNXlTXdSE6pLvB+dPAINs0mXKu+lK4V88Y5d0Ye/vbu3INkbdrODIgEQnIGPf80BNy
a8x2eraWM/r9qygn/TrxQG7k0hg7vQScnFh9AKuAknzgHmwiprv4TewQCLkTRQHItbNwGqNS3JC1
AWkgLodnTJvAryLPP+SjBNqJwGiLkWIIIv67d+MEjV0o6BjvrDrR1inQF2E5+b6JVlJ7u3WGCD2M
mLlYtTdnMb5NhGJ3meRRqWTanYtyJMHXcuuj2XTp/aD12qFurFfOaXVy9TEseme5YFEdsaYuPF3M
Pn/FrZNxVkdAVjvjAGn9PfeM5dzuPKs3Trd/itXkj+YwRN4nd3aHTVJP2+7OdUdnj139Q3NGNlV5
CT6Ivdf6/wz577acZQNsSyQXf2i7jbUs/dahTD47LcET3eyLsMe36hfGdB4Rb8bF6FM3wvLoW66j
fCT3qHOOvhy4/zuZu6nzuLsz1x+tVBUSSDYjIuwdprbt0YhLcbQulkLm7LGPY81VOEfFDM5Xnvdc
PqQLw8TU1KzAt/I7ra/brTmlxiEtniqhhfni7DFmKVG+CnwtVZY+miXMO99pj/AVnvSHxHDOSVox
LWAzTg9XPc6YRZUEPxPFyUc7YLtsszLdFLkDWpQ/eGCo7VNn1gpGSpK/uD5wZRV9zRkg4sT2AmM0
su1wzv1YC5OidjfLkD94uY12IGbyb/RJAANj3CkGyiEosPvWQj1iOYT2jUs+nvuyEpAyuBvNZZKs
a0UYgNTQlbNW6aXx5JTNp8+4nRkUqxu/y7aTYT44GU7wyGwvnp+5+3lAFQh1gaDEmVcP00MnsXCm
FvquxxscVMJDVtLz29mRRyGOJ2rjjxManEn8RO3y6SPec1AQbathFZEiVK26ZN75KwOXeWIKG5XJ
n7LMr8FM4hNbj2dfU9fMNIdDNJgXt8SwiX8t2uMt/c6mhPTThXMMW/kD/et2mg13GztoJFvb+8Wg
7dXSGiZHeU2BhOiK5aQRaizXn7WpuCauNQVttxvtzH1LW64D9cQwMkI6EL2ME/xMOJu0VVb/5U7O
tNHM/sfK+4uT9b+1wiGwhrWhKwYZ6J3xPnkgkfvoCVsZ+TJC28k+I5nDCt3BLtfjkNMnAu6QjySM
FQ2qVj1nTyiDpuOYEBX2fI0BltPn2c7OhmCqevyC/AdLPmt4jUKXiv4K4KgPhJHCeSOSGNMvol+i
Tge6YqIr1bF3VDgy9Ou6d4Co3x2DlKD256c6k/R4JPUWgMMzyCR9Amk5jj97HGIhzJDXOk1fkPA9
FXXyWFf5R9lgDKbN/ZPDLnepix3n0RQVzMrFF6+125yXJWG95jqMU7RwmMCk5bAEUq1iYOd5MMiz
k8mvk8RMIBb/w6qKz87JmbFY+UOK5nkZ++ys+03ORVmHfZ8oSMbil6ZnRpg67iUb868ZNRaiFdYw
PG5+lX6KMn9P7OLJp4hDyDHjxE59dD7YsPZdVfcMA9oELqV7EhFTwY61O2kRIzLgZv7x5hB08gaD
77WO/OfSVT9t5vxgfG8Dq+c+HpfoJLMIiyAiR0oabn/x8tga8/iEPNg6aPbq8llwkgQVuJ6NGuf+
iJBhfKLv0a8JOEI8x3w0trR4P5ETiQarHJ9un5Jkxm+0nOBT13dFYObuWz8937777V2I5tVWn+Da
LbcfkWoR3Glh3d0+6tclB62uf/39CTaExLAegCT9fXuAyueWXXP9+9393Dy2BTPo//j21bRW0iIf
D7f36XRaT51HgELiHKd5QoK0gh0LneHBMFwNxkjT1P205pgwJZsOnuJGNFGwcyP+PfC6KyO5r73m
Jw79SjJb8fI//tJs9BgToIcTXtP9s1VVxxnlSj9+GK72CxHkvs0Q3SBX/1wAiFejv4SgfVlR86xH
EbM1KbL3theX1mSCW+iY5ZOUYVa+zOhnR/L/6n9y0b6XiS1CATwsUKTMugnyG8P0Do3bJbDhpy9o
F2LLDdIdfYAFLpG33r3HHHL2lvTe9d2rO9nTfWX4gBioWnVDv9OnPoFF+hRlxrSZ1bzDi7fwWLx1
963G6T0t7g+gdkfUPq1TNAXKjN6yCBxxZkVndDW6w6wicnMqMYV2ANg/ZnMJYts1WSUOOlN3S5HO
44MLFdPXkslhnz6bM4oUgTGwL4jxGSWOfRTYbVjqLJO7M3xpuRmaU7qo99aFPJ93ztVmkRvOCp8o
zMHNij5LalSbTuJwj8kKCYdfgwgTB1EmUV5uRIc6Ikmgm8DTL1Yt56VIezfsi1+wXHwS6uiU+sRn
IR9ZQA8yXjqeOrLyKPeDXQGVX4WIGsprkyIRorjxRytRA0jkb4Ecyuc2L8gzyBycLNirkG8A33U0
sCtmekeNfxgt/wqvujzUst7nPBEsHPrPpOM1Ch7kbqnja2eNFiniqG483ThVhAlXlRcsUcNx3DXc
a03SbexytplSQCv1/PnRNvOj3bKKjSlr8n74jmgImg4vBHNBNgz6cLWXlJM2q6nqiTXIrRQPmLbg
GhF4LCDTrccabZaqfyGGy6CWuNm2cRFazZ7YNy08n8WEIBvF4kup+FcmWrElVGH1BNGOa/BQm7qX
G8un48nj8olDaCvE4KEjSvuNNO2IBG2GP5n/qGGU5ibGs41Z6xTX5bQdZZtv/eqBg917LnozQZpE
8Yc7JmBnpqjhjSehoDlxTTZg49O9PWj7SlvQMhbTi+MsCynRpqLiT3IWNVlL/wjHEluEsh8nUX9E
DT6L/kLZq5Hz4LhB7vWvhJloISM81Za/NaGWLWzVvayQ+fX+GBQEHXQS+GpDMoGKGDhggxyDOPIe
xyxPdgxYQ0wrqBWXF8HIMGsAliaDD/+oorAsmegnw9wAyUvAgqYGGp4CgaBtbItU7P1qPpnaooG+
6D8XHuQ251TJh4Sl08SVy5mBbxvTYzYZAJwnRl7FZG2NBJZqWRa8orL4YRmn9lEl02ekZLUZ2v5u
9Euigpwe3cq4uFTpy7ZMe4/BE+u7ZVVvJEQ0JOZsHbHmnBtNcOdocjuoWhf6/OBu8o8lMmETDf4/
vn/p2rmF2MSnW4IPSgEPdvEZ7E3xj+WGsrGPTKkR/9luRwOzbs/T6E1g7ee5EEeScPvQAHQLj3Ql
oVkM7go0EQWCXw1CKmcmLDx066xPBAY4lCVZRjrEXHx7EGIC3EUG+BqUBi7ZkVFNrgVE68g8WKYp
w1IDk1KnxUfbsiPGPIiMoHpE703rDLOOHnd6VXI4YKv5xzAXRj4lXQMR7oWDrEL3wlKWn3mbvumm
+INTy7AhypZa+6dHRJA/WnEWPWkls8G61B7BE3zrmbtiT+UYRm5P6TPaEZEn8tDgx6f3dANPgI02
tb68VGRO6ASDbIR0bcIFgOEmMQlP3Xm2WdXaZT9+OmQJFlO4UIV6QpzY827HfMm+3KL7gzUNO3Tm
c0ss5JmUK/3ejv37SbOq0+0txc88YtCljqVmjFLI08NCQkEFz13PEXQyM9mmIv+TDereG/r+OA4I
eqLFmbelRTRSXTubWCPdfqRUnO3yaNSjfzQKDwrLoFGyFfXWlWximHbGh2G9Pxapcc7S9Bks0n1f
aEdyBnTItYbJcssG762+caRaHLbTY78MYdelVzdGvGb4lb+T+VuJ9JaWTNexfDGO6vDT0mhxGulR
cchoHDe8wpgipQlj5XI8FzEbEFkjKJ6M7qkqsHplHANz0b+mJlp76JVX/GLLVsb7qqQ1ZKARb/yc
72vT62/KZPmMPJSybfM9UqhUU8OSTgej3IjoUyD70dfls5h3Zf1PxuZw5C4XaE78biaCMV7L/HB8
lqwQpsxnIID5bbfygCmSt0OqYa1qZBc6ytAPQueEQcPebOtesLIui+ls4efeQAv3QG89e7ETPffm
emws04xHq4+e49ld9quROXTXN5Hd5ddM8/Ya08tN17KYmtZLqNIKdTYHr2DdaDgXgJvvuhl3z7d/
gHr8tJGILzCd5XM2TOYhSXlMbx803K57lkUcsgJ2rrfPSDqhoNJUrBDX7xELqa4WBK3bW8v6Lidi
QYkXTBxu7yvSDthkZcSb23e7va+3R7oKld/9/arJd/YOaPy/P/T2PkN/jTWtePrXJ+DdSgZvXbA6
ZdhZVX2ONee7Z1Dy4iOPQJUhPZjKi/si4vbDmEkiXj+hHrv2Re/08hAjIPi/fwKJgP/pO/il/63W
H2EIr/xvfwQKHktbmv/uE/rF+fs73H7J/+Y7/NdP+I9fcqjmcdtPWRtwe2keEmd6ryevpblKhkuB
LgnpqCHfvE55R7wOOosCPspzg2TBsfKtWhr5pppV1uplcI3Xj3p+XIa8kJNjNdoUq95YsOorjokl
YT0Nw72l0hmYHqkrTCG7f2q92hl0z8LtjT91wrdaUIITenR0pMOGjlHTJlsI4mZsEhHQWQ4/+pi9
2vCYvnPTZp8Hx//DqdArxXj9XwfbttmPeslzgzwHtp3Qrq0VZTtiKPr7yebSdBSmM1NzG6yJSr32
iR6fic9igyFc9UpWX3KpMKZtbh/1UUzfcSRib10/malsc9+a1qcvU/Uqo0U92FJ7vL1FloB5ndL0
XJc9+wOp9ceitiC8uf10n7ssftBO4Ay0AIpzb+adt38aXLNlOXzqNAdv3FITMGS22/jHEsw6ejzZ
fjrTutQYa3llxmxd2e3/3N7PHytCfHcLNF4+zXjXUEJ+atSFx76VAAcKv/n7xfq8yCuJ2V4I55xo
pCREQuk/8VeP20HTx/umn8qDF0WMF/xVOFcZr7maYdBCsAIPLxY48Ss3jR+XfpQrQ35ZafKZi1pr
bUOilTQfg5wvFDfHeaXQZ3+6lUnvrXT6Cky9YQOEaFZyPQKZrVpZ9jGaXh+4fbVS7qeVd5/ZoeHA
vy9WEj4KuIpXY/0er5T8YeXlO3hF9ZWgH60s/Vg2nwtw/Zs55f9zs1/+z8l8+E1uD9TfVLc1+e+/
RPNd0l//498BZv9n4NPtS/4Sn4T7byaiBEpRhvea7q62j7/EJ47JfyMV3ua9tu3gvlkj8v6FfPL+
zbZ1zJA42C18B0Ta/S/kkwXxabW/aHCafB0qmvf/hHyybg79//Cl2Ij6XN+G76Brjsla5H+PzSuq
UjdStQQDaRpPnZtywY5lcVYTJuSsNskO4jel9CJDYtS83xHOyUCNFeWRoQ9bubB3U07DTk99Dalz
xx9ESbMQgJBWBmWsXzxNat2AuZO2MVlhoizjpC7r5mLL+A9u/m/dqCniY/fZyZZTsnDQ69iv96Mz
f2L71Bhdu/s4b7felf0j874+HaAYX+I0g60bp4zrtPRKmsEEPxYcxJCqr9i+Zw2q4fSDfBKjnUJJ
fcnc8n2A8W8a7ZkpUpDadnvqVhe4wlazMRBnYXnYaWTZBTpz6QV3HZbnL1qrZGP2yatvMMJb/Md6
oN70218Y01gjtw+JN5FyUrNtXbOn+OM3CxNKXrUT+lHvomfowTqRHutyZkNtzG8iGfHy0+KGppO8
03uPx17/jbGae3Or4CfCP0WeZhYAO/VXkdZy71Ei20tjHxBfPtcNXG+RGJuhl1+25uoM0IxvxRjB
xI+ARhq+N1WJqTtEpfhkGEEF/piR4dNWckOTuBegGe9rfX6LfWwNWmtDIVguSVH+mB1z7TFteVr7
9tzn1b6sESAVGFEAngOF7cx5t5jtWW/BNmo4mrXhS7hbgtXpriCF6cXamA7dQxc/Mo96QEX9TKZO
Hsgyyhg5DOH8FaNrIjlPR/e48QwJMTE7GJLev4LjEiMrYHfif1exFx06bz6b+fxMRZ0E+TQ0qDiQ
b+txW6GrWi565dF12OZ5Gj2JFGzS2A+w0dl3dfNSoT4HM+p/Z7r5ge7tVBSXyRZktBodq/KcxZFP
pV9WXDwVBMnCr14s4tAoIrleIAXUOS4AQM5hBpaKkQz9K4USgVMS+KkuvqbekrvWfGwhw2z8yBFH
4qoat0IwX0yokIs57OkPlnrYOVX9Z8hDBADHsumJyiApfDL10EgMe61cD0YWPwqjxde5MLkofebo
KVBXE0b9sk7LLY/qoqr+JNTRpcFJ7Y+QjjT2PfE0PLi1uPojjRuI32JXNuU9mpUjWXtN2HuvTiu+
JIQV6GxJvuvn8eWOYTaYAeHd+YXF9lo/G2xyaTDc71qLH5LEfGMn/0ek1RAkekmMIFMwL81/MB4Q
6uhZ/yCZvrRFjA0o+XBmnOMiialLZkYVY+MxXcrLL9V6MUiATVuURzFZ7jZaxQx+OgIHVc+WzxeM
gpoqY1lPvDwRYeicNg10TdtMXgv+zF1rOS+LsTXaDOIm/brLtHuMf8oFSLM3wNRICwrwqjuTmUe0
TXFwJKUEREd8XVV+dLUuCgdroxmx2JQdEp0uZvxXieHNn2vsZUT2bjwm6SPEZL+w3/IevkaKlY7L
/qSVydEVklkDHOi5PbRNxlOYMtKeC/WcIZXa4jMbNixnPXh5JOdZ7sbwEg5sNln92a6q135gUedN
+SspI89Jbl4JPfk9FEILRsennYif1g+qriwOPqsDKFrneYzf8WJ9MDR8qEG3Q0mKt3hQ+8AwkGyz
23+2KUC3UpevsVk+lJZVBp0O/TiyUBXYCOfzIlRVWe813fyNMQfRdYM12svqsOxZeCdyN2mTt2cy
9elbyO7Z6mx6ZkAtW7Dt4HoqKLxla5KStMEZAlDTCj3ThKiTvzmFOMuxI4kr896XGU2VN6ovN/Ik
SslBhAw9HxhO7n1NWPt2RnXuJjjYoNBXpc1SYWTa4c7T2QYIWIwlM/Lyk4QDckDj8WkYyGYQhvch
InnX1dNOGu7FVN2zFTcLEg/hM/5NnyPNu8zSuDDcYPa2JIERDddJNLgGqJknSQCmIy8yVsQGkBlq
+59ekT3mkUZA0iUddETWJX4X4vDMoFHWC5kHhzgxp1MXzc9gp/pNMvp7FhhncIYV88BDMhJPbVvP
HQIm7GbmjpXlt0Z3e+jt5TcxOxtEmg+EOn+JWr/i6vlw4XiTnpgdCN6a6HaBmsLGkZF9YlIDh9t2
0SU5uzbpyKJtJMGkQmP41z5kES9s1SHkGaa6YypKuEJcq3sG0avHCd5b6/XB1CXXun2RxaMgIsJR
Dy1cDkYn0feMzhXKPMfYSD9v55iou3XdRdp6P0+XpkJ7lzJsrmb3oA2O5JjDolhZdzMyq61Up9Ey
fyciqkI1yb1yDTzX2coTV+x1Ev2q4ppLvhi+fGLLdrKuH43U4HxVz2ox7lLRzJu+c4/MKAxOsdjf
A5sFba9MaBeMEblNhJ2NoBD++jeW5OTZqYZjzggpn6ofF45GiPzuq9SrP3qLpN0G4V6bC+rl9QGV
NcpHm57AANVL0oQI3UmhDOp2s1ffd1znRPEZFdNQE9KFAnK9LGctCwnb0/cJ884N489jVYrnomhc
5O3pvWWh+MsIFbKM+duXyx4YyB1lxhtRAHeotWAweyoOJmk/G30RGnr8oNvqeVHR3VSOBK4xywzX
82bcE9LQsTYip45tgEIUzotO2BfmIQ9O0nfbFEUIlGT9T7osf7qOiZsKU8Vli+hUMEfTntmKcmbR
+DANY5S8tqMWFDvG7/I0wJIn8AM/mZY/EKpz9T1A2/j4WhxSbJnjf2BFi4MUhHa56fI01BpRRda7
45csBTRaSqjZoTfNKjTnt8Wc1GF0igdA1M+4oLRAJ3hvbA5OHUUhAuRNl2UnMXlv0DLfGsE8Vwza
D9v8HCRuMAxKsrhKSeLlmmOZEm1azsbI5n7Qa2+u4LLOa+do5HEd+Fl5XGy8ppUAjjWQrlBa1Ssi
fZ4Br3rVR7Jm/Zp6pVbeI3eIhykhbySB6b1XjYOdqgYmCsBkSxOF5pAv8ybUIMwH14l9t2nmog6r
qc24iVAjIpz4iWIv3bm28eZ5bHTcZVM1JqmTDhrIVtYfVsxMRMeRBfaQLbCLdiienV8IX5cgr/On
Vu/QKdW/ioJxtANTKHJ4EGcj4ygkgND2tI81CCtxkCRr3nBOY/2lF/l7qZlXxEob6c8Pcfo/2TuT
5caVbju/i+f4A5noB56wb0SRIkVJpQlCLfoeSDSvdR/BL+YPda7jj+uBw5474pyKYhUlsUggc+fe
a32rN68aPk3PHl50RQkhI8RoHnWAxF27BIt55Er8smPEDH2Dqsr2X+d9o0snKArDLTSHl/kTQr5C
Iav0Hcot+raJwMeY7SOU5mgJ4ln2vaxdioWuZxn36uwa9pyC7bF7IwUOgUqLsmegZ9eKnGonvclu
ompq7XPaO7vBx6eQGNOidKsdQW049/lIim5AVLoaBfVgQHg9oG1ul8KOXjn/fqceeLwSBaBiNfQZ
qjwqhIqkBsofVDgPPnDvov2UpfXjKCohBAfZUcpjk9s5gOKNMkMmnyNCYTUaAr1WeLdb44/qumCD
3fLclhaWU5jgHjuYNJiY700Z1HevWPUGmvEopSFaY31uodG2NVMWOJk7kACHeFDH1A+uIaqMJepH
gEtxvmhmH8dkouoItaujO/4SoQBQ0YDrxStJOmsfrFE74CkG1tMlHCWchuDIeXjXSOOBY8fSUFZ/
VGX1WY/N+6Cibhe22Pei+OjWQb2NaueVE89yZKi7gvR/0lO6zRYbiQW5emlpYqtPrXcqCVyW6Jgp
xrVGx1tOJIAg9TQxDN6m+CBKqoUgDrjeJpRkbRzCwWH2ZfHKwPhAk2LpT4T3FTjomKL2UkqjWM31
FbZ868DIaAmdhNyLRlhrBj9OTqR2HDekEXD39cr7U2rsIi1aDYZCzgEprOpvhWVhEGOhFFp4Fuh7
NCzYQG8WrT1wqsiz74ppliV3Si/XQsofR3ZHu6Frrl1gtO4TwiyrHO5jRIWMwZgjh/BXqYivUXdH
j3uvwLSgb2k3XS4ndJcUfmGiNrMlLZ3I8gD9+mrV6LWcF+4uh46x8aZG8Trl1jYGtOLazT6Zvsh+
ODXsSTNn0vaZe9gqg6NVoH2k1eJramvYO5ExEe6c6q3XCFxpLwU8kmWosk8dNB+uYpSCrvNipCiq
Y0bcvAAKEk5h9/kH1Wb3pmXNPUyIbCvM59Aq762ffP5dg5U5XuQo7x2Bkgg1XQ6b2d42+NG1VC6x
2ewUZcDEvWamGk4Xe0TS/Kcg3WViS467/pJm3qnh9vUJX1zkBSKhtCiu1Zi9TfPIAMvlXg9OnUuV
l1JCoClbe86hLcvwIF22iSw3dxx9iKAI4YEEKQD9MI/ppZNHa6G4XAwsXx0VXvKUENd98hLOEpFm
bb3JW1ll8csMaF9ZrJq1X3b4kGqKkYi9fbwEpvfVVOXdDWqMjcWIu+/XNrHOgYFH/FnElFK09pUp
sR90JDrln+0YfFeeL2gGuD9ZoJ/GeNplfYERHnnvAvv6JiDM201yaJhOuHChiS5Rv3KUTCXZtTYt
su5NyPiqG2xDCVVawCIVD7cgAp4HmY49IJ7crRUxu8t4ZdjX9RO9uZDp9PQOYiLB/hdop7JkFaG/
ty1a1Hcxvr6aZNc4JWk2z7Lvxp61GgGwDWQw2II85904mm1zTb1V/YHF/tMqK3Krh+c4MTd0VvFz
D5ggy8BchiQjdXJq0MGJG3KlHiGpvOhWd0PtgYiJmXFpMV3rzajYxeJTs6xLSHrLste4QjnRQZ6D
axzYz3rIB9QZ/bvZcJHg5t06pHP43GYZIC54SbW/j0vmZKyWW6ckmz3Kpkffpmi3Gt4AMfFWgIt/
QSUOeb+frGWrI/Yw+IxH/BVr0Kh3Mkvyc+qmO/KTyLlJ7C1pyRVS9kZtHPLPIEx/cNjo17JVp8Dy
1q38qnvmyL6rvXVe8MiE+4JKOz6jfXuDPqpQLmOa49l9DLJgSFOkgxgXllblxiep9qiAy7fQzHRW
+JAmbPCM+xQfSGghULT0dcuk7akzbbwsxAEwMZ4zwEpvUQfpt6ew1BuNuwAl4BzsFnIiUrIYtXiF
3Dfw7MWkRbCA5pfqVicQC0boXaiNp63Z9/ae4E2t/Maehg10LO96UpLGbc08p4/An5KDxPWM64Z9
mlBhFU3pJcLZRmqTfEni9jhh+UbaVZd8LN4mUNMcRt2H+9DY8MPLheocZ2XGXb1O04Npj++YQ5p3
1wwXwhlXsPWzk+0zoNFE+4nMZj8gqfIG/ZZMIfE0HorYKumCbZGRqmQXv8K7dWV8YZb0YgQavk/d
OWMvvFL3OImlbSKLsdfkT3PLvHzqVf0SuoG2r4Ly3MQB5+WBrSrr+mXi02DSbS73nmqHd+YsJTWR
X1FKRcgbFeJdzVfgcI1iiwoAg+6ssox6Ut6TKtdWcuz4uFLzGLr6Qy+D65jXvx0bVglawrTxDE7V
OnTgzow556TCrfaFa6iVGXw0pvfsoHFl9HqvmeMC4yLFet7PigzpWIevJyze0ka/4eGhBOQ41jrL
uinwVNvcS15ffQSl8De4/q96QvZKrVnxQ41f32rFkw6tGWFsR71DUN/OnS6IfwuIPsCCax0Mm9mU
CaNaCkaCir40AYHbJOF14TbWN4nbOhT6LdWFniOOUu1D0RbgV8DH2ch5cC3SQBryDfbj8ygYnULy
HreVe7Hd4YgTfNtok7keVfXlCIiNnIGRQ08V+TyyeQbEQuEnpwNZF3Romq4j4YXtos2bLWj7zdRM
zmo+2Roe2SLmhy8La0/G24eLiBA8BVPVFxuBIlkWlGHC80/9rPtQdM5CA+mFMLUXI49WsRbQDvE9
Qohj+TL17PjIxjeD5aNljaZipTPF0Qv3CrOmoA63rtMkQsgZ1skI+jfFQbkcrZ+8b2YOJ5u40W91
V37J0bgw/XjW8mxcUqe/oDQ+MHSNdlP6KkVLBIjQVzVtmvmj1NEiL6o43zrgHHe11x7aFlFC7Jd0
edP7fMg0kiQharTIN3lH4BH2OlTPiCkKF8INTTXEDiHj4tGgRZMUyK9S5M0YiqL1ZBdnx85/yai5
lE617yc7PpShPbH0hCyS09y/mfSXQLeSRW08DDCm13bjwZobzE/Iig6iQ5f6R/QXI/SNvQeYwMy7
z7rPX9NuSJZWhpM9shzxGjVoD+uYExEE2BSKUgEN6w7AOiFkaU5c5mcjqmETD8SDE2UXVXjoi6N+
JTMb8Yi8DOQoH0JyNQa0KuvapFUUi/oA5LvbemH+VAT2z+Aq8lBt4mTb8LGZRLpv6M8t3N7e1S2Y
Cvpiq4gKALJnBMx9eug4586Mo3qvZ8STZKUPuwiXwkA50QVlRlAX+E4E8i/KOsVSXLx0ePNEp218
GWx9JlGbzpaPug9sybR10qnhVXRqNuMTlJjn4hO40bC0AnA3dGJ88hxFu47Eu6O1N9k0f/oG36Fj
hpD60kQR0wCdCvEol2bUcjvZhrmdHGKJ+V9onHLcquh3NkjXMdXDVTx2F+gybFvtGU/EI1TrF/K/
5bqKAcPG8tWQ/SZTXAgJaqc663GxavyDOKvs0Rl8d6HzLEa0xzHbX+aU5EbP5sNs06Bq4LPy/3C3
3W1fYT6k7d2jpPfRSc9dlNYtqUWEt8XwQCubIfw4XePGFls+BmUbaygNrFnmRVRNt/ILuqeFT0hm
UeyCQn8ycQyRuDwcY4xxK899FD43SllJaoUpnRYo0tYtR8DlqUZgvhAay09M1voqGZiAVhme+u6p
ARrR+EwnLPFQIGz6wjU1RsNTmDnHPvXRVvJZyllSjOLmjzkpWvrRuxFX7XrIq31TFy/cPTgUggMh
mUj86margvqJ2HCWyaZ4be3kwWpY5n1FFR9yMTepAx+3Egop0t5D6A64yUL0WXW3hGiuozUVxi6u
67NyjHJneIrVzNMuDozTTdDSsM4nWPkZ7aBuHD71+EHV9NqAvOebqcreOoh3C6b5r1iUXmI1NtvE
+tT0NFtiy/bWmrdOnQI7VFWfdTahxdREL6Gf/WSmQFQqm8doEDZXdoo1n/6L59XuKmqBbsgE2Uau
M9xu+OyDCnlD2+gnV5eomgwoHrbTMTBtLY4w9jJMgSnolEOt2clFqiNFEyOHh1yan5rjLkKzOxNZ
eQ98Ya4617q2hsXlLqFF1cy5SLlnNzWTFDnDkBz7ib1Pr8uDXYqMZn9cLGsbI6pwmdf/FE11U5B4
WFmA52ALww/KEAzSomci0J4arFrTm5Lgl4l7JfCEwev7SMsxUg02fPH1rQrm7mV/aStxYemIFkmq
X/UQGBvAePpIKNiFlr7rlXuqOgLCixbgUEMpbmjZiUiB316RbOUgmS0FMuCY2QSCehBUb9MA6SGB
srhORQPrp5iMTVm4B1LuSPhMWmQW1UlTtJArFCk7UaKiy/3wpMvoFYNdcOhrnqgn6SFANacoIhep
w4GWaI09muzvtrtOfvdjdCxHwYRfyR+ylzz3R4zxE0njs1bMTZ9ofL1nLOwLpfkuUr/0qevq93iO
RelJjEV+xN/NVubASs+CkTo9OVbs3tkblu6tekVhkOl9wNsHJaAbvuPepBsP6wKJXrSWbG4rJk0U
VNZwdqwK01EVPcKN+9Zq6Cj0v7JFMo7rmd1bat0eK2PH0IMjy9wBoYkzMtaf4mXrpUfbJL47REWp
OTCjI9tG7WZdjIb/Oo6YbX8iDvA8DgVpGqF9KkS5i9FnrPuhexwUAZqObXzFBEywzNCSTbi5AI84
CBgRXFhj+UrLdh/RLYSMEfwm7D10mLX+oW1BSUU+MSZx28s9WZV/QE/EqwnP4hH/wrnNKfyt/OaD
Q10jUZLEvS3GuhZYlrgWGojlLm0owrG+KxG9ow3P12Hp7Gy7kFvRPnCQLpfMUgfa/sWfrhxvvG2s
+IGCieXgFfS6Dy+zyrUX0+zoZPxKmFvewdDxezZxfNj9qrPVSyZ9XPCZzAhygBAR7Ex0VvQiit9w
OhGI6D7omatxiZXrlC7hxo9p/mQ+F6XLbtg4YfWg4tp+cfsKk4RlvmV2Mm5lTXS4JtW6arSzXoKp
GcLpOx/8jY22FZBlnq1CM3f2tl0tQRmRFprMyYphPlXpedQy7i1zdIGR6cPWLOnJtDXlXz0niY5d
+1YyKvFsTCPZBDOEqwcfn743dZS0RjFi52QADKQnlZsWZxWf8ycBNMRKDvQGmgL3CmMcEa5tvcN6
pZAXMk/7oxrrkGZddR8r+LB5ueEC2Ia9NjwKk3N224Lhq12KH23cTpgamm68jZb7EzWo1fpqF5gU
uswp8kXasbEL+sqEx0ebeL7l6xKHs/WiQGL2+ch9rbkm6BzhrETpFqSafYxtjegqcORqLKyU8aJM
oMDQmixNfa/y7hky+peGjHxdjmClxMJ23Hhdd8WuiYtDNvdNC+lHyywwODtF6a9umzmaX/VWx8xu
yyp9J8kR1zcnl5ImLCQUWhF4GtW8DwfjI2tGtiLi7FRBLJhv7jeFADal/tOF+ExDrd4EgKTXRim2
0IWYIyGS9FKjWY/1Pk+6fq2N4k0VTrS0QlYywlKnQN8hZdM3lI2Nu2d5T5cVIKcHv9Z20BiuRhaj
oR0KYIw183GPESa2v20U9iVkpvaeGe0bne9d3fNNM0pLjxMWnaSI5FL7ZLgmd35Z7uB43Cq//0gy
rrumxJzbZHQcuW7ixDp6Fvo3U3LykLHzXUfeMjPdH+6QaUayz8duccqVeRsywNJ2M3u5guiOdIPm
ZWAtwmteVKCuXUQJEPa2Sc3nHLOmBHAO1dDvJic5tz0F/Gg8d1H1roz33NZvWqF9kXhzH6mDwMqx
hOGPcfNJYBDnOwxe89Uk3OZDlEHx1DGozzppOg1rQCH2j5GzLddzp08EyOUdjjgGCXtDeK4NhKZu
Mzxm0GBmmcYb8LZ05VvjA4U3SOa6eeQ6G532LXESH4+eS2JVV9EOLfWXSc9XBaXaQiOmVvWEm6gb
dJh+M1m4SxJM/3O2rth1ymoPxgAtXfkcTSJ/2xWsHBz3zMrFnuwfdQwo2wjhMPZqBkpBwhBxPGkG
q1qZYbBWbrGJanXlqjnm1mjsfNIpyXtkuhvm3yHzOV5Ivog8s992pIUo0CNLw8/wa/dJR8xsfvQi
SW8zh+ZgKDIwp+4ZiVteeYz0cTwAwbIfMuVQb00Nux538t1DBTA5dLh1I6t/GAt60Cy0BICkJmv9
nOj2kyl65yGRGkD6kTz1sYcj2CW9CxokKrde7J30Uh84YCgqgFLP7s00MP+2w1sdhPndSWETtjrv
OIZ7Nqk+eeawmTyPvvqYuGMfZJskzxBpinXlaeVGpl7yHCHEG8maQuyivh1V1Le/vxTl9Kdx2+nh
76NWa+pd6zEHy02maK5u3llg1dJM+1mZWdtPIuGN6/j5ZWF1u6qqaRNYhrr0RuUe03SSK+m78jAb
c5ZNO82+ZpAzpazCB99D/uLlnCJaS/MPWViJhy5XD9nopQ/x2P7p+7w9mD7yHXSB1k6m7LPAf509
b4ZYohCobkGDokMP8wvzpHXgkRxde1a1ji24EQGQcnzH5A50bYjcgnneKar9Xa03PJr/qJ1/J2wL
BB2qVxzC//nnZdluKr2dPRbYt2Ddhlcd3MnV8N3dVCcZUac8ouYZl7h4wC+ghgCCrn8zoBInvbdu
kRQesw22fzf3vW2QwVIiBa15YQFy1yng/02T7ymjxGtcgcXzLW84dyL4QEBjrIxK716ULaGTTNv5
LpeiwvsbHpR0sufU0Zm429O7CPBoB/hEjxJZ7QrkgbE13PDmtYn/boXKXLYd7nejlePSdSl7aJIX
GwcBIPPBx3TkPVU1/rauiOpjGnJySmn/M77C6tJkbo3iJ0j3RhDpW8s3PrJAY0w9uiUXYoHt1gzZ
/EnuaBmmA2HQ603TtmrtimYPmQXrpmfJreqlWMSlkvsy6tuNg4IwlIH1O2KyahoE4nOD6kwt5QDv
8HsarOVD3sGz0VCAnke73GexQZ+lNPSXauL9lKnIVg6EFO4nS7+56UkOVv3ewIdFz/89eLF5GRuv
vjiu/5y53QL2qPEauv191CnW0iaNNqVOQm9zVvXo07JGHW8Zr7F0tefUV08d/O5zn77BiAfvgd/k
lDPbhEqMXCSCHtUM+Ivr+Vjqj5AHWvUlhq7ly45u6pGbPfviYAhCY6dv307umU6Js5X2kG4ag4lN
AHsSoHAzLT3DoPsg4nbnWAVH/g6YkJw0sfRxXKzwVTk73vd0A5Jwq1wNy0AzEqv296znJP029Rtv
bSfM1Kp57svybt4Y7vPCpvCK295ExouhVgDAo6KOvzmatQjBqLGD8hawfKdmTvRhSsPcZoY/Vjrj
saAcJlT7yG96q14JOzyiJhAPeZvYdK9DZiEa7VwAUY+BX3uXxsgIW7Esc+XpgXfRosrfTzJEiDQk
CYk6RB4pp1HPirPgDsc8Qwh7a0ksiAM5cCKGptpL3GhBhAYri9DyGR9DFze/XQTJL9fAAeakzyOB
Cx87uJzLuPYzolMlihk9mo4hmlnT+EA8bnNam2CVdCyvkWWiBPKDO0Fe/gHN3XCxOtHtsxoGZGH3
Nz4k70JLJDgh2UgXY/s4orR59rRYu9n2IeTfWBZO8BEG8AlTJl3QmOU593PBhYkW2RvbZJu09ExV
W+ClYZtSIfeO6UbGqqH/fO6KJNyCGOHQYrdPLumoD6qa3pAt2Ge/07GCOYHcmLJmX0pH8yD8gkam
qF7/eSEmnbVQFeWW0fkyweUFh8kP0MrZ3oqYuHzThdF7DdQHCZc9oIGOk2TT0T55bLuKjsv4yRxD
O3KroY1JmMLP70GYG/2aQK2F3TPeRdFQPsU0sSJknucB7lmAPGwBghtCsSxYWhwv3ZmCk7GFYV/l
2rU0Cw7GHVuUkwAjhcDWMYGn7DuM7p98irVnnDoEXnH898D1yFTSSMnUZzlSwwAsY+aW/ElizumJ
P/lHd6qeKauHSwJ0cPX3JbaijRf/Xxb8f5UDC5z//5AD20b/4z/K/6oKdviK/4yBdf41k+vBc1vC
1W17DlL4zxhY+S/iHlxJ5KYnISULUjf+Vwys+a+/Il0Pe4GEgm8SNNYU7KT//b8Z/zJ1aRKPplsk
/rGRmv8vmmBL6nO2x781wQ6JOZ4zE2U8thgbf/f/lqDKeqd6E3wsDrgU7qV7r+rwwgiOCpUJ6mKM
ymiTBpAyVdXuLTt+NN16uFSqfku6SiFl6bttOQAVKiznES5dvIzy4G5Z3wbHnC/Rujs7LLTfinIs
EVRa9HR+OZ5ifzIPkCohuQ3eXe9b2ik2lB4tScKnIGU+DiQA+aCYs9PTQTxPykv2okRn406JeI6G
SjsRZvj691FbGurRA5AUkN7JGdT77Ny4XpAyvgkzKIqOfwco3y0z1YUbTnjTI2baP0DT3XtKix3+
lDjmvftjp5F7V32RnjSJC86cHxp1Q4FKjcI40frz94vRdOBsLhr9n2fUdG5InnP8jajyYwUmv4Ke
SJLUPpMpU3eWZbjsEf4rOgAXQOxPeop2CKfXVmbZqje0AQWBWPtCtueCMdTJ8jLgeVJch6ISV4Ta
ryryf/OK6BW3CPqbbpbDRkO9u2zrdAWYkVC8LssOqmh/Jd933VvVgCygvqW0JpkDBtFvpsH3aS2n
u9lV10KoYjwEq2w4F1G7q+c/z/KfKqqD6z9P8nT0qnkkNk5SHBy/7B+9RG4sNc8XlHf2a0pkTJvG
jCP/MZhJLKfAM2F+8+NLS1vGzPq3aR+7j1Fq0n703z0wm4ylhoiRJc7WVmDmsiOo4kLjOOfE+tpw
4QoY/c6Z1XlZCfpIGbORxToxHwtpSmBDIfgPvymjRKll18JNox1yfDDXpfZFxlJ46PVxH/e7nBpn
oaLHLB2jY2L1b/U0NbCzcn2lxbQeLdi8ObjzZdvrBmQYBaxe/3IC+peWCG9+RUq4wu4/TBH7nntG
TJYCvFzYFirJzAzeu8I5pQn8xPzHDRxi6OIX02nSY+3N1DdJQuwgvQeJh3kzTeY58ytti43mlLdD
uUuUfBqYEDCpiq4WeRCEGiKTSrWPOKHNXYr8OxhDODE24TMDFsfxYmp4lVW+5qYckiw5JaFFudte
kqgdOE1Cz+y8im5oHL5mpnrjThecD8e1Adch0jy5QJPWbRqrzhYh/Gp6/shROCAtfIc5LONBXK+2
7oJ45NA60nh3oItOPXoDrdd+JZSWCtqvP8lzbOeXfPL0Q9EgGmA6Bt7xuaBNCz/zNgTFwQypnfSq
WmcZYrkIy5INGwZL5kUqdaumjEZ8S/kEMbIhfI+e6A102API9l8cktlGMJOM43FrZJqGSrk9BBmf
vmNot7o5490/DGgm6D4zxadCWFQVqp7ScPdWlDwXLl5Vzi78a9BtklcHRKV5T7LiD3A0FCiudJ/n
r4S7dbTzdOeLfBeDArOxWfbU7OhdAjhOSYeJh+FyqzkvCVNX/wul7U5YX2XruEvd78UGHywXAQS/
inVm7Srv5kG8s10LcB4SQc0AV+Km+bIkthYbuH5v9OqtxSSKExrMDVL9rIpdpLcMRaZMI7ZV4uFq
xHugIGYXdX7OaqvlJM+cWpT6GZoZWgNnD20s2uRWJtZjx0SJfrI09AfoCDqSWRSyMRJ2J+qNJbcp
ZW0AE7KIyaZAa6IqugNtpN56x0cQNyXnWgXXrmew4vXMXp0TbrhvEH+Q4Zb9qBTgJjA9tftTTeZN
glAbk/Yo6Ha7o/cZ6CeG+NuAXNUA8cUC+hgAwN79yqroWufRvXXGm9SQOA/+l8qQP5KBmpEENF97
ZAbxkzkSU2MOlz6st2nw2QzTp031q8Dbgg/xPiMNq3jr30sG6EWZ/sqMKIpGNVvfoFUH9GoD4n6T
28ERKN2pdMJjEpZ72hfr0VSHunDsbR7QpMl0m07rbzlZz7Hpdrdx6MnZxqUBIMzRafLmeATMLMSX
SjTrpqkC/yzL+Wk3LrW10Gf+FCJ44IM9yClX1vRJUGh57vhedkhSNVkOP5yNhh6NKkEWb96Qridn
fM+bDrh9QXMvJgZ7RetlHdIEpcalN+cgUU8dlFQWayxK4GlnYs8pzRbkARJ0Qcyk365a28iPqclg
owQnCrrwiKIvI6ORKKawy3d5GfLNyZ2DASFKEEUG5C07GR6cgVXZl467gjBqV7q1tWP/rZzIdy36
ao0djZc2xfS8GIqqWE27kdwC+vAZ8UPoMhrRVCsfOhald/UWux4gJ/YoyHMdtlveMdVGr0FJC9UI
I3lt+0oiJGowM1dfRGe51zK8AnKQa90n3AI/4BLIMHuhmejQUqMbBfdjV3zRf4M6OjyCS6pWFQk9
dD7cEj6rXh60zIwZ0KGr6f3ZUKCjeOubPT7vPXhEC1k9nSUcPw05P6W27toO43GDHKgXuPb8tMjx
TLbgDsvYf8yL/LH0ayYRcVYtvRKTRdNHNa9MxUvRTenaQ3u5DtA9700qCYY8317Wt8fSz1alG427
Kho4Q0nv3hM70BQpkYtawn5Ab3FZXW0EBY85IutjmKTbBE21B+vGmvCjzINue37+rAAiomziR8WS
Kr7oWHtr2gGIAIrpN4r8dZxNxsH1S04HUVXAeYVMprWuzSHWqVc2GZKW6ehvg9lke50WctJUZNpg
s39FGRWtMCI7+9qCxJFPdPObYvp2/TR8TMGA3P28e5Wgqx5Lo2kegK43C6mcZ/qtNtLoqbwjicWX
QLIvOD0eun7/lJXOo2dDtejt6EugBHqyx8QB1j6VO3OeqRuwHEFllk9T52aQBFjaxrGaIRjZIzeN
dkkboV1CK/ix8Z8eWFOSCz8dtL9zzrQx2LZ9qi0IOabT/fcPbbI1FoOlzO3g5e65NNeGKf1Hadbd
GfD5w4h06JhGhYMrvZfduZfWxkq15uHvI7NgHRiS8cEbqseSjvi6agEJxRlTKZcz+9Gef/n7u7+/
lPkY8PyE3ChHxSsPJi2LpAyPHcfXI0hJFGbzQ6txuXNHUzzV2aRt/nnK/Ld/n/fvh7k2Khua0H/9
ur9/X8/f59/P/Oc7/vvx39+J1mHI35JQ++9v8fd3/7ycNOFioODkxOieATCSfe368RMwSG+F6q29
toXPrFUI49Yy016WmYzv1KEMQ5XTvzDrYXDb2cGbmhPl7TAe/qh5qJLHdfxRFOF7mUj5mSvtKUuD
9huu5LHoiZMdBgQVke8ENNJTaEKdiDCJPSgHgBpDIMpYq+A3NrwL00RzqOvFuifX7TewjT05ff53
5Ikzmvj8CwTGa6AS/SOS1W/kexRTCVsziq0eHSecVR1/FP49pgIh/9Q71ey01LU+fS4HoGQkntvX
cmSeklnpwNSSsV7ha8VlKMnUyuIoPuembWxsl0BidOIo9T0mIhVxwRiGUCurss32wMysg6m4t5ra
svfpaIA2ShJ/Z86i5sYhUDxBIgDZ3S+2WeQVj1wd/QaSbXd2m8CGoGnrFx+0J94Y5T35FguOLv3s
Rk9AA9laj8+dAUWU6lS794E9Q1/K7rXHM4dxxffeotiAo0PqzXuA3DUarOiTHfs59QaDasNEeVN3
P7qV77zSTOmhAkOwgeNGC9l+ovu1EeMv/nn7be21amqoK8omIzyx8DkWg711G3P8SZP8ZHum+1VM
6bPrNSg5ffGZC19/p+hDuaYV0Z8YBs2iKdT4Kv9O2YYmfqmTChRgERnPiTv37HSjuoU9vDZfj8Nr
EnjRuu2EeckbOLABesozVpqO7lfSPGpmDwc+lsVptNJgp1pF6pBsnB2KqfTo2K25J1oyO3hxLw94
K4p97Al5HLqck0nkGA9srOPWUlQkZOdZG4fR86OwGeqFEwauiRHLGsJW+6QVo7kyMkdeC8R5K4uc
m2duf7GkMdXdK1x5SGEG5yVkjULd0dVvtsnJ0Ogj9489IIlwkkR9uH3Ihs3qFuf1ZbID67uxsoOI
bfXboMq1Aui8C1yTxD+GCFdSa/3P+x4le6VJJ8KI5+LV6DGPzo48vWuKX0/zDnRWB8QvJbV+6YLi
Sf94lpN/WIJ50BxH/Ie7iKErmXVvbsCkGgW0eAmR9Sy1XOR3o8tZCcreuVkzW9SMyuFaRcQRiC4v
gJ4Apm2sMLigJ0g3VaVYwrvU21hmLE9cMXJrEA/+kLVOD+zbQvOWhe0e/N14EHlfHZy60OnkWeXR
igC1YB6uHvq+c7dQbdpTTPcQy5jGuS+oa5rfjjz3TSBY1n3vAvwwwMI+ZdfIDNp5RNDfNINMOaFG
95l8Y0wKQVVhhJhcIh8s81UPTIVnIS//hAMF8QRv+b2tG3JZCvVZZ+nNT7v4O6vbByor+yduQGpY
NlhQpeDuuQm+qDa6JkQFxoviw5isES8EHhBWRYkvhEMcKmn/d+44OMw7f2Sow2Hx+6/E0e4ByJeP
QZCs2tflOxc1foCM0vkWWvbG7ods0/dRfAVRiS9Y+5+EnUdz20q0dX8RqpDDlGAmxaBoeYKSZQuh
kUMj/PpvNW/Ve4Nv8Ca6VzItUwLQ3eecvddukvVQyWA/jlj5cxmkt8pGzwU6Y2gAGXH8tQj4u5uo
9e5schyWaNbQceZTqSOe99vuTwcWEO05kYVmBGNZKFFaZHaYDDKCxZgBu3eIwP0T+URHT9ifPSXG
1MP6KGa8iAS50y3MtXNUWMvZ1w6OpLVIaAPRT5J8vh6u273yyp0ReQlP/PTLsRmFwrOCb9JQoToC
t4jpXDvxh9Zpcu8hPB0yD+Vg3zTpPcH3vMyLtyP7BwtwZDcbzyeG1wS1fBPRP6pRGst6w7Sxcu74
XoLtaDMtlFRaLJL92auyUwxIajcm0b/I0WCz6OU9XSQ8lSK9alVc3efEnqlrwS12HL5cfWunvHUf
689Gm3CAjSUmG+jl/5yg2U9MlM7D1CKBzstzB0719vjgtQzk09Ec970/zHBus/fGIPGRjI9+nVOf
cmKw0eSKdJ+WPWcww6ifARwisGy+Unfp8HQOyE3BWZ5xcijjkU0wU2XcY/XBb0dMU7p1mYllQt3c
fiNR2Isa6X62jCw+7vSEzOzqNUNzdgD+3h2UClXtR5dkNPULjtMwlu24rXulKKLYXqUGXfuazgfK
5AWwXuBemmJs7sIjHB1yJ1dhk/LU3Q1bNHcnGgl9dLgAj0+Js6ivDcdRb5H5ZszgKz9em1T0/JEX
jHvOWXuGKd3OxwC0qvC83hsfIdmEkgNhQ000egXLzWPafdcQHodm0487D4N4yFn5PiBSZNaufiUt
Z9Gjbk9/ZzWFsL1m3Y6iJe9GPQS9Pu6a2hXMrhlwjFmDY3oYxB3zfXtIakLQjDzHjkihTY/RfzLM
GIz3TPUr9xOawXsJELd1ozpc7IZLj5EgqQBvM7oEQubb98cHt+MqZj156y1eE6lGibIu74ZlgoXU
6GA8Ps0tqzt5k/XmBVm9WdRvzBnc60Q+1tnntLHVI8GhYczP5ejBpBzdemUaZcLkOsnuiWVl97LF
t9/X0++Gs+vG+Z/H13QDsdJcEiRMAXrANuUtQA/2NPqMB2I6VExOkjX2av8+e8ZrpKFlafc8wtGu
sqYPYqIxrrrgANiWcP6Wj0GDEifk8k4RIO/QBf2D6YFUzBlZDZSoYcsaeZwiDtX2UwvhD/dhdcsa
xl2NU7uXqpR7BtFfhJa1uIKp3ieFNa3EpUrcGOrhnRCPmv+OG0RoGRTE3j0jAmB3cscnBz0RWhzm
jd1ELwvLVfqro4O26tHIvyM0Aks5FDQzrSU5az5DMmxhyesgBhIAyRhJJiwxac30A29YV6YQM8eu
gVAeJG9WERxH2yswe3j+C7+YAmlCudymuWOVjk9OhojOobfkiPZrBDWx68H282u35LGPW3yGMmIf
pcHk3vxqsF4iUSHi8mpzn0gWo9mUZ5wJL2ypRGvOcjxMjhkfk8H+9OA2Zm29XEGhF2s2udS0tQ+j
MG+mBYdzItbhqMlbgxr4hXQCY9Na5B1RIXCWNLPjIho2g37GPEVsYjJEhy7QJ0XY7y5JRNYcv2N1
e1DMGAl616kkKV4YJtlsIFfS7KscmYZheP4RsDx2FlC0GqFWmBI1sUkWnbEXIlFMZIWPW5zzcb14
HWEU+Gxd9eHxfyXT7o0uqLCHOA1Wsx+0m8oxEC+WyRe6CqRRrFdPOPDxwTnZvhiE8d572If9vJhP
2VRlINIbQFWONFczHpSQGMF+nTS0RQODaJbC/9spV/o424yUjDdG2nu7n+iVjeU/MXFAdBliU1FO
cmeO43rJxYulwzE3iDXBx/ecxuJnyg0VWNmsEAc4uA/4cjIvGW5BjAYyjnA5qtfXVvIBcKjYBQW/
u2BUI+jEK1mm73FGcMeEWiHLluI4ceD07XOBJWrnln18iY8QQgQBQF36HKe9yq9utI90sig20nwn
0czu0e3/Fov1VxheuzUbUBAFXz4NPVFBi7TqC4sUHOo0iA5iRD1DqEj//PjQEzLZVuh7tTSDLayo
5xrNzfUY28O2iCrCcAaERVpqms905HZ1DT2/tVHiYQUPtbbur7gfaRkpXO68EPMmo2vc4FfrSmsn
u3jv2la+q9oZOLF7MZFV4J8tiJFPrIvFjXgfVJzIooEHtSGHxjGiI3dGdQEyJNfRVUxrn9vwgJLL
WM+A61Efetkto4OH5qQoPjU9DdZxlDv73PsuWjw2o85JdWyjHI1cQ1+GosXy3HQ1Z1BbW7xBNMdk
tucebBhmTwxqWvpIpIUh+Y20JnQnaz6b9Bqx+K0Gqh3ZIPCkOzaC/3D6E2uUtjEQ4V5lnvwZcvPE
vVoyYIxorEblD3Js7QhAv3+i9OwZ3zsMJWgWUlvw64+spyFawkhoDraApjxWyU3HKBTCb/2bRM5X
P1vvmToGdVDT5OBYT3XD4+RQp2pOfZkK/B1uuSz0WMg6mrm0m7ioqfMwHQfM0p8ILIWxUHRYLkE9
0tzM1mAi061PXMniLyFQcwxgpr13fOeUYZ85RFl8S4s/aeYmO8PvxnWL5JsjPL1W2Ze/LZm/94s6
QjUjUhg4z8i4dFgfAENhAW9ATdGQMznrQ9wCME1uFCscPdPCqUDkEtN0m2i+Wt05QP1/bezAvyaa
/E3ME4TUKL1zrdZ+XETfVk3nR+stn5IhmUK0ysyEa58z4oEcAGvV1ByGp3xJ96gythkKsJXdVh/Q
CzS60kmHfgkrN4brYuXXFXQska39SueSMTFi1fsuyWgJU9VlM+JkZ1dgJcbGTZlgSUb0PaO7ZO77
I9I/xhZyXBXZ0u9aBJ8WVFBOjJ9SqyrQ8BU5EgB2yqwO0Le6Pg2xfrfIwlu5tNMRVdytvGgObEXN
CibN0EPrn9z6TKRYt4G2RwgukBh0DpiPi2vTOyKU+MJ38PkZGzCTJmEggS3qOeskyf5G85CFhVXv
apaIsWp02NpevRkqHErZuoxHlkUNHHBNCxhtBx6O7WD48PAK4KZjUL4NsggJTrRW5EUWIZUnmWP5
9GSKJtrG9bjuux/KC//Ydj/FFKQX3VuMa4OR/iDi+DkYC3+fJkDbbHmuDSp30ZB6DLHGVkyudnyf
xpym4pAQPeWvNNum2kjSpzb3fwVOSginzhylYAjiebNxIkmOkBiyKxC4zdWpmhgnSTwkDgaPBuO8
N53SrEjY9cGVyGE+BkYkDjWhVbPmcR4bdeol0x7g6Y/D0WFRX/RaHrWl885F5a6JfXNPftNhpBQz
RI1punCl2Y2hdV5n9aHopwPidFKr+vkq3LTecNolRyeuS9Kri0+PDig3TspwKfLPtlYDeTHKG14/
n6yKmECeMj22aX9wh4wNPs6JCMNttLYqIhBcXbZ3Ny0wYyMPBSX/bnYaU0N2eFHW0Xp25IonJt46
QV3fCAHY5jNOlIHWcViDvrTxQrvaXbOItC+db0vPllcvwk8neyecXcAYABSmc5voe25WsJSGa+3q
eeF+MPQJbVsVnQpzx5Jrbsu5dtdIyi+QuHfWAt9SHXbsgXwkYQb4n1v0EHkavJjKe5rkDbO7+nP0
7AbDNB2IwvLyLdB9/IoTwQ3JmA4nTJ4anUR/PxXzSyVwuwh0mi7WV8aYxX4R2bNdjj+OWfCyxISm
QS9jY3MCXJlM71ZuQPhnFZHjsXhX6O0/tXQ/OI9mn3SPPx2/ICyqJI8sa+3l0HfQJ7BZUbQObokR
ijtp8fryQKljoIgqBXtVF+wy3x+ftQZGllsi8zWpClbETVKUs1ixsThRVB6Qx40HXDhfZettfWpa
ej3QMyWHAG4l70ni473kaKJDJYZcM3ipji5eDA8Vu96NO6FVC5pnI9k2hJaHPO4ZKmUweaYC5jHx
hrtXBPXnoHB6eOiCA3n3yaf1QYXffAYKvScVhK9VnyZw+WwF6EsUqu/xlx9fL11Afq4H0s9XcD/x
21SoPzCg5GwFZ8Cz0+XxoaigBUZYgi+6AgXmHsjA//0DnQHCoVZoQexVJ0PBBunlyzcCS++dAhE+
PuPc90loVX2RuQRXqMCFkUIYPj6tFNaQmyQ5YxiTb7Q1aTg/8IfqxbYOaMmTwBERf+cYJQAmtgqd
WCKhuzUKpxgosCI/MAG9CrboKeyipQCMuUIxEvbZfJlj9pYoTGMLr1E8yI0GlgKvVTTHrDrUD74j
aU+b2AdfY7G6M+7dagoG6UGFdB58SDlc0gcx0ocdKdTsGWG/z1gSsCSYL8YRmBnekU9E27EGQDkq
FGWmoJSWwlM+/lRHmIJomvrDURhLyOzwUBTa8vGnKbTLUmEvBwXAlIo9ktC72ZkdDE/YaYR/gfUc
sCd/x0nzS2sX75UxHaZkDUTn//kChzr1FdPcl/UghP7/34EQwuY1gvv5Py8w7cJ7/d/3wGL233v4
nxc83sP/+YLHmyQxtPzfN9krjGmXATRNFdpUn4CcmgqgmuiATy3j7fHJ44PnAEfVFSb18amj0KkD
DNXHZ5bXdS8jGjlsc6BWH1+DoKztPQVixcjUvfz3t6C0oqqXFCd8yVAI11TBXLk2LfILAK8dRuLH
d3u8AnZtFTJytvaPV7QKEutDi3384ePDAkm2VEhZFrp81UogJL2LHhENCE0gBaEV0GhJOBU3XwFq
fYWqTRS0lnin6MXCAnAcFNKWM3L0EijMrT2sHYW9xd4zonj3+tAqbMpryJP0MAZjX2VFtybHpQVL
ABFzHF89zdK2RkbfURPNaxP0L0bMtpkQgiCj97EgARbPCOv+P1E485Z8qerg3XvpfxrTWFFuQIGO
M4Z/dvGl+R0m8eWzj5HjJx36uoYnEfRZPYTS4cwfQD/WhtvsIf8kgPZNRg0gIhQbs9k9dwo1XMRA
h2uFHy6BFTgNQGKh0MSLghT7ClfcC2xuCmA8wGhclQpq3Il3S0GOAfMQRgv3eIB/3MJBTuE4URbL
L8g2zwxqQCUv6PUG6Mkpu4yApjzxRanwyvEAaNlXyGUf9nI3AGG2FI7ZUmDmBUIzZP5VopDNtYI3
l1CctQWc8zQAdkYh0x94kkFti3+6gj9LQ7SU+TuQSuA/FCBahwHrK2S01y7WoapH9Ig0vIHaeYQc
8ZlX+MCFZs4mHgMTq6//xZrIcCikmzwytaOGaxiYGF5pWwGsJ4WyHpWzQfuTqJNhi7qBaQ230ALg
0UPJcu7ahPTdxQ3zykQS03JldR1JlgdAO/FAaWOyaMgolV+JwmwbkEccBd5exH2otiU0bg7SKFny
rTOmP/oi3iOn+qzTTeEide/Gw6ig3vSk8e3A+eZwuC8m+eaQmbLObMw9dBBbhQavFSS8pCluIlzA
KjS363I2rT01TaCICRDGNWQjvUKOBwo+TprQl4BG3issObwQDYs/LGaALF1rMuTKO7hv7UxIGmSh
MmhzvFLDpXYNzllucKCZCb3b8t51wXQWID5STjLKQ83hV2+uSy/45rHBF4RPzlFwdVT4NlY0gOsR
+xf8dQ4o5MR/5gKDjmiGP4uaTedeBgcFdnuqIO6+wrn3CuwO43pdKtS7A/O9HPFZ9woDTzqwsUVl
h9EPRskIK15/QOOhx9PkZU5bdRihB2YtBFlgIgc7JRR23oY/j9oASfaQEJ+R0RPXimRvxOOnV3F6
iODXF3DsRwW0j+NNKtUgo/EwvlIwbhieIFbGe4M6jxS91ogZIw7YIJbXBGY+iJr19IDo+y7TFniJ
iLMYMrUprnsdwhwFWY/Pg197c2VkvOuCGnGHkX3XADwUtt9fANd1hod2AiyBcyz8CcD/XPzqsfDc
SYvUUW+B416PKhLAlTopAgQLASeeXiudfrs76Ls8T3amP9d0vehikAf2DINdrvQqCj0DQVg96hQe
tOVf6uBChJDYVGXMg1X4R7TGxcpQUQZd4oGpDOifjNHR0qCykGjhrwJpbAgMeiZ0nfUxqtsVuYhs
2PxQaU9wglARCq0ffA3S/11adRyyorkrJzXIAiB5AdlwtiH2GVaRn/+ZJ4Y7XqmJXek4hLMwvegy
r943khJtgjffm9xGk9nddBX50HS0ZzRnQBNDz2xoTnk7Ee/YZIesm+e7nIm+MTsHFAseIzpR0abk
Wd1k3AswttZMzY6diqAQMedmnVSKhnSKVMVUFFbzKUxSM7Hi7GxJdTaRadGSbeGQceHh3GT0Ts2r
4i+0EhNuqyIxOrIxOhWSYai4DIvcDFsFaCQTYLiA500+wjVUzEZP3gbgFexGurUbVBRHIhBh12p9
HPI/GMs9pOXLOVIBHmmiFD04HFZw9lXER0HWR0PmBw02xGIqBiRVgSAFFMgK28SCMRtBKAfRvHNv
HODMXUaeiCTFWMWLBIgbSBtJVezI1KoAEl2Qpk0P01bhJIRn1/OAn2/6HcV7RxJhwhKLR0vFmsjW
VmI4rj5+XPB+HlhA0yUIJZvPglwUrU/r7UhSSqIiU5pcBCENjdy3/7pO9KOf5cBOR86KiwazWGaK
7OQZO3ayNk3jqSWapVIZLf4EEpagthv9ifQS0OYNLvRsSHVR+S7wqnSpE8xB8EujEmDYWfw9SwTr
b36NB/CuZcKxOteajy5vf6wYaKnLlpoSLQPFt4OTEGCbJHamI35Gi1D+1y6JNLmKphnJqNEJqymm
8TN1C5Z4YmwgAv/hkEke8QFS5cEg7KZh0kaokvyNRQMDsPgXqVychDZM/beM2l1U1H+i/Ht+ZOhI
0nTAH5E/OxJCMHV/rbzdyOGGgSxDXwRzcFaZPNKwnQOxVVNlarTMCQ6i7S/37YB5kDQ98FhA1MYV
9hfzEMSefNZQbN1Y28L5kSGk5M9bo0DW+t/nulh+1xptnceLzcWgo+r75/++1WTCHW7NVm4ef/r4
5+YGHUcsBGNLvvtkjfLE0OF7VG/l8aVgtDV0l328++9fMHSFyC2M2+MlXo3OGZWoTpyqeredh5fD
mektPb67lRrz3QQFpPKWiDvr6CGTwYQHgdzSGNE08UwlMU11FLykxDaBbsfjsB7q+S+RwKQ6qXyn
WOPxjAFyBUypV71KgapUHhTwLHhVeAj5pjG8H698jkvxEREjFbttCYnHtZh0Eq8pfmcEThkqeaom
ggrpuCQkrVqjiBaE1ZNTlSWQ8WinXmELrB2irJjh/0pVtJUPJsE9MAEhtlNlX2UqBUtOmKyhoHno
N3B/VO+1VxMTSHKWrTK0HNe9+9aWcLm/FjrpsiZrq9KLX3WF8iTrn2vCuAJCuYaZaC2LmK6J4GLZ
5sfEJmN3CYxtnbXPdTA/9yrhyyHqq+8+KtxnE2+nJQhMqkQwHDLopVRKmI6dKrbSQzCSH5YQJNbl
40R2hh1QZUFkVWlj6n88lT8W6MwIXZVJ1hBO5jE8SAgri5HTKnpvSZsOo0lEnqavss0Cj3kh/L3Y
WbZViinMr/1nmvG/zc788JEIENAUbbrJ1Gn4N9/20J6BUf3VYqp9p2x/L5FK3yp9usMErw0qgS2g
+UwKDlhZF2Lqtm90AlGW7NYtnv3iMYFYd4NJfQ8eHrtOs8Od91YT+aY5HBP5W95Gd+tNkjnttY/F
H8CnqDGC9istx2iH7hCbJpw2sHFAqQmYM534JSoZural8TvLoaZIlUaH45zgMZVQZ7szDTsy6zyV
XhfR3tSIs6tVrJ3Kt/N0XeFjfVB1SshVqRw8ZCAd7l6GtR4heWgIJXcHVDRBfh59Cs5ZGfkiROt5
ahiVO8a1Lcpso7qjSYwS0iOQb2BbppEjsVERd60y++Y8iEPkQ/l6UIl+JJGNJ0el/DVMGMLONi6L
W8t1PBswP/Q6QUs7IaXVzVDO6ZWbGUMOUUNrQjVUomDKGpQWqtc7/vZV5qAgfHAw4Dr5ZvlqW0mI
Ep59OV+7eUZ7vG3LdaFHH1nbiTV+rw+XcEM6QjqzniTf9Ilzcp6cvn52uvpgFqQioh6606w8wal7
K81dB5sQ5VsoLCPfLVP+pHd4Kgez+8Ke0Ny0cdwOllM+RYrx5YnuFsm5fuYEkzluevP5quZm+F/T
uDpz7j3T2t1KS4ME5ZTFCyKPnJu/3+VzMIWDbZOTHTd3j4YQLIcrOb88i/wriTfstbH657ukYs8j
5k92afHqs8rj6dTblhN182KW2XKKFywNFBqBm2qhp9itVsbtZ0BDk3EtthC0h3Uw+y8STJ6O9DkW
NXP5otvklCYHu72LnhzSaS4dGp/B+1h731mdfWfAc06Oj/WjGw0YM4xNDzG+kZttSCi9bgW6JUuC
UDDW3RYm+C521EPViV/VUmIIiLUtzIKS0DF5J0scvbKTvzL2EBfH10gW0QY2EdcDw5vONjFPjU1s
2JMh8resndt9uhAv1j1FqR/ce6uM7pk/lafWir40SrgdVkD8ZCZDDFZChkGoHOGZImnKXcPaw4N5
GUoAoT2MNtYgS/Ws57UQkIFrqbO955Bakhhwmoj9a4UhYFchfqIkiKpLIb7aAaBGA4xyXzuReTNm
58vp85TRRzns67H4LehJdwEinD7PJprxGTDS1sGQNhbtRbBAVJJ1prV1bT+Wefea5kAIU/Yddy7z
MOLgGSI6W7gQtbuvBTy1jjhPTQP7NzrvzE9pDGTisx5sNMCPD3iNtsbQ3T3aRmGbT1Dj2lZfF1ML
hriinkI8dhgDlavaGPG+mGUauhDWysxi3ubOVKFOiSGOzjR65DkNmxh6cFuZ4QQnOaxSQRnmNGxs
1XOQMtBCoD3RtMSxm59MoPJIEFYpRBTiLdg6LLd6W1RUlGTPWJneQDnr+txOEFSnUuRMaMSh7w2B
cXpAdJXwUrROPxyDqUAcdHQjwFM8iPfFSXGvEz2plMCcSzNxcpvpieR16IttdUVuXD43BhJnM6a4
Gc3gOLRN9aTgL2Eny2w7uzJmduR2qHVm4Ayt3aKcDZ6WNBMhFlsfvOdyMifLDe0IJJdwxG4wQdTT
eUzYHZKLjqGlcEdSs9uPtPAUiHb46FNLxQQc88BghKjyNAkvJDU2mq5B5701rEBr+K7Brwm7EsZP
qAE1EHP4bApongQf+qSfxkbXQ0Dm5n5y0IdNBcc5Cjbu2xT6hyAeDTsUnexY/4hpL6+ayE7OVVD9
VoOL+8Sh5ZpD6SOvqr74Eeor15n8jSwt1E/5fO1k0L02rnWC9C3RrnxUOTMA5sgtg80RolKcjUg3
MfM6rdauk8VGKB/FZpgFgWTzr/7imIVVaTtXsQCEsF8trSXZwS4Yp7bxxi6heopZTr+isaEH1i7v
FLPuGUe0xSyr6CzvrRNlvrMDzuTpmN5Sq9TC1BpY+yvKcWrB7gSnjmbHy6xNmIpNoW18MT9FOcsK
GdTptm1jDtci1kLUjlTiuTuuGSe9i8THOZrlDEGN4t0YezRFnvsnnvpDP0IbGGs6DjJVHo+l+pUa
AS2/qXmaEh7eydd1JOaAjDOJ8Adtoa0x5gtEvDUCWWzixtOpLz2y7XDs7MZu/KZFcYuEMRGqHhio
zqNs3/Tdv4LwqdBpmmiXOIy5TAdqoYij4xi/ZdBvN50V8VPF6iYujZlizUt2mNav0tJ/ulGQQWUt
3c71xV83GaYwqeePLuYJOvqYeqgyG/KgvOHDE7O17QrPPZoTsX1s9NNalESPVUv2apBhz7nMgOCS
0QQCX+Sng3a0REv4RGZ3u97ImXCPLPwRQp9Qn4G5QIS6F5rQ30vhMFXsAF11BRVM3/+MZrK2HMfY
lBPeHNBI/VNkB2/21qbl+LFwsDx0g4dvpciuZlPvW21kQE209GTREwcBnrwjQ6QFGTl/eCHnfuRa
xaRrqySy7Y3WO1uB05xmJSOmMXqiuUY/xtKanTZAxXYotq6sY9E14Px39AqyAr3iqtMLCY2JTQvf
GMaAKIK0P+rA6hg7JdOiH8c8P3DKeEtkC0qxhNCZlpi+g/aPOy33oKdd5Fzmsrkvib8cfKGwVG37
3PjK3ahpp0Jb6qfeYUjlpfObM0C0NpMq4qzKYwnRwkMqr924oP96k0tclWi9Epo3zZAhYkJ/uXKq
cbcsmlx7PoQ6BrTnpYEi6WkfCXy8e1Slu4oqRHAkgwK18YuefCH+obWlyXo7W4jLFsMKHa/VbsbA
4wySLM9y9YNIqLn0cIM4qM5ZdO8nwHxGES3rsivWbKE/RVF+D63XvuHF/plHE2qKDh0hFScryuxf
QcXsRoOUDdvXvmUJ9Ju5el4mHz4jB7tgqu29sBNz4y9ZH45N/wr5C+hE77ivsjRe/GL6r1opQCms
YwHz0M3j7CNp8wuE3gQ5603jKqy6aU6exGTw45FtxE2bHq2m+kR87txyI7m0Jqw5h4zsTw6xoSjk
vRuc5ZZbtJuYEbmb2NCqsBsS80yoRgl6frz4dfoOAdO6Wh2oObPwV52eFOiKAvNFr9OffPCd35Vf
/qDeSI8FwY1bmgWnNtYvsR64v0J3ns+p2x/8NoATTDT8ibpujWGouOsm46qBiNDE8JmCq3PpYPU3
K65/bLd+aouZ42kNBFMyZgpshDBExnAgTcZfQPSeqgUJdB8xbiUb1wzZu+tNBhWRPALyamJ8D35T
hrnDLMnxZmcHBTt+zhWWGC9dusUsdJ2QJSAYnJ51O2eAlJqivPW9Tg+ob6u9TgQAk3U/4aQ4oWwf
ifJw6vhopRpAT/A6VttoNMuDbIc8ljLRzP6mS91vMs2/Bao4kbqbbISYSDrMCnlKSZ9eSx0HZjzp
x8CMng2IDaceIlBoGU9yoF1tOt4RkGx2QZc2bPUGRUbRArTpmpmxRacNp8ykewwYaA+Uil/fjktL
3dzJ9NiBYbS9Ed01oTZyGZq1Fcxb1GfykhajtjMaowbFwMF48Yt4R5AkNPQYSa1noSFn+fDXtCMR
58TtxY5BYMURO7voEw1S4viyOBBiHG7w56JGQ+u4JI1WBRkTpMyDE1rWNq4XaApuuuufO6vIz3Yf
1WdMDfXZCxZC1zXOSESzFoAS1YeYxGLO5Z0HJY126aZpcmwdVV7+9+dIMMF7zvlHVCOVHBkAhqZK
jveMfjmB3+VEA74C1F88oq/z7BP1rrdzETscZUNf0EZqvtZ9Pw7N0vbXFSYevovbrqVZxGfZAeaD
5MRSMsnWgJGFOG6kXUAObkMBQw+UUzTC6pOt5aAPZ+6qSVbEL7W00XgInOOcueZ6CRDdjcMgjyhs
5fHxbSzRd+u5hWJAiCVYaM3bwaKumOCmx6mVLiGolBaFYwc82Vn33LfpHn3+JzGu2qYkr3i0u1U1
NE/OJMvPecHR1jxxoC5OTZJ8ZqX1ykYbcEIxEDugVQw7drSwFvDI7W8IGfNursvXrDB+47ncdSnp
o0aqf1sRAOEq40K0JzNhWzaq9PcUaZdyFvdCOnloW01BS5krrE/uZiIPPB7szWDNP9yt5Oc4ThnG
8PqKd8qX/dDwDr3qO3b5QQwSf+ZmuAuuP47NkXwErTxGVUAfDruLnUbIfiJxHi37Z660KEwT85IF
VrmvMEaItL2XznDQDIyInMjDoci/yYRjDp9EG3RJHU25BLMNHpe+IqEVGSOXI3mmT+Bux6CifVXc
Td600z4jDHitrdea1I6Vn/R4slOHAFr/D4bie1mZ9C8K+o9BCX1ubBr2DGTns9xx6vkO7AD5H4Hh
dJZy8lKVS9RbaFA3xksEgMs1ItiqkFzsufxTOyle6YK2EYDqOPMtOtvxrWrby2QBA8naKt14CrsT
WNcOTjSSOrEVUN9ToGLk3CMRkplt7C2zu+cyPmKZ9ah//Evm3od8JPy3o2dlgXQum4yH3DdwwfRk
ncysRGb1r01RKREIX7tcXzU9MpX+Y8i2Yzzta2yUGw3hEuHk9YruCZDm9t0cwkp6Yjui216B73xW
yqIQxb/YIbU9+VFJBwHuaK9LaE32+I7gdGcE5jsktWJjB1cplgaCUPpWMldAnXZNRPraNYrHlomn
dq7v+sBAr7IQMVq8sdLLudXN4SW2DapjG9qzLOwzKa4UwXlibRBE/yLTC1DAbslsZCi28e0v5q6J
tTu+6a3ndQeCE998L3A2ZEt3GIrdG7Kl9Jg05IZqsVgXJY35uiLbYj53mdY/0Rc3dpPxlS3Lq6YD
wK6879jmqCUGsXOcxibPx/uu9GxcuXZysCKzWZPwyNjU0vciH7/yjIMe6zAHMP8SC1hc0Dc5O6Bn
5x4lVBeRsG2zOJOLAyr5vMhh05hk/sYp/XkuBof6hYkX06qqHA9px6VgNaoCoIX9dBJ0pjGUyJeZ
IxAnDBbCqLSqcJq99wi3nNAsO5xRwrUD/f7FmZ5Tr39xMUL7Zv4GG+opH51n31lctcuRgtxlrMYJ
JSiYpBVRPNe85sEwyShaDVIpQk0ihoNDqiP9ZtnYVp3/a3SEvrYLeAyWqQ9rxD4vSLSPvuF+NKON
yj7BfzCcBp19MOiibdJr79pMo8bNMVI3+sGd6SC3xS1z00/N1v1t5nVvDC1DdPbvOaQq4i4Avs2B
MJgOODMemvaPQT9PmxCwBxSnTFPQR1rfWjY0nOZlTVdxfAcVAYeO0e6qS1pANJF7qfNuG2EY1obL
IOJpRd1dwbD2CkbGy0smQdGnfb1JR+ZBQMlDzUDPOQwjop0eW0oLAzk3QPhjguc4VesYmzpmfto/
Exl/N0VH9TvmyEWuSImgDoz8Bhc1BbiXXaSebgBD2yG0zhIPxTaZ4rdlGdITkm3QodSu3kShTLO8
Cmvjs8hwIjkovHEX968EQw3WeGp1F9uGdpGS0zUMnhLsHE5699I22UtH4s7geyxpsQEVG/mRDm4r
riC/qpFt0kC/sYBJiaIBSOrXxsa0830KxvEp76xdYHof7PeHkdZswJR5pTdcYeMNU+tnFYuDRepl
GNWQ8nOPJTHq9lCLLYnO1SbWfAUh+Lv3Zy7AdCflA7R+XO79rPkJouSvqZfAssi8DmJmQHG0rpfg
tdGNa9A6cEC6V8cBjqZp70OLYh2Fxno9ucuvGWz4uuVcz6OS/2WHRyFPI8s8/z/2zmQ5cqTNru+i
tVDmcMwLbSKAGBkMzmRyAyOTScwzHNPjSI/SL6YD1m+q1kKy7n2bldGSWSSTDAIO9/vde67EmmyU
/RGOg3UQrUbeDt+l414ijGFcohdSz4xhZhI6oWtcQq8+qkS75DBfozj/DM3ujIP4RXnuqcouXDL2
tl8I7XtMArZMnCFBJw2j2ZS4WK5OejIdVS830iSuZOvk+CNSe0lFXALY5qbWyPKPZFjXcl/qNVRC
EXlsZw9GFqiFVxlTWaKxL2s7EkYD+771CNAgaSThhaPSu1dzHB+W/irm5CGZsWwMrntZAJTFMnsH
lvFZaO1bD7Ghto03cBQkq4ybdmgv5BfRSFV+pSIooiZCUjzkolhiEdpMpKi8XjwPeJjK2rsQXbvt
yhBOYb6N0vQQtsNNO1VHcx2qxMOhNLSDnUGrlt170b+Tcjv0cftMC8pDIu0/Q2O9zF5swgNnaWax
f3AcDLijgaYfuvOrxaQLi9pkhpvc5PuY9OhLm8vvTNderMbBwCCf9VlL90NYG9swGEuC39VjY3HW
ds0L3vd3N+/PWc40xaLEBKIAiv1VV1RJh/4S8wuNYg3hpzxJM2GiJAF/pyq7NWYKeR3iwKJkmm9X
DX1a012x/K6iFOxHo780cqbwZqG7R4qbvuRDVwVtaJOnsc/uMhgxvmHyTc2ZLKBVE6z3KFcxi+cI
AX4LLMujfBaD7LjaILlC5zFmIEVNCrUw620cpeDHwxEs9byLcp7iYMWMqjrOanXtNtwMUWr5SNy+
xS5dxOZrhMseUsyu7xCJeK5cjJiCn1GS5RDh8tqDBCGvBuGSE9amFr/SoTunOvZ16CllZUFjFMmD
LRx/wQYSVlynSxo9OJFfI6JodvyJLp4GRJy+h+RS/IB9M7luiLRfopXOpiXmRIPdcDQ9EJI8gSGn
kEWovY6enuoung1GdP3DvFgvmIC/hlidKEnmRdSm+4lLbuqaYy8BCUXlA+vZ6DtWjCEucn5Fzrgn
kWNsES1LSoi0ezueHvPeXEme7+VY4iGBn0mqAKkgU5emNXxTLA8Mm0XHbR3HpGAkJHalim9vIInf
0g/Olm2LLfOGerFtMiXgKWf5njvGR8fkG8G23mOQ3HSzFd7xOKFZYqD+V+0XzOKMFQZAxNw83UA5
/ZSx98pAKPCQI5Cw0AnVlFw1ZPzn8N4bqiNWGBoqNXwyCyybfcGGle2RucVog95DjiVXXN75mvzx
Dg74Pj2dcTBG+n5Wiz8MXb7zlhKvP4ZX54/LU0iXmX2qKxZrTs/m7plEdXnR1u2ol31VWc0QMLfg
edzNSLApVWlEIW4pHaX/acmSHZIh9YpYBVkuJDatlkfuzk6YzLv4bLoRTyCC283SD+/U5HTrXknv
JoYuOs6gVnWb9X5Qlvtt8NU2+Bcpm2sYy6cVRhH8RYFlhBPFg5nY1na0t5c0wyLgvWVX18ndDfHU
r16r3yvMxFy0hzymppGx69u8YHSxJ+5/S3+dkuwW78ZX5OlpICUp0pIbZSboqXks4GxYUSzBJYYO
pRO5OCwtsAFTNjjFmE9ti1oELgg3P/oaexOB0qqOBnWiE+GirPteNNAwDiuRBYJ7JPsx9joSt0Fo
HiRPkyZwIwriboLwVzEDa+lJPvuTVj1NA9N26bKDGKnKCWeuMzqmz4N03/u8Bobh+WHs/Alj/VF6
0TdqIpPS8pp4xXfVxpRiR7eE7IgWIqQ3mNL2M6WK26heuFLTzVgIIMUkvwXFMKeK5WSrOgJw1lyO
96aUi0/Rgx4wOsl8bdbmoA5zRmE4TMxRBHVS++7g2ZAhKYM2h4IDe5OcrbyCjQytfRh4ARRXH7rI
pgJ6WnTDFdIeWx5veeuxjnIayhEPXWZC81tYwe2f0msqvDelZ6elE5DFO8q2jPo7Da0rsl57DDmE
IIztxlg854ohdvbiSuchRgXlSbbcqWk+j4kZ9KX3YUIyUdF0juiuwAjoXK2GMJBM8D5V0fPcynVE
dlPEN7OGGIp2dDOzMOQdUL2lvtb96BOUe1XR4NcV3uJRMhX/bvX0RWWGFeQZ2qm5Rma8bx7TOyNh
ZWiMeqG0UKeyjv4NZuqfQEe4MDVxLhi01wPVDLiSjkytL8qD5Yf2s2R9eAgZ5LemG4i+1c95zSoS
1qi3OOuQ/DW73VUh8f3SneGlgzVwTM2fHNKQFQ2SQUtWy7fodJBZiLCdTGD/ypCkNuqSkaQ3yrb/
xCaqoasHQ/WActd8VxaZ52W+DKOuEV4R/OzWWqji0N3EYq7TvtybMC2K8ksXEnYG+RFkr3kQPKVi
9JZIPmkAik/hHOVBLUt4Oy5zjyhWnT/EAHWKjiaWkamfBajBVPqj7pW+ox8Xm4pZ5ohvZcomMB2B
SyxJTGa5OeGkfMmBfevFLuupQ2sFE0m8nZm/VrrUUEOoV1iPjXYYxB4R9zYdHi0l3g0GgFs0EK8+
019O1xtea6ufT27/Yeec7ipvusO9WO9zBEAExHw38s9xLOw5R8MxcjGecYSWFFrFL4LcM/3wE54t
eWka69loWZVdTkjbVBbbIqveIpvZxIiSxnTUuul1+8hJhgqyxnwYxw7oes8uM8/D3x6dGb2XOff1
lhfGPVarJJ20N+Oy7HUTtZYAzoeh5BMtGFc9MbI1TXTvTCi7NuibqAAkjgdqJ+tmVw3FYcB2coy6
st+Dw/w0EtLrtftbx89H+QtpPqE0blU8ix3B/kNZJhDXNOMxmj2xXZkmIhq9LZAmQcLGHvejY0Bh
YrbbssrFSzpQeR3zSDAhHrTehV3qDl3i3SBSAp7/3Of2je5Y6zLP5mkS/Z8Ji/LilF9tXx9tPfbB
Z8a3Q23dcbq6aN6wqxUITUX1ZjksN1Gr+/rIGsbg/ShH8NyhS+la7GANfQut7BqbbB+NlzKx35ZE
X6imiLo93bDFxvxc7NU8F6c4aGtO2v2jFxnPJfruNiyWd0fmRyl0lx1I0v2CXoqH2Mt7LFJ2Erhd
me15QbFhifZXpBnUS9sZpdvrxzpRdJynVD65XWbfYCteh3eG/dbUVGFqPL8FM+9woVKziJpfeXJK
RicK+DHe8qExb+uY+s9ZqXc5mQztR2WcbIPPBXQYn2lBeU+xxoO8ku1pnJp2KyrTu3FxhlAslzzE
Xb+LW36wXsnk3q3sL8+FtVSau6Z4LsFzxpEBWr/tt0lODwnj8g0IktNk9K+LW4M6acTBjExoellN
NhisOcwA1s1JMvetWwumNwUwkbkaJYbisZeJt4u72vCtNju06V3pStuncxWikWv7AjvqLKtbO2nH
FTDEgoVV1prGvTaHegBDf0tPUXiOrJCkaFT5ITn9rp33YctxuK6Mx0XYeHlLhwqD3nV2StgPtpc/
tFSjjXl/wFdR7szU/MT+1PlxqiGFjCzj2MzQQTXn3ugQy831Eqqubh12RP/JB2lTChJLLwOSQw+D
LZkR4yKABNUxtUsoUfGyd4KkBc/DhGeS+SQ7Fh4ZCRqb+uEtWx5KmocTWsH80noElHIvEj6AqSWI
d8il7JQvSS3swwigyg5pwrGnT8RyCgQmcYUoS7Uf3ylbg5xNuiPsZGcgN+pA8QNPDZxRjZXM3Gp+
F0bMwJfH1q6AiaRsDFn8Cp1nOpjhpS+x56XP1GH+thr76KWcRQrh0VWzALnnaJ6V16aIHxx2cuc4
fAgHpzjIOjrIor0auf0yDTgtKDxxSOCxJHXVQev5GgyqB7+JkBbFeLIG7uJ2NP2p01jAl25ec2lM
9aGy9W7b+SQon6kNlVvLwOpAay2m2180VIW7tszfAW7boBSirVNzBBOiOSUCsiFqjNpS+sqxtWCo
T0yz2E7Ya7sezWaRBU/czDh21I5tO6Y0tBUZR1egpRaFcZ8SliUQD1Y9bkauj8x47kEwbjK9yuA+
pLe42uRJL8QbFnQ7SJiYzlvVk4BsE6pnS7t4KyxKxrGnoRyXjZ9TRL4xjBB0BCvjadDs5lTAHuDO
SUefJco4zb1WsjmihKZOPQn8BVi2UKnxOHpg3GfMrZp8T6f2AlpngercPKvRiL/tlRAMZv6NAba5
helDpv4cpvHvua7fwZmUGFJIEYo+p/JbR4EosanBPd5oA/5sG7oQUVntj0W78pYE6gNW/Jzl0tpg
NeTmwrvylsZVtI3hRDyLqkYli/8I9gH3SObQJRJoA/l81xbe29KqbwRXAqma050w0HCAY1JFtzsu
JubI3jaPZX/6eWNzjKOKhKomaGPNuWL9MAvcj6u5gmFgRkeHFzuohO3kd9y4IL/YA+pGd5o1xZsm
6k8/7/7zBmDsV0tkI/jnr8T6YT8fyxD40HVSkDwoLQywo3X++ROOWErvJIeWoqRQOKcYNmB++BvZ
dzkVou+oVWEWdYqafjlBUFpO5di+8ruhZ2x9L1kA2QBNYas5ASlI5b03k5AxmDHt3IY9skqt8KKG
+ailQ3hAikUpScy7JMwZBCQpM9dk+Irleewn7nXbOxk5IAhH3edW9zD1Q0QwVOdmzObDYKo3fLmQ
YKhFrsJDL8Nsl5i0q2LbIMHZcsSp7A+tohEet3CNw5vNWhq+MobB8NZU3j5GO/bbFGMcJxLLsbzj
xL6IBWQ4CS/mvJa0KYUWKYtCZNDAO1wEVQLPwE6DFO/De6KZ/ImE+RFAunoVZEd41mA4wDSQt4fS
1O2gK2CKtkOJiObUt1rqaY8dgs0NvGaUCOok3lMeyajM43znltLezSk5D80iYuW1c/weGmG2dbDh
2TYEA6LdQc0XO5qIsoimztFzpoMmsAg3Uf4Hph/0x6x5kQ6V51GHut6YxLuyEIWv0o03s4nnoyyH
r8oiB9xGDBPzps0DJafAUYLGvAyQbBgJ+3Y0kV1VMsr3MMeFF9FYf2dxF9xmY4dlXwPrAR+j2U/r
oTmz3fweNXK4FDNPyZ9P04z4yykNLFZzTc0p7P0A75n+9//s7fptiCvyMR6VVUMCn9OuZX2bLwpu
wAf6EUbMHHQqUKi9E5N16Na+9gzPJy31YhfH61ACggTLQ78zY9XspOwe8/omo7Y6IBFvgosdrqmc
4ld7NNmSZjRplKFNNjFMyWU74dWiHJQszwiVHbxm0sKK64FzUH2H3hbxiJmmZEQEoI+4M66KWwK7
CdqLczPgNDnbCRwZc+TMKXr1QYVQENNXCCxRUJ/iUhvsrDIq4cKQqaeT1sP550//vJGVeibvUe+s
2nIomBluhGWdYtEG6WicGxf9uOY1vTFa7dqmee8L/BgEBilVcYy4DUp6nnqTEtUwav1+sVlfGMss
5jrMoecF5ySrROKAeuWw4XOOJRA8Jmy7DRIb5C5aEXDLTGuFubmH01hfx7R6nOPhK5Ms9LpCDl5i
hIeJ3uXK9cOQmUTECYbFma01XWXLqN/YSzGcmOMDryoHTOVCP7C8slCtqMJmUE88OGGigk1JoijE
ztqcXDnM/FZt8Wpph4gye2xsLkbOE1uxlv5EKPodj8iT4UXwGmAqlNvCDS9VwSBLFcmD8OivTmYO
S9UXTyk/SyZ1MBpPfxxp+jvRuNRvyqjdCdxvR6Hy5hhprww29pYn7+LMbtm6Au6LOJBjtg7IbKrA
VN7vpkDZWRiNcEGByxTgXpY1ykF2bVNxkqRBXhjel1YvLp3EJ1fFF1eTzkmfCTwJ2hPbsL12idrb
lGMhlh80V1G2EGvFbpkS65jMxKbDcghGL35KS2e62OMyPy8Vaktq+NIe6bCd8n2rEIRz5LQyn8sD
7i+xL5LpPVkR7cgtzcHLsGTNo3Uq4kj5/WrxGGZW8o7ZpbTrs54k29GCcV2oIGvmoA2dHdWqv+jz
/DXmGOdSPH5VF4a7sEwFyRbeQLwxoXQod9vpPHSWdjuHKUUczFtNxhwnA9bBRlD1vRuc5o4aEyq8
FDkuXDflFpD1sKEqjmFoQWzLSOZdbFV8E0v926m56JDmgEdc/gsk/x8BybvA1//fIPn9v/1PgBQf
kON/vtbx63/8t/UT/ubIa7rxF6R2xwUQZ9jw+gC//wskr+n2X65umGKFwkvPwXXyD0ne+IuzBE9c
y3J0F3IR+PkO5zckeb4gxwJP8nfSNZEWnP8MSd5bmfT/DiS/flcW/9mGLg0pTcvlX6p/fzxAe+/4
x/47/XGuQYs4cQBCnhh73/AwYIBFOA57TAr92VNYIvrGfAnj7BQDGOYYy6NdbBeR/55qRjQpXTOz
h5ZDD6E1QcarivpZm1nMc236aGZIaKG7HTSmzXpcvxcxydHKrIF5U1q0Wdq3CQ9QP7L5ihvvIZUl
fbiEM6jeLg7QZtqTx0n0tB5HT/+8Gw8jcXw8uCi23r8+5O+Py+GZ1A2gBEACeIiqJ1bvK7N1Zj07
PcONBMzBA5xMOU5TsFdcP/3njS3ZrHpZnQcN3coHycj5710YrZ1slFu2zKYAAvHzxuuM+RRP7a9m
8j5TEj71axjnNWEP5660YsAaUdWeFPS1bQOhkGEv8iqalfZWAo7d4mWLfZyYSDXWElanLJLVqcd3
A3CGmB7uFbIPjY38byZBqSn9NCxCTIefP/68yXIW2zLFBeXNy7mzecI4uFcDl07j276+WFX+NYzU
81KqBjVN38dpz5M8Mx5th3+LUPZbGi3OrcZAyBWddSZUBuuRM61g94LXba4jG2lnJpeop7c2Utxl
qNoXQ4Etza32IKxqOXQ4MpywwyYQtXt7/SaMheoM1WkfsdHpx0HdW+DjNnpB87bJ5GqJRbinP5SH
eydBiIPf6s2Y1CVbTrdehQj8Kmoo9gvRv02PRL1z7fytMfT66NozPm8hrP3UOVfDa+4Tc7b32YAN
38A7w7CByOEwotHAa6LhmcY0Jm6HePGsQyLAJyj7FQC7uXdT/ZiE1BSmDMfx144F3IUBwdNgp8Px
7tnLJ3lyZuqxkpRzgUnhLhCa7041DLAkhTEKaagq3psauWuOCK156sbKi+FF4/sInY4jymhfCGrT
WWKuM6gembpu2NJXjXlspi70dTJlm7i1Ajtunzxd1OeB4fseE/0TftIOeYWhdSS99NOQ8W+QYh2e
KA0+FQvKyfHA3Sr5zI70c9SpwzJIWY4dBURdLD7nUF2ZJBWBF/+24Wds4yHnLIl+TaIdyr9ricK/
T6cpfkFpvNR6tE08g9NEOBBgLrWP3k6pmWng9C02L7PhIhYV8XNZME1qwUjZqdAoKgKXDwTYjyPb
QwDkN9sOPIdLp3wuZLPy9B3nOUGP3AsTW7iq+9taRkXQ6p7JUILdIVQQtcsWkjZtkTD1l/QjtXGw
zFCyJGiSjYe+fNT5mmmVIQVRG5Rn3DNFrWix52uSNUBNSCXDZUzraePuiR1ph8zGb1J48rv15K5a
A+SuKyW9MBRVJckMNruL94q96U4r+2vZq5KvOVZ0nOKg58Kd6KH+ikgmErrKX9MOlPEkywtVBfku
0+CvEg5+cKOUq093AvqKxM4VrsE0JdqTx+9vYEZ9NuL+56CXmIU4FDHbQ5my1nS3Y4q0g6pwXtyI
KbuitczFxM6lS+UeoHocBmz/knRnlPjqlso9MlzqNrptsHGFN48tMOTVUnVyU8VXTcOx0xU6veYx
60kk8/dZlOU2rjRY9p1n7TocUWSqOB7XuvdiCVXs6N6O9+VE7+84FNDcqwLBGSsSJpFqC6QNx3Pq
3LL98O6EK27bgaWFdSQbngWFpxelz09lUTcvdIJsRxFRC1SG51kjeoxd63bCQCPsVDsRV2LaOcQa
go4GgA8HFL1pzy0IHXdqXMaexi5MrCXQJ35FRRMFapJ10NQOs5zBnQKRtSEjAO3Gjp3pzm5IRy1V
G7DTNUh0xLNfmsepYZIGTq+6eL0pdvBSj2mCea3MWvtBGtZ+7oZTHQIypQFIW7FTxJtdQExJDfqU
DItLBhlnQ6Oi9iQdiHldCgZScQZadD06tczQC/cGGA04/6bGFj1pd70d3cdjlx0WyXCwY/5r2nZ9
u8wj7h6tvmeIBjSMWLzdauaaRvozTme7Arprh7z+NXAjYh2Cinol6ZooI8O32VX6YRLHd5nL71cv
JSC3Uf7hMYcbli5YkKbYifbVPLR7Q+EadowWE7TOuMK0J0J5pXuQBsQKziNobwWC9QgsgjlmBBzT
xY8QcSUrZrW7ogp11JMl2sm2o/5scUfOa/TZRlF6qgYjuqEl8YRPkqKkuTACgqn23mhAqOA4jPee
IACThdHO5hWHQ0B4r9PuKzHBdk+1a8TG4yiNOfXzTD15ixUBtNb0jaWHHo+efhU2PLD18IBlCLKT
elKUf4r1NGA+9ujSFYlqJ77Hph0uTskcG3j/5Kuw3NOsl9wyxd0lrvvJOAXkan1OU/dBScs9DqaV
+ZNO0zgnRNo9zKNhMRbC/k9gRaJ7ZGXXB7reNMcaC+OGENqvpqEjL+oy0M025pold0GNVCNuo36n
VRn2rTVzEy3j8zAtsy8c88UZZbMG6dmPa9GzzslPRbp9cddQajJ2DzoM5CCp0uXSae0pF9U2jfLk
BtrPtiudD50VAW3lyeLOax1TvURJpF3zWDzCeHk1wta8jwvYZbYzf1t2I5kBY4ogZVTd0AdoHiNY
SF0xPuWDhV8y5fnaJiX7GUbL7tpY4axGfkTMLcULTH/qoBgwquQmEWyia0Q5vUDUXX3S0vklm+n/
Ttk6YPIKlOg55KNh3tMho/a5y4qIaL2PhBZdJHESjn7VUbEf0CqS4J0Bsn/C8HoYqrg8KY9H7zQh
pFfAtRLAAIGpY6P1ypBMIf5XGPxtcTBheNW4NxVH3X3ffFp2XO8Mj3SWVTknaYRnTrzFHu+etXcX
tTdbDRV/3U4N6xsUXYKh2NvjnVNpz14VYsxU+tgyePeIhabUVWPkw3CL2/xUa2SSo7Y0NriWa7Q0
xOa0d2Ea4UZgV7Kfy+nPAJyLShK8472rb0e9TKCYeaAqtHuzNRaApPy79jwgJbrldImM8VlzMZPV
QBjI41dDefp5k5BUP41JB17dDnfZ+l6Ov9xvyxLgQ0WoUprdQ5EBO8Ggt/o5O0wuROFKDrX4aWsg
MSqT7OSUAWOUYAvUdgXxDBnOXPt43cy99lSKb+wxPdORfsvJ+VroBJ5/3mSW9ytSzWckqUeikuUJ
HzGGwTVBuB5VTQ8wRg3tpW4XsrY0gCvVnGjpbANuImPTLu1tMuLDs+X0grVl2ZVN8qlhzjxPOW16
DXYA6oEoWByYwmdVvYNUKbc27ukidb/iCG8BD1GoIKGx1c3y8PMetddbNY49BRvp98jVghQrXpqU
QZWWkuTP6leSd4w9dUgs2Ng3YTxXPn4naFbWu054gDWx+XQkQ2FK4t7pbcGMJEbXN+OW9NI4VH4i
22TDYBOPHKCCOabdRfFgoi+QtqDQ9hU3PHiIFenLa6UMvolpAszODof5Rd73OFjTi0Ae4+ux9rOr
Ckjz82ipUC4BJe8tsodB2i/HZcLiqlAHKeajaGjedZOD1bViJW8GYRyj5dqo0LcGjfO9YpOuG9p3
3pfdlaDdswCdRiwS2z/76f3ogdaU051MI2yS1DPPq/e6a6Y757sve9OXi/XU1BVTHYumQFdv6t1S
8c0nS3Rb6ib2gKIgMyzqQFsZKU52yuZGbt0BL/ZcZzRql/LBVQMYgq7nnqGqSxf7tPcQtkCjbtPa
CEp7/vz5hExAK5fmdBGSYW2A2sQaryXfQ6W9S6/4MODZby3bObSF/oI6Lbc6rjK/FoR/E9jNW8QP
ywpQ1h4BeX6n0OIN3esDCzSH0iuD1CZmTyqI9vRS0jDqYFhNEoS0qWWulCaKPL3pHqGSABEDD40d
tGBHVbvaLjs5Y8XhB3eXLHuir3b+1Bq6GRCkYWmGlUCaEHB3vdIde3KZUaHtQ72DVAmlrEmAPy+G
zsI1WYc0UxRZyw6yfU9H9vpSWZItWJTjyU/nAPeYxfx17jLWXmJ8QOvJpfRyu7TTtLdiUH3cK6Go
6AnLbtndVv40/l5fKLDCJEv40dk3HuYlcZlJwxFk1kVXMhMS7BGu3xkEBKcC7gkrD01bXL2jbU4B
Lcpg1auJ89ZirH9Z/XycPGGr/uwNe68vRAfqGZroknWdjwf5suA3ogHT2S2NNgW2u+8V12I/VqTU
3NZvrM46ZGCt59bCWDlCdsm5bTC4fLQYBRgKgZ1oC+1P04oXs2GNrAs21zTI73qKRTA5Vb6Dpb3R
C4sp1tghobsfMMl5kSNyL+YC/K9Mv0t+5J8PDhf7fravDX+x1frU8QnOE8Q8UBiHjyvOz/qF0nUz
SLS15RnXIW7UuQNDlfOLTtdfHsvikdgP0jhG3K1FgUU6MAqLiDkt8TcHgjnIy1dJXyoTQRSv0ibI
MryYojsWGHCC/1K8/kOKl/P/Vbw+Pv/tf1X/l+DFx/8teOnmX5aQhum5FtWJrFnoTeOfrkcU+4ug
MmXhlpSOsISzKk3/Kk6Uf6E92QKqkG6SyeED/o/cpRnULZo6zYku2zfD1l35n9G7DNNamxH/aU50
2Z3ZtuMawtVBuFuOvQpi/07wYnqW9mNTBPpsl+faAm8Gbq+VxnA7HftpyM5L/yQnb7zpEogeU5xf
rWTtE6jsta0OO2GVEXSthQPIDJKzNosT9srqUVHfU9NDM8dUwNQW6Vw5/1K1oZ87k0WjMYpsE6oa
5gmVIxvZcqYV3e9iLN6cdG1x9gbnoo3afd2rU0WY+C13Jigj8WTtSNNMu6aMDZhWjXOuUms56Mb4
pRdgw9LUi09O7/mKCNEFuguPTXMqKQmE/avGS5LheqKcZOfVNS7Slg72tqHuqp+rK7eM3EWxNV0H
7MNNErVEyEnoa0thYKoR9XZU5ByNBtht28BSzc3quyZFAfztdhaudpuhXTC5XCH88XCdPawqOHRu
JnO1Vy9LtR+JPUZW8ZCZ3WNq9Au4EhB/GVEx/BgZxvtiPljKy17ruH4a5+TOWtdoiWfbsF4Tdi7H
cWBc1tuYdmP29rGGR7ix+4Pdu+ntGkRRRm5AJq7ie3MtyK1JC27zzjx7+IpzNn5PvW4k8CTsaWf1
Bp8nx4fZHNfXo/Xdghipcqll8mgpKeQE0wogirtQGmEgbJIPr3Z91GdPOgPtTalF0Q1bSvOhL566
SCPxjWo24i/wmm4gn5jmF2uOPrI5/u1kljibdYiBGFaYG+otE30z9xlI08dciRu4QjyprXAvsiMz
+snHFMP4Iy4W7BdOurMH9uk6JdtM0aHVEXjdFS5joNDDtTLa7fy7Kjrx2XfHyOYqjJtpgFSnoHto
TYaVfcNvt35NTFq1etvZNpkugnAJnNZrjyozPyLMXkvTOS/41NydEcVMIIcU+ltdPI9FUmBFUkSB
tIjmgpJt0OyicsxDmeyVF/smh51tL4CfcVjiyhgBlGdUxZsDQU2h1B+zFvopG60rOu6ppMMCLDE/
X8/+ZuOmUXqwMJdaOHytosEpAHaGBuuyI0YkfUsHX9gYVZCEenLDgMsvlD485dkSPYLghRuSLo+e
ZZzTptrRu4oqlBvXVhR3WWbhsg9YUBIaxSbGmdXACciJyaBH9iZH3gxSswZCkVAfb9Ihr8X4n3oL
NjunWPAabVRxsCq9gz7duO0C+bebu9uZkrmJyoAnVQzwaxh9H8ylSJ6y1jyxc13OtHEEBYWHe+AJ
vzU273d1GYq75QHTjne2qlcbb4zqiChFlk07QDl4O8bK5X6F5RWadezywtrZZZb4PYyoImPKuMxf
uB6+7Blq72icOhsEgE2A5JQDZ5sHwp9ZJ25aTspHvSvvl5zeyTgfrwlMGQ5na4TGuueQTVKusQ4l
zKMNNkTmhCk4I5zZTC7JN7D6LS+L6GnnwAC4y+H6Kalx2WViOUE/CoO67y9dLTR/nEd/Qk69kHck
okx8etcNmGrmLFp7+1K+vWhpd1r2MCojusxRdEgUVs0oxmQNW9Q5Yrl4BoajyElgMO3q8I8miu/R
UeUdFTl41lPJDg2MRr+KduA/siB2uzejMg1sKMw/3fo0t9ofJysBDrNXA8I37mup4kMdj/e6WxTn
mfxKRbGir4b8BQF4gWhCpT0xZpEm1RPC7CbVkAUTz3wZ2LlCy2PCOQ/dTNUDMSho4ed+KRQpRSa5
s4UZr+8uJqvgvWvVH9yzyA54zXg5CGwNuHMu7KghJlVnp67i3ZyEkx9N+jXVbQDDljg2dvinzCMs
6JhYFeir/TxRde12kV801Rcpw4yYII+KrmegGlMfB7IvoXapDiqTOOLs8DTpknOxZpZGxixZRsyN
cGqTFK/CZVKa4wuYnJDKcj3jCqf3x8fz7Sb6TSjx9Ux9pG2SLs/8kgMRrODVOzPjJIdFjBesXZjL
Q1y4cUvoT1PhAsKO6HSCLQmiurslrVXvNZZcPJQWHUs/b2Jwc66TeAEhnUdeHI7h7jquMaKFA/rP
qObn/UThwZr6hcY+zdb3Sdz/mos9htbvtqVpY67jYxv1BK0j73eEF0/p+nsv2i9VxvNdjDcEyyW4
l76B7Zj2yck2yTr2ffKk4HKTSCspmlrs6ricUw27UjQzc8m7Otnw3ARtErkfPG35gf43UefVVCuz
RdFfRBVN5nXnHMz6QqlHyRkaml9/B96H72WXeoK6ge7Va805JivmkeQSOiZ+ckh98g+1wCl3XmdW
K+lp/3Ta50vWD4jMMLYXdmZ8m0KZVyWKcsc04ycik2Wt2XA+i+5xCnL7nUSIR6RjUPRtB21rKRk9
kMUgAX8TmV7sNE16B5kCznOMIVp3dvRTldq0QcKnVt4AzEPQNd/LlmCQKRwZluAX3rWl+RIiLoDp
kOyZ9eM1GPV+S2ta4DWfCEB1il2TKutUECwa+KSlRsREgLKmp+iwdY0oVxaZGTgHBLY0/Xj3CMT6
9XoAYl3dnzK5D4g6QC7R6AzrzQ2ZXDPm1qUqbxywfG1BQd+0Z4bh72XbHjFziy2dYQ28Yy3X+VEE
AeO9lsNbWVinWeVlIBB/NLzqYhmxtiIwgsHHLJhMNczgxFHc0biLR2vqKYro7tUjmuVATslOCtIc
bB6ySCLnzrJ4QaO1PMzOEi20zK3TQwUVuajpWYIe8YZCWwfJO7rffIGKFS/00ADFUAXizBpyA4BS
yE9absPeho7MqZ8txhuHlVYOJDZ63Q5SYLornD64SY01cO5vx6oS16muxy3ynrOP8W05jzSZcY78
mQrwRtbjegIKT3tzJTKc5BoNtCZJjX0QutOKDgd6KsS79Cg61HdGeg7QpzMKqojm5BDDwt2dfH14
cWusWAHxrglEk3Wk0B55oXKOYuwf0Rhh06QfU2NJZx8gU8og85KVnmTt2vw39AEdiopOqkJ2PMKW
yCImNrL1xC2kPzrhMGxyplbgFzk1VeGwzC3yXnRaeDVVSOA2mJexC6x0A2148uQastg2HboJHBzG
SZ9f0KCmY9ShUzDuVdXvbSZLcFTGm3Lgvyt72JRTBcUQ7TxuiO6Sy5j9SrNnCF52oRnv3705d8T8
8FNQo8oW90Izf7QUYUKvtz2MWka93hQe44BtwQzRnFO+raKSPCJmKtsMLBXc3e4jGRrgm/GwgtPs
sy1YxjlP0mjdQDDaBDBvt46pSP6jk2XHvb5uK3xZvOMHsHvDuzVF7Wr0wG3WWMHWrLaHQK/tzcBA
tQg26Lmzew1+CrmwfkpgtD+3rLNWae3MbLC+U8LgPJsEgsAlY0FNZ71Wz0Uj41sZ1ONGT+gLtKKk
lCe3IiYkSQsYyU1ktO1tVtMAcPUayVt9y+oFkidaxAaLru5K85nJj5HGIBBo6xAIG9SPyu9fqqms
n1uv2JhTFwPRMupDs2SyfozhJxNmUTaMk/RvgfzcyzWksiPvHCYkUoE6XJwJ6VIbWwtmD9SjMZjT
K0PGf9DyadxJazP/YDQnmuciG87k37SLRFCAlxq55EFeHuII1VsOwhbVUnqMI3cbdAKqG02nhZll
37KxAZcle7g7gAWJXLh5mvpq0vToOi5yPUDrq4D8sTqwvWvj0L1zb+TYGYsRebLyMmun14IEC1rE
dQyljazexZQb9PgSBk4eyT324OkoZuWy0PzunCYavEYfY0xn0TNj5lmho+pJxi2q7OhEFro7jfVO
lMI666bsdhQhZB6gNOhsHlVTsv+6+P+7tn9xNP/bSMyzlMYjTXxcQwJePAAVb0SU0GrqDTk3LgPe
hK3wRvGGSXsZdERRR8yqt5UTX6aefwYACG30hAOygvKWZPraBppx7sNqr6ix0e8EX6Uq3wsf+6hj
k55Yt5xsqMn9kjNUgO4Xk7LSoKWwQlOGqV1P3DWb7rjQE5MrEJfuEhAMwXYIyDIjoqKX1V4r7Zfa
qR7gp5nfsYxu6OW8rT037JxUv3jky4mAsCinfu80v9z7RVPfNSHfm6bK3s0C8bFuk7jiM/ViWQZG
idjuOWyiu6NmDK8D+8LunWUU5iZknObFqGzt0hDYklHryLZP99lk1Me6SUjyDpzdqLEWevVUrPPI
B2zTjwdToGAuqm5cow7A2lmfQOzbSz9C86kV+tkv9NdGMAt2Ma4uBmCicwk8eixGZMe9B+WGBkJ6
xv75YpUclkcuNExjM8XZozbZCF0wVMQGe2RXXbBSXytkWYbjTRdc+OM+L0JEvrU6ASHWdrXfkv33
kJkT9o6w/mz7Rq5iJ30aZJdjvClfRIcgD+aDd2lT89XK4o0GKgPKM48J8Ih+oWf9VTR5d9CARS4r
a/xEgnFsavCVAP0gt7F1aIRRnpNymvZQf894eAGxj8AgtDCA5OKtx4GBr7ROURLrm7GNXyjc+4VA
PgCckkN6EuGAUylkRS/A8K3ayV0HdOMgHKMp6LEEkrbzrvmBvM/geiMnY4HHZehUeDYr2a7cKVas
jt5ETxEM58UfW5K+yaAfZe1f/r4EPAracgW5fmIgehTzy4SVz5j89lwwLZ2CTSeIyMAb0SyqgK6x
P6kYwAPxoS3aoE2Y04Jzu/zLMzvjyPnDuDdhDoc+ZPwaB/rSwnhwzkI2qdgVkra24LkLAv2ogMR4
aAjXBEBQWPejuFdy2RXOdLDKYdlJJiSJ3p0NezT3efSYm7lxsmr1Sorwk+7OnN/YDncqq30IACg2
BxJVc9DuFja4506NH2E3Al6Z9Gbf2ODj/ai+6BplcBSlHJIzT62yEbt8mibJQREHVyLwLZDjYpcv
ntqE+Yd58V1ujsxLbd7OXD7ottUecja9zPR+rZQYtbFu0zURvAIyAOdcgHvWtisTpmmQyOByIWaY
RZDGj9MIfacn7pPviw5OLC9CBrdqyO9mfLdlQnSUDxrClxSeg4GssY7ulbH2rYKmSufFV91BsNiW
1AuiAeZJghHiyiQaT2lE00OUxKgZsnXh+CCn9OPp2eBGRqBbT8Aq5mytm90CjNKSCStRzlAYiTty
f9deOuXcLZKC0GrgYhZNfHjuGNYHIzBXk5V9GiOFrdP4DzJsf0VlN0xiqFCzkZ81KukF6xwdK71S
zNi0g+gBEBi+/gNT8tNrQOa1yZSdqhBWDbk/vAnTRhT8HTPRnLs92i9thR/L4jbgyoUK9xlQMngM
aYmYM872QYmxRuVipypDblyhTrp5V1MtGVjimNOt8gEA+M7zSG/JyRmxG5403KTPTHs3ZSNYfGZv
YhxYR7IG8XlqxRai9r7BpcXMqNq3Jgi+SjkEjNf08cbw5Bsie2zEgyYTZ1lL77uT/ntuMxNKLM5P
lpMf7Rpup8kkl8YMnAM7rowlecVXIzt6ngmeAx36IpPe2Qw4wjR+9KlZ/guRdBwD4YeuR+3qqfJC
YbY1yE1YoiLxIW7lVxWJqytQH5QHwrt5513q/MlkvYmnN35mg51rfLRyaTGJyb6LbvhCJhPUlIOJ
St+g0JDz1Dy5Hr6g3uI6Gg00vanB+ayc4eRH0ObDqmEkDk+Sr7vX1GSLoF+JZMFifkwE+iohP2ib
94iOMqBjxWsRSsnxlTaIGLl0DrTqo61eIf9lcc5JAnP6/FM1Tuwvqwi/aikv5dDuhkbUqy7KnxlQ
JkA0Tf/AsOSANerXTIP0l1BbkmukHMgwC4ClNVJITP5gFGqEBHN0yiEyYVh3WEwSshbi3DlX1VBv
0qbBVF1fNAq3ZV4sfDst1pH2EzcdcLFW8xhIQRnWbPteu+baj0tkSfqv26lfdlXs69kcKdDO6+1f
zvL0DA/o1vuTvibsWC6xToP6wDeaRjy8rnNmrujgAYqWeouqN0VTkldjvAty58PyuTmpi8tQiFe3
dLdwc2MfeUUfd3LZY7c7TjFA1VzZS9MdxFU242ebPerqOSbrmrTfCWRSTmg5o2NT1vcy154Lt2tu
YVfCHot15nnJeEz6RDthwDqMRvcY5UB4K6DcJmkxXVKxbFcFJ1jQI67OcZ7jt3Rku85JmFpmGCgS
JqiF5eAxywn+q2N5bNw+WMcO0Ouy6K8Nod+9pZNeRVUMPtbYNLF1LTxj7kusaCWE2yLK/mlQjdGk
s6pNo9bQBQyOrqYRRsqMmuynOF5jRSDuwUT5Pvq4EEq84fbjVIYoMhve0Xbcj5DrdxacYfiN6S/a
MrHWx7u0kXXZst0o5egPHh7eqVc3ugDZqjABaI5KZ9JZPYuhfUum+idATTbhZMBf037kqDsU+fKm
Gf4GSbEb9WBtdY27KEaHdlIR9LSVbW1tJxZzOh/HD1gJGgaLuDa3KQGQ+9zHhuEJ8R6EguRwbZvF
xhuKLTTn5A8wGm8obOuMIXazSIoB2buePyajusPzveoF3y7hak9tQyqAc0SluCgFaiI6UVHUTdtR
Z4Ho5UyAwN+FojLlXWeL8hXuFY3sjTYmARRR8CeUI4uJ5Uf5A8wRu2LYvnls2AwJzp0xdusA0AEM
52wz6f57B+aHQ3D75lguhGA/vYe2sSuEDslV0YitBu+3bauaaSD2v8y/yLr/mZTGwZRcwgXn6Ks/
Gc8aQo59p75snYw2zoLuQmGeopFzyPNw1ehS7tGlE1IVOUhS1UjDDOtZ7WfXQRXGouJcRW7AVzRY
732Ojafz3lFT8TP4yceYW99BGrFkFfy7Sp2AMOKjiPFkUz50Qf8Q9g3PV/CkN41DVG1LuLCmkAxG
5zAbe7D7wQs3ByzbMLgHjf6e+4gz6YoeDUfCNkIXQUjX1i79Q0pQGY039QKNV5+FSEentzbkBu84
sC/dGohENFUPXWztsgEHNXm6fasvS4eeGOyQc2xjr4lBqasc57pRfEIi3RcmNFnW7N9i4K+1sJgX
WpcyPRU1Y5HPuJ/2jZY8t1b5xuDrXHn8WcBDtMgFrUoe7A8rQ/8TJhwUVEl3W+Rz1ypeljlVN/aU
a9Czg0bo/CPsCIuh+kyq4P6nNYoASrRb1+XULlHD4WKbq8jgw2bUTBfuUStHWrsA9Ui3otKhmVqF
z1Y2/oTMThZjz/ZPE2mfdN1NRd4d1iCtHJNpQwAMT7N4c4Qw0MVEzJMRiZLXY32ScXLo6gd0tCAL
0uKttJrPmltgTbEMh8IXEAGKV3+0f5RCr9nl402nyl7bXrA0LWtlj9mvlWQHmpfNZQrPoVPfxPyN
EXvSxGn4NjUWGyJN54wLxuv9tzHkuyFNdkgDz4yaVykyZzniDiysZNPgH3aN7hZTT6TpByFdBzIT
NqrgpMh9ezOhZ0zMp0n4pG8xc03tufVB80G6YbwVKfxeXD1FrF7KcTolWXplOyUPAqeREXD2L/a5
ox51zbxbNtK+HCMIJINfkf0QTU2hIvKDk4l4W1FmG2n3qs9G8opLFmqI2eO24Lqh9wiQnVaiOQ49
97gVDqw4WHpDiw5cPFrn3MOHGpZ3hDYXGhwIxrKGoY1nbTkViAU5348R7MYMJzdTi7dq7KAE1MWz
Z7C/1QYqhKFJ1iDgESSa0PO4vlgG57TpfJeA8/KsVU4BkFYmDZcuw0rufStSThcREDjuLmcVS/Gi
jREGrIFGKh0jHO3BppeS6jPWudh6w6WB/Bmjcec9w47VNPZX0dKZSNIHLTRQ/DM+XUYxynSTXo/U
0sNgws9TOd78NCSWTn90fHjdsmQiTx2TgIqgKJtG68WpkIL76bMD63Zh1M0j8vK3zuwfQxcFatbP
DUmAXS2rYsWv64T9F2HVxy6QX37WQJhAP+LZPhQXF89sAQNeOIRFY6gEwzUriJeTMYEf7U8OgbkO
9FaVuHc1Qzqy4p/7GgMeCxpxUwaaWZwKzN1Kd1UzS8BKdeSWO0ZWcaDw0Bd1nrtrp+wB7E8nkSHK
wCc5qlvefU8VegfJCJZEo6+Sp9xxXciw2UcN4QbS6inuqROhWrmVmazbZM5Iytu9g+ClKKgZbYYV
lqVmG/AyGLC+5Xb6rPpi5enBE6Kfk+Wyh+fGPBFFwjMvOVbjfXuZ8ZmVRFLI9GAj7YMYWj9mZr8R
krFxGkdLvOSEEVZbMZANOmqomDTVvem99x0yIfSym3QGYzFJzgdDdcorcjk9Hr7W7h770l9BqTig
bQNvoPyT0aY3s4fKYjSM+po5r0hP0ahI+WKCtMkL+ZjK/Fk5O+oiUAQYojvQH9CDO+xJzH4RHVbO
OojDQ4E2ubCBWfvipcwG2HDBkyFa5HDQmMLouTPyne5Xb8iudpyYS5A2ROLyl6vY/yE++sl0EYUk
BDzmQXbSmuAuqmqXGyADq/CLDstj4IXx0h6yn4p88AWzcsiRvgb3ekIhl9vRAqWvGQMMaIEXWCCt
UKGkaz2iQtG4AxkmczQkwZlkeWzINlqdyHW+8RrsTZ9y2+w1pCd0jBAYbsn/pgToAlBDgwTlmU23
dHqCOXGr3Ik9pOGbTxXdXj1Lrsphk4ypjcHfT7jHhOV9z2jKJT2cbAbivOAYSzC305/fwzp4Dh0I
bJW1L+cedpY+lwlUZkugKDIzNuCR9HUdr4ddfOQBtUtUcm7qcI1w8iVxXD1OnVhBbFm2ZFQwcPUZ
kVmEYNJTthPu1K7ujozrbmaZlzT4Lh0DCt1tb/FgfzdaW6zHQpyFrLF54vyHeRB4HlzTYRNY7449
83fGHKRpYLwkvqLsgCjmQKCZi5MBEzbqjxojY7VHOUBUF6iRNXhJAt44W849DscDNI9B9tlL0LB2
XfI0QfIsSOTUvO4YzTOKzHljpvhWyPaN4rnbxmWwVw13bVDhE9buojZxJMBhZ5kKN3RP12ZlgBWK
WQyYjL2FH+Sg43Dtqh1HJpgzPF/BzMkws1896r9gPi+6yTt7w/tQOKfOhLAE06LgTfYOFigEn4Ya
57J9RBQaTezpRNDJhebBOSztcyG+Exi6qd0vu7I/gmk/KszsnED3KMwWuqNfVdzesgKAAY2dRdkl
h6pQj0lf1jT0f9zpIa3Ko9nKjY3+UrlQE2gxFyEeDHeQ9yKHMuqa0IUMEf3TxuaQ1NqVbEl+kuaD
9hqLRRQ+tzQtK1lt+0pYqylAy01GOTcuk+rwOciHm8c4dlFkFL591z/qfgMlPlAEh1A8hwWoqPch
Qdg1xF+uiH+Rjz2CVBkWIuZitYxH3Yo8cuQ8SzhjyIMz8Fg5qKZWfPsD00Ke9DBID01LHd4PwEyK
nbLq2zAgZEYzS4R3b9/GhOIkD5/Tqt4GZviA8byjsUlnXgb0lgiKR1m+ZBJy6dv4C+nqtwphSUb9
uSoKeRphQ6Wl1d4sGq2QA2HGeJN1Fk73Y8TmsdGds3RBfmAiY4goGeusmDOduAyPWQ5mK8mGDyMr
T0ztIEjxf43OK7O4pzA7jpP2SWt3NkOS1xZ1t54udykrWDosMqajtopAnjrTH5qIvlcIsHpKr4xx
XnTWu2nmiDnQ7FBifCiTiU43QKlImR6WwbvrG5yOg92AKoegIOeM6vkbCxvKzOEYx6m5rZvaZXt5
p0pERGeGIHkqyhXNwyouCmCBdrNpadCGhb9SCvmrS55hiIUcsPAbpXqN5cNdSWK4rRpNqzXsesX/
OJmsh3F40rax0/yrlLj3oGDIvv4UWfDpTRHtWfy7JctiUg1gxyB+BCFFLg3nLXk7K8dmzaoJ1Wl6
YCG60W58nu8qdn76MPjNMFJoNuV6nXnkqan4maCNM1FKU5OcCHULcW0JTlbSpS9kVuPOsezX0P6i
NfbCUA3H6oQtr+j/AaPfFNzD7hhfs8SSW1cxFYyDCERzw2lIZnilx5vVq6XMK0mvBWO9Qz8RRIiN
CnA+GsW+z5CGUsa7G022F5JNS5GvtbSrR+JRgc2YwwXxwzrq+xSwPdE02sj4wwZ6hfHEQZ08xlta
/xdp2+aZyGZqc8KFCrOIWerIp8yyvl+ojOq8ajgtgN7fuhAYGNnTbXBRR14mFqXRjnGZEERXtAVy
sQkzRhlEX0OqxqvxbzRaQrCcxsK8TWod4MRlJmiCVuWWHtrnTE2iKW0xwFoCU8GBMyQ00fIDffrv
ingdkAbuuRlsc6fQB48V2pXa/6VzRiB4jrBGaAOpPLozt2b/ZBPARMRM1szFyU99xMZotegE9KTX
JZCzNNo/kKAIxPuyAxo5di2fBqe/5UgFljhH2NYqnJ60AQhQUSGDQGAAgGFtlVypC4FRMFhkFYHE
++YIe0sSUecUMJBQKTUdYQNNd4tM56ckMqU1O+IBdIQ7mE6QKanFmMw3ecaWezIAZYKKLhYGlKCs
nlZhnNzq2NjUIt2GXUDNo2/xs01LuyynhTmUW1lRKBrgit/FQxPSY8IllE8nq7XOgz28ZjFFehBz
NkN3kuBY4EEP0PtMBR0FxnR3LEcPPsN9K++axas/0QVxRNWytd9GL9lnnKFkSAkldOZO2NlXSYtj
YNKDU+jEbPUJmpK/oiaoq7fakw9F2r1PJdUcXivW31atW4N07hdzNE+FmB512u7j7I2jqbUifdOL
KOOoC/dEOX9rMj+QYDKbq2pMl/Km4wleGb3+bgzqo+j+TAeM7LLpGpvdT5CbL36JwoXf1vChCrTG
q4inDTJleyNHrPpIg6v+MqYQao0yx1TE4667UNATsXU719r4SnsqTLBmuf0Re8rc5vYsS+GgkVj8
Le1Vk8YLqZYNa276QOcYLI+5QUfib/7WPw19HjaDhQy6WxfmzooCBdveZC4Ha0hXTUBQ5ghwAo24
bde/FmUo5XF7pFnEBZi6R/Qs7iQPivZGKPNZTQCTC5tlKfEjVWnwWWnzmcFu7wRlfGAMFPsWDjTK
Ex4x2reLZK53TCqhycPfXwcPqflNzidCOUpFQqVIBw4Uykvj11QG2TzkTa2YLbI5S/YxE9EBzauX
OpPID43ShddVHXRj2MbV9J75uPzyDCELigO9iYBBa/2jF6G+gyllku8Fjm8T1xzDhtDjxI5WDiBQ
JOn7m7BiV/O/A3REzTSnGEE2GcJ0JIEvptjgeDNQ2dJOXJdGR+FQBd9RU3+AjsVTy6GrdCaoCaHY
1izq2ybzjj5Jk0c/FqxdFvAA/ETYkeG240z2PUAzf5/jvT3ZdM9UwZna8ts3KmILMxtwqEVpRMN+
4Cxnx+54zHJDxykRugvTUN2CtI9TDVqaTj+smCyFISNSNnVhHnI6wdRtmAH+vlyEcBtk/NbEVBa5
w4zCJ0PgYLYUJGz6ERKOmjODPttRYgtk5BR17RpZ2acW+u6a0A+AaV5V9AffzhFROuabgqayFAPY
dGEASiBiBXwaz+f8G/69JDId1jJNfkSFN7IVxhrES3v476VU8Hb+PkUiSGe4dDzce4NOW8rWgRiN
0T6afzmFedqZX/4+MhtWpaFsrZ3WXOyZowCOqMbTRwLlf59m7IxRm1Q76l9MeIP3VEWEDBkOKvwo
pYi2SnCOEbtEpfcvbptsbVPRx2iZRQYd8niSGYtDlOMxyCZFIn07fuOOZxZN+3vpTvdgolhnGgki
a9uTwGHMDqbEZKD/9/Lfp5auJzvhxhzbejpuQ9zRd55RjczUZr9P3c2VQ9hVHwMHi/Xf1xIbVmP5
9wd/H06XcXJZ8+a/j0IWe9P88t+nsUv2gjd0j6pUnz6pAB3E8m00297zmuvx/488Z87QbRpcmJlP
B1P8+7/P6j/flTX/Eng/6eN3I9Buau2Dhya2RUWH5ZVcvdxbWphVNiqyfqC9sMKL9GqPZCRUxlge
mvnFiavyYESXghgIG0KmbqBcHfFbDd4BRwj9YKvFDI6kKbbL3TjFRFnq35PDgKMcx7eOKACem4KT
OXrakhyUyJ04IXWsHYT/0ukU0QvI2wfAr8kSX8FXMDWnJmzWHIoOedue3NT9EbJvDqLz1tmQDhdo
B5vwxy8pvshs9fnGNMTCmKtvWySeVg7ji4Iv12NCyz/f5pyxbiOQcsNqkM9ZXbhRVvSl0yBZ+g0R
i5iKmFk5KbpJNCAeDFJfN58YmcrlftSIWNJCmuteS9eoGGpwQEFLzNxEfJIFLN73onrX0WCEybL3
ZMFQoO3bK4PLRejaZNwxJuuEdjU8q3ovfW3TcM5bjWhWFqU31FvatunNGPrDSPCo1gBS9BjKETSO
4kGLQtjkYI2wojCy0BwTbzU7SV5V2q6ZmMK3BHGoxOMSIBh0/NJBjaNee7MhaNqm1gKRh00T3HwZ
WTqN6jcwp9aFrb1HYNz369zVigtp1UkwJuNm4DS5NjrDPdeVTj6NT+Vq3ocGg9afj4kDstp73zwX
ymxO0oK9nCutWDcs1RzGiy+ag4zGJia4UdlUxxitX51p5j4tQnHSIOi740jap94Nmyr1TmGKSVhN
evsvN6mYIATlGxEQFhK2+ntjKuYBVf8u9Mzg3Dhe3bKjnUl5wR7i3lsvtS5mMvcV5lwUR6NOgkN/
qCqh0xKZuYBaa/+TzUgDuWL+XYfIRdyk/uCB2NZj92IS4s4YFtNXXUw72+yjR4SY/dq0l8DajCMC
oWld2nvNSLxHc+QQGIwOznur2rlTU68UY8N9mfEraw4Dl5RYnTBv47uJdXVujSKmapLw0kzhNvQp
f6QOd7+H5I4G8oZgFSu21Pq9myK7G52t1ymHbkiI9W/KfMJXiZ6Ay6R2kJ4hjGvGd9aCq0gHWpOT
lhzLiTlOiJKKhnlo3PtqwtbtptsmVOGmIbH26DB4JahWNXe9sfYtGOfraOCC1ZjGce5OD4Af7KfC
z8u1NOE3CI1VJVJgH+PZ3iUiPdoEIoiPDqhsLeb9LpLk1qfR2989oSbcC4LD7A63/L3IkDsnY5k/
AWp+CYPORuietSv6QsXC1OJvQSjnO3SJQw3p/kpwqHlwKgemSJqCwE4Mq12FCBs2Ti6djTZ0XEkj
/tAG64uBXbIsLLBBbT9mXI9sx8KBWHkwy9XfDSZL/1jNv2iEO4ABa4MCGuEmG4J55ADmHDTY1xgR
QnHtNY2eDxkvq4phPXke9qp3y+KMe6mkxDA3dmQgX0jKF63rN21o5WCCcZ4as8UR5CZXJicfvVXh
Q5rBMPbZiHeGDTNFkYeyIQU93xaatBD7JsAAW/BN7tirHZ4Z8fT3wwazPiPo1wMZnKu/dzIw2E5q
jmplGXr7DsnP3i+99p/nQEpPXXy9srQtGig6CQgF/sWsHI4oqbUzPM1nL3ccjBJ8luSpvTfj9lK2
xDp0U+Ku7ZhGPMk33sltId86Rpae2lHeat88ujFfCYWFvdRvm9XftxzMHr1QTQ4RC/e4cWOO7W3U
Ghgse7oDwFAF/NRr040togrOC3Qny+Pfi0A69f//ZKIfv84yiEyVneylAWVd5A005kDUJxFUVIJe
/4TJBD5p0K19guEWISPul6FMyo2nneVkhUeVj9wN5I/RSRrQISoRgejLUqLyII8UfvVgyPgTMFM5
QmpM+7G8JL27THq4z2xQ7UMVvY2E5p6Qs7fL1Fr+WWrDoEY2OBJnWnnmiSwb/YQDZxO5HZGVNpWx
Ir7wPAV0TOA6UkvOD2M70R9kSzmMEaThos2yDRxDZ6UK/YZnbml0oLw5TK5DcBMXO23WTdt5q7j1
N3ia2geG9C9tHURLdyA1ypPhN+PG6cQVkljvJtJR6ALvQZHFW7h63QpGCOemv0XMD61zhGTgNb27
hgG6pi36pa0l5P8VKPDihj7kqH6islNrJ1eceONd2+sRXQLzOzGAluSqY7ifNWBUsYEcrU5Uq6xJ
WBHEOPIGk7IQwsb++1KUtv7Nm4oXkMgkgfrRrgeoifS4NPf24Mfbts2SlZHW5aVnM+gBOm/5xX66
Rl7zxGzvZCpTzc6/fGHLvTDYUmU1PSC+iy+m3q2yEqFJos9Myuq3R9dvNARHBWOI/bQIsQ8IwXOd
Euruu8ZCyo5I+oLjkKXyaum6OE5T+OknVRb4foFPQkqx3nXbXFh90F4EArPFgAn0Kgfz2xeW3Pt1
7l8NKenx2mg9ZxkVPi8SD69h6XXfhPBIIo2y+jFq83w7qu4HsmaMAA/eYFXX/daoeuqQiDYk8Grz
ucd84HSMEAkfim511qJlCqAtWFK151GZj+BGf8IsVW9mq6Cpajr8OCgGkWuFL1qEHSpMh1s2OU9u
XBqbAnjsCYCMv/t7/53RJ8fN4nQzxs7RVzzwf1uvl4AOk9bo7iz4olCE7Ee9q6drIUrvZIT8I7/j
u6nUdnaxORdCiJfvJsHNh8Bscd2YE9HH7GOIPi9elrrfrav9q7Y449K3UELTrLrcfZJNgj928tKr
RM4kAmPcDRBIN8k0n4HRDGuCOZAQwtlz39CHHRH3DzZHVj3gDmF5lEeFhnPR22rvOEN6R0GDUGY2
snYIqGn5Rgdr4snpyGzEY+7LC4hQ/8QCnh7i2vv8+4zcTJhsXlicB7c79GYVr2sxYVAdDPeWtHrL
TkcC8+CEn4WlG5+KDwYyvf8+CDUG5Vam6VQu0wZRe/dG46DbDC1CdnbIYl3UASckWWaH/z6CEnPi
tpYAfcJhp7mlcQ50VWwiD5xGMBiCfhJp7VmiUaq50OniJGOEVYPbKt243zmmFW9SZHe7cXwyUCBA
v2IAE5uRucXx/Fo45afLMbXpbPHkyBoP2nygHFqdKOwWF8OkjJz7ByL8Wq+z4KEhQowGuC0P41CC
qXDzF9tjAjAx6Op1I36bxgi9ObM8DWFmUyprHxShtgFpjzy81glEJTn3AoYk2okOQ0Khj1GwREKP
/7vMfoaUaRjRPDpCOz4Kdfla2vQuprECwc2CdtLC/7F3JkuOY9l2/ZUyzZFCfwGZVGYiCfakk053
ejOBeYu+7yHTv2shIt8rj8isyKrZG2gSmW70BiSae885e69dr9KCFMpUJXTn2xpCDjazaaZKc6RN
tMatOlpVwkRVnC1TVEVH18LvUnY9IAI/349Dml4VvRFOwYgnkHuxLON2eNbEXs7r7sm3Y/BS+dDN
RzjHFgX+ldnErdT15rNJXYMz+6GMuuJKT8tydKl4ERGep6BFtNzDapjjt0zeJHD9pS7YaofSfRnT
8kH13B5V/BGmGTVbKKOygxDKfO46+utecs2S+pDJWAD1MM/3lmp5pwjLKLMsS7n1BojN2jg4TVMr
b4M0xTbACfJQNT420z4OEcOZ6cAzThkfWMWgXJAs+QvJQ3s9sGneedMLQU+AQClLdO/cqF2OBrxh
FfXHrLWIhOYAL75FV4Aeg445zL3RK1phroSUZAhyQVmjkDBrA5anix+uhkx5MeFUy6py1yK3tRsj
Xn67V2ixguil/jEhDs5aLYAsk7HDaCXrIYj66mxU2hMCQ/85nUtZ2D7WAeYjD7SSN2bxY9nrAh+b
LtaZnuQ3rhocEBk/m5VqvhuA1pUytp98r38a1ep1LLPuhvmUvE5HyK7A1qWl0TA1oJuRO4bcpZcW
ij9WhYSsO4jRK6lj9QAcgUmhkPZjSgrNGKXdnWBeRU8aWmscy88WpcSqUJHX9xlhY5VL4rbpQn0E
W1Isy97116pfPqBL0hZS4qLDYw2bpwF+BFbXi2cFh0CvxtX3JYzVY2cah0Yeqs+8yV5oCUKs0uph
3RgkL6lWaR5MGj0rAiiPXGKpo0Aoe2KEcI5E13PSumA+epG5UTrOnBF30vb/O9X/Fac6GXWybuAL
xzdu2pau6/avrOv/59a5OLdXZ/F///aAK/2jTP92gb36A73xT3/ld3e7Zvxma4qsCVtWLU2VNTzs
393tvCIMVTMtG3e7rGA9/U93u6b9pqsIumz87aqmawLH+e8wR039Teg6EAxbMYRgr6T/O+Z2VQYm
+cXb/qcH/tXbXtbU6XFSKuAvkHqWhkFVM2WKBgZLl6U95LZLNpua3BuxdGYqc3Ub2CgeTVjMzVtZ
87F5TxmhpXFssLIJIhYauzpGRRU/o7t1gTjS8EkGpOqqiqazZdpG0wV5dcZ0a5Yq+NTDYPwcwGnh
8mjLC1ajdpoHMKfsh6kfc9vlAsosBrlzUw/AlttM30QKGYh9fdTMGK13dh1ooHS0KdxZaQcNVtWs
LG5LFYOy3yMcDZqgZ3iHah7lCQpn0sOzXjhl2hyqxKIN3qYPUejnJx1KG5TJKZqmQdZU9uBEyuBY
FDQnc3Ml+4LeKculVrBd4SeOmQbzLAuutR2cQ5KaeR4d/EBdkUZHiiTtwr3B4Ak/ltYtAA0xulDD
ZlEKGDGMnxf0G7yZliefshu6YKxBbOu9uk8acCJM9Jmc85cTKpVZJ8sflR+/VBYKa491itfInQEJ
bjC2YnxiChNdcW40jiIGb08ISu8oLTlhVbTrmBDN0dZepNx8RfQ9rhgo9x9lVeDawyIIF3eeD1wG
hZfu+m64tXLxBs0GDLxuO50rbtC0fMILmMRo7O5oZc/MlNGvr3Turi+CtTlmS6+JZYTtYSwWmi+z
CFceVvMkguEemnJP03naApQRUyXCuk9Nb40rpoOCPvgrXmeXqX+sI58EEzfTBOUb0ryR0i/w+AQb
UklyzdBl6Chdd6qQyy1M9LUrD7MlklvehYjfyG+mNUesKvsg4T+VBX13bezoZJMIJkawCkz2fDg7
dbWstXMWynQaMQEQQ20Z5W1leUtQ385ALTLK8sIIzHmflBTT06jdt28xk+3kyuJi/pQ6hHZYeq2S
EJIRg4lqbiAoklbGOqiFh9KvdrRwHB1UdocgObeSm96KV2mDGSkltRWoTGwi/MNijG6LKWuEDYs+
AGES1Fgufis983b//lP/ELyVpBV/1v/zv7/1/+Mt48QG2Kn//uOX1fevvY9s8VK//PCF8+05e24+
yuH2o2pifpRf9Pt3/qsv/k6/vRvyj//1396yJq2n3+YFWfqVE6JMj8V/jtI9vAxZXX/84Se+P3x1
4zduN4Nnr1BknvMqvNzvD19eIa1E09HCaRayKQP+7u9oEUlRf2NxgC1i6jygFVtwBL8/fSc4ryzL
mmrbQtFA8Yp/i6WrTeSQL2QRVVO5KRXNZhGQDZmKhde/kEUUIU02RuYUNlWYUTwYKRbXvhAbK4vW
dQtYMrcHcADxNdRR87pkQEeoJeNkMuM8TcSFGVfijPJo2xQV8XRs5RApaDXz9mEF1ISRA3sfBRLO
LL2nFK1nZpR8+kN4ZsrClDTc4Wc6Z+IcmM3blxNx+v4u/pY2ySkL0hryr2b94c1ZJjI7YfMPa5k+
vf7lzdWAsK0QHdusUUgDkE+y7i50OdnDoz+TRcrWD1neIqQ9BxZr3pXPgzdefKm4S5jA6WV4L3Vi
3QPGSnz6DLoCXgVN8Enp0ZwjEFGikIfsxVZRmSvzOoafjQ/SVxeaHN9oeXWq8EkMUE4Kgd0x+wwy
c/7rd8g+4aezxxsUBleKwUpMMf7jG2S+53mjPVpszSHCq8HJH8TGFM0B8cc2DfRVHmenvkfv8eu/
q/4EpOGysWAws69QBXk1svkTgdltdUbUfQ4DVLtOFF2lZrhYubsOy7LWXid1JlvReZYNSwufSJDK
OznxDonkr3zLIEu43KoxDPFmChHAv3b59fGZf3p8lgamWufmY4v14wdD1wQFf4SnOaOTbVT944RL
TCCY1z6sk2HfC23XmxjT+gQ7jE9AlnEQVcSE9V1FETZAqc/6ehs2j7FGh3WIV01mbugKPkZ18Wh4
wZl3NbqYDHzZXec1uHRtAyVqhrDyrhjsI5oge1SwzeX1k9qkEBlwGxa+9KC04Q5S50qtpAU+iXlZ
6dtWFbte7RyxHwUm3WOWa7eaAlcv8wibl80XFWICFumb0LBWCqD2GpqcLnVH24xv5ODp1x+eLn7c
klnfzi6oIYWnFg8FHgs/fnoyTl1sd/TM7LE4GrU4CwQstS+2EpGIqgJoQn9tZP0stcG9aqdvoe8+
4xV49Lr2BiqvluV3iezfG/ISi/xmnIIgfWVfR+pr7VHD0JQtXWMhazToTf05quArVEwTdZhbQFGw
MYbA4TzLWNZoxeDE7PQ+cGLc/jUsE1lZJABRG+KAk5JISXu88832BYv1PbliO91YALdjZt5Va7y2
RIzYBhrb8c7Mwk2KjSeWpSersZZe9mp3hHso4pD57aGDXyFLYGfD/NgnSE/N4BJxqbo1HL297Ik1
aKE9nrezHPubxHuSJmFnpR7BBJxc/satklErlhDC7XHRQwqvQmOpYMmqXeUod82myGjD4VdFcNXI
xo2FRxfJ+NYM2w2Qim1oKq9wifk6m8dDvxboV1RZWuXVoeuaG1xha/aBy+IR49+uIiIvC/1Dq1Sr
Ds5HhaNAQ3EgJgf+5G1ws30WDDtcyava0x0yqZfLkPAkT8EQHDMTBXney8WiF9k8Cex1kSU7Kxim
NAyGqePWIybCrpXNx9jlBw2dIUN0UoPUGaIgeDhFc5ACGBWF+4LLO00PtQgwmwBRUhMGb9YuVBds
UhjKZNm2V5DzEwORFRYBNpJDXsmqTTsn8YCjdx0t8oq0hewm6Lx7VOkkJe37loaFT+p1WKw7z3Pw
giw/kiY7hTK9GRLdjG68hia2B6h1bnyrA7idut13apudXKPE/KKv3DG/0JVxfE1fiXaKW6CkcEU0
j6opjCp8F6258Xn+YE1xTMW+q039oVTuvVw/J4a88kZrFfX+u9lA4x2UpYbbKxXJfiyQmwhd3JEd
dwzhZIi23+dj9C6Jgn6U64yqdTdMT10B3nAUoDIeGt086rhkDCV9rtT8lA3J3u69IzOfKPM24SMS
KoVrRIIPoTFNMHahjegqrGliNtzxouCEon4nleaCBNsvx9WQmMfQRYE9JntFus8pBxgP3+ll8Fq7
wE1IoBClsYrS4RpXKmLfzlvqjbZ2s8SRJNI3gOb7o3ytB32dFcmrxPhBtU1uxOISabHjNf4rBIlz
4ktrggfvgP8yISWtCSC3XYevcgiaUoUViETGc9EjmM1Bm2xMCPzKAkqfbVRHzwfJTZoG9QN+NfK+
8tgHpZhdSks7dh6h1GZ0376A7EITTVRgWgintynhplnbgC8W7+xof5pF8ZGo5PGm3TWl84LYReLC
ZV21ejqF0l0+4Xt2ZiS99gEnFxht38d7zAWHyhdHoywuVaJfyw/TFBLCORVV8I4Uet2uH6zAPkdM
G2C8oAVEbTUyuIzT4jEL/Hc/Y3eTutE91rKG3Ph2Daph1xnWnacFn31BtUng+cxzxRqp7SmuOqcM
lB0qoefMj/dmZhyTYJLlbso0u5DHRdquKl+jwb2D9L2SUfZkAq+8PrEH9GGacLKV0NlnhSPKgFaV
P7HvRxPd5NUlWhW7GV7+guQr+lNzH0WOsOyW8FFLcoo09eb4YglgQA4lpsCWpkDiNNm8cLFZ2Ear
co08OkGmpZ9VWRwn8KMhm0s5N+/6CvtmbpBo2W46ECFSzURnBLAYRtJWjqWt2k+aJov0YTjPVXgl
o2HVWN06S5lbZXTFwT3DFppMtD5micxt51qZX2L9oRLhvh/LQ59Luy6LAUqYW5cQlTaor7qSrA2v
3ahK8ABm5qaluwjq0p8xGKN0th6G1P0kw3tRi+Jc2sqBhpoTHpDk36Jld1S5HGbJixnEbFelG2WY
shNsh0jNnYR1DiMUtHArOJbEXY/4i5NWXcpGyHQFyGUxQPYJCItDCBg/5ZW/7mvuMeQddjfMNTm8
DYyWqXuBBDU+q629m4q4FtFmUSl7I5nGS9a6daMN9bYb21hIwg0j6JXk0v6OzRPU7G3NOvDrFVqB
LfiHfR+Fg0Kik2XqgOx/XKCTPMT7hV5sFoc4yaqrxWDBbW9S6ryxRNRHGtNAXdmgfZVb/Dg1Nsyz
Lr920p1OZnTuUc9Q8kzFGTXV71ttyrGvxdpPX/79jpl2lvxYwf34E3//p2Xf19/799VHdnxJPqqf
f9UPpeJ/kdpw2lj+89rwf9dZ/Lf3j7+dXmJiMX5o2CnTT36vERFQqr/JuqzZNOF0k4YaL30vEr+9
pMgkoCiqrfGfqXn3e5Vo/GbZmswD2bKFxdScPtx/FIm8JGTiEGTLVBVVMax/iz+p/LiZ5teojGRs
RRGyqWq0BH+qMtALxnQJcv9s33TMIBXkVtmSTYbQ7gzvkF/78PjlU/qTwu3HsuaPf5Dy92vdhhZI
YK/mD3LHK9kNNAfXgtlxS5Q83SCW7r8qZ/iovtxPf/yD0+tfCsUI4bHN4MnHw7Hxo30+he45SF2U
dg57B2QmtsDqlpRk+4xWW1UWZDnCawiqNVrs0OP7FnQRdcOBoPnrj0L9sYb946FNBfyXQ6tU9pi5
Cyiy1N9j7VpCLZRYEWfPcOHVYJNXGxAE2ThX/XOtfZrNSz08oMUyKcQF7rpbwVHLxlxJHBDjcA5o
E86xvWW58+sDFVNR8I9Owh8P9KdOAraYKLCk2D+PdK9ZCxygNursUD8GD9JCX5f3/r7Cg0hUNAkt
I7pg9jLzbCNrOOhn8ad3jwsULV65TCHNIPqeaWwhpSOKtXqJdmZclbfGC+nLpFnSDwQ918OTmr1p
qLCTD/nSOtYs3FF2Xux3RunQGZWr7bz1D/XWfLPusoNx0O5RycrIaF2egPP8+zPwh0fg126D8q3o
/eMnoFOQEV0vNGN6an85VRS2mcB4DRwjvbGelW5VxZQX+zE/lMMyrB3Qv+GT/SYzrv9Ach19slh2
9CTXoArEu/pAcCis6pZFeCbj4+b9IYsFdEPEMikQ+rtbQqSPtvAeCMqEeaQfm8uI4r5YyMpn7XXz
yF9NTZdq2YcVytyjmr0V6QpDOb4Dgt5hhcjhLsKOj55+zzaetnRPAJg8l8rHPn2qEgcXMFrAmGUx
xJh/HF7Jv5aSmwwD6za8F922Bc6VzwJopWRHYCNJUObPmfjpgvdTQKnwocLOkW0ACBm7ZUszuXiW
jGeGzrbHG5eILe32XvIimndffyyRZpWKg+Q/htVWv4TxOgvYVei36fgM2XTWcslM5HyXugrtO/JK
A15k1D7R4s+kFcIk/HTxTL0pg4cRTXPY6OjDwUk0Tk/5bWerRr6oe1AzSJGpqLHM5sOl9RYN1VUG
bWTH/xOfNK+tFyS/M984WWIWxOfYv4KSnBPqGkzK0hc7xBvFoLLf5t5FbADH/sX98+fPoH9cPT+t
6YYBMC2QIv+M2ZSzbA4b+viptcKj6ZbN3JfqhaqQ1caF1MmHrsH1BTViWcfnEMeF6b53HRHjwysa
z/4TFqWfzLqbFvfnTEYU2Truhu4Vj2+tmFWPtNWBGbFTRh1soRjECkYE8JxKkdQoIjOxnUystYIs
bZ43exrh9RFPwhxW0jx49F/SKXtorqlOBRYRvDl/YEacd4micIZ0z/6wXuujj8LpL24ybVprfnWP
TUvHl3usH9Tewu/rnw3CNCgZLvaDR87TrBnoIq303EFWlfU0b9Z5eZvY7z1uwjAxgc0si7voTYGt
pwFEWdXtzid/kwjNOwSGxbBQPDz1a5le5a/Pq/4XR/ytVfXliKVg6qEFHHGBWQem6lrkC2IoaLPK
DU8/R4GDr65zmWnMpixvreoJOFfaLcxH45pIc1si6nOBTQqyBTDGNzlzChdQBbiyfeEu2M2KYIFL
XiJoFjWFMc92oGHhtGXGKhb7X7+Zn/p+3x/ywpq2FGSvoQj4aTWq9Tr3BzJfz9Zz9CItMzysi+SF
WRUrkOY51ieINygBPckR2jwBj9ctYgQF4Ezu/+pI/mxh/HooP603sVT3jW1L3nm0D334SrQmqb8w
dzsA9jhewDVTCy2tue0t2g1uqRjSDd5awD32XNSzdhfydH3pbkaeg8EmJSNOv3b6XW28N+USXYB9
MsIFa1GgwODYTv6y7qrQc8rmtSC/ZGY+CQpryhKNim8RjA7VK2hEnD5opBpcZsO9oD4lGWceo2ZQ
tgF4rWvD/gWU49wcDgWU5eJsxQulXSPVVvMtGpuoW06TpnopYDa/xwN9QXI7dyVWAGWb2ye75aI3
DwHo7IqkhHo36st6hJPBdoWQ0Q2e0RH701z1eODGb2oNXyB6Fs/SuCGc6E0MN4N2a0ebflsxY/Wd
BDrqQLg2rGaLtGS0c3MShEnNs+Rd9WYG9/GwEBhSCydMcLBg4jRnFkqHj/gjwskAVdheMC4qMa3z
sCCEFQmWRSsdad2M6aqnLJBsh4tentNKV+x5Yy/De/+DX+FaG7lxhHqvems3OMJ59pGAqTOVkOdx
qd75GtnXM50qjT7xB1REepCAl1kq0LyXq4owNoUoBieLERAftO4Kl85SFqMCN2zdILCUZ5z2Vdas
sLMK5oGJU0TLSTaKcBC6L6uRUd2wMLD9nXx7s7C9cCZUtO0KY0Pi9uZ6svn1Vfunj6+vF+1PWwSM
CbFWYog/W4cxnluH/E4u9jLBqJgUWxhvQCcKmtWewww47RfQ3kx0TjAb4zXuc5MHMyJYFk9yQyG+
TcanfbDso2NuYJh2SCwi1/svDvnP1qWvh/zTugRruJfARKEKueIXNC3olCuN7CwcuLt2GT9typ0J
Nz7Yx+E2CR2S7f0H4wBwp0nmtTdvFUIRmdDPcVYNjrjk0kwh6oKP20FI1/zF0Rp/frSGYeuyLUxz
KqW+rg8oQjGu9ZZ37rZBv0lvlMKJrFNc341Mqgri7IymAiZGvh2NGNimnhMUeNKrW1EsOjaFCNi7
eX4Ge1y2oDWXun5rpO9aT0QSnmviDwFXsR11aL5wz5HHhmSIMTMUAGMAe0w239ysNo3GNywsUIBY
QrIZeeZrQNShvQ+Tq8wzvV99O0n/Vv39rxXX//S7/gtW1xaL+z8vrlcv6Q8V9fTd3wtq5TdVtnSD
CammaQhUp4367/W09ptqGAw2SHUw4H2yjv1nPa0ovyni21yVSaHKa/zU70NXHcULA1mbGaKpoqQk
EPU/5s2/V7PfmyH/6JV8LRRo0Uxr05ddjDAp3KnKDQOADeIaa6q4v+wJKqtu9VZ6SfuiZJ7hbYtJ
md6i9Fz5hYL3LBkOYWMFWAeafuUz/5QGgseRdyvq4K4K2M8xTWhQy6T9EIlk7+MJdV0mBSsvDhYE
pTQ5NTnao+296SorO9oVS3LidKo3nAIlg8ZK1ti+9dk+oACijWcfzHwYjqHK81S4HSE0nQZdY5Iw
t64MuSPCHtwYC3Rr6Umw5U4iq9g34XqiRWGZsOaKLyVOrIPPUIsBf9nbtyMjFYGbUe/hiKs+UsS8
DXZBAhAut9Yi6xm9ipT8qZHAsBZnFzMdMpBs0lUXJczRA5C9gzZ40ZbmZrXRJPOVjLoUixAVuTuZ
A1C9o99RiABTCnqAmT0GS4T3dM2LNFqK6e0MIqejCSSB1ivm4EitMDs0IH8CviMwq6cKbVyOUYmi
2axCiZZqI/Ftw6pChe4AQjbO3QiMQdFoRodye6kzrd5qdovGG9sakfHJ0S8X+cQVSLxCmsUGwzlt
0KJ+GajYEr0uwdvf2tEurEGb0oMme9k9mi7aVy/0byPiUFvgJmbtjHxU+7JOQ5bN/Ngwh3sEcHfW
impFXllyI7lM2BIg9nNJVN6qCTudUZYjlHItof04V6HJRAae3xItmL0xkNxLOfTbvkhdZtq2uOET
e/KD8lhHlrroWo2IR6SeaqrZR9PGGeh2eNblnM4GH3xwU0mKfxNriTbXIzxsdK/HRReo2aFTrd3k
1V0yJV59u1DysM2vZYVdO94kNueLx2tPkgQZmA2478GADVl3452Cq9sEDuEoWWosGJT0gPN45A4I
r5Ym2YBbqU/uJS20V5L9jZPdmTQP+IcULra/ob91g3IVYeNiOALvRUYIuZUqrEd+Jt3IykjDWsTG
DX98h8+IcO8OmdjYpHccA+Rmoyj2NazRMWpBmmeN76iIJBZN2SC4DqgRI8V6kCe5dkeq5HtIx0tl
1OiP6tkYRTEvJekQydF9omjQzeBue3qKPrhvDkkX55s+gkkTMQ09aJGMlaiHh5A3B1P4Giu5rK/t
m6TP3qXUClffbv1UJUmzbpsEpxnuTrsa5kIpjFNU1cMG2TX5dmaQHsg2wSUbLvWwxcI+fR5abpr7
ZurFtbrWzHeywLIitLraBX0AITMYcQ9MSfRuTsCkb/XLb191kQR7C3EKlKJk3fh5volzu9x7OsbD
TKKm5j7GVwsacJ54PVsPrW+ZjcrZva55jHZ07KwaIzzTYhdKmF25yyWQwJzIWOqMXc4nqgN3OBtJ
ebXifMr6G4q7Ui420ZgntMctMhMzJZ1zUwxs62yILTVKJm9sA5R2Q1kjKe7VGwY4j5Qi1aKij7XT
1BG7w9CEBykp30QXDStJ6yJWeNe7ui2zlYS4BeAMUrRLerw8xmD0CxhIJJDqnnq/8/DCGEUWH2yd
YFZLH4HjBQb6DDlcpS48J30w80uSahtvKBgVtqzphv1RZqTeRe64IIH6PayGjZDYbCJoPtiShTDc
RtWHhL1AbUDqDkR+H7oQ4W4MCTBAFYSf48kvVhUBIXyGFVVDQFpH9GabWoSTnbM96Iu2bu/QW2+E
VqTUdzqfYIr2vSvr0akxNOuI0c9FxTRcyqwQJ6aMncWgREeD7pE7Eqe7OFflNSOoDxu33xAm6evM
ljjTBVGxp2YQWzeZIjJMLdvGxuTNH2GtDiXRDLrXL6xAxxEY1R8yIAnsi5T4RZmj/8br0AucsVYG
FMFuo9c8gKbVSvELWhmf8PomWRmpua2Qt5+SninmiBcqjja4SAsZHpjcMZDPBxMHTSSzTS1s0CV9
svIjeK5xyeapSpBnYl1gYEw3fNYyLNTZlnfmpKzPibQhKnA+dJ3lFLirehkWiCIQicP6oK2D9xU8
OmZ8/1PoMbFf6CuK0TTnqtswJ3dpcHS0pIrMO4dQudFoQIHAspGF/GPB4MdNTt69e/HTkghaQWuE
S38uWQT4uH12rwb2Qxwng6N67Mu1aI4qv1oYYxOhz6y24JGNdaV5pzHiqHCKGSJxGOmj00yYthA/
uSvL4U7KaeMlSVYtcbffKj7YiJZuCwSSkLmr5MRuslKyx9RWFrgJb+GE80AcQcaMt7pq3toEuclZ
jP/dTe4Ls1h1hWgQ3lgHI49fLcTz64RFVd4PQWrvBsxqM+Bsi8JlwZfzZ4n6Mh67Rz32AN8XHnWw
r+GIKYopzGas8UaD9RKh/tzE5ofUD3tuOdJvg3ZFZnG2yDCEUXFVc40mwEK03jpFdTWrYYetGpdg
OLznkF7CcZ7GtrxCAzuDI/2MpJ1hqpe+aBrABsOX0JRHGvnZ/oS+NyOCwvGqO77eW2AzrOUY+zec
gNcQP9RC7frbqo7cfR/Ulz7jwlAM1V8FKlLLWPd7cKhcpcJe6pnU78uMNbSQ3C0sR85tnUMdnkSn
baiPMJCYJwOadjip9rIpi3qjYN1Gb2y1h8gulxkZ29tSyo1tq4eUgANLi9UbW6bhwyI0p3anYBbd
R7QWunx8IestWzZu92n18Czl0qb0gZsA4BRlHDkie+xoNcrM3HPynYBLfSDY5U2LQ3hzAdGxeDm1
oZzqEQijVdtM9st9lWPbEHADOa6kog6ObqH+Ih4O8hcvVK88RWAAl3gr/OwsibieddZK/ZDlBsya
B/IicCn2O4OvWmsb6KA1a1be0uQWgzVCa4xB8bEAbmpK1lufd/daA/iSM2kdDcucKXLj0+JlDI1C
xSQOYCzBcZArAmLZ6WP84gVtngE9hmnbC6tQcJ8P46nIh5XmNjkBltBwPNAAQ4KXMxxyqKgiJRE1
SkjAAS0S47Ceqd/QLFLAbrBWZ27lHnRBRLecji+DUt8NYXYvACqxDIB1E1j1ZxV7BXYxLEMpERQC
kYQUA48I2oh2Hg43EJ5MFto7T5nwvmivDK14NdUM/oHwFjpkOrvoQcx2JpBCCJ3rRkLZxU1vqa56
aDsYkjjvU0QqKI2ZHsiTOcTXImnih1lH3ID2YShPteXGB54MmOUrGqQDfpgI4EiPlnNvZO5WZNWt
YROVnpXZ/Wi274VSGfNS98gLMRUM60JwdqGTsBqTojh+Gqncrg1irVEsaKfGxNNo10yYo2il9756
lqnoa6l96GlUSmZ3x+z8oVNwWna57q6ikK0GOkY+whBAYpr4PJTPyKo2WMT5TfAiJc0iph4+L8ZI
dsMYsWfEGCaoJoKdzSdLymvCXYU2etHVbTFrQay6ZVrMzRIIqs8tLS5tBFW5iYwEdkswDwIiZwdd
P5MpxTmrjXnbcanKo04GeT2eOrPc5lH/aEl+wfMbVFaZcysjXwcEZQR3muJv8AlfJ7xpn7e7EfXe
vtLyx0GXvLli8FAv9AHv+izxwK4UNgaqpmoPZJiw2x1C/MjlLBEeoTZ4iTF9cw+Nirvxcgk9QVp1
i3YAOmALJFNe+DLwaDIk+LJ1By5d14F0+1WxreIMhH4RO/atZgFb9fzxAmkumDdFzzYpfxIuo74b
6N9YEjossR4YFjO64kz20DKZN4SaIO2J3u2MeZqI/Rf8YtA9a3BCorFLnAO4AZUyeAZjlHK6ICbW
o3K1dAmyQx5thkw8jQmtUxYRsqwM1xHkZYUZlDObRPk1CXgOuip1E8XIyQpYd3rZ0JEqbCThFugt
3OOPPssF2NjXtvbi+UILmp2bkRcSLviuG9WdFkDR0ZkrOYFBpt15oUvcFyEQkrcIfdLuhoy9XNGJ
PeI6TmEP+oRMJDx+yqsks4dt4OSXI9oYypOdOVgnWzqzEeQCHcQV7ctDwJU/sKDypO0afi1b/S5B
H1PBoQk1a6/RagTiHKyydrgVemECD04votcdCmNlNfrQggffCdMSiuWYPCulelHU6NLQ7iTrgQp0
tOMrW1lC3wBFRzI9L+ZhtlK2K90YD0pyyMZqj76fqcigvcedv83N/KmxB+8kpeWL70qEh8IXI+yN
dStrpvy+Iej3YYenVJF8DLo20A+4Q1rW9styDF7aIhhJoDq4WHbJnd0ANKqZT43I9a9yb96mfkcJ
pLKtkyaOBFtIqCnGVUYZ7XQEYpnQr/XgEppVQido26a5YJMmHRs8gKvAox2JI63cY8OYVUS/Fzri
QqvxWRgkkzAQT/AGCeqZxe0WfAcCo+I45BVJsXV8Sv2mu2ByeDFKCI++2S1sZYjX/cDD0RUyJyr/
zDSVsp4OHAS9+4ZNzEyZEkyI2wYzLDMElEtM1213kwumKAUqZtfPtRU7N7KqCmVaRB5zTMpR4csr
M0b1KPDB1EkAiV2gquyZQA+5eI8spE21RMtZRcQlm/pj2yiXrIwOKbQYwnkAyZSAgXj7dhLuPI2e
Jahk2praTRaRc2tuQA5Q7pAQg14zW2ihuzfJOmiMjB2/aTzoxRp+VjU3Rm+hyjztyVFi3QTqhw0G
4lHNntttZfY9EvfulPEh5wq5R1K9bQMZNGNcEzGYLmHGID/P4hI1sn0fKN3dFJ4LR9WCK4CR2HOn
1YEsuPuUPYgw2bsPZffe1qOLhdg6pHFzajLtNVSAGRpVti4qGeOiceFzBYqWBU7U0LStilEmtJp8
dFW82Yn2iLTqdVBRdHGHnvraRdk5gjFK0lWrQ7jOSmaNfWcSDwgPkTS0k6ZzI7bG5IW8D1t5q6mU
7pWSPGOefMbffcrJ8V50UvMM5nbRq8pJRhW2DvlQGrYCiduefdd9JX3SADyF3lMvWL1JSDp5pfdA
DbaWZQ8+njvMsBg9D5G/VRtIS5Yrr+pOvy/Tdl6NlX8CdLwkamcKWO+oPl3gMr1bOl0iw7u1xUGX
4Jb4xKzQoVooRrGTuB4D8HBB+/+oO5Mcu5X1Ws/l9XnBOsjG6+y6yHpnqQ6RykwxGCyDZLCajcfi
ifnbsn2NZ8ANNx9wIejoniMpc5MRf7HWt6YHJ+MOk25wqTL9lZZMhcHFvMCj/QhK737JP8QSvafO
TKxcOvyo3klXHEZL1AI34QpuJI4kv7R/+dl3ww6njmbow1YPmka+OhK5PtWWs03n59SS0YoM4IPn
aBYdw/KuXPmW2UEDHjQ9hV2tj4VVHMw4f2OeelC9e/H99NmywbzAUJ0xb9vhuGpbB5pPRE1GqN7W
cxJemfjFg13On4KyTkieYcvjbWvj4M6pHkeRPoAaCA9jvVQovjA7pSm0wfH35FFrYQKz8oB9kFp+
6/ZaKpG5lJBusIoiCphQ7eBW3tYUMDx6jOUaicIsTJtT4+fJztZghgKKj9Bxkg2Q+GLjJ7W1Irxt
6xxCZ8KglNWHPMzfTGhfnKmkrfdZhkD43gXo/Bh080xL/du1/POcz0/FHGz8GhORrJ5G2v6dq02x
BW8iuaLbkw97xurwx6eL2NlADjbhRBC0mdmkGcTRK8ai9zkXKrJzuSwCmJo3bKsHDNHhsbbMW8Gr
dYU/iW1qZzfWdQ7jIJ+JFHkpJjTQ/ehbmCmU62IYETVudM6KvmKuAsPb2TIXEoRcntKshdxQVI8k
Ru+lN4H3j7OvlESVRGizWUTzUs3dKqyZ1BPi/oQldTPFdbUjzMs7dNaww+a9zXyacGrse2+korE9
jw1KXk/rnlVa5qlg5T1Wb0ryADOhWZtrfP2EfxzcEtOPR7v0H66vhq8ly2ROA8vq36kgD3FubRCE
793xupYayRd15l/20oAgalmpN3RUMpZvgJA67DHLvc9DtqrSSFyfghusYG+9N5TwgkBDtwZV5UAU
HoRJMD4gcEYwD7PZVKAW6LD0gd/bMNpgXjavx8p+Ma2gaZXet1Van1ZfRIAWJe+q9SdJ5Lazun1B
dlTjy7tAtftaso3zHcx5syruqyT6KEdc/050WZT+Xduo8B0H0wLrXKAXz83VqR2NmbVuqvKrbexD
7frvdj0yoi2ro10F29q7VW7Bqy7jVzjw78sYBICGlmnf5ryZicnZHRYMVfNbHx7JEfDzb7/uCJFI
CBGabtCJoohfOK8Xh+FyMQPfCYfmnvSDa8Wj9JOiWPITRC+wrDfRooKtRAlNj0q1ez2VKzaaVhxf
Y4iVtS/ldNRB8pzF8IzTkkqu5ncclGc2rjX9JgcJOJ9yf6yZs2SxqndHWewAaVBXdUGiYC78YzOx
lnKCpV3rvn6JuTD9YEcw7mUIEVFYGHfiarrYJqABqWVHQT2ifx+xlmcJEmEvGdc85qeS6K0udl9m
m2bT94J3JsdvYAZ+asHTXEX5xscXZC08p2oqD07+snQJefdFCr8ZLyCFbvNUA4ja5aG+l9zzSTww
lNNPgsw3THtfIiPfYkjOBelSYBugdeYjiH/GecBDnZFmDolc1OSgZXKYYr1Fk4Xp9zVKDCZCkVxS
YPJh/dDH8auHBpF0B7EOs/FmqIb5QLWzjkYiYZPrDy3yHgB6iqwhrdYYtiq6QlinNrv1LETTbie4
IrooO/XURYwqp21vgJEFgwUvlYTIcSoV4xX52sK7OBWYPdKMg9UXwB6iBkXtyM3nAorAUg7RNe/+
VLazTSL1KErjrZ2pOc8pc6nYCt8zj+Acz2+/s6baoaMtT07bXSIvdEkj0ixEjW8OFtbmnTcrsKHZ
M0lRcu/R/qFzyQoqKs7dHFMS/BP6t/mJGT4M0cDhcAWkuholYisgxvu8mc7zuGc0dhMAWazr6JNZ
+cX2KV8C2qe2+w76nhlCypcYODTwqWwfqnA4GexnhzZHxOQtd0Ix6wQTGYK9rtFgj/CvW+/di9rL
6K/T3EUJMHI4T8Le+cV4xGf6Ao1mA6PrgX3mjU1AToE6qqsXC1spevjwSvDykXo5I0XJqOj2KD/p
cp1X2ZoP4LHsNVt3j/H4RurizulQfehO5reYADaEIUNkYlS3dYzzmPONGoou2ioNNiQhaNKt4aVG
Fuknpz51dj732k6il4EMLr+ExmXQx4IgHRY6CbED0A+BkxWM6RaCZTaBoJdwNJHTkgeDacmH0bCa
ydggOGLT1ijFvcb55UgODz9gYppPD32BYKJ0sc+Ry7GHOMyozNQBU9oaFcLs7AFVvWrxxy8KuWGD
QkRLykg46OV4tgzklkV/eWYuzy4NI3arNFkT47hPk/nOWNHBL9xqbUeoAmBoTog2Cn85+xFHcdQR
euMw3laA2KeuFluQkOi2O5TqmMKuyQQjo1t6uK1r2l95ET3r3N3qYubc6aZfLhmJts2RDHp3C3jK
RN7D4gXciO5wH2mO4uYtJNRZ9CqF5dR7LPDltTNI05WUSECaFGFesSA9mfkGOk17PxAk5rQTkXkH
UhVDdkLBWzoyxqk7b+/I0MepexVtGadYtVNe7T3TnJZOndx8fKIwc0+2jYO4lT8UWiDUOemiJCY9
M3ZWy4JYJfSK+6kN7cNIBB+8IYzebr9JcuAn4K6ddWDK6FARgzXUjHKIRNdbUn/w5zljCnDtw4sD
s5+G5SRYcpxNV/3AicWbTPPAlVwT9tyN85HcPodJQP2HXd8pCm1xbOhACAEIcG2J59lLg6Mhw8Xy
+xs3KIdtJqiVyip5aYgQ28ETMidgZdcIeQ6fsVF/Yv7O0FvaG7uG7BuQ5tIj33Ei4nbC5TFDdBIS
BDGkP66N1KTKiacamkHfWGGAScxgsYG+sJ9zxIDEk2CHckgTSiLx1Y1DsEWISJ6jCN4cHrpNDjy9
9QkcYw6vT7Xo7qt5fp3T+RObvmeTsZN6hB1IZX53tZesNajJTTlUz13ffc8uUDrIQvaef4csdGg+
QwAIoJ2D/kH5/oPvpGJlBpnvCiX3gnf/KIvmreQpWWl84Juhglqfojhuc8YuMmEE1My0xabldw6s
8r3oKmjyRNieIliGpyxl1WkHDnEGMGFOYLYztlhnGOpEXUlOOpYXfr90JxVX0ckNxujk6fGmD9NH
IxV/QhESVwUXvEuKAZ8FSEC4efUpvfn7q1Pj3Q3e3B2GXqsbmJGBUvCcixjhHLBzN5fUeBg0lInf
hqQ2bOPaz0Gmu4y97cbLi+dMQksCcrlum5isqh78KdnHD6SxLztvgAzKgdkS7soONkQkGtlMGzX5
ROQ5QzBFhJ6Q0iReTaM/8oFtAetr5/T3h6DYdwQybYsWJ0JWn3VivfUs2XdkxiIe7eDyyX4vk4Yx
RmhPW/Lt1qNM211TuC8q6a5AtDSSex20Dynk4j39030dVwDzCzz3cIDJwMggtubtAQb5ji0ve/KI
MeFo8Sktvn7LpPL2TZXJU0pQ4GI4/kssv/qzhCRHryAhkNk3XWK/9QJ1r+zVxQQd2dUToiVqMZq5
Cp9iiX7cV/oDGtyH79NAN1AGT+7gbjMWv3HN+stzcmy1TruhCXhmfcio1wEUzTgT8Dr859QjIiMi
KsGA4S1r7scalnM9LhPMUZXt1PhUGHSbdcvsyLCawcHasrxQ7h9HmR0w6OYee1iztTE7KjzZx9jJ
P32vp5O8imQdwyVgWze0IG+9otme0ukl8q6DLBl91SXGMyKCPtQ4s5hJm3c4lGBoBp9enxzp0QYN
JZR8rHHZgiwHbVscSCt8JTAaKmTLWDSgNvdN/t760BjALDscGJ3cUFGT/O3SoEFjYH3SkZwebnFs
fZSmBTtfEaUyhVcxEUtfVjRNtykibx03FPdj/KeipN1J/MlgnKtibXUFmhxrYTlvDXD/a3juQ8kH
M9pk8HrN7362M2zq3jNNdrMBM3ITtu53UsbBwcfOGxgmsPVMP1j0PURF65iEzm0Sur9d0nVXbTRu
Jeh+HvzD6A0EV0n1lmHjuhsl2IhyyOdTUV0SY10qwl6DaLZ3Q8rd1gDrT/qa8b0XHQrQEVu+xeQi
ZZQfZhxAP3c7UhXFZh4harDoXMuIuLtluu1s8mqnCD0cro2ngadqsYJvTTjGDAQ+hBC1X3K6zZxk
1xQE3F41EFUjAxETEnTZjR+Z6JnZ1uFtx5CgH6fx3BfeXTcyxgK+3q9iRcje1alVs9xE4JBc2e3U
gkZm2cpGD/ZCei1p7q8mD4sjC3eayAX6ShYR+FIlT+FiN7fpkAzsm5bbnprWz/hmOOFwJ0Pvd5YU
r0FUf3qDAKdoyzcxn5pljEnBEtFOUvhNwQQchLFMcR0RtOZ3Du50vbDMXzltUx6ygRHw6DnrKUCe
XjwVtj3fDYBWRX3lj8JQ7RGBEJ1zjZIzDKkLGeLPDhgyOdkzsLJ8kwi0MqHgCard5WwYVbRpBXtO
D2f0OodJOVeWfvWtbT/du1Ufr8ZBvggGzQ/lQKVQx1dGua+pFPvujVxxZ9N0rMKduBTHvmVSZBwC
nbn04yk/RwPyGCtB9DYJypMsos31vZIY6Tz77fjdd5sZpO4OTcUy+ecozJLj0g+3jR0ehOmxSYwV
1EkYy5NELeSZ/McSmr7Zem3LgDQuzkkg2GTJjygMlO73Que8w0Ox5lH12e/UfBERaw9yIvfJV4k2
FmoL48WeC9fnlYPDr7mQMs2xLZwXJx52SjFqjgZSChr2UMhNIVqzhCdH2yLIcWa03EG0zdp1Cw1t
nTma0Uyzg8J9ldPRY1AW8eG8aitmd6HscUOa+7QfhmztLxA/IYoiGI/Zo4QAFqn0zB085uHka/qc
1vVYPjARnIlr4ABVt5HelGz2XLb9peOQf6Tdh+vU3JlbuL80TExV+P3GjgkI9H8+MT5fuxgIV7W+
WzdCp3eNia6UxwKASWsCNZ+h7ZPfCbrv3qLAIlSbjHR5KoaGrpbjQsSatHf72w4x0MWRQIRAv2xp
2gDadEy4FrocB2qG/WuS8kQZ+jG4/pe6jkm08okc9/NoZztEkagUIKPVEAonfomhV2c7uzoiDKMN
XIb2irAkch9DRWhy4p0mJRgSToZL7SpqdpNDsOQPWSnsNQOzJ9x+OECK6QXAiCRgcoxoYDGu1tZt
IsaS+6n5sdqWY5n45ijKmQrD15zty+jxxodMkCHn1F9ZWrR7JdOvwZb3PUaQQjNk8nFBbKwZyC9z
x6rZjRUvT1WcM0lQuJeW8QY5277uAsnftbxS2lBLhwx7vAH5VO+36ba6DoPyjCHh9Yeq6XDYd/K1
oqFNqWyK1jqrrMJ67w3RJtTqYGvR37YQcmhQb2c7QpFtVfOmNdNxoWAjqGRJd/2I3tewP7Zsb1r1
wsq3ltZbwhuHm66wzM6kauOFzR+pE/zrCbEmyo5P3N8CUChrm3wxjwRCeBtXRU9Fn9bnbDEPVozg
uO+6cxIwTeKaWoPDf2oFIR90Uu6mDar6Na/v6xvA0phx+Jq2VtDf+03vbr3OOYZ8cx3C0my3Xy8o
9/Dr9MUpbcYvW0WrbI5+Qn8kZ9fM4Uapb4bwajWErCeqnvwazqyH3PH3bok+b+KCi/5y7vV9Usps
2+ch66SGwVz+a7KmF7cHFMytnpP7bP0ESa8eVEF1uBD6hjjJ2oCxAlLr5914lxJloQxBVua6D85s
CdzZ1+Zpvo6YO5jfbAITfSaCfjy0kKZm6EFbt7V/scGp1kK69CMO8ryw07sxS20aM9DKHer5LApQ
SBcxjvQO1XnFi72KgbDjGCCJDF3KRrXNT5DJZ2LtEFInbAREtpxoyxvUVmzdS/+GdwPleU1tnvby
vmWLtjRXEWPGgzfM5i3GM/2oTXvi6y93fHYsM5vpcU4ENx/CR2ZxAgngmHn0DkvBtypjohAP3vOU
J4QW6P4g/OBziArr3NWDdf77s4DgKS4En1ho4SdHpFyNoU5z50tOAOVetH8GtBYn12JfMIme5axh
/Q/gDyI4IWPHKGveg26QqzbtM4iWSt8sTtDc5FPcHNS43NlGsLrt6VNycpVGyUfCpuiuDkexErkw
x7RjU5P608+UuFgoaq53MCtPTAbwaI2I0rMl9C9DVzxwxGSnJQdDQq23VQvfNJlfqeMU5BPRLIAP
sYEAEWVCOe2LHldC28MG7lFUeUlj3kBtt1urdlKElrk82FVU7tD27YL6T2KLrwXK8NlX3gOCDXme
LaIjA2i57xSd85bryRxS8svfpZj30VQPz0HeBSjExFchWb42ZX6k8WmOycw6RIdIp+pLaQL7kl+3
Y/717/Ug7cGQNlW/WhMTBO0Dx+/Eq6hTLsHFuXE9RlTWLg5Dck4NKb5ukYhzdJl8BreCBNtJNGol
em3tfHt2OeDI803Qqelc/rbc+mG0y9uuDh9jtkYAQ1z+YBXd00qnZyOm9Kxwe69yBLhbZyn1PmrN
1YGYlPfSr8v7rF9KiPSMshA7XQib+I9fcpYqQYIT0llOuE2HkNl/4LfrrvFIjEvWHYGf23nIv1lH
M20j3geqECL9Rc/hSdrUQ15kE3zQ+tWapu6EngiFCNgTipZwpn1C2eRVLrNd93GcHfOietq4Yczi
XZLBPaAQD2FAp/dghZsT7QHIMon0dGQ2cBuyRl7Fkym3gcC1jqCXxgxJUlBnzi3RV/1B95hwwo60
GXQ7Dwnm9i3YJQwYc7jrAjNvl0HU19iqO8FpOftTsUciqW5V1H9W+VA/exwCWd+I3d8MDdn9KVtX
n6W6HWtGj+iuoXy69XQmqhARENE0HbRUvKXExoPNeLJc/jp15L16+pAYzlHtu3rdY7pqI4a1tTvD
KmKHTp6ukx79vC1up9Qpbrs4XHVIules0TaT5THdEeOwQ8Z76XNMTUx0PcnR5NUsMVTnrQVH3RCr
gfxY7wP2/8Fy5RFN9SofkT/krINOVXPbNdGbE2dvStHC1jxPU1XDNVM+wSPrBdpEnk8nAbd2jYLF
2zUDKT+jzTZu+mAWvG60zxc4855KrgJmMdGmBiu1cXI8cuGoT1WskR2RMpAW1mdeH+OJdsTSbb1t
7ak7zPH0WY3mN4rHhvZA3rRu+m7HuiIOPh5PVnHtzQPcfGIwt9YUtTsKQ+yIRE2kHaLBVE5os4TA
qJBiMGawmVbu+wT2cO/NBCmzYfjTInCZ0cGu7EihyBm9OwhyKGeQ8CZDfusytKHXtRGJ/rKAim61
RogrGr7Ogn5NJgv4E0FzLGeK0BSnEMocxD7TUvKwk6cFRNm6rj3PCbkv9lRR2Rs+L6MphAMfU03b
bbO+RLYsNkSojeT8eecwYfw3Tu5DkvI8iM4nEyIbL6nkcDbwFJjNEUi3V2kCSqbGOTq7D7WV36dp
vAk9Ou88ID6ujOaNGcRrb4pjO+BxASqeph1r6Vtfmse4yd8i9JqblocrhtbAfIG8RIZypj2ngHIa
373521einLtM19hEWz6p0bv1KwO21md85iFYCatDNFe3yCtJLxhnQNcEfkUlDAnio1AfuhunJuTX
0fJJ1yyWbXS+DD03WR3d1m70OTORW1sDjXNlXqdUvQfTfSde4pKMxBQ1Nzih4jem9i2l/brWFGum
6En1UkyurEJTmPIu2WwteD0YQDc/fZwwrGIyEAZTvvaK4pWlRLrXKCeUGSyGXMtNHOtLoej1TNKf
QcnqbUQSJEettRtclLrBdTFev9Up23TVB8jVWmzZOcKPLat9AhCY91OghAS9Wg3hpqk6LOn4PujB
7OqA6VAVQKNRvjkTrddRDiKYXvo9MHDYsvE9SlUOJe1whyu5MP0KIkS0442qJi7sEjTm3x9EkJAP
4XmvARfqv/9SSVg4EP0lQuVZi1uIJNM5Tt3N338CRS5u//5MZvF//MyP0dghRmamMzOwD5oaOLOC
Yr0pcaEZNxI3uUi8u8KHR9AMPJ+hu9yVMpx2sydZhV//8b9+yHR/52dueopzba+W1My7v3kPfkQs
miGpYTuawMNjyw8D6ndRXGOjQ0ZfQRsQqOos6iHgTA+zBUpzHT9yuxHO4SYWEbQ7ydVzjbT2kPQy
cCsVjmr6Qv9W9UTKjertbxZFByAzMLI8AkLWp1h+JYusHpANb/GKkleQ4hCLp+aDgIpnvczYb/96
RCzSTwZR3WXu2N2Hrn/43xuJoHjwv/9O38AH//VPTuP/6CL6f/6t/49AHm6IUex/9hr9ysrf//ov
vw1u5Z+/5Mnj9//9P3//m393HIHLRQ/p2RSNHE0iiv/pOHKDf7iesD0gGvGV1SFwzP4T8xj8I7Sj
yI2BE7qxY1/hi/+JeXTdf/gOEIE4CiN0tHb4v0J4QKK6OnP/y3IUOVihXEeEbggRLwIM8t9sfOxi
fC/Ro73yky7dhn5jjm2UZ3d2TqRwlx+g7JTnqcrnjRRgNroJC+Sc4O+xEhYgLtOBhLdlG7W9AY8t
CrRYnb53a5qTSXklMeG47znF3vqh1QcmHqy/WF2MQu0mOV+6EAcQPplpTZzhW9lTWHmNR866mtsN
fcxRBSzj7eV+IPr2KRocZ9OVS3FbNN6jvcSkL5pOHdNsdImFI9i67CCccpX1BTpiL+JXhuB7Znfw
0mOK4o5HahZ3qFToX9EnIeC4z+Fk+awQrR5rfBN613VQITDqNW9VYXeXKW+/jOe+NLnVwPA37r5U
dPeBYrdVoqKRSeneNcJZttTqa6iKZ4LukXqZCTs+YUZlQiyrpVMOqmn6UF32IrBtl3+iMvnU1qx+
gesJmwnNMaMr1A59i3+BqREzj6ACejy1LH2NOSxR+ZLkALrqKke+MYk/EP7rX66jr3/t4Zo2lMRn
Jr3E1wwBAXK0S8egIs8MZRVBc5egiZh3DoyLfZJNuSpAZZl88HdTXZDrNbX6jPB0m7W2vTfumKF/
ZvYRGvtH8nGcFqf8SWvV8K/TA7hxUd4Yz+oOfaWdvY3rRde+v9e9QPhNr0iV5lS7sWt+ane0j6iw
iy0jCXVMiCllCmvBV0MyfIkdfEGZUwYXYnBvOh2XK5Cf3vNILsw6odx8QdB/9Ez7W9dKv82klOF2
LeatrRNIeVgq0WupFaF4OVpn+cv25zeBDBlnUyfoOOEytfkzuSDvsovtbR5z7g9W9xbYBk+6U7CU
hkYpso+0tpwLziZkN2lH7+8vUKQGOOfeyDwwLh5Tvz27fmFvB94a1HdiW47oTWmmf9UtORZdVZ4Y
NhDeWsDFox7aMESGESPVrxBJ4ZrRJ/vpiBmOJqcnAOa3RzoBmsmgRahnG+PaXN/Aimfslhl/FY1j
syvdfd/gi8o8PrLp2p6TSvQzuXOAgqauX1UUz+ze/e9qGSrSFQxvWyF2zBrImSsj9isFbUrIvrvl
DEASm1WbvtfRPQ3zXQ2UJGyK7o73Rz4TqfQoR//XlHX1xpRg5iaCZvb9zEgmRMUN664jEyt/Vsui
2ITYJ76E8q5FSTIkbzpxcGGEPp1PgVI+h457gtwNYMNPULO5JJuHtj6wkcA80NiPZFNuJHuTbWn1
+9huGTr2wY1JuwsvHR59Qk+YFiHPH6rgJjbJOQV6tQ5kcZ0I9H9GG6Z0fzM5pX2jlii4HUCLAWAh
dttrn+JMDnvlRy1uiOicuQiqbDt+mIETrpp60BDb+k+ck6vGz14tuzS7WSV4daeUGZ7VnRB/qo21
hBVPPdVvFFMx9TUZoAuDfD8s8Wmx5yYhyNs5BSeVbSVYQkamPFdqdpbm/sfg67NmkpaJyn8O++Iu
4YxZxhA2QxOloB1RwuqW0mT4nerkd7qg1Fqy7qlXybNdZhBQk+xehc6XbwbUtiWGcE2EwWRHN8sV
fa5zUortueFFo6tH2VwiJ89AtwywBNaJ7741fr0Go1fvY0YVfat2Im+fpip57pfeBz6AII2yA+cR
4uTY8/K9EEelzJn/Qs7xqbRTGBgWe/1ZYORpcuLQcWr2MlIPjgq6Q1QVtzkHOS0Vo515OsnB/dJh
xfey/Umy/KLEwwAvkXBkcprIjSThPQReakB7222GN9z4G4f0J6jS6Ow6i6IrKgmQsXRNdGXzYtXD
Y0YcCtcM/ICxZG/XxwUyGzaovOs+YqVm36sBVZ6VXoCWogZlfMU5vicU/hERDlsOdwu09AjcbqD/
azeuq9GJ45mFrJ0nd7UCDCJqWCV1XW3ymSVUM+RnpzDAYJzxgNY/PBmSq2Df1/cpRxQB3aradHeR
Sl+XMLhL0T6w4a03tu71AzXcBvDmNrEd7Kc2u3aZfWgcfdvSxNaxbNC9phNhQ3Pjn7smv2MzT/jL
QJnfzqD5rJJIIEGlLuujaXl7/CQnDtne1sJD66N30xiFL41Wj1k870p+p22SJNABXCxLbUtAUz6S
HDLnn2VlhdtQOrdZCma2htFlE1iWE5nCl8kmVGiMjQz/GV0SrNaELK/TCWgvL0iJ0/JKmZx1Q1h3
M/44DJ0BrrYXOWD59UZDcnUyyO3fn8UeUAyBXN3JhtfBcmEN8i6tmbj8Gar2TlWuhpzVHBivoizv
+nsZ5RpRoh+vjMSR440hLr+MBW5c03MQavo9INtd2YpWnxVZtcrQgmXlwOYEgR+1AlLkmRS0xDm7
rCjygtD2fIy4Be34rnWtaFci/luV9lLu0gDRSh4pJLrTqXIuXsyYDVH0DzX2WrMObDwko1GGZSCt
xz9YJ17sMUSNXTUfKPUeIjA7odMRXN4uZmtGhHogjVm+MCMcPJT2LcgARB6JBmxVou+Mg2XZ+qgD
zIDAI4wbayPseMWjThB6GnFRZVgrVWfa+0ajlDDTVbzAFIhVh28BaPX0Og/xPySc1uim7sdy0Nu+
dh/ayWl3/e8lSdn5zmTQtpP4EcKldEIBsLqOmHtRXxqCb4766uqwmluXA+eAbvndF6xYGHFGxHdt
eqQi9jiQs2mY32RtdJQEeIFI3fS6uwvKyNkl40lmfNSzE+4Y1PL/9vkhUd/DzPiy7Iv3usZGEpPj
vcq86sOJc26EjpC14tuf5g/LFCheavczaRxQNrV970tmd0EaF3d2Lz4qsfQk3qR7Odyhi8ifZgDM
Iob4hW9i2neGwz0BiZJ3ef8QWPo7EwgYWnfF4cMEI+rPdENXxFo2HxJi9zjIcK8ksV9sy3CkQzXT
LlJujuMhmXfz3vawYoq8vn4DwBiRioktS/okY3I34Vj94dNBAISMr4o4MLKXEoEAcvWN7bAtjBut
1/p6Gzuxtc4TtlAtyniIRiXCR/LUlQUuRZTIgjPCAFZ9VCVHm1N/sXltBCWEUBVB85eisa/AC9Ki
iOb+4ioO1hJfKfo+sijlZ9Nz/I8G93Xe3IwBIazZ9BhmAJXb8Hvp+mqf6J/qAWvLCKsLWBrmmk3a
LHcq9a7xbBfRByS42OSLXmf7aRR/qoVpeEz8jFma7ygdvpOXWfmU3Vg5mTbtAit5lMFXs+AUMS6C
rPJzLvi2pfIY0vunI+FN9eI8lDQHiI7yczUxRbH8bsf7j8y7tBrcjxXr5nrbUGxtBL77TdK4z24H
xgUo9X3tqPb+toIHFrWxu42LrGewAG8YS48VofMixYwFilXdWworht1HX+UVF5sEv5tygOYaZv1O
Rzc5uRcrATYAWx9LIZv/aFApxtMI6wIznVWASZPQBwxbCqGDHW38GEEP93OyJ7tzr8NgZJcWhdsE
lJaDWMKhp9gnDdq5ACNV6LJRthjaQdb8APawHZaMCpQNJpi/jKXEQAwVhopVyL4b/S4rGOJmiWS7
y5aaBc2CHqnH7uohxLwQUF7ufMtHJdCsQSIg6bQRT455dokH5KUIJvxtB2sNivsLQePJwfcJY15G
Ykc958GXV7RWO34t2D5x4mS3egzCLQczk4Q+ORQ1kv9Q3/aO/WrV1odbYLqaLXx1fZd/dBmFv5Pc
45Sgl1h2CYhwMmCbVeJMYp+64TVtm7B4ElaR+3tPRvkEP7gwmWA+4HApfmG0+MbCCrwpFzly57xb
teFIGCf8fge+WhzYb6nGZl9GVr9LvW5r5vHBZpbEnvB1OswuBnPUXuNGpmiaFyIAdJF+Bl38kw0W
Y0jyqgPrAvicb2Up6zV5zMnaJ5vR6Zhj49jgD0ob55CGy/eQWt6hN+1DMJc/Hp7FXVIgyrFSc2eN
RFVgW7kWOsULOF9yIydUsS7F/MpqeHhdLb+zmk6AROsU3Se3SYYSWxblZ1U1LE4by9vwrAXrqRv9
TSHRXeBd2QsJR9bmw+t56hmtlK+jsdCLtuXvCWqvGszA78bTYFwFZCv4I0uW41VgmN4t6NYGzwOH
UG68OHUuQ1vdwRvGS6C4X1PW45gP342FFkNkcXfUubXHkp5s8qDrHweTfhbOS8vykHhtllmQY9dL
GT/5tKKrSRT+pm951pkbdVdlzwUB8ryXgbBJ4OYYbAi92rm2QwXHQD+sOYSocLJDFgjSdFJs/IhB
kd3hiG5IcnzEv9A/m6F/0xq7X23420cWRoFCb0msKQ8p+WZl7Y1oFlFikJveHZD9HcB39+9yIOuv
jMy7HZGGx/24ptAiOM4qzs70OhEFuHYD3Wz9maAHpcRnDxBcXHf/5PvcN0OzzQrQ7EMJEsib0o8a
+dmmtDD+gJbY4JfkO+iKfyPvTJbjVtbt/EQ4gUw0CUw8qEL1VWSxlagJQuzQ94n2je5z+MX8lfax
77nb9onw2IPNIKUtiawCkH+z1rfgQNvvAFLfrckDu0suo+PHI2XyiIPXnhDYPxot6ay9QRM4+eVy
qvPwtZs8JMOUdVhYn6pkJLjTmg916EicxwimiNCSQchRekFaDvmp0nSGLr5nz2IunoGpasOKLnXi
FfOq7sPEtIUhjSF4GF51ySAErWm3jrrRWlvtLZMMN5nhDmeCkLHOePamAN60yuKhRUq2b2axroWW
KKYAhtvqFtvbVms1mdSvkfmUs5r3RWkfWEEHvW9PPL/kwUa4tLKIIDsh2fgo7UbsUwPGvY2KhAxT
6I4tk/MQ8oWnvFVrhh18gPGCvH0IUBFhl9QvIUbskxKgsdL0Bizq3qj+xJ4xyFsNIgEtrO0QcRAt
L6yM4k2dkDdG9UAxaPUXjaxuWwny/9zpxzJ0T/AscBZQsmxnisR7VmwnD/oHZYtyvtvJ+WD/zEFo
PWE2VQ9piTJ2TulIZ+zuBdhy5OnhHWmJlNSAmcvUNM+iY3AAoeZYi/pDVZtcEOrn8UbuzDeK9m6f
eqZegRLtA6ezwaP1PI4La5/kJrNlV8pj2ir0rQ36PdgM7JPco3aLp3QozG2mEQqG21mz9WcExjnn
AqwyeIWPf30wgZrXqvpqB3wnN7x+qZmZ29izIjXi6kNV4WmIby24J2SHTPRJbtJbw1HxOq1VfO+5
kBGIED1kHjmDrgdwAuvtk2EOH/6IiTeb7S9E9KcSyAN73BsNaztBBd0X7ZhuZv+V5TIWHggfmIQo
S+vq2uIsU1HxTVVnrgdk9et+4WHWp8+xnMWq6G1swcPd0opbY4QjZhhQC/YZyXY5xySji9nNHoX/
AOAkIQyBFCZW9OekAXMvS6gSEqXZUB8lF1XBYuLJp1lMiJ+2ie8NkgIm6SgSdEJAA3i8dcVq1g75
6k2xYLcqfyVG528AYeRQuxCEsoX96PIm3xbF9KwL0jFnEy4b86u8VmjE08JGFY5Qo27hYdGzY64X
9KpkmTY7DSwG0afrBzEpeythmXeOgkXR3yieMjG5dtD1lbouA/bVGRL6x96ARBcNImCxg15weK9q
+KWcWsbK7KjyTLFNOXAPPgoqOncc1wniHos+lnVuuU+aF9/uX2+z0QMU/QlGH8fhQv+ZVhk786nO
eOoiECbK28UMkOIFSL2dJ8ySWm8hK5f9KnAKLFDzyOapnr1vvyjuTFHPh6I/GAbRVxTIJ8tevj2y
OAnA9ge0y5RSqNP6ZVMWKJxQzzIFlff+GE7rQpcIibNtbU2/0t79dEXPceAzZMFH4qMhIOkv/aIV
nx/mqrqlI5y8quDzEmNjNz4P1HWn0VITcvEbiCXVPGMKsQ7RSBIqbgJDhSa0RUtwnG0XON5MB4Sy
HAVns3xEeRlRp9v0EDcsC4lpelePrxrr1Tlx44Jl8hyUMW+RO1Ae0soFdeEEGpVakHTWJyprfRJM
BOwFifJ86kRobsp0ZDtdlPXxz4dyGUntnYpgyGxyqmACIdBFTpvEzfHPh5ZlGmbp29dSorzOb38+
ampk+9mXdmeqDAfde2n03NAtsm6HABby6DRqW2J2mpkiqMMF79TuJ2Nn0FJjc+nsMHnNQnvdmGN+
qhOgpD5JLKALyNPF1q4dzJwefonNbLC+wftGEFiNbs8TOzFwr4FnYsjduvuhJYVFxKQNeDk/cC9f
Qo8ZeMi8Hd3sQt6A799VIqY3YSrTpgtozo6dvugNVOk4AtG2FlzWjrOzASsiARKHcWgiyjK73bgV
LLq8CtgJ2IEbI9GKxomdbChNMtHfcp4KgPwmZKsFh1zqZ4ROOMu5FcjAl2JYVrZfMVYwugLSQnRK
Qv9XnwzVsVZmeZKpQABSPWKeqlAfRK3doypR5949OyWLcr+hJs/damcaPTxHp+q3emWq3jqwUNx0
ztzv2qU+17MOD1PHEp3UOHBkxQHGib3F3XIImfuuzd58tWUiL1GDI65k3bDCuU4NbG+csvE2Bkre
a0NZfgN1uaumBvNUpwtQvRrVoxG6/S68Nqiyjv1s7rrRByDA6i1GHRw4zCB4Z61z3Xk/8pSw+4Y3
kzmhXeKIz8RRo11DjEh2icHAKwplEdg1vtUa0SFPqqBu1LRzImgmVZg023K+n9ChvI7EvgLbOAm1
hswhV22z0KSsQZ/vFYQvXHcgE+BfcAjXxP9ZY4vJBedTKo2Xpeyf0xL0t2bwua67M6IUpKeKpcZd
FXts+nqyC9HwGNCW+DlGwruLiXFB0YOeRQEs0NlvnJlhbdKy9TBqHPiRcNHfKetHXBFpWsjm1bbl
yq0rb12lywN4tWaf+WgZjVCeuFpeE7b+MAjd8JcJRtPK+3sHxcm9Jj8R3oCA/kHHsZKsCLdLRhHa
kxVtIcS400P1RjVlr/FX4YfvNghAIMMIcj2Y8a/a2cdx7nZXHJfNOo8qrHNz9pV1xluceRgxomyL
RpTSOsX+0mvzVaXjT4mbe3AZ8Q+DIHjdSrfhwkuIf4zWN6Pzypr2oV2s7pxgI0iG7r6/acEru/P2
MXlcRlWWG0qzry4ZSXDI49c0ZG5ld4f01lSwGv1dzOohT/xkk3L+2M19XVhdEJkYUKf0xKWxYjRj
BqqMF2wr09cI9w54gyEQCoEzmhyTvwrqGygOhrBuzbVfyPbYOQ15JKNJngrHqIwTQsGEvksJV9ee
1eP0r7Zpa6JotASETbRv6+JzKmIrwC79RhwW57nLDL5HPF9WDHTi7tWVXbOvw/k30+nnxGrhakB/
yZPK5ogmSsJokI/GqvvQZfkR0RBg+ybIZmG21ufqnqIZhbJG6FZLBE1Ls5YUBkHimxCyKoayhDUB
3R5QvY3ZrpiF3LhdYq7uFstiYu1kal/OIZ2cd3Aj0HO1GT5mXTmxqyd8osiIWE/Y98cmTnQgQKsw
bNKDPYdvrXlx3SX7OZYWOdsTgLGYAeR9C9KKRpBbiMFducmijLcTK/pDYbdgaEvjF00b9zsisPZi
mf7+z28mt/+jR3l6lerw1//w59d1k2CAyOXdn6/A+qUPhl09MPZwK+wTyQ1PR7SR8/Dng1+9UjDu
MXTHP8MO5yDVoPNIUElDrjfD8S5yw6MTVsQXVlNCVm2HwLnPy0NojfMmEfknspsOUpx6QeW+7KvR
gagMGXroEiBL/p0Xpj4Pkc5cJTqlWYgzZ21cpG8Wz+Ui4/vMZFXPq/4cu6xdsHwR3MPIe07W5AQ0
B2/06b9wVjHm4ycdnD15K8UpE7p/jkkugAO3MxcD8W7ukwFcdV/ONxfgiJmhvOYO6KKxHdsDCBP2
LgO3B8i3NFCoBH43WXLwauurQYxONrF3iFKn3CzTLTRGcMSPdYKIrVIfQ+Mu9yRH7mJjlPcDYmK8
BpL7ThnhBeF7fD+WzGeHZe6PxL56UAXDbTylh2Is+3NTx3sCw8kmammMoErgg5xtLqnGby5qVP06
qkLQMNLaMul00SCCNIQc1uAJVeXOibGGtIvOd5NRAIkjwnlGvNHaRKm1GQtaEmfGvbnNK1PtFxV1
L27p39UxDF6a90eG3Zu4ZTiP42JY9VAS6MfUxbD9d/Bzy7bshTiiZmMBMUd3GqjeemDE90Eot2j9
8ZfEWMlEcdrYP9mC6bWbE1XFD+Fd4QFCzq/4x/usjfFvQKZneyxkjNl2UHcttrq1nBKYhv4Swy7E
UlaPcFaIjG+V2Txa5fwibZyElENi3ZvRJ5RpTi6nTXamLRIG6tAFHf5sK9L33EzGLdZbkkxp1e+0
2YkNsrVo5WWwZgTiPaJZEAgmg8tPTIynipqvzqaMq5uQjIKI8lV6/ZNrIKppZzNneA8GhS0me0/u
dzY1BfIuxMS9bM9M/IicX5Bm9s3AEDNsx3XnQVMI75rFehB5OW18J2Setkh50IIFmbKW3zRb1smY
5q0vao4wToo4j6fgOvQ50sle4YRovzxYPhTX1O6Rrn4ZFezpBcMXmWCo1t2QYG2Lc9G1BhDTWXZx
KuznbqZIVoiWbxD0bX1gKb8x5pIrIDdgROrv9OYSq/OsDmLWNDOnV50aWwP1edDZuBdnJuqGwUol
kWd4DfIAla2lgSiJq5HcGlbWDgeGGNe2EeZWMe2TtVEfrVtEgsVaaMJHsi2b8jx2dC6xjQ3WNtQE
momeufztzVrslzzL1904YVoIv/gOF9YPbhakXDVhySy2WSL2NrWxLhP3AYuCXjukiAOsig+LYlJo
e5t6MX5XqnssndrYsVJSO+U44IPgUBk68g9ZC/WqrrFRDSMZs1L+muMPDzTD2hzkhzTllU57P8Bn
vYdQ9E2j6a2oGAgymMMtwpDrPMefOKamjSmau8J7qT0SLYyycrdDyMZIahObkU5OremesxZgCXFu
kMdRmS3LuvCLH4YGKdFV07McAQJoCWM7nOFgW9hBZerQ2mnN3I0RKdZUVLJL+a244gPGis6O6DFB
pRAy1185ovmKyrzmeyseuspGbJXYH9ksi3tcSEFOoUXkoc/IQCELRP137LC9ILvy7yBA7UYCpreF
8Uv3SBwiC6p1rNi1MMKOmDuth8Q9Y8oIPNvfkdN39hCFQoslfq7BaRLkI2EZNrRXakt0dU0087cD
jKr7jbSw9kZ5tukGI8Bz9uFogCt2kpx7tj9Yb+SuYhqDwQhQ24JUoK2ph+zlUrPiC0wHSmvckd3V
fYdFtGyUJXbtwMVpdeqxKYANdG0GeYGYBbt2V+hRMS/V32bVg2/w6leGQKhUC+9LDj8UUp2A/k6u
Es5BHwoh2kSMcOz0hRz3WNwfLVbdK53GmzQ0SPJgoZUAIwE0tB5iHmrLwF6qLC0qcHy+y8JjDSum
eQNaOA0thIE5QxqkEFQ5l2KUTgfZRlfCq8v1UDrhinU4atOKIWrnnzHWI6Rm3FklqdzDOazRbyYX
4oK+TQ2rMTGTdNf55UbjTLx2obj0HjjZUT3yj8Gs9/VqvrmWRruvgiXy4I9b72LOuPV7+F4Zw1xE
4aP9Nfk0LGhLF94iwzks88azcfNbBD6UGjqp5RwdOkKiPORFjqoAHaPuertotqmcWVkxtswYBwWp
Bz8Hk+xBpnLbSJfLtHfksZUPbWKei1o+uZ0Yt1BdXhAbUc96QyDtniyy5oeZGKzHG1bJM0MODHDM
QiZWb35Gzpgn072E0sEqs9Nr5CZfPOdtXnLD5PFNa+NP1Lgs0i4m6GX8wBQfk1eDtijZxsdw1NyI
yYANvs355WURpe4ulCVID4zV62KIp9NEz6A8ZA+FKxljGPsKasq4JMxlrJFR6NK/5n4YkDLY+x8a
x9bW1Dw6R5ki3idANqitklE18BUVcZN5raVRQJcoRewc3a2lz3VamYEY4MD7c34Zcv/d157a1fXE
t+chT57Vz5pUMFKkx0DbxPZJ+4VzRgIxnjj5dDLsaw6sVeHfRr7RCP6Z6DhQ1/KxV+qcE4ZeWQCX
GMLCNWlZJysf962XPE9m2V2RsA9xY4HYX8yg0YLvytEL2qfwA9YpKFIjwug1DZ88xfdJnS2vpZM5
BA9Ev0rss0TC4Jpb2hhToNBqR0tynDqEGFM7EWHC0k2OFWKnOuXEaN1TgT8sUsA3kCC9uTlSE+2h
k8AB0HX2qyB2HM8hn40THn80vcBjUlxDjcxC3imTMdbCM7rNpu6nYYAdmBtoXgs4rH3jkXw+L90U
6OK2Wo+66WGBJoj+itMlVDkeJAZyrR3I2jF2tOYkFBdR0CVN4Fu+Zs3PXmxuNLFOOXZ417k3fdaJ
ZRO7OwUPZCsLYKYJItlDYZHXGS49tqK8P5cZnDhrylgoItLJwmrjIvlaWcX8iY73jgs70CSzPfdh
Q9xMyxOO/lmbMaPfTqBsxhRKHANUFR1bPyaLK75p6ZULYzPEXBdV2LEuLd6BcHswdPRTjy98RbNS
cims0be42970wpXt1gklJYmFVsukzDOLB9IGT9Yg8Q444lXgZl2TMnjuzZwQnDTD55yRWeFk+a0R
hIVVomOqmb2sb16ETI3dkWsfXn+muB0W3kvEsQN7qhIRAwsI2FaoFjoTAGn1LSLmZSpEKU86yZi4
7x2Lg13vCORg7vRN9GWy151/IUL+d1MX49bXFb2Ejw+u4xULDYXP+4neCM3V4gDqY0+9vDTXOUUK
3TOhR+3R/uoAmABiUazNkpJ4ZtzPzOmcPYkvKMWGR6YqPAk4n1d1Mz5IerFNp9p0Y8tl0+Z2vls0
ASVy6kgW6oe7aILUEzlMDnszw9+c7lFo90Fd99QJbvGIHwFXFEr6TecPhBxCbL51bM+FWpbj0ghs
DzyDF/8xnCRJqhnOUvaqRl89cNhw0tXRc0FC7G62S6Y383iaWie+iLzCBCxdfVE3qNG0QEKfFiA0
3JoQHw747YkYdgBwLcZp7p/iEK1E7AEPKHTSBybwQnbHPfSBKrvQR2cXppvwG7DV+sxON95w9XGE
3VdN85C0qQzK1ntwmx9RV/5Smopl1C23FFRy+msIRIrsHJeB1tqyf4zlTdrPMBWsp749obC+OG3H
4nlK7sUUJse2NYo9+pNPx79Zz5OfFKtI0kkvQQXQbRUztMNgPHqldR/Z72yU0dnF5s+uRPdFgRX0
NF10r8Md2rQt6E/0ba18NXmKGnl7cSbTRrL+XiKOCsyw+GVVYcbEN7mqqnrwuR3iWwzWIOf83sXW
b+kuPLgI7peY9ObwVnOEYXuHEu4wKvNs5u6DDXthS7tmBJaLUyI2LbU15tZYu5nDqkYk085bmwrs
d8TCsofTjmHK+CRwiJPbSZpjJHQwwgHoEdMGgwXeWejJPfLkSZj8bKbeacj8ZLHudUSkaDZBhe53
Vf5nZOEejKH+6SdI+sC8LiPEc8+Sz+WMTr8IU4B/Xvw+pi5m7541RMOhv3UivXNlQUi6ifUmvxai
S7bG0LQB7xeGWI6OxWTbMPU940HzKy0SFBENWOZMmC0yu+TK7EqpmUWWewf79kdu5edoqkgQib9S
o6Y2gosQO+4jI6oHpyPydhHbIg1Zok4Jkjgq0Jv3I1nTw17mYn6FlKP8ukXVWbmIEKpVijFqHWfd
zYSi7sr20LDmIJYLJx/Dpn6VZ+8TxUhsftiK6F6zHfclNteNMk1nTbrppq4MqCiDmmBJT18o9q11
XZMUJmFaeFYUQyKb+BGNZW/k+VHNhQnrmYms3aE1Kcg52A3aQ4sckU2zkJk0IVQOUwZ7rl55tcGs
L7NmxibtsBVEBkvjTdftpTe1FXR5/Vv7t42cZj7Y1YneiG7+HcMHZrB7w8jZVpCYj1UNBnB0ljf4
hdleGXAEQrLZ2F8H0zyzwgttI6AeRo6VbphuIz4aEG2IEmOJXY0vaGSQY+Ypj0H2jRYOrUG3y4mU
Cp5KIxfEEGPmunnx2/o4EMcQWDYXtwg9fgt7R4S5fkxDDz9vlwSOhPpvj+3DbIQO2c32RhrOsDN1
/JYqxvqRXfkgwYePGJf9dkouUZ+FmzqTcIeLI8gMhaVPXNK6z9dZwpzXTZgRNRHBLhaaKHfTlm8z
h8wh8VAGFMthRsaGeMLtST8L2zWrwr0rww+cRYhzyvJTyQU5KX5p0xCEyzl9tMs9/64XkG48+5Z3
lBdksGNvNC0Dq23UBYKBcteTJ4ddeNx8jinbRsNs36pIX8xhnu8J6262FpusVbegF1pyefCm/GTl
M+CnxcRwXWWvGGeyTW8NXy0mZjcsqkvddR9s1h9bEqhMm9lbmZNWZs9sdIYSYrTs7gs4vGk3PXO4
1wfbf/bzjJlYFSe7IRXQDuL4bmbBskWBi3S4A7qiyInNWAyE7+USoUuwxo8uTB7Qil5EqbhzU+bl
AKmTEa31EE4xvBjyjiz1CgeqWKHra6K2xDBZ3xkoUoKe2cc6YfBn0palMklXPVBBh9pMynJb1pgV
TTlxe4EpGAFNBo2bfc6zQrY4Eg8dKTIe8gUknlv9yDWiRC6SH3UNo4I+r1jB/IKJx4qRGOXfUddu
fHdA77I0h84CNc3U8K3yqEVy2yXjV6bPWdW1W9dCxLNEHy2PRsddol1S5WbgjrCvWYs+mtOQ7Lqa
aDk3NH7GbfTqxVTchmm38NTqd2HMF6EiZvd0Tl0y2NTaJ8tXJ2Ze0LPrfAiKiUk+tSEEysnEu1+9
lT7xvf4IhJ9NwAkcsjx0cnnLTfZbvteEEMn9XdsW1R5Y+4vfWgduQA64gRods7uPgB7b+dRDyGjA
94iImoqIVVgGqcWlN0/soS0EN9XsPsR6Arvn0y8NaGmCaZgvPOY3vE5c4MB1qwIEYFqD8URe4jvq
iQFxt25l+dBPRHDzONjPTBP2RZM8J8MVwIvcG+WSHBU+v2ge+8dhpA6wRmMveJixwGG5mnT+I4yp
J4NG4c9/EDxJKZZ41VO8sdldTE8Q2MwX9oQeH2Ui/B3o3aADqJAZVrjvbrVlJDfw/vzXZcyuRvqa
LdLdzlRMXBzVY9g90BuWWBXzn7VlhHtauIsfz6R6ZzvoBMggZPnUReKZnCtql6QzT1MMvUE5z1KU
dCxj+k3R/3Ope3K5eQxjPHwZNdGU7fySOdz1JcndfpOCFemMfeJpixIDusQQojXo3dyD2igPlFDP
KoSgktYgH0L3MTU3EurFceypGo0e/rieKaBKwaWVoAEUsXyuVAN22uu+F5tBfNPYnBxJRSkSL/U2
m7OtRUt7UmpgkJaxb268/nPK3bt2UHiO5SF1JUunFCxOiKxrQXmvuwgR6gj9LR/SJaDeYU23b+0O
Wn3KKJdwbSBTxpcRsXFvC2AgHBkMK5v1lDSkQAki3lM3eW3ZZq/VzYAIZ/lRF4Aihxw8D8DbfAW4
FZv38BJVxdVO2/3sxuZ5qbp3ewLX0EXFtbb7+CD0m8oS8kSi+DVuJgLW0QBuM0cTWm+wuw/nezhN
cJjKu6n24bOwiyYVHe2wFRODamPlHG618W3SbEKxNjOboZLeFUP6hra76FlOzKN8IVEgXU8RieHs
vPYOuw8MvtC6mBWR/pEEYJBhikLvsNj57dgCbmvXuKJbY6I3f/ZSisOQV9eSkiJnC3hIBSzNta/i
4am1mH5ZkT4pZ3wdJjx4Wkh71ZtLv+5sf7xoAx9oN2nvNr1AiMuzqeCwD2glkck2yFcyC+9k7PQ/
28hGNjWk33nUGZulZTSwFB8EB1Vblx7VAt2jxjAAWv+SuuOjsTikiMZuEYxQOpgvnds28tEe2Aes
Nx+NjxYYN28OL33cIu8bkQcrhr/ZMTdiUpDCLdvITW8TbzPxPsL4x1oqETHWJc7CsnopZXzqrcLf
+JTyEBQh5oUO8XvRrS5d6h8YNiLm83BmrW4XpunDaBVdUKCRCfHCJDgKAZSTGKwZSixA2iyXt87q
SVOx8vgwJRnZEJ7eT/wDYwr328w2Dm79G/NDoWLVyz4f3H1hOky4TPd3VWWYnmPonHN2C44o6x0u
dizgnl9yEXb01BGMwQxg0o33WmA3O7uKuQVR7hsv95a1z2AtQ9SiOcNgyZibIm++yDlAzOE1V1/4
4cV/6uzceqRHPhqoZpoam26W6PAGBTQx3Wrct3a49xeheTz57Ol7snYcmZ+paiD2Jj2UYkauIf6s
TTmYLOtFPDFqeLC6ot/l+gYQV8g3QtJBEIDiMR1u2KNFbxc3pk1A0xMyJ5pM/YR1mugThMbsIfjP
29gVGkEFkXtVVEtyUN3Rb8V0EY1Bc+dCQTZQ8Cv1MsXpvE5BxVI4J/vUmT4nz6j2I2X3qmqYHGJY
5Sxcyg0yRAv07B71FWTCblCBXTA+7pIfnsf9lnvU9C4SzXw4+bm3XgY9YvDIPocxBCcz+hw1zTG2
NUCCArCCb16laFneWixyvE5Um5Hx/urPh6yg51gU31SSLy9pBFiksqEBTCWpy8JmvjmRvAurQ61G
v04ZnNAhsls5hiWke5t6NCjELd8QrSNepZFPjOrst9OyJtArY7XJaFHg0IqRVBJBRHaCnk8pM/Mg
M6kqM1IuQ+5tmoX6Dj7F1q3Hs4REtKmG5XfiVQ0GPdaS6fA2IIilgmbtbicm0YHV0QXqwUsXPsym
jHgOjVvdV8nJ9Ym99cMjlPWffofs9/bsNqIRQiyjmyxnhhPP4o7r9QmoWQOJVpGesJUV/ZMwMkRw
GCpIBuoPSPg5kIfp7M3k8y4CiMwgGHaGYxok2iBX1hLlxiWtBp3XKu1VuK+55FZ+6YgDoaOvIfpi
WlVebYp2xEoGzOyleys6oDyhZvCbUZAPeGiAlMAEKuixBpEX2yJE3Rs2DgIsuzvNNtmUEAzqngbD
tkuCMQCNmBZDay/t73Fi5hsEojCXfFCKkQwvrUMaw3LwrFFt/MJBraOYRXluOR0nxX6xJYqCde8Z
49aw6cDokmaSHexofpWqNlYeiEJ6pxZ1bIRUiuH0jm6erh85OiqWBq5E3t7HaSUAmD+OBlrdPjU+
LZ/5O/p44paBehasfDyAvAF058sCyz/wnLZdVY4mBiQ8hajdvJx1xOgXWyPy7xCTZOvmN5LW7ICn
AD8KCZ3A0HhoFODPJvhzYAzV2sb4Qxtuo1BraVp7tQ6hmczhbYI7DwetxXsbZv2Zm4dnX/bQxYw9
OptU4IUgysj6Ofadf0Cfc42Ltt5H8bYeLdyAESzfZNmO4w3S2pRssBxiDxkgrueEu43AZfxPCOzy
fv7NmBSAmO7ozUYa0Oia5So5RhOouTxERgWu7pEMnJKlbqR5eKih8FFtVbsILaAlh3sW5js5w2A0
XTII2sI7ZJX7m3oHmGdHo9o36pfTumBMc6YnUY2NYO5yef3zIUzk49xqnNsIE1cuVA28KbnGw4Pw
tEROhpuqKPaep8AxAmJqyzwwXJiAUMq3TVUS+TWDi698tJqwBQp4cO0K8vHWm6wbBaZW+3BkVk5B
HBQpk4FaKXYaLle9VwV/TMm3aMb/jBb8K2rw4396sf/25X/7/9G9LW4Bi/939/blv//HlHxU/+rd
/vMn/vJuE/jzDyWF5bpYsS1pS0GQ5D/jIoXw/mEpBz6s6wjPcWzyWv/p3rbkP9j2KEIkpWdKxcrx
f5m3hf0Px7JsQqBMU1g259H/S1ykcwuD/E/ntmMSSmlZrmm6rrClJNmS3/+XsMj2VgATbdVcqqKG
MYl4fTBz/Vj0k0bkYa2sVl1jZU8XWyXzXx/I0PvnZ5aFmMTREYGDywAR9S7F7fARGwyZpOv390tu
mUffihq2FWZOAHL4EjESRktLQEJ3k3g5QsUnLYkxHYtWP3lYKK4FUu6pvhV6+YD9+vavIT9sWbhy
oJNocpdnnf2V5tNh4JT5pZLu6JYN6XQx00aHqKhdrwAbRv4CxACr2RYlB6fm7cu4nx7/5c2+/vVK
/WvepjBx3//XV5A3zrKVcm3H8y3X+ltUdEIvQI1WDygcQX4Fc14196XRMleK0Zlr2RWEMXMYoqqE
G23q4hpmGfyIguXFEKUEjrW0/0cI/Q739acM4/fYjKE1sBu9+jZCeISOO2p8ca7dZA58E+1Xcvsy
YbNG/kVacu4M6pQlN1kyHrIfZgNtXStslm2V/zSS+5GUyrdSlgnpaV7LBBsxfeoUYie142FpkuJh
GIwR0wKWuSqOm5Nu0vpMnUCh1+n97Ql7Xopkvs6Q86+mj/+XUTRmdXRa6VzdJG1Z9hBp3Mhexh4m
turyAsEJzczon6Jemmgwpikoyex4/PNZUlvIoufdUDCF0hzLrzh+MyYUkf9BBviGFFDFGhUjdSuX
8YiyTK3rPHXulVlsF/SzCKFn2GUDYMJMFc9/Poy9OLQkO95XwD9XelDdLuHFP3W3mJm+TuZf+OkO
afNihLX3ZXv9umqRbOC+J4RIjuJ7yburNxv6d36bXzcoN1+HJMHW4QK//fdXzv9+63mWkmjFHWW6
/4cLB4eVo8WYi7O11PBz2oL1TN9Y8dPg6vReL/k21CRwrkLpJyfQfSbGBYNFWFSgu3GZUyCsGJ6J
DRXXISVl9faV7YsmsNNhCqIYuBq6C899yQf5JkyVYvHGa72y86HgdC+S5jRsmiR1v4aasZ7BfhVT
7z1Ip4TitLZeLBeVhBX66LrsQb6kjTccxgY820geDtlLQ5wchaBRghyg1Clx6o+RBbhaLwZ/ReHB
P3btcl5DDzbPoVeIs1Cv//5FVH+/+3yGmA4dpGc5rpAU0//1+UVVZsvaoqz46+4j68R5LAFME00X
2sRgm9gX4wJPYmXLS5xqhvDaCikeEmUiACd9MElEsWOyIB7//Jp6Z62oH3XOMyxdynuT/d3Zkuqi
WtE+OGwZryKzuFVnL/7tD6Bt5eBKBhkxBU9aNQyPU0LGC+08t7YJZJ72AN3ErW4z/Cucdi9R7UN4
+9CWwPGFxvIFTxQxcY7Nn2imj2XJeKJCWBisxDxVkglsjtHyCiMOklfjTleYhe1BzlkbWER+/ehT
VrLxnJBLXwLWsyzztaX27J0keTdgEQWLExVnqex9ZkYDKZrVfDBS/RXdnjP+7Tnz57PKG8AsRPOh
GuvLv3+f7L+9TwJCiWd6nFy+EC4f//aUFEhybGOSAsoThIi5nd/gFhbfShEm8D8IO6/l1pEsi34R
IpDweCUJgqA38i+Ia+G9x9fPAqunq6p7ouZFoSvpyoBA5slz9l5bapKfwEUZB1gAHKTWGFdKAHEu
0ewSRAYIjVSUKYCPaEKYaRXvbS15iEmVXu8JIA6MB5owsWnBrm9h+1yiScjMNltUWCYZB62lPXSh
Fp6OAMNS/U/yCa0V6t3pjBoXwzm00DUuMQ4ppOaKYb4834RWER9tGQFvb/KhpDP+wOH8rZ7669ah
LVSUv+y9ggGa0HWL6o59eHnn7/cuoGefZpMYDlH6M+/U6ETlByiz0ZZMrsJY160ebAcQQw9G25Ez
9lh3Bw1Xoyg4kLB6qK96Eb6HdUNDyMAhYaddeUpnRX03TCeJ85+tbY07KvPixDg5AFNf9sXJ6gZa
HIoxv6aGXm7tHkuGKLIK2zlO88xIjB+T/YmeLP2uGxIEgwYvHGaqRRlHRyaF+7tW82L6nnWcwKog
+yoxfjt1jVBB1QEW0YSAtN7o43clm19VojH+n5tJ+e8LZ3ILGTKBUvAalP9IuM5nJDk5sKaD0AoY
9P7StG2WY0eQcqaY0oojrsoUhbD28FEnGvLtCJOdADRynxQmjaZWLLiruoV5zSzSTvKNqtYkYSXo
aQZzsF+zSGMcQkd2PevGwEKC11+rEjxceLrwgqvzS1ZN4TaUEhKV2TIdvdNJ3hnpwlQI3dZ23o5H
m2GSP9bxkZ6q+s7kZRW2Qf9qTIw8A61RkU5OAUckw//+z5dIUf/rEtl43y0eNUoSTf/PdTHLNSbm
WMgOhkUOddlawx2z6bEoYuldGdKC01eqkIFpDKtqzLKNXbC1AML0f0R7VZOTn/UIrMOv5ehqBGHJ
Oh+MtPXSV8TIiKBUUGiwtYv9RDUyr4sglrf//Bdo/8dfwN4oWNZtBVqdReH818pUncqUQqTMDpZM
3Ze1psOMoKJVqmCZmCGbaeS6oGPaG5rdnlPbekkWT7SFNHCTdiqEV4PbuY7H+baYNrDw0qcgDa0g
DLjOb3aepkfTIl1upqckUFbYmVqdFXqekZKgKf/3G0oWa52J0sSlq2es/hsYhtL5j4LSbF4FLQzQ
EKQsIeFu3ScrLDRTaatnSBzxLWr0S7rXf7486vLn/3XxQIe4bHgkrbB8LMeBv1+eyg8MK9AUeATD
IHbwW5sbmeChm0KDWfUkXjUsGhsBXALdoTQgx4SPGjKu8SxZmgiiqM23mu7xuivi9kXK6U4Wkk6v
fWiyS6LHuyKN1Z+KYjxiAjq+SfjrV0rGgD2PYMFEdtq6uU5TVPg8Z3WsfcwmpDN+UuaNJRo/YUdu
p5hHYQcqwWdsWsu/lFBeDC9Gsvrny6H8nUDFbaJpmmkpeAwNZZFoLp//yzlGMmg7IkYgaEESMYTl
PArO5B5ng6Tfy5AWsjWFAjzxwpi2kEkKsy4AztW/FVMQdySn6gJlrN2uZfNP844jENkdSi/h4bDK
96JQjZ/ZPCnrvgt/kD0K6qGTptc+1fL/58YXHPv+/spqDMY42hlAvQRyr/9Y3SR54lVS8Tv53SBu
ZfRtkNX5c8zri9p0cC7RdjyCaJQO5Fswia/QZCVBRh9/RH9N0JlSegbLFe0f82RMvm4uhI5u/c8X
XBAzuuzZf70FOdMKIWyhKzxisnj+IX+55k1UjiSHlT3TAGJ4R5XRrP064Napxyv+wl3YnrriYUXl
topIsTHFpp5zzIC0MJL03IPCJb18X4lo28oF6uDyFJvBTmUUEs8towEcEMs+ohz4r8dWEedw7M4R
LOCy6b6KUH290Lb+luDdUALfC5X2FA/WiTDnTUcWSI3FFkz3J648nF/GOVVoDVfwjHPro9WwwEeR
O2eQiXriwOALt/4RBhXd4IvOdlJL6p44+W2JSiNqC7QlsCzMV+bV9JRZM0T/MisVd37GxebRmMoI
pw8hxcgYa0adaZ/TMgSISDt3SH7Z8WdMTtb0qiKdgrKsErfkMZVDaV4RVfrAUBn/QENG4Kucnf0G
RUx1Sa8Ffyxt2Uh+qfXfA3KckEI99N2AXSZsbrV0GbU3yXYZ69X2d1l6+DXDXuug9vu4zTZNuKOM
SHRGsTuUSHG5MYnLxRXrjwsEAZuP1W4aRJ7TLh55sUIOVaOyHWfpva8S4BPxRk5kr0RVK5pDqAy7
bIa5JFcu7l5HL9S7j+GsB2QoJsjgxBnZmhfgF4kmLPSkOyNXtCDqx65sNrcmnffK3HBOJcM2Ml+0
CD06trmZRnWZDqsUqmzZHxoSknTzK5Ag/DKuNrMPYvpOJGS6dtzdAnTkZUxL3WRJ71LrIY+rskdc
pirkJKlrXcb8aUnKuYvUbYSyxp8bijsSCYsPrG3r0UtxDwfii+0NcQuZS8p1nG2801jeg2tTvyV4
+0I8Yy00DxOYmxUNH8GE2mm+kLKy0zqikMCOBm/BrB6DMNJWQzL8hhS3t23jO/EZXmAB9g1sJ7Xa
tYJsB62uVpj8tHlj1D5FQXeYJm6X4IC9PAAxylhH34/aq15eIKVTRjBzw8mufcsQHUYqobCM0RAm
ZIa5tQPmpOSXJaiZC/HREawwd48e4AsTBugNjsr5Xntp689kfI3tXRkgZrv27UtPW/dtCNJt07Iz
3SKGWBM5W8jg8PPZe8nGXx6eFeUQVK9k1W1Un8kY+duKCYEKw6Dtzf62Yx7NxUw55vifBnKKvaZe
U/HJflHDiP/qE9hV7oAfM69IWLDXelNTNwG4XSKa+F38rN20WJ4jKfJIlWetCDZROG9KkNMdpINe
r/Gfo3inpYzv/ypFiouFVIayZEIHsn4paoutXt4l+oT+V1o/j2K+7cStzVwz2iWtDtI64k/siL/J
nRD/C5dhUgqX+A6HnpbTzHxVhPRbRlGCpTjtPIol5iqhC8jObSkkiRjxVG7/RWSZxDcUbuAISIVF
gxobuTM2/dqo6CzZ2HTRX5i9DUlCWiV1fDBRGk7iRLXhNXF5tnJxNXzDqxCrhDU0+VbZ9wEBXa32
QCnlTpnmLod2JvBumsqQjpHRS/lGgkpiMD6fh6NAqSYIxAOQmJA4eYG3VndOAD642BfhrlLduXOR
X8SNO8urOjhC8AiY9vNUzMfQ/hqQyKYMDJIfEe4X5p+kkZaOHaaurkqbXiNvow1OIxac0GdiUFPh
wF8wnZKH7jCmFhe7jt8yE700jlz/E3KrGwk0R3iimpM2tb/ScZReKGPFlmWG5APVUaqMyjs0blkE
OUJJkJtnQeLapJZs5/ISWz5xuCn1yiClmlf1+JT1uf6eFFN6jYQxPOwRAFHMESwOUbGUPUB1uDkR
M4psr8q1di+TCaSzLzMJnU0POFbhqHEo70zoWj0dqtfU1LpLZdoeMhFMuHL1kVkVuhs/Jq6kIDuY
sYW1UaX+k1aUoGd3sWW522pTw7jIktwQC4MC7uijpVYmwIYgiTqtmw9E8sgIKjM7yVmuvMGGXj2/
rLR6c4/9dxFV8b+CMZPXWdTQZWklWn3myAbDRE0JW9SPtXLEHh+sMTu+qaORkWVTkSGtYDIcFa3/
0Kiqh2YwXkeLnJNiYCKbJvLwMUCA3oxKV3j09M6jLMZ70wTbKWzJy+rIGFYj7oqmD/71Ro17a0to
3un58WJm1LeSgyDkxmoUhFoTFnOrGRcGnKf1WrmPA4af0ZJ4q//7OzGkgg2mcMWa5MuXJ9mxJF8g
X1sCuDuEGLigvyGd+dfPfP7H55vnx/785/PX+vNjk2G5WcADjsaIWVwYoZKAtAXtW/Kl2VFTK9+T
psUhI8s4bwxFgvvZrNVlm0Si/PxUtHz++SbMM36T57t5u5xPisYY1kgXMeDD4qCDmGKyidSzIREN
12Eh6wgwSn0HdqkX1zeDb56Fw7430PgxphE6aED4a9TYnD4CB/X0JqlHssBix6h59oP2DH2fjRUA
MulaHSPBvFC3CPJQ/iuepHx2MjWROA0m+UiSOGcoTP1OXy165UkhF/krVmhEtBq5eelWwYmkVyjv
wumlqFTs2rwEi4GA0VcZ2HcGUXuSLtwqR41KGs9AUpg8EcfZJPtCW3q0tcvF3DUVtUDjLstVoZkO
Cp1NBiTBKJGlRfC6YYc32gE16HFSom0P/b+IDRbBZiu1GsQOTB2wNBcRWB7PJ5muMEMOLDS9UyBQ
13h+02lRxsMZynVXaFhGY+FKvoaXwHaQnjKfDErjq9TbQzZEW3JINmXfQq2JT/MseQV+P5PoAkxr
yFjiizFql8kASWMTOClPF/zC+76tSDzJT5qsPvq5/lZx7Krr97Rjn/Lnt8Ccv+vpawcklOr8aDaN
21v8Hoq4hFJ7KqLyCv2ThKLzWKVuiyR/efE6AkEkFr4+Q1kVA28FPhE3bDe4mibT3CrTSz8Cn9Cb
DbMCR0c7nhHDMRGcJQLfsRV9EY4S2pLsamve8+xfAmoVO0wgK0yPIm93Im+AmLphoEMUYEdm4jCA
PvyVyO3e5JlNRs0NGxKYyC1NOvVo1goO7sCVoc9Y7Z7moheRLWiyoOlJ6Uz40GsVN0WT74eQnFTq
Ct128YfBu5Sd1gZjkB1nmXJIrRxF+YSisYr1ecu5fqN19aawxEpWZafre7cDZoTxSYJnrhPmQYD2
xpI9u+j2ShC6hg8+GsWG3ar4I1mbPwZhXSsD0w+vcCAXrsSzkKrjVh7ih+AXhAS4TRmsxnAPEYmj
2yY3JDmYk3UUUkoQDqOKkqWBeCCaTSiB+RVAn+TWm0yFAdjbsTsE/prBXi8YSUQoc3C4L9WqNWyF
1RwMdTwUhkQEH6BrcyRI5Dpb5TbH0dXarA/U3zowFwX3VkQknD9r25Iz3wAUVnCctQMJvhi3dVzT
yHDrLHDwtnD1SI0nJjfwXZn6xa5kV1Kmoz0uPE/5XinY4ari2CPxMnKW9sh2C4p7KlRP+0oqf2fM
5WkOSJxgoTR18crJyDOyljm52HYWqYSJ7MyDvJ8hDBnKrZzq/VAibFL6TdV92Sb4zZLwISOEiWee
QZw8OFEQiNteyiJ8zUhdG0rUpkuMd83TXrwWQE5pNu1krcA9xq/cK645PIoq2nVqvkH96maS5NZM
ywJQdooGNRmZ9dTSy8eeRrL6UBO+3pt4dmdmTjdCbrZao3vZsscSw14gfNYBfBAK4vQTUBQ1uBdt
edTbdzglpNmfGyWDMQKTkAznLOBeU3UKH2svung/9xNFj4F6RYPG17lTPB1pPb1U2uzmM4Lj4s0Y
cw+53D2Yxx+pUXt2Fx0yG9AOMHkMXfAN4BGrXqn7nsoIiVfzENbmrQ4dqGuJuIbQ6ZWEgGBeR01N
ThEmqWwOnF4svAw6F/n3pc6H94F6Ol9cXS5qnh0mRoFehIADN7Dxhy6RtmUPmQ+okiCYggJpSbcG
yV5bjZeyBMbmjVGAgyToG9A/dEogzSTfU0DVGSnPPw6GlrV5Sps11lQSiQkSXSmptkfFiuuGscln
Rc5t0U2nzlc8chPYSwDGz3i1ZwcyTmNMBwsEWNljdQRQNcOulNIPlRuE9IlmQYyBc6mJLSsGlbDI
Szjrv4bhARHtyml1pTX5fQp1tNPYtlS3mSFhJCA1YCNrw3ZG6mrK32U4I1MzejYTmELNHBoIjt7q
LtY+R7aajWT1rE13wwwuSd7t4Yl6zJk3aDHvOnrjSTmSqOpgw0L9SK72Udn6jEwwBVMTb2v886Uf
kE/DDcyAxNLKr9rfxpHi8KqvoVBz3BYgRguA0eqqx5xoyJmLictRC4LP/PZU2SjuZdIyuio92WN4
bGUCCjX1OBIBojH8oP393vfhazKqjxBfBb4kFKzwCuPzROGh0W8wYmlXZfEL9eBNq7R7otGkXyIO
7Dsz74sOqiYbz4G/twb2w63SfsmBCqfhaAwO/EV+4zG5WPWr/d0fbjHHUKG7dfwCDaNIXUtuTjLq
jMSIjnJUvEpmdm+WwFyTBIh0PrAge5Fs7bWWCE1h/uzN4FMjraiR431Yh9s0LY7L/jdW3X7pNaQF
yU02oUEGv0yonYRu3vMOm07zKFk5JJzY+WJUwIO9qIwAeaT6rnloUuMVhr4g4hAJtZ4+pHeTED2j
GryOwADJCl+M5lMgRJX6yVPawiOtjg5Iu42ahEhzsrP1fq+XrZdljoyVUQ8bfBTRpQ3zt0npz/TW
MXwwbyDErCbZasxuYKt32fhZqPZRzAWE9nSnKwS2yin6ScNJyFusKDZN9S19qWf2dh1tj3IA2kPp
EmerICheZ824jEN8KPXotHgjM4xowCV2KMNOsbBgNfTneh7PkOxgskYOziqKyU0fsn2mdEhyZUeb
5hzlwZ0RrFeH/b2UxmtJAhFWlZ15n+H85clJ8hHOVKq8lUvfofG7JxmbAj7izkO8XWUngxwoTDYv
EuiCUBK7EmKoRRifbuWrwfdfSC1/U2z1yoznjtfmElXJWSP8MoVC0OM/i6X2lmX2KcNnjel5X5Qk
D5F5ZMWxm0riWi7n5Vre+vp8TRXicczpHIj8dfJhrJDMjvsFl//VjLUXNADHVKeGS8lQHTgFVTxg
NKqsZtvZBi6i4N4N0wkl3dFSsMHWR6s39qNkuaIQO9mvCPxoiTT6kQbDKmjoBgTNRRibfhzcTB4P
sJd2jTkeiBv3hlFea2BnRJ+w70/v6uzvkhQ6T5Z/lrH+Dibjlsn+KxLDe2NRey0rZSSfMs6MaJ0+
WSnfbKo6vfLh6CXI9KuD7Tefxuxfg6DzBCQ6jvpK0eyTqrjJrThY4e80H75FqEDQ4l2bvHCjnroi
LE9CiZ2y2slE1/YBwU+QLTvGnzhL9glmfLnU9lh67+hk+C71G/zZs9JpDrN4rA9eqxm7oZK3XRzc
rMwCk5Cea8neN5G41XGz9kfdiYvpyLgOK0R+D/LwKw/NvUGpv9zichx8pUbvJUAxBe7krtIOo+pJ
PZODeUSDOBzSNL1aKL4bDoXj+CqzNXY5cB++A11C8JnBvqzoRShYRce13hG5weNlV2Kr4oWIACh0
seIx70q7txI8iaUF9wG2NVSwAx3kZoiObAFU6WiZ6aaSEg8u0jY/a0vdtlN5ZIa97zXl0E0p3XmS
Ownx7tPwHajIB2k3DzMwXWmIQQZNl9J8SS0deHB0Kiz8DBiuGPGcet08yujPfVva+ZM7LQCOUcLQ
KEOfdXvVQBhvkBw9uuaPsYC6N6hOaxrAT7GqJvOlC+RrzGMc8JTOKvoI9RSEjFv9HNR56aZG4zGv
enSyeQhyfatb/imRlkTZaRsY74Vh7stwdO2WI/67IBXbHzGZUMErVrpP5XkvKeW5tsdbx0GWM946
xs9YG/GBdJazCrXAjt1IpmglLSiI5gPTuDeJ523ohg2pBzxXlIASoQlS64FBZ6og9gmIRJj7urGj
h0Mcq8oWGsHxGIBwkW0kitDj7CuZ4ooZcQnrXOT9J9HklyzhFm4CuI6BR3jMzz5vD4xu7gltiiYh
P8tX1kUkXxtbvpiq+kooN+v08KsfTRZYGx1OihDc0ce3VNa8NJtRdiYnQFn04aCoE3+zs7MUU0Vx
k2br1TTNOyPBqxgkjIjJHYgF+sxdlp7HcbFqJXspHji4023OxK6f2qWTeQTAiJQRq2ZGrd1oe4Ok
+B6porDjC2fxcxqER40QQ7n+Nkbhsfe1Twx0L3qn/DBbZWdo027o/WOSaztsOfuCtmwfdYdh0skF
fweDSwQRixh/AGwMt+sQcMUNK1V78Eq7PJhadjCVknmHtTGlytU6k20tP8Ype4LMXHr8wM5+G638
c86lj6gLroSQOvRWJxdtATHnq3Gk3hqd8nenj5tyupg03VRZh0Y2g+JtttFEDaTFbqsYnN26sw0+
HJ3axq+kXdOH20L9JWW/G63a+LJMXhkCWG49o0q2pNbrtDrw8o5B5Y4+8k6l25kWOdywHBuKYCEp
h+RWacW3Kgw85NvchTbaJBmcwRvP4IEF6qp0zS4qxD0iFNdMrLNMSlMRnZF50Y+UtsLXHTMHHxuM
sKzoIeVsRahAi7k/xrbY6eLbWPkXJJwnYJXHZKBYmWbOZBzqaxooOUzzTBqNtRSQWuzr2qYLLlKv
0hX9d2vl2Q0hCJ1+xfODz38/+yTPfz7fPFs3f/6za8oUAgwOGugQ/9Hugd7y1+4PlgS/9PsdUPvF
CRzSCmhCuhC4HAWFJpOAooly2gq8KX2Sy6Q8A0omIap9fuz5Xp4xIP/jC6NEow8ZAXMoBRawNVzg
fF8FC7i6w43IKXz8A7r3xO9VHf0kuanZmoXJjYoYZy9GLIjPN2Vspkxln/+mZ7AUVv/7eZ8RPaLE
cff8kGYTVIe/h6/+80ueH/zr9/nzW2DNh8bQpNiclqvxbP48L1M2TOoKCyUr8vKJwmzf1dyOtrKk
iv3zTUwGO2aymDJVZDSfyJRhviqyP95L0Rhx6aCV0+l/75aLhj0F/fHyXrdcCqkPsGeAUHt22J4v
2fNHTUD3HSZzP1PNj5mcpyMdFGK04NEt1/b5DXJluaJ/fK/lG1p6/MM36c/jg+Mlq/A3pZrt1ctP
nHViIJ5f+nzv+bFKgD9m3MEoLAZM8/ydljd/fu3zY0BMpOmPH/P8TNzEJke35NEg89+3Ay8PqBKu
NV7RGv8ycr1esldzvKQgN245VUBYy61J38hXWnfArRUjGhx+t5yTsgnab08ebKdzPhCu1mC/0DMn
JkShGzpHbsd1Mk4voBO/A5b3hSN6axVc6njaDka0yfrfKL2uqtJwKhsckkVojdBXSKbz9Lv1mQDO
syd3zSEjZTyIWnCgdIASnHnpxuyhoJb6gRGYN2fmTdTFhemsq3oRg9CoEbww+bWYlUMphwe9yE9p
LTshPHQ8HPDt+oaiejK8EPxdjt0j6IJ90OBcWbagJDkXh6EMdqnEXWkvm6K86Uzl4MfjOTGrF9op
v3UM3X5x6EfEBF1dPJAQ7LtygT+X20jVd7WbxtGmhTqWRNiwe/TkXA/YAS6D+ENdz0d8D54MHUBp
7D1cXb83bmTxrYb+53IZoPk7BpYy7kjUDPToALT6LZAt2doiznMHq6Mw/tXItRvGIPmNXazNW7UC
A9cd9Z6qUY42KUm7vp4SAR9AEZLIUsg4dgW7Eg19SemRIMIsq2RDYCUjDuenkLCUzZwBivnYqckm
nBcDO5XcZLmVMHnuY1cD/YM+Cnikigmj2Ja0MltzcgPIPlb94nO6SuJmW1DChPwIghm8yTIuscps
vrxjhn2Rs3lH+O1Lq/W06lMMT5xtQ3GLK4j3nBzbVOUiccnhq8Cew8kqt3fS/gDH+o45LgUko5OZ
kRbwd6MfdlpBULeN2yIXbkIrDd4jP1vfxFRAGP9WciUtlIC1DHUkpUOZ5Pk25M/ri2q9CCcZ2ewM
6b0h+zoHws0CvU7CF2HdBWeUPrc3gwq1fUR2f4o9usgrOcMJaSnk20C2Bw4r3TU4C5wZ4OD+jPQP
I/2tthDCLAr3kVQqAp+TfGvgDOtlZVeqsMwXKB86N590KQEl0s8qR4YgFqnFoTKGDRqijVndCgyC
AejrZXyKj5ZzM+Y83DeziWB1gkLKXyYTrF0E5UFRVM9c+J8ZJ8SFQwT+ffDPTAlDk04msQi5X31C
53XxigAV6h1S8Uj41b/NBcOPRRFugQDxgdP4hDOS1B2xpQS09Lr5W0W7yWT2RcpCIqSV2oKWpC8e
xC/0EGAWbBKbyaXBADqwVxKech8qt57Wm8AeV53GXFzCsULGUw/cR4DNyvDTYs7em6H5ncMbUjTJ
rYLyzYxMp7OCvd4zJSgV9J0pjnppjYF1JdABSuQ0IJWle7yEWSqbONA3iRv/nOKQccFJCSwn9TGp
gbius5MVJk682Fb1mp4c6h8dGUBxjIJkM/gKW/SAecnGTuZfmcc5asvjY1HYDPwR8RFF5s6SiJyw
6VMizExQv7ackLr+h8o3nUioDumAqmW9V217H8byOrFweraNazNmMXt9M3U0rvx5gxw2iR0T9KBd
K7txCtf4dTb6wN2GTCLBxSMxoWhAOQ6Tv6YvB+AcZMr8S+6+ZwK7Ez+657J1cGI0LC3RRkwxAxB5
k9IJbfGpRjFYroTQrwjgQEkdstD3/N8TrrlMyHTOCAQm1iVKCVKupfkyT9muSOCXaQkkKyyrIjza
yeQ09Io1nTKK9TimX5Smvzu/vI8MHy2ikEPOE53f7PuGgls9KCkCFNqYYZZCc7TPgfmhjnjzcGca
frnz/Tc9wwdNx71kqBeiyE3ZMvSepEgoJYakbS00KwsMUDMJzWapbGwiVkxgRlKPeSDzfA4vFYnK
nLD3wQSUq/wBxH3VEqLRdc2i7VmhMYWtMg00TrJDq8svoazT95b3VWVtNUap3RjsRdNS6178WL8J
k2lEVT4agziFrmoOA6yiyWJYfMjoXiWz7QZYH5MZKWH0VsjAZ+2WsAp63yyepNftRFet+yVNu7qS
tb0uM4BHRG5J04S5NF0rMO9o0rDmwkvjdzdmihTQO4YOX97o1zUnS0FD0OwaDHIwXeBUJLPlzqhh
I0Y+A7GxE+7y3Lx0nEOrwFirUXyrWOlBK9M2kDe9Yp1xpjv2DEZF0zgGlLsU5Y/dmGtzKtbGjGYc
ZEamBHQwxY3AATeEfwVf5zeO7XB6qGU/rxtzGUDp+y5U33S1dbCHeRpXOkpHx8LIkEHmVRe0G09g
PX2UXfQ6AmEFKfERFOGX2tb72Mxx7VsfjGcxvrMiypw+lhMxMaN061RU/2KV8IdpCohbZmls6Uar
H3rETqW4zqPkCcxPUfZQ7P4UR9MjtPtPJdJ/zjWnoEJ/rQMO4mVEA3XWj6Ei3xvJwGdBxBkk/5rT
nXpLRHrWupjChiKoHznhSWudGI+yEKfAjh6+0C+1T1qAJL1Ygr0FlkmTx8cuMnekSm19bgQf6pw5
bcy2o0EFfYA1dEKAgPLyAQXbV64ERRyqYsbZOztFXmzUKNn61ehw5Nz4NMyLmu0yDl3LP5YWWzcg
j7qguSvsA6im/XIZlMkLZfoVA5/mxY+UmLEzevH6Zs0qoRFegB2txrebIHMPJzaLPj7ZmnZiOVwe
eziawMimK30wTJ25E4zwbzvzojOIDCJM+r7kJUq7rwqaJsaJXudrrShHXMqHvBT7YQBGE1vnOPTh
ADIOK+MNSWluBXTDt/dTEXuR0nmWRXMxYLcD+IndfTvQ+E5ieIDNMZa+BlVejXgL0jbc+AbVBaee
Lmkg5f3ADQTep8Ea96OzHlNxNcUbFGYC5pCoObKGEqn+MMSLmK+YBxEnoLuZ5g1mNjs++Oat6HHv
XyuIMteu+5Vx/uKsudJ6QHjdizq4jbKzFe77W26+qRKSJm96E/6KDbN+UaJ1qnvyr2ztX4qPaERr
tGmQPMtr+7v2zX5nTYHIgXjtXJ71deVBfnxBE0CRUfGyMWh/kKCXYe23th2zj1XYrYffwC5ABdgg
5A0O0UZcs98N7TUxe6jlUMkPs2VBbpa6coMoXrx0yfCIsGkGkpyzxhTtnVZxtddhSa2EIYD5B4rB
JAe5HT8ISPMUkv42mR1mC9wgogrzHeE23fppDkmjeNrVOb8UIYLHoOvMn00hP3Ryt86S2Vc/qrCj
8vJVc3CmkeBCjaiVPYi3noehdYj0kQ7VEJwye+hadlMQw5qkU6TmERSKhNI2qZOcoYQV+tukV4v1
uPh+8pGBujaNV93U4IXlaUW4cpKz6kGMsGflmMr03IY5tMBCEUZus6a9JhOoNBZocbRDrEqFnGWk
LeFcwoX+rzfSZOwUIHBeTNT7KTLIRIx0gEYJSrfT82MJlHuivufaFTBGjlKIwaSolOlLSUqvIakk
Bw33UhR1cnvqaghDfXl+KBGwsNrc5zFiUC0bVbGuO7k4R+hi2QklIsYrOo3LG5JyIvpSSIXE0SiD
4ohPbzrXMYZ4RYjpDPKELkqlfT0/xFSYI2wWQU+YYKRKNHCXF+r5anGe5Oya8PAH87StFhsN7E15
gw0s2I2tND7iSSDNZJ4WWcxcnv/z+aaMv0VCUW8+8S0reCU2LlmrPgKUa47P93SpPhpjeobWIvbP
74wIhS6D6OC+y+UvKZb1R9dWTAOLELc3deNJiyizF/uepCfjKezx5Si8uH1XgKqwZ/MwYELYSqTR
3UriB9flwJjdVMtgFVtUcL2d8dW1lWIYggDIFHfO5m9J+E0zJumzgsW7lXNb28Hk8F9ROxzSEY9q
lpV3Wa0xN2tQV1NlVN/xBT9geP1CzUJyTULmz8x7xVCf6MgbGp0q+yaPQifbtWgeHLKeKSPZj8Hy
7/CeKOIsAQJJ6/dYcNVj3NOzrzDGXBOVJ0tqmPA0yz/tKffKXtauPomCod4255Tez4qqMNngzJ8+
QhXKuDJUw9HsSGGU0i+7TpQT7FogtUFqELyQAhUdgoEoFzM+YCkUojN+dpUOjoGcvw1ek2xJydNy
LyGf/tQat2nWk2MgS1cZSzCEzb48CDOOz3DCms3YgCZrBxn1TDReEearv1UiGAFkRz8Jr6XHLfFs
RbG0F3JRkgcJc8YNdHCuAeNevVJ/FkNyKmSksHVHUyvbgYcPTxYhMqeZsIkySxn44zzKYM8mF6m2
dTdqo+GgG5W5SZs6+l6Wl5mzHkN+JXGet0lFINsYpw+t63nKSQQlXiQPTzQYglPyP3Sdx3LjwJZt
vwgRcAkzpfekvJkgpJIq4V3Cf/1bYN3XN3rQE4QAsaQiBaQ5Z++1dVNsokdq/gWWdGcgVL61T0lY
J+uiCj8du273lguMGbROjxiNIlpSpPx6j7jLxjfimzMwkgWd9dL36fg0d7zBgLXbwS5p6FKOcuzC
/hsa5pZSkvvlNJB4cpJY4Ct29MjnZ0bu4thDXq1M64UaeZ/1j9ICvQcJ5qmgTgygV7zWGNQu0oe2
CqxHvIamiXiq6+hE2wA0JsPymKxz2tx2ja+lNbpnmQdijhU+khLXPzd0gBbGmAPZjafumRXmDY2R
uPij1j2T1NwDuHclBYGkWznRQHjoY8IAEi7KOD+7Muy/BsPEVJe11YuV00Wr84EJKO2YFW2bOUbC
H1H6DphJ/FPMd6Rq9f7mKARmoiyAWJh5jLggkc8kbTDwDp3zY7NboPIdftc10xRYb0gRWuLRvesj
CrlGetBkHp3zofLXk9LV05TxLkwEGo0r8FwWQl2xcYgzbllMMa26FjJpri0oCzJVi2lvwxZY+yje
qLXWfbisCxe1zGxdbccRAQYK49bO6Z2kWnZzDOnRuYPdEc9+iPtBl8SuKacZl6OHMMyqO2on/J1i
Py6e5Pz0TK63iEcCZLFBSNbMqJu9KgvPuNAwHgKje5AoXSSAsJmFw292zc5eFbpZfM4YDNfsBS6c
in5F73E/WqM89/2ASHcacZr6CmpjAwXSM3PruREoP8gnPt0PNsxVANcakbeRD7BitiiOcQNbZTLf
iqGXuylWRBTMvVC9pXkXDfgCTcWK4u7nwEibrGoSkQ6M5u9VL+w3GxTdqoxc4wpYrN95KWT9eQQw
G/JT60lYlxD4LvGwCdqF1r6QazuszJoS5t14lRpyYtORAYDBe3W/dD90EOTSjNgiVwTJIbfbP6oK
WW3ToGWlGR3ynHGQygmEjIz9DFXH4DhqbAIDq52h5SnkYXcagHN5LA16wHGIWSNoIlBijmSZYZeJ
8+YtjSQqpSz+iVvSZFvn65/PODOhJdS2Ez55mjOcLSFuDhjup/uBgVyC5rS0XYPccBc6Tg7kJLnp
uo3mNPZoCDhCQc13wd4l9gUcDUrC2Ig3BaSEEmspKObAIZvOiTq2OcHo+Dvfjk+Y4BngfKenaXa3
Yhojn1Xl5ePlfjB6izKQwHdWjv+5NLQGhqqedTgrvrVLTO6nsMtp1SknO6dIQE/8XmeFR8anCRsY
O3SkWtx9GnUJuDIwq20vi/ETlVCFeLS1dW3NLWbmQP5H/Dx1s41R1Ih6SM863f2z7PP0fD+9f0X3
RENpaYJm4BX3Sy1WkxUmH3t2EBinAbTKqW3s/xw0C+bmELr5RrMBaS9cNetfB4AXB5XEKxjb+amc
D4amvK3QvIf7JQdnxL/r96/+c83cen6SHVLYJOcyTyWiGA+UjajOKJQUwnfRVbSmOQeygrslDRCG
1RUBnLUikZz+8P3g+wztHTGh/710f4U7Xy94/f26Vedq3xdkF3dB3j2VmP+TSPQP9zPTot5RFG63
6duUCHXnOyNT5OqxgxytAgXTfGD2s5d+rRn/riXzKwJe0WErX+HLKshxYslRmqTrJH3qfkQmBR3U
C/mNyAvnWvkg9qP5G7LtgFt22a9Ta/a2DfXq1I01mjxyTq9gfU8Ic9xdbVLuggdrPCp4lI/9vKD2
yqY7wEIxHq2wyGenu0xoTUrKZwjj2CZN1D8dUaUnK+nPYW5YN1sZ3h65JMiADpm5HMy1VFPw0Fis
HVsv7vZuSDfrfi30UgJs/PF8X8Em5EjATbd4iAFdYbVufRwG0tQ2uVMOZzCurzgJ7E1lB2AE55oI
svdVP9ieWto2vKtBPfdTI+lLNQbeVGiDPrWRoxvV2k3o4G+MwG6/IwJbaqk3L/5kZzsYXYmod06X
mlfSfqHmdLX9psfeO3Gg08FTdbGyibnajC17URRJ1gvBXf9zSmhgMWQXN7MWDclyl7vPzSeCUhjS
+meY1aP8NzaoZk9TgJUqzJ4B3LJQAfalMdwQBRFPLUM8G2nU1B6J4gqoDttpSicsdl6l3bNf0s0Q
FnuQs4LNgv3IfTHrddTZTc1iQ8lMUclkwZBa+fRCQoCJi28BpBC8tU/4JrW1v5GwrondDx/op6FP
FROL1L6ly9zG3SEt2/wc2OSWqzZ+TDJYhYVFGdJL8+AYzaeJAhssI+TDASFKYmrMF3O65WU/Pd8t
25yEtvlqgfJ6SAks29L8ImAP/c5rNMbndK4EBUXrHqJIjx+RPkIJtdiR07pG++CROX9wc2v898P8
4DaWhrdlZ1cRhpGLtUky5EWr6nQHpTjA3pHRcNb1ZIdXvrykqNPXyvejxymncBq2E/XpwtfOXlk+
aZ1n3ixN9C8leQ3395YU3rkxR5LGwDbBGs/Lt6bKtS3MvmqtOYq3m3witTU3yUjZ1dV1Fu5OnphX
YzqjwSLqG6zqxjWz4lIRLXu5fyUl6RC9j8Qxbjr4AmaL+tOs53B119j5pOge0dPBQpctOeQlUbaV
RJKs+wmEiPla7ZdlCfsSw1EdPxVKVsf/HjwsBf9OjYqIBy3LkLDOLylboDZsMuxNnxHSty1j8n31
DI9MTvLquCgicwNBsj/eZwVZaP2hUjUUMCYKArJLc6GNxrUfZLYThG4eK6On71NQ+VQ2Hlt3vmaU
sB/pbifPbvB0t9U3eQ3wxzP6y5z+fEy0A3x6YH7CyQGnJt5b6070nFX4TegiMeIB8NWw2Bp1br2U
Zpeti55X3m+dlDbwEvw7/WqdsuVkUzopuv8cHC8NjqLO1jZdA61ZugqNnyrliKpBlhWWl5ZyvWhA
51cZhbVXH05S/FyaerYXE8Fawo3iS2eJTY575mEyYvVQgdK6NP/r0uTXe7fkjugcNrBTHzzEWhI8
WO4kd/ZAEu/92v3AB/9sTqy9tJxs42jePCXzwQ2rbq8nqE20fLRuIpj0Y+Xr5zS3+nM0ogOsvUtP
I/bM5mD4dxloYscKBK1hTH1ndMgKWUu9HLbYkJnrIalqGHkEnso+73eT3nRrDCXVE527R6BoCG89
SjvFPD7WPhXsvrTD86Dc3zSs0je6UMQQFVF206zZfuEGEcXB6HdCp7Ij7TJ6gI2Bq8qIiq/Sf9YT
DEiDn1xJ+cqeA61lB8s0i0DNyh/MWelo9PZZlfnuH72hdBWSb3h7G0xX/hHpXkGnK7GIERY0gsJZ
K6vPhlU2h/UxAHy4aFnLuMp0fhSdSkgA+ffU+EcDEynV7Kk60L2J3l3AhV5eTc+Mxz0iMv2vypP4
nX+HtViTwt45aRivhtB65Cc4O93JBDMSMOdtoPLfEL0gKFbG16PjWA9dgzDifsbiJ9tOqfN1h8GA
Z6bMiqtmGyk7WoYzveF+rXLxzeV19GjIDxI4s8cwbLunuA37lT5M3uZ+Ovm5h0wofGA34EMmeSvJ
wdjSwO4Q9FvyI0ntB7tx20cn9KprLACIpa7XHPFbKLokcHRsKLqr+wd5P4xjl6982xvhdlKAvm8B
A3ggmNA0jy5Ik0qqs/NSmXD3ZmEOg/smhmAvhxDW6f0bVJCgw4QF3oIkmG73r+Kq1G9DGHGtku/E
JDk7l93VoaiwFxVhap+9OvpFTv4MVm/8rBK4f1Nj8MgFxL8hXNVgX+XdxfVITL9bwpkEIvrnlVav
i/LRIe74pqKY3amuTvezQRho3VrpLi0gq2voRPBDrC6Hxpd2uGfwf1dTW++8kRBWtFRM5CKQJzNp
6pPw6mXWm+5N2KF3G8hwsUHfne+X7gc4JGjFSyg6QZADmaymF6rLWJDCMTmFUxEeZNd7uyGuesI1
iEkNSYWiSE7ipp1k8Wub+3NpIlhJlrTXulDqwc5oFOSZ4WNoHoNVLVV4KcjcXAtIfQ+pb5E2UAXa
i2VTUTX83vzMKQ3Fo+P+9ma3jAdYOsZYho8inmmlWfJXdrN2peg/+5nibzp5++KkrAzJyGJi88hZ
DVNzR1KXfojbkmDbprNZDvf5tsAc+O+rab4Wzt+VgyDl6v96XVEslTYZO+wm1ptRT49U3PKHsabZ
Jkus/jKxIzb45YTzfIqIJjempwIY6b+vwv+5dv/uf19XOEocCgfn5v0l0/wD/n01dvGj3Y3YAcO/
yu2YvHVT79YQu6N1WRfJY28FDBUR4NI2t78iMLHHOxCGroE40T586o2SdjiapVWbstAu8Prs7kNO
aSEobQPPQtHllE94wqairs++oAQKWsd6uZ+682kzgwuQO7BkTaJh1QX4JkJ2MO9ay7uMa0RyPTPm
uxRPdeuJfTUb9TQWEQkw4aInZ0nqLWEvFfK2O4npfhioZpNSgWxJS4kJif7ea4lYhMloVWgdqUsm
zjjbgES6BiSw+VfSS016gFbenGsIRZ8QaHzkrrH1lA1qWodeZp21rG0BwYA89QlYuKRFj+O37fXn
smr1hV54wVeNNDcIwidaNsVLY+CrLSMRPNUGuSB1QbOUQBhxVDq8OoNx8SkciHawRdO9mqPzml61
TMgPjcTFwwTKanU/7SvedVc3xmXAh/kETfxM/TrcDEWU7Ei3mDad0Y3bMqmrD8MM1szp40s/Ovmp
9qnKy8wvP7I69Bex0040hHxjVelz1kMqnNPgEn8wGUaysJvOOU0US6Hj6ngUdFlurAbKj5gPFcCw
RVMkWARK5Z7TUms3bWqW4cZOS3WVpIIcQd3uq9ZhYGOkRo5e6gWrfhwb/wqatessJLxlWgUpWo65
KG0HeF7yWmNenyvWYpTsVn3y4Qg1GbckHM0ZSvfKng31abDo8kUCmOT9Yj9ZASFzI8rqpdkoE9Rp
Ux1hvVRH3oYPknL+si7scGsqzQR77JgRPgYqyOyI1AnNzkvet/r2ful++G9l2bTCdoM+mEwt1tvV
IrIS/Rj3LnbwoNGPHbzIuD1SPOqAfM5X7i+4H1AWjwtzImg+mzL7ZNFgo8FoRaRUqwZIWJpp7cLJ
Zqt0Nn/pe551up/3kn1Fhpp78lqx83X/0rDq5yntU/PMKOctKNKLtUwsCLG2ZQPoceunRL0GYUDo
rIyN/MbZvyKWCKv7WTJk6mH0smbTF5G90saOwguEtn+VePAA2aaOvWSj5m1RG1KFv3+3Jnj85f7d
f6cmPQY/ld3WnzlN+K2WrtuU12z+6fdLCqSoncbl9X52p2/Mr4rNAWVtPT0UdhJfQoOuWC/b8ANq
brqi9WqzY/Db92xYwTRRN6JcvlNpCtTBOhFTrqbTGm+SPWvffDWaIzmoVYcjze8NnqD5uxS+Fy6G
Agyh/SHOteg9mAC5e5r3DLavuOqUdGDmz9cd/hGKPgrXcv3vQ9JUka7v5/f/sDcaLtJ+6giVjp0/
ltr/f+H9XOnRGtSfxtKVdLD7QcjgP1/991pthSsd4hL5EOQlZRB5eHxtFo4G9ib1WbXQPuW4HKLB
pB4DN7cfKTEU9K90l+y82KH46RPRbVBPznWCLoz21U+mrRcZ5ZpobTKbp/1Qs/yWNjjwpkeiodgs
G87MrQMSRf0Xlv4f1pd0PxvYL0F9LOx4k6lpiyhJrafauLUaudh2jQ3KH5S3dLzq0pbWQ1oCcxdh
frJa0gPyuHqDY4f0LNjNBXUkNmzx0Dj5mnVl6sdxyuqdQZhYpC+sVeqkmyZNpcp8aWPgbVrZ0kQs
KJQg3/WDgOZ1+ODZDDdwnehQYaHREeEWxF+6efKFU+aRRvLGBNhKE7LEDUhMR9SjfEdzO/j9KTPx
RWZe/ih8pC4yEmeBppA/F/2ZqGjYb8XdLnCow8BIBk36ooPv4mnznsJsOIUxVYugh+Ou0AdHDDXE
0vofQVHvo8Z4mceSrR74q6wp3pwBllOX5A+C209YwL+Tb5XL2yDb7/lPGlsWq8gCc7iOqogOoFy8
Nw7Pc+9Qyxgnl4RTDe9Ha55Gz6fJigE2wbLnx8Hr1BnPae5f6bFhG0kGFohO+G1W3TvjGSkU2vCA
N7rYZpaxaulfV7b5a4XOj1a8F3IkvbVq8ShWjyDT8VupJeW9n75ofyotPZU1G0ufAHvC1UFAd8bG
kZRT4BkT7snNlMpNQuWJuFEqTaYgxseixW0jb0xmGgaUdFPVzqFPIa+j2A3oh6f1tNWTHsFzrTYZ
mZLFZD2R6HehZhYvHWpXVYXxqxmi56o23yJ/IPPaHg+di4y6mW9uN3Nu5pyxIgEEWyAJ477dRL1+
9eLh6vvWNS0Uqqq+Ii4qPY64CxDr4LXwXunAkS34pTr/t7SFQIiD0xzXl+Hq7pKogWyBeaGV1ren
4YWU+aayRg13cuKgwyuJww6IcBR6s6uG4krJ6EuEqCpRVzLNGaRgD+mPNMEdVY28UR8jChldahh3
76Xw3kx/xriL9EgrOSEHKN4bZXPQGFmJGBvRMbFlG2Y9Whn4i7Jt5aqkFlCUaKi9cisrR65cyUQ5
6cax0K9VmVZre87WHjI4IoOPvSXKtiFC+0UnigfWG6cooM5XNw1mhWRSC1WLM55IoopAi63iFUvR
ZtaudMSbVOWtMdJnX0TGelTQJSixkdVue0c59ZCMHNydToKrx+Cvlpvoqhyof4J7HWT3whnkbyk2
AbLpFbNHSYUsY2SjJwLT68CzTJhxy6ZFVY+6R65zmRSs733cun637DNM2yhjsL2nMegDN6Iymp74
rzH8zB3ABEFm2Ugk+jXBIZl8iGv3TxqRpRJN/tkY+Mk5JbV8+vHRsKGwwJEcQkNQFNQ3LVrhhVOv
rYQtJUHs3yYW5sHYjQKz2VCRqjsida+ya0C4w5K4yDctJFWThuuMeejRM+ZdkS8ng9ABR3vPEaEU
Ek2UUx9GimVtfSAa+ViIfA8uhRjQRtK9zAgJrnP7QySMhqk5fksvsDAm6mKBx6BaGyFbc9eeQ2h0
jTdH2of0gXNTu2L1S2FySrqtFZM0YzsNg+qonqq0eWPx9Ivx8NENgx9WvsTJ6sz4GOPtwSRQuaxB
5H/jj3pMmvhFw81Vd38pX7LH0gTZ4gXGkjhcWQVSG1NDsSQl1t8kpqdsFXO7Q322dZts+pI/ik6k
VB0ZvEESmkGHftuZ+hp9CCGYqkWrIVQyyk/MuNwLXYpaxDb2QD23Rf0jXPJu8yx6COxwA9x76Too
OgkRHDemUxGO0zQnWldfrQum1guPeTUSIZUgNezy525KfmRJdB0bjjcrIQik9a1fwBCCpM9dO4y4
Jf16J6fJOHfZ8ERYFUZiqDC9tfMTlS3GgMjW2I1hBIEW0F1iWWOsp/DuSIoIhnwRBeHRT5ABwq+w
HHiNufglZfUNJTv1UoNXeMDtKhV6JD4G1wz++dSyWJW00zv0HFo/kXNGMoK9Si9+4X20FlQVmn1X
lpwHyxWoDCE2wImPno2An1n4BrDRNFjqoAm82PwxDERZIWZ3cy6XV/HwEhSolnpJfzyPcXFIFJ7g
vBqf0B/PMtBOdDVr3cn9I5wBUU3dvGh+uPbqxlukdnMcvfYZ3LhK6CQOVvlS5aPEGhVvDbcZ147n
6wTbRX+IkBLkuxM/Q+S6Hfg7tzV/PIVe12MAwqI8LEd4TQvm71fNa6614f2VGVGDbZ5BdhJWB7HF
ghgfdLcu7f/2FMo9ooPZEmbvLDVeuXvajWnVDyN6P4NwKzzq7a9JFXNZGj1uu6RcenqKFDNFyUe3
6YCg/txHwSVHe5nWKE2N4kAgKJy3elxhCv81U02tenJ4tFLbhKw30hzzVWABgmI9cO3lOhqAFFVV
zqZMfdp05RdJa7xCHiRzjwdjMTTtt64mmqrBeKr7+CpbDMOuVxIchTwg2rQ+QEW0WvXFyCd8rTlF
/9R5dLWwveQtGdojFdgFWDe8yFhmIUAN6OE9RMACdBfrHtQ6yD5AiEiYugQbXEwHo3qcDBNlu/a5
QxCxR6zVT2QXBH5OzFGGE5y0FiIqEZeJyX/j9oQxau1ME7J7A1JtFUf6W9JG8Qo5Jm1YYlkiSx/x
54Vg7zHppI0ZkvXnhYvGDQaU88p7plqz6oUZXty0+hPOSOZc89G+qekS3wHN84FmzrRFkNEs4qRW
F2hKHmveiz7kf3o11M9SXEBT6TGQm13TULSIM+0PoKtMFi3FtwmiUMFkHlUWe1wC35ZRE8bsHJKN
MZU/uR+XN7MhIXiKC6Q1EAUUgfU05CN6yHx4XYQkFvyWE7ZfPrn2tl07NCnXUdP3F7PiDrWckQG3
9I+IjsBgMKgmKetA5ccHFVi3zGU89sp0lyD0jqxso0qRbh0RxnBlkPO3QfNI/heYf0KmNlh/g8VQ
pN8pI7dJGNo2d/qdsF2Q8/X0rcLq1xsxgJjsihelb8yMJNyfSWhSeA+JjoD+yu0MVEuF7niUTM5h
03+xncP4HUCIa5R4sb3GWZdmikCW+joBdM8VcalUwyvWAO1PisSBwLpznYZA14T6GJT2UyMal+SK
Lm0PopgbR9duH/lzmNrgsa9pqCf33fAWRx4TgG+OK6uLbo2y/kJTS93uI/HnqqCaNn5CMFOramZ5
Miz4fB3q7QwQNiQc1zd3OTubYCReUnks1FN9k5XRk6y0rSchURTDUENAc5eRjnew6/LpMCIGR1UE
iLEgMMqo6IJMEm0S9zrAOt4xyval3030ECfvD2gvMso10rTaAhEt8fXeWg3hpxb1s/p6NQSkWWt9
d8ni6TKWpVoT+ClY5D+XNklIZcnPBuL85fHvOmJPDqlb3IYS13JePUyF+aOzQmsm94soqh/H1q8l
XiQs0ZtyYBUsRrbVtXZCMjdXjCWijNwmOys40MjZhZQvVkWcIe6ROZGXYeft/MB7dfuJpOshvRFJ
HS8np/wJRwrcpl/DJqHOEW48rz34LdgkIwu+RKYRpq39HaMpWOuquQLuJgkYF+W2CYgQrTq3e7Gx
ofbx+EYOzxqQMozjtvoqw5Ac0u5shyLfDITHoP3YGhrCZDFQDE8kah1iPIlCoHNgUugnypEanVmO
xG0HV1vVNBR4tBba3OR05lQ5AeAuLB78shmOepKdjJCAKeBRb/ASNqN0YC4lgK1qQSKKctBz5sNr
7+fjzPmYKCMYiCEdI1s4dvwWiuoE+tFa22ktgFhVA+4JjL4Gv7tQrHiFtXf6Es5nCe5c95f5QPxj
y3ZxWaXea7TOG+oROCMkOo+jCPmVZUtLorVTjGwuAOXOoEbq1vg8hNL9tWkzz8E1wqPrTHg0I+AV
icJR0e1FgUK5EAyyDJH4ASBBNRbRQxo+8a5jWwaee3bxIKd1RyAfVR6dCt0igsPqCBByjhhcs0NW
8I61SMWHWQ0pi4k6EcP12pMvdBNByya4Sr2i3A2hWISSUBFkaWz3THa/bpKv9Som4WWEZqy31SYo
bQvMj36Np+g8uaa7y92MJNVe39Qthm5qmcgRSZFPOpb9rk4knYmfbdEIinVoE049UnWq3GenL5DJ
K0axzI9WI+PaA3M1Cl3YI4HFWlUqiof0fftFV2EKdqlZ772RO1k0aMf9EGYbylB3Wd86HSIhu92C
viSbPW699oERB3mKOng1Od+Gyeoqa3ZwLMA0t8EnAMDBFN8GFaKl3gz1bZrg8zoOXHmnMD/YoABz
T/HzEiGzQSWkLdq2Zrvf5F9Kn4b1mLDwbzMqh5a9N1PhY0SDJUU4db9L4+o2iPKHfNm+KP2FHg64
XzI6Oxqar9RxjDUoWG4Ljar50AzlotFMHE6AGLR5fZb3Tboi+5a+lfNlM4BtOmkfkyFdGqJOtrrm
XKxSqw4WQt7enPENVuzwP+oYWIELJa6+i9Dzss525twZfQktZGtkGAd6Q75LGjmrOf1r7erZG4jo
Z7ezL2RKK8AzR+q8YutQbSSHGqRweg9T0o23NB3wRggEeH48sGeYV0XQqwhJQEtsSSqSCOM1pOhM
6a/0Fp+qyMvX8FlwGEyol5WFslr+jUf3HEB0DRvfYoNiUzhiXWcIq8ScZqDfhrQXTeqsWdlfb4gx
CGcscqk5vKNEv6LKIvovsdwFSTSKEYUHjd4UxiQZMg7vAp0bpujsX7gb+7GmhVASD1RLHuGug9nS
wUQqeOzXTW2ZC6HLfqkPNN0oPNO2MQGUifRB4KZQg0BA6Ho/qclEKd2rKm1Qbt6+kARIaSUKw8HF
LjVdc9t7dPP0hFctB8CM5sglIMn3XhntbYfOVEwm5Lq2uCsN2z8HSDOC5NL65pvX6w4N0+hEC3Gf
jBWGRhLdIt/8Q6Lzn8iFYhlqx8i14UJ6ZNM7+cXvcNdQmOFhQrCOjQPuvt0SsxN8u2jSANLBme6N
33L+dRJX96KJ0o9Eh+yoK4bQlvY9awfjy3NHvNjBX2F0pPNpPalz7Eu7Bpwj2/ivNGqe+nrcKhRx
NFVZpLPX2NrKeVUZeZJea/NMgAf0cSx7hDrtTJs0GnY4Cwyhn6WbJcvaH/euO0C0z7Ak+3aE8GV4
z0KqTG5W0GVt4GfnpXn20ojmiEoDltF/Jfm7o2Flj/dDTD9hK1EcLu+nip0WXh0PIe/oV3sWl9vM
AyUUzhnOYEHkRmadcZj4Px6qEfRMLEY0r4ykmOdnzs4AXyAND2GWXCs9a/ZNF16LMPN3UOyey1lc
mmh/0LqzVWKOoEZORyKId+lUTsumGXw2gRZBgJmfrXSs6SDiJuK19beSWKRLPjLhRro86SPmPU3H
mO5D/epGkayVgSdL+rT4yXM8RSESWki+7b4T7odTnkDSvBPcFKy8kvw3qkp7OinPaZT9GShIdc3w
BNe93MExrlnp9+Giz6Mnnyrs2odJNfXlFkoJc9nAYoQC80dmZ0+pVR2FMvHEg9tuQ7oChZtdNbe5
eP303rne1knji+0DgIlrvJOWh5kwyZHJsP5lnKreo7S4AeJa2emrgcbxPGF9tzQrJFSZyaGyfCRZ
9SFVwGQjehfpABrMdSG5eJ1LGmqIXaHDa9S61rKGzjh5OSvsNjsgP7h4ZE/nmS7XAX/8SmFWCfIZ
NEWtziSUSkvfHJrocYDxIzSHa1UUn6WZfGm1OGrIozZqGoD48z9BMCtLuaVXFkDwJdpW711kInG3
tNwuXzaF91aZmBtNC8xvgSgU9iK1uOwpQ6p/dAcXjAa3N9wDtzq6NZlu85tq3UxsTApmgUHQuBkH
NOzj75qwCUTqaQ2ZlGzoIQd1YxisZcEv2nj1LaxuETsZ4ilo7vQnT8dOGzc2oyUBEUjpUoUySeQR
HfDwU1rmmiHgEGfZDKorwpXUYCK2JmOSiUmkKclDZKOO71AHKt6VFBx9u/vssCEnJTGVxLx9tYEk
dj16IvL2nBTtRfX5srBqnIY5iOnJ6N68MP1sCUAgIpAaQl/LvSnkUyfVPrbHPxMRPKuqNy+SyZSh
tDOXLkwysjs6Tz5b4CH1XHvOBLOJNrsfe+sxTq4ECISLOmCLnPjtySoAK4dXHKxHFYl1FOS0+61v
FPeQLaidrTtacElCacgwv7jrwYD63UFV6R6507AEun4Zo610yXumWl6uIg9Hp2rMnyoKN7AVD7Qh
qIymf+qC2Nyusow1RLLfMaYgodfsCCR/6DarxcLOHIXRzT4iF3/yY0Jm0ThhIeke+qr+RkN5QE6q
L7q88HcmdT9CQM+GjpN89rJ6yPRRbDMMV73/SmtgI3v1RxFttojq6sT9Q02e8MSavqpqjI9wCsga
BuPrcafW7cUwu703RTj4Yj7t2ugRC2NA1fsIOC8zc9eIb70c3ytv2PVWimy9fsvGA8H1IIynEU22
PAeMLE7oPAlhvjY6INdWvUon+CqJyrWehsBZsZw62QH4R54Rnl7iv/AAnaYwIkzeTjeAf54rL4NY
rbAOVOM71FUoYvg6oShQ05XNgz0Zp5YPq7LX1W8QSoLHzVtbMB4QXbn0bJoWHlPOUDM7BRAc6ICt
whKl4mybkcJ+LsTEx9B401rMN0iMUXKojPeYDffKbY0HoC8ukac1SPNK44OwXiGOf9ofde1soiFE
HcvybWEW3YeoQKolOEKNYxMw//iUb2deHJtU7Oy5bJ+j3ngbkrc2/IF68SDMJFjc4treKjlAc/SH
F/DI+3yiLoyNaKEQl9jlyK6T8QABbMymUGtehc4sFkbjd4imbCPon66NsT9NI1zSUWAJoO6GMJDV
UW1/lVZN/grJrhPuVJ7v4dgm4rXEHYmC88yes1u0dX4hfvQvoqZNPCZfjgkqwG8/vZsK/V1jDVed
gn/laTy1kr336GlwcwpwK2P71Y3RD9VMAdew/Jn8jHsG3xpOk520xs+BgXY78Rmb7ImH6Ycescs+
gkJkblW7zpr334r2bZJBWcyD9BRGPwnZTitNg/RsBzXNHBs0kUMxM6fAa+akw4xjoC1KnRTlekMp
ntumyRcitViAEky3Dgqfj87qi82Y9+CZqj9GyUo1ZJwJR3+X9tN3qHU4l0S0UQTieVl+qaiYo5z8
M5Tw+AitZ5RGkzeBpiz461JCgiA5slvGWBa9UFu4EPUJJzfxe4T7HlQ1NZpUmqgL+B61Ex2JHL69
9l3EMAWBJtaK0OcBriMliK0N62PdpXAB23EfdK3FjIFV21f0DlvtTc/Cn4xRYelb/rtb2KznFYDH
AnOv/H9cndlyo8q2Rb+IiASS7lW9LMmW3NsvRJWrir7vEr7+DvA+u849L4RAkq0GkZlrzTlmH5Hr
aYOmsI4llcaD2XYPeo/RnXqZwxIsSPf6tqoMzJsE0FvVVzBLTXPqePi9UHcXXJHD3MDYERNaqt7J
HXa21AbkzJgZSq6CQYnQ7hiHFCXx4GXYB0aCIiXz56oMzS0kRi7nTOVaw7vji8WicGnmuLC621th
RGHWvCPqeBNprsZZsFxb4hNDgloXaJZXjq2ZK8d7BO383vWEcqdzI2Swbp4Q/Sbw+0fRFfmuy7wX
Xw4vyEbxk+QDUqLwZBrWQ6TTERDo5Zi6tKvEkmdibUi19je4RHG2T0zdfZQ1+yx6rDTxbJpliN7e
+wh6JinQHS5TnF0iKogrJ7JuTWI8ud2qaRqCSvHs74hswXdHbEERehIs5PRJ0tYationa/tFVfsD
o8NtIPt4pWd43UbN/vKKX0jO3nMKcCyFOeZrO9lM84wV2IkggnBTY2T0Qusub/m4vOylLtCOxKn3
YGKT1rLyyDrnXXhZsyqYIq17q2ZZng4H06Lw74l4T+0AQSnZry6Ju6JOaKYg1dSZEa4jJEqb2NAf
AeJ6awPC/NDmRzsGo+ERTJXn4gdEKzjPzqwU5xJlpxRMfX26RUQOrZnqQpBxQRZa9W86EXA5EvNP
F4W4sEC9hPCc2pqecKmN3tbGgsD8CijA6CCPRDMWo4Lyt9nYPvGDgkASmj9l2HwYrAVPFciPfEJs
42o7fGdcuNDRaSRODhIzK40n7Abak0P8CTqPndmciqh9L2I6zIHy121ivVlVd6lVwCCEU20Vquxi
DZLUekTKflkBRnFYpflV8yLUXWyrTzpf+76hHUfJnMz4jTdGf1IZUdgKy4Egk+yehtQ5UMPzAMWE
icFMVyIxE8Lvj5oihtbi+40cKIl43ddVjndcguBDTbmqmQq7LUn1Y+m/VNIhCwfUqF7TXa2lBki/
Lz+FWdxRXCOvMuYyUn2AQoc73gfXmUQ74cGj1TduYgVvAweeZ9z5WfNbyxxiV6wLOau8Z3ctrABW
aUb/ww+pvuYla84KT0wI5NA21SoukmOnrB+00Nzau0R6la7tpKoAX/TVmnTin4abv7C4YezVsAGH
/R7B3EBStvcQg2fau8Pw06GCbgfxNVCqPDrdlV7KtJ7mlpaF2ZCSwbA11PDiW/Bk7WKebqXNqd5S
1PrtQClklU1Ul51yQaQ/w4VnolkJuNKoOH3s6i0IY2K2LHkbKLlgeP9huGrjed06JWD2frLydiUM
9WUH+rTybBbLvp2/Mi17TZjG2B4rAg/7L+Jve8BBidzZd/JL5tq7CgEZagpEGaEzUXnJf1ISv0/N
F2wzwRziyVOd6k8v67ORZXsicsHPGq1D2DXSzgSFwkSIrKUV+yKOCELHx5oT5Gu0yYX606+SMWhF
WR9vxFs+9e6xyyAuCpEhJQmIDKT8XFOKWhdCOxBTWm0alwtHSAvcA+oxQM2i5mWf+hRJwtB9MiRH
qJTrlcFwOg1IfxpZP1Nvtw6W1SDhI7nV/+VPg3vLKGfa7TNraxu74SOZRDN0EQZMxhiYPw3xkGEM
xN7cG3TUcp0aNri9id/hEMFiMsG1gCbwAgfYSgLHv2/epIauKMXQT2k2jc78rDqMchvJSeM2/cXJ
qh1DkLFjQbaZS0iyoW1UBP1pCtFyuqaiyi28xyYUx9jq0kPtdS+GUfGrMpgPsAb9jR7/2Z0QINhd
AHskZpRoAxQ0qcs50VKA6d9AVjMdsPmZhpDf8ZURzYFeBNTTsR7bPctNxFVqWzPBZCIbvhGPZa+E
zeRXovls4Qau8ijpWV3ZgFDD+KP3whwJQR7MHfhPt8NdQxXe9NqrzZc+peUbK18Ce6b+bojd38Eo
hlVLCEYGeWeVFsXT6J31ZrQJOEHI7HrpocdLEI18jMpxo8+419SKq1S3Tiqmle2Q7yizFT65Guog
IwnShUBvO7jvO+fMtYoLZ9ITGqKd9DF9jcuEwkj5xsysO6ZieBcD6jEc5U5yqokvJ6K2o7CHW9cH
ZFinHXxtMGtRFO0cSJIrfUjmFBrmHJFLCW7KWf+s2ko7Wp63N6bB2qbBjGXtylvnZ+c6FyR2UcWC
J8OKGKlD3ya8EfJIadY2E9U453fhkqFU5na8Dbvu1roNf4xlFtqeVDe7TTmhE7Yo7u/JSXsCFQxN
JtKQSSA7ykTxOCFbXPcyexZ9dBwCkzooOJVq+i0rEKdx+tJmyVcXGR+ty4/NTbWXsKEsO7XqUwbW
p2cAbo0HG9rBiHKsKYaVaaWHL1lrgLY1wp5LAzI56XvZSL2T6jvLa2b0LMk8fWp2guUp6/gPqkSH
RAyvlIlWTsnvJkifo6n+HH+IeqDIpm1iey8KR6fn3hyZ5jsEclE9BHGFzNvFoFghZoM3QYt56wQY
9kCE7AYQIMV4Q0P0pgfGVzF2z9NEtTK30tfai5/bpsE1665YM2QqvhsYpkfh3E9V+iFSREiWngLZ
U6DIy/IFowBNALl320zuLdJWJjptnR05e2scTjIytzoWmD3QSzLrta/AzhXZCeSY0YXkOjHgm5wr
n9hJUVAPrJc3XQ3o3QWoP/igY/0WEpLO5B8yL4KRNJsDy69tVG7ryv6Rm87R8Ko/VVrcu42jVk1G
u8k76iyq12UVw59LbChatFlLonuqQB3xZV6ZXMP7JiFHiPKB6Qw8qJa6DKplineMygS1r2UDJs/L
TLq80znKAJ3G1b0a+S1hMKPKGsFaCN49ZMWrWKfm7oHpZ+ZMmBVo6n3PiEY7G2xZi9feN+VXqSW/
Elv+GkHaRS3uHptSc/s2KDwPTmzcWo0azRwU0KDjXpG4QV9enzaZQtBtt+Mm7W1z3TbZGzMTOFbI
DClqdsDGU6Ja8/kFk+LkKHznk/cCgYM5SzjBAcos/4ZcJGoKXFqOe65lCLNkH0m9WleKsIIAqyJx
tzrX3l5H1xL/MN2GvJpIQrqqh42Rd9u6z4l3m7A6aGCuAcdgVqQrw1R/o7fj1ehyiF3m8DklxXNE
rshPzHnhgSA2qjaEtXLJJaMUkO2Ucx10wA1JwVdC4OYF21CwHlKPVHX1ZgrzvhP2R5GKjeMbf5KC
3uU4kgDeBOsOPcxGt3vvhw8mep436RCOmvzkVeELJi1M9YwPafglDEK8k+kdafgvw6S4gBjnR5aO
b2pgDtmEDBuuHhBfUALLAw6Wpay6a4koEHEDyN3XodIfbakJ1uUhtEZWXX5QgOrSleBiVelr+DT8
DCh5rQvfMtfkg76KEfacpDVvtHgIUBP7dIXamstIm1QvfY2RRWecq+h89OJHXo/HYPKarW1OD6ql
bShC8myRchQQ1/JdQ5TYxo6R5kdIueF2vU5hWu5EpbqN8Jxuh7f7K+0ZkTRJ31NjpRUBGJ10wKVh
/4x8akOCubv2Y3GTvAGYP2Z0dD1KxwazGXnwq1FgrZjeSwXXKjComzMF+QXWicsD6w6lm4iJ+k2H
ZGQ99SgURPCjSin2i8r9OZFingO5u/UVs9zOuvQK/lbRTj2lJ/pAOEHk50Qp2c8jOC025fYoMZhP
tG92ZtSMkzTCiYjCbCQTDQxxtrOaRm0am4VR0gDOo6hniViS8cMyfhwJ1TWGGaBCbXpdgxtel0b3
1REzf1/Lz6Khim4bTsq0ZPrN1aS90LvaNQqYOuXdSPvTcSffc4fPNKAJ3Qe6uZKhw8Ky3Ok5AgUX
2Mk4dw+8RhfnMWImmrq3MPfGgylzVsPjUG6tNgVdrg97bGn1rtLshONudmgZn7eun3z2RkAYSOZT
YwXMKWE4PRbJHsS2ioxp5fuAFt3omrXNr7YSBYZtsNOjM756CmK6ktTYYglELsDi2xnhrNcp2wMt
WkAR4JwFk7AE9fUa9dNUh2+Zid7b7EVIWIg4s3hXWBFjqpEpV/8xiWk+emdNi/WV13sfrQPELO3V
n9YdKcZyUmn4EkRJrRL66BpuC1Dw1jyoSlasCWS00xH6c27r80CLzyEGn5fXSUGJoDuz2tLDokD8
NMsmAnwlZdudbShRBo36bUkez64eqru4kR8pYA8K8fVFyvRITuqLFtOqMcwdgZ9zgROsnGXo9jrU
44eyBaBtUAwJUM/tJ2gZK3xbXJCCnZqbMOhM6TDVLb5U503azLDFwLLRtY0DNXFxGwUtVISWRytp
/ZuB9wUxO2QyOwfQ7lXWJtfREaqR8hqWPTLRuGbGfDDFVIZnPNd0v4FVrMKEoZJTaNJ93ozIrVU2
0AlzqDoYpQeqKVXPuS5+FYbw97pLfAYwtJHxks+uK5hETmR4gT4iQVeLaWc3Tk9wCSuARmP2djI4
JZMozreyGau7Wpb/bJZdu6zLORfv0aWODG/apOltzRE73zdxbtWo1AtkPD0GAmx2qFLrfmQ7BS5+
Td9i8d60BfLE5oxATtvFgYGbdT60bJCOs2ST1snukP3LOS7n7yacg3HiJR2H/OUDttd1N6NDcUAD
K11uzXTQv7vFDLoy4TQzAqrsruQXmnzfFDNtdJw3fubT/cZ4ySoVNOqy0aL/3Fp23RmcSoxoC8Tu
qBWMN2UGPJDJMzeXDWEQ5HvI4ipnCm4yZ/PEDG4ripZk+s691GXT+nn9fStzvV7fLgcx2TUIeecH
pbpR8YLGz2z+0dWhPcAiV/9spIxYVA9nMws1jD7Gl5cCOHR4hSwz9LVDUYwJggc00tdEzYuwe76q
VJE2RWdEZgXV1gbRoz/QxKptkFTGMBEcMH8yyxtebjHV4UNo4wehWWANsIROQQoU7i7Btn2HonVn
W+qUzd9uL1/qBtFYGKDEG+21YxYlDP/EBAsQSNo0hCNCxz8NGp+6iEi++PvNLN/Wsmnm781viXRA
fESEz+dyHkSj9LadLj/jBh1+ftJ+y4BahOJDsvWnESnrJisq+nOsxU39FwXR32TXaXjNMbq2/JVJ
65o78FP4uqqZ+hz/z+ciaZ+RqntYPqvvu+lvM2hZHpPAqlX04mdIby0s+HHLzSExAN1W2dAQnWh/
fR/r0el8390tN4PKLu6WzZDN7OfKRliw0IQjp3UTfmTzCTufppYxOUS8JW9Gw8Lz+2T63/NqObn8
JPN3EOzOjJF+9b6ckm2vg7wtIL7oKo4RXIXHAIHDfvlI3YXAu3zY6t+fxvfv49/dvMmQqiLCsPla
M1ABd8utIpgo29X0GRFGUBKtmvrueyO8f24tnxjdBNq9NR38sGqnu5SJ092oEnRM8yaxtBaJIFOS
HF0MK26ghH1VRbd23tBW6NYuhJyddHzWjaMkirDKGSfBNYU3b4z5co0qppFNWTeqKI1INTlYKT37
Sg/JOg/ReNdmprnuvLBFzQTupV421PdD2tH3fx+vo1ODaxI3x+Xpyx1G6BIPkVMmWJ613FGOUXuI
JxKn9Ug3T5bpXX0ReNfKMWjTUhjOcg6RhIaqxgH6ajpZ/7A8IvRr7yrN7hMZ+Byh9J9nZh2s8KDk
aj0a6aak7HyzNDe42dUgtpSE2u9jg66Cm+bmxLxUhYHWm91lQxyuOpnwZ5ZnLc/HetQ8jAwS3b+P
+n4oHqO8zLr7MIuurijsU1x18kqyJcYEbNGsk2N5DedjIz7obUbTezPJNISNw0ycC2H9sTzk7+Ps
6AQBUntY/tAwsTjmBJi2aD7Q76prVFrG9z9ZHoALR5KSOLGAwyfJVZB/J6zS3WtpQHgqgkl0ASGa
eFH41Noje5sK8qpWqZVYV6l1d9Xkm+dxfi7Xd+uqkQGwzjDj7pdjy4bh12KKQyHg7zF9jNPzPB8c
o8o/qkr9oRYZ3UonGa9luVXUvW4uxE0b+d09OFvjatvjU5yI/NS2oXldDnUjXUGHlKiNhtRjObTc
GaNcP9oGi4Hl2LLxzLHhy/7vI1rFmi9gSSUN4nH+PjQfGuhOpaKHPz9kuSO2yKJqbfn2978vx2Ea
rZLaIcTk31flMfmiJE1ffnnEOL/4rG3rXWdr4IFKp7pCXc5dy38o503twquVJM/1EwYgNxisq144
1lVwRV4X9lghPeQY+CfrCuNczaRSOmHzsWXjQYo4zdngoCP+nl6xZqX3tvRouJ0GClOrpOqcrTYB
Ka160iGRy78oO45PCvU8XWHEA51Df1gxE4XtPVzb6kmG01PdMl+fHLXB9PejaRPtWs2bvFbhLjT8
cC6d+9flDlGQt2w4yHYsdLQ4GlSaXJTqj8tDvo/V/qlizX/93os1/UbOxWkwpLEnLj08lBpBG9iN
p3tkAaupIH5m7nRFxXAOausHI9Zr0xCx5bPMilWE8r6hnZ7cW2gxVkrTo43XDMS819sp0p/j3vBW
RUUvVunuS2n4hwZgauPzgrlqrKzaXtkOSpLGuwz4k0acbq0KfpUerMaodKJNU9irioydJvO9XZS2
v/yhO8Y6hrEq8utVZyT1yivSL5UQMoqrNzfUb7tKBSDwY5CbVL3snnR1v/whPd08mEFE9AfibX7R
Fy7V1t3EZL3kz1wyNf0MNPJI+e2fRjQcFSZdbi4bu3UF87vB0dbLTTnvL/dYaQFaCPJzmzxMjeKy
sTzAS2P/n8cu+6We6kBNeVb97y0/n8a7KftFPglxY8ud//PY73uWZ7hxQ3h8Jo6VpkFd//vo73/a
QaFGTTP/bd7Na1q2/m553n/98eXe7xc2AW5w2pi44vklUdg0V/VoyM3o+v952cuj/+vPfj8xNtty
U5cR3qf5mX9fr/73vX//y7/v2AvjGsuu9/X30H+9sf/9pCwxugdJWhhabb6Dv89R0MHWmO8AaY7q
qbKseA/K3SqluhVl2T9qkfIOweg7K9IIZsauRLIKzy0+mrHeP0oxlLeeasy8sxyJnVrtSzckTz7C
SEmv+uikPbqEhivIZey78VQWw9Uc9x1hHa/K1up7xPQEAsfKeZRpTxFi9smerKke6QIlo0UzNKJq
arIMH2sP6RGP32hy6h+XW0GOfpfuc3xC315TZfe6nTC15tFmhUd5C/AMCw2dZVdu908eKtI53rtO
dWxYJVHGujt46wkp6X551rLRsnyTNPLoVhBSbeLvzoakO+M51p2V9MnZ4re8qnSXJBjLor6dowcL
JYFCvaemYwV0YtkjPWGigYDWJG8wqgXABx4iGN27fMwxOc+3tCKIjwP9Ip/enuvRXuoeU8K6nsB7
6kQ+zbhC0WHKw4LB0Dl+lv7wEWa8eTdngS8EctHSavwTkhCiAI3aec1yZ497lbS6SBHuNJgXWq7B
GrqO8+Ga9InpA2f3MrG1m5Z77wOdhY+qdO8zI331XX/8lDEyINobTx7LglNqGSWVxtK7R/+AUanQ
XinpOrdqGqsHnoxPJaWIw3qAMps1vRtBhg3Ir8w3hyvQqMno0dNyErHzboba6qAd3NmErdGMvRQp
UXcEyFSUT9oEeGV3spZzII1o3XMaUkzE8v5gMSs9lJT1gPqEu+VVQsRZT4ZBNE43HTSlUcen5IVa
tsHSkQv/uQRVMDfphktAMOmdPYpgLTP9V2Ll45War/reVAmVOSLT94Nq/kDDqk306so5OIISTE5o
tj+NHeBy3BeONu4roejjO04Mvrdp8ScgBNLQ23tES93/3Wjzbj0016xI192MMWsBluBGiWgtzLt1
KyRnlKeuQDApKpQvaRbIP7idXmBSNO80QeG352W78yMSEQp7D6XBadahcjGRE0Z7NrDvr9qRNi3B
PdjudVZiJ982/VPbd/73rUT+jPNBO4fJWJqbChkbEUd6+WjNKDpk3i+1r3m3ih4LPyEkfVpnQ/as
lI7NIWZu6fuuBbUGQW0fu9mdkfnDhQJEg5fO36EZaI8ohco3PjC41wQpGpJxs0wkzDXk34OWVrfG
LL/cMQnfoCqqDbLo+KHzEdpZJW0ws1RfERoHIgkArIS2sZNDWVE8B7g6hFQSjYb+gNQxw0QNdZAx
6byHwWSdlUxM28S8uxwDe3LnlRVRGdMwfkaMG7JpPwYPwH3KBG+XMKPimhKGVM1qgpIwoQ0ED13/
a5PWD4FbuifpUZvMlIRoO19GqohfWD6Ja2rH5aWvgkciBAiGFLS5TqMJVNwkDfaBYGTnjiZxtOuh
Or1qUXFLIsTI0B59UEPduy51+62TZb4pK8N8qFuL8IEgge1gAKIt/e5cx4pVMC2gHbHOxEabofXk
hkVwwbGD52Y85l74YfrpbOlJR5o5lVTLsU6YF72FMbFjzuneAg2xsYUBWeFtOHsmdStpucZd4BIL
ns6Im9D/Td/FvW8lUxQQSSEzIcdp4Y9RrJdaaz35Vl1vXaT4O9Z2zrkMoy+03sUdJjzQLFrIDxo0
4g9X+cgxKX3czBrFLYv64FMMAB0K36RQaWensGRUFLb4QYIvzi8tbG+9fConl9NWpgliE6cZWN3x
rWEZwfSr28fYTNr5osi8tu1f9MQfmfi7XyPpGkSa6h3iGn69dkGiPENWclx+0WNv1AfMZ/1KzVxN
I4NXkMGjLejVb8ZonsCJvr65M2+gyHrKpL2PHmnexflh3bMqePBS37lEWlC+cJlmjOmZxDqBOAKC
5nXm1lMzOfLJ9Ks/BBXlMtHPzcw1sCxY2XrZ55dq3nXm3VBEao3Bgliiwo7uwSRh6oqS7MvK90k7
1j/HGY0aorerdNv7QP19v5BrIVWvNSCxTxofPiUqwSWty4s/6Fdm8R9C/FVkxdQQsKydfa+LdmHf
6E/elJjEBQfd2m8U4WMzLbBUZkSh3is4TdmN0ByeBFlsYMz5eWv6Whf12rWsmRgpnGjvC/XLdG2M
l3VDn1facwosozZEjpRI+UEmF/uDIa2qt4KXsNadurgHMqF2ToTgGH69GvqnqAXpUgoPGDh7YUP7
UwvwPw+cRlGdPH1f32Ng7EcYawEgT7v9qKzy4sgECn1C/zfPe941Z/6a3yNa2+UKnC1bbyB6YqAy
+n01xLSBWjs1b9NI/8MkVG3bYHW8BaZzrrCovpJThrUqw5G77OLs0VaoK6Fixfxyl8tgJYF0pp5x
jKPCvSdRNzuEY5jhrejPeNHEB7gMj/8i7YcptegFmI2VoKacrOcczwM967ncO7sfbOOfW1owqjXm
PxCsM0LKhZl0qG3aE/FY0qRfDpJW9RaJcJ+QrjdYTbfTRcisVyl9HQZYrMPcybeN2WXPOTJh6MD2
r8ElF0gPSn2LoqK9luiVUKIYL8ueqDx6yDtN6eJlyOrsbFtUJIsZ49Jq+HgGA/fzgBTwYbLHNZqv
8b2tUWoiki6PkRThUywcAljHeBcrsZd9gwx8GVE1lqx9QX1iOSabErDgMNa3Pgm9XT2SCaKBKRyq
7Evv7edCDumdJJpilwuMNFVtQ7C0bfO6bCDHECVCsQnVFMdChZHBJat5mZQJaToHQw/r9Rh3OOV1
cvHCPiUyA2P2Vs0vebALJIYpEyn8jfrVDDDdc87Yv+wRFGUffLXJS9oBJih0N/zZmUSg6lNUPBqT
su4gvuANXEZMn74DiW5efYNe6u2Wd7bs6gKGaOt4IEoRlQrWkE9maL5ZEndPDnt5rwGpvTm6S8EJ
vfI64qfyTBZw2w72U1Rb/TP/9JfR1v550IhajpLI7R+HJCITJXCbS+nhQstLzXn2DKIe2iivHgiz
RdPrdI957g0PBqvyF102j701qoflC2794bHQp/pUpdUVZG107YKEqU7vpF9+SGVU5vqHYYf427wo
PwWCR9QaAFrCxkE+dTQSNK5mZOP13SkwU/1n67B2DzW3R9Jh5+9+CUdeuUVy0Oomf28Y9R3JzCDx
MnFzUv1Rmn72ziDi7bMq3Zk2qrAIiSOBds22kFxmo7w8TVaxGzSf4MWi/+ptdEFtD+cqzwdS0qpA
3gvsj9Rk8CFGVfM4ivzT8yjwIWaABukXyT0M41dKH/oz4MrwGfSSNu/YeK8eIBrBB05PqA3bp77K
uwc0PjE6hOtQ1+nvKr35mI5+G/wZptuG+wLFdGPLYbYsReVbEAnCRTKPjtO82zALAB/R0vOqsMFa
bQUqrPKSs+1MxB6m+Dy/LzuR9Gx6N7DyS5187jJmLbLsLpuFn0/+JeZLt7ZBfYKFbmvlXLTSc+8m
ZokBYnVYFvMxskEZXRhoL31t4FVKEg1qUk1+JB70jTtCwl1p2hNcFucB/yt7Zje+pNJJTw6lhWuH
8+NO16eflDLx0pQ1fOp5qFvGO5qBGSTBEgcKA19Zx83JrIIXIfLunA2zQncemoz/v/v3Xi28MMf5
06tYPTaTWx/1iQ5PiaaOajp0veU0dJSg0R/rhPtGkXO2tYkks8i4N0raVsUypDdhyVBpj8XWlNTA
snqMX/2YdGiYH3HrIAkVTUgdDglEb8XFvTmVBvPXzmBOSt17lRRgnb7RdaJAcl+7oqdywHVKp9H2
nvRjv0FpK47mvNsH1oHs7ukxTx6IF3IecotVCOvD8T0bkitDX0lvVllP0jDfFGI0HHzBbxT6FYJQ
sGRNVBdIkqGe1Au1rE3gUDT0CvvRKT8ikcA3Mfs3yzLcuyykaZ6pvNoqp+2Z/BbahfL5HshDfbNj
Au+bfBeQ4HYfVQ4EKntqmFOwMESPim5dAv7Ui0C/OIKOupYH8XPIZYpAHncHYlSsVUOYF+0Q9pu4
FGsbytdNyzjvlg+26EJEsqROrG0sspugqNXF0YguocL0E+EAemLnU4v93//e0DT1s7IqeV7+0qiL
t1yo4rRcvxrUV9h+U3FJEhnguMczRbBGC5ugHD7RKXMVfkzAOm5QYgPwcmuu63H9XJfJMwt1Inzn
Q4NDqayyTLwm852qKTt4NNhIl3tj1/1BkkK6KwNkqslMQMwEYotB95zzBJPkhTSv7XLcmi/ykKy9
790gsN4EZQMqzx0ZkghOl0e5kyy2BaBMyppttasji1jnXr4HQFZ/ZRPLfn0egEnuqnMLuQbm7kNk
Z9ZX0SVfcaYnH3SsqR0OdbhJ41EeVVyjHwk8XOhdf58afBR0hnaS3HlcbQDUPdV5P3vySmPpPCVu
6H71g7fNNCdHCgca2Tfi7renAcGIW+udJIeSwDAErZQ1mBAPwb61tRgrYzecZ/gTtCga1ynaBNBB
FXEf8G5ApgFaZONsgMgGrCP98nl4MyKTwpvjNg+e1qGFr6VLxbFoLkUJbiPUK5cEWsfYzUS5FBRl
mOj6s2cPH2TI65eRRJDnEeLBmjW7fxBOuZs4t6H54rayFadn0ij7VSQay3AZP/kJBqNsStDbW5Ll
rWUSv7Q8hBzye1qcAZrGxrhLKxU+4TZmCmqPt2UP7Aj+FZdqZk9WzXJIVl74JNWfYH6Qm4jp2kwG
guj/LE95C6BbdR3477xanZA/70oLRXGalORSmTaTrMK3f1BApSsxM/6E49pbrbZxOM67Y4UeyIWF
mmR58hE6xXNHDkSwCoDTMMH74xXBO/6Q8+R76pwlRfKilgpLajQ1863OxsMP1Pf7h5X27kVVBMpx
Ffbfm+5nGHX6G1NBFt58xV5SRT/bTnvos7x98Q1THKqyex56G0ddlaNZnFLxkGehWLfK3CRtaj1B
CLD4Rng5gVAaq5jMWE/k313xTkH857QDx7JzgxZHGJiFH3b1FVcsAgCC6buSIQ+HehK9ynBYa61+
mZi5oxIk1gbhv3lxTXoTBOmSX4QsAdZaOCMVyDCZiDyL+iBHtBzA0BJBdOgzROFwQh2idEp18Qsy
r9qu9Hap0pz7UnOp5RjGS1nb2AAk13rNmTVPWd1dcT8hOHQC2r84++kHoHRKKmPPvFddNebqV+X1
yUHlpPaI0pRbP3CZbFhdz/CuHXC+zSS/qW/FQU39V2nbLKSDyQAZvfwn8uS20g9ItYhaPzyYnG7g
ovDKKz8kONrMi3f4J0VvIpRu2l3GpYBT1Cru9XYw6Ri3T0Indh0KmLVzi9i+ozIkEcc1za0XM+PC
mm2g0xO+1mYLhUyDQWM1j98bgO+Yag1wQIOs6l0Rb2RE7ETfRu3jslFpSYBk0k77ME9/BklWPwZJ
CnXJLH+Difq+MR8JEoilkxH5yOmLcccisTgInKRvxXAoXI/1lwufIyhpTug1txTnVFG1D03tFA99
krVQuHzxc+B9HMhKJVQtDs4LeJYADehitjFBOOiie9AhF/L6wjlpj4KUxkcF0rvWHyLkZXbva/ff
1dO2FOkGjgtaiB4aGevWcNihltsTCTWDrc2GuqIq8GgMwfH7q8D7PG6jAPZImzB1cTP9zHmbHgdm
I1APmf0G3ZVawXhrsrx4nN8ZzotgEPbXfKNwR+crSAbqaZAKVdc/27aY64+t3Jul472G5ngUTf6r
n2Lzqutttm88SEBpk7nrb1qmFjD+OHn5UDUoGRZop1l6UMMy6xR+Ia5U9ygBUfrPfvHv0ycX6aWK
NI1UgfK+C/WEnM8uOUEB9k5RgMtwSaMpfXCOXeqFJ8jx6Dhy9DfJ0AME0QuyNFWdELLpj+NV/E4r
ZgS0q8inrYR+WE6DcQSmgMAo3CKyoe5BZWTZ6HBv0HLj7DJzeML0d3aBqZJHc567+0GNT7hlbDMs
gwCpcRPM0Ewjq919BFVplxJ6cgHVhzQbbbeXViH/l49GIUqhC3ILE8v/3Q5/MGaFv3INGVbZIMP6
zhCJ0e3WOIKzTZfExYHUo5vSuffvizMzivcEvH5fBiAHCrEeImpOSdM3JxCTrOutKPrp6idTQ5lX
J3BAWxE94sHVH+mRbzxryO5dVz13Wd8/h2bUPydED8FffvI9s74rClZDhFCkzEBNo3muBSOfbmNQ
icIOjeT8M6JdrtMRA94km1kYLu/+j7Ez240c267trxTq+RImN3vDxw+KvlVEqEvlCyFlqtj3Pb/+
js3Ic9LlCxsXKBAkFamSQgxy7bXmHLPLB6IAS4wGbZ1yq1CR9/pOq57vv5je6sEGd6ON2ssdNiUy
l03iIviLYkwbeWI5G0OW7nRDShLAU+PUEOCD3C634pPabysbKirIP3MrElN5awdMUyxddmMp6cdt
Agjmb1+Mc/dDn1TnPGNkK8qPU4lieAZcJj1dVBRJR7trqkUO1gskUoKWc1QT8gh8cZn/0hEI1kaN
A4ZulRgPQV72ey1icTqE/df8ycl0ZkxRlO1q33FPpRE5EGicGEFW+61Jc2VL5BZec0+5tKAB3hNu
SrhqA/eCB0tsDEW/FG0wLXW5zC9Voj5djzGwkATtkqbrDJWniIW8Mt+6IJmSaGC7+1qhY+wOJl6o
rJ3KHe3xrG4lk4GORddLnAhn/PgapDZXLMbypWIb42HwfZyHMa5zGvLTh0On6qGdUK0rToLxuBHK
wWiKaeW4orwAteRPiN8ixJIDkDjPNe6HTvz1eydeBZ5g0hgX3yIv9leFMWEcd9WfQxaOqwiZwI7+
fcktLm23tIjq27x6j2So0iRqCEQtfTSIlsi1gKw/JBg0PoUfrl29N/7iGtu7VpJvLCB5K9NNxxO+
K/+h1hLng2KbyBt8R4fAKYwtFUXONNplxMgTTzPQZbpNu7nff0ABEmyQmu2rTbJnpMbTd88iEsEY
Yrqq3uAxtFfx4xumThPQJS4iExicdPepqTBP9LKRQP+1RU057grZHCEhY1mVYCDiagI8KbiO7TC9
zjf7MvSvea2ZZ0K7pCW4Sn9Ew5eqqvVHgY58CRd60Q3eCLGQSqrXuH4L4mFAJNXL+bMFkKy59Qkp
qZodtghv0OFJ0DHLDbFM+mgi71AhOJIgdMMM6SaMasBwHT6WbWrr+U5hy3tZP00Y3JHf3sNipmH4
S+W+eDXU4UeZwP4GCtgvvGDcgPmn3lHy5K11X7vUmbbwMiB/Cm/Y5wJbW5ON4gTwAPeh0r+k1qS9
ITbSlobjl2cImy00q/LUolnCNwI+D8d6WQG/8r3F0FsT9rb82QIR/1elfdKvM9fwTPPVAAL3RFN9
acrUpaEY05PeoTHtSS2aN/Vouwc6v2T6mgsQBeFjbaY/7u9yUIrTXA/UOvrVvgEQQQfoJ3W5ssjb
QbLIO+04WgnpeT6BI3DR96HgGSRrzI65+6lGFq+qAGSKQlEvHXkK+7gzDtbY0b3Oi7B/goNvolRN
q1OKvfSBCJ3xYqugAFMCt3M7sX86gY44qxggo6ceBAu/ePJIOcQdBVJyREuFogsmr1Z1C9zXPpE7
kG4EtprNkGFynfqEYMMMh7CDYb4dG3XfBAOMXlBNWO0G7phls5nvqpEPKUyY08kNaw08jo3429fh
7DiT+zQRuIImvX9SLDfczFdRZbTDPrZ75JBMgM/352rOnfI0xAwhAEu550kpfrrU5RTLPbjIrKZ9
n5p7mwCtpzgXT3P2j5njdUzc+Fq5yTXSGdYEdu1e7t+wCumO+GG11ogmXYYW3TOaG/rKtCqask3E
AKf4HoX+wfG1dpfZhn+ic6Wj0qVYwST2EFtR/dg61vDQtB4mIfKA7EfHnSaapa9FW5JIMOWWvQTh
wRxNFlNOz/2LCoZUQCsFSuIFhUYX18YWXJZvQZcTYBOG4xLUifrOWvVHZDBLzRNIUVj9bo5Xuyza
IBEnbbgfNLNH7IXXLi/DFu8ae5He/doL/rU3ITYZ1Nx4+Z9f24OixzuGS6vihjRMObQAGW7AFEnB
Gky/eQ41oJUME9F5qjN9M7Sp2OHlz9fCUOP3UEZ5VX73mbUCcX1nKKfS0ckfqUGw0ZfRPS3+3iTx
LhpYmaIbv2Z64n+zbPS8Af7AE3l43ppG4cnDuL5DPMfsNG2ns9lAH4/rqHk2glwKQcBZjQpRpzQQ
1pnUSs11/7wBvMi4hO4oNJYfXpnzl01I+jEj2A+GAnIY3QqL2xq/y2iopHpJHU6gJv2Knmq1iskO
IgyaTTkV/c4qdafcBJFZAneG057KNWbawodqqgnXfVrAgw1psIyCJhFzYPEQsJYEkoprSANZu0/S
DEcXVpTXbkT9jHXF38yHMKAQMvF3D1m9EqLlQYy2GRur+hh+xj7lr6P8vMcWYIKqtnYuetr+eAhH
jEoHs3e8Q+HJoT8a9Zlvpjp6fpr35o1Hk5RwczLDgtIIV0IHiqdPhroXWGLnX3HejOkrY7P8W6RN
B1s+t3QEzRkc408DjNToA3JYZ6I3lmqn8wT1kp1KcBneel8cOrmZz9fprxS5LNCtNRHFEw1XBrdc
QQOLDy6rOaBtLt+9ov021AQ/m3A0zNhILri3THDGLe612MeBIOBGBEzRcs9Fn5Nb+TajWXwcSnTk
sYLVAMwWuQvyQTPfLIbAfb3/pHpFzBM5gQ7EBsS5bRUdRjPleTnQBa8SAaGLDe467VAXhbpKwOgD
3Y3Nq4IFj/m68hr4hIMC74ZALg/xUnpLxtnmavDEgIEr1LHFTSjTtvepD5D8XYiuHMBKDQvInmdW
BFeFxCWnAJMaWJ853YHfCg6DRwI/6PdZiCDAZ2MoAZoVDEV6HYwYGcVI2Ul2dhTb6bPimMEyGBMU
6g0Jb6Fr1Musdq5Knww//r7jUzpNSuAdDTItGPhivJybU0LgPpCK7rNtMQnw1fTQVZZU8GuwzEwV
Z4kyz9XboA43ul+N3yq8BYf7TbIUyf2yslUd/Vekcn1kXjDcr7ps6odFU2HPGtLkMJRF+pLxRrHi
NWyiC5wrER6yf8G02i7LaOsXWCaCwGDxQVToQ4gHc505Q/E49yiVPNTOWs7QLq53BpqO1Swsochb
6ZWjvHosoXcRYPcF6LwcUpVGm51+oLcDr8Q6qsysZWTbb9pETT9PcXSK8UtYW7De3H5YmfIwDtS9
WufmPpn0euX8yGxowrosn2xXEbeIOLwy03eTwukx0KonxoXbISr0N7fOxn1AZxH11A9CS7yDqGVA
H1lH7OI3BMcc0tUgSZIOUpKTKdGi9puVHqU0S/DxJpbeAUmUqY6/trKwOXkFfeqafpIv6yTQh+1O
KRklsggBUiIkWlUEuP5Bau2Z/uVnNcS/wYS3p50bCmJwlXFNj5EGfeaslJ4RLaZTWmX3/DM95Dao
MM8ppkx/FHiSqLfkfUTOne/r8qBIbdwbUfbst/GwblqVJVCpp0TsZP4SdT1/o6ZmrD+qerAdLPdo
ljX1CKGQhUxKMbm2Ttw0Dlkd5RCa9dDDfwy/RgffBZGiG9eE3oqX+bAKbLFKwBh4VVl4C8Aex4y5
/BZlYbnJ6lo90R38tcdF/msvOw06NEpXiZnrqqhOsEq8G6aCb1FuMreEMJVIiVZYZkdiTYrHpIyf
VTWWaLZmxP0eeP2ql09MbLlg41TSce/vUMmLFraGPgLoirI03CA4Zr1vsBrJw4qfM4pPhizy5sd9
EtB7LwrsvS2AlNjQ2iccwLlUbkV8LG6m5mzoscXy3bm/RVlgHI2uP3RF8m2MRuUxcZT6NTZ387gH
9Vh7FofJq39qbehhG0BIxAQ/1xZ4VZckWUL4UHIVxkQafjhp/GR1a7vQgk+zYvGPeDw99EOsX3Ek
b9CPM42iaFd141yA7WX5EU46za04flYE0zUzbfC/tXaXb2xNN3bkaXt4M0Nr0ciVQtlmzrb2UjyX
c8XHuP8EhaLcNKaguOgi5aUtmgV2S7q7U8XAybV4p3kuWkNg7FFGIBcb6KzAJutL3Kix+inJVoG/
8m2hfkZt9j6rOBq915+IVnBM5XRfDOZuT0Pey5Sjiy3WxSlbQzpyu0C/ua7VbKnFoy3ruozGDwOg
TiHY0muHpZYt5qk1yY7pZd7LIOQ52qqZLOrtmOdKUbHEpv1nnv2weMFRb74K1QBflBros1y64iAN
Wm7j646sqRff0b7Qqe58nWdBUl0gitLD0zOurnlV2zphs/eTqF41VB07jDEldsN4M0tFNLquC/rY
G+qL5KYRObAIrWR8j6b41tg+veBopKaI2xWjd3eHiiHeDAIjbuQy43R7uR6gybOePyfzx2Y+dBya
66ORrc0hUx7xbQaPbR8gRYFaBKWUdqRc2lVy5O3kXrK5z8erEbOgbzx6WSm2c+u9twdjjYkpXs2H
TlDa+wYIB/HmPBva8Sf5TURkS92cG0Uouv3QeIw8UV9V1X0vEoS6aaV88AQ49BVDTbkzTs54IWQh
Xkyq4ckZOOEmctE/b+IlSNxthA7706+cFysbtdehssSK/D7rEOtFf2qySWA9hYyuF4yqFM12l4pQ
wpNn9tkRmNMtVXGHx3ShnxWSAWlqZGQHe8VuqAPZXUcFUaH5IWyiQuPV08iMY5tks6irr0J0CDUE
zUrwXXRg+S4bEMHpvmmM6/wQjnOUOrXeaCxQsWNmed4B0ecDXSv1AW128mgwYoO+bbpLISPDQ+Jc
zigx4ddPZbDik5ntjKBC4qXysVXhWz9qNXlk6qA2b2NGR1Oox7JTnJ1p5DYpiFJ2iv6DppDakipl
BAdHL4Pz/JycUqRRmFXe6gEq6/yBMksIjzX2hlff1kkZwuoaTMA04/njKT+olWyn3G+AtP/Dmyla
bcNycljMfwNnEO4yk5K+CSjgimjADJGRJV4QsZtHCvJHrSGteXAG/dSblMjYFtRXRpouV5hrIM6W
hxNrX19DeMWvFRLk3LRLMuUmOoc2XWq5ahfc9jeV3uL0ln22xtDfRtUIdonU+GlVle4dva2XseCW
WdrK9Egaa/IYqVx/84dn/gJQbZigIwRJwfDk1CjQIibDpeXDxdD1kf3SKDww0hS+iFPxw9q+Qbdf
ajAIiDtoLUTDwGkx7tvI6HRpsSgQK7YYLE8tZTHDsXTnkkv64GhVSdw2AwNkf+PFbGHQTHZCsoUA
Y4fUgK9KlYw3sRkzRuR5++67sQoZvFcujW1KDQfi1UF51ZT8Nr8HWW6ZTy2A+ciLyt1oedDB8bju
PNVwj76NsraJtPrWFrRHQnqq3+rIfCM8Qeq0WhtMuEUz2RhL54Ssx6pKUCTyploNmAsoU5ML5kB9
24WjvlW1KjgPQb7qo1Z9MANKJJ34vY3sB0JTKvw3XXfrJY/tcKdGnbEkQyZaVeRYnxUf35jr9Lt7
xQrPEpNYEv8cW73BDo7jVtf64PH3xi2YaI9K+/P3KUxW6zLsyqOTgE6dS7W8Z4ypJlBQfcqZZeaE
3Sacvbxyz5/3xoxJShThZePy6PMKpERbQ87r22tBRxrDtNE9a7TTXU3Yt9qp413YOdVSsfDx9g7y
aQLAT7YJXVgekUFGgEeH2a6tToDzpo/axJRtg5rbZ3FF9nymvJnE4548rEULs7cLftNBLJFTYFnA
aXnoWwoivOvas9G7DmSBihgzxXkoWP0uBoIcH+71i03jH5rWX3ed1dhr4SrW/hkD24vB2XV6vdXl
dCmj8N8Ct87h2XOomUwOS9o+LKSKkVUTm/Ffe5Mxcedv1W3UuCiMbO0bFSDZPESFgG3Vo2gTIYH+
NiYWNgs1+KzprqDQc5Z647ZvmqW9NvDxvhBjLYZkJMdUy9BrO8zGdPzRJ3o0xZtD83Gi+fVi2TTW
TdMtsUcom7uIp/HF1a/8bcrVekoa7j1SXVfKjTfqFrko3Wa+dcWmUJfCIygnCirkGxWGEceV7QEf
zzPDPbRf6ByZvRjnTh6FBFxeEgHygfwtRjnycP6CH7kP5P32qyAmdmz+MRxG1ev5UJNdZEn0oEsa
PaaVhGTI1RDkquSUNuL7fGRyf2UBjX4po329Vvype/y9p0Syr0427rKoIwiBhe3hmZq+5fQDb34X
vI1NEy343JVI8dij98xjXO6F8pzSD7++Gnb8allf3F87n59fMb82C6FUx4P9VdO62JrOFK80NzHe
9Migh5hAme1z6zIrG6LeRPw5vvY6WHqN6O/1XDiV5NWuVaYRSexMMiMKUK5scHru+NgqBD7adpjv
5pc2dVvSNG9jPlMEFnqiCw7hWMQHW4C/SBRWQyMLgJeuyZVlilf4DMSD514KVyZQ608zrOu3QecG
LPX6YyeDwgsj3hEgGpIKPD25DcDLtAuSS1CN3dEpM+J8VDt9rXJtr6A7NtWmvBVGVL8yorITV3lJ
Qt1/cmiHzGf9DhSvM7Yvliaq16SPpyOSl+5hJAv8ZTLOPi2IdT5JdbbV2TfN4Q5KnJzzCfPhpY7C
5AV4jbKB6qRs5sOhiV7mFzSulFSZtk0mD/98/kZ92U+I7CWMrXM+Bwe/me9U/tp1AuSCmuYdlaFA
lkLeykfoupdhCpvnLMjr/dAgoyyAl36gLQDg4gffXCyIW1vBbUmmX/lqBnSjIjRLTf+uQ7ffEVvK
WFgeKnHzTJRKc8uaoT23ZEpCvOR84NUjtIYyPY70V1+0lCYZ0l0ar/6plNPfdhLKbo/rloq4YOol
UGvs2ixstxVAsqNhpZskF7w3KPGW8+1xaKkHK4XERAN5EWu75jYmJpAhTY1/dkSECLX54r2VJICu
ebbCgbShIG8WQ6SCqmrobySt663dPcJPxiqtXzVPAAnVY5ZSqt2PFR/PgwdHvGiHF6UsaOVT/V/U
YLRZaSjVMYs9Zccva25JArBO40QxVg7+Ya4tkryKLj6Nl/kIBxnur6azD+SXohuhSO8FXgUrH6tb
bVfalivf2fQTd7CCdeOGcsze1E7n7IRhZOchh3mV9Ir2munDjxYix18RkS4s3r9GNC0PMEiCpA9e
eqNDZF/y8BH8nQ+VPRCVkSUkMuc8iyajVb/c90E1plUXl8qRKoBatlWra8vt+JiRnrWsdL36SDVt
1xMB8hpiQNvSR4URDeUCSarP4p7LQiMtWAqEQsdEliMKHqJNErwznCcZi+1RDSNGZSY5YjUGEMSM
0TM+RhlKZQQ/4bLCWw9r0kj0F9+k4WmWWErAmw4PRsOEL2Su0aAXa+HEHJjs17BHOKQVMCw9RG47
kroatBsE27YefDdMPcPWkrWWZtLjKi1kO3PZMZ8rx1fHhegQ5Gay1lQnuvWDOu0MvKdEDzNEns9V
Zfm9CBN0fhl++I5BSrCCvqEx9OIYzqiUtEnNfpsV32ZXUSuaYOf0ylYJNLxPVSrlYEIm5lDEtIDc
8kVTJIeytMYzQUQK0ym33IPtwXDXpq9Fp0JCj0p9bUOSf9eBBuV1MTzmkStFyxRncekYm1kRDAdu
BbbGe7Esmb1gM931AdfndXZN7Vi5WqVoj0hLbpWE4syb1qjwjifeeQA79coFdMoYDn9mDkvW0E8K
bLaGfQhMBRRJ5qZHJR2JfOlz90EgjJJZpOpND6IclyXsvDLWbgyRtVscozpC1IsHzy2/x09zhUr9
TGb1KblNhT+tRRrrb5kOidGLHZWErKbZNEPA7AOr5rghHDLQkOEUzpGMYhRAaUZ0chRKxeCWdMTy
yKXEPKSplHqPWPuFGgS54liM57ih5vMHx94aeCkuUSxAH/o8WvtcJHuy6vOzX+jfgi70Hjo9tl/n
f4D+0H5lJeY9MIJzHvRiMB4DSRHyo/SHTg9rYXd68+jEDT3WOlhXk28dgTSrK+Zm6cJy3ZfWjoYT
0c7dc6M8VdAqXyIqv30eZt0x8Y2rXjjVgR8HBwyMpG5ZoapYpnN0N5PRBdVofy3FR6p78K4GX9nP
9Y8BrKMxUSaHggdSTP7Z0k4CA/6GsxG9jjbUVuuN5nu3sKI6Fw5JiVGOYGjqZBa33oOgROG41Iaw
fG8LQApeJ9LHRD5J/Vg7FSkyi2sZJlJ/knQ9bi60lWZffMShpR/NmrwPghiDbddbUDdz+yWmlt7m
Nalk815IDwQ3g11uOlxtmwDXy3cELXnbL9zJCKBvqr++1CrcLSoEflSJ8/0NYF4M6UtvL13uB3tF
aAJc2Bg/Q4QL4r2Z3VIxjY+JkmSoKgawzZP63UZPfDKQSG4n17wRnJluHfTDD8hotJfcKr/8Mm6/
TMGEyqz1zyljfEkwe3GN4TNubaqRmkitDZ/p4qrmKK5V0rd/immZ57r1c1CQtQl/dBDYokePIWzl
8JhXKvjSj+oLSFTxQaSgvxZT3+9EK9HLnZftQx0upl2k2UdrQFGWA4E8MtaoMb8zZB5vqdERtQaO
hjAYd/wWoJLM6155FiZiSmucXtHX1seo1hDeyxZCUVE786hqTy6kNNK8TNaCNppLG9vgOuzBGS+I
nHlxtH5Ln009q8J1TsUIsgEDUvhZJqhXc/XaiFZ/yso2XGH3M7atHE2Jrjkb3LxuhoMSPE2tK4/N
YIH1Md/Pq/dEoVeJmSw2KHg7HT9RbPYxthAamdKdlSLBwAUACysjbBo47vSq+L1PxmClvmY+ykIl
/+A9RytsTaST6KjAOw2PdeGa0U0zZVdLXK0p4baqV94+GWgUlCGFZObQYk3Egr645BZayTfWcf4h
9opXV03MI8IA6mE5J8xqgpYjxBSkiPgvJV22U+WRZA30YWmo9nHuCLgQz2g2VudiqJpbMXFbsybR
L6nWqekHl7sv3QfwEeZIM6eY1G2WekhdB82Vj1Lv/n5VfNQVxIA317eKq1boT7niqteoj2+WqLn7
EhqxDtsQJ0Nif6lD6l8qJzNvnued8EG++6msiktMXCw/3uOStkAcm/qlZc7/UArEJCnSIpx8LDuL
kLQSiLwubF25KIUjgSs7Uw51cm37Sn9sWgftEX/VFyR1YO4dw/hsE5t2ZZV9nzuFYCuvWlCTvUHK
06NXefqmC9PgkCbIrvsxqTetNwYXQwDcHzqSiUogamsRDekzdQWNSR8P5HxIS40fVYcaYwHym1dy
Que1vw9VeWhUdQplx3A37dQogOY9omIx+a3miymkS0x71QWH1Wi7+5uuCeq9KR+VzWzUqSd8az6R
j7N3p+JZUvg5FHqZ6lXIHBe7U4mOVswWZ4k8qeKKZ5RQkCEpD4ViRY+0hk+VXni/OkVQPMlWF/t5
KWYUfXysSXArCEu4KGX0whurvJJ+I/adRy5eaeIr8lsSJ52k+6TbhU1kUqunpqjVczMlR4MqtFh0
gkyy2lKzPW3g6smnltqLCjqkSrK8QDl9LukT2BCnwhTWejxu78dkhCGMIapqUZjE+kQtcnQBzMNY
Vxm8HSAl+t7jIWvgvkLKUSQrJVeMJ1E4ytknRMsFKjovAO+bWGEpaKfvlmLLwRYLw3n96OSDt05d
nI7TAEeB0KVkHWILC9sG1ljrujaKK5p7sU2grB6GzjuDwa0dhlD4pYpQ2Hyq3c7G+NitgowpPndQ
Ogc2UaB1Ulu7IFGr5XwL8XO6DEkQFoda3lG0TuX+G2U3JJ70er0STVNktVvHqL3l3KwfbIZqPUnU
u861h4vd6D/zYFy0Vm2+MbF1thEK7vW9E8KTIygD5+DVU4ZiAU0xGUDGdpa8h+nzyCW9hMhivpYG
aSGZ5Wq7+bBmEgPGT3Z2RGi9VoG5qtT2UJhDuNco00+Cm+KACHVVVDwPwoYgKiPkVuFwgaOkVYwc
e0aVJfu5/+WOqFeghR7mI012wxz4xksPlyowRWM/lz/zBqjtviuK6jwfERzX7CdWRWDok4anJ6VS
pOk5jVpVfcxTbyATvip3Za0pu6rSnwxVDjylfK/Paj5djvcWe3WKUKAEUCVnM2WkQHxmPny1oKzt
mUzgO5OH8wZ5lkEcIMA4YyQw2BXM+eaPUlKPp4j87/P9Y9a7/J8tK7t/cX5Fy0DfZjZyno/8mMXF
2JKoEE7MZFWRYa0bAmI3ehZFFbPJdoXE7uANjClE+evim6/AHJsT89gpQ4Hxz+4FWbgYSQjuiFVM
bmaauYugcfxbQrbI0S6ATyLQvc2n/K5uN4yn+NPLV8xfMJRMReE05Zv53LxBHXExMM5CuS0S4J+i
cbcpMLyhFEwwgZMtJ7yZOlFqqXcmEyw7cPntFYxTLNkc4kM60mZ6BjwvgMYxygF3e8lUrCjzAK0b
jdPc65YKMzFG1cGEJ4xjsPwwXQHcVlpIUF8ly7CKvH03BO1bxvOjLclLCDPnNgv/06w/eBXDAz5K
3bNbmZSRut6sYCo+2R3AYWpeJIHQaXJoMyivwTPvU8+atqVVIZmnjQ2tUm6irv21VwNN2wHkxzjp
bSpP9MjFeRLPZmmXyI79ZPavYZ2WW4d0kYcy74fTfXoqzfLznijTm+ozpTIpCO+nwoSQ2YnF2qox
SnGWPxVUXO+SzSQis/EuatGtGuGG5/n8vFEULWQFSgVbaB5AkJARhKqFLs198RrEubJjUKl+KvnQ
bQhPR2YYDcn7vEdcRXrfu58T3Hlp1DyoWVVfzZAud02xt8a5FX7Dirwrda3aMuJR0Tp2G2XM2vcp
dD0phR6Pmai6k2477TI2anVpxiXKBW/6rmc4LOYbehehgYHdzZouuYYFEs7e3qea5+z71tRPrdzM
e5h40pNVbO4HQ2ScwAMRRBQicROzezY0CpcwDlyWczevGuPvdtXnJ9PJmw1s7m5FGiDjmUkzlzT+
Cub1uvo6Wq794OWNeYgGRzmmRaXRWiBEYkza1ynq9Z0e1twhZFMpyEz6Ozoq+5xGv4cqcdtZTLeC
OvBwEXxWnUMjHwsNfhrf3RnhIzfm4s1E8O4yPbnb9K3Euk5T4t/6ql0Th6cdekq1ci1Gngq1+sFK
gKgQlwVSDD3gQWtsxMNyY7CAPsyHwEy5ygYb5oWc1w5Z/N2PjHjtuiWqdYE9FOwsocXym6tMCw9t
1/a7jgnP71O6SyjjvBBWSwuDnSz7kJnruz6kIzgXfvO5PnbISAVcgRiHvDEMQ62f67s0LKJzlxCZ
SudIBexnGXvPxCw/kKb9cB/QzcfcuOjUqvypsiAwt5qrT0fT9iOaucw07IRnTjr29d7Ik/5sQsqu
VrXXxAvfRH1YNv0FBlhyQuh8ccZEPxmdsfgvBS5Txmg9XaqBpLUgdGGoyBnU3OCd9zJHH7FJoLoR
cjOSXL00VVdqvwqp/klLn0WMF9pPeGjFi2NLd6LpPpmZqr9Mxa+jXI6UDLUbjlb+k8kV5AXb9s+a
P2WAiTikSnlMR82+qXIJl+bmATeA96Tnpb+PM4SFmSeBkWXkbNClVIu46sXKSyYsJJ2QAWhqaK61
RMFIYeUahV6KJ81orV/HDnXL2izMbqG1sXNxUhZ8qeK1y4Ge5mU+B++z36m0UogFk+dyf6CmBx6p
RjmadR6ZvKU3YyqxNBuqv40V99de3ytfDgOKLdOgeklL0H0PGEZrGQEGFA7dox8Vh6I38o8xtR2e
l+H0FDoTfJix7dYKUln6EJ36iOAVqUApUK8a8J4T17rEaYwaE603IUpWZBIaVKLKbqM18kH4Nl1B
GhLykoMrN/PhvJnCGjr+5F2A2vZHt/E6uNLskZoJuanQh4OXYVfldKAO/VHxbEQlMztDIQQjrgnS
Vks0/blXk4nyr00T68opBIx2bJg2ESYJLVLi77JiADyPnBngt7a833mtID9O9NruBRfWIJ6xKjax
ueRqyM/djlJQSH2vLVCQWftZQlNqFAQaqzmDYL9rTT7dfDruMlZrrDLcdvwYS9Ylip1r14Lra5E7
DiZCc1Cv8xcsScozysbe/T43WNPFcPyWTiVBbgiMxCIf7OpRh0z3EEaat0cBUS/inEhF8uX0t8Bj
whyn/TMPo+ZipaTZytMVaci4fHCEI6xe6zxN3yDw7gSIgM/GpGE06o5/oYaykftk9hL1T/xZ16iH
eIQGEQqoAS6MI+EiDqvbTZm3zr6y5G3ekQ1K0l+fFL3kbmqNzofR+ETq4gqzGFY6KdFIQT8w3DYN
Rs8xweFDyRLQN3CB62V80Ww5CNIzBQwPlX2NA/ZnHj8HTSO+GDCi8UyDCnVwYa2shiY05JziWLJE
W5Hw1b8w3ZQeQld8Td078BT/p9AcbCtF/c1LWXUnTDKxOcXTVSe0eBUYLGcHpisbPkXu0ZsssW0g
Me6Zzg574CzKljDRAZGyVW4ij6AHlmIOw48hudodq7ugHuXTTLsyvQbwGdTqe6ULptpx8+VGZGeC
yAkeDEDx6OnEV5qUr8QBOO9q6NERYxL8HDqNWGaeG1zonqGSoHg92hD09hiuxdbuTlmueAclQhI4
joVxnPcow/WjT2jQZt77fS78+zk/Nq09zUxycIds19HB2pqRNZzHwSbOZtLSl4AJN2IAL/4BfJ1B
yQAFcgIu48eD9smid3gQypA/lrr1GOHHW6Ip6x71iIG4buNm4UPj7umX+1vwIg4Z0kDix8ANHksM
x6OJI96pm2FPqwvAsE2d2iNu4fpXcQvhNGoK17+pJZcudIb0Pvdj1dMroXL9849/+8//+DH8u/+V
X/JkZJX5R9amF3p0Tf2PP039zz+K++ndTw5NOJLYhB3bMA1BEIph8PUfH7cQ+vM//tT+jwkgubI6
fFiG3YAFUJLhCsGT6AJixr/rlnFyac3/JQT5QK2of1gOQRuu6RfPZs/ixCkInwrKvlmmXcZhaGfP
XRVAIjLT+gdDgWU7lMkyaP3iZDGAJsyqpcuRqPZjrkwSxt3UH3WJdbPOSx6wBmYoOlL9QpcLPIg9
zUeeC2iqvveFLPEyhFHEaNivJ4RnYLYd/PN3C3mEfA+t9j8PAdTrhwGJzv2rpl1j3pwdy2new6GX
Cq1ZptWFIPtR2j3M7+u//e2Nrec3+gfxJ6jFaVX8/fA/TyFpaHX+V/Mf8p/962X/7VWbr/z8kX7V
/+uLnvOU//77S/72bfm///rplh/Nx98OCLsNm/HaflXj7atuk+afF4h85f/vF//4mr/L81h8/eNP
vMlZI7+bH+bZn7++JC8oTXP/ywUov/+vL8rf8R9/LvKaMz/zP04f1V9h+v/8yy+whv+XrfNojhxJ
k+hfWZs7xhAIyMNeAKTOJFnU5AVGCa1FAPj1+7Jm13bWbC+07upudhUTCOGf+/P//Idm/BNjietB
WXAFNzLpWv/4D/Xz9x+5/6Q0wvA8U+ou+6Tt/uM/KiDyCf9r/Z8OhAeJCGBbujBt/qO+Hq//yPyn
tBzd4fsZjuVYtmv+439+BP/9jvzrs/v/3xlSNuL/vjWOzTezHfIZruNJ27Cv//zf3hqOZYCMSioi
OgqNCnsezoQol6PCZtEnS/aHis/3UZ8LX2YU/jgcvQggYCeIKzRfx12CGZUUtET7bEv9YJGY9/mz
VbsJBixI1OHeXaghsEHhmvYMXcjJ6k1kVPN9bPSbaByW24au1bRM07NXTneVHdFma07XdK0DKEVX
Lza7JHxGtJM1iy8UUKnDEilcABadz0xILrHkgJQLIi+Y8lOyiZyhOIQDUM/65BgzdkRlDtp4Hd4i
KL5gwa3swwbE28K6TOP+s2qxV7bCup3SoTnORdY9t5hsdPqUZoZKa0wxcxLfKQg1h8Hg8gHcBlRy
tHBynWLXz5suPxdO8t9f6sHMzn9/jWppEsppvqMS1glGKkVN4i1bnYTHRtRivsxVAmWgLPe4dHc0
yZYPJGv5ybvThV4ptD6nBKc+UEW7Crwpi2VfTF1racpOSlruzBlfKz0hkYJtiKhiQMPo6NPWksNi
IlXRbjruYYYy+1QIF6a+Foc5Tp8Sb2xvBpW452JFQ4vTFFrsJAm4snxd/w6nc3qXp/Xqm0Ta6Z8Z
TgRJ0nPmjLslzfUX16a0mcf0VLkUvKm4feqo8hysxQoLvKUbWpf0PwajMldWfPSk987pyF1G5lNJ
rPBek8tdRop/n5g1NNYyo9Hz+l3WKWGsX54NN6dLM6qmBzQ5cP1piVLeUKQB+Oru75fEwkfyquJU
BmndTjf59YvXReRiGxuvaVdOyhe3AzvNGQLU2cjt6dASYaPNrHLGi+4Wr64ynp1xYs0XWUfrot7N
PtkrPCtx4vwWchSBNnb3nevSg9TWU3SyCCqeaE8kneqa61lL1gmmdFaeYyLM56hI+C12hQxHwol5
aMjl2AlEgikzoyvgQjumugMi+t/+Hm/+jvnyjSF17fT3iwWF81SX8hxR77r/+0tAFruDnkCu0MSU
8XxoyXmYjORMtMPblkP2MwKt2S+x+UVyqBVhjJP8BkpMchM/r46N70Wt78WwGMhVHSP4lrx03veg
HBYPVaFeBsN3bZDc3hT/+5exKTWu1Ont//56XEiXY0H23slO3+mz7C5/v2hT0l+M3NE2UX7dEF36
hXqv+spN4P3+3GnN2Sg6GfSNB9pnoKu0Whww+kQPNwM+TZFd1tEUhxIv5CZpcTxISz2RRTe538BF
mTS8HSACO+tyNa26IpdB2aISL8Uwb7sWoHQPPQIKjHnu8lIi24INTxtJ3wH/I++iF5iEizUCzmSq
e8aN0c4cLA1gRxqf//6V29tWiHgPl29Z9bNXefqZMpmaMQ6EroKKDl5i/jB2ZT1opp3f/P1Sg72/
MchdbckFENBuyBqoDHR/DR1p5xhNlO6MjPllGfdys4wRXGQdkbDCzkq1mgEAEHn0AKrXuEhtZ8uG
QJ9HzVQMTX3BZgBoekHfqSmAXHm091NuEeoSHA1HaAvaTYOT1xeEhU6lRbsMADBEsGncViOJxTjb
A9Dg0swRFxpKh/8ZBxcnWftaCsLIJuVKAFGcXoW6fpEWOYo14nUmn7fFtObbbUTR2zKdyoyCpMhr
H8ZxPVem0DatjqhrdvHOKIpny5opXvYEdX5e9OXRZhcD1tOxIZpV3u+jovXLrPJ4OGYIYQOl022E
VKCyDQ6vT60dqmODmgxW+lm4tyrOXsvxObMT/FjXEpXKcD8wv1+KPnQrAWC71qnc7rN7nWNV0JRG
GOE+YSXpTpM74T5m4WwoufadpboMRbOv6+GoLOsPVs8kTJW8QMO5H7zq0HB/7xB2wpY8Ry0HJPru
lMPXgtVBLAnc2X2/00UvcTLkL1yR4DVdkrjfwVDsp0HbjGNxQKN8BoYRFtAF2QBlw4ZBIxli7biY
d3FWz6HEI86Fl4QoFBRzDJMEw0y1PNiUkvkE8ri2z+adE1GRbmEXsAuL8pHBDheZn+sOxIKF8NON
eDKSknnMXE1HDXOK3denSFe8znb+5I3UjIGv+yzwNUX1emCu5DuU5aURlq46ASNSOOQVloxCuoLG
5yp6FwpQ3aiqHbSJi2bNdKBbc2h1FjDlzPZnFmEIT22w2tGvSR0JyYgk535svNIwwaSJZwCNZJMk
MxUd/dDuRpBVZsmUg8ktDCxnGi+jbY2XuFRnS3gkuL2WvLYRv05kFDTXbbDFzZ8k9z+m1ur3TkEw
NZpdYKQ1Yw7tgzD+putwDeCGPFq1Q86wEG5YT3hsSgSb3CjoELz22ZRMlMt0xjITQJ2KWL2b6xbE
QAigx3zUYVkHxOg46Xh5TzNeCQuPK8y8xC+ua7102lnnhnN0ubMFDpF77BEHLYuxIupvGTBAZqz4
7ceKDuqyuAfCRhfaMHI3oF6syh9cR8EA09AQBkIPUBskPfBcA92IFSEWxaWgWO8AfBFIOpWTm57s
rs/YepeOC8URHkiMLNs3rnwmasla4xr3zLq6o+4KaksM/CqlGvaOO89UJ6RpiHpIL3Z/KaH9nzwH
ig/NGGmtHMaA+nudT/Vj7g4fLDSsrdyEdyzxv3Zk3OgT/o+BGjj+6DbJx0EPNB3TUK6c+s7p+203
aHDfiAzsiV6Ii9fzeC7K4E7pcPUhNLmhYE7gjFDrBeZJ7IPQGHdg1zk/1fEtKUkbRCcfi1Kpt80H
Ck7mRYxPxWD8MSuuzR4dR7MEKicMOqQQ3bMA/AFmG70Cqmbrm1SnDk9vF/to6WMfQHBLwmkhL7xO
+fcwWZCKkBqHRh5RJEnwKmqCa2h300BMClkjCrNhxVtx/aJzsJKumx7//lJq1uUtJO7y1utG1uu1
bHcF2vWmchfsKZYdn2D2JKc6iW7xBqxhZEOxJ8L3Z9ZLTpv13SKzz2gdzuRl1iDuMLVANteIaZKn
n1wW3BgIdP5MoM495akxbQH1m7u8pJc8f7EbeZZTTpu49J47swb/TOyHw9Zzep19QJu4EtHoyQ2r
0dIfLHq+utY+aThiu1k1h6wf84OVjjyH0ZdwhHXuEzE9FjlMwSaVr+Y4jnu0M360LHOvacSRl/0w
PdVkwqb2uly0/Id4IjrOE0ZKUsHskr2D8rT3yJhtVqzvLy1Hm0A5gn572jzXSsw7OlPciTpiARht
qyneHY/ikQnF8KwkmH/bGo4pmcGjAyCtpfP8geZfy9c11aEGZcZ9BzNqGIriQyn9R83kj4laTQdc
gI6vK0NiAteobK/bjTVTAke+Z5cr2t0Liju0ImvPyujb86StVJ43SwJnpHsd08E9uENBVa4FSr1Y
BQcysB5+p2v2UfJOoHPuouhhiKljrKbAbRPtkPfNp2C4wqSonpjn66Z2+vtXBPQ+OgPKFumGvTe5
8nH2KEplqFBsSsaDR7el8X0kmhUuRTKEWbcSKSEOV3lTuW0xQFmYuP90kXrJcB76Wp+1O+TZICd0
dstYNlBsh8iJl76ioprBQhNiKzs2tsgvq6dTql1nj1XW/2SSVbiUOU2XKWybZBQUK8h604sSPUxF
hL0qywuGWCeYXek7Mq7tdhI9jd8QTpnwVoFgEZgLw9601BW1pav26G7dSTcmy7fLeaJq1xjvF7wW
+0i6aNdjlYc1IrCaDXXDhYDqBt9DgKJxSdFWWSdbAU/pLvOSXwq76B6iU5FSR/2pXt6naIIVwhlj
9MqrofwWOGXkW3PnhfLKlRAmpcCsLhiXfWUvNN9VMLHy7BsGH6W4OTPNtNN+dDroVLR8DTEGMbYd
LDS8FDrMfYtBqtGLA0Y7Y+MY0y2XmPQKVmCjuaFIStp6/Uz9swwlHgZCCc39CkTVGA26vWOwjBiN
yWeM1CrENU0b7r2j55InZvxjX/E4nosZOct0j8FVEVAwsR5NlsuJ0P9QaMDP6OakTqDdjMiLG8gD
3BU03FaK6sdlXuOtribrQgD4YGjVEiKGs7YMnnfp16NoneHikBzt5eSGeVoxC6Gy0o0TtamxIvfJ
M4ANhhogjf/1pYZKgCMw3uAQzfzVnuEBMzXjiInjt8eARJRqZ8K9IQZNs0aNaFtRcTeIqtnGK+Xp
vlVlWNpaxujjPFF5gIW39z5BQbY7eym+HKJSrMCkgTPTeEh1zuXE+dOEwcJVZB607mf0ZLlTDS2w
nNaATLqBAPpJjn9+gg1ByWk83WclDGZ7ze8gVezh9VCOOo+7ISWfsmaVeSzq4lBK0FKmntEVzEcG
2JKd1Z0IuUjbeZ+15pRnMdle0b+CeHe32CYpN89onup65ysa3Tf8cke71d9NsU216U/X8lvHAsxq
4gyU17pOiLwybLRJ/+aPF/TadFdODfbFYkqOoCqDeaAi2OoZqWIiv9cjyuPchKeuyqAoOwyN+Zd2
NBD+tP0w7TMDZ57I1Wa6thRLHiaKHIBBLZ3LnYT24Na4q4RwOPkZ+aasTlQd48TILotY9iIXddgo
VzJi1k6IierYLuqGD5AXwVRsUpAFA04DeriWGdg+d94hWHIrnYgjz6+i5EruUq0NTEHWNCE320wg
KheWyQ5JZBxBkQ9/QW/WXt0830696QZYyKEKTWMe5rhRQ8ObqBAST13aMtvmfoijnFqsVGfQpdc6
RhktCoxfUvT8kKo8PnReszNmh1K6khz1CnYth3qRK3BmgBZPeEqu6RGsqjbWHJdD0FpWP8PsxUCH
IHVE7eS740D/cSbikBoTKI8VIk3e2hiWl5rfSbVRDBCKBZkVZ13mY2yftnYZgW+bFmM76CgqY+Z8
eUP7Ikq0iyX5spxqYVdtXxbcaJuCgQu5Gqk4LgYzrMI/Hmko7o6r6cdWB+t/ZrkqHWpjIP+f+iTG
IM/4QgzgLEmDtnfUiqJVAdtRY9VuQWHniNwamPDagkGeNwa2CtE+GS5lAE13Ty3sJtPXZFdyZPKi
kgMrJNdlly69uh9gJLdlA0BgtF7UmjL0qntgBc5INXyt1Knz3Md26L/IFd4yVrppknE5mPYEb9tz
d1Jz4SyU+ZtU4pWBr+OXNUNnZqz0Wcb8TnoItDsOqPtV5d+OcaXTmPKrQg4hBE5Hbj14oDfNoOLJ
2ySaZe0IXfiME939IEiv1rxkMcmSuRrQ6O31fhQe/lfL2wI2uC/AP/BaNvsJ409ff9DqgZeKsREm
mfuKGJJfO+hQVjLvrjFYgzOn3+cUkBlL89R1OT/2qaYJMnsAC3BaiNCWHS+N7Y5sjN3bDFYbfr/+
WOvJR1KJ95ISknTIu2CwrFcOLthuqSyW8xVm28shMNf61hxKGprrmovQNByqQlATI+Y4iB4YKRob
JX9icE1Zbr1o06/VQlLXQOYVBN09Z9gRLyGiFp+mMou5DACNk1Jt+7bcgjnIjmxtuY/V8K53u6+Y
wCV2JNYErJXwvkmT79N6uilZcHZ84wJr5bXvnKLcnGCAv7oUuV9ndRY8jNBymZVNvRNUsiGpLUxA
ktx2ptTWgzyhhLMWgNNtWaKrtHAPgGbgelUoLBbEi1BLPVikFvZ2V36hcrIWipR5WW4+T/0y70Tp
VPQouEXo9mS9M7TLqCh/FmiHoxbfmotzS8Bb44cef69lUzFxlWZAP5uydrmwHxpT5wG0U7yDLLaF
4zZBhZZ82OD4pWaWXe4QNZRVT6rcEC3gXKPlZ2m3ySkhPLTtxfjHEiyr+UyFW1QYTLbm2QjU2tfE
I9ffqKf3EUcop3Na7jG+Chnk1+6bTkMjwX+4yTJH8xXyMZHWmBMxmht8g5hrGzVs8eBsaT/9jups
Y1h96xNMOlaOOq/je7+u+z6mmnuy4kNWJxe9PWqKxs1MbYCUHWjw2GussYtAT67MawGKqp+ppKTK
mI8CfKcKdZMHa4nFcTIHx49jMnFTo43cWjkV1c2Bbc7beu25DUGqwkbKkrtCGx5xCfudxHunhRZc
6E3eVjoWQNrV8VyuJ1gC48TKaMbpSVvzH5G9aJr5IWNAwaDdfYdEQRg3M4twOTqM8Ou3qTTKQyOG
nRzqN5bgu5S9Ayz8SqzZWj0fWRZ/OzI1k4ZfwxoeXKVxqExfCHWyvzafqiB3l+NzF89lBFne/ALf
tLWs9bHLhr2Aqiy6YTk2BjP0spG+JifYLHHYcm8dFXuimX2Q+fxZVbtPEvXaQl/zjVm9gPFDAoHx
OdewdlrlYaRhfY8BxAeWK6C7Tr+AGOHdL/0bLWzwgkY8mE00Hd3F2/bmpIceKu+Rvr8zBFZAtgq8
Bz6/Nz3+qeYZ6S2kWaUgRmQ9q8qAgpH+tmb3uaZzaJj5cVy5Xuble17wCej2e1YlOZND5AYJVpIJ
vA/egFPNNe0D6Wjdj1Z8h3RgnL082bCWiOsS6FbknEemsXzIIxe/9lx6H55oZgLJvUuVbwwWB1tl
ELfiM5mGIWiuz0xjqrs16U/u1HBI5c2tK1ixbZdTkk4JiUjENwHgxM+MXPDwJoDmVb4dzTVDJ7VY
RZLoy26Evllp4jPl7zqn9zR2T+FSVr9al6ujSqhMYpcMpro50WDzALe6CidIeoQxhW900y1prsaf
WsbsEhp2Ge+XNG13isdJFMPb3GCANem9jvOHXvtJRw0Zx9NsP4c66UTcyjOuu1XcniKtfnTK9gfm
+IPoy4u2cNtzAJNWEXYq1kj6rrbV6p4EpnYekeTGVOQHmPD7vLyUDiHxJ9PvhDiOpHDW9eGhpAB1
helZ5vHNACOLrWZS4TXK2ozL3pHxM4jXcImesoSbL9/2lJjqLAxxWysuMDYljH9/r5ikfmG2uF31
rLlq55lIopUEnM8+/UiaiPsHcqnECBpEVV4iHsaXLE8+7CTNceRO7yXlYbGYzovFRhWVcl8WWCtA
oFAGab1pk/ZhYc7gZ4K6ZnEmlzP+e6rFuMqoYjyq5r5nVDLOvfQZbL00dX5UnX6yMrEHOsG+1NW+
24IB70R7QH14yGAX2D1U444ZdarSjSZgkVTdpszmN8PCADDaL1WWebDW2GUG4d20PS8/wTu8HOun
m8GdM7jywlYSivtxE1F7nTdh5JkHc7L2NqOzMi2DKvYwUuvRpsilxfEDG1TVqpOguRNI5o2zVshB
Ufyz2NRHD3BJDXiBths4I7Go2ZHFZpm7Tcz+fFWq6RkAmo7LEbJm0bOZFp/tLAFuNQ1eibI4Otb4
MVPbmhXN09qLhBd7eFpqPKKYm0wAlxVZiE6zCzAnkPIbr/l24uqA1m7sa5FjsrkZVQ/KGb5hN1jU
3kpuj3D3t1VHUA63BZdHbbonewx8VcMGxdYZJMTWygUrKKYqNouUsgwZzw+2KgOrXJ9NLaOWgB3V
T8I1btDy8samgMP6Q6GhZs/0UC/qluNaUDWgZQpYLdn8lC/mQ5FoXCMb4lYkDT18xihQXzJu32xn
eONzxDEHalYzRkB/AgRSA42l9ZgFjFghkijkp8qCXHwR2o6VDJ1LhzEp/+Ryw40oKk9pHn0y3LB8
zWrh30IdLgkI1zInbZfDP++rs06SK5Dt+OF47aulGez3XA5oWr8dCQH787pe4MSSu0jvJiKbHTDI
nGtDoHnaBxxeCn9eECgLIty1CT2Gq8Zg33J739CX/S1Advi0lGH4w9ToFK+GvB84p1HifJAuhLau
VX3AOPVGVA6YT0C8rWEcZZdyzo/tUx3rZys5MVJ+XjgJ+VAQCWOs1+MLTuvS7hgYYv9VefVN/Jk/
D1JWT3tp6SwXuj5q4kqQbbIRJprMsJu3Vei2r5Eoo+O6RltQo3kwTd6LNEjIVtV+6dZP9HHqTS0R
utq0+owRJl8zXSsAno02K7OAVjbeW6t+rQtuzRXdCY3mLkc7rmK4aN4FfjO2/SSyg8hxqNybNCgV
xobwmeYvojgnBicOTTdGlEdEWyYnnb7ey+tVJU1eu7LCp2nUXwLP/W0+ogmMqK9gniVEIsXFP6V3
oy+yD2qObrCzImWx3Wa2Lg9M56G7e/tkoZcVLeq9Tb/UtbRMXfHL0BIlgabRoT+qxmubHVs5bbzU
zC61qSlElopBZZbviyb3s7IAB2YmSdC7ZJk5Xu0bStCbojl0Q0sjxUwXlAbAnx719BlD4Cso62cH
kiZF5M25jvt7WUDcZFgMkHOOBVQL/cZr8ROpbs8fbefExbJ17ZJBQc4q4xR5QK0Md3Zr3XDb3SrK
zDzk5piAjgMryL3uM90kohCJ9b4e5IeervWW1nO8sBzayoh8PUYSwi+camGVMVZy+OWrY77WyD3x
AoI8ZS9z7JpoWNf70Of2joCd3PJAr2P0kMUs+5TQnqt1OCY9+3559X16nXhgDhlQ/7KvyyGsDOfj
+qgnZnXf9gshL8V9oK/hgK83rSq3qrSuuJZvrSlhR5hMVfT1G1GlCp04JuCRkhTjOfcMaHn21cK0
6AA4mvi7ouuYMMfGipxvkwEHJ9P2GR8wVWxruDgRao/10hBqCGtc1rR0AFSV5St279bHg8MW0rc1
fkW5yRmpwZvlpOD8lSSmDwFZlNOlLkKbvV8uJeyotkTwzlnCh5SFoZlKxwfsBY0iPklXv2tm7zZb
OAhDMKD1diLZlHbVPREKPhOGr85nodtqQ6yeI1jyqCuz3NRInkzOsjtKmALQlcPVVE+bowKLpWXy
0e05SSdmdHO17TGXSB7HSvc1u+SVNIyrDeFlMN08UKi829hu30iD0XCq1g/IxKyv4iGvOlK8hsW+
0NVHz9WeTIRykRyk6N9IzacNZYyFQXNr0Wth5zBSmt07G8rKlisF7sdi+bEpNrWHwwhyEp6JsSf5
Tv2090jz0WZpq12VCSNkRMbsVtIyU1fYPPgplRUnU5CmMIDQPBdGWL0N2rpldlRb1YYKpqs9dod9
2yGETLrG4ryuQ68zWTCoGaBkqsiM06zJLLTM+dDh5DqIhlmxLHKIAbB09Na6MfJi3Btu9RGbvOBz
xawz0QnxeAO4uZ5jSbNiwFtxkKF5NcAZr975pZabmKx0OzNAZjZbHV1xKNAUwnZND8w7UYzn53Sc
dqMoxm1mYIVZ4w9SUoRJXAK4TsVExwrxJUqWtFlthtEeQyJP7arx+RbwGif1sMbdMyFOlAodirOs
JrpD8epZ0CqynqP3sEvp2/Fzt+YCLTI0CN5Lr+23sELoH4r2i7tc+Ne/46WnG4kNLin4YfTtIW30
/oROSnSX5Z/7RmQwv5S80bbFKLdhP5dqR111zMgxIcWc4rRmV+g44pLP7klk03yx9vbzUqz3gxjY
fKvfNG6PntRuR4cPcM541oiyIaDH5UAdNhIZJ6vMcs7TsCabamWgRUrUd1oBTLIQVIFTh+D3w31C
v5A/JnXtq7X6lGsLT2d+zCsv3S4I3LijaD1132ZB2MXBvEbOFhRkYn91HMxNU5T+mNv7xtFek4KC
Oa94p1RBbCwXAhc2o7aH/5Ji1hF4SaclOTCWYT0RjO3UeOOm0aaz5W3KU7TqlMVIzxq2cc0YlGTY
1rRj+rsUELS6dz5Gsb4Ujbqdrro9tTHnwiaoaeGbmZG61umQZUMUulhwKoGIwsHDV93WGSkKXKMy
LMb6fTTjo8UcAr3Req6MBeGgPHmAOJMlvcXadCOv4X89hoMECYp9cSxIRKndmjUAn8lqIDT4sgHZ
OyXiWdm6CoescQiXL/nJXa4boYc3BQrvBtvMSTbs1TBah9p6SadDalTL7cKsLFL141CP10qrK48j
J7OtKiiji4bmOHyslvPW5hiGBhQykQ1vVuoMHEC8r6RJ7vpMS8MGJ/dOM1m7qIjRI/NHoB37wipI
lifTjUlQkxwgMlyHubrItS0pGPcPheRz0F9Hzm1mopoxeBrqYT1ggVmP9mgamE2KG4tECZdqO6Mh
mCHg6F56eItiMNvQEivbMGloVAsfIU894oamo/BLc1DLGBoQ7YzxumoWDrSmIB9tO0Uo08ZEydax
b67YemA/1vQL4srbehZUg/S6w1kQDBiHXBRW2WjS4Yl2MBgsexgokAIilf06cn3kyFYdYTxcIsLI
tFe5PPUpTvZpYm/XK++wXsU2bZyaTa2SazlkOfh0VItwwUiwIs0gaWRb+obDKkdeRrH0Z23+7JR4
91Dnba17rIzmrHPsvCrRFUz37E0lI6Y0j9/pBAyntNWhjJqD43VfudG/E9n0ESLnY1nL41KTBoQz
9ELXwUVvimJTpeoYz8DsuMMwuXKCYsJegC3uD1hGNKDS4jSWNZ+1c5/WHu2zmXEXGea+K7rDSjMD
EisWAsdip2RAVxWnUkNRWqcHi92fKZ+7K2KHt5uHD37v+8j3AfH/u1blMbO13u9FC3OOEa7jJYea
RgurNI9eqs49I/ROd6JAVsx7aWWAAf2ar1DtWm4fwRJZb3ZDtaB93zrOByOVduNhSwCIixkvrVg1
G9O6Dn8iGCJYuRLT3eY2d+LFJVvEZfndYTpFi1L3MJqec0k09s1KbovI/vWcZkYgwWii6oo2ratL
0Ijjr1SbDThbMSUb9jMgfDbSYSo2qUs5oKQ2AJ0Ao8mQkaIYh41O3R+zBHND+cE9fofKl0K2f5hg
0vr25LXTSkkSqIS1d9+4U+YHL84/DbPapIkyAHVhw4mMddM2QxpYyyPOLXs3tRSBitzZLhUNlBxW
SbTb0aZyVkSW6ENKMYYNeCxfGBoo7ACfnbPTC7pL+LWOloNg4daJZyUm2BkXARwDDsJRqdH5OvPe
UdIUFmSztngPvpNEUkm/1gQNojKh5/Y+jjsrNHtUrW51uwuXfrvuo2PkVE+xXd40UTSEambU6Cw5
Alphhb2oZTi0AhQ8whXFUW/c4/hkkx6RoGx2q/d2Rf7hf05yIOrRJ/zdmfkmrkRNdHkghfbqVVKe
9Kr+c+2rcxjWA00gLmOYT+zTbLP9eIMd6aNq9e+lLbVtq8NpaduXyUWyGQk/xZOwGFbmRz3+U85A
29y6f9CvlPF8bS8MEiHsWq4RmMvoEHmmxZIskR4wpfEwF+K25JhJlRzlKGdvpUkEcwpoSOlsKWbY
S1gxvoV1fmvE1k8xuOrm7xdnJIgBvr3v6hexcBsjf4Bql+aPOOq5/A3W5FuG9d1nndrOCy7vzLOu
TSGMVvo1/oZw/GKv2QDiWzN9mnkd7bONCEXJFaqOtrxx6ZUbw+keZ7dmnVZIzks8fJVe5myiZnhR
S/tgShlgQ39JmKiFcH5fl3AcGKorD0vUpFYIpzPo/BzVTjPNnomCNm+6mpeaMoNg6ZxbjBnmDYkM
Lt9VUYd4dk8mlad0u92UHDUbqR37de4PnROdE2mQ1V9/9GtlmPnhVdGPZsevuEpeTJNzvrl+wHkg
upvvSF9vchxQVpcDcGVjnAvvoUJfZXh4WJNhb1GL6Rm0fFIXjyQldhOLoFXTDMbVA0fMq5c1B3vh
Jzkr84H51W85zK89jB68PzhuIrUr8Nn5eoLxBw8Ot/HEqq7mJiya7a3GFWuhbbAqtB8hOXCsdX+J
s6ehHQZeceGBfUp/ba+7n2sqLrXOeWwqpqRI7FST6IeacV2PFLPXu8TAcDV1CNAf1lxyjLA00JZp
dluRFaCnVu3ytX5NVi6yFON+6Al0ym7C4rVkKC7dAgeGT59tqk4QCEXYRIB4q9QMuxqUCJ/BFwW2
xG/IBAcM3JnpgT/mnLqP1DzBtDZ/9aJf/WLJUDLqIj0JGd1jb7ZuCL0+y0VIps3sJKqUHRN+NnFG
hVsOdh99IvMvlqq3utH264R9cByey1LRq9Dlr5QCZNshZ16jxttW1NQm/aF+dA6ocfwoeoWu03Uh
fUQBi9uLy3N9fROKKV5DmOGvOoGS1CC7zgqTwM/0i9RJgBmOJ0cfWBOK8bOMir2beMtO5G4YO+zi
EQeYsXk05+4b/0DC7Rf6tNJ9OVaHuvkmVptqHvblFIdGjNeboZIJOVX/WULbJuLoDeWWlq/ep5Hm
1NjK4FUqP7WuI1SI5bbz8NwwR27TZt+oud3EU3yrypEClyV/bW2N+mx/xTmpiB2no0HF0/qkU5iE
1/gGoCaztfpzAO6vehRTcrsroGCX50NVwynpOAIzj2zm6DGJE25N6V6H5woOXf2S7gmrZR2DhWG9
PzuU9xhX0Lyj3wpDbkZGShuFCTVQLHqV1/EClM0hcVpJfMi6G2R9P5nZizCLx6WYJeMUawgAOYdm
br6bndscSGceGb4cjVU/KWOkrCYmXdTE2zR6tBv1kevee5OtTSDaklzN74h2XoNrSXUY28BOOQ36
bh/0pKIrp7hpsvEeqBkCIeO4hZ/J5DZ6mHP49fH98jKEoo19L3nVzJt6YAiaj1B7Ufo5vHmI8Zht
g3xUt/WExoGRPeg6Dy/5X6XcfWXtOY+tdc69/2LuTLbjRrIt+y81RyzADDDAJjVwh7fsnGIjkhMs
iaTQ9z0+6f1G/VhtZL6qTCmilJVVkzeItSJCIt0dDphdu/ecfcz3GKE+Kn8IM1uyi6sxCQ+ZsZ5d
42MYJbfZQNcwGRDkQnH5Hlo5xKnpdXTBQM1Re2QBy7c1sNyobd+l5ktW1jf0aRwoR3pTFWqgoFcf
TU0mHntOFxpPyqaK9lTsbCR9f4Eg6C7O+wtELlzeRNYZvb2NvMA5p5NmAm9fT0Zf7CYx36tsWJ3i
jDdVXpu7ia0RAQNuy7H9gCiY0+qmV9QCPDxm5JYRKZW8JEaGzdCO5+tuSt9S3c0H4XYoMZkYGezk
A3wSmTk/COB6aBSRYhm97c0CyJCRwqaGnebnZu5xOeZTX7+GYYf1+Z3TPGGkD6Ol7mXVf0eycu2N
zRPwF05pWb4JKou2BJk16HmKz1G3GwtN1MFlwrpxaq5WWOEuHdVCS10d4LKQyvw8krkqCxurkmEf
IX2ew8bSGx0HhOXW8qYS+U7YoqdWCD8Ae3PIqzwO6cS+j4wbOC8meyIom0Mxw9dww1ztadLe9ikr
NurFzyUf5z0MsvPSN6fOTr+4XUkTv1iugdC6dw2sKAikehNx82y7ZWImiknUS+BzFi1UCqZEN8yA
YS3K8ZP6fd4ordZRUnVmIOZsM7XeKXNEif0RDAvphDywhYv22+Xy89CTXafDWybj+kzUTuNbw30g
Znfreu0nQmkfTelIWEuyU8RfHQbyFfgveeQ4id5klmc5m/wMZZ92mJVl3SWYc1ZTpT8du/lh0rmX
sXETlUQ3myKi62mMKeFCVucrjWuefG7oLTgzq1Ul0rPdKqRdYI/oKhcGakizsI6m6JiDzyVn5Znv
Cv4X3sPZ2SI/Kq5aKQ5OjL7Txm4wN2+aq3BVKDu6S8DWTNGUXKwlX+H5iL7neo9MsruZeZp8htJA
zbBhTjxWBErku2Sxz0nLJ3LdBc1TxQQlsPUlybHghENyYOCMzpx7RoVYEWKAubXhFURPAVM2VfEi
E3erSXKw3CU4tKK+rmhXtN/Dxr5WIwRxrxIIyibOJoDP1mCAb/Gs31vAJvTXDb9SxW3Dym7g5lDo
oIk9mF6XlBDuzPwB9JCaSnzYxfBcRtfN1HgH3M9JTwvB6NL9qAE+zwSPnynnUJumNNukNd+4/V2O
Mxx1BNhKUzeHGfjVfa8db8tZHauwxnXvPTl1Zh5blT2t2JACzgMp8Pgj0p6DmNUTV5dCeE7sAS29
96wNGLNzWz5EEyPd2RV3lcnwpJ66XUz/Co119lWxYjLJb667OX2mLONoyDq+kwzS5x6hBH86Iu7Z
DLZ3R0cnxKKEma859BoEsNkP4zGno83EPT+SGfiedu5nOtMFc2L7XRfJdwsg4rbskpfaRXE65vRG
aNv/GPpv3uBdewas+8o+1VYagm00v9RmQWaVVN2WPCjiyulu76U3nKYSalwlizezrsRTyvxFpPVL
Fc3tOYqH52r1nIYGykinVDsC/xgwa7Q/YunRb9nzXchG2TOAJArPtsGGTAj3N7IZifsy7oJRrkut
BQQPrcPtsnibOpMXGwTcsW7MJ0Pb35Z0QduXgwCjf5EgHhb3JDPG0DzbvR0619YwPwLLScD9rNKl
otgmw6We6QVLDy+NtTxXBZzbJIMNLatDYZXfjBzbWGrii6BxnXYPpa66A3T6tUfgoCAY8k2eNodu
jU8rQ/BJgf46iNHYCqe+EFYa7qauuiH4+FQYy6fTtSCPh+RYD8O86SAV6ZlGjRi9z1pOH/wzbWmA
EpkZQPXchB2gGxFmVwoeCF3uhc6kSO4NUZ3CqXd3Xt8+RV3ud2H91LHW0kMKadA8V6lkiKfdV/Ln
33qLGdb6L7VI70zjDo9/hrAWp8bINAnIKVt2cM+xqdmYpnFhEPEW2v40iru8Z1pH+PllmOir0z26
EzmHEiq/IqmfiqUG5uxch3l1Nsz5rskcDtKWFOics0OrpiuiB16HMb5tethgBeZbFKv+MtuEjylD
nxvijw2Pb2eQezmEJ9uYbtFu3pi5DZOGArrXeydeEEhYHUCofN8o+3GRSPEyXW+irtkqBZ2AIdi4
bsVS6TvgoDtvia4TUm82MNzk9on8FxT0Hj9g9h9QvLWPlXFbaiO8J52aeWxXPlekOloxDZa6tG4b
AmUwFE79VB0jpAZI9TyMINOrCUHJDWm3g5bufRA8xqae7V0qUcQlfRxxWErPVpuN2xqYoNlipImd
hh1S2N/scMbiZxi7LPPSg2jdz871kG7nzBeMkDfLCY/fEuboxu2qPifWdDTqt4ym94kMl0vqVh89
huuNt4KF0wJZhyOYrSiqiDoLz22VMH5S71LmaleWFKZYyeaTxUENARuBwzZ1rDk+tVpy5KE28DFO
45eDtb6wDfRdBkwOEIHIvpSVfFL97VBZV5ZyH1wMvhtVUpeJjK9UXqdpG5+KcVhxC+arE9XtNpI1
18JzXmfVDQwFsheXU+cGQ7xJLR0xGeCEvC351vFbEBMPrn/JHDhQXg3yRaLO6AhJZaIqDgA6ulPn
YV0v+CscCv2hoUua0anp2Xo5/RQPshpvOqu5EhaKLDGYjxNhPS3CtjSsFqhW5mO9trX5GdhEvA9l
Ds+K3hVyEh97e4PDs35gnIvGMGUaIdJTVavSVzZcSG9gB19HEU43+DArrG1G9p8uFzpszujQkIqv
MlZxOg8LMWv4PMKhHi+JZzY7a7YzRtw5d0rknWmgcSgKW3GKWu7XgiMFNRKoMQL9joHlfgSkPuOU
js5NZh/ivGaPGvN8PyXvVTuWuK+VeKdmyWLSNFJs7l6P7k5nF1FyusROwsBCx+G+uOWUqnZN13+Q
w1Uf2nkcfE2Yls+iRm3iIu+CoNKh6HEyYDFdAas4pOPeZNe1K1zfixDgNqa8ZU/fOY54RosZPXrI
xDaZdox92NTmyUPiARMW24lpHqzWqfwMX+NZ4e8fCmSm0uVUGRN066XhI5F9RtuDXiSWiEyo/oc1
V7QQ8Pqfqj57YobUXaAAIpDFA0fK+NqKimMMNJZ8ERNFm9UmB3Ba02FpCNZQ1igeSrM+NcFyDegm
gPZpscWbsGTNnpphRn6NV/kwjs7bnJXPazgqhMpDNRqp34xB6K8eXO2SJSLTkX5Dr97ol0KM4oB0
E2QGXjLkfSgbu+HGww/f1VwRt39h5J5guy0vHYUdxGLjpSZ1qqXjC9jd4i/3bc7EsB6+yaHczpSR
mEmwkslUkfzB9Uk9NHpeUYDMnp4QhRIkKhO6riP8ZLt3UJJFtS8m+9lkQzvYbQ0JUyWI7/LlVhEY
BySUJbqi0BygH54YfyPMCJhZkE8C2/QgW0oTkfdvJuzCzdg9jnZwSDgwIzCAThhq5isofC6x9X0g
4vZYOr0LtQvnSxsNTGX7By8UFw+VJE0x6wH2ROvriYQ9kC/LhLwpscNyE6eEIjrT47oytRo73Ds6
NNm1X8RVoN03WieZjwAQZq2Kqg2d9w8jgh9Q9ax+DOrOZVY8qa5uDmVFBoEQwQ39SIIsgvFtoTOH
dQfgGmv01o65AGHCpSBzuKKlgiijTaYHF1p/nurXRYLLMKMvWvQv40TfN1tXDE6R7diM26WJEMyg
0grtHzTqdnyLELJEaB6JeD8WoXnD9OOTYsqCSaXfu+L7rHp0dYv5oLIYzRmav9Eqqa5sxtVAg/kK
550bNg9tTAcydt+N/GLZtAWwI5xrQrZYwXhNglZPLHo/GEuQsuZApOUrTkBG3SS0Y4l14UHXgv1Z
6OU6LNijoXsgrJs96Y9FXPgC0obQOFbaqorOnnsWBbDYQL7gPRh9D0BOJenm0vyps/TFyfIvebl0
O10H7cYU80ue6xsOwxdzHsiOYJd/dWcX9+8EBZ4KE4gutQbZRU7jbVw5EUth0g6WzJlyM6FVYz41
zngJVzUk+bvfQ6d6sptHPSHJ4lt9au0ecmd6DMLiKV2Qo0tvImFFmoAeJ+cZdfhmKSXncDf5XhB8
ieO5uZTOjhS3F7K+Pd+dj6h5D9bISwP9uHObKt/HqbN1nercTc1BjM1Ntrxr1Z7WFzK0RDO4fLVK
68V16cqq2Xm2khNCtK+oruB2JDU5px1HEo1MrRD0Aqx2H3ur6sVRT3X0FC3Rl5aj79BT10SruBz1
1NaEe2325Wnso3sCAD3RX4EB+2yghritdZw7DjDJB7VLzgCnXVvaVK5Y3I3ozlmWq3IdmjXpw4zl
VrpoCcK1NEXRMw36VQiEuVLWR1V0mtYH2VSDs8NLsTZc2JtE6ZwxS55w1TLM7y4R2JJtyp7tKhTG
NHD2gRPRRqTN1iYUEw7B1mWjkl20UCJ6PPyr0mMgk8sn5obaEGMDbILFWK4zE2NHom9swzrYdZhv
bewqS+ayuQbeDbWm6+eCSLDG/eqig6Z9eBV2DHvHASp6PbdvfVV/F4ODxIstMG2FvG6ZSHnAPHxB
WhUKet4ZGOWrQV5TAYPVNnmbUeae5ZqmCZftQS468b2cHiKbztSTWBaT9YmAAzd9SrPMjM950xTH
tsn9lsS8oUmcQxFnHXEO/GDpSxE2T84JQhDQO6s4YGB6dQx5CNP2DiwDwX6B+arM6MldH2B3xrXT
r5HfeCSaQtEvElfJonIyjTEqAM7+HAOGpvKqnDnh2XzJCcRmbZnOrTt4zPlZGVOtDwA8P8Ys+4q1
xCX+nKWVGV676RrUxPN58IonvKnIxrz6aEme4a7Kj/gQjzGKqMCW9bZvigd6t5sRMH7S2fOmGplr
0td+oVbknNrkX3q+UOojZsgY+WmYMwmPKn2TiOJUzPIlsCfXN0imqNjEN4PK7roYIBxitJ42o1W3
V0nvfS0RhePgKtBLGe+TyR8sATsYnopAjdwHA42IKjOfAyYNRjTaX8CZ3ikQ6JkpL05dfI0L+Uix
dxWynzJBzo8WbdTVQz0JphFaMYMZ0FPQN6/xL3+vrBZ4OTjzTvV47XLMORxe8e3E49bM9BXBhCGb
e/2iSE5l0aepwuWhquWJxG5MSFuy12r6gADGKjzVRK9YyFgGgV66RCDQkm+IRhZzHUHI6DPVbjBl
u21C6GNZW6WHMcIjUI/NXTF492xRFi68FgclX4nJuHyT2cXT0iM9zA2qRRepMrFNJw6pnORLdWL8
hz3aFs+92+4UaatiqoNNpEISGlCidRRAm0TREeBNBb350bmVQZjQ/Iy397khOqVCloaoEirpWB2Z
vBZtY27duntYv6EZieFRzM9wwwZyURffYI7CHJeLiHiuK01eM16+sDqY2zS2jWMT/qjQMyB5D+eN
53VHr5wvE2i+2sn9ocpNGtnN+W9rcF3MI4dXREYlMokZOfSqbiFRgJDieDU2klNUc6NGy/LZlvNn
vIj6qk6Ldof+4W4wOOgajl8o4EImqQklR1ri1cFYV48TQizfckgEL6rwdgqmBwE9gVwiXHrOg6b6
3c6qGTbwz2+mdnweBvuG+J+DFPO3eMAlbofekSXmNqrJ1eQ09WCMHEZdpIlEcltIBfx5XSiH+E0O
kixraPFoK42SDM/iNs33UhAlFZg0cGRQkylSRW9GaV1U4HBilQt2/NF7xFcLuM0qPgOzeFPCEX4y
FR8J4AOn6CFmu9GD6Q7fGicctmHIyKbiCR2jAQ+8C7JThvpAvpTw29Y9RUaF0KG1GWDyPDmsbGV5
j7ZMUPiPb01HqZ9F8kKtTLgJh9fEcBB1sCeFxiqKxtQi8zPxIRNOKvtmseTFtGkD57N7jCLO6oXJ
iX6ermM7fBvBwBAauCrXM/DDeKqYLGOv5Z6j/epyyCP/fLyqs3tbPFo1mns77Lc1/QOm0CzWxXAb
lgyru6kkF6CVkuY6/cNel4BCzG9m1XB5CWFmP1T7yXH3ZY+Jkagi0IE/soC2EeqlCUlKcvzbBc0o
IZpSXijG34KRBgs63NZZ3ltSto7VNH8LAhZPi9UwNcVDh51a4nBwWGPWgUM4ag4T7CRNMD9AAJjO
DISP5WA/Ulbjfs/Bn9eGUn5/2y7EEdN4uZeOfvWyjoUdMuDYXWe2c0wAj1kB3mOhx0upFmzibKNT
I67zlqFemj3UBi0myeFtK4b2oRbuddrP+0ZiSizVS8+UYdPp7ktJaPNmiNLXRuTkEqUnIxiuWCDW
JdEhSHVgvAmwBrhivakq2z4Yi6JF596FM/ebCjxGu+PwBh+l2U2J9xWZqrlzSHrt0megCNi1bRQ/
WCUFvX20TsuOQzqxzJwNdi1tU02hCaa43M9B9TqaE+KDqKFPC7Peo2YvlsTxa2Ty3CTvfZGXB1ZP
5B/uNc4lahZL0uWCrWmrlOQiSqx28HZOPjyIlipPxQSKBGtoZYISNYzDuxDHIZmkz3jkr5hjYlnJ
OUzU8ZO1hF8GpdmQERW4lveOqe8yqPxh/UNHUi3Ak35a941+L1rP9umQurSdmMKGJNAmYY9UWjBy
yIYHO064A6sg8cuiOnptefaMhlSV6FTNIw1c5yHrpLmrXPGM7A15AtFYVsZ8A9fcOTf65yas203W
TvF2EegxO/r0tD782i1ShHAtpIYMbYybHbnNmX90VzNTJY958aZP2gknUfJhhthXRzAe9DRnQcaN
eoyaAQGUjJ4QHu4W5MN0FRjixQgPBwO1Mo12vmP4O31FmzHX3a6pkbes9RWCmbH2YFgsyRutG72N
8S5wMkF2H9s9iei98RWb6dPYltekgv7I0JEj0ko/dFGcNOoRDiBFz+El+7Qa57kc47sgD77RuzeZ
nllXiKP92PBIOUP2wYC5f6wGRkxST3oD5eVtGp6WeKjIk01O5Nvf4jMGU7skCNFLfWFjuFsfFm/k
wc4Ep+Ys7VA0p58FjI2dQbYE0rermt/d14xdSwLv0WnwVFuo94dFHq2IQYBeIRHrZFDo5mhb9qlL
IUaWn1kY93tGDVYczn4wjRvSdzE1Sejts3Gas5ywjeZeu1OzL1P9BuM39NdK0LZBvKZMCKiTIWan
y7Ba/reWMq/Hjg0/ktljk4+HXOpxWyE0NoI0Y8RfYuOm7N867pXXxueisF5Qan3L0zbarvsNxrfG
QnEK67CrZePLVFxVmqoJ6Sc6I6TbdYM7L5n6is14zW01hoe2nK7c0AyO668iCiqjei32VtMThMDS
hg7vqrK4hquI2/Q205uBorHOA+yqZJVvu3J5kF18x0NRzDXt9H6mIK6wsTJ+CT3QDf2bkecnPBlH
GitX5sSUVWJ4xaOOBaScR3CF2SFR5dVYZ2rbxBnjrT756OblmjaEs0MZDldhfC5Lk8+HBaWLsuOU
4VZqubkiACIYyqhXDDiKpNwEO7EM/tqHkbH5rTPWFrdXvqUG/awC0/Qwmg/2UhH8g44k4PB0sArr
aZTZ00hAQVqvA71Tks9MkKx3XRKaLVSEqyjJfFfUjKZ5K0U+00gy4pMTuRFSfHVdBMPtICg8uwWZ
SKRucawxevYQFXMCuSucYKsp80rL+2Qzu6f2PIouoo8cYcCw7LeZ6GgGnUBhZo0eam8NFbKhinxo
Nk0qv3Sqz8iJt01SXSGk2AGN+Do3Mwfc4BlZGvJKieiN8S0q5DdvwU5m4rndemZ8aUKaPeyv8Xbo
rvHgv82CGtF3L0ZS78rEPQRVTX5kM9JeHLKDDhZm6vN0Tlz7AZsMRnttfcN9/pmVFUBKdJkiaYZ9
x3SQM02TQP5MvoCSLXdFo8CaroHAXYwycnjrmVVv0fTQQBVWvwMsgynXUXo7rDnwTRFs/30+4eNf
QgV/QhX+/yEM/yvyCcVv+YT3/f/4jyL+9hOXcP2Jv3MJbesP8uxc17NMpTwNZuK//SeWUMo/tGWZ
2vQcc0Xgu//AEjp/mJJ8EZM/0iYTVAFhEw/JiiU07D9cYbuuyf+3hJCW7fxbXMKfoYRKaYmC2/Z4
A56tmbv+DCU0gy5uzYBN0KiZTUOM+NKk6fd/wjX+BS9UCD7JPwFDXWkTD+gpVwuMPZJdewWK/hP6
MJzySeRYmBFhigGyupekYBtQtb64XTBafiSTYY96zv5mVEFDEnVPdIs/OSZgqkjbjOSLzl2eGkZp
1aaN+yoA5lOFkOvYYEBXIEpP69DMNkOWR4KJXzHP9MsMK0/jve3as0OxSBmFBVLXgIphHIauX00y
m+9I8dPIBfhljJFSHPTDj9kpWnmtjSAxhu3Qtx41Ar0mgEfU95wq5lKpF5HPs3XDpZ0l8iMdf6UF
tvLzCDbMzyVuAK809nQUyrXBXR715N7ZFitAbK2utmHQbs7orOpaEF1/63PkSwDsFCVYQHJZi/vH
lkM7XAWkStU4iFjy6WJ7CHXC0Y9YGozLQCQbIXdDEs7qDa/0MLwMyAj6GueJUbSMkAdgu+k2oWmP
FS7u0MSIrRXjKPluOhLPmU9ENTl82yzpUGlnVTK7lzEkFcLv0fqQWKPtAqFoxdRsK5FvOFcAx2u9
i4MQvzyjDEhQU06P+WJVRLu3Pqdabe3qAe/iuS5l63zN2WKpX6XOwSv1kuYDvqOwXqA8l6XTzNTk
VsOmYBJQynFblzZ8sImrc2aoTwhWnSUhNTPIa4hBiVDugeOQG36QWxnf1xHO8LsCTwmdtKlgM9j1
uV182FhpfNAtpjj2GcpUvwXmeGfpmeZOqqZi1wSN1a86a+QvZBn1fVvc9oMuyn6fd1FUCyA7zaQq
+A7RDKNahSq5nyws0cF10YzO/MKgYghX8+T8prWDmMdG1zzeDzVHsK2dFIPYDoHFuTvqJo8848zL
MImr2XaA8gdOmT04huvQMsoDGAiDu7Q0IiX6UAqKGp17gLoaWfN4RGI4JPrKNIw2veNAAzkxHnWA
ASltQKVh3M1H+Cloom9qp5Lujeg80E4F97uGgltgupnmpKcZNMymtwNqhPQeVV3NzBtfuUXrCWPw
XSlMui1qqMphbw6SiK+0KUCqd1PNZCv26h6HQIhzsUCu3tKdzICHuve2dBACIWsmyFTZBfhyzwyw
tDazRLLWAO0OL33mMFKoOpfHUIi5b5AXgzHn7/CIHU2nVfEHI0+U/JCkUVDMwnLUMetnfg+Aba+k
EDdA5X3Rk7S9wyIpDIgBbZzqHcUFCwrrZbXcDEGZBtcEhqXWJoZhw5g5Lsv4RjRWNz7Och69k5oG
Kz6mFl2orbUwKtyEsZ5/KGBN9a0QJusLXXwBPqJX2OHoZlNxERWDQolY16ihsuw5O9zLbFDuFeeq
Nn8fuo53hDmmlOG3UM+zLSkyPPGKiXdwD3nhNFSVnDSQfpcW2KZn/BSCwStWuXzpETHkiP4qZkbZ
0Hp4ayqaBptWh3G3tymV0Vw1qdX4yHwwhzQaXikSEHpk5wW+WfBlgDhLUCwyK2cxPpNCkNm+WwJW
h9ffL+Tqp2Xco/pVSrhQvhHtmJb162YRtqkB2JaaxKsp15MAcflozp9zGbjINwr37zzkn3DI/8yZ
tlaO9D84039/PYTetsDRrCzH/oWYG5om+JmJ1+vH5DvEgdsRlXWQMadEkNfQLyVIewP4YwteCHea
+aw0UX/Q+swofvz9R3f/6q1Im1a46Wj4wuzv/7yDzU6UAFcoaHZqt4VrbYxvgoNitJnnRd66Llks
wF9o1/3+ZYX5V6/rwCUWbM6Wdtb39U87pwOiuqtcGg5mq25cJhxLA3JRMoSKweHygG4hpGxGMu2T
6W5pLrX3gy69D5GQyrjZdAOtij7HZ1AkOzmOzFGT+9+/xT99SZ61nsM9CnrTMtk2fn6HjWm1Xc+9
uunqatwHkfiAvqT/xa3wVy9ig2BWQgvug18vf5iA2XE85L96tHczfS74XIfff4610vnpZuNzOLap
qFBcqhX3lyttZaDNlhkq/oK/9hAk9CzH2HWPowCI//uX+otPw8ewbJeHSLvS+uWlCArLMzlyku9H
uCr00lF/IF/5/Yv8xefhRSAuClO59p++F51xxkU2vWIJuvDgTJX1aKjYPIctwWT/Dy+lLIpc07aQ
Nf7ynNIdbfs6WjsTDtOdDgTN99Rs/8Ut8FefR5rKtp31sglz/fN/ehJCd2RIn0EqtHE9PufEYnLA
lIbaaaBG//79JiwppXJNgdFF/rrS1V5vKoAe4BLjSKKpYag7ukzSfn/d1u/551tOUOavD47GbsKd
8PNHKuzULRmIr8Lh6S4nYBTAibY3zVR9ScMBaVEQRKd//yVtIVxbsC8rzhA/v2RgdCKEeMNLApaU
rkWaMMxuAY4CFR1mb+NfrJt//tZQ1Uuu4dra1ixkP7+e7IwOB62mF1FxApb9q3Ca56It/sXO9Fcv
4yjJPSg4xljqlysJpzHplMPNnlJnJaDQLI8M6WlGe52zL1v/4ir+aSPkJWzHopEKbV5ziPr5U2mz
oL3k4gp3ahdDdm8XlHZagtfIYz3cTFBNH37/vVnrJ/j1XlFUYHw82+Yu+OX27yrKIDPi9hdgNPYk
btNtL20nSfyKVAUkbcESOL6DVYnBlT3SFmpA3hzTLPT0o64ninwALXOwpY4bbn7/5v7q6iuPGTvf
gBbskT9fjtLC5Coibio5N7K5dhJqnK1s2Lt2He6H2P/9y/18mqQs0JZjUYyw2CA1+NNmgJzPsTAg
cCmsEU9LWaoNo/qvzrRcqXS4t3rrGTHb9e9f9E9r9vqVu9zM2uNR/dP2MJRDbdWA/jb1AlrJmpX7
ZYSR8OVvr/KfIQuXv3+hv2Q+/PKf//3/osVy+D/kP/xXbJ6sj/z/Thf5U7jDNVO9rvypd7L+wN97
J0L/QeXDbixcTvFsy/+rdSLcP2hVmBShPPI0T/Q/WifEEf3hrP0WbbouPgT+5R+9E2n+sTZhHG+N
fLBNW/47rZP1jvvlofRsusbrnN1hUMYaLn6+8eOmmwkyX+GbMedw1KPCnxZCK5XCH0N3kARDdPs+
4aqVr7qJ1PPkNelCdarQhAauLyLL3C+1+22xEFxglDD2WRQ9iBqRR0bq1j6NwmMDROpUE8i56Prk
CUEnMCC6oaw5HE+rWpT0xWtAjPEJfuVdW2q1lxX0wgWUwGZoTxHDTObR41cz9TzUdNG0m2d1I0iO
ohcQQ4Fs3GIfDpHtzyZQDROuYEjX4zLTidyUmvCWoNMTPo/MPgvYYO5QHETDadVjclR7zBhi3IeF
PpsC/k9mZeQESP1FF4iwCg6BJEGT/dYjkk/rJyvCbANUGk5INwY7c2tj9tsG7WhhMRYTOV3Hce6+
UE5wyPHw+xcVXfAO6LaQrW8SFLuBKWnTWx6S/ZwPCsvH21x16hJ7DQbNlLGAKw2xNwSNds/Iz7mX
DtdxlG7J+MQLaXTfF6NsD7N1n7XesOsTLMpA+1RR5icCk1g70/tGGK/I0gm1M8kGQwHudH1+3ZTG
PWhoDsPKNxoatGKJQIZYX12+t7zChEEGHwMkqz/OS/UVMFiVce1r3uWmdjFrhmlUHdJuA6Nj55hj
fmpM7CQOQNtTEjdPRo/PlNMnNHLEhnZTlUeJbJrBhw5xG2P0FBWCyiHYKTsvfLwS3oOXJMpHOBr4
JTOAsYTt2I7C29FLsUBu7duoKhArqx3RQ8qvO6P3lRn6YhXZBg7WPxdQFDR76BJlbJBGkt2ieEEh
CkaGv9tEQ8th1mZmBNx1SmM2kCH5rjMsPQ4KfgdFI/S4iimKYaOuk5Xx2MoJzK7bHJN8ukrIlA7z
ZbxUiXPtmGV2PTSM/SG8Iv0JOsqqFHNKvzDwcCv7EmmCNTi0ONB3NrmdgX0Q3ZWS/c5s0W/aNQgB
a7YW2jPtZ9TN0CYKWBw9/QKCF5dNFLdf5XIbajRIOtPutgVUbadGca4H9SMl//uEWGFvtuaPGcUw
glyiuNfKqyDjwhV4JRoLe0GWhdwIeDgcK3xH1QutzaXtlRYGQCoUxYjE+4MysGojMxCHMr/EfYvp
BWKQHYUol2ZzaxX4si1EujvacxGf0Tj3gdZ+Cz1u43ZZyGzKeUXr+Zj34z7pYY7PgAU2YVXtoVug
o5pnVMNRj20faZhpYXlNu/wUuCkDr+S1jev5Cto0Hl1b4aDr7sp2OCHw2E3N+OEIu90iYHmiMZvs
FjE6QG7HDI0dR3fbm14bfg/CqhkvS7oaEPLojbzeL8vfpD/Lc5Jh7e898rYN4dKRbZFCOYt3Sib7
jRwvYsvn/uz05zr8ulhZuIOIRDdMjuqgpP1QyvkxrMi0KvUtSElS6BGX7D3nBTq3dSQRDJAU03Zv
dugr2vZTV2fD1TJ04bZzh3cRDuTy1qfJzvkMCOuA0Sim5djAmE5NfrXgiuEJmHaEP6Gs20Syc4+4
5s6N7R0XfmITz+Urw8ARv5Z4UOZNlObPs/MArdzZ8+DKjnjoKUeQL2Hbzh6EWidd5XdltQsnVt8u
jK87lFyi6b5mRIm6k1cxWWXy03gjCaymAFA81McE4aGww4j5MNKWJkpeLPIQzo6K3+xyqU5GOXxQ
tYI0bndGQrZLaLy7VXqthvLKXOwrpnpn16B9wbb1ybjShIXd2LfVbKOlmJAnxwikmTixEuEp25pL
iMDN7g4zNfumcknx5T6aJsAzfKJwTzbZfd6OX8fOBjZQ5sdSWD2OtDQ9TVgavND7rm1gnJJInGud
9PeEJKLuswvBWFdOPowRPyqDgogbbz8L+YErOva1s44ipb50GUC/oAELWxPw0VJQwkSe0QN5PAhV
0qx7zaVvUxzTEUr9hN1qU9tibzlxx5rmHjhDzcjR+2dk/xXi426fxfGBIWnsM6z8FL13j8H3Lii8
ezkk/5O7M1mOW8m27BchDZ2jmUbfB5sgRXICI9Wgb90BB/A571fqx2qFMs1eXqXVu1aDmtQERslE
MRgBuB8/Z++1yze3JR5PjmGyixu97v08RtLWg2zgUxtleqldD0ARyuulj/BiXZ5N7fzoQp2tSOaB
6ALOywigwFTSqzd6ys/drPptp3xwZvU+7gn7IJL43ZyK1QA7eK371QAx5qpE/hVxU+R+VX7dJf6B
tQUs9GXgbCXGHR6RVypwEPn3JkGBQS435LnGfsfk4KwgoQK6kMx7CT3jTMW5UUXHpq7CHdgIRhnG
G8kfZdJcSp9nSGAvdAOjWqXZth5gALSetDZhaZz7F4eWG6MZ5MaNByMwRXGy0A2g4rT4jhohh2vg
HWjYXY0RX2mQ3uWr89jvyPteB4bDRz/TvC2t8VllCP8yW29mA22KkD6Jw6JZy/HZneo3n+Y8PfIQ
eHsLDCbH1NT3/ZtjaVxCQ7kL05vZEA8TxNVDUMx3OyjaJ10DB1XWgVZ+fHfcerg0jDiHVJFCbHFc
vSm+6LNTHkU+6F9NaFKwN0ZEwALskF8CR0+8wl8CTXtNzOIpuasJynxE7cQQHeuE+FnLvF7nWUn7
eGYDdemYol9EQu12e5+01rXjZN1KN8U+dEFFNQXmB6had00pfruY2FWZ1Uf0hqdWEszNAH7pRoAu
hqD+6bIoobPLq409I5If4b4RS3UEN+kFyPDROiCdrV8JUD66vPOLWuTM5tvsQ6kJXErwpWr9kzLs
B7QPE51KvReQnPAOkavA/89AoM84bsnPJm/xLcPkSsz3Jqz3YTKQtDNl7/5Yz7jPSkC33d6JPLyD
0HdnDjUFuvPZS7d1hZUd7ym4UTRwWbj0FWIhgCx49tBlGb7ujkjW1w55N5IyxGWcvK5M61cgrBWr
Ipq5zvphzVuMjGJp+BRz6LzJh6zUyZ2xjhFTN69gyqAiLZdB6l7JusXklzoDvtLi0zSbnYE8cuF3
/qULFEwhmpFdRtOVId2zkCFAjvYRe3yxsyVs5VmzV4kgOuHzzK+9+G73Q7b0c80q7ZencMSi4wb0
dAGnL41Ct0uvDD/iIdAHWGuL2nxizoTRp4HtXFaXBB0AWubpVz3jRWCMYJ1Sbb1E/UAQEUKlnDjt
OlLu0cePLwlIa4FXFlnEuqNR3ugBCXP2md05s/CEWOHhl+K2MB9c5T6FhT47LhY715t8pAfua5wG
ywStMalR+3Dbtmm46koLfWb3C5Ek2N4oRAI5XIo2f5myhs7r3cZNjHywjPCTgeX3UaDVMn1krIaI
HMS7NGEt9mG+BwFwSMMOoXkCKQYZ155O/q1po1McliTHL1WYEcqqbs0EN1J5zWGQzcY2EFMAEr+j
oqNF2TxC+XtLgwOfooVnoD2PaYjRrX6LOu4HP6WCqcEsuBqfqDvbn+2Uf3dbdUYciFVgylZjgp6T
Ey4GTbpaKmp2GP42PdZ2Lc9hCPd2Gu2fGKSWTk/5xWZwmtG2ZS55vwRNcehuvxkQRhqn/BAEXRKp
FZBU03QPfcLktat/eeO3LorG1YzJcNPW4zbvCBORXbfOcb4vgc+Cr7LIZnBqVmY8n2Q1iDTBnlQF
r2Y+fg/oKR+sKP81KAdF7cA6b1rpiuMg907b/QjjMjjq0DuWAbB+8mBRYGx0UHwmCvWDzVhoHqYf
Rf3VQmRbToWTX7zY3KZ0UBaoDM1dP6gP368qZtDB0RmAwxE+naM3L39G8oAaah0p/0sN0yHV48ck
u3SDx/N9DI4YDHaqFJ+2hD2F9pbnundwf3nZxbSwiJVuKtYJYOz1FD4h/03XZJl1q5rcy8LQjzUw
vsVQTz/ujVmZMTm2R5xdFab1sjHeOxCEfvMQMP9Zcqha5UnibpM73hbBLkHWFfxWOws29yPNqhop
o+werp5LXJuqnffYbHnD8SRSuaLQ9MGpBmZ/hu330LUAg9IaCDTauGehCMmj/r0NLXJ+1x6Ykqvp
YRgLMHGYp4nShc56aGKN7hAFeZElkCpcph/4+7ZTluC2QJgkzee4L41F0tcdvlOrYUBLgVGc0QFg
5LdJpxn1DSLvuxbhQZHOyoAz+DbZSYnvgrpNlSbpLh0bW0aQeDTf1ZRUp9B9YQyzNDpsPsviNaji
74SAUggF7NVDAcrHzz58kZxnZ/hFwhfR8Ajf3hH6H8SYedy55pnHuV5Se77EOEumAY1dGQ6MNiv7
0mMjAXegvpOf8ZFZ5M4WwERHoA6ULcC1GTTVzbMbGQi5EIOZT9YQv5VTHe9FT9Ky7QGO40jHZBnR
VvWVZYX7YHiUCKKINmr2+bhy5JdxPC5wq7F6GOHPCmfVUll+tXaTd+yv9bos42tdEhkehfZB4XI+
p8S/UHyuUxf0KWLS+RyMeLKCzGQd6I0T9CiSa32cJx35HjDWkR8m+m7ShKd5qwgLQ8GFKN4Azyzb
ryny67NL5OStRvF5H9GuzQzTqF+b+5m4hId09jaNlkdP8xhpZ5i2gaIr4YTWK51gFOTDz4abjht2
PlGqqFMKcZq8w2TaD1FCltSUNEvJRsa5c1fSn193MkqvzbI1+4GotajFFDKk2+EsjOLaxNPRMAJ3
76m0XYV3SlfW4Wy2M/88sYSoUn3qQpbkwAZLBYDWyI3DbIjsgMJqmtp93VY3Odo7acRfxPS2y6oL
ARaVO0Jc/IUV909Onf3Q4Txt9VBd0M/SlrD9flm5xTbn9a98EY9QfvOT6SJpww5sLVqq84WX+G/h
T9vPHkA8pHy4Yku68jpz/G9xEZiLVRKeqPc+oXz8SEaKFGEyOYb/gLrLQ4QAKtXzUuSYGIMdS1br
IfG+FRXosYbeFdyKIj2PbmUQJDQz9UFgsZhSYkeaIqFR2ltPAegEU/4woRZttamCTeZ3F5UTsANk
ViUmmN8SEzWqhkORtM+9CcZYRpR0dk/rNy1+5rjzkIz6hOvos1Ufg6R6jJ3gpbKHC05K91jGuFkr
pIlEW35XlttwaxrfWxrNC6MoOaMSUVkK2Evkju7HWV1RJXIMj/z1ADcXNt5NezV6dNs8+HekbZJ2
4GOAgjh0rI9Z00XP1MxVv4pLmZ0yY7ZXRT19G+P4gwrruwpgz3NiRR9Twz6ArYxhGVmLZYxLW9Xg
PGIQ+JqohG4k/8jWULhNjF96quu9Q+OpZMKw4Vj/vbNn/v9Jv5i9tsArV2uJUmd1NmMWTCcWT13n
9fQXjFUKGggqiCaGp5Gnsg4PtLW2TeXtZ9UgI3Uugy+tLd0ZysWMB7roVbeZTLlXTs9JoZNbR+Pg
sWKyNo2+Xhly6iD6byOTzhBWnxH7MYP3OGrwZYXlZ4OfRlsuP9RpfthlfAzCBvp/Yrn4dWN3+f+k
V/z/nRzPdujo/p87yjcSNP7Xf/0hyPv9Pf8S5Jn/cF0zYF7hg3Bh5Mu04p85wbSbWQ4sEq2ZAdPo
95hj/isn2DD/EdJQdk3TZPSISg3T6H+3lS3rH5BMvXv0MF1pH0Xd/1Vf+T9GPb7PaIkBpCcYRzNT
+WtXOSR91B20zcwfHyxjw/Zl4HEfmqG+GDrCOSWVtwMOywNdosGtCUOsgF5g7s6v0fTz3968fw0k
/iLC+I9ZF6+GsdO9/+5jeXDvPfB/m7u2dWKgXyMZyWvSeJULE9Adw/inxsjEkx36N7gH4tSFUHYC
NGYUgCtnqMqnEej2Go1WhZSM1Qa5UXeMAqLr/ufX97vH/pfBGGHiiCjBZPIChRv+0YNvQBsaGfOw
RcPQdm1aFKH+BACTNNK31q6n7T1HIPOdFalKASRmCBJ8kP2mjhEPutK5elParkdkbZxSiukc5OHb
EEMUyQy2B9KFBhoMHfhVGdOF8OB7TcljTmz7Khuin7UaQhKYMSDL3kTMSwjhsnPiJbvK3w307bvq
868zQH5VuKmMNhg3mOg2//pRaDPO3JII1EVG8fSq7JEcs9K9mhZ0yLCYOkoOeYciAXEwW5KZrFa2
Ow6q43qU8+uUavs6eNZXZcvPHrPyw+8LWmx4NZz8oKX6+3Ty8TXT9W4vcYdWPE9Tf0OGCYkETJXp
9lQEbo0ScizQjuYhxV8zOVKdS9kw+6+yyLrEGSEprrwp1He0JCxxm6ldYt02j3VPuJtzR0rgE/lJ
vYfwrr8AyatPszCCnaxLLDil4+wqeJjHws6PaAjJB7xfku4+NBhNsIodZ8ek8SCZUEdxAIq2djJh
2kcxdIqSlpCTedxNRT4tbfo+hJnWP4bS+Er5njdL6mPkBzvI/95O2dBA4oEmJV7bB79oLol0UPh5
pJoY6c+KUcQq8YtgEwCne6g7K9nIQFvHGkUd9V8gr4yeZ1hRbbYWeb3q6xyYr4BJUXQ4cARtsoPp
LFvG1kR+2/PWoN8NeRczaT9Mj1RLyaWcPFieLc653gVZBAJlrpp9m/ufxVwFB7oVDwzX/a03W+pE
0OQG3rrJXegx8RT2pug4q5ou+Ig6Dq1HQN17NUIswc2E5dlzki2Br+4FgjSMlHMG5nLZmDnG1cjN
rqwy2bWp/ZQDN3GCaeV+G3IjPTXeIGFUOsFBtQjko6nAW+2mJWr+Zj9Nlb3Nc5eeI+3txyZ99eJs
bTWZulnCdva1RwCQkbrVc1IOnxmpxAiygMeLmIg9J0g4c4utYRT5mRR0xjmF3JAeQcZq0XvL12wg
b8DLOkndQ/sCiPIShMa25Z7fudCgVhyFeEc7J7iUkm+g70kbzOsgns7+RcWUlG3YNhsHSc2GkS4R
eNVw8slu43FXirPNKeyM8hGaHq4B0IHlqpsIMu01gWpOPK2Hrg23ZEpjFHKt02Sm+wzN2y0EyENx
R5rV6Iszldt4A13YXtysc68VDXtsmAo6kKWCZW9Vau2mOj4VDHMKswcZYL3Izo5ffOLeTYw+aylT
SNRdekvkRJ5hRxKlBd7/SXnBF0iNs6RsoEWcNasQai1kVPJViXsPWGLvba++bRnkzAmjKvP6Py+p
1p8DdpudDrVVaHFmC+68oD/WmZZWKPg2GIEhdKekKuZDd+eXuUvWQOtpdDRHs5gX3CajvzMCgtrc
Zm4+UumvCyaY9K9o6h+pyMTRU3DI8BE7fyeisv7cmGwWSFQYJolYJqui+GObhIpVOwXQWTwc4Hwi
9vSDPcAiRHIrS1IG81lPHyWHUo5mC9h3uzHLo100WQR9eChfhtR+T0daG/OYvfzNO3gvFf6yVP9W
5tu+x4xV+H54H0L/+66ZwV6kYAcG5bokSUE5onHN9OetnnICqMxJvVqGHpYmK8rNNut1VlrOofeg
vddMi9eeHXUe3xvkJ6PrdjiMnsrEtS5BEnQvU741o6Q84bR6gxcOm0y7055EXNypujh3sWLsxkMh
W1oktE7xmU1O+uKH6VsUDbRc8qk80D6SC3/EqpYXMtubMZ6TtpPXZGjCZZOn5i7D+HiqlKVPpMf7
uKZ7AguawHkmx+1bX7iwA8k75/AviVHuiFnO6rl70nZS7DNl0IBLDILdHAyfkR+viswJj78vfR8T
zhSV9SodjW4VE+f96Innxiubh4q/MH2VPU6NVUK9KYLXZMBaNN4L6VKkL7Pw9Hnw+pFICBYxmwqI
YZqL/H22dk1eBGeGZtU5mwp6OvYv0tH8pzEmTqQxp2kDNwkecuuJ9YRi5zJV6VdXR/Yz48TEwSKl
8vafF4ZxtOBUggXv/kvZxGWR72ClazPAxbPMmHLOAUyUSWXltTOxHVr9eI1miT08RAMNmw9KhwFd
s0aMvYsUFCyRj2fXo0dUYYo+KkLMzoNuQHTl26wz5SfG3GNf0jVZ1NZXGLY+eA/9WRY4BFTueQDG
RvdijQ5pFd4w7JOct5zudbyaSpQAUQvvew7EK8ODXS/E9IiJgSWlkO8Ms8sND275yL++mbBqupKS
hRFFAXUiFhdDMcx37VGs8I3ntK+qXRM7zSuDPdLhmpmYi7h9kDkRROpDQCrfzBbE9k6H5U2woC2K
GaTO7EhxcEq8V0A5/05i9B/6J9sWIXpGz6RARwkb/FGGVpkgiISmw2LosEF0ngxvgWoeIjMhoJPd
Y1MxodyLoui2YchJlTya7qycJLvl+sGfw7e/ecLtP8V79l16xEGC1/N7Jbovov9WF2eqlSH7F2oD
Qk2icux2DunZmwSZ/EcDJVeRf2R3VfNJOPMqM2myLkSxIa4DqXgJpLeQU3szmZVC4AsQMaYmQK02
uc2hplHR2RkMOeJOgS9e4tx7icdMLbMuUS9jbkj6lcg8mnSOT+mUlwvgRPNt4lHhUyjP8dBgop+9
U9mBI5Klbb+wb31ErrFN/eB5JBLvvcR/rATWsqRqb/H9IsYJTk4ePv7+U0RmA3lP+s0P8Z5FSUT7
rSyaryjq3QMhY9N57IGekWpx/H0p7l8RP+eBcRhKZqtA5pSFtKNCb3YLiwFa9Eh54pA1QfolT0dJ
EGJjhPoDpvlLmnQ253zVrLuKQaVQhX8im3J8tHH00LjMj9joNlgKJJABRSFJiTHaqB5G45svW3uT
UfRccd1DQpkEqI+ky66lS2rq2kpmvPpO167aHl/yaHB3YIzMDnCl7pRpUnJnuoKHuWyzp6SYCEWo
dUtZIpKdYGm9dkBF91OF26PqefiyIDl2A+wk3YfVk2W9EQQ1Pmf3C2ZT2qkOZvtcjOmx/ILWG11y
RqzjUMYwwVkWIXDM51jn6QuBidGbP9nV8zQbwaqBN7z5m7v0T2Xe/SZFHoXDCyWUg2virzdpD7DK
aeH/kS2zkCNZ2gItwsLpo/TkNTXJAqn3WA/Tpy/6n7nNHds6ibm2/fEjFVFwtB3zO27tv3lR/7E3
IqwNUe+5GN/YvP88xrR+1nWiTQBtoHjiU3TQO1hesxeRAtTeEk0je8cGjtRrGsKOsSPaJsPHOozr
v3kl/1FCIOBEPiZw1KFbRuD317fH80ta3I4P+QbQ0iD13p1hpufRVJ/Trh43NU6gpRVq81IHjgft
JK0WNSqrx2l6BYOMGx/j+9obwucorld/8+LuJcK/H2zt314DxMd8eg7K2T+qMIr2yAzvbjadBtWG
HueNt2UN/pc+Wdh8mT3pwlr73+osirfEn8FnsavyTtBaeWVs7VrhN2u/cvtlXtbyFHA2eSFLZFsJ
3f3NG4nw8s+zqcOr9YVAA8ch3HP8P47hsmtrUddMI/QUk6qQjlezCR87oqA6yrgL/M9N08niFAUj
7lnyydfCA8Npy3U5Oe2qKDautADjmPIy90Sb+Mq5WnXwhEOuIWLLOnd3iRxpJiXniIjEtKBL1yVc
8QMLbrqOrDPNtm9G34CVwNHH8XQmKQaySGNr97tyynTpNXO/rsl13QpQQ8QUdTsR1YcphjLUCRQF
ZTZcXR19kdyItnxKL6KXT60B7oXVzFmZsfvaFxT6jZvskRkjE5FRD05VuuSoB/2BuzjazcxYQh3e
RpeqJ2n6N2jbYFao5kzjENMK2fewYMAGM8sFasGTSQRB7bpov0EUCbddmPz4JZmV8bGKDXEIO9xA
NJUxWMwn+lXzIQv1SyJhFUSkeGIcU0vGVCtQqOaOYItvkwVOMcvD5NRJg057/44LKSlEv0pQXiNJ
/GVf3CrAYOlosuOmB8Xnvaj9nBVSBoyblT2tyL/LHsouk6uYcdYqH6qQLDPA7FXNSapvYUblZlxc
dJs8uTima2bpZHNBnN6WwFMXTepx+veG/tiyaYd7xZn9NMVQSe665GtRzPYh8oyLrwjd0FwIzH2k
20C4KSpuoiUPmSKsuGRhxtMYcQohOLvOzc+ZDC4aHXBiLe3p11SdkHDob4HXDByxfbr2qDN0dp+8
3iEzvUYAMcXvfa+mhUJPAUmWbBN7qJaqkS92pO5wsDUan2g7Kr1wPYZpiZsVT06fTIup5jceui/T
cPUSOYQEPHBP9DnxpTyNVDvPQdFnO+KicYnH81qnk82IRHOTA6iGWRbvbXoxK1ZqMKADQtAW6mVj
SMhAcwPALojflI5TZGGuT1odnE8mNRAoHPepDMf0jJr6mUGO3McEHLfFL1o/38Mu+YlAaz66BUIh
3gz4UTZMbXD0kXPjBx+0ZdqM9V1UjJ9sMY9MxcJV5VTrJtlWsdwxKbnhCiaMZvKv7miRkOwnJ7eH
FN0E3c7XCnn5aJTLYTaHZ+kVx7xLHpgoMEYrYkz0c3p1rLg6tZxTkimxD6nAw2CTpCRcfauSaPnW
DKG9G2b0rLFvI10bT3mW0hb6pRsPVGOlXvF2PVlt1T7RftnYymZ8L4AYeChqJ2yTBw4eu74Sz/0M
wmuIpL0WMRz5pHJ/dfbQblqmQAvHINC5zw+lr0nYHGwAdnZ8tj0BUK4lprY3jR+jIW3onKgWO1RZ
S0/l6dJKcEnGcV6eev3hQE7glypqxgFwCzkRGqJvXpoaOmAO8QTUT3ox/W4lJvLW9AC+HyTYipk+
gqm++QhrxYuj2NZs7xt/9m5OPfRLs5pfdQRSsgvJwRPRlyLFbwEpLIfhOmsctD35NTRQAA9oAdyR
to9e8xAQfJQsshav19yRY0DXBGgonHiZAKSkCQwslnVpObYr1rMPq4i6JY4luW2mb1M28wjRbl1O
Zjuh0hWL6s6hErl6m4d+1zd5SJhS/GzmRQNzJs32VlsAhU+ylW/ZwEO9/sfcGWhcC6h+nZuO50BC
+3dbMs1JOQBTZk1EVJj1SgrnW1aTb0DD6NWyNBzPIaDb434TTvrN7J/8XPVrHec5JdO4CTHyHZQJ
lYhcZMVpKIIOXSPBHGfo4Ok4MeQuYc1aBGYCh6DOL9tt1ZbyADzwwmad7pBTnOK6dveDtaoZXO+o
wXuMcGigvc47lyXtS3MIki25KPFlCsxNZ/jxdU5fI3RnRz9kDoaaFAvBW092AVpq4jCbShPuBSuq
CKKtCodoi2R1WacpqSzh/d0qwotN0hTLszS3Wvr0kvScHJuoIJ5NkEfVxs1jF/hgdqfA342V2Dpq
etODX2ziMibQ4H5ODTppLsywrjcd+/rSn/2t0xvJOrQSotOgdq6a9jagB//ifTVwSTf1RjjQTKpg
0icl05cmqH6Nozs/mEbX0Gj+GdQ/HDUkl6glrkonhbvLYzkw9iRyMZ3Fm4U0ju60wXNf2KtUMWcV
OGJQ35BwOBJPTmNmi7+YzmRAx8Cjh1lUQ7+y5dOgJ+PMGfg+qNYvwAdpLU/C2vtVhJF/pjOUmiiu
yYX2F+0QR5tsKl8TAQkD3Ehxpmtzy1Ib1B8bIu4cZ2O6+WasrekQFtWDNJHt5iXgRAmkjmDLOnty
5ZODWY0sBhNJXF0vqRPRzxAwDDyLG5w3k9uJbakaV6A+CsM3GOlOJFQZqKSbtq2eW5TIMiMp1rFD
csuYIvb0OYZ2mNH6GvmxzcbHaMoCwPj1eCh6Uk8EzJcuit1HxqzrOcD6Tcf3HdeztbVnPjArt5HO
eU1waEoZUqb0P1lvbtLsiEX0VlEk2u8thEdlNOqzCkbYuMOIxnD0nrrWp2uWT68SZMFadaVkmSe0
2UGywJuEZwgSArlpfAw+3fCK20DE8toExcaHibItpxzxheCYUugKocqQb1TRhWtfw3dDD/eTONot
w5uUYCV2zLBY9pngOC49b0P+YnOwxmPpIO1rKQ+RqLp3UrjxkIG532YtkNJhEuiHrQxorbTFNjSA
nhHA5x19TeoclMZuG/TcIVNpj28SAoLVc7gBNQcaIO/1Tc6wvZZ1lqwmpg6fWcRke56R75vt97go
IZqOkzei+ujlLpUKP1BTfkYV2idQBCFtOZOBfA8Pe2qN9KYjFseoa+FDJs6xkxCDLW3fs07iCB0N
eqG255Bo2Mc5csvd5OvyTOoZpvLIscB0D0+Egob3I9qc7BHGfo8ZX8em9t6qQQE9q8foDkW+1XHs
HZyi3ZsvTTivYkfVV1LWxbGoI4Jih33f+e2DQv6FnZ/L7IuDGp3wZBpR8jj5LQ1fTkhaaSisM9oN
opEdGkhvNQHvG0NYeiur0HigR4xkRj6H9MqRvPerIMopnqA+LQTe8HXolOEqLXz/WFbROz654jAr
19lY3UCAmy1i6kSMfEuDdJutroV/ptJpIDch7YadeY8fbuQ1C2d5Ff30yC1a3kMtnUdkUB1j9RT5
jt/WxyptBCw7uund7DLU5iR1dbux3qasVgu76iCIBkxSajN/mFIaC6lTtpteTM66A3q3bNC4n5MO
83WDdlU3YXphPYsO2F/4/QynOkd0s68poylqWlpQNg8e/wwWFbX4aiR9YI1sx9mXNYx5GRXOwZ+G
ANYFqhxH5YSBotJEshkSC4SKvJ6HR6MJoyd/MK1N5al+9c8/msZ4DQFqZER9rH3SmpaW/Fb0ufGo
7k0ObcXbVrjRYx65VxvW3wJz+Y/JScSriWDSpyr34thZ8qg5tZDX3ARyrfxXL28CWm+Z3BUT6kYm
PMWttnFSaAABrw1PM77T8OCWnj5lXjaefn/135fff0dK+zs6QAhHZvV9zk3jVOvYugJy/QGBkRWV
O3nTONl0tO12Z5dsKRLEVIh6jtOIn7xkIvQXYyOsQ0pqKvKGYUu6bgbIzLAP3v3S9MaWKJP4I+2E
R3Qc263fTVD7PfB1JP+lNwuS7ZoaQRD7W6J6bytCyuIg2Jl+bmwHUYfPpMwboEAmCqMsAQwZ26wb
k31ok8w8kJNUPkAPjW/a8sXShS2xMyR/nA/ytTd78eQTK7DSSSAfVWspAqRE+kANma/wlRqYzt0G
gobzTPxiB8s/rc80yZBpkie+g5zWn1HnK+BF3a0o3ekw37eiuZ/ORuJz5vIQmwsLHEaEw+tdwd4H
Hal+1JqeZc5IHh5bNO89u6wvgiH5wm4IziC4HY2/2SCn+n2J4MEtzRaSkk4c9QD6cdjTx0NRFXXq
oUzK+BR41C4cDqPnNoxeYqfvD3Btq1tE8bqhLxIy2VDdKevphePyM9bzOGvk6tZLRxbRU1I69sUg
4IDNIx/ezXawFs7IrLVWg7o0AOw3Gv/K0jGEdy3GnmepDXfE0TAfF1b6ec9xaGrH+0HMF/SpLu/X
hcA1pWgFXOWUiav8MGTJqTnNk2v++4IS/iByx9mnVsi0ZTPIwnl08rx9gvvl7CvxKWnfRalx6vym
BadePoPdiE6eIw24Z59pSek+uUBZpYKS8fviz+W3ZLLa41zEFyuX0Zl0rPApM4dmr0Ma1Z0FBswj
+sCZOQsFQsXXoJKMFTsTTr9mWpH2rbvlIJM9pnWUPirAhCvXIKZJeT8Dofu1USi9EvjEiPKbm18K
KypHSM7l5CX+aOdWoQ/Mqlv5ZCFfTUpNmVSEt65OrBfPyb4pFYXf6S080yrCOKxcCHm6JRHRchnj
CiKGel2sLcuJLwNeh/1MnvuO7n22nDHdHOCdcZRq4Kn/HjNMA0EIs8iQM6OtfQhGp3lw8h6+Jb/q
FjFrfvac4J5sUh5nFnzyqMYWHxFbg8irF8vrzcfAeB5CfjA7rX+SJdulmo4JrtGjpR4n25hWce3P
v4XYNybj/s6lY70cAvtTUwg+D1P2hLwgRQuOgMMF4s3DNx2cpFAXFXrDanKn2wCDfxNmdX0icRf/
YJ/0zD4b+Zjnj7KxgOhCAH72IuZZlI9jlrkPZCgJfAiMn+s0Kq82stNl0OgefpqxkWHS3JOD6pMZ
9qAC2RU2bZFmtF0wJwCPq54Ak1FX1IBDgeSsO5z4JGlxcbMx2vm1QY+sKzHIQCD2utq7KCTyCMK5
cFzA36PDaltoRx9TJ0K5B2qFLEK9GkXPvDsx7ZfBZoqow/jRxLlrOSOo5ZQ8w0VvRtB2XbKUi7b0
T/c5L8Y0LzhlEdnUY2VdirkIrinkn39eksCHbsOAL+pSfaiGqriGIdktXS7NT4FWtpbS/hHMPdKE
WnxQDaonw/MBBwDnvdoocfuYTrxI6uJ1aunNUmG7xzQ8KTvvUWhbwUtmOKTFRd0jB8Gr55JZWYxV
dslSwDI606fff+oaiWC1jJPDQCSWE7fWrW2Q7w3sMHhw/CeERuU6N6LpGrSSMbz3gO+xWjnEDR2t
+wWp3AXsj7kTmBx/70jivi1hfpBX6q81URPzwcQzcgLxFJxEVawVAQc7N2AgrFp//vAa4266Lr+X
CXrIWk/dleGsd5z1ryQwHttQbYfA709MkmzimO0cQ6jtvGQRhGNgloyrJ+kdBKbThZCxdWRRMY+q
y7oDuCla9/NjmhnTcZpdgZ5TceFIitbkw4eFc4AS1L0l8RHCZ/c+Edq8nwQdfLcZkSYlo97luAuO
Mqd9qmLxQYoOAeghs7DUsaJzWHkF2SiT+yET+9dU4QfjP23R0LT1BSky3fT7czeSYT/1Vb2LhjR/
qlytjqgm2DOLergmNlbMdDbfTBMvXGrI57hz1DMRRYQ4c+CIxNVAf3/9/RXc1TejEGAB03JnV2P6
Eo3E+yWjbawtVyZ721DtSv9vos5ruW1g2aJfhCpgkF+ZkxiUKOsFJVs2MjAIgzBffxd1Tt3zYBYp
0RJFAoPp7r3XJvd9JVK/OLYibddxBuk3Jndh19ZOuxnNwtkLMVmQ8Ptq69AXWMkqiChQLblMvZ4i
JgyvVpwc3dR66nLt7PRcgkSFuDvMTX70W6/fylLqld10eKtSv71V3ZNDWK49XTyuzBcl53BlgQRd
TFPWXARDiI2ygKo49DrpXfZ5jhKM2LeqJIPAIuFatKwx85QlkJXa8ZQ+boyAIRR2/ZPFTJcqKx+3
o2d8AjmONqMRTIdqBAhjDZy9LYqUQ6EDYITv7DONr9qgnYc3Z766+VidEkGs94g4e+s2ItlF4fvQ
9MugN4b1GGBRlhVA2DADCg53lCzXZmN4c/SJCRpa0vBZ2oiuFCgI9ixkjDYKqbU/t9jF5ulfJd3h
K8rocbpjXODiDaqnJhSYhX3Gn4CaThkumZfEsRfCTgnI8dxwXaJr+Wrqr761FBenqN8SnzDTw4iK
X5gcaA0OqCkG/+3HGpJCCOgw0XBohZh7eHPWXlDD5/bdK0aIkx2m3ucUYHOUxJFfbMMkV+OROegF
un0yKNmW5tx9J6M2GCZLCi2HSLsiqtovZ1iHbZH8TvLX2Y29FWVfuHeG2nuTToeBsbM/5wxSP6vD
vONdXQn6G++h2a+cyp5+Bb0JIy79ngfmaWE1n2CgWbfQxbA9V5cUkuYfachbz57yHeIkmL60KpaN
PRtYEFnNDOV9+cArrXqYzowIG5YRoiej5ouiKn9y1ZRfghQEHJrrGkcbbTztive0y0kkS5z3Qpdi
byGEBg7RvXgjOT5mSbDDY0iZ9L35HPkD0b6xZV3I1OxPppyxz9ip+l2oM/zU+stBx7zuWYI2WVL8
7qJ/scxf6TWpQ43ZGaWaKL8mA0ePppi+Gvxl3uMYSCNMS000VOtYUA7sSz9QnxAWHlttYkIi7BWf
EXkBRvOqciu9JkknXh6rQywLdft5pGRRrQph0vRyM/s0xNkH/dVkEZppvo7HnWJus7Yr4xSaMHXD
oI5fO3y92LLE3WFWCmYtz1cGFrekiPSqd9IXh/SpS2ic8lRCfouIT4NfrBsY2VXY/M30qaOtSuoH
cDnRtZ+zbuo1ArBoZ0uTI9r+a/b1W4uifQ1ruyKh6YnJRkA3vCdxMq9I43iMXZ08YOof4II244/Z
Kso9G4JklRkQ37OvIrB+F5kk8MQx8aBWD1MUsKBVhuSfD4aDAYE7FdCYX3UfMEZV7d8EKWDEFmvl
2bHeANSWKoifehcteBNY8XHialuG69jAeRpX6bqpBFYxo/rdlpiMF3mhzCfCAyRNMOvy80gmjXWY
+uTuqGpYyWz6mF2/fB2C+D8LRGooC1mAdY2Z1O6f/Wj2jjm1R5hhBqys6WGF9OhdeGV7iQPfuBKx
9Renj/gFeAbqro9fksgJTFfeO74wfxGxp0Td1n3TSU/Ouswmsl+wyRe2PpSk0z4PnZ0+d7P7NGbS
vluQ6EinTbs1vOoXlnF2jeH8MeAh24ox+4cRme2kipI76SmkI0xuCUlxSu6TTK9KivTGUBCgrfI6
DPnOIiUFT/u5vLqWPAcdJs+Sl1F37nPoKHVXVsyy71TFyvTyz2I0LMjHTNyaqO12UdUEW7QCGL/S
+JUA2odiDbNqljwZdCfvJHM57GHojfFRluF4yVh34sTrdz1XPtxj7luY9NgYpNessL2sSBsmCDlH
kRp2HUG6cPXunTOcZkNEN9HJC0GNLClcSaiygz9dzikdztF0aKHOL38eNsOUAbEaBuZfYIwgwo2/
8r556RKbJGrw0CTAUXjmhUlG+aDWA9qSOTt3iE832YjbBxlNffXn4i2wS6xcPat1Htvjzicdae3a
UfnRz48xz2xZe5utnTDi6T1Ook0+6nY/ipqeFTGst9GVH1K8dXDGXxUe50rRNwvGEPeGCOdn5ZqX
GQPCio833kuCc96rmheG77c/gibCQTu90WOfs2HXB85duwyzM9E0e98cxj3gtWKltc7uYURUPFeQ
cJs2ZXYvvWZcBAlneQoZdF3rOjj7U/yl418obOCNj01/NBjKX/mVX3nBHLUhIhN9BH38n4dxibjJ
a/17qrEfZ1Fjn5kfvjHzWE+xm94JLJFPtslJ/XOY1VXrLu2u+kTHYm+8VlVLtxq7w3M44HGMWUaR
Usr4nhrjM+EJ+lr2Mj0aNYMInBGDwasvRq9B4jABlscFjIf2ps25XLup71D58IkX2pY7//EQDSAH
jgT7rVHTksGjjCc72CSiTtdzjCKnhVO9yKrMviW2f6rtNr0jV9DHhC4yO+XCP6YOAQnKjYZN7UwD
OOb8ue8mDtDZvBmauYMB34hGw3T21V9bNnRkMd7Az3hMFKrxkscxwVqO8VSHCIOoZuwFaZ4Wl14j
XScTfMpZ0Q+ogRhOZaHeNXUqh4t3sdmV7lOkZ3eZWy8BqRnXhk7joYx5fsFlj2vGIbfb5ilFoduO
ln0SPom7gP/UnbwKa1NbIPWB9/PezBw1eey94fh2cPYdKsc/GTGNZuRZ5ja4ytLt7lD0bUxfziMI
ue3uGkb8khQY9iVOtUHL/lLRfX5i0ryswixm4sELcFkX5RjdpJxORR5Zx6DEAWyZzlunp+QiH7Dl
n+Okk1AVfMaMS5vEv7XDMU5LGdFbYQYwMivrwEKRfbi8pU1RNW+ZJ91zUtG2ASL4PKoZ8THxh+Oc
HiaTuBJT2M3rqP0Nf8W4FG3iH1RR1vfeY2Gqcs1mQOjXDmMjHk0UT+XoMjbgMu6nzJVFyzMN3d+D
nrw3KbHrBI8cWCyp1lGxhggFTzqo2+ml5mT9WdxwVotj1TE0BnWu7nE8x5s8HitAq92fGovd9fFZ
d/4QXWzBzq3jVWY4znayW4bKTz7cVFETOdpYMJ3uVqJ4RD22hCzJmNCCzKGbnfXBx1CZ90Haz+0Q
6o1R+k/8OTtzCq1dNbyxhybz0JlXMG1JO8hSLAP2Dvxxh8RnlUTV5+y3xqYmyKB3iW9nTLtqPPGn
xJO1VEZTHYherg45CD+SbadnxyinvYfG6sA72Bz6MO12YR2tisFkCmDA55BB1i0Nk7yaoRR8tiIh
Xo9w0VWbzeQwBI39FRcTYl7tXzMFJ5UFgn2Z5Z0kVsb94IwfQW5GG7d/i7N63msDBIjhinQDOvxz
cISzpTXwlYctba6pQQSYlFgMohv2etqOM61XX9/MnHPd+bZKKz1EVlkdIEZUh/Bx83MvcbF3FFbO
+F9IhMVje2Ae2ZnLoXHbwwzl4IDLnaaJCR4nteyO7iE3uon7/9z7eZgN2tgzeKjavmc2nP/3RiDZ
XEs3/K5iS+xiDRQ9jsdDg3TkEcA5rMacHn9EPK7puUhz+JldLPvDzz3ZJ4g3zOQfbfn5IMZkPkBl
Z7fo+7jgQvvPqECCJJYJb6jr0Vk8bsb/v1cF8CCCLN1Kejz7rr6hk8WWNRw4RCB4zmo4oMlgdsny
vpKte8lLR2zbChRFENdEMI4WiVY0CQ7B4237eRhTGa60e2urNIQQJL4iNrPTFGPUskZ0t76frv5z
TDjEv80+sIPFz+Ofm5lmsu0ouQGR0CMpJ56z62ZDw1hnI+dU6S4zTrNLu4iswnJlmHyyHlHtdAFv
IyHvKzA95oJakU1fLOqDVVXyEGgkJvocldBQnGz8PRbET9uY8+HR3ijhGYwHKfOD9OeWmfBzopjj
gOUnFEc0xFzIqgfDwzHcPl70zystmVCtGl/ZpAfWybHyO96PpgY/13n94eemIgzjP/dsRxrbsnP4
RXZ1aIe4JsqPe0B8MRAzW8gJ/6k3Ga6DQ6/kCvAGAQ6hs6ZdAlYjpPFtaExHbb01rGnfWjYGlEma
a4OvHcLHTS7oGPzv5udrDZcEckKtp9TnkvFzaM9Zvovzcd4RiGYewQqYR9uBNtCYwd5pxT2I3W0X
EJzU6T5dC4f4O7qh5ip2pHf4uYls7mGZf4YYPZ7obDwZNd38EUHSwnXmP22CQxLhyCt3VpXBQD0d
xlezZHbZOeKKZanZREGAvprsIB3l8rCOZICtt8PFQ0AymXfEqYdtRBhPhrwx0hMwaiHQUWEhB/Kn
kpqANhF+usw2GTn1TwgIOCzj8Fc+yU9XwtwrcpMhTYc7BxEt2hNGP/4JzU5zGYS1JlZ2Pk/D3z58
FEXIhjli6PYZlK4Plh0zi7WWbcokDzpMI0zcAvjl5+E8F/rZ8urXKsASAWpo76l2x26MRkLEYH5q
wVx7HTv9OKw+JkmEYZ1cajAR25plgwb1jRaTvxny9GWyOWIt4Ll0aUg6NKq/xHWSX4JD1fQPM0pl
NAYVnaCaQAhRtvfS6fKNqcMjjXnoyRzqDp74QnD+VKa6VzMipkTJI6NpxkjesI9s0gipNYctvvxr
HAW/cM0/d+7oIYz1rW1S+7+qQJwrUi859sdDmlVQTey2Q8PbpTukKZh3PYRV0Iw5SSOiDqz03Hgo
hfCc43caxbTLc/jiIZkyRcKqP0RErqF6vow63tU27BVblkxMKdLM0B02jbYZ7rBYnWzL51PsesJL
R1nup6h1NmkaUhc6/k6i3zxipIqpT5HEerENZMH0pysFzfdQvrfKY5drVM8qmK+kVG3Lvt+LMQrW
08iPTQb9IuoWAwpoJdpbf1wjIrA2Hm8d8fabuM5fEtM51sJ4zL8hujUj4brgqHtr6NdinJdM+1Ew
CY+s2BweRYqs98Fm2RjykZ8p623bsMrb7h9Grr8fNDAVPNovjcGMMDrkZOa4ASqIs2ki7C/kI0PM
fqJofIPFKJakWeYr+UXEFIR7Yhg75F0L3SC6NTLkO4W30ErfVY7yDStfbtp7TNlPtkSXnodAw2pZ
gerHGm/P/adBhndGAmeR++K98VNoa/gvlvCqp60T9M1GC/SHQ9qpU+18DQm+4rG900ed6N+tzTrg
HA5Bf+VevUtyaus0Gu6lSVO6xrTDROkSZe5yFtLa06olQGz07lNQVvhz3GOZpkwT/RGXP+xSVJT+
euQ6mWL1wq33bSD2WuWNUsupJ0SrhEE/5m9pW9S4hssPVHvXroMWM4XpWiPMWz5ijqygidnGp5Ke
YwyaP67LdecW76VaWIn31A5MDKH5UU4/Zs92hja+/4Vv4sUEFQJ782HU1kt6cjtUGZ+iLd8khWiZ
mvLFCGzGEybSwe4hrXbzDxVOuKttuHLmjJS/+SfDICFImdZnFX1Rc5E4m3SIB5yPAFzQYhAGkUKZ
/a8d/s5N+eIPHLy233crprevduRY5HG1B+m7fycfEdHQ5RNx9yFX1wjvBaMJG5/Din3IJ7DMg5Ug
12uFTbCpnGmpJ3JdYXFelDGlTF6IDVHI5cGromQZZhMhdooeJQJClQznyFvDoCg+OPuYzOcAt6K0
OrU0l2gLipfUZRZYegG5N14fnHxZ3BF4cx2r6JfWkFIA/Ls3ZZB15AX5lXwzF0lTJYJxT0rdtDGa
Rq8a17B2ZhSqF3+y8ZeN/Goy3xkOzs2qjrLPsb0wYU95VQryBkL9JYGSkelVbI7gKgbsPiVaFjAo
xzTzx93kGFysHwm4afRWFwRkxtVunvC2cIQumRq8kQoRacra2OX66IbLyFIxz3BfQ1feKQZJmOg8
HwSbnS35GanZ4J2c0T8ZWXjx5/IZ7/528IWLoBRZPjAWqmT6U5zQNOSI7Kv+gVMSO69nql+Sd1M4
wbAKjOkzG06gZpOFWdr5khCsfAlA/18T+cj3uC6nUHX8Rr6n4fSRlQckwV9R8Yi+VcmlLxMPio4y
zmBQ08XMHOgRf0qKLc1S6ybszzFBlVK6RruwXOPOOsLYPtcMNfzDONK2cOk+NzVJih1yIXbk/+JO
rns+up3R1q+lnTFGbPBJFVulbVBHCZHzR3KJwHgo70yOe0DocxwtS+crHjVUSKuHzhPcxprQW0tb
wbYlGwdzVi/b5iVR/T+rGDYhFtxXW9SXdm/4kKQm2FltYOxhgHwkrZM8eWRB61EqnBWkOgZK/hqD
OnlGVK8X5QSyULZcn3SkvEXoYX9puyvzjFPv5J9lVNzDCrWBm9V/g7ageRdv6ahdeUXHmDqc/t2q
zMxw6Xpy3DYzkdFVfpDELl6AXBFwYSxMJ/inJ+bZE3pCG7uiopu+wxqKmQjH5EzLYRVZ89EcDESl
zsFk5ET/HUKhodaO80holhNCDjLCF3XOOV9nalg27OzbiEy5PKneGpcRg6MykKGWgSEKkTV9U9db
yqlMSf6s1qS/P3iiZDeRU3AdBnSCDxC838IGq4+kRazr1I/XDuj7Tcg536HVxPv8kQmms75FXaNa
HD02qrjxjEk3evHJnKKZi5vQiWjyo6vK3PYyemJrF5w6DBH6VaxfutYGXlNG72VBhp7hIqnK/qVG
i1avS58cMlNIplwV9IqW6BJwy/bgyqxDPpm/hqIj9WtKt0g6t0BXxAXIFEpn+AoLTEyIoP70SXjz
VfnZKq7uTXK2OkB6PEHgJcrvGUXqxvaBvyB289bMiVotUQVEaOEGO7gzFGrXM823pRyhVBDXlO89
C51kUfaLCpzJmo4nmE3mnwR0ohxy2u6zKskHzQMEKV06vUryAtZDUfxLS47oIByejU4/lVyMv3FZ
Ex3jdOdAe39GZi50ijW+lji7BV3wVOSOiRHcRWhBlmMEm4QghG2VJ9eJXyei+HdQjgR+tDYzNvo3
IZLzlXDG9ygX83LO/kCyWIO8RY7shU+2X+AL8X6BaT47HdexGHb/fpA0BRAb90yG2gB04hxmR6eL
X4bMmjazn16zMd8kaePt0c0BjAs3IFU/MCQeYs0IHTrqlv0op7bAwYD9PV4QTxQvOvrZ85z8KoPy
LfhTU1iH6N4jVW058FgXLkK0bzIKFoGDcyiPkwwWB0YeyF9bw0Gg7bQnG3nxHNfFORlld2hV8Znr
uFpFSDgWJYEhTlfKRRxnZNNGX5lXvDlZd0IVC15812gosWP0Nw85tDKs15bcmq76MIuci3uGMj0r
srUMzOsQOd++IV8Lss9tl2rdQ1CC700vi9gjxA2JXxZHe8bZE+ig8QwjRvoGbm1ggsxGe4JtPWMf
o+iO68FEKmofUhOoXFQaO6Lr541BQMqiINfGakJ/gwcX9Jwge8aaTG83CO+5AEtVYUnbWkyV1bfl
kuIh/THZ0v1iW5/FNoTE6MiF740kYmc9SlhBpfeLnBa5bXznX4gX2jWkjW5jKmktWLRsmHMQeE2v
2YafZ07Vc2Y3a2UGziVnvghlStQcEoa50gGSq9gw77iuyXqeGdAUI9X3cDJrTM0kJSAia1m3TYTn
VkPz2SdqaGW1DsGmNNr8KV2gKdiZrvnu9c03JF5suClE0nzcIVYjyjVsjsq0XmQ83VTgHV2pmash
mDaq6WoUaci2kXTfwia/fnZfVSs2vj2/66ykFLX6rXDh20y+KjbmyOWmwAePLGQjXcVJB+oyBHnC
+qi2QW3VK2ejZZEfYX+5iymeL+Y4vg6pRpCeTc4ycZGzTujaNghhjkbMOiDmTKC4l7QyFJwkjqmi
Ly9GIN5RV8+LzGXmZw7IMxk2cZgb9kKXctuVwHsH9o+iIfpUFQyWit/FmGKOoYiP6nGVRoyp/Mc2
poixSeCAaOHSTb5Nlu8AZ5OhUu47zwk02xaMwFsVyedWE3sXhLtBZi+GE3+QrZRvi1beAM09dQDs
+Cjj37r/QlsCQNSf7u0Ab6uR3juetnSRdhpCqzfVy9IwqLChNHhNzaEvwRKTp+gsFLuXVYbA7DCH
Kelwj3t+AjPG52K1nOK6xedC7yf1GfTvlGUQfNLgW4iSKjv2HIPHKrkTbTM/IYqkhR+nFDhlKVaJ
8Dk09bin4gpf8jwxthNH/NJiw/rip0Vy0H5YLqTWXC/VsBujsD4UMRWa9IuSi7czHSLh3u2GOCsH
XNyp8YKe0XMm1qJ044PSxBDmoPpmd47QDPVjdRYciYDwstUAyp4UXs9GV0hCaOqE6Sqfq2SN9dyD
lT3YV4YE9a6dMn+BBzpY46H9SBG6MgHo8mszNtesLseT9PMM6DTJOjTJk+deIJgv0vkPqjOPpa1r
WTLdGOAA1q2WdM256zaUPLR0Vd8vO/onTxDmzlP3SEoutHPsbGIHibA+TcwRDzGJurgnqPkY4L6P
RHMvu9Aab/S4pptTmK9tb3araHj49yJBwjRhfuBwkSGYxlKSIP6k3RdTTxVnZ0MBRQPL7Blj+XZy
LlyXtkcl/mZImi8MAQTmGgih9L8u5ZDro1X78/HnXho5MZK34mNEb78y9ACTxI6rY9CqlgKfTtpk
aQKmO49TI4k1DT+Dycncnsy5CM7icdNPM6KfMPdQ6ZnsjjxrXuWP/qiMkXgTLzuGXAZNpdhapd+l
SPGP8/M3QPs/Rnodp4DgLwBKQb+afds+ToL5FW11NFNRukcolQCNVQ/MR7au+zTfUW69Vk7626u9
ngk7CDRTivrF6h0D8lkC2rrm7y55b8KsstcJWpNah+mWzJg/sRk2t7HJtzlV7nsVOuPebFrY0p4h
PkfN5FE7A7MvbEN0qzwwxI7cFc0MHpblTEtUA7VlwZc0J3cnTPHpxv1WpdnwF/MceFXfWruSH+py
JUMfYVm3IsqMrZ6zdj8RmnSB/UeXHjhvRYTbL9TeTPvyP11tJfRdZkFrijhf9LL+JqCQW3Vte2kZ
uP/RIb7Izg/+9dkINbuojEMyWcSTytr68gSFGxFxyrYIKk04qgIIvynBBf88o7jZDlMT4hkDeOHm
rTcT/e/hR5GyS6mmo6s2SqSnQmlGOl59zQXbCo+LI5sIFG4TZ80yqe1tgHicRf9Bc5R+eCkLhDzm
sNXQ4e9sVzIdIJPL6UhUqrTeu04Zmwi2BSpq54vEwprdWZWtujoYTrwJMxVBZ74rxwl3Av3Iyu67
4Ir04miFWPizFGLeWDp4Dup5jX5gz7zPvuG8Ftt+RKpf68C+DcV5bmxYBZzPpJdk1rGPrGgLrh7I
hocMwhDIUAkFK9+LUdvLcD6Q3AGuNjbaV95qgBhDbiD6qnZiAN2HOWrchaDzIJzzEFuH3Km8+G20
5qd6iFmDkHdE4HFiuw0h6Tn1xuzZ8/ryheS6RzclsNYOUpljpGhCDmYT3kyH/zFEwZNXi/CWxlN4
CR0yxR/f+7kxyIeG5Nw3S8bin1VXyFun2argWjjPE8bU3NRvaFp71RZfY+XdijC5JPEjZ9fwMmip
+OM9rNLrhAj71ypr8UkkyPRzGy8yXOXzaFXsSkh20+78BI87PdR9CRC2oYuLQ2Y+i8b/wLB9T5mn
rjvjV5AXyYvskKoVAXIz34Ya4Hk+HMg42ZCPkD3/3EToa6ryK0zn5hYDstsijOHGDer3AfTxmLbt
7xTd8SIhkWUtdU09HqeXoglYCxgtbjUBJEeTYGB0OsV7FrbqSjEfQjM8xpSvV9snAk6CT7ceaAEi
GvUhLh8gvVI92NJEEbQ+zCQyHPM/JhqJqWra1RzUTNw7CLRzRGazPT0WaSyMDeVbNENySfIXoqmr
NYa6cquERdWd2NYKk4d3TNmdGjUaR9iN47KV8ylSc33DE0IrMGDUgPJLKnfVp2g6K2TUFFqHit7F
qsgBpEyFd0Y3hb4uS9e5V44IGE3g7wL9WjktBlVDeDJgEYaomdLhfTBIDeyqcu2UaY+7VD5PQZC+
1bDPR5YOJqhLCH4U9eFMeCFH1NzC+fVAYhl5t7SRAaBuJv3AdDcmZhTcec++oS+6cI52Jnd5xhkb
I5qjQINoM6U7JHDwG8zySqrYu/YLBtp5+NjAdRBcs3CpoHGui+F1aipc8IX1Eo1uQewAG1BviIZd
6ec7vE+kA0DEXfBsjxWra7bO0DMQENBMM/M8opVkJvcVmvBIuLRSPGvnKjNNXoBd3LKm+/YyNJXR
ZBSwmAcG6vRWs6JA/uLAS+/Gjah6kLY2trEK85LWf1x/hmxk0pRkPrVE+E+mX1mtZ378ahqtZ50N
6dpxGUJD8Gu3D19Rz8+bRYynwK05YCXK9LSlzKN3vu7YbKwFjAR6hX5OtdcgeM2QIEeVXaw49a4V
rbiFHyr2iiXvxZyjVOqnZNcNzrnD4fBgbdriNCfyzEKyyJNpjbQNvrfXrocmajZOHGmUTDSRynYA
04HGiSrFMNeE6BkL2heAl8z5peViA1f3i/qsXfYmmxuDC/VydMh6FyE9f4lwkL+1CVdFUraYMWS9
V6jUn1PRXMsSnL6S3kNf/djfy+hQIsvv2Lo+PSq2tqOUw2BF6qCvGY2ip+Z8DCMQ42PtcQ3BkU80
dOTsywpGMqLXYBM1zN7n6RRZ2cUt3FeaefYyLti0hTYeQRl8MS4I9lFvn0Uwib1ThxcDa5ksgmRH
Nwl+WWn+1nb7i/d3XohWpVvH9Zd13OtT4lxtEaDXeywJyh7u7BRRjGCiluG8E+hyt0WM3Yro6j8Q
D7t9ZyYzKDXGT0yUOcPDU0hpjje6WkehZTGwZvvfV3iPfd84NCKzF0rLcGX49i2HXbo1w7zeDUl1
TYYaUk/oOusAGHk2NFSCEFuoyjJIa3qY5m09VTtg3bgnonZQN13PX0RZVGCvS/7gdSbfMCypWyit
YpU0qkETUwe7OUn+BQCrYs/xLkM1FfuYafHWqud6p60as2InXiHm+AB0lmXss+E3mm2ekXqazB5N
e/k5VSYTNSG/zY72rclFauPAiKA/ajZn1Iuu6V9tZvvLDk3LchpCKhsimladLxCNSH0Uapz2QZDt
6dN/g62iovbQrvfJvPOcr4l41oNSw0k7alFUD/fGows/ZwfvIQhxzRwlFdX1qoooPxXQd5vXcTWR
OcHbJ3jVl4/YCmoFO9hBhi0I5pyejbZpN04J+aalK75BILsUv0eTJqSqgZh6Y0OrMZxfqdk+0B9s
dF+XR1JqUW3G3btg5rYtIrpHlQVWizCru+QaD7PZZgib44ZDtPOJXOP3DHcbptiFnTDKKuGyxzbT
54AOECeHc2UXfSU9EzRu6pI6kASLLkcUZoB/lTHTniyxEBR3H72pPhLXDfdMyNam6T/z7xQwuFVt
87cjcv6xhvaLTGGIMZ0t+LmdYaBGDPP0W6jpc+hMjIVsQifOxbCij1nQvOcUL/eEDU90lH2G5iVi
C00t58RDsVOeenYgrdHTIG89DKeN46fHaOp/TQV9D8wgdE6SbaGmv96Mp4pE4XTu3+imfFv0Ea1c
/21KQAD+3LFNZ/zB7BOnSL9In1FwLkRlfif558j1eqkhHIRExSMthIuVnDP2fPlkfHjTNySxs5SY
PnrFRhF46GWuc/qu0kW14dF14czPPLS1nqarobKRzi+hMSzIn5bZvU1Yg5e+h8UqMbMvIwumdWP3
K7Jxo2Oox2Q1xDQLRUIBEarjRIbxJunTU2yzCYvn/JB5el77rAJMfTDY2GZ0qpXaAPNfu+TNNQLX
fKoo/1HbcsCL3ywf36rQd5NMX913zzaCBku8FHQFMF+Lq21qD7JtoNe5iXtuDnaOP+210warycGY
mY7hi2exgfS6+Ohl6JUyd+g3sFNPg4oOfVGTKJp1/9h3fcwVHePBmkgrqblUlOkrE5OLiiu97Sd2
TuBqaXT7G5LQmuUEtnI9+dVela5HyxZAuhl3+7FHFa9pUy2rOd+j6ou2nJfLPhlh5SpmVK7DOBSE
FhUNjTGnDbt9VWcsRgLSbRQxY6+YojbIXKD+FfjBvL8sP6t/6YgupMUIgMQepGsiPmRUsouLnzyr
+6TTcmYXgBG/X42x+RuV0gapDudT67N95DNgJ+7cZGu/NDNRf2H5mYU92ExpOIuxnT5GXqRhclCn
1d7jz2b4rodnK4Z9GwW/kwhzVO4WRObEFOBZOssT3U41DPOLkXjBi1uRbG33CBWTlIfREI07NMJ0
jh4PJzdw0HVhrn08MhPff46xSsI4Wkq3Vm+CY+01KJ8ko4lp6c9bReDSa8qvektSGquVm738PMIC
sh3tOuGCIylqRA5H+nETiwr9Zk7QBfjPq4Nn89q9TG08n3xg5IV263No5PX5sZm1KGb5hiZ35udr
UdMzZ1cw54108o9kOgTHn3txpql8m97zj/Xjxu80PZuqpTwhgbdFDs3Tf77z85yfhz5GJy+aMYk+
aGhmIs1jEuEpKcvi6edLP/dcK2Ao/vM4GC3GajWBnypy//uc/3z7f//HDADNScdyNz/PaeCI/vd/
W4/f0tdJ9lSs//f8n2d5FcW1HbGWP/7wLMYCkGAnejz4P+7OYzlyJM3W79J7tLlDYzGb0DoY1MwN
LJkCWjk03maeZV7sfojq21WdPbfqznasrGBERJBJQrn7/5/znXamuVLWsTaQksWy0SKHlSo9Sq1H
FCy4GpwhHR5CNJJPMEZ2VRyF7wYTy30gO8VwzKdMuxBLbXIjXM2860AqTUyH8xWEF64IxXhiG4eQ
mPND3pIaPUQ5w5A0SJyYFkPKVKoGzresyJZG75AH9LSkHnBbJUDDF03k/sgFJaasrPp9CxLEHztY
4J4eb8KgVCvycF0kBqF2IC3B5xkddgeUJpgJ8Z97Di1SbC8ry6Myp/vjWgvN4UTGEV4+onCYxNFO
Hlh4tBMVGaA/hzrtrIPSoJB5CaEKHRWBPcqawh2WnibUQWf4wvf5EaRUgnUXqycNvsN9Ywx9AZmH
btAusnpoprxhNV5PXdDbDqBBaLBHXzqtQpOAC2Rrpv4+a34Qf3UFo0E20xS9N/GrS5cLxEy6QzyE
BEABxyOQ+9OcwHnBrk0v5JXH28qePjTbiueeU8jy4ZR2Go4DA84CviKIlQk5893UMq/noDUOSU4q
msV0/U/L6z+ThLoYWQiaVx3qJH3uY57LKSoJHnvOsR1RTVsVVzkavecyCQ6DAZQ66KpD11s/hwlc
5WBjscz8lTNDP2vMfEGP8NAv289kyp4nrH/LNvEOacXcLGtnAvxJz7rvmkaI0OCvaXaSkWQf8rCF
G1SKn0BZMDiE+m1sf05pKhc6wof1IILProJoJozhUa+fNCWrJcQxtL1mvfbHryRa6yttcG6t7fyk
w7gghoCelc3xxMB6puI+rvtYxNSE9GtPYWFVx/EcNU+4wVT0LxnilSgkRumEJvhFFj6Se4i1+DKD
PXM1EstSojlchJktx8UZI8K7r1VlfrZdtOLZ0+9lSGE5szygEyylKJ2/SrO4Ghy1RTwZxHUN/jut
V5Bchb8fNdEDUBfNAbjuQ8VEYiAN9VjQ7aqryDpEfo0G3lkb9Bs5vXJV5SBwYXRlbosGELknIj4X
GgWF4nZKngKPMZv2N1SyUsd4nyHCM+qMWJJsGFZxmHQb6scPnJpm19tMOpMkX0kkkesobnxm4PoB
sQoR4+NgvtkOpV6tMQjaicydwb9aJdoG5PQq73rUPp4suE8f0gK5UAMVARuJ5Nk5MHwYFfjYYb76
6so7uCKe7VgIDREfLwa3z1Z+OxzLUb2rvpj9ODoXp9zbZDnvNY+CV8FAUHDYAhovAWHvS10MxZUB
3ILSTnXdTfFOyj1+mC18RQR9zdX1ZvmMQ5bZqBb2QAxCkhNONrj1z4jG7rKsQpS/QfjiUfPzmnzl
8Qxa0SqjrvdZseinToFYtO3lTwVD95hm6siTC1aBtYhZ2QHCnFdqoASIoFk7JczEVIG2mqS1tzr/
eZw67xiY15LLXhbwX4wRLmqv09EeiWNNPDKFjHxsj56916hO7bw+xQK2daZwhyL/RPAWEu0pwtw4
FWRZSQZ6la4w7UFHmYMccUBNOGR64AJEG7j/SPWe0zeDH8U/oNq/xHr+svv/k/L5v47cLufc7v83
uf389fvX4L/+s/72Vf1rICjf9Ru73RJ/Rz8NiX0OFXaA3fU/6uY//mYaf6f0qXuu1G0deK2AqP5/
we2w2T2M89IjSJTr0pt/hbpom/A//qbp1t8t0jtJ8ATsLoHJuv8jbvsvwDbdQI1MIi2/nAWPGQ/5
3/6FCNl30lMYiNJlMPUEDwbLODkpejup7v6Ywgb9d5sPzDG8HxOApz1mxwVIH9YotVfT6K7ezaF6
UC0cJ8TTn/bw+YeD+Y+L7s9I7vx+pi0t23U5TjCo7RkW+AdipeHHBdMnlCWUzYghI1dnIb16o5cG
1azR+G5HdbEoRXqxTf07t57L4ufNacfXYsDNJZuVW4JAjvAm/wUR0Pr3I0fOqykd/pshn+4vqDur
ckVgDRR+gtigizhS+Jlapm0Gs4QBFK07VA3uhwlgCTBJivnkhFZNsnLnvmcT1+FOMJnFAjSt6pYK
jynuTwDxnCWY3VKD2KfqR5XLlxQ52EJK8xY0+k3LEYmiZ7GXpsVwH2oBZL05+tJMv+XybHmIYV3c
F4DCiEo1UKMWgnDXAZ0bTs9PSeII2WxOvDIoAi0K5piMBlCgpPHiS5tEJwwBO7cMnCWYa3xpNBHa
vmlWQkMOOiQoJusiRfxjnHMfjW8/TK9G5D5MNTKBPz/13i+RApx6SyABEVyZHq2aX8PTPQ0WtRNz
aZahZWwmHI47bGS7se6wV3JSGxJkrmMLMaM23XWiu5+yZD0A5GilMyXZ0XGKjsMoPzy/gXXQjsSo
9YG/6/uzjj7LKEHPGR0dUqwhKy8DF1LmNxSptKlcG6PfoImtIbRi6U0mwjPEm4ukbuXGrTBzIqUg
hIQKBgYJC+E9OZ+tbqoLg+4erla+QQMDxsWFIeWOZ4pUM6+H5Gc5AYNw8xxPYxevR4eyvaAZvDOz
8S00yZJ1nFlrnVGD1qzxAgnx2Hfdc9SBCECuWZBNNV7Gbt+xaFpI3cgX4VT4rH2gy08GeqJ6FCeV
lHIb51yIugDyrmwB4yQK+zXWd2NFITVGLqi1RyjG4ODkYxCHxS3X7QetB2iQYKNDApZ+5n2AqCRw
k23QgH8TNKFcEy4NIA1C3/D/6x2S8w5iuGnm1xzDwMOfXwL6f3cJOERk2R5XNALX+f0/3P3UCyn0
u+TfJV2Qri0TdUNpywtmEzT1cgUli2k55vlMk/tilC/A2o9TUN3ctAZBrhTrLpWtBw+NxVTMalEm
QoAdrC+6o5uXtC32NWwdHJv5X1y8+i848vniBWJqW5bOk8uxf01bz6meaSDH0mUEAD8IdHufe4W9
1fQ031iwdAS+qGVcOMUeew4loQ4+bp54xwk7bDEE0RplN0nIcbuJ5rcioocA1/KY6/J6VVW9uUro
VyfW9CxaqhSRCYOmcfALUIs/k8KkMExFxe7Pz4ecn7Z/wHvyV4FWd1whDAH7z/w15cNES5/rMVeT
WVyMCEuLmgj16uPCW5ptDxa7OyEv/MiLC5V2W2sNevEV0y2vOZgmDGpD1/9igDDmAepffyVGQ8ZV
hyx3HsK/Pob5hatKL0twDGOvNoZmDqueNfoKnByD73TqfIqqofZda4S9Zim2wOHRr1RpnoYQm4RW
5ha6AkDBIsZEMqHN0/Si2dDTPKID7pdObFLO9gyQxFaOvbMGm1TZ/oJE3ksTls8cj4LSScfaz6v/
6nj/21Vk6o5g+LOFaSD3FvMY9Ifr326HQU0+1opAOuEGU/QzIT6sOfH2waFYCgP+vx03/E8akEXC
UTY0JFeq8VuIsnhJ947mj3oKtMjG3av4MeVf8Wi9fzsBXA8GwzTzEY85hPvLDCKRbZ31TkfCCrEM
Srj6S+JCc6O5eBMYyEB4EOCp4dtfmBKcuRD1eNBCECWk10V7bv5wbffWLS3N+lyVefBUIO3bj+1c
jTVSeXOyL67U9Ju0EjoXWD/WcOoJC5XiKRG9cw7C6hGdy0goo2zflE2wSy1l9ooiOFqKoNAPY1Jm
G2L/4k3k2J8DBGRaCGWMGMXGUNH2qKUHlm5mrg709j+60YTQMXezYGwQXAFyDJBsvPB1xHrCIPmB
OFexaVoIy55x8GdWg9JiVkZVcJLYdvAHXPLQeC4qs9/Cx7/FdRRvEqXJdVaRIoGN/+mgTUZwrh3t
xnP6SFN1dtMR6KuNJuR88p/Dhl5cNmPDU9E/xLZZo6hsL6gTww3rm/jijnG/bFKdxX0OIMtNwmNj
2OHahSWB7suhHEfkucBgEUNO+fMHge7q+i/3netAzjWly/Upacc6v1CaIZSRYBWEzBOUs9S0JkjP
hdWCoG18uFEqcQ5O3jiHKNGdg5tCFO9AEt1fRxwK5iSdwtemYCSbNEy1JPGqp7p2QhbNRXPSE0A3
ia4de2WKZV2Mzcccwrwoa6e8BJFuPtaAeu+v+wgRgaPYw87Ig/bDzX80nWm+hUnMABWDJU8l2NJ+
7BHWjdmwtgZdbqIqqF9cAQmuiVCQBfOuje1yaw5CrFArqJcYwSLODExb93dFKboD6bpobGRR3hRh
7KGsrAd70NC7ezYUt9R+LF23Xleq7df311QMT8/OR8QBdXC7f0JNwbSdhEW3fn7zvvGi/GHO+TuT
CsKtrpBO4uaMoRuFyYWO7bYP8vQ4zXv3l+5v3nfhNEULFQh9OYnpiwOfdmHy26+LtDcx+aWNd6p8
3QM+2aVr0nmx8Pe+cS7aCfb9/UtkSA/Kp6BqwlJZW7kwXmTndNu0GwOakTYU9n/uToMvd4USTFjx
M65Sf2j3VlmO74nXr1Bndi8qBmlSZwCoRp+1PeEmH0ywWFSkENQD35vOjg9FkPv2PRkpBlUA5mH/
y1MbRfLkTmOwbQ2FPmaq7YepguM1JfWGvmG46WOGa5JvFdKxAWGppqtvIYjFpT7Z6c4NiUVN88bY
RJo1XZklt+sMCyt3Q08jfpof211JJxEnWbOLvxNZKl/9zKxuXRmcJYqUV+gt2inzJzLy5t0II9we
5gwd3zjEtRBVp3xGRtlmAVxO0XxLGeoCQESwxQDhlzB8x+iW2pGzF+jJEOVA7ms0elCE0PRP8IWt
U4qjVE569zS2VfeUxPLdduEH3ffcSIptGAXa0pg/IbAvQfi16fU2KPWF9XTfhKOGhAA/1v6+q1sC
aSgqSkhxMGdJCyme+PyAASXpTfnI9FW9SGYSjpEoeCRSvWi+2oVNUdzu7zlm/OgnZnm97w2N8UNz
YLPc9wQsPUuJeBXogcIFGmrn+wYivH92KwVpE03lCcMoFRB6wyiSdbb3z1hemLFci6vt/dO/f7M3
/xjDQ7jY11/t0JOXuuDwRHV86nTJ4ZFlvfVzkBBapBsvdKJhaE6scmj2Ev9phTQywYxf7skSjcCi
kern+ytQcr+UhafRS3WcS6fKCjRsKlaJ8ueJyKwzy6PicUjwL6rJu3S51YVrnbkZYY3aRYRW+4fd
O9DovoElhIUmOVGoNH/bYGEBPtJzqoayN0/laFH7vb/tR5NZrnBh3GrYOrtGBWjuVKy561pSR7wP
ZI6aa31GOBzsOCKBUfX6XtSGcf5tl0gq7qz6dv9s4I3lxcHWjNRevzmx0G+BYwVHNInHKss3VV8a
L23iWBdZ1G/dzEkCk2JdSKl9u79niVlOwl49f/L+Xiva3977b75vfg8zyczcDEnJleV4C3W8zJTI
Kmba7N43VcLJaChdb2LgHb+9Btc2WJaZw9zkn685Hqtzr9Se4IbFG49bdeYIQH6d/NN9777RYww2
OTUE5CUePHvEgQslnf5mDN4lRWp2uu8180tVqbYoxhj+qgAXDajtRYWA4BqrEiPBdJplCTfiRZFB
FpF2rVgg3ffQ5gXnvIdG0lGRJaB40WDOwW0QGMmt7z5ZaDjXITYGwmx8b9/SRj1nUiW3in9BWWI6
z/LDjTNH209NnF1TaG4mqVgAUIiU/zJGbXZlkqSf2oQuQjr5x9FNtaPRWtM+p/Xq+4XYhAYIIlRn
zYPRDXD95q8gps9ct99fnVgoEhMadZv7h+5vaASwH4rUe7p/y++vW4Z4yaLORLHBj7p/1JKdgN2X
Ncspog+lVKQObli5T6CBz0OR+ATysDfiXYfcPCGMMj3nKc1cQGt+9bPoQe0vsT6sbQbmh1Lp7lOd
zi5TRydBK6y+QiEgsUbLjE2NIWc9xe5IJZyz5zk4i3yiGV68qNC3WYEy+b6b1DzKwTq3K4IoxhfT
Gnd1FGl7IzPyUxShPkojQE5B2QGhQ0h2SgPThIPngJVyCTIHxXrUi368DnpR2ZhmT0PpEg82vyRc
Ya0NlBcrb44a9uLeIpW86J4bkbcbOJ3V2vHC/hlGPtLxgaS9+7tF4Fo3AolW9zezlhKNXpRHuhjW
9f7S/acBcUIeowBLqBL/plQ2vHG/D0/T/BWUXgjjJGPQjtkRYj1dVeapJz0FmimQGa+rqqyfGmWZ
t3Gatc/s3T8BX0gAPe/iXcfPeLLmoQErzfv9E/eXhnD4bltRdLq/FIwG9qsEivX9zbKpfxBFVB7r
wbrZ6HhOWRHkj13UO5ekRWE37903SV9OaL6ZKDqa+sdrGozppUPK2e731wxEEbGVxg9VkbJeRlOw
jhTrHqpULix9glZaex6nuvj7fc9rJ7JXdPg+jEv3V4YwThdpkG5F61LrwOhv3pKukU9mXVgLlUh3
f5+yl+XU7qMGyhYHTT7F84awc8HKFTQTllpAV6cMCEqLgsXvNzTdc+iPQ4RQWJVnJ7ikWR5d7q+4
hR3QuW32AL6cmxqAu8UWg8G8ZzWTTtLf632n9bVtGUrt7Pp+eW5N7WBVKZBFuqvlyrLHYRsAG1wm
lgUVsTqYg2V+pHJcRJUakA300SEJfJSYlgVYK7XOssbvVjH5Wou+s876vLl/pXhCnxq+0y8ME20f
dxyEOvmGQ821q+jdgcjUxZirljIPgxMWi/pmguLkyDXB3uZvh5H+z30rToadHnDa3Sh3wEeGs2ol
Cd40nnLkygYIoL0heIOb0i1dj9QB0MrOftQVgcGlBWq0ViDm+1p7Mo3K30bzjMR2Jv9J4PF9gOe/
qaQZXj2bWEnf7FF4FUXzbDPIPqayWVKTY08i76h8zeX2jjOMVINc96U2nFVVwv8azRcE0AaeVXD8
wJKHxyac65/A/R2jP0k5ki3Zus6XIJePmVGO+7lnu25cIPh61t9ifotLP4LdzUSkA53y2pPqvOKo
25X5pkm11pMDGUP5w4hL9wGAXbg3vWYjazJfUn79zX2SGgIUKSrihyI5kpxdYE3mb7SXmVei3hny
fkK3i6zDJiCTqUv5VekB2GaLFWit0IW2icrQhVpYkss4PpvZNMHYg29U2J4G2nI+ZXXT4wiucI33
TRReHVIs/XD+5yhN25CvvHDl1uXNID0Z9E7dnP0eOxerEvRaiNRsocVoo1x7D6wv3FRhSu0KCMDV
6r+nnTd+oYhRL7QO5SmP5R5nXrCNp7LZCMt098ovrRvNxQ7Cndp6esPhNqQ1rMmBvw/7ULHKF3bs
bESMMmGIuB8wKmLThZogl5C0nlNPTxETBav7Xt8Y8tkgN2FYtcSz3lDjyWe/Jos98rLqFEEGYpVL
8Wyfd9qS6kR8bbPufKfO0n8dl8qLmAa3gfngDQCRTQ3TmMeM/UyW3dsUldrazslKGu134h/DzylH
hxSZvn6kZsB6Og/jkbkS1xdBTeYKxFpPj49YEpUYoBMmddLMaoaARWdHgiUGfX8ria9/CdGDFdQv
/ZFpWR5r4XYg2g37TaeXl0zHXygAOBwRPGDo4kGXNLW0QaXOpKoYvDpu7OcwGIBqNui/RNY93n8s
M4gVQurgKT7gBYoQbCr34rf9tLE1OF666AktAaNxaeziLdaIwfRSeOdwbzAt9sbu/it7RUakONpJ
FPgT4pdERYemZFXPkzleDJgIzqVfRmeWOfpqrNtNhz5xAJqPmgftgK/Fz6IO3iy0Gmv6kNauG2WM
/tIPtwDZy7egqKlFmcSqhCPj3ZDx90Ex5KFa0FewbGmeXQbv+6Rn1BhB7GZ8tO+TJcImgQ3FiLk4
/mQpNTcRhPJR5lGOhUSf1vdd8rrbTVBX9INpTYyAyR7us7QM9/Yu6Wwqi6ybsCvn1osNxWQrpf2m
DN276pZCxZlkFEiiul7ed+9v+IOM94FXfysBJ2LKK1wGpKTDyVfPKIJUWstUgwaVe0a76mUhP3pl
78qZNpxl9Ufue8NRFBKJDMuKE0O0u+j4kW/MVOKtUUzaOnOi5E0CR1g6dTswUyqIDbImnvXI2ch8
6deDpfOQm0kLjmguog7Lp14U+2AKy4PAxoYsp42fZZc6j179JjBzPluoUp/A8FQeCeVGsIuDKt5X
/jRfWWwKMwR3SvN2iZiRiWLHDzFFp5b0AduFW2nmzUAxfpOlKDdxhd3w/lopnfKgeyps9wGpQAfG
x/AKzz+6SrLGl5PO4GvghdlTD/xGJLqDeOHY5TliyDoMfmBsxeRcv4Vpu0tB3p5Kpd4KeiXH3rGo
/DSMBb3m8GjRw1UDLoMGGAS4AjBWH+HSrlx18p20Pt2/ShhoyRMpiClP6g8iKroHx6TRAW0KBZBN
5ZmUhGe7NIodtwhm6wJXexN146kndgURh/0jGOl29EjXoSuQAILpDLGBJLBjIUQqdnQXzXidS3sD
62gXGWPwUErZnjT8n0vEt/1CGGa1T+HLrX3l8WiaD1zTpPV8hQHppXaySbrJBxEA6oulL8RAGHSb
BmX8WNjhCndQ9RqP4jNqGKVLE93OHW2cUSEsfB5kjeZ8GfUx2wMQb0hoI4TiPk9L9OaMxutUl3pH
9h7Ls55KhaUdYsVwkihaM8LrKa3U5spLIRbgNUZZR77ptQnKGLhPkG8UhoOKZs/C7GVKhTUptpYh
93nMTKBG1vLsKp+peFzTWGlIFWXFApZVhU9Zjj7asp2B5T+H8vddD7eUnkJzIIEE208ErayY+u/o
b3/7Iii9376Y34LqxmCYkvIYCXd4qNsGQ6TocoTmYP10ExObqCXTqKzf+nRSVrbp2Mg2U4Y6h3OA
srXotwYBGMqzimdy3501oSPikPlmvsJJj69UNgxLQfGMW+In2TOPrKThjzZAo8pKV6hLyNGOiF5a
eLpMn2qtCm8mq6a8onyaKBTBTjQCN++IbxSCGzxJh4Prwx8v6yY4WgHmlghIROZANKkwMqk0WgXU
14/Mbkp6I3r1in+OYDtLI7xg3hR2OZxJKwU0Qj15lWrZtrF6/YQUrngYnB5cApkNhh4eemhNF0p2
wIAsY1qaTpVe4zwAv8xiY6UP4Bbwamhr1i7NMQxtH/ik26KqzyCGY6j+DYILmNc4k3dn0Mmja0oB
oUujdjOaMdkXjg+sQxQHujbnIgvSQ0IA43JsTCzpWdUe9Bj8cD8oLBktrcLSabsfCRcQcUyi3sVc
zFDq7GSrVO0eXLRnq9ymhNdK92h4drTJDS9Yx635U6m4XscFtX7UgiZPARyGxk9WUyMgFQqMliVf
YkiOuzAcov3YF/BSJV6/HKIRKiLCMYzce8fh8+H6RUVS9XDxel+ipO1/VNQY5yiIM7Xla9np0a7w
GGgMMB+3OvGSS1QMj6OjNlZdv+VD0x0G06weaEsAKTK9xxCfX5mo6gOWvtzyvf3GzaQ8ZykPnT70
VyHSrvcRBgDiwWHYJ83YXqomXJmkVckFHKBkk7HcrzJzOMdyOsverR+z70gp00cxAPj38+QsG3ED
RK8O0iq+m04+bB1DD2AFDcXe0aFspSZBVdwgGEaTmN4oj/f9SBbZg+m8lFF2bXtwOhMrqaM12sHB
Z2bwcN90dQUVyXO++ChkKbh8+pWtji3gJ3CAGIe1viCxp/fHYxvl2aG2e+Jh9cF4g4hQr8YhG/dM
5vdBjMusJ6DkuciHXYN34B128bjrtLZZB4r+bdmRI+nQD+S05W8a1+lW91DYj65J2TefV1G+a1zM
ucZVTeowWB9AGzAkSqLBEf9iSJIZEG8As+E58NwMm0XwYKBNPdI9GVj8tcWzjaJtkUPzeKOpz4nx
HGdJ59rKXfeGEcedq5j2kV7NPmxS7CvkXKsm+6kK47kigmuyrCMtUfSH43vjphZANDz9tQneZkwy
1lZw7LK+Y5LG7/TutVcT5uLWSrsMdaudVQg8aW6oTGMoaltv1Xu1u5JFCmxy5mSjJD45utUei2jY
MCsmTXje1Hr4ZmsRxccgkdyQs9g8cWL8PoT1usTR7rIoY0rZz/DIqq2/9US4dAOJVZEGdEWXFjeO
FzyX84Yj/GUYOu0UdXANfpseehAVNqYdstjuWncrEsSGKBCtLRpK+1ibr1UahOeqZ1rF0if7GNyZ
NZZ7D73y4m2gU/3S0VcCDHc+22Isj/dNNXYmdGln55vki903VZpca5OJGRgHZMgR5uYU2+dKpKrf
Bo5DeFnmbfXaE4z+nbV2WjNYiwknMl3w4Ac1fYp10bE3QiAMUnpnzWweWcsxvgjLf8hki5+KMh2I
wbE7FHnVoaFzukMqMH3pLCCXeYzUznCEeoqrEkYG3KasxkrSKeKjOq9CQC1IKKE4/pHUekIge1pv
TbJgl1TBq0VeW+R+gENF7BsdVCOuZpG4h8LFjIUeBixVrW+AwRI9b4v4IkDwh6btLPQBnkLu0f6L
K8JR8hGbMnCRTToiHzYc7A6JVdtngeOda6SBBEo/7X2WwZrNomS+pptk+wxdXC4UQeo7i4yTvFQJ
iGlWpLK9IMQxtjFMPAQKHZAazUDJEqIMYiTKCbSLCT7XcL/CgyTQ2GxiTHjJU0aG34Hokxqsjt0d
eiR7qZxgVE4mdNtZXTL6gUGSA2kz0DFWQTJVIGwWNhkbYZCxRiQQCD8sz46k9syjAi4NSgfXJ2aw
pe1XZ6OX2k4ZrXuqRVqs7SZwDz4IrEQonHw1zejCAk7saaE8dGrcgaUJNyzFHZIPaIRAG3gEXm8e
RtUbtA+GpV1G6uyRx9Gx0iEwYnok2vrmpDI4IZ53T7ANITSF6RnIzxO9VrTDYS23Wp5s0dxyogeM
izLkwkuLZC8tCZUF6lrlhMWrYzHrAn8ON0vpzBj5OwKLLnJi1woX/qA9kmzT3zJ/1iAH+QfyUbGC
rvfWT3RkZqI9wRR012PvXFVtfBU2C13KnwHVVsq9fkmCeADIfQQPd/KhdLFEnr/0BCqZroeCAf7l
MEHKOsZNo12HXjWnqYi3IIRMRiNlnjwD2pYB/HYnA2aiboOaxpzwNrYmsxFX1YRxFBHYAm/y4a8K
5q8Ce1Y0phwDbQCoIqb30XSSz/mLvkIIb8SJu8zBBi2moBSPrme+ElL/7LhAN2b+ykMmjBfVhhVc
4XSrw2c6dkA6lroeEaXn19VmmPOeVG2ORydo3vJm+ODpWiBK4lrDGAnkbZrSY1pCtCXvk4oJNtL3
lDgnyEbGs2h6UqtdF4iDHMKL8AUP2ZEAFpooSixQI2CY7iSQzGEyn/oqlrugkXKtcX2frcRFt+VA
OMpZmSyBw1Ist/FeZEazGIoGXkMGsSePRko/Y+NtgHorkhaJvOoEP3wogA2QM/iC8RyibAYoK9bL
YafFIzd5NrWbNs/Nje9Pxsrz4Q/X2rcaKMqSsqR4AOJiwuTxYcn4dPOCMUzIR69RCikHebsB40cH
qTQZw4qs8eQshmM/js2rEfvfkEcxLKs02SNYkU/Eu6SHMdLQ8GrOtjbjjDMMMYDL8Vwl4w89CcTS
8BuSLmnALTpQye0Yy5XXdOWqxIC90PDUw21A21x3aIZt8j4XLblhJCAX1aZs4gryM9TyhLCBuMK3
p5eAGt1ylSk/XLekpTsN6nLqc5Ya5EObMqiJKH/1EjVchNt/euEZXU73yXX8OVSFSbBL02yJWwr2
hut0e8gcMw8s+wZ2gr/KjgllmjeNQ//fkvY5Qn8NKvYDD6KJhN6ZJyjl+GWqNw5IhVel4YBgwD6Z
GOjggQfesxVRvW/riHkFGeGZB1UlRwW6bFvnhlUu+6oGHKs9UJpzPjn0DDruuDQQ9nOQxIByx6K/
BrRGN7Ga+msYfdhBat1yzYag0OTEet7X+VARNrnbY/LGI/eU+IAgxnkU9nVwAvH0UIyt8zVSFLhY
LmpvkcAYqgqlnhOtJA/HscNbi03VFjZxFvMSUhXU1WBuJ0iTcNM0Oo/1vDOZBTQGOONQs76ppnIe
QNXG57qFAB/K8H2Isi15Se0nQzd+9Yo2f5mG2zKoFBwpN9hxp06U1jpIY10SvDbz/WT7zvAtkeWa
N0M8hEP5EbqDXFli4KhN/mM/NdpJxM1HyMyN4hl9QvJaQcjNGyM3dIzVuAyZiKlTquzgVLfbWvbf
DS0gXyr12h13sNhaQ/OCFCXbdjXmitb6wd9kvAVOM55snidMiHHk6oHmn3vTlPz2VXbBYluf8dpG
qxYuzKdsHj3brr92PWoMBp2NA73g2fS2OFOi966zshPnGyUbJCeer+60bQNVnrTUXWWGD2i0iL71
s9XGbokhSjsA5n4dLqGLowYBw4cpfeRERpLShKpmA5CvzuLN9UV/K/AEAlPL1MdcxhPEQtLSxggY
ae7SscpF4mT2aSRrboWukuhMbCmnQYMYWXbK/PDTsVkgYlaEXg7jvvWcVZzIFUAZkjysV4BSHqww
ynoAXNpL3RtQi6eQ1erox1vhFmLnWX15tFF0ogcDdKW3wW3yy+qxtjfcOvWDEes7RE3TsrHD6SPy
xFULEkH4qW+ubQf5emd5wbF3h/FdwFURfc2lNA5Uy6RzLhSVBZPZq25jjyMOXZ6SGpStVnHiagdA
sYgq+0N2UOzyRukf+DERmtQoU4hQeceBOBiT9m2I6eB7ndc9UKQX+6DjevRVXjzXNnIEOB1Edulx
eOvg5Eyp5b66IfdjV9vtvknj+hGUX7moElkf8HKna7sLmTVIlw5hUlavDUXcwSzL96GO7ANeUVTV
jVG++92s0kimz9JXxpZuUXgqUDVuEqOTz7o9QrGkbfxEcOOc0Hx1VQX+zpxgkRFf8c3VZuuj/D/s
ndeO5EqWZX9l0O9WoNEogel5cK1DecgXIkMktdb8+ln0ewtZ1d2YL5iHJOgeHpkZ4XSjnXP2Xrss
TwGAlCU50r+r3ml+CB2CANVYn6ltxEtAsAiHAty9CDbrQxSABSbVdpFK134Italh39HZ68bo820s
huGBQIbnkpy+tI2qlxJ7JkQuXmrHwzjDCtlCVCSJijAmW8QROA7LEvWxrJq/dv5J9K0J28ACMSbs
dQb/GzLgs59W6RvQbzbi+kqbKvdU1DK7hDV6xKKNg5e4jrnxsPpj0Dzb3P0erE5jpifC8y3xqjXN
R97mIl47+WOrO9ODrhs/ugv9kEKEydkwFswqgpFAEkAjS8+dpbSZ3aBFemNw2zxGY42XyM1M0AHi
o+1z89nJ8pPnAZMJS5VeKSmik3RmEVgwvI69fqeydDjTZqiWJR2TneVoLm3WyQE1hLCi9rJH4irP
zQSwMRGju45cldAXN4jvNSPjXoLZZ3At9qYeq9WtSRGR3zdgUJ3i1r0LM2CLpkj5PN5+WakOlSVp
EvOprPbUZ84xmBvekjbcUmRYYwXl82m0dWJfiibZJ3DVjTz4IY8hfbSzWpKHUdu7vPPl+4wVI2TQ
JJ8Evg/W8aD0r6bV5A95UL1C7kI4Abd2pbXyPHSGPJnYke/d4I1PnIc4AONk0Q7Vwm4671IabbqK
OkCIHpXce84uDT5FhtcmSPNNjiNp07puQevc0E4o4KdVq+ViyTekKHZQqY2GdRwsMFpjFgxnO6df
7GCWWRSKIWad2/dGM/l34+DRyMwneSLzrNgQfpiuUltkF0CLO3RlKADmYdLYDPpDkpxRCHTXqDK7
64i5MCzql7DjLgRapD2LAVNA05ViTfNtWdNRYzbXn9g+cMNhIQ2owIaEyHasRLcfrCuG7BAZAR31
PFfHonOCo5VADuyCZEcN2Lym2PIRkKS7pNGifa3SF7Yk0+d8kkdivJ2Y8zOqiV9uJ/OXHNdSR5us
x5U1oFk2sya4b1VsHBorBFJsIkuzR+cYTYn88uo4Xthy3OBIEmun1kjKI6MBp3U9BPRP+6a/0nF3
1w7O0UWQV94JCFp6FEKHE4BZq6CI2o4heA2d5SifUkiGaZY/u5egM/K15Aa4zEk9y3Y3cLaJRyDQ
mbnj8UqPt0M8+nQJtMi6uGWvLQcTJBMtjepYlb/1lImbh+rgAIeCnqoLdIjdI79vuVaYMCAXuPGJ
AiaGkWuQdYBbXJK/QjA0cWK+bnfXPrXuiUN1d7Xm72LiBZxF7MN7KDDuuSSj/wS4QbVGvnaJe0/0
hj0CI4HI4rUXLwmNS4QCiszHyEf3alcPTFj6TdsJltPYdXdTodck1dv2SuMfeqA31+dL0cZqb8V2
Qmtf3LWUOe8I8621dJAHFiDw3oW6zoo/5G2Jvm6Rsp0mhWdkzFPnlX33AO2LDYheBu5rq5q3WPXN
fdyFhFSarI2xtHdlK0n0xc64aiItu2TdYB5cBg8b6GDV1Qo0tnRh0n1YtiTsLTZoBCYwGm7dG6JH
T1HpMPLTrLPFyO2rEO1PKvziauiZPoNYoJOGsLBsc2rezXRVe8p7Z7Mf74YmbTYTDZB3MYUbakWU
c37YXRC5lTurbPxtzFD73dGHRcksyU82Ydx8OB1AC01Ah4a9wmnQxtxeB6BXZmCGK6cncgfVRnCO
aMyfbw+1AFw28pO7MSzPfecav5IBDCkZlCvg5hMancpkGx8cjcZ+NG49H6y1ctfgFt/1bfAZ9JTB
KJPHmYGNd2Mz9UOAYSG+ZxPbnDV8I38dkijmf3t7EmJebSZbYRfQGxURx8zNq2JPHBgdGxlO7zC8
sceP4ecIDQB5ALeteLz23J5OMMK26CuHRcgGYWepxnoEw1neFQzntM7hZu8VhrZq25woNIP9UVaB
dk5QXdL6Be4l89J88cpkdihDDbFM78GYm8y3A9A24uX1EUY/VJZzAGBk0vXHPz26eW7R2FJjtpE4
xV6zA/2u9uxHVaTD4fbodnBsmlhicOiI1USzT2UfXG3gBFfSxOLW6B/J5/EOkguPEbh+iaGqPlW+
2bBN1Wlbg3t59wac/FhD43vXoITwsxgMT2QDHhbCuOBH/fusn5+jMdGsEEGgOWLvf2J/bm5z25l9
1vKUKFtfJz6WICylD0Whpu8xd/Z+YVi/a9ysqq2TkF79vV/iopS00BhvK/OgnNY8+GNNEs9fp/OT
bm+dfJT5OzV3pFvSKxaagzTt9jDp9XeYiAkQePmiGO6/ZqkgJ0Y58cVShk1xNmYLjbinKCdKcRWO
qjqFaKYWQ5tW27Et/IsygTnOS4A3H1AAxKsmnr5Q2IybdkoTzEcVqUbUgE9CQy5sMQJ8cZhPIxRM
xHtvNR8uPihN9PKK69XamY1RrggCqF/KAq1UbMtg0+aieqnKDjrsSIsVdlC5IBBPPnZtpu4KHY14
LLXHTGEXzkK72abKUfsgCFFjG3q3jktwprQgqpmSE7z/l7PY0sO/nsPwRPhOUHSbrHXk3e1QWp21
DNg+U9zz3FS0yToaWKBKx0V8OXrAInR9eMnQBS6yTnWnsnX6F6eS53iuaPXis7KM78ySYNqtwt4P
TNs30kR920MajBjLP4NcF4sMLOqIlPW+R+HyEEnLvphuvb49widrPtjGsFRpQ7gqP8+eIeDBE+zf
zKZCTuxQaYNtHFZVy5UT5G63y/SxfyQH2Hkog+3tQW+n/WMlfKRipUn28vyCgsHkcVJZDL5S29Wb
YUo8LpTu70Nmq+gQVOHseXWt3aScftPUUwVJh1171VlnmTfi0SUi8260P/kBcBon+ixJkMhE2UBb
oKIyLByEXNdr8qVRQcyLnTmM4nA7uy2Dt7PbYYT5Z0eg6rFY7fpCK9+gt9LgoEhn0Ss2f543GLuS
4jd+9PPzBhNfNicwURU3LWDiGlZEodFtYLWrmXy68LKwgiOBbaNXJv+/PaNufjTjJyL3yF+UPvKl
PpgVEdp7lOv+yoTvhzl6sM/dfLideWn29xl9xg2Xk8nsNbYPpVfbh8GSf5/9ea5UuA+y8MnvIaYp
avfz7ayrnJj2YGgg0rb2f754e/7Py8L5u4JsrOByYh7584VMS6O1HlCDNnU9nNyWuAI+ruLqB0Zy
rxvTMZ0q/9nvbHDb1hZhOdEX9BA2WUBeIJQb3T8Ky1kWKq73UtfHrbL89ImtKIaVyjC/vf6HtrX3
aWXxvtOQPvGeutuaDII7MG4l4HFG5LQZP5nNNsuB/sDFkfLHzbBFo4fAt9ME8rOyXVzxUfKhKCfX
TeYQbh7bOujoiQkjuq7T7TC42t9nZUO1/dcX+OmIl/FpKjkWYUsM5tWcTh66U33nmq1/MRmb02Ok
uZN3VMVFbx6nJim3WEqgQCSQWEbhrai1gw+HVHWm9CBGDPUaNSlBN8zyYa/xEOxSt9LZjA9uST7J
APWAXxQTE1x7aUfuo9ME3IMxcC2IHE+3djv4F73P3zS0eNfBK6vH3jOWpus616Rnpu/l5OrQHj26
Jhq428GP8GHx7Q6mhm58HQI9PWm9SE9QGMVWMB+8PXU7mNz48D/xCh+p/Log2hZflFTwnf55cKMa
XmuEMPlg94WuljryhqAZ1Z4mNBG4faUyQk3nNNzbqVu02bHPk+x4O2N7DhEtQ0DS0pK+TRe7yvwQ
VlHfF6rInwxgsSlhUKdCk+F2LFGnMW1ioi4OnpGAmUz68W0YMC31NnG8IvdBJpT0iUKkExeRE06b
IVL++8xI7ohWze5l5n+o3MvO1Tx6z3NSsV1oXZtOJiPZrPvSRC1hBPaxHu0VEc1EF/M3rewMhzbV
9neWgRRz9IQBvtZ591lpoPsTafQ9lc+2SKdPspcsBqpQIolMW5pzl/7PYcjHLwsT8vb2FCwQokXD
7BkSd7BwalqLPn4lPtQm7Ex7gQ8YqValvZkVF64qTRzB1diulWarVUE0xsFXzm/kPlhWfUssJ9dX
z4Jlc5e4nuDtd9UW0ZBJm1k/+rJKfrJcHmErxX9ORD4erGNkmMxY27mndAO5BMyPMzJqdKdzTpTs
DrVF+vcZTXrnFNPx2CvRot5AilVCXXEzVzuZyoCIfTu9Hez5ydsZkXLqQOYDCAeesm+vY2yKT3Wq
LmnvlE+29zjYdQfIiwOgqac2desLc8Puymohl0MPkY3odrUw4GkewjHz75saF1Zod9pX46yHzDC+
WrXz7PJXaMXOC3z34lCIuWMejM4LsYTNJgkYPA/zw3SKJjyQZn3ICo+w7J5flNtz1dDbpWuLzuF8
80T9f0DCdSx+/vM/vvKWntn4+OOHefZvqAMT69f/C5CQ/GrD//YNf7ERlPkPV1oO3m7dwqysGfY/
8QhK/4dlKyROEte/1DGi/hOO4P5DoUBVrsGFCD+Nsz9wBGn/Y37t//nf/wPV4g/l4n8Bj73Pw6yp
//M/5u/+Vz+pVMqSyuI+gjtU0sqeLZn/Yrn0R7u1EU2iHRgB/yg3z6/CSTrcZYNajr2TXcvW7O6Q
yaPO4Ishmh6a+SPpQshx/hwyrxbn0LSydWwSQPDnC/H8usCBfKtkiRSg1gix9BVCkFgwFAOzVMIN
y83+TasMa1eXXrq+PUxKwVwrluVFlrVFqRltGA0Mb0Hcx3sbS9eqquPLv7xX/wN/QXfmd/PffyEI
6C3NlFQjeDzhUfz7LyQXeqkUmo1FXIrnObrkGHXE0VR1QjBdTXRXNB8SQjo34YgMzmCY1XYBOh+V
94e+ie6m2ISH2IX7Pupec0XvzrGjn1JkK99Dbu4iJAHfE9DxccN93CcfRiyIHAwpHzPtaWzqExhw
hn7Zb1QuQNuZxyyIIIThw+0u1ld6gZipmaa9i0cMULtsl6M0QX+qN8Kxk1Nf4KKMlUUBnwMLBT1X
Rejb6RfreNlcOupQRhmjdXj52sKFE2QQfeJ3DJcs5S1JeDgOYkrQH9U0jlHpriOjzlaER+wHPdji
NibJJWZvPpbttSJMhLCGs6tX68l1xqWZqPgEn6di47eIjQbiljOinHe2TmDsO48fvDE8qlDxaTda
TSzjsZJ6fnISwvZEyEUXOP06RbUOoqjjlpzb26SAgky2ss34aFljilsHKKpXUvjfTE95NQPWNaw1
XTPeDCA0RcWAsIracWFgCFvQKbyzPPFFjMTSmvJfUXynEdASRUxZlRlPiADu4F9fWggEkTcSup0y
4anvUfpRWcYj0QRy1SqxgVr7osBDL1IUvDso4hkKwJUVVUDtwuxA/Qr3En3pYmzbvZ16T0XC2HAg
A8xpnfikgUwviKRehgXDLkiFYPYtZhMdexg7sr+kGRIWZ0X02MkJJpCLFV2azz0h6wuCniZ0zqa3
zvosXvWeOGrkWMD7WPYJ5kMSAiV3coe+Y9MRQeWd/RpyfyQ6d1m41OLlADjdQa/AerAWfTjspce/
lxkxDYNGf7ShS5gMzhYyTJCYeKh4RiO4qBSUdGEsW9oMkmEB0j75YqfBqmXCHfWKjRJXwtAWNFFU
TIuqenR9T+1BCpEu6+MWsDVtDVCFsKm8CMmJMvNloPsuC8ixaANIDQkVRNvJbgkb8z0M7H3MBpoi
ZNOYijABLX6w+/Jc5zETUeGOMExzOM49KkvL6N7xUJGDGi6M0aGRG7cwXAkXhwZqkpACJ1PDZQzz
FPNWcwqZs01MKNCIjitcDXfGJOd4p+Q7AQtFv0cQwp5D9w7lnpjaR+p9WAPIGUenovhD9Rhn5bcN
kH1R9mC2HMgM3Ujz1nCP7AtOePlKXIFluyIN4pBNfNAVEXlshnrY8MgHguChhzG1AC7zTLLP0XG5
mLqY2R09alSrxYPVFxvUQ0HYvNlhu5TEgY8AI+CXmruBlXhJP4CRA0lMra4hL+EvNk34CXmDeT8p
iaYpCm9tmBOC5K3hDxqpv+JCW/ZT2PStvYB4mwjvE9qgGj7U5OxEq73IAJkA/6mzM/ZP7YCxwHaK
DT114u3JKvOoLn1jZDAK1k0Y0IkJqE9WMUPqBaAw20Rj67XrIaYbOJQEfhIzp3va7z4NaeG02rkK
26e+c7DELfxDQjW+A3M7GztzgBFecKxj/5cslXuo9P6rw264hcn6AJCDhZcU12XuSDuHo6uIckp9
LKtm4R3r1veOmmtkO9ll54QQrWM+aGr+hfzzq9Y8CJ0EHtLbi8lUNngjGA2BVyZnAsEAcorOL5gM
lvkp1f38ZM5nMHWNtW8SRqMpdMLmmO2rHpaYTwGw8ZA0Lmzjk5HVRJ6Pu+nEtfAb7lMg9+5GNVV3
tzMf7T1STLEwJJmCt6f+HJhfUQUJa4upC7JJ7F+cMGzOE144H4ASoniW+zYtB6JDeaiPer6evECD
mMvDkkI0TxSKcidTRHWX+jWv0+rchsXn7VEV2eKRJutC1115bbp6WjSDxxY4CvwN9t1Pq8OB1mcu
PGgKiQMskuxwO/vzEKpAdghrHfaGgPHN/mGpBCrBIoEzlovyqaq5BDXlmYeJriNKffPHCfyPOO2M
FxtH93qo0+YMYMNaWTFuZi1xqx2ENuCiocENM5guY0DyIiFFS4LIilevcd8cONS/63ZlJrDuwvRb
DwEyBXkHHlMz843OyPM4Ztac4mAyme0lcl4+KavSLpiWAtX7NtvLgOThd9NrXzVy35cUAuI69/zi
gNqJaLekPVBQFtvWG+NHKqCVUagvumqgbWdka+xoGoAate8wFOB28YtHyKg/fuwJWkMwrNvyGQS3
fg08cvG8iOpOVCZ+kMaYzhR0DDlt/WKRzLPHEhle3Kxs1+6o20+NW7vc1UL9I+BfHWjZOcXwzGpY
fgyfLoGuUqXt92hHr1k+PQ4+FZyWOOEiiMRX39VfyCKSB0Qv9qbpMXwkDegG3UbTC+XQXeRwPbbU
G7CSEmZX3B2mdRZa93HTrkskTr+6scV66E1yM8RczIOvQy1RJB1BCDTf0Bhu7dCvv3gzyViQeo37
BF68XbXg1xsHmwOZLQOt+AtmxJwYza3K9pHdj7z9/KIkUIQVzXJxMFRtHpKpJ3Yjz1nbBw1hLNXL
pkl95552eb8iEzbeNiImL6iIsaEk+vSYygj33YdjZdP9lI7BxtQD/TLNe5U+LH4HsXBWmovNOXhN
fBQa+tCDKhxGHepcncqDgHhEjyLZTzNTM/UAeyaEPC7jtn9NQfTXKqJFrzqjYE4dEkxJXEmRSCRs
pvUYkCNRKuucx/lz32fF1S8GqBwrLRMVJODmUg69h1rut+kkz0Ld+meCqtSNU3jsxATrVn8Mvnw8
YXe5BaBY9YW9cG3P2Fld8VL0YXNiNsgi4h9EZVTTsvZiMqbhqQZpyCaBMc1xcPNpn5N3xH8dhlm0
tchJWdCwn9Z9acCoRO3Sa4nYSg0cQTfBSg1DoEk5YX5Aldrk25mcetsZ9Vti+Q6bCoC2OtC9J+lU
247x/aIFf7mp9am9jGn86nS0vy2zvMtKa9x4uoVrwr5M/ajuoP79apgB7NDGUAj48TpxLbmI6Nmt
M5gUCzEIVuMHOM1iJZFBX2m5GTtSd2hdevdoeIv7JE1YG1L/CV+6T7yIO25qxZU6WiURC2entWGB
JB7AlllZbpnzktjfy4HNWe4Yb7E1AKFwgvChybxXQtvb1W3z7KtKu7sdusQ4u1Xh7xPjs5CTU7EN
0K8NqqwFdmkEP05YHHjjXos0T8k/BJN984G0k57s2z46xbMgD4wF/OWaWZuySiJDgro9qhlK0JlQ
l+reefdH+lhT4bVPtwPx7gtCB4591yBWVSlspV5/ojH7GhFydO+bKVjlKQViOoXIxAesz7ZRPiWB
aa+1AWt5ZdA2nkZU2aJ5CEZirToG9P7sZctYrC9WVHwagVi6Cd/raVh+gxRhcRz1bFsJ6FikqrQf
8vmgytmWjqdxZY3cSSjDoh0XdH/2RJewlUCdWLdRufaT7khYxSUxwM86it3WDKQF2RUezRlSy1bB
fwtmcK2By3V/+6qAahvOeFucFMO9hHh7e5U1Q3DbGYcLikNbEjRmbrq52+LN2NywJJkcjO7tAREv
a3tG7BL8Cug37JOzmCG/6bqdcbz6/MTt2epG6729qjRA+EoHDeOf11s3FPDt8V+vmVHAbg8U+Pbc
X1++/c1/vmfWB8gZLXx7Cim5fnToBPkRG6+qgVRczIfbQ0PNpOJ4hhY7M7749pXba4Ib3fjvF4E8
/uu72xmDPAORbz8kCQR454Aluzdu8u25dIYpO1CVb19onswZtlzO2GVEXt4xgMR8E5HdDsjiiVac
gc095ObId5rn9AZzhup8e9TNoGdn3JKtC/nZTc9qAv1WzlBoG5hJACVaQoF4DGdwtI9Fa5xR0rdH
csZLixk0fXtosH7vrRlD7c+v7VDXPkFwj2dU9cA/zE4UfDWflHBF3LvzqfsHAmS6R3uGXUcZaGPg
1wNKzIGrIS/AYsczIFtCyq4gZpeVespb4yGYUdqRjz5CzXjtAs72AG+70xnTYXWSpnaxbzxu/0zB
v0ND+jZMALs7EpmiGeGN9AucdwPWe5z53sFM+iYRjBUX+HcDBDyfaeC0Euu9cyOEz6xwC2h4N9PD
25kj3vC/1Gay+BRH+475zTJvE0FcdbkvhfQWrYCCJBt8UoOOy0u6xTKbueWDhGAeZBdPiXGrgTbP
wms3k85xuZpLMgnRn0zaGx3j3+3MRe8BpNuA0mMTYjr8rGFhA1G3Z5p6BFY9IQ8TNAhLgt/0e68v
nR1rdF9hQLSbxlpXvrw3ww7tTq89NdlBa+pH7jr71uxfbbDudCQ+DTDv0cx7H3Up2Mn5+1lpU0Bo
GGc2vAYkXmCGRtIMNz5gZBwoiMUhSPmRCnCDyOBYmmm+qjBDeTN/nhxhD5Mflp0YNn0IpP629ZF0
Kpe6Vj/HgOydmWjf4YJjCg/vY6bdJzP33sXBKgHhTzmbCMGWt50Z+eVMy/fA5tvDdwJEv/Ood0Za
RMD1PVyJ+JPXvfITPDrvCgj/BIw/vB9lASfdKQ5uUH3ImdlfYZrVgfjDGfvBHfFtFdWzrAco//md
Kdsf3RYbGAMec+Mc6n/17hfBccoVkYs6iQEmU9WOCAFzzhJw2X6Tnqku1pwzkDp8YA1w8+mcQeDN
aQQF8wZW1XU/5xQoAgs8ggt8vwdXS5RBxOAlJtpAzhkHxEJEG7KZftjxL6Rmn/jzOBGLwK3X3QMS
eZsITKDReix9PNhIeo7MbiWfRNIVfEnOgsmOnhi+e/hV99Aem21HJEOik82gzSkN1RzXAFyNec+n
3+QfkxXKrYb7cyE9q19Plv8auYW1NG3C3cO226RXkrFaauLS2ZjTlmu3O/aUNceWbsMmbQm0CEnS
Y//QmGucS79T4WI9yGKcLnwMi9ZBRF3+0O1C0AfTjkoXK3ER2e+aFZ49RmkowpCpyNHizhiTXdo+
2mLKXlN0L1KF20p631hi3lBw3Fezg5aVfZ+ARFma/jWga1WM5BGLoUr4UUsATdXEDk1AkRgdJsBx
cKe3drO2NagpjsMnKa21Tx0X0aZglDpz05rcutfwUZaGzvsED5kELP3MVfpbop4FZtctdAtEWmIS
3EuEQ7vKjXTZKP1H69d9KypaU7AQqvir0PB5jOXG6mBuQHme2IyskyhZdZN2l8T3mkY7PUjf2ef+
Ll2zXBFdhexhFzg6eQBMqBsiWOcoP40VnaENvvjnoJyeDMcmM48ghAXlIMIFX1+OQiQMS9tq247V
tYqM5ChUczdlhU4HAMtZ44dL4enlq83vW03Rs8oxRRTwtNm5B9bF2DlyjndPrO+Rjx/pzEQG0Upb
kWa307G3HZOpW06p2rVpdjfWVD+jTXqKyK2TmYtjWKbpQqsauQqdIaPDpt1Louy32VD8RkFWc79g
v5XU0K3zkq/76qXn55Jkza6Rygs+y9Lg7kpcsqyxTiAcXxopWVAhc080SC9xjqGzR66UGx+uqctD
nznBQxwadwRdc1WFDo1DvV5qhpE/VCml3yTqxzibMjYpQ7kQKyPFa6tVhFsj2CYvtD8UjN5Ji0hO
FGo6zrCKZKOoCjZD/56aKXaYLH91u/rUDsQ4OL31oiEm7Fy6j23qrN0GFhg+QBziWV9tgyEgxbcE
VmsofZ/7frnR3XuTRnZnBzZ6jCxhK5nENFeL32U00TqZ1Cad4S9YFZe6NK8EiFMgR/kjaslwRSwu
kro+e20ijBrI7FdujhFynNqDbenFi47iiCB4XLuMtqzpTUTimKVMkB2zHAgZwVjRwPGg9fBR8wwa
XjyrVPzhAp2psW0q5mA96ISiTrh5wp7taz7yyN43ddPZi7rnHjnF7s4FsLB0a5bRNI2DpYUgdxAv
kd35h15a0UqI/k4z4SYG6HJjP4YV500vff0UD/jBbdvNNrKA8KMRz2zhxh9LRn+wYc6GRc0wzvoK
P++WozbKNYF3+dJihz9BKxBFqJPhEa2iHsucRNaNjIXWFjt/WtSiPnhFR3et0B4jy3quW7irXMqb
IYO2P5JB1RmutdAN6HNkt54H0w4uWlFfp9B4pYNrb6uWmqaqI/ZniohtuoTc3duGxFDZUBqXd5Nb
P+cuqiXpwGvSvGYBzoYgc0jwbjnsggynibA1MugjsBpxRe49esUp7ZdOYO5hcyIfdDEkynBgFaZn
5zsO1gvwXAtYjQ1u5vvaGp8QQPnEkOmQOkIupkhqR7tfWW2tNmWUMVgrUxf2vH1N0w2T5u6hyfXj
0GpPGtqyXRLt7SjqliLQ4k2OmCuweJdahBSLeYxLriPdIB1fsCqC9eQM+Qlx6KubipeGfOk8sspl
ow2vtj0z/KbyNRPuB002sSRy6DokACrC1jL2GkNd0RkrlDn4Xwy2BbH1SccV37Ioj8YMvcU3gCOr
f7SHvtwFrrnYmW1VXZL5L6Z7SO4yl8Eo2dWIiPaXNAMUTAYBNnxoLCqhrgy1rdZG+dLLnGcZwY5K
R+MdvtZwzwcPm5NL5pOXLoFFb5Ky20WFRnBjSx6Mwko2OsVnq5v0EnVq9A6ZfVzx2sR6s0r9u/Ni
0la0Zo/mMdhac5Wfl8G5rerHstOwPPIT9wMUAN89Ebr0jbwxWReVfLBG7dnVUdaIPEGEy5q8NL3W
3kjETgtYmPT3YYe4g/UwOO169OeuCoSrxH1JAe7VNmt83o73ofsBY96GSQQ9tSPfyUPDuET7zy1o
2pR2Qvdda++7nIaDRs8Eox0S+8zF7smlg+bOfSaphu7ygpYUUXND8+06VbrwXOTZkK/f46zWzuDp
f1lW8KUQWMXymFvTh8jkA1Gg+tIKo1e7o6gsJuzDBMRrE7v/0OSCH+vqjvEyCQaB9UVlQAAMCQhG
SBqFGFelYwH0UN+FAK8S5HWyHDwiPrj6WUSKHK6N9o4Pn1aL/Kg6MaxUTvRdFdv7qNLag9Fa4Ef6
2NhlXXRWo61tsAJeaWnTh2apTwKM6Y77he3hV+dUD4oBFGpt+DrjAxvrnYG1El42W4OkfM4GdlVi
onsX5fQWa0Lp6R2nm1DqbH7+FiVlpP0Z2UflVghES0us6pklMPretui4V2hUqNgUKTzsgUSCvjHo
WcbxnSNWrTChr2fa3Ui8CTfslSoxIDNiZJok5u0ygK3cspnGbPS6Ydpgid+TbzlkRVjHmB7QanJY
o6WOI8yOlVr7dUed6kG8ki1bIzfeIPL4qKtuwwIGa4hR3hLm8lmC/UUmHe4M9mTrTLfbTUnOQvgN
sWg8l13w0zv5TBM5Fj0o7hpfDZ3h+R0iupG68ISMIliX4fyTfQ7uC1ovWkfQiVg41kNVscmN5bCo
9PYzyLV0VShY8walQDPXU8E8IMgz/WILOgVOjp1QLw+4d5HXxyFpJ1VE/kaRLUmNec4a9xftCnNh
JrTwDQ0rI/m7WYKtMqQTibOpWsfUA8zOiE8rER9OYzMd8aedIwQqi5QYE25cbbBJBRlT/phhxQS5
rkbWLlR9q1DP/U0PxG7pVpgvBvo37OBrHRd1y2BD4aWJshOGmGDLpqKk2RZ+eLLdp7kiM5Po4ozV
XHhNe4BYR0aak6aYJFg87GLCyNxy8edMzvKuW8H+SNcVVF+3Si6J051v1y/WZCaG9HqxLox0MbjB
FPK3Vrw7IeGjOTtAMTrZWigNNo/ZPDe0fBau5u911/7Ue+9a2KWzRi30nE98Vh0i5olYMR5Dv5dn
meLejvS9yv1uDdxZ8QnQYkaQ2uNkxg+JMXm7yvAbki7tT390n5NI0Jo2MyZBWyNUc6a8wE/HvnaM
V6ERX0fklbT2anvlTdFb1DPD43cEe8vxaUAR7o2dHcBxEJq/Uq/6SUNMkkXzWZu5QhVukdZdlSBZ
c9BVCV3UrmvJYLZWnhteQ/TKpLXMSiMLcZD5onATX8Kehqgqf7sZ9x2yrldBl259LeTWzFKhh/60
l335YGuw1ZJpVzhluDG16VqWDZ+G2N+0kf8tTKskK76EHa6+igpEA5VcsZeffRT9KhD+T52FKGYq
4WZ0ERJXATKxKxeFRc5Nl1T8ghRQTkUJfJfRy5hE80qN/alKuWawPa4sHXXkCPx+W+XdL8QCNDQt
fLOlFV5oWy9MQ1N7vN+kxhi8f54J3xi9EMHfVDT4mJJzFmJ9NQm6WQxa5x5uh457mGc5/lL6486Y
ygMsKlTjERYmUyBvphwksPqpz2hP/1/KzitJbqTNsluZDaAN2gGzeQogECIjI7UgX2BJBa0c2nfU
65iNzQGrrfsnp6bY/VC0YhWTZCIA+CfuPbdm4ym8EeFeo4/cpsldm+rvyhUs42VxELb6Msa7zs1v
10RHkFOiJreADMwecJCZLJhVi/o2+ZRPRUToPSo4wkq3tetXcIe3ebVqJ6lMukgiOLWxJ911LaPU
WQk44r2JEhx4h7DUKWN9p2wWs0t8bAxQVHLlsYi5RfItHyH3k/c1XayD3rfaUSRHv0Lcx4mdHcyR
H+apefItEXmxURxGj9Q3Zz7ajHxQuw4vibFwGuushQXxbPqwfUwDYmFXu/Po7jjZGR844CZ0w2nB
GLsXr5cuVqyDcA2aR887+qraU4l2JwTEbwXrKN/me5gr+7NlxCVZP/VLwX7HZu9wSIfKPsXS/QR/
U54B90eu1Wd7r91G33b6LpcXjbHOXV/n6X2Wss3zSxL+aP/oECsCZKz5EYMOaqg6VoF+qtzpUan5
R83SbaQn35Mw802K6ZpleUFus+I3oD0hB9pgdwltupH0fVXWzPsRnH+NVbgUvCnmyi0D3c3X0KPD
6OnfozFFQojFn30jdxZ0yptksjgXnM1iW4mTZ8bMdomp9o3puBjtV9dROvwnXHTKAvWeanQG5nfp
QxNjURDSrDlHkDsGXnKZhUvffR6tBFjjMuAz4HtWRnnX+aW2n5EZhb5gFYPRkMGiuRu7+JQvUPHn
0Wew4vNKKbxr2ucYJxYwNNI3blWOa9+YVAFLiBkqflA4HkRpw0GoP+aZtfTdPDfy3dp0KBymkCRY
k8zetNfRsbVNnoSWqjdm3PxkMCvFkNzpA/EMGrEbRgdBAC73zp+kEcYMykI28kyy6s0y6t0VE3Sj
NrBmck7J5f3AEGcFTwYJlJjCmJ+YyYoNimFCwkbyUhs/Js6KvdO472Xlhms6vaQTlS7xGVK6y2OX
cDp3Rb3H/cnAaOT8c9Q74gCi/FIjPw8sF9wF2YTnmDe6MX51Z0dC4f0y22RLlygFd15G6npF2sSu
gaPbkQZ1LHvjhpfJZyd2XlQLGRmVCDmRtO5l544kxTecbBWtOkfii+dV+KCJKzcYfOKUTtwK29Sq
hTkCh6BzvCJClYIQMNERR6TdrnKZHhJ/ThoHxA1yQbxLxfBlWRAl6UUbB6Y/oa3TyzArDMr8qQzX
qXSjVl/HnR1boBv8FKB2R/Bu82iC4Ln0zfDJX8hEtCofyy6GBozKcr+YZrovK/xRWQt0hY38ZPTN
jVZMfcCMq8JUkqTvDdScrEC92CIaQBYqHNSv3dQe+WwSKGdMTxxSQp2MVWdPvYEycTzT2eK7RcWF
zBl3OUPee5AcGaYctOyab+8ynTglICUER6yWCEx7eu4FPgtVavKACYMRpUdPDSPkFhPwzCIyf1p7
Y9j7nrN32acdV5lhcISG6rYlydUDLEw0Icu6sl0fwb656iHJNmIZ0dyRYbEu0MeODVvUaHEdTo6B
0LMtbkHRXGyUGZPTv3W0Ii2VfEPqqzIJe117dXSb7oW4MHzom7WOMSaQdkrWqrLOQLpegEHxzU8U
fytsfIoKLbIm3CfUkKhx/PQAsf5HrvmPmlasZKFA30lJ+4mFNeFeUxE83Gwfa77iHT80mB8CpGbW
pneiJmXiF0zVptCupuE2aevPFV3YTgf7GiiXwLrSnsgG9eM0MocbLF3rMZn023Gd3sa6e4jhix40
nQB7xPHlbLTcKdDtF5afvvaItJP7l8XkQhO3i4l2gwRf3zgzRMrGxFDVx+6egL4uwHcJeQ+gBDQP
764h3mYqsaBxxHl4FAUZDXWPe5C+kR1HgjPA025MHMBHKaAfYWMu9a4K0Og9WwBiIm8pWAy4SLYF
v8vsYypxnDyCDpGXcB3c3Dg5i2oPtAIMW400gAfJMkBRHGgsfDKtTL/0yXhZW7nr6Y2vKGtuUl/T
jkkuaJ2R4qwFFVGz2GhEWNSH5uyydC/yGzvHMORa817X86cc3+yuT7oxSJ0eG4ew73jSPousnXex
ZfJxJzVwNMWUDxpM2Nosnl89QnD35kw0Yku3esN/VDd4U4U5esdCeAezZdzvCLjVk++5B7/evOzN
p7ZxTn1es4UrzR8zrqKGMpTAAEKG5eh0tBA2lm/PrvBjldaxmI27KavLaC0sBsljl5O2TVh8xYrO
qZJvixJTpArvOGsSu8PSAEDUkrfUsD8XNBr7nHI1zDQWyaYZVm1fgAZjBKEN9o96rYn/xTxKwlDL
BNhYbwpzqvYT/P4djvJv4PMjGGg3NQtFneTPY1U8SK+3Lggh97YbDwerMlDDqcLYpdZGrFLat9FS
ZzLDWcYvJO1AH6QMLUb6P2HEh5hXCLteyjC3uImT4m7OmYkulRPVFhE/xqwxl9OM7xYTUSaIechL
T+6NBU14wlbW7TivhgZ7YtEyyXGQBlW8C8FhbPoJP+DOABGkPyJ/QvcHaUbI/ozZFAlPy0obzdX9
4jZTZKSYKmOtRSVPaLGbbGAXyUmA2guAFTNQ9DoahCxmC1XnAnrRtPsSZM04BGVa6JBwYvd+svWj
WPQiHDvmmrmuhZT7LbHmAEEsWbw1XdjZE9MjnT/achATMn/oj3MvoV8HfUbUZlHTOyBjQFnIe5w8
bMbBjK6tKX9tZv229vaGpqZ9VirvwAeVPThaezS0iR02BoXAWdP2KdZA9pbDQcUso1boRDt9Mt/j
pHlc0A5ZQMj2pSmeySIk48//3KuE5MjMZ4IyqjMTpMbuTkMxLYfSrnm2XWEHQBI/8kXn3UyyiIsV
ANpqzLyjP2mEmvsstM5qAu9PgiUtkUn1b4/abe76aPsVye5kCeyaxYAX0xdYI0Y97FKCOBGYvavl
VC75j65Tr65fzwfsYoe20grOZTojd4NxxYW/T7O8oSPKn0BLNHi0Fu1UkcLYVwhd+8k4qpqMazY5
j1pO2Gg9xv0BEyIe2dT+hISf4tM0o6r4YhWGCikM73FCd7tRkLVkkagbtlhXjY0GI7vneey8sO4/
nNX8ZI/vbkNYtD0gCLTYWdO/WwCYcIDjUTeDxGRPoOXUjfHU3frqc095FVaT7h8MVHMGs69jvIhv
OG4fVhgfhguzrrHKp8lqP2oUc1rXnnj9gPfTjS6SuE7grutWOKzF/ZgKto+II/Ziqhl/4HSS1H3F
hJsVowoaw6mZT6aF0Q/T5i4pjVdLu4g2mw+Zy4DEc4YfBqWn35k4qBfnIBGFrEMMGqdl8iCxQCt9
wjQZpdsS2uvTPfdffiQOygpAmH9US/lUz35xNMmKMXVmcdVc4qZvGd+wrj3xKM+dAQ8s5QaW+iH3
q/4p7TSUIIvV0aDykSdmQ5i9Ph6pAzsOwbPHHJ37Y2KJgoZkzLyJheZ9X1bIGmIGKp4bBxqTR92b
vkkbKQsXBgX3XdyU2aFRy6FoumAmYSRMC0izqg1N3tHwGT8vgvNJ2k8DJ1eJnCKsHcoMgYg8hKM+
7fxKZzZkO3ro7lPRv6FkoZYCY3Poa44yryyikaVwSeGzqxJYfUTHQS5gGrLyHYYmelXAHipQY+1F
CbTIHVKVBzk5gSqRG5fLRp6Xe2mNkH9ztAJe3Tk8wbBVB6zfghXmDDSpK6ZHw6lfTLfLd1hSzmK4
WBOKlqwryrNnDe+yz8prJ9yn3JQRKTuM/ma/ieyUhcXXXs3wTGjid001wyVx1otR5uz/bjVs8KFi
Mx7kPe92PCxHAAKg+0is1pPD6pT9bvLRDcfC/NzVXZS2+Ro5C86uFu/TqsKKUZvZUdq0HD+7/qw5
8EVEKk3m1O0JCF5CHJ1TbW4nVhs+3E5N185+awAagYWmDUR71sb3egy9hSLGE+Oh1eqHDOnnQWuV
czLRS1UxAte0bB/TrKObYcBlTagX3bQ+iWJGoj6QLKdI0UMpu56bJtsEhs4RQEmA/O8p96j5EDuc
0VH8sHIPRGjfuJFApnNYAanQk8z1o1trl3FiwG542lvnseBJ2fMHy0gPkhFvohXzsGfPFrBFUfue
ONHIbU0KVo7LXsNPjEaeBQz/+IiXYhmfu4HDUybNCYIYXDXZIHY2P68FMvDVBu5WLIjLZn9+SvFX
aap7Mo2EBZZlf+3ZNZhVn5Fnut4YQBwrMDCVBV609kaOAn/8PK40mbG1py9HHDYA7Yn7Zzw8r6tP
bAyLub0DINWuaLno4ZECtqGi9aYENLvAYNWg6d2pkZyCHqF0jTs8KDIbEmNtkKSVw77S8S2wRjmR
AvMlZuzpbl3i2m7Rvowe3Di7tRdOvHThEco8scuTFIAmb5tp9Z8LQxr7gryVwSpOoEdFwFaTygel
IUMVm1w8sSCb0lpDP86pTfwrkSU7jHYDhnHfJI7J3Erz9uS2qKDyDM9XRigN49JlZreCwQ9+qWT7
Oz/n47uFKzMoDGc4JFbznYjafq+N2SnxuqMqpHm1JVkActizVsadn65BuTJK4qOqPBSc1os9esCM
l+yY2121kzn97IiRKc8mXiUU+GJQyGqd/qbKy2/aBnizkq23NNKC85IUr0RGqIq/9NMpGXBA7PSY
A7mYzeVQkTK9dvLLas5vCDgJBmTei9n4Rxw743mYhq8rUrgdaSfDHqc+r4shm+HZmO+WS6CPCQS5
aOhx3IEhhm4YMtreNcvPraAGdsRPLVDruklkmqBjn/PQBNgeGBo59n7NKgCu/EFLnW+SeBNmog9l
nrOJc4xDV+eRZ46skvB+oE/Wwv+5teq/Fyz73ODqq/73Ztr62hAQjIBr+OkG+q+f/X9/o1++iOjb
/3B+hR/Dxy8/2ddQwZnuf9/cUDBq/voDsBdtv/K/+z//1/efv8ufvFX+P3qrDrBG/8+/4/vo+4/x
F4vV9nV/Waw0w/o3NKuO4bPZ1Tl5BUGl8/ctglYz3H8TuuO7Hq4fHE+OSb7if9isDPxXmG8JrrWF
o/skGP6ny8rQMW3xu8Hgc4TveP7/KIHW/jXjEXEG/i82cOSI8XdE07gFjf2L4WrMDD/O6o5NuR/N
af6NJ3JFbEmaasNibMkxHHZWfPbGz95qXmO36C7lqM8HcKFtmMLBiEC/4Ib1RX9o8+QTMTHdwR6B
+tMkoF9t4WKOo7tHce2xFSBshJdNfuM2nhWNqGp32cQkTOkZ640OnWdquCFxIvopjRPnqLCdou57
xPXBHMm478aPWHrTnYBi4MSEwVjOQoHX1dXpn51Xzq/Zfz+vi22gCne4OoiLPfvX61JIgrb9Pr3r
vTGPMKqlu7JaVGjI/otmOAcT7cSSTFT1VXNkxP8w1Uw1PMKochQ0Ud5MKkB3YERN7TLA9FcjxH+X
n2yPjNFWjRen1b+1mLCIL4o/oJAyZBamfQa5cUNMALqueMovLHEqEkat9FRtBVzMWIR8eCcVBGuv
K50l4hnJGuoeZZzLGD9zS1aGfOLUKciJzAwEfmbi32hsC3CQPUctGQl3TAbWyPKni+x1KKac8YHw
v2s4kmFvYybRRffWgjUNvNHKokH7Q3av/Wtm4V/X1tTpnHXTIS3N/M3TZnaFxwBfI4coaVCePfZe
1VwTpR3sQd+6fAuwu1xYYHSvbO73Wp9bb5qrPwvUHyXCrqdFhwcyE4xklIDmFsTGNF0DexaBgZUR
O0w+o7bghrBTAMVxyzRfHo2WnZ1MUD3lbJFoB7MN4+YhSs2rhvNuTMNyds72shDjpsyexA3Pv8dP
vl9XlMqD3b/aPCx/iirdbqT/StD862LYBPnRNyHiQoLy643mC2tdM1tDspvvBdGWISMcD4PCD5sY
s9BGLrZj+II0f31IVvulneMop+Sr8g0SFpDnNO/BZbRA/0umyVn1RUs5+YWZQx8zS9QkfRMuXst1
ibM/pU8af/P2sG1hCds1DVv3rd/eHpMyNCNd/WtedfGdMXYRi4UwndeWCRYDTR0l+cjROqLkgt3q
3tip7+98fhES+f7rHx7ZXzMRf15Jx9R9LqHLy8z9/ZF1O1aZtsjuTGC0zG6rZIvzyLeZkiR1F0NQ
nVQGK6WyedIXUhyWsb9Dx/mx5CxtXb/JX4gEv68dcUjJgYgmV9y6A9WpQdn9MCLmzno2FL6jXe8R
FCzdc9yt75lnZntRsoAZLPotEObL2XKgEOmw6lWn31og4E70w1jC2EARpcOGYEPV4Napo9jxaN19
HjWto7GYu/W+Qh8frka2XgPcsvPR0FexK0SmX8by2Umzm7Ry/xB0av1qMv155cj4FRa2XsfZjp1f
78ECNtdkS5ssOBpXHE1HUu6THaQK5+jN1h5zGeTjBdedNqK07dlm1Pm1omE+OCnRo+48Isy0IfCh
r1PMHQ4qb52jSyZt219cHkDlmuKsVQQxCAHRIHGHHYz95cggiscXQaomkDd15Dec2OoiPHUtNtwk
kVSkQXPvNDb39D/fLsaWEP7bgyd0HW8tobrItbeU9389+foarLxt6FdwXtnBmOhjdGKbrUWG8Ubt
FmnWRuRYY3g/93f1pLt/eA0af3O/cuxSHbiew8zB2R6ufzl6+8XM4FlaV94sZGuM+Q9iHlzNrvar
VT0AQJiD2cQil+vPXLmz0/FG48X9p+tg/c0LiHcPgwXb2QbeP2+Of/lr6AkeFX/WWfjUDE7w7g02
+VaJ95DlKbOJUd6afVfczq37qDfxe+lvSLU+AVqpk1OOHIdzh0b4OAq9vsBBoLMhZVLlb3lfmWw8
tSoQrCKRqyFwQyjDzkUw0meGFfiALXeQ/LbHL/no4uGYxfh5xmQYQtexOiSgcfWHyy7+7vvFXi6w
rlNfwfD/9bKnlmYqrdSvXbbczwaWQbNu6heZHFrHW6+lxSyOEiPU9Np76M4zBtjAq9QUwnA7OLI8
d8wCrhUb8N3PN23LAiHaghKKxqswRpesWqYY2Pi3HvHhQZf9g0FKMTsI7SubDTikVrJiKQc37baL
GcTAgJ2VcbJtt4ca5dPRTO3P+mo/5hUKA0O29yBy3GDoMm3njYD6pON4N/A2yFJb3SRAlbTsR9d/
dQ7kXqlTIZZiD0QobYwsikcyWItUOXw/yg9Mhte72nLrYEwyDCMKxanpWxHqaPmQiYc51TFd9lfx
7Ht3brIm6CD9az/YTSSrqT0h61kbHmOg6mSWLmPxp9Pwbw4UYfr2Vvzid+fp/O3DGeY8QYZx7S2t
P7LCmBj1N59rtEln3eStodTiRNXmKB8yPWgNLRS5cybR/VDgUGf82rZR406veVZWpxjtxFxOWbQJ
Zw6NaYWlhh+TsdMQMKz7i0DxC8vgF3bB3z3PzvYC3UpqgyLt17874grNrsvhik/sg8pDXpgx7KdJ
S9jrzEi3nPXZMw4JOTCh34/zGT84O7VYDMUhlUYaduhd9o1tvjVjceyWjiWWBEbYxsudhrSM5N0t
8lsax1zWqPfrCtOW5rKWlUsT9rnwj+bMvsYvSF/3TOaubZzO539+a/7NSUHTYUNaBqrGP789PDZ2
zzWW7RUlNZDZZTglHJWB6tePtise//nP+rsHle7IsDYQhGF4v7Eg2tLDnSDra1EtbRRr2Q/Np875
5z/jZ3/zr6eAvXVfPDC8DEwD59JvL+GqMYlSNkG+yZGECRPhgpHxkC52dmbbpTCJ8tFNzY4a0A6b
YWXSTe1Q9ACyHBNqMOW0vWb7yhxApDfpwdacgw72KEiAOv7k4BcWoIGGLRPRLuPKukXhVR5GG5em
+xnII5rjFedBPjbhBGJ2NyQN9fhWv0luNNZ6dyNg/V28NlR0Fb9g6duXlPZoB6jD3OXSZyEw+kg9
Op0S0qou0gHmODnLIz6WoL6NJ1bTpdNMf3iTOuBBfjlBuXYeR6egcbRth1bp1xsefUIiu6qDaiOf
YZQnN27M7Gc15BQkvXboBXsQYHksxaysDmxBXV7X6tUq69fVxelYxv0OrL+OPoAojJ5nlEFsGc4V
WZ0swzHryBCQ30rI5YLprya8xOazEXHmh8rKGMG73lsrYgBkroMoQcu0KOMpT5wBqDVqqFLfzMyD
qd84eNkbUi9Do40t6pgOpzPPXGQQnhz1qizgZOacccg9pRg+NZK6MUbuORd1wtCb8hqsaP6JLlrc
LKb3bYK2uV9Vh7zYdG7++Z7kMPqbC0vsp+Xrhkdv8ns9xpJCKWHKq4D4uMtK03hUmbdTVXuUlWfc
z26H86BZ/jqLLQc3dVwgW5n6+mHSnXFX0k6HMifIRwc+hCUkFidnU87TTiazU+xwJ48nT1iHNB/z
W9mDCUuRHSvCKHY460cWYYj9Jr3Nrrkz3ZpWZ+6VKt6IXzBOyIarS26z785snMOuf4tFtwlMtU0K
S3atPZ1/2Ga8pScPaV4hc5Zz3hfyX4lQsYY1nJ3lWqxns2d5jKGf8YGb+ZcuJSSl85qPojJdUuPc
755oNUqK6j5R0yHdZH7d6KsbjCqYLraciaEv78uC5BHPo/SOWiETwgRXg8eZbyeBuUDwB+0HFDaJ
AyLUUzKYBidjHZfUV9PxskuaN1/XreXCJXBdJx5Fp8kem7X2eZbrczezanbRKF+aQXz1WEAjQhYk
ySX62TinNdZe6LHvjGsCmorvdo573xk6MOAcrdJtlnOX7TIMgZc+5SlekpSMP7O4CpUmgaWzsuel
dLJQyx0mmIYBCYfQN+xqiRwLx6Ugc+1Eon1oiaq6c6r2R2tqxzqpzdu2GvcJccQ3a4/ub17QebRY
NdmcwNiBrEClmKAr+0PZ7Px+AmwPPfQf1yLaleHT7ye0ahdb4eK8arg/cY7x1kQsthz0qveRySPJ
cmbH2eGax0QjU42ps/Mc6312mCRm9tb1iKFdeIrbpMWIp1+b3FIIfzr/Ym297lCxBvfL4c5bjSJa
tXbPdOwbXa84z9ikNBYdVzTYWL4G1BHCOlWSa+uxfgclgaTOzllkwq43TSTtFTTq0Kct3M/bjQiu
84mtCMmco7ovNPqPzC8/kR9RMxfJ5W6ys+/uMIAZ5TPrqrqNUJvcjizukKnmLm6GadnrttfwabTZ
4Q9P/e9TES6sb5sOhTiZMr74vR/JRoa71pbqzSIqmEbSPrtp8mAU5qRpiuLAKM0K1Iu+DuRRpH8o
vIzf513bn+4w8BJw8y3mkdth/C9dgJxA3WokC8NSCmQqyRYsbwxXokZMOenH3IBynLsgQfu9lbrW
KWepAcFfJ3Iy+/4zYWg1rbtRoVGfS+tsFPJPf8O/OW1gDvjCZPppcvv91q+Bheqy0fdvZ1LLkWB+
8wpW8H6zfMwDf5Wm0h+SBMfn4n5aRycNQULOFMgo+x1eO2viO1Eyos+8+rFb/+EkpFn8f17Zvq7r
tuNSRth4jH7volykV2SNNLcCECk1ItLNXE3Pjjbd6TqZBQMLh10vXKTPpAad0krCFCi3hS9ni9Tk
0RxyxYGCErfxdlL1xGU3g/daLB/otg1aDdmEEILmUMZVWPrepVVzvF/nLg2aVrqvowHSxp+dcV/O
tstCXZ/DZR3cY5IsNe16CypWJuyAXTnCwG6q1zLnAfQQNV+ymmNRtx7ToTOisR0wtWw/tVPDP+oa
RXRcTqFylPmwDuxp/PZu0f2XyqjbJ2VMzmnWmJF6i+d88gR8gM5qEeiOaFZnXEgkecJZsQF7qBJR
e9myvas0mntimVKXaW+t8mRXkmeqGYs4G0BHRj++MQAYH7w1u45w802+4ibV7JVTjCXryppJ76z5
3GtpHfWuexxZ+AeufxWjHy3KuwXfF9/3M1QGD9Lhcey7Yz3r+WO6mhxUfW6cXTttX2udJHI5runt
5I5QEYb5WcOHsFDevw/I/OzVK47+RKJIaRfrIakBKawl8RSEkzySsfN9ku5RL/C29n4cEkJwUHOZ
BFCobdwBPbreJrSlkEE/ix5FX4hXb73YiflYeEXGUF2xyZRtOFmqO5i1hnR2qYyD0uID4lFnDx3/
s2fk30F5IaTuYlbPcfGwuje+nah7jlLEd1LgNCHryJ9FZGt6fF56ezeM+dFazHuW9/syc+QeOfTR
q7P+EdrsHm74hNKwfdIzOg0nN7+lRBIRM8oIRrTNaXbMu8EGJ9iOMSPGzP6BEgRfbSWO2jz+IOUZ
BZbY/K86cQByeCg9SWwndxcGp7cOByGlqjmymKIRtt2vDTRlb16/NWq40xRfPK9M6Gyak2WzAk0W
14wj+FHXUUJp03kB4N328ee6QORmVqBv1PzVRSY5bWwisBzPRSUZzIzgmAS4lFhcYiQ5gxF/mhwX
0FEdzDOFsjE2HjKxBCn5eIrbmADNYYtsyt8kWFMO9bc0dy8lpX69gq+XLklJMWP0pVdPJcN4J5Ff
FsCYwSzbBDqN9hkhDLWRyOIrQb+vGTdSQIAU8gLsfmKD3tqeHI94F86rhZBFgtkKe00+aanXh7nb
4J0YmhEFAgaTSvnqlBASUUlZ39qyUgdTG9+Q1eiolbFjY+AjfqCcGKJsKxMYouyHNbSAaxofBaKO
qx9JnLtE5HGdcktcdMGTk3djdW2nbwAa4ZM7XMnJO3kjysaB/b9fbiHAsxV5jUoiMeJ+r6U/Bpbq
n5ocLW5q/ahT1rwNmUDsRJHWCOO8TtZwKRptheToAucv7rDt6ZeFch88ORO7vg1QybkBwmgyDAhn
6/BZNBoM9cJLgcyNogb9BpiKdidhdn1DOu9uXZJ3hIw6MrT0k2AuG5hdhdmou1nskixZw2qYI6HG
96n1a8274L8dQyLVCEZpkO+Q1NcSlyem/aziqFD5d91pEQaWIJrmZbkb5fLq9psUzkZhzJBf8AZZ
EwKlaoz5XfoNqzJSEnO8HXM6h1n/opWrfvCTNw8VNQsfrHtAu1SKMqvPY3UBc0btDFKe9xiCIWv4
cIDZ0Hm/m8Vj5bLIyjJYTEAxIyW3ID4JdAoZkq/8ApGDZtCaUP2OxUumWjDzbalCd1PpD/EmA6oB
WfX+emRm+ZR4a37c4gY7XBUBJKivvhYTI9jquAPL5Y03/Ru76TnScbNVCdD62O8/SU98y03q9won
llbpMJqyB+RZ6qyRLspV1u0sAfkHrb0o3qxRr/YCU5YxNWwV3C1dyHh3AZ7sxxT2BBy8IxpO/OKC
xIsqWcw7g2C4HRFzUR6Xxd7GeYj8vZl3YnDtI5YGXl/ao9Z3XxgosTix068EUQNsbtC9WknyiZDY
OVrt9kfDiPhUKQylyNLCRZu+2Za8XfqFEILC2OjficCTt8iDa2ivaIHys+HeSXtKb7OxDlTcocdX
hfmik+IRKXhHS/+BrKY9djHpXAQ/3zSzUZ1jwqDVfkBtEBV598QqFO23MKsQBMLm4tc7TgxeyH5l
HFdNyuNi5e1uLQnfGoz5we98f3s73BSq+8TEGNADq4EcZdO5/M8fKMCb85hsUeN0GgijTXX2MVZk
4mPtF+iEYFN2FizGcuekOkSnokRXtH1R33qoDH7+68/frhiWN8aTYp87RXP++YNONiC6I1Dby5x6
hzmLGxX8/D9weutzX37IpnL2umzfnZU5NwNjZO36opF6Wqcm38+4F26IteUpXeWPwYVjZVyxazwV
1EOMlfnziQ47VRP36Fy1+IqH1YSlLMzz6jmveiGHaDHNT6MzCFpCm6ZOSy89Au4+M97MJT12ypt2
G3bm5xX3q6U6u0jOZpMv6BrnecGRoDsqsteSDxbY397IOu3J3B5yvE1yh6dChApR/acMtlxfe7cz
5fl5XjoUw656XA1fHYDeBCojiItMgXbPToptJZPOaVmYreVCv6UieAPchGHLFZQFhBuUAhShsr2e
2qBl9NayZhU4LK9GPO8tfX3uxChP/iEv2ld/GDOgZ33gud4a4CTbIrdeXLrOTSZYXzpNYCeg5EwF
OXgD0mUvj39oEro7u211t1iIc7VZRsxj71tPGej5kTEKy3l3gHuy4jZfq9JK7/P+IuzOv5VsrifA
eiHdSL7TbWBySubMeGlqb6l2m10xus0ek2rk9v2XxWfop9saolLDZ+vbPhjgHzMrgbcxeGgiRRdl
1URl08gh8HSC3AToiJuuwtJljHPUJdaBvfknd5A6bpoY9l8n45vBMe59Arse2jW5SNKjQzE5X7rs
Pk9ym4jprDy6nOGTRKC39iPU0W540Wu/Othfyet+nuuhQEI8H1My6U5xIt50oJasKzUUgtY3x41V
CJ8pP5ZO7h+HlR1ZS0ezsCB+mar+ZoxrdPE5McyCFrg4Q1xnGGYlj0M9X0c+cyPzxls5klrUcU/y
5p+vLjWpyqUZxquMA8lKbeXuvUnnCjzh9m9iMKtA2YyHucf7Q+5xUDUqfvNqyNF9Ye9L1ITMMA5C
OCMww+Ijs0zQBnrucI7jwa5V965cYNR5WQcWwgY8Qc3RsBIo45munQarOtXkI6BTWp78tT6Sb9Mf
Gtr/nWJlTTiiE9Sx9T1PdbTrPE8L75s7CPnfYdfbwZT4jOUtd70QydYivdqRkTG/tB7aOtyXzY+h
s9vbbizOfSN5g6/dk06iTmis+fQ+q+wxg85/hqTh7x2FuwT+RXo76wRgo7a+JLWMw0JgjPec0rsp
PF5o3vA2M++AxFLdVjrghCqNOul8kdrHOBWEiKbzlZ/HFzAreF8B5GfjfFu1gsW82Z7/L3vnsSQ3
0mXpV2mbPcbcoRxYzCa0yohIneQGRgmtNd6on2NebD4Ee3rIZDU5/77NyspoSVYxAsL9+r3nfCee
goe+RKjo04A6m3T/bRetZ6+CYt3nZbdvq2ZR635xMZpUdOw/sFOmRm2mWjuo0Rp2eauHy4wu4l5V
fF/Nit2HRoVfmIgWmz7yfNrJRXKSA1MgQ62CEYwIfNrqzF3MF0TF4yzBUNgJPA71SxuMcxYhG13Y
1zsahsMKZMJB7yN11jv9grfAIINIJ6IR49jOocpmHEsq6yDEuS74uVXX/ppUxXDZsJdhz9IudjOI
nWbxnlUeSdmUJhcP0OOaFy3ezwBxFD5HdrBmGRnUilQTzTqXE4JZJzwnqYtZOm3VdrBinOvgT/YI
Q1a2Cu3nTgdGFEFmBZEZn7SC/h2t5FMsyDRVTYjStmr3CUmMHXhPL8rRh/gAMUU26dvKNN/CbigP
kUg/lq5fQ/dRa20c17VfQ4rT2mNoO9fI0bxLaKpToPDTa70Rn8eSsoxl0igL90Sq9UNjET3j1om1
i9FmLPt0aRIhSuo1uIiy6uoVymI4vV1AnKNOv9hoIUUCOq2udjN315jETkj231IwHgP6v2Nmdhp8
GyDgjFoR4Bpy3CbZQyDzEMFrv3NvXp5SlitcIRLbM6p9VP5YBQeMpKUL0wC+bnD8EV7MNnCfp564
zkYnvamcT7QcFgShMWH0jJZoJZjQdJAeSKLMdkZav1bSB4bhIqrxJtZ7uFL+h6Bjj2nvIbxUnyZx
jXqcR12Xhwu/jb/HEQ0Bl9cPIwMBVSIov0q+/VYYOgt2S0a62akvIXAAsqeHGQQ6HC1rfO64lby+
qEcd6V+gQeScP/KdKXP91W/uzNIKjx0YtgY2bWFnw5FKZtxoAYbHVI77KWbdqwLqqZC2IMu6dWdq
lVoHdrYTmWjOdP63YcyxKdfzt9FGeKQw0+MLyy+paqO10OG5ghMFwVqLj6HzUY5mdeoFp8hEDWtt
cg906QW6+gDChJYPKwQWxQG7XY+Tx4y3BUdjjngYDQMBdgYx7LaxsseYI+4aF+AuT2Arhr3erpu6
8rBw0isZ/T47NjVubsvsnwC04CEYYL6WOtt1yEqC19rl0iuJRLH3P2BQFcchjc6JyN8M1Ymdb6sn
XS+RG+NBpeZswrOOxmWJmRSai16doiI719YUvjq1KaEc5W86vZ+tOS8KjAtCUwSPPuVDQKrs3utm
FmEUZAeYNcv6e0zp90gsz9EhuvVIfdxwcCImNSIYtDULmLqNwwQ19Y3DvBSlTcK3dxp7G5rymiP+
PRVwUXIVXYw0Q1yfBuYBKS9+RHAHcVpjJLK8mECcnrZ5GmfYHVqSWN0sXNMm03nwBQ9249urGB7M
2o76BgEvDiewRPhnWpohWRJ8oDmdnFrRvvp91K+tAmtd32nxCThijPSc9BqzcrdWI6kf49qD+3wc
laKlGrj3PaTTmCVrnPRgb/YnaZUhoQuGdRxi7672hHvkWq67jDRet5jEysSM7E6YFQAyfEsH0uqp
9IeFjToGamu2bhCYg3+ws6NRVW9qDMK9AZPrmJc4DML4nhyocCeSsd9UZRCt7DTaNXbeXuKydaBV
ISZCZc6vTDA5aeZpqHBnFO4QWtj/OmTY/fAQdtPZd3xtrXcOJ/qxQciviZ1wrGovpXFvEjaDStwK
t0Ubbs1R2XeMEx5ipV67yDgiXaMFhu532wC3XkaVzaPgH8N6PPUMQtcDRcZmCqxroYpPHBjSNZus
2E5KK9EBf+4K+pT+vgXkea6QA9WWT9c28K2jZ33uWnI+/QS+VQBMqwiotAub3kdkf3R5zrZtE72K
tjKOGeYpFuPgZGUvUT66J3o0Z7/mGIz8CNJg4GMsi4NoCZydhBgufoyyPFLamvCU5WyjuGMQy6GP
/p6iBYcjomAzgGgZAjXdm4nxZts9fUurRubo9iFSr5UH2HBZumTdCHPOCPXkASHbWrapv21dPf3o
YxaCuBNoKQjTKH8i+cQ/mVn6tXEJR9O7N+p69ySQbyykbtY0cHCtjXX8vbX175UvCtBf8cGyUPX3
+QCrOxfbJvAc5p3uvkhSb2WRGr4U+cFvC+aetvvVx5DPJIWOfZJgZcjw0rOnJt66iN9QjLebwMuq
fZX4zypgOkpJh31S+l+J/IAIYJLG2QoeW/2J4EHM1n42cJqtsPXYpF3rylk1+gR7x/8i4dKukoC9
wqf/eZXInFrJWLkvSPRaAqxNr5wodlaf60+0opCpW/nBG9t0CcQcWhgirD1wLmg6g7gDnQ03x4kj
9j9+jtkbwpKQJ1XK9jkG4QawwgBOQ5iWuUtFaOKFmD2mVqcuvmCAMWHIoK2Tk4gDpwmsiGauzB7q
VE75SuqW/uh5kn5iTVp2dxTs5PfRXqPrtKyp5I5axp2sDLC6dAnYaMMebnb1SO+wQdBKQ7o37Aba
X9mtVCWAY+tJdQ7b6kXZrYfnAac8C+/9GBN+149kvJ4SVJJ3JYvSbmqwYdVZd9W6ut9LM4DIWxNa
zpDE2drteCp00K4g6D5PnK5WUcVubTe419uo3SMpvdb4p9Z1H4A2SWFkkPMqj8ahKZgYeUVdbOy8
f2hbentai5ISu9a6Hs0nPIXADkpE61U3vOhT0G3ijr9MmGhMExb2zPjkMqHaZa723JvGjBWCOU9Y
8iKFZXEJS/bHoFJwJ5o42OI6fMB0SlJRL8aDA4Q3yWKGrAD3LnSljGU8JQ+lq9WPTq04H3mNuIRh
/iUikvSUS/2ZtxsVyiHWK/EZ2xZQmIjVGaAkh7doXNsTJ7fOC4PLyJ7P63NMYmKAavw+dEXsDftI
sQ67kTwCL8DlWkMg8Nz+65QRlIldIjwLyq/lUMhmk5LpS8+IQ5SLZwjmIqKEQhnHho12Mdii2I1k
j3p1C5Jbq2mahwBpM7/Gx4q+G5FwePaG4IDUF96goWFpZM2EbuXs6xJJh2Y6G51cwYVfOf0yrCHC
eWQMJxxEV2YeJ2s6TohxLTwBGVmKyzKyj/A7nPvWMu7KCE8MM+unKUEsMwThZqggUdFbo6RzZkiE
JpegCO2FSVDSCrcX0ml9vLpMB7aOT9U0jS66vDDDOY/pXqQgBRqb0tbEYn2Rafdgju5b2MNS9IPH
KBtIs/JDps3zSG3CJnRIM/4e3epegzbedHVeHjPdPOJ3LneF4QfLTGGEaFqLWQR8bQP9AzGLmb7U
akZ/wm82oRy2YcUwEHSJRoVTxmtyHv2lXVs9jyRoxiZUz7E1GocEhMjS66d7IbsQn6K0iBhKLDD3
KxV32YNsVl4eQGMXz3VnW2ckt7hPVXtAcxxBLJ7NQswpwp72WHsX6sgXWl6TZQOBaVnNfH1fL+91
t6zn8O2XoWfiK1L08H6IEyf0wHoNMfzJSDX+pibdeVlynjy1hf4wThMUMKdxHowhOMVFcu2xB6wN
qUVko4LDajhJXdMue0U7ZK9aYesPsBCxbLjBKk8VxC09GrdM2Fx4VscGvznSDbL4UsYEmmMhsDU2
nlPkJ+lmK8pbYFToLZP4XuNEs4LE2g4wLzINhMDkNS/aPHU1m/gLO2cK9Wxu8JY6Yjb3uzvAc9O1
zNsxRcLM3D+jN4p+TMX+O5Ln6c+RPC6Ty/86kWfbfkp/NovMf/qHV0Sa5v9kwimRgyoXVMc8ev9h
FZl/x5ZMGA395viYReL/1ymCvwTJGRpW5TC3dWd5Z03tGvyv/4H1REdEx6zS0B1iNPR/ySli/CrN
c5DKkgWEJo9/z8p9953aR9Z+nDZ6TdQXGkKKAD12l2at4O5RdfoVhy7AmC7yHVC7vdktpmOPFsSv
L3FxCrpDFG+MFg/Cg2N+rUgBVR2MNvce0O96NnTyUzWSHrhxIKZB5AcVkh8N/y9DZMv+VfX741sw
oFUShd4svH33LejZuhlgyuTiuc0T2p6aDgfskbX4HgQgCfC5ZvmnwPf3/lhtk4FYZmdvI8iSkblI
6r2GS6DjpIsQo7c3MYWG/ogMa1nsg4G5iF/vSJXDwXZwUBMZd3n/oc7WXvgYoiIbBH1ZdFp994n6
jGJreWsu9ueekpyJz86uDI4YnAkuDTNbfM2LmQxrB9+YhCxKFE5e/oAaMmIyWVtvvXy2ik9Wan20
2n0svU3e4KmkDosnhgG6t1HkIRuG2rc2uO0q/+CC9PagV8V68U1AYKuleRgq76m7RCan/lbbBap6
cQdY6KWNNTtdwRtcxkLboUPeDYy4suypywDKD3Jjg7XkvLef/6jW0c4u4NuagGui+MMA2qc1COSo
9Dtf8/dxph+DzC8Wwk5PyHpa5V4CLdmBZ/xYA+CSKIoB/9CSh9hTqbOjjbvWeMTNNipmLVjLH0rv
rQ2abRMPj2jtn+qofQ2KJ3u094Fu3umcWMcHAnmvCqWTn1rQlsnnmfNvkUbB3WjKEhKjOmd5yhHA
WiDBeB3qgPuojFcVnRgvZIuOOGqidDrSMKvnlrnC0hLlElDzXZHX31BEq4WTgJCecJ7rtXvvywi1
W0YY6VC8DFKeAgYT2B3PRao/ap04GF/yAGYWtnPPLJZlapw0Qp6Vq98j8U1QW2GZF4F8i75SZGGy
jLmh5OOYHSyVxm0OFdTQ+bwUNli80W59znV0xpEb3YVFXKFbLo6qHM+DV+O4JMsvpumo07ow8/xN
g4DtYftZRK8hPimtSogliGJzM7QdbWf/M7OzeunHyVveR8+BVouVNtUfB5AK65IkixHJExF9kIZH
X5EsFAOMSrroq9YnV5Xa2iIF9sBoYlPhxVyVhN4uOEntPQvJSNHy+2MXfkf5dhl8bLGd9FcMKYYx
+gr2q115mXUaOM8QZR7BYiyLlZBXNJURHm2uTKP1e4KkQB0xR08YwgXJacrMpVbKe8ekanM3PnP6
3gasJwYSsYi4RrhezP71Cn9Us5r5qJlzJk9y41L/97xdcTkcE9rCOoxWFYUrnzoIf7fOnBa92lYO
jHKNt85mBJB7DCqAqHxQPIyyOzMLhbKT3RseXBvPCV/QKF8odNY14796vBoq2mYexWcvT0DFzrrh
f+46HdFl+QDQANeRcXJSa+/kF4RiWyeqtxlh5+OEIKJo9sCmt4bzSnNmmXMYxY+wKLPPRYwo/dxz
9EYGUg3bqG2JJaHjHLerKsAGPy51MA9lAfOc2KMxe1Z9tChANldUti3PAq1mkrE+gI9a1M29mctF
3ydroAzkcm36ebWgKhzyhwBwavWFEeTazjhvZx+aKliZLooLkMtMSsgxB467iKDxNYwVGsrLzv9u
tl+9mgxj9555BMfOZTMtre5ZMM6MDaZ95ecoX+ecJM2PcM4RcnImpQGbMoCro2kRQK6YvHVePcNE
1Xl5yjmq/klFjwOUgto6O81T8YLOdR1Ax54Zsd5ymLZSHdGJttbXtj3SabS7j2o89tYTXtlFFKAq
vI+9x95o6LZxiy1nE1Oiyy5a4xNP4R3QbmX2a37TOB1MtG41+DH2iPUCgT+DjFp61EWrBkvjZHZ4
beIXuzIPuTM+epG8C+tVp3fHIigeEAEP8hK2HhM2+2yY9llG4lQxjIrhqdmuPPHO7TRBQhEhnWEO
QzoG88rw5iJaVPdptjIsXlxOxABRU9g73m5eDN3eu4ydPPXG+Fh59veyPlgtdFodr2SZadkSQRbl
XXSaQPLp8St0FYd1N7J9b+G1XynTd0bOGztigWbRaLaBWZ8si2Mgy+eQ0vfQT3osl6kp6O+SuCZh
IyOKTOQmjgHNO+ZdSigP0QAvnAFf5y9mGPHO541ghsHjRkypYZ2FrLclQQpD1H+E04U1GrDP6Kxk
lEBMMo70WLBK2UD06q2QxbpqSvZabR5x4c0yjoN/rzvGEYngB6iJBCNMT0gP7vQEMWSOB9FdFRbY
MUfb6UJuoooXj+b6tlTqAqRln0u1Bw7x4OtyowRaF2qOtljrpoHTXr+bXG0d0m7Qc+oRZqJDbO8R
kDw0zcdwkF+QNK/aTp9Zgx+kwWKXoVOIBT4BbV2FpLe6fHArg1CBfMUh62+8yqld1Um1YxfZF8pk
TDUwQJWPBKWvYV+slOatfdO7gLdZJyNWxNwiWgeReMSAFa75fxfX/5+e7LnA/a+r62Ve/e9/Dz/9
29f83x7b5Oc6G9rCfxbaBh5qXShMBWIW/s/l9H8U2jqFtsCUagqBVs0VlOD/UWgbDiU4z4/D84bH
EAPRfxbaBoU2tTk+7blAZkTi/ksZmL9KMSnj+Wgunw5jpYt6XLzzwFh0ZzHDav51MMEIWBUMmtJT
kKrzmv6d4e78vL7TM12sa2XOoQFzYQUlnP4cK91cfUcc/gerOcc9jB7dKYg2aC5w18hucscLx4fw
UDVasO1BJWyIb/gO87O9I019hfvpIfUK5gEIGNApFawfjFUKY+UUDGdFd/VcFVCHAZ4AT5beBcZf
Mi/fKVFvX98ROrZSgZNGiZtt7mclahHYym0qH8xUTPS6ZObCXAF+b0vXZrwjCRoUEu04yLShPNSy
gk471KtxbKoPRuscjAgCtk4iD5lUC1HYKbIqINs/PVXXHwaRn80+N6PL//ONzJ9SIkXlDvEPj4v+
7iY1ZR40JmTma5wzxFKpZWxMN0aLR9TtISvDZxwHOomDMP08SZfDTaO5Xfad3JI5Jmz6ZLto2IIq
01Ei2dFfbDrm7DX69ePx4JClxjWcfzE/4T/LeYMQAuQMKLoOCCnPidXlazX0nyVGGwRpuX9iWuhT
oAPZ5eIw+WR+4nEeKKaM2hkNsGpL/85Kbf2MZJJGCz7/KK9PU1H4TwUmXxh838x67IiLGr7beONp
r9Km49FLt27nHGBvlEfWREs0n02McHfCg7EEfbl4qKyBWVCYyiXIcxRnlhruq9bHRzrCDhCMFJfS
9UvmtZZ1JKEqW7uTX+xgOX3/y038VbQ730R9tljQAwKkZpnvj7SpZ9TM8LPkmlWdPCsv+KTqjqgy
A7FBZ6A9AH3n425M0h1gLoRzucpfXDtvNkYMP3BwfZqqNHZsYl3OZNRrS7qTw86xtQd/iKK/2HT1
+Wz67qa6GK90gASsTqY7n9B/ejNqUSHyc+vsmqdGzvanr3oMyU1LJ3bCRL5NPY3rnRTrdKyNY2gu
ENI+EY36XSYy37XOc89J93VokuOkWF3Awa1vM4hhvsZ2576ahozWf77G5q+yba6xIWgX2JZSytZp
+L9zxU2o4wqryTmaGdmrBhdqGXaRc18b5rfKLv2nVOPYPWnIFECLPojWjp6aonoyqiQ7d4b7wdLS
hoqf/8ThR2vLz2eJF9TCHLbVEqDUSzClEyLwWe2tnpICZT7JXxy1+pX0reCYzvfWaKGDTnkOGddf
e1OtTg1TGfqBkI+syFtlBkzsqojSpzqE3tzWJzyX432pSM0YcGHZFczkejL2OAKmZWfDevrzdbot
a7/cXEPO4jMDG6PjqN8E+JYWWSGnL+dSFiLfD3KQ54aytXYnOvecwTZybngyp8z36BK7s1/Yr7kY
rSPjVf0vbZLfVzfDwdKlHAsjvbLY7H590pohN90waK3LNL+1ndUwN4gRkdVjuLEJpVmEk/2lyjvv
aBXppZg/sfApHC1ChhwDRL0rxugMIXSvUKT85VIZvz9Ss/3QsuiJmK6DEeXXT9e2BfD6iEEGSicm
aB7MNIjtgCIS/npQG+IwKNootgK7B+z8scyCXTi7hzw1vuih3d+1pRE8FjbyNY+QjMq+zz06zS7o
ulNdWMMSBYsvaCBoDYsjf9UclJeht0jWNV3oe00BH82tbcoecU/g1BeXcFvgUzEkfS9e96HahrJ1
9iosrdW//JzMhQkOiNmxYZjvV/bE6k1tKJoIebtjHYXjP+HV8lDWEowZGF6yDUT77FR+cHSQWu8V
EarQdk336keXv3yUWyXy6zPLZ7BtnQeWz0OI+K83Ioia3sQzFlzN2Q/jl2m7L9I7eH35so0zg4bf
sGMIRrbOpKAuyzBYpEUg12N4N0AiIf5zPKAeYTkVZr0K0cDCpPXmDHuzvS/aEoeJBZK6FC8JU9q1
7UA6uv1rMrpiK5s0WAf1HOzZhA+Z6YQr1XXTCSiisxxDFZNMH2XrfHQ45uRhzbzXeEJzJeEcgGKb
7PFQFDWBLSFha4TNLAIBji2i3CAhcqWGor3TYmqJhpxSa3pJA+Pj7fXL7PhTEmagVSp5l9S5PAd+
it6/JSAvY3Dlz6LquCVyK0db1chzq8UcnoaRl4TmRhCVb649zrmng7/FNAf7EabD/dCrl8wGy+2Q
d8tJ7WtmJhcNFrEKvPoKlh65EFNGH07EMAp5jhpZfOCQt7IKVN9T1UpgxJN/SpXz4Hdg2S3u3Nqb
885Ss+XOREBo2q4ID1NpfrcQjO58j4xMN/gaZr11+svD8dtmhW2ROpbmp4NZxxTvKpB0XiMxCEdX
t+itI5T5cwppB2am/tURg0OqwhhvKjmO5IaXkkxL1hCnrat9Z2t/WTDkPywYrmVRrhFGC6x0bqz/
vHH6Ltows+/DK/Y7CI4ZQWs3lEXRiwM7bbe7fQTPG/L9N51c2m0L7pGUCrl304mgE+GuqrrZePHA
tI6g7O1frtWvrfV5j2TZ57grLQx1/PpdMZnqxA+Nlldf/KIDudkD+C6qiRSvWuzDfvZvkuQzX6Ax
0iV2G/8ltLUKKVLXbpSmvvzrH2fehDh/AKVgF3i/+iuZ0rGx+gs2DWoeVyM8MSC7CmoCXz8cl/YM
LritqJ3HnpyhnGCcBobzpqFoZkrInz+SPj8tv640EDIoY9mRSFhgWf31DnrlgJ6kcIaL3o8PRSvg
BZXTQUER6Rglm0G5dWoMww5mDaPq1MnNG16OuWpACbBo6P094LdYyNEiCg9T74r87qVmbZoO/Rjn
eZJ7SFKCMC12MgB1/ueP/w+bOwdDrJqcE8R8r9/tWCkbeMGRQVzUrPmAhLzWmCGCPCTWvvaId0+I
MpDekNwRz8m66axBbtYMDrqnP3+SG4Tg3YU0QWc4HAoc53eulbRa38nNxrzElR2dLBN8i2/rZj/3
yBhqx2oX1mJaFbo/HVMz25qI7jY5aVjbwkb8kJo9LY5g1UT92QfwutMi4o/wfsV42nKi2YNhr0XT
WdPAg+mhZeyMMDKvM6bpz1/kH95pHk2ozBJ+itDl7fd/KoZLUbskROgm5DI72sLETtZTE3+dEIqt
UYmnGz/uduOYV4+G8VSWdnX2vXSvLOxWE/2e58xA/9D7SD2I55Z73QHz+eePqM/LyrtrPV9mDDIm
H5SWwq8PrbCTmN2GGDI+BZJSP12ktPV3XWmdsxjpQuV9ZhqY729lzIToMqXRfOePyaUqpg8Vftl7
esHrMYfBU9U9NGYLV3I55QzUfM7yKUkit5fNDDXa6EnmsapCb/f7+i9f5R9ev1++ybuNvnXKtItx
slzS1H7zgxCxYfSXw9g7CNFtEWSOaXBXheSQ896BymIWVY7v6BfdZcaQB769pp/OGTqCecJ8q9p0
JjSYKSg/EwjxFjvRt9tPXQ2Cow4tmKgjcpG6HuHYoKEKhmZ/DuFN475jYCDTYhv5w8pPaQ53LsYA
2Vs5vbzi0/zi7roQJIwZpdDAq2rDGXU3+O5bYxhXKXLtVCoPYHyaEQ2uGX95Kf9pebB5ljmsm/My
9/4c2tnFFETEx15+7JWNmVz1OMEtbtYJAvnYXeVepjEydB9HkmVQBPoIjjFelKH9N/jAb90nw7CV
g26CQ5tNfvH8KPz0XrmtbJMKZi5Llcb+PLT7QVgJDX5r76XunRpMHy4txbRv0mpGfUPuU2jj9akn
Uv4m1C8VjXEM8pm3nZ3yKjWHrWyRwf/57ZL/9EyygAmOTRwthf1uTQUKN7mdHRkXUzea50i4jzKU
AmoVFizcZfRcRCPAKhtiSZP2s1946tzYUNZyd8QCrshvmbLK/EtRbMzn2fcvPU1FimH+wQw8//5P
10+zmkHPnM68ZGQ0IF4znhuCSRc2XMBj4dyPha0f0UVli9Cx42sJHGFJPzDFrIPsVSuI/GlNDfmd
KR4M/rN5vzCIjksARF29GilsXDjEAsuMUMdOLkjH4bwbcj8AnHJUq8r+R+MkUj2s5cpId858BID5
g4Nb+e4L8aa7skmvf74dczf1/femn4p53EXA8Pv5dbJcC99oLS86U/MNY31nk4v+1ACB2xooKRct
zlYblBqGnIAscD8g1R2zxlrm1jnUchdZtAtZuCeU2tBrIIUkMomQUPq+IwZQl/pRmjPCKPSyXYvU
t9axD92KkKi0F4XfxyccyV9uVwxvyDFVWnaGs3xvW1oBQNl2/lJW/tNeSn/WgRqNNsLlu/96qydM
PoroOElAwEvUlSPhc8CuRxXMaMMccCheAtBKOQk8+fAxbJ0vkybaE01X7B4MO8IIqbmm9srNAwYm
/XNSkd/VTeSw3dRNHV6/ivMFEtryUyjJRioK5y+vkTFvQu+eV9uE6ANmQqESubUCfnpek8KdTOaq
+uXWbuNumeSSaumRwY4PX2LEvjb3HGSFg9PzIqSe4uFWKVsP0FjGa0MyO+mentxhdFD7bJ5hwd0j
OsGQD13LsD1t62hNemN0Yh/5ZDf9ktM3q1mEmnP0YYOMHb2yJABnm9F5/vNz+U/LhP1DGWPDNnDt
d++jSw/c1xAyXHz7LUBvvBH6DHazcGBMlXN/W8rYlORRtP3rlMUvVdS6922NHShP2/sA/9TfSpff
2o4ssbcpg2Hqiiv/buWyBnQ+ZZaw3CtsbdHUH+3E71daquOoQsjo2MjrixGtxPzyWKlaIUb4OE68
xgi8aqaRwyL3utexAak8ADu4S+ZGxE0W/per9/tqxkADjYE5D0XcmyTp59VMtVWrjEGfLoZWdyRx
GPG29Ap3Wwkg4cwTSvITbJeF1E3xK5v0rEQqz7duidSQ5YXlNJuSQn2r90a3+fOnc34vsPh0Jmc6
GpO0Qpi7/LLWql4WqORMcUmJelynfQlvKBPFh67DPJq0WJ3ZH8qN5bbkTJf5l4bhBYZwWoCpk6pD
UnvMIVHKNC1gKaJM3XWq4k1vZNYaPjX6gE6bna4mnWrcshrn7dvJO6xPYV4Nd8IYLqWhaUuzQpJj
1BhefKuzN/mI0DonSfDD7Vf+IClLDH1W2pcVUsBKUZx+Ceh0E/GbEf3EU69SaW/MuLpDmo+i+XbY
C/Sr1uckh80JFBGi4EVfMREyiTIpqac2jXUYJ+8prJ+8lpgoMbWCrK9w6Uu6Jre3tpR9TNJVdO92
PYPSIi0+OFMSnLrMeMplbyy7AqFElYlpKU3cXdKHE68VfbTTynoxaiEO9Y7ssjGXn2QYqlWpG9tR
aDYZfDTEnIBcjUjTzbX0yN8MVbGsrcr/y23WfxzQf12k5oaXC7hmJs/Y76ctSdaVuFX7/1ikpmII
ziUk9LnrZJVE2AoYo6oo9iqz2Qqa0VhVGni0Li7enCHFmQFyfijtNd5YDG1YMk2P/enWAwDrQYPM
Id/VMHwHFeVQYxlRBkNhVB8DMA2MnHawHg83M4qDDJ+rFlywon7TDVUShlNC4stKtYwd4j76Vub7
uig/aWaTH3VOnzmsHrbla6tZWNJN+rdempLBMnRHv0lwEZRn4B/dvYY1W/UlzG/A5EyTiJ1Iok5u
PS3tN8CIOaTFvrsKvKi9i8ey2JsRuN9buzhRGkSo0CN/Ysgxh1V2w+MQR6ehKtYx4SUr0QGgL5zy
c8i8Y9nXA855lXwNgD+SuGzjT80STAFIaJG2gt1sKu/bbUfQxdh/MVHE8ectAWa2HFeZ+9lys2ui
YfhP9GEFz2edVal9nqM4Kgs8E6snFJvUR15rQOSyMBBstdrxN1mbXRHu12sA0IRSzs95gmuVIyQG
KWv8XvTICB0TX2DW9QTzOt80xMWjh802acShsfk/1xFuutsMJEmiOVbGXsx9qKU+RMHSH/o7W2m8
qnrytUFIezVL/1WJDjoFXeXrrXehu22waIXbXXVaY4s+EE8psARnGN90r33p2wrOW9d+c1yqqwwv
Rq+NX1JAJagIzK/o18gzYXa3Hrm2+6ZEzW2bYE+RBRXrqEbvO4lq2Dhi2hdDvQ/MqTql8QQikhIN
U4I8y5qGCgeBaGmnEz+DZdziblu0U1VcoSZk5dA899i7treltZtoI0LNJ+ks/aKIwOzQq5DN1nHH
eA9v77pIwmlbu9pSt4p425tznLDNjUkkde/cktHyouZ/nFRrzQ8hNDnRuUx0fT9kwyfb6bIjEj1E
UKxyHabMLV3l+7Eahm2XVNZCq0ZcmHGdL33Uy+uSkNKqVzs1m5ww9jtbMz75E3VpUd+3DHkEvlmn
keLu1iMfSnRtTWKjYu9Dcx1EYpkN0joaF8Y5GtGePIVB6h10AWChaGjgtKKbaDalL6U1QcUxPTJg
iL9B7Fqt2wQKzEQj6qyES3oE6KvEUvVCzhHMNAFMGssaxhaXjNK5okJx7i1/WAwbObwaV8dNA+Zn
2FlwInw20sh6GJo62EMnxf5eQ5hsTYvRhiB7ldw1TO/+Jk/ieBPEc59a4i1Bk0ZCWTpPm1zBSEhZ
za5iH8GU2ljHMBEEO41Ia8AAbTSzjdfSEq9ZZFb0k7F83Z7CgijDDYrML7rHR4mzuFvSyiUYxEsJ
/GyiByMYzoiEvO1kS3flzRWS73VkgDqIt+i+j+eiT04McOW5cy834hCc5q9D7WAxswnVdBXOpH1H
RglxvTzj89fCK6IBGUTzNRARL62z5bnta0wDZGnMoyRMmf4hxoQbFOHGH+w3VUUj8c+FAQYA3ayv
3d0qDRjB3cKeyFtqJ+yUNKd3/iT3t0ctIrx9m9fiGHpTs42YNdHdF7PuEvmMn37M2zeXXiomMdzl
8xFHF5XYxM3/Iew8luNW0m77RIiASbhpecsiWaQoaYKgKCrhE949/V0A7+BvnY4+E0W0jposAyQ+
s/fa4VHNF76dJhoJZPOljfR12Hhp98cry21jONGlVDEZergYlt3U0jEvc36i2IJ9XZBhqQLzW8jR
5Gntt5D7XhM6IyG/OQ62qTYp5x6jAmw2Mb5IveHU7Webz7xtXgqujMCUQo+yk1ZnD1WWX/sK80FZ
FtcB+MmKTB+UuzLq2BM/Jfp6SFOTawXHyTwVXW7FaSoeCPnQkCtZ7lMJsfqpbvO35b+xtek4fzsQ
erM7x8miz9JMpmvcyvNQ6L8Gu3jSCxXdiSxM0V0m1T3PwnTd9Za4WTHLiOWV5q1moXCk55hQ384+
getymKL5X3dNmp2WfxUkgAtyr78CQpjWCWCsszCLN2zH9lOS+L/LPmCeF6tPNp87ZpRkSOdwVTuz
ip5x2G2Xr4AAz18z3GRV+Fnx4DMfx0rC0HKZZdJ/VltPhtwBwbXysPIkjXEAGFiSueR8FqWdX3Vl
oqUVxVZ3q/9fHIahcZUqSR7zttnlHtDj5fX6IXaLhr3BusqMb8vl2qv6sciMFWb38rs9uTUiPJfZ
IgblYzaOoAicYjvg5TBtXgQMCefe2oFz6ixG3ExK3tJQ/5bFIGmmDtq0LrRmHwwm7aap2Uemtlg+
9Efl1j62OsM4eyXU46FM0YNmuTme4FciFNTHQ9wMH0q1tNIxqdwhclxmn9z983pDlA1su1QEu+VS
nJJ3o/SqSx4KeATNM0vQ8VQRXBZ1GHZdWVfrcc6YRsaS7+vWcghBIaXcaUFcDrmO+iLR7pWfyY0U
NWuyrL9OovaeNG04U1ZUBz4iHp5wC052R4CoMsI3RyGpnuV72SNZjNfctf/UmW2cliIp6HHsamM2
7M1U5bcBogpm3uVo5uZW+PJJInP5ERwbMBYa+ZSkoXMelRDXIKCmyvo4PZlRxefaEXssbDzEAIRW
xIaqQ52QK1rYSbttax/iFT86ViS4V72W7HDvgCMehzdwCPI5qbKjAW4yYV56zPLyOZXSOkSkxJul
t854ejAVr4ipqfwrGWSXiHDjdWdPVOykZ3VQs/aTXsdH8w/XlIsxkWBiYAunrgIi0wTDvia/EFtj
1h5UYR8Lg2giy4bkt3wvLs76nVR3i7CqbcPYiCfasTRG+VD5ZGjGLAMdSwtWRRn1j1Fc9R/N6O4r
S08umdU/QU0L14zNx1OquJ1aI9houncQ7RX42gxm75EqJxFWiCx/ZDu+xsGJI3JeQmZm+5QXVXIZ
lIPDhyIGgVkLOddvsyeRRe/LY14vIev6g0D7+sFZwMIaxcnTcl/T/Rylo2PQnEf2y63noEwgbehB
inHXDejGg5SxydcxxENv/l8tf10EpX61SUNlhqyo1PWov2k5UtSqHz6XRmO59SY3bPERFtU2qrEA
m7rVbvr+pxPS7XjLH3YMfKvYhjm8synSo8NyWoZR5x7x4IHKocmySnSwRXJM9C69erLGjRl6bETV
eOopuXlWo0QTxDDTFbsHDNAGlALjdzpHU2m9CElkKE5R64xcShUnOYB0tLSNvaNk2XTF+6jxdPVC
YsSp/V+DHCFT6xOCNj+4yo5Q1gF/YltYCSgeGWOhpSqkA0TMBjyMjdEi9NGb5hQZHkHO+mCgrevj
8ygs4l7mDdJ8O6fxrJCbqtXA68LeIBv2NQzsCnFYPitD9DxCuoIcS1+Uh0Zkrw06qxW42WLvyCHc
qkJm56zuLCgSKEdTtoaXnDGINPrhGskfNhTylTP6uB7pA1dAW39QT36IgaddMBuRgwhLQ5CRfaXd
gjp8SbyaBElkd4+zscyIMrUKikK7yvRUZDDHzER+TvZQHGuRZduBkK5N4nBTkLqEKT2rJYF/I4kR
fgvTdK66p5BTiJSrZC3jskE+d2j63niQpCYiiCG11mGUlYbdcy91vik4AkWpmmffOzSoDaoieYti
o9t4ZRF4CN+R4ojima1vds1FEO3yoKJWmZJfpfY2YSJcBUh/HnqNmyKC5EVcyiFsNfiAvgxPshdP
gOlR8Nd4/XRJAb08TJn/Y2B0cHvPchhqEROyCtEvy3/U5Qzj0WjmLc/4TVyLdZBtKVaFSYAqBCZH
t8DhNveyA0PcZ/1nwDW0D/EfIN3g6e5n/m/FOjVE23DU+7b+at3YEjoJG7AGkRF+JKKFO9u8U1El
wCZ950Bl3u6XkXNvcBnWxuTv6tRadSxQtgXxg3tKDv1Q6PDGNNV7q76xYUj4yT5terWNY+abUaI3
z5PbktcqJsJ922KYlXPhPqmAPhS4wG6x578ueyHDgmHqxRmwvHnr70zRtq4r8QiYGgxJxv97JN+u
LlsYMrp5n9LpJxQqCnBiFdaqdi79dek4ZmhMG/d7HOMxr87cS5nIYxePn9oYfqZj5h+TIeOkMlq+
AY/FrxaofacRRuHq5teOyot9KKk0pfMQo8Sz2J1kcq5r9uZ8yj8kZqhYijdCr7qHVgyfrnBfInaH
p4YyZlfn/oPAjQGqTtfPQea8lUPm7dk4oIG0iDXrbEXYhDWCT4rGbdyG0UOkEjyVwacuihaVSKET
7Ke+Gfb3yifp1HYOuJJJz7PMZzeQGJKDqXjVotew2+deFr2FVp1v+iBP7w3rtcnHj7FUjTWrs1Uv
/IsxlwOSXOb1ZGrZZvnE7VkikiTepixV8tWxh1b8aDe5AJPzFPkdMD62NdtCIJhnpD3uxqi1kdCH
v3zPi/d5MkNUewjzhTTwyIYY+suiJ1ZZGP1xuXbcALsp3D57jRdf7EJBonUXlHIP7u0j0NJuJ+2M
mD+ZPE2pso6R4k5ocvM7dWtLGcFie4D1Zo8hhMBhep7YdbnQSB6J/NlWopvoyameHRuy0dDPSJAE
JsY8fHD7tgHOnHDLK66EDN/pehR5Dn7XSx/40MBXeg9aMSRPbFNCT9MfOdCJzqs0fNCjRUNXiy2C
P6qGMEmhXgrmXGFDMCO5PpsmIvHJzIpfpl35N2UHvxNhMxucO98+07GgIsSxSyEfaM1xJ3ktM9bi
1AyDu0tzoz5kgefugzi6F5p8t2GvPLT0VatkrHM+AAaeyxfY9vZPg8L1ST73BCPtNK1Bo8bM4GH5
CmVN7uIIa9PtHtn2B0i7XHtntMmPzrPrLRMxTPlCMHVvI3NrEpsbgjri+0EsQ5upDs2k0CDlbAPL
obpFQA0173cae8ndbPMfRHYFa+g/9Z7l5LUcI+NBj/x3xNOr1sOhF9rpYXLkO+Pz5MXrfYg05dZ2
ooZeQF9hnRAPWuN8dRsh8K+4Bf8fVqNxx6yPXCH1Tw3gPQYlxjcl6l8qmbBLMMpApxs8dBlIdGH3
nEVpzcAjMaJ3PHIn4jZGnA5d8YRVEz2n7vzqBdHskvhA4iG7V5aMfF8d5mkP5dHY4E3xSZS5lk7q
Hss0ZZ0ny/HI275LE7+G1gfN3c8Y/BMNNgSE5bgrO+nsszPVvyNv69am89t203eH54UQSfpT17/X
oLoLZTm/m8l5rwLfe1IIejw3KA96rEW7jJsKonrYMfhKvzP69I8KMTInCla0ukgOnPX4RDsussjc
KTEkXDdptmvipt1kWmZtEwObqO9k/dkaxdftVNdatxtqeZ61jLtwjKBnuFV2SvLQJ372qUjs8Lcy
IPeHwa4m7e/YIDa5xYi3V5neW0fdLulq6G9ecP3/nmKYHJyIlwbMGa7E4kmELZmI5TCuwNRVTDqa
zzGCcOIFo850qnnH3cckyKuPLCXLSxChPi37BmVH6LsnwgXYYg3pw2Raf4JxKA4AbDLchNhlw1Te
MG4Z26ht04sbYcFPAQCt6nYcfusFSMbBdVZmV/mHvjf3AYV8itqBTUBmcpX8mdICXpr9OksNRUgg
WJA1wXpCEVsS4Kk5UbYtTe0XHwxPCUYaqyKnWh5/uURlaVQJmlSH0fKsrRMFJy0IOvpmci2ZEK/q
Xjw36BtuTQzmI+2/tyq19uw9Z3pm8yNvME0GbqZfeTxNONB2kNONlZMZAG8T8kBDkMY8hOWWTF4y
ZmOaZ4g019GonkUNlAXoN52PSk+VbX6LCceOROBsgqy/TZKEashnr6WZvVaZYP7QJuPGCh7LhmFU
a9GtpAz79Oihw5i3QmeRr1poLzur8k61J9ot+ntUE/2mZ56Mp42F00ScYhtCGVWJD9TPFW/EomYb
4sJwOrKitZFgrTVGwZsxpW8S2CbjlODedCApmVu7b8gFnaboqsFI9QmyWTkbfcChKwJ/13V41Apu
vn0+Ti/54D+6SvusavjMWKDUqpTZDlQ5ZnseYBttYrsPrNM7ZjoLbK40vwNlxLR4rQ2msWbyzrUL
BStj2hrJ0Th1pg/c0N970Izg99CDg0qUsF3KnRfrBl2GB+hg1B/8kfbVcj5F33XbMTA2gxXiDEvZ
03vAmpyQZ1ZhGmh1KMpiD14gi+GUpouVeEVjg5eQRNg3NPsHvWJvonH0+G1VrJmd5Bvd7Y9wwn2G
tsOfMpzSddEFhOU07ppEOveMtPCeFD1DPDfP16nLJkvXsmugmEihoc72nT1glc5uEpt3GCIKd1d+
Q/R8o7AdR3LaEjostkMMJyPwNp7qXzLP/8OUkJFV/d2BSL9OE+WsaPPINTbZJfYWRrgshmAErNY3
oFeg6X3j61G7qRtf7Ch5n9yBxDSf7xgq201S2NOt7sh0oqbTiP0s/SFZ63pN6FByr2vxJ3Grd3LB
gZfU67CBeEsuzvd4ZKAQ+48m/3KlQGdsI8t46TAQrGontzdZBem6t787DcBlEqIt3CeVB3sO4BNW
Sl644BN8Jt/e5ZGTP5ZBFK1iO0NcrKf7xtSCzfidSqLbFQYJfzUecNTEd0k44moMx++toBIscqoy
+CHAlRqS1h8iCtOtTVLKJrLFK4SwnDEPQQN9VX+mcX1shg6mR938cbouPwxud9V8EjD6WJ2IP3+F
BDhtpow35TYteVNesmtGTLZZcnNJqT0Og4LHmRMqQz0/mDP/TCTHINIiruFy3PL02geCF2gwID4p
zfkwwrg7cSm8i7a8zhTdwoj3LouifdsT8OED8FOdOumNuUuYgkNlqzfc/yZG3KjdrzHRgKzxh6NJ
A7uVptMAI1E4Hh27WvuedM8x76ooHprEFEcczvWBTSmUXLFzNNJbCr1gzDIIjKZ2+GPg1sJ87cDj
IYYqC9r8EPt3behpfQj+XZcVWauo/5oRa78Z3Tqdhp0Pc924fXTpQpsQJGQUaT6enaw9j/5xcuNf
ZWh++ClwSQ2paF07H9IIP3O2NY7GVD6T/kuZQnE3bRL5/DlRPiaO6CktvdNodD8Si/iHXtk5wrMY
wJPqEckUZJALGDUtTKOYCYXfmtU+Iiv20Yya/lFj50J8ybpWkXlo6nZ4gBEO5AiOTpoqDqyCq5jP
ot91UM5WQWnANhTgEwqSwXl4W7/DoQuOQJmpEIr4Qp9Vn2pTu9t9o78ozMNMQkx8k508OVbpHTQR
oSMj7/cS5P2vQVPZg6H/KAPnowHfd61H0mZT8+RCAN0FWVFufOZZh5RP+VzQ+SducJ+Unh7HVoSI
uO3w0IsKUxmoYNCq0d7FbI8GBOxVnNnuIwxApCwDEC+nwpE5gWrhdk5ng5qOx8PznpY/ikGR7xEK
fee7uf/1d0YuPp1Jt0/LX1VB3hAwPI0baRb2ZfnDpWe/NAWkR88L3F3vl+UpFf7PuFbhhXEsSWYM
RTYOhnSizUXPwKjR6OLm4A4XRmI3jjEjb/y1RWWymAMb3LsKV9I8Koggrexj+mQ2G92vULTdC9s2
v0+eZaq086KPTQxCGgfNf5bNeEddeZytWatOOvDhqMh7LfsjnZoBkuRM88dHe2rMV49kg6pCk0ZQ
BltJGjIimfurZt4NI8z3iJ0hPM+T/8XfUuuNf7BoWTQGs+BoU/qo6K2iqAYXZpaWd8gjAEdlgsLG
q5tfAHi3RqWKvVcVOWpOd7gKnubMmA3Gp9iS2Xhmft59A0FkSDFtVT9WT0SffP0GRo13Hxc0gFEg
MivHnlZ2zWVcJ+NOxXDHlIfLpqGyNfv6ZhKa2tpVdwIOtkobE9uNbT20eX8kyQvOkK1eFhkTWWMH
JzXZMs/vYui1T9fTqq3ewRJPAk4PSGUvi+IHqZN11fUIATAzirNvYkmsnPdM6zSm+uMp0M1HFP3j
mQxNoNpzK5S3obp6aD6/JFWsUprQLu4jpp8VPyn6mvfJiG3wmAw/iT/18WRzPxDpFbLUU+VK+hZT
l9TrLo7Pj00Y665rOtRNMk7DwdZMMFLwquJkQsqu1em+NCxtR8PFWp4FWTu5Zxvw5Rxw3iIkbxSA
Qy3GpiSs8tT7PZt8NR11dnbWvNl2imJb5tWbX2bMA4zksXXbae2USKIcr+G6md9W1tjFUbaGc7E9
/6H3Eb9FeVXRmyrqdKdNNohE8pXV6WTKck2gzsUuoynxRFWd7pZtTeEl32uUbKBnLfuuKY1neH0W
XkDd2QgdFjQVPPnd9p78Kp1tKRbHbNz1AXRKhkYnp5EE0nWkpERzJZOT7j3PPOVAjB6YcDCWmZc8
VCWBZ7hvgh1O7bVltN0Rmxr7GKe/Zx7gYlF3GpKweVA5rywkLbxZn4O46M6udfUmtbMMwhhBbvYb
2uBwh5JDXUO3fPG4RRwCXO/GkO+03hUX1xpvfKIzFs7PgNpP5FZayacIm2q3BGwtH550TSLl2sze
D6GQT1+fXph4tzyrH/WJVqyIYuvVHpJDP78jfA4P4Q5At8mDxi4JznCLH+zew7NWimNvtwVYRqYZ
jej7fSZqcQggCayEBXYqzwbwUQ79c/o10S1K9Dx68Fqm/TcSNHx2efTD87VDwPzNKobPsdOHi1mi
S4+Dn8tpM025d47GEqElwNwSUiyDBfesMH/g7ws6JrV1RghrfWE3n111qLc+vNonu5DIYZvwBmBw
u5gdkmGTj/7KD7Ppp6fG1zjha8s1OUApQ2G6jApM6vEnUhW21L7zgScnWByKUdbDKGhoufUYgkfw
Q8DhC2zvQYvgUHefgtni2jkMVmqNrPjLyDhnt6zCRldZ5xkRMMymUo4B+1zzEa0AiRQwqzP2kbMo
N4IWH/Z6t1nuVSOGhjXZFaRBxCplbe56L/KOIT144KK6G5Cc3cMGdXreJ1eEnQQrhS5frO2gIMgI
SksRpG3rxvW4mSdrv1ydjBKyAxOv1bKUKkv9jZVFvVtkaD21AQHYubFZLhOGPd4mYPCy1ziZ2b8N
8T7Sh49YU9+cDJCjUUXbsnHon9yCVCsMSYY3fG1CXQXUlclOo1ZkbW9lypunyQa9EIL2NqZ3ECUg
bpDd+A6hZKYLdmh51/EcsLP8+jTP+4Mrg58auSDLBdIasB2SyS8uNI7khfpD8cNNUX/Iyd+3lCx3
iMsUje2zRbd5IKkpXw9A4kgyjn41fIrnwiRhnvk3Od1d1nUvBr3ZIiJzI6MCTVbdVB6E22UHwnXq
IO6y6P8BdyPnnSVCai51nUe3q34vAy0xQR2TAbANKdS0MgtwHSRItWt71mKUmB+O4AAtuq1HlznW
OpBTuDMbyV5gPsYgfs9j1Je8ruyNWWE+hH3EXngqK4ht3CihNWY7O8vkjo+SpTaXx+wSrhHBDsNZ
OQlglo4ksYDB2kYYLHsNZtFMCwd10LqeTWoQgv42DhgaezYJGdMiW99wpHoUfIbPIHfD+4Hvps6+
7M0XLSsugd0dl5cuI8bDqgvHPaZTte2yCJ1Aha/UtCOsYuUrzy/jbks25qEtjzaDUkoocKsQ4bfF
PG6XE3brziS80fSDlWZ8iXSRI3w4xDfeGgary1InMsyfGuOFTe6QWcFtlx4jQxtIncgp8yLv63Hv
e/HbVJoUyIyN0Wnl3Qlv78VEqbDGeoF7EWHYjqH2uMpZix9zBo24dFYtkT2J9FI2tZbBvAOUe1An
t5qp0dmvPfg5mnpsQ314TIV49EDQx556a4vpj2HVzDcyp//o8uEDmF9yYUVEUhG38ER2ycFLyo/B
ScTeZw3xGKM5JeOcFa1ByAJwKg6u5Og70XtYovvQiBefxwvsOQh7A6jIJySKmPOL3KOOKMOictAJ
x8G6dNvxVPaec4tq6C3LxdKZQn+quT2w0JcvVYsVks1FmhPSIOsbarZoV2F8aziJA1fpBNZPoB0D
4NU4FPeV3Tq7FhTxCreFd3A0QNut2fH181Tct+heP/iO6My8KTikUifprPzpJDUewbreYxg/qMGK
zgCrWC1O4MYDt4GS2Xb7aBQ70gjTvSI0codictqhmK5XQc/mszSNDzcziYHxJnlM2futo6R2D1nI
OM4b/8TSzx71ivmrbTqssaLxsS/MX72XRhezRliSl4F+IWqASiPtMqgHWfqMUI2cNRUTrqD11jSD
ZPUHY/7DahpnFT5LnVG8l4TnhbAupd8BNUEsPgRl8WMkTnJlVpP3MtHZGiTdv7HEsLbtgDjE4Jbd
Ikcq72SxV2sPpnJQc/fG4XdiRoGhOBn98qzdGEpCf8cgSoGg8AE1GZEyQzmCAkZprkp7bwGEAoXg
1Ef08lsUsWyfrPEwNPyuDN3OoouI64+sb9WhbNmSpKwsju6ctVt7B1vG9mbwiCBxLXQyUjXYCFWR
bSQPlg1JvKR9h8LemxMbF1vRpxauvw4GalGUgGfP7O6ElCM2MmNC+gqP0eeEUVgT1QME1W/Lo8gM
upSQjdQ5GvF4yKfBuybF1iVTK0E+EImCNUdQH/sCw6Sca1qjsa8qNuRKdV28DhU5wq0y33OH8hb/
KHkgFWSuqTsLkmq+zjiEYSw5rei3FnXek5O30yoNNSL7Au/d7vNbB66IJW70NobW8IgK9Txa4hyr
4JE3mqCICuD51mR3cJ2tXEo+Nu04H2h2tzFteOGyK254/+spMSiVbOeYa+gcZmoftyBfes01+ABd
2D5XQCvXnmQgIsEJtMpg2GorjH15cmTdh2xKc1+5WJM9C0liHFUxV3KUkPjU2BJn9bABnY7FurTu
jaXpR7O1NsohFDzXtD2wWdobUlxA4ZsfE4Esu1adyswFxKvKb8sONrQELHfi+nZ+hjc/zgGoAv0G
f4xo8+RQ7pIb2dJXLvIKyCtncgmycgjvIrR9vPz7vFY+Pex08gz/zdI7/bw8wLpcp7ZW1dEZva9f
tRTTxLtfEA2V+wK60aqaVcrzN8vOHmWN1hzg+7AkMY954Igzhk8UPmH74P5cGjhVbLQ0E3vWdjND
lCOPeUI8l/3wXqcAD3NF2zyfYZ35rVNwIDA80IxBnyUuZMwOqSLrzc3V3Jw8lbNv3pHaT2PON7aM
vHu1TWmsylYEhzlvEia17qzbjJslsp2MUSXdQKbi4UID9KUNDjxH3w+uWa5hH7cHTbnWvreFiweO
DDylpTsnS0lPZQ7LHUlHmtrEkTmGgrzHfTviETwvS/PY06Kjgwh9VklpO6l3b/XcfS1FculOsJXs
q4XnArFWYyLksDqwEiLGsshEjqLLd91oC+isXhN9eVRWacFs6Z6r0syPMcTcIe/YN5J8pfpvjSGd
Q+0Ra+1y/PWqaS59SydHpMi0KsIg2/VlKq9cQmB8V6jG7EswBEc2ZP1lGpAqdR6HEwd0LfOY3sT2
N7UbrlPNj0+Fb+JXpaoUxtARfYxQutdzQU8i4qeIABYiJsjJDJx9VYQnOyrlOYzj30lcD6taNMMN
iYpMWAkpJ/yQhZduFG3zKRxCFCmWfooBpHddUV2JQbpo3Th/DMGPwDCYjAzEzDpd/u6Ew+/J7DKe
rP0pHV1usYAZvV0/BC4AtVov6/1Yyh8OCWyX2kk20nezQzZxZZMJcBDcal+0ConMmv6MeTUZINtS
69FOSQ+lB0JSvdhn+IQeGGyiihCPeaa856WP82uMMg47XGHPEpuw+CbTkLza2XnueD1LNuM5gIsB
GK4npbgJDaoMvKgmBcQhMtmvoE65LAqIYNCy7fKwNRCTHYCSVRtZ2iOviiBMVmoGmU4GCzmLWU4S
+dB52jvPHCTKcEkYTKTikMbHOJrd9CS5WaC0CIGBrVJIhVSeRKNq20vFfTMNzc4x03hXmcWN3tVn
2kH0Z0WY8oBeDRP0z6AMg83/9g78F/MOzguX9GfPsGw4S3+ZM8uGymZUjXFbFIdJLIObPgMdxalL
EZs2HY2bpzOQKOFJ5KaUh0V1YFSJu/dSBs99kBloold2XttnvtCVcGXxRtbLW0uCzHOjRwY2qJxB
DBuzmCI9sf7Fu/Pf3gOWaN21bOEYFlmw/+l/aIeKSU+RTDd9zowKYmKPnEgVV1nOSenNinmzZOWB
WjYoOnWt47jddlUI4bEZxMEKpLkbG2v4UVv96nggcYxFgBb8aUlECMAevWuaU6xsbQjfxk7p4Abj
f5H2G+7fFg6sR64LQMmxCZLGyfGXh8qleirsdmxvy1NhaTuLkXwSkIOD3Xdbr4ROrTXqe9tQia+5
YryLLDg9FglinlHP1m701FYr2JCNgq4ZOVAD0/Py86ZY5afQl7dFBaeL71ifm8NSboYBTz+jzABM
x7XY9LnDLNq1h1ODO2nDZjO7qncC386LSq6zQ448t5ojqrWZhBcOyJsYrdu0tKcmyK54DPctB9Ed
wAUKE8L+jmC7KX6b3L2l6E5F3hyYEToPXe9IUi/lR2+Ow3003W+Lln3Uf/Zdc2HC4q8zu6VySNUP
AL8flo2CAm+j2ujJtDWVbIEask4HQZ3sHFjT4EogWGStnW8oBze+y5MotLyXSjIIshjKrEcPSGLs
Wfs679d+cTI0AvV6pb8usrPML/OdiOLXmOIp6XzjGEWiZKqA+H3BNjlCO5pc5telUhuHir6mhWQK
KzQpRg7x0H3i6E0PvIFoV7YRt0B51V3m8XU1EoeURp+a+yItwpIpz3GvWO7T8gxWdcaJLbaE/kVU
H26yscsk3LnoDKikarzSPssSa0AvR05SL3vrRm4PpimH0UPSJTtvVs0vP6U0CxJoKFhvy5saA1ga
Mu819jwKhTwlbdeY5Z2McKR5BIzS7UPpmApWScM7G+NiKxt6FACqPtE+bCnYnZInTLEqPDn3o6lH
WnFN3IRNUcLkkxZhIMRHwGSC+B7eBzc0jiCasA+QvGm0pEtVDSD96rAUEaHtvJjgsV666JM6WN95
mSOOCG/YUeZkbMn2ogmFqW7IbzmsImTj6SVHQQBN/V8ODuNv05/AtegSCIMvHXeXL/46/Gy/z8fY
qPRb0PbhoXYxk08JM6LaDhPuO5RaVlg/VAYmRt1syU9Ka/Fv0Iv5zv5PTw+UO9h7Jpm+BpCJGYrx
f4yHUeX3XRto3pfxMIetugnmkLHccNGP5r7PcEynuUxh+HYWsKuggs6cCOIE/+VRMP+mv1+JZziw
wCwcmqb7F1yiq+suLjIJ0nUe8mm5qL6R28K8nbyAMs9L1FugT/WhKVZaQgOQGQPDVCZVZ4/sHaK3
0Zobc/UscWlU1c+U2CcvcYbXhjnEupvVntCdvFXpioOt2/X9f79+67++flvos33TMC3zL8s2YzpG
vM2k3QqrIHOxkbegKK2VZw72Yek1GOtuQpwDDCCpm/xQ07bLSWtgY16xAztptv1bFvp2yGvxpld0
L+TN+nnxlkNC2eXum1911W7sAwLcwyDawjtKAPNToOScsAiJSSnpEe0fpSIqrUNQQ/x8w8ACBu//
frP/hKBZns6cFQ8Utk5IoTN35v9cNkFq507vluLG8pdxDwaDhz6eTtM8A1vavOVLDOAXMjM0jknp
1Vs/KoYdQsHlYMiRjmzbfoIzGsbn3MdvlSAaJyzx07F/L88GvfHU8X+/7uV1/edF5vGqddeweM65
/7jlWGKYaeORkV0BCNmWEbAiBTEDifndYm27ChqMFLbl76VZtrs4i+stCa7DMY1QjY7Ot0XzNfJP
j7mJRMEm+mUl8Fge5X6Z41Q24r56lpXZAckd/mwXWyZKtZHxrUUmi18jmBN0wPDNoyvbhXbKuOlf
sRfzN/CPdwqpBVK8hx/nb3yMEqhuwozdac3Tem1H6CjHYvptxiXImm6yGIpAMouJrya9+KRrot9J
Y0g3ta2yFRGe4V4feias1DtI4t1yvfQ/yxOcBY/Y+MBc9RSJQsv681++pX8eSnxLNmQUvGwO7+Cv
qwvqI+ldGlQAyAMXXUXsF6ooXacjwLk2nae0hEFdEouRZRPx+JOxu/ZFzYyO/pr8ceJp9SraoZqz
LzEZrB6BmuuAlTuiZHL/0tR6njLxoyjKP6gqbdb0IBJyyqIdfA8g7/MgrBRYRRWmu7r3T8uj43+/
SeOf/mNPt03wDrYODAnEyH/eQjPcp5daZOL8IJ2bqVj7w0gTucU82aD3EMFZdBtTnmBreY/Emn5P
QvKA2dzv1VSgrG6T6lQ1MIV7PXqV8ZhAbsfckLfe8C9VuvHfvg9KQw41bh7L1f96UGl6Z7AExfgZ
ERy+S1o+MnywHbIqL1hxahcnTVDomuXYct6hg/FtYMSy19W/PCSMfzqhPRgTQOeAkwD99P4qVHuz
NCetS7GgGuhmwyH60/i1dbV2RW3pGzsFbd26U320IvZXM5qN2iwqs+Ny/Du1p6342NS/uNvNfx79
HtkP89Vq6r4vnL8+H8yYmLtyTpXOZdeTzQ4DPArGEE0HXDcOxG1uNSP/f5Sd6W7cWJptn4gN8nAG
Gv2DZMwKzYPlP4Qs25x5OJOHT38XlbcvbmZVV3YBBQEuK6VwBMnzDXuv7UbYdSyazrmF5mNxd9nI
PVTa/ZQj7masvUUktRHqSusegLQsIPURS0vd+w14AacYLcjf1SD/5A0lH9zmU4UhbTv6X04t+jtp
63Pv3G1WHxT750nHeeM3WFy/7iZvYijQwg1AcuL/kghBDKLI/9iqlP34JDfiQyn1v2tJ/sklx2Pa
xXy5FSbmXw8YiASaVS2Fffd1Mwq3wcnmGr+X1fJDc8CyRaVs3TdaiypmU+p/jfeNmrnfv75N/9lJ
x3kOE2d7lJoce3++TbWOLI5t63pXrsTCkCdOp2Kecvox1DaQcBjOqH2DcmVZCxr8zX0maeR8RDMA
wslS9yqy1knoBO2baNMhj20BSqK5fg0p7XbmEJHu1erdv4vZ+CeNqccrZyrnGEA7DOcvny3xCjq1
iOPcOVYrLm5LMG8tfS+I9Q7/HzUGKEy20Gn1WS96eok9+qN+FowPQU1oyJke6jmFUb79cVWWBWu4
nA/opa1jMX6rhLTwY0Km71vjCVygttfyUT9vttZ//zPgjbctrk/Bs/KvpVVjmZWWmK53l+q+BltS
m55HQje/qqc6rd5mL71LZyhUlhIHNo8umSDUkJLkD7xkX0O0ryd4LadjHWIExWHuFMvtfHHxtc2E
+D3+61f8j/hkuHueQHXtbFCsfyirJ5uAuLmzQcswCWQaQWJrL967Cgvd2LTdqwF0P12QdlfAYI8m
kPQ15QJorAzcCiuzsPHMH+mAnSCVsOHHPD25U/63d9kXHOXPVQJ5NlwckLGA+JjeXyAYaor9Sc5J
eZ862g0SB3mjbV9cQ933uoP2irextSUvFio7sY2U4opxp7AmGXa+cq+YzvBiGmqnlwOppiPc1q87
9ssm8VX5aFBYAnsCQ6GjLrRVDwKhHMWbu87W1cQu9mDDUS18PSJYw9kljjIDR2Vt4NfZa+VX3sXt
u59+bf4yuNAOutkVu+bemZ5MZBG7Jl6Ta+mI58WkHpuB00UWQUzPkDG4N3tAg4rBWhl0mYbFsLO8
k4m6NzSQ/p6AR5bZ2JyccXj9clE1Fu5JrU0Qikwsstv8xZAsxgrcvkhxu+ba2fLgmv584pljhDIv
J+ZRA/agponJv9R/QSBID12+yD37Vyb8qdNd03YmLLLhTVgG+SgFIkfhEyJmNnhhW2T5treY17mn
4dJgNN+PbCAOpaaa/QruM9qMdUs5HOvmvtOd5eyhuY7ytr6ZJdLUMsc8t/qQ7cdZrWQCF5duGMbj
lE753uJX0B67xtvXQLOZCuva2PdTVmv7zO37k2Gr72WP4m/ZCARV05PYUBWMNjMMf8aSmmev8x+U
Xp9VzgiU5PCHr8H7MpvvtKQs5crkWa1vqx7DySr8yxBPGCF5Ri/sgU+0WYcv4ysJv2nUsvaahZx3
ib0qLM9EHzhoRtgAxGcvS5yfIkObtf4dJFz841FCh2vAl/ZA6G0juj8/wZNZWuxRS3mfpBpTWbOw
LuQ4ULhYNwsz9/OQtiSXKevCYFzcyaTVUU75mAgsJ9ln0mFF2RXiUC8BzxrtySfyge3MSlJsUkcQ
oAgzZ9P1Nw+QfzyXITjpVDoCqBZe/r+UwM5Qtmup5e0908WBoW9z0wIKuyhDoawzwK3byMDCts7Y
jaOktRodFwXEU/SRUNW6F2EP5ovK0pd//brMf6haGfcDzvHgEftiy27685uZok8sK3aUDyD3kEx5
fSBivyMbnYDpCkll54/3GqnpX/fTVHRs3wSmva0w/4L8kA/JlKV5K3mO7PWN+kHdZLAKSvrL13eh
K6qOwKlSltUbziZ2491YMDcqK4xpibVnyZ+xOyS2tso6okcs/PoOkhjSYvYD5BgEEupLRr3ZtGzY
wzH9sgE+7Y9T6d8KVrtm8JV7gsD/c/vPPmWjuixJh//6zz/96VlW/O9ffsv/+IP+9HP7//r6Ickv
GX0MH3/6A7O5bFAP469OPf7qx/KP1/B/v/N/+5f/y/AHm9HM/xz+cAW7+6fIh+3b/8hWs/6DG5Bg
BuZN3JDUJlzVf0Q+aIbg77jWfTZVTKChl/2/zIetrvnvMDX9PyhoKMScrTsEUuj+OxkPhDn8+XK2
KY0E5zS/GeY3vL0vHOL/N8fAgZunsur38VSUIfc/9lLfP2lTSgi4RDku4/dCalTjKxu/9IIds4QB
5NJgrukPFP/XxnPIqsG2tyLPi3yjQNoK0AG3j3Nw1HPXkASBVG03cVYQjTOLvbDlDl/iDziCxWny
4vd81YfDoptQfpaXtASekefdg9+hTWY59Nhp1g7FWRLmrT7sOJlB/emjEYI2SeGg36phAh6Uay7y
9DfqYYHgEc3FaGSfa2VPVymGEv+3oZG6vsBTtPzfy2DtS9sIB8t3rzqUlCcH3WCatd8Xr63OyEY8
BESgefxNHJfjdy5XJ3TYyeFzItYLPsC801xYEO0YfxTVk4vZmGji9zYhZ1XHEs3S6BtNBAqXbptx
J1rYQ6KJs/nGAbkpSwkhEt9jhv5jMFqWPVCn9bo6y07/PUn3Eab6d8uNgyrBdoOE8eBILdlzUD8R
vkPsaomOwHpUlQZA0mIkj0CJXBjU49axzsU9ctDiIOunzux4n9HFujUq/2peHuwWv/q0IDo32g/L
p2ZZ1+VsNCBHCqO7Cmd8WyXWylqaZ2W3y1lh8ihF/50pyWcdN4jd1alNSafHhnNc0hGKXFO9VwaR
lD1aHOzr3Q0CF+oRBwGm9V1pyw9loTeVoNuzpMMBjOkhwX+K6PXUpLMBS4hjmlIbHw9k6J0a8bDy
8DvxhyJAI9xHY4yvxNdlcYM+4No3HMiOuT4D6/ydsvJyBo4Izgky1fUimhSZ9Z1+tXxEAjGSN4bk
kN0gi+1FIslUL45+BjNboJlyeiuYHJd8HtLc94y6tNAhsRjPc7ZfFSaX8XevLXwOXbWQOAG714JP
BXH6mFJ0RENTvUzedVqFG5SmQ1K1PSDw8ctbd7REQI7Teh7lsJ5iVMgZEWgHvS7JEY164zCpzAd/
oe3bfjhrMN9CxAh4QtLpFtSlTRncgzSLrV8m7ILA1fZlVvgHPStynAD5PRign0OaYjFS0zsivOSs
CDqcmpik749OK4wIsyqezpq4pDx1xoBHzI0/y+cFEVkqanWXTqde2m9iee1SRCuzUV/miQAzxdA4
6JlsGCZjf4ZuLs7qiZrLVK8sTklBHgCbub4GCLrZSXs+NCNhDsU2xEkkFqyYXj0XyV05FndI6lFe
4kJHL+xn5is+2ykcpXay/fI7SJwq0qzmJin3FQbnoBu9vZ7YMAmHGIXjdCrNXyJjYldgy87K7qbL
IaQ3/XiHWflNav6HZA4SzL7Pftyz97K3eGXturHcdYZ3tQw0z7jriVbsRH+LiyE5+fztqNLTwJkc
eJl+bXqkzk59MLr2XZel2JWj/J6UA5ns2rehcI6mBTqt1ZEXpc5nXlQbEKULZgPRG3SPd1LHDw4A
GrYF2d4flmexto/TWv8YUmRRJQFc5OuB0YRs4JgovNgjMchyQOxUqxOMw4rC0QYyIdoV/vERXBWZ
zJs6c85r+IAuMl/odnctfpU1LX+zMWIdsT6imnwdR38G+NX0kNLSQHiYqeSUUeilr8OE1o9O/KBi
UqZtG5t2OQa+6C4zAjKdJ2fAnA0OU38x2DT7JI0Tpsw0126vRh5/Lp66tmjPxOy9eKgODMTewWLk
L72TV7gK6eRmRaLx3AVsqQ+LiI9WPV1TfVPXg2INTCFfu+LJBzDDo5MBqvAOKb5uRjzLDPciIS6u
sCOMJ0g0UJQo5e3EmnwQ4xwI2eP1Q8zmtsur77dhs2ZwcwYLBuFpiPv63ADlirRcRKU5mtDPDGwS
VnNSLgJyuVbFofPqgzcASkrYJOxnGKuBZi5yx4PqQ7j9eCwq99YWvsmNWxYcdcap5fQ+GfXKdMfL
Izn04tLb+jcWcjjnFpfVCSwfgt8DdDtAp6D1VFjupcN51lo2Wdb+J3EtMwtvkueUNI4NTtk9uA54
No/CTLsQAyeMMwgCkA7kgRjP3VgnLzwqw8RdBfTfJCyaicXnQxXrv8jeNkJHa9mPe/e9O2tB7YDo
snsyiQmZiEbtyTL6d9NIOTmjpiIR0GtgscRA4HSAYgrv2JSJaM3Fh0vWOzz34V1i0dw3fgJ+LfHe
tNTj71m1IA2BTZE/O7GLF25N7oh54S7u7OelAjTDgId98+wTxOjodL75PZpW1vuzhUADLkRvtaGt
46ac208Ey3Hu2zdqaB7pwCSJhmCOzAmkXTlpMAXEfZwkF97MWzlVbtBnqN4MUpmxHBPPJ1RFUAY3
DVx4I9LFTONsTB9wsjA70AhCQZwPUDpwZEwS1FdSBuiMkRBWJMHLLKwzfLpyJjxQ5PYbmKRLCzkN
IiLhicOr7k1ouDRU6yRrIi9wuMvgqJGwghb40Nnzz8HnibnU3bm3VxNlWnbsfA8eKpwWzVHfaeyv
Wt6UAV7dXYz36SxdiPTkNHR3bXpt2zoOB8hi8axTYBSGT+4FIJBeqrdajlcgo3Oo69XOKOXziJOI
HG37e7ycTQN8oGP2xz55UyWcPz1JQrepUP8PaHVy6rOumh1ixZP68scXO11gQIxvDiSZaHHYdcPG
ISdrBZePV6Ip7ZvapmCbshQQOUYiL/Z/4B3JhI7mB9lAsvbXVYBacgrTC/vF3CVpfNXNEm1Jgg4n
n98Nx3gjMfqJ5Nn04GQEr/jWnafV17pALEP7uu55CVEh+7PjGfoLotAi7BhN7LTKw/a5ksAqCRfN
Omguyrn1i+e5IcYcQPpR2u6TQ+YO///3MXcf+87i/DNJ2hvIoInQeX8f5vKHzfVxKfA1hM7a9TR+
zptB6FHYYy7YpeLG9rvt2WdRK+TdjBrf6O70use9Xub3RGLhpRPDT4El7WDKIn722wcn9w/aMDQb
Dqkko2++JRzzGFOsRfTI2D5Xp8TnCxxsde1bl+HMfi0TTIYJc04KQDmk3T2EYS+apetGvBU5ngFW
ZJYJbouXQ4uqH4rZevO2u2QxYpB9Sl5ciA/H2OSBBawO14JVcTU7ASQAO5pyPjhcutB2iQ9CgVDl
cEmQVJMTfNFYgESWyjahebvz4FxpqP0NK+wyB+Oxbf1i/aYCXBz3RRHlmjinjUi5npLHBjiAqsy3
ZbYxUnrZnlrvp4Rts8iCHrKYQ7eFNZ7bQE9ir3/tpiWyY7JyfcigbqGcyK+u4FyyvWa0966mTr2x
vM6FCx5r+tVpXRUQajiFFrQEjwYhUOxInBzNirXoz55SvzrhArjJvPulwYrZCO2GC+kYJ8qCO8i/
3LYWKjcPrlYtbr0JszJ1Sh/kPUe7n38pH8hKpZ7yEUBHvtPtjNl98H675HWFHflNoVv3yMnQLNad
flwgUkUK1xa5EXlZgL7UrBvdgQtnEc8+Nlel+emx8ZtLa1V3KDcuws4jRKrhiOMvJ6qt1Z3XhLlg
YKcV3DXYVqzYAVQWP9MCVWLevYHbfHaQK8azgXjSsX/g4oLep99AgewhnY5N/4LUCS5U6o6vbKsf
5lY6oR4Tn3rwHZMtiW2f/FH75U9MPNcN1Vok3/rMJPq9uVmT6RX+x4Nfu59KfkJz4O8dMYQ1aGfX
xB681IGa05JhsP/LlIkVSDSR0WLjcO/sX6kcfk+Wnu/BYFtokjb3J2+br5mBNaWoCIl9YEiP13+P
MuN56GXPTNP6tAfj6nmFG6RAdMtxOBGymzD2UYdl0R9YltzGkgd9g8nWwT5Dmq/g9up746NzSD4g
AwggEQZGNd1pbXesfPlzNTDh2fVB11IZWlPDUZLerBYo7ioF8tKVLZWBzeAtZ5ROEWrd5/edrTlA
goxzVqnNFa/g7wNkmQfje4vpiJlmSfc3psVLnie3QrFkx5kb2CY2+HrmaeTo9+QT+dwoyUn59RO5
oo+2G7/p8BNMG4YkMLshtOv40nm8F2tVe3i0YlK4sDoLVTAwaes3pT5y8jltythyMsPYw6k8M6NL
nXNLIHDYx+hNi855lKk+7a3OOMl45DnKnbhrMj3SwTaBqKIGNJrvbe0nMGeG0PR4bGSz/aRL51CD
vg3Q5p1dHxSDQfuh4TEMtAzNqDku89mck9BrxHqYE3MM7Ce34yPGKdHy0JA/le3ckM0FHUijv9Ua
Vo86Q0gs3qG/NW4Gws55w5XAkw1Xk5ApC+nFiMR8p9L2Ti9Smv7OPfCLI0+56mg5863RpRilTJMS
EuNU96L6Nx3ITMT0Pujia+Ysp3lwhx32xpCJuMIaTTuMZeczUfl7P+DKabli2fvTHMY6NB3mU+fW
zq1orC0eN5+T0Xe4mCg00w4ufjcPuySTGKnG6iRrm4u5UHcYCEzSzgz7gIS4bzsvcPMZYatt8tRI
WT4lR7vgozQSIPQydYJc9c5ZND/muQ7Q3uV7OXmHAmt94Krk99SZv6nhI9duYHi5qOPg7xGXtelN
EmN8aJ0RVhyfKGO4JUxxE1J0Fnj8bNp8U+WPJEwXu7yORZgT3xZWaxO1HmdKbSafnT4kBzEjFy9J
dItoy7pgHfy9Y1DHNPw7B04DmdIr59zp7YIHK9W7eWf6qRthK/ll10jApG1UgKkyYp6b+LbpHlWT
tMdK+Lt2Kr/p8ZAGk6aVl8mD/2fVSb7v07kKhqaed+IlNimP/arStsVlfeMDpEjK5LUQA0/tjtlN
18e46G1nJ/L106MuKIk/vBv7rfKrCWnOPHWozA7FH9RlxCdrgN0BIcfCQ5dUDBI4Z5oGzfefzHGN
sDD4BJ4BqgGiUg++xZFEBdPAgiGhjFbOoUlHz3Qxbfe7Y5QEYHoszNs4VESERK5Xvo4FcH2RzGRq
JSite+nOuCmTlvoIf35vKfDv/XOZyE3WDqzv3MmaaoBHh0C2EDUlpAjX/aac5xT94ubGQHrXklNa
g5Fd1BJUhD3tDJSAQQw0OHEtRqkQocjsbCKs6EGSCeclMTYsWwt/Qs+ecVDW27Dn3uuTPpJrt5du
uoRWmyZR7uTzsc3Tg1s1yO7zlgvL9SXnzUy0t/UUQ/zcmdVQR7ili5015hSjSrOjInbcoDF65MQJ
IWno3pLdYq3uNmo4ao7OhVRlcEgR81v1WF0MOb/XVQbGz2BYgBgZ6X5eP07S3kyYa71HNv4t+W50
sXpUtZVFy8TZuFjTJ4SD3YDUO2Tqt+w0cjTD2h3WYz7jgWsbYfOxocmCcvPdlMo/+xlZzMl3JTh3
Vs0tnrpyuusoK3CyVSSRzWXkTY7C5YeKvHhLqa2odDeuN6gvEjeoWMwFmiwsmIeh0qzLiknP0Hmk
sn+ydi26ZDZoITonAhdmzPUlj/KCDjJs8hlGNvJQtQwfNN39HhvCs+PiPy91lJVa/myuNnKcQm+O
Rlm/EY+zEcN0GVUrrvFMw0OHuZlL/C3Nx/xQd6ke2qv4mNKodAUGJs37ZXbTFMGd/fBpjkQFSp0N
2oiOeq9aRRuv0v6UXGj8HZxERGNPbLUa7uc2YUzfSPdn7w5Q0kEIfM11TPfD1cGCmjFfinKCE2L5
r72enxOHiIsO1NFE41p5nFqe840jjyYtixcEaRgEisK6jeeiPe3NzPtw5QKO1Myhp5j5Qn+A8KZo
p0cNtkg6xOmNx6gq8639KEQfQkOXIFzwk4406HuAcEdPVI88CcCm+ILVjMEv9raHEtX6a9o9mrPA
AdC3p7VtqiPnZBdmGdPSjufiOvJbM50LNQGl3BvISdCJ9s629BsFki+eJCn6uQMkOW6iWd4RZSR3
aaGBW2sTln4Vuq95lhzYPvaTdeGyNvPa23kk3PftudX76nHxvdNUk9lawaAI3EpNey5z+LlsGN+l
2Fm2fzDgH59kAvbUTi3FDWniWxzLk9c6e3Pt6kuWi6ORSbWL69Wij+bHkaYx35ebO9H0gbC18XNe
FftsXuBdG68DGTehCxcCIy79RzJdbR4FyDvNF+bKH2PXiqO2uXMmEqKOha/6o2PGP4DZOMFQ2PvU
EZ+wVn6kQBbcNX+jQO13TXrf1+O8m+z2YcZvzfgm63Hd0PihPFNhVW6Tz/FpEnV8LbzypFfcP51F
uG4H0ygG+yZMijAgIa/cyrdDqdLLVIJrcKJBn+w9bpAbwzfHndMloOYaXwbKa1j0dkYAILi7dLWd
4Hgo29DSUu2SVIeUVHqkdu23Ar9POPbDfc9Nta9XJu5OziCndI099zNBPZLxqgeSSlBNcJru4pk7
MG+wflie6JmI/VoqozpXOo/zvAHtJnLObx9fGD/OIGKh0MH8outvbM+8TpSE6VgzWZmY5lgpMv1x
Cy7QTxDTSZFgr+raqYyahmK364i4bOkdGwPCBS4kMGMNm9m+YQm5ymNaL8gmpBvZBRkkgwVOooyp
2/ueJjFr3wcV/07aPgvKEusVS2JmQ9TBiSH5ENyEuZ6LcV3ZP9gIbxWH+eSDmV7NTj9xqctwmo6p
Mox9q3GCug3m01TTIzfLXnosIQFE65Jdhskema1yp/I3gMdzUFHVFqKcb1fkghG79x8o+kFlNb13
MXPDAzoHxrJZ5Yc1G9+sCl5V7sUtXKymCfDeZqgm55vM5CLRMUkFkFwBdA841P0L0I+gE5vWkpY9
wuU7XHEWsILxABAlNY8BsZFhqEGT1a0j2BQM9ZZ2DcsRQn3riFfJo5IBhoXDnMfpCNXoOrTnNS+c
HYX0GkGvebTgt2y9JY5KYWtHipvD6slkZ5DoBJ9Ywdd3TN6izIloOU2YG+Y7uQfevk2G82TcD7rR
vdRD3z6t0P1WE3pQx3kDY8jJ4B4I+AXeISf1477sH0DBA7tfMKL22a5iyIm/g+vD6o0GsSER9rBX
QItj7zSxSexNZaOj4OIoFY5arGmwRvKjv+n7fcIeHq3BhB/fV6QyO9NjBRoHQzyu7XptMSKK9m6Q
1mO8+BaWLVu/ibv8BxRSc9ebFN4geGKEpZiSajO0mLScSFdtGN2GvZlBpNcmNxQraHM90ycGAhSZ
g245txZwjGlqmQ0Y2JY2e5dkQB84iFvuC9fCKx7bI/pIfrRdAr81vMRBI9L157xOfq5LlR/J6xXN
qlOeV/khN5jop4SNPjDgnm9Lf4rkQpR431UJp2M7H+11eZo66jCxohOoyYpHS9iKXcrmJDF48sI2
rg/Z2t+aGgP3Ip3PthHDmPBs7yLV8N4IgCKaO74oQ5hPOtUsDe1NV00gOHjchukCKXSZ7NeVmmcu
BTjHVTwKRf+oYmZgulPXkZWszxOTlIckMUIcZc3jWipA31k5wgVpWoA4THFXE113CWWjrPSD0yrj
UEtSBhKztFDBLvdKktiTDsBcK51Spp+bloNLn0Lm0jdGBnnO0VDRFKYLsLvV0Umc3UVGRTJUD19f
eNi0AJDwRSyfS8UlL9wccA+ms8OARyy0ZH4qO72Au40WJTGmW1GL8qHCMcX5UuphqxMO2Hn9ZXTB
3CTMxS1km3vX5j+2oRMdCqM/IzK9XVFAcOWKg6/pXTgmqKX82Bse+N3MHERf46+VPx1sqnu9QEBJ
pO2NJoqbYV5oYExgx7VgMePN+dPXl2G9Xw093RNh7oUQNBZQRO73osmOoJBgBJRKIwe2zJDou3bY
l8keVuQTxMH66AoAFmOVbrWBcM91e6J1s8/ONRVK3OSUpGB+HE69LeK7hmKmFM11OVKg+WIsGYZ7
gj4DdIUjvbd5LeObLMWa1EWqctNr3PqfqvDlAVos6I8WA64n2gj+6h7DyxG9ygpy5KUrpvUwNJRP
gxiXqNOnkT6YBHa0kTVFgzXdzYmiBXYR484a9uZlPPqUKOFU+VYEPKg/osN9rxce5VYyvNX47ODV
YaPhAZgCSMuyUDh++Rav9Nr1PMCwIUhXW9gzNRpj3a4z4eOXDW8PzcFBn6OxiYejaRNPadmVwN1W
v+lZMpGjST0n6t9jn5Z3GUFXUSrRRszKbCOyeYjY7f2TP1QdGTEEQmVmeWpMGC1jnR2rURbn+Ffe
OwNYXpsOMFmaiwPZ6GCDbDlS3qN4t+qzm+qBlszLOS3Lz64n0zEbyGsB4QHhXex6HQlTJqs3v5Hi
EhP3dmrjOgu01XzKIUVpzurf8omzjUsEbEtmxdIjYozsriuSufKbmdDiJ6Wyr0OzqCMzszWqPFie
CcukYsby1cb2DW7Wz5qdaM/igFE2XnFhwpcQc8YHywCptdlrTNWiHpFOZlcTON7co5h2wfgmJcen
wDAamWr87a540lS8owN5TsAMcLYeTCdWIWAD28z2cT294U2FXegqj5NDf6tooShAdQCP5mSC3dWL
Q+8hLwFAzakebbq/UC6UTFOt/UZ6zL+1WL9ltvNLTkOPJ3k5rVran1Pl/Ch8LMddMvrh6naArAZY
TaZgIww970FBdApbE2iL3+B1BJ72A44SLD2gCEbCcLKaSiYk2ILCFeJ3nfAKCM2TZx9Ajl2U3r6E
fFd37sTznZfBpL4jQAkm/k7XgGqNiplyDM/nsPjQ2vsCKsqs2GJUhKs3+s+1NLPjZPymy2rvVA9h
pc7zE6Pz5xm3CY0fVc+kufaR5m6LffxeVGy6PWNp72Knm4LJS7l0geNFxlRx4EAQpJvDNq5tjWJL
y65pP2lvuqM5ae+6btyPRTIz+jWYGLsdq6Tipypt7OrMbTJMuygI58BJBMuDbbjuTUUeQlVL1Lsz
aD4p4d3Hl8Ba0+EisSPYOZ766SbaQ2+7uIXE+qSDNtnjsfmk9wwaJ66O45wwFMB+09jsuzKW5Bfg
Vt9jbXURslewphzjKPvVOGj6TS8GEQghWZpgVmYJAC4yt2GzIasysUek5W7CSvdqthNKAtc0vtUx
3d8IKCnt7zwn2XYUOiOn/EXTvPJZmSnxIbgZx55B9gDK88ZtfbUrNMbYIu7pjqBBs/fuxI5p9HLT
r3eN6yanqij9fbckMppGxf4yFdXOS5sHHs8YWVuzPU25o9/NDcaSSuBxr/35Eg/jm78yOgfecKg8
kxNrcJwDXjs4eYVzqThjQqwNMmgQ9G/hGx30NOUde2c8da3+avfnJU3ul2njcbL/50FZ4D7eJ1N6
ha6Jza/xgPXqKIoBtJOeCnq9ZOt7aRnJ5mkynmoorFvsBwtHSTR4DY9JL8rmMlcXQtf8c5Wby6Vr
EnXpSopm16MMXxQht8bywgH5nmiFue/t6Xs8MeJZ2oheI2FF3On0BK66fH2pLa9reXXNG6bbeV+a
nwVb2nOevsCX2PyTKt/uhOcECB7UVNelr+ZLUhYvBYIbRjsrrbzSny2kP0jss59kLrBjN1T0RQYw
G8JqWQQCHWC2mIXFupxY1jlHYhBm2jxGRNW8fviUTvsO23UEcioJ6356QfiAulLzHpIOCG8r9WS/
+Ag5GpY3N20jx0M6+M+FnCkV52QMhrmzLrHP0LMhn6IgVXWDTBjgJduHCTD0nk3De8ruFlWi8ekP
1stSYofXcvcnIWVkadQNVlUWfmSq8ZOkgPtkzyB1MwbmF5U1kHJyUKvgd8ydpiAGUMpXF1K6uzDH
BctunFgOKFv16E4XmNYbfDnXd33CSn1WTKfMSXwu6YIstnHcwzKUd+PE6NtmxUzJkt59/bwScD+3
QHwilCE/rPp4dTdmGNFvA2MyQIzk6TUXF4xz0sF/MLxT1ZvaWW5f+qo+Zw5Rqlvle2aRNVKXnmu/
XuDoZCi2F1ykfemzmWWCdrYmq+G7OhXxZHeRZgRAY55ad1bbVWoELpPKyOYffs5Zv4Q1WTUMr8FB
MyuljU+G8UNwh3RtCpUJS2Vq1g91PY0HYJdA2kbNBQ9j1vzX//1lbCiAsanmh3F9N+de300ND691
9BFZtD0EwcGGlz3En9XQHfiGaLBfzHUcDwisytLNQOqUj5j/dGD/TLy1+MOphnenaOR9aTNqtbQs
PfmQcDjv11vRcfonG/5mgLezU7x/zEY2DAqys4gEheLslJuSAIWZLuL2V7rkO3dJfpJ34h77rDej
vGBkYCzzo5fSLJmEHeUOUm3hGEzm+BVO7LxUFTnIxnTpvq4bzV8i1vg+1LHJPht2HriitILYsEDI
zq6Hw4rpV986j661iL0FhsCBco+2fVrqZz5+dUGwR47kbCKnXUFd6eWxh+yR4Oq9bZTVXy0Ndq0c
zguEY65CVGatJavrygtkjpZ356rkddYVgzm/vTamleDzgUFoxu4FETYqLnD+sgYUYll1wWxtmVg7
pjWoDmCrXgbooyosAjPd7C7JJ/c6fHF2oXJqNO2oqKQdFNnRKMy7teJDtPLpyWm1Z23T7pl93zHy
KzF48HimrmIl0vj3C8+VsPYyXnnWPjYGCBEPfsiOK0u/Qpi81LNoHgBddOHk9+y1YN3xnFLyhubw
sZ6NbevqDayXGJaIhJnoqmt8zNVAK5+Y7ApAtLGNf82HXCFsmV/MAaC1IKtKn8H8CUPfZq0sq/P+
Kc0X5sFo8mssrbL6P3yd13LjSpZFvygjACTsKwl6I29fEFKpCibhPfD1s8DbMTXR0T0vDJEypAgC
efKcvdf20q20xvdMN6qjituXthliRv/pAxNXls5MPzilp8GKXptlZPmyZFhXT+iWeHglY6rRsqAh
Us4BMIta94lFqKCg5t3RLmjo0EQCBbhwv6oKgQWv2qomi94Hh3Fsw9/KadsNDI5gV4sl13D5PUCc
x9tXJA7oO8ORdIwrolpcqp+OsX+Suo9zLaF3oi1EY8AkvNOPRLbRD2PgvEFRjoIDsfjM9lYrI2c3
RB19Ydcdoc+68Cwcz9jjsJz42AEzbZd5iKWs+NmaHOYTU2Niu4lenTs+JsHechrEIMIUbM4C9o+S
bqepMyh2sFZ0dMwckRyHR29Gf+jm6Re0igTghL2nWGXVNBMgVY66B/iO/2h2QUnMoAxC/SWrWJu6
YRnMM/WYorhc1c4E81IQq1Lr5JlBljwirSDDgm3kyuxo46PZ7tYhJLm1ptNEIckpJILIpLJtI4YA
a6OWGZKvhfuZ2HtgvsslvTwOkFex8SPbEnZ1vB3fINaw0s5bnOLeOpeLBmz5nlklKSc6OlaIKFzA
lq9g9nEKIauBSU6jlWjCdTtbh0hUqMToPlXQN7yWa14+c0BsNiTElaBuUllZHah2sE6YtGZrkM4i
jMJtacSvkcbJ2sf8NVMz9hIb1hGn0AY2mLWr8+1oon9Iw+ZnmvCW2k0vQLqGNOKoAGJ0oHoliSVU
2o9tOS8RAvBV67YDlwagdnSK8cILJOVJ9pzGUbsVspiPQPLehKC0TZG4Hse+xi2B8LzzW4XCgAyE
q4VkeNuKh47d8+F2nDpTFcey21uofDfpnP2kmQygElHZtPd16WQHmzfDMuMRDUu31JrRQ8/bpW1a
JkohaRn7uuDckEmAv0wg2QFyzWhP7Isqqza0QlAYFE19xKmG3MSxXtkKcm+5IeUjYPDsyTUfjeJ4
O/xUJtAKml7bSIVRcpzsNZmHtKKWf+l2UzRxfjRLd95mHBX6lu0xbJLltwEIVTUvvlt4Clqq7ycT
ExORGbRPjLI6avCM6aJmLxrNjqPWUxgjI/1YiFC1gTmbT/Fhil6mBZlBq9LxvXHWqSlFf03K1t3B
PT6oyEL+5YrLmODm9Foqp9jrqis1LQCZGJAa5J0GNGV5JPeWAZwC7KjpRzM2DiXxi1eucdsEPMSp
Ey2cwDT5hmUJq8NIrnQQwOUiUFoRa0OnJ2MUtEzzF2X0Pu9FQ+Rq+tmUFgEFc+hd9DSxd5aYfoCQ
JqcB9E6jYpRDk9X5GpF+SiYx0mdkMLOmHJIw8vwaJWi3cQxdXSdkfkYKjM90LT3x+rYzBHUdUfOj
KRzvjDZgLXMwB6VBQyFLernKtA5UuafaLZGIsF3jdDyXEFxST+BqoLZENwT5wKlTQgGn/UxvIXaZ
tz8ib0r9Lsx/qQUcZteIFIQ7waIgjUaEG03HbVZg0qaurDlNh+xJQX4csFu5LpWL0hk9uWFGJ3Rx
KC0pXSI4J3Uz+YOBmqRtMt/p4c2Z1vhdMMevIM1vtQbvD/9WmtmbuHere2GVP0P+CH0UsW6mn8Yh
Qqfs5s0F6s4dP/KLJJmjFhTbtrfXWZT56b1NxyykbqR7sCq4AIOKQ+QRPkXWotKbgzvGt3AguXp1
LgHptZ6uM8d7VFCp6Z0RbmfoyQ6xKey5EPJLAnHSduPKd7Jkbb3XAd2LSJ/I7i1NQl1cGwGTuJdU
yz7HM/IJWfzsRMlUgydkuGpUm6b/Zinko4uFy9fpXDE5zGhTVCG4mRqiXzVi7Y6DdW06d1ZEHHfF
qoVwy/cMdOG6+xLZNJlQMtCKxrnVdtlvpRHn1o9fGJE+2tj4NgCl3TAzDWFCCnTBihkLxCHeT/DP
K6aH2UoxrF7hfPVNw76SWmesEeGOO7JeGU6Xk/pFZmTmm0WBhjVHLMBmhKVU/1EhCoXZ+GHZnGGp
xjV6ybgxkFHNyaZG4T+L8iQb+GWVjl+yT/DWi+guGE2stbS78oF5VOe2XwiEfObpAC4sqCBemryH
hFQk+ms1EK5UszCt84IBu0OljMoujxe6bkv7yKCTrz/raXcSJOkAPXqx5LAn5YWiCAUcKWQPKhAH
iKRAvyd6ia5M1o6sf2XgbbIZKSUOOiMfYx93X7gbG2FtXfaalHWPvXYOtaNtyu/W0d7crPoKu/a5
RMha6ubOdprXIOAjxRPT4LB/2wEbsWRA7gCCYFV01QYDIGLL9oLjiaDNEZW6QI1RapVfDr+Y6ZE/
iK5r3VbVb5fqeWeI/t72rENW5PET2QxoFiZXOwiveo6NyN4KlvEdUmls1RnnS+FqlC+dDjiX7saQ
okKcUF5ETvIUMarZqIs3R/m6bNUxtDTTr7FbbuOxegrVTmcqR7qdLtaDRKtuNYokqtgBvTfk2ypW
z4M1P4DQJhWwyBnAxxIiRxDK8+xGzwTQ9xg4QY3RvWBJasM/ncLmW46Pk+JXxlh4a9I+ilzSIO4+
mPZHG51VASYnp3r6yvD2iFQRFNmEol/EGycYHyYano09HwyDgFpVa8ztCVBdgjYcRks41miOTcTf
Sp149zrTQt8RTgOrQF3MuQy2tcm6YDYTsGY8lzRC9HU0TJjz4QZiigEuqYERlM6woMDMnUyxtFnF
Hw22y8odQINmOnFIKZ0k6GBIg2jCItCgmet075ZBSx30Wo06qW1WpjZ9oUaFSyz2Vifex9Bcg5s6
kwz8XZbWextY7YpSInAUF5+KaxQazM0g+Q+qwduAE0HonS0oYSkY2VOgMWN4THTY2AlpM5vlA95b
dX2BJ7m33e5Utc4GLvO4mg1ucsAv62oAqa1kU61j4PqENhAok+gzk7mcHANCk84z2yS/ThdRud2O
NEZc0mRMtsahYgsS61l1io36ChyJTbVVbTiHnV0rqzeEA8WhSECZWPfprCSKJA4/NJrMHn9I4vwS
ML1pIlW/iE7ZMvjgihMap6FKm205uv7oeDgf5NmhQgTxJNJN49V71H5HCilmMgHq+8z7iqLyHqPE
hU0GqZTLge4zm2E4YhIGkphrW7jqMtvNMWyZkAEcFyIrFeRd6AU0xdR4n+CVNOy84XaamQsakxlQ
i9FA682NNzDUzqZX3Km0Q6P7ANW8AdsHFQJe3gFyjhXybmmDg7pup48OHCk6laNnfU2zfTTrJYlu
G1jZCyE6CtxuJrfX0aUDT6OhXjsmHyY1rhMDFm8nYdTnuYk5vw3ck/rsG1LiXEAROrBYmn6utQqM
7oIAq98pI/ouaDls9V1rEJa3JM+tJ0I6KrshqtJ7rwjcVFVYbsNRjRvPuqOR5Sve1LVkjrwpKqBU
Zhq+R3mQfsDxRNFkxfOWY7gt9Kk8pz2GwDyfX/p08E46Qi9/LiykFcGjkbgnLFoBaneCo2n3HIbA
yc+9SwJEY6R+Pc/uWZpK+l0a0d5ULJVOk9MUogO/tjXcSY1dC0idGFzVYs7EXoRUuNunQm+3hb3A
ZTStpqJNwbdGToOUJSQpG/TbNrTtkuw88l5h4y3mCCYuCaaMuayzJ84z9GdHDOwf9YA1PIrsh05I
cx1OJa9BIaFKc/UBJoI/1G+sMZ03akKObpcICYbIxmBMl3zw8GwPLdv6gntYOrH4N/qp6d2eiDFM
Oeh9d3NE+xLd9yrtICoGQYFabAYloi8KnjyjG60/5BxCdjHVIW2bfm/0xlfE+4oQH9ERsj9YviPk
Mf1H6wdzHy6+tRKfNf8m1wkn+SOi6lpGRFHmetzRqoSensVHDRD/ZkaRtgrhkyKCLdINr+UiRtTm
TJVo0dODXY00Ge8st+MllZj1hjYertVUdACqsn4ze7/wgM0HXVW7yHMlfWTvTE4cCS0oJsmDpoEa
2LRGe/vclIOz0UV2Ur0/jeTyzDnKRju9z0rPuwSkXEW8VfgOsrXVWdbKyPoLGv49SaqLdcAxVujb
891oVgVjam1+giB6mnAFfej6kAIMNjj/UfWdAmlT3YfzcjWJnxK3tIjYJEUPxVz00RfNAryz0mM6
cLEHAFwe+pOe4CxOe1udNDLAj9GMecMxC+9dMhRGoTVQJMHp2ZaJDJ5tcoGndJjePU8C6cWi5LlY
huyk+EDS9yudJ/veI4/tvpNcxN3ooc7L8WN0AQ15qN2OcxcB9M9mBu3JL4+N2weDoJRsErU4afVH
N43ck8V/TQkGfjBM4aHhbxmgOzffiBofg0KX7+OUPc4jzxDKdmDnx1Mw5vdNq4e+EJEVUSFEuBBg
S84pg8uVQSf5Qg4Be72QK0RS6fh/h9F5x+4/R3YGIYG3gk2kESAMnF09/zBM4PX6b3RO8i4yD4Fj
GRzg4asvh1MSB+WOrS0hBSPU+ES0DzMyQH/o4vY5KOtDYmQ7ZNAU1aQ2bcOkfXNSq9jD3rJX4/J8
3ix0MrNG8zToY+DPus0cDIHd7b8zSes4aGIENjIXJBnY9MTy2R/N4OBUjX6pmW9dbl8hAnrMdIIw
QnDtjdugGooc0hfFY4wQ/JNkcVADQ3XMzS7dKxYIYhlGim0TV0Y0DXsMN+qrYejk1w1aINAR/dLT
ZMNcm3SPxU8xDvF6tI+3j1XP9fds1XweIKTiTofAFQsu2RFn1syzzD0RqbmNRAlrBtaeTkOFYeaf
suRwwqo8082gwzkGWxxq1Au99uxZGBPR6kOwSb8qNOF+EBMZoWkhTPaxQy4+pM2Oib+WoP9U2q+S
YM5TDLYd2xwWQvrE4Jdh3AM/Fa5jb1xF2anM7g8Srf4gwTyvPIxYG9VwsS4KWNVJckcVDQE6yuIz
awB40+ZJn+NrFSXxJsEdvzZaMVFgG9Mu4PI6huKXMfA+uHM/XZD3k8xUFMYFrwqju3Toj533KvgD
IpXhTgRGuAMeHBMViDCjn06O9VnnUN7LFuBYDhU8eW7trtlGXnNyPQMJnJlVpFWZON568C7OEJVX
MZ5tBOlmUtZPI6zJvZlc8952N7Qnqnu5CJE7KtlG41mMWDWHRpviY5C51PtT133SYqSZNoCsqgrz
5A6NPE2NA9zCKC96ZdH6mWz1EHb2c24I98g+8Q8qguiqYU1e11Hrbp3M5fO4pKyIa2fRswNuLhZW
AdHl8XWAiHIoOnw/rFKsygTbnNjPUngbab1nZMZGvsn+BGnx1XqU34gUoxVZAvF6UX6v43kmr0DV
7UouA1LcKpdG15rHwi7fm5StQMeY65TF+R4DMRJZL582+vLmEKeVP3W6/qq03PtEEz2u7ajMLwpZ
2b3nPLBrprSvB/sjagaxttoluF6XLy2cKs1G6Tndjj3UcuYPBBGHVv0ZIsDCaJRTQ8oITB6kJxIP
xju737Ssto5Rk5kkVM/KgRFuhuSlleGjnh/cIbNoPDDFNWu1Smkk7lPMFUsnNich7E3IhBn1EBSb
geL3TRhIg6RzMmRnvehNiJJyKfRLkKyp25mXiLgU5JPWkc/f8JwYL5UuaGOPnNZS0lxhAD1SwGih
7ZeTi6XALhUNy2WL71DqiPI7bvSj1TrmjhxxLIFDeoxlj0M5/r5dapXOrxM7sTQuswPy8Wtij9PB
iCmDraG9Bq0iagRAlI+Xq1sFDUFSOcfHazX2riVtA7OtdjWjIsh6GnIvjfl0G8p6lzEPZ5VWxD5I
djidyX7fDbUnk5QgZlYvdkqLhuqIoC+XDUWyfAY4dkv7Q/whc2YrVfQipyKhKwR6nS4wIHOBETsn
eg/tsPYmTCL2ECM218JGMqrnYl7XxOLZ5vhmpYRz2N0r1Y06l3N7nNrw0bRHEpkcNBosr2NNud6O
MWVqFrEppO5cgxZaJ5PzaBkcdKZLPTNvb1NIKNWIIkkRGOv6ELUKlbthYCy2ngysn+QxsrZr2Smw
Co+CnuEQPI4P4ZUP+kjRNCzvsZd6ybXKm/YxUdVLFHDQTcG12IjJw7YBRGZW8BzPLvFGi50P+xl2
ivZOEhHSErfEUp8cah03JTlEGxbYb1cxok5dw/1w5HysG00+k0fsnvqeoq4jJtBbFuxRIPWqavM9
9NjhDOaCbO8HltKm6DmHYgKuUwPBREL3rtKy6i73TCD8pCruVax1u8FJKsxe+iupd6sJ3NEGFh89
6TpnZq9XvpWsG/iCu7DlUsblnyZjSmppPIOXEcavPjGdPUtSs6p6WX1A/0lpiZQ+OHecWUnTMgHK
RkCSBTsbAhkMQL0hi8TQV+SiOrY6zwmj9Hj6aVIO0iRwQcd1v52D8kHU1A1MJL8d9zlKK2Kle+up
CgmRdbLsGhZxuGvwW36gjwZKgMuq7bE49rn5PGmcsLefnLgYaf0m6GhI3Aor1Ai04kpRHwesCu/1
8Gr1XfGK0nObjPNHXfPmFgragCW/zGUl7CtC4hPZcH7TJ+ATfCTi9MAAQoIpJGbL7GP9xKVbICJZ
W66mvU9Gzs5zUtqmwKlNiRPo7+M/y3xdP2UR9NvG41KYDBHNiPYaYSv5MOPmHrVQ/qSI27i0Npk2
QdXzgkIuRx1zsouQCoVgF9zdfj7WI4MRa2Hv68a55FPxpIW9ue4shxI/E+fRuuiCmkbDA7Mvyf7e
uqYwProBvTkhyjZWsm4YaAWg6n0Mw/kpN8fiQ1NcFutQ58NhiOIj52hy1NCgomba5qViQRw74+DM
KZ+MqEBW3rOsa1l7F8voR+vskVQtmzxarXvvyil4F7QYN5PuIPxQoXgvgaqQPYz1tgrqnTGZdxm7
MTRKhD2bRW/SYNbGd9VNuFFrhx7W3Er25524aCGtW2/6hEMRsDO02MlTlkr+s48s1+hX9c6LiaLn
LCYgpdAi4w/oe1+hl1/SfHTP9PM6UiG6+9sZ1WvwS+k8zZzsRfquxJ9/HgaJCpyY3mrZYflTVNht
AHNS1t6HE4c2LXuvuQ60pVaQbO0P24Seq89pe1FNHzzqVXyPjiJRNczVnF3uZHZERee8Pk6fjgYJ
YO2URD6m2NbHMDY/KQAl6lPtIQ71mVF00j3UAlUyXWwPNcl7oVXMuMh38Q2Mf09xMj+VAVDiHTvL
4pFsp2lfphS7jeyeWobNOz4ug882b1vn9EDyYQYwryj+EVJ57+2bKu36JeyrHW84wgk7QjtSkvXK
gIxFOHYZ4aBqvfbzI1rr8GGAmU2Q6ZxcjVT76EPo7bC5qmMimQJ6VcSOo+PajNW7r9EH05Z6rVQH
wptuwCrqOcKkF9GsmGwk0i6DB4spye1maBhZ/afHbt/9+43bz/197O/d//rY7RvR/z7R7e5/euzv
n/qvz3b7tf//5/7TX/6vj93+1N9n+/vn///H/r6C22/cfvjfHsMpROuwHb0dBl6bPNhs4rKciKOt
09AQJJgDys4jf4aPfabX1LMq4OXXWq8/pyUkakxIfJkleJFx/Q3DGfMUVhsSs8blV/7Pz/yfL2/f
CkvMm05g6Jvb75W643HR3hHt4Z00ieV4yjRUeZ1H9Sskqkkjeul0gwbM0v1gBJeu7Jys3LCf8vPt
MUz1+fl2153L8NDC22hoPqJn1MLp7Hbs7MdBCza0REewWuWffECOIWVD0Jw3/HIte/I5P8b1RELK
id4yeWw2rf3Q+B2DX10NwUxnBoAjIa3pAIDEvAI6ftNVgaXMns8l2nyrdzhBxaF3phn3E9u1cLJY
NpP3prd/NQhb6Z/UyWWelLHvvPjRa+dyPU4JqV9V9BXIb9B0GKjnRq0MKzJW00z690iXVRckNjf2
ZgTmjyejQ5RdbEwYfsd8eXKOl41XaBEWsOmiErF9kD8+JsXUR0nZ+GkT+nOgz2iFWNeZCcIW9tSH
FdPzkR4+KqvBFgk6RFaCGPV1QSAi2cgkyExVd9LLccltC172ZYbchswkIENmtRvm9mLGdGMhif40
hfkZ0MXPql/diP2BfpJ5rIDxq5msK/ZMF8/kjdPtYNGTsqVwumzfJto7l0Pt7Fbk1rSRoO6bf6ak
Z28RN5Wv6pKCOzh2sswAZ7s/SK82iTmSYunQrjQ7y3eYUyg2iBWjUlqR816iru9KifaGt1HjGNkd
1k2mkzTY+wDaTF75c9wP+EGEtY5b4skI0EGTVm9y1SYI6tAV9mWI7IcO3sjom0kqiJ5eVE8F1CJC
oujQWrF9oQLsUa06u37AuKA50Q7+I4Vz6DzPqcv2QqINYlhKZ5eN4NKDQOFT1X9wGV9T0kD2kS33
ujY+AjIB09AhoYrS6Do6urWq3PgTBhkRvUjU/duntm3b8RxrKIaKIEMmDKxha+XdFx8upNk2v6Qz
4NfaimCeOIFo5LIxywv7YM0WbTk12miZkXUGSS23QbMAh3iFF4Oqnd0Ob7AVo1qQDdFu2KS2BqKO
Q01qM6p9nK/YhE0njmhWWuE51vuNZPbsuzTb2CngJ+Snn+ieoLZh0sM3R2KpO7Wbk/DLCwQIDlLK
CMNMPRoK2ueo3RLunWO8nMEug9J1GS80FpfAsSQ/aR6A1ySjzxxGnLC3/z+qTTYbt/tpu2h6Bxp6
EFoaG9OSG35iPuM9N51mUxsaVyTVPglCgwzT+V1VSMk17PTN6A5rCDGccTOHkt2E5Y8VPbe2wsLN
omoepxokRO/tVan/4BYk+s6I4gMfiENT0vMJ2CvXks6cNFuxmbvxbiy8Q2AD+k8bhIFeqpGrWObt
ma3MjhTbH5tBj29HpjzXecqJZELqkxY50qDJedORO595aXJbRPkf1x7aM9aRamVBFNgOtFKQUhEj
Z86vYVHFm1orTpaWo1FQlSTjHdgQSa2caHXJVXKZ3jlvtPueCszntBY5HmKZ48teg4bXa0xYFSv3
zJiQVZYpejs0Fn3ACYkTSIca3OQWHd4n4lqSZjRxphtilA1RDmC+VmIcHwlZsX28ASd6mxvTzTqU
cWQOSULfID0QCV96TwMA6BXJrs3KJvT5dom/XfYn3YbnSiQNO6ga3E4Hruykc8EJ2cj4SWgQFGSo
5Gza8X1hzi7bGtymXcdnQSJ0DF1BNoVbHV3Jny5qmC6BCNU5yYLHtmQCTs0IuLGcTjqANCKEmvch
ra4p1fbGlt/WlCArsOglDBo6ulQxS4/M5HUifngXR/HOsDmxZ3fq1vQMNjmUmhXGBB1ve/s2lUAA
YVmuIIIiKvpEpAzSoOYqC6Llrcy6ZulvqYPZtafbsni7Ublc1EzBP4umY8896ACWxr8/cfvKKadf
hR5/mQVnMkhu7xxMGHEFqFj/drdlw32+fZW6g3cuxtLeoQp/8cw2Y9ZsBus5Mu6GwPrQqoHot3Fv
OFnOXqrHk0W2pO8Ck9h1NV49TnbrRWjTdz2ArZoc8SuK3E2WmHdBRYy4AA9kcNHEW7ByK0/jMxQ/
oQPzeCFczRJmErHJQkzQEAlzfJxry3xwx+h1biImRdJrzt1yM2kYyYWGEnXkDynMEG1h+xj7BupU
7TmPqmSNw3HemMZgo1jLyf0Qb07W/tCRein1YcNcODx6TWCfXLWeu/7PMsTaWUHx5loo4QiN387D
9J0tFJC6lvamqnzW2nCFqobiQtGynfKRxkTGMhbLewsIu8gM42gsC05p9mxNiSGoi7je6ha9Rh2d
tkdnigSoeNO52coTDDsxviMnx6jb0GLb9ujYVZw/M6PG0C7KZmO2QXluixH4U9D4mpHa52m5yZBk
rnorSzaz0cHGdgmlDLzPIddzn1E0VNpUOqul1WqzOV7retifqw6KnU2KVhykDDPbSp1vIVAkOSUH
O5XHamwvPRw6xk89TTfmf2cqeSQh8RKHOF6mvP5dLe7R21/pBnoipfd8u2MiBlv3VFR7pqXXpGH5
cWoPXoH3VCqgDrbp0MFajL9Rc44nWZ8Xl/y5Hy15tGxoLsv7bEzJRFufnKs8LtdOin1NswMgCqo8
VHRP5ygsN5kuIPv9mrGPn3pPK8/ExHnMrYi1i2lclct5Nejms95AKDFJYEgXOj6bhiljyFajEzsn
y1NnBleAfjCeq3n0p8IKUfZQYWjzcvSThGhZZt4rbxofkzk0yX8pYOvx4pcGblvE59ud201HwJk/
CYElFBvcPqvjh55kd1pmnrNOGmQht6tzzzSk0kDRGY5itRZvEVd2TO97XmVPFCfvK/ax5WpFIKng
aN8Wr2kQ2VmKIj+bymnQuaWYiuryOXZnY4cGsjqETrC3PQ55bXuzTyNqkxpTdKwS2Z2L5cYgPQS7
t7avmC/hjapZgChesM/81GTQZ4jv6H8h+5hgkXmJ+RV1hMlYGaEUeVv66FQHdvsoMMOnfmbh9QqU
CuPsHUY0+eeRmMitjhSBkfzoq3lQxy46q2FiKjexe2ODht8VBZppfUZxurWE9htS7Q4dAvtZi6sf
pfNwzzT+3PTtxRipUyC7+OUCYUozyFco9TqFSyEs7kxblLsobn8iyhFZMNtz3XD9T/3vTSEuwxSW
iRZkj5kx0jCz+EcIXIwxne3KWbxmPOH5740Hy+FsUHvucq48Mu4hQiQoG4tAUSi0XbERhFkcMsfE
TV9eylgcJ9XRKcbji4kA4EwiXppR3JI9j2NjmZtsHh4J0EQPV7rnqDXvJ43TUiSpT+6aarvkuKTC
Jbl9l2GEJmNKauduKar67DVBorpOIZywaWDBv326Y8elTMEYvUdQewZAwyQ+/Sk1PMUQPlwrMBn2
mV/WYKU7I4Qv5HXNwYtnoLkA3hA6UJBbwYE5hQ7S0Pu5/VF7uarcvrqt7H8fu901DLYSyrH/+dlx
OcduP/H3F/7t98vl40msWgTW2dPT93ywi10VFdNWEED2XuXam4Qz+uD2EJTn0n69PWy25A+VJmiI
293JTR9wIxYIrFR5n7Xq5/YwXnvAHDpSBPAd9d71ePfaZQIa2s1wRdeOUVhiSLQyOVxv3/j73dY9
jYDeL7cfhXHBnociz9pHevT596fsJlHH0nSu8VQY1wnv57oVNQ345a4+ttivXLv38yTQr1VW51fd
/ecO+BHjenv4diOwUCWoJleRN+2YqSUs4B7a4FxejW76103H4HxvR2hssHnOdd9ebz9wu6EzI68N
MEm/SsCI5C3WnMh0oRz0jn3F4/BSu/17Eg7MT756DGDHWOXE2KI5s5Tx4mk4QLTavGQWux0cpK9/
9/C35gN6PkraFsSmzdaNWAMUy3mMQSMGfWi0TnPCpM+MNgNQ1y5/HvNNfex0dLH/fCU7hJBw/tHg
812HeRD0n22ePoYWEklRl57vNhqM7uVmYBFbSxtopld53nFRIrBP1nYtliZm4lRXM+KzMI/PiChB
zBH2RHfodqsM9LUtoerHMm43CqDfvl7u3R5yc8ZdHUpt0dokCslPufghSPspj7DD2Mh69YM3GC8U
0OdIR4CbVRlOtOWr201NHuVxJO+qnA8l6S0M1evZ7xYRqpsNHmYrepSoTVg+QmN0jsCYZgC5/Wvf
WL/ZNUYYjPPfo86mdR6invrU7I6KNvgmNoz320O0p1wc5BwcsPfpLg2N4jh2meMDH4K7stx1qKsR
wmYgf3DxyNW0NJ+CMdb2YTvurKnFZoswuOnK2icFa0BsB0ShotZgUQErFdncpzQn9w100aJTbmqS
a6TqLf+/NnHmyn7PmJhvxkXHbXRVPqMcoQkWFtbFEjVTJHArm4TIEI6Exieki0mV+cMOEJGTE7E/
6Cfi5AglLo4yz8tj7DrfhiFHss0qpurL+/HPO2C/lC3g0xC2/5bh10tfQjm63RDuN+4g/OBwxH+W
JQhF8VW+3A7A7WZSqJ5Vpr0GVnSw4AAjQyaJL4wqPnj7ZrYu9pgmeyStquBu95BSBCISlW/h2L+C
Qm22t3eTgr843t5saJ7jyipSF7k0SfKxsHaTJ98DFxPoqLCE8BG25K5oAi7tHY7+5T352xmrOtja
odLfAtv7kxZ0FU0PTXYNhOJIbLc/SrozYxj86Cp7vj01E2jzoMTun9exNP60OiVvUvf6bp8hw/q3
XlnT0tCmew44Si+ik/bTGuO8iOk7MBKW3NpCnOciJpIJfmdmkii1eHMoR4FrRfEbk/jieHuoXb4C
FVwK+SxTbCiBsj4gpqAdVEm+QMW719u1oMPdgv9u+Ue9BPAHAxx54JQFqqGFaw/aKDs7BiMxaHp/
CEuTLGM9v0746q9Sb3FOzxmheHWM9K6yLgBRYqRS+EXFTyvpv8cS5aqVGEj/k5KEh3L4w94Tj097
dmo7fE80Ur8jz/nCjP9b9a2iRUIhjpGTlcOYQHTNcAKTlj2UQBM0jdM1L0hZwOwZe6QiVYlxVSMF
/rRsKTivNp4DtEwPkn/d9O30TdIR9XoOBXVoXHBiUwh9QFhf4RQ8uxaMEYLpo1Ok8ZabafAx0L9Y
xVob0NX7aLzOPqBn3EVJEO9LwvAyJLEDW1wur8eQSmbVBOwEGAujnRYYa7o/NE4YyQRLo+IZ963N
+T0D6pgAOzOPXHGVXAG0WQ8U1nvdwN1PT/qr6DABO9Nimx/Be8xQNIOsxQJSTBX2nrqmTYVTi6iG
XThkw2EK6vuSQ7DtcMysHQ3QjhfOSLZn72goAzheLE6e5eV4BQAsFbLHrqxasB/Q7qgvjzVQiwM7
f353WTAWn25Q8keC9EJalL4zEcZea8f1bUsY10g53ZVrxnYwddCffQcMDnHEUwmSj45G6a7gU0im
DzO2TxTk7p80QyvTZ7+asIfSk0j2oyXLV9bHvHZA20hXFS1Agu8T+Zn1CDQpacecoaxZ9kcpelQa
wY/JSJxIaTzGNQuTkA2hEEUcHUf1PmToMYNIg8tHmqyPWPordMcdE9EHAk/FnuLpDQ3huJtM0B/5
SJgBgb7grBOmx92d5n5j0ZIpfv9MLJgXOmd+DM18NWTapsPX55MwAMVJxbsh/mQ/g5BbVvmGswWX
G3i8soGMEsnBb836vdeX4chc6NgOyQaxMbWQlbO4qYOBtXQ7NJxZo17e1db/MHZmSZIjV5bdSkp8
N1gAFIACJZX8sHn2efyB+Ih5HhTAhnohvbE+CLLYmcESskUoIel0Dw8zGKCq7717z9W31HVXmiuW
CD7m5ghZu9YYfiurXpV99QowjxWReaeawo2ltxaK1TI4uTN3ycFobMpwn1vToQxyD1lQTJpvpqGA
r+luRPGRriNradjd4rqMGP0DUM9xE1udOOBvGjcpWLVMo2Cz7PEKeDN5i0qcymZA1pR5j7I21FHz
nH3aNdBHepgflYes3LFJWlZYWuZwn6SS4h5h0DMt7ZukcoxtICfS0QQsv8CyISXSWK/cfpa78FBo
QBgtP+yxsxSHUbMe2QIQm6c0UCcNAkjGiYIGAYeH7lqYmbZ2kFT7RuYdyz4/9B4TYpW4x7oJ7zq6
q9TNSPyCRDsmCcsD5cd47mUHOUbD6SG7mJYYmIhNF3m7xqxvyJ/fGFqLWUcZ+xAdA2zd4JDXM4Er
Hbud7oVHJkPNIUlgM2nWJdVBFzeIPt6KwHsTwsqvyxoyUNwgn5rDJRphLsLcCc4S+cTKQI6Kl1KS
dYi9wq3arxo+zCKXvgsFDuV9n6Xhxmii137qJPpfOz8lZCLv2pIO6BDQ6tGz7ykpJQ1Mk2b1/DKi
k/LDjyhm/4Cak61hJwC3K4MHMiNOiBpNACYBepAi0VaZ6H0m+SBsecxL6lYBnGtA9TJTj7aAykm4
9qsSSK9vLAxyLXBnMGFMUK7wJjYGBSrvuNpRRl0yxpTb2MvdA0G7dG9liogUvPERM4Av8hO1Zriz
C+N1NFgi4fQGK73RHwiuNHZullBJTnC+qHA3MKRsl8097zlm5q5L0VfQvIFt42TRHHuSl0u3t3ei
cW5Vp97txIFGaQJqy+hsjGW8C3r42AlqNnSyebNN80vVkSVI6p5/Dq9aLruTazcSwDMPLVIhBB60
YoZ00zDy6BWNtL7b8O2dRVmNonrS8e+5zTaOw4NrYWZz1btbgKJgvuDNtuBDRY910eKeQJ2b4CvM
qmXmV2dtKkxQLV1KTqB6yqC9G3B6UAsZkGjNDJCYo65qHsUrdqlEEP1CEzIj4jbJl4JRwiYZcHe4
kfZi6864G43pm88C916NXd9gmL3gd7LgzTzwCjXeOqxjY6M6jtdZvfWYn+1p/DGqNzo4MB1+58ib
WTZqpxn00AzcS9uEDGgH7zWybWC04XBAMoUqQE4MoGCXlRyepCb6RaJSBqI2yUD+IG8ICL0dHfcR
DXc9oAkA3l4w9oohXCMTn+J+MVToprEpPmJAOLfxXPlfq4oiiubvoxfkb0hwkhUpvo1Pa9zDQT7P
r9+deqZ80ShG9fZqtWW40XAXc22h9yrBdWmjCoph5W2BjFfnTM92vS42eWcj1MvTCsPLjJES+ln0
4b2mX9UO5leRwH4eA6ADE3pvVjYAftQVfILEMaCnB1/bNiUEZhSz4KQZelVIgK59cL+J8vJLn6kN
7fiBlX7Sl535GGBGYffuPkP01rQzBmbh+AKr6SNSYFzl1D5okxNeLFWdKUufNZ/xkSMEblrDPAKF
QrxG9BpU1fYKkz+mb7rSgEI5yGUC4E4YjEtL6x70FvKuDxwl1axPuljXyjORj+QQEjqyQ1OrO+Yg
959aNHlB6p3HZlJPynDu2+opRJG27PH9YlUrXnq0Toyx011gQtXzLaTHqDNz8CSIqxnAYKnMnXM5
qHjj5vXeEITaF5QxuYvydiy0s+mqQ5E5n/rkYDIC7Ycypd91fX9Vof1QzfdktsbaINF5JMOvmQUm
aqDkKEnHAkr2gTAy3w9RdwBu+Wg51ZMshqtqPyr7PgtcHos0sjC6E/iWZ9h5ou7LkUF2CFz3m1Zo
0DXPbOFIgCT68CzUKDKNG6Xia8lNvWj17i0GpLgo437VOckVZYBE89WikdWragPK86qqdUjJ8DYQ
dmsMq9Dllz0ZUZ529rTxYNETtUQzLKx6SNeYkRMnvM4qce2niNewunSQGzC+G8eE6x/pYbLGTXWH
IA43Rs/tKO6MyjDOsnahR8po3LUBM9AS5HM3ms+9pWdLE1NbT7EDGLPf+qVzFanyDSPfvc8dSDtm
OAyx9l15x7lTdxwSsYWuuu6TRzlS32LOPFnyMOTerhq+a5VcCUrchWyH90Yrtg76hJGMt661wB2N
OKbLck5lzYh9Y6DmwRtEZgw6u8u/oowntHNm2cQ7raYu7a4TxrOWaj+9WhYr2rPxokQ/2HoVRHC7
XztN2dz8/ENvryvLIEzcdXehGVu7Ohf7KKQLNeJ13g1t6N06urhFQ9/wwfjmqqc4pBd8QS9vn5An
bwkuiHF+6cfJr6dT3SZfcTshkmLi0bjcASycMEGd+H3M2dXIAK2PTk6VgwmX4I3CBnrkMmGrK/qr
purWAhsenEL6ZUX1yA0XPwr835ELUDqmFzYhXF4Oto/lFMhcyPxhMUiUb46lPedoD6Hj6DGqSLaX
2rRN0OR6uRbYbZeGr69a5Q1r2aZPTB3V2pHhUwgwr7deHBEpQKjSuBKytYEnNgSI1E255dOjMeDA
30S4ikZWAEisV1L2O+bz/kNtyXXnwOTzlfxkPSvWpgH+BOoaEjMAZJshHqEllIQyB8NdHTIhLVrL
X/WDIBSvCdy9xO+sKzIzsGvvAs+L4f94HI1y0D2ipLvXMtdc2QbOkTREJtHa5olZL7ir+bwDHUtf
h8ACiBII6nhbkuS1zFqLJu60Ig4xp81CjknS8v5niaSrdeHRMR86zzYOXiAEsLP6bIU4F1Qf9Wvo
z6dOjdeej6uZo6a71CGP5Iy9N/0EdGHCflg5EyEAHS3cJE7uIGzFtXfrm/uxEXBifByEjSftVVWh
TGca3pO2ueKosGoDHimAj5qR7rVg3vEMmPOEmGyrLPjK9GFcuq7soHgjyTQEy1gz4yrz8F2z8JbL
hv5txIkUomGyg+5HgMTVRD6JanUOLlX8mWJQIxeufHMwUyM85BaSJ0agzBq74kNWJp542QCItrwM
hadEIgbiuFXYylzjyxaMWYyOmI2ShsAiKT3SIel5m2HWX1fdW91ABHRdDtLAKeGfPXe2Ma3/9kyC
Qka44XFP00LJr5wWEUWW4YB76S17nxf4nwd2E+LAkpvMSg4QIp5Qn1tMBzmn1Mri/YKTDLTq1kkI
8EtS+s5BsSc1fXbNCpDzPtpFqqta5uBIQDoiOINiDGVth0FmrdGxzisGxOSBDX6TXPXU/laZrdyO
o13J4cCJSQijIUifK21OwLNKPvruW4BNghH8Eoc+5czoMubO65U2kF4Z13qw7fX40QU4uQ7Smy51
Pg1bJnyI1F8VE+qSPhEUD0yiEzl3NWjvjqgDlH6RvwH3+FVZ3l3XTWrj+4ShzU5FcA8GgoMVapZT
m4M9a2Nn2SJr2cgGzW7d0i2IHLjVQ73P+q5fDsy6gDDyhqfgia7/7HcPXrAVxIy9modRH06ZHfDJ
lB2W0rTi4DQeaF7chjmMsmiSa6tjeJ/0H1YV3RvG8CSChmiFcKks9R2LXFv7jzrFUodzO+/w/bgW
TPBo3BjpO0y0g093dz1xTIPggU4/GkFjpOi32Xr0dyxzr01U7mTzTkVkn3082WQQf00Gm2qpQoTg
+mEoFNMOjltkp2xCA/eMRMZuu4jIMZRsMj//DlQElz1y6qU/ssjTOWEKU/HvY2AaEhMUsqLhE1zW
EXIeGRsHI+AYljOUgvfyhVvwEgTpReThCV+UhupdgJLVnkBJ4w6Ygl2WMORyiNmjCnzKEuADFSI6
7FLuBrbeXZZ12gqADl2YlL51TmfZiA6lUTNVVox+Z5F0nrZbz3KRDCS4eG2z9pYFqDa2jXxPZS20
5IkCBxJWqh1Nk183lk8qNKkASW0E/zNzG/qHqkaQEIfvqeIl4uC7b1mpVSwfB4W0Wk/A7zsIQUkp
2o51WF+wW2VLiNKC8lBk2OuGWToIoYoGtUGBSTTSbJ6tCnfnpudqqB7sEAJEZgzbrG62LPjXo1l0
G7iuJGVbcjHYHichZoNS2a+kGFMXxbyL1jvRRnm3ncpZT0Oz20VtfuXXGFZt07vEKajMMgpfrEBt
dbv/wp31XUbRS1TWu1AbtEWfXvfU82LCAGGXOYghy38rvHAkgQwVQRJxLI/ps/G4TsYrGTXf4zg2
7I4wjPrRgphnbkpfskFXn0JT9FZzEO2MpA6u/W3RaFjYOuf8+R6w2HD1mR03eu0aTfyH0xdwB0fx
nCqc2P2EvCxN+2MUltXK5DBv5eGOAfOcIjjhS85InLdiZqbgNRvJUts5iFVg2i4irkI5WSt7QoYw
6sF5KKtPJSKwIZBS0tTcohdbJ1Z7lzrluKLSCVwLhNbYvbEtPdgtyl3F4QxvhTYHi3QDR2tdfKL1
eQgzf0PEFX/bcjlYUDfFTLPBJ3Nldc2+hOvKwT3j4pRaStk+6Fn2iZKLKrHNHke8D2bThAtCbu4b
T685PhRorWP29SEnok508ddMl/KmwaIM6cqT8EsyT6tlrVeQvmpmhyHcgcAD3+LG3GqQiN7Zkzdj
0Db70TbbjV6W2zxCp2Lhpg86MrS1AscBiAEU9EmNeL1FbO4mzbRzDaxoQwzWTcz43L6poYAdRWdh
IEE/u+gJDT043KyoEGqWrl5tgzokYTWmsYhX5cZyDprQpg8/Hp41O3kN20bbO45qHqEpz/lMXrMy
wrkaAymjt+18h7rLRGrNTqiwobTo9E1lEjcKsS/Y2GVFXt5zIcsTsR4HFNRIC4RLpTNoiGr8s6IH
vkaDtx/7kXrFc5/iCuFygRO1ES0yLfM7tKOHybHOSHwYQoPCc8yI4A+q7S4cH8a6+5zi7CHnFDGv
te+lzQ0j+uqoTcZFki4FmmzjOtYMCutXblFBVRbyksYTOjinpgaS5sqVgsF+X74bVJLFTCkNhieD
eeuGgxHJ0yFoHVxBdoV4IfBQH3ndxmxpLvvTdCBrWgeOb3MWM14iMwORKsPvtjyLKtY2hqo2XUYr
m/1z4QzJZkrc2fje0VIzUQh15kqBnFk5RnhjSTwlw8C+b/Z7xfCHLoGHU94peAa1O0N8ZUmTLLsS
SFnI5lwklAsMxEOEQPoH0p7bwYKLr48YKaFeOG765qV1fSzg6PBpJZ+dCgfUkPHDMBbJzvLsG+hC
7rp0BPEMnYGjBtx3vpmKKiVCA1C7QgpHD0Lf9bIS6xBZXRLT9uv87ZQFpyolOqggXkTp0QWkHDeR
CwWRZRn0c8ddZlezUCp/GWqHIBwCxAo3wnNQyGgFmU0s4Z34q0BEl0kZdAVIZxxN/ZO8Zt5E4T5W
FSAMKv1q56faB/FY0K80PpFaVR9Z5fC2Ear2WvrSlFDu4uCDARprQkwwjF/jPAIzAqrru8/oq+Xj
IxjZlUkiL9Ntg+5Llj8Ycy/FmMmegO1356konkRm4FaIXqpeghGItTVtmQPBvuhhDPc1S3my0aZd
67W8N5nE2vYn1BT+cTRrUJSuG9JXgYqwGrjFdnLok7OfIbU3c1qPIA6DmvgZKetda4H2TSArMk5t
4hZXTTYeo7LZ96EJjV5y9NY4fyz8LLwXA8RQgtVuaRXSguJsEw/SJl6hlosqO6Q6TU0tpl85WvMR
JVyYlaMvyroEy+L7JzvFcESABfu7Rd829FCIKE7Ok6MtEY8dqzK9DNhILw7uGbhMd6YKXmumLhtV
eaD78ysjZKoNIwh1rsMDkvTvCePqJVAjkwyMax3/hOaDaocvRmPlqmjQUygfFq3nhkgW5bYJe287
dhV0TB1wI7ETrexmpA1RDkVxbiOaPHW/NTJ8/VOK5s0kTSugXKBJfVuP1VbzWHSK/NnXreAQo+KK
5lwE+lzXCHvf7WOmmwRvRsM7aKwvemPe6Lxj0arXpNzRdO41QgNieYvc6qCQjy7qsnigQwAAQp47
NsIK5sAW3w0DN208eX2/8YWhr50HL2if0C48NhoMVcHBoCBTiWA6/d0G/H4h7nqX4U8v/dUIg1Ch
8t/0NWIKiWPdjvXHdtMafrdUZMISJQbHj3130bThgyTbINT16BBywk70Vd1yIZV5hWQpWmV5fDQv
ng5QrdJwcubZJeqRK1ProjmqpiManXVAj38bh6hCmafj3r7OtLjZqt581X2xboOa1LoSmqceOR+5
7TOe9j71EuWWtAv4uoVzB1HQZzC0S/vivomc1yJ2I45QuFLDjAIALeF7Js80Yc5gHqK3EtFfL+IV
PBGUqf24kRqrkkuHYyaXdnWeQH9U454AlzvakLQ0rORLMgmhCaCJtRW+BBP5RV1kUsRF/okux0g/
M/HPPrK7VrZHRr6z71jCcG2LR1HQyM1jDr+D5DwiKJKtcPpUdC4zAlyEG2wsgcWWruABHIoNihLQ
g+MWFnE9PQrcxuK8kAOzaagyFl4nMijy9OlMTF/cvazrQWiRk7kSyv1K8G3Zen8blGNBo8/4VrF2
MT0c2WVB2mnxZVYScKetnVpv9gaCO9fsGObHEN4FNmct5U1PPbExtZXfgx1oVr5fZ8fSsOHnCvA6
nRHA08TG7aZPSdDdDloOyjv3bhm7XjnIOZYwD+I1oI2voqERPA05R1GX0J1RzklA6dpzIMRj5NdH
v1srSQ9A6lg44wrbT6ToyT/BTHlseqA3eIsvbLI9Pn1ij7reWBf1uFMlDK+SQM1dUHnXnWG/YmqJ
zpnffMhh+m58986Sw5WLOrGeHmOz7Tli9TdRxIOBsuXQRPTzq8Y8GtphKO0TKL53q+GEb/MYdd5z
R7eJUxR170xL7jtj0fOxME/cj0zaOUJzEIxazlfZmidu59rtW0kByoNAcRO6cJYn0Hm2V67dtr1q
CGbq5X1A4uWyJebPKmnE5AiXVsppv9I6Tthwmtt6cK/rgJC5tmzhZ1tbyDbIA438LivkDnC6aQi8
QeyVZhXQkwAW6DsA2owCQyBBShjALpWkizAk1ivhocs8kDmeVsG2b+Y3Y9IHq0a/JeeinuQTkbDv
U9Jfs5+fAzy+a3JqINb1/T7pyjP4I/ngE3lr0OP3zPECpPqJpHB7UynUWlAGT6Z9tNqvbpjYXUH9
pjO01dJnRx+Rho0htl5ngmUT1X0fF2/AwbEz9OW5kj4nBmPZtWbJhbsBysfg0r8aoLYurGraag2o
Hwi1E/ITUCQJAgRq1keh1zc2+oGKFK5yYIXHABgse9ZxqM39SqBpJZCC7oNRWVfxSEAkM5Zmoxvw
Rcs0UShoy63r6xpgLe9c5gS06KAmopx8kIHAhpKhNeHXT1XvbEgel/SGCSnRaJrkbb+KPZzNvv6t
iirGfcmoyBzvCr9/ibvEOlkpk/qUKbnQuIwpC69fo65zJGwkE7krZHGPRTdatlJwZLC5kzVVfsvQ
oHtsrTTiI9eZnchVW69SpFBIm4z3utQ42ZXlUpCjrJko1xr9aKsgWzCjckX5xBC4X1iWYrNq2iu/
IcNQZa+GSHaVW92WALulx63VpTbwaVCVBlZ2pEU84DZsO01yHxvq4E+kPbk30rRLqDVqoiH7xllE
22Ycl2yXiIvA5vHpwuGonOaeURbeiUkwJradW7cxzjEaB6p6bVoHnnjJ1yG0Uoj85oL44a0HtwZ2
gkOKaGsckh6CtuwfIJbF24IG3sJjcXede2sE/99fe0nHepglKGDJjVQoB8b2GhCFsUAh49N7hfZN
G3Vj0cCh8VqSQqt5e6yfbEwB/MEgaHaxL+BoEeAEIcpgmUnItdJIMmSG6x37Wr9Ges4NNTTmxg8y
e4TXSWJTPJotM50IVdf8h2MQ+RDIZtzoY+qiJ81hf/k8mlC2XHeFFLYDWhgAk08QB9Ci1vgM1Ipd
aRNwUl7adc7gqiFsr+Vj0JpxndrJkXMOUxeRB0zFTWZTLgb1IRLVdVv53wQleisKsWo5gmdEJR1i
c7jFrzWTwzxiaSJksq73wSfyWbVNtWP4HYCdYKjrNc1htKphgV4H5l1GhUNSJK4f2pJgnNURU1G6
ZqRiI5ckk9rsV5HPibUvUb92zZ0taCpqE9D1MLkm1gpDSI+osPIjkskYT6dWdexzqLGh23zxGcAS
jPGKdHaLpYR1v5PtJ2iMjZaJ6z7nNMkQUV5U2x9NB5xq0GdEfmUvaqIAJRVMI46zAzxj0biyw+hD
y1W+DLAXw3W4Hbvh2XRNokfIefaRpuCEWbtN6cKpv+PS3VgNckbMS/x4nbyIsdePgRbtPPMOqYNa
tP5wYcQ2LvpNawWQaQQobsGZUa/o4bWxghxc3nIIqRbt5FwX1AWtRbIwBq2N7kcA0isAdNRlNifU
7sDTVG/biceVVHKvemRS7u0I8aUds6mn5tqBJWdm086ze7LHEF8tfGd2v405AztykbPcOvv0m01j
FFd2al7Br1pG7I+rCtYzoqMCYjZAr6J/AdPMxaWsz/tsC2rqG9XFfZIwjXddWHzuaEDJI6iV+htX
QRHQzm6wYApHbNjICTY3xYrWnsC1Kd+YmNfgIhCMEcIJFAxgho2uRE8CwPn+c1OSK5DF9Xsx5l+k
YZRLwu/u7FHv8SZjmJuaztuabXFf6Dj4SteeByOMW2Nytw1vPFaBX630jqCUBKqRHfZ3xIhmLB1U
9aVfJJvY9q4cYj5DTa5rgylQF9UPZh1+2G4wrPSekOQ8hy2k7OfJrF2IaxA9QuM5t6ybbNJiCFRi
lyTeSYsxcgx6F9OgLLZ2U1pb2VT+ikexDx+jBpUdiQ/fFqvKUGbPfeoTGUknML+2w/PUpE9eiHyN
7Do2XxQDZf+FM/ZDC8tNBLGnJKIybvRXA9XXEq0fUXh2eR+HBDAPPvXLz5Q0Zg2Gxiw7MUC+sC2V
DPMq9hGGaBn7OSgw6X8rRWmuQurvDrNR5I/vnDxoYkqWhMJN0Zal3NAt4ziue7NPYlj8Dp2TuAcD
PzBD9mqzuNbXXklgWqCK58BO3mZ/xUrAIG3hKCwlFfSafUuuaa1SqsRDShE8MRqGByX9bGMquneG
Q/ULFvLeL+jEATXfJ1LpS6Pby/Aj5raBAlGtMDB0uNWJh+QJRFMUVCja8QW3pf8qyJRDJrCWWJWu
hhdF4NRY1PbWZXVCfJHASPI9tLPkpBEFJS9ZfoMuBAqwG7+Y0GVQATXEVEYkbtqOc0iyzj85gqVC
0ZgunYYAFnPcgN+9BY1jlSCkG9R1q0h+SKl7Sx3lrjaYxV4ieYN5Wydbh8W6jtVdRahp3RhXWjoy
eHFvYmQ769DWyGrU8e65dvI5r6cY7iVJKwy8M09emQnCIlXuhV427Ogc93EJpdQjUDojAikIgqHY
ZvDFv0wQtKG8bUkE6jJwwU1JB1pRj7fNKs8ZGbB8Xk9Q5go097WOHi4YFvimxLqiY7XtqurD0L0z
CSG0izye18IXD2Mb7qGv2GSDtLdN090QwRwkeJRyaXpbBIavzHNXKHijva3DliLgvbV7dV1m1COS
2TATDYIf8gqHhjZ9GyVdcp1af23i0M3Gdqkcnsg47m9qQTJfa0Qrn5J75Wrj2pYczUJZ7pQ2vFro
/6B+cevz+dYicjYhgidfcqbOyl4cJPgUNj1IWC1Hpy1AX5BEDMWoEonMdYPp2KTw9EJfedzxKCfK
Gnhpn269US+ZFzLfGsgkXCrqboQpVUmpWm1IsYl2WSktXGTs2oUVmAyb6rXl0wSwRGltPCEytG3x
pWOiuNA9HelCM5iXotOPwMyvfNiAUU2MVAUAmbZgwH/1YMamkKynqWex66mqmqB+7iyCbEhCh9PZ
xFcyDnfGnMeSe2+AlutTEgDrTGyC2oIuPYfePq6ZoMJ/T4/15N0bLSqskYImSdLv3vZp1ppIV6z+
QQu6c5lKY1X74TfK2GQRIxWIm6uItKyp9PIl9769cHvEEgD44ST6hGcPwQ7Dl7bO2+G5qsxvz3BY
Ytt8GY4gj6vwhW6xQ9ASifDWKwcqukREV9bIjdKhOuZtt9PGdl+bwNBq7S6uWn/l1MklJVoMEdOa
PPUtRlXac+ab8oN7+M9PgQye/dz/yq03HVVqoqmvSKBmGoOzbtsYFsrwmIE8Sk3jUgTRuVc+Q0QE
v2mHlM2IbOtSld4VTSOUM0RCtHk6ruPEpbHgaFg1fAYP02By1MM90mWFvYD/3s/h7RwVujp8EjMH
bKzuEKA+YWuU3BHtR6KYTikXkloWdfcEsmE/18YXhiEPpS+mEyEFH/q2t7iEFcegiz6Gz3oZf/Ju
kbZPgb5pfW7dmtzpjWXanybPB1NGrqQEmZllBKjoY+viHyuesonRddedktZVl59/GIH9hU5SbUyt
Kimo810u5CblZkRgHflHDblXAwxpSdvIXmYeSNhro4pB+yZ6tCbZhcYWcOGl0GqYX+Cqz0mKGAwY
651JhnpjXLtjcmABnHVN074ueSSzCpyjru2HKtM2WaV/RqHzVmlmd7G6cpVozkNv4G13LLg3sSSt
p7hxEQEcTUN7rh2UpJ3Ss40jsH4RKfPOADtZRx6l2Oi9jFnJrUJkaCiidjlM6gXvDFC4xPqujQKE
oJXSQeAl9QN1a5olEPz14uLJ/MFGen2w+30Fi+YsGmS4mlbxw/qtoD+3gikCqhen7nKQ4jPRRqLo
ogDcU8vosPKBcpolIKIfv/3HX//rPz6G/wy+iusixS+UN3/9L77+KEqizgKa7X/+8q/3Rcb/fv6d
f/zMLz9yjj7qoim+23/5U9uv4vKWfTW//tD8av7xm/nX//7qVm/t25++4FmM2vGm+6rH26+GXtbP
V8H7mH/y//ebv339/C33Y/n1+48PNCLt/NtwGOY//v6t/efvP1AB/rxQf7tO8+//+zfnN/D7j3Px
f/73W/YeVd3XP/2tr7em/f2Hpf/FFdKemWGCpUM3nB+/qa/5O0L/CyGVwmBc6NqmzXd//JYXdRv+
/kMz9L9Y7KKG57CQOviSrB+/Me37+T3T+YvruI70aFo7iOlt78d/v/8/fY7/73P9jX7ydRHlbcMb
kj9+K//2cc/vzzVMIaUhLcf2TMsltmH+/sfbbZQH80//r8CKggaIJUnrqLjIRqhPZhFPVwjVv6hR
Qpy2I8M5+sSXttCJueLmXCROfeM2OXVbV5Ubj0PGKlQ42UmEPuDuuvzhkv79Jf/xJZpciF9fomuh
luCCIFs2bC7hH19iZXqwq0zklM7YtYCWbNIb8YavdBFOd3G9AuVnldgINT0VSy2MHAwlxQcA+eZE
UTvdUedziE2JbU5bIz4GjsNKiaBpPfEAruLemfBpTK//5lV7/8Or9kyp67an2/Q0fnnVoR8mgavg
c9FNRBOcVnhiDLd4bdjXxWgV74QDVquhPTTwh7cN1nkk4I59oxsZZptWGjdYdbyNy0inIn8Rg1t4
pwW2uhhjjZN7tGmooiCyMTzn4FynxuDwYhbfplPmyz4MkXsS1sI1q+u/LQZ/Wgv++IH8+s4EC6lh
sBlbps4b+/Wd6VzOISKzB3BMrwNFRPiJuPySqQbsg6xDsg1UvA9aaGCE+f3ry2qIXy4r/7jj6jY3
rm2yG+rzi/vD/Vq2Mo0jlu8FUpijbbkJnQ+T7rpmHUK3ExuNomzmbE/7LFgLCXxj7ibFcbJEN9f+
mythmv/8aqQQtApJ+eIhtn59NYE0R7tnGtcEjFoaUoAUNvcz64DYAEdlAmH3LdoMWgpeAFwCDi2q
4LpxTqgD72FiuU+2471HCtKrKT6pSKybyCwJOhj7eCVHHfqFBiNMh3i//DdX8n947TzzNnlTnmXN
2Y1/vpJYs9PSt6lRyJvJtpL5ohMbWyZxqG5UcyoSugejSQoeynJ03kMO+E8G1r41uIP/9Wux/+m1
0BF1eBnSFYYrPTl//w+f6gSlLmkIZWJw31oLFaHAUgmdHGCRq04vE66HlZw0z0bsipyvthhkxXoS
K4ooXBFh6WBAIzr0/PMPHqydwtOwU7E7zzMOXa+i488vWtDI5B1F+ZqRDgH1vkYMhF4+DMB2n/HF
LA2tUuDx3BqJt+raRWHUBy1Np6upodAhJTs9BAZ8dF4etD+tte8otu4KspEOsu39S1fHNj17MGx9
QEaYDRDA00L14DLjAqlKQA0gASLn3aAMQfz709rx4vj4r6+nA9H1lzvTNT2Dyk3XLQhiju2wg/zx
ipJt3g62bUPyyuMvumDdvqXbGqWAxBNi6TlhQyZLBAO2KTt4Y/jem0OLeCg3UNvN/xnAISFZbyxa
GkROe/z5X79+Jxg5/Hgp/J2f326s9KxrEoNOa6hTExD8+vOPyiDthGeEr2EIeKgP6ej8/Jni53e6
f/zkz5/5+R17KoZTh0jHJxcKQPd//8Kf//8vP/bzSzQawYq5DhNjR14mKCTDnGyXzbsGTJpgmzjZ
dMjs9o40CudcuN2LB2/xGJjleFMm3l1uno0APiniQi0js7g00xY0r7gf1IjRR2K7bQJ0PmQYg8DX
zMMUeTD5WkN7LEsyiEaiBuRoihvsO/ZOi+gShn0LjG/+o7o3QACjex6Bz6Ebh6Aa1tiwICW0qso+
ElR+nh+s/SIwTn44PDYjuryscenwi/gJ9FDyGYfjdUQwM/lqwYvbBx6cYEcs3MJ296KRJs535De+
js3ZsAmcikaF6AWMIvlkY7EPAot4oaTGjxVqbOphX3yOPY1oTtthmaWPwVoz9XmyGjbkebo4ImJx
wMZPVsZUn3RFBLzyRbPu0hzEW589mGGQnuH1IUCzGP/p/X3WA4IWIDoeqqTiVzHTvW5sVuIRSOn/
Jeu8uiNFuiz6i1gLD/Ga3iuNTEkvLKm7Cm+DwP362WTPfD2z5qFpgVIqKQVh7j1nn04CuaauPW6m
FjxkFnjmPvP+EjNfvsILpiea+85GkoKurZpNSIZhRoHuRBWg3tu9diF3cjr7Hk9o20W4SjIL0qqk
LlPCSV/pKRUIu6dJQ2L9W2UXcHAzYqGK0ta+cst7j/FyPEJbl8cONQpVjsLckh8p14Guw6QbbHlp
feJUe0V7LEZJ+524xgWjqHpzAg83eUFfSLN849MEgP18AQpjluat3R7phns3jAK+Ln6KxHfePcXy
vlE6O2lfOe9FQBwqTdNm8zyNZOMtKfr7++cpAGk6M35fXZ6nQILBncbTQ0bW7Ec0yQCzmfUrMV5i
+jcPJnmG49IjYYQcA35aPhuSQ/W/PsucB9R1fvHzEGXApE0bwXnqnYQZaveRwMedBaSV0Ek9uDtW
CXBEmx4e0sXz8xKGAX+fFIi5n6fPr4rz6W+GCev4vKT1ErdiPmLYmL8HfxBsJ0S+rIZiaEjxwYOX
SEMjGZlDP6RiA1pMLcu41q6pGYY31/EzGAnB389XPK/Hssov41ivn2fP68/v4TZIP9swf/n3ehcV
H71FbgkELAMgoxff4Dwnt8wi61uAJtrV0Zj8c62sTH9pDvTMny9hVktudkGSOTJtMr50rwmBKZLT
pzeYL/85z1Xh7lMpIPrXerrRyUJYjbaW3DWfNL6iJA8y65r0/rxGrAUabMPG2TK/5PmJuKV/WJjN
i8m2b10q3g+COYydihVAgrS0Hg2t9sck8G945uN5pQjKbGkJUnqe11Jbij3w8VmAxeuf18b8T5kb
xf15Mnjhb7wYeyjXKRzGLrkigYHWAVX2Gzg5cR6Ze0cVIg64AyMGX8s9ui1lqHRMQEhKH7FKnKy5
I9uzD3bkqGAMbnSROw9N06gBW3r622pWvqnbv6nnYMMNWufVpZyGcFJ9C9kH60oZ3q31cYLqMdUe
dCU45sZO3BonrplMcuI+aHd+m8QTBI4bfWlgQci1b/N9U0jxSjLD7Z+vrPCsjLaVvBRVEZ+xf4Ww
j4BYpE1orsJoYlUAFmciT2401xlNJjhZ/t50GvHSWKZ4qeZDGQ4o/KoMYkfJOIzojEiTDC18V/sa
9NRgejXzFU6rDPYBnZ7Ku0aVpV/CuXMp1BQ/GHD3bjUnP2KHVLswDeiLmNxQum++ufk43Nq6/V9n
TtTvOlnDmmgDJgl7MiFV0S3KsrT+xL7wuw3VdDXySb9opT5uyU4dPYLZJuvEEMuUY4bmDh/8xQPi
ehLzIfZtY9dmoNDnfzOUcBJwUz4U1qelXh3zIZe3dD7UU2G9eBSAROxh+J8+0t7Jr3R7KEoV49nK
E2PFw4AiKK+Mi4kxeaVU6qOvAFb5PJCrp0Olj8CoAOFcfAV+H92eh4ksU7yDGrIjowKwzdnzemsF
fyCkfRr9QCmFfAQozLhNiJnhKH2HhY2kzY2rAsFcV1yhRPcvz7OpxW1Zqk47PU9RP9OoNRzzQLQp
j5IFd8aldysgEp97TIivVdhtKflFnxL8MRkPdn8Ke91iSRejUwNh+DxY//nIdexqO1nR2/O6PpMO
/32ZwBMWD2O860ecV09fd5MWE8CdRjLdp1JS+zf2ygvJSNLb7sJWqrs8PwrCKjmZdEy0kEv/Xn9+
ElVmsiXh+AFJbcsWlezL9tH3nnzULHmQcBBZXYbvdez/sbyGVneIaPGcFE5MHGm2dlgbPorBS1aT
g3MzrxF6qITCOSXabw2Ka7WK3Hgg616H2FcM8khs84nFR/VtC21T5f6nST+RLY+Wgfpxo4fwa3Yd
HTqqujYQLJX+EJ8S3IynqfLArPcTOgX6rglrgIXX9tr5eZClhUUyzNM3XET1NR2Rco5m5O2Q6yj8
V9O0fiZh1DPT5fmRXgSEsmG306qdCUeVm9cPz7Qs+CWfH9Isnlh+Z8ugAumTeEWJXZ/fz4DpIfUR
H4KTBhuPevFnqtQ6wKj3zvImPQY20UrP6wZLmYUpy+maWo35wkvoGuZyOs7cxwU82vhK2fRdJp06
iKyiWeW65P1UhXGau8R6biqa5pX0zlZreudQEw3oupyeVoX8MMz52QrHOcrGWQ9xYXyQska6uPCq
a5keDXNM36y8B8Ghm9swwL/v18S+E2P1lnvtezNnUSaGVh2eD2rdsfIxeLDEtI6ssOAdBvHEtueX
D731hq8ZamCObRbIsn1R+CzKmtCkqKJ++XxfnCqLHn5Q7dxR5C/POwNWw98agiUo1Y6/SBttzo0C
nb/GGA8www7vg8qC6/NQ5K+xCN5TUU2vdcq/yO2+fp5pQBtfMyqGOplsJPJOR+yE3tUdJu9aivJP
lSOrDCld7KLMFruwcuhZzB9h3OCj1qLzOK+PvLC6lyL39g0EPsBmnBZuqS5od9ewvQIbCF7vkyGF
f1ZGPYJoVdvbImmC6/MgyCJYu3hYCGlOyOeht7bNrdq7qdSikukU0Ia7tr424isNI+NEufK/D8mA
MjcfoYuO8AqWHvTulTvROqWBYqsVzCzcf/ODhXIXhUPp/DHweOJNjhQNY5SKGz8o0etG5Uvpj902
tOtul6A9N3o3Rt+opUBWS3We2W8rWuZAISNFl1aIkngo90acG/pbFgfbHoDcM6h7RwtjXMZzfJ6K
R7GpGvlSlAkdQ3yvX4aZv+OKbH5HmVqFrjA2NKCdvSlIuh+bxD9jm3NulNC+E8NPv4pai3Fe5dMx
RRK7kB2pzfDdTgKu/5ciNmSthBbsi6mw34M+Xz+vW3GZQbkIURt3MvqM9Gvf3sOp15B2ZVfIy4jt
EwwghK+2r0Ufxms/t7ULiMBsN0SeIl/Ez04ghWg2mSY0Hemz3JyarS0DcURckB3QkrikLfXduTC7
Emx8U98sJ8lXiRmZ2DpPPR66ha8Qow5IWNZxT29Iql7uymEoDpWWq9OYlvpGlpm8sTcip1gT2Udm
h8jcwv4dvAz4dTs+plIBymJl2OkxoudSxbgoEvd3L807lrf8G54h0tAuCt5LG6GbOeLNtdz3dO74
hG5o/9VKwA+6RoQexoJV5pXA5gz7T5zpw0fcCBdrFn/hhGxVvTCzW6PPSmRt1HaGV2e356Glz7tM
W7PeKgpKKCEyOgLaSFe3C2bLcUO1BwNicyE7TV6oLvT7SUx3fz57Xvr3kPultU57c5XWPAjDHLr4
PDRBlx2HWUzXtMU+blq1aVq7+xwsNAxpHf80ml/zuJnyVPV1ddWd3mBNR1w1Duy9mqlPz2komdFP
bOnfSeCL0M1VcvschWKpJ0C/YrmVrCVYPXBaz6dhXpPSEYXDJa79TTQ0FHiH9pfZlN4fd6DfS1vj
q/JDCzEU44oWkLzQ28kqxWnzsHsSWJ8fPa/ZntM/nh+Raxaz8Uab71rdtDYSg+zFspp2uVGnhzoc
mpOtWc4GVZh3BShUrCZDi9/TMof9EPDrOjQS497C30BzHUnK88+nLlqePSwLXSxxpjvUnw2dI+1a
tQaPq08ZsG5LVpSjeWjHAe17nvxmCnmtmW0+sLgC+qBCcXJQsZxcv5FrQHfxh215r9ShwAU1WJGx
eN0zhzyKWoXDlmUsGXmzxUIZ9o9MVPRX5Tmfttn2r/pkFTs7L5wt64XqzTbTt+cL7IpajmNO1aOr
ZLh33DHeGi4Yl5p+8UIjrIjSrtUy6bnyLXbloYTq8hUOOlpeKgT/XM8a9c/1tELf++/r/3M9Ev/v
+4SMV9u2y9UG+iViY/wylFy74K3WqMxGVGWXbFeDt8qSzo6EPxZp82dlbmrbskWKQvEyeJtoAGzb
hMzF52eJQuo3IvcpLM+fbYPAXaNwDheZC4SpR332ykpW7CaWyUuMphPlBDzHwCCQ/81nI5l8s355
Pnm+vDS7R1nQV1PzF8OFlbg4srnZzyvgoHaYKEOBfxsCMfbQe1m1zj0OzxnbzxsrJAf1KnKbaRg1
Op7/8wL0lpeQX/H8fHkbo5cbY4aG52k+f4vKtJErEx+M9zxi50vr/eERL3ZwSar85/R5zSr1o0Yp
5WJ0iXoUpddtOuq6q+cnZRpF2xzLzFJZ46pjN3GJKeheB9F616YkmYdQinRvsJ7+55pwWSE63OHr
WPmK4kmqWqhNvLAvLrmRNGfiMJrzyBTerWwFa4lR9vv5iechtvtrp/nxSbqhBfQZRmvIVs+ww/Lu
eEj2CICw107QJEca/Mkx1cCdGEXe70yHIdDujV1Pg+9rCuJwQ7qgvgsCGD6UTjXIhrh8uYlNy6o3
epxrn2FmbDRsmG9025dBj6PpeXMaeEq7SE9/1Y1p7gbdyzfP6yV5jv9eJx0q31CHnb7+7+tb3fkc
cvRdbCTbN0wJJBd15I63es5plTtbx0aoM+SheoMC4e+mSREQNn8W0kd8qG0qlM+vJVwMY2fk/zL4
QVeKgfGnBCtqJPW349NvYDBDE9EPwc1yJYKY+QVKaV8BO6aHE03d3rHqZqM1gVhMZAyd8sj59tsO
uom05Ds4gp2DsuMe1mb2YgfQfyL7wxVaxRfr4JCgYK4speXfQc5iLsCD2+KJ3RkkQbzaXnZ3B3ke
Tenv0yKdHn0g0G0MaUR2SU9kQ1w2jODca+Crn60c8wSlrt63Ueju69JNThJoBXoXF+9AUf55bt96
x35gWaxYTWQ3f/Tdv5AcfI8a86N6d3WEPFGPHtNKopdBG+StGPPmIoZh279HeZd+AggLD2YaGitq
2dmnkbZkGPZJ96KgUq2zEv8fpQax7oKYBTycYdAyEk+XkZvXRkd6GDR+82sM0g9IRjFOYHMxmLb+
xw31b9upyO9O5WvXqGjFhoOYAasNfzEMbjDtztnvbXh1ZP7zvAx7sttGaFTJeSFbNFF1eHBAdVBr
QsUxCOX8RJX54A0jkUUwzxrj8E1RLHv4ZkX0NRGrCA+nG7N9u0zsNoRBNDSPJOCvWSv8K06QNo9K
AEArWKCFg6FWAZ7G91FLpnVJ83ON4H8t2Q59YTFZQM3pfuygBj6WWFRXy5D9iBrR0TK2ovPo4xYN
JVq82gF21VW0DIecuApbm7qdY2vxUbTWyXLTD3LhrY9kruGXQe9cwzYCAzpF8QEd3Tv6MbEKoMSz
GbesAbNnkYSrZxF1bnQsVZ2mR1PQ/tNolZ0z211oEKJPaOthuPfM+JnmNRiaKvtiJmO/8VjIrtxu
jHYsgE4izSJjQXmDSPbMC6wLKA/zGBmAzRtn50dKPxsJSEEcILBSyCm8WnGldsHQn/Um3Lt1y3IZ
mfngCugVMgOglq4JfiHdZzYpC/UVSRxdZZsNF91tLorwUyRl/DCtoYy1yKhbiDQhMcQqPnleonXU
x9ca8650J8eaYUvsplyHkJgQzVCMkcEwpL3DOeS89BgEsZfQD2ndY5FXDzRZ5qlrckYHpUnYrO6c
IR+xoDTlkT2cBdN1WNqxU6YrZL/ZqW+t9z5G+sjYkrwSCCY8zyKgIzkOquONmaZ4RLgOpSa2XIpv
BS2ruevTDIm3Z4RcZVFVnp+HwJGnps+hBPZVdQcT5m7EwF4G6PGtaQedVFaGTYsJfJ/HZBXj0+7f
HFW9kVuKWap2zqmLwMjpTN48naDy5+n8SQT43XkC6o4Z/SVOLfmikGQSnhz+sAJklK4Kf1XNZEuT
ne48rZLZzem8GsbFsNR7YR0m1b+Qu8fXSv0kvUIdqxwsha5kssH15LxMFHVAV2vhrofA2HihJPsT
1bbSnKueje8jYP4jSFsJ44dRSCvGcYcrzsYEq7yNZAaii8a8Rwzx3tO7NwcizdGmbVn3gOULvRQb
9DUuBKXpXZGocsyaTsPqx5YzVZhqW78yAXD1lOD0+jVK8vpSU+VxGuXcm3SAstQHp1LzrFcNsL3s
eIIWg4zb+/g7YNS8h0YSnHSCR0ku6uwZ/9D9JD6hgX3h7fXR3cVRA8Cc9vazhO3oUF48QhzZ5wDx
Jwr5BBzsHI5EFLdOy7styIZDyy1cLboztHrXulKvSCSdQ6u3Cvk+djTb74pNAQbYr/MIJD/u7Gq8
56oJDpJ+UUPK+HkYxdaz++ydmYKfmbD5cGeEF98Mx4vf3aO8rJf8tC47jqgaMIi7746j9Wey0oaz
1k48nozKa6wbOkGNPko7LY6PwXhDsswt2lVdealU8zqVE87KXvdOoVP725Lg7FXdpL+j3vPOc52P
KtEMVqqKTQfA4xXdmkdN4Y9LLvnW0QRetYLRg46yuU0RaLLYzI0Tu4cMAFW/pHVsYLIH5x7Nbb12
GrYajeeLIJ86twd9PxCrfnGIOchUaKMqJwTXCMxjrWX+UZJ4Q96ffBF9NuHY5c/ZTvqHnFiZ9CJ/
DemL7MwU3X+Cy+DUeMZ3FcGn6jJA7MDOPN6ngdpLTHoYRB6dnbHVeMdCWr+otY9HPXSclV1giSLj
yEE8mMc8rerdsyrKiB5PP3s4BgQP7BhVqIORKvGSJ0618crA32qGgWOP1DTKUVRuyjwbV2ZeU2hs
rrbBaquMZf8RpjkMM8N7ycPJWhsegXJgOofzNKEJclnYOWG6T7TKuwwwBFKHEIy+c+gXapV5DCdw
2ePYvsU9ob2mqJpDlAXjJZzAnwiLxxZIRrN1KhEcCbRjBkgCMnRVNhGnSURH7bDoTHX24mP4gdSo
uphhu2xVZV25y+hAagYCUKnestYLNxmMaZkF5mPinZ4gkdBfnPJ1lJ9DYtZXll4XWz2iRT1m5JFN
WemtfQhuG4TD0YIycr8rewLBWFAGqLlhCyayUIysGcA3lA+BrqpthV/ZJ5eBCKqmZpMhQRkmRoHk
r0gPERPsqkOaLbtsBbcJO9ME8ChoourgUr8nKbhH7xtfuy7YDSPIN7txnI3VhBcCIqn1BdW4zJsM
uNZk3bO2+K1pgGcIB4+WvuG94mTP1/FYfLKsMOBcU1dsIG6UZVqsIW4HZZSeI5/02wC6yjLMpxEP
E2SkMEEBazsUlMJIANjKeDei+Zdw3TQ8qap61bBa7+qp+XpOuU3jJmgfkwOzR7kHwmxubbR4zB5j
u+m8rD5LbSio8325P4E/TLeCtnAGhiZQCH4D6dX3STcvN+SIzWuHUGjRz6Vhodnl1rZE9KUPEjjf
wP3X5xrE6hQTt0aqgt/x5w90mdzrvCCiL5yTaMz6EhJ1MXiA/OnUrEpVsfdIW/uYIg1cUEHTj8iU
32s1uAuo5jDKFPr5HIAuiR5CPMrIoSgsiXTXy4DSuqH3K4tN9TZnybQ1I/580hhYQwfyKycqEu0/
6X+2F7xhXw33RuB9+8BT76n0P7W5g+EQ5UY1glLUSMhgHmOpoklMzmrWnswJyJGhe9qWTRHpGw2r
v6DJwPbD3SJXxEGn0vlvmlwjoZi0jlbzCJbFkeMvbYhfKCxzE7Me2RmkAV6SySHIAnJql9Djbfs0
ARDxU400JoMKp4AxRX+lmfGNSO0PE6L1qkv4MjEaH/QEoCOl4V5iMafewA7FT0RdsReEX9a5vU4i
4kW0vOAhyJprPCb4bOxx3Sgo8O2EV9xMSaUuB9bXegsmIWDBp/jqNe470s8JCFzUNpCGuHGqm+s6
b3SWtp5Id4gsY6Q8x8EEFMsavfoVRgoVvWe+REOEEd3vy1VpSrlKFCGGEPKpmoKYx2Is28p9K4wU
71yIbKuY7QPMZ3jxdd1dOE4u1yZt8Uvc9C0J8yDbfTLTXyctQ2hXgW4Ii+qtLknablR3f95rCg/a
JsxHksMNU1sbnW/eIzM1720bAkgVxG2U8o0MO3mNbIPA2ZoiTfrDLgWiA48WzNK4X6H4jD+1ND35
bXot+zFaRjXRtQEhPO9xIbYD1ExLJNGVuTK+D2hjNnRl1kXpMzoypa/CQYhf+STx7iirvWAfTLc0
93F8hrqxqfOeYZchJ0rlXeGKegRyg1knuoyyIGxIOw9xUx7JDNIeNSrktdnlw9ohPQC7ctezvOC+
8nwKX/QKuSH8dQRwdBc6bnppp6La6Rk1gIZ+IfqJu7LD4Sb18O56GrBMq0pWqgLtECZF8E1NIidZ
8KsvL6xQJrwdjnyL7CA81w1bCmdQzZk0rB+IqG4HXTAq9GVHhsxxAtwWoB7coSP+UL271ltdHCib
ggyRNvIGEF3clZnaB3njEx6MIxIIHW1JPbqDUAgcQWstojANtnbPe23cuh4xU2cb5d/Ecy6AO6cM
lKisQwZCIkCEcST0fB/oGY9Ms6jqsr0Dt8AS1fQrp3cp01mD+ECD8F3N8cIjsMYFBfJgJ21UAX42
NNwoCQXagW9cy5NpY8VuYOyuIg2gmYdDYuU0NvR0GP2vY+ySD+OwfrcnSngGaKmYTDy2XOD78Ru0
iSp/LNMoT27moOrUhxODy5tvYjumwvOlyCBYEUbTKypnwzBBDKZtsQBeFpdtdfCJu8KaFm0JNv5N
x5igVz8VOExQb0UiO6KBE4SFYsLXWPZthZXCYK2BV+WbwQumZWENd2bXZA08h7mrTSiLNMOalCYJ
CioJ1r3bvRc9PXxoAO7dyfvtBMiL6daT37ULj1Lg7LAp28iuBr8vX3u9+Z3VBP7ZIvQPUT4GC9KR
0AWE6NxamcCloh0vRqyyjWHdfIMtqmOzXAjD4aBQfCzruLthP0jhulXTCpcT1SUQNkRaf2LuwP3N
+CGKIMdYxU6wE622rLC/sKb/XRTDSrZJcrVY2AOnJhPJxYGt8Y6xul2KAtFCM1SQAKN7bfjxXZc2
qY4d7ACdnwurdnZtezkeJAzRgsrjJuoqOO+jvteM8ZWKTXrOTMxJXZm+uyMNR8uAxksqLwSCIcIq
WLDvQoVh7AH4dEslp+6tasM1RgLtHIR3wubVKmUfTnQajo8umbahMretN9yLiUgKo4g05ikKBe3E
OkVapbaO8KXGmfULBaa20oHOLPtMWDviHolIhu560Z2/rOK3bsI0FU07XUWc/XHS8C2pqv5k9B1E
giEuN75PJQ9ZMtgE8YisMmeb7RWbhsXxWqvcLckaapkqXpna/ME8C/tsqLkS75aRbYD+z1HnW2ZO
b2cVOn0yLb8RTFJ+ZagFlt1Qw7CW7AOMLtO3at48F7V3kVHggwjy7RXMCDLdy4AmfLBNKozreVVg
OoQ91IU8+pYD95ycRBF2C81p1VHH6K554ctokhVd+NrZ741oizsey/9on7U+scm3UFiYgDrukn4V
laW914OCZ9KOdpPbX8qZvI+GkCDqHPpM2a9bnPDLZKBjNU64eBqCNpa9sKlZ11V7dnoTDJiANmBV
/aYPveSoZQU/VHw3ZPghDeOjFC6i13LaZX37rnU0h9LW+Oj0rlwxa4yPSkKKT3NQNjQoGSjtHlIv
VV/25uRKuepvVLblKpZEVZh1tnWVG+8JmSyPWh3cVSv8jZa0O6y98teU2oBi2AW4YJpdvV7GjOhA
GNOPgrsU5J7TLBMr/GozUkjyhN9DkGMzAMYzea+nSIhll9AW7bpaUMlxmXcD6jtkD4U+5MCxL1Bl
am9WwTrLa/rdmGLaUS7xBsIJfuxGlKBY07VRTO8IOhS53+7rgHpy42byM6CWTbG1+jIa0gtSNgJD
h4vEHeEAGh4oTvBFl8xAkFJqLCddNvDBkKBK6NnEZSzqdCKr8/irHNzsVLkdlhXyWOBvgaVAdqXD
VQfz1Ona30aNgRiVNgxMkxZ3Z4b7wkNCW6DsOdikzpAtDAarqjdCGlTMpgHFHO0ockkVfFHnMbra
bora4WC4JCmz9DiypWyX9QBXcfQqsrWiuy/q997SPUzPfxA7v0LvPlkojTdsdh9iMszdiWw3ZnDZ
v+ZMJ7HfvcRjZB5Y+C6m3MpPoxUyv1DKKxUL/rTVXmDwHhsMrI++9vJlkVRqKXpUsiLCmZyFp94b
ILboDrZBv117cfTq6fUOYjRNcgygusCsYt665pvAtM/O0M2V7NWBHWzYLVtzFksWcMRJSrKXDE3j
sdKDv/0w/6se4j+h+AmMUO4zgA8ExcTnQjfvjeeA0M1qa0naGeYdupKrwQ9/RXSFF4KnZznKcOnX
erVC0EjEbkTsSBLq4Z7g5GXc4UvrwT/v04DCB/keC13PiROKNfmo2PaerAMObZYnGBb2fkdC1uSV
P7U9E3NnBHpkp/fezaD741IaMFRuHUV+pN28UlZ8A5iEhl7EG2XJdNspLNRT+Mk2qiaDyaCkz5po
kQrk9y4muRRoA2Y20X2MycmRbf8+BJAdC0TbK3sYvllHTMvJd4OlMvSDpjcmPWBmzO5PGuLwtUML
j2RLfg3/aa52ybPJPEhGkpcptHBwNwGpfIAFK+oanTrWtLZhC5cglrdawt/fLj0Qu/a6L7Wbz2x1
yZUiqgO0y0Lp9MuyrhCbKMoJpGkSCQ2xRCHWmuOqkb69xDlBZIo7R5Pk1wwu69IpfLabl6b9Y8RV
sTD8SVEm2gbqU0qNoMhURCfuwnRJduQHW1edAW9YzdoG/OnTjlgQWG+ifyvLZjqoejqZVOaDhgpQ
GZKkLpwmPBps/7BnYVT2pA6gjQUW25JFodCzGtQKwKlUCyLBqz0EgoOXwpFx9QdlzF+jzSZqqLzX
wuUNQWxAW3qO7rVpX/H4s5YcqHWIOtx3GWoGI7TfCwUQvdFqKsoKrtEYX6x59+n0AUrNDvIHDLMp
DIm9JMrDSHbFZH1kEOOopFEsVevKgAohUPYjpcNoj/iNiHfSDSbSW1ZyLD6C5hwEtNVNT5DYnAMe
E+SX7mWCS1ubNOAc5XRunKQ6RSxdut546YzeW7oOe8MYSiUmjkCO9Wq0EFC0457SCxOhz/qOyk52
QhnAyle5oBljaMbeLc/s/qVE4D6UPiTYsp12euotMdl+d8Q1FzybO1wibPKeCeETiSBTfDUmooxC
qOL+hOcSckmfvYSqL9nL7xNGhCMbNw/UHyM8w8EF0ix6ydKiGigo8dov09SJo9sFr7rh7Ksy5Xcz
JP5aHT17j+l7YZqYbb3xQHkwg+xyzPPm2EWUIJU5/pmKicVD0fH3bX4MwFWRhz4+EC2AlILxLXqD
wAUuyyD0nW3AH70fGd1jkLR1CczbFivZWBMhoi91CpQKIf42co09qW/wzyXFSH+goTiUL4yuCK8z
SgBBXL2UxcMjjZaxzYCHI/Z+RWKM5FHBLt7+CuJppgiBCC0geUYx94DQk2NbC4YPQuPt2i0BhLco
73Jc86ppnFVOSMUiHq+4YMplSe+fHDmxwgW5seschkds41y1dp4Xsl0l+uhDdwrIhejbkqQN2GZj
h6YBUFB/T9eDiNodCuZrGqXdBrPfsLI5wsqHldh0M01Hn3cpAiZAN2E0QK68yAdqhd1Ej7Xw1TJq
+GdjcW5a3VglgdyZODr5/7mtY+dg88TTuG2PLpsHwxZXjYLUYdKgMIA12DNHgp+P/V9FTXOIB5p+
j5+/sI0v38Ms2uVIQaKABcUQ+d1eIeiLTeMnLl5yt473vfKOIjkjnyqWIMPgvZI4kSPsXEU4eFdT
Nr5p9clkOjkN24JmXzQSe4paH089VpcV9ZYXfPQsFwDf4p3MzxQhQLtKsGI2rOs8dOBCOzdRIP1U
6bdtjzwfoK9CaeCpkg9d7+6Ng6S3jdj6VcS9aSwRF5P6Y0TmLbJgP9WV/qeZKRxd7RzmX4lGGgwS
d8X08HcZZidKnOe8FqcuFQfK7si+pvw1N5ufiNmRFZV/YnkHcA3yVu+CCJ6afNX3zp+oq7lJ2gZ7
FuGJZYMgdkrx1eIu6w3vmPfEHg3IIFYyiF9RUh9qMjzSGDIN5ECsJSQJYQhVLfZoncG4Z5StU+Il
+ywGHjTffTna7IVtnJwAu3noOckCXe9n5cA41vzssi3z3iBRwvuxVV2vg+DASs9PdgL/y0Il7zzz
v4iAQzAR9C9F+9vJgn3Wihae8wzeUfEXzcUZKiG2QuBLQjvjkFXTrW2wZKxZA1Zfz2vPgzLApmjY
/EY/+rTqDv+63hwqHxHWdEsQX+0ry1OQ/aTDuJM7B00J+6ClfbNIAxDIniAIdYDbCHNq0SiFucMf
ML9oFuJP7pgkAsUZZKSj1mQFCXKkvKwLDqysg0MTJf4iDol/ghefbBTNdQz3pDtECG+atiGtuXJ+
G0NOSQ5GZMVsO8KxZyRpxLFtW8jJmWKGAfUnqZS3Od/Ow1K+MFRpHeJqsA6JbTZ04TpWScQdNjSp
KeFXiNmdvj8rz0p2o4XfztIM4p11nBw2ZoWbOR+QP87px8XsoykJ7ySQi+Ji3l5pli8R/fwkcSYv
YUl9xIy0GHcQe1CQKbeOCFmm9LtuaNV6cEYyhCyJLTvka1nrPRtiWzvH6aApnZpxYn9Ejf5oSt9i
O5GIc8pGx80oE6SjejwPYY0UUQ/dz0bSAJ5U3T18dJvo/DCoGKOL5wA1BuykWHvJvehkwoqjCzA2
qLN0vNFJRlGTTNLJj6vDfxF1Xr1tK2sU/UUEhp18lahuFUuueSFiO2Eddg7Lr7+LwQXOwxHi5MSx
LZLzlb33YmdBIo8gVs+cjJeSRT3vpfXlNQB6+5y2x2jE9d+LZy1Hue33AfOed4L40OE7ozoWnvUh
xlTijRpuWOiIwQitdDvlIS4DV57UeXRq79KYMdGqo4/xIxd0WTJ6AA62AUrJ6uaVIULA7K4REbsX
FgudwSCpt3oORzaeEksWE0MmBZnvQIaxmP1aJRPJeWr2arJ/AwE1r8q94NDl/hEzkTl+eXURudF0
Zu+NMfeXzs7hpDCoXAkP6PdAzIqTdsk6cyJv21vthzvDy+jyn5j94V5a5WNKkuSShWo+CxEowQZZ
Gf2VUDbM3qhdN46K0JYKRa63OvLDgWQYzQefgdUJZBn8SPDE5EWCOGmsZl6rLIqOUcE4zIIIKou3
UTOs/axTC0eeG+0shmZXQm4NZzjlBFR3fkYV32vcMaZHIpeXvybjX2gHjNOXXLJCay5jH2jleFBD
Ub0UWflaoZI7k+sANsC5l7n+BJ8v3UV2sjeUVR0bcu7gsbXaZ+ZM78i04DFYjXUswsQ6UjLKQzjl
FOVEVmasdeSKEo55SdUzHCTliphdUDReoBJSfQWOKwth4GWSU7x1nWK+aZ+5nnpBmBvz3Wa4F7Qa
7JAklEt9zWStBZpwyzW2O+xd0fQsqi74mUQLoF06Do2tHYXGfgJ0A3mvJGYcjeJQoJRlT0eKUWRd
YjIOvc5rt07D5QEgjLsV9dwzfnkCdLE5f4d1v4P2YX/YJiU0cbA8XjIOVvpIfdtPJKtULSlo6bIp
TJybjtuIAAdZblFxO4BTRL+zc65U3Y0c8JWTRZXuaieZsBDn+MyflWq/oxQka05QIKCw7CDL+Y6o
+13gifrxbHc1fEXMhn+51fg6IF1koxEsOVy/Wp8QEW8y3AfQdJ6WuZZcmJzEh9Q1EMGBMTM7az6H
jW2CJa3wMZFYtOZxyY3Z169WR0xAGjKTTKI/2DSrOxliaLCkeUg9IfauY+HXbRv3yazMbzYHQRdO
2d0vyfvFeQlZekRVisD9yIERM0Qsh7d2EN9Dp8u/FriVPvN/KrciOtElfykadMZvJTCHsXCKJz2p
ndMgbCQYpfJY6fNoHftkCS9+bnpGDRnals7/AGJbvRdp6azHmJDmeL5QLTGFGonFmnO/2duslfkX
PPb2rezODsPHTSqV9ebG0S+tADrIu7mezdA+EgxIOotWP7pM5buGYvm0EA5SjWI+xk4dCF0WR+HC
hhtL+En/Xv77kJ6o2NhqRtaViC98PtEW1ose2MxTVjIfdZIAi5VKlXbXsVq+hL38KnscCf8+0iUg
1WEYWYan4UuJNOqFedu8NUyC9/59GJLFdqSmd9hv8adFTrw0Tp5z3IRnNNQRinvN2TkoTOCGNdf/
XrhmdTpaClSNzdO/3x/N+f//Rxl19aXXXrzE39b1iBut+vKr5diNU35n4GIu7Kk4sMX51Cy4ttNM
9lJuROWTIcEWFcuvqoWIYeZ2uMrncgh0xQCjGoXJwz01/ZOZeN5qskcUq8uHXR+FmNti/pgFoX9C
LsW5QyTPvz9tlj9NFusJEDUg5XYKer7o02QBIhDUwlx1BgC1I5zle+x6/+hN/i9KyPiED5DASZ5l
QIGsvXao5qWR3Zp+87BQsChWkitwFX9Dpzj5Yv7Oub9XkrRvVQ/NE6uypUNks58Hs4wJcLXxm5Xj
QP8eHnWaY71FhoGIpNqqMb360/DQgJOfxxY6Wza9eV6DyDkCkEu24pMWk7LvEmuLJSb7MjXtYhWl
OCJDx6m6RpURbkZrOvJ8h4eauvFGLAMIwkaZ5S+Drjx51TWxNC48tQmBWCOnOS1+CV3UH57BjI1R
Zlk8I0DIgiEzV75P9p0cXQwo0esQxSyjYu3WzWfSu5pVauopK13O1LmbjpAZe+pvpr9h4QN+P7E1
xXVLZmMzwK/yJEu4vKh/SoO+SExes0+JtST2iMxm7W6OxqHjCLXZcq8r1njYEZIfe9bHTaX0qwg7
9uaOYNhd0pWCJNRdAXtccQsSKCh8K2D6Sv/TtOdhMGUgeKw0GFoap1afPrj3fmCdh+OZhKhM48Ky
yjOD7eyZVfUVacbW06HijPZBueWnAZVybdbIVFhQZevcwn0LcZ5VW7k2yypZG4Yx7pBtkmBUmMxA
sQZVuo4GqGruEm/A0Feo7/j2kQoThBXmTw6ZKFzzb/ZAODjsPsLpCNXPKC1D7ZyQrL6v9IhpF0sA
pBj+1ajFvRk5a0UISgXC2HhAgbRBT+6weAZijhGC85hkf2vsCoK6vbM/IGPzONA73dQ3VgMci51N
hrs6GCqyeYaEoMOZJp7bmUj0Co4qaQyvQ2PNOM/yfAmpxl/HwkDrrO+ZXC3kZqRsNUjSHIFIF8TF
8vWQBdl72RPAq32Zu+R1y/AxslYkXZS/SpQOPIT8OOVFSGSd7jPUZhjRx3vDWS6mLH8zQkoFh+Zr
EiRLFONWE/0tZddtKnHs7AUbWV7o+g3wBesEbsWGOHPAuVdM1b8n+tVET36sJLzC2Gb2kAKkI7GE
Y6TguBfWx1g9Md92N11jDZTcIVJ73pOGW2/TJOT8dC7IEBbhSenuYp34T6pumv7YGDZhYgIx53bH
i8SGqceByH5ZlNpXa4WbPiQAVEzGATULHTKrE400OFRIBK/Xe93sMP831rQedaY81pNC1BskyBDl
TFb0NFMCDUa8YwJ/UDr55mMbtRt9OSoIYcDjMLYn2zHDNU2rRMar/7v8NrlilOcttQpCjB3GvMBp
CYsm0GiTU05muDDrzHS29HqzRqNYVPpHIsznIcLBCqK3X43ZdNArJG99npEDhuVjcJ+zplzExUu+
al7/LVyf+WL75CTTw7QYBZmZ9poO+S92TsmhR1b9r3a2iL3aTITFQsT7U1ZMLkdCzIjipH6bQ97M
9Dqa5XBUKsblgpGCePfkWWIP3matg4R8eWmRjwQwlMqVPzrA/CL/tR0K1lFJQ8dhYDAo0m1n872m
KWHecfZcuBoGTffHwJA4FmxMqlLNO6oG9jcz+fADGxEpDAzpJvoQLQOjU9coskBH6LrebB0fS5oX
ASCXRjRsLEftGuBQ4KtBLYqFiOGJbuPM4DjsbPju9UQdMdICB0U8ktf9aUrm9zrsvli4BkTzjzuU
aWnAbQ5Zt1Eoc4wv0o+2DnDlTiflcgbCDhTey5lh5z+FYbcnr5ufdD0sAk4d9lzNTRtY2xTuQlFx
0/0gY2dtvdKJkPMsZrLPp+cOw44oGfswMew2rC5E1kD39GpYe8kBK2K7ibT8j1Cgh9MSJYKKPpgx
vzQ+cTP8KFJ6pJEWWnk+VAvW+HjhYtZU1cHlS9oI0wdF5CO6oUFiCRfDh4hqXey9kZ6HjK29FM27
FGRAU0tRLDJ1q9IDmlckIrm+Scl7R5kfKBxm69RjqzfqPNHHBohUmJxBACwOauDGE9IIrqO1ND2K
E1g5BWm55ph3m5irPxDxzDoDx1nHVKfJgJBpoj4YIz8ToBCiZ0vIlKaccjJkZeiuHEOtIw3Qi6/y
TdEZb/gt2T7Y31WCNklAINyo6W4hECU8AeptTww7HRrLrPGO9ufU5wjxWjfcjp37zV3G6ShqhrYt
wvjhkY9U8zO3AE9nnhG6YfwCZXxi515iaOOLbzqWvCEyPOm33I68l2al1qz+7Y2T8CM20lWXU9/L
vpuhgpK3T2b0xkoaKts+YjDFsUcdWK8MT3sPuwE5R0FBnA3FfUYpDbeoG3Z6Wzr07uQkGHH1N+FL
PrLYZwQhH70Rri3p7iOWxNtSn47C7ytu3hmnSTYkRDMWB0tRbKGoEGCY6n2SIxYNOUmxnsKYn+1D
as/trtaKZ9dze4J1FXqfYC70P02PgAoAqB2y+G3jVjsmvv2EExp9zWjL00z4A7uJ6uDFDR5DB7Se
OOgOJRzH5bwvYt6WOajjGOAz32dSpRO3c73VXOPXgJ4P22gOlAJaEdgN1gjyXlDs7olECHhY8r46
YReg9UPtseoH8VTJYdh7AwSHbh7abf7NKX6Pooz+C91LULj0UZH/MAWB220+fJB9nR9d4o6pkJ6I
bTuaDvN0wy5e4QPdswmWd+K2r2AkcM/a7LdrmOYpyNLW7Msj5+lGjsaTyNvk3IJYHur2OZYFBW5f
eNvZxkmiLU2AEw+BIlYtkPP8q+BHSi3Ow0bBUIAwgSqlqBFnF8kOC22y5l98Z9bZ0oOHklSaiNkG
TRQVQYlcbCX7mbEhXW1rPSaXW6i09V9h2G0NhxzQJLuMyDuDHC0nXsBdWLTJLr/qOnTb1qK/Jmz+
J1rwI5YWroU3BWJqFsHeTVbpsPPIw9jQdt1EiBowMo9lZNYwbdV+mMfwyDCS8Z+BhQtuhR4UjMEf
prubBqpEC30VrIBNWmqHwgEXzd7JYwMwWozQm22T5Pm+J1G8SszfZmdTzlhGus/IhGAM3KCa2xqN
p/YWXjd01Zu5C+ElL5W06+zsNkwPpE9yuw5/a4GtxhwqerUKt6n5lloLPwbqBjvi4ZB1rr9u7Zrj
Fn5v7vjtFm3sNwQCQT3kMp+dsht6M5Obmpk36LIa+DuGrdSuD5BA1nPV/gbb+RAOOG6+2XVpjM8U
4D+G0uo9h/UW8hbxmSNygSr5Lcv2nOJ3XBEEC5KysLGxS3mfPKIl57lkglABZmHOB9DB+2Dh+Fm2
v8e+Jst5al+qyj11ZcWamWOynysLqbNDVHPT3dzBmQlB/mK7TQi3h9Y+tj7dFitlM+PGjjJSha0o
vxcZXjdZmDBaHZR+k+K2szXM+nRtKO8eSZKWB3QBm5o4lBUAu3y1WEIXpT3SsGLYNfX8BrL8rxgP
lPIftNioAHoRVG02MxnmLa/mlu9FZUHm+AobkHZujIGlGTlrCBM4xmwKtWPKFBM30sGcQ7owh7sm
NV7Zz1ur2I5+myMK8Hhs2ei0lMP4nA9Gu7VpA496snQJESIa/5fUK4QTvv/iOox/dZ+FeVrfdWV8
zHxrcBrImXb49jVk/c4UVw98ds3aYI62dbBqi8liSpfDxDKwN2xK0CyDOFsqfYtzLV5X3QawHLMl
a3H86TRTHfmePNHXZdc9541s95ZNdcdEFAGDmk0ETAhCs/dpwJhLfAUnSyq0QNUuF4CgdLfEvp9C
5ybjTDCiJzXgH8z9VtQE0LbwwtcIfikXo8lBv09VVSSceOmcUSXnzkqWzS7Opc5YFGJGVuk3Jfin
9UXri7XvmJP0SwXPnl3cmcNVJ7syIdB6uLYmrlnTYtPrJ5yCzNxLHgH1Kh5uxshaZHI9Cli8g4E1
i6ut6X+MAaFAadr+ZpI2/ELCa7Uou85EzlJJ2vVaa4nJ0cOdlvXjuqxsN2BtRtr1zPNC8T6ls/aT
mP4iX4NiZzGYXts8gXdunKLRa82nInuGep7sS828TYl2KnLg26b9Q0FLWcz4eSMIc++0jKUq9HTG
1RE+kFn/q016uQ1LYLOOqQf1MHARaYSBLxKpRLd+5Vr03oykXw9ZxQTMdPYdnemWxNxvQ9SXudMQ
b/R1ChvIJMddRPnWm+YrWi3iJ7Renm1/REyUG5CNDNT3g4KiSAzDWjTz38yLwJBa5sF1PqpWMM7y
PaYYrvTXPFPVOsPI7Rm9ByUYdWU144DU3JM5MIH3Qyff3PhN9nYRzkfS/3HpJqQt9HOzAtgwAFY2
f9n+YF19koY8RvbszyiqdZE+LGI2NwwX7qxcT5z/UKoEhCqMORNhIU32krftudQMKipf0/bC5llR
p8VlrpoVwRtPKRLLr6hC1zZ3LcGdfXQcyRmB0M1WrIdx6Yj5oDISIcCm6gSbRHjhA82Ja/ANJOlS
6a+NMUelYTsvKHjkeszDjVZUJ/gP2t4qmJHkuLjsBRsH0gCtBHNeFC7S2w45n6VKnC9WiFdPDTR2
qQWQEADAGkH3ZmgrgDED55OfGQUqn0VUxMZb8AxyM89+DbU7X0ATzKRmsfKpgq77E+mEPWi1H+4I
HX5Wk3qPlTj7UTjtze6kY4TYSktxDDjsenQ/KRkXOzxequIXsNTuPMgegKWf+GvCHShPi9E88C51
FbHJmubPW+DDyQZOBxUGtv8i7miIkfKB2JsemebfWy39OyOLVxpttIW7b1312nb2/AlhJSgB3cN9
lJWMOaU0jxYxP6vaBPRZsRVeWWSAlTXO03mPhpjFe05p1CiG0zHtVvtu2ywqfBfmRHYebB1ZnUaB
Pw5bnVmnYRpiXfiEUMXJrNF0YBDrkzMsuSFYpgKpJBzBrfKvtquXkPbsbaobCf3NxWTgdpu8yKEO
JSOL5erseSCwcrIKNwzxG+RvWcQIQ+FiNd21hQppnQq26aXmW6uMrADJzIXwvulmCai+9USZ4Wh9
ujaN9ujJJiTDm36iaQyUg1N01LuceFrkgevYpNLl55tNDO04KtG4s3AyMuuQMpKyF4tnY2mnbjF9
/vto9rXxLBP7CRl3eXenotlU5jwEKRrlmsn4NrdPaCq/U+/RUQXeer+L72xC0gPHGQ3xNNEpZVFH
IHUXPxuVQFJglW9Nzs5e6KN5H1otyFxdXq0WCZIzynFHixc+6yMmas2kCuqGL73S6XPb3toWznwx
62549m0bV09cXIyQEPMy8Z8bDIWPTqJwEU5o7aZY1lCjkpScEp42np+w4un8a2iI7iXRu/6FiTeu
fVKOgJGfKMDUxTMTRFPgqFFsNB7BJpjy1eRamD2Q1WWtGzgs1oIWktTU4tevKWqaqO0u/14E6Q1b
VnDQPedz4SrvJgeSi4aaXgtVIREBUZYfAHx1kfmS2fMz7k9ty0xX5y0h6Hf4ziMpz3OtWr7ABjwG
eVoM3NHFpSgSMVPXxPVc4pTopiYWf/xBn27FfNCL8Mm1MmRSSc27OfrR22zRjzRE7jz9+7BUWLqU
RHpHeyp3HkHkAfdSAhIQ4XON44irzHIuwi+Ki+W/9qW2h5/kk0wIFIxNp38Rg0UGtDfhc4WKR/7/
w+7m+IDkmTqXTs3yh+hNo9ynIeV5CkA+XvWtds3zUnsbnOiLKagEy10zj0ly61AKkuJiZrwpaOAh
IVYBXxMCBDpR4x76YX2ITYVAjzBVZccXg908WHWSNp1UmZfRu7hl4p3/fdCJzCSVLSWYKxLJNvUs
ee4blGvF6B15f62JrdjkF961Tyf3Sk7jndovW1dpCF1FV8dopBxkuFIsRVr77Pby6gwTQ0g9bZ9b
I0cCQsnPvqvbpo7vk8K97kZCuJL6TJh3xdzTsTYubjGvoXywx/nsUOdeZe5GeyvBafHvV8j+8L3Y
eYHZKs/l0TNJr8CoskPJu1xcTXxNlpdqYuaJfIFQHBt1o3Kz9PHvBRwB89j6c8CNdfS9Orr/exlY
yWuhf24GfuQFAS6wwuvphnl3W5V9ukfTz+GP0bnmBB7B1gYsgpz5bi4XQDwT8OF2POk45NtbrsfY
Nr1w2+fU+H7vrluzK1780VJ3SdC1OTKixag/tG1z0y1pvcx6sRelq+0xmDOfa3356BR9DQc/+xCY
55a5CZ32j1FK0lDdfZZEBBRKRssRHI8IM+zZrPXpSTb4lSuFinNomExbpnHsQ2g9IzejLMZ+m/oY
KXsCDlguwMTNQ7KMUv1Xloxs2kf7FOEl4PbcVLgA94XVvWvU2wgzzWuXEalH5EwNkLwR5aHjP5j0
rLEUK5FJYSpPuBXq/KsITXVQ4HwxmWzInRmCzEbxF+vGuvxhB4fezr7Wjhr2AtZAOir9dcx2RkuM
oPSTzyJx9fXcs5drZESOG8/tqG8JSpJfXZhVZ1nNb+5ItGmG4YzBnI8pqgkPS5doLEKaXFo3M0a4
1iv0x0B3mSnAF9zb0QHTQ3IS6jhwqO7zokT766ijEwK+rdDSum71bMryFUWYvsI75AZe7DMUV2Og
SM/lM1TpcUoMeGpRR9ywVMFy8q9wpBqp/W7hqf1wh2fT1/Z4gW4hrdEtTIw/NrcpG9D6mKBV3VqV
89NIioZJUdDIjqLN17tjaE9kRTFQdSmMj4bLiBlbfLspsj9aVWGjKBn99MDMj1XPjldryedDMc8v
/71Q4TbbMC/e3EKQzM4GJ8DTs7ImdHD/XtLl7zesYRj5TieVVSXWMyIQulPcLkhTqw1K7LNV6vno
aul6ls2i22JAcBZDdJQ05Ma/GaLpdnHTQkl1vGldOm20ySPjG2ofPTtB8qRa8TwgIRdimk30nIF8
0ggpBwbFdIuYiG6tELIqEydw47bWqZ+nlzrvw61fStRwJ8KHBlJ/p+m5qOQfLx1mqJ/6B4ATgeG8
D5Le+SnN8VcD9QRj2pc3hCMIhCsyRQph3JZY4gVDpc5YVxlNTxieXOI3AQL+LeyYGRXE9xrWnF5N
7FvkBRX533FgqNHIWOFyBZhNciLjuSUbt0StslMsOJPJdLiTHRibLAVWSZmNu3GuQWtUPaEn7oje
wzQOTCbfMMCDjC8QmbhyR60YlJ368cjGgATjsc/Tt3PLSN4qW8hQ0aLZir7oaLmUe1RfNOVH2IUF
IjLA51UBwmQGEe24266NMBy4ZnkUS7oduNFVt8jVWjtnTzBk9S7VdXpFKdQZfMi00YdWX1GRW0FW
uXDGC8IfYvBq0lTrXI4vDY4KjmDjW6BAefJdOtpYa/1N2RW/opqQhLGzSVFIWhiWzJrWSseLil8W
xVedkmG2LOmtcp2PUfqAgvJNSu6RGKS9XlhBXJPi3Qj/qQS9znoYlQCYWGRyd3qFxqQFRRfJ5jTh
EvW4OxjHmHw76sKa4RYZk74yRP4iGcH0rQeRj5yotRPJv1wpt6oqbwb0dsaeyGIBFCC9e8ubYRk1
2Axkt9i/wOG1LCX8oTmlk/XHxn63aDi+cSY+nCiOV6k3WYc4b2h/apsZnBtfQ3uBYjOf3ao2A6pk
jjMJiwj+kO34zOGGOw0yb0qIQIu7bF2Diurm5k/a+/kmXXRS/15C0DRrMkzAfdU+4sOdJ3PjqOWd
QBxaPjA5OUcL48cmNNpbIT1+TATQOnSuu1Gae69mhIAG9iJVy9XO0H2VDk27nz/dEUpIpg940NhM
69V3ZQNox2zCEkCIJ5o2hED2sI28MbzgqxtX3dSfSIZ0t3hC0er1Ljq6ByCQdlOP9nfq2n/diE5y
TfbCibluem0cYWylMcYsy1re1PG90POnlhHBtojM/syw4a1EArUjsjvezE00vwJAtvGkM/Kk5v0U
bq3v45SVNY9dZWOlCRUb4rx7VR5yxyQC0Yjo/6wMC/XYwqNHZlvH/b6dI/iMTsM8VGtTxmh8Hp+L
ynAK62RarAqYxKPBWBZKgDLQ5FoHO6VEyo2Hw8YbAG2DhrO09sjxvTUqIi6qFotpuU9jRapoyQ4r
I/x7s4S/ZZqjnmJbR8bVrK1YJ2o3JMpmRMGLxC56nn22f7iaj27ZfsPjtaEn9WrpwznnzWLXL44u
reggj1Stt+kNpPCGzp7dTowo8Ata3S5W0wF5074zrUcSMugSnkNP4L75Bqp6IyRVM60RSif+XRBI
mfkUoXmvqxdSRGG9Zu5+KI2v0tG/XCLFhoqELkwNQd/QEVg1g90mDT9Sie9oElil4C1t4lG/asoZ
VpUbPZNH/NucwHPodo0V2qFZFuObxBB+GqU6MlRHW8cGIff6j0jBAhh0p/uw3WrvAyDZZ4PrbfPS
xJlJbcACXO61rN50QNRWikL+WNUi6FT3jpCpeynx+z+HgDAYMmsHDWkY4y/OcaeUyZ7zr19Bm8Ul
KvRjWcSQlfFDE/fuipNnD9OOouyRsJ9HGIxcf3Bzi7DPmDI8ce9+X82Qgxn51JgiMv2176PfKeL8
ZxCGsA0zbeckWCTDcXIP5fyO6DIJ7IJdiwiNBGdWfnENIR5IW4M+mswgTbqja9cgtkb0c25p/MX2
sCY2DIqtrFSQs6QerfRryJwhoFt/YySYHTq2LmtAfXc8GBTRsbcfWtIMLBxTtIKaCXu1Eusol79j
DHykkCE50UsYviUND1DEn7CCmKpHqEHUmLDcbdAGTU7+StAhu5ehR2QW9RfGQREKZFJbfYe0b1Xd
GO6Y+ygdf6SMaVkaAdoboDWRXu3FdaEwYqEv6LZZ5keO9miAlJCTdPFn548z+7+muqXT702IP8bA
en42VgNWq/RtRuPTTcNtoEmSlU1QfYVbD2r1O5gVTMNkYJjs7ZjBYh5u9Yy6oWUJXrY/hkx/4SA0
nmw+Y5fSX1meea9FVzMJppEsW3sXlgwL8WCi35cSnTcKcJsSSQ+vnISHts0+ganTIRKtywza+4yb
6S1PqrNd6rcKTvxeljxhq9nZ0KWfBdbvVWx03xZq6M1c38yx7DemJWkMUzvcF+PE8mJaGeDeNx6J
Nqz9k4chWE7lmQeRCKqjZkVrtl9gu5Z8zrZwjh7WXx5Jqc/7c3GAQG8018XcSx07jVwN5JttWwUv
2E/QKJMku5iVDCbK+meGY4402fbLKnDL46taiThMdkT24oSBjuh4DnhslLjKZkhm1uHO8gwKXzOY
TS+mvw3TtcWlLiY+j6c8m5VnhLmKPnqxWjiRFW1TrSfPwnvKnaTbwlkrUVrbX4BkWRN4oNatLii1
4jqXyC9m1J5YqjaGxahgdODikutMYDPPRBZxVn2NY+dqYGsDeGa8OKM5MtJtikDPwVqleI1qu9r0
oM82LgM7V7HdTvs0O0kGC9Ws34iF6fduxZmOjq3Gpmt84C83zh0qh7Vfffs+8V7pkkSF67EO9YeB
9lX9qLn6sUlLVhkc3ahyf5dMWsJaNCtQHage7EcSmeaTVs6XyVJ8NSzGCNwmVPPSuz9mLYtd2Dg/
dmI9x+OzspeRbFYRWgH+XK/ru5PEv/PMqZG7P0QCeNwp1DdxGdOvrGKzKtF+FsmT5mTOwZ55CKEz
sDsQlrUCRKUqpAWACKAWZ7OP3y9nwp2Th2IPMMsTbZ1EMFFicqnWWR028ODQBZgQ0dDppQY9Uhob
THtWAz7JOGHpWsYW3SZjBr9edpQZVZ5O1ugqxD9uTds2HbMAmdY2bAB8htmcbxRPYQyLzBWKwhkp
Gf2Oa7U94YVh3Ug8KrKrIK/KH4/smJuR4GglVHCJmMHzjN+AlWZ8xoSa3SNSbNkYSnfu9nPnflqR
D14XYTu+4ukaZjCgCmP+nfoR/Nhk+Bx/ey05sWJJ/4kJ//FIpMT7hgU47/IPUtNrtIk/epftvXBJ
0550Zxsl1c4fjjo9zTbO+4vRQkSgDvPR3mHuYX8PMeNoe9kRIDANvs2To0z3jtN86PNA6KRWnasu
w8lP+kTrlg/KOjJvSEF13EXeP7p/1ERA0RRGxHZ81SOyhLY0bkqqejM1w9UcdYG8FBOnmBl9u7O2
rruxC4zBywI9Y6Nf6CkhPWqS+z6io5/Iql+ZoYf7ErprpyI+6noeckTfupLECmFn5mYEO8hGZMk3
MD9I2T00Tn4iEeapb9GPOlOOsLKOQJ7Ot4QUoU+P1LPMla9gfv4SSuItMDUdCRbleR8jGi7/NBa4
+FJ/mOnAU4ZxtYZjOxez3OY+zCcFzWqrw+xMcViSuaKVG33mSamTUgYO15cjtHgWf7FU+jEOWa8I
lCBzamor8oAoWnr5U/XG8qiyFLtHTAJdDLAtBmuCyhjj4gihlhGEv86Tcq+Mtn5Ku+rCduNvT+gk
2gOUEGR0v7HazgggA2vfs4HioU2o+PIrLL/Vjvn0Q8ixX03V8GckNSrwBpy4Ws0hbnhkfY5vraUZ
/Fy9J5nFeLnqwQwyST5QyPUbRW68LctbHeGeI0nv3Pc5K4e0+J0Ow2fdcOsAfAMIF1It4ICvNpTc
27yOn7tZOa8NN581GruK/C94Z7879LKshQm9YtzHM2tTM1PctSpr95MXslis2AJX1gljQ8U9M6CA
JmD1UEHL3kTJZyL0FEeQjiGH+rcYpqAlfP5GjgyS/KwMCs0kIst/FU8+OMEgsklF05K+vPaGvxQJ
zhEx0LCPY5a/lcyQ5CDUkmkRgLNbW7bNWLh2/Atmn3LfdxCVPFxgeJcwmUt5UCy78nbgm7GfUSDn
u5AJQ0hyl+2G9wo7FHdyuROzsSedHuAybyfLOaR8IcZB9i+2s6KBB6jNkl4WW1ciRsEGJ1aZoSfU
dVTbci4tUg0K2jNR/MXMzQ9gEjhlC3q3wQaX6t60JHvMafMHD8E2Uca3GQ3HJVSibTHMZ0N6Hrux
JUh2TG9ZE9IzVtk1m+hjiw42EML3l2jyjyQDII8+qfkwmgNQPO63ldkm28pR8yr2MXwSwfLiZA3o
5yZl/QNnNyt3Jc2ibxnvLswkRvGw+4ZOo3gzQ9iCEy4NJ0rqnenghO9852kiDcnkIf9kuTXBDtn8
PSTx1XPIrIg990XTKvQrQl8cOl8cL1+mqi5TAz6vwlmqPPZShMYfnTm9OKVrvhA+skvz6kRur/nZ
Wn8Z4aMcqhxzbWtMCSlGTKbIFoagMLu6lUje/UaTp4z9kMKZClZ3Ko6NTXpq3TdHgF8R0Vpk8yNn
7rc1+PSJN8qT3e/OLOvtlGou2y7/hk+5Z27onDILPwLuH7VTorpPkr+aIvuGyGCz6/HnJ6TxJs92
zN9/u+J/7J3HcuNad4VfxeWxcesgHmDgCXMSFVqi1Jqg2GoJOacDPI5fxS/mD+z71w312y7PPWFJ
pAKJcMLea32LZn8QjO4ydFxwFuZpKDIqwT6gEJsG1dKX5Td4y/YpTKqDYUCCjehG2iEy/KgUVE4o
P6TEqXtBzr6QqSn1uXm4glCWpVbM0sRKCI6FzpH1/muVcpIVkNdIHKJpwnsrk2c16mwTMVgvm5GD
MllMLjnuuVTLCrKZ9XeauI8Rd+uz40OWKzLtoQvrczlo8j6fCPzpSwbrSbi4WptQLqjNywdfZ6ni
25t0qvyF1Ai+aHLjJ5wALl9b5peUFJ6lyMzPNils6jAJtrq5vux3LK0YD8yKfVfXZ4Cj7aI45aNA
L4S9gHAQLtZ0VNtSpXvXpV/XUXTCQUrDCVP8+zhiz60UrNq0Ls8tHKIVqO9DXgtrG2GfSoegXUMW
WHdoRlf67BTXzPropo8Guvml3rOCaKyJIIsAN58KooyOoaZ/cyIgjeAHdZKyLYFPYdCa19RDRRc1
nkDPkr8NtDSTGgF1xUZAc21vIaBZJYP/vSrYA3YZWj20PWs3N4stdg+FyI4bynH18hUJ9o+e+Fom
OAdjQEsKSBGZzyJzkFn42tFpHOsbKabpygxw2vizs7oz0TLXnYj3fY+dk5A/sUeG82k2wNLIzOE+
Q1u2hQBtbd0merFZ3QIgspqd37npSVf+nFDiFui34880lOpQGeozibkafZlFd07YCgw009rvQLzo
hl9vsrqwNjZ4Zhog4MA9q4yfwDJyV+kkT+jgQC2xRBXS7QUFBlg3PZudTJ8V6XXD2gJNqjWN+Xtl
Wl+D75hkZtoKTFbyQqej2w1aWe8sNqC0EvqDitEWIpHMPUEH0h7I8FxgR4rf3UleE/MzH654cF7y
KFbfKa1QteN0w/4mXiYXMOODFMNEegRmzGgE35jICf3cxfkCoi03WUbDNCPnY9tqRrk3OvHS9sVH
zDbuW1Tnr1mnOVTWGPvq2gcqxBDDGupkpGZxH0iWb2rqtFNLB405mPWa47jRS1z9RNnTU18oxDpS
mbM2UqDtPFOAp0afkcR7YVlEC+T6o6jK9K6J8APW9Rg9uWi5qwYFXRDtPY+RSsLII+YGHg3wrVet
nWWbNgMDGqdvQaJTBP1KKgq0yokJLbfKVx+W6aLtmozqEBwO4YUVGa/QN4jj7O596CHrWT9Nb5gu
aJvHu8ZAbpDaCGhhwapVheTh6LrbRHFh5boTnmFLd/uhzAP0keBIuIp7alEb/4dhTpcwgspu29iC
U8/zqT3W9dKMymibdM1GQpltqQZS4YW2ZATRBPw+YJlwT16m2rDvxeif4PukGhJgLkspQloKX17S
LpiVSnJUGvU4T4+PfTx+hKqyDrAetAN93I8id0vafFlIxG1950DcOXpwpDAN6GfE2+ZjGJZP0Ba1
Vd6TIUCBkBh5r692nWe8V6yxjiPIPW6d94Honq3Zu90jIh79ME35T9yDO1zFLv2H/kn3ho6r4Ifp
uB8ytqYNNuMAkae5r2VC7IE/r6oa56jVtMlNO6QIPJr6AzipkYLWQxJgvhS6JVYdvJnGxiw5X90o
fcLxuc4T/WinaqWUgxm8lhvMBchOc+FTvj7yF6nCQIOn3kZ//6B33XiAK0bjv4+6tVGM/RpeDEtA
N+w2kxy/u8BNj5qdrUuB+5zq20m2cXhOkGWXXTEehQVMc4iNw9hhePVRIi/bQblUqE3ap3XwVguE
4j0037P0ZbODNzShIC7f4pReXtMquA4xSmEyDfAQGfZqck8s2vplHzkvcRRlOGVY489M81ZzrUOd
f4RplZGVwYMuE+PgTRhZgRvFEdsGwi0UfSS2yo3FJlzT8biFBSqSupf3bTOyi85gWzKSZt/Czuz2
gXM/xaynErv0zn0xEj0n9e8ZiPwNyE13C4YiWLvz0GwYe0Hl8DvftKLJULwW1lF+h23rHEoPmXwx
eXuvHbdd7z8MPlwEYNlIyFL0rw2NNChnyIMcm1ElCF6QIPubATeDbAz3mAlrjqumiMByKD9p0yEp
rFngxC5cBc+NbxOoBlT/RI7EsgMZcu84bBkjcHmlLMTb1FClHI1kFYXWXVJjDCa8tzg3ZfZKZYIg
jqRE/Vt+sZc9tJCeUL6YOqglQRfEIvJBVptC+tbJDkMbCeXcmZX1UYnaxcriOovSZH0cN8WLlwXz
SpM2h+vZe3O4t2PLgn2yCa2q2gpCP62QQps0dNBVpguDiZptoohVsdjITE28dklUofyUPVudias0
J9kXrFO71zgC1cxnDWboa2LFRFKN92SGBRvApWvKsSAGoO0uM9vaQ8MF3jFyeOgMLZKkz3benBJP
2O9RT6t4SfEuB4gQQ4vTnL3j65vMRNZIWfWH7pjfIs2qt3WHTxt/Jx4a6iyjr+8dJVkCZuWTVrDT
JduaUIloCE4GCR5Vy9xd4HtcUQ+qOwruWjht29Ji2ZRhB2ogDYRo5FkjVOve9D8xiuy0rp42CmlY
yVtYDeyeFj0rITRzRSnfsDSeEHXN8gcKinlQ7AJf8i7SYfYxE3V20kpk/mAQHYQ5+SWKRLQlnnmu
/rB3cHHtLYPCuwhigXMx6wLUXoGh2evBBrpydNBDZ1lUvtwRdLexIeOCg2Rj6LCLNJLwlKfibRzt
Zony/GtQ3jkmTOPgRP4zvB8+VuDex6L4HnvGnOSDRSFB0b5W7ltKKBRi2qUegm8qkmHbAZiOW2SL
OvRTlK7B2okFDAW3hDyPSRDMMMSMwqSdE9t8mtqQbGRRBJ/C8LUxA4Pdf9LtbGe8mzrucpIfIYZ0
9TZQ6bcmznQ2hoFcKbxACXyQR+atuRGkNiMWBpw6zhqpYnewhP9l6MQbdfYJz5q/CWION8DcjWzD
92CMLiUtxNBrq/ukY5dV+LWx1/VQbgZrcDCHduSrUsRGPw8RUbR1RLOFWlpIihJt9YXfgdAYS25o
222vARIJakRkxxGQd1dDi5egqTy8u4+zUnAltf2YuNHW0YQglqTA5U+/ZFHI5wRxyCKv20+VI4JC
MLwyJhacw5B8y2YocTI/NBVcCJgRrH5LvdrOEEpgK9W+scMDJUX9hL4fDG7JmhBpxKkOpDxrbNu4
jFC4hwdcdJBd9Hs9MJI9TYYS343D4oHC5z1UAaKG0pSQ6J7GQ4s7n8JbIw9Cr8qdEfm0ihhtko9S
MGSywVgnGeezU7QrMKU9JvpTROOEyj1zv3LG/tRqLJbzrGWE5wBhPUKrCEMO9Vo49HuRwaRN8gjj
bxLhx/Cj7pDWojvUTiy3rAX2/JRPQp8aSF2a/K3w4iM8lnE1sfKlZdXiZu97FNAUjUOz/NQKwHbQ
qccDiHzI5fMD9flkjXydzrayroEmDr4Y3tyBg2KPNHsCZrE2Lg9mUSBqj6JnZY8UdX3WxUBycPLM
jJwhcCluwhlyweO75afRQQtkF8HsOuF1yG0lHgNBsWU0govbqnXVWPrBdpJsa+GUYd5L0o0SyAkl
SjfyoM190BvuDqngip3MjIqgXCgCTFZdM0eSjlOO6BW7vd6SEWcq30MvPnb94deXXWAi38pjioPc
dJsS7Aq2xMfMo5Jfm9C44hCtrEg8dajHjqWwgtFEE649AB2sV5D8J4qJvnuwK6Gv/y0Y8dtj0IYV
2iRnt5s09O9Dsu+1TL0hSqW+3TjPBTrfM82edtEhoH9riRNf64RJ7W7f9tXEhqo4a2aLe0HLzZ2W
G+e6H6dd4KYOCIVIA2b+j4fY1mqQNE6+hnP25xduP2JQYVyNmDWmAWw8Heqjo3f9/TiD9eHsccax
tu1uL3ps4X+F3/5/nvnz/5JnPieJE/z+3+SZH67ZNfq4/iXLfP6Nz+ucWK5J5zfdpf6gm4Idpynt
f2SZa9L9jVUrlBAHUiqTgSDt+vcwc939zTYsz+Y18qJdz/0jy1yXv0kBeMcj0NkjkEGY/6co8zlR
+48oc9vmbwjCjB3DFgDspPxbiLCspyaqG9joLAvuJ9Pe+e6Zkur3Co4AyxDKZfsxb59YmTz5Fgx2
R8wKvMx6kvFwNnqsLWMJAuJPB/CfpZdzUP7+ruDleoJIBZvPaf0tZhlFdeMoV8abQfXfrGQXKw+z
nDyntDHHUj2ZVnB1uvgrdqI7EAKqSTeBPV5HpV8MNVz8CPh2SxeisoMvI4CB40OzVXTMlioxEM66
FP9tyB3h7n9+46hB/sk7t/AJe5YuHMNx5lz2P4UyYyLVRZGbMdoAB6uLW72nTrJXaVPuMndA44Qf
kc7OB0AhDyEM7KTULs9x7SzrHq7VcMLPdxfS9kkQv/TEdaNPYv713gbdfAhRk8V5sSpbeRqj5CgH
E2in9qrpJUjnAh2LzbZ6hGYpY6LaM5VfLMu/hFTVVshbC6C71ZL+//NEPReHy6adR3DPhldJxABg
g3bD7Pxlxxwo6rfordAq+Zr1mPoHv0uBtLtLi242opRDWIbfjO4qinJDgswWgQy6xJWTIu6z9liF
yVwSP3rWIcKaWJFBqRMaBpY4786UrZEZUgbo8gtM573eolh1WFzESE0PhiUXOf/XCUFBVT3h9BTn
Ki49xCHBAm4R4TGIb1fBNL7YKWlGZLgBe5p/wlLpV1VdxoJ6QRRjYAZddkeywrPfUJ/RTDKPQo2m
7XxtF132rqxqn4F0WNgiPnfJeB+H4miV0ZsN6anOdPrR4lJIOvYeVMPetA6B6J6sAXQN47dwyucY
uVno/Cz142BkGu4+296ZzgOTAFa0iU0eAh6WAlNWoZHARimDn42RXzur2rjxvV47u6btj1ji8JPX
Gvmjdb/VgPOwKhmHuTeKaznuS+o+00uY1QBxh/YKMZ1CzIxcjLxX1D0nabfvIaL3HSv+YcL3x+J3
YI0c7ak+vJdDfh1MjMAhribqRmjpNDJwMdtmSwBxxhKu8BH/2EuO7GWZQ6PSEzY8tvyQxKbh2eNv
cbDxkUY04JtmAqsEX3kQ43dLIvBGhMnN5tk7ajGfOC7uSS1/kC01I7yYWCKb/k56FxNzKnricMvu
sqKIFn3yhUd55rNyWJUBdBnwI6tggV0rZhbO+NA6t4evq5OAYVY7xlwl4Sy7Ba5+ANZftQVCPgye
MraVa68LS+oCfFLaM0nhBOvIedSDiZgSLzzKsYi2wTDuC4PUTTeuuUxDE9BwwdAHK/AZNiBLN7/c
VvQksFYDaI0GoADYzZZ+iC9UpeBfQ0hXI/fqVACXslKuQneiXTkO0GjQvK67/Biw+VgrzbpYdXtB
B76dqOwBUqyi1VSL75NdIc4suRTL0UpXwLEl25KHUsYApQMi701tEDROcMrC9dz0YArXyiH+Oi6g
r5b3SDd2xThdANm16NlAJGPG7bPvA03mjd9mhM4TrkHPkNVg3eGTqoi9IWZ5mSOSJty7hgsmX8m8
8pdot+hmIyVI6xrHJC2VQaCI8nJ+DT3xZTCTVxD1576s3Vkexbj/Q05xt+6D+Se05JpM44WO4Zyl
iN44yWkxqdR4CN3orrXje27JJ02OFxEj0eobeYeiAlW5OZ9a8w5NfYfVJr+GGhduEF75cVaICKQA
eSzrHE6Rq+mXacjqnZFilcjVJU7ugxoFCK7T2Qnl3MUVbcfQIIyzjBANmFkKJyuxSNrW+o1m31N6
voKL+RmEKA0ybqkqAhSQ6yM0IeqD7jZOwozhhQtNSgiOzrD0ZGZS9OZnExsiTeyN+5w3lNZI5RLg
m4sONt6iCZOvSep0r11w2gPrTov4SJqEUMJRpfUFE04tUSu0XvUWjt2CJtyXxAmXJy3jzTza6tOR
MYPzRxfRiWS6jPThEuY7k4wRcvTQvJlJdxIZbyJR3htEFGaFgA9e2c1zj1RAC2S2jgcgXnV5paE/
IEOr/UVci7uwix5Ki7Op8+cXedo9hR4nUEXNprS4mjmd2dqn+lUAZjM0Y1NBJlvexlVESB/0qMgQ
/nIJ6iR4h4+rhLXre/5DgiN5UQNYhRgrqWR2ycpo7/s4dhBHD+txnmPzqWbnFkLYYH3/67CXfnpn
QzBZBObwpGf9kzmMx9BpnwoEUgDXp4Z72koK8vOMwljaWXs3pdXDNLZP8zxfqObJYGYyNDB0Kvih
k9PC6vmM9ezimdFHHlnL4uYuH7i48PJ6jWYR1pT4NPheJ/wcQTwHJujThaqbifWG7Dt7PHUxl2zr
IVQPHYMMTD5b4A79tuj6c/EZlN6d8jiiRuLnh5hsjcRF4Z1NL3poQ3bJ6Bbh3PAj4PNhzY1UcmNi
AfrAz8wHTa4YRiAGdtmVtR5G2kRd9Cq4Wij/YtPZ19nIvMUZrP1glWJaRjtOxdwYn4XJR1ARljE8
3lvNa9wFzFLK1wHJENi/FgaLrKWqK7WkpL5Fc7Aj++TBUbwR33Hb5VBYh9gMQRtOnP6xQ2MXwHy9
XR6TCZkwQ+8RtOxsyIAiX2Jv5Pc5+k7edQOnP+yWeZMfJmco0WoXwdYLzVUqCclNA9YV1Bm2GGLu
yGIjBLcoXIx00RfY600dsNucR0syNmgf8QfbkovwdkGYBfNoqbWnNq7hUVTBwpIODv0O6rDBPe2X
TUmqWswGTaF8I4wJFxjs0pA96bJIo2s/EqBaUCeqOCUpYCtkI4hoIYsbi0loT7d/LCou2di46kWR
3a5hmaZXszHPWeS/Dy3CksrRcQHBaUgi/MsYvQASE69dxPmSVQplUHR0lTUxNnU+VVDdY5alh8my
93YOVFy9pOO4j+YFR5tAq8vTz6Yso3PgfUp+ftnO1Bnp+Sf4tFsNfdyqcrMHKUwasNE1CrnI5y+K
KSM3rq4ZlbmQknw+GS1d+AF8R8cSrqcju4jL7pI1/KfRwdELjWZVoSHPpAY/Jy6dueKOA1Az0Xmx
IbZKqNRWBVMC48hhVMFZqbjZ9Tg+A7P+7rvOuClqCElZPhT7QTX22gzsI5SLfaAxAc0OIz0m55Dk
oAKlsw5JE/ijmsCW6oXSN7DVqIZ1Z023ipUTsPqvGQcpgaPckGhC05Ezm34LJvRUt883etNj6FXh
KqB3sXLRVvR96bPxD2aJlv0kevsLPu97rrXk/dHUJq/iKeEO2fqOdhrjpt8a5hNKhnrttTJYaiaS
1Tqugw3s1rXDO01Jo7td83Lo9Q0wp5zOIYpHiSiOuQfTd4o83YKL2dQl/k2fVKCmQTaIo6u8VijY
IDoRcqmnw9bFcLPKPK4gM32NSpqfRUpy+9TRGM3SCjiEkj+tjy5oPhk0GJ8Vs4SBxmLBdoKzlURt
sWIxWxAOtiD7Bzmfay91NiB+wF15uxmHMbuSon1M8vbL7HQ0bYa/L6ya4RFFVGtQFk+HL9Mt4ZSy
X7BVfJVWaYJZdJ8lDBWoCtx0XNQEz+DeMeVHWwzL0edc5KIzlm1LFyMtUHjQ77KV+1qEsFu55Wms
Pql5mI0kr1gMvoit9EXZp8QLkQ5DcbiiVGeSfTu9ceuiRIOwZLH2YP5wP5gytaXe8k4YVpdVTsn+
tkalp/nKyvVFlQ1+34kRNJ/SExXIo1kwr08u4tF0P5rc/BEoQ6uS8GNQSpZbMu7fgat8JfOtjLkl
hhOdgRTnU0OQhg/ShGtyl9MNIP+9ispvuDd6CL9zi0BL7mz0e2zwODLEA65Hw1OEx/SCEIhXY55B
UfiW6zS6KFWNS3N6aOAyJmOtVl1Eyh8xkzD8ffZP5EUZKVAFCE+MOjkXtluM8FegxJZTmq/9FpdX
UYIvNTvs2pxxxYi9CAyAhSN3Xxu+3v6a0Aa0CxKv87x98mJsEa6ANJ3ar65vLBOrNJZxN79V6viw
LPt3CTIeWTODdhmyiHJTgl/gBx874m6WQZy9ZjEWYyY0F4vT0u0/Bo39eAalfmXaDL3tXWjS7om8
4Ktp7GJFXPWDlyBVGdQ0B6UFz2GgPTu9OtEsmoMXLO4mj6vVQo6WDejDtQTXSW8Ao43fgpZQEi/V
nhzStxMRXYOeHQ1kqo3dWUcaRNrSYaRgVTN+I/ITPTgbM2w+V/rFV9+mhuZjlGhKRn83ST9HSyTb
QJKpMMuCPJGewgFpKVnx/kKTLG7mHgBzWmqNCIkUC4HmDbCYNsyX0fwwqZZptXi2KqaR2zN9p5O7
6chpJdWb6pmpshb+qRrZ+Pqvpc8IadFmgysRA4UYKUyyfwOTOyBZMj57x5S4aWk+iZRnlEk0V5YW
m5T1sBBsdtGrqLUryVAp8LDNFmsXLjcHvCi9e7SMAG/SdjNZLBhTYtwI5AH/MDYr6dFOTR3oLJ0F
hHYuiDYK1mKrhetMivzgYX4o42TTReS9I0TWNzVJRtR+XNDW1ooZ8kENkCGkZ+AL04iK9YJNE8lq
a1vMiUHWP9sRKisPrAyWtYaaS0K9uij1Ve9BSnJBe0S9ILHTRTbilurN05tqCQ0Ht4Qxmmz5mVea
vH8GqHCkVIkwEozE/1z60P9ZzcZ1PNNyPEvYuuv+tfJB+mJaekYSb7IOjS6SitEfVrVJwqwXc+2A
MX9tXLA0YdDSiqjTbTkl1yzJGogfKmU774HC54K4va3/L1r+b0VLh0ref1+0vLt2yNP/8z/y6K+F
y/m3fi9cWr+5hnSkEJ4kukNIi5eGz1tNkxqkoGapu9I1bU65+Ufl0pC/GZQmHcqKwrAs3aIA1iDP
DP/9X3XrN6nbFPOsuep5e+kfRdXfa4LN377/l7zLHoqIEsG//+v87/9cI5Sm7lFeM23qhJI6nCX+
er0FFKJyGYo3DCgma+vUfqxN6ykzslNjEKLUJlTG82qOjtH8+hrqwU8ibIId4gM8I9XAcl7TbP+c
eaF3Qg0ByRBm7Cj9b0bvGC826Xbh5CQP7uhrGxKeko1V74tBXCJG84PrYRzOCHccgmG6Y39rsMEz
SgKtDkUY6d8RZ1EbYEQk+MJz8ZFl3sGNxqvjESri2/d5n+UMnkmz+tNZ/P0o/eWomMZ8n/2poitN
xxJwxFxTeI7lmPMJ+HMFsjA0+hYZ0pG8fFAGmDIyvBLHsve21r1QLgEIZwKAsyt6lKSyAvwp463t
9vedOUSIwHja1w2QldCUpjY1V0VQvwVlcxczNJ5zt3/BbeUgTtU/CtfZJ9CsDy2rAekOPy0ngiQV
v1aGKZYudZVVjPmcvlyB7715hC5oPYQZh6BKaE+wkwrv4NwSSF4YVLTo3y64EvuFGZMg6kiKQbUi
vTIvowEN2/2kx8/YodjdqoHwZrbiU+gLaljWhgw3gjfc6m4S/jaMp/Q44O+YZb0NdHy234Hdh5up
7N6R3r/KGtF1oaIf/uAQCIhXdFGPy3xGEoZ9coVpfCEOB8jUQ4cjf5kF5d3otJd00K11HuIjGP14
JfN4TWcHipBCLC8VFBJSbKPyyZi8x95FaZXMhKK+k1BgYBnwcrrH+7CB+tUtIXMedKYDmdMpx4e6
MuIS6I4BVqIllVCPPOYDfZzpeMPZVils2ElX+xzHMcK3QxtVJIgBHFkTyIi0zaXYaUAVWgy1ZLVC
CCJ4GeMr7aJp546k7/luRzfZV5um47iUQKK3ZI570JrprXY1PaRU3ZNek23wsOIJhJxhFP6dW06v
eiOYR/rB2HVGQz5rjUpfROmmNJxlhFGCckB6AErqsTclMLUYph9EkxMIER0CDwQ0DGyxKsRMhHPs
XddtiE9IFjUVVRaqGzME7c/dEC6JNKF7SZZLY2bbgJWP49/huGW9pc6G7JqtWyHzCrA4omYo0U46
p06oaBZ/UjqMph/14D4JF/U71XZQESklaJNajgdfjyrsZlISIJ7FKsAYCRxLNnbE9pz0g3pJEry+
a3TjxehroGiCEqJnm+9dS3owUIcT7jras8WxU820qWh1k9lAtGIWoC8uLJ9406DeMZACS6QDruuX
TAMyKhxXLmFk0tH3MYZNkuqhpZBOpopuoRNjDaFyVaItp42ZmvR0HeCjK30KwqVBTgvGZbKv6RC/
6A6Toz4SbBljwur98IP+3olotGIwkCXgOl13IvvSFdrKpmw2VLUwl0k7P3VThz2rid5BeoUbgs3R
EMKWXVUI6Reyaj+9MiByNovlPYPU1jFIqAxyJ7iDt2OwtMYC0MQNu0Y61KaVP6CXvc6u0is9awvX
p2ad4+Qsq6I5ADY5DunY7cB9BBTGgHNXurbvBn3PCr8+NLdknBo9gkdBrxYbKjvpttHIGelotO4D
Ixvv4gR5MkzZY+tadKDx26/7QoNgw7LYY908U4k9PQOp27XPBvUzxJEPQUgRLslm/7lGETDFYt6V
ZryoKnkZRXkYxgL4UeTmq9JvURRRHET7xv+htQ9zl71qCm08EaGxZVX2WET2W+Pm1rNeM7NYmMeg
HAOanJ0GPUh4fp1sm9bd98oHLZ55l4oFHyHY9onITAqNYzLdG1nwUobi3hfjuLEwODY5BqYM8/aY
mRGVg+EJIRy7F5EcK8BEBILg4feQOLRTQ1faIl8TvqFjusjnNNaq7hicihpB92BGmyxU685qWND2
FW2MemWP4Vc3MGKmBmaVgEaApjkogsR21Mt71TiUCNoNiwKFPinjTXhERSJwW+pToa87ffaBWPVb
Ro+ApC+NrGpU1UhdtgDa8nUUAjSxhveK6sEWgNSKlDngfaW+rizW0eBX2lWqIbVkuGwXc8++/oiz
4b6SY7wPq7s6ChnkB1fflK1Q26ByX0NRaRhW9EdNqm2s1VfZKn3l8fTcj4CelLyVVhUeplS420o2
x4joYKpYfr1uYaVpPZv0EsBAHsFcZqPXj7j+zXdc0GKFlIcwOJ/sgDSDTTmVztmLzQHZR6+hlMo+
kiyHsOF+QVETm5zI9kVHmE2JvwSN4WLwEe9X4Ay2PV0+UCwkwCSyO9u2ZpxJiFqZNNvPUZPqW5e6
pk8ZxRVVc8irqTnE5LlWcVWT+4Fkw1D3UTjVa0sinyoVQYtKxMRyubV2pMizhpR2sEeY5o5I0LC1
MU5/E1+08kFy9hm4uQhBdlyqnTLmGIkRBqUPkG2FzpjNSonIwmIzMgDz3WFUvtrs17eFEnLXMDMW
jFtDIUFKhmQBG+SBxqZw1vaUP0/V8wAIZ+HK4cuYiKiLSzQ8RFUOgPQWrhaixcxscdDBg4BAEWm8
66pi21QULs0IlTdDZN9lCsV98O6NCsHkjE9thHI2hIU8G5o9L3aiDRnDxgFuxrDNkDphRBh/GDDD
WQ/w4EtLP1s46CeNfUCq8mmtV7Fxho/jnuAuYI1juyzOOJVptFHaIF0sW1SuTjKbZxTsjwJyIHvC
Bo26/MzM2r0CVXrJiUx8C4P+VGndXvb28BWgPU1ru1yEsAIW4BUTPADaz1B5NlUcVLOBfUe0A0Ui
gEey4rgC0crORlHnpEagHKk0DxCnstjek8q5NDzBdJbgfIA6uXdj6IzcLfmhleBXloGdFIeRWOaG
hfHGwHgFmkHI77U1k+A08xkoo01azKHpg+Jgzl9lbfJKdoa7vj1VqMDYR/WRrhWWBzO8o86x8Qik
5b0bajpMP1PBIVd469cUnlEYzv/x9tA3bXGotBgKQI8WhC4L1OL5VYxKBWvQXVciQrx9I5LsObWC
zwHpAlmvgNHSYDqY5C6hqAxQL+kURovBfC27tIJuxue7/fXbVygs33LcR2vL3E72I0gz5OhQt+Fj
mW+0dLZhJ/11KtmUg2qBahUYvMP54dcbwRKIjFJdctd+TQxVrBoxPJqRlha7iCDLHQHVdwjSEypX
jDro3Ws733U58u3BuKgkbDdA2Tjg8wNcrhdC3yBCUQ+jZDWdHM1XW+aAHqYkD01pvgSpk248Q5/2
VX4hypygjfnB90Ye6LqvQ1f+MPK8PMgJlEcFVyUlUjuM1nHa4V6FE162HUTTWqcghrifZ4q1NVMu
tNy+ux0USFs5rr9ZpoQk21yDsn/749T8cQRvzxkJNNq6LohfkTYaCrr28ykKkByyjoOEBtZgnLNQ
qasuguZcd2S5EGRGlRBMamCMoFIjsbsdzjajMGdkNjUaaK9ifTvaBqCTxdBlkrYRxz0FDbRtzOI4
tvSx8EHy6aPEfnNT+rDjEP5+QHTDpJJW47RsqnBTp+5n5ig8Nz1UM13Jg9s1aokjg8C/bPCoQs1n
ICsJESTPj/HGEnuPS4kS3iHQvfrXAwLk5tdXhtWe2CS+eF79aAhcKrrsy8MtTSMw3/3WISzKdCmg
E6Rz04BVsxAsppq8KyJWN7fvjLg+ZGaINLu4PaZC591lGFAhE6Kzt7mNAA7LLhBb1nenklSZQ23p
HqZWHxkmw9Th9uDXJTpoTNMLrmGq9dkIm2PSQsZxs6S+VI4jDOWhRmBp16iB+UrNrzY6bjykA9CK
VdIeI6dB0snaDylWd3BQ3RKF1rHHqNp0dxsNbmf8143DuOALm4Je4tyV85SB/uFFdnnFQSuOt3+e
f/TFRB2sHN+MYXyxtBTti01oFxk7c+ZQEK4aJucVhnTzPAYo5xZECZJhQpE1RFhn+KSVZfOLtwez
G83zTF6sdBdwWyZwmaHolCV6jLEwkLLykITT71+VEVAKPf/1tJ8GmNnNEYnr/AOhpvq1E1Byvn3r
4X/HsZscrMwczqHTDOc0Td5BqNu7qXDYQ91e8GLDurPT0x8/dftRtAtEppFItjU0lmN/vOp2+MBq
kdYsyhsK+ZZi7apHjDht8jO1kvLBDqbiacI1dHu6stJsa7eW+PVTmM0u4JirRysEdVPn4vX2U3WI
gagYHAxynp6+mTRLyk2lFfkJxUV5GjxRItj3yz99e3tunF+4fcWK6adpkAh3+4Xbz96e/9vv354T
o/dT6bm+kTah0S4FWGyL7ZI14ar0oJiyCNo5YGNx2FhXAjsRMItFJcJyUULp9iYNS0yMMjfYxagj
W0YE3gXzVbTIZntrYiIXHrJL31YDzWlTnMj1CHb/RdmZLUeKRNn2izBjHl5jHjWFxnzBMlOZ4Mwz
jn99L1B1q7vs9rV7y6wwIJRSKAS4+zl7r22l/n3IRDjr+uTUtHtaaRma6+in6OyHGuT2pSVpLzen
p6l1bEzZYX3qJOW5hCBRUcZbk1WqSnu0+EI7kVl7zUNnBnvj6+4AX1QhaE49iaArCYBVZRo+WVkY
7kPUJJfC4G/8vamV9pq4tb7HoURilhMcClNujTB/8gFyrXHGUn2o7AhWnu/jfLaAggv8XKL7dHAw
7wmnvR9SutqsU3Z5/kCABqsIqNUWrvo1RIyrqYvLNI4P0JetDksNdhfPtPcs8v508Ady2/nRZxMu
vAbsC+ohf8DFO8QXjOspwVOsv2rQ1DjyxG6KqRx1EltCWOaQsln3x0l0i2zZ0BVZmTDUN4YD0lv0
wQEkwM8M4se20HEVgIsYSQtYOw3oCIg2qymiytyUuD64dA5WUZ/hFvSXZt7w0ccnj9C11g0oZNOo
5vEfHiqSmEmdUTS+mupZalm1dVLWw/Z8eapRyy/JbHaINGLiwoi4wNlk3yl8cK0dAC/wxoMog6Od
iHeEcjApax170aDuvNimu4hoh7mOR04aWZVFIx5jT5MHpYFk5Q2DN0ji9rJsqq4UFwLplwPLKg+p
iuxtOCG6G1Hk+wlJX4bCUlRPXBiqdKJTo5CXjeS1mHBx07hvLq3m1heVK5xKNkooGFy8S3E2GTmk
YT+D/YJ6UAA5KIG+ExIcHL9umT6tznr+uzC033pMs7upiq0u0gqod3ik4Q+uueC9sSY4WVMysRJA
tuO6OMalQybZ/KMT8DSXev51fFgjFL4gwKX2wyC12/x/2k7RwVPybuyD9uD0Y0b9KERfXwXPw9zA
mQ+a+XNVRfPHltdJ4OzPWwDYmmq9iyKuFeI24LxGdlcvs06FxjLNY35/cbs6vSB/jrZf36Un0sRg
FurFmUF1Jt1qGdMTz+NPLknY2oAjnvycViY3+moklHFbVDa9bJPKhjFvoGRv+lKWJ2d+KqVa1W6z
UMPfLgpm74TIJlWzQ0eCECyitRpCFx2wuVPxE1s/wOyRG9MnppA9BuxmR0NoXYMqPlsIzi8R6JwT
gvJ1LR5VSJlUFeR4+CkFPGaLFF2sFC3WzImx3G0xf876OP3ywWOpvm9g95RvUWOxGuyHv2AxwjZ0
z/Bmo1NNPrGTDC84dD/ny5Hm7TP4EmzVOtP7MsZwYiX6s7IovvSluwkQoZMEyw/wNX2rSJ0dcJ9c
5LzRkdnslSleU9d5dDMSJgyMIoltGvt0fvJAolhbkQWaqxO3oOZmqyigxZb2Fs8LCq1ObyamJeY7
WyOPP9sRFRsNll/hq9kRQdaYh0CWKVME+nvJrGYINXSJ8CGMepQHoos+tNC6bxFRkuvV5WutGF4q
WQG7ozd7YS0VXPouDb/2Il9FG22qw/XyglOyuiay7KdfTb8N3G+X740eFeMFgeg/50j7AbBqaSgh
//PLKG+czVikR2yZs+nYf7ObPIC/gDh//GHLrttaCbItBSwxt7q3vCyNueVOW70Jt0NtUQfBfbpK
YrFXU4/31k5e8zRlaamT0RQ6DRWoCXOuZ/2CeUvhN6vvCAJ7N4e4PpjVdFaGN637CkcBIocnDZQz
IUi2sw2srqUaUZOirVl7m09u6ImjaQbYDpXNE8BxxQOOruTCrBMkdwgaBh4KKIaeTvPQUOSNXIE7
2XCtzTR/ECArxounE9cCZ5g6J8rXZNBuboCYIXfHSwL/8+L4eX9KC0RhspzDfNxNxDNpJAh5ZWHr
3/JYwC3GANmQzZpZP1rRV7sGsFc5kNDQj3j/0lRRnwzVEpKU9jvTHvQT//OdoGcjEaXiNsbZwaqi
m+29JaZWnZeRPfdb0kJ4O1hKrI2rF/261ctzDIhxW9hAEmf3JFlOJ1qnEXJCG5wxrCbKhsVfI20g
dpM0ckF9Sf3P0VuKO2R90QWW2+Xp7GWJvrGl+MxtwIRV0V3CTG8veZtatDsZ8Cee7Hov72270zBy
sFKDY0VhG4vcSKwgMS7iaOedC4zBYAQKDuRtgYTVZ19QWeGHBg9pp7jVUI0J5n9z+1L645r3dmlg
xNDl9f5EDOdG2t3wjvHHoha7rXXYBwH55C7lcomKtyH99pB3+jGOLXkBNA4VSIvYXY5JH+ygJnMt
OElxzn0DsR3l8WCCgrwMXgZzudOEv0dM+o+MOG5KQiRfhSFUjsIQP4s+3dsNAy858Wprzn+Pos9u
WL7NVTA7yuymhFqDCCAfnOjizBGppoO1PrLJSW4H6jJ1cqQxvLNbalSuIDd1xh0AVuduL3qLGJAW
5JCW8CehyNSDo5EuJnAH9VjpHjusQKtWJLPOgUmVOU2n3jXQMA3cyW7R/xyyQdtVYV7jL5m4OTpC
xpffXxoi3lQllLPGFz+ITWAWk8WkCTJPqTyUjKYuMQFZh1wy/LTOeFel/d/Y6ghPdMtyXftqugww
+tfkL5NiFXnPAkXtyvBi9EAV/qfe29vAIg+ucK9awI1dkQuzHrX6JgeG5ckkGqEjmYDrQTtN1DRp
iXXJJlR5s/Ut+8zq5CEFaTKzSNA4stggKJTLoJ5TRnsEMwYBlr5i8jJQPbWD9El0pjqENXm9fvdc
xdoO6haO08m5pLYMDlFG9coOPwcYHYiOQyxK1bYlx3qD+D5GcPHZx6yRglonV3IecPpEf49h1R7a
hpwrAuRWoU3AGzGl1wyADUkmPC5zwhMHGeX7OK9/z0Oj4/4wuTOolgA/Vt01teu9xqVByZqAJNTb
4YtZyVk3Opyz2AToMTLK7Gz8OMyPQHvzGQXw2CxgqwLGdJB+eCUL5FFjQm7VaAko+Ww83SFMlVIa
AbfBBgcZnEcPcHAooq2pSfdUdhQVHCpSp8wndlSO91Mvm71GfG9nkM5S0UvdQJDAgWyu3PljbCqd
Acj6NdTxzwDWKUKRWUMeiCdcYuYBek5y7RRLCa6u30WdvOvR5GCAJTDXmyh/xvHJHbyPmtIMdzZ5
4Gm5VnPIaGhTDuODM/HXYoIPFVlaDYNeZP4Z6TCQUOwzKnjl2fTxrraUdOitq982ChwWP+O0m9zq
73LVTqMeopuOYOfzwy+oAwH79hXBvIqnCvbPAn2jRw9h3iyHXhFhq2I+A/SBc4PBQJyY8YvQrPBS
MaPaqVznb0O0CylFVXDOPNacXnBeHvE0ThHMVkwuvh7782D3Nf9fxr2v3eUlGeeHVK/G4/LvSC1i
jfA1Ns5DRR/M/RPoXxalTB4Ly2jaKgyoEMaIpDM0eQ4TboN88g7JkLkdIlsZ7MMgAMbyPytly5L8
X+e+1+pLuev71X8VcP7Xr1te+F72f3+Df537/vbfb+P//9z/609bvu67gPf9rv517v/+DpZ/9r9+
ENgbCZ0wC/SmQ7OnLQTtgUfdVmv0176hpgh8q8QfSU8zTe4swDqnMSqhmc6VldwwP+Q4J5fTlZmG
T6eynhLlTFeN0uMNs+ADFl/1EeVgkztqLIdOmeELOKFtpYhtreSH9KOBAj8Qzbh2IB6afCcrDK+p
NRSg29Nr2lZMU1Gx0xV2vQ+X/Nz14BjWGS529EId8Ri700ifJMeGp2ZMgF3xgATMtpt6fR3P/4jC
2VpYTfGWlAaeRFOzN7IP3Q9N918Tva6epmkIr5ZONulyHtk58UFeqg6WHdyCIGfJ0dTeiRkXQsim
+4hANBwSvWXNrT0VMn4bNb9BH05xiW7lK8oxxrlm6HGdukS8aMik0M7lF+RlxmvY2itdMKqnbf3e
W1GwbQFcCTPWKap02rsmsR6jiHw1Tdky2msVaSacn/hlEdsZyaVTJWpq6tn2fB75M89i14fEyx21
6pAefGil/yIRUD8FNX6AEVsnLgHZQJiNnuC9wjD1wIb2tmzXvpYGH/4AFwXS2JsUATSXthdbTe82
deDYzwzFkLOGprmkesbM3CBhJtwsv5leEKUaK7w/y6EiRAbU4CNRdfe+CvV9C2QKX8F0107ezemJ
m8PazgAimMpbaYB0PPPXlYEWf8jAhAUYYeJ+1F5St32KYJM/IQ5rHsza/430FIxC0mrbJvcJJIEn
gc64PtEzs25jF7p3aBbQc5dKUWEmDb4a/vQdH1jl2hiKgwmIOOCAndYBYtfps+VYdoDsQO3tzo7E
yDPk9H4TYGQMfgOo7cwkKizSJwim3gM9q4PnmOI9Ie6zI6j9R8AUY89b/IHrjenYkOTvlp39jD23
epjjeNA+OscaPucO2BOFaPQBiMDo9pLqi/5V9eYRiT2kMFFR7CgPUyJY3VnFbKQQ1oWMIAQadhm8
J6Nnrr04H89la+tvnve4fNYIsP1jplp94yWd/z7UDH4Dba67IXP028BvNZFFx2+Xwm7VXeY+lPq3
dSw+9Jq6O4YrghyS4cOa6ApLW4vvpmHMjvPItO489w8N8n3CzPI0Vpr3nqOzGe13rUuck25ThlvO
Tr4A0+CQvyEIodhCniN7KfhwrDB/N+Ic+b0lJRmdHOKsyjbSkXJvCbxSHtU8P4CfWDf+s+/m4t5x
BF7F+fzoV/2OCybdI+FjRO+5N6Gy/pJ1KR6aOHBvTgP2nr/yuypy8yg7OuCzbuKIaRIuQ+EQ80Dt
aguVKqYyULhveEgopOjli5WVEvib+5no1fDGiqrPR31eEtFjo7z2pnv8RqjGjctymI7Pk94Or7gB
2g3YsG6D7SVDJsL9pMMquzQw7w5uY2BNqfPkreM/5tJ2emx7ayBBy7rpxRxXOsbGnSKE+q0b/tie
R5pjKuBK93l1ryXW3+WHVZVUKzE39zH8BVRRNPuNGgRP58E2L9Yk7bc0ebXjsH3FbJSfgfgce2cW
3uPKfGvjsNkX9Kt2Y1LRACokeUJuYyHJ5jAqf/omNhAx5M++kNl9Y/t/+1wZb8IWzp4sQH27HJY4
GYmasX4KgyZq4NT6W4rMoUGTu+oIoL4UYW3de6X+288b/w0lDW5prxMba6CKBwzlLfJpbIhijMhO
MNw3fdiSupe/qTIL56TjdhWDjcTUFvtnoqemnZOa0BvmDz8xMRaEWlfcQXJlwT8cpxLWiufZ2sZS
UGlUxp0WGtqBbHOWd0iUT6CtofrU5msZS+uEmdc6AeGyTkOMeFgLRLSp7AZFOM92nU6vRJvQpAcy
4+iA4KTAwjHrE0BqhQRyFrsEMRwzwcyjBva1v7y+fP2y9386nObv9q8vyTXqrl/f/F//bvnq//Zy
HvHJuQY0z3puiOs0SpY9oGAUeufN8F97YZzH+no5GdUjECI7daiN68ODNv8a4ZwFHUWzlZH16jUY
aO2yyi9P0B1LAgB5m8veci6oQSBCeYXDNLczG+o5J9QVcLgMujRwVXgfms5ATzHhYBG7EenEvADV
4w0uG4o//+wJmb43lvK2hBNStyUP+tTNXR9PspAvDSp2IFLrkx+gnY2YpBI6wGFGj/IUWybQgP86
FG2an8YHF1zezvS9x6rwzJMuJC3gvrbv/Tj3duYYTyc/ErTYBpbzLk5HoAc152TQ7yEmXtA6AoCP
2mqbzD/DVg0jTxv9Wn7i94/9PlzeHqvxgib5cXn/jV3xvryunllC7Da1oCCb14AgE3IGnIFwge/N
cq4dMrnrlHxAqTPnquVHf/AhcbeSbuDyRkbTh+TRi8P3L9xPpNFButmbS1Nt3iBAzkHp9/06jhql
b625wwmKSe2blHFi7ji6c79z2SNgAOg95SAe/tTSp6URNsRXMQRIQmaNw7KBqUdnMUGyxDJXJ8EM
+gnxEbqzkiPGsoPTlRY4eSiQucxPk+OQ/zHvfW80QuxPjL2vhQg8jGhcaXHCKULYY7U2KqTNEav9
VV7PMIuGO3WYARDLpvuvPVg82hHYecjIgXFx/hFx35OWMPUkCZANEG6Wb+0u9+b3T+kNWpwWtozl
Il42gPQg8X4f+36MWWnKjtV8JS/XdOCAzy+rId5Ikv3+uai1MfwdquGhcnJYGmriOqfm/8+GlE4S
OvOExdncFqyK/uSosPva8zSbLqEbkwrk6UffyUL8qLj0WV4K7XO29+pb2qxIAwr4rNomg519bCnz
0p7uvr7PEmexfMflHHV/FIDLyX99jT//aFlR2zUYrjcQK4fTspl64Bnfh1DqsMhLVuJlQnfYaGkK
l6bd/7O3nPMTfa/bPqNu2hrbr8dMK+sj9jw8vjVd29xzT3SdXcQjdHTG1jyo2K1Brdugpk+2bnYn
ANgHNYu6IBoyc5yat0KEwwpCXnVi3hHspiB/mFypLt+bOkgwVWuKVmDQG+c8pGMStABdnTQ6S9PE
caLax9KIoO3VbYVz0kDWUmrGJn8fTGzWy6aqTNzTvJN3OZb+rsg199wikjkTIud97S2HKNv0rT+/
O3wm1F00gEDzV4jM887RvFn2lhctkV1rwhX2pLshpiNzkkqZAWAy2ubRXFp9LK0/hMvW+0Lp1iNz
6gfRRZ/Y0Yja0gHMj0EyHjS6pnMuOybvkuxmR+jhQQhCT5MhchCVBbA/y085WMaFzop/FEMPHXeI
tAeYZT53ytpumcPKKiHfa/b5atGvCErBZoToe2Yp1jwq7PMrxxhpSiJ/PSQtKtxyEOSF1X60syDs
kthxdse6OZBiBgZfyOZm5/lnoRviQiFuQKJmwsChFHUvbM3HZyX93XK4bCanJy0v1VC7oVVpsPod
wmIY7peNUWoKlPEVFTVDqLJnUGmmE6Selyh1Kxjd8ZRsZGBSkWB2U6xdw6s3QV++9FM8gkcu7gk8
TQ+uQVLmChuMpIQtq21cwwXUqv/c1HYOXFFrfyPCpoA6nyfWEf1TFZOW8Z9fRTlmhPyZk7HIc+2i
zRXXZa8lvmHfUFIv5iaS3cobkuRx77DEQ3TIxrcL72xJ5jFeQ914Uqm7zQ2Dnmuju8TJdiCs8EOT
wwEA6/J1koQa52ySKj3XLLO5eknNl+hDWmprPD87wLjjStR0FHPvPgqCCPyeWBtN+wEjt9lSZzmZ
c1HFa03/bMczuFZQB+0JHdBV3Bwn/KqCOqDIBm6zUCPWlrcUX5qyjS+iMz7bziBLl/jdbO5cYBbh
YzM6tATGjMUpox9lWn84TW9dvjaZoMlBtwPFNohzkWveppugcJDAQhdyLg1BCn6UzMV1H7AQyy/5
temLnWN4ycntqa1ZSO9XrN0Is1X+jiJov9LNEixZ38PTs0eYw65/qkTSf230TkQGOSd6QZkf9Jmj
dR/o6Ph8KaCf6B4zT5v3/JJY3MEmvXyeWNgNvhtJVQpWBY9eTefc94xjOTealQ/CrSNrfZ5UaHX7
36cdy2FiAroPUud3sUhKlinH167XFM1epSkKEsbuoLdD6PzztIROLGqiGKc155fxO0oZzpfxe9lb
NrGNES9tAEYUOQpWPBUfjcMjloSv5+XbQLPgtjW6B6935A62lzC2y7/M5/h6mzuFYi3Bl6wLmScs
Q/sAdsAYVH4kjIrQTfQsFBzxuJMsRSs6Q/NqVORQorGkvZ0258xo5Cl3jRwmaflDFihpIq/9MxFF
fkrm15a9ohtp3wi1RwbNgKrPA/fXbosD4uAQcKMsiWdgGb7L0chReM9DL9wvPwqd4/cQG8wzyGVI
X86NRX9ALTbuYeLmXPLzq8u8kebMD2gFCqkvk0oEZyyIQqcH+Wwm0sToqEcbPWnxZywD8TKvNBH5
r7s+pvChwKASE+4im5o3y/hhzqM7aW8/wSXxcc0bY/5ElhdTQGGbMCbZo9YzktOt+NjN0p5h3ohi
lv8ssx5mMO5RuIdlvqPP86Byluose8u55dDIGmAa1XgwQzeGKzB0Ty1O8B24MpIvbHPOXJx3Lc8g
iUmmO9ocyN7JVzhV8/nMYihf9pZz8D/7tcf8mUuVF5ZN2zF0Awvtvw61mfeOrIBgyI4u39YGbIak
z9ugSCJ/MgLW9j8n5gly91Skl8wwnwC5ynUMKOPBqHQQzqWiCmCWDyWruyhKhjtXWe9jII2zOfg8
nFDztJr/hGkR1HVPtC7FroAZfuGRHW0CC8m06bnyQexbVvhhmBSNE548I62yY+tLWmURruQMQNB1
2RhBTvIfoX/U8+QW6L9FxFBD4Y8lRzyL5vJZY7js6QE/zvAskz4hET1jjXbLb9GB4JxJaDyMB2XZ
755ncc9aYiDMJ4+vKKvfpsDLDi3suUuiz2zi2nrzUWv0CsZNOF7CpC5xCTf+KZ0dwKRW4qEXWKbJ
4DxoiLaZxzreXSRTDJnQI9a+MRaIYv8W7ngYBNVn9NTxg0nC7hrlCohuBkvI2OFW97X3nMX7wSec
aE/+CskQfSfuB4Jcn0o7fQHYW38gCDO3A3Gghk+KcdenhF0jR/UvDQbfr41p5T8gdmwj2m5QAEjX
i3VFrb2fQMnR50JY/daHPQ+wgrZWUJjPTe40781UaavSDZq1tCHU6a1G+bIfw2kv5DjcZBv8nOKk
vyxH6diH+y6n1+aT/Oamyns320CQyOLZJ6vOvPc1F+P4iF3U3eiEBTuJ4NFXGfrBHB/81kMenE1v
WRRqr0U151xroXdZDjEj7M0k8J640JJnAJEb2xq1V7tVG1JmG1oltrmvza4ABz3Jxy6gETR01aH2
8XeXPDvXMJGBvxYG6LxY+6XFzo9Iz7sbBmwEwak3vDgO2AQmPt41692AbMYnppvV/Ze1K9dp1Jdu
Ja98n0eF54ilnAD/TVA8AbQOWoXJOCRZmJyzKU8v4K3uulg8ZfNcG5iNDqxYlztZ6PLey2jUjpWY
fiS6SX8dvkOa0sJyRlm/ZkF2ISgmf8QiVr9GXYMdyeyfpS+OQ+P016ICrFvGPKtKrTOJHxTmg9l3
yWWadGJ3nxvDpmINMWnrGNJAipniDKkctZ2yZ4ZE6wUUXsbsyNUxyVL5q9zCPBM4458Drphd2gM+
dovXWk6Eiw198Mp7dczGeCBf9ejUjXZdNqFClJuAOtqH3bCecjO9Hx04sH7thzMZBHeGn6E95yn8
NETxEyrscKMkNFM8N/adDYHSp3hEkscwgf4P5HtUePQ3q7yD2TAErFmG5pFmIosg8yrorUHmf0oH
xW9D8s0dbpoRAJZtmKs+tkhpaqR39VnSXKfnMiufI7epb6o20p302/zsaHVOdxRFel6VO8iF2a/A
PIlE5b9ZgiOzJrP+roXSfZGhPoDL6MZnkcY330fE5tkUpQMZvUSG8zwE+nS3HDGEolyyW6Sv84td
XohN26Petrr8RsEdn3/ahRfTsCnsw6RFTLa2h8kAvu/gXbHuCCEpwQzNzkGFe2kbNZrc6LXvnMdO
dczuHwc3I/QGF8ZVTg8ppUKgfkH0tQlU9MdN7eBUJz8xSBBLJAzQTFUT35osS46QNfZFjOIR3m/8
y2ijt9EtnkKr01/syb35ImluvttqZ5s62Ib2KEYMpPTNRKanpfe425FigXgNGFFaE68c/pTXIuSN
DZOP7H6Ud15KU1+DQvA+etjfFXgddOnMal3+6lZP5LhOAKZORvHNI2Csizv5Yra0RByMHcyUXwhL
ki/DgD+6z5/15L7KBxC/qZZcihHjWl9MAu7TVODEjoEy+BrEejaJYoFDQa6fnAdnMsYXL3U3ELLH
J7cV8sWAS097pH9cXstT49ISM33WCnITs0rcR8Dk701SdrY10cfr5TBy1D8v5FpsU7zQr8t5KsH4
PXoMZ8Nk5ddl03iRNgu55ruFJBw8T7iVmMyHCU3roHDzJ9m8oOfobiQ5dLeOoJ11TNjJfhi99lZ2
Eu5/PLwvR5TxzO0kkXDGdq+cdeD24SkJXbfAOFGnR5/ue29bnGsnXDepvAKdGsuNPTe/baBhF+kq
/obBAabkeNYsJVlBzLtl3o3nZU/33OFsjOZfq0DFE4dYqqn8VIjiVOId29L+OqKPUZ2X87EjxSZ1
9WmdJD0iiMlvp6vJtPQqG+s1S+LuwHpqukal/OzISzhOKDceiDkqCEusedTMhyonmjnGe32yQ/G2
nMoMtwhXeJ8OpHFrF0qvHC7/TA7jP//MhCywMUoz2mU6BPpuEjFuoa67mXoQ3ZGDQHYxR8spe/ZD
eoglz8s5g1vwyBUUwSXhS5ZzqEWZS4UD0J+4uymTGUJcdFQY5m8yUMZ6SE17u7wImPc1ipnCCDtG
I8YSPXf8q24H3q1NMrVpPY1U7ciyj0GfzB6XVj9bNSWr5UvKxvRvHR105Q/j43KqgoHHgBeWkJFr
/2ZmaFbbyKU87a98NwmudB5qNAYFckktQQEIpH9jG9l4xD440IDHXzFIbO+DmAgkT2EQkd7wIHEw
7WLRYKmTGNMK0/OONPTNF10DgmB4amfpRJ+XhuvfwVP071jzs6SGibQ1c2yHkVecy9COTtKz4ruQ
JMgGixL4idPQqW3gYPDANzGDXQuZE5NkTZ8eyTLcOym175P4OxCKUluMY++ZYVDrTMgvMNriNfGs
R0dO751R+KtiQALfYanpsz8Jk3TioNVTkHntRjnJEy5A4h7OzAU13C3pSY3Oa5DYybrXEBiODdLF
ic+yjNUzhLa7IUS5ChS7WFkagilPh68S2a5xBtOWqN9IFMmANGpz05/81HsdiZlYZygBVRa0q8r+
dHJzV5EavNL7XtxSQt5bhY+i4OJUhQdZKVaHxpdgXn3525ZRcECV0m6mrNz7ozPcWwqr7NhhFBV0
YkM0hEjFztNInmlouNBZKvnpM+mcVZbhrrKxhGrMbVbemPXYENOdL2wCB2cfnsZ6nadufzZCdxbN
ls3G93Hj5dXdgGoQ3Sjh3/pIuG/lfxqFp8AlWtWc0fSYmviZW5Vv5Rw0krgFKJD+zYJ9CAkQMkM9
7hw3PmptKNbpkEATUeOV3trvqWYUCDTvEGnu3vGzWzo5wV40zn0lYorY6kAVL0RUZ7+MVoWKvDa3
Wjn+JmT7NmiDuamijLZSMD+2Cxrnk0/fpkRaLhxsIzXC3vDNGZwE7551Bm/CCt3ZW42uDkNT/CLi
oDqibILtgym758Pe96n2ezzDbIhXrDD2uSOPdjA2O9fSxKFNLGflG7PmAutFN/0t6+g4d96MMa/v
UbP9hKdP79cwfs8AvIsVMgPqEkqzAaHYdufclyF2ParyBP32xDs1kEE2ZHTvJFD7vsKXHU3tXwFN
bWVFZbwPC4ecmADjsAIgPre+R+oKrosrUugesUamee+M8Oax4RR4ZZ5FRhjN2Nc/JYC1zejAdyPH
Z5uGpXfXk0lbuCDVvch+kj4rZRnH93nRvY5eL654Hu0zjHOM/VWN5HgAEVAljyha0FveD/yq+zKr
flWRvwfChRuMq2Exg5BrtYbBGbDeJ3Qrs/ZFm15x5YBOaRMmHpX/PNLqXkE2jw690z5Wrv6clL3Y
dWa89SGpVSMl7ES/Gy0w2Elx5K+YrIlW/BXWLB8T3Sg3STk+JWN9dRtStJ3JH04aoSfhgFG4KLlP
PBunNrnKLn9/U+akutPWpKN5lxEzkIMOOFqSKUFvB2ctkzGloYGCZVvvSyfFgO9tY8cCDKYSbruC
30ASRKbBKiT/6w3Xb7sLwujc69DqZHxf6JZG3B3LhJ7oEkiJt9SXL4lyZxc202/zXm/p1faOiyen
owgkE3AmFikhG8zmezzFh9GZYXUSM1StIWHmAXlXmX+HqrIeI9tU5A0Sd945NEyM7tX3JrF2cT+S
1AXHp2eC6zUgsUgaPk3YBDd19CEKIC8RWSBwQ61mhVMcgUPnI5SiPLVO43cyt8hHefbTre9w6TP5
WBWT8afKvB9R6f/WELZRe0lemhHrYYtFwyNwpVHdXyG55fGkvUPwjg6NwJGjD9O5HFy8ziZKblU5
K1iP1oZgj2BjlU+ZFUw3SdhEi37RvDO0wlgPzFypFXYvdTBH+rTMTvTyIRuI3yLPwVeMnqE42/yl
KKOOdBEHHkk2HSp+4D0wHol6kwmUBxvskxlavPIGOTFYaaAofZK8G4bXLdBCapEBFIo2eKrj7iPH
6H6BBfCzbJ17s7P+Ks0ECKEVj5Xf/A6ZT446lQ4Uc5ULr9udcoHkX715Lu+L5VecQ2oztTy7S7Bt
B0IT+7r3A9Cg+jFR1kNuONu+t9KtWZI01HVgezN1Bc21cgZ9rYUinPNZ1kiHN4PW0MhXcleQhmVN
5Y5E9D1oQ1RzNnxCv9wACn+qpPfiE+S4mtxjbjC/bFqbR5MujyOSLjrDBN9J92qW6c9I6DGA7uSX
F/mQ1MEu5QQWBab9g6jTZz3E6Ttl9r2tynkVFO2RWyD3JKrPLmwgmS56ncjctobzVjCpmobyUofq
3qGOrWqyX+3WRDzdZveZ2mUmY1vl9kSq9J62Sl3IhkOYy02Qd8YKFM4xNFm2Z1zlg65rs0yNTL+c
uzuCHuokVH1NkT02ySXXDa5y31q7IRWKQKPnB0go6bnnzTNILlhCIxd0kNM6VBTyqJijW0y8c5GO
aJVIMYO045SSR/NkvzUWrQCEgX8DPAF4sxCqtoI6AX+LTA3E1kbuqzleRq/ZZ5nBYDLRWbNxl7cu
+uiuIxRYZqRxj55eHuI+/MjLxFhHjUdicHwQUjxbnol7Bok4RLznQDYp1mZilTzDuzN1EknxpYTM
uNd60u+LwLM2Xgx+K87J6xGTCi6vtcGEE2kui5Yy2+gmkDWlTz4ebsgkbc0jvUV0uKEsBNgTvzV1
oF0wRWcRR6x9Uj9fR+Rq4BWOfqcDXkhkGQxi1hN1tpFwV9hknh2fKTncEF2i+ctqBzG2+hUFzjPp
rALd9ZGYiuE5am7C9AWZmuKSloxFgQaXk8WTgisGAXePgY+qYzp+Js4vux7uPQPvP3UmG/gvFo6W
UFEf1VE/kkuLDLNcCT6ctabbZ2Ik6MiM1l8ajeVqKly1l3bFk7us/lKS3Skfirwo0fbDL1DRpxFM
d44iIfg/2Duz5caRLNt+EcoABxzDK0GCpEhKosaQXmBSSMI8Dw7gb/pb7o/dhbBus6zse6us3/uh
ZGFZGUmKdLgfP2fvtRcLLUWmtVt6u+39ZKJN0CTt95Vd5rVUSOAAAhMtDcWIFdCaBUUyjPamkzwu
UT/+nomBg29Fw5wLJ/xQtMQmNRu5dKgqDpPW7OvBPXEFJ42JO0TrbRG70MaNm/VASrtpr4T9peXF
ITcsO+h0tjLDnr/7xGBVEA28ckoI3Gk/x8kiVaFgNE0QAcNQNzul6N13moPtpcwiwmYxy+peVuIf
IJSrTVkHpVm+hFbyrsdsWy4dtZCOpZ8jem3xhwHTrX/PqL4wJt7pSNNAosX31jI9F7b5YtW2n5eF
3HS992OK+H3JeM+R25EjQF4bkwlg0bmjkKDXJl9I+TJLNrQuLi4lvgcs0smtGgkSTgeSjKS4IyV1
OI74lXYkJn9x3N93TfiVRJ7hE0C4ijx6zY8rmgKRvQ7DUcds3FK4hHh/iJibXYeHxgcJSt4JAAdS
s41gXNJrYxp7zQO7RSV0bTISNgTi5cYgSQzfJPA6YsP8NjNfTDv9bO3uZZlpPzILTtZs+oLQ5Gvf
stdOo7WaMDgRJdHkULWmQPDXaPxmOzjU8eZPNDuSQNjezXfblJDn1G+UTCQWVympEl4TeAllbaU1
M0d5v3f7RKEE6g/oC1uSnjWqNw2qRYNUeF8UCZNHrdy1c/yRWPg+FianA48YnfXlEvW8dFSXd4q+
4F4a1Stiom2oN0FRDdu+tQ5YwBhZ5WgMsvJuaEbn3NjmTVMPEYhMA/ugAXEw6xCETaCcSyt+Y7wR
DBqiY5HqK9B8umvkvAV6/aZm0G9A4FCl+62R/rSTTdOQPCkTbh4BYaSKD6glyYaXizFdtSeNYmsn
R4WDqKFY6iqegzLi3CH8bCtHezqVfRhMqXh2pcEvglqNm1F0anl0bqyMi2gH1dTW7G4XWuWdZmUP
gHfnX2ZE93A096jCQp9J5eQXJPoxNMUQW63YQHHApERcRV2X23Fkkjq4oJsX7BncLZ4nEZc3ifPd
tJggnLRC+0oYMTI9A+4b7OANAIiEIaqbXjTUyzD6yp2hudcmUUAGhvLHHQhKX9RH6KinfIledQMu
zNibvzVv6uHglMs9ygF7b1sajkYbnc7QFP2OFVHyJrPEH+LyKQmPxugg0yMbiZjm6HVxbHKOdAXP
oX8n84Q4JewaWYutwG3uItDrN+10meIf0sDSR31dl7UHK89YK58JLoNc9OKWuPM3xueg8paVyKpo
PCf2C58o8cq9cYxKFGiEzRXPSxrjWkjC22HSL2NpgYWz9+EiX1L6PzGmgM3EoKuqofimXtqQjrox
kmS+1N18V3pz4Kqh8ynwmi0i2WPD6iFuXT3b0ypNJ/+k0OcNscDPA5S9I7d6EkItKRn42CdPN99j
JBv12lHPKJ9Gu0pPSdu9j6Hr6+ihGs084dbsRsSBuvlggmkiiBluIdl/waDTJJV5inYcaE6FjGKj
VQNSzwR7PKOnYcKmVYQ0ruu1kMSbVub2nmHDSnN0NkkWhgxNcGqIaul3sV77BHZiOJcuJVV+01hu
5ae+3q/KxCT7TY6q63M6JXsv7ogPUKNFmD0y/zEpm2CqrHjX5U8pRxQKA1n6aRdfRZEQfxjBrvK6
B6Pz+PIRPTA0c7xtllKTg13UaAwdzZTais3pqHEnL8Lpx6rQ71FBBY5yP/XJIvponNN9BWRbg55L
aMVXr3Jyihy27rabfxljvJta9Ap//nEy/aYVstDVzTSCktVH1JWan8IxBf1lzUfApr7oQHpG8wLC
ur7hdFe4LMpPFEoE7HBPJORmDsppsg5cmH8P4RY2Ub/PRC+2S8z3QPGYbMp6xtvlyj3lGHlaurcH
h/nmGNlKIMgf1WJfZrU2VcGUx4RJbXomU1GCbjNn0EfCoh6iCeM41PIm2nkTh6GnQVQvq/B2SUCA
umxwR6TNWBtGjWwCBjrDmrY8qhGHlu7gf89LcXGt91ifYLaDQMq6zmPIb++sWdK20m1W2GUA1nJP
4jxqBgOLmKzTm6pqRny1+H4drhNoOz6x3PYPM5gsoLTUjFb9SIhlvCGdrN52TdkGRut+1vE0Y9pl
zwKZKZVJOroi1YZNjuNaKfiXQIyX1tXu6ox+omkvfpyk4iCG7nGWc3uFEeSPEVrRqYjuRwLTtrpp
XpwShN2kUp5j9xIRSoqglwIwXOftIh96SquyJImtyQ+p6Hfa2LwNDjOwaDHBrDSvo2E/QcBSr4i8
L11JfGNmT6/o8IaTSmGW2tCNRk98/mHa/S/C8d8hHF2Qh/9/hOMtoTPt//mPaPhnguP6l/6T4OiK
fzgmIlWHtBjdEp5NjMp/Ehxd5x+2ixVet3WdR8czoQj+V/aM/IeOnlknINh0uSsIQJ//RXDU1+wZ
aXpSuhbKIUv+T7JnxN8IjlJK2yX1xqQd5ZnCdtYslb9kpTDbF56VwwKG17C3gJuMXrubQizJGplS
yXwKi88oQsRfrNyO5t4gCkK5WH90192FsXpLnPI4LvKmCgUYruqWVHckgwwoQoAtf/ls/x9gxTVx
5i9UxfW9erq0KHotZMVS/ztV0TZr2oReG+BYpG7vr2md7c3yvrGiO9VI8qzue0f7N3Eyxt9Yjrwq
350hLAHT0SMFaGWu/uUTymqdGJBEtoHw8NDQ9kHvCSBqFeBg+LBvOlLTRfdOG3dbZzdiuGS5+egC
Dcu4/SW7HnMh5TsklX/9YRgrW/OfPw3eFwtKt4Xj0Z3+2/saOeMJ0OJ92UaIMWaVuWm3ZbJRHUZR
IuSXZDxqku6ca13+9Uv/WRR/f2m0upDBWIn8NP/5I5E1lV3pzuTV5yg0aYHqEAjtMbkbXMIBmRdZ
aPyL3VyHO7ui5d+EPZZEC8TlROasp+JvbHESPwpZwG3H7La5S5V6MKb50dSXt+p7kcPzaIO79OBC
Rcl90eUaQQfiCUcPMzfXB2+FjYkxcYf7VzdOtmAFp5zixbCTK67Le04Mghbd2GdEREQpDumFLsYs
973jwHGm0WQ3mHmXE0Jo7u32viYBr6vkM3/9AaFSuDSnriXhnlTNL9nVTG1ocVWuOjRT7C8OVu9S
R4lgt3dGNDzw5l6svj/akMSJgWPUac8MS8WEl7MJBm/mrjUWDpRpmvz9+7/+Qgz7vy0G27YZ6SBn
4RFmSfwtrCkVjMZzL8qD0X6Ys2Meb43ooR1PMtoZCWk2W4ds2mqHiZcVQqHTPcexP7/Ai6ogffcI
Qn3oc9AG5mdj2S7ZE03aioyDj9bbzK/UyHiEkdRRybToopIDWou02gramdYd+ov4kBfXYjpiHcjh
jIAc2Ixr/kLT7CjGdoJZTPFrNU1yvdEVSAlEg3cGDBTb1wh4FEwZkgtW41HegZ7AME7/bXUzTX5L
QBKh1gJE9BHsWNwGjXO06O14N8SxIoETUAFJBUXt0fpa6vfwE6NdSbmQHuLqfnCPU3qEM6np1zYB
/HIk474st4u+hzaFqg+7ZNiw8W2tMGh07Cq0bpj8owrai/ZGr3WynE4tNhsvqJqbetzidupIA2Gd
OVzm+X3q6DDj7VV01h4MhySKK5mAArtrs2+SOxZdUt8KvOneQ7v8KqaXKX4kFGjhU+JWkRjAmxJm
/WBl4C5r9dqsYkpHFCZjMY9EMCRCJ6Tzqy6ZvIGvuPaBSf6b5WP8t1NgXT6IRjmKLI4off3//7LH
TVE8iCp3M7y+p8x7dRQgh8h3l5ISmpaKhp2WWABERtl8kUW+7YTwE7FcZNQ9xDNUWJHtx4ZRzcy+
Q5O3WWl+/bPt6htteiw1EjsaERj9jhDmHS5y31CvtgF43P5uwLZBqj14w31TRJD7Kz+r6El35mG1
imihRT9L25ms1yn/1ms6P3268/JvgDSbArM4okAa0hsvVmAWUXjlJcEtZHkENDFGsS/aJxne5/NW
t7gyxFxIr2n/+aeIvRXldSoeNefeIwLRBYh5ybIAFCq5idgC3AnHATn0+V0MY8+ZtrQMoC371Sy3
ohSBMhFXevemx8ANOc4B1H6RX5fmWWeUPb9a2V1LJwzsxsaRrwSk9ESFTPQsFUMSWS43K5ui12H8
yEOsdbRCf014+WtG///66zUJqvvnk4JsXQ/zM0RwxFie/NsZn7gxgaAOLJ5GWz4mMhho7gisHfSh
N0xz5Cmsm/yG/EPWX6EzJ2BYClXTFzqYImOezyKurnqP/WTwPp0QFkubqR/w5UymTeT0XfgbI/tZ
QurzzbbAp+/8VsmIM8Ja0n0fdy729wMXKSZ46RwhVDA+NbrPRYdH7V//rhRJfz+vqalMQWYd9ZEJ
B+pPxfOXtZyyNVtJ4iWB2+cIPLsCBZaGVq/VeohdaAA20fBVCDRyycid1ZkqNqtwCCbHRidro32f
0mK7VGz9tfxy+4xOQ2MhgTIueqfOXuh8ToqK3SmWCboJKfXNQOdLy45x5NxrlgLaaaAEKTXk+Paw
8cxlXyeVEUQhvtDMDWbxVkaWs5ekhNKmuW3skt4FDX0/Ty3UlsWhwTkpEUTbgLwotZDbIdeLtMPo
VRidoqeli5OtK4ntrRfY+2ZqoZc61xNPVNaTw2eM2eLrFXs2zGH6c0UB+H/m+yhatBekqjjjk15k
gOnXcJ6M6zUShKBs+Fd6cvM2JVN2LkcqOXbNc+LS8V5G7QagTsSgtg23hulpt3SbsjSuPysxD1uN
iRo3xZoWqYEQSC+RrWk6jO66sDD8a/mph52LiMmQTzPDG74DrTw54hMXi7wXups+SDpLeEPjM1GM
vliFWmEuxb0U7rNN8w+HWFyfc4TsO6dg4jBYdb/tU67GnYZOKrSgqqWa5GOV6tjrms3FHujHgv4s
1YrhXg3zC63gc7kopNqSEIfcph3AddRjaK/fwViNmWkW3dVpu1ezoKU5mcNtz4g3qJuqf3AW1P2A
Xb1908T7MiMHKxb6c2TmxmeI2Q3lHVhbJyLVNztUhtmiLtJHAFY1+X3rnyaUm4C1VHzGzUpd0iff
5ZQOgVaF+mePmuFIciimXSJqA5EZ1jl1SQPJy+ibqAcwSjX8IIYHpGQJ1TAXMV5cvowgHToOjCr+
mN3ZRH5pl0E+xHCZ4HcFEHwb4KmEM3jFc+s59Nnw1/lIWwqshd4X/VrnCK6lCtj8u3rNnwn1Rzsz
gMk1QFLiLsR38kgRh1VJtDzjaBHkFN9EdtfxdSGcm+XnkjOvXwoSsPv42WJ4vUWSx1Y7lw9yXFNE
qsTeZE7r7U1l0gKDNIGnk+mZwZFQeNU1r0Nk7bl3a8ro0yEqdhcpdF6pmvot56G31xJuumspOcYl
cAsKD3BINeSFqzXRHBGcA4k1vHahdyQKmeaRN76Qq9gQX2Yyr5Kk9Gj9KXaNMxoDhwQM+jYZESHx
3ADSlXda5dR+GXVqFy+eFwwVEmgt/XbcQfk1etVtScxjWn9D/yQQCE/vSuc+ICFrtiI3fmZ9BMJA
1vxQrGVFTmu/gyG7g3GGorlC1pxPjN3zPuGMGsiBR196kp3Js+FabDZ1Ft1NTkfvhARJZL2SSl4v
Plu+p5MXL9NNngFRB5tYPFbVXsH6v0XiANCzxamiWYX07WT+mixab8XkgCJbtJtq1E9ZtTBo78Gm
6rNzDSvtBWIHsyttzLYkivhjyuFZhmO1D8PxoW5nB0bTtnEoe+wqmM3kiF9t2YcFDcBo4MgoVHzA
4JcGeQjKOCHfA6IeKtu2RThJuu+uHbL0gHimgdjevLpSC29c0Cfs18aOvAoeqjWQPMo5Ns0ngpM5
7+hpZJgR6+iSVt8rImcnwvCtLTr9UCnrZJLdGFlwnwCC+dhfX8JK0TMfp3jPU7q6TYd0r/oHBNb2
finp+dt95fg9IpS9w0+fJO9ml09skqqbu41sqQDTGpKcFsilJy+gHMtAhPk2xcgHXxSBYx4qTFMs
gSLLUdAzKnCNNJjqmsAs7hTbtGk/opzEaLJocqzJvIpiPTdmveyRODLg1mnuz02PSR/98UZ2pyWk
uSSaeaSZODEy8lCnxHh2N4ndfbkpB2zUP3kj2c+G08NJ6qlGU5tekYMz2tPe5rHPyBOnRG9VR5VM
uwqhSJr8+S+sSo222Ix4mIj11J7L+HmqV5iTIgDbcWgWSbKijbiEIGkaDARtOxBjj9o6RTHVt80+
K+JjMmeox6bhmZKE8NEpJ/jTIpAn7MFw2iYTRbkMu4jOqQ8QdT6o1YNDIzoSKHiWhZ7zMAsotOmW
5igyuYkteUXqdS2gmRbh1da2xOM0qF+Ed8kDyZa7WtFM1rJop/MssPuXx85c0VMlbMKiN57CUQS6
NsaszS85RxqysuWq2yBvuQvBvLHaNyaaDGwb69aZiB+Lfy86xltCl4iTU9wo6NFjFLf42Iv40PY2
RIAxZ9zUOtwckwIuM2rmbVGJVVV0yQoRnnLqbb0FxjAAxNoByQ3pzrZH0qYEJhCLmTI+KfrqcO2F
QRc/ITxu17jNrRzaraYl5NPzvPp1kTGIF88QWvvjWFhtYLo1Qgva7LPWh8BdRvuCXyTsdPNikYPk
T6kh6SuiUlGROextzl8unlaKCs4oqiUYkIYzkHX1vWuF7y3+UJ/EcO9gJgY12rdu5NpjqnF5yPlY
iWnXsPXazl0uR+fOtunEz3lySl1U9VozoQd2jZuwXYwbVGGGX5QARfG4xKfe/fJg85+jbAlP/Rfy
kf6smdVw/vMn6ux0ibX7TiYG67x32PWxu3j6JbTptso6xNqq17txtmFKe9pDCC/8VFb6U5wJ/ZhX
LRzV9UdGuXobkf4VAKWiO46Rnx4LOfat6IsL0ozi8udPf3406fw06TrP/PLSWBhzt2U1/9jziFY8
bXEn9W3OsL6FtIMNGvFRlhlBr0NYpQ466HXoHkOADOeyfVPeZN2KpBNbq2To7VZQfrta6OTfemxn
DEtu4onLL/Lp8GYJUWiKpsiOnmXtYKZVl7p1vABYMEzF0gkVclC7vMTrD/xre5FF1TkuWrEZm2jc
4+PD/WHXJyzd3Ei9ysXwlrZ3/KJ3IRKswxgxldJanGadJZeDM2t0jQs0TtYAUK1yvMeyj7SLU8en
lMb4pKOyGDw79GswvFgTZHtIlZFsoSL4iavyp3IFTSqvGd/cqL5C4sDGVRJWGJXuSXn5CbMBuYB6
o951ECDXKGa4bdTKuOBB7G/ZjYgkqbUdKcrpFQBu/1SzdvkNSnVjDs5nzmcAMtcLCVhlqya38ZiE
aYRDdp7oicmvqcMn6FXtcucUg7vpBQIQ0SUggjKHyDUz9JES4IWJ0NVOMvfOXcglE+Nl5U8OnDrI
6OoWGvqZG91ydmor3MZ5SaXcLqQWW8CMYzGdpj7bQ4Fur5n0zm7jUH4p7bPQi+UwAOO9FDVZpxmK
VeJjCZGY3+TC5JWrJYsELS8fkvXQIoR8KI0J7NR6RHbDcJdJq30icoI1Hi5BIpthCxF8fBwa86kr
LcjOebNzejomQxhZQcpRkDBwT5bEuy3NlcayRMeSlhhlf0hgbMe4x7KSF9NR0z5JPQZEI92xOSko
B7n1Tjp7C1LhTdXoL4Zu2gcrfs8yJHxLmxy0+U5zaTNOhrHvWe9MrMVedtVZ5M5z5M3etpn0jy6h
Ltbn1wU0K8Kfjaare69ftW/hfKvw4u5MMnKshLA11wzivDi2wgxKC1ugNqnAUOjYXaXXG8pPkhgH
cCpm5dtRfOkivaOPuN6SOmYd6ewEKH4U+ZbFd+YmEON2UbNcO+M+9mihtCkDdKdyHeLn1DkmsmJ2
qvPcNG8iJkymUXJbVYsE/2C+LiNe/lw07ZrjO/jhG6zMa1ijkivXie5S1DSgZuOWLANS8cx4O+Qa
bLOxZr+0+p9pDGRnuBtrdPdd736a7fzmiF8RoVwkSA5U3CK5ejo3TiNyvlEc+FaD0hnC8RnFxkah
udmW8XzoTP4V01BnuPsHdM0jBPLxps/HX7UiVYYbpi8y9VIbILHLuL+PVs1/PcOYE8MnBWpLADTK
gDdKPugVNdQvfQSuTjmTvuZldsNezXhaiN/l0L9EYj6vzv+4ND91oBwJlq/Zihx0Vc2Vb5Oe16Tj
Oa4in3OISwVj/VbsYK9NWy3SH0lKvQ4Ko4YBXoyx5ncCxg3YGkewicQzG8fzn5d2ZtjUTrF3IFYA
0l4d5+X6jlKCwfWsfKNSPhujxVRP1D/Ld2ySMamnHpfYRt4oqvylkAFKCaPXaSyzgjstv9ompoYi
f46W6VeKzMkmHA/tXEVHk73RJZ1YUk+l2jcaCa4bxQf1761luM+qLG7TVPhgHJ4F0dygOH3hZttM
TdXBVMuTaYS/Ejf/3S/omMPF3ZlS+w57GOEM2xWJjb8FOCJmLJ+tsh4nWW+HtkRUU7cvpsyutTRs
n9D1R5VX5ASN6hMfAVHsJcj5sDhqFP6bNPkKneQakt+eg983wfOQnLiATrB+IyE3/CRb8oMdd6+Y
veGni7QkFUj7lsDsPJPk5iYCZx7T8CujTx3qqUKZ7VnyM13B9pJLuFaMR7vhjaAxzK4G/hRXIFy3
UfVVCEB8Z41d1lNu43QsDkuzfOZEpPuDAYyquqAY6z1KlhwXAogW99ShKI0teBNud4cSPNckHS5e
r57nO7AIx0SQdZPNBrcn+zfSxausXhoV0f8cEU7gv2PBpIHTQjitR1Zg7z2DBL3TbAtqd/wke9bM
sliINx1xU+IdsyIcNl3ml4X1PHQ8hnWJ4K/T4xPE12SnV+Kx5PSGVmJty3R8gvh0NUhzgXAKIst2
bo0WkV4t8pfargPBXB0QIHYP7hSIlu1T3SOARNFFO43yJrbslya3f1tuP0Es6ZF9Z3cETORbEofP
utCiTaGrDxOARz9HWxjmW7Xoy2YTRuW4S2Z6rEnxi646ZrQOtw6lpeuybczIVWa9WcO2GBRwnu6p
bZkCy5nvEViVXlkEUFaEJtamAoWxcj1Nufey6jHPkyeOtSpYwhTThXhQYBo2nu6cxyJ+jabxhXL+
pzckgptR8fv30U4pdVRh8Twx8kEglgYZ/0s1FW/zObt3TPIEEZMEemzfkoekfGii56JfUzZaEkV1
7dtIRLcF7M157CHZilb9b5JhjUHqjV13N8SUm2mMY1jExTmRqHc8VO/dKo/zUJtNPYLbkPgtjZwE
WwMhGQ3iVi3EQ2lTXLJ3zbhgyDqZBX0aElTnPMO9gIo763qSkgjLKoEM5dXy+edDD00A2F1970oA
J0MWXbpZGgxTjtycc9LoqyhIItsL0oa5eIoxQMekCUB2vtUxBPt2al5dYyY4QEOuIYRLMr3DsERi
eZWJvCn1KGOXtZjdNO0diDao1OX3jLC3YGsqXW1T5xp0LZodEKrIP393vOELbNne9PT3EtGaHG9Z
9YB+9EeLnBhfTe9JqT+m5XjFIHtnOfPZHt0PCbQD/aCi+nP2xjjvowzJf9i6LHibktvM89vMghNg
Nr8HM2ffirl+pN1N5oSvJe6Gzsa5yIKmVctlFfncEn/1yElxl1GtefXLECbfaUebbKBm7LLu3NWY
D901sLusfvGYbky7+Rj/4OtU+UvEuEHjFJ+x9Y6f4cfs63up4gHFMPiHVi194Gjmwaub78IIwDne
aIv33rl8/UGZtDSKeCTMOiGj0ZvQ/fW3sqBFIcys3E4jOgh0KfWm6cQFN8K9XAcwUSFo/+nxJo+J
kGiLV3TldAtWSGkzkHZDy/85qruvFIlUasApAs1JXA+RzNE55LRxJtjg3WzHPv37V01p51p7cogy
2VoWN2LuXwdcW+4ONMCHPXKcZcnCvQlFT0OIUla+d/maQy4strzE/FTkq/K50+X0SB2RTvOeoHxs
J1HfWY1+An+1A56ApyRvXK4hIeIaJonk64TWS5vwi2c0YEVPIENKIa2ymp6MZFtImNS4qYnhUn9A
kk2HN3nqVUjcahztspokPUDwJlcvAOhYoouOMLR69JvYY3zrUnm1DXavOV77e1MwSlKpwtQ9hO6n
NReGj1vS2nXtcrSH5Ue55V1uq7daqw+lDfBvmZtxazvUNbQRKUwU5s7I4qbdLY+WcC59LmPkqkwb
XEfep8n86dXloRXVkdwMAoc89K6JJklHHruLznKIw+phmqcvm5stJ0/0ENpMM4uJXArrJc8mcWdx
5dkaFvMMp30l8nQmR3d+FmsMEImPvhWGB3vMta0rjKeIIx/3g/roBmET3pwDAoMt7cv2NGkk7Ywh
wdSWEwdNMn2D2niw9P647iejRpxenzb0UkpNoCUug24okZg3t02Dv3GOSb7yTkoDH6VX4UsY0dpc
LREuErks5KorO6V85Zjv6DMtHxU2pg/N8pgrRGAm6vFedn3P437DQ4BvY5yjjd2ol2roXh3dSrcw
1qOtmMq9pkjIsEl42SxUILtKaw9Zq+7GWr/HnInElyBqP3qt25Khoh6/VrjQXO7fzCjGR2epXtcv
LBxpFnbQBFHL7yIZpJPx23HSXUuvoojKhyREE8otglZiTcjktI4uifs1UOfIMv3wVP0zE2q0T3Xm
yDilCT6hgvcWFi2r8S2MfltZe1FdK7eNZvWB6Pf9BBanIUzQZ2DLyCOgh6VWStND6SCrdjSnuxkr
qjbLQC1VZySi4Ex0SLRGux8D9ac3tiJ9Jif7GcMJzV9rFltZIJErvpYRcpy3LyqXXo5O43oS0Y2W
xVhYqk+9OSRp8WjDuWjtDDcaXIwIxTALk3ME4nOSFJmf2BgyQfegGmNCZVnfWjfHvluATne6+dmc
sAip1YBMLaDZbnIt7PEr68cRsbb32IQUN149P8eEEGTV0aUeaRVZVp4D3cbwWPY6029myNsWHWmX
nKYu+ilDtZuz7kPCXoE0hVCt/CrM+R5oEszjjFi0oUNn1wx3besMBAdUZxjYT0M+/Cx2ubWm9Gmo
zc94bMf140TxR8gm1fMZDO1zL8l2c1ZYs9tSymn3TmEaN6ZLn697mzHmmChdglhyag0SAnXLPFhJ
cczVSEtbM7Gf9BePSC3UbR8aF5CtMlL6K9QkHhgm2/hJuYwdyYm3keKT7+FPE7ncEVYBP5uXHF9K
TZyfeAuT1gQrPAcqT4651SOxC6Or3jYOXGAOBhRt0i/t/gEn2zkzdJD99tdo4PnTjXc5kcHdavVT
7DFszovY3SWaweUZoAA1kf0ZTe15jOWHbFO170Ma73pi/qKYeE49gNsoVTALCAy4MU30Cok3ngPu
XmuaQji4y74Dv5kN82Ox1PSS7GRCD1z8dt12T/LZz0DaA8PNscVXAjW01y8ewxPYEt4IrItHf6aT
D7YZEp/i8MOI6ocRpGXE4yheBxvk19JYX6MVXZtuZ8m2hAdTRqg27XqD7I9HPsIqihhxa1oCEDnM
pzKMd1Yttsm4qJs0I+WQkAeayyziTQLLaZRTSbQOSlnZjo8qC99sCkSfpGjyU9qvYeIEllb/inYY
xcz7khSwhu2QCE4nurQuiXUhy8sz6SerEkGj2cqI57zuAzpTDEWXwtwVeIbRYyEaL6PhPp3hozpO
UV1ckxBnkUZX6SpepeDqooydSviP6h126mrQbiPMpHZrcCSMzAAF+2VOOpsM08c2DX+VGmaRoVJN
wNbFCUsCpCtNa536nLuSt450k5iV0TzWUXhZMk4Vu7LDbWn1aFx5ashKQXfRAJWmAw+ZhqBBpWJs
wvkHZKw3XIs9W8x42zfaLVvsc+mp6xTT3cnQySTZM9Fm9zpslC2xNVwq8Hmg5qzvCeN9beH4DUjI
d3O0/GpIM6MxaXwN/WqvcPmiQyNLTsolW6yGy8Koukm9E/jex7BNwCrwMboZabtpWN/YQ5cfHRF3
+1kXj3UeYxCsyvtEa+6h+dU7J5uuqVmc9bzGzzE4jIU5gGwgo5uozeddZ4U6c9Mk0DHHE+ab4l3I
098GWZl0K9wLWFpmLoy2EoHrP9avXUN6bxtXfMulH/aRTpecmr/p553I8vJcOm9FEicB8/DTnCGm
6L2PziTMg1FmMHrZZzkz7CqMKJjQVvRevnUYE4FepU4oYx5CI+XGtswEdqhWuls7/+xLknH60NS3
XJ+KHWO4fUWztampJ6rpl60rRO2e8wuzqF4CWIIBhjvvZ2V9HVtlcIcVyReU0Gd7iECAawSRtHZ0
TQacAt2i0XsZEUzQqGVR2ppzGiUtJG/hGdMXkLJJmu3pW3xZ0vtxzV0pGYPMCyOLKlQKD85CdIiL
F8m4UEPlR07HDKUw/gy35bhd8lsdJFUQGvf4QmcH7T1cjOJBJhYIMMI6RcVjMxoPSmi/6lAtaKbj
q9cr0tLx/QJzYKubr6t6HMlAF2QR5JgWi9DNRDZoFc8fqWhPmcwVoPFxvbBEMG5Z+zDYw2BII/ec
EG60W+perE1BeMFcU7ZDgofRZLM12+TRMbBUi8mcN+lmtLgsFkohsDfQ/kTaR9piCXM0z0b/11Kt
g5CL8u69GkMMPOb0JMEa+0JW5kWAccGKl3A+IKlfozXYUqhDVx9CZU0f+ljdEXA33o3InVFh4lis
7vLJTihdKWgN66Nr0h/o+p+koP5f9s5kt3Vty7K/8hB9XrDaLICMbIii6lpy2SHsY5t1XbMX35Y/
FkM6N959L4DIyASymR0eU7J9bJnaXHutOcfkThG26ucUDa+Mr2ICQU/twAAwxAWGYCmMnKCI3pTM
6Nb4iuZpo36MSCSsjpEmIS4K/hrakWF1ItUg3umJdpajjI06NVUvd5+WGR4s2/DnvgyCLbG8D8WX
YVsNGG/j0dtWmHPK4BOnVrYKZQyw0qg6Y0hjQuDgRvmMKv/bjoanpo9CUMTmPvfCG8ggV9FQKyD0
J77rNcezE1Vfk2nesjwlOdponuJouBJsY3D9xGzSDPOKVfnTitRXTStX8InZRDbBhHcVOagSmc1S
ksaNYqL1w82KNFu/TQadX28YFpY0PQWkYRTjxb5TLiYL5F5Wr6epW6pSeAvkCIue92PqzaXxw3qp
SxGTy9G7MPTtAtzOLEwrveryVZmaZ5lICL2DYl9LsOUtvzmaNNQ1ZVyTMQ4/PpNqdxARtjWrYhtO
ZMZGmRAd9lOyaQTuL2R5g8uSBIb6Th0sHsDBx4eQACbeRvmxiAgOjuSY9hbpS28FrojU+/LBzB7B
KdXLLKp+iqGa82e2l6rvo+Ic7zGBANtsftMpgG6Ume/RVNXrvi5AvtQUzWgA6R2DNQYAMbPx/R/s
qTHWXutDvLAaoOll+sOudji0sT7P46JboVdR5jFeHMezwIMDCOIdG0i3hpscG2l/a2Xec5eoyrxv
/djRLFJ9m5SZvh5LRxs70y6y7Q/L77OVH6BWsGt511fMJTsRP+tapF6ewnRKt3ZoZ66ZJ+Uyappv
MIXpL1y7T9MAjr0tyEDmG+sbz8dJUxpl9Gb06TizCeFahJJFAsIY27caycqYZdVrSBsimTAPi0Sk
F/znDrSIZm5gWHcJnlfnoOE7OdgQZ82fElAXIaXizpuIolWprxk5U3D0gjUv/IkM5H5WcrGNuSTG
jZ/KW28MyFUw5ZWiJWslABLVoKrom1FfFKERIvnnXWAISE9tKl6aCN8eINLKsQqlp5FQKuBz2ZH4
5aJMC/1pIpuImKEbyCAMtdyW12bCwL8uqtNIDMNs6LUvQTLPTE1JtmYoAaM1ki1ChPxi1ZEMQlmf
JM/YyxGZpM0tjwqxGoAf3RCEXvMKz3ZWatZmpEgg0lE8MRKkss7VV0vgIWeB3ltTFDvAaujnI6fz
8F36WfmZJZiDY4Y+rtBxmQVV+c6g9QLPsKCJXrO0mC95a+hbpWU0WGcFr5oxHeCMkwUd0szSyUq6
N/t3wLAgpOtATGwEDhHDRYdUY1VQQBGDQ7yy1T1bIXDtuBKM/YyJcCKm8d0K5ld2o3EWoZ8mDH0i
iDJKgS9pchUsTStWd6kv5jGyyBHm47te0LW2Iis6SqjshEIVc59sK5CdPhHQMZYfsB/F+27Setdv
VGPpT4C5AX9T4tc4xRMGvPOp1uxLLTVnJZW6t7b0NSxXtr8k+nWuyrL6NHbhJbfYhZPdgfRUaVBk
9SP6kKE/3IF6zA+IAgqkZBVwB7tFnieQ2olLUliZW5pK+ZS1bbUKmCbMNR+pkM5ffWuF5bnWxmzh
jWrLXjKUYUAiCyW0xtG0oTrqvZTOR1yjQGD0O8ypIkadDAWNLlcAZcbseS9i0HNy0bbvJjUqbVTj
VlJXPkmhib3EKJWjVJKtJEntVdbs6ljSbpQot495p1Nv5UTaaux9zAm/9WAIPHB6hufZKvLVZLJC
0OwIyb2qDS5w8NxD9BwMgrzk1lhok/Y1Dmr8HobTsYblA2wwmc5hhox0IFfnonEN1wL5A96w/GIO
7Q9ZZeGm84tdk4RiPeV5ww2BUMcWFhdvzHksh/WrEQyvfXl3k0csSIGX0A2rSAPrs0zeSulDTivc
VHQ16BJ+N8KQjHnHrWvmD4G2m9Cq9XQ2nBLS/boYWozlmjjiYUkWNT8a/O6RhcWicqYGxgVa/CqU
ytv89I1FpnczrdKUQ+ijFR2w/euojkiv9GediYDOaqtjrMvadvRkEAwQhd1e546RIsU7cEWhB+OX
gmbRnVo5GmZkTky5dEA6cI9C0Px51cjmIfPXYeghVReEDWTpXQBeop7KmBYuJF2SkQBlX7ZufTZp
190Kow/WzMdncW8ooAVkZZEECr5EBHGmoBOdqm30JAuy8aSULgQwHdAjReVd4Q2l26l9qxgf2nIP
HMpO1nY+dI5a1NkuaTRHrqgMAXIgoBbeoqmbFg0gDcssCJU3gq+5o9vmkj8X+QLK+FZbLS2Y1v+C
M3VmvHaU7CndI0sHOjjaL4Qdr0Q+7TQNzyWdsOJAy2ylhnDpAjp17EI12ozJ3SOmzbs+jC5ERkWX
0csRxCrsth6PpUnmrTIv+ZYKGI76nQGM3uFFMfNmaVjlbYht6WlSzPjQV/GXdZk8Aqw706+v7Jfg
88G3BvsEoOzbHBlR4SCZe71+kAwMETqp6cLwumWnjt9ZDZ0enUbhSGZmn8t+sgHEAbCeClrlTZyN
S2ClpGvAwTpbKeIZO/OgL4rSOyeYyqCZDIeES6zOGkyG3K9h1CJe8bR44ckxYD9V8V6a2tNopnn+
/nHqH5TEICvPaE5jaBd7dShe6lyBMmZprwZevnnQ9AaeDXiGNslcg5/t68jvzkJPEb1Fbe50Q+Zq
ILUr784Pwf/twqcBl98xt648T9vKlWXM8zSTF3KmJudEJQwAiVEwVokzlfG+7KLJSSQJulUcVEt1
HKaTbN1yWkSzAdrfmg3RL80aizVUDH2H98NYjNsg44EUN1zGYkX3pvgg/w7dycYfQ7YYcrprFdJF
EiX7sX30NEqkbzKDrmfb+lTsekrJXLSbWpk2+v29VxCV3Noot2z+WJp27sv+kgkuMMWgcZMG6XNe
34dukXzWY5hoEzYQ2rYNupV7p4WWfdmSHihLdO8AMK6CECZfWioMD5NRcUbTXrZy+ZxHR9qoZ3IZ
cM6S9+W2xUs/0GixiI1m10jVKrf+SoTbYDIThyzTBs8lghq9bk/4BPeF6aHsQjrUH710OmIEuQUJ
ZG1P9n+V3lOS1tQSwzU0zI+SlNdloeSEBpLr5H8AQWUEi1kA+v4Lkt1VL4lzIkcvse4BkS/y576p
3IbpsqPF1qtp2TcpQYvfG9GvRtD0liBA6AD82AzGq0SDQWGaTx02bCeV+nOifY/RceRnKep3GlfK
HadVOIpo0LDk3kcvxfuRwAlkgioAiK7+4ob2haEZHdtgrzFFYi7IHGhRvkP/gUgtK75KsEEmCesq
Bigi2xK4zT43TNmqnagMkWpiT+yrAVMzfcyQEmpgjaIngYG5+8FqeiPtGKmY6cEbgFKRl3APOvmz
LAl5kLmaGqU6SDTEm9qko06pHEU643CKVadUK8BzWUO3PbrS35vVevIsGnU/Ubs4howSOUx/S9L/
v53wv7ET2vh2/ms34TL8rD6S5qPCPZg1YTOuv/71X+5f8qeXUPyhMeW2mKxgu9IAryJ9/9NLyFOG
oSm2IQwNCJEpY8n600uoGX8ody28rFmaJsvseP/uJbw/hU8P/6EiLMNWdOX/xktoa3cD3j/4wgwm
mhrfkB/QEDiR5P9kI/EmP4gwh/0oCMPW07q4pRflFYmA3TiYKYq54X7FG9RVzrSjcC9nSFmX8crc
2tvxW+y6r2ZdnOpDdkvW0jH5ir6UuVglN4Dc+AmeG29WftQuNN/16JSuvSIpco020rW307r7Cmj+
Qnhw/E0yL8/lxvgAW/FDIbUXO/XDvgtIVvRR1efq1uzqjbSoXftIBbvI5oGTrONn9Vzsetc7R2tt
kV9UB3LPaXTLM8JJ4ArWjfnUiveMvciO+bl/6vEmMfk7TztriQf+uVmXF+mo/QLg5wQLWrM7Yxkf
xALk57xZxa68oXnnGD/RiVx7xz9oW3PlPacXiZ75L+sHZxWm9KBzwFEZ0N4APsySem5tQFnzn9Ka
OSI6W6E3B9CwKezTZ7sPNynf1j8Ep3FjH8dnXsIdv8OP6lLgrgGRbwyHt+82O5oz9LWL5Ord1HW+
5Ad0aueGkNxNXRj9G20XzNkuLIKDdfM22QJXmKPPsdcs++/MWxBPGLyKFWjohb2QXMqOvQc3J59J
W+/dXBEYeYViNpwZSDZi5i3QncIuYkE3qC7djM8P9ixKpHUoW1a+fivWrYP3ezFsaYEVA/HRDpDf
t+Z658gg0zVm4nXapavwXGzv0tRZtC5XYo6eit+LhhAvS7QO1uaCPPqlv0XBcKvfpUO6t078Dy/2
gpGK7AZg1GYWL3u8DJd09i7aCqBG9OUzwX2Jt92xX1o/475i4vBiX7Bpv2jb5lodLdojAR3ZmX53
JVGEz6QVmMOF4pIavmwdZdF+sNXbNJkDzctFzX2UrlyfHXHs2TFMV+ZCmeV7vn4Oc2DmLwyMsTPk
hfxFlkjT39Dbzcpzd0KYwy5XO/Ci0cs05gO4n1klz5Xb4C2CbCGlC5nNya5b9A6z6PRTzId5uQQU
Fjn+/pQ6M8r0C2E5s2QBN+Br0UDXmRnPagbGYs/9y9q85+59AumiNHFqF06d00FEWJbv6X7aUm4d
EeehGoj5Fl8Rl5HsoAs12atTvPsEPe9iB7MG7E7FeG1NRpLNj0SK1mj/JN5WADIHu6OtBuYds9Mv
IAbMRNxsRRrJnE4r7TgAuufxKp7oNuJLL9Itj4kYZoaT42b/1c6pfZ4S11KcVUVvcGA+6RiImf2t
GPGaAAOSYPdlJ+VDqr9IntIil90REwQNoe0sPMmvvbGK26UWQXuCFzWT3yzl2nqMn5St/eG/5d68
DhdTfZSIaLLaBS3wyJXpnc36I6YwqkSvmYdPETwLChkV6zK53dK3j0YdFf17SADFXfFPPq2bVS9I
4MUl1Olabm3X2tF33JJSqS+84QRnLvvs+ZkMhM1OEnozhqzprH7D9DUjzPyCD2PuK2hZtpqysicY
MADTZg2iaGx1ysuIiD/O32k/KBjYegagv7wwWTC5vrbsj4LToBCCulHdGNfmTHnTcc/ss6cyXacv
7UuIrA5xurVCNiejb1vKTD4M553RI5u0+jkOIPQ9N/HCll8QeOYrGhUyGu8QlsVcxg+JmAbl5TI3
nHg92h/AzMerhmd11V/7q/nM38QB9DIcmgtOlrpgJDirNs05nl/NtYLw+86bIspj7L8Ca+fbZ6Ta
/Uv9Ip+pZ1AFqG4rLaIZkFrJWWm4N56kk3WpV19IGDPmWnNafcVe0j/MvYy9un0tjy0lFEIBWidY
WbOFdmROTOshezfbpza9JzXAuAZ8kndYoH4x2V7SlEWxsYag7fA3vTBrdA1vdMx9NC/jWXDj+7yS
DkfuupjlBAzOBmUuBRtEk+wI7L3xCaJvFs4jt8MuFqx52818FAwG5j0kI8vS6FyldHM4XuHM2vep
Ti6Gw9WBflx6piGTvtkIZamL0334KmevyrFqILuszYYLelcj+hhmZfFLVE/2UcTbljjjnS4v56Xb
zkIgZ2CFnafOdftfae0aEfMQhw4NAYUv/vTV7RWifWlkzslmC9xiDx2etRGpOX0y1qWYJ84t5DJ1
NnaxwZBXPrHgUxT/qpElWtmzHupoa9IXaR70eyAW8dWLcPzNGO3dx+yzaNOuKSid8tO6WLBQeSma
PRS7OpupnxyafbIZd95RODQIP/uZWPNf8UeFOeEmO4vGA4LSVbE2WJzBdKzbz4J32bb91E79St/e
rejdbMAIdMpR7M7L116clJUB/QqNP5QhdJgLc1jyAQpZeYW00Qu40PJFFqy4VovQCdnI9ivBjj9e
lnfzw8abCGdfNeIFqb//1a69aj7AiJRcRNwsCPGwyM3lJsDjQWE86/Y6Y7Ro1q7C+Ye1CoaZki8M
a9EbG685yTm6eQfH0RdpzLK+fJRy/69L3uV3fvhIv+v/cf/Gv/JiZJIWNP/zn0/r3+f+dz7/aD7+
6YTbKYXjuf2uxst33SZ8Kd/oz8/8P33yz/Lzvylm8Zv/76rZ//VvPxV4jL995X+7tsk/lrSPL/xd
02rWHzLUE82kCFVkE+3jf5S0ivEHfCChQMhQmYfesQx/FrSSqv7B5teQbeJ8VJ1/Mbz+SceQdOMP
2zLxuMqUur/tn//xCpx+l6q8eL9fkT/P/0YKzikPs6b+13+hpL5jFP6qaS0FQIcGc0LWTAJehGb8
J8yCHgKnEp2qYtUeWmJF+mWWeN61gdRFQFJ1zf34fhdtxE7Ys14iINyC9jT0Vb6dojv4q1TH95bH
cQIM+OZVcgalVjlN8oCUPTbeH2c9MR0rPekomrIE4lwRf7eB4S37OlU3Naw9eq89ZePEVC3R+2aN
gU++Npbhb5D0aYQf3J8u2bl7unBqXzHfOtqb6HC96TB4dg8oh0+Tq0x7khJ1QXPS2lpaceMGF1wT
cGjIyLCWKbofXgEqSMfSpn1bea+N1CeI7vDmMNsMPBSpuX8j9dLjjRpITjFa0rVVdWiTei/v8jqR
Z30blx9kx6AzusefUCWQPXWR/UgcW4bQ82gaIRvBzTqBj8tOVpJGuwTba5RNI4kkL+Dyhq0BWn3b
DWa/DSUC5TyVrXsr4l3u9/EuEyNctR6l1STd28kqA52tYOJS15K4azNfygZv8SRGcYtCGjAdHqV1
JVXGDcUpepou3UNFSZ8yIiRSSfYu5ExkT7007bxSCNIKX+uyqo9aoOK1gmFHd6Mmr9xuYTe3wliE
yJsuJnNtQbN1WWU0TE0C2lZWLhKqm4J5SQLk+ZROxiuzFCJqS+zhXchOZBjLrXk/9IZfMHSRcUUQ
oChcQ+mupArt03bwro8DGq6jWhTDoTJ9baNje3HCLjlJfaVfPHxlx76OvorpKxBJxQyjCjfjVIK3
4ld2K18PV17TBcsu8Ky3lgx3u0vdxPRlt/NjMc0BeISMacN+CbvR3Le5TXJlEB/NsLFxrMIWRn81
PBe5/GQN+aUm6qgfu0ulG8E1vo8j9GCfy3V3mAoAkrFRR6+1HC6Sgptt6qvlc6iMNiu6rLvx/TTV
+P8NxdAd/uO9UmUYoRjXmhv9fqjN1MSgr0fcQpQ+PGfVVPMqGEt+4vGFgOx0qwIqhxXQfiCsUZcB
eLXt4zAWU7Yd0yCjB6d6JG2r3CdYG6BzJ0SoKvjHXLPHeNL2Hb6kv87r+7lGEslG9O11aobq9DgM
ONxCs48PkCYreLCuXyfGvkIGtWqUntap2m/lvx8C0fRbHJzD9vHR44m/HoOH1mID+G67FDUQ9snQ
w1UV3w9FiSJtNK2JKqfW8JYZNfiMZEAWhQUYtZZ+qiR6/L1HS6nLwo8Wqfw+Anw6s/T8nIeldErv
B5EM6Yl++uORDgngKQIUfRq1YV3TkHRZkMHFRXG5q2vtSQn0YVlORkFjk4ceh1IGTP34iKsQHc1U
vU1WNKKQHe1gYcY4dFp/QBf3eA+KQiPmU5aC9xArD+tWzyymV7u5WevpwYtaFP8IKX5/JBIfYtmA
T6usM9xdj6et++e0+K1ItM9RTt5PE6QVbhXhpYx0rcBcIVAi2rCX3UiSEoM80g6fXMnMOkLvg8Nc
aG3AX20qMTwXQNpGTHJOA8HP/Puzw9+fHXPJ2uRp/mUgzj3EmWTv1XDdh/Y5kaxXWxiZG4xBfkgB
MCgIE1U+NCW2IgC/XLSWnA7TbQotc9tEtASVJKBrb5aoTTLWdZOprwgQjfrEJkyB8pYXNnrXsfdv
vFpIegHhbVrak4c2zKArKe89lDuL9CQrWQSKDJg3GcqlkXf1qmni0fWEhrJMKW1r1kZWeiI7Dqtt
ZBwsKKzzyfSgS3p3j5HpVaSokDRxx51OyrLwpaVtRy5+4u4GtbxDGKGinyji0+OhQs3wqaNN3/hm
zFQUQiszLDvct20GAbGDP0vwD3D4++lfT6D0UVa51x28gS1MNEThVklNpGX/8CEeRcURPnN7PSnq
YxTk6rq1zBfLg8EcJop2UNrmAPaAHAFIPU/YN5yKsTL0lVExtwYycV5WwEBTXr/dkfh9OnmfwHtT
R9FqgN8WAPNSR6bTILf+sAonH13FCu9eGkUZd4E5ntIIF6LTN6qCzlYGHkJwz3yUdJM7TueRltqY
ANIi3dvoZcLO5fGhArzW7I16VSBX3Ru2pewDCNObXFE3ARzScf54DLWcirxCxyUU9ui07p/3ODC1
6GamzU0pYoBIq4vJy0IiWQO3plrsY4FYoIa8o3PbPmpRvmB5by4IHJpLSM9u0RgI5Uh/QWTfScFP
32fJ9vEsGbdIihWvJy+reidL2bjJUTddBjTy3E/F7fGQQptFhuW3JJ7HnD3uXOJ+59JLk42TRnzn
4zGrbdEEVqjIhEk9H5Lqdu1tMS4NO8YUhqT1rEuBhCF1AoTSy3ugg8lZTynjg6TJ14/Tx4E5eIw+
qByXj9NwoqnXpDJWieq5IN/nNVWybhEWRbt8nE7MU9JRia++geFW8pNDqutfqmIlr77OTQJXlLKQ
gi55jTAiA4QOmmPY1v2NMIffjytp6VPFx3io719ldxWdazRy27KeyAzNQulwN0MNUVE+j54WcZXB
8/aR17/atkxDLmmHpd3Y4WujdG+TarYnLUvIFYxp7ogK1UGRIvLCEABJMFUP91D0jUF46DK3GvZD
PfM5bC7dV6tubNVoN741DXN0KPahxRcTjwVrj9JPNDbQQi8fZdXY4ArseXbQ8uAqSoNAVV8InFKF
N0/0XNum5EwwBKoxcmqdBWzHSLa+zU2UHxn8tD94NwI/Th6C+w+6uAAb8zE/VINuHcL4Lte9PxEX
7c32ETAHmTwxIceMXOMqWIK1tW/ki51MVXsX8OGfEl4UVxFDDSHEwJgcd5LbZxXorHtd+Nepej99
fPLj2XJqxIV1AkKIBLebJO4TtA1vVZp2tMLc619kmV8haevuS+dKTatkRXKPtVRNXIG+6L1t1KBl
bzUKWaJvio8xYeIUN2I6Ek6ordUs2hGimYAcn8Sr5BknBv7xz6BVLgrV5JORPZs/y48vFQnx2FWU
epPVqyo1vE3PkHxteNh5gJnUWFSVYe1PabOFAoC/svL7ndoX5DGX9sRIg3ZmXCSCEbyZLPJ0evFM
Ing0JK2w3mEMwZkQH0UfXcAY5XOlJOOTEK8UYHFfn0PRAgqSI3U/9AgOx3hsN6Evhq2oM3WZU/Ei
GiFzORAEnWIVWQgrDS9U8PGoanO/rGuEO432LKs0+doyfU10w9FqkBi8HcZX2VCUuUzy4lrzq/E1
nUzHBwL4lLeJg6iVtEgQ2W9W8SwQT3/IjZcxz1lXKE/OjWxMM6Ua6T+TeGGmvf9e4v+ejylyYbR+
8SEcFX/OqoVKCg7qKjcmtuYellZSVRrMLrBLC7zCfQmaNksHxmvt9FkUd4+xR/on4fWENEi+9C0R
mdmp5XvX5++K9jVFckfDLeuuBTotOtW4Kh+no1KpW7CBdPjun0IKBOo2NQV/ZEyLwMZQwX8QM0af
ayLBq2tVYodw/yeWaRAqWd2duSI6N9Zyk/E/F6lmm8XBxti7bFHv7LI46VZZn3bbTPXEIvSG3MGa
TRZ81R4eh+n+kYzAYcGFCOjTGN81uSu+O7l0ek0pg5nfI5mbwuqLZfB7ROz3AsB7pM8Q1RcBdtZl
JzXuza4mWqhj7ckigR4BP/aat79JFGkwLWEHwV0fo8kd8im9wKf16Ktp9pPtp+jBzc5/VzVWRBxe
X5pFs1wg+58Nc/RrNcpgbVwYnqx8hZKGVaEt7gAEb87dOpjH9ijjkvejrdbntL6TqHi2Ffm5hvj5
VXvBvovC/BU3ROqmZtTtiMCI90EHX9hiDXvLcKdVejl8lWr0KYa2fupkj2zLqaaNmGgdqwTulWSC
RBvpXf7e96woEaEZe8J2+zNz+q98CPJ3qKQQMfQ833md0V+VSjszm8/fOyZAc7kS6oaVW35ibLx6
PF7G1uQGdv/VByx2UYPvszfTDQTW+EPYgDc6K7RZ+pTykij+1+/Ha9WbhYyVDnqkB8ek19EwjUny
oeKSG3szwHEJprjW2Pt50Tv8ZvW5ydNwizk7xbRoKM/EQsjLJq9K9/Fs5rGLYeSdrB7P1mlF1WxI
6vZxGsji5kEdOD7ODDT6aESCMxGdu65lYkFhpW2rokm5TFNzkwjuPoEhpDUYZWvDVZGsS6HSgw30
eiXLpQoFOVSI1BPKHmmQt+hsbiL1cz117QyaPzLqdqBY6kqseSLJFLfqIgQ6tsBTCScA65bX7IjT
ZKevmuxHIAEthlHJnqrR/9XXZv+lefFaqEP5ltsaysEsS/feYDe70TNTvL/0GyUl2o92I+aVaSW7
wU47EiVr9gh+o259HwemqUUJb+pjb9feux6TXemNfrbhurUvQ6F9P57XbXqKrTGGFyNQKFppyaMH
kVw4KC16hEjdSjlBRrLZKeey00d8GsJ7FeymPQvxwKwikS9npa+m8IVUw+k10GRED52ozoGK9bD2
ynYbdrW6zfmDIotBiA6f5EBuebQ0/KTfp3EN7VtulJ0u+fXK7Epzm0dysJYGjc57VWtrz9SxrOUs
wIGuTWtJz7KtlQPijbvC32Hdyld1FWEwJI/aIVkuuWpVoC/RKjMzuZ8+DvWozoNJr09RKpKrZQb9
goqL2/RHJmzvCtt0OrR2f6q0JrvhQUxvyhgtMvZDp7akzaPBt0AqD5Rc8Y7EhZXL3idnaSAFaAOf
OV5JUycOmFoKt5LV8UrTB1xM4cdviujeYl6J77Rv8dLlHSDNrpyjijK+shTmalYqr2FNXGJep+lV
t9XOLSdWxhjAGJ3uTlrKoHS2jFvFBoJzuZKRzB0mgoxgGqbG2YOFMReFfQhLhR2gGYChsthe92R1
tIlr2ih4zTjVllPBmpY1ls2yH3wmgyYdEbf2NwWK9eNhfKACka+2AA2j0t9OuvfClt9ETdCfFGkW
4zsK94aMtff6Auks3eg10nrVq6Ml8pCOgaZ9xt1s1whI2puh6ITbTlMARpCXdfc4+Hpy6o0KfHpV
ByulapAtQI46Nppoj+r9I1TIwRKBDgr8+2N/PcF6miys0Se+6J+fKCubvLAGuocMwfCe4XUiWSW9
ZISuzlFQA1W8nz4OYzEeDVDV+xxOxkW16ZoFgixxkbOi3x+KFSqqviDeHN9gWJfDBRz1cInYws4y
m3zLx2OZhJaLeJb146yFn37RVG5inYSA//EFj0MepVup1+PD40xSK5wW2BSY3aOmhM5U2bspnLzf
hwz0CQm3CfE+TV+l27oWqzhJciecZHMuMKXahtaskyz6VlpDce3Ysza45iaA7nhF+CmbjRhke16P
DBGVe0g0kZ5kZ4BrckijbRa6JPFG9m6xjPOAN7g+73ytmMnEWmweB5UOIka/+7nakCZLeDqwoXtY
bFeH2YbEYN2ZeGVmmDrKTZemDLJVa2XbqkYMJ1NhNYDgnscYbacewD5TiGVV6woIz8GdVP85kG1l
m/NTnsMJ+GLoJWynehxotfEF7ilb9bVP4JZhMnDN0SHpMcWELFpnFMx3wvDG3anGZIAPxRc0mcba
sXtQSqAwXlW5twhjgDCEQxAVGYtw38Ub2nOhQ30PQiMjTJ29NJYCBoMx7TYZmz7+u+eKjsc+BfqW
u4RVfVhclY1EkjQV+xGjngxtKdVAUOmGude79twA6VhHcPirYcxIe6/pFQis+ZlYlXEHv57YZa/w
9HuGmbaDTMiYXT4MKk1gBX9WVXIjl0xlrUd0btK2o0DNDMSEljkPaVLOhr02TdqWrC5pM4TXuiyD
TXS3ebOh2CZ18Wn7Da5/CU/50JqroR7g5STGsQQ7udWjjuJLw+MoTJEs2U8dlJim3mSMED2G9iyG
4vy4WngvMQ61suglj7JgQdQM7R8y2dh+dDCCOisQG7Pm17Row5JQnZ2ke5b378M9+JsMZoIZMO7L
5ALNiLJlewOVFjKC00D2w8l075ugvl6QT/UK01UrY9IDEsOeT1Jbb4YyRGEp43pF9OovSlt7FXI7
bnTL/KRPXzs9Gk4rKY7wlx12Ax+1iolbGaCxqtKP7Pn+lizcJd2KZE2UAPHbU9+dNQS2GlaO3dju
FZrj7qgj44jo9gSVuZZUIhjKZupcPbHOtCH9FdjPnRiIFdIKfK5KTdILKRy4yaqFxGVsjfSgHodQ
mcRCpPYvWjuuFGAyxIWk63rpFvSzaIEHxqLL5z1Np9X08PhExAyqNiIwiXe12S7yqjlCkGIT1UXa
taqF5mqZaXEBEHDAZgMBpyWvGhmyidDD10rQ/wO0OCd7oXOmCMBt3ORM12zEp7bazMxoDBaxGRVn
JcfMF3pjdyzagHoQDUdCT+nfSTqv5VaVLYp+EVXk8CqhLNmy5SD7hXLa5NBAQ8PX38G558FVPuXt
IAG9wpxjkrhDJs9E6omY07PtMDbGGWNuapczVJPHfMb+4dGxukMMWIjZ8TqP0m8dNOAe3UBGy5jG
e9PAYMhfR+ZTscgcJ7BywqzPWo4y2UB9H5lT/6ir9FzU3b/A6W7kMvobX5gftp+ncFuznGvVq0Nd
FHcnT5k1Isfck3RP05AhCODEq2qM2TWpxLDiRp7yrrVzGQWvULUboRn4F0+bL+MS5yN9SeKQzI5e
1bWXijc2Q2Bi+BjNByveiz6xDmB0glNlXSuCZo5+eo98q6DSQ1wPC3HPE7bh5OZDyTQfxmO/7dOc
NmPITxGx5BX40BkF/3a0fZIFhwjlShWfG32EjuQn4znujA0q85cSCyMLBw6LyZ7dbQtRqY3Vu0j4
gxU9ZojphKKP6QPxr0XoBPOWBYr5CBHxX+VXB6MphlCSjLO3gBuslKS4ddHskVjnr4hSd949orek
3zwbo4MRSimyBLX4wyIGFTamb95Ksh0xx027uS7990VZpKNVyNSJhKH86qcIHOB+vSQUPGtmywGG
Lhyiwnt1Ox9RMtyHGvL3eitIy3hLqaNWpif+ESdVI58uMH5ApwMd3XLRW2++RRgvEUlqHRm0E0Zq
Haeys1aO7/+Rg9DuseyCWV2wdbJ/rUQtLkVGGppEKuLG5CrnGu41QuYJDTowQSyZ4zWXWXpXA3Bw
6RXtrhrlPsdGtC8K6445yNsv8fDt2MNMJcPxtwW6OhBsgk+MJCDPi9WGYOAMMmpECweCGDyMuR4b
yiUFQ5p+q31sse02VYnBwKKWykx8l3QGpDh1J+lC4av1yVphEHkqakJxitIEcyP891HAE7GZQa8R
nB8dJgmEhrkbz+ovTTC/tu34i5fQWY32fAs665gT0fFQm4h+SzV8oA3ttkN2zZPMxxiOJc+Mhxdh
jzuNED7OxWht1TRClo3pwO2JtigYNhZG/dwPeNKDahfQ1W+azJQkSbR41oMpY8nn+medpkA6zk/H
vN+nVUYkjcPPN0hl9DwTGUyB2B3+Z9+O7gdBsxs7V91bGpTuMW38V+xlyIGCVty7tPgjSnQ/cLFf
pgpMbE+GNBImiN/4Onm+nBy3kTdOtBUoA8yg87RiYOwyGa2JIRyLD87oFW1aE6ouMhaKBvKGm+hY
SLHx/B7zJQawyYynhgNBL7wqLMx4RsiDjzTFr4OA2VxnnptvvYxlTxCJm+v3X3MTw5QmWj7sA1hR
aV5dmeBsjJ7lV62zXgAB2xy8VPLYtBGSqbH2tnWjm/TVqKhxiYnHwu9BE+RvhKN+Sv7bGjpwLiuI
tjFzhYjbhHIc+Y+BtxWI6MYNajQhHTY3xWA+L+ziyYidi24VXqiPrRHWRnUzpdHuRt3BuODbxyxV
ZJW0cs/cyzylyftoSUbAJrPn3CHNu7EiSP2QKVdxMkJhxre0FgKiYYP332EHFOb9yMhCFB8Wo85d
A5+Mmof+EB2G+MiDIIAcEGCh610oxGn7AUvi0UNOEAoRvw5kbx7rXqO2iP65JLAit9LvVp6cU5d3
zxnQHhtzTvfAi8PjYW8m0GcyJ4VNhbsSppulTWS6Y/cTTpjUwRtKfE4IWVdA8zoi9xIv3dlj80aC
q7uCESDD8SGQSXsg/ghbSW4e2rbZZ4Zk12ATCmBb3blpvDtta7fHO6Uc5lU8ZMIJyHs84JYIYsRG
VvRX0sHDZaQmAy6blTOSDDIpQiB/u056PvQOls5ARNsea6CFkMojrId3rUoIVI1n0FnNs6c82IOR
cYiodIQ+qlUn2fRmms096Fq3dJi+GXQgWIsMZOaae5jqbMcQkFqqQN6e5cjbUJ9s4TiWewUxrJyI
crSySa0qxz7YlCTruWOXn47dpnfieEu+8WNsasBP9eyM3d48eQL+cttiOanqfEUPj6e8rl90wZ6a
IUwGPug7t5Cc+VZMiLpFTGVMzg34MszlTvFgeCyEMmKIhtg52ONj5gfOweAOjRgbA/CpXwW774co
9V2gR6AahNdi1hnytZskToiCHiZ04BEO1tvX2tK3A0OvtTRwnJEAjuKl+RfBUXlKjeDcN+V7hRGZ
aNI220HDucxmTtLTAAndq/V7QzbOyoOOP7he9JhaXD7SSM49r+8lV/GLlEvSZW0TinbMBrD8TmYE
m0q3eQ51pn+qCdxJsfUAMF78Mxq5aQ7KN97iXTr5nKluHG1UZObrAZh61E87BtfBQQTcshFPJ/8D
D5F9kjq5slz1hm9UHwqhyIFPmB7G5Ew4/q5K54bLFxNNPVFKLd2vnkWUAS7bBEse4sApb0WZVyfZ
LYEMNXDMLBPb2HTc556hwcoQuRU2vgKtm/rQSjQ7DiPaVS83j2khytN/H7rqR2rc5Sb4WzZsPl+c
lpcxdV9FBopVpyWuiNKbpcAehJ+271UT5mTD46Rs7rXhz0c/8jooNlr6wM4csC6JsGbLUz3podpp
JXzoWbpkDY6ZeTTIOxCynk4FWQp+nyUPzSDPQjd8qqVqwwXfnDRhfBhDLbdZxlJZ1uyo7L6Wmz7i
dDMlxbN4GBxc5GJAaue5YuOcQUamp5LhPkK7iTMfTOve5dGjaa5+SqcXk6WWVshyX2awXYebYdgI
9eKxDWfTra5cIM1koWQRlRvO/K+117knLZJIxrxcslmwDlIEcehn9kyP5P8o7dsMRrmpmuGZKAj/
0jvjXp+r39SJIU4PvnxSky+5z/XPuTTOaFzSE2FGnzIYBNUvlNB6kPOqn2CFpwn3ucROPSoi5SN7
4vxVwSmyWhhIZbIFYNaEpKr/NMqlPVfCPo7Z9EMRqJ6IcVRPKcuiA97nnkQBWz3VJWLooIu3OqSh
FXGuwyryKrVtHtsYQk43+08MfqGJd+jcgDakqFZLNs/d1k4bhL0NdIcyCKLQdXyJiY8McMua3zTI
R07GPciaqvPBd4UWbyqMZY/XISuWxLAU/SB8HC9vPEyqFtUgBUIaETWrJ//9TgR968yM0yboL4Zf
bsmSxJaN6iR0oz1yqMVRU6KFFinKlPGlhGZ5cGH8rryNFIvBcKi1tanNzymD0ut/HwAW0bwyVOD7
EFDDhO1T0pCFfYyVp6hdgsRK/2C4wOKnepmrzjvP6R/j0V1HZbVjIROskl7m5Nl1MNWfJ/JSn8sI
YJJi8lAUcBHcLr6aMTCKuWfhhHy/lNOXzPIRykz27PqzvYlGPM4DuOu1J6qjGnliOum8ZfX6KcAa
biFXGbxLe88dAZjmwWGeOMYYkti03pQdSPOt9Ek35VNFvX1m5fKdZGI4pG6xLfP67EmP75zk4WDa
+1KvtFCZxL9MmEIZsk2r1uatNomUXzUMYqXws4N7l9PIWrqATetQ2BVxcNA4wGIfwYbTPwUOLio9
ra2QPSQionoEx4H0FmfzA1Mel2iYcTNk2q/Sllj56DnNamPdF+1jj42Lswzy3hKiht612OnQV8FH
VxB5m440SJ+YG3QUb73IDnrREjTcRnLDxQG23B9P7CbI+9bGY24kAEQjqrFuhLYFnBhezy4xI+rP
KFhTOjBl1t2CeAH0Sw6MiDyzuMLReQup2VgnOSxBz7k4OrljhbPBY7ceDeLXypIw4rjH/DwOOrHw
AKR6+FUVM8y13n14k4mZQ1CLuHA5Voyc27D1SZKZauPANQpxR87RvnVRzCF4zywD+UZP1JwVcdU3
A3IWhIC7YOoGLJvqjKGJ9rxi2cmKZmtqOTZ/evMVJJBeg8RRVCSK5N0tMOcHXccB1TAe5yBn2UDg
9y7qSF2auzsTx+joBScp6/RUueN21kkXbvAMemRNrqSGecFOcWJPTYeeJt3lw0edT8iEdXIVbR/W
YCaNjSmHc9wk28xvHrRA9MAPeRTojQO7ACRk5IynerL5y6LkxcwmBq+Y9cuA7IeIONe1zc85YyxD
bQf5tjJIDq6XWQjbGbnCCwxmAnuZChok6M2CAyKEk4YD8wSCjbfYg7iIUmqAfDK/6h5BJkU5Eghn
80L/9wFweL2pU9ZKJvQjprvXChLYmsaS1i2qj4jS0CAS16mN+a8+YO5yhAfIuycYGxVWNLlHlsi7
3ICzhTSCsAsGarmO6DnapTiL1gnLQxtCB4vzesSY1tHy+lq9zx31W0XpHkom2XQJGTgWlrgSDizI
OJbLIgp5/ClCXo9sf9ODxkaAyha7ZmWZPiI5PaRWoe9fOOXgY3z90qASXOlMDgLX+2i1eBdnE1g2
0KJh8e7PuA9IGWv34tXvdEzM9s5MgdbB6uHCaNOHuscFicn+anndtZYxQcfaym793RCjVBSj/qaB
6cUvANLW0715b5vOTtKyMbQCQCpTjrZZJhtmcAlW90uaxfV7PwSPBXB9UkKbjyabd0Hav40GFWrv
RCWvMwL3G3uOVNTupp2ce614iqa1rKAasgnX6IcqDDGEIjAjCNHH8Po6wb7II27SIv9M6kJj5moM
W9f5K8jTSaKJGWAL0VvRMdMHbmNnwOdZGm5YaMON4S/VKACXjatHJzd38Mvk8cFXTgf+LovO5Ent
Ry960pE2rYeER/M4vcedlW4iDdcQAM8CYFcWXxftoEhflQOZw3d0cXLd+rNtuBpt/BheJdYNuqa1
tFRPKEzcbqmldhmTg6G2vKOTm8+mVl4Abeno92EUJ7tSnspgFOFkv47Et69GFz5ZzRh7Ic/bVhJv
R8h3V+lN+Dh4gENlYGALdeSAbR+pysRYhBSzkMAP6tK8YBZs6+Xf4NXfo26NO6UzPbbQfarG1rZN
O34mcfJJqrZ/m5t6XfnEV2S+HQpERywrpzDICMpe8loYYZuhNzIskmaU8qhvDg5WyG1rlI/gDp0D
04+HeibLJ6hBUnVgENexR1HblEGxH3WM/hZdLYmeH2acfRW6Iv1JeQjbIZr2I4YpEwxk7oNmoa4O
KOaG0Ciav67Bo8BIZE1uRLRlwsqjPgnJW5LPOsew5xjT1a4fOzRHa1QeC3RFG8PSIbcq6dsbEfMT
QVltt8nnCn90Z1b7wsfBMg9QoZCPnMk5Viu6dW1VdYxEzGjswq6/J6lG7Fk7vQ5SO5VL3CWKk4Dp
BbTkfCGXtHnF5iZAaNUzqXpGRgOyt1nVWWGEibVwhRomMyyxn7tWWWHU+zXUUnSfupE/zH1DItjR
luaXbyOKKDW0BmUh7xLGZlZN0NXLn3J86A3ru9e6ZFfo8r2PzfIgUhjmimpoqGnWHWbrx2SeXubS
9Q5TK1N41g5sgiF4qqbpBYntqTSMM0WBuVatfEMBvZ8EbVdqvUCu+K5MLzjCuq9Wkdbu8M8ePBKG
m2z4guXDHgDuxaATq+A4TrKNPfswSNYeo9ffKwPuv865vokWLI/lQfszSvA9TdTtRCDjbQtLgsWE
+OGlt7dxt2QF+S0ERdd+mOSTHVBam7qDY5lgLAceEmDAst3Ad77X7cXjPbe7UQuB8fkb1Ic/Uaz2
TLkd8OH6vllOtGL+ydRwSXP5ySZGJ3y5fm7rCSVIn55NxiuhY6XnVmfMyNP91a+9HDSVfocRW1/i
jlADc8jWyICovjn4/emEWJcjWRJLhLZCuAHKory/64ta2aQIGydpboRG5vkYKcjFCqRIkTOK0SNB
ePD0nrX+bVT6h5oNF4vTSENGMhl0iTy2PabnirPHwh02tBgvLIkXLc8Zwjc2hVOq7pMjn5Dn07u0
v51K3zoSK2R9dzWigBrL2heC46Nr6iMpUJcGxR26Dezglh0cEKxijdO79zrGkymy5nPs3GwjHdaj
uad/UEge7NapF4nCEzHGC9f/Uln+uxp5OgsMc7o7Mo7qkD40DgrzoCoPvZz7lc8Qfd1p+ntioRqf
UimOeYRD3yYgUSK84scjqGxEsGmdF0vV4uCw0odml+7hQX/EDs4SO/3yXXY9CqoRuWKLQ0Z7T/oA
C6Rd/zjEnRVqS/T8gkvTfvwsmGhSCQXMSr5TxNdWCAS2yqc0yQQ6kvwrHpONVg/egoC/FIb5OOjd
TbTx0yCPRlP2hAT3vxA5aOQnARpPbHUbhV7rBcmOzdM1IdJqtWzjQ7edPwOTu3nEOG7Vv0PXDXuA
W6RwaPMaei86ry0w57+RZxndukEYhO3fgsl8ze34xxr4p7rT3zokWFySbEyaBFaD0cVfdtaDSQ+S
Lz2J2rXh2z8R1P0kOVfx8Dm64oXdDFlazfAb9OVNesgLKk1+Vfy1wCn1N+nIxbPn4Rt15d2wyx1B
PS8ot7/mdl4zssFwrvUfWuD85EN+RZUOomEm37h27lD3vr1+ek5NuvHRliG5RHRvUYIXDDp3PD+2
nXZCpjF/gdtWK3MErJlMzqPdG7TW0GFGkCqdQzxKB+RvVQMeceDwDjrC66w6x1cl3c/SMu9ICx5V
2lKnFw3rcoFg1ZOPlYAKnHjx1S/NnQetnrNUHzb6DDvDBXk7ucZXkeTgpgcT5WSC4F0Hb2c11qLU
7QbSIxu1H3TqPMu2vc0kYkC6zYvRRfssHSCpQG9IsyQlAbp8Xw6tPAu9IKX+7Qi8YA7vx9YeaKSk
BkteSmtMkRKwhpncW0Yq8tnNXlMQpCsBnwb6XPTEs+qS4SZhP2FdnFSt6iApjjQbn21JYGVqXCFK
Jwhh06M1TR+0MKhE0uq58dw3WzCPMGRHMha3zNQeYLR6D/gs9oN/50eepnRLfMeLLjXWM2kXNvSf
W4KsKLkmGyjKDOurD6w2dPTkU0sHTj4mj76vH1kkfY/kHLEOS8Gi+ECs+yp+d0z2q62TfWvueE5F
ANLQST8yBgfSCHiu9Pm9bqiwgvFslaA/GYmlG1D0HboVTuNlgGYWyZLT0eEwtsTaqP8h6UR8kZQF
VP6KAtzbVpotdmrUb8mCTEFaHTGCbx5yn3H9XDONqMkrZXPJAMkAJ5jFLQ67JLvVgNjYV/lcAj2r
39ljU9yaCqaVQcYJMyes54H1mTkgo8suesHvQKER5BciLb4AamIB7Ab+lELf6UxHD620HkrTvYpS
YRo2YIPwbK1sA+Qe6Q0rLD4YX21Qo0PO/9OawNwgcwQ2RO0/Dx6PT9dXa4ZOK3KsjiLDu5Lbw5PZ
fHqxy8MX+DFQlukfmqh1sly5QeJZLDlv+cBiJgrUDcziIzhKqk8NlFW0ON0yri2tZBGuJPkyA0Iq
OIkYeqtbRrMb2s0Hfp49jZXAhKtOU9yz+bD3ro1T1y/JX5LcK3qHwJjJi7aW5JSDlOPZZuPj6Iz0
VSKYYAebbFk8vBadbW677qmL42HneQHNR/snWo0BvTGvKit/nV00L1x3O3OBQLLl2qqELFBtQd/H
c2DtY/HiOaiTtGH8nHQr23PJnFB1kU1PrGrke9VOz532WZ/6Zl+CQlm1sjv1RD46pv5DvchghrA7
B2kyV0Oj4A42PRmogHPzOZMkdfJ8hI9t5u2r51sfKl0Q4Z1cyTYlD0uM0K9lc0K3FXaZlZxFCeWr
XjREs3v0eoeZIjcXNtSZxfFcoohq81NjTO9s/HZ+n1B6LD8/Ki3hMYjqLTA9JUg51G3V3ktVBfSR
bnDRLSq3MB7SztMf7E5dsDRQg3NGru2eIrRxx02fQTDy6r9cz8802MZuTHLr2AaYgpMU3RCTphUF
NW28wBltGf+qatyZQ1c8NTlbHLNk82U48IfdLGLQX8FLKVmKwnaTuosdNyjXidvgCSbCIk7OHlK8
EBoJGPcjmwDe9rgKp0YDOdwMaj9BCrWq7iz6nimQNF+AAQw7AnKYwbUEKyaiVqcc0mcUTUjH6wXX
xeIu5dxYCa+5Ubw+zR1y2R76/kqU2OgAXwdXM3PWho5cd+2AINYqtteFbewL3HmcaT025QYuzTjs
HN0jlDGen2bl+8c4wJOLXPxvBFnNehNxjmqK7KGgrrOA+MtEFK+tf28cL9taZvNeG8jN83kwLj3h
9Hle/cVLfI+Vku7jLB/wLDH9a5Yt5qyOmqljiW+lXOu9s8vdrHvs6U/j0UJbVw9XZ4iyvV741OJJ
c0/ivNpNo3C37kAuVhKXmKAstXYSYjU1xDmvEYEgOzXNwf8/RcSQojQiCq/qWR2g99zZ9ChykoAC
0MGuE2Y+p97to7eGol1LcEEpSWRJrhc7brweLQFGshStxr2fPntJLcyWhdC8GVSjpkvYB159qhBZ
ZxafTBZpSVq89J3VvC697tEstPEhb7B1e6J0L3PrNrs0gUhcCpbY3JboQ1A4TLTD+I1dEIBj+5wi
HN91rV+dohqKlD26YN3cl6xVmAGck+tHWATz9LkYcBYFzZV2Lt5DpeJCSwjNSKfzOJgdbGQXJ4vw
/noXwQ6QXv3sKflWju1ikLvOVmyH7kR/jB4hRSS/D7irVqp+cwruklKSB6hRHLaGhxoiMK8FdsBJ
sXevUfcnCzjb4sm7IMwf7SQ6qkL/iuXUr91ZfDRxib+7KO8lkjkYosulwFJRD57cIW5XU+wzelz0
n8oLqrAmBngpMJJO/4oq79p2yl6lpUOGMZQ4ZmYWqAk7+OQp/qfiGQ5hjmkgL9slEcZ/cdsiLAld
I5frGc02/0oF35ITBTkOxPh5mLeA5dytMp2ORVH6YKmR1xcVTS1ktbKzOloFo1lywAGRlnmSb2Wa
7E1etcBDoT42/S1TPV8ueeP8tt0383fpVE9awoluVNjqUhbZpLj44xBswTxGu5bF+j4JeitkxCRm
3zh4RMdYNpqBYX4ydRhydmfmR8ck1D36dQLVbxooL/hviFHLf0cTxxPvM1Mlj46K+QcDw1AZNNJJ
QEwFkQhJ2morNBtvNWsvy+ifR9/bYctfOhB+c9Gfh048u26ypJ8cCIMM7YyZRaNo/HUtYyPKLifM
IvbgQWRcNVtzP2fjG6Djd1LdKx25g4iCb38IAIVqLc2fDgoNN35rOOiSovtgmGEkcESOWfCAUJIE
am/6m5wr3rVdHiSXWAElTBAcUyn+mkbJhC1/58c/a0o+FzylxAhRw5n1c8LEde1YJWP8hLBLB76I
3oGlTNJndJvxpo4zgkmXqDGb8MC6lzCdIZVWWYZrICGChN0mKyaNzyCZ9pjV/alDKMYFbZI8rEkO
o/pRyCI5t33w3g0z/HUhz86o+atGQLPu2Pto42s0Jt56nKxP2ynphhlPoMPN14jhMZGUS18OKFZE
mGe7HKWg18E8GfpzW4hHamqESM9aXG0mbCnrRjCShXb+4w8sVd3hnjkY18q4fYiluEwOE5sFAxX7
PbKs5eV171qBn5VisU1Hmu26ZE1AIlJpsplU02drO9c4Nv4VC6wh8X/jquFFM4ybbxaPfUA8qckS
wYdLuu5a7x2PqbFSQlvXQXxSbkBOiQvkjZ2mr5OiYzAbyej/s47U8qHSFr9EKR9GS//Hy7VmMoYl
M7AYNLM7JEPJC1s6TzIu+3TIV272S0BEtS8N70YxMK6N6ujBoycP2T4YhYNEI55WMeG8hg0BjIwj
5KjFLo7/IfKnPDNNlEdqoQn05BABD8hynJmwfDPgx4gi4818RwL5r5HGLU9BrBi1WoNTo7SMTyOa
dLT8ILdZmte94rUzTwLHAh0/zz0HvZmVad8xqysWJj4x6HUcZq72PbXtgHeaDZ5fPeWsSPYTOOBw
InMzFJ3zMFeqOoLl8TscAIAYuyn5yfSFo5GgBos4btuyvPpy+hV+TH/uxM8m4o/WfKosBhd4qrdj
xE7AMYorYd1REd+8uiEZCWQ7ol3CKOZj37q/9VIgRqxEw0rn1aW4/kI5Ssnp4mesLmaHTrxqvO+q
eZwwT3XKOE19cMcbDLi9MblSh+ek1oN1UBo7tPdbOTuveHUZgFVRaGl4FdPqkJjxvwk1NrUuWgsE
C2h6Ejrqzts17Y1ANhTL3ibHnoXNByFMj8PL9xBwJdqflaTVFoJAv3IiFrqqy49DL681lppwaEgx
TZWskUw3Bquml8JbTrIKXmIsKAsYFP8hLbv0Up2JQfqENBBm/EPqffyGEIC12MQDSpxhYpxRCUG2
/A8IyvAoLvHQx40BKxMTwsqmAottpkU9pSCyNImrkcwodH9ghOTb5CP6X5YdtsFFZWlwAplhOoly
LjLAMKXwRK9qY6BJ8T7UOG/aFHEZ/cFHGyQv2ohx0MEjNGGM2gXLZwnD996UX6UdvAkVDZtCq09m
J3hYLreJ8JksT4bSwbuSAhU1/rkeivI4Mu/GIQNTBPQiQj32U55v/xJO/NEhFlhTs4g9SRF7TbPO
dHw0R47Vh5VAYaLwyzb1TAM2i9VsP8U2vxFzqhQy0cRo05hvSYvKP8r/yCFjzlvE3H5NuWFReiDE
ZNw2y9gwltGf2b7iIr6VSn8px/Q9ZY7g8sjUk+oN7zL7fPszy6fucdJyzgZIL0Ud/QAmeK7RC4Rd
DglaU/wV/Rvff9qh7HtCkNdNKLap5ht0vTst83Fk99iRZoGIMmVPq4lpQzpGiUo4LVE4kE1tQyFZ
Wr89+FkgUIN+c2NpHCf/p2u0d8u1PVRRgDtTy2G+D6GQSSHt+cztnQy3uBmfbQwTjGIzptll9lhy
rTEhhTGVAv7USkaRfgMaXq/YcbpvFlHCejtuAEyCREujbw6vAPvuRI6F7f+xEd41/tzuckHKSAPp
F7RlfXAHbO0uXVcl+g9Fa286MdIbD0SUa5FXVzQDVq8sZw2hvduPpdv+0bqiDm/NnR7JawJhvkli
yEcT0y+ZZMQrMEcaMwtGV0C3Ywyehfk43zpwaZr4E2wvx1O6Ad7+ilbywQQFsI55MXaJYM7i4MTq
4RyNtdolc/YrDWZ66F7yTQc/VmDaLQeKqDhX1rrH+BKapiwPduW8StoasjqRBvPEHBxg1HrSvQjM
6Blubz1CyWYPaD0mFeXrmCsS6Qis7GRf2Txg7FdDR3TdpYdcjD+2IH44QJHs2ig8p4IY36FXz0mv
04vRSoeRTTPa2zcYUoXHsN4U8W/lFc8UWIaJwMaGpjuCq12ls7EtjTILR47LlYmUqFymYrlrvxR2
9qFstEGKRbNZpdPJxZiM5ghgkxzzY9VLtmX2zjIJ3kgTZOas19c2mxhGbKa3FVa5d7lw6IcIvUan
eUpQ4I9W4W9zld9930bJNJFF6XIFRNpjoyM0os6965BAqCNKjWHSWG2ZC0eIL39UVNGcegWhyQY7
D8SLIyTpYQh9ncOr1iGhifyud8ZLNmXnADFAk5Py4upM2sF5UAxSLE0d99rQA5WSNn9ucPdDu+X+
sKBK5VG7me12Zqv0MmWVfTRK/6UZqZFsB1gmdsMGF5Up5HiZBn2HXpe7VQ3vJGNW29ICJFIiXBjy
Z1OPnyGRUoghRKwI/Lo4mhlirf+QJKuwQ/kZa+rmErchc0uqlCYpt3XHqLpteUZLXbvkUnUb+vOV
4ZTHshhNOHg1zSlFU5STwWFnVYrIn6AGEh7+ZFYhbynlRqXOE0MiucLleaiZt81z/D6p8gG5J2rL
DL1yxntYm1hACIMLhxoCJygKb2s3I15Hj6SewUzUOmnpjVHRoBJBAJDhIkudkBUXSL1q3FTF8iSp
B+TnLqYljQaUJMeVP/OM42vk0QI4zqQydEvjgoykQ0RmkDUAQEyxiQzHKfXQ+k2g2I29sltifGTe
b4SVHJOOezBTzVaSmLVGqceYO//KY+2W2METvg7Sdmv6cP58JPnFGXT1SMVXuA47CSqAE90wax/T
eanIjUxMrpk67eCT1Mt02joHNrhbk6EzVNEWwIMZX1yXjXUPQ6NgiELke3NZflQx+2HpUjg7eo+4
rOw4Bnz6KdXOM6Hawt1NU0DtaM1RKFstDcEYhKIYf2YGfWcvqqFhqxZY7uDQw5Z/1eKxmDxFrtMS
r501/MKDYe00j3RdT7QqhFkCQAu8JEHZCL0Kg65Dq4Js61Tx11Ta4AEqRAmSUiAO0o6rkvQ5pJrn
rL5NiE5XpgXwqs24ZeV4EgFTw05rnniyoHGNSSXrdB9sOuryzm2dTVfxjEoYJdDWn/Myu1ed7uAT
Mc69zjDA+fKErqMFjbmnnZckad64v+mtWg7akgUjrEuO6kndlNtAVNWuwxKVyNkmQu2zyuEORMb0
VHg5Q68gwHNQoEKNrJCu6RMOAduSXBECRjLtKWbsv0Jw+xhviqJjOlibQAETsz/qhEsi2YB56Dy7
uEnZy5bkBurf1oSi15g02BXlzYuaExOQ73n2/0ULUbfmQt44G8uvjCM2ENDzygx2yBLwTw0/ntTl
EQnme0Ds5AquN1qEihBQUu7D2QZb5yHX8dM39vjXRBj/EoDFnFqI7xmCkL6Z3Ke02UeSuMUceYBU
iuiyOb34090rNO/aGf/SQIoH38WgYUe+ubZGzQYQlmIGqgANkyt+0whzfExc1LuWAfnPXhTURXvj
nZFhjynIJ6uSW/lpjIIW3GQuj+TbP3fOiL43EytXerzww1fjFCdremQctKum/7F1Xr2tK+kS/UOX
AHN4lURlydne9gvhyBy6GZrkr7+LPjNzBgcDbAgO8rYtM3R/VbWq/xxNjO0WWbqTQNlhuJ29kzvH
eONrI2Q0jYoQk0FlbkTPOl2MLMcIJCQUOYyJuSeZ9Jax8NqWCxDQiAQFBM70IkrF4hVnOwdC9zME
D6D/853hx2+t1CI6GOy9jo+OOBGLt4GPUal+rl38qZHpdhvTN76C5mspYVgzCc5Obc0NpdIXhkJZ
4l2UwTMNxzBnNPGp0WlQgVVU1EjnpTneWmxPE/BPaNl2y0YM11+CKWkzqNbmfh7tR0+zD6bnHRtL
7u61NEOdNavfKM++mmJ2wmbzaeT4XJJg30Nt2gX024eFDltbTzMfBh52hB4UDdsDcrAJldj5RqQq
W2G/LYD3/bFNi/CejnY0xfG7NxoXMyuP3RSpS2bJkmg7KcauMx6J3Lkr5fAXliX65WwE24Y9lIGG
5XlsnSyKaBFTmPox2cXh634K0d93XQNbUP/iptmGKasa/G6DvaYCkTGiS/Np14W67ZGPNmmjBAxI
ZsT3ViS7ti3RO/QXRrmp85PYdPQBpj2OVRCyWp5PpZmhghWJv8lglTN3dplTetSwoImRjJVmiomh
6D/8omWmQmxzjXCFAjcE4g65HO8EPVfc5OcL38hYRND7SCd+qzVdty3Y16wbadGypGYmvyY1k0wq
Dbg1K+RvFGmtxBCPUX81lR31nekNGA04n8K/6EL/jhCgJD27KradtWSehqqZb6ugeRgbKvoy+3ki
IQbve7jxlJ9v2QubK3s+4iN4nwL4CLl87KPZXScV9/8JB20nLlUWcDTW5B3wmPX1nFBfVm5qv5i2
iASAkUgNZVP5Y+g1mQGD82gQXMSBCmFaYuPWGt2jNgTXiBoQc/aeEfTBQmoM5ZFXt1OZYdQZi4PO
6kHP0y+rG7AsFAckgZfOpI5Oc90QN/mlz5hmdB7+JbLUdPrmqdr4bXIxceTvimh6i6FJrRtIY4XO
LUO4xIcSC8OUWnaYpcFwOlrxg3QH0+d8xVezdktvpcAlHfSx/h67Eraknh4cbd5qC78sxTsmBmZp
ZTO91D5J1zhtNh69sOt0aH7KXrQbVeO0dpS6APy+wHqgAq1MH13anirzqSBJep/KOztyyN6Qn2Ft
7Hxi18K85VwztXOcBcHGBJZWH9GguWlOf8X7Sxw7zyn8tdM1V4ZmPdVPsis35YwnzODSzg2YYk2z
1C0UxdTBKtDeglrH8aqSp8op9oEm0Iba2F6RLSayEs9zaHGoTXi1weAxzqOqGGtwyIDSP82kAiIY
vcOCBFLRXdVRkFYb/bmezdugoN4Hx/vXZGk/jpZwmszDMlix91MPOdW3/AdEmmHbe5uBG9x6lsFb
LbzX3szpFDEs80ESZk7Z3a4J16dnpDi57fpk3DRoREb62nn6C4Hwk49YR3Zr7VXFEWMV5QMMyzZ5
WY+h7NJlgtIxL1lUAi7xShi7KJ/uWbfv/Sy9pG19tdAT5jyHteqIx0GfmEhBdONOGBHy4q9PGdL3
EHjr3hk09pwxMUX2dTOMldnp9wDpYc227Yvdi6Wnpti3bDw3ZIC/tKsUJPYmXjko78cGJ9hBjRdq
jq7RlBl7FGT0y3KWdNlwVVF+sGomQZI82vczEQYNy0opsWvbzTTQsaRaioCpUwwmf9/Wzm0hk1fX
Gq7Kf46MFL2Dq+/KRmUgimu+ufV4n6ffrHawp5rjYusEuCEq5y6VNqNMy/mOjdiC0nf0CbJhf0qZ
I2pgxWZr08nxTxqxwzDOJnBEQuzjc2uxSfZpiGqDTW7NNyAgLyycnvSyRGPH+BjPw7XKxDU3TbJc
vCRZzyCwSELLpTrH8FA7ZK9hIsQ6PuvWT5tITnlm8wmopsJgLECpyLdS7iPTNkh8xVYNLfXbCq94
rqrPQuZn3K5E3JmITMA2jJYuj9zZ4Jx1cf5VlKq77brl6r4xXXZoWOZ4USoCVLYNwzawYPJw3c/a
pwwD/SapZolwyVqNEb+7Gzv2YWYpiEFqOrBdjoKjX0+bbozfC9PqN5g3FJCiGOSS058K2kJ3Cjmb
q3EQuvjYKAubbnqBgbTMo21k18dFQfPqz+WfBcB48oO3wmPmJDCnGyPNJu1ErWGT6y+F3X/gPGyg
+3SgLljRTxFAGY9gV2XMYTHoydrJSf1nC64LwDmlkdLGbALZWdGo0sRTtPVT/mKt0jEvGM59oVp6
O9kgjtTmYaS9naRuhAhteObUvhgIKbgAyFYeRyGM/Z+559jqeeHCsjXuzRJ9Wk/x7iSk4+fGcsJI
1imCDGdBruGTpkKjOiqHfdHYirNd0pnc2Xl9LMfoOSkZov1+LgGtSexkedrvQ/Cd+n1yJFHGha0w
8cP4E1xbBt7L/xgXW86Fh2QJdbMMqY7Z8tbf73pC3Js0E+ERppjzPz/F71PFcCqAQRyimuqQOQtu
qM6YtnL5kWzZ1ce88Kvj77ttVCiU75Kfq74ULdOi1e//UEM1WE0YdTZMYEiQt8W/HmIYEJaxGH0b
tQTJNZdP6CahYpMrz+/X/r4avw9//1j/+Nhfv/P/es7vb/n3s//XU34/JnH+k0RdXvh/POf3Z/jH
d/6vZ//1rf/x+d//4u9v/V9P/1/f4X99DF2Bn8c1OndH4ez2n08hY1zufz+IowJb3d+fN6mgn7lG
8Iv8/lA2KuLMZfTfv9jvW2Wpgn/9tmRnsxYE578Pu//6+r++9B+/2u+7S889Qazli2w1zoDclzf/
+jUnK4Q0sipiF5DGoPbM1W50ZVBw0rF9L7P0KYZ9tStNDOlOh/vdTPMB1N2tr039jtTCM8o5iP/C
3/eNrwFheusJUa0ljiEkalwUxk/OBJQNPK6jWUbFkQYNbh9UaSQMMBMjJVY+o2TicHasYQn3+mTG
CdmisJw83XEAFXrYFXWsMewV95Zes2qpN0HX+7vc7ux9XSE9YFXGJjCOWOj4n9olHyXydzWmPxYs
GEb73nfSjfkVDeGFBfXVkClLLJXA/FZ0Eqn8JW9ZNZSd+spNzTh7FNDU8dzhWs+MbfzVTp21ZVpD
bWTR+qFJrnlnB34YVJb3AnmK7b8uj9xlrMvkRT9jq7rje7ygZoqghjVgfLJN7Qf1gfuPwRwNhzKw
20MyVNkuIHBIxKH+HNCDrX5K9gAlkWCGQVwdQ20xwDhhzPkLaeyWRHUDDxQtKvdVvCW5xVqlaz9c
yUnbEdqlOqtXEFm6i2wAzvny0Lt4IYdqsV0McY//3dkb7eKKSBSZYMezw84jwWg4JMP47ivpus1W
ZPhph9Ydl+A+OUZ6a1a5xL+t5uCFqdoEaMP8iPMCpGmNwgDzbBWYjN/dMVPruHijPZ1kjomygUzD
ZJR19dogm7gZMji9QNAkONatT4HLOMPm77z6Ye6La5GoH/SA9KnAnrKZwKax+DM+KRQ6RJ2imU7o
z3K6iQO3WycJUdAIRHVgNbdiTAjk5YxjkUepCk5ve6hi66z2hnM66pQxLbR5iXSceqjJPeHPwWCn
Wp2HnMywrgdvZBi/hK39lC5gbyBzJ+HhCHW8EYnAUs7Gigxq2fA75nLQsOGbW4E9XO9jRDfBcriD
P7Tp3dpiBsSRZZg6Bpcx/dTRHI9NBvw2zzeg79O14zCQVzlKMoZ2+gfA4acxQzyOq+uoNQPhRvsD
bNxh1qMPiLdD2Ng4uJP0w6gdcy8zLVgbKW1zqunZ1zN1nXtGuIH/oCW+v1E4LMOIqaTjsRVMC4C4
YgbdSX7FX0+CZsRipq9SdGy560xqe1i67C+LwDxpOf9rl0k6n+ZFeenZJmr5XlflMxvgF7qxqXqI
XpAzwRXhzKDmMb62jVdsqgjAia5Zd2nCwoX6OrJ3o0Y6mSQZ7QS7MkHor0e4F02XBWetKe8D1SVb
CG6kd2BMxPKNzNhIaKzf1X1v3Dhu+mW3Trcn4ggs14Vp4kURcZIJQSfhxYUW9Bm7XHs95T3Ghk1X
lJghglr1yi6rAEJ9QcDvPLvsfgRTprCs5bM3MuoadfOZTBCvvPwkBQuKI8Unou3BBuAhjHzqOOS0
b5JEOw6BfZxZq6yLKQqpTi6xOOAroruvRHyYIBSHKT6wrscIgK7U71EMVmnOKTvG9o/hd3tcCbRw
5mZ14s/J66F526jFF1B0jFHQKzLP+NPbc7vx2LVv2G9cprifMVwS7Vi62jPax4Vpq0MbMETRZPmI
Dv3C7btZGSNXN4ywfG2K8pt+BQznyhxQfGbNZ9nq3UYSjFxPzHqc3E+JQ8YNoz2qHju7PpRYmdZ0
zK90fTzF9atZ6089prhOLHFZjM1mxBI8T7UdUOSbvE++BiC40Gt1Geb9dJ6GgFeAobruOk84yUPG
0wJTF00a0u9vhClf2jZAdJ8AEego3zuY4fU6w6RUmvrOGocDG8Dx4owTF/OQa0REPT244QBwjdoC
mnV2c1++U21fn9mQPrmuc9+rhi0CQ+gVtV8pW4t45IR3YixOfktvuZE7d4Pb4KgZ91aSI6/o5D9Q
h4IT9slQMjfeOY5N/da7HtM03TCeX4ClVj3DoKUfVTZqCwvECZuxpjCEDG9fFLTA6v3DEBTPZtRR
lgzibidyrCu0ohE1954GRhxYunDDqX54T4UZ70dDPlVFcXZtnK8Omug8qnfbu81cc8YMih4zg2N0
y7JYDZpDzqpndlQs87FCGqHRU2uVNVkQJjDwG6H2UkPGb3Um3hWeBacct0KW41FgsOFQx6XtaGFu
2ORuKvXtGe4NDvF4CvCnp4jY/CGeafpbPB0+DQ1h5GLfRtFtD8QY6ZWHEnti/3EXBfYtxwNkNFt7
kHq/d8rtFLfjNXVFTdC6S9c+8s5k6NucPnI8wWyVhU9WvhU5t02bPj3N99Z59azF6QuwBrWjqXVV
bbyJGkdTOcxp2BoAPGHur2V39C46+4gutCqxJzBxJMEYZG2EwUb7Xpp6ddLi7lRW2g8aloOJix+j
9qy316Qn0+OWPfqe38xrf7BnataTrWnQ/W244oqge4vYuHJk89rLgv6ZfuFYs2LpzMXDPT4FdNQP
RNphfVR/mFV88ba38UdupCXmEPaMEUN6ciKIt96hmeKbitG2qE1EjwLCQVFpGHBQI0y3h4LYbWKk
VOTLgIIRmIjxIYJSv4oEhhBQX7jJVeLeIZBZjvWkzAC5IJudQ9oJf+c3TDrcGBW3IZTC7I85bKF7
zk1VYFzVtT0WrYlhcLH2TMc9NKlCqBopOK+KexiJn67Fdd5NvkYE/b2tyieskeMqm4WO+7mlMNRM
wm4vJ98/eYOClauBg7AjTDJ2+e0l4iwn955ookFN3iRZD54lIdeLPRE01ts038YWvgO4Sat2bhqE
kpUYHVxwsxNmWG2cGD9LA1bYGtoVxxZLK8s8OhUJCKUzvvgsUbXjanpAbUFYSN2POWUkJGemwDRZ
JRuhT3d5WpwL+zFxsc742lZzLX2tkMwlzdSMbm3K7ib/Xav7Gw7IB9gIy02GXb6bEme0ul06EhnX
xu48ekVx6J26QIo1XggvOjJFH7Jbg4gPEqum5cfeUTdYFaxVECECjxJavuWCTmGeUvGsiKt7HvxA
DWpXthFBKDXor2Spz3yzYFbXDOw/wXn4KAuYMlmO5DpEKcoIM6cS24n7Lwc08lLb0Hzl2vhD0Ftj
pzf3gZn8Me3nwc2eze4BGzajNFXfJnYOwM9B1K8N5zWSydmM8bXHExMgZ2SpPvdhHHxAJ5SrIkjV
KQtYSMd4fdJJvCbBfNZ6C172NCfw1zDwlfXGoS9aiZSB41jREKC09ay8t840X0U9vOo0xW5ch5bF
NNX2qN+4rwQrTA7wbS4YTNkNMVx9wWSZG9OaWEM6GE3Adjt4W8hjVtrLEpZ16c0DHDKBxg6KLQDB
bueZ4x3DJvpp+YqdV+TPxUxMkushY1OEb6vP4L3kFlUGTXVxCzzFZusQlgJiT6MqTbp3Ay3ofeGv
58ikJpTdRDB8VDGmGBm7h7KY7KPrDoytRl/c5LCM0H17+3EG+EnopnWOfRIkIX6Qb9pCXewLvgyH
IMUob4/VyYzoQUpjhGLFEm/LgX/MBfPedcRMgWO3c47SiBtKSTHoYRtKuPDE0V0vA/801Dp2sSBv
3wut3QV+oj2Xjto1nWPhclHDQ4tMcsMa5NCY/vBAcDW99a30QnE352zKIrumSD6J9Pa7gcmIOite
44WBVkKd2bVmYW8Mi/Ha7wMjEH0PrOSou1TWBhnOZ4oozCc7JRNEh7fGpSCznuqm/te7fWIMJ9B9
DNuJvxI6y/SL5trDi/A5UFz/pRnH+FK5Izu/HI0+1vX5gA24ufOTAEl5oGry912Gbc0dgCQKFbmD
/PWxZnkeVgUK3/zMYrPLu78PHe6/Da4lhub/+Rgoy4m4mjGh9v37ebIULQEA/dbghNsO8Hkf2jzT
8bgMHwYTDcJbznQYpZhubK1zHiw3pYY4Td6lMRgrXHMK25yubn7fCsbqlT+VfvjHx/vGPdKwgGHW
8bYzGL1nqAt2OKF7bCMwxs+yN+xNhXtybyyfbVPlrxtHZ94Ye2JD2oOdsWcl1xoTzKlfEm7LeyNl
vqMfaU8mM0Du5uwkybp7d00h3ho7jV4VNnRgsrRPs7KMnyvVkZ/XIvAYRruN5Zjvf5825qFKpXid
kYj3QSxcAoNpsOV7ReyzRX6OGhswE8u4iQzHITCEd4kZX4YaWI+H3tZZdtFL8LbUIkimBM/AoB8d
j7C4tvxRnCigh2B5SLvSDq2ZBXxPsmNQXvvgVEn8QKfr7zuuXnUPDWYv8i95SVxycRXVnn1SUVSc
VIzxpc8b/dbSkmxTJe2dY6T2/rfSORb2cwtY7tp6FDynOdk0EfkG/Zy8C4gY4IFkeMY9yN53ZZzC
ARoR1EfdPxVyHHaV7uc3YtBE6A22ey8L3MhpixIILoidY4qamKfmrRe4431FfI3dreeS4W9ctvw+
rhQxf0mSNmKcf0bXOzUdST+LnSf0XfHGpL/D0GoJ8j0kaSegc9wBWXDMognuuoyhMgHGgUFl7mEe
q/CaW26350pYnixX4HIwPHGItDE/zzl7RVqkEeyV8u6Imnh3wBE2tsNdcKg45YX0huc6hRmT9t4r
OHRv6/nmtPt9tzJwcnOtPJYEePBAme19nyND0GqQHX/fxfdKUes0fNWJfImLHPi0ZSGN1Bp7h2I0
HoukaNh1YPBsI9SFnOPFqHSuIOWNydz+Ucdqyg/c/pCbjU5zbE+7ybPuweZGp1T2/SbuiFlzuZJX
b3ko3UReZ1/BevdIufx+wlXcG/HM8BlIFCc7QatVw7gbnGba5GA2wii2xvMwWPTDjGEHRuVcGjPL
lqG6MwufGGZTChtkD2+mKrmRDalcahSuWS2auyQZvmsHKimYcp+lpaWdQEguGzC/BuZrPvXWIg4L
gQec1deFGZVzqGV2W0DVC9nbN6eagqZrQOnOJiCXyZo2qJCj0igUtV2FcZ8SXOA+idkOEgq1YNy/
S0NP7utyKPnTBc0HO+V3MzW6W9MKuBIWE3dFAUHCL3Pr1g/uSlnn978Po5U5h8hHlG0z7J9LA/Pv
AwpCc6QsqDn6iAGMPbZsvKkGDmRybSerYjCcDpdIs9jcoI6dMxp8vDyODhPIwHPLLwQY11+5oD4v
pt9EmGnKbQqvayIlV7G5Yzyw0QhYPkXo78hg7CeScCByfDMWFFQIC6XS7T5dTL7PRkGpEKspZAeW
NTpw550RxNaTM1QGR6dj4Hy12R6M3bzTanrSVDaaZ3ts/uS/nR5B6z/7I7b6mkTibcmxXbhA5iCD
YBFIJ5b3QJUusxYke0ZT5knZus6IRUYHF57cKbJpCE4EqaS+nXdGzHWw8rAn84esP4yczsq2ib75
5R+qFDy2RB23ojm5+X2ASvfKGc8us3e1O+wsNNNFpfulXpppHElSYs4UAGPuppo0Agv9NZNm72AH
Tnch08fuSI7ugw5tcGWNuQGQrhOnZnngy0/daL74oomfmsCnqVObMMQlSnsk9nn1WJuuhuWiHCTp
trH04lkGjX1MpHGSU/XZDlp2JUmdmhsi4iOLBZYt8TxeNb1Rd1wgzX0uOouoa6xey0LcjdDLNwhs
QMFSrT35DERnIvYXguj6FsayOs6DGV+7IHvQKyN+bNtih+re30AdqlasFpznKa0PbDGjk5nApDBn
Qlzoy2ziXQ/vQIlIC5taO5a1K89cC+ot8BPtnlUQKfkU+0U75K/Z1PQPZYp6U2RZcbKrVFFD48KB
1aT2WGmGsyefB1lMt7XHBodK0cYPxsjrHCtixh5HqlbGy/RrKRtujzJwYejMunOCYcoWvuSk6nDe
XkEk2vQbGGrTPsiaAvAk6/B7Lg+6sqYrEfuHyqzGQ9C8lWy/SzxbRdmADYX6u2+Vu1Tdc3rhZcGj
yqF7z+vJwGDoyRJRrWQRCVnhOPSv0tbLOzxtX6pOtTWJzZhccMkWLPaOeZUTsVseakxDvq5nd5Mq
QSEwRG01g8NsitMb5un1qbaIuCwf+n0gYA1nv8wNrNrKPf8+FDPXvtRw5/D33SSWwbbEL45zMqfU
NWqefgukGIZXt78PVoJFQ9XBuJeQpk+O7szhQ8RJfjNL5ntMALJdje9855KUWk9ZcYgljawWkRqq
XdzuYoGXgXeSjWRJCCDZtOSEPmVOOEVoEvh9i6kOK96YLLTy48soOIHdwKL0tevZUroki0KryP3Q
sNz53kOOnDQ2i+Zc6velaPpDPwKz+/3klOOScEe6GVsUnZNpzozkf9+cl6tR3WcdlHob1Latu1fl
2XR9j8Lau9Il9IXJrwV/GsAcToZN7mdNaMAJuC3mAgdjDGTMsRrFGLvygT2cWT1y6uaRcQKyT2k9
JdYR5Icnb8gjRu4UrM+xlA8ZFIAVeAl1SKMmP0246leF8Eoat5DJuXmMf8bOaWgUXAFCtP5wIYcN
2b+MmalB4S26dW6LazxV+0xF1qUectLqgk4VcBD2pZ3rfz3krV6ysDInNgdzddG6EpgA0aVDFbEd
0NhIpDhk9hLr0WYio3ViMcS+uGeBPw/tUxD42bc2T2HP8B+bOkquzQYQ12x9HvPUuxttkW1TKyU2
Prg30DgasKoAki3A4rdKwH8xG9sGhzIpY+cNhPWGZWjBmpWRpKy33I7gu3E9mrCiQS/QJzbllo0+
XuUHm0glL1cTHLHJajuFo+wa5+aeZdKHiksBi1Qwxfy/VHZT7NBDBMuQObtKWNzimHHYAcYnjuOv
0jLwF83ZHvX4nbNKrmC7mxvZRcxOCG5yN915kysPGa2/jWrpEwP/x0afWFlv9ZdZbw+WX8qtCiZ3
VQ34U1lLGjgmr4x3UTQqFzGj3/kGZ2Y9t2c5sju1sMcjjm1aySXXjh1q54JsQ3wAtKc1lky4OEIt
d3pqzTk7s3/9rBDht3ZhH8eprg++PnnnySQjUkF/3i2c39alwIpl6sNoaONaEbFcdzWrurbmDcQk
K67co+E0nxyYb2U9veTaDFa+bLMzxdFu/pE3MnqwfTs41Qxh2fbKra+WWbFl6seR4WSfNY8Z2cci
DZi627jWZvpv0uBQOZ2/SpZG1bLMQvQb3MxV8Jn0LPCKyfnsqx6oA/UBQybsU20O18Tyn9q04RJ2
atVltjztxAlbhANAT4tAYRdl5Fr0jtq7RDxoeXIsdCwtIJNQwOlg6vNhn3vA+PF8bg0RWTu6Xb5y
tU8m614UCU5iTMDrLnbBh7RMtOY518LM85JL55n+dhzxQ2WG9TJ7JQbEvgNd7AL6SExWv9K/Myt7
18UQhrrSR4Xosq+qU+9pcCYn6uurHG2rEjIUjruTJp5SYrC3RLa8xPsjXcPD2RZwhbExhTHKPvtO
zMDKYwNU22z48xiCUGnka7tprja+7x0J1i/UofvcxeqjgbKrZUAfK385kEMfgGf2SjWPbtweWA4B
gciZu8cnze2ffMdnJtqWq77s3lM6R3m9XchyKYkGYpWMqfAWzbp9EDR+EV28UZc8hgOHpUyuGWEO
t2LdwqW98UVdh2z6OmsiwuwyMh5dn8PHTqZDVo3joeLnP6t6PotW5ybMojXRGJvUNjEX/CKjhd3B
Q2RcBVl/Api9Ze1d3fo1C6MMH2DnAYtuGM84Rjk92l5Bma1dfSSaOHdK9ScMEIzZtPwxVdSbVi6+
rjb16pWIAamoYNZ2Vq+dg0xvtsFYqjDNi/mS2Vi7GXM1YQYuw67NixaYR5ASNTSd+MYqYHPEOgQY
rwrrBKxTqQXfglrOFfBtguyZQzeSadC5BVSVSvodJjP7dkyKjwHT+jy4EHfx/+Gy2FZTHR/MIf4T
6Pek0lXJ4iLu5ANXmatX4QXsTKYG+U1qtBO4e+21rrtPcpO4rVObUjY4/sJavgZwkdt6T7gz6rXZ
6xd7zFyIAv2xJnYPVGfW890wTj/DSDm2LN98zK8HX3av+IcSVIr0c/zDjhvxwxzmXWyhSkUur1GO
x45JNjKbge5U6h9eCjFROPSSS6m9jHhnVnELYrBM3kx7eiQ8wWjXgAMNHy7zPxrNBiFiM7KqO8a7
3mg+9NrDFOXeKggk9+sG532W4Bae23ZVNOMOz1JlmHvFkknRphU63XRrp2a6pQODFGwWPxml9FAb
eJXUIFZCID8Z+nzr6aDN7W6B7lTc0SA7JbrotowEX1m+xZzzXNsXYcbriA0EiPlb2vQy4ilEZYYB
jlJLwH2IcmxcpIg1/XaIjGvpJG/Zwp1uKQKgfNzaoHmyFJm+mnaaudzOdxWtbdXAbVuL7DQcg/vC
q+OwjGr81I2ur1y9uJopySmXVdnvNpjRh/de0tIWFGc7b19nzMG0p41vLDKOPekYejdCEypk2nxX
fZuTZgdqxw39NCzQtzJWb5FRGnt3AKCR4i5z6U+74qsx12X9oQ/TF/bkz2wyuM76xXuynbIGYInP
eVRP/mmUg39SSf+VpcT1GFunG6dzKNBI7VViVz+BTscUV41PDHfPnVkYBKVZHaN6elA5jSpfcUvD
R5P37bqTMiwkERyBpqQHMMNLnR2s0F6olvwxdRJZdXebKfaN3dK4YVTNW1zXdyziX0xFItjKQES0
0TnWm7O5TB8Nsv9CON8J2WXI8f0liq6jneFBbvazYh9HNe5mSvQ2RAnDfI+g6wjk9yn/VKXzbvpM
IrRWX1MeRoIvw50uNPGnS7VbxkYXz5fs0/xj4mW0I9xlfYDZW5r3rEecvRzFFpbbEeNcwlKwe2yD
7Owz5GEdbyTxJRHO4xTFxy6B4JsFREdoQziWssQS2gE2hsPO74Pe0qZ3qedznICr9rYldzKO/4ys
19SqVTKVWMGGK3siKBsF1Znej5Zw+RBBFWz8HVeoQ+rhWE5JwGLfd1xCwHjJqoWXcKFV4N7A69j7
WOU9h1tRMmpTmJrxeyzVsG/UYw4bBUK/DfdoILnIrKSy7FNG943IQFjlmJJxcT7ZA2Jt7dWL+ZnI
KmDKPWrl1ec0QwIlk6jfBzh0qZhRR68M3vAvibUbgSz2ka9R7MhPqfpsAToDEQxt3Ky/is7MaQGO
zpUdM1Yfe87ExCr2dibu7DZ4LXrxIDIS1GWH5lIRkhwq/LaAolez3uzbuXjvU4vrXlriqYvdm1iu
22i51coUuc+DfeYFPXZiivNiH/GPHafDDm7nSIPDGcSGDv5M9vYPsW0j1LgpUWEbDkYRxj6xeqsD
mU6l4LrC5XPAht3E1LsrkEUqoA9MzgkGEa/4osJ4nXhmaEaw6GR3cCwsrWi8O5mUr6R2MXFIcSjS
t76J3otGWeEUD++1NmXrytSw2BUOTfYRxR29OJDiAHklgq+2Vt/LWrLvpsfJLd4aJ+83ssGnmGXR
yTCetRzfiuOz5tN1kE0dZ+kErJp7jD3m1BkqnAuzLr/tSY82rUllYmoPZLCzM0OAkx5DzdVQfUv6
ELmYajVRMMqIaqs8mBawSvx8OreuQzzTh6yYhXBb1cH9ShQ+SnfqsDH8b4yUDQAGEwh1zTKlM+mE
8c1nCh5BUsazg6dyCL2qtM64/HKXsiIvkaEpEJ7yj8Gy1TZHbSYWh+dibPSDZmUvLV7xCHqWhndg
8Wu3GhGPVqtv58ay6Qx4rBV5MdNQD4QsYHWDGExSAgOp0B7MyURCmOo/evAQ1FqDCchfW2NPDgd2
5dbh+5bu/JDOAhBk54PyjIsQdEUPZ8RBCxwZeRoGO0XdpmGHoXlSfA4NfOuEauYVnQ/xNRICoFyb
k1148kvt0ritgSAH55TDIY6L3+GjXBZbkP2T5lpw+Gp/hOmt6roKIH2f5soABxk40HXa4F0KLo+J
S542aMxXSV5kUycU+mnZZ4qB5qj5WsyIbEJ9l9XHxBJBwRTgNf0IErbTTv7BCmG4wdHL7VmFwAIw
WTO/1jpmg/UBU3FJiW3X74Ypv5StW2+xULQr07TudS1pKQ2BNzor66u4uIKWDYcan3VlY1NVbXrl
ZrFyc/7IHYtGgDxD6CdFureY7K7BrJV/aiqURDPcGL1/9//Mnddy5EiWbX+lrJ4vehwOPTbVD6F1
BDWZLzAmkwktHfqf7lfcH5uFrO7pEm09M2/XrJtmWVSBIOB+/Jy913a67lOwnjHTnOu7BvMzciWz
aZ/tAVWSHztbYXEaK0HeRC7g0yxkItco/OZQFm5OGddUia7GNGfc1bSvVgYOjFXQditFmPdNGd6N
iRXcbnqLbBviG3KQDSU2+QLNtGp8d1gFYYiFO6Lz68btnSz04eSaoB+cwP2K32JW/Sb7ArsfPq9s
Z0xRsaoT/aV3hzssRwh5BppLUwodwnFOw1y4N6XZbHHHIZuS2VLF5B6QywIQIBnEFsop3noTQBZ5
xSvL9T5tzmwscdVhmswjEXZHypaTCrQPP26O2CLXFplgftF9Q9NQ7k07+oKARxwIvOAmScIlBt5w
T3oube2u2k0Ce7jbp1uLCRlSYQpNxGVngp9eEPAgKSbDq5zKRcxZhpACutANrKjaC3hkJ/7KRAWj
gICakVubwXoIkuzZxvuQiocSwcO2irM3LeK0VJnuDrD/oQESvhtIsVH5S5AhHNf9mmAFA/xiGxo4
zGuQcuZYbqExK+IwsCzX5BNkzUdOnhgHAQRFTief6KbVS7I2SdIAX9rmGAES6LNpPRJTYMGjV86l
1ysCRsZHHF4PutGj0KRio0WcBmQNPuMNdMLm4KQyPGia/iVNnH2qZqahdJD0uB0ZlEwEllEzPY+0
O7N+uq8kncNkQn5sAcnKZ2Jn38wppm6+aO0JpbucFQ6pHq/JMX/SK0bDumi+TeBiGezvRdRcx3qy
V8IJdmArxyNO9DeWw40CXZto48R6xcjAjd2zZ7ZYxEa800VSbGxvZBChQFXKotsYk/FYJNab3XAj
ddHAudP3vFXleodAR+0++MBFBxoNS2MUSwig+laOTFZCMn1yiAQpoSKE3WlQ1GoeXE1d8gBCo+2A
45smxblNDz68in5A6Pv8XWFx2ZIKpgYAEJc9B+WaIQwwFg7f4rtDBjUCMn9fdvZ3I9FQmCIQcFMc
AwXdPTJXLnAQX3q/JrqE0CwRmQlv64gLxGYI2ncoN3qe/mTOc4lks0bKf8xJ/1nahsvEOFLYQgAX
TL5xq4jr46eGHBIn0YB6b3kJ5FM1GSZ1AbQyJKgAooh76v3mONPKlV8I+IOeD8RKp+f84ehFeEbC
zIP+PJAWSZ7p16b0PJhTiCUH33w3SzZ8OtKIZ2bLE39kPb5kteUfWnQMXdLWRzkCRpUN9rEIaDbu
unYFwMxeWcpaJ16KjF7Eggk6XX1sbUPBetALptxO6yN6hRA59g+UlhJqDgMGfy3trxYZtBsiUYNl
PZCthW6l2CGyXOCH61dx5SLAsIonm9HmXokZy8tzvQeIsU6bRZiE5bbmcIrdizOdx198HchVVOQv
od60u9qFbxOGKRBpkxHh+OJbGixL5CqMRVcGzNEu8+48P8lOCbjRTLdvQ01rSHHMs/o2uUsw1zLm
2zPZv++IzikVOXiGfxu1YoYP1V/DYAoONonPsnTak+pSsn+wTHfEdG0MLpFUqcJY6BaZtbn4wpwG
TJskTLPtEBLq5VwjSEOtwrLkZOZEjJ2n/Vj6jBm6+j4jbSKFM0m7BUWuHiLppLatSNiT3PsihNnR
eiT0MrzAgmVvVO6nOxyXD6HhkRiXGkuh8dtl7h20KCLbADro0nljjkBwR44+UTb7wKX1xO1MZ0lN
OBQbwEPoDRQ7ggZFIeoXpuYYPCMi35S543AGGKtlZZnnMoA0jq3TxenVvugepLc62XfxAB66nJsQ
BWOi1o6vtdYRPW/I049f3GcUtLVtcj5FAMKgp9xzbuFJxIXrInoogckBSWDxhSV+P5axtskFRYth
mO+yIpaypSpiQfCJNtyHVvxGW/gGCgMMo2yIgBdRvYgcCSFggnqKxIsvj2mj/fzTv/31Pz6Gfw8+
i9scDlbkP+VtdiuivFG//Cytn38qf/3P+2+//OzqriGEKzlGCxPvknRsPv/xDnUq4Kv1/4Niok8c
9BTLJKyqoweQ4xIDJPUsWv+MeIdzCFDRB8a1Djvr5Gs03uSk09Q1iFUzapqZHsDfqEcD2dewo5Hu
GnvS8O6dcTe0cX3tEte5NbbJRdY5Hntjlkl0/vW/uQ7n99dh8vJ1w9FNy9CFBZPf/cN1uGMfl1kO
6h14y0aUndph6+4WMsy6G+zaGBitWawkU/i7Kk5eIEggM87U2ZOOdqlc39sNRvm1SgbtErobqy6C
U2pHD7HrjgfiDHIwEaJaY3zDeoIB1NV77cGxc/+ijzkMxLBxVv/6kizvz5ckPc+QhuTs5Ri2+ftL
6tkPsIJ40RqwWcwby6Q944TBDCc6Bn4qXkRgbnvKV+KAQmMF+3PixKXuYEimn1FfbfXOYWnIkgun
AmPQzes/PpD6S1sgip8qJ32w08Y7/fgwgaE40a5XuPTSweyuIA9pAqO0f5yPTsuqKC3I/MCauo4E
oj7DYzaoQe2KUi1rlTW3WozBwqSCn5+m9AmZKscsx5kOjPLS59Lh/qEBwTQ6GvaNbEtazXF0aXVq
pzQka+rHP52cRX+yUoQgaXa1MsPdZ4H5+ONfqdUG+x/v9L/97ilQP56Kj4Krj4Kw+cM///pYZPzv
P+bv+a+v+f13/PUcfdSFKr43//Krtp/F5T37VH/8ot/9ZH77317d6r15/90/oNOxed61n/V4/6mY
hvz9aZ6/8n/6yZ8+f/yUx7H8/OXnD8DpzfzTAjaMn//2qfnp14X8zS05//y/fXK+gF9+3rxHw/tP
3z5/2r5P73/6vs931fzys2H+hXvTw5Gqm1K4nstNysHz189I3XVdx+B0LHTL5nfl5O+FfJP+F8uD
0sT/7TkyWuebFDz4Xz8l5SzoFfRkhQMk4Oe/X//fVrNf/3D/fHXT/7C8oaYUlkdf1OZSpeuhrvn9
M2Qz3QujIcBV3QYtMdTe1nXa93Qi3rVQYUGZRmiEjOmnaDEqkHJsXm0hjbNNv/Ch7SdaYpzeiRcf
DSAPepFT+RddHkKnsr85HSHlbvacopgJnGlhlcBZRxKNkvyc0nHJ6s+humsQyEe+f2+P5oMBldpp
oKJ6w6ojl4xEMHzriU8aVr/NYryXbfASV+MpcMWrxfIVT/m9FcE1j6LnAZT6aDTPZjmHgGFEQapG
OhOSfR9Laxb4w8Jg11n4kXfnGhnnrHhYt17b7NAaRwuc6GQnpgyeeyi/C9Mn/ARtn3iW7YTRevQI
GoXiFY9NQaJOelZkKLLq1OORyQ5qHbTFDOE3Yet9ofLHig1nkkhjkhmAbtCjnuIy3za9oKWNZYjO
WYn8BoMBK0ar2vLUBg49uIkJstw44YYpM7MYyg/Di7H7IpoRHJRjdagAl8EVWqTZJQu8czyAMCvd
t5nyMTZyr1v+E8HD+iofwd9toMgZhyhxwrcqbeOzjdaw5ZTTy9UoEg1luIXJhJ5x0tS0tAWVmVta
/YQ32Atn51d5N2YTrQmkeuP6f7+s/M/WjH+++Px/uGJIg0f1v+qLP60Yj23+//6vin63WPz4ll8X
C31+7l1JnWFLy7VMk6fx18XC+YslCVP0XOoAoXts4v9YLPicKRz2dksKz7PnR/jvi4X4i2Tj58GW
psWjbDr/q8Vi3k//UQo5UjeMebXSdcfybMsRvIbflkK1pblhVAECHGIw8SRTjkeh268ok6JlMGq4
pK2rHXfBwXXr+2JM2iUsG/cUavIZ2qmxVyUitd+8ff+kPNPFn14TF8wq5hACj3RAZxH97WuSinTi
sEXO4ObNk64ZzlmTYby2CMDeFpDRkJ7jEQ5I2oLhGsgts2Z/+a9fw1w5/e5tMU3eD9dlDTUN4bl/
eFumMCl80SCkC8IoWRmcRISrm8eEOLttV1fhUiXKWSvT+favfy+bxJ9+s8218+stBwikp881329q
07lWLwvXo92QcGAuC7X341pyjACAI5yoO9hN9T31u+xcNI5xyA0NJ1clvUXG2OHAvLl40oATIXcm
2t2s7LOsQw/2wdIcUaEn2QqWv38epBqubZJelB8yRguN24QxhirHE8+hqkBFpPEXxwGDr8xvicK3
mLoDSVYaQG1QqLQh3RLBBV2zK3ShZgV69ZbUcYZOtCW/u2DKj1uqYsJikLhT0+l3Oh3hkGv41FPO
tIdv2KeMZI22PGg5f86cySpHKfHFz6NtG4rhhhMEfmPdHUvbGW6RWewQ8O1yCWnaD77oMJa9tvzm
Cz/eWmFwJCo1vo9dw92NOQDs8TkyPSBsnnlP8CeWn4Kod/faVaMG71dMG1Ra6VzfovlU04dqdYXw
KyqWuu2ucscMzopO3Jk2LBuS8G5NHkKNhwHdZRivTOztx0Dr3HUlMDagEA/vGKQlHPF9KvFgLB/7
GrsU4h30+h5jz399n0hpGX+4UeACuFJYrs3zS71s/eEQAw18HFrT/qDNfhcxo121AdQgu3d5ILyM
sE87QfFojPfUIlc/GO0r03Ofti87ITPVWvcOpSYZIBnNF97EjT0I/ywa3hQ3ZI6ieL7wtVnXmHRY
cE4Zp8PEWjgtqFxy1Pa9W8Iccfo706MSNkJtLQ2hHaMpuRviBmKFTg8p4SwSp9pbG8FM5ly4toNR
HMx5PtiGHPb7rtC29HefqOr1XQfuiK4mMhGYVwGFQcke/6IL2Ir0o61Dmj6NjjQeXGsyGCy/RZH0
r4aE5gYBvT9jcdoj6jRWQ+H1R73NX4yAztskGFiVcX8HVpXzAKA8H7qMJCq89uT40LhRwzBGn95t
XOGhq+HYD8I3B70JZBt/o3X8xKpoH60cw5hZPHdGdJcZvjyODidbGq2rdEyRW3TYmvS0G66eYyPy
qt11gg11azG32gPnRyJfZP29Vg8k30gDf6BJXjpyfkk40gIBWnMAKoqCug+CpZAmNVPGqxz0beii
nG3EOzOVmFkw2icT4bcuBDNZIbqrHOzvpklMnqqn97xtio1exnCVwNrrhMwTYAcIA/D7oNE0QCtU
5+6NbrvGAWgT0HxekuP65sYEheiI8wfDo19kNQ3uIXc9ckbKLOvqWZW4mT6MmKzTSfTJofKR5iwn
KLAWYD2GU+1ad6jnBjBjbXEi0RpsPEhlvR8uhoiSncrNVRDXeJB4rY9dNiWXsp+eVK6mRybKRBvH
1VfpQ7L0zOpQ9QW+bAYCG1qJyxJ5zNavkrs+ZGRdOyR4JS7Yp7ys9iUVY2WFGDLtNEe42qxC1z5a
JWum1YQ3KG8IDn0cd1a8i2Sbn1kILgaZn0vVB2ussTzyEZZ1cHr6euiHbQkmckkJlS+r0X3rDFZD
BUvmVHWQW3xavCY9aYAf4phF6big9fK1DLviSQ1Uy2FP9vIUpFdXADIS1iYASbxoByjchU5gUdRG
ayvt8l3OuPmlrMg+msCKbhgut3PECkHMUD0jr6TP4gE+SBO4t5N+nVD4GPFdPRWomGjUVzRemIt3
U4xjoc/JiplMcUMg9ZbO7O8CtToUa1rmCS0VQpTBAQl3N5mfelGYV3JWkP3ELd0OinPfIlBiRL+/
cRGR0I6BpUmB3TZltg1m9EiswcCLFCW98Ui6arnwgbdtitFfDUPrLrQo4V1L4dwZJcJjB/qr+ZYa
NSIqxmNLjs/HFjnQghe8kdie9iElbQZ6zSN9EzV7e01khc6Hp2TpNcQKTgkskF5G+3CGuJTNwR3d
G3svUay6H4Pv0y4ydlzGVVq1THRUUCS2cNvY6alU+XdNs/2jSCOUS9BCDqoW4sFU4zMA2w8jlubN
nIMkdIpka9ReoIgs8yq/8xwwNMPUWneJN723nPK2cKEJ2Ggd+1T3+kvoz/1H4F1F1/J85bRfh8y7
aNIHymzF8S02umcbXUXWYRoaPcZouChpII4eeuPGfiidqTpNELpLp7r0BpdTeKqBK70kHZM8bJPr
x8EbMkuHJwB0tZNlf7Fwy/a+6wF3s57z0ZOkgmvxvRfJ6qqZA8+zhiaOGEKohnOix5Dd+hCG7xTQ
E/I43C2rNtQujfGtoSEO6LRb58iqAOLaT8QjvKjOXHVWNB7ytmeUhVN9C6Hqe2IS60HmVTEq+2i4
sPK4tO0Qz7TT4SUDAZKqbjgaLWISYcw83iYeNpie1UETbUGWNxArjiyw1KSVvTbW51Qk0VOvPvKg
EOdScTs1VZ6/Dp71JmviyFw02HFcpvvUTp/Qzbgk6DrbMSm6dcO9fxxCDAmmz8JdsEMtjK5s15Wt
1wwRja0ZZhaa3Fwd48DVd8asrYAoY5cYLMhFWhI7Qs5ihnM5x/6GFQ5Jaln6J8sNl3UOntKY8X+5
Q4xmbuJtReb6nLOSb22whhYZJ+duHxsj5RQhgMo1+wPW5QyFa1nfEeQNAGzU4N9N0Fg6BrkRAAg8
TP5+QByxl7FRgb6si1vOyXFBQIW78gqEQHaKJMuDPjrH1Ww6l/2yDsneNCtkApAdiAEVcHQ6cBgk
fbtvKZGDeCtRDxkl25/mvU4Bgnyn0C9ae0CeBx2mKcgs5EVOcHc3npmGm5o0TJmrZVoe7dESe4e5
75pNz4vLW0TcyXU0LqYDdoXXhAonFjnGW3T5LElXtzCdjZ6CnRHxNjPj9AsJKiQQmLa7AQb5xR3r
CqAQse/DPMZsCfOhv+A9jPTUz/izv1d5rD0BL5InF8dMECKf1tryls0fwk58GwpAMtZooXrsGQiU
VffYetobxAPvrM1iBDI4P4PGrFYdirqHXgdUWPfTxiLYbGtYGc31RGnLupN7UhRyOHpetG+yjY//
ZONUabf+ITyiTIMhZbwEhrv1taS4ZJNVkARI6Pw0eQQYmOhYEPl+HXsgkbMTIOjtZ9Ijvxe9p+8m
1xmPPz6Mk9poII4OJb6sgw3nXB/bCVaJjfkCPiq6eHxxvX1Vnd4SzWI+pbAeHvTYX3Xkdy6zNDRY
P3sQ/71bPCVWtTdKWg3JFKhrXdXqaskhPYtJbuOLVSf1BqGYWFeNmyMfvrht724QZHqbmnplLcBa
rExZ26eS5SSm733iJviKIRXsgBMcQQyeqmqmZ1TMS2SH3s3PLzT1u50jZbygrZIfE1ViQ2+ISFWl
6A6l6THtTmEhSTT40xcd5cJxihgjDSbOuyZwvzEGT+9wOKsDbDa6LFY+7NzUUTsiPJ49k6Ln3a0o
4qTQytPU2yt66OlzXKkzVIaQ7ikFZK152aXtmj1HGKoAjRGti0Edw/3cwU7Gfuca7V0KyuJM6mfO
bk6jZuClTWY2ElZidVxqWhydqN06RlldctthQNPU4Ua3QQGXOtQJL+67VxUqJpI8zMfMjluwTGQ+
S3CNRDW23ZP0Y3IlhrI8EdTsLBw8WHEbja8tTbwN5LlgjrQmh8bI4EgFh1Ev/E/NSoAwqlB/0v1y
WBdxscZPPF3dGo+1AdzmGws2ngMxvBc5irg88kl4RZm86M3eh/82XE3yjZ7M0M7u69gjdyeR85SO
phipjuc0LAuE9/LshNrIBM5sN1lZf0+6Zh6/ljeoLtoWfkIAF6GZlo5df6BDmNMEAoVhkDe8C/uV
aHw8Xk5bcI3tu1WIBYm0qAcTL79jRAWuJIDfYKrwapvj0bfG/CUOi0Pa6Oos/WI/FGTUCKzPlN+m
QSxN9eqlVnPIPOZNR7xShE2mVvTi0hmL/RxFlMQixej6KI12Ohbc0StTn9CM+tgdGOSudI/WQRnH
W81Fbht7eoSFGgVkDXnXhpNYDHfalHa7TksU5wmXwGBhfm0QcO19Ipw2ZI4HT2TnfQRBVn5DPblh
ND8Oev7AQz6s2qnEL81jBv8MJ2NvuzsbWMCxMovj8GoHnnY2I3wtJqb0xEzvLc2Re78iL6D2lXNg
VMUabEQ72vbIcoaQZRbFDzLHctqJCo8/XjWFLKk1LxwYEEnUDkUvzJdML1DOevBuMLMf3RoeYZp5
W1uHI4GFXDaDcbJQxa0ZclMVprq1jUkm4CwZJFwCssDOztncyHzah9OLnfnVkbiSjNoIGbIvN5oT
CNa4MNtqbfrVD4vkICLCKnqMzYGPwCfihgaUgXtDbzW14bUoMN5Vex+O6YPK240VVihhQlJ8mbwY
B2nNUvSpJz628lAzlFl7oj+0Nr02f4t5itiIQA3FPfRfTSbyWpbphM0lu4Y92/gP+kcYnn2cT+BQ
iKIO2iHY5zL46AXMlUl3a35y+IkA2b4vHSIBFRVgPNrZxgXbtyujzjiUhEYmpeYdKoW3LZqci3Cb
8rGIUI9WF0k49Tlj4p11ZKHDQzRPJTEpfogkRWi4fXpL26FhzRmZGufBNV/cbobPN6I8+lUar1Vm
JrusFS76tegCXAZ/Z1I9aX2hHTvpxEDiZHwbaEnXhf9AZOyzFeIcr1hp1kZE1BP4xreiQ9KiUG0s
hm5GSZBGtOnCMUGRwHnRivu1KhqbeFo7ulViQDxhqJSpZXZOjNK9yA5WXIhwbevGMVFsdBgWg1zy
BhThcOisUW1IeeGB0lv00q1j7YNgeshCBZ0JkguKpV3PtP9aTdD+snx6JToWOayefeikNmBtdSCv
mBP27sFwrmOaJ+vRF+gMZfghFYooyAEkz5EJb9qZuY+62L0LajTjjpmdas94ouqrVrminqEYP5Yc
dmga6ieVEZ5ZuWSeJUl9+LE5ZaGgPDHS4DDV4cEJZHqrO3O8KyQKqcT+RkRCfJdVIzGz6NMWtdZi
QyEXZluRyWKwtgaQu+S2AT2zrjIf8LMPzdrqLQuadLMeOJB+jdntdHRKWds9yqhI1nEUDafBAqc1
mtFd2gQOEVSf1VQquvxjt2Hbio8etg5Pyr1Np3Iro3JcI9KsVrrCJ6nHZcig3HiLpqI/5C7sTAR9
06Ku9PLsJW15rZU/ru1ipiJohGWjG79gHWoeenP61oVaxEjUwEBm0mn3nOLV1zIfXZS1kaaRbRuy
P45tjlutxJBMgrQO1KDSDoHRvqU5DoMgcCy6IufSquK9X+pfmqC/Ny2VXIitecunDNpvx7IJjydc
6bBO1h0o7bOt2s/JHKKtXVRwzgC1gnSihEjG6dRM+ZHsohL6Cy8FM+KdXnUbLaCMq/tWY/OcxEEI
KBaer7pDEYn8pedcgyaO/Aef5ggKwfxYmw3C9E7AqgY/rivGDOw7jxn62W2jJThsfLN8bSF7Oq/s
XeJDaiGMpqxzLmbuWkfHYkTkttUuJZ/z0iSM9DFpV0uq4bfCdcpnFYMTjdNeP6ZwwlZFrvkb41aG
nrvTSZx8tGlCLb1UC4knI+1C1SyNqo2PYQedOE4t+2Q2nX0q4u82LmozkOGlpDO8jE0b/YodVz8a
WJtet2YrdinWQpF5NmEkR12FpE42KxKotXusy+BwtDE6uMyLNmQK+udCEUEnQ8z5SRIdEWTZG+4b
JB/Z5OHhKD3SVgDqhlZylsTxXWyzESvTNdjso27L2cqbg+bGpWwyeQmL5g20b3tlAkQPva3PipYs
cHkjezXqsFwrHdq1bw71CuLQdFPOjAbL59hce9TOdZt3m04l1Xqe6+2niL5SZjl03KRzsnsEGJ5C
SNanQXHNnQq4C5OiTmN6TKaQtu0a+2y5pcbUKN6TlTqeKhvRKvLMW6RJLM6VPkcm99OhtDZC5Smh
8MhfpYZJxO64eQaisKfhS1DH6GQ4rDuO/TRywD7HTuOcRZgcPQHN2k1689hkzr7L5kfftcdTl7v9
AvVS9dAFuCyYoNHNsKMXO6etNKKVJ9UMAU8KgGHdJfWNaZ+7S0prfKynfAm8IVJp/Mnpcpol8dfa
1wESm6b7IloyjA0fx2AUwqGfihUcg7ND2QXAOqkeaoHAyHB1mHwOYjomic5Li/sE6/osy6l1caIR
6+5bmQabJDDGpe3pTwpd0UKAsz6m4P/Q7SbGJgw9zum6MpaFnF9qO8hNjVRunQzZl0zX7PsifM2w
pp9KLX0GCsPeYN9jBfZOAQNV4YwrY6zDl8ApnoypsJZxn5AWwt186AlZBXLu28vECM298O/jICnX
8HCr+1bB3tf8ItjZUq1qzL8vvVffefzqvcfDjS/YW4sRxenMSxBN/73DTj6GVrpyzqVmRLd6/jBE
cPhm0JunaeFJz/YTFNNzFNoeFVzSHgc93JoVz2gGPmxZyfLVaBs6aDEII+fYCMs6V2Zsn8vpsyLN
utCKCdFCqKNSwtRkeeoWi8o7ImDDK22cJ5+Eq3qiGVBgSMJkNaGK9OQOIWx+rYyI2Wpm7CeV6YdM
qpeqIyUhGXjNXVIUz45Wbcs58dWglXxkJRvuSXK4FVB7L5SiXxhxEJlo1vcyNYJ7h7Z1wUHhWjvD
k9m22OCn1FwASlSLIS8erMn6MLFnUDphAXMm1C49Mrl12p7YgvGB1OI+aR13R1f1OwW7d+84w1Uk
k/5op2j0sfokd4RmtJMTbw1k/iD13ekYegwPUndFChatN43kHX0yFVk+E4vM3AE3XTvcxQo/ioqq
OVeuqh4wcR7N0ovu0U4fklncoXVWeDFHnBsukTNF6GxxMYhbb+Z71RH0oI8SyJfWj2srEhGFTQGZ
au7c5QDfDuaoimNTEn6l98TzxbDqzsJrYvJf2ujotsK5Uy1JKUoHEd9ZhnkqSom9OLKfHOjFW0EV
im99YEPJzEcCsr0NqnPayDg+3H7Sj5xWwkWgO8c6T8yNaAmbDgi44PhkilOEd5Rk2jFbxhbYkF6k
T3pTdXtMSs/pGDKXg7e/CjnS4d+cRg4v7Zaj75lQ+b3Zuz5Pl6ArOGvpEkIPOx2qTtwmF8u2f9Ab
VpJl/lzM/s9Os/Ze0vuoUBHqTlUNVBZgFoZcQcp56+9NhYpb1KQxwiwLQo82elQDtk6Al3DiWQd1
69FuWTSZyk/+ZK67fFJ4+st7x5ftCvzrF8hMSH9TFuTI77FxZxdI/ifU9VVtAFQEB4coclg74tCn
pHLRdhGLrAzQN4tkU5pDuAxoIxyjKPwk0oOPMugMjEG8F+mJsKF02ZbFxxSMJ0/NancYgkl5Sl3v
aqE7Nj3xAWFOP2uZiPEo0iCyegy2OL0PuR/el3b8FhclgSHBPYpY6nGKoVWZI2AAopsLj/Ig+4Z3
hHon3pFK4h7sFNeVkwZb18hphEbpsbaOsoP5NupORjoh+SAW3FI3t56neZySSvxiUeFYS6vn/BGQ
jbPv8+Jgi978UtoGeZSh2hlwrhKnBwtt0mTU4vaKZag/hsWtx/acJuWwg+Te41l8mmo8Sp3eA/cm
Y1BAOVlHIW+wJq8Ow4ftwO21ZJzUEgu/8AtMZUaH7Suz9L03aLDSEg+wa0+lx2DkSktDLJyCGEUr
UHcsAqSbdtoqcN8skmaAl7t8XdyPJ+U1QNdtL9l4/SGN+LOXXaRtdNN/0Sp5Yjn/pumkqGUVRCRT
q1YxSZ5Vra9SjdKddeSS4XA+jj6ZygIu0zDmPSxMTAHiVNfvuMZIOQq8Zm06mr5JbZ4/thPeHbZ8
PSEGiXPsxu1UuQules51MAgWpKGFKs4iLqwVd2V/RMRRauE2YaGFA4svu5UNmCWgUkFO87RQtNYt
XNvY65Dc1jMnummYxTn694oxRFhKokWDl6xLHpDI6hiqCJ/tp/aCF44xDhzFhW7P0bNlzHAk5289
+tcM2kYbRsV9qMYr6uSVW2vnAcPcYxDhNkDWE073aQVlvOtgRpQ+/q7KfmvKgMAGC8/OSH85bmio
TRgeK6aCWFZM8L0HLXOeOoPtMcuZFzFW4GeP0GVVque8gf2XsS1BAdaes9UIchuh45zC+tMGygk8
l0dQ8wq5iruunmPpwpMnvmSqNI5JJq4Dk71oirJrFfZvVg6yCVfzRp+iN1yU5sFXwaUgv2Q3FP7a
dkKxM1x2j9Zwg00HJRK3J8YQMicm2edESALaHkCnplG0IYGHYJQqQGBXpfWa99y/eQQZ0IPr+BMU
DAMMacIvlwwBaMWvmuAh9kKwnWWHDgpTcG5DI9N9p5hPBf56KCU9sBbfLDfEEZTwyqIs2eFYeg3b
ueGmI/XtfOxSs5mPrjg5jzRtccMdmzxrt4x8FlYIicYaBIVdNoMuMm3aR1itYlxtO6NIgyd00LTY
2B30Ud9G+VIEkQWtoZ3o32JfyQrjAOkaWzcMsFUZVikUm+DmESieYXWwsnthTPVFrwx5l+TVEtDB
DmN+c+3QOmpmLbCoz6Z7tvNwkFBTYlcsVRee2yrMN33inzrMrwRmpmuOA3g8iUyDKHWxc2Z3ij18
nU96t7F1mJtV/Tg2jnc3l/1EdOhHSHNPrWE9olE39mxnNlAymaxFVd9wNLZ7FxrRAr/4nQJwdYrq
jLwG3OM24Wu4SPzzqJzoIfK3sNTajYrve3IPNjYwBzUEDCACHBeBWOkDD+XgGSXZssVHGeD1QLbG
mhcE91V151Up2F4S8jBLvmZm88DmLhbQaBl3CtxeI7rqJOvfxhjgX5pSXwUm2S7zX/0/yTuT5UqV
tMs+Eb+BAw5MT99J56hXaIKFpBA9TuO0T1+LuGlWmWlVgxrXRJlxm7iKI3D/mr3XzomctOShrUBr
5Q5gKSsHeGnjlwC7RXjK0tOmRDolP7x99jYz3PuG94IXdgrYzxa3lNy6lebGQTyO99ryTBr6NnmU
qcFUYJD3qiF+rmfqvgrRSmwKhZus7iKoxkrj78BDigFiSChY4nfHJSBsli4BZ1ZGn1/Xt8liFVHF
xJkMOUjNOjsp9IWbMResQBIwkBh3iVNBq7YKDO7+QZrPgZQXDQKanQN9HCgVmGkdn3LEj6IJmjU9
SEP3X54ECmJ26qR9WEG/5UAfYA3pr6yQEBe8dfrqDdZ0U0b9PcCRPKb9sPMDggJm0pg6ga0VL4U3
lRXGY5I5Qj41p53hNBCRtfFN4xi/haHzOkT2DOITkpjni6fCK4jjrtPfrMOZ7JGO1cNGQQ1C5nOR
33GBF2z39Ac/95G3KdJ3bYRZcSzGCz0ZB3qok3uLHnflosrbjr1P+GgA+SbG/4CXdj56JbqIgTuP
aPC5vmP3yh7y049G86B0v66iClxlVjg0muLoZfkbEVH2TXbaOlVD8mnnDDt7rJySY2/tRTMEaXPr
2kG3DbR49S2teTIVuxkzB5Vt6HMWZqckD5ftrDAuavliopZYKxgJayzr/sFgn4MxwFonI25Zq25x
rsVJfkGING1j5EybZKyeIgHmYCrE/CDtdSjmXWf3M+trXCiT55jH2A+OU4hrSsK92UxZlF3izrxH
bvQAy8Q7kwssTmOmv7mj8y3JejwTpnwRNhrCDknYyljOnMxn5UkWL863FK4p4sFND39/P7jlTqUz
OT9e+h3lIfpBwZAHc/+thCnZL8rKUKTPie0D+ppPQVc/FUZqEMicu5duqr4KRZ1TGA3235oCcHxN
DQiMkXvnEz+17X2ySVwmYNycLFiaHKNy4D15yhkuANSeBatDkIHxysOJBHiVW9/oowHvnt2tfZg7
fWYaTHud8DlSzQG63e/aK+oHrzLHa6243mUV1q9lnGxFS859N7nlrQva9GRhjVxHSXjDomW+NF73
ruMs//ZyktUVVU6hYzQWKmQ2iRLh9Pf//f0yLJF2UxqzeKyGQmxx4lcs8wN9lr3VHKxJZndQ3+J9
rQPjfiJ0cWszCaCfDBiJMyBhH1FsciXjY6WK8NQnyE5C0rCOMCLmF/4Jej81Xf/+akjil0k7x4hx
6HnwC/OF/9ybVzbiPlKQtQuF5z6GgIVKjFT2VamMbNtrqziwN5jgt0f9a57Gd+Yox08VStKzQLjd
vMBAyjOS9An5bs1Wqv9UyxfMPBik51GcK+H0N1EPRCoK6RxVYbAGEiX00sF7GStIFIggsMv3WQw+
aDxXLez/AYDcv4j//+RG6LrY9h6t1YzEbmPUuVjPEB3AmaQeRFgRijvhKvvO6/qTgY7kNJKd6yzw
W1CMUGuDBrbNAuMhVMld6zG3CbaLqfFY+KJOkKc+Ys3CHs291qb7pfI8ek/JFt37LUIzDUnpneOF
NXtnMTHS5NMDcApPk/vhdx4558PonEOf+/HvLxPPtvDHJvVRmg1E2USeCfEhfaJJgTmmCIDl+GZr
I313AmXumaiQSCPH9N1Y/huJweVP/3QwNHtOj8GVuVhAw9QKT8oHbuN5Vv4u/TTa5OCPTsW8sc1S
8VfEevCK4WX0Sn2vG/zqNVqi98TTPpLtNtxUcI5WXgrSSw/+Q2CK5j3LwlvqW3gV7Cl/sHT6Sqsu
TqQZ1quRZ+LsDgN0l8xN0Gio3nsvJwitpuDGiOhpFlheP+LKViPHGYtw9+b4foX3GKfobEzuLTbU
rnYnca47H3PkoAAa6GBhGFcQr8fxPnDzG6zedo9a7M5qW7YPiVw+X8deslOALCzcQbMy7j2QRLdg
+VJkTk8xPxdcWuzXesYNGDVGNgrWeOXBZO2OPREZjQCy2MbwbRZwbxRcR2JozzFW4C4wjctkZxji
hXntBSy1FQ+DcUQw82aIxrw2EjzTXOl4H4vkMiUG1V8PCLjCDMhuJCtv/3xpPf86+bA3Gg9REOHK
CLkYxNqnOvXFgbUqS4siuMY1GUW28i62w43iPXaGNGFHABRBDlDunIHZgO00etWa8y+fWOqOxoJs
45LxuyKkxmq4k6Om7XdeZFvXv1+EF4urIesnJIHdcazJ7uIuWJf0fvsmmob7OmA/2KQtWhr2jVlg
q0tuou8imXxjBUVxPyjpHuIStmS9yLH6fQNynZcf6ZcJD+iaw+UD7kuPO6kbWtFHnTr29e+XuZMv
Q2oWlPPpvoze+BzyezcN1dXXs7rmFSmk2jPA+pEE7mVfnNL6OjxHhEPMKYsdH1zfSc7zo81QD6SB
a+6aQm6E0rxhFcsRQ2HYLDlx/7Gp/IdL5d+9WsF/erVYQrO1hZdj+0jY2FqJ/zIz5Fh/1QSJkSZM
XquO5DHPAFRYWwqKE5oQs7zoHpWg0bzZfjg9JAVvRrM0Wgnrci8msJONLRSE3uZvlLAFpsL4MKww
OeUtbjiCcNtz33I9Z1XcUmRiC6t6iaU3stPNX5K7T5LdJm+7XZlH3SVKOrk301ayS4L+UWAuQA2L
GiJlWiltALTZV05syN7sn/28Dw/phMBPhEF69pSIj5YV7O3I/hlnA11UEnsndhiff9lRePv1Hus1
3tBWGiS4quRQju6OVSTa44jx7PQw2GCxFIAKaWiW36BVDmXf3hXWDVdE/atBq0pbpvKDsTTTtgWp
D3jEWltqeDBV9kuh/k+Yoe07mqcZU9reIa7IhOPNFNX2tyEL7lWZuuG5Ks2HhVy6o4OwmXh2JXUx
poQk6x6SdtHIkECNt411ozxjvGU+C4osoK5rCJb4q3f9lx/oX6Lw/7In/dcv/790K4lFHP9/9x48
/Sn/kGP17z6lv//GP9YDA++B7bo+KCphYkF0bV6u4a9RybBwGKAG4cH0PSh8ziIv/pdTyZL/wzBc
isU5hN7btP+3+cAS/2Mjy/cCZMdeYAWB+H8yH/ynyh6Bu3Ski8nBFzgPTF/+17vdWvVsGb0BpVdV
95aVvICHK0g8wD4/ENeI+3KAVjsA5HWq8JBZCw0HLdLyeBJxhqWd6+gOLPZoO9zoJtst5rLW7t8+
0f+DHYGtzH9Krfk+PT4fH0siHwd2y2D5+/+myaf/r7OB+Tq+wLtEtDcdJhC46/QXl6ZB85x+Bjkt
MZj0hR+HAVsA+PJVNDx1Xgt+MPFDrEr2s9U18hDr/DvvZLSjLnppnOIFmj4jSB9eYldsjVb5bGz8
H9nkZMICZwlIjjsB/EI/6abvKVvCnGS8ZyfXv4omOUxZa6G6h4sjihQEcsb4zjOo7220Y6CHgrl0
tmGezrvyJeiHJSm2Ya4eTHs12yDDRo9I7hJDNHQLybQLzg0MCAulC5Z3VmQzkJQ+N6GkhP6TCm/R
YOuz6atjRlpJOjnlxjFdjJh3vT08zpAvwc44yTFlKkLIyGBuJSJ9ExPTpeDWXfkRaDetpNjk/vwA
o+jBzlLUsOXwnUtA+IBcc1ph7jhEWsA1kNuCXC3urNHZdqS+0s0xekzi5oM95sM8udFeS4RgKNNW
vgqaHfWRPFvmT5P/jlL8rBXyG4bL3pb9Sb0ODQTI4E0zytpxkTIUew//9OnvFxnPOI8NMoML2OQt
rPl9qDuSKMLAu9dx8J557inzmWZDCoRhgkxAECCXFF29SYz+PMy0NdBPiTiKJJVcFy8PyVdtdBRg
aGQiJ9upKLlnfqBWLktybFmIEh3j5Bc8AmwDCNBQ9TdpNXD3xS5tbbR7hMFITngW0NXPlMwfdq4O
GUMuEmJ7S7eroUOEzIL/U1alTdxoV24Gn0yf/GaFFriEqjkQUPQr0d2P5fZ/IqfbB3P4jlGBuYfn
3YNbDdapLq9H1AsHyVhw26XTZ8LIaCgNYsZTcB6D+6EoxDRk/jViXCJ/Lf8yCsWkZghYzOh9EU57
UioaQAr1S5Df9bXyDyZGvZVQgNwRG69msjgppJhfloypvQZ7+9DqgqAtClOtkHF1w9rKSBNl0wlp
1HFe424mzy56jguC5mk5P6XSJAdOL8DqUfgAqWEX2q+8oHkTAjW36g2ImJwDTfmGl91ym/JIHhWS
bTQW2ueOxirCuCTX+9YH3TMz717XVnMUyUn3c72yZ5gTqgp+M7QzNo0xUK4Fu4TOb4vgnVix7q0e
ArGC5OrvvTliLQ1qJbPi90zYeGxy1MuTcY6K9N4xUNp5wx81jY8iArNaWa2FfefxbnkILHM4T4i+
2gxkTT7Vn4ubAEaKQdtCueIAX0YBVf8wM9xJv5y2fsIM3/JozaZqx+i5WLGr3PmRQIma3hHyK9nt
538KLdZZl4Mb9D5NXR8iy/oYA/Oz0BPx5RNKHfDJi27MiNfGpMS2zfqTyD8hEewM30Eo1/VAaMp7
P2we3ZfELo0twv8f2UXr1KrehDW+sVx4Zt//5TLkA3+61SESbBYdBKBOJ0819dYM+nPpRuD6zPEy
uO0LGi6MlW36q44Yzsxh8pYLazeZRCWXPe9YOMKyT/htMlGwUxwR1LJE2vUaDl9X1ttCy4s79NOG
BBk+h4MRcjwwWRl2DWpTJI5/0DCHuz6D2YbHFZMLgtDIIEgpZSo31QPtINQULqLsrs/lN7E9Aevq
LYSL17Lyon3Tp1RAkWY50VLiZnHIlK785UDyG/ruxxRlBdChvUiTcYiXOtAiK70POoghueyKDW6N
gBblGrb6ourgGDGSnjWCajPBWhqAIBq5mphGMExZUNRY1qrATvcYhsloXnjKmcXiCLoj9MXHcWg9
/Al0HxlxBtDtHV4H8JYOMSDYIAIPjpRSAa85jIGOmyDeJIs/JVblFbDBeBrD+YwfptA8UCEioW1R
mO9OdAz8ksC5Fn+WND5EILtblACJrQLvuODwV6IjnkPayGty3/rTDekacMnOyWDZSycA2Oa1zEnN
EWqrm39h4qt20+he6ugG8gRqmip/u46bnpQZfQ9OWx/KIqQUH65s1IlCzg4T7D+OTIVjmGTxefrt
O2hG2DT7KCJ4IwO8yii3x2ndFNGfgsC5kPgghMMEhCA5OlZi2/FM382WXiaczoaYt21TD2cdeCBK
QAiu53YJPiHxqgkeQZVxXT7lvsLsxa52ZYwtCRxOvGmmkdenQzrnR8E67jGN9cN0o5S4jH3Sc1CE
3Y7Zxh0geRsrgGudPPESGF18FkBytnOmrXXXt2u8n+U+nzeldsgUkFG6hhic7qEJbpKtn+YmevvO
OwYzYZ+dyz0Yl/GGGboGABKyBIalhcK8RWYObnZFpAWpMXMYH2wujRUSyAYrFhG0dnartAO2LHad
dRqNT32FQzudCOQKmx6RA+O0sG3baxWA7ulU+B3a3Je254P2CMIXG42uOeBCMhwYR72za7xggnxZ
rGZ0k3t3HrNNusxsEUSIKylPvLzFR1D3NwCtb8QCkePklm/dEIzbKrA2jS5RTPnk2NvMsGkSCkLp
bTfdqJmtsecY75OnUHgIj3RDwl/IhYuRPrpkMqU0D6mPPQQMUy2N9HVW9WvGqMUZJvuQiQHXej0+
5kCeDqynAAgNwtoAJES/5wHakQig7wGAfDa1dtY8myGj7fQ103NPj1b+MSZrvkytOPd6Tnd2GO8T
o3QvRRveD+Q2dWYoNsq22xVe/MeJm/0R+Fl0SJFIrtvSPiYidRiO+ofGAYtk6RtVXPvw9wtrvp5N
bL2pk/HaD2O6cnu6nkjW376PNSLvbrV/cYPhU2M1m8A6ld3yDXWHsHSCfYha+u87yTSSiUwzUY0w
6JuRLDEwQ3alkNmOn03IULs0k2sz/kwQ0lzvxHb+8tcMMGSvguAsINl7Ffjq3ATnKTV+AjccTwai
Jqubn5OQELJKXoFo74cS/J1tRNsBic26n8R7A3UR6iGhr2Y9HfzGHzEn8ErhznxyxN5zO5OaNXyC
GJpxDJSrtrYoJlfpWJPTN/XQUCr3Rh5Ocgtg/oz5ltEp9zVrTvZvSN/i+8gxCewrfNhO8d088y9L
z3U3WNZvKcLhXRUggDeRAGyFKK6kKG5s5TsrMsJ+G5hqaC3zm9vQTMvC2EiSbwtkVwsL6j2DCej7
P54XFae0+6OKku2XyxMwB6hDOpSTGwIGn+XJVyORfPWbnXivemxPA+/dMZzlV5CEl3GcHPZTbQAY
MbsITQqMnGk4hvYHOw1LwivqgkPvc6las4y2Fax/2weNr4w7hUx9NToD1B2T8ncqohuyj4guhKPH
nZoHWMlPSZIKBOxyXrPrPuAGNK7+KK1dMQwb4LkdQ70UyPmAoFVpsMQErdbxOF3gHH9ii6GONYpq
UwQxG3dkeE9VlTncJ6so0vqRSJRPH390ldodwv+6v0AxOiX8tuQrRAohecJjeFeTGsxk0zWIMZLY
ddpgnUTB7wQfNbLvD8Si4o6F4EBN3Y/bnqwKZAPNqu6ZAyGg5UKrpQIAFto7pcL70CjRY4/Ap0F5
R9s54TvCBUcoBHrkQ8z+igOtJC8dEnc6IKFJ+KksQVJ2kj4ZXVQCmvN/WWbA3GpWe6Y+e8AlFVaD
Gdh3zHI2F1rgvQ01GNmNLaovNZLGohJ/IiUZhx7DVmLaSj6gdtjk1RIxTFhqywCSxCWKsGg+Ehif
r2PsBHDXht99DJMQ1Ty00fGLQ5+Nb21yE4PYs8P+nSHchKmBv+y55jfDT0bj2RV3arqn3/AWkv1n
WrY7FwnGcxmOPxEkl8a2jg3nPiv9kwpclBwVqKg5hSzWp8rYmKgUtq7zWEYlntxKcfy36YORh5SJ
xqzwMj1Pyonp2UjdwgSASmDAghXG7bxNBwJBi47scTx1X5YOSDFFqOSrtS/zU1W7/hsZzYD4qzWo
PL3thZWs0ywM1+Zi8hYVipq5lXsfFjtLpa0gyoL0uu6ctGjjIpX8aXDrDj7FuEGO6wYlyR5fYLhq
EBHu6ENRCfNzMDgWkSbzD63k7J6JpjvR/eHFbj88aSBAqpBZBUtc6BKRlQKiQzVo0SScepQh1Gte
ekxDD9KwOWGH8sK9N14cMm1eGuo9qw2PrRHVm2DApJXCHNMVWoC0ne4K2r64qpGjJ856IlaC8Rgf
QVkeROixz/E5zXCrMXtGe3dvprG8I/q9eInLkT6BkPvjMpJGKSxfCxilJPiuOk+gt6jVr6BG+dOM
9LwCKUod5Phko5yCINPp0xT/tGCfZMzOx2mvJhIg5RoWhmHBldN/+IM57G0QbQhO3rimSS4vDZtR
4gmL4XPFC7ceVV2u+xq4WSjL8Y4LMEOpE8p9MZXzDeGpBrxnf1lWRRYV9a9IZmIufmc11Xih6h8C
8tQaj9uDXPjYBWmRMVC9u6aAhFUj+1kVCZj83CExA7PuwhvRASKOH12Rj+x6+YszU+TixySdrc/u
UI+VKKAhdtuHKi+Z7FoYGIBDZuuwRkGFGSVcB2OPdS5CFo3hJXKzR9YxV8+Q7TZugS3ghF7zgfqn
BrB5BItyRRXEnzoVL0qTiGil2EaQkjLp6FeatBgSX0hUkT1tP4fctI1eOFXHh8ZYKjivZ33TPjlp
/9GkAJZGKfatlf4IQgcCA6VkRHJ9wnyRTJkJXsmVluUiQE6sXM0+0ol/dSOPT561ai21pdeNKY4S
a/C6bt0TWArv4nPkK9fcLkxmhKTENOLGDd0GE7Gk5FJvY2GR7liVVyXYuydg5e4E2E+8WBset3Zl
R8YHNMBtWeCtaWAhI6xMaTTCRcI2lSBV7ObgQ1rcTnW7dwKknrEH/4BEmno3g/nELgdYpYP9aOdn
Hok/Biswe+ZoHVACo3YgApjJMmJg2HC4hfTKRLO1mnrn3DWKVUia6Id0eS6x7tHqYS+Q7WtKrWN0
7it4Wz5IH3RN4hJsGIsKnT3MO5lkDxHRgGsOJ2IX0oe0GKxdgsiA+mwG7JhAtg4JgeJMpL6AUtgx
GhhSg4jFcXDoNEhwJrUKQyMlDx2+980w5Ob6DqtRDz1UPHfHyhVkqpJ10A8YNeFdq4yLUMfF3eyG
3INh+crcC6GQh5o9pOhQXsyAnIUPMj8GHV6RfaB0+ilKrJouxWsp7VfV9C9+aVwzCllKoeI6s8oM
5gqNEuaAAtSpURLtHMjh0CZQRA0n+VB2iRE2J2224GWwAgwOWZccG4/9v5fW/MYwwGAkZmQwwe3M
VbWY6RNxMaPuM/SIWgWcvIFJwFEgpz/4RdwVm1K5S73sMArsy8sSJsgAFhKwdcJliop1qs5EKCHW
gjQcMC/rHYj8kMBKOzs5GTtYyXVo5XI7a96DWPdf2l1Q/R0lhN03PavuxtnhFsBJ5u9CzuFV0iPl
aQy3XU22cUDy1Nxg6JJK7ORXOYvxIILpnj6qKQpiEriJ/SFDrmbsMsUoyKkq1qpyZr0OwT0Y7B/W
ugpRJ6hq28MlzCW76nFXkKSF2Kgp1/O8jJyS2gE3UGcrt+6vZf2ptf52fMSDgooyMhVZG0BNQ4PP
TbvXsEouKWhZSLtP3E79sy6PMeFVLIr857gXn0Zeo4kt4KK49vDkO/GZcSne80YP68a3HhVrbxN+
xWr0g0+VoKZjHl2QPhkhPZuiM8arHTJ1ZHq4c/TA6IvbnXu6iqY1siMU5AEKWIeNxgYrWr5urPF2
mxDQXSwXW4g98ByknbA3VtqhewVBTWhxEScg18bgfvA8fhg1AXaG0T8Xc1wfHE9c0jF5duJDzHiG
BVxqrfPQQ08KBGrKUeVhfyKvhVJ/HUE7n8CQYtuEPTJ6DTlZlySSr5VTKcJrSTjFmnUCxFGDHSjW
HOo/5bhsUCbnTSqQC0ldvlkaB6nVoZpxzw4WoJWZNeewQI2nB42Ch7Cp9eyLs8CR36WYJcedF87B
dqgY5BVyQr7Mpih90KNJbKyCpg7dOd4yTt5h8TK20C/yVQfPa+zJNZkqi5qxGDfEY8WLfd1gIM3V
znI/3YwtufD51W1BERs1WH8dlQA1rWudk6iq8URZ7lsstoGkNnb5/EkiH3+TFoWhuBARbSL9m5D2
1WTrSDjmcyicj6BQGEhiFxWmt5JDhEymj5H2xL8jx6EMbXizxwCzIJnQrcPKEnzgepZHfNDxSsvg
BTMm6BZel8jdNG5Ld1I7e37mu9mJycAhQ7sJ8/fEp7rS4TrivfuWPURNrp2Oe7tC0MIxPq0KwU+6
IDkxm+0bBjkKNXyYI4kU+7IXG9so8vukwKjdcdT6Mvnt28NbbTH50VhYt1GIvS81Jog0gGmbr8ko
H0yDmEJb2z9OZ19F3f7mIrcuNRomeOyPLhswurhx3Ra92A4+EYiBNJZsXyZYCDvi1R/hjQhsspHA
aSJgYBJfh5phYpHCZWiZhUXSlauijc/NokaKSVMOjA9UtOoWeRgDJUdA3rw0McW/MGi5bUalM5If
61zYwfTkqEdWBQEaaRPyycxR1g+LsdfAcOAN53JeMjNwQRxwib9jz49XtstUEcXQNm2d3zVaD9tM
X8KefsIofdQU3kcxWX9CIqcoi8tPL9va8DqsiqnEW2AM5LOWWNfDmYenQ25IxiGy7gk8Kf7DX0xF
9EZU0wkBarSGG78y0w5ZKD6nVet2CcTa5tWlxgzLELpEjtixsQPxoIsfPw3uJ88tVmJkuDm6+DpU
FBzmkBj7Fi//RFPBBY06DFgOeN2WjJ1AsPrPjROefb69/iUcXeORQeyY+mQ1wCXYot++dqw0GLcz
FHNa3JzJmy4CeGtmDefVyPe8kSfo2AyovC1I+X4V6XrfJcR3ko4cw6wLzs7I7gkxNjmuTfQeSnFP
4BT5AYjRmHAwVMoQ/CU2KQrOVzFBY5q13DClA9fUATc2bAVgunvsB3B0QQ0qVgrzc/QplhAWHVlN
73HL3FsCnRsDz4pRdumXyQ4ixrNw6odZYJkczZITsvKf2zZNNoVPL6La7C76mwoBu6m0gwMaISxJ
XnueAyzL3sj7LeTeGYvPTtXRPrf1FaaCXcUPDLvndd/nrIYpDhOncc4RGPO7IqhfSeq7DzoGNH3A
AS7JzeqRH+Qgpe6Z2m5HVw5LkB+NVFf/BqMMxzd5bsq5pKFti3UjxDU1vWrrSVDgIyCHICdGQoDC
wSfpr7vZPjdJHO/TnsTceGrxtjBImUhHroXatYbH7dw5PrWDAPYwuuZGDfbV1rl9H3ZRyp2J+gG5
84XkwS/0cMkW9PJvMRT1lUqItSBLd7P/4bT1CxenVcW0VBYOscZt3ey6emA0iNA0AuQ+noErfPUQ
E5nmMzxZQr653vDWQZZ3GnM+OIYLLD6HTWWfrT5MN2mFMqnG/ePaqNadS0T+3Koop7tKkF+fuwZ+
nrFGPhvMT/Osv1IF2HiM9RG18Yvu/lKbD1Ynux066qufThiF/fwpNiQDHcM7zPWIFaX9iufhDhwh
zTTe0rXW0THJ4Wj7/MhS3d5nVfuWsXv4KwY32Zr5jPFWbjc+ZMQlrkekwKug/WaNhfN/NoZ9o7Ns
nbVM9gt0mzl5BrEr0MQq0VExhBvP5Ehqa9jGBXRvBB1wqn1apcCiEp0EaTxeBfNpnLpvDgjkF2pg
jEHnF5bNZSrLR1KnF6F+AqbF6XoSINVemW67sUdeY8Mbv2p/ZCko3elgj86X1IZ1MgfUSZ1NRHuS
PAXAr1cWYRKB+jYxjfGNDKuR4f46k85reEhKQsBCBpg848NXdGPqhO64VN3KM7jbArKNqDzzaove
6n6Qw3Pd9uu+QUeFkadhN0tMupHbr62XnZB8GCc7n0hFWvV2/BgTeYsIDoVLU4bQS75xhqjV3Pub
yk2ZkGcD6z/7AU/tq0DMv4llB9rxtZb91XvNjI7mYXbS5JLUkrSqzKzpPBEuF9wrsBiBSlhpbJ9b
WHznxDT6U2MVpG9J7xSVUObWSLaDa8Ek+hqRqtEHRYMMPVSHXtzJhGFDG8zjs0LccctMUjx1ND0H
5Czdwji/DMxrWqMbXuba8K4qdT7SuJnf8Kpzy/J5rJj4GDuvaNUvxMKrAf/dbxIWwg2O3vhclpH1
aPn6i0Q3w7PY86mK0r3Eg+qQqO1ClCFjGpY0c5Hms+w+SbK4xr3TP6ixnW5km34RUey922XvbGNJ
Ckm1BOlIx6wv6GydsPB+ub2c9gzp1H6w6/gl9YpTLvYWKoNPw2cg4xHUeOdaRX3PmsJcV16hDqbR
oLNJHrPSa3+wq/8atKfeQgsDgrBD5yj76inIzfBg1WWN7ygJsPOyaoX4Hz/XsQeJvgbx48gpurBJ
IYttnMWrJgbEi5w3RqfOdVCVSaULdaxmr9Z7QI3SrkNyqJzikPVw/ZOkyhkuDe0GbzlAsUazY8hI
hcMs+C2GqH4RBgQmA//h3iai6cUcNbLvFLt3lRabzB2CRyvNqse/VmE/4E/TJFsOR2PrOaCMClZP
O9911VPBxbhvOge1apPDyImbg1MY12AR2rBNuzCouw4AYojuSU7d5PenKPrrLrzz9JwcI6uWPK3W
3pxt+2gVgO9ZvdH3+h9dxv+ysT5Cd8wfWsA02F1Xpc7LQ/vk+j/Ys7J1qWO56930Qdm+xk1r/fap
fhgJwU1xCzY0ccDNDHmsXuHG52GQb/Yc82Ia2Q8z/WAl1bI4pe/e6qbaz4tD10c6UPv+kzXQP1i1
d+xMcjFZfOolQCwjMoVFfpLcWubEBa6r46w5fDKdyK0BHgNLjL9Us91TF1DIVla6MSl7jlkZzlvD
LX5HCEpX2lH5Y1ll92b8qwG5/RyUC7rc9p9hvxvbOEq9a+tinDFD7E+jju6DWL3w1Ko91gXm2zzk
qyhv0W53IMizzrwbG2cgqS2+E3ROF8hBE1b1+ZRquwKjxSSEgIMpbpyjIBGJZSXiYmLgv+s2OrcL
DnMAK76ra/wCPLtHDzggmuiL0w3uJtXDkhqarHJ/myAuuMsEf5io8V8av30c0qS+w4l4SdIlSqwa
X8i+tHYejAmOeefdzcD00dEB4plfghA4rDVPL4jcieAJkmCvs7zcijzI115ONyWDJv1Fn62a4r5N
feNr8j8ck3ESlp30iCL4xcZEeEDiFeMnI5pSW+dhDDt6REqCjJjBpwHguWs2u8lu4eNAfNo03vQ0
M9JuKonYsomGPYl6z1UDJaER4YcNoOee44C1VQ4aDyFldskHthlGjWo+xzl3lnXakkZ2ouP4Rcxt
d3RqUQICTm5iqC9JYgVbdh7J2i7kxfNyti8VaVLxQCuIMH/TwtVmU2HxScDQL/gzbgeGorQIFXOU
hYniats+FRZTsbwkuiBR8UG0BsESfYn7wzbYy1Dp0D5hXcZzzn7ep7c04QpLskiWJT1hVcNW8Llt
u7FlAqBCCjbAvVITRC+Sg1mx/TdAaJYWlazszMe0SIDPUfgkZZwdynRgxZcvS8YeBQUVFiveR1Lf
GAmOgAHGyt7khXnjSEZKnvlXmzXLqWPg6Ladf6gtH0U1leNdUXL1w5FYqFI5szjk1lhKSuK3tI+B
0S8B9zjtIztEfoQRB1alVYVVJ1InWidjNwQt3Dp+BRiz/OcLql2UBlTnJTvSAfLifCehsdCL4hU4
qdAjsM6g7QnIHLDKZO3FseDt1f+LvTNLjhxZs/NWegMog2PGK2OeyIggg9MLjGRmOubBMWM3vRZt
TB+irq5020wt9YPeVGZFSwaDTCaJgLuf/5zvVDs1O3Kk/tsUGXAAk9FiQkCTooT9NKhyLyNlkiBW
87bQs/fRNNl7N0alaOZiPCKmam8zPGLgP4avRuKE61QjsP+g5r/3/pf3uPn3utfBq55sXiZdthF0
glt24e6Zk3/5VVGuS/u7cUy2/mT3rMnf1obKtsMYY3/QYq4FLSOUm/XhKupJJaWZe8iCiX8wawz9
5U25BYxAf3xJuVTbpY+VMIod5syFbMvwlLiT2pQ6UZEG9EpKq+PFMHuIESNd9tyq67HtV6rVX3Vf
LzFulv7KrpaESxibICs+SNxe2Ris0h5ctnKNftvO9v2MmDWbF9Q9sPkEdCCEUWHFt7q2KgGVw47L
Y0RK+MGnEHANNuZPE3ArRK0mFuAHb2VmPBdSaZRRp92rz4i+i2620LJt7fhfKvMY7KTRMdFhJmpq
HxLeOOl2l84DrSshClBrUqCVZ/N2Vt6mnNs4EDhaJjP31fUsVrCxv0V2PsKNRS2iIwxnCZ4yNaXe
GtTCs6YS64TSTEmdmoCi2BzsRFXRQlk3zPBSEP0xRTyGXdkrg+RChIbTCxBdrWUnywY08i6KvSv1
seUBhY8R3rddJOuOUszHJsg3AWVkSycHwNTRl3IiyfGHWBt7OO9oat629hOGmJwC+P4exyxuVokV
s8vXmod0yoO973IKA6crkfr7FxIu8dJKEmvXh+HZUgZLOrp66pJBJOBMg3zAqkseLJvGcGNUaGQT
os6GyLO5gvuULA1r2uedKY+aFjHfMrlvUEBPzLFWB4K2cp3CC1k2o9DWsawtGma8DtuN3HY2cFsH
rC0taRh2hKl1yAI5Jl1yanTqEQtwQOIaLRvufGTkG2AHHgOfm9/VCgou/cL+XWqOvajdGCmI4AMd
phaVmITil3R2IjNDFVz6HeegisjHGqKktbKcgxOWv0czI2+tGlY0tiA5I4+LVgBWT9MKQsoIKz3W
tn6oI3M60SUetLNIehiVRiyeUu9YxfF2JMC2J3EIZqMu6AeMk1uEh2zfIPTNtiqPPREaABEFsTK0
gEQeK8uiCCzUJ2AjwmR1SshRROiMizELdx4/8bXROMWpr+xsAYQGusq4LLvWPI+YnEibjgs7BPGb
ldpxmvvaRefhMSjdgfAHFxXRHrnSh+DBj+itjoE2uAOWsqqlz6crb53tTatOBtte2nS92yA1ATsH
e8FZHBXrscJUgyobcIq3qEURYqESr3w12h5/dpGe6ugWlJcOaNhKePpjcM6DVVXYj8YA2cmfBS9P
qccxpfcGqzT6pWQT6GHl3jQZ9TdN5b7WKbV44MBqhgQGfm3plbSxxPlixigPkvttkwl485JhdRk+
NaHk7CrsaNm5LGuhNhHH60IWScvZuQI8jzF6EaZ+f6mRsaK1iNn3bH40acHj9qltiH0cLB2YUlg/
4lZQ+zwkHhYEcKoAtR2c4uKm+jfh/+ZIE8DG14lQY0HU1wyhV9iC4U+Z4zXVONllMVjOWNT5Kade
k5LZt4If/VIPflm1GLa+iSDCBL44FU3LDa4gTcopeN1jOdzYUTSu4N+tMe4bj2XLJgEcxBoo3R/S
02oR5YFG/by3IazMtl7Xd0aSWpQHkgMinNxuM8aSvlsTkIsL5vCQnUMawEyKSJh9YOXx+c2zYcRH
U4fRstYFYY6pRQB3ykUtfLopDUnYqGweIftig8QYspGm695QuBGA3PxWd5227Q19Pu9T5d5CvCpa
WcN+I1NSC/taZBwNRcapxPTIxdnFpauonGmdmAE4AzovmH3F/Bh2lZALw89PBGHC1ysV9xmGGZtL
Skc7ijoCpO4kaGEKf5KOMPsUtPymkXlqbGDWWDJMHORT4A7fnXHzfGrHbU+3WfW1GqxAyekTZlNo
+PG3BIL3wGJXH1VlvfSMELhNQLVyQ/USKW6wXu+zOBASSouKFmHmNj0wf9oKu2iRkwkispo5J7bt
jJKGhyay21czb46TbDeOrViMLejeWgkfj1Cdkmi0VfSnHEZ3xSZ2oTkRk322JvugzG+ZH/wppqrB
c8RCGDHLQ+XhjODBAtQZk2+6yHqLiFAjDdnbmCQqpBjvHWa4eCZIzcrLPpVaXFQBCDiLUXGsi/3i
4sOWpo7X3ugUEj6NY1Nyq4jfIQ/Ha13NmhPLv+Xn5gsEWMy29bW1wrmIJTUpbhAzwA0/Ucgv1tbk
0siw2TkRy2vfXiKzFruu1r4syuWW0PFg2VvlJh+AbNQ1RzvJq8XGHKliZmVTULxW3VSeYg8SUca4
CrKivdAoflhGEenhGD2aRUOv7YOMqLiWgMpkPb3DRy+oYTCfAVNSnNVgq4rFRXl6sW3G6NdA9jOc
iKM63Fma+ZvgFjwdBEBMwurkTVMwKfc3E06YYXv/I3GUVVBBWc84HiJ3ptqiZTezhZwFr4FvdZ9H
ihJebu3hfAhVC6G9g+GBv2A9EED+CbyK3nqlVez2nACHpXvWQoqj4/KtUzhJne9oUB9BbY57W2//
8QbXCczFoKHRLvYUvdX8DpTXx6THy3TlGl0IzNBnYzG/Kaqs3ge9jxrrkEMxoJGWq1y5wdozwydU
+xcfHPqmqsqFl2rMYDVd7e9v7p+OCjCPvvqBOQcf0KiV33v/fMr93aKYEGwjgtSTLJig+FdcZ8yx
0Jo0/00EeDMLmWJGqTEWlXB6Wg2jlYtFoQSPZdfdlxsHzB+D7OZnI3A9eH9k+iaWv4rRssGWIvqh
dxXnJi4gqZEpjvZ1Zb16LUcKMpdQOrp9hueRJiWgFuH7aBLXdKK22Xnd2aTSdZ2mvWIzUlbYO1L0
mVylpMUovEPo2uqmdzJbBnuyzFm2xumb2YnYjh6eCuSKZu32rJdenRarwFQMsOrqBRymw7wRqFws
LRAlfUehetWvzbaAnVW4+GzMAXMT9/OlMnUQGHm7yduPwOzZ8TvJ0m069B6X1kyn19j5BPaJKem5
hg3mZH9Kc2BWXBdr2osp5ewFa0EX78KsVb87JhCkT+ljt8JNLrpLqNsPRJOsfWEN7bJwcpDyOVx/
I0g51piQu6FV+G4mt4GngNfU5nK0fW2vynPnc1AB7AaU39PZwU3cKoRhCE4Go7VmzgYzTNqQTTm8
9myoh9ZfxpkkFhnjA6wJa6JipKtgQQQYQFpVOsUtFsDo2AlFS2EnRxez3S0oTOxTVWIjMwz0jooy
uDYDXgFHPeSkcusQooWWlO95xIZPz/th50XlZoxK62TPFfdxtsGoc8sjxMuELEnaEdQNpW6ifLq3
IDXex+7s5YI5aRm3F1gY4Cdh+Mwn/y+RifqapOgfbbkvemAxKumvodnAqcjmXZ/RP6Sa9hGmMcxS
g5ujgTl/l2XZn1kwYXg3L4JjC2UiKDhxJi1UO5BlbT+dW0GRZuxy40nyrjqS7cUVQZJYn300lJzG
D5HfaNisyrPi+3msNH1p+9vSsXE+AyliwqaIe9XZWipc9GPSg6hmPaWoB8lF07eS1x+24XdZgiqo
rV4wshtfm1ajU6b1j2FsJbuxW5X5AaQzYRYR0XvMKuNaFq6XoloRcPVIqBFpjcl/A8qAmV/U01oO
HO6SEOoXw7BFFKE8jokkLRGxwvYFFQ26S8AlmEcg7lKVgJLjDjM7nkR+V2XJ6RGcWTp606ZU4znr
7RD/GH72+z84dxCEcwvoqM1LhXqMq6U4vccdflTdbZzzIDO4AkCRkvGNrAKNryMK50PcoElhRY33
MDZx+2IHeTA6aGmzL9Q3h1/MNWHyBL90nZJ4duLV0osayr2MfSoI36Hn83UMKDXDRAuKf8FK/O1U
cwIUqk6R6tiVQ+1skIzDVDiREMi+Cr8k6kuL0iwtwNoztgXd9Qxk27cMXwKHVPmdtrBFylGQCbGY
NJdOctHZ0T1gOszhvk7+Qus/O2AzK71l3cP17oBSWVH0tw1ROZZ4h6lG7OcTrIeFysyOpRdZOzFp
z4AVVloX44MZwDxpvns2aakg31dXh2J0ody1+pK95sfESOZBRQMjJ2G7SNTw6no0Ol88ZUORMGSq
jiF0iuWo0RfL6yXeM387OgMXVjuN29EN5raltFwjT5MsGhqyhdrJR4LifNl4S4hKA6phvyR7lu5C
jmsR6W7qqTV9nRvdumcS2PlfgUV5dN5iQolgraQqxTE2mV++S3QJ3sledf5vq+UV3enDQbBzQYvq
rUePvRlhjfTPAEUG6JBvLqWG/wNGYbSJbDSRAorRfBQK85iUck0Znorp2Y3NNbcy1rnAGdZBIvJH
MMr3zzJC/kXpvdAUwkQqOEq5EZ2GeL+WtejZ8cXTk5nnn9pEmqkw2I+zY7GY8CEUN22mITTAOkRV
oCh88tdtwwsAt7VAih0QmKi+6p13QlDVPrGpdaZOSy4horQL4lg7p8raFSkL8yHJsrdKymCRatmn
sIBVYJDRFpq+LzTNOm4GkwULv77IOcbq4BoXCWdT4sN4xuUcUUiCQR6L8Gp3ih8NP/nFYDTlOm/N
Z1gK17yPfjsMy6AeYpRAAsIrum2xDayKFlEDqN7KLIvpoTewJg8xS1A2wcpl8kYbrRWtXfAkcNcv
BYb3ZSLGYONZ+QErFJ3Z0JNXvcltEDaORkVtxZSXDmW8zrR0LRPJh2ODpLRlFKx8pQ9Taq80zdz1
PRWhEKWupXweG+BnkvUdxmF6ReOiwiM5uMdOVBAzIYMpYbyZZs4pHBcuUtLvApLkehjJVvkuM1cq
acJdyhC360G51o2JRKNooAuCYMNA7cdT4L2wsdHnSXUeE6L4UsI6Y9ZM2NisMG96aOVhaD5Ho3ky
dePM32U6yXAsW1ph9X58pxIBHITdFwdfeBecS2rXSmBjzOquRkUcwUMlolQ5Cckq48SMpITvG41Y
H+P2AMG8RBSJf1n0WXIuDdZ3JTIM6Z8Na/OiZ/OZGqDeBmwoe7woX3lj/mMq50z5QHTwk3gFMq5Y
5q393Bsh81IFH9hOhlNt1Ccjs94szMnbQofmVRoj+QfxNIe9HEdQGkuGUA8YW3tjAlitpWFcZ6mp
NKyz0vCORc85Wszg+izRyxXNajMocJHOkBC+7Jk6YX+t+WHHdYU3tdLsF9Ny6X0JfH0xYZ3SHXs6
hyKC7DmZxwoi/4LvUe6hwVocqx9TnWuyMXW16kNkxn2tVfwcy2gLFcM8W7rOfsf4kungYOrFozb4
/qkIOuTzIFoTG6f7V3cKJGj1JFz/2TNGezt105qXkLusE66tUQtviijHHhEXTSBjcZS7gR9py0Vc
4kPhhmke8JwPsPq5ZSYxio3LQZwLiNEKYGcOIfoIs8xy/2BQBHaI3wz3G1+jMLtN2P0RniiOTRvZ
D9RoPeMq+QjgNmxFsRrpCVpyZ0bicwAMYvFYVCQAMDAAQ5PsydJgImKUEgET88IzVt2jG0hukBGN
tDJO5JH4FplQdltMvtEVS9bluNS4F5kk8kZAJeCwFhPmL9cu2QPoPcRInTS65+PmgpDL7BRDK2fb
ylvpNGdguAcHWQPgpbMF06U1KxQTCyzEBu9TqL6juf0ysgKsrYgbnzWIht07VadpP300muU+BCI9
G3FPc09UWCvzkRar7OirI+eKeJdjccobWW9Kf7iNxC2XvjSjfaySV2dkcltT+LnyPVW+NBRAJNtS
hIDTsFYgbpvJuoKJ2w2g/UsbvY3dbXEosDCsptiqGC/JAAeBASBcYyQ7gH6rNI+jn/VQUDZ4KvIJ
vl+egwDTuo3WO5+6V2WLJiMSjyXlkJNXCfC3sYvY2T2YUVl9uvXQrCbX/p36jTMn+dslUU9rywCJ
cEJeHPEYocgTo8btSXNWVRXV0ompAcZI18yG1qdCaohGhnpxsER0LexNdUjSgVLwATghVb9Pvkri
XaUb1Uo4+9QkPVKCJNl3I/vXxBzfifWpS6fZTxQHBovWmGYPY3xo5t0GpiRmepJXJZDKpWBVXaCd
l3tT2u5yQo5heM+mOrSoBgtNtSlM7D+RCV+5V5vIJ0stbJoKJ52e9GG0qVG2zIafsbWSUyZB+HT1
JmTIjKP0OWMotKnNbJcxnt7pppz2IAK3CDcSrSTFvB8Eq0k27wDIsYU3+Wyp4OfUhDlRk6BdRNYm
4Rh7tOrEWrm5OEgZvpNKj2dQLn7JxiVYwQaHJT5LD2Iu0Lr/yaR5oWXlWZgD11UFTlGLxkeHez/t
riiVZZR1JyzLi5KHIzsKr1bon+NmX4mo3wT1kdATq6PTHLBbOTeSkd4iBJdrm8rf9hPQRKDY+lLm
v5OUUMLkYIv0pfsmA5dutabfQlxL1rbIX/o/NaPrzTB2t5E1dKkMRrtO6/8UUZUyia8BkEdnp7O/
7QxpsGCwjAgSXmpbnFGtg8OkBeHFbuCsOZr5UUpzM1WiXzuhi64ASlGnZJ6tMuZCCnrFPnURcxsP
OJYpg6OepK+VWV76ngjjZGnLHl1kiRnum9rNNQBgbA2SCYzb1OlpxEGN3wDdibgPYlVI9wYj3GUe
6P7JFMeWWoYz6d1XdrAmngfvPUJTwW6IuzeW2jkeTLX2dfPJCazpCQ8+QlkgJXHvNltwyL+GoIxx
4AfvKplfCDUNeAxDb4kxEnAIp4Xu1uwZLUCnjXplGePy202u/kJJA7c3x3rs+1kDxQu50ZKQf7CI
HMwl3HOrqFiHAw11VTy96WkqTii6eKSJEbkCEkudNOWqY+i66Pmlj0Gib4wp06/MaA894skeiDMA
GUBhrAofeSPcJSBP9vQVB3qahbTnwTAiFHFu4fj413zKcuzclw5f1MrInE3ei2xPfiDbN4kNURrp
QwzhFhfKm26T5CB8cHR5ITU2n5Bm9kdtDmSNPfs1y10OBc1o7LsMXYQjY/IwTOZA8wgHH8cw9pmT
PTul+Vg7FzkqukO8Z7ImDa96+lON7TRogLhoqCEpzNKxmFT53rX0r+v1130EGNlJse+iAPxc3xN3
GKaJwWaKQHr/yP0NODAq7ZvhLZk1oaFuCs7dHprQ/Y9xkmZLKyR4YfQNClKaEjwYam6ysftlV9mt
x1q6b8FZzdZPSRcHn3//Svc30fw1c40I/Ogx3Y+aDxhVZIxAVg3GeBmQunCyx4iZmlLbcjK2fmxd
q37w0TT4HdJ7BNXNdEyfyDdgXBCjM0GqZcg9/8Q9Xx3wFVBfzsFvO9Zfo22izac2SV/rluNF1leE
Q7lGO2ebz0LT/U3vtnzp+x8BGjG2Kw4ZlyTD905Oh/ubKZjvyPgECvrFmAOr99DB2FSDfD6MigQN
dyLuMTiYDrpZkniLmx001Q0vOxClHXbBClOV5Sq2Fej/Pe1qjWithdmqOdpWUfvlQpZFLlhmbrmv
SvfWduPWyudaxKnbBhPMgqJyDTrVoH/6U7TCh3YsYZZRswtnTS9yAjWkBrmK3nEInKkc4aXp19dg
dIi81Na61iO4muw/uh5MNmvqg5hvmA5dYkhyHf3vBAsRnX5TF/Xi6Fa3x1L5MCpykR7pH2ZgyybK
t2OEWc/OloOBcDq2BouIIBjIZpQzV8gW8IGoCNFSVcJHqxhEJSXRhA4ejDn17sEHJlVdIz/Ads28
GxTrLh5AY5e8CheRaLvN0MqbSpndxOTfOM/dJtfDQ5e8UIj2kZRIe7ArfT+Kl30XEg/pQd9Exgs3
HxJo6XvRkGodQ7aU6Xxq9FOeJzjM+nhdXfy9oQhowrYmb1V2nAjMqVy1NvCJwZ6e3Mp8t0DMImp3
R5uldg0CTN9qFr2VWmdCBWvyVYXEXIbky5gTXezUxW1rvQ+e+lKucpa9y5ZpSvXzNAW3gdljksHJ
5ESm2OeAB81ijF9YHd4ZgXdM2yiA6ZmcRO6ETQDTnlWBLZyYSVh9Cysue407ibzllTc/nNu081+W
3ZCsZcVX5AiEHVYPDfgCqNj5StWoGBLvxNrwoMcO+YvdO8UKVJizF170IhUNLkz4sciUaYMddTEm
zM8oApW7DGuGICOB+QV9ux2Y7DNU0qb6KBgFr2dbDyQpuQ+cCVm6c/hhhKw39CnHpDyd+tbQ6b7V
DIo+lU9qwdReM/ihizHluZ0Enhtq/tYC7oaw2xz1VqndENSbylBsT/qHCnDnwkmdSy69YKdn1dlx
yRQStU+3NhVELq5rmIp4zqmMkTJ+HOCybpKeqfQdyfL/aUAv/3l3uW1S8vm/pwExfPm3l68++hce
0P1z/uYB0VuuQ+2xkIAZgILdgcfzNw7INP+azXYe9w9SE4Y7Nx7/gwZkGH/p/Gd4jqBO3LdA/vxb
Xdx7yw3xl2tYPow4zyRi61j/td7yf6XsuCbFqhQaW5xedM+wbPc/NN/OC5c16RTmhZ1bet/KtjNS
HKKfrI86dUjpPNA2+WH61Ujka2j5gpARMp0CsQd6N4yl0l0Vu4vAHHDXqSIavev/k8vuDfB0+ftX
9HWvu/8pylFFKAh/F97/813oVv+43udG6X95Z3Xvsb+gRdBfX7cpn/o3L21+5v/tB//Rav9/uKIM
8Z9eUc9F9t/+Pf0P3dbzp/x9QdniL0uYjuE6/L6EcAUAp78vKEv/y+caM+C2ufcPcdX8D7yU4ENk
6nzXAEtlc93884LSxF+Ow2Ncb55LDApo1X+FLwWyma9V/s8eZ09w9uLISwqDi50Zt8F1/b+Sm/CJ
Cq+1wICkDi7P0Z5iQmN1+dlJF7HM07wnvWuoXGsCBPv5A3zXpM+DonhszCJmSImCfP+AnevjIukC
MONkZK+k9W9t45SfBEIZdUXaQ1cH2h6ejHer5nIYYiYfDg6ZNZMBnHWwGD4UNGpL9B+21IxtWZk+
4BQeTuS4M51uehbUsKQtRnG+42Rjwa291br2Gcs8+AE09ZRkdvgWocuuO8XCkLbJPHFOgluR5uuu
H9kN18JaGSWFY4wHV1PWJle9HYZjoooP5TQrAW3xE3YRwMscb289BvaqaNwQr/qoLaxS1YtaH52n
RJj9PualhvptQjrXgmdAvPEvu4pfLB85IeWfvp/6Bv2h5jxeUx6073I6Y+oWX78TTdkHIdC923Ls
N32RnKBPHPQsNn9i0aPNm7J5BomjtqpvAC9YWfAsuk5SrpAYP2UoH9kCl2+aiqiLqgSddEFcnzsz
wwxHEWzruN/EcxRYl99QZmIMi2Z4Q0qdtV1Oni72lRPtzzgD0HNfvXx6uz9XBpTUGkH/ZXsMwaNa
788JnX9bTZrNtjOH6KLG9pEaXiA7YpR7s0qGXdfjrLU8mmUygi+bNg7G1ykHfo79OthrXvbqNWo8
+Mppl1hTjYue5KCb8V48DTB+11qJMzkfoG5EXpodjS5JdoHjj3tHddP+/u79AyP71s2kG/6psWjS
pB3QeqoQ0aFulOaljwWDuFizn2uGyouhV+FrYdYUe7Ovebd70pOAtRzd7t9UhIWanWh9dUrbWeWp
Ck5dqRFBo3N3H2kUPzHr1NaG3dbnhi3WEvpLduN3S4dqbBmfae1eekrI/wS0oxoeISanA/AhHPen
Hd0//ejId6Lu3WIaKPeCBgVdJl/RAZ2St3M49LaxcWC3Fu8npkQ7UkXUE5Klx+xW+cSLRzRwv1PP
Vs2Q1iji9K3pgTLZ3lh9dZw9Ubqd372WLmOy2RHu/GOK5Z4WXZLKht13Pxjrf/W1l3y0pmISxYD8
Zqh83ooW40V0lb+iTKB6ZJuqbUxMwDWJxn0xNBD87bG5ANrUEJ5xg6c92LbKTsxvX0272jZJhPju
1i1sttRO0pzTQPqfVIaLh1L3olsCPmBZDCa0G9spN1CFoMJPHFo9l0pYZbZwwmwrX434SR71IbnZ
MRPforarnyYDOInb943QIfXTBQMAO5yvuPmA0FUVz9Ctdab18sNTeKsQJOZ/GrWI7Cy9fSLIMDnQ
uR5bQFOrvLdh/RO7X1DlZL06JdyGJLXNr8I0H1EKSQrlzTuhfyYBkCZWYePYV7BNBDtt/xs8pfvW
Ez5YVD1UTEOjSwJIpn7At1pSB4lPH/eJeQ4sL1yaqq/etKb50wD2+J21c8TDnVvTc28Xj6b/Na/a
qGeV/oI3n1cJmP9HBzVra3okjiuLWhiSCP7ZsRiWKLtyyfbOsUm//2IrTkmDXY0n0puzukKcLhCi
+vQFRX6T6/zYGQkx7J7okmRxdxLUxKYzyvDmUaWlc0w7Jp1sUABcTnFjKC+Eo7wTg9+Ul4Axfk4K
53/Ivvci4849ZbSj/McPiNx2//6MmHaYvz/DKIuPBgV8X8R8512pviOhxR/Cle1KysQjwNIkHw4o
o8KL5JtthtwBdLry2tZNPjQF6t4cCZdrwipfzHLa3R9PihqkHKCT9f2r0V948uVXHvv5o+7V1nNe
Ancw7GFcCwrRn1F9/aMlzY/7B435GSVuPq+LfPBhPKHyXA4ZDRfK3Ng7uiDqENTpIUWseFINluPR
bfifxwdMq2thddXm/q45qGMjk/YZagwwWtt/9XUN0wlr2BvFBj0vFFNblwFhtzBhCSxbo3iKZJTc
SkyBtUVkm78lI1U+fwZGfYTRICcdN7/bE0Sj5qB7jtVgnK2hfLs/3PZlsEmwBa3u72akdlEn+uzU
uhWBjNf730YLab0CaMxynGdiUUnN+myr9g3VWrv6lLserEqmy/vjWVqeE9PJX1w8BF1AGWMw1v4J
8YRGeD3PzjbkkRWmP/2qXBEsDMDEtyEEZIayt058mXxI/UnndvVLzxxJVVtonwHL2btwqP11PBTl
rfGazxZ3/we1J9f3cBya17Zw6muaYKGzVPuq+bb1OPr1BUrtwdYB4CXaIM6E0pitUR27YM5RUH8z
yFcZasPSk6l4IqlEMph7A0/2+qPFQZG5hZFfRx+LUgL39YN+yFeH2iN8GAMF6frZ1PT4d9lxw3KL
LrnlXtGvdG1MTz3tdvtipKybzRCAf0PLFnYHAYj+w+2E4ozfoNwZQxR+aTZjkbZy8CZLKP5o+9iL
Ssd+iSWhnyTo7Ne2tATQQNt9t91irgvR5Vdl2u+NU5c/oVc9hjWdhcVcAMcZc0l55sCUmsYRmFCE
EYkWnmwUNnRWv/70RmdZC137CecAkdkP5dWbNLykLAG1C7koyJphN6pB22Ww5w5VbeZbSZz51Pu+
WFfWYFFO3Feros+zawHHEfildJk0AcLPu0a8pfeVg1/vZ52yDlql9xNFE/ixAstD0bkPjakxKaE1
QVWSopKJBdXgWLqQo5VcbcfYavBlfuNMxYnU1L8rqnSYNru/jHY6GW1Y/4Ij85QbfN0xGS455MCf
MdOfJz/zvwNHuwGAa74drcMukgVfQOS+RjF2X50tfjKZyS/mxX9EUg+fuc8rk1qA6DOPicV6ZT8d
SqSaRc/EYhkNVXP0PXt8ChTdOUkyDd+Vr+9sR6k3bkQQaQx2bE4rSMGZ+ZNhUyvXJVX4DIyMPiS/
Kd7gbBcouHwb2NYeTZItEopESKLOoypHU+aCihTnd1kbz27W2p8EGfuH0WrzVwtfKepZGV+tETex
dBp8JU4cbhuTEXXALihx63oPPRAM65AHR4wt3jorffuJ2XNM4MnRruPE1c7aJa8ynvY6Vh78VtQY
DuqSyT761Sat8xCUtbpyx4USkwAioMikXfGb6N6CKe+58uN7KK97070M96ElrgqAxlVZ1e7+LJW0
yaHWTXSt+ZNaXcP80bItu7/L9ZHhjBuqx/u70HDoHg/furzVHkFzIyUpD/RM2T1jLBdrLiC5yZ1O
vQ+h+nDhnp+pux+vphFTJszDoTPgQytpLLDYl7yTQkIFT5MRf3T62KD4nypVdcsYaMBHYsgd3gj3
F4Pcd8G2/FV3Okjxkc1g4p9PZbNTEeuXNDiUxbqfhvBXo6FjdnWkcZNyqm2hsdBXdps+q5qY9f0p
XuWtORhPH4xJuNNJfTq6VTycqN8hcJq5xG5wiNyfStB0otamC6+94pclSWhvuqxOXnrav1kIVrab
+69x5DOU6gDCsK/0XwXD9pXvzu4pRo0LjIf5px6eWL/Tjykbx61GHmV9f3gmnmS2P75KqZJ9kEdy
9ffjFBSJlr9HBJVLISZO6/vjhBi/zEG4F9rfjRN0W5h/FFt9ujIG3hC4xtNERcgT9glg6oO5HvG+
X6VjmNu4Gqkm4Yb1yldj72hgBsGTWL5Sc8Q8WsAxNRjGvQ4cvBbQGWtwAvJXrbvZKWKvsIoaa4Bg
VWOZ7Tz2vch39Mal9UuVx/LiUCJFb964J+euHlBrq/Oo4//U4YTe3wsKozggoh3bwM2PfmcAEwD/
3ydJO7dsto+1Z7WPMSyVnsn18f64X9YLz+3qc5lGHZT4Clcbv/rr/U0RDSxSWn6OLWZ8ER3m/PgM
8IYVO918UMmz12lUDmQlWa8qON/fE7aFabPCeeVTf7mW5IHXQ4YFCOgUJT1V6L+hhtNmXJnaIWAd
fBugoej1FL0WYf+s6dG4nUotwpWkeR+4VYwHUYrhMVDZcKHt7ztTg/cRj7T1mnYRsCUV3bal2XlJ
+eqSopn4I5NaswWtRLgTmt6HazTvaaRh9MkwF46uz6R/flrct9wHsLtssIhv6RzUrtrsW++0wPnl
VRSRNeUPpupyEYWJflZNW+w8rTU2RYCp0M5baxvo3eH+/dDLba/6lG5nvGzdB5Pd+8Pdf2fuTJZb
V7bt+is3Xh8vUCSqht0Q61pULXUQkvYWaiATNfA7brnhr3g/5gGeG+dcHz833HCEdwNBgJQ2RQLI
zLXmHLMV9dZTcba2isR7zwgepIlSPKuaknWNFxynXEXE9rxCM/S43VUm4hTaRCN2I5fIeGGgdLdl
ucHVApyREZskERc4uz3OKppZR5wIGKOBY51Jxig/Gt+65HHsP/qRGxwqwregjIEO8ENSYFkU4msO
ho57jlD9yRNz0pRXdStNh73H2ydj1W7PFI+dC2Io61g22SkWLENkkzmHQRn+Aa0TQ3/RlY9Owu2x
CXLIILh8lsrxv3DF2m++ZhOfWzgCG6QXrxw/qi6ZiqZNj+XJFBi7aSy07zbRd6ESb04Y+LuR52i3
09Um9UicHfgjAT4ppEHtQ0hb8ae0A3KJRLXrUQWu+oB0otgIV1iKFSc8e57vdbvGAa7tJybrO8Fa
HenC+KYpbVcCBn804k9uqdEJG4NDize03zuTYKk47DVeTi8utzHF4h3yTm2Cs9YCXXDprOYREytk
u5Rr+naTNQcAtYbsoQhPd9KcQI5SHfrx57640tLPTpvACLrE1bScYut6CneWpRvfQCIIstTaI/fm
Dp9olB2Spn+ONLfdY2mWp6nojm6lryJC6PYi6CP2WmTOGcBbOBnEFeBZRXwnxrd6xGGgjE0ae+an
GGBAzQ8aBnMilawLEh/cPV28svtg/NJMmALwIvtzMbBQdwv3q4wYggST+r0b9sMhNLJqQ+smuSfz
tl9iJ9iNup6dQjA7F12HRdU5Dn15FA1D4e31iAaJHsvPBIQD3VA/uy/KXP5RdxoxjSwq/qPTIEm4
ZRa2QtHKsB+acleON/Ght66CmcKf9uOr4WHClyjOjrfdPhlIiIjH59oNg4sMyo/b4VbZ09ZjfbxM
neZFZAhTDHIsHoKwDfeZM/bptjSdpWv3PmiVBBU6s3EHrw9WOPpOR2JjumPGNP142/1rAz6AZ/Ph
CwdCvNHc6pdTdiPCMUe/pqPjIg8ITobT6lc6EvoVgrvaE5YS3cWeTVaflXOemKzTZO2eIv9DAk06
3nasnjQNbcS1l/mFc4UrbpvW9fY4HFO17TIme3I0o6tZVNGVEAVSwSrFIFs5yblG0Ha2OtvdSDvD
NarVV9PQ6scuLSwi6fhCEYmFH7Jnro5wJt8kEEvuhG7Y93YfpdwvAVHVyr4350MloUp3dRaktI7K
6ejnHhLupsK37wzT8Y9jjNlLq4e42aI/Oemc/MhpdXA8jXugSuMeC0u5VzwgGZcuCFutZl2xwEEa
HqoxeA2EXeNAIpaRJHN76Xqt9UKmMuKQwM1wwHndmeW4QrRvrkFRZS+aFz9GuJlyZk0PVELXWM/q
h5xspYU1k8xvu/5MUESTANQELvyySer+DStnT8mj17GWdv6H34/xSRTyQ6/eixg+A7EsBlDjBegm
84KUGQuMFz2D7sxmrfusjIHKoxFYTkhwTU3QsJYN8NcsQ5zr1tC02n4GdJsLG4nUORUl+cVxUFw0
Wps7QqY+JVGFnqwPQzgSdI89dxmEZX+sg2FYDRbgVICd6GlaY+dOmnHqBvWsaeGx8LzxCC/WOaGK
4OKLkh3UbZkicKd73dnhsWvJVpZBvr3t/bURaihWIb0+ZqNtAaUtY1NZxQEhT7jKDIZL0678SzPV
/RkcLw4W07/EQ/TEssc5jcIFYam59dLgTHvuJWnbLBS8OxvF+7q0UG7bhmS2NW/6KZQH3bRArDRw
KIiQbx6ciTBEXFPBJi/a5iFV6iOGdbehkzAdYs0loNdRXr/qk6Re4OCk7ZgyURh0QzzB+o22FAAQ
TxLseXubcn53dpH/c1SCBInO3kCllLjKedeb8HUQcfmgbDc622UIi30+HjJ1W7Q0knfZoF0NsOfn
oIZ8wSVkfhnWMZYua71I+8lsAfMNvQDe4A48YhPKuzoxvO0YkHDbgmyb3UFPWZn0hHkb/cKuagbH
nhYnHez0ovPJ5CKvQfirdC2CyCWzMUFI3I3GUs9CWoYxN7U8bM19MWsosnkz2Ui4I3Q2eztBEpZR
gFiryp9eS0a8u2kY6pPVIRPzuO7o0dbTKY3hC3osNGFesHvb4AJhpYAAc2vML0ZQh6qpjadXDyMN
yS3NNjTQt9qu4G0Pzbir9bx57iwvX44ibwB+2fUzxOcQjrO2q7OCVGqC4LFXog0hUZE+Z8/8YD2F
7hE2VPTheFicVKKRaGBY7/QcCE+cN5MEiqcq8wsjK1JaDO/PwzB7DdyOlSmf2kENEMENvXmpu8n8
bgaKnqqLfvCyrcZcpY+RibvaxhEBOsU9D8OUv7Q5aQ2tqa63PdX5qBq78GnqHeeUlO3F8rpTVZbU
Akvxe+z5/fGcx1t3uQ5oSat3DSVQR5FHCm7aWHtG6DuoCax8GekdXCbVEeVnGvU3QrKyLaN1P1+c
tteWOVsCdNOoxks/orBHPqt/duBrTnScmlfzO/b19FVNVnBus+AnRB1xKE3/R9kK5ksqgJ/Y42Ts
oRRAOWnuW1+U90Rpy9iw4JbnL5WFq8O0a3GI202kPI2v22CJATrsGLN8d1ytPTsAyzbQI7p1lWc/
ldOP4Fqnb185/WMV+N/+YA40o6fuxRxgLhJeGh1vu50wXzC11itRcrXsrC63X4sUqr8j+pPj6sDi
+SZPRCOJUxyHv8jb4Q/tREwt0hz/+YQfoGPDbbG6HTIJFl7Uvk/EeqFpLHeqmnMDKnw3TtpVojvc
jAnmBb3VHdxaDp5sXdYvNPmr5yLshnsHUUvYhNWz78BZ620dgobEz8b3nkJRyerLbZOYfX2pUoRg
tyeCOFcgrRB6yAaRGvZGA4zXaJHT0TpoiDwDOmcbH6MpjaEEp2KD2Yac7qBOXqe4/7GlE6BiI+O2
ysujruzyaDvdPze3Y7K4N0ZsHklJOWFeeXvlLJl5z52ZF1iTYD1lsTJRVPxMEvWY7ScGdn6j2I1G
I+D+RMkl1Oxpide8f7Ggs7A+Zd7vjqgXUK0j+jdYT3G/T9tjRujmHVpKc93k6XNSG9omdeFAgJTX
lxPZKqxJtJ+qqYxDU/wWOZWJAHnMokZUyRRCQljPMv9Ah9s/VHoD9m2uEsyHsGttFBUtYukNsA6W
i+Z47Oh6hV5DJ0wPmV1ANF56roMua2y7nYl69fm2O3hPYRebezp58aMy2jf8pPEn7TW5MPXRO5md
TO7Jf1x6iX4gdvuxIrEWmAsSjdtGUMtsQRCnr9lkZwfRU1gD0ubvcz/0HvAvq6Mx6m+TdHBwGS6J
0zaXyMqJ66dQhvVHGXyadaeDdwODmaGWejSTDxUZ7YOX2uJxGuwLS+GtZZFbYVOHSFsveNEA22wI
xhg3fuPCmWQcwe8+TOfbxokI8JjmFDSCbVZY6MeDGul7uVHr3HsWtLapQ/OXYzXF8N5PT0GMZ8cN
yLXquZkdRpMBJlJnmUjEnLpub1EYUWHzn3M7aR81fB3K0ssXswp6xJHqklhUrc0heLfr2RyXJzOV
qilevIHSuTVbaWjkFi+OTT3aMVlWCxNcWG5ZPtDSOedMw5R+KIZhkRVWf3Jp+60rQxmLG4VHb9ut
y1h0ve1x2j9UzlDfBY2F0QjnPLd4+PWDNRDVQp4qSz4Ar9uuI0nVGXzCa1AxHRK4yGurW0eOCg9Y
xKuXOqA1Wrfy1elepd2pU2Yk1SmHoHdSo1mc6vXt8e1olRCM2MfJvnBFCMkYkV8Xtyk/72cszclV
81L+Uuy25MgD97Rsx9j6LrBoiJXiTfpEwNS2oEzaCNIczYAycVrGq4lPCF46wnOi2j6xp0QrojYa
/GASJHYwhSc0+8fW18ZtGTZrCiPxIdejlRxTsuYLUV1JoCjWkOngmWX+wgDq9VRWZIzk/aEiQugS
Oli8AptNRdJBZGkkIAL/ahAUYVJxSdxrgqVTeQJCr9s6a4QXIWlpGDDd2qFcnTvlqz8gN691EiJG
Px72RR1hr8n+2E6MQKpG6uV6XXdQ1Zwtmw3tY2ZJg8iLUv+eUeLQDLMfTY3cmPEhuzGlOqumwRnx
ve9t3/eeOlK5b9SxTUH6MTb8C2VZ5xKkGZNE3d1Uef5mR7X/XmDpWmQVjU4K0+WTjPQj0IYvSWLt
NsoH6JgT7RqjKF8aHdeqX3cPzp07T701FPOHTDE1VHWMMz8D7L4z5FQAf/WKA9XqL5Jnsy11Qhvz
uR3X+8b07htH5Zfuz42BT6+mrK+bE4i65l83ct6tg/GoGt3cCLv30FVCWJ4EzkqSplHlufG2Gir7
kZKBuS9ZaKEX08Rjguljq3d48D1r/Kwto/qN+n42dxO5OBBAV8u++rYQaIK10YyXOACYRP1M30vT
OqWtGVyBmLUkPpjdjvzpGBBS/pllYIpQDqefg+Surgx9XNWUzHdj1jxxB7A+TEoBmJOEOnYUzh+U
l360TWB+eDbXYpIa8ckb3Ok6VvoPEzyqbX397CCCA5s9frgxBkqY/M17ONv3onaQZGMCISsTK3vl
3gbNXxuTl6DJq4UTeSCCxiDbyjD/FKDvfhlAhlpCYj+0DIyIETbG2cSKs6fFPawnFiFPfcyf79tJ
/KUwKlh+uDansXolbUJtJ9901oQhljCwDk02lp9wJmYvRBTRsY4fAZzlj1ObJlvsfOPCN43ssUsm
unIoI7upHncZCWN3g0viTNR4r36lGQcblf1Cn2J9A0ehXtzKg6k/4NzAeGiv0A14cMHj8Z7lECYf
Nx6PlUtsAIHRFMRLmhl1wcTTgPkqXbt7SaitLc0B0rGvDGczaiYIGRDCaKfFQysCY1cibFrLxGzf
TOAKFKHlwaC2tiCb2z7qTmoflYm9rbXd8dmJ+2U1moRvkNu4lZQsV7STtLd6qr68obbvdSZx99bk
fNwOM9u3Vg7f81Y0afjOn7EiulBH2hLbx8zV0wVqZw2jkw8ov6PnUzVd8CLgOt9+nL5LvouKKl3d
/k8qIDQfFaQyXwXBNRA/ug6iJpNQZJn4bQrSs5dFX1sb3wPsOUtkauQzE/3ZBY3l+jSx+Nr7afZD
qYDbhann7zkZoCyIP/GitBeREkPMMoRU3Ao0YBILAgulvZMeE73AWjg+yHBKwGoRNqhJDJsy1EBp
eRfLWG1CUcBs1maEW0adsvLpTKcS9ucYeXuRERzQ23CqTSLBH6P6Gwe12FIp9wjWFtm7ZjmwU9M+
uWfl1t8VBr5b2tr5bi7xxOTtbMwYkxHV8vKX2RUMoBOZt00h+XKb4FpE1lmOkK9ZTDvLwTkXFZlA
GDIyTnDgnnVhbTRZ7cIuuACqO2btFKzsTE4QU2VzCZtRX6gZfi3zDvK5IkrENB/aVsotYE6sFaFo
10EmSHK1puoSxAnNuRL2fe2MO9SlzcNtk/TEnjAU459zwQiNnSXPTcPJnw2FOhiK1LbE4HRLJusX
y2R6n4Ui+g2sRjRYv1KhtFfitfUFhXXyRUHbrrWdjennnCVtv6kDTxz7rziZ8n3P3UuLKRzU3pVF
X0GaQunwAUH6tCIjx6xCqowLgKMFu/sQTISkh5y024Qv9GEaDCyxRqvumNAeozD9uR325teb+jeN
KKhy/XKKBvxgVIxWTK6IguiL3xZA87lytk1C47k37FWao40WfvDLNttrqEiMSKQPdLkHL0Ilz7yL
cHfcIatKThAYRhCNboAMKzVeJlzsLBB5q85Un8pclLiCos/C5r1Bs65WTRhDek1N8J+MsSsrLsTJ
nje3R9yd6hWCebhdVIgQ2ktzGU56c47SEWsuk4YFBVNW476Oolr7yZG83Nlx8klmEEotw1zHAwNd
b0TRspYDvaCSzy4M+o0IZX2ufNKSQoyQ0P2HpeAEgUyozpNpJgCg3DtlCWOZVfBaZTukj0F332N2
BNCDZU/PzfuI2vFr6q8doeXLuJLTxfHkr7AV7z1zyH0+dv2OZU+18L3ZUtEdw25yNzQJkfynJSWd
Eiupfd9gCMDJjd8ypEZWSwtReg6KpTPjbiPS6nOygd4IkG8t6LweGoNvk4cQKJIJIuV6j53As23m
PstCH79eX6tFVcTlS42b6i7IY3muo+ENWmWTtu4i7d3oKfA0Y+HAHzx6bT7Lqd0CIFEwvVTSAFwA
rOGtIvycgkyY7QQUuDVLCoZAHHyaSZAY0vOERHGkUYo5lHZfRDhriHSbC7rg8UI8sVRMyFvunM+C
HBjJKukcI6m7q+O2vCd7dsHqEFY53utu3GuNxLKPt2dpuP0DKwlvF6ZZd43nTYY8zSXkdzN6TEMr
AsCBsZfVqbCG19ir8aJufQ342+AaT7qWetdcg+zRh8a47jwfB6kITppldvcBPYwN5GG6Q9hOjKn3
roIa2FU6Y7ri/PigR0KGAuirax9GyZUVGOuI3pF3ec/3MfXZcQpY47qtEGteoUMkdC4jxf6l4yeY
iwbrObWs+lB3ssCRphsruO3d8raLKdK6V5SeiaJd2/XYLGc5AjeXZhJI+Ut/bZmPKOP1tXICuchT
0HOZHl3bLb0lsnRJXNyawvVOM4UD0092DeWswrfiitVKm167RA2bypLpQkqHkPuGvA3Q8BR9+pTe
lKtwM0CJn8RAPGKX7WkdTWAfvB63t11dHdTFCyB1/FAIZZsqeX0dSuyTfccNvjehDEDowh/F2v7q
trOrwK9qnKkI/8e2h4lAdldU2XCgkonEISTtK0k3oxh6edFFqq7SFoogPD6t2+7ttW3iItTaJS6Q
DJn3wLYs30H3Bc4o65NlZJAW71pY7MsmrRdaWwEyp4UUsnw8F9ILzmSiLNApZldHQRTuO+dCd2k4
xVN/SmSOlAUOKhW/70Emzi4TunV2q36luaVxjTw2HvE6hx4+ESaVo3P7SCLuVTtdqE+95rvuSla8
MFPjbRPiN6S5gm6Lb0/i2CbhLHmpvXY8RD2gOoop413VpBq9OTa+k5GsPFTnPq4C0tnVVon0d1eQ
NEdWH3FVfunMd7xyMWdBk8biWZmxHiJBdlAZltcoz+NLBNI58fTi6tvaDivIbw3iz8Ypk4MkO+LY
4sPpBBgIViBY5dPSvhaDrvhVpNoEv40u7O4dz0fGGfDhWwn5JuM434RGUBeIbq/xbPiptdbb3ax3
VfrVVabNNAHDIFNd1A7GVjCzQU8xvAHQ4Cp1iw1yvODqdrz1siuLjeh0E1Xizs+t6YiJ/KgnBli5
cez3fVMQkGgH34Q7IMtTeyegmB8PpnNNE4+Os1kDyU5j93o7psyAoAav3lQdCX9uVX+1ujL3t2t1
QncPw0SK5W3XnC/dXG2oSAIubH1saXw/nR/fdz0rlKbs/O043wnyjouA3Nbkwe4HmB54AUMl6aw+
ZsghtdIvP7JA/Apdzfn0Bh+PR9t/m/l4BhCX/7ZDd9vEZfBjASTASU9CbQBQFgcMglHx5gXSI8HM
vFZSrzlswCrWFYE0BcGoNUntv3OjOpp+EP8qCHHyR7v94mb42WFJ/DD6gmj20S7fGc9wqtuVeE0B
JuPmBa9mkUa9INTJe0q0HGa81fSP8UDRPOEceoip6IGymfz7Ujr6ahp784JjtlqjFehxqM56lzxq
iPkpvI2nQAn7OZoAE9bKQYPSsmNJpvZ+XY/0+mx8nH43EEUz9SCd1HQUrjA2QAeNkxgDAIZ26pxt
xMhrJOvaJWTWwMnvFVdAOc5SFH7/0ICCYxBN3cfKjq2F25fE5Rb48kmgNVAQI7U2hZ6+QfutyVmK
jHefLtydVE3x2fUoA1M0yUFYXPVKDb+Ghq6e7hU/nZOunSYkxSvOKLzLnG5z7G0TH0L1XTSt+FQY
ishOvTNMHf6jV+gru1DdD5CRvVUP4ldXyvvZYfCdptprMRntp2MySa0a3X13OmSzUkVIUzSqw4AL
3Rdq6Rm1bL155u9inqaz2heMgRAvO/OhoqK6bCKvvlqTVa+acSBnDffEugti7Wwmc9g4MpSTrVM3
0uBPHjOh1VuNm8mhqCBlRqowaQrlyKXaTOxgZBNzw/8Lph9xc6wCbdNDNT1NFnq0UbOrs4qKFuVv
O1ySgsVGVChxn0orXgGcCR8y/thl31fqsY46IlpNw3yyrKwByaTFL7lqIco50fhqiRk5kriEAM3q
KRfl54dU05eeBflX2SRPCkrqt6zB+Yly/N3Tj5WRpLzsEo41ug4RD2p8/eNzh3jBPAG9KEIpzgdm
9djYBu6U1DfbnE6i1/y2QusUiRi9uuk+xY6Kv3quK9A43ceo0RpUY++/iYmiV2m4zasITYLGXGIW
W2kCrpDa8NSPVNxrfcwfzS4dlqpL/Kup9wRUBK1+X+eOvSp8q7m0BQWRFm7WWcdzsKkrmZ10BQih
TIL4qDKWSmRxxYeawWdHqz7Z24ir95S8890Yh/ZBoULaljkq60ol/UbRDzpV2mQx47Lii8/teN0D
JbtH8UyQqnT6Kz19EhBHNMF+X6fwR9LsCYXdRFdKH55bUnuBWZrai2DVeac8q3szPaAryu7Cj5HT
OvSM6ZOUoteYm8A3gReXsnb9X4B88VTa+o8+FasAFxHaM7joIXYK8hoIELud9r5D2SmYxXAwoKXb
uKjUGBl7K4h/WFYcWqevfxFudfWLwvwqRfDuor3+rDRM/2Nk9O+VOZGl5dUh1R40E13V9i+5j7Kx
6WXybM/hpPRbmZyi9Vhy86nJpQU8Eg3A3hh2hpXokSK4HmiaLoMEH2nRoUua6NDG5j8fwXShttvg
2vvr2O2RU3s5sTp/vrqef+Rfnvnr5fCuOmfx1yv/9t/UFGmINzGuf/zGv37u9rrbbpDDCKRDhH85
TaMD8NXwgNHinxv3z0d5AiZ4UTUIJiWD8mCV56yl/CTH6GDRW75kulEfw16sb3voix0wAU1eHMjg
Ppph1F4mJLnnbGRF47uXrC0xKySc2wRBu/BzYuTMcoi0uZITbm4HvfgI9YK1MPyZfRMFvyJmsYAK
Eg0g0SBXEUXtu6LSc4bVUl4zL7UYlokNsSq5dayQBOlMc68CYt2AwnhlNjaaExZoUSGfdbdwjr3E
KHLbRUTonNvSfrrVdLGL1kfO7OCce9UrNk/vORVueK6H/lfVuQnU4qk+NBYozUb1AEkqVb16EusI
1OZdY6T5zghb/U11IBWEWS2Bvjjbuue6cooUwNIILcCqlLVn6FiZkT3+5MTM0EKvYZigUMEMkKh+
WpkBjOYmcpFycv+m9fk2IMeuwYQ2XrJx1VAdHIaks7qHpQSAD8jPXT2/nswrujXuMyqq/K5h9rg1
WAyxcGwOXZ38ChEtiBZ5LlbWFh8AzhOtr5KFp4gdHQYzXQVYShcGGWUIrrKzZgn/LObbvjmGxbas
uNkw14SJGEJt7NyYgCCTnNqyM2g7S5BppZPuNDBgyDIUVhGxGtocOBy5hytzgORsZcCNVdeBvxlq
BPrFOcYaSnjtl6F157QPH8MMIqIaARl31MD0KIeojMBvZRhXm/rBQ+x+FcxjVhIQy4p6n/EQKrRE
GOVeJ6coFnTaX9FfNYvCmeNdm/KNihMVtL5Qy3pw9gwNYhl3IwYnWUx4oZMVV29AwJYsF2EnV1ht
6+NouG9OUNsbCLI5EDdqS/ROqsLtj9DcgFmiir4rhkyBCZNEqrR5sU2p0rSYjw8EoOSEFr7KNJF7
GxXsQZg2dYFRGXeKLFPW4t2EJnqctsnsys8p4bd2AxTKp1s8x0S5jKDwlMRS9DbatxTel6X6D0kG
EeS27s3osVanz27s9L+zqQ5havYf6VQ369An2CTCtbNINF+SrTVU2LO71TT0j5Z8BNbiX/CQTOve
Bp+Xk+OAcTLclG0uiJDbOWH7UUw9FfTaesrkTxCLD7eZpoXlTs5GFe0e7SkZSMVOtm35KqyuW+Z6
KdaGGh+Q0BjQcuRqjvlj+p++N1XlrWb6dKW3itNMaxc58apcj7jNQ8IJvtrUXVu5v8ntKX/gAqn3
APpxaDwRVGy9DrCSenShLs2RL+HgOfbGMjzLCEWPpdNERgFUfZmhTzKiqt/ISkDi0RSbPjbbbR+j
YQwamiXN5H2EyuixaGnTssmt/C4odP3BEdZegm3xE7v5LPV5yoOS+F6wkD16BZOGNhhd4BOYZgZd
2+tSaM9WpWsIpQO1Jkg7+JDO3cCkh8rKROOkrS85CqldjMfmOYzD8+25GKjfoqiUPJUlKs22ocCo
qjlzQ3svM9ZYyu3sq1Wl2kHzG7U0R9WQEl9tUkt/AUHFhMvOvhGwTR+ZBfG3TYEdE5v5PmntLhI0
02Qai+fR+Q5R8bMOs9cJ3wz+JmYfJsWaH87+Q2QYwbeH9r8Os4YJHvmUYBYZgxlwm0i+eCRpfM+T
k7rVSkqDTXXv+vFlcpid+FP6PEC1+gqL/ItAbfsjhIvOjZYCmCe8YU0oYL5HTZPvb496HLYQ7WKX
Ev38zF+bv73mbz/3Lz9y+xV/PW1UabhB8HlqXBWyeCbjjWIKkNR504s2JIT0z/3bI7KjS8jxPA2+
ZzThentZcefnERFQTOXHvUn0pDMWwFWtbNx3mjfsU8sFXyf96i4qbcjUrar0RUOCKRbgEA7+Q5VZ
+kEPDDgQ9pwmmlGUGh9FNjGndibSAMORXA9E15nay6T5Tm3+42EsI2D0DFJ7G+f7tLg9LDQDvMZ8
8O/PtLb9n7z+X47+8dActUdpGmoduN2wh7A57EMPJprOnyRbwX3W6eT+9gjiJu/nPzn210uY9q5Y
/qmtnD+buorG/TQCnmgzxBN6x1jBxIiAtzuAjNXemjd/7MOrr/bk31R7LUt5FYwD5kFh/0Wnj3RX
ZOkEs94+m9uBwjBZXlng1EJw3EXYUA+06r2X2NGS2NWcS5qI2T6pIMy3uFb45bf/bBpnSuykuDkG
jX26nR4SnMH+9qhkzgY5A7v2KA98A8uiA+Zdo5PFZA670U7++JRuH5Uxf1TNtaeQx4AEv8M3oHeV
BHMM4FtEOe0njai2NnIzrAsj5HrfaPZe7TLlUMGdSEGttNTmV26dXmElY2TImEE2Nd02s6Pv5iCD
2hYWeJZRZYeyNvsVmVbgNUnZ2ZcuIQQDldJIJ05AI2I1nTe3R80ACbwIxy36jHZPVES7h0MFSvv2
8HaQfJ5gq6Bwg9ATqLyJlKTPprfdV2trRE/MQXkJAPONX+b51lQumnxPbsHiTJ9W4r5PuvGs7AoF
VtnHx1FLsxmAXr93lru2Uc59E2VR09NPhgdjFg4MzjbUPWdlRKl7rYDqU2kkZda2aAi2/cKxvYJ7
BPCVoIcOFYtkfLOMbDcNeb6Uo6YfS+rmpLBCJOG0JR9P5cEpZU0xw63Db1DNZhOIT9sAFUnl8S7V
nPDU5vFAtA499DgbADWlLm4lABz0feHgCjJz7Lx6Vx7gklQz1cnHLnAxGjLyYFetwl4N78Q8Lj2i
We4ItPEvWAdJEismkIvxCkFfvXK1fg6GJz9LBNtsrE4NQvxFT8rnd2WfdZ+2n5/7LfMdE1MKYp6V
nnfwZ+Yz9nba0uf3lv9PMACnmfVRlz/N3zEAePn/pAD8183v8vyZ/67//qKZDfDnq/4/YQVYEBv+
z/SJx//4b+U/ngAG/Pd//P7HffUf/6P4BoMAKuBGM9j9+i//Zs6/4A9ygPvvAgQQ1VDHcYWnC+dP
coDDM6bh+RxH2yaE8ReKAtwEZACLVr/p+jatHn7dP1EUmv7vukGN1+cfY6XlejAu/m/YAYYODONf
0AGuxX9kg7YQpmHpHtoT3uH/gg7wHGaqlPcKl6WDXTF02Ki0J8r/zfA8g5wb0II7QTwZZdbx3sFp
dOcU0dOIO/ZuZLS6Sw39aok+XKWRszGBSQ4JollZFRKHVUFST9p9izI/aUQLrKoJm/mQ2Is2ZL7T
Ft6DpMlDa2xajSlMDMNHkU0miBzsFfj3K8LIOih2WhWSVjz1D4W/0zqoQV3/QVB0vkQ52cAEWBYT
NiiWeANVRg+wMJ0IHeWpnUxUe03muk7ovmYFCNdSyLu0J1OVajPRZNi6gOHzx5k6YRlR9ZyRp7RA
kTZnNyz5Dh8lrfqFpRNuY/lnEhXvWSKSmyq5FysuUCUqWqd1+tO2am3NcpyqoBmFZfHOG5OlTCcB
Uyz7LUK3WVa2vxtaunlhhfxVVExRlXpGVwVpXI4L0nfW5NleHDT/vqlvyr6Eqeykn7YqLEoL9J+8
ij9vCpgv03Jn6lbD2i+iJTazXZZSRkIEexdrFou3ftwjvjBW/3K23/8BlfgHS4T7koVY/V/+zXD/
tzNGGKbNScsJSB1R9/4Gm2BaXEiHqlyevoz4hsl86LJljHdqlWfWmn4r7utw/Clhdy2j0SFPHcy8
F4x8SqnU0NGQK0Xq1ovUWD+iTqVRQjrE7UOtUlMsfKpPq86rkVIDHM6Ed2wUOUjcWiMkzs1zNqE5
H+p4h1HSxOsEZ7U12gYY4J3qV934y5f5a+rKo2332joMFKG8Q0soomEtRr6nAuXiIlPN/2TvTJYj
V5Is+ystvW6kADAYzLCojcPngfO8gTDICMzzjK/v48yXVZW56Ora1wZCPgb5nHTATE313nODVTEU
KBWD2Y8LAMaOwjTZ0PJ0HNTPWePtEqgTa1u/lQ5IQnBPasSrVfdQn+0u3HZt17DEZ8ecse8qg1sK
/U5gJFH4PbM9oq1sFYxsA1Z3ShyiA2NnjYP6PJvkkvWhIkFrIjMVrrntXydQwRT8zofqtrSIPSiL
NvF5+w51OwN6tLgFEZVgoedhCuT01ecVoacU0mZ3cJv6g6IKCjW3TdeSThERBYzASt1Gmb4QfEVi
r4b/DoDvsxpLJpmx+BDp/KcKk2mn+q272OIY9TzjPSHj+8GptkYOA2+I+gfekmpl9TNNZYgDovqm
yPBO2JqTjVdKmMYw7jriltHrQASO5hDhbxz/ccaMHJbZ+hjaoUTGZHw09CN8ZIw0PSFElZXgEYTa
zWvtfc1Aw0/t4cs0eQyAJgLFiqNsLWLrzXJ5tON0qX0TnejPfUIpXK4VbasEbYvfxRg3qHoenBYs
r27rAyxrMjGLZh8a5PvikX6Ff5HvAbcRHd90v22IX2tSs3iuETe6V4lan0P8ck0Tax1QPCei0ZzK
Sq+ttn8YOgMdVXYdadGsSa4hiz22Kc9Oqm2Nb2kVBdFA2vTkbXRov7ljcfwvHjrrn1ZpbSobKacS
rnRAF6FEun796/MhLsLrI/p/BLTsLIS8nRfMCrpupQ31KlyF4YJ8qrlkkJsZjywU/TVg5c/Pw/M/
1cDPjv1fkYMc8z+9VVcy0V87/bWc+bf//Qy34Pvzn3b/6zf8BaKSfzMFHQsNLt1yTUuC7fk7N8j2
/iYVmB7eSAZ7jhS8n39xg5y/2ZbjYC6h/nQoGzz4UP/Y/eEQacd08IS7NhBZT/53tn5b2P9yV1nm
9QdBztJsA9oT1r+gqNTCSyDo/cHt6TRH4wDbcrHOTZkzwERa2TpxhdYmTdY5dFAliDVmKPNq60G+
uIs+ia56NJJqL5f63aZBr0HqKKF/LabYAyWhjWUgblQeslRhkELn4WgfCEyrnmuA8H42558j0mk0
tmvw3/d2nT1lHdnm15bHJrSRJzT6MwKcR+xGvQXe9Sdd7MH3mv6EA1wZ9VeWxy9V4SCxsGhCy866
jDMsf5dVahgOma5/iSz/pckFhzaL6tA1beIj1fhVNLhfvJJpBv9HPMTRvYuhBJ8drmKiHPjX5QNi
DTiALE6lPT2gUqM3dO1Ydr/KNknXoZ1dPAgR/FrhfZLXDsmgOAJjnyA0uTGQYzGKBwHUGxweOU8d
GMui0pqMbSafx6Z5q3W3NeF513zvqhqtM6UTgZM6S2484QAkwW+T0VYikUWStelUO0kRhDSjPcgO
tUVa6sV3jeupAGboOraiD8z8X1a93I3DHPno71/zidFzMHb3fdqRg9s0WCmvIZND134Tk16wUXhr
ayqAZafDk5H8ciakqKEJnC9BvAONkrVNF2AestuoynaxMn/LQrxlSDL4Z+UmC7JHArMiE/GLlTY3
A9YaoxCPc3zLXB3nZ7QdIPm2nmKUMfzGNTXf9NQksTfWt4U6T/wiMzQFcJbLZeocTMFeixhgqj7q
0HsH0Gbv9DxcnCS2SdfxPqB9kD0QcvIrrvRcbW9EKdEF5eE2UjENy4K6qgGks/b04u1s6q3LQOjO
MU7otnFT4uOWNREuzp22co6M1vykdMKf20vXxmI+DVMb0WuxvkobPWRQBouvVH+pVTciVgsfkV26
R+ffLzhs0MOADF81SxdvTM7+vlm7O9HY4EA8wgTza9Z6ZfK0aPNUemLeB066JwONY7Zg166lfUG6
S02EifuYXFOu/uPy89+C6xfiqy9SCJehYLocqrYhdTi2NjgoQZYGpZ+HnoPAPYdDUK/jpSC2j2B5
hWpmXy4ejbqftERxbUH9fARHfMvOThAFBtojSqH++PPRz6WoS9wy8yR9NU/RaZ7B1WV0INZoYupj
7VRcIlUzlyfNI7yW14Gm3vUWWiYLVXqk44Xmy8+1UgtZf455z81urREonx0x/7LrGSvcrbpG/ZgF
r/YHy2oMAR3HMSVDjAnGGr2tzICVQ/ttjgBoYH3KnhCC8hLDIwPLGl6aljkl9zop0AbFIanVVrWd
rPb155X+XCaFZYReNy/653PqvHgtrZGosCmciFNmOGQ5n0OaEzoGg19RTv+d4np9jzwrL/6O0U2d
VgI3z1I/yR2bloaCMYoQ0ekiubpaKY79jyzsegnCW9JUMm0Fh7ahytWJ2v0gaIcrh/bno59LaJkT
pRCtz2Wh26EYEpZRRP5WSd9LhQuNny79U3ZRuzFrDvtNWHXHn48WV66bYMYV08xPbcpZpaqvOukw
HI8GDsNFaRRsY/g7QGK5KZuuO/5cksimZyAI8logMlt0u34u8/Wn/8enqSkgP5cIxF30vbSgopZJ
f9CaYFXoRUoa6CkGA4pd2NE/oZvRvydv/tzak/Dio/hewD6tTXkfDbZejdg0wU2hmF2y3BeAklAI
0Njs5s8kDRykY+ZHIO14Oxs9rfe4nA+W+6zxpDM3Ht/gqXaHpSW/L0jsTdwn1qpb1F1oMHJVtfis
kxluvcwLY10C3KHzjAgrMCeMeBqHIfewibjXS5E2G6Dc4nb/cw//3BPCyKdD6+SPFfrPo6Mkvfjr
R1iZC7jGVPJ937i+bTfaL8yzu8h+17jOORVtiBD95zoX6XgsQGnljIOnLSLqds8bN/Garn240Pa4
2WJ2If6OFd9U8FRHKOFFWJwghRSndIokBKy9i2TAJyskWqvsHDHEXsFsG7apzXHASOoLPhNMVVTH
nRkCTsWGDRyHi8Igv0E2UvlEwCJ3JezURv+zKkwkktWd7ArnRrk2iaO9OMxyJmCins2DmM2T01VA
wFJ9wLzLmRV8yzoSDBGwTaEOKwsI6xNlQEnmAKngua/bQm/JqEOTvsjk4PIhbS33RRPb8ffPUrzl
ew+PM8Zowscs8Scssisq7TGjC7syNOBxxgk7ZKjzjtZY45dQp7aygsCA8nRvX10+A4cjnEynWDMz
KLrpFC0LAquwXtWRUTDM4Y1pnSomHSrXFPTOcih6VNhk1l7I7YrUFeG/kBtVaevGcDq/JDjD71pO
m0OChr2Ydq2lXsRCdEXpuLT0XCgE1UIllIbTnVVS+M/XuUJiGff0DnEIeMYHfrFr2NOcrqV7u8Qx
YGw3/W6C7FlMAUacutcrx2q4Axcsdk2mgJaVc7xaUIyHTtrSVtT2uRvk2qhj6NxE9aH6XrVqqmkx
Rsu2iEKOmJJIIY6fk7W51B1oFCeze4SzMr4dCwXyXdS+W8pv08h2eOQ2MxqbdbQoY48HWr9SIcEu
xnxUz099hg1pwvR+qjhlYv0goi4l5IBdUdgvwzV+vu2BS6QeEplweADJbW9w/qOpxJNX19MeBt8G
tR3KiZyEgMxuVmbeTvuE1GnVqvJke28oq7CclF4Mla5ZJyaUYgmCPzY5/qmw5sg7XTOHAkI5eItD
Z2j3WkeXRsJOXMAIISqbLmD2V0VPmWMhQu6AVU3hkPqNyVmyCJQ4qbzj7JUMkmPcJe7q/MmG5ZuI
7pAPBTYtMUyIzVu9N7P+uxrg/hDZd5iwg5pJNt2CxhLbauhY6KVK1u7ogabGUQzJApF7l66HZkD8
08kzOVhH3dfq2RwBcbTT5Kx67s0VCpg/MV25jQjL+GSQzzlowjJbBQZ+CHrKrmDeeqKE19Aw90w1
4Ro1JKptZ+QJfAuYmW7v3Qa1K/BYEnWThwCBBhPpQTCHnj81rnWYK5H7zcLBOooemHD9tgiO8Bk0
Dr4BEDIFje1Gy7cqJKOLwOhOhmchrUpRLQidOMc4V3tWQLFKRH3AtezuZf3eeDxjBVIXKCwtQq12
xrOMEc+ce5oyLbDshNW+LC+JIZ4hNqWbKVTmezYhPMjC6gHtpBcC4S8qyGJ5n3k0phbnHBPI6k+L
Q1c/yP84xoQWqUUWSPT4xWlm4JAFjJZmPPDyz2kajNwCZJzaPIaOfYgN1NRlUZyB5++DQby41zQs
4aZfdI1OldL5dqGsZ2I+6N3gOPVd1xMHZE+IAvjJdHzAIdghBgrZZWdyWn6rFgSXESJ9G+roLDtx
Goyo2aCUI3pJW/UG03Ng9PFjChqnDapjb4t6O6fyuzejpzp+408gb6euxNOoR6TWHTKbOnt12piR
vAOiZiTRCcFL1l5+LmQl/vXRz6dBAqZjVOL8H/8dEyZFod2gU4+TcWV1xq9QYngGWPRnDrP+IR/j
ESv4DlpM6ttZe0/pRtY9D1Uy4DTyphmhZ3W0rURtXKu9myb315hEjF4kPoH0evcT9nLBIGZeQPpN
297DiBnlrVZ4L1sW9IUYbOuaj7trUElvvBBlirKNL63pj2qJ7CLtvlAkidchbX8Pc1vdNrZ4a3X5
ZKaTuKCgYdjmFrcMWL/wUEBJSdSwCZqlZRV2bvKYeAthTWfJAzhiX/EV/U4erDA9I5hw1pGbn6hj
N8gdD9j9oNyzSKN5U78qkfyyrHJnZdkDw5/XyU1uU9Lcl8q7VxVKzlJZK55r+6NWnDJmtsK7PvTS
m57Yal+nif0R5DAHRAKNncxd/tTXkdrPBVXRdKxM7w+79IDy1h3PMsHD70J8bROxRnoFQKa1n9D2
wVyth++xxsaRdOaRn8Pd/hyaLWM7t7vXNd20dH4fu8bYa3sZVk3VuJu8JbPOsPNdWl1PYnohjzIJ
DpMRvsC5AM6ccd707iLc8ZfkihToe3Jd8E5EbjJcctLwzhZPssMm6OY5HvjlE0ZBe5OqrCVlKSMj
KojXpQH2v8/NN2bfeke+qdjQp0PYu8CEkli0svF+SDkCDdGz18p0OzdEnhZF9nsU1rtha8R0A7aL
fCYgoUx7+pY2R7tmkyftrUrcZg0we2ByP8r1wJhgJTgEGTWd67EW07FsEQgmGDLTMthMXgYPtnZ4
n6m16OW1zk2SGOTOtemjCpvl1lYSCUyJDqLJzM3Yuu0x1hjfGtLul+ZKxyiQ9MyNs8ckeeLW/bLL
Se0KTpgM1lK90lP5bI0WGpSqXPMHG3zXyQWJGD3JtjrYWvg1yD4K90jyfjnScTeETZ7rNjh74xVK
fC0kXJ1uO7MrT01tkLiHEJnkM2ATsZD7ml/vVJuAcDJZH6xaN+eYbI4YIh9p0g34e/J6xwUnQRW6
lCrtvDcmzzrVTnjCZ+enUYx7f9zYOjIwvJjBIQ1YBak++2Ih06dNlR96fe/Phr449oIk0Hb1ykNU
H5dH/opElNRATmQgBiAakKyuMWC9isBnQLC6oaly1+D4mCSejCS+uK15ODSjOfHoOYcq9NqD6iUa
Ljvl3uhn2gyzQ6DthOmP/umqcZfJLxbvUKvw94hEJGyc+56ZasOsBYLbI8JAP0OwfjAm6sOyEFS2
It63ormxQ1Zw5jEnCG3DKikKtaUegl9g2vfCVh8LiuKd40D/yOZia5PoNlMAzpWaOKoQGJvODyEc
xlAzgtCs7PT755CZjdxD60SsRTgiusL5kjUGa3Zn7sFrFY7d+u6EDaosbdtXBYfukS+FLcy4AP7r
Dqnse8Dhlt9frG18KGcv3i99KcAxX+OC0gQJlRl+eTB+VuYybw1nrjY6IMrCtOjH8KxnLZ46VcuT
N0N3MWBh+cQ2ESQYvzGymD/5Bsq24gGRWP/SR4Cy6vh3YXrqXNMa44eiHFRf1SHF+rHKp1qepWML
xmNopoXChG2oly6QwJ0TwspQwTf0tPdLRaRR2CDkkOrDigv3iHb4gDmfEp71IsgjX0+amASFz7bJ
vS065GfT5aXW7h9mxN01hrpiesUKl9Zwe2PMK8cxMl6sIf02+tF9ybLwuaQ3coBFelUeklPeiD5/
tquJAnw8a8NDX8tmsG5GQjJI4PJrux5PdmqV6yhuoKpW858YUbcs7fTTHFG505ocn915O5ZMbGhs
SjwYlbGZuta7ZG477FHGI/No8xFNwCtnTSZQWWWuloCxdRMHsHTSe7UUaH9DKkIiXek8QZPTydiv
pZf4kwINXTtje0g1mvZBU2SKxiPEpHtbZsizSBoA1g3MZcx5nva9O39IApuZOWAqHWfoMCRZrDKi
5tY9NG6fBTz3i46qarC9o6UKyKMhR7VwUcg4RgHfaZ4+i2lY0AWM/W4ayYkm6vjngh7rr49kLR00
zKakD1iOfgNZwpdzdS6y/E+BtHENMbk08dQMEDK7sY1PoAG7FKpQqbKNHhfr9HNRBas5hG8SZ80U
axRnE99N0gsD4eqkkwK0K1HYsAPyfYwGKIeE+Lyk3jFKaI4UuDFXnh6NW+ZV4Tn3FoESo5x/TYgR
m2hr0BE8icxbRc74uMzFnnhVskcq1d4TFfuCHVS+IXS/JmzUCKWnTL65Xn+muJUrqGQW4mvIpAAu
0g0hicltb629QUy3qLHn2/J6kUXwpq042NhzASbWWffm8O6IQB7UEDMlK3nDUSvh/oyon+1cfU6K
vJ0Ajf0KMaTaWF2F8mwpt92I4T+FELtpbAjsSLmQLhFRtRrTzCKw1B5Og90Np9Z1rjfLRN4uocRY
zWM6vXrK15g5MpqLjGIEQ7HHZbHBvifhc1Ug5c96SfI2T+ubhbt3m9FK2VUo+9acDWzkaP0nHO7i
ronl+BjaxYE5TfZmuj1l8UiEau0la8cM981MZVFELKQjMJ5VmtZfqr3W9tjXV0n3rRq3ujT5Vxy5
xjlms6LmFPeuGt0VmpOz7T4UusPYZN+QLthcCOjKycTKPrveRZrdh3/yMrix7dcy1YThpk7hB8D9
UvNoF/FJA69Z0cbjOJeUdBXUvZyEP5G7y3iaaMxubppDlN13eV5t4bKnmznqD3DTGcAF8XvVQ6iI
Obv2aWP4pGl9ctCvjuPwCl+CIHEoxwHx9I2n222cfWuDvBp6idgFAjMBSN0kF0yu39MUuAdNqm8C
UxyHn37y0g4Ct0rzV1xr93FXmm9j6p4Xtz7XmFL7CndkNBTZrVOXd0hv8ZAo+TmXzr0Of9vozi+W
2INVfMmNDilsQT4PZKPNMlYPYCxPhNfRrQtXaY7vssRez3x2Re1nWMUXPlZcjXBrKibaV+bDmfzQ
lWhI5plieTd7Q3eX9mOKEpSUxiA9WfINQRe8L5fF2btujc6UrjvPNIF5TCEpPc0hgcFa5swotfiy
vPBZIrLcMuFFPacxcqUdjaqywiWoxDqdg/c5TZ7iQg07y6OKaOiwkcHqst8nh270CNWNxuuRGeV/
gdvj6AgAAk7sLs9MFfpYhC+TtMW2Tk3wo4viALh0r0sU936XeCXcBvRHWUi7wCW1KR/LYW87+bSu
HNUc5NzKV8MwaNfgn4ptQz6YrXNsVfRYSVtepsRtV4rMiY1kVnusfnqb149+PkVYQthSsyeijrZv
TkioEUy3bcY+Oo3YuXUuDwCysruf8Eswz5RHOGcixlWQ+QuQpFhMkWlkjCgOidni7CrwMzEdGNxX
U3E0g8LV0rdAemHteeLrIA6eRbKHYgqFLL1W6bl7k6ZtuVMJXp38vSKWbe8NSwh6s7tXCHg3lSov
iJAxontTTqM+5+02SKUIF2+NBowJPbxgSzu/XLrUG9qWt4mj7zRtFRy2nBGXrto19gUyEKoQ03nM
Bb7NOe92OaMzmG/AUzwUHvZQJydU7/phFNxMrgVrpOWcoz1qzErvpzRsD5j5uS366CFPyLR0xvGx
HSe2mgAReYSVegriwyRaSNRyKXypqxok19yfE1IhntySTVzpdpMWubGel5Zf3wkmEtHkd2jdOPza
a54VzGFWS9sEa5S3qPQOTrlq6b7mKtuRVwHcfPaXMDVwQqJd7xakboW3dutrDvq0Tln412FgqW0I
ncrH7DtDQyZFOHWjaRN5oEwXyitcXQqqCRo3L28uYBjm2yrVKN/H2PJNJ+LxdrtnK4dETVfKlbwi
mAzGocjuutCyLqypLxKl6ere7NildVA3bPrvWRd9i4ouuohCzgqshlu8oEPrLGc2LeinISVPHA0v
0FreDaux7jndtHQ742oNKAVmKGSW0LXP+SRf3ZwhhgGaZVNd6/A4+7S6VPvLFHIH9DQXOLDflJS7
HA+epCDhoPPURiZRixaD02pl4YYbrN00C7azOh3B6kKScSr+Pm19T/zUyfSuk/DFwOaVanX3c2lm
ipiFzAi4Yea6myrC3ZgWnlyDvr84qsR6q1q2/CxG0xTN3GfdaIpNkzigjNpkIIsO9UDv2I/WYld3
WES2aKOvaynDEbhVSIyyvt9l076DH5fk3YehDiJpP3mdx2Sxf/emvMtbxewGCgxn4luvGnZF02ZE
rXgfegmcTYFDAtQkp7oxaQcyLkPj7KGA33RLT3OvsJ8KC6YYwA/2pyvhRQ0eI0/JcXsOnio3vke8
cKwtzNb1CEIoqnfVPIojJlVmR1FHNzndtV3/FEjD2i2G48O9cZgfeaepU/EpSYv3KLafcNIaL4aL
CZcnNeeEOoYXN6vv2oEGxTViNZhluMUNQRAyVssJryXOOk2ni9q0yW8q+Nh7l7FIXjcDrKHmUqaG
sSkcnMu0Oteyj9Ojxa06eyCo08NYG59ewIEpcZc91IR7XNf70mjaI5rgY0w3yifZhgp5yibfcPvg
OCdhvufZ33dNUm/ICjzlgszfrMUJanRp8qZowgZJM3wQktJuB1H1+8poqptssE7J7EdUd0crKZVf
Grm76SsStPHAJavMcea3gkCXjSehtMfC6W7IGkamrZJfKau+N6MN9oCUg4OycPLVsV9KV2wx7YV3
9hX5DtUje6wB3JFDH5gvbUdHiuHMfV0X0+u7MrLq2yVlzlfm1N81hpCHrieoBPWafNJCfSdl0nxb
0QDWiEGYBCyRwicvMPZuRo3pWcaPRYrLpjZjgSMWKa/JCHSAdXzCFHRtGuKIV8I5s1B1ZyGYQDM8
K191Wz12bR1819DnYieeLpw6elIB7c9GMzZP3MQ4LaNnb4LOm+neMlMbItweVZV/L4iGeOGVgn0W
0Sq/i2vsCOBMPdzQVfeke9+5LnBpMvRPsvU8Or9uc85MVH19bqEm8CwAu1levFqNvF+0M3832XRn
hu7gdw1hnjKayeDmzlvpFnXXLMJkB3lIH1KTAKNY49KwWjlhJAzYs9EJjHmifs9J9B5kgMBi1Sjf
kUAqz3UDtn10neeK1dEPreUWSQK9W8vI99YMcS8I3FesHS3BuQvj84rH1mMUu2BTwIeeP4jcObc2
GcO08hEblrxZc4UWsndcQs8BaTDSFexcSI2aKRz9Xv+hi7ieALsSO+1kO0FQC9viPKFQj94cL6K2
LtAmYh2khDPYdYYD5iKsSSUNs6b+Hmkz0xmM/bocgs1AYt4664bfLBCdu5xz3sFmLLdU3GCMeVc5
bYJXvv7ItCLQEFjkryTxPrH33xQWRHqmuOewse+U6zS+s9g05xibW6Fc24n9NeQgoOlb/KZt/WBa
BDl7/DYAq5GdN/NLW360Lt50Q1FcG4yfGI9wAicKt4Q7E4p+O3w6EXo3urIxupHlN6fy/ZyPL67O
710OKJaiHlUx59KZ8kjzJgTtcKViGhc3ig9GP7mQ9iAj1JX47ix1XvLsQefi96TEhSiHDzamzVTq
4B5YBnK1xvrgtWxLyThoKttHh5TalRGxvdcjiRfqniHgY4effmVj0AGcBjawWv4MFA0ieWtggvch
LP4sHHcZ/ZVCZW9tfCaOeGXU3r3ZA9qRpD241la0bEJh+kH/jWKDWZLZ48oBiVMrQr2zGfk7ys23
xU0ZTGYs/vF3FyANHRq6VI3dvoSFfZcJXoSZfDGMOc4Wh9PYnNq1E1CXhg7RHqlbrFINpbtqvgMy
Ke7CQfgLDsitTLxfrMbnxuqCE0SwbdWX7e3UohXvs1PTShjI85NObMTf+cS+FZBz3yzWEf4DYavh
QEFqvmNvpMmYiEs/pMsDWLm3fIj174GzfspWfss7Q+OuqTCgTHj+lrB5MEil2zeiApxoebek186X
IhNiv3ThswlUSLuViXHaPge17o+eG843Cr0e1XCYbmKBElJZpVy1OvloGioTN8d9LI1t3SXl7VKJ
l9GNo5PN/rOK0uBqimWFUYpSPwxbX+JIpNVI9LIX3saRTXRJD3YjjooMMxYHeD2TfGuaCAlHx0Gz
M7K1WCYZqdEvz8lrfkBgrlNv3Cc4DleyOkWNfu2bmPFb3wrmqKt5qZ1THt0tAb8yjI3WD+bh1xhk
ct1Gbbq15pH+ZpJuFm/+DBHOrK8hPwW3L5Gr/T4N3EeP3gCTPKaPDhPilS2rAJd+s6wDSYOfyU1y
4yTjXxcNuY1G5iB3f/9Cm4XMIsmE82XVwjH693/98+UJn8XGzoGCx1M6gSmucFBVBTnCjk2dYjUu
xRQtVHLa/uAqYM6WJ1uUqFeNsbduNTIh8NpUiH3+jmWIiJtCMTu0o0PS43BHSox96lNr+mAdwg9q
AcxQdiDoDI7lxnMp9cL1YjNpBxhJelcB+0VE7aNN4wSIeYycxvRqGh0HGhKpnzlUT/j6C4+ksZKM
zYhGXSjnFTzHrwQP4FqxgMCLlxupSSKnHQNUL2DZ6moizRwmrt59ZaYmK7p3hzOL1HEccusWiTTZ
rcvKcorv6iqMItZ1W6QC8M2i7ssYd2CK9mVFrLAGhMIBLCCebj8Jxro6QyhmFmLTeZCbGLk329Hs
73Tcn5zZWPeR2YCAyz7NCQ5NYZNIQkYHdtTHEfHGDh0JBpWuPkZZWYMhqxhIh8I7YE5mgx1ZZKdE
gxXMAczEctKHCUf/j9NI4ojkbIqdNa89sj4YEZJWYb1N2HPgK71D4PteJu+Sx+gRIoH9vuBTbPTM
wCQKsk2LBwQgbX0TZLfEJ79YSfwlZFpdMKWUqyKOH3HkTsCS+8Svs+Jh7CqgkHMLZeYKig9sZM3C
8fOaSlIyiIV3J/R8qarqSQ6MamOkz3tUPqvFTT4ZpOBbZ6jFMMO+jYzsAQDod+HwnomAey03m22O
8g18NsHIpcdcMoLs2KvsTzUVxbaK0CJF5HM4EtU9GR1b+JbpKQPxuW4ISV88evM0sFCqg+Va5VB8
jnW3qvIO08qg8l2TswwF1NhWKwIfEOYDwviHxI6flZjfyG5yfS/P0o1bgFANEpHdNDk7x2M5Lpdk
tH+bBX5R0aFBKe0T8x46RJGdPyeleTRt+x18JO9XHz/g+YU0WXnlZumYyiDTPE5m/L44/Xps+mAj
liezAFOdKrECwBrfFWUNRUuuBdQgP0Ffsupwd63+R0f7/6ejlf8vHS3knjQuPv/X9rNty3+W0/J9
f5fT2n9zTOlcrTFKuVISEfgPOa0h/yYRsFqex8LrCktfA2T/kcOJCFeDlvQsIlyVND3sDH/paT1+
oGWxF+GAESSxmuK/o6d1zGuw7H/y0kglr2A22jweL84WWv2Lnjaxs8FIUxtvmfc1xfiLNWDKrQuD
1e/gMm1Fc01pU9iUw9I8F7hAe8t61h0FWysi5PKBK2kmkeZR49U3u4F2cUwE8QT9yLKRusQsA7bT
ftPs/sXJmN6kbuChKZugJyP06JdjQqu9KT2p5uenH/tG/LK9HCdmixKhb21rHcr+FYsFYhirdn1K
4XE1eKFxNzE8FAXaCHQ54Q451/ecgICTQu3zpqZDi+t+sCU2z+WEVcIi+aZmYtNQBhVW/JQKaWJc
j2iJNvi8FVsnUEICyAg8ox80BydopDg65pvqyaoQdDgTC5dDl38KRnAk4GMIGwCRWFACjfSFeCnA
SyY57eLJtzKlCSAfvb3GHmtGrw7AoA2ts88kyF5il9/SHW7Ix+UPLNrbqLUuYV6Mx3oKqotdBA+J
7rfTgpsuLkGhDKmbHdz0BbWRbw2x9TxEMcVjVsP6SgMqTkNfMeOEzRDOSOZb063MuYn9PhM3/TiN
uAsQEpMheonN6+Rufm8tyIseVkeMQduonLwdJ9aDyYxlRUmvdy6imBpDsxsNLlqhVW8ED15ctGts
vjAboGERQ7TKMZjjPAQo4sLESyrSLvpx2EV9XJ5TVfymBYz9WwsELkFX4nmu3P0Y/nH1bKL17Pc2
GoZqecyLbj6GEX8MfDnRjd1mr2NiLWtO5d0AC2gIpo3d2QsjSfuX51qXzjGYK0JNrWOH8G2PlDhq
HRCm7j5OJJaP8txZeXX1XDz1sxlDI6x+xaM575MhnyFQIamjX3eXGgtFSEcaQ9EUmR+D0l+VTldt
k9H7E0AGzLVgNMroYzG5g2Y3XyB1YYAp+sZb1439vjBUB6tLYyx4mm3wp9ZSudsmaqN1nQYoQRzc
LKQipW8ulhMqYt8MJ7QJWfGi7HwvWxqSwbQi7Du6LztExZmxmRutcHNgWHO75k2M1JdVnr1XecDw
M9JfHtGFyJBBwiQUKtH/5elMliNFsij6RZjhzGwjiFkKSaE5N5ikVDLPuDvw9X2oRW+yrKuys1QR
4P6Ge89tg3fc8HdCzeByKW027IuoMOuvOhyqU2FXZ6Te7S5vsg5VtNr7ofPPcgEASJc1ti7TcNsO
3QjAjBSaFkVVak/wc5yoQpe3b0LiQENmvmZirxKkQvGKpRGEzJtGAs4+WLyYoo98t+8PrSb6Cr3j
FtrfrpSdeU4qVGB0Ep9u3n3qqgTDUaevS46jd5lsMDH45aJyKp+hcc4E7ZjvIhZAUopfqXCY+svw
FQ+8CchVjQV+SJeS0NrZh9np3pUBS29Y5bcD9FfiZod9Uhf9sVowlQGYSaKBKJk6JPV+sR8MSGKH
1u0fQRhlBzWhwQMo6fAqJT3Bij6qXMStSYwEHQz2eBgbeTWa5DCgbCNzEcxTRvRUX730fqx24XBo
qhIS8PrL4LIBlc7wyb4Rdrwf72pjZIrq5LSV3PnkgShrF3ReNPrs6y2F496um2WPDfFpqRgCKCcF
6hCW1jYb56Pf1S8dh3bUl+l+1vJLxo1EQhq+GwH81CKFxDysMooQLEMGwWOaH+XY5XfSngc4kO51
8IQ+O/dxYjVn26okqhHW4//93TH20a3l3XZi/pan851cScf2yjxuoKSdK/uUpxMUT00PTi6SulDA
54T4nOE+BxEsIzZOEo++yvCou6u1zDGqj7EHpzXONT9RP8htV9Tdtl3lv5IvqcWVH5U+pY7Q/bs9
ezn1aHaQELz4DAp/g1L80RAF8yWio6LQSrIoX5bIGgj3miz+5B4LgBTtS0u+VNQ3lGLsir91485b
x+QHtKZttphfS2C+1T7R0f8XfueNe296uNe8OnhPMzwOvVbuLgwIPDVM6ioKZrZX0mEL7bFqlPUf
rjXFiE11dywHwp3l8XiTufRbw9rf82otT2SSldEsW/a4NFxNNR/mZLxD+2LSRub/4M+2mxHGz7lZ
heoNGIo99q3XlHy1O+FWKJGc8W40Dab0iUuK3wtqM4SINgZB3zP9E2r3c1H3//JEis0Mzf8U+k0f
ZeGsN5Ye9W4c6l9v3c3qNa04RN5rep9C6OQICN9lp9l2xP+5yPyHLnJkFYAmgKAfFuwJLIvVUU64
gJrsH9175tG1ywdyH0jhdkL+fUEMyA+JdzXSBuXFLyjVp6ZyLdZ/880gtW0xunO99PUBAzi6eWjB
G2WHzqGGIWwoJCVJFbzbhuvhkTtmokdrUUMA6R/kzGkgJmvcNHg2krQcdwQcw00jrABDwQgreMyT
nYf0OVjqd3J6EkuRNYlnjXHJoybLE/Rf4UJAlhYhAwQ4zoNoN4Qv7ihzXiqSlEiRcQpGTqW36I22
7zyiuYFhjidShf0dYak51d14F/hIiQOTiZSzXAprvcBLwrODnV1SnoxGcDTC+Voa7sHjewXB5ZB8
IefqUrXjD2z4Z3yd+uIByYCXWTRMwMECdqDNxj57CyeCrLBB/AEm5EZkO1U7b2kOVZVO26FkT2nk
y6MiFPDoes49NeKfDmTg1kPpv/DkdKvqmlCRkV3YpJouwhrEaMvLAKLxGvuzrPYW7/puRRy5OelI
XtcvB+RUP2UIVcXx05RAOmtP8+MLAFB28zHFTAxYy+yXcQ7gecT7VLMTbspq56wi5JZXZIYZfd8W
yr8ri/rKPOTOM+0D+seKIAr5adTirVIMdyadoyQROttgp7xWHnRWJKnbvlkIhgASzpNzSBeSDAb/
Ufu8r7J/RQ50Ein0XC3yjc6CcdeE2z6Vz5XrfiwADbcV3aPZBdC5WGxsyKG5YurcSatElsIjhNLk
cew1D1eK2dkbV3FJP/zt3OkieArx7Dw3fvwlvJELqrmb9KEI4cl37kE3SIPnuaFecF1j0wqba2O+
BV3VP4YFR93MJ8hgvIws10bowrT64GQvFrPabWzCwHSlI4+Bom/G8wgwoh+e/Ql7Ces1lsR6vvMq
lBzcyIwcJxPLZQFPM58NYtpEP24nqwZJ5ECYbacfrCrNVgTVtxR6P3ldzQhbiCv0VRKxC+yfpN4w
rFfwkt3au/ZFPu3yoeY/1pAPLpGWAknFzmPqyx47ORoLgSb93FDLFtNW2Z2zQy1D8B5hdFfPVMUx
6N0fd4wbhDUE6Ykpv2eXHk7AnlpcXl5+1zSpef3vl4wqybdB6y6Kw4KlMsMUItllbSMv8vBuoh2+
YIVZzsaUNte5seurKJP6JB1/azgvjcze7Iyc3fw2prSzvoB0nahgN2efRgF3LuvtxzgAhzk74tgh
CdiYTYzKEkTjDvMVaWpc5kVn7+2lv9mlPQLfU5fUy4IrB/bHwuF46FvrDjUkIhmUBDbQgV04eiZW
E9jkGJ67B4qmfVP6QBEKF7GuvRM6xZjS6Doijg4jWLz4u8JPis0szVVKhlJWrxYOP0Vp2ASo5W0y
QnHzMHdbjh3nAHpDJrhxwrhnNTB5TES2IDLxN2eK+3WLtZusMsz7e5ApCPLCeAsuUT66oYOR0I96
hzrDUOKB5V2kgV4RF2GX7TFsrL81ZMFNNWbtFqM21HaLSTHzDjkghAjZ5qcekVlxwN94LxBD7WpL
0DmlaFQNCzkYr0HrBT8UHNXOd+P+kDYUfkipwvJcpLCHpyxGvKzzP1iNYYLwQ/SUvxs34H/k9Z/a
Gw5mKqk1axvmI6N7cixMBHGdiIy+P6asOLal6/MfCbOVLkh/4PGOWFkkeFTyv3iAn9k3Rw5G5Y1i
AsrwU+yaybo5qn6OY3iuFTuoLdEMsBcMOxom86hkciF0ENB7n/Eh+nwznvucegEF7ug/u10vGP1a
Ea7zm1OtQ+zCsTB7/w31dNAwyaueGXdO7bdnMlnv8pDJoZEQ0zWdKqLKz3NXwbyPCSLJtLsjFuCV
TW2+n5d1xymtbe74l5RPgRjo50Yk0Ziqp8Jq2GcsSbYFE4Y7LFCnvC6/iyz2tjbQaEry6kHwzSGX
ufV+S0AL21WrMv/oFB+9w3JuJsTHoFZdP7D6aFZ8SdPymCmM17pfyCLrjhPviefS6kwymOAQhE/x
kNylsfveT/WpM8NHBpJ/pVXxxRVXjjC06dwf7CoTXuX4AdYXRo68eZ/N6sJMzOOFAM5NkXBWXHYV
MzHA/d2mokOB4V9t/KC+WWVAbh4bewshTZwRclDQhaMZkzdJlWJl7NCqXkL70n8ym49k5rFKmAkg
HO8v7TxxjjJi1dydw0CekWEyAJxfcZcdiyn+SPFthX5Mak/MuqnehVaBDkhofVH9q1LTt5EzNzCT
nTFSUgxm8sQZdTPojbi4uu1SqmvftizjEApTANwpdgvAPbgTkngFmf4u2XAQZFYkOUGPYAOiYZ39
LVaPBaBs7s04NEEwAONFAgJj6M1oP9UdUOJ7UMSX1MGlN6vmG5WcUy/fTNCevdAGIF9S7jsfhsje
UeMQ9AbIXYRYoea9mbNWNOrB3cTeDBFepldOw+cRPmYBg1W03pekFwzFKznYf2UDhS63p/1QZMNR
JNcFcA7K49CNMPufl6mDTIeUOV+cVz+Y/yQaGWDSJLtQscsVzrMPrIij+x9q8asbmMd8tH9YF70S
goNIENmmTXbu1gZmh+aiEZt2WR5CY7HuzPLZc8O/3jqpXCUmwB0rtA5TgFyzHjEWZHgf1DMUQgfB
NCzgm0AVuKt0C9qw+mM6DepddVYoVUlmlBeTCG+aPJbR8/RIxucfTmqO7cB9zoQYd21TC2zSMImN
6eI19KN9Od7Sidt8rI4To+hNYUEARyh9X1S5selhJLO8hgmN7gY81L2v4eeFs3UcjHmXa37QnM+3
zMH+55a6ZTHyWKs4M3X65MjFN5SCuW4cHFTZjMqEIUIYxMSIERzGagcKC4I8t32om+nM3OxHzMU9
vK4KN471JxzFzSHOM0wEQVMO5a9A355X+kS6/HsPxjPJS4Y7soZ25P2xnDjKY4mUc/43JdnrlAQn
tCEcPnTzG+THm/Un9Ny5IR04jkxvuqVeLLd2EPtQQ0hIGzdIQokE8qsruXHZWTGkVskzNM7sqM3l
SzTToTA7+2Gefvoxtu/oMzdT+I8nur2M1hC58rPyyUEdi/lYBPraK49LAorxVtpcn73rvMpQ0dZN
6r6Ri43irhIbBezpHcI3pi3Ss4RI9l4vyDwktm1TBvmHrsLmmvfIcksT4XKZOa+GQy6aNWbySkn0
odsQl8mIocYR4Jjt1H50iC6IrLBGyheHPcdLdr/M/mMosqd1MRHoXh8d68lpFBDQaerxYdn9gybf
bkwYlsUoCd4XvqnJ7m8Y0I2jwcndWf5bUf8IpY9+6h8kVs1ylPdx2bHtnnN73wz1kXxmUplaDv00
JtFD9g5rb/t3IXwvglpkR8L9VZq0MBMRjqY4nm376pF6qMvlQqbLQNQwikrmGhuB8/oyCaYMNMjV
ShGduueul9/jEssN5cW/3qjuvda/ZiaeVgQp78zb93kw31TiPY6if2hG659F31rVdE3AEqeDoWHu
wifzC3z5iX51cnURcn0nXGlv8aIgypw3IY7kzDJ/rbl58xLrMsb9XewR5tuOzbPwqHaVa98C86Op
XWePRj6ypGkeG4RRsV1jNq97iqOyJ/6MdsHpdXz0yuFsEzCE/FO3KOloTSvipC5kdyYPcK1tNqqu
8202N4OnheMbK0htFNQHeY2IvQjdxyVLkMeNZbln52rxzPSXvhnSa4uGKQpL/pVBkOQvXWW5ER3p
tUsG9NRS/UUX1+JkVGqbcte3RnuqhVl/EzkMUH26zphrj7omQkUlPqbboLkNMklPyPGXg8y8gKXl
LwPGOxDu81J/r/b+UQ5ZNAvvlkv/yfGu7Rj+W+R0McbpDBUSrnQKhzw0956uYNXoCzOY57EgpFi7
2V2YzOeytXYTDbhZpQBq+n94pNH0gFhDmzNFoKr+NoK4LiSeO+E6WJVAYm5CdD+56HfSX0IEOmQ3
g3aEpPlnCjjpJBPbJsV+nlj6CU9acWqNW+Bd6lh8+6NL7W+qY1HgXWcSBk7ND/COeOqGe8HcGgXh
oxVplPkynlxbspqnUyeLaceMhgmBZ25QdD3VZks0XmU7UFCmz0bkwGgLhf1AMj6Ulm6PPJ4Pg7dN
u6I6m/FdFYw4XZXa543dH70mOfFTdFtLCeZ0ygX2RDjTCE4xsuaZB6PsGLJxD6CKcXhTQ3EqEyRP
LRoBMnZh1E4z0y7y0bGQ9OYGy5VF84I/a/Zo6dbJ1dLq6WZlxfsA4hq7HDN3d2B6qO1XOYU4ENOE
LfnCK7MQqUxcQpdZ4yGGdEGOPVECpiIToIILhJYC3Z520A/H3Trsa5FsnpBaCZSKLTeiTRGvJkwW
k1B8lDp97DxenbigXcraArW58Q8d4KNnsviOc43XCtNibj502VB92JVG6lERKW8E43DvJcsJ9NBh
YnHeieozkYMfpfnWWAGYlZnc44NSh8BBgueSL5/bXstOIzv5OUEYAucGkjw25ay+m/My4woppmG7
5CQwIFaEIUwTbmqwCYgybjOxLQdj3TWGCnMLmSjUP10f8kLb30tDJmxoiAehuokPCaMw0I6I9wfN
7UBih+U1L3VQfhESHDwE9ehH3WCK+ziw00tAst7Gtd0fZunOzWZY0sX4TPlnaHTb8FOCGEj3Zdi1
N9/j9XYxRWyXtLTRMfBBl62THNuqdY/Et4mpY1r+DYnIiIziif3+/OSP/km55VdcJh+jFS5vIS4P
28BrpLI/QdDnkcZ8eSUK4Z/TD+munHmSA7M8EZ8FPqAZgCzbXEtV+duUkzivfBisxQxwZHDoc5n9
Bpa8yNgsPmUfaLAIIfCnhmle3z2TKMQ3kIbjfkSjcWIEt2zwzgUbwSMlSX6MZguMginnc97Mw4GO
kd6+dn+zWpuQAnzMn+bAb0dVRaB5/5GvAMhmhVnGTuMeYhcJhtVAd2jqtIjshVIVsSE2JlT/x5hB
DTmehFjZ5GbDxhcUZ7XgzTXBC0/KYBKOCIMxVU+EMuE+qhs5QCQCa7r22CFJJeiejdYj+cuhWVQJ
+w1YiQv/tOTp3DDlsTDKMgMoYElZEvd1YD7ldYJLyGsZWrF98H19Ctz5IJ3qITfBX4QZoPWyLavI
6ZNj3g9vBOtdwo1uRcEmorG3paB0nxD9igQbYyXZkjNnuaHd+pt608dg5JFPuvqmTTHtdwwfASGz
IrC1PrlZcp5KHxJE9YL7r9zZ00TWJ+3YrTPll56D96xoe/wNxQaH7BCl/mRuzcykHGQKq1xuSNyA
fjSb5kNgjoi2D5TzmEOdhAK4zTgEYNfukC0iUyVxiY+JEQyzomNQgpojl5ZePSm3hTfhnUX7uiFk
R+9Kg/MTmV//NGDVkMv8GeIgo5M/qqW9xinxqh0nZ4+K4EF3DCth1kekHt8No/cvZ7FYDyQQO03d
sC8RnIY+Cgu/b0+wg54EQz22fM2xbx2bdJG1x4yXXWEVtN8QrRn1ykM3j1wyTXFN6/oj5Q04OqH7
Ggcqvl8q/bumJh+AzkGDxuuBycKKVNDucdUEB4xJAJ1R8y/QPwtnxwlAj11lHglESDc8998ow/Ko
iobJ6Tr7DmITtTfiNjcfm21qd/fcRZjNepzMbc5HvwSsR0GBPiH7RjdJMvuGpueiw3vHIAWFEcaT
XEJSMFfodeZi5jdLx0YPhsGM8kqud8mhzDznkLTOZsmD7myW9ne1nggxEXx+m4dIZNgfLklyJaaz
f7LHdETGzFiKjJjIV/5HzzkDMYPaIdVnqdQ/KGTPYuRrniZS8lzcIcs4qEgO4jUZMpfIzOHqxkw7
dI4PusInhuHB+MGa9iQQdEUkPtKmk2wT+0a/LUen2hcCmqASNwRTG4md4xA3cBSzjhHANLUPdJK5
sza53AgVyWSjPaKK7hiOasBydoPLkurHigr3BSNZy0/ahVuSY0i5rpFAZwPJernsd0lBpeiijLAU
f02ZOXqD86uO2BouTROHLHAg0wHgd2PcAqy8SJGg16TP/8UxOPMih7iMIOFizVnsnTKBrjZ28ugJ
v7jnOMVibKZbCDzE1mmGP8iQzQ2Fyk86WuvNPZYX0oQP7UT1llDaMiBPoywwmgNpj3+pvtgk9AjC
s2o5j6j6GGGYXmRgfgZPZT+PC1dKHiyo/Er5inpI3K3mWWKQSL03+/uKKEm4qnJXxFBLoElsPXIu
zppZjZdHzMv7Y2xnTaTGXz5bTMnphACaldaxVOZP2lePsvTC3cojPpmuwhg5HjroIN8g2zgwyb9+
YbH10qJHAE/FbQBAbn1u+Ywd2+12MOCfnRQNYVpJ1FOqWrsDNFpZOzzo7Dy36bDtka7t/DVnu4Yt
gm4PwR0Z4w2cZ+bckjd8F0C90LEs7vr1KcAaoZleOoQFrr/ILltjQOO/kwu+xaIGgu3QsSrqvz1h
fhXlfCn7BOyiot1a+Qg1HUgzeeSsm8HRtlAAOuX7KB6tOdSQOgZKOxMAP5Jqfz8MA6PzGa45Z9O8
HdQfUrjVhZKSX2iJLyGRIbvRb1ltpPSUMAW2Vs7RQWaWhjMCo8BHX+Wn8VdLwvHGk65kZTbzlAfI
hVuJ6G2s443p97BjyjYk/CJt9ihXv9WKpBlyEANwrSKWNL+6WD5G28y3ujaQLcW48BzP2nZSRrIy
1kAtpJdmcZhtZZ/CxoQH0dUKb7j5rvw5uOWmTS1aq/fetbO9sXU8IJFqGKoDX4M1FC+gneOd6T45
s/xnQ0YnQpVAUttn1znxPjt9uyXwI7vX1TSTRtM3e6Njo2rr7N62GfpgVl/VgUEXLYpErqL5aXjy
70YwyfdMvcGpEVEvW1aeYEEpoNm5+Zqi8T//mhtY9xp7PAEJTDo1crMlK5kLUxdcC+6axLRp6En/
NTJhnuIWnVTeVO/QJNnbcNftUjtOsLVdMSuXu1JD+EVJfIZMjwcF5FEXY5+GCnb02TcSiNhefHNF
4BQrKWr+S0YKdvLQSPFRp3uBXeLUJcGmhfIQWYF/6nshV6UwRTO1OAAhJWnBrOKhDoFvpkStLaZ8
GoPiPcG8z9AxYNsIE/2IQsLUcQWQEgOMLRnvhQNawHxdn5PsspoR2I9byBTk2qAPxPGh0yrS06Qt
YFH4dbfLsAzvbBB4Ou3PPkuH42KRXJASrrOF2nIcax9gNCJ9WOD6YW5H9dB4Oespk3ujHjrJb21p
dSzYamAblkNovghfLFCyk2Mc8rlYUxcZrIIQReu9l1rMLuBUd8OU3qttRk7HneP54V0XuO+1bEnL
sRm0ugheosnWzhbsBsJDYXLTsarcOTZ6GcNs4DYxhSe/vFPuOc9OawV7hrGBGQY4PtQEqz4mo/ds
psY6JOWiGMizntqRZzOo2p0Zs7moVne2NQGKYX5SdzLdt82j8ov8+b9f+m4ONxZ7YTchHWlJ8zuz
GkEYafvimbm1T5byr1rTlDs+Z2Td0/hkleRwuabumdeSa+rognUkFvICalOeNhA52NiyaBN7oUmL
kKx5x5pYEgKSDjJPTZyh+AMsvyufcrNT124II1d1xX3jp6d04f/c5Y5eJb7FCfib2oR/WoEItQ2C
loVlWuHY4RfDZE8nziQhmpdg8ZhR4UzFNy9ZiBgXq9YAzI0M9rw0VhBrQ8aujhnzVuqxIf70hEoE
b1jai0MazijA0QXZbvgQKiN/zmygqfmKJq0TWW45+lsM7CYtp6qeEk+/FA5bQgKIQLVMfYH0HF7g
RO9oFxNcX/tNLAINzjpNs4l2vHpZeRdQiXkjtw5WVvmKcGaHo+MTXG9wKSfCegIlz34RevjEuqtH
7sWhAcqwGXkWevT2u7xdzI1Vj+5haUFmhQwcTTvTR1Oz2nXGoKKJloh5SCkRnZ08GTovsJEb2cES
ytzESNsTI2NCFP4UZJOeXVOQYCk6dlQO35Xs6Z+KykR+NU+MBEQcINwYf7KghqSVGu2TI3zQycTR
5EtvrxAbdeDBQUpe4bEYbJ/mO0SADa5PT0hiFpYOW2nyR5O+EAgk+FWZ2zvLSb5bfqA7KReAF6V1
U8DpyKBrLgD38fFnwtm79kgqaooPZ5rpFgp7vk29Nk4lyVChrx8nWOwPnaCwak0VLYnI+NEDZEBW
wfSfACbg8AwIymygTOR+zEO8TtnkTVGCO5LPRsr0kSS7Q1iL/eALknldb16rh4KVKFOnNumeSRns
X/vusVOIW70p2DMT/oQiBzm4z7woY6F8ArfM4oC1uqrZqM91cjAt1zj6BWQHGxH/FoLgzSEpMprz
wtsN3XlsguKek434cugMjcTo4inzrfXYojRGuUDA5JFPqH0hTpANOhCWUlfUoAFZkDjqhn2c6PGe
sG7m83Qrm4oeXpXhhWkO1AV5IKeAZ2jNOG9adYefirxnGtVN7djdgbICZZEWH93SfDXpPEdODikt
bIfgEiAmJ3XE/jbzrgfnVOorK8mNDtmTD3P+TtSSJkbR3nYmgd2Bs7KSfeNF4juPOMDA7sz5x+hJ
sdfsNll/bU2iSE644HaBJ+3ngmSEaXa/B1+/oYMPdqlgmWP500jevbdxC+ZGzUApkDr+vyrrPjPu
Vkx0cR3RUW0JNfBPcd5ATgCktlhLc9RufbHTPN83/gxfzUcR2E/pQdXGTfgtM2Mr4C2NOybRrqIg
XU7Vmi9Upg9OBXJAkG+HzQbvvhvY95Vf730Qd7tqYQcSlIT+CIyfG3i+6xjTDCg8CQoJll87sIZT
1nrk22tE8kW/E8iD4flZIcMjBglUfxu79AXODep1EJBw8VB6WmP/OOQr03hqPsTshocEg5fpxBfH
S7qt0Zp450y/uwiqXGKvMOKjVGb0lzC/jie5q03jMoH32g+CF11up6pNLwBSrsjt32Lyh4GHpESV
AYJxqv648I1R3pYn9PLxfUZkTskmtu1R84BjMDeO5CEBlObD5WmeirqhLkwf6xyPNb32uyDg2K2a
78yzGN25+1JQMvl2/F2G83DUiCuIDuWWUn1nHQlE/aKEf/WmeXrAcnLf1iICFkB/64FkNk3xxh4C
KXWxt2gkXpzwrUqWMfJROj02dUlBVUOWYUvMwiK3jg7CF9ZhHlLH8pTieWScxfC9TYaQ9Zpg8sfH
R+0ojS75RDO2Ipxmta8t9p96/ePmMDj15lDdSl66kD+QNEVyzdMYcaqEuYpcYetX69y2S9QxK5jT
xfRC4Lp180CMEMtfhW5P2pHWmrRAjxEgjrzDKKyHPhmaLevOGoaSRMLT5/s8I+9nLBhWhOhWE+za
vQk0IOtvJGm/DT1GVCLb5T7lPKJuIWo6tKpbRZCGckCPguEd0VnqhvU0LpQ59/YmdpxsjNO7hLV0
2akbdaCNCibHwgmqac1hK7e+cr+2oYbzjrD+ym+gFSOo4hRkISOc8aOKRyB2QYk7qycahx8NBN+5
H/23IGsXIrRMmDAFv9iF+0UdTgszlKfCGvahdv4Sfd4cAT7wypIPFCTT1vUKL9Lr3dmf5ob9Ldzf
ZF/ikD5YaTSFxitzhS8/wwYRVt7v5GDShHRDYtbX4lA+jTnplonHl48U4zAB9o8JTBMaHFw4yPzI
S/UeqKFl+m5CwLPn/CX05wMl1CWI1Utd8pNNE1FIdkA6EaSFfOAN5EJln4+Sk6NRI19Fq9v7G1go
UANrvko1ursWLfglBcvbS9VfSpxgWFhKGYXxMkWiccTGtN8Kh9lCaLFYmHu4pgXvT0czzwv9MBt+
8QwCkZP4M8gm9jrNHJ6NvPyzYPzetC3D/AxrybYijeoYk9EJtTaYdsNYu1ue3V0wOeoHGgRweieL
TDCdN+Mz7ZKPIV/qvQRYi02yZlyUVzys3Cv4c/nN7vjpVGV1QUAXEeRGbrCl2hVnd9TOgrcRmidU
vpLHWmBYymPPB7/huZFDLbid4WYRztXURAE41q5ZrOeQ4Aa7tppjUFTxRgHJWRvmfZ0F6phIMDEU
R5p7CbZyhWkDiNsjoCBAYdmL7jDxpyLDrZVZ3muGZ4qhVqSkg4kRWtUuXpa9O/TIQrmemPgzqcPa
eTFauGx+MUK+svzt4r3A0vsYiVmToyIl3o5hfjX1d+mxXOTNVNUZfdXLUEwXMyXdaNAcjn3jU1mX
HNaS14R5P+HwXlC+TSj+MJl3aMcCqr9yhQb4f5oquXQe/JU+KS0ulRQmMtNC7CbOFj6lOs7BhnHo
ug7CqBWGz7FmKy3zPkV6wX6BgEWyXsZg4RjvBnZY/SVbpsNCoDn3rW1uWqY5DxjKEQDonyGh/GRT
FCO/MLggsu7R8cNX3Lz89+f1HXUN46qmIf72dWjRbvYpUgNyWvK9DCTLN8MoLxjKOIsAkZRWSA2f
dMfSvpFfcW2zDPyhKxA4r/DFKfB+sY6C3DRxYvcTuN8uN5lFNila9dE8jAnyc2BSjCv2wgaHg90n
iQAzFpwtVXJYeJ9nv/pvgBsh0l0RUa6FNarD5qbTWxgU3S5sV86C26I+8TVU1pTyXTUAC6dWPtU1
nt1xYS3tMgH23JZdFW8rk5Z/3pz8YyS/pigEB5SH+V5puI3tt7JyCMm9S2xVWoIokQ0KMeMwWxA8
EjIYjGH8W5D8AaAuqhLpIrAZ7G1T6weH1T3hi4SZV3nMmYaG2oV6BoC5ue+nsj/UX5a9QOVxcyA9
HskL4Lx2IBHxE7IXJFsua/aA8T69TPy0Xq53YKbnyEJ7xYRs3HW9PtXm/VBRQbTs5ekVq/51UqBI
bfvNImZq73r6Gs7+fKS2i6ToyUcak21WNg+x5xFA7tRsEW385xPuhjpAieyzp4/ZRJETiw4tpFfW
Yl3n0/rNwEbmzL0jeOnvOBUkReaQyMXThId2U6RqOaBX3jpy0hCGa4c2hBafJS0D1rBkeiPPS14B
+49xZWr3ue+AnNagMeYea3Il2j9MlRtQmeLUZWA9fApvCphgVXqcmnFUe7N2buYMgRrzJVqo1Duj
MbzFZvXqUv0LKN0gVPdZ8dUaxbtMWbMKL3tm9LJEYDPg36j1dpyDC9aXYesv8KXMxeMQxlxZitsS
1s9mBV4MchOF3/yIhCzybN5cw7VQeiAgUm2MOLp4nXUx7UE0bb40eo3U0Y/AaslCa7i0dM8iovaw
BF8Ty3qshau38YjiVPllt+XQJp1mNHg3Q+OSMEoJ7FWB7tYHXIA7q6r+Qqk4ToplOb21kVrldvBK
FL3iC80YToCKRXT57rVE2DfddmiQnkzmEyXxoe7xPbtGfwIWfg1S8BihuYAUoQoammEbIMVXa5wy
gNSCKa6r0rPLDWAT0z0H1GByHB2KNpnvYWasdPrf2e02ACEYATUJBoo5/OVFKzemwSmwZM8L9CpG
I8THKKBGVMjp7PzM0/JEHfUGufeOTopU6uRjWXjRAxACaZP9K133FHjMjzg6gCSgm/S4Z+KnxJdv
/cTjcj+2w6sJIwg0Q1lYd8ztb5bnfodaIFLJl01gdC9Zz8CFxYKXFH99f6KYY8rvpNV9EwO7aE3v
LQNbNC4sCy2Mji4rkMWA3Fc8NOybJuCakIlbRlqY/0zSVyzvLiuLlu8as/r0S1P8P+7ObDdyLN3O
r2L4ngXuTe5N8sK+iDlCCs3zDaFUSpznmY/j+/MU/WL+mFXuk1ntLvcxbMAwUBAqMyVFKMTg/oe1
vpVsYmM6UICHJEPWLO90taZkDNbJ97BXt4wduUq45+qYmUgQBhuMe0dUu9DlMtgaJu5WFNWeuFKh
fkFIyuLHAz1Vod5TUXQA109cqiIYMXJvkD6ILXlonyzLHqIhDy6rfto5qe6W4dq9GhbMmVFzquOi
T+gXajE+aWM6+qK6sThwdy5KBVANG8DpPQZDeVFhxYeS9NTnjDJ7Fpo7n28yFEl9metpC1T6ewtZ
fpeG9nHMrOcits+KcGdGN4uaVJ6IBSjT4cbyqmkVK6bjHrw1piA5p/m2YUgx19UWdhnndBRA9BpT
4E+4qWtG9yzXSoaTJdRg3CibaOQnb9jg+gA4uNM4zjoTGJ6yyj2oASTyNMIWdzlPMYM/67ozgfMz
HCgGA9NItAWjEK0HKZyNgo6wgTtQ3YgM2stUHfNMRXurleYuD+wr6bOWGyeRbjwHz7VPRiogfNSk
dsecmf1WrJPypBUAc+MGjoL3wJoPZE2Ad12aBD3l4Y1Zxd7JT+r6ujSzgUaPtooYR/wLDYoq5h9q
UHjgIvuZ6N5mxc0MWkTUpxfNgB4wdt+asWupAU2xM0OBPdSw77rQfouAwELqvafIaA890Gw3eRCT
Jjk9jg65eAGCnG5qhanNsAcMb32WrJUrTNygSDtkB3i4nHcUf/HOMfIz6tFrLqRdmNI6lp15P3Yz
Y9H2FXd3u+F77YfcPZtMSHU1uWsjhkNo6+psw1DFLj2Ym9emcr4tiNra1OmutpjOtJ1FJBt+FR/O
zywxtyI9PU+CVIqgbp7xiA1MCqzs4scHfE4EVcRJui5aupk4pswyAzjHpD7WwbOymoMU1C8e3NJY
vbVjwb8Z6QP81S2U7J42oDnXxfScJCCBmwTpKgs2tkQUSaybUSJbl2KK62s7p+3ze6AFbTFv6yij
WZrMc0xya52bKNkUW7EwPCQRnGAhy9OoEzz7Uffdt8a9rvfkeFMBeUwYIsbMoKb9tVt0YOdoHSh0
vxds8LEHrCYj+j5Ei7o6Ybsg2wa6oDwZwAb2Ogju+16R++kN3y07ZRZNX8PN+DvhCq/lkO28aL6i
bt8xsGBTzDZciPTOY4lQx+qdzfiGeuRgAGN0a3FPEjRT7iZL1zTap3TwLiOiKhAd+/dlJdc4dJat
HTm2c9fw/q24LBFd+zR+uREgTfVYb4Ffgo3Uin3Z4DQcUtr9xUgna9btJRCCeWHWgREEB5ne9TEm
+qbgd2Rgzw9cfelCNS5Ar5R1sJvUvPXMEcSWQyaA9hctp2LgKpE7+pneMzbDjeC/4r+6Qp942aId
dLUD2oDTvrtz2/LSLdgxB2Xw7OvqxXCjJ9re0jD3rhxJrm8e2rkiabx/GEzgDExWQJulKH9Fwf1a
U5EOdXIw6/wyBwCCkIi9SqUoeupTkiEP1CSNODE9qPjWo1vvUa4AcfkwTeetZWOA1BCSbeSB9mBG
agLtJUqISOtGXtVp/B5FU7wzkqGn/khojaXFRJUNgqom+9oPsw+DUABwV89zhfSjMue7LERYic3c
NyW5h5LXfRQpzGem4CjeuQEGiIRQriGlwJMQxSgUwUlGsgmYqqR4tDHEE6GO2S2rX9o+Hzawgddp
ugj1Qlut65o2JGnxS/QQnHgTO1s28t+4fg5Sdo9d7z13vQsUThPiPPf+ybRfavagUhuUMmW+MzLc
CMqd0BY409l0xKbxajgpNPZ9kqOFJgglzNAi2KK8jZA2p9nEeMbN+hWbvifA6XY5XQJ1vLDriJhn
rvNiFuyxcvxjKE17v2Y9xJaeg386NiEag/jeK4qXtqzOqkVDuhR+RVl8h1i+7Vp9vVzqfhfbaxwo
YNyVeOZ49D3j3e0Rr6OKX3UegIQougHJ/k5Jc/bLlMwyEV1HPNk2hrOR1+1L7A18yZDDoL2sOFyQ
hhrRRnKLCIeFf8EaP/cBuEw9ty+fe5FwSR4Yk2/VhXUd9PYmmA90nB+jHl7RHIcdyvSx8oKNX8KV
roVL58LtlISCFT40Vr81K6rqNWfNmxCDhTOZe2dRQAfwbtxG3ofx+Fgjr2PqcJX5RKCF03DtoF0J
xosBmwwXBZPLoGTCtykVd3zLiM2dnc1PaqDfDsb7mXAU9KH4NFI02ZuAgMAByW5hNzRGEwTx2m3v
HK/nLV0vJEyGblnZkcLFsHsdae7XIWdpE1zZZrzVBihWja+CSuZ7ANOS0oASMTPio5UFt4pc9ZGR
mKF7svhQrcHZeWzL+pQ34/vi9ywS7FvlaDlsHr9ZadOuvZp8o3ImycCb5hej5kiIYGHjNk+3mgZw
02p37eMkbLLFIzyiVIk/9bx4+BBIICbZZ7idyO1I1tzJ1VbjnIsxlGDthDU0B/Sl+sAVcqwpC0he
b7eNGLB4UihQWaOvurWx68HLC1baQbKkkFxGi/FrAP3S6mehCkrBeISaW2996mRNUUZNv3KamqDx
IjlkeXVP8MrRqTBiBXmNTzkM39OB+ZkhmKAmJzW2z51mj1xXvOXKO1v2p7JGrEkzPQ58WrKN0QlD
YAQO7vfGu285rz5TsY00rVfcoQfiWsqDYfaX6Wy9Q7R60yEeHlZ2YCKCs5dj5ZWS1aVrTis7gnjm
j9FDBufx0rVZsvvusHfq/MmfqeLcL+0ZzI7dfG8vZXtoWtdtN11anYn1ASXhVD/FUOk0qi6YSYcS
/H5gmYAqR6Q7vhde5byK2cACQ/X345hcMpA/WmH/ZfbRvOLoRHaLB38ID84YX6kUK1hc+Be5iBGA
4w6Pw+CqcqKDT5QD08azTMU99dinZxQPGbpYFTOQ0X57wOSA8oTnGnYGMGYinoLk3mjJihLySZn9
6wAMMMrKau+YbXAww3MNCQUfEwviur8m7BDFK41dLJmHG0rdOwyKWXKJtS2Al8U4R6Og+goJvEHj
Ed0xpvjiXq2z3tyyoPnAK0K6A8TgrSHLZDdTVUfAflfdcmlTX30PeGeUPOYqz/GczzHSJKdH801Q
YWtNbIog4nnLsL7wrW8CXMp6CBlvh8jg12E9jDu//oY99tJwCA5tLfnsUO6vTM+gYjdAsodb0ITy
slXIOxpvPgC3IdmKwetqYK+VwEjuzVjz6Oh0vNR7M1muNeZbP3P9W3ZyssgQjJruW5CkX7a0jrJD
5oxje+0Xm2wct3PwSTyYfsWvAjNGG3e8ic+KW9UpSQWNsPKXkerAgcLypZWUdFPzateolpq8xyyP
OJody7qt6eyjaCZhBO0oMIO1rsuQYmV65oqvl9DDF8OpD7JOPknLeu8DiWqrQb0fcD/qd01GIGMl
e1ZlcjqpqFuxbDrYan6wA3vn5t/9IbpI4ucYiHPK79Mdym/coh5Ruj67zPI6v78PsuGryCkjsXtT
PiChBc2f7nUEiq2r05vZrV49r9s7pZ8dhV2B50NsMZQsvCGDTdiQ46XV0AAAnfdwfPbn5JNtU3TR
9kQxMRG0qvnCcmAFxlVubmz0itvWwKxvvTt0tSodHkQY3xQkL63h6FWXHFXekrV5nNC0OiTCkx1E
782BgIAoELzCKdO9ohk2ESK3kfSXlaWrp3q5ZrRE6BtHqK5972BNwzEZiDQempWoTkkRnomYPZoN
iId2ng9m9zaPE3Bt9+SHgHy6ErTZANO6cXaFHWzlYmMmyACBDBuHle0l0NFjB6OVGBu89dnGxcC5
jnsNO0szLypKKg6PYmxtGfNXPxMGWYyjXGMCz9fxiMnPFm25bhAiQ3AcdrOawwtpgjdsfYprbK5d
jIDILUvnCHkhXp2dInKPKgmrdQwYgZPPI1ib5Dqi1ahrB7XfjBrwjlERBK3DGBZfEVwOg3fdOdF1
NSEx9YrPPsZN5MAOZUqHw5Hd07prpnFvJ/YT60jm/AEVtTdqcNJc3zVe4baRDHqyEfOyNUA3rxC8
gfvooYcxpk5IHF6jATfXTNZxSPkTa9EFxcz21nYpa21BqEZWoUqdmCDGacGlHIcZQXv4WmPQywQM
OEzdeoR6XXgYNHmkFTEyK2NAnVq79Uemg1vJ2xODS5icmDvtpDXsStaj1GacMmSMGNiGVhVWcWz7
1g10V7viHun3X1Ging3fYtPzpWIw6NlTiRl4naWCSY/XcQE0CU8R/H1BBlyonZY8rdSgjWvXQQv9
j7Hai7ZY4vsMM9HkvQVZ8l5piT7N7feTetX+zOSQkHdu2nyXbqIpSQHjVk9VnYitrPLHBkrXVjgu
em7Hw5tFD2bVABh6Ru+w5O9qjRotm7k7F+8ddVpKDugh5Fr2Q3kHps7b+blxgjdxN+RtvzW4bw2F
T3zDMmAhHuegc96p3Jv3WWfK7cDmAFzJGVQxsIM8pnK1rQ8t02TD4Os7sK4DRWayHxgVQCdjIppi
U9hZ5QRJmhUtP+FrDVKayibx9kU8PbYMNI+NZVyNs3tdts1H5bkPMCuHC+LHSyKZ8BH0M4rBrlPP
7HwlrfT8GOJau0Pi0OUvrp8FL6kvcWLM4R66yZYhMwnCQDQdUT0WCc8EARn2d4IU8XGIZN93ebWj
X8LrRqVV+xkdVJuYx6EdQO2Gwcn1UfTBiFY7zmmiz2uScUpWeS5ZXNthZrMYJRxsFrtjwTZtNPp8
a+rq2XZyJqtT+IHob+u21fMPVNCSDR58Fn9kEhMO/qes8J//+F8xn/Lfn+PFf/mU8/93SeWK6OV/
nlROQunf/u1b9Gs66fIlf+CU1G8S4bQ2BY5SU0mHmPHf00kFCeTEjDINsaWwaEnl32lKhtC/edzT
lGcKm/UYmry/45SIEeHfPMsl1Vw4C41J/kd4SnCefoIpuYKpjaksiAG2R4C6Q875L5G3RluDm9cd
4EcWVfPDWKfrPv3+0wvyx4Xzc5j1Em7+e8T1EtT+4zH4SRy9JKCatuQJ//IYvhoYu2eA8fKSUHBX
M7GI6PPLjWmfAJ9sAWU4q5yG8K8fVhIJ++vjWpalwMJocFbkrrrgqn6O87X1ZMpGia+K/MHWetbR
S+QQ4dm8xAysW7YKfvkYi3hfAYqsBm8zFTlGk7fSurCKs7Jh7F5ECP65j/z1E1sAVb+8HpZlE+it
eO21hWTiT9HeXYz6PDbkV2BTgcfUubGiDGcli3bBIXjLyv8Xwcb/8EteHpB1rKRyhZf744X6Kdd4
DCEJ1r715btlge5l/HJRomFopRD/65/sHx9IWaajuC5RC1hI1n99xZ0oTyLqvUUAklzpAswAB7oM
7Me/fhjrH64oCyOJ8jQ8Mse0hPmn32w7EzqGIRqojPgSKQgHtDvl+ByV2TYAnc1Zv3Ud9DAo9BhN
vrORMtADyx0jFswG/VPPaUJSyU7NciuRVIi4eyqH9xkuUYkuxci/Ypbbbd4dawu+/rRvmf/X6tVh
XK8ViIaUlFNU4zLlNG4KBuYk5kWAZ0an2/z1z/o/eUltZqlEgfCfZ6o/vaSkrHh1jveY04IpYFrs
JUO2FoL+f/RhHORpbFOEzZaJa+XX3xxIpqGV8bJpA8BrYueT/tnBdf2/8SgMsYVFQ6G0Wt6xP12I
uilbfO5QCycwjJodU/Vq9cP2rx/EEn9OXFauEpAyXS0EZGT7z6+ZjbAvNRCQUygFOV2zM8x+feVH
tstEXpScnPZgcmj7XjPoc+PZZnmBOsWDBgxFhEgqD40JfQDM4l1GsnJ6kRm5DC65XVcDvU5RTL3Z
3hMCbNuCAqivvek+r4S5KLg1fsTY2XialFX/o9Hl5A+n1uvc+Z24jaLb+XOhiaaNJzadLZuGnFAG
4Eu4BGxSLAOnwq5o2Cz6thGVhAfaAbTNJWmVub/3gR27JBdK89n2a6IFCSG1SV4pm+D72CI+WeHb
E/Ft6lrYp00TdY6JLbK4H3qCCLcVbAlcRDaPSqMdSrYicLiQW8nUuKiSkhQ/x9N6yQatEIsmWtSE
T7oTkxDSwWiAsKMxlNwwX5zszZL8whSnMof8gDwOxbAtGS8c7KjycNYCPLAuWhYoNECZ2c94Uaxe
H6xcD/y/GhJky01K3b6zYwuHepHyTRBM2ZX1ZDWKLnVUXuQ8MQXJiEiZkwUePLAhz2FwOInLQJn5
YOaMnwEkM6IDeZahXa6csGXlU6kC5XlMxtWImQprr/Jt6wEC+IgjSrMIPrSmmLqrVidifGyLIGSS
pKDisU/N/W0bkiG6c7ihul+1UxnZNgIj6K0rr+qWzlCVzqURxqlzyrgOjVttDm76zYmi2mY/NOaN
8d5kgV89dB2t5AcW+Opzrm1igNK+Blk+zs2oFy2eT3EPxDPNnJnFt4KxhXQz4Wc0asbWGzZMeHT6
PiI4c2slkaCqtluBV12UbfjErqtFVlfi0z35JrZWzoGyRC5VpPxqUH9gdFipbtSsyBB0BgGrt2kI
H9CdL5lsnsQnCsjepIuvBHrIKEmYkNZSdd5nnpMn/mQLd5HSOWwt63XsN1NP0IxyUDKsYtJ55IM9
DoY69laDkGpVEj+uLgbVyuKjKv1oRJDtZXXzPjVm1uwTZxqmexE0Q3ybq1lF932aThCR6t6tyeix
Ck0UTA/SY3GqDRX7yaH1iSkiqKF4n3nTkg4YoZv7PuY9xGWoRfXk463Rg4xfmjZuLHT1WPyKdR63
fvSInj2QR9A4dfRipiGX+pwOiojIjqWnRkhQ0bLhJgqC6LoYtJZ3ZsRq6xIfQeU9o3uWKHSq2RpJ
+Q1Kb6/8gBEWjibUYEExxO+QvIzXXhL/figTYsdmPM+8VUw2zywVtWQEtODzMogKVZ4jyyaqfo3a
tgZSG5jtQ6Rb3vRT4YrbtvRBoqxIUM+tizIzveLWGmNn3PZDFuo1IKocEZsfteLsKh6rYmlq4Wwp
/ICkCFMYGW2HwqUbnToAaIhY3REn25AMJgVOmA3saaBPzh1sSiO1Tx6zaprdxMFlOodj/MW+T7DI
UiorCVxF3rcp/QRx0qwdt39wpc+KMUOy4x5CL8+cvYngJNimOVZBqBk62k6DYWfnvA4RRPa2rIeb
BqCOwNbrWleoFEeSN2crAqVswFQgB8n1TnZWqIKwTFR+9H3ACeoiKxsmfD0iQa3Z+EEUdN+mLHcr
QLQzjHaSG/RKOEUc7jOsRTgGzQKFCttZj5VuE8T73hkUDse6jr5lLGXM2zBLgul5NlpSHhpG5tUF
uhAzv/bl6IKPsXjzerThIylx0ITMGa0zlZtj7aFwWFQUjTcCkevqrHqvhlTgqe8i2V/6GJRM8q5l
2W8nYQ5o6ewaMQCxUwpvmoSzcJxIjvwYYM4kG38SKNXCYCoF1mMmmSvdBzPTFb9Pw82MxAYsXDJX
ztaqQ+/dkLJ3jk7YB8ObMoMZNkeXQAsUVJbuBXRCV365qer8K0VclAXlL2KyNVtqfooMs8Kh1SVl
+oi+YOB36zD/7tAsf69if0ovsyib5JMfqa7ZmRWmiXPJW9R7cExvSjH0j714xKEQeBOFD/k4VAUI
k4yt6JGMXv84sf9Pt5b7z4Ju67P5c/+5PM5HUUIGDcKWDvaPx928t++//GH7A6F7233W091n06Xt
j2aX5nf5zH/1H//T578E4tWUNv+8adw2Tffe/u3f8ugXCu/yRb+3jZb8TVhcHyYgKFPgffk7hdcy
f6OlYcNh2bbtSlv+1DZK9RufSVkltas4jRd0blN0bfhf/rMhnd/QvP4oihylLIei6X/8+H+0cL/3
/v8+C/i5pUNI9KcmxpUuxffStkq+qzKXEv2nUo432IwX1jQg6+AiKYMZRsnAUwFtjrJdju1pJBoh
5Swsb42xuzU10+kymYAIxtGVdjA8s+lZYAJmtqnGLLmo8ZSntQ3ErJPOgeDSDeQqYP1G/S1LZyDw
BHq1FSTNKbqvlWGc5DxTYCCOZk9ldi5brmHQF3IedkMDUckvE3lsqmwrBJ2Cl3tvhXEF7Z9kyZnk
CbDeauMvh7EnWMUzKTqE6d00CecCv3Z+0YcMycDYHVXf3SrtnP0GUBahlWDgkOCSF2B6EuAga0jH
Y+1SbNN1NY7NOZ/9pxngpTfO49WibRytyF6D9ZYbPywY2jQQbocennvFYn+2OGFkwU5rIBhxkKdq
tN8BO6IEtrEa1tYiWVg+kAoznehs4m3aN5+mHDaiJ9DAKXDmmhOiyla1OK29mNBM7e8dSwxQpJaB
cx5AtEBjN+K8PHkmm3GZI9dqFHd4N0blKMKBHY0oECEkpl4VUxlsiqxtDp0hDA7Xqb8sOayJLhnN
BxRpfWyJW0IDt2ZD8RkSN0ayU7JKP1IhwktrCSYUFZJjv8FeleBr8j0pN15YkaAjjHTrN3F+bRAi
s+2MplyHZDEdm0ZcK7wISStD9l8lGQOrfkzdq5LlsVsqQMFpyxBTVOz4VXiSEo12PtQPXSmqvVCw
QtqKijoNy+JMyGlxHofk3prRB5e4YCgGaoTq7WfKCb0qnYV6W60i6qS9Y5hEKib0Bi6ZkRjzN77w
7VtXN5vG6XcGL+nZwrq2y9h5othtKZ2T9KhazPBmhK0E28NKWBZiN7z8K2F03zSBPfs6vXe46S9S
6G2TSzTGCTKSckhfo6jY4m/R25LZaNSkAUqGeaV12d27/PqyIoe4gYmSjeZuzslOG+Z+OjsSXEaU
foZeXb0IUr5Wcek+4sTRJ6JzmiflR9uuHvRrMMZwMviuteMAxnYp/Ns8uyOsqiSsDdCPgjiUZ+fJ
1+4le5j4qhxrJpax7I4+9qstAJ19x5WTieKuwrnI5L81mI0j5qxb66ppbB+coXeocZUZMugf0HKh
14pxmMc3SYKlxiLy4rWU9T7F73gVOuI0zOO9ZbBVpXP6LszxsTfqc6jgELcWLy0i+mIibWZE97Ca
PPU8zoO7UQQncy6atzCfsVs3OBY5AS48k1U6T5CpTpNdFHlGst8Ub5E51tc6jpzjYFkntjwQEjBC
MrKYzkEFmyt3NOvnKuLHcGzrvQ8ZUyd9BJcf87mdq2MwNc6htMwX03T8w5y0hwwAyH5MxM7o1E1W
52f2kNlNyo2FnCMYM8hzCBqZdpUL0me0bmfCrs9R/giDnMaJvBA8UFF98GL9CcsLrbtegKQssX4k
7SQtDqoJ+CtT3Q9BKMCWORx2VDVA3YyKr2imuon8yXkCYrbEFUaT2EeZs5Ojpx9LDwevM79Bsljg
NZjoigRNQuPEN0E8XjCO3KA9ZDbkPBesQiTb+I0/DPK+bheizOC/ICag1CyBktH63FkO/CxYBc8Z
1q8KvtyqTTMyLQSEpQ6E7yEMg35Td9kxdKsvycbn2rNgB6og3ejG9Q888mrKZ/BhDPk3vdk9W6m/
jfxG7/DDQ25OIcyYbv4wlCaWMJuNNfb300ItFwZyVOSB2TafamOnTfQnBJhA7U0ucAcf4jgBRtt7
B88u2a24YuoPZWXTztCdN+LZ6UL/FDc3GSaCCzoj69hZLH1deNdBbDnoeCEFNvVZEmJ9at3uHp1O
ctTGfMZUcIb+IzZTy3QoTNS+LUG4lQXtxTRBR7Mm6Lspox9gEdteE0ztLcptzMsvxgB+lLsF3nWX
kGCnkq9xUjJ9V809b4OveQT5IyfOKBFgnEzYslWyAPGWIKxh1FqGOtwIfEFYXqLg0MQ7kthpSEmn
i76Fmbd4XV0CV10MYWWEaD872Q5ZSYFZy62lKg7eObp0JxipbhmxVUs9fnO22BUdzk+iV67Noq83
sROXtzqewkU5hv9syC7gOfQAxW3im30HzWQCBVaxWiBz+KUxO9SjkAIOwwBfFmEfNskFDN8oC/Vf
bN2X5HQvipjrxul2xNwZWztCzZqgZWTmTQNneAey6uYq1LuijnH52oh5Aw6orR/uQoQ8nmt8hGJW
O2fKh9sfH3yUFx5yUMXc0Gxg5MmyXeoHAdMvGy8tSIkHK3Vvy5ZKmK0V4tYaJMwymhjt4dEsDFwR
3Zk3l7yUZXHgDtLfwotE10x9fTR8fz/7QcCl9lVyd4ShMaa7pBDvCaAyJy2ve9ffI6ps1oQOfLNN
jtvSs15YpIc75TvVJic/HCEeyM0QCsEmdkmOEeMumjW2IDrW1gvqbSOheEMlQTpN5BpmsZXl2biP
oZ4ujpyNym3Odh/K7mlW+U0ToVVH6AOq3g3VSfe4qP6vFNf/2t7mn37W/5M1OLuWf16Dv/3tv2V/
3ttovuKPAtz6Dbu99liv0NewtGCI//veRorf+FtLu4CqNebTZTj9RwqG4f4mqcqUp4S0pCdY+vx7
AS7c38xlGeGxBqFupiD4DxXg3hLE8csagQHFUutTfCMKtC17mYL+VIGnJN5TrVKPtgMi+TrNKLNI
SM1RD/aha+6CILytm7k/mmKBlig8xtasUZCA3+TOd1nHFY33hCyMc/zO12EHg6fi3hs/e0XOXbAk
VddhDGf3w5fB6ChWQCFAP22RmB/dvdbiSyVOe7IL8LRzkpz1RK7nbCJf61HowCqgqrEMlCSw3y8H
r3pLDNbDrosfNzO7T/hg3CL67PwUpOG4MQreGExLHhxr3rWNti76Sr6T7IaxcpYS+JBPNnbWjsi4
1G1eXtMDXdvtgBI6nRCOwQfbkj2DwqhpL2uk1qd4pPqvfUfAqUlWtkLiaM1ksFYw3femU/T3EygX
jInhJ6tUnzjz5pNp3g+1wxaoCWghDNJrtxU9GHjcIDgmBfKNwV4gwvN+LMphZxXZN9N2w4sECphp
6WjTYtLbjz3noKzi76GJ1Q/J+XxVD+Zjbgb1nSPjXRlz1uGsWTcuX5ulLS4RD0y0yzbwqkGQuy7j
O5ZkmDOn8OAGzoDBjP2ZKwb3JupQV5I8gHboXZvZuJVAqJF0j29lwA55lh/0Ph2uBje4aincyXqn
Auv0DEY7+ADs4p47U2GUq9BcmqgaKu7sBsTVdg5cnNWEt5lt8xhmLo3Y3q15cBR/eJp8+IueAeK2
c+6xustVbprpPnWZZRZVVOxxxQFuiDsDTXPmnCzX3qGmUESwk9NCj1WfA/KPOB+hWufahbHNVHet
5+jQRWN3SZ750TKMHWgmlwLBAUJfaGLKeuLUMtqHc+bpbj1PGO3A8snroSFfM0nNa+bkHwGimr1d
1GJttaD1Bs8HqR76Ryq/fGVG+lOPMfy/vHufrTnepCFJnTSBMfBrG15k14qVrMqbvgJHICKC+sCL
AmBfu5Dv97O3F1HlbJpEdw+hhwmvQzro+81N6WlQX3YmLswI7qTA0ri28egFBh6nuH6yPDN7gP4E
nSmMrrsqzB+cawH0C78TNMrSwdvsOo13Uvl1LQvmXZ1fssZyX1GRI7CrvEcAHs3lVBffpZITGtg2
J61mJDhqdqNbci+rPWFvxqlinHkZ5FW1I1dY3XUDJpPSi6IXi7CzUD6hyFa3Pz5ExRLqZ5lwjVCm
qerWarz4FiltjEVmkFdjFoM+5E+ZZWDMypJTFln1TbX81Y+/h19waJOuPv/+CZ4dvmOdF6cf/2gi
412LGnBlj0SQOiHAsRZn9nXp/GAZBM4F2Iz0BWKVHYVvMpjjYywYlcYsMCG6I/eULQHgldpBPIUP
ZQf3Ggj5FaygIwDjT09Spuc+iXVvFRSJFTcx9nlDQmnMMAF8l+CeiHEpUQTwzeBGzAnlextcQeil
wMLOuepT59oqCcycBoWHGBlhl+cf7Ic/gDK73PeIvaMCt9GywYGKLdKlzeSBrMl3XZtYCdWT0zuM
AXW1la2Vw5vG2RvN8Ss+DGvjfyG7x3NmCTYdNaI0OimsiVa3BqO0UaK9ssLIZ16R08Tl8tLtphqp
KNwX0ZKBo9t5+y3vG/BdbiiOAyRvAOhyZZeddwRo9unmxMLVPUScLAZNGV+EJtbVtHVxWorrPsCL
paIY+6h325NTBtwWarLdHBOqrzwNnxLWijiN1Scyx5yWmUpPsrrqlkwXXC7XU13egOAkbqBqbyUW
RZBRbbeW4dStsSrtuFz1Ie4gIWYKfPs4vYCeecK8jlki7Z3NGCQ7UFaAEhvjNZvIYggKojFcnEpK
dTcgUpY8hYKnKYxD52Cn9T0C7+FB5Z1kVuJXrzUAbVwz4MVzPDbSDu1d5IIninOUaKXiqGhzTzOn
Hq5NgSWiK4y3qAOvPebqac7paxKD5IBxqg5smm6nuEW3Be6+BBLyxJ2LBlw/4zFp9nTYMK4iD+2O
PaYM5xuSgMvyvs46vZMk1LW4PK9q4BimwG9YF5FeDQMkc07Z4MpYHFSA1i/LkKBfg1HKKu+GB8ik
T1BnYGmEcGcZ0vQMkzgYnQw8RYz1nbb8QIpUxQYavi6+5ABH8HgReD5a/HB4ij0U42W18xDQIc6O
JhiBjHwqYFR23YOmc5crPZ43rgcRCMbRB1ReceoUdz3tZXKNVRxSs+0/k0d6SanSrYMZIcSMdA35
MuOiCc4XW7aTd0M6FVw5Vg6rIp5xqKpGbci5RTs+JXoHGSi88Uj6g++2tQty3uM+cFbkzul9wez7
nCj5lDkG9LyxOhoJuJHYzI/khNoXIgUqHkr/mJf1Je5WEgA7wumdzjpaq5RTYDcbXYY8VRd75ZFg
Z7OSaPWlPTiXg+1wlfToYuvd2BZ3wCNOhWPmF23UFwQXeW92G11M4YQFKOqwTasJtBL3q53Ti8vI
I+2aJAbKIwvdWJj2xXYwX6fCgBJvWXpbRS3Ku8a1N0ZKIVSJh4wt8bbvMVaGkysQLRdbliF7u8p4
uKGY1ybGYmZe0mFWMtf0inilCJO+mD0PEjgNorTwMZI6jXu4duSjnorvZljcd7Uz7rwaqbn33wk7
s+VIkTbbPhFmgDPeRhCzhgjNmTdYSpkJOKODMz59L/QfO3VOWVv3RclSqhykCMC/Ye+1sa+YZERs
WPgcFpy4tMpWiudLXjGzxiwAAT8vyHixDxLNSlA7yEN2EpaLJAxzRu60EpFud9/LDCxTPMk9gR5n
rzbx62f2H8Mf6mtXmFcnxHUy3lxt9R9CukxkL0oFiqDZEb4c/aenofkCyJPnFn7gEW/tFHV067ke
sULXK9q4rF9r329uaYO3ITbxORITXQKRSyw8LR3qRILQyRI5LRkXc8V8Eitr4x2clGlkWTpXsTAZ
85hrjmMbn3QRnosKJnYwgeOumuWtj/PmnvIp7TGUC8XDo8SkZfYJFxYI9G1ZhtkP0fU8yQ/5upDg
UDnArR15/j5OZQvvlhkFQ9AuS0b615kPI4arGdJBLIaTpYpPQlbX1TIoC6MdXvI4ofKpTx3/TVm9
nPvlpc+7B7/ocGjgrCZG6117vjqSe5Yq0Nosui4dm3Ygdr/cgQpggafGCM1etjldQlRVUw+gn6Y3
zoYoXRJx1tVAzkhvdweyUXc+O/u7uqvxdOJAGco1PUKtzgR5Kud+OYUe01xH7ITSp2xpm8NE9k2K
kea5Y/G9MWuZnESCbrJdnJd6WI9hsz74HVBc4L1Tl49PFCXVS6oIW8Bxv4GSiLKlk/cSG8e14pwk
sBujeMtmDGNxaT5hzO6TOgI/MkB6iaa4A4/uWvLIPw232JqvLPyC/aBRaiyOcY+THbutnTx9f6gr
o6Qe0D8WtO1LMMrn7w84V7IN5qEW2qfJCoxH4WO3frACTL1yhm5kOt3NoTg7m4mPERsXUsvJmCGO
pWT/z68Udf9j7vvL/UqgI57tlOrEZWfHqCsz7xuTnCViPYSWceRmw97VGGXMrlv2aT50NyI39B0u
i8dx9rqbn63Qp1YDfIK8RimPUiLhjLK64KlPQv/R8+bgMWlTaBQNVY6HSFoF0QCL6n7okEEsViVw
9g7iQS2ugEfSBfdF9fj9SQekGu+EMx8kVlg2GvggBlDMkiLQqJ0n0lYtAm0Qd/b2k9eIvQfmGcn6
kUrTObWTXqMNkooORn5ObPTfKA2vYcpLLjy85It0/A3iwOQtIYanMHFwWz08LzcxTILJidOpMXMF
jXdfJiJ8gAvNkAuo5RYZMMTBN+gt1cMIreghc1S3zSueKlbLFZAXoNdsHl0HhOLTPQYGtO2TSt9w
ocm7Cn/vfz4VLX0BcUnePjWMO2xaDYXaFcv5H9pj64iuZX6QpjBP3Ic7nxMjDNPyMttkxrh+90IS
I57nv1MdvvaEkhPCCgh7L93lxgH9UsBDkoBRBhXiSYllA/YtG0ig8YNrGN7TJw7bAKY3N62tH74/
zNM4HoZ40EQf7TPiKkB+UKhZ+NYlUM89YZbEuiG8u0sdG/NWzeE5mebwIMPAvBS895OwN2qt3+Mi
7V+q1ngknzF48H3ZkvteStLH0Ut3ZekemsyIwevW4jkgOPIGK2jDqO8hXSQvheeMt5bwm7DgqEsF
WSkA9D5NN6zgTJR/rGWMb8rViM9dW6+0jYpGJdmRISyeKpdy38/atxhdx27VnN9GVeuT45IHNeYd
3Mqecrhc3PSpKStxHeoXeu/fDBK9URhAfcpjkVIJiEG3OzbO9VPpErUSN/O95ST1UxMqcU+/dPf9
WZUii8m43rJcQI7m5d2mBmlKmquEsX4P9bthbbwj/vZseOl4S4G5rhyDFDcXsm5Zc3HkTnKePUXC
AIN2AlrSA5H3FzfL7xpwBU2SfvQhtRwqRi5bmMIXYaLQAbWWlilpNeQj76x1MpZgRPGV6Z0bDGL4
g9SP3rVziFrlU4X6P7Wt9DRK+6HgKEHfErvE0qgiyuJln3hDEcVmf7AIuoTCYmgOEGI12crjbRj6
LbqMbUVLiLImVZsCbcUOLc09+WdE6dXs1RXVUK3aaTuyCJoWHL2B/hkG5UVL5xWoinGelhqzp8L/
Cb+DR7BdXCos73hOXZTuw8+ysy5ZOJGJkA2/4hlFTbgmJZe8hwwgk5EW69MfXZ5/Vv/F0ObiTxx/
CNJ3PSDXc0nWIz/08pGovjvIJNi2ebUDRRVuuhbdQ55tCrDFwGaG17IkidoOPtq2xypQ/MV0at4N
JrsbZGikSLlERNtJ9/bCe0P4WCV/EZ5o78jrGBQBI9OjEyLaEQnRnn3A9qsBURAReYSpLwkAlyky
X3CZXpruxDxykw7z82Jrc8cTOWHf0jP4zWBXwXLcyCTmQBf7aayhVj9OTIQF7NlfZo793o+pAy0g
wfaAegnQDtnkoXWfTfBt0NCNkTk9mKbXR1NPxZ8zKN4Mio5ce0BkMh/rv7+bNOGqbUiOlGkVj+Hi
PXqThuAsEurPTv10xAh2laE2R5DnHlslImiNeBa0/ccp0xdhTatjMqOzWOhjrObLTacjEguWYEHy
EpPKimQTXLf0TXAIdXOZNZsbrCy9YvkInqFiLA5yo2jmqO7iYpv6IW8DeJfSDq591o+7sSFlmiID
Yk0A4mOiJ04G/gyQKkRb/vAwJeNvBCu8gqL7wcrrbxlOT915rPC294jItoMYn0IPO2Yf26BD4Eap
EqZsV8LNW/rYeyRnzy3yD5LjfbzWMwJpgrbA87dnENE/Qqd3TglHJQs15y1om9fF54nmCO9n7LBY
N8W0NdvlneeBOrlmBbw3DynJ6IIcaoUWrpMI7nKD+87qrfvZ4ELL1YRD00mvZCHuzJzdWrfAvExx
e9XasfdLPLy6q/V7cEdszebvMMa+gPtwz1b8mWCP7FClfOAVtjdshyxWYkeERIIEs+QjT0LKgVSQ
5FIzwWc6F+VUuMfExoY5vnp5Yp7cFv8/p/IRMjRIlmouyOOgRCBSw/BdwPuWZ5zo3+/1kPwmJXul
e7D1ywe2Fk3yoxYuFmRCNZvCOociuchC/wQpkJ+zubgnAcDo7E9ByWhS0OG7ND+KPnmcaphS6FnW
GnM6TXSX2HVK6znB9hym8GhM+eaEgUYcrM7cbUfDIzOqjW06Vic8/+dDAdnDZ5RF9VndM5ytsVRD
RClz5gykfbPRN9dBIBXiCQcQ28lcPtTYrEDW6J3wpl8ovvjGq3jaehp4Tqvt3bw4n0M7vrd4ztsQ
cGpsyGbrd6OOQp1ivOXBRQSluzVCUlWptigmaTk1j50BWBz1eb40J8qd1fmFz4lFLrOxFuFV9rtl
YaXiBQKHubzUgcqwGeHh98w7c1S33hXzKa3YUiD7IkK+PGSxHTV2NWytUf9VxF60HO4PTvlON350
fOg0YJcDpBzFS5HgFAQC3cTeGSoK7SvwTuTDMWV5YoprovRnlbkPvd3/wSXwa+pQ3AEjw8Ee47Nq
TeZlIoPfESflxyoZiKac2j918pcpjyZzWV9WA1WB0AfJkcrIxG3zIap949X2w8/BKDSbV/a1hlve
vNx+CqEOYedi2ypr7FxDfJpGbIcq86z73vKeur7tosTCDjiSBqUlQgZrjF+s0P+EDXVKJXDHKR1f
E8ckbXgJKlCoDEoZg76aApqE85c3+2mWC8FCPCnEQt5hBeQkcgkYTsvqAQXENkxS7sIJmiYasYrs
NbxR0qQOM8LICcpyXeix2DI0M05qvqZIz73oke5V+lT0Gbc1WadLjMYtr+5CMYEYXMPSYX9/B9Ez
Hp5IiAFxAJSM3eHemhgILGTIeU0A2CzBfV0Z8V2At3vfNyM5jBbO9K4AAz7r5VKsxjnWl+pQzPnZ
qltMxoz662IUJ05EsXXNJw8EC/KEnpGDDn9lDTt72hK2tGQtzDkJJLkCZaUAdLkdtLiVupI5D3iu
KmyGBlpETZctXHLYFALISk2fkDQIDW7b7oD2Ayhee+wyUiPm8M39bOFRR60Tp+j27mStim2C/HeX
ByyGLYd5MCLtujX1DZPBH8+35nvvL6EbG1jXwz4pYZSGLrw74VWXUXD7M23HzYGJPBiJpHO9nyhX
qQXYPbDr8x7HadxDgxQ7F3vdZnAwxxbSQyiivIuZEP1CPuRf0XE6w80ASMGSBLjdqoNF64GB0IvF
u2FHc9srqmn7cTCwlobAHfL8cdIOCo4pJTp6IdmLdqOJrJY+eOEwhUEsHw3lGYgeR5BZ9k+vwgbO
ONE4e9DBjPliGw0xKGvCUh2bUWICIqonvAmleg0Z7OEnNQBN8NzkyLrF1HQOdf0YtDfAdL/K0v9S
zFyweW6CEgVW7Jovi2+ae67T+5jAnePIvQofHDWQsQB1dB2Yhev1OwnxsxMx7DzxIyWNejM2sj6g
RYMg1aFuMghsCCbxO8NQtzR4IGqHd8i/JD1bkiH1vmoEGZulax+ly6jNWur0VCtJB2gfDNHX26wv
3vNqtLdtI26Vt/yU1sWeiQ3x0q85939JnA73RjJhxrVHHtKAhZp6/N353Ks+1oxVDZHSEZErcKyr
EEUPAvCNZZJgNNZBlJrMFgn4jigdhaTRDgfMHTR6pBnaPGQNWmEJ/LjHfe3bGkYfY7sifIvB5szm
8qlJSBZj6N1UcSZEer0JCNhg2+fvl7GS8G9RMDUMKjbE0L0Crr05KCR2Oih++1xLMKkxDPXG1pss
0i76J5HhOs9CFDPYEQ6UjSe/BsyTZS5boeAjaXEPN2hBhonAycF2aaSbT/IZ4JO4Nav2xryVaqA1
svd5D4Oxj4FCle6zZxbTtZqdH7aEbGZUwavVQ4cFj4xaw/C3ecEsxQGahTcLUxFsA/gZYsdCz0a8
hn/XLRlA9m37cMpCVAM8HvHbz0923aFKcx1CjOuWXLCKrZ73SbrulmINVqUBwsJq30EWO6e56Ko9
kueXZsmxjhnhz2kh27qoyYA0p3dye9WWIRUBM8YbQYvvQ+fXd6aGj1BTFROAk2zdQj5oB7d8Qh7M
dvT0vh28fF/NnDsNgP8kT494iJ+ByUILdIYbrMo2i19wNIRH0qEQCsFWB1EahSo2L1VHC2f6zq2z
QQe33vzcjVZxHUaMAQWm+CEFuZkW82ayeQhpwg1p1MpDN3knKckLla71mVpUEEkFL721TziEeAXs
eTqa7nC0QUYE9IHpAiirIXUqMsPudbK7x6EZP52eC77X9G+1SZoi7SQcOh+AylA4/sHovXcm/y9W
UmYPoQ7umbwwwAfIzJVE9o1fmxumvt6+005UyfC11PZTLL3lsRn7M7ginBKWLwlNX9xVzWBDdf5m
sdsn0u2h9Nm3pitrqjm0ZnEPBCutVbpzve6jDSb3flHWCYrAvjMhME6UMiTm1vtiYpI5dc9DvLwV
CTTlIi1xkbvqJUmmR44XGeX+QO9nvPkwBhGCpOtKMQcQIEDDTSQTdORFgsDzGWqOep+PGLAz/051
hXNzWG5s+7bfhSQmHlhDkaTXDgSpowPfzJn5s0kJhZh6IjD4yo6AUsZ5uQG6l1QBbxcYuXEWRPUF
nt28kUWMyI1ntKPyGmDNhKG2eU8x9+yArWRRUipmLAYWjsB/QdPI1jQLnycyyhiRj+RuNn9jp2Cf
K6oiGklxQzikyXW+NgnCnNQR9qnlnsmmdNgiSGkPGYJ48HjsTQbctEhmgCYV7jNAF+9tmLqf8dDd
lVZVv1du+TSPPxhloRLhZSVzPbH3s13cqRiFWDmeFbD273UYt52BuQieGvmmRUWAh2l0T7QAiAYd
p77FgGrBhnJwK84K03Af67nKbvhXrLPiAKtJY6hF+lyU8ZvVa+8wYguwmpGnd8HD3u2NRy914eHl
nrFJeaBjsuRoa903jkEcALE4Z6Ej9yEBUxwozV9bh5AXe/MqGckyHdJWJBXYRq8GAdh4DH1YJy9d
1kdDWT2aoEbKZdiKSiUXb0mPpJtq5uYCsqccN1Ph/Sbzj8fEEXyS96Dq2ds6JDhEziJfgwr9D8CD
93IFNLWpQRpJY98nDhoi6RSXYW5fcnRXB8/hicpbjbQWkrrsa8o9dMi7TC3PbVy8gjE2zkZK3AeD
K3dnaUxUTevcSpLm6vCp5WJiMKj+Fs6HZfKML/PruJiPLvGjYiB7GpmWcs1lP6l9bRoKTWj+1WYG
tmwD4+C4I1jlz5iU1LeBJlQoi8ELZFRHgYTx5zaIjl3M9/Z9YZIx0iIciQgSA/Rae1cCZlHvMpuc
/T0H2WcQFoBkBjyX5QgXs1jlxxhFtoPRXTyyw7ejqeJ9Ahn3oOaRzRqo60K/EPBKgPNSnoQNKk/O
/TWZyw+DKLraEvRcKhIqrd9dIugUyTodD3zt+DNtAaUBZMl7Jf0f7PUUkTI1jiBhsCGd1B9FPKbs
pY6aivLYYJhA6M2fKavc3Qynh7UV7KQh6IM9k5DxUvfGwNt8CFdS+5Kwt+zfZrTV5HVmB3LQ38Ka
CRG7XhSYc7mf/f4jF+NLBswiGmouvMlEvgX8HDNOB6J8T3gMFa0nsYYFw5PoQSEsoQgoYs6dD6FH
oks4WoxQnc5zroBkyX+JicYaG9RoZo5isCYnBnUnq8012ZB7kzEhpJPpbs6M6uw7K2TgGHpAQ9yO
nwXOxO8wAD7UjxN74+XCoe8BK8pJgRrM/NItIoT3S5CWZ/rXWWzYDakHumdWcn0u9xbfxwZx5G+S
MDkvm5+6tTkDHDlFgd0cypBZ9DC0xD6qk+rsFxNq+M6u5/qYEr4O5W6CtO058Kcg4y1p+jf1a37c
YcGs2nqktpmyv+XNq8F9WganeMCmY9bzL34qvs5NR/BUWR6HSs3YFo2DRuSBofuvNio2/jDAxeLs
tM8UXsriGjRhdeyUOR2SQNygRmNoNgwe9eFsnJuZBIeYObwRMoywyK2Ol8YhOT28a7vMiuqxiLSZ
zhG22u6UTNNXmVRTJDxHko4QzkdlpzIyR3xew3ui0hAfla32mcMDVC93rguzqe2zQ2+u/H7R/vBL
k0omhw5ZBOlRKu+AWO+RVbJ9smfrwQpd/1TZ7q8J9FSdwtfqZldsrdh+MSz5uEw4sBR+M4wO++9M
ScMBwc2IK9tMUADPcQwZFqgNWJ3kMc2Ia5xREuFFmDmEmA4UGh/Skr3kwxwDRaFnLMvFu8Maxt+p
rsMs9NPUNvWpTLG1FaUKI1VN2V6EmX2YnCWlapQ+lcwS7KjHoLovv5A9c8Sb87MsE9qZAuCaEzgm
phrkV2UOMSsJQJSMq+ahJZF9nV7uppypUm4M7GTjDQ6wByXsu5pJ0kYDj3EeurBJERrjWyp5JYKw
d4BvJYh5wuJqkBZAZnJobjqGIIwdietFiJ5tNRqJHaFrJGlmoNJts8kjoHhPC3CLXV+wn+eQnOa6
PbguHm9TDqs3C5IsXqiIWedO222799c0DXTOe+36MdBW+yvoq3qfi73AAnPTI4AY8BmgaHJ0GPZ0
rOYhgrgLxkiCV8lV93sSxY05Q360F/sqQ5LVmNEypSnaX1jqmL9I86FR9h930NvW7NRhgGe6LWMI
YkYJC7kf5dFnpn8Uywj+b3TJuYX3NCteixJZeW1XQC0ld6nDqBnTJ0xUH8Ch370tZnltwbZHXpke
V9SgYUNH6iR0kcWpjsSMXUQ2PzoZ67GyeJ61sw99TdioCg4tGRAKDLNiA02DQd/bY3NKe6zCk0Xm
UaJuIAs2UHGyV7upnpw66HZtV5W7cQ0czYY3ENcaYmQ04gIH+wr4x+rsn2Nl7gsPlg4T2Wxny/A4
F95DmSsVtbZhRQ6xPcL32TobFvaLGqi4nj84aTaBiyE6reqbMY93tqYaXWb2AxKENQtG72KkwooG
GwPq1HXlIQhgfgCNeUaQQnJIqBATlfM5xaj4XNFPDd3CpLLOrnNF8gTquyhRcf7VwZMgVhg3TElA
0QrhszbctQt+EDJQObD3jm8RlNTr8lrnl1Cvmt6w7a/LUrxZY2shTTGDiwk7lbF3gJUO2yTBFxpK
EY8EADMhZ0rbfo7kGWPLrt/IMfYOaSW8Q5zN6rZU5S9G92hN5NP3hwptrY+9cB+IRm4xqKbncYJX
x8/m38WO9u++f/X9IVEFLFrJqvVf/+Nfn37/ZsAwImD8+c8f//7Vv35rU4LQz3iRon/9j3/9ZjRR
+txCnvvntyFm/j/f3D9f+/5Tg6JZZaoGnvL///7/9XfGQ64Plu5//Xe/TYzi//3R8wxKnsdk6L/7
vf98zUDjHJkDbdA/X/v+V//1T39/CkV95In4P36PNdRBoGV1/L+8Pq1V96fRAGL0f9+3f16ff75W
2d0ttJEKaO3e4dh1ATEPYB+/P59jLU5x1/zn/664vrvvr9vQn4L9WLRqS99vRijSvF3uAG32iR19
xVNPKK+2kuP3pzOdlO0gVDF6tTqk6jBqgqK8Q4S1hs7Ff+PsCVY183iz+rDZKh/9nrjKYXz1u6m4
9tZI+hjutItohuU8IolxsAYR716lH4bZ7lt3yT/bGr67rF3rPg0K8aAJ/4J+hJAqUcarj31gM1FH
PwAsq56h2z7AzuUunEp18mdym5icBCCQKNSF7b2l9FARkADu43ZsaMsly9O6uzgTce9Z8luyDCG5
7270CfeqCYcCkWgdp5l4Irv96cfQ/XiqB/GM3cv6NBiKX/ykTim9XbDezXJQpshOIHO9tyO+bGiz
+IicgbOex9o62Sn6N6a26DvVJpTa3moP8GmW2U+TT14C6DSe9dV6Kip9qEr9m9pHnKSiJkB6AxIX
6cWUGh+pV38tFhhIEPoEamGOB+OIK8yW1WklWuILZLVeZhjKWKIQ1L7s7XH4NBThEZJMVMM+tAti
5LUIbrHJrpHkCH1dhkNmvkP3Ga8BkrhRUcxHdmtse3/Ed+GdHLH80QOQ/9g0PzJawImbGtIsGGbc
CXRfW4DpCScnUV2peUuXgn2SFARAkY1eBy9gCEyVIkpYGG8wLkWX9yUx5G+lY4p921s7c+IM9mO3
PyoK9Z1CXMCZLjfGgN9wcjz+OlY/SNGWjR2PCcmWjLi7sfsQXr+mZbI/mDHAR62boOfFBbNj7w01
P/wAJM/KsivQS1SM9T4zYctL4lU0V0DQjexkC/+UsTMANCU35IZlZ8qyWKAJmpyLweTpmGrnaNjW
T1Qf5HbVfcTsCL3TgjOlN25KTqx8PO+kOW/3OZsac/TeZzIV7yFSufvMHWA36vY6+yhB+jUNse1r
haUajqCXYJ6YOdVlSG3FScchs9VFMu6tePnICvswNro9gK/GAVbf0yge0YMXG0RAf+Zm1W9kyNrS
BitnSnQHlqO2Boyux0tIIvKagCss+wVQtsOJpRlPhIQglqiFHEnee2IdqcU3pFmSKaD8YtN3aCDz
zP3rYxrlwkWoVdXA2arJ3FDkmlDNF7RWxA5WTfXVOHN9gvpM5gM/D/R1opZs55EKoqg4WcFxVzE/
VmxYzq7LSivyHPuAFhqb0lRTt7KTBcAhboRcG3uGZggGh78aptyWMg8FhYK+HZpNcbYNbpmKsBZZ
AAoDCL3PCsKbSuNFjDG0tcYu9plJl5ZU1YvVrBbz2nropKCNaBe1Q2EjI8tgDibzMdzPHXdAUgeb
tiv1temNB67tCnudOuqxY4Mu6ncM6nCiw+ahcMmSaj2KHrLV1K7vye2w+57MOWfnsIvyGwxqlZCf
AGyiwRhbpmUTS3ZaV3jjkUqgqkrGJX5K/RV47VNjMIYxU3pHYaoIeIK9PSiL8mdAUAU4TX72fftF
2gWDIsHdTdix3GkJ3tHhyVuHrOnnGR555X/4yDIwr8XiuLA1X+028w4G6Fffa/OA0zDx/XvC93bK
Q3A7BD4ZoHhOL3H+5K2c7p5ZTcSoz9vmyRVoMNiFxlmOg+P8HrT+AbED1CMlmITgx5NmivqwdQ+z
zk7FUEBILqZ652b3JvLoE+rTN0zI7zmxgsR9i/1gGW+jGL5oFr+KwZtQPuHxgotD8CoD0REJejAC
9DQSBslVsPemPtjV3iPlNwvCpYQNZ1SkuebDyfEsGqPCjKCbGIT27GrXF9T+YEp76Mzb76usHud+
E3tGDWSq+7N+K71XvTst5r0qqVZBA2NTi7UyXAgiLJ6ynDjStgCuyr9MjncjvlRGukGQxUSrMOlr
02C3yCwSzVMaLPXOTvrniogFM4E6yj0IDj92f/bu51T8SUwYtiY6eqvg8YgsCa7MlkQ+5sMVqy47
55r3NdpQcsh2RpUlQNbVXiupjomw3mcc2ui8sANXCTKfoSHJZ5ToqFPNmNuTL0OYPg2eh3hV8Zis
PUQFZncdSAKYczARgemwgc3uWb2kH7lCcCOwLduDvnfrjoz7fAcow92a6dQfGo/IO7UUz6KGulBY
9jsGKW9rILLS4ssf25+dUa4rZUwD2L4P7BLgpA/JC3x8VkH5iCi2D77YrzFfcr3jsM6myH6CS8Lk
dpgf8xnYfRoIwl+AEe62kiAxBpDTpS3DZJdU8kTCTX9si36nOvEKApp8VM64yEZEWjCj5zOXEsPs
/totcVnsvos7pz5PM7qL0GcBgOiLmAJ9lyfKOlrTmSHwtOkGiwkZES4qILy0t+gJbV7LwGgZ0IT1
Tmn3OcBYwcalyU/tQqel1sGkrP/QXdB5t0jGgiGN/DS8L1IAklpwk06xAUtjKBgpSnnQfvVqjUNw
zKVzF9bqkHUjmZI9kjyEqEwdkdMGTQ+jwuf17U+VQ9feQOWtzXTc5nWza83APyyzLrd5076X3OGR
KejDzWU8JgyMdOqEVwm4iY17TBcC3neiM6NXg0/YspLDI8H727sEajqPyBtp6fO4ugRZ+mpkb3qO
icRxUp7LY7uOZqslMgRa5KLJDdIqWYWgEvsZFKk4gPZln9Ywfk4G5050yK876aOeiQ2g+OanKuz4
QvneAQh3c0R1ACpo+oASvdZtdhOF+3N9xi9MT/YAQ40j0qxN7uqH0nOf2aoM21YEiCU7Nt4Z/KZj
zIJtyuOaiGXSZyCZnGsAy0eAtm/GyCKgGYixMhT5oTYyI9U/JKjgt0J60cBibUvA9bzRnDHOilmi
mtNufnC9xKTm6EMWovqtip0pggiftRenhbM7x10STcXEmHNg/kWZ3W/bXp9UNT7k4D3ADgcTDet7
IWjwp7lDg1riI1j69dHCNzHU8xG/xonznXSrQv0oSxjihJt+kWvyESQkljJUO03+iWg4gRNTkZrd
H2sXUfuYWr+4JFDT+TfL64CnjTjK6xBlYZHMvyUbOsZ24fwiUbo3jsiiVmm106l5mmgMd27K+24b
5TOD750hQVn6rPsOrckqsvLUw5Rn/QXy/LxlDD2hu+pFyvjJiBviDygHR837AUz2ilHiw4TrBKrV
xoQ+MVUomh1ILMzQ/cQZ5RHihsbGeTsVz6nXcckswKxlb/+xB+eK0AaygU1AfDu4B2x3PzQjfmPx
MLW6Xchc108OflGid+kkLh+iVcMHhIBGUhZXVYe3zBs+6kXY56GkxPI00+ewKM9TF4uVPWrg+CyB
KITO9aJVIcjgS91N2f+1/elqtIt/B7utPvparybq/nGp3ORgF8OFN8Y4BSYo1aS9MmpEAk/ihU9w
GRl2EiLRlu2USfBvxkINMuvSMkHCS+RA1Eo0ydzmhjGNAmSk5m0+/GoALDG5897s3LsKTBBSk3S7
lHW8q2T+g6XFdMZTv8c5Wx5jToNSD6e0dC2s3Dw4nFbX5zwI8QW2+aNA/3vOsqY+f//KJlH3FLC8
Xr8sDO8h0YHY+4kBuNqxpF5n7UwDu3Q4C5afIZWbWwT0En2dMq9l47vzMqJTOUl2mnD7XVtlVCoj
HI+0Yr5m2er8/QHeFJDixU3gN2wpY8tzPGxEb/+tdE9IvWoiSLvr2ATotuvDTR26Qp0dapuzNc/t
rrKXP0YBNICg8595N5oMv+abzJAPFxnD4GBG4LP+kSY3m/98kAXpSrbHtlqj2z1brv8KawNSah9w
Aa48DSmIrVz43qmpfUZQepmJY0d2nibxI1eGXsc09CHrixPG9XRcDCwoNCTztuqy6sycCFFyzYPU
TaV5bnx05Flgf83kvURx1lMyM1qZsxrSj2udW4gYZCu32QkEOPPZgD22DtwsimOTR2mOJlPWms2p
HxKearGZmUKejHG4AoBi30DJxlgIpc7nNDIID+feQ2k8Tpjl6edS6Hu4o100DzHPMZdqJxLOiMKk
8xgeuSXrTxx2OeIT6dECF2jY06z4kiXLWm15X2aoH70MXFshQhhKw/AcWgM6T28Gv+bwgEVIdbKn
ia0EpXfQH7GJapZMp85a7kwO/hLYQZQU8k6KLjlmSb930/bLFukTE6kvBIgGhW77TqrBFrumSZ06
8WAdijei2wH5yo/ypIVxyPqyoyKpHPKVOdXD/renaIgc43fPtbYbPXSTGTFRSxD6DPVlHUkoe6uN
+i0P8TLg6ULPOASbnK37Dg9ghlEKw7kuXcpW5vdmeD+rTF3CitxHfEz4q2LxGDuAIoAnoYbDwcme
OAQXv1K0nKdxrjr86FMXOUbZbQuG6PXMsZNpnIA9N3S/lG/VCFdtIdo5qGe1XbeMppZIg/riJU2c
r86+c1J/BRbLj8HHZQEU7iGrqZ09z+W07YtnI/DfLLIkyT1MuMDsNyT+8MzEeK7HnOGZFkf2wG+x
NRjAPLGPrxHoaJESpwZFjdQwR0JYpUTkLQNCLddkT6746ZoWRlaNmpGHKSAClIYHM0Web/nF3vX7
Pz0C48ga5UECZdktYRPvEojvvjG0F6Po/4u681iSHMmy7K+09B4lUEChABbTC+PUOd9AnIJzjq+f
A4+siaiQzKzumdWIZIa4OTE3hwHQp+/de265HJvx3O2S0YzWtqG/k5GIqNTL4/1EhZcnxp2PDuUO
/zw1jlqauX5WlrK5lTPXyGoQcyMEn7Dgz1SO/dQIJ1uYBEXw6zZ9TdLrAE0PjTkN64wAYbVwyrnC
G5Kbpud07ELJ0RcslC30uyQAnk9rZMl+W1sXjgW1xJjAfNR7jAAcpdGxFkWKc1OdLLt5HIyeKVNF
4nk5M1pa+pAuMtBuHnfKIr/QiIVYiNE1DiiNCqE6GP/gZjxaZBBhsr2fHEXp28xc7HxLyYNaiJpr
48QlJ5Kg3TLVkrBotj2InhUFTfDQ6SQs5NpNkg8WeWHRqXaqT9RGtzYYSPq7XwzISGmCdsF9+ApW
0gs6eOZMofVSzLkMPqxv2i/qiQkdHkW9AnfXpdaqdmIkqCq6NNwObyaxk8vOSZGiVPFKhvDzVOWS
+UKPhYOE5SBtxuVk5Sh8AWJo+HPD1qspfIxdG4CULIZpW4viMnDxOkVOMxJC612w13J2Gl04kHVb
JmLm0i3Z9UTJHC3EtJcTf2V63HREnj9jPie5o2vsvTacuow+8Sx1Zf3gmA4kHK6izRi37tosBRNQ
CntuuOlmUC82Ca9rOHrVVio2waZTfNRkF46KgkrFJvnZOaLHXIFIqmNmJklSe9gIqURrWFDRwPSg
RM9H/l5riPTYupS6UiDHmwYNPHZANJBTDVdBEC9RFTFYH7ujgyZv0ZjRIdAo/XICuhdmQwoDKita
iOwSLlsVuJuCBsi+QEbVVu5Om4L9ZGrFtm8TpNMpQhT2SSM5KzLZDBZFqNGHn37vkZrRkaprthNp
0X1pn+sMBX3hMPBXVWVvnCmOtpogu8Z2EV/YFZm+ymJZM24FEw63cpD9TKPaUrAPgyMODQdziCRD
E/xeMeJ+aq5c38T1eBnEqbusZ6lwdUVM0xcV3WVrcqsA6yfBJIb9QRpxt2lF/eYxut5MpXOvtbl+
5RraTdAcC2q0pRYpdK9mla+MQTg7YQxPs+M6bDvMkyzSms9xcd0qIBgoe7KkeY78Dm1zaO4B2b+U
rNv39HWCVd/o06Xqe8a0zZxmHa3QIDp7SysenGzAPFeSYjlTgBIdM44OBkqnhFrj9bly4vzJ86Zd
PjyqSup7m5kTJQcbbepT1hwXRT7KFD1nBa2yncc7f0FsCjl4jk0+sDmt+in/ihtM/lOX3NC66LmM
2PvhCiVEttmbsuXu3l25jrwkKKlaEupR0OYIrPUEWzVJaSJin8qTEIwjXSwMmlhL48umDFD2wZXv
xpLLwK8Qreb4C/poIsMPBgqCvn7lDtzH80Y8WyG5ibkj1w5PDM6x3detfYu1/6IdWAp1hyC3SR9R
VsueaCbWIX4APWITL+0wOBn9dAuSZYskylxF+mOPGnlJYIO+JD98XVoxw+vSiE59G1GqFAVd3UF7
8xQKSk0xi6djc0PLkldVpseAY76WXfneFtaubVGBmoa4Mkw8yJ7PglshdYKwokVbq6bL7SInbmPj
oyj9F6QJUOt7AmtAMkGHoHIethiWqSSVRKRF3YaKx/NXtBlO7QDeoBqmD1ejox24A5bIzi+gP4/n
0ngcI8dbKVAGpnMRhSSikoo9LMPI/Jjfsja0uccmbKzgA+AZb8Ib5Vp7w5AEvRUs7qGJ0ihOEJoj
q0Xb+1ChoSY2JF1Hfj9toqY4tynBE5Zd6avtGMLK98Vo7NiwkB7yQnj2eFNxii4ThKtjUIUXicOZ
VBAjgP1C3gtZVxCTJnEYzPQxz+bc5wp2kh9LMjaG6BgPyaWfmx9Gm/J3lONHojhusUPchuE6bCIF
2OjG3opidDYtsk+JjDoGv7vFnPna6DLf5hN9Mqt0nA0ivnihbFrFdTmrRQJUqBPQtRweTsd+LijU
sMFUJBlK4IV2fLLhnJ6Tjr69uTEIi1w2iCtFrk04ot1qG1X6W9/1NopODQGINl6mZTmApzYIxULh
zQaa+3Xnhs42Cy9hU6Xn3nY3josBFBNnhaBtG7fg05IBzCkqy02aJxkZfYjQyu5gzAX/9z+eNf7z
4UgDE8n1nkYHicH59DqlA66BQLzxtkeXTSjqbThQuo9TS9SOQdwb9SM7flqEiVZAUGo/MyiSVFL2
q6UBryQvc5dzWS3R+KG3YFFx2FIgudnAfnM2fjZ74rZ+16SMLLKUXRkdUlVZuynxvy01RKazQ6Cp
bBzdtkdLoAIEKZF21aielM7sgxbzpR2byMd7+VLp1TmXJHP1aVbA5PTgErzWBg0+3SOGXLagxlr0
ME6jrfNuDBaiN27KQnvsDOWihtDmuIXqNEIgW+hpwM14aA8KKc5kRdq6Y7EED+jvSR4MVwm+JM7t
Mxj6lV2Y5iqwUojomiDJm0Eojo9ybq68aqW4gjByDgb5LqrxOXSn+8HyvY2MklPk4N0Kv1liBldd
J+dVykNNTI7AjpYXuBUWAcOLPOjJxOeVLToNg+7Q1Ix7UHgB1mgM4WFp7HMdfArJ10tWn4fJpgIT
DO+deA9+BtpWG9aYQMpr0GFfDXrKHUFV93VW05424rvWfc3ihEhIC6FOTNOdyb0i3gupNo3wh4Dk
QOKESbXlojrYxsGx8cqACVxN+HxPqao3RjBoG/luS6SYZavliGnvNI92U0pqHhANIn+CYsWQnflY
RmyYXlPpq6CBMtlDGqvgxS3oRy16a6BDoRUbg7QdH0y7K9khpfBC4OqT5inpxg2Fez0gc183fsdc
hfZ60KI8dFLT3YI6Ya+GmXuaMB/12Y0XMH7WS0ZO2FgHtJ42CZGWfYy60V5lBuA8iywYHNlhAr+1
ngB0F1dBVcQHv3I3NMuSi6Aud9YsbQ0qcrcNjAF51+6MmRdmZ/5j0+BgbZmPbVTXPxay/Yj018zk
Do/HzGGtvQ5yAk6t+NrXZw98wg09LV5GctWPlWY+h2mjH+qutwgTHGOSLIlDRzNJmZSdo86I4aYt
VT8OLJXfqrCbWuvbPaaLk0+sItVqjUZANv6RRd0/AhNPZxixvahGZR8GjEmijtoDWWvXschqON/q
ODp+xzWrk8GXJiuh46IkdHJbqpHpIs6iML0sGbYtqqEMDwHhYqHj3ZlRaW37ruBqHkd/62dYbxLN
tgkcJ98kIqx6wRWEELMP97Fl3ZhWjbWqYEPeDmiRw66ft4fDE+vxfeSJ69RA8Dj5hx5lDvVviIvT
LE7YQqz1yTfsV3Iiw40ctavMfLG0NNmXtsv5zi6szAO6yoZ1X2U0aNzECVcSZdMS4gy3WgqQ+QrH
GAiDxTEwmwtMGQOWJNBsQAmdWXDRqg8IXvexK3N0Yd4itXrzuvaXXsg0KzR6uDP+m46mqY/IrvHL
/pHgLMYgTrJmBqgtzZ70prLo92ZTPKKN+ko7L9tX3i1QdG/ZwH0TXq0R/8ce2jWJW8M95569YKHb
xjVaZWxFEuOvPtBU01tysODtQSJf1ymRBFghEXdmsE+pv5ihh9ve0BZ2XRabLlQFfCDuDGUBQdkc
6ZKO2CgzU+wjhwaBP5g7y29Yucf+3BbqwuD9Y5ToQlLMqYSsDq1ZBh17oQ9M+qwxPMQZXqV0iC5h
p7EjawCc+uTUD8pCND/FK2bEJgwHmjBJZuBR5x6TRogGM2ksScdFquVQbuoZXEpreB9nj2jvzTNw
ZpJhHjMYLVDOaH7wYUsoF3ijVvhkqyUEdNBrFn6WlL6ygKpUEgvqVdXLkFrlLoRkkxFRtWnj8b4b
jSd44IfU9hVrovvUmGULD6BMjlIm58Yb0iNMH7wViBTFyIizwT61wB74jGFul+QQH/POPWNo8Tc5
l8sSFtVKJ0kWP4+21kSxpcQgkQnpDKUmDoMo605WbVtAsrcRA0bqTmqrxEXdNfhswPCZdorEzayf
Rvhc7is9Sc53PN/l4DwiAFVgORgNBuYpLAgvTRm6hQpaOKcQFNoPzatLZKa0bixunaXRvQDquolG
Y53l2YUn2CbQh7qI9R3RqORQZtw2cEIztIjOIlbn2hiznRTDzssYQ7QW3iAAq2dgTWQZBSbp3xnh
f1g6aWGlyHjB80NzlFYzx6JQn2pM0LWOD5qgWuNp8rkdQ5/vOBdnmPZBTjqd4QgtlzFelB6DwoEQ
2XUWY7PvxclG0bauDfVWV1W1JdmxDLz20IpbHPIYSybvUAt2MVCtqcnd8JSWZNnHQbUynGAfts7N
2DZcu2FwNWIi5K6aYaPgYpADrI/EYuEFKbmN6HbMezEWQq94YOdmLh0Qs2vbvRiZWy56ny/JthSb
Tss5/UBjJRphdCPtrl58GpjuuKkt8B9Dt7K6FMSXu0LageMi6oY1kzeEAW07rHK6+wzr7HE1TxfH
rjqZAXAcN3eu9BROS41PF209LkqBujsU4XVW1y+xmwDeUiZeGO+o262+8UjTRRZdoHp363UfszGE
4r7sUDPvaJbfF2JyN2B3xn0PUiK9BNX+YdGqpI2AED8KsluC2xP2BhOhadl46XCyrTU9fVLTrTeI
mqH55xQFLzAmUyR5AGALdkp6GjMd9uV15dhkJ+QzRkGueiMgwszDlq7wKqmadpEdeOwd0IMEOvGx
EyylVTkGr5YBdKIyJ2LLxTaYIHGNrXOCGfQRFeVDo8ldkunjvqOAKzt/i2QUq0CDGzmQkGt75wH6
M8ZZQwikF7NPuiFxwPPFfWz3eyBc2dHL78YwKY9yyq7rRuA5gKS/8JpLw0GB66EBWhkjncuyu2F6
/ODZ5OZW0cgOG9xFXEkgOamJ94O9w3xJ3aVpJbDH+Y+UUMMZriWXEayiIXo3qgH1ZMYdxxtT81JK
b0MCB6sKVaHubghLfTBjFW9dvaSoL0aWjKjt3thClCuoSiNCf4BTAm06N9nUZNId61HN+Dff1VO4
qj1bLtOm8tapgPqJ+GaLN4TxjpswCEOVC79n3MA3rnZajRfLxZ5k6AAuaU6GyBe86yZrlpOhLBqe
e9GUxdHz5qW3jFaBat5szbmGEXqqUXztBEx432fUSNvk2Cs17SNJ/vI0XvaivyGL7jClAF9JidW3
ktxAK0wunCZaEhWp7QwqQvZ5Kl0pnIljhcewrOpk52vFIp+ablc2QOXjlht0LPF3cwsIkOa71REx
6SGiNsZCYm07CkQCCPlVRnT2G9ujC2HCtW6BOX3zrhvC39FBDuxpWVhMuGYIIVWFqXPSpyX7aY0g
3trasLldBqVRYCv5LOAerZI6xBYn8y/XCDtEP1xhneHvA4vOZ1qy7Fo1AxkHp8nSeGM2eefp2myL
YMBoS/CbNS/MmDxI4NC2CV/FsDaGOxfSVY5ufeE2K4fT9sez6HE/LrAh0BlNqe59MiqWgRrwj+gc
d/8ygyqyZ+eJ2h3bK3Z9DjOwMTJiaOhJwcXK+Am5tVWmT8IrBb4UhfU6lPuum27DgjZ8qbw3V+JZ
assWcRmK1jogZ0c2sIBkx4g/E04DQsNBeGeObG/oWq71hJrAhWmDmcRjNfTRoeutOgLLmiW1zwwO
9J2tWAXskOwCtnl0WdG76f1l5TqXbQSfR4Ch7e0+vzLGiTOdPhbYM/JCV9VEhHzrmdQtrNNrOOBr
T5sjqqdLgBTLsmYahfHz0WHiyqOa+3aDgt3VtkNhWRgegwuakPS7Sqh5RUH9BrqAUR/FXdZ70BxC
uctyi7nNB39HtDQ0DIWx6wXL4dUvzz1tOopWmVxLeiFZlnXbPu9pr2s40htR4KPK0ZGbZYHHaVJs
XplGENK+Ird5OEWxe6WhGsni9m0cPcJKa4UQlexNlYzXKaEuJeN7fK01F1/ibXoIOocobO5VUt0x
4itg0tORYenzliKMH0cGSQUNlcACP9/GgiqWrByCXT/YQnEOlCEyJpSTi8pHSzE4YYkvlUU+ydCY
jxKaBZVw0TP20Xf6bMs00NDsBrK73UrLt00z4nM3YSAxtN52NYtaryNxwZ9JQKqfmGs4FexwmwSF
l9kzIikBli31ztiFTohjvC4vMFTTH4Q2XFTWMZ10i7DA5LL0K30+F5pjnLa7QI+jgwH2hxdmpRSj
stpOdP5Ak8o98SqodUBPiRqFUMOdVde5E0sdf+IErE60tjxYLvVrRJhwEUaME+gfcj7ROgl09LdW
g29O0r2erf9xQND4ZFOQV2ZMW6T2jgS8wkTxrgwXEoZLlEztujA89Hc2bcdMn061LT5TSUXpV97B
cRU/5msDO+n6MoETv/KlGhZ9kuRrIIjQ/MoHHTr2Amhez721eekr4yMXV9wsEdWRmO28Y4c9TjgQ
rTrPdgUCfcNGxph72zozEEFoA35llzzXUo6ISSB0LpMJfUy570v2+m1nPiE7+xJexhZxpNFrkrSq
1Qw5Ym9duQ3usiLBtlYjTUZcM+GqIHmxZo5MqsmqZCRSIr9ZNiCANvFkmtThaKIQhi6KNn2xnTja
e9aEphB7A9j5vjjmtENHzvgAFRCHzx+YMQsWFeYBIpmZpv5FYTb1wY2rr4j3bxFUY7Ioa69ahkTq
1orlwO3vgrpHhpclw6ZMumd0i8w+xWU4aOXWhJGEvbBe0gRCuWkwTTBoB8U4kzfKoBU2iXuteQlt
uAv6hHIgU/iph2lca8bw1qX2WuVxRG/Nx7f+pYV2t5D06xlQLIJc0o4OCqY72jFGb7VMfcc8G9a8
q8rkychZvWTCamoVRMPH1Q1YfLx0NQdQzxn+0KZcNll6249iX7ob12Q7VFrVYfDzivqw/+Ojev7o
58Of3/Lz+377lu8v/De+77cf+/4d35/Tcg8J4//z03w/wY/n+stf9fOP+PnrZss6I+h/fyz+9BX/
9qt+Po2VrWQyOnvsjvQgtbxjbG1JBsyhQ9ygnzCtREglRbkBJ7SZ5q/rIs0OMkvmrvr82OiRKx2/
P9sR94xMcP4GevEjRL/5G3587++fxUKHtnb+1sDHFssK9c/HP57K6pLq6ecn53hhYDHJ/nu03hNG
RD48Q/bKJ0yaMSIf/v44gn8w/RjFf4tKafPy+PtDDUHTHz/1/XhU85Dg9yf4flz8n6f+fvj97d8f
EYv3z6f/8XQ/v/Tj6X4+/vmTP1/4z899f/Tjn0lv147fvwknLA7A4SqdWbLKD8SZWdnOL/hQqBJR
8fdnG1iZfzz+5Uvfn2WWHBE13NeHgTzirdKa/Ihg/hnZ8pMfahhze7s7eHSNGpiLwTjxNsz/NDIG
ajh/5FrOAZgIE3MnZm/hdljiCaBAZAheQvUYnwt50jznNe+pq+J2HEjW2JkVNLio+EKzxDLIwIBb
LE7hMaOdnnsMpjt0BZqqP8bJpMM984nLtG3mKVFGdoMH5z/JPqZ2ukWdeERjBESvYtbOaGQklz3v
YUzhNcXI9YbRSV+UzbL3HQO3UHLtQ3nl16H5MA1GePDOwqLFqMSufZXFBDLYoAvCGudf4l3gKBaI
/xdOkDWLspSSXeRlmtkvkBxWSZXll1WSvPALr9yhGzdaY8ZoUxByBdEGYIt+T2sI8k8Eq0tftXNb
nphzKsIyzuahZgEZFZHy6BmXAXruwRLWphr8G8RcJgO38DkSU7XKs/47zrtbERQF4vE+IzSC0ViP
ImQM8fnW+GalddYn5IbDFCXL2mMOnteDvjTF+JlatVjGMeYjZdIIiXztrk/sbZfWzbPnNFQaKXWr
39v3wVzWkiRfUQg3JrnXxvBRE8l5RO4Y7EpBVEvr7UcsRniB0y8kxvmibXsM3lSRXlucgxEHECJq
sew9j7aHB1KknnrQUmc01JgG2GAdoFcNcAYxLpctovlixNNr5cyZEbhnz6mr3eiVIGcZceUmswcM
UVXbLxIvNhaA//ONQkCBKkVbM2t5huabPgflvVV54pZRBf8nmJ5j2A8MPBe0st7i1kAsbYXmCg3/
xJxTmm/jEHhrcqvYuFXaOpD2hduZb4J4DpoyolzpBsGgWSntFYEq/otXd5zcWMCVZrHopmhmTV0+
NSm2X88Oz7Sh7x1IXoU7gSKU0XnsDAgNdcoifWDXII7CKp5CSZhNN8eTxeOV0dhIYopJkmifxftA
S59ddGZ2gcvQCLz05AcJybJM1QOGwCh0aCD07Kx7RT8Z6tltTPTD2jVzRGUZ43qS8lA9pTeW1L4m
8ilWGrCPJcWEB+fSuB4T7yq0t3WFgIH911smaFKDoh4WFaDnFKbdlR5KDil9zE7vEafjYGzozlP5
pcMVogGwTg92mMBWrCk3oqHWMNLMkMZmg8iwUjhDy/ZryKpTomXXrhkkqzjq7mX1SPJgtHKpyvWk
zjcyYVycyr2eVyidEODNaI1ZGSRrZrLpLvar1wxn7DIXQ7JtmIsQRU6pTeW2c1JIOFIyuGnEEc81
uYRmeIdego69SSPcq+O3QsAXT9F2zeSOuLSeNGP2IYWGoBeQYzjIxQ3nNPnsHSNAa6c3IMImqQ56
VSBSN3intQEjcCZWQ8eFVoMRsPhJ6JcZ5mPUXc596Djb2DpnwqWkEx3yky787Jn9wDdnHz6lLmIS
XIsleZFTw8xLiJTXPNhMiLtUv2BrQbANC9oRE9munvn4fgRqbbClMlYyAE0b43qdvh/WvLUXo2lP
J6+dyA+dMAdJpVD4zR9+/1PRdgaI8Munv3+o4Z6Yx4KkFDHrjn98bv4hbap2SPK9Q5lW+bQVsgWt
Wfb77+9QbOZqyvvTWGAXMuAzeIP2BNwH/YvRHmvdxLgfQ4MV7amb0msH8vOuNsyzX8s9HRvulH6g
r+DxTl7mooMDVpkMUGAx/kEmCXEFXsSdczQz7EhTTouSjiETZjcGeGEY/Da1T4uqX+HCeUGzc438
Otxqs0bSDCrzmKQgWM0SUYTAats6CT4V99DR7F4XYXxl9DJZ5myGKaqh8QQu2q7gthh13ljDpv3K
+bMwqdNRWCqb82oYqIx7/xD74QvYMm/2u7+3Cua9D6aPzSx6Ji5wEE4miisf0ZbY6AKliUErWbMh
RIzMF9he8AWwdIu4UlsaCMPaE+KK+IQBwIm8LtHjruA7oH0E58xVsy+V+iSwZ6erHM1JOfWMNKqn
0kjR3almx5O2yOgs5Icue5UH/N/Gyo/TM8fgpe3sO17PxjetT0NEt66dna1O9us2BGM0Tk/pmOzK
iBcopLtyi+SStOLXJrRYcsYcHk5gr0d3OkMMMg9de+eUUNgUVCPiutBb9cV6zJt7vU4RQCA7DnqS
aiWiXukdzWrSsMCf3ZbehlUZtAOIszRDmoLU+02d4p8K3At7TklhRIkZyLzpy65e6xK8oNNyEGWQ
XHtM/ZZQvP2V3SoDRzgZC+TTbrOGHkBr5mAsHRokYQesGY0wOw/XBLUXf6nDZCLgyU2txB2FvrNh
k9KYpEVogXdT+uhzBpWeOuuusp0316NMTaxgb9MdGSWCf93kpRA9gVrYP4m23XPlfPU5dJu2j991
Q2xmKGCj1++5an3I+e1DlFbXMtNPTuK9Ig2FW1WgktM958TGaMmWGQlilBN51UX096pu3/n5dePH
3bp0jQekU/lKeenTqDhFDErFdTXeiURhR67PsPHvcuqCVhGpFbygYDhUuAAXgS1x8nTASBFgvjRp
ehzCJOS0Fd5RVcNF0yiXxAr7sQ8Tdo1W7VAjzV0psh3C5rXqs3tzDPe2aX1lafTK0NLcJk11HGve
3Eioo7KBvlZPKqFBr+kQYyDSplP7AGywO3QTq3+m1x+NtkuUQTXmUgqT8rxICL46+mEJw8XIckTl
WyJAOR9I2YxvEzopC7Mr91MGpbl3ir0tQFPSCZTLcrDPzsA5LWhXrCfaIysvy+RSFtHnUILaEtKH
xhtgSsN2gwYt8jlN2SQDAKL2auVqIphy6ZWP3K6MfdCRvYmCbukFzv0YOP2mbeWtJolfDW7Q04Ir
gQPCdAzpehHtGYkglwucgS0/HazRcNiwpOXs7bhoIYJsulaeZSIx4VkHQJzI/Z2x2s6OLVPi3M7U
Pu5J1yKlJ1/lhGshqGth426K9pr4up7ED6oKuJydJLsIn3XMPQXdrdmFq7S3b9g5wKcT59ofA6zn
2Zo/EjoCNIalcpyvVmBx8XjbszAydgFxP4SPwS53T0VO3z2PPHrVKcMf0vmY3Vb+lQZ/MEug1gqN
DCNdm0skC1FRRWjtsrb6wzi9E3G4nNB/gv0AF9kGebhwBXyQICxWdUFRSa3NqHEdkQBBbnl7oxtk
dYysLB1+BgcJY1AJjoY0uNcquUrdR6l5n5bn+VydxcOUt4yM2+LLjKtzOs2oZIrPqcBGmA70pGv7
hvwGRi+m2Lq4CNaq/vIhCenMXZhGdN0qGsQZISP8ELvYBkz/qe7JC7NhfjXsI8wwPMkmD9e5nb3X
nb/mkMdrnCUXo1W064pQSH88xEOKhJrePwEJNQEtBr5dy8ctWQunXEdVfnKlu23d7+nYKVCU074M
YV463AWkfx5qAqSN5lWy3MOQbLaMl6n9ASWBPy0PncksFjrklpsG8MGaBn0WEEFoIncuvAGqfXrN
6l0gHiw/GcGyt8WORm5irijfqLnDVV+XX12L08a1ZjAoVUELBGoJSAIEOcGuqxqzPFwyJEH5cDcJ
2udGXjwSDL9UY/tQ+/KZ26m77CpuOX58FMjl6Lp6DpdQTkqWY07M+x/48y+KCHTPMAYfDm6bmaBD
4Dek4xmkruXaV5s4xWVlBrtUl1dTZ7zbDCqWQ/AeGsbL1KFMYpzMDaKiEdz47r5KkE8yEzyIkhDI
1Cq0bWbXN/mkvYJwZMg48wq4vbKEg9jmyKahuvYLSGeTzxAXM8c6bNFHhipehRKVe+Z9Vv0Qb8yS
EZLeCMHQ8LXo8ftq9kDrzktp9GQue6TsxNuQbP5zjmn6I7X1X8JIf011/TXk9b/u8pT/fg+C/Zdv
+cuoqn/5rv+PMmXFHOf613lWLHKv9X9cvVav75/Jr7Gy3z/3I9VKCOMfrq4Q8+hCUd8YPOOPVCsh
xD+EC5PBtnXbAr9CEhZc5Dk6Vtj/EIZumw5ZeuKPKKw/UmWF9Q9WM910bekKaVm68z/JtBLyP//j
l0QrTMrSltKUDjG4vyZZaYikuEV29cGqoosIPbPElqki59hH7MhCrbuyoPganPPMB6rtGAWvwehf
5eyoFlph7n45bH+cXr9m26o5OIsEAD/P9h//i6TcP16G/Vuk7YDKLu/tsT5EhX5wtBIxUk7MeTOn
/ThBCxaxQpdUpZQyI9EoVsR6LSG+seQSqmw8JDK88AAsLUUnXqWNPVkgUF3ZNfNgQhvTjciSu76F
thgF40PSsM6z148R0UU3Bp79G+ozCJ+pfgAA+lyX04M5oPFMowvwgfsgwbBpDEQGZaitd2mlzeLV
vKFDzots5fRpOd7eT6mVJ/+qxK1hqpw1Krmj8XJhp9wo8Q0O+E0GYHiW/gyh/z1jD+LOehovbkAX
NaxH+u1o4a3NO/4ZZ5nH3x9dk+C0Pz26nHq/vsmiQYnSECt9cGcaX4fIpBX88SOgAc+peBn0+eFx
MrcJSD7Fa+4VbF+i55wMgBw9JjN/tG+Mnzq7fzWKzlqWVrtnVoeZprpQPO77ISckC4GJk/Xpvvdx
zcUSNX5Rn9yIXWE1pv6cpcrAYE56mUoa6olUd7ag1Ons7hqb+f7v/1zjX3OSf55M82H4JZ0NhrXe
wVvuDqPXX8H2O4K+H2gGxBcggxlhyg7QNLGCjx6QACiA/bMM4SAQ6zrLPQmtURG+AP826hNUNcZ7
6zTkF9YGFZWfPJm5ATJAxtbBD35cDK1fTv/mrTKIkv7Tt4oUu19fO6TlDvWkXh4qz0d8IQ4mNGLb
xB4vvZvQLtixDQ82FOJO6aD5GpQ+wQp6xapgy7BMYs5iUYLh7Dl3F2Cy4NeibbfzmwErFl7Rw98f
4zlV709f53zsfznGQVYELOgBEwLEw6QBLTGqb7w2uEFfSO9w8N8ri5PHye8Sk5SKCi6iBxke+oVi
lS5OeY4rV1P56e9fz1+95fPt7ZeXA/ejHxqVVocOV3UbIvpt36lx/2/fFe7Qvz59Frgq8vWqOqBu
PJVJeaob5pClmhqUfBQfFHxUe/pMj5Zim7Wc6/StSEoz0ls/pZEV6cElkdrHtp5Fz0m8NfGrQcMN
n/UkvhVGvYOR/vn3x2K+qv/sXjqfWr8ci7HPs2YKmeVYSF0xZEr/0wWKEINVsqCtxkzI/v4XiXmR
+LPf9FsMosXdMEzD2SCY93uDAZYqSUlFetixQaha69jrmDjYibkk0P797/zLC+S3BcvDCI8vKStR
JU63cnSOUezgomBTjFBVfcUh4rUKU/997IP1Qy0bKdrCurppY0XXBWcR50cT4Qin5kp8/Skq0V3g
3Hxz8x4JKfsWxm4kv/6b1/sXZ6b6bWXDWaYpb3SKA06q5yIcDRQpLopvSTeKt+O1I6I4b/I7AE73
lPADkLv0sTIC2FY+/QbWGwADacPEuGcH4a36OYooUMd+COESGDjjCvKrXUNfFUJDnaif/80L/4tF
Q/22aExOXZK0RQVvk+bhW/lFTLJAjcTeMNVdhSIDdNpm0g+l0W49RYJCjs65aw4tm5/W0i4rp9y1
ur+Ex/OsDVTGc0+pYKuXhzupD69tLnHghafRim7NGV/w96/b/IvTX/12988yLSGk0MXriukuS2nH
Mf50TlMDnWGKw+4CoKgC0j94S7AH5CZBvQK3kn8i70Dl1fZsVfD6YuoG2Aosek4IpBXqS6BkNEBo
ZlIKoXVamzXxi3GSbhBn3Gt99GB64p5wyhdX0J3vsU60dfiqIzRY+25Fzob+Gg462T/2iGzAbhE/
d/cFrdG//8PFfDP6k6tR/bZ0eCUuHALP4WRCFVEZ8VDKO6TK/ewsAbK5vYirJ97Po4UfHUvyUc8U
iXSZtvr73/9XNZz6bUnInKZqDc5ZoH+M6ZMJQhF3Y5/Nbx1cFRQdroxZp8ypWFW5jlVIvmNJZh/d
Iomz8UEBILUWOj7iVTIyKMB2OqS4txjstIuGhsaSpEdoQkXF+xQMZboqpubaHv83dWe2HLmxZdlf
aet3yACHA3CYdZVZM0ZGBMngmGS+wJgT5nnG53R/Sv1YL4TU1clIJXlVb61rVzIppSQCAbgfP2fv
tTN/HYpm7xDcYRYVeZ7dXmpIQmQW9EuObxaJx8y5ibcjzJ6kQpcec+KJ10logDxUB7sXdR4F4wSa
PuW0btZAbtmy5qxg/S6vRL/uguqz5UUmVYR3tEbsNiZI0S5rHuPE+RSY8UsSZgel8q1M8gOxQNsC
vebQ29W6DOTL+3dY/Ga9tc92OUeve2V3ot3pAwVw7ZcPdYepsOgkm56pz+h8sKtmxcRPm6HISQ9P
k5aHD0w4iNeKQmXRxPLVDaBqhIVM14HnByuvgbDG/jmryT+qOeVvCgT7bMvs8GCUndl2O93sD016
N3TXZpEdpZns87QFBjKDpaqDSJntSS1YzaKc1pmOSqHys6hrxCXSDuIwYYMG049qtL46U3MXBcg3
shoaFEF8Sl/UjtxWE8056fNJySEXcqdSMsvyz6NtX5aeDQXBqe5i29mLqj56IBg1cZvYB8hLtNbu
rOLzIBwUMqxeCDz/i9/U2R7sTWNC27djD9ZcuUFAZd+XEU9EY+A9N4gzgJYcqoscifcit9WC51GH
nECfxbCm11Cr/K2MphLqU4aeXSf7DFF+ujJEB+JRBnJLa2366GJ/c/g6vdA/FQwazmXdZ49hBB5D
V8vdkbGuHY1XdZw7BARDc4NfgR7dbB3US5yyfDeHuG74+D/DWZhkBeFRhVF736dKW0yTrK7cDjOO
yhCj5Ah61noBdYO4tffvrz3fx79b686qgBHRRqhZbr6rLb1h/kT+WdzEWHIgqq47Fws36uAGVRSZ
ewgYe+hnmSLfCd9f6peHaArvnNKjrT+9FgPVWmFRShcJ3byhtYmK0z38ELgfFyYpn6skwadNwhHw
GRFxpmFARpqVM9AiC19a1z82dOKR9wrUdhh3t6ZgIIB2WxDAyC+UM2sg1EfY8g3TnGqM7iyPOnAu
JL06yZdBXGNzTF5UFRzD3tgUgJivPBnw+PrXCtOTDRZYu/AB5y3gwtaX3hjHq6qb63wcnZu6sz81
cUOJDW5l1Sm+IZEk2EF7UBLv3/HfrT3WWR1jzOldnGiLnccsaVEUHC9qmuFsdKlHDmkTIy/24Xj7
WT6tGq2Auz3gZXdJ5FyRzGOtytz4BALoKZTWU0/7zpxwc3Y+M0JZBwE8XFwf71+r8ZvSxTorXXC7
wNeJ4IPFsfoUdM1nTMbMhXT9SVbWK16fo+Pan4RwPmFxuRmSutkkecWSaM/UeWIlL0oRHuvUeB2j
8O6Di/rNgmid1SUma2swOBktDsSaN8YYEeocdqK59+YMW1qMT5agySqK0VoFhjSWYZSRtlhqO6bO
gbNhTbEAHdFBuvK9KdxUred/8Dr99oadlQ4Cq1VTN2A7/ICsOrhD7gXke39jJjikKZ+GyxhJsaPZ
Nw1CImhLs9WdgPSVk3Lag6MjbwLczWt8T4Lego67jIfwo8LmN+uTZb090KDnJ5+kNbod0o3LEj2n
KBxCJ4D91e1zRbiozVuO2WVtNhZeouD2g2/sd4/R2XabilQ3RDL2Oy80Nk3soUyee2Kh2mMBBMup
b9BWLkvLIQQLml3kPda1txHQVi9MVMSICoY9eddHheH7g0v6TXE7twp/Ptvx5Vt9iXSBzJLukbY6
rIemGxlTD0cvGma7MH0VK86+p5qzz1gpSFK9l/QCICqiEjUbLVqNhv8Vgw0y4Sp6tZV2/f61ifm2
/M2abP265+lFC19t1wZkAdPTQflBsfzDGA13x9eErc/HrV1SfoZht49plYGFeYo5Glch/YHOwJjE
XKpYjx1pPNSTPWNAspxMI7nDFbUCYP7ikKe+xOqAJqi5+eDCf1NWWWfHWC/RLIdkiJYuffdoNa5C
tIu7qtEU4I70xYgRvfrsD3KUOymbV4tGJHsJxharRYBt4zEN4UbLFvgcgdoNkmpeA9jBLRI/+6N3
dF5o/+72nm15dgEJAUxzuxOAUmeFyZVRDuQm6Nk3nFYM5XP/pnb7RxCnT0rmByNns3N0xYWlXF1p
Wg9klr+AKfzkVBRj7SxyEc3mdBP/0YTgX2v///0cYf5BP48e/vrBy9fm9T/nFPPfrDDVNeNt+70a
777XbdL8+//gv/S/5//kF//b99Pv8jAW3//tv3/NyXeafzc63tnPTXyWm9+3/v/n9L368hpG//G/
87P/5s+2v6X/YTquY+oY523dNR1+tz/b/lL+4ThSN0DumcAPTr/yV9tfGn/olBOSYYHSwbHrvOZ/
tf1N9YcypWUALDCFwIRi/5O2v/n2kXcEcwPeKqkryzIUepizh2psq8ERNbYrFRcdynm1Ns3xKEsK
lkriAq9YWfCQ21RxOtU1iue9aUU3HMGKy7H3mWwzOFwm+pCuAg2fCm6k3dQczNzrZp/uXVmSApaV
zrax7IBjHeDqVltUHaHLpBiGOy8JaQvbFvAZBgo/fRHHP1+Jn4cJZzON+cMJKlcFRUcari3micvP
i+WU4WOociNEKO28OOV4HSCZ113nulH2q5DtPQkFT16Oi0hUzldVGgcTYqttti/u5H7w2pp8zz+9
tggFyGriGUDZq9uKDKWzzSQida1wY2IntTJ6zp36pVb5LQ3dAyFfLaszQgF3g8PKWdVDH+wCoAl5
1F3Zmf3Dj2f7g+N90VHwMEmwUfJhNUlgKIPDIMgmRMRfMCu5sPGmhOqbEahPplLRqrXJ0JVLKyci
kpzqdmlXEWIxq7klfQrgO+EbvZ18ev++v92b+KSCqZTis+p8VoEx8O1tTzsLTYvy9ZXRWd4eEwZY
DXrVo1bDzG+MCw0YNDlfH3zbv9zf+ae6Fm+SNC3b0M8W8WhMIllnmb5ibH0bYXWEsQWJYAKh+P7H
e1sNnD4eby0KMRgpCjXX2VNF9q8ILYvEzrHrtlqXEr2GmmDXIeLXfSPaT4ow8X/8Iy3edZ2fZrsG
n/DtHbWJxSVMPDdW5RTVe22siFdrnFuXEGFsy1a/GSJaKO//zLOm7ulzWq6jLOSBpstNPasJjcJ0
SSKth5UppbVLPJiMNi5fIt6KhLJmuMlJKPENM13myL2W7//0v3mGbNO2FR9Zmdzps3UJi5cXgfQZ
VnqKn6kYSBUFsAa6zyBww3wkh+KWHOsPzjZ/90Olq7MkSsm49rxVq3nEM5HyOK6spL7xxYNl8WFh
NMP0eRm6KsJWQY/7/Q9qiPN1gThKHlcHnrbgXsuzx8n1RmTPNaoDW5aftdC/rnxxnYdevPRsl2yJ
tP8q2+CgjCReUlXZ2hZDYfjBM/03L48z5wewT7Hj8P68fcAKQZpsDbZ3ZYZkTURk56iE5ysPv7//
ad/WLqdniiG3rUzboKHH8vD25yjRRDqurn4FQJnjNj45J9jLbjs/zUWnXxiRQIDy+v4PZU5+fo8l
f7ACCxYGEz7j2ccjZ9uhZVdGq1CCJVd5cOtrWrqPjZuGnhHBLmRRdIZzaQTxTTxQT+k6RkvJ+TQP
my9aessdR10RF+ZmyKJt6HqPaRXVmJvNVdplyLySR5EGV1kcT3AnOcy32iEYPQevqQl3SNMf7deu
NY+1FTDZHdxvRiEo2LGAxFj54oc+yL5WRvxihpBwjOkZMOfnIYpvlIUaN37wSwuyMIbZwCyAxBNN
NMRzoKRiIlmNGM0SgKK5cyWdAM6A/xTVw4887OAH5enRmmal11cchwsAgAtXhc9CI+03Dm+BvF0X
fbXt3YVmpHAamksw/3eOYeHkHHdNKeBCIbdEgo8p5hoByjWpLDcOvwcG2foeCymzYoZ6JC4kwYG8
40tDQAs3/GtZwctSTnVFl3GfKPh/Dv588dBXzCuF5zprpnX4OGX5BaaKtZOD9kAwHLGNTXQkEl19
g1PLNFlX1Z57iBCSuMISKTj+aMxbuuXiMJgH0cUjlOn2kCFkRbiY70NTkUCm4f6Ls3FDfCSnI78N
D6Wuh5scPV9vXttpEW9TrfhMNviwaCgPEP2jOAq65L6QT55kY7V6n76lbe4jJqhI870f8IhIiQFf
jOWULv6EBN4DOMyy2KKf9lO8nwZqVVwXUEOWDbhR5Gy9tdRNJmD5VTB5zrUfdWpZ295jzMBsouHc
6KJa9bp2LxvRH3IPCUEXYDOIUN5pUkfwWmjPjt9uOJckO51BNTHg5sajx7HvY8JHgwSZbUgKKMpv
In7dm46g5T3hgXcOgUAHTCkTJBTvIqQSY+DUkSgyuABHHXNJwiVE/WTYN8kUfjK98tm1/du4FCt9
GAgUCurVNEA2rCN9iUrkrnD7e1M8DkSA32tobEXwDV8ILSlXJ/RBDC9ykuPOwji+0d2MaFkz0fdB
mC+t+rprCYnEfGwsy47w0AyUm+6TljJgCEf3f9EqJkBa4HY3NPBcXXhbsDLXmhM9kYVFMLZrQdrU
zHKZes6GTlu4zMLiESvgN9m6TwBEjS0JwJBICWTwcRqkvKtJSABBPfHK1dJpti03qnG6ficUPixI
Wskm0o1Xt7H8tZ4nxLaQF0W2cBGZt6qR9LMqDVaXbW3KgsBFhJyg6fIAKXOtA0xLIHm1M67dcBm/
M+3YUOLACTT9cSXHa2WiN2S9Ha/QzkOCDocXKLR3dOjAo4CrWHqwkpe626l1mdE0FbqkXkt5Rp2y
2Ia2hAijwGePY3gbKxSnmRcfR1r9GwwGEryJDudYFdkBb8RFNk7NVRU2MQ/ojC/0jRdyMagyL0UX
Pus1mZMVc4yNJquXkVE1UZG3SYceVEfYvGmu+qYKd13XfQ+sEtYW4ASj760ViTwt2vSgg3fulmsS
+ghFCow7NwawYVNoukP+mtUmuOm5L9kCBJglIYn/co1jeVrVnXaFqGIkThZpRVJibYr1r4EW7MM0
JRPeze7qRoNMIprrFoQ/qNEA9xi2JuA2PwR4gFVXW3eJXQUbQS4eMVmI3uCZ0BojRk9DIRP5+QbK
9zJtCrChOrN4q9M+OwWhXD1DHTGDqHtk36xfzaVrr6xRPg9pcjVmBUC5ZxBNwFuBoF/kRsuRZXzO
C2OWFTVqd0Iwj+FNU0veZM0YsWK3HhCFgnHUMKRrOI2b0Ci/ZEP0o6uL6FgFBMhO9efgsxTi1vev
ee6YY8XFQxOR9DZwwnL3TDwqGDdi3ICy2uCUhTQ6cFWBjPSLntElyXzKu7NTHcMEa77PlH3h6MVw
WWoj6vCi+cwFEewRZs7SGsj6tAFbXAQjMAFRMi+zTOTpPseERaLs/GYMLHKr8TSt0SfOlmwiESwb
U7NnbGKYFhftOGl3cAm1beRXC78tMDM3oU86LAc05KxdWQfrGcPtmah3HYn8VX3KSuSWWWEgKhVu
so0G3PuJDrErNtWT8Jt1r4xPHgpSkqhYfZwEk7VTVZANhfMdc9ceu+/jWDM8ID08WIF26ZhZZp8N
k8TGGJidCZguIWUEQkdCvEgPeMQNzT1nYvoWOQGkE6bJr1CzrgbxDbdVc51N+VoUjInMYloHTXfd
+unRDxtkzOl010QoQjtvg4L3Pk60bwXOAoNZ8XXW35dzgsxUwTetx2IvmwgoSNA9jPBEtwXzPTI1
5xB7e2/Y5ms5ToyC4/wTxiMIAiVzDSRy+iXdfGzsEfF5DMAn8x5sy3AYSqZyockZuXa8ce0UrN+d
zsix6tkUou4mIIIG3ChWjdpFmFo/moYBGY3fWNrBfR/Zt10WX4kKB52R+N8KtdFGsRlLTb9LPfEC
7xgNmxPdSNdJbplQgnmJIEIniYK4qVuzaHt+oecozPgHNuKtNOs9p4wvMVEo0yHVUn2B6+GL7Zb9
zkSymoXholdduawTiHidPn4P+rRdtMB9EUaD28xi8aAx592+X6WdzeupDem/UwAbUszHDRpTb2tD
14G0nPhBw+bT5ps2dhnSNZDdOlcufQ8qZdx26a6qqC8GiKI7raAOgpdxMbbJeOhH/RW5Wn6R8MwB
GJPwUrtm28wgF4eZDWUK81kNzLuon6c2q+/bNPiS6jBvvOKugbxXBklyHY3jd3uALdZm3gHOyevU
puY6QcG4cMhcXHpNeYlLRbsun08f/x/1zf6+I/ZzQ+zf/7XW2v9HylqH4/Xvu2vrMEv+439l30JK
/j97dbNMdP5v/uyumcYflrINV3FQdDBSuBxs/hLVun8giRX03Wi6WTr/1n+Kah39D921dYSs0nEs
ihN+6a/umuX+QS4zelvboWmnLORu/7evePyz4VSf/f2bBtTZsYpzq+3QCnE57aAEVucSGjj5BgBZ
GQA0juRlaamjnBU+RqzlZNCNnxqjUOSuywWCv8eImG6IOHmxxoXjX4RtDeRaDmC1Ndu8/Oku/nWl
b65sfpn+XxOZxHFbSJMhkgMCgkbi+Ymo6Tw9b40YyWdNq9pMnrNa9qhSclAYudU/340qoPtN/+MW
bYTAMOqaO5JH3M2Ygu4yU8IQMAAY16FXq12RiPxakXzxwVXO57Lzq5zXA2XQCJXqpGf9aTCdySHA
AUOyhOeQbUNWz92k5VszL5/C4EQutAh3mJBWKYKgLM3+IQt9IN6HaO+0WqPRAX/Awc0qy/CjIcdZ
41SnaSq4Klciy+Yxc+Yj58+XRtsUPFzgLvnXYMElZbrIyR8gTYsJvTFp4rpE9FAwKL80FaFLRGxe
Nm7sYqaw9k1RYpWdtIqGHHNpxkixuSnABh+sytgWsTXCeIz+mZCL71w4tmtyuueLF9iEzg7f7QDB
qhqQWnh6tLOafrg1g/4m1Y4SUeKSDcTaD2a09szmqWW0/tlg9BJ5M1maBxcnIJnQWrruy+Eq4Vop
gL0fDoPyq9zE3NQOcJx7Ui42elurZVpXECLN6qA7gFg4WA3H95+N8+1i/jQO+caWwfvK/T8XrtuD
1naVjrlFFdrOqCVuSvDhqaU96lYxfYIVzogS4dFUGzFYuBLmTdol2n0aenBvDcRDeQctZf4Tx5Kv
QJDYWjGm3WCkym9tBFte41VPrgS4Q3JGfpTtJtXNDilQ/VWLCvuxHw+ZVBNJMgOa4Y6hTOTCI7RV
Phv1ZuN8MFHZZE22MQqoLEPMbO6Du3DWjOQuKBYyYZmS8YJkA337GHpWMJhDjqtHUlpsgJgbF4T3
IkxAy7ImGPzgamDBTFof7Grm2khpWfbZQ+GMx6Sr4rvTS6UZobXuzG8Zx8DNKF1vb2hdS802DBvy
QOK8Jk6McQzwGZYjm3l6YGuvjTPYS8J6omXhwpMaVe5s9Kj6qsJsYrgX3TlRli2BfE+P0hNHK9Lv
3//wZ1KE+YFm2Zfz51Z0KmcHxJt30Cx4R7n3fPi6DfAKeP3OoTDWSRO5r7i6izbD+VlhbtPTAfuA
Q9HS5+Y9nMhuR2QVSXiBB4Wsb91rRVjwQggOBU5aH4SvousGp/fm/Us+7/adnloX0jNzAEYT+vn8
FlW5zDrbJamPKKktWBlcOq27yQx4Qrlbw8vTWWMHs0Q7SyoiFAjt1lFheD3mabH+4GLmlvib5ZVX
iIkUG6R0bNr2Z21lRSpGG+dRvCrkOBxPC4DlW9kRtfAq6gNvL7N0uIL8OHiBvMRJ724axAAf9B5P
3eu3l+HO2y1Dsvn/v3Tn8lgVobAjHtGE/tVALj3nOzfYsCyVy8YNj4EBAo7mbLvSd1nh5rdjU91k
og1XGlHwJol/ByJpvVU9WdbeGmPszBKnB15DouB0aV6kDQB8DDhY3gDXRqYCOKUmtRwFLjmvTN0b
jIUPKhX3jWq+jK2jbZWWGOCVZA29A0Ej0lq6mSkioNhe0NANLgsPgmaEt2Fr2324SXh0NkzVYfIi
vHv/i/p1rbPpC4MFxuzDRmicr3V4V0bODKO1tJIOJXffsOBMvUQ9Z8LaTJsHXWnEMDXxM/KjZJ27
w6eJZMyND4l828ibzG7HjWqS4IX46K2jGfVDBeD1CrmuRewO/1yKgCi9Lo6QUdZ43mJwcbK2DuFg
v4Kpd4kZsh/BVadkYZrJIhwaRNWjPqyraX6zBhXf+5rYZaXQaeyE9g0dU/uj59U8f15t1npmorZU
vO2WO5cLP+25iW4lTqjFztLVaIyP7te0USDlepf4zTZSHF09lj8P57RrW8R/Rujxu7HeK1J1/oUi
6sxfwlSW9YUVSAl6OaxB5/MCnwgmOByKBL3ME2vQGckmL4djjvJ92Vnu41B2BBoLBQXWrBV5CA0d
Q73bOklDfhEljeUb2V06ZdFaG71xWWAAvohy8Qneq70XpE2O8XSMCi/aJrXIryLB6C+pPh71nNdZ
pw9CjcrLR6+bh+ztjW1MgPBVmbhLZ36USSoy1uQKvpqT/tSUtE11lN99Z1Y3Ar4sYWHpN5/G12MQ
GevUsWkOlRoGe/y9ygWF+/7D/8vywMVxVdxqy+EPZkJvL87W+gY3r8Vdnutg3+vwtnIUL3yEdqOZ
39acAQHAyPUIjnijDO3BnTDap7IB7Jum7mVbt9/iLHhQQxvu6QerpTF409IRaX5dDOUqcWta95Mj
D0PQb8KZM9r59J4bd3SuSAfady0VZQm2lJwdzA4+OFra7oQ98IyuE78DzFLa97UlTDJrwFC3AD9L
mtW3ve1pG98P5BXVtbvD3ApNcQg/EgOdTVUo5g2IFbwPlrRsixb02zskul7I2oytZWzYw1FMBnLq
rL9sG+CHYZc92fMyPo3LXMMBT+XjT62+dUv9OcDffRF37vg56nA442k2RDqs6b6i3mtS9cGp4yRx
e7PSM4RnnmfMJzU5F9BvL9Si8Qbsisx7GAH0pOavySz89nLsLIDkNgZ9Pys+CS3Q9qdfHInZgQup
Xlyr2kJCSF4M6+7PNbC2SmiaqeXuSDtddkzX73x7/Kq3Y7oEFV0TjST8BRqD5iFqOv2L/4hyB5p2
Z8v9ENtqRYaMXLb6AFOd5NW166XeZTB0NAlMB/y3NeKFm4vpdaSn5h3sNxzr0SC/TOn4pI2+9UCB
WmyVN9y39sBYpRn1l8yFvWmN4gkrIGED1P1+hTqrbwztyRSju2xA5iT0bQ5JS1xXAf3ig63idAvP
bjFzd9flZCf+piCUYWw6Ve9IbHbjfPABYmT6XyZygMg+LsAhlBVLTtbnMPFoGLYS0mslcujFbfEp
sft7PRit/awvvxFYHcEbhlvyubS1RbZrChTpQUMB9f4r/mtVZJtMXClFXF0ypzsttD8t7H7RQC5v
S5J9FWc85Nj0uONw408peoZUVjulhL0aJ6tjc3HcbSF0cLt+uWMak37wkP7txZClAo3R0AUdgrOq
SHeiNtIqgy59WuMOQQFD6gwrXQXtkL5e51wTs8CZuWuSVT8qpC1p7K46OBiXOalHH3yh6pdNj/1O
N3SWQDVvfucVfpqX0ZCScriixUGA3Aj8QOsKKIJ6YV8SsvXdRqEDiCR+Ykw/YtAVFO4zniI+mIZy
l9R/8iJxI/2mh3oNgFTd2IMAxZ3GB5340kVMJMJDnSbPgui3tTvnMOkGxCIuakLy2SFnjlA40EFL
wkWpsvE6nZIJcaG5MQ0Kf2Jv5MYjPOqICCJS6ZF0XVJfVbLVEpfa0SHfEvb6ZYLPaqOZ35O6m5dU
3GHOEEYLZICAJ2mCXDTkyfGIOfSVCe/dOAa+MdkVm9pgZJIUdr+KaiCXhlXfNvPPmdg3yHPoir0x
RZtE02NC0ihkO4a7y5beRpL68sccoeVyBEVK9WxW1AbY4jeJl5UH4reZP0/xJsFTdbBB1PYQLvan
PTDDhBkSyehSF+fTcJAamOH3n3rxyzdrm/PNt+d6htmROlsN4YqAAq90aoV5Y1MOOmlCNyFVh89B
njGRzjmz1rUBJTdjakiXl8M16qUSY3MC5PRSwwpqhFBaBXZeFFaYbpgUH6wkwJoN/kG17rrOxtug
IC3lg4v/5ezAxZ8KH/ofkmnG2a4MTNSo7BQi/MSiAlqr3Y4tsXOZ5S6kitpV5tU1klgyzcMQBgKm
4I2Y2EFHBhlYL3i0kkhXi5o4pBrx/JXmNxua58FlNomD69Uo0qopePmvXDWPvUAoC+b1vILsBtHq
TdFx1bDT0ZMmkntu1wt/aPKlX1Tgm4mWNogJvK6RP/d2XRzoP931Cjj8OA7sAU2/mFzffCztHREt
9koYNuFW7RVDvP4qrJNm9c+vmecDeYhl80AzRnu7aUJ563w12RaoLIhPkXzSrQHsmZdE99pwH8zm
FxdJ+bUfQ4fGDFmshqwOFkXeouRuTaoOj/EtgQAXPCHuIepH8sJS330wyCpvUrv/anmMHT+46rlk
fLsP0XXlD1YldPTOSWn+05I+qMKIwpg0wqKCbskRe0J8IcmYtKdiK9LQWXYx/GojaqfH2tD062DS
ng2Czq6G0Pnuum29xZ/vHAItCxYCPt2htlkLGjuHEgaNCK2Gvwt7f1s3Yvz0/sUbv3ZHTfges2gE
KdCs3nx7ywkZL0ZiAJ1lkcHtZCpdXILmBzDFbCSVcnzm1ciWSRBWO05WL8Zo2UdeWxBOhYMyN0wg
AUY5yWsuYTgpqd3PQ+8sYs+mJ/X+pZq/vIdsDwKdlAEjwuKv509HqbdQP3SfFCOIP6aRZeu4Mbbe
iIRhiFW1tHotPxDmc0E2+O60tjkec2cGxjcwKEJiQaacybexsrsqvGtEWj9WuTwgIfncgvEDKF0O
DBKVuM0DskOKgAieTisWegVR24eC/wOGScLcNaARuufo8/mDT/hrE53C9iS4Mwyq25OE9acnqaRR
Pel+E6yS0/0zJqdZGvBNjqL7okM1jGRnXbsl6LAeeNQqQYIKuHyZ5HmzdQwg/Jmmmst0aNjNCiJl
TuXg3KG5QGBGtywy708HMhJ7SI2oAnMZQ9pbnxqCKhS3Vqov06BLH9wujW+mpFdLcJDTlkYDiQg1
uTaGrzEy5Rj+/ic3fvnkNp0ig5fesHV64OfSsBwVi9T0wVz6FaHq83GFrnaL3+iCJCx1KGLiMrFB
mcvJhjCHgmXj8tZtavQGGvyDnTJJGzVHmJTvX9iZ93puvNFu46gxC4clzJCzhy4w0yGPICGvGK64
O2RleAkgOqzDhpRJh11hj+9LrRx2Mr8iiYDsoW7txeZ00NxkE9cVin/NIIIrio5QMZnjPOYiWxE3
Uqx1utP7mHzAfY10+L9w4UBWbM7qpkn33nn7YutGTQyJUWDILRyH2Are59h3j43dRHPUGCm8Wv9N
uDAdC7lwA0h9BvCmKPNhJ2hyM/EYPNZC3SVVeqni6UYjcHLTzj0xmk33CaPozP/AlSB/KRPmKYPj
CIMOlSvmkdSbroc2OCXpbXq8smqcvWkfLLrnRtUEvqF5hWSb94ckw389tXDuC2MWCF/6Y+OgenGc
lTckD3Y1PRNL4N01gfOdDCLiX4JRuyqnibIHe7Dq/Ztm/pMkDGwwGAO495kCAzQV6bJPzOagZ0Wx
raSnrsusBmGC1Q80vBdsXOzpxH22y9SvK+Dx4yFIZ/9bZR84yje7gXJV4R38YDL0d8ccJn6MXkzb
RY52fmLog2Q0TM69S2xvpFQiL7khwxTekw7NuvXc6jbKCcfpyPB6KhhMxW5nbW2REBnrsR/VoiFX
FNXlJtDMeMH4P7hChbkUYVnsTzu5025xpU4ftLDM+c14uy0KFOlMK9jOHdbr+ZX/aTEb0750bSBl
yyZKErJYBzZq0uYPxAxT3PHmohPQiUVu2hzwDrkRZGl1OXt7vjh1LuDu2IsA2BzkYmNXeJm116IS
HiMgwsmy+6uchPcS/kU0M0kwKjc7gQJvVc2t0ck5yc/1eKl3VAgD59JN4DpHr4Xe2zdZwBTBufvg
lftlEeOQTBvSgMNm2g4i+LefuCxcKzVJeiR4FOZ8hUhrpYOMQBVnbK1e0ahpnuLcs/ZB56i1Uu1z
XVPoxlOp2GGv+qS/6WmFL1WVTWvZDx2tFT29tIvg2JD5durrUSPxBhr1TRpk308f9f0P8es7aDHj
o8FrOzTu8V2clepunY81MJlpKQbTOeCvLpYFOI+DH7Z3o8m0LqCr5BY9C98QDcyLAnHlQl3sq/i2
G5srsLTGpe1hn2203Nmyk2sboieSbSisCGJZTEON5ZtMyXTV4sTb9byqpGbOs0HLDu9b3dn4lkHN
4QvyKStCW4SG3kppY3DFBBcNurBespEZjmCcLE9tYmc+NWTBKLeCiWmDkaCUjvXofNRzkPNX+Pah
pgPFCZ4ZFKP4X/apENzvqLKWs2ZZEu8FExg8XbGyqzG+M6o+35KuouPNpz/WRdLjlMifel2+np76
YszHyyro/Cs5YHooZCzpKmZiTbPXBS3ufvK8Lt5Po4EjPAEoOBiSdAwSuTNEfhcYrsIlmdkMpmRN
/JbCmwUaivXJ1qptgF4+JrJUaDjzRt1w2dxzgVhqhzGuvurznGuaFwl04VeZk2lXoZYe7Z5LnfLR
XHEnHyh03KMyZsKLRibe+4/WGa2BvRT5AusAQyH+x2Hq7NHqu8EyB16GpUvUWIEHXWdqjb+QjPnK
uIAWZmxJyCGBa56o6gOl6OSZRIVECDC9kJfcx/n/UfV+/o1SUeJwIJTBZpeERX9WAFeZYYoaesAq
mHO3deVLzqBU738eF+hpbcsi2p1mjsYYHuqovJZB0DymJKNuWvyql3nm30KN7W+YaC/zMigOKRqa
RPVq45rVsNXM28Erixda4UQWSxKzi0LPLxNiTQ36ypuqgAf1L0ybxHmvG+UD2g8aO+wdujDP77fP
yX9sBymWQq/iw6mqCsLhVcTEqTfusErL4hM+If2LNsD/JQuGK6vI6U0gz96j87rxtZq8T9FTy8OW
+pxH/hW6+mknSzkcX7DRjwfe7GaZg/h/cGPvszDK4k735Qd7yWnjf/vazQ4xPgLaKRf/2FkVJnPd
CRpPCGasZn55atTnaZphXg9pz8DvXJz6fHmgnPsy8/ZWKK4mHMYh/+SL3wzWBTkj6RoLGMrGVlUf
PNknDcnb65vnCdQudO5xOJwX7iMw9LbqaRGcRpynwaY2waIY7cQ4sC9QY/SLGlXVQ43a8rQHuIHr
Xnc0fk5Fumcn917m6oeq08GvY+NfUymLB0btK8Vg8NnR/Z0e2DTgNYv5/6w+UBGT2wDE57WESNoR
F9nFREp3c0kQ1D6qEFd0i5RgjX2lpssgasZrw0g+dOz8ci5jjonSQvFW4yZhxvp224OrogpVk9Fz
0kRQBHcrAgfQ5sbeAFY6gDbrEbi3ziEsbxC4G198dJCc8X3E01bxmECuBIbeRsb/4eu8duPGti36
RQSYw2sxVE5SqSTrhbAsmzlu5q+/gzoXuMB5uEC3IKtbtlzFHdZac44Jy5ansWtHO1Ag6Xu81PGh
kPLEN5TwV6yO6aGa0+FkAxygL7TWmAZBC6mcLZ9BViR0/5buiyGnukOfDmRWG8+6Sk67EQ+kurMc
vHGcf1UAMkgUYGIPBHfPfe9Xqo7iqqRC9iYJIpqWmM1F5NK1DpeIIRBEYFJ9PnKlAU1eRwayEmzG
0Fpbj6GY7NlNrV/kefoqBv1KnW0cw84eQsY0DUojPbPlTYkie3KaBIirKZ/UsrOfkEk2saKdDEyu
hwVJu/+jsYjazi1V0Lr//+67tlH+6/Bax0vsCBramNWw9t/eqirLRdbKPUOhWTcDM+Se1I+gfxsU
/bEn+gr9S1NUp4bE1v98gBn6KreVHSROyXPbpQdmcsb251fR+qWfz8Yo/dKWMD0sWXNBHju8DrJA
XBouZELYF5kX9p6Y1UXnRng0+r679aJ+t7pkPvx86WcmLw3m56BJEGE7S36zVpt5zyXr9vOoE+02
bXWkoLyIKkfEJpOAkk26VYTQat2fuVgrGcuGUQAs3nVMpmB3IdEoJBJNxghDLBBoXTNDw9sNRxAO
pIo14yYRBLk5hfCZxwEDn2P5NEIAdDkn0kviJKQiLhQcwLfSnV1r07EaP0tYECHtp/5il5H5AHu/
URobcO3Pqaa1VkjboJ6PyKihH9HS/d8f1A7tY6QXn2BSxHacuAA7y1K6UmKo+7JH6s9Sxru8vhej
WlVcFPDj1zpj7XbQzmEqG4cmU7ZSkukXSZ1TTwi8q3FGGIZRSNptmMCAoIPrHlq1BE6eZw+6CfPO
HLvkjakOCaRT273ESuoxFKzvCwnHZyOfPyIqqEdnOFMwEiW5G5VKwIe2Ilan9R3r2vw5KAsUyp8f
LdNJ7tIkChAcsmKf6Wh+sBykVzlqtiJT5Be27y8JdYVPigVVc/HoaH958P/J4jM6DRJGlrxjK3xt
pMJ4dRrjSW8eOO6cPNW+DsFCoLHHTQ/qHsHT28AKH0X8Mk+6cs5EKL9MdkizbRA9A/HXRJfjV2lZ
ppcCCKbeHQcnKw5d21TnJo2SE+0hi7wNXXu3kCkRD/wCW4d5VzYaQZQQv+E40bwp8ALkuhOdQxQa
bloAfNbMIV6JzKYvI+AOLGsCWzNI8R3uVRBPM1Ir9ngcOD0D1NYsRTBNqKTzwhzossheayrFVR6i
8hoNtQejxElcS+jLEXzSe9eT2Al+8mfj6cx83P7UPGth4XMrVI4/H5pR2v4sjn4e1C1GUAjMzrRt
2wi4u/XWdbp8sga6EW1M/NxPadfo4x2UqrwvsyH0o6YviLI1j4AaksDSxqdd1r9AkhxlZ+7uxIld
fjbtLCfWV5GpoBqlPcYNkbDElEXSJuzflHyYSOlIFey7zL31mFGRDoPwJKOeY5Ttp7mwnzUQYHek
iRP8nG4/v6v9syAiR7Z8EqsI4lUxAFlmSXiFzn19MGtnmxJPGygKCkYJQ9GErYP2iLJDV4EM2Rrr
gzYtFhnIUuppdHL9yKp05qNkUiwhQvkoLtJvpVl2YGM+hlVQ5Ci+TTrXPTYrczfjQEaDoEMRXlRr
UyjJdCS2hyTUAqG/DiB/U5IPMs+kvEdKrF6kSluCZP1sNLk4jRbJlHkMDtPQV9MZCOvtsC74eI4p
VUVCrFgmncZyWpgAxJVPf+vPVMYTkOvzj0aHfq95/jmSa1pYP2d9KdfISvGF+UmU/CtMJfF6It72
iSozII7KcrkUPOeXKmrnQ6FgTnGY1vgyLoBSMTzHqZOdbrYDJ3qfsH2wHTDR/QDKP2xmhtq+BGj5
4ITEKk+WGB4kSJKYt9DbwOGxtLl+1Wbt0xpFfRALe3Wp0eJcWYJR4dS/SOqdq5SgaSa552Y4qVlT
XSTgN0luw5LPCReZ2/s0RuX+57RuudGQ424P/qQt7UapmvzZR6Qk4MQJ7xMWVN7bkuNlsgGTdmRD
gISsnWH5Dm3KkymZ9BcpTomaq0kcNgpxBMitM3NDrzOFdrODpmQHJh4FOhZcKZbw+PMhF2sQANme
W90msXGo8ZUWHXyj3MGfpFBfbiOaO8w/YnN6VCocellGwOJknzmBGn+RYf3VLRji9KSGHRt4C+mS
S5UWh5uf3WPKw+oMxSdz/zOGl9nutku/HbVFu9ECxJOxrr/aIvcC2BpS10FnkLYglTg2NrKdRZiv
o5yIU1Uku5/NRRSY1C0LcVlrNmTUT+XIxsBAq7IVzZMkaG2lihqONvU6cAjGZIn3dMGiyUJtVeb5
ftIK8d6TAjNjERZt8mUz0PBaUd4QfIJr09BMyZEzH4VqdgSrNZSOkmQdmnHe9tSYZszPAy9WCqoF
8J8lRZtJqcK/Uv32MwGsEnkICNpGUoF4QcbVV25/Cta2a03snL2CmmA12+MF1yJy5XKFPxuJTHlb
csneLYnqjuS5wWPrUNetL0s4KEFmhdqFsrINVEl7/LxEuaZDsGwVEiHS/LwsVjBrJilK6/OTmOHA
yG9srzWJD4n9AGAc8FQ3LzjOjNdOhxpO6Mq6zrRxnQU4fbSnBNsR/B2exibLvJ/fR9hhkGgS9a36
1faCG6lKhNTQjQDlSsZFFmBWi0zqne7EGOkUDFJNEumuCvPRJ8n6lONHktDXkguWHCZrID7a5Pkw
05ArAfTBDtxxGM3syDiN2n7jcDXpcnJKiAsZpANZAKMWQYfYo7jsmnPdPiwcXzXyCIOapDavsYnT
Pf5ehnhjD494+hN/rd5NfkcWQxuQSe2h2BxrBi5ADDT7r3nXyl/sUdgBMC6HhBfZaD8nmftBq3qJ
DC9fnz4Hu9A90NDfHI7xVZ4l5Hu5+TDVoQKJkNQBROFTlM8cRGlCypURfYkm/ZXZy+8MWfYIZxCK
4VYJ2VsiFadXSeBkSFqBny7kXjQ4n3zyPJfbPIlLO+GtHEKynNETda5RhvV+dPAuFjVnuGmVKR5o
WTrYjC1667Iwd+ac309dPASlk37oIr80uMC3+HtLco/mLbnYqGyTtN1MNl0ffUCB1GaMmoaQHGZB
Ozs3litypFu+3vmtaH4vwxnHMpp9KcxR/XA/wPiYiPk5KfHJiNFH1R2uvshLTUYZRQmLE7hoTX60
mpHzwQBi3HZTKj8ntXiThPLs8iGAIrLJDKJBaxNIH1GkRjJPdJQ5BnnXI2S2Y32Z6qQK8sU8psim
iQ2+sSGLjdYxV0FwMpFtqhCK6uqISlqGZ3Eh+7UYlLVVfbaF9c8wh9Mo13u+9k9uEOW2hauk7b5W
2zvOibdCqIs3J8ktMqY7Cb7E2RgMw2sMQ+Drvpsl4nRyxiFQW4aMVtwcJGKANOr7pZ5P2lL6ydDI
j6zDzouyvSY5rSuu2qjht8sd4E6dgbEqYQLgcPRJ6PLQhwV0Jl9JKnnA6n37eVAYWAyozFP6Nh2x
qOxf9sGhz+fWMUZBuyGNI9oqVXqT7GqXlhU8lfC4GP8cY3yQ3XRvoy+jD4/UUAFn6TVM1KvadN5U
zP4yYL8ARhkS6NLohM6iPpGrgbe7YJS7qGK68rbrqSIHUPvgYaHA2MB7XDxN/WZ+Sr58PChe0WL1
SpavZZzO1dy/QOR9s9QUYXuLhElp/D7s99mQKecxkaujmOZdmlebSND7MjZI8j4wHnebqZoj32hs
8y51vbSFYJYSXqK0rtJWYMFVhRSytk3epUz2TaN23N7RSJrWkHdcHfNKhHBpIT4rv0y42UkvMTuP
P6cmp8ZQ9bNDxJjVExRU2nRE8ag1f9f0JHm+62heJf3UOvMtHfFnqv+6+Tg6TO3zrVaWx0VFplvm
2YtJ7gqZG6AwhI6alSOv71eiO4GOUFutvZGQHLo05z5Mpd2s2mRuxaSmoqmNnXzeEwWC32GtpLBD
MzRc3H6pvh0EyLbSo/V5Rm8iZFhyiZBdFAwKQGyGlkxIHtCCAYNPn3hhygbBvZzliVfxo8sK5xkp
c+BIxfRW0Kw+RsSMImgqxl94W9GFRTNzb450qRm6mxaLR1pn3a9ssBiWS5bFXFUQwUi0q4vY/oQK
KyO6mKTOepmJATH0+ySwKRQOVuzCehpWyc9B9nWtb3s0+KERuoPBYo3aTYjOvf1oCAA00DJqhNW0
ZDINk+mPDjskjYMxaNxCep3BeUP4IXLLG9N3eoTCUzrV8RcdlSrxy9cetbWwOZjUuHxw8ez2oVXL
Xti0Hlp8N16NopwQ5XZKpH3KaGsfCkBUMxHqrB/7IK9ooFDoyQpTx+2/m9rl3rUdB8zcFweJF680
nWcSVhcntjV/MPLveTSuKPyYK6Fn68YpMKxdWCVeNK95s1lQIrfTQZfqDthpoq2y7hsZbWAsqH3o
aFjDiD+FAHIy42ztodS/5LH4jNM3OrP5C8Z4wubb0yDj1rCsq53o34OJ8qvpd18peFwjKX8DMgui
sEi3xdLq90SZt9gj5TdHHoU3KaavOL+zAr+MPbslxMdVuEghujG4CBDWN8Mlr+WjpEXLtpHTv01P
yb3s6sp4lFkTnvs4JMOFaonBFAF5Q7NJ21ceGNOzeZCtayXNZjDRqt2XXTXwHE/pIbLL0teBzuYm
U/pU1dt7FxKH1S88bBHFYmzKVtDZbwptXKVmu6lIITARY+Ff3ndDYp+MiqfD4E6L0InAR6fXxq3Z
tq6VF81mmdXsKtnFPU+Lr67O1KCqIijPWiXdtaqFp1DFx9430pPVDGsRyDz9ZxbxAuKAe0H5SHvy
t60z0uiFxNq8Y48mqguOqRtnVcAj4HU8gxJ7XB3JbrREnpzSrgsdN1MONiYii7yh0smDNO0k7tAj
oVMKJlsGtQTJ2EvrV1qf7tSpHIIkLnhrONYLSQ6MVEXlX3L/5an1nSsKutaNF/EyVMnb6pPFiFNu
pb6FWqFoYgesSWGQrmZHpEuuqBP9U8H75fPKrnpyW92sXy/Xv7kVR2fwH25GbSOiZH6WgGH2pGj8
JRR42shTVntRF/UBgpdzZLBdcwC9tOBtpexd/jeM/6ATJezt0fSVQzSW59TtDbLsR+7oMIsUUAji
LKOpf8zkeisxVvjiWfR/KolYbk4DlqcR5wcqaDDFDZPPjDsgutbSSo+dQRBP5KibUgxNkGkyGRSd
WW6ssE0Rvfa+HubZ06oMFZ0te8I5h4mxyQfdjyZbuMts/R7LeFOY9ATSBm1/C170vITn1DGP2jrf
qcR1JKSoglg5mFV+KlPtbkwxDos6CgYUUoq0XX8se9Le45m217sGcRmLRU0MGq21O1eBbYl2/CjP
3PpHrBhBoQkEWJQycCMkFyDEt9lmX7I9UFh0025SuULaImNKS1K11bAcwSsKskrwLJobHRbSmu3u
RABbuSCZSoN5HLnHfZ7JIYjZ9oa3jgZ4+kzL77T40GLd4kagJn4xjf0tleJns8CNBCPdH5Z6HN6H
MT2Xdbntu3C6NGaqvmY1FiLWvNxx++LMz9A8qGfoDD3lZs3F2ZbV9ybubrp0Emp+JB59Y9rRZyuY
I3VO/JZYm4jyfpOZo+VVSXE0MxRzcamTAWDRNY2XZScEB8Q62pGTYj/nngoUJ8BjuBlnL8dkFXka
AwnIh5N0yLihFP44euSuRZNnTsT+hLBKEo4hfg6kdM0MXjZxo3uDDFrhco/RnLlvrASqCl/bwiRT
zk1AClnta7bcvjGVJqm17q1vyYTLrav/7Ep7UBVSGavvQ00ISHHUdYpOsjP8caKzcjBRK6bH3Czo
XfATDH+tBKyLH5ZIZA+TdjOLvSMRYvbaaQ7apFc5/xdJXP2Za3F1oRuRbqTxWEoBu+toZf5Yb5Xp
krYfY3gbNNoqnFzqsosAV8Cey4O5f9OqBwHjSfNkBpBLwTz5yehZkadwbhAvAW93TVjelIPmRuKP
NjDaqDiq27+WieyNk0e5zvbHTFOxNH6rRFD0wWRs7Qw05n60jn30ER0BzPSOLxBGm1uOQfEMEdTa
HivQat9pTOi2m1THuvqV5K8jW26+MXm5HUW6LkDuLLnzHYfNX9YkLk46IiTya4ooe2RVtAQ9JyT0
+d4t7NL+qI3pDMhE9xWrMP0qjwRIHFfvi21mdbxfFRVXqbLVKGyO4p62irKdTZtuIa74Ki3Up94t
36WcUT0bU+stUVEDAWXKIVV/8259/fIioUbK9l2cO3vuOrqnzfp4nahUtk3jOrlEOKEMmxjb4GQ7
N0EryjRPEwsKdkUpuQXdyUX9aiBgBV3dYQhr9SAejeRUoLI5TINhbLUp1q/LJDAZZHQm+/61DQkq
SBLHOjsyDreBCOk98e3QBsawegl1nKY6NBt3qu0jPmo4EXN91nplL6tck/PoaNI36Bi6ln3oz728
LSswJJbK6fQxERtfY0XS6ftoYOb6YEnQR1ZklNYztcKjxvQV5u9yR+VJ/5e+sJtT7bSFZ2n7YjiH
BYqluSRWqPdVuFN8+4a1vcv0miCOEGZ7fuSykrO9iPSOFGzaxE0r7zq8Zgerv1XTLk+Zn02nFLnF
C5wFdWFPEFsLECePOOdei3e2ofZetirrpTOszaK/sa/bqbUZsFApKWW20pxamR4fJlnf0BIRyH1O
wV5Tvk+5rQC8RXKakdW2DGVgNoYbpo3Pe0+aanZuHbEvtQUZNQ61htbDZPuNVlY0CTi/Ing3Q6Ch
u2XS7QGwOYyDcU6saTeqr1UYbuNe386h5GVrGZsS/MOpvb7OzCP8KlMJNuH5oz3lcMT363viwP1Y
ePS5g6VFhNIh9C20ZQW63cRVYVGJ8g1eiaG+KGqLjZwV4OT+oCl+yTbfhQUFf7lVgeWEGlXChMiq
5/mEl1pKC4AolUgmFrF9AlnkoRj1SgXGNErhqbzTs/XVpD5NG63Ce0dI9Nw2WyZMB04qPyIADfU4
Desz/yTFZzK/Vir647iH8bF4Yy/TkXgtcBYWgmsldmxcOr3sKsNI2EeEDFx37bHeSBpD9b5nSqEg
ZioCNU5OXBpoHiL4UOg17ELxaaac0RRHCORZpWJrl7JnjE/u7pxE+pYIuROA+wmYxQFGS3sv1g+i
tN678IiwWQ2ysDzGLY3avuxBvEudV9sRXdLftDqccmDnSSQ8JuMOCN5ylpxUoUqbXUQdmTuO4UE2
sqPINVcq501aoyCyiPTmvyFudnPNQlntkPpMPqgm03iIeAitvSMIrxo6zzQkT11kv3C+YRotTIIW
8EpgcLYDFDAY7tySbW/hIhaHlqtBtO15RuIINNkjw0bcQtYgznpTlMiLSth/lHA6x1vXoxPAB56R
8OuYmt+EOkqWaxz/EuWL4SQ+lbtLHrVXmI/VT5zCiGazdmuVHDsTmFnxxaaUmDeeA2tvRnocjNPs
G4lke7JknEqtRcIaw7Gci/YMSNs+r0d9wfU56BX1jzTyFYmFgz4k033kVZLfWJKzmc2iuzRVL45q
nbN38qu8XxSmDIMtLrAOwDvRSSPdtNH548jgM02HsQAJpcOvTMN3lio1wSdGr+6jtt1j9W/PRYaA
eVyIu0KMbWwnSzubcxT9ZTp1m62ZC2w+H8n0NsJNQ4YFg6Om280l7y3Rs6+wtC6s+m3dbLUEq23b
kwZQXgZNPpVtfLDpnZEccqpoUU74OJn40HEeskfYruPZidTkolGppKyOOBJcSFfRiDdzZAqjivY4
Nfp86ef+w1Iq5TE4D2Sa4aaVX9t3oy+vUtYd20W/WFF3DKXv0YkDTSu2qOy2GOGOUh+SIvpHS6j2
kPoule1raHlKGRS+SqL4qARRZ16QbZzo9rPfvLap6Zf94LXcy+hRMcG5zs13RAaJor5IEcRuZv7y
eJca2pqE5+pTeKCK8YlCoa91pxdDbbAvJL8YPRTsYJzoP/S/5WxLzcp1dBCe00/bflnImI12UjMl
VxGGz4ZMuI1GMeM7k3A2DWQNLNT5odHrD9tKxV4fSLW1itYmStPgLm3P96SvvopekrHrRNXVHJTy
WlhNdU1BJPu2rmTez9fqivxhvnFxjancYxLXD+RnJ5eaGVnE+PQ4dX0rc6UTN2deai73ensTKyqv
xTLP0Za/I3kBkdU59Yto+n6HdY+rwLfd2PY+rIXiA7qqfUkIc80Z/owZGFwHhgtPtbrlBF2TyRoW
RwHGqrJZbeYgkqtjLbKb1OLYVKF+5hnGjrRcSlCwHn6u8tZXA1EFc0MMpJq/2TM8WCl7i2g1HFfg
zVo4Ew5QdEkgVKv3tUUJDISKH1Nlv0XxLonNfUQU/UDLnvABUdHWwSMcjnmzrdSjbcStp6pCeiFB
ugyUCJcJsYXdAVRT6DHGhVBm5/9GO5uPtWpNx5/PumVRtr0s3cybkiAUbzn79UYFOjU0k5ebJgUS
/qXe8nMjM+icGjrty2svp/VZp/1dM9o7km5KxNGg6pRGEGX5ecxkCx2Lqq7JAJDByd+IxKDQWz+A
yd6GSj9s9FTjrpbl5SmW+/JEC5aC3NSCuRpbX+mUGMgG6Z1RJ7q7bEm3DhXGO+62ft9LBI3LxQsZ
6ZIXZmbi68uS8TAWeMJ7J8FKlf6OLZK882LQtmZJjzwq0LhBvBBb3TzFNWAXqcNKxZyFunciWNEi
vBcnOxevkk7VwjtR2yRCC59QpG4nT/UtDQx6qnEsyJdTlw+rJ3yw42/cPkbq1DPMx70W9cu1bsrq
tGTOGwt8OtukGLlj8l4rxd3sCZI2Y6RMQqMcbeyYqb2QocQnaQ4oCRhJDad26E3wDQ1NkySlV5Vq
2YGjpsL4z0BIT+zsfcmbGxKRefg1dt3fuF6yS5xGwO5JjD3nBEEgbZSyEwoX+l2m/jQ5jj3aNOdI
sY7mOP9OaA9xa6y6AH95djDV5hvmSXiIpJxs3GSi4TcT8tulAaFBMDJLLewO6CHAisSBSHLTB//9
b0xD0ycZ41hJhKRMtlrhNVLoEiVhcfj57P8+aHCZ2DrSPjC5ySSh1VxpJQ5G69FUCQwlLS9og0k2
LmvLubMOiLU3o9DrrelLlTNi3TMCcdBcKqxUsuijRc+3ktlK75FK5S51O6N1lp3dMjCiQ3eNFeoe
oWDMAjE3Y3rbjaQ4PHN7R4EoHkooP+kVqX47TGvyt6PAQFS3uQyAZQn19GYtanepLV5/pgS3uf2K
YljtfQ+jK5rDlyrHXmAZBIepOcEMP5+ZSor1awEs+CMYaUwt9Yqpzj1JH3O3TJZ9PmrOTsyK/TbK
k3D3sEgClBxbA/gBLisdKmCsrvxo3e3nzyrfj4C442ctGVyeHE/KfYzgnqBlZHLYpxPisq4JFlZG
IPK0v1dTonFmW/GeozH6qJkF6PbUfrIfzgFA+mjcW3m8JyCivlvZBwMMVwu1NeXRCbS2McGBbhfI
S8eCv/3JHMiLD02yMgfdyanf+i7Icq05YdAmk0U4C95Uu96aTnlEijJAbtT+WoA5XY4XrBCNxG7C
62lXksOAXosBnWZPpRX6cS6ti1UnxZ0oMNIe2beouavwnQ4y8rf66dBSOK6OqaaH6jmaCCxeiGAr
HkVLeBe9VWebK6RUK8L8AoTOPCkvqDaqBfxXsAxGcpwKwlVsFeFHtFwJu19bfG+jonxGO0VNLJqp
UJob3lLaj+Z+IKbt2VRRMBaOS57EvZDj/gLuTEWEypwtLp32mSj1ix7Jd5WITG/qxLLLxxkvuYYM
Z6opQnJBJOUqxKIxY82vzqiol/XemUTFgffwloZJ/outdUsONF1IZ+UCVjFVxbyzuUkEA5S9hl4c
OS6XqrGqS07Xwx8cuXUXGrQ0Atcv8qcbe2fQrp0wdnWb/5mH+JIz7FNbjX7R+s0/H4SMQkKUA1ch
HdlIdxr+lG3xLDsWLd0hII4+Lq0PvRKftbXSv9NHwdYfasVG75EW+BD9gsEaswAYud9rpeXXvRRu
UIMjdhiadxLB36YcaguhF3nAKd4hhnMqT0XW5KLlJ3hto8UxgzufBqW8SUAqeVBrLnHRkIGeR3/n
PPRExDleh68qt8FKzQlOaUgoNK8jUzW+lbK+U+PDlEZ/pabdaaAvVMxDmyit3CX/sVrW257ZvzrD
T0WbuEg0/8wS1kQeLi2aJ01heknzLlbkEOmENnp67ZBB3tM+MixGfM657pcxEE4NIzz7gyrsWrSK
DOsvozLDvwAL9J5wH28NxAKtvK0l3PxmHQ8ba4JnOk1/IE9TT8l0oRuUdsSx7zP8v3qa8AaXkk/d
7xJm7dbERhtdG7ksBFJBqjuqe8OleiIRjD5v7qBGqK30NJVwCtIxAEsU1tJTrkhcX4pBcFWsCjdz
GMTrNU2SFJmlp+h0OKpCeWppAeJ/iQ+zZgXjwMgoLy4FDoK6BO3LkcNQFkJmywj7ZBqIW4a0YrMR
5QdzMoXZOOM+1F1BvcSLZ+A653W2duQ3htd66H9NVOFarv0rykK/O8TcT4PWe+0UAhL2m7mQglaK
9GcL0l1tmZpIvI0Ls3dKnEoFN89bECkfIcjKyfyjMx8wtY/eETugFb7QSPCda1SkNyt74Ojz4vws
a+8yzY0I+IHFIDwVFl1zBuISGBrViA8Gw4s2TP52Fe+LnEvPRDWLYyen0SW7hw3tx2RclQjdZ198
JdOCVJv1aYYkzl7NRKQMj0LzxkZwdXI7f4vK4ZCOcBRVcuqBy3RgjwG3b51GOs2LYwY4JBc6jmCB
R6FSRcAz2RcIMzeooaN3UDYOW9Vi7JuW4rky0GO1dV3uRykFnlxnN1rW1vC3FMsvWjwuHUe+MQ5m
xps6TZ2QUMtUY13It6J5KU1ACfXXXMyeBOIwSnnvVf5DSZfsaYadJyd/LF6MGNJ0Kr/MBkhK66cS
XEodycWniGjiJ/iUQ+A4KERxa/SYHXp2cNYbp8BG1dH7vcQ1YNdW4mJcS8k6bmSnWtGbQI4baV8Z
wlezG2gmr+c57HMsqTRGWEjkEigUlZ3pN+3FUYiBq34LWyMhxnTLJaIiJAJB32t5mW+SQbZubTo5
52Jr6Rw6Thxlv1ueKTuaXpIpBgDbFwhAKqfzMlOLf0ehvR8IanjDu9jvl0zhGtRZXlHF0qdiA3jV
0UsQcQuNDRVDrG8kqpEYj3gxyORvGn6UMei8hdm7vR2HF6nZ2tEhdAyvNHjQzSuTg2F+trn10NNQ
89oCKlBjyP8y9tdUy/UNoWqtEf1C4Ldvon+4JxAz9G5DxGCnfPHASvP3wqS6SjZjwYSOXu+QYL3k
0CzaMKjCWvdUZ1JcRmfdHlkA6sSos7ZdMRHAZjbiRQofeSnKu0rT9yx1NVPVlFzjI4blmQUVBkUv
v3Zy8jZoZMyp85BuhmUQX0CcPanVmDZMm6S+RagQiOmy0z2Uf1B7EAxpGUEzHmYbXLCs3+qOJDU1
Y4T18/UkBvs1MrsOmvxVGpvzsA5CgVvhDJTHXx2amS2ZqwgJ1l+y+A+oRvuHMpgazpq5+c//Npuo
SHrBhq/UzmnOovlWhAO0JpuRROjgM5Qy7Z7F033lQA2JA2MPAsDdGEkq76V0+GTEIdy0Bz4s2kvr
ZAw5CPdIntTJm5bzjda8jl60Y/JSTRoHC2wdMw8yXDaofUyxgaPrpgC+ZZAKmENdO3rM8P9pETvz
057frDR0SdTZxPzbKlSBPD7TWq1DS0NHoeuyx1vilvLJsM4Kg+J6KF2FjFk1fUd84MoE+jUOMcIM
9y2CUY2Km2G15oGAuz61TOQkxsUKJcjQ0ZqwBso8cHaON7VToJHnCA27ogdnfK9ee71nbtbRaaxn
nOw0YBiSRTSFpDihF3eron+aNmGX+1w78L09+rDgcZ668ohKj0YSqAPXGhc3+TsTmagUklutbZme
4USeB00ik8p4jUvS7LDadFJP9+fcWV8Itbxmjg5lOHgW/9Ox5YrRJpypH+ySqXJhtr8R0tOg72Vz
3RJlyMlKugzThr591eC66rQccHHTtv5XsUrS5qOrfvcOeXd0f3E3KiJFh0nepXlFoBTMeuEunDIh
mX8qY4daQxir2oSg/OcILCxno7CcREge5oIAtdtq1O2oXXniUq9nk1/njRwTnsFgjorUE5rBH/RA
wVIyv89ETwcelo9yBzSMoO0XnV1G1hXNtj0LwSW4ZkM8/NqE3+hN4k3GC9alTa+/GyY2pL0E0jfM
4OlH6EqiV8t8RNmwGYFXK80rr+Sm4fdSaoKg+9pdBCMcMMkWu6Yc/g9bZ9bcNg9t2V+EKs7Dq0TN
luUpcZIXlp04nEeABMlf34tK3/pudfWLypblSaKAg3P2XjvdtM4v9Oa8hASYABKclx3g9HVwOhfn
kWvbJKYKD7yHAEF3QPqMF8fer8yrkX+yyEMmo6CxKeW84m+sPKA/GmM0nRTJnCT8k/Kvi4mWy/p+
YlCnPzznl538LvvdhI9q+jYoxqwCfvfJRuFJviNlwl+fszU/R3qQDW0kqf0TivmN13509dkNyr2J
4ohidCMMLHIU1H3wmRvddjJ4Nts/JKlGSDJIu6wjYX61do5mJoim9NsoSB5Y1khhd5tWgmcT5kfH
LwEHIlMyuJh21+Fn7P0IgnYLz4iGvL3v4dLbcu+VXPGZRkn21ZvQ+RlhuFU0lg2VOAh7+j4UOYc8
dsguQoUxYD5jyGmLrc9v4I/ENLaZYbDDZQXRXFNopFEYvMyeppvJAK9BodvhriB1Tu4r1Ff7os7T
Yx1g6nfr8LE2lPxmmehJBlA/ez+Lg59x+50prY0YnojHCmV2N3IYsr6sJTwtjF3ecBnotyUboqnT
J3Tw0zdrsUiRoMtwMKGzvceT+SvmMnzKBqd/C2x3N7j5J37f5El08XjuJ4aLgzdce8c5jksuIDZP
jyoNixejKBzGtfCdCQZ7ybvKeA7DCFFzdyDngo6ugmyB3Em19At8/6Dx8b4gJsxeECyerCRB10ey
9q5zlvSlXSzjURjpwcQv9HK/GanAPMUMIymkcfVk1l4sTwCCNafwzewXtio25S8KYGpML/4s9UjM
o0qpQmE6H00aP0d3soKnNLBaXjqlP2XCI0av22f62JMJv6YH/F0UOFx/6DOGZS5uAe20VwOmamQx
O+mzzP3WZdMtL+b4j/LyG5mDqM4CKvtEG971v5vWiJEZp3sAO92/u+/3/PcAJ2G9BrUybf/7Ans7
ahca43SEbeeq1xuY6cdEt8v5flcuh4wrZ/3CVGf0da3ix/1hAyQ3evq/Y903DDIT42r7rp5ZiYIf
09zVx0xby/X+hW7pjGuT1Z9dGndbyB4V0jdAWCh5fxC5ZRw8x+/3ppuKH+2QvcnW/p1NSXExXXpd
YRDTdDI10qaeSDyiI13oMIW/dZnfgP4a25/LJq94m1lGxqKtZHee0/Evf8JPtxP+e30bp6+qjb+S
MW2hx2SkT92Ayy9PZi3/Or5UP9W4HBA7QE+oreynxe6v+/7FGZzPZm7j3TRr8gACwdM702e3uufK
jl+0g7SWfhoZl4ImxZjJ9lZ4tD09YR5qj/ZlEZvOh/QkJApTbMaUjjPRAjhEARcekATqH1aoI7cm
2LVBXZGPLYOXljQemfmHTizMcQbrxQiL7iM3nF1qpFSIk7SvhQDuZhXmU52Q+IEtzaWVqo6YPL8m
OYwvEIzsrcTOeExkvjygiFge0oSO+kZOY3KE5GXpF1FVtP0JAlxqy90kndecNdlbzH3CrD2PuEUO
QAyO5FBs+6ElgdXrDmUNM399ZL74Oyw86XHSgMxWZA6ObGE/ev6ur0BVOFHp2ldnGMXRbGPnoFoZ
XO830OboaFj4qDSS3Xs76H4j4ozuTLA80CsFmRS7kjW3L9xjrIDNWmvbCByeCog1r6tNAR8R/T+d
pfs3uyVdEPhuD0tYslbff1ZZ8otG32wZ/PA4cpWRfda5OPS18GgiOP4eaVjAqpFNOLCZNhRXv5PV
E6piLrZmsCh7xcVpevPZNx2kbBxvfTU+NfgkiCpS5o7ZThOJFs2CGfyZep47a4zNrZPmp1mNf2uP
wXiv/KtwibXIidXFiKp22QRtIBDrZr/Uf5P1s/tdiXoJ1YGeof1iQVV58/L2q2GU/CB1heSx6qYj
xpgsArtXH0lctt/6soFKoHKcK+unXoHGtvcZ8d4/zbgub3NoXtrWxTjUgstN6ai+Bv0+7QP2eN1j
lB6Di+XS/A+ypfo5m2sYahOmZzNQF1fK/pbDCcbyph9FjUpx5ryp/ArlYYaBvZr996RaBMaUTTnS
vJ4Hic5s8vfoMwXnVcO/2iMp3VbqYDSu82w3W9p5Sc0x2GLBZwMOG8QSgR5/yNyhMTQMy4fXIDKu
a82GlHzlgReBi6Th1JT21Sc4gCCS1Q3Vw8s/BaP1KNfP7l+FZogwYhy48kJdo3Mu+zz6X993//D+
zVzYT06n69P9rv9u7j+LtBhxRsi8//9+62iG1S6Rbbv97xffH9hb861NyvRAGPiB+MFfTYEyd+s5
BFRoIenMMIzCzg/jnCePwb3ubqvE67ZI57Fn7TrfP2v8YdW3WOLIDMK85G77nKSh9+TUD5m/uM9N
bJZHt6UtkJJ9/uINAaP5bs6Pg3JfaggYv8Z78Awr2aa3UyrZZqmeR1NfDbf+Wko8p2kXKmRcvP1h
2/zhJCnPZklHyV2U3HRtYe/bkNgNMZ+H4epNabpZEttjpI9Cg4UeDW5X/u6dNVDFsA6+tTwOVIBn
U9F4a00p9mEx9GCV6VoQnBeZa1ODJqcGKeIgfCIdxRwLe2sb8W8vL1ZVgOoeZJcR9Lm0467Hqnce
BN0Xd+6SyKXVsw8GCMdeYv9ASyn2aeo/oNH9DTw8PmARCXDPqW8WuQkHe3STbUhlaMdDhAjLOgWm
Upcs7duj1XfXuOj7W7Zi2IylJ+eih50797T4p8m9kf/TXhurP8bIwg5JiyosSyRidQvVTtv8UCzR
ez/E3u23h4XJ6c/ARsdoF3l6Askat/34gNPAeSCcryAwpEZV4kxsNpl8TPoqpJbIn/KGdzPpDg5Q
7gScjZv0FDsuGdgw8JsmzhAtrooErchBlIoKzkfbygYmkP6kE+tNsfWzgHOdVBS/ffCbIMfqwfVo
fjPWPiOkCkvGHab00cBn4aVcEI3Wk0DV0XzOnuhoSgq9i7VsjnXpn8aRQ0ZddohSk9cOZcSGXeqv
VdtvCH3rfT1RzyMT29T4P9IKaJsPhSsHC3ns3M48y54faMXjQzoY5aOLK6FTvFiq7ymP7YzQmEWe
JAS3sVRmNNh5h8sScQLGwPlB1uyMuYghZqyfelNMG2D9SPmKgv+/z8FnGpF+tap8iVKDdF/DGb/p
EDkSlZbcywWtjhjzj05ZZK+osd84SetGuVWHIDIzFCatuLbzGvWptXOzBmcX+pL2Ie68afbq54kj
9qMpGRy1z2OYTjeb9hTkOXExgC9uKNqsMcNtBpsjL99qINzIgrBa5Wmhr2axfE7KGA/NyLhwAgax
QTgNmnemH1/IaU/qbvFkiP6jZZh/csy/SKK7h6IN1dXCQUjeyHzu4mJ4qGhcnFCmYZWt3yzH5YmZ
GHnJEtuBHgoOtc1wWwjFcmRlwDczfnTrfunbZPMC7hnr/lfcsn9NAt2BHp3mUnMmhklEhyK7lU76
aoxE2OgsYTZLvBuROhszWfob6EPh8//0DAb4czlYOy6eFU+/OsnO8pLmpY0tuaMUEMg8h2MZd8Wt
nxjB2SxW+8KInxKHSIBUgKNQAaaXTsoFCbc/P+QeO/6GkcgxG6V4DJfsOEoARG6svmdUo5s5RHXg
scVtEk7TBCysO0F/CSbOEH3pHit3pKOku2qHfFlwXNWql5efXVmY207wPs7butgVMTE3vUlz1psw
PU3YUXq66L7y/3pxZVyRxzdr6lsxfDFDr5gULUkmdnWCM3tcBEHvqfOn0nl5ZnqyTwuoSFAVL82A
kCsozWwzlzKLrKTptorTUBAPuOBiYhmQWiEioZeakc02ey9xZwebggJxPac2aMrSrTviy5nqJtlC
WjD3C8rjoTOtwzQCL0RpFe5qs0BvxKkkoTljmMC4w5Ui0XUu5+Yl2+PZILegTk4IfK6lD466xDGP
Rhl8ZSbhdXTh8D5qvcOjDo3ff61m6zTFLOs4H0/qYxpn4ypn+4WKt34v0dBsmkp2j/dPa/OH3wTj
GidhcnSydyXAkGoK1XOaze618BBpLfbb2Gj3u+7JSVdZIw5hbZ2ZstGNw5kZZWDwLZySWxkmPxEQ
4a0O5h92HtJ7JbY2skZecSPVe8v/FrSLu0n78toFA29oa4I00TsYS+hlKERyreZiNvJQcWI2Hqqk
nncKSMc6w6VFnxH3FKQF+0hVPVVuI7fhFHyvNQdsBq3OTtMqqNJ0q2inbQeudJezYGSpiTaiPRww
9OC8TL23IvErmg76c07qb+7QgmStP8a8Z5xOc3aDhnBbZr1Etg1SzigSrp00/mNXZXN01ml0GbwC
CpWRv5wGd5ijFFk3+veYjgr4Br9+nLJguExj+JyEcj+Ij44l8KFuXWu7kCpBupB+nGvyREdvunnS
9p5q298FOQar3KELMmoaL5MyrYiFYTKJI1LGo4kLqaFb6udEEAPKO2EXv+nMLA+6T19Nb/nMUhMx
bAgPD91SnlvzkffzUWVyOqFjezH7P/DQyxMgeugxPe2wivi5SE+ImqbU2pQ9/semMzdyHgICERhd
EOix0OObzJ2kY3Ez++Adk3xwZkeZzlIs30SYIMPFdDxgqV/ccMTLCmuiq/BgGjXa6R4As14KSD6/
nGq2I/LHaqP56dWhf4Ht9Wb1NA1mh35R1gHlatrhr2PVy5NNLkA50Qkqen0uCD7bOz0zAjJF4uM4
EHpm+gvvndC+rnHCzyJnQRXxpam65UQfwH8q8i54arvpL0CK+JStn93vXzADV8gl+rF78MO8RJrN
wlwqmpEq/7837fqRh7uNwPuYTnHeaBZVA6jnneyZpwmayPXmft/9I48ohJNllgyip+pMmCDZf5o0
tSqUbyIzh91klR9hWwbPNseT0PPKmxIoKmw5n0BJD1EwtsTFmwDeOfjRVtfmsSt4MWIPejPvbCP3
HovUKC9WhXiUwQofVjFcUpfhJ1L51RWSweQGzTziW6UVkWomui4QjmszOHigLJ7kmuX37CXJSz2B
RawILLz0Pp0yqSE6pVLIa6NMkiDXj2BbsLcqLsXAVj8wHuTvrPtHoMJ4rXP6OcgGmkh3bv7d5F3j
8H6yGf5+Vfz9FAHx54jvRk1kBfvzpcrB6c7h2arBIk3lKJHbrvdjOF7+PcIIdX82iIe77zCo7Iub
Z24WEyEWHdny9t/dTdg9lW4gz//P/ZDjXdp6EC7u3z1Pfgly1UUeM1jvzirazPt3XI/rmJPu2P1u
D8PyIbZhppSx6W1NAYORE59xvt+EIsWlERsGHVheUxoF99v73YWssQR0BT3FJU4f/7upliKnd8ee
VIVhTbQcGHVjg3CpOPWLfr0/MHYrXjpZEx3Tmw/L0LPqrk98UA7JpepEdL/rfpO7Hbk5BQoxzC3O
JvACeWzZaFM65/mEAngKOReI9tDU0JJcpCAoT51vVd6Kh8FjP6590/vhERS4ne0lucz0qX6oT1y6
eGhDhpXJ/BbHQn6n+pR7U8SfVjHqC0KYZlsn5vweOP7EGCj0SO/h08VjXIAz1n+MAY5819iF5npG
hqzt6xwgSP33KMxyaKuY8bTDU2DBR4RJtCCmt9moWoxYtp5xAXXAcCFwoq9pFPGDAGDrOSaycknM
bzhQKcwpqh1OCAl11a3Iqe9CNN0/JTqSLVGo+I1GcF+pl+zv9y/0eQ5h6CEtxz/202zUjjjy7M1v
3g3cVg9B1v/vG6UgJWSpi54jJ/rl/lVzNv7nIdA1y6iyLYbxHJY4KvPN9x/TN/XNUVgcFOrIQTk+
LY8ieLJjF0s2aYdRQX35UNXTAUcyUvG4Tg+zX83Per2J6f+hpC/2o+cuqNiV+xxqfCO+J589l3k+
CK+TNuqXMFjdRcs4bBo1NbuyC+mV026L3GKWvJrO+DuR71k3xB95Nd1GXd4GYqCeF9hsz1Yp4131
Lr2+ucykoF6S2URGGhjtM40Q+sUuio18wmggQnQk9xsOMf2BADmeimHmBV5v/vtqg6rZWHKNjfx/
vuHfR0M6RmnMIvbfF0izGR/DMvLrLH1hGUhfFlW+uMLXD8P6Gd2O/kmVkrY9n90flRvs2gpZFC2X
8d0pkC2V4/DqxlNDxwZzhWfO3S4cCIwWsi2iHAdjhDKxO6XhsL8LiO43tL4kvtBp2orWN07Mtbfa
3wNgVjfy+b4FXZNf3Yzqyc/HAYUFjASSVx/4ryvCQC118Erq16BfZf50IcQ4gggbrfLoOUi4ux58
c452CNZTF40+k58lDLi8de4yVK/1XvdLtVEaZVOZ5Yyww/H7YlirhvFJhH6U6kI9WCVvXcSk/nXM
nybxxcHSOKDSKLdhoT9LZf/q6TfsxQJfr0GUQfxQ7V2I9vTcnGtAzZxHYYuGdRGctcQK2SFeCiay
Ql3oCNcEqn2ZlMHZKXiXtUb9nFOYocKkYGegeka7/qwESInGm3iH9NM6DBuwYDtsdIXVwY1aqbOO
4nKoNN0MwmT7DWSB7Iyr96edgm3hQH8IYJpjZqOv2qovpvwFgba3ohixbXBE3wHxbqKUF3cbGJLk
BppyD0n4nmjPOKbUE956JKF/8gGpl8hoy04i0igtLhp3Z9mx+TKmjCuGrviTyWR8CxgZ5V7aY+bH
MGfMynpw8IZdaixRVhrMx2b+7Pz8FBthf87H1862m4tnYQFTpk/5XBbbIZf7wCDNMpXBYZSw9Jo2
oLUGOv5s5tWrz5l4xwuuj5zftOl+X8POOBmPld4GTfN3SiWj/MVkiNKpd4OjbhaEqxLbcLdqnECE
tjEDWbt2ziSkbMHBBhfb9mlu1GAj9OSUFzNBYTAQ9MQGtE4fELGcffZ9PXVnX7rBYR5YNROdqkPd
0yUbqxcWh+6QNOzuwhzcb40jT0PSfQKhIQqyJdIkpvplniQo1qzit7K9hYM9NnhPI2wr8tfCs6yz
pTMUYKyQCOswoc0zjga5JPs4Z6EgBILQTj/cQ5zgURNi1IoFvWE2cdAOVPqmZGoYZMe5RIal7Pgy
e954BAvbU0ZNP9BuFMzCbWPfmhr/YTEf6Xu1hMyuwuhubiLKQc7e0YQOys8PLaSSa2M4gCuwgOR0
NGb0jntgnoh1DOnfgNNDR/HNfGdABNv5FHBb9EHuo0zxxwxQcnY45/onxyYAp8bOvncBY+GS5c/E
6eI8zpppFNq8jbLiYh/r+rxQmRsA+XbtuqPlPt24uiYoTQ3DDkVit+Vv6Y62Lh844pUE4RpiT7TO
fsoIRJHUJnSJChsmVirZkVyrrtGlxs/kb7kgG7pvyzDjpLIWh6cVxeysaH3618qrjSc5F599qZvt
INGH1MhVea8dCNuG+FziOeMkdExJRrp6npfsaI7BVAtZNPyCs5nrM9oQuNFE60IXLkJ9qAfqGhv9
oMjhhtDIQj+oiEMVvZofJRPx3F8EC0IYHjl+HRcdI5RNJWpHuuBPc4AEtrcUCaQkpz6xMby2HpNl
jhcx7cd8jU1DhF+A4ZwcGyyQIa4uEQwP4chRgCjyboPy8kkAxUXha1abwWTlQeoDO4iJM9qN56mR
v50u/NmoRe/ab5WJON7FAbLxYEQ44Vva4v4rijC45rV6b2roMH6aVdfETz50Zv1wZNEcLIwT14XF
1eSM9OLr1askUazVPbx0VZbhhW5JdcqN8qFzJZgvIzmwM24kNfBPEpp+4Tb6xhE2uzrrTUOtDQYz
2JouvTTbAumy0LTo29nFFIWhCV7O3qpSdQLTWu3c4gwbhsF+nWDP0PxE0hqOTolFtzGS6uZAHjAU
bOgwIfO80HbkzP4ftzO+8jxMmO1lWzcs3oXbNeQ0w/ZIUxidy/sUoDhSFhwkOvgvYXLEgtmeqSQ5
2Qdtt/ERXx9lRxtMNqJB3bo8MY39bcIIoilkPGQzuIfZwHvSLslTOpNGNXiSv3yQ9CNiKU5p9Tn5
Dyo1u8fEk/iLYQqF+udodkhMBVqumHNKX+dkeSHH7psc+8O7b80KWXWyKsoQUzWJxOlIRq8IbWuf
LhXZ4yr45S6zd27nY202E6fFdZxPS9dx4RDnK0mo6d6KoEAmjyJUIgvTxmUZ11jbVV9CzOW2g+PC
64lXwRD0HCTXqwFT5mgUTdR5zPwS5l6b3pHwq3V7Jbtw4uiiyAEPsQXXaa+xLNN6XpkXWUnJHvcM
KkFCnnH0h+fWphA2xGGimfoYM/x2eMc/tniozJqg4tg6zS6CkDpJ80hox7p44++0sttrZ0hzi/S0
iBw2swj7krUJUv+aJii7FazbIykcKfL4bkeykBMFRv0eez3S53n+OWhJRybF9zoC4sEh1aLbB/Pm
DwVKhDL7g55p3DuU3mwQxRqWTOq3wemUJlU+rXiCFI6xOrTSI7kySP8qy1Lof4mi7jNcwamAp1cE
cpPN2d8qyYN9m0y/OBnI09rz1mZJyKk3MJ4qxXODNeowKBxP4xiO2wSoUyTN7Fm5xi8Hgx/isfat
xB7+oHV9QKfyOzOmD3gZB9Eg9CVhyop6/OworE/l7OtDOo4th266FbC24Ws0J1nSEzVRn+/q1HQP
coEwK6ya1IgaXV878T+FaFYZO4oPIVL7KDLPfW8N/7V1c7wsjQCcAQLz5BjechjX2bZC2bSvkiC+
mbaPvVn6FIOzOR+lWr63ffFkIg0eE0ftJvLV97VSa3wX0Sstqg460Iz7aepGqgWqO+ZRlhIRgYHp
uVPy1dNan46csAE2aHilpQkqzOf1Zkc4AI0qdkgbDGP83ZXI/xO62Bye3rajTJyLX0qYfeYO7p3/
6IrgT1ARjd0qYIpdp8W2MILvcYcGIGuFT5+ljDRNlpexJvijSX8Wsx4fJ9zQtOeWLa4S80J1F+zR
o0WeIJuCUuzNwAwEW2XGtTg/mVXe731d4d3GJhlM72Gdd1FVmIyfQIf4jH82vbV86CQhPVy+Lzmy
OK8ooFw0PG+j+2vGobSHL91vHW3h9S8sgD7a3i3p8LIwpmPA5g3bWa4DWW3bGzfs/uaYjDam1361
DcuAoZAX9x+2zeQcubskcjwYaetxGeaOehBNPm5sr0Ukl6X+ye730rRJw/PSR6aLn0gSl52iErSL
IX2I8+BkTYJCrwqwcgkKwfuNk/jlU5gYX621eOe+p2Hbtt8hpX7B2hBbp8mnfSCtgwUtmPWDjvhg
CVSlTXaMXZZlu8oYZuQjdgb3e6Yl/wwFGOriZr8kX5mnhutkC4pQg7/QLXhNkbQeSrS6VjWKS8lE
BeoRkRILi3f5x9HxoWlNyqi0/nBG64MqJNvlGNQZjdX6MjbMZobsp6uX8dZzwiBbKdk7wpGXcMge
oGqbiOOoqMZEEwrUPOp5SvdF745vtDiZFCcko7szqE+IGN+N0kV3LIe/Vj4UUeVc674br0Kgtue8
ANdZ4Olbsium9SVCRZVjUSDQEalIZJZVgBrF/Z2zPdAfg+ET8NzZHW0fc/KOi9VCo8lrGGLqlISg
GJGCzpGRwLQXHfJP0eA7rHuekYQjOS7bKJaYeMLOfOnD1NoxkD/qLol3qy+3t3NxjX22dyBozLHW
HIbsE9L3wkCeItF3aQAD1cQmJTkmsMRv/KB7ZS+Ao7hwVGNU/mrGDkEdOemVRcNcn7d8w1kKjSpH
UYOJagBkrgZrIxsTs6eMTWaH45EDI8ODin4s2SvIEChqpZ7JbPLC99Ya1b4RSwnhyz6lA8YKhD9k
CaafcQbC3FPdmqCoMaupWb1oKySpYR4PYUXGFsrU4dqFFZpxoGF+rZjvrzeMNX95VukedM6VutIn
WL6N16JBGp4uLFYFmLhGBB2PBBjLlLzAdUB/v5gqa9u7sPcwe+CbXTn0ZF2Gh9Zvg4Nr49Ub/BcC
r43XOxhNjisvrnCZ3DpJvYer7h48baK/m+l6O2nxxyOC4+CH+tQkTHzLVdXcaMc8a797mUsbmu3K
AbaIdYnGTtt7B1V5YXvbkYg3UKNedq1qrD/zaEKOQOk9hDqPvHwSN79khyxau/yedL8nIupeE5Jg
cOsArwOuCJfJpnbHNuBt6sr2oswIg+ekpBEyrr/S5Jx7UD6yPkvLm+Vi3BnTg7MGRHo1Q5rJTatb
XwJzBTpyYweraCvW6RM5Tb+g9d1Gnvaz5my+is7uhEtfGU1kY165kU71pfpwZPOVr11S1rwXpHy9
P8pNl2mPvoggY0y/fSg4ThYFmZFTS90l8tsd+zYH4vFOKfRs62wyj0C2Kfrr/Um/h5qElkTAt4IT
w64REJbIvqpTmtVrMlwwABkPMzgucRs/s8ZqZj3Jri5tFEy+uPRFkUEuYODTtcx0vbZ7VDLxrjSf
QTzAQbiHgt7juWjVbB0BI6Jz42bbWW23Ba2G+mRAEL5WoB7uVJf/bsvKyfGYlO1r7zpI4jvnItrs
lmh3OUtOnkNLhoKw8/zKaZVAO6wSuQMxGVa6X+66SRhH3fokMpsxXpNMuv9Sz2zSvpxeMI4isnPT
ZPF3s2mXhwW10gG+/XsPE/qcEd6wTwpnPNDqnf4xKnVISAP2Qjpx7LoP94/iFPdH77XV86T8XWL5
4xsPv19E8axX1xxV3P1mYKGom3zTQSm6WTJ4KerQPId0HzbLyGGWoIScCziVTCX9NorJiB+UIO+M
muXZxGzEoMYzXjGDYDczUwKsKw6fFZ34y6LMs2+gOl1wnZ6WPgT6hG0qYDXFsvPShbbx3Vnm04Qr
Uq0k7EzwpyVMCGasCJskpuiFVDjvDYUKpLLQPSuEuwiw0xnib52HN5EPEB2LFbDlz+Z+crDWd2FS
YWRlV8kmonESAyl1kv/+x/O07O/9Gol1v8mK0EQKO6uTgYaIkAhsJI6TR0kSCLZ3yu5gzH7iyL4J
WyBb4z14XT+bhjxBEM1sd85nAKPIGbupd1/lHLyFRHY+SupEXJzupcU8xJC5jYaBVgnm2IkD4oz6
SWDucCooMYaJRxYVf8SVgHxjzfvOF77dtfPss82IUmndvRmjlKlE7v97xdMsDTkIERxssE+EeVE/
Jm1sfE5JyRKCUG+76BSchBP+/S9OXFTNNptNJqSlROTZmfAe5zQZ98sKwa6TpooAqQXHALPIdyoe
2qQTmfaburVr9K35fBBGvRyyVr8N0jgTM8TfbaPcnLSR7HNmt1cOA/0xM7qTksN7y8T1C5TaNg43
99iMOE1I19RFcEVENe8sY6IOzufu+V8cyqjova45fvcbw56Ju/RpXE8hbKPSyB6pWSmu5+SFnQR6
a7zYbJhhefr394uk/G44Lx2jEWpLBFohYfAu/NcoVZhk0QjwKkpS06s0L48T2TiEUppP6K3LPWyF
flfrmWWkFyjqenX06iV+1sCaKjzI7hKaH6wbDAUWez4sgfs1KFt8o6kPBGh9vqAylzSNuYYt6zXM
Gv+5INklLZOTZcNlwEzWIe/Gzx6mzs7OSoRGzOwfmes/rTv4SSWgseD832xhYT6PhUv52n51oYO7
nMv46f50+80oj/e3O15hho5rK8dlJ2+ZD+1ii7Ez0giffn+Flw71aBsE35bwNZ6HNDJ1IMm0A4r0
LzeRjhfBn1L4h397W4yApdniyn7idJ2ScobsXFqOvyvI7tgXLk6alsEWZ2uvOwq+fER2DLgEltV2
aFE1F4t7CEt8kRtT5H+wPJMxFtKO4Ci+IKftg5JewiCXQ4Wq+K0Ccnya17BoELngugwjGjE3ocmv
noyVK3rPHr/vAP9CDe6LNDYs+6yDdl/FifV4j1QJe3xsk2+5W9LJvcjs4qPdKxGJTI7Rgi36Fkrz
i98ObZXnwaDJA3AhnhIvWubGfAPsQDe5t8fnomnOiTbfPRqmz2JAFNKY+mPSKVx7OgvKf/8HSXbW
2mrJ6vCqFaGkGHJDPMDIEyw6O3vgxv5TrxCx56JCUykYTIaeIGweQ7z2nCObzGeBuPp9meljY92I
+1VIBYZ1Xb17CwFnp6pvDZMStcLRF9ysjNQpnXE/E6Nkuw2VXJc1D0W+zL8DITbDbOXIkz8TMGi3
ekDjN0yJ/xDLCXX1sHLCYvlQ+MRFOHaCIhMeFJxbaFdoHLuAX5R/sxp4IXzbbOwz3CPHJmXYTAJq
ZA9yer6vnfiCmDLkOWhBW2DkWRjHAlx4qtct2cpyFdWZu7vn9k4ZQKi0dvf/rjVrwHVdOc4vwhJ8
TIc2tJtK4UNRzEAXd8YgJkJ9nGrr15DpfAfzgrzqajjjqaPISHByGYvtnFMb/Uc72/jxBJ2lPMv+
8ETb74ZjcjwjnN6EqNPS8zkJyx2OhlFjpi8csPYlkyvMibUVW891neAZsPrmeTzWRtlT+1fLjgR1
lAaDs7EXRY/BdmscBoY4xiMn5UYLpC1rNmnrArWSkvfF5BhjpG3wIP7YbxExTI9e0F3keCgnS92I
h863XZYFoKuplCr8Mvdn674U0hA1PkvHyqNwXRlis8KC4LnDuZhW0nFe7dqVS0FfZUTfuli/ExtY
q47u7GJedq46K0xR807powosyGMj/tn701bgKtv59pHI0fYWGJy+h8Te1bk0j/59pepNte+YWO87
C29O8H8YO68kyZEsy26lJb8b1WAKKEY6S6SNmxt1c+4/EKfgnGNJs43Z2ByY10xnhpRkdX6ERKQz
Mwegqu+9e8+dmLJtbsNBFh75AdLZqEQacUB/H+ogWBAx+3L9qZounLWpxTThp2AaRL/NQS904u94
anNNK7dJE42rcpAfXm3eG41sLlbLYxC4PjNexM6cxvvqhDd1gmaUR70dtnqeWmuzF9H7UCFyDNII
f2qXa0uvifPzkCI4CtRGHJvWfVFgar73cInRMqjdWuNmmHVln6wA3gOXmR6enpIJYwBe0rDw5n7W
xZcon4JyUWmloipvq5YJoJZYF6kNQDWnzjAZGItcpt6+Qd97hEb+rqhOs80BlNHkJqK5ySGbDLZP
OCeJqxFJTHTQOHobLZt2x2FxoduTNYeQ1vP1V8OIEgUWYRTlNInPVLXZRBhZd17EUSj0TGWT6GGG
nYEDl0MpsFNEdvAL6Kl9VZ1S8NdAwHixJLFPtoYDZoZFA9dxLkKj2CYayNMyhGMfT6DmEXcvvgto
mTGBbLMoQeFikiK69XRIGW0a446dYnILzX4DFGnf1YJFQU/9aV4Jgt2qNBYWaDE3ReZbGCQKExVe
7jDOht07OKkJZAXp2DXttquscSZlEezrBLeeriWPYqj6t+sKwPAq3/U4fpdNwZMxmHm7UFsE0LXO
8l+FPcFZGHHw+FnxMSe6kCM1a1fclcjHDZJqACmxJuso9kjU7lu0FRYiBQzqMe7jNE32QR2MMDYG
lKxed84nE1+KO22hyZxv4ShQm7qCYLcIP5Kflf0h/K5ZTK3oxS6H5ugEqT1PI5FswO1jkGZbnTlY
hy+mKA4OggCjz7Sjif5rnuLrWfEStQ1969lQdEvfpqy9/sZL38yw9uN9z70u2qPFsFZjqnIqHTvr
QG8Tw56K5lDSn1nmZZlvs3L4pGvjzTOtLUnT+oQOjJaxJW1AgPgppeIsXRvdFdP5AqNUipXfq9gt
XHLGUXc+k7Kirvs+aPF0kj6rwuhCaMAN1V3GwnUuKqazVdbq/fnnt5W2BLhdiwGjaLDKAAlAKPRT
wgKO3dksvrDEN7T+e84E0E5yM93AUPB2kTQ5CmklpSUL7aLi6L687sf4p/gmOCvVTYOclUeP2lIg
y67fiAzTt/50HFdFjcm1UhCO5hYWy56guIFbs47FXVAIdFeD4LVr6KinNQ/gd6keg9ptD2WBptyB
BXCNJBhNSusxzwFbARWZgflh8kKxYOrZiQ6ZsygdTKUKn7E0tM4HLz1RulR37+W2f8rqbmPWyi2Y
15DpVwufJED8gmuItiqA21xJzLuQUGNMR6W2qv2kmV8LztYPT9Jvqr1XFcj0EGRtr0VqVhmIV73g
rhtO13s9lbh2uy6H+xP2J7qk9u5aogKlRgpmERVMsM2JJ01b0CQuSbAAzN/ZChvi5BS7psgzDTWX
So05wcFLc8o6f1H39r3BY3Qx20AcMANcSlVrtq2h7enV5vMGwd3NCAEO/aJS7RrhPRZeuszFgMU7
bcy91MVLZvfcEdMRymhZ37tR20FrKHcVecAVjjPPpBsJYoTKR/Xhnbb9TVrJswCmQkLbAEfe8Lla
rbIHvRgcYPvRSED8j15OYHbR8ZAGpWYeEcO3qEQjZUt4izk0Yu/HRbH46RAwBLPBoB3DWnsMhgQo
YhtXx5T57qF0pwDGF/opGVuao5z80cRMYYyPeot2HQUHiF2rQWxWeDU20rNXYtiXuBK8WF+0EsYC
Ci9316FQRU0eT1c2VCiWecfkOpzrrJNLbDMmQqxuOYDtEGWsnGPd5LJIy5kHvaierkv7WNePPVHt
RPpqpx6h3zzRcJXmI7lVQhiXvIEzZZGoB3Y2Nm5UT/mQmfo0Bqr/LiQj37QB1IO65h5tQFEjv7Fg
YZ/UonigsOr3ZtIWa5dwB6h+tImGEIiLprbdVq/M2VDhwh4SiJ0/B1wlC14UntGntJDjLIgq60AP
FHTokL8Uatwdx5Kgvqjykc8bDzbxy4d6SPwzRkV7qcf0xprR9s7FLtlft49OQsr5Wfwja3TXxjSa
k3UVH65/qxpcpi2OzI3rt+ZZKbOnRtWD5woNqd13p8hEvklIIvxCgPm8aIWfKxdD1gs6f/DrO6r9
FZ+xEhwYJ61tsMNfuKE3lG0aODu73lf8HdUPAQ+oXFpt249lcKEWCB+jkaq1UB/txNoEYN8MaZGD
q9Nd9TIkyEOk9ftODMgbeq9Hv1bfV1KD1NIVdxhSmCNoGT0k1t9HWjBYnMtuG7oAZ673ie5hY6/7
hVVEKWEKMSDw1jVnUeR9XEspMyjfg/Tl+pPQLml3qcmS2DV3fjjqDktcHx7QWa9pLmkLghWYGCgM
HFIPMpiZJv2Btln/00BgsguEg5ttlhA5vNfa4rvQGMV5eh0ehyC/lj0UHlKDwGf3sB5Z/+5apEvL
OFLaldaP7eVnYfatuW7gLL7eXAp80hjFflfg4Effa3hbreb0gKgpucc6bXLA7ahGB2fU5xxJvEPa
PDBbm3mdS20ba69+Dfpc9PmnNT2GESKmNckE5PVCybuDgUGAJ+HVnLCAcLVs2X6x7QWuvKQQT7Hn
Ko+D5GDhczXRHkTOyeYoCj9O9z7G8FEnhudzrFlC1DpKL3KIKEtHP9pcF0eV+MynwUgfrayPb3Pf
Um4Bjt1WWVc9hwVjdixg3krDavEcyB4hmaIG4KQ66kZEZNMeji75EALCGq4F2vRHBuBkQLOxvZaB
qk5+UZwa3UHxB1BOTvEo8YJct5kxhHdtmg1pj1FGDMFP3Ic01acCYFwSuvXSiQP0Y0OcrUTFUIgC
cnkNvYjrUtxkfXWne1f/g6rh8cJw1+bF7r//yBMSC1QGXTuUoCdUKTp9Cj/aD0amrSMrZXEeAM4C
EV1Il8HldWMsB0U/chovN4nh6POEWd4X8V0Ay4YS3Hg1Avj3YSdKxup7NTMDBst+uQ4dLhk+mO5G
V6f6qkJVmzkBE316XJRPZja3CZq0p860vYMN5qyNur5p/UCBRGmmWPNdKCxqytgqx5wQqHm0Tk16
EFnG4d+d2qphJzLaU805lpa+bh2+m4WKbqZbeX2mvZWd1LLh5fVe8JqOkMmUFh0iTWbWG6O+hGV5
IE5vPAHrBswb4xsPUEndMM0079l33IVjIDluHEFfhSPDtfSxxnrjmSM4FnWoNhY0ExoiWEUyz+o3
VYflI4/beteM0l9Mdk5MtT3k6ZS8BHRx72WmNPPWok3KvRY9NPGNc40vwsoJtCe0oQjlJmYbyLNe
q4zbPOvynx1eSZHC1laFU1TXvq43U2VBgAtbnj+htuVt2oYfMSXqwqAJx4JgPEUuIV/Tr5addREa
qv88AJvyjeGZ9WzjizKce5Eq7gxvvI/BENzQvivv0JC6N9ebL7HAWhV5/BjpQoeujlZPUxyxLkNk
ViiFG139tKJ4AxMCQ2N/mFqFPxOJa1RqmHn+tipNbeG2nISDaKyPRljdSiOLtprX2uzx0juYEvwN
oFuCYidHvsSLj8kC8IZRzZKwSg6mi6QH8s0h6DJve70MpYLgW/Tangkac2lpcDooiYSnVJ4Hmumu
1S5x59eItjzggEYL4R4+lL3GAeHPrVrg9qJytAka3Kj4QsjaTC7VyJwqyNRbz0qtT9Uqj40BKqWm
Abfg3DmnUtPPkUTflWUcckPqXK+PlPucIf0s7RFXwE49RLk8F0ZLizGgBXbtpcI49NOzWfX+ckjb
TyBWE0azJobJxxGFjKpDbk00WxK3t9cEVeB/ETIzVX9wYzdc8SZJI5m+h1TnneEuK7c1HqhBPqOE
LjIS+BHcBoW5Snj5enAab3+t5346C8VrRqLbpTTJCpps7Eqi765NV4MD8NT8tDsxeX3SbxqbDSp0
wzkMHfkB15vseiq6ro6K6YE309FuXf9fZBd0XGLrdizsp2vwrBl7xVZG2CVBAK8oBh4ZRkt+iYZ9
pA0HHqOEEn79px5IomcSVZ2YiC8RPMKnhqIUN+Vwg3RvhwE3PVtEx5w1NvvrzxslSN4gNIuFm6rd
2VJFgDSJQAPA5uosa0jhscIhuARpfrZ0H1Nh4nC1qkmVq1YL1QrqpTe02Rr1RTcjNOIZqTxupoF9
/vpEi0IcCoPsMGUkwbKxPl03ucV83bDpk52cW7vcbo2nbEwvWIBh3XZ2y4wEHFgY1ejYw7TYiiF8
j+os2WrwZI61i8aJ3WOL7xS0rUr3g3jBhSfqb5WO3EXiNpxVkaGRUEMn6noJrz9LtEQWuFQXe99W
2/31b6aFq+6n42mh58YuU50ItUSfpdP+LVLtHraKe8g42rEuMXK4foZAghfFcDOkR+UfkP+G6Aqn
aFCPa6VFjw60PDh6PLhrEgBQTE0LmhVHbyM6rGuc1Ej8QlFFZPchEX620S1NmR7UkHpaba4vOWEA
tOmsG9UMxtXP4+lNHPwS/mqetNH8uryjaMr3xuAVu59MTSSY5j7Ivkrbly8qHuJVjlBeJ1IGtFC0
6kI9vGmT/i6p+keTI+W1jEnjYTy2CsrycuU1BTWo2ht7v81Gyhj+nujMS6OnGCzzAVHQe2egOf05
puRODm/TCbpzqvK8WHX6HOlI2a2AulEJYRNej6+Yeh2OBHa7quM7QyGcopgwXtcnLqUcxhdPm34o
b1sGArvBHD4CTNtnbEz2OYnHYFuZGtzjqH/L1fgAaoW5gkacBreqRoeTPwRO8mPW9NS9zkxvLf1h
lOr5Z7c3pb43YMm0FLvHKjXLW4s7Za5LojSuTXMzRjvesVEGidw1HHLo3MD28LTUOv11lKdm/xrk
qWkqtlNd0oLWdVtMH/944/nxqt9/0/4dsptlDINXLvXOW0gPL3nq4xiYIsymobNDe8pGpvtplgSU
EHnICa3NINrDKcmwztxUpnhhlYUdb9TKEkjJ4794gfKfvEB4gAzbTIcwcf2XSFgF+7Fblz5Xb3CG
uVp07tYH7EAVpCCvauiV9oa4x/1V3IAOj04B7XIPPqJyX9TwYcitf4UW9TpUDfnYpndAIitnf/0a
hf7La1Qtw9QNNi3LFHgfxC/Bz1Eg8z6Kpbmg2yH3bjYWF67oHdFdATOjuWWaCOMHtvuctsNDZg86
WUexYkziwTe/chiXTl8oG1jBJUAVdGgEH9syYww8DvQvE5QjGpcQKVH7iLdE7i1TlXsdKCNPm2TJ
0FEaBkGtQ74HhHptrpSh+8x431ldZ2meF55dN7y4XlFtkkDIPUUEyYmcMFHpKA8wZ6lIqXzoRZB6
5X7YRg392darnRtrX5I9fTMOsED1ps2XViCTPa54c/vXv0pd/SdJ07quTcHxDh1GW0wf/8MNqdCm
9ZPIUonFmNWUZxcREu4V1YC2GImb83BK6A1j4zka2/GClu6nb22R547Fzw+OPQMLexp/K2IKcSjG
iIOpM5wocVLi4a8Teo2Gu+XgvhOpajyEzaRFS8sbK7fIQWtGIkb7NH/K+2TyfpEYHw1j/HgNZIZ/
dZ3sIp57xws9bFuGgHMuNHEg1FizHDMJOuyu2HqwpO77nO/n0vDzqD+OFGCMva+znkpDNnnt0Fmu
xDDkxNDww27MUFwk0J5Y9ItVmjs8h371Sg6Vja1FTVaDSwSm2Y/B/bWjEKUGJ1oHmFme6O5WTpl8
EvmWY3Wfeq30LzSpGHzrplwj86IBYCZkAqRFtiankpKDiU3tDN2+ltZ5BHie5i41DqBgvYgOBpyp
o8K8YtU35BAglscma9OF6erVkCOnK2u8RQyNyTxs83Xu5x08Il+dAAGHOkLClhcNJoFpRK/Yrr1q
+P/XzkYaEyaawOaCGavu3UghM8c8Fi0SVukRxFEF+s7U8ye91H7m4UZhTbF11KrlFBL589dCttiE
p3O6BzRl5odYMhPNRnFBVo9lty8M2gDUlpGzcQA5bdNyfP/ZW4UwC+iycQUPBxVgl+MwE+R57XXT
cTYigM0cUJTeg/cUi5iTthq9pgNFtxN5Ok8xUxm9hwE4WoQvNdUQrI2iW6GKTTHFGKTktCi4r9NB
mCrVrBFB8N6U46Nmq6frgcvqfIzgzlidGoRswIgZTZCTtjDMIH/qAxfXEvsat8OTpkHWqcD3oLXq
Ndp6TXLfiFE9Bc34kFU+TZRA13Z+jSNYMqIkaKEmEafsHyXOeWYgbXkjDHxyQ2MiFoZRinpswlMl
X1aX9Zc6rKNdACaDFOyL2RFDCod3WaInv55FY5yF5Oy4xryLIHxY6OTnWq8/dDXxMYHRsF+Y+k/0
e+Uy6vIgzlBqOfvr3+q2/u5Mm87sXy8T2q+7gmoh2xAaHWfVcNgepnzqP6wSFuRYmfSTSLWjwdJO
E3XydL//cQiw0i2e1uHVA1RktuHA+C+Y02XMX6xaXTGFUbfjSO0wnZdgEsVS3fdt3REJOs3Q//ql
Guo/2RxsQ1eFbjGWU7Vp8/jDS61qrCgsMNbC1Irvqi+MG5pVMZxVau9Gs/ZdOInaFEQKRidaogGC
Yol44zkpkjtLuFw0/Giaaqo7YkEWpDJxmrTIAOjD6FEZYeWjNNN2IEHx3RG2IZRWBYRPz6eKgJcF
SrgPXDPbXjvIItTF7q/fn/ZPMttNiQZDs7B0CBhjf35/YhiYeKpEzv0oyLomOKZJDpFO0an5g2yh
Cd3YQrzr1oGdXlQVFaNthbf/4mVMe2wWD16Wbj9//80m7ITXwI2sa4ZuqLjB/vwy2sAoqAk9dUlb
FTuH19ZL1ILagrhtGmS5t7T89LPDqrwb7exBKvozOD59XpgtDWOJUuqvX4/+6x3K66E6IRpdk9Kx
HHX6tf3hsjNXG/RcrdVlQA941vEZy4AZ4uicdC/oVj2V3CIQRQwQIM3JNLGHn+YXddQMC0S4Q6f+
Hui2tUHbom/1ophMKoG/TdA/9QPpZUWuZnivAzoY6buUDRE1regvkE/dtaXiGpJ0/+d//bbsX7fn
6W3pHDZ1rqhqa+Z0t//hbSFsUAq1xkXfDdVN31iT15usRprbvU+eo6dHi2jI0fL0lbLgwNRumSv2
58jRSUBolm6jOG9DCCjuOkhpBhqYJB4URFlbBm62lHsH489NkkVw2pkpgBRCVW2m2YMncHrmgswd
hnsdkImSVj+FkHJp8TGpTgZzMQHmraiIKujArK5DzsoG4zSMPrnaozCOnIXVmTUdrND2Q/+bJCqM
sr+vu1JcVABSFXw7aQeDz0VFjP5nSSIEIL9pHGr7yBMnQo3ekm8odY/KhEoMW0wf74SdbyCFdLtq
NF80XIqzPAjphEeoPqz+U4uDjDeXEn9EKstVPJYxtqVpwZhUTTCY4oyuqQfLbKVz0AeNL/Kb69X7
j4/+f3lf0Civj0P19//k3x9ZDoUPEvYv//z7IfggXDL7rv9z+rL//2l//qK/r7+y41vyVf3lJ90D
lMqSXz/lT9+Wn/6PV7d4q9/+9I9lWgOjv22+yuHyVTVxfX0JvI/pM/+nH/y3r+t3uR/yr99/+8ga
Wvt8Ny/I0t/+8aHr6vCHm3z67v/40PQOf//tv8rk//zvNHj75Qu+3qr6999M628Wqwl6YFvF5as6
rG7d1/Ujxt9M07Fth12Ia6+aVE5pVtY+X6T9zcBDZtgsRpqpC5u1ocqa6UOG/Js02ArYvxwpdclu
8P/e9p8u339fzn9Lm+QM066mHvt1kTEEgXrCZi/kaeQ16L88jbLn2GuAxFpi7N9ESUUnP83gUo+f
hG5QXlMpzfPE8m8FAXIx+HVvlOtaJTbElmZ7M5LAQcujvoV8QdfPdpadBgeWHImV20bDolSzNSc+
ChCRdIfrHxhaJsuqGYP90v9FMUrV+cvyQoHHf7aFJJNsD2n+uor7sCPg5TbhMsjEc5Qlz1aOq8it
G39ZPjfE9qDAKknt6ln/cCfAHZcbX1fjG3zGq75TTmlM6pwCv5rGU7Xrmc8sNZImAzO4G7z2cxL1
IVuSpG6S+WnBRy6Tsbpj7epmTaJowOo1SsSm2bVj9OoMw1fUgUri7fsLxVOMnW5mZ9TpB5jI/dxD
AYKqNXz1dWuna/Vtg1xpk2H56czYAotKnpov4x4Zto/+vg4maj1UlPoLv0GCtwZJuwM9FvT4p9YG
T6WnYooVToNurXiQtbqN1Btr7G9xI5zNMnvAoPka+N8geY4hlq9MkhhF4NaiKpIUGiOeVDwyRRM+
ihI9L23PsfROolSZHoZncgjnnvaa0iZr4gO0qA/dr29Rbj0bebDNyfDxMVTigbmtHsIk3ERWtXFj
VBJeuEsN82JE2XcAfbsZi82oYvPwEqMn7MJ/bYBzNVl4Z2oBA5JSZ77bnJrBvxhqtwWOCdeVYmcY
17TOaeoMBz/r9zxvx3xDftk+j8pTZpRkpk0zp1KsbTMkTOxQpd06TN1dHamXIp0ijv17Q19EPqpF
b03+8I5i5YS8/CWR3tGvwH7HzVbGww2a63tLv4szeURrc6uO+MZ9scHRv8iSmGawPsPw0hiYLipj
bejBIaidixXWTwXDQNJS2GkRDGU7AAHLoijXREd7OcHK5Ao4Ylr2o/w4vRndBsbt3ViT4p9w3cz1
NoOi7HOZ3cpK7vMxP8AdXrg4LhZs4Vuswi8l6WuMt2aciGapNjll7VUandQAe01tfChB/CLE+OIm
7V2DuKvM4NCkw7Y2Cb9ulWOjtTuK0kMetquQbFvPIK+DxF1/PPQhQQF5Ybx5AgxP7Stz5DSfLp14
dD4R2PPbSCq7wgf8OCo3Qg+eCGE5k+kwJUjKvY/TNfa4/yN3XxnOWY+U98jo90XiLzPfftNBgs+o
KhOS6TFEBe5Lodivhr9JkuSQBPFmUhTmeb/zjGGTT2HZLCRxomxren51JLe9155xyKvJ8KC49luY
KhzLUwfzJ0qatirfU6neU1jsMZ5/RBJWDrNbfdaqFkciBx5Q4Nxmbbe3s/xO0x/tJjzGIXd/+UA5
g8fYWTomgbWTPlD4L6a0P9w4PPqZt0RmiAuxPwZJ9eixiM9EbXz3I2AlX7MPKzBdP/dTTdgbn4Jm
jSy5Mrk4xLmVERWtp110u3nuUvMWMvkD8M0iEa/FEBFtoi4sf3yrTNJtHHHXHIpKvzfbdiPd9i7P
tINTOsexSQGi+tsASXfulXuck8S3JHh8K4ZZ9DlOjHA2jEV3HeeI1DOXlZFdvAy7sZF0X/mQ7/Kx
2xdd1PDbQoxrtgBtAZK2rPqux8i4aZ5z68Yx12ZTfdJ4/iDto503JAJwzOnPZYZXsHHFt7Dyo6/W
N1Cd4lmd4K/RtERbM1j1vALyv/5U1zCEw+hUSfMLsdS56iWLrX4f06RYdEHxjOabGKP0fSCvS2uY
bPbJBoH2a5+H0NMtEtTrO58QWVfoC6lYh4GnZWDNCRgxTzpqqu9bisgz3cfb3AnuaUzCw/ciYJQY
90KIoFqZzHp/2DeJc0tG+mb6Fbp58qqPr22MpLhQCcxEYrfJBcnJEsLwLHijDXJnGGKvj+22QLFl
eDSB+uhohQlwAgALxskq5WNRy3sfuKynDAjhmC84RMaMw13lNSdCKjbThRBRxJjVP7AGPBHelFcY
8xTenAhPfo6uhnFwi8ZlHiLvmXklGZDRMInztzbetqEYTi7q+8TRDzjP72Mg76qYQooyF4hz+AQN
5wSLiL5/uPGslcwCBcd5v6uS+IAAbwcbb8egb5MR+FU0ya4vAZpo+YAYGRVO16xltx3UiAxM55vY
EQdx/ngk2U9kSCE85+DU6UmQFFWRLZEKRI6SdVK6yqbQV00bXZrQfFbE+NTK4d3yMfTVmAkcNW8W
Pqgp/KczwQR3hqHlNi4kpPmtFXsH6ejnPkMoYHqPxNvdZaOySRkxclssANnf2OQr99o9vYq9dhwY
L6Zt86Jk1q0mEmLdHiFH3wkGuYYWPIiV0g6QOIoJv0k2nkHA6/gQuOoV/625xqMitFudcDmHhSvv
7GOpuc9giqRlv0FT6bJnV3G3IWz+Wtr7pG2nDVEY8UMJPwf+y0Ft7mO4hA7jyIgIz97uNl1K3YFk
Yw3O8tby6ufKYjIfsupVtskKNQzrutaLVZKV9rwmrbWARiRDWBm+xshu3HYOqbNJYCdzve+eSG9C
DTB16hW+unOLR682bqBK6mV5NNLoxQ2DL9Xy31u1uZD2R+6eaE8p13Zws43hsahFzaks/Avzz1fK
h6fCYstI42+n9e9Fn9Gye+0Ab3ZG9NpnjD6EiX8r8kDGzNXIXGPKOyQZmBbTvrSx+QhRYTdq6g08
+2m/h61z40XDB8BJj055B9uPZhG/okHhQePbySx9R0UIz0NQiNRqvZCd++AXRgueYwpfHs9+ioHE
7pGqB83tqDcPbWp/OTapgtaYPhZpskF+RaDN3tR0Isj8i5NUd+aQXUoSCn2zePoKWePanxcfLYIc
1gGPM4UqPjCSHhF8SS2jaxcvBBs0RPQlV2FMImQr6ToT2r3VoEoawwRqtLfrLVS7pvKCd/ah1Cv2
HrG5N9TqNeCsYipina1xh9KuK427sg7OTVVt7Cx4DVv8wJ53SnGJ45neJKn62sQBGlsbBp+ic/7I
gNa7wsa+iCHnrCoWUr4AjWdMPkUzHGpRAGbQhMJyYX1lNgAJ9v6jJy0Ebh6cDCtqCXXr7pQiDmch
KuC6LrdJ3d0OWu6fewj+h3js5gE68WhIzbXP+hpNrIhU07aDvXTrqtzYinc2FWpl1eweUeXhJ8ak
qVtRzRPI0VXFSrnG6xCemDB3fWduCjs911rd7JB3wC3AaWkr6P9VkLiRBthuhKIqeunNBdrhuS/y
u6gbHih3OO2NPSolN+QIGb1FXoz3wDE2sVTGVaT4r1XtPMHmLNee5n50UUU72mQXgov3jPwXdMfo
oPjB8juOMJo40RkzxMzpksth7ByPg24TWMsMT8MCN7NkNQmOTkvbQtcfiQ/g9lNBHmoYoVjpL+aI
U5yUxRb9B9J8nknXAuZTBuLClP/kkCE2tt5HkBf7HDe2WyjKoZdxtOybkWwq+36srBvSyLE1trwu
qC74l8grNerh2S+ZE5sVrgSTTFjyug0KiaUTSHCjWI4dM3mUDltFUxvT3bis4GrAj0z0JXMXjFZB
hbPa8pAl31U9ORMtRvwyR6MLBO87iNVj4kffzB6y5RQ6In1hzNQ+fef4aqx46/txIvpnStqiNY7S
WWF7zmyFRZ4QM05F+BgiosRwV2mBDv5RcTfxWLPS5XPiIaJ5EoZ3XVpijAjRI+BxwgTfG2/CJ+qG
4ERAEgDFUEwhoz6bTj7MCw9kuF9Y/ipJ25cW4IJXmjObVT0iXhhmq2wXeK8uWTeCuMcipBek2gRl
sLd8tVpGfinmY22HJ6Mnv8yP+htUTIBBJoiK7A375MqB7Z8BCDJUMJYTqa+UebkcLDNAiaylyzZO
NIwF8bxxq+JgYPSNBFWqE+OMaix8iyFGkmPEegrFKynRgkTpBuwrZ8MiR1pbGt+ZJlVa0sm2lqoB
VmXctJC3t4nwkHxlaIzAcs5MDUtlR7I0B+TynFtKPFOE+glP/IAaC3bROHkhZdjOeY795FVj3IkD
g+xNHcZqA5Ld1pubgmdF4rxAtOXm9hFEwVYxDXhyalpjMAQJwaQ5mk3t1XVDLOysGCA4ZaN1rwuX
hG3IvXZRHFtBESlFdCxZZnAd9+nMYXWfCbvGden6F20C2SELupVo056YKq+K/JjmlnoqQS+iEAYE
aQhOU9VbbIt2R4YX5B/tQyjjpa/lxatqa1fzo2PR9SsMRCFJFBj1SEjFV6ILFXuOi+TY4DsnlMGi
DOjIZ86tVTC60AKsFMRwhvdTVoRbX4auDNawCbJF3RLKhwPaZbtjN+g0eOcj/EbsgWtY/JuWgLAO
yXNcc1bt+uwSif5JT5jGFWa9U5D+gTIjI6jXJNfk7BeMjCbSK4+4mEFO3RgGtU3vWxtsubdEc8If
LyicwT1kDmHITkPkdFwkx4DU0zmJRbCcOm4Fitqy/8KvStJUDKapK/Fo1TK+Jcpr2dff6eisByNa
Sw8uOQIRFBlOeie45oabn0WVvipW+86E2mhbbW95sD0IKSURQ5JFUQCEnJK4g7Tb553yHOi0Boc+
TVd4Qrnj3AjnQiwNVlUnuQQwB9JOXyiDQdKhHR8zozhrI8AcX6II7CvXJuCHbN1WgyUZKJQ5IgBo
HJsdkS4H3ACSk9tokYLE78TLXvuouHGGbA3OiFQE9ykieGeT70B0k82hke0YF8rbQDEBZJhuwTOD
Yx/x5b7oByYw16BsIlkcPZx06fncxNc/IzONFACLoVZGb7PmaM+grV6AKcSDYTU7ITZN0xM7+SxI
OYM5AYilbMHw6iQS0ml9jcv6jLOe8+kalZxJQ4C4BFbDXcCIeJkmAp1q4ISLUSVckq6pTyaVqWn3
njNeIKeCCIZuEGpaxpzSvK8tbGOlUmmLIh/QTxq8KrM37zy3Me7LqHpK4oSkkYg84uDQjwk/OEd4
kZXZC8bLi5HZn1qpryuFlD+iKpqFxaO0R/BM1JIfhEty2Tal3y2cMSRbIaq+TDzXiqevMmv8Mvzu
Magwz8GviJP2U/bKd5dPpyZTgBRU5DfBAsY8yTguCA5Ggabor0kJh632ipVb4CjXzeKT/vG5IkGl
wpZ2dMtkg0Dr2CuMdb0c+Qu/FoJijLyhYI5v2l41NqmdIRSh1S/Rg7tdd3ZLcSYCAk5YxYLjB2x4
5UhKc1LQziqs8NGQ5tazgi98WbMeLRKhPFG7yhLee9p9h6EVEQ6tfqTQAkk8RPuXcMQewv/L3Jnt
yI1k2faHinlpHMyMrz6Hu8c864WQFCHO88yv70VldV8pSi2h+uIC/VJAoSrTGe5Gs2Pn7L12fRkF
vPjKQ2PqT863QZivJDbd1piKGAnHbD8MAdRyuJpYNTRyYYwIRIWR1gWZCxtWxNVAdUa5q+IhWiOn
v0JaR5ZDcQlg8Mi7Eq3JCptMpJ6gMlDhJjddzCy3wnIbZ/U1ymwXuhhhbnkJMgIwAqYwxyY9tzsH
sXsWTjvvxFAvERKbqNArrziPA1e8skZWrvDtmC9NIi5V078T4sCKNJsK+b41bhHX9xtXoPYsFG9O
ABOqrFq1lgbvi+srzGaiusPtBOwesZosqRQDi7o4XWTG+poE3Jymhtdu48yhg6ibBwFXH9y6QfOQ
UJvnScYut04GxxMdut4u2vNUX2OFwsXL5GxlkT3l4sxhQG5d1gwNN33jXGThSDTNYHEGJHdGMj/1
VueyeJbtOyecLe6fA2t8cwzIMBGUowgIFNsbhhjjbcSguu7FpA4F4EMpewytWMKpvMMrdJeXcZid
6ASP65a3sQwUzEAsEq5CeOoY14GU7BSmfV2q4VanpJZiX9vM4LoVJqBCWreOCXOVLfKBC+m+MNM3
5pkWVzp66MljXBhHACIYFJ2hRK1jx/tE9V/Fp5QIy9WQYpxvvMxG7QO7u8m5VQ+teSh9kF4J/RI4
HFQuPcvEcUY8MoWBHzvi6LbJ8wPIg7Z06HYVVN+1YfjE94wganXXfat4MGYzq9GP3jLCwVZY37+M
iocZElJBx/dEZEQ9QEKaPUJhIZahHyQUd3yGJIZBZPJvUJGKXZ1wlIYaDFZp37WwACPfvRQqJ5sq
c0i/BGqzQmtrcnfJojPXpoPSKa6SJt9U5nyd9hOqmOSLV7Lm82mRWrqUDaFxGtzqibvCIU6sY9N7
V7Z270YgI4TfZhwFXGOwL90XAzGYor137PeOcFQk9JQX3fdrYxWt4TYRLGUiw+fItI5FWYAOox9Y
I6xSmQ3pJgF+7Cp/jaTEP7QzxRiq7It4qGKm9oi/Ejzr55yDFseQPRKwuQSSFf4rJ6KxYgaAe5LM
oNoiILyzFnNLhXuTQA3G1qBlKRNjprCbOFzqDaoDbGyesQky7zzOWE1Kaqj1aMIBCnyu+q3IIAQy
KXBt82LsB2vrlEm3Du/aZufXJF6ipA/3IcaYtRG5gKIIPyChb2cV8SOXDlpiUHM2dG/Oeed7+0aq
G/IqALiTVs9Aj8pp8TFFdsb2g3kMUiE9mgLc9ACWapauyYkfOqsohnjNr7wPcODprOBXHAgJ425a
H4s84TZI4eS1VbixJTNPo5tXA+yeNTHGn1uwH9uyNRBqWGqPOPc9mLHDt2g34+7JbP2jJ8ubuS4v
BfYIMtu9dlX30SbB7bHlRkE1bwzH2PVe6tS0qCg9fwNlCzKBvBqD4pZ0y2BVe/Si4MJ3JIvN6fsE
URcxsLNvuvYoyvkFdW+96WcuQw71BmCnrwG7wMYbu5cmN2syHfu32SmIIO0oubXivcmpx+GffeGC
xjok5xVn8V3W81+QIrDz1z1Su46QDx43GYyjpdi2uVRvzbi6YVoJetSGzQdMu90NXUL1ORjQKXCD
91XRrcp8vIYTBlfYot8wBcknxK7dKhthRylMY0NDXkmrTChXDgk8sxOyD5knqGpb6zsmza358+Oj
CrH2TBUPMhO9scaR91ApCQ6idBCXB+u2ybKr3I7eU3jhT0pxr7BEAltpMb54ETzq8l0a6jq1LDgX
6MejaV3YE+LcwX02sM8n/b2I53euP6IpTr20L5pQPPj5/CmvSBXIrTdG9ePCgH5LTNDgLK9NUXxS
oAAhvA5fEisvt5gbk5XpCZigI64FQ39CPPauGv9tbCuygiYhV5keN235VomQP6OFGuB1qcKQnJ1r
/LcupIpAUjGkSGhImmFGQodo3IvaL1G0VrBRZsb3syKxWyyIJQ8MM7JujO5QhHn2+ExcV7qDzH0O
cMNxzbp2CR2x/WOapfdQvYiWqpNsW0/VNzJxbn1Ano2JH9Lr3C2Y13YddQ22JIAi0O5AZ4kCA1SL
ncTJfeDJ1uVY4EcryBWMrvAY35A0sMtMA2qBxfgoNL5mklPeYvnKBeMzOnyD0LRFtWYmmJMHnl0K
t2OtDdlOLEYjmCgw6mg0YQAHQbZ27G7XQh8yeqDzOfFsq9ieTuEAhkg634jVaFZWj4jVkVya1ZNl
DaAbuBSx33FTNwgopBQrRRs9mwagPbvLss3URO0+BWMiCv6dWECnCXpQAZpgRQyKbMVn13mVqn1Z
/GrjUL/KxP42JcOnpMEwVGnc3v1woGuDdhabT9xfdiRLF+VFHLzIYDxm9pYKo2QGRXbX80AUYgG9
j9n5K0GRkZmv515zTYzbPdL3HT4vt+Ict+ggdgj7TcPaIhEDDdtfZFG4bWq44InAoLuulf6SRaSh
WzW2WcB3W4IGOBkJNbmAECxNsUTDpQdVVtssG55M3sbVpMYr9PbxJQzDcDk21Y5qFRRm9JmY52+q
JtypHHHg8gZssD6uTCnwuaBURSKiOEH9q8wRdHdq6ipkDGLM57WIkJAVhDgO6LqFHt+SkDTHqYLR
0yT9G3LwvbtYhMwIhIjAbePPyCQjKhin3MmsjDZjgUwjMOSe3IB3kuXMnQ331Ey8Iy5FZmHiiDLH
3WRB9djFyefAoXCgajyq5bxX3jffBuZvYUulh9+cSocuYD3iSvXtFzDY6mjdZg16xrCjeYvF4nPX
s/fJO3nrVd+T7tFYABFGzW5A/GuGh9Aypr2cYSAMcHAgCGLjdgNgRNCjec+GeNikumvQF2pzpT1A
lcgltlntipVuiY+JPS5Ok3kVenm1kQmjKDHc2DkcbbtTiBaH97YFFuqQwrJPvP4eZsRrK1H3Z8GO
ZsHOoG25Dlp5gVkp5olbZDkN5gApYnfd0OUP20Gu6zkk7770rgF8xpsymQivHdmw9mHLRGeYD9i5
DpDU4rUVQW+W7m0j5u7sI9CrtV29CgJqzEQ5DJBnOhThuFx9++qoc2vk2BPpySvNb+YQxwdbE/TV
FUfWp9BM1PrKeelcVC1yUv25T/KvTanLbd3ychuRySCkvpVWwQiS9mNWyf5hAjkYNQSutw4BUX2X
7d18OiTg//a6Jy26bAuxdpNyk07OSzMxq5hLAB4DfC5Kiadpmhk16osuyC6jJuqP/dxe++687rN7
gBYT8ul4W3HflmNFuYi8cB0ZRMLGNJ0Zgr/kS1ZJHXt0llwOhQFJU2E+WCGeEPZY3K5PzVzXO93S
f/Qs79z4zikYY4Ij6eu4dXk9MLiFrB152wJAHwHffA/musDvUWP+3vROCj+B2+ja89AX4TBsythY
QSvYGhEWhZr6nmiBauXWc36eKS9pLAnSP4Tl7Gc8uUlmyJOcklskRkD8oQ4dnX4qQcbFaOT446Ik
DDaNi+6a2z1Jnj39QL9BrEeFdRf3w/haoSYzMCddwpzno72rxg6mrTsBXJqmbA8ZethQwFdQvWjo
qcacGdugyoSQ7O0I4cuZZEt3b1TGSn3/lcrYvh3Y3uU1+8u8160b0AwUn1G/p3v+/mRVJjmOOurt
mkUK8Mj/Fiq6JBD+7T0fm+BqRomLwq5ejNWu8cTB81ZX9aNlYC7MClxsqVdtjA4ojqXNYDOn2dPg
9Tj8LP8Qip0fev11qyscNd4MVWWMv8Km8KkeaCn08htgHAKWcBdvHPKmkPBZdooT08MQ5uQgzezZ
mY51xnUzV/7WUBYJveEbxunDMBrtvWU9FnTCwyK5q2OE3ED3L9qw2erBifa6sekRRrdx0764XRA/
47s/OYj2tkkfOps+NGjiyO4mAtDAm2dQMvHScS5P57zQdyDOi1NQ3DQGrhvSalZeCQplqdZ2FEcQ
HnIXlyP5uFClM4Ipur1TGi8+N+BjFGMbiPoQozlUDLu1hjNA5vvGtOqtmMGMxsNFLf1HI0KGjAJe
XTGytZ121TmDu2lUSLvLwNZb2aduOQQHm/j43CK81vKZn5izv5UeDKjGnjO0dxQMtvrW09e/DDFj
eZ7Vny2N/zKtn+jVpvfJaBzCWKkFCzquSVb5xC+cHHqbwsr9Vpomo8kAEqSNnwcsYz7tMfuyo9jc
W2RWnDJezJA023NZPiY+MsbRdAlxIQwTs1gkTqM4UTCATzQ1MIYBJEc2u7RU+vCGVA2q9dF4gKLn
HhOn+uJmNVPyUapdX2fhxiWZfoTnRX1WONlJqfoyiEl4Gq3L0oReCPDykIRnu5p2IUO7igbKZDX3
0tMR8wB9bTOQLKkl/SDe5mO/airr4JnT0abzM7bTnSY+Ka7Tg4MBbagPJUhdnUS3wkivtY5eBmKW
g47EsuSrM/ebqshu8qhHDtCM3zI7eLJVuJOwepJUfJY1c7g6pTM4ELre9COKiNJay2xY8Nak0pJc
j4p7YKDdZ8GnXMwvVpQ9VyJ5ZS0w2XgIE4OKiUqyZMA5em/a978Bk72pgLpMj3lAMy6YfM7vzjgr
E/dEkswXIgsvGyN9TPv8rQdhgxmCKYjnPxINCXaBV5WuFsqP7DaP2i+1E1aUMoQZx2P+ZjL8WQqR
cWaiOXI08/1cO56VnXQBTDsR3S6N3btiAXgIdFKbf8x5aiR1IaKtP3OY292rM+IZrcTZCv2vWUon
acyyJ+F0942Wn5Uhr1Iiyox+oMvuvv4DonWLyJ3xzCjTZ/AMpOksiCK3vVW4ODalSdiCLGbi2XkH
JSHfdM23VqifE+m/oUxJxyBnFMKw008U1Ixe40pxSmLCyfOz6c0Gyv9iYOdaGpDfciq2oFy6twMJ
kFMEpkt6ewJT686FgJcywVXZbdFUr7EfvPxj6mr0sA1GbzsY0R5I9wjjOGDRVxF3ciO+6REHTbrb
dq4MMbnqgyybfjur+k7ZhBnn9pnJ0DEwSDIyuIdv/Ql/8zhA0SrqqrywmNsHzXBCr+VzW5btugJD
tzK0RjXN2GU1O8NNpuUu0XH/txL43xJd/lop+ZP+8v9Nl/m/UHQpTAGjdhFM/p//lDj+i/by9Llj
rpT8KL38v//Y3wpMpf9SWinXRHWM3FhaCLv/VmDyvziuRHhpogE2XUdiDfunAtO2/qJljQBTY2rD
R2Qhuv9PBab4SysYaVrzDzqu9vS/o8AU1s8GOsMSjnIcG9Hiz0JoX8Vq4FCiecE9B/AQjGOjAdnS
p19wvuwDS+57hzYhg4AoUheRAP4qybZMoanr0CQApA2PUJDgXqU0vJh4JjG3v3w/M/a0GCSexrSw
SGu1tnaTvwBGuK9xeylR75PKeBitmoudph2kkuvBoNIPacNqajZb31luSLPRz+lfIlN2msckzr9W
mQ29l+D5MYx5/1zrSorm3MZUj5muqw2SPzoe2FICW53iDlvM7FHQxYGMN+Y8roQ3aQYC6ZaOTLxq
oLkbdXnngZX1W820kml1UUanYWif+2C+9id5qMI3RTPAyE2SxWF1z/68auMXP/wGWZ7Jh34ZQpdr
+Rg9R+K6st1y63T9Z9L8xNosHmvHenNjTlrXtm6FOW8JrKWF3MQPycIlqV3UkaM7XTOkNrZkYhdr
Ly/hLU/tJxH15kVE9bvkxD5lpXs1K3s4SumWL0xC0etkcY/7vK4/9aRW9NY4EbFT14qmOLZvynoJ
3SOQDo1LSCqxX4d7C/gUgJQZGs08QMLvJHM0vsOHLBmaoxM7u6gaKqgARfE++VH5mBlW9MimGh9E
YZ4ZpahFvFPs/3+Jun+9C/0v3DoszB3//aax+kw61+e39yb8cd9Y/pm/dwzP+ksqm7aVpYBYmfbi
uPl7x9D6L9PSSMBwaVraYzP5rx3DWoTewkNzrNi2mPuhTP7njmGZf7kK35fW3L08U/9bkm3xwQ7E
LuXR30PdjFFUO3J5uJ8MFIE1ydAgkIH5g161VcTLSZdKGVt7GoKt57OOcnMko2ApKkcd/smtKj44
Zdj2TCToOFW10oJcvw9PkNsiaQCfoVT1NRpm4W2zqA5v0Z+sbLm4BXPeD2Fo3ilvScjOmcQg0HJW
Y+O2K4yLX3749f6pav9Rxf7BKfP9efjOBYp5rDLO9+f9wVIC1Hfo+sIJDhbY7h1BsgDysMaBc0Ev
q9QXk+Y0tVfUrX7/ueLnrXvBPuCawmiKBx25spTLg/3wwXlfE/YkrejQblRc7HymfxfeDEc8xAew
8obswW4Hcpio8OllH8p+eIEOhZSiYNhV9cY9ySYkVXf94/0fnuzDV6L5NriLASsTWnDb0RyiPz6Z
m9D3TF1dH8TQP+qQgptoCW8tuYtR6jblRZLSHBgOwUQCTBbM3hUBT6OnW7RIgbpCfy7DkHl0qS9L
59S6Qu9+/4T2Yrv+wW7FE1q2cJfDTynJf35wHiRD7/qdFNWhGvp3qbqKHr1M126XjRdBaR1oR0Un
Yxo2o81B4LmlfaP8qLto9GbIniyjeE4mSB1V4tBTrW+HwABq63kJ83FJHlg/I0WIiPpkVr8a4naJ
GED3zQv6wtQ1r0x4A9qIDnPJwFkWtLOypDmnJtHfXdkXV3K54/fEjIiq3tCOMe/jFlnO77+Ej+/y
9y8BVQDbhsURBJv4558JjwIWl9TkSwDLtkKThIwmQv752aV/uWstB3MXaSO+BpGVzs7fbh6qwl+7
P76bHH/8DVzH5r3Rjm15VDsY+H/++Gy0uJs0TXro88w/iQhrgHejBvQkoGazzZjX8T5Koz29fE2k
BrPi0G+O3lAku7RYOgtpfzfr9A8ujqXs+mlp8FgmI2upeJWFoPj68FidKmqDIO9D3ebpIpNRF8Cs
ZmRVq77cTKKwToNTt0fLohwYUV9ten8KdjhW1GGKg3xDYN6qJscDCBKigxQZUeGZ0Vn5zXUlyOWr
7WTbuq9AWjYOcxU7wBppAx+f4H8PwXRTOxnntFOrDcWJ7pJ655Qe6visfEFFcvKG0j575LqiewCX
nOnmEQpUcjEV0t9pIAKkYhdk0tjFlxHV8g4pTLWTnOImzdez1vMO7YZzg5KGRJm8bPY2WQnwhX1z
BTbWOWl7MFERluRJDcxl0pgOkuna1zZ+uhOUF39FrDbbyRRtA8AZryEyqBUcVwSCJG9wscTF//uF
an/Y8peFql1TC5eKGKvSd4DBDzudUbcaK24HyqMs453QPf07aEpz2cXHOmj2YR2XVyXq2Hyiv0w8
kXMnZ3UKSNUmGDR0DoPZTMtsLN5hbOOU0uURnx3udzt5LIfpiyL4dE2Zmtuxu9fMDF6iqlrbLSFm
RRW8uqa7t52O7Cg6Xk7MvCZvqzvLRhry+79ULYvrwzth8jYIXstlZ/+4pzM5EYzQIyCanv2MNx+h
D6GO59J3Hu1ItSw1JIYVAsClrw6lyfa8s+vzptqZ/xDOdcVFXibMuQwsI8Y0HjXpD6jfFYqgQIp9
1KRo2KUDCBas36Zy+HHl3Fx2mCJPMrz30R2cnJbpQ2y3oHhlmG4dP5JHrt498tGbuR3T+8ic0i1q
NYiVfmeuJ4/eML0MuXFJv3C8Jrqogcav4o7uDWJ/ukpHmKD6dpDapBFtokyqSEFJGhclV23LJ7sM
dgwIohVoFfXZJFbSVoBLmzqtr1QOfFegI7qSLf6MqOxvYtaqzAvc/ZG+rw0Do0g0dCT7lN4utqjk
R+2dHXc0D1xKFM709e9/pg82L+y0tunBdsBMyham9IeTl7YE/AQjTA9BHfEB8bSWi7HcXEakfSQP
v/+0X2xIy63StIQtPVgby//+w+pHkqe6kVV0qEiWXk8LUM5Illkd8sodEgmHDoZnXPKk/ibGBfCH
Y+JDmbH8sVxPsfpxnttCWh+cwGpsKhYWH29nRXA5Vk/D5Gx5VsZoKBc7XXV/+HY/2gK/f6KQDgwQ
gQXR/MhMwTFPnn2LODsd+vhMb4MZwCLUNSdoVD150f0YDKDZK7kKQx8UMctgVzg03PDc814a3mHe
7OUgamAAwy4j0/FstcJfySS/iUsipdCGS/C7Y/mKVZlOFeFMtLeIXfc9Z6RlOPzhJ/zlWefi1FNY
BD1JTfTzb2gMUsU9rqtDV6Bgome+kS0SzRhD4dFHPImwqb4w4oaYsJBXtwhcQg+6gXQckV423WSA
DrPpmOVd9YfN9aMB/vu3zVKWjsd5h/P8Q7FmZZJef6hLxI32rY37Sw3G2WHIu/I8eLpSZ6fVIYWs
uDO0SP/06cu//cOGx0UC+7iGgmB58sOn56RRN1VmMUKuah8427i2C8c+8St4OYmPGZcMkof5oT10
7pg5AjWiGB1qJkA0BIlAZ9j3+9fte93x8ZGUJSy6Py5V30ciQKWTdHYHSrA8R8xY2s0uXiaOaaA1
8fUvmjTwcxRcL02/S17cfI2e0getBYcrJT1nYFxVAfjxxXEGGHm0OrLuqsGbzgk80yQoIc/b83Qu
hbl1hu6xq/0/lDDiV18qwgqkVRBohHI+7E9c8f2+1255cEJTck8yVzESaHDOI2ie8rLoSPoZsJqh
qCmOTj4MK2lNwdmqycbzawSgcWr+CXDwq2fyJP0sy0Ttp76ffD/uYlQZJoiu8lArQ60Mm5En8w+S
vXOjOBTEh/HVpNEmNem4DHDgucLRjxLmyP3Gc9LbegAxNSMc+P2vvXwVH39sZheK1B68N1xqf34x
S9H4Ohl0cSCVle1zbMJNSYRi2lP0ZPUzBNwXf1DVH+4fv/hUuuW4rJVm4euPxmcGVLU7ZyGO+6l8
nGQqzkom2cYG1E8KVEyhiEjNCJrkD2v7451xedlBeQhB34+RvPfxV0gpow00n+xDwxfax/bZLInW
kOgDjgJc9irsyHCibtqXAlC6lQAsDomELBzuKEFAQ1DAhFgHnK1rc67eayP+04bwi9OOQ55az1Ee
5vSPN7Ma+3E/jm19IHL9xm+WTDVRQurmUrseetM7ENIePThNc/LQt+/hz6xbq53RgfWnAWrpOZHu
VYL8/qLIuYorq+63RUaK42BITPT/1be5+XuV/Hjz/0UZYDmAnij/hFBCfziYDXZvu+WackgTIPLT
aB5D4PpTkQASh+nw+w/73ln5sFI5gpdWsSfpCn9cqb0d48lJgvpQ67Bdd9NUH/LBwNfdkQevHiIo
RNh2B3ogANPL8YL2HaOKrv/DD/QdqfbhOWyaUsLikkRZ8v30/uFFLnDFRoSF4U0LaTPMjvnIA28t
YqYAhUOUry3jZSKWrGQFvvTDUO3xmoCGd9qXaipHeIspAOb6bUy7HCBqGVxhzqF9oZPgS2jTwHXm
2WOK0lgH2wmPfqGjcy/IOipC/GJmEGDk0WqVDZXCS4T/w2uDfqNRr5PElFh3OMxiusHelwj9nk6F
s5K99Pk/xNwbl4tu0tDQtqu1l87m0QoRrJaJ5+ycEYEZqpbLhOi7bc3YccuFZmWdnbnZT2WFU1qV
O8/1eDHJ+TRifLq//4l/UWlBYXNIKbNo7v0LzA6lY4UuzIAVb+cOE33D2giRu+tpaOQhzgqii/Lk
D7fw7+Xbx58TEoQr+VibRuGHs4IkEu72U4mjTwfTFwImsC75fnlfWUi+KwpaotsFd0Qf6FJp9ByD
NfE1gVrPpfvctWK6iEoQCxZpdxiE0ycDAPSmift+OdzsVVZZBc7s87//TfHEjEYA6/HiLRfGH9Zg
Z84UKarND5lDvZu1vnG2FztMJhyxlgweEVI48x9W/kdq07J5otR0SKpzbbW0B37+VDtx5FILZ4cq
GRiH0EDaNJ6htiDIXmL3fQ6q/GoKdbaIW6aLWbL82/LVJV3peTTxqdidnx7zkkt9MTdHoouidZKh
tP/9d/Or09+WrsfxLzz1r7UmuaGVGk2VHZRfupcq+ySdqjslKQROPP+c+oaBNMUme9IrySkJiocC
3eV9P3cPJkX0pQi8i//JI3F5of4WlJkfO03oNHFD44Y65K14hlMjjrZX3TYZkih7wkmuTfjXdk9H
zJn9Vw7hF/i7MeKQEtJzcU+/++b3T6SW3+rjsqczaS8tcws9yIdzP3ClgIQpiV8EDLphNA1vaazy
O+yHIdour7zsO6YnkW8T65NK9bUl84TC6pCGU/2Wk5iQkYQ41u25tWnFTMq1jqXn2wciZmPSL0Dy
BtAUUptcTVcv3kVb6S1/Xbt2emoKutuPojwmBYY4YXo+cD8Ml6GrrPUsSIIromTcpi2gEj1PziFd
rElxNQMxBEW1DolR2Bpd4uxGi8ayBHe3QgroA06OkpNpZc/CYhQP5yAGJExKqVGVNNSS4cgOMhw9
v05h+ODkEIFGaVHsGz271wQ2GrtRTv7KoQO3rhtH7yY3s65B9RwnMX7WuZyubdJCNi261HWSj1du
jqm3T8lcHt2KPIgwe46MP14JPzb9l1fPIW5Sw/0XQMg+7lIAV5rWyU2wBclobb1aHh3XOdZ2HW3h
jAwYKk0u4o7zmsBoCGlbrKzRbo9B2tlb0N/iD4fxL+q3pbhmGwCR49GR+nknULT69WRBlSZJL9iM
/fxUDfhbZ4Ecy5NXceB9xfid/KFq/EVp5LLUqVKXiTLDj58/dTIryFXWlB7yOaOFoudbOdlfJqe8
rqV33baNvVIG5jeTpLo/bCruv/7FMLNoKILLoenBde3nz86iAGECbMpDWE24HluClCtvgHIZwjpJ
p9c+5ciK5uSz03TxBlgVqv/YPo7pgAUkoM8ZlkRym4T/bNIdaL7sU+qZHhMbvGho1wwOF7PZlxXS
M9RU5ucAGP7KCcb8bkqQnDYp8nr4rf0TVKvB/uriWpCLgykYVHAwGqy4cQV02hM14cWJ1JQfsbzU
lf/sxtiemFmtIJyCxh6JupiNdJcmYDmiLte3UEy3SWkicLPc6txEQ/lMK8FmWJuZpONGAq3jYBlI
xPMLNFzDpuzst99vR9/X78/bERCmpT8ABIm6SH5YUJUzNe5Et/9g9PKZOB0gACK+KEPPOHBnIui5
ybsbU5R4py4Tt89u+9wpiCt3CN4uUOE0jRq2NSG2dNZm9xhiYkjjRpPqi/SIHstFInwkiq0LjmTs
1M6aaCAVeQ+1zy/PdJe4jenmEzCayznvrnEPOyvQgz6RHaSVpx5t0TD2aVaD6ygoKjf4QC86dNyr
kP7aomslszKcvAN2SfwQxmvlLDFo/nCJdQlwjvzj+MulR/Eve7hyQUgphoGmTetwuXL+UAWQztD6
QSAKnBbcbFXklTcpjvRi9o7ZkN17RC7cFSI3riMUbXVTlUez8wjDZHL26Pmvk+ehsW7UE3b+4dQi
c1yPhY91ugv9g4Nh9CoYrt0MQHQCZBji6Pga62MobZABCe1Gb3CfSBM9uYQjnoLopWp7+6Z4h6xU
XqdV7m1lYPbboE7fYuDETlalK1XiXbDQs5XKP3hQ87Z0GklKJ/8ltQYSq72QWG44c6iz0micTp2Z
fbIHvTbGgl5bzIhzxObaevFlGX6H7znZHvTIVk3NQ+3NM+iR5JE8k4exsG+YRWFrxJUcIPdG+Gfd
aRSSQU14TqxtnIXeuiHvxe6MZ7/Uwdkvh29BDgC27rxdm0Oc1Q4u0tCmZyWSAVGoU6ySan4vDRzC
tknySo5mYFX4wEEG2X6ZTeJL8N6RtlZFhyaeCDKK5R2SrnhNiDMiy9rz8fWM9bcpNb7C8d4arr9P
wvQbyULf+qCt1wNnEwLAZpOjO8flshD54ppdw2hJ2BTZuSo9vFufUZkGW6Kf32MyRnzsgO2YDGtr
8G8dv7BW3A0xK3KXXremfd+5uH7SFJFUWdM1b+SjrYuezQNkNWTbddx61ZaUbrVS77bDJY6RYYHF
/qTzRUgSgBMFHXWvcM/5mb5yNLz1Epr07IHni1NqZu0MMW+Gn24qVG6RJB6MHWw9pKA7TT28BCRi
MA5/D6k5IIpbj9T621aEp96fjU2jSa334TRvZE9vHrzYW9RjKC1QhNG1NDYEOUSc9TaKGpPmUm1U
5K5xUcK5kA+bOsWYEGrUzbicK2/uCLcisDlbYqgz6E9E2l1CfMeojiJGGNXXpulIBBsBRCg945mL
1BqBT4PGZD20cXXskmhNQziC9WNtizQYdrMtmpuBgHIAJWdASERptwv8M+rXKXLyTTPVoKtc62Zy
vTMxZfmxmQJ9aWQkweXICLaZ7BANhMaxKOxym9vFIQjFNxsxw9mKp3g72pW7So24R/hpYrnuvaOI
R3uv8+rZMHK51SgOVrAiCM60sYHmvQCRbeZbLlNEI+TtRozDV7soX7qSSDy3tYoNJSdOhImw6HIy
TBR/nbdREckn5YQqFl9ZB7YgQgyz9rIK45J18iPQhWZwO4yEE2ZBjGl86ust4KhARdWVpz9ZmU+Q
u6mvWN1gKWhN0ZgEW9Ca2seXo/Y6lfg187fAptbDfrNLhxy+/wBhhwS+FUjMK7vk1wyMLqdurFbe
jJPCeUill0Og9C2WUbz3bKLIaYO4+37st2SGOldF1dygmSbhtLbgv3TvBIuf02a8qtrpVYTelSHq
dtcFQbELhifq1B1Kp0dll0SmpWd8zCxAbKp7oaJ+5wcQHrMGbUB2CAPS3eMwuhjS6WBZL0k42Rf9
RNPVijsc0HSmRBR+zSYcbEBYxBogl5VEFsGa/rWnIG9j4STAqmN3KJsLopdMDmx9AiB+Hep8R23Z
rIxKGWsTKXXd+e1JNHJtY04cVd6cBHWd6yB6TdIUOabh3rtJpC7pz54ZVUYbKXh3FnZ9Wmp3Z2bR
dQcRA62mFc7DRjRAt+K2XDngRza5Xa8WJd7eb2BOuKZ/MVuquEyK4cYql+U9N2esq1fYDl7sUR8y
3EdzH5KBHgDnq7qvQo7QcHrChf+Do/NYkhTJougXYQaO3kYAkaFS6w1WXZkFONoBR3z9nJjFzKKt
uzIrCNyfuPfcxbhQctnAT2cmorentOnH1N4+zQDHKvmspIMyqJgdecQx8pTjl83t/Whkie8XDck0
OvG76uQKAyfxf+HC1cKZ/Z8SnMhyqPNE6xHbMsMjUoU3LOLV8LXa4oK/o6KJLatd6ri7UQkdZekC
J4zaSJPVB5iBcdRdxnSPuqW9eih1Yy7CLCoHR53MXH+uNdZn/Gyuw9MqrPY3dF3CzUPybIpHrqZH
JwA1Qp/25kFcy962laeOAI2kQ4KA2ZrSoxF3m6vXTc1ns6T4ASj4I0ETCMcn77Dt8Pm4+ih0DuIC
jbOnekI+wuALdOALyeuvdNL7tbces5m17UThvuoUfR5iZ7bEOArdfW4GOBIYa/T1XzIVSQQPTBJV
2/aV1gnRnsau35XUIJK9AZwQ7y3MhL7TbrmvAHlE/u2b1/nNaQMrVdVDfdF9x5WwhscQY2XrdDa3
jrJ2ZkGfOZQKPbH9C+XjLyCVDyrYV6MnDouqj40SFmRjW+LZ5MYgtePCdhSQTynupF2fh3Ehv6X5
BAvz7DBbIzT4KZ+0ye2FbyaghVeYZ/fAYl5XKOUGyA0IRDaBF+Fjm+L/qe0P18LC2WyQTqp+fu2m
+p3mBfN2Ic8FPD+nMd7ahS6Y/eFfzwIBV8kUdJF6dV2eoWFDTlz9RHX+lSnQ9xzKgwpRotT85t1q
ngMO/LlfikhCJ9jbZ7Vi8s6X4Tt1ho/VCI7GALNmCPOvreSWkY+SpnRnd+XLMkP8cTrz6Pry3gUs
79/uWIMBHGmPaGdCbgIM7b1353RLMhfip/e9RNs12HiLaqoIifGw7FdJQtU04+joUs7wmfzgDbq/
w0/LUgoB7Hm72qLYsYMqPxQ2cVYWjD2HHaZHvKkBVffOGcS1b5f3yZrfeA/B0WMT02q5GGWzryfz
ybW2u8Exk4Vc1Z2dtf9Es3LJUsh1FjelDwrLlNN+3JwDWZkcr7a65jgEdyIr96LOp8SfWZavqXFw
RPkOWg+9GPfuHjAdznKDVJ0RS0v9suj8Y2IrGKe8TrvZFTOriP45bBZzPwAGhVQ6/zilf+6xfbtL
9ibJzzsQ5M7ES5MHLQEdgABaIVdstNmQ0tgdgQB0c6gnS2ZLjB9AsAGWw/RESVGCly+29TQ3zNlK
a5wPXRtAqZnhT3onMXYW/y48JDgFFAOLfypVBdQA4boLE2bXQ67YSdACzUjyh99gl/WYA9dB8O2E
b50REIPh3Cwdwh8P6ZYTiov50crv00B9bIRP7PuFx1isHzTZzzi/yBwMi/6AyJeyDQzpvgQCF1rY
bUZUp0k5VA/Qx25RW+1Z+tspyILHEpDD3HH01nL9b6y6itRKwJmgdW4cJ62iQLbEWglK8J47Imm3
6ig7/3dSBaSdMQ0AtWNLachQh14PerRIj9CQbMTFPiFQMPtccGi7BaVNMgWcsANBKdENpnPNAmle
VveNEfF94M3Xttyc+P/m93zlWXmQOLVG3ESc4+Yhsgr4dI6mTXFQohaw1mWKDQt8Sr6UcTGQ1L14
c82bkD6CWYctZ1vF0ZttSNwUvr01dJxbawS4lWnyAqX9lk6hmq7d23Vn7cJAg+aiziICrLl2tYly
n+JqbO+AX6+cRBoJDiUOxZgd9N2TEt7IQJowA1eJZ4Zoc8QwM4tFN1ADkOrljRIGCSV1u+LxBip/
9IYS2KVqWJ1V/rnFa+R2JaIfad4byDAtgkx3BPtMtNVo2xy6bS97HPvN200c3vN6QP+mzirlVb8F
y2X622XwfN7a29p35J4Mb6BcMz04nl7uZlv8EJVWBSD+gxnCx+L5HyVRfjtfN4IX0b5fS+OnX9J4
y+z/wMO0Gre/WeDJGqFOVXjyhdFAKK0TJmpU1e47gH3sRxDZnPlpLNY87l3jOI3VV6j/yIlCCXn2
Wy4WM+ZshUQBy5rfjU3PDfwyH8wif5DpcvRDgFdLzUsJA4Zq+deBIWjXCgfw4MXZo8j/LI4Kz2xm
JlZr5ivPlIQ2Lr3tJ51T6roZL2cjYpduK1w2cDE95bMcKSNmale1iasOc3REQfDJ28MDOasuP8Fy
PmOfN6KtlZQe2RpNfocW0OQEM+xd35mvzK+pLqUNqg1Qbj9/VkH6LG33Z7JccLdAiYTiYloc96cA
vFKnkJGgJZreLY+7jWu/vGtl/5AhhtylDZGKAXQKsl0X/KZUHVhwt+JvajVvfJz3GIcZhUD6Ktvx
Xrr9M3FDnOV9M+250NGdT4Ri2pW8FhVI0i3ViOFHC3mXzfoIfXpgNDf/KZiSMF9jIohOa5o96oGz
jPEMKQNz3A/pL6NZZF+e9T5I54nEzoPoqCM9Y3qBytzg2hwwwhXYrrrSZBYXnMKazl9Ri+yGIuXX
Y6ChuxOx6m/Ag5bUf+gF2IMpyNknoqVvugdNUnrtbBBv8LqsxTHUox3pFkoKrX5CUXAdstXYWa3x
sZXm3vDxrKGl/y+f3ZdtxnS/+ewxwu5nLeF4ZB5RbQFXgxF+pe5cHftUSRi8oRnxm0NdJSjLDm6s
krq+dRfEGpVQEzxqHKBdSbdsE7a4Q0BkASUseVX8QyvMn0kUAVyQ0y2Mo/cb+MUWLX5JYLSDydTf
zqF2iZ/rPQPn+ToQIo+SmQFT8LB5zQtStqM3Db+phYSlsvKr3QX/Jgca2SKRET8A5O+YohAW3S3N
SXVDelGVXUJDRfVig3yn1yu1B4aq3i5O20MmyxjVcirzs6GTDSFoX7D6e0dKJln1kp+9hXTcwf3Y
Mt6TTnLvzRiLSC5Mq4ZcrMDCak4PCllnvoGInD82fCF49c2psorXIOSPbtcMNGrpRBjWKZf2tnoh
/SsjdqpBoSO9D6jxJ2N0X0sB1ctgVLaz9MpOTXl/jc39wZjnEAxSYmX3/V/ZWVErTcK3t96MVDFR
RA3hV5NDsoRc492islwxJEfDGGvWvD1T+s44ZmvGqK+q2P1xos+Zohj0g/aa4vq/w1vxMftciqr6
4rpMtq19cZsomxd3T8TNtHMkBYgF/2K38lXqtnfkS6AcHYfmldNk14oCSCmHEvZ1jnH62lHqt9KZ
evrF9Q9zXZBj5ZoYjVp2RP2YQOP2ZjE+Azu6gpeaCWwP070ut+mud11wklNkNWUaccKPh5KyI++W
vcQa35Thn542Msp60jA5nJ66jDEC0dsP3UKTthZQWsOF1CwSbJjozrGVoXRSXrAroK8VwKkS79Lc
iM4av3Dsl/lfL+8JOmoVIqmO+k5xPYMEBED3ujZ9iMlaIB9bW4CgaSOSNPya+/kyd3RN+rbKZXgz
JAxdau5BeRRrAHqvwk0tXbcjXU2+ECMHWydf1K5Z+DuRc1rsVCaffZRW95sgq6xW/g7hHBAkgty4
ZAkCsq39XNTt0VQkwTdwidUkfjcby3xI74xW3X7gnkM2WkVZUJXJyE73VqhTEQSUBbnOD0oJbk01
qKihCMDuTAlkMfRnfeQmqUHEUzBg1XTnezfg7M0ryESSuTA7gOqjSKd/OO1jqATLwSjgQGGMt5Jw
NtkUgxKqkQokDjO3TG7OeSoyylQflIZS2+PEaU17bkfruF11scZyrBzGprxjUDF/LIhHbGFoBmUB
+MlGuEmQ9oUuqDt1Tv9YbeR2ZP8H6QWivbfz+kUQbvBctH/1CKPNUSluz6aINtetT7kx3zUmmA/H
2GAC5PqxbqrmmOou3DeD99LM9DymMUc5avO9VxCdwiFcnauav0RKQyh97yVndMQESkBgGdD4urZm
BEMfCIfxGQM6nPMOmE1RdvKYZjkTMpPvbKiD4GUdp4MpFi8ab4SDeWGo1pRYjQPjpeAbIi2bMh85
FiJsykekn7UWJynQRLG2gzZdWz95kf3Xb7BmqxpYh9XKB7ND6pM3OZzGod99w0c+roB7lXEXtCer
bL23wB+hPNDvJVU+7WnFiJ/ie7YLpPW0Vuo74CxKyvXm8x6HnMCMJfE5uLoZdoYPIXaAm9nl/lfa
F6850TPwGF08lH6IHRofSJFxh6f4vHcB/qyY7TDQvXqvl1EyH/PutclzQJv6GxjdyYJuswuLlWsK
b29quM6lans+a7xpsV+X4AsG545BdHYSVHcXeAJaT23cp1O6N1XmMNa1Pw3cYrCp6wvXMfqUSX6F
BqT2dlvPMic2GJXnKy/ecj9XrzpcmKreFFdLHr5tvslAOTyCzGRRN3pPzK6rhH1bAUMkLw6rBd52
7t99Fs7QQhg4GgTF7JXVIIqW363FYQ9DGIcqTGIf1WhstBioAzVfEcVa0LC64toV97opxwPBua/o
eJd4UZQSQWcdFkHHbofWvvQLmQDNhPwwtGCYK9RsToa5xBleqiJEHe4LneSZTT/T0AmH9NgtQAtX
Oyvi4gGPv5k/BuHKmnAZoinH/Y92It8LkxbBTkMotk733K1BGk+CRCqVpzMW3dFLhOw/cjMp69RJ
Jh+G3USJW9ge9sSbuMCV6UmNmhkGW4kMN8WwrPaFHKIG2WB1E8Nb3t0i+XKgdAqfOYJjaaZIqWho
j8uRmZF7saGtLBZhBKJ5aHEhIyf/SqmVX4IGowoRHffLOJ0zp6SpZHhr2dOlJQeIRmt1rjkggZCw
3qTqx6MG8RoRJANHuzI4EsIqSArnoaiLT1qAPlnQ/9fZoG8v3R9jGTnMRbqiLSOjmCkGGxeAi05W
z+xHOmTtExRUa32fRXVvBTemS7VgYW+txEWaceLEON1CYEAFWq/bBqfBaV/N8aHNh5NkFkSacsuj
m+nHslhn3hNVGSoFZ27OgaquJiNdEvYOAa93SDTFHtW/DSeiODdINpjRghixVLZCcMnxVebLySwj
YtKY8g1UWB36nUgK77Nu5foiQE84UILNvnkP1cjp7FKnEzIHhdO5OBNSHAt0h24Q2A4B5AjfPsEz
+xT9kqxUr8S3gueEr6ubDccoKWujj+9/zBWGHMd/mOhw/dZIUtNML4FxYFNlQVMAiHujJBfoJ/ai
raA3rzajshtT1fHXb2XleSxJh9uBhNgJwdTeLWpS6qE19ROV8LKO77odu3gxGXR69mNvndGufy+V
NhK/0g/pVwluj6ydlecxAaGGF0IWW+X89jgL2NFUVHeB3RBteQPFaXatA6nXIoxNm2+1sKrusPbu
HTFi+17n2Z0/8W6HZvbetcw/Bt2pxOrH8a4LICVMIriGck4B5q0QmIs+O2LU4m5jX00nltGGOOlJ
zuFdn/Ejgm3+ImS0OMs6SOCeM49UrHzXbBuSWvT3Ware1ykeXFjXRet/dDkPJp3bB+Gl+qQMiFCL
/7bW0kEfb3dR3hYkgfZ9hPIAJFcurLjHHaAMjHt2nx91mpqxP7Qx3HFGRaFk3Feep9Lf9tSsT1NK
OjpBRRfT6RHA10Z5ph8/hJVBzVNX865wt2/253HYUurLVFwz4TMbzSkWg7GL+rnl4su3RDfBfatZ
aBPWClaP+gPrU3o3D+1HdmOvN6D+96wrDaVgCpeiI8d7igvgdIk7OM1+hqTuUTRFWUijQ4FuPk6z
pCIFOLQhTziX5WgdYUgyi0A6l7hL4O0WJDjoSRdv1xbLH7Oqf1luBwkYUu942yH70givnkW67Y3X
D9F3SDZd/Zn81boCJHWS3uRmcQpqNrQk5sFjDwZfbSD/OR+uqvYcKFMr3KwMfQf+G9coDmqxmNoV
RGcYQwYiBvqQQUPZB10NHYWCWlRP/tJf3KpLciadvrVkJx3edmEeY0lWL/Op4C9zyB33EYhXexCD
U8CoMzBuF6F3HBuyt3XhDJHdMFv3aM3GaWvujfxmoZi4SSli3sPrlpO+kC6yid153SlOsJuRo4tn
t3mc0m5KYKqoeGoYp2smiBuvcokqdmfU9utQN38UsehxIGYKo1TSDrM3DfQDeNsHdxqd2DXaoy8A
OBM7yR66eMjybj3aRvaJEAmemmTyGFS2SpbchPiIYLpwm39pXhDiB9ufFoQxcC5WkDj+FZ1Xis8D
rYARtEts5rO+bB0VGHaFywKcAQFkvtvGfnwMbG7TmWhGVsBWMjpQFwovt5NMUqJtCnrX1vhePLbz
cmV9t1ybxn0BC03b6K6x5XnNw///bzWr8iE7jGQcQC9qeo73LeLts56zwO8f+mn7ZPNRX92QiVuf
125SmbAAHSb2o4IvUxhjs/cs9wb+QzGHDInVYEYZT1/AmnELXsHasuZpe3M/DRC55AgnRltrsrbs
zOmb3NoIT9AQWYBORgp5rERc0v3tN3a+22JQEaUNtylfu5skf4bZilifdZQSDA3ttraOrCwjw68P
YdvZRwqpfQ8dJVFOV+xSU/UJz9zelYznjMl9K9gGsKYyXrIRykqr7BM7IvGmfpxBtbHjLYR+WEYW
44IcRHBqq5E1eEkGsiT4LIQobTq5z3W3iUdzzb8hi+0p2fxk9YfpbHDwbekwnwB/ssieXQJ8vA++
69xNgboTU8+8CkAIcFC2bdFMbshiBiBjlILL03Ippj0i/7ov+aQaGHdV+M8cQrz8+qDb6RZ44l5S
+wm+tgRayvg3CB0QnEaqDo5NWvrUQ5ciCeCbWu2yDZTLtlJ/+QukEWyOu3nt1JFckndoItZJwp0N
GhROekZLDDRc7jJncZi73JIPp+JUdt194Rpg5mob8KJukhT0IMYRFFN8sOfJDrt4aEtmGZIfy+in
MMRFshLoiu1J1iSYcxfAkctFBJmLrro6M1N7dvq83Y/DdAkKCxSy6XyzJyDEkvwGt6ZhDWbv3VuA
uU3EKzVj9pL5MFky1YpkJpCcWAFYMe0Y04XiUfXfi3plSqQdg5aPE3WzTWJarNe5S0WcOeEnwkEo
teFCXHlrMObiLzMCxEpc2MQH1ZSIEUQCotPij/fCeBygJIzsgYzK3+6CyX6oIefsrHGSDPIRHjk1
A+LQzjiF7Z9MWzHaR3+XB70P0sn7tPjW7VZq0r2fTwR0sPoZmnra115xNAvBprTvvnzCRlaH4sGA
IBdCfM3z8MmvpuUg3RIo5JZGU5hefYmrFqH0ulclX66Mqt2QzUuLYncI+pMlwmcEJ/u2Dv37Yfq1
2xsThxXuF5AbBnLBte4oDagdrn5R35st9KuQwNJdxclCwxCH0rkoY/vg4W17e5k/xVY8q9Klq2Rk
uFs7ewW9Fs05I5l63k7m2D/DQW8vNfs8dVP0+X35ruz6xJ0SnlYtk9JuP2l3X2UheorfXMAQllek
t8+ml+mnqmMtK5rDjJ10Z/jDerNvw5+RgR+zB5t2WUU335CRkGryY8OFpqNqPvRm/sqluh/6W5S6
yHFMlUy67TbuDMuKhoXfp9BtcVEj4Wit/8Bv322CFwAEoJ+Zp+J2QLMjvLCPAiTorP5O5urDmzE9
B05BwgvqrYHKsTfQcbWb+6YyAd4jMM+aAr3d6ntduGcB4vDFJrAinZ+kWlZ4jgUe2G570yUrIt2v
TwPXlsoRfBESswdiC05RXhp2t7vGh0uU+/MFqi1y0IkBuhhiz+MH2uPMTLzqvuZOfKSeZFLlBz9q
TWMtAN87YlbxyEBON/18Wgvzfbbn25/uPqIFzcAOp+dsop5I/fS1voGJNRikpoJPlMOOr+x////1
ePe7neRg4l4OH6cGacXWVeErWyTM6Z5Ax6OS0IDF1G3FS58VbjL6T2s/EgIT8A2WTAuCWf7Z7I2m
pDHOpmFvSU/e9l47nXkoS/+LTRkLJi+961O97eRrhmEwzlPBrqQFKii8GEUGvTJ+3az6ay7yT4qy
+NOsThS9NQpwh+nhxFtl0TWjRQB+FGx+EWn0f6P44mr394Ov/6VVOJ7J3aOAC55WkzGe3cM04eWp
ew1ul4e7LD39V/ema2QytQl3OHXd5qA68VayomQxr7v6ao/ZVxrAUk6JuM8399iANs/HnplI9cfS
/bn2ml8B5PGsyJZrcMmeqopUO6ML/jDH3MYOPJPzCRI4TIYaDPumimdmRwMjBV6Qzil+mmp0QbdW
t5EAIh+nwagRYOBk2EX2Bjwrd2aCOHkMeiQg9K08yWJRSeNVv7bvqEN9C+mYQb/at/3iZv3tAlb3
rus88hmDM6xf5lQ/OAQOyBEnTQVgjxrTP3id9dEuxRso0iu44N9cMoELzOqXhdZj7a7s+3omW21L
oVytKVv95gU01BatrhfXrf27GDHu1qZNdeIQRpBYrT42nflUVfpMoorislevKOjeMJJj21YuzWvP
qGXx9gxe/9RV38a2aF6ZbO6mW7hEKpZICGatIT07Gq3PguhtXlOWbp+caN8aTRH3jbftjFYf3EHc
Tx3vK/mZ/yzr27Ro9wfO7R3TaoXyiVpaG5Ckbet040KtAifuELf9tdBrH80DDNxyXj5J9LhW7kB4
ewWl/Sbz68x4Bs27H9LsQwZbGwV0Jow/1m0XCtRWPS6tTEGQ9folroMSDWgDtbd3e95Zkw2tfArq
6cV3i8Sz//RsMM7LBCEhQIAThtVumMdPZ6aU7zxIV60Eqqo1IyUW4VSwnu+jOWRgzAqb7mEr70oF
tHOw+KxvyMfWtMhQYw9Zl3K/ye2r8PMopcx73KhkKyPXEeLzx15K694V1jFvxd2y0oPrzDduOMf+
5PZnvAtguXs87qUGvOrIGcRf1s68uelLHaYso5xPrY0yaV+0KfiqIkajOoMhglRkXs1Da2e3LKTh
2b5RTGUFkdrGMb2vc+jPBlvrGeJlshX4NU1aPcJobglNJSs8PLMLGAe8djB7bkq0iWy6KDONq6vT
xCEqnu6LMEIbUvw2UyJiObjUItCsc7dnr6/4cvA0aazetYOeqAprDT6PdBqbPBOK4JTjMkcxlzUI
ggSA7xwiCboXImnCPRRje2cUBoHYGUK+rCmDaNiItKkx9OyglaMs6L+YIBy4Vu2YzTxvUwlYcNvq
P2nq3bk3GU8bvsvu5NcussvXtbIIfx5tgj7yHFVHW9zhKdwOvhQvTQuYOXTBEC9/4LMhWxrK73FB
AJEvlOKYKdidaOOl2xCvh9N0CtrqT7soCg6vfnP76bXhMIl7afO7COe3cswXV8FuIo/k27bGqACJ
crBq0OUUqwfHWXmuQ/akdfWuOqhPS0byeemBOh2D6UJE6WHNIFJbCLxyIjSVt76ZjnfL5NrU0XGH
v0OZga1hwt9NqGTDRzj9pBOnqzgLLfhA9Rh1XfEKCzIRJaE8FVVETYY78XdcroHDJM+dYoYYNaha
eXS45fB86Idejvdc7GfMUAxobhjQDfo6V4aCqNr/rk4IkErUV7jm7YFkvzHp+67b58vIkVNSEnvh
d5+ztiv8okREtrypOSyiwL03XNs9IH3nnagKAvmGEO8BxwQpvyom9M9NilxxGpjU9XmV7Q3Y3PsV
Aud+lPUuY3DHG/xRuXedh0hinUaXIqtJhoY4BuR4ctUvzsjNs60lG+PxzbbX2K6JMRDMCHAxMjq+
CQrt/e1/bLjUTrihPjUcEWlo/TXxz/Z6QB3oobGRXAkoKP0X94bCtz15IpLmJxjTcw/w7G5Y+PbU
F59ynPuuf9TQPiITxgaozeWlqKx77sqoGVHf+sywc3qqupZXews+89n6MNCFUAoC3/a7/wTBQmpk
6dgPG7W5710K0mJgsSqq1SsKmJbEl/msJtKBrOXEC6v3oeRxGkRz7XLNyW6l3rdIUT074Pec+4zu
uEifhD8iCPMZeHaGwVDDf3egNO7CIX+qXGbKq8ioNV+7Hn6kNM6YQaJOhvfTaj87MkW/0afwnG/3
1uRfcvKfKpICzYX9eDXAKpgc7kZhluhAinQv+gaZivqpkBPuSCLiFG04SyYQCInR5TTaoT/G8Bf3
np394kTE92aPQ1wF3ZskvmgHFAKGSztmsAutveBT4TLreM29fF+n5YG5kE3aXP4XeblHLd/3CeBP
VL1G8ENM1zWwDT9aCn46L3VxFOLXLy0KrGYSuz9FOdrHXh/CzAObn/5tKJQD1VLum8TxhE3ct8GN
PesacSfrqNMDUz7kxiZW6F0oNxJrmZHqkNG+2ZTn0SC0YgIRf2QjVjMI4DdyqurFIUWoNQAxp2bt
RGtjkv4Az9kc1RwvfB9KKGZOft93t+s0TZp0ZsNsDvfOBsW5q5dvba8PYevckd6eVOl0FTr7Af5C
QvVMtuScsRoomBthE/jWvv52BpY4fv1WUZ7cPpI5IjolHjYHWjF0de2XxGONNbK6zH9Ug4/QzmD5
4zkTh6N5dSQdOMFXgCAsndgy/OnXJsl6QVGJtq9tmRoNjsdiq965g/tJcq+577v0sJKgUGXOgWkY
+Wd6iASSborreAkhqxJd4tu0ptUa/pUzX3+zHpZYoG1HUH2DZ64Pmdje0NauZKzUryuSzn4yItcn
LYR9mQ2xie9aw2i9qyIyMA6TS6TDwFjVN/qIcvlTU4wzhJx5ptYOEYqXTC4o8obReeLqElNbc8Cw
fbE8dW2XwGKRl32aoGo6w/6xBjZ/lmRFaYYZgSfua9fOLzZpPbIDIeigcRi1/u5NrpvOOnuGAysk
vDCK2YOtY0JOot4mxHvqdHFIW0R6QPZU5Z5B1pDiA9X2sKtRU60VQ8ONcU7jrs7eXNV2Jz3+zj6y
ziEDSyoZjIzj+LqWDD9dbAu3an0MVGSI1mWKhZ7Jzdw3JwXpaZVxX7t/hWTXPE05M8z10Wu4tt0J
w0AlR27FEgyps2RPZNHzb3f9AxWYweXVvfeTx0R5Wj5Ubv+1q/GjLzFBCIMUrTwMaeOGZuX8tom5
1YwaRXHNyrxlSbXdDzmxdQq91I7r9Z+qelwZ6XxEwEFBApgg8c3q4tbe3SSQA0uWzZf0tnXDA9N5
1ZGFD+cF99dxFflHw1aVSOspWdCw9TaifKf1fiCIE/k58o9IedkFubLuZagxb4zL57Bd8sYvUNaN
T/NmCfAyPqcSk7u1t/H0uN11XIb/Cvybe5WQ+GPjWSBQQJDpYvolHHmmGu4aMMDjeo0xCnxCuwJ1
XsrEnJouoh7kk4DUTCDukowdgz7POcxb/6GVaKIazVV+m7+VJHgeYAbsdcp+Yn3neZNtkAov0n6O
iyhr/jrSJeHYA6G2IhUn366B/D+dHS8lZGaVxEsX90uBJpdoAEViPf95ECTurkdRd8AlRNM2mmcz
XO8aGx3zqNcLG+6GL5x6sS0Sd6rSombe6sepLeGrM1VCiTLElqqseMkcfp+NH87JaJXTcrfwHPbG
xsfqeFsQEYWYiAzeO8ZQHa+r9qPc3ZK8+QhymxAbIkiAYqaUjejtzLL5Fk14iwqVeCw6VCqWLmIC
B5jPoCtsfbwGaajfjPqfDMg6NX3zoyY+meSAcJe2MkuytT+OsjQY9xr3erBflJm+1dv/TTk9KUCd
/rdOJGmSkQxnSv3DKLtvfJ4PbfXeU/C9bBrShYnC3br2dwzk+cBKpGQNI5Hd1nf/pgzphJDnUmxk
7c0MfazVtdg5A5k2C++YmshSuyzsImvO11O1Vf95unqra/FZ5WT5qbf21dA4NAyJp7q5jW2ybkFa
p1Lyxg2IPD5CP5KfkIeTdLjX8/IsWtVd5PJVTesWZWzudv1mfY1CbRGtXbl3t+A/TXwUU56OA8yF
se6mEgfKpgh/VYSAzeJhy3nG/ej8OubAgheVbmIvBCgSy4aifITmsIASaLcXlJsVpq6Iodptgw6w
3E8JAnfYAAFd3veF+28zqGiztRRUQi2KTkK7S2+KuilNBj39q9nz3JVYoBGSfIw2FS0YiZMeOCgt
LNZ735QnmyXOMyXwX8wVGal+GKyRdEDdGgwkdBUx6pxxWPziOvTOWx1+GWX5t+QDmRajPmaWzR9Y
MDOcJ+yd62jfrRl3jjKzKVmn8I2dw8mcX+Q8W5yJtBNG89mOjrHLzU2R8VoCjpkfR7HZsNIQOQ/M
jZIWW5yADBoXgMv33tD+Tqu/RrIj95eoi7uiqVntaJ+zpT6aW8gke1ZvRZ0zIyWmYfTY8fU0mYXx
XZsEoG4QykiYOhjVGBk2qyfiKI9qdB3aXPPTL/UnvS/6nD4liAehwd2Wg5uaGQTWZn9Mqw2fDUL4
iKr+O5fNl7cRwAEWwN1bsvqYzM6LvJr4iAzEE7UMl8Fs90djmT5E2qCeazz+XOsALoDK38ubqLGf
Cqe8fWDOOzj7/2gbEb4OpLbykV8MRl5n03b+0cklXogebmQpNTsXkOHqAG0VgZUbF+NKkOT2b/Zw
bYRu/VE1jGBxH73B41n22wQ2zK8dZnMWHCr5MmqPnROyNyh11MSAhNyRpD4NOCye+EMjzyQUkCzC
mSNDfDbsRh2bxvd/jJ3XbuRIuq1fZdD3nMOgJ7BnLtJ7ZUqpkqpuCLmiDfqge/rzsabP3tM9GzMH
aBRakE1Dxm/W+pbS6+egUK9TFJ1ce0jJIyL9Ne9fA1F8t4MmgJmoLUt0iCZW0+WEx3GdN02/irVo
HZlvhiHHXTQZP3plP/bDkM4KUH4/UV49+VSraRh3QaST/Nfa+3KAQtu0p569IEEtjg5pLlrpZfOg
F6O2FBX7IXviCgsLl1wCStFDqQ93kSMjFYH45oLQbloePnGL3YINxJ3p6bZsWFtrXUVgYGfvo1Ju
41HJhTcgvTHDuj64ZvHspM0O5hKBhxlg//zYmcYZi2u15eIYV1PusCk100MtqnXTs8twxMog4BAR
G42wBjOxnD6zbL6qcIIUWUydGqiWKNKe6K87uIIPy2swznQtUVS2ebBIFCHUo/VOSpfBfA6EeIWa
i+ZdIjSvGzZVxYaQ6E8c6C2CXO5R6lib9llPtAwrDJMiEYF2SATdMvyTeF2ZPOvskJyVnxdfHZbp
ez7BZZwqpgKu1bHSjV2kqf20rVyuPjVSFQ/1j4H43lnGjZQp0PqZBzAuS1tw4nm8RYFbPueeOvsr
RWgorjnl7S1oaUfJXiuFgn80FX7PoEqBEOqLyiK2RQwF+SJVO53MNJzTxsiXNs1P1+u93ZRG5y5k
Z18Xvr1WjIkhnw2skrSc1SVuMpxHU09n7H30Zm2unVQ/e+xOSALCqWEPDAgqgOO0jqCf7TC0V4GS
ADnbAOOZBLRauWc9IiS2TXSKt6jTjyjHdnqKLGD05X7U7C8RUDJlFvfnmISbYE7b7NmhMSWt2U2g
605laC39KoN0g2MoKjUarLAmJrgot4FhahQbFqmVgX8lSfS7Hc+zPXlpS3TLbkm6iOn9DNlMs23i
rt1J7E+sU7cNaC/mzCjKaldsyhBBBnMj8rbqXTFMG4hR9gmP5mM1F4eoOH70RQmtDRc862R5LB+V
asK9nN8uMJkvacuBR54OYoNek+tMJ4oPeNaqB4eDx1+eA4vjJp6YIsXWcvbrFuNLGhKnrjqSS4wx
fi0yExL2MKDxqvRzqXf1wg9dXjX/RgWBjxbElao5jwkdx9sh8RoWzQ4zFJkRab6nEqdDaIa33CIg
MUGKzvzxEDQ24SQI262MVBi3f20luyxGaflCs1rOWVmv6tzfZBoSoEYnHdJoGoYp99K+wNL8RlIi
LRyJJUHLmtfMSYrFJ47+m15FY009QAFZcP94jYjMCnvWkDny/5XubaY0/t70mHyGgfc48o/gAdr0
c1T6ty517JUyJX6zc+V65yZ970pcJDaKBlK2HkojuuDixVzt6fqq6ojvQTjArSPZy5YnPM7cDwOV
PyMFomr8PqrBcFtMep1+QWnWMTDzqJWcTTxsW8PaoYECcAmGIA/pu6PJf28EY0GgATFDGYIuo+gp
54JY5YlB9DcqyqYvrBWSS0l1O9cSOk6M2H0cSVb2EcIuIWFkZL/k676tzsjKMTLHPpX/ZDCENIIj
AnydREFTZ1nO5a+72FBLJMpZ9B4ojfOFywlbNi8dAtlkNbr1A6XiV25GGQjvF2Xg4yRFBxlkHs+b
2O8yxnYdQU1OWvXRoadNtZ4K2f2eDcOHX5bwQ6TYjXn5ocfMoZEz2ZQg2dfgC2hZs0aJdDnojoAb
jG5rkNvRWgmEEWa/DZclU8Hu2hD0qclFXKnnsJLQLOmzzO5Bo7WzB/fBCJt9T484C9dvHF43GTh4
pqNNRERC1lMV0xo7kq64AqNiG+GWZC3GddN3eHS8OXhwNCP33o4vWWlAcHW0F8fYFyV72cBC8lKY
8mcaT0hbCB/vGr8+CnP46ES6b9BeMWluv4YsoSYymTtN2QfWELlOaSCXuWSJb5Hwl9jKAfznd2ul
eG6Hs4Z8nV/tO0s/5iSivc4hv3ODk8Eqd59oPBxWnGCRnAk/mB9eE1sQRjSPesPZHMAtOx7snV2x
gcpk/hBU+TUbbJIWm09ctgEPF1q7WuvqFaYEQhid0497P+I8vkh3q1PfRE+aTs1cc4tzUxJ3QoUr
xGRw1Y3harQUowPtPRvlqyYZH8TxcK98UDC6/SO23MccjTwLRfT1cvySihbazo5OcJDEWKVdTtoG
K10PI/6i0qPvFnvFhaFqPEakuHSReQyTcE3P+93xnasCBr8w/P3ohJ/TSHvMJNaew6iDNDk6vrus
h5QM2qhdkx1E852FC6e/Ok51CPD3LOa3DhOzfpv5SNdM3sfMTVfE37jrYU7PbNQwN4tBhVx6/LQq
Q0edhfo2io9tWNYrlsZENg3vTLgXlUq/oShLWTPEP1WUs++YEBnb0b4OEdaO8QPeVjbejP1CsnvY
E3DsoLEdEaJb3laX7mOLMndjGiBwq1kBggDUCCex6MndNTr52QcZzgSZs362ohpdwQbXh+hfOTfI
N22Z8+NTiKy+2ugo5hmr/8S//VNo25I4d6aPs4TOPgcIIOeI5B/4jG6Dw5w8QBLTF/cqcBwALfNe
qsazUmkuKVFs6Be+hlTIKJovEk/FCnHLTqdMXBnQbOCMk81ZE/Rb7XHidQBiJ0Rcvngyw/I5e+sc
IqUKgoQovLiNdbWN55iRFPHcFxH22no0gxu5cq/VFDzwLiKdrIzluqQJVX5FqLRBvduF5C61BHSX
BvtcMu32qY7OgMkm2dkx0ohhln5Eotg7uvuVDkgdy447qNOjSVHeZuaCYKolSlFXEWr+6C1uJ/xM
3tgt8/7W+zUBip66VIX2faicLz9OAQQUJC9Prlq1hn6rnQkzL2lzlWNt6oinY8KKE1aCaVKv1n2D
KnwyFl7DlW7d0ATcgoKnsONSHSNuo6IiCK0dLgMmRV4qPz/TAnasPlzNxQI8KHbS9J+W238GdkVD
oWqPh33WakIimiDdRMOE/a+86nbEjkZjGJT4r3Fc1McBNXrSsIBsa/pE/a110i/SrK9ysDY6+TaL
6Y0QLlMZZ+71BAPBJKBztSN8yTUnEe9Bv+IKz8zeB8RJPrNwRrACHwmjQ5Lqom+YW5lPsoGff7Xr
GN8ImDr1duOuR+4GyyH0rwQ9z9KrvRvREkQ+vDDR+EdOtgjTVfROGGu+Ai8Smgh/uCMcm1SWGztj
m2v07dqu813b6EQxmFjd8mcXOg/y9QbPC0NwVoRMsRs0oq7evif0nLhMnkkFYWFmG98gV+9So21X
WQukmxdkwnm5qVseJe3dDl/xgsfdr+2U+MEqrP5BRGnsXa1Y/1teCvesei47Ua0KPCzUlcMLcGSe
C28is3NYyopaoevbG8HP0dqaiSFynjEZOe2L18b6qneQX6QWPr8Qh7v01wiKWBpazq0wB3tVRKW5
aEQbUtD4r5KB28KzkxBPxZb1fbxFmwquA58pwihj6SG8HGnEpYZyfg5oBWcCmrA4G2X8My3GL2T7
BA1i8iFuFcV4c2k79Zg1yYOXz4k/uOZ8rueFOeeHWvi5kSvNlzvC5T7elG5GW2q21ZqHh+nERpBm
Fuzsx3M1+gdPl+WWgQ6UJ6K6p3VQhIRgsBd2w+GbFUfk8OBflKgG+jHZcju6ZhZwb6+7oKpfoX18
IPX1JbXdbVjIbIs/hXWcyd8/h2/TvsRb3QTc06U7UyuRnjeFvW5crCJVmiMStt/Y6pDqAwRkS64n
qbtIkeIxaVfVWPi7zqBogfSLD0wEQJdjHDKODSpPSo1AUMMFu0Iycm5CdDbsZB1Vn50zvXnsrOs8
+RIE2y5oexAI2XAtvYprAxwmxV6Nl2N0o2Xdt0QrZnff5cUQyHVXdO8SGiRtQGlbX6JNkQAnzqtD
JuusvKu3OhbGS4HW3cncjuOWvKURCL7UoIeZYc6OOEMWNDZTsM9UeqmwwK7Ymp0abl2h0OS5KA1E
XI4XHfra6h6jDCuuxqqBbtBfa5XebGGH7MsKdoFfVv5qbOAc2Ur7NvWS0WYlX1rZTc8mwh5uGTIm
fFIrjZ48N23YGE37EifJQYtl8OofPfgO21QF1mE8eNkqfapNs37LEu8aK5kcg/cO2gWOZayhyGXE
vifKZQ6tHqD9lYTwxagWsjXGHtLwivCkKn/ZgjA4WI0tkIdEYp3byaVQMoOhwEouwmsLjuYlUqAG
eeJNynTtwbSZdIsifwhNmKee6qKZBSa3jJSmlHDHMeYEyiY0EtGgo2R1TIjyIepwIco97vR3NPs+
f5P9TK8OUYZVc1rpkmdMWfvEvglhl6cQc9hKkUAApdNLjraT3VubFn1Aty+L9AHcGh8Mw2Od5/0d
op1DjCq6HwDWSPVjpzkSnnvW6XxOCK+WhR1q58yn5mF0ah7rql0NpXo3gSkOARY0TzLRrzupX2qD
AhTBE4diiDEfD0O6RGY8nQ2dlkKbxmfV32aETZpYLxNY+ydGBFiUe/8kK8m73dK2OEzjVQ16caW1
6bCN2EAPhjEtx1a2p0JYH2EvrZ1mpgKNZ2CdChRAC+lZV7OGmvISOWFzY5kSrSsj69akTMB4UXr2
FCGZz1MbU0Ls548DbXGVgbawheMfjYFdqlsNPAVNEx0LIbmT9veYLuaBgFnrgonhoCn/PnEZHidG
bZkIdhmbbCj5aKJVgM4Yd6W61viLsYaxuMKY9JYkw4NldwPI9F6ueonEZ6YrQx8KVm7DwAT5N8sW
y7w4mVlRhjDbQgN0QVIRMIEKPjz1wyY+e03286Ggj1wUTenvdQ+EFurJcJ0WGXt3p+kvuWPf4zoP
TpI8+KUbRt/rhPUQUDd6tgks1uh6/MzGYqjWINlsanvb2AwmIjIv2EKOr+BJrn6sSPds26UZMMjR
Lj3u4CIV/VYESC+tLPno5HRTsppOScF9vo2lswxGcx0jpa4HME+Rx1vS0NxxHzogGVncAl/7CUCr
Ojg5s11FpbgVxSBR4g+vdUFipo1fbTPYeQMXoci8tenl7Q73LJpnAose6VuZu1pgfxs9f4dP0nN7
9r3LZtL0d8g5+TGH5JRYubmEKNRspa/mgAQfc5/xCjfqW2CgAul069TzWlwDGTCuiES+GovZ/eBx
hw3i0FqH1YnLXu9p7tJx0K5+jiFLb+pjl0YXqrDgkgWnGJzACUZYeowptnl9nR0W2JXQox9Bnz2F
CkMRsQ0QLmwQi7Izf+oZnUisq2+mXnfHSLyS6SxhavXqJTXBK6R6gLWXibwb0JPoRntuTaI48RuT
6WS0e8dP6M+K8pAXtjp3rTXc7DyingHtFQ2U47VPl4lzll192UNosFhR5rrVnbrS3XEcGmfRe80j
FvQ92qmDwYzTnETxQ49IR/3ueh94j6wHXYNKADlO7Lo5Z5ABY9J7xdqOa5+t98CVmtufRAFUO98k
QIv6/TGw8/zUI7qBIVEtJaPNb75WgoBryKh2i3Tc2v3kPng6b0gYMIR2htOw6urmq7PECwt3b29n
dbESHlP22J6F8QToyglFdonExRvL8AG52Wcb5GJrOOm5bKfwwR0/ayJ9b1ohVrmKTLpf5gxRocSx
1sj5kZTAi0nOnq6iuDEc/BylmT0OWkiX5o8kDMsecbOx0dIQv1Sb3EsfSkvlNwjCNbABnJ2cOIc8
/ZJTmuwo/IgXc7X8kk7HcHa0enaLEIb6d5GbYX/xk/KYat031lndLvasrZ5I/2DMHkYfiTgdW7I0
swnJAXTglqKu4i23/Zm2wyKvTSaAyWfZ9P3R0WNK4tZzt0XAaC8ytf5BVtFP3anbc2+b+h3CA/6T
yWQaHhq7mbK5tyEdLRhdUi86NStGU457ocHvGvVJXEK6pc7OMAiyL12RnzwuLQQwy5Sh/qpLLPPB
KVdq7KLH0c0f8ccgHEXNTEmebgnwobz+x1CTYd8sSBVNiE2X+HJhsPNmOHXBfCg3ngcwGrhAT+yG
9hzPq9TJq2p0cJxlbWvpp9Z7aFxQLpCmIOfGt9bt/Idf7xUBJXz/y8lpKxsllvZsNPwPSI03TqQN
xBRvmTuauWH9/W6Y3KtEK9TeiN3+oJvoKKOIzGWtQFk6RshjTU4hP8z2iL4zqtBp3l0N44EcoE2I
1gmdj/mtwP406bMABazzk0JU3XXmYzi6xgelUWmU3cEqYWXqsMRAxPHenix/egNxPIODQ8VuX341
Ppb8ugMw5NSivmVj8q2ayL6edDhlbOaXTqm+J+bwkqgAJ2ThPvVeZB+mCWmC03+gRHwHB6VvBTuW
BQr3dJ1kotlPfbKbhLQP+JXFtu3N70NSY+lziwMVA8m+pf7UK0x+orKLk+sxehW90a49K3wxBliu
ZsEAyZCsrSRWKRd0CFavvllSbTaLNmWMMkkn2SaR5sFZKe9RV6JILYKWcZSs0Y+N/vHXP5hS130B
8t/wQ/OZ1MsOM1oXn2RQHMrMwDOoocOQU1Cvu4EEHF1vSn5L6exTjX1ckFhoTVsDaWPrD4dO7A3U
KbvAiVnfzTwU3cfLWkBmQUPMhNYwkagzKX52sgRN5hBfVdMKWLoa4xCRvw5Z720t77N1OFpQr4DN
M/yr39c2pgLyrirmoGPeOuCQMMtUfN8uzeOnNtNKENHp97FW2rUquXkGQ3BSXf7kBNMszB0scKZx
y9bsGoNOC6MpPRpt/uF5g77PRQhChblr13S7xgc+kHQw8cyQiXxes9AjAmvrM12+jI1RocrzBrLh
WWFZXXhsIrTXVSuyQ2dUP7lnq6xLny1VRJt8oD9pLf8whOLL8lHas2Kyl4FftmurHRi3Fpch8Lpr
ij4UZ/a28hM20yOeXRiFiFqQ+4fk7eyiyv4RtKFkWK3r5wj5NXlUG5Hhe/VsBCcItqOMSBcsWv4I
2a9Ws3YoPyKO8njBH1LdXw1D9KMV7ovmsoSB6o1HMaSob0OvepBd9wKwjw7B3pDD1r27PjocNC3Z
XWL1pPEV4cHRi1OiaCbCRjo3qz2wXcZgVycnqboPp+/f8gxQKJPk/orae+ja7t5Tz45VPfSYKsVd
lblDcJltnlTfHZMG3TzA2R7IDGm7WXeoGFOjVWiQWYmeZEaPMxfbvljbVgyiUNTGyg0IMsAgiS5/
0J2HHG/VcsBtknSpydjX0NClOt6RhvRdgBrpC+Xv86GiJ1faHBGkRW+Nh1IGnRrXe+SeG2RZIHZ+
RDL4lrdtvbWU1+0zm1WgcB20/x5pFZnJncfxwd8O7nZAB4qWqpJ4+NJFa970cSJPxGbQ7dWOs23G
fN2Orb3qGFhe+tS8yj62nsi8Yh3bT6cibCgLp72sXHflT2K4trZXbAzAiAgckHC56Q+TWuEyASun
qrPVNxt4Py4KuEQNh/ACwdNDryPdLcb5Pt51/cHDD0YtFR58EW2Aw1z7PkJQkowXFsJMhWqcLVrg
1CeWa4faIXCbspew9wqaqGFLuUx12tt4pFDFM1KdVBIXW1Pwa61SMHVtquwE1oOoW869LfQERDSD
WV6BpVXXIcVd64bGk1DIOqwE54OKg/gI/Y7TcxxN1AipfkTTqIBrimvXFfJg5jeiosnI1mcbV6Xm
BX671S1J3O2UtwiX725Exl2bosNyM+eHXSR4vhISLD16RIbtewcPxCQTeaQV5u2iZy+6CyPATtMd
OTI5cniWAnPx4Ez5gVZe30NSNjeWkm9S2NnJsU2x13qx7Xo2nCCXWEA6AylTJf4znJ3DIstRyJj+
SSn4cnYbXGKfCw+RB3F7+OPONFTeqvZDxbpBEGNvEkZII4VTsKK5aN03ZcZPjIbUZoraZc366Yyl
9WZbenGnrMRNK05IYxBRlDmiq1yVu6Etn3NFwJwz+tzxRBAdo6L8jDHFQ+OBoNENGCpS070xMAgP
0tG/s0VgkqpHp2TMqrtjYBtAFl+Mer/LNHmQHbjrISwvYyAuXtM6H2N6ylCyGunEQjk8W7Jtjt3U
XjFmQ4fojRdmgbucQVeKx5P5P0Df2rH3g9s/EGZ2LKpkP41+tQ2peJd4D106iKPJNpQ3ijIOuuh2
iSHUTVKktq54arLOPogx3ZuKJkb0Job3KDzJ1Abf11FlyEE2NwfpAT52hUwjwLxX+jARNH+tuEeA
lfLH869/TCPVVjR97c5Kd44E2DY40J4AGUcHW4Zcq5KxSxL1dyeowVw0+yIB2a3XYjw7oZ7gXo4r
ekFWB1WFLCowxxPW8a2RIlfznHC8ZKbe7QVPsIVuEd+SzaVsFPH51z9BXW+DzOn3FCLylOQTSqgE
SzweSwJ+EncvJX57Ocpx6alwYPSeXbE3BEeVqGfdacxTEHfnEQ77zmJUuyMy4aduNe42G8hkmTQs
na2eVN8Y3HIQukcVlv4PpapxEfIdsSuPQTsLi9nAbmY6PQRmqMUlURRDRWXZz8NmAAVrNKBM5i1P
nBqb7MUxKw9GKWtGw/BRLezheLIAImoUm3ik+2XM3jCqx1OA1KLrw2KFztmEk1P4Wz+HoROE/t2C
tfqUamKNG/wV2QAIUpxXh9oDc+IuSFnSLwSjA5zxPGMxTsT3BQhCufnQtzuzKb6zDl0WpI9iMENQ
kl3DwAvwgQXEcLT5cirykEmzSdpEpSUbvA3Rakitu1M49xFf9jIarfAQz82/3hdHvxYxYAJdbKSF
d9qQZbjyhvroO31Bynr8GUeHRJJWusgh+xBfjAfObfQ9ZWu1mpWgdj6tJ9u6T34/PnkjfTK7ZOfq
Npjvg1rtA5TKW+UN42ujp3ciOcTNMY5YeppDUMEeZfpX7VKHG1RUDt3SqlGPcTYNSNAEdmbHjw4M
h0OsVsC6fXwPr7pA2zJwbqKHIfCQ4cS1lbiQVqUXX2Q1RE9Nr3oQcKB+G3NEeewj02Va+knHL3a+
jqWnsVW+MqrkmeE/ijuZqW8laqMzP2Jn2MVPHG7pBqDbLDgohkuWPzBgrlYQubmQkm6qV8rRkeA6
swvEJsXZ7GEMIEc6jFWMKdKaPQGYxzf6yHqmm4KXPpsTX6uINBmJk9Ro+Ed33eGFRpcfWKyjzmq3
RjLIu8VKqY94axU6T26q2PZkpYuCM0xg8SgBq3UOuShwYoVeW5ypARCzb+uiRZMBcAWBezf96EYL
y1p3nwSJmhHzvVM7zoicES1Lgrg5YI+9JiCNzNCxTVd5ZIdLBXPyEGQhqQ0DbASstIcpwHiI5JwI
k6DGS+vfxsgU38ty03RO/cOf+hoHg05wiVk0P2pAWx6Oe1dAp0mAti2jBGxRaA4DvlZh/8DEDgax
8276BIXJmMAoDYqweM0uDJK8nAgxWOm84j+r0rr6DghX7W0XbspAqJ5Jy8FR6040AxXSco+1hBJc
fq02UJWVwZdBzoYLl52JwODsswjIl55l1zGX5QM5MfotDK0NY5SNbwflPexbuu5Zd1ahu00qN3nU
sEzkRpDA5GJb294R/BnfIdgfWbm7dyG1b5bSX3xDa65ImKCn4PnJG8PdtwXKUhH4ybFsgHeGNgGz
9lCdp8zUnmcR3LK1vK96dPWz73dqleQ2YSBCACfs1ZPEY0I9yqk3JtoljiNuEk1yGvoEpyli8Iun
cywKr0bNN2Ens3DLTx+2YYilgJn0va/xW8ecQ3FawFkiiHVdgxtYYrRAaZEE4zcDwgiqqEYT0cOv
f/zR/xYINMFsYPWVoZOUx+G601C0Usl4K9CCbLaQLhxSFggPAWhvEnGDfd8Tk4O7KUHxgBpCYw28
Lru03xMvsvfYQD1yVTAhoXliXcTCvfARELLC37YmvENNcX10dIJ7Z4Q+Y3RfKJSapzKC08e+6RBa
sbGy+rL6TooBOzvPBUvXGlSI+JyqXnmHJp40QNRfyrWz9ziKyYyYUUeuMvudQ8bQpiwS3JuNVq1j
rfxkzNEc+tQr12j3umsIpmhtY9raogPB8p8axTNvf3i89n00pbYeHC7GQamB6zxK9yIrrJvAQbRI
DMvfIjgyzgawpc4q/KPuHUxrNM/sWcvTZIw7P7aRZXmcoaFmniOzfbMJH7qzP8PdUo2nccr9lTkK
f09bia12cN7HxDU3etg/uj1Pm+FUDAslxlq3U+/kugv8xQAgvIRYAHsEG+fCAlm2lRyujXs2DVkd
O1TSqFmpHCKmbMh9nimkPyROmm0tqRIhLgg2sQ9xZQFyAx20Mmr9waoYS1M0sKUlRad9a79iu0dQ
TrN3c9Wwd1hOnzvARAu9uRaRAUtJc9BeCHhXTRPfIEmMO6PM0QLhBqZRvYgxhArWVHQjNomoAtBU
EflftpU7jx03YQRjbB+R9Cz0OgDdRNm5mfS2u8RG0x9FF13zIvnMQrjro+VRodAxYxEcEQ7U+jpB
DrqyzXgvi5LJfdJwCKMKMCuLDergbdFL9qhJM5JnJxluiljtCCBFgWcm2bj5xeHHz1WdWthE7OGw
cqJZOJQe8cJjQAOIX/IxV8mzrQ/+3Uceymi+tiiXG8U239ARUAjEa5Av0YcMTNZWGMZmfRo2breO
jCtKmB1312jV8BGD8PIn2Jfk2CJHWTjKiO7MkgTeevCJukgvnmsH9F2R3OB3Xyv2cL9qHM8AIEBM
LGs3fTKPWl2hfpr/D3jvi+qbZLeZXO7ovQBurWmcV3oGEkNhiTzolO0UDQFbIryLXYyexbBZS6QB
qFsfdp2oizOOkubgmwYvp76HmiAfDbMglsNqHwwQoRjs8LVOZrxTenUpf3Zl8t4O8JJdK0JgJOqj
1o1Yy/lTDrnTbZje7sJSa17tDimdNplQ/23upmWo8oOS+dooVHeN+ljD459gHkeNE5swMLXpMBkw
aPyocJeinIJDETDPbSxwNORPTodQuZhcJ6a+rZcws6yZBifY6QxqhLe8RmrSDsUbK4T8hEKl2mgM
Rk8xl80x0XV7Y3R1+YgFfe/J6r0Fz/JRyXPKLf+u684N5Gr8MIjgR4ASdE/QxYtWlC3OpbbZJ6D7
V10HFyGua5eZBFwEu9abixJ+dXMN8xMFu7jrQbMnXKTYmHnlrOOi9e7d1zjZzs6NsnghtPy5yNX0
jOwA51jRnictLTZOM4X/IWBF/GvWiWvTaDlkPJlk8/l/yjrhydN03fPynW1gD6ysmQVXMrxPa6Na
Ve344k0h9GgrfMSpT9U4Na8J9fBSzUWqjxHgRNPMFrzMXKBhmAEVqptOwFXh3v4rvOP//CHJuvn7
f/HxR1HSVoRR+6cP/34vJP/91/w9//01f/yOv5/jj7poip/tv/2q7VdxeWOC+Ocv+sNP5rf//tet
3tq3P3ywztu4HW+KY/fxq1FZ++uvCL+K+Sv/fz/5l69fP+U+ll9/++0DlGk7/zTS2fPffv/U/vNv
v5EH808pJ/PP//2T8wP422/Xom6LvzzGH8W/fNPXW9P+7TfNsf/KaW6yZTNMjIrCJuCj//rHp9y/
+tZsMjJdA5sDTozf/pLzA6O//Sa8v/KlUCxc3dFty5nTd5tC/fqU+1fPs5gL266rw29y3N/+38P/
Pc7vH68bT8fvH/9zvJ/4U5IWiSPCI+jBMU3hmZ7nWn+Kvs0R6iFkaeSagQhmSLQJLrGxcClyD5ZK
Ve1FyhqjKJ9SKHAupsAmGh94mAuNG1nTkFRnVHszI4fTdfYNoA2EaMmXo4JTpR7lOB6NANYszfWE
G8yAghh46FQ6dRgLh7XSsLa52ThuxyoXdUpVbq1aJxR8o5ryFOnWFmb9qkKNkhZXy3Q3kWlti14u
K0oppgyMq/JdiV2jqeqDP+W70GugC2SsJxCeOsUVBdTJQYkUiOEYoAiaEBH0NoaCFu1P5F1chWkn
L64Rw1Yy8a5sDh4AITpoqwcF3y5K7shqr53n7GFcok4HCtg2G2CLyDRWbDouBsv7JJqOAZsRyo+t
f3OUfWnkcDRokFviUFH2pvm1zhgwa922yH76U7nru+JpGJM3zXA3+ApQ92UniUQeucuBF/9Ek7om
phwoQ/9gPfbRcFEMVvLenEnG56ToDsw5t//05v1f3g2m/oe0GRuBmONhDp5vRgbZb3+OoOpLS8SB
QKIFk9bmpQQuuaD0X6bK3Aymsw5oM22dg4YvwQPHVipdNuWjAdWGSn8Fv3Wjo+UhkWqT+fnOo23S
qk/DuwUCqPXY0GvzDSxJDAsdGsbLvAKgh/363z+OPwY5zQ/DM/n7HQQNwkDa/afgs6mP4KmOZKd0
FT1/6DHFCIhgcvMfQ0igBzh5qPf/KT7qj0k9//pL5+TDf0rqUYCVY48mbF21qK2t18HF45MwvfCk
f//3j0/86+vkmTxC3bXne4H15/jeltkaWWpxuGYwmoJikHgd9j5iP4UiqrLxIpEy8rMqXx1De//3
v9uYT6X/iXH69ThJ6GIvRcnsOP+S4OhEpV5MCEZWXqAdJonDVyfibd3qEXR37Fts4yac3SWoyCC2
AcKaIAl8xIHquW7EWvnJQw2AtNCquzTeGX+eoviGsuhE3Np/SMD7UyT1738r+ST4UoRruvr8PP7T
a4KRg5S7JEZAlBanAeENIZHbJDFuk+3d6XmogOsnbkq0PN7RRcBFkMpH1R7b2r8j/vkPT93//ud4
nAK+Y1qG4f7pLQLTwARUjTa+0vSNabmoT6v4/f+yd2btbSpbGv5FdDNT3Gqw5CF2FNuJkhueKImZ
oZiHX98vPt19HLaRnvZ1352TZIOAqlVVa33r/QLUnPlQklYCI600V17iPHg+VbYkfaHfijpFemc1
0Qvivsfz3xIf97/3IK9vyHVtiy4sQ5ts3qe/f/OGjAzS1mh62PnQPu8XX0mN3yeYkNHcYn2r9WfT
jl7SvHnKravRBGg7jh6OjrZ18AP0uKGD+s1jnOVGtOmQvMhPeRR/NY3oxQiTO6nTLo5kn7MIQLBK
mIcgpb8qb9GLusRhM/nTRQY+EuYNVaRTEFlPmu8c0N2thLROubHVIujtoXUAy3/l+ieh2Pdl8wPi
yle1Mu+NTMK7GQ89QgR+4pAYqGqLk2VUm97QPumAnawgQ3po35VOcsqU4CWN5LWrFd8Tibw11PA2
kSV5G+NR07Xf1rQ66OBni6o8WmN+N3jGYTRIcoEhf3R51ji072PPfn2WvLQOTU5GsunMg+n4z419
6PuEMw5Kg+p1s13dlnDLg8RGRUZttUnukSC9TD+9o+i/mp6s0vxbGptql/CP34Td2Ndqqv+uOhcw
tnawBlh9GetcwOfJixMNF+gFnXsSdTsyACc0AAYKdtQAVuJ97yC5K24FwLEyoI141nXNbxNFvCs0
kJTpAPgE216qNcU36n9rJLPtOkyy9RhbT3bkHuogOClDffQCZ9zyJqijNC7ZvVxswopRIdv0bqCn
A13hFd5ruE90Sr/SI/OTFvu/0RXddVr8EoJwQ9qyMwshppToEzKJa7KZCGusW50G43gIJ9aduYtr
BOb6uK/b+gde54/e6N85NVARlNeiGSgvjqEkL9/UKO/8HyrQgXVo+rQLDRzCWuC9dDF7YyTBF/+k
Sq7TzmbfFwY7BHb031Uvq3HMUK+b3hX/+q0c1LZtXuzqmj4jRCbuWqUZKXW++6Z1o6QBUMW4NVYN
pEZOjKDp+40Z+M86vamrrEhPSAHv+xaa45DeGYXzUCUvqWQYDXppULwD+K3kB/CSFP/chzTib5KK
gROW9VrJm2uHEawzNZDGkKzqXcrHQYrgoXAN8D64Xg4ASWwKGaYCI18H5UTXBWkeBNUWH7lL+zvX
6a57hRLN6BgHGaevs6LrfvVl+ZsrAvVhvjjVUbqQTqXhPrVdw+5k+BLK6QvSUoWs1/rRAX8NHCjF
/CLPye6iGj2nYwKtUXUu7ino3F0Pf2COQXUybGJAvniaB6em/+J61bFFsrQlg4IstRq55DQQ1Rp9
gWK3q94kpgon7zaGe2O38U80P9/z0E+QOCp/xv7RV+hMdypC4BRrB3ZynZ+cyHG/wFMhPSiaL5qj
sP+2DkWWvIjQuWcvfZ10yAosk8egOwNUG4PA+e3lTLhiABsu2+QaKtCV4mV3028cADGtjJZGVy37
YWbJFaWQP3g2Hlgunig731cCEYFgL0foUAuuq/AmikjbZQA32bAZZfTZDeoj+z5GMv0Fndt/z0VJ
fnL613UePpu+t/XziJ9FiMPlDRHHJ8URX8huUbGvUVG8/rTSS05GazyQ17318DpauQMdY6Jx7mDD
HqeYgnCLYUQlCWEsNJ3kfjSNQ1EkL2qZ3E17Xj1waAvjhbeJgkSPTKWT5jcq0UGhwSzjaL9SugNi
g58Uglg2MsC98gqV2hPaE9gmzrVqO/e4IJwUN90MBWwYoJ9gSihFIWvoPb4Z5JPPhQ17MSV/SCfr
FOqp8ry4tLI3VE95m9jIggIaVmP0xXdIYai8DRHRau0wybXic6R3v8i4A8WvDTDRE6UJYOUdbhTt
etDF0/RhcsO566P7eFpp0MgyYwVvxAkPMi9v+jFlH0zLYcUPmgawagG40ZAyrXK5jQcB907jgzV2
cQypswGBRRdrhS+aVT26iInybnJeGhHCYIDFahMl2X2hmIfaJ0+IU8qqUxLKtilrUOhC+I7cvQj9
B7xWJJ1F2gE01qaKtIfWM+/DlregROStC5neZXV6Ck3vaXT8l5E1TZY3mRPdqk1x9CT/ZnpdkZps
AVpTDY12Q0uzbDxVhcsnV0+eMrM8JugZUThVW2KsvxrS+MVqmQeTYiYs7XtAL5/Un9P/KlQXE6X2
l8w+IQt3QfewGSc24Uf1qyjum9o8TO+uJ8BOTypa5SltrMP0oUNPZzA09aeouRXBUTb9bW2pt1pU
X2nt9FansCFwadProw+Dnw55VPF15pINNA6vv1C3/ZMLbhZpBP8BHadoEWl09lgZsbsGCXNUlE4n
4cBs0u8Exrwt2nPQJ1jmdLXxu0ipSdhgi7HqIfbSxwlQ6bGtmq95hWjSwguEpFdDRcZ9KN3iNsG7
LVDCK4Bi2aqOyqPqByeqSQc/HVetAVxyelBUD5/dhK5LL1WecGFNR1qppr+YnJJ6jEjU50h6m0po
j47pPKVdfhybn85kA8jSPW23SCXBs4URWifielroo1Q/MGLup39f1BaAff8wAT2yTn7pbe2Wkxn7
CvuRJf2Php1jlFXHLjMP8aGAVguzTD/QW8JqMcFxEreHznWfhlg9+AxUqZrIq6r76aw6TEOPagFR
PmJPlBck/ycUP/KvVVcgzWnYCI78EMPAgelKVYpJ90RVOMTYa2t3ZrYBcrRzZF9vIWBwyFlpUv9h
+nwfjvik35VHwGnxpkVQLfzwpjKDk0UdWYfzCaPepstNO3YYi61amZym3XkUKX/i0cFJgyHKv34N
/S5IuFTl49jftckbctrWQ8KvsJrTtrTKx2tZmfFW6e4Sq6TVaQyuQ15CH5gHlyQ+cR+oerOeEgKl
E5xaoznmnXKIoJ3k1B9I0+m0N/IGgmn7KAJ+nJGaiD5IhX8ynMlkjV3n63qkSOK0Ip760IXkrr64
gm4uModDyGpTtAiHe/3gyatc86F2c3HqSicU5D1lST6LwhfxUvu6i/wfxU6peloE6LkZ4hfHNib3
agAFGL+Q4OXhQDWs4mF6zDL+BUX3T1VNjjPTPjdP+aFpX04pQsoZWkozPoJ8zjwW0DUWvdKuD61O
PZtOn61u0o0uAQ6M+bpohjX9w7SVhOFL4uIu04MM6cRXrKmvJdwPkUQvckJ+gTOW6wE6gobXB0Za
FApEv/dU/ZDE7BBKlf5ynaxF0e2g19Zbu/FPtDGekgQjsN7dMecAKrIlU3WmsmcN8baSh9EPcgre
pNeTijafyhustZvAYjGtB7Lin8MJVSF9LE48J9m+DlmNJCvAn8lKR6FDMkgBoUQHOkWB09CEI8GC
BjROVGRa1wY07bUZWF98IT51JT1l9Hv/dkrS8E6GlMXSwJaFYfRikaHdlENXsj/wd0mp/EwrjzEe
3tFKyXVEqq/rzDqindj5DjvYxKNaRHXcwi4WdsGRUuipxsuvKu/13iCho1ro9XKD9IGOrUaOuUVK
t53pVRL8vnWwMAzdUll3aRB1t1o+GteBOW1w3BI6M8PdHUhgS7/m1bo+Giftxq5coOO+h0RCN/C7
kOCFmbEhPQfQfDT8CkdzN0oVXgDpkZqolrVM8VAjbQQoHuYGwL9pyNGJ3lN+QYGfmzcGaA/arpwS
B9bo1kyNQz5Y/aqYlkMPoNlA3W2t4py4Vix/W7cRYwUwyQaDC0anpxoAKap7kVDtw3PrCzIRJrYO
AM20bGBx1k/XRalNN2m10TzsFnzAcxWGGleR590kNtapAtQSDqctf96DcuwLxEx6bcbrsgiCnaaI
fqeVVwhEMqT2LjL4xvqu9tpw3bX0K2cmZxoSW5+wuT4NFfjMtvN+uhWrnRY04NGr9HNbkj1v2NmC
qn/9m5Etg5b75CZi2C4Q+P71x+RDqaGXu0Eft1lRP0Qa8yqpmHMhgBV2mk80UB0MmL3ojzAXIuiH
YfmlbM2D7bmAZ1EkwF6IAefT6do4TQVzy/xJuwhb6Am/A1UrDAErx/60xrZ0H+KqmvkcGHSPF3Tn
IRW/8rX6qNvij5WjXsIwb0WTBx6XUXKajm8Fm8eVLVmRC7yXNi2l2JXBgbYuC/bj3gPNh8fX0xs5
qAMD+Z4/2HQ9EQTh5XcOKJ8qleCUpO0LEoPXUDaM9Mw17jGOs7vpFilYO7eOTkVkXcegxZ3avzPH
+lix729bceNp1bGy+BnTajCNmMIIv9U08VrRadraKrpO+1V+I6aDZtU9TIeLKV0xpP6+7IjmI2Nz
nMIAxi0vfRW/tKhrXg+v+KoAYfd6drK+t0boPWFVopPTx18Ns9gmfWtvkOagX6IgVhQo4sXOCGDt
p79CRVl3kXo1RBKnGrmrydDiL0TiWNkGIC1Fqz/TDv1LpaKSTb7A+Dr5LoidiiRcphISux+NpOBm
o71HS+t40T6vi70aOoiujesMlGY8oLZHQ4w+rIeky9jajYi6rYru+ahVCbQhK21aw/Vz2V2DCEfu
yTGnmnZ3isN6DqkE8FZddN/SgKSjjXKwbTCbU5NncsIEx+FbKNNNoTbyagAisgVFzBrxmGb0PGXt
zwZ3DcTUlZ9+Y2HFDaB9nNT85BWe+sC7MYy7jvCLKWDFT4xgbjbq76Al41YWlMU7NqrmwPqcQz+R
8lcmGfpOzCYrVp7ERPjSSZauKKbeNF3+ufSCU9IyB2I//exQtIIjhN6Z41fDgjfI4BTCIkWlGb5E
aMRWidfvnaJ5lI26fx2Dqse9Mq084jhx8gG5Fi0NeUnFHkOX9KkiSy7dP+Hgf72QOZp8x//OAtKc
y0YErx0mrePMaleQagw7Q0m2lV20VRucimxHeZoSAEXQXnt0TCso3Px8DVZl34UldJcQtVvUc8ZR
6Oe69HP+8XtslTKGSlueUMlOzvNYPZ3KDakUlh2nfYhonUBaWQc3IeQSJbC2e2g9D8oISg54dkw1
Mse1qiHxkDLlAOyvsXe0TyVOp53t08PHgEUDhr8HkaCgU6/dmGz1AQ7urEr9gkhhV40E+rTCI7CL
v0wnNb3x72j9fEAFgDUUPOPiLmto1i53dgRzHx0w+vyxmpj7EJ1clBoYNysh0+2HSJQNa5NGRJx2
xR3KsQCHca9WfynhcF8M5aPqRtdTpyJkLNqK/WvGeOc+VX5JdPMAcqu3Dd35jYWJS9FbGC2RsqC+
nOk4o7vjVQTAwMGXAKTYnRp7VzqOdE3crIG2YKzG7xkK7IHDU+MXhNVw03X2xrI5JyDtiBvlNqim
TS6Zg1yQFOpMB4OOI4Q4lkmXvUuYYzOEXsPpxeeRI16sWdcG2z8jI/dDLUGLR1xVSZUZoYfRM/nM
yLxPiIZFENKXaD0W1PpDj+K+EjUkQrzuCvHfJ1B8DyVTVE3pIajNTN3UOQsAD0SzgPXoW7t0sJHW
mMyrwkWuN5h/XFXuCxP3pBIoA2i9qLg3QNBrUG45w+5zsl0ruzfvBs2/iyNctjzjU6PoN+cH5D8q
ELaqazqkESpqFlBfSntv06q5dMi1hIghbJ00Dg2QAPc0mxbq774VfYsk27QpLJ+/KRXC+azktg57
CW6tMS2NWYJZh3hSgzpWsKBji5HTuLaishfe60ha1q8JZ2DP8HKaleAEvUYt91L3tJuTsuNQ05AZ
nHKTaOFy2B9wGj1xD+Nsj9ACHxHWFAu48XQgb6L2W8FVtCkb/Jqi6EgkTLMg1dtPGuoYIz7FCmU6
MpwlwozUKY9tJq6HsMWYsDoiZDjEmB5SbUzvyJ9dF5KjOl6SOGSwNBnFsRnNw5Sp6cW0jJGI8iVn
ySk9Y0ynmekM2kyLGoTqY8tJ2C7JEFnVNh7dhymlpYz2/XTCm56RRsv1yKZ6StQCHjia2W/aDNGV
JywdqYWzZtseMzbojtezsAJL7ovjUDjXTm7tmF9PeZYfSb8fp7GdGuKQJtsiDk96WBxrWrXwLzmi
N2L8OU8dxTlzvLF1eazI/eodP3/KFEz/+WvM8Mti52GfMXW8s4To0DKk//J65GYVXvWOGq3jaV/k
p+mw8wMZbeptGbHRpB8ckxhVA3xT44NhmQc6ZzeNoj6x9FGBS+g50vQUSZ967aNgXCk1W1i34owW
xuxw1IGD4mAr3xS7vmtd/+BlOb67fMIwKr8mA2fkFrcnEt6nkkre0LJ185U/U0bE4Emn1KWP9zx+
qKvCJmGXk1PN0HCszXAg3cqDYglFG/kpciscrniY1/H9/yKESyIEpvF//k+R/x8ahE/Dzyz9Wf4l
QOA/+Jf+QFO1/6BZQzdcVUMqoE1Cgn/JD1ydv9CFabhUfiaNAZWf/1Yf6KgPTEfYgr9HnIBK9H/V
B+5/sODTMUwpzUaaZAn7/6I++HvRVnSNJVvohjbbPAA37UujQPFf2gl2JXmcElUyjpNv3sM75ey/
o+G/Lz8LvlkkfTilMZIEP5J3uDqgMEsGTFw2beayJzx/lymm/nsn9O+7zIQTgZ47rawcOal3kJYl
laiPQZoDA5QV6Id9U1BO+lyHCjSB83dcem2zaqbeR1ZuF2O+DxQX6HGna/I2ACI8bs5fX5t++juP
pM6KgQVZt8BMhnzfx6Xb7mv2wtXeMkf5XWkBD99ovtX9MTTdf1ISVgJjtGvQ4jKgpqaaenlhj7nw
mOq0tr4pSSpQJ6h4N8W+lQib1+gQgMI70ZA2F77cwvhQZ6tk0NZTcsDJ95g6t48kY7SXKCmEubY5
HPUfvMkkF3jzFL0EphdQLN8jLKczVAaJeEAzDFkqJeV0df6LLb2q6Qnf3KSuOQ9bQV7swXi0D4Lc
zGdrzPTb81dfek/TXd9cPQ8lZblywjiUofkcD0BYdxFG5SYpYZC6u/N3WXqGWTBQfTfgMO7lNOzU
7dVYINxRkyz88rGr638/A/nNDHJhJPegB5pDoUlg14FT2uX2/PVntf3/DQPqLAxoQFjNARHi3qap
vnvAOWVQr0vF94wt7DpAftiZ56ggIRzTQWbBO9WVIACrQbVDvbXSygy39Gd5JjXmVParWqkFclM1
tv0LP/HvUv+/f+EsbJAqhXPnEKi8USj1usnVKtiShjZTWoYVN/8xBKYPScLLpHFnO0AptliX6OPh
/BuaBvw/g4ruzoKKZQZdK2K/2Nt5KVC4euYBJgEO54MtbxX6vU7n7/P+ONLdWdhocKKNoy6C+Jv7
2ZdUESnWTFouxYeir+7OooYfyjGmJ0juE9x6qD9oWfrspIG4EPXen2y6O4sXdWc3vYF/x76jkRfn
ayt6VED5/0ISnF6IFku3mP78zXxuNL9MYFsXewUtMcgehStjBgh6Lwoc50PTGWnr3zdJxtJxs0DI
PTZQFEFCxBjwk1Lw9he+w9JTzOIFiy1KaY/lwcwVrdpCyino8U8r8h5xqEbfzo+mpbvM4ga+c+aQ
OJacGpBJ5HZKowkanrs2ue8rDDRW52/z93nxf+am7s6iR+NS+eaYn+1Np5v4tZoZ14+O1vfOp4wm
yGHt6X1GCiPXdI4ZCZ1lHxwLs6DQBmqhGbDi9nYbZk9OqGGYgz69cLG88IPowuNNg/eduT/PysBe
6ure6PK9j7eiP4kkjFzZYneYyk2K6fpA741dDz/Ov8yFCDDtdd+O7xZ/Y92j43mPdlRkiBUrEPgj
/RDPH7v+LAL0EhEvtSu2rTEba5jSVf7bTFRfXHhbS79/FgLA70slK0K5D1035CxlY2RkJ8n2/K9/
fxnQxTTS38z+vMd+pVThUXYarwQ4hK+F2CvAonGek9Ec7X0cVtYECCA9cYvlhBgAt7jdpXVgYUaJ
WWAgI0weVePrKLJ1jx7Ogr8xp+h9DNyFcmGtWXqDs9hgKwD3inJgT17mnb/GgMOk+9lxXj72CmdB
IQNvoDpGWqAWGGIoxU1lulsfJg+NYySWJpJmCOfY84Tmr5p4iL87nm38On/zpbk0CxVBH8ZDYbLR
UD0O+RuoVkGwj2LwH4dQwtF+dII6z7+cv9nSi5yFB6noPpogVN2hmY4n2jf8Z7XsYZ2ev/w0Y96J
C6+qxDdjERMyJSx6cv8IixTauvEAoICAyzNmJ0X+nNjhhdVoYdA5s5CQuphh0Cwu9wJ7j3pr9G2D
s09eYAtHS9BYb84/z9JtZpFhsNLCNsuW16UCeWqc4pnqIDxkfEg+doNZaDASL6Iaw8eHBEqlyVY1
IECG26bBbkTPcDp/l6XPMgsRekE7WEh/6p7CVZo9a4HRBmibUrqDawi0ztVIzzi4ssykOfT8LRcG
mjP9+ZuRkIpQzw2N/bkaadkXer40aMytAV/m/PWXvswsIsAbieh75gwjB7+EfBdrYB+ExH+Ixvre
tD6fv83SY8wig5/Q41p7mtwbbS6oddpk9ZpCfvAhZlM/T0tSpNNsRM5moEeBKSUBRaD6AVV7/gGW
3tNswnt2HdI9ynHVplpKFp4uTKvuHpUqrK/O32HhFU35prdfOtBMCoV6LfeStodVSTGH9hJfu3D1
hd9vzyZ6y4xOW7/kA1SGcasTTZIECqyBg/qFOyz9/tkcDxS9cFPcOfZhHBQ/U1VpSZIrYfb1Y6/H
/vv1iCKvOPX27JtR6T7kljJsCxfT0dX5yy9MbXs2te1RQSrEAXMfDt3L6EUoU7IKbhuFYOAen5BG
P5y/kTaNmHdiuz2b0UMWg1LMM75zFlEMCo/CG650UX6u4u4O/fCNDPQXFlHqWHjZX3i8pY8zm+YR
+gnyLS6Zqyi8cSPlNMJaOP9ASyNrNrVrs6q9HgIXHbomIhM3H2l7hKhT0pZ6YX5P3/i9Vzab300P
GgLhSw6ypdtZ4Is3tVHZgOzRgNtm8f38gyy9o9kUr3OlhdPHOxIBlYcR/hZ1u7TYnL/6wjNYs+nt
uG1YGpKtPhq720jBmxDT1mjDxwbR7kJIPX+bha9hzeZ5hpNw25NvoWV3xNAD+oV8QO6NCjTT1Oa/
Kw5/dT2+bY9beFXWbK4rMOUqPIGwfxQl6jl0eTa7/4997akj8G0gLAwpHOqpfAf/QWrjbUaVTtOw
59Uv9UEt/fzZZA+y2mwhgcg97HiNGtvo9e1tltpltz//FRYyxZgD/v0MwipgMRZlvlfSUUGUgVNx
KVW8diF7Ym+jJ18M7BMfRIWvHH2u9iOKNXdjgdT7dv4XLD3ibMJbPY5NZZYzZWo5EPTz6kszwAE6
f/WFaGnN5rzm9E2bJwxmeIPKgx+BOsBShqZm7C9cFPJhnZvf5dgjgzt/w6XHmUWAIWjc0QhUbhhr
BcW0vkJkI2pm69X5GyzNm9nkt0rHH7UpxLh2rawiz8q3eYgpthWhqDx/i4VnMGcRIIBvGiQe5QlD
2LgYlqm7qurMvzDxFz7JvDWxpt+7jDDr4wHG6DGFnejVgEe1otllQ3aKJybp+edYiGTm9AvebEml
pATbKRXfIhgIx90IIsgxurvaN/3nng3F9vx9ppD1TtQ3Z3EgN9XATbqe94Ufzb4uy3LFWeWYmdCc
avcwFgPGugiSv52/3cIIMGdBIa2QorceSL8glBGohl6LhlXWi+4ZnbFXfXAQzALDqLRxG/m8vF7p
xRp4m3ktKDZeiDtLQ2w262sEzWoaM8SY+86VlDTUuDUA/Y+9odmsh27RGm5GYPYbLBibrKTBl+7X
vSP6S5vIpY8wm+e6AuPW0Agsgxlqdzb1gc8Y36noxjG+35x/jKWXNJvq2LdGmjFgpVRVoOZ9jrlb
XHeqCy8JvOL749aYzXMpdFhecZXtdXp86TbwuVPUxPtUFeOdHjcVvpvGuHZH/Pjo3cF7FG0W+kQn
/NnjwKiR2cqQGBVOCT8tLo0JmZ8a5pcqKLCHzSMxUdRrr3uC16TdRCKGPmNFaD5H2TwnId3Untr2
t2Figr1AKvyLxpfyuS0731oNpqFj34DVBrZ7bqSuBSpYKrKJ0n4K9QCyZCJHBysSHzMTFItoabPG
hPofU+26wTRgvNE9kT9oZpWsAYziXYb8H8dPrU6PwFuMh6Dzxk2V2MpL0hX49AgJEnLQFavbmjJO
8Dd1cK7ui/prM/Y50BBftx/ibkye/cH6gbG4esrjEEQ7Xfc/0iEQ3/Qa1rtaWT4UKPISVgZSkAdk
E2i53k60nboP4rLeUWBSb3Nbja+FnQiLIznOjMY46l+gBYrfpWbLZztCyb8Klb4jR4XhNER9Srkg
UQ2g5Mj4nKfQjqyVbWPKie5V4HOyrpzafvEk6kM9jRodl3HRuisj8uzPnZmLq8TKgwOmJg0wxdAQ
X5H+FcO1Eri5BeQo9f7kdRhcygcsTBBjFj/6yjTFaMp0j8XeuFEyx9w0SHW2hlLVF/ZfS5sXYxZF
MjfG3bJSk70fGop1A5I4RgA4OkmxU/1eozhWm8K41huz9HaR8OCu56PS9ftgyHvGLPabo3Hhx0yT
5p1FwJjtZ2XVG7EOOG9Pe1T9VGd6eE8C86fXleDlQ5WWH9lhPAmLsnDvvRKTuQur3NKLnq1yA6kD
FE9+vrejVAW86Rewd5DaplFSXYjWS7eYLXBW1kFPi8N8P1Z1gbmdrw8bg0rnd1FhOf3B55hu/ma1
rkoVcqERZ5Cp6SjU4ZX+9t00ux3xtblUpVmIqMZsYcAA3lJa3Uz2o92gQa4Np1HXTiPk9w9FbGO2
KtQ53nW4VOFYoooYEKjAMiSAcnX+6ktDbLYeDBg1d86gx5DgrG+eHuTrunOLTS18WgqTyW0vUZur
avq/SQT58vxdF96ZPlslPFMJa6wpk71UsQKL2qHcWfhaXViFplH6zrTRZ9Om6UbFLrQGdUrqjD3C
vqj+HXaFdggKuhlLeqXsVQGrvrvwDheGsj6bLYpX9Imhj9Xe7GP0eYksWrEyw1i41NPT5OvH3tls
wmhW2NEcFVR7nKasWzgAyWc4DPJ0/urTVd57Z7OZEiRmbwmaWffS8m26CIHIefjPGTqN6ZFD65mM
8Cw6f6+lLJA+i+MZ4KOmiRJlp0Y6nneGpByHnfGYBD/7JHiu4L31YS6vaTq76cz6cP62S4NuFtlH
DUhukPceR4IEa2If//oiFOWFh1oaBLMwEAMtQKOsl3sVACj276nwrS0EfNdcp6lHA8/5h1h8d/Nw
IKWT0Ipa7k2I7LcdHpDFT2DKgbwVoCe9m27KAF8luhtnZPAgjF/3mDxFn5ugL8cLP2KaSO8MlrlG
StrwZyjM5fusVKof4Tgm6sopAugmI1nu1MBkKLbt+gq+p9lfmNTvv19t4iG9DeU4hPhRN7Zi53ch
alfXv6eZ5UX3o/vzL/b9CaC97gfeLBWxMOVoYa4IYgg0TILhVS7pLY3bFjABUIPzd3l/DALV+Psp
4hZRtKCPaudoIKFjq8+3amgVF77LwtXnEr22diINfL63G/pe3iuprz56qlN8Of/b3w+r2lx651KD
cTzZuJgjwEEAYoeLte2gSR6BZUhnR4fF1/N3WnqOWUB1hG+Eaa+KnYNo9aca+jUY8MB7/NjVpxHw
5ks3Jv2myFt5Dl98tSzZPzSeCJ7OX3xhGKmzOErDWaymWuvu7EC/HbLuDlTPbcNJovOgGp2/x9Lr
mf78zQNUtpIrYqjdHUYz+hV9bvJTPzbW88eubvx9dap6dCHhaLtzDTPepVGAxar03O35qy9M44mg
9va392NL6w8+4rvQa+tvBgrCn/pID0lRKnhSfOwesxCphPmIKZArQNKXyTVm91i7WvSA5nzsCzNt
6THm8zj1hizPLLHTwuQGGObW1JLvTlpceEvvf2F1LovrTIysulq6uwSvh1uflvZrT0IqOf9+3h+j
8Lz+/gaCxb3ANNeD8RubNz0a108dNffrVBvonU8yw92dv9H7b0mdq+K6yDJqR0mxvfarn2mHKSg0
FbYv2oUP/f7mVZ3L4hoMgxCkx0RTKbOcLoOeBqmwsJxsl8kYU3QOUKF1zfdRyyuvKOgIKTJpXhpn
C1/JmQUSLDRA8eESA/ff13AFGhS6Vbzy8/mXt3T16aW+meWF5xpxFJjOLjUBchSwZ8Ggx9qF49fS
GJhd3bU9vJFKXEV8LGmmVjWb1llIGZbdP9FBfWGkLTzDXO+nNHapecoIyLWU5c+uHsa9OrbDhX6q
pWeYRaq01/rQAfe2M5Xk2o96vBdA1tDAPmEGsXk4/x2W7jKLWEOr6KkZh+5O97OHsnOfsdK7l57+
1CRNdCGcLL2necQK7NbVcV7dmalbbHPsWHelW5YXtjZLV58FqzG3R9AUFcGq8Pu9Abx2G9jh1/Ov
Z+HicxUffnmdneq1s2u7tAK7m4YJWIUcyeWF9790g1m08ukzx2ylETsaaT2g51WxC9K4fvrYz59t
NaSSlO2oF2LX4GFzZ8UjvMlW+5jelWTD33PYj/3ej+Gq7bogD68i+ti3XYX728d++2wOYz5UNa7N
d7VKGO12JfXdpNi9UKtfGPdzSR79abldCl/scDz4bCRaS1+3+8l0aAwdbPf7xx5hPoXNit1GUji7
Ar7QN00GxqGjNfpCkFtYf8Rs6paGgyoqwnvGjpX+4OhBuVFGrZscCMoLS9zS6JzNXH3qbgb6QISr
hFFhMNkHX+00RAP+sRc0m7tqBUasMg17J7q+8bEVwhiI7umgvDD+F17RXGxneIHmmNj7gfgH7DCa
OQ7zsfCvZT/6h/OPsHSL2QSu/bowaz1kqWHtfWxMunxzrFLghMjxwlMsfIU5OzEH3BEKgwMDbofF
Kuqqie8gPyZOUucytDYjslXTCmD4zpaDww/dUocL33dhls1b5U1cMZKod7xdl9aND21Eh5ejtc0u
xw5X610cLj/2FWZzofWbeFQlDzH4fOIeaC44fjc1Tucvv/QFZvMg9nrcneORoydS0K9pJqLoqhZ6
mVxY66fB8s+UA0TkvyMpZMykUyJP7GxH3ygKdpai/1WMyXc90veJGHaFq31s4zXXommRX1qpsHEy
Vo04XRlKCSBnyAJV/dinmMvRHCD7YUp/7K6AiDYBu3aDJra9Z38sqAKB/mvnaPZG1jWDw2zo09Dc
BG4NOAjJNlCXD31se7asYV0rkroUbLxe232l6mD93VySOyzEi7kaLTbqkQwAk1kq+Kk0Ij4OKg4g
JAMv/PyFOTcXoVVGE0m8UGCXOOaXPqvaq4yeq7y2jWtlUC+sPQsTwjb+/ghFXFMZwBRlV48Kdncl
OEIVCvSFR3ilFb8zH+zZdPa6wU5Sr3N3YewGPoIniyp97zsQIiEfY2IsMLm4w3adhrwkE9QLsiKx
v0rpKuWLb4760e8kYl7PFPI6kk7/yzRLV9sKt0udzYeGyVwr0fP7akHP3g4sxIi3ngmeoes7kHkf
u/5sGA6xaY+lEVmkifDrXAl1sL43iQZF9vz1lwbiLKYVaWNg+IsNRZYXKaaufD9sI6wMJ8zCoUf0
whKwNFJmoc1C5tXrHVvQHuenZ8/Q2+/p2NlfP/QQc+mdKGWf+r7OXC0C4L0eCTsjvA3C+sv56y/8
+rnmrhoGxZZVJnZqMthUcez0K9Z6xoWwv3T1WSgTtBNrqoLPTIAniLt23cjv1rJzYIp+7OfPxlDY
2HoiKZ/uSD+5f9gYDk8iM9rn81dfGEGvSI43Z3jwqN2IUtDdyUHIG6Mr1G0bpfE1wFD7Y0fsudjO
o3BqRu5/cXZlPZLqzPIXIRljs7wCVVR3T+8zPTPnBc1qzL4Yg/n1N+pIV+rD1xRSvXZLuGxnpu3M
yIgM6Tro5oL6KJ8XqJkUEOO8zjz5KpAZ6oGjo8Fx2KDGlXgzevXqSu7VM7ZWaBXHROcFBViS0qQp
oG0oQEnSQ0sq24NTnu3kgzDJVy4ckJKOHqk5RLeXG7CEtVD7ponXd7dZNUBmuJ2uu+TylRM7WT2D
UcwC73LGp6SyavTMMkYeB7501xnTGkJXTbm1yLLHsT6V+gvXIMkNS/DXoXV4ma1vly02+HjB1kg6
sLF5DlSFvQQqQPwGsnnsD1X9QKJWewcIsd81y/SajXYaTk2VHy8PuuHla/QZuvLcTPoYlEBMNnKc
Dnw0FiiVLn99a0rnUd85Ycc6NtOqSBNlv6XlguK/OgUZUtugMEGzSuzhadvbIOm6PNyGRbOVv5SG
5maAPE/CGHr2Qq0mgESt3quAf/XYTlTfWrGV2ywjxAXFbAUJA3XfUfpDf+Itnf65PIV/i2ofuM1a
98MHOINpUMAmjYFkLget2wQenPKHKUHwlw5gJobCHG1vlh4cO6L/hLLWdR28hK0cqVrwjJty7zy0
sVElcIIQPYmAJQx9ep25rTFqrpFl2/vMTdAiBbk95vxOi+C6OjBZY3YkuKwbR0EUbaxKkIPN/hD1
EJgIcajsvE827HnN49TODTNgw3QTh6dgiiyPkHFrQxAKQ1yUoJt6fghAKimdvRTEljU4qzMSF0fV
Z9CJS5C/KtykLEjdHHIojLShAza+PJLQHk3Dos0DEP61fQPu+HRxltglVfNlKigkDgmEec39ZfPc
MH7n7HnvHLrEY7+yugUpR4i3gKUWUH88PfdQmFtfX4ULDs7ToiaZm3RTf8RB91awYSeltvXpVWjI
ISGsF45cKeR0zaEMSh2daWR3zJqeD7UPvHaNRHIJBFPYgquYdlwfAjGmqMR3oLgGgBmB5+7AG2jZ
T66QPZgJPZamN2jv9qaQZD3xQlDKEwtMWLnNY7kM1D72WQDEUSEpV7f9YuafsHYvtqj7xFMFduoF
t9QmmgAadA+Xd3Yjdq6xTr2sVGBJn4PEtjuBsPRNQp47bCioMi8PsLUDq+giG2gqBTk7DzD+srHN
IXIie7iWjV+/RjWBtd8bxOLyJPUGIM78X9UiXgPb/3XVb1/DmkpPOSTo8azXPh/uatFPsVWSPQaL
szN/YDxrEBOygNT2+t5N0OinHpEcOov3AiQcNwDNHEAeGuyY6cYW0FU04XLIIcPs4aakGf3ZofpI
osIRsMnLy7RSUPt/2gRo0P83PDCqx8roxU0EBWnRwYLMNCj+elVAPwScddVcGnZXVqpWX61e5uJQ
LrR+yF1Erhh9oEAs88BQgx5441uRglBhHYIBCHSqpM0qH+BXXIljdMuDTlQXEO6OLv/wrR1YBR4r
owLs8ZxDfUK+nY3/bD6egEx5luudu9DW4q8i0CzSZZFn9Y3CgWwcOvhdcEAyaqm9brWtAVYXk8bR
wSDADJoMigGajRsP1Emos3P0bX19fZ0vtEBbLuHJgtQigEYBSGSpm19Z0KWr6GCA1sJRd35tklz8
mtoeOS3kksle69VGgPjXYt8dXB5MSWnIHOPMYh5Y3c/4gdILIDELStDLRrSxQvYq2Y52ASGNq9wk
hQwkmOMdUX/P2rS4rpRor97jxgOXSjEobEAloOyWcRV5rqp3+oy3fvwqNLTokiezgnhNMDnqFuT9
5Qkbfh32ivxL0vRu9cElUtZoQ2BJa7MshoQ6j/2FXPmQtc9zevd1f0CXsaphO87IaYbeg7wCkXZT
S3Fb8NH9e3l7tyxo7b9GLd0woV420k6/MuGRF48a+QvkjRB7vzzGRqp9jbQDto8vZYEA3ffeD1zm
QAhfkAbobyhvMNzsMv5nDIT8NnqTrXfG3Nr5lWMDDIcyO87mZAqyDOLyNno6cGXu2Z/Lc9qIrWvc
naW7Gm99VALBYtP5YT9CyjxiyxL8dr2GfTYAKbxdHmljh9YYPDbmeCtlPZKShVRQfa7UP+DVpS9p
4dbXOeEaiFeAUxayWhQ1QcuFkjZyeiit2UVy3QRWLl777QCBB4oJTDXvowyE7g/EEf4//pl5+/IY
GyZGVo4umZIueKA4tjv3INjsiuVv1lDGQr60xrsRiyhTSAaclSYWQJP2yP02zGCNziv93IFhGYQv
wR7dtgEJrBcvOBRxH873JFw3bJmsIgEIX/xA1hNyTq4dPDrVyI5tydl1nkJWESBgrIIl4wa7jHb2
yWfCPo0ZL676OoB+/41i0CewCSAd2UkALfXZhm51jmfKjmt8vPogIf7vx9NGOmia7DII0bteVDRQ
szW+Iw8jaK2kFXy9bFsfOyBdn4B8kCP3ekecigWo9shBs8T3sqsmFjdpxXbuUVuDrJzEVwjy6MVF
/kU2GKMrnagsZhZ6EH2PL8/jYzOia51Ke6pM1SnIkwPUpt+g0Wrdp3Pgfb/89a29OE/s3XGF2gz1
mIUsVerZ/JtGflehu45CNX1CcV4fHdAYtDsz2VqslUMEHTS+fAsFva4GozmOKh5aEJUGVbejj5en
c173/3290DVprO2AMEy1kzjNJOXyj6dBUXVrN209JRapW3XowJcx3sy4V/y+bsTVRXeoRJF3gQaQ
1ersqB4442ELJQIJOSKKzg9SFn4BFh4X6imXR9wyiNUZCT30DMnlHOzyBWjzIuVraOFVDhn24JRb
A6ycP+vnFLzMaIvoawKCewa2xyKuZtS+dsL+hiGsz8acLrRvcytFrYKpYxEUEFfPoD7l53qvTWBj
DuuzsQP1dz6bCovUNTWou40d5z7do0nb+vrZm955DWfSgz6uBfHaufyqdY42Eneqd3gFtj6+cslF
z3KizNQni5jxkZspOA5VcF2Vka5PpQKcKm6RojHX8vL+TgckOCll2zu2ucF0Sv/nWBJlxUla0WQU
bvUNqF8GjQnw5QYFOI+zDh1XxpvBIOrwDKoJNkUdoQxuPahhnpQPFQg5F/4R6bGvvTA7MWEjxK2h
5k7HcW2p/eqEJv0Azuml00/gkMRzYRfuHy1Ae77z6Nqy65Vn+qWZhuCcOGgZ9M0yZBnuPWKzG5LK
dOdptDXEyjdrYUHrOfXQSA00cAiKLfWpnAj9LMQy/L0cXz4ewl6DztH6DEovRM4Tm9DurDy3BuFu
SU5mDMadLfnYxNGe9l//SelEfNCK56epnvV4rMuZVaHwanEdWNdeI86rfuRdO2MAMnjjG9euA43p
xY7avuCPZdPsUcdtTeRsc+8CQS4XiiADQQBV9BkJeYMCPtLd4+LtrNTWZpz//m6AhqaQfsqG/IRE
lvu7gNj5p7H0bPAlVLV7VTiGJsR/x0AXeeu6ZSpPqcnr44haTBlbk+EmahrX/XGdVa3uq14vPDTO
Q82H2E0G9jO3ziHq6gEBFeFR4VyHNbGD1XHMkHpFM8Ccn5yxZQc2AZo9Ec+/cjdWDl64rBTN3Ocn
7uf+J6gKN4/oxrShhdi53y6v05ZFrRycQkC1mGoMMff0R5ehPVl07KqCyf/o35RQNXSpV+Wnehja
J3/2dUhYM1wVmv5VEXhvqtMMftChdyXO8s5bIPvOei/MjZXmIXrGuutS97a/unKjeLJ0bWvJk0sy
tKkUvi9EVFuOv5edO/vu/94h7TVYG7QIHkSm/eyUCgYJM+h/90X+ic3zw6TnPczSx8U7e0202nqZ
7xtQv2MWzgOwyH8gFulFdgrpPt/+OiAJAgjHK7P2kLEbcWSN4m4LjRbRzJGnUbsAJaNy79wRJtQ/
xOi90sGG6fprFyecQuoMXCjzAqDhkqIyZ/f+cnOVY6xB3DMAnrM9CXmijW2d7BovO9A7OZ8vf31r
P1aeLSzPFm4pwOOydAGUo2dXsVuZjewndHYpqgUMAvQd5Mb+MZVNoGZkfFBinC4PvrU5K59XhTW1
qGGKk7bpfEN7bT0rrSVqO7n35fIQH2da7DW+23Z6zQsQ+IGgDkIxvvennrMyFBDEDpiBwGwOzgho
ktU7R8qGKawpVV23BnUcWp9P4BuZDpY9jV8DCLFdx7Vg/w/Ou7QcAsFVcbKAebrjgDfGSqfNTnn2
40cklFH+ex7OacdF1zbiVBX2Uz9XT3wwOgQK+Fu2eF/rge2Ms7Ht3vnv78721p0VUxnyII3lNvGg
epTHU+RB5inrdvZha4jz/rwbohqNkj4BrCqtwYMWukGVPmRQOQY1fTMOzpWjrBy/Z6i1tf2AVAsh
UHg2zVAc8gBg+Wg05bBzgdgyqdXJPi2qRT3bWAmaCaErPXTQeDLXcfPa3sr9PZBGQXlstBJwvVRh
2snHsmJ5nJt0x/+2fv3KxTuNuJv7GIAOEE1kNulvhnnuksvevfH1NVS9L9tJ2zlgQJns5CcH0L+b
zqr36HG3vr66rVezKBdIJATJqCr36HHjglbt2lb4NUpdVi4HH0st0JDW/PWbsol8195jKNj66StX
prmGjIEFJb7aLbOkTWUNRS0td17qG961Rqg7XW/XY7oEST84FngNvXHuYqvK8LYFdLHao//ZmsT5
7++cGBQ8ywSueuQyXIeetJ7EoRmm8bpL4RqgPkI5xwlyYFO9PM8PqYLO7VTR+qoEqb3Gp9toJl0U
lCyTtO9wKeA6V3Pk+Z2mYVbjWLjq5Y2E+n+XSCzQKswU4pxrvL9CV0VIW/u+tSEUep2HrfwXOwtl
9U5COjUvitBWE9SGUv86sJu9BmfLOted1YKSBArDEyQTx/zQc2iXLpmjnq6awBqf7S3KL2XuoMEI
VYMQqlRfB6P2IAsbjrCmQm1aPtf9go93tvhi+y0UjNM3Bobdy7996/MrL07HBnSBQSlOLRh7bwYw
h97hDracZm32GIm3hjj//Z2PQecZ3SY1TVG2XZ4zU98S092UZ6Hyy1PY8OE1PFv5feE6Em1XwZQX
n0ApYsoQ0Iv22u+vjuDOERrk7zgdu2Lmb4OS/EWhQny47tevzt6asSmYM9CVZP0iPnmV6U5Qdc7j
y1/feHCtwdmVbyYQleBstOqpCEHDh6IQOlEiKLDWwm52ItHWDqw8mNaUTbZsYaMQCwO/dJt3ITAS
u3jfje+vYdm0yGpwtPU44etC3qSyuJ8WuYfp21iiNRxbzlhtmuIIsKUzhfU0gMUwdZ81IlIEAbud
3MOGE6wbdWjr5+ixWM5GRNT3prXL4X6oMup/4nj67Ok6bC3UypvzsnX0NKLJvUS0iCY+cqRKvXln
mzcu72sMuRtow8Csj5Xiit3wuocwNuSgo87PD3XlF1862093LvAbjyp2nuG7oMErRqHmCf6/LJcy
RptafxuALfDGQxb84Nr1dANdRXPIQaWx44hbdrByc1MjFDJVAVTO3RfuoNakSnEkqnuSAbuu095m
K2+H1iMpgjNQnvqyO8jRlnHJx710/Nb2r45qR+IqBo1kK9HKOHE+BF7slMrZuZJtfX3l5c2Udo4G
tWeie1ARpS7kFXTplFchLuw1Yhw0cn3rdyi9ObXgc4KMcj1FEGfy8p0kx79AlA+ST2vYuIDUW+al
MCkn1d/HJviqgqU7BNZyV07mxKq6i9uJfjYmv4Ws99/LAXjDZ9ZI8m7qmmDJUgutEKLpQQQLcvxb
BdaCIc6rDDwphnsOiST0gunORDdCzRpLDngvV7UEbDujWj0FgZ5OhFndi131eyzwG76yhoc7SjoL
UpBojTRlG4Rc0WqKqnRwv1NM52Gql35n/TaqXvaakLTzQaKSL7g9NAQtLC+doX1xAJN2ZZ5a0lVP
qcVa+6YpoPQOqVGvrcKBut0c+hLyWomoUAM7GKDN9YsYAYqJS/TBkBhsbrvchBt+QVeBI1VGTY3H
AygVqz6s7LkPcZbvdcZv7CZdRYzZqJ6jqIiHkDN+slR2R+R4a7S47omy5mLtB4NkqWCwT9Br/wME
L3QhiKeat8vmv5H7W+PlA7sRtg3d8kQJcmAL+wk5cRQo8s/5UqUht9NnVRvwqEl9XaZ8DW9nbYnX
CgPZwuDUr0s2P7hB9zB1RXvdZdNZBUEHdfSqBYQ+EQHY/ClgfIllBcPO17c2+7yM7069DthJQHuB
eZmXLpLaf3ZL6xkv670E/9b3V+kG6OLyyXigTku78mW0qxtL10eedjvOuvX5cxB89/MnqUAk7Re4
p6UjyI50k8ekHPtw7trrEBpos/7vEO6k5awazMC3h1+SwpDcvSa2rV9//vu7X6+0w8k4ItJYqe8c
wGuSnjSr64M0gdixzvOv/OAIWrNyNhqqzykBLVg/Zd5nPhF5cjwreEL/50+3cPaK5RuHzr/dK+9m
4jRpOdQt0ECCgDVr7jQURTuNtj8q1YHm0E2hYtw7V7fC38oj/CxLO9a3SB62mf2dOl71s5Opt3Pp
2NiUNaAtTwfU6Sh4uDkEi2LSzEuEXGKTLG65d/HbmMAazRZ4okYzHngvWua2nxmQpI8EWaHkcgTc
2Is1nJu6rJ5qC1bVLx0k8dqxDk6z6AdkcYWOC06LMuyMt9easTWZlX9UFh2LSsMFheuapJ9bRMCS
NYfLk/l3TT4w4DXAW2oUgSdRIp6TZvjDp7nkN4zI+c9SoGZwzIV5oqQ9uMaWTwGadcQNzVJjRTPa
PbIE0hG/vDEo+k952/BPgWW7fli5bFTxsvT8sxwGfw/EuWU45wV65wN5OfMRffl+gjKp/Dp1efAK
wtgBifphrk+Xl2NrjNXJP8/WWBUSzDLgABmPARt5ODO0JXfWLqboY/Mha4RNNlSzrmvbSUztjdEI
BOStywL7CPns8dCrID0Gfpq/XTMfstZSdpibmxqk7CAaa0sTZZls5hgISQmCXZB47UkVfbxs5F9h
g3dbA/zDCPJ64SQ+oNvnisCrU5RlJGf/mrcEUDarY7Rkgi+50E7Sc2lu2ly2EMFhe7iRD10MX18d
ommZzvZo1ywhTdEeCw3z9ibSHS/vwdbXz4bwbnFa8O5Dq7dkyfkx14VUavvzDLHjvSvG1vdXAaJo
AUO1BL6fOS9s8aoHtvjNNZdJrMx5w9/9dtSnBzsTOZqSeu2Cp479Gc5Cx9ctzMqhAZ9tSqtHX8wk
l/zOLqRElq9xd376h36Gn75yZd3Ms11rsBiQoamWKE+LxQfXYbPAGRgz/OgRFXzNNFU/L0/n41CK
Eel/FytNXTkutu8kxSgbHyzII3LGaMm3dHjubr4fG7+C/ACFROMQt84ICQzgRSEXFDdyZDpkUCMY
DjRDZ10YTNQ1Ue6CsBxtJD2kZNOcoAaN96xz61cq+3P5R28Yj7866y3Z1ygUQnoe1xd1MCnhcVl1
VxVjsCKr9EWWowYMvVYnmTzQwoRzWxcqdJvcXFVpwACrnz+UIDWpyITAo/I+7uyBRVZdz/F1i7OK
OjRnVrNwGMwyUX3Cc6165lVxlTgOYH2rqFNOvoeKNqEJqm5dDHEOdVsvINsoynwPBnL+1P8c7hhi
FXqmFi2iXcMomr6LRzMyUBJSee/2w+e0BuNkxTQ9trvsTR+eAhhtFYicEaR1rlc7CUp9zs00WjSa
U1adfMwqubwj5099NKFVPNI5eDZ6MMaDqjaovIjVRfs1IGnTRU6dA9rEiDvsHWpbY63C04Di3jBW
jp3UvBxjn1Q8IhU19w5kEH762jE7Vra1bKtA5QqV5nPq0WRYFgXCC9Q8VOgHQ+ZErSoHfV20XUOC
IBiv9HA2twmEQCdob6RxBiaynUmcF+WjjVl5ejUSXA0HhyRW5ftRxlwvxt7sUb1ubMUakFMOsxhc
ED4lkL+qUeowzwPRUwy1CNDq7LWnbExhDcMprdIbIOtD0aY5sy/IKzaRlzrNl8uWu/X1lSsaPytY
1RA7cftcf2lZmd8Xc7WnFLdx2K1ROLr2i3lpBjvxg16GS6vQk64GKx1DaxDkM8k6rZE6s9KdR9zW
bFZ+KB3KTa4njDdNILBiYxWBlEjdXF6rre0+j/ru1jFxBhXKXNlJoWR5YC6760p+nHhmQs8DYejl
UbbmsPI7o4Tvl3NrJ50lulcDXeNHPkx7z7YNr/ZWl4G+8WjgVZiDKY28n6Xl35HGNlUIDvqr8LvA
ba+cbgFH9wxVG4prt2AvolflfetS+uO69Vmdrdno6xb3FpJAor08VuiMju2s2OvU2lifNQrHwaEN
MJlPknmol2MZBOUQ6t6ktxAbAaX2VVNYk0aWxgdqwh5JMpV2GrvQT7tbmL5KO88O1mAcj/diAJeU
DV0K1n4V1lJ/gbjDbmP91gqdveOdF/hTwxvdpPAxPvXQJuNDPEEMDpIROdl5Vp0vMh9E7TUmx+M5
2iDrCVtstd6XBnfSaNadCF1r0neWdGpIrpHidmh18WV0zB4v6dbMVv7tWaVoZYVYKNFhSMO+6/jP
wNgqi2aI182Hy5u/EUXWWJ2MDZYAMAFHknHMjW1P8mCB6/w4LaI/1FqN1xRRYQYrT19kbuM5YZHE
LiDReFoqCN0ipVWPxSEdvbo7IGOaU0CVz1fUy1PbCF1rBE8BzI5u65okEoqaaDQGzkCNWX+87usr
x188T/tEnNuS5kE8NoNlv5XGTDs2t/Hb1/CdUVYCCBVJE9sb+0PHs5+Q5Vx2FmZjz9fAHd51dIBa
DHym8dpkJlZwqupigYqF5z+gvH1VK4sdrDE8XQ3ealoJmvQVQ7d1Z5pzk8YeLYLD/4WBf+CZa0lj
y69JBYQxTWZHiL+ETRwd+L4yeTkiDV8OxaPskE644XOh53DujcETt7Pk8prWQ6ljk6U9eeSTF9DI
9HWlD0CXziCDxIs4jVCrQT9bPvBu+BpA5YOErsmZjok15uGMpK/KMhIxn71CB+z70Ju71Euruylw
0mffGc0ztJSGqO49HTU6m8Pe7wocbK0dWn47hSBwv53l8N3uyBzWgSiiItNd5HLzqy0sSCj2bLp1
l6ABeK65R15njgOQnsRpkZ4mNmahVVhd6FZNCjk1jx7qACqOjSmjBtyteqi/NpxYx6Jof2tnmtGE
U0DBwhLPclr+1F16Fsaz37jp/0Dl8itX5IuikxsVdFxCTdQU2YS5UaOmT/VAARCxWXW0IJfDKfRv
QQpbRyLnt7qxntzM6eNau09QXFVhn/cPY2e/FDb/UraognCKS2jZujzqvQ5izC6ZItGYn4uYu1uL
zN98CGocvABincquv/hl8ZYFxaPG/w+QW+3jmc46aVUdRF1pnDoszAihOqtoQkdO5k2ogSaC4UTJ
xXg/p/w1lbN1kwFlDcYHJ6Quec6DsQzRPvClhhRq1Cy+AAdP18W+x61w0L11bIT51YzArUtGmnAk
rgLfmbgdg1mG0gN0ZXB+5jyd0HhC/zQpeyas4g9WM6KqjY4aVTqgCpPOH0KtDtWfskyUDu7Sdr4t
x+AWyt6/eLn8tgZ20xeVk8xM+aF0Syh8pwuNZ1xMQzDhN5hio6M+K370uW/Ho2Ym7FLgZ9BRnd9U
Hjo6QAPBT2gVrW6zechiW8r54DjFd09mn4Z68ENX2TzkHA2CjGZ/p4wVYU5L8TyK9gVl6xyMlUAk
F8rrwgaURaGXd79ROzaxakt98ErypfX0HGHbZghtFmNogmY+zcOYgk5m8GNnLMvYxtMuVLl6o3x8
7dL+kVs2CGAVcrTwIx/MP6DXGv3sVUDjEWRGQxHzBWh9AthyIhb1agPwEDY9cDRNtnToobTVJ2b6
ezjVH68lJ094ftSfBaE0GspD4gT0YA21DmmtPpeswvvJbn+NnP8A0z/SQiNvIsA0gYSm2MVR+N91
XQ2HmhT2oUWKIpIsa0I2Ff90NIBerDUi09It4WBXCk5X/2EN3nngnH3omf2sSx+Cm3q5MULXUeAV
nzgLjihjFXdLT0XEHWQmU23dmaxcTv0yPBZD9rJY7GVx4TYo09dJYyHgka7+bYvRAcFs3R+bwcfd
tuER91RwtNxsjG0rX6KpBNdd2worcsvll6K6CK1zKw/aMp9UR75IL3huqVGHCrqTYYbwFI0EFGPT
AK7gQSh2dNPm99BPOWDCPZjUWsmhm8Z0VKL+Ei5jLSJqoPPiU0NPTiuzuDEsOyozmshG89NNZ7s9
lD8NiayKPVRuloWl6/1qjPumuhRc5WghgKWMY6hR9kpsBrhq4M/yFekkftuO1iDDnoBovHUC8tUG
1+rXPs2hWmqnNiojfdfL5wCqjyzi7UC/SV7mA7j1lHtvBr+/laOTHwcQj730HaLNSFSlI48hhx15
wKJnobZccYT7CxM5RFtvuYYctyecXmAbaJ+U9sxOLTCvt6RryGlAE+VROznDiePiV6TLuNwW81kr
PrURQGcQbt24jKlXboq+j4IUygQUhJrIvLWm+UTaHrlGKbhkoTOB0S4EbjZ4IGNd/F2yjN+pFgxf
4dB4TdJAYDJmGFaGo+tkd3yk8qQV9cbQxpP8yXKY/b3K9HAHlufqb5B14rn3W/5qCz9foIVt288i
GMxD7eA2G/m8rZ6ZL6zfzEz6s6gnD7vrW498kUUyoUFU4Izj+d1gQPgb1m1t7r2+GJr7FlQBaBLm
bmWFijrOp8BT02lw5FwehTU4p2BR5kTHYfms/WD8oiB//MkykFAKIfqYu2El5jTu6bnLrjV8qQ49
9bs/HnowxjCTc4uuHgP40zymr9ZZLQUR4iGb+K9OgbCs6oYqsssgD1vV/jJpN70U7QwCcQeSv5SQ
/qkFy8QtKpj30OUwoUPnxHfp17R0Xn0YUAhYUo/DC3MCh0Mdt2P3ZlFJYxTfkPMeYH/cr78tmfVr
gSHdMTE8j3kNnj3AzT8XJIWRuJ68RXdgGqJJlx5aYpOwMqDWRhh/4YV3m3L6Bp2O8ehXwHFLU5tb
OXht2E08j4YO8rplBwYnSP/MCLuyfwLbLos5GFEjHHk/hlw+Fhay1m7vtRFoZe07w3pIfvruEjm8
ec4bCFpWTQcaghrFKtGRB+7SBmc5nLWDzuVN45UPCrKkYP5OP8+KVxCspgeGFH+sxpbjANd9RBdp
QjrUvwYRQBzFuDnaXrRGUK8Uzn88QkprSCqnkVHjdlYIIdWHclEiSovSikCwZIVLADWDqnG+yNIM
0UJwvWjGubppsu4HeITQKi+8LKxwOwmNo5LJxcW/84clkpz70QRqhhjstp9bg3bXvFyAaCDlD19q
SEY3Shza3H4DPLUIM9suwURbs3jiU41kaaCjyur/Uan9G0JTIhwKY+Kgt04ub30ozRd5rHKQTAAx
9Vahahs2JX0httPcgoYbZKOKm3u3Kn2ctE5uUMasvwpPVZha7x2z2ZmObdMWrwxsqOGi5qQSNTlq
nG9gJEvvNThM/8zT0oc45MkJNFbZ0aKte+z6kp/SjFrI4YMBPXD9qoz8ofWOgiiwxaDHV8TQ2JY5
orzJ2+emsOAXnZxQoqvQ5VTc88ap+5MPlaOjXM7ugnfhWencCP7kzKRrwTANnFvEi8F7gZHpmNLB
v3EC+/x0l/VvvXT5jZvVywm8peZgJtH/IG7WRl7jj0++Zs4tTaV/MnJpbrqAL6/EoexxoHPzkkKn
Nw+p4tbPVA7Ny2yz9AGIQfdoBV32rYayyglqmekLVHdVrJDveEyDrP4DZazsUGXdcu8HjroDGExA
f7IDOVGdVm2Ukjwow55OiBCtv7w2DgPGxK+rO230NOBYhoz4tJDgjoiUJJCBnA4TYOHPxsgpHoNy
YYiM3XgPW6ffBlEMn0WL+01b5riJ584EIQfTwoXd7C23+/xVLSU9VNr40FJxygi7gntfXiMr1g+N
c+dbCz+qgtswWTPfi6FN49Fx6y/alv5t2fBMhj7PwHiOk/xTI2Qrj4vTFLHIhR85XkojyHnkMdAN
4ogyNT8CGTUe6FI4N1VA24PM1I82tdJf9TjPv8pJYJ2EQw8uxGl/Bu4UPAbICMIyxuKLQiftS18V
/dEP0uZQBHWWSFW08Xmf72uQC+Bm4dWgE02t0zBn3ansRmgesB6ijI473ULvpsRlZwHhKSiVDhnk
TSNceea4byv25pDFvdPw3dgfnOah1aqLpaUm1CEq+0n1HoiRz1CZsZg8sEq6NB4913oOPO6eSoUq
VLjUAUKmSFP6NkgVdCfIN0L1XblqOkDUt5TgWPLaIgyygXx1FbQvwwVyI/d57lm3FclLaFS0ZApp
qsVTvkz8GRXk8TebFXmbbO78H0dXthwprgW/SBGA2PTKUpurvNvt9gthd/cgCRAgkBD6+pu+TxMx
0z1eCqQ8mXky73oXNl8uasJfkQhY+C6SdgThu/cRdpOWXZDPrMMv8zCHe6NKQpY1+pQs7PdKOMa/
eTja6SbCaZrqcUenBDzT8BuVgifkAzWvTY/5pO1+CdoRpGa3IG0uoU1IX4vWqKYAWKdxRbvWuAse
836+0ByxSGWkFU+CYqKN/C9GlBuOctKhn6LnmdhPCMYJ4mJhiebVsqOfCTg1muZ6CxnysruRt6WJ
zRydsFeFVjeDTmf1L+rQfX6HVBfZnPrGhqQQVtjPDElMD122JmgWmq1M79p4T/1BOxLKQgD38ULv
8WSfrI8j83sFN+5K5I8BJ41qWeU5VyMLi41kw4Jgzwh3lkK8AyJwxE/Nw5xnHZor2hYjEvrmp6Da
XePw+HX4CJ4JriF4Z7nG3hdKlJg6hgvP/vZY9dhKVG+E43WP4IOompiz4RKbLleXkaz5VKiBhGvJ
Jj/7+7gJaYeykJFdx3AGMBROm/gp7il6T7B/jJHBs2TFrZmtIhhqohcJMbYn/oXNasAGV0Kha+c0
9uYgCA3jg02de0bBE6HfyDCFJB0lM/qwUc8by3oAfB8PU+xI9yTJDB1FOdk01ajDVKDqfpZzaSOb
6uMYTnT8DqRZAyBMSkOMHl4E5hl2HiovnZ4E5J0ZVthLbsIQMG6D5fZl73qXXzRpw+E478uMD0EO
QrqzYn0cnpt+WvN70ACZCIt+2SJWbmwjS2EoPrYCqXMpImR2OXKMn4P+y6dsV7c9SVZ/H6UKFeKF
Dzjfv6mikpcNyXEgEKXD/NK1yuQFSwwCuaD6yxntiTje68itmAwClKZ1RUd4f5qjpkWMMWACAmi2
weDsgie6qfuIIGMUNyHeylZY3MN2g/L34lsakI+fmmx6MFEIMB10kmLs3af40TSGwrkN+aJINpI3
N7rHUV9xhXPjNC5+swVE8aHD0y43PFSiZWm9a7kQsB2JGs85gmuD7wYLqLekG4KloMgrA3DKk5Xj
Z5rQXun7kO2HAPvqEYb+UAk83p7Ntkhnwza8vROa2XDy2+mwhOv63yIS+71qeLyrDWba5iQVQoTv
05FE+SWK4Dsqkf3sbAEYR90VyQQ+rMgycXUTdkhW9I3l/XBWazOEtXGWKsQ76Mm8Z3IP6Vu0UJxh
uM23vbRLmwcI+emz9pImFMbrmOAfdYO1jOja8mB8WjoGXRPjZrMccCtj7qPUdPImyU6yiwHgkijA
6tAEjlcws2d0KpjXZunTX0S0loOpiZaktEEDMaLEdmG7HDBJT/sfbzmN7yGe8ukfVhhD8w/rIPj2
RiQ61FFOmPgT+V59hQnmwwqx+SstErd7ez8HaBt4GByyIcslzXPyiGAyvVR5I4wApAoUxHL02Oy4
DKIY9wKygsEwuVEikX5bVFvtwDI4Cozg4hFtap3+aANU/l2EaqdvJ5kQT7GKZuSrJHod6lGpfi3z
vRn3i8/XLsQHpbsetSBip8UebdTf+2ba9qMd1E4ufbp3v+ZWrO2T3bSlhTHbNp3x7NCp2L1gvMKm
ZeLq0G/jdozmLvyPTjz4t9gcf24IARKPmO2W7KqzJewxfW84i/xgTHKbLVK9zyZZx+AyUe/8Odad
tocgboi64YkJk2dIDgbcFZqF4tIk6RbXaTQLU3VbgFme4lX/RAbWsv8LAoTDvnKYmnwB+riLjzlN
GRq0M4MdEtv3aQCjU7DAWd3xQd/Fq8p9FYZrJup0c9NyTVLjRUnTmOTnPhrSACXKYx4dp9BiGGAg
bzB5kGXzB47Akb/p0m9jFU+jjnEHGd5foXGv9LK4acU77HFfVYb0XVI3meesXtdxNEcQcwZHfZN0
eOphROUFnxYX17nUzNUICJ8xJKACjBRQFAJdmB407B2QQcyvbYeRopR6s74KDInjGpGV5N7OvRBH
1sJ5XYzCcyiVCK1cikUFqbwDap7WE8bCeDlaOvK96nHiYxLLXCvuhIp9VxHhIg+2TDX/BZSQrU7l
HKlKjF3/u09k+45qlzEs+T5G/2UcDrVisEau1cwzOlfcbPQJidfzv59/CdyL5Ju2TjgnXZXGY/uR
wfMaFggSSn6vcdDps4t4OlV6ny3OXt6TcCqTfqH/oQNqS2oLDU5jjG/AqkWUAx2BF2zVnUOp1XDI
ViPlcVmSSVzQyJniQ0EQkolK04yrOIwZ46kvJF4jXtsFtY7PPxuE/KxbdG3iyE1b/WQY1spLiEJh
evNuRAZ9uy+OwPTgAoq47XXobXTBIJxklc7w8x4WGG0BwfNBY34S6OnEA4jFTZjcZ/8+WckRI4mJ
Py2IiF3yqTv0YjxSFFe7Q4xSw+4FiaZh1oIqQ1NWqcVqnjM5woaUJGi6fO1lIvWpbxGcX1vW9/Ks
Z/Sd/w2TNg8vDPZnxOSHQyc/EMLXDweczykoR60iLMnghRxr0sogruRmxvYBFxgC7SQh+agKGD2x
8QIAAsH/2iDkdCt3LNzhxWCSzX/USNPx5F0mHGLQRz/eoXLb0Z+TcOdDmeL60gUu9UkUDGgTF7cc
5faEcTPCf2gkxJnDADLxAYhubA8aFNNamNWNezWnSFM+c6DF8BITlc2XEcxqfBkiEZ6QjLdce5hk
1XnsFc4eE1GP8XNG70dNVYiV53lKKESHMWnUadVLlyE9d0xett1PwOn92KUgWJIVdEdnm6aQMurW
Kg3jBFTr1mv9d01MQCr8NkXzhEwNUIVqjJOXEQVOI64QsJw1fBZteIBwuuJURNOArNBWK5bLlk/N
h8B1ym8dsrZiDKdizgp4tz27T5iYERW8h5MpJpbbirbRdodNv20o1nEbT/PCwr9gxINHkNvZRzTs
Y4rLc5tr180Wezb97J9+QO5Y7FzBqCRSsNKZWtkTn/dtLJopA3ks4g6RSQl/ZklK4VcP9j+ZytsP
XCv2TiKt47UhYQCIK9R8nLyfgSfl4hsM0Ci9lkPYHiLCszpFa+ot2BB4WuBUwtsb48xHlsJK7nS4
yeCHf+x4rftGfst5A0fS7Wt25SP6AUthSAL6sHFBPTSBWXDHsqBGXY55H8JIGQxFOnnvF3AXjYXp
s5ZakjpbF33p8LlCfMh1gIenYVDsF4l0rC5x2WFO3IbZGuvDSMhfzMNOo/mt6QZ/SMBRqEvXtFgh
CY0BsxST6IO1xqvDMg89lAe+5BGGAgdeOMojswPx5Psp9RjFnqZ4mC9YnsFcPAbylSB1tU6JkI+N
WsnZkQiPIcvVre22BGuMaY4CjGXLLM48Fd3HAgpCa8PgC/vq5rhZGOt/juw3KV1SeYjfd4kf5TXC
18VZM/GXbHb0CVuQzWegx//UlPPSbrEzBcPGymnebUALXIAb+N+N4ZAgGbzdFJcUNLS3zsfQiHmQ
GpTCzvbqZZR961TjwOmm5MDaePnuV7V8mlm1lzXm698+y8HEuzxa0XuCCahwuXK3DEPKF7aZI5yZ
btP9YV8GtNaggL6lZZSt0161HqH+AK2ziYvdJpEv5j3k/GxE3ue10o3bziMSOLcDxvk/0os3KWJd
o5WB3oep7/MyRHJ/PSGGGUgQ89ohm8Y1qD0KM7IC71sEfnjfXnLfdh+O0r5iKwpL29zyF7jZ1X8T
NJg/uV+jv6r3AK+uDzpcSYmugnnpMSP1Vp/5FjyvOYHIK+ifCBf1DeYxaM4i3n/RTugy0GxBi1Zs
qp7SCfvgAyvDjTRvNBM/uVzd7mu9G3RMc5SXQjWyhSdglrI+nU59TxmIBYSC4duNDw6DWs1U8zkF
ewMxcMsPLvAC5JHoD7h/1w9E1wO/IAH6vvXNKXNJUCOjdCoS4rvCDgZVTn1mP4OuJVeLX1u3Bttd
H+zbyRilTY18aQKlCDkd/34sgt8R1h3qBQUU9bIgbWHNx+SQEhLMRaLy7A+6ZVKGVCQ9HnDGxLUm
sbkarPWe52xkh1XMcI6oLC6hQ+JvN3136URKLqnJlzPUt/C0DyhudUBa6GR0aRX1efOWTsycWRCm
eC0TDOVpwv4g3U9lBe5e/9ER6pFZgaVB/GX/lyocVqH6SROGwFGwdsNHJRYPxLCSygNNHAOO4XSl
0/KYBrE8L8YvWE11eBtJFz8orLz30Nny6YhoA1cM6GEfYIQY/TMgfFIhhZfUZrOcY2on5FHNs73L
WUs/DDfmjmPIKt1AZLF1KwboSCr3x+d+Oyls1F5JRL6HUGbv1jbuVS3tUx4HBhVQkL5G4QRmIGyp
C3xPL0GftOc9meYy18N8mOZ5+gC7nz/uCR8/IPoscZXbBPcKon2qVK/pUM+JXYLXUQ54lgKr+2Oe
0bxGWRuvYOFW6HhPcl0DTMW1JTN9XvuEVSj6UBcujQfmZKKQKgvRR/jDZzTLDCkndtXkI3q/Tq2p
hn7r7kFKqiMPVViFzH21QAU3ZGryR99ZWmHPwJy4jlw9KIw2KiSszGb+3ez0ni8zZpiwowiwdl3Z
Y6W9DsC4HOOoGSq9ys4gTzEDU6waEIvg1HcoG0HEMNCRDR9jFcc8+bPNhN9Y30WXtUm3CLTzD+m/
Rc0hgrW4EhDk8K2JJi2t0fKvTrkvUrp275uOcC5BYTrTbG3+cRkud6j+mi4z/1HgkA8ev2e7o9CJ
LEb5MptaPmEkD/3N/WSLJa6HbwRj53OgaPyRJNlkMEtqwLiMYifOieg1lOPLkAA0lznYIpDcYrZY
aZfQXTKH46WYFKMYjek8BUU4zQYFan3cHXfT6r9YIvN3kZVdNbsxNVD6FgRkgng565w2yNTz0YHb
/pwHZn0hiNN9D/d2+RYSWhvyroMqR8HmcfPI8GWb0LfR4GVEp4W6G2KSnQcjOR4SRB8jL7FtX2JG
e3yHBAk8Pf7X8HjouW76FPJePi51G7UvaPFkh424eIcQmGcXxRkDGUEkrfM+Gj/HOERLLmIDygRM
JQrNMnKPF10XGaj8Pz4mwcusaHqKCQ5CvW3sYrGhdlgxyN95SrIbaL/lNu4LRKaoOyFKqi0z0vgv
sHO8DoyVjwHt34Yh7C9Ozh208mX71HP/hFYlqFyTxho/vDbHURF7BiLbZdGGPj1IH7+NOBcKSefm
pA0OLMNs9Jv3Q/i2dxt5aYKp+0hj2R9VH4ZAxlA1YEDbv5ogoP8Faf5v7VQD5WKes+qniQuqDoO2
zuRwMCpYbn2YbIcE2/MlSwZ6b3DC43Ya2+Ak5dJXMMwgHL9n6XTMf3Z8VSDHO4/23zMsIu0nA8n1
ZEUaXLvZdJ+OrvaobLK/5Fs6XXy4kloqMT2waSHVPgaotelY1S3C19koYDNi8gNb0E0Bo4eocoKX
NRIOxDAHro6ozB5gMXSHhm/trW/Yd5ZS9ZSNPyQTi+btjrRZeteZDsIfeJunWEzbwUoLjl8EdChH
QO6atxM+2bRPFHAYzkFwdGDUENG/1CjCWv4iQT+6J4yRg0lFX0nmYFkGIr6wJEyxMpX59xDqHKY5
RH/yycbvE89H5ISRmiKXoRoiNlyjEN1Y+CK0/aPy3P8imn5ZOan7ceufhmCPH2SErVkNrukKuSCp
9bDxU5w0yTu2v9ln4pfmfu8gTg5iHs+uj/wNYXr8AudlWAeBqmExyR4lsGBNyGiPocLtWEQaxTGB
gqwymub3kDGQh9aNf0cNosXFEpyL6jSoRMtrH6uw3jTkP8VXc8Bc3FwxcWanBQzjAe8F7n4QUeeZ
b/s/NxtUbWuf3G0DZGypcJ8HbQxTwGzSc9LvCoqJONh57w960PQQw7T1IZYVxJPM3+MU0d5YO3L3
cNKzyndaFrOB7wYuBag26FDPDxaOQ+DG3d5ARI73HZXLieRtdweegheL6SeM0VOP9wHduyPczOXC
LBSH1LfVgDCG37OGNKLF2FdRAwCE+qqw3HZwChy3yzUN2VufZAoGnEVfCYSElxaJ3S1S50NzjTiT
Vzf5r0xzgvq/5r9sD+tR0/45pKFHQSu0DhIFSTH4cDjA/QGW3gOHcb4cnGjcSaf2a57YDDpviUpo
VtvRI0/3HlsWBDxYZ/uTH2NSa5/+wUsj6x9p9sqWwJwwf22AEl1/BLscvxDIUWdqGeSDPvvoEgQQ
NayzGB0Q8mIjNNTswa7PYf8jbOyQTZzbFDiNxBQNRv3XYYiWIgU0PTOMsaUBd/AN7ghycSAw+yOG
/n3/aTLiAcr7mm4hdxg58nMCTPy02TY8axxMB6QGwU1DMGje7MrkU49ylI/MGfHYI+oW5zscV007
qzPk8P4m9PwQMot9p9n/mgEEajCcbTnohJzWht0v6c4OsMr8MSLbqqDt+TsB6njoEqCoTkPLdFlv
Lw4SwUnw+KMN8eo3i7ERUpS7oYLoPVV5TnEPIez1H4xX+sgTaFQkX9fTTjZcE6i/aBsAXBgG/F8z
9ilFUZbMLiJnqti8lP/8BA0MscOq3mLU1qbR2h9CyJlAIlLidMdkgH2/9hxQOKB6EDESQyxXD1tK
QU23qS3h3lrA09GsFKGarqpJ9FXLvjnvzrpjYHN1VIpjxw59Mlcs2k1FHiNfM0wjV9qWhEdMIsGj
z7HavCVpOhUZSISPTUKOznpFKsfVL79H3Z8scKhQZDZu74J5y8GNLE9wtWTFT0BzlTXJP+pQvJlG
mT8urXCVXHHM9XkPUKrW5eADpw9xw35PORxJWrKtJJi1QGVN5sH8/KROqF+5GINDjrrQ53xo2G3x
qS7TdYXgJnxyYXvwO8GoBG50AcHQDOfAzXO5EHGPtnEgzHBaKzpsIEa7xgGdqY8hB5w1Xr9qcI6V
28Biwbzvq0aJ4QuN0+NDPrVN4XPr3mXHEQxLqbh0OxnPfd79i9COAOCdvkmWRHVGHYUHJZ8rOoHJ
WaIxqKMJTjyFksSra8yJWB89KeRjVCnTElcWXrUtaHdYOHCYWIs6wpQzih8HYwbU1a5MJ8tPrItC
3C5Rd6XEgWYJcY8HQYiS20T+W0Jiy0Tm7XMY4PxEvSm8dY3LzMFjj6xaRg2NFAEUlYc16TzAx1CC
ak0L1Q/jZfnpJ10mBz8fNJcCTLM6q603RyWTqVz0hEUbhTZAHvBntPcS+EaUvnNJHFxXZ9vPKGL4
q3YG3aa9Qh1t2xy2Lm3ezYBtmabh6E1P1vXJ4Bq/tGT4nBm03XX12LsQPd4sj8zuaU5SCDB5f9eT
6Dt1yS+aQu1xbRIWYQRnKgwHNWMNLGuwP+OuIBNaPFVoL0FM0wd0LWU3pMRGN0RV8lKswdMiU3uO
4TKsBGNjtetY3a0BiIrYOFlgqdQgiNOC52jhRY+7IcI92acFg4wGg0SgzuB24RQK27WgIUbUNlts
HcRwFShkGKEy4bOR8CHA6xYULawnRQuHRGGxHlEStCUBSA7tDUUu7CpxCT7ItEtO3DXbRzCi1BJq
Rzg+/ORTFUYPNsXhNIDInBLj37JAYEJrbVSDBQn0FcY79gjzGEwYYaRRL91sJ4/X+wIBb39E7xqH
czI4wMugb6pt/rMybF9hxUmqzOAytFEo7zgWwiE0opW4XZ1+FigJL5dJbHBxEXcAt9lcIVqGRZxA
VxMh+W4XEH52GzHVu1aNKLBUboBdKosLGDG+DX7YZ8ho85mbVpQJX5+Exgcmg+Gt29b4KAVc8jgK
+p8W5i/oF7JMU3KXD5imIP+jmCnGVpX7FD/WDZPa9Yg02b7Eb62H7JvEMH3K7x/FtUQIJsVVn37m
2/wdQ2u9R/r+AAA63aVZeG80ujyTyRV9N73t1D/5FVA42mBxobk+ZGT9tWTB2xxYRNQ6wIzdk8dp
91hc6hWEbKbMPR4pCmWA0jIZ039Kz+KocxKWMQURjsSWtVCwRR7lwm+DE7+yDaORt9NcZHE6/gsQ
sXIF9kVCD3wY9zSfBwy/MPV+5FhyfVWuXwM4XRnGsw41UBZ32q9wWZdjPtv5lPSC1VBUEqSms7zs
CEwYMGzCUl76zou/o5hCGFD4RsoYeuORrKBIvW5NeB+sUEs1Jp7/IKtPt3kAKlABTbuiIdtUsf/b
xSjcVXy1GpEnnYbkFKcVbGMR+I+kBac6ZesnC3LowavBeLAr+xzARfiFNuT+S7f656q36Z1uwbrB
ANiQyz4OFOBmhzfThkv8j6mp+29sR6QSjHAF4wJL7Xs4YAEDhwxBTCZZTBQg5HgaDw1aUyDrW5Ry
UaLcl9VbdsqRZoCW4Ww/x9zCp5P6xT2tUzpDqN/mwxZ33bHxbVACV/ZXUJ3RTbpNnPZND4DY3QJX
87ATdQhpk/4Hh4M4rx2ELplO+g1tNuYkSQYbisLRqjtGn0ZA+YtbsOG5LeNWxX6wr+kW7KAo8bWq
PMGrSuDqf9fJzv9CXURxnBxYACLT+fYXJBv1hvib6T3gCaupQdquGcl2h038CRVEW+eLqZ2Wv5b5
SRfpGuzhge4CljFEVXlfL3Cpoqa2EzOaI1STnbDbsfwhyHgaC3ycHYZoDGNAEvyG0YzcESTUXMFJ
9jCsyTWCrduz6GtnORyXAZUbKj878dCkkBRx60ywWQBw3vN8jY4Dmm+e23kJsiqhPgOjJMFzYNqN
ipyr/h1upFlBm89WDOM7ypGvux8DVoLiGRnsGp3aThDSxi/XBv37yAJzE3AaYLjzsMaigxxsagkZ
En7sdB6yrR6SnUEKSbIZQZorphaId2FbBPPKoerwAAHlXPbtWs7DHO/vwQbMWzAXtlm5g7Spu30A
KOR41dYynjoKUjeR8SGMNmswnHTjHzhbs7nOsZKNMWDKDC+DbTOqRiI8oqg7tYraAweC+ulXTAoA
xeY0x2Z8bJYkq6E00vtxgIZ1Rsg7y8oJxoT0ZgIQ04CmqIQ+jKkKWKEX1l2YavEAOwpVoE6VBRlG
EZYiAZg36NZ4YclvCQJweO4aDtZUK3wo5QLex1ZzPyVjhbVFmx82xBqZww/Se1zCMWb1rKl+hNGd
ndelzcZKOe2HEs4XwioZEkjEkRU9BZxcxVfMtEb3CwC4qvc+dxvMLX7HCoFMF3bOhEgzX+RYXMUv
pJ+aucHxphn9A2vp2j0J0GN7ARtPFN/t+ZhGJSxmsa2bXDZDaTMJfmsdV2mg8ukB9jdQv/5emG7U
CIwFZkbgvsHvqcE57qo0HWnzto7R0rw4le/jby4HSweYFLZeHpCdHpEPaKzOHDMBMLQiE3Of5VF5
JNFXjVXiXbb9/IjI0vlVKJ71BQFrf6+JwHeJcxVQCf0F2VAN4Qham85Ov0MnoqIC66n92S4OI9Ow
r/xjkWHUlHM4t/Yyb1zvVTC4DNI22xb5BzJvHD9lYRZMD7QJmv64wQeGAq+F9NAP0hSWTcTd/Agl
W5TjMm3cj517B2pHjs/k32K3B9/b2IkjJ3NchdEcFb1Yn7uB4ydpA3lqmBoqlDKurxnsodUazk8Y
uN1dKqHZ69gtABzLk0RLHIzpeeuwGJCogzMyKBS8rhVy18DC4hstwR+P996FABTdsAt4QBkkuGQK
9wKIDZwzdOMairb7nez2CRdidxKRpa9LnLhLbNv8YVlNi+W9GY4m38zHdkpw5Bq6vnlQbBCk3acJ
YABrOxiTFd94lUN+hS3TkYLnkTx2qPn8wYhoCO7G8QU6FOBmbLsnF6JEDX4Ee8gz7ivXj+S2xUjG
HxMsY28W65TEwXYCNDEeAikbxFFlMbBrpqP9fsV88dCyddtqNmfhb0iVAU7YETJW1Ezzxyp3e57g
BkGNOJnnK3ySRJcKzuqoBEBHd59Z8prkmAiwCYPDrujnpv2ExVNfRYepD46icLtHEcAM470z+p8I
QJmHcFaGpWG5CLHs0mOhoBdIw0fGr8M1wZbtQJckemBQM8BT4oGCPmtf2mRZazvaHl9wiuH97+Vr
ZOb2rNN9OOt9Sv52YwRQGKnpQe18ujbwYr2kSZDeRdzi1tgiZMZbjYGlCG088cMo4gn9y5E9IIcQ
AxtsdIjR8/oH/kOH+3RZ1GGsykd/p531n7EGpVUk+85ckWTwMknIeGdchkuNWeU9idJmrnRqpgKO
AvatO1hypmkNX2IgT8xHJqtClyxFnsFJnbRB/p6BlT9GwjRH5Ok/N4x8Iv6kgyTX8UM89vfDCPzh
d5+dYwv/KE7GcwbbW4Xy76YOwFxiyhvx4Y0PmZZXalVQS4R2VlJtMLAFYr3DJIG1iDBLMLHSr1EI
2PrHqD+OdpkKGS+PLB5N5Scpq9QaBN6Y/OYVEPPM2v4i8ywt5zXdK7IuGZZ4pvvcRDcYh+qpp+rk
1+6k+VbJDMa/EWnl98gpeVQKZmrSiveeD3G59GP4a9iGrx1afxHbKS+J5XBIZckrdE60OKB+vUYq
5BeMRbd08cfEqOyckOm6JulbDmMrOjqdhtTDb3jed3DQCrtEuo2QVRvqEwXH1BjTVjmVdbL1r4Z0
32hNAjqDIMIG8PotP0cJvzYLDFfYRbtBf87QfxMG53zaEdaGo24toBFmFXJJYghXcY3ChBVQjzz+
+FDhe8crhr1kOs9nM3H+KtLxnvrVlIjo6sqQthL4ZHxqHJa9xpZDD8UnXzhwrZBHFj4Uco5FHc+w
9c244SBrtfSwLD+nT9IF4gaE8zXEArwZbpUa6p2FC23JwERjTqPdRHBbgX6PG3tROr5N4/aVI3W4
atn+m8ElyCGcQptu6VkwD5Zvy5KD4hoLHPME3iIWc7lDFT5DhKe1z/lQmxXLWHSbsr9MQdjKHHZ/
xkTSO3SjTk/e5etr2kqwXeiNq5D/Yiq+xTtcquwmx93jZY9b9m5Y8j7Rnvx/aDIHuGeuNginN5L1
t3wf0KDjDEOKXBr83tNt+uZ5uwGVqfAG+bqXV+xO4CyEJH3NxgTMMAFU3NEXdYgamPtXrAHsS/9r
YbN7xN4PxGN4F0qXtsnFURueKKP754bT/xUiWlvJGbw9E9GDwVYVZLAtKNY4myFLiwgGywkbRDP/
AsDGIli7cPGsSRBiIw2W/0Vl3JWbgq35DpQC1EJtvld4Fi8x1vlWG+eHRkYwWGnzJGG9wDWXvwG7
wi5CYETvBd71DEp/m+4GDWfz8lfpyJ+m6H/kndly3di1ZX8lI9+hiw1go7lx7QfgtDyHh73YvCBI
ikTf9/id+pT6sRpQqmyJtlLXjnqoirIdGU5RPC2w99pzzTlWsCfndm5wbtkJLUxPMYYS/GCPcZHc
qX75mBTBIccitHVwFZ/XPaN60KP7ld0V0yMfntjOFNTg/9slr1O2ylmVdEXnqpPUzguN0GKYcJcC
z8bAh+chPJIX55ZsK6KNrYEp29K11ZQ6cpcogzxWtlUc6WxT5Ydd+2qVarBXGrN4nyXXh8n4tJPF
iuQRmRIbrNehl/SKgR7ZlYyE6+a3yGri2h2Yd01pH5tYHBw/PLONOHrqc5gTsIQNoqR68ZDFLIim
ldA1k+9kF4IDQ/q0d1r/41kR+uku57SIbTKojzqjs3ftGCaeHLPo1NCe5CltuY8UYosEM4LUbRRp
HK3e57CjRpnx1GszNUcYmAB528aOzzNSLKkHJVF9z2YLtc3Ihqq7HpNaYByJHefzmDXyzqqCOHKr
opzOCyXrdw6dxmibVOhBtM/V6FIznPyFCydID1ahW9eBFYwmTkNJkM5nqm9nDkQ2Fn7KwR8r8wiE
TFypOPcLL8/GETBRpA4r6eQVAQJTeSlMhVQcAYqJ81YgGdtZ69lllGbhU8uZetf3/fzWzEN1ZGZl
3K04sdv3fTSX6jYOpwmRIcYT26vWpcZF27hD3KGP9UQTqIcFc3SxQ0qvyGeBLY32H7VaWEn0gro6
abjsbhMF4UVvyvRITqHZo9XgHiM7dV75mnI+J4O9rRnx4RN2q/NxI/zQXJWq0tR85pZ2TdFpApVV
nehR4pw+pIba7KNcTlstWVCmcWvr55h4syu9s/OVXQ2EG9pCP1dqSxwpUfElMPPIxr2COWYgK0k8
32lucwrcVSgWVU9V7fKyxK+YeEPZm6uma1Nv1jSaCy2081JOj4bG+a8Zq/ZzFNrKRk7xkpsa7KuY
ky9HHJ1myUBcfhn79x6bVXSVOoR3aSn65VssSqqJBjc91TxsjECtzoVmRGcyTMczWdUSrJBBqs4v
xnNdm5UN10iylqaNTXme9RXjJrLPcToVWMmc8YJG9I0UTcQwTczy2PIawZQaoye9igyPK/tVNXJE
lpDj2CzTwQMISkSIIIYrUvNGJbzvln1F3m9Afal0LbjF2CP3CSMnbgC29OumwgEvhr4FNC1oHoUG
+QTKIdLJ5bTGK6dzWONzqJEXFqcCcl7FO+NUzvmB5fq219VsFRY+drcAJzu1eUHJYwZ7QYuVRQNB
Vdc0be/j6N5l5tR6PmbVy1rIcXIxmogvbEPjpkmB+smuRsRknJAH92/kXJFeovnaGw5mDR53xItw
GjBdOOYxahDdqjB0XqMyXVQxfzw6ddi7lubTmc1GdQNnhSrdpPUdzt0pm6cIM69J8QDaZzVkVsy5
3KHBGgn/Ar/G4PHNh9suVI9BXF/QcI6RQ3FgxU1DyW/a+o2xNPTSLHrvOd64+ZhM67QPmZubNdF2
6jPdVQmteK2KtQmntFgHBBD5h2+eykLLsEw61omJe3cQoy3GE8bN5cDH94T3411fIip5wNFOROpl
L/NwY1lY/dCFkD45sbiislVmwTKJN8a0yYHBVlBKrOnCZH56Ec94aAlmVktYoxHD7CqIaG6tctkb
KdpcGvfn1BOZWwfDVqTDzhyxogUSe56onF09JvyazkHUkAs+czTO21REXtkT9DQqBs37Rsn2UVrv
LASGx0Ere8uk3W+N2fxCPVxfVHrExzkjtJC2aA99QLq5TtTL2AntXVvY1T6K/MS1y6LiuKs1bPXY
vWwd6w1xJwoiuji5kvpcXrIRpxQP4DbGz+sl40QHLw0HNxrgGDHx8SHpMsnkeErILDduW46AXCBm
vB2cyKGBgw935oh8JkbnAUKh47G5HZCgO955kK8wJ2RrS4QOZGHEsR6qyo1iC7ZNTI/PYadYEVVK
Kw+6NVTXIBqVC7bmaRfVXc0Jt2pxMQaSxWDAvpVjDG45q2/J7l3Bak0PirRTlPrUoPiNOP6hvO6z
oc+vR+xVXaBKTkmsEU6LItvNhu6ZZCFc6qMIPpfEnkCObmvZocLd66j6valOmUevgzs9L0a69cQG
ylLNkeBm66lnNtluSCfzNGNYvh7TvlspqchO5mjlG81SY5dUhUBKSBv+72j2ZK0yvN1+OHmGESen
UR0DCrc4X2n2OMNMafUdBKObbm7ESh2dhU9QyHODwJyHoxndWCPHxrE+PKui7Bzv1IVMynQTNUGw
TX1xwZzecwU3m6cLknH2WLAxIs7sGxV71xTZ7b1GNI5GQ9ZgB2Ok48gAK7e3/Oki9ouY1GdOWTh0
boSDk5VN7des2udDvoj/OGubGuNMniXWoZ0t7bYNOTakzMJ126ikNTQtgemkQNqucwTlWOm2qFTt
tsaVdZmbEE5io+3dWHQXuIvvlUFR103qKy5WtOZc53NfWUZ2VujhPa73xlNH3NelpBypp/aE6Dbf
NLZVHhsYj6XWPI0QsDcJ4V5kt7JGV0T9DIwKn6dG9eGzaMgZnxi5kOuRJdRT4/FuGLsXGbGLm+FY
brC99OscrOxWT8Nz3zD0dWfLGxl0PScPZ2cmRrqeE0fdqEER8HVUd4bFz0uLfkWW39cJrsxBatO6
RiuQFoG5Ckr9WseVwkizJMJjm2R7UL/NndXrD3M9J/gZ6D3kRov5sne+AFLxKeVE7hkWF940J+Tb
yfeSDk9ZIpygZDCwgx4WRTf6ONbPsZGfmVo0PRPUSg5+ogVnQovtFWlC/3wo6ueS2YMc3GRNt3XS
L7Ko6F/qsUg2M0fMxzjV+0NO5mFTEEy8SWsSc7LGlB0w6/yQ6VIjjWFcwAmgxe3Q+aMJzyTyCmNk
SlrQ6ISnmfoFZ4sM7gIqYa/WG7JJO9M3LsGeUu+M21LVrgKl3bAynmEL/1w34VHE7HF45yKvKbEd
W3zqWOvaNfn212DMEzbRbNmpetcWSbNiXz0RzcV1qsYnDdgFBzkW1tJXCcmOjLOf+1UZtGsn7Ema
dMopxcy17voGUbbVCE8GW3OOceKl3bvJDgyIwxrXE7XmauS+d8eZdrFjx19ITnGwT8HREjuED5Im
oliLdkouo4g5yZnNFWBwVQUKHwRZ1adq1u5YC58kndSN3zlk+ELFWDVmhxOL4y2W0yzasI/P9DuT
YB0Ejhs3pX5y9JBGIMOOCFtwk6TdfLAT80Yvp2EbTNOVwGkH0AE69zjTc5yTJOXITvy8rER+oHZj
ThhlXoHk6Pefo06baHNiIhDajGt7rB7tqHkHJ0JOFgumrXQ4HFI/OM4+AVDcSbNH+JHsT1WWO0vj
HjFyc/S6IAM/PVPAZCnBFDEX2JswCrl6oUb0tpq7MJhjlLz5xDFsKZ362PPxoq8lyWlXbfRj2gZM
BkjoYZqTUno5QQgmH6a3RaELt/W1y6TIsJ6kaI6JNEjhINF5QRY+BnTfmVXLAopXvVK8iHPX2mY6
6waDOoO/suzNL+bPs2OmGzOIloZPemFEGvMC0xKrXYKPNZKESB2/oo2rzRthzOOFk0ymF1I2fa71
ufNKpfe5u6ZgpVe0e62aaeEwUMoDnTXNJYdvbsqaAD1NXiKEjnaYgto64CwYaJSF0UbFF8iqNLxU
wLQJmo3pVjfaz32SXlbIiW6PKLak8aOdplXPha3ehQymd9shnD2gnClXNa3sSV24Gc2d3Vr12jJ6
oj6LUb/UOFdnGUVSNn+2GU645oSXuyyLdOilWm9nnFZeVcZIzEafUaPV5Wxs06zBA0w+0NFXykS1
4I7JzE2iiDS6CC2VLzHUzfSV1GXzhJKV17TcZQA4dbIOZIZYAclHiteINb1f1bpRZ1ulqxSxmtCn
iq1Wqdh+gl6BOGPXTkvvSuaxvx+CsAMlCxs6xKMzVnyPil47Wym7wjkZQyDHgxB1/3nwuXxvE7PH
bqKlfmu6han73YY+edTQcXBmbjX0cxO9WcX0hfsjGv893JlceFvfEcP8jhGvmsXh2lQqbOLgUqcX
mxzV+59zoX6C7ZIL0em7h5+UeRxHVZKVFnOGP2rsj+h2vsvnNnl//hRigWb9M+7RByhfwLAHcru4
3CIma4sdRXUsuOoQubwJAx/YniKqW5pYZvRMsV++1m01mWh6vpadz6LLyi24lvHqz1/Oz3BSH9Be
gx5wS6M9bf2ioP5yKjY2ObxmZv8469MvOHs/YTd+nOilUFIkNm34bZUbGeWj73/WEGsiNw0Msrll
nHCPiwrv+Z+/qZ8BuD7gvZaB0wlW1HlLzA3xQknnVWfU2s2/9egfJ3sJVR9oz9bzNu8qc8WRx9ip
ahH9gu/1k0vw42gvqgE10GKTz6qnQYbnVCVPhNhpWX7yC2zcTz4e4wOoM62dQrUxlmwL4WSlG5BD
0agJ4/AXXOqfXFPG8uff3UVKLnICcWQVw+oq1LpdYpSriXJsUPR/D0hnfFgGaKKk8LmyGX6b/lr5
9ATFSfmsa5sqqot/7yIyPqwF2Jc7fBA2AwkSEw1ikspaoyvwCwz/T24J48MqMMLmkKUazxRnS6tb
NsV2AlSxxTExrWQtfNAiVfmLL/xnT/bhJk/wS0ay5QtpeukzBoGsC0MA6rMpCKKNXWY50lUf/EG/
+4/X8T+Dt+Lyj6Ws+et/8e+vaG51FITth3/9622R8b//Wn7nb3/nx9/46/atOD1nb83Hv/TD7/C4
35539dw+//Ava5rP7XTVvdXT9RsCcPv18XmFy9/87/7wt7evj3I7lW9/+R1UWN4uj8bSl//+7Uf7
L3/5fZnj9B/fP/y3ny2v/y+/u137P/9H8fHvvz037V9+d7RPqFIMOVAN8DMCbMzvvw1vy09s+5Ml
bVUzhabDZINZ9vtveVG34V9+1+xPCDm2rmqYzhwOlPxSU3Rff2R+Mh17+a9pCxPks/b7/35dP3wx
f/+ifsu77LKI8PzxwNayIP6Tvcj4uFD6BObh2Gg7hplOWG9UMJhepFTZjgkm9VmP6oO5sFvcwbZk
Sg7aJCM63EjPRAucBgupHaoW7d6mkO8tadXP/kSiDx+G3kHP6waJFp/1Kf1xq0domnlYpEM1dR5H
UYa0AGrzGvVXxc6f1KjtmRNfgqAIMEEbwlHp0DBuztU7JXhP0OXplQi0+6NigDWh4rFE6aopZyzX
IjcuvSCPDGs1p3G5cH00f+KsR3zYRWHDLgmdbqAWpifsH2sFZW9tEc++E7Dw4CbQBVgr8xTnJL6n
Vq44hGOlJCmN04hxMWOz0iG47iJgeVt9NvPzUIzpU28G0xkSJFSyAXJUNtFbo2KfSfMJxKGXIUmd
CxqUnAPCdGhdAYbLcVubc1DFSODaFVgMArcSWfGWAcI4QnqoOSyX4KLSSCl2mI+cpyZXmjeyBsG5
SRLtFBS6c22JNL3zew3zWDXgFTHwxTMu07byi1ki5boDxJ+tbmJ/yOy+um9TVZ5VaVwjS6VmfJ0W
c/WE/7m7xrsw3qqBg1MBqoCFbG9WL6BtzC+GkYJbKoVd44wvaEeoBESodzvhBshYlyRxMag5mlER
bk2NlaXYKo3jiP08xxW053RF4JkT9mhiSKvlq2bGmJUmqPk06dHGCksH9DMwXD2MnWndzELsLRNH
DSFsJY9Xwhao6xwOzhAZwUXJTOFNKpK6Bd3U9hkskJtMowHHMEZHoAvpuFLZ703PGSmUwVzL92Sq
4XdE1aBquzDRfNx+htneswzKZEf3xJ+gsKTC8Oaw0i/wf4KJ7KHcYNJmiX5uU82yyQPH+CVQaIZD
Hmbi3MnVNGJTxiuwTAEEa+CXWGXsIEqtDQ4w5RE/kXEbOaYyb5Gc0IzSYmzOhCKCd6WekUNW8D+0
dqOQKG69hpgFKKlKI7Fs8R0imaLg90lZKmTiwhRHjr5cyd1QqZgDtPQqlZF1TU/MRmWh19+4kRTG
mUGTeg/AApRN0FbGLg/VaF9R2HpdoYVvmc67A2Qd9K91Zw33uu1kPU6rSK4Huu/tWnfa/sHXuxHu
UyF09SHjL5tbZDJOQqZatM9YgDjChmKyLeAiCs66yQchWEkbTxIw30XGC0st2SpWN76i/KV7055J
njWtkl7a6dztGYmKoyosAprcaukHjxr8rQtOxsqVIXt9p8ARCzj1BSTpAbSCfGYquNvFA/1KKHLd
zskHfd+zma1ojuKqiPRAPLV2XLTekM3RQg+TeoXnQUVtz7Xp2CewGVxSv+25rULV8dJQIJVmrXDW
BUYFibegDFZB75NgKHTtsk3j6dw3Ky0F1rIcdrvQT65hshHzssbBwHWZtbRc9EweYwXGlAdD395U
cz5dhjEKgGerZfHEmFyOZlrFXAXCriY8IZMXM+TpxlGJveIxrpEQcjs6NKNunVR7ii7gg/Q9+bOQ
Hl3kT9dFo91pwXlrN/4DoevmrrS5P/vMBP/YjonY4rMf3r5uXf8fb94LKPfnm/c+DZ+b3zhaJd9v
4Mvv/LGBK0Jay25MVMa02aytZajXHzs4P3I+2aC8hWoLaWgkQf+2hSvC/sRfN0112fPZ2r/t34om
PjnLtk+kBTQO6VHxr2zgH+axSF4VIFRbGDZ2SKKd2gdMugJyLXASPblp8Wpgi5KQQJP2HozNvOk4
cHoBwZsCJ5OL4613M0msYs4ZwiJCjp3zVDUrZfm7WKJwqxcb2nNkyhZm5Xcf6rfK4/tK48Ohd3mh
OjwF/mlbmsRh9KGo7qDRVwOdlRtNrQkiN8nDDBt5nRox6G/MKFiToKwMsFRnViBYmphvke+msmtW
f/5SfgSC89mrmkawS7Vti2/NdD7UxDqjc1JYGOGN4dPzAIpBmzObe9Rz+vGa8Qr+6rxN4mO+/OGf
P/XXgYt/L7e+PreUOgWfSUhVt79+St8dkGp6GHSECalXLICBrpLbyhLORz6kQmVYBUVMNzTDAAJh
9YIsCF1fDgderzd07ZbXUzTxcxjOF742X7LBlG7NVFsWiyJ17QoAZlFf6gbfZ9MiH9kmcIyqRoNz
jGQ1xfAQnTBZz3Hy3gS58os3py1f4Yc3h+rKFW+aDgWt9qGm1IEaBD73zDU4qfAsJrGELbBnOhEv
oC80Uv6NvuAB501u8aJpVH3OnOB8bIhltBWQHQ1HRtOsQ5MqYKadDNLQ7wmcfL048zbBixspcD4G
D0HU3P7iu/nH60K3ltitJdHndfGxJB7VPNII+qs3fsmr7hXnFnKcdvRhIrrMfzgDHDVvSDoy38if
wm0TDpdM4sMiCDrYWf44IKTukjvfNWrgqbOvr8pR+dJV2AA70JmeYeoNfoKYMBKoCK+x9UMuKKpN
kzRcOO5CiOpuilbrcU3AlTZGXIqqj0dc8WpsmEdYinutjebN11fYxVCT1Mb5xZ36j9+iic4FVMem
dgXe9eEMj/W0YbBn2EBrSL0KQ3I6/eKTXpa/DxcKT8FMagRpoQMLXUb6fHcX4OaY60xVmxs5BtVW
ZhcJKfxbBW6qxyTtlaW172pnVKui923QSGd5Rr4JnnK9z8IpcRnmtzZ1s78jR3CrNKp+zsJznhRN
sFe13gY2FM6bxJzbNXjVdF8bikLYEKDcn18wX6c5fn+9ayz5/EcnBWSQ0fw4gQFDei0bvXKu566C
iaxivQpVohdDvK5Gll4s40joZZOtYhjG7bKoxrLQN3hwGq+XRQ3hvJ43WgVqYWjbYaUVpdy1ltwa
6svX1/p/elc/j17roine249n8h+O8f8vHdwRQn6+97v4P9+i31bPNZvLc/qcfV8CLMOv/ygBhJCf
dOkQfaLS/rad/1EBCGF8UhfXs20iPbMXs5d8O8PLTyrxHpXJGY4hNNtYdu5vNQC/Q9lvI1H/TRP4
F87wX2/Iv1+GPK/Oxad9LSbQDLhrf7yb5lJRQ0MMUNms55hpJoGYXjLgGq6cnNs2AhA9qmBPVbDW
mpUeRrygaueo2zT1qfHDnGmW5YkY7tN3H+Wvd/yvr4vY7nLCQadA5/hwl1uOUkwO/Nl9IpxXE8cU
HNTpJe0zbUW2u97BpNwv2sKqtuihEYbdwlT5xWL2oxD5j69hWfO/W2kUOE1iIpO8Z7I5uOhEOxqj
fUUvUveEbf9CSecC+W5Z+4cn+6q1fPdknYAqjnMt3Yfh8EK5c8ob5TnM9/g4vqSReffnn+8/eWs6
mEjqP/q3y0X241vDw5Fkvh8xFbnJD46eH3Q6jdJZ5hTE5S9Kpg8r9h/XGOucphsadnOu7B+frGpi
XQ2zLtu3qn8fGrR/Ru3IDAPg6om1akPzSpvEaoCb7w8YOUv8/1xw6TFLmleTTWrN4bfGj4Tdh6kF
GucbgVjsNqbypbbfGdzgo1/Qx6s0/TMxf/8XS7VUl4vtx5sEH6RBQe7oCAu8lR/fQKm0Y0C+SNkF
jlrsCx1XOxUzVulaXzmkD0Yp6T1PZbbOprXP+yubfQKBcEU+eVr3QV6esiFZMyMIv1s0Xkog6YfK
yTHE4tfgIRyGFCQDR+dkWmX1DOeDO1DXo2wT232wynmyHv6MG1XjVQf2AxEtBtjXBNfBCAVDtyWU
1zHWXIll4croBybhnkEyqvaDpTe4m4l9BNrCv61O/agmnyPDucg1HlGo/pUMLBrf5X6sidgziPBx
tE18QiejoUdBQOjYAb91p2y+N+gA74teDgyYo+3CNInqUIiwwAgxAsKY8B8Lrbwc5qJed5hCN8VQ
r4IUVWmKmmSdz4zQdWBT415apjH021Hax7KbJrxu5TPFNDxS2pPMrdv1iFE7U2RfDDIRm8ovn+YQ
H09HgN5rQzcHKHVN7rdA3KsnmR4NmX9JMBNuDLPGV182G7qtI26dJb4NiwKgRXhMIiU8OskjlDoy
Q3mzUTn1uJouIDVwginL8GJkcK6XA+h3bS2/MXD0rhDkDIJe1ZmRgIjT0kc1n/d2ALMxMtbKlIZb
fEIPSE61y2VCqSbrQ6IbMT5GXDOdlPNmtHZgQ5r1CK14w27h+VZ5Zxdj56kiPB/tTHipgj1Gd4z6
WqUxn+tkXNTWX7U4cT9bHV6iOcLs1ljQ7zPFBoMQLO2XfvFMXMvQpl4HgjfLjikO9THvHP9QFckj
UQaPCSitZfuf8yF6r4uCm8UkSledkCXVVB09676q2mEzqcNTmCUM9iWQci7THreGo7gjJ0cUj2sQ
mRhml/wRQgSePyAWhLHA4hKd5t1aW8sf1mXTgsheYLRy4Lcq5gNa8bi2zege2MXktTmokg5yQDG1
D3EhOj4x5wvvaUKdw72Z09f2cCOa0IL02+Hdgla6yvAPbLNYO4scf0ThiK7MNDRWmdHdJk15ZUOF
XRmgjsy4yNfE07CMG/UOalbdnnUNUaKi6HdCzW23B6rEvYVBVVo2kRHnYtnzqkA/VsXwkrHM6pl2
HGd5xxShdd4kodfcwaYTXP3ZE1SEBzaEkw0PMVDw3pV6IxarocPcBdxJqdMxLiF6roL0Pha4A0q1
JAZ2G4RzBq9rTcudKqA9qPmxr31q9DKyERXpQ5F79A/5IC/gI9q4fexmDTvxBaxmdoSwUp531XB7
pPtrANS/H6IwvaFXf4pKEBa+WkHTaLXnXHfujUxTIF+h+DmUvIDBAA3ayZOZG3dYjXCrhQ6ABRZP
vbFRddMb0OBihY8twwwfPCxJTyusVxNXoZ50F2rXlKsQkhfAAjIPToy1Q8QTKuvoERG5H9MaqAtB
kqL2jT0TIEAc6FDOQ1t9mIwvavMAlko+CktXNn2PwTZvxDou/PFRH4HwhRnLUpTfBiK/xnRBdh2A
8ylKSmLuwtp0FgQxtM14F/RJ4s5GbALu69uzCN+nS/XEyBNGZSkie4Ljy/TOeQ8aSzwOaQ75jTTA
HJXhua0sXEa+VyIMGt1XcqNbQlQGCirKmel32xb6C8nFoLojc6STpGi76IQkmWOMnNoNJm20cyXY
NSlWI2QRdd9GWXY9x6W/xqzl+SW4f4aFlZdhUbSYeofXOZfVCcNZsVn2I130744eqAc70DaRMAo3
Ab7d5ND7HRE5O9sOz2o+gLMg4oaDs296ROGNlVlAEgtrYBMQ9d/ZCrGBBrqxjhMJh0rRiQFToixe
JULPJVWJNtiuOlRMiNGVNTm+bCPpimxklUQrbRk6YmbVFdmBEZCwY6/TKn7PDEhKvkImFQC8bmfT
Kp44fAIgONfjfGdm574WV9fEydRzkEjPpt/c2Lhk8mnqjzpmimxZAOdgZqxJa63T9KCTA0LiN+8C
ljxg2GQ0ahsAg4/pVhA80kgSMH/Ihd1/5RPxYr0B8VhzSkubChSF2S5zMpOdUmqfcyWwt1jTbfJK
AM7ocrH94EwK+pMTGfKsm5SDnjjNqmtpQ2BSv8IId21Cg9mYjVsX80M+mqWbgB9aQ126rhr/ovfJ
8rWj9tLaVu+CVmjgbrU3mAHdXIA9KYGJleUF25azrRD1rc434TOO+0Kz4KaICxhq+UpvMtB8xtex
TxsNfMKlSky30lSyJH5ZHgU0TPQX/MIpDLh8MZfpltKv9ZBzeuILx6sNJKqiYhiSnz/Igtx8m5Vn
RQOHmG+dmXOryEIFxmHNY1AT9vPRMNrE6yqghNb80JgxmG0qxrZkwwgMHN5KjrUaWkFjM6Ozraz7
Mnifwe6t5eg8Z6RG+b0Lf+jlXq2xCgKpN+JvGvAP/dvvxTpd/HhCX+o9FEVIQotWZbKifaj3yqoC
79IVCXcCDRs43z27hX8dxWLjp7l2BSG4cVsck8LWEiI79oOtcsbFpXmyTO2CXFMGEpDIdReTXKid
zhtCVsqMgWUnWdlrwxSPjRlql5Vh3fhc6ZrPhDHNnppjPzkHa6pL1wC7vh7RvxDKAtxhAsNeqTt4
4pV+Q+CWEa9h7s0Ks09yNUDMDzZcKGv4VQOgDOsmx69ZNNNBcDMxhHuf+daw03UcdlbU3FsNJUvY
VV+s4sGPJw2DPub3WVejAwan44TX9wxbMzVIpdwGpDXsZfrCSInPTCDMrPA/AFW+kH8a3KANyxXL
1SUxtRtGwO18U4JlrWn/2G9pQwSbVZNNt15nWvog+w7QdZ+duowQ9pBc61p+4Yx9v9dU59nWUgCn
mXGsYoMSMGR6E156z2iGSwV8neGfOV2i7OnwzJho4gQft/1aJdK6UKxyYITRjrnI5+2yE0cFtrFs
ppEYxfDyMRkq6rhf6jA5YCUK8m2nVONmGhkMCul6PRSLTVCJPIX0GZFW490c6usQsMRaiOkQFH7s
giLABtiUO+rVyyJWlWWwEPFs/HpgXWHGEuKx5RI4rDAPj/Tq8E8NlUH8yaRh2UEirYAU+I/keJ6W
p0lK49BLWIZwkEyLKhuXU8mccUd3IK2x3vkyfmqq5GloK2amclzMLrIOH3BG6w5LHWWT4B2s+pgJ
PsEDVNSdbKNTVQYP+qwe+wavMcltkrjhWS6TLzADXKwpZ7aA/lCb93lUnSCVpyQg8M8B2CGEYjKI
KLsjUgOc+lKTy1gSlaqjNuRVa/VbB64GvK7pZZgoDhNy464Y0tVAi9XVFTz+GW0dF1T90wwE0U3S
Aw0iomPNC53meCNy9UWz8hMWDBtCKwZKbu8dvD8Fe5dN05TJtl3VXyTOWclRoOjwZ5PU59RkMYaE
oTrsfy96F38JQnTzMTT5tskCZDNubmLHE9lGt8XYB6XNeIulSUUPLUDKieF0IxMLDPGa8OUFWPpO
eItvlbmjl94zo4bw/t4ECpnPYIqx1bebNrs0kCdXPVq1FzbNlezJmuQDo91QsPdqFad3SnBPAaDR
UT9yTtwxkX5Y424IPBP4VGGCHkgDTXpggi4pTU2+ZV7oEMSnoDEBXFZQAzSi2oTgP8Nn92m2m+e+
E5/GhncV4RbzIDo+YF25nkN4JlrIqJ+EH9WWicRtNzep3VxTuXfHlO4ofzwc7ElGTGZQngB/Qi/S
mJwXvetNDkYp4GYq4/wxAVSStAl3JCOFEqOG/1OKc6s9B14ebrpIxe46RaU7Zg7MmjJ6sTJ0YKPU
L3M0FIN0ZcOxZOzN2zmPo5WucvjDIa86xhlSQ7Tx+5LDTH6mGCXnhva6NGomzI0ttJs+eW2sYStx
d6//dZnvv6fh/Tf8OT99oEV1/Jup5/8Og84i1v9c5/Oes5cixrL4h9lncfQsv/BN3VOtT6ZmWcJE
pzL+MNt8U/dU7ZOuo/Caum4hZC3enW/qHrqfaZv8jAQPmhvy39/UPaF+QvZTLUdKYSL/Wda/0uD7
KuN8J1wQxTcMG61Q11WL2QMfx9ii2MVzPPbtLqv6gqngvttk1e1ojfGxq41i3w14FITfwz8L02Yf
dK0K42rE8a8Wu5re/A5iIxuiPZAgjgC0OCRLNuWYXcoadBMXJCYe2ACoVLQG4Yf124gT1xJOfIBn
2t51Eugf4ud6MkbnMCQBp6olZV4wZhZKqVl5cWHCHi2jrSFYuqjG0q3RoDIyFuMeViexDSk2331/
/0RclEsv6cPHYi16rGPTTXQcuWhx32ttvdMBsAmbXatKRv+Z1S6yOHdhrGUAoM6ohlTpQTQSVFhB
T5OHr59VQQQXJ3NPdjSqHnoyNwE8C3Z5hblTBFGhQt1HA6O7mrQ+KyPgY0i7AFlUcQIN3q5UOOMb
X4Qq1HBxFTIE4zywEXbiJbSmVdUyg0OzVhnfI0sGlLmsGKKt3k8vU22Pm2BQHnpHSY+OShBDKov6
uQ8MfFGONibMHXublWgbJ4yRAgp0h5E6AQpm/bFG/LS40z7IlMsVZUkNedOh2wVakqv6h4+uLio1
Dqz/Rdh57UirpNv2iZAg8LcJ6SvL+xtUfxlsYAITwNOfkX3X+0h737RaWr26sioh4jNzjqkOTui7
ZzHW89bsqNZIpnb4GiM7dbyNFwzNcamXabeOEvULUaKG+LKr3Nyhg2LhMhSRSqeXMNEpCClyJuEL
8h4BDPH4nUEIVTHW8IZ0oRrkBLkFEEwdKwYYX/0fw8n/3tvxrbLFDXgzHMtm4I4W5r9/H5KYCjFn
Vn/gPsj33pwfOk8ZsSkawFPSeiVqbGNIF8m+mqz/I+j3f+zf//PDXTylVCOwXy2E7v/9wwcxjoNv
kOfQY5fbmLMUJ4A1z/X1i//Pg7Os71Nhr5BNaE5EXjj36RCWMfOx7oDw5s/jCziW2DYNw5gudbeY
cc2E7PC/vy/WdRr83+8LH9P2PZcZrhWw9f7vz5kAS0/rlc/JH0pEWhsrrDEjzjqPGmpNzhiYg40f
LHzPbIiAIpLX49Cs/u8fAyvc//9BWKSwDfBFwMzA9f+H/NVrK6cOIe/ji6xOZn2LbnHeQEcN4pE1
xZan8D7xRLeZx/nkWWzks1X9KhCyoHxIbnWHp7SEi1Uw7L14q+UdiBqIO4Eo0CvUOxyKwql2tr98
YuS92jFBCGild9I3j/QN74a274bSu5muarIcauhm9CNJsPwJC55GcEWqx1y/sL11zy2GqWNPCp1s
hmC7VraKqtnyj2QvvXmQQ+kqgFBnafHS5aHaFcWgTwkQEcDT/Le2ToLNEnQ9XtxNB39jVQi8KNKp
+7FFA23qTUlgHLIIcByedbQDzJy4i+w34S4k204U49Ae9gsQgm234lDtr51CU6GzytO+hDEKHFLj
6Nu1S0Z8wLX4k/0ZEUbxEC46fW0Y55VcfbslxAgcQgqZ1uGPGf+T40G25pw/YoF+WLz03h4xb4ox
gBJtth9SebB48vm9MlN35/6DB4R+gPU9hwPcrIZnNZIBjKHVMrK4ID0IuziYuaG0cvR8nh0nY3Om
tO92UGanSFjldp5xBcrevgRZe1wXEgggY5ML2xpknvYMJosMCLPTM+VJ3QDviPhzKrvbNGH6oIbh
k4utABI64AWEQONUtB5IZ/8VzR6LcredNNDVxUUEmBgPOb8djeWShA9GKJ58exn2lYmLMZ9AK0g8
7bAHl8vAz8fead+lfeTNtdiSJYsfNenfEIOSjaTVL3D+r94P53iqILa7HJSiBYbHRMeMhoTNfm2l
t83VBNB5zlve7ekvw9uCNL2NH3Z6A2PwFplGux2k8eQMDJnYCafLimzQtl6E1b+srXszV+0hGf4l
wv2SIQDIEYlsTKbTmYi3WxUCZM3uYIExUSdJRQ4r+L+x9zBGO3TSFRDrOYfiBhnQnkErmN4nXExO
7yFWAzCC1b63xuWSGQppYjhEppFjcNL1C3SzcV+kW6PObhh0VxGpgv6xItxgYeTJ/IhbLKQtKJ1H
ZthFpBkHbb127aO0I6GxXoeomdbkwn80Z0SajCKMT1O3qB8EaQhJ1mf3JLE4+8R2WQvYEHzDUFkn
cBmfeuqbuyLjkvZYTo5ebR7S3BIbElU/l9yeSK1mGONAVoY3795343L2Mbhzj25Maay8EP4F46u1
7RqmC6IzGNOji92V6AIPZUXX4Nh4aYLevUsVKo0lA1pndME+yCzSPavhxhwUzStkH+SH7mYSy+vs
ElE9G80lkXyuUKa0ZsxeNi1jGAcFy4ajRxMzPswbPlKtvenWk2QsAkK8QNuEvOITS2hAPwwR3Zgj
86Z6+GeEcPfI2WACndKHZkeo6EcGeBFmT9ZEeaIOOMsADb0ibsh3AHe+0Qv89kU6P1kcVZi1UYKa
67s7N29OPsh9ZZQ6IoJn+jSOXt8cyj4Zj/XSubFIyRFhG4zI2pw3QG5ey7D6Y7dAHpfDmmsM+oO3
EP+iG3fkQ9GJgbbG+peot9JU71nBkGsWdCpSegTNTxcDBbCdkS+XB5YRDWHe3obr+jGzHhJi1T8D
oMmNbMwHr2YvUUyYXktnfJtabUVEMqRkMgqMnTLCB1Qe/AJcruK5Gd4rVmJxPhjOLskzIhCcKzjW
mtCiG9AJ7cmBvduUnwVlLLDp7EFUt+FiTWe7rrdz7W7K9cFESraVHazyReAqRYFNZkWZzTuCNdBR
4Hxc6pLk4X76IUfjOmNg6934nwSqysJ+hzsHhJx9YEx4KiLVXB7a9CG360e/MV58C6pJ/ptWXkw8
q9pPue1uU6j4oMKAEpmKME2mfKQHrfe6QbIDfDtnA5e7DTm1rC6eSRzyybBEW0t8JpALFwe4/Kb0
ZNMD4NojeJxxqKojbTwMtcF+HJgxgwzroIyyi+Z0CLgZ/UuFsW6XgBvAU9ceuSsJcjYJEi5DuLrC
4S0Nx9vCb9KtVUzcg0SfgvtFbV/sJi+A9YZBM2Y4/TaHHadn2r2nW3NS84lNp89eBikq+dFtdihX
VZ4S2BcDayphpi8Fg153rF5N33/y2+RJhslXp27TUcNrW73P0g+PIfF999wN235CwQd6sIsHJd3I
xz+b3eXknWzGdvkJWohN1SA/qiXHOQFWaZkQT4+IhDDZBZgI6/DXLAZnawGTFaQi7nua9aPVYuEi
ZULOQXe4l91oP4QBD9t0cjUGARTpcVs6r+gu8wMErDvbD2uslUJuAmN4dr3hkuHXZqSevJPYsQlq
+4KH3jz7w3bFJt1Vtbsnw83aGbU4Wp37PJCkHWNPY9Cq66Mx+U+OvWhWCM19uXwPreG/ry4zdguy
tbjGN2SCRgO2qE3eEcyMtY3B9F7Y9BFA6mePjIfVLbg+N4SLQ7aUitvaYlBXZOMOVBk2fHdBz+Sy
xbNIRmnDz8zt1d6pzSVGVIEhUauT2oVok2/SyoLnka0vU49Km1W6367cma6nmGqn8tKEM3tgqjuo
9Xo44vICCOPJPVZxcS66sItk6l0P0b2eBKnFBRkykzVe5rVIb/TEpNuFFn5IiELdCTm650mvzs2I
QRqncX6TeVNyU7X9vi01hqWF0WtOxhOGZvvIuf4dZu7n2ATJXpo8sXUaeGeS9RTUyva7Itm5ZEYE
Ee/UCOvPyNYgKgzS35TjHxdzbi4qGF8CAn6iwIe8R+48KlVSRElWczH8NsWBMSfP44rF1i+Yp87O
XzFzwYEf/LSL6jiKnNzHXHeg95ARhhXRAFVAwPYVJ7hWdMit/ls66z4Q1xUqwxrlf1ozQBPDOIMe
xvA1MsIrbR5ZMJuEk5fuCSxj/wps5LPP2Hc7pMrkhbHeN8FU7UdNWTE7O3yMT15YfoUpDGCPNnlj
e9mLEpOxSULzp+Xt0S55tmv7SGIEMPi2/mQltA1x2QBHE4d2PvuV+QjkUB/cZMbt4KYf4WyfQrSy
SC6eJUbGalzGmJQcKhTfLiOGjECkLAkGOj+u+Ojj2ifpqxnFa0oLEIFDf2A9zau0vBcUKsvAl9H+
BZP9pjw4n3okeYD8AVI+rI30rPvO7O6gF34WOvzogua5yX/KcPwlsfhjCG3NlUXC4Grm3Ymt6M+6
NnQPNn0jPOO6r8nuUe8JrPZIJAXkXQHaDjbWnyHVtzkOH2VG6PJ/7gjMBieruLrlM6AvLlGFiceU
foS/6sz61kB0tdUdm2YVUKx22V0os99kvTMsfSfr8Z80uiQ2RiPYWgygAQewC2VVTd9PhEJcF69d
eM6m+oW86qh3akI8muqbnn8JGN9Wq0GjUTLyQ3TXeTxYPeMdarXw3KiNsAzzCOwKCYPL8B7NpuH1
9dGdyHab645gFVgPZlc1MYNT5HpqX7TqcbCIaXDL8anLSx5p8bNOZI+4mpi48YUco/d5ddhkJvgo
agsOWz9bO5cSA712aOzLFDVJsO6wQ3CROgErMsM6g+Ti3Az62zwN7zFrwgSVaHzzyr3PiFOZZv8G
XdO/BJtDPptPlaP/IVQ7TSsw9jCcT51MaDY892TRAhNPXtrk+jH8zRfSJmfi5CLLNP2oGqkzx+Jj
kPMOMOkNquWLVdj3XphwPDRco7wDf9Sk86Ydu0vpOfdoqoZ4NdiA1uXNGBIYTXTzHWh7zoHAB6lJ
21O0rL9F7kLmESVIF2hPyM/4UZN4QdhZbnsTooFIiS+S0/RE+iGMx7nGZ+JQXGZ9/dxXQ7NdaVYf
R0dfwn6CWAlOIJqGjHaCANZugCaS9zYwd10eEFT6uip3QcmSqFl8xSwHyiiUNzaKAKR7i1y0MPyu
Um0f6h88YedJTeHGNIvftjRpk7S3l7w7oAOmetNNhhmrjEwEdv1d1c+XJaxYM81lbHveJufa6wvs
XrCWWYKm4twIdG6LGZwG/tmuWEDSTC3MaXfdXnd6WQvGKiVHLwBgtHN06UbKBqnJc992st9Jx/+r
gPwmUxnwElRFjCAWEUm7HhTtAcaXpyXt3so2uy04X+FDBneDX7+L5dlRNZuWajhhLq9BTBY/ZKmU
XkGM+wSzyM0g6rU5/E8IQIHrdltjHC8Y7fpT6Dr7JgFSTARXNLawCfm3T3BeTyE+ZJJNb9NQIDBf
sfWVKLqZka3/IC39WKbYL9p8Skd2e6ulzxyNQEJX/r9LEIWeDwGkdoPLWBMjqZEqDTkWw/I/wTGB
W21qNgdkJC7EmhX3UHLehsAKNhV5iLEGmF226708eUzBQhVCb/XT9oRtiPsG2RgkqKazWeKugLmC
waVcnoK45fhahb0RzUA60zjfGl1jnMhCB8HgSbCQFmryilR4hChstzv5UxBDu+MrPHp2uid57sZw
uxesXoQwPmFJAgtYXHyAjrFMWXPkzAkgAbBlqi+mMv2T1XPU2vqeVvsx8f0VYoW7rYRrPdlGy9JL
ECs1XWcPOfvwR/K35kdnjchpYcU41dU+FKCAu8AF7dYEjP6quSQAhwCDlHNFmUrtcum1Z8sH+okt
sI/Qd9SHturb+xn8Z6/S5ORcvUO2cdKtNraB6XlQRiGEOW52X+rrUGFl5y7LOQ5WkMIAV8W2LhDo
+awECSH8SjV5z1CaUv6q5bwnKLKIQGswuryuckaH+220WcWgZeGFmFn5jfa3qjg3S4tYl8BSF2kO
RBmM8qITKfeseBFwY5aSU9bulA44xtndqvXkM1ig8xXiDmn9c9W8NzDyH8g/AvmfF/pE/PaToxLC
YXIz9myoHiWTUD0HqILE5D/alnljBtcp21DBlXYvbK2hnOSE2tQsdUnAFWxeUkK5GHJsVxJrGdRU
WOYohdvFevNmzr+ZCwjfPu1MzlYvYcY9XHESLQstOw8iaeRHQ/KVubnAjVEkuDIYJqMlIARF/dQm
qyk5qJ2yjRtpdXuy/Qh/9KLS6EfmPNB6nj1ckmQP+EByVIN9UiD0Uuufo7wblSM2AO3MX5crZbMs
NlvWVm1Tm4qd4I9PYXYPTKRzBOOKe6Av5jgk9R0OTfos0oMmTYpOMGMyuxJVwM+xLPEk5JTscmSZ
7ahYLjc2U9aufclYL+5Vl4GoauWTbxSCWyb5VAzDdXANes79CObCB2/kSqg0mVzQt2pmZCpHqTEd
stx9IY9Ix6tJOgRznmdW/Wc6GU7TgUlZT+HdJWgiIMeFkQNkmKxGPQOb4U/MYU8Zy6B4M3fODoXM
QDMH+86gwSXORGyyECbSAHSS9fs1qMnQ5GgXsXRLMqY7ZkoT5RXtGteJfSSRsDrN2dDAZl8vVlsy
7KuI2wPYeVfXxnYKrndv0JtgLBIr8gCPlepXWsJlyWyyWeUjLBbD+vy+6JnepNr3N8naftnfjsnT
URX6uIb1ac4X+EQQ8jaO0Y1UEQB0MuV9ZPaqTlZafk4C46LfzDQ2zGbQ3qApnhwjGkGYHce5ThHy
BFtSfsebAtzjIUtBm/XZtDXaDvd0mwCKT+R+cKg76yY/+bkEFt1+dGFJyKqJoqQ5ja2ZkF7AVKCS
SeRjqB0rdjIIYukt169xIJy8kwOV79wfORvg1Tr+s5yNeEinr7ySrDPt7JqYXuFKFBNINFH/oRpy
eYHtB0knFDMsA3wqw+9uIBLTzYCCJoHJHrkNdovjbYv5cbLIrHbMkUDr5TVbbQ6JRwJTFwCWwo3T
Lj86viYq3hQv1uAQKbI439IUT3UFSgwhx5/bnBvCNMg7vGDXRU2J8izqDHkAYSk2E1XeNjDC285b
nobKYw9vuCfbJOWuQfIRcf+ay9htzbYKY52lJ97e28zq/Btiqf8FStMQgI41Un4/z+Wmwp98dTcB
8wRQs8loBLshcG7LRRBZsl5nqgu1ag/paUJ/qy3i4qT8Roge7jwjaTdZPTikO2JOWhXuq2sJi/Ol
8vrD3PkXY4W4lg+seZmv1k3C9XdAdUCB3XKN1GBZq2lRO7eZ2pgcr5Dw8/3SPQyZazKW4BlsDfHc
ucmT6Jw7YiN+h4WkgsngH1uPCUp87OKQfDG5j9Qw+dYa/WfHKRkHS/+w6mwfiP4fLnvwSeQvZW5y
MMVO9vTHQ1ExGNbQLBkCu5vVC2J7UQme9+AFFl0TpTNST5GJ29W+sl/h4d9NS/FPk4lCW4gymHSM
kh+6fJRzhpDWUYzPJElP1cPMJGiTuay629vSMzWbLZQHcPRIZeKnXiFTyQheECrgzJynUMgxs2fX
dqlDluIW+alBYKIFm53wH5HWJHnZ+OhJ1WXHyPdm0CmViKUh9/kL74mxYJcxP3h2XNacScoJw1Tu
ENhldWiz9laAkzKtEBKrW3E510W6t2o7Jiby2Nt9E3cp1wzKRbokBnaN51MG+gViDl9f4BSTob6M
iLk6uktZjQ3FZkWhmdaPE9bird8BMO6JlAR+bVOfgE9adfWVop6J3CG5YQqAgKRxHqXnvgi6ti2F
BnP9bIxAygGhTk9AlahHidbdpgv+PdH7lDAm2C7l0SXkyb4lORGJ19xHml1V7iKG5XB8rC3iMDz7
d7HK2wDqkDFneznRpQzGg7025VV39jTUKThI2+bv3ZXfS3rSEgbjIR8tCjEkNUNW3Hru8MtkoYlc
C6BxO/ft4yjOyA5yZvBUXSs2VUh4BR0PRW3IR9r4w1DeML6qcCjVmj1IJYdTOa6InYXzQ8T3xh5I
e8Qha+Hgm5zY9VFGWfaLn+bfoT/tZIkEt50PToDyPMQPvoZMLswra5qgzUglgdwkYzRS0TDUr349
QaRV1fzmVGYAbIloCjaech6DHva2k6GxacxZxCRPFcPD1CgranvKGssr42kMGAzY9b4lcYlLt6U/
NB8aAfF+Xj1Sn0jQJju08Klh2mOP0Ii4OqiZPAP4/B8NBYw50VjBh3KcDx1P5KKnPbnfbqxZLsYj
YlOWJofUmXZAcc/NmO9TnkARGuYZWgupwgvBFgHfnPnSuF0T4ylotzaiED8tmbhh/EAh/JQ6DJWM
mlLFwMsd1AW8ZLYXK3vCLWcpdDln27cF2QGUdmLk0S2L6WB66sHOaWuEaBdc8o+MbdktkE29nXma
JhCJ7Bx48pNQEVw92BgUi/FZkUyB7BRJE1N2dIZ83m6uILwtxcOyrm4MwebByv1fNRCEGaTUo9r7
KNS8tQcNDtHWJ+hrDPYTtRkWMo5MVltW5z0mTv6WeAyn5uC8hmirZrXQ1g3jcfFaAYayeyxSYrF6
Zux5Y/S3PVzJosFNTLA8MAQF5V6gGoyo6YGIqA0HGV7kpYV6sBJxxGYax4HBTNOvoZj7kyRUCSU6
Z8TsMhRhmnVFB18BpF33UlljHBY/bolmftIEwVXhpFDPViZbO0nqncnvMGnStFhzsgVaEuJB6ux4
YL8A07NYntxiAKWKEqeo5q0CWRoBSTx7JXWJUsurbYZ3PORIhRRns4dCJxorNqSyghVLYuJm4MVB
B451c/IFkZlILPzwAJXRBv+wbIjlkgQuc/p7iXlcA383WckQjYSGUZDzBEtJ9JPwjth57s0s+KUK
WdDHkX2ZkHfEbhA6qBEQrzWWFL+W50fDzB+8NXIO1mCK6rXq+EjFs00rE+d0CnZX6a0vDzkrrV2p
zbvReq0Vq5ecdXhUF7AGyYJHLDjFTucwcOFB8L36fZh/KqveETyRvdXleN+O8g8EpfmGrp+U3yR9
XRswffS6DUIKDZROdSf4iU8iVA9F/Q425rmWTbiteu80BpN5Isc88h1toBtJnxvkwe7Y/VIKI20G
h+87zX1uswAzcv4fmfsw5R8JBxq1fZJ8NwjVJdT/JXv39XoqQ8M4mFC2ULCVxU773XAwiRdloDYf
ZcsYxMCPGWVkpsLeNcESBi/KPgKhm1CYomrG8jCVjc/vXO1JAHlC6hDXYf/QM7XM0YtR4oF8aZgS
AEV88BTrBsHOD90zk0npAjpZZ5J1yuds9gXFN3Mzn0DUzBJMXgMeZsu4d1q6YoV3u19vcXD2uwBF
5k3aoYQ1SVVldELyOizFUhb3qaKRUGDeMIK8Mks69/ziUW57QTQ4B0iC7JmMpTyKQnyZ1nJZmuod
m/DbNBGSK3wdIadlMdB6RG1R5EUJIXN8fj53OeM6NakW364VnUi48fSoLsm92/ILZXm2nar6RYP/
hvr+7GZkVnR596RTFkTswTbh6E1bOYbPVa+xZhXDec3rLe8cL0pDTk89eOfBxiFhcoNY1kiyBmEr
133VZ/2fCFCDmU2NVlpNS/NhZB8h/MKNE5bvVVnw3vpAn9uxvoRh6u7z68doXQDKi6gQIhnZe9Cu
383AXGuWNGABh1Zrvcpw1HGQI4Je3vUIdkho9WMa6Y24hrKtFCHY4KcdtbVxngSgD1YjRP9B7Kez
zjVlsTBnINdJtrPJ/toYwepFJvFKhyF5agPrj2FnS67hnYXJX9Wtc0mAxa0pUZEWlNzYIbxBO5N9
yeR7blQnEJ5WXOGb2U8rE8LJJi+8ImUTPaPHtidqA33Iq1CxQk1FFBThkZvajgsRfnh98M+1/Rjk
9ZvDgMQcEBp27rRvCjIkGmt+JYstWlqTzhSJ2aaknQe5KWCqsEhUb47kFKumSzOA+EnFICLYpWhp
gZweZjJVN8bIMzuuAg00W+a9Jwwkl824XazEvFvQMKeebi5lXVKpL3eNyyVPfWv4KGGIuWY4NTx2
IjwN05VCnDnMwNzm0cG/d/Cb0tl5QfmejxgvVDqUh3B4JHamRDGcQ/cujKfONyJr6TX+jRYbQupE
2Zzy+kgAvx0oqM04zXdAUoZtYr6TXorvySgn5lqgDpSyP4geDshurjz2tD39ZYESImsj34f66XWU
dzYDkyyzT2tPQQeRAnErUHzWz2z/sdYY5Zm5HeR0VPHa52RvJXEdhkTExHAfk2sQwxIoGdJiGkqs
fueUeNnTBAiOJDuMme2wa63J3jvDjFcjcwBGp+ZvxtAEETW8JpUv6MmS7mNObtVSfLQ6OPdm/+gH
TI9Fh/BE63AzqSyiDKwBuXlW1GAJcum+mJd1pGbkKwEPxFHzBVk7olO/VpP/YUPtMIJEj63QIgnR
AZPbNXAomI9aHnE5mSs5+OcH4CLhafUmtuMy/+ApIFDP1+2mq5bYxku4X8fgDT4RQxRH9NVDyqSX
ls2+AQKSO4pYzOzNy76rAbl4lrMGNeRzETTvWYJLpd2hn46BAHC0ipJwMtPgCs2vbexqvkgW69Gw
BvrGzG7DuTb35dLs6MX7cxjM1HXp18QGZJM7C3Z9b3kcM3sPb/thzvkt5i07kIsTZq/F4zS282M2
vxAxith9gXNXcf1u3FaouOFFi4hzvAkbXUeWP78O4oomnSRFQknuZYFpDwNaE/VgnKBSkTGFnxhw
RPa11j99xVmhB576PKAyDhEySnwiPdxEM69r4L6OFUHauulU/dzVQ7j1Sn5dBT9hIJv9ABf+2OND
qJk8bIEEBXt6COtgSGRP2phe66xBta4TN06c7paszpXj3UGpnyfHStFNBDj3+rp3iLxwtu6i9kt4
vf068y2dLYbuXrjLi6rYFqLGijih77YS6x6t4G9SgJBCK3aDWyjbTdr6cUOfZYjENpFkRsEGkcHS
uhA0YpOjEjQP5TDxcmMjcWk0dn2OsWlAQdNUvPh2+q90U96UzH9dKXntaR6xBdYNteOAGRc6dAwJ
/19jwmwHPnAgc+6ECIqGHoFGaw4FauVi55vhfOx9Jg5kKe1qnFYbJfph36PIaHIqDlOPN+RzkIfO
zuaaWDIOP+Y4J2AurhZO4reWgdUZrSN/z7UFZNVwDEuXeGGWXY1133tqRnRlQP8yzZP7H4VTA/Qf
QjAahIBr2O0+QTycAhhice7Oh3FoVlQlzc1ok9QsZga0qYNDquZpKlO2J1nICLD2LoY3TOey/AQw
RkU8dmvUFb65p2vAXm4+gFq8qQwGREJPsLgRZoOF8Oh9FImc4689gXfvib2zAJzsUt8aeRxHNl55
f284POdUD8uIsaWtq0tVq/Dc5+1hLvXenJn62ChdzjY6tHkujktpD4cQ0SLf9vQUehOOBy3Nm2a9
dXAkRKOu7z0EZ1sfiXzIQmnX2+Ef9tPtlFu/vIabdZnZ6aelcb7CsHlw95ODuhIpwEcacIWSHIRJ
K32t6TK8jDhFEyQ6CNmWs6f4DlIQeOic+SP5DrhhTFWa5xd078JNRlhqU3R7nZMQFfTfFc89qQMj
WiovzWCiPaFSAM9T14zfOmYXkLBRcnz6XW7tuZFC+qyaiYqXftoDYUbciEwCp20XsHPuLffDJLAw
CrLR3DpwRRE+hMkD+Wq+VnigExhDGh9cLObwJfcQMAkQmG0Il8jD3JIQJxCuvHQ8ey/hsNTkDwKQ
XhNFhez5LLVC2rcgqKnZTPlh9dkn0dA/a6L7Q68egrq+VZrYRrLjqe97+0jc8LOSfoOBQFFnZZK4
jpK55Gz91ctdb9Ye4l+mrb6FyhaEP7pgNTgbbUnst0Q5b2CJ49trvVgbIcKPobljVtZv/DEMY//T
sFl0wuxacE/oZ8r3CwsFe/NBEUumBL15OLt1ZGC9W2YZl924DzPamoCBJw+ct4HjjK0sh5MjUxsb
bette6O4S8aaSQV/sGhRBh6zAB3UqBL+PtSJqz9Z+/Koq/yF+/4w9MK+FCY7vYZjAd8nV0HdH4wB
2MMcTKe2BXZv94LYtN7/XDRhXBJNTNQ531NR4uKWGfHH/ZFV91eyzOWJpJEPu+pk7LJhzGuS8ahs
onStX9sKeQBdwTZb8A2b3vyuGXKgiZbf6UCPWuaEfNX6awBPyEVFgWEyltpKJJxpfwRijM15UmxO
0bbAOE+/DqbrfNj+DCDCv7LIPdbZ00BcpaGguWpytpzi+wq23PM0x9ic0+1Va7LRxM3usIHrTdtQ
AYUypKAs2Dq4yO+4tJFCSJ+AeFRGqiX4tezZgBLP+UWreXSLLDmoKj8bU42Ky0PkZC+oG9gWMO3B
85P2D7MuTTYxKMMcYywjs0mewjLfsuleYxasIJX4sY6unqjkgktYbu2gsHfrYkHqqT4SQFuxdrlT
OEbGE41iukUSZE5/lUPocG2aD8CW2R26oDDrNvantHgiuONolkQJK4xvjd+9kcQNo94Ljo5qufvJ
p3T0uCEbA7KgnmMEKHvLx1/IsqvYLkF+qQNt7/j7XKzUYHh0LWqcAEMiufUA9wIFtqCTv/m0fBHg
fGQNgDTb7/7ChjDuhhx5coP4c5hk5Nnlu5+AzEnQzLP14jz/ZdT6pHTyhSbkAhOg36OERpe3rK85
qcn71so/MtM6eVKic5Ko2XxDbDPfTUgFo1XJnezFb7uv2W6BI6yKIMj81XTI+ZBhhvPYNkAAgojW
H8Jbz04r38alu5nnhmlAxqDGdn/YG6JXb/fKt9jmmnSblUeccNJz0Qae+xoc+n50eC/UrVkjwBLy
tVqsdNfQiPJYWeQpEPXK5mKnymHY+5KRYsNR4EBpB6FoHSDUu/GcD3u9oOlpXPd7cdIbRpgz0Vgr
kzA3H7cOdy456P867LP7VYXvbe3iow9l9Qo+MOnnAueQIDpqKd7CiWKARg8kOhQjzZw7grnIwrRA
0mfwz8gFDvscYVnTfVr5v9nhvCUZLJJgCuxKwi/M+Bcn0jzWcDZuvYJJ09S/DBg7NrqR9Q7Gyx7X
Bu9qgDlYiuBlSH2e13J9dFjdcZay8MBlr3rrdbjG7vV7mZHsMQvaWk9hQhc14UTs864ce17jwiOu
kJRRjgjaoJo80AKPR9qy+chdOlBbF3JL+AcwkHI3diOpeGLYe5gux06oqAMGS5b6ps0L/zxa2c5t
S3F0vwRmSlRJnKV6zr8Wn5FuZ8xsVkWOLgdZTeLSRrZ46YoqrLfldBVMZ3vGai6Gl5lE23qLfEjE
hUL5MefM5o3iNNnt3cjeEJx/diNN2CFVlp8LSwENMypA9pBETZ1FjYQq07bJb77my9ZE/YlDvdit
pBJxQhVVnLCC2UywBTiaFgJdk+pubbn0vZCVXdrQifhAzIRJZdp7rLZqtAh1hhjJII0sm85WFTAU
D9i65+xGkXWt3E+UfUiMGW7UJ5FW3wJDO4ERANzSJTkmNRM4fzW/ZplF3oSXOU3TD9MeSAnl0wKM
yNND5c70GARECW2GVD00Gs7BcCGG2mQ0RKHPeZ8wDHS6/FGZ2WGiYkBLa7BN+n/snUeS5FiSpq/S
BxiUgJOtwQAjzkm4R8QGEizBOcch5lJzsfngWV1hBrd2TGb1ohcjUpWLJKH28Jg+1Z+0+rdRaV/A
9V0p/bNSydG1qfVgI1XA7th9w4lxTWSDQW5UugNc9IhMSABLOko5Kig35WowIzbSVxE0Pcpberrp
PeXIGQ3+ShGqa2aTUVZJ5oCpAiZGYdCbws7JBTV2AV5yOKn+Ux5Sjva45MKks+6qEqRyKRaumtTk
YD1VGjBe3hXN8j8m9GLeiCNWOdwNUIjucPxpbAHYmUO7vt+iwYmBU95EmGfv0TPdYeMlPzQ3fop1
txH+kUxaftsbzVbr5GchV7SraGjnI7AFEBDKIWDCA8oJ2gZR1/SmUornMpyp471c7ho/53EdN9pz
W8kORsVM86s2cTH5EFUbWalofPD8bAOEAed/9+2X4h8LeyYAx9Sp9NFCdgaApY2P1++BrgiqDdwB
WyBzttQOYCkCEANNfyPXIMLLYegPneXjAmnF1yb+vmltCAehmWgFwlFSh5ayezuKV1ZwTLK2ecS5
wX6jYxlAG+xyCqJj4cOjboL6UEnjT8ik1lHoeTmpRuZUGcAoIVNR9J35WnBEAZvJ/qs+177DdlAd
q6XYk8ZUtcAkk5SPRn2d+uUWg1aANjogLqAOuf/Mf6XuAgCP5DjR9FSl2c3nGJLKbRdgoJw3Sbpp
mjCaIWEM26fcOqDNMDXRAyq5j2kbDjtqnTQqqT0C3SOVqVNPvQbbltkwYu18HMxtDuRzG1Ek3cZB
ey81uHrp6icjSpOdMFwpw6DfjF5QOEMfVU4tVZMtqzXev12KW+HMdSu6zxIbBz2GSnPrPvqBHsF1
Wyp44cTTV4H31xXMiIOYRk9xDrMjRX7hIUzR9Cib5L6omnCHdXtxjL0UIEEo3kKgwh5ELdSdj9ui
pdTJocw8i+anetDKQr318NJqhVYmvUOVmDeJk4lwJt54b5kKQoN//SZLzK3V1PHGqib/swi6SFIi
jB45gwpZus4zhq1XWnZIzd5FLSt1s1Yqt75qRTsZcN1VJougc3Nrl4mzIDUgjZy2YQu6H/xQJrgB
7nZA2bHH8eiM8PEsCLXVt4HCf29R9KtE5oOEp1Hr6VBNGju1brbcR8qt1DR7LRT1o4CnF+XVpHHF
gXq6ZBkkQInIza8NkHbns1/xIleAyA+ImHIwD0ofRjNPvrxRfk1ll4JF7PODNnP+Ro2WWiOrh3Jo
AaMIiu6M1lB8QVB52oYJPc6S47Pu2hzAOiBgti9PP83JLD11mvmDopMD80wrFDcLu69vnC40Y/KD
EPnHeuKGiVTPf2wrVLK1PjyUSgTNAeW1rVG2xSES7zkvAcVonL65BDVblbQfb3/wUFE8yfV8wP2g
GJwGCtvGy6xxh3O2iqUpxiro8DtjxBWZIqpGptIj9zKyI0IsRbeKMuwTiJcbRJLwl0bKsuQ93gqT
fp2H3rYL6T5KVI0OIC6NTaF3g6MV0jHX8uhGnemRqI2AkRtjjhItNQ/+4DnUOh47POfhJ3+Duhg/
anK+FQaem77XJFgKVsN9hs4NVzmYX7V6tHK6/W8URo/WMoVIf19VnMdmk7rDvNcxOWd93+WU9J1x
yEsURaJ8L5TFtcg9bGtK2V2lllpShLNgF/raXgKfHKX0y4Q24m+Hw3iN1Z876SEdzCR+1AU1tbFx
FWew0IgETifdqtRHc19ub/WW9n0Yq7eUeh2MEo0H1vHRn6t4YwfEaog0flMZ/ZxiQ8IWhtU1WbW6
CTpP3wpF2h6MxEJpu79P0Ua59SWfIlkCJLxQFfdtMZaDCjA6kJ2fAovuqm3xS8gnXs6D9aj1FHSM
8CXH1fQgCJjnCnnJHZu090atyddq1dArBhqDLxmmXn6vHZO+vAoj2o+A0mpbtVghWAL2uLMHIs8i
jCIVUBaNmaquWY7Pylh/z+OMF6D3JaYr/Sch7v/rMq4YKiAFLBqoAyKrSJFTVzVY0h8QuP/P/05+
/cfPX/9hY+5R0KzMz9wZLv5hv97sFwQYmf9AmFGHI7rwX3j7Rwja6Yo687glVYQ4+p/0bvEfCksR
BRTDMBVZnFmM/xRvhN6NdrM8KxpSlZcUbFr+inijcc6HfPfTzQWR2fLrsA1bNTq0tEDhvBjSrxQu
i4oPtUDSIY23COzJnPD0OqZPpe+KmYNPAMYFSMho3hFVjyDfqDQMVSen0MIhtlHFg6U/luW97t1O
1q6Y6XJ7Y3o1wSYZP9HitbNRwqf1R6k+SOq15z933gENRt+wsXOVtG8hrbT4VmhvjeJYyle1Dt79
Wo3uu/oq5q9Xgkez6K4edhRj7MS7kiSqI+FtJeQbA6myqbk1uDnpd4jxdyPbe95jb71o4V0u/Iqh
HLXq7ezpWsNOyCAvJjc0ytTuoEtu511puaNnzwMEHwVa11aI9nJ1CPpvMtSgii6SRNYQtQCSngLl
eRIPuA5K09cuPhi4/dX7tDmAqvV7rkqHU0wv9hF2kta1LvHQTV4sOFKoDaPaE98N406Hb6XdBda1
1DtRcoWuyRAclf5m7O7B6dd0YoLj1H1BGDvBiAumpRLdGzyNlb3R7avp81bz98JwnP+XA7N4DRD3
i58LsARCdJWmN9lMTn8q6ycvuYkC0neb2mhgOiF3AC28adtEuL8cK2FPg1+ObwoJIaIdmPe33fLf
cMz8T9RygJD+X2s5PP2qQuH6W/bj25mcA//NnzvelP5hGpoCDRzJBA21R6SL/pRzMKx/aLIsmvO2
poN+qtY+y7hrJnx3HelneZZ6+Nd+1/5hSdC7RQSLDQ6T+c/7K/t9Jtf/5mEjNg71WlHQLEBZCa3p
pW5BP/Xg3AbA6OrO+Fy4w77ZjG58T1Jlkwet0K0XMk5EQ5VeMlA/Ro4bcVpzwfoOtbTxU0OtHPix
W+AzN6Md7uudei89sEud7pbH2gobX3o3wvOY1kIFHNRpLkcUXB3jrnc4k3bAhnZ4tm/iLdSLzcnc
X9CBWI02H68nOhCgDf0GtlnlBAdzF+/9o2XX4IfmaOvf81xp4O1zKoYho9/PUpG4G86DmSElgdoY
Syc6+Pv4GO96V3XlfbRbGdT855wtEgQN0N+S0SsFMceaO4/jjVFoaIWaO7ABmTZUxJx0Rytxiz6a
Pdm05h7Cu34frS2XC1N3Fneh2DumAVjTjLidyznk8DJ+hcFxPTmpW7+Wa5IEa9EWi3Mac4AKMdF6
u3egN23B/XQbdVMe9KvxSrlf+ajnCrBvk3c6uFkA5nSlZHDKRJqxucONmXRAvjfZNnEFO7uKXPRI
NzzF8g28jF35DGBvbUrPr/n30RfrFCMXuFjh22Bpgr/w4N/Rgbfp6+7qlQ97aaCaKJrzKtWRSFho
t6mYPWdSieGp3D7S1+PC/CY03l5Wf1jlfUbXd+XDXlqtSLDAV1d1Ce/uRTwBAZFc5pHh0NJzh+xG
ey1/eV/UbefI23ibfOLOThS3vRe+rJ01yHxc2CmnsRfaH2ZMmV8QiV3LAqgb6AP+MU3jnORDLg7t
UKAAmelG8FBWKYTSgWqtaiX9MTHFeAb6U+EsPOG7H6XxC2x47RBGCCHYfTU1DzJu0Mp2CurwMA6K
9pzSNvysm20JVx8aKXhvUESyRUkUzqf4daxUGdpANt7ogdnde5LcgGn3J39b6d3cyG4E7TqWmyDc
x0VafjcA+apOG0i9hxpB1iD0VkBEhOhYVWADxBDcphFOyFVKUvw6MiDHMzXA0bI86g+mOUHglNPG
bK+oc1d0o8M4LWzVm0wMynWxsae2Sm60ZqSA3IPY+q5PPPTqUBnv+woXaZPnEA1LL3+oyj5G6MBX
c/jhCk96NTNbB6cK6AAxNf0KLiZQrQ1/aeNtjKGfDABeCspPfspBuRONuuuvtFGsaEVoWGjT3uEO
gJQ3envwNYmxqXPFh+cM6XQXxHVGx0Ix7uhs6ioNsBomVQev9gFgbfhtkmVIPmIPCWbT5UN/o3d4
O1O0pu2zCUMDp7G8U7t71eqCL2GOBzgdIYQJN4anAKiRLHjoNgIc4ec+UttrGgbDV0UNMxdR9vzR
axPludX65C6S9IpW3tSq97rUTHcRZPXnvsVCt0tVf5fm9ATLsUzoB3ImBmgJZSiVdRjIIn7bHCGE
xfaUF/mxahArjfGetotYkrdhKAH59AqTrmMZXqsFJCI10+j0VV5otyq25yM8Hnv+gNsmrqpnHXXK
h8aqirsobPXrqBWUR0B4pSNLqAkV7SDdelo9PXujP+zKksuO3kmMFIBYmJt29HguK3JHa6X1gHYf
KgBw2R4VpvS6NMHOQ2ERkt6V6hR+lZf3Ggo+cSr9NHUUlrZSnLYxCa1YYh2jYNr0B0o+TcwM14Pf
vmT8GuOlLUsyVqTxi2DjW8E4wr0VU6ipQ0KXNhJU+O1tj0KiDXlicvw+sXbARymw1JYRI88wn3xa
JDQPCYv3azYWYPCbAGdtHm2uPA54icWFaX7HRwMqTmAm1LuqugYwGESGi6ovRGVMUuQXSgZacJOR
pmELLzcAqBQf8gz0ozs1p1wjNpTftdQPr5TRK7dloQVOL5i9XTdTDiJHLHZimdeBLalRq4Avrwpz
B4fZV7dmgrAHujAG6KJIffKVaGY9CkCrGuDmN2qMUIg3SpMzdpa8nXR6u2gjlhiSUFgD8eyVlIaN
qqLSACDVG91Uiit7EIX2pfZxMenR9dxaI9qzuRwWn7HS89RNhxOJU1mS4XTA+UFJe9kV7taBcA88
fxLlG6s1TATJy2of9m0nPQV6oMPi0DWYu1lnIX8j0FQtRezHbCw1RkhCyADZKVKY16WoBoAYI7n/
4kk6SnUBgCyAvrVFa1q8Fib8V2nq+Glld8DzBztgyyPjLhrTc5ObyhGJRd3RQGkdQcehCSBEJl7G
ONZdUyPOUFdohu/ogorbyZJgPpfKkMIIwGTRYUtWV15kmcKWhMmLt3qZ0npvJ7UP91M4gJiuily9
p6xfPWY5zaW2wR2FAi4fQYbpjFXeZDa0tcqsyO/SUqkkhDyEGn85jcdallhp6dRV4rGwK8iXCgK5
90MHT25LXiUwcxpaXKw/Cu+2IheR6cAHyJ5DYxzBBVs9ou1h39uB7nFOx0XvjMheupaFfIcGkmls
JmC08lTtlCCgicNG+EL9a7gRkEHfiDOQwpInthiSFyiRAhbNM/FZiv30K310f1vWdX+kQ3ujNCYt
wh5w7cS+2hbGGN3UbIpNkMytqiwcNxUkid1gJSAlkDGWU8k8RIUuXQ1W8VyPvmnXrXwfFqa+xZDv
COvxS6HQmx0VynterAIwDtQ0By+FzLo115IlMTWPoo7OTRMhqOupudlSKNayHx0M6vsAeP0xiixA
K2pOMb7rSGYph9xnloaMsVdOTu2BKVAL8TOWiahBmzVZfE9rSs1ylcJ9Ijx1rer9Qaun3QqS9cck
wYgJ0frdlYOQPrVp59tYqmWgMgMDibjWE44UX+hH0+FyBk8yn/ISOGk1eI/U0V8wcQxxWiuf5GaU
DgMrYhOAPLY11TePEhaDmAGhgeT0BWBLSUbdVNX48Dp8hi9dONGiEXCgZ/9PEa076BHGL48Ec1MM
ZfXYF1W/b0IqD4kq4Og9CXSdaTP7Pwe18a7AFQvfPaO2hvsJBrvyoPppPF0nYZfC8pngb1T9cK9G
iL7ZXZ3w4TYZ0GgKGCrt5lzWi22MBpjTG5XkdB37H0sgqIkF3eZxAiTmZR3q/k3ExRTW48yQh+Jv
xX3tDonXu6HZ3ekIy1IXqR50irYQM8rwWNFOsmWzF3ethAQr2nMYQQVq/EfIHqJSShGUVunIGapJ
ync0YVS4/NGUvbalZ+zpd1S217Bf5ck3N0pZA8JXaLb6QgdPrVGK+zwvKPNSp7uj+h8fqb1R7fAz
dB2u82D04gfJatLu2As4Y4r4d702XQYBGTXPlxzpTLTYm9Ggtt2P2cNY6T50Kkzd7R5yhrhtKgq1
qlcF4x7wWDzus0hFasRr6AjnRXmkGJ58r1CgTuyuVKXhGqJwfY0EFjeP5oU34EtNN/Q7wPUGQu6B
hE4YPc6CKpMi5GuaeJfeIhaGYLpuzIKL4pxnnjwjlQCLITgphaPfmDtpi/QWxIaCov4G4oyNLPcn
/wbfzgPozGPQbtFauI5uVh+z77NZTSSJ5q1O4qOq0uLdlxZiVmAbmDlARiZ5q9uhY25BPg5bmRaN
TT90u5ZCy3OGfP7WJCbFEgstO83SlgZyZqKN6JwQs9p6O6hIN42bI5P6Ld7T+L3R70cgV1cqlIMN
14Gduh5fRHR1l2sV7YW1R9r8Vvjo18zzdDIPcS0CHujxFyl+GHfG5/oWYdxhM2wmQBAPOhgBe8IT
Dq2wtffZ+wWgkUwBu8egTrZA858HbtCZL5OiyqjL4Eiq2eVu/vIDIJZN8bBeSZDV9wPFFUgEFIwm
ItWgxVQXqSFJk8/CJosfKZNI+/ltX94ENpUFByWtLZp1B48HKawYSjX5ttoJh/z147fbhcmnNM4r
kUq8rCIyej7qWCOnNVMPwG7i4aTKEoBSLsRUjNfMsi5MrGUaioXyCGtbXgqKt5WiRIpUjk6j/UjT
KwOpHGHNV+zCN52lylVky0XFMpYP32HCl1iVh9GZWokU7I+0Xlklb6tgsTzPIiyem309xFULM4eS
hf9YbSXXvAF3Brk+2Bh7Ous2fKEEfT/X+9zYodtelY65clS9HQIf/YbFyskhbAlTwm9Qd9QwuBhH
J3WQyPvyZ3mocyTsT6eN9Sv8O7U9+jUnX3guPZxsT30Kc5CKxMaQptrwON5btrJrviH4tkFzyP54
db4ZBp4P1RAlNI5owhBUURYVIm4apc0HZC3aY/pN/cO/yl+MdtNtyUMQXcVCCkV2k+XkkmGAltzg
IrnyE95X/PgFuiTzntAVEwfg8wHD0Mr8ImKbikd/r+zhP1DxS47tSsnmQhnzPM7iwwLv7XUrIE5y
0NzuCaSjDTD/iESFQ5/l3422+K4eRgu6Oh8+vT1sp+v5Ww4bwDmu4kRfVxfs+1sN4WKJM44v+M9O
3+misXjmjDDu56PV2w3XseOj8rkpHGDNO/HKvwtuPl42lz4m3TvkmU0V9wpMss4nTe2brGt1YDA8
57bTVtqAWccveOPdtffjPl05Q9+fbHCGfkd7s/w82RNhHNGvnEE3uXGVyq8FlI743xzRm6jqSYxA
rOsSBPQ8ot7xr+pdtwc2REog7/src2XNvz9Gzwe0uIODIMKbSyBYNP0Rp/on6DW/VmbofTX0PMS8
ZE7G0yJI33mhSR3oaO4sd7iq3eARiRVq9ms7eKHQO1dez2PNwz2NNUyG3ibE0jaiLduBPVgP6rjD
QRpg/rZ5gY5ko33TFa5UuBhIr6YWa99zXkAnP4Abg4dTyQ9A4xfL55/IzAIm3hq26KrmnoqzHa6m
dWt7QFncVPDpZUGYV0xv/znq9hfqjfSaTDf6unZ8XdoCNNboMimaIXJQn48Q+qicewUozaHG9TJ9
1MPHvtc3Hy+aS5/xNMhiHotU9pFtm6Gg3qchfkjGLx//+dLcAFjcNrT6f49iMU9DOOleIhJA3aHo
cYOC00a4CfbiXl8RjZ4P848CLeYGLIQaUB9k9WdPeo+ZGc/UQrL78d7UeHRL6UraIl3abqcjW9xi
ddD6qtQyMoxzXeCLdnjUbo2dcAxdc2Vsq7EWN1k7wcCBKgdIAXT2rn0Iniw7PkShjfCLU66cvRca
nAboDY55gzR6Ti/PVx7yqg0GlxYdK8VGDkR80a7CY/Zq3eA1c1/eRd8mB7D3YWWlXFjvZ1EXSzGN
Si0depOugwNumvssUvYatvSSY9jGDn383dDt63LnySs396WMiNcpWHVLNkzE5xdXWxoNSj2NRJ6f
KV78MxBfYKGA+33Qj6pdPwR3sR28YO5hQ1YG39t86qpvyCCufYELK+r0dywvvWaM1FqAmfL7UH01
HJH8Qbj/O/nDWazF0ywQal8ORua4teGxuRDjHIa5wxhwU9/Hd2vx3r+J6LwoMtZHoipbvMLPl1SM
hsYwtKBNKaxZm6T95DfPMUbcaodI2ccL6X0oUwEDIJGiQJhAvuQ8VNgB/5NMpXDwF3Ijauhm6Ihh
AgkvX7nTL9wHZ6HeFtbJJZTmRo4XqlY4BZqNaM4epHQvbmn3uoUHW924Q9g/aK+E5ofRrS2WeROe
n3fq7GDxrwbh4vhpkqSmPkaTrrfDW+PH3FgWbBVVZQor2M2tvxveXxUq73gYATTpUW9cYqpIRVn8
RUi9/6596ejVB58TF4nenXTb7ob9D1QqrueqzvAJ8heWQ1v51bi3wu3Hs/v+V5x/8sVCKkTUSEqP
2UXF0KACSufZU/qViV1ZQrMB8WlyQcsQN6aAeaVwslXHEnCVr78yOyVyfdHKen1/7p2PaHHaWp7o
w74mGPKmSGLQTHSUdsU2eO2rzf/8ZKFKSUi/ouWr1RJwDiqgEYqQH0/MheLL+TgWN33Aky5p580w
wovLN9aPdNpkLs/mg+Ii4nMUbDQmPwd7SG8OimsoZx0kR/qU3ch//bY8/yWLVADNXqWYLH5JdAj3
+QPGRra20938zl+FyqxN3mIXJtMwaZ2BOs1Y/kqGzA3SnxS+V9b82nJc3P5lJUi1UsxrHkmIWHRH
XFW6t6ry54/ncG2ZLI7OIAPCKwPQd0bd2stF85yE4/O/FWJ5x2nINGjmvH+zQHrRxfIGVc+rvxzC
oOhK2dGUJECli1HEcRcXlZTVTtjgGEbfFm1qzf04hvT++KWuLaMOxksIjSd9cQ6NXaCjQ4MPRe2Y
D+axMzf5znI4A5/rn/E2vBOuVwLOk3x+3p8HXJxJee6lHpYMNSVl+ejtmmfeVQ7wac58NtIuuAVa
vw2+0jNdq2ZfWH5nQ10cUIontEkYEtmwPqmxgLwtYn/4FA/9l4/H+FavXIyRmpQmGhp18/kSPz+m
gFF4Jpy4mjutd3jrQKB+iquNvgu+TNfGZ52SCsa/iOvbk7G9Tm4lp3ebb8JxvXY079uPfsniCLFo
smamqvJLIus+RZN4ow8aKl7Gq6gOsAy96a/vC0rkgKAps4rz6j0fuomduRJUBprl1q3qw3irv338
cd/ynuWQcI0HtK1YOCkvi8VdRsGlwaXUEXdaYhs/FLd7Tp3I9W+kR2TvNmS4iJcdFSe/y27iZuWW
uxh+RqTjLaWqQEIXJyUEQCnyy7h5S++Nu9Epj6Jvx8fApb1dONgBKkf8FmisbQn+/4DDu7BjzbmK
DXiTZJ8n6fkXluiOI0ZTNHOJ10Wrc9jLXzrb2uV4gmwkIDOrVZL5T1x+8ZOIS9BmiueppyRE7Ctj
kxjgYpqHWHuRSZv02wGeK+TNjydZXhmktTiWMkMqMhkVFmSS/NfMl540Mf4Z6uo208JjEehXdNFv
9eyTFyHSiunNJvN/0Ft1LPWKF+YulvRbPuC4D7t4h+CMsvlf2SDUuLIxiomOpZ8eRmsV7HbhbGNq
QDVxYPPwXPZtIk3LklIvcRl2ERVBlAl4De0o17IHG4Lk137r2xFSX66G3/hqZnspjTc1UKGAT1kb
0BPOV0bnad5IIxRHiXL4VgfyE+pMO8+qb3Ml+xn4EGB8obxNIaLakYeLxhTDG85XLvlLiwX+23xv
8X8Ehc9/hODLzeQJI3p2+R1d4ZjPkOff5IyjkLokPTT8NFdWy4XkhXH/Drk45ApsmzGRn5jZisIx
OsGDjcDIxyvyv/i4v4MsPm6AXq0qNyId813+zXDn5gbgL/jhdrxdz8dWwy1yJWIpOSr5jZNYm+Iw
n2/Zd0Sld8pRcnBzcj4e3aVr4vQLLs4UX+njlrcCkyaNn7vCv51M8xXZJ0RT3GRlti7UXHl10bJh
p6hz0HnvnyTxgwAPM4jb2qFN/hw/ynSo4of4lzJup8f0Gvwy7z6gBsUWOmSw+3igFw+W0+Bz6ngS
HJ868AY+weer2Qqcot76Jg2j/CHbwiSxYXxzM+sI1sANt1HGROwG4Sn0ONy12u+FncKzl7aRaapg
/ZepFyxw0QI7WnOQh3tpH+5Awjvifm3I84gWp/dZmEXC1SMvBQmUMLij9Qo2Cpm0suUvJFbzYYfk
FHg02VimO1YRxOLUT0RAaVFF8Fry7yoRLKq/sgkvnK9ngRYb3UQBKjVKkQwOtRHDOMiTedXU1ZMZ
4DPvIgT08WK5+OVOxrXY8lbQkMuMjKtPtZ95lu6DWl3BNFw4uiyuVlWCkE5KszyyR3OMjBixZqcu
5Wcr6HdBMbp1Na08JS6HgTeAU4yoastDWS/MQi/QoHVKUX9UkGnhgYRq25e/8b2M31EW09OrloeU
NSvNkiCdoo6yCUS8gv+9IItJESESY6Ug1U7KJWoan8L28HGAS+cTc/J7GIujF6QC2t6wgyFYQAUY
X+KraeMdfnBl76YjlHi7sNsD+hG7tQfKhfI4DYaTyItj2JD6cQT6wUb6Z2/SP3quQWY37vWVE1+6
uGl/x3rzUD05CPU8CiE0Eau3lc8xAlIgzDn75HtQCtFjVtq6Wwab/lW+zX58/IEv7mKa9iTQBkXU
tyfpSeQgw8pvSDT8tLE5nLL0NpQQ5+vH51jAgigH1wvvezVvv7gFcJWUeO6YoGsWGWVdq1NaTjwb
UDHZ5JuZ86S5LRimlHt8opC0WSd2XDxAZuQUiBPtPUBA6mJZxiChdlrJP4gyeO86Xdlzb++Nd8f7
SYzFas0jJfTziRNE3lWH5hpE76Z48g4GfZXOUWzAUjuUQf5OwchSLXRNdPI8munz5z6ZRN8Say4W
q0ZQEuw3RuY55NC0r//Obj8JszhSciNBgwdilSNMryLgSB8ppo9Xo3RxkrAz0aH7KpjfLtIRVRe7
GsPGuSCRYbixKdx8l111R1jkR3Nf7Pyt9rdOmJOQ8086/XhBFJZyyN6Lrq2nDuuVnez4R/F+5oxF
oM+PLR1vyYkcYbtGrLq4DU5CL+YtyLtcwR4TPbnpNpN/FMqXXPv08Re9eLKchFjMmV+XvQDDm1WP
5nJDtl9J32JEiRMIyR9Hujh3msj6YPLIKZe1gKhCtStvOErUndh/Mo/xcQbKxYmLBAZC/JsUVmH8
fSXohWTZAg84A9X4Kwy889mToVZYMc9gp3GxgLIwikIvaYO0yA454tkpiTQuOXq24KJIt3ZHXFqt
yAxatPngqKrGIngjZxAvyojyg14fhRrXAdkoVg7oS2vkNMZiecJMUUpkinnvt9c1Ah5IWQHHWNl3
lweC6bNBxji3K8+/YiV1EpXHpHEEaz+r6Q/eSoBLpU1Opt8R5PMIYhUAX83RmO3g1GziKyyYMxdT
OpsbBpJDvs12kbAW9NLiOA26mB9TGCvRwi7bUdFiaYrxyatwt0y6ByzktgLOlCoyu2qDXLFW33mG
8mIlw95Ki3YTZ9lNkCm3Q1Y/NMm4slUuz+nvj7GYU2MUIkgu/C45ec37h0JEv659+XhnXI5B3QG4
KMfp0u5arwqgLHgXO4P6Kx/ze6UJdkO0VmVZifKG1Dg5PEW/jgQ9JwrisJvYqreWpG5nEap/azBv
udpJmLzFx6YZhdoZoupTkKsO5mjQSzp0tT8OdHnF/OurvVUCTgMpAlhfj0BKOh06HT8iUwU2kATf
/SC7CtHeWwn4/gNaBpx1cJO4AJnS8vyqfK0UUIwdHXS6bM/YTUhAFOrrx6O6GIQHjSgB0FRwGDnf
fI0OpbIQxVmbs3Z1ZP5mdYZBW2mRvf92DEUHIA0uW4MSvThESliYYY9Hk5OgzxKM5dboY/xax+2I
pLGXPXw8pjn9Pk+1zqPJ52OCeJ2XkUA0eWjtKPtWoeQpDODhkbKRRHxBeSkUf3wc8/0xSUxDFpEl
gIKgL/dUXfoAtM1pxHpHdYICJvIq3u79fX0WYrmhosGQPCuU8HtVXcXcoe1a2fXk0KVwq6vK8Zoj
rEjFFp+Ddbzy/MkWn5RkHEVbUwdUIS2d59EjS/2pN2fMdLM1qq3qTFeG0/yBmRrm7utwu/dvj1lS
Rps7am9P4cULyw+7tiuCenRCiApftTveqe7c0m2ONY7CzQajgC2y098T0ua11OvC847gqqIbM2iZ
43ERHG1GbK2HfnSYZzsemt2gds+eYh0GQ4Qqdhv00a8xCQ5tJ7wCmnv8eCVdWL0Wt6FmzOm0oS/b
iZOHjCnbZXJUv7c1SGi+8qyWrdOjVC+N4aYvZNdEJvvjqBdAWFT4foddvjPbXPHKxgomRx5tCXL9
z/oB9+Lv2ZXWbWHVf/YjnPo2yQ7JrJXI81V7trZ0YDMauhZgsy2Revj5doVf3DdGakFQO0qu6gx7
xd/gv/HwJwir+SKuXRnv9uoi4OIpVklVpGcmi1kQ0H/Ddy9F3f3jQb2bxEWIxRLCkQHN8ZYQojLY
Gd7WeXJINW1n6G7cuiEOa8oq9PHdnjmLSQHp/Ds2wKip48x79KgeAVgdpeuZANPZULe1W5JfoMY4
lz/QBarWECwff1LISOex4W8LaUSVDA+BCd2tJzSS/9Yyma8oCz8w8V31UlB1A+qJPvL+k9BOR1Bj
5mrE4SZ5QQfOFvfiWnfr/bNl/qInIRcvJFzjowiRZ0yiqPMkPyV3jokj6bHf6m4F8HLt1fA+F15E
XOwFaShDQUoZpFjYeFi65rd6J9DmN6b9n9SxVXWZd7fKIuJiM2D7BuvdZ4y4g71QF6jt8ld6xGt5
M9iDUxcb7xXS0l+vSyzCLjZIAFlWE3rCFkbiJg2CilQ9KUNtP96H74+18zjLS1OzhCKhvsUHPYZ7
A27y19ApvveoMDszKpiUlMff+H1tIi/u/98rZ5mVSp0/1W1L2OjQHGakP+4z+9Rdw2y//fx3Z+dJ
HPl83/XegGqrzHqJDvlt5nb71s1uG2oha7TGN6DMR5EWD6a2EcMixuzPSa77h8El+9jjqxbv89vU
qdkKnh1vUBSYWzTxJr2h3ftjBuXjwYRd8ROK0VvSkpVT9n1RbTG787F0kpNnga5CeuNHmV8nUhJU
1KotvhhXyp6WbujMABnPwpgG3HLorh0Pl3YOr2JAxBCLUJNbnHlDrmPbgsG7Uw2wSvPg1Re78BrW
Reiiaf5X34WM9DTYYqIhjrBdevJLjz6HbkSOqvJMnj6vbJdLd/FpmMUsBwgHI1tEmJmjolwDlg3c
+SSQbOsF99ZV3s3FBXwacDmDKAeAoCXgkHwSC3nbadZuNHiWI1ISNF8LHIEqH/JDoKysnUu35Wng
xcNHRj+h132y6a5+mEwQtAjMzMZ8rjI+yUWMp0/75eOP++6ptZjCxW2SJAglFygDOzFJlXlM2m/D
Wu74vlvwFoN+AHBkhVrpYk1q/qBLKGTD0Nzm38R8V38FMWuXcGBTET7jBkXY7RoT7dJZp/BS/c+Y
i6UpqFZbxvPjrpzt1NtHETlBefikJ4/idF1hZa7EK924S9nGacTFKu1KM2oqvSdi312hZN1t0Jkp
VhKOtSDLlZnLHb+BYfWolEhjj0NJv/t4RayFWKzBKA1Auk2Mo4ipvvYJ/q2fPo5w8YQ8/VSLRTcm
6ahVcwgsIHNseT/rSEps2ofptboKr6PaLQ/A4gEJ7TN7NbO/fEL+XhmLbKbAO6lTcj4h2u6Y3nwO
9+MnfCvim1Hh/i3lTX+du7PU+GqLbu3LLrKaBLxRnhtvazL9v6R92XbjOLblr9TKd1ZzAoe7btUD
Sc2S5SlsR7xwOSKc4EwCnAD+UX9H/1hv0nkzbFptZla/aImi5SOABwcHZ9h7ZeX6uqudhYe3uNZm
LkyIM3/L7HFqV/mVkvsA+jRuASARyGPboR4BgW0fNmW5L+yyIflzWu2Zo0+r3ACyLQYXoqCqbMAY
Ux1M4xVt8of4L/pSXr/u7P8APPz1SL5R/+u3izPo6LYJqLwpbPN+a7W6KIyycQZD9qPOrkPwLHyu
mksCZprZdhFFpTtMlWai/bn5OkKe/AcSXPQ6AynSIkCFeD+EdMDBS7c7eAfRrm5ApdP1wecSLj6J
NxJmaqbISqC1GRIASLwLKZwPNb9JbWOpdfTitvxGzkzVXI74adFDztj7BWiz17NPGwwAUQfoJA0W
jwULEuc6VknmsNKaJPbQM68BqB+O5iBm3de5bz8ryyLHvWnuYQLE938e1wSy+8aZywH+E6oE60lH
6x45gIUCGV9gY+2S/VJJz0WzCIAQBDxQnIk3M8sLhl8jt2K4HSpIwz2CPPMzWWvb1P+RPbubCBzM
KBdbPvVc2irfip3pPJq+LButXwA3qNt9h5YuJsBfGp07AyystaGAMj57kJ34/XM1Hf/tfGaBjGwj
rKWZQD2e7Zd2b4gqBWHnSk2bzVj4YYXJTVPLh95uf3wu6tKKeCtqXPVvHmJqC/Rz1yOvsl0+SaCP
I+IfAJbn7nMxF4/miEPaiCbbCF7PC3LUOCFJinYBZBTLYhVb6/iQIWnUeSwI7+pmBR7B5TqBS4Nz
HdXCVKJt7APeR9jW4M0Z4dPdsNs1epI/EXYIedL/XBjdJT1xXRVRSNRqAQBy5saBD08mZQP1NDdA
Hkp21U44O7dF33O2jjfV78Vzea1pG+13cMJslguJP+LJwI18K3/m0vUdmFf7MYKOuoGVEdCVUu5t
sh85DfGLPPeLpaEWI/TKAFSNbkAQcnYD8HxuyB1oF+KrJl5IIFwMjLz9RTMV7lITtBHAm55KdsV9
2a+QrvPznbHSHzWQBy6e7j5WIM7mYKbJSZiWdfjqSoPd6Ba033twBGz0F/EdAIXfAH1d1d7Y9g2i
ZeDLBKiR9Nyvw993dVE7jt4S4lqAA53Hol21svqawA6rFuiucvubakTxwk58Qa1HUGTEfxFvh5SZ
tulVGaWNChmaBaoh9l2oQBlO2c2CUo8TNrNCmqY5qGsDUs1Ymv/eNLRtDEbKYlLq9NbM96TZAboV
7fs6+JZQenOF5qzN4kY2qupnUmdbNABbrbgDmzSIrXGkDfdjixixgVDbB03t6dvFkMyoiZ8JnO3V
8QCcyVRg7aj7/Fa7TwLFr59GmAcQ8YFlZDEy8zFdYWFaf82rM3MH85bJUB2NBYDN12731G5QS49J
5fETWJ4WvN4LWwn2EMD/ACdAR6ZrNroydUpSgHUS9c6px0BoX9bFBoBfgS6z7ecKc0ktNQIA3LHs
Eqmn8f6brcQuajZo7qgv4LQA7REYZMGp5IJey/m7ZZfjDL6RNNuWBQdxLqU4mYMBEUWRz2mbrfQl
h/qSCUM2CwVmaErGKpvnObqu6JF2IOPZXFsPO1jQQ3rih/FRlWsK2vOFR3Up9vlO4Ez1sek7dTQK
BNfytrszDvQGZRVHB/kcZZOfE7B7LAY+PxbEj3P5ZpQzBWGAmDRSF0J7H9kcP9+PAYhmP9Zx9N8X
A4AXF9uf0hCtf68jOahcsmYc4gSCA5QYGzQpiPrpawniSK/W/CWRo5X6sLyRliO2Prb8zWEyFJI2
vQ4c25VW3hN6JcF0KUzHa6K7vl1wAy4ugDeiZjsQUajCqQtRTAwevDtwRCD910T+5+vsol1+I2a2
ziwtcbLSRiQM1e9nW2WPeWkt7GKXteKNjNkKkwXXUr0yEOZbU+QYUBW+Zht3hXINeq8CFU0utbdc
tFNvBM42G4ukCvCgMXddroIM49vQfZPRM1kqMhuX0GfaMFtieQ5+sFyFmFJxrhHgi71Kxz5dgLwZ
VSKt1W9z8R/ZRVQZuCAfAIWVOnPOckuAzUxCZu3WvoKCGgB0epqjLXgFl+3VGzkzl8vIQYDcl3hm
4RcC8MQAvkHqKw/dyt7zW+sQr5cCiZf1/dfA5vru2JRYCQSyxPJArLbKhtwb+qXO8QvKqFsq2sp0
w7VsnB9mA+NWI3lakLEzr3/Icar9Maa6kPlGeHQRZOPj6oKw0ZUk8OZtmP33FkrtHKF2Olp2yDnc
FGtgvJXIrY3ABWNGJAZsg08fP1/Qlwf4S+Y86aUA+1kUuYbSKw2tu2SbnwCxDPBJG31tfwWe6eOD
0zGRSMmOmJdAwJhNaNiLSDM0oO+C1woA48BHilEd2+8+H9almXwrZaYeaWz1eabC8wcHqqcqZyN+
+FzA+CjeL2bA1GEASOdcQkCyojQCQKrWYb+04CeOyTR9bf4HzBDWezmzgYRlgqMfm+SIoOh8c1Xg
iIX6TcQO+7UMODoXENn7C40LF6bQ1g2ARWKYaFe3ZqbeFJED3G8oRm23dI9KOdunjh17YFsJ/SJS
+pXVMIhuOfCLgNIOAp5EoXfAPU7XRV2xL66aDVunNLq/vQcBpQXNkCNRE4RNtuiNr2cyBUnaQhUr
YYAAloO1elXURrjQKHRpYYzbtjG2e1sfawgacFaCEc0aS02Te301bCka2R30BvK/EkP76CroDkF0
CbBGY+3UvM20cG3EUBmHwWz8amcEjHnqV4bkyE/1zvQE4ECVnUjQ1+5Fy6AUF5TZITA7aN2DRn8A
VRp58gw5QDjxwhsU7TSBCOpbnSGSh+a50rdXyTN/oD+jAfCTOActGfOPOyMG/0b+TMmNKA05AY/b
ioQ3aRahMhlo+TR/oqnu6wbOYJH8+xvWKNIEoRdaBLQPjXpua4Lir2o62HUUEoPKcwPPE8lLA+Ob
oqRLSfELdg/OPCBXYZZsILDObDtycGixTxOgdVpQ2gIsdFSLwCDMl0pBP3ozGNkvQfNobFelwHYu
sg5hLVBAF2zPXefersrBoyZdsIILg5qHYYH4nAw9S7uVYj27PTgVATytLoXmLy6NNwOa+TBVaaRc
DhCiuSC9L+9RbgeU8zu7eAxz9vdty7vJm+1OipGnduOOT6kXng4KXz1ZyJVcmjIHSFOuioQJkEZn
ziYPO4OZEZhzzfROt69NpQmKogg+350uTdlbITNXMyqUyjFbCMn4TYgSSNGAkiUVYIbBe1x/Lu3C
4VGHkQSYMuKroGyZt9vYEaM2OEI79GHRW4DEelHgAH4TfDDrv8YCdXkSfwmcGYwQPJxgm4DAhN+4
7k00KJ5sf/98VJfW0dtBjb/hzTbDHLsyHQUySqMKYjW7UVkaJHnxTZXDQrjrwlY79gvDf8b0WR+q
QzKW81YHlMmKkfqm4AZ6Gcr2/1PGbBV1am4gZRJhgyGlL/XGlwpd0LpLZtwB/xAYiFwc6+dYddxy
CxxBMYwyNPwQ3Bq93R3V7NlsHlHedE46df35I7oQ2Yfi/ZI4R+xxkoiBaRcSi9JrM4+jfEpZhWum
oKteBtGB+y3c9IVhfmwmRWnzW6mzGCi1tE4FxUqL6sJEDyZeKRC/bxjgCHf5acxEDT7xrW0Nb2Gt
LXi2F5Y2qp3hN6PeF51686CaFbp2HxW1WGU5Sv0E8G6igv0ExVHui7LE4wWd14JRvPBcXbiByH6N
RcYfmvsT0CZFrhaC3M0tyE5oWbQq0ohfFYNW7AaVJEFXUtAihmSpw+XCuRK7oor2TjDa4c08DgYY
Pl6Bn1cAV6A5qqseWBvBCNLgeMNzN0ZIl2LAF1whTC2BaQbSjfWhNl/TSa5FCoNAGu4bBpqMECzO
Vhjvwb3xY+AaGCI792c1gDvsc2W+YNOAPwN6UXtsQPvgIIy4loNRpwJMSFbQ8GoDTM2rMFyM4F+o
RRhxNQBpguYKQDTPa9HcGpSE4K4Zi2PNPcgzfQYudM+5HqEsywAZ4nP4GC8jmYyrYnZieid2ZoCc
PhsUNopV9yMoL8DLN/ZqlBjtl/zJC5Vi74c428Z7InQ0IXCEI9rK8USUbgYb1KD8VClPmcj9dqAP
JFTuCl3Zfv4UL5jyd6Mc77/ZNbQ4pZmWQbLNnuxQDxpjKdZyYV8a2SKw2cIIgEpg5kDYA7Gk5VRI
fSsoKwZ8yb51jRshi/ww1Egz/QfjsUZoJCRQkRCe7YJG0nMn1vHUKgFWG7V7rHV7qavvI8ipZaB2
GkSdY/EICDNnQnKj78soTsYUpgMkoNVwBGpjGFQ5iCDKPXuJT3RjelNYOF6jUGw5g3dBY8afAMTK
kUgUSbSZxqBfRi+iUkF1uEaY12cWuRpA27nN9Joe615oJxZqOCaUjbZp9SHcVZEQCxvLRzuL34Au
FnigY1xhfkTQMzstXD3HwiRt5xsmwgk96GpRpwqeGG9Iwf0kMrYg9IKJfSd1fl4oO7VO0D6M3K3X
gpURwRjVG/vn7Y3c8RNdkwWBH/X3vbzZ7qlxOywGNEOumDSDHK1/fg1OH9RV2LqXOaiG+lyBP5rV
9+JmZqduLUlJl6I7yLHvK5oIT82jldbYSz1//4+JRKoLeCkA+ZuTF4Dtq6pc0DivnJP9ZByBe+Bb
YEKlP0fE778ADXV5ZH/Km/Nb0j4pbdAdvnYcaDWCBiOAURvYjs8AQDfCUrnXS4XMl4WCxwSxERyf
5z2Aoi3TKKeYzqEwblwyHFGv4bnREj/PhaKb8bH9kjNq0Rs7WveVqegCckbE5bGUgZONDhx13/LG
UgLtAfvGyug99bbo/yON+SV6ZmC7qlMIuP4gmj7ZqO4d6byM2lyQcmEbfj/C0Rq8GeHAXKB16BAz
NozEgExS09VIBDNGIcAlF3qAIwFFcO4sOM2X19+v4c0CEWBw0oioYWwz/aoMtyV9jCOkm42FKowF
RZnHlUGwF7mUYZkDFHdPdfsgBiugS7U9l03mn4OZ904MiQpmThuDyUH2h6Bj5Q+SrcM23Cil+j0j
Ued31hI+x7iHv/dk3j25KXL45smxvFZoX+DJiTR+VIzSCTLVXIxQXXxOyAOMqRvE5eaZB41nBh86
TCCoVzYW82xEmr8CjNCvrow8ICgRcHf6BnVgbGmNT5ZjPkAc59GuMJ5JwSr7XjXzENjFYYPNUHOS
9BiFLfUjTsGj1mgy9NUkBA0N7744Y1gBpGunIupS3yjKl5JWNyBck0gxgf0zD9HeEZWivIETCtJO
Dd36g6ndWUzlgaJwzXMzp/eK3M7AE8ZBYZkxJGMHhfrMMu9VAUNtZmmIimqZP0Y5+M/coRF3AAse
PKmR9odQkeU0nYLtqN2bHsh6ok0VK8rvpLLchVPQx4MXojagCkOVK/xz+OjvJ0XNaONIQaHQ6Q8W
huDllH7pcC+LQVDVwIP+fN+6cLaFPOBoA25vwiWfyesxcQNJW4FUKwNqEeXuFQez20pwpb8LaS8C
ohvdPqOmta4LGXlsnKDGlc517dQgjy56ea7cii65a5dWNg4PI1wnQHCQIXg/Eajt53EvBhDUVZVX
VOGOFq5XkmFhAi6tsrdi9PdiHMtKwTSMML8hYgaepcZZK+C6XSiXvWRA3kqZ+X0t6SqNUA3JhExZ
6SgDYNUzAcq8Za1a4D32D58/1UuLGt2Whm2OZTgfPF2ltau8VXWx0nUoKoATs87XROKzpltwsy49
JcTULUfHM4JPO1vDJfxMFqtSrKh2o2aGx1zERxz5HywKYqIQDC3ISJTMEZjSWAKLFo35q4IPaxtc
o5U8KSYCE/KR5ose1iWVeCttphIDd1zwiEHaaBLRxAHWPgQ1cYqkKOU0nzQfxRWK2C8FfC5O5ZtB
znTEbjVHmCXERgZcVIG2dsfxWLGgiRePIMTSgUBjmWhunkd2GIjhe/ZaptrhADRST/XHfL3cn/cR
7xbnrTeS5uCvOq/0wY0xoCZAbeQAXq/qDsAbIxh5DZgFD3CUgbvrNmC+WtG1cv/5Grj4FH+Nc44D
m4dFmShqJFcU+MU4XV4pnfXyuYiLvjh0HpWKwAUgAJJ4bzyivg3TvsAONmoKCIvXVf8Twbnd6BTX
8boxg8RcWHAXlzYgD2wYbBvAiTORitkqvTBwektQLaB0w4Zx+04nIZAGw5uF4X2MpaAsbIQ8U8FD
BdS12eKOaxbFDcPwCjhy+ziM+UbXJX9oSputZZ6VgTlY6e+kibRd7DburYIFfKyVpvi58Esu7Yqo
rMaR2cahR5+fm9XYdOOcONilwE8iT84zeUSdZkfRaY1+ytJzDlClQAdLcLFgei6pEQqZsEfaINRA
KcH7R4xBpiVlMKWOLeMvjKb07LaWs/BUx5mcuUKoqUUwEJBoCLd+iLZwBAM1S0chQa+F15pk9Xc5
0Pr3CETECVgqATvRaHEEfExALJFAEIWtF6Z4tGrznwCrB8cDOwbKUGYPOx+yuqCo612BQmudSYBS
q86K5uGVDhyeQqaBANsEGIzXtag2MbFvQXS9+fw3XLCAGkLNME2Iio4tYu/nOrUq1y0SREUtFm9V
Aw2zZlRlvmYMS6RPS5LGp/7Gt24GjVqdyREFVR7BhOvVyW1Fl/ABLizVd8OZLdU6Np1S1hhO0omX
CPjKXqJ/aRKFeCg9WzDrF2WhUAToPGMRwTwp0hsREE5JAWJRGYtV1brd0WC6cmOBe9SvYlat/v6j
QlUEahbG+O6HAu2i0BOTj25jIZUz6vUeuIPVx5NyaTe+9KRspK1tAMMDqm2ulhGGQroWgnSly27R
/sUOMlTK0jPNoVpYAxfWOqJi4xpw0H8D+/peK4wEISoQoEP/1LD22gq1EAUkTTP3v961sdX//m9c
/ygryWMaNbPLf5+rl+Ku4S8vzem5+u/xq3/+6b/fX+Kbf/zn4Ll5fnexKhrASN20L1zevtRt1kwy
0Uo3/uVfvfmPl+m/3Mvq5V+//ShBoT7+NxqXxW9/3Nr9/Ndv8CLfqMf4//+4efWc43u7Ahi2/+d/
1/Hzhy+9PNcNvm9q/1R1wBUDJh2IbUhv/PaP/mW845J/6jh3IBRqm+oIowjPGXzdTfSv38g/LTwG
F4VBI8wtoELwJSQkx1uKpv4T3AjwX/C/0J2FYO5v/zP661ej9jrllxsLyfvVA1gb7ChEBawPop2o
s5rnfyhnIKzN9XaPpmu7uUsUrbtTa4ccSJyXCON3nt1yskrcpg2Svuoif7rulLb3asO66gwLf0db
e6UnvXNOa5DrarVzANhfpHkdxR4VFt+jMirvCyG+Sa0MXyS45EWlih9I1CCJDaf5upHpqh5aY9uo
VXfX5xr14mTIf9RgjJNR/k1NwFBqkUI9CNXQ74SR3ipWqHyxujpQBoOewgYdIgEYxDpfUVkG3z8x
vnDZSL9LFW1HhOP13HDBfczJXWRnztrMDDWYLrMqU86LRGqw3e/2FfgNyDQhsA+URR0V7eiyeL+o
UttkliE0dZeILt7HQ1rfiiFZWTjceUbBgZlp1NFhetFFVnvSKkNAR8WMAkSwkPvByAHF0cbyqdAB
itPwRN+YNQcHBqn7dWbl/GspKt+gafzdysG4iCNEd0Q6Lb12WXPigPi3nhztnEe2OPRoauOs4J5A
QId7cHnIYXrBD0cjjRH+dGOb36hD61etmZ+FItCLL/J0qzEUsO0FUKcAeTY0lrmNLInqReEek8YM
XwSLdlpnDd+MsB786XGWMDTrLKyumyFN/F5TumiFiEe3nq7dSDHXYV23ntEXZRTETCOHtkkqVDWk
iuLFpVwTpSF3dSKoVzt9fJwuq5LRzaDUIkAc2AoqbqL2Jq12lQjFvTZE9DRwFR72oFZfrbwu/KEJ
ybEIh2QH2nbs7UBqAoKV1sbPYAv0EFLIfxRUApbMSvaaQom57QQZNrxw+lNuC7RDt6oA9ncuTtNn
rp1afRCmqKu0NHmdGQ69i0wSembHk500yuiOR2pzshX1JpEVFgYj2ru7AHQ7kQINWym43q5LCwld
Q7GcVZ1o1QH0J3p6GpnNVrkZIfOrdMCub2r3lmW8B7tXoz+8DiQZxLdINPl2yLX2SFNQj5UgVwOW
f+2sq7Q/2NHAD0Byqs9mmP3xMn1eZvXh10dhUR9ZxRS+ypxMeIUhATBs2LHvaiSVXlOEZmCbMt44
g/07R03IPSDP5FprzGGf2omL5S9OrdbmUWA2bJO4rnxq7MRe53i7nlRXV+SdaUpnFwuJf5kVBuaW
Fn8ou4p2MbUqya3jNkhF2Zn9k5hnmWTiR5sBBhvna2BdVXW5b7KUeoqjtTdm77anEqjsvhvlw7fp
hqql0R51P+La1hX76LJeboyk7KHtuiBe4g71uXNkjp5Odc1HG5DAlV2bSq4G1XgpwJlxHZsENZbC
Cl6VISeG7fVWAsLbrqarWIS245mkJ2fFRhwIxfKRSrpbUEQMbAhomjvoAK9lUPZ58tOl7ZZXW5Sw
xkCQj8gdOiOYX1cRCEpH3c5jFwUUcXXo0r7egFDS2KqD0951NhC3wElhbUDVRcWXOgvXnSWLNTL4
4aOhy107WPmPSMV5oEO+NRPKT9fYTiux433kGUozfFHTEnngStJ1mZtPVS/5DW9zZR/q1bfpSk1j
fZuwlPilwZXtwJpsk0YkeZAKu6GVAtVl+XBQ29TdyahpfaIo6Y2M0Zhr8/IqllF5FRYdPanuS6U1
29cfa/De2YUdZAthNV/bgq1SofAjrfVYfNFVoYI9x+U300+IVavyWk1tdnrKFd9OonpNkGC9mW4Y
bd3s+vGPs7oxvLQbsg2ppLwC76u8SmXXBHkseOC2rrhqhi63AtVuTlpk8T1VAZKt2UN2MrsUJZdx
Zx4zXRiPDX9gWHkPVm9ZVy15qcr+JDNHPU4v6p/vjF6qx0T1ezfnVwnGj72PdgF2cmIHLK+KA1aO
T2QYMFShfUH1xnA7Xo11nq9XqlSCzuz0L5pbqtO9HrbAj+Mo3GDz5MfpRW+6rgEeZ+MckhCNs9Lr
rKJ61OKMbAtagkei2NR6Qg7SNb9ZRgv7YlrRnTagFKZsgzJPmvtBGUxfGHp9XwJh1B/Gd2L8bLpL
q+r3tIr7cyd1dsetytc7S/8Stozd6RKVn8C1U5TOuZ6sV6smUYAilXJjVR1CWpO1p9IGFaiT4Zeq
Vss3WhE/ARWrBVGPmrVeK1Lwcko9v670mhz6Mj1FalRcF1rdnkyqB5PpnF6UvtO9hoXoM0Tx3C5t
3dtftkgFVOihlvYb83RrWkVx1VJRXmUurTfEBm526/JnHQBVr9P4OoPTZMre5Ecbz2pQXJEko2qx
3bTya94lh9fdtYFj4nO7Mx65i4UZj73XcI7uVJJupo/tUKu8NAmVY2ZQ5VjWSJLTQRVnmQmkynhh
fLEz9UVvFOPkVsMpyZLspFWo+6rRnxG0GsAafGY8Zmaow/q07Ng3Onu07ZvJOhoDClP70Aj9Orai
QGa9fLIaN/dztPkeXZUa2OHgFeVObKPVP8p2upJGp1qvv2sAV/FEbJX3QCcp1j1X0ETGuDhKO9JX
DkmHm8SmMJeKEl7Xbqxc9Q1t16RrlCunQdUx8JHOucixwBxCDzQihic00gOUAkUxw/hORChCmt5N
n1HR/nEXZVAULNyqEfz64+mdiHPHj4sOFPIGiKAdNXpqRGZu46TM1j0t5Tfexr7IW3vdIIOQnnLX
Us6gnJlMwGQMjFzQc6dxP2y3qs7U02RhhtHMRLl9Ki0erSlJtG3Zqs7h1zuBYqFtUnZyg859YPSq
B4fJ/vXbml4r69e9Motyti1sk57qCPZK53EZhKjv9dEYEG9ZHr9gYuvb2Bb0plR+FhEbMt+oCmtT
y476A+ce7c3eCcpU2TSo6Zts36/fSLGH9kxjQWt1yjauGuvcU9sF/Yk7fOVCvDpJDIQprnVio1va
VgUaJmzrHLqhtSGWAhxChDzOFXDGN0lSwTsYL6cXkbT9qrNlfSJI8AxG9pSgxukQ1k7n16GKKOYw
OP40vBRhklNTUbmzYAOnjzQEiPrJcSsHHLwpr5SVWtv6GT4xOvMAxGUmIBDV8/KKNaiGinm7pXm9
ya00vmp7Wd1hwzlYVSWf4IYpa3PcYdXUuGssQylXWus8qFjm+yoBoser8uUEaJxBl/SNP5mB6SV3
YZR1UR1fLUNIDmiH6G+yrN/oVMLNl7A22HlAEFkpz9MEx04PMBoFJX5EkuyKfNfNUj9UwrBgm/CE
RJWrB/RJP09PD358c8vrCHgvWLHY19vmpCb8xzTOXs/0sznEFGkcpm1ef6FixNlpkuTk/BQBxWgf
9UgyVbEKWMHEto+5uVcmNwiNmxvLiFCkOsTdEzZpL2qEixpzw/AnNS5CxP9Ti3/tuLZiRVjsVGa5
QKzu5UNGkzNLXGub9VQLsKpRMNyDOJ0hplQ2vXFVqOQpQXvcD7A4PAsli/dMN7R1k+vetLkAe0C7
47iqx60mjiLtbqzkiEw12qVursHftc07mdS3YVSHp8EuyB1llQl7FKsrqpu3RqvX+jkOFbJmIibA
S2yUO6z8VREm9L7KmeuXZRtBn5R696qJzDqBaKfeuDL+BjRQv8Se8A3+aY6yBG04KEZdrovURSX/
+OK0Un18vaSZ+uhY1PCMEH6MCLs+XFORAiC2ysezGNe/Flp+zgvT+L3OgG8IMp8fUZV0XjfI8kbD
QQ8cy4PfO00MWN3GbmFdEPNNO+L6vJB83ShDdgw1PmyrKrKDhtmdT0YXnY1ue4bzFRKup5zZ5RVI
znxkxptjN24h1qjmcKnKKyM04cYLgtNW0+d05fQ89mI10talQt0yQCsjX3UVAiVbplTf4eSRo2vC
GMTjYazkdhU4SlLsa3UAaVakHURcJL2HAx89mUZ4SvMQrAsIY5+6Qr3m45q39Y7uc5OuWQvPPDaA
RcTGrZyMmzo8xys5TVWCQ5tHcxdnZyN06anpkO31JNHgJWQUkH417SM/N1plzVVb4GilPubghgpK
xQaY2KghpDb0bRkP31rAjPihzt0tShLEk1IbaO13h3sD2ujTJs59R+TZBuXm9smEaX5918etuqoM
Cpde0C70UT+PgxiOCCdu1A9Gj9o73zXkCZk8bXDwVxkC6ddtFKerti/Ng8lle3YVfvN6N+ySdu9E
NaDTQzmoR7dw4Vm18JlNZuRrM27loXNSeYiMrtvgh15PV78+/3XpyEb1skGlCAgPIA/g02saDuGB
olb/gHBfI0ke8BpeTh5S/Ml0k1RueBCShYfpUnYsX8cdzHotDXnlcECyItY7vdTWgE0xokrjJZre
bF6vkybbhZksTk3J7lijkEM3+qXN+ELT8s6i0jooMreu03Kr5pW5kyV4LNPOld+iOFxXVVg/TJ+b
kY2YJCPfmEOUvcwUeY/gy4mr5JY3Q737pcfGqNFNKuDFKRaSwE56lnHX7SQz6bZ0hvzG4QOHk9s3
z7wPQQmDp7ofCnqNnrIY6J0/QXnIrkMzldfuQMQ11XLVE8rOarthHY3uO7A4scOO79Rxr7USE43N
492WReFOrerIeio1uRb6UAWDwfpDXpTOnYST6uZF6NVheUCoGjW0RXhMp+OuokH1otRi30tTimve
q9tpVUp4hdLLaQ43n/EqEAKPHBk+LNg3t/Kur4LpQ5UP2C4rgKx0tl2elDpLvAaNHV8qaTIPTli4
j2H/7rKU7EzsXFcmK2Dras3183ERdtN6HJhpeLEUwypKwM9T9d3Rymyz2ZB2hyrs/MRcaZ9yhdwo
PKluYhxqBS/Yl7gnd2xaAYkwsnWC9q11DTpZ3xjP0rHe1+fp3a8bvz6rmX3bllW1i2LXPmluux8s
p9jbWdciADPKI2ZpnxDy7T0p2S1NmiZ485Qcqh7BlLmfnlkWdvI6xmH0aCTNGYG8jWX17DzZjJAi
GmSbLTx+4WboOIjsTSdsdsYGGPvohNa3HN2F22H0R5XGVG9Llmq3skeDWZkQbT99ppsM5LFucpxu
IubnHlJJfqD/j/s2osI7KUvtvi84lgySZavp0rF5sm/UgvrTJfCBkzOileco1TT4pkABznucNQUh
v3dARtwn6L24mV54+IJop7iOxk+cntBTHIsro3esxNcUy/J0NBuuA9KpyR/qkVXhF64rJFtPliO0
ACzsaEm4niYhayszUEPCXi/TyuluSnTx/TFDQ339ui7yHM3g5kCfG1dlV5pLjS9mb3+rauueiyIa
eg8Eu+yhtnMvbnX1qRY4008rqosad6WTxvjiMFTLEGcAU8n4/ekS23m7IZHZHoakpVtqdodIUuUU
p2pza3C9OFpCPlQoar1F9gftpAk4K94ovxY9oPOKBxFDy9W0HzCik1Nc8DPCm8Yxj/n5VZcntZ5e
FKVaOVx5AgJkt52+o+lsOAzoz1EVR2502fY4/RRMAik8NYFXBFqSTZy47IHBIpQISHt/7H2ZbR3A
++yeKQ3tnVCVr6gU0saGB3zGEQgCIPegr3C+rzwS8WiXHVUtqW94YfKbeLCKm+w4vZ8+rXKAaMm9
HP+iMJoV6E/jY5g7OAJjviytcfZl3ds+2C6Vh1hk94jEWT/dojwmXB2+mCoNhgpOWqfa4f8l7LuW
5FS2bb8oI0hI3CuU9+3NC6FWS0BavPv6O6C0j9ZZ50bsF4KiW63qLsicc7i5c6Yc7XrpxKa0x09h
mXQzlTpd31cXjbjQ2MyoBpsBg+WszEgRV026rYekvjCjRAzGVv3MMYYeXq3q0HUVPsB5XdWBCtYI
HGP3JSgL/SqCbmQ8Wn7dbkO/qTbLTj9v/oWrxlVbZ1UMnHqGtDEL8eCl6q3q0EuQ/q2YUnWCFs/c
q4MELs880cWhm/jqX0vssthmdZufdI0Yy8Sv1gUbDaQx6ALb+lgN+fQmqkGcPBNcEq95QLeDx7eT
Q7cJ+xCFfuf0e/hY4QDrSY7eH7vw/NdNXSni+6eq644cgmB4qBI/O91/ACA21LRp+AzMmJ2LxvnF
mEh2Kf5IWx1M7gOwkeVWGoC/7khaMsjHdkjsY3M3uYPgBKOldb8jpvJ+ZWkZC4+jQZkPrQvJ1L1M
QdJCs1vu0aUSEixRq0FYbmwLl2zvADIabn3oE8Hv3NL/opb+mZCISdH/F20H/AJtxzyYG66Lf6Ht
KWa+B3nPnP0kefglHjtiPuuxbS5DjuewCwcMaoD+O/JGa6tY7iVR2pm1g1L/nKIknotDO+niwm44
AKkSGFdVYSHV3rgzIW5b4Uu1t9LibHemuy2XgAUWG8jZP+oxHA+kl8Gt6ywaeXwMvxzlfy8/lZoh
PfnCbIhr2oOfofACXG6/eF5HN9pCkp9ttUA9mnIl+rKChxB3p/abYOWWmRsz4RfwIqGErvydPeMP
DZVp7GNQCCSB7nQTSfEDKaz0geYOj91efpPAy/bcSv25qEbopGY7q235b2wqOPGGHVDpYI1/3Bw0
IcOWaHRrC7yEmS0fRHvlfulvERca+QGYCSTKiicQ11igMah6A98UhgdnanxOquY5KGj2RRIDaIdp
D4+ZGrGOp3nM/BSzbAvRbWQx0c3QT+bNcJNEpIfEOPXr3dK7Md0Vt7FRMalGctK9enYyy35B6PBj
S8LxGs4LbynAKHBHIPkQ/S8GnRL21DSwF5tx/BWM4nN5wz0p/A0pyz5G6PPnmOTusWnzaOmMYUTP
twkXFTCvDE0FoAnCghzqEWtdgYNduwClQG/NtLsvNnd2QFo/SD742wBzc7a5YRDwK6PQ3gbqpkA0
xHq5k4Yq9B4DZI5yQw08MNW7hw7sUiLXGA1TpuNgfumXTrctpwzzxOeX0k+cC0v0WthEnqA1wNJH
6BAvGOhkAE8n2TDFNes/vBa7BDrM1ELDEvpreArYHUrH8Hdu/1LlkD0ZlMoPlptvjZd9dG7FgCoD
8KgGTMRxZfIz783J0YJcqOvjp0lXO4egD9Kz0SFkrzpLMHi52pdU9m8+70kEu5t5bJq+2naThYkt
AT5YUjXNYyCCDINKQTtJhTQoLiz/YAvBwNk5clVYafsp+bhRALBP1BrdqEgRVbUiFokTAMVXawZc
ij4A/6YGvum71N6ETW3F3cxYYA41PSVw2i1FFsP49WRAjRaKcjp4AnrWhbQbhdiCTCx3Xk30hniW
fhagoyMA6fYNGdY6riGSKbirP9NA8E3LJd0DL5huqR3GHLQEoHxneq4qu1hTp8wv0ziVe+YZPGUI
8dqgmPnlDi62cDsPY6rNMedW/pSGZRERw8oPHUCV2ZOOxn5ai8udDSqqIAqSMUrhgHsJ9fiYYi28
CNGLXVv5e5+M/iXt/XojMIUtXordexkMJKiu/kuU1r9y4sFAgqcBiQeVoguu2f/3qB+VJq2nvc7d
a9/9CIsg3U9dnj+1UyaAMU2R6wG3WQBGA2QK6fsBYjdleqBW6l2k8ZI1RpPyaZsqaW/w609nMNa/
bW5+wzvwtVRZ3SiCw/yqAKubDa76SQKE8tkZ2zEfm5KDd3kqPE0iWer86R9k+x86+5+rPg3/t3Zn
+Q0xMRsxEgxM+qyf+d8cKyZYczGCKd/fl/TC9p6CFOlyPKX9R1hnKgrkmKC5oX8+K+ANIOwoEfnW
d06DRYuHwhbTGdGxJ96ZfFs3qb1Nit5Ge+y0l64qvaiv5fQAndJTnjf5m6VnvNRC5qBTkC04s55C
FS/zY187qEThA76mQcEi+JoJ9ELCiRAeRQ8O/HLvaIzbAYt8JQl/mLIRBIasAW8NtbeZku4jz113
lTJn/GxcB7iCyF/atopHIS3UKChVT9V4rFyvf7Ywk8yT9BqgGwM4IMoPOyxhTgFkcnAhgFm3wikg
7y7q6yCrx9RF+Lfp/eDEBwuuwPks+58zg/o/1sJ5XAC6Bc2veYoNqeBlXFL7Ys9VRu9X9W7ECuMG
7Xdle8A8pDUQDJCf9MohAGxEV7G1CH+PS4MXVhVMZjKo44X2y0w1nAlPTo7q/a0l3CJayAgUxNPJ
Cn+EwNWteWfUvnQ2FpmuVku8dZpVyf2MJDS5Dtr11o5dvBV5p5DbilcZwXXW9iKmebAZdTacl/8Q
wHu6AvKJpJ9+2Cwgm60KLCD5umwtDEvwib7wyj7eV0RXFfIgM6IPiYVyTgh/5UwaAH7RmUsg0q8Q
b+5GGiJXpSf1OcEdSY9pmuLGb8PwhYNfj7NqFinYfvBFW+wFaDNSKATtfB0Qx1/ftwvOlHN2CGpK
3L75z5H/tAONEMRy+g1qFQ7gpvXjzg7rK6AgHgGDlQ/3tyjckoIDmNGmUpQwLMyVBulBAujklfRc
PQ/MrqNOj0U8Ar7fEW7GK+AjKAb/A4G5WQ14Dbl9otosV7m2fxRDLY7DzGD3OdtJR8ICPE3bkAhw
L5OL35/yiKXtdsFj/h4WoMbYEBhkdUcP9rK1DJ2ZAZGe/Jf1zF2MEX+levPjDt8p1NCLLsZ3/h3u
0HZJStJGZgd39Lswdj3xB4WypG7XgYJiMx11B4H+hFFcbY35ZsA3QictIpV1xRaEdrGZLH8CvgO0
/P6XrDJPYNCmaFaOMkDMPdbq4/K6w8McTxgyeEvTnG58p4BQXriAdqGViilL86dS8iCeFDxhqi3e
Oks2j8vB9b4K2ecPbt3WEVye9FgH5YAqS7D9YJ+aEUgc0Ko0Ck1KfrnlGdpRzHjoJANAlOWHSsK4
t9T2jt8YMFJh8CI6HxAOkpEiiBW92va+/cz56SurfvFG+1O79nRgY8suJBfsUuSs2rmG/Q6TELEe
pThDZ4ZuXAco6Fhbxqlphh9cdxtlhuRXKLub9oj2d2nSgbJNQveJuXkZZbSXRzX12IdZkR2bTDjb
eoJuY/mWiRI/QmppG5Uz+clHtUvQ6sVexymC3m3nRWm580JnH1hJ92Ya65fBnfuezM9Sgbij5Z+N
TWWfPMELyI0GtqXCz9faK4Yzw6SNc6FeRzSxtwU9RyRwg0GQ6Yp1nkQKQpU9BZWoz03ZnTlz0aLp
gwUk9KJVrqMUPrP3nrKP5UnBNoncgNHbY8WosRR1mKtVNS8FaxH9/J/LiBIGxiosskU0XplS9pq5
rreZ586v3V7v83kZS+eDLpHFViwlAHNN8g8Y2nERlMBIudKCZfiPHGfbf/3ZesD/jZhxuZTywg2i
Wlf9Lk2R88eNjodKjBfOBFSnAapdzMbkl6SssWcN3QRmsbPnxz6HDzmd8lXvtVhSXTFAEPFlEs9H
vB4PDkEjpzbqxoCu7k9kluCBXlppjhEsSpLwKQNbfLZhzEid3Fqx0u1A74TZ01RDA5KYF9XI56VP
CUq7uErNn1H7ddHSXXUmcNBpEING1Ue2JOe0W1mYzNZuuJx01Aj/y6n08KLHwGzCieQHxWm7Xeiv
sq35aspLd4f5jhFCOONBtOZRiZagb7Ccrx5dT2iP1oGTjqzJ6Kh4bEmx56BM13c1jmuVZ9C74RcN
N9NUl4cFHZx/HqNp/YXkkj1kQ2x935yV8NjG8yZIhUBaBz44oIz5q9Ak/JSMbvgVhMrsWzCYT43J
rm2GscyBqPZLhb7U6ilgqaDGqgb8qNqTvHteCO3lzWgJStcSU7kptbi0kxseFuUN15ocDQoSWXkA
2KTsdtDaIW2RtBnK3bDdQcdJ9wgrRCYVXv39NoJCLHJt0x0IIvhuSN87wSsa877LfiHiNRpE2sPp
hbTBoW5FvOw2odHBuZwhXc+vbn0hmpP2JkTs9ONtabPERPydhR4CwqlBfo3NgVXKW+N+4fswbYMt
8FwUDaxWe+hI/BXV/GcBmuO5AgYLRQz8xDNFuLDxbYpuDejK0W+nvI/SEWtIlgKEXOgJzitoQrD8
gixJ8fxGI7KbLx2WAmhkxh2nXrkx5aD2PU92FSQpatXjhtoWo+vGNTcCQnq8a582Y2SBlvkKHRBw
SwvUFdLslvchwcmCNB/URntJeZk7rUUt4ikV+c2IqtxylLOitfRf7/+W8+TH5PX9tp7hq6Dy4Xxv
yw9RhM25lrGATWmb2Whe9np+cxrWt5jAa/CqWf1FTAsblmpfRxvw6v3y8g29A1TEx/D3+6uhfCrq
8ORxdVnK4+VgaYNAOQyeC2rHbIOqcXe4B4LIr9Ot3wIqk1313fLGW8vWRDbu5Ucr/VjaHGLQ6GJ9
ohGeCmfVNWiHFjgSig87Nr7R2y43PY8XBqaXhh54BenAMNnFozTJpjJhB71cSjdybhJhGrK2wkdW
94xlm6z24kH67bp2rhOduQTuftKx6Z5tUmLD98JZbZhHQYeRUxAeI8W14+6mF321vkMERONWqHO6
dsS0AyHc8XiU48mxJUYXZpO7XgjF7HXgJXnhOZLsJFfHPLAyfF4KQd6YHnPD6AlMFhiGfquzCuFo
yB/6SLNvay46G/TzUTPq8TSS5Oh5qYs5KVY1bBnVw2aEp2CdIgh+N85slVu0zd64LIsXkdUivJKb
mmUB3mRWndyGmaPMzFOaDJuyS5vjQgFLzytWFu/Yr9A2zpn2Gz10Vx8asX0yV0CZXw9Hv5xeW0vT
CBMhx08/BzHnsXTcFcmUnpeDV3fJ6f43YLJT6POhl4lCl4AtSQp2TJkoT0LYgEB8k+48QDIttcVh
Ka6hAsaHHEBJBwPxduGVlwNzYJFeri1qCb/NL7Ko1HH5u/qIho/GcCg+qjQZ972vILcc2nIfCJc9
eSOp9hVaO/TC7k6gkf1gPNvRqqp+zycO0mah2eidI5fS2jomwITCBhJVayr8VduVQOFRTmVbw18k
VJsAlQHGUlWYKCHTToXCeg0TZxvkqfdd+MUPBOWDasuA6V4J0WByLQwcIDyD+2k+02X6bpT1iHV9
OjKGuAftBOaTZJitaT8XUzmmURUWkRy8LSREHcINveZAOxAfvtfPdxYrT76bhVByZqj9naC+egah
ZV6X0COh1F0V4ORN47svoDvbc8dQVvsThmQYyALEuoOV9VhXeOP/xSuz6Lj/YSKBNc9CACyGA7g+
9g+f/tsxpLuG4t5rhg08M8nWGqGnswIeoK8k4s8Zlsgoqcl05LbQN4bhBYemnx6XV6qaHOwA6KMI
S4IVL0MfZyDvMggxbxA0eUfuWJf7vTTRHyW30Sfa4/goWniwGQjxdxq6Xxw/9dtCrF9YB3Ccgc4G
jVuX323Y/nZo477RRHzV2noQeuweHJGSDdRow7Gz8umYoKbe1MoZHgDuWPAhF947wLJX6TdifddP
2Yk1HKVHQbM6NT1ib6ZPjegeBcYafWIugFqh1aXHqfesJytroHwD83IX4hSFfIP606zyhiP1wuqw
COeQQyzXCmP/xjJvHcMxu8zahqdFkJZSSdBmz2w0EpGy9VJJ/a2pCKvye3X199r9LAWPWxYNsmTd
dtwsVCz2M87s8B2lu9ktl2s7Pd1pnrQeItTM8oz11tqm89lInD9ny7VRCtip8zY8SfeGADvxhBtM
PVcJ7QAkl+lxeVkrC9wBFpk1DTUG6aTdq87h5umpST+XM9J75OMfZ2J49ZuPhUBM/4dZhPWsjy1f
+9BvgG2Ugfkv4Zuo8v4vchI4AeweAMxhAPD/bfmoO9N2g86T/f3REGZ+qvMJerhONQcDpeKG1T4S
MbV0AAApccOQ3m8FLe+7VecSMTHASZaXCIK99KwRl9D01jqcpYDprADsfV6s06mtAAkOX4oV/WFh
agrq91tVAxY12PcxpSzpVj3cDycPt/8CmXc0fxi8DllfAF4fJofEAx3QjrSheqrqdZ0iKNNTZbdf
Wq2my6oHr773XTDUQHwCdeuhdhDZVcMedGhY4K47INQrEbhQVg4sX+Wp3Z6sBgp7gJ5IOM5wU9zJ
EtN1HgznoExaVFcrkuAu0r6ByF0KEy9bSmGp8glTs2UnkR2z6J+B/IIg5oN6Fg62JB4mswInVM92
HYJlkynKkiBDujxVLBZLn5LX7AcmNLwDBLB3fTCM79T426IBatjh9oX5a9rbtC92VQteH20oX0Ef
KN+zfnoFP41RFyR7hzq/Oi2HxJf1/YzYSb2GZA0rHkoDtm4G3scB8XuEJmFy60oTWOtUM+4X4n8S
ZR6FaY4klarQYKSS34mmEHCWNIcVSKk9hArqhp6jQoZxjsIqcMy58/tyX9vyPJHGnBMyVu2KliSF
xxuzkfXUQSlf5WV3su331uZyjPKGoAVpLUwfQ4YmxSwrFV5Z1iYHKFUelld/D57TVfEEXNZcg8kc
eUvDSDpU16uGsWeXTNNF9sGZIjjscXIn59Gm5OBK4rzV9tY0bnPtQQ9Etm7Fznar8Fo4dnjVJVfX
wDmMHuNXeHRRN3V8QE8/Oo+hSOSDIyf6xHiztUPJ3kLlpptisv2VHXTQNGGjBZYLW8eqLuiwIhjO
GEGh2mzuOjG0ivXaWkogbah1hW2riuAX7J4aaUHj3VcYNNBEKSnZpnLy7EmTWSebeAioZCcOJ85N
Fb56diF+d0kCAessrA8Chf2kLpqLrctPyMKAj7Hp/mrpp5avSfZCnZMm4XNHEu/b4/bRbnTwnoYO
QoB8C4Wbr+glp2DOZzmfDqtg5yegiEjVXpZedEQkAcQOHaa4zCxTUgHxWF4OufOueOs+koCcbd/4
L/hY6p0sLbmljc7ee8+N8+KClFnvO3HbX1A7iBfet90GjihUDSML47CbtW4tyVcskM4nUhpnUxGk
RhJF8MIZo0fDvE4TOePY7yBWH27LoXGqCirHLIMUsxxv7VAAjV+URzyzZbTIApaDP0uLVKBqrCOQ
OMR+kyVvKQKpjpkPjRhzR332AN5Fy+JUmoMcUORJWuub7IJkZbnQoDpQzaxVkbdHBRDrCpD+ZWz5
LYXy7IuSfqVnqKTW9TNokuAtAWYymhmh8Ct1aDpk1rV+Bplfjb56Wessb6xv92IQ4t0xxVNB3eYD
RLhTfkGA6ct02MppKM+m0cMWxo7yHM7XTJD42NYhvbGgVtumkHac/34z6bjYhvQf3//3G1zPwA6k
SLMfMFtC+aArirC8NkhefajD4NWIqvyooC2aOR9/B2FKF8PXHB6cEBFAM2XOOLEj5JaQW+q43QHb
NVk3WUlOdg/ZF4axFzFcw+Ml6WVyRmzHGLduDjIo1zt7sr2tKFS1M02NfGEXdi/4SdqqkT/xPUGk
ErB5YIO67bL45EPxDcWKQvke+cnU/LKtrzaZxHeSaai9nKx+GkUN3GNIHlhZ8w9Vv8m51nCqhm6q
1MhdOwIO7Ip209BZ62JZ2VZZkLUsf3+YTjGgPpHDrmD2T7/qnP3fDarkdJVYYLX4QKyrLQzfV2Vd
77hV0lsIC2LctBp7k8OylTNTwrySD4Cyxn1tVEqjErXFCc011COlC8lhF1VDC7i9nKCV9k7DUDmX
SUiOx4i5UF6Y4gLQfLNUPUv94/olOYumpt62gmK4YG/LD2DMhkR0VLW9V7b3Jm2xvn+gwdgHMU8A
cUnSHeHJAw5sE1RYOu+8LajI4pCB/Vgt6oVEBqAze2afQGW5rzLjkWwd/qRZ+JhaDqaPUNSBy5lW
k/Uwos8gsrXhqZqKMqqgJIbAtgDdsLxWSnNkmxbV/af/HozbvyeVGWN36XWyEDxFol2U8LIbP7su
PImGUTin0G1btewPjk+/U9nr2AvL8Qn3TvULDlcn4qOsLvftqk+hBDJ9bvYq8MNVNqN3IMXnzYM9
jKnyakzcI7tKT0OEssB6ago0ckMQmiOBUfBMqKzX6OE+AwQ9QD2RnTuPmUcXot5HOTnHPPP6F6KB
cmx6yOmwRsqIlKHz5uOzPHEHcfm2V7K3ZnRWFYCUP8pObbNwX/TVV2Wx7MTSWp8SGDoR7cDC51Qi
liPRstjZHZR3E5iale9IcVhkHSXkwlNhmYgwVTz3Ur3ltmyA2Zs3wq36B3PQhpHfAnfr01hC0e7B
bbNtQv0yVRBhIwQnjFgh1B6lvL5QK+9W4Ajy96bwUJLr/jmdCDjyPJupg/x91JRspsEfNs78kk7+
viWtHfeTes7YBN3wTNF1gHsKF2LmLGRkPRr4PzNYk5Dzy3+7qo0Cfza6sUJf2wISJGeAzJjbQQsE
thp2ZQHtCNju9Hj/RCRmGag6YOuQMyR5+ZXoo4BqB7S/1cbKgs9hQKbRsfGa4olP3TMr2uENTuND
Y9vXpfmtStivpgCGr2VlZ8Q3Yh16YEigz0XYiUdfYCEYzlQqJyoyZ1oxD3DJotNgo4YO2e0wWKen
6ykNfytUmDcvzDF+JvMA2LKwvQYSBCfPJ8B+fucfUmfCWkQZP1ejbV4H/JUhjY7huLO8rTMgOgm2
o+4WUKffAV9JANi0/tUbBoSjViyJc2Mr1EDwhtjGei9p1ew8q2w3VWPIDsHjID6tdtyaQiWr5Tdc
XvIQhNiCagD1rHLYuGsYljZysp23is1OA8XIuWXTdOUFYETj/LTGMXgoEMpy1h68OkufpQS7eeVk
HQskd0ON0LXl4f78AGL3tgkw9Jc8zzdgj4oPsCXjllTJtHGSwrr5HHIlWN6ax9Hi4PiDnO7ufPx8
rd51MjGPywXEP3g7P4dzlkxeeCa6zhDHi84V65G+BcQLYcVuPEgpWjcqVWKdmiSpDrACIOB+6Y1E
WTzmnXV/RQAO39+kBxX3Us9jMBOAQ7ckK9FI9wmpR9AVjgB1KoMgctq0Vxi55ME3ENMjgyQ4jQa/
XiAbfwUfjPyBVTjKO2gkpnwg16KCvy8sk/DZrhDgQMteQ2eFW3sKUA8opbYgcbzzcpaJ+s8Zp5if
UGl4NTF57UMWZLzgXyOtQKqPtHPIMR2cHZi0JOag05+GekqghJjCp+VaOriwuGkJbMKCNCv+jx3a
pHHaG8iDe9PB68zHd55LnCFBYuVxiA2geHDg/PwkFaw8EyvMnvuWeqnD7FpjBPcPD4xwzEIfsQbd
gOk8ixEhV5W1gnzMXps0Ia8F+I+hZ7OGoawfEeW0xzskr541wgVcSzvqmrze2DXcoaNI0xirv7yN
5SiOYBsxH6QP+g8n4wDJsef/6zvgSi/XGhPHrU595tKPyjGnX03Xu3GWU/+8HGCvdaHgxxc8F2HU
Xqg+GYCkdeUBhmzbon8ApNRE0rSn7m4SRZ4X1HFTjZpdJOfcG44LNg3dNrTuUBhG0M5Q1MyZt13u
suV+w69h1mlf73oYdXd5Kep9bw0FBNGjhJVnTN5lXV3bkv8YBjY8UZK3+DkFfS7aFqOhpkmfayyC
h1YCNeyTV0kui7Oia4pbVtIAG3ZyhsjoLEciniEUwKoJijRHoJNjK/+YITYI7xMwKDKeyBkgflza
XQDlRGhL/PxZBe+QadhY7oDZizMQKuYnWpL+Vfn+eOvwUUdo/O113qpmnVauc9M1BmPm81k6X1vO
lmtpNfVXWCZWo4LFbhGZL3LzcOrEfrm2FDZZ2eOTsxO9y3KDjbscu1sIHAKkCYT+QD+tlzav3gVt
+HdbyFvvMgZVSmMfF593A4CBC3RDeUXlqnZcDod38DhLYl5RV+sNpPjWAX5OenVBR8dYnfyf+rlp
qY/ExGTaexDE3xo1YYapBdrlTpLyt0yGyYtPsV2AEbnrNgWdkl2S5DxuMsvfeIWXtlEIkPtEr80A
z16Qmv6UzAefa3yNNyA7Mp4EG1/k4CuLBHC4EzwAt7vA7eFg45yw4lhUQk0OU57Xt/QDWOSjgDDw
Me2VB9odC3rRpRRqNjybHUILYKwe6igRYKpI5ZDX83KsKDU3R0LjbIn0re5bBlk+LOEFtLHbPmRq
F8hsC3ct+00Tsqkr4/6ecCLnK/OXRIC5e0049SeOmTirzEOBUCY9vWGKChzNNMi+lB4eFHlyej97
8JI2eGzD8Si8mr+bSso9xK/uimuSv08txgnnfpDCbdKD08Isq6jKTB1NrTbP8IXrDUL6nCNJ6vGE
AS4UIS63scgxRo5Q56FK+5dpSJ/QdME/VJXmXKPmPC9nfw9VG+i97NiZ5Wp/L92AxqtXCJauPoQq
v2qWbDyo1H6AgKhjXlx9PxFr26j8hOLdnDOR+ysk+dFbYYoDhadhZ5EB+Bl0EllcJNmuGIAo+F1G
PjmHy6mg/Lub/d2wOutHziAN8lHobcGadxdSoGnSSfBOjJJ3twCmR3tHO5ueIZeXsL1DPb0cnAa+
66moxDbBHXhBxNVmWiy7kMGcxvkQDByrZlLCBla3j2qyk6uCmuyYIF8sXjQymQww60+U+tL3qNhQ
2cwMI/MeGnRGLHeh5Zw7I2vujPBcu0+56nYT+KdciPqVJi7b86YFBDXXuGWf/uM65fIXco2fgXTD
YzUtlge7iCzJizOiC37pwS22SiUM+cb++1/WIMgthPOG5RvgrZUtqXjTShV7itpjrQarj33AKBsS
KHoKF163cbpfsIz2UeNDfkLYa96Fzo3o8c9hKH4COGivlW3Y/XLaI3MZeZRQebZNu19IqToRDLrS
xKzvBoKGryqMh39cdMDcTZz7FyFLaFdpGvbgIAzI9dTq2LYcoKpcbIOFz+k58XbNrIjEFiTOg+o3
iz7Sl2ROcZ5eF5bUm4XXyJTIzsL/Q+LO9o/lsmepnxRhU6DM7bGO1KjESQsfEZB0gifVERtDQOvV
ic+ixuXluoWf4YRRoiC5RziQk8k+VqZLjnBQJvez5aWTZuZIxyhLntIZmxg1xD8+k+EjCjFnK0rI
w+69OSome+0CiER6SJ18Vh5BGG6W/MrD8iJM0G0TiTpt0UWlPhxQ6N6mjZqhA5TrV08GZDcQanbu
QEGfqra/9l6Vr0ozJg+ZFW6h2AmvyyFEcbNhvtNCV9L+uQZbdnO817zTSL6zrHyFU8DBYhqAU2vQ
MC8vkbrQxnY2gpzKyGmYVUmybuGDI20Cr7zD8L+m9BmmwPBr0M79pPvPyfylDMO1iXS9z///92V5
kXzQpoIFnF8A/XjfUwVteF20b6xsq3WlRX0i0gpPdZtAi+8p/U5beekzPFQMYrVrh1DTFRhlc1AW
696l3MlZmUZDEeyU2iSoGlewS5g3rroCM1+9Zt+0RfHWC/VRkNAFZmbBlAeH3bZnr7YSzlve5+5p
8fEvLznKuihtLZTWIVz0Iu2OHn1S8wv0N/MhlNtep2JAjAF4WdjkBxg70wjB6JF2a/AN86G1i/SQ
YIQpLADoT8epDY46w73S5D7KrXQYkcQwlBGG44DaQjBIACUhq/8fYee1JDfSZOknghm0uE2tK0s0
i8UbGCW0DOinny8iOc1/ubszNzAgk11dlQlEuB8/wr8rqi16Z3MHCfpO4TVvBjq+M9rJCB+CpKdA
G+0XKAKIdVqIJB7MrCaa2nMmpddTPdII67BYvWywPgIE8Yo/PQ12t/H7srwEfVMdO8mwFUzrQcMo
zjC538XJMF7mptI2dhy9JbKNaz3/l5Xh24lWttwYepgjAxHDphtIreidSj9hWxqtA0aFqDuC4gUh
YkVl9wQ6IfMe/4+zuIvCx2upOgPy3NTGIg48bGd1/9mD0I6JuVCayLvTiFKUheUXtwnqr/wv9rFE
e4RrPyVu5rG3uYeyzy2izJzokGYj3zJ5RtAw/eC6dEb1bqGygXQRvZX9ayXJPg5kgesy5Q4EPDg+
kf8ywuzbRPV4TWf6SogriP2c0Q/Ps59rUJFsIs0Zo+G/AG/YjvZ6F9cXpfm3qm4mEDtIt0vWVscq
wEn2QU/4c506okLgaCPpWV67IWnu6juKDb3eP1pbMUEDDYdT5DrjT3kiEmdSJ2i8w0sDFfZhpdMW
JXvWv6Y6yxIAB9TRRb0O3+nILEFc1TaWhVAWc8fyN0omVMxJvkXXlG8GjRk7oqv+ZyiyFSuS+F6k
CapTvfaeB3RFexuK4tGq4UOOJLKt50yP9uNg6Lvcsn8tum59EZP3a6yL3ydJaXEntvdogbQeV8x1
FPjrlj9Hpws/DemyXLqoRDUgMeFAhNaqLZEO+jn0Kkkk69BRWit16k9PUaDv6rChDM3D7NJaenax
m44VG0OfYZNqdbQt0SBLMg4UWzm8z/+9DOd8eJ77cKtgP2f2l3O56NsqMVprU/QWpKF+gVrD2MyU
citUb+JVXUkxAL79rHB2lE/P42CWryG+u2geDdTotdUca9D9rZ2gLFjs8BzIgzrr7IG7JjXm8Zgr
lM0Phl8QZJ8X30+g3Euil7nPrGgTS7epBPc99BZJdPdKCI2MeWEqQPpejwN+v51nkUOouJdaEhir
1gmNYz1rM2k/gX8NYMHCNIzBRiUz3iy681DU1CURPBO5L2l5XG4qEN21qcXa4xdUbwTVs9OEFGqS
oqkYmWPdGGs3SuNt7MKK3aeWy9g6nnFES/WKEetwk1maezuzjfOfw8IH1zD2hBkTDNgCKL0r7dZv
5au6NEw7PYRBfmuNSVJ+S+RK/84d1bTR7Pp/yprO8/GRYUo1rJJSc7Zg8Poqgw9wzW20yYE11OtE
EWby1noty8zZFohvudWz9q20+tce24mvNF0pAxbDuoUwWm+aa5brZIB33g2NfROkwLpESr8sEYTk
anERiaMz3zO7Gze63CHtOj37du2fZ3mlpGmdFXmnInZRvMBRnhXfoDEjzJmr1D07nu1sjbTDlK/L
ArGrPz9uHEbJNp0+q30aDNm2baCg/JGzCcNgWqb37LVK4gbG0GmtfeymbDj3ZjechTyoM/XahKT7
LBIf7DkqDo3XPfVtaJ/UzGKSk4oliEfUU6Y4qMEFnyDVom02uKrxYVLV9Fij8NsYft1d2XD2qkbX
s6FGqohB/Z+SXZ2pWj7wguxcTOJshu6RdEZxfWwyppPuIaSjqy6/63X4Y0l9jxXNeH8sY93Sud8s
WG3RYgXf+9HtVlafWDD6sD/vsiU/MIQ/BktIB9O7DK/1cjvHdvsWum5+IPc72Ed4d745rfVZPSmM
fL/aYobHEub6pW9kNaXp1jpRMuBWTw8twNhTnIz2PjXschuE4WvAvAfnmbrfT0FoHJIcFNgIUkgR
Zp99oXnYzRkdjnwSu4KgO+E0073WQeuCMLW2Wm0lH/JfkA/2o/Sy/IWPKdggUe5PZpyIf6x5OhF1
aG3dWpgbm/oNfZUh4lUSja91FRmHwtbLzy67qnKOQgpZ7nj4j70+GruZLvvF8hIIeqkzPv0GtRlT
r2hADuq3irPCAEDt5ktrNh6ID+D4iGWWVgX1MXHyTZq2h66NxUcTzYhbmE6c3AaYPGWWDDspmxrt
29KMPweRx5/mJGi3ooUf2i+STpl3yVH15ulkhvTf+owp9+xv0zRhHbIzgzghXW/wRYdJFrmReDZ7
JCNN0dQ7aBXlWlkc6ZrZbBnW0bhm8/AOV30CblNkCkWr8Hl2137kfMIlBlNuirs3ttavQgu657zX
PztSCCec/JsWD1Kg5QfrrAb/qIvgayWLoTTp9j3c8vcRHvEgOZPwSqcjjCFrtQS5e7AocR8VupBl
ujPg5maG4REDjHhvp+24H+YQr2xJF26azoayOj6r/60i9kWjfDAMPds39ti+JT0mg7b51HsBJvla
jkWgdDOoK2NPt5rf8nxJ1rXTZZRLwHb5LLKrupyxdjn3TUKAq4WjnhPqzWlBardeJF0qNqt030WW
uRmLNFwrJYCbX34X4XHWXh2jCp4aO/CfyqRq9lYZOhDgRuSxFqGsQg+RS+Hcz2iqsZqth9SQqbe1
gziDwWBFqUe6wFq5cQRpGp0eP3my9WFTRcGXNPHNr/JE9N3jRB+d9LObV2icqp0pZRBLXxQv8spZ
OhN1QbbSqzi+h2zdK9GI6KCIjKqcVa+1/VDv0qHYqi967KrwTrDY2oc3t3/0CEDi3q0a3twFGZIh
11PVhISGaIm+gbA1WaHxlI/d0v+0g4avCw5xtam0od0WrhasXKN8jpaoOiZS3s5oxbtiiP/7zKjs
bJviYb7umlYgIDasw8Nsxel3TeCwyBtasJXEoQ3mXNmLem3Msm7lZr15jHCau4O7vBTWQGhWqAMn
ePWCkMzO1nruTFs0Zv3TGMTI8/xkeJxhcD08ZaHNhtkN9qepnW4FE+t/WNr6A0TrdJ+WGU2oGikw
xPvqLYQmlJD1Xaf2rmFf1ow0kSYW06ztQVqarWlDygvJ70NHX/oou6Ddkyt7R/pr39VZumgvcYmT
h7qyFrs6eFNhNt90fCZ2LjMKetIXNeRP7fosmqHc6pqGt4QkxmgLB6fqtGtrwHhxDfxsqDmDdU4B
AtXNES9dXmarynakbJ+qoSnH7+VgQylsDQfrD5baJu8JLB5DOHo5mwf/fX+OUnj/IbMk+MWZ1HHX
VG/vj+8AOzx7/wd1YKX2NvPcVetAf0sX/EjSGM+jh1djXC8CYgDTIglGplllbuM8Le/qrCr68j75
HeFJ6bJShATGGvjt1XYuadM49Ax9ZlzVmpMzs+iCxLjoc3lUIIHCBjovgaPgGEeYWcsei1fKKXnP
2LiUnoxU++5JdYOv4VnptD8o72GB6Wm1ho2ZbiMp/rQMhkO+O3gHMEvndXascPX4Q4FSGK6Uy97U
C/8C1RDXvqrHV9LD74Heq+rerLnbq2WkNaG+qzujVATB1rbalcWwBCY6vWdYWPXOj5cENHqy3vGG
KlelAbqsGGmjxhQnlOT7yOVg2f54+P2YG/wYnWXj6getty4lCpiReBD4CfQdt0z3tKSHViREj1Ot
eBtRauURscV7kI362kX4uVWTYGGnPP6JDU4h8RNFOheeEV0GpLlpR9Xc5lg+PsCmIMZGpo2do+K0
9l3SHidcmoLC/NwA9t3rTEOPKMJbpYvhysob0btIXguPFlTNEM6bJLi4nRWiP2ajjdJy3sO4LtaK
Wm06zIpgMxngxT69Iu4YT+oMT4n5KAWIqzJofg32YP6jz5l5lUJBhqXJ5fF5ieYN0Gk4oBawnrEy
9uTUzvmx9UX36/G56dXHIk0B7GKgHdBHYAwgmQDy59a1g+KQKOLk3BeHyRuoSuUlSr7dY4Su9yxg
tZts1FfrUOSujd4Ul6nq5JmkJo/L7KMt6Bn3iEBb62L5lTV6fcVorsWoLQGt7GvIvfXyHkzQ3rM2
7TdZkSQrVm7vxGfavSBfmZ6g829jDDnx1pcTQ7dE9kZDdImj2GDe3hiXatCmc1p/S0PnpQytAYMk
ul8tqvoPQA6JeYJe9Yq73TlNcCKzlrlpmIztCc7IviaC0lkVPJeP8RJGlutUNDAXrUpc1FlUz+IS
y9cW+VoUzf/9bkaC+GPigkdO/Pibggx7oyFlVDob3E6VXR96OOS3kZHlNq8b75XxbbSGoOp+5Nb0
ZpeT/ssM3jrccV9zlvp1pzE87c383Soi1h/1DMTRdDHUTdTbeO+KzKVvCH3r5utzuI8THSfzrrRv
Dj6UFzDLdY//G85WuWBJUb3DqcT48ZLMVnup/z2rBlM/9iF88PpFWfkusTu9RcaLkPwnMXXqQr3j
DyP5kUvVHLSyLPa2xaUlVY94HYmnuIpGqIpyROPYY/bs5lq5j2esye1G7z81g5ZtHSO29ngSDZ8S
vRnWsRcwTpXvdsFUrupoEdelLPtPqY2ZQB7797BrHaiEgbl2mPivU41yQcuxXOjC7JceJc6nB11Z
w1HK6Ex6vWFYtvpYBHiB9G9lPrsXnb0cD+KdD90foj1mefqgpSt6qLFJAoaEXXAwKLFeRhOY1uua
J3UlRn0kUsrfm1Px7Q+RRAsZXCRt/I3wRfFc1xkMFN2sQSyTd2Hn4j3KAnvjGk5ya8MaL4x8HOFT
hTgpDgIKcQi7Trf8bzhFrttpDH/GWbCfTKgLkvpXGBnTrqVoLpY15Dsrsn9UoYN5QtQO617ikChS
lrVmNda2ThfjaNfFD/VfEvpS3JFMfH3wV5K5gpNXk52y0/Ih2UQu5Z+24N+sDn4Xx9e5wazHncL0
NLSJeSclbQcMxUDOL5Ynd4xRtzXuP9QL86mTbJsa6Wk7hDe1XiZFQyRc2GONUITmuSdpaaWo8Lkc
MOcCUBuf4HWf4XBcTZO2CUaahAgrqrewz+aTx9hw1eE48JYR1KFN2d0Nh2Xtm2jOsjaDx98Y0H/s
gkSU3mW5MFEKP274x41Nsoe+GLeZRX6V0hEhussKvIbLDjsnD+5qYqYJ3gYLNkaQm37AkFj5ZRRd
Rq3xNl6NkeyQFQxo5H4jMu3eJN3wHHTQprEOr+R2UZ9ThAsbZa7YzN5TUbTZm3o9l68X2jwcy8jw
tnmQLFT+Q3xEAGq/WXX1StBi8q1qI6T6tnfuZOCirJqTsGKGWhmPuWhRYg+nmupHE1Tx4Fywm+nP
oiw/+Vg5nf8csAX9z0v1xkyi+Mop4EmWYRxtlJUCTt5VDJN4xryv/Y26uyNS/CFNwfqgDR7mMkjW
CexIdsYKINTklpYr/GOZn5z1QOrISS2uapkdXz1nGdgKcS6wbBHvBszrn9SzL6mTB5CmchWbOO7m
Ka72QhpIYV6KdYFrDle1ePy5VO/CU/39rjmXBNUPMfNdowPlSKL3PqyLW1tjiWKEA6FueEkch5qQ
YPXukJf1VhvPDzY1ciHj0DW9IttGNlLzmV8lwLor6pyLUzniyairX4sFYaZPscMGwIZCICvyPzCH
w2axsoQ5HvzGdXaAQBj1oZB77g3ZlAOvqSss2Q6mBMnUFXDeIWBwYaT9Ral3qWviY9MWaOKz2Tqb
wZBv1CZnO+CrkTa9qtcZtWHdUOne2XRmEwyrbJ7p/p8sO6nfEzHNpzGe9bUjL1PBkD/1BKbPLlyn
0tTxSa4mfnd+4cUKuxtPELONqO83gxFG+zwIMNjBJgSmr4C/xErSNFV7921iy7AL1VZ+q7Vutx0x
RGVVoJrKrEzbNU1fYPcgPQudng2kLl9jdMbHyYucVdQg/SzmvkTwY+G6kOFOXc/hhfUNi9zU0de2
Vb7YdhCffBjiJ3VGWBe60vkJcjSDZkkk1PLKXhFoF9wMnKufurrrVzl/2JvtNudSPoZT53+IKk8x
uC18WFQRMXtVea7jolv3qddeLKNwUej61XvSTP4uweRkp6YcWjUU66gYmGKapXEo00Ts/RjP7Ay6
AYktQ7pSvRrU44EpWsOI22ZnUVBl7yfdke425AupET5J1FtdqkMYuCvvUwY27jjX7N+nxBkFSY4z
hQZ989eq1nRq9to+BRUbi9ZN1uqxM4WZn9+QXjbnDBErTybMxYLi2AmSq550J9exvyurWEsMyapN
RL2x0+mzGJviO43+V0cDo3vc6r9LmBbAMJR9jWLX2l5THjCuHVZZ73z/n00f/h/KhcB2CCswTdKH
aIH+8nyAYaWB24GtiPIVFVa1/zMiTnCgR2ef3hW0jnfhsrPhDq9DvQWEoaFVcwM1QfhrlmAF5bJ7
WJi2sU9taYeM10YRo8qpftXSLuDhCiRff/DOpvTSMrw51Zi1eJtlQQMyUcgNgPG3MaOqLrK3quXu
wlVrOsUWqlFmqP629lic+2IY3rC7mk9OGtAXyne7rrlrk3MigXi8NuYynWiz9qrD8FFKMXZVXmVl
0mqbCdbhWu0BwmZsUA/9mgkDhrgBi3tryvQG7HsQ4HY7T/g4eU4TTxFk39vDlLMJF3j4hAseGqdy
V4CT4tltjfbZi4bxf0m3sfW/xSakCBGWYqDY193Asf8OadHbKnMt12pPGhjJHr4h4ogwtc9hUC3X
ZGwMoFD8SNJoSLC/0yHjLYFxVApIvwCha+eyWhfuqRHGcyOBI3tI8ltW99/U1VDa2U3zx29lGr7B
cKw+hC6tTlirOcmadv5e9d67IMHiHsHaOCdUdQz50QlCEE+wUWhXcW76eBzBu1ia6asmGN8mXaSf
mtiaP7cT+LZm7iBA+btpyKZjItOvvSF9mcPau+jW+LCFE4ZHqyoERku+UT/NxQLxHH6M8E2HZHdE
LF2HIyeOOw3adcuTLnkAHEsoCQP4n6Zj+ZYOWrI2Mfs52mZavhmZk+EGYXXPg+ZG25b8VKpVWMsZ
coirg13ZCsKVuBXkqL4Z1UKh+zUkz+lFaaL1FIXNOBsvknXE4BTej9IRsrd9t/yifoUvTR4xYs5X
KPfmrm375Fz7QXpwiZK8DE7onkrDfDWKprzjmGldF1zGpfsdmRuSf2yXlbaDuVdBYmBba4kFONtx
DGcRY7BynMJLarrthamKBEqFdjJty1wnhlPcFburmCrKXnvKwJTiZA1RRDYscXWlfmAZk5EChZMF
qwXlzTV3opZJaGbuem3RnssuwJRBn44mZOJtMnh4fpoFw5V+6Bm4uFZ4Ht0wo7nlU9C0uLiW5qjv
H2e6JA6WJnz1AM3xIWiCdl/YQbkau2y+toX/JShFe9WJh5pWLjzY6+M66MpzYeYb9ZI6mI9/Ar+B
TIqLmmK2ybSfmmE6pcX8Sw60zt5S6c/ulB3U11JWvbOrcC1aReOIlQLJd68Vwcmo/p1vD6SHhABa
aNEjKZkI4qsigJ7e1n6Gdfop9hv7Y8lIosjIgT26DC+ui9F98qD4/tBqmFM97OGVWa1q/L6SlRhj
4mjd4Wdosun7cwO5RyAMQMj23mpas0afmR+yxv8yZ2lydlKRMG/hzEwQTCahd1gkv0b54iuvfL/y
IsQQUlTZ1MGwN3P3w0nc5RDjBGpt4t4hn0AN0HClIEjQbqL1VE2F9CGRinHDwbx2wa1vYHE8oCfD
/1BWourSHtxhM5RLdEsc+0O5ElS9P69Gaw6Oul6MWxsS7XaqRv2a9OlVIWbqYJahsa31JGD8Xfyj
HF/m7lRLwbtHeDNmRmd67fi1njsIb0FPiI1aKk2hf/Fyl4TnUHfOOnrHVV0WH+SId0w3wLjnlkg7
Y+gPvWOhV9aS72pkKjwgV4y+b7rWVHcRZet50gLWGKfA4iOi0K3hPg1e80/ohu3OSRf/1Htpc4D7
YvCgMpFh0HWd9KLeT6O5QLdKA4zQIoEoGAVSIfpjhdXn69hScplBG/dH36yO0GJTmLbtm/L3Mdyn
IYas+0c0XGjxR5tgUDVmw50CBNZx10H2l2dRT/xGr3XeLXa7F9u1xidlax/6w8tY6QMyJ+j0BdK6
PVh8cIrzCSdKO/O3/J/jt9ozF75PyG0PuE3LpvYiQMPLes6/JS0rHvCy8zRUsCaMJXsxsIMmcBmK
iiq5u5HHX12OY2puHr15NC/1SrV/IAbSVmhhmgDSto4ESqYRyPFgT3V+8fvxWAYBCi5J/MJHfbnc
VGyD4bnR+sHlMaN82ajpgltRvBjd3FzVveUxal/1dg7Fryi3SL7Zf+LoZy518boQGi5vUmSszUJ+
lLkJkQVP3YibliyS4JaFDdMIPA1q1Hv7ycFcViyOc/bF+MX216Itqx9YLkfrYuph/uYF8fKsPY/6
yOrG/IOiJMYzFYYGXwvSMTlqUQdYg+AyPTMctx/HVV/l+lOXdtkTIz7EHmpqRQBtbQ3lPZYrZ81c
7hRFzUekI3iPNf8b5LvqpnpxVfX3gQEIbZlil4Z1tHGIkN2nBaNXzU7Qq2lADUTfZP+LQQ8uuX+5
MBJJZTl6wLCbVGPyq/7K0nMdcwoKH7FH4lnJaaqGXdzMtygZn6MZqyOHzzMmHQXQjKTxrlzuLkT3
Y1Hrzs4M+vAuTfZhVtM8w9X/UGdVos+Ps/jf19S7Ex/5f/y7KCu/L44wzl5QzZfJJG6llVInPtF4
3TpldR01AgSyhF4QAHCryNK5M4PcalmDOzHc6aEKloNrhOZGXfbWGGz0JPlB9lKwVlB3N9LB4LnX
HpT4blCXPOBQSH7kjG/ISNI6WrkmLfeJ7k93dciEh8UQqClr2IKESjZLSuwIjsuUSQBvZFkCLV5e
BjgNgKSaBihAFkENhT+jlKW+PUbHtK26h9C0tO0PooKr6bmE//2XBtSXalCMpb0ti9WoMZKaTqYo
ezh4vzkG4E5ILPoeF0mgZUMTJuTKYtlAzcqOutoYzcjwV3nhDq9NnPY7s53JfYr74ZVgrw7bVTLU
qffqdWiNr27AfHkRUfr4ecrVroj0am12fCs7QzpclQ1AF2zL7BwDWaIfw0ndC3JcpUoiLEQhwm2P
SS0JOv9t7RoH+e/XoFx4q9mKxM7jVr9CcP/PQweE14VddVKvp+D4q5I0imO8CG+PXQmsaznyyU3s
SAGr6tMoRz5Nl7zoRb9n/1lT/ARrNw7bs1ZazqfAwTte6idyEjcOGCPhjcLGuioaNM5q6oMYKT0T
evamaYndbVN5D/GUP+l+QskFM2yjCpA/pYiqTMylW86AIpFDYwDDrFSGD8ABVf6pG3SoT9KtW0n/
DWxut75r1HiYefnGNCtEs/LdpafkJBX4qClriWbIzAu38N2F070s09fYqyfs3/wOiaOwXryw/ZWh
B7gkXakTZhk+N+4oPleApJvGX7xbwdCYnBE8PeJZfMaWH8sMaVpvtaJAppDntBDZtA9iCxVr5VPp
oU+6aYGevdsgSJKSbdP/r4DUseqpEuuaQ4Lf2FbafAx1choA5HZlUdgUufC9XYb1F3WmDrpBytfk
pmDfwjyTidDyGKabeBybj8llzIlnYrGLhTBOulbrmzz2dl4Zde9tNkERHZd2n8Pw+WwLafSb6l/7
Xl82oKj6eSY5SExW9psMkI+wgR6y33ksiotJKw5PuVj4LOCZUa8FaysvP2WBhOWoiH7Tiquw3ICL
Y/83CmKGWBQOfUjGi1ktr2xE6FKUMu23+0kKs9BPBbqjrD+pEbiiqxYlbicmNl5bNbYNp4w5SiuI
XFTOynKs9OeNCWPM7YiX7lNK6hqqy+wJ3yss62W2WTKnxcbra0qJuh3fjZr6uTcDkvQcSXUO0mc7
y0/KSW92WleyA/tVpwtvZcjhylZNXQaodSyDawBx691viTOKQx1eiRx7gaLAIQybC/zFal1OY7Jx
pGhXt/BakURa4TDkSMWuN+2DaUf4AEE6ujE3AtrHywbEHWPOx26MtnE5+5aH/AstYnattKVY5VPv
nuEjm4fIg9o04rdzCEi1lZOjwJtBnjPnWW3h4YwoNvPwA3WWk4nJGwLP5RXtU72xGjTYLfu+sSp0
VEm9RwBaif2yaeQ6lry49+FJuXEa0WPKIQ1IaRdovGd2wVZmL3RxUT/FDTcY+rw1k8ruDThKMT67
FjdT+L36NRDu9iHXj0e8+BjvEMAZF2fPH7Aol60o9nD+2XIqfLV8COeRwAK0QSGvVNRRYGjnUDc/
CUQUD8KZhvEJLu0o8DHxsvOqflWCI0DstZX41Sv4eL9qnR5WnmJcx2KGZNjHX5SbmmV3n0eXR6zS
XpWCoaEC1c2xfY1qf3kdU558KWUIrJIZXx8g5NT74NUd8zUcQ/8a1tV0jjyT58sjXKeNKEQqpF3n
tolphcBv33M5voLSpV/gZPMgzJq/jhyqetgpiMllueSFQ3eZ5ulChXirXKP/kTbF46Ryq10XhJs8
M/O7cvJNhHsjjCW/QxFLkNQGSJOhWpsyNjL+Zrnw+ekw3wcKLIzlkFxoZZTuvcCe1vnihpuMiv06
M9265OSkbQuY9TstMfvD5MoEG7wyBYTUHQyBBQEB/4x1E9VRACsFreV1lB5pc+92Z1ezcXqQTHV1
ALXxzgbek4A7GuSNGeVRLQhpk9z+uDA2Q2jiVtc+57XHM+ZpdwIVNYDtMHpdivlF3mwfVdF0+Lhi
Q6A1oE21kOoNfU4hBr2bJpMcheSDv2KA2tn1I4dMPuyaI4b1MFjtk22geveLrv1QZ0bu/T5Tr43Q
SNlmv7CnDc8DTd7VdL1mHcu/W/fsXx4FKvO0qD0iLPOfEsfM+GFm/aG42IXVVidzjKbbow4tCxJV
mjx+xbCf1IDI9576sbzDGK2OCjitba+4WiPgtwU3D5EIKvhFmisCfRj3Mev67Tg5jMFxpttAg2+f
BzM07465H9o5PNlO9ENRYCLdGLcpsSTkenr2KxPddP+7X0zhQSR9vqweFI9uEJAeGCKucRUQQCDz
d4pnJKt6uGy0pp83QlIDnNgUTw1tyQXvAOP46BMis0MF2dKQ/Av9R165M32TACTCBJmNRkkUfIdi
R27AYvWb3MF2eI595z639gdzsPnzsmByyo64nxerO9SRMz8ydbIc5YmIuEM970gZvWzQ5JNZEsTN
E1qOGbMhFZOyFF/i0IOtDkKiBl7qIHQg90JCWe5dZzdlDD3Plzz0yq0m2DzQU96Bt9l1rOIa5ol9
gyxt34wI5IKucQd/OrgEI+lPyWzzyBMCgRjtxwi30mmG5vDQnbWyAym95Vs429nFyYbfB9fMM7zt
eM23pv1jmhM0y/cw9P2DWmfdwMZgUtVmVW/dGU5u/78/AyuIdT87861JBQiLpKRHZOphofai2Vgk
kJL+dc4K86s8YfBorCfu7KPSrQnydMwouDPCAACK6umILygIzJKysJy1yhTPD0w6c8KCroyleCbR
5IMB+B25iIhgAjwtdhn/6mb/m6k148ls2xqlJyMGPYq1nQ+ve60u88KnfJZvjDZBIZksuK2irW9e
OO2XvAiwSaSy1KdWAwrzjC114ldVGA5TRHi9L/qNpVzLXcvY9Ble0HaK7k8n/ftmt+VnEY7N3ahS
/Q3KymaSNHgzZEeS8+Ugs5pzVJvR0Y2X3QD97mz/G2+jLtWhbEpzA2/s1/+MipMQ8nfrFTiGbjiW
4QSBbvxfDlRDAi7ZzjiMRWFprxVsSfHwy3Eq/8kqEBSWpQEiF7R/i92BWzak4TJRSSrx6ptQ0dXZ
mKeI8W19k7lD+0rO6e/X//yLP2cZGLmL4baQI9nKAjmsMgTBNTIROFvjc/vvmb3Yv19jT/laYy99
UlKWBWAABxdpm6Z38EAwR8QYYzCka2mN0QVnTvOmyHtuTseThB9m3p07UYc/01yAwiM/JdNhhkKv
r8zQqnEigwxeevAo1ArSWhX9P5NB8DZlvKl8CsJw44x99o4fTn0MXYhaD8JFpQcGVbqo9pBqQT3B
7/ZV6JvXysz0HSUzIWzhi2Ya7JCdJDpit9ycpc56rEkjF+zEHz2xxqNTVTfInHT+tSb2iLxwH5Z1
w5LZYp9To/zeEhdnjrdtm732CpKaC1DjbH7Xxnp6aggeeTaT5rNqSaop67fA9NoBh3Zj81gJogXA
oSjw+dPL5EXVCnmk74j4ypFoahqblDgZZF28mPDjn6t5wNQZiMn1l2z7aETYNvK1+t0ck4220Rpt
VyWV9VKZ6G3G0L3zAbRb5VWqzipqcpInsLOR9ZSb4lsb6Rg+itFEnyTGtdkit/yP8czkfM3aacFB
jH0kKPQKQZzRrEILSlnJE3NzXJjhbc+fLCqisLoE6lgXY7+0kfwXDQ3crBj4hmXhHyq09GAz21ov
GrYtalCy8NdvfIYdO0FAySmeem39KGrRt2+yUIfnjLhzlREeeoxpO05lZmCoK3cykycEdlntrw3p
9iEcwVfVJeSAFsbHHIT6zjNT7SFnX6B0PMNXwBqop3s30rVyLWQeVF91Led7byKaGN35mguDTFDm
s+5U0rl3MB1deAYfiW4PuzLBlkAbsvn1r7MSmyTLmPQLn/9d0Wx7voCTMMuviiuR2pQivpGUWwWb
ZT5W4ovv2etQScWZX8yHxTM/WVb4knWV8w/BBu2en+ocmpgPk7RDo1w+yriPz2ogUDqEcsyaBpsI
4P+Ek99xmEdxTQZnxYzhu5ri16b3yUnd4eV3NTEO2sElZkJuo5BlcCWsG7S7mOVHSXll9Cv+kUCs
GRHyF7SwsExweMn3wNgvuqrfvGGQvTNnams11FeHlDL7QaVyxx2jI43AN3zwVmowpg6VmSx7y6t/
umQLblpbd9fzYuLErUs7qsdpVIen0k3+i7DzWG4cibbtv7zxQwS8GbwJvacMS1XSBCGVgTcJD3z9
XUhWt7orbvQbNAKGklhsApl5zt5ra/sQnMXqrjZKnQcL4Bcii6beyWQ2o6DKnoRMFSGtSQOEHcN6
j5KlLFeGWWTtgoK3V2bmQ5yV7tN/P7g1l6D3P9CBjspaxzIdj+wKw/4juUStoqrB9ItoMzKjXaZR
BrL9gPK+ayCWHWwgXAFRn035JVHrEfk/Eh+1qOhA0DtZVa1Ss4LSa6Iu2ANXBTgrx3crL1B1GeFk
x+PqDqbq6uwjo9L0rbxJdlswlGKLx9/fAqpXzrnHFAlYnfbaY98SKbHTwg/8x4hvAsv7OnoiXrzE
JuYRbNDp+8lvjUNoZb/35DlCT41DPJ8LcEPCYsPZZguYB4UrrFUlkurrmDVfewgAb4ojTvt28JPv
Jd+/VYuF+TzQ22JCpMcrmXT89MdltWsoyFIRhlBTAnPz3ZqU1wjzHc+rdVNO/S3ViDLTclF9iMLY
hk1EPSUdX1vH2tJXNN/t2PQXrm14Txl2i02dDtauLdq1ZBGgJ2xXeUYYsTyUm1LztnU8Hu5L2sTW
3JPUZEesPwYQTfQtsbpmcXcYQ6b8pvNxX+wmEBzXRW2WNz9+Mzzo2UoU6g8GwPc46n9GpvazzZPs
6zBAx6zccNZoxjOHDYpOT09iVytMh6RMgYl/uLC9rqTpBXXAqo0fdIOcq2u6v+TtV9VpsOHrtYgi
QpjhTnT7Ude4A3qj2ysmtqxcj4wZHotWAkIaBTvlm7QqQWTrFohcvYfBNrud7SLQwRN8DmYBnVTR
SU2N6xYKCnrv/KmuK8p9Ppem6IIgjQoSMIhajTSPe/WhEFlzZZ638JlG7BzIEWv5PtUQcCqOc2dN
qte081OBbG4upiAa2xsuFSp56Abu0u9Evq3aIMFnUNLBUtuo27XtvAyf31rs1f26mek2ceNkl9EK
h316KCyexXKKivp5VeKRu1WeD0GodUHO8gxdBLNPVG7S2TZqDYRJ/fc9bf57LgYNVNN0VXcNDwUL
k50/y+DN5BaahgB0w8ih7DLfTQ5Z5j3nZEXQHLV/ucwEwN+CS8ujD23K1S8ocbIN5tDxAH9bSqc1
zdsNnR5epUQkrcWvaeqpBiUgEeV465d+9uh6NCfnEElDMUEpxvYFnHe6cmNE8tIawHNNf5BxfHpU
6Q+O59UPLJp8d/aTl9TBizFHS2JgLiZgAoRa2rbHe5QUQ1VxkXoOBw8sub33/dQzNv/9ecn+/yfX
n8/LJpTTUJm0mpSkmb/+O8bDaWtPBGWlb1WbxpKpz7lBfv2RtO19Zz6j9m2z7IUYLn9fR5jydahs
pNAy+LhpIabbczX7LoiGDeWsYqP2Fk3a/2xm8UqnpV/0WK2/jOHwUvUQw560cbhJZFViV/SQrNr8
/8gfNNX48wkPZ9NiMQ5rk3+mbc3Xv78/RXlQ/7//o/1fh+n+2Leh2IaAKdbdLAMYjNw+mZn9JkUB
ceVDO8s1bNTgFSCLNaq68Ht93MlySzuOtLTcqd9QbVsKN50nya7Z7yx7+m2brSvFokrjEQ+BYB2+
etg8FUU+Qcphb5rPycdx3owUr8LKufQo4cTcUYLBW11F6o1rqScxxHerDr/J6Qww2rM/4eakaxJs
EAkUFzMmc29WgIF6+At8TMMQ2mNDvgGVlJwGIg4bJmjlti5ZvsP0KFcsVI0Lekzk5qViPqLxuAAI
BChgAVtaKXgdcQ95Z5fIusWEAXx+Ao2b0hGA/OfNmJ/zRH+Phdg4oqaOEgv1eNcgD1Fr7eUMP2tj
mTgTbNQaJ5+lpdpSGirhFq/uawtyiwmz98nfNmIAuQXmnxiv2lymMa/z0eSKiVQGZt9YlnGghL2p
XfCvr7TQfY7rcbwF6BFWokJK48eVc5iymSxlRqReTUVE0cir7ol0IHyy9X/fKJrxbyUNd4rjmo6K
yF7XXeoO2jyZ+MdXKdaRcJKfVtBxD9uNj+1xUw0On2A3lk9yQ5LoLwWB6TIP0K03ivpDIZHoLWKd
e8dWxZZjPE5Y2YIgPARHh5H/IgVOnamka9kB1+uu2dRN8z6JsLwkabsXQDNOMq2dgGEiJJVG7JCG
AzGXPQzc1h0JX8CvTMeN160LzbSFL/O73F4Z+VIqSKj05Q9yTydxZ0kAF7kEBOIVooOl1QfGq9yL
x9Z4JeZuYw5Vd7LmRumgjUAWquhbPE/UQq8xz6J293reV/f2btaU0UJxsahKHtPE6o/VT/JN9n4T
wVye9q69nE9pvWpscpAhG5kT08+JMYFmP9A0i5a5HuQX9EXRyudRupbFHANp+WnwTZelSmAuB6cm
AcBoyD51xE0eyY2KGF4Rw3OQ2vUizzR/q2DDWuWoB5/zHnvC3R5jwN2jddzN5nXvHGU+fH3LTb6K
YvhGwdU9gLbz10Ctrl7ruN8oLmSrYhyK6+gy2el0TK9Kn39EbpWdmRaqW7knpS19sYvQaCMyYUh1
Q/WmTob74ICsQcJQs5qDQzsQWnsxpj46RUYyS2eRdPq5Cu0zMNuNPOQJuWMwOHsIjD9qxQdIDZb/
v7/L3h+DpIe0xgVSwzjm6CoPxT+eitZklJ5Jyf9w77snlaUvBQbMrwSQfJOxKDWiWCwL7dv9c0vK
aQnUwWF0G+0Z7/B7zyytx9CPvpbSMiZoPq1cFaG6Yv1yuyo9yNJha5b+IszgvcSYqwu7Yz4VYLa5
78GBWgahmrBiK+zk3NLFXkLLiNbQZ9U3a/AXcvgAHY/3Urji2nQpxWOzWjYYARaKjWV2ORUTS20w
iINlwPEzDVpdbEIzNE++HjAlN7xgRTQaYOl+/rLa6S2z82EWwzZPxjCq1HZj8PPI/ukJrEDupGhN
eBxpiIaOQwDcAI1quZhcwpxoxiaPTHfdna7n4Y6IxmZXgLtBGojoXm7KLv1lmW5Hya0usINlJRT4
uL4OjeOjPFFfKqUITmGqMVFC97pRAyh6RZNQILEa5egk5YuKymadebXxkiXKrrdy8dQrXr+wHTRZ
VgUdztJKWLdMNU9tVYWrJg299//+puj0sv41gsJ6nGcGM1zdU/nPcP/QfBq0wAIMkvYZou+G8igo
ZDcqDzQLSdqcN/LwcyPPubRul2PWV8tgRBWxiKOyOGg50NuuNcjA/jxptrj0J7bpQu7+eUmeFIVF
3GU/buTvkafkBq1KfpjioUC+M/+F+8mq/usv3n9Z3toxi8xsoeulIHnCLO+bJgrFIcDKRdjMfLKb
j+VJeTgVJEw4Nk/zlBzhaJzyQ/r33hCqYqmLpsQp/NdV+ZLexJRC9vFfr/7jh/84lK+T5z5/TQAp
aFtTEusVWxzAi/3eDMwNFvAwqYzUUT7LF7PD1FVOspC7+C/IZEoVkR/uu/94QaPE5lb1423rkgxB
NYcXWSp+iXUyv9FJ++qVyT6z9RM9QFiiofuTr0NK2BGiaOLcjczZm1V6taJKLAjvuaYxj1mIHz9H
l15RaY3bDFOjFd0sl555Hl0z3VIXddw6SyOITqz1fqqEEUW5Z2Izd0+ZaNem7R8Jd842cHwpKtMt
XFQxcZhKTccgGW++k2Sg2OuV0VgGjf+cpqi57nBfIl0qtiLHaePo1JrHwiIyC4c6wqGkwKRJRAu5
ly/uUBqLAhjxsoSVX6TNV5IU4BbSbVvrQl8BKToNs/kDJm5I1T8+1dp4TJ2PkOF74+vZOjW7j7zJ
36gNlos4JXOc8n8/eQc9diH6do8N1i9UMwtdRQUshuCtDMJozX1PoGOXLPyu0xbY+25ZrqHpP5qg
YVZj5WMm3XtfbasSq9AXwMK6ve8Z28wFTWm9UDT66Xg6Qp6T43BfRI1+62u69G14q3AtLcYwz1dd
H1MP105lGg+4h/VjrC2VSPlpkhBjeKG16rLwS54+6u0qDq0dzNhTmz0nZlEdoMM+1yEMgT5Qe0o7
P20xPhWpe9Da4MHE5+moIRRnDVNc4GwFQqGlCVi/UWET+9Wl5mOFRYS711rGoX1xnbrf9wTH5T2K
D0VQiza7JzPEaVNM01u05Dn12kbilAfq0qsgA/l1u4shpWZ+9dYULv9Ds4ls8OLUV5pYNlDrwO2w
6IbivzI1ykVCcU6dZ12SynvgvgTb1Tka0w363THChLrvqD812tbT44v+ji8CfGvx0A5MSaBIYnRI
P0w/xqAUO2AvVfSfYCzc9mS3YbNMGpqWai++T0i37S558uPo2Q2DtWl4j0PQDXSKbuilf5ildjWr
dz3xdklyVKvSJmDBfnGR5ee52LcmYbWpZ+aLSddenEJdkXxWb3CyviDS+OgmdNZkT5DEaT1n9i3q
uwVzFgh/XbExujZacl+vigi8TGi02PTrbIAUGO2jrr0xOv/M+pvF15qOyqtd6/qa0I7nyhqe4lx7
D4T+msfKg0IAWN6rrybUv4XR6O4CLsO4Is78xc0KscB3yRAdYcLM9WVXMH01PPO1yJkldoT2jF6I
6do+ZN6Yr0QZXcLS3+pZ81pEY7fAFwprb1VUqPma2vuZK9UPEy0n+qER+f/olf0uR2HjlAEK3z4j
ixlGZHFwg2mnDMq4xSMhDpXploexHCgyfx57XfQIY5QUq/nZJDfy2SifT3Lv84J8XspDAz8bPRIU
0MX8SJTPRYRTPBLlc1CelBv5LNSocGPtnl/5j90YfZifqcYusr1xNBe8i/wgN9Anbb7KKQnElumR
d6dl/OQ85Mg9+Zo/D/9+yf3qfCj3svtvgLGK2JJ0Zvn2P/8hedbzBz7/ifdx4fMkMAwEjfK6CBT+
FfJzkcefH1PD1HmRDQF8sEjlMzDmv+5GfnYfK+Te5zl56PAWaFr//Rp5+f7Tny9vc+vD1NJ2XdYt
xU57HrF7y0azInflIEy/Psx3UZQve93UdxbW1vtoSXWr80uCWn2fx//A8gV2xALeWXEIO6qRPBP5
dfI4aJKvrDygtXsW+t3a2JuY68xHDPbdQs0aKv6+Oa4kqyIpCpaJcrkBMs5dmNq+Zfl4lqupNkCZ
7xHhfkjGgMdf1ZDkMPFMZyYwbKayngiMHztmtNjZYRZqT944AzgtlBycIV/Z4GkCR1qes8Wbyjr9
YqFtxnA2neVaLJzXQpHOAj30KWBKch5OrnWH2mdP/gxsJtdy7a0CTnOBBgx3YRBM5Eyn6cEwi3wv
C0lRI5wF3Wmxl5WkrKPxr4Xas03KIvTcAM/m7DYjLClqhi+p1eRfgmEZPscEZfFV/gJaxbr4VMQW
1A79oz/BX5IAPrmR5zxSsFfR/HEJo+aBM6HakQBBubYL7NpESoLyxDHqjZWDmKYdm2V295xacKK9
1pgp9hFSQ3jFRxEiWhtiIz2bY4x1nMTLGNXiI8ODd4DXVK/5lJJ3RkcHfcuH4sT1yp2G8YQwvL1C
lFjYFYRKwpC9W9bW6qU0vWd5pCpZ9Nyjv5FH9w35DLQ5vEfV6b0bUcLvtKztU2xeVWu0bqnnkvxe
IzVsasW6NUE2sYRWSrIPOdS00tjRsse7OB8qbk5fo83nKC1943bU7ww0B49WEG9M6trdMqIN65mx
+SR/m+1Wr4hRrbP8U3igf1RhqK7IyHm8oxJL9DcMaGwKqLdrYuAD1njdWzDU1vu8M6WO9Q7l5Q3A
mv0+sTMEYnjNR2KbMwOnG9TSqyCt5IK2BxLAHG1lzqVAeaGeL5gtzBVKv43tzF5V317LrpwUtQ1m
i+e96AgCUpuHIn7oKSa8RFjjHvRJe5FcjW7Mjf2oKvEKhsGinQhdkPpJxx0mVIosZj+5Gp1eOgey
2V/kK9qMOCQtKG7UBC6aFimPTDccFkrNgQST/CkSEGqwqVwoJOkHOMknmdgnTzm5O+76kBkErMo3
y7KHr6BuBY0fiBZ5Sm09cMJi7zDCg5htTyJN4m3fqsHR183p5MJ5Xqd27j1n81fVFJZz5d928zzQ
dasm1OzF5PB/jZzq8GJbIlN5mqQh78SGu+2iM5KHXmeF1LlobMMrOIOLUdZCQwcZto2aYp3Wvpp1
O1tTPWXbN+THF3kmFiYxuu+TETEfLczgkb6FehKT5sMm40KpRUeyRr0vjpnnO5rahNXAZAhjy7rp
SguVPTbUBQY960aOEt/3rCcLobZueeNotxHpFFfqzMvp7821MMBuGlPSS5PY7a30gIT2ipPs7Snr
bl7c+pshHNzVOIhwh4A8WEk74j+diF60dw0G6NmmiO4T+05uP1pdaJ8Hz0mXsrZKUne8YCYEAXeq
7LONqnSuoqiXe0tlcOvLvck5ecm+9/Gj85AcNl6SJ5uBZzNdITYtIvoKjMe2rqDbfp6vCTVdTAHo
m6pyoSYTfexQ/StB/s2CU+wkb7iyQbTnKF3J1Gw0TGdfJS3FbIixqd32ufOIGOk9Wz13JG0+1ZZ3
g6QMC8EevVVljcFBDcPxa0vBisen84qgstnyfUR8GVBqpaxOKbMpn3VXIeW9yEmgrBzzcA+sA4KR
4v2dRYhmYKH/J1hJBn7UtKnu0R9yD0r8sP08Z6V9tqZTST4Ewna0KSXQ/azpxruDl/zzc2Mn5CSj
6febpKhpcOMfKCpss6aeKqtAjYCoG22y+WMPtEy6MjJkbRWV91UbqsOD3IwWNDLXmDbNnMDSQYrc
9ZFtMKPM+OT0Nr9FMDzWVeObkFzhfjD6qrvJNZRLlhbWamStUQAl3+vcGjcXL+Wqxqe0kYcCIhvR
dG6zzFuNb1dClfsuCqNDg6Ft/lzJL31t3dR+LGtbXETn/v68wwySRab64zkzIv3JD2vmrrw+tind
mJaC6yS0yAgUeLCjtEYwPPrPM9xxga6oPOLvrNbTAEauUd1nSo6YcGfR7DRE4tUOdGqjdJf2qkif
9THKNj11+G8ks4oF+gtxseEvvjSscYiyir4ZUS2O8MUI6WpL8aQo0/swpU9SXuv5+rnPJ/Ft6nRl
ZTcsbZKaWXxcQz3ovPy7adf9tprht5LpIg8jq/glT8nNBK94dweLxDVGCd4oGFn7oEAdeYzmAwA2
/Qm/1aO85EU8GkPPHbdqbuMksPXvpRsNp6KwrTmm6h5XZYQc/Iyh1MzUNu8kkZwa3XPkgeJmJg0l
taSgAl8UT0Zmm+LDddtyH4ztxbZN45cHCxPs+fBdYaVFOolXsw4sPiCJx8jvFqyw+59U0QkMFkV7
G60hYSQ3nSNsVRa5xrREfi2sA67Ya6/E5V5kL7+LbX0IKUB6J1LUNEgbWRvFVj7i/C8SlPGkV1fd
rR+d8tWNFGMN+XvcOX0pXhOPfMW4FHRQ+7kCxho3xABnJcmDW4jyoXIf3N4Nzne4yqQrpCPQqWl/
Jj52cRJ0cb5muHVk0TtojY+2nhoCG9DFqCJSKNiZxUFqvaspPDjdtE1K4maQJtbXe7S6MUVXwuWt
bEjXjmUlUE2c7gbeUl+RuJRtpbE3SgZ3504EysirfVWba5ACzJ1UlWRKdyjemwrB/CzwswN6pnkw
QGUaDJQRzI0OYTaSKZ/jTHcUd2PPBdsubZsVcu58b86HXpy9o7IfrknSqhi7vNdYDw+mEVbAibD2
OrO1dz7laFV1DlssJb9r0Yo3Lg0qBKdPlnZYU97BT/KelTz9exjHSB8m2zYeUD6bD3qfQwlGt/V5
XhgeWUMjJpm724QcmEcZB6UEEVwvfXp1RNdRXMVr6gdQf+POJ9U+Vf2PsfiFCNH5xrScjvDMURq4
r+BAWSt5SMl1r5thfpBHcpO1E7LKeBzXY0+4nKz6Us/Qt0ND8UJ+r8eeyk9m29ZJomZn78GoVumN
2r67KQXGoTQjHIB1gXGChwPHLwyrTeBQ3Igd8gN04hcsvdTQEpf5rUw7QCcFJIl6jnSb0Zk7hUCx
pT00m0pTsq+gvoIFWln1Se0icu7w0a0RxKQvSqVAeMfZaGEQP2mDgaJiVn9lunFCUgZGu7ZINStK
8F9BkhLXqFHvRbg3MonTAyrW7E3zuc+9oK8n+oZ/vY4SB+XHePfHCwq7x1cx5AePDtaxdkS00tWs
WsVO45zDeSP3Rj1GB668FeR5HQFzArRTDY/V+UzX5v8yHyNY7V00jO8VZaVzQnrsDWNcsMbeqm7k
4WCk2cJOW7G34t68yg123XeVnu8/TmkU7q6uWBGHbl6dgfE28Et362cU2zutzsANKvUTru/mKbYP
dqwE+9BTvGUd4BwH5iF2BJrqFxun3drGdv0soiBcRn5vv+IFuKEkUn95+pfWU69+aSePHZjvh0LR
QP+zfPn7yMCO+8WpB2cTmBQSUOYs1MFDDe07zkB5Xhs3ktyWeMQQzlflqkiulMpB//0KeU6+Iq9Z
nytAwR07T/ZyzVCqwUlnDfwg1wy6YYOYKxsUvPOKI8ERhmANP6q8OvNRNyIgs5clab3N+1r1KH5O
zVtgj/0pqFSNCZ6mvNRlZW9L0yzX8jBL8woPcp3u1bJxzxakdbyG4a7NvfwVUwDtz7hvT4U/TmfV
65kadJ73ZlYuHY/IZSnEYK0mKeQvWlRPXpZRZlZGe8sER3tu+1lFTmzzDzQ/O7h8UMh8pgJFZJWw
J4nL405T1kmb5Ge9d/Q99Ex9F1MxunCuWLfIyNdKFBMR4+TK2UkEOMB22o9ap3fbOfxhFYUuovv5
apP+EoRP808YURi7OSpA3wJIlBcFgP9IUO9rveGST1614d5kEdKIaM/jfzPNBM56DqqSG8MICK7K
yUA9NsK6RmqWHwMvdDEb9SdHmJhH5GGeNKfJANxNuvuyZvYMDCxsKYs1unO+7yrpRV1Ui7aKmhON
7XBYGBGDo9ww2SFaYcKy7LRQRqIuWAJLVa6yi0NpS1tbUxKuZRvHaFCm2RWTmGqqzMcu17ZSORRk
hvk4QmeMtXeTPlZTJM7vLOJOszdN7bQbtB9PChPtq9Rrq2b8lNX2eJ0oG17MxH/pVeVRXpcdzoFX
e/Or4xCtZ99aN1s516aivphzWiILU7q2/aQ/WmZnrVnkfG0LsIXS/DfZc2SBpnfa4Q79JTvwmhKl
pc43pEwLKgYQNLjKabzM5+CPrDwlbZ7a1CcUtHXOlZ2WZEAM0WqQfX1VGC/3lnukBBtaYOcKFfyX
kYwgFooxTCtlR1iP+qhpSvpM4x7+XWJ+jfKpOQxkpAaT/kXBgxEUrEgpH2xoFaCQmR8O8h0gg4YH
XjYPdk7En1MQHef5ytqw7Woj4TgZbOb7YVi9JWqZPwJ8GB+D+ih/Xm6E6HGJWrVI1m5G+oJEUwXF
gJnQTcVCNg6lsiA3eJKFdfGtsAKyJbmlGKTwDeSLIh20m1s6/aNCZM5kMQmki1mt5SlYk9qtVjL8
EgYeCh3nxQLIjrKtehDfaVLC/gto969TWn7kbWXrsRIZCIHRPbeIexFiV3j1c3y7AbZZNyAUr60t
XA1ZpG/yghW5NaqUvHQ4SdIebFfjAy7pM96x4B8b/PIdeT6CuqxAlhWkyY9/7VAQSO9n+szd+DQC
sd3xRdKFodxZQ6yulKUmFGUXg+46Fbn4BUhnvMhNq3o62dwNJpz5fpXnGsMdL2VVQ7oqlKvmmMgC
5jWF3WsjRHKjOfpW/Xg/1SX5/u5FuLtFgSnJ9W23RAhoHkM0yt+AdUhRexMSIM6CH50p888NjCax
ReTSsQAAViA1+Rk9pba3ihvExjn+QbF2NjCadTFE9jKHVmjRb/AiLMdZi0klN05WDf4I+Wz0YWZQ
ltw+eDX0EWysFKRjKdiVYMXQM5OMqSaVu5eHAizJhRThFxnTM2WIo52msu/+1c9zrmacWyN5NN3i
KINyNE14Lg8XARYp1mk9xcfAokIXjmFxqdwRWYzEpKvxEG48Tf8eSVRe0g7jvpxBqp7t2RcHfZk9
c1TlKURkDKAhsO2Y/PNF4tjqUfIKh3L8cBWrvx8lRVNsMqyNK2n3MXNXPegl7vvcTjJoElV3kOYo
n9X1MRzKJ4jL+cPvIucgmN5rsa0chUvsx+xFlRtpV6U28ECC+AQvovvNfdUGDWhu7hUrUSsthkhC
AEiiek2x9F3zzBteOmIseSzsRo3AUzn8h634GRVVfk+G6tIsRkUYbZSnbqaJV3qDVmcMu6NZxfFT
hyxwIS8UdQLUuuzQ6JpNx3KrqdZS3AGvfGBBxkYeepPBApVV+Qb1sDi2VrXrbUyVoD6W4exHG5Fc
rnRP6U4R2oFLDSOCD4VGgk23xOzM33uf5/qygRk32qsqdcInx7CnTTWB/vfVJjnqvVFs6yZQHjLQ
MORkZtOhVOH3mI4C5qQc33Qn9gE2o0DWKi96DFNzR0xasqjG2Hmwi4nIVbCN3LZEr2fFTAkBJeaa
ZrqSFbh7CoqaASPsrFzZTSYyHdXXvkVzTA8KwTkAiIRIpcTB7GVmsslItry5ncNIaUXdTzCcjMT+
xrKMGoiRbx0jof3efB4Kp+0OjBzK2MNH7TemCUNES+LvcgcA5D92SMm6ka1CckkbXX190cyekFzy
LMl0AFkxezyM1gtPHhWATd8l6t7WrWx/v/ctZHMXCnT9eqjQHhjYPy6NE8zR3OYzbaSDKTL0akPF
cpY1GtbU/gW2yUA0CiL7sg9ADCt6ex8E8vkwDMxwY6dnx6J+BJoVLVHh/xybYAefx39zbWVaTFS2
LFN1HgLFzneJbuV7PSi6a6u4gIDqNGJBnuTrQIG5Os4lVLmnBObwypI0B+zJXj4DXeYa0hIRX7Rr
vRwPskV+NM/b8ZvdlvqymHpxbGZ5VPyYIXd+8rrRXlu5anyJwrJcoKrWTopJkE7ls3ycUztaTTA5
7TzYZYVRpnsJrAhJoqDBMT23anWlWEk5EY42/WwMG+s2dpXHQF/KVybt/IXUtWsWlcb+7lm7ozsy
Ld+HLQZQiZs2FM08DilYa+jxR3WeM6mN152yOCWUSx5njdKsU4Wl1RDkvy+XgXOzDLPbS1mwFOYW
Gypo5VVJy3EdKb6zT1AQ0Sy0fwQCZXM4TVQq25Da2Axg8cHyTaL3NmnPokkCPmE+eZsefeAa0+My
ixiNdH1COujMPuPU17lDTRbMHrNfYNU/ihbxHlyVcK/0Gr7QiUGwqblVJ5C/a0tph7UcD2MtCs9V
2AVnzbIoj8z4mtZCcMi85h30NaKYoQmuamr2B08x3phF6ctaDYm4GV1/87/tFan+z6vFO+A3AmEJ
Fh0Xg+ijQ0hPlmUKhiiAGcVqmDBwZqlzTxmkh/lFNaL0mkYVd2vUF+tIo3c5tal+bSI3AnVn1DvG
a+2hCNoPt9KfAidKvrhl3i/lXm5V/bKkxX2euoZIPRb7vRPx8WXjtJTLflkAkOd0hRZU9F3Mbh1B
VOoRqEK4MDIQkVoM423y7HpL9NcEeSpIH6gDQBUTzEqaCU6qcHxSzxVCDqkkwVZDxJoO3u8CHooz
Dy/ovKlYCO7cpoQrN7vtSlN057tKMNVxyw1W9Iu/SBTfbMx1da3cqaWhIVmHfUGGbbY0q1rduBEP
zDtWUEX3MPr9IWvU/Cz/elWN4wp0v8IciBpXClfwVDY2vSDeldyEaQPtOkO4qDTKqRGuveucOl/z
bRbf7HuChRk/N0GUnGSmBbWOemcFRb1I+5DmGSkqW7JT7GehdsWi67t8547kGred6i8siJInZr3d
S2f1C7WldOZnX4CZ2ddE4addJ8pwXZr2M22IVVcaNzcKiFMCRc1CMP+wNHNcZmmYLnMqRQulYJzM
C0N8lXt4W6uvfYdvTYmB5TDUBGtvHmw9fvZC5tHKleAHra6tcycRwpQY3B0Ox2ZFFiKTGL7Use9h
47CHCpUoHBZtJCLlt7g4tNd9ZTwZBImfBlGHa0VXnG/jfEuCsPqhhcZ3NxLBF20ynY0rEmUP7DR/
aB29XLa4hb47IJzK0dwYhjat6Rf1i1BLm29yr9erTUIwENHHzBysJHI3DZUi/DkJUCQ7HhcOvxL9
Vool0S6Hc0FUw5G4wCe1dUCJmSlcXtW+loan7C2QghvT0nBwuyHdmnkNZ8+HoYj3aYXgAsVns6T6
Vr227YPsNYAytDbgwYKdPK1Z/+vpnjRbikaPuVrcCGqPnhKCSqlPpUuGERQENtpfG+bkMCnhowel
lNIZ8BBygpWXSiM2N2NKuZWH+P3QKbaiO8LZwV3rhQ+tD7mZ/p79I0WBkSAOezexHqM8pvzZuaI5
5HVvAByE2fb5Wh3TOYN18e6lOs1marVHcM8ExVt+TfRMr69yPg/6jTR9vAw9+ZSCJMH84q3RpWEn
bxwAqH6KPnaMB+hZx+lv4Ia4d0YmsCFV3l3kxDE0dQO6W4j2uoYiwtNPVOshA+pB4ROMW++NrBp7
xyuPiqlQpG2zaun1bncMRsZMgQ7nIAfiyqiIOUnRWwxBzNxVsd8SSzwViut98c0QJ2fVO7tUD0r6
abQ/BxSVq4w4hi1ouvaB0sZCTmLvM1nMHfs2FhTb57muBQuSGjpexnAYMYEh48oIxaAGBM80eA0R
RVKQGJ7LHlVQ56ggPdAgvqa5Xq5aFngHDzbWN+fBi630kLcsgdRM758skoYUm3jIpcdCV0tG9REH
Jj0zvUH+PU3OqZ5btgStg6uiNLx0iviX/GzlRn7UlsdLRzW83NcUhGW8CUNXmD7oB/zQsO4+R62Z
lxHD+lhYQDzgl6MgprjcbJm2I+2ZD6O5Oxzp7i95FBBZWA3mcKkBIBKIYTvr+10vDCEOela/xQO0
njFDEyXKwsFg7TsP/hK7q/lgDZNz3zS29aV0bJhuf5/KINAkVkbukZr8qHiuz7Ee+UQafZ3a3boZ
ApZLEdZGL7PKzT1VHaU3XSJj7mvPj3jFzqAr1+0rcGWKjCSyn+Wau3b9YAEwvDvjM2JYD9zfVz9f
J19Sp2R6yZfIC4H9P4SdaXOjyNptfxERzAlfJTTakiXPri+Ey1XFDMk8/Pq7QHVPne5+o09HhwKQ
hzICMvN59l7bLXBrl+LsGNRlnK4dtsvcBRNtcs0RQix7hZzIh1mocjTQAINYb0PRNHTTUeVOY1z9
iipw05KWdywLluaiUt8acBbrSRvsp5FkMY9MhPri5DHScgkSKo0ikyxr0gVvfaihUYkBmkssnhTj
qbbs7jgIzGaGXbb3tAHJrcFb7y1zTVDL0N9Ie2hUK3siA2G9zF7A6edPejKuldpicjkzxeA/Z+sq
FPpmMRVSZzZ+08r6aQ62T4Kb21AXELLckvjg5ScJQmNvu76mNE8w/dbufw4tP2n5ij/fH4Q5j1dX
aFs3BwxAhz/bcb28xEVW0CmZj+kgn3agHaD4AD5/ZM79giWv/Chp4W/6ptL3Sjpjj2hsGgPcXatp
P5WEs+m7InkKCO/dN3Co9kUljKdU6oh9SNT5kl11V5sBvhG4CpvBiNM7hXjMznb6na1L9ULkiH1D
Bzhqi+cO91kY0AeJgMFsb3hwhqd2tQhrFmlIQFbqqiElr+iH+lrb/XH5l5V1jBG9TvxjoWvNW4Th
ZDlOzAoZfQDN96kiwDKnqKYnyFPxEYFW9xQYKvOTxrz6jWm8IdhLDlqPdzXkYliZNmqB5QoOWoDi
KaPRjam87EaduSuoyWys2WjVFLV6TkL3uOwtL3gCwGhJheCW5VeCOu1WTqrJN2GNMznXwF8yMUCX
VAKgS/1cgHtGEhr0oZ2fKmjlO8sYvy9VzP+zqLm8Y4WktpAnwUmfm83c4sb8UoqEiV9j7pZDf54F
LG48u9XkeTmkAqdf4+JA+dfHzi4KNPVAnJR/Lrm0vcCo+/cozg/Z8AuEvvJqlEN3NIsEfum8WyqZ
3Lamo2+XXSZsco10w9qj5SYqpBZrBVfKzakRQtFa4cIDopa3tMYT+dwF8XBPJEr9qGEJP4lqVzRY
lQQ5q8dqXsnh39b3Se82oAFD/z4Q/eviSk5mX02dBPY+tGJGZByyI/JFSSCMAxAzH0ds+Gl1R/5g
/bC8mDMnJPP7/zpu6sqJ+OYQgRcSjaKrMco75usfhQZdhfT/CziaHVUEaMyzsGP5iqh0TK8VdE5K
t6N5lID8jzJjzv9RNO3ertXjnwDWpgU/kpDGl4qhXRdaW7wgMW3XLoPQbWs51sT1AX2oRBxZUhca
cvAU/H1H26SgHtSkcnWWoz3bjtusErBjXzpwNUFow69WGA8CrtEHKkFYx4kAEabnxjo2Abuh8kLZ
N8NfbAnLKuqt6k4jWOi1Ht2Vub0FX5hJhmOTnIzdUgEyHOBJgW55RMaFHplc+oZnxQgvRpXYW0fC
46JiOi7Hlpfaz6qzH+EVN6utkVMBTzUb+2fCJO/sEyM7gtW6hEE+rp0gHI7GaH6Nkx09NaS8H+l6
GptAY73V14eYj3QVkYa3Y+i0eH4A61hlEwjOZb9t+mwbKKWxkywczllCdgn0yWrVFcG0W3b/vEFo
OPyezv0K62kEa0U89TIBXV5kixJZZ0aWAudapvsE8QWnamjlndSM9WJs7I2gve9r7bDsuQ3DYBpj
2llGvKD0DyaJXScKdVyHkNcoB4+NRz5uuB4WJsGfJeay5RDa7JW6NEmXohYbIjRvlMw/Vogr/Emr
75fC8q263LeTFykdNFgUaAR2ltF32h9zCG7+SkkPNGsMn8aycrnulxTEJuz2FUJExh4SmFeGix0r
awb/nIrs90udJek2hMC3uj2U6s7Y1mHUPfYzu+b/2ipKcrmUaND2NFNlBu/JVXdNmb9QqJjr3BgG
HeUSuA5aHjZiAyziSlMv9RDQ+A1scRhNJX5Mh/4t1AlUXfZEjrQkmqiazO8NQv/ptkSCRVFp3juJ
UNeEOY/fRiG+1aKSjwbhBPcVbQv0/NRbbmv0MhP+Vmu6DkGlVMSx0vTVMrNNrfBAKPLwBFkz3pKC
IvaCsIo3rOprYsmomM3Htfk4rFgttUgcnGFCnWHXngRp4y31/NCmIvy781Ha5WE5iaXpf68Gxf59
npezCxXN2ORq1axpEvwKyJR96GMrhsnK3H4ZkA0+rttuGdv+BuOKvtOowmGz9dMbI3rZTQf4vJY7
GmsZY3cy+45CVsXEJUeklqKZvYc1JS51h5yppPfy2bXGD4uh6xHrtwFHm5OzfIOlzav46CWrc6Bd
FUEiblkeEmqGLzIcHqrOmT6FiylpJGLgTK5j+ODY5ClZ2BMJG++yc94npz6zjR/zhmKWt41xPtKb
0SlXpfljZEMJLOspcZOPsCUTQQvi4G6JA3CT8IRSVFwnuy2e47H3aFACV/R9cZ9bwFgWS5meZVRC
Jb2O5ZuicGiY3+L663jdtXysZMqb4aEh7PFUak1JYRC3u501qQeM1X7pcpaOSGD8b0WhX0eisX81
rE4kCiPhGwrmEYFQy3Snu5g0xUurwvPKs677nlTVgxvrzsugpP7OLEtrl6J6t9SpfrEs9UHXjeKq
d2r2kjgtjwgdB1oFUMB2kvy228Xnf3c0/dMgDg7TdODjYORUmWj9zfDcCFknpm8A0W8E6/+6bXns
j0iyhin6CjbGjFiSeY5mckimU00h5gSer1yPijswM9MbxTgtjcSwwREwhuPelja1u97k/l/lTnef
l0QQKoEhH5etfGwRKvXY65etXG0+R6I9aVhUrYWiGBdFNnXkPxrxz5DetadiQr8aKSkrGobf1Ooz
1o1J/J7ZiKnyzn9MKWFfCp1Zfiij93oMiLnG/Qx+To/eI8pP9Lewgv77iXP+aaVW8Qtqhg3937Z1
MZsK/8v/2ihjFGtaEu1unZk8nKMfOH8vuNDuYvyKF2lZLaUY+cTKNHuo2si9zumWwM4Je01VSGZW
3/M4RmqybFVuD0FdHQBCt++jSurlAs9xgneFsWeXxbOxmhUB6vFk2qLIflenqThkk1WclTpL4XL1
pw6MUD3zhBLWohuIIyxtF50BtGPbE139tPip1RjaClElD0ps2YhgUPuZdVE+Bgpl+Lo0p6+ap3ke
p9D6ZN55jiya28/tKC0hU06ee7OZq9Wk2/Sj5V4LesgNoJpnO8H4VIryqw0r/TfYC98DCiJm8DtF
BspmMYVKk/xLNYbQ0xURqskkKQ/CrfNtrONjtmedUJRqOpHEFexHTTRHlCNgNFlKPCuDUz3GJG+F
swgkDLT6f4AAnJl18hcQgNAt27FNy8DarOva3zyhWsd0Jcaguou0urzPchCDwhbDbSvP4uo4Wqb3
5xC5GtiYYtxG9JWqUxHK+sbvgzL1K3UM+8H2fyA7ohDVGsG+15k+LrsoWzvU790nyVakAOaBferQ
Qo7i9CfQcHLyaqfPI2g/F1agNbh28rAI7xcTsmVflUjiPQ9kcxxt11CRqrCJYEbDSOhja1H1+3Qa
jM/CF+s+ndwffgL+YiTY8zkUkbF1uJWOpZsrZzeF0URMnY1T29w0kEJ/TOH4Q+ho8/M2nrzU0ey7
gQt1V+fpI0ZW+44Sg31XmTzgaLmS+ivDot6QjDru4RHMOkzKr8vsxanc4XZMbS6hVOvPXLI0J4s7
fEfPWa8brBBPCInkBups8BAVLCcywjPvYC+Zx2ks3P8BRbD/Soqejey6YHEgEHIJWNF/p97EmRtY
iNGinaa3ym5prFodMl6TMFbQmzb0tDnFyynIPVXjWIAoY1eZiENUIH1sisaQF1k/A6WsrmXWDocb
2dUcLLGtWvgg3cAkcaZV+oq4w5fhb8dAVV/mhDhiZsb3JjF+xZViA2n3+we3MHpgCWP9mkYywZQ2
jD+IeF+PC4PODoIj3KaZLfFHpxn39nuOa3SbxSTdlK0ovd6xxzNc+fEsMJzos8DvRPufy7YYk5Nq
pyt3CeJAZt1vQU42zJ8E41qLgG6Noqe7y6avKO/dX1rSk5xlZJ+FHvSrKLWiV0RikZcTx3qlvguZ
N667E/Mld88CMNr/+4NW/PNONPiELGDqpu0KNCh/fdCixVB0lL7JrpCa7pXzrKmIteIQt+KTaAfw
K/PLcjwG7De8Oo77qMxr6xbzz2FwOlZNswu94DanVAi8dn4+RiTilPY8XAfQewIVlagmgtvxSTpn
jBvJET4FWVQI788i0dVzVhYuZT+iH5Y3lmPLu1Y+6Kd0fKQ/qx6EKp/rIHA808z5IKwU7J9OV3CE
gGn1uv/IhPDHEsVo2A76v6HXrm2sPff5SFvA145/WzP0U75HZKY/k6Pr7nJ3crZLeZkJV2+2iddj
ft4tKhJTID92cpqoy25sWuOBLm00x4weWiuKvst2dmYqcX4ua12eq6RuiGvBtfnvH5pr/uPxaVAh
U+HpYkqan6J//dCqYuDhX2jxjpV3cm7n5AK3gq+Vqgi9bvcH/phvQW6gqp7TjypXfrXd85IcsIQ8
lpk01onBWsFoko9IN80T41V/9M2ZkW3FgVdjSLkTWqGvgEFGV6fWmoM/ylXPPNFbHB+JixJdzTEP
cwLkm2yGb1i01Qer19A3ytZk9q8iYphlVQkkZ5I/2F1exob1VpF1F5GlzbqAZ7L5gxkZAQyddogz
7pwmic5Lptuk4aEtQ5+Kv9Wmjxjds50QTLqDQaQvVVO/+mggV4ousocymqjXTS2Th1lqpKfIQIkt
rG8Q/hsoxFAvyAu1w7K3wPljw2cgbKCU54RfXmwH5eNSspj70eQuf4vyItv3xehq25pQnjrRpsek
tD+ZUuTnpagkDePTncDqhIH1rn5HkmB+uhXdWn1SSAYqxfDIumb17xeD9jfTPOZcA2yPq1maYRmq
EM7MEvmvuVI/2pNmjZF25LIIHxJpt1tKey5TPoHfVJnT6QpDeWkQcp1T4ulvS6ZQkg8RV616GZN+
B62p2Mo+ay+tUVTrTGnCL7/6ylTotWqjObTQo/HSTW5xzCv3m1Y148WYX+rG1AjFnQHn5LyQK9nc
U4XM34JuxuS6UjtYWYsGvzOPt25phYuysqsfMbInV5PyGA1Nca2dEvssdsM9z4R+N7MbBps0Bl+C
xClGAy5lVj0OhSLOYsDQtAASkzGJPLwS/aHDTAWAsCRzfEYwpln6ZjYy35aT/yvXKuvOBVe2UQcy
eTSnrNcSVNEqG5XsFq48jqM8TWn7QOzYQU62+uKMVn7kWRTdYDnz8ZGA60oxv6pQzkyb5gd9r3Nt
NO6TIziVdRUaqzIxdCCWLQ3AXrauZ2jko0VMt5O5XedUckXrSfkQsKEpHwEpdJSuRjYQTXdN1frr
1nWcUySn6XcD3woTycq3JSvDUVmFF2GTbVX1q1nYkaXe/cBhOnj/44rS/zooOLaFsIT/TWGaqiqY
qP31ivIDszLJlVV2aRb561GTn23dt/BOfPfQqLDNewCo36bhiYxokxX7XLmwR3url0O/k12gfYAs
WGOpd199ElWOE4Flnt232kc8gjIeSV/H/FPd+aPVAv4sV66u+qRLDgPiPB9HfZJNxX6kzqGMarNX
5oSfBavfW+3EsG6muxy3y6qaO9yFKNPL6GDCmMu2y0vUycQbCsLFe6W6RL0qzkSs25toGjQwpG60
M5c0YENO5cYm1HKjy8HcW4hNP5LgZ05N982RtXXMcqrZCjaTZZKvWYW6KynZIRxCaUx00zWYl9dB
BAe9LEvtcusukA/voT6oDE+CjjwmtXK6pXUYYUNUi2KdaePOboo8ehI6UrveitJdNVjJq+bnVz2N
C9x2Jfw7q8gIDa6LB0ICm0NttfG+GBzcy1n27dYRXp5u2tS+J5POIKxRt3ciWvnLLr7ZknpFy0eY
hm/40Dw1iZqXlJzXU3Ua1sMU93M09uZPZHNfFu3x5nW9/TGT7K1VFSDs8VoU/VmefAPyTL9hhpnU
qt5e8c3cWCaxUh+nmpo60U2oZ6hrLAMlvUkbx41k0R329v+YwBiO/tfREKaYCWSKWbetG67mqMti
47+ef3UzjE3boiKvbcXaaEPpPue+62wR3iUbNTXc50jU7qHSyHpY3gVMNJ6CzP9c3mSFYl/LNrl9
5/IFNY3XaQyzraW1vrccmlhpjsxozrfvcXNjZZu1e1zeDNOEW9xyAJvNv+7Pb1/ebaTmHkyQZOvW
sdL91LfuOpRJ/5gKrnEtp2PFS0U4utcpmdguu/FAfTsO5D5Vw+L2FdTaoFWyVr59l9TH6T6p/Pc/
P6PvUggOepXhbmyKJxH08bFKQNYvXzKQoVSRPnMWrf0U6WVyinAOoqPIqkOpEiR+6zoj6n7CW2l7
0GdAYGSKtichR2CdyPW9MW8N87GizZAPVYa2N7v4YDca2FLNcNNLrNb2DusJLOl5YhK2ukJt1ZF7
rVLp3JSqfvhN8CEoCqdLpdONgHVZau6162KmUrNgBEgmPuMojreLfgTeDt7aQqGC9mkJv/8kesHw
AlYta4By47EoxSsIS0S/KFyuVW5W11qvj5n6EMwEdfxKPjgCx7rDmbMv0RJ7GaPmW630L+OsElMN
OJRdMX6PIJPigmOpVfihwVTIMCmWoLYga7wrkJzxDHekW9DtglaVNTXxSSiK7keXgnoWmL+m1D22
imp9g9KRr0XqJ4+B2rlbOD7KNiV0ddM5R4QjNGegCEfMs0K4zKJ+zWcjR662VHNy2qt/tpSu/8ex
P+/mNbObumiexybPX6KML+0B0HKPDkTU0xGu7TrxCgR87ynExjUzlR4Ol+WeazEnNbDutTbVMOxv
qhGi6biUC/gpA7EAOCbi9jr1YXei+fubma/LNFiltv1eCCfzLClZY6XOQVF7KuY59vIbVrBoFRJj
rGwtNau8R/VSvhkBYwgSOVUJPuOweK7wr23bWNe8KFGbx4UgXDj+O+fXv1sO0fwYyVc+YN2Evz87
ano0CYT+geNf6jf5IJVDLqdmHY/VjyIhiPkBhrE1R6j6MIwj6+HPViARSzYofY5LbIbVQs/JqIAd
S5Gv/ZmKqIyTel/UZbol31Gu/hwTkELrTP2su9rYTapwP8qJ7g2ujSx2GRWDobgF7sTwAJB8Ev3i
FONdFdG6Wrb+vKiVGA6K09y+4s9xe80NotzrVah7DVTiNTSZ8LS8uI1QvW5iWu5Qgj03rvSsWtbX
ZUIfdpjFAzDIDCG5fAN3peRvkAHlQ1MUX0lmF29ui2gujNTBK0dEhpTiHS5qVe6s0qlnj1X5wSSG
xFhz8HmEO81boue34xIE9GawMmLRbALf/TfqdvXzspMOb4EVpOc2kBdAPfU1VoZxV0QZKJ3/3IZG
RxNnOZY0Ark5yb/M4anK9VACVxTO65tCDE3KR+dmdJhirclWhVSSXR3Z6atALjtpMv0AI7a2LNdi
GsbtOFUUARdZOVgV51xNw+q2N4vPJZieteIGX91iUlB85oKsw8zV7ZoHsdHtWI5qj0puE887Rt+T
sUlRn8XKNTUj3Lchye/UJte3azlWyJzoyvbuloIDSb2jBvlMjaG+aL7/hguqPVsc81rUnEmalB8S
afLOoKq47ebTK3X12OfkPA41QfSJ8tRn8Qw7sJHaKNVzSCLVoxKriF2Tnr+E9FluG/VQz5d8EUa/
b4PlDkgH+y2BtVhYEG1v5gWS4KlElICj5wW8ZSrbppDiRBaN3FIlDj0arL//lBFqvNJUyGWy6ZvS
khQ3WY3rWZqb7/vUBvmFXWGblZCYAlO2npOU8JgABiVZ2f2aN8LIvm0o4e+N5a2wVzwdynfVf5kd
wNXF9rqUUvAKiUPaUSfxq6zamJ0NunWph9Sty9NV7wI8pKLBL5/0BytVjLc4Cx9aXMWAjFjSN1V0
LIk8aUrbOS+VIGQ3cF2GMFiZaIEuFLK2lQHrYxKwK6NZX++WqJZuFxTpFpcbbANMPEGvJQ/zeWln
W3pAHOZM/MEvgAzi0BINPZLBaDuHoXMxgFLFqKyLJrLk9/Oxo8u0wh9R0MFgYNWQAxziCoYPg2VN
77v5QMjPLba8a6k63pRsNtkSB1PcnnJ2lTqox0yx+kNM91uCE/sYot0ghk+J5/BBtyr3QeoJhgty
lG97/znu9haRIwrmSqPSt8sZUxMn3DJnqSiZcwJdnVRU308tLEG5vXHDPN2106Zu5azNH8xzkZqE
my+70OX3RQ48e3k3c6aYCSNe9MJKdsvfNuh5ehmmcOMPwbSFjWCCJwRoYCOk/ClqFspkyfeYE1el
ZtcveW68p3FlHKI6QljKFWmbU3ro6KHetF7Qa2d786L7ypvCPEIQYKyxwh7lC7C3TVEp2jqT01Ft
2x9mnoYHY04dtV3GlAFR5l2M7EcdyW/EXRskldhG2dDyz5vTb2kVGNBRKbSTVVX5DQ3VKNosUp52
3oWDEW7CLlUe4s55WL5iObSs4UVq/P4GO2qn+3phxy4sZlTEtNP8sjo3GkTjMZ+oETLPALNDCawn
1np5BsKIQOyAZmUVKPr0nBUqk65Eniq36Pytbujqfpk6lLpBl9nHe0/MU9OZ1IsTIl8O0m3kHOlh
eWmB+J5e2QqGEZlqMBbI+Sp4DpedzczUemHdZZ6nkKarTI3gIdMC9ylhwYhkcNjqTmXdo3tb1ZpU
vmGV9r1yGNtjKUul2tyU4blvvtVFdTC1vrwua5p5zxjgfaZGaR0qq4hPtiO6tdVYWHCNFIVqktKB
71z45RQlyM+M7U0Xp9rBCRFfmbX5Dro0+t5ZVUcmCmuAQMv7g6ZEEA7KFLG/6r6VMC8LQXCLKLKL
Rs4gyR3Vr6q2y602VdWhLTL5PDjBa7NU1ZBAAEev2svA0t+bkALumkxbcyLCM+lN+WUp9Td5FWwl
zqyVtOrD8uN70kECEavfwX90TJ3L5NIJ9y0cMzoPkOKp1VMgTmJlXOe1iZbEDYXX1wVDfWQmKxt7
7w81SNe1CAgoyahhFM5U48AeERRNpY4YMTU3CYnbK2BZCh6YOWKP4CLkiyiPvH7QU9pWur4OI9P+
FG2/FrM+fjk+FDBJ8jASDMxYqswEzKnrZvaVnBH0UTxmWiDby5+2vChz7HYUuqdOKbW70ARxXSWT
ch/NIlKhxsZ1pPjN7NlPOMvjxXSpPNWwKIBaNrOOaShfbvZ7M6unY6JAeiiSMCFEAuGS1Wjxo1NX
XrskZ5jTZpmUh0lcPIAbIMeIIVtXnWZnhignb5NyE+q+YcwBQmPIpdebgHWzqCHAb2J0B/XknpYl
+rIoHxuCsIqRTpMyIFybcApZs45bqZrOK42ZyzIrzsNRKneh1PdUDh7krFmknrqxaZt8qzVNWWOL
8xlqo8tEZtBmoI1xNwvEDgFu3NsW+s6cx7Zd7CZXfl8u6xzL5LlENVMpSgU63U1IMFYm8n1MWDXL
XyxZVZzioAFzRnKIFUnlXKh8fEFC06wA7/fwty3yMdYZIZIQUcj9tf0cn//ifskCF7CO1LXd0sug
rhOfpBk/kEv7ulxwqh7a27bPlG2idy5cJd+bozeYrPa/lgwOM0R1kAD7479D3+I3K2dJombUSBLn
0gNNrrOjp+ZaC9v2YLZ189hYJfJ5168vtxZx7Sczor4Y1l2qDl+NtpZSi39EIy5snyjki14hlC2l
M26JqnFeKN+/1hUze4r7RMSKGJJbp2rT1c7b5zIkHZuhNSTtt/cRBZjhPq+yHDCvU66MMnuetGg8
R3Hz+2XqjfEclw3q8Bie5Xw8+M+bo46YCo4cpaHdMoM1pdHcm3VXrbSgPC9dcaMZWIPrRv/YIi0n
+rpC0TMvE9t6THY08xBbzS2hZnJOQcy/KSiq4URy+u8XFU/muo1byoJJ/bkYb9TUIaJFbz9ZJCVK
D8fNITV4cUnk7eTcodv86tw8BwNUOKepEtBNBAFBC8/eKkH7ocorV8NUa1vTzs0XVhMzTmR8Z1Wo
HkppPOpG+7XIipaXsFLLs0iJBJsfUj1N1t8Ec7NC+ILoBy96WvQPemrrd0oIVWJQ/HrdBn66lhNk
d2E61h4tSnhfpRmYR12pD2qUnjHO/f4zM4mEldbGuLVnSRFNNpzBaqXeJQryaT0bf8M3Ah59WvXU
zHB0q9W1dZKK7uxmxbhVZdxuWv2JsMf63GdSu7STll9HNzgtV2tWlg6xCLWyGUzI6YEVxfdUZMn/
4tRXI7X+qESeYefvg9brd6WV9NC4ffUaQ3fp/pNlvlTQfNVXIBMEqMf9oDu2zNH+q2wnc6iSbu3v
Ctsh1G0uTuAeeM1817pX6Rlv3VAx18as/OsGlwhW1SchXBqY8E36rklCga9QV2WuuPshbxm1mNBi
fLcfzOS72zbjygksfRO5uLGm4tHpST9nKtDkxVOkufdNMV4HgXmrgvy1HuoJGVO1trsCvUlW3tUF
ri8zaA8EZ0RrpbNHZD+MSe1ACkV/byqugrWHPmMvKTIOIUojn/QKWn7wqU3PMpJyFbu6DT3N3Wo+
/+JE5QrQG25v02+fUFnNbE0y48bmYdJd4Ym4SrZqyLoq0fcU+OfwXGTqTTuaaBGTfTs4CDj4LfdD
wu91smTrEg6IIgaKeelS3sNi5KvmPsXhtE4a5U0r3GuS5onXDYnY2D1QSTXIfxQWwbztSHMzdPcs
vAgtpNlOUBSEKXtEhJk3LJ3C8clyG2fnZs09NW19yxLj2AOZPMzxk6XMR3g3AJ9U14AK0merpqBP
gjWXTPCZy8vN/JxNEYamov5ekHOzSr61+jfaDbmMk62eA3c1xf3UdpFXkuG9CrAvrjRT5xrxC8XT
xDeSK/YiU9/m84W4AQlM6NJ/U0fWXVRbIMEzbhHm5NXUMQ7C51vNRFytKj2ZatttyQF+HoUqN25R
zQPPV6lBQTbae2nnX3bOCD45KdPmYdXBgN0XTnUM9eibU9lnxDnk8+V81Bi3DSU7xomCMnPqPymb
rWSMtKzORLUdrYmJ2khLsrYIoI1GcaEa8NU3+VsRoeKtrYlafnBnaKm+SXRcXZnoepC06sWtlGNa
u8pJdiPqRAV5eKmpSN67t46FMrJecVRl9tOS3Oq9YXiabX5vc/kUhbkFJUbb4nN8JnlTeqYz/6MM
e0vLTF8FQ65szTR6yqW2Ji7kVdGMgAZcVHKiSw8hwyW2CCIuT3XJWBZPI3r+GC0qE818cN218Glh
o4jQsKRin1Oc6ilNhujc8kirI9ZNDUjoznFAKSi+ARSN4N6R1ZCBVEkzX/KuMtZOZYg1Yb0AiwtM
CILVBYr+8MNSTCSCBvFNoVjRT0WjH/rcu1r0JYtyXyXZcOfLCECuFh71sCa6rCbvu83MDY/jt6qf
PrKsJ0apoj6AQmxjRmD844IIO4ef6UVq+81Iwa6ElAi6aE5ZrroHzWIigKngMTfIHHDq+N1X8q06
OohKo3KkRzZXEb/8DifShDx21aNhiCftfYjM+3aqfjKT6XaVCK6mDXzXFNS+dCP8qmWZrlo4WSu/
QJjdy7o9Nrl1pzqjpCPXHNuR4qM+i2umNJzxCO5at++hwnLKR+WnVk5yzRzoYiFCPEd2e3ZQ7ayA
lBOmIAyPCmmJdW36QdD7j4Y2Lqc9C4B4TAewrJ8KMTXB0DeX0VYiL/ND8LNtccTu8MqD+UEb23Et
IkodmbOBH8AMpvC/uVmNSBfpwYp8yYlrOQ28JsmbTa9GLEVsvNBMtdQmfoupXnhQrJnQWrtYVg9C
pFdF0z8Ue/JZDkavOJyFV4Qt1PC0Eds4G9HxjsaLKNIYiXG8s1uHKVet0CJRbKqw+UsQTcl+wE5f
AOpyNNfaTZV8zSVrEwV3a6AEP7Kwj1nIbpHRH/rMpHZkntoKfpSv5+8I3B5wY8ZoqbKfJG3WGwwG
21Qn8ijxp51s6uTeCN4bX2wmhfzJCZ3BuiDvKnMpNImW1dVkp3cF2IitOhCZDlZy5Yih2tCgeXCb
+h1vSe1VSgK2hKt/Fmdp08vcwgnLn0Y7dTughamXhEShtcXw0wmMyJvqSxhan5xZeM7FKx7r+9JC
XWbCelOVhIGleQLm9sRn2R6R0pteFUwDw0322Wg65wm8XENtPQ2vPb+gHbRrQczs1Y9AwRj+uKmb
8COXMJUH1fhAi+CsXd9/bwIhdxJv51oxKPfVCWJDq1NPZeV6tqny7KEzhK+3tVd0isH8sdxBSEgV
QRF4f5TI6NcjoSO7COPxpALHLpztqMEHcjr0wD4xvwlZPWQU9fCdT1Ufd1vX114NqbeAOvrRw2Db
rNtR2ap2lGxLnMdwrrCIJ3l4lzrqqicQCAbWRCekvEjT1zdjgLEgxV2wykhqlhh8pji5TimF/K6j
s4g4vgsLz7IhCtbttUisPfQe6qMYvnxLdJRgPzUlzzeybwuPICg6NWbo5b3yrMf6uyrDlEjlmJUw
Lia3cpN17ItnbSq7Ve8EMROC/th2zMZHFuFdOXb3gvOGd73/CH04PJYaMB+zMOTpFKIKXz7hCvCd
Ud9G1A5XEimL75ruPem7P4E5Peaq2W/oSJirVIWT19fG5JX2ROqMUT4mfQcOkxAK1is8gPi0kvoK
qlD1nKZITxiCgE7UwV1dS93rxhBjfax82db0mE36pVfxRNAje22VPDueKal+wbW4/D/Czmy5bSXb
tl+ECACJRPNKAuwpUX3zgpBlG33f4+vvAHRi16m6EadeGCJlyyYFZOZaa84xyaeYrki9XHBtX7nQ
uHYACJEiFmpK8BohKtenifg7n/+YOdvEYtJEvMbyI9DVc111qWdKauVRRy3WVxc7dJmOWNs4p5YD
scUmOJK8iytV1SqY6gTW8FmyvnITOU18sQvu9xKB2UZWQeha0oYPjZYL7f6yKtqoFv0HS6VzDSNk
0wsKQfRqaCiCW9IxB0tibZfUNMh8wLJeT7G2WY6a7CcHjk8W4a71A/cgwgFSwtBPJX+tJnrqIj8H
LZ03m2FWmCFHGrTaYrwFuJzyoYCAmaD2GdV+U6IAsFJg9EagkQYalNyniLe8AItRGmXsrPiUALLi
kY/1+ZqV2UfW4dwiALfIGvtBQgfSPvD+1u6gc0isimwbtYOX9NdBJ3JZtankY7JthFL3h7gjPDpQ
E84fw7sY4mSDO9a6JmNzq8bOdh29e6V51bvzGNPYyAPUFQ3qQ0fnaB/0gb2Zalu49NxPiUX8dD4H
UGzNwfFoBybbVonSnb60m+DVeraPtVG1NC7sMksJv2VgWeXFbvAXhHGZGRtiktkJtPRXS0uOKQcR
oaZSfAZ8wJpSPhuRUrK2y25jLkcc34dGYEhKSREKLwmLjT8vYea9eI8a69vIuPTFXKnP43ZoQBpY
SpiwcgWXRC85C5Tib5QBPWlqyQ5HRxJro+8CijyldCo5i9OXl5jkiH2ktSqYCQ/Cf1Dj7lywB3P5
LHT30Eus+GbkUXPsh3JX1jC3Tbtp70dwGObygZeGfIfF1LkW4U8bPY8YTU3TdvDnV4zO+IpSNq+J
u73Xzc/eDk4KXfcL+XF/KGuIwphBMBjOYgrtDGD98tkJl5iaX2OREMFgLhBbx7kRzAyAriHDm3ne
tS2wZYTI1CPMfkQHi2jT9HrBbFxxuMe7t57TeEqs6k4jo21r2X8Ab7ymOWz0Gs6EOxpIXKoWl2OI
IXxUoL4NCWkvgXHUHXE1TOZNQBxIdkJPTbO+ctuOjVYrgfD7Zl7hZ+VInFrP2CaQgyDj3tT79cZs
YhFtyWuqXOittyitsjcTy3lsvXREMdGFK0Dy96hft03P22sxoKgNzgsleAmy4j2ekl3BrzXWW36e
r+2t0N7hqC1xIY7JnkS6G3K0N0PqHBcIbN2qPXY3st/vKB8qKc4KUgTqpQmZsW2QDZn9tmMmVHra
/KaBYZ8XS4NSFBsLPoJLZ+3MgWrA4ZLTE3DrTSCA4XLykDtEy3dDrt1RFAPYUBttPzDyGoQZbewO
j5rD4IcseJb4AOSrhZMIDiYLunIXjOFv08muCkTYXkbqg4Khoq2VEllmt5tVeCYzqSYuE/hfnQVs
M5u4Sv3pt1Hlx4ZbYckR30hyAJCkX5nrPSG+ZStgGMCx0BFRQf5IfFKjHMdJlj4hzjsHfRdtaqvX
abvAJqF3AcmsMw/oLH5BP6xxMYC1JfrIus7Os97AikSxs1WZu9HPUG8dON8RpJzbejKyXkwVakJn
UrtYs7PHCSY3OnRE1i+uxuVGVu3h9zSAKNKo0oa2h+8T6RcLNDOybwZEWK636cMk99aYpJ+NgAIZ
z4DLOfN4hhPUiF3vqqJSb33NnHwhnzCL9WoTd3NQtOYxoY/1aBaBN/UdskEKqzlnt2l6RcPRaXGG
zckH9VG1ND7B59R8GOvvi6Dl34YggHwrf0PB9eRUjrk1FMaGcBszsGgTd3nSA76023MXKm8T0018
wLT9MGsOnJ1D3KVZIZZmknUSTZHtMCZ/mAMtKNPRb05A0IDPWddrtRMuKwK3S+xYJFa+OIb90eTt
O9aArV6WBM3K6MVPqwVfwfvKZfBplvYjQoJqi7AYC3aJw7EvjEuLImWTK/OVQOOQQwkHX0TQMY5a
Jp9Q8ztWE3sHVeIcJs1dVgZco+ohmcD4tGIgmC2E8VjaomViEcKiyZtwl/iU4WgyD2rq21SLle85
HLlyuqz8HpfYg0R2W8139E0yCspSFi9HoixO2+q9ASGyiayBuTDjrEOfj7ciItEQXer4blW/WUjZ
ZDMWrGZxCdqjwp1tD5fBDME09PCkq5BZbp8ASxlrlnN7eG679ialbhy4ED40ht1pb3ttqt6SJZyk
0X7Xc89c3Wl7yDa4bNSMmyLOxqe47R6nHB2+YrJ9duQwaFa1jTR4umr4Csk028yiZDBMnoaRtd1J
Rr5FBAl0pnFGzJYgsG7LBNs79SHRKk5YqRAkdK+zKWvZqagtLeepghdPHreErpzZ32My4MAew/bB
hrRg+MoH/Jl2C++dQ24bHLNS9bRrQjrElr75uJnrDCYjV11KrbFJQoQQyz6eTf6HFS0XrSpVFzTy
OcuBKNIY3wA+Aee2CLP0PN4Dnd80XZu5fWEaHECTBwdSp5AQbTMEiAJkEz+Dk4Wp9BvRiMoFH4mK
KeicIz2YFlKS9lfL5Knsui9AWoxNKXuJ8KnmjTJrO7XOzS0ht3wmOGCPBt3ujR3G1iJLwIRQ/80n
/1sDIeHmmnFD35eeGBtchspkYNtXlufgxSbJTEGknyhegOPxBIeHUbbT/AXeRIFpH0Mfc3QaP9ZK
2HixUd4C/p9mOOq3qILRphUyx8dafycp1ceoqSF5VHInqhYcZTP8ahim9YsFBKyOR5ScoF38F2iF
5XKMD4CtVd+OrnlWCPukYydaymBZk+2N5fgti+jHycB33C6V4BnUl3mwNrGwH8yATAhaeRyBM+UZ
VMzLGBXWVtWnd71quCVkA9isSM8O+UH0aeeHfIrOPQ6XJwyBf0uarGfTYoTgSBjXtdqA543Q+oTB
6DkTKnMBSBgJg3Kna2iekeN/TvqQEV8N9hjmao68ZzfCvTZ1U/WIiZn2vu6fx7F8SJXQQCOhPvcj
XCKbK30jlTFl/Mq4MEjKrR/JP1ioTgBKIieGkTomPs4JfneK8BcDZE7aJCU0uhU+j0F96ptK7Kxy
xLAVu606nJafLkcJuVKeWO4TmlCwBRJAqpvOYQdWGNs3bLay3QVjL7yqaj9t9S9QO7pBA/bHblrQ
YAMn1iSsnV3Mybrqxj94mqFZFEF+asIuoBNq1QDcgU0s3W63ERwi0RvBwG1STigFnI4Z+DHDuumR
wNmSrOweClJs0DXsxhdFT74jmqZJH+Pza4kwYLdAVXLxMzqQcRecKIMsLyPiaOuMwVeKAm+rdzWX
M4Tkasl8dYZ77pSa3bPEtC215zai3smVvak1LzrBg1tF4yaCz/0STomgUFMfgTL8Cvu5AbsS7fO4
ZanWxwChMv0Y7PcbtVf4/StYVC0ZEj+khN6k0AZzqDot1fwycO5AbahOBDUwqG5jdh7HHBaS/PNA
G5cy5NvpwRKNToPbsrYBXtBKd5zvkoxiCvAH+jtMsQNtr2XmeIBo2ZD3RyjnYJLPNIdckPyJxcce
bTW2vAyO9YbpBKJ2duZNYl4o34OtAxTnpGrFmVH2zHGEG8MfxEXt0/FM2rmXyqCC0QZUK/At6P20
37GduYSa3dG1mN14jeiZzGPWyncnm28x8BOvdMR9BWB6M8LgnEmfpffmkOc7wnDA5l0I+15kg0nn
0PkiqeGpsapb6viu4jOkE3Ghbo0BNsrIESLEK+f1hfrd6TB+adaWWzqHHEvy8HNULI9OAF3huUD5
NuBShcDsVkp3mKHybWDcKZ7W90/wHJkfVh1oA87SKJ+gnokm3ttt/D6YU0Y5IkFg+d1X3EDYNrq9
USNpnmBb5DTq6JrovYfFcuDXjT4hHY6+yve3ZBwnG4VT4lCV9wJp/damqXuh/74jfB79Wm2W+N6d
h1nM2pZWb7TBgJryq/4d4pIaR7ZWMK0b+irfvb1ktkQvcTR7Sr5o0hrgWkGOW3Yqw4Pjy01Vc+gi
1S73fGecXWvrJ0G8rU1+O5ETPWsaBKlopJWhjg/M0Tlh2Jzq8TW89PA2T10QQHsmHQJ1TEJYpEVe
4UJyzii5F3nSzN7pZPq8pw4eorx9Iadmr5VVdQl63aIFiatmrH9JfGTgwkwHe9CSU8MWrlmh4RVx
+klyCFYC5wVmSrTRhwpuaEQeUhPVPu8g/j0pMjpDTDtUY/wuMX/tCiVdwCyQZs3wLgBW7QKBiPQe
+FQYdhunr2lzDae+6NIdKNZ8K3AjoT4Mx63GyZSQj9jVqzbHhupwttaMh9ZK2TFkUu+yIfpMa/+j
stqHGIROExW6Z8WvU0JQV5RwWJrmcFfaXXDf59Vl5BNRuHE9eio5xnZ31AtmsKqWkNHbbdUmenFq
LmpbUktmzQJVlcU+MowdvODK1WzlTzZnWNYG/RgJ1j5dkiDgwwDonCDktm+MXZmNoYu6nwNXYf6B
zrNAzoZ3GaJjEYG6aGpzlMesOShO/ma2tQk49RNC7A5aq5xif9rRjPwjx47y06/v/XGqzrANk+1A
yBGNsL0Sp+0OFWC3GW1rIhdxQzxE6g1Jk23HMNkjm+Msob8ldSo32MBxfKbKNoU1cxAVmtc68PTJ
5PTQ8VZblTdmAPdJxWtDCodM7NdIUsk0GpQsckvYECRSIsfHXCY+Kj6sTd/ZS5/6JUltuVVDIyZ8
V5OHutVuwwwaeTTZ0Hqp7dPqjxpFx3yoDrJrlUd/1MZ9bjTenPi027ALkADqibQdT5wCPoJpxPcb
IL+A14ZkiN9hPtPrKomOSCCbwbb+4r97NovxgEWPeExHObNNoHmYQFOU0bHVg8927qi+HPuvWuKW
R9OZd/rvdrQPehKcUsSyxjQOpxkBplkDZbJjI95BOQwnzqZ2Dt9OcFHTI/uudRJ+ECE7mzpjnTfS
yQUd7UBTLIdNq+dkDHd/OrfE+7vvLenvcQcuByYTHG1x6ewB4niEe2RKz13ufxCQHWznIUjcOTdu
hoY0NDSKeeNbo1c2DKRobPwKodNsUTZS6ZXGLrFH/zonPSui0aJJhjxqmDe/FWg7y4BQ1phszIRx
Rh8i65hV/yrt4I3tOByrv32eWm4e0UIoc+IOCkPjyFPQ5fDnxyqhiwExydyNJqd0XaKZMknbqgL2
srrujVtt+t82Y1AkIT3tEypZstTLTWOG1bFkKod6kOnIIFDuG5ybOGiG3/aQ9S5GfIVVrkGmZUxf
SVi2+5a3NZRkLSHgsJLyhY68Tg9tH6lDt0foKVF6IjgGLggzA80aZ/FLFIPc7TMd7QtTM+KkwViZ
TGIHTn6Dn+/Kc57S0e4QJcbM6J4zhlFk93LNUvvuQ/arruEqhg9XoFdtf6k2WbO0iD66hktFK4JD
1IPKLpoF5+UnNwu91oXWAtVRz+nbgtVc1txylvD8SruyquFJjjtqyblkRBi+tCaHlIDIPy7a5Z50
HC+K+gd0qP12mMiNM6f4veRkGaGHOPWatp+LoiUhODkDYDtPCGLUfV1QlovOQPVdJE9mvMvG5Kk2
oHQrbIPmLJiOBe3FrEbjOA9w4MgjIVYjorkKSQR2f7UjzvZVlsFLrG7jeB72Riz+GBk7Xjkd+nY0
duYQMgHwdXRRWCcNJGmGrlceovvHvER4UKHJmiwGSkoSHUq651tshj4gaPhweHu5OCbf9SVwohRO
yLYQ1VlkerxB57M1yb5wRUvd0dOHHZuhOfh2z1BlROSoD311Esi+oolVXS/sg2FXr5M2/SnfqrD3
D72IKbIS3dromI6RqufgZqz6NNeq5bXLkVDNL1pDB3cOUlxgOqKpWdIuKytUqJS95eR7nSNRJSzY
ptY6aeX4ntGF3+hooFXD/rbaO1lH5J3Z1Zcx6t/IQnYFjoTNWJZ7e8xMMHA+E9xReiYBGS6ayr1u
+s9aMx38VjV2QcWkL6mu3YzPAsu6sdF6/1ir+qfiUPrb9gVP/0yjatC2aiVfkqyez9R53yMKzTJK
rY0xDXhiDPLtFjoZdSOfTGqQ9mD+1SPnO+5Y4cC8sc5myp2oaKnmMv+sWgCrNtrjXVR2x7m7IwfF
T5AGq8GOFjhFz/0I2wCQxwhzr5VvSjD97SqGVrHTqu5k9hf8+QNHKQzMVYwEMytfascPXVorn1XB
oBQ9NE1SmcxYKL4UqT+ZEy62WIUQOzbIWpzmqeZG4uSgc1IiVMEduz/S3qWzHb7gTdmCiQ8OpKO+
GRUqyxYiLW+PdoVG/7MPHccNFNRlfWy8JAhS8IK+M2P4KuqqpnECAAB2kpXvZ6B1XbkULNc6zV/M
Bl22Q6opGmrkqdEn0anfSVXvOdK0W8SsM2IW+v/jWEyubt5yUwo3zB6GnNplUEQIWzI7i2I2EOOh
D4tm8+zTk9pmsLiS2t4jac/2manuezOtkfoyNKdVxeyeZchgYNcKY1vlNB8dJ008jpuko3JTgLJl
IGPy9pwMQTrhon1L81hPWYxb5tYRLXwam3W5KPx3QKLne0fMG4qW8BwNABoHfd5FRfi7YUpMTMyy
xEd8yDOt1CBRhacizhHwVs8jw45AZ7ITazqUmLLbZo55aot+8HJGdUpifmVDSU0xG+9KzeWk2Vw0
KA8tdnMOPEnuBrr+rfSavWzVL8Uyw0BbR6SvXsUHyt3j2IhgT4I9g7uSFv7gfGgTDcRMz6qbjdHR
LZY9JyrbnSWUL92CAamLv7nxJRL6m/oAepLi4slEJqNgqmX/7xiKq/WZ+BHGRYx/9p1ZPwHUr0Ce
qp7ws/5QB+euTJMjGiHanEot6eDbBX/N/00kDXOCJrjW6t2ojB25ONYine35/fBBSLNrdlPWPreq
gl1X6bi1CETLzC+fO9KbEuNxJndnw4EG2o0WbMPGfrbmX0Vl/2JabV4d4wvQWrAkETyasYDcjyqf
2F8G9NmmUk1QxgT4+q5jAsrk+iTyxAZY7IhiS4GJHdLWpz002L21OABtPHdbg8NgMrcp2UDFicbz
Q9VaMYoK9VXtlD/lMimtEjxplCIpYZpMb1ASWK6iKJcapXs9tYJ21xJNNdafuhD9pbCM6qm6I2lX
nmvLzKCWNaZntvRVJPgnUOK+2KpjmH/YfvSQIzr8W8TGhp6HvPuhp0Cls4nNJpMiyIZfVoX7PMQ9
HI7imNBavQ6LZXl1MDs2N5OoYoYilkmknIaikANGkbjJZL/roDfRWlKp4TXE+YIyu14V/nUy7iD1
mx5iZxKmmtZFLlRAJqNihX9ZATZW8ru4XnCMaXewTNk8EpUW7h3Ym9ufp2qKhSZDEz3kAPbAtqiH
ovSVhcajX/71le2nH6baoIVY7Fl5Pwd39I7uVDrKi/QUxURAiNZZa/TpmgYUH+TZhVvLmnYjFFuv
b5fbRR/F2zTmBPcCkL2QByXebOy/poRlnKEF29clU9oKxwqnIV2/KgpKxmgoUUmMujgQ6KheM1SH
Ha9cczuKTgzMDEaDKEBX1m9i3tMUE+iLLEYYSdvm+6oc7uvSGak70UZCnch3vTDqY8oq51q6Qyqv
Gg331O3F/WQgBBuWUIn1G7qJ9y/BM3AbswkdvF8/W4mc7xKJPAFZMkjE9d9RsDRcseQq3qDV4n6a
kff+oLSZvOnnkMNdxSWLZyxaKCzRzzPaXLzB5W/GDGyU2IYJ7vuD59tKurMWQcfKy06bl//5fGGA
HXOIm1f6jX9WPiYmtp9nqwh91aT7ffoaVTO8eiaB38SdkOyZyc8yVF5/fszQZvpXJjCvatr8q4yl
WABh6lOH1AK3i91cILLnZ4SE3kSKfUrVxOiR2OE1CMDEYbcXXQMjWZXvAt3I6lFOLA1PWjhYl1rP
xD2qaGpexfa9Kg4QZmvB7xoC00M+GjELOu7wlW6/vN4l4tZM6htGTcdbcd+yH9odWAz/B/ctas7A
g0g+8k7T7hWDEMuoDHS4//RXCFSZDhIQxaJ9Ty5z2Y9Mk5fnmV9SaYqAC7OX/aWlbXfXN1N9s/yW
mt6JTn5P7zICouOtfBEk8Nk+UoaHKu4uwah/qgt5YjZGjbDxQW67Ki62q7c/cLLMK/s6363U+dlQ
M+pV/a00h49mleSrY8aM2gnnc1Api5QWvbjQ+UlWY5xyVYsvSo9cPE+k4v0o/GuyI2/g+TcR5trf
k2Cqp4uVUUBuSEMq0FXEWXJiC4yI8bNP0+JYgUrNWoGfjo++2q3c+NkC/cUYFaD1gpFv43gfwhdr
lBATpVMXDF0XT25sLlqRmaOFUkh/BzBKnGieqlfEuqE3T6V8tXXOVNk0XURkOAymkZHbHslc8S2e
MMKjuVKWXj9boS+D6RgHhrsiZWjWnFXVac86xMZ9khfLHTwCg5Lc6UqD+pOhXIClWHIKbnNG3ap6
qCfkYSO5sWMTDOG2r9BicQguvdjSU0/0Vu4Ozmhv0Q4HdzIswyuKl8aV1WyTN5/7blkS7JwU4ReL
RQHawxz3FBxoE1Ilu0kFMp4FgHBenq0vZZP4k/ci20z0m1w7QhNMHsarogucV3iZTmWdmqQEzP1z
oaI7lT75l84oYWK1Q1jvoa4tkAxdvOH5Cndt6Nf7aHmKmh7s3Wgl+2SYl0Id3XUg4nsdisVttouG
mBTkdOGCYtemtN+VDbqinzVO/PMc1QzvWIWFWs6Jty5fmqkXR9PCdFU2dXX5+eiH2hnPesG4bZHo
xkpJlcII/9olKTs57AN79V0krZ0fgqH5u64oVoLI2QJstcMDrW5SINdE8EQJbW2ELdd26LvT0PQ7
4hQ4jWgdFnct5hOfu/bZB2qOM+P+56OYIn5k3zHvIY7+hE2Ar2LL2dbEAh9a1pF7IIrNgqaat2JA
s/PzGkY3l/+lsy9GZh5Z49T3aLaEZ5HKxwibA0xL6NA3+gcSfaPpU6jvFhV/G5OqXsg2/u0Yv1fz
kBnO3zC0qtfEAdMyLGSsCHXjdhVui1F+6FHd3623dxfaHxIw8rZ1TCqpqcCOYpJAfgTWiKl+uUMJ
4H0YmxJ8Eofom1WRu+e8Ei+m3VZ4H2psF2micvxZ9Ichmh7oqw+ZQJvoDoVu4l9sURnUWnY3haG5
peWYfU/paYrURUTSTsfV1tTmtnkqzfn2Q08OFVs5tiZVIU6b+egEMN/aMuqfuO4O6yVmLzbAoqgM
+q5cYqmKFmvyqbt3ih38clJt/hJ1+aT7ffOMvkFiE5XSW1+P7uKybL9ijAmekurTsZgY1oCqqY9y
Ke0dIxAne5gaZoCamtInGi7/gbpBEmduOjEM9Bi0PbsWWhstnn7WQqq77lG1P4CMQNoPoLr0AaS6
cXjOe8hWNh0JN2/98TIENh1hDkKHf8FTakS76N/GTRxq4S6Gq/upIJJYgGPej73CbjWBvD2u7+CA
eqGhGTQg+m89mJxjNZXqHkGX+ZDXVUIbSaa/itBhEN53D0PUiU1sBNG2RBt1aX3ffMX4t1moam8/
24KM2MZ8UMb0WspmX2eYLcaQZLB/4pKavv82QhNH2vrSRMWBoqrT7x2kLl5j2NpDj01ds3L5NC8P
PmAPDga5dWp6Zs8j/f5yrNvHFWjQOfGljdm+12cjNeAlpleUV8+zoV2cBKwndFvs/oi870Taa9fO
72nkL99I5nhfiki8qczp9s1sZIdIUZLX5W+uf2D9m2TppNeQUNFhHKPH3lKuq/FUaQz1GMOZcpXK
EW81Gh23x3eh4LpzW2paAdczMe70DullFJXL3L4z7jQ9Qm/Lme0wh/q1WzxVIqHOsaJF3zjV/RW/
u9zWk2O+knJ+qLX0UrB2POK5rB/LdL6sC6JVp9ZxqJXMtWkHeFXH/z2skQ8yQ/PvWN+VJwgNB1mW
E/VoPRygTxDGtFhHQM8Aoq7r4GoboFGqMH+uWubzaZfVl1q0+XM6NZ2Xc+HuhKNmzzmfwDliBAAc
/5MBIyEU2iifyonTPnDjh355Fqqc6paeqDE7DUrrrnifgivJrdVHnjQEDNdD5YXDUH1oqvqRV2Q/
DTR77pTcOa3OItifL3pfq69jJ4U3s0j70v8KqxLx3+I3bJY1rwA9UCui3qEsKu9lkXaunhflm2NY
X2ThGn+r19yQ/V8p8medWfcbyTu6qwpnuBbU3mepZsLTEBJ7Py6/n8PbFJpk0KjRXU2vdJGjz89+
bEMIs/z+Vybr/dyEeM6mtPQiPay/wf7sVJ9c1QVphNXN2M1tOe/WZaQfzW4Tmop6ZcZSMN+HfCD0
sPMEIoHd6hmWy9NKqUjScOh9oXQITg4dDHwiAOUcI5nfs5QUlMSQDNCd2DIgTWqXdRsxaHo3Sf3z
ZH0lT2go/rwPnSzNbWLGBKUGfewFhR+769P1QZWKdsIrOBziIhjPeGVTvHeXYokyn9fc+r4joGte
Tx9CHTiRxuxbzDrf9cm2GcaV6bUuy/RC4+/Dj83P8R/btzUlCbl2oYoOgKLzX9/AlZiQ4YJsYfyu
MBKjGkHisR1GI6F6CUJvbOz7n1VXpBVK82KO74LGNFyTsuqtasO3pDX8P2C2tgtr+wQNQdJbXqh5
fuEcjTpLXztH26+csPV1y7GP6YyPhimPfKr7mKleQPvtXwQp09hD5SYekNiHidVya+h+dAO0oh01
yTGk8FN7O3WLAm+WXQCdejqbVJTPjsUke1ALMN6p0T84rfm3EyaneBNbAQqmfDiv1Py6V+TJnn1m
dwsMzy4NvApTtyRX09Oic9irAOjWHEAnM/L/wgxy/hMZZEM/EyawIFVgFccG/u/IoForC4WQ5OxI
15OT+iCNhvZ4FN0HuPV3+T9f2bRef14DteU6xly/hJwInCD2X0jezu8Z4KBlDGX2MAWZ2eyKDF3W
YPvnmUrKM+ax3uhmYhGwsLyIWlI7kg9By9seb0pf3VSmkucfn2OHGNdTjcpw6T+RbQTxan7Vhtu4
RND060OazBx40WtVmXO/vp5Mk7iaofNp8y8/WYWW7IxexYFd+MW5NoW9i7U8e8TkDfI8ejWk40OL
soizWb5iCpFvwWhRHCG5dJP2EFQie14fogaVZlBb9WV9qvuq6UpCOAhNbzGSCODRKg/rV3qovVbY
Pq+92r0l6iDveqPXXxgqvQ0ostEtA9bITFZEbbaara1ioTRk+1APBNe2A0Mws3krMJXsNK3BJLw8
+GlkQLtVecdW8tx1+vsP4cfCk4xWBQc2iTSMjuo59f8LpUcz/p0DaWMStgzVUsGZ2zqzdkP7j+sj
1tSaTSCnQ9YuRvGMzIVvrSDiZfXslSNHk55cOrJ64wUmEibPPybSwmCAVwzWk4xmBUIrTUyt1fJd
XvfaPQC7ECgWO8xAg9cbkxb+3hy8ZoNWHbpO/ioi6ng3XIAA62tOZP+ySuWvtjY6frzQOWsLKpti
uMBuSJd2zvqw8sOpEzYN2qdHGIfvxmhpd6Kn+d6GLbrFxYWHbe9ZKMqE4QzrYdqiVpChDR43J0lK
C0tr3+qZvedEh8kuUR9WXzKprGxCSvYeaixPAWNuV2mwh615tFlCcxVWUevphlY+OtYuX6tDtiJm
5u0Vweyro5TI5zNqUJ3J/NqCWrtPU9nlBzqF0jggRIQawkfp+8ov0yJBOfGnC9FlJBNHOeR5O0Vo
EnIDXtYH1E4x6fI2JvXQpyE3oacgJKmsk0v+z0PIhspHG3k/HtO5Ur7EqHE+1ofmPjAt5ZKOgbsm
8JEkjA0aaQRKFKmrC/hM9o9VoTq3vP/FEAQrQ1mH5GmgC2lbmzm1kt0lVePswtKcNpF01HMeYJ+w
evEGg6s5qQ2jk3J5WitEy6K7IzGFsGLoceRVhcy4L3KOX35O9T/rELfca1/08F3p5f7UvmsBvDoy
wYefg6Z5ojs0751Jz27r98blz2OBcjba0AfXSKXL9s83w7E7Q4aPL+sflQDbtv83fU3Y3An/YuMu
d4ptOaqwNd1gHZXqcif9L5wVzePEFKPaHh2FVDTTKrHfrNTBPs4R/qBIuSMLYa8v9ejozM4DrV9M
2eb8Mh9EO2PRxdPwHBCfSQYp9mkfp8TQpPNDx3+DRkdqHBfMxdKyT29WqQWuH1TNu1HVL1lOALwa
v3T+DBvWP673jbo0KNavzGH24BwN7pDoyCo0q/zwk4cKafL//RFYC7Hw3z4CG9O/0CwV0QFIL2PZ
bP7XR0CVHRoEZY7HUhuuTq/J18LSxlNdiX5blYV8NTEK7oK6DnfW8l1sfZFL3nuPCZfvqqNNa5v5
w5WjE0QJaaRHOemfq/feFCEz7tT56EeQBj0+AMQymrP9F0jArpDtpaNCouDSK0kr83/ui2CRyqOO
eUtmjbgS5rvLE2oL7Ix8IUrJZwzSCdk48zlI1PdVOCM14eL9krJxQ40MLpqzIRKXTLuIfiIprtZN
irKYmGjg1ZoWPhgFgvOqm5aD5HIOY0MK9yRp4rEGob7rlzH+CmZOnMi8gJv4bhZoMxR4To+1VHCd
N+1xrnyGQ764Wx9UczZ+vpK2/V/WdvH/8deoQemiOmz/gnel/8cFS0NdJ8UADYAYlCVTk6aFrxif
ahaF205k2ZMKa3JH0IRDB0opT2rISF/N9zl0xgdW63m3wlHKBSi3PqRd8yejcV0qnd8etW6w9oNK
W8tBJvcTK6nEyjnPUvt3NGvkg21V0GhUpyilK4hV06Zu07c8oR0VZeB+c2Cn/+W8A8X9P65RnLr8
ZrhDLcFJ3/nP2xTFSa8L7NonbZLaMenF9DgtELmFksQBcDgQ47Bg2JhWonp8jVvZHKokc31wLh+A
qD6CpPkY0Un9Wr4IypY0rhS/6rp4kiME//j/8XVey40jyxb9IkTAm1d6T3lKekG0hQcK3nz9XSj2
nZ7pE9EvPAClPiNRQCErc++1syJcZTiC4Tq1RL3OIN6iN4eT4pVMabP6ODSJe9U1xLLEggMWK1Vn
a+QoFVVkM0+Wb4hdqanTrmmHYRHlJmIVjXDLmYgW6QwK8gG5ZMF/C0SKLm6ipS3TOa59SmO3uIWW
tsoR57/A/9qMqkAa5lneW6H8iGfT++RaD4S+EDRTmsFzHNYIhef1prZu+B96WsC9sa+g3W8I4DFg
AJfRe5Kyjae3dSJwSdvgbmov7RB/6lkyAJIoXQrFDPMY3qk7X1DrCUz2hi8E6Vl7sjysl0E5op7F
zFXox4LrMVy0ylOCHDmMNPUdAXmzUzt/6Y2vsYa8nW8bIdhazAnRRENYCrQnkD3DqlUZirQ1+KP7
FTW5NP0n258eZjhZoCrjezhQNFq59lToZfDmCPdR9uboiKhx+iP2J7hDlp1eLAR1cyMGCWoHTgIw
79JDMn1dyv6kfKlzHC6xXf/aUMkWXaWG09oqbLTChhU/KKP1IXf1HfmROz9scOUMU74d0HEv7bIZ
azaDZO9k88NYLb8ybbT2ozeID/hw69yHJhEAn74AsPv3UT916XJ0Sm0h13HZbXZU2Hp/X7Ih+f15
PzhzxoFGyLFBP5uJ03/X7IFxea8Q93nkm4p9FTnTU9eEa9VJCKlkzrBhgi4/JED8r2o85TczAtCW
d+Ot7husvuMpM0h+kft8dLjZ3PaiMe9O6XbstWkZzDVGqavcEyMqiXtkiAlaUZnshuG7Pn7alnYN
ey176Ue1ODpd/CRU//mPks6Hv4TXtCYUtGn0Yos9StnoBMAtGfDmD8P8EiTW0exdvqXDCY8ahWeo
xFIIjz+XF9G0IFRv4cwY/dbFydPQIfbZ4G3cUHwJmBuBAOr8oz+Z/tEM9P2YkkaE2ETb89TNEOzm
ffRI9EL4HMX5g+HTk8sH6ysjcp9JRkMPnavKX0SGDVAmT0mSIReyNQ1MIywAQ+R/x0XCRHsOWyHg
ZHxk+Uh0v+WRpKHmkUQT3Z3qg1xOpiJSjhNmft8ywBmqXRhsEkVT1nl6IPVVeQoLxqgoMi7ERncv
TuiFR2q2YRUJw78VAjjenN5Ssf1bBDojKYQe0Sl3qEd8IhggmTJ6lC9+TlPSs+wjUstVjsFrqxQo
IZtgXRMw8oh2/0JqiPI2ZR7725BUA/z1wU1T1HiLrN5d+00bPuEe+lJMwyacV6pGwfTTIMwfM199
awiKjPre3rcyEFPB87qWV0ZeudZ6mu+HAOvwLgNtNM0l0hSjP/j7xW7+WZ8gGgTSgPMQ2pzmOOof
mxk9i1xCsjAVVoOXvkRjtohaQbcm1spzmpn659Dwm2ltmTwXFIubcrCck1tH4aZHWbimyULPuuno
zJPt9yErD1vZ46forv5cacq6o04U6mc1ZTNtFodCgFRrQlj6G5vCeJBN4xyPVp4EL0qQRN/kARxI
1OjpE54K4ixAhD/QCLJ2ZAfou6YW/g/Dbt8Zl1UEUoj6MRyJFvr7h2P/WQ54AM5Mw7NZBPhfRCL/
XQhay2WjDl3nWGjeLhfNe943cL2GSUVBgpEcX+58ntcQTZRWBfQR4GKx2+atycIWj3hkLmSjP2D4
fWwgQdxPwfK091PN3WqqrX0akYrOxMappxqiYdrZEe5uxuoXyvJNEpvVzZ+16Ersl9uALv+vnRHT
ARsVLrWXhzh9IwlFrhV0D+ZDt+6NCi9s4P+IcpUNfpa/Z3PHLw4d45IOhrWPK9pkraF963QTm1nH
flT0sfIlRfolZg5awj8Mhe8dvZHeQa4836fjlaBYc+FogDIybpifwg3Kp2rrAXr6+19A1+eP+N/1
s4clg2efyijaU3VV/+P6jIWWF02lBKfR5MdL4x6yrOOmJOCqdD+SFJvrzKPm831TXMHkV4sAe82j
M4K+ZiSO+kOeSeBOwB4QtZN6lH8UJHR7t0jyxwps9CGO8A32PERlIzT3khOQrSM24+KLUIjpaGkq
tKNxUnwY0r1PhiK4vvaFAIhkDX0UeJWrMmsRxlqUevTReLR/gzH7NnkEpbiKoKWjtM6ByU26LLNa
WSFyC7Dp/X9vVnZp9TbNkAg2B1uHux03Jd/sD5FCFdhru9BgWcNsvZeZyYQVupsmFtCp57V7GqZd
ZpThIw71ne8bwyMdQJ3yySXN8R49g/CRTzNlAt2aUAzqL2Hi29/jiUzTnBwt3dVpsVoxahlBYuTR
7zIsxZb31MMIX2sOOP2w7dN9YTfKSsKCFAtcmJOYj3qHE63WjVeeqNtkaMxH2arNQhPutlhGeLj0
3hBPjgrvBWJTuXaFFn7da0ZUf/R5QBt8jB13h6yGyZyEQSo9ajcnjNd0dLsFiA4m5T0PgbpuFs4M
rC3z0dgGJQJOJS+9Rd2gLtegtrxWbrsf6EESDYfnk0s33ztjC8xc1/wnmz34orH4B97oou1SZveU
MXju1mWMuy9R4D6MjgkoZsZ+TROePXc49gof1ICJZSG/IXGf7iVZl/jDUi0KqHmR90TemHLP9ZOR
foAKEfUjJd0JTQVf41jaGY3TRqbiWUxwTLYaX7y6TvDiOvVTRYx7NExincQtoBssNc8YcagKTW41
WR41af9QWaNYDqrC0xpizFZE7rTXgkm5GEycAP9GD3ZuIwRHGA0dfLz8XoVz2AfLuspVhj1tsgmw
k11/H7kE5Xh6danB0FI5qzX2fr/dM0g1NyZ1eG9Xa4Af9H+yxLgFRvDdnpLxWlZa9+qy77OM9AU3
1UEOl5WaZVljf7jWyFkQGT0u1U8P9Sw40TtLYADG8y/7gLmFgrqykZzSKd3QDigArvDSKSqKIuTX
i9/vySOzQt49g5o1RSnODBpGtHWpTf77LPj5+/rzPx0Mlh9X9VSCzsnV8nhQ/vcJIFy7piSbvOOg
Mv8jDtB69mymk0aG7kzWd/I9p9EWnrNHz5TcJy1y3NKYTrlLVPPXCEZY1otWuogTHBzgRxmxnlaG
ehqsV1e4+v0d0TjvrQ9qxZ4Z8PSQTsEEraDpU2U9Dkm5cfsJtGKkolCetxTlvNccBbyOCcTItqMh
vhsdTUOZ9ffP4n/64nwW1Aieaxu2TT/D/WMpTkZiqoTh+EfazY9jDjlWdUWzlzxmzSEOsNSaV4p3
k9VSZSg+c5oH5rT4hEZo60XuLGEu0ZSzSnevpta0q8dYQMKC3jrY+oJEAvHuVKxjToBZFIsWbrjI
Gq7x6EQbjRnIFcJ0jA2Z94JMi9C+48l1HDCdLDtjnWfPrp95jPnUXd0KcdNcrosJRh34h0R/Aq0M
dCnJiuYoGYDhpK+RsirkQGT5mUbSIhzcn7IBKCOTqnhKsa4V8TbHffvQRXZ8oT2DBzEJH+Rb8sUE
ULt2rL5Y/X5PfksKUxC9NamI8z9XBblyvdee7ZatqpY4w2eSuBRPcZNcETqpV+bBoEPR4jbM3r5B
fDqxG8xvam2Nmwavv4qE5j6guk+p5mdHrGfvnjuoez1u0z1nn4lhQliOnB9dTRg4yAO92w6J6i4E
7da1VVbKWYnKw98vDoqS/zyoSUdyTaSYiBA9W7W4POZa6l+NLkjDOK+nKt45GdyGxqnq08gSHjmN
czbwsp+1+UUeyfcG0wvhUiwkFljxrY8uM7qLfGxAaPioijI+pl68Q/FpP08xCaBu1Q1bNJ/Wc5lr
NTkYyMZ7s1RX979r6FIGTY2Laj0A9z1whOo/Z04xeOuiDv7/yM1giVQdhj1c2LCu2w/M7+PaYZ51
HAGYTERKHHHvTec+R5k9Zzj1qs9QcD6iHTAtuOwIYSeFg06HtVXsuri1EyZ5vfVHEjoBVyPDW9hN
mL12BWZzJ6UJ22L8Hn2UQrmJUkif836ntOl2Jt67deBmr2rXWV/ngz5xvd3kC8ZsyARrJmxcuYF4
iMX0jWxB5QRgPF4Czkl3Nr7fDYr+8dNT34uxjz7i1Eghmsx5xRmyPWx6z65JBoChZ873wbIQG1vu
yyAlgl6cHWsFeTXTZTyMgzCOhJ6/SjGlNRo4OzWbpJy5tW0hAx+LSL+xDdxHkzO8hnpcEk/LWCo1
kJf//XIy/udqckzLoWHKymtp+v9kbemBpuiWCujXmC5wxOrPqfNCFNFVf4l9LZneAEFy7k3Fg1Kg
1zEHU5xNEmGOZdMbmwwRz3PtYVKd7NpYG6U2/BKxZmTHqgoCxHk4ohde1OMkYevs561Zb5B71fjO
kvwhp6jYCJWeUK3Z0alxmSZB/i1XckzdOE20qsg1PGB0RV/VxERafvz9M9CceUH9d+1LEgSTAU2n
e8wDSLX+uKVEbneZx1qzC+xS3whfR89fea+yL/fP2Z0HyUd00KMB7WcMLsShMV56JoC4glUrQ65M
TPpZfmeZUVE0tQrYUBLKlU4HXTva59wqrqGZgfGjD+EmI2VV7ZiXCA3XSzpkOyOoxneCP43FfUtu
5M6MtomAXwW28iSPknkDLo9oCj8G8zoMumRLw/vRZlsny9ZgFpmpuVjlJAgitRBi53kW95/IP71g
bC5yGlDa4lPOB4xQ1V/nM6seGB+1UbdSnHFaV2rgvQ1D92LKC7v3jqlp4XbKUwKTDBOXqD9D8EM1
fWzDTuz6nmoWkywOUeRS+gKRvnlpxh6iSamFu3TuL+cTgxUj7mezBWbHtfx5OxedZRS/ApQtjn5C
cHEzOsO7RatqSdiJftRLvGAWtxyukbBVmOHxUg+T/qY69SZrm2OljmDV2E2joM3Cs9QdyBewe0Bt
XDLFc1swchtc7yCV05YCwFUENGOS5FtSptkWOSpi7JZ2OLzpGrWPalSLIUpvyViGrykQ7i0WrnLX
OyJcz9sIgIIGzWl595pmEB8AyfQLg8Jp10VmgQ0hwpLYmeoFTnj1YpnqNgGA9HwXi8adcpEPGSmO
awdaPwLqEunYGyWO+kNeC7pV8sgnEI2O2TFw6mlj0MDZSp2KjvfMj/OJLYGanwQTM0CT6Fcq7P8k
W2OUSTFH/tZdGQWeq/uldReX1G7eP4epuvenrv108wSBYhF1D1mroMcpCn83l8OIlYs99Gx/k49p
dlF6z9sETr+9T87+fkcSgTunnP77lrSR16iGiYtIJ2hONf+IE5pqRzENtk1bvcW06DlevIgJjNp4
XcAueX5xBxev5+9zky4VD7wv7FW/llFsvCqJm14yuNJRaDtXRkbiI3HNZGcF9tdcH2FuKaCQLaix
S7M22efILptbasep6BJIOi0NvdDtnlu1fJaRaCVO6qHiqi2UyD9BYdKultW4CPYT5FGR/8Ao33mE
cHDnzNK+9tcFuuIxo6PvWCZDoaRDdheor4QIvBFWXtyz5HOESCt9Pr1LRkGWrdzav87A5T3mNzT+
tRe+Fip1En1G/8f4Fe1dslK1Wn+sNGejGXr1BWNCvTRjL3207DbcWSAP7HwErfdP2KOpmy43k9Ft
5HslHDlsdaZJqrOzohOhPcn+1z9n8qeZz2w10Z6k6vyfr0k4Oq27BdGvrHzDzIxUNOAuYwQ0zw3J
4KL6fhp6uD0hRu1L2OEpmXS8ubpXhZinpeqjaT2F0dPchDOFbr/rU3Po/Mz+3obmmz1nYLa6YyGf
Suf+LbOCsmW3bFXdF/7le4+LfDHGKbElClzoPO/SU6AMPwvLdx/tMTgNMASWEhovXzK10JeT1uF0
qsuOzSeVmx2EpJlroXO2rJiRgQ2noSzq+tEpQWncW/060KeVnbIvHmnJswdjy5AhvQUOWfQxqj1t
HczkJ6kVdQItOIYM7yOK1bOstBwjvrgGBptAh1ZFukj50irtWmL3rbEujqGBDAFnFWE1cwtZyR7r
MutPimte4rsFwjY/SMXTHkZs++vWGEgZz7LoDUYZqgWs3fd/GESjunXl6jcpyh41y86bdb2B+Hq/
53kENbSjG2rVzhlfkS++iEZRNgNNxxWxdx7J847dHSs9p5UeiGDkTpj/RO4WUXE9wDgvFigMsSvP
EMD8Z22nHu11IG2jlG+D2vC3KPGVe6tbt2/3/7DV57APwqTDAi94Xs3lpg3F9UCLzFhURbuqK60/
mKnTE+aY/wTOh2FtzFxCge696aIdFuOYDg+JUN5kgGTo+sNOj7oIHqAC2aomgYN0TSjYs7VXosJH
v40flbiE7snfR02Jrbz3UuGLYRMJLrGbhKgJSv8N5Ee5z1OsBEMUbOUP6Dpat6xMtkqyHp7ote9x
KIU6XUQjK/MHcqF+vfB4e8kDpkp6CBC/c9WRnTK2+MkLo5fcY9FVRq19vOfe9d1HURXZo+a45cEi
aWMD9RPtvV+AXxUQgQJryG5FS/O8sC3v6Nf6h6yLFThWG8vo9YVlB1a90WIFxfyYQaLwSGige2Fe
rCb/9SJ0BsRwX9u4PhZB0vxrz+xa3bEjSHihdlV5JHARPU/japec/DKc6LA3F6EX/JANvBQ1y0pz
Mn3rleTEgDSx15ZPlObvJr6aTt/HtsSO2hK0MvhRs7VNUtl4vz61ZG2/lAFwQtrx2VaeOsJydnnh
4Fy0hLOsWjPfypKl/Lx/RPB8Xt1SzU5J2kcneGTKOrEKAwtNDhZswsF6n/Uiaateq5thNcZrNjnP
XtsHaxH04saIkZSt8V0bVTrr8/pfUY7J2wEj67SoooGUi/nuEAOCjXsIZqo5Rg0GporXYF6gt7kt
aSo6vaCAHEY/6cOXqiLW1DbtcCufM0gBjHlS1oKqLNxlw/h1TTxweBaOa5zo2ASzRKttxPH+iyEW
u9ZzCkRaYtSxtPx+FibNagji6a1ogZAGwjzUZQg+wzBjcljmGku+uPMRQjEVG3NLH8ZwInSB7Dni
Zz8lmNYk93FhGw1KBHRD9QdmnHRVpWF1KmKAzZHqbwnBRPEnBUJJQgurZga3MUxtLWtAGVCNCPUH
rcBpZ3FJ7hHKaZfCC03u87Z/6xr/Z0nS1/mutptxt/JzLqJoY+mT8xKMQXIU4YihA5f2nGWLpC1X
31OPzMN56GlXzQ9bXr9JwSVeBSzuKciZT56kzzTLr2kQmlc79rqj0yZiTVaaNTPpif8LjHtOgyLU
m1qU1ZtlXkOnqQEMM24CyPumVeWrCb9ymc+NkSSvb4TsJPQ9bYZTPDABS3G+7toswtWt2jvVLspt
52jOa4R9A0OJ+kKv27pUdndTS/qmdLiJv0IhySzqG6bLYh/q5hYrlf7qCAfasjIM+54fsW67/KFR
Q/uIS+mzayJGXPNLqU0GI2pQhR8s0PCNtGIpkwv0MhLPo3VfqtSqQqtUtC0Wf1KcDKfClVEl1rlG
vL6XF6oyX63k1tWnIXts9Do7hwWlUT3XO3RoszM7cnL0UE0v0tRgnEP8wVp62ryEDJ/U1tACch0Y
ui1b+BjpHDO4v3hN8tVs8/pAwnTIM7MZSA9Q6if5AvBWDEm4TaHQ8bjzqkfSd8Q1TnNGGSNn82hI
p0e6ul923Zzy3rrlPU/ZhOiyL9iEMjmfKx0kHbtJSeqtZ1DpeH2ev/QoyC6ggEgjQbZSdNzkmWuO
B4/HgcyKrexCnDInolXgBOKm+q4NfRVCUWw4Jwow7yEgE5YgntQkYoojxjfZyhMssH4NPzkV7GsQ
5FtoS5TiZCjdjxztYALb400z636VZmB6gC71DOZLbyM/bzvuSkyderWRz1QhcDoyo8PB1oWPalUW
699HamVou/ujakJdQ7/efom1KDxn80csXwKvekcIUJ1bddy1SFe/uTMmt7XbLyKNUSdAw9hGcRYd
HG7hS5xBwPOjcqBZXEbLkCe0Fvr9QyQz+NrR2yDoZYOH+79YBlW0iryxf9AwPjwPIwwoZ+SO6jXt
IWwGb6/OamR5+/mZsSUaBKaNYnQz0gz5P7UPTAHduA04p7Zsshg8hjotfDxthxDm4wFDOrVW3RqP
QfgdNmD5YrcfchMpT6Lq05rU7wViFtgN7Oxpwdknm8GbnZb6+V7tTdpP7n+xiJOSAjWEyg8v8dfK
i52LmAjmHWtZXnmNUp5DhmYlsItv5XTtx8b53uOko3s4EtYmx/GaVouj10OyL83oUWZ6w0YfN45m
DCt52oJl391Xqt4EEKVh8sycBMFRadzsHkxJ5r4ZRFheagvVKFRxc0jLk2JX9hOAW4Qps0qjBURe
ha44wUlwnrKmuL/v5a7Dz4z0XGtHzPh8fqVSLnvdzl/JarFo2+dfyYXlycEc6KENuk+1ju03V9WC
tV+rGibrNjmAQweHo2wc33GeqoIpAGS94duoDMR9Fe2LHeFAHi2cqnhfi6WVje4nMLMFHqN172bF
i5q06oNRJG9MXYwbYcIUWLb56lPFbej5lytpGY68rN0182muxB0/txLtpKCgYnuiNDRuR31l6UN6
lsKhPAC3IiJCmeUpYLN26TdjRY1G/mgUxLdQjUgs8QxnO6SB8Ybt/TB0ENTUgd04vLbqkX2Tuy6Q
uGPXM3lQVI6/xG5N5syQdEfQBv6CsqsGaum0RwJLWWcavZm/wrk5KmRutjfMf/2RFQbuyXxty8s/
0DHsj6K3DsMsidANEFrG/C3yqyJI2wdWUQrp6lUoZv3AAM97FcOtntuGRE+ml5FRLQSrMLtGlvWj
zZx0a88IuHtwiRt8+GHuPYSBZz8y06Uzh0eFZ9Cf32WOoF7iCX3HYNo0RRPLuU7/HBW9+uu930dB
CPyRNe3X9xU+UU9GyB/FMPItTDgIJUCQEWCz7xFEadwsrbu1dLrpWRu0NUrYiTRDU6jqdf6udLhn
t7kiHvGoAQ/LipvqcjEOHXvHYfzGu+25xAN4YaJ1C3rH3pnSAJfyy4DJgGoh472jlBqnzm2y9ebl
Xa7qBNJqaOBf49Jzj24iKtaV7EXeEaVPZ45GOuMkIcwjwg6AnHODNLBIVUiEmG/5MlgPIK4ondCa
xGqWPg4dQbPySL4Xzu9N83vyCBDDJgh9bQ6UMW7WgFU0GNzsIE8bvTwguQHmMgTVKvam+hrOLzbb
oI2fhoTqwks+amZ4uId6QaZcuWMHOUafCoYhXvjcEptyuq/RI4gqOIrdc5bZ3bNRDmhV7PEEBgvz
ndnas8vTXsovjuDTVqMyGjALqK6CMIsZyr0bgJO+CnN0lhNJ9pem7toj4YHQogtiBVKhadvWnOqV
Uan1Q5aWKc3P0eRCZjab5AmqS39Ir52TBGsL7tkL0taKxzYgeVWPHg2HZBRkAvD7Z/eVkr6bqRd9
2Pm1n41MTZuMm2DS+RUTy3yGseId7RTggYkgQQmhPvrTL76AHnZQY1ut2k1WRUqBSs4DQtZlHCXG
I6yRn1Xu9mc8XcaG5bxc6GZpnKYuQB9HAlWJpaWfN+RVR/ehLVVzq9Y+25S4jtcpXeA5xDt/kC+t
Ja596tNKGpvNfd8qRO/+2sCBkNAWuRN9ujzsDuk//6onNmo1mdFK1hVhx0ChcKY5Vmr24MTzeRyC
aylm6KeKtvqrHo389y33NmY9t0ySl+BsmLUEBKwv4AfD+YyL6j3s3Z6dlOu8AkTF40LCpqEN2bF3
x/DWgwxi3lp+WGyMdlMcuWsFt+/yHmRsoDbcV0r9IKPk43keWU3+E8iLAa73l3gWltHKwLINHHon
R1nyvRSnz2Iw9Pxq0LHGGwWCmuWFTAz5uJoAFeC6Bu+IXdU6anN7Carsc49E/S0Nhit31ZMc+Vta
IbZaXPcbKGDxmmTV9GAhVrHA8L17tmds+tx0dqRPhK95Zj76DX+dKdfZMaAIuxSxQhE1lzas2kQe
FPXBn1zlSmXO40nhAi7PFGWCRyaEEQIb1zKCbSKSBjxfnJ7xUqEQcCuFkAygLklgUYsBClmoapZc
uTOjJx5dr04vyg+6Htq67ugFwZiJ7glpbThugQ5XL2JWMQBBxgraZy+yXmCwWlzns4Y0xUNde+ra
GpGbTlUTfPGj+jF2e/1nCwWb+9AOFyV8SkUf/e+eJj6wqrUffIQo3Xq7gG7PBTgvA2mItbfz0OIM
vk7IpWZ2X7ucsQ1SB/ZgmYfqMWK7OTplCHkc0rXCXIoeUbRvmQ1stI7dXoYl6hGPZLCdUiM+Km5L
D2bE450auOTcrnG2bHxOnYjGT8fE/pUmtX6IMDQcuM5mSgyPbNBS+TsoMAoVo2tvXfd19s3uk95R
T/io05MOpmUhtYGlaZ21ggKkMkYT+jwBZzXYMZSstMnSATZknQ07NvrAkLx9YDX6j/8ehKFz8nu4
AIoy7ya1rDmTyQSsP4ijA/Ecnzb/CWC2bfPkN35zEXm+N9yy2+oG1SCmjfogdH4/BK71+2SnO0qL
9FuGYGsRKixqRBuvyeRqt0PYtuegV9vtNB+F83vySL4XoF9cqYrgpsW6t/KreaUanYOUz1vWuVR8
fkXRPIAiqZ7wpz+Etdad4wLxq3zcaIZ6Ub24P42GOz1k1s2Oiw6VXmA9uyWhPdZU9J+dYV9dL0Ug
VEJWdsHnLth4Phtt7a9cML7Y3aqM7FQfXfRc6M+2pwudU1oI1mZoWdjHVkuPVYUngIm4cdMZUbAk
EAIYd8aTZ2TRSbYc+It76zZkgNdDolr4eiT2RCQg8Sc0hUZm/6+dUV0oxcY2RQckL92Uoq2/SR3J
HBFtteZHA7TuDVPPD+Ktx6WbDwCq5/YhjrD4itR66xJdIAOloy7/Otjt8OZNTYI0qGnPJsKDe+78
CMIpycgXiwoYrfI2alwc45WN2MQQ3YuFi/0Ziz/keavOntj82ofMHcE/5ID4dOtmzEHIevIxq3V2
zhgS3zFvmXlbeHH6QfpDsivYgSwRaEV7m9g3HFBpqqcnw5kOsEryPTP6DpaoF9EphCTpKeLSi6Q9
10yGVxALfnaR1qPYVHUoYfSnWWxaYloSmrLz0SSPSGbY3nsX8+BkEbaNSghBbf7MhyZiIBwUT06H
tlE2Tv2pFksedfnBAda8s1JB4zIovA0o/um+9XQbXQA7biMM8sjdtRHVw/0RH2qusWOzgKab7prO
o6+l3ljUjPDXDsva8zyVlB9l4dXciIn4YcEifJUSp6HCKqTP0nw//qzdSjuZfgUUv3QhX+DbCmHV
LkInFcsi6sN9gPL7KI9gAcA/sKZ1wxAPg+IO8Jz/oiclWDczAes65FUSEv10b++kcXMIaugXpT6S
karWwaYGXbrJ1N5bxDYskb4J3WMWkUOd+CL9CjjfTxXtq1nlHY9Moz95EMKuXg8Q9f4F1eGCNEvY
M622SgwMzolaibWIGn8ht7VxzkyPcIuDznTqTMX2Hgw1jIik+FnY4o+DIa12saf4J7PNvEUzZyWb
VUl0uWsnK09V0RxnPFbOXWVv7ZyECEi1+HERmEmVmYal4FjF1jEw3ZywCaKd5Z5jcsIeDbU1reRp
arjBc4CbubbSCq1qKT5ypPHVYrSdgbZ5jsJz1uYasYkDaz5lr6wdNPKGlvK9GAHVQnaw9DxsjqS5
QI6Rijd1VJ1lEH/Ky+MuenM7Mz/WlOtsgJnUu9mDmFSGkg5S+FWG6Sw2XfpSk2WQEs2LP1vka9G6
Rzb9KLriYWVgxF86Y/OrTOm4aA73W9VIGmMB7BZANht/hJK/uiyWjxHVN+HGOjGTVRsxI+1Heh9V
RJBoZIOmuTc/KPcG4TknDAiK7z2ruRa8QEoYF33R0PcDL/ESFXNW5dw9kV9lgB1d00Q5OQaC4CCs
Hxtf0/Zgs0kks6cIBaeIVgjosLvn8VsYFMolKpMRpkr6TrSi9zyV8bSHnJxsMvaRnxbkd1qWYltY
prsN2NUfSvqwi98doZJ592rmwC1cn7RX5Jn9zXDEseZJ+aZJNWSpgT+LRHGUy5ubjwfiA9JPPhCT
R1U47tkWXOWVIkCirw09He/3sJT1OUF8KjtLh1bv9ltK5QmLQ6Lt7mp4oRgXXUFy6c8a1EgfNlFH
bIO8f7uiVmdCobN0wZOthqahl4JeBEp+JT4b3d9kegCPS3EKNKV2z/+L19Hr8HTazTXJYLepP0c4
Si73gkqEGji32dhfCRGvVQ+JBNmyeGJDsGHseVwwNOsBC9OeMiV8m9+fadV6oTg3hIP52uoaFjRd
uX+tZSS8pCgEi85iwQebARFIhjN6QuKt6p6tYGQ+2EZv/vRbe+EjAfk+pk3NVFkhy6OGH3n/qTXH
WE6Mm66Sf6WNOp3EFLm3J5KCcbPyErmUFYVON16Bt/1hDjZK+Ei8kkbdngQzh6VfgCuMA+9JCcB7
x5b5Ne/rPw/KAuMM/srJdkgosYgNiBlSV5RlYMb178qQfy36wnjXLTBJkzY2z4Q1lWtcUO0x95Vd
nmGTxbOEuy5V0m3Obw34yvx1FMzvRfNX//y+rPd2PCxfYyqvjQ9bHxiLX6M37cNXovdgooW1+lGo
4iNUS+N75mh47YYoQsqIojiFTNibwSnOlG5j2RRSg6ez6SvZczpR1eyoLqxdyFzqAQ5ruyQux/yS
k7sYDHH7gyr8s6xGwsREPGyplf1rX0Esks1HvR/209jmtN/pRcZl1y4jUULHcIYnMCAkIoBc/hbB
mmhmBb2iiPf5xHBTAWLHy15Kn7FobUHF1eOBLXXRZjs7YasUhrPQQ9O/6ApNkBCHgAiTRxwf1kcJ
BWaJdKF6ahJbbFJ2NSJ4KbX2tXWb6ctkGwo5eXl4HXmgXxyvJbO8c6cvtT9eu5YASifLGOSx77+i
aaqvuZKOFh/hN0S3hKhk+UlvJmZKZZHSBFDx5VgGRPFuxLSpDGaz6Nzcx0jqlo+/2FoBRr25RcxU
wDuLSDvKM0k9oQw8k6lxbIsc5T4N1teuc5OTprrxU9GyYQwyPGcENUJ2CH/6DMevRgJjRR8ryGUW
mGm3Vj4MAwIW85vmaPjFS4r47UjzXl04s6o51/6PsPNobhvrou1/eXNUIYfBmzBTjKJkSdYE5Ygc
L/KvfwuX7k9ud73uCQ1Qsi0RwA3n7L229kltU7hsbVztO5IRVpR0kLZ1JZt3pvc6yvWDO7dp5akB
RNwRFnGgs8Ksm7Vm8igW+uyuKTzghdUmb8T8qczfIr+QUJekV5q+DVMHB0T09k7YhbuSgiT4nOMy
oM5x0Lp96ffes9WzDXCIrDjK5rkxn0bTjUpFeZCOzK41MLqZRgSin0p36rbi4IBzQEGVn2rWBzNb
cDrYo0dNF/vOq9FPxdrO2U9Z6SEaDcgxBXk9K6jcMR7Vdk92tn3QGrCVeTajMnlCD/IldWr7fsTl
L5BvZ+QaIFmvFlNnaIeqE38dqjw2Cxzf/KJ+/pBlendymNHWYeQrz2NILiIG/+K7BiJZb7vvPc79
F6cNbqMTYkaxE7Gs4gbCAVbKDfCaGFJH1iEXAeYixbuZkWkHp9RpmM/FC5wwQIwqzLfyhqGSvWwS
wtXlnRPmIz5On/6bglhVygyijAlSLwxO5zZf5IAZG/KWpG5KiqxjmifSWvy96Ft3nUSt8W4Utz7i
s2sM5XPiZXtZUZYvJERMy07Pve29ymxlwaXu0n2dirUW5MWtDEL1Jjy43LMiCq+4eiuJaZVXU1H9
bFNnKrl5Svco9+kwZAGCodzf5DYrjlzAUcsjjU51qhfoE9jW5nZcvikB3Wulj4ydlnrwmagEG0rY
/YxRVcuo8FbLbhH0pc/6QDcLHaC21zscmm6xZ8UePplz/YrUgksTDHsp35AvqlKAUy2DaNvUxu5X
D3NC5tJRLMRLGcwj6OCdkg5A7Zgl/s2yyZOw2oY4rKiaIzCCH9ir4DWX4/tAjWCt1e2Fgcy4F40t
g3yhUie0hmSncdNp0F7kLItJnB1nWTzmXJTjGFMVkAKA/52ygfJ3aauPyxoEyTHs8n5V6YMCBLU/
ucgKlSGMnyX2bz7rvSZ+dlNMBHJGhpj9uaNSuS8icggl366eWAO5lU1cO7UwbK/sal3oMMhMpx8Q
3JqblcT2qUN4qvZIAQpmgHUk5RNO4W/Sgo1GaozRRn6vfOFi7Ps6LiETU1TMkTpQiQQLIixtb1Js
RNjGWWLl41UIu15loV1BhazOkpqhZvZ4Dqv+ekdq9Hm8KVyMq8ynsKOiv6BqdUuBqwlaZwVwX/7U
8v8enamZN2LoR5K6P93H1CAFOeZpGnAQUFjsuJgsAmxDW4+5FeFzGT0FKBwz5jfvvTND7L2034jG
q+G8VO2xGo6pg2hoHuCjuUoVYf7V2RcRGOacE5Q67bzc7Ro1O3QOEKCkZmWoB0b+mQYfRUymK0QS
u84R1QmiTLPisgHpceoeejpGM4lBiEJsD3qf1CvBFvYOuqO0QMFSRwsqnxW6kcQS9gUKbHbyMWsy
KteY3IOEXyZlTr4SQIItSqCF81yxdTwnXusYeO5gxQgw56mwtTfKwcjw74SYCeCWXIfRwgsf2ECT
dFeY3VWJ+2H9cTSKuL8GeKjWI2FUHlaTX1rTJDyjTlIPcVpgJZSZO1QR7x5TO6qrhW22xZWdeXem
JAdLsKpCm00BjLyqb6Zt7vhkn2SNtqrUNnsPmo4HmVoaZnQcLm7n3KbMJ3/WVbOdmMRTFyn+wWXV
uTS7saE0Xh3TLGBVFzgU713lLe2Nb4REhpqVXT/QY2nvEVdBpHIe9f6un/Pqc528+nE+UkxmFJAx
5Uqeyi/Ibxm7ptmzggoPxMH8+mb51bmsef8H7t/XQrTBWkCdIBCPGJjIl4jDcF9Q1IMzzKWI+45N
HfvVdmf5BT1Aag476pGYf+aetznaGzWaglugFj3o1dkWC2MHBI9zBX7Unn+bQnlLKW96nTQ/oqBi
HSP6N7OziZ0THpKwDN6jghl8gxnsSQ7I8GKtR9XAQPMX1TLqoUhqXhqvu67odwbZM3dmY9qpT3dz
UdZQ++gD8XOYqy5me7XSbvqueWYPJoR8BvkjNmPxmgC7I36MelpH8+QVnCCUBS4IvGJzDJwTnjMy
tuHZrfvMbdFeROVrb3KvR9RrT9Z8SiWAbUU2rUXsTFu7VcWunkt2ndGln3S3fZH4wnByv/VghU6d
IY7yytLMrTck0tFe1ok9Xsg3VRJINQGxAoJHfvWoR/PYZ9EpHruD50fZj4AkY57w7Ifwm0PCRbvr
0dC4orMOkYgnPSr4unrplDa/glqMX6rsUf7cQzm8OF2N/UcLbvLCuVmgXnoICnRxdSDbtf4QlyTc
wcH1Ts1IZTKMrGxteYnzpjWImOY6ccqjxkItOyhxWD4paMnJZqXHnicEfyhgiV5z8rWCfCWcrtvL
/1mNKVG79MGwPQ8vxsjqOYlvVFl/qL0KhWquGfspG2TWZvEpcPP2ueqBWk2l9sjj/jyUffggcZly
Di6rMHpwexYZcmCJyIjvO9DW95Fd07vZJU4KiD3b83q8QNu447d68ltPf8UrbJ9cxF8EtPGz4plw
VnUYzW43dRegZngqrOGnXHXOS8ysQXKPhqbbjnRoIH/qiK/nmTdU2vgwCQTGtFu0lRUN+XZ01fox
hBQi5zB5ZjN/kZ2jn2CykQLhjMHKsqg0Jm7yVVW15Keb0nlGW7bwFONaxz4FSlyKKPI8iKYey0a3
gfBm9PSbJcTXhqxPuPxX8rqa+zcMWRWxeafx/M9vgAZEQ5uAgj++SSEsNU2b//+/8tc3yJ9DGBlE
NTckxo6lXE+lGGhxTbSaqZPEroWz3FudnswWtef8fkz0wDozcmMfk5f02iZQ7uf3nZjuDNbiYktT
uFkOBalgWKa8xwGDvrwjo2gSvya+goZLj+yNreO8TxwKgiKTuvo8qQplU8QSx8QhMdwbbe1gAgZd
BiS/HinMysuuWMRjS2K0PJ1UOmYWQXOkNWSXJEUAVrNM/jpgvANkZ+AXMSl6A/oetcC/L+7AC43b
vMx+nWapRzh903wZ55g6GxcfGhVA8dBlu8+q671GbTj8wPKxrHxKpYuMpk5SsZiKxuHdaBXjIBzy
Q0aLSZLMOvc0upHPbhhdaG5l3munWqeysurvWuu8qmnsffIaTWyw3VAm4WG8JBGd08RCbzOkAFar
ARN91br5DYd5T8a6kxxDhIqH0Bdiy4dhXdskOdY5KBh5O4PpF5UzvWtht/O95vjbns+xeZ6dXBxV
SONWaTYvRjuUD0COixW7YHFuJjZZsqVkVIStsnsJDui1krUkQc45ORW8KACU5brLneHUGvxDidey
3Y+ieIXUnuyPOA1f5BFb/eDXETtuVv/EItfs3pUJGW+IxPcOLpywpje6Kb7rHRJcryryl6nPlgCJ
39W+oIiL4ro7YWSPlWKdznUXXDfbSkCQaiv3Kl+E564kmNk1+uKSEbdFkD0hswPVOTm/OEqvsCdy
v6qjBhFPftVms6BY6PCb6VR5CYjU+V6ZKKMqAN9fo8knTozbhA0SzEg3Sy/mAOIT+2j5JWuGlS10
mEks+BYOVvLnwEhI+kBHRNRTsQ4slLVoSvhNUsDPhCaN6iarQPdLsXCDNX8vTy26gUulNaZtNpRP
0pqm4oFcqCw4VqMbsP+uR8jVllPfB0LbLqOHqTV+nVoO4UEp8AmYbMoXJU6SR9XiB1ZGmEdpMaN+
DIr+aMlsBLHFSU4dU6H4DwQ9tUs5cheCHmliEWI211pDT//m0r47yV0XrIrPxbSC147VI/O1kzmO
OVop5DGlShgYKtZ2UeeTtS/ZZGFeUuuNOlCtvf9QPmITHMvGfXWoZmF3iP5+SoQrZphCrIMyjN7z
AMGDEk/hr6PCOzELdY90OKtVFvjdxfJibddbZb5vcp1C7VwXM1EQxOTMXRO9JIbTm968SYd7P28O
CiuG0ss6YgzwCsCVXv+7bQFwyd9dCw7rcstzHANXnumA1/wDawStgVjhVtEJHZmvA3x6koRaGN2L
1AubsxnYC5Q3brFGQBSuzJ40hiYasquRC2OTZNziXQC5Q8PzQPiOlxztpkqODgvlY85KHdAqe4Wh
Hc/ggPu97bJR1h1RPDbzEtMZLRUL3ICOfO6DyLpqU/P/tH2ZrXMAKKcS5K5st3Fz+hjxEKA7qP+K
9ir9DbUP3srNeopnhJ+t8XKLDT3njmaOFeydeXp1sZjvAiujzR4Wj9gd9G8oDj8OCuHUG1EkAKRj
L34AJwfElj3jS1w2A4NbXtMim2lcWUJNPsjd/cgE/VKBwkMfTYoNgpR6azSa9QDpvNlYtDQ/Yef7
7o4kYRaiytaqkzbbIHA6WKmk0ZuI+WwUEms3NZqtOt+3TexB8Kz9ZitbBpVhfKmdotg1WfUD8pG5
we5VZKvQUQi075MDVSj7+PFSUGcC30zb+uM9edRo40UkBKoYOkXWwoXYbs4OIh2kyLYfGRJyF40j
otLmFa/Ii0SC+uhgDcQ7JDw62s5iSSotgtzY1ZzgpD6lmfhcKjQ5HLQYbyTIs+9m+GlzglB6YXrH
AqzknvA7+xD0WX8S8MlUtqyLHmg7FkRye6RrQxBt/CBP5cMbCBO9dT7ZmHnbHxj12NclnzQq0Vgr
8KNUTfO5J/nxzv2WNil/VpfmJjl8zqgpG0sj7LTGC72/V+3qIrnR0ViWiKOv8q3WokhVWQI5rV9q
X1Kye146u/1pp1r6M0U9k1DC7imkTg6GlDrE1CaZhxHlplOSkhWGGAZwIxXivGOURBzar3TbJUon
LPdsT0IAV7F7n58jBQK1blB6k78uUYTVfz3AfxK6eIANB/6FbfG7OaZl/GFDB7rSNEoSOoc2G+1t
IXtCI1nVKxxMBAWO8S6324jmXWx3yRW0CvYK7LbrHLb3M7XmdHj0jOFHTNgY1WUt2Nl2pT5HlfGc
WN6CIRAB5SCWbK6HzQc9Lqq0eOUl0XudIh+QJBf5RSf0rfP8l8KJGLV7v5DgwnIv20RwEcuFjULh
0CA3fY572tiU6rDswXcrusDZB4EFT7SlluUySVtgRPxyTTGItLSycK7EijnoWxYl2RhX+Y49TM6V
Buqrjtb84eOtOFKR2tjDMsjVnETO0S7P92ej1o9GWT2IPt+D8qBQ9D/VkTwiBH1zb7NgTV9JmUww
pMWlPgTEFlMAdvSvjdObyamyws9ZCbDmAy9JSGaxmWgfI5ANiDOZb3zpF5/6nt/GUPun2NaDPY8b
pDK0f3TgwSg3VgjRs7aRI7fJW5jilqpr5cs4RHQDAPXnw/QTpeE2mA9G3lFoq52z0RlBVVDgsOCG
Z0Irz7LSge6mWt3r4qrdXj5YxLRgDeIc+sXHW9aUP0aGbTx2RUbGk++051rXwnNus26WKyf/bE7V
Ldc8ui8UdG6IVuEKwxRQrZAyOXlh/g4WDhos7ct94dBOJIHZmeotZI3H8ar6eDcd0SSw1nWMSpLh
VRanCzslH2sWoaId6Jb/Mbs5f/cKQ5m0dc124abxBwLqf/BYPQefienZe8Wws6UKXSRbqU2JoKmi
warm4LBqzwqP0n8S9bWCzRdujPSkpH2SnHUNQW85l2bSV2l9MrR4mKvp8ToKUtJ9DVWscTfino9p
SeYTARdgtPyvU+iyjWKfXqg3D83nocLUABa4J5AP9JZ8UdW+Jo2reQkMBBXO4PXfyG6R5BUpGnbH
SLCSBlGpW7V36ZqdyyB6KQ3du8h3Am+Idlk/pzWXzrUKpnM/BwMEdLgXUZkHF8cl7xbSorqMOhhI
ut+TrzGX2KTyiyWVySRiHOLRS99oh9HKJo/lflS61kbTmumqJaqxmag9PNDtSC+pRUCg7138OAro
fwzmxdRZzpjNKm6nT5nXNI+Nl1WPLCRfRhuVEVYFNO510E0L4XjZomHrtW3rwTnZauqeCuB560Qa
t0VWlwRtZv4xj+JjLsW4CEboIZrRcQzsI5Wd8KludfPiZKjrqFSpkMMqFXQIVgDvPHXjizwj5GLv
s/Rd4aVoX6ZCHID0hF8HxSaRCbrZOerAnJiTdZThKyBtkqMSatDn5LnVVM+/GDCmVp2VYsw2OdS9
y+g9j1VlomGLkrXc64We+NqaAC1tVYmuQcPQp08KmvsI2BB9hRAVZ9MBDFKSAxSKYNulZjCv69g4
hE6wDbHU7CKAAcnQ2d97RfupDL7/7Kj9s0/s49KnG7VjzhWvGIw3U9+IL6ZQKGx61nTAPV2i+GZP
p/j1FxPYKrKDVLsYU/AtmrKT2njdkXTx/phq1bDHJb5TGYmOWQwPDT+Nyav8npZipmWIz1XkP+Rj
VHxyarN/iBJuYt8kavW+Hv73p/OffDHVhSqpEnChAkzW9D8Msy3eSdWw/ephyIfXkesLcpVLvcpp
LiM1BFQjDXexrjyioWHgza0nJVYRSVXql8h5pA3pbNRkUIlf9s1z1sWDT+CeHyPt/ZuKgYgToGmY
z7eQasj9SaL8c6XGZx0Hxw/biiGCQMJGlvc8aUFMWCNFRi/EcJ14w7s8C9v3e4KIhaLHwQt6p6Jr
xcbpEQz8+wdj/bEmtz2YuIbBzO56qqsSJMSa/TdehgSsUKWY8fbGIQmB1jVA5D7JIxdl+Hlqnbmg
qFnPTWWxg0hxEhpaaD+nDT03OHjjSptP6XDlB4zsEFOK1n6eihCfUpOd5F914qFZFonW6Jd7/FeB
l2urotTu8854q9qRcLzZej6/yEUj4ph027MORcXU0DRz0WEF2nCYrNZf9oGjfs6spFgAh7UuzO3a
tQZEBbun1D6nEb0KdLCwCmRd3EfQ99qj2JAGWdIqUQpUkXgyinz8j4/TcP6+xeHjxKFuQvJDVW6a
+p9bnD6kVRmWY/FQhsY1DiFlMmPorwEDCUUBsm6KCUeaw0OxCFnd7SSgR75I8FafEkZpzNj/mtlR
0mHkS4/u7WSXbUO+VG3T9jCJy9VsZRO33fhgZ+atUIaJPV60dqSRIHQysqVKgzJE5U7TNWfhvA3x
vK7q2Qz1cSrrTBTji/+aD7V/fBQaxnTuKIvQGAtT7B/4Sr0uR1stRXpoyEC6L2xdt7FXSQeyoAgc
GBny8lhxnb3WFNNFp5kvdaN+LhEYsmgnUrzH43HqPdxHpto9dWrDrOcoO8QhtJnQmZ2IroWIQWzo
Zwt/Sht3+ctQMo/O6TKVQUs2vElnAiwAKIozOwEah3fAcUYwDepoFp2j/0RGaLJFk+/BUvesnZO0
D7HUxVHCH3eBqTw3g7YKKHx/CS1MFJM1us9GrE4bR4mzVZa1OAYDF1uYyKUkI3xSfWckmNT71k92
tDIouD8NKkFg7ACnJ5xXdO6r1w+7TdjSjp2dcxWymjTqxHXUi1U0/xppFcfLpHP5fLr8MRkclWG+
tVdS5977hns2ppOohu39ygdx6J3qCZNvnm/1wKtOEqCAaesLLLOMdEz8IMi5SOam14voKaxgrtTN
qQ0aMqE6l6ZHFbWHMWJAzjU3/NrWeDXznZeqyreA6R2J7TvqqPAolWEEVicXB6nzYIjzXbhopEFz
IvssvwxjdJAScdcu/BvKsb0s/4+VIOE2G8xbmhbr+1P67+MadL5/PIm6rc8UYfJPGOT+JPYBvmDF
3+nRw33fERETSbaDWmA11ZdUesTFk6t+x7202dAtkPhG30trHbSt870LISINVWWzBauHvT2D3ixU
QTtriHdFbawxCInHerapqpqRHQNbvVapwKcSPBNV6pz1NC6QONT2CjSku7yvkLnkGXKIyb9GTbQM
Zpta6aKLuZdDFJvmxweQFiLXXMGsqFj7/s5MQpRQ5lBiWZXFk9GIkOZVxL1LaL7cN+ouuyg3zHDO
C4skM0x2rnr6BWat9jXLFrEhPNQ6NEVsoz1BhCXRApZP+GzUp9hDOu3lvrI2JpQXjV9fKSRqcI4F
QtJPDtXzE+U4pOxIUoGlEo8pP8ugtvA1c6tv2OqJi3xx3+8fPf/mtJ7UeAO0KnobiizdJiBId4jh
7U9TH7OUwkDtpQNRYVa3oGncNgvaafXRoclLLvLsrwcMjTMFMHXKbmdt5tlwkr4MDx9hv2qbHCOi
ClUrCMvVH3ZgbTACGvOzHdjsilXS1yXyEKWtCb72ynWVDQ9G6z4196Fkzp2sfPIo7xvKdPDZUcv6
qqmneNDm/8RODu5sNHZ6zYHPHW0r3r7qSv2j1iyNJS66elI9SLs1kAVLn106qICBZkUdnPb3Msmi
dU896XyXJJgJQc4EwrbLqa06UtXnFDnaPJStZLc/qupwnfqTf5Av41j5ZJl4v07ptlSLrE79bWKg
khSD1u6lWUQWs+R7OFHafdM47w3rkL02aObFdzSKvuP0jDzfvFDqtjBlcDTplsBLjptSnhJ2YPAU
MCSv9LDHTf2/j55k+maLrmt7lxzywF3b2LK3YFCKcWPlGMKbKOhXktds2HG/tkv4WdMcNIeOt1vU
ToOJY07lJOUxg/ZTPMdYRhMjPxrwho9j6qpHVPca0Iq+WcR1ZR+GEDXSMATJlTw6jYUYhXKNbCdc
d3NNUTQ8U2a7EKo+rkpl2v/7sOL8ySi3bEslkUW1bCyfuivn/9+WS01dC0NR1WI7xIO6k2x1kiCJ
OFND7LMzA0+kurWzHaX87FU6foWWaLIGS8OlLvgp21YHpNon3426Cu+AUBSg+jXSdpmnFgBtEphh
yiAexchazBvJ15vSJD/ZSkmQ/byxmLxuXYm0enMmO9i2dngiHcM6TZ7mrWh26I/B4HireD4qMIvY
dZHjSlHFl3j40faj/X5Xn+pTbj+zZV3UcwBoa9bFQ9M2xwBe17NGXXo1GKj47DkcKUyHs2oTcwd5
OFsYo/9FD+rxradesImJ3dsCxAmWMELye7Cd2cGYs3N1W6pIdbLKXstVhqIgf5KnuWtVhzE3SI9y
9EvEGP4omuxRqrfki9sq7aYoQRTLU3z5yn8Us9y5VlWkY0Agyvf/+39cmyup67ozU634eGDO/33h
W4eDofq2X2zv42PhQlSTQ1miTsoDgkO8YJkrQIMMHeLMvjkVbvTXUdGTL/Tp4+sfR/I7g8G6IWbU
X7oBH7lCvJ7WFvWybFP/5LdDx8ATYoefewOpr71pCkJlS8EjKYLoIHE5pUkuI5Ecw1mDgcQY7gxL
nQ6K2lkqXGgzwKMehEetZJpBjulyK4EjShCSoXuYY1Nydv9a4GIvlqpGy6B6LolRWRqzh0mTl6Zr
TVCS2pchJ0eS6AD3lGomSEQ1D3dIGesrJSt/qWfIkUhufJPO0STBGdtOVbozQRas7yu4kH7i3Vha
ZNk+1QGEKTFDeq8X9k4piaWeLHrXRN/mhx4ZxVrMlj2TsLYaB5pi5uMnxYz2EHbzt39/Xq0/F6GU
KQkV0AkVgF0GYn3++m/Pa5alvq146rSFtuMg5smoFs6LqiBqb8IkwP2uop+oEDQAPjZVg1ZSG/Tp
RuMpX9iMYV4eK3vADUTBSVqX0wfIlaKGvVBAp093g1vFbvipwPXriO55nF/qIQV+UMRneZYFDzGr
3kfaBs4lNJyf5I85t3y0nzGUWg/07cJdjv9BYUp4wDM97f84IkBXRbzidQsg2eFSNpzu0iI7N3B3
IOucFZ0kfEQ8NjnaYovMQbuyjJ2q+1BSKAlhjfStTvwHcdGw//kRk8XFaEjAoOvA+P+Dx1lXKr5/
1B5bjxrDmdV1SEEocF+wdBTnLi2tFSghF4SJWpwjY1uowHpbsmvSpa63GnnVQ7mXuvkmxfITCPhx
n5JeVXbCUVz2kcpaMt9qLIz7nNyE0KMRKvrS+GSGPrzNPoXh5LbWuJhNIyw+9Ei1drqJ/wQPSLIx
KMouK6e1EBWV1U5XS6zUs2EhEDUpRSgH1piejQ2YWhgfs4ByYNjY6EGprQERFOtuHIqVnHdJKPg1
5X7MxcK1q0VnlgQe2z2x3IGNFUMGseU4Ro6/HWYt1Gue/OVQ4ywMAtYCgaXCZ59hpM6IXWJulIo2
OTMTFm9D6QRrir/e0fPQ6LoFnWNJ0BItkg45Spg54mnUUbcYotADogCqW0VJSo0kjKLzKnbd4E+k
lWbmWtJY5Cl7FnMda8LHMxpUOzJg8iuMJKCerLXW0qrqW2VyvKP5cmK3tn6aThffTm/SdpQKe7yU
Xn6jzTQu6ak5oOQ9ItVtHWREQRSMHzHw1Tqr08FsT1qVkapKV5T4GEgUhCXRu5zdVelAaS2Im+0f
X5RW6Y+/1RN1bSOvf0yH+qXMLerERRjT71FrTFSxvqOj5hx+P0LgMtEd9xf33yFFO8MzG2m40Fv1
yEA+0YxFMru+RztpklQXd7Z1VDDFbPWqCPdmI4InUKIv93JMgxE1ntvquI6/WGNR3KLOM4/ToKvL
OvcqzKnzhSxaGjdDOA6nSUMoXkTugFBv1iCExa8jhJb70Mr3pICKrRXEbHF1X2yN+WiY3xO4lkYC
rjbydszdDsPYUA0HMYzcMlQJg8RTVwHV4ltRjRyhI7zTcwQ8QjRwgKYXbWOqx9i1+l1Ev9MMrOex
m9QbjKF4Ywx9fghiA1174tYrPyNVKysnb3sME69/r1wMTHQLFnLrKF9ix36n/tAsSLleC1bYZ1FM
L/osAmbxNm0QNF2yUm8Rp5FSPldJi7+dxXbVPqLf3lnxsMiCPvhkgh8+RD64cjkvCRS5S+XdVbx8
l8l2Fz0RwBXz+VjpbF7JvRkMcl1bEiJVX9mEfZjgc4zhIZawQZm2oK0BbdtT4W3W94tWmwFAlvnC
i/kF9wMS9lrkC/lewYiz5T7UFlkzfeosM36SmVdh+LPV8TXJ4aS2qnHjE1tWr9WQjKx6EFj0yWP1
YxBHWiVecLqbe/l+o7sdg4bSb+7qYw/DSh3oZ3kWtC5wDS9vSBio9W2kuPEJm+/SkbmpVtFZJ/Br
MoY4Hn3oJdkAr7wsXA19gjk8xO2AHrQzluhWkid9YlMVuNOv1EjuoOFhbKIWJ34aPEjxdQYpIyr7
btejmvMXOgj0qVSCJ3VI/NWUuaSTzR/c4DnP9/QDBBjTUgnqYZur6FsVOrj+WOSXohmqpVsJdSNl
efJl0DBDeU22EbY9HkWX0JWZ7wbZXW3MiCh4t71Y826hmg30lRq4667WTRytbbl1gl4s5MciGzes
9y50ucWx672AvCXcurLbFKutCXaB3p1sN8mIsKnVjxHFsEXPeIlUyXqXLeMmVZgMev9z6yPFmn/h
kA+cdgYjupUmuGE0oiZdlxFHjQwHHEM3V4H16VNQDcqC3hJ5Ke7Tx3Z6FqStIrOzViIutQtZpvJH
kj+DfEm09L+As/8sVIOZlbRvw7ZVpEp/LFjaqjYyDP/Gg1Jo5rrH/7Yyx0+OKOMN8ARCLjT7Z2rF
40oWH8w0PZMQmx7C0cjfR03s4yhk7zU7aMtJxI9AVpBu3izn5uAosxZNq+yQ6WnokrzpWUu00zSa
PxEzg+nzDQUskA3vzDI8sUZW57955toW2i7Nw+INbVa86Yu8ekjq5CUXCDXkbOAakEKQGE1rkm+J
dgn14dDZYDeV2WY1cOuEsd2cpoo0uKT1vw0cxJ7vyQMG27YM/c8aK9FlZNEJLFta9nh32AHjCe+W
XtKKDYZDc8nVFYcY/8dqplVtfayQ61CHI8EjWeAeEtpBYmvQVSINCNxnPkyxSFQxo8g8qDFa2z13
YXVuVCiFo43hX7hphWO2u9jzR5aY+iZDD4yJACyAZDPo5OpchAY9YwbGDsYARMRwrKXU+Os8jYue
ueQgif+jn1MYMdqGbd5csyj0EJqHm5Gk1+jOU2HWxC0+1BpN1UHrWJC7GYohiV6bfAe9ZeI1m0JF
+SuPggQVf+HobL8Nbx4Y+mZvg+28NpV7tq0sfo0JQYkGi1Ln7KsftU9FgjlxIO0NLQhkVNMqqRg3
ND2ZtvBiHU270ADbIHpnWaw+AMrVWD1O9RWMUrISihCYvsX3ZkLhGWiF2PXBtnZsN15w4NVK+dTT
T6D+vqVu5byC4uEp/O1b0pa6waIkW+tewgCjBOloKg1+Hi7tvYzAmr+ZI9mroflSE3BOOo71Wg5p
/BQ1vbPQYDSeex8BAZxj2LCjmePygOgwq252QzoTimY9f4bCcOdMtFXvkB4/URd6QI6NldPKzMzW
3sjOoy7cBfb4eHXf91oBrpvU9c8S+qLRkj26WrXQHDL5pKc7o8FNC7Jjlgt+jFF9ldAgDG4sUyMS
fGjrIJRV6OlGsxuM5s5Gtg/lC5J2UlqVKd1Xc3GwiAijipocccM80nY+SSc9qq87DzfD338pynIn
UddqhPEpVvJ7AvGUApTQFOtmqWlwU9T63GpGuiSyJdhHM9DBITF6SWnwuUKocxiqgjAMmmDvQz6B
fcXvFbc3OQ7kXaiQzTGRjWBm3zVEjGKlzR3i++aNbRPmkgFGsEWv6R636+t9BryMXUOOVm9EzLWU
8kjPL9pdbDiExFM2Pvb+WO0oJ1fHUAP360TWRmbjBXbsL5zKrjeNhBwbXuvtek3nSqlYgNqa1V+/
yDMl22BTH9coX6i56VSISAYdjvduqBoo3U0LJ203tMT28MR/l0nN3YzdgkIzQmGilR/+8A1b28UD
G+pmvi16NFWbClgQlH8MH3Y/vKdWNT2ElTsCBPO9ZyO0f0ZQU/cCbtiaQn+wqjAL7DAuNYeQgvgS
qpGxRMahk6iHt4j6JSmJnqCilBc/7rUMmFOn+azUA/Z9Y2dsowgZmpM638M2eTZFp7xQgbj0CrtF
xm39flm1EkdwPGoknRe4EwX3A0xKxF1apqP/oqbo/e8lHeAxVYYJft+JF40Z5ye1K1EABZBN+ok7
dELnvZMfQzeKr5WgWV0KjJ6D2+xBLhZnStE4L+gGrKE1fHM9aMWUH5L/6HpZco/3ezEFuQPrOovt
n2PphvtnvGSDBlpMdYmcNMKL24Y9hthpWsocWaMO1WWaGG++q/lrbUYGFEbiLFq3zg7k1+PKliUK
PcrDhxJb2HkocAN2qXZKPC35Umdg4wMibDSDrVNiYtac50HTrlBbClh8HwA5edS0+YuhKbtQ+oC8
ua4sVyEyqJniK25BY8zWmqvAzeji9gSYMcTF1xyklXOkVbeBj0YCXDdsiOXyiL4JxcGNO+tlQtIp
09D9WitI4I4AMnl9RwRGi9lBRCrL7nmdSYg2QzcZ8bqlV8usHZp7mFeXdSOwlbrfeyJsL67fPRSa
gku96PTbx1GQelu3dmCfzjXe5P8Rdl7NbmLdFv1FVJHDKyiHk5P9QjmSwybDr7+DLd/ur91V7heV
kOzjYwk2a68155jrrhMWK2h/eVxiFpP/t4Ws9r8EHmLMq0O80PuUeg+scmzqVi/TnEAus4RyWlLd
26ooi/bokdhQjnryOVpr6La+SxfOLulFjNykw1hPnhnS9OIZRaH8eZmL+ddVmZCt/2JYmelpcEEQ
r5MRqvkTzGnkF16ebGy3Wg4sDd5uwBR57DzVush73Gwvy36Jynhb9o17Dlm77+Qb1FF1uQnXBE9I
Ub0vX6y82TjIPWuSMXKOlFbblhFbv6XlhKhWeCXeuwVWd36YNFfdpGRG7WUJqvIVbOL1MG7tO5Gn
RjC0uvHaZNoYmGppHcUi6seqzR7YhdsPqJxVrMrXafU0yaplWJ9NQk+DmDiQbbFYv97AiJeGqUOs
Ab07G6hvV2afWzNW95FR53tJ6eTlZXYNvx1qRMnMJw5mPZaPeTFzrjbK8M3L/aGwfVvph3sRkh0X
JOAUmLM/gWpAvrZmvxcQewmh7pWtPvckTQMns0e1PMrOhXxorYlJ5EqGjpKhuuUjCGfWdx20vY2a
PqmlMlyYy7ZPS8wJDEr0m4j79sloMn1rhkAC83TyEI6IcG/Khm42YMaJGr/USGILTa8+SZ6FU8we
PF9l3PexOj3Mazg8Xet2LzoAj/gi23meTqpnkW5AnZ2u6hJXmcE5G7b5rDKwoVWmlO+ArRHdW5US
qN2C514psztlI3tbnTlWe6UXcdAypb9YtW6+6SEje2f8WpdhdjUJ0Tjd7uBIsRfMTiN9DjAtR3nf
RUnXH2/lRTz+kDURBtfAyef8s+XFj3FHyFI61dYjdn8DLanx5nTCObmZbb5YhXKRX6gYZ21DnPr+
9pNuzGjgC1zH67IlizxZ+DW6SgCYrpcHgtlwPxXh+TY+CsuhPd5+TU3HeqrL221L78BvxgLt73qr
m4jY2MBKJmpuFY9Eg8O914v4EzS1RK1YO89q5q3cRRM5Yu+c9XDdWKNc9q7g6eJzCLqXdlA1fy71
ePVdi22lmyaQN+BJVevWn6oZAWSUhT8AQ89r5c3rusd2cygEunjTxuw8G7435XTtmyqoScTcygpo
bhuisjsXlfpJcpjCpk823LriIKJW2uSRon4HwoOrS07VBjj6m2FazvJDbN3yNWnRM8qsALiE7aOk
5eklg9es6RafPddn+Q+JdbWPqm5nK0kNayt7kewrKUsus+RFQVNfEHm0k39almhljVtAztFobh/+
HkZp8X3YGmwMTX17Y+dStpZPfXzCKa9+cslm3qdl7e0I8AZBZylsIgQiND6C/l4Wmmma4Bud+NKP
ctmZUbTsKDnqUw4NeK9ZYxPY4ITyAI7o5CMcnf3bb2KbFoLFiRYOUvLi5A5zdddbtkapOGhXPHNp
0Dr9YxgLIh5XpRmBjd511MRuVNOX3iuTqywP9VKlmaumgVzx5C/hlEbKtNOjpeKljwXJvQj7IhW0
az6ccwfZu9n16m5gpHlI0MOuSoNxq0Mi2natN15avTcvJXfZbT2RSx2hr+NBf8HJ4H0Fdv5SYSx/
BigQnZYoCo+Vq54iG9iGbvRRwB4iO+baEBNfuySBjN3TpmXaTiNrRqtNX27ewSbnxMF5//dDH6b9
ATjjXbG4wKHm9FWnyvs6oQSRm3WHxA2/VdBgQ/WL9rI5Q5wj98+BTd7WlVPPyMv3taE6m1+QIpuY
9EmFmlsVqnoWVvZTziSwprKbq935IRt/eGatfNVjl8WzaYz7DoMuoWb3aROtVw+tubJuzrdxfMkm
zXcN+yJvcDc1M9/3qhNaPZs0uxmjNST2pow9QyOB+qZ8yALFMyIupqazzhVbUDfJmhfCDxGOWFzn
MIfeWtP9acZ4q+p8OGSao59kaeJcRm9wL9QU08kb1dPMNsj33HxX5ZZ2Redno/VSMLwyG63VV0x4
YBTVmYaRNr4rbCf3rj2h3hynBpeGdRg9GCON2TkbMQ4AlQTS1riqyBVU+wD8Lh1dECr0vzCxzqHg
t+CqCug/EAQE4mdjrhenumBOWuK2PHWmO/gsqel/zNo06/exqUfOl2mR12Uy/17HMf8cw8Q5aASS
Toikby16ejOLHYDU4tvKluSu3J76EhB7U9P7xEJpHFSzGp5FU+9AtR4PUOG6F3cVtnrJG6dfh2Y/
fTZpbViF+oS0Xn/Jw0nfqcrUn3QzTu/rkNxTtxq/5DAHRDZ+T3u63dMijEPfGwpC1/QlH6zkKk+g
dt06Akb4WpG9d1HLpdsNZkr3dXWJ4wwQWwI2ijMAvZuuKJvCwPZa6NNRaWykTLCp5nYbghIjlwTV
oCU0vD+L9yJPrVuR1iibyob9JKRsntjReteBrQhkkcZ4Ai9MPenBbZg+5bgE0zb3kJNACKDccW/P
gPjzU40Jgx/X0jBFZDtMTrS79VC9+Sf+T5sG2joMpyrtghbtN9TGJb7CaqAv0Hv27lcPuXF2S1ds
bv8ijcabebwcerFxcVttQJLszLhJv5gq7b+0BYy5PhsTYX/qM905LOuAfl4H9PLBUPoYiTtVipub
476bQQzJvbmRPd84rKsAuFy1D25fdo8mxhxUDSQpYhIYNtNE3o8fwwXbc5tLGTTnw65uKy+w1qiJ
tqackvdhsAUog7NXQ+mK12bauJh4bBKr5P0z9gLFi++Gqkvfp7Bj65urLLtre2GJ51djEkiKYQDc
11F9p3eh+yktyzEoLad9VLSlYWseaiexpFdM21utG4bOX5h0X+RD5a4BEpX+WZ4bGM766zzwgTau
vU16J7xH0epso7Xa+I9Jps4l8s8tFs4pzyKBic2H6rq/KViRy0dhNRXKyXNjZk1EVbaM2L+tT4xQ
vz2RUjoT251rYqOMteGOYexy7MHlB+iG84uFylfO5QTL4DGNuykwLOYhJvdh2QGba0LJe9v7cauA
WLO3FhEIjw1Ji1eYK4wEkjqwrL55ll8F/OWAmU7z3DhUFWZK9GpXz28jetmvCABvTzJleIuFqgVp
2sW+/ORkwHCbLTvyLNqb91K+Lhdr3H87s6YZ7Hpp9B9rkfWv7BykrrbnmJ5HnC55rr8rXpHNhzls
mfycNtNOBv+kUctoIFX9QjjovCT+N4Ih43u9VVeU6Euym4wVcSc8/dzFr3KPN8cO9Gjyyv3GK5XH
2Gnda5Mox7Fyw0djGcPHcum1A84sGzIZr8mHCGmwP1XVqVHmhRGRbYBqiS1USNXE2tZc7HTirOvq
e9lbdeb0ZVmPsEDBVV/1UJocLlp66p5CvVhnKRmuaCO5EMYmdUpyo8tI59Ntl5jVlvpYzCou3dKx
HiEP9YekRrZT5iwM1Zyei6gQd8tEbG0Tedlnct14b9hx7synvzWoNtHGfpqkZiD3iVk0bDR8GY8S
WUPHJN0QMEtO7lESotcAUeQq2esiw6Sy/JgvAu2gIFTcVesvEETKp64jfq5Sulcpfi1Jmbpz+KU6
WwmymHmO3/CsM1KeZXq0aeSz9V2jcL66Vdx8rC/f/sD6R02SijZpaoh7NDU4Cor+S+OAYSnzsnpk
OK7snW4k73TuHwTgY/kJk6ZT+hV77IdYFHcplLTv65MlTvO9otpE4QwV3/MwLHupJGX8dO/adQAF
0r06RuXsaU/1EIh+6iel4dNB/TUEjA2uadJSDdRYKZraPY6WCR/cRZozZcYZrl+lDabfxCW9ZJDJ
iO83WmqcTXX5sYQQGIoq+zkRbOCMyrdSR0SUR1EwWc5nFGLl1ih717c1b8sQb5vXxZclyVIuVUCw
NQVMo79hEz+mguyNBG2BFV2aAvUmPPhdOeblrrDj732KuUlkoa8Ns3fi0iXfFyuBD3sJS9bebCd+
Yu1RpaBwa6o1nT01m63ZZPzv1Wg7hP3eMQt7W3V2T6qWeiJljYnrVGQbJ3L9bkd+b8pXnr+Onfec
MDhAn3fJEiK4rDY9k6s3rI1+2rtOvTNRFmli3znDHYlju3kdXpFLxjx5fGXcpuLUaspL3zacB1Te
qauz/8xD32QFCnNtvuReRLO/baMn9tahExTsZpb5NBf1U4gZYjcStdIKpuMAMvWjZR01t/EuTmOg
maxS4Ih8CACHpxP4remkFOWLjePHj9ld40W1lyARHBBBTEjsBF5q8bWCm3Q/Vse6bT8EtR9r63Kp
ySKoAfGlwvwOtnlE+vjZJGTApueiJz4bxJKghtZPo3lEK+d870uAeU3aY7kJvSBt9IWuwfJM6mTN
rQ3zH7roYxWhJSd3JA+GKumRRVinuRRUJrZOnL3yvdG0B5ufMw+9e08oJKnp9tlJuyVQM2KysalS
bQCIHhXsbQTcnRB7nT0l0QONLBebxX+PgdXyvcY9cN/tfXfyssCdcBfiX1qHf1cGJs/WqBMJT/xS
+ROUOlVx5SeD/mmZM3sLvnEQcfnimaUZoD1vD6hyihejW/tBfXwBB/E+/iVOkjKl1bRqNMpBq3tn
JxVTbTbf0R/7ljSz95C5KjHR7qLuKZqG57QcT1jRGwLosm4rhYN05dJtNVMyOkP3OmteByKjqh+7
sXvzyhGT2hT9D+t7EUt1bpcuyNS8vsMPA1/XtYe9ABBcFXflUJSbbilWp4zPHRcN3OeCAEodn1bJ
jtap3ylWN2HOddaZwWAufshXNvFxFbPgyu/p7ZICMTyzhfVjwLzT3D9VjncXmliK7TfCUVFhLSza
OdsKkwbPQ5J8rg3voBkAE7tL69T7uIabANYxZXt7r8JTcw8RLuMBVWyh7shSga+M3Pxj6W3GqFfF
ezZDP08+xt4NBC4bU52AgV69fOtm7dajRZY6nHmn1VjfnLTG8Y01SkJVfHt5s1EVBZH6jsD0a8nC
c+9mT6SRz+ceh20gzBAgS608eW4ZncOeTl6oPiAqiAIltfOzVro7pzcuRn5SJ4QESzWV53KinhpN
6CwYYDcezv97DX5gSbz82IkH7BdjimUKg5iP3hfVU0wm6kS89nsTdQAb9fBpCEOihUg1jXRvOGXD
J9dypm3vhi/Y2Ist3Z73WVODqK3EDvX06zBm4pr3igDL45y5+ggnh3m4b9bhxrxU3CRUAwU/hNoQ
CuO517RAxWHAtrHNj5OtnBEQ9xtnmTjT4wTKflNd7dm815FPPYoSsnv2rSLEWxFbOBRfHHPutuwR
Jh+kcrzrc1TSzTHKSCXNjeJL5r13YaX6rtl9w2RflaTzeA+ynyPiYd+53IdJ+sL66+GubusDaeri
whj6YNvo6vEOfMg2E/3UyrfcYhWsp/bJtobysGRedSfMCgXPqJdPRVVb7DQgeg6F5mGnj7ydaxAc
XlkjAgYaRzurcow7g3jFXWvmcFrX1+S7Ua+gXjZaK7uORvoyKdC8PQojzy7FnSO34PCuKLbbxPTR
ko7vrRrSPBPaXhJob3+18Nr+oGlkIPiRxZ0BAdLd3ERbr/XQEQocPNKQbNZzQztPR8vuuBu7rh1M
++kc6Koab6mi1CtKh96X07WuVeadR8DNLmkxUfGV4f9fXfsAqqOADdayk/BcZeHmFoZp5pdjiPOI
6INnhGXW3sKrWEZJd/PrMTxkG7geVlnLKAsVyXax7PFqjnV4birdb/XShpC1bvv/XLZr+r+2vqiE
LdNQ16kIPEb1N4NVR38auxBn8a0a47IeiGpPtR10kuIQ0u4IboZV8A6QzVepBPi2E+482O+m2WyM
mQQks+nebM0gNmQ0zrfuSEE4n1J6Jaeu8y5FFFJOEVe8FC7ee4jthry2svCjUiFRZPC+9SudeFrb
t4vs4dIlavXcvgIJO2ljktxTA0xbZWiSi0AddbVT297EKuY1ul7S7kmANXmQ3OvPA8K3TRoDQqg4
aQM2l/nbr2c/bjtKQ8lIhgzJTI3b6cUmWhbyOYroVFhvSZ6tcHKiXOt4OvYVMViael0S46dEFNTr
0cSRbAVihU8CNY6ssx5ra9JJS69QWJtUZZTsUunvmk7AAcTlxsqhPKWtE1FERuj9V/lJW9YTgu2w
ouERkeCCYAoJOjlQ671I3pBMGDWnZrCfoIJkR4sN9TadDWvnRo0AnKCqgTUq052hjdMF1uhj0hGF
zkWyHJfYYWsV4xziDslKFdXjlsA+uoElQCp3+tKri9hoVP0bwXVOmdychtXM5dmztrdWmXjvWjg+
V+ObW4T1xZ3pjQCQ5Z48insnoxksluV+sWkcA0n8rOdAV51CXSdk+G+dT/CRxP7PZ62u/uusNRyE
KCgZTFgNhmv/LurUR4PinY1wDdJ30xrzWVbuWkKO+lDX6smwe+eBhfElwghZKLU4y1FQY2jl5tY/
w2fsXIe63YxrkTPZaIQ5e/IXJEbkHUxbnMLjg3yWMeYNFoq4QAbYNEWub/Qmh2kLJ2wtwLwrZnH2
AGrZPjvzaO7djDtYG9NE2YFRHPzKW8DYG/NOVVNxYDhVb9VhcTfGUhlkkyzLe6h3UB1qY23T6A7R
ZrShkqy/k27sv3MBXSXHf96MhI8MD51Hk9g01SdjFTatRx295Cd5Tq5Hpmnt3dTak79jnOV2WO1i
1c8H+tzk07sVLba/+9wZk7ZiWaAMKkbmpwoqptuAwSU8lkBxxrWzNX5w3ZuHKfk1GWumAOonHJQC
shwfE+Qc8PQ6IpVLY9bf5S82mOBl1yPM9K5/a8nbCaIXJUvdvUd7+RjZsfcAgIyBIaGQ6+y0vzSa
TutExZIqf4o8zBAP0fFPiNkTqN5GbbWwOy2RIBMtRLXRCaeKM2p2wk8qIH6qdidNYKwm3Y60oj6Q
h4uhu7vbImB1OO0MvUfbkOnzEc+X9sa9fidHFxZhSADESfroXdgtU0oOsYDA855H5VFGmSSpYPS+
jPldyp7kMCIr32Fsdx+mIl1lAPgh0jH8aIHS4vsonICOwaA8Lx5AgL7TIBQhMIrWhUZ02rMRFu4u
tA2V4DNVPSjphD4dBsxD5Cl2YOOl+8RuQp2cY7eCHtO8PSGKLD6HU28EMXeLB077D81xi1M4RmcJ
HsV13N4p9vhGzMhHDoftXDWJF2Rh6R4sxPbbchyio7xWq6XcQdzC+dkZDzedXKFuTHZVT1KlFuUa
7BQjYQRFFwbPyHiJzMX8BRGqvI/Z8uanRc3Gi9Ez61GdaP6s0pQuQ89+6LUvM0OJ+6QtxGG2YdcS
e+Xd0+kAz130TYR1R+u3M+MtSSVSdfV7bcfpf4gB/mWsoK9C0wXLnYHvzjO134wVKn0NQXycwx0l
5OrN6DB2kd1tZHMlLaOYG5Z3ZzTEz3ZEW2/kwpLF0WuShMUzxQl71b9eR+7yqhppcqz1Qg3axTGf
PVHqvuENxWlZXdrMRaaDWTDZDdv82awzgM4tu6TFc3e3nn6GGvXCRX0YTG/063wpnoaBKac1z+mn
0UwhERmhwAbVHeVRC47v9nru1MajRQ2MkanEzKGxje+sEXoOh6WnFHtUl/j7PeNBKWfjQVTktnkx
9jj5Wra+IRR2Gho5dLXaoTgYFoK5anVIyD2o5s2cLWikU9TocVnjMJA4/QbNhoc7Im+cr2MJSYq2
8XdXwxn9jydLv9xe0XjiGPgbYKgpm7Hnv1pGXXVRzK45KOD4/6MXaa/t+v/tRZrYZXTKNJtQD5D5
9tqr/B9XBRbCvo5sb9q1nTlvZUOx9gpEVFlf7vuusXZ0QMcgy5NnZh3iQa+45dvjocza6M2yOv1x
qu0zzm/rrRoLnV09aTD1eqjrBYbbYtE2ZOUcq9br38dRDeyVbkGg9J2B3+uTMztjkOYqYFd8GPtF
pbJswjA8SkmXs0oSBAquwPw6C8u+twv9Qbqe/zqSEp6/jibRfhqiqHsoUqSONjiUrVwxWLWEn2nF
z4iAq/NUlNOu6hgX6dhyj3EZQx3SdHHllg6gXjicKQynAqZ9ZFcrovL1zJ6+WgWlVTrPlz/foa3f
7Ut8BaZr6bhb8Lag9vhNJxqOkHaGYiFVr/J+EOUWX+WDTFaVz2bd2NEKPSQlU5nDYLxGoTYf3Ewd
noac7aRMOWKguBEI/D/Pjjts4g6ZZjkk6iUXcUiUY2iR3QVodcDu2hGKNZPiNtnReVwENNO8vWQl
LmVbj/vbsNrMwrfZGJy7dhWAO5YDDsPmhld5+cUd6ZQiRKBamgktckUUjKgwCbJhBSA+m/h67UnX
B7HJUlPdRbm7FMGUvHU0mx/ZbatPXSPSAzljDYLgsQv+/IFy4v52Ulskqjuq41D4YN7X3N9O6p4+
A3Eiwto1pC+5+vLuxWEANaw8qTI3ihxqZQ+9RGwMEkaPbV/X74YXfordybivtNh4I1BtdosisGwQ
9/Q+sFGuwstCjfZhl7dvA0Oy49+vx52ym/vmGDdgNgfQzrtIN0g7XEHQIzGDx9Yikceun/s1INjI
mGUlpTVeYt0ZXrKRSCFRFGJvs0wAYBQl6QFUtRqlxwPqK/fKf4K6fICR6xkwOWOTjmZjAU+pCE1+
TvF8P+gAx/j6q0DpmvoY4yl+GTBZzsQW4IrmX1XMPgtAt+jH26E9ER21jsnVfnpyFhogxOg63xsT
57pVnUcPa224nhmacJvbg7seFoL7Udp1JAaCdw0QIjRPEFgvnoCORN6Yhr7NAXY7rr2ixeJcRN17
kDUVzYphI+qZiPt8HnynyyywHWEW2Ia59P6kZ8nFsG55imNBMJQy4dpa5HfGJrtO9PCaJ+G3wRz0
13UfjgOvPRat801uyOX7fx2luelSeYfGvrWjFVYRjbRwibMKG0KlR21O7ttR1+9h5ODF8hwWb7em
v9+WGYiz0XlV6B5ICoVtZeHObFREAZGjfpriZDP0EXmEMyFwnBYAIzvYQGvuhBeCk4xbXdzN3LcP
maulAZSKB0Pmrw15tmOtSw/yzyaaie50jp6aFNJQV82nkFjnjTSmTEWOELQuXtlRPLUL3VVhFNmn
dnyTN/zKi3SMDGN2UKgh1pcLk9rQU9G62Su8R5hOzRQrIRN6qGD+54aKM9cQLyj39oVeD+9/vuac
3+8jlqrrFAi6hlHf1azfPZg90erNMKVsIErb3TSNFkjjTwtsmMD2KDyA7zHfBdQVeSGVqfXr9TKL
UDRU1rC31x6tq0fGUdqsCxb7S2rE79jI6E/Kd3uTSCWTWm7Vi31QrO+lqIVLDFlybvFAU+ls9wyA
GvDn39pKBenADWcK1Utl9uIz0XjAkQRnRe6Rk5JY6ZVPaLh1dKwxvxr/OJrCqDxNbO3DXTmvFWBI
wC5qp+pJPqOmwzs0oVErR6V6itZnSUe8Wu450w3PuYB0IqJlRqm2+voSWsQHM8MSOrVENiFXeegW
y7ufSu2Ecnd4kQ8Fo9BQ9dRH+GnDi7k0g98y/YVtjTn+z98cX9Dvq6XGd+darq3aqmtq6m8bxAGc
d89kK93fUDjI0AYoCEjks3reh3E+fpSmTtjdrEHBzfEUUC7tRC0UJPu0JAvcGs94c3q/GjLvu1Wf
eolWD7MYfH6Z3qem9Y2GFLwKSO5fasSuMiVnTKanpMQd17ce2E+lfJzRZN9H6fxVfqmYw97jhkCp
3hrsveVa1YE0heIlJmauCmniW5ZH10UU3j3942ZPJ9zyB3Df90rSrnXyaI3IpGx3PxdTDM++Lq9V
HuJl4TKwcXSdl8xg8LVW3mkc3aOA384onq43n6eV6b4dJ/pJHtL2MCGx5gpY3/VLUuPutNDDpyFD
IgpLNEQCsij9aBxJ1DWTH+W6MA9GbD3Tpz7kBDSyAhnYbL0KZ1kXa+ldjScZzF+6+J1SKjsbkdxB
No2aPreYRHbOVh6yBBxLs26gGHlfSjWfQJ7+ekJY8lclpRsMvoVxlQlEkrD3fCKjMHvOdIISnTU/
ZCnGB9Zj8aqhMD7kNlunKemWD8H6qxURON9uBsFJi2W7MBA9mUnovephd5Br0aiPve9Z3hO7dO9C
L8o+13GkbNcRMe1ahDiGrkI951yIBiP6NnQ1oyKrmR5ru8wPfVMlxxbr8X/0435HGIKiYW+iqeza
4fNw6lr/LF174KdFYs/D0RpM+05PV8R64+6NwogfzF7nvmdqc7Y34yzR/MRI6q0ypR/WygtRrF7d
kJY7bXJMSqytEd+fqFOXnUTFZ1gQjENneeVM3KyA1jS16FPFNw0E18GSUlldqS+ptS5otDMbhenE
DOjLGsivG6Vpyeq1ajvWL22WLk+SnTI5BQQ8EiMPMmizpCOKMabYTblBhVHYFeaJyA5ocFanZD3U
xvzJadkk25Own/985Uudwf/W/rBbjbWXybpt0u38fXyeF03X6nronfI4d7d1SdpMOlU/GnyMvghb
5wVIB0WFCYPMnB16i6qmbSrLnT5g/NyxWat+2F17RdZHwkY9zJsE3fed4xQD10ElToYBjEsY8bNB
lvVDOkDbXKtbezAIDYmacBupSBGizCr2t8+6Rv3qm9E46MfUoonQZjlvj/22coWGtjcMhrqIfLcR
R713crDtkD/+ftC0xtwMuJBBy4v8vmoKfQ+nu0WIpuXYkQH++RE5J2ez5a+tr82lWxxdY4B/7czN
/axoP6T0atY6c79ovb4Fx2++Q2gmNiQlnWOuSa0NOwg/bojtFB7B6z//ZikKLCHcLbfQocp9IWai
42wjN3zyfCuvABMSO7HvDOQoSDCiLmAzFFo2MMLJsyf5WjwW86a0DChwZKcd/vy1a/q/eDq0r0GE
saUHbgVF7bdt/UgmNF5Rhvk3Ws1EStdFobHnuKZz1eLO2yiZZu7ieVbAIyP0ldKqWENZIQmo9hJt
BpK39s0MZtNC6vgqvOTXod6UxisWtv+n+OIVXBgJOTODLIi1OfX6Ae4cZNApeRQpDQCpxLLZRvec
G2pdfSlz0/Fx++v3raK4pHetge9MTZ+KaZ0y5lF2bLCVv7QgemRrabFD+gh9Nd0v4cuMGfPWZENx
3OxLD0mmXYhPipFkZ+mkbQrb2SR1mATSQuwpVN03Nqdu5aRqorRHZ4fFDTfZbkb+GCwjJayXEgok
RZ9FNohTkXU/o0jHLKx2MC+d/rmhfgwybdURrIfDnMwX1OGfb0foiZ+NeH7rV8RCPsbV3lwKbu4F
Yg18FubeXg/TFDdCYxVhIN/V1QaZT5mnIGSgw2t2t8biGM5R1FO+jxsKq1blRtsb9oBlhXAl2Yzq
vW68VOgEb4d1ZxzIR5hv0sV6TDA2WVO1K2KEhHYBAHe1zLmiN68jdvAEq9Nek/c0TSNfSCMwjaqP
5KBhxmYA9QHjiDg5iv4fTBZpLvnHimQxXNFttpPrum78bpmEtqkmqWOMZ2STU1WGZ5ZKlyCKndRr
qM7QHpDL+obD98/2gcWkImGagvDieAPDzzUVuYJUv5mEmz3TTWBH2lb5czSR/SufVdhVKrckgMrC
njAuvbe7iZE1NscjcSq3mL1O6PHJ6dvEv2mmRrdAgpAqG1G10KIQB8O3xbkrTOWAyy9COqMgaYsy
yPspjXxn1p4LJPPHCBXDrn798yVs/XsUZVmWsU6jANQhP/bWpv//tG1E08Ud6nZxLmJt2sDr6c5K
oenFWR2d0neY/z+SqoE9tuKzK9Og6+0SJZymvdpAI8fmG0UQpy/mFE/XCHaURKXQeOiiFka8RvCK
9PXRXPN7M9oQBb22AfpqmF/dkxgRt0cx/R8T3SzRCQ66Fb269ABBLpRhgB1C0PpqX3m+x1iqqR4T
1a79X8LB0WU2B+QuO1JpVnBiS0FMMXb4ip0DvrQY84mlvuN+9Q1A5p/0tgKB1qVvwCMmv3Uz575r
+0e7ypiCx6P51LbZHTdv7TC7qthI8ZuodlM89E+52bY+J6o4EAoRbiGZAWPv2FFDrBo3Q4stujaZ
2eusaWd9IrJWCt81haR7Gxj1rfOdlOOvhpQYm0NUjV9lBXBrT62B87k9/Lw1vpEM/oaRDMMyO/zK
2iZ3lIl9F21QikNegwDvrKAIExtbvCvD2iUHfcb4trrf6Jw+MjWMcYOSKQVyYNjGolYf5LN0fVaF
9YeIlPiYqu0xVvFnSpiy51hYicklYBClBVzt2nbiJhlvTd36CUcDPcRoOVAbMOl4Xc7G21E1lkwA
FdkVusK8udlWhGj3LOtWkESsx0us8gY7IV/GsGfqqOymOaSCkpHhpmJteyPBJVPZRJmviuDanvl/
Lv25VvqwOy4hIffmmjY3amp5UJSQ1GtZm5mTVgfuGBKHG/GFEL8yXYTB7zmrNtorUiz11TRWpJlF
anz82Q0TCOsSjpgWPx2syvub4r8pcwD0g2bvxgkHolPUORLP/iVZDeG3uXJYEzRwcxXQNbF9SdcR
BJdvK48EJLPMu5OjD7cST37BSWQ12ybUhyB3QuPORvx8NymquJZcafIlzUaU6bkAEeVPW/kwgRAe
tXUjkr1W6wBlZ7gCAySsU1zov561uaIwxzc2colhPeeCSFVSRhOHU6COCZUpzKOcbss5oz3En/Dw
X8bY6R+aEcudu6Qft89BHk7xuF/miHARvCSJ1cUbyxihnKCbehbD+EJGDithNB9iZW7jRzSnnwas
EIckU7f5mkrL6KZ+avL3MnSfJbBwoND3ddIynluC71otPE1e2D7Ad/D8JcGWfKsgIC+SmEdXW7Lr
EDgoF6slKfV7NhXtozlgTepckdzmBkJL+BXj7M2d9DdEXrtMcbrX/lkCQ6l+XW5mIwaxdYxKy/XD
zcfpznXYWTvsiI91lFb071mgpp6ye324US2glO49scqdpD3es2z0AaNGyMLqsc3QNuwIZSIMxKHx
FdqbG2VjtLXk4q2fuHyAsHMsesjIjPg0NuUxDRuyazbWUhiX/+PsvJYbx5J1/SoTc4994M2OPTvi
ADSikZdKVbpBlIX3Hk9/PkA93SqMSJ7o6Bk1SakBYmEhV67M3zSWGq508AhzAMwxWd6/tf0wU8oQ
VtNBP0+QcQjrOuxqNPeLTL7X0EKyrbAsrgym+wbDIzyO3bw+ioGhrnNFEx46A2/ftOrLJyHEGEno
qm5jym7p1ECmV76OU8Zc4Gqnt3WhSYCmm5U1kfLdJF5DalUP1qD5G0pbErrfU/thwOzMl8rhODPM
tFy78YUKWCg1O0jUQyQ6iVKhmNs0LJkEyOvID/pVUGA/A8ZCvpNibPzm3WPrtkfkJDCd6ZWvaaK9
zi+EzH1NxVa5lxLUlWaqqy4BGyrCft9B2GEI41BA/ZzmntTq8nNAAeWYigKoppZGTQx59XnM7Cqm
DGhLmR2GBS9MfjO/+PNXXWxrcfUEArTBPEmV1n7VVSi+h95LJkH65VJgnoTx3i1kYWumiommvjJ8
TlsARbkFIBW62ZzBkj5SEC03pXpXC9jUTH1af/L+Zl3M2bP14WqeK2iLJusiNI8ua3oI3Bn1z2o4
KnAOkcX0AT/XxW2LOue2m/mrnXSTV51SfAvN1LyZqct52Gl3cbYROvybMc9LtjOdGpIUyiZ1S2wD
Vo02R6I9vG0+m4GK3iz11MSmRQ+kwtR4Khj1CV4helG5W220AJhioLb6iyargjqa11MtBnFCacEJ
p9k+h1mKM9VtEyn52iz751IG85iG1u38A0y2CZ5ZDt99FhpVfP1WIBfa9BOPIv6RsRbgQzE1tKcf
CRgi1DT//M1MoSF5kA9ellwLghBuUwpcf7wKxLsx9PS9OllHIBbsXeNNqMXsr2fZEw9CgqOCNt6/
NVBr3Brnt2DN0lU8atJG6hPERFp84rX+zlVR759fKZCCbDAVU+GweqYgpD6MbMkf2P6RfuOtMWpl
t6n7nuJz5wW8d8u9K7Qtjvb8LQZR3QaBow179mI1Z7W66d/naMI/VvrYHv763Ieq9dfnRU2VmKcT
H+6yf9RD6vyuUESb+ftTk0+RFYmizdwBdkWpX9fdvUu/fZvWUvYa/pxPJeMfhVSi1m+zJJ0+jXMJ
aHQrKMc4sEQUvUvg98glnM8Z507e+9zaNNjvaZoEcwklNWnZZpLaysiZjuled7sMaKsWPPVqAGuq
ru7kWTTpTWAp6yXjMOfW1pRgE2kSRNGVYxpjTTDMSkwN4hBwXkHfDLMRJrW1gepYLa6qTFtLiWUc
5ywMeDR/4uORggxKs5JrpG3LGrvutoT1Mu8H57f19NafpoMosNiKhamsfBgZD/MrT0qCh5n7Ikn+
XZ57aFhNEgy0UaM7cfShB8XD+q1IWzYtgNUgr444fKg3mZ5xHhwpQPEMVGXH6gfSKNYj3eCJ05ZI
W5IemJaGrq5qFfalD8PSni04dbTiuLzhUtlKW8p0o15O5o5ItyzL6BZai923TtVSVmI/3eMo7SM3
lsCsQAZJlfdI9hskJybCtqIcfc1z8h3dpJ9tUlOhpFf0kIdT6SpzsfEOaF71ublqzH74nHhIRZRj
TlALreQWLcQVaFBgSH30ii46jiQTGE2VhHin55hj2DK0yd0AFrBGzvAzvRYkS5oWXXJZ61+nz0GF
K3j5QNzGXubnbPvmGqly3UT+r7nn+uc7wcXgRsdLe192o3kYWxyS5sg1/2iLeiMlRXs4P5u1Zb+B
JFamdEXb1NLYMJoLLB4ktcRVB7U/5GATKS2UbBamJNE1+h3C8MJLaZmvVY8A1rRZqc3wKqrjh0EK
q/tQK6W9kVu/5m2SkmrBrsexMFIt73rh6pGkISoBUh2sB93Qi7VGffNKGShmlF1F8XkKS8IUlky5
Fbf1aBn2/NnQFOOhTEVtRxNHfnbm8ZtfXnlpyVpnZf6xBY7z5k/tNcMuqALlMPuYujm9MdULxj1p
+lGfNgjiWD2CmghfEqPvsJCofp0fzjdLi/fRwdIt6v/oFBElLE1bjmeYKoxmhu+yVzXFs6gJ+F5I
kfdpfpWphfD22fzKs0RnNP2v87IO0ZukqjTVt1W+m94mo6ra7Nz/sNkGMYOXvEcVmcVU3s7soPlK
EVOI9okSPM7E+DlRUSeKvJV17jZOTOBGLQZ69I8z2L2jSAYmithsZP36L4EN+g6S2aCp0ph7n1Vq
M1IGeS4H87tnJPAB4In6gfSlDwbdljXDx9fbHx6kvHqaP0ecJMW0NWgg61vmM8UDeFHWFvea/rGN
yuK+q/yHwmiVF1xsw10TSBhzuS36DfmAkGap2EoV8KRNecebSPLbbloJ6NvkV97YCYdZvKbvOhLP
UCjQlkxvSkMC1dEJzae0xNMZadZSlPVjkMEkIWnevIlZvlG3OlMrt3okWfuiCG+AKJLOzhDaGOI+
qmXRKpElLGF8OHdi4vYbKXKPfwEo2rSFVYqgs21VOTJghaW8ZGJgboa0aTfldGmqp2DvIourtPBL
mhBqCS2AH605vGijmjpvm8NYNF4NA+PYzOxhYKQQyKsOB6cgxEhmSINHIajvFKETJ2ak7GRK5X8T
y2CbKYHykmtZsW1L/bULrPymhGkHUP2RVl1z3QSI+oAQQB1dHFpah0pb340KIGrZNdicp7l5q+qq
5LzBlM/PfWUZkJn6BvBIUYJBRtVpqXppQuMSRHrUhzox++9j3vK46qhDSLxS/Y77rXep43rKJ1My
o+fUjxVqdR1uqGVgOG93u8sk7Zir4gpCLBvMlFd5BW51fvX22fTbdP7s97/zUNgElhGl6ySt6PNN
8MCQ2H+Mqvb2/KWaH0RNA0ky4MUoH8visvLruiXK1Ciq7N9wymotuoCSJUzTIhSihGlmwFz6HMBc
vhthmqwg2yv6Vlcpfw5Ch5L2aOYb1tv8kXKwcOtHGbzeIX+EAZM/4lLNA6e/CLqVH3PwD1mJ1Ccg
A1ZSH4r2at4Ouum4R/kpvfaEptlXhlzb6vQs8ffu2IsvUYoUSyP3+3kfXLaatgqwDROoL0/yxoFf
PfRB6t7DO/rRFlm04XHVtl3au8e6gXY9vyqnVzMeX4sazwZ6RfY7YQdZ9wjjqiFdpS6Qh3hMy7Ur
WZ8sxBOOjRjXD3CwvRuK07jGu95112O8bigS9Cbs7F6MtNbXmL+X22R6C3gfqLpUede4vFJ3c00w
VFSrxakI7nmx9zi9m0vi3BLvpvIswOkKEgwz4DBtJPPwNvnP32j1P0r8BoVBlPQtAqJpStYCU+SL
tMQyxWwP6EgZu8QY2E82dNGTSrRAzSNzilEb6FqV3GHSR4tM5UkDxXsUs15A8cDcCbKFuX00oRCn
XUOEwea+6ZpHaiV/fBR42R30e6IuXg3XgwooaBaTllqMZnA3hCAlKHeuJKAyiebTEf2U7lh0Ub4G
lyWCczfuTOTPOvRLPpNUI5sbpb8Gs8Z5LA2ezg+IpP/HiKiyTtdDllRDVfn/osutdD4sOHKGvWAO
3Q7lH/UQe8CSJuR4YPYMDeXvTTvNgFHQo5WpeH+8RYNG2DO/U5u9Kzys6nm+obxBELJ6TuDnCdX1
m8tEMzhaS1EGqAGZrupKG9On2arWxYMSZXcmaO97WSmTxwZVUiHqoyepyPaMtXoFDlJDm9vEO6f1
u2exYgtQpm733eqg3uR68DgrWfuyOcLWDt1DpiIRPOZNf6tpQFK6tAIWO73qhTR3Sh1wTtHpn/JM
0X/UIuAcpHm+YCY0aesOb60P8K/WzkqVCf3H6jr9cEX3ZZg2vuVU6Y6G0bvDYTrGp+O2w80OeSvg
P+Ws8DUXOq1G2uRaER7nRU5wzX08eu1hti/rpgxnftX07l5WWrauGRX0LzLoNLkL+1XquYrTtIDk
eUa5EzOQf66iRW6Z2xpyRJFOieOvRW9e+bxgumDfuJfSGM+Q35lo8Uwgkd0R/+bY9zcdDup0q8rr
XhXCh8hED8kFZ7mKZBdElFY3ZBBxMtJNjLf4C3SPhoWbZV9RrtCohH+GqCdTzzyM4AbxkxJBfia1
dp2ktciOM4MOkatfvJ5pngedAr0vF7dG0PcAh1F7mn+MIgZvjaZiHfvnZzhkgxyYsU1lhL/lTPkY
rEHaqBVIYbXRwa/JdfAGI+k7jVgkyTdzVl3pLWUiHJY6qYuugwThRKHTI2Q+6XLE8abo8+hZGuqf
s09OWhrrYFLZPP9M/adDjipb9H0mqTCUn7Ct/70JgaAeQCDUuvdFmxznZFBTqAqrlGqIgkRAEG9Y
o8neH2+9KKIkBf1EqY1DZpkIyQmtv/7zbQEs3NNlhOUSuVyFRm1c+9OP+RW1CgNvFIqMrWbPH4Mt
+zXZPrw1Tn3Vhbymsl2f7ObmH2oPcFLzaeLPb4U8FK7nIfg/3/v/9n6Sxswi89X//g/vv2ewmgLP
rxdv//cpS/jf/0z/zZ9/8/t/8b/XwXeeluxXffavtj+zm6/4my//6Lcjc/Y/vt3qa/31tzfrFIjs
cN/8LIeHn1UT1/O34Dqmv/z//eU/fs5HeRryn//65/cM7YbpaOAN0n/+8atJc5/u3Lu5Mh3/j19O
F/Cvfz783/U/rrLU+8eBH//x3/38WtUcQlL/C9iGRoQxwL3KEju47ufbb5T/MlURZy9QnMj56+gj
pEiw+P/6pyz/F6ge9N/ZqwCfxwvmn/+osuaPX0kIkpDekN/QQMSy9t/X/9t9/Ou+/iNtkrssSOvq
X//8PVES5lXCxEyL47/vq4nQtzu/hBMFjBCaNiTa6OXdSPxxpvdHnlApf220/jryYv1B1S9JC7kT
D1KIrpsuPOiRuh5AdJ4/vHTq+NP6964j2BrIhkRRJR68r41utz+6dtW8Ns/lN+2afjPNzZwLwrzw
xX97Bn57BN5f0LTT/uCClugRmP+h3PgN6j3euC7KER2VH6rVr7TkfhSOgoR0fPvz/MWduCv6otuZ
wiYnnHMqwbuhWmXQJDp/4Elx46NrWESwbDKwD2RVPNQN5CahBOZ077aSLST9hda2dOq7L8Q+ApIw
oSv47smn/ljfon9QoRXwgq1idBdf5a80DdLMkX6cv6AFxuPPaba06qJ/4CIWlkuAIJNjNOrbNrCo
x2dXOBRSDO5tkEwkgN4VV/4FbRauOD/KYfWQBo1DxWUXVsljiO5/XouQ1ItvfZdfmKLToH402NMI
vZuhsFvN1siQe+q18PPgiigY44yujHCY8u3gmRdOc2rAF/U1if4fjF0G3Pdf1fEFCZvzQ3vquIvQ
APOyrGKkzQ9wUmy//dVXn84f+NS4LCKD12f0JUS+cNMom1BE/rh+yQSf6pu4RRr/wklOTfVFfIBE
IhtZPIooQv80sRmra9kWa/LA6Nr0Q8BthrEnDVkbOGZbOKxJWNxkmNqitPycsDkdIvAVZrWmh8ki
noJ6q3ZNmm8EY7w1cNcKYaA2TbtF7XAdqOl16KJvZmKB49Jh7Nl1tFiTWOKDruChBb6gz8NjaWJu
yy7TLz/1w4tJBgXXZJ9Fz1X1mtfhSmv9m0FMbyE3o/jXrWp4/FHT3+A8gg4SVOpGmeq+W8mr10aE
j0tdOIN76BRhWzGOwO/wQTmoxu2ImLpQfMnILXrqEWFAMxlLUdNYYW5u1/I3SLbhSGdGKe/Pj/eJ
cKxNUfPdZE+7UPNpz4qHaHzW0+fRhQl1Yb7IJ27lLNH17thhCJangcp60IuJh4i4Tev/kip5HRo/
tbZ2iibD8YxHu6nwcvGdRvY3oGmB29U7+vlbOfmqKehuoCJdUxDSNBU6j3xAtfJgJsoD+luvHq28
AYGM84NxYqlYwnrSyiuavGSGt22+hj+dZAlsEfI8dFCy8vMINTQCYnD+ZOqps03D9m54eEz7ETSO
eIBu8DJM9Gy3ojH76oqKPVqUveOfUmgckka7HcrupoXm0ScaxErjAIBh5eI20taeEzciQm3pa2H9
aLzn0MsoA+jbcbJyaIYv7Ngge6OLK5toIe0tNkWG+oUKqqNjzxUxwd2kciTAsSVoADpLNntaD423
NMm2cj86tW4i1vDYSZ9cc1yFKFtnUmUndedcGIaPo602Tcx3o+AK+GU3CWMOUpIMma5GtD1/ZPnU
3F4GcilmKyRI4gFLJmcwG9phAITVH0L4hf40tSun7R7V4qEebrzwM5JwXYOGAIw5me1x6Vt2YH4f
IyDZdeg0RYfQ/X2Y4NEEVSyVkZU6/zVPxOtlrQuvZaUwdGsA7zMZP9bXofD9/JFPBGxtsRJYQdi4
eSrz/KEQmSHPZVxHdNIyEyp1cMGU59QYLxaFvPPCADliMhMBPN4P1b3VrfTCyJzKFbXFWhDlSRtV
A3MDdO+u3SlX4a16pzwUq3ENxWEbbIaX6tK68/E0nB/Sd9Mwp+YQ5hKnigTRCVFUbyd1PHQipGpE
jO3vRdsZKv7uLHpM5VSqOEvdv6jCT6F5IJadv9lzf/SDtEWdZsG7Y2d6p6M6MpB8Hrr9uBlX+WY8
sOneog207jY0eZ1k0x3Mm/PnW9hH/JnBqYvwVVjonohtz7XIMuFb2KZuvdaHeFXqn6S+vy5d3M2i
1zL7rEyiZ+EqiCHVR5+CqKaE7jrI1q8kNZ6qKk6DkKmMAQwCiQdNd53YNNZKGG2QN7zKRgv1faTv
M2UPY9Kk064mT2KYUoL+WgGkM5OjPmKwK1A94PkV4fHoNn3UC4uCPCVkHw3sIkLBK+6TAbOEQ3h0
r61NsA+RBbITepKkx8IvLbHFO/WxO+pXKEzE5hG32CK7qtyVGTo69u/fzg/4AlP514AvwpmeI5Ib
BAkDvjK38V3yYG0wnjkkV8pVf+gP3tpbV9tw46+QedngJnXsbn3DoaCc3otXKIttzn+PE6u6ushb
cc6IE1XSR7aetd110aZt24OUfxNj/e8tCfOMezeTi3ocBUgmLMP+1kh2rfd4/pufiIfL0mqTBCHP
OflIhEy6Qq1f+6wCeMcvC7eG8ULQOhHO54r3uy+vqlmtBbh2UbX93laHEkrp+W9/Khoqi1QtD8u8
kxPyhXwFCePGu9KdcCU4xQrnoa3k4GCy8i7c4xNRXVlsZLse5RjDlceDXuWbNDVWcmQcZPX5/JWo
J8ZoaWmpaBqelgFjlK/CzEbZDh75WrCNDbD0A9i9o7QJvhqPvmzXx3wTrYM9Sq1Xd6qd7LS9vGnX
3i7+pH839ulac/q1si+O1r2xhy61qZ3YCS+M+KlRWEQ4lItRVIqskZ1UZNMpt1UX/X6Mr84Pw4np
qCziioiloloOJTsd1NmNCLLWnRZgbotaqNz9OH+OUyM9ff5uNqKOnDQGah6HvP0M/RqvneDC4Ejy
x2FRURaHhmLXwBUGP7CKbupdc12w0rT7+MFklbm0LJ8qSyjT2d9dgD9SwzYTzlKvwKI5km3dPEwL
WrPKmO3CUV+fH6iTJ1omMjXbOrCwI4unfh/fFXtr0195W0CX9+O6uq2fw+35M526JYukprdKry9j
rkgvkCKx7ir9Qvf0xHRdGsELcp5rzXRgz7tNur1XXefJw/nvfGoNnNekd7chboagaztGhyarU2yz
rX8bb9S1tXF35UHahjdsttfxNdveTb2NNv51d/i7d2bmhb47t2xhUYMk/XiQ7/WteI1/3YG+zarf
R08CESB97r+cv8pTc2DeyL47EyIQllfnXKW8rY/tk7VJ1snWcsRNfeMf2C1tzEsPz4m937xleXcm
2dKrsig4EwDxTXetO8MaiMPR3TbbYJuvo52yje7ah/EZksGFGX5i3smLUBDhR9WVFadMPEylwBv9
PD9qp6bdIg7UUR64ukWU7HBE7kxbzG9jdKLPH3yWcPkg+ZIXz7+I7LsK3mw8DFtkLY/5Y/XsXaur
5Khu0nuKAsIFlYtT6fMSXRF7PnJQyCviKGC7sd09uJ+sQ/Fs7tKr/ld6I8Q2djDX5XV4XV+Ybqfm
wCIQ+EE3pEbNwCFX6vgD0KMR4URs6mGvOUj7O3E10vc1Lsy5E/d/6mO8j6Re7btBiGrVQRdv2/5T
hEfu+Xu0aOb/mZhKi2whb6uiHaucfbaN5o79Azoz/1h2YX9DzHRV2T+pm5Cr9PxM7ZfWrvkHQT4S
l9zmHweG2Lq6qq5+xA5QKru78MVOTZ4llDTxA8DikTIelEfYWOMu27M/WBvr6rP+uX3In+ULe6FT
gUNaZAoNLbumUDlRt+83w3X4WNKXPkRH/Gmu0mfzIXaSl/ODPU/8Dx6IOTt8FzmUUSoQ8yIaFuty
l94px1sYblfhRr/THipG1Nhb23ANF/IxvEd97Lm5UK4+tf2Yr/3dibsa5ZaxsPrDp8PgUF91Pn1K
uM2vEM7seONvEsdaB05tI1y5+vJMH8eJ+QIXA8H0VHx03YswY/op5NqMIR6trwLwU3wjN3XZoasf
rCpELoKtKraIGtydH+cTUW3Oet5dbSSVktuWBk+LdkiGndvfSem3v3foRaaRgPQ06pxIE+L/PbrK
Wh4Oaa5dSN2l6TAfDdQirESJa8WiR+4u43P67dvIQ9c7BRgxMPRrY3X+Gk4Ek6XEZIj4ZJ4a3I3M
2/T6CqrQ3zvuIpTUqV6kbm+OBxX2RykcA//17x14SsLf3c9BAWxGJsmB87sUoHh9oexyYp6Iiye/
VJokNHxuZuofYgQDAWlW6K2d/9KnDj59/u5L4yRbKdYUv8we0mbiUcm9z6L0woIwR/4PZsrUK39/
eNGQO8+cUt4EU7BQ0x3fih0huWpqDLEiaW1pz5Zn2RpUdhQK7MEI8LN8iJFiFXaQmxFZDSDE74PA
u/CNTqyI4uIZRwcmE5SSL9RYd032y0VbKPflq8FDMzlNnUx8qZWLi8Opk8m/Xz2a1mreJPFw0OxE
2gvBq1JDFjO/1qtpm4GE7FZPvsRkAwPbM1RPlK1pU+i68ACdurWLIACQW/PzmEsNEPaLv3nN51L4
8fdmzSIAoGQb4lPJlKwVyXGxy03ih0CQL9yjEwsQKOzfxy02dKWsSgxX0csE29PbI9iYDH3GOkML
WdLWFdkfcL61Ir6Alz6IZWeLngeDDCgUyKI6N2wwgZtMCm6yVFjFIU05Qd+pvnJhbKf5+5/zWl6S
jkeAjnrS8ayjx2xr4a7HF+z80J54ZIAV/X7x/Yhgg1hy6Gydr5C1ulHX5aNxVV1H29je+lfiUWIF
Tlb5dXAhnk+B5KOLWQQYhHtc/NmnMw63+vAUCnAtUPaoL13SQl7n39mbbC2CTBGWQ4p6GLkLcz1Q
watCSy+voBU7GKbbgg+7Vom+CSmibNK4TrRfKYobHeDt3g4SeH7dV7NVd5F3E+CZNibYeNWrSMUA
V693hQg2qv1WqhfSn1OjMd3y9xFRDCurQnXiMGjYIY1PafIjkZDdw3Tg/B0+NXcWIYieZVNUijgc
JLG0cYuFEXb+wCc2GHCcfv/qIBNzPxBTZM4dWnOb/qg60dpf9Y7kdKty/XJUnHLb/K1lSbYW4WWU
sggkKLViFFidtv3h15/QILvwfJ0MAYsIE8QQtvuQu1Csm7W6z3flzt2a+/wuusJnZ1Uc9c/mZ2vf
7Ma1a38NVpcKciduzpL8oUjaWJaNNB4QinKQhHdMub5w30+kTbK5yDwwnjQltci4PWt3G9iVY6y1
rWvf5FtzfWEGfJyZyeYieFitKlR6rE3D1q/EZ/mZdvcaLtqj9GxduDUnL2MRLgTgEINkqtM5xpXw
Ut0TeNfYtj+Pl88xDckHIWkpaGSFUY33uovlNksljZsQdXxaAYmAEVnkyO29ulLtYZVsmoMelmsE
GzdyfadduMSPV06gPr8/R7mWe3VZg1hoCVLClzat4Y2OF3Y5J3ZyCKn/fvQmzAPN73oCzLbf9Ctl
5a5c7lK73n+NVlitXppu0/E+GsNFNECSz6izlPNM0eAWL/gV+dQ2tcl6qV9fPM30RH50mkUcwI3K
Y0pMl+OkK2xht4YDWttJL07qU3djEQo6ERvFEng++e9dr8mvhf7VbavP55+YExAJJPt+vxsljPK3
B97Fbb0wv0BiPQbevdRVtld591kBxrRwvPKGFcpurHDtmz+7KLZDsYdtKdpWkK49CYzPUzhJE6JX
KT/l/f1oPRvgsWvpaQgBPgA/gdh+6LFBEgTPTsx0R8Xp1gt2unnVwHdEB6vyhGuhdDeDYQAL8B1X
JeEZ9wM0TgFsPYuFa+B8Jt6X4oWLn8snH9w7Y3r83q11tWYkpYkWA1ME3adNvUKN2E7W2ZbO4grN
0p1pKw5ODHQ8zg+3dGK2GIsAZVhBUAAcp5eoJnvdeEQ7xfG1BvL998wtEDGJgTq9ehcb/CfiubEI
Vn4v1m5aUMswhXWaXqmXJGvnustHQ7fIadBMEVPVEij82IMDa8BRDoi+7YGQrRBkcFTkaGxhd39h
2KYb8tHZFhHJsNCTcTXOlq1hHjuyw6Y72xoP4hd3czwCJ7G7K/+6+Hb+dCeeuKWCpZCEEm45TAv0
pW194NpwQJvcrc8f/tTivoQWK8mItoXC1ZSrbq2swlVx7d+aO/Uu2UKdX1uOsfUcZY0kw7X54P8k
o8+uzp96mmYfjeMiWOmQ/XW5HPuDBK5TxSiH5pjTlU+x9AtFxgvXd/KxWkQsK66RCu+pKE/3Cp8l
x9ooq+iqcrx1bSvbYgdWbxseUHq58FiduGFLAHJhiFVbqgyoNN4ZABXEAqP4tr10PSdS4iXoOALY
lOjQNQ76fY8AEtXAb/lte/W9WWF8cTc89tepc6n3r5x4YmdF43cxyY1z8KV1M+Dz9DUOMrQY9wqG
au7wZOqoZKhYqJTwyGDQWrWDHtA1+lYOith44yAQpNHXSJpt4keHYpCYtAPiB9h34+4kgwNPyu9+
HNtZ+rPvr7T0xkDWzs3R1cUAosYQqhpXalhcuCvSqWg3wfffx1e1lVpTVqiuJJW+Gr1ubWgRcmvi
qo1fQ1dyquJHI3tbeYjRZI436JxAzasc1zoOw2gPTbbLUAG3lG+RHOz8LlopebnJMpI76WtV3mB/
7PSYGosjdvHaukbop9d3jeDBgAqRREOMjSMX7VMh3kHkWWvFIzJCthf/UNoA3rb40MOxkbz83pNy
REqkjZgYWFNMigb6pnBlUPn4ugTFnRIhRiKqqyr60gWHicYSmOuwRNUGJaQUO58Od9IXIb5Dhduu
2DlmWF2i0Gab6RdJwO6hPiK3UMUS+uGZ3bZHDYlRr37AhBiNm8Dx8TbJCtNRPMAS8fOo3RlYvEqm
h3cddd7Egrl86w6mg4LtOhK1m8b8FHg3zElbGqN1VdVrrKbUKnXiGAIuzDkz1B0skNajJ2MCjY0f
lj2W9Kn1zTu4FA72AX9vH7SEmY8+sjnFVAowK3h910H9ubqkU/hx/UieFevfPQoA8gttSIhWbaSi
2S6yLe82SX4NJ9wZSn/l58m+M/9evQiK4O+T1YWVBwlj6A9p+iUJERwa8OT9cj7unoog8u/HNrFY
wXGQhxq9KttDitjMnnBcd/Tuooz/x5F96e1SNS3GENOaUo23VfGqR7su+Ipg5fnvP7cwP1g4Zk7l
u1uBzbcAzYgQqNGAGpzBoS9oY462CjfeWnCQ+th2K8+Bkk/9LnVg4tnpxRz71IK5hFBLcRArEYIM
B//o7yp2xNO2QXAE+iHWOj8UK237ZVgpDj2RaSssXJjap656Ca/uMAtAXpo6H3FmhSzdoXgIrvBL
t78bjrxD4Ww6I6ZmNiIbG1y3roSLG/ETK/V/AKXzvJTS0hsOVBpXvZWs9IKBFxMn7R9CfBQvrW0n
ElJtEaJLAZkUiksAherPnfdFLO7cTrRp9JAeID0sQRWKPwXNr/Pz6MRCvYQiZ3rUUOWiQpOkWwPi
ZaUiPTm4l9LEU4O2SBObochS1a+GA0oBW9iTDhqeV9pNeoX6wlHZyptwjerzi/J0/mpOZKVLXLEU
xcrgT/06McANRFWv6oDtQlXbblRd+YrnDGJ84T4pp+7TIoLoWVC3MYTfA/o7JuueYEnOKN6lheDI
WFvn1reuO5roPKbYC7JasdYBTbarEDRyEDjasMGQCUe1fINiG+olCavQD6N1rwXoAKlab0sW36rR
UZRCUyw6wiHenB+lEyQFeZbBeRc7er1HEQOs6sHQv2uIJ1c9JvTY3zWj6aT+N7Nhxe8MG9Mwpx0Q
N7nV8x+CiS+qMThhAjdljEDHFQfKkmif96u8WSdNYIvCYx/f6OIV8ugXMpYTudcSDd33Au6hNY09
FaCfYCsXkcPTGvJB+Fxin0fV9XBLYRuWreW9uyeErMtDcGxWCpjh3FEvdMlPLJhL8DOgSBPrZap3
ef6UmcdeXJuBE4ybHqWgaOdmu/N39MQwLXHQAda2fq8xF0fcWUrcUslwzh/5VPa7hDx72CyVuOQx
V4RXvfyKriKavGC4XuNsZ2T3MoZULlRM47uJKYkcrTEb32Zhu4eAjq7LZPZZ3fgSbRB8J0KoFr7b
fFaFr26lO2NcrUMsKC0TQehko7kFzCHLQW3JDz+F2mA35FbnL+PUAE3h792Mr1WjdwdBHA+WSNHE
3dCHOX/gE4QLecZ7vjuyG/97fPIVKkMrke1jtK8P0k3/gBDteNPuyYVX2GPa6Va9EYB/Krflxlxb
F279iQC+hCabqNULzZTtNfEvt+pWbr7zmrvzF3dq1BYhzq3h+vrFFOLM72mGTP2F5EuaN9YfPX6L
bS9yZH4zWmzoS0lG8CpD+/sh6l4T6daPHQXbCdDJ33BNabwryb2L89d7dCGxwzOfh3TfBDdx/kny
XhW0Ehq8j0NsyPiXgYOtDI3MFBxv+BWjaZQmX+OuQL7RA2z6pa/h9JeOFm2x8gu9FHurzK4trNVN
XKF1pykd71eGCG35pCOlp7jtWshtE+W9fvjpCvik7/3yXtJoxKyknHz0gG2BOCLDdqiHn5hA5epG
Er7o0WMw3gmYQmzK7nNh4gsXZZ8sqbgTvOi2U/21lmCroqNuXB+T9sowonuN1KUK90OxkZ9K/cvQ
3YbhC37XkLGs8FEzX+vyWOorr30Rnwgo7HRKB/P6jTlQp7VyyAQ70webyANaPyD+wZe/0frrMcT4
1IaL4De3OmbXOlIYOlbfWPapll2h+h5j8EdB3vuWa6ntwysN6icEi1XJ7op1kN8xiEOOMsjD2LC5
9u7E9HFMj4W7E4WbKMVDCrW626F4DIpdHB91H2MsPbR7dDXCnUzpNVyHQD6t7hYLcXssnyP1kCs/
UnbGMRIm6WOHE1GRrzD/WpnVD9/Ey8dRVNPReuPGCKXPg5S++vqLz7avEu65frX5cX5yn8CWMzF+
jwmhHItKkXck6PtqzeK3Tfbxbf8SOcoWfPW63qpX2qXNwKkm6hKJVg247gXj1OZ3aB9xsvjR+Nb8
HF/0lXUd3fVb8+Dvw1fli7/9f5yd127cWpaGn4gAc7hlKFYuxVK4IWQF5pz59POVBxi4aywLaDS6
jeM+EtPea6/wh/a/ay1dQ9SiQUmkTlJI7VI4GjVd35la2AhjJp5mZHfRDy/ymwh0jTgLR2XuzS5i
rG+Nbj8Xjhr/Kszzf/eVfrc7/4ivZbtoYmXwlYbVsJmP5TbfTmSPlq84yQ4T7XV8ivx/X+sbuJd8
jTNDNjVcSpNroaHm5mvhafRBeTmX/7TOYgsOoAhbch4xEvX0NcL3q9xFGoryitaq+++b+O5tXmLx
H8+Lq2kfLsZA56x6adTOXibFDn+sny6R+29x92rND2iJ1VhFXOq2acUgixlMACjRcj6bnXVHGuqx
/RzZxbrbNb34qc9/SJcvt/+XC18TOfCvt3LUK5m4y9vUOizhD4v8u1H+NW2jhkgahdHE+oCiaJEm
xwnCXph20UtFzMke54dxWSf1PfLzB2XZC8aLoL1LC2hMcROV55Auqyg2GANCtDNeM6k9L0LtCI1p
19gAKM0PidR3L+BSIf3xXTEiGKtYAlyXTwjUhSsx/OEw/e4XX9WL9RIrSQKtdjcLll3NOWp8PwEQ
v1EskK/pGniBpn3TdstOWGs2Bu0smF8XzCMw1h2qyHZDnz/93V34+Klz/Htj/22lXG0AUy8KDLJo
UUL5di08suz/Tc9Vt1/Ve2NrrtpTsf2px3TlWPN/UJBrSkea6cX/YixDkMisJK8cXxvNj/HZrvPF
qYpflXqDKp7dpCfeB62/2i2xfqNnqmMQn0dfgXiYpxQMOKz1heHR/F7Nxym56N/bBh58VXtfVQeh
PVpy5OCSvoph22M35s7Zsl+afCPKkWuYx3QSHFWU/VH91Yu/ovYGG1qohkZ40pRjFJNm/CSt8d2S
ucrrLORhpRybpl1d36nRjobhD7v8G86E/FvP749VnmDemaohq/yyXC7klcJNvcQt6dAETHsvSFl0
JfzBr5xoGzgKw+X/Eijxu07/49KKpisCOt/UQOI7XrN6Kf2wc79pKlxzTGYU9YReCOad8j5rT33p
aHibhYiDaSv8qX54c9+E/WuySdFPoTi2M8mISU6KC99SPA1Ein8fKt8NgK75JNhoKmKkIcmaCiiE
RQbK1LgzG1XkhlykNj/pRvtC2VFzNZWjNYqdp5lrJGjTNOgNdpWMK5Dw2re4QAfoD/z7tr57s1eh
C3s8K4f1OO9MI3FqA57zk7RQvpA0JtUmvf/3Vb5hbaHs+5+hNxyDVNUkjnXkxffKqjs1p9jv7Hqj
r/pT/gMT6RvgvXzNNQlNOa4UZHZ3xR4M2PYyWyPNZrZGI3IlbH5MUr7pO/3een+s81gQlhm3BeLj
c3s0dtJa4b/hbXbKP5Mj7jgnfT0dxHV1MDaYBT388A6/W59XIaNUcr0WSp6u9rq9sbow34Z1ClEI
bVkH37JtXtiB9++L/San/uUIkK+qw0FM+irqeUS9+QiGyrH0R3NSUUnapwZeTNaLVW6shFY3vTY1
ujUj3dXTT3O60xjyLGjzBaK40ppijzmOrG+VELrJdCjlzrHaGcnaZxWjO7RRBKGmqxR7Y3HsiqdF
Pi7lTWR4Kuopko+lrt2mD8n4NuOW+cOT/T0L+r12/vh2SilXuoi9/G7o8kOkWJ5p/MTB/eYDXYP3
NYaLqDGTN+rKS7HAgoC4g1j9v+/7u7j+G3r1541rhWq2l99+ievTalnNXmtLduqRKXngawALjS7I
W/KB5vesIftxlPzNYfV7lPnHpeVKDbs6viR4dcrYLnYaI/phoX0XFq8h/XFQahMWepfIUHutJ3qR
M61N12SS0LqmfdRI7BvnJ1Wub5rh4iUM/vEkBg7biVGCG+pWeNcjwgWPP3Wkn5Dz37wo8SrDnKwZ
A6+eh8n7X4N5xOD73x//OxTnNd5/EZrGquWeomGjrUDGeiBf/Ww3OHTz7C/GrofAM3+kWXz7US4r
/I/XZC4T3W8xvVyu2mvPMKPdgqkWRFtPXrWbxh48cUUTmnnWDw94iSt/iTfi5Y3+ccXZQGZAMZIL
Yqy1H0IbZA6f/RFP2h/2z+/F+rcrKP95hbjXGnHRucL5VbBPk72v7MT++vftW9/c/VVoHlHwWzKV
3y0yAwztz5fj40/oqCtJ9//Ljq/9R4O2EMwKZYvdqFUO9p84SUvJmyn1aJhaZ7U/tPEt9ZdnlqNT
VoFdtGCB9MA2zRuUlDGT0Et/Tm6j5EEw0a7KD1b0Os1vU43fDN68IOi1KfeqGX/K0RA87By2ijps
tRw8drl0sS3FUemkIxzo8t7S9XVf4h2eaDaO7itl7E5DhgucsQ6bGeW+GWd3vd/oIT3QnAYeRnfz
ovhRKuM4pT2oED8wTyz0dan89Ia+A0+KVxW11KNcm4y8/efXXw+h9/m030b2PS5SPy2dyxL5/0tH
uuYelBjrKJEVs3SeX2P7zvf9/ePXx7+Xzt8TsP9nVaa2lVVjkwK0ZcE/0ToZ2XM9Rl6U/VKLj2X5
oa/y97j3/wSPtS5Q6rGGdVJUrV8txaoUAI4kTOX0u2x+/vejfJN/SdZVMhkDLMUlhg+xo2dqt/bC
u1oIUdvC+eFtfRMIOU//cxenUqCr6QX4WWItGgb5So83mGbbmSt4UrLW9MoWG2TbyLEnzsJLhPrv
qhvJugpRQiviai4KDFKVDtekuyrRf1hgf08cpGvPi7ofm0mE7I4a7r054aiutXaGotYPn+UShf62
fK+iE8A9eZJ6blyX/HAFdMQoT9F9/CAvR31efeWW/991zqRr/L9sLHOEhRYcQ+N1Kuj5aCRxU/BT
B+t3vfe3J7na6XlQt2MRs8Aqd1jJfrThfy+dQVsF/jii5YFYHjUubiXbBjY78ngrepT2W7qqeMbg
hxf692iPVcl/rkFhLqdUCJioB2bAmEN0Y+V2mmCrgRwbWXy6nqza+Uc0wjer45oiEPblog8t+ABZ
2crjbGcKBqnCoyAYzgJFLc8bu84KX6sQBY4nr8JnRgywF0vOaeD+sIS+iYDXHAJFL8exjYmAnfv8
6/Rwd/Ni2o/3P2zq372sv3xW8ypuNHg95VZFDKwKfJxCGhLSOVKSo1I8i9bnhElN2rWwbSKnUDWv
AjidLYE9ZRgVy7apbpdodK0OvVjYm4p0Vs0Jbt1GGN8LBK2n4cWKAju19F0gDb/G4S1t78EiiBCz
49HrlsFOevOHElS53PJfHuU6j4kA8gdBZY27RDkrAiqB4A0CM/Ry82MwEH8e1w2ij9KE+DYrxAKQ
1s0T3CXmR9a2SnW7z98SWQWJkLQr7JC3UiUzmknWScnYgokSQ6O6WJwZkn5XTXgPGHalVLYV3Fv4
omiCn42Cq3eSI+E2+O+v/80Rdc2PrFPwdooU8Exiw3AK8AQHR1XcCFjX6pCJU7Tv/32lSyj929u7
ilSchYVs9VxJbc5ok7ttUnj//s3fnU3X7JEkV+ZC0RpqdulGk++T+kUOWrfpddrTyaGJPoXmkLeS
0wx+r2xi+e7f1/3m4L2mjSSRhkZBQumUR4eeuY9GZKruM2s3YgH370t8+2iXTftn7ox3fccORXbN
blzsTu3Pz3ey28f7HyBE33wV8+qrNE2CaLpiTrvECuhB3XXCD5P7b0ZyEqLU/3HnZbjEBnZblzu/
5P2JS5JJ1kClQcdStwsvs48Uf968++8kpiTz6gSp0dROwNAwKcM4Tyzepumx/O8kSaRr2ogV4qxV
KJeqSbtLlMdketTrH/K3b86Aa1JGW6UilugLIjvSSV561zTumiL8Kbp/s0ivCRht3oyzJnNs00Kn
XZyslrV5wd377y+PkSdswpNw81Nn6bsnuY71+dxUg8QH6Iatkjx02aaWH3/YCN/97svf/7ERmjhr
OoScmZXEgieOCu59ta2I5wbRkaUYnKafbIzuHSNWV6b0YdWqg8fcVh76QyktP2QH3+wW4/L3f9xE
YoZSl+iU6qL5LJTnvL3/99N993uvdnksxvjoSTycXJ0LZRPl63//Xtn8Boz2vxCRP25ZHdUiz8oC
aA77r3H73EfKsE89YY/xJHOV6SW8w6is1o5q4BSDXaX4XABZswGf6YNXtqvQvFESVwbHFq2FyFli
T+3dTHnD0yjbx+tyPNTpFv9iA66D5femg0dbF/ppvLJiTN74S8pGGzyI9K6FTlCuk8S7OMvojhB9
NNKuCz6iwRZ+mcmuTdxetTEBwhpdxlFwn1sPCeIqX7XmagaqFh4gpii15dvko1EfS68ZvQlT3eeK
7hJFT+frXzUYOfB/KD5qGyU5JfFKRcUwN+1WiO2ubZz+OHb7zHQGgaeza1KEypYBqd8keOm4YCSk
TXgz9TdFYFf9kQ5iU20zHYvfxl/K3heWVZ3I6/pBaVzrNlTEtTohV4an1XCevwxlWBlfQAzl584a
V8I7M9Jq3mf6nR4WbAdySkdb5o3UvOPbbSvYEaLPVu6Nr6HGeNPPkm1yM4bgAJ3WdJeNcYdyUF3f
aPq7yI/lsteg04uW7EMd2hlSfcId/lt+ob1VN/Jt7ye1x4ZoHpJyTdaqawDynUW2F9GuSFbaVyVZ
pVRUJBW1J/Ob9fu+/TDRRw9cfi4BVwP41gZ6kt9xY+ORCUzEvDpzhgdUTCeYCMgYt0DGNzle6KOd
YxeSf44XnxbjeWJbpvI+pOe2aL70lVbbEBQe+nMrDZdctCYc+Ve7Evdq6hi3ieEUa2sv1VioeiM6
k/JhMZxwuB3r13RE82I/R7dDi5nMWmjQ7MSly60LN168RliPt+1s53fhauiel9DLIh9lh+glhAzQ
YNjsLqU73hU766k2TwkOYdxBjeeopz5Pr0PkNII33mjd0UQTGW4DBqH6sM5G1yg2kuUa6gm0qaJ5
tepqTwGumml9VGdvyVeGZZe/YljtizdTpKbr8e5iwiehIUaLRB425rTqsCItAPi4wjEDKm05Y+Z0
5Uaf1pO1DttzwQpKty0PfQf+tG3eg9ztUxulDGvfBXZZfqTldhbtfhuDbnfn4pwyv+lIAM9BcJgm
tywOpnqqaoylQ7tOblv6LqaboGKf20nqF+U+Sl20/AfzTPNIe6JtHz3rqNvV/py7yXvL4g8dAZ7w
4jE0HUt+kM1jS8EpvG16J2rdqj7MNSAWd2LlaHe4+1mdD5iIfxTCO20FCinKHSnxK8kNMa0aPP0t
e04RuTU2o8H2W8tfJfIfN/kQYZvN27DDJ+sX8/OwcQzNgVwWWPf6gj8324mPgG3yQ5t5LFcZhaeP
ctwEfOvMtp4XZVPXNl5pzeWGHS4QPQ/SR9Wul8kPzk28EmZefytt889sY8S+aDiMiNKPC6VzvuVT
1MEnu0Xr/E51agWBmXtBtvXebaTHeN622GvpdrA2o08dZeoy+pjQWG1Rm9DsmFFyvJJxRa7Ya7Ez
AruKVoJ4VFssgGHseI12CGUfJQMEhMzWr3Onhh5jMcU81oODTARraOxPVesIEHL4dyQbcZNg1fYX
MH8JltSWMZ3EEn5ZNu1gG4NrSqnTJvtJvkW7EbPKMr9VTLTQTu24KxNvSDbpbfiemI5Jg1CxVYUo
4Gt7Y1hxG1W/TUJXaTYawT7bDLRad6bimEzYa0zkgEtD7LG1eT3jp5f6if6B6SLl7W4ANQp/h05z
/dSgokkgaJ8zxe0fp5wI5BgB6CMUH9eKgfT3SkQRyrT1N3TsCTTipz470g5z48vPPQ0f/TkH9Lsg
ge9xX9ZJPFjZoZa8pXOK+Wwoa/hOyS9jF/q0oIdVpwBEtAl6QvEoItn5pRpuc+oBOzV2vlYFe3gf
DS8anQa+Q7lN36JTycpO1xaIgMkZO2zctqqBNZk/N6clcQb9Fa9PjMkW2V3WgezMjzVkchyOmrt8
2sY4VKufekpV1WW2Od/U1uMAG0DZpXfCHhOCB4RjHP7FVHeMyylJCotfGAWaXL0t2b7SgBjsm8bT
7szb4Sn6mOUdnn3NB8ZG7HMk2Nwx1V0hrOx51pyioxNbscaV5mL8DgULKcimd0VDcUaNBIa931nM
TC3Ci6h58eVoaBtbUhA8DotVm/ExudEMx+pMb/wMGF8fEy/kyZblXdOk9pB+GnV8VBmrxaTymn67
II+vYousZzpn8Fs2+SqWSl2vrYERnPLZbUW3ZtrgJep9rR+7+D1Oz0Oy18L7ILwPu30c3Aa530Ow
MgJv7o9l+VilR9n082w3LdtyeOC495Ya6zC3sTyn146DcMjn3sH/jftM7Nbaq0vnLtaxzlBy4UyE
Wz2B5JiKL1N+WaRfcvBimv4QvMzBi9R/Zfx/huSLfenhB7mds5s08HJjHxnvKqyGalvKIKTDD3KS
SOzdgHuTTZI+y8vDUwmLeIqRiWNbKeIxoBjPytyVzEdGHqsQ+8mUA9jA0xVkyYSQbg9A03xYgkMq
V4doRkwuBbaVFpulvxMVlTvFVX4qfQuhxsHP0Nco/K7KnFIdN6rKOfJrxgQvserV0lf3DRujKKh0
pl+j0G5ozXkd75kDX2i3GOetxanzEdHYtAW4KSt3MLf0J7Fx5kzfNP1nwLPDkrWN+JQp1k4axs6+
WARmhuT0PXFX1fDH0O1GfFCC1O4ExQ4EHQf3G009GeJNhlPfzCFgCCaSKrkTxeqhMnEqbIW12cE3
mB8CepBZwhnU7TXWwZhJrjBtGkFyooQHQZM2rz4avIWFNvOZETnmYmIAP9HnR5GNEzcMVDck8S40
yGnCaEsgTRvMn6X+NIzgo+hawN9ZV+l7JmHklehbnC6hPWLX1fCpghxnzNdYABuclbbRD3Yu41of
csxqtaM0+5RntvI3tfgqytEdetk3TFbMouyK+HeDzMhk7IBJR0lM9P4BA9K11b9G3ckqdkmBn2KO
R/l0HybmW51XUB8lnNwTNzMTfLlM3P7OqVy6cX8rqvVTbAxvs2WwfITDVIUyQFoTPVviGwdA0PTr
RMycOJRe5EJhkh2eQ8XAvZ3H7w8KXMMoFPwqD1ZRxGZL7TDEkZH2O9CYZkFCjifv68Kpp2hb8oNy
h+d3Hfl6E3gCDu55vR8SL02PS/ugCK9FdDumbF4YmU2eM7jh3JS2+C2eWmszyeaJ0YqHCA7f8Vyx
gLPmUY6eIp55GB/11vDnAKWUsHU1/RmnPF+OCs+CF6wPgh0olbsUEmjs1I/45YHKgSr6ouIv7VEW
4Ldd/kJ6NH63TKR1appOBfsytGiiheVjrLwWDYL/iJiISBQJXwjy2GV9iw+mMb321UenbaNu3efN
putuq/C9wtsnSO5LI1zp0mZpXgXpczKMXXQJgMMBSz/g0QWzpbMR7STj0DBz0pSzII/OrIy22nxY
wdZc7mQqVjorqrCvjG023AowH6rUKTESEpPBzubxfQFMHYxIt09ASHXJHVFTT7dK9TInN6pMIQGn
Pch/9T0xolZtYfqalqOcnAfpZugme8SxMUbWLgunTaWQGUaELutgaImbJyjcze3jMGS2QswLho8s
PDYwWWEXDQOtPvPQptTVJVKUEhM5ZvPlpT2eBIXTpvddqXo1qLLskgLyBeYpxqfzPCV3ORLn2V7q
AJHvoilmy1++RU/8CoDjC+eK0bX0hs1MHu6L5bzoN+r0mAovJXRm4VcZY/uyy5onXXqpdYkE4NBI
0qqpX0bk4i5Tv7kOvAA1d/lTbCK779XPNozWeRRuat6a3An2qJGnky3ribBrurdwENyyUe02QztM
tNYmbwX7OF6osRG1cZ8DSlrqwquX+mSZdB+ZBOAmEm06JfVLbYPztqX0tsgSDOOJPcOxbLU482mO
bIyrmDCZEjrGyxjRuKtnyBsGG+QVK0grmb1eGlaXyD5n7OCxOZYoY2Pdsi7Bo8TRVxrsoh5+9+ss
PifxTpvPmcK9kda2YeKH1Wee3I7TYaJGSVqnmxRsnvZ1QjwfeR8JdmDzdiT3kbvUxqPQNYhcc/CR
qFSNmmRX6q8qpYOHSHZZbjvsOSwVKvV4kIOnST3FF3vyTTLCLMpPai/ZsyQjZnfK8CjS560klMdZ
6Q+5MK1LmsPyGLkzjGgjiVypXOCGzszWu9peKuakZXtXkUz1bUcHmGbMkv7qpno99Z4h9aTEeIEE
9T4fR1tW3y2QMYFUea022Y3xEgGTjOPYNTusRhTBk4O3efoSC5Bk8rssbSyJ9FI9oOZ5VKhZVNSZ
GC9vO1ySi2pymqp0TNUfrWQ1dp0jSZOTZDs0t+BLzxwlUGf0p1qJVkMtukvwodMEyEhTS5UdVZ31
eluU596I1gu1iEh/pWnL03ghjXcT3kPHKoj8gRJi6Jg0y5YTV7KX6929aUTY9OCKLclOTTW7dONa
zuqVnnWeSNZ4aDuIl4rkmfQb8Bi1F3KFJfLp5FoRZ/scP0YDykPWNu0P2symGSfy5UM3PVrj0crX
XYuAcxLeZG3IU50RT8QBgjo/UVaUeqky7OMlgOcPirwV9pTRIZMEYyNMhRPWpjcxjQOlSsGprFJh
dmtVfe45R3PaHIKqk3LOBS5yF9K622bGjTDLLlOgoL1R63SjG92zOpYunis08FKYfa1j9Xtlniiq
3ufKJzmq5g5NM8OJxtM0IEzPcdhTIxtFTZ013LRlvjN4B7KleEIC50afHBF24jLdTXnkZw3emYm0
HVRjrdbLdiHDLbWbqJFuVK3whVqxxa7fpoVKuUOd2+wGshAoWUCVa2eJJrfOzc2kI3GckxwxE1Eb
yhw5cYECCETb5IKJVESaCKKrBOsslpxOaG96k8yn1g+xUcCwj9bWwnvqJcccTKel2xYWJtUmGCWS
kUQCiVpn6FUWW1UqvKkTtmMcnKcxejbG0W2HzFHTHg+hzNY40aXSsPtS3oSQDtSZaATyF02GLMyc
FnW4tBpOpVIB5e24u8pZeuLHGNiKMqFYJ54toX4eSQ4wVaMfs9hdTjB6bhXS1Di3JWn0UDFZGxd5
gP4clQ0jml2VCnZUo2chPGX8jTJ0LNwXmQhVZ37Qnbsy3mbZ8KJY22neZNKTICieJmytyavlzJ11
hcjy2Abp1uoNZ4zecU538M3G+sty88xal0hPGCdDoSxcEM9VTU9OFcrPwrFSJCdCcT1QT+chKC5L
X00x2uNjfZwJNcrYrnttcCMZkStNXi9KYYcAM+oZw+neqVkrWv5phiTFi+FfwoAm0gUrU6bUQTo9
9b3+FLYotCOVHdxrteQYWXfI1egGR0fX1J+L2jerSyis10jz+X1Lx6idjQcMt1cQ9Q9KiMNtYIcL
AYS30TbU8QpesdRPEoblcFBF8bVEl0VIppKi+DKk+zBicAAT4oQQpUo5XmG2Tk8hQ6Fg5HEbyPHD
uG9k8jrZXA8BMWNOvYKvVi2PRUlu1i4rbbzPTNkLy/euWO7Jxe5FVELbyXImsLG6wGtcYcsHOtwQ
bXGQVsW0CawePY3J0UbcnYHJGfshGAiBliPLL7WVer01OJYxOgUE4CiYbHP6MiIglXSvhCF8b2Vl
P9BLizBvtLDk6mRhW8PYWZqLNVy8aoXI0wv9ISE7iEXrFIyLI1mHBKPXQNuJJdVz91lTfWEV7A5Y
5C54f0+TypEfu5KhQOV8UdESK0SnS4d9dZHWoNFoBbcNPdW0K9eZkrlBqrhlPToIg63jTrZ7TTsZ
0TmyZluThEOLD25VHWvAwcrKKI4hus80bi1y0fisqbdL9sLEdpzvykq3Iy2T90mVuomkbcdRvZ8H
5RhQ9KZldoMUOGSwzk4v2f0ivTZB+jv579LwoKTyRteHZw1ZBrln9iqMoT2xIqWKPK26qRMLVFEM
ePgSNNiyfbVKVGGlacPtAHCbK9MuhQOXk98awaGMqOAST+rmvTw2jojjrVaLW1Wm3VNSkotCsZqg
46n7QTc9veKQmGa7WQxXGin0U2QuJp3YP560pty3dGUN+jPLSUxmPIoVylgBQF/tiJ12m9FKsDKy
x6KtsNQr96Ic0HuRtqZSH0VVR895EciSjGPDKxrDT4uyS0pTp+dQqaLb0EQNdtlMdEgUMreoyA5t
QE+RPoSQbg3GtGLRI0lC0RAwaShex+qx4CSYZ+oEWfPS8leCpeVY7URpnxEPl+zi+0mBDnzO2E3M
G1WglHl0V0VPCpItSWc6ImZf4LLt3HhTymM30JnV31qp8UyyQCEjY9GYu1qI1gj7dtqUreD2prLR
exzWFdU22q+JyovEFEAwUk0j9qZL6ffVPkMhoRJeZBkQ58X/Lx0crToylXQkGqKYOPnEP0fJIQsK
WGern1YkO6awzzK4VqDOKxnibrU4Fs7wM/I7vVb6YkmP+harbWIwFevwnqKc28PLnPpDFFR+qFM/
k9D3UrpikOjIcfY10ehSjXOcc3C3d1LVOaPa3dMvz5pTrdO5Dz9Ng+6ziI5EIW9jrVhHw6cs0YGJ
cs/IvoTFTyz4MFW+Ucp6G4nGGl2ck27s+5GcBh9XNv2Fb2pylBWbrsidnmpFHqEGj8thmbzCei0k
uhUi/exKR+2JfmIcPva4fGrFa5VEax0qz5AE0FVnVxufSsKcNcVPQv4cJBVR92Yw1XWeJIwaYvKw
jwZ5moE4PDwLuifTbRXSQ0q6JidPrbTTwMBor5p4kGOKbBaZVZdeEum22g7HZfmKg8ppVcsNMAWa
KtWVCNFlshpo7llRuBdHDuJiJHoLsC/x7lSrbSHRlBpGrybMxXm2iUjQMkB8eUsDQmeON0xuLimk
Lxp/IjtXi/scCm05mKusfeoX/Can17xDKjc4VTFT/eKEX7FbxveWqdNWimyR7mbdJXtzEKHRkNCL
OGGIw6ZTU6AX1NyU81aXOoPEmgnQXFRFcZPihpmoHxh5ry3TN7uGpjZ3aIBWneh9WgmJXYx3Jo2B
uqN5oO1aPdjW0bztaFfGprzq1GyX1Ex/4ATnqbaqJizILZZy1HplOTmCIa01bAMVKr8J5rtqNvaI
YeWkMqcx4/WUq+tef9Ta3G2W0O0EAkHVudOoHsWa2Yn6JiwEHaF34zLzSYVXrXgZJo37ETBwQd+t
VWo7UuRHuc3u9fDdpPk6WPGqBDYicLI2oMzMsHC1goTP/GqM1659TqJL/ZK9FErsFSWCFBpG3Fyn
a427PE9csR03Wjdu09Y85KT6Iipj9BJ2NbKAaTFSQiWHSgSyFEx+ZxmHDN0MWdgIvbktA8WtmYUB
93GNCUFc6tdBLpkp0ArPw+GwFChAhJHfdd2LOE80rtPHSLQ8xaLIUCvd07rmtTMUDue+ciU6Fnky
nYshosi71ILGEK9zdaG0RGkql6HuiTgaydi3JQ/DEu7bagj9MX8d5cIf5XY1a3hEpl4opJEtCdEq
oxarJIjV+racYe9W8jYpdxZHVyfdFsO+LF6G6UVt38YGFY7wWVoQFaTtosPNCnJ5JVjFSyLxWiRb
o3NLeyPRCy8KPDD6BQO99DhpklOZb5X4EjPAbdTMTbsMbmBND/VdmDcxQweZr2eOu2DaWkDP1HUr
x5QsqmMM1WefjV7J5kJTsFfvrHQ30O1bIDw/pOp5oCcuWc/qYOFci05CVLyV4eSYukRPMlrPGTMr
cZKeMHT2hrq5j0XxYUKhSo6FG629kcg+Cz324g4uw3QUpHGvlZ1f6LfBspdycxWk8kc07rPhkDP6
quv+YIlm64xyqbuq1tyEOM4yEX00Fo2kcfnK88iwW+lcTcFHWvRsvEF2hmZ2A44FiwYEpPIpL48V
rWwrlbfkabyGetVSGBkpnnXZfTakmMV3xzKiM02+6WKCSu+cEB08REIGBfJGJ+JGSusJHVAIrWHu
0DARazM2FBMMraHvrY6rsCnXsny7MDq0qpVJnj5YYm2PfQqoaXrUwnSfDMWbCZ9+SvtVZMmbmT8v
/4y150oJlk3Nn10Ea4A/RYEKnzDSY/Jp682u4pt0caE5Q985elCeFyDLmRH+ihJtI/wPZ2e23DiW
ZdlfKct3ZGEe2irzgQTBUZRIan6BSXIJ8zzj63tBFd2lYAadZWlpYekRkpMEeHGHc/Zeu2UHyJTW
iJFjeZhdqPSDPKLfEbz1uWG7UAsUGbhDTvVfp/ZNEQRSiR154GC2cMuwTiWD0yvlCVzYqlGoJdJK
5NDiyPlw7KsNDfU1uIGpG2mZA92Yfuf6DVK+ElJT8oqMTu+/AvPZG95TWqFVJTm1li+TEc0ppy/V
e8ukQwF622oXA/ey7G4smkFq7doKNiBTcAx+PR8/FZps1jjAtzYcjflK4KOTmTBL+fNQNtR8SAG+
STRjrkijnbLzJACCVl2S7pL6Vxu/BU2xUsgsrHFl0fU1qbG1HJYD46DE+9R/81gqCB2Z+fpHqQ1s
whvaTclJ8lxb6Nil9m5w3xr04/JUWCWjv/eNdZOvqV5ndG26el1hXvK621Jg0yqaT0IAE9Zbj/kq
lI1lI1B48Go7LYyFTv9RCj86kHtWf+oZqj1ggUh9GtSDGje3ptyuEO7acQLKIOABV2huBOGjzEo2
m3adRtgspCiUZ0KuzkZaupKnOM24FtkJCPGm7bZtJzpiX25Ix1wyNQrNFMTcfunMfVmVr0bp3uPQ
wvIVakTIDkFzzxlC5VQefJgRKUqh+qG003lRTbHRidZ2HNNV2ppMnyIRTuMBUqs0t8pw0RPYyIy9
y+roQPDnrquinamPKz9gHLftqu62QsnZVAtuEl1ZSw3JPMyRYc8pfiyWjaotR+CtRAeryi+B9pXy
EA1s5d4r6R3fkkcDQlJ2UbSrEUN0DWfNW2QUun7Qmn3BPkD2+luBDo1A5y8aP8LqyRqeYveTFR2F
4F5tV42PUflWo4NnuWs92qUQYRGalhKHJ+kO0YBU0r8r7kzhzkRTZolrod703SEqb7x8r8Y3kn8T
SDfi8MHXZIvlqWoCO7M8ZwjCo5+9pt6wG8UQDAXWAmsIX7pcJEDyQx+eCyWeoZ+8yzQqJUWyiOlW
UvWjAqgfi9LAFHYKzHXub8SCri8nXaczCbrxT3oJYYMuZREd816YTV2CsVdnwK7ZNN93lHIaZcO4
dS2iFryjGh5zitZW8ZAb+qFp5KMnJbeeuhK7Vc6v1K3CXdRtN/kC388BcteIH9GQvVfpcygcRroy
lhHtemi8SaAufaYTCweZkN/E5vStkt2s7AW4/8gmmoco+pWTGTp6VDS3XcS5rizXkiHwBCMRKJJ2
40sIWUZjM3qHaXXUE4k2doo1KbTemqy57dWSfXL12pcfVvGcG5pDMKXjWXTOikfdPKVWSjvvvfKT
w+hZq2raYMWpnY/1tkp8IoDNjcQhSlU/M2ZCUpjrjSGyJ06sTSXuTWvfhnjkOvYkIiRoPwdMotyL
aT03Us3p3GLlhU8WyR9euFLzN6NCo6Upmwg1spAl7yz/dHno36sBedZzcVmkkK9uQvEkm3f6lxE5
+qtu0gLx5sxyBvUlTpZCvJaKVZFtE3GwiUQYOorqbILnZZFTpNqmXEIf3mnupxyqr1F8rDjZybci
ELFHdiat7Kjiu4K0QeQMj9tPl8ednLu0TVitn1iIw4fRQuvDKuOFR62bldVHYTTzPF7J1ioe3iTD
Fr581UmE2zpa1QeIm7LJDnw+fkmIXIg9reb6LauHQOUwRqMwD3OHBCt+Sb41ucfklCNUYhSO2GtZ
ux6GpcnQreaoZT3jBp0sM1sMS7tb9/gWaXh8jS6V1IXQrSJNWappyGQNqWPWqAv9vVDkmVfP3VNL
kSW3HhOQBTnJ9gt2VGO+qzL+iByWotsO+6KYbWmDsodlvxkRiqlTwHsSImeMp347RczqtXpzo60c
bxBla9GOylpDe092t8Mjge57Uzk0aKJAM2SG7QfbpnuIQdlHixi3VzjPpaMg3vUVGzmA1Acv2zQ5
pwxqpXMpwmwB1Cx4aoW1Eb2zePPWhV2RBbXp81/ehA6jcoK2ae76ZNU+mKBnxWeOBJF+qLuDxnm7
XUgNxh6uV37oOQuwMxfZC1gO02uUrep8x9bCRSURzdFSB7f9a9YuxwczX6jGfazNA868XxVUzWtQ
CemS3O1MGqr6XlU2HXK3YdPeR1taKIgn4q1+8o/mVnzn6K7vrSv2ukvvdSYKDdlLsU/hvcyKo8BW
SK+If7+pJX+hZz5n8IpBIGbawAt3m2Bvbto79DLte/403DGu3toDW/hCnEm/fq/ku3TPzpm8aW8E
Mt1caj7zcD0Sa5psqqVv02ab+VsTGOPXlTe6IBjVp//+QzDoJYXS1zQztplA0pjKiYTZU9LpQRPa
U3vNSmqoFMayk1ifptufioEiJIUTH61LRAkJNSsPkXpNAH1BdH+O1IVkpcXhdN3DMlvUzvMt3Zn5
9A9tEXsvzg7XrGYXBso517WNOt2MMr5PMdn76rIyrjlbLn510zv+uKPmqLNvTBIoezcigolyTVV+
O1FhGJH2RGuIrwSCXLpX5zJSpTQjV4Yn0pKhY0AHVsx94IazIr8WOHHBqSzpZ3rxQPRqoQ2Ebmu4
tz1ipyaTlgI8BUIVZ6YMNqhFbyixfPTE2VAqpeTN6bdYdGgFe1QhmXa0Jq6xHNyqnnAqXMqmZU55
Ld+pyRWt8AWuCmPzzzec89Eo+h4y3ZBPKNUgU+mMyS5ufvJqwUgzT98A4fSbu1Y7dShmwBpz+KOl
PQQzM0d5hzehUI+StRCl2v79g3XxU53NRHwzGUUnC6fhNyR8M3m80cI77N9JWh7nd8L8yZvXS39j
XXvLC8+yduZmKkg2ryoRRx29WTYBDmhtrOW9bcyQia7j3QR55YldTqaq6rn+4phlHcxbdEEOO4nF
7y/80vj/F6psVmZGOfIpHlsbDdZyxAbgze5IO5hnTj6/MnFdUjprZxOX0UWSKlh6v90iupvl61d5
fksLaeY7n+3s40kFjcJKZm/2FL/eLfuXceUuT4/xXywE2vQ0/ni8jVKNii4oh61KYzCJkxV5LFf0
5pfGjHamei8whqdj408cTRres27i5r+Qy7ivUdaGe9mm2TRrtsY6empfkisY4Itf2HSlP67Itzgi
e+2AEXOB5teumG+T+Yc+y2f7er66NjovWcO0s+lKCmTB0AYDaoqKL1IJl6yoSFNSu+yRG2Utxyk1
W2uRsCuGcNV45oeGXlY1om3s7miX5cailFcGJdPql865OCAzUKaTUUn6LmY1ElFDJF2/9yx2UmIL
D/B1ZDdlpd2dV8qLoghA7mWcXKQre4ILZirtbHI05JAed4emI09fdLqmnYKwffCiF7mR34NcK7/b
Ub9/qi7NxOeU2SHSEj0uGHatDTZg3q44o21Du1oGBwALG/nWvYXVboc3RTXPtoJj7bIr4+OSVVM7
m8mUVG1SSQ3ArmJJAux4U90EmwJmSb9CT2h/tqtkqc5Mnm/9qSbgdthOvApAkst4ibr633vuzhmz
rQ7VB6x8vx3Mdq4YtT+vRzpKv7+939kXf/FUn6NlNVyJkqLx5GnGQBHkiKhaVO8bRARFSN1BpWoc
3o3hCw3XlCzv9N333+lSsnxQh5vkLw1Nlf7Jpd6pVu+mvjfDTVxYyFtopenUlwWdrKlg0WJYlCjL
6XeC8aHAFtNbO2PwptmD5sIBaOiJ1e8qwhifllScPdcBOqWdJb4H4SEwsdrcCeOhaVlT/NvAeCI0
F4HKZ5F0t5a7VdR9QdNflvSZFuBedV9d6rhS2Bx1o9jkhjmLAlov8Uoa/F9R/EZSGZT5ZaLQEBvW
v7+Vlzxs5/hcPdC1OmygkRaoSahvIG2N7TARF0H1qQ7CYvCXnf+Qjsky53ClCr1tef6VLdGFyfmc
r0snORM6TGHbvrjx3FUnX1vUpmf6r8bH2cwsZ57qCwmZhdoMwR7rWj/ji7Vfypk4+/X7G6dc+vDT
f/8xD6ugF6quxIzsuU8i0gjU51lKkLQ8QoLQHavpV1VTOqpJD2/onDYPHQSHENHWfrS28pVYL7V4
WIgyijBgwHFW3Iaa+qR0+dESqarG+sFM2UsLnyaxt1KVzHVDeLYoX3Je3Rk0O9z6Gqv8wrWIZ3sy
enV47PuWbEx/OWU8KLU5+/1tuvTKZ7OR4UmBqiRGR8v1JmnvE3TTv3/hv95Oi+doCN1Ssi419G4b
oaROQI1nrg9yA15lKtq/fwtpuvx/HUbiebCkSFfd4sZ0W5HM2xBvhC4CViw3aqjaOnqmEFmGXmp0
lCZ63ZXJ7dLZVT1beWnCdekYSUAJ4A09F0TTuWt3bSw+TLYT4cZaX5ujL20l1LMlsa2qLCp93ulx
SnZ+p5Fy8O2PF28eOQzrK3dxeub+9SZK36CrH89JSX5flCQ85OgzjPEX1v2VXvZXCggXb9bZ+Aqq
rikLaZq+FsVbDqOnILUoWKarzlEddRce3EW4/P1wuHAh5xhPjicwk3LeqmOmzGlK1Eo2k7orbsBv
WNVf3KdzmKdIlGYiNoRxUcydq+zqptCvdPb2v0HxXLqEs114JchpFfcQDaIZ+/DXd4mtfj+rZx8v
U1j0NavvJXexcrbpjnSvEtqKS8kAS5lLwFJMv/2cf3AaQ+l5Ktl9RM51MMSlYfC9i/0xyPSuytxu
unmPjxpD+RbM0PHjidkWStM1u/eFDeT3QvDjPZLGtCzVTbh5Q+nE0KUNlIDFQ5c9GCIMLfPaWfTi
SDibANRQAMQbK/0Wqs7Ej+QwBkF9jsrg2hTz15OnpJw9+GHr6WJgMpRzu5k/v6JduCGQd13Y4/yE
4sD2b64iTS8sAOdUzKQMDEvMOK4QfGjT5p3HdrbsZx+oUm3ZjpxrxOdLl3Q2EciaVwqdLNPCUpqV
FYyrprjtJ58YKpt/6/k/Z2FGsjj4ppT2W7TzejFpdGayfgVfcWFsnSMwGzH0FQFl1rYrcidSnyPt
MKiVbSTeSkQT4vbutf3ehft0TsMMY7XT+wgWDcsWaSoP1L+x4/jzhMfzqVi7Sg85/gkj2FVy0F+v
otJ3SeDHc0N/sG2GSuLZHObiPKC+0FJQeTtdTfa+UEg5Z1zqapZ5JuqL7SM7eBofFNk/up6uHbF8
08kYatqDgJkrRagVXYXRXJhL5WnA/7gs3fXcUprO4UG0ioZw7uqPUtEsfj/WLjw13+fKHy8uW6Kb
oV2Ba6Zv6fwOypXF+NJEKZ89+fkQavQd+TKwDDjCbHTSex+MobouActp836ZLq7Rei6NtLNNJdCz
QoaIyzXIL7pZoL66G2kCC/j0fn+TLn0D54+8HpkeHefpJj2P9MmVYTKQHX//4he+ge+17cc3oGhD
oXgV9LcwlgIk6aqdoQb//Wt/3+2/WOu/8X8/XtzTcJE25h84pXSX28W2WuW2u1QX1TJ7ADK97pxx
Ix3wAEEkT26vlYgvLc3feK8f72zqRKUPA5elsPwrK2UVO9n8SEF6XjH5I9uYI8PZusdrb2hOi9Zf
Xeo0On68oVp3mhVZXb8VK8x00mCHiI97bxd66A2Dz9ggFlvEUEkvo445eabNAreAriAUwVTtncY4
2/fRq4WtTKsADYSA2oOKo7fupNVLj4TC74TNKJc0im9UAQB6mdxhn1hEQ4yeBquNZCxM4mSl6eyu
EtfSTbnFKWaEfVQ3cyXNCNdDnxLJc5B/2wbLRdxa66DtZhkfqPF3voLCQ0f+OSKDNd7GBiq9eCcg
tBkigiNQAXjoSX1QUANUgVbwV/UEVW1Rs1e72BvWopuuG/Qmo4A95MFCRZpYv7KMND9xl1IoU8In
170f2mrWjJwE9b2rBsAG338/2i6M5HP0ph96YhBx0N7m7n2N30u4spTIl4axeLadNPQU4VPjwTcr
PxREtnF5GGXU80ZybBLq5nGxUavAbgcPE7Qx81TawwOiuMoL7hV4hOa0keb+Ggcjfq10ulZq4tRZ
vS1Ff2kOwSJW0ls1+YgwCVZd7XDeW0wBGam2qqpdZL6Kk9yy/0W+XJsgOMduV3IC9KqdJO7wBxnZ
rki+yBOb58qeMMYC8zTNMBllloUNuajcdYNGpjY+ahG6oxCtYr7mvslWleUh9Epwz39JujWvdWFm
4stwS7IPDdFW4zfZe+3Z/ytEh3Q92r1gUkp1+1rv17GGOvouS7S16jvqaK78Yu9n67RXX9pIWYF0
QsWVYBAnOnlvkjIiSQjLpay6T9XWhmfptNiy3PTFUBZjvpXbJ0OT7QyNnpFvrcGdNYPhBOSJNLu+
8NfCpPLFnBgNayXdWGqMKAXIRzw6oXCfWcJd0pDbTn/eJ76yk/DzA5zoUW/piq0ucg30hOPhtJI6
/Bedt2jM115HaVti+J+ML0XvxOZgp6RUDkq4iisBSWtxijD6uIO2SnKa7Lkyz4mGa3B+KeVbG93I
0Q09NUzJbggq5F1JpEWPE1M1vyz/QwX6nk/yaGofKT50CwV+jGDIFTFfFcvayG1TMz5zhQQcs1+I
oTpLW3GNqdZ2U2URG+lCoorXQgxIG1Z3PUGBgyzLg8bb9k6XucdwlAHNkvsXEwmMCaethEerGOdq
n60s8baAq+KFds8erhdO/hDb4ig5cf3gqceaNnw5oElWv9J8WI8iAmS9nWeguZUwdZIGpydi2h5F
+xhpi7DS7xsDcZPAFyO+CG6wcTExTS7pUsOcG3+F2U0lHdzyVycOS7GCj2KIV/aN2sX5dVocf8yv
UP8kiTN8B8keLaXwMY4fbv7pwyH1fWHZtQo2CnLYzGSWU780kENz0FwM1pRdJW1S0tgScVP77lyO
+B7hTKSuRGEeSoTMcLAOQpEjOqM+ML5Kyl1p4IOXs+WYtLj46cdV+7rchJ3qdF68SEqKry2qIhmz
njGHRbot1O1YkLDGxiLKV9CyNoIHOtcCmq0To1lzPEuN+dA0c7ViEFDBNXqcHRrKlMCJk9Yh1cu1
ZNv3EeE0LyCEV6roLvLhQUMp0yZvmfzuogr2kMu1jLqj1J9UzuZ+cdeh44k6fBaCSXgQ3oRMc6Iq
vR1zbecFhKOj7SSSfeZJ1rxNjVmbg7Aka62UhLmON3Ho4GpU4T4dnrPKJLrHXcfEK6lBxSSmOX6n
3/oInkWCmLpIOYF67cxnSaLl00O4yhRHRzwvou2Ng8cM6XtWkjnnhAXW9HzV4NmE620b1qs1Yjah
d9Llpm3pJaSTcpdFOemsnXJjoh5tMDWow22bvA+ph6tnlRQffbYbykdfNOeFrDiZuW8ayFreAvku
jiXpSRSYXrn4ahCojuuPaiDYUcKFi8GXULfLLA/uCRUlm7c6hg06GuFB0arj0JLrGBq22pk44OkZ
BHehuO8qNFTCuGqBV3RBuw6FHmhPNi8jNEfWOsnurLJYtKa/6WG5qXu1x4OF69eUhOVko9EHYSaV
90Gi8H/pMvJZOUOUqUulbuxMTDaSWzma/pqLpxy/VkMfDeiRKK7iJln4Bt5lXZ2PekkjgVkrQ8yu
f9Wt6yRVBLWFR5hh26vF0dJo2pJb5KGqE5PMabUAn/CrJkW2Xn65QEuFzNrH8q8ih9yTo0Ej9dfv
Z5lvzcKYGdlo1iNFdkyIc6k4TELGtnqp42Rfip/GcIx4NASMhoJwY4X1TS5hT+sXifqsi51dtG+V
eZs2KzHX90narls5X2RiD+IBInmwYj62epA5Ii57Y2UUfAeRRgv+Q+zQpndfbVlsIfDBynjX0xsc
XojYlbkY3dXZh1DcdDm8YaaVMVtoNMBFN74Xmd8i/wn7/0IWiLvHVZf495b3JlYb3WMHI/Fi95KH
nK3NVmVXOTgBF3r0ZaDm0kFOmdljW2011FS5qb+MEaLQIFz4yavvlw7vvmrK+0Sfpj2D0YsENFLW
ubAhcw1a0GCb7KKi8KuujmQgLbqwndW5o4mHNGc9kfG1fLYKNUtMzgWPVJfiMK2tuQi/RIZU3HAz
9PsoXprpp5GuyhaHMur/MX6XBXJcWRIU4IxjQoRZgGwspr/SbuVqZ1gpRAdMtjoON7e5H0WyBVEM
4wMKsd7EHSotzTq1xrZC2I4NLg9wO66UvHf0Ur9pUL4b1bMQRwgwkD6mSGZTYEk9YAw92I2e9xmq
OASbx7DP2eA9STVCYS1fJRWX80n8AOiy+i6fxAjyr6Q/9EBb1IDKFl7CLlm10qn3tpGX4LjYWAlH
3iBd1Sh0jF5a58OpVd/E4nnAjTL675auws2grZLoKxVEP0eMmZBlC69BLG3cuSSHImZODiVqMAW8
jokWTxzSbSBBaZDxzLT1A+JaBORGtsgi/zOWlHVZnRLvWYVIWbuYK5nlpPppSBMoTd4yzsYPTfVQ
XBifpmTNBK1mx+XOuspFx58Jtixjd1BfQ05qaYxkPPG3g1d+JLgihyQBk4GxlEbbu9c18FaUAXQg
cpGYArmO0zjTuKc1dpC0jO/KVl9r1iFUt64ifdDcsIMq2uqpowR0xt5LcS8XT6L0YjT+0Q8TPNvp
LtM/MsS0sVUsS++l4BMoxaMVgRh10xur9jCq0mppH5r8XoNuNKTGohv1hRdNAzbf9hJScPmmLd/l
dmMiuh5lfNUKE3sYYTvYZ2jH++YhyN51HeN1He/L8b4UXtJstOlSzugP22OLau8GMMWslwifrYd5
bGE8tu5ZOFciWl19YG7W9c0A5WVW6y2LnOSE5IMGcrB0xU/VRw4VhrSCJi43Ghrdui+i8h3zkNNh
J9OZGJLc5B6NFPTRpCbjlzUkjhybswQNvI7SkTiSuaSyfYbiRUqqmz5n2qvc9zcB8CfF8+/jgBpN
1VIeapF/ujsvP7jgBnSNDMZaWVfoIrMbYr5ukKaxZE+vlvLE1s+lpC36EJFJ9DKabFRc6d2oqlVX
on4Pi42Lg09rMXJGEbbkpyETHKkD6qAhUElpRQQtxCgf44iw9TQi1fyPK6cU88Jx/rtL8WMnk9V+
E+U+TaiCIevLoxNE96XingY1XFboKgMp4ZYJTmzcFvm4q4oPI3rzmAXkWCdRHOBEe++jhyxNyTZK
wfYwdcSpRaQ5auvDiGurG/csbqhLX4QGppYWzHsoZEKytMR0gU03J2ZP0enGWsQZ4VdIAK+VfNkm
/rLAOFnttm7KteFTC4AMY1lvoguop2i/4rRDwrjWpacyfOk5AmXjWgvWHZywoCaGneWFJ3sIHl1w
LVaW3mk4hMPiUcthMYrjLMjwvLGoFkK4NhvjJoywzE59bFuamF4ZftEXWQJeY6CW6ueVa/IFYLmO
SxBAwz6ks8x81Fm5XSKWztD4la8jNQVRczLMjVYGBUp3H1xvklMDpYo0uxF2gUhD20yw6blLQZZ2
Q+vNckS3hvk19L9iZafzrAnDySu3GuYWTchWiuyxmps4dYxZ0N8Q3M6ngzaTHcOajMPYc7r43Que
MxwWgrtLuWqxQPqLoFctaMrET6H+qjbHzvpUkAt7UmOHWrkMeWgooQk522ycrEHUbRVzKeiwzxRx
F8T7mAnRTYDfmp2NOdzO22ONCzNEom3izfLkpQAt5GhUGImxt8CCI4bbOCl8kXpMNniIZQQD56De
id0DFiGj3VQmxAASN3vrVezZ6QXvdWvZ6ggCIDyYMvvpj7htoZc8iuLB994V9absntwicuIYhBXz
XMNKowZYpY4ExcKE6eg9rkj1sX0oNCEO2CSomcoMAY8vpP/WitCzlJ5tkAophN6CKWhZdRtLlhxT
d4+BIC8CdnzVjclsZikGrlpxVydoslprK+NUrtvxDZccB2rDNvLHrHq19KNgnST066WZA+pSn+I8
fVXVGPPmS0ycm94f0K8zkpkCU07ODLTKa7H336sYK2FbTl72jYsLRgnkrYujIhC8U5oWeJmaQ6Po
d4EI38eS7EBu5650xP42K9ktW4Y7r9UHBW2DOPLbYrRzlRP2kSo+1sBIKMsNQk2lJ9l2qmALknIT
AR0ZczvJH5X8lPsEwjMLTZmaK8ZmEd6kVKPSk9E4jX8QhCc53WndvhpPJVKJ+LZMT16/kUAHW096
tDVR0RRvHp5L07RskhHyYBdK+BD6Y+NhzzEPLnrCVjg29aqobj3gXV6bHQ3Ve0hJXIIdJ+MagFeh
2SmXlINYUQATPrrE+LLLTqIlPxnyQwBACsdZgQ4ikT7cesAN3A4cDNhGWHsl36j+skx5kGBR0CAu
C1B/5Bd68ySyfV2bm9WTFFX0DOWFhWpDy8Nl21YPplBtpUZHBaADS/zi/Bz71azECu4XUo3sElSK
Rp3cAJxouhsMaxgefXZtjS1THFEtSlIVWxHIUByDnSKpFy1aGCQlkcdeOWxXemOt8zICHbZpAWaQ
Tymoi6yP7cSydSPgZCBOocRzAemJVS7cBuk8+/mcchZ6l6i+QweOJGqfWJirAlgHTt3DCKZUVjOD
mGsz2rQJFjGd9vvoY2qZuf5blcJMA8UXstlrTo2eO20Xccbv8U0hJMf3Fd8G7UM8iVCDtewvJCCP
sgTSBNeLpJvHfJRmPeMpatj4UGLj6A1PE7ZoSkgRNzjPdBzWNMRy/wFUlw3jYU1k0l0Yf5TjOiCz
0a2Q0DwWqbwzzRbgjbLpvXuhJjPWKBwXOkgCFFFadiK3SS0PmRvcKOS51tq+GeIF2byLoaNjqceL
oPPJoTPXquitE2llUbEYK5gRIQ58d9lpL4IOlltq7aD7CPv6PkCzqayV5Kk1TgFUzMpKn+paXcWZ
t/bddidzAP/9YnlJ5PWt5vm5Vho6kBaTZyxbpGuGx6K9L47uZtyl63xdLdwltJQDjqC5tMHic8zu
rY20KPfNrrpL7MS51hK/WE6W/1x96KRW71QqRFuzqR90D6dPImNzxcw80nqV3GVap3MzIR/A/Cxc
UBwlvmpEkh22gq4w7lBxHLOQqAjL21vu1+/vzqWNxFnjoRytAmejTrQaoJlQxh1scQb1rrY0L73+
Wd9Bjcy2LWKD7ikuoXoUH2DI+gMTKxcVjycFCECjrlVqBbQhK1D3Y8mc7r0Gw5W90qUujngmHSZN
N9Ndia9fkcAUleFKpKzXmyW+6tR2MYeXqm5TEwfupzky++miKRfQFygXcmoRr4gvLtZ/z2r7oj54
opv3yIZkYIspp9nivg4aqDGsMOOxy589qHqKC7uxrlcl6ehVWixiACIda6LQYSUvQ1hsMYfALJzr
7Ceb+mvEJ//7gXCp8n1WG6vcUOrrGmeyEoAMLGawkK48gH89BETrrPKdjpJoDJP6SEezKoMRayiG
+eBXfv/Bpxv4r00T8TzPhQ22n4zIBtliizM33/ojnRlSM0mjuPIOFwTZ4nmeS+jWSKM1hSuIPBgm
IuRSaUO/GWiEd5ICyyFT1kkSddno3Z1Eidks42UzBYoHig22zW5ySC+hsgZbMosE+RMt0aqGI0iL
yTFpnAzamyGLq3RorvQuvxWsf3VXpq/5x6RX+MQxNSp3xcdm3vTKriqzhVV3ayBGa1KYOb2li1Q9
BUPwofkmeJKT1qiPVmosTSvegspLCALvFWRBDVw/J4LAXMhfXki9Nzr5vuUMHCUlwsnMaQUIqJaX
YJsqtk41XBlXdEqldPT43RheI43iTgdMcYgeVdldkkA296BgM/dhuLnXu3gRxlA/xv6dZe0p0h5K
4de/NzimTtuP2zBE2Hnx9XRbKSZPlS16i2ZgkO9i//P7Df7zo/8/3md299+3tPrnf/HvH1k+lIHn
12f/+s+b4KPMquyr/q/pr/3/X/vzX/rn/q0N0q/s/Hf+9Fd45T/e2X6r3/70L4u0Durh0HyWw/Gz
auL6++X5jNNv/m9/+B+f369yP+Sf//jbR9ak9fRqHjPe3/740frXP/4mTwKU//z5+n/8cP+W8Pfu
AW28/cvvf75V9T/+JoAH+ruhSBqCXFFXVW16qe7zjx9pf9dNlaBV3bSmn7AQpllZ+9Nf0/5O/qqo
WIZh6fxhSlmpsub7Z7L0d1UzRdMyZVO1JBnp4f/7bH/6fv7n+/qPtEnusiCtKy5mWtn+58nQDFM1
FA3lsyybXKj+fbT+MTREWPI6QA/tIS8FHj25pb7i6XPRBMwvFztKcO1SF6DkVVWwy+UmfwrZWOqZ
4t9JtWweRI6n+bCQNVU4uaZ+EtVm3JmgUihOx/ld3Qfe8sft/eMSfn7kPwte+MS6IokKpziD+6PK
5wkISpemclF4zUOtu8W6zut21mUsq0XFI1i14MUlA2atb2XeFYH8Wcbef7+1pGCIF3XF1K1zEXna
aEQJhX77oElxtEqGuLxJ64Ei6aCBWu57cdvl8ksdyMeoFWtiWd0YAlsY3ZUVAvOhUEENwIcAkgE2
TqbRGBWhvuuu+cW+93J/+lJNyWBsGUgnFcX6FwFlMnZqUvcQGgY5GW+y0vT3Rgapv/BHY5/VieNL
mbjsozRdeNXKzBMdq6wabbq4r8HZe93i91/Z2XLPjTMt3WCUG/xP5mtjrP+cgLhpmGgiZXhUykw/
aR6QYznN16GkAPrW3ciWY26LT64WwdB074VQvk9HFTIrWFGYz7K3pcyzrAq4wYTXPbdWm+EL0cw9
9i4ge0G3SQsl/7/MfcmS5LiS5BehhQQIErxGuDtj33KPCySzKpM7CYIEF/xDf9X82Khnv9cdiQo6
p/00IiV1CJEkHIsZDGZqqkljSL6BNH9nMePYC2Aj4BDh3HMDZ5Q+NNbGnz8HXT+i8gsuFOuD9NmD
yOe+BhOhBDnLR8vqW41a/JelYFdipJAeq8HkEUDp6fRa/u46+WNzY89jsNqIhjGyvcK50zJwMtqi
VuZz20GHaEQuJdAViB3qSv81KgqOUim/jyNATT0bmjsjlLmcNfMTFMXqOyMXoCHEAN1BkEACZQsa
Cs7QNu1DAgPPljuRgUW77QTg0aTvQf5Rpy9Eoq8ZshPgcyxB6dJMNHpKQ7yrkDKOkygy/nUZggyE
dkduDSrya3BOfek6D93ZZfGxA2PAE9ovbuNZF1/r0T4NUCi91qCg7+wEdkLe26e0jZ5Tv9Cviy4h
jtrX6S0Dg5sxKLKqWN95HCICp5fyt8i1u5RwfyGLooBRz23CFXKktA/t+FlkdvgGMiTr53UiWDYd
CjUDXOAHf+V5rZPelvG+oRLKE8BZJTkBXVyPm/oxk8CHVCXa6v20swcVBo+sAicFtd39KFHc5Cmz
33wU7vvRL5/bfq7AgMn3kZFIaLA2201RPR1f8Bzoga0m6X+4ytjzOQsp5P3gDIR7dEU+51UhU+8z
en5BtRLz4iFXgbkjIMcGg4LsH0BCcJEa9KGfXln/Nyjwz6WlnAKUJJjn4+Zz7xWw1mmvJTb+XPDw
JuzA01wW8UPQgYdXE6QBeXNrCdge/AUtRy26TIsoQqoxkCgw9GGD2mmjd4CaG3TYsIMPhfunHmSb
O6/MQEuQ1fnep8cmBxCFgk8apcreBw1BtwTThZoW/TzlM+Q/KLgHvAG0GLXOJpCp5oAXDxH4o2c9
gPmtye9N1TwTqb4vdBluJ+t/w+X8wKYazd9ggsVw4geUqLzHF0SR5V6HIP9qoUaPhCGoEcLy0MUS
GfAOKpAKql9ZU+96yG4h8wzhnwox8WLAqKrhN0yqb+xMdjptBejJ0uCaeQSEHEokI7fXKMmj6Jb5
ASinxU0FTsZdoNBzrrz7VBfAU5Qg5Yiz8SNRRu+YRx9VB263VLMqKWWMsiIZq2s8ZJFqEOYF3Ej9
/tjRfpmXORgFa+S0JNoAdzIYwEhTd+N9iShuFxffWBVNTwTVfpHO+aeoI1dyAOOXqjpznXNfXsql
7a9kjTB1EDnYGY//Q54F8W1tP4QI9JO5qPcEv/t64qn3gYFvGffP9I1nzbc8K6MknUIFSg3QkUjP
gpUT/UqgzdoJQ9UDQS0OXIC7oK/6qzEcviN/LZOO1v0nKiLkuFDbilGn3DigRy/55/nEheRTGAfK
U4FgznNsQNNzEJOx/CxYPr7YKhvu1Bg9B7MPgvo+hPCJVNUuhb7894VnQDhnuXrMOaj0JiaD6z7w
+E0cbz0Of0P2//xZAGr6Hg1hMyFlbutDrIoOfLA9OCziucHulF8Rt33Kp6K9Lkn7vZrQYE3m9NH0
XNywcRIQohMv8cC9JJKFucvnwdyFQDbjsaUF5IGiQwZc+IVskZHsG9SajYIuCvBVw46YDpIFcYVX
Tet/Gtgz4uwZzG1eDgJ/SMpG9Yy6T7kfUyK/DR3lu8h6yTiU5AOBwpiPWPZCcxzk01vz5wsWscIx
VMA9y6MYV65w77exaaa8kW35eRgDSPwsDO40iFBMyYL+puNabwBhEDD/4yggpvQC4UUAyURu46Ep
YsSTNig+24H+5CYiNzTYLaT8mgKl8tL1Ed8HLWo8bTMt4IsJv00U+czTkw7+TAv8njVY5gSjHIGt
8H5HUG/i8HnwjmdtKrDxsrkr++oZ+eLHIRyQpYH+3I1spvlJ2OKH5Uy/gD+l88buIkdx4TFg4ACf
PeTkTX0dTktwC9gGu+jbqLloPL+/6mWQ7Qva96Bcsz6It8lTEflATUJYKZ8A3z3iciAhn93ZiaYH
DVjYke0n76P2C5MVxIWtKbAiKC77OVNXje2XREOP3cbzcE9sVt7WPh1/LkBK5ahdfJMpu7F58C9J
7f/V6/JjW+M/99n4x0Pz/+0Bmvxsjw+43v3U/4cvUP94ca+/QP/PfzZ/5388QX//g/96gsbRfwSe
7/s88COc8ODIa/JfL9BQ/AdFIBnDwjyG6Of4Nv3XA5Th/ekhaIBBBOz34/S/35/hf0Shhz+KiEYB
gIwx/d88P//0wqgQBlGA0CQ8WsOb0x7TfAzRVhTtB55BU8naZfmS0XDeECs8OvH/8ab/83knRC4i
Ui7TjEK/7psqvemrAmDFyNP966gtShKNP0l9OfhDlF2+Wfl3Hqd/mvH/jOhkWOLalsKUMgSgbfSL
R1odMV7QRcW4rOKR3vCRa+vmvqOQZSimtAn32aJAwa5yi0xtBsTC6+lprC3c0VW+2Zco7jxVxAvU
0XwV3IcxicTLQBp/uVvE0MwJiYCpuqgXoKFOD7g2IScxroSHW/c4ICre0XzTZgZN0kFvsnwj1v/z
VvnvjXEpM0RuJ28AZHcvQCFQfJJ5xpAw8OJS8p1mnQDbTdDzav5wej7+8Ye/c/RccgwVAWHGe0T4
Jk1BAYgkTsLqWV+OS1yRbwZc8PCkwTSDx2uJyB0tPQF1dSAc8TY7/RPWZuxENkCP12PFJ76fBIXC
jG5/4el8jeui2k1zuvE6Xtk3lySjhbFOYhn4fln66Guq9bHjxKs2orS1KTjuAeouedgzDVJmluc/
PWQb7/oepV+Q3IYgSR2a5XB6rVa3y/EUwLhz1WWcQ8EFzcByDj9TPkC1LgThl40BNjapSXdViO5/
Wk+fymHcnR55bQEdh6GrqVCKdhyJFzDegyJQAympeMy2mmjXBnBcBZ1TXyxVEe5DtJqjE6Eskamf
OTpSz5yB4ytosZAGDI8E+nSoawBzKCz5AJygl2741BVn9Dup/8YZ9QK9rdPMYUCRhM5FnoHOhoxZ
CVLvotOX4AHIrrICiMezdsQNA+O2BCMmXWTSQiy5PoBnWo37Oa/BnnZ6gJU7ws0esqCVYlIkAvWv
ocNVE7aooVhwQ0MIPB+mecN41oZx7L9rxw4tebVIwAFuP5Z6yQB+GvRTX7TZRui8NsTRbt/szFTO
wp88HieUzJAP9TtEgOBHxmVRcoFumNPrtXKCf4fMb0bJRIq3TYT3sa6C5ZrUeIVDVVVXW6H3+546
OA775vOo4i8eVgisjlFHZ8D90GwR2lbtT//6tTVyDNxAywJxfhgmyBbYj3M59XvcrKB7QGpAnblC
jo2bnDVLtRQiQb69RO/LIsDg2XtLbjfWaG0Sjo2XMajD4/m4BR3i/UOXmQI0H8gognOLVKjMnrdW
ThQQUfDx+mQOE7kgX01j2z30S8zul5FX54WEbis+SH8nXpgUxhf4tdnxNJwUBBw0KW8ZaL3R0ECy
OHpe0paF5wVrbnt+tGDJPI9HyQi0T5VkfAH5WDNXhG1Y+so16eYw5nzpwoHqKPHJUcmspSbkOwVR
duTGazpCzsUEOt8YbMUbux36S4qmsHrCWeP1qKKDZwwBTTalI3rk0ihHaxwfI+9O+IM/fzt9LPBE
eS+WYsdT+cZCqzmVUWsnmeAVkvkPoGix/V89tZnaE4tCwjOIiasUfu6YvfEKqujXJYgZfz49/Ir/
cbv3Fxki/C2JTOoI/PNZUNHLKUSj0emvr4UezHEQHGpleYeMeQI4J6rS1peQsBFpUS1J2i8m/aJI
AHQ4usEa/jDjBdfcUxRaiq+gTQZf/elfsTZHx4OIpuCqnUDEqyLZQ1zOxj/VPKNmf/rzayfU8R+V
ZiESvEUE9vd8StJlOqqMVs0LEa1N5lqajXfL2jQcB4LWmFAURRokqWeL10J0EEEfq3TDPa183W3j
R1dvUxASxWDfmdAnYnxxRLGBIm4rK7liW24vf593kAmatUiGBQJc10E0UPq5UyxYrprcQEeS2vCo
wldb8Lae3pkVz+429aOKWuEc6TAJhayPKm4xAHa2TLufI4ACauN4rY3iBAo2sGVnQjwOsrQqwUYO
RuUGwoxAgwC+eHoia5vjOIlQAoldAMKboK10SGiOnt1K8ehw3tePo75xQaHvZWTGBQE16xwUwINf
QK273WKdWvvtjgvAK6oVfg5ToD14nrzM/9Kg4/XMhXFM2w9VE8xVahOk5OzzNDaUod+RBFvh+dqP
d2w7K8ygmF5sQmQdXxOgpQ54DwRn2pxj0UyNXA0lvj5ICuXRGrfZ4pVy41yuOV+3V1801Ioxwr4C
abtjQOUwFKXqYxNMXH6YBUlIGR4idRR9izbCgRUjdzv4C49ob5I9NluBZo5Asjg1UEuqAgWguk27
y3ioNoZaMTu3Zb+RILqzPpmSifCfeN6WI2QOSgWxmSkKN5ZwZft9x7TZGEGKo5RTwmDgqEBAydoP
2nLjhSHev/p/wxjf2N3QwPmhS2dK/KDr9jDAVwJi/kmh558F8mvfgh08lsXGYVvbGsfK/aGuJHLr
Juk5JxetZhytIPSqVOj5kC0Kc2quNia2tmyOyePGR5uMz1D5bgsJYVlO+8sIwh/Z7rTDWtt6x+q5
TPuSWOSfBLIXNwPqTBdj3Va3cVM2G5Hg2hQcw0filoy+KYYDBJen/oP0U4h4KNNUP8+bgmP6pZ+P
HVAyM5Qcjb2sFvsxilR8UUmwip8eYWUGLhiWFwQUpaj+Q5ApQ4K2NyinxPEW69NK0OOyJzBVAN5X
AEkO+Y5v6QxRsbGPoRhf3AyKF+d5d5dIoVRWExTK/zUFAKrpBR/DrSmsLZBr3FxIIzJ/3MdTjCa/
49f78xfoeHbfGDfIOxTEi/D1zvbpBVfLU4oGWCNKcxGGtDhzk49zezNKBhRd61EPOZyA/mwZFEFl
QOyZy++YcQm0jchTfFz0ot5b9O/tUeTObk6fzxV/5DlGPA/IeFVLiZ9O9VUQ6w/zALLQPrDghAy+
9BEaI84byDHlOlMU+leeQb8u0BK991CU3ROfix8ZY1dhXm9ki9euW88x6d7qAWCGyaC5wofO0AzN
n/iKVN1lWJKr9NiBNgbPdc6h1LPFNP/+GqJQ9ef2e5JrtmRk2M9QpAmgviSKQKIVPv8OMNeHKJ7P
ihBDl/Gx6+MZInHmWE2Nj5KcaPA0mkYbG/S+Ow9d1HjECpLmJB72bYBurpRA2Q3V1+gRvrDaOGzv
23roIsdnE9AmiGL0jPlAhFwQWwMgbKEVtEUaubYTjrmj1yNGM1k6JrxcwFSqeXhQtcBeBMCBezrm
9/Ui6uT0iV6bjWP1fi6pbmd0wKWyr27iovd3fQlJ6tNfX9sOx+yNlmAYWbiB6ht77SGqMPfQ6WoE
2Z33fdfwAZQE1xIZkjwjaHWm39AJcVTFeT79+fdvJvTr/2kTMbBskd9EQ4LSZ32RTSkI/dvsZRTp
TVyCBvn0KGuL5Bh7U/ZEx8KYROf8vtMgAUcyClCG+ctZ3xeOZaOSPakeMfqeasj39RLoff8LhY7l
6c+vOCsgUP5cJQFSDIIQYUkCCbwLm1EqLiX63KzfVpC2LXJAbTS7DPTQ3s85VGQCo7fEJVZ2SBxt
6M2lNabcZJBOG9B1X8iHZYEUUT3F9IosIjooUZmNF8LaOMe/vxnHdBX1KtmaJMiLx7IG5DOgmKui
4UXYxb9Or+TaII7hS5FDaDbXBpwyIErxtX2sa9BpR1Sh82CLY3HF4F24UNyEQa5IPSTCL36Ghudo
8pyjp9MzWDnKwrF3OtBBo0MF3mScHvw+fWR2vFVmfjnv846526CNC5lBRxsMF2D1Bo2DnNpXtOmd
+fMdew+mYJ5yhu9DCeypbOQBOLIbnwYbN8fa/jqG3k4SOnMsBdA9JM+j183ob57x0mxzFCGgeX16
kVauj8gxd99XKrKEEkSL6Kav0V4zgiMqQktm1z0Y2m3EKCtbHTlWTzI8OXSLtSrBIGOl3VPWH2Sd
7U/PYuWYul0LAUCpDBrCZN/aEcQq9DbgG7uw9sMdU1YLH8JW4fHK/OFa9e1VjXDBBmbDHa798OOw
bzxFXg1zBhA2vG37wUOT8hz/PG9FjgO++XAVF1rZEvvqt+I7ld1DGUdnvVDD3yIAbz5tuhEKMFM4
JEtf+B/tMtCkMKzfnf7hawfSsVr0XgSFVwG87svHEtJC7VDdCqqSyPOeaU/PPPaO7aZ0SKG56JE9
/DGoKHxI6YXfux7kUKkHORRoEJ6ezdr+OkaMU991lYeYgNsJFG4xyDwCkMltvJN+p5z+iYcJXVkt
0Y/REPCR7OeDSObr7CsaYfAiTl+PAOzHcd/swSBTPetPEoDTjcttxSJcWH+WZl2AniZI73Tp/eDl
rzztIVVE5I/TS7b2feeSnlBHBHZc9nsftFw5ahw7SYqXPBNbzdprAzgmrQ1UVAng+QAt8Sehmh+A
bdyjIem8a+Ef6LuAL14nYvDe1OxppuWPikIsPeIbn185UaFj2P6UR4zN/pDEE8gFwpb3V10Atp/T
i79y6YTOlZz1wVghAid7Zs2RpcL8iGx7GTfkE7Cp/YbxrW2AY+JzbIKpjOFA0I865aDUAtZpx4W2
1U51bb8V7a0N49i4mupAojo2JCm0IdHc/GXi7VfwdD2fXqq1zzumPTLm6ZBhqZogR1XkeCWTCuE4
M3aLeXxlCBdep7MR/IBAAScDze60jV7RinUvG/Hp9AxWjpKLpivqyAsiCB8nIGS81wXUG/NA5Mnp
j6/9dseM0ZABfKsZ8djiyy7w9DXQ6Ptqshs4vLXf7hoxJ82SsrpPKDplLqlmr/EMhqDzfvtxTm9u
uCXzCySehj4JlvEWCP+bdmofu7HeMOEVI+OOCVOUOYEYJjopJ/mSifCmKryPLX4+VCw7uz89h7VB
HEtu+dTEgPhr0J5BP11C4ESI9FvY1n+TpjycHsPp4vs3/jP83U33ZqGMon2Z+ZNOQr9N6h7gX+6D
3yGo+d8gPbzrRlBMNCkoUbVXQtA7U7vcUx8CMkAVQnpbj5S1o+YY+kQYPG5gsF0ZfewH/kKC6GMf
s8+nZ7n2ecfQh4n1mTqyHErCkpTy+1mpa6/eSt+tBDwuMm6UogzBAq+Tacj3EZ3Z5Sj755Rpc4Fe
v/ueb/U4rpiMi5DLbSB7PZeQUc3UJXjAH2pxZpTsihZNRKPFVEU6yeqRmwsdhVDSChUooAqKBOFZ
+xAcT/qbw8bLZm5KKDAn0zJAxmnYVVnwhajy4+nPry2PY/Ro8YCaM3IP8CgjiBsXD4Jccb1F9L5y
iFw8XEozjliG6qQK/C9TUbwAvb8PiNo4o2s/3rF2EFypEiTNfcJpHkx7WrbxcJmihFzuTq/OcZHf
iTRdaRqo0KbCiEon6LJ7zmv6serU09xAOgIE4aeHWFsix4yrnHfICGCIXo73aJG9byHZBOKYjWfL
2ucdMwZlsqy7cdHorYn+8kaBmF/Q4dlPp3zjTloZwUXB0Wj0+JjjgJoJrIRd5d+mHZSSgfk/bwou
5q2eJRnmPsMU0Kd9ge67R5l5j5mO/z5rB1zIGxhIjAli7AAc6u240NsyA50XOJpOf37lDLkgtxiU
xKboUg3q4fwz0OYvnVYfwjF9RLPlxs29NsRxa974CBT5tYeYWyceaoEcZKbM7+5mATl7vcWgv7bL
RxN8MwTSroMMJ9KhtV58CdPwbkHpvyq7r6cXae3zjiXLOajLVBW4UrFWUIJPpwvIE6SXJujP86PM
Cb8HVoDWsAWhZxnPn+bZPmtaPhsSfzo9geM6vOMpjo1Pb9fH8/A4bLjXgQeuOpLwFB0sbW7rD6c/
/64aTxigtfDP7xdFXFjIwuPnd+qTjeonLbr7nPQ/WEcm6I+Hn/KImkswFvCLoowMuP3B1F51xXnz
c/FqI1quZS1Yl9hYg8q1Dx7GCZzpp2e3snguVs2QRrR8brsk5TZDB2jEulb9FPFYbuSz1gZwwvJg
ab0YVfMuWVQ/qMT3uw565jLozizi/M77vzEP4EcWGEOlkiosXse5eYz99EZG+Xnm4YILRiTM5oqy
NuFGJj1oy6M2TiwYB89b/6NfefPrF9DcCV1LBbLBFKxp5RwpsGXG0XSOTB5Or6uN49fUC6aYqKSQ
09/Iu97NITiEO7948LSnDqdnseJDXCmcCJTtwhs9lbBSf4KUJaSFQqh9MGQlNs7p2giOlxoqIE97
6FAnkbXNz9HOy41vafm9XGaQNZ43C8dPge8p1NOMpWqzogWvr96pkr7MlX8WWAg8Dn/udUXbqSaR
UaCLFOpq6b0eZKlttnFXrxma46ZGNrIFzeDHjeb2i9fKFH3WQm1hC1Y+70LsGO4IThdscdzIrj9E
RrAAlFhtuPUGXrlJXUAdartl26hRJSJqwPeLhKzW4lPbNN/RlH5mVOxC6aKypgDZaxyjYPiQp/1z
Ntgvseg3chBri+RYcyqXiVVV2iVRE7827eRDFjbYKsSuffxoGm9cRVcvkQBtsULPA9GvJPTptSnr
8bzj45Ivq2HICpCrtOCv5pfIR3s7XYVbIuNrP92xXr0QIEYqfFy0w3CRNvy6bDYheMfK0Tv3/+97
++265DPApQKaFEWx5ORTGlm/g5B8qyV7CT3D9C3JJHRijIzE8tRHMlLXXUyhcOIHhotr09HSLy+D
WE5Lgi4lNu2maSn091mEdbED1Z+Pa74cmuK6niR4P6C4oYuE2CLjT6wvUTeOGQ3HV28oy/xDLFs+
XIW8j8Qu70JvOUxz7Od7EHP3DfSKgkA+DUFIih9g5irN31UTZchDlkNXP4RIcPgXOgeX+O0Aup9p
Pyk9LzulwWL1Es81XQBYlp0+gMV5MVdIItv0aorHukFbgwq966mRRXzdgmxLvph5zvxbr5Ngqb4I
DIMQ7WlHubadjiOr58Dgl+NOJKjcX0CGFcnUpT0vWnTxdnwE0McHw2tCj4QckoC6YJ6Lv9HBvuGG
V64SF2unvZSFJeqQSK2Ao72FE2ATeQ0L/fH06qx933ECBTqgoSbi4Tx6XgzkMakOaAfMr1o21OcZ
q+e4gizMPdPQsE8ilHmubSR8vP508HJ6AisJIu+47W8MStfpOI5qhLWC4OkSwN3iFiGv3XezptcL
y7s743vn1Wk9xzN0TT6gKSjGYqFr+4KX3WfddP7FIs3GZNZ2w7nUvRx094FQbaKHjqe7eOHtNQU4
+BvyI+WZkYMrn+w3uW8Jw5kN05rP+4zk6qcy2fx3RDCl3eltWbE6F3U31N0kSTZgW4LqF7DTN5z0
53X2cBdep8ykx26JWryU2/Bjo2rztbSk/bsOlunb0rL21+k5vH+0uAuvG3ln2QieoARi61ZcQJsz
QvWQhPSuKy0DS1NOOATdYS/fTw/4/qJxF3E3qabyvTnFhS/aV9OaKcnz/Lw7k7tYOxVNsrAprjW2
gF46Nn6Im3PyzgomeOwY+eShGZ/nyHg1kKG7yURT3g5l730+b2EcI++LJi1l2+Jd05joJmuY94pH
7rJh1mvL7ph1NNedrXsEc6WsqmvTiAL19GELgnj0pP+88TlIS/5wUJRVJs6PTz5Ri5ugUg8Ig15Z
vnw2Q71VzFubgXPH+dqfDaROcMctDfuZoaHgp61NPWzccmufd6J1TllTZEWJd18YjeS6jBv/0pPT
xDdwHiuwN+7C6tAMLWVYiSYBYmson/JmWSBfFzVU7aCVTD6mfQ2yrmikh3DAfXIjwkUvNxnhvN04
A+97XpCc/rlLUwRm1qaG3FO+tBa6Uz6UVYa4+BiIjB5OH+KVIVwwUV8ETRs0fp3gznqIRnsrQ5pk
Ziu/urJJLogonVHlCXXbJHFBgismM4g4KXXeW4S7GKKpDHMxlqxOgrbPkyWw+mNbBONVFpnmPCIb
Hh0t6M1VHsQzGqAbr0agANb6LhZX0qcfusV+Or0Bayvk+CitmjSVcY4VCrLpTgyxB5GxkT6d9XUX
uqkjhvi9QGQ/LeB+viR1gSx0nTWq2jg/Kz/fxWeGHrN4EOLak0wX9V0595A8s3M3bBXU1wZw1t96
RqOZnzYJY36OQHYCBxmShMF4jgRuiB4IZwPC3sLCKAaApObXfiivMmu+oKXnr/N24DivN+enGupl
iI1tEqhC9Jdzyn7ZgW/99rXFcS4JMGz6fV9GdTJ6waGi5Q2l/UaMf1zfd24I4dwQNSFeOoHjKLET
oNGg40iajD6HWXpPUnre2RfODTFkkHLx0YiZxCCCA23GOIFeRjcbF8RxA9+ZQeSsfDyVyzj5uP0L
lqGJOOYBaCWzo9rxbqpIG/06a4NdbB0Ik0DzzFKYWEiIupibWEwQTPTidnd6gLV5/GMncugjxeBh
pZV5qVp/ZwbvJQUt4+nPO7R//0YE8MjZBdCjDMIDCye6ufudIOC0a8anLqgh5NFedu18aHlwvzD5
y2s7SI5sZTTWpuVcbk0hBCmBpdz3lvlXrBzSw7gQ9aHJeLPhnFaGcLF2Vd74xqN9leRglz34fV4l
qmY8GXIuztscF1oHDs/ak3VTJaOt/mq7CiJDQPsu0m4k/9emcHwGvHEfZgG3k1nwwxH0i+wSnejq
NY+4frRVDL2u00dgbRDHx4IaSUow4lSJ1dEPXpXXbZZ9UNDWPv35FS/lwuuC0UMpHS2laIxuJVQY
OpZ9jMywhWRYeRG58LqcgsYzk8ctYIVE74HqbpZs+FpMrN1XJQkvZFMHGyfquCLv+BQXbNfSwsxW
YyqIbu+Lo/aTqTVa9nwwY4HoZ+sxubZijsnHoQUnco+Q358G6H3nBtjXCxHSrj8LEcpDx+bFOEmF
8BnzyMJl55cseOwVBMAtiAjO3HXHvpcwR65+6iAi56dze1OA5fWBUsW3OjZ+Vyff2QsXaheCwXoO
Q4NjhS6HGv2kncfBSgLuRzSq+Hw8ZLMCoy/q716ZFFoK9FUVImu/+Bzdb6pK1WUdBeQlSmeBYtEC
ZOCwj7KYVF9VS/3pMKkpg5oyL+a/GITkbkdVDDdLno3o2DMQ4bFxlmcXXp0H9mPmo1XpWcvMLo8Z
1JTSh0JlBIqINcn6e9YyHV8yKttxI6xYMVnubKAn4yilqiv3/czKcLeAqF786gNlh6t8Qs/XxiY6
TP//vhyC2NlFjp6GTLMGSpZK/KTVxP8Gs4i5MVLGL20/fmVT8c0o/RBCiDGZs9Fcdc1QvpSAsu9N
DZ7geWnbC78yI1RRgmcWh/SiiMut7ra1ZRB/ukduw44eu/v3qUQ9DvJw8d0UFvXVFHjFl9Pea20I
xwNnpGCjHccyGQr+GRKfO5jhc0mW8yzRJQ7Em36pCcScEmZ7dVHR4Lqzw9e423pDrnhHfpzW2wvE
kDq1/Vwia9NUFG1Uix724I/OoGxUd8TegPi2ENd9DImBjTtxxUm6YEm/i3kYjLxEcpuE+6CcqkPa
1YcwBLYAeqps42pcG8YJfjNkOMG1zcqkUylkxSyE91Bfu1FNcwinfqv6u7b9jiuGGE1uSm3KJKxM
/gHQ/eBRZOn8fS58spGLXpuIY2PAcqRmDMHOk+aofxwMn6FuX6ChIa+toJdi3CxRreU0XORimiGv
JCGDlHj1Lym+Asa9Hyz7pQq2m7W6Ln2xB0YJguRbCb73S0vIE/95/MisfKRMmjKxDbnK/GwHrqCj
FtCl7SA47dd7iLAdILt1XiTjohojJkthqyjegbgnGq7jqod8p4gBlQjTsfI2Tt7KmfgHrBHfDnOw
yOzm1qi7uc2Dy85AkrTCC2DDhlYiAJfrD2xvXZ4vKJJFEeSFw9xPL3PibSU11r5+/PsbpzDmSOgy
42dJuDBx0FB7uiyq9Ndph7n2cccuvVD5VRVVcueP+Y0noXTYhhsLv/ZpxxiPjKo9uovkztoALV14
MfhdcvpXr+2pc6EuYDrMe7Dg7kqIeOpsuIq7J12cd1sHjoUD5+lFODJyp4qpu0H/ZHGYc/KSVsXh
rF/v4hglj8Bpy0i8mw3IkEWjIP1NPL6vyL8Urf4QtHqrNrTmOlwkIxiCteSg6UmaRv+kefcV/ZMP
oHx41jM7SBI+zmM2XqDL6Getts7pimd00Y1pGKVkpCZPqoVWh7GVUC/t4B17lvqXKBSJDQ+84qVc
mCNZZpS4ap2DiZTdasjUSshBT2zac8bQza7ucO7sRWPOY/LkLpHfXEDRt2dtvEO2g0wHcOijOWhp
hN2dPg4rduIy9WWAEkP3u4lR6g7v0pEfFt59O+/TjnUv2Qw92hQRVzUYdPqbBq684i+nP762D459
Q4d9sG3aSgjcRp/lFF2S8avoX2vkUlhDX0bIWOVQIjk92NoiORZvwabVj4PKkRtNvd2QLeaX1E28
hQtccSgu6BG69WjVKXm8E0Fr6cXgZ92BtP4vM0pLzpuCC2w0YSObqGMQBZ3sxVw+++1WPXYFs8ld
WGMQWh9EcmmW+Ath421dFjX7HoUzYCBASOgbSKQBdUxAtQ4qYjt78fM06LbbR2gcHr5nFrp/yYDI
WW/UQlZ2y+Xnm0kHiS46HJ+Tekivy7GpcyjGV4pcnnUcfqs8vrkTmzwfQuFn0c7ElvAbUTbLfADL
O7roTw+wEom7OEI9lMaOUpm9aUHYWcrxKZf1Qyn1T+5NB9NttZiuOE0XSoiQkTPFaoyjigwxlndf
Fmlz0RtyVQfRBnB+bRDHDahoDHoJYe39aKBOTGr/gVqoXFn/S+z3G7fm2hiONwgyA/YYg2aFAkr2
TQPBo3T8Cu2En0j2/Di9J2unyvEBbSkExMUklJ9pBsEfQsC4Mwfe4byvO9d+KpbSCwgDWQ0aiC/a
UqcPVcSGz6e/vuJgXDxhgFQgBAy7YT940DTNQwnU2fB/OfuyJjlxrdtfRIRAYnqFzKwcah5tvxAu
DwiQhJAASfz6b9V5Orduux1x3jrcdmUlaNh77TWUMUKu2d9kWn94PJ8ZhZ1x8YjZ+bxv4MrwojsD
x7GMbPlfaq6PJuAfEJzPXMIt5W6alxVG0AYLdLFwzyfpTdIVR6XZUbXFG8//Jm7801f5WGT/tb0h
T6cbLVKEQJWxPKREIVQ5+qt/4h/29md7PuoSuolhtvtpbPcpErMYBRW8tNPvJYaerg8///2d/+lz
Pr7df30LhMfC0C4PiKeOxWOXtfcy5xehpztmw9OHYOkvF8ufPufT9k6HJYvohDfj4vjOYMSNEfGj
cBECyFWzC93fyEt/eiuftni0aTk1gsIHC1qrXQm9YY1D/m+ecH/aIZ929wZpTNOtxu5znbx3gj3A
iuP3qNu/VI1/+uU/bW8uuRxHxMft05LnVZQwaAu2Ztz/+6v+w+n3mTYv4gGsyhHt2dgsC98HswT4
xC6yk4eQJcIcmNHIIv33D/vD+/5MGWxWZHjFPb4KAiV+IF3gBnjmlzVJW6APxUn7vykx/vSlPj7/
v9av5k0+zxk+J5JAu6bU3Xrtl3rgxbEA1e/fv8yfPuTTVh96HCwForv3hfammvsVF5SZ1qqYk3sr
m78MSP+wuD4zCEt4UcwyTc1+HZb1IHmRVF2Ui+s2xO5/24WfaYRB0izbjDP7GFhABQnCD6RyXcuW
37lsfY+n8W/ufX96/Z+2+8Yl20bAyfuyFBOiqPUZcXY9VEztXT6L32pa/9LA/+nVfNrvConfc140
et8NK7L8WNpW/aZVZbLVVMaTv+ydP+zMz2zChjFh4j7Dx8wTr0U7xJjT9Ev97+vrP4zuf7i3PvMI
kdG4NYtpgZyANZwPmMYGehja0dUwML52Dqr2IfJvKfMnyK1vy45NBxi0miqe0sOcevI/rQ/2mXPY
UHzUAl74nk/zbyT0drDb00/tFN9oWBhm0//mOoCErP9312KkgsFFKMsDi9KqXKMfo1DP//4s/7kE
YJ/ZhQPynJuBTvlhyhZZs8mpqnRpc2ysXC7r1i6v4IQnV4Ns+OHfP/Gf1wb7TDlE4jcdN7jsHbbG
i7S2cTyPlywWqvjLwfCnD/g4MP77jLPFgl5Fl4eCF/vRTpUg/1tBycqPj/yvHw2rvWkOCX40clqv
tm7elbnd/W+P5dMRgPCaruH5hMfyYUlWtBAfyWnJ/7JS//mwZJ/5hrAHgkwkjGznoQdI1XCtjL4n
Wf6XHfmnR/7poicpaEhUSraDf8jBp8kdU93Dvz+Xfz6x2GcWoNLx1ItlzDFTUP0XMQnMBbd4A0M5
ns4MhiJP/9vnfNpjXTRoVrgmO0gd2SNkvUH9ShZoX44t4qv5zYzK4q/NffafIen/f4Sxz7ytPCRI
ae4nsefWO+XrGAmrid6PKaRJtjIijbEKkMIrk5qbBLnjFR22gCqdaNYkYJLNE1I1RqEzLg86bvsB
fqxTY+OjFV02faPUgZqJJrqfhyqY1hkHVUZH40vJkVd1u9rGxdnJw/dhAqsrRTj6C4M8Z3weY2V8
tSZIT4JfEYEvKe0lmXS9xvPk9SFsOs7bXZhWh8g6Vo4o5JtujCqfF/2ZDnSuwQfQL2nO8kqIzXw1
48Z+I64ACu98m6L8Aodu2VQ9WsmtKpWPxzPsyPhZu4zcBFXOkKKGzqOpkqWM7JVKG9Z9c0Wso7NS
PWuXKh9Ndwb9MLtyiomrhXBzl9iAMdrQgXu/ITQaoRWSwrF2zIM8AD1d2rr3rj2k0caqjnUnwcvt
C4cQ4E3Fpi58exCZOo2FST+WcElr0Tnvd01DZZ31pKiKhdQiY3ualN0JxlfrVaFscgAtdTfo9Kc2
4ZpDY1PHub+hbjqkIyQHzequwiqupqScdmQ1cd0hRdaSHrO4IB55ltRm+pnYSz+6qRq9rRnMk5EB
d4EzLFIRDuXEkTMuzj48wtmmVnEPNclFjrjR4EjNEYu5wNDSjbgZFlh3D9/YhgTehNh6sUtl7XuL
M10a/KtpvjNse8+Wn8gm/ok4h3cavUM2dbNNya0vdKUHVQdHDrPAs4Jx2AJOkv62rj/RsWX+0SVP
Jpgz/JQqY7pTh2hOoU2VhRdb6h3f7HWxvrqW3+KZ30A0ckq9fDeDTStpcTWb0FVpt91DvTJVH7T5
egZhw4uxewTPFw5fTTYefQkhso9WexvPM6sL2oy3PGmbKxCwqaiyQZgT0ykNO6xNaJjbHlUfQD4z
hxIP3upd2KbyFo+WVA63Cr4D5pLjyH7QkJys8k99v2SVcelZGnHdBFbnPb1duTiQUNwkzfrVrO1L
z9dfNEsFLLP1Dpq7AYpWB1lrxN+S0D4vs71PNyy5aaJVgSHUXgn+Pm7p91hFb7g33u1W3oi8q8fg
LgvxOx4lL45m8H6WoSaEk30+8S8FDHMgid4NyXwrugHrQq4/ItfbCslre9ZNu2Z5kog+N/Da1fB9
WlNo2wM9ks6+DmX8RDsEFWuTV2HUj3SDkW3pb9LkLc7yA7Ic9r5Pr1WSY1DDypfViZuSiMcWkSSh
99ciL/apXpGyMe2QnwxA/0Sz8hDF8a3gUsNh295a2A9xa3YtJ6eR9EcYWuy7pTi62F/BreTSclVN
PTJc2/kOQqF2NyLSeuHtCUGKH1HPX7Hdqk00d20b3hpid8jRq5FqXYbyflj9IcryCny6OuA+xTHI
QXlT+O++LG81frR2rorVHRvH47whJnHQe3CY7xcbHZZM37ZYUp1We4T+7BHwDWl5iTjvRdy1nTku
4lee/Ujo8AqZ1JXqCohzUJUN6TlpbJ0Z9pZ0HB0jr6g86bJ7SorkRDTSblq0LQhFuEqY6XfQ+l0n
lBwG5AlVU4d3Whgnrq1LebUkxXuI+0Oxjvd0gWZPr/QdVtkAsYr3ROvb7SNLw6/nNlbXoewQZdu4
ShLlPk6MZwRx3Su3HdsmeZIeZA0eIOODuhPlclK2e0bye9xG8IRxyM8daaoP2UKaY86RJFpm0Gpo
KxFGIJC7HZbdit5057O1q9oZ/nJLxNjXbWjUEyLjSl2p2W/NflkS9bz0mOdUoNLk93NSsKfe+7Ko
cqeWJxV3YTfxEa9/MKKeO8isQ/MzDcbUCnYjWY2/u4xPq0RqL4sX+CZ30wj+dB/F2NeSWKjjeYGQ
7Y5R/sYk4kTqJC1HhBZwkU9VluLhvJYOWacVRAnwEe96lkso6nUzVwWdl2e2rgq5wy08bmOGI3W3
wU5trFau5T6zBFn35Wy2+WIA8t83sMal+9CAT3ROx0x8LzB0/lLkQLFGY+gtY3N0k/iR1Y0TKFHW
ybfqYP1ior2MSxBm0i0ermSUzt9pBC5vHlj3FTa+SVuDbjt+GRVfPlT/rObrpq4b1xV1kFKdeIKf
uEu8IOpEkU6e7mQDh9NT1oe1vNayiYdfWZTa5THuJXvybQkCRiIiQatZR/q79dx/b5pEvRbDTHBM
aHbymEvewNAv+L3Grf8rCL3Gu8nq8gaati+DLKPLnCMEcD/bKcUWW6Ny2QlbQIEJLhY9s3hMD828
KHPoxVziLF+S1y4p+q9bw0dsG4EL82m2djzNedw9mS0lP9oWBhRIfOKeXq+ynH630lKyRyTU8hVK
MP+rk73ZNa4ddptQ9GSijN0OnU9+0mRlGu+Rjsc2JuG2w1v8NoCvA9u42dyuyBH90RA3s/tNifLK
4mK6lyybHuHZoZ6CnKYjW0qDPciyQtXzmAFDa7whx2b0xWnjbVytTBZvHX4UdmluUDcwu71Y8Br6
c5Fk+Wnqp26HXJxvJmZW7QdPu+xxLE339SNiLakIcMcfc5QsB7uUNjnNFnkOdwuchv1OrLiIp8BG
7C9WKlxMgYm7zI92HyHF7IG71H2RRexfmCX58zjH8gyEPT10iAW/0jPvDnDgTo5lmodbHJjr92yN
jEUUhet3wzwXR9bidwoB/LWPQOS6LIvoIQ2QBISsB6E3x1PE+RFFocY1t74YH6t+N/YhXTFqQST5
9cZXmdb5xobfjsTyPu1tgDf6yi/KufxLTltZR5zHNWiWtHZprPApE24wdFi8QFroQOGW9Svd4NbM
a9iR53DicNNkzG1XsNjXmzI4eoMXVD/CJcRHNdRz0/vi14LQCrVj8cWUJXsTXUP4zYSw4hYCXWS7
vSv4Unc7hCDGeV2QNl5Pg+8ShLQrFDhN5TcEixw9tM1hv0GlFVXb6vV9Cv6vrWKfexvqLIVT2AE2
6Zhm8oG0bZVr7prfAgvVRRURm5ha+E7my7rsg9SA/E6CuXkxe53AjUUKB/ZRyXFA3HewHJP1kA3l
IYMPTz1m3klTI+gusms96YgvFWNpkqDgVfSx6/vkm6DtUwqXoHpup6hBQzc1T8i1WtcqpU2Gs8/l
8tn7pFUoAIu2nU5tA4bulvEUBUwTdfE+T8Mc1QQltrhQRY3eLTgFH5Vpm+7a9UNal37z5iCD16FG
xDCJvqPgWcINkW2ZXJVFmid9DYWIYtdF7srl17IgNfHJDRHERy62c3lWiYsNA3UHFspbvSay7C6d
WIb8YWQI7R0rPc6LvXZrEm5wxhThkHR9LPauk1F5nhaXRjukS1Ly6Cbu4GSGh/1VA6orUCMmK0HU
2kxfEBzQr3U7UAf0XMj+e+s/yIIuT4ryislJjVUHz6ytIipRb2RAabHzvEG2tBR+S3eWoWCUBIU8
6JmqK29LeNaFnWp0ut30Bnlb92vP/LJnAaHY+wKL0eOZ+9bvB1mEfMcdNcNRNfD43YVRdb8gwVr6
o5ZxP73h3QR4xyBPcqlpx8lSN9jwa00mByO1llgUWDGogeDRInhywAxxzZoD5L65rSFdHumFJXMh
jgqiq2WHeLaN3SLbMX8XVuHw0aHn417pLJLVqiFDPzi3rin4IsMwf58SSzSpWkfjEmE5aSZ+dGaC
sxHSVGRQT1Bkj+EGmjFb1FMyRgzJgDwuTx2U2uZ52BCKXn94j6r3JVaTObVDst1CbtQCuWLN8EyK
TvPHUkP2cU+c2hDs1iw+ndnOYvXG53YyPf05gNzDL3020XClM7lGR0K9Cy89oyz5CooyK3/Gbmhu
43GNzuAYbT9KEcNMwEE63BLWgDSFkG53Rozfuh3hKUq/CABkGGEj6it7ULkX223b6Wk5dg2YQ/cJ
IVv52rfBxulHVmie1GMeDz6relLaoSplZtdzjMjFEae4ztBIYprEyls1djhN6kgHUqBax5JCeTuC
17vlcAm47sewJU/cE2Nr6E/Ytle4PAtsJHzqeukGWzY7XJENr6H8gqF3H0kdn8mHU85R970Or5yX
va5bBQeDvhqC0fmV6DXTJyuknXfrkhUoEEVBc74hNAYZsT9SnFJf8sLjdEDzAJZiQqfMX0AyzeFS
OIst2odOsucWlvsUwHgAM6TBCZSj1W2Jr1s84OUV7p8p7ilAHqID02fYMHt1sFtxzwFZ4aZB5z7n
XlXxph3oty5rum2oevwgbCC3rDR9RaqhQYeLOOdheOzJYmNk++qPY22JppksB4hGm/k7ieak99Xs
2DRcnLctF5VHNHB5hCUCcC0P66D2NsWZKR7LdnHZjWPU2wcrsK5P67y58mqRsBreTS5pwjVFtOg9
XEZb+zxq3QBkDhhaUnhm4AL+wTsms8u2jgW5BSRgmoNiUTKdp3ZhokAbJWbXV87TAqu7aztxF1No
uE8ehDxzM7ps7qCARuYlKtkyVJMzZXyKaWnnu9ROkfqedL4Q15mgFqiD4lLwn9oZM14vmJgLMLdD
u702UdzPD2KQKb+FKKynJ1irZOJmMQkykPfDQkQGnUFEm18bMlw8+g2zLu8rwpk7lAdFzPoz7+fw
sUwkTdoKZPKV7K2GDUa1zkElTyoqizNNJJ1OGBCuyQ3RHaKVaxNHA25fUNndbpI5TKqQfuF+oWWU
OBEREjnrSkLDTHGudon4MSRydA9MF0jlbItOxE8poGnyG1uGJ6c0YujPZoOT4b0tQBnvq3wYh+59
BXc2wuVGp8G72k45M6c4Wsn2Dl9iPp8azefkTm3OxlfIuPX3+TirkwXCvF6jfMv4N7qOWfNGTErn
N+ID2KvICI8WPHRH2w1Yh940rEQrnsWbIdWkVCTvinze/M8I6YQUfIRYQcy6a0rVpaLOXbtkl65R
SXgfTK7b80wLiAcAvsEVtWrxroaDEl1b/ErnpYmf0d00/rCiDFrvSRwV0TOxSdGcJyl6c1N26bDt
8pUT9SCgk0d9DzoXcj0qm0EOUNz025ITV8GyU2y70ZHNp3VhS+gFfNxE5DQ3lkiBwRQpkLBe4IZd
0eki4A31IAVkxY5t6jJ19CCXsl3GeTTsFCl08y4y7dCDUk/khB5y4klZIebBaxDlsjkbwATqdXxJ
446td7Ei8P3eNC/KZ68T2EkV8cDn54iOBZZdTiJw0bqM9zCeTekGQGvI7XbRYhwjD9QlNQJjlHbo
8RdSZs3N3Bn8Lh/kv6G9mZC2q59RNCStrlif2/IMH7R+xnRafZwErQFOldUIQszo3pAm0TWyKJbh
rR8wG5fXamlMKCtSYOG9amw0+mp6EyjAFoI7gda5oCN5g0dSEHTXznkK5CjPVgF1BCEagFO0Grle
DR674WtKjFsPST6IuMYta/05Gtu536dA+a9LlDJurmis5HouhCu6sZaZxDzNgYU072gRx8sxsmFL
Lxi95ekLoaVeSLWIJl4fYVvbz7J2Fs4h1yyaPnLxMGHMwtvgUAW5Wjaix4SOBoSaX+HmxoWjZgwA
7qYka+gNp23p7mNkuPcgaqSWCxAdKA5UW61KD+2h7DlOd+h/2vlbI4Wd+0MqVderqoE1DZrQYpQq
HSvB+6CQxW6zoaiymbmJ1MxmkY0ruQHORc8+LHH+1mySFmfc7pLcIjfHzgc5psuAd5KAY/WUU5In
70u0oICsWDBE/SxXXvSq7nv0sk2VSg97jFrB6jb9bkDMYK5qaESBUeHXYAOvIKhbxCnfCO9+Ikv1
gxHP5yJNVSUs6gBMX2mvtgOPtzQ+IIS26x9cVJQCwXKZKUlN7RrmV7S/23ILhQ2Nd3Hp0/IUQ4Dr
f3eQcsm7pC/HDM4pg2X+i9JRo80Be1dsFwpgdkZNWKTmd9ZAEwnLuhn79MhV7uKbsY8K8urHqMxf
h3QoT2xcFILnpMu/cnTi6/fBqC7f9X5MIa7xZutRTecNoNNmWQekr5nFA3DACn7LHNyJXwuHrfql
0KCMil0EBHhG+kYpVvcALucwvm4rrGKrGfoDWZcNFcltALpLRlR5sLs+FL3v2sdWAlC9zD7P5MlL
wifgt5lEJ8MS2SYvmWuDZlU5hIallbdCuBIliR6aK5NQXUDz09slrrdV4xXsoHD00UWrtJ/qsOqP
yyHuEk5f0qwYRXcFPVHD2mpNOzHtfC+H7JSamdP9xLfSmd0EwFu2FYXgHC7ofdKCY6vH0R4CyTN1
UOhlf8B8MjrjSOibH0oOnO+3KTS+qFRulHgtszyWpzBOzfXYJui68L8eTRIwpkRnA3T5IQghKoP8
+goS4nYBmkikSfamRY90nrRH0DNAjQQj2nmZnX1IKJBEfgm6pB2iJ/ECm7MtStPnNWKIcntA9obn
7x0+nsCFPlmW5tFxBCRimOz66QyBkg5HuC/SF6ogML1h6Sjab8tEtHw1tOi3gy/JsOzakuXkRBKA
qwjj5XF321kzwXSb9CO/MXncJHeQlMXQxZIRhx6Sm7Ye+olqWDhr6R7LN01OvklI9iUlPYJT24yE
5ZYMzEdfxnhep672OcDN3y7WIiCPZxWMX+VuTfkX79Zpux74OMy72GswMSqZdUtn67YbHDsb+SEz
AcaDHMZ1zD0u1rGJu92EnBH2zSejXGo3GqRV4FCGPL7iOMT587pNxfLawOGm+DXO3A34sagWyHtE
tRpDXY7ovgLQYeRsgxnxweAue2+iG6hmLEBgbUYtvxTbSPldgwl9+ZKr0TcdshxSjB923s04P4+w
M1rk1Sg4YqaCbjf30FOSlA/QhW3jEYOkPP9a8LKV3T7KpqG5uC3KRr4fQuvkuo/gh59dzw5aiuKA
wyZspiapkObU99DUVYGmxVMoUgQyVMplS/4S9at1h7aBLu7BFYsaviYwuCrrpuNiuJuQWFu8AK9s
sYxStxWoRRv0Vv4h6+fIPGlLqfqdKou8Ex+3gtSg+EvbVyibGvVzAwktu1Zb3ie/jdgWiJQJom9e
2eCX8TokTsYv65oN5Lzp2c9HPYJLifWt2aQv6DjhME4FWdrXZGuU3auGIPlzAeSR3DM0g2NeAV+h
+QUy3qAPjsI58sBHxFpNVbQWSp0w3clQK6QrRlJ5xUQzdKfezln4sa5ll9lqzK2PnyPbjsuRM5eD
boDePsNSVrxtjoGpvMfdFsFX7QW2LqUCxp2y4Txy6lfgT9hZL2VBhNR1VGakVScMLGQD/DqU87np
aE4ruqWQJ/IGsPNDSkaN6n4qZEOBKKRJ3iFrmA29SvYWPE+b3oqFuNLdhLLFgO9gObwB2SHNO+Hf
Ihkgcqx4PNNxOaC6WnEhj1sWD984t6LHTHxt6XDTh6Zt74KMrQsAteEkgVCsAQVtjnHUWIZsX5qt
FRiqoGQAmwfA7agBsHPdQwePWmop7kRZ9i4/YWSnx6zeaJ8bu2vXciGhArBXLP3e5WwpnqGclBLX
rGHL8KojTE3uURyY6aE3fVP8iuesXJ/SoaPpC49TRZ51WIb4sSBzEnnYTcL84x1+io33UBxKXHAI
MMUuozuSZnNxcXr1LfbzUGTXMdu66YHoBV49AoeV2wthxYTmkZCG1IPSi72Ergj9TZ4A6n5oUu38
W1g074E1WQY4bZEF0Cs7Q2kkU5Kvz5sA0bP+IGOk15yzjfws4g/u2ZGD95sDTGyCAYAsIsyUimTR
x4l2KTskCAFz76V1rD/MqmzYZWqGFQCzpjZ16wmweFt2x5CRtKlmuMzH6AUAgJnaaNv62ogAKQQW
B2ZXZ4C8bLkJMPhX7Z0CbWy4hhX9UrxOJoY1GPMyjPtpmWe3hx+SUns1BHIN7JU89jgrRFUaDJl2
XRz5bzKa0bp6h3YSfXGW/GqirX2iQPcQRhAkcKmye4xaJle0FEniMEdTMa0SzCnVpe3SFVOycgrw
p1rYcOWwzifMWUBGPqO0o+ISkmKwZxzCFGdj1iTzLgsOg0yf6AgdnmjTdDd8VHv3JsGZc1uijy3v
tSRds6Kggr1re7elbW7kNTxIsoCYAk3CRmqEGWTRS+Ja/64F1llW8xnX0G2UkkLUBcqAcYdZjGuq
KO80cig+1qmoV1j6Xxcj3+jH4VOgxF56Arg7g1FqTUp8R4SGqOznKsqWPKB2Z/wgMDx6KwVEdXct
oK7xkGLM4XZAihXmiiYoVsGXPkng19gkgJurEcx/DaQg7WJU7cK7/FuZ8mF7ASCCZsYGEDpZKN36
3MZUf6T0jPdlW+J3YrbP3W2/5ao4UnByu1tMsPOhXhV+nauN2sZeDX0+pddDhu9TUYci75GrOApV
IzdLjhjqIldbd1blVSuc+6Ij1oibYWriNyPyDP1bb6Op6pNmSe7icSbiejKcqfuR0Ly/ggLNAPaV
wEVvm5LTpja2G/XPAe7H6Iw8TASO49QNUFJMUxRugGtpcZXPbZrdRx6lRp1OucMUhaIF1bsxhSt0
DQKdhH6zoTEO4SHNnpjOyVfAibJHhaezphIO5fJuiUDpq9ZhILhi163sa0jkwxMrxmmst5xuQ91Y
1EdVwColp1A26RtgephLcBahhkf5HUeHdMhQnJEpXr+o3KI+5BqDjbzKbOC4ia3s0+RqGf3ongY4
wrRVJwSsKdmEZuvAIXrJH1JV8OgK3pDYr53vkZi8dbR73zbv9R5tWkOqFEIpclRi1tsPHFt9U2cM
33iPyq5cLzAIi5N9OyAA8KYZLf48CpP8moXZDvsmxb4RRAKGBcWBYOyaRxHmotwi95mgfiz3uDZ8
voP97YKyeprZDd7awGuJm/knEzEcdzGnRHZ6n6VDUsOTLqgax1sDWpVEXV8nSW76cyjTJf/t3ZRc
loznuFdUBwgAtI+QPRQrTsPdxFzCdwXwhfWS+sy3Ozui8N2PoWMXBrd5oGbDuC03cKNGUshCSTYC
g0+GqaiF2qTDL4yW9JTHIvNVjvLcPuPiSfodN5lgd9pg5lGLEixXUkn8AwJw3tLnzRqW1zKRrj2m
Y0TeCzHar7gLaHxgAnPhGoaEy7Cnc6sviwfHYDfOkRc1sIjyDsM6GVUu3vpfi85HWQ1cY9K7YWz6
E1EjTu7yzMIqrJ5RdhJo91FKXPEyhzfouFqCkV2UT+SRSsiNwFtJJ8z3Y0MQBCYc3CWulyQLBCwj
HH97tjWr2NF5jtnOTGb+NvNm6A+U4lS8yrMo+ck9wmEwfnY266+WGb1lDTOBUlwMvJihKHagKe3a
domSvXRuQ4OGVu8Cpew6nuI2Cu9GMZQBIUw9JtQYs/I7nPGiPY8xx9Xm4kTmu4hiyFRlhRcz1kuu
/F3kOjiVyWjATA5ZZutNaWAQKHeG92b7xvMBOny4E/zKWg86QDWBlCvrGGTM+fsC8K/48LBBJIhH
ugO43suK6RjsxlvzvA4lyc7NsI3AfzYZ1aa3+QrUvaDZE3jcwNRGZAwrBMdMxab918jjXqoi1JA2
VG3W2ebaazvpVz+B611UAPpLt49litayMkW2dRGaZsArfZXiMp63CoCxlaoCb2UBx9qRZZzKvfIs
419tugRwKsd4jLsJlg84nredaTFcaxArk69RvDOUD2v4C0PuP9Knf+JMfeIVZ6jj5Kis2M+H9gjC
57E8JK9kn2Q12ydXqPn+j70zS44cybLsVkriOxGFSRWASGV+ADaSZpznH4g5ncQ8KGZgO72H3kBt
rI95RFdFeKWnV9ZXf7RISEgwSBrNYDDVp++ee59v+7C622w1BOGleenuOPCt7fc64A4nM+4nsNsP
WLrvA6tEbg1T2/I0wuhFd7kA8eWABPWPMbQfsK22+x1iWBHV7oWJ42wMPmdriVbKdJsqQZ5kLpcf
a7J9RqY19q6h+jVVA4eSEgx9JG2l8h2U9F2XAcISzPbz53QG6v/ehf+OTSTilOF/M5Aop2Kz3eSd
a8c3FRsEJ1qTEt4fPbWIHamGxMANXeT0AS3f2AtoklU/GwH/IxDwO3Q5mpYObbxxNhWrcb5KYjkd
nRBOgf3Y3iGKSnf/j9+DH73B39GMjWrn1rYsuVmiWDn3JMCkxcooaOPusqRqxp9YuH4ATX6fLkgT
UnnFaIqNdCNz1RGVtVZJnfzPXsT3wYJ1I4aWMBWxGZyCjq7x5Kqo8J16/okf8AcX6ftkwU4RKVFH
IdZWZiP5wF370EuvyEr6WZTADy7P9+GCHVwwKp0UG9dWa/BgsACI+598zH704N8tJeE0JKTAJVBV
NFJ9txlCnyV9+MkK8aNHP1+zP2DCZlZbSM5cG3MppO90HvNnl+onoOrf9wrY38eqycYoRgwh3Dax
45lf2zI57/VyJj3IoFyA4uvxE+xwB4r66h9/IH70er77/MduNDpkR4kNU7TFs62a9io15M/m6Rrn
h/k7y4vz3SfbSWdLDnNkb/o0VM661ZVXBYSgi+yrLEo22lC5UednXt2a11qcLOmr0S56SBJMakWX
sZ3W0YPN00pWdlyNWvTb2/ivf/Lct3/7N75+r+q5SaK4++7Lvz1UBf/82/l3/uNn/vwbf9t+VFen
4qP9/of+9Ds87u9/d3XqTn/6Yl12STff9h/NfPfR9nn37fGjj+r8k//db/7Lx7dHeZjrj7/+8k7T
tjs/WoRK/svv39p//esvxtkN/a9/fPzfv3l+AX/95bZPmohmWvfv/6v6L7/2cWq7v/7i6r+Cw0kd
AsQ0TSkkb9r4cf6O9H41pccsIsvyUEHtc+pbWVFd//UX2+JbEprBsB0TBPHsNmir/vwty/sVmEVI
zwSpdm1Hyl/+79O7+e0e+e0d4XL8/vWfQhKsb8Fv399MlD3fuzIJSJ7aVBfxrnSEWOtzZlzm89Ta
viEn2vu2V4NzhI7apEZUPwzoNcBkebjv6sm6dhe3Oy2ePT7YcwScXdBSDTJFlyE1huKgwP88v8eh
ehGOlgdX6mnNrnJwlRsw0He5IwoU5bE2en9sEjIFllx+DRmYUQRtodJjUaZD7nNCNijH8h5kFaZK
Sj8el+VQVYaVB5SjlbMmBTh5cPuY5pKniqDTRPLoxToJcW0abapCh+A0ancDPtx9DaVd7Qf6N7e2
5hmaT3N0XAMVuI/kjFoUCRqLpw4QQJdUcYSgfwPIWTjzU7Q0yw6Zs7vuLQv81Kw876XqUncbQjjE
K9NrZoYMpB4BeNoyyCPUS03Q/NAhBpLor284HAzFZc1H86yylaa3kiB7L5WriS9NP5SSMUI9tkWz
HKtVraOU+11bdt6VrWvW5ewWxqvWefYQ9GVqNZuM9iMFe2GYbwn7y1ecIu6NTNQ0B4Da3ru+5PWm
KIxyX5cFTHpS9cWpsKOzquLOk3aPQjCVvLewIz6pLYuzztPBOMl0ojh2tTLeN0hcsd/aXX8PlDXf
pXVn3nNPFiuyFQoK2ZT7ej1wUyAHh/FwZbqkEgDJ2o3yWWxFv6tFPPM2l91eUvyDkxrqPemM8cbJ
3JHxX6gB1/Th22PdN7q+cj3L+TJ6cbNstCExXN9e5jBZxZW9cMSkmm/Rq7LhyYmKOsUVa7cnG7Jq
WJl2rHZMV2DKIRADUelxrmfvjA4UXA6QifcojTWwZwJwolWRNVMUjAWI9K7MDMSOZCgyaFPbax84
K1e5X0CTEAY21su2Ci3761Rl1QVNsgmRxPCgbnSxsUubodqagvjzDVPlczBVzVL5NHsFjS6b6fa+
DTK5y9shfXDaMHxAdrZ3bst5f0NSVzEdBxnO59uVXrWTlwP8t4HLwbe6OUrX2FsySRe3EUwLLPN2
9FWnltTvUwL7NzOqQ7OqdNSkiyYcw3HlOuEA31owKT6ReLD8yi05/FaVii81r+yMu9pNvHoNqMcb
pMxO3A0TSp9vKdSw1OvFW1l41g2nxfTajOJ+9nVPgvoSuETujiY7Q6xDBJUVOVbtYzh2doZlKNQv
MiT5u8i25aqcM6vcZJil4W1YQrb6EieXtJzct9pMqlfXzgDX1GCeO/VShHeIV+0dH8ESRjdujYPU
8ugLJ6uhDBw6MnLbN9aiqGiwX6+hTsRrw+2l1ulQRVemMUd7krSpTExLAH2ls5HvMpoI65KUrXfa
SdONbevlS4qOtdHjvN1XWtdWAVACvRNnZFJ8OVnLRVRMyWWX5O2zo43j0dIwRkAwIdMGI3vna5wk
zcVooi9vFoTiB3ROkQSZjVM+GFo7F6xS3rJBjiwfOzp12pahwKV19qCP4Qao1CDDT9FR3CchtGkw
d1lycJOCY2Fsm5xfKu5otcojw9OCCaZmWRVJkt319qTf21JaTwN2tg2jQcZXPYsb9vshhAAfUvrq
vK36Lq9MuW+aQb9cXEvfDTIK/aXK5s35T50dUsaxGAbvNFW680jPXycNXE+jfsWi0pQbYeTNk5Hp
9YmmRfqCnFmUCI9tfMkEhYTwq8y7YjZm8mAnXphBGzcsnWZDSygoCYTud2MYLo8owzreAwuxwleG
TRZkQUv6uldOzfATtznkRdmfUocQID9PNQRBVtuV9Coq7kZ33G0rR3FjtOrc0KFz5reOFQfKzr2n
qOQZswRB0Pfuwgcvq6dwbSBnPlPzgPXNXVEDEHqMfJlSGX3ODRWQH4rwvByMmXFoobrWxlzONyPD
vTy/Sb36Mm9a9yoZlXGr6RzaN2U7l1u6tBFoqGbI0yKzoQ/acpEw65lr2/uOpTXcg+PFHD05Z+06
NLp+Y5a9NQfNQmDVmXaPy1VXGrpP2zLJbvV0rI4DKkaxqs1uPAFJk+RSmd28sfJ6WhncpK+aqNWN
5xacXrsu07cT5CJRDxnCdN0PnoPiaRQ60pZI42CppfXhycrMNjHEDNlVWYR/A4Z2uLPgpqjz3B62
vXW4lcHidZkFPGWb/ZZteDMtY89Mpzb2QlTixbqdmJfIXMlyYu8T0RReaaWspZ8Qo9sFy+LV84Z+
fEmHGF0lWZED2LurM0CFc8YFnNwlc5dqGyg50OZGb5NANE5/BeIT9RtLmdymk4qSeGub1Wxvvclz
1koCuK7tPOFlYjaJG/TTrDnqdJCTC2HoTubTN8+qYGapXpVj2XDXdKpXt2bT2n3gDAkN1kyITq7k
1DSAdmWnJI1FV44+eku9mWyYdJbnus/9JarViWYv27cH4HPp6rJcWPXHMVqFgwn55YZzccOwbZJ7
PPhH2qfjtDVCA72g1Q3RvHJHRc/17HrFE6aL5gtqkRXxrKPpKwMWxl3dcRcFojendK3bfbXGbrVc
5uwmG3SlqDnSDvFWc03rasmKb1ntrrVVYswDppGthRjXtBwvae+3XJGw9he9vVWNstd1jgbax0bB
EGKNESdxWwzX3RiNO51e2qOTDdFhDIvikl5Dqda6aZ+fQTYHYcpgICtN0wB0yPWZZm0eHLfrj6bq
xqNdDUB4PCS0I66GlVtZz/kgDWwrFh+bJIxWbum21+PS3sWN6DfOZBivZTinvj6r7G5MPevR6Cd1
Pc91vdFTtFSjlxXFwxIjPi9cnnSM0suRLoyxSkk13tDfjTI8dkbkbjWt1dAH26kog2gQFjUUUN1L
6DrDq5FIPCZJPzbZCqlxvjQYz+RwhIbSmdYUpPlLbwsNMdWKl7XpGfGHGofssexwZIk+T/fGWbnK
XNVeMbuzWWjiYr70e+loejCN2oLdrSnMD93Tq9M4JGdOQCtVuqI010qiqIpkP2SR91l7bnioO8u7
wmgarguI9lNtyn7ezXq/fFSZMA+hjZzvJyMzA5QV0Ux0ZqnmW4YnSUYtllYEaTgBh5R4D3YjfSsT
x51IF9ZBgr6Djo8fO7aENDjLSe20c5mo3PvZEvNYcpaEgU/ObHWvppBWctvqko24kinyYx0TCVPC
KbX4XAgfolvc568KdbAMGmtQzuPA6ee+wfNDSVX1dN3nxVZ0ovWGSYcmJ8gLIsNa15/xL660mY0d
QKDU0iBRc/9VYdCgGh3G7CqTmCwQhLpuHXlt8Z5NdnPnQRuKIA27NF0lYoQYtUfZEEuWcq1SABBc
DynAfTZgSogYUhUFsUrUvVN44wR/NzvG2uqz6XoQrXy0BTat1SLkNPuLd5YVICQdN+i1fA6R8e2k
3XgDU7Nm0cEFF5PYNooCYrX0oE3UTqa5TnlLAV5kpd0LVclTl2ssy1UvwpsizmV1VHXp3VfjUq8j
Xv274ejqTWlwxuFYoWeV8GJ7K2Faqh/RxCx8DYlmWbOzupcF2NMXtkOj9s1prl/Tcxwbdy1x8FYq
3MKPhac/Mq3pjO6bi3M3ouSNrD5m/GDkFohF2WTqRXd4f3dZqpocXB76aM+JxJEXCcreskldnJxr
e2oXyx9kzAD0Wk8z5NNuZIkYDLf0NTeurSDJo1StldZUdxyAbADGVHHYyO0oxabWaqcYa84ujpU4
JW4VDZxpquzNYQ9ncWcskrNzRbF8mgCr1yja+btu5AxWGYtkqimdRcpUlAaPwLpkIoPlA21CKIIh
dNw2mvER0dQ+FKFdX5palB8cs2To29A06T6M0URXs62cJ3Tx7qFlfd5XRlZ/xWRmgZy5oxwvbTeh
0HIxo65CTE+rqoGqF02jBQ5tSwx1zGDDxCO/TpMuV3TY9VUoLWs/kwPyqFWW4jAl2mIb1ed7u4rQ
iwLBoIHrefGGMbCHWv9kLh+TWkPNFDfMGit2IVwrB8k8b/ysdZuNOXT2reqy5dhUGrNZwBMpGKN0
eZuRV46JnbZrkHhEBHcwSRVULAn+nBfhQtGO7SDPqZwZeYe7xArb6aGf0uaqV4RiL5iVDwaYQ7Ey
kdq/wuPFEz48G9MO8ikScGMyDVQNLya9lkM2dHcO9xjDEbqA+dGraqJSNLrxXoxzeCHKzsGmJrbt
kuSbRedYQKc5mcr00TBc5zHsBuPVDIW2ZVRbu5OLFuN3rXEVdJltb/C2xL6Y837vZn25N+1Zww44
Gk+ogfG14arRR0RP71M1y22FlO6PSUQ2kNlJ59XsG8O5CoEG10mM2R7wuev9XKuHFHtAZd14YqYs
1JdWHjvLST64nO1JmpNCFSrz8XXMx+UFt1D9NGIlY89sFakAoVWHbI+KD5BGlV6Zs3NVLqnHNmX0
r7Uwi6+TDqS7ynvJEXDwmIzkMzungqaflLya54gxGHy8oFmkQpJ2u4NyhLEbwI/IypJsmhFz5QLa
Zfq27JMsiEFgUFWxNYRuL9cUKQjvjaVH2y6pppXthvIr0p5AF7f7Ww2UsVoDe6fvFKDFF1gG6zkb
3NMAr3ZtgJ+wgNdiolIpUgySJY3/bch5zPRlzEJfg31dG6TWQIHjrawHpXPCT42LvG27NSAR5/OU
6LlUjpIyLRk5+eoSodwjX3dOVZmexeQ8sNko95xePRZGI37MRTG80Gjh4C2GbNfbbEZ+rWlqWWkI
/NPaBVi5GAU2pygBXEiUC0WrMOh5KKixhhjo1ieOeLCWSGv1dZa4EbojnstayHaTySVmfpoNnFrB
PG3PNgGcvUWkX7sAy+imkbcb4tHc1vDZJcguEYWAOuFYBIOanHXkWpRjWR3XkZ+VY+TnUT681Yl0
0k0BjvgZDrVxB77gbasom54Bi82GhymNA5nkIYKmOQV2pop7wRSPFSRbuoe7jl/NZCmuljap1+7c
tpqfzPgr+qxsdpYzWBt4cdxeHM9hnTDgXQgrabdzC4BaWVH+NWKl2Zho5VuGFOTDyutwGymV5TeY
w8J7xqtEr2Nli1VvkZvduN2UBVObTcR6WmIF2aaCluNasgUXVoC3Q5m8dZ4r3YN0URw5rJc00JJs
wZHtYcA/W0Ojl8XmYzTQTH2xa2MhVdgr7Tshz85F09EebMvRrzLXik9pQq6kH0dJgRBdZc6Vx2CQ
L6xPy7XUEqcMGAbSHUyTPk23OPU2rJFbFfFXuwpnB1CLaKYgiRYqnciLg0RPAXfKPH/LhmY59ELp
T+nUgpJ0enIrF2ekTTSKACuUOJDFVgFZdgiGNleBfADzCkrCRgZ3KvmepIu1xrWnjjI0mh6GHpwk
IGqivILpp1x3wjoQw9xuiafVMJ/Uy8YgrZ1hb0YLrqrHOy8x+hs79eRtmJeUEpE0iKuPBk6QoxgO
VcNsy23OzFlsucWi34RkuXzIOomPyTDYO8fTxW3uzG0aOLjmgFT0pLtaOE1z+E7rkqq+WJY7FVIG
mctsXmlmnbybk2ZlOKWz8JRN3tQdrbOg7itVGQSsEUJfog2sCS8CipnyMFg4xQHIdXwQ7Djdo81Z
L4TXVVdFZyjHb8Akrmno5VCi5ELT+xG+yHvtkFp29eaZ9XDQmoJoTodmFHhgoTu3petQF1EOYrg7
22u6qN2kpVavvbqmjRlGA2B8mq1NY2hfa0PgiUyzdD/bNAekHGMMT/q8ynT8yIFZU9HSDJoOvef1
F4k2Z2vX6h3sB138Endae9JyJslAibmOf7bhnijFxOtslBlAQsRRXphu+2wSbvXFGQaN5gww9XyR
kY9hrsalqFzOUto0XS8YrC7OrpJsU2VtfBKTWeARortxCLEw82o85axs8ojx9GbZTQ/RvFWyALV0
9PLOcozmNfJE+mR2mXrEvJl91bMBxohOWHpR12IMmi5ZLugcy71BEst2yaNqPU5N/GZCDxxNqcKX
rJFwj4Ct9q62QhzbOTj3ZaOl4cYDXWRp45AREKUvDxxAwnsN0YdBGmbFG0NnEc6qThZvk4RkZC6R
Fh9UZ8bKj8tIv5gWvdzRAo4/osxxrwyriVGP84HSKC29eNuLuDtUY2SYfhEp8k2cSj9SVgwHMGbv
DSOO8U7yCTgDR5lhbcI6T4HmhPFOCHcJgWBN+XQuN28g4N2L2IQTBmQbLorBoC/juc0L40mzYwKc
fFfMptp3FbMeNEf0N2LsS4a2TcauMoS3tc6DadmFov0irAvq9uxJKTnuyGtINm2VgSuR/Bsewram
cQZruwYyb9ciconPp5Pf3XVwzqDTIrlarCRbp0VCqG8+O5dtGs4vucyb93KiTor1Ol83cvFWXmkB
+WQugVfllHpHp2f3LwZ9OnBxu0utIOvDnwbP/IJDLvPlQni62SbiqPiEDUHKnICruknSO2bo9neD
hx3Dx0XZXKl51PaLNbRfSij0IM+q7iS9JDnYjTZujXoMj81Suh95zuxszY7CgBHXA9D9QMnEguqL
Sh++Lklv76vKAeFNlbpwoiR5SIkQuHWLnnKPXJRVwuCQAh9pNF/GVj4+6VYsO44QzhwHlhdrzNtp
6Dtg2jHG16KgweA7aCKBSBwWO4ZTr4dmKF4mR3M/arvxHvpy6O+meSzvMZwUl94i2N/w26q1LXMz
KKuqyBHhwoF1Cc95ly7VJnQb+x6n+xT6Ji5C7LIOKWVAleXWdgbqawfsZI/BO7k2k87SaNlMy6ez
lPO6haj3AhYw7c7I6FDy/jkd774qLrtCc685RbbbyU20A6do3iZ88NDBptZtbBE2Q1BN83CZUwuB
LoZpuYmY6PVgRCOxMZmpvUxRZdIAcZNkIx1Z781cin06FOrSiyzn0wYeOzRRGk0k/RdLunKayiLw
Z2xf6EiUty09yMB1zoRDn3tfVDTrQRMx1IJOT9npu7Q+k1bLlJa7dln6wjf7qXkbBKOLq0JYtDDa
+EnohbUdsJAS4OF1O3tSdCs6Hb7PpVOR+ksfdhd1mJgXqWVStZZCfCXX273JyiKa/VLHp8ufm94p
yHCKu0xQqbw6f9KAYPZFgwD1l1TFHMzE5HFk4XIStFWbPPpC9zEepssUt8dG8k4+V1RvJ5A5tTEt
e3rwrDbaLqEwHrFz6wOkiOlu9IkNU9cwFFKgMyYtzl9TBpw8VsMSZwcRq7lYQZHLl7TSTPOA63u8
EoXpHrEZVjd/EY02J+Wool05efXb3Hjikp10umX6SsLRV/bXhhfZF4ORa28MZG0uS67Q5dDXC0e7
icGmpZrgvSObSQFIKh1rOnxsm6bWnVlQeQWyx3QODx6Xz5ZGVADuZDVUK7soIEBCHBo+JJNHMThP
8fySMOdoXcyEO5jh4r0PY9E9Il/NBh/sLv6adOFTqXtYGdXSqDXlWvIZtkJfVvBY7iXHDPGcY6DZ
hmYqA4fdaF+bEwhRrVPn/IWTL5Q3ZrxdO1fjSs+T/haxUQVORyMICFnPvpiT2d61wwLF2Keezd+o
mpvMGxAJR91ZsISqnHQY6gDv/6vV53z2H6vVBDWd2n/hNINgXZzaPwvW/OZvgrWhi18dg9gmaeuG
JZ2zMPybYH3+jrBMVzo2JY+tn6Xs3wVrzdB/tQ3sd55jutjsrDNG87tiff4eejUNe8/Wka5dYvn+
Ccna/Ebk/Kdi7UqJnC5odiOek8OHH+TP1IgRCjkmmWnslGO9cyuxTlrsPH3AyWpPLdaE1xgDNrg1
j5rqb0kDO+bRELTtKarod3y6ZukTbbKyw3nb5MM2JCk2NtXK1NDYpPrMyzpo3ZqF/WQGGjyvvpwW
7MQLhyKNjnCpfZmq/TR+KDTxIks2DIxfNTaD14nGors8ZSf68jvl3oB6XtjRESPJKm2swMRe79jv
knw0R/8K1u3ntriKkUAa0uZC3fFTFOAFjLC/Gp0pSJfLQarLZm91yWe86BdJlO+QKjc1ll2OMrs2
rq/Y/Wmq3epbfJ9GdOMlj3r55MC45foznpYMzC0j+eNdf/XK5ZHMnZ2MvcvRI1ipffCgfge8gfEk
Vil7l7aM15HLdqENpLPIVQ2hbTp386jeUnfYJ3V17CF1lpVk7B5pC6iCJzUfo/nBdjS8cfG6j7Zt
5e6UmraI5msKpSA9ia0m9duB3FknWzYFQoXLOckal7U7Puv9S+3OW6uoj2MUrQYC/YT12ubeqqu7
VTMkq4XxUfawD7VdIt0AO2NQNxY9uZJWehE4Oio8CLviv8dklXTHStHt7qctZyCvUJQv6kmiRRIo
w/k+O4S5fA47w5dhcezbDipPW7bTQKhNtC2wpGRiuq87CvKoeWQEKWGY1pUY0i2zqy7apLsuLccv
5XAaU+ue7IYrJ/NebTkHlnkK8y+WnlxFpvdxDnRpM5n69axu6vSak8NVDfnqEsq2eEGBNJ0ULUjq
GPQADEToJM91Pe2T6dM01tWSoGaG0OLZ13TqNg55TxoNnFKmjNZt121RkGvm+inNmFEdDUUoiOft
HQI3IvUsi3Hdc2JtSbQwiMlb8EhbU4BmE1T6Zs5OQ/mpoAI0TsKl9WrVkKC1sTWRWQjPQjnBlElP
ho3Flfc6g2/mYdPDXMTxeDs7yaGtnoaMtKcsfmAqLLeLgxNIDMcnchM4e66Nm2hOr1PcCnbx6oj8
C8XocWe3xYOjoRhh1bkvMMwFs62fHHpLfkTX0ddCzKCjeG/Zr/0o8h6aLdFMV1mZTVwLejfJmbrt
l5si4f9UrR4Freh2WHsfBvP3RNZ/imU6Ju8NaPtn9z2p9Ce46b9BPP3wgf4fRJ7Ow01/vIdsTs2/
/++PP24d55//befQ5K+mQH3QWZqtM9pkA679tnVozq8QSx6ZPZbnuCZcE7GRv+8d0vzV8mCaPI8M
IuG458kOv28d0jh/i/6J8CCx+Lf9z+wc34Ye/ufGIWxhYDGTNs/xTJJ430dkysHOpLRzO2gV5RS+
MmhDBKss6p61SlDXmZROfaLWltPdmqS3rYaSUsjW8C2Sj0suBYiDhlw40UfF2YxMQl9t45JwoZOR
Fxf1TX1uPfXEVcHRrDvs7OvIRhJX0J4OCdIbjE8pHh59s8joKgw1X/Ufs13fzm32GY/uwZkY1Uhc
11Gz+DUM/DdWBX+Ow9vvOIB4DZm8xezMfjINe6XnWDjzi0K3n3sOEXSG/MRAUMQUv3JoGvvfbKpO
/NrptKvCqHwzsurNQE8lbMF7SOZ3q21+wrma5/frD3jit8ssTY5HrtB57xzxHTNaNvimarckvo4n
ePY2Hyx3zDZhTREd4t5beSEVuDN3gUXblsAmI+hU+WmHVusL23s4XwtKwYymCRfdq8oLXZnPoP74
YxLW2dRYG6P74ChtbTXi2DFEcxN5Mxemjh5ZGA/x+ff6ZMEw7GXBUsT1arGIvmrc60b142pkL/UF
GQthERb+t2dZa/l7vjzL0HkYVPyZDuFDnziPhrud6YrDvParpepeaN48AlnmCP0k7CWMPstE+ZiJ
m16fqTDSJQ+I/vQ9zyJlYa5J7aTZY4hoXBmLjocWAde3hoQpEaF21dRnWisyj4Z4a6oCdQKfauS6
J08rcN7EtME7XghJI4jnPcdNrG5bZAFh27uYaLisxgpHPsdD0/PGLudUDv7DLumNjWokwdbP9tZE
lwCF/rnvyY3KU15LI6ccaxdRbSXSpGXnb5R03NzjcgHMdtcJnruXdWSCuW99FR0rs7rux/JGcG3i
VvuwSveh7EFupuqhHbkfuSPYYioNQTHjGY3F2b/m5GvbEvvzD3M4vYqWGLCFC89wJAeuELMF8YTf
PlVGXLwpNyYXb3onAuzGkOknIiGxK54dSKSgc6uLuAFcO24i2TOiT8xumAAJl6fhfh6P0B0sfBm1
zV12vq/Lproxz5McjY4PtBxWKBBfxOy0JPkR39e6xm6xq0/ZEkJAktbnXFa7vrcem/Or6QEKAo/N
2W2eWyaq+07kkODIqIosvKMN/pa4yl25DV2J8/mE8LOcvmzyMgvj6LVcWjtKPpWR0W9FVM+Su0GP
X7TwnuNyHhAQ+3l+AVriZSs7HXW/i/TPoWFWDXDuGphK9+c2+lTM60XK7O9zut/OnOOHsu1q0zbp
ZZ4gcM5iuskKI0B6gDFhGkjQD+NRRdX9t3t/MLk0UBeRP0GKWfWlGxunb69uEtnbH9b/v4OQfsPv
/7yqCoFAakvPloJzw3k5+APEjTTRtUSrmkFL19IZp94vo/IEyFL6i2Y9ThXAQSJvspiel67vzFFn
suZESGhSujdV1WFfW9LzuTuIvUbzRZx/MyD2dPD7S31G2LzTTT4HNXXs3JGy6egH4lz0VTpYd3WS
ry1szI5hfHQ2f1KnN3D+qcxJ9yTwofTl2PIS8jW98L3w4vXYUNJB9mFiH4prAiytBcrMtFZDNB3o
8pKwU5xijR6SZkmiEbQLmRWnMiNQNJs+HM14XHLzgSbiSiQ6tQw9O7/DpO1rmKjx5u9g1c71ffmk
sI8vC3xlzOtbeF4a40Pojib7858xz87OvkV14fUSEzAHgLdfXVfRnWwXXr0cfuYI4cD2X5ZmITBh
G57hwRWzFf75veKyIaAkLjPJavORwLLT+TJ1mnGoQ2p3B/N7nO/6ynjLCYP0SQXaqHYx/YzALr2e
Hs4/7S28ScxyxaiXx3tP73ynAUIdS83PHfNxUSxQhv6hOdlJkptqaPaJUBycUYlNnFzG1cKntiZf
/7bN1Mmq7EeTUDo/Y2FPVPll0jqHlADW8upkEPLM3R3fCyc/OZKcBsMpTuiLe6CX11xyD3mKqzex
LPkV2hMhbOsqIg3LZLsDhwROqvowSO09OWG9T66TiSZvPrZxhxd+uPk/7J1XVhvruq67sjtQe1QO
t8qAgAIkG+umBtimcs7Vo92O07Hz/OV11sRaFozj630zgw0q1R+/8AYFtJlq86bz30x0QIysdicg
MnmUBusmgrJMk58iBK64qcM7+/FI/7vjnGYVZrniDpxrvmOvS+r2Bg0szjV+rO1NVx3HK7OYdkLi
cyIToJjPG4BuEqAca2X6Ndit8ljTGVskEzBUmiYL4o0R+VD11epZ8ujuTZtShmUG1yneTZToDVj4
67iIv1VJ/AlrYaainO9kXWdxoDRl6/K8et7tZLmVQl8qZWWpWVzQWbgvDdtNe9udJsbIbHOY66xv
OIWIAGZov5XDZt50OWva58otPFoWqnJMOADyWN7Pf6mE7MImYrLM/NjY2M7I1l6Oc9rDyhGOOKti
TGlb8AhNZo2o+taPEJGK2+SlaPRjOKrHsHdcrbJcsNak40HtRorNWMYMFkRAoB18gXxUjuQBey1g
gVo1G3igz0vjT9pMfbkeep7UdEfAqcRSacmGzezrVP3C7yE2qIA/RqhzR9Eb7cDwCiiDgK2juxKM
0VWPNgDssaXVsxsahX9gjsYQQToPKwmMJctaQm5oNBFW4FhDcNvFjuyoNMrx4+N29jA4nyRa2HRE
iK8p1AjuybtJGjOqFAI4AHO2s9eSRzNdU+4aJXM7K3uprRxoEuusQbAZUq+/VHTWI1aRtF1JuzUO
qkJLXsTJLH4e4bV20cjZJi2TcqslXI9hb796mbyakGaC3chBm/ELfjHtfdHZ87/WufLoQNqnkp28
0GJnuYs5kLz4W14Oj2KuxIGPAhsb0ngsPMONwF+aXb3zMmMjRjfH5JcTrj/GjnEUEhcMqu42HoC8
aFx04xb/gNvQrHaqrHMEiTuljXdS16+wcTsGYIwWuVgafGxW8pd9dLQ5zRSDXZ7l/iqLE2R0E87s
se5/ZjWioWmil4h6LMEDsQElZjcLu5OkO8pC8rvbpqoD0M12vgrlmCZwvCSFuBHzV2emKw5sK5/y
Ja7ti9aWjxV3HXhvlkjCrzRqt09s44gEaL58KDsW4MezDu3jDye37RBKUUXTbUNkXe+nnQH0exBC
0ML13J2a/EQX4FRPhaunuUvicqzgsC07KSeaS/dFJ63N4mjo03WnIcXbFu4YFK7mISiGr4FM1ECf
LV2WZXP0wivVSd4KNS3WVmhcKW3zRMxCW5YK+zaXx7UfXOdy8wIcYS+Zics9TwTmPEYwoYllctOp
KTYRtKBksbTz6A1Bzzd9iIii1YU/oKgT6yteiiaEQiM+Cp0FOm4uoi0WboY91Wq8q1dAg/OlBjIQ
0eTDGPnh1qNwLNse4hFzXKYWX2jhUugr7rGveWh8PWZp3GsN2RCdICmS15li2/NNgmJAukIXNd7R
81y0elGsQbKdVCPfhxSZ54hVdxiFAuY5uJJ4DRbVhuwPQg3OEwIYhPcNQcXSbg8TGlILgG5bMLZH
qfG/t9LXwTR2gWTs9IqG6QhgfTG2cgogL0NXldxolUZUZ9Rs2GcoocBj741Fafm0N0W4aGWIQUhH
5JIrI3OJMzjqy/DgI+0wR9ReRzahZfF1WQzfpUxadjKt0VFGX2HgVexAq5Z15W9R9kXSln7JQido
5iorCPsCPo3GKkknTr9S4K3lyTtYCpFpbgdvGhio9ZxXoBC7MzprHyPEgR4B/9CS/EkCPClPBZmW
uhPLRqykUkSZaAWdxNqzi+xkDsTIQEyURaMNO8+I3+ilwteJFfp+9aHzrWuc5W8VKdrh0bNPQ5Kz
MbrJ7fjke/FJSdO3ZhBZSKJcV3EAUZfvPPj1c0oHqo2yLZoe36UmXTg6KZEjNCHDUaG7GZ3CjgeJ
NGTOtKcYva5xJOWj+Ty+OaNkL6S4slepSWw/rsN6/BZ701Wvw0iv0jcztISEhnJNqfiRPAyNSJHK
y4FyiwwZ7SbNnHaaRNtk/kp5YByG+hWUJZSBLO2p4vImKso5qD4gf4hMtdabJxBzp8q0Drqk70R0
j5E05joB2YZ0m4U/SnI7k1GT9GSfBP6mZEijNkJ1qn0rm+gtF8MjK88Iw31F6Pswr4dwwoEBDdNF
C3QZfUW3tdNTL+L60CKpEVOj9emXEkDvEmmOllS3v2kaK14lyH+uQ+PG1/0TKhBvYe6byzY1Hvs2
+oocOBmamOxGB7o0Ks8ipZnXm0i9Yb88DWP8ClqWlUTuNmrgwkxjmdr5PojDEwLaB+7eg5owMsYG
TMIjADnUCOy1LWoTBlJ1i6oMHmHfLYewlol3Gc1JJNFN8QW8PygDjKEWsvna1cobiLmdH/GLJZrs
VJNB4jT8vMi/A11xs3Fa+qN4aadCE8S80Sh5r7NmQ1P0CxysQ+7F+4qUfz4igI9PmzrJToN4wQHg
7GiZBPxcaoPWPtHVJYBz/DfQSwnvHu7BUon8kHeNw/ipgYDHvDoHdG1OdsqfUnF10A4zdvn4vajr
Lwry9VIuUwOyvub+TZjVz+JxiT65PS3jAdWWJWnzgYYyBcwRlXeJjVIxxz0f7QtiEC1Xde1Ywy7y
yFglap8SJRx8bJAIHGTJjYz+3izE/zT8ccIeZmO82aN0qPzwWqlQLEIw3V54kc0FLj2JGlBJ2l/a
5S41x+P8+g6r3Bq4i2QtvYligM0tIAWMXkFS4L5YitmtpuBNVIRiYOIkSPcOUPmlOT4iJcNxrlAz
SacV6qPFWh8zoFu521ala4zXlHHdGtH9RDMWlpO5dUfZqTRWYsWKZYkUs4vC55tUsBmp7u0s3Ius
uuBJfAarOJ58V7GSoyjiNAokjSCTv3alEa8UZPZQUtBcRH5ehoLadpxRhVM76Q281H0ivirCbsxi
V/9A7FV8O/SfaUOH1i6IOO7yRl3/GPSQPN6r4EQl9p05Me25RPataSkGEzDdGiK+SWaQ7Er+nlva
bV/L6jpcaY7k71ADXQlOzE1Dq9csRNWAKfXEIS0WR26uKfTdRgoTI86OEDmqvlW4M7CCRIqWVDyk
dM2aHLkjxIqps7pfGRO9lJ5yTXxSX5GMRcaak2KeZFWZEB00/c3HMYP6p2TPMYgSDaqe9JzP+mSZ
hi7thO7UsnM87nA5XsUlct1xvI7zAQBEsZmv7pGSgNzHpxQIAtoX2dZA+Ww1b0oYlojetF8qH/SQ
I9gaBaBaUe5B4zMifaV+McVc8uV2DFDE++QFZuvAs1jXRI/ZkS06ilC4BLX7Xaw7GSre0BXpqqxO
ezOqUUWt0SRT5SMGiS+I4dE0SOrNEFeHcniYFHIMYyIX9HsbuYlaZWmJQoOIRoHWr0upXIlIFHsY
15NfolYeYFiwnNqBdo82DQcRUCbgWmiKobNDtsw2lswFG241x42TotOHcSxXG2g6tXeTPN5GDimo
0vdAC0wCwjmRgW23F/UZZK8fjJKyRIHqGbERI0nOrRClzpmwyKdDldfyav4RYWOia+z6QdWOcaN8
8eJh6SDMvpkKIvaQSNyICF5thaun0xtqD+WTbAdPfk/sqmJUYAzWKWiUfAlppintO6sJrihBUQUk
Pp+i9qpL5De/UJ5olzWSX6EB074l22Roze1kUi8epep57EgY4DGDs7McKBHi6/fYW/B6Kx2WaWAB
ehkk/SjKA6PXPUnaF1F1QTQKqg2IBxggP9iZvJXJY+eUA4HJzWRYkK5E9J0jikBlyr5DboUoT83h
LubXTgZqqA55Ffp3x8y4VZvHJB5uxCBhxrg2UtPtUJIyKvi2WvpjzlgaY9t11pUHYXw5RK1Nn5Cw
NBiakLOJiq9v7ESaCd7gZcScR+SQYjVIg3YMfZAdLb3L7IiT97fSvq+JcaBQiNRAKYBsS5SUzcZZ
9kp/mwzDIbeVdt2b0g8zPiAS8WKo+UvYxNvayu5FhiBpPoikfFGX+Ub8fz/YdzaUWBXDIqo8JLoi
Y+jiu8L4CgTma2Kw9ogMQclkhuto1VMAyr3sGPA6SvZxXj3MdQtJZCsoY4O4RhKQRqd8pOu2Ry9d
I9oVibXmcOqQO8+p6dAduoGmwWgy1hk8Lz9PflIbhXmQ5a5O0pbPGaJIY0NDWY+dvh3S/AZv2GNi
cvh2XDrzvoh04wqru1/AC5pifyada78rMogGASAf+gMWyHvHUs77MLKGrGZcRCqsF+cwB5nJqC5t
XflVO6Ye9KMarCuVmHbuy3R6f2t3Jm1V8Met+itG7vs0XqF/XtTE/GqY7OezNP8K0xmh4ta6jlVj
F4nYVu/MZTjEbzo/pPWDskxl2IbcGuKAThvwbLir4KCEA4Ojn8QF+vE5ptmi43F+jqngUx0TWAXc
kzMD1lyDYOwHJk8W4V8c/eggD+oiWja4TC1x3c/F/yrwaGUawGUE3DE7RS14G6JrcbWKpGryEeZ2
1r361NkE/SKwL7mYxUCNinetOwbSWKVLVuCWvn8sKZeLfogTYm+Cq4GV4JSxlZBAzcZrEYnOTSAR
aBpro2xv8acg5Ei9g4Yq17KrkGCfeIwj21+MAvMTI9mLbFIzxIgH9ipyysfETN3A8ASNfjVM1Tap
yC9G2zvg76X5iFHCDEAulPK82um3UWPcm8hLrUilnDlpxOXWWUSvvi6RhWag40RXDSDaTRepp/kv
QUHCvczI5LhbR9TexGiI1+LSCIDpJ1t0X3GtMDqucPSDV5wxd/jRdHOIo4dwAas427b+YK+8mnPM
0B4HX+QIcK5WYUz4QYCICcR1mMI34zqfA3K/5XFwtpaokVMTzjFqomaPsC+atY65Sp3qes7VUrL2
pR7U637MEFmWwreaYt0iUOv1YCU2tciO6Haytqj8UaohpqaJ5CBqTDcsxwlkaRXFkzUMt5FOWNcq
BOtS6i8NKbgO8Y/HpZVlXqswQVXlRmwWERuLtMEJNsFY3KpEGH7Q3ebpq7jJRf4NeN7NSJMGh8Bi
TmQQBU7m7zY1fJxoE0U0HhYKNMQHOuomV3kbgoZMrhziyESEgEhe8ctiqnOQ56GJpRp6bzfoF71F
QLgbjF7ndg9CFTuRJOJLfppbaSYaxAs5ar6lerqnAkG6RqI8OtEDhacdNfoeQId4gAj7RQwoT1O8
Sodl7wXfPdHUMTt/C20DLy3Q8SJLnxNQ57Ewihu91XZiAdiJhPZlfvRqviZy128s+rsI6Dd7ofbM
nVi9QcdjPLU/IjX7z+coqb43zeqbZ9s73xEZM3OiTawnto1lGT8h8qjtcK0U3cEY9rZiHTT25a8M
mR+1SOVYJc9UPSbRTpqbWF1ZuJmfuOKzRHYacN6MmbHMSvNe00p8qsy+QyahABbs9wDnjavClMBX
cz6JWLGhktMmwX2eZUAFgxP9KTeRRJ2F8RNhZxAV8WaORm2LYBMmur5JHO0uSWgZydpwq2bW9wjP
2kXkL8BpEPKP0HWNvNziFUMdTAz5nCVJMoY3mv1DpKPi0Vg61Egg8NdtjLioCWR+LdrEckrxdIDU
LGod4qSAckwIHHSuSV3EF5tmrOrnTIZKI4LjlANqzprmDAIhQsdYqSUVyK7irJ2XxnwcQ9WdNhz4
DN/YhssyDrapqNuI4kJEDK+XzZ0XKqu0jV4769WhVm/71U4k1Rnz7IlyxwOlX34jyfaifweNC36Z
c+jHfkc14yQi6yYndcs5Q8MSdtOU3CZkH74WvsUcWNmYvWZF+pSrULRr+bGCCsdm9MLd3BsXOZXO
guBKFN2IOXHCYPIbFM+r+ZYpFNTvkuBWNBpFOiTZ+YsVBuSLjFDr2cHaaLrt/LZTRQKDGvetqvVP
BAI/dZDD87tClnpysscy5MCbCyqZktxPKvKcle3fZo1BimAVUKrFbpCKCrbXohYli3kqjYBcM4rk
GygvrsjlcloNA75JBUfDx/fXXFL+7frSDUsG1UGfz+buPi85t5X4U9DuSzkjjRdHr2mNj5B2MRsM
3qZe4/TVlSMcD4SinKR6wPtlp43txgbpNVdZ5pKBOPbENAF2u/dwjIAnhL/LLdrVb06afHLpGn+6
c23SS0fkDbQDz+7clGaG7KejsgxS9nmQuFieU9zG+WphKBKNwvK71UrLTJ+WIdLvTrofDgLFgUL9
zhQFUnOuYHqHCqnORYKmcVuCEey43biD5hqNuF/nw1z8iW9LV/Ax7oC+0gOWW3C97VWZWTuzTPfi
VJrvr8aJ9vBM7VWIb+gugfeITMC92G74GKwqq7xPBDDKt42DOALm5NwS3yYtra2Ualdz9jVvM5xY
roGMPDiO9BPKSfJZyfl3Eas5SrOEzJAFe0whjTzrFYY6lL0WPVLwYPoR+3CrAJrS5iQqoiXkecmz
k36zDTDeUkRMRkHcFB03U812edCt5t6PwGgUfrPByDFbjOoTkrdPnT8dpUqQKnqZpAdg+JwPSKJt
KjoN6F5u5pxJtBdEn4gAdEpgj9A3CFv6tsCOc7A43a5URpoXsXqkA6ku8jjWF3owojVLpGzXBL8f
7wNNJMxn+wCpDVBI6GzYRLFiyb1PR/u2Ci2pU5aeNyZXmrENJ4kjVsWVJWfj08JYci0dvHgE7dK1
T4U1PPyq54rSmDJmOyqEe3FFkHu1uMFCstMtmAbmThb34BgmiHkUwmmcxma4p7l5x2U04wR63zDQ
CnmqGsgFIaDUVkSAQUKQgvOjB5t7Ek1yGJd0ORTlk8Wg/EctQRwBvDHfx4Gnop91nUKQrEo+4rZg
99GrIpUHeqAUdnKYmSjIZARFnUXrxXDcGuBl0gWIunAnGIEXLrEA2/jYZn48G4gk/ed0gDbmz2lC
ORalw9+nI2q5NO0WTfCwS09ovO7nO0ZU1G3Ajl1NliwqqwKAlHKVzmHeXKceTP/e8R+7onnOQ5BI
osyaj+ZBA6kZhtAsen0vKiKi2Dmp5n1u7yebwwPgJxoZ0EbUsPDWv6LlJHzDYQ7zywm4bnAlDzPk
xRMTLn59tBEyM1/nIGyOYmZgUyep11RiV14hHUTs1JBzwF6jKMfhI/7Abg16vl6TLaKaA2sO30yw
TAliPotQ9w5NQ2FRAVXpSNYdZhQJqGPqnmm2H3BEGivyWJEXJVH/QueCkgVntHglEW/NJ1QYtlfI
plDNmX6VXOcwps3EUaPV6LyKiHHup4gorM43vgLeVoS3sqKfJmRCAjbBohNVabT5Ec6VX2boUCI1
7pQ730SzwccGEmQO6ZYRPRAi3WeiV6Q4/bcINEtMBEa3TrnhdkMx09xFavDcVtIVhjyoygw7I665
Xu21FnprkZaZYqLm4iVys3sBZYnGxA1wXBVC1qYoo409N3o7aCfT3NEC3Smwl/FPQrFEJFkqkL/W
0ykli44G7URR4rWWIofJ++RN8/M3w4j3ATlAo033rdQtG5Bf86IJROMh0YIvY1DfiHJ+HFNHqeNb
X07fMrV/xB90JbaxKuqsOhJkWYKvDjVq0e6ZI5xRi3/qIaQa0c/qkwyzFwf1rSZloPRlHwRves9+
l+ToZchU+DxzbCvuk9LzboOiDwURbVNMVLfmBDad1FMrU8ifRG6kCLRYOSYAEoXK2S8YnEU+EIiO
QQnZETTaJ+1oEPz/uQvpRCsC/I/hMgocv+9CKqWJrlMUX4pzEHGaX0k9jxdRukhORBogei/whg2p
v8braadKJv+tHZIg2+PL5QaskyHLwAhle9HJanGR850Hg8LzIKr34sgsFdp/SbGoRONINC1EOVns
FdGYEklyIXv36PDSDhU9Jl2BjgsTfzmghbJq5IfAw95JfFCD0lnxU6ycnj5VOz2Jwq2pBW+icSq+
gV2rBxCd4jid923GRhXkbtHS/JV3m8FrCzNqGZhoQs+4xSCiO+R1MdpoVK3rLE3XTdi8xJFOb4H2
kFdn+E4PiGc00441kWElNWMWOwo583/4472k+N/GsDrp1ACWxSAqA9lJrGJ0nEVClm2Vsb6eU2eR
q6AsRHvIkuaFXsw5MAFJDLLB8cpH2N9QssXMqyJqM4snhxb1ooRVt/rykwow4bvoE4h8X2xxWyvc
mrNzTIBYjdEC+nKNWFB0EoeTH8CPBXc5H1Ji1tqMQmhorbUSXe32oJjhDgPKB3Q51LXIliAgpfOK
sEgPWdRPStuheKcc5B4DBtHum1PL+UgcwwKcVawtcyc5WUKYXo2esA7jxBI/KNntdZfF4YKilc34
sZ5hDzuY11UY2bBVReIwH8ZwnHaabuxnbDmVMzKX+MpPKMs/0a6j00JnQuTIKn6NtiRsysiiaWrN
rURFtBKtIHli42VElEtLpF7i5bF0RC+Zciiv4lnoEs4/b8r6va5xiom03bL9E6hn/uoGE8J7yeFo
/NWMLqmusDEyHzApfu1i7CJJNCQ41hgnce3MsGNlVO7DnJbnvzCRvPjcXhCJZBRJP5XOoMSLElop
+oGsC7GUO9l7rJwnEbaKLzc1tM8yDtVgiG4oCn+xac+ILaIBScRObIV63fei590EeKChSVeM+0r3
n2bAcFynWKxTXV0kHa+UiPeS+dk+v/mV4qqUDko/kR7Fl+4b64jcGKUd45tuy6eRaxbcEBekEdJu
y/VHUWXAjSRI5e//BEEYviCzJH3/VQPBF2Hh3IqvnzhiyQvwNF7iCiiLzZx1gQjbDz4bYDQOQsJA
/Gg8RbeNLm1/dQzpp4h+S2wnD3rVrcMe52Y5JWgntpIRAwHeOtnSTTncZKLYMq8ohWb6ROYhGrOi
g9WIW2/uXDbCzEWOrgrovnMbWCTJAh3htShYFSgrCXDynNOZWvNgU36yrkUSLS4E0SYSP49F3puI
6Cfu2z4SjiHw5wCEIupyUAd9OTdD5wtBLGbRXrSZvCzz1nMxDc/skA5rYRYnUZWYLwvsx07iqs1E
bX4Mt1N0F9fDagoDVGiwus3EzqmzJz3FV6OD5mPJUHybe6WiVdoAF+ZDRd4mPhijkjetgTnNWS3u
LtG5NoesARU/4CHOrhcD54klPGeacwmi1dRrTeW3ZhQ35hfPZvlk6z+oIr1kebzxO+fmB9Q+Yzmn
LNmk7TrUQNUU9QlFIOn7qHtFxIXrQQcbwd4eMvNQ8IHo9J+Kgv6SaVIoY20kS/Etw0xZdb2MiQ/f
rHE8lPB7jlhRi4isgL1jP6QzIly0aIsu+IG1UVHwkeJmrwmOxFjG7L401g+KZO/m6PN/6SHj4TNF
3A/5Icu8+j//E77814/8v+7yqvn5nimiaP+misDmgBBikV8qpojeZVKpf5EMVf2/FcJ6G2YfyYaK
vu3/I4qgiivzZ9BI/kU/JEn5F1FEg19imST7ugo5kIxV/f8hivye+aJKQc5r03aEo/I+vxMSYAV+
LP6jRIl61wy2vu29rv4EZvl7YeKfTz8LlCwTcHftldJDLuQ2NXtvD902bWpwIslnrdPf07V/nnGW
odYK2DR6Y/5jLBdHyxxRqpUHKHJZ+Ppx9nVpiMSD36XAWlM0Zap23kOdd+iSUafbZZTa13/36WdZ
poahhxF6fH1bDTtqnOMtdtfmJ4njpbHRfv/qjjHp6PMl/qMuKVwSWLy8pG0Lx98etF+nw8UO1+8x
8T/DL0B870an5wnShIzFY1eD7QIyDheeo30MDWeDO98DclqfvMylJ53lvnbhxIPPhfKAZeo2UItd
rCSrwFZeHWr/vgQe6OMZubRoz6poNVqw0xiGzoPVISxHkEnZnnyyTUfAE4G8+fgpF6bmvCHY5MMw
ZaZuP/hWMd3yZsbTYMC0NI1a/fLxIy68iH22t5EF1nAtTu2HqMVbr5Axm0muejN4SjyYux8/48Lm
sM92uOFoWZYZpvUg++ZJSrqE09L4+vFnK2KZ/lOE+vfamnuM79ZWbFfgYeq2e6hLZa2W4bpHbNj2
rtTmiz0dycGI/KN1TLRnob5pWo86ksQfP/sMUfLPs892PWI5tT7hXv3QAsif+uZKSpF+vDX9eGVo
r4MdgweYFp161dnPVo9hsaktEkQ5PHkPah5m8/yvEoFjfgaHclz1BjwAo52UgwBzPhl+5dL4nx0f
MqScdAi67kGTgitNey3Dkw781NOGGyRuFfANKd6EEq2/0NeuLXp7OrTiXgtXn4zT75Wpf8bp7IhJ
nDSSKnVMH+R0XDS9s+gZLztttorJ0Ag3+qvefvaKB8/fKDm+uFWxjqoKd3aPmN5bCBozP4r2V/Cp
C8sZgvifL3V2KMEWjMNWKsKHoOt/BEZ2S/Xh2S5ZL5jrkODAPapyeDKjs+kxsC20VqECNnSuh3iP
pWLA6uvtWq7t+zaavhemea+O0m3rhM+4bKM8Kp2U1tyMynDdoy1VBeONrUioxQB1gJhxJXvt0+BE
P9E7XWH2TKvJAAtn25yNLbDs0PN2lY0P9TTdmc3wRGCAwom3bVvrRgpQihyRI0SP+a7uWpwxwTi2
wTUHOOA7tKja/Ctm3ltNLXdOV22DMHkIMe2mSGdvjCRcZSrwxWSI1xSgAiJIpD0gcRsdRwuSbwul
8XApyx4TxNIH5CcWWZPjWW5+cqwpl9bD2SmtgHQEARSXbjSZDwMKIcTYI0JqQapB/MrRGUvU9Jbj
NcM7qeuIoj3rk81waS+cH9wDcBtjjDwXt/dNhfBwVqbbj5f5hdP63DEl6lWE6FK1cPU+fcZ45CtI
3Su1KL59/PEXTupzwxQ9TzE/LLTSLUu1WCRGcUUbbKvmSI42wc3Hz7j0CmcndYckY1RYRukqMNMp
mlmS9lDVuH1FJZ2gT6bg0kPEC747sbVMGy3dH2v4aMkdwM2bUZbuSzP4y2k4O5StqlacuoQhLJVS
u5iS/BGlYtzxRvXq7wbp7DiVsKWkoenXLrqLPUIYsbRQaoSp4waw5N894uzAHBALKUpTqdxGGt1J
koaFViHhiFL7J3NwYRucW6a0jmlkNJwqF800yHqZHG3QE/5sCi59+tn+Huwhqm09oUo9hU9mOkDx
8n9+PDJiJf7hurfO9i9MxTGUg7Zykeh489SuQtJqcr3Ac7vA+NHb8idZyYVXOAeJWjZ4RZR9Sxd7
cui2iKzBeuq+fvwSlz78LOiKNCnLdacpXYgb3xu0YRZjPn1yTChikP8wQubZHk5Qn6eLEDZuI2+a
rlml1iZqUAnpbvHUXkmq9+rHOTrGONl7Tfz6d2/0H3t6BBJt81AwPpuiVtGewzJu9XcffrajQSco
E+QFrotSGeBBBLgPdLr5yVb4vYv57zjAFJP07jhKwaAZPdJArtMiA28gTdYl8RNotJtMNr/KEh3U
1B7vcBY37v/ufc52dw3+ENY7g0VUejcp9VOvw8H6+LMv3BJCi+j922BA7ce93lRA0fUfbdYu9cr6
UbUop8CO//gR6oXr2zzb3o2KKmpYSAWRUBU9x7ZUfs/kMd3lbQ3gjfW3TLJSvbMtBxF17MzB3RrK
o0wJa990I9ZMow/7pleEIEs2IY1FBb2LqADGva9tAKWoD2g5m5+snksjcnZiNHEKikySG7fPUQiS
yhuPFlZYZLctm+PjERH79g9bzhBL690S8trUq5wmZfUT9u18aOEIXUq7VrNQfsGfwyuHFzMMm+uP
HydW5p8ed3Z8IHadOplUNu6ABSasYXwnGviff/fhZ8cH9XIvq9BmdhN6Kas6prZe26jufPzpYsv+
6aufnROKhhYvvkWNa9g0H3MjjxgzdEBJ28PNx4+4NDpnp0UbGbVum3HlIqjd0fIZzSWOzcknU33p
BcRT3091qRVNONg1zWFBmtayZzy86QpY6ieufheWq3F2ONiDNGJxUnHxdFV3jUii84oOnbyz7SC+
peldPH48TJde5OygyK2kjZFPqdxyouE4VNumokFtZQ9/9/FnZwS0Q72q0qZxtZj6jhRsaVz7C7nu
fnzy+ZfG6Wxb47esgSgLKzfKh/ZKQZ17EWmZswwLRdvpOvJNnV8VK6sEGdBYfobqTExToIOxrmhB
icbT1C6RxKlI43B0RSQ8vaGQmi/LzgQYEdrepnfSnAxplJaS54E3of+/yKVy3Pa1gZ10ITvbBCZc
2XnYO8KlXkmpjch+W6HWLXugzpH5WzlDj9WoZVRgPVJ5D0KC+zig1x7T1tkjSY6kbuckiJF78a2m
jNYatHOwcfLIudPK+KHM5Wirajkkorgfr7umaY+VJkVXkW5nqw563rroFKD/haUsqEKCFvp4hC8M
8Dm0pe4xFhiHvHQB8eyzVK4WGPO8YtGwFnnNx8+4EM3pZ4vdDApb7+KucCsERq+c1NYRdtTGnwWZ
FIDQCu/kUtc+2bqXXuhsxTsY7zZVMhaurWt3uNs+U465q8b8xmKuPn6fC5tKP1v1YTHV0NO4GfXC
c66bFrkAByeFm6ohxvu7R5zdNV0V6Dj2mIULwLreNhQMoMuV/qpv6799xNn9orZJEpu2XLihUt8F
dDEXip0cBts4fvwKlybi7IppGqW2615nIrjrhbpJv7TK2lxWoRdszcGaPglULs2GeP67s3rAS6aQ
QQW7dVHeO55+Vw/R7Wh6nyzeSx8v/vz9x4cxcWHZQ/6rDO8UDFLsRhYqWX4SZn+5ZM8OObqLsSWP
DaIZoezsVU17saaOc8bCbU6a9P7v7pwZ4PfuTVqptcZqVE2XsO1qzMJHCEjrQR+PkfO3jzhbU5Nl
lmFX8IjUkrYQIh7bqLqVEu9WyEd8vKwuzMdMr3n3FvHYt75J58xFYA+MSgAO5W+8ZOmAaWcrCVs+
acS53XTDCQv4Jvrpa477d9/6bBWpw2CWFbY1LqR1e9lL2XZs4YhFPc4CHz/hwiGrnYUslSNNCDg4
hislOOdkueQCBjukTb6BdbkbleCTsFRM5R9iO+3sMNeojZYGHAnX8iXkZuw1PgY/vUCBwWZQ+4bh
PDre322Mc3Glaigbta0L5joumtvJQTzGd6pwlyehvWprLfrLNXV2oMuazc3UacjhWK2xmLLh1ZMr
GGy45W4/np1Lq/Zsi0sOjgKGrhhuj8SkIdW3WWZD5XR+fvzxYpL/MCnnorB+yFctqtFw6xFoMepp
6XowlPKTabjw5Wen9XdbbsKjCcPM1nAxGdonpbHPy+bJzuVPxuZSoVg9uynQepNLDb0TN0PSHtfI
ja9j8dJvLCRHstreooYiUckuIM5/PFyqmNg/jdfZTjcRYgywKzLdIdpnJgzIYiXbAEyHjZodKDOt
6gJ6gwRI+W5If6raa6J9BWl4o5lXhDAAIb/K5TXCDJvJ++RwvpRuz92nd4OsB0M+xlFquTY+JOYg
uK9vk3PQfciqVb6TvT29Eb29t8roKu7ukAFf5h6Gdnq9jFGIGLCqLUXvpPzccfnCDX7OfOhxGJhM
M0H1AmltrBikYib2A2q6ygC+Y0oD8+EbLAYQmt+oPmzhIUCvb5ZFeq2jXPLxZImQ509zdXbgZHqD
Z5AHd9PsHiYha6dNSyunvSa8tSJ/pbbPRpFuPn7YfLT86Wkq3+LdNARYQ/UyTiRu02HgVeF4c20A
1ongbujPxaTB5CuN8WoIi9fA6w49jLFFGRTjfVP5OJKWHX0VI39Tk/ox9TEmKJKqh2SjeEtTNv11
mU6HAZLfwiigCMYRKfcQd4L2GvwwcThdVJIaL2UH/lYS6iVoMQxBBqMKF0UwFZ+M6KXT4uy4G8Ax
GAgEIBggg/sUjhCOjXnqxyN4adGcnXR4aJiIaIHKUsfARzxAI4Qt89WgOcj4+f0nUdmFp5z7NwPB
CmBEDFDOjPLOadufZrkz+y/mZH+yEC6MkfIfkUyNv5bUpS7mqAio4HHiQZb7eIjA5fxxSZ+jhsMm
mMpg4tv/X87OazlyXEu0X8QI0JOvmWQ6pTLlSqZeGCpH70DQfv0s9r0T00fTqorpl9OnXCpJgsDG
xt5r9Yaljsm06I8OjPmjC71l2xRpzCapaxqARl4RFPPCPUTRfM7wRp+sSUv3SQOJKWOlv19IFtzM
nTR2XpqwU01LsNmZaukA6OmHIhvmBMkIp+b3X/2z27I+j7+9HmiXI9VXQ3EX6S4Vq2rDHuIPq8xn
H/0hREqXhf4XGed38agfrEo92ap4/f23/iRm+evI/G/fGlYr1XOFyu8gs8KsAQuGd8201YPbWucB
4faUv/27n/RhshI0WLuiJ9+19PJHUmOwquZ5N3nObdqV26hoXhOt+8O6+dkN+zBVmUVRJZY5AhLt
kMfpcasHaQuv4fdXslL0/2ne/evk4W83zcQt3Sz6lBLL7wab5q9J24z2fdUfHbUrbToI3OkUpz/p
cd9HU3ME7BAkhR0AtYLY++xZyc7mUAgX0yYaIV/pj5qgHSZ5ysHOes2Lq3bE8pvcNB6jAadxlO1H
fm2r3f/7EXrs/rv57q+4429XMpLdz3SrKO5oZfiW1+a2E9qf3uVPHsJfEI+/fXbGLTKitM7vnNK4
GbsJR6j6wxT0WVwkPsxBUFJjRwMAzgx6V4qrpXdbEd21WUo7w13mOPvIuTb9H2bUzy7kQxBGt3qW
5EtJDTU6Seqc0n0zWX84CvlkKK31jn+fNQqQ5clsU5JqO8eYnFh7BFv3+2H62df+MGugnEFf40xs
yn3QLqCF1AGduvuHR/DZp6+//7enS7KuopWyz+FQt7eVnt7FIv7+7774h5miqtsyL6VFmW5SNIFp
DH7ozJRY//7TP5nxxIe5IbFrz5kGgxnPK7+QiaH834qfezql3cw8507+vUHs+Puf9dlN+hBONLi3
6YHqszsw/U/p4OOlAyD3L5/vh3AiWkYPU8JU3cE2mMMheYeVU/+rp2v6a8T596drCar79Da/0zO/
C4eRRaH0I+Pw+9vyz4Mepuh/fvpCVgrJW1rS0m29lFn1zaK4PzGo4//957OA8En/O1alC/A/f0IU
AwXunSqFgEhDgDuemQxs53k0jnbrHQWKz7Q8dtORP6KLS4WJegFzExrgRuZ4CWZLBH6p3c/o6HXn
bPbmnmL+zdj9MPMnPgRpD1A8RAd8kKNQUIH3VNC4rXI+DuPLrLHzMCl515ptDtGVUNbMQSIp2rOW
O+Z5ByA1EOy6Pw5it07tncsmjjw3v7MA0NRGcWRtac2E7cTXAepF5FrntrROEotFfzToaHUNiZyh
KGjyBEVvXdmkn1k4vKj/luoPrpMErBfIYOlmcbZthqm15we2NNlYe75C66pHO26pQz3Kcr6x5XtW
HqkOdEuXigLK62HVIFHf8JH6lAdaRI1edsvf8bCl8xVsfaKCzV3vI1BuOGwvQpr7JmsCgGjbtto5
0SWLfjp2G7r6M6veIJpTVFggxQRH8hh7ZXvihN5HJc2lrmshvl8QusW11vsbEhwvEZ6OPr/N9Qe9
mEEG8Cvb3Oiru9NwXvgOsc8+NOkQBsHp0F8lxxNOZb/VOgI0a9yXbcXWIgmho6Cyxht37shhVOwE
+44uK6GHE6QbTfaH9Rbqk9iyT+zFrgfruNBnybNJTYBv7kaMM4fhXcBXQZ21bct63Vt5uXNL+gLc
igi44N+P3X+eMkz/w4KQjBxf+66d3XWgLnm29teYzPDvP3v9jH96Kz6sCDmUGX+q2IAMlv9M+nzm
thdmUM8Vl1Y54g8/5p9nWGxg//nyebV0JMXTGelzZ292QK6IhhexbNsOGw0tPCLS/zCTfHa3PiwV
bY62HeY8MQaW7aNXUyZnISz/w4V8Nk99WCqafvKdeN1fUyT4mMTknfv2kKvyD2aET0p3MVr8541q
OZZH7W6mdxXvQzIlW12OJ164pLdD3ok1Zury+1HsYsfc1aa409Xz70fCOg/+00j4sHYg6qbuibjy
ru0t5y3yu+apsUqAOEvUPuGg8y9eD0Tt9z/ss+v8WMYt/ULT5eSkd56dChRDtn0vdOmF89KjuVvJ
X8iqqdRA9bZsHKn7x0VmS1gWvoMOQodaWfv/v1Hn/1iKb36s93bhfxYSpuydyOrmloaR4qLFi3ic
cwtrpTXHYZ8V3R8G0Ccv3MfCby/HtLbMsEtML/9RdvK589q9pNlJ1MkffsQnT/Jj+XdBP3IpKda5
0+Pc3mCOAFMNnmvbgS68M0b2uIZOn+Hvn+S6/P/DsPE+TCDupM+RN6HF7YX6VlvdZfSnUC+HK47W
eoMbaGPnEVS8cff7n/fJ6+19nElcTM92QUduPtZvVdW8l8L4Ew/kk0v5MHMAA+80z+qLu0ZXN5in
WeeHr56j/jAxfTIHeh+mjrnXcpVZRnYH/OE2Lq11AT2qIr7aLclA2rP9alZ/er8+iXY+MqDrrJO0
7OsFpzOHejmV7TGhwJf/NPOtgczXIX/b/nHv9dmI+zB36JG3eh2t9C7TEvfRRu393ckq8QtsejmF
VVY1FgGMmdLZYljbpNPtTRoznVFR0Oz5LsbZGyXp0qFG+jHWQxCNpqLLUFnpHzZsH4By/13S9pd0
7u/hq+zmYdQbP7nrJwwCNgt+jFkxp/+0uif2QcASrlGYfLesOFhDM9s+xm61z9ZEPnIGeq9Y/Lvl
rmFHmbG7L7J8z++wU1dOGeYuHpb6JZFWuMYXdZwSQ4H/zx/6biAr1ZAi/YG+bOj/sFJ8shB9LH12
Slc0dsb1cLKnSG9lW1BPf3jFnA/+vP+5Wx+CZenXcgTKkd0lXtlCV2zRF9XejDXGoP9dc+8tZ/QO
hpO/gf4C3uP7Msz1UoT6WMR7t7IfpHCFg2jMM/e6J8atpybalFONggxR+8eMlxiz5CTK59xANa60
IX6qsxpSaIXUu+r0MliSDOIGOtRdImbvZAFIvcwQ3jeZnbd7VXtAn3X9e02f9o2pe/qmbWzABXX3
LRmJ2Txjqk7Z6Bh7KaV5MxMWbCdLW06QD83LYDPWjAUqb1YNu4T6zBPldtoXCy/LYcESTjl5ghh4
oXvJLRqy9ksiiSnqfq8JPwvG1OecA6OgB50ACLEUOyqG450wGmiBFrqc3Ey0G+hHfZAjZt/ORgVN
Vc/ktxk8xEMtrPIWgErW0AcxxPeiMLIHR0QvcWysPHXHfM5KpEGJjjt0XJxlN2nUZHRJoRETTF1o
RUBd7GWE+0gf7MKB5iayzKMq6zSsTfPeTgCka320Mp+tPhDd6B5g8VYnyhTdFpMVhuSqNk+0FMT7
vG3fyW//yAFHHCEkUhuZGfpTW0/FVYzKPPsc65/ysoiPoswG5BPmOFwBx6n9qKb+wPnZ4+R4HQaE
KLokmpx3Vq85J4Da1U2mNVnAuXb7zB7MBWPpNc57Bnx0vzTusEtLP91bqrdgAcYYUDhHCfO516+Z
4oB/TC2KmBzJ6ZJSAQq5JWzG7EXz2m+AqEB35vRmdSkkTai9yCRuBfLhbatJ7H7zMfGGgzG4jzS2
7Ps0+zpOTRnOCHLDOJ7UdiraR9fMTn2bYcxwnQ0EPmYHM32JhwHpNit/0d6IhIbu3K/DNqoCpxh+
dG4eNi68CJ99Uxod9NINvRRcG4RXrAW+ih4GSqJodL5Es7rRJ6Vt82T5QfWXtZ8J2pZoF5vvgoMK
3bWnjWVCVy2w76Qc5tHdbCLAikM50mlSzUHWXpBTHLrO2UgaEExgBSnyg4S/2eT1XvhAyfuXKXK2
1fSmenKKgol2gMIkc+qo3nqAghpbaXq166A0rNtl5Gys7gLiqIfRaC8Wo9hpnUNrjtRnltGNWQwP
BllwB8pikA7pfIyHBoDEX34r9qbnKHG0bWovMOaNA1ft6W0NCyY5WTFM4/rdyoo3g1e9bZxw4T4v
VHTZ1ZPo9CDRFFGdtnVs/30Y0q0s0o0/16EdWev9G3SeZDof1r/KgNwX8bKVUx9wTzpCmDi/MjNt
Cr8NWK33DQHpjE7WkrSj6znuyrdSb5D5ciJqd7ekzsZBgqkwgq4wVvfnoeFfL+2pYuvhr0BtEmxT
ogXKfVQ6TwOjRzrtmgiqKgw+p1vu+RM7eVTdNx+PBszzLdcBfF16yY0of6I/VzS0JYAid43xM4+z
JSBtV3X+HkreGZ/7cVCzvX59aAnudtFX5F5+5ekbhoto4FZPKLzjXxsrC2RJlzAuo0Ov4T1gQE1O
dFVpCw2WG1i0R0H/Ye1QKbo+Mce49WBnoOXScAU0PIT8lKT5ZsUoLiUK90VtCOHoHHO/Dr08y2oW
B9LgQaNbN1GWb7NmoOk09W4Ti9HCyRbnucuWY4VdCo5wdIor2Mx+lzDY6sg8zB64jT69nSKPGUg/
ZDnlbz2TaGztslQGRV38QiB64ns2en4LwDCcQGNn066KjWPiFNE+WochF113N74xBmar7nlGeR2d
2NXCeOWo0PDX38L9eOE/UWYfxNA0D1EKyr2WZ10063grSNwDHaNvrsMNNe08C22am40wBqJfZGSD
Uac31PzRTooeCBdJtbwZU6YFBlvc8/6k2jEpo7AZnhcIFhtvaoJCNQce3RqlxD47DzG/qdbY67La
6ka6TfNrkh7XMTNOIzxC24UGurg/HavbG0vOil8CMYWAaGjrCBildd+o+xFiUtUwiY+nZmL2niHV
pjuTOxa72ReNMEIUeThHj6mJzYL6/cQegvXNZmx1SxxWtIAN1fe47Y9jWmxiskiceG1UrUP8SYJq
0jc4zDfru9ZMb1Np30xi/AL78EGZFCkn4n0d8O3yZUBUGvmkpZhhC/GDj7eWF3BotHwFdUl/4SAu
3P6W8bK+butXWX9I3hIcaUjRSpZy7ZCzmZ5W3kkLeLZ8MT33VfGe8IjV4nyz3Cjoy+GY0RXo5D+g
nmwW9gDZ8nW979VAw2KTPfTFU+Is95QIH+AcH2vP/bI+Ik+5b5q5vBt6eo7txtmO85IGXeLfm0wF
mS/C1HMbNhMrqbuYDr2TPWoRSTUOpVJTzaGVVK/VqAWjyK4Yea5Sz3ZU3jxz1EPq30ORa+QcTmIp
CHRLnax5OCpgZBTAddpDOzFEq7w6uPnIzGIvwRA54lYfhq02R7DwaTYOPR0BSJ4Mz9WClZWCc0Sy
ud1v+pKJVtfb4smOyQgljD9j8Q+gWZ0AdpaxixN9P+oDHEgn8AbvxrD6Rymml6HuHhZTo1JXQmoS
bDN5faH/3o3jxLuessexvpCQeiv8GRFVfCr4/X4eVmKZ7M+N432fy/ki42hXVvobfZJPKUsZpQ4l
OtVmJtQqQnsCfUuVhntpK2Zpx9FSOjSbB7vpnlk3qycyroc+Vbtp9M9ZgTGrGll95snJdrkpxpsi
8pc9cVP83TJ18M909ZugZ/R2245FGbYrGchwekTpqQRp2c7GbnAgHqUm4QvniM7GsxsWKVNChDe6
CIWxbw97StFVqKsFGZwc3S19E/YJ4Az46rpY7Ze+sk6jWx8p+WbY9vUMXhyJiPFqt+bWN5KjlGMC
CxZpYZu6yyNCAP9+BppzqvwFKbBIzVvo6QSJ+uynJ8ozgGc7o149xrKM92L0Os7RlFs+60NlnmFN
yX2dDjiEnGKGNeMWJpVaVvLiFkn6OtIxcbJrTpNzMNDRtqnI8VI6W16SxM+jw4Ahcb3fU36j6Ozl
vXan5SjM0r4WUaPMULO071XVAxqNdQO9I42rXxAJCWOnutp5ZFxPB18v82RTtylgsqWmMRmLFxm/
VpbL4+wvznZqx+VHZy8TidaimZ1AgTCZd8TNtPV5XqlbG8fT2KoYrO/3ptPEyOHSSX3PNJfSiFba
/XPv5+WdyOX4q5GaOVObrU+AVw2zv/fYuIUWOt0xTFurCHuA3tqGrdl08OyKvDIWwpIXOJXHua5n
qi5yWe9aj7FouR0F33WlbiPbrSj99tbinzmhlDXX9n6zVPthztUqlhEqzLKULZMasUdWY38vOIQK
zKnsKVJf6i9UlMBZl1Qq5m7905sqUrTlyBRsvitlgU6tK/v7lFT5sSs6dFOJqc5Z12M/1FgGZoeC
dauGsBZFKwQuGhyjYoEv+x92q9m7zoiNh0jVuYvOz3ZIB6/7iJ52IFhQTjg3sxGUljeBKxwFNFCX
+vmhwM/oIO0BpLC6B0GvNwkX46V+IpEzdsq56B1eQ5v/+1WNqn8Z+2U8l5T/4R9pzWsq0zyD1tpq
j6ZhWD8MS8a3Vt4uN6U0upUCmsTDRtNGMOxkhrZawXKh+QUujtTR39k3gW8r7AiN8aSfy3gl6UrP
C3vb0C+OK23qkS0KYBshztNkMn3P0Th+G5wq2gkY3cdEDoCt89o4zdL0bjQZT8w75vxYJn37QHsO
vdUGqdMNl2BuadHGUKY0E/HsPKPj9vxt0Y0AD/u0F6+6q6mw67Th6BWqe3amSOxEUqfXOBNf9RSD
eOleK51NIRfbnYsa7hwTLoGO3o/8TTpzFlPl29JCaOd1UNMG30Y2tdZrOx1LiFnAM4w7/0or6QM6
8cAiOrFHoAXe8iSMkYipoocl0ZagLFFIS8cPIo+Vjrdo9vNbH2ZgvxBfF051n9k+MaSxj1q2Up0h
H7Peuk2cKDR98wnVMBypjqhocWjxJeyY/ENHcC/MPMxa/yEupltZ9RQnxeM9AcxXcGYYl/hrm0S4
e8MQ+8SV9541+xscScdhJR63y2VwOzylYp8hs4zmFqOHn6xpH455PAXwHD4Vx/ziZ9xYX12h1RyS
jPOdocWkTgZ07MnGz8XD4KU7y11rg0qfTvohUusgeiiLZVvSrBIUje3thPK4anPne/4zIFCidRDj
ZWrTCuGGQ8W8rhRChkSnYsrKblGBXbUlufVcxCVNjpkVNJmBTmUaaj0Qwqv2nqXcy1yZ8T6rnOla
x8IDZ4wGHISZCRtP5ObesHuiBRVp+qmqRPNkclxS7sqlvxYuW4bZb8bvA5XDl95s2B0YyaXJo4tT
Jw+0IuXbxGB9ScabgeQqFDXt1pkWrBIqvaHC9M0z0+9VXjehneqSItPyR9vb13lKb/PO3jkp6X0D
K05tqHwlJN+PJXK6xe0PzVqFqJytjwh+Yi1Uc/8884Fy6L+P/uCGdu3KTVaSWohr7AlLX/7KByQT
RbVioSJC/yozfw2twyAab20xH9ZCrH6oQqtMfxqCf5NKeZOK6tj/5ZeBtrs+d69o843rYhNjGQAy
7bfYJBc3qCFYUVXsvo6S63NYUpCIuXvL8fbAFnZkvR+yonJ3UW2pkEDpV0ctiFEvmD5pxfcd993P
vd161cJo7stqfluc+qRKxm9SCflAY1d2stzG+eUKIztgY8sAhXJM58TVMe618ejM3lqxqZ7iVpxt
2z9pSh60fHxXxbD3hv7kADqYgUSHbc8uj5g+3alodaFisp30+EcB8X1bV+YhqrXVRI36qNPePYO6
BDVTx0e9AiiEAbyaLLwbh86eIPIbc9OhZ5Jj4W3Z2Gwr/Kso3rIbjefFsejUckSJCxGn81kKDY27
Kt+GUh1zr0VCu1xgdx3Swf42lXRKWdUegTNE6bi4cE07v8+yUGdbbDtLOCBaA3OCUsSIEHRO2tci
qW9gmc+hsyQWThR0q73XMZmaazrHopgcm6AVqhzMoeZMTw1nDeCh+TLufqm6kwJF0g7FTe4v72ig
9l0iKU6q46un2FXZDcYAXL/3XtufocKdCzlfTD26epjmsTGxITWma2nop1iv1u6K98lPD+UycXYx
+G8Zfeys35yW9nh/Vdnf5NROwEsu7mcSO5MDzkx656Gz7o3YPgk6sFCweMdC81/dZbk2ozhb8fQr
02HruQapgLw/IQvHTzW557IZv9RxezYH+5YasQaIBqmhwi3Qx0z3lvL3Im9/eTWpTxGrO/I1X6k9
pLXBvXZF/2b7xOLciXT2n0rXPti1fcyJMjFv6gOPLX6aYnGNh/KQ5vlhSGVDTaYn99Rf2gxbM3Qn
ZFY5ghJHuldFEA89TsfJ0X2zxxxQqw9Fu1JWdyhJVR04bxZbqnkJFNoWMkhyUorAeIr2jGgYpjRd
VJ1VwWAiVHEQpm7hn38zeY9Lx9AYSyRbO57O1qui+NzVfn9Me7s6435st6Vq5YPmT3ao1XNH4dQM
D9R3mubOwBz3mHp2Es5W9mPOh+d+Sotbu6rgRU6GcVOtFWhcJWMdAYxxFr1Pe1uv67wjc3UpzMl8
01Q9v44g6346EPBOJOr853bUjWNszEXQgZH96pZWhj/KsR2sdj0s0FGO+dYsGT8N0Gx3Q4or301l
ZJMGs4ZT27FcOu1U5xsQhP0dT7V9r6gS4ChFuDMn95ne7tRc5VdbEsfkHbFnVhqCg7MYaIpeLWAj
OrXtKQQOW4i2NNZ5QMl7GOIXBezmPnKsZtyUvRW/EjYMj97cVWQy+3ljMF1tzdR7J7xwH3ojlq8C
4YO5GT29aDejNCJwh5ndAvaxzQihtSqLE/sUdr+FO4YFbCaWTdkjfnLqDD9GRSlb23fJjdk44tTK
uTnBMfSOfxVajnaRXGbT0MNqNADfd9hu2tLvd/rQcL6euhL63yIuS9+4W6EPYsviVTz4S+l9T0dx
l0TLjCDIy6btjCQ7DXNI+ibRmSF3vhSWImLRk73Hjs0n8YvKEDw+W2UxnxNP5AddjzhlxArOjncU
oaa77Q7/HbWidja4hzjvUyydpr+nGnLetF2qHeSSTaGXZ9T38cugdmfOulq6Utj0YHHSJy2wlAXv
Oy0KyEW0ub0kXay/Oa09nvsRg2xmjq2CJDzl95pbRyguy/Yyy+mb2U4ksbiC5rwIMw46eh/egC10
Aezhfl82UXdWtrIPE0y6i0QOdaHo2j5leSGf+8G0vshaNeepQ5kp4yLa2FZfhzGNsxsvYWURqi1Q
qVQmyWGqsBfPyknW08NG4pIJuo3Inrr05tlGbzx7Iz76wnPwFo9dFXrwZIM5pSDFmWWyjbu6uBF0
m1xHWVFDb3UqtHiFg0oSnZdtPRxyW7bbbHbBjlsuWxNnMI+J30J4JM6TPylRAv00q0htVCfYdHj0
xjxrhU2lYVfNCI5lNC5Xq4yggjadxBtmJLKaNjLV/RTdat18z1aBqm5Kb0vZtAzmumz3XR53p6wg
LYz/bQpdbDoh0jejxQs65O9mT1udqDSOBSRVXRuzlMsURLNdPlZQf16F4+o7liL9Khuw8xu3Xc9+
qWv2eXmXYd8u/g/MI2lY4rzbQEjw4dSadRjJYWbcxfU9iXcIy8qeyQc0TeDk3NEqA+ZKumONjdJm
M/S4PedmwumIA4xSllK+zYaWbpMsmfhpYxrM3MddlzYe5TaLsZORa/NM4+7WHdwh8Clwv/joro6a
8JzQ1FJ5al3bRZiVeaTwTOerPU4cLWYCU1lLpGhyiHPXdGi74Q3Mu7Ibe+gp8xxzbtRFclXdcId0
VnuPhoidwii8G6JZMifjqXG1xn1RBoBr1DZkZ8EQh1GS9F/LOZ72ujUvbHHtHoASAdQgnWkjOD7f
CBJdyVzJIF/oWS0L56dWZt3JnDVCURjVY9f8itnCplV5W5XywfX1264Fp8xxYFgim2my6cQW7rZP
AY/WzGllq7+ZOZF0kY9V0KKw31iNlYHHzqpAs40myMfW2tQdrVXcLhY9SzyxkXqcNe2mS5KUlpX8
W+G19Psk3dMSGSwb6O430VR/z4mfax9/GlRYjGYHkfUo2gt7z/j5rsV2mPvGPtfTa+nP16q1yZxG
6JVYgssxOUyNxZkIdUfWsLx4lDGhNkIQEh0jQcZTrnG5mz5JfHFE9ekzXStrvFOA/U8OomBnnw46
X1ol52hBT7Ye4LOB69hDFc9lg0q2ty5x0TwXtvdrbM2j7eUvxQjlII80sY0dDo7l0rasUNNLVhFQ
t0NFYsrJb/t1DiaBgCbAmDHYa1XKptF9HHrs68Ik6eo0z4uuX+D0fZvz8WsdT6/9vBwlYg61kJZs
Z/dhqLILvWS/4kl7MAZch126a5AnfXHXhYPIed5mXvqz1fHImGmzW4hqyUZyYuKRqlgICzrP+GJk
mHOU9qo4RuUo8FBG7U7PomffTJ8yk+OXyDfg95LyyMym3TYABQNq+eNbkRmvk+a+mF32YrlIcVqi
3k3DOk9e/2RK8xwNZF7SpY3PlPmVgVuXO7dyv0GEnRkGKCcnCdN7pXmGc0sRWaWtDLWMEGPu1E02
sCMtS0RWtvPWJdpFCJFt/UTvj1M2qB3rnAGCDC8qDfacAnDGAwEadswtn/MUL8m1ZP7YTugbQztz
96Zr/ap88vONEUy1uEwNyQK/ca6IjHENLR6WufRL682IBnO/B847fV0rEJN0vA6DuWfXQfWJHYc+
v4M/vtrLmIDJ6B+1OGJnO3v3qYdA3hmpMFQ16FuzrG4RHeb43VYLN60PqhrCMeewRdMuRcYD4ihy
72lG4NTVVwQQKf9akndvREACqiHBzQGyhS479Fr/ZEO6DP05fkgd9brKEkiIRmvCPR33fsKaqWTv
BgPKZ1bg5KmrmqPv9rdtSnjZlDcuoz1uqber3F9Ok5xiY/nCad1FUOjvUwO2yfWoAHDi31uF/tDR
I7k1iv5rlFruxinSe/5UbrMiOzW6957Qy7aFQEAAJssHOVhXJyeNXRniglG7IRJXP8iU0Ve+OG+L
iN2jqQzq6OdC7f6ySjRuY2JSnk5lThSR1gYr9sD+9GbKdPy4WfysyeW5BNoeRhN0xKRuJSsue6HC
owjRyVV+sVAV7SZXS3Zlw00n8+6GScThRet64Zjmv0RpvBI3dQgU8gJm9Jx+B4m+Ck4SdQG16gSm
GrpdI3CWVH2PedL2v8fmiLg8Nb8wIaGan8fuGuvUZtTZanaZ1iYBJ12CPk6WL2gctCDJzSUcrbZ7
MlAn0kHsnyPXNTZySLuQIjrzBOW9Wq1oFBZT7XjxtOpa89QS9ramvYkluSuHrMg+MeMhJBL1WWSk
ceJ0P1+1AC4p7tqudkve+gFrE4qtUS+fhD1Pm0S2P7MkZl3GuoC4R56I3KcrS7j7Q82d/eiWGgU/
MhLzBuIY9rDUa26cFlmozLXi0NFUHXoF9yg2SAYJjgeP7LKirU1q/84stbd25CAJ52/+lMI8CGvh
kvFq/Dkg6THeeBEWEcJznG7AtG/xMFjbyGh/DBO932UXl+xHkoqTi4xpyBiLN00000Xv9V/VWNac
zdacdI+Jt/WwfFOb0Q6hMZiCZE5+Mw8kKweb8cWJBqObqdtUaFRMnFLKZkuWDZY8UORCNsenZnbM
MELYoA63vdJhYI9ZFYqag3NSXEmYJGh8NrDjkAOUpbZTTjSFbe0O6HqAG+rETA9CzSqQHONxtG2J
jTuZUyAXT7AyMgLyQWFuAXI6XiowmPvRppbLUtNr3VHA0ug4D1pfYwtvkFuWnDVSr7EcTUbgwZNY
DAeXI07iODQWTYLD1Mofp6KwwijrcfY2Zn00Yt0LOKRpryn/Q6mAfaL0ZmJurYh6ZvhwRpa8tWuL
Xaq34sQJnsMupR/CWGPVhXdkbdm+MY2aFYDGphgf2hxKuxJkdyzHzsIKSlvQWKO1mTz9Vys1HKwU
EG8RyqXHxSVOVIvgvNsXlzSF3c1i9hDbg7kRZs2No/IDLL92yUw5Iz33KVQubaSGaSN2JdfIKt4/
s8t8z0YqIyzY7juqte+8GOr53KUnM62f22R8j2PSj41Imm2ZNuyU/a7mQCQhETl0y7ZjK7zVdXfa
x9P4QzcIHvyKfLuC2eRVgxkmXoaq2QFpNwAP38hSTFd3YretBp6xbo76Zja5IbPmW9usiib2y30X
mrIet10clzw6Ow5ad3o3U2GHrjnjHhFatFedNoVWIb5ggbdPlHhUQVz2S9B2XECUa/cOym5GUU5b
up15yXZGRJVW3rCHpDESbc+sXj4eh5bQLiBd8kak/EqGiLhpKsiXx8Z3XSO7ncQrTUrkSBrISG4M
E9OOSq3qoKT7Mswq2Rpdf6ZKJgPqnzfbruZy2PWQQl/+i6PzWG4cydbwC11EwJstCRI0IilSXhuE
VF2V8Cbh8+nvh1lN9FSrmgKBxDm/DVCvGPw13bkyqXro/fSi1d2L5qxv6WY62HUCbKWgYhpAfnaD
cSDtQX/Pi3rZVb5ehUErzl5m6id90YojO0t9l6XlIrxyH4GjZTurz4odHqlbU7t/+p7GA5ktOl1S
4B6JiyAjtomNVfVchnU98ksYwgKOyGCDlqDYmw4gTlwWxs3UiZrwshVCNDNrRwFaspnLVnylAV3Y
FNsA6jTL38xhZkmK5SMJmhLwt4aRQiYcAk/UYWWtzYFxAdw2GiZvDc0Oa3vmdaIhjQdfmN8dW35r
pW7c6zgWO7uPy3s52rztY3O4GF7SRVRDFaHnun3UTglKyMlXdCkH9X6a1fgCUC1vKaF9kdZVNFIB
3UJ8yCV0bbImNBEEn1Pm+mRYIp0fwDovkiyQXW/Q6dUUebmbKHA743Velfsm7SF5toSi1nlgJ2ZA
UQ8vU5uWp36qsv2Q6/HWnOm68m2t24G05ZB3ItiIUsmQPiNEL11HiVHfzjc9MXPG0HaU5Ojja5gb
t71Xk96ftGDUtnZuCsQbXnsUcR98mj05pBTv2GEhkiqq1Zi/qb7U97nw8/1YJ9Y91g13J7EU3oLG
tI6BBramxUsQJgSDX8uRz5H1ff4vkbG7MZeh/R6hEfaJ6JoXCeZKBlEz0E8Yt8g4lgKC2hooG3LK
Se7bNp/hgsYu0ssVSNQ0/1cPEhd1SGW81h0ZRfFEhcDUzssTPET249GEfjBbMwlpkBmf81w/o4m4
xkkAvEUBV2sxGTrayCXxY1CCpVr+iN4JbksJgV3HS3eUIKqMQkPxCyfui5PbmZP/sUiDTpLMA09t
EBkOx6rOnC8pAvcMNkqDQQ4MLamkcK1Qr13rLnqi3YyslaEboINL51pQieYMO6NO2ZZGv20vHVVd
qDtS9khaZ71t403B1Z3N/5TgGXMM4ooDuL4w7y1SEuqM7DCZg78Z1G32Om9oSyI2KbQU7HaejONI
amO4TP5IeXw1bWNLytA3UdJ4BrmvXYMyc9Lmaefltr9faKLfzkkcc8LllfOkaEqL3N7lUA96XyA8
k/Olo7PnmumJ89zNqosqkffvmQxWmCq2hkNVT+rVpWv9qWHJ+89Qev0asDF9Yvf0732qkh1T5Hsx
8Q3nZl5GQyWNyCwc9cRNFXwsmQSyWOw2mj05hxzb7tGfW3Qy9pJSrZfX+7hrh/uYkqPBGA0yXyVD
80JpCgxJG/ihLjR0kYNtIYZxjMhwbetnsStzj7Qw2QljzrauprH7VoShdRBPP47OSTaSwh5mokx+
/bbqDmxtTkidU/NWB5ncTUBwhFRn40s2pxNdrlrypXujdRND6X4uaTdc66CekLHImtXa4iYpDbqH
ysJ59obRu1tVrb82XeL92qUlf2LleTS95dV9aiz7awmM/LakLlKzUoefKAXFx3XffdmOUBGixvoQ
+CbDhpP0e9Rj42vbVNPOKWENSdNa/HA2VfqkF5089IVthJIivs8aj89eDg4p3HHWRfQ3Fu+TrndH
KwZrxdJrXks43R1Zd8Nfuyq6Y+CCvcQ0En6WCvJVH9o51MfJesi8ByhLHLFtrMlGo1NPobATjsm8
Sc6oJeioBLMLXWmJz8yj8Be4zzI2MIXO1elyWAncBGeyD/uT77limxbB9DrpXh0tvit4pidNf4d+
V0/Y7avbKjYjCcbkbSc0oyaCl9YlTE3onzLbc/YV+SbQvL2x7PLGyw9uh0Vw6gsJX19rl3F0GqrJ
+T2/zMrHaRRX4Dlm1o5/qswftskkxyOB37QOWkQKHePWaq9wEdjAmJ+tDxLPkifdqSfWR4vwSEh8
zdsunEOhlSzT8zJZ6hjbxkKvXT1NexJeustoZeqmN4IdIa+0i1riTx5vaoZ9RX2X0cTDQY0p8sAG
n8W2Sl1KbFQz/usUDuhtsbTD29zPGcWBdfDXtxYrFFmSnAcX+AvkBoafIN/xsjhJElEetVY55dkO
8IVHPNGCkkO2N56T3g7enJhZZ+ssNRdJVz72piwT3U9VIqebmHIudlulT0lTNec4rj2Gr24Y/qNh
TNxaM2/ooIGqqTemWyMMTKzxI9Ny/XkIOF5rZfgnTBzNr+1P1q9gQ9w1lnBe7Mzz/1PWRBN7nxkn
rxaEsa3PiSGIaQQgK6tt0ozt1SM3E+jGiKPOT4tHwaH0XS2jH5WOb33Mw9RdksRuDks3mGfKclwC
kkmSLn01fovRpLSia5xm31jusg/sTr0RNFmFvi7UnUJ658uHUzwbytH7bVAa9FhlgRnvMiQtFcRc
XoQuQfmhGsCTmrSbT5qeOyRw0ndd2CmctblQjGNJPXToTT2qWgX7HOzn1lZaGTkEpoVEm1FM49pJ
tJi8UGnBRWDa+H97F0FPzVR8afsm+E2KIFo4NDfFopu31KqnjWblDu3BQ32FSNVDTzLgFqU2oGmB
jmygsNhOdGQ780xpTgw135lNHvnksqPQ5D7Iu+43Ljzru2shw8mnQmQ/uh5xCCU6CydX+6wyAIxZ
dHYiY2aqtXLZBePYwn5P7j2t0+nudtYwsD7ifAST6NWxUqP3kuXISemJsLaEeMyhUMp864P5o81Q
c7LBIAWp+I+gbGUwK8c6svmGgKBqFKiF90hU/Z6WqfnQdKs/a5ZvRbNIkjCtpzIcZnnMAMw3ZQEK
xu7yn1WXrwkaZyIcMkfbBhU4NaAcSTa1b5rfrgt+Qp70MP3RfBZ4L46NcBmNItLTgPpmzZuObJbY
+gfqPBGsoZwMUsUgb/jW+EuyKtqBJSlu81KaJ4PS91MVcyZtfKtzT4WqDlS31FspnGKTmpa3MQIC
Pli5mTXboKOQubDKMPVnnIqkFN+z2B3+cnHUd0an6c7W3HHbOETPBEWlh6An9RbQeDzmdvtL+CB0
2OyMP5MKHMyQ8cewOP/FlfoT8KWxmfjVxnFz9zGMwQmf3+tSY/F3y38Bg842yeP9oswLMS60KI5w
j+ZUtkzwFrk6i6ddy8b2H3lp0PVm5MWvGGq4Yd2xo8BTZc8mE4NR64psR+Ltt1Mr9S1Sdx0Mi7hF
nrmL6MkCcVaaof4tzCpqUKkbbWptBn0otk2gH3rPPPJm05iAEW8zVEbxkm3NlqM/sd67RPGKNea/
HOJHmaGp8iv136zakAyTKK+CJ6MdMAGtdl6kgpYXU7xFk3kmTxV6BzIrT1STUa883LTOlWGVO0ko
W0SYAvYBj8PJy2ZrK3tCh32r9EggStABdjqnaYDm7xj0mISdwrvghFuPMv5o6rfZ2E07W/FD7sCO
HrD0T1Dnox0nuyDT+RCVfyrL5Gb13o2MhUiP7TflLhfPSLjBg5PdGYc06cKhSa95xf+nrI0wkR/U
bb0FsaVFkxp0k088F+YtJ3q+qtNDU8kjawAyTg01e7unvgrUXOzMlcxU2IgVPdIbY5BXNBD7icdN
xdPNmOPQD1Dgm9mykUiKeHqnARg9EFd/YSurLfucwEMCF0xvyK1wdk0Xz8XjMHLRNfpk81LfiGUV
ydXmEnlL9tXq5rvkOEJ4R/c4z0JGaYNF7yAc9JJRwGAz4wB8UhMHR+st7ZdWcw4Hc3J2rYSvnFD3
tyZOKJqP46ckFjflSHOztmlZZQvBUbofXd9oLN7N/Ogz1+GOFKfOc5D4tmrPa/bhLAIor2k3aDe1
g55j4k37nTQWlACqPVpLyqiYqHsl0p3S3LfM6aD72u/MWn4KM7mZaVfv9HbCsoEE12RM3ki9Pze1
ehqsQuxqp9+ZnFcbk0nR6PTQGuzQY3sDhxcvbpa8FxWfRLos8d5bWVIgLOd62GbaeNZmANS+NOet
b3onYuQ/RF1pTJCtjjo91/skZNzT3yuZXFK02hjUJZdpUHToLE+Gj9jaNc2tMrXTQvSU46e/S2Y+
/HH8hv/45iW6bwz5NhPNzpJfVZykcDSlxgE3yrmh6l08aKXdj236lWu/NpGwXMeKvmcY5l3DSI7U
9WKAnytDC02RfHTsnVKZADrtV6WWZyvQYHxzHrR/rf2lmoXmNImod4lyBQU/OcBujvMz2fkfWn5+
41yhEbS/ZGvt04zEu6SJZr7aPlOPRdXfJd+TEwN1dMu/1iLWlej+vC5eXH4GPPwxCE5hBe+dDsnT
mGfsAM7O7x12Cv3hkNC25oZ2fQypJI296sarIxKg9XHaeEYLe7RUPzXwBpKuPYvKk0nxnEsScaOo
Xa3kt1MWj5Wq8wbq/RBRJXIK7Xp4ri0EP5azcx311+tEiumA9ZkVdV6sb6369M1ha+IpZ3Z89F72
gqk/nbPI01HtaMYWV+u+TMeTXS37DBUPwreHUvGLhlwvz5L7MKbnFrS5dGfMvOatmk0cHK8zpqTB
g+9q0yWMPRqT+uLYzypkqAsdA9eG5WRIvonyNeL5qUSxiPJpLtP3Aqo7y4ODmWBUz+Q987z9+lWl
yxLB8519OndkMjBqq1CngXOU1qa1x3OfO8eyiI8lEGrqDMfFEbzWGF21+hvq9Kxwua+3Q5GNO8cn
ZYC8mFTHsbDMAqrTZ5Upt6WlUKS+UGF5Wb3yaB/Chtup5kOvX49pdfekEqGTGB/kBggc+QH/mnDq
q+8A0zXQTHxfylp+x86DNFO79bqJro3MuLwSsS02rduGbsVLk1ugm7S/62fMC5fieREtItvplffm
caTkdpoRHgN2m0zPuluerLL7DwPQ2Rz7KPCLw/qDXTECVi3v63ELTrznvNkGogkJg3+CptosJiu1
rKOcwJvAzQ5Vt6C1HbaD3iBPLU4A+H9UbB/mqaQhyHY2da0/E1hP/XF6yOc5cjJGlMxEfkeUwMJL
etGTsJ3bM6VEJXfWerXrgZltGI9NCquHUL4b4wtvTsmnl6EBR1YI+Z43zr2Z6Y0lVc2yLYjcBjS1
uWMA74EHXxPPfixO/4aLRudUyPZjb75PWXuY00yBsaxXqdafxnSghcDWCZ/yogXx24aZ2EHMV/xB
6CQ2cYpLZ9Ha0FFaANPZIWTXTWrZrBCsLKoSPCxVcJiCxeasr7utm8lQecndEv4hS+N3ZrJbLGCv
+QV+ERFcRVbsizZNWZkSeXD6wNhO6KSiJmcqcBFYD9kqrcw2RNumu65O/Z1WOo9KjudS7y+tY703
Fj1I09Ts5GL+XYrhrVIVV6x9Ksb0zSqL89guP9C777Kp3wxRWJtYDe90Hxw4wJ/qHtuARgq8suMT
e8m/xIj/0cvzqmvTfWb3a+3+qqk+KjJ3XxTmBVgSlE+O7Rn/2cU0fBO+TkW6R2tzjOVjP6G7WD82
IDUq0NG+ulqL7C5h0IjXmyqVWFZmwUa2TNiLBkOilK5fEda8NI56bgOBgnvGo5fOQ5Sl2hXWTDsw
WV1nDji8cg7sY6768zjXx7kAXwlo1AhI8Wp53hIpH+0U8JYjUYO38hZNOxrYlidRc2GdTRHJMtnP
C9yRX2DmiE2jRKXI3+J3e38qTvkQ34CWX9F9HhSvNx1oC7MMnJygqB5xBiyuPtBox83pDwFi0Xw8
ufr8aI0BJhnolc2Ctzdy2bbKLX5D62xr+nVUAJWZ1N4D/KDFUJyCXL5B7JA7UiOkMzjAwYReWl1G
Tmf+tHiMOJKsaZMWiYm9K/3pNA3qhXeU2QEvsjQ+xQXP+SB0ulfNh2VXvIcne592xd+YkcjizEl8
Z9iqxVvCKlZUaufTXiOvYxCTAjx2LX5AVsi4JK8P1X3FZX8oS/MbDsbYJTpem/U5rGn8auLykDeo
a3rPWqFt8ZbivSCo9dmy238lXFLcCaYyJvvWmC4MYbhVjPE0DS2RT/09LvN3TStwXwx/Mn7Sceoz
sQYhsW6XsUmIaZkW9iyp7bR0/CcNSDA3C45G1r2vpFvraD0a8mLNgftbJz56Qqmdy0mdzMVYxdJ/
EQ1HedKs4uHI7Clidao7UNcBt+l63xlVt/V4IQ7pdIIcf3E49W3eqOv1LunF0X10TWj3G+3FzT+D
kded2NddsA24D7j6DJtIp8ZpW9A+RQDJ0xpGso6T9FjurSW+B6V9waNwMmt6lOdk59Cb6qAlQxWD
ecQLNdlstWoKJ/xW8zrxniwt/ozRmaKks8uDN/YvunPVJxqmq/ILRcBukWvngHup2U1BWT/50VGr
1kSb1bvflcT64kOsplOCRCV2U1qwxwgtUtwDSxfxS8Nqjf8xDOIjiS45+SpFLd+X3DhaQ/ZNosKB
gvtNhbKi6sunCrym9e6x4WDP/O2zS+JQ7lXhoO2gAecWdroT53wJtiTLuNiSZuXfJkYpRtY94TVB
akWe11/40/U2q9ebn4vPkXsYQTLLlhc+Gi2SlJ+E1f1KZnK8cdXryCsyGesL/67QTfxzqyb0CZB8
9XmEpgEYqB3rsV5vaN3boOssQ5H6W22WPSxoT7Qk93LToegRUVA146aIKzR8VbOxeQIcXuX81ZlX
fgkTtx/vHzsZDsmwXAQZHoirP4JEfxb2xJ8B4EzeGWFf6PXt6/q/tl5GJQc7+pBwhoiQWf6POP1z
3iGg51dDQqudZ7DR3iui0dfPrU0N+WKHnYdIvdZeCpPvc63Mcz+GVROK/2pdL9zX9b/mMGNVY32C
m0cDMoWmtK7p6J/iBle+E+tfTVXurSGg8pl64XiO1FySIawdEh4hj5HZRWqrx9lLwcEy+2zZRPTA
C3SiX410V+nda/urHK+IQtBZmRtlfpgivmh5HE0uMpVxG1cfbg9oxpatxcfWunj9P7iTbQWYy8dX
uPrAwbcowcMq+UcIaIgB/c2FPd6orAOHDnayZ4Gk2tdi8wqs9qjS/n/5KG7/r29u60t9auKQyTgx
kI4AqdIex5O6LJ8mSXCGqo6d35/j3CBbgFMjaXpkW3mwa0TOubVCcdYC6Q3x5ea+8QR6AlzsffG7
zu7rWo2CmZxyMSRwLVzD+kS5fMMzD23PMRZLBtvesaIY9VmI96qmQArlLvwTctAu28a0LxZFxD+Z
ntXuCn36N656Zi5HptsvFLVHdoCpjLlB8OSC4yGReDhE6KL+Y/OHkGFY2y6aZ+3iUaAw0amA9tnJ
AQJ46HAabUkaTBdU28j5A9SnkczbCf6o1jdy4TDzCGrd4JQiuiBAeZAiTWPKitKsJoOWuDlWw/eu
dFEL4RNYj7KAGGEqJSLPdHHsOJEjsvfZtG5lZd74RWYGITdpnteUmqTI9+mgndYDiIfLgcXuhnSv
w13QWoOTGsMMG81gsv67w3AXuvNKQm1Bo41v/lcAAqPmPwko/5yjdb1LDTEDtOjcfOz5RCEuq+1l
mh7CHQHjwAnqGtRR/i3tVZnNuN3Cga4HXnzlmhqNp7au7Ms18cqzZBXGuYWaDNF5oPc/RVGqgzll
HAqlh9ulxb2mx+K7kX0M5+4/ByVKWP2jLkiAIprssoiWv2JOP3VObLpHZsSLaNyy0bLwOFZnRziP
Used7XqP3EJ9EGjDPy8vH+aq8k71j0XZx6J6k/6nY/6XjyU3S74brbCzxuxoM6aBQ+vj6wj0u9Pg
H15TRbCgJ8zhj7+ARJaaQuW3NPDHC8rbwnW717itskhOeLTNpH83FvRys02/K02Bf6C0bISR/RhR
vFv8qLZRbzWKUCz3zcK8IcB93dn+dpWHt8TI+x+jFe23ZncIq8xcR0omBh1gJRjbZ9eegBEaOcC6
9EwqqMDanb4sw5lqjWmzrJMJN+AA1UYzRbYU4qD45NGcNymK29bPbgKK+9CXc8w2bgyQ3TVbmEPU
bQy3uvMDZRLQoOwvATyaRZ2orT/KGlURymoG3808WhsHs3+ys8F5XVUevIMWNC6GYApVXpds7ULi
erT8nzHl6JT0KVKhgIoOCaqoMqpOhm86df/4sSBnQTKXboZBEAntNtM/3aRwcdNkrhUlGk2CtpNW
m9KjSnzDHWtFZe1kx8IXEM3WQErWxhTCardVkHsvrWcb56KoeYM7Ij8g/ENBmbTIVNXi65xraU11
ymJE+POw/6I0IOt/dK6pP8w33pMAj14q712jnJd2HlOYrIqBnRTWox9I52DlNFquP9GFFOGIM3+S
hAgoir09TYABc1wnl0Vz6mjglBJz8cneVG66en4mBeY0A1ZUYOZbJ5d4Pk0ejQaAT511Wb/bdnxe
nW9z3JwrJmAFQmNKJmEP/Wlg3CrfSGhoxVozes0diANYwfffvRmL6lgc1+fTqJxPq8Wlq417rH8R
zW2ho/vRmoItMekR0dGd2ccP0+g8xa44a67/6Ut9F4gscogB1XLx7NbuxsCpkrTmi3S9d9w3B8s2
rlZfHCxXO7qMbGrUftb7boUIAsTMG9MEjEe4Jqv+ViS09CbiW7R85SrgxRZk9IC2CdMpa+Omm72B
l5IErtedizkO/c2czCuNNCfsEUXUi3bfFfLMLY5D02m/xlTbG0hZ1SBA9ZLgiHEDYZEn6rBL7JfC
T0jPMwFHHaIGqM9wC+3WGxk7qXErbSLQW7QOKT87OkV/0ik0OPKuZBexh/+yhTiUsXql1uhBbC8p
NPY9z8Dy/fk8j/1bWcwkmTPOoIy+jgEeKMJNtrbeRUnR3dGrIEzFnFt2WaT8cU9KTrBtF0duMBLu
/jeBWdZFGLyr8FkcCeV+/h+kwJu97PFVFBJWJj0HVfkW6M3XWBd8YTzvaUm1TLbc/PU9MbfDvkr9
R5wP13UQkoO9bJ25D7PJqHezp/+sv3XeGm/WQpRe4Xxpc7HX7erd69bjL+mfyhhnfe9ppD8Z+ilo
6/9ip32eWnGaMu8ZUBhhSuEhIeP+WOxb2yAsM4AV2PqZTAgwd/4uXKHCkx8JbDbr5jM49WXsR3T4
5qFbWjQdtoa7Iv3kalXEwpg4ePsonsywV9lbxhudJIJDyc2xBglaJPuUqArYr0aMnda3ny8vmV8c
hz59i9PqH6q8muO+OBYEAi5sg6jZjrnHtu0Vz0aP9h8/CsbQANsIm5EZNH/adjZCp+PzJ5kC08mq
LYTokTTH7Zrt7iU5QlpKLFwDzQ2hHKdJL4Bl2CSDtHvykGsMPm9k3gi/jT/AwM+rEwoP+MaYODW7
5XNcvCf0x4dxIIxQTDvL1256338YPKuCDZN5HDpI+7NCMG5Odo2GVq2vjnKh36mPfYRdw+fUi0cZ
E0+A/ObeaOToWIvPwjNYB6AhRPdt/VMhPyCZJj9niJhPlVk/9w3O1Dk3IHBzGnrL5NmCIzO8/hPV
HWNzW9+5+HuELslO5n7+vMY3d9A1fONas2lUgs26QVWLHQj7ZIrcMGExV8nf3vGf+wTwWZHsJqvq
1E3GB4rxqJblc+v+MGKsN2m+nRGUzUsKj+KdJkP7D5fc2/p94hJ9aJxtSNyGg3RQ9pS5d7dlefW5
9MOaLLh+0zSpOI/Oqy+pnD88yRquuYl5d7ThrbSIAa3ccD2HRErnMziPgSm/lP5Xkijc9UF2MHQE
8K2Ud3MSX73MrwhpXou2/vQ5udZ/brhMaNieLKIo10D/ZqjhHar5KZ6DEHPJOVY2DmD7s7ZSMkpW
BBw6fus32l9RB5GXuyzGpBiUzVlre26EyriR7vKF/aDcBTW+KJnIU0o/d6wSHqeytzei0shA0jof
O8ZwRe8K9yd3WrDcE2uJmqZ7asS8DVS31r3HzTaejT+67QarDIjIjhhtuYuZb11cFt//ISfnu8Sk
16fDse/9U2E4j9rgoUZtvXEyDn+7QwanBeoZlH8fGFXO508OfcAFtpUdyT5FD21jhGYihtVGuOrs
cz0h0k4/NNhJ1r/VbaoHgO1eE8AupY6i1yO5ocasQKwszLRhYiC1CVSdugcRcoh5neHWJslfZ5LP
HnmlXpOHszFtqyR+WguLejaNSrqRvmTHMVf/Cdv9CtbVfrBObT3x4pmzX4MJvKx4/MyEkY1XlgrG
I6o/uFDEwaZVbbM4Pfi5B4RcwHgmwdlb+qMArueLu1dJBlTh+QwStf/P8qvhO5fV+Kq6GL2IM+Ck
TI+eOYx7txUAafXJWNpi25noCmtjvqVq2syoVSJ/Uflf3+iezFbsOeX+WiW7ztCatwa9+gYBf4uC
YYgmohZkbT3U6KM/x6x3qghzeKm62rsj14QC9pZ7b2AcKqu1WKGKf1SfiW3pCeacKWa/HAyMJUxG
jlc/7HT8XT8DsTRRqnlPiYHKBsb6T4ITjsl74j6SiwhTGq9VZ15NvzPwfmOS75I5XERydF312nFe
QKu3eHnQkiFcwSQUfKeO9ijK6Uji0aasPdhO6yr4/3RtfsgEAlE6jN1J9eZlKXY89p2lJMSlX4tC
YGNI8hAJ6vfU3qFZ9UBTzf+wpexEml5GOZy69LdBT9nVmGYbYnAtW7uuJ6riOLKQWeSc29407Hsj
OLgTymav0u6FGUckCIBGmdmbrRVfmKvfqrHkWMX4a8gDG9ENZ8RJLwGZXPlJGshlSvsvt4RoWiP1
I7/gvprsmfDq6ruNkT1mLrL24Usv4n6XJu3z0BJyOABw9CI7+cKy2IILL8q6XN+bHQB55tq0Bubn
1kOcPo28TeOBiSRe1vdoGrzElngbUBrDKONkqNRFNhYFbH5DR4Akikxpe61aPpMledcSn/yNMZyn
4IxI/zUf1Ntk+gAzitewZTftIa7iARLM3Lok121q6nl5xFYB+ZNfkXang95JiaYWKV71oo2y3Y8Q
7+HoEOczONocjTWBWaof6UuXDdFecVC7e6G1dPvEjTrFOGxX7wjJWshO8evqTrz39JLIIm0Enloo
onc9rg00eIFDmNebYqfe4kXE6DaqX08Ce4zoDB4EYagv0QfIh2yHkOF58nhhx85JInv7WzvW9BMM
VRrarpzeJZvKnZiC5eDWeXca5QSC5mWeWoHB00AV5yHplHPAzwceGMOC7l2njEMjafOT6QAVOPmA
5HWMp+aQ6iSRbYToxxBXDrlgC2RFNWS449jU2q+8ZwpkQ7aZJzsSpU4NHiB2xhG3vpGmu2ASeuQP
iX4OEB4wD5Qjgh0pjg042Cc083+jO3ZnTzX9tk61+JzlBMnUBqCHMkT60lfD9DQP+LCbskd7V0LG
gxij65gQUzGHTE8ph81Jr8DhofO/qBYPrqxP/U55nnaDlbROwhcFedSGcXRb+SqdmeKYIO+/EBU0
W1UjFtSZN24YEClQkPp9sRpI5wE9YQs1sqknwrn45Cy9sVvvuM0Q3uuuv40NULNEEHrTTk12nQqL
KOTaKj50zc+YpHvrtzY8na/e7xISHWS6m7vsn85zu4ERm1/ZjIhHTkDy/IBAf91BQ1BjN9iCQnQI
ZhKQ1NLPMOr6pLet9I451WI7+APktA4PNzcEiSdIstCCg/zGjUUcjeG7P0jyePTbbDoIcjy2s4rT
k0O4R9SmU36sVjw9VcH8z2wUaKXOMcmwkfjhsrqomoBWEDxxOO1qiUNK60YEDF1GrlKaqO6AYHk8
1Y5YPpipva3mxJ+GYcvd2ObWMfb9Hj/mTGiXkdnBznbbbwfALkSUl+1IMCqTjR24aNuX0vMwM5N2
mEk9QZ1MDoeZICPMphTnukNWPYraYdNmZnkocvOhj459DwwivTTFNuClV9sOKAcxxA9RWK8sGdjD
hfPeLQAxCPrQqDR+trf5x5dCy17zvPgaDd0+ZHJtr+7bRz7ZP85YDpyM2M2wD5IpJ5p3azYzci30
6pGbFe0aKtU/F0qKN37jVdzuM2qx2rFpGbRbf/t/ko1U6+xmeDYb454oI/Qd67hiOKCCB1H+P3Vn
thy5kW3ZXynTc0MXDjgAh9mteoiJQQaD85DJFxiTpDA54Jin3+lP6R+7K1S6bRKvsrJLb/2mFIcg
GXD34+fsvXZ11Cm+kyW5WbBIyAjnNlMz7s1JHQM1z9f/q3LbKolzjMtCuMdTY6ievI+e5msTFi+K
VuvS5czOqUrnU/+VJwA/3LidCtxvvdXU112GOA9v6lN+Io+5wZOLpXnVyabd4MnQm9ihf+5V1WNS
wU849YrC9mouCgiE5VmZVg9eaMB3IlLSeg3wfYvu9zHv+hMdDA8Y0pI42+SIr8EjdC9BwnAQJMPt
r+DM//gDSbj9x3/y7zdT0SGPk+7TP/9xTN8wJZpfuv88fdn//bQ/ftE/HlA2meLzp/zhK/jGv73w
5rV7/cM/OC0pzm77j2a++2h73f363eMPc/rM/9cP/u3j1+8C4fTj7z+9mZ4TmO8WQ3766bcPnb//
/SdxAqn+x++//28fvHot+Lr16/LKja3t/s//Nv/jyz5e2+7vP6ngZ1d4jq2k69lI8k8M8PHj9BHp
/yxDx3MVm76QfBxiLjC3Lvn7T573s5SO54eB6/i+j1r8p7+1CLT4kLR/Pv1/L3R9pUKfr/vpv3+8
m3+Cif/5lvDn+O3ffyv74sZgJGn56j9l/tr+Jyhv4zvDiKW33wXCabBv1lmNDXGoyoff/Tn+je//
meddRkmX2MOyk9FIzZso3AKbyHH6/Aew5+/9Ap/Qu5hPI47tlFnIIsZDTTTcAfx6sf3XP/6fM4vt
zyne8zK4PVaSEehMUTG/Sqe1LlqI3BOSmsX+GAn3PLP70v4BevbPqbY8JrxNvwuZGLrc7dBJME6r
G3HLq3ebvO0oQ2U1/XOR/mGN/v4d/3MAt+19QtsWlGjZ7BksRBMURSJQ9/EgQ/aGCXKC89feFe/0
4r/7PWbRySyLomVXzvodgk0RM2jqwx9lb/45b9n2PkG3K3RwtazsZcfSaL8VdS6uai+yDjYztzMn
bOKLUMV/LUMU7eAff5cwU7Prtt2yo6cKx+fUiG+l+TKGlfhLiTe29wm83bb+jJqbVwhaHDnrhrpW
bFUgTQNkSP0wA+Q7S8X7tNbHpZY+1qSSKn3u37hTUrVwRW9/BLX/3vf/tNYjNCpdXg7lrrIidRsr
Z76uAYqrv7g2Pq10ix4z0FxV7Jy8NHtTdcl+yBufBAzj/gCu/p3lJz9lvET0fUXuLMVu8vpuU/EO
7LSFD35GtX/3l3YU+WmFe8gkLMGIdif6/BrhU9lxu87da6XcYKt1e+UPN3/tlT4t9Ca1Jh/k5bQD
C9UdEoIVdp1v1w+jBZww14t9l6RdRlag5aU/2C6/s7fIT8u+SYe6zjqrozLBVuqPESYa7Z+61uNU
k/4ChA/237/+9b7ztMlPe0AWIUWGbQJ6c4hs7nh0Ji+yqbV/AMP/c66//TnqnMID5mbmoNQCNAht
tCYc9zJPIkZfvWXFyb702zl6HFVeOGetpfLu0rI85fxoi/veo/hpT+AZL4hkyMadgucHdDKTGw/F
3CpLgdb+tb+g88eNbSJQvQmJ8tqN6Nbj1RhV8toZcusHi+k7iWT25+TzUEUgQGONAXSEo9Oum6ob
/dcePV5hcVdo++RRNOy3e6+nVbCeuSjZrw4Dbxp0fRYp+aMd/HuP5aedwwNFhik8gNO+RMj0gZSN
4zF2G+pywoFNA+B86erDv/6rfueN+xycHXojj2Pc57s24LYVhPls0W7ERLNqKpX8IHXiOw//qWL8
/fkK9zdu25kgU4W09gX2h4JY5Q2x/MH5/Z0D9lT8/v77K9g3wziJfBfq1Gu+TnVykts5eMLOhzIa
PjL7RKtyp9r7wRH4nULL/bRzwFMK3bEpmKIvFkIOHI0N1I0sot9UZf0Y04askUoumvDRexeJ1/j0
196uT9uIGECwNgvA7E5Ng9pX+D59dDV1Z+hWQ1H5wVr73lNxeiN/VxDlvR8Du7fzHfPQ4l7Z1vDe
FEP+Sw96yf3Ba5AhwHf7n2Ek9ue47Zg/y1IXrjzruTra6J/6hHTMNLf6nddbmb+NBBqCYzkaGRwt
UfT9xpol120U2SWuOMD+3SZ0FzRb0FRkddsSDHri+8gODeI0OqI7dqFKaD1CJso2dehF8SrWY7Kc
g0MclmNSwZX7WqYW7XArimrzTN/a4j4+tdhwXsrJKgB6VSafMRIWOGHfmVb7BsZArGHQJT6wNwbL
gVO8R+EpRJVQ3dHcTvHY+HTcTRogHbP89kZHGtYGc3RP3DqyTZcLr8cYusGNxegkHFjjq3QEgPQt
BySdbptlxL9CZjtdymJqK++DcI0oulsCFP3ObQ8DB9ZLjlqbngKSlvYEyfEc71vGkE/du9UUM8xI
CuO8T7o/sYjK6kTyziCeMe4JFzrYow0/4GgPZdvdl6rGboUjLHVeMWPQbEzAaMHhw1glGNKO0E9Q
ac5+nlorEE/HhqbxDJ8CTQUj1QxmBwqXpGIkMFW9LNGz5rXJvxUyiu3HAb+DeiX+wlNvJvLE9N6V
TJ2/aVgM2FaaUTbjHrhfhrKkVJxX4TabmtSItfGHQXwJuqqnQcCfthi3RdWmHwJM73bRFpR0Apoj
54vlT2l1AbkUEOjKp+TmFBSJkuIeLDwoD25D0dK8qjptvdvaFkh/GzTU9i24hqE6uvSkWc1h2jAu
IHOUmHnSF3rd4j2uSngPcJTgmnaqjPHYI7ZmqpIEpFpfDG5ox3uVOEF+nHQUFDvdovQEEyfTwNir
ygcJb1Z0cYfgW1ClvXkPnR7JfQA1MHss7bByMRix714whtSmR9jJo3gsrNBMB2sgeBC1iwg1Ff2k
AIrAzUS2BWuuScxxgmTsPA5W7fv3VulUzBVUmpNovvFSIJTpOoibIroOizhoCHmsuj3o31ytlzLh
JK1qO13ugRUKm2agTjKf5nfjR0jvU8g1tG6iJovOqqBQjVwXaB99wjJkPPocv55rQwyXVt1/hGmM
lRNOoLXkyB+LtrWxPqV1dwJlxG2CIkbpCZcJbKGqvAylNgPCnARJBIgNyHr9S6mkEzxFdj10F0E6
UDVUqOHsDaPiZvyCxLcq18hd6vCZJZmlN3nrNvkFOIecQfaUBuR2NyIMM3/FzE2q+7ZiunkFNEWr
ewUCtv3w3SaMfpFOEQ4dOhJF+c/TPaZYVXx4e9W0inKVpN+Un9jZXThXJzZJWs+52dKUzSEBhYw9
8fmXJgcPaSyZ0sOsgrrPV5oRZHo+BU7tf0vzUEePwI3R9HXw9do1II+KziNIkApWwBxize2Q1dTH
Pq4RSrNEAvrIU9d1mDBQ+VaHvBlFRcifzWzcMHa3z4kJCDtiK6Qqw9Xk4s68qAW01WfS0/LsqiNC
Wzz4VsdtIPOjQQMaasowYZOUJSpTuxuJuQkwZVzS+2zkDeMKt2HWPwPOghKGTwq+hAnFReLMdKaJ
fZXrMkLm+yWYhhHK0JyiXIfOoMprdPDtjEvElTCpEhUWN6OfxOGmqbSDTKownLPpGM1kVIRwkvZj
UkcJY9V0wg6FNFQVa8fWgrjz3GWxbDPTR+0xFZL0vgqHG7/hLJ2SKF0fjSFuf8md070n3KXM7jpi
KIhKwcItaaEvjZGosXD7mNtQup04ZxAsn3wYM0wyemwLNsRHb2BkrpPhDLXDkn6MrlPQQ+9gOOpi
HYSjPkHmW1rm6OAXG+WcVGqfENrD6NfHTQg7WOZCocS1w+AR+Dd5i8a3aqifecqccK1Vg3XDdEuH
QUe32HHsdl7AuAIhCLdFoZwYzUw4+7ULcUgkpggPY9HyvBzmadZutWlRwCyYKYQzjg9h3EaBusoM
hAckAiPnGq1pcsiYJM+R6IMHSIfpcvLd2O27hZfefRqdEOtLh66u4wlIR+ulTGHZrgdcV3iJnVQs
iOjmdgo/yhg+T7mSQmd0UYIRtdyDhh7gXPgoM19hbTAA3GaodxEJxVYBJ94PxZicj0OIWt5NS2c5
L9y2sb7MoR2MgJkYXmxxHHnBa1pNCGMYcFrdsQ9Vh8V6mmYmgbFJeNYRGHBCV5hCnxQgXQB+k0wc
nJqpJC+C3HAMxqB3E0YLcxu1/NxYgM9c4WbONoQaqr6WNQzECPC0bAWiSjpQe0BylUD8VVv11K4S
NuMMilIDbGOuSCjYBSmAQbTdXmeOprCHL6EDcPjQtO7kQzMOImlASybEn9ARmIa18SzS1zbcAuPq
Do1fvTyDRsbWjZ4hyr9oQNDFperCIb+ZZaihdrLzDVfZIrPmMmkWqPgTRH6sdbywA2tPzGa6cLuw
AzjbCI/hrJUhc8NSV2Q+Dhu/RmHF5Mja6Ai1zG5YbN9+asLOgawS9QVweg6oJbrUJdENj4Rf5AYC
oS+mt3SwB/USCxjyN4GA2wy8z4IEjRA1ONEEvJhs+tyrx4+8Z3cAMo194VbpZQyvITGCQzbxMpv1
6Fl1+Qs4P9PctRjAwut2sTPriO04ifYFdy9ULn3utPVjnzTG+eiJS/GfSGfqm8MQEdcNYxHSQ/Wg
elBRl2NYtlhiHewvicvUpWWOq5SvljeP41lwFBQTBhqTN5JQobHUw5el61PvlIQylsDBUxn35xZj
MBx7uFsYYUzKsXdDPi93Lbo+fE74W6q9XioSKFZpn6ueejxuw40WDf5G8B3R+O73teJ1UJo14wFE
z8nzQDNmiR8wNBlz1mqEAu+nfcSe39lvE/+shUG6XMdBF7lXYaULPKaWB7SJ+cnJqrbIDuYG9tLC
klfgf8kFd6YOE6+bpEV2G+RDM+AcNcQMGUv7wTeLoZm+zQse349xSOknbz2ZBcFZZPcq3MMKj49j
y2zvETJohvJDgvhoDpMH1tPxZNU8LI70zCbuQTfB1nXqYt7YPTyji2GorHkzp+4y3XlLXIxPywBW
7+BOAODGDVOx0mwT7c74tjJ8kV+qMZIVlDtWzBrPMdVgGxI0fealrSXOE0YsejekghM5F3HVPAcT
fsFdXJVMSeEJQPLI1NAtgHdIpt2SCOY39wyKW/sYzHgdHoYACmwHjsjRZtuVDJtu6s7R4EO1GbNk
NSg/RdmQe4XExzcw3tTc5LGihE59JxeOyL2r+2J8sGNC8e7MXGlaWyXYlZeB3ad67lLLSx7bHHnp
Y8VIe/xS1aNyDk7btfA/9ektPm8RBI7XZVzn43OOquoXv8UbdJV5drLsU/7KEe3RKZqOC3LE+QWO
7zLtvGEx3iGtRGCtPWy2016ZgbyqxnJ8sixmKu4FsrdddAev5aXPlr4zDNKXxuPQhaPnngtwO9W1
n1myOmQ2QqL9kFR1KDdFZEAEAZ5Ouxc8TRrh9yzG0/PAOL9/iBnWNPu+Eo450SR1AdzMlr2DnpBS
H9CfrJCbFJxRfQimU6N3VnWT2/dBDOvpFI9RwMszlVLeCxhUf7kkO6Fx36sTTJF0i3ACCoyehKIN
KxaUUcjKrpnydJPEtIvvxzh09S25T7J4KXLlDOc2sRasRVUY4R2wUJXWvlIhTO7GWlL3okCTFT0H
nMhdtvUocKZv45Cr9AIZVqn3o9uODIE5CAkHWypv2HNFKOY36oNJX7ml5kbiJl6TX1fCBHKnh24q
tk0a5XAE3cl2bkdKA2xnadDLQ09TyTtzuLY1b+O44IxJVUdSBbur9Fhk1Wj77+SDZCFEgEBp0JGA
lqfirGJoAOFbjo53MHYflI+Ou4DoR0jhcSItfZZ86e2h0awj1u7OOdWc0EtLS3Sg2cuptQgAUVa9
L2HysWknNe/a1hiv8K8knKQUWbKrESOHQk8nOZSdyvlIWsSJwAsgd9ozEWNBAxCo2pfcT3LEDXON
tgV2BKuGDAmXwK4PNpSKnVsG3JPQM9dprqErkB3xNHoZ6UlxGZXBtiw8Dwmv7ev4NsqGGZLLNGXh
fOmXbHVncCVsfT43Fno24dvk3RSBvUxXZJiTi552ngUikDXhUXmX2r/NgH/g4mlDkJZ5GgZoDuAK
g4BL5jw5szoIGVwbA7Qq0YT85CINUIxx2bMCAZkDq2hzC+dshmZU4WY+i3rIhHoFTU3b90W4xP6F
5ZhueJl0mYRXi+zn8H5OyLl6DR12u3NFXpW4xAgVTps8stNxY6kyHTbDuCwDcviyVPEugs4rzu0U
JuYvScdV+ugY7BZntOjK+LbSdtR/VTDmYDpETfmesq3WF1NKLtqulTLtfVzWidtNcFHKgXBaHB8j
RspI5Ogfkrgfmp0cHNmjUwDKCNSuVe34tkCyB9gEUc+32xUHLInEMvWNYPEtDYWwHRrL3ObxmFXn
bpUzckOuOVvnMQ5YPDhzQvYMcGtRA30VZlDJF5GlItmVAW4uvB9VQV/i2gxu0Wy4mp20+76TDtFB
oi+0djpxRzCcKIG65xTIYk6yMEha0si5+s2ds59CU1WkP+Q6j99sLGBEHgZynEBE2Bb9O8kz4Ubl
lxAlSnDpjQaRD3kXg6WwalLEK0zRqa8uJ8stCDWvTa3Cx6FEio2Ac0ytRm9nHZCIB1zcBvFFUQuW
SXG/jbqvcFWAMgv06slDkzpJej37eB/2jYWKeW/XlCivYkgiLLrStWCpeuy1yVnUMDT61YUxVDfo
IGT6GFYptgRFGAoyh0573SlHw9U2NwRvyNqXwq8VJ2ftoXAnJASoGc9ME4LOykh0WSViSKtjk9ot
E4m2YosL20Y1h8BTlncuNTe9I9nYlfoqYCaRDFNjHzBrzBp+vgEiZREUM7Q5eW5x4NXpxqXjWr8j
2cE2avED0HCVKdr1EsM9QQ42KQa/lB4eg/u0Fx1ULpBEgKqiCMPAZe/Q7EPVn0TqNQzjvD04da1d
wsf8wUAoqVBrz/ssEaE3EYc5D/I+bAab62eilzy/7akVkYw6DeyGwUd8tHXrGiQBY1eFioJcI0Eu
gyo6FychbfV4L+rKsQGdTZ0+uHkaDcclr0R2o9vU7vaU0VKcVchSsGqGdtQdU1aEc9u4KOGv3SZN
UUu1mtylKC5te1XWWYQBM7DbejNxQIcHpJCOAthsQisHXlTxAdRmGtn7WHsyJYMNEOh0ZgXBQJFr
JWi5oAwJEHYCP3Bm424NI9i1H/QZFCEObaY4y2IGFflTliqz3PRY+ME2KoqRrhfLI3cKcJnKBX9y
BY5NVt9U2OOMXXNzFfZ7PFIdrz0nCsWDBxaofpv62Pfu4p6sEKA7sqfiDiajUCv55GI5OOej1lAz
emXQbPFW+RFNmp6imv7TVHIjbiswlKpsbPyUqCq0d+FpWfpf04TD9mtQzNBJt6y2vvnmLXk4PGSU
LjWdMNY+fpe+akkacHJAXO1OJkXvhkhtNGRMiQbTf6UZxsrb0BouLMJrMGDJlSK7kA5Kudi2ai+8
ovCrr7FLuQZGiMA3J70toXdpfeCHn5tu3wpv9oIHrXFFlI9syyNeppQ33dnBsfHw6xFuW26RM3n1
WZpmBSRLUPdFHygi4NTE+18mFnk4FzjnwwkFJK5u9pZV0vH3RtKqGpC6PNtAmJXKDa0/gM6MET2x
WA/5XJcQ8Up+wpeCIJblPFmUV32N6JVY0LxmSOPZGCJ5TiapIcjpLMwvLN6D6Qs8TeDJ/Ryb7ttI
6x9/SSOhHSusBE24fHCqptjaM2xXxpy3bhlwInqq8OE19I6MIfoi5HLfKh/t1xPSezAegjyi+Zzn
dsyfucxqhJncO+PbfJnCpsG8rZV+qz2A2Ze2jJfoMXUUuamlg0Lx2EvuLLdgYQOJ7LwwWJF+VeHZ
jyXubRVDrDd+4azdJBhSYNcJd27aQrXTHHzSV5UEd9HpkJCyyrezL1njJ+WTosnhpOcF7DB59OdO
8nhIeqjd1p28mFdALtx5d75rnDHYaATI0JlgswG1nc2iomZVtLTHcERgpMF965dThPMjAmSndiC5
WSP3Y2hOQYmShICRcVPc5b195RVV5TqkL015M71oUh+tDZTtxELxqU0Jnp7Nvcg3OHLHKN75RTn2
B6uN0E0jue01v5ub0VNI1uRgRel0hkU+s88tIEWBvcmtSZTJmZ/KpRAXoDrw1PloLIPLBZmMqs89
KfvqJiJGwKvZntBl0OYM6rA4sm1PwFFUOBcrI2c73iWTV1BCWxy41ylHwnjX2kEVmYulxRL2/Otw
5N8SdP25VOsP2q6zD3OSQ7X/X+i5mDx9X891+WraP+q4+PR/6riEHfzsu9JHxoU0UAVMeP4p4xK2
/TPqLhUEtpCUgyet1m8yLsf52bOJbQrtkH4TYxTGP7/JuIT7c4iq0g7dQNme4CD9d2RcwvO/M+R0
P6kvclx+Y9PjuqqXEj8sve4HnzEkYkcj6peYK+PV0DnZW5444xXdrP7oOpbUm6xc6uF84bowrUUQ
eDOgmnh6SY09oQ1wSvNBdCC9WhtOsItcm+TBaVm8jZUlkqwZCZNCdoX3UM1aYFlOYTCRsoEpn6gC
h4FGQbUKW8zoq8lpgme7asYLRNngwEM9XJ30ZvtWLuOTj4kFZxD00GaV+l53rxoVP9AR8i+b1O+3
iJOIy7CbKH/D+EnQdM9Ndh+L0fkFUzCUhTKY7WPfxODerULdLRPyubUZOu/JX7IORmNVt09yPrlu
PPTo92xJrjgjB4+hTJUyVqw0dmxG/qctLC/by0zV7q0bhTkh15nEylhM4aXtTvBO1TjRwlQ+N4kR
JcKNn4n+ntIkfaqnqH6RYz4eCOltD8Nc43V3A8bOaeCN96VbtkQEp2C/YfaOIE4WQNLbwTK4hPXg
wEoriCZLTW++uTm/8nbExkuXj5jjdVa0/s6rZ7k1+TBfD0oUd0G0hGehZ1c7JyzNldWHgr4hqvrV
4vhIbKOyEl9S2Bp3hpHDk1sSpROHlstpNA3V46Is0GVNaw6YG5ItLgS0IVjIL4qxQJ8LIrbftpGN
g9w7tbciHcfrmr7knWaIcyk5a/ewPpo1zWd5LE2FTBeg7W2IR2ijNHHPLk7kg5vG5SXobNiEFu7A
YZ32ZXjXtI656iRoXthDRCHD+yRCzBp5xFadEmLHTXI6I6xD4U7CX3tR6TDa5CgKwDVa9a7WZDTW
luvcxFPbnrBL3DFWWCLD837MJc7fST4xb4hvTO+kL7CxuisKyIHsc4wNyKGzBAefFW3DMuOEUVMn
nhy293feHGTE/pzJLaZiii5Z+9E+EoZIyFKRKxo4eZvtXJqdNxKI4MErQkiMcBPfGPkYLgSo+i+D
oI/3SaAFeFGG9Oz63Bl9TTiDhTkW/kiMe0qQdhIqCIO6B3fu+An2Nzx60W6pveS8SyfrF9sX4qNe
iKRIYDr2WJKxgYSFhvqS6mW7CHzvoUxxRY5+mh20n9YX4ayKc0mDQK2JpDbxBhzwtB4RJ0Ar94g2
XNLxBV91/KWoxLBd3CB8J2eLcEYyKR76Ickua0rpR0qd4Wm0rBQ0n14+krTH0pstIzY893T0EUsC
oshyD5kS8s6aK/tVmQETAJecdqMbFP6ad+1izLEr5B6M6iUDiY0MQ191XZIeRj1ggvCzER/10ir6
UEtS7Gl6DlhLnQnjrTe2JFlNGsmyAK2rVoZYpU3ajcGR5vt4xDDtrl2nJfV2xqUchB19uKGZGTUh
0Xuls0DQoJer7iYj2GrXkULFlDhW7X5O0hYKWJ6/8uH6uc9m3KF2KB6pUZttE3R43xlKnyAAqd7a
jRJnM8MPBuS5f413SgJPUNmX3BTJVydX2b7NRqCQTaH15VD13jabBT3vIhMHBJGMnbEIbvjJhr3v
Be01KvD5Sjg9xIBxjA8OzXFCMqLav8S9M37MEyXufVQ6xDlAtXpoDbmldIqSs3pY4uNiN0FFYTmB
U2MThSBG3NbEVOcqAFrtrZQdTDehsmiGczdbY+QLNp0bzTe907DhARqdkfyQCkNgdyLas04UBIAH
PPg7F4ftgtE7Dc8Bpp6SaQgQDey53vGS+rKSwn0unXa4aCtarmZI049krIebtprRmlcZqYgZ1Q/8
iWGx7oZCiJcFUTJeBBxR0bzVvU8Qd2t8LF6eH2wSsl2Jlxxr8RJOCS5cBlZIXtnorrti4Ymvyrr6
KFor3eWT7K+kmrvujPaRf2C+3V0ynSTub9JZc4sXojlvEPbfV0vMBBzT6pXlzeN1RUr3czSpxlq5
kywfDKp2uu9RMe2BV5dgvEviKKcloaEaTxW9t3i5LEsd3g6WhFsbsEpaE39x/MjcBxrYzTTJ7NoK
mmLvRFq9TBm3W0IURXxkXOG9dUY529rpGNsy0T1yPSC8dNRsS9XQZG9VlYznpdUVeBdpVUzR3O1K
S6tVAbJpT0MyfBQi6s4F/WN7K5CVPzCbVHe1DvM9cYQYCes5vJRa27umy+2r6kRmge2Jpa0C0eis
yI7FM5VMwRnBVckpXix7r+PplA2m0mchnRCjR1Pfq0UGH8ZZaJMxJLMeC6LRt5Ix66tOfGSKVd5u
PIbil4t2hqOBXbxrR0deDAktUMBnyj/GA9OqVUbr8GzkKP+auCSARMucOCvkD/a3OlEDwT9lhtGx
zz3ygwrHueLqOeHTz01+NRtJIvjUiz0Ur2ZNWtYmD4J4IytCCvGr5PtxqhIsyJb+YKYa1Ks4XUC7
BBDLmTb1LZc/bwjAjKMaW6U0jh7obA8Xod0DK2r94dzHC38rEozYwOed80LGyU3jYLf3peF34YXW
ldMmNVkX0pxxdGfYm934nt4AV36a3GD3Fmt5djwxPLcs4jt3DHhqmfYauj1oOm9hQHs0BlKVPGVl
DWjVNc1ryho5azImrUSwFdEaODmJ40HJ+HKdNY2bbXTNmNBKrPoqKQdoKFbSX5KHWB/EKbqkHnxy
REJ7cq9UGLvryusGGB5YpMBAm+JSOlN04WX28orBdjnXvdNyAhr3Bbwiwdt+Pn5huO/dFEnRnBdx
NF9M1QiUArAYMKzcHwANQjzoL3qAR6e82OVdT9kmPmA6qUyGr57EoHTg3M2sANpj0sdrUNrWU1xk
wVtSi9ystOuqK7Da5WVgzWJrTQFBHGXeA4Li2o0FsB7b50Qq67KWkb9PEJngsovbskGqwNA6Jn1g
Y5RvH7CAFmezdqw94HL3khGv99b2iroPdEV7Q0RccQAjYR842bKvaefMD0QgUKi0Q60uTDzHR61J
8g20nCGTte5xFEN80dDtdTm2FsaE4RQGhwWi6daXIqIjaWZ1tZRZTgKA3zBqy+MHZyaCt7OT/gsp
YPP5SLnwzFlWnkN87Jl8jTmxiG5kRYSFYIkCl2RVWLXbCWtbQJjJ3uVRf6Riyp4Kgsow4QuMgzr2
x5umIxGssSoH1I0iidzXqnRJqqGzgvwSexUcbUi3DX1fN29fkpP5UWegYD2cAePKFH20iRMwfD5B
ss9tYeZn+pHTg41X4MFTMj1HZBbBZnNTP0G76r5Gasj3k2yfazVuF4CmNPldd1NlS+uuO8eIB8IA
2W4rZEcYSF6BvgKSl4DbrrrYS3ZNKYnksxDBwxVzhz2gqmQFAGy+GB0X6mI3lOUb45fhNpiUfnRN
rs+MI9XRbgvSyPIljy5P+bnXrg0yvBmi6ZuerPQpRcnKrcIQmAEqcbZubcvLjh1xAyRLtd50KUnK
gPO9nICqg5Ui6CBwleDYIKfWK4cm3aWxsLexY89bpqy0Qjq6mkfjzwPMTBFdVsPAfur19gaWtLON
XNUFCK5HNDlNMoDbET7zIPqsu1lOPVMCOXvn6LDd1Tj6/roY+zZYj5bLf87au6XtR4mWjBRiDGcz
hBV5vCUqvgbOHmvaGclwk2W2uDL88QxSAl4TA08p4Lu589Pg5QEgEGldMsdY3kua9xs/A+JaNpk5
uBneRg2f+RZlUP7qICK7V6GAQeeKbtqVftfFFMUoBCCqC3ErzcSBO0M+L03h7PvMjZ6mwacHtfTa
evS7fDwPeiGOE+S+L3MZFK9La3HMm4WgrmqJuj1tEAOZNht4mMLee13CbtwzQbIwWFvTuxeo7JpD
rX9XoxrAhmbmUukWG6jVgfRvFtzJUXHKgAPs/jKaqDrnvtI9DCIEn+To5oarVwDXUMAkZlEsW+hk
0ZnX0GpZRcFEMtTgedzygultbCPvl9AR0Eixwj50XTa+92KO13BDSTSz1AQGwIhXH1Pl3ivm8Hlm
FHZsT7epFa0ukoalFewiWSzXdh8zaKAjAivC9+LihklkuyvjIHkcYhPfKhGgG1Rgx0UW56/Ss+QF
c0B5PXQVwVGTk29wQy63qP7qtz6W8skWc/KCBtV696qGfprfUxkaobjWhn4DstDBR5PPiKByNnOq
LLhRk0PpPYq0JHIuA2rlz5MLjMvCIEk+rDyMSdDd1F7FA8zfRl4teFBfXVtkBCSp+O2/yDuvJNut
a8t2pRpQUMCbz4I73qbPH0RaeO/RrdeE6liNQ+lJl5cU+fj+qipCERLFmxd5cIC9115rzjFxEYqj
M7Qy8rDcFA7Uj8MxEjRUcJKK8KXXZf69SPfR1cRUpaCW5Y+67wwazZLKxmiQN6MXoeR1aCBW6GSG
e1YnhcMDIX1xWGd7NU/IqNTKwvxWyyoiVWNZdFfkKW9sTS9NVySh+9HQK2AZnUUMQSkbbislGEvJ
7i3Agi36F0NBrIaLCMAZLBNn+ng0JrtjEnBCKc9sm0CwYBcYEulZEhEte3nRuMkWG1KF4sbJYsjI
nLzy7nFUqOeGml/ywJGrzbhKBfoN0ZjPQDU5xRxiz8QuBD2Tvh4LeCMKlcfdarzM6OIL8ThChzCD
03IpCsb3rPZUJqhPoBeK8naWo1vkEyDP2wSWt0yQ37tG6Z4rtC/48DX9Gph94hp0QEGNAo9g+qsO
JzRNoJfQnGwXBPPQB8HvEQ68KCqJ7rhl/Y7UnJsnoKQGm0RkGOWivI/pgDm4L3Ro/8wPDVfv8nyr
0UT9jtSQbPGhDgSANUa+5iK2UMvmupTJiEg2udjzEQ29TV9nws5yjkVLSEYZ67sQaRmd0KRfTkZa
1elGnFrzUBFlfctsEnLsJJkiXxdodzuWrGyvmKZM2hfPwGbqbiHGFR5g66ROYu9bsaU8ysh/n0jw
WMAiVhEHOEN/IB553I6iyUg1IZYHJkdfh6812pVvkUPDe6z2HTsJJzYO6MJtQ6iiTVwL4jM6LJrH
7UxypomH+RHtRXs1U3zenO0jvbVhukqoKhFMOno3R6OdZNUCzLJTBhgVk5Z+J9rMjYPrWj0NitR+
JUKhfkZpkiOnlLX0sw/LmQb70hEpXjd3S5nPtHmLlH4GqWxQnPTI+JhnXThoRoFEkEgIlqPZWLIP
4l/qXUQyng/mbHyC0c+XV+vZKkn6/jCwjX7lVhz0DshBFHwWeSOFE+do2+hRI//lXJ4wiQwKnaSh
SBGWFz2LcirENHyJ0rLbTjX2eo2h+BVlqvVp6BInHDmqoj34DaJ3m+omhlxmyHItfCC5kM0nQZIq
gEg6GltBzwkuKkgP1ujil86Q13UPk5JhmI9sdGjI6KmX95S+mu5XczE89DXiaZo0OCq8wNCkx44U
gNGTJ6X+7KOc1QAGKVPZ2QzpTxiDpmx5P4ppVRqUIDZ8Q2udc9J5RlkxXXNdLAs7IwJDgqRUiRdB
a1uPHDaqpoQU35hxTG8+17UY7Cy0rDMp4croNJWYg6tk7ElsUCaXeOxjVSTQZQJ5DEpR+q4Yvj+p
C4ypFUJDAcVDHKAeNabQ5CcqCBSI1M5K38YSyxdHvk+aWvMZZRgYUEFKdXbtINcSW5TS6jVoaakw
eIzF3aLL5kovUUfZkD6AZ4YG4wkUxeVrMjE+bYtBfwiDhOmCIRg7DfrHtqqVyO9iYqftqNaX4yyM
6V5XWvUVmQONU/DG01Mjk0QF5dgUz1kxRaeiIbTJ41gVeEWN3Bo4kZKg8IP36o5RqApbwuQYfarm
VOxVCQlSOgBW7/Wx/QzkEdAOWmoVJE0o0/5vNA/zu/xQMg1yjJISPViq9G1gBrDGUi/tycvJb/HA
Q3+P7kNfyUMTHZu2qs+U6BnpgZUC32bOl0slqVAEQXn7cVTCYTblvvDFXJ8j8gA74Uq417Kdkhxt
plHWnj4ZNznxSKqCytzBzTWS07YFiCc7bpcK0gk5SnYBh59y1ag0sME16BtC3ysn6+T8no6o6SNt
Nb8zwu2+NSMWT8JkQUcSg5LQEFnsPvOUXikH/tiN9Sl4FQCjgK6ewdaHgg4XTZv3pBsrGzZMtjvT
XIw3c4KjmBMSaMt5L3yCA+S0LfZRbHcI72G5Ctqd1CvK8xIL9ReQgOiFzIxoHcIumgM5/gAXMW9U
1Vie66ZARl9Zk8QGgbXBadN0PnTE2l5xPOqvYyMoiQfWUwGpoQ3vRS4iPy+kwUXcXzkcPjKaJ1aX
CUDupsrrSEr/Tq1KW7cjQ2xqb/k1VZgBErFg1veoPKxPLaqgCBZE/1zppOWIVEfEAXHV0yxFgZ7u
c9SSQMYN4mGKNPJuenj4s9U7kuc1GiICCc0cnL7IsWdcCyiqZCaTLBiybq1CJSvu9NunVRAVweuI
KxhIcszP2Ykx5uxDHTsCU36OjvY0lOazNHXCl7oswlsZDd0mkNmZCeKAPsotIO1IyVVOyegQ9y3S
JpQQzaS/NAPXsM0B/U8bpWMPC60yiXML2ndBKum+FWYL3JD2GvqMZtr3sIU2CGjldGURsDc6EdEV
Hvl9EUfyjNQjVH2QwAWsPAp5tnG9RpRgbJVxIRSSDpu5EzCOALQWw86vVDkjK0lvwM70JLTlUZAd
kHjiBAoQIcw1ELxySibIRGax6hOZLGw0WN0n0mFijYmCBx3NYgjZSViofybw576iWlBewxkmT06G
TsA5cmvqTHznBclioXUgUOkLraSuGjxdFrpzGlQCVVlYrAsisfxOCwV6fNF4YWEdPZo92WYMVYX0
RUnxelGut60pKodMkpMnuUWQSR3aWWsJRbuDZdi6r2IZANDC6ZJwCpntNx3eEExIfkAhQXA9bhUw
jJR+zP2ztapYgT9MBZQKbbkhGxMyTRkUEzdGKOzeCmcIFwixbPVGzc0a0JmplKKtM9T2LscnddSp
4hyKVJ47lNgHJBzt2spQTJeGgZDFQDzDrWZvjckBmRKFAWOHl2QVIAHf1qOsn7Ky4+0VOuFAC49Z
UK7MkgNBDHycPjX3hGMqPBqaGVJu51q0zRJj8MdYKne47JS7UuoHEMQC01giPdrijX0+H1DSmLnm
BqHVfuahmuqcfPp411oawcRkCdFrTw11k8wMsDA2aMRxc2xkQt+F6aksDWkdoqbdwVlD04SUX6gu
I0/mlczLAMziqJbZKuWkmRDNIijvSdzqp3qpkue81RQghlOgo+EQ0U+CF9bXoCCJKRdiGO3xLPSP
WHH0e/h6+KHx7qjXQFHryWcjTMkliafu2VBuYChDa+E2qlGZPCgw7ba0cjrLNVIj3sxEwofsxKJA
th4t6A+qu2VBdtoFKJDLYr4tsELwpk06XwF6HnHycAGwy8uzNlyhchmXyFLJODLQMR9LpQGQIMxE
07toAGRMJlE1xV4YZSFaJ+bimdsF8yBy4ggEaR/SOybIfWrRW4lymdEjEKv5Y4pEdXbkulLo0qNI
AtCOpoWqG2HbtGZaGKzKLLVCwl+bQHu2IDV8i9ViWnejPJm6yzeXPOAzxJaRRMJCJmkjgzM+tzSk
4w8yWrqFkG+KOg/ZTv4Vj4vSHCUkAgTw0QUfP4oiLAzC1mbqBFLKpy9xKkkq6ZFtV17GF3mbvFMf
Qs++dV4X0ByUJcB2PibY+PnN3k8+Zj2RYEe7q9fXoSaVN9mJQEASDRo9cRNQeRAq0R+QflehyPVL
rCfbshM4XoQL0Sa1OgpnBT4OPiLShFn20Yu8EymXX8WU/HG0EuMdebLVYcg6YDXVAJAu5M/OW2VQ
tFdMGAlyZtixWbI0ZxRNVIHhska5UzOmD01AlfPAFqgGSrdhuwNcr4kyBStmi85u2ZA628yF6Bny
gvXVUtF+jSqAM6/vBNbVjFYYCCm0Cl/hGML7EXIL7wzyXWB1dOhwOtGqnkUte0uWYWYMyKDg2AeW
uSszs3NQmWffhql2p3KRUWSEExEtYqNvioZ3CPCGTGIgPqJnPpjqKUujuCPy51NI4NPOIOf9CVhQ
4yfygseILp2wzfs8ZVA78cOkxbx1DE5b4EeAaQuONG90XSm3mXhk3z3pvi8lYZGn3pRir5CU9mMG
pOdXlU4uWJqM0QElUECM86hfeiyCPqAqSrmuRZBDsCkYwQGX3jWXlf6umwDQtqrZb3EONLoN6Ch+
1uW0ZOZg0FWS5vaUR6O5CxBggrlMmXYx2XTVmgxqFGoVa6I0PcwdM2Nw/M22Hzt900ahsMqKuIEO
DWGyIeontse+nI9yAhhn5Pg2271JhijmRSD+3BflmvJW3w0GRFM83dktShJHiaTAhK5Boxlwx+K0
GB85HZp0+LtWWaepEHoJUpRXin/rXOWRvJKEIlxbQTuSUVtnUue0OECYjwvibWdr0UrbpFfqD8Gi
zSQ7i11OEHBpkO+9QCoM2qQ7d+T0DHvGyKCCIlYZWPeB7OYltRG1h04wzqge4BUhVGFAktqKNqkv
6M/pGxpTr31YSKJOecA3zgG8NbdSHYUc7MjbEEl8x4vHNzepmidLBQwiGlmD4P1/Lx7REFf8e/HI
9X95/+Pw9vHW/0pBcvuZfyhI0HzomHNFS1ewdBk3Ccc/JCT8G01RDB0NCQ5E7Sbi+JeEBDiQaKAh
USQCLlXc+v+QkKAuQaJsqqKkKECCLEv+SxKS3zcP6/JPnm/WYRNlfT3sMIJ5AfS1klh2Oughy9d4
DnhERsLb2Ox3XbFPLeXlh3v0O4Qg5YYb+K1pWZdvgpYfrNEiusBObssBrYS/9OA378SxPBbhA25T
tK+yc9I6UkIJtdRDHeQ/EvByK4her17rbp3xB0TonfryJYKB6LPCw2mIzfU0ZoweVHNtwE8w0xc2
VEqpHYIVlA/vf/y7y+YNIfB7v/zN7/3DL29Y/ZAnYTTsUtyKItHK71n8SnGo3tbp4kWb/Lr6KKRv
YzoOHxLDj9BdxjPR3gwijtZ8Hq0bfeAovMTv/NOtmVEu60XeS/L+0AnbOr8zUvKxmUAipufIEtgj
jt429DAnvNbfNM5dEB7Rply36+JQvLbkn9iqL7oMa1fzOvDIP3Jbr/cml+QpmyBbm0rZCz0CbRzB
gQXmFSfBfieZy269gEPxnsnX7HRoTIInIFaOIftydo9maIrW2AkD2HzVMcseaKzlImneDynaiVH0
xuzJQjGUonQxgavNRMb2TjuQAuqjOmeiN2fbVwZ15TYlZys+oYesr4LiGO1ap16gECXlu4V8FByZ
6RBzbyPUQYCTQpHJSABGsbrOmnsuSCI2bk/yzsjOCnyC9NR6P+ZHtXusi206rxVtLRGoEK0lcpGG
c92fCCqW4DQNG2X41MvZlQW7H3CccpT1U0oObb4CD4WZ7ZScPdYik/33yO0fWmWlpaQ5HrQDgdjI
/1Uvo+N6bUcAgXblTahsHwU0inSFu9lVmxMAS/4jbYHxkyJoE7Rkxy9ME2x5tIc39UP86BUbKkoB
G0I3JxS8MNx10qux8zjSFWh4wLSrqh0dX/fJfFej7KVYtdzYVt8IFG138fMkd35tSU+jzrE7PLYB
ae/3DFtALbKfjGiKVTI3+NrxmvUulXmego+O3/TbFuA0K+xV3CfqfwJTNGidtsIMHtC4sSsKV3kk
hl2xPHrWucs8JJ4f+5nIjvSo6zR8HtvBr338dF67Ubxsmz1Ya3mr+ZZPYLjHRCNwRHWVvhfx8Y9f
sZt67nffsJ/ICdjBcqg/FmKTu+wcbOuttI5OylE7IEE9TsdiWxykc/4n8A7p9zkUunxbHH94nzHJ
K6pIlvKu2HMuODbn6a58je7CFWqOY3PMX+Y7ItQO5rH8717xtiz+cEUyXHEOErazk07iNtjqj8um
XkWn9KDvzZO2zY7iXl/LT+ZRuf+TO4qA59/c05+0ggP+cAlpT79TTnWNbZeUbZsST3qyjvF22gBc
vJ/Inh/s/HHeShsSMj2MWmtegW3j91v+P79xlU27xXr+ofjDvjl3p8qPd8WZtG2Q8FlLegqoCJs2
jBC7C9oCF8eXOgJvckLZCznd0Fzl/DKTGOTUuYdlFb4z9Y18sDgTv0uFM15iYOOQkGFHzm6fOIkn
eTpufaxczv5Y+hejJWPB7+cN5iPtudrLK+z69bTvhovYOGLtV91K09ekg4ZHayQ9aU+OuaGQGGLP
3zNiND72YzrzD1NO589OMI186xhBoSav8guZT3g8kM+/1df6aO3u25WCx4XAUobmpZMekJJzZETU
8NyQInGG9BL4sG1iFH5ccsMFTmgEoAd5Se2YSIlXauJilKb9kmfE36z70DflVZ1v+/rLYvUtq2/r
OW0/suqloztffIcicpY12qLpQz6MO+HldtxPMFe7ySoH0xquewywX+J7clA2Mak5NpLO5iN8X15G
oMKJOwl2/j6dxQtKOBat3ZS+Dhzgc7dRSD+DaukCIcW3HmDs1m//g2AYHoj22+jt5SM+Mltdh+v6
Uamxg9/2EcXhS7LW7W7ecQgbn/SreBUv2Sa6V557j7aXT0fxkB3Kde80vESd+4lf1tX91A1P1pm7
L6Gbx32CSKx2Bp4V2a1ugbV2t1HczE9XxVo7NB6DDmfx5cs428QFeBwAvfQIGwTG+H7wJ986id/R
eRe6sJ8cUiNszR65fOIYm+y59qxT/4gVmW8YHLxiq954YNPbGF7gM47c8hGrDRJOZ255+F12bkSg
T/NJOhJdma466xIqrMmPLe9BeA/bgUeTaTXjuOJd/LJ29bV6aV54CEhDrdHLEESyuE27NvGaQpF3
NK/Jbc0Jv0W/KLz4gfmwIBBXuqF91d0zBHWik1TPdvkA7p8f5S/QCwetmXQV5zsz85WLeMazaxZX
zfSVKyLyS/OWHLVL/Sxd5pO5FzxWaE/ZozJyUgejup24i31Ppu66vArPhq/tbzdTcCIn2L52G4s/
nfiwVdzCj/z0YDiV/SI5ut/f6363Aum/rv2XyfmYPNOf9+lnQoLQS/cWn7NjcIcUgsBJPlJo6+d0
S0Dz7W9TbWm7bNmz3Mihlae+pcqKvi8hAFHt0gAng1Z6lzq7cEWCbWyVAR999woBKxu/WCOpobyg
+XPluZvYgzlBqlRztmVbfuHD9c9t9TMhDvZZtABc70x9hIgN5qCgy5XZut/eVQc9cAciP3llXWFV
7nkTl1W+zyOvgnme7jVPOIaXWHgsXw2/I3/Qnkhcy93xG9saUtGZB18+YD5tFazzDsqq6WZg8TSo
9K/AudfqVvETqiV9Iz1JT8pa9bqNSo94lbUbNKrHZdMf66O+zR+F3XIeL8OHrNlTsyaTpamhpNug
HSKeZExyg518cJDMLzIORPpFJT6SVW2i/tzEogMiBbNebO3NdNdDk+nddrpoyrppd0t3RuK2iE6N
vqcD9n0LeTsH83GavWU1Sd44baun4i7dhbtu36bMLh9l6aUy3q30VReejOdwSV9wCKzr7haxeGPT
2+19OH+jN4Xnmzxkl2zq7tsiezcwOHehU5o2XihWynGdHCbSEd8t2st4bmdaFoNNiFT0KTzjTz5b
T0MGtpBuyGspE+pg+TpyFgGoAx+GL56G11f+Zb4YV/ksnudTvjAvpd7j/P/RvYUv3XW4hM/1eM7G
biXqAwOsGiSyG0nUhLLX1/U665wgfg1xVQPCITUbtUYXQZp+UJsNERNZ4caUUM2VfE6nuyN9/FOF
DkEwXOOkw74/dif1Rb+jyOnnZ1XQN0YX2S0ZThKSp5k1YiJp8y2OT8OwCoeNJa8zMPXX8jMJdkOx
JkClujMfxRtLCDPbRnjOH7tn9SLyxAGrqlH8UtxCkrbesW0RoI36feQVL3OnipxqeFx64oB9er2c
vpEGAPwJXGOY9kRQwr4PD7RFFQuRKoI3twLI0zq1sokeqmxg6KTa3ROpvgdtdJfZxgRJf5wdpo5X
unXNJb8IdgpaAsmvlFMvrDgZNTuq5xZqz15dp6f6jtAhhCuPWuT0DXozJ++dAjz07AKFgQEqJ948
2lXiTBSioUcUK5wqfPGjSo/yYcl5wmJHfGF346MFe9W1LsFH+Bkxz8Xy9FgV5zl/YShqg5HFtSTM
m0ElcJwa16XKHDFTK3RCbYx7tPHyL0ZbUbvSJLqeF63b3ZAg4+07TSDk2+lZ3neXmWevWkfNm6KA
f9/n6jveW0ztukaK2ZazHS6+uCmc6hbxjcyzc7LJzkmEnJygxIiJnGY3Ze9SRJqZzPaM4oew8Sh9
hPxk69NnHNyzbRoUMMyRT/Mja+OFsX7LWy/slJ5A+mN6Qfd2RRp8qp6V8jV7Hiq7fIrvypNCuya0
pe6RuSIeK3e6Sq9n1iSPGLEHwgRrryLVVotIL594zYi38ejraqGjowVoXdVamyOUdIj06JhnCd1x
sQvJmxAHmEqbmV1vhcf7DCMkm9fzOxwW+U6DeTIASOJ4Mhb3/V3E30ZT8Uk6iPf1meFHtTgLE0q6
z3iPZnu6jB/KzDLBFIoEX++W/EA4nUNjjqPBR+lp+6R31Cfj3vRhaWlOskKDF3BMQMRy172aAdG6
viCvrGpnqPdNtYsZX+KIhZYAkXZNLIRbv+PPzh4w8pq7/q64ZF+kx0wHnnDmunCa+B/le/yd7CfG
4/aNkv8Q7dOn4MiUWUCvqzkSzTGo3J/1k0VNFjpzdStsZHmNDyPDa8L2DTXPF698zaYI4sb5nzGp
4kmJaWoXBwkGBRYjkRAX3UwuwrPuqA8IxNkB0i9awyRrSuIxaQ9kntjBtuG41LaP8uRqVDn+iM0u
Ig+ZqFlRHFcVQgdVeJHqN8BY3tjnBzSETMIwoj+PTeNN5fcv5fdf8lT91yDZRyK7iu/y/wZX1Q2O
++8bY4eyCP/3f2Tx268bY/zMfzbGrL8BwTMkemAybS75n94q4NmGjnGKNvY/DVT/icim+wX8WtR/
aYpJvxiy/tEYUyUQ2YaumIplyJJuWMZfaYypvzA/f9vkUYyfDoVN0dN0i4P8MCsaap+1ZWWqpFLY
xYgFTojqYzO8NpD0FTestYxtPp07BTKMQObV7LRa1FciSyBC+mUFiYV+c9KV4fAFpGJWUcEzsGf2
rZUYzakSljIzSpe8jaE3XJPUpsGRQ9gFqTMsUi1TItSwKlQ7YRSBaCyIwba5qohz4y1NG7G+JsMk
U+eYxajpm0C1kICS1YYs57MbbgNaJ1elUWBf6SXUJbYM+oVGwBz1Fs6NdE5K1FpL3SFpW42kilGW
LJO4gIvLDTNVXEVv+opKuIGeQtNrDrIT0phC7ddKbDWiQsZnEKayg4EDer0NYwB7rK0Bx1P8Jcw0
jpwEroz94EzFLLBRV4QxAYNoRVGsD+ZgkA+SGtyK14UwOmJvAlnJ0kc1VGf1NTSGQDozY9KKkwlW
ycrcWsbz3dlGoGnSRapgmd5b8E2iczxr2nxkQoTj1ksDwCFOToQDWVGMYz6Z0s942YoEaZ1E1AOg
eSOd5lWPgLncq4qcxX6NPjbFCj6aFCO6OSyoqypziS5mvzQBSVXmqCaHZTJFKhT8V0Xg5oMVNTV2
uUaAxr4Q7vMexyjribRvUpI0BhzDDiOfW73SFoV0j5kOA50jZ0aNLo35JWkBVcza38MqGUgz6ZJq
naRD1eyHLNcglaB3agSR/b5IZMtpe3zUJGyS61J3bgB9TEJCJKhLGBEjTmYoZ+demNmMJAh4Q4uB
NEund5xwS0YB36Yh0SBtAyWSo4RU4d2vGE9It+zaNqKUm/kMTjVCa1oThdICfIrVYDnyl1gLa+dY
FjFZimpFfs4sZSrbVIssYcROMfLeeDpZH8ZdIjBzL1mP1Uzc93EnCh/o/dugdueaDGUsD3JSAwyw
ujlkwFNqzHCe4BKadbTmlx7ie+bMPXO6GLsJ+X/tIAy4dxW56jlZGzPsFdtMytQSSV8yJQIZGOY1
Ac6KJhOkdzwoc/HY9hw9SBRkwG98RxOyQWKpCytgDJZJc7ppc10S7hpEDZz9zCifZAfxfPMq6rUJ
v3Zue5XjdCu1U/iYmKnW7RfS+craHcWgje/VXJzbowQ/bbzFN1nMsJiuT2W14e+KJZ+BdCRdVRMN
48YUzZH8OIacuCgtMwP5RNSPEr9ZSIGax34EAULpiHp3RuHVQOe5va6KkL5jbdMFPDtyYlT2zW1D
lE84g+RA16FTUiDf0RPjLuPLrv1UsbT0GEJiq/aosvriJZJ7pEuMMOX0KxNTSA69qFUVPQ8shfMr
3uO4JbsIppW4g9kztj6hONN45E+1tDEnHklcWSYG/dJG39pPtiCwwiD0Tkl0d1B+o7cuIxTs90ZX
KDKdj6IyLoK4qNE700LD3GEpUKzDZGhL7SVElqk7Qkq6kvYLFnZmkIIQZThN8GQbu2nII+F9aoey
RSClJfOuNvIoWkeoNNC/BFqcrwQpgfmySkaEi+NGbgtCzVsD7ewDMi6tQV7H+f2IOTEaX5VxiMeD
pMwN3Q7iPBpl1wpdR4y82hPt24FxaY5RHIYyj+zYz5ldJrjoYF/NbcNMDnm0QCLgmEbpcUBbPh/N
KjWIA4nlHnUA8hNJnLB7SWrxBhBwbPY1iraSYYBYDH3sJCBrtAMrViKuBcITOQcBZ0xADkgmQdPM
F3U13nfhMGrONMmxfqfmY8p6HAjD3PtTUS46pfvYkspDdoxYRsfImADjkVsymZadlmo3n9WRgN9j
MOjichlbwRrpv2mjPj7KvI2W21ewWF2lmNWC8WZjjX4GY9ekbWYslpMt5H4yRGgD0EYWGSvDpVbq
fhhccklutOg8h/PnhBHxwd+iwiJFdk8OE9XOUiwA1JsqDwe4T4E4A/Q7yyweayTx9LNM8ta+lJuW
n0jsZJIYVyx0W5bGEOP7JtL08Fyj6gmPUjSPkBMDnLt7RdQZ9BLGRmYzhp5J3JI0VdVPLIsaB4a8
GWsvFsoQK1pVSOo3Q3Q0J+ywszZdWquHH1RjJ/0OmyINvpHvFd2h0se53WGES8Q7smCZE9tRNUe3
tEyjwgeXGX0prYpM6kWCN7M4POukanaIISw1ek70qYZRaFQlRfNiyi9xLn4zs8/eoSukauUJoyQV
56ST5dqrB8wNBNyFoXjLZ9ZuR1KhMpJtVBrd4GuDGhM9rSwiZHS1DfXqPY/boj0FGcocup3C2MQ7
Qi4IIltiC8skYZNRfrZQ5kR7EjLFmY1EbRPjqSTUMNuNQqL1a9QhveDqcjIouz6QU+E5SdQ+S5yx
qiPr+TY7T9ciBUDixbBNbjkT1lh3T0OSGa0HuafAQBmFUE5v5mepMNZDIws58dSDUl4VHq9yKwIU
Ck5s2q1xNS1rItco0aMchpa+yIhSemsk4nQpafEAUlLmQ7C0qNBsKj/oLcqSVSPDjzlK4xoBHIYT
OpdjMyyvRqXp6kvLaF17zcZ4kXYqarbIn9LQILGq6DkA3BOw1I2keCameB/JqVxvUAlXAmgoLc6y
FzwzPSO5MjCAMELxGz4QBFfWAS2DwDebDyNVvshfdbM9ScVJKSU5xKQW1rr00qJPbF6yISQUe6B5
g0rZR8+Kgs8GFhQVLVzsFqqDryRTv5xbcgpbnPStKGX7jP/SNTK6w2qIvdQA+rSLSX+pH0kjDbrL
RDRnj1+gH6BxWGqdI69lYwgA6GBeFK0OwwD6Qw2HsCgHwLbAgRbvC6KUIvDLWpapRAANA115pxiL
FGz9qaUOHMxgfQXZamEFwVJUokeFoRQXyZwSlYrKR/JmSS+KYdPKOYxNL19SwercsjNU6Ggd0gRR
c7KkQ6oH65b7zgrVM6SWdiLEXu07oYQoyVsqk0W6/PWz0P9jfAmds8sfnITeiD0Z3n7NmLj9yN8P
QobCcYdxPms++T7/QkwY8t90SJqGYYlAkRT1h6Qg46YB0CwLX6+hWDLunH/qAwTxbyApNNgT8Kqh
5Oi6+NcUAr8edhsq11e5PL+KDCjuF/3CjyMrFu0axAIsYfBOOIouRdu7fXkHkM4ZCOOjtUhhsWZz
83+4R78jEfhpBvj3C2OCkUyRT6kb0k8gf4TKqAWHTnR79RmrsCdCDdUizebptsU4YeqCDIaXrzNh
QLU0WNExg9xg4C+6WheuUmv7J7/R790KsMxI+UWNW3y76z/eCjBP8tK0tejy7diL3HHO0nFJMpuk
JDJHwZVzzWmnaJuf//jK8u9eWZVVSeKEa0g/yyaQAbcVonrR5YiySuVtnxtrdL8E5JVv2Wg+BMK3
KWkYj9UDZybCmtWtrtMArRBiy+GzwbY4060TK7ebXCTr7h//fr8eLf79q1ItQ2TRMHUiqn5SdQiK
NVB1UQuibLWnO0Wc3DyWD2ItuOnMcBXv4/KneUC/PAD/OqH//aqQVlRd13jIf5PXdCvFsABw1fRm
GWMGANzYK+dzpj6XDSs5UKtWW1nB9GfT29/7Nn64sH779z9McXULpsMgDqJbDbTvOJXYekYst/Gs
gwzP4p59dzqKqnk/EZ78x3f614NxPrMp3W6ypNMvkemS/KTbkfHbDyLyTDemlSDPidOVdMsXxGbl
n0V5/Nmlfnra9a4GXwaZ122YQWAFh9M1u0RP+ok02n/8qVj7fhj3//1T8c7IBJuZ+m3F+fUNHUh3
msQ4Et0JJGSKhRUDlUsy458EaEi3Ufevnhju3g/X+UXY88MXZw4AxmItFN2F9NAKMEeiZWuUwTsI
GRBpqVORscB3dnqa76pq3f3xx/zNa3K7vKzQazI0WD6/6BB+uDzEJ2SWTcFrIq1MS8P6jgJoDleh
PrkFUzYWUXoW6vqPryr9Wmv1j7v7w2V/urvkiWeWBA3bldFbcYQzFhfwpsgxB/dDB4ZerkqbHpdT
cabr/+xluT0mv7nnCmWezvqgEIf36+8WeKYwagrfbcBcKsILJivrbp6Ooyx4oYTkXt+S7vNm5q/J
V6h367ldVqbSwvYYfISga0Hqd3hQ/+Se/O5XgU7Y0gnS0STr59+Kx4S8UZ6Etn0foOR0WeQZGDTa
mlFKumzrafN/SDuvHbeRaF0/EQHmcCtRsdVud7Db7hvCYcxMMaenP1/1bOzTonhEjA8w8AxgYEpV
rFq1aq0/KIhjUrsOUTqN946uHxt4W2Ny3qEy8rm1jXvAu6Fyl2pf/ua3cYNrXOAmwlOT7+UEg+8j
qCq74ktp39Pza9alLrWZndoY6zAHkpDvPEtfS3a7anSkWD3qFedu5bBkmHHAgPM34+8SoeTbv0yd
20kqVVl+lEr6Mb2SEZzqLVvjGhpQcO69FsbnsGvHrz4U9zOolrPqnAzNRnDDR3t4uKdLhLZOBvkR
awHXT439oMKZsuwv6h2Mp4dxTE7pf72LOGSarCrUlUlXrel+swsPAewxlV1qQRurosZpt9vaEXU2
YBusEqyoe01f2lDUsa+2uU4yBmzTfk/AJtucaoWPPDGWC6VzQBzgIUm9Z4pim6aK1mjiojDRbjBz
ODYWneRi/NR2/AzH+xot7e25rW1iISnLBsK+upAfu7idOsMzKKKNAC1KIHHVThSsqcre8Q74FYY/
oJRIjHt7a1xfxiw7frXcTDpXk0XSeTFqKmsxBR2krSlFQVNfabn34hBVU25Gz0ecFli7IrXboKoX
XIRm45slWyQBmmw5ijWZcAuKWYkwZXH1MfjWNv1dNbyMUYDpAtHFcg4tBQizwkc424hfoA/ewrmY
/wWKZZu2qopseXJVFmZse1YAP9DOQNQC04epupPU8Ek3AQygZdDflUr7Pv/4YXCkbwuLP7f50Mi0
QAVbJMrKZAWSMKAnj0MLPeN0Xx+Gr0gJCz+KFfXIjZX2n1CdehAdyB7WUnumPCgBs8rKpS9xlRix
CZBk5vHhKMSu6dbTg6JVoiySMQvA6KAJjlSm99aIO7cC3/jsnSp4yk6QnvrSX1oD0ZeZ3jMEH4Uz
r6maak0iem7JndHk3HKIZ6JkAncXRQG9dalR3sW0vx2vPBhWs0F/dtMrd6qZH6L+f+Dv/0+fzbmz
Zzmajiw1cU6bbkUboruMif2IHTLN8DTc5LZ6DP2ENsqwU/glWHfpWe/e/v4i6ZtOnacgXTSOO8Q6
kV59yCvkzOg7RyJTKzI6D+SkqiwBSUr24i3SoaR0ezhF/P+uxuOo8yzkeytT49IgUjDWkDSSUL9e
hxUVqXRv1Xc0RLaGZL+0wdaWjV2GdTjmKdxvJ9V3XqT4/FnLl37KXEZnG9hj8uEJeu8CiR+mnmlB
ZZwdZYQ5ZeJFkq7C9HOVq5Dh/Cesjh7krv/UxFjJZ6fBiw4LCzG35+hBOioXDn/KIoX+MLqSjBLk
Q3N00952A8rSmqkf7PTXeE4fC7X/Bfvt5JUDaKXxJNvSjyFqf0rNwtefC70cfZuXvmbzGno3CPvw
KyI7anraSr1LdzsyU9dwIPwXqRvXGICrQA9JNeWh32Xykpng9RvdVi6GngSeMq6HakDQz62ldiNS
2ugc4BfeIMf3WU+1exQgjm3m34dKeCz7n3ndvNTOsMuRTS4j51lXFqsGMyeQpVBlUmzFkonHl58E
9f0MNY34fx5IfXSs0NAqS/QK+UzU3Z/p+9ybjn+0AJK0YXUYrXhf6dLWG2Kqic1OH6PHTOG3YcE+
dovJ+EyIRDWUYgo0Qh48Uw/mSIraMbX4fVXRbUWvAUVcl41ESTb4Y/obs/0cqtTymsVLYnZkmyEh
jshIKE4CJE4Fvg/Tlc1aBk84kcFG8rb4H9zFg3m0HAgBgHP/9GX16/YpmcsadW4EPotuyeioTj4J
Cueo4L6LNKW87qDw0mXYdnm39VGn6SNzLxnRo8H9bRTRmqL42m8fqqHb+Hq0D2XxiP+TF90nSa2p
jEpPGs4R9NR5Ftz+nXO3uEEdjsOsUVzjvy63Dp0TXryNN7BAK63Ery0DvygLoTo5/h6PFoxIi8GV
4aWrMtwGmrXaL+3fme1ryJqFhaNiq+IqvfwNY4VERqKTRtU66yFj9R6Hj7gw7inx7+0BO20ExDKc
Iv5m7pwZpi3rMM0nB1lJaBblJkljEQY7NTC38o9K0Y+JQ0Hd1Ne1NuwoU2IUKOHDhO1BtpjFzcRS
SmoifUT7h6tlMnOtqtAWCnIOaelviwYXjDR+dArplHTJfujuVHgObC7hS7PPeGcMffiEIPJCSH/H
/E/uNp5eZM4gPyzH1ichXcVZPHBsgwulQE6zAFOmwAZQgGu2gdEjfzN8sQp51QJhjiP/R6X568Sy
VkreIsQfvaECsFOqhj5LgRPEMZGd31KGi4aqgpcaYAYPxVLyOXMbi3KvQqmYYim8scstY1CcRRJF
ZrsgYVc43akyjI1RIyeSd+ZvE0EEafyCxDmuSkHorJRkF8Abj/X0LtJQzzXXC1tJrNB0BRXFhPFG
nYpHyOT3RAZ+DorDVlJQPu/KAWps+pDEaFG0SoFekFT88BsYEJl2j89FgiBQ9hYMg2smvF4T/b7O
fOpA1d/scHYXepUsEbnS5MN2UcGTEUV1KFSehk4jqgChHu9HGwC0RMZScOprfuTo548ZCEMbIUJf
Tv8srM7c1xJkPx5L3ALGtAYUn+VuKAa2eVCk+0LDCEvLP1uZ84Lt3DZ5xgQLESAJ2VrkTKPYfo6q
8eTE2oH+1LceEsftnzNTnDFUCvu8HUA16dPbKIFSrzrYQ7tWWKJr3NInsn8HtQUGCUoz4aY4ywvX
wdyQGm9kUcymWjwdsq5wA8F2e3A7nWI5Sumiaos4ModsB0xlzS9a+vQzSaKBiDdlHhSQiDHi7z8k
SGWOSSRMaVQCFetbECCx2Rt7vw52Vc473S8fvEJ69BUgPh2rX9n+0hEVW356JBCgQOHAhulJO+Py
BxTonih1yQ+oUBQGPOG/9gUgUvFajqWTZcR73UTUSof5rUvUBJtdA7QTLeDH/vvtDz53v9AWsmXY
qDJtjMnhPNP4bIce0ysUUPPccQu5vcsszItsCIr7XrZxkWm3t8ecK7saFDzBQfAwE1/9cvpqqKKC
Z3GxImr67IzVg1LrB2mdrbTC+mMb4cogDxIyTInX7xbGnotGpozBhQAGmubV09zB3BsgE8xJ9Hj9
P51hP5/r9q6indxaxh6Ztb1Fp4SOCZkYmth18RDU+v4sgavV7DskQhZ+0NxmNA3DQqfDQivzKg1D
RS7rHIVSehsd5TZ4GtXqQUeZpE9KvK+qBxrXwLXTQ6bGeyUcF6h11xuAZyKdJNE0hHlsT5KxKOrk
PvdZjzMOvBidZmNyBF3z7HXB9x94j4Ah3i/MWPwvL3c/Q9qyStx1bPyLJzd7Ygb2eYhUWCvgeiD/
ghbxD05m3pWDxkPtaOQ+HAxgE5Z2R1X4FKqLue/cT9A5fVySqkbHdBL8UaTtGy9JYG2iKSgir9a/
dmntijIZqkk7m3Xv9Xg7UqDWja9Rl7gLi3Cd3og3iamrWGSQ42iTgzf6WpnYOXUIqnE7kexaXX34
t64bw1o21nqe7sdjlv8uVFTBTW2FUcfq9o+4rhOAt6VAQ9sI/wFlWqPLZAtcnnPuoQKke/yu6erE
jyEghCoH/UwYvj3c9dFTZZJCbjnK7KTTYit+CLtN3CkVqTYQbKZr92A3q35X4N0CAPP/byh9ssVa
+QxCKWcoNeIDolES5Z/rDCKD0S0Fs7kPicOJYuDTRdNxWl8+azpCWipDKV7Dti0f7cHatiUgwqzg
9qAkIq9lREsl0DSrSBVy7MYbViefJN97u73Ac2cZtX9QA6iRIhA6iatUE1LyQovmUXg+ZU51KEf7
JbDV++Apb98s6B1yvFjjmzlKJE8yVV4ec9Q8xd9/+KrVGVI+GJnerbDtAmK8j8GwapXQ+0VbHjH7
EkvRVnrFB20lYzuMUtaX29O+ziAIJTRHTFraxFF5sq+wwG4UTCh6t0Hj7LyLyBmD+FunvtZcXxht
L1U1Z764yq1NvkZtFQSEcTljvSrKMCugpyIa5mZWcLTO3rMeUWn7J6ClIaERNVjZNnbsl9K0Qepl
T0LO5fakZ741s+Y9woRppU1bL1bVmlp3ljrXKqSNrPnIDnZ3ehK5Ctz6CrUfYwi/01u7vz3sTMgg
YCp4eYOsV/nX5dwzZEZ7LSo616AcotEnLBDPLrVmk1Vw2pGpvT3c3Cypi3BHsOKmNS0VtGdHWP72
UGXsxA15cFpBsGlMw42hCGfp3ZmerVLESzfU9Z2sigxY4V7W8DmeLu6Y5ZQoorRzW3pGTf9i9tEa
Ha8dyVpmrWR0XH35CUPglVr9RZBUefdC16bs4JjTepVjpXpdnfXONUOybTU5dUgCNA1uhkG80P6e
W1yDMCywA7zPpn1FVPwdfUAdBsom2gda4kqcHFkODxX2nfBsNkFn7pugX8g43usmk/sfsIKMljIW
4jwLJ3uoBLanoOPeuY7+j9eCqqvibVEUmyA4v4U0A87WDw0uZGL5uyBFjkoBz6LYL7d31lzQADEh
YhaNiaskZCyq0NexkIJ+GeyCs7FqDe0eI0wc29s1jnybGrWo20POrrcOpEGcWHFmL8+OGiEslqXM
GzNvnNhb/MagmTaPke67hkVzEmHupFm4CWeSbVXlgtd0Wwi+oj11OSpe4kiaYtjhKk7q2i3WDL5S
7T24irG0i0VtPs7Xvu+ckpYMIFSrw+1Zzy20SYZJzscWUwVq7eP90LRWZcYqCz147R7+NtcSkOxt
Vvuuedd32sLZnQtQ1BVxs4Nfol7FxVEzqrq0GwJUgaFu0KzjSL235C9BSlGGhsvtyc3U2lldg7U1
ufpo+k8SSdMIbLkxZI4r5BG7gGL7j4JfIzXcZui3Q0yS4zx2prpw018tKupBBlc9W9eRcaOaLmqI
HjN28jS1kfAvQoTA4cMNen1n+gIChKmq7P7Xmb4PicWVytoifjqZqYEUUKMVg+wCi8iR6ix30rm/
w8DwU0qPIbfNEya/pYsFEpqz/RJURrn6rgxPNOTdLiBP3D2X2wgDXRTfOsoDklysOzX6jiaDI7w2
uYzXuZn+Gfrqp2Pbn217F6fSqyfHv/UC3T5NiEgMOBEn/auKhM7tZXl/rFwEM/G7SD1QBMYzFMzS
5e+qJFwWiCNgeFTnN+4Gz1KzG5p6j9sgrC+ptNcotgyuEuZwkm1IMMi/4KeeWaa9eg0SVPq/Jm1y
srvgUXXkX5bspetCqe8jS9uHtPA8mZtudFAfrWLI6BHybp51zHB65r5c6t/MLbKDT6JoHvEwdyYR
qvEjvUtqQAuY2awxQ9iMKd7UVbft5cQ1ICffXrzZjyrKHyKBFOWvyZ6q9dIcZLmU3ajW74uyw3Ac
1dJn0S0XTdJMQWemReYleUnCaAMYGkJx55bogyfwvEzT/pqYykKGc93N5IuSO8tkN7QzZVWE8Q8J
rR8OldX0LEIMvXYVyAgCRCnEdvUOhbVE7Xa132x1TBBNT7vPuk1fNBsMYrL1wuJcpZnid2g08Hmc
A2mcBm7I5TjdeDTP81A5KbCK8iq991BkJZhuPERRcEK9c4zwe9XYX9oKpE2C8lO6EL4F7fLytS5+
hs51TZkANMf03Gt103aoxbDBteQOfXNEL6KTMcAT87OVqvhfEMd/gvp3rP18Awb/MTe5tynEI1GJ
5CZ9Gh4gUCBdKJpPLa/+XjafOn+4R9DQ+1KiIoyL+UJmo4oUYnIqBfaBO5blu0afGH2a5zBNgLjZ
0p3PHkJ0yvgS6OFrWVWUWuNs7VsaDT+atMiTA/qLEJ4x9OoQkNPXErCA3j5pefpm8JflufmZND0W
rZK1KUcP7YJE+uzgck1jYiGgXHedgApg0atwYVIzJ95Ntp+W5zb0OtArdrpOC5QTcFVR8nujRqup
jr+fM/WAiuzaQbUG9sZLqS9id0TMulw9Swa+K6ADlCd4YFz+hKGIHcM626I+J31B3/AwpHCQGjxk
uu5nhU9RE5867dRn4R2tj7gOFhKl61uVSCrg6oRThSr0NEM0WxVFcQ15s3DQn23QdmN2MrzuE/7z
kC3xYiJX7ZFNMX/fPnPX1yrjcvhJ0BSx2afxKLAqXW6ZeKDq91VNJzKQTrH5Ey1gHpKpC8VmYafO
TxVQFiVYzbyGqdTw1tpMj2jwBeqvWu1PdiE/6l72ORjO3yEOn8fuoTP0/WAqwcJWu472lsqYpqj4
q9QvJjtN742shWrauwXvN28Mkbsed0pkHPMWlwNgabcXd2Zns7pMk93NHYN05uW28vwcQx2Ljovq
e7/R2H7WsRY8F1jWJiYgMXDSDUZEURA/ah2Xdl3/5u39Y+FHiL073dsGqTCBwWJnTfd2EcWQ3VJn
cHPU2UzP2mDSfsLj4sm49wLsDuP6cL4z8vjp9rhi50yH5U4Fi6NYQMKmTblBUiRD8xAYbUqCNl3M
WrU2qfUD5MH29kizOwroC3hHnlaMN8kNBzwoE2wkaKh4YFetCriJ5eQ/M/0BdxwhvBK2Ei4nwXe+
/vfbY8/sKKj4JPrkiOysaWHf9+IahhPn1jcSF93fjV+TxSh/ZCBwSmHub48mLuKrNYXcT6xSuKin
UUIyVAf2KTeKDphKsB8KKuRp1dw5vXcSnUMyyftmqfozFyMIj7QQ2MLXD0do1/2ojMQI/L1p9Sq/
UMz/YcPmMo2vuae4Vb6NuuobDOO92Uuu33ubGhkUrW/J5x5VpcJrRh7XDaJGt5djbvHxvKaUzMor
yvu++JC3xBIS5HrcAVegn9F19UPXIWVTfDJI15tmqQo2t/iAOLhbTWoVJOWXhxkm4BD2GW0769wd
ABrxKrjPvXyLu/kebNQqloMDOgVLyZmIEZNvTg+ZB4gqEPN0EC6H7dnNsiyxw0w9Oo4hkstC9gS7
RFRxBNfEfsU5ca+HSEoWY/FZrmPaB+HCYZ47YgBmyM7IicRJm0weg2m/8GqZDkYZPBup/0/pv8Fl
hMAfbS2UpDAYw+QWWUhT/XX7Iysz607R0SB60TjQrsqtQ0RdqIrQK9bDeI19x1br+x06ZfAw8XjX
9onZ/0QX/FVA6700ecMY4p9ervGgQa1cGk9BFR38zjiZ/WfBBlr4dVeFM4E5oJYEWkJxNN6ml5/n
DMxpzBz2IHizPUZvXRv/gxEXInsARHoLZ9kQawUT0SUjGwDTOKF7+xfMHALAIhpvcnp7QCAnN7hc
qtWAKQid1VT+BN/8dxfTzh+3XOubeJQWNsJMVCdRoK4CylQGoD/ZjQV+ZrpGhHV93fxiGPUBbYVP
UqS8qZGyVDWb2/kqSBNZhFeICpOxsFUsIX4zVq18zmH/ClwnzgfHPKVvg8YNMcnVEmsdlF9Aedrx
UlI2t/Gg3znEdbiGYNUuP22Uh+e0glwNUA3fCqrqfanvxoRdNhSoAvWfkHDVaGvc/p4zo6og6KkU
UrwCzzo5ab1th0h7wx/r0+rBUNzOeNYkf+v43V2vfvfQ9e1H5y9ysndqHU0U/rnaRJJfAWMsmt4N
Iv++wUzOD6QXqe3uy/RYK6jgPpkJ0MoszFZ/MVvYAlS6id+OPXl/m1nX4vZCL0nrByQpv/X5cczw
xfH1fY5vawBp4u9SUKrdsHHgcZDuTxMGT2+0UdL4snCSpRiDuyp4aZt2g8HVIT6U6D6PEhKy9eH2
ZGcuUpU6EiAzNjSXyOSodkqJv0t2JpR38OE17ahRTMeA4FkZG0wu8UTSjYX1nQvcqk7FwRZcGgoc
k9aNYiJfUPbt4MZqdMR8ZMd4L2GGhzDQw7KGuBfB6w5/w61+/IvZfhh5Mttek1NJCA9AFK/caHy1
6dAhaAmff9cP8ursLYFMZiIh1V52ERxROrzTeNHDlvfMjha30XZUUZqjca62xojWv8lNoS3k1TOR
kJq+DYgAUAWQyck5xQ1DCWVLIFoMY40Iz7YA09lLn72q2d1eyPftOEkBKAPaMANtmw857QmFfWBk
GHcSCOVwJwfDuIbrNqLCGe36EosQuRyOHnx+6HP9ybD6tSmpxwL7tVVQtnulyf/0+bgy8rO9Qf7Z
dlFeWchSZpeepgKIGlSOKA9fhsoWr6nMGFiMCNVuEuId6POdR7kEbjDWZUt9hdldLZBEtOVAEVvT
INlGI6IHAk7kR/42NNLTKGdvUZe9KeUJWb8qDLbV+HXseVTd/hZzR5huM5cBTykVoOzlRFU7LSzM
CEg5LaFJaK57wgbmvK5lClmOblvBs7o95NyFYJD0A8XUKY84k43WjrbeeRguulrbrdQBSEy+szL6
sMNbjyJ3Woz7FLLm7UHn5mlCO4eqqVDqndYF/CIoBgPQiqsh3KTYyR6dj4dEk91M9dZ203+y+MC3
h5z9qAKoRBXI1K9LWGWBghF6Ymxz9J16tBSRrTxKDcWY/hUzh1UfQbWzsGvM7YWh55YYcBa4X+rs
PHQmX3XMmsjXMdMmTMU7swanirVxC9Q2QD6/jb6NiPt5xkJHYy6A0EOBL4esAMXGaXzMq9aKQgZt
8/AoCr+kOwja4Dv731usbB+eDlBP30mL07pHPzZRk2gM1Z3BNoOoyoxx5VNrUStvIerPLiUD8eKH
Igni8PKAJGXXRThhAu6irCjDG82b7k48DQe5XrP4fD3/26At5aVzpRaVV+D/jqtejuvnKZJtEq8E
LTol5+8SepGDbCMu8jDoHJsUaGl2h6/tKn0Q/MPbW3f2tGhUz2XgVdfsszrSZHRZKFAXbXpyom6D
GdYpxkE2aJ7UkcYCndbbI84fFsAfgmk2A0to29gb24bbtR1gdSLis5NiH02K8iHp/ENgaQcY+pvK
y960/K/SRYrX4AXEO4CodLnYY1ypkoUruBt0cKij7Tkwd3k27uJDaifrJsfpEjuzbuGtdU2jENuY
bg3AYXhOV4ViTUraJshAkOWainUbr9FhtEacjpHwL+4lT6Kz3qj3Rqr+MuhW+EFz6JPUFZ2LocnK
VTV4O4RwMGAMXLurIhSc+nKdWzqi2Aoegc0SE3duX8BLorDKtoDzMlmnoCgGNYF45FrWuMt9GXkg
ZBLHboea62fDclV1iYg5OyJdQ4GrtkQb/PLL+KDZHadRe1dGa10ZMXCETV+TCWBarDM45kwL5aG5
q5+KucOHodnOhXE5YqX1lReYFbET5qVeyp+UKnWtwXoJQmXvLW6C2QkiyCKD+gJFOO0R2bo2dp3e
UQsPjWNTNwenzBAKLB4MxJLjjW8WC3ne7Pw4YYxFawz+zuX8ynp0rDBhfqVzX3rOWkVOWIgzZOND
Mi6BJOeiJwkl+iZC9eYKok81OYIKxIYJAviLSn0oiWOR+aOqVKA4D3KKzrmydPHODSo2p2h000Ca
3g44cGC53pR8QQNauuo/BSUS8bG8Ujx5c84cnGBVFO2WQNGzw1K+4yv+K2d6ubAGfntVFTBsinFy
WMSPEpAX/MZ3giWfxckbxBIz9RZC9exFAZRNVFE5J1ePsHGIfCPGAtING3WdV5vI/5mMz4oKYxCW
OuRFuh5tgvKzWa7r/i/SKoeEStcpnvC+nxzPrMjiKMPJ0c1/daOx7XSfUOBQNAY7GXfrrF9i5c8t
sgMohFY9rd2rfnOeJrqKDhezBXRbSuQa0Z7izn0ha8dU+tLHFsrEf5WeUxuSeRWxr8xp9gh8Ax60
DyxTGeoDTmvJCpRxeoYCGiSIdDaHKEneFPufFJXVhXvxuodMpvxhaHGcP9aEhQ/s0LLCI3ygeFhV
HNVh2AVE2sSK+domloabmjxI8xGkxMMM6t3CbxA5zvS9RiMCtBdtH+NKMMo2WlX2A43pyyPDaEfD
Sw88t623WDAsyGzLL/Xof5YW2dezaQEVcarhOGOJVPpy+oNe1tDEQIaeLRytGtRN+q9lI78WZXEA
kHFExHftnJGKJ3y+LkxbRPqraYOpp5uozSGDcoXEYPSBfgzeczZgjgK7SKR+SAF+UfJX+rkPEfYM
2u8edW6O5+8hrOAjlAt7YOaKIFIL7NV7DW2anQxVYMRe3QOFNmgLVHRK0uyU+d6+cJJ1SI8+L5Yw
WDO5PEOSEolmF9RJ8ZM+7DoZ98IC7AoJNvlGH3snp0EJ+FOUVfuFRRbXzWSRqUZCIREtIPlKaCFB
ZtBJSyp1sgVV1Et4/GMdUkn4xOBzJeU73ARcE3GDBAeZhbFnzhZjgxMRjSCKdpOrPnQkyFm5wix1
b12kxhHo2aqvj10u/9P39osz/D6H/iGxgyfQUo91m289++ftHzG70hRBBCpKaJxMzrdjRspIlQvw
tRJ8Q1DHwXqljT/pkvbn9kCzu0g0TdHV0LkbJyepTm1F6k1iGMbcWNZTkJVbJ0HAMXYrHK1MEuCV
ZgIgvD3sNGALGIRIb/hTYK2nLWMcHVX8JVG9lkJ5J6obngnuBWcE3YrXuYIBNMJNMinW7WGvrsV/
x7XoylvIOl2JFKWy0dh6JKMWUWO8KvjyYYBjTbjSsSMzTOR1ihdpVwHrDyFJB5WxtLmm0UP8AJvS
CrcyIjLONAsp5Q5eZKu1rokvc3X+dPaF1m6Iix1idtEL/p5FjKEECK2YiI55o508mqAIbq/D9Ku/
/wp+AehNNthVqa0MZVWyQ0QzChMHZFDCCVdEKVeHquoOSmFsCyovt4e8itnvY0KMsU2eUryoxMp8
CB54q1fOubRbN4rDo8CsDngFxP4djZ11IuOG9IXvsrKU/5qA/Tsu/oniGMlwOS7HHQfEj2uVFe8R
stBGjLprXoyagrS490mI+dmIUPFW2t2e7/QEvw8L84pNblJEe+/3fZyuV6BHDWLTVUvjKOQMG+Rf
6+pn0KhLbQ0xg4/BUgxFIQJmJyNdl1jUKDxrRTKg+oI5iyMcxJt8h+zCi6CcntXf507GLQ7VJqzs
tK46xcVi7XYar//9CRD/FfY2kWSyyFIdl6U2dJ2b/fbjbi8GLlGThgH0ojbPam4KgfJ7Lfh6e5Gv
IOfv41KiBOSikdMbk/DFNtXDrAQV7GPVG8UpDjYFnbPkJNffx8jZ0S5Yywg4GjS0zbLdUCpd8z5Y
ONVz0YyX4f/+ikm0jlW7DSK16t5J9e9shmLcnePucD5Hrg9GQoj2CejcwuxnV53yBKkgufZV8I7h
fOdaX3auiJ4xQFShG1b2OribentOMRxiMwRSv5OTbGHTzUwZIWqBjqYLcV0bkXOp6mID0KYh96uy
RhkzXCO7ru0d88XAdovEZaEWJBZxsssZUeC4gHABYpskH6NVxWSEQecmA6CqUb/HSglh/c1oORsr
XApXs6OhMGRiTwEOZfoAb0j+JC+n6yBEEfsOgTMdzY7sVMhfc2eJvDq7mKBB0TMjMELAuQxRTajm
ge8TGhu1OYgnTFHjBWqFa1AByH8id+oV3+zkv6oxcnhI50jc0XFGRWyaRStnmx5eIXELgNCNFWx4
MITHsnnhdMxFfgAVovAsIJCEh8vpRZJSW6Nsti5K49t3WgYKOoUVHuOIh6kBVAunv1KSmLK0cOvM
riwyTTpN/BmekTdE4znHafU9+HvNmxCISs7pCc5aymRjGx5BuCSoOXO70sHglkfYg/rdtO8qOb7U
Av7rsLWV8T4I8aV7sczmAK9JYGedv8oqhCQa73zU+uA2TcrRKdns2Svjzq21dmOccbcDn1WE588R
ton6Lg+UnRD1RDd6bcUNCRYilHgYFdYCwHN25h9+x+Qa6O0gjKkF/suayLJvWv81UPxtVH/tM7eL
Ftu+01T9fQe/txUMpB6u6oARxga5YnJKjai/E3XAFuCAgHLjRKkYn88SEthBuosQIReyVF6ZfIlN
dWl/z9y/wLnpOwuZg2vkWJt3vgFXpHXrKNxlRrvxbGMdZOZGPUvuiNWkF0mbkOwa4WLh1Iao/u2L
YG6XQ1OxqYaCqeA5eHnASGnhzbSkcxYsEV/ClFbh8V2tZeU1RDI2IYfHoOYvBhVQeuA4oqA2jR52
7utFNjatq2GBLh6EAS8GezdojJ4CHr6Pu3Ehp7pqEYvvjUA2GCkDdUoyycuJjmpRyVHLrUN78vNw
5i1W7osIL42wW3ntS18+U85fJ2jhJdYBDcCVbPY7NCE2gWWv/PLexpQRktLCrr+iYr3/LBiqZNPA
YMGPXf4sO03BRYZG62LWsgrsQ6E+NNGd3rarPIe6yotGfhOMRqGJdPvLzx047f+OPOVDy+dIScyQ
5FZ0TQXJvfD/8cKfgfrmU+CTysX3y0zKwQeg9e3QozeubuEgU0JkX3reL6G+17o7oTvWdDyfuo1T
B0/e8IrWy6pJl+iTc/cxtSZdyCWZgi10ucR64oddmWJXETQguJHUEiCPkJSq9OonJfa2t9d1djhT
R6GJEy3eSZfDeU3Uq11f48rEUdakZn1Gds1RHw1MsPNmqR4+OxqUXwN8J6n8FLsc+2WqNkh5umkU
7KQaPTJDPaI/BZqX5ENxnm5Pbi5ciL0Khlb8MQ0X1lCc1SFl02Qt3WeIt6KXMdTfIQysJHgTvoG6
YL5Uf589JYD/RZgiSBI3Ltc0aqpSMjqlBeu19bUXD+GT4LcTGDxzpQ23Egp7O2ym+8pZgBbMJiAG
/TvINtCqr/oNjeeUKNBxPjuZujsG4pGHHhzVhjHyTtpbX5WuXuvrwl4SEZg5nqTl1MsAdSJ6LU8y
H/IbXcsqlAB9FRNvQ9pICMNWcgHAARvMSj8KBsDtjzuzl/imFMF5EgiJbXFlfnh32kUd2moBzdZQ
inUDc0gto01Qn2LJxEJ86e6b2Uqgkrl5wZcBWp0G5MzX+6rOjMbNJJpwAcBwkV5E5lroZGk7mmXr
RkkWpjg7KLo2PLjQVSFJv5yi1cTp4ID2cu8tq96oIcUSlI18nvIl/oORVGx/317TuQ1ES+y9l0FD
jkrC5Yil1Y49mU0LpujQmj8FBjfgKtECfCm1l0h+aaxuB9rrb4YF7EUbBeD/VbD1fL3Vep8TI+Pu
fKYLLkANXpec+uhVSu5oVq1E69Ey/3NtnxsNvUcaSIoNV+hK39TBukmqbSKSoo6u0M0uPVft2h3l
g8MQnWynWjnf67bY4ei18HXn4gTvDiF7zy0vX8VelKPtMZP5vEK5RiSzbWzwLHl1pHQDwx5uWs9L
8yUCRYg66X8P/DqFFMqhlgrDbIrUlGqtV0s9JhSX8UbRsiM37B1iyq0KRCZeEumZ3VhUX214DoIp
Ob3W7Nh3oj7IeZ/AKM59x7V9INQwopTxIYp/w7RQwmE3dov85mnzRnxgOvaWuHEMwTe+3NHG0HY+
HF/Y+Gdp4/i4bYzCSSM8Am1Y0bMXet5CCFAEKQsVt7/Y2WBwwUEBvmL+k7uAmkVvSmXJztaMtbjx
wg7EFwm8EbyCMUFyD6esyN9AllwoI8yVjPSPQ4uY/SFAqpnJggNJdYVQaFDi8Gd/73DsMipklevi
2MsHE5Sdfd42ZDhac6fD2VuYvshWJrUMfgO9aFxGZkTEB6cpCl1P2WXIUZlIBJylbNeGWx0RbT0M
wfW4AfbxIEzMyDyahf0Fd6SDjR3e7R8yF0mFkDaqH5TiqVReroUCH6vN9XPjJlH7eLbarc27sR8w
PB/XQr45LDCdkPKl6c8kkeDcqQRAr6dqN30g95oWJ5lTN0gBqkd5HcoNvN8/5wrvPwzk0SIhM6gP
Y7wUxkXWNll2tjrFf0MIF1D6uJwu0KYYnFrTuFFj7PHy3JcQSAvz2ffNfYhVPXv+R2rW675K9qm8
VBGeO+wXw092nlaflSIysdUZYuMo54Cj4XU4QPDkcut0D0PDJdZUqwLU2u3P/F5bv5646CSJ+rA2
RejEuWPlXUXBLAR4kGeQPbkoR8gbxUaIooUxOq042QNa24T5S/ecSo/SuMQKF5tp+iNEr4diOCwS
vIsuVz/B5HEsI69x++iHbf8JEhPHdgoSi9FFrOPVQKqQSKcKQxNxss522MmxI/WNK/GZhTi854XH
CoEm1QpW4lAZHLOFFZ7bWgrsJRXsMqdpisqWslImI4la18mDjdEbKyEtAwN83w72S/etX1tlIOyS
uyjak789Lww/c6KQXMERV7xZnCtjHjtG2zdJOMiYT27Qe/cH5+l8rmA4F4hToQ9tl/yHpA3rzlwc
fCaKAHAhW4DgwLN8+p4oEVZL4pbBizb4FlTttpGi732YPVqF8yTQw3WcbdrRW8lS9tlz6rs0dU5K
aa38UaFcbeBpUd8Fjl6uteYJ0b6lcHOdElODg2QCGUG86K72Q+HrXVt6lWvyGWx9baFXGlfBzsMv
oQmC1agbz22dvXkeZBfTfsbKiL/7lSfjp9qXvorwS4tl4VFyvUlJm4XYEi0iuH3TN58M1TvtNbVy
y/P3hiDQBd0WRSI/fVOt+Bjhp76wRWYHBDsKTkUUJacUiW5gjzpKXwn5g1D5bj23lbESyEYje2zV
tZCoI/lwxxVYe2Rv/w9n57UjN7Kl6yciQG9umUxTWd6oJNUN0XL03vPpzxfVe05XMnOK0xuNvhAE
KJjB4IplfoNKA20jkWLG0aELgFJwP648kn72oYrS4Z9HWl4/jLMjfxgar2x0WLqmq6sdtS/yA5Xh
2vhbZU11Ren/FGA0YX6LQxRBADWkZnZYeZLz7wfQsGiGcwcwsjsDFCazUpqtUiOGYbgx8tVN2eHI
y1M0aK5ESPpg+Nr40ZYgultZ+zwVE2trYFxFMcP/p3GxzWcTs1K19tL83pAfuv4GRQLF3uFgSG6A
uFp4k0e/JWeNJn7+2aJATS+HxBOa+lkDLwD9radzW3sOfu0WcqR1QXes5vf395VwDAoo5YbHlV97
fgxZlXEdWAPGDmfeamDATKXRs9qzo7+91doMpCuw8EHD2PZgYFts6XjxcAr+h3QwIOigOc3G7gnn
FUSEINxq7dr1dAEbQHtA0NgBboG6XEIgdVmCr+YHtYfXJrgPmsnh8G6bNPbBURQ+JmFdrGsVyeF9
SmN9X9mc8w+CAgY0FTRrwtTZXH5qJWNSIwfWLbCuqIVncYyRKSnexKNkyF70SoLkjOHi5fqeJwlo
l5Sv6qSJCvr0BjWAuWI/R2AiOTcWiZKT1O3QVFrtxTJj1ealTv9C8JoBa+W2QhQ8cFtC1nOcbHXn
O6fn8204j9esTkQUUhEEiCWySZW71C8Tu/ZCE2AZjU3URMf6ztJyNwIq8fliF3IjVkMGnAsMSBdw
o9PPD7vkoJyiqOHo1+98jEJnEgV6zQ6mfYtrlqMcpds6oK2ByaueHhQrvUFHfS0YnqdHBuREAVKg
KceMc/EctjHpRTHBP3wLk/lBgmdbIKlQWwCbUewUTkMCRYB1tCdSGAsN596XtpiHA7/3/qxsisjF
FgeAp6B/xDyD5s4yU7ZzI0v8JMBPmI42UGQXC2xgoln6age/rTJxiwp7V6rF8gonea3uXNWNV00/
zpMqtuTDU4hY8qFUG3qJ+3ei/mi6mylNQOi+9dMTJ/O5RlI3f6xtoJ6S4Ul6jEN7s3IML8RHQX0D
wIHdCooU4mP9sPqU+8rcK1YJxbrGGBm90RBnLsZoWWRsVDSdSfh2vvrl862/uKrOEM9EdoqOmtiT
D6tmUxDnRWuUXhjt0xGlHV6+EAETjj41BEcJydraXJnmXyiKabfQ2GJBMcdawpLsspfAJxD7bOtb
dQh+RIkXhUenn9yoLhEe+zWVh2R+SjAd6xRrZaMvfYKgwWhFcB/BRF6WJ9w/RiBpJbevDQKMumR8
MfQ3cQWIenDChVcqsTlJ3wYG8ZOJ3KtQMqdo+3zrL+4CZx3QH1H4/AYYAI1HWpzW70AaMcRr+03O
LQzvZCPUgwVITFyQYpCHjrxXopEZ12uN8vdu4vLjg1/DIEnnRjoTiIqdNDedMaq9QtGx8DqWAFgA
MucPZXxvwa43/YM1/CwSyQWniRrta5I0m2y6a99MaTNolltFL2U6AnxZe1MXLm9SaeHvAeqXICXS
qA+Hc9SzVLKhUHsOg4lmflP3M57D3E+krTUKaCvv48JFIBJEQQgkT+EqOl2OEbo0lEpReUNf3SfY
yJOPAi1Oa+uHOuk/59nAzPHvO1rkCBk3UaPmlBvjVkqsm6yYSKp8uiaDsvZoFxLGd3Ize0hpQVVx
+mi53ZZyNqqVV2vzfhhwk+QbFY1vKaJhWgSu3kLC6d3BXOOSn+mYQUYSQ1C0w4DHChO606WVrrLm
UZ0rOvutO7/EBQS+kpuALu2EnJsoPEddyMrFG4eOhjiscYO+Xhhc5eXTyiu6sA+iTSvyBMAO1L+n
DzM6E0jLyiy9KRi3Q/o8N6ObKurR1qe7LqC3B/ooqvIb01gjjJ7xpNgHMXFAn1moJpzRjupiwhKq
JT6rVurBR0YR8pjihBRigAHUQJimyhjTYjHiCfAOje6NVYCrGZ80M9maJJkWWtXdDykwvSztr+tq
cOkerQWVC/c6EUXwokgphS766Q6R3jYqRLnScyC7MONytWbAhB1EgP3QdtJ20nG+kQpPju56s76a
JgjzEY1QPEJjJkaTrq11QC9kmSdPJK6gD1+xGY3ogk82VwyMXofeD5YldnrMnTeT6qeFRiUCntgr
PuvJfGtIPpXivznHkIDAC4LnouxenuNajjPNj7jd2/rbXD5KuNX3b0IDryGSjH27ESdZvDUBxa2k
FGsc8qCQNoayVoJdekd0pZA44RwDVVp8UvLgZ0ksh5XX6gm3rvOlJumN0/yu6O7xoLmSx+ireJKp
NzZd9CZwNLafv1sZCM5lsNofF5/N4gqAMstdTKAlO10aSUxGNIRzkfCNIxDcRpvMhsWSqj5zkD3C
cMh+I6dr/ulNJ3JLnGlWqrQLcZ4WOdUZoZcyZNnN6ki/lSHlqxYKwr2uMxI23AqqB1K3Wz3RvHCV
J3Xp8uViQZ6OtrAOAVLUJB9OZaObpjRrWvnueOxYf1lBsxGQ3QGjqLI2N3aZorFwM4TFzlaqK3Zz
U9crZOULABM46LQAQApjun4WW/tsrtEgdQqvlCG9x/uwi73KnWZCKfC7xnypYdgwFNgkJmmZ3m0F
gFhoPPgxppPRrzLrrhS/XbttLnyxPJZgnOBqcq612zDbhHga8MXm7VVrfaHbeERgH58TbkOH7h5d
iraMvLH70uvqO+2JeY67HnQvvSWBu+FQCgTBGWO+RilmlJK69DBB3Whtu5GsbN/spzo5FHq7Lbun
EqhNjqtXgqVUxKx9zYP8Up3OIzCe5LDgcaYtDoo6FyPJflp6utq7dZ4dRKY2Y1I7VohDwTEzI4m6
VNpFdXcn7JZLiAyfX3sX4gVtTliY5OliniD+/sNZdQranWUelZ5cCCRK9+5LP0rNRp3WMG4XPsWT
pRaJhlb0lm+lLOV0X+sguBWAGyF/7AzBNg8IiPPXf/vb8HBg8slnAKSQntjpb0vUzpqgbhaeaIMJ
GqiqSDtUxDHXW/nazndRrCTiP9RhAbQ5XSnqdTnrLaN4t6kAnCnmf7C9N1K89gFdXOlddZ1iDsrJ
8shIZZIUbVd4OUEkVNXjNIP7pzuvD2vNiwtTHn6V6CAx30I0a2nSmeqlnjb5VHgD2prkY80Y7G0j
PZbA0XwuDTHQZZbvFpbkfv7mVpdeHEtzjJCc6YbCa5r6ncE7FzTfa/Bx8l/GqLuNlrqF4mwCQsbK
0uIYnl5Y/GoYLcKXDPctY7HDVWnESl+VBY7jVbNrJ9pVVuVmI3Dmayt2top9N7T7pO7vDMzQBa7J
jrJDltFtxEly5fq6ECKYZwrYNncYEPWlk4MsgW8aMGj1AGu0I7rSbXYjRfsOVXJRUeql5KUGsioC
XlVhXL06DhLNmuV20EwWSDXoBHxOp0c7KdLW9jufj2h8dmheVxNfLDdInLzoUQoUluEQ9MSSaDV0
a+otl047/lfiKhXHcAnKMUK9KDM0qb064QvWSYmpU+kmujIf2Mp7F+91+UNBrZM4CbA84/zFD01C
Z1BBY6JnTbnMqZeao+AzNRh/05URiaSP4nOtEK3sjUJFNMYrYIKzn6tq4AGpwwQDhvJ0EUYmrgBI
VUBxkj7YhmyyaBwwwlcoAD7/tWddMbESAgDYY8CS15YtOjO1ukKLzdxrDHmPNcmDHuDto65BFM5a
QCwj1FJAhSjoDC3bIfLIsG7MWGYcmVWG+VVk2psU5apedm4EKKZCO0yL1zCP54WlWJc+ECqfuIqf
3e1DE5Rh1Vi5l0n60dwWZcOEuNtEprQNSb0l2u4qjj5VGm+QYToOYXdNBr8N1Q4n7rVp+XuL8eRk
gTviBmKmyGTznCmXN3WXSFMZ43Vd30zh+Dj50nU95InXyqm9ncv5AaCbvatq+S89cO61eJNo4FjS
ZNcV48HRyicttHPGWKq2rSbrMbSqCJFrBzf7Qt3XTfFaH/thY8UeZ0aDLv35YTm9uBGJANIjBBV4
gUL3bVn3Ffk0TVUrRV5EafocSc9dCq8S5Xo4Axs7tlb6x+8R9p/9Ol9v8RngHWqUo+1H3pA1Llqm
X4S6+RCUtTuCyFWR8pzV+VqeEbdzfBoUedE/mWW1VfwBc2dkbAI5eOrl8FGrtBIIxD4OvgwILo4h
vhm2vxWOwx2VoAlgtECoE/N1awbrrmGIWRpHC5JiNqsHLE+fg/HrZNVfAdp8j+9aFNc7CTGQIP0+
6C2uAq3iYS5EH0vuX3pItlyJEEybvP6ri4xDR66P1TCKktV13/C0fRe/fv5q9LN3A3Cddj/AaaIj
QKjFRTm3TUBTB5FKJ3d2ZRXuLDgEbZrCJ9/k1j0btR1neDFTfQ134ibU9LuXtkPhZijvB5mLLbe6
L4Y8uU6WPY4MR30ZqnDMRDvEclIxn8tguo/RA4hqV98RNUBBCvWVbDONf3AGNTLpOpTy27CtrxU/
v9US9RbT0Os2rD2lQqa/tPZVcdVbxc4M48MwKbtJPYyM7z/fiNPQyZkRUQaUhDCzRzhpSTPWx1jv
HIkzE8w6PuoavN/HTP5ld78+X2fRq/l7IUB1gjZOys6g5fSa0GzYCaDf+ZibcOsfITNuwgH94rxB
bz56cqabSbXvRa+7tp1nU0reHGdXvY32HfSkNEs3Q6QdK9/W3EKTiw39vBxLs88fctGG/p+HhO6l
C5UsHvX0Iauk1c15TGIPQN5OjtuvJpOGLJ1D2N+Tq+P2Xpipq3d3yJ6C1cnzhNy/vPOlagVNsugA
/+dJuMGxTwdQgdrT6ZPUhZoFTZDH+Ej6aPwOt1leP89S/bWKh9sBhQmS9OMYOEfJLh/6oXoC5Xev
qSh6ac8hTXt1UHeyn6NTVN7GunqjohyqKNGarcQi4fzPc4ohLrUCzb9lrWAaCOcnOiRHzGcj/ajY
P+r6WFlXnfG7y+C9hJilv3z+lt5Tp5M4x5l9Hxz/Z81FpqmVAdAesaacx3S6y7u8MPbOz7QodrLU
3zoAukpa5vl1SkiP0kqI7N+F89Os3I5TsFfTEL0oZYdB616JbtFCOTT6HyNRr+dofDCb/eeP+54A
LR6XcQIJMfA6EpRlgqQ1mHEXjGu9qhofJL3aNQo+2OXzoJe/oaNfl45+p+fBlTUrLr0/GtgQ0S19
rw32VdZpt137ls6vxVDvpta60ybl6wSue1I3CtKPvd5+8wv1GpUdmiHtZta7jRUk3jy8yYXxHS7f
A+PNjRlkG210NgLjyVTzoCLnShrqzj07SP/C/l4PG3qQsK+lrdHpxzIpj8aEozx/DjN1q2Svkg3V
MqTZP8SMXlCELXdd1XlK0aJThQx2kzzKdf1UddVjD/9zHqzv6tw/BEP4PZjS5yLOXE0b3pz+6vMN
XnQk3s8gDCQ4qNRrkNmXgtW2nvg10sBs8DC7cXjjSBsxGBi6rVbdROBbivkhRkvXf5GLqw6DiM/X
P71KkL0SSRPqPsiGwxNBR/D0U5VC6O6mJJFnBA8ObPacojLIcTtxuRr+D62gSznox/UW5Xmf0VAN
HJ8krXlCqdu1KSM4el7lT3s5ITujpLCalptp+95/FwCeMNo6yVYrVn76Yuv//u2M6UFxkrOQrS56
E5VWFAjDU28ase4K07g8Z3WtjR+VaS7wWU0P1pQe5hQKa9krD1MfXqcyvj5FvCaSfnqT/edRqD0Z
GJOfk8GevoY6rnPGZlT4MZ31Jo+2LE6X0tj0hb7ys1eWWsITwOhOOmr/BSk4bmJNvOkAyoiZfLza
t1AurwVUBmcDrs7lRVDliFDGTV0w40DHNsO0joPV5vlf8oRwk54/R0n1RAHkSZn2mlqtvfG/JdP0
LYOFOIfSxjLDlTzzrNDnvFNVw/sm6OOPJM7nh9ZXqPiOMeeU1rJkbASEuuvi71Nn/ZqJpMKK8vPP
6/IZA50hJrJCD22xXhc2edz1McWsSjnSRduyxckBJ1m0l7YVBe5QMI3n7DnOc94F295EB3GN5nLe
UOBXm4RxOBgCsr4sySKIwqZv0t6QpDfBCPfrXTPOrqg2bQQRTVQffS68wLgxRtI+5XllF87GbMjN
AhKDQo03wbnXepNEhYGddgFXqrsqUUwbG8t35yKGLODf6f59B1in9jUvCOfXz9deJCPvnxbcWrT2
3s1MzpJlFbiHVPR+5jX1T9zt3m8ogeqcgmGnSv0uFpxmudulkKkFk5uhERTBrZBcyPsO1DqoFT5E
pnSHvnrLAtMtht+fP+M5ZwSOCk+I7wdTaVGfn57KhEH6mGNc5IlRrLA8kR0UEcC9Sg2IAUnfCNN5
oS+iGwnWfGsh4dL5oIzkAQRNR3wfp+unc1HZTcsejdEXLCxdMYwVFrXx3O0SWJgqIsG4pOwDP9zL
9qNUZ7vPd0B8Bv+kGX+/JLJ5ul10VAmC2ukDtGEyJaVh8QBatQE79ahj8axhM/n5Mhd/6Md1Fhut
TlEgt2IdZiHlTN0syL8DMIjBZ7iZbBonFlB6JyXIi7GIstYXuPiqxYgGqJZJMbkUS9BAZoZhqYMH
AYZUbYt022m7Fj3i1qbtxNA7zH4N5uyamfnvAz+IHKRcSDbY5iVbomoNvTfw/qX/ruzkITykieG1
9EvyOlmZ0V7IKsAB4gMhlL5BP4h74UOUxSVjMglJxPVIvhfQgoAJD51kPneue8YuUb6y4vtlvTxB
NlMvAdFHq1BdvNnZnycrrCjy1arYYIDAdDjZWL12FBrQMRQdlRGwwMPpyswt6zPgiY6C+gY7S1A2
Ih1DFH2lr3yhFcY+/PNQi+g/62FBo5bj5jPtasZuQ9ch5JMe8a97p8dgs+NUK4suypq/P6aPqy52
X0vKzJjFVhRy7ho2wGjGBvNXJfuW+JOLVocbz6VrtyueCJfXJZNES5DJ1hkKOckTpQtGpJEq+S1X
jINJq1zQGvUB83oAFL7+2tsh3Nw17OvFGA8vF2loKhSQp4t9Nmu9MwOJlWewfpSebp7dpxg3+fT8
HAX1E4J4S5/ImlAVlGl61sqmja9MqN/v7V30SvpQPxhANJuoRyie6T0Ai8+DjyqC2NkR/fCUi/ei
6m2c6JokzJn/An1UyAd1VJlmoPsagdcE7OIbqtdeqVPhZokMNut1E4whcoj+1rckQbIZpT9Fdi3O
rNBTmeOV7OhSwkZwEoUIs2ywbOLD/vDhlhPyDJ0R5V4p7GbZzJlOgU17x8SsXLT9IxC1dAI9AWgW
nnQCaT2NfFkaXx5AljySVvrj/8u2CQluZiHg2hbblukZDrx2knv2l7SL9roJvAKKyEBGCeJbPKD4
tGWt32E6KvuVl6JTMMtc12a4ZwDqCi2BoDI3tXFXGcn31maoOsj+Vm1XvjzxJKcv2MKkktNPP0qM
LxYxSC61ykpMLSLVuGEM7ul6sdO1X7qzRiE+j68shBkHtGyFDVkWjZWUjyNu9ZFnpTL2AZ0n4wwc
xuh314Ab5s3gWyuH98LJEBY6wFwYCfHrliIRRmzaHYgOzAbN7DaCXhCppteH1T6opsj1Lf81LvU7
O+qekzp/dBjbtPlwkKtwI71MuYI/4ZrswIWQLwaUWPHR+UMNb0l2VfMmHMMk45EsQEeTvE3KcD/N
5Svtusd0lA6mnBzSEFlJGoOK6jZK/ZcfBs80T38GqutPjBLttVz7wqth7IGKGNceeOgloqxCGrAY
tCHyNCVyQ2yNOznbKONTW7WekW11aW3Bi29GcHEoYnk9tGdPv9mut8Yu7uPII7igTDC7mY0TOPNJ
rEnNGNRz7DOKCfc9eOzWMra6GOOaRv8LphsDmkDbKcGtNfRrudZ5TodCsoFTjRBPQmZ+EZQ7SglJ
NaQQea/yKDf611iRf/bV1zbIt0XcvkRVtZOz4ohDezANv+ENfXdQcMSc6SeWBp/H3kubJEymhdm0
QH4u2XsglhuUySkn5ZmTGdZ3mdTsOdCtm230OSw3emlzLybJxlS+fqni4mpWY9ltYlARjGH2FI5r
BJYLgQ2KtirknUwkuZlZLV4cSJABnwNkzov+KpXRwhcqw5X6tU4QnGuTgG87qyG3tKobTjd6P3/T
HWzzCiXfSnF3NdT+faNfNZr9alJO1zKkL0mjroalyWw2UWFlrbR2zxFG0Mop5egbUcsCYFy81L6X
R7kPbJ651G46Z6Immr9Min8cVIhzkfaTUdVRybQ/jh4+plV60B6RGL9u6xzQ4PSrbep0U0z0zmvf
WOlVXhgAimcDiI3gAMXMe5bw4fKKurbNEkScvN5XbopIvX2qZPUuCcYvtH6/ag4UbVQr8YT11BGP
qDj6nulXg1z9xuJhrRkv+maLqwAwuCBlwGsUQrun7zZFrjuSGuRt59T5EjXhEz3OV2Hk2jT3Vq3d
yHGK2Q+iw7L/JCDhK8dd/PNnywtaNHU/ZNVlAq4aqSPnZYxjk5x5iCci3QgSTsWeC5BTEv2xUPiL
Qm5NJd5NVUDdk9zUdvujM8I1daHz2p+LkC6iZVB3UIAsOn4MgWG6tgHy+qg74Tdx09vtVWOGT/Gc
P8g6LQAnvLNDOm/5JL2u7IP4x8/2wQHLIrg4JBAiJftwJAIg3zJIClSGkbG0BhoPMGMaFRerpNuR
iYWYhk31S2Tsc01beQkXbgLYaTo8COE+d4ZCxBo8NqXM6tEtoaoL0pu5GFwnx/AtnrYDggkN86KV
33vp2AFkFmqO9HT1ZR+RYW4pFzjceCNNA6HfluR4Vo/IeAaTWznobVg70c3gVB4yaeUHX6iu6R8A
pBapuIUN4CJ77PTM/Nt13sEJzrX9soaNafWMQDEd6Gj8p52JJQAeWopc/SVnQtQqB6c4rUSC87JL
9DEU2qgEArKWRWDtm3iUjMwcPNsvHoDkPg5h6zFQ2gZ2fVTpvkFHgZho1Cu3zGJOKCovMERImBF7
gOJS4p4eNzo4Wi1L9vAOyBZTZzUptmV2m9DVDbASA3n7pwmjZ7UjKzWdp3ZGdd0AZBK2v/NS3UhB
uskbNeJT6PGxj1+rtP9haOOdifjn50fl0ul0sFEWcthC1nARyBWp6mZbcgZPqamJiA5DFB97hK9S
DOHRHzfitQHleeuVzfmw4iJPATar1cBDkfvUISLReetYNTB/2pDXRDr+r38fdyeAU9ppiKEsZ+Rm
a0pjlCEIHePKXKj6sdDx+c5ctGj2YDZudGLx5yteOv7vDDgmORQrQI9P334bZ/OgtOiLB80PDdHG
PlG42iNkKPpj9qYEpF2pem+VxXWvF0/ge/58/gBiAxfBjtkvEDamrrhByeIFfAh2toTujJqj/D0X
0ZHc7DowABlb5SFlEP/5UhdOD0UiCG+Y6XCflojErMqbOZ1wMLEKcCvg/PG23Ham5CV19YBDUh2t
sZsu1PgIfeDqSu5Gl5Bc9/TXyeo4h/3I7jowq1NGQlZ1lSd2vukDtKdxj1EC41AUP4IkaUkxpNcR
CdkNDnMuJ9wd6fbOJU5jkanRWu1cP9ONbV0ErRvYv//95iAsSCIiWqpnQKQwn7oS/MbgWVhwcVAO
Sq/dVrQegiY5WvTaM+dfm2aL6R3pP4UZykfqGZAt6J1MkkwiT6nPe0rmm6plDjombuKnu1Bfc6y4
lGvRy4f2QOHFkksFnFBux1bOexIM7TWPrV2utleD2u40FCyLqb+Lrozhi5ltilzepDOwEEl2p4jC
G6Wclah7oaVqvQvA0DkX4uRLn7m2tGV8OdIRC4kYv4ziLtVemyB9HO0rrLNg0ajbSrf2jtT+wADv
39f8ZDdkm+Z7s3NJeMQY0wgKiwyjUOKjkA+bJfUWT3q9WSN0nnnsinf87psBfpzs21oMCcuxj4pG
WCZYSf7gVON1beoATuovotkh2f1OdeKnWIkO2hheqUV/W7bBvcENqye7Ii1erMa/ayDKt/GvUk5X
0NAXovvHh7MXdy4UlDDP/QHJ/yHahna386MI9o8Esw+noTxeSSvF9bSMdbZwOsZegQR7qT9RFgV9
qgpNvEyK33ktvqVvEMdZaT5dCqm0O8CGAuED/rMI6XGdllUzIm1M122ydGYxLfNSoKKMZz8PGmsr
LV4uMlNhFrdki0LTQrDVHbPbqgYWHMbK1l2K3R9+03IAnATUBEPJSn2Bbg7Kp4MCZkPrAZ3SWUM7
aEJh/vMfd2EMSnIkGlWi/EYfYBG89axkMpmgMStwtqKDV6jxxlC6Xaw6+wquo/1nnN51sPMJsC93
c7UmR3fxxNAfEZYBtDeX+o1DRM7mxMhGiggcQJ0blW677np56TsAk/b/l1mcmK4r8jbTELMVfecu
/N0lr+C26aHuotVh0oU8V2igIYGBijrEr8U3V2dB2LcWun5ixiFIgxZDo7SSdpJ224L5EkqYzn+h
204cImkEeaig+3HG8XY6tJDGHnW9KOuvdUzuxW52U3etRfmbFLWeE+QbqdePam+/rBykC9sLxY34
B1CC/5ZZAFI9fu1HJj9ZiF/BeWRIKaQ4+hRb7+4Leo5PcfmnTtLHxhm+ZpbeAbJyh2j8LUnTNR2p
11BPvoWqvVL7XHgVpJl0lwRkH1sh8Xl/yL3w47CqfKTgThmw5c70aEs3KfJQVWy8JMNXK/bdpupX
7p7zIy1IXqTUCrJY1NeLhC/xO7owMWKZqtPvdOtVJdZP+b+fGzJMglVPXQhyC721059mxPLoS7re
Qct46oYnp0UeWf6a6CsTvPM3yzIwdjhPon5dtvknSYOVpCqdByLBbaTaLYufjGLL8bYq137ShVGV
aAMSc0xRpgK+P/1Nha2Ugz1XuHlM8Z2cAjIOupvR8RFf/tVZNM4Kx22jVxXgxucH+DzMszCde0SM
aNUC4T1dONesavR7hAu70ndNCZjV7Lh6uktX24sX9pNKADVz4LEwApcz/V7O1aBXEU0rlKt49CEu
fGuKRwZjdbYGpDy/UcCxId0OjUGM/ZacobrI4bDNDjV24sBK/qVlE+M2ybW7Q5RV2HuuKcJdWtCk
pjOQwxLSk4uvjQa72swJC47Jmx3cj+b3IPQQVBA+fGto60tnRQVVy896p4nLC4ic5sw6BpV2i5fC
t7faf3S6X1l7TJJdhcs70rHd98+PyHko4UDStSCiQ15FLvz0iIRSSqoPGMrTq1/R+NQhqSnjaeQf
/Bz9mvBP468kORdOiiBEig9BE4WVeKAPsSs2+jbNzABJybhhMo8ByyiwSv5em69Qzfj8111IBdCI
wj+ILi1pO82i09WqSXLKskaiVLEnN3eSfW5GWL7UBzOjqIt3/kjH3TC2s2FfZ1F3N972+sN/8wwI
w5DVCdbNMta0mWxnaoDcXRg9De1NP/r7MJP3VuTvDTVzZyfZyaW1k6fkunaZ4ahrAIkLYQBpCOaE
okuFYtLiAOsSfcg6jjuvznO3Sn+05WtYPc3MND//pZderThM3BNUR8zKTjc712tNqfwZhcza3gRN
dlVrXxQz2WV5sSua588Xu1CgAF3kpYJsof94BjPzxzwajUxDSa+2Niq8kUB5HP3RnZtHs3rIZgD6
/vfCpikRfEchJZ+z7ZAPW9X+qfIGhsPgfNfVaCXivuPeT0sF5LqJtkISik9q2Qmqo8Qwcz3i/oqP
ea+4SvAAoRPbqpfBf23UG6Aqbqrht3Po2y9AjwMJaDC45FvsYDv5seweX/sic8dxZ2Z7uWxdLbrT
p9Xq7rx1y+ZxOaDAKCR7lslcMhh5l+Cd643GL6UYnmCx7rLgl51Y174zItveAPFG3ct+nWgYfv7m
LsTTk7UXx2QIpqZUJu6KNBdT03Zv9Q1j9C9KW+5GiLNBugZSubwiEu50kZhjL+nyvjWXVeczucaQ
3q0ZatFmcKMCGf7+xmh6ty3klXNweUXAvqikISW6zP+1Wrd7B50NTw+HPedw7r6E07zv8ZvIUCnz
x9+f7+mFMM6e/rPeIs5NcVw3Zo1a65wS0HptgzcvSMIZW4t4W/wKGUCM+V+fr3nprqLrjV85KokK
mdQilLfk5jPKItxKKvas2o+s1K5kP9kY9U9J03aDuTXkGYyLelhZ+NLp1URFIPS+Bdz3NNDoKUxK
CdFtTyXTlUE6jaUMk/1POgAOKNHtTHvm0kTS1MJ0fK0Jc+ndau9tT1HcnUHb1CZtYrrZrF7Grpm+
5sqX0PkK2rZN72Jt7exeaH4RUeh7wtFF/xGwx+mPzevetnI177y+vHeQVhvoQTTKW6ht0+IqG/d+
zo81w43af6sZNuy15G7SrlZ2/NL54l1j04O+OXnsYseHRItliLKdZ40PtapsoiZy5xD5gNdE9WGC
6Z5cPpkm3iG9m/qyeCAIzQoqrqVrHuyudgMEB7Jp5dhfutkERUqoAIoB8WJvUuzdA78kW4qUF1EA
JXHHSF0BVrvm4HKh78drwMAVnjIll7LsASmhFOQ9k1ZvoFL4I9gEOJfECUIXNP2ZK8LtyOSncVip
QS90osW6qJpQ5NPhfb8GP+RLTqQ20RhweUMt7ArswgkeELIP6nCVm8fue/fTAGZX7CX5jU5oEe1I
p5wXB6CBfAxNb630vDCTFxccCoDMGjExXdbEEsw4CT30zlOz6zHwsMHoihmXpPAmzeVDZD2oULgb
54fpzLseNZbUvm6QkPWxMkY8vdzZq2gLnQ/g7MqlR6kgtUFFvKw9WuorHRFE0hsxWx60G3Osbkbi
IO6zjZvH2ZUs3wXKlxqcTGxkbixlxxR+qTk7KzfbxXSTsyHqVqTZ8Hk4/VabUDVTShY2J0AZO2g8
ORiYwz0lYQaHtHEDffYMKdnY3EGdUrvasQxWPomzJIwuJb4LXHJCmJ+q8/QRQiNnMJRNrWfrOrgH
1s35FPVkIzMhWKmiz3+vWAzRSXoRfIW4sp0uNgWQQyt0Ub089CSaaMpXp/ld+UdncpV024BNg7c4
uInOKExe2ez3O/TkvS8W104XV6MxDDBL45cqxy56fIElK4Roam8In2frdg43tGw3Nbst7VBKiuTb
wd6Wqaulj7K9mQ+TCi+u+97G8JoD11IpsHz09YtN/kNNwk1kxygxKAfIHTs1fCjn+6p9SZzHTk7d
Du5YUaluX7zIWubiKLbJuGzzMN1oc7mBGapk28DapvZ3vZPdilTbQKt50NwAS1xsjyqowTuEaYL+
F4abrpFYKFSiGuh2MbPDQ5vdN6CDPg/iZzGc/SJ4CWEcgwx1GcNxP8qkKG9brLe+CCaUcDPIJw8s
AaNyNKwIIJm5/XzN8zEloijc0QzqSU5gHCxOSCpJXRxLyBaLDqVA+wtxSBAabgl+k35ZkbzFiK5N
wffQWCm8LvxeZlP8YmbjaH07i6XzLHEmp7DfRZwVDdK0+aI7fyRNd60NM4suWYMriQ7o4kCeLLg4
kHJeU7hHTuMVXNERSjdmi20rUiY5fw4knLf4LHQ0+OBArWzzWQwU24yWuej3cD3Li+askwY5FxS/
tTQi1wqus8J0EdDfCEC20MCV1T8pm2+YqacMqAULgcxx2FZricLFPf/wHIvcvpbH0ik0nsOfgfVi
Nq4hSVsO/XaSEUGURsivs1euhLx37Npy4wGBiMzeoexaxryp0eQqj8zW66vvbfNcO4c2efHTzaQ/
S/be7n735IWUNXEbeca+8V0fKv+4S6o9MG1BELPWmlTndSAvhKaKAObSM+KmXAQnp5wdVMFoGo07
pT5Y1sGZrs0aOa5v5UGaKQ/dJHChQtIxz1pPs+9q2Ssi1/5aaDfG3hoQ0dxUv4xh4/hPWnr1+Xl5
r+/Oduyfx3tP7T9kFUWN11If0faJQ6+a4djv8IOtH+J0U9/XE/phu7Haxjbf5U12I4OhaXS+2Ou5
OMz51U3euInm4jrTyttQAQGwOQAAcIZHxVqJH++w2rMHJVbBuwdWBX/ydB+zOE79WWEflUnf2uxa
iKgljJlXPJ9/xQHaQPaYXTkyVsWW4jGf3I6DepU6yAgMQ/0NWV4XGza38//UcbKfy6/of26rnhTa
kO4T848hQ1SwDiljVPO2jCpm+F4k2wd7KA7/j7PzSrJbudL1VBTnHWp409HqB2xbvkhWFc0Loujg
vcds7ljuxO6XbLVYG9vgihGSQifIsxNAZq5cudZvjAT3HJR9SbGxZlKdbeZlewBEV5bxjhxgJalf
mm6iF/IJzee6eI5L/TGU5S1wtxgL9rBN9o2kvGLOLjx4VOGm/BLFKCWYN0H7HGVPpnkVBRQAjDs9
3eEx48bSbSCVmxbcuyc/+vLPVnsMWcjgO2LztU7Ei5TXORl/bk3PQR5vE6260hKAPBhEcCBdXibm
qbCi/Mo+gV5QKpiFUMPx/GHIVY4M8ZTb+tW/Kd8Z/bZAw5LT8SZq9xNYX6h06l4xgbXRmdn0w0r3
kaJbwcgo1WulXjnt4xUubXIUu4GCDmf2nQW+MYxtSDZbXbH7tHfKXfMlhbdNbNo4HM8/zVvvVpLu
4fBEw6rS0WtbU+xRjV0R3RTNg2dvUXBN3iv35dZ5DApQxu0LmjpdtFv4CEf3PbGVAXyT2Qp843yv
6KXU+1qpN+uxzTfZpzZ7tNF0/uo/SJ9rdklrYf3+6lFZGlhU71L7RqmuFH2jJ/sSLEh7bzVXhvkS
5J8SZBrCBm7bqq7X+lC4Bc3rcidlm9FXV1VGfaABwnHlBA8qkjKTsiafmfQtjGmEMl4CY2vVmouw
v/8BbInxYEXf+/4ma+99Z5U+p8Vn1elXsVJuS//e8LDVjAmBtIJArDxo3m5AnVj1/XXefgfAeBv6
S+2GUx8KdAZAVCwTuJfP6oyjrOaerfZkg5CxqMixJf2NMEtys/oLGOKFQ+/UcLTByLXpR1FuE4v3
TQyLU02JJCujdB0MGw73vDX3wooptn5qEX2xeAn8bpw430E7QWuj/UVTcpbdO10cSL2cQOKHzDcW
X4SsnFDkv7zelkaZRbwBn7GSziPlhYDoozu30/BlVKqlZOXo6syqJjOCp0oF4/hGn6Il7BeJgCq2
zwUqRQ7cn4kwOlCaVuLhJp2eHP+hEwR0jnFlhLQ09PeAPDZ6xUWuWeqYn8oUqeeSISLGBatl7jzi
QJGNjAyTD663BJdeta8l1Noz+2sSfQo6dc2l0veUdekoK695d/mjH9ey0KjimKExIVgnxLrDxeSR
NKMeo3GZ70tX5G4CpSiI+ar30wMkkQTIvwInyKsPl0c+kTFRWAFKjkE4QoLzRdX2TtpFERVQOyQN
RmtIRQcv1rKVCTk1/+6sjXapk3vyZWkysXOYZSp4syUWj21KHhXVUIewnQ+eBStM+JqJXFVoMos6
ElsAm9hmYXGfmmUqBxTtCaiycaTWEtr5JONkxOvGHwvjeyK5Y/0svrMVPcnNgx3A6pLAUOIAK8VL
VdkTd+NfIF2AISgEHDn1maNhDlS+MUtwPDfuHhJRvkHJ2Oi+GFa59KonrgPQbind4OT9y6TicEkV
OFTYcQQBIAJ6b1XpXi23hjKt4uxBEOzqGrVnC3YqOvGXl9Sp+RVmhKSeuCvRLZ1l4UlsOX3rWNUa
RcyV2X0R7jWWwIAHLwSTX4p+yhch6LcwrkgHZsnawbizdCHXK7WFMckNHEucvvre6LdKv3OML1jE
u97UgPz33DBdCR6fj6XV5eFPBE4hwUn/iXhGv312B2p6pepzSo30oM2rZtT3Rf/ZG8KllxTHyvwl
kajhMq0LntGcCJbFYUYUaYgU+svYvjcoNcbcYIMoW3d6u8WjcGti86A2D8IDJfP9bTPY6He9v/y2
J2ovADHYQ/RuuXVSkjxcXokEMUUZ0R02KStEyAjqqGAb1cecbN2u34miW2e4laO7g809zJDW/ZLE
/XHs4hFwsxKcDzKjeSve8PLcSmy9WAsmlYa4syABlClkyJC8D82Ltgivp2SB+nu8iw9HnaUZsalU
cShk1JMi3WO0hFwB/i/6HpzybVlkjwvf+XgbC5Y3YBTqyxwOvwrDb9IMxY7TNIhhenphsLLQhaoq
ZdXVMPwSG7+nVVXjdomKT0B6tTC0drTUyDYFTgWaMz2AuVqj0Q410Yo+3ORcm6h/RgCv0E1o1fQ2
K3B1AKcvcGU6SzACkSn8TswpXYhjx2nWwUPMt1VchEUQGYitybKPZTaK/QjPydB51Al5sgn815Ln
8nHLAx4F0jTYPCGaQh1T7PQ3n7zsyibTlLFcl0q+iX1Ag6a8jrTmyiqljRDpLISBgIQdl6G7uSqt
2z57RJJuH2B0rS3xlE/c5QXzEzV6VrroH87CGnlPH1fBUK47I6DQn7tNF62/JqB7MzRZ/RqQIddj
H7sPo9sKh0pxjgpfAxPLXRwK12n60AMravE3sAe0H0wNoOVD3mJHW7ggWdfUiS4vnWNFSPEJwUpj
CYT6NPW+w0+Y9rY9KmODSvsQbeDoobABYZ3CgzDKcWzImbrvVkjSqHa78afWTeRH4WsVXmXtqz7d
txwZdvM0dFg9t9eRjxII1AZRvamC4NqMcS9WyyvJrpbCqwhbh+GVB6fLJdAS3CPm7iolztdqZ6Hm
nsVfPLJ5Ey3eHsMKpOSFcAWiYxMK4z3PlbRLOfGJrU7t3Ja57QlJz/m5iWtPa0paybojjokkUAiM
xZOxKoqdmqLsoGGfnLVbs14IaaeC+cHIsyWGZ3JLn7Qq1+GIMCKaAkIQRQjHiNEt/dpOeXuyUP4p
xDRQhcJvfb+8ZI47XKJ7IgCzAPtPqBW1plZJTdUVa62HOiauA4A8M6ff5m28lykm6tTSm3jcxahX
GE8Lox9/e0bH5xSYjIBaz0keXZxnuRWpRHXJ3NbT3niUUHkTWXgU37XeHvvfXY3W4OVhj4Pb4aji
sH8TaZIaYqY5KgU9BGa5vat/sEUUo75K8njdWguw9RPZ7+Fws8AGLHjQCo2XnNTABS7jjgHiKCHy
QOaqwzqAdSZ0yv2YafaeBW7p8uuenuNfaQs8dhNk1OH7llE2SSxEJOm5u9bRk+pv5ThdJ4m9gs8d
GAkcIkxWFe9Wpmq8MLj4mIdbm7d/M/jsjtWEYwQ7cWKB0W1RgCmgr5Bqd45H0ziVqJIQzcU04290
ndT6HjW9axvr8KxcCo8nMmQeBTgYHAcgRNq8PGv5YRx2zShsPeIV6PB2es6nDgnfbN+Hues3T0Fa
EwqXIFLHt25wEip+NHCmQAfNTe5F4NP0CUWwyS931fRjCtBgBJQJT2ihxHtiZXO1E9dptJdFvno4
04GVI+IeNWiBYYuohtVqLJEtbel6FTsKm9fx9HVheo8jNwckMkP0hUlWkCE7HNEsLL/ESimHVDBs
DfIQCJq7obsfDH1vjpVrDNTB6FAH27yzny8PfuJtBbaWmhPpMOqas/iZVp6SggbI1pgS7oukvQs8
F4WlADXfPg9/DtWPy+OdWMq0lJhIgF4woea9pVRXE19LUUyWyX7lEWkjv1o4wn/N0Gy7ABeEg4Pc
P+jBeb+u50iI7Aw9O0kftqOGa0Vk3AWZcQepbzsmH1FB2WM9Ar3VfhYi8mZqfwiHmtpk/tXRu+9l
7E+0nkx97cXm2ndwMbXvfTv+HBsIEbTTdgycJ6/vvrYY2K3qMtobRle5NpKMawAu2zCSfIQ31Hdd
8O3y15upx8LO0LD4AbIHT5u63ZEEWSBFWWv1aYZxmoloULdRnduioIzPqU7dVORPtd6sGjmk7p64
g/EI0s/t1deF5zixHaEOUwMjW0KQck5i1FJNUNmQipNADU1Nug88/0NVhtdm391UycPYd66t4LIw
pLeCiSOCM3SZXW02NwX3HEutF2b95KcRFFLiA1r4lDYPd1GEdwnIO9TzRp9tQwk9Gcj4x8zVerIB
VNogn6ErQTctyqAa5K4QbkxHdefLiza4J85kGre/n2V2xfT0QA0U2E9oiZBvDySOefC5Rl3BDJJb
02tufKJz2CHa4y/ibU7tMMGcIZLwvyD3Dr8D6TOSB0mYrxtkysbU3+pZv+0xLiykvehcC+dJ/XPu
G2Tb2q+jIhuK7ST7SxMiQsd8G9JYZJkq1LxMY3Zm5wNc4mkcM6BPkCmNG1qtlPBjFLaMX2puhdm5
kylT18ByDfGkYdgvrNJTT0BM1VFVFJiOOYjZnxJlGuocwT75waKmoKA9JcyGRrT7kRlZedhSGYO/
SSwke/cG/liXH+DULnEozVJlUEjN5kpDSqqHhhYbRIWAJrYGtx+v8Ig7SxMV//ZQlHCAr+goOf+i
WR7Oel9JRYOqUrb2VPnKsoOdg2kMusCcYgvzely7QLifyonQrIBWOq+BToUcWU0Ef8bTZTcZ7Xso
ZXeO9T3xbmrUKWUteuy79N8HzDAqx7+hYDeI9uDsjOS4pt3WKGjV2XCL9WE3BeUNTaRUum7T8NrJ
qlXmdLsoSzdeE95pknEVoqV+eT6P9WnELALBF1Iw0Lnm9+s89q2sm6BKSoOybrPvUW1ccR1aazQj
M6Oik8guG9/bSnKlTfEGuSdJkXetPSEENu3zMP248EDHgQb+MitbaKsLNrk43t+k4RneJFImox7i
1O01ScYaTRw4ifqvinRd4eyIWJploBA2yrvLYx8vboamhcSNA/dUQASHQ4djlVvFpAKT4MDpFbIU
59EqA6TawsfLI51acRx38DtR30F/eZaj1Eg/F6XQKQyD+go9hI+ZNf7M4JW0dSe5jWWHm37Kl3q4
J1JdXvDNsNrhC9KpC+RYaECChympUhTXqRrf93YVAz+o1p1T33qyf9PbOstt2F5+52PZLJYa7RQy
UIHRP7rOR4YaqUaFXlvRXJVNcZWO+VeA+1vJy76hvr43WOTRXawGnxWcYyns3VR5dTuZCHy7SfGl
zdP3l5/oOFPkgVAV48hHKIez7fBzREldKWNIBA2G6loZb5wWeaAE1zZK052cE9qNhZh2ct7fjCj+
/M3izvvaMMsCII5a3qMO+yRZyYtUfes9sMtJdOdXZBzWH+2o34POq3btCNorn3jN2lyH0OHDdNyN
Mc1fZN0lq1h1YbhtouDOdvyF1z095aw4ziqapRwbh+/bxbFheV0A/icZdmYO7aJubssUlElo40do
Xsdptk3UalUXOebptmtZ41orXsBsfM+T7p5bywctNxZC7y9NzsNzXCgjs81pLhKC5xvdNobYkzw4
doMh3fphF7gx6FTPfPQLp1gVWZ3tphCoSI4LD2lXWDpXpXdbwfVyVH89Vf7H0DfbtenlDdfX/Lme
WhPXyeQKta/vUyStRrV+gEJ0ebmeyAd/CTr/coOgbTavsdslngFSRq/eAXs82M9F6zb2zgd3a6U0
d/qvxdDcWwqajTcxJtwRDdokcL4uPMXx3e7wKWbnVhA3OVRU7lcwtzbMl/upfucZsFxiaFVoy1rh
tIn05F72o6UIcipAi0oFPFw6Gug5Hy6n2BrspMyxLCrdOq92iW/8bOWRBqWfP/htctVrzraX7Y3s
1xQtho+e7GwDfAPqZ0WDwpYtxI+T8VQcnSaEYBM711kYH5SsBv2Okm2VALdjsCQG5qymwa70iV5O
8ZRUzmPf2gFNl+DfZc+J0hgqBEih2FjOz++Eox46ZtCSivnyuKtsWXL1or6ejGbrxPW9ZufBQq5w
KlyiRaBQRqYCTjXh8Ourcm9pla3R2xq0BwxFt7nZfvAM4w5v4700ju+x3ri6vNhEZj/fqG+HnJ3I
4EU0a6TKj74qey8Kti1eMH5mbVAy2aJ6tPBJTxTlRLkRPjWms4rDVePwFWl8D0XtKFThfeMKoxF3
QsBX7pSbgIQa9Fi1juvcxcXuZ5Xy/8cEEFrQL1339RM5kNBwg0VLAxO5k9lrN9rYpyoOa2sDzctE
a3eWFN11OSDq3gz3icblq03Jy5KXtgn3URF8HrX2I+VUfK7p/gWS8q2UKZaHtMO8Si/XcZkAf7en
Fyspt5bW2PgKhJ8i49OggiQq2m039p8ybYCPnNpgQfXxtrAAoll18JQkkQZKKaPjM1S3UaTvkrRf
aUWyNwrjEVXjwb086cdqVlBbRMGfk5lT40hEzsO1uO+HRJQEgi934WS92FG6M2sHCXTZbl3LA95m
j5+jrrlR/H4ft+qmU/2rOkgmcN96vYreF02KCAxZlaeUq33a+3t56BfyxeOADHxBFlwTJopZmh9v
XjgVqhQr0XrUxl0t16hKxe+nQHtIsgr6sVx/yr5KSokXSPzTH8uvpua/jlhCTuGSCdnR3hRPgjIC
xwI5M0ns4cINk7bR7YInsXpnXVbtVaOpD+giu3Jbrsopvq49b+EUPdqbYkjYnRzr3GKObH9Uzwu6
LsMGzIP7wX3Ay6tt2jXb2I72prP0rU+9IAgVQSZF1hCw/eELRqo9ZWEnY5mjfElpgA5lQ9fxxWke
ute+WSjpiXPkIOzwaqi7cNAwlMDGHA7WIVVdhiUqx5r6omP+ErSNK+X15vI6Pz4+xDC0OFDs4q2w
rj8cpjZ6xcCiNF6PVn0dNw1ITiBPMDy1pHuf4QEbqXB9pviuVpQPC2MfHaWMTW2UFySScwWd5b5V
0MhlOgJBDbQY4c7xJlLj6yGxPoWZ8mAY6Z0NdYXb0M2Y2ytJYMW1+K4cugduqfvA8uhwBu3Sfjr5
UPT7KKNikkF2dvhB1C71K6kO4nUSJddhfT8CppA71EhbexN5EJ2m9irzyttRd1xH6t3EoRI6Do+J
jNmUNRYg16wF0ZrjNon4UCD8WOJc1jhvD5/JqtMkMCUpgtJVY+ZW3UrqsLM1ugKB+ThB6bQ8ecU9
Ht3+6QYFqqXK2/FapK6M4hn8RgraHIaH42eFYnBVxM9voMGcT8VG8h6NXl5Yi8dfHs6AYOGTzEBk
1GajDKNjFOpAL1suXtrifWFzC53uMMTZLqy7o6ONsgY4BqIwoBmgObN1J1eSHqBKGGLJnLsVXeZU
eql6z7WxIoHy3mysx8YLFkY9Dh4MKsSRDc50Gsmze2+udJGRy1a4zkxA4nUtVDBdWUr3KIPdpLrl
YkN3+T3F9zqMIIwIswZkKCT7o6r2mGmhnPsYtyF4eiWat5JavFO9aZua4V3aeQtH5olQAtiJvIML
Dfv5iAFfo2WYG4kXAXsXVxKU5k35Bi/Xx7K3NiNbqHHKjaPjF5irxsvldz3OmphTtFSFCL5oZ829
uibUJ9u4MiP0B711Cmhd9+QHOaZ7XU63ga0CYa63ujbdhGrsTmULkrKNF/bp0c1aPANqA/B7WFtH
PGA57DI/k3mGYCzdigNvtNsPdmLeW6G9we3na+wM7+JqIWE8NSrkOW4iAj/L4IebM6n4A7niDIR6
BN9mcstB/Yhp7YcmsNdFID+m6fTSeT8vf/CToxokSBq5x7GZeN6qWkDMEDZ3Pw2v2oTZ8KKow7so
tddOPLwPdP8+WKRfnFjRYGIJDZxXx5SxAAyqYXt84Layt0rirIduerG5iKYSE6u3z1b09fJrHiMh
hLsivSFAVyZcnvlxEDgxaXcJiIfa7XXcOnfoOkfi3EHZQb/Smu5plOtdD8XHj392MjmIEvTvsuoP
zgD01BVe3qRNyxPNrgVIWaZBE8ERTNF00uXhXTWZ3808vpO0/l3QySuQKfcs9udBiV4HZ8mk68QZ
xPimQNJTpqU2OovOql2TF/Vkd1NcrAxjWhn5HumbbeeWnrcrCpyxkRc2cQcD6boUWsTLzUIZuRDS
ZcgugsowZi+fOk5UQZ8l8yJL6ePhXRHfOphVh2Zyp/jagxLa21QN1k1rbdiXd7JXu+hwbKVgSVHj
5IIQvQ+WPVffI7sgAwNAK8hH8m153KM5mBXBnrLTvYrYcKXVV3ErA8uzN0FW3vq58zIBJi64LV5e
l8c8bNalBdiSXYDONufY4a6vA9Tj/UDofU/VRkvGR+x81wWaiIlDTy4c93U6fYg987NW2qCKu3Jb
mTeFvdJKf63n2GzI34xE/qKrGUr9hraK+Yl2mhZi068m+3ziSM7hIAurBk6/w8ccyzBFuw0zSbN0
HsrQeBem/WOtmvedP9wHoBbjXvVBswdrI1NkDMUN39VphLi5U32zaxlUSn5D8ogfeVE/dFJx34fF
+yjN7jKn3uKqsxkHZvvBabz3kpL/0FvPwosxvVFMJFhskK9poD+ZnLkbqY3vM7WkUEXryg6dJUu9
Ewc8/VF0x2kZAOeev6pCXbUwG6wIBA4074EV+7jF4mlVVXDkQ7cBdHx5EZw44Dlm4ZygBufAPJnl
MT6OAVlmcyNv8x9jHr8ziUxlFb3nNvHYT9ZCHeS4TSOWHLRqvI0gz6LidTiXid7HMZRZjDd87V2X
1K+WM6ybqd3nGmaULNNV1Oq7BoqGj4VdPmZPQ6PCXigVGMpIo8aszAqvjMsf4cRBRNWcpxEsGDKP
2UcIcy+PbAs7kFiRWD9f4rS4ltJqIxwu867aeJAHqyUS1sntB0sCCUAqJOL2ffgtVClIqgGbnHUd
9tdS4f1E+BrYZfqpS82KWR+/tBrOzYN5XdnptvGGVROYmxSvBb9p9+K/WqzDeS5VU0AKQRvQqc1x
vpLWlz+PJp5kvgMpllLC4WGPFYD6rKkDCofhuhvvZat/tOkJO5FXrbxRkW+05AsVzGe7bOq7pvRg
UVbO82ghiFkZsG9aB5qqL6EjGxdry3kapjbYBK3kAWwJ+TsyzKPcgiceavCsJHTmM1sIXeLBEHta
eu1MEfTIZvpupeN2zNR9Xn68/H6ndp0DrUDIDQO0nzONyzCuFLSR2QO8W8DRsDbi6aOepi9xm9/A
9Oaw7M3t5UFPpbr0Bn+POqsEqJFTanU+hGuo7ZhrPSI8fw1SzxuKVe8geIGzo1UsxNJTZ+DbMWdL
LpKmCPUpRCNGObkLY4kKjr+QwIodfLRWDMooIo0l45kdKujJ16Xt81oK4iW+qnzJm3Rle9l7r6n+
5wD7j2/Df/o/8sf/+dX6v/+Lf/6WF2MV+kEz+8f/vgu/VXmd/2z+S/xr//prh//Sf+9+5Pev6Y/6
4l96ylP+M/8rBz/L6P98uvVr83rwD5usCZvxXfujGt//qNuk+fUIvIf4m/+/f/i3H79+5Wksfvzj
r295mzXi1/wwz/765x9dff/HX8iDvVlr4vf/+YfiHf/x191r8n//Tx2+Hv0rP17rhn9bcf5Oq0gT
FUk0NUj7//pb/0P8ieP8nessVHvhPUDhWDQSs7xqgn/8Zf1dJCrceImTVHggjv71tzpvxR/Jf6fG
QX6LYLpoyYqW91//++4Hc/h7Tv+WteljjjBD/Y+/DusEEtgpAIwgCmYnQ5qlYcrFt96xLd5NUAF0
XIfxcF84gQ7Pu98/L4Z907GsUdQBoxg0u8EETYZuQKXJ14rzJMvR1vHShU1wuM9+jzJb/LkccGcB
hUnbzdghgLMNEufxzVz+83u9/T6Hwer3T8+yoBgHGB13y2ZXq09eq2zq+EfSPprFcDNZ93LrL+QF
56ZhFiEsffTrwCybnck38lJqvtMEhvSfW/dg5759i8Mo8fstZkHPCbgGBRo/75WRa8PNT+Q7p0cS
Lmc5/8dsWb0d4Nzzz2qRjplg0pzmzc6ZyrUE0A5nVQZp15d//szzz6WLxkD3LLspWKUdpCjwDxHy
F7a/DR149pZFRL08zqzF+68PNcfydBNlisKpuBaugqtI5VxcZ9+zz/Em3AyuvgZAuGpvvW8tAq8m
Uhgud5d14PautV7SOznzJecFu7Tw0BKs6npXBlhPSfVnCwEO0rXd5Tc89yVn+z1wwgwgXlnvDL2p
YBv5D6WJFV09KJ/auF3YNOcGme36oG+TEdBwvZOdbuVDAfUm2fVV7vvxH77GbMfXfuD3XdfWuy6Q
N2MZgKP0930mA3/yN5e/1K82zO+j9fdamG19KbW1Icv5VEUjqZZbjb6/N6bIxmt7sLybrlTUn3EQ
6Q8cvdG+LnGK6xQ5XHPST9c1pdyWlp9vfGrtwf7sK2276ifsEZ0ila+jOvWHVRwW1uvYj84HB+HA
rYTv2bNc583KCWs3MaCuDArW7ZPWSGvf0IxtVcbJLqT+SXnb9utVJyXqFaCfEioLsAiQCQ23WLRJ
BmlKMRPMuLUFVffga05w7ffD8D1MDBu0p123kRsVqvUkgfK71bw6uqsHqcTbNTDrF/LJ6bFM9ezl
8rc8tyBm4U3uYjzCOrYVjdFVMPwYmh8aXnfm0rXq3O/P4htupVkQ1GyayvuKhc4u8+4DuVhRLV1d
foEzJ8xRryVV0krzWG8Iwr83sYFFi2hhnZ159jmBoKwNNZuGod6pRu7Gtr1q+ucot9yy/rey0H+t
47nwSauNVmypCb5xSl6tlDomwx/TBXTJ4V3u94+Lg//NAT8VrQfIMat3yN19d8LgR5BNd3kV/ogl
67Wr62dPqXe6UzxfngcRQU7syTnrpDYn2xk6DoKpRZlSUlaOsk+KJXb3uakQo755mWDK7KwN2PG2
4oNNmVxONdcqEb6Q0oXZPrOQ5FngGuoqmjBWJzSWXnmT+164lejpLkz1rOT3ezpmMUuVsqJNSp/p
mCZzk2cm/XnL9LhilZiHtjkew448Xpsg02+UrtJ2elhbVB3KJd+bcxM02+nxaFZD5OU1wsRQDKxm
Tx90M+XOn+UZc1FrEKygh6kn7VLDg9uVf6wC75scyAvN6XOzM0tjorrIdCsZ651v5puupfhhJwsR
5HQmjIby4dqiRzdNjdGzGaJghc8p5Wah/KMi4DJZS5j3089Pc/hwkLQeKsWIiSVDV7qxeVtFCx/m
9M6ASHL4w14qx20iftjM1Jsm/pwOw86PkFzQFjKvc59HDPxm6xWDpqejltY7uHq3mdFc5Z3/fpik
L22S3eqBtbBBzn2g2Q7HpmkygpLlWabYGgx+9RTkff5HSTxVhsN3UHyJ09qK611cm3cYdn4YqoZb
T5ktxI5zkzDb3Akem5E+8o0oT95aanvjVQH2iOn40Ffxhz8JsMiJHL5DkkdJGzgcFl7+taQ6NA2f
uTksfKBzLzA7pkOtKHrMvesdDs7YQ6vCy/FxJE8CcrZg43pugmc7uOhw86lbthkJjSl3q0wZF77+
6ch2RKEf7UgtrZTDQQ2BPCg3zLXbTtHCpznz3HMwMU3CBEIrn6YSqDC7yQAsmd8vz+kMGfW/p8KR
JA32ThWQKR696WOsRGUDen+X41zTBGD0pUEN3ml1knz1kjrex1Uq7+Fj9GsJYtFen6buA5JW8uto
d/5NE9WItXW+eT35po+Vip3u0NLpbibdV29rI5quQwc9/stPfmbB2LOoMIbARU2DcF9jxUwKtonk
7LUb0UhQm+bPQtvcGrat+kr1xqnZZeNHyXwNlGnTy46bNvbCwjn3ErOwEOOWPll23+wkL3Hj6t70
BfYv2tjRuPCZzi3NWWDIBiD3kcYreH1of8qaXLluzMx5DwbQ/3l5Js6tz1lcGFpVVryUIZqgAy1j
6KXzqjn9kkTEuW80iwyZYye6ggPerrduOkXwghDdpUCRRfH2z15gFhhqs6+UZIjQiFfrD2lhrCN5
iQJ+5uHnBmdVRAcnmChymVLplum96WWrSWFzjPqfTfAcrKu3Su8juMYSqqEzBBhjVw3d6qUO6ZnD
dy42bGd51ndZ2OzK6qvSD+7YfNaGFPntT731dPnzn1milvh2b873Gn+huisK6miDvDbbepNG+eOk
lx8u//zpMh3t1cOfn6Sw0+ombXZx3I8fvTRW9l4VOy+oeUb7AotLFzKYcus7+ZJf+LlJn+3qSO3C
zs49Mm0/+Gr6EGRND0lo3K/XZaksnZjnZma2s5U20DBUQKoiqxQhJobu6qtZOKhPIxE4/NmZac32
tuf49jSqDnmFWo1u1WRfnApp18szc+47zXZ2kYVJWjZ8pzB/6fSXrvb2Q/tlWiQ5n/v92b4ecliG
QJdIHANkoWQ926lV/eAl4VWp9H+WnJqz3B3IUa57mZiF5pPK8TxGltvKj/X0E7OihS1+JsDOiWtm
4ntNIQtRkmIqXCNsvwbWEkPtzOb7pX/9ZvNpUy+ZvXj+KH8ITGflj+PKkT9dnuAzS3TeWw6y3kx1
h9iEZNNVIRx5lRc77NehYa587fnPBpnt7yTqFLN3KGAbVrHTsmJnp9PXaqgQWuiy137S/jCH/6Vj
+uZTAWcdkKdR693Ye2s7CBE+T9aqtQSLOTfLs/1sNdkw1TLtFuASt3itXuWqt7BIz03ybBdTDg3G
vKHa0kgeKovpujQqTJz19eUZOFNaoNF4GGKlzulKTZa5G8dN9KnrknIdJZWFykqpftB9vBirCVOU
YIicRyWJ6us0Yno0OLgLO+R0qQmdw9kDFJ1ThMg67jSsx15hesVo6KQ7Hc49ri9L1NYzM2TM9voY
hIWEwG+z063cvlbbzlm3Xq8ufMUzkzTHTRu92SZSwPwPfXaTRubPOJM+lFb7/vIknXt4sUffrF4H
PyKzGSeq+75633NpX5fFaC48+5mNbsyOcOA/xuiYFEfsSEFF4hPnhpsHXN7UFjGqJWOhM/F8TpJX
+lZ1xsIuQaPE3sbkKr1J8EPcY8zWfC/9bgllMUOF/etSNAemTX2ijtEUlrvAKK9yEB2qBCpslG9G
nJSiwdg4YfLRQn05pdvTxZE7tdUnp1wIaL8o78eVTNWYRYJY75NJjadyJzdxCRVajSPNlasu2Di5
43duoOc6jqqpb9xpeuEEbqbiO1UaRXdjo3j2KbEN9Ddwbf/pAZpaoRevPra4gT2k5Zgiki431yxl
rpJpQroY+w1WA+g36lp5FYWh9HOMKilyQ4xMN9JUDS86TAO3Mzt5iyeH+eKrCIbbvTO9FKUa7OQx
9Zb8aM7kavStDxZpVhnhFCCCtqMxzBPk1fOYjddePuyzMX6c+uGuCPI/u9zNdbgKAzwxNIBqF4aN
uVFN6SdOQO8SS/mJ38SXy5vu3L6YxSVPbaaxbIJqNxhh75YF0Ug3sOlIE3WfSDLtQQVDictj/WoD
nlg2c9M7h3Wj26Gc7ST/a6SqLg6G18CqXV/WrwPu9iq2eyNTl9a9gNi6gWOt+oGChR+tpQThbQOa
g14vhIQz4UwXU/wm3mj0ZbMi7LOdb4MN97UmRnMVBkqvJovnzpnPO5fvaCMrCFosB3Zp2kibcEiU
/eiohYvkh/ZYDz0+Na1fbWqoAWs03i1UYORp3xWJtcFEIN5qfWbs4iRBZ0O31Y+qyv9zetPaLcyI
2LCnZmQWFgO9KrQ0KunLTZG5q+PO+u4NffVimtjreFkQ7XO8DFZhHwKm429WV8mgRdCZjXqtstXR
Y4kWlQbPRM85x3fSK9s3zKrfSTpGBXm5AVhGsWp040XFG7FNT72vOHvezHkoa11cTFWyk40EIZlC
D4fclUrf+xaRYz5ITi1pbgmh4rvEl+E+qSgeNmmjlu1lWW83SldXCxeXc0tjFkMD6CB11tkKzYYc
hR1ln0XZVV8Et2aqPGWEvMtTfG6YWcDyIJiYJsoOVP4sjdqllN5FUlM89HZjrXhTGYM0pfl/nJ1J
k6Q4tKx/kcwAMW4hIOach8rayGrIAgmEBAgx/PrnUYt7q+N2VtrrdVdnZBJCOjrH3T8v/2+fdlVn
SU/XwyIcbys0nc8jJdUNciP1SYKBeYraCI5yMkXzJ/O7DyqG317SP77NIFkUdBuxt51R2u2Ar3iL
uY4/2X2vnI7/c8bSq2KqbwzTxBF0a1US7SpIAnZjSRCKIjrqZj5xyt2I5sNj14V8O1OvPVQEaCrE
ZJK8YS3LPc2SFK10oBr+/nQ/OHyuDURmNXO7DCMFYQDDw/LkeOQXGwDRWabMFc0XDOX+2wddFtMf
D5YOTlsivJhiEiduQvWI+JMs8KGmtkBPoLP6m97094/6YH1ex6UFLvxCiSnpdqrbgkdBLlVQuLi3
xIm5mdV/e9no5Qz44w8aJOsbWoXellUCfXV/JpmzhiqdjXij1fh9cg375BX4YFFexwRRbw1gife9
ra91lfIEEAsTe8Xfn9ZHP/xq0zAcre3KVN6WdoI/NOUqjglm8P/xKV3tFVXsDoZIjDYinszFCqnS
XTUk/T7sWHJv5y56pvPQvv79T/noi7/aKtBw6qTlS4N5tafhZ2QauSzRQvkz+BN25yOBZ9qMY+Bu
/v55H8ijgOv65xpoFtclSaunrV+at9LTD+NiYRp5Qo9nH9pm23ftLZ2ANdFD0So/1whXXflYeFH5
Cy9DRj3EbTkMLi4KipaD1y5CNVpnI8yJZGq2QfcZsfaKT/M/W881UhJh0pUUTmC3foznkMKE0oVI
8PP7bDRI9rOUqCOkBAhEBhkAyNQpobi8th1kRB2xX5RvfhpOwxLuBe6moNjVG8OgrXVkjzIL5VRX
oPYYdgylzwb2iXoj0TLIGQFt1TBPnLpEdy+GzOxxqlZgM7RALL9X4yv65Nu4kjT/7594VX1NwyLX
ig04iR1KClZ7C0rcRCDEe4YTlmfBkMTnYPSnRycG6SWvcOX5EfT++llb+oP19zs6+I8tAcFQyF53
VbO1MLeDdzCoI6ATsYcsMfYT8bbLs5OsifvJ1v1BbXMtVWX+BI1VNLfbyswHTrwCZeEzqaK9b9r/
v/ze/32kV5uc8DmfkS9l0GOyW2TEPbuNRnwhKMSDBIPPYx7ig61KnRq2HTL+/Pt79cGh9Pt1++M5
dsTzw94441bSliGdgas9WZcgg3mZbKO5cm5Gp2wenI58FpbwwSboXW2CjQ2ctmawYNdl8A0hGdEX
uCE+a9ZdHta/VIi/x5B//DmEDFSbkJit5sGY6i7SPewSF3Riy7uHvz+yjxbD1dbXTKqda8J+z6P6
M8KGqzMPVAmLUJck50DO9Wd50h990tWehyRSFSqEimGRO1BM6u4+nKtd7ycr6LDVJzv5B4/sWuDa
koCHYWvRvEbI5LZdnWSz+OEF4oe+/396YtfSViUcTAcr3NVGXIO2dBmWwq8C8Rags/IQlIub/f1z
QAP8oFN3rWGNyGQkg5J5C3lk916acL2V8PopJCK5S1Gxzt9rb1HP47o0uxLF+yFxxXLgkMkjkL0p
syBBMk7mTmZ6TRasIUCMCEIM5rItZtYUbPpRr02hESrieUgSXHHbtk1ylIhfHupxO6gz5PQ713r5
OkNq03ibhINiYJo8gqLXa/Q9ToZd3w/nmMUvIf6ND0sqVF+HhYD/FLclgsqDOrNoxLhIceNTTjVC
s031jkAfiH9BXmK4SRtap/3Qot06F1rPGZ/Xg3b5NqraMw6GlIxfxAwJbHhhT7kJTE7evmSkTkXw
VincYZGfm/LhOUwQ5Kyjn3J0Tm0N0YhmBDjiJkVgS0Z8kc6MFP7ivIvwmagyV5QcosXdJI3dNRfJ
4KWj2Mg8MA/NCvKVMwCOhcje1HTq6K3rUzxNhVy9W0jwC+YfGvYdzKO7JJje/EH/mNWtxeEE7ODG
be6m5pfPfnKYH0VYz3Dhid3oAusDyqhHp40/9ACkQ+Fd+7u+7E9lNL63pEw7orOVJIeA7UKElgCv
ZQDCXJKnoY3QpuiQGndf8y/EssyVt40RT7Xyt8Nap8x7omxNS+TIKT1mi/vGob3TAkbQISy6rt1T
jkOWt+GmipAvCGgcQ90Rr/WmbN6nttss9b10ynuMmYruEm0D7vk4sk0fxlncy3yO7gCZP0xNvb/c
i8k4f6eIIVTOsGd03ou4P0FDlvblwRu+IIQhD5t667UC4GGeTsl3BBsyx2y6dn3o4ijTnGUV+p/D
u9tR9OWOxuMHPd2yBFKiEck+ixgL4xxn8xKCbRswD1kjXxuvvqPVu5y+SsGwJm8rDouOz8lGltvF
+MkOJ/XZhBhpBHvqziaFLTqdVtlkkcFeM973yLTp2Dv6TZlhwUkGym4NnfbhBVmGgFtSApDMAJJQ
7MkfH1pH3DNsvbib4yN06lT+jiTjToK8HHrmfuXzbZ+oUxcDVtprpOOMaBgRI4rAAf1sQCh/8l3h
P86+PflTdZfEv0w0pMHkbSugEpCgjEXdQJzuZ752oZVHY4XzDREIBQbWtMOFueTF4MVbPaKBGSYL
8qXYG6THaBgM+B9gIrXxe4/Cy8YryWJnfIJTGHm05absW5RlASyl5Oeq4wIFWL4a9NL0QxcFWdI5
O9UHPvoa6PjoQBxdZ0FZCQgRq7ZVApIG9e+qMUF8dJuV1ZOJ4DGkQXtqfYyllHpHHykl8PpF8a2j
71V9Z+IWJfRyq6MVFAgE0hh9nBEXNEPMxRoG4/heLVisJkqnss2b4c3A/deqtajpuGsMz9cJtgQ9
Q1v22tP+dl7XN3c6uRynBvRgy13Y3RiwWOcaLFnzpU2ab4y0R0NAQKDJIfLEQfQyJTYu2jXIO+Xm
vRcBiDdkkpYH+Jq/uxpVHEzkrL+Jgu9NInISQCluv1eLLBShBa9dYCskXlb5FMHN7o3wMBCMAeoK
ma947NbPgyj4sbage0owFxy0MRqZQtaXGvqsWZk5Gi9P8D3kP2fvrfJM6odqE8ImB7d4kCHMslhr
EOeCmd0HJCqzeekKBg5F1KnCJm/W2syJxastz/0KYfmMvzdOLehxvoWLNEwuaDVgPy48BKfbBepL
7HLwn+NtIN8ar81ct38fV4mgb36YYrQ2mXQzE7ODWb503bhtqq0x6ljOt85qn/ru3PbIktVnMrGv
1sEIGDBxBUZgGyWZVu0ZuFNkqtHM97HLLSJjuGu0yANrZJnV4bKpvL6guDdxM9ySxclXfZPEuLL4
b7NsUoXkK+a/63JBxKIuiPo5N3eDnjdu1L6U9Re/dLMQOX7gvuD6vWxYA34L1sPC9TE046FyaGGR
kji1EuHTTb5U7/El9jj+pkT7okGLnKM+1eV0Wjp8JV1kDrpqQaQY87oB1Hb0UgqeJ7aGbYetoqXN
Lev6b25bAyWM1T2aCYfEfCYgNyJ/+RhO9R4hnPCoRmvWeF5WgU8dzeGu1AIh5uzrIp7kgFQyhIpU
5Vrobs6qADevyLz7jb+H6D+DsWILCWAW9qg+eZKvA4Cn9NWZyn1FFaAx6s46mI6WQx43R9gN8pjB
beCe5IgvByELWUe9bdN988ZvshFFtYBAUQ+ZirFypSi0w7HBnUuJj675j7rC9cx58jQImoA7C1iU
wArqX3ky8hEbWzsdXaQgwbUQCLTaemHYMYJMKwZ3WLEbBJJ6N7qukMBvHTxCxwYBrr6VfHcm6zx6
A1Kvgf/QDzUiVYqmx18AyaRYkdQ/D0e0asfTTIaAbgLNpgdZleI8Vou7rxHNhZM94f2hxv1JbabB
qw7cDaVMl6hsbOYvvDyufdAPOMMtwDq96+bzGEebBGynHWax0QxydO//Elwk+8Z4CBVL0OECRVfw
Kc46WLURVR68gD4dn/pqHW41m+H3CZpIPVVz+23kZCc6ByByue9L0hx7uvRrNqxtd7coiRArtAq3
FjVSXkIZnyMZCZBog+Ndz89LUl2OT2VzXfb7rqHfEb0njvCII5vSw86kOGw5K5TOg/iFEI0bv2dZ
5ILMGg1HNbjQv/OhsESpZ1E6JxvIvMeMGdLB8IShygSCCf9SsgaX5KGezNnx18LwSd4ACHzrLZ3O
58B3bsQqHueLJAYuk5NXj0XtjeKoIttnQefFqbt6Bk4uCLoFdd6gL8xVAwc48Ij3dRLL1Fehn8Is
+BwscbipBUiVNRKWm4TXMNhgg2sS+zxV1SvvE2ffui2Bf3/cyDhkKQa5eLs4YtW0fXU9d88b8zjG
/glRP3uqAE+DyPULWHL5vKoIp2cIMInAwK+b5xCWJTA1y6lKXdGPYLagcyG0eJiAFkTe1k65/h0S
CW66OtlxSkApdl4t8MHZUiEQFvKNzI0RC7sur62LyQiv4i8mssm+qpzHKO72cGJJOHzcvItRtyBj
gNai4JU5xkNwbFekGjV9e+wGYMLdbvnKzTxvYOI7VAYU9Eqww9DWzo6UXooeyzNbkzJrguAnbD4M
5n6TYJ/Sxk1bqyBGsw7yvgEBEEW0Kv+H4suaxRz5f1VrI44mG3DauaAI+IfPPb5gfhKNuoKwde7g
E6NVlQfjyGWB+bXXPoxDE8mMxD7uJ4MLsRhRVBdOOHlAsFbD8pTQsn1t1qTXR5fZJdyOyywZ/m9f
vEdUgZ7eJArprQlx7514oUcE0I2X9Na+71B3rxMiwlBefY8YrSFnV6LLQuSXd3htbUg3tCFxIWrp
nGLd4FqcCBGdwS8z59hdUZgOsfdgDLQu1guSzMUPyPC+1LSIWDzp3dSv0zfXu3R+rVjMksp+CkEw
6kgR1vX6DGFD2GRkmpI+E+uabId+0GAqO4PDiwQxyAfEKYXZRLk51h4LMf3ibh1hmy37/gj/W6Pz
riY9+r14avaHX0+i2sYEoYj+QmPQduPVzQ016ynoGkTNzwFCiztZIWaJuCV6/IGdBZYhug34tyEo
4PUk81rO1VmMDd/F1Tg+TGTAc4ymUIcHv40kKpoEKuLUc8O6w3bZxG6a+KhRdQJbP03IgOO97pja
+zLR6jBSrzZ7O8P0kNGl6hi26gpICF7Oa7uNxNCavGLOe9Q46lFj+wk2yYKcjEJ7uMNB3EGaMl3L
4MJIxeWV7xbL5mrTiiC6xRUWNlCOCgaFhqTdSU7VnE2IpOxTRAevuLFh4O4C0wK5dhpVHXkpW+3d
IBm0u7fGd7+ZsYOKaCFQEw+uIx8Q+bZ2BymTpk6RuYZH3lS+uQuZa3Y+1vM2wR3tGJQRyLjAozgH
G/krZJLumBwrjGh3NOjBq9csvlXaDnkpl/lB44uYU+378z1kmyPJQsnUrVIIwwzGyt0aBBfkOhmH
XYwUEFz6FnrjD1F3hkUTgMl5to+8d6ts8lfnfipxcckcnOSFVLzfLuXSHzDA5EcZgnGWOl1Dijju
w/dJuMifaWl0A/e9/D4TKXOFURr+Ji9sM+9STlLr94it11W8RUQEXJStZ4YiwkhkK1kZYNfnyw0L
/P64VtQUYdwjLgPJ+9CnBT5405hJHxPU/lEACmyaRLU+TcJPw6bN+1rsYxGXIm1bN87XrrYHVXXt
41hbdirbqSyEDJvjwMvpqawGVvSXMjUAvxtv+uS0v1DfNJtRDt+XZtQpm8zdjMhYlPVQfQVkHI9L
SA99y7FRmPsSVxCQHmYvayhbNu4SYaij+S930ec6WKuvIpi+rRHD3RTZb5uqZw+eN3a4xnZvUH2V
2VitZTGF5tmpK5XFdTPcdFjBhbEJw1dkbKpX38kd/Dvs0P2rQOJe5rbtC4G9fTewEWA1EqI+cdy9
GkK6Hftx2nkVskfizqsLCdMao8F8ZGxkWRc75VlFgPSJbqUwsfL3jmFXEmH16vUhDNqTUOeAJxaC
Uj4VHQOWrUbi8yk27KIY02tuEy/ZDJNaEHC1zBtbjmTj9qjEjV4epyTofyaRjJ9JjHbwvPjxDV7C
BfnaQwyqpygz00bj46xjvk9aXA3VakCyLqO4UAMN88gR7IFBfnX0h6pLxYSnQpu2QSkavqqxdyDT
blkmGt29sdIjiHXx1oLqgRdIDQq2La6CNXROmVpifxOj0h59XDy9gMQpcE0rMlJhFYw0aZ9sVbGz
EcCCwN/SoohnVZrIwB64lXU6MZikjEzYafYafvD0MD1wRSBcKeMSvREZ4DpXBmjLTOv7osMkhafn
1TS0wWhcDI8KU8299OS6XVUzbQI6EGz28K6GAZdnYsIuQwydha3XIp857p+kLvG1iApBQsDLmlry
XBs+Y8DPx69+Zc2XZnYiWJS6W3HZP0Y16QzjW7sJq8hmstFfVtJEoObBqN5VXXlmax9um7pNIK7B
Q8Y1jN7QSYuz0zvAhrU0yEtckW6dPqlOpp7piZZjucGIP04RyAFdUADMgFPpEhGEriQbMQ88m8Lp
tfF8RAm1ds4ShPMfYwjcgTGf1k3Q4abflvJXI52nkY73sxuYDBO7Oz6OPxzLaY66/h7u4xCamGrN
KhcYB6gt+HPlJGimQt+choI+N3HUPvowHeWDG1nwuJt70+MUlR6V28BGZDskwxMgDTyjEj0V/CHQ
bC1xly9aHnozxvupclhOZsSgcmDCfZ/h1cUYOK2r/rvTjevtiiTRhDFMF6WnXlzwK/NhWF0M8x13
N9nynYdjm1FV9beLcZ0HK1SbgfiDZenGew5pTC7h0sudPiqhCaxE7qjgxYQXtJI/I4nMuHDqzp2/
i1ytUe9PL70s0V+akbBuQw93D7se3UrczDyJcYqF486OCQ5fRpKbpuzLDPvb3g81OfIESBvtwRPK
1HuJfKUsllaeAiN6DHi6DnFfjVf4yo23bSviY08uB3fszhu1cjAiSnOLOmyP1+Y0C+wllGC/6734
Jx9If4df/k5F5ty6g6x3tlMoukTYxHk0tPIWTR+vznU9ryWCV+Z7C8dNhpuXvqfBOv3EZcLDAlFD
5GVuOdpvJVTFSzpVfNgjmHzMu0WzNZ9DhBWnMpL3DuKHM9ou5H3ovCjjtPEfVi7ZZp1LksKlpXPc
Q4EPt+20T3qVbCjoosDs+W7qVTCss86t7mZIDo8l3ovHzlmXZ1wRW4jI7Qh5UGuo+zMEa6tASQAa
TsPru0q91wHtdtLi2og08nU7LyCySun62bJ4CHwG/NdFglmZJSiejrJt4gplvJO8zDgbngiKuGd/
aPtCuJOfwaqeIEWqme4Xb24KT1SIMMIQYPhlanBwhpZV82aZVR2kk5jkceoH3K6S1sPPd6QQb35p
EbIwaA8fQgecJhV1AJOuyNferyU6d8pFH4i5D5WW8tkMXfRghkgV7uyF+34g2Fxb4h0RtgomSTJi
N5r44mDgiD7wC6qvxM/jPmaw9Lvz8tWCI6HSFTGwmNUvIdo3rmUwSc24ArS1wACRD7jPpWvr92d/
sRO0PXYMsHsgUc9dGc0Qm+2cEegS3rslvro8aZdkizwJs3NN26WVi2d+uY2NW29dyoOOZi+PWoFV
iIhkcdTEjZ5XXzloRzgcfUOHme4LdZT/M1yDcMwqCScXqhu0v0hd1jnrEudE0Nd/lj4cbxaZWt+E
N4RtMU5Sqq0jAVWCp3/GqeWDHPHict6BURBr1NB4jSsw6yA/DbOohUsph1EMXtRVJ3N3j0gC3p8V
CElHW61TBFNaU04pr9BKhLwUigxtidiCaQun8RSvkTwviFHbGUJhaxU8QhCcjcAndfCwM9JG7MZ2
UXNwO8t/hgLXjjQulThK65c/uAUgPBS1eqtb2A8RhgnTekoIs2dQDe0Bx46La7EinKeU1h2ghug2
Wg9mBTQLltDNawxw23SIiMJbPnAa3cLLW74sayuAcObmh6ka97lc/eDnbGkE0LCqblhZqqKsuukO
D7d7bISHY69JwEsfaymQVL8sCLLlyLADdYIBJxjRTRU3cDQ3YXhjZoTChMRvXpC4FebGhu3JIy59
laZlX4DBoe82ksBXiJo2OqNrvCLUbuDhKSQqAfIWkYk/PLeLEP4d1XftCjhpgMwCBI6yUwDA4vcp
cRD05STjaWXInw2Cqc/B28De3iVzgjCyofnR8rF5CxIA7XJTTutYlBM6G+gXk7K/A5fIkRn4RAR0
BSzh7dQJFKJ2Lr/zSPJNR1oO0Gzkneakm3LHInTLSPuLo2uBAwTRN6mdLsY4GaDLhn35IV6wydhg
3ZOuRWpjIDvEJs89Wn/iVbEFS4i9TvD4KOj/d1bh/6jCaMzbaN5IXMmR5edZILsbIK7QKxa6tBci
3YK4/AgfYONT2I137VgfiQ412LfTkK51X0wL50AHTDhqFC4nG6lwYBsW26NYHXT56+65Hdk2HskO
6aLo4tnoPuq6B8xyXei2Gj8f/RXH3pygWYoyrOLdVzOJ+v7iOVbefMJVIjfKWhR3+qdvlzfPdx/V
gl/K61BXK38TxPWJTf7JIXbbN0jfiJbw4Ajci2v+HrliF4N5t+CUZRAI2BU3q6nUyA9o5Xi0UiA7
Md55kWhOS1ID1stqlLSeDNEGx1u4sA6Tj9b654Z87ezRKvIika2Ihg3ytevy4tLk24Tpr5FgeTn4
Jz6i7Ti7YXI0jjzQLtliVrAd4ccM7bLFDhVvPVA+0D0saMNxG5U4lektaQaSzS2KdgxwQrzU63ZZ
KkglhTwPI0BsBKnEW7RW7ReE9q3dJ6qbjwacl+nqHzNhrUpFlF7G7ez3ZBfhgMe443eRjv7VJ4PH
y+z3X+bO7tXwfnBLVg4jYqB6OygPjw1N+hER36AEgbFXYcCwoPsIwdkOat1DrF+rtfsM0fPBQP06
1JOBh8uSqJdbgEOcfbAaP3fEvP7Hp3c1ro/HEV2/yW+2YiBjpgmFwnKYsQEmK/1kbPvBmPt3SvMf
XxCEPWTCjmn2FBDV3IQx2QTLIIsqovOtpk353wRSv+0lf3wOLaWyM4EiqvWcZtuh+/Hg0EY9+KBW
5L4Ny9xXXv/49yXxgUDlt3Lmjw9DvM4Ud8Ey7hV2Tlh6L6kIy4j4hWQj4RRPFwQCfDJe/2CBX8e4
lNJzVOKJYV8BO4UZQGnH+2hcnZfY583z3/+cDxbZdZILVOVBB8SI3TdNpZ9s4AXZYsN+9/ef/lts
8C/vj3N5in88rW5JpPBVPO67ZERd1IDIY0fytgBxXbiLj9ZY16BYrGucSbPv4gbMqlwpJ9z4kJzv
A9dv7m3Iu9zS2WA27YRpxd0qb5H7vFsEBJd//0U/WKrO1dtQOQ2wr67F7zl5LpAiXnQG4tF81f5F
MerVn73TH32lV3uWWNteA9RO96Q1oCxf6phHH4YCHKLDpxHsH2h/nKtNa5ySKl76Su0RbwagFQIE
L9P99uDJXpxk3dZfEtz+VhTjOnnFhIbdNhbGQFK2a96hinuCpxX32VIE63CcIVvLVxZMTeZL3u1E
2Dr/0WR+nVwjtILWOsS7FEKEdYCn8Gx4j51iwZDj79/rR8/b++f6wy1NDePcjHs0HwyuBe36yujK
mzTol89iYD9aO1e6IZRoyF4W+CtsUu4iFM5QfVDMguxQxJ79LMTtoy/1SjM0ebUHxs6Afccl3oIR
MsYgRvf1fbWgNGsUvcwbkiWTFcYkn2xA/y66QTDkP58e3PK0K9tx3At3Jk9R76PpV1HRIwZMYsIs
XO9r4FofA9Z6cm9iMi7/TVON7I5/fnIiJaYlZTXuIfxRuLP6oj/GSIIOkJlW4/2H1NJ/Qt8VzfZa
4AaX/325/D6a/u9+hWD1q89F9UdLTEz3E+SkS0Lr4ygXEmJAWQIk1g/g/4Y974/Min6D6B0AkTB4
2DZtq1DCduYzy+Dv4+TffpGrjaKp9RQMKCD3MWzox3AQ0ZjSyHVFGvKoyaqllZu6YWPWeih4Uzqh
msZkhTufhQt9ILR3k6tdxAwGgioQbvZoyHmvMRs8s2naALdZl/SYccP8e0x63/8Zl1BtZuCGzi+h
Hd0mF4lyN0xMdue4kOhi5jWgsvhkTf77G/1/sDvlGlWhjgd359WLKeLI6QrcJdGLGc1nQPp/P+KR
cf/PRQDYAEIG4VPbA8AnXtkw1ZsV/bWMK+tsfMZ7DFSSfvv3JffRO3Z18jhAjmsOhu5e1MQ/aiBR
Mhe3wEPAy0uGX7TuQR+pi7ZD8kPllp8x339zVP5tgV3tjGIccAe0IX48hii5HgZzlkMiHz1e0ayM
usBmKoT6WGob7SgfoSDRa/w1QJPlNGho/phwIYcqnfbgLFX40KB5mzu4ur+VU+silGRuDtJAc7ai
3xblXA3Ny8yr+WVhifeiZ6R3AysaqNuWqPVuXiOVY+jDtnB31OfFlFBkrT1jMJaHE0RxmBGHmFAf
6DQGZ9GwpPj74//Ag/w7KffPCmWazABgtQj2NZoEUerHq/kBvpt0MrBg4mfJxLJJYhU/z+EAvKEI
hviuDVRykAyl4CeLmv77PcONr/cdPHpgh0d/HyeSTeCK413HS13H6C/LtfyJQprXkMwwIzfLVIod
TfScS4lBNuyBTg8EpOVJNlejflecxy+rxKU3HbtZxKmAvAGjHgzPzlCqeG8TieObmvHmMTLYthAx
3GwrTtswo3qW32IwvoeNImN1285j/R0aR3k/Wky40dv5lGTx7+eZm1ydmopgCuhbCxaNBW2VlZ3Z
S8fzEOdLVvAjfVyuvgbhJHLtSmc78dF792nNMZBdzaNnIqQ9GBrE26S1XgZ/BABcIMzAiagd5210
jdn8fYH8++nuXrNKmfTQ+EXJs3eUey9w+4XMqNDU35gByJ6/f8YHZTLYr//ccVoRUS5gpN3HijR2
O0D10ma9x+eDFiP4tOhgk3viBPSllpd+VYD37hlzHucZNWv8fUKXcQcYJ5wtMVR/Iuu1B80icYYl
933HvFpSYrICwffy9Pff2PtoG746nzDgB9oOqe57gp7eDm7bqEsZIfIhWsbpaCCx5Wnre+QVnSN/
ByspfQh0V+/XMnbvMbBRBxoZoKsEjffN1AUCgjQ5s7SmgkNO7Kg3b/Hqe7aKKNzQcFxyt0PKHUH7
oEaGO1QG+ylCp/fvf84HX/J1YBMjl/0I8yT8enT+EdGl/c57AknFAkgmxPPzZ6fqR4/t6miZg9Z0
U4zZAqUrucNE2X3rkoF9gY2nI5+spo8+46pSRD0EUbHqoWasx3kL2bPN4ZVMir6UnwWMuiAcYGn+
y/kRX51b8QyawxiF1S4puxpUKeqPryWiZfJo6tlzEMv6BuJ2TFCRkz4+dFUcypSXvP+hhFoBFR7I
LokwlrvEOlM3lWyg27prL4xIXXlY4hhonpqpIt5mrJeoL1wM2YCeBJq9iLFpt5DEEuAhIbsYjkio
NCRFG3D8BYjuEmZ+S4HvQiyCuAuG1nnXUe/uLRNALkB7hCF1NfjQTOvVzl/VrLxHT7X1C3LLwxiB
I3OCgcawTnu/HeccBxCMzkg0f2DSd+7RvUbvlHRxJiAR+8Vjo3LjzhNK06gktyNKIGxNA+su7Gza
fZ09I2sMqJwL6Fi4GAMEjvPUabP4abuOCMl1Y/usdc/OJBL0aYiD9bSMvL/VtWPRlYn9/0femexI
jqzZ+VWEu2eBg3EC1Fr4PESExzxtiMjIKNI4GWmc7XX0KHoxfV631dBt9RXQOwFaFioi09OdbsP5
v3MOIJ40niXWcHrjuQmDlgGnzm55EQMNwaBtBATZ7pE6Xn5UYXl6b4PGu+qa1fzn4qNNreaibcJV
GSzjIS8JtmVYSAGjIzvvxywjq6md9cNtADh1mR3lvXWhSA9pCzvBYCjWgKOcLr+tKnfONV6k91in
zVu41OrB6z1vHwdNF64HPfs3vlgsmiM659MdXSb8whP7pEqjO1G0nkZ+9Cj19kJIYoyTfxIkDsJX
RieRqvSnYPsHGObMcZ8tff/S+97yai/ilWlherQKX4OXhUXx3bhkw0kvXh7dfvJuwkoh5rdpOB2d
qMu2M7f3T4XfQa0y3STP0xL46dqttXiKyyq6j1tZtqjAveYNxuN40t0EqZjGXslP2QuH1rnobstl
UUcWVu+S+B4z/WLhrJT5Tu4TBOxQwcfmU5lVbzXlziSpOCXuEm4TQdTVIZpsxrJB0mOHyPK3PvZi
hHAXb+xKcC+9EhNx98rZuv/Kli7JT5VsvAiicYC2D63eLzEheGG9Wxob9TfnMLaZ+jjKDnkq/BvP
0+SVDIOdvAQT8MkucWRy63ol3LqXczIJ/CXr1tbSd8PGFTPAW1IvXgYe7jIPUGWlT73jBPPKG6P+
Fl0pIlzSrewVR/wl2vA8Ra9RFxleNOc9n+rWpTmksmsoFc3n5Cy7RH6EReAfTTslmuFqee1IZ4K1
0jRO0WLdJ08j6OHVRp2eW0Djc9b6xdHNa6/fTKLvxZpulmg4DFkyVSuS5cq7MOAQlCdD8+WPBjST
U5a1k7XU10/EW367zGRfyQxpCNMNri65WW+yXrm/oUls8qdnr6C+qK28F3wO3VeFPS/dOFbaPGDF
yL99x0vOPHb04AXXs3XRi/B2XEhY06YpYbwYkHKxiL7JZxFfjZSAlWllzF4zTDv4QF/Weiy66FKh
Kjz3jjSvQsIDUjnTvc8xpid2kO7VNXWfASiQPrGqZ6YHUFR5na1KDT/BdNj1NyOM+8Gi1NvdDte6
R7DgOvtV0Y66Wxy/3fVV6kybsnBsTjbaNW/ulA0/Q2zcZuOP1OeuukFPf1p5lB0Z2hrGIVK9o0R0
3bpekO8rI8ZfKmyXN5+vyJu0E+tC5cxwa2UifiNUf/6JQCh3ehzsYM3o0LkLoyiEh18MB66hSX+G
1O3JEAfQ/OxmFWGZ7QuxDeckfqnDsjtoaVf38dCXZ6tU0ZsZZXWZVOA/UfObt5R1DvFTNNJkuYqV
23/WAgj6OvpEmKpt+EwJYB/NeXh90lNL81NJyfvtx/Ks7MIpj0AJJDG7bjpSxG4v8zmukDhArk23
Wghphp1fTEHXWNS8+FW3YJ1PWUYLXb7kswzx5Sy9fE0iAxnbJEl9mKzFnO3Jy9q168bGXzftFTgr
M/p76F8cOmsVNmU37zIR4TGZ2sr2VuAfnaaxSVBsNLaVeuuSdEwP5eAt5LOXbfCi49k9mCxUP5Ef
91uf9wpIpZ+gW8JFdfdBURVvLiem7zgJwYGimrWgKbPpo1Nx/J0ZZ8FD4iTzS0ba/G23dOq3gTh/
dOVQ38Yl3B1I5KDRQaNc3yVNJW/cKWD2DM84hRsnmqppo/14hI6e0QMSj5YxQsXMQHN0PfOp9nyU
FEUXVXDrBqPZSZUlJ6J36l/hAKDp2LWNxNKnC+7onh15k4DU7WuXV7mqHI1HIhn0Nqqt/olSI1Xz
8jv4mSCezTo2yrsvBKwue4S41HCDAA8dOSUFlxGJm2BpSPP0qwcM+PYX4d7iwOlZbYwpItwR2txF
UUvaSFo59zVXxXVn2dWxqJYaBi2TN4GT20ej4D6Cuih3EY7X8yws95LXY3GnR7CRrG9QaNiXqzWA
jvVetniKnWmJJCfHcNw7LiE0azzNQq2qfCpuwL5oFmsiFzhxUNWG+US9lUHHwyjcaD1ZQlNd5Aen
MnbZVYKqeYmDuV92HU4XDtoh9v4BXUhdkkzwiAc6SZNVa4/BS8PoOdlgdWJFDDQEMmWVC6EcUWE+
XXllA/xsxr5igEhaoFUY6TlO8ksjkZpKOuKY5zfwCo3TeO911NR3KrEwT3FaWSB9Ql+sFdAK+Jht
ZY8Vx+ULH5b88voUH0xQ9rStj7aMVpFbx0fOzdF75ces4aqMurtIjYTKDAkVMesy0cGj7ON0axvH
PHRAHkfhNZIDEjVrej3aInlJI9q7JmITMCn7kcR9l9cvNPDVW2exNF+3pnsc20ne5/RenZagBI93
0m65DEyAXvVSxfiIOus8V/ayHZsk/Opilv8VVS7OvuUbuLNRsjAw8P65ZSRBIkmJ1YngH7A46W5u
CRlnB2jXlmnsdcOwFYdQ2F8vgNNuoFaO6okyfhuKSTxpFXVPsVsnlI7a7nvd+MXO7txmH8xdsY0K
jA7R4H9OiwuYloHlbAiZE4Bt2LUeA7Fkd+ki2nU3pM4hDezCW3WxyxGlLcWgNjlc/Iq/P74Y37Hu
deC26R4Cx59XUswVx9aATwZyqHcvPDtVtcmVN5gbarHGFxnk/fC8jICC10JSQ2m8rvIPRYPaJwXi
wbPV+Jm7yuw+FSt2V6Fgymwu8D7g+7ShisEJmf0O81G6NY6+MZ4rIt+mXn+pUFjNUziHkmpoXX1X
gOVQLiqRas1uSn5QVWfzNQLKYRkfl9F6GlK7x0CRQoK8WI2Zo8NIsZxHXx6zAJCOYdv5/bCNnEQ8
qSzTmyobB6jIeLJviyiud2OEm2IFjU3JgDEdJ6N5wdceV0v2NnJc3iXuaOHYsRibY55dLyCi2y5q
520fut7BLtPKW8nA8/8cwhSXFa/qICsUXVhl/5jP/bwesXp/5RKDXFbX1aNa5PSiWYH3Yde5t57X
htF2sEXxXnqyvgCdt6+JbswbzT3ZcU6d4uSHWh5LVQAz5rVzdVI6CJjsLScxt+NX23rlQ5qHry12
sjeWyOoIZ2ahp7MpKV/VnwNFbHd1Oy07tu3kue1T+2T3Up2nLigOtsERR8GjwevURfEhGUb3KLSb
vmASiV8cNjrWi8XjDdXlLpsHxiiLD8WV+tTDp7xB22Vo4TnoJ+fpEdhIHlIhc0ipSplHP2KpxT+X
GQ8DyBz+LAMrQj6n6mcacgxQ8zL4ausNDpxd4E/nwS6LbdG6APZhpXE+qoQ2xnUW6R7Vqkm4bGjp
b1UfNw+L7qPoCmi2J23X2cGybcDPhA1xw21IypOxXPe0iGy4a1ujDthOccdxo6i9lY6IQTBjOT+P
cZRfANmTc8XgKSWt1Ike1TzxJfDHZkPuunkxmV+8W9lsP5eNE+/B8vt67aPFPfaSULHEHrwbZen2
NFjOCJEe9Oup6cQpsmDZWK0T3IFsDcd40v0DGCddRqXJf6edZo/LJmvdS0ijEUqImg7yIuZ5gYsE
369uHeFbezC4eVuOCfslq0N/01R9jFFoiZs7fy7LnUyEIb560IQF94TFZH3UXDRIrr1C9QvONGlN
uFVVY912lpM9Br0nznTcmZsSavrsl5l7AS4qNzFrqNLReIxIf36Svqxh6TPY9xVhmdN9akZ7n9cD
7hbBTedYhVnzk03Cwam75L+tqine2LGblCDWmExsR3gHd+IKMrlpdIrydH7tabY7TLGbnfNqyh9n
PKkxFHeRk5CAY6ZY2zB4IVCZFWJbwLwMa1t/TNKKDhbqPWdlXBor0wVzAxxVNzaU3Gg5IPdu/OnN
VnCbhqbZ9OPcUeg6XxXPqVX2KuhsGk3HRD7P2mt3g6+9Vx1Y5Z7r/7JlNmAO0Dvt10LoPmfZrCFU
kQcUrr+v9Mgf34YXNtfxBgtD/KtNLe8QYxazTjgfZg2tlGe/szAb8UwVIj2F5Vzc5DQnHaN5kN9x
KK1fcZovWzBjtRYotuOJ81VN+Qhozu3UFC42HR0fQq9xmSdz9YjcTL20HOzYWTAS4vVrSA+x8AJ5
Hd2x7F/yIHhaPlnpnd+z1Xi/85w7thkLsYbUSUNqoFSyE4ThPWO2qC+JyhhwJRoSfk3QorOueyvc
oioUR/5Wfevq0D7xMERYGiO9SiMmV5ELkcIz1R9nIj+hYnEwRmnU4uAGyiNUrYznl9axivsW1mcj
i6C9xbhAZisI9I5sL+c0cLM8h2nAd7ET8Wfozn2zKYNKUq7bZrhkhxylZdV1Tl1uFBt9ygXawYFI
DeOdntwsZQ7ZqJuxMPAQVVrxHdLOuBrrmfpGTtuPWWH6XRNU6X3S1eZccm681UM03bQ217tJxPJd
mnJZq8IjaMVz87VPk8VeZ5mzLi2fCsmMISBmjwWWvDF7F4l670H0QdZNC49mHSDvahq5a+ZEaYHH
1nY7zCthXMKrWlO+t4vAOo5tips5mLiDEk94SvO82eSOnB+rGK9eNmM7SxPoR6+eokNQyPl2CScM
/hQjyX3djvF56LIMsDII+cVZZ2ci17nxBnQSLyrx761BLi6KE0YoLnnlXQ148JD2iXNqLQ9+pJjl
Fdp3L76f698+THp1K0b6wuMl6AmM9HTwWgxV/yEcx/016bzbTTKuz6zemMCFMzX9Khvh1neUvhi5
1iyp39XS2Uzo/DY/F8vs71st22Mh2DVnr3M/yuCaYZ0S1YClvLT44Ci+X37GpRvvnEHWR8hJvkFl
7MfBih606NEuOLN29RzXBxKKzUbm1fjI7QNrjl+k87YgSGLHnXLCOG/CE2Nba5tUS3wSYTV9NMZK
Hzjt9DuTx9amn0pxa3qdvSN2imytnZj+7sQv2GMzph5+QppjV8sfXfTushaeL+5EXJUDA24tzkRS
qTfhjfXB68GvU6dycRkCTa1U7ruAuaa5d6agXrZSa/eudiY2zdC1bsYsbPdBYA/HnlPXhEwT9xfS
oMyFvApnQxnX/CIJyonXS1TFNyDDw4rFV2yLUEWQE40VkgOkiouyTDpsJdF9DJSoSQRFnZFAAYwV
cQiz3Y9MTnESrKfQ1JgYPfXGGmhfJhS0YzfU0b3PCeIjd3S/1ri8H6J4dLYiT8In2mutaeO0Echp
bwcvsaJ0Ez0gKM6qLSYmwBKqpVd+jcqoPQwkjb0tjPEf2GH8xy7/y6FTpssbSrgzbAzXuTWe0Zw+
TZU6u6GAJJy8yjsU1lyfKW+vHuQgPVx0WPdyrHXncq6dtc8ieeVXWURM6Tzi7Ckf4YPl77SuxLlt
pfkuMNrjo5+N/wSCmOBmH5dtUk/OKmsX881p8opoxtMW/FNsBXLrRto0t4aBigCXOiKQeYZPYwbM
DkPvrif8Dtu6xcls684tCHD3zF1BjMWrxTqYrZdB5XvpzePO0nq4ENc035NqbbY6n9W0itqGc1eB
HhxkY7S1bGBlXsog90VIOWxcVOWdtoKURT4qHmfKsPJVGoj8tY9mUMWsh5TEsECNbBIsnMki+Syr
arqDAOrQpkYcvbXg/sxwESmoTs02m4sqOuQKcY6AibJ4jlNr+HZJbblJTNpkG3viib2FlEw4dVZT
uO4bD6lwKsRwaRNO3euKfYPvbyh3vQNAOc0Ua1+Bruoc5vEQnS2P/u1No4SDO0GwmI06Ku+9AZa+
953gJStSPLoMwYeVxuFEclM/7byktg6V3U+HbrKwFQ7oeTc5sqe1nlQ8v06FDZ1cKrgjR4f+HRpv
8sSRyHksXdJFCKHnDMSo1tmmMk0pIis6XKpNIItPhMaM51XnkM4TZet722Wf3mC/KB2kn6ldN3Au
e8S/0TrTNhaH27oMwl/zFVTGu5ce3UF7D8HULPGltyx744wEUD17Y2DFu8yRNiZBz/X6G9hXg8bn
eG6QPo1klHxJaeY9N2gu3e5MKfntMNtRj7jXlW+OFYh5hf9BpS9EPAfNZiwsHzW3SMZbrO0ohMK6
Fqnw1UyQzteZdDlAx6TmzswBzs1YXm/pvk8+iouvhSrhbE1OROBv7dROxpvATpbqkGo2T64wsRsm
6VEkGHoswhSAx2zfQhuawCG2RdFGOckNTnrb+vjBHh1PqpekRdfYhDqLQakXHGTrTOVojPGQtb+r
vBvsTZ3pRfMGISuc2hmYduUt1jJscb14/LieMmC/LFisdZFVDKW82Exy5TLDfkH3k9O6DTmR7wN7
rqcTMxK8POk0VdanqiiJ1y7xCmzF42+yCkT4UedYB4hWbSyiEirp53sv0BnZr87YmOM4Ts6T5CRm
78h0L6YVO0Bp0DQ0+7HOBrGRRrsXk3ZBtkJylTVK2Og+zn4RfLk+JwP46kVeqAzmgzdLTF1fXRMX
IvOd7nhoO+DnV4w0xcZD5NyE07Cc3CThbgMjvIvoqfPWeH/QzGfR+egAeU6UjChddaiElWxDzmJk
NAQlF0QCBjBcmKLYddqkj3gH8naledBOOBjT/Yzt4Ek3S7kbHN+kG2bO/V0bZl1wQExJiQ7A67yt
xNh+dOHS/yC0dju3SwQthUiLY8rEh4FvIRGJ3AKrrJsvqyDFe9xYvtnoIS1xmQdIZnelnOc/W3HF
2od0svmS1vLOKE5B0jZMvjs3zfasbjSX0r2wH3MjPrMpJ5wGNvyzzgpwRQ9c4TZPmuETIqa4eHw9
H7Mo7xD+ovbHFDhW1CDNDm+R3AFHWR8sgk22pqJx2pIWUJwyHU1cxxjLfIqc/FQz9c2Pa1LmBo7E
u4ARhdhAjkpB7t6I1lp+PBQef+3puXnBGpvtxnYmoQIP+aMWCLhhWkcn1Jvxm91gQh/1NOsKH1Jx
Gq2g/RrjIjsXQY/jaaoC5a5E5kzv0A0iYyckvv0KxeF+0Qsy3kBA3U/DHdC4/soX5A7oVUb+PjqT
05yRFeITbqWh2tWVtp/6emCxokV93PiJ7FLECprMJ5M0W+xUIdpwYB47Bro3C1Tjt5+EKS+yAkWY
RquPVq10u1Pdzx4ZLrpBikkYntXWcM64gf7pcuzaIvFet8IFSbxPo2hYi6hU39ao3a8gV9mpsVT9
Relx8U0mZXdoxxnOKEnoSh/KazDM/30i/M+GqP8Oj+nGpJu5y2AFmsvwYPrOuUPVrI7h9RH+66/4
T5VfP/+HjdX/0IO9/yfN1/8v1lpf22T+reP3/6i1vvtpvsp/6LS+/vzfO62j6A9kOS8MPSf2PB9v
+f/qtI7sP2zKrO3ADVzXDqkf/7dOa8/+Q3ieF8UBPxAHfxVp/WuntRv84YnIsyM/YKNyhfufqrRm
BvMfjLtF6PPH/APInFvVkmLu0Iew9PVDxxN94WZdHSdCIPELsRyzSfcjfvkpHJ3XeSDfY+NqvKd2
UXvIhzbf/ERXyUFmC9YJtsgdM2A87JUkgcJfil+TN0BxFNA4K24+40+ZodTYPWFNigT7zdQawp/t
MPyucWgd2iTv7jI1MmCqevdNiErdCsdDMhyIO4+wcz+ZEqA3NY79U3DS2FD0pvVK2wU8l5LFQ4yT
66SxoNzlk7rKbk2Lwltpv7yP6RT/rn12wbyixMv4c/7h5oX2t8ibAWPIisMQMKK9qmVA9EcEK3Xy
a0+cajIeTgEK1Lkma+ptypzypXUVWVz9FOM5EZydwg3/AHautgzHR9fMokRIz6wP+GQ1r7rS4cVo
Tg8H4w+4ETnuOHcDv/YYGQzVq8r105ehCkuirpQGzxKZZz5H1ffnqkKeWZVlJd+TsEBptEWAZ6XF
5ifxTb15s0u4BGeB5SYX1fCbe699g7Rv1BqTiou5MF0QilzrHte6g3JuojdOe+3nwlDlmmiRC1Zy
xy595KuZvbaBjMOALMJ5NzqL+yHChWi1QXX9JhqU/ZnGzLdWrkITIFukeRyxzd2Ppc1Vf+nngpD1
kXHjNqjKMGRE35N7HbZOzB01ddggfF05Xy0Ucbla0hi6VIzXYAB3Kt8I+x8ei77WD4kPk7Yyjt+h
/hRev9VM1jaSRbhY4Ykk9VmP+qYRFoqGNbNJXmVV8KBQYfl1s2Q5hbFK96UjJrUtPU85u4yggmad
yowcGkuPZU/gN5lHRRzH71XIuFD2bfjTYrwoGPEsql07zJTSTSKCq2AeXYfco5ntPxX0SUiKexzs
E8fzLvl1Gj1HNSe7pfTJL8bnnezDgdlTUBBWsF6aKfxFPqJ4l/zWbU7u1q9iSlS6iqVf3Yacfjhs
E5eC8lcJefaEJgggTPDtrTlpLOc+lRbMmO0QIjL4pVgTW9MgyXrhUTdaN+tyIZSrot/nPKMlkRxX
56UhS92DXM2KZdqVXju+FWlmqV17najgm0yRE00QpL+l57QEjLj21umXTO0wCrQM2bUrbKxAtnhj
lhUuyBfgjesizYWAifBII4r1UDQ7jOfRFsZ4+Ij4JA61JUaDzDqTFiZyYtuzlmyTicwQ54FQXDAA
ObcXPfn+c5kruYkBPuS511V8NydCNNz09YROP5MNtAuj1Ekgkaf+z1C74AWcC0NyO2KAinLi4rK3
hhh7RzMZxQAK7RnC06r5SZu2rt9gdWO9E7N0dqoP5+d4zGjf7TgVHNnyGMqQlRe/lTJqu1Oho3xY
y9GPHwKTa2YwLM35umGmwhBgZHC9lqWKkcFUvHD6GDkwR4GqLp4PkciNEKM9Axc59dxJmWq3FIHa
0Bie9yXrYnqpi0F/KKYnxMX5hOEEYbQQn+MGj75q8qeqGvyJubqfPTdpiys7K8adGS00rq6ag5Pj
2xjpw8y9Lmc+EoHdioL8N0tJ4risqNgabWSGIBU66SpifHcEMeIl+XqCXG59pZ8dt1Y/iNP6vfei
6CH1Uu+c12n0LcqqesWjWH+DaCq8fci5Zp16VhVAM2Arb5k9qA35Ju68k+1onNVYjfNN4IcEfiLK
DNyMkqsxnmEf+tkQASDz6I4TsmxqzLdTjaNFhFMo3qjgc/D5UbiyYlsML+wcNpchr3jXkEUHkrtS
gseykZQGHz3zqw38hvJ4NO7suITW/JVyOL9eoRsHh7jrgJc4pewJRQh9Xa8jHy4jKa5pGLmKxo7o
rBHUQZluPA/52DEJTqnQ21WIbuQoQidlG0NKMTf1MgGYVW2DiDzn+aOMShrt+6s/JJlj68bnMspo
vMbUifu+DVkZwiYpt6ngWWLAT55lUwSetfcGjN4YgCtiUhZvqAe9inIxzgSbCRZSBXf9Pvid+vQZ
aG/H0KHattKaDDSreGvLASslT/K277Pwl12b7iudY++DyAq1DzIP9YN4UtXi8u2jrzKOxyfH0STT
ZHjRGc2FHWZKHS+xIOXOBDAssvM/aqHA//qBtWKqOqtZMWBMfuULOOMdd0kUS2Pr+TcKKN+gvqLD
cjW65sdpaK4gN6CadxVxaLsCQfXPJbDsW24C6rn1Zm9r23KhwKO6JivqkoKbJYmuiq6z3OqkVl9+
J8y46gKpn0zPKrOJ8QBsDG/Jxo9DjzQla2SuPzdB8I1OFzIgDYRzzyzoyn1xM+53pRnUI6U24Vsa
DxjWbU7dkC9cPtNgeTF52/widBKd8uru3ucx5iB8G8WEmG3HxIkyfmhWxRi1/ITOahf5LYm2bejM
W5I+zaniMQhXVjFT09QE7X5MRXax5iV4ynxEg6BdbLIGlVOtkjiovnK6ro/hZOaz7klHUF5KtFtv
CF7Fz72x+KeTwTjIGwHsdlv1mXVxJ27MqDBDvsGc3fxehJYbsjScTR1od1r1Ok9v/UBewzfT4i4M
pf0Y5pTkrifIuWNiag9MQzUJARXc7fDPGq/dqtaQqmLp6j3FcnZ0KI7dd1HjHntuSwcfh+VJhkFA
zmPJF1nbiT1vrVDNtzjUG3eduBr4I2Vfm8norofvTCwM2cNxWBMQV10EY5sXgQE94hjl6D8n1xA0
OdaRs65kZ/Ze5xOe4kep9Wk7Vvg25Fij51bAyNeuztemiL1j1cbjmQ0mOPi2JcymS2em5MzA5ls/
q2XN2EY4Nwz8+l0G24vBNyUAYYjk55L11g9V48QUefZs7TOyoTBIkEGOFiu9zRJgq/OL3Nz5TUai
moArWzFCdgkkdOYH5QzlVtRa3SmAtYtOkaFURwg80YwIlu4yb0PRmF05OMUttk51FQu7G94T+4a8
rOjIuCnbCAZ1FQRWOG287FoXUIplx0W22Q2KiTtgcHwTlYwHyNCc8H+izqybpoNodHyeN9DlGgWm
cke/fRwZXnxQRRzeBWMyHAVHuDVPQ/yoIlPjBxoG/54WZAOSVGSox32cEZ+Aj/4yOUqcsZ3ojzhO
9HIqOkboB0lqDyl2StUPOaJ8/RZ4UfbKUKPtdop4yj9T5j97h0njwVbLMm4ypymS/dg7hU0MYZyR
lyb0+Or6CL5JnBBtjFgIvWoApbDYu7N/P4UNcJHXFGwqbtDK7FBWfcPSxzEfxAgds94K01SHSbjV
zQgjvS4UM7iVFVn2AYalOy9lHz0jmBaPMuPG2ZbOsOaQnB5bQkBuY4Vwt3L61iPGtonG1yZpx+NM
hMIulf7VXdvL7IG6mLYFpepFs4oDK7y+ivI+mTLvHhiKhZGW0iS9EUhKqLxyZg4RTeR9wc8TJEea
ElsYpQwQIvBGJFFGPbRQ1oXDZoBJe8ztFpKXaIf2wM6ES1CSfeGRKtf/YrJcyd++SEJ3y4fbQYHE
aT+veExiAoTdZWTwIyf/dWg6/41dHQXdAqMhKWhgg0w6gsNsq7sZQGm+OvDA06gXbz3UTis4funu
R+kKFwL5TzuGOxXoayBeyIUtHqkwgfdl8E6iWhqX4p0kyemYMTW4bcNrDkwaWZeJJ/RMcpNH9uCY
7khRTRl85m34geDZS7JuHAtRS5rkgGu4tu/J/evsx1aTfBvniscw7Md9QsTNidIy7SKX4P4d8wTS
1zPMlOJCpU8F+SwJdXV18GyQZ1+ya5wSESE0DLccbIHzKGxbjRYf/Kg7f23J2VKcg4vuBa6ImJxu
bsr32PfE49Ir600nptjKukLfSrt+2wq/41uOHr2pvGB501Vd3TCiI7WNbAsGE2FbbarSs9cjX42b
pTNJthuE8D7sLIrfTFEne8frrluyLoLHVLm43WJ0zGZF3obcA+4v7boIFNrX4BuqKWORPzvkuRw5
Rsij7zvJsat6ND0rnIdNSAoAEcJEBFMN4F3qhDFMzDCFAOUyeejcqXteiGjBrNZXbHJLAK5AJOL7
3Bh1rDyejXXujBFxmy6kGflE5F83pJWTrY3b8VaKZmKqRHoWCELaHFSLO4o4QEE99HVVW3GwELcs
8QmnZXDv524QLsf5RYZwbh4ZdTny9I3H5etcL3N+WzSDYV7pc9qzQ/2UkiT6Jzz5cgx1O/1KLIez
G6TMxeJS9EUcck3OiO+XG087ULHSacLnUZXxtKFDlSWlZHv4wpOCfckTJtmqqmP/tAF17bVHrgbp
WNAnb0ukGctm3CpvFz2OX37huA956cz4F51I7II6n96JnglJzWOXIHmz0JcsUUl1aUa8L+vRGi3S
hst52cNA+SvXirO7kF6kTZTP9Sl202pXSNMdsAGZzaRCcw871N2IGW7a1qxann+9PP//Ll25V//j
P5eunv7Hf1f/5fZLy1r97wLWX7/1dwHLcf+AXHGiGJsg1oXIwWMy/XT9v/yN/yNsAdxv22Hggnuj
NdbYjrN/+Zvw/ohjEUO8/KVR/eVC+1cBi/8VxfxRMMHMMbBRiL/9t/+KMJj+qPu/+zC6f/ff/5Oy
88qRpTuz61Qa/R5EuBMGUOshXHpTWb5eAmVuhfc+ZqOxaGJa+XezJUqQQBEEwZ+8t0xmxjmf2Xvt
fymH4lolZd/927+a/+hwoZzSLdsWQGB1oZsaKrl/nGPhoC1VYyIGEFLmIVcWdCSZ2JkGMx57P5md
4hfgXok5QdWZjcd0+SNRg5jlmCCFieWg6KNAGsUmmjLnrjfQ074OntpIA/deMCzFYN7+MRvZH+z6
tUHb2phzu81Wt9JZEbPYcEyRph7kMzBK1XcRfU5G8x3Tg3ht9rh0lu4gzEUAs7aQ0cCthsYcO5bi
TbMi+Q1SepeT3sUgpXlqAelIYnCirdvaUO7LXvPX5AZIRrvYKjUq4sbix16CjBrNDVvE3W0xfiSS
srWfjKg4zVH/azRUHXknbxo7CSjq7Gk4gOQLhKFisNOgvIkakKPqUWh6//+Pzyn5Rh9Y/fb/5R8G
uX+9p9/gS1pojf1//Sfmw//XL/QPX5cPy38Mpu9j2X/4h7sTp18ehj/tcvvT4Zj5++fq/if/2f/z
X/789VWelvrPv/3rdzWU/f2rRUlV/q/PC8Kl/9dT5nfgFv77f2Mb/Pl//K1/f8pUnjL0k7Zl8IyB
xLvnxPzHU2b8zdJNE+eUyUjYtnhe/vMps/9mMDYG1Kno9Ms8fn9/xsy/QSlTaKmFqjEDYRz999/9
n3jG2ALcn6L/aYoyZVU3NNmgcRfwlhT1f58W12AV1xHSA14CgLdt2JZkNDQbWmXjzGzqKa1Y1g6Z
Ou2bGigisY5nZC8eXRs9eG+fNWWSYLSOicuaCm55rj8lWWoc2WC/tbSjfmVg+icawtoOEiSHhsrg
3GkIWuelP5RSbaEDS8AYM3VBTwF0fB0VqNuFkPcMUTdy3yfc6WBK6TlUP9fzGNVEYu00blknrsdq
F5jNau2aeTrSKmN6X6aDkGh4hx4/btloGA4Wrupplvj7xqAjMF/kbZFNj6Z8XosGDaketl49gtDS
Fqah4R4Jyp++gBmcNQ1MZBbc3WRgblhaLBHZYVnrLdzalywsH/Q8fYm6hC8CngLxhXAZ88mIIntn
nRXLa2mZyeeQI7qaPnR7XXhVzw4Z8Fp+SmDtRZFovClaYhckKzpJSXlk++ssWf8epcNPLi+/pId8
DxoBqFl9Qtu8Las0mJiiQ0q9DUVxyOP50NjVs0md6xCJ8UIX/YzLaWebw7fGLpH1rxLkeS/8pZ1R
a2fBCJJfXdi7wRKbaIXewoSdXU63jbWocKLme+6tG1L9WlfOLR4kJ5mRe6AnJV85HP0QlToq2sCI
GSqX2c1CmqDqy/NQAnaqiX5aW2fIwwsx8U/3JIo5Mt/TBcA0Wu0erWfkm2Is/QE1Afx96SMLV4hZ
Rf2Ik2UPwAyAWgIKfq31PwLD1KmRpL0yxo9ZnNtBt8zsMGaaGsuQlMAqKIYHA9t5NvQbfMO6V4QM
P6BMAbwvDZK5CJSweV+nxpC3atnUTpTokkd7ByphCIvAjCNwYMOTIEDkRW/791XWPEZPD0mkPFI4
YfFGcCe3cOZHgKuk5zIWtpjahF1BPwoH01yLQ1bOEtMLNvWoEhVCbGa2GArrdADfiUcH+Zw3pe2m
dD8B2+HvMLE7Fu5A6oD5Qs0BhyoN9VuVmVinLV+1mGZPCn2CUtSexuyJl4pfpIllJMot4vPksFj4
M6qQlqLoxp5d+imR8gndcI70cS6O2OwQTsrQ+Uh4gOlYWR8WQhYvlJbYG+Dzl2XPLKRCcY3b6hZi
n1Pa0AqiuVedKsue2SbVm6QANDlb0aXsB35+mKYO45EiEEUtuYUMFWUK92WY/4lN4yHVEvr6Lv6B
G0+gWNpeymJBnYJOeaFBddKWiYaW6W+YgSjNJ97XJvFmm+6r9GM9H08s2oNUH2jp+CN3sC2R8PaI
Yj2yfYwEkqP39XuTou7Ll2abU+q6YEmDLhrR79/JO1VCvEw8P09r9kNwtowuqRsYamBt4F278gd5
T7Lw0zLB9mahPTuLavxZuqF3JvWzjAls4VFQOWnyi6yyi9IkLQ5oQLYgN9UNR3nmpgRd0Lp6LKcd
tXib56GhEWU13eYQCVSp2yqI6LaRmWb8Hl+DKdOXIoWlAjY/laljUhGjgk2SeLOqoPV6GIjuANx1
yY3YT6Q1dseumTc4K2Iv00bOMjUn7Q4+IKofPYftFWdHYiOvCmJd2rTxoqGNZzjZw0w2cyJUYmaU
dm8cOtJqdDvMTjjR/FlroNa1p8YYVt4QetEFBUUSCzLcysc0QvOeDpwCKi8/shinH/jINkqLBq6P
nKnjo5TohcHuJM68EK8/Lo3cb4G8OryfZztbaweVDg0I7OpZ6bHL2Wx9JI4QdGIWwjqO/Wk5ovY9
Z9OHPHXCazTdqXt7ckEBPhRKou6KkLeIeTfmI826MfOOL01nZdsazdt+0aTBC7WhcXtZ3uOHrfcj
36y5575NynAf+nq6nLynTTfiv3jAp7LwP26nDlg9NotvbdWPRc0zmahMLdEpPWFG4zNdtYMjF+V4
DR/s6Kamabhd0fHQxaUe1py9ZLWvXduyoFSOc59LHqq8xIuyCoQnOhqUp2eU+NfcKsMgGsi0RqHM
2rPKwkDbarDZyUpljN9sIt4qT7NYP3B+5kJu3LZluxkSX5fdJdpdeiTO/DivSOBatPaeUa3tuaZh
S7lVPatW4J8hhWj41xGb9q4yqyYA23iJZeuU6tOPlHhFmqCAgGXrKnx1xn2I6OMovlhVsVuZTZC8
UZDVGJo7AtHMDaaNHyZKbHIntiBKzmepXI3Mk004Gwju1YDwmk0jJ5cEo4ZfWzA9rTHjFtY1ylx5
AO2aDVxz0AZaa/6K+f3bkECZOZo0Do0xSIpS9ieRfCPA9NUONktrQExf2H2xtPNniI4OcD5ojWuZ
b/U6eepQyys2ocol8BFHyTO2swYDhDjR/5SxSbBUrxtAKFgWme3nuuYYu3SUe5HxGfWKESCE4IMF
LyLspZwZ3rgh+xCIai5nmwIcktf2tTtWeCUBFcy06CFHyRKdDdwfh3ZCDdnpD6v1zFFrO3XD98pH
O6cM4VnFxhD79Pu9uxr38Cg+vkbGaUyYXLaJS44DYsXJ2woLP67b1EuKxQQcCwJZKrIEYRTk5Gxk
WDr366+65Cep87loVaw/IMLBMTdIimN3Tu4cgXYw/MzoIq9vSRSuiWQ5jLDsvS4heapmLyOQ1NN9
LCwtqjj3kBPvLVlFBSUrT6h/fxJ4/26E84FEl8QdsVOdzXF+ghuDFpeuCDtvVLkGri4A7kpq/www
zb2yuCdWtclXn8sf1bgABMZDdU1g0ceh5oGvp0QjRGtIhHDNtjKZ1U5f5YSUXFoa0k948lt5/pEb
QcSToiwXtHJ8dHtokXpEl0OGI7ExtbxhW2W5aOl5gNZzhNSLk1wttmuGNFa3kH4OA/MVYr2IdkzY
3JbRWap1OCDsi3oP7Fx5QCF+qcXM1oOPCTKI6VSn5mtuI45bZUHoTWNL2OnFE3HMHirXa1ymnxm5
AB4+XYinNAgIXw0go2q6rZX+w7Tbn3HsSph5CCPGiCMiSSoP2JiyKZL0S00ANE92HwMWZ3sVKjzU
K/uwO29p8HsV6JGksb9uIsa/jSFhppu+5Zxgeu6AwxyKX1z1fpZI55Xx4Bx1hEoUEcusbmUE3HRc
aYtr21mzyQhUdTT7U63M0qNjr3zDfGjIEXNj7hsbCS4Ccb+LDKfVmPWAi3rQDSo9q/vqePw+OIFI
JopfQvu2SAnqyI/ZekXPzUt7ocxNZZrZ+KMZnnr9FC/fdXES4lLl169U/0rzTyt+m9rrCmpG49hI
0k2PpYAbqa8p6FCx6ki5KHOqFgK9+l1HL7UZuwpyq/ynUXeTcpGR7tquVgQKsWjYFrAceGxFedCP
OI0OMjybMi34AkTYRIY7t+Z1ja2NhIGjihpXy24tzN1eXndVrZ3yvD131gLCTOzYBEK3fsOIT6l1
Tg1f5mugIrlTAniyC7drMt550uCGyI0OHVlP46ICe7UCoWJeJmzFTD97SGTUJt6opjgrZ1eOiGdV
PrRxM7P0J21+4OBSPiTyHOzuwRZ479HBVdWXJZ/YhWwb5dLcJq2mtp+vA7LRsbnIC7J64qOwZQR9
TcxD8VyO6EoKGOa0J3YRrPLrqP8FincN7JG8UwHKHa+MstOQo9bMejdY8Req5wl5QwrdLONmvl8P
zDiKZ3NgS4rO3DLfSli1bF94XtHq/MrrSrmu3hKbBHgDCBSeKZOLnvImLwePL3aAKb+tRLpHiLYr
+3WXrBQVFHmxsXoWptFSVrDjIVeUriSA0hc9Nghg3P6q/4JWa0YvHLz0u07vJFW/n8h/d6LhyJIp
B+2bs3wlFMMlYEo1g9r0e2xiwluHXc0cdJw4mZ4R6ysAqm3g00d0sC2hCIbH1XVE2R9+GJlDPDGp
Ww1pUOTKE4/o1J0/dwRF4BM8Wg/lm4rHZsST4dvhJVJOeNyWhEKuZC3sZ6wppE9mu8SH3gm56j7V
XTYoKT7gQyZGNP87lC0KIU6FFUjmbsS8WL2MOUXkaaT6pFrpJQaYsAio3+T5VsWXaTlB/nMS86mC
gYDnhNdJL/dj47WKFxHZVpD+cKIg6Aynnw+JcRjn1+KTD0sbAM4Q9RNH691cR4hjsWmyrdZuUXuP
3Aye8YAmMo/De6kY9XSygaa5ZXYc8G0QMLIG1nqR8/0abRB0krCMwEkmN6f5iRLX1P+QekZYWNr7
vGW16rGcDKE8D26U7ZIb9SNhe4zlVdx8q78CvDVuq+rUwp+tiZvj2B7Jq9pbcNke8+t4IXurfedg
ZQZGllzfu+gGmG1xSESLG5KzRUil2GK6jcxAoiFREY1BK0Fgg6cAQW3AcY3YMtykKq+Wpz8MLKhZ
0w64MpBd2Cez2XYxpqUNbEyjPHTrFpxyJoIl3VWLv2CGDPfpaHNPe5OCHmcvmxxV9C/Nui2a76n6
Sd/rCzgf4g9lFhtXCCX6s1BBxj/xjPhSuyXjROjQNyFjcOgczelQ2I9ybjOvA/ITeZm652PVoNnB
2DB5S/VTc2NzdlgP4KbuQ/qs/J14v5b7T7V2bzma1ELd86nL+qMuz264brP8UVU2Obah0emvhs7j
5QwfXcfcgN4o4PPHIxr3b3zOMMYU6W4OwhlFCxvIQ1heizJxFj2Q+GnKA0wf09oMBQJpN8EwPT8W
Z8z8FV1T9rhiKQmvcOstcbiDHpQNWqyCf5cbQCX2RXwnCasQx9pHhQOUCg24COhpe8mjhC9b31Q8
YiBa7Wbd/5MD/h0YPdN5i+xp7v7PkE214lkEscg7q79J3+xK7OI9Q2KruT2f4MbTrvl8jl6IoGi/
bXt/x8rwATNZQhCO51exi4+AbEAu6NzaztJ+QUlGKMfwyXMO3NuCR9LttfKiRKhatubgLMnOqF1j
9ktAGOspWRzTuoxZgK6XnIDyuy9ulti3qa/Gl1Y5sutsymsbebVNyAt7Rbd+Y3SS/HJ2VC8FFT4O
EApXhUYG5COAVI8fUFNdPMVsHwaOF979ZBd1R6M8s0VbPpGcqfeRKtw0AAUc7nP3IOxN1gfwqYle
d9YioMiwhT8QLHnmV+O9NbpAEr6ieo0RTDN1ydEYjlO1qQi9mxPoDZtUesbgyVCNwnUEXpL4su0v
4iExAwB5Tb7ptWvBr000JQsRBr9Mq1HAOGx+atUxg8qZ/OwWEcxgedISkMbMuiSkPMIsJfk8/ZH0
WPMTL+F5uburpZMZ+zKpEYVndlvW5la5wYSXafvV3izti23teNyN/qgqJ2vc3jEUvl1huETCciAA
l7AYjA03Pj8N2VeDdM1Z+c3zo629qOoTkW5zsuC/s3bdS89rqXpadiSgnsl7H2864iCRPaCiGI7c
EDykzCHYRTPmSe09yeHtu2ycs49GC/LlJcv9ivoPCcRG40QhmEmGRv9YEKNYbQaulcVftYj+YddI
Pm+I+YqjvkVhQDIXMzyatdATW6078E9Q4eLLmLoA/5msddwxwFIKhfghmAigzPe4uDMdlZEnl4hG
nFxHrkCnfwB8TcgUZwbs/57TXXemD/XXoHgqHdiR1Yi+4xJfbMVtGWpR8rqKBNHIoZIA8kGfIOhs
zaCwf/rFy9NHZBE2QXItiwgnI7tWc/rXzKTC1QgdowQkHsFD3LKcRmbz2VFe/YSwPwSL0mXusWkE
nbLj5l66QDF+hPBTwGpdwMtbELVoOQG3bvxA/gY0c7naFKSRDCnJcBsO3iXf9VcspdbsIhc1zgsp
VWy5G7/wU35pe9NTpkivzerX4UWVt+Z8wMoaR4dU/x273YDVId8uIkC00ikPJUhj5YEKnWLXq0km
0KEeIMXMWC1eeKPDwuvCR+6ejnsZxAURM6QReMRe2XhUeqT+iBIOXL4S1595sMPThHOdLXC+Q5El
pcfuNc2OFQ5cVKjtzrYu2WsoP3j9wEPoD+sOD6EGVfl8byuNFfHM1u431AHjfODXlqQTGUbSsG8X
jk+yPp8XDu+Fltmdv3kU63Eid8HNi8BIz1JM5o8/vxrWAUqC8sRrMbe7bnXN9Jkg5gqrxt1s6Cm9
H4GfIbmNp8tgjOYM2ZbTmu1wpD1V90TJndEGHLlq6HNjc3tP47MC6yc66YAkof9LAb/S0AaztaGg
qfgWrdfqPAF+TJ4soebFqSIMcWPUgbpuerEjE4hsutk8DRnsHb/Xn5XO/WLkp630/W7+zZ0r2wTd
Ute7HD3strHBisKdj7B87tb1gOeGi5YnhApBUb5Rm7vlBBHiVKs3qlinMB6l6Cj4b8wisMCWYquk
wTy8GtHuq7VoNt3xEk+z3zD665lyx9klr3ajuBgWEtxt8yFHj2RfdnBcm2e9DpTuMeabZ5dVe1bF
OWLcwOHF5NRftL1lHBjHUK59Kw2hnlvDPlNeUZsAEeKCNqYtD04yXlCgWH8iTuLmj8qJquyGUx3o
H5QnEg8ZqZLDkbc33LfRoRXHFJFKv420U0nzCK1AOhd05Qw160MFg0UnzpV5DiOt6JijHeNVBumq
PEq1x2CzqXAVbsTyOlIb9WRb+4VBgDZTafoxujaXmFleUdPezrSRuJP+KqHaxQaY4mF8cgAVMIHb
Fhj2io+490v+GPfJ6GQzti0nAffggM2RFFLWXoR90hpv1Fw+x2MAb93uufj3Q7khLUdfnOTlno2i
01xwSpOZ80Zly5+6uz9v3NDtCNfGyzWHJp5Bh31Pcby/3zW6Z/4Gsoyz+qIzgz2OXjYR2LNtvyk6
Z2X5bZKhpoLUv0qemUnZUzrajM1yZuJrJ19krUV/oQaKfpF1D2JnPAUifyr/qkis7pZ8LqiUet67
W7gbbnpJ1LQ3vcRvfDGUBz0qWcf4xKVMJShn5Fg7y7P8wuB5b1UENTBqpU+4NGfzG/5WcQsTl8xv
qFHL4OXeguaFFClnOVMy0mRUm7qGUKd6SIqN6iC1LAbIxpjFTeEMWaFNlJkdRMRdISVyqmEi6qLx
Lb3aZVQK2Hh2miPMnoCohFqrVXezZPm8YrEAg2I/aMy7SgXI1dLlpzKvOe6vatrtogJHIA3iYN/n
wt26qwVZHJL+TP0Vra6y62iB8aifoOnVb9r0GMLbgotdbojIuc1zoPzkRBZj1PXVEw7p5GVR9msW
UDyViPapamuXPo4To5B8CnzacNR841ua3NL30PJoBE0qYYrZ8v7JlAqaGoxgbgx1TQ9EnO80tLYA
/Bqi0klJ1zrPwt9mc9a4JVE1DSKiy9ic7MfVuv9IVuiT6r7U1ym6C3I7+nmAYuOjOb5WzBvFqm5N
9XfI7I2K8HwWs9cMz8qYBi+a9m3PpG3JHHrnpFzBTCnbpYVVrxyW2p/0i7UQtLSJpfBh7d5b1hMy
ENuA430OLxKDFHREd6N6+Ytxw6mZXjW9tL8HZZf0bKmZIcVhlxHlxc67G6GHFryUBEzBAgYV88yu
eEYITpYrt4GIMr+nskcxV7kkun8N9nmazKdmHXGq9U4oU0Ze2vzYUGgY/kKhiqr9QR7jBw2k0CQn
3mMCYmpweyvbD836NIeKZyrhQawHO4EIU407SN/HqEkvCkLrUQxHMGw30HnNkO4Eh/VckLMSEjol
uyTIUwtEQXWOIoeIsWi+yWj4d7ONggbpEcobMNoa66419XHhe+Ku6muzrPa1mTBHWYXpqHRtkM83
RDUIXJvwhhX4ZVGZhAkhvdnxe5+HJUUOymM5otim7G4N9gtsO8isD1HbpiUZVX0+iv3cGzvVYA8b
ScWpXgFBIQ5P/UmVCWpM1RrUbPqr1poZ4MX8RALPWVunKrSiMaFtAsCNKP+ntooDHJ8rRPatlMbP
/YIbeCHTFXnXR0RalZ+V8iHVTPrCmkcu4sRpPvKe1QxnIVWsWu9gN7SM+e/lj1EccL4oEsq0pFYh
ia1ofew7pUvKfQZ84rAajCq1JUvdaqnZ8SR/RpFxaIr0OTNy4WtpzF2iJh7awkdDja6R9NumzbOJ
LD/WDiW2wX54E1pxHYbZXaoVSzuTSYzU6mawzatCOO9ZV+UNdSIW97iUcKebnauvqUbLw7a1L+19
XRgMF0OF9bIxADEBckkryjHfVBRRWYmvYDRyv4mvSJFt30S6xDnWAXe1qYVhrjTWXCJM/caXaHkG
rwRLsuE3rn5ixIPgp5TEg0PMQhfMGQnAz7lGxQRtxwWbSnKyyLYrxhOSmTWywyLAGnnEvnRyMbsI
Z1QkxUWViRQ6J7F7za3ntGaC2pQwj/C2HnWTChbdtL5BtLuJ9LsM5WaCqmGJANHcKHajDm7WjuNX
O+5I12Z5RJ+4LHRaLbz1YtwPavqq4JxxFghlTlrAZbIN1gYq0EU2OPITEm7K70HobJfa82q/15r4
LnoSz/ScjgzqY3q0Nebe+GpKx8ZAxIwOY0+ofSiZ+ANJntEVY3eWNvUHCXJcIXaEUyOseLzUYdvU
44OmY8AfQvCJUM4cSWh+fK/XNPVLRP2WxA0sSAv1XQYTk8wo2Eop8+wyTlcWAYT8jsyqrY7c3Th7
wTL2nBiWP1m66jBLx0g6r0id44FWLmTAWtlM+6ruxcoKwh0rbgyGpXVfxPvGwCKgSHycJ+tlIqiS
BRiPWTOI9wkqYajJX3JCNQEOFOGjBGwRUSkeXW7QoQzKXFo9nLSyA+/hOboCkyFYeEbjrqD/D7Hm
8p6pXI+pfLAEtugRlkQAM/RJZEga1WL5yVuCwUWf7VPLhPqiAMSMzOIny5UyMOcGtmyHeXZc7mFL
hM9hG2GAZmGAYmn/HJK2SL0Y0skob6YlLI8EzCFQTB9nFrmevep1fV4G0zQfxf13R8j0sRZ4nfHb
u2rV0XxwzWVj8WIO4nEutCCyuexxXzvqhLh96BtPjU31HFrL79DQvdtZzs3MVhkakM7xN7NW4MUK
USoA/3MWDhQjRuEk1uKjk57VKttyyP1iB9gpcUNjV0G3a2ArU7fSgUW5xrYh3XRLBJWHMrlNLySX
k4UVGTuF1bmvdzh88cg7MlPpIJ9GCCPLZR4ZMuECNCcu7iQ3ra32oCT5i1Qalzy34024MKJB4xzS
Z8++Zqc7I6qKQ68sX0uabCZRxPxm8lnAjSX7ERF+N//qJjdHr0d+N3Q3saaH1jQ7b1GSJiil4s0g
F9VmpY8C9KVXfXJpYVzNlPp1xkkSs9B3solRE0+hY4y4M2KVabFJPKk2XMNch/kU3+dAJN/q9y1m
sSyvoS5dAf69heRjeu0aJ1yAVNb2qQrlkHqsaz1gLFhQWjVhap4cS7w/xYI3AbjFAL2hQ0lWU1jE
rRN6DZR9PFpGyWYoFvGbMO+ntoIZUa7b53WpNr1sOfKcPUrg6GntGexqQ8bTLixOVUxkKTQxVzWm
yxoajGOn8mXtRb2PlvKlq8jnsBjTDDquMYIW4UdEPnjCkatVPlsGCw0NV4KnV0zesUHLzUrb3C49
Id/qo2RLH3cVuUrXjXrWARKyB2wA8SPTX9AYXrCvvQPw/RRmsU/lbivI/3ULHXwERnJ8RMdaZlOr
vbaCCXBLYIbUiJxH3Uo3RfmumUTf1TMspIyhJJKN/ZR21xZfUZvBMU7rGraF+Pm05PJDQVQfh8p7
CdeK1tzmmgVbNWe0/GWdQcTV0VBTqOUR4ykCAWa2rM1GXkaxnR/CRbM9pQFRjgoqkcv8CMr7jStk
9SWt+ipG+zlSG2k/tKe4D3PeT9zxQOt5ZNDlgx+MsLzY8U6xDAvSnMmbPZbHSktM314+AHGQIkC6
qixEi4m/6D1hFZdhlTxcjdluNuyvss/FluUtUO/Kr6b2eyFpmJN7pIdOH9lDPkxL9G1mkURcPPM9
7Pl+O+mEUvem4ZTa+g0Hz7ovtQHiESyjkAjYApTbkevINEgvSWvN5nOdrq1bjJeMC8PLYm7SaOUO
WCxxtEX9PU/hrq0QPqkNc6wiGs9m0Q1ErJFVpcftztTZ8CVtgwS9v66q6qkq31RoqrSJKrodsF8m
n18n6pbeNUmsTOiTCshjjoVp1hvMeUuqrrjnxllwMFC78Hwt+rVRQ5lO3vgASvIwwm3u2/o1itY/
SCpUFiwsLNBVWTnOpIZIRHjNs7uy5jEUlD95z9ajyR9RzzAiyRA0jbb5Wcy67hFpz1hvCVoBK8zq
aTdYuh9z2fyZRIgKgd+ECHaTdaCcrAQZKALPhkmObg8yYVsI5JWGhekwYi1F7sgXvuHYMYfys0Fc
5HcVg+oObIO1drRMHbPcjtRS2eR0w99i+HW5jKxPypcc3/hWFe2T3qDwR1h/BkLCPdl8y2U2+lzz
k4tm8FUHXRSnBqsSBeV6r/QD3mH72HClbUVJLuEErw3Vg2ze6zX2Ngn+6dWc3DDmSpTCZ2gwVWT9
4sC5QdI9mq2F6ATLoXuHc0lxd1BMvXWyFdir0varC+5oozNpzlm8QMb6yMsffEbAWotd1OARqGLS
D/FGqnmNMlB6MTNmlrJarly1XNutIM0XNY1FOCb3VwpcbWD0F83byiYqAEweZrlpQldSspwjfQ8/
75c+gHGYkhJqcyK5+Es8VdY+LfpeVVKSe1wQKygsfzyq1sQKBRvJVJKgEL/ZCjT6ao5+ag1cohGR
kCpHOpGLDPskiabmKMApe2t2h/P39jW0hqtpRwq7kDd9yYnODEc6Sz18tWrj3PQy8wp8Fo79bJWM
W9u+/xIP9gAnZ0i6F/CAEuvDC0hVZqRq5a/wh0BDpUG6krAu+ETO/Xuml/wUIeb1lPVfB99ka4p7
6jDzJq19Blh3BEv7niXmZTLiI9Kkn0bq/Slk2F8e+pJpbKMzKYnECEWvSgLUB84ckYVqUU2umdq7
ufFWixE9D0vThvEt+rOaMVxo+hCXc1dKo2BJgJpFuonnOG7IOOXl6nj0MMEWqBC1U1Xek4tlRgVi
THneJXVXx+/T+qakI+m6IWKvOnuJy0OlFg/RIrPgMwX7/x4/V29pu0bcr/hKzgMpwx2NnhK4oYGZ
g8o1K7uWqt1mxLmuT2s7H7PZ7j2lpnlOE/1jNgxfJCqWtBizQ4UQetQUGb3ZsoGw+Dgs46ZYDdPp
Cmb9Q9I8LnP3XBfmHqcscgmdZVGhdoHu51qGL7asZB+q6Ks1F66KtIoPBKxzvPMPYSQbu9oaPCwU
VB2NdWiaHJuftfhSxTConumgp4lmwk62qjFrG00haTNN0/PY2dxVd8CLxBpGaMt+lIb2aE25wuYK
INWqG1sSvEk152bwunb+7hsz3CADLtk72Xccd90dRDTSlvUAjSRz/WMUXbkPTbEjEFna4qz8XMfa
9rSp8TMp3MnGKAKZvGuOw7ZFm8drDWRJ2uixaA/LLHUBUTPHYYybi2HktBXaEDOGiIcDeKKooj+b
04M8Q20Dv3DAdH8jCWsnpK72dcwysjSVW2PK7304gM2VCWs0fiI8xELfJfOWUBYqhUnq3c6o6oC2
NiinzDxGMQM6FAZXfUjL08SUjvSXc4Zzam8TvLRfjImZSiU2PSpcqYmjPUZpGyf1NxrsaJ9P7bRN
F+sA5nHyYmGnW7GQuizW9dEuJjtA3T6h6YFDV2uzi/IWdwihnu7dVrivBgZtqp7lt9im10rjRN4j
SRvy56gevEifU1o7/D9bwxr9sUrjbcQog+hz/U7JnbbIjjOngNdYmqV00iICJiybsUSe0P+IjgPF
ksVW1tB1ViqyqXTNcuTEql/Z5iXU2PCzCN+Y2bRc6vvnu+FYaqukI2WJWq8bKRXlMKXZUrXNX98C
3h1ovIR1JM2jBov/KOG4YfyKEynNsCl3IPE2ObEDU61m57prfvtwviHQFJxrXEupKMYAWx90zLwy
vGVlj6U05Jh298NKNfDa6fxNNjqoyWRSceVu2S3FvM8W2d6VZrvjrGwOxmB70bAIt7TQHtZmTamT
m9nWGK3PJhQDh1UaBkmNFnCKoFOlicBBaPbczNN4NNURrHBJfyIVTASn5oQyW2Uo01c7bcw+LYIM
dplSAGSGmQPe2ZVkomyrKjxHYmUVmbVpoFYpKgxgTHr8P6g7jy25dWXb/tDhGbQg2a1KZmZ5qeR3
h0OW3nt+/Z3UvqaEXSTHydd63ZQKhIkIAIEVaxH10AO+Qeo6vSmW+1i/QHAhawPIWv2ljAAfpgGx
AbjzOY/ovnbOhvBQINHuJY1aHKLGHSEczHNPmRwAvKkPZ+vIM5qAleq9Rfogs11YdM32awN5G0z/
J9Ep4qswSEfkcORTg8bBA8wYVcvDk1PG2R1i1C1TlJ96LTHv+rQBsQYJ8rEgvZRmE6/ILodSmxRv
TwvnFPKpwzA7/BYZ76dR7d9F+XgGp8+pNQXygh//onr0qm7sXzqI9LPZnhGgi6H0bb/BVPbJzcgT
prozgas23veV8X0ARgtl56k0VfvOGpHFZv8CVh3dMongC6oCLiJneF/noj0BwHpCgoAsVQyepB0+
1xWlmrpNNW1m2u013NROwlkFrFFx1dTJfe8n05U28pxnGvMveMNdL4TNg3wjB6eiK36FPlfEiaB3
DJobM1I+mY2JKg9IQi8YHSqe6W9lm9Sk6OD/e7c7t/UQ3EQl+lZI4RiioMKQM3GdkBCjNpmCS/O2
LHnMS4egOkcc3UNhow1Fh/15Hp5iE3ySbdffm5B/g32ZPMfC0OWEeXiNIsxykVEXdXTzaMOclaik
QIJGv3XhRLgOBsU9Kb4Ng++iRG7A+hRNRzfLxnPr8kISjxr3Iy1caLiQQbNnXnn1qOUJHahwmwDf
4NVauEX/5AQjTyg8rMI5eYhcn9xG7mOOVgpnPvK8OZgo6rpTZBkOqcILgdunb2YF5FlUW58EuQqO
WuLsTAmK8OzcgncxHy2VcyS+WrA0ko2AkbYI/Hs1635Sf5feNN5QZQndn7is+M2TO/jTU3qiBP/o
q9nJtMmbTimcIILkIcAVuPoKzmkk+x3AL37S3adVdaw649l1QUwqg1+dK6W8CZzWOpqQTBoD0DM4
fI455Go3CM94Ns+Ds9NVZ6tSydSq6eyJzNGvZt/RAfwhww3U7GgFNRiUwSSDMeSV11ZzxbNhuhQ0
zbc54gpNkH1kMztp1QhbRS4W7KGany3uqdQMWuc05D3SzrmVxgKbtYe3vTa+h1EzeOs6/VuaBiWs
6QEPeM0n9v3gfUeW3IcYhZ05dwP/RL0ArGwpj5XpyNuoE44zbxlqfqfCEHgqG4JEq0Y39dTn78bi
SBlC/sYuFawdgKdid4i8pAmP60Ho9SaveBUUe1ea2UDrQ748AeTINa6EoCBuay8eyBf4tQnCvwQC
R+EAZ0MdkI/iXCsmhKAaEJLeCL9QZw+iq1a+hh1mqvalf5UacJBrV1M5t1w1VMOrdA6TDsx+J5Ag
KDsI4CLsEov2XmZBHSRQ5kBCY3iOwwAZHVt9Lisu6i2yzErZnICNA26FYOEY0RW4dcxz41tXbTFB
1FZkz7Xtm6QfAa9a0/jJzrTpxNOB+kHpVUEZORMGX/d8EkY23c+8AsxRRrkHOvDHNJubm9ThVSFE
0RYsqu8f//OisP+Xcq//b0nDXISq1isv33ylHKxpqb/8oyRs+aOfX5fyStv+t0MFC8lCx1QdbjLw
g/1dEibUfzu2I1TEIA2hGVR6/W9JmGH/myOqZtoOdVoOfGNUi/0Pc5jxb/6/LiiXdExXqPzTf1AU
9jqPnGMtv3//+hzlAdWZ2r+0GM08hAsX+CuYCndBS1bsK4Vob17Mxn9Xob2s7KSjL0rOFAo7bdN2
HWv5/cUHOK92IxVTwtOU7GOXFLcFKPzLmpYkvtrC4GXEzSyQKAAh1QBEkBvP4m/6uz9KVF92fG1m
JEa1hKTEwF4pPEeMT6Xp3pHCeHR4yd/u/J8Fr/83L6z5y3mZJjJEYR9wI6pJvPpUQ1PcUE33UWX/
7bD/8QAknTWIIpsEaQXLq1XUSMrSA2f9tRm6neZXFtaUNAEDU6nMecyEh7YQ1FuDbx3gtMz+ruD+
TztvLrKML8zG6BtlMHXMBnaKFLxZcVPp/QeHI9rOB/4shfzf+TeX319+oLTsqYdze5HqvoOE9VMS
JXc5yRy7hew/0aLr7XVeOvx/JZf/951l/V98R+ijNkA/B+iSMgIVfG+WD5/7uT053IohdaPsoU93
HGJtTJIz23pNGr/1oXxGz5IKGcoCxjA5QQR0UPXMuoFSrp125k9bDPW1gUmO3QQhN4qxAxXErYrD
/jkdeWLTj23x0BePTfHQxc4xGblI6Dsus2Zxkr8Xw1yTGuCLwcDtuqrHh8ysdsKUtnjFa8OR3J2n
GjI/emOxtYPUMxUegMsTKZ1jZybnMcvfVX57Jm17U9ftz23TWBuPFAL8uBv92i8Yj5b/iNPqPsqq
N5c1Lfl+kqIHqC2hsTXGg0WenQquu+2mV+KiIfn9bJYCRtqYolKz6SmM7KaTRTXpzawFwc4nViZm
4dh86TOhESoxilOWx6XgJmztczGIHbNda1py+9msoUFWQ8tDn+ehTPtPZdBeZp6G5Ok96RkrgPEM
hlh1uKG0JLl25iDZiSNrHZd8W0xxRf0SOiFmaEKL5Rw748J91Fg++SJEzcNgqcUSNuKpOjq4a6IO
521jWcb+ilcZkstqfhepCBmBpB00qECcmMc/W2l+lSWPRNBEGg/b31mbHcl7qZvv1TLmO008fcly
Fzo709tuem0IkpfqIusmIBqTV1FsGlrIRBINSBcT2dL2uP2Nte5L7gqtY26NHdyeVcyVwoe67VDq
sChd1LoueSwCXQLCNUpPC/JNWkxtYVZ/3m5aWyb4lQXWJVdVqCKpjGlEdW9ge1M+KUVMuvutoVTo
+XysGwp+Fshgc7BV5c5BCWv7uysTttArvDTZ1Ewo/Y245USVdWemFtDR/na76ZX4pktuTAa6UzhQ
Avin5gReK56E2/gxHdwf2+2vdV1y5MnI3L5QB6oUYNaglLI/WUb39bK2l2++8GRdFST9IRX3VHTC
qdEiBapk887ELEv62lJLvtxAPlkWLbINw1ydJ1IqFEMd3ALIB2RmWO9bjgSH7XGs+JzMT5GZoza7
MWtQa9kj7GyPCMd6yAQ8V1W3s0OuLbPk1lpsmKWLCrw365MAoDmNvEM76ad0TJ3LvFqXvBpOCgjg
S2rZB8P5nlrmO8R0dnbIxc5fWYvfQt0vFrqGrB1ORFSndbIEZHS1Y4y1Wqb51h5hiajV99sLsWKs
muTesINGhtYXo+d3qBU2+jM57J01XqLPa0OQXDjxRwfC1xJyYZPrA6JPowNvmANih1RGY0D9EfdH
ey/CaouVvvY5ya0hBJ2rOlheMHWFRBQKfc1Jhx92UV+BhwyE1SOVoFciQdvduh9rccjBal42i5LL
x0GNUGNZT14ZJZ9zkd5pWeRd1vSycC8MIXDcIHUWG0tydNFcsxqvRUjt+nbrK374ezJftO47pd/4
2LEnhNNdwZoGtTGEd6iboV7W/7X9kTVblvZusvSZk1TY2JwoEMkVXm59RkLmpAT61TgXO864Er1+
X2NeDCVQkt6k+nfyGm06F519G0c61NrRXwqV2hn8lJCXJTuxZc1rJMeHsSoHKdqi6Va2nzMd4Boc
oY/bs7XStipt5mk1h7VpL3FrgmxU9d2bGeqdHZ9cWW9VcvcQZvFcrdhW+96GZtO6E35xDebGE+qO
vf4+dLzih6rk9tgQwI865xNIOY9NeCAhBqSBZzgo/r728TMS1196OFqtzyqaQBNBIaem1wzq24Ib
WYZojNnBPKD2Vwj93EGw/vv/VIP12BE0kFS/dSB1NoCajlS01Tw9p/VO1F2beymGVAb8JQ6Muh4s
Fu8ttqMZqPb2sq7dP1UpRoxxYUN6yMNWpCsfbPWXZd07vF4m1ke9+AutkpT4TmDa/tpK7FWXAb5w
BjMfRds0KcHQCa59kYGb/NaDCywUIv2E8CuAiv3Qu2ZV0sEhhIVO7fQEpXrlk6sqNy11D/UMXp9s
/bK+SlWj8veANquKoJDQQb2Es5fyHJsfddQGtse8tnhSmAkSqwRVwgRnC7zNBkeWpkW2E13WGpdO
ExyvTcdyqc7savtXPPJCm7bQlV/WcymcDC3kwYERgXTUqY8QAaijfHp7Sdu2K4WTUK/CoVJZm9Hs
3+vU5g5Ced5uWltM95+uTvL3TytzO9VAbDD+e90r+9D639h00R76vfLLGmNjC9K7tRxkXT+Oy4Nm
+xYqrO0OvG7l/+AShOO34XWtQTHBdD8sIIcrw8iPMHa8tZTkOFDwo7e9J7Rpx6tet3PbXX5/4VUI
LJStxV0OFerpGYbm97W7lMlQ8TarT9tDet3ObFeKEnWawSCrsVeGonYpV63D22HmDf2y1pevvhiA
rcJd7fi4SBtSuhoMXEMnJY8u2hVtVwoDdhIrRhlTkwh3dInkZ6V+qdwsOm/3fW2xJfeOxahlTmON
ntVOcKpFB6Gq1Fp9VoBbOlZ1jeXtRrS1hZa8vTW0Do1bSjZhrz8OYXOtllSNcLaoDWUvv7q20pLT
N8hJq/XMbBkjVWdG/oDq1vvtqVpp2pF8XtFjYr2KLKoWNRS7DN8ybbgoD8Or1Z8WVDpjA1gRKoYh
DE+aFRxrlEYu67V0cBAIPXaBQq8DHc5Cpew+DBdmwHiL+7PbwagHNny/k2d3wPXMhXiwt5Sf2x1f
xv5KGHQkn03UGgY8SFK4wCK6DujeEh+Xq8ZyYwPQ4JXxztFwxSydZb1fuK9vo/Pb6wb7BAwsAj4j
16kQkRhOc1XthLg105F8GJopq47HmQRDVnyZgT9q4PS3p2mtacmBgTuNqjtTCd7F7Zsmzj+F8979
6/d19bUlkBw2hR0GMnYCG8SBt4HxrQDzK2r7cYofmoJzY/ZgDA/DANfZ0YjfDdC6ctSCIvPcFj84
gU0A2bYHubIlOpJXG7OBeO2AV4Njfheo8YMA9YoEgrfd/Moc2pJnA/l0egASUKRA427m4l1DCe92
02tzuEhivbQuMyuFQ0jSPSj0KCkwj/BnQRcAyMsfvLlJb+t2mUI1/cjR3SwAZnGYpCTzFi3JB2Bt
y5Sa83y93Z21kUrRoEcN0rd6okFV6be94T8Hrjhc1rQUDMKZ17PaUifPmvtPXFdukdbd6fWKh9pS
KChS1RlctaQsPzC+NliWEivfwgE5VzNxr7a7v2Ji9jJjL6KAiEjH2rAZeZaiv6XQ4xaRVcilQvPD
dvtrMy+FgGCOTVSJS92zyvFudNS3iDVdtnvYcgiI6jJSTcyXyhbQW0qO+vwCxrms41IQiKGUMstR
h2mmiNAe189K0D5vN70255Jbi9aJCjWjaQC+nyNzfNeE/fs+c3eixsqUC8mtI9BMCUUDujfq8EQL
0tG20326qOtCcmtApAZ4WRQ0imj6jvrFlyK1P9t982O7+RWLF5Kfuq6ImjHhZaP2u7dGAvhP8CCg
aeEXR7Te9jfWpkdy2FTVzFz3C93TK/3QiuY2i5XjdtNLN1/ZOMSy4C+dyUnQohHz5KlxanyLoMXL
aw21BmTQCAqW6ex51YoFiWVsLz5EIVWqNAUZb4V6PTMF/qvPx7nYy92vjUNyWr/VE+jBMFCVjEXZ
Ou+G+XnIMgoubhwEy7cna20dJPe1VSQpbZPJgjH8ORnhQCncz5c1LfluILrecR2SxUaY3qeu9ibN
q52mVy4OQvJdkKnTUrHDLVEF8D+lXwE+cy5rTr56L7T2bMI+VWbFzfZAVvzBkly5RiW4CRG68aK4
HA+INY03aMVA7K5Vxo21IKG3v7MyKkty6xSyWye1a0IpqofXSpdNJ8OkogHV+eahdBrYvSzYMEZ9
+EuD+/Gw/dW10UnePlI+ptnUfHm50L47vXM/I8zWgpA3e/H1sk9Izm5mFiL2yzXAKsyryKGQSzRe
5lffO93/vv2JFV+UMXGjSeWrcHlqd4IeEmLyRVcx7/g5mYrtDyyL8EpUkTFxTavEakG8RWkKWTyD
SgRIEKOTD9NkhdhkGjc7VrA2EsntjVT3Bfq5PNmlPkxaYE1dh7pgjPuygUgeP6RQQHduyJk9pXzn
89gijAYPCyV+Cyj7Q1XufGclsliS+3PkaCDjhMUuRxLvTUAdywc1RUxpexRrrUsRAAXvXDVKlgN5
oqY4BGE6PlkVx5yd3i/W/8pyy0i5qSxyu3V4f0ep5k06ZLeo09y3uriZuv7YTdFOIFtZbBkyh654
llYDrw662p5iDTZvjsQoWuwY7Vrzy+he7FB5aKkaEjcThL2UGVRxGj44MeRVDcKZl90uTcm3u6IW
KUJE5NeL5F1tts8oOCZXFy2yuQzrRfdtOxk1BNDYYP3Mv3MH9G2zvNx5wlqxoEXT4WXjneqbQUnp
iJeGiEBR+M4hDW6Qy3ouOTFCqo3iu1ymKJurKKfIPywXx+22V54dbFPy4CZ2jCmdsE3TLh7rCWLP
9mNW3MYwK6n10wyh4dx93U2crdmQ5MejEuTFJIhHRjL+rLXhSInsl0Fke2DLNU+TPTnWYQuwGE3j
QF7hJ7+a7FPAg7iT1j94TNies5VNTgbAtV1XUGQYzR51HR9VN7iNE/e6hm6+auA92v7GikH9AwGn
uG0fJhiUXkUDz5MuEn1amF/YuuTK8WBPTW8RTi34rlWne5sYewfNtcmRXBjik5qDLKn9uClufT3/
qNTKYxhYp0rtD9tzs2JEhuTJTUOCET00YBXqdIaHhfp99dps9va0teYlXx4oBJ4yGxvVVUqq3O7W
RoRANaadzWZtgiRvFqg3R0DtyQApMGkU6vRgRTVleAG0neZ43p6itY9IXt0mxjAaICy8ugOUiwpq
MGQfNWW+Dnle3/7EmoVKrhykFHKhIgF7lYi/LW85EFbvAI3WVkDyYuClTuRW9D5vABkV/XlkoVNH
2TmCr/RchsNpST4VhQ0HXtipXyJDOYPTuaznMhpOiH6041zj/GvOR9hEjqXlo+7gHi+acxn1VvhN
1KFmwbuZgmoNmZ673k53ur42K5LjKnUBYjiy2N6r/rpBcwWF9g/b3V6Jyvqyzi+2Xj9r0DvSMJGi
zaDeQ60EnRDygSOldiVcAOdA0XascsV0dMl5i0mx29J1eeS1lJMe29cazKeVElzYvOS8sARR5EvF
MpRpY/lYWVF/00TmOeqjYSc0r3iujHwLqebSTIDhXpyIW6btQ0mq2izjt+ReP20vx9pKS57L3YZa
7aUWflkJFQZ9v6h35metaclzx5B3/qo2uNgYIwzRdXfjtuZO4FxpW4a8ObEheDzBQEugHm3U3LlU
Y27PiKSL9T9FGvafMDf9X2UyNcj/LDlT+ylCDKJXLe9f6AlUCAzzpOh37XMwNyOshtTTGVdWNSNV
iFq5EiODoQ93VRdQ3dc5SDcdg1qBeLPiEaxGwToJHmvMI9t54lmx799P7S9cqSzJsSgmE9yHyhtT
9+9SWFe7fqf1tdPgojX40lN1v4eWbih6L0h/1eKrGaZ3kWadJki5Jx4peJnnRFg682WRWIaXTWGZ
l6mR9d7sfisr8badk/fbK7pmLNIGOGg8wXNNgduwau+HnqrifO+Muda05D7pWA9doo1ASCBqLyuD
PLj4uN3rtdWV3EdBFkT4I/lvNVQ+Oorxg9Mfsgb28G67/ZWuy9ix0G5VpWjm0vNtqHxN30E1OBr2
CubWWpdSTiiZB23SMjGVmqFy4AcH1Ukuq/2xf3vuC8PP9LzU05iH5TGCorR3DsgtXbbzLYKYL40e
/EsJAwyBxTXK+vsAcwdcNaYz/bcY6X9YyiZkzEZgm2NvO9Ti9Nn02Okc+LoICl/nokUVS4Xoy+5X
plElCaxKXkCd9VWZUfVfgZjbCY0r+5EM10PHRtX8DEcaqT95pob+kwO+IkHgIUtr97J7vyqtQGP7
VQFQuvTmoY1UiOEj/V0aZ4ly2rb7Fb+SsXUQb0Z5o1elR235r3QopmMwifHKtabgsP2FNduXFqFw
48ZMrLr0kgodpG5SoHi8EK6hSoeOaZ4sTU/ofW+YRyTIP+Zx9dd2t9dWVwqTc4/O3FhBEzO7EOKj
x5PEP8byZ1k3exF+CV2v5L5UKVpmShBpVeL2UGP1Z32CA1iB6/w+cd4tb/AutFDoyp2cQrkG+sl+
e/RDxJQgdDrEhntLrvxqLPLnmttRYHc3VvYggvqmbR+iUPvg8lcuaimpBhu3Zbyn4P1QWo2XF7c8
rVa+9qP1S0Tk0LSHSYrEhgNlUpzOd2DBKI9/sz2Ha0svBW2/tqi7b0qqanLbRNIRsGqm6MZxu/WV
LZlqb8m9o0C0aG+anoqAmA1CmhottzlRbBk74kx9ZUVNlQGv9/b3XncVBEz//BxnnjxtSLJ7s1rf
A9H/SgU6rKPFr+3mXzc4Icv7TkFpoQaXWBBSCERgquDRyoH/Z04Bf661Y9Wvr4iQcXimmlRTW+eW
F1pgWttofoD2bceg1+ZHckY7M9Ia9gwLmG6CGlMCvX24PKXsLPda85JDFpE/o8M3UUMY9m/6Du68
ur/Tu71M9NrMSN6oNbY9mj417ZBDNIv05E8fcglve23XGpccIaaUVXNq+q52wY1w4fo2rJ2D6YrZ
yIi1GoLlxEioBm+M+Fs1fxgheyEFnV2jR+8ctru/UtAsZOyamVZtl/UQywc9pJlz9CFin9YHm/jS
f+j88VGrzW8IoKe2fz12/kVZe+FIubhk1mFcVVCw4unsKYHy3orC9wNcxtujWpu55fcX5yZoq+Jy
gGQY4j79IUvgaI2ag8n9RNkDBq19YTHlF1+IItGrRoRNla14l0bRL6OAJJlpI7dV7pxClujzz11E
yMg2c0awPGso7yTdalH0YN0kMTziUf7ocK438vKhs1BF256yFTt2JBe3qNkNBGxtHhqQj40/nuLo
Qvd2JPceCOYWl0dMzIq0O2jGoUWffZhtXDSdtnu/thySi7Peao/GHnwDfv9RmVGx8JXzrKePlbrn
6GufkBw97K1JR33c8mzb/9LNqJsUsA+X01U9u2+3R7ESB2UgG4V45TgBg/BmKPHLFNWZqbpLK/uy
UCVj2aC1jeMmHoTX2egS9XXytk31y95rhC15dJCMadcXTI8Imwc0OPsr3djD1K/Ni+TOoWpRtdHR
cR2qaL8Y4Xe2xVOEjOKOp60Yv4xQs6MgM+dopLp/7K6FnT9aWXHRQUnIwLS2s0QWRL3lKUNx78+K
l9jR82XmIrlsqCS+mAHfe36soF4G58bV1IX3gVpnOxazEoFkaFobpGkTmsxLc5uqaOUd/dh6o8/N
AbYmvc4uNHvJeUXZTZMJxRqZUh9hp4dWQVcDPu7LZknyW7tT9WTomSVnKs23YBvSoz5FMFyGWXnZ
biYj1fyhccLUZo3rMaUYS03fB4Fx6qv2/UVDkNFqjqbk/ZhAAaJUzoOVJrfJbKOIo+ys8op7yWg1
JHBRyc164WVdcRp1pMWFc1bnZGczXjtiCMl9lYgqeEoE8K6kvHFrhVvJ5NcnarZ/Qvv9FwS+jylO
kajawdKES2V7Ee58e4k+r2yhMpItgDC/jRcXmcz2aI1qSmFB/KXLxTdD+I95Atf79hItF5PXPrRE
lhfnAZTs7ea3oLCpfCyyJy4qWuHD4vFpnL8YyketzcOdL60NSfJ6jWISWP7QpYL6N7ueG44CddSW
XhsgbFSbJsLoMRU428Na2fSE/uewLKdVB3exvE4Z5veDX+dPUxVBmRuMX1U1uAykKoQcAUg3qxC3
Wl6WKc8Qw0EQm11UvQg/8Z8j0EagOjgowkmu8URhLerI5Xl7clZ2DRnV1lTw2hsxCiAmp8xehyTc
MQ+XNb0E5BfmpPJgGjkzi9xlc3GeNcu8LlNlz4RWVtWS9upi1Fu9mVGt1Bbhde5b4YgyUwSN9ZTu
zM3aJySftyZn8vsaEvDfkAEbLWpSFBF61jAYwYW9PUsrgUuGrGlLAbWfc14SQfBhpBbx2qGCop4i
7cIPSF7dF/aowAUKXZYYU3g9fYXnjnj6PkWK+/2yMRh/rnRYwBYSmjBlFW3ZH+YJ/RsTbs3rxiQb
tP2JNTuVnLgstJHieNZCi1G/80luPkFJZ327rHXJd/2uN4dOw5ji3obXMrtHF2C6cP4l5/WnESrd
jraTwv9u2vPTGIWo0V5WTiFkiFqp53kRBdxC9WJA3BqpHAhdrH7HBVamXUamjdCUqnVI7AwNM9IO
8VjOJZqcZnDcnvgV65e53KrSrOg+ZeooNp3KID6M8DtomXnabn6t+5IHizjJ2GaYe/Ya7TqrkbsZ
xDRfduaQgWm6XoDMLrHJCka16xxNqENVV/W5mPw97qi1+VkG9iKGljlfaDVBDC3U+9CZnipfvc14
ZL5sfiTHTTIk3WtrsXsDhnK3SdUPbTKE7y5rXfLZmAJFN00wzdkYvheJcuOkxmU7oik5bKyknIhy
OBjbuiuu00XX3SqL+Oqyjksua4+lHZjoxXgW5E5stgmE2WL+st34yilLBqGhF9S3Y8GSGlEYX5VT
e8tr3vtJoPnKxccS03M0qM/Iivk7i7xiQzIiTalzCKcVEkm+Pt4UcXbr2B1K7d1hezwrPmZIG3E6
RMpgpIwHeg7En+JWPdpd3+10fq11yYOHMagbtySrLVBrjkxkcanf9S9bZxmPZqazn+TBkrMNzACV
nuCn5SqXGb9MzRaPIpzFSC7Bn3okO4obf8p3LgRrCyp5bahY3d8W1KFJD7v2s9PpqMz6b7cXdK15
yW3T0Q0UX6fndd8+aAp6yqpS/RQ1IjTbH1hbU8l5q8AoeyuluttCyN6NQvTpdp8pfiOqXrnEGJLv
WsqUZUDnuWca40M9De8KE23hTj31ZfWWS8eVWzmIBb3tsKnF6SINmRKtEFxArGtuWCjgqj+TEn0H
W70p9ewNjoiWDcGrQPys9McIjfXQvrJS5Fja2HwTDc3eTWVlYmR826hXAZTvzHxj5taVnqDQ69Zt
fdleLkPcHHcUEQoVlpd0PrRcFaJFzmVvKzK8LawSEmUzTXPiO/lQbwqkQ+Os38E6r82LFAQQ+gaI
YzMvVqM+IAP4yfbLvR12re3FC17ssKpZJnln8yxkTOj4cTL2r60k3yN5Wnr4ijXKqLYQMqEQBmge
5ZzkpnFykMfuGdP/GUf2Hh/uir/qUjjIAyuzKHRjdgq7Q60D8nb04JorENvBzvquTZIUEkYV6g1j
YAFKP/gRJEPtRUOYXGiXUjgYzNApopbGQwdJsta4c5JiJwivTY0UDMqoCwJ4uE3eUCIDkVfhpDDW
qykktLof8t67HdBWPiMD3KbRr3y94TNw9gYgSJGAUDWkF7WGqoXtT6xkTP7EuWn/Koq4rtAshBY2
q38IZXgyK7tAhhTxQVUMPwPderP9obWxSNt5gBZxha4Gbyh+nz9P4Xc7FoeyFuaF7Uu+nNolrxw+
A9G61AsqcSPK6gb72jldrViqDLMzTV9B84w87NAnw5UxDY9VoX29bGqWb74IFXWg+VOrBUQ5kTzM
KD1UXX8KDeeyfVfG1MWGlZWjoOtupR+tZkbuPgpDOJacHRzmmg1JXozepjtOOZlwRVn094R4sqYG
5WbEFfvaOmipe1m8lhnbYq1q26FgjefcuCt85Y1I3T1iu7VBSC6t6mavsKUjEtEN94Nr35iaeuxV
dHnZ6zN3j6xtxQ1kwN2cNrPaqgyhjKq7RGS3HQgWJ0cv+SJbkvnadC1wGtMk3a7048MY2+8i1347
TuhybLe/4gcy+mtU6hpeDqapH6Z3kGEfSCH+2m56ZQVkzJeFclcFARgcOulJVBG4HO1esx8Lt7qN
hh/b31jr/rIsL1xN00xYegYiqp3rC2Z7PiqQu+6E67XGl99fNG6Yfh70tljU6GO0lXXHs0keXjjx
0m6Mmuro+DmGU/vhWyvyH+x+/LQ9KWsTL/kvuQCzsOrlhQ8RNMAzyKAj8hm40QdNDc95Eu5gNtZs
X9qQkyQDYwKoh4S5/snND7HWHrN63tnu10YhOTAVBWFf15A8q4VGPjIMsxuI++dbP4Y50iCJBaNn
s3dyfP1jlozBaqsKEZiWpW7T0Tw0gbCvc7Vrju3kVlfUwIorq7OKw/b6vG5XlozAUgRKkOoyb1lS
PTdJ8KA4e2n6tXEsv78wWSVvhgrlQ06pZLvnAA12am2uUqAUma6fu33e0LUxSNuzG3CSjwaSBV1Y
PlBF/TiHe5DFtTFIPq2MAO4Tl4UXVfJp4d/KyvJdlfb3M5LFlqbs2NfaCJbfX0xVbvZprdXLWXVQ
DoD57yY2ocsWWPJtRLq4utqcjXwVIqusrcWVMiE9td362vxI7p3Gvq26Bh0frbMyK6h3fjYD9c5v
f9oXHeMtV3ZsofZzvNwv1SK7QQ0dPa84mne6//pVx1rkc17Ou+oYiq2RpfEohD/0DaKx+cdaaVEs
3sEavx6WLBlKRsRWgWwYple64ps1zSeNR1dUmy86mFoyiKzXUnOo4Zb2qOB0r3RKM4jeyXXfRDtH
07X+Sz6cOkZnBIWJokNgP/OkdzS0zJvT4K9t81mZf5kJret7ERaNTlx1leSQlb7XqSiiU+l3djpx
mQfIjGih2/ejQL8AGBSVm3n7lHfiMr+VkWKtjuq1Pmn0XwWIPXfTUzO2OxmzlZggA8PUMKwNx2Dq
szw+uZECj6Wx+4K34rcyNMx0ugTVzCWuJVX9FlnK/p3oNOdRp6T55ECyf+3XTXXR3owW7p9epvSJ
BjSaWYoz4zoMsnMOpjFz9540HJr5Z77CklnO6j7okCybOHeFcfGsUid9O4rcv0nD0j9M/ehf+4ik
Pelds3tSXYFWWDJirHEV6CpN1fQAR9cqYtBGfp3naEF8NIMfUwzBaPKVw81Vqfc7B8AVV5FBZKBB
58Qxai6JrfpOD7NHZ4juqzl5IrbvOIr7+kTKULLZcuuxMlinzKrOddDcGk34dcp1z+mi73nGPUJF
8eeQtNjitv+v2Lgt7dx9pamuOjKoTtiP0BHfxcW4s2+sWLgMLbNSX1frDiR73ya9etXk1CW3VUvd
XOhbpwERyAPTWX27bCDSBs4LSGAJH8Rg0ls/YRgfD+hZdhfOkrSFzwKYfBaCeR19x6uM4NEfLhNj
sWSgWT0GSm5WvOSXVa/fig49dM3M9p6R15ZXcvxWEUk7lLWJZLkWIJdmWnDDuW0YepfNurR9hxDr
Jwh3mjB4DCiY2sNVr9jFjsOtdF4Gl6nhNHN1BsCippX5UCiw0FNydllxtSVDywpnglqoY2ryHhqH
nnc1kvxQQW1PzEqwkJFljSbiKGp4ok7N+huCpKhuJs5NXiTnOA8ve4myZHiZyiN15qYcu6dGHAZg
V1ehFtU7Nr8Si2QAmRUFtROipukVjXtyZzgdUbuH2J7KIbzrqGR1dFsqYfnNNIO96rO1FZecOGua
PkN42fRMoPgWKFpz3POzlXOUkFy47DWF5DPPygIK9DrUPgZRVlz507wTute6rv+5xSZZGmiZzuuv
EUFE7NSFdt2p+WXJB+sfMLFRHfsBkVBKUIJrgUCKLfa44dcsVXJhrSKTniQaKNGqPbRucG812UFB
rL1CzWrHlla+IePFsmpIkmAA6pPF3KDNyEWGK/uYJPrDonB62na5lRWWKdCmQFTu6NgYj9o+9Vl3
6nLrFGT+3k1rZYVl7FieJvYUaKrwcOD80cyDzqupTtsJGGutSxuxpjedYY0arettTdVG/1hU9fP2
zKy1vczYi8vtnI9xCT89op/ZNN6mvlFe+bq5d7pf2edldrPKCo3YQPXCE/V3WF+Oqn9vusaBG1x4
4bu4ZUneW42Is1QVOHgn7b/anUVWZkT/eXt61gxHcl3uz1k1F6npaXT4PFmT/V+cXdeO5LqS/CIB
lCjHV0nlu7rauxdhLClHUqQc9fUbdfblbu/tM8Bg3gZoVZVoMjMyMuI1qZy58eKFPf/dR3yKw0x7
XWPQcNvAztlAll6dkzk4Chhs//vzv1rhT4dYx/BFlWV/PWDJHv6xxfjHSex/5qL/S3b/mStW6lS2
6EiiTzXJmwlyZgHpth3eV+ax6bXTdFt2DDbecdbK8FtN5HO4wAZMeLtkqnexSTemI383XA3Bzf+7
lQfkM40/IkMu6bRkZdWSLUV1XKQTn//uJP4/dtlk+VCaJtyMI6s2ddzXIPP8Ja84+qx51vRLY1iK
p8vOFgy+5wbK5otSmzIc7v99M3yxn/8fw2wQyuEfBtBXf/gn72h5+QD78z9AKl9sts/qZ0qNDYtx
BjEBRk7C0Vem/zRu+dWjP51zWKcuLLoir35Z3l0fnaR/0kj66tGfTjnjTJIBJvebYWFFquszD/Xf
VTqfeWUoPWMvmlOAQGrd2xZDIrN+g3KGM29c9+Mf9uUX92z46Ywr243wbB+Aojh3kuV5XA4ME8hi
rDaze/n3rfPFS/pMM+Pcshgy7yhARRJ/RNHI30kbuz9NpHz1+E+n16mSeN5Sg1VM6KkbSZtVsv3D
V/8iX/3MKPPI3OmmE9djO16Ya/zclhiV1ppmq00Py9z+gg+o2oFKJ4t/f1tfrMhnB1DZ9REFbyWE
uvscvrc+J12+aNW7jLVBcsPqbhBZ33T27t8/74uD/Zl5NnTlVPcTB4yT8kvLTJhZoZ4m0In+/flf
4Dif2WcmpjA1rRDJMeBOnpZBzKQwOoEGNTPQVNj08xJ5mTSrVXkjpfd39n/RZ8EogmQtspVHN3EN
jsVCxx9Qd86jzr/Hy9z8+2/7aut9ulmU65itoLGyiWJpshE7G86k6d9pyEf00+VCKozQw+AKV2IQ
vyozNLnvl3+auP3qq39KHuhoYGjDS7rpzVRnMsa3nn35J53Prxb907UCXoVXQZQLR57QGwh2X3wm
D16LKmmOMbxA+w04Kn+iBH2xgz9z1aCFv5RsuP4UZw4i1PD1cnlV+vu/WuTPZLVlkaH0ro6nQwvN
0kaFywPawfwPBIUvbpjPfDUovaRM1zaF2hVHdBquCyGrtY9A62vhSJ/EtddnFfP8oYA0Tny3jF1q
/gDhfrEJPtuUEquWsk2Bb0H1IoLdVOixm9KX9u9GJaLPnLOV2YEkZZtsqO6CpzGK9GVJm+Xvhqyj
z3QzFMW88SosfBKL3PJ0zaz20+zvlv3T6Qv0EMyc42xjFerCCXrUXEx/+fBPpy+OPdamDg/3Wd1v
idd9G1b3JwTnC5eN6LNnKGo+z0wenm4Qq8phzfm6XlB43JOO3CcWbe2K//LK/ti37f2AIX5aofem
PYipmIFkEeAAA4u8Rng/Rqnf//19fnElfGamYXyz1wJ0gY0azfafyWMzHOqyJ9u5cxYhbjr4mFn8
w7H6Ymd/JqnZGWomFW+jDSbZHSjz6cd1ouzff8lXz75G7v+ofBflu7YhDDNGqoT9HYefTVX4ofb/
8Kau1fl/qY0+a0nZRouGeHhThJuPqSzPIg4Kq9OLL/2Hv/sJ16v0P34CsRiJcxPu52Upq9xb+gpa
W/JPGOtXP+D64v7j6THpmFosbszRq4u09u/8dXpcdDMUJujqv1yFT7EXchE8DDzUPPX0SGmwC8rm
D6UI/d9G7n9bgk+Hn7N0JXwCNu+F6dLkVRrqNvNo7INoR8ipMRBsGWZiCk9weXCgjUL5KHSHeun1
Nhh7t4dvVXpsPbc+V2HS7PlKLBRqkvUOg96iqHgSbHg8xc9K23dHVrOzdqguq1uGE58p5s+raToN
NI0vbcDUfVND7LLmqZ+FsLW/RFaA7sRC4o5Jk7bnaNLdW2i6euengl/UOCF+DFWQD2m37NCnU2ev
bNcj2Mq6iJfa3pulAS4ta1g5oHl6WqcV+lwA9ev5ZsS3htIRplnStltyFTfy1bervOVwZ8gay1Cl
TwnG6jKOBFjkKQ9gfNoQ8SbVdaqSxl0DV04MIWdhAhlWOEGW38pqVKcmgvNrkljv0oaVB5XQYdrP
5QBT95iZY1TbJqsC89sn4JKOrvlRSrQW53rxisV6ZAM2U7PTtR/l2ut/xN66vq1Q4tpobU3OxGoO
NDJrxvzVY4XodZv7/XwZfN0dPCb9m9r33dYMsMrpvaa68wNmNwxEmSKYMedraFKjuo0OMLq4LAG8
ezBtVudqmuts4erIIunvXBqvW4LW00c463FH+1hlU6vrfJBg9Zqr8y9ZY3JZwGYAgk5ONUa1i8Cp
pAByexfU3mO0hFDjnPh3kejvpqnVzRI1Ux7Iad0lzMlNvKR8H0WpK3pXBm02dwOMbEdUmCWJJOw2
k3Lf9/6Etm5ji8BO9SZdFM+iyWlZ9Ktpt23tfvtuZXdBh+IUOkkrEA0WwHGb6huIQDWXDoKGOJ9d
dDBJH+QkIvj6QKiywTqwGBkGgqjfeoUQqdkF8aiLUKk1ayLMeFNt0XIfhSiWtX5ZQzhifvTVpC5S
LroQM733IzeAz1ansNCDC3dO22Wn13VcMhMM/WkdZekAtKg4E2rikMpsxoLYqt1qpwzcm5G9b/WU
0o1MqgZTVZMa0kx4Faog0C6aF2RCK79Zo3hIT40nBb9rXGPmgiqC15a6Kg6yZG6G9Vgnkk1FmlZu
eG7WdlgwmUgrZou1I4Tc6MivsP4gYO+ICAJSNP3QlnjHkNXPG50EtGjnRnbb1h/QoOC86n+klvfZ
MlKIeAZz370CAqiXbYuD/cT9oZ63U9jWZtO4WXbHuVnXD7zD9CzXMe2gROYCnsHMMThb0Yb1aTI+
8bMpSPs7R9vyVUMp5oLjNZosFHAVyayDPETE5/oZzlcrK0IyJvCrDWLf3wy2M+/+zOpXmC7KvayN
T/PJH02arXqcIe8xB8GhaQXsyScYlbstC/2R7HmpA1xKTNVo70DqKoIlqB9O6Wbi5SzuMKJlkowb
k9LcLd7cYcxV0Gu3JjA7TQMZ5mUQW7ZxwLAuMAeZ79Dv9W3WjfEiYLidWH1bIb1sdqOaW5PzqJz8
zAONooOsOixpCkZ72jwuNauboqln1WzHcOT63Iaa0W1V2gbF2qpbv4A/h3kO6iHotvEa+XNhcJLs
AYURT7NuUal9qU3r1i2fZcRuQ8VK9RqtNqk2IAi0FiwOCBPXWWNg/ndcUt/JA2btgw9VRun8FMY0
wLsGw1aXT20Xm+YsRGPx82ljZ5VBpt3+LAGRzE+8XvvkhlMPbNCWTekzBl3L5NyzsuJ5qHrYk+o2
muWFNroKUNnSid9agPDwbl7R1TqNwxzf1OnUlCOcqaiazrHUqX6FN5wdMuiPuLXNaoyNMy8b4lEu
ry4hqTwwB+dCnMB+XhcNtpevhpuhmofubkrHSG5H26yl2DeYe9P7AWHAu2P+rOI5CyosX1OsidLo
+A+9pOqjnye04bLEwJUdN1HjnCl6JEv+U1sKGhS8QiW78dbOb64ebSSCxB5NKLZjy5OiKlX42idB
fxuLoIEWHroXPwJnKd3jO0TmvubhQDa25GbNw96rEWCWESNz89Dq85CkPiucX7W8sFAXbzML7iNA
S5+QC01CXEoi6fWcGStHU6RVTEXRDtAE21G7QGcH3Ai5ZM3od3bj+9MgMxIoDXH1qcXDlq5UCfQr
LfYcSJBzclR6NdXZ6Jm+zSZ2ERY6CmzmcGeU+45r4e+uWsZ1UY9iMT/qyupxr+t1ldlU4evcxGJS
5NuiiDa5LAPhoV8M6PkOZ7WpDgbzCcO9hKeWzc3gmqjACEyaZF4Uj2+iiQ25HSQ8mXdpGLAXWxOS
4gAv1MuaZYkeRe8muq/nIIFlyOjIySUwkSwWmswG3VDpkE0QJpI89ILE5VESDPywtu1IH9Zh6JaM
d2OlMzWW43yI+ToEe4pEDq9GUWfPpV4khphXrtQOju6jyHis2yRrPChlnvqWOX/Dter8B6KHBews
XttoCztGxfPWW9L2zoVSNxsdN3VyiJYEMbzv3Qw6Qd1zfdAQ+iufSsbIuCENDceHRGM2J8NVzqD8
o8a+fWJr3JJ8Ad6XQjFumVSHGHDtNgJbG2fc1WHa4QgJNKeiUsBsUoy+jrIRVhvtZeZRek3tpkHf
Uz9avqsI4aWA+voYFWQ060MYhYmHcMp08z6yAV13AsCHFpUU87kUgwhzlg5LCzgzoC6nZNbwlJow
FLldJGOuz0RTQu6DMe93WEL+A4IzETZdZhzOxR0UnojCHks6z95SqBp39xCYHO2+J5a9VTHxg9c6
9aCJkjc9NfNHOlLGYBsBZml5Ste166oNrGbMeK5rHXXbqbbolDFc2cHeNLBggxaj8Od7efXdvNCo
VjRvOOcLFMlcX28bjIYmrkAw8fVcXOECaB72cwVKh+tL0xfwkU3qvJ3tHP1ElOvLbVIbjx+RhLMu
KyG44INUpLr6PQqVOc+lhDd3GXdd+r1ls9G7GCMM6gG0J7Fuy2Xog/2axqXJYpkSc+98gxFDOmMi
eAPUDlOJ6ULJmEeetinm5DEB8TDzPvFRrVhonGkRll1heCpBHU3HsL8miUgmKp26Xx2a/+uJdgl4
HZQYKJNEoq7CI60mX4+5WYwbcPQJbpPLgvHv+IY1Lb+Pu6CNCo2xwTFboeHfAYWNZ12MqaHV2atZ
MuZegD84kwQOAvs1GjBWGQ7arx5jNfvPpkKCtGtgrufvmKZ9d9tJSLlmnQk5z+Gq41u4HEzRDEk7
2yVwFffd6O2oWQZYVdI6cFlaz2WcD6BKgW9LUraCWXoV+zsj1bHTe9dqa28w6NCXhzroqXhLVBpT
MMXKoSvGEK6EUJjxlnaH2197PJOrSTWGFUbYhaKmGOQvHQ4uzdnogJCptfF0NvqDT46uFARhaHK9
+gg5Qs22HWHNiI+37VzYck7bou95AO+Q1Zv7OiNsCe0+KIM62ML3pSJZib2TPDsm0KGIPanKN1oh
Dh4AbLka7tKzW7/NK0Z8cg53mzifcCqHmxTyWzRLVl7Z7TSG3nREpoC0bmx0LA8l/P36bVBSr937
QjuTz2iFsCdkGSv/HlJb426O/AH7X3Za9BACm1ORt93cJEhq6FS7XTJarzpM8xSIczT75VXlCent
fVUN3O1KJNvzPjA61heowjX0Jr0OMe5RhnC5Z4khEGaNurH5qZNWkddgSE31XGMIlp1XOaLJlmN8
uJs+QqPber9WaJhCBt+jbqcaeM/+GGradttqUKN6mDoIoG0rJMM091xs7KlftKxxHXBLkbwmNobL
vICF+rxlPPEi0B1hw3m2BKEx96lr6t2UQnX/0CVx159wmpvl0YlmJHlJ0GLBtpDoNSdR30W5z6wZ
C5NCeXZb0bIGRZmh4Nsy30HJdNZ2Jldlv1oc1OgnLONTZciGJ6DuXcrVrCHP2qhBoqrnabFvY5Tq
MkOW0FUPq50Ye1DJOrKNXnjoo5Q0S5gbFdrnuAnS8efap5UPElFfIg+Tahz3NKrSsYCMhLVHL+Zu
vYukm2zOlV3Gx45DG+2koDA55v4klxtixWC2ccL6O74q6WXpRNj8qoJKxPthjTQ03rWgwy+YuIw+
bAcQMs6sAdKZBzZJ70UVDXK/CPBri3IR0c/QsTIYcr81AdBOcKfC5uyxUXkHzx+1yHGnKlF0YcQl
SIVDHZ8pSFsM2X1l5w3D5TjdjRF+8yHC0Hi4jSAG234v1xm3Y0FTGbqMypV7OS09UhUQFpMUBUcz
pDqzvVqWFw1r8fFQVl0QbTErWXc7YAAuOiHEjf4rJK4gTPpTDwmtKNq3M0fa66c1eOtq9bruY/Us
Y9sOHksqt81VuiWkwO7ZJlgJtO5fRxFEIQj0GBVbTgEzTbCfQYq29bdmnEw7YvZtCjC9DUVyEhdm
km5GubuOTU5iqMTlIBlxtUmqKQhu2tSSkGVIhKR2ucWT0w0307R2GRzONCVYjtaFb8jUeI+0rW8q
8bPDKI1XzEzbZTvB44vvpQzsYaobEWepQ+R4j9hi2DsTJrAPo6hk8iBVgiK6IwPqK6b9qUhITXYJ
ko42tzKKVI7aPN1jFZKLGftyAtstWO9Y16n5gPqL+KcQ3k/lmXlD/5AihRe5TjoY+PrWUQzbT3Tq
L56lPjSdp3XcBAH4vHkIiRSY2al+fox9OQab2ErWFsoOU5YEkiZnUYq2LMKkGyT+uw+Ssy8rL854
GzSvOGhtkw2tkHcuQvTeRItpIdbcS3vjRALujo498R1K2ziJIeA26PvG6CHk0ESc3l3g2TfEeUS9
FhfwJRkNWHzgz8wkmxWEugZXG7WN6cKbIk56T+Rs7kAURtRx5tYf6WR3E/yp+qyTcxJ02UjmuIMG
dcINfewniEVlXmMEz4eFXnXi5VpOMIEIQ0OmvOUI+LknS/++TksN1k4U/K4CG/NsDGZgUUHUB3cm
1MmyGRd0OjM9wTUWUoV9E+H3y8iALtmi5BDGIibAsRb1VNBDT3cThxWtkH4CbrrvoPkIJwqe5CYI
vQLJr7gRHgkuURNPGVwywlevGkwNq9WwRzXp5hBxYazqTYXjzTMCGwngIlEbXWhYx10eWQlVAq/T
A5ID7VJU7dFIjrgY1ucx1FG+oqJoCzd7zR7FdMu3PaqQGwR8u2OiXH4NdvgG1Kzah5OqN31C9CYl
wzPro8tg23JbQxLuKCu4cdVt7SPphY9KVvLK4D3GLsmIgOR7gXw4uVA5rIDHwOqQBxSnBrrkgsb2
sk4BWnRe2kDkXjS0zvVcAn1Y+jfUA3eLJOnhugOf+Lq4R39tH0XsBpTaobiLBaCwJrAdf1+w7Y7A
gcY0t6atijSs7AOtou4ZveIu2AD5hDDyyCLvOzFTl4+iuS0Jau+uTcjOt3rNux6zx17WD9zPHXPB
AUIvvM0SIAcPi/OVygikAApV+8k3CNfMBaahogcsjbn1VLlgJlfRx1FO4if6jTozEu5nMaiImQMY
9eiPsqJwLkvfYddIsqabOnDXAgG/WcRkX0w9boiuhiCqGNMCjnAotJhQty0tUdYs4wtfOl2wJizz
xkBz/agGN7xWCvOWRQUTjDK/1pj5vDZJsQwh4PweuBeDE0w8zpuSt48eAsZ+6hqYncDDAVJfCsPo
y/SbpmUPNHU6ijS6XxT6W1IQVEvKPnVSnUjbnUi8vnHaw2E2gAt9batjDLRp9YJfCx/7HBtzZxL+
OLDlgSTiYsrlGEaoluoSKu7+pB7rvj0jyXsOS3fhUryXA8gTFMlA9U/aOaIAaefhcVyib9c/9mqV
5k6yB6Qz7T0uvGMSoQpYg/mtjaBfioCnitgZSLu1ZjdDzzdX8APpLUo9b6gL2nXXuUQRH4ELuVOV
kuSw1CGD/kwUvdO0A5hromEpvFLvGuWfIKL4QgV/rODznKXSe6kJOygb/VSp9sEkmFRh2epy2GPb
TE4+rAzQIF8GflPRlqPFhYQyVfO+GXDS9JjcVG49oz68R6oDKKUUeSjogc1lEbce0hf4vNCy2gy+
/zNx1QvKwx/VUsHQxI5ZoMUZeOhbmXrH1cfyYi7x96DQShV071GSx1X7ARzxBBD2hfj05Dl0jaR9
Ehy9XAQ+SPJX94COEBPjfdmQ31roHKr7ZW6Md0esEzkg9FtO2H6x6yNqhjNwibcyZt/HavigpHuu
I/IM+ANq3+nrUAG/9Qa6b6Iream+U5N+YnaZchq36OKXiYGpg4/Zj7DbyBTAwyKqvGrVbh68D0gu
04zV2t/GYcD3izdlIa1OYYfuV22QRcHLEhobV73V+Opm7m1LE3bZWpNnFTjor/QY4tIHBV1oDLzH
d2s6bFQTbhEAnlTLTmMnNp1Co5TV3gFwLQJLve9EudMjXFAAHIy4dL0yU6nJwfWi2RIqf7tAKUjO
q8XtYd47gTfSxv2xnsW+tP1jtHb7CAAvIgyLs8Upm9vEHteIb92oNpM/fNOQLSbJjOsDdhOwQyLL
HGUTbG7CNnz0kV/jFjlz2F9p4FvlqF+B938kVIkNHci3KryGIOrvuexfUCTFWe/GrcKzCDo0fppA
BnXddXosru8dspEniW6NN4cZ1/MTTOxOC3jTNboD9QrzohReTHOa7GxZ1ftItI/GNk9wujU5aPsy
C9r2mw+jwTEGOz3W8W7x+tskqDAh6spjxf17a8f3NKWv4NYcZVo9U4bWytXmzFuSXYiEX8zlDe+r
JhNpd2p4V/Ck26mZb2dR/YBI1Sam/gZA6ImxAVETiix5THUelXLflcsDnCLSHHBZIVRaBBpVXoT6
ea78j4r0fSa7GEUAmFWZQvaVQaGnBtAzq4Jo++zLusF13YrCrNEbgsBDRKctUNUu4+CmHRa3XjiP
fgK/2UFl/yCW9Ja58Ter/XdTVcelsrfhslwSta5ZIlDCdHJr4D+RkulxiiT+T+y9ebmtObkZE/Vz
saKAkEPBEaSAEU6vTcghSd5t0Xq+wB7v0Yvlrmrli17jY12vRctgRGkSmJrOXlYLBOLIxC9EDXsv
ZjfQhXi6mvPWcE3GTOXJh+8doVAVIjL+3fv1vvK8fdDyPQDRG+WJpy4Yj8zVRRyox5XG2xZtXzTt
NotN7mFm+yNhA04e2t4KLfZsIfTOR2zMnBBb3k5pDhPl34qth16v962Yghxx7aEZu1uP97fEmX1y
1XQf1wb0fu8QGBS1uMwe4nDZApQ5V3FaZ3NI3ht/vkNZ+VZO/DFcyw1KtX1Vd2+qX4vEq5DsIjIs
OnwCrnJGHjVkdT39Mtjv6ezlVbg8LkK/SsePLVfbMWkObZ1seKqPAZLNJhgOc0oOPaPnMcDtIQJW
AmfttkFQFVGgdmsDoyFvvgMJ+6VuLEB5chP4GrR4iVpdwV4ZQQiGrKMPRzg93M9eWQEUAUwK2m2Y
U9y+11UDa/kAyfQNSrRz3wGPrKPxbSDLveH026wbnbllBsBFjgROWEvV7nxg9F3UgLrSPkAK4E3h
glzYcJg8U4SmxPmXd8mAjZpI95CI6RQ1mDAgq6hx+6b7dilPmIgqAIXvJU8eHU92iS0/+nG+eEE3
Zdb0N14/nblpjyT0L2xhtxhoul2d+XbdsVYGeWAmsZFru/MGoCx9cEwH+izrATCL5x9aVT+CInR2
s2izSAaw7fUJ3MzQ8+v94CCZfKELfR9Sb84aEt0JJRB+qxeW8Bfk/rcMUWlZaFEH020Z8KcerFcJ
WCXSdpNO075BInad40qLCokIbIfkJeLDzyodPrAij0h0IHQ6bGHc9HNWQCjmbrpoMu5L2t7PHdut
Y7hfoToG3c/cKXkDf5YfS5/mSxJC+wYHg6nwFDhu83kECR6e3E/RXJKCp+QyDcm3jvKDEWWzAdNu
jyGpvSjTdxVj6VMvzBKAThuFBiPqPKyWNN9dIN6vf+s6TNVP7hQk4W+oScPvEK8SFgN3LvD3Xd3d
qUTuoWbyYAGNiGF96ZV3HvVV5oF0B9gZZtDGpJkzlS4iAv7P6J6CpP4FOzNoIMY3CQdqFoT6JWHx
CYrkccY8uMFxmEYsk3eO2PTsxe7ZJvI31JVu+9R7Dxn6OwgQXVt/j6Tcm3S5bYw+8bU/xoHZRpI/
TK365ej8YEX3XajlKemgexNVr/9s9K7Su7WMj5Mf3w5TcmlmbDY/5HdzHMQ7iBaLPOjWF/SngT8o
vusBfRUAwxH8sKqYbD1ZWNhiv+6YbW77gB+iqCyzngQfGHPYzqSMs1Wyc2wmkymAcREDUN8IXohG
veICOHtR8H2WyWnw/O/StofrDTYu9QcrWZQBlbmQMX3pJJQHSvSiY7w3BvNNO6Q3dI0y2ao8GsWD
EEix2fWOH5sGHzRsRMwKjUgdJ/6ugn9p4gcZcY3KsK1fmFhcBjLRfnDTMwRisAsbWM83bQCUEi1/
QANZr+BG0fRog9Seua8W1E0zDHNQnT1A9vTk+j7Ou1hv8DIIrkX24dkaN0fr3/oILMNIkgLt7TtP
JseauzED6YsjBUGtBa3mk0BKPMTxj2aIbrw6Gg4dykqMaR/RddxYo0i2hkEKHo/PzqlZn9An/j2G
8nR9XdJGO1I137w5YPB56092mNPt4pffZpjB5v5Mvo0APZpMjmH3KnrefR/V+swBjWAxeiSGCZJY
7xuQU/oN6TgsxiHyjreNkhptwaaqtpPy7VGlZbdrNFiaQF2P3YRV81ny1HjC7ensx2leTVZ+9yoN
w/tpxvsYWITWq1ZbOYQik7b74FGU5J6nb2LYLDm8kzINGPTxunTn6Pp+vYDizv3qEw8RQ9fvQ+eO
tAaePuj4UYr42cAiOw8WJBfoATDEU/Y2gFMwaYBQNVZdUHl29XIOJW4sxItKo8efCL/dLE14oHPV
XIvRLqtJn2PkwNu6KJl/rGC+pfnkMfILGnrxlsZSAn6E+m44yTJLHE4fpDE9zGp7yR7ZPbYDKMcZ
GpzBBmi4d6nFNH7M6Vzm6D6gm1i1AF50DGplWKN6zYJxdG88Sepikkm6HQKAa37EujNRgJtXp3w/
Aw3QFR4DiYODnwN3Rp0+6rHZYH4Xw1P9WKmbaZE1ywwOYjFBrPl5WVxCC9dVcRFB2nTNWlah1PbS
LmXZvNb8tpmVQkVD6l0onfdqKzVvB+TIB9omIBQAykIJFCZ820DUHwoxab9hK2a0arfCGKul9UeK
Tu0T8m3YIPVhpNApE2jsgLEbdjOEd3oy5xW0ZqI8WogBtSIMe/Xs1W5c0exYUplVfEgfwN2Alj9c
IWQBN971iO+lwRfpHM17s8Q3ruwpetGKzmBtNDGJ8j7kwQcUnGudtUtcfrTYcTeoqeyp7NLofzg7
s6bIkSzff5W2er7q0eqSxqb6QYo9ggACkgReZECS2vddn/7+lNN3JisqA66lWZtVVwHa3P348XP+
y7ZGQ5r+hpgefKF0u6SmI2RHEa0Htbka5Uq+DbrYV6+iPvORW8TfxXcKo66egkj3s0OUlrW0TJvG
34U0sZeGT8LQlR0BRM+8oxKEVeuknVWsZhth6zGrB00sTFAu4SKBX2sd9bhLl1Gk6TfkRVriJt4o
tjHjfK3berXsa1ktkczK21M8atqubUtxjwxLdDXQEr7yjIw8obelnVHGwYqZHy9KW7bWGvY3jhmx
IiIV+okWG4JmeWou1T5QdxSIAze0x871hcUFmjhelSVoEmfuv68oH48rbHmkp7xTxVNTy9mtkSjR
jkJNNa48tco57gzddWS21rr0jaZ1iomy7pho/teplUzTUbzWXjdNUWzSWm+pZoAT6tPBopQZNdtG
S6N+UVJgQrbDpGCZcqhCjeq+TerRTakXBoepGw1Mp4ZkZY8cXSdtEI7OindEG1muFLNOIXnGu1C1
CleAV9lYuVhQVYwoL5QbuWqXRtlvez1zh0GmkIPBLKlUmS/i2KAtkqoPHBZKl4fyndhS9mErbXTT
XmqDeavbk8K0sL5iMfPFlOOvad6SoFGprmhqoQtyQ3J5RG8pdpIaTzmtpbBjWagkFSX/qTLflML8
Nup151LuTd0+aU5S3D/Uqa24mSVF7gBeRrLkK9pS6yK1D60IIzcIh+u279DAi4bvmjldpUYVOnIp
rxnfo6TIxVXlhYeIGDrE3lWdk02MUuziE6QuWrs1V2oxbkWmPSWRipqnv24KeTUK7aCi40wD5yj0
7DWU8u2Q6isvz66zCpSTn5i3UjAcRFMZDrrk0cbTE9eKKTqYk7LuNV9zgiSpVlgAAIlR6aC1eWxy
Wig46M1ILsVoSSbqbAniJV7QvCe7LBeZluWOGbM1ZL72kHvT+/zWXS+vi6p/lVHxKlp2ZebpwrZ6
5hC2Wk22nup2I9XKslfHdaDoO/S0iZVNSk8D2NxU0s1Kp++JLN9HROhFIqMNMJUp/RCZ7Wl46yWr
dMa6fYiZMvAi85sGgFqelo1bI1MyCFpHymxm0vps0D0G6A2BdMz83FF96arrjKMYh5UpqeskxthJ
sQiR5nXRjCQ/xj3Y5mc5EM+jhj9gbspUVCgyltpqfnZbGtZZKRj2UNsmqnaUTE4JY0AxaMijwkWJ
9qAxyWrwTJYRXRV87bVkmdlKteQdLFGKrWl96uzpevKDQw221os4Mee6Ipxeja0rhvk+RI6jQl3P
aTGbxyqk2EydhxVfY9/0/KWR2HeTb9z7mnY0LfnkZdGhDJqFHtJXBKsGBGFYU/O7kfjqmp85kgSV
vbb2aBqtGjl4UVPpJgg9HP2G3fxGnYkmV2o/xnp7XZfKk6ZKq1a2v4Czo3QcALtJuoUIFE7Cspu0
cbQwqbboXrVG2d7JhuErVS6fXjNYwkJfk+Rez19UbYobS8SbwiuPehh/Q8sfgNO0UKr6thGT7LTA
BhAf/4bE7qKyw6/0N9Z5FG5kHaBZ1/qrTI52cTC4nJ83rXc76P7XfMY+yJL8hrnySe/1hVxVThYW
D/NQ0Q1rF2ByFrpVLJT0TQulo+pne0VVb3TTkzkhKW86PYr5Bxl11cGm2GrRCJCKDShLekIFCZc5
OWwOB+DXi8YbNrTA2JzNcnQ9EDupzB6h1W7hPfOItymyTYr0IJnBtpXBTgwUkHFz015B3iy0THN9
IoAsMc2z7nZ+jkxUV8BmloWVXHNSuill5h3yUrGNh2Rt0EGg2f86ovfQWNFCpa2LRpcbte3eB48Q
25Lr1/WdZFoeaVM9rYcMNWBVHnZMd3oj3Upp2ms2c7fqONzbFFYpvZGgS2s7f8UnmutTxXTSSHMr
OzsWYfpdG9STkrSubg+LIMpeZqtBacwIu9Q4g25bqt5b3tAWHspdpj43UnSjV+0mluVNPL3oZr/F
557vCBsSpHBlPErYpJiNspIVa+MJTmxWWdzZVrpBzAx/MEETwkjc+SvM8yPsh8UUaCn4UOW5yqZ1
0c9CZx77VZ5+69rki1Sm1603u3Aq+YYj6/uPV0CLbaXhiCjkltOev6v6eB2O1hPBaw9l6dXyWw4O
UstES6LWaaLEsaz4GyCbYm8oQ7SeIrEZ9PYRsFZ7CGtp/Capgd/tqMqkpVM0IRAXT9cSVl2drlqh
jDt58NrHNOOLJiEhRrEBVNAtp9XR0ROsUokMje6v3kTTnuTHvpa7Mn2wBl9srWIM3z0gkQuj7pQb
tSOMyKbUsMy7oKex1K7Ab9hE6NG+0TU5o4YN3FMRIsAkUxm+yj7npNiPr9ukGckH6XnGPR2aqEQm
aOS47wR27E1IJch8FJVUVBeVuJronl6B9ptWWW1p27oKMrcYNMtR6pqGPK2rda9m8C+CwABmFOm7
kkPf06iIylWmqduOrRctbSust1YYlD3HofbFoNm9keUqnDZ56vmnwOvuM5qRi9aPzdYxNImK3Ww1
RNO4WwY1QOAx0XeNlottNMVfc0X1oNFO+UNAVRXbOPbjyPtqVcUXOYe5mHXxSsVG0hl15SaI2tix
kqh0SruPXbr5OnCCXHHQ/pYdeu6+Y4al4CSXZpuEOx7w+rxu+kBeNo1Wru1h0lxVA6PrG+p7ibu7
o3UUPgjkxjabNInpN8Q3djbJFFaRufLbIb1qMus+0pRDa4D+tBChpyKw6tVKcTSe0BmifF9r0ntj
TD21xFTaDLmUs8nG2V1X1sGq7Ui8gcrW4lWQ/S2spLkVWtU8VW1ku0AGZzwozeGkrr9TSX725OzY
NulcSupsVx71r6YpP9tFR5tFtFSwi6JaI+TBqUstH3t8cAAUW/fMT3M/pE2400PjZhj7jZKlfIUe
JEa/tsxua0jyg2X6rZMBqNzXOpVrs24zF1zJvo6MO1+kyWZsSV1zWxQErS5Z0I5EwL7kV+W0/JbI
tcnGNTXrMjO8k28aj3Tv2kVfJ3M7T9K2aZxP64AQ5AgxvWhKR50XvEPP/AKUyDE53Kc9e1ymQtce
hL8bKjwJi1Zh95wo7pTUpt1pkDNXTQZemsObP+qT0w1aDu9jlL/oIrnm8IwPrey/IJebuC0dmWWF
t6sD9Isuelzf1sMQrRp/ANxW5zY0VYtz1ticCtNI2MDH1DFN/TCN6h2ts9JBt+fZV+GMz0qmnHWM
VWhoOykIn0D43qqpeA2arADdrrgGchXUjjhzTuNEDR/b1DErX8NAfavM9i5LGokWG0cSloxY6HaB
lllvPQZaeYzDMXEb3WYAMvBZY9YrBzQdJFfGfhovDorLJu02Uaata1Fyma0mx4rtBtBWfDA98vEg
7h4VDmTmPOvpjh87r7shcb2PaPeCbqwfU4jooBWmG5TNj3blPyErHAOftB6VmZI0kTuo0bhT8ukK
iG3nhHF1D3gzptg1G7TKtKL9zA9g3Q7mIyiUbBeNlCFSS1CPTHbJGO7lrFuNQbmFuHGKy+nWkDJo
p32lA8fKxKG2lXck4yrHqzUb7SWgzwkFwoU550uN5lH1HDZVMKrLQaeJFng249ZSmkUOlGEt5CEF
UmKGk+X0SVqoTl9Nw4lKdPCoWGNwVfjxsSdI5lrsO5bdNhxec5f4uY/V4JjTGobHJAyA4v6VMTVf
zWTa1glN4CJN3gwtWmc2XzKKCSOilx/1ceyAi1v018zpq+cP7SLXTWMlc750ZjH43oo0h9LtVlXg
cOjSTuiaRfWv2KgN0KZhPNRVtCl066AG8XqSwfdOtX9IDP+UKeJV6cp1YrVo85lDxeQyCeLSAxH9
KrOstU12U9vptq4lmK76bVD3wwpLs45ZQ9Ggq0AXll6yaUwafH4LcrQO7IXqmzfwfr7wSZ/VkIBf
FNMiTYtbr2yXhQHix1bASvQaH2vuSLbdbpCECXCo9Zaz2rDvjQ9TRptrAOFFCFNbJw+Nk2+ZMmdY
DZ5GmFFC6oZ38DyveHweJ5qPaeCHxF/y75ripqVSh8giyha+GL6Zot6NEAaiTNmj4nsHlHuF+qcb
C389iwU3k71pE+1VeDLwz550tk9ISvunfMi/2nl+tFqZ/EBOHuJierYbWhb0NGrHRGemGJobY0iY
XjDO8kwmDTZd7Dqpyp2q0tyU9C2z8aVjYyfisIHohwizAB0dGXu8TUsZTPkhrcG9M9JZuBrS9ybW
j42JaxWXzymy9BNjM6zCgjS1JQMZ7QMpnI9/N6pPLojdxfzbs7CFISJMtz03RO4aKWEdkC//SKKO
2kvpu1iTLpKO2msHyJxgU9nVyhfRwU/7ldQCzhn7RYCjfddGGwUXNxlCjaYqt7JOJdK698ejF0cE
eR5TlYb9/PAslYUnVct6fMR+O1EHWr1M5844JRg+TGpG+QdhbL7NpGWrCWHgxHiI9X6LYR3QAv9b
XX3llS2yfyXOVv3sFYUWVN/Ur/6QLKrUOraxxVyvXJ5CzjzXmjVCwmrnISegGzqn6vF2aDnuB8/8
P1Und1dqOhz0WjST5OUosEq283hpRuGVRi1dSeJXmtNUgZThLiYJa10gl9Z1Br7ivqiFUDkW0YOn
xfjUtMaphQ8R8WWqhvo7LSFFeE6nBBsIKsQ5TP1otYQ0jdXXMPlOdelx9mKOe2pPNkTthj5yTVVl
aDTAoxVdyjSjnzqtqmylZPHRmEZQuSS/U+rBvE6eBzn9ZrTqQWaX5IJgXZcVc3UmfdfGYyo/TJXH
Ple5XhGs+j7dU1525lUAQePETr4WNb2uQG6cqrULokfqNEbjWlN/2/nyKh4kQCQ11fhiw9yQ9XQD
2nKRG6CJ6T4mWXRdx9FVp4uTzI0oywyJsqbve4AstrBN+UbNpI0fdesoTlaTSQcXCzdJi290NTqZ
Q09NEsoyOz771LTIrZZiHvi9lSclxSKSpEWmtzdCT76CFd8aVXXgQwCYnk2lyahK2AHmiDcTu0e9
iOW11ULiHB8VZEGcFDCGzIGNehKIcTHuGfBRZCc/6Zd9by8mpbgxknVr18/zJJKUcBlTL/Y1arTV
Yzh7AAWqM7Td+6z3IWcIsk0yrb3mnmGMQLh48kGOlYWJduFgVrf4yM2at0X6gwDoU26xaQlTXCO0
17dh/SBr1k1XV0fRZdAe9IMs1H0POBhcdP5j6Sm69Worzf08A5IB2SUxdHA6iueCEKSidz9LViWq
dMpqltx4amJvbSK9oROY4WZvmgK5+q4cX/Sou46NdpOMXxObBKRHnJ2JFpIt0qjIxquU5ZZ27JOK
3SBCE2wQexQSUP98utbJMNSqWcS8PYcYN6G8OOT1Ui8DZ0KyTFH1lRU2QP5zoPbjdijSTY48ZGnA
xSvcgNNk6l1l/XECCBPMVDaOgfNEgpV3irVwy0V3vZRex7H5xa/HDVmHIzeeU0NrBLSzy4W87wb9
2hTS4OpWfT9X/xA4Z+gj1biJA28hda0Tj/UmbUkRsB9GKIly1EvTTYeUx6XAT0rrbWuzd/RgWmb1
DJwa7735aN3Iyv2PBTcreFZG/Giy5FP9Vh6wpPfTlUWQwm3tx9ZkUYaVaJp0QMVT4EQ2wHGYxASv
Nhy+Awqi6ARALrbJ2X2XdHlTUsoby9X8R1ETA4619/moLeNBveIVCvIuBq6txnXPOM2tJaAcN0rD
krO/eXbH6aAG1t5v52QjjKiEKpRA8OQYEYowxm6Ffo4LE+3R64tVqaa7RorXc0CXg+fS1yENfJvH
ich4NY8J3qWuSWlcDCFnYW3BzJ3DxzzERj5swulFobI+39cUnEjmP9FxIRgMb1kHw8pmTxnK1RxR
+MIZQLMYynSO/VmWxoewbJbFiK1b9hAQZnv08uawHabhMWqCL7yuWct0hFFirVR3CMNrv1VWxIg0
rR0ZCqXBBgEaj0ao8WjZHviulHNLDhSmd2vL3vq26dqluZrwyVEHaxVV5gLQEycybQEMaMvbtODC
3Hm7jKboi9GbkAxSQgBC0Y7ItauE8jinqc1girs5vhYITrZR+a2clH1lAqeiFemdZHDaxJCIiUUM
pVixrkY4mfVDnHnXcYSTcDss5g+f0wey03w5P0CsFwumvNoqLpHR4B9T9Siy6aQV4Taio8p/nYeb
zRc052JeORXIxDmOTWgUjUFPKUZz4M3s+U0Q7JRrchfl7KvcVE86h8Qm6ihoZYeJLzcxyYPkDQQg
7YXEIUdI8h1c+hWP0CbVghIiR0bQ0iP8C41U0b7Bjw20R8mQiWsbIKdbZN6uL+yB3BtF2ZS2oQPn
RKPgW1EAypKXMOlfsC34YtX2d2If5DFJj91oaq4jdE1dGF94WAoWs+4h5NQKmk+KZ1ENNNZ5FwVI
qNTU7Ob5E5svreo9qrK4LxuYH/MHpHOzSLxO3mQ00pL5gkHAEZdj1n0167GCIr7VtemoJpRXJk5x
hp407lSOLLIZfTdH4Pnn2Gl+kbvsvfL67E1O5BszH+jw6M9QGDgnVHedMlO/ulPej9dIlNzkuvom
OmUnpJpZoWHbImXtPml7eDXDt3ma0L/9HhvTC+qqfNvAeu0y+bbLdGp3BrVtM79DIDJfKVOGb43G
iSmypdt5NtLIvQXrf+jS7CmOpqdQr8gMimtkypcUFVZ8xK0v9UsjtUEGK0+iVI/QNA6VHd3JRnxl
iuZeovWt0xcBQCbdx3kHf7gIbxXPHvcFNngr+J+7pigf/Uh76GP12de1k5GQCISGvZZVpDxTXQkW
qt4Tcuzy1uvKm7TXj5OoDyapAecJRJFLlZt0P3R8I7NZxin8ISutyfCTkWOrmn7LWu8ZMN2B40rk
wGAwERwzZsQo3do44WA0r/smF4OjJcX1ILr1ZNbXBYUBHH3UW8B5ANDsdyof+LNQ0EaTJHUrqCkO
/KQXRQ5rp8pH6jpFcwSMpTm+nj8T2u9VdPuXDMdjbY4lPQb1sVa1LyTwN8IwTr2Vv/r5iNBMkq3S
yVzyykuZoqwqzPso0K5Fbq1qK1x2Fultrz6XskGEIZqxg1LLLZJvFSBlwD+1tlBU7LH6hjIQqvrT
kHzvZIAaZe3Ze2RU5gdM4EAJyLhZ2EzwQmnVGLXVLxUODUMTLSWzrA/JkL0UfIy4bk459K+mB/kH
TvNmXsGmoG3Td6WblNrXnoyhiDnWzIFoDsA07RwvZeX0Rp+7mi69acVMu6LtGJfJSwGgoOqb59AY
cjdM6+fBCF+p7GTs3AYNiHZR18ZblgFKaSxYRpWurGvhfYEW8kDnf5XrdLZloqoxZI95X6KFUUuO
Mua7vLJvCfGwlmrirWSfmim6Ijl7EIX34vsWlBdp2llWBxDZuKO2sh+S5LEGFZQl2UZrzD2aEjw6
j+JRN5fHcGfJTy19q+AhDuyVJ8df8gQ8F1DRyEU4BPJesg3lCVrURIJRqMFJ0QhSqGHdYfUFcrwB
f6BHBLapi5dwgR6bRqVXGN2NyfRuhd1KRNO4kYKuX8GXAqwDurB0JqsosWZjh48CjrpSbXnbBrVs
1ldrwt33r4Wcy+sJTvSqqSEseQqevkbnhy4w5pQGf3tCOS6+oZABKhoKFgoDWb+xqfBs4MaGJzMJ
gYKV71CbeR2EnL7yx1elIfxvWmWmuxr4A23saVoNJVA0UcjXAoHkQ+yNAMdHDdyYb3SO2metk1gc
cu1IieE9Q2tU8jhcy5F4H7Rm1Rnla1lYJyUctmVknLygNdYRRd0lIPY0dNSI6OsLgcznkAiEv9GI
s0pLXqWNL7mG0YXf4VHagIO97Or/CNHC/vV0Wnq2mrt+sX4rpp5akagcv5QOUxrcQgxeD0m8LUp6
gelR1av331PWOFN2McqpqQsjRLwjTK0d3RmOKardfyJ6cUlZ40xXKZGbVDDiXB3F7llERWbz1DqS
9V6OXz9+gwsCZOd+Q36Iz1AXgQ2dAAwqgna7Ko4F63nWhZk1YT6+zQUVlb/ZDnmdRvNsQMl7UFz6
I1dymnwi4HHp0mcCLSY0Iviv8xtQuYG87Kuom9Tm4vcefB6bn9RNGr3OzTxBNjcBceFYaHoqo/d7
sjXymS5LPslI9ETQy6Wmvq9V6zoH/fh7mkPymSpLOtGdKttUX1oY4K7jIWgc0SifaTEpszTKLyRT
5DM9lgmQXhR2LLo4regG2ZVakGF2JloJwWiU2RLWSfZV0lO1A8Wqct7tm6mHGyl6xKaROk5hKxYg
FH5zmM4kXMpOD/N6RP0CCAHAvKKAyQnA4RNl5nlAfvW2Z8tc0fIx8MwYM9iyShuqX954F/bqcFAB
LEarj2fahdUun632pi0jqmgIV6bWXcbpg2Iq1AD5XpMePr7Br8XH9HNPonGMKNsFEwpz+tzDeeL8
Qh3AL17l4Nu82hPKDh/faZ5kf/9e+rkhUZlx6MHyE51J33st+vRJqazPFBN/rSyl22fLvc1M1IcD
rs0hrs9PE5VjAQganQmoJsWipuP48Uv8etB1+2zlhwiUGBHwi2UgZc86dFCjLLaV331im3LpG50t
fs2WRw2fK9wnoQmi9ojcStf+npwZCCQG5qeohRJLPcRw9pY/Erv5GwW98ZkT3qUnP1v746QoMI9n
FogpvQJtbRaKn+i/pb+n22cLGbjekGoGRiA1/h8LVGerr3WRid8SOdbPjYi6sTWVdph31EIJjgoq
xIiVFp9EiUvf5WwBB4XW9nTPmDBev5+NDDib3n48Fy9M+nMLonaYZC8UKOkrGI4HekX3TiwoNPQQ
BUsDxj4Un4/v9Ot8QD93I7KavCwkFN2XbNDpVVSFOQ38DmApZ0aHDgR0Srp1Nx/f7NchT7fO17Kh
CGwBAnTb0AnEe0V56ktpq8tK6M4nuY9vcmFYzv2JwGHItpALY5loZumaQPBb/Kh+L0hYZ6u48yEp
TTjhonloP0hIhGX+dBXYxvb3nv1sHadDCEnQxE0xD3tXCrtrHabFx5e+EN7OrYk6gXiBafHklhKu
ZFBx8PdOUlT/VsKnW2fruCrySBizHTbKo4OLqJC/DZJcXXz88JfG9GxDtkYFI0sPJ+2IMvZyLgQp
5SRWH1/80hI4W8eGYQsIfiihJ32bFxTGPcPbVTIQFkcrMvD5UNVi8JJCGfz/fp//eBv+03/Pb/57
b6z/9V/8+1tegPb3g+bsX/91n6f877/mv/mf3/nrX/xr/Z4fX9L3+vyX/vI3XPff9128NC9/+Zcl
vlANVuPv1Xh6rwGZ/Lg+Tzj/5v/vD//x/uMq92Px/ucfb3mbNfPV/DDP/vj3j7bf/vxDlRmb//j5
+v/+4fwCf/6xCkHXhNlL/be/eX+pmz//UFTxTyGrGqpYliwEcLE//tG///iJIv5pq7amWjZ4JMOc
U9AMXdxgvuc/bY2aiyV0xcaazeRHdd7OP9L/KRScntCoQUzPFvzxH//v2f4yOv87Wv/IWtgbYdbU
f/7xy7VjmOdrR6mEgrxUZm8tEdqPg8jrk7AQtHJUkRbvP32Pf9/z53v8copzj7MF5MU1tjhx2R3y
9C5IHn3j5ePr/jLmct2zpTPYvS/aIQBDKOnUboNmBX9+OyTWk4iCz4wuLn2gsyWU2moH8VWEYB5a
D6TzrDyF2NYS0ZPf2ToM89y8y0iQbkLeztxrYrxJOvXOCymCQ9v7IsEz+iS6/zIScJN5O/4pjeo0
iBw03PlWk6CU8timKQy8cKlU70aVuh8PyC/3dm5ytglOkWJJZqIibZdZK7+0XR+uSNS+6F67hqwJ
4OLu4xtdmFHnRl1CQ4hPMtDQMwtkaKaY3oVVIIb2e1efp8JP36rBupUaOVfHZCZYhwE5OdIVbx9f
/MJ8MudX+uniUavB7ENBaG+01W7UyweNRp4eZ58kPZcuT7z4+fJdn5DShp65180SBU56e7p9KxX5
J4nhpcufLeV6Lk9FrSH2et4fwYmsO6SBQMB9pu79ayc7ptDZmkaNpEdtxRd7pLDpyDgpywLdevGY
lveDsu4e+m34iZf3pdl6trIjuaS+R3FhH2Too6pm+khP9DrwPDhm6h1STig3WtXvLfJz+y4J23O6
Cp6xNzy7WPhV+2Z2xUnNeM2m8D85E1xY5OcuXvXU2YgTcpM8ByYgkQkhInVQegXGj0HpvAg/88a+
EHrF2Uqv66in3D+/jhYZUOpoeXgWUIy4zK6mWv7+8Vq5sMzPLb2UMIvpHXCXBnysM/oWKq7QTX7v
4mernH21CQDJiL0g+u6AHdEnkEBGfHz1CwtFnC3zRk/ApUY8egKKzqdvD2jLKVAu+Pjyl77/2TK3
E6/S5CI0937zlgkQnSDupoD2S7/6+AaXnv9sodu2Bv52JI5kuR5sYH3FlLD7Ag6oLz5J2y+9w9lS
z1LJJ5e2ma3qmK0lX8EAw4BUZquQvirLcj9+k0uT6GyZo++kdTy6ube9aU2P/5TIRfDJMFz4SudW
XlEV5zbKqmBdEbTN4VNu/FxdKrAt1h8//KUbnG3bkFaDKq99c48m0m0fal9Kic5WUqefRIwLMfDc
xiuQ0E1OJwmiboCSQ9sh2V2th9FbdEZ3LEC76+P7x29yYRiMeRb8tO+ZqhKNau4JeA8A0tHvA73n
R5+Uny9MJWP+fD9dvIu0QhE955mq7uFfFg/T0KBKU83INOmztODSWJwtaakpoBZmpthPsvGAguHj
0BovU83K+PgLXbr+2Zoe86j3W04C+7BBIZhdVa8XeveZZ/ylT3S2oAM6Z4WBa+I+Mb9hx3iNitcy
RRPZRNjm957/bD3HMWQ4ueP5TaV6URHYe1LyMryHCVH85h3OlvLU9oihYWK9n4G6oOwyb5F3AxJc
nvLZS1zYQs/9vXQbuPIU8RJJdBotpH8TWrQIkWgYrKvRZzb3F4b63LirQjRp1EVRHEIJMnklEBDU
aOCubRHXn9Rbft3XMMxz5y5faxoJd4zkgOQYxaKhz1eAqtJiWUNDf8onr0e/vS6vEhADcGfhFQJg
lMe2cHortK5te9A+e5QLr3tuDJCaUZerUjbuEXdfER8X4fJ0YzmWU289R3aS9afNnAtRRpmf4KdA
MLYo88Yhd0rRZnlMnuLdBCXpxlzWb9p3iMAwwpRo4b9+PON/bVhhmMpZSFCqCFqKz+2sK/PaPw4L
BBEREwH877xFR/TTV4BwUURdBpvhd4rt3PIsSrT1KJkCJByJRXFn+N39MNZfPnmdS+N0FiOUMAfk
xra/L5fxCVmAJfYWDtQ9R3ORilzif+Ray4/vdWGd/cj/fxqoTFEry8BAY68O0rEpzJsxikHGNY/C
KvCUFvXvBVXlLGTE4FWEZ8fjHqjAtV4WX7oOeJEGg+3j91Dnb/O3BhHL7Gxfqz3ZUhAuzoG1atA6
Td+gp52ja42kjJoFjoEfHMhxE0AV3IAKzZYesyiEZ3RAVp2k35SQqR3ql+XKi1EbMKfA9heS2ZY3
sgbaF/c0pPnRtV0ifwJHTkHD81BA5vnM4e9CCqCfLRlU5gc8+Kzq0KBB4LuFCNBetKpWejRUDVDX
kEHRcawehAYsrlTkn6Q2Fzak83Z9IaM1hKo2sHLxWCDu3bRLHMR2IQr0nwzNPMa/Gpqz1RmzvSHC
lyWHqipXkaFdawOg0hKdYK1fmLXq2JZ91fG1gffsJO2q8eFYqipSJNO66t8ae1xjAeWEQjoNWZs5
lhF81tO+sNL0s1UcRjYUNMQWDn6HBkCjl8Z20HSoAimkz49f/0dE+NXrn61mqkmxjBpvcpCRTWiO
vRdJPpJjpgxb24Avm9lGjKRUrzVHyJXtBgR7C0KaD/QQd9T+zURRQfl27fePH+jCO58DJ+IAwhYS
r8O+Gvc9MKDCehz8zw6kPxb0L95WngPNTwGlx3WwToZw3Ldd2zyRJABBLLEwudLUpjuyAcGultFX
qrw6WJcBCoBlUQWfHGUuvJp+lvqgwoM8Zl7EBwPRVTekUo4cDSC3FkOTz2bzha3t3PEwbQqp0zQ7
OwSVHz9juFuYjm23+Tss4OSZHyH7AHUN83FwV51XySsUBTLQ5ZX24BklaoPaVL8LlF0ymMRw78EJ
t1AJfGyXvjYI/CROUMTGHg8Z7TaHC/AI7kLfBUUHvSKwm/GTb/Vj1//7SIlzL+3Bqq0iGKZhL9+m
pylceN+TJ/2L+lTiQI0dMsQvJwSf0jiI6H6Sgfz621F8/+vkqAOs5PWQW2ZgHJrh2kMk4eNJfenK
ZwvZ1qYwV41x2GO2DM0D0YrX37vw2ertNTkAgq3wyEa3RPU1TJPfOvMJcTZZy6GHMqSrw96vjvAT
HZjwedq5nfoyROiFV5+UCn8YZP1qnM+23hENxSKABL7vXX2nLpMF4P+FdCr21TI/pFtE3VbRlbkt
l9bS+2SRXBiN8/O41jWNjr4Le4r5tSQKIGvz8Whc2Kw0+68TCDX/Sk40FnhSXWvwB6Xue5Df2P1n
tZBfP7ipnZ3zW0uuZ9vE+IBXuu4KOLhXlTQWn1Q6L139LDb6CrLvbZTHhw5Ok5ubyZIG/2fgkvkT
/H2YTe0sATLiqi8aJcsPHF1XWio7YULiaP5fzs6sN05li8K/CIliKOCVqRvodntMHL+gxEmYoZiH
X38X1n1w6jSNZOXhnLQioKZd09rrQxaTfFF1OONB0A9nqtvtsBFo5fX3T1FeiUCYQM5+dYqQCizl
tVMKOrIZpJ3Hb6xK5bUCPz0eh8/aDIcRLOaaYywCVXKaFHihFWa9/L5dgK1ZWeYCRjkmU9ehvk6F
sqgwr1drmC4z4sPQQTiqArKokfMbQppHBGvUlRwH0bocdGTGv2vCCk4fTbGzldjq1FyIKedpvRtW
ypPY1cdeye+LKv2plsa9Pqp7Cx1pjSrXugcXbSD1BRO9h23jaE127tYHLDxcxdFcYoPTZU9WaI4e
0JqH5oxDQPv/19D/3EJ/vnOUNxZ/H79/asoQ15qIcViXd/bsqO4vYvYH+Oo7lfVnML+fTney9fPl
aTRjRzQbUzKffv/eYxNvdFKe69nUVSeDUFSdpFE+wWKjgdAkg8/G4N7uQxvDmQd7hhMLZRFJ5aeo
ZOynBD9eFygAZSdYbPSK/4A9mQhHe1ggnxh9CSUf19RWDIOhHha1tz9/q3q4gJHj5JpEPV4AX77S
yhXkckYlwXGgVO3FpK0ycGEiBu6okhu8YlRne0AStDwVTtfcj/397TJsvYALFIOOk7RWz7NTG8HG
ojX1FqJ6icD8YE8XsvUGLk6A/ZRV8J3HklJMXVIQk6xubDilDaGbv12IrX7Ejf9GpWJL0x7Wk3r1
sGjkKOSFffvRG4H0Ixp8Gn1jbAwV/P1pIIDIARJZA2+4NPVHZITHutMLobCzmtyYfXhkaIutU0qQ
OHgautpjinYocpiDwLmSTDHM8iokfEnOKMP79XbBtvYZPA40KmA4n5E8PWFdfVJaCWlhEsgiuk36
9JDh3GI1fhKU6BCr6U5lfgy9KzGUh4Jqs1ZGkYHDks7GFZuDTFuncAavvRsuub0c35HghC5idz8R
aazuT3mAWZaF/C4nt744aAm3hOjCfiizeT3CK+e7QhUd4LyPZSUcblfrRldctTGfJ955zsBdmbA3
rIFqemrroQXeDznYX3s6Fw4yvZBkvddgyqAPZif9ktNuZ1249d3r75/6eSgTTVt0OgXwRQKv5A1p
Urc/eSNI8qp0RdZKKEqx/I/qP2FdmpXxLkhPt5+9MThFftzrci6UXW4ELIfxkgxr4zCYs9Yaig7X
ATvHD1sv4ed9OBZOaYiNEe1kZ4ZlZwNOllG4s4L8XVh8fK0o3B6jWjoZC2cc7+nYzxrGe4Fsrx75
YI2ownew2hFVXC8L5eXmA9KF5nRB/yFM8KZFLXC2B2hSxn6Xc+Pk9bh3Wnk96MM4/t/uNLRtqUXD
MAUKXGF0xvyxrVwF/lXZ3sR1vcPS/2jO6yyd1FadgrbJ7DIu7LDZ6VUbK1tI0riPjwdYVTJsvpRD
+Bf5yOO5Orc2rCj+ts96UD3taVC2NpYGP5x7pI2xFi+KvQ6OLM5y0lxqlXZpg8xy0M7hRfWL37pb
u+Wh2NvNroPjvzGY8jp0DPJeAqJjCphKnRoMvk5YjuFceAz2bgWSD2gLV+4JPoGqp5bpkxx+u93F
N+uVWwnkMS1WqjJiI5JqXRhSu9QTvchDDzRxDWDtXZRfDzmU16sTaeyBcETXMKI1286tkbEr7EmX
P9Dp1+qPiwfDXMn6BEOZoJcbpAaB8aJZOIZJTrBqDb0FmqIMqzQl+d6oAkg/Qw8aRdT2LjyngA6F
raabgNNzlhO4JWhVmOH/cmTF59J4KMSwhN8N8ugi+M7AZkXKMYDkwpaaAW4YjcqQ1367MTaO++G6
/G8np2WmDq2CxoDtkFV6zNMP0bE/5DZcQR3YDFutPdqTQ5zeg7O5ww7jXgfcGLkaF+rExVgkZuDY
pgbR+ZXdj+fsRfLmS+ZpfvYj95OnYdwp5VaX49VKfTiEalPJCN6H5Dg8i+f0iaLH6a/6EbBcJEZ9
adqnvGBJAiOSAKA1BSFoqkNcOmO0exW4EUt5idI4p8Ksx3h2fJpcelBfs6N8jHz9lHiiW3u9B/+b
i2Hf7hcbY4dXKql9GbMoRoUhzVQgPxvqNvHv24++2u6KyrdFuxDgakAOCMBEa5AaXBT3JZyNd6a2
radzM06r1LUO3+sugPN+eoxrcaWvMG1nEXC1WvDt64T6aXkkhDA5hHplCBb6mwg98o5zG94vX6l0
PJ2bcCbwLhZZUrOg72GVh0xqgGp0tS/OY6u0O2ckV/cXeAc31zSAg+ZqO3ZBE1WpGxFtsjvQv36A
p1fddTBg9usIpn5wYS+6J4GGwuPtVr++z4Cv0dpgn6oORFQZ8GNB8tNsSSJ7oQPS8MsQJiswk4Dr
FHxefiqynL3GIBrYctwCfCzBqWNnYbu2/3/CNcrNvV4Nk7mncxr6xQI+YAw4jNi0/jTUp6UsYSM3
wSAWNm8/dkq7zmXXXsfNcRVcdXGU3g5Bg4REU0Mer4kzlO+ymD8hORskoEr7QRL5G/xEgKSXzkmB
/PkELqxitXexvtVX14n/U4WHzMhLGuuG37DUBhXCHEOsI0m701mvhiNUKDdx5DK8N9pU7gIlk76F
8Cc2JtEjiniQMmNniljb5lolcjOENsM3XJYwlmXgdIumOYvwENiZEjY+nz9ZL5Ks66Uq74Iqg/Km
+TYtxmEiF4B0djrcVodX+UgkwfdWnRHnFFi7OixZfvR9B8IFc2OieaRfnBA8MaEgfiGUXznrUuDh
/2+bqzGAkhWM7oO2h/2EUnQhJBUxccdZ+EHEtnNud++NrsVr3xKwH6IpirpAa55jmKG2/Qys5V4a
6Uaz8+K3CoucpKd4eq2/zquzcvj39mdvPXj9/dOIgOl9nIN01AXZHP5cSHIBE3Gnq251J268C9Oc
6EiZHoLMEF+ricHLopjh2GgUNhv719vff3XbhtblRjRgyGkjyawLEoDianSkAUdoBLYckfInHnek
h1tty41r2H2CiAGycrCQxgTCy86wLIXbxM64+1AuXRnUvFLAUHvYxtM89GZClKMGlgSUuHkhP4ok
zu+WGjOEDAyjVdfl4glAT1qzRAdwsurpW9PADdcR9X74jj64vIQLxHK363ZjflC4uh1LhlyPiA3g
s1QQrcDutUyXu7wXvk+C/JIuYDeFrBd2auH6LQJmQ66Ws7oPhcxoVp8QRXRgqKE+yhOTGNx6rXlO
agf8NUSOSYDNX6nmf0MY+eJ889iDCKsMjzV8QI8UrsUvshyKzxquwuHnCYZbNxvNXVIw2CKBnb7T
JTbWDDL3saROBl0Wkw48omUERj2N77tq0axqkeYTJvX6UEKd8FcGgfA51BTjeLtJPlZVV7oKfzQJ
VkpUS43S+BKVy2NZjzo8CyU9wb6q6TOcvIyS7Kwjz2Igd76TIQF/FRm+J1BEqzexFgw/iypYNJdp
Kv3WVV18qHUAQidYrx7HSZEflKKIAlAoq3eVzRCPthqDUQX8oUIYzYG4K7pVlMBNq8J6ASJK6Icb
WEGdZU0BwXwh5TEjkjCYDUnbIzgTyR9FSfJgDcGvVQyvNLMvcwnK16mAKZ8Kl85ZpC2IZQ1cd2k6
G88kG1e41yQTS+zpAv4MAQaoUrMDMqQFuCABq/tSRMhEKGkHLgYgLk8jI9N9JM6FY4xMsGkEL8VM
g2czTNgWvxRwUQxk0WircMIywbZSZzNtWvZCYXhjKy3UD51GxABu+MrXoh8v5RgoOF6zIPa+1qqw
PaMmYivA7lht9F8bnvx99ZzHmkxyufFrWOwjhf4OIjPYPw2Gm4ixV4PwDLLNTmk2QgF/d12HRhEv
sBcEfQljk+nja9jD2dDoHsFMxZVmPVgJ7Jt21gnSOkVc6eUyN2eTwYAZbhhHQRiqwwy0EOyrnFFN
5796vRSjFdKu/AsieYRrJbj2/GiWUrsfo4o995GSHYEM0A8dkjB7u591gPWg7G3+JF3SH0H3A5or
McazpKTtD2kuQPrSa+W9p9ryXtUUtI7bQ/X6zArXqH9nVhkebF1TRCVwiSwDKypSfVkN653Gvz65
KvyeZchmakR5yAKSaG4ZgZajFTC7A2S1/v6l7+d3B4MBWLVWR3WQjekT9HFnVVpebz/6+nyqUK5q
wOKS1Rak16CWwLqI4xYe3fNJjNSdqeR65ai8XKEVcIEhtmrvZ0tMngsDTuYLk4S7GUzbI4UVyhff
s5bv0+IpwVIgHjSYHVMKQ59s7rRDDccps19gCQkItPByu76udyWVlywAyArXKFFqfJjKyZcOCGVY
v+bs/WtP51oD6KBCpH3d+/mi4kyj1MoLIcVe5NhYoMncIqJo5hxwgLD2Y8ogysNm/olkA2wUJwnT
uoQ9fSFPw84ecytMcbujEZzppJ0RdLtC95q0gIV6Ah4jC/PHUBV/TarxuOj9jsbqei9WeQkAY6g1
hZEG9daSY2zAoM9Io9bWwC50bjfNRnl4FUAf6UVNgE3zwfVOSjNLKuF+npkA6La8gOdAMvF+df8P
3bIum69tCXhxQNHkKm3BuvHlCF6zomHA5jOS7m+XaKMrS+uQ/TRk5ijMu27ooqBrYDm7xFbb7p3b
ko9zkyvThsSNxwhStBGAuigI3gTzFYkIZmH+1mzdGi3VPJ/tt8R0a/P8GgT22cWfi+e5nnu27fP5
+fJYQNPvPZrvh8Ofw+MfDxKSP51zuj94nnnwnj3T+3PSTcs55KZz5/uO47wcj/jPD//JOvqHO9/C
c2w7OFr4N47lW8fgbLvuq/2w/jPLsl9t+2i/HmNzL0FwY2h9HMN/qktNi0Z5GtEBIfvKf1Xl3F1C
7KyAfk47OzZq+k2vVBh+3m65re7OhQkZTRcnNQDSXSq63UJg8NwdCnj/3n78Rz7FtcbjAkU7DpIy
Z1TzqgKEwESAH3cdwJAfwFJ49cY+UBn3Dda1VHtpEzgkhoub9E89cnduf8DGpMHLGZB1pAzj3DUI
5uDGT5owvzIiFFgTZN0RPtPkcPs9W/XIxShxllgxdZrmJTA2ZNQ3qr/lXvzbGF28iCBJpliKWYoe
ETfJfSbpmdOXrbQT8DZqiNcHUNyRxmMzap4qP9bkkug10O8PS5bsdYG1K13pAnwOkZq2JNUHBp28
Ud+lKdDljQS3b1ifF7Wtz5UX6XA0h+F9UclApiF5W4Kz91zs3WdvVR8XP+pkrsS2wElUBbpm2ACc
uLOW2hipfA7RLJIR3nIMfWsGXkcBP8IR6TS+JGkPhRdUbL4ozHtpvdfz65X/eI4hvbORgXqpfTC4
32MWWmMNgMxQunIvvS/YsoOiBshX1hWwAy+kzkkHcF5v9+6tPsJFiUKOl6yrssKfkGTyQydlfd/K
0HKCn9M/p2Ul77xnYxR9ZMR9in0jnbK80xbNE2u3Hn5B922y6Ol2Ga5fjSkqn7g0dUvYV1qd+awb
K8VMR62Yjm2R9zNSJzrdDPulBtOgJPBmFsOsA9FHJzXge3MOP9KExU7HhhEEJS1Ud8bG9R70H3s3
cWB5JE1LuvKPTy24CHEyl+bQxo9TshiwMtXnnTh4vWYV/ua9XSbIycWZ+enSHip1AS9LAy2a0Orv
7erdKso6+j41HUV+FZXh0utXUsQcnAXkz1Ip41Y9poAdiFoJOOYEB/jbb/uY/P8TVHC1xsVbBQlP
gL/hyhsIXk9/mF7Dh+KO+voBdBurtmI4QFy0O5BqLNHOQKU0qSv47TM0Jjtf8HGAdeULeDs0+OpK
HZKUIE0yO3uwwTgzX3OvMCvz8uw8eon5K3fLy2QeTj9+zjaxcOcvmj/v17S8VToLvJaTuIKtO3v3
plfjnEp517RMA3CmbltkZ8DjeniX2O7GfT3+ulbUtc0/tW2R9YLeUhQV3GNnsgVTPeIo1hSsP5Ad
QSnSOYjZZmYjvx2aBnFHILhZw2s0+vRaOC7P8AfCjf1oLW7vwKX8pK46CvyZnRnLvxl/Uq+zKxNc
XrN1VLs3ZTQA0ApmjlTVymLHzu/fjbf0jr6DEIQDIjifO3u5BR9axWsVw00tsRI1k1ThCxv0AHKK
gtKFCbUFFCvqJDlFB+ZQaJQ7vBPA6dS53fmvRmM0NDfUaqalOs6g0NAZgDxB0q6klGCs9pSSWx2J
i/adQJUZMiyAMpsfWA1K484u4WM7cK26pH8bNA1x4blkePDwHn1DDpS59iXZ7u+SY3h4q00wMpzB
HKzeBtDUXxvLH0/AEp3bndObjy3WtS/gDnj1RiuzUMcXAF1qhwesQ44xsmUjpzuGp/CkWbXdOMZZ
dFNIQOA4bofIcZG9zu2t4vveQP04Tr72FVzwGrW61IYI2sPxYXbGA7uE/nACDQdBJEcHGgLDUR8l
T/LYsTR/Mqu0Yr87VxfmtxfpWFrqvWrf7krXz+Rwzb+ehH8aY3U9THApR4VotT0hfkWPGoRKq9y+
O7IjaOXAir+FIJTdEWs2DbsNhOf6uPf6j/OCKzXBm1s1QFP3Vbn2CFuxXntzNJFVZumH+Hd6Hx1V
IDnu5GAKkpfQ1S/tafipuIVduXD+QesQZ3BgQm7vtcv1zQoqg4tzU7qs3i8YzsgWFS5gzZTm8p3e
g5QCTdypvZR/2l9kZzBcX47gZVx0E4wF18rwNwmWi/ZU3sPF9KxZIBe4qi+d0Mo7VxpbmjuNi1HS
oIw5LlDQ2Xx2Ku/ru/FQHbRHVOiTdliQ3w5+iZk6wGh48+F2r9oIILxT1pTSFrhHtGqW1FabiICz
7G0oN2Lf6qr3ub/ONUmYKK5NJIMPRB1ZfZ0YkK3x3kJpa2WhcUFK1JpSpA2m0cYF1Az0G+lB9epj
dFcc5aB+qW3pPVdd5dK6htP9ys6KCVK0WZ7jP/LOedfVpRSEK+u50acxGcdLK8gRFMQ5IEEyWNht
a4A0d582uOUA6PZ2I21YIFD+Cl2kkdDRVcLV2Mtr8jO6k/zkCNRVINyBfXXGvuw+fmzuSj/cmdC3
uiJ/mw5Dl1HXGmitwjeQqnFITJ7V78VD9RL+iHob6yKnBn/6EAbSKXrvj3suFlvzDn/PrinFMFAs
tLFUg3deeJnczh6dxpPtNfRn1uiCpnbH/mYeRKE/Db98lGCYsI6JL8rlVG7KLha9LGmFJkW69iuu
4oBni3dWAx/nxVdiqMoNCZwjL1rGULraqR3VFLEQBef53GIh1NhvzzFmlNxVf1WH7KzbZdBiLYrF
p9n8yZ00APwDkdS4z89fyzeg/N09YigtZqlHSIeuDjxIGBFIdQsQFd2JLmvgulZebg6PhKWosg4p
wYA4jZMv6u9xunMhtjUdqtzMnFdg1mgpemhvAZV2IbYaMHfyDDe9TEdqM6wNiD+jc5Tn+Vhc6LFB
Huzt8bhRLN6/JpmZ3tQTmnGkuimIL4Xws5p3tIJbz+YiiryA2ETHNWoS2Y5weBiywSrgd3H707cm
Tt6xBncvUYo78ilA4uhr86x8E8/5UxOEbvct+a19m2OTfC028qYdUljkdEnxJqDt7SRi4D/BIiZ6
0wTgnGJj50zs4z73Sh/jrTW0QgpHSUQ/eJWsN2Km9vPbOTOxZj3/Snz3V2W6ifkY29j/5CaA4gcK
ybpo/o2xxUvNv8G3h9z6drtuN+ZSXk2YyJMOOilysZMqRfCitTMqws/bz74uzoBUkAsdiQCWUTLj
4ZVT/V3Rh5WZROb8wp60R+OtvGs92G/APUZ9mPzBgWg7SL82iHkVyizqcVnXaMeVlBV3jTnJD7Ok
WLcLtjXT8KqTMITxM1kQb8OX2RKd/pz46SX0wpNgYPeNtPyDeJLsEmueHFmmj7ffujXKuOChzrNO
QWlADrt0kKLnBHztgexEputqIpXyugCWCLggxM0a5OvCZTipQfJQvOinya/v0UZ+coEtxs4uaaPL
8bKAKWI5EGBr5RnMGiXs6rPft2to3VVcGVa8AqAW+h4nfGshksey+qkI94kEyeYIGodSQELyh+7t
NTdMtCh/W5ynbADUFa+aLvJl9pkHyigGKyDpFxjyvN8uz3XpI1pl7QqflmrGmEhtO6PJGRuQyHgn
1aqZkNAisuyRBcktSXxMAdA2QNS8/cqNTsbfGqtwzwUiFW9swTCWf6rkvIzPtx99/YgZpeHCwaKP
xQDROpwrMC5zZrb0dQ7fmQRiZqhYtfQLOFIrNN7bZWfEbNaf9G/9yZASqUM4TYHUYeNX4noIsPI2
bSyVAK4sCEclI6YR/4SOZ2eu2qo/bvUgFLGUVwVCHlEiM5S/F8Klkl9uV+DWwOECQKmDPGloaJuk
ilNLybqnVsh39osbz+bvpaOmDtNEKnVPZblfFtOrIKc708DWo7nVwSzPwL5WneYZDFZOpNTbO5XI
xc6H62vprwx6/uY51JF2NxAJV4yyQE6zoPSWRgB2XGg1m9Dxxn96YRZdXZn0Q9aF4vcCDk9unzPh
Ikwkeo4gw8tMbaoVT4rbyGmVsL0sAoRknaDE+CvJXBEOO240k8wCzVB+bAF/eUV+dPjYQbAdgAUD
okMcs7tMSyCrNFpi5zRqPL0VRVsoAR6d27GwkrRMHJiFZ9+7Thf9jBjGsa1rEbdSdfQ8ZUPvdHmi
HQH+AopzWerOrMTIbycm+m2iUw9ia/G7Ctw8FgL9WL+paRFXljJExmPeyvMdBeH+MGSFdp6XOr0H
MxLQtVyAZELEniDNiiWzSQxI+iLrimIpbQqedzkK9rjU9RH1h7OgcGgGN2kYsvpB2kvuZ61fias6
cm6RSQ1dhFrE41uH7BzsdgpFcavJIGCm5flymkHQfYB/1XQ3NkPmxpPYvN7u+ht71o+t16dAOLEW
nOlaQR+Cgq9Ic6vof1BYAqXqM1C09u2XbIxdXglAs7CMhsKACGQYsdKkeXMv94yZelrtSTG3yrGO
kU/lQGJnhrUyMTyI0TS3pnF7FOs0PUx61VtyKE9uXDTTziJo6wzoYxvy6W3ZAgvHRSg0L64I6Jdj
o1O7U4fpItIk9OjYSAHrS1wXJDOuM4ZpLM22XtF2Bch736CcVRRz0PVsZ5uwcbjykTr36XMkDXye
CGgjr63SwcrBSDebMHqF88mxziC7ud2KW+GGi8BtVwGYAasUD1kPjtRNXianO7Fmq4OsIehTATQl
jKs5iUMP3oHeKn8yo0H+w8BIvf3pGxXE63QJXdqKAVPgRbk8wTRKhV9+8zCw3hpZvLP32CgDf9uf
a2HRJlTXPNjlOA0JTWnqj2TawwlsFWHt+J+qqKsi3KtAW+T1pZE8jH1Wfct7CtMiiYmP2iJqO02x
0cr8rT9VaKMJuWF4clXeF5EKOnKz04G2amj9/VMRBk1Sk5ZMuheqlB2wXF1PAql8GESglW839Dr1
XZmz+Kv9fKFRXWfAIOvtWBuQVQvKiaRjZRZGJdgKcmBD+BFmg1+NZbxzALDVMtzqi4JWp1azgIwZ
LLbCFHba4JWK4HizPfja1iaCv18fIKFUSK4YHhtgF5DpJa4cxlyGSQEz1EtY9eSQaZBWya2ZGKCG
t7VaH0sx7QZLAJkCXOa80WOcSZLpXOJK+UsbDlij/tugUxvjYYUhBmEzi3cZRK+eAc3Gzqyx1Zbc
00sd7pilWumepLUPVDKIJYT0WNXd96VezrMgAfs6fUkEi1wxLgLlRp6WatwgQojUAxRytTk+1zJx
b/fLja7PW29iAwKxDDbPXpFKZqf9oVFoVXO00+s3xizv82gYdRF1maF5cCB+TYbO7op5zyBh68u5
uKOytKqMLvzgxbamStKgg9Ld1BXt7WtVsw6rT1FB6yItWfJI8OQCmg0xNVNklKAwO3Wz9f1c0InF
qoTMVYXr3TzDlQg3RbA9GnDvDVriTkfdesXaLJ9KkBdltyzIkPfSUXgQ4+Etb9SHLpJ2js424gtv
TNK1sjAUWgEH26nvrJAhEwcsEOKXUd2/au1S70ySG5t83qQkqUaFJiX8NvSieY0l7ZdSxLU9isVi
qmVnw0FoNsdxQro/y/bi9VbVcWNcM+ICgACsXFiTVxZyXEUra8BuEPpoZ4G79QZuYMfNCCBXPRF0
2x65JvDahtMakPZfmtNU3qgkbSKQQxfkUGYitQu1U02piy9yW/66PTquD22V9ycRoympWV8j0ypD
Go8KUqqF7LLH2w+/Xjcqb00yzHHDdEmqg0h7bcvCHFgwj99uP3vDtwHcs39HRUKNsYvqkgTD2BZe
1MwAAc5ZGFuZqpWOGiqtS3Vh/tsWs3CXLv1ilXANhrRp7OJ7mQ7K/SxBK2Rlacx80MJHV1AEyWR5
MVwqasy9FSGhF1nLykgMq2l1zLjYSUp7QfX6cFB55ZVAUqNbdAZ7Wz2nyFkZ3IXMbliWR6KCchDr
4u8wCn/Mw17q/sYxjsobnoiCUQIW3KLGql6DT3FYPkPBxwyQg8X60SCaCulMD1daG8bCgglJBvZQ
oZHrDnBZ2k4U+LjC/+8SSuUzZbq8iRRdKZcg1MZ5MqM20Sj8g9pktsM2UiHAk5q/sy5nv2gkt7j6
1whzS2QKntRxHo7S0kzAeIuDM+Va7+ts+qMbjXYetWYCQEBQzIrGCjjtpDuPE01+To2Q/exjWAYL
mjq9RbRUzGTRytnM1Z6BSpRC8l63pJJMsrqKiWh0nyKHAaYkpHdKMaRYDnfFN/j/FifksIjA7nTZ
d0UssuMQt6KZ9fVoK3kK3H0qwAQlMfLiUJDieyeVYKFgGeNKgP4e4Ial+k2fi44kKswq2GgcRhTc
bRMptOYlBaGx7ZDFJrWKJXZqYStVVz5iekllUypyaBzASjiXvWG4oyBKngpR56HJZhkOoNUYpFVb
PcA6CduDahkjC4dNuBpgsZrPFmNFyby6ngWcC7bJA/ySkWJAS0klSP0fmvfbo/L6XIKcq38H5RSH
nZobPQmMkj0NrEU0ocmDWMRPhvo17sh/7DPWnPKhT8s+YDUN/VbJWieRsd65XYKtmCX9W4KOGULd
TwMyu9VBsmnFQhOYjRqLbvFrOi2VB70qXQYL+WZogkac3zqkXuA8qTSRyvI3NbSdNcNGQ/A6SGOQ
dBZNfRPU5EczrrhXUyd/I/T929V0ffGs8ipH+Pq0C0PWblDmumAPiJ4UMndLTDS/zI5dqT8vdfX9
9rs2ysILGENpzkZRR46P1ulWBE54nlxydpf02V5MQtteCUk86hVHLQY4xxXmcEyulpKUbjgPhyJu
DkXV436Apjuz7Ubn4nGvBlym6knH5UNTNi80y444QnHVfC+Fe+vx6++fFoo4BhqhqMepOcJnamtF
unizWCluX7M9tsDGeoH39+kEGVvqqe+DajG8qDJOhio4t5t549G8fLGrxKSEJVsHh0ld+51WZfyY
5/XeGdbW07ldNCsECs+tbj2D139MDQjFYfqlkxmVp2EaAxlFnGaTQI3SeyJqj60BzVaztwvealVu
DduRcJm1oWmQ/PkTMBeLDCekr+yM462xxQVsPY+bRSobGcEUQuwnluOEWnvvQX+73aja9aHF6wix
sVjacmlhZUHqzg4VSHYhcTGrUTqyhNwLzd4uZqN9ecWgpGhD2YiYeZBualOa+LTXd/RJW2VYf/80
rGSaxRUOIrqgGCLZHmUJ9q2CkVhsiplTx+mbnpeze7u+NuIqr/5Dw9ZDRQwSpFP9MEUdxP4Exz05
zAaYQAtbluh7Y5Bvt9+2VTIuYDQSyYiSKSQQq0R8MHpkFud6/KYYIzlC6gZFYNOK9u13bTXQ+vun
WuxYgpSvuCOBLkrnUMxxFd5+v/3ojRHCi/8qudaFRsMATOW+Oo6xvniaUAtnAznyO8uCrZqS/v36
Ci5GEVlmEkzjdA7bOTElknsZnQ7NGD8aIt07T7g6IIE4514U1uEkVqKi++ryPa4yS22oWdPUpEmx
o/zcegMXT7CUxzsklgYzVoR5pzwnKjAilNJ7ROD8cLtJrtYXisHFlaExoO3MoiUQJcjNyrPcl26T
nGsYaxn6n9vvuNrsALSvO6tPPWo9S4CrYyoHVF3u5iZHgkP+i8jSzq3H1aGIx6+/f3p8m6u4d2nA
H9GAwL2n0mggl0ENZayal85OxTz71oSl+j3JR+Sm3S7S1U0h3rlW56d3Dlq84Kp9SIKUqafKwLWf
ENpLN1py8iAVyUtqwIdjCOnXTKB0PtykOS0jeY4XHC8kdgVdHpbtakQtYuzJELdKxIUYaNoXUnRG
GoASL6emkLDpNVma1mIz+HtgjGbaeWhhQ4wz6PoXwBvdTtS+Gm9QlVy8iTRRTJswBDhMxn5uIn40
tc+3W2mr43FrCUgZ5SEz2iWgk3Ecps6Tw96WiPwlDyudVxqHtYJ5stM1HzOnlbHDLMYW0V+jdkcz
tPX5XACIloaJQko1X9L0+zqWHcRPmyjkeLt2rktsUPPc2K8mUNQGKSlR89MlyuK7JOpdgbFLnCEP
RhKeo16CsEsvvFBeZqsX6h9N3+1U3kbg4c0VyyRqpFbLcLzQDPF9pnTMa7ENdzs1iU3IKHFzX2bN
Tke4flGr6PxyGE73CyiYs+6nOZEPejR2SJg2xAN810tsGUv93OVta4vzKLuNIci2mDSFO4UD1kFJ
idMPeb3Q2an3tX7/s43Bx3DBQ9K7ChB6HQ6yqvDQ9EmQwUf1tVKoYpVlOZoGZeGBwlDIgVe/ZKfR
pO40+Uao5H0bwzkM47ET5mAyLvokm+n0TRYNc0hHf2h/RWW2MwtvTF28D0okVN0AQ6ElaAYtN+eE
qJacw7WIGnAXSYqH2xW59RYucuDsWzfkbtJ9uX4YxN/YVJkysOeF8eNrz+fCB9WNTG4Spvs4njJD
AfUUqaY8zfb/OLuS5Uh1LPpFRAgxbyEHO9OzXZ42CtfEJEAgiUFf3yffyk2ZJMKrjldVDSkkXV3d
e4ba+nv+Dadf+tVKmCURmcd0AY/78JCn020UyItQrynfLU31LHgoOcAxVQfDEXg98+b3TX5vTwpo
mbALX40l6w9aWycRMdOuUS+W5mMWT6RV0KYpaHjoSJsU03Mk/wqJ8p0RKztnIWbMpRBtlodumvfB
IRtcmbh02HXS7hLmwM/ICkpA29i4Oz8zC59vzuHw2lZRNzTmWEUvpRlv/W7aGHdMApombTomFSBI
59/0H1jki0XwD48DoYlWKDeAbS7GTa/HEUCmaUygD1btwqzL9i7x4dRJrfS+r7P66BsX3MQW7dyh
L/QFtWwOPzfKE4CgdNITo7cTmsTwLvTrqw6ySlveWzB6IVYFMjRojFmd6Zfzv35hBc8pIRLkyZr2
WMFD3z+2UjwxvipMuXD+zWkfQ55PYTD2mANPj0CHe7s+ty9JUa/m8Kd99tWnn0UQKXQQBCXsHaJa
e2+cUEQQafn3ZTXkSSDSYlP4tX/rQZRq0xWCbUDVuDU9OXmLGpAfQziERX5u7ws9Al2tUY2HKy5Y
HD3M0m2dp7dOp8RHXzH8hVPjL3IIrLCQ5u8NeKGXxi87+CP6wzFqGvCEqGVtqg54zQKCogkzJIQo
QE4Pfg1pQ6uBS8sEVMM2lZ28H6JUb4McUvW+lQWxU0IvLpg6mkhtsj3+RfTDsbI65kSB5pBnFhwx
PVVv3cyVcVYRgGtEp7OYUmc0SPabO9fp7nk1/WK+PbzXjIy/RWDbMOphFkxQHKK3Q136CXFhMLCy
o5emeBZi66rL6BS0zRFKvzGE49CRqzchunPfW52nef+cppdTyypIUxxdh0PYNnPz6arNqvLxe4+f
xVjXwawH2eAf7DK9qSP+ktWrntRLG2sWTAHW6Mo+SymqbK3aScdXCYHe4kr2tZT7zdkqJMhsmJyG
zTFs+HVVkktdqEMxQJ1bF9CMjqZ4gldMPAHYiRMQKMqo24SW873oOoddV5njZWZqDYp8w4E0U3Oh
VMm3rQCJzXf6xBjrmliBu//WPM1Nn3NP2KE/DcHBAo4knnzIdbZ8JQlZWMFz6oyQUa7Z4MAhxoMW
td0n0v/7XfmbcE6XUcwtCpFlwUH0Tn49NvWQFMTAi6yCaBbz6m/ZYqOtdxrdp42SwWTGr1kXHALo
E+Kix15S63tZ1JwAY9Vhz00qcWibLmbDzwy1uUjzRHv5ygm6NAWzIOISqPxaI8E2bOEGrfhzwaw9
wIkrZeOFnTinuijldyKAdt1ROt2uZc7HyPPf5xfm0i+fBRACfdlISB+urOxO85vIfc3r1/OPXrjP
/8eM+jSj3CWss8WEBoBLNuhCbkUFBXjnwsHdrnCi7YTlOtkP51+2MI45uaXse5jZVbjD+wTNSgUJ
FPg+hOOf80+n/y3DL87pOaMFQXzy7BCixTTKOowiN3sQaWt0otlo/emkbz2SNpdAXlBgBRICKPOG
Qhb4kveleAekOTs6+aUZDd1XHn83VUSvJShn+8ij3MeBLPUxhyTTyXWeBGNsARxio1sp1Bj7XJYi
TlunufEba7xqGEn3AxXhW0Q0Pam9lU+ln6c7P5IprDKo2BVDmW7DqA9v0XkDArR1c/i44TaP3+Ix
qIHydHxiliVOVbA3A+21ZzTqcH53IQOPpu8H87cFvPNq7HICqmnUJ26YKjT9Cb/Srit2MkWjUEKn
7wKXQzBDQTd+g22ESHIQszZMW8WFrwpxgYTglw2w8S5QJd071MiLkdDfpXGbmNuyiXvTlICSWu86
cMd7iL2POwcL59FQ64X1rbtNrbL+29QMaW9nNVsHBcNbp8nx39VkqiObGhb7Gh9RpkiLp2yyPhzO
i1gH5QRt4JMs1KlranyGdnqQTZuKiGqrFQkTbrIBUmH0nfsaaGLA+67dDA0HciqgW/B9vuxMHiV8
UkjGcgK1EONPiS2q32iVp5vR1gr44KCAM7cpt9JRZWyImQq4gLvVtvZofeCwo2tiWsNtLY56OXlJ
ZaboNptOWlKe1CQRsoh2VeE4AJy4NRBzA3D7I/9wS19tIIjpoqg/cJcmMG6WMRcu/CmbdnopUjfY
Or3jXfoO1JZdQdudpQbHitEQq3aGIEC7boXMKUTCdVtaKoeJd8tuez5C5rzTemuAYbnRqX5VQFhc
ApNUP1ussXcNwAYPrRqgLNEGg4iR348/S9A/gbsT4Qlz5+ot0rZyy0Zu3gtrAPfPb+68Lh02mBo5
wsY3dLY+WuPbPJxCZJLduO0niLO5gEPEbQihz2SyxuAO2LHihohePLa1BygOELkRvkTm/RSuHBGw
S1YdheX1b1VeObumCJAPNlBWbIrulY9BdFCiYXfA3tB6b5xsuJ0sMW1Scfrgo8Iq6bm8GgobWjmp
8pOQMJmEcG370QPtl/QMN/gYErJdeTOYQt1lYcXfhjQcLktvAIan01QmAWSJL0QD0WSnkB++175B
UK9OiqphyclO68AGeJfnaJDs0RYZQgBEpbttqMyQ42oX0uZREdlPCuunjrNxDB5g5NCQhA6UDxvb
9A9F63W7kz7xRmODbkTwKLRt7YFmKZAwNBW/D9Mm2BHeCJwu+VMliBpiVaSi3NYRDjcsWTCG/JQn
adYFd2UzvBjqG38TgvJyayrhwWXFwk3YMj5R2EvM8a7cqM02UgJft3FLGDMm5+PlUjQ+HWSfQj/s
Ajr31Gs5wNKNQoRK3nCH/kARZk3JdekFswN3cAPaakBxkDzqj7LO9jXQY/FU05V8ben5s7R9ajnV
LsitBycFxaj2huiWwhnz9kRq/N6hPlcKr0aIgadmKI5ZKYJfiqWmiuG0rb6Xksw9UHNih+2Y282x
henElp1oPCoPctQsnG++Yk4o01Ayd/wh8A7aBHEbdHHX//Stb9EU3XCucRoBbz3yynMPHLWvjL3l
QE0Kd6VosDC/c0aZES0foILIDm4g/Ttc8wH3y62MJVCY9lZKa8HXV/s5oQn6YqhvERQPqGeGow/t
jYOcyjGeCp/GsnInnFoNWWlBLbzsHw3GwoPUmxdgQEBmHmgjHhmq64nOfbZNyfDUhGvzslCXmjNw
TVbDDrLoUFm1fHtTjOErzJaiGIjdAy2DI5XpRUn0SmtmYVhzDm7fGU2o14eHtBwgYf7ul+mmjh77
ViKsrnUglxbD6c8/RasoUsTFh7IOtuwuanuEm6AtfwlvfDofDRcGMddjRR6imAVw6dFtUhB6Sch3
LE+Lx4ZX5gBsX3kRovp6cf5lX2M3sW9moVHC+oJX0suPXhCyfagpRf4TEuC6auzQ3M6hBMOH/Edk
OrhjObLfY91HG8BGhpVcfGGFzElg0xgZt4s0O5joI1KPVIb31KcoU+Fc5+l9Lb8FLcNQZ5cXmnIX
VDqcvpSFINaA57aBFunHNIiNMuneL7wflZIsPv9ll5bJrB7SYOGz0XFwqFlk2EB1vomtKE1jktnt
9vwrTufjF7eMOTsMlb6gjsIiOliBvdGSX4ZjvjIpC6XxOSnMqcYiYw2+VVpAnN+i1641XbGgfins
b0l6e968q1Q4quZ213ZHzVOgkss9b7JNK719BHq+b36e/0Zfri685TTAT7u1UFjNfce7ozO5fxs1
NdsAHg9RNF6qJohHOYLWAj3s70w63jaLDbrMGYTPS/vYCP/dzsprpxSQ+qHumrjtl8EBL5ilSiQQ
OUgtoX0cDNs06pZD1ocAkwd8cxKR8jtxFG+ZBQVTjiE+nEMAqbkNWLfJbGjqZDfGe5ORWGkWL00M
/f+JyRip8DCPHHWZpciorXaTK+/otfaHU6Cg2mYW5BS5u1L2+nKvYEizzV8oq+H+EHXHxi6uGh1e
ZJ2+PL/Elh492+mprIXO+GAfy8ZsB2QFMA5aWU9fbkPPmzeQaA49WAM7lGPdXFtuvuF2FZPqz6RX
ko4vgxSef5qcT7ujDofRyWvPPrpkOqahfqwq+jvKppWkdenxp1X86fH9NFU6iyger2hCp/ZRldn+
1GX41oef93KazCkAQ9XqqFj7Vgb0gbedWbmTLCzPeS/HqQXr2ihsj53xE8ukSRm+Vi5q/hJS4s7f
bs01cOkTzTY0aKtZNbTAMYKI+YRuhR2zYnxJAXxaWUILq3Ou1oU7MtFlK6djrqtbJ6r2Qngf3/v+
sy3cw87ejGlnH5mkP0ZWXEXaW4kOS59ltl1JMTlW5wEWV7TgQbho5ww/a7Dfzv/wpW0127FwsWQi
kBPsvlDPt+O+QldyqPz+yKuGXGRBXq2EhoVV9E/XAkQJYEYmcsRd/6Lzm8SMEoj8Ou/josCovBYl
izFfEzlamOt530BaAcnIwFroSdabamzjyazRKZdGMtvKYupqbGWwohoLFwaFAK0t9RyO0NFw/DYZ
GouAHyrez0/Q1/gXz5v3EdCaD6WE6OxxRKkNzB2N+p/dU//DP0mGwJUa7WEGLQ0OduRvnmdkmyqm
tqTqi51pPG8r/cg8n/8xS1/1tEY/RzFlhxPKaOo4TOzGlRKmYNHme48+vfLzox2BVgDQstBgc3pg
1sbpbqR6VdAYT/knP8RHnB3jPEW+2/dwtevbW69/BpNtZf8s7M5/OgyRk2vS4sGE5Ee/Jzshhpu2
C7fnv8rSWpttfjhSTMQYxz7K4nKCirKRArx0yIdU48aOyqTmK3nOQhyY9xw62FD1fjcSNOzTe1gq
2LETAPXD7fBXGK2FsoWXzHsNdkkjnjmVgvKYHyZBJSGolXfpxuMAP1SyS1dC5tJ7Tl/z01pyhil3
uxGMy2G03k36NhVhnNP2MqQ/z0/L0gtmIQBqmjhn4bR5lMwlCdry0asedXnMpOBbW67y55fec/rz
TwNpYJwBZjj2G8lbncY98XtgS8BgssqRHRQAs3fnB7SQTM+7uh4PAIYH5+6YShVXoXcpopc2M3Hh
/8Ixvzv/koXoMdfPKnvfca0GB3xf0yluIvsN/MfqextxLqCVuRzU6lE6Rx2QV0d0H+U4vVakeTz/
2xf2+dx1Ccic0sWXp0fQi/7atGxje9K3Vj19U8jR+6esyb1xNJI7R5fy6spqc2fbpbrdNKSGHCrt
x4uusKEMnWbjZSPJcJdFVbAByK1694DvfA07ezpEUbTW6F+arVlmwGWDe481OccwSJ9UDe6m762p
dS2s63kBtDNp5xVD7xynsfgjmYRLrfva9sOvQLkrCffSK2YxIOr9XpXAQx+dQv21izTRuItKl7xl
BVs5shY2zbwWqnPLjDYR3jHj700VJLpP91n9C8DuXeOsRJqFdTevhUalLWHQ19MjTMSAr0gsoPKE
uxL0lwZweumn8FL4LkkzX9EjJ+y+d809r62fdeRfTq1I5OCt8bAXltK8jgdIaUgawPqPqQ+9HtOL
4MAs3X9va87rdqoBAqLQ8JkMoKyaZvlmOv1vvmYMuDQD9P8/Uhi5mXaZ7R6jFDTMrqyiK81ZuvWs
fPzeeTUvxwUl9SJSMfdYlxI845sA1rskQrPyOzVuWPrOtnIERbOQ51V1NGFu7VI40G5dUmbXwaDU
hQNG8a4JQvXNSDyvxXWyb+G4HrpHSMTFOv2T8vfUFCthfmEpzatxaIYqUIRgcBh4ZZ24UHI/Mo9+
TwfImzcDwnCkaWgQ5UGiGaFsnv5RRfYqpPf71I44f5IsBKa5OlOPFv0QObgqKp5BY7G5t6GqBACi
kwhmNStH7dJLZjsbln3WBM4+0Cme/xClUJ5j8sE3+UHr9nuLaq7TRJXFYJpcodYj7siEq2mxtyMS
5/0fvVJ4WNh5/92IPoUnQKq0LJrWPtqeyoFuQxsdYISIvkq4Mf04PxtL75jt7jzQEBJySHsUfGri
MQjJfsiDl7bicuUgWnrDLIXHkrKaAGw/2O6aTTYGl73Pdq29JjnxJVjI8+aqRzXK6V1aOiDKqI6A
t9TwuE67K6Tx16VN3jx8wTgixb1uorV5WbiUzJWQ7P6U/2rISxjpd/dhdGLoydHOLnUYqPdICXMn
xhMiR4RijYi29M7Zce5JPlLlTuY4aZtd5yoKr1Lw+l/zEfLXyeC01dbP+qxO2Cj9tRLzwtSRWZpv
QmkjOtL+iPIXBLlwUfGPvqtX9ujC6UtOe/fT8raMUaXlMJReVAHQTQ1gFGzuO6lS3L2ae5M2K8f8
0jBOf/7pRX6Q1gJRmR06P7xiff4HMph7DGytNLs0kFOs/vT8tI68MXAC61DT5jG1st9W3T+w4DmH
PfCgqd5+a6vORZSCvqrlMA7RAXItgt3Djtl4L+cfvRAu57pJWUdyXH6Mdaiimym66pHe8/y+5itJ
3NLjZyGgGi1qTeXEDhy/nFxVVpnY9i1V/vcORTI73/3WhYaCyTEBuf0mGOw50EQIvxWF3XknuQQ4
b/JSB2jE3IZxD6D1cUX579paExtx/tOl+bc6484VmASQ+qyRrDjaiMaXop7kpgmZk6Ddmt6PhfcQ
AswM9E/9g7ltkzQEpHDJgVqiFHSrKLKHKyI7WIZY0Dq7ABf+JZtSJ8kc63lEueHSEdC/4SW5cusJ
9lQmq2L8cw4N4snbpMz92xatjj23u29Sp7ksfJ4dWTaFG5SjKXRyvZOGjvORFRxiuHX/0x1SyCQX
kffqKCI2Zat4MhSOHweFxzcQTmnauFYd/v+UEFgCutTf4h+BX65cOJb04R8DrBYUPnMQLpowEjFs
lcEhMB2wj1M0JiPMb7du68u4ngCK402XH3jejPvC6v4C/89j3YcZKDQ123mOhNFqgIsoJZGf1Lj4
VMkpZUV/BLKlD1UkvYfRssAgYb0LqoM/sGu4zrMEJRHZxkwJtfFVqeJsgshpZKB0O7HgfuR+8W4G
kt2ZqB32vQnLI28BUAMsv4TruoyefJ3Tu3JCHXDwwEFGy8GSseItGlgtBA9vO2YBIqbtNnileSQP
pRZIOrPAxI41TgcnQEUrLeGx7ljV3xrQRPQTejeBsnd3yMrOidv2pLYTAnXsuDcRLQ7CmF3ttX/h
Z/XUd5LHRchfxlL78cC1jAFMDl6bQNkJZNBgTDaIHLROOwU10WWXgHs+KsOjhFbC2Veh+uUpCPrC
CemZQBkVhvL00etDuXFQMt1FOoesr85hKxD2XlJaJYkjN8VCGtM2bqgDREII4y9XFH8BYLwN0ypP
vKCFJu5Yi8Rv8z8RsCsxa9VtW+nf8JK/0MNQxq1jdFxy8eoB/Zeh+wdWUlNuQxto8dhUpii2CkDO
OxLmToBmdjq8lVqiQk58Z1uqWt9y6ql7ZuUTwP1ZvZ16J9jSItBbAepvHEKIaMui/m2Yug4STmm5
RYgmCeOFOQwlqod2Pr0XohuOrtW7u1F11aaG2y1U9Rg5AMzGocAAE9LBwV4HPqbfe8K6cXiTJjaM
uOPKAiAC5J4y7iOUukyN4wslV6ydAslGQ6GAU6ghxYkJm0PIvFxzq37mEXvs/bFNogwA1MwSXgyg
yIdWNVTHnbHY+k0wvQQEwsUoe+hrQjpri/JA81HbmTkQN4g2biDKhEpQEj1py80UwquypJN6rAsK
Q0zAbLFf75UCMbRiRMSTUr9pUdN7CGOAnZNOFILmstkpK3izVQShN+m8hKF6d0gZYVgAaPqifphO
tTYIKok4srLXsBieMi9/8UnRJgGGiMfWP0OnvSSadVeMRy2QhyVNrLGSw7bJIVWNvMEiey/voVAC
ceohSzrAlqZN36SF3Ea2HRS7WhQRpoJaWP+Qy+ZXbHLMJRhKfruZ7MZ/CaBvugeosnnAZSo8EqWj
rRBg8WRFhnopz33npwTu4SLKfH7vGYg8boVxxCVEqCkcNLF+tzKTbDOMdXoACdZ59PWo7nU/hjca
uMZEU+5cdH1UwcWJ9pCA58qxnWd7qtx7gDsp3wS2lx1bBMBdUBQJs7GGPQkvJIg1Rw8eDoNfNuqg
/cafApZUyvsF4n5xFSjBLxE5NOTcqO5vGeu6PZMh32YBjbYlrbKt4Hn5bAd9CZvIGjoxQe8UuwF5
3dMoSvu5Q2HrLegn48YShUPw3hpHASjcCTDBXWefWSGIZZRx8xxWaAm7LcJWxXnmbixAPRN3ohB2
GFkDhTJ9D+UY99BBWH1H0flNBtSb01ijp5xuh6pynjur5hfGZPkhs32Ev2wYt0VZvqehvABu92Yc
SBcP7aS2Vo6mT+haap8rkFY7gNbjZszkJYX0WeK1QZjA2NPbKOYLfFTxlEH3HDNgBXExlddscNke
AuJFHLL6R5SFziFjHkwzm+qhhQTa3gaCehP0ud70OX/BRxl+lFbjHWyE0s0YTK9Z2kB9XEMPNx/D
FwiB1fGoC/JTNy15jih0P/zmJBnb5Bs1IhqQwh/iEQfjDgyw6uCRKI1zmKAnYLL5SV+07f1g+u5v
WE7426BMrwJT+DjvdPl6Prn6Ov38x2kV60qfet9oxaUPPrxdEshMkKTxf3zv8bPsFto9bn1SDj9m
kfuchieumIpO455WxDz+qy18lZ7M8lvqpkYVIPIfzC2WQXY3PE8ftI3b6/zHeG+909fwdXhS9+oa
PbGH84P6OmN0/8uUPqXUWes3bpaH4cGG+/RG8j7UsV8aq4jdgGeJzkp7Jb37Onl35+qUqq08uJ5R
69DqnwosvtS2tsCLQ4cxjW3xvdz9HwdlTkqhgIqHvo/ys12pveiJWFLRmFvf08Vzo9lN3hbjhPIu
Cw9Vpe6EXV1nxfjuKP1Aa/vj/KwsreRZHq+E7cDFCSzpvLgsmtea/zFWvTIPS8+e5fD9mILo5qDM
CBT8BfUzkD37vcKhd/6nLyyouZjc2LZ1Fvg9pDom+L8hkMMqXRFkWKx4lX2w0uRfULmGKM3/XwUd
xwC5FEBxU1gtZCfq7vKk1suZsxHU2wSkfoZKzdFodj+G1aPjTB20vD0Vm9RBNgnBga7/nqQdNDL+
/6dE2Shbp3M52vSVt+PSNlsuOb+3VFXuIp62K7frryuS0IT4//foIG+BCMDt14Wa4bUNe4qkSe01
Y5ilp8+iG67uBs4wTo+NA4pM9bcNVspSSw8+/fmnCKNNWmEDcuCeobd61wtqNmOUr1mmL6zm0Pn/
p/cRK1pr6vSxYgPYFowBhSzBSr02bjU9nl/SSyOYbXjQNhwkRilcPMHl3hedV1/i9O5+f+/ps71u
sa5pKVh4R1976i5rhb9Hq4T//d7TZ7vdoOJgRE3x9SkO8LzqbzwrKzbnH77w8eeiTSFnbR7C/O84
Vj7bQCUqvSS2Krb1OJUrReylV8z2Oc8H8HYsgd8vTAJx5o0NnxPQ5c8P4PSULw7cuUSTh5tvTbSP
ARiKWxySs9gdo6ugg4gH1BF/5hAdil1XrkStpcHMdnDpW20/5WioM+GC9DRsefPot2J/fjALkXdu
Alu7UQ+8Oi+PTjYmfv0gAlxMWDwO30Lhe+5chckqBzGFtNDoHonEgZxyWiF7rH6e//kLu2wu/GbE
CAOMLhqO+Vi2G2hE8x/MCjAj5x+/9HVmm7i08rJUBUpjAXkW098I1xtQKjP2LZUCfJzZNvaKoHFC
AUh9J5zXSZL7HCJsobK+19p050JMAt8mlVbEDja+/o2Rg9laRK0pOS98nbnSktV7EN2CuBAkYC2U
pfSPnLuHobI2RJm3b03AXF5Jh04PmjFKn8TcSvLqtu2+L/54hbc7//yF/HKObXddD5CxKI0OxuF1
PIzFjYE4pQJQm7b5NqvE0/n3LKzTObodFIYgpwFIBmbyUelqPHpPFM0vzj99IUTM0exd7igGgCT2
WDBuSkmSQvxxijXsx9I3Oo3p01ksWV7SoJDomKJ0S9TvsocC9UedvZZwmjo/gK/bRO4cx65Sz4ew
HWIctKryhDSBTPQUyFviSchDBEUzXkO7HHd4CQTuxq3MWnNgaV5mGzwcU5BqWjQfGn/aOyAcsKla
mfKlSZntbaFDUwhfskOkrat8qrM4zVIQfTNnJXQv/fbZKY3zshe1hXwf7cBr7dOfRTmuALYXfvsc
zt7qrHZNa5XHsKdeMtXS2viu97c0zFpJ8JbeMDui+1JG9ggy8YGxF+L1SWHEBmSwlfW0sGTnykfY
0m2pMhUeqGh+oaAT5/5jBRE9367Aug7kygwsDeIUGD/tDFhYZJ7SeE1K1d5EoH414kJOw8rVfmkU
p9d+enzTh5AcD7ErPHMHhk/gV/FQ/3Cjd+6uEW4XQvjcftoahKdc22MHze0dCyBUzwhsE6R8gUuc
tz2/u5deMku3G01RBgkw11NfxWF+nYdyH+I2lWdrw1iaiNk25mgluB2UCw49+znBO6GjsPRcI9ks
7DNvtpErW6JcBjn1Q0BhR2tp+7V31J/zn2bB59Kd+0oz6LDwegAT0m/4hZAVyO3KymPVo9s3tXsE
xoR4xTHlZRrX7VrRaGFIc7h7YZQo66h2j5RCFek0LeihrSUdSxWpObodfY3SFKjjHqmW+R5CatBg
8N3piUMcYJulqoMHYCZ3ZRvWVyH37B3YQ9bOhqhc3MKvZR9Vxt75XugMcdeixuk4FVQXUgqL1rpO
1461pW9w2nWfdhcNRwsWkNQ9wlzbSQZVNS+ssMPf5yd26emz0DCx1mNCNNEB+gVJWoZoX60RRRa2
01xSp5DGFgRiIkdNy4/Oh1U7NPliaF1ta6d+Pv/zFzbUXFuHFBkgVwr5SgODgunZqdA5c1duxgv3
pznaPbKIYSlBUurqn10HhQL901U9lDDlTnvPQ78yhKUZmMWEstG68zLGDnmkX6cWTrwjXSmqLM3A
LCI4JXpS6ehGEEjr0Awmk0jGgputVzkpqvGCr+VFCyfAHPeeFiRHgUK4R0b6uLT5vQyn6+bk/jEN
l5Phu/OzvTCef5DvkOsCUIXguNTAeEj4JMY8qjzIn/R/WO5tzr9lYULmWjtoJXnZ0GEwtu/u+Fjt
beOvTMjSo2d7uek6uxxOSoeFGP24cYcBCMV2DdW3sBnm8PN0Mv2oKc6vtKC3Do9uHZZfkqDcnv8u
S48/DepTILJgXdLZPsBDipPbqep3FJJC8HR5OP/4hdx6Dj1vCHW62gFDi4U5iBoE6IuWJaTNtmWD
JuJECMRpJoauaOSszLTjLpj8uHNEem16zxFGmONgo1rMJzt9biEveQnxnHLf98W0LYuSH/1ySN9U
DnFVMQXVG6Bb0ZbVbd/FftefDJmE91SbvId3G+xQY8/o8T1KQTcpm7K71XB6hR1C3tm3nvHHKwPX
yiSFj9gxCKrpmk9ddBGMXrXrScmenKzXewrlo31lBe2mTxvcMkwVPvlRk+6KsBNXzCPWIYRKzdal
GWKqzcObugSkfQpIkyVk0OLZHitmJ0Uqy2s06uDYM6IjDdOd6U5MSnaJ8COFlpnr2ofM7aB/q6bs
An17IB6qlpobdwr7Gwa7J9gWpfbzpMPmsue5/aDtoQ2TdkjhBmUq3sdTVbKLltvBXZUpfSFKXmwn
v7Nf0YAXe1oFwDO6xbAxjUS7c7TR4WdQ5hwTi4RWus2laLbApsBr16nKBBaoQPn5A6phEmjaJsrE
JTSmAQOJ6PQDdOj+B9wW833JVP4AkeKmhI9pQTfCdYACdaETWQ3BhtfNY2vnfzj6TvuadM92QfMb
7vEj7ToOsx/pxOOEXiq3pIDyTtjA1KlOcpZdQl38Umewd+Z9f1nrXPxwaTNtM6GLxHEdJ+G4LW04
L80uaK2fVmlZ28g07VZ7zZNj5Wkcdc6DiYKtj9tObIlG7bJy+IOW71+Yu5lHEonyAq80h5QQEmsC
rnpY0Gtr1B8e42GiRf9ITQhHJvcHiUpA2ib/CmrRQ8x9G9pihbiWuQMVM74PQnk/Qj8ERIpUIRqG
RVxW/F2MHSw4O1xFUzICLA7szh5C4Dd9EMFYTBB5Edh5trH/x9GZLUeqo0H4iRQBYhHcstRe5XK7
vN4Q7uWAAAlJgEA8/aTn7sREjN2uAulfMr9cu+Qy2RHRwABp0ncnEfxknQTEr6c5siztDuYZmVP0
QBnjHXv4CPjcw8f/tLZe9BUwhcgr8LsKMLr6s1ZQ+LWVR34+pxm64l5ASZPG+743S460xEkWyJnF
crFep3ksVtLHQcHBIiy9CLliiRua07JWPng68XrUjYHEGkVzaZJ2PXj1RouqMSBtVbo/ekunAf9S
4uQBJn0MWOCVawjJTatt/OZPvnXZ5CjZj6NBgTYE9FBVvMqMUYPMpkGPv6AqTQohRHqOkA4EtBft
r13C7T2R6YfVw5STThmozEzhePDqt11QALL88HVXEr87DY3/uq7Yk0MP8h8YSd4j0D7W+l5SFTaI
/3ODPJGx+kokNNymiVkW26S/1nw9AVi2Q5/9b2A4TOkmH37K5jxp+/08OHkIA3DkJlaVrRYHT8nP
ENEEow0K11T7vtE3KJrOiAw8xSD+hW39qwnSb1CaXyYvvXeN6wuzuINqQrFTbt1KG7hDYMbmRur5
6qphBxTbtyfWcpXji8/YZaP1xzLbPQLHiuAHldpIeUL5lmYY910QQn5Y1+ES8v6M4v84g/plFNKV
A1YXJuregT4DXYOCJFcjOps05BeCLK+ro8ek2n75EPawKX7D0m83t1HRCx/xkG4nWfvfYskzD9YD
4cFTyMjLEAAy7HsVWPvsTrZqV/n1ffZ5VyysgVTAb64C+/6ul4ehHnbVWh8GATXAhqDPAOcNWD3V
dGCxOq+q+ttKyA/87pVPyQ1h1Xc83yUSxw7DQCES4Q8ofeCcxWEFWw5UVxB87/HTdsLqG7hsfyM2
nrlgiOddmp3zujhD4HiTMwaqR4tFRpZMri6QOFoAnP5beeuFhOt1kOYU8LFHcgBEaI4+aFJfUQ1z
TCjYHSqCQmzinYROZiC8v8eOvIqIfPhKXdcEp2IX7BoWfVVK3gB80lk4Jf8EdS/t6j8UxCYY2uO5
RcZUqQZzr1P2Xkduh7LlMkSLV45A4RFQPPLAkT7XJNo1SVrw1B0SMp5lDZKvlb8SwfYt3BcZITGA
cwiXleQ2efxON/UepRsE0N7yJ06xmrWxvhEOaYDn3geRIDVSrfd+Ge9IBoSA9LtJcGdondwX6e8a
qg627S+bjG6dqC8xhHg1ECW4JbwuS+r4VYT6GvXJKziYV/ACsLbEMYUEgSVzXfieUmsha0j+siA4
L4zeIFwKIWSMXjw9/7euMaD8Y8FF3EHzV32mobq0yQIEX7g8DWHyq6c/Lh/5gpDxNWtB/wDT9cz9
+akLxGtD/Huqk92W4hlOKmQ9TpdNdE+oj4EM8eQHiMPQm233eEESyCaPGjfwj2Sy1GAOeviXAf0m
IV0yTxW1h7X2zg2wpIiMe8doheYpT/YqrShuUI5sIv3kS3kTle0vFNIbmJoxQvddxG5RwKZTHDV6
FzZYS47BpkFfg4htNv0LrB9vE8eQCVa2mw/lNE4vdaYcvyzs320KXa0GtaOg3fgc4fVxYydL+VvB
GficcLjbWNfSAxhydDfKKD2sjN1EDJkfxgN14fr2DcS3+QKxojsgsUzs2wlTPxG7FrcAUzmEcFtm
w3jOYE64qo2/RA64qEB6/2KBJ8+rIZOcBe+ziNEnL5hekJ938LH/wRpaPkzfumxczAkoqOuatsUU
tfkipncbq1OFFJ9sA6Yjgz2H5wGL9mYyMvcNPmjSt/um3Z6JXTeAHKc3IC5P6dI/oY15kCB4h4zz
Mbvl7NhUhlhAT5LjbhOf4MC2+JXiwwl93xi5RJBB7rlV12FjClyTpi7alKM59NtrVOuyxcI5C+J5
v4aoYbeuzzrPHZYRMrAo+cd0VOBcp7uAhl3Wqu5sI685c/xmX21HzfiNdz5UhPGyp63n5Skmmg0E
t1lim2NYyfMKiV/OouBXKFlpCPmHYg/zdKdfVcc/0np71AElT7MXMTxebsqwXb+HTBzqQF9SjRNX
Q8VqkxYyMD1uQOzx5YS6Cxd7+9ot7m42dhK9OC4rfx15AuRn7d9iPAw14Ip8QSyWUvpr2MwrQ0Lc
5vcHqwmogapAzYI6EHiwMunUfPKZPgR63DdqOWPKfOjr+BrUYEpGqTktdDlTP310s0XAAPCHrdf0
JQZliGywnGVzE+xAWzwPXv9qWn1q5eSOTaOqr34hy1+TjPJTmXo3z05kTtuxoCm5dW26l1G8q0R9
rvTyvg4VSO66q/KN4eU0MkWaSMwOrJ75A7mV4pgoAL7TdKl2vpIB0K0JToy0jW4rJKcI5YWOq/cU
kiKQqAHSFAS8QZicutF/IWvkH7WMwwziOnqvQQ6/+6rd8oqG4Kq3eObtGtuCj96a900NgeeiSbZs
9I+PfNnD2isQxAPtldEMZOQ2L2+VpxnkoeMnBR2Op4Jmc2z64odqVaycTDlFukXet5UsfDOhgiF4
vMJ2wxWq+psXVgfvBzjeILs168cYMl5uVNapn5i64XMLFlMmjfmu6uSfZ+mKj8yJMpFky6aJIh2x
WnD4e+FZMQ0mKVufTYOjDv669yjo3uYAj4zFy5TWiA+eg+Y+ecgJECJu8GJbdlHehidLxZ+QTD6k
sxBdzybNmj6+Bz4PzoiPCj7Q7qgZhWK39y3GuW52p6iXr83QYmAZYhjn6/pzVmPZKXts+zGHxrj0
2XbaZogS/eQQJ9slFWkJSehethUSTUj/w/ssMLPN2Iyp2oJ3LUYEscBEF2LzIoDW3CIVVcbiv8Xf
ZDkN8ymyah879xYt2z6ly3sUQ56KsNzX1saggwS7eYhvJPWvMxSQOPr3aeNfWcJfmagiwHH5OQGA
PjMR/hrXD3sqNZScMw65REQOTKAeQtnYe5+q5ifTGwVMN/UHHxCzLOhBoBhNVELY9bRs4Jp3+H6g
MgZdyl/sO6/Y7zTov+kCeF+1uHJelP85bDHEu5q3xbK08W7dDCv82MbHqrPhPySsEqjUw/qoNJkO
rvKHPRuRy+NIDRfymIznlCKaGxyPTt69yk3/Vi+EvN3hO9olwot3YeLVrzwGsQJQ4xmdoZrNgSST
Bk1LmLPtiCgQrzKhA0u3/YycywIlPMWUFn+0whmYLwmwM3px7R51c/SC3e5wo0E670ewgA9MEHcg
Xo1D1rZDoV0tDpue3B5+O3A5Zj7EBWSr5rEBs3UUUZK8wCMuXpC7vuYTBA1FT2ZSJGM/FMlAvddo
C5sX5ASNZVzJ4aPSGzvHSx9tORhH9Iv5S5U3E3W7LZoAGCW+nTNhJ3psp8o8mJdMl6Cl3pUx3yuU
NArv1wSSUzTbK6frVNhJL4jtirG48rvgoVHe31DpqB0URdsnuqv4CbcOZkVWW+/qA7t6SuZN5yOd
XQZgG83RTo+HCRTbC+pZWURmmbOtpwn2MCECgMicRuWEOvBoO5a+zPi8wrVeTzNcAkfggc2LC2dB
c2aHrsvQtU4XjbXEE+8H/9DKdrhMyYTg8CqZ/J2Ph+iOsgIRVjM4ILlPm+YIrcZ0hyczgPaGL2nG
e8ofpMF7z9EtndGbocFTI7siYWmELdfO3gi+b43OylZByZG5dmptVBVr2HV7ARlS3lG1nPol7gsA
kqvcVCkmECPr9zGh8S5RJDls6JF24eLGN15xU3apto80lN/RMC9ZsnDyMgohocg26d0y5i6oqLdC
D3GcjbYNiihZw1+O8eYVU/k+QwDJtMe5XWWBG2xZI9f1xmi8lBrRWhmzCTT9VCS/rKHzSz1MFPVT
4+Ejt/K8IN77dz8HJHe9UntfyG4oBj9pcDHXQ3xPPaCbs7ZeUJSwWuHHNQPN57XhkMfRGHpOfAxr
ZDEWbEDKg+NjWgiUzFGQQTDivyz9FH2gdBMh3oEZZUGjho8fz8cVwuFi3BzF61s9AU79tLL6tw7J
G68h+U9p99UIueziQSyZt6hb34rXYGF7an0kI63AJ7PDImOar9OIXPJUyCcyLhoIZf9nghEuRdTi
YQsidpBQ6vt4rDICwjwjk97HcvaPgzJXrw9KohkUz8Yk55r0EUqVYPmODcfH5BKsIoZ4uEkCkyut
t62gY4sb0VMIjDBzbgbvMfD0exPG5NiA1iV0PxPmIsZk3YItNWYqK+7J9iO1vclcvZzmxH2bDm+m
Awp9XIaiYRi5rGa7p3JdDsDS/MFWBAGYZo13UJADgtr3t8ZbvzhFN4fWMK9GgfdkBpy6tTUOUwnR
nkvIp7BugT8HAmrO7I169VTwChbHuj54wvcLDvJDForqqQ6bYuLJccIpO/bsgfIO6KegqFE95KjZ
XsGvwle5Bj/D3uprRMyNHARyaHu4NZZ3M5OHN3efbtzQKakIgzc+jBa5Wd5HXA/FqOOz3rxig180
k2EFGPk2ZfDYtdk2bZc5Dj6C3n13zB30xs+r7p5jtjz3Dt26Ij/FuK7eQxP1Wbwm96gyW5Z4s33M
kOM9GfQldd5LYEWA0ZVlkOgQgx95JXVyTQcQx+H8kTdsbv6iCyG/p2pcCgnv06U34ZangZO7JXXe
M+4/fSLRYo+DjdmT6of5wIcGrzb+1oxImuYRr+xzDKtCgWP/j/XX/UyWYxOiPLHusK1NPg7eriXi
3yK959iL93C5dJmcofvf4vZqSKQLgP4eamzePdvfMIs4uc0c1kADCGtnUUae/29B1mW48p1T3R2Z
F1vptdTBIVHf/LARMCONVxniUbQ+XBsTQ8YnwM25ZzGr7Q0CQBOEDmbVjBFtIAd/79cjvhB/uoyo
REorcUNvLRpnX/fxTpvOy7lOlgLzIBi3+Y8PYSP+tksDNbw6EIOvDLxSWBb028hAeF0TdjUs+ao5
3nc4e3RmiRyelyViedhxbAFmP8pGhRzQKF2+zNBxJKxXO8yeSuG1iM1RjzFW36qqv0Wc/vZWTA4H
42MYpdQbEfpPCIzXdVoofA9ReIisAKhbJbthCJ+JJC+pHyLkPQT0DNE0W4roiTFesOqONL4GpBAZ
nBBNP/JSaYzdXfgxw6gI790Ci4h1wd82wTKEhnGMueBPlLzSYQKHTYezPdIBg6onnMbM2nC4ELRy
J7tGU463T77BboD1Xy2qMyDwGFT26/QueWCLCoUN5i8TuQ5ISrvh+pMHVvlemcy8mzFGsWTGqZW0
SBSJCdxPy+zBvFZ1KGTaBKYnIPLxWszU7pC6E775y1JvpUALjlFV0gzndNqiB1DUVQJoEq1uEVam
AEPWofvTin7+FCB2/DeTqP324KEwcPZ0cLr0PzFIXSUPsUVkkAz6+GnUvd6nsM49Ij4NEPiy/gqv
CikYi6tDYDWeV2smD34ntKwsm7S3PTangG6hiOgrfQ6jVt40gFbvVq8jBYr28HWlEYaYPHL/ITq8
L0LQlj4Qct+/BBZpDDlKSfqE6I3Gz2pOustAZv2KegMzB0UrPB+NJ769YPBDzK5E92fjSC12mLwf
g9VoTEMC/RSz1hw8hIn9k2j3cxMhOiEbmFcf6ULM3jfJ+tUMOKE8JYJShix46VsyHokJkinTsHHZ
wlY1Ug1EhBj6Q8f6uS2QZBq520iqtqwgsIIRrG/NC4n1YUYR9oaxi+ZQSGmxdxFvH5Imo5cNCfo7
4GytKAbTxwVuw3CHv9ErYt+QS9iMdMkJTzuTe6i/8E+CMvmNYZWw86WJb7CL6SmbtobC2aWQdrCa
zu0todW/sWP6WxjVYMSNOgihDg3eqp66PSrTGiNNmBBzGPLasxgMxlajQDvC18nhVgk1sh+Cfu5L
alLhMuEF22nmkQa/0o8Oi19VORu1f01m010UrqjfA8KjzrQZwqdxbddSR1Je3dRsB0JGi692Svam
n+YCIEwQHjpEj3W46koswO3dSRcj+hwh6B5E43nXxMmejmN6DRfivhffoL3pWil4ljhidkTw4Vkn
KS3Dhdk4nxHk+QxuJ25Y10mk8Y2S3rUWVdHguMt6Dft1FlfxdOxmZv5iAaKObjYElmwM4huJgnMR
cntFjZ9AYMHJL6cbVPEpUgqLeRJJAdBova9k452mbZZ7DSTRAw9v+jGOXvMLYivY70b8C2C6W2uW
1V7i97nfQnqKeTL5qCPDPuwWrAUPFfx/CqmQOEfpMpcgGDZ3BZ7jX6oXjg+wUb+QcwD6NW64vBkR
ihvzcTt24FDdwMKV4PUsafLBFAt2G3fu5Ndav/NRmj9KefwwbHbbs0osew8RtYXERGG3DIgH6tHH
/vaYk2HemyE5Vr5pDtFS20vT+OGBAz2Ve9xD0YjGed8E63pZGcxVWZJw+up78/INlrz8rlDA4L9M
VOdtPNqXGb9sbzvHdnD2Ypzb91HyHv5EvI0JvIjUkwC2qHR7B4KvOxGttke3etrPgIacoLvomL9W
xxEl2a8hwH6rgBKFS9wcyseYp/Xb194pZeG8RGrCMtKgR10DEt7SpEoceqq8IQtTQj+gu16S3RKF
5GxMuJZdJMa+qJax/ruQln961WqetN9ND6cn0CCQGvmbilrvkgHO0mjs+t04wb7kxW1STNb/qRBT
9tW7BTvCEQkQvBylH0RPSczt9EIxsGw+G0M4lCWTxBx3FfYl1VxhivQzAuk7zOfWtIcddDUkjzHb
LNu2ScpVkbkpBpASjxX1f7w++LsxlKqq/hz2P5UgFlEZdlDkNU38NZ89xAOOWhv4gRep8eT1Kdqm
NniqFA4IJEOosC69Zd1wP/RsDpAgwtffOPXcFSZOvbPp/DvxY8SWmMCU+MCWjDSwIRRRx8YEroyA
BwX+lwzmwe4+21F8tMES3rx+Ij+2m+DnvaJPpOpRkkzjem+EgMfPbpGIfxga2DkSUv8auxo6mclQ
eAflY8Xde4gq+netHZwI4kNrjZm1xXwvVTCrm97fd9NwBxCjqGxwiJi91MGGwTXnqA2XT7uSfSdQ
UlUIyhAB/LRJ8NjWwWKe0N0IxMvXTjXbvsPUBCEE8plopGJ0ln1gr1aOnJw9/BXZBhJ7AV+ozNN+
+ArX8V8YomC2VdNBqJVuhZur/2bItzEAYrtEKliGa1g+t3BqMUGFsc1BkYDGPo5wxHaykJ4EiKLv
D/jpI6Lmmotn9Jn2SFEMos2U8BXeq7VJcAzYFVxk6pchh/GODdsfC7G1xZI579zy4hROp5qQ5zbW
Lb45+pWM7Oxjfou2Dr7IefX+9rFFL9BgpiW29KtGz4dWo8LhyZGbje4OV8ZAqtzV/jvCkACPs2GX
B02DMli/2SQ8bQ0J8hp7oAJv42/s3/qsTrHcEMnBwgKc6QR3Qa0kz7YNRnEIMNCre4jK9gbzZ8UV
mkGjSjKDYwVjLwACJsSXZFFX2YMj82vKhmbvhZBGxS48irr7lcjpGtb0Guj6t5k6mfk+ikN0+TDP
z+cwtDD+x9todn3t+Qd8wfV9w7t8D+o2Ovrj7A6x0dhhOJRKOpDPY90ALIUqp6QN6faI2xmz0A/v
vGXF6PdeXpvVFFTQSygw16pCANQlx08I4/SPt/osX9FTFptHd2BBmCzcvFPzs/fFfVqOLh1yLKBj
bCuRlYtoG5lFQv5FZ45m3m6AK8gFuXECg3CHIVg2pbYYvQjWLRb/HRr6VE3JjCzmNn3U1ViVcF5L
wGinN6ZXrESgJmh7/selJN4Bi66Ow8j9rPVmgSX6oI+9I22uCPapUgzJE0z48zFO7WnTLLWIOdH/
8H/tslSFUOehG8/wB8FFvf4fnjC3O78zvCB4EYHl8NkODnCSqwaRQAFMuCWu9FMP7MvBbd7LjLTr
sgWc4TomASaxUfdUz/GrdO108IY1OEq5vlea4KRVzVxg+REVnEYKVz4msJwiBo5qYOphNplyjrO3
9Ff1oB0HVxXOGqgrpV82nI6FbAZZjlTLog/6BD2yuTJq012HLjZbEWPzjCurCLlI826IyXGgjQWW
dcWWQyUwqEby0m6IjsTVgaj7mVZ5MlTjURjSn6dgmLPGhxKhDTd2iJv2SzUG8s4w3qtgkK9aseYQ
i5piQVpHBcz8FPFyEgj3dE3zpVH7KqyWHLFzn7p2KrPB5rItVdhQOpibZzNjMKQiNAy8/wO6JOJ6
/PE5aUAdxJskX9INq8B4NL/xFZFsZAkytWLvcw2hDrcTC/IhGP7ElR8WuiVrNo79L9rNr24aQtiZ
Qg0PNRuKWK3Y3jczzftqxvR8hQamjjr4Vxu8ZlGAz2NjWOWiGnlFJ9SdQ6Qo/UFreok2+bEt4U/P
GQDNAbj/XbXYR09dqYKEHKoonMo2VRj3jNjwY5u+wfOCbQDt1rRck+0zUZ64bGarjjWtp9+Ezbh7
WNLmOA3bk1eFaPI9hF/hoQZ6I1nfUX0PuaXA7wwsQhpTOz75QyVwGw5PYI83GCz9xOBtIOyuvor2
NITj1/N5EXgD6AwCJa5QPsOr632j/hmujnTznaOdyEcfWheMmt4EwQsexuMErdDyV7HN3AbZuj3y
S2EbnIGeMaBuRjX7D4bQ8MnWKIwC2gaoEzj6cof9lDaBhx0Pvmo1KrQHk52KaBpMvnoYekToLHHu
/JwQMTAV0eDZPdjjXbkx+VtUsHzjyfmiKZsuUwrbWY9RKBedKFoy/8eowpMS48GSs0EHMB6VsdcG
LxpuDz2VPQ4ULKuofJMD1soi9Jtim+rXxobXmTownccaw+gw/LfEcHmG+OeBPfCACXeX9OIsJRBU
XoVLH+OTV4GocsSCdSTrougPPorfcY83OknQbXMu/igAkaoapJyw+9fKGINATd4UYu0zGCKxxVuB
Z/eRUzapBWFea7PvQnWLbI/f6SELfY6evbo69/D3532v+C5eV1rEqAfOwyCwZvHxkoe++88F03/N
ul004JsFrOQTtAEqQNyMnrj/Dyv3Cb25l7aIWx0MfSR1VcuflDm/xE+gT0M0xjsnJzT1YE4U0YYi
nKQI0fDi2h92ftPiag0QiN7g/DCrAyQDVVqB+HT/gppyAIx8rncxttQPQAC2C0dY1WE0YbNnnleX
Yxq2AJc04zej1F68DSI5HvXTi+vEfNIDCjGUUBWkxZ1GSqbhcwJ0o076rzWYw39kNhPoLgMUAsRf
cKE7PbZ5FGPyNSLKBxAB1HTos6e/MkVybm5ZWH/h3TA7t/Siemkxw8dkq+X9YVqj7WuSFRYMFvFr
x9Snui9Ea+Z9qsBzxfJ0gq9W/GmbiJ0XGiGLCxk0V9YL7xKLkf5NWi2fMecayyRuIfkxgfiNne5y
mN2wlqZLdBlPzj/4mOscaVu5rENhWGA6lu6mcKjwDY+gjAxpxT5qotcDtpIdcJJDvQ+HadoxN237
pVXB39XY7cRN2zxtZJz3GEzA3Dfx4HPDXfAHuWrNf7MBmsZMiyrXhdDDvCbDgRMZvgD4hTR5JjC5
k1C0ZKmGLLoCOQMVnj8iFW1kjSqSeCNYx1X6IM0SYM0BFUCXKcE1FBAM/1lFnO/6n9Ea/iayYykX
1zmpjUNy+8DbbFBJfTMkReQf4+POH0f6qYHat0U9pkGeGjB30HFtv7AlRibfz2GJmZqOEAVIjJmf
PWye4CK0ITzc4yAAdHSQxgkzBy7zfJXgIeASJU/v6hO2WOSLDVLD+RMRd4WaxQetI21eUo59WzeG
/0EVPv2Hp9RlmB6vBaAxQCDpEMgbTjHH7Zchlz+uvLCNf0oRgK6DRMwfsaiavA/GZTdhyPZIu1qC
FBJAs9fw9ooYxe5lRaF9RR47AjLXKTy0ZuS5iJjc90tCLlBjtnsIENLca4YiwIUZIL2uKVQEXIqD
yusJsyeCZXcUhwe7DPQt1jF2kMgx9sIrBAXpz8R8hXo6wihD/IxxEIqON4xjwjlWR5syDBnGrS+j
FqT0OkCh5GNIATQTyFYZUhjYsa6W9BiKUf0hJhxL1yIbMu49/UaZVc8TbehxCNP5LVyX9d4xjNCZ
9SGlrgxGmR1GaUh3VOE+agTiHCfblLHS4EktAwRDyxzbo4eLPa900P6dXTeebeD5l873x4dIlqZY
8YyWrRvoYVilKcbZ+qAwTYfRDqpY4lYgvxDSSNJLBAFioPiCKhFCRMXMBCQwxyTZ1Qy8oVHeVIcL
JtMsaP6rhGgOG8RNa1YzyBSjwMNfxQW9A/NNMXeo613qt+SSuCrCJJFM7SOO4vlkG272cAaMx9VO
S85rSIx4oJdbvA3xPnAV3fN5il6oAATVus6U8U82tamV+QKK0Me1kIpb5BpaokHpdzMGwVkS2BY3
D3LyJERCmfZJBX45tuVLovsDPPPDLoSO4pvjpLxShy4br3p9lhhk7EL8zjuEXSOO4WTJhgXX3DxQ
owowfJDSx7iFaxeJhLNp1q+J1mAMrQvwQpjiFk0SwhRrCMZNdWRN0dWhjTK8oSift9DDsYY+4zvR
rbg0KcY4yjWihpPZQ1AvpjC5X0M9jO2PmcsVuBYYKVaVS9GiQehS5JLirbtIXbe/gikMUcgMCEYG
4Avb5Kk/jR13BUAE4RPamxF7fyN2IU+6zxSainOXVACwgGiVp8vEsdiOQjQh2BBts21+Y0KEk7Zx
pnlG89zdViHatADLD3CvbgKepo+W49rOJscHj491WeQeszQoebpu3jOcV+c0HMLT3KxqHzEzfAmB
baNv3HLxQygiMzY1/IkzdOpeGk1H2qXrqxvrQIHmI8Q1hijsX7xCm4ndITBabHnyEWcKOSAmwxCt
rh12eqBH0QTldjDvgJjQGe39vFuhQXFBkYSwHqgqfSYoRBaO0MdK4Rz3Mdz+KXNXo3Y/OT0j4lH3
ciJ7oCie29Tu8ZgUOLXRCWgLlSjWgHQ0oG6Zcl7XE4PUb6u7Iugsss2wrO6n0iDEPlgwW3MUq+Dt
VLnuohtP772W/CijEdsKLFJtAwB6ElGsbXBLJ5zUzCNz0XOUdkx0z/CzoRrk8R3f0A+x64lWP9Gh
YKJ1dSAynwS3TvX3ZvFyn9iXrlHP1YYVh5ruOkCnEhl1S0HGhBSJh8dI1EDBiTnZ8Ta9CUfNmeEQ
KxegM489dsV5RRpwx/p9x/m10//j7Dya5FS6LfqHHhFkAglMy5v2VtKEkMV7z69/qzTS5euqiujB
HVwNoAtId87ea1v90kMHZxjBrTRTsch1773rm41uONVq6Cli0TiE8mXdot/1956ZdMeJVqCL6I2+
rbFT7HvReS4LM391LIQ4BJqKA+5kf6PHnWA6cWPOj8R3FkNuP6lG2Ps8n6LHYUiN18bydHfldGP5
q6BUdSyRDYUbowXOzdmwINot0BD/8nxi58HOSmuNUFGQsEvDrGj8dtmgWV4CmLQ3RUxfDwxkdQDf
miwHBs9qMDKO2FYTFysEevbWsO1k0xS+eUjNxthLadvLNCX7OardnggnupI6gU4rL0XJEggaksRb
YDtzlDPsOk8NS0od5iYqh+IGLHq1MjjM3Ixl2rPmxgYl2Sh+kc34rYBugw4C9Rx6dfXqGW3x7Fhy
uCsndAhVjnOKPFFx6Do1Huo0QEVJ4XstBBvvjhDFr3So273v2O1Wanbyg676iT18qqrUET4r7DXG
XqBwo35ojpua8tm96dT8GM6E+FEd89WMCmddcr4WdEbHdjuFiWJ/ZE50XiENLsdQdlvqe2w51SCn
nSi7HFklZ6QF3YWqe0xwL/xyx1I8RqGo6Cir9CZsJeIT1cXfk3Cwn9JctkfXTRN8bHaTr2Tup8Yi
jBqbLZ+jJfYirWpzpSqfsWhnk3Zb6n4O680112MmUjoz/q1Dp4HyjTUeVEA7OhTpH+m50DvitP7e
UsTaeFP6JgWtbVqkD64TAzOoaXyQlzzdGpHFXJGpotpUCJ6Z/NsJaXuXH7SQVtJimMbhiapXvB3D
CYhAOQJrZUFf9wj/V73HZJtkNORqd3DuWexOZlJp5rdZyKmgljFWWZLsF2Y3tsswSCk3ctqSqyBv
tLvMqKvfDms2GqDW25pFAibMrOFYtUhsAEZ64V2VONkGsXG+6J3G+9bAkMZtq7bU8d0Q22fUv6LT
jH5JOcVE8QLnnCb6v7HR+ocgs/9UQf3E3xbtQjP7Frp5Ss03cW9GvpT7EmIgj8FA5rLSeP4/w9Ye
3yg8PYSm3UMVbTke1G2+myqtPDikHux14IHLKXB8tn5kAuPMTdZD3A+b0Qv8XTR14zrps4bis5vs
JwdeGepgA3nXFLCMI+CFPBa8MMGU6ALGci+Azhzchj+W43O5DvuseGuzWl/3YhwOnq/yvTYOb3bn
WpuU88I2NyWJt458oViP2N5ha+vqenqXxifZx2R5j4jAu/syHrI/o0TNFUeNWvbl1K8q23K2WZYz
YQSYTTK2pUtVp0h1At9C3F/0WyMczeWkgyCkZ6+etTbEmO1iQ84tmv0154+2BdzLFodIz3iM7/JY
GMumrsul1bUWhU6TPOZ6Inybxq55T7iSzbk8C9c9XpLT4db9WYalTfk7/s12lk1FJa1qP6ixuzHr
AlECdZhnGoLIRYsqW6FNSneaCSlS63os41YaPNjJ5CyjobKXHQW0typw2ie7MvWdLpzotvhJnVht
ZMGocCqqICqQxk1Fh/HJav1h0RTF0aro3Gb1mDAb0NvXjICWhl4Pq8a2+FNLICx9jnorhkclTEiF
TdQjDCh68eSfdupWhN4K1CCrxyheEQduclk+aVNNauv4qDL7sUgVxueB2kWSHGKU02IqXksNLTd1
o7vaVvrRnox8NyhdX2cCfKJzasZy/BBrVbsHoxYPVku0Uyi9P31JYDaPCSw7H5RNCDpzsrHl43tK
tODFSiLaRjT8ujjMmXbZ9Le1Yd36+EXXjYkYUKVhd0vgubk2zGmXORoyx8LasRVMV3R9g52hmme/
G7C36czmXho5y9geXuzC+O2n2XOH490fTy4WeiYTvb7TlEcjf2oelbDUqk2GYCeQya9oRWYnBxEN
z3BQ65bBjuxKPvootUWq1lZSpgtZyGg1qeSrDtSJHFqqIDYdvsUY0j7wIVvVUjJu2meNfiVxYk2w
aQ2ZrMsxokuQOfaKwhbx4Yb/vWybltpGESz6KPPW6HPphDNsy5YI9N5whrVhaEwgBV2Fvmso7lod
xdJTykibNc16CCVYC2/8ioN2PKIOTpdddWq5VUG2zSCfLuPa8jad5fqUGm2UUhn2FqH84jSSkeez
it32gdbv7BqBQokPa8cRId/ZmfHAWo0YGY0BD9O59ZCyozX1tZs28MJN6junXHAqNmEYv8umKalM
GG9aHe5MCs0Hz5HvUYjqpRTjr1o23y0d4x7bXGwHCHzWbGDU3i4yFnKZdo+Rnb54ufri16G5yPMO
Eam096b07yYNAKKXEX/YDFW2jofSoq3Pa7ACzJNECrKWnLZkfj1kCxUhmazYBR2KoNEWaBL+eInJ
l4decYXKc2LvEHmLpkZf28fhnRcRU5w26Lf0ziiXNM31ZYBQDF1E6CzEUD1mpv8Md+hO06xvQRs+
kshychR5N0CAK/YHFLtLgRT05CSycDzcOKDI7tnf3xWmtsxV/GWKy6/MSSVFpsrc5KDCb0LlJOzn
+6c2Qf8pY2/YSUP32asbwz1f5NeojdbBqF7qYEJDol6MyrpzJ+YNBih60Hg8VmO2b3y1R7fxLDP7
BjEJf05NGbaN6eXKoY5W8RB9RZy2Q99orGRvZas86O6iuqQ/wJZh47o6RdSw3xNxKJETDIjd4ooD
D7VVCSt1SaACfeAw5/DtVOvKGH6WxMyhkxiCb4zTegsd5g9K8E3fO29jgKjJ1YN7zbT6DYKXaCE5
1i1Sw3zlQ3h1FJ9Zog/Pgp6VZwd0kGv1pOXTC5pjb01LY6VagTJZOC0UyWrVu9ZbpWe3XoMQusj5
Ez2RBBt8YXzzdvb71N9blrE/8UN91kXv3mzjaAHwL1q6MnjufbiyAoKWaFdKaq+yQbqvciJ9/b1J
UWxpT+n3QgvW/WSuOTczscV4dMglfQ1OXI/EYcH2EOog3ef/Suc+xamGsGZgX5EUD0rYDx6+hLHR
N3qrv/FY+mUkrC/uQCSLW+9wZq2awNyjgGQe0McvuSArviERbNlNvsMm3rutWpcTzZRvc5p7B1rL
bDtqhMA2epAjUtlXmpTUZ4fHugq/TSoeoWdmMQM/+aO3KA863aA2WSZveR7f04DGAmpQjfRh0vJH
BgeG+a9KdNtBDKcFHZEyixwWIEUys4XQMUGMuo6koglecqguCp9FVQLqROq8iHI2ucloVEtEBQ6y
uYGqd5tqt1FUsHbGvCzTuUeU31A0U+9Vh8DNZid5q2v5cO/1Fj2ZoK3Xtllr+8ABzo/GWUct0jab
LG2YcFLH/YFGRuxCr0FzBWgutUGCdiDX2ZPZxZpcjHetjCgKe21+cEf6lzGl3X1aUI8RwGs3dajT
zivK30qkvblI3cS716aQ8e5T06iNBGU027aGId9a2n1dUV4T0dDc4q946lPQwppLHxDh11uUyvxb
RZNrTyc8O1Se+BZWOBibyZMrh7PJQqblsEaAIn61uYYeqaAHwSEUJDAV9ffIiDc1Gz7CCG6nglNH
ifxI2uOjMUDucc2VqfGB6RC3FxT8XkZNbBwETtuxr8WBoot+k02jdZgEO9Kso5Ak4cCtqR4ay8wb
27VA8SuLeosM67m0832ZjqTnnMDiJCovjQEfW6i1d6kwDhoHpTWiwt+VhmGT4OOXtjJ/SI1SYNzg
LGrtYdxIMNoLXWu+BoJ8IkmPfBlUJTSgIoyWysHkGVj1d9BGFHpD6q615xpboWd02YcXSvLxcrSZ
K2gNsY0baFUXKN82lB1WbTD1yzROYHYrWk4YK8A4S784uJmxp9c04q/wh6UzSbVtaEptNAwOoSfu
icL+IaB+L5Q9sV3TK426CSI7twjEn6DoT2VvrK8+4OVlEfnV2h/wy+IRp6wG1hkMGSAmUxfoPsFX
PUL1Xsq23sZZ+zAmg3ogZrJepAEBaqcIi1WHIH/rYjR4yc3WOOiAa9dQtquFJbUbyCP7kR2Npnq5
Ggesa6pEBW+X3pY9913eheY6VtNtbgyPOnXfg4rrL07S7TU72Acg/RFQ7V2kyYOXrJUfHYvc9Fc6
TSwmMQ2VgqNemCufEtd8CnR4u7yTbFEYxu9WWl/GooxWlNfvB+jIKcWSDe2YP5k/sYlNGdeI78M8
f+aE9RA74sZxKfnnTImLfGw3fhWzy6FYvpBR0/Fyqq9443gHBeIpB46rTjryYtKnhyjOqZwU4Q1H
ilvSPMZVbco9kp0/dt9Tj8l/01VFlN+xnJVh9RwQtbFIc/bJog93CP6aRZ1aR73tflFaPxmDfJPC
i/9ka3Tu7WJ49Tt+apRvgYXcKosvNlYUGLTbSTlfSQHdKeEAxU5qbeG3aFJ9Tb+J9OExg8Ww0GV+
M7bDQYu7jI40hXhhu4eQJMxFptGQ6T3Q2HmjL2Pd/iXC9mt2eoPSozuFNVmO5mOYIDbrZbMTDJIl
sPhnmev3jS1eEKS8DO5IN16MqE+bw0kguRB5eZwmeTNO47Lyw4NRxDfZkBFNqOxdSw0Ik/utUCeV
fwIo1ziMTL6VD4l6bPujXnaU0rIUbRq1JLMA7wJx7Dlqpl8YJF9qM8fJlQ13rad+1sp9heTGPt/N
73yl50vb02+jxKeiYp/8M3eVLePVeFq3UtsmAteggy4zmlFOax0A8yKnbPoM9b2IQuupRCqxgZjT
77TIFovMUPWbiu3ivvAjbF7oqhC+kSGgj3bAichKwbQjeDZrVOoNesA3+hz1jVKRuFeenv3RqrwF
fcR2Grvy6dZDIZKbZLLjB8nq/1NLp/JJ9Gy2rCHVftVd2238oqfHl/KBmXmm1lpHKCh2OSrFNdFP
rYGvWdcyrNQKR/u+K612X6Pj3tihYREdMNjaZuqi8KCMKs3W1KizAN/vor4b8pPVmP0KVejwaaLl
dtJn+5uuLAyyEI3hrtZteraRiWdr0qsGe3w8Wtxi/CPGkL2MKdJjHhXi8H9F5nSOCqz26NPL+l1l
CKEWCBCYbqPfGILuIs/93ijb/hy2yphxRWI7LhPbIbRoTF210N3gV6+b+TJE7Ucb21lwNHy9DIU4
B8yYscPCKeLHtBN3wnfoZ+2XqMcYffnaZ2gi/xOfVwvh9qxox7Bgl4cUOExY2Gn08MWMWyJ/rmFL
zoAz5IwhFhnCcfyeAJzWe87Gm9K776MrALQzubbmPD1v6KdYOINzojDVR62uN90Uock25DJMilUU
lgfqtAsUFVsDWLEI2GAHD+jTflx+hud+2unZ/sMEAXExVQXxmocgfa3s50qnZPLrc5c+3fKfSw+G
ltS0HYgDZYavMgxt1U8MHZ98+TOYiTdojm3EoFf9RB4ShncZYeHrHkvxdPnPP/d1zWBiBXbVtPdD
/2iL34b6ZZf2EipL1r1cvvwZ4o6U/306rYiV3gxlcpxK2vNtK5aJ3u5s6W8sBeUcWIq1/NydZoMd
XBksnDDwj2P2x6bQ1lDZ8Go0RAmH4/pzZMh5tp7qq1wYJz5qiU+rSW6pdC/cXLvyss/MIvMsvXJs
8WuRioC+adjArFib5jWy9BlI1DxJD4mllceBBZc2bu+MKP1lc4BH9obwaFIt6zNSfSSU8sovOfNV
iRlACKWZg3J9ao5KfBXlvYmvI6vfpr6+8rLPPanZeKZgKVCfVafUwWm6DVRFjRz99/fLn9K5q8+G
tN8gUmSXClzec9fK7B7daLhCHz536dO//ztbdIif3GhyYRA6sBmKtZbZ8ZWHcmaSmyfo5aVJExmo
x8HxOEaYnTha0mvX7FpfLj+XczeYDeaqzE4haVV7NFo9XeDwRGlppemiiJyHy3c4A1cS80Hs4j3D
qJ0evXEM2Ep6wTNu2eCnonC31SliPLmRqh7yqXBup5yK+Se/19n6jXin7iYFn80ZqZLqUrvLocKh
OS27Vdpf/WzF6XofsK7nYXq1XzU14gLvMEiNLVS8NbzsRtMHuHDTFx/VrTCSN5dopApLxJXPwjnz
2vTZuo4KIpMa5+qjaw/GXVj3xWvTWRXHc3Q0i3zqk4NHU2HnUfZ7CQV688TTEOhiPV8mbW7gMJCg
uNXQr4ksTe6tWAMOI1wsw2wXipUOPU+nPNP3X7FfyE1cRDR4Ke5TurebQSBrHrUX1PPTTeGK6s5B
5I4wigBwdsTUEQiJwIbYDBsTt9WdnLzxOe1zwlFdtrzbAGXU2mz792aM5XPX9ijWLZ0tZN+XXyan
1PCE9w5VwKHI2DrkZNjcoAqgDGL18bptsMQPg+YeaurqP2gYmEi1DUvcFJOPVNPgxO9r5lfHRFHq
pkH1brW6OriTPDWfE3udB7W5QMqjr9NaH/fu2If73sgLIqiQeeQ2Ckl4I/5uEj4eCtEXe5wN2k4z
8qhZDnZbrB0jUzcwehvk1iZGMUbQjZn4mOZCvrp0wd6c55Eis96alL42vhnLWwf6Rr26PKg+fv8c
l/475wQDEoumwjk4uWi+qMBjw/OfJmq7m8s3+HiRN9RsNkaimsrqlJmqRPI00reuKYGZr7GmfirJ
sf/yXc6sKfN8RsPQ2Z12vEn4tpQJkqWR/NbZb8Xi9fINzszN84jGTvc7p4R3daCh7uypOo3PAaD+
KzP/uT//9Hb+mfnbPKxcyAPM/N37WEBaAL/SFT/kJ4N39NnKomlFAVRNTEdLtA/TNGwTHFuLUarH
y0/n46/InAcyuhWkGmfg70+dFGLQtD7pe3HpfO7qs6WlzoGxAVGALpm+1xA7qvQtMK9cW/xFeX40
7c6WFUSoepRIZIFTQfNSpEZ733cjoW/uBIQn7RD+uPKutyoiZ5Nxeo+7rjlqBD9vqn40XvPJTLeT
0ZQ/3J4RHJ/QFyk1glWLKB7YlPK2UdeRDuaflAKZPyoCtXJvgauuPuSOQXtawXDp7SFdUcUx9x0n
U87JVeju8rjvXgqY4BSiNf0RoYuk3Kir3yYT4Z1eROlGdCch/iS8pZvnxraMRb6aprE7ZhJXb3Ui
4RkNhRmfpMSl6dCEwxUU3doUT2ltNEMCYgo3ty1b7STD87bo6LEo+XV08Ljqln7OABxDvTSRANeX
EUPjxwU+OilJYQPM+R3f1EQpMjKLLfAu74ukznRE+Wy9Ci9J7ofEQehIMMGdMPRqJ2Ac3EyUHxPk
/aWxzRE+PPcTMz9yTSTcuOVR5YjhnYKX+UWL3epO+UFSLnB9ZDsnGONlgJDuvsxcymhjaUHOaPMn
O2mIOyjKZnpxTHPKcJXqlDsmkiFR201P5hhWB1kKSR3Wkwd7TH5gzPJQCCtRQI7Q0l2E7vNNNiK/
VVmRpDR0kBOjWASV1QqAc2mJpUyiVqs9LVpp0m0x92ouohi9dzc1aouT/iRF9FTh7ITZQk8SOYNl
hiT6JacquDbAoTAiUcBKivBPjtR9PILLVprF52OIhDBAlNtYW0d337Soz8bWLY5NQxffTXOxtNoQ
ilXm6Td+7gA80CjPCMcMbvBA1SfZZLnAugD72W6RF00F5dekNq6xcD/efxlz8j2GpziewBYetfi1
yLJlFX/15bPUH2L9TrT3Y3gt6+DjudZQs9lKYD+zPbCDxxFW5qLTYYrngf/18mTyNwz+f8e7Meff
56WFaNaCFmzSktwRXpoi1bYhYlWmNWJ109VN3A7Zk5cEao38vNhYWtncFoie0Yvg4HFs1E++XRtb
9hbez9bE1JuJAudLnBLMSRE5uqEDru/Q2QptWWkjOBNp1pX45GI325Dmrj+mPiiTg0Je5NkaaKQA
XS18APtKovfH65Exj2G13GG0RmRgB7N7jeJ+0XJmSCiut96Vn/B30/7BW5iHjSXKKic+c2LNrP6l
q8V3PTB2SK9/anqVLyRN31XRFXsnE39aBuUqtMMrx/QzX5c5W03oXzWmh5H0CKBC0nfBGJna05X9
9McLoeHOtlPoZMpRywLnULIPaTBFZPTeQTJdeWznLj/bTGFyafAjsxK2yXuK1c8u72R37eJn38ls
FzJOWtMHMdCp3EnvQz+8FxXdRFRXX5sehYMwyxX65XXZ5EhAor1Tep97Je5swFsxooSamj7I3GbY
Z1rh7wZqT1fQ/uLMG59H6IELTbE0CffgySI4GrKL3/GiBi95cKpIBwGHuTYp5DJ18KZhjAHV50XJ
vhIYhH3kO1+RNXXr3Ai9T2UmGfOAOt1Kpt5ITz2TWC5oWyxyxDrx1dL2mYnane1oKP0Gsddm8NCj
vlkjHBjWfSJYIEb0TQQ+mlvdGvtDrVXq0Oglyb+Xp9Zzs8ZsXpJk4jh97TgHJV9AWjUZJgGHKPD+
c9efJ9flYz2Y2oCkWujVu1Oh4w2CoywjaIz9597MPLXO8kXr9GjBDrRcV05ZcOZGP3Oy4H7qETnz
+UGm9DAnZRMwpRXZssjL7pFid/m9oAGJJwOJ0JWZ6HTFDybYeRhd6apa2Al1KrBEkCO+pDbRrgH/
+fcuZZnP/ZzZjFHKNpx6YpUOXvfdAh0C6XVVNyCIOUhfvsPHtUnDmU8NVjLgmBXg0kX+wwQ8W7tp
uUkL1uvYhLvrqHEZZd0VtvmZ+XUeVqfMFqlo4hvHqYM+WGnpWvNwKqSgJK48sXN3kP896Zlj7AQG
FIZjj0KnG4cNlm2UbC+Xn9aZEejMRj46PRrm4DwODYTKNP/eO99968aJru08zv31sxEeGxgme1oa
B6DEu2RECw5OYDsl/cOn/v55Xt2kBTEKLZ6/0iZjzVPvbhzQU4vOD0ra+9iNL9/nzO/4S1L/57w9
RimqHSHxCsQtOGbQFVgQquFaBfrc5WejvC/rHpBFxEsOAMGpbvjROP6XiAby5T//zNi2Z9sABSdx
qiLpHjJgYxxTIxPssv89n37b6ZUd4F9k/Qfzh336bf88IjtQ1qTHwKxUkutPjmE4tz6u9UWE3OvG
ajV7H0S2gWsdIw54c9XRvIHMErC3WgedsFYk9uCE0jR9F0WIsNvATu9Gl2gr+mDZspFYC8a0fXUq
a4R5idek03CSB6GvLbrMFzvL0sEhIi1fWa2pVghD47sS+94uDz33W9z6FI/COtXDT41Mqc++bSAe
HQeDujw6aPIss8ITLLdjOq0uv7OPhyaOpv8+z4wTjdNrATpJSFX43BdD2W6siQL51RbRuc9uNlcG
4ZTl0jnZQm0Ow6FC4uFiz8iieHP5N5y7gfHf32BQGnSnzhuOvmmUWyuNBEL1EuLNhPLkc7eYzY9O
VWOzAsp3jGqJpotvCWB6OZnby5c/N3JmE2Q8hn2cEXdzIHk6W1tTl+xURP5PhgkP8OlU7BM2Fp98
XLMvykzaAQwusyVl50VQEhgdfDkBpC//lDMr4zwRMEyTOqrtJjq65S43jlYRA2D1tj7oL29wj1U0
XFmCz7z1eS6g08JBBt1JxytoYrjh5ZM7GV+BA49XfsnHQ8NQs3fuhgXeybym3Gb+HOvXAsE06MzQ
uhJ/du5co2YvfYLFJXo0GEcz7b0f8DzTr6iw/NdEpTEU+dyRpFhREnjW+xQQuOOswTgBNYr0a8nk
537h7EtICtZL6fAI8WMuig4Iyq3Vf2+na6kppxH+wWQ9z5BzFS6ZHE/kAUn/MQV2TDjh++XP7MyI
sU6f3z/rQNi0WTLlln3oT1pNzGph8FYz9ToWR8RrISZnel+AJP97l1ob0jjrxHisk/hRG8Edt4+2
Q/gG1PHIR+m8wWDvJO6VL+7MJ22d3tM/P6rX+95NG04qAz5ClFfwuYrfdhf8uvzMzrxu63Tbfy4f
C/hlRcEza09ZTidxuI+nb7pR9svlG5x7KbOZXoWOMeWFz8ofWcs+ORrJ86Tu8b/jI/p9+RZnphdr
NteHtUozkIt8shkVBjTl1ILAjLfh10pPTsFL70Ctr5y6zj2v2QRQjdg5ci3HK+skuOTjgQN4uREK
P0gHCvHyDzr3zmezQDBopk1AK1Ip985L9r75RJbC5y49G95SJlVUG2zqfWlJDAPTvoAu3pr998vX
P73WD4b3PEJOBn4YlT7tlYCJ5CXGgUSehldemR/PPJh5hFw+5X5S6jx9rfWODq6QTqZfEPRfKb+c
ebnmbGhnfTBV2C6JzwZ/t1c9xdBWS2ikGxmeZCR/n/wZszGddzbcNiTOx1wAzMGnPAEUAvB4Zco4
9zNmY1oV9eAAvkALjxsDxtCC6WORinjBnvjyWz53h9mgBotJUKMxsH1rbLwuyaKxEERbL5H7dvkG
5170bEjbIvPgbVF8SJT9zXf6tzy07yePk+7nrj8bYcIu6DdJZR3KSTmcns3bLCNNMCqia6LNcwNh
NtDSbBBSrwrKVnn9gjL+YLnB58bwPJdNI3cMgraZHevUWxCZA1wEFmL25VOPZp7HVqe2r9uIcY84
J/UVhxZ6QFbiQgiL5PZzt5iNsxB7mj+ZIjs67p1rvUKIra3PzT/GbGiNrqwmACzF0e9Kb4Hdc1pQ
lP9czWWe+BbZSRdUrp4dY3Kasx8J7bjxygd/phBqzEZUntJEmsJI8ZlM9waB0/qQvqQlDQ3dMddt
ATK1KwOc/ePn5qC/h+l/Fn7o9X5IdBgSew/iilt4uK1dI1xHRnBFLCvPDGJjtlaSl8bhmgTlI6kz
0caMiNAu7SSGidTGbxgn/D8Iq3+7lRIHf0AJDwAIB2zXeasc+yUwYMgrY6EohhPzdWf5hbMnwyVc
hbg+fqV+Ab0XpCJW8XR8sEbMFKnjxUs2r/6q7hL35fLHemaum2u52rKEvpgF9qHIBQCgsiiyW7cv
XcqTRfEej5AvP3ej2YxRuyycUByIrBHB0iC3vgb36vWUROPP/ZS5bEvFjIem0E55b+StRRiTQnlw
iOu2ox+f+g1zqXpCHENjjM5IxmtCf6JdJmQH9OZ3S75fvsG5b2r2kASQ6j7VE/BOBXi0QniHWlra
ymitcn35Duc2+HOheh1ESWuF5njMKrsBBkBNwqKevylrflMIKJU1lSQ7t0/DU+ZJsBFYCq6MSnEa
Gx/sn+Yit3gUk5GNg31QU/yam9qLc3IDo+vbJebkLVxPAWy1HJBY7WEktsQQ2ktTl1fm/jOL1lw6
P8nEC13Vlccep+CmoLW51r3mWsfxzBw3F8/XdV7YIxraY62+hKR9OHlwaxn3AV4MMY3Qh/N1FV/5
EM98J3K2DoDh7QAMG3iiVLDP8ALXVvfWhOOVFezcgzrd9p/ZU1VuNWF0tw6hIpxJAzp+skZ/bpmR
p5v+c/HAz92qGNvxaJEHF2JVPuX8EZ3yuXnmr9rgn8tXBWSesWh4Dbo0VmUBQAY2iL9KSM9aIRjY
XB5HZ+bN/5HMK0xEGLJ4A6UOjQPjWnwTqHfMEKvLNzj3imd7uJKibZbDKTv62e+8+xYTjZmFfz53
7dk0A1PBjUXMXDyydR6ptg/9Dx366uWrnzmwzgXyTm8NaFbj/NiWuMljMREPmoNeWwA2IxnFNZpl
G2nGY+p66ZWjzZkPdi6cF2h7ULq6yCTMKX4iJqfYRDoO9Ms/6MzInuvkqzyz+qaOvEMRdRjyDZrv
LMFfCxsvJdX3AM7KtZ37uR8yG9gNJtBq8omCiqbxoSkCYI4RJeTLv+PMNytmw3qg1hJR+DZhpxBA
PcqbIENOR3qHd03ScdrifjC//238/zP4gJe1RVKF+bEEfnoPzm1toUxb5jnMmzpEBpWqZHf5x5x7
UrMzFFB2gepjKo6VaRyDQjsIVVy59Lk18u/y9c/PQEHZ1nhf82Ml/3hE1AeYz8uUXK/cWHQ2Ncrw
1E2ym2VmfW7hn8tmoTioDpdxeiSkMnABy9FPMrRJh6Q3FeLx8iM7M6XMpbMcy2OX7k8GkQdUSv4t
CPpldW1OOfM+9NnH5Sa90DUnqZB1WOQkjd/Y81/5bs9d+vTv/7wOAz8ydI7KPhj2z0F/jLS3y8/j
3HVnn9A0GkFalZw0YzjjA8Rfvb7yOs+MA13+9y8meSwlVTZRB0xh39LKT2CHkbcLAAZLavgbhPbm
cz9htkrkqcCR6bKYhk5w1+vSBywOk+tzF58tE4I6nYo5Ex4bf/xdmeUfN7u2fH48pcp5Ey63DCdp
NeqmhVvtCjEczVjbphkW/9a4Yyu6glIELmi8MqI//vLlXOSGUNYIERTQB7bxU8UveWssgftcfkzn
Ln76CP75PIkanJLYYEfdRN9s6lER5nIdNM7nrj5bEWo5aPZYOOmxr421m8F3MsgaaX1OT5+7wWzg
FirJQg2k0IFC9nIQgP+BpKlr27FzD2c2domAsnowOvnRid97EwKk86Uery1oHw9gOdeTecHogHiv
86Ma/XDhGf07lvL15cfy8RCWc2mY32hRytjKj5qUXzwFNxjEIiSnFuhzlh7H/JrI9syhSM5VYhyv
wF0T430Mp1J7sJIRzbM51flWBa2/HYB1bpquosRmNvlWT7N2NdQnKlXnaD9zt24/tYeC5fXfzxhl
oRytdERSX2Tf8i64IS7rWs32469An0t9ibhq9DqmJJaYb0b3kI/PUfX6mfekz3uWYlCyIMi8OJa9
/r1OjB+jhK1ekgdBavJNazKtX77Rud8wm2pFY2jtNLjmAfHWYzAYr61WrY3U2F6+/N8y2//unXQ1
m22nFsofhNj+CJvBPRY61Rj4Et7OyfoCBmBG1npZnprjrlbcEfvYNwu9HexnexT6u6s7EJ2cTKmn
XjPNjVJDtTVHUqzWOdlvzZYQl+w7Zhmg9/aA0CH0sujWc2x/DVwuAqRa219dOJg3NWaBbU9X/k8B
WPE3mneNLPrO3sea0f1s/Chdl4bh3gREciD70O3ny7//4/GmzzunsUV+V57AbgoT6yi9/qmcou9q
JKCz8p7L3LnyuXy8B9bnXdRpjGPXO+1Qsyx8GwZv1xKrgMoU1NI1j/PHsxJ8n/8OpBKmtzeVcjhq
xCyQX7+LDXwZl5/Sx+umPu+Xknonm9YbiqMCzbErw//n7MyW49SBMPxEVEkgFt0Cs+JlvNu5oZI4
FptYxfr0559cORwzVPnWqUgjoW5Jre7/i26sxjgqGxyx1trLiTyGXY13CxT1Xe5wab7O1vBpc2vU
aOpMZEXQ1QB7XNUj9xLQSYbwz+X2F6zKnO0PfQhwOdSN9MCg0LFKRlo9cV6PZ/ELfSWDamkIM8fG
HTMCL24wAh1yy418bqN3aAl64er9cGkM+r9zlHfZhCTtnAYsQsF573Qn6GfdCwHN1cuT9Dc28oVv
MGe+R0CN0cC2UAc5xFu38Y1+ZF7jZT7RXM1jbj16ja9dA92wDd3jg/DDG/kCgb6V7pcW9MwzsWgc
9CzLdTxo9OMTitWQSW8ZUM+5PLoFy58/qlrgmAC0l1YB5Hxd9Uqc18m4hSiQvyb+sPD75++qyqx0
i0AhMSDZtIHO0SEp+OHyb19qembrQq+NYmgTPWgYxH+kDpmZfuXMurBs2fnvnywvqWKaTRmaLhLy
0Dmw6C7vChccFRAvKijmXR7B0uzPDLysRpOCfYKEDwHMBkrQ+EtFYu1Hb+TQZp5i/mHStFzpbMFS
2MzaUZrGuCM7I/hLEsBFqDUhUvhxeSRLE2b8O2Gqk5Eet6IOdFQPMBwCkmRwM+tFypWP/TdG/oUZ
zitWoA6Fl1vNwELymOc899emcuWTck/TEfAyr97rbwpntweylb520N7al+JF/iL3Q+JC1vKQedk3
53HmDxywgSchIhbIFuiaBGU5A++utbTRNpfncmldz0xeWQzF1TjHBZWA/JLTQt255y1bWdoLrc+f
eOMRb9+yE/j5xplTrn5oHb//1g+fv++OXUm1SUtY4GClHWwAEx8tOobfPAQaM3unZmfqrWkaAShk
R247f1CF/E5svpJ/s2Af8/fd0gIeGQEghuB1sTPLHG+DFZio7fby5Cw1f/77J5dSAbyKcGJrBlUI
USn6S0MAqISU8+XWl77qzLirnErQHw0jGBPzvSbWAQLDu8tNL/3wmWlzJNUZ8LRmMEGMFAd9t0QO
XFStRayXmp9t4DVDIjQoEHqgNOMW0lYbBySOTZ0Z5Td//9xeTQpPjiztoOv1fYVHCVdWyY0xJm+X
52fBiRszc00aqpuEUDsYbCRx5zE7jjE5FfoQudCazAG70lYOUwsfef582FoCWxJIsQjYGAh/15AI
h1bh6fIwlhp3/l2fppOc2VNpFwxJ7/fQXoi48C83fW7iC9c9f52DYmpfQbu8DcBmOujQt4cidmBF
7FUfqvuqD1+GcG1HXdiH5o9zgtvQECh6ExzyCcKv3Czc4ZwC7owZ5HeNNt9cHtKCXBf5m5nwyZyz
WpIQEFs7AOYEnE7UXOMyBx1mqEgm+7NY40Eoq92nEO68LrKS+raRNHvdKbvjqLXGk6CgXVz+LQsL
cP6oZw3pBO1mjgVuAhQSAV6/ZVOX7kAIkD9GMHZ3uhMPK2twaYJn3qBAbVZYiZQFLfjIjmN6eoki
JAUiEah53xvPzCOAhzDW3E46KDdagH5GbjL2O8fWADr+sJPf3+tk5hVSMsVT3MHbl4jbJsWr1vya
UK9VD607Er7iepZsauYaKo2FVh6i3CGzWiC2AP4GkLZaectdWoLzt74hquxRKJgVMVLl9SZEwwsZ
yXswd/Rr6ORrZz31ERyDzLB3UtpAbwBXgUfTprqutGxCIAL5xitecGGo81fAxqmBiu1NFrAOol/D
9Bhm3cqnWtgh5k+AeNcHMzGt9SAyIH/f2UgiaJoeiOY4WkuOWPr159X+yZqhhl4idxXn/SwChz2a
oGZbQuHq7vJaWxrA+e+fWnccK62gFNwFBSQ1tfCtlh8KEveXG18wyPmzX67AIQiBpg06cJvr4rob
iV/X79x4+V77M4OHdOYExX4YSlQ9RtA/7eWOsMw1IFj2vQ5m5q47Q65pmYZTo90eWhtJMNbUPkwg
XOomlPsvd8K/3oLmqValxcyW1oCvZ2HYQ6LA3thhdzABSU2L7KrstAbizRHUKiTbXu5x6aPPbB/q
pNTEqziGNTQwe4K8G81+T+Rwf7n9he8+z7iyqVUkdolpgyczPOcshV2GzgNKn7a1oR6/18nsUBBC
c6aAljsLCtH90YrCJ4N1zJTaG+O4EvpemKf562vOdSjUGxgHBM2B1qncIu3c2lyTh1yw7Pm7a9bH
BCgOlQd4GXqBAtV9xXCEvTw7Sx54/u6q+qxvTXCqoNFR3dqa9rPK+lew2TpXtvC7IJS7qUVfbQol
E8h+hVw+8CH22xY6/pd/wtLwzn//5FpoFtsoFDuvMpz+X51ygKJ/HBora3hpjc1sP8eBcGA1jv5J
OT5Q5Pe7qP/fmwBBAgXbrrj3pSHo/w4hbzNo9kzYJAE3vAKr4wopcitn2oWTEZlt8jHq6Bp+Fp3V
y+e8vzEB3a7EfUxeSiALL3+AhbPtvGAyt0czyXthBnirvctBaqkMa9cCcUViehvJ8VYDLOFyV19a
CuPzd1sy5TpYyinQvBCyd8sJWsVZ4rTbkrCVK/CXnwI9zMy9tVQvmrSz8Cl+SfupN1fydb9cR2j3
/H0+rdJahHlfmCkJ+uycVdva050ZgYwxOXWydVJZ7b83Q+f+P/VjsxroPNCxoUzVu3W3NXnjiWRl
+r9cTBjEbBdvOG0B8uitwGqBfwMOYpygshZW0OV+IEm9uTyEr+v00M3523waQ5Q0yJQUtgwot42t
bgh6rRqb35cFYgcA/kQSIKQog05+1xIwjsF0QQI9qNliaOtvuRX8iJnhS7MLJ9REqCAV8ofFgd+z
7ZU81KW1MDN3BwWzvUExjWMW7VrjOh1vEvuhUo53eQKX1vDM5pUEPSUb0H7agXlpAiczvl9uecn+
Zjt6qxsOidNMD2geS8y8MrdT1pReoSCPdLmLhTX2P3GPKgLGcgxVEEsAh2PdRdbTg26NB9lfDWG9
smksfIK5vgfrQmSu2I4ZgIPrZRS6ZbRyFd4z6FoZ0t+03v9d+RHtm1n8UJVAfDA49dLHAI6WJ4/N
k/0Lb6uHZmOeRg98gk32EN85b+SBX9Nje5Xss7vsR/7D0jeaf3k6F9bCXP4DkHlosteAmZskf6wN
ENHbbmWZLSyGv1Kin8wUCce43yuiB1XFbyfCH7Q+9HGfXPnlixN4HtKn9gEyI4AoOxT5P3XhQwU0
91XdReDyNBNoYIXFvFo5FagaVXECK0heAbwa3zg8A4A+ZZOvpYALUr2tj1Ek8B4VO/IH/kd/0GJQ
CEk5Va4GUm7kIueEegZr1Y+UFf1WmxLUhPMRZEu8YZtei0yEDVFV/3D5mywtvplr6QeACLowpIGG
nHN9M0JPqRzeouG7H2bmX0o1qMnq8ahJI3ZLknELpiDCMHTl1r20pGbupTBxsDcTqgdcRXILFEi1
SwrCV+x/aVXNXIyElK8CVrYOZEz+lBlwQahAuSGK/L48+V9egxifS4uMGbQCGytrA8ocx7OtHDBt
nRobOyl1Pwa0N1SCbgw+Ag9UD8+XO12YsrnOSGUg+NdDAD7oS/qjkQI0jDUzWZgve+Zm0Gwh2QQr
nITONhnywaERKNMTHtDq3eVfv9TFeR1/MkTLCjuLx5EeIIsDOtr6rVka170aflxufsHjzxVGcgrV
R9Q80sA2CAC51r1Fo9/AJ772vbjF379zEsaHn7kTQStDSHQVDEB5AnHBUbLZgILX4+E/G4oXyuVK
IGhpvmb2rWARDrW0PmBle68B/dcIuUVBy0osZcF92DPzppUFcLs+geZ7JoRBdsVp3gD0dIlcK8Nf
GsDMwkuVt2nOyfmLmArkS/MPcTptOyarhfdLY5hZua2hBIiX6EEpUGsR7WxTP3VMc0OLfDzyogHU
6/Lq+jqbGhTZ2WAKJpElFanuCo6Fv4XIJgHfTpDHNjs7eJoS3EQdR+M/VB0iU1bVfQ+l6YF+XO7/
y5Gi+9lIozhEvZ1ToXuzSn5nTmHvtQ6UUjsroxsWhf3mcj9fWpFhz2VAoIMTaQJ541fl2P8Ks+E+
A3DWRersW0/CA7XzzL/c0ZeLAx3NbkgiNyBvXUfjVU9raGM1udrodZbuLTtpVrr4WqkPfcycGhnB
aAhpNUDflEFFWEEPDKeLWL9OiTMhQwekPCRNOcEYJ/QV2bz6BwVL86rtE+m4WZFDqIiYwPs41EQp
1OVxL03w+QN/8oIO1EgFFIfGKwjng3GHBQUtHx2kI3FnDhnu09bK+8LX9x+Mfu6pkHRbgwwaBWXZ
7mWiuzhiu6O0fGVgZ0rsm0TyXTYeMvGBfKyVi+NirzOvBfXvNELiUBTkxHL1yTognx6lYyFUMbMj
ZINRMtrsnKj3G/vWYeaKV/4bwv7fMRmDnXkz0iKuDVpdhLfDnIOuLiMa7hMdWYUAImrVS4ziQ7+X
KJX20xhqVxuVWexNcNq/Q5y4GZEYwOJuHxOtPyLXUHszRtGpDa7A/Q3efIaVY8N57v/3M02dz8y4
TKqID2fx/zyvtr0VBaGjvV9eWAtNz288iLfrdWpBwKfDe8EYci9OwKC73PaX3sfU/3fPabuBxz0U
JscYsvcaWOBF+1ZFZ15zxVb6+NIhoI+ZsWYxzpsm1JaPSEIavHpMqDc6QK6WXK0liS8NY2Z7EFIx
25bo7BjTxxhYCWAePat5BM5vZQxLHZzH9sm4+VBkoYFEXnSQA0/8co690/EuVivL/Owcv1g+c/lC
KycTrZBAHcCci60YabMt2qE9EtYN78ixRqngaMeHrMnslVW19FVm5gzHFysGWzlauQUNgw/Cf0Oz
+ZvTpf87XalwnLIQNjtCGa72xiHdcpJsOg0Ct2Zfrt1dl4Yw27ktZrQJoWcdiT5KPCDDESaJr3Ki
r2ljLnUwN2qQFXWU5EJ+pCi3uBRc1RbfWyD0XTa+BcOeXzXSVJ+UZaDOsa+mm8oqN6qtdpebXvjl
8wsFr3giO55XKDa3UMAsvHM8PSXjyvddan5m0nVcShXziR1Dynz9nPaXd74g99/78TNrFmRiBs9Q
CAg50rr5oMa2APP4cttf7tKmPr9MjE4IYt35l1fGXVZbXgnQXQhu6PizIN9D3KAS9t/Vb4Z5FuuD
PQSZLfZtLx7HgkKD0CbfuWBjDDPTjRKU4efd+XBs0F818CVu1K3FHpe+7MxyAbsNw5GUNpT5s1s5
GaFry+ToCGMtmWnhRQjyjf/Ozqg5TcOzKIeqYwq4JY2Ga43xwgdmdPBa4ZhuNKTK7wxNUFdLyu6U
WY55BQGK5NZCneumplm69msW/Pr89G2ETieFhEDVwN4L9mC0HMpYH5O2xrBaWG7zU/dIS2BtRIjH
JwGQdXxXQsQZskmIWZhuA/zI5UW98NHmR+4hNhEVFXjiMpsUJySgZU03NldeHxemaH7WbkTP4rjE
EIz6CDmmjN5U6a+6/3X5py+1PrP1sa/GFCwFKLk297G+tyrHBZhyyJ8uN780M+e/f9q3c5p3caSF
VhDG2UmiCLGbusoNo+rwvfZnpl5LyCdmBiYn7jJPSwy/dX6mmr7yELD062eGPpGobjMD2aI87zzI
GHu0uDHrNQnNpbU5N3VkCjeqHPWgT7QbY3LeZaZSV3HKt0itTUAZXVNWX+ppZvKk7i2t1pGVx+kA
WSANRz9UKsMMWjt2K/bze99itlvHLMHFS7esIB6RoJIj0UtpSClIJ3vFzBb263kNUDQkZos3TAxD
/JzsY2qtxSAWvvO86qccMxHh5oNfbsr80BRGhgSFPtqwTEaby5PzdZgDRTGzr60Y0B+guJVBBi3x
97ooGEjXatqXbf9n0irSupqm55UHiSVyC6T1ACH/qYUs7OX+F+x8XnU0UpR8CdazAGk+EggNSlyI
+9wZ8RmlMXxc7mRpHmfORGK3EDptzCBPmJuDC9u02Bv5mqr1wjL+n1wjWLuhMos6iAS177Shr09g
N8aHgZ4TM1AoGfomVGNWZmxpMDPXUiKraLDpYAchcPZNYe1DHrt5s5YOvbQg5sKNRG+UmjQb6X0O
SMRZ4dZkV0IIoe0AAALpOEueLVsHX33tNP111MaExOG/zjgBwSVkkbIDAdb3ZP9y6M+zxukYPkzq
xmh+E+eUxy+kuh3K1jW0F6tfxYgsfbqZB8ryIdVDMFyQe1f7ePLAy5B8TqfOK0jxXql0C+Z8kIH+
XeTN78GZeh86rI9lFx0KW23TJt2lk/HsgGh3eaUu/Z6Zr2Kq1YqQVTRwotpP++g1NuODyPOdrsc7
Ta6FihY81rx2qSNDPCBUawZYO0Eu8oND2ePlESwsz3nVUpZAKgnq3lYQgUFZdu8hFGtVfv+9xs/T
9mnb1tI8LDSpaBBqiGy1UIHpoU+A8MTl5heKWfV58ZKKpVGaRSUDbhrFrc1YtCsSXR3SxLJ8kBe4
ByRyfEAxTfXICzX6I/RmU7dUCvT41LF9xBsy3+lIRmEnwKAbSjigKtfGez9mjT/ZPN5kLCIPuUPJ
8xRJ9cuiGmjXPXQJnzpABu9ZZtPXOEmBtOUJe2kQ7t45WUhvtZ6P23RsNOHxKEPJZGKhmn7IHXst
mrGw+tjMGpTZcKtGHTKe6TW81LQd8mBr6WSvk4iNU8bqbCMJpDhWpnupu9liz1lFbNvgKtDtrsSm
LA85IFZeq4UQEsPwtfzu8ndd8mnzyh0xKlCum1IPQjPlN0I11sYaINlAm4wcOlFpg2s0iBcSVivP
LrrB8ojZRWvraskmzn//tGxJ0tO+CQsSlEYiXMsgf0Qh3o34m1QIfV6gptest80aaQlN03p4/waF
krnke/w85Gr8+/On1J6wKEkfFMSCeFwbK8iRp1jQZ13iNVe8cBCYlyhpg8ohSI4UrTEaQUyBesCg
WR9ThwiOgX3VvbwSFhzf/yqV+kk6zsD0oJ6SUxmWv3JLW+O8LiznuRAlr4086pDXGGgGAivQk3mu
tXJbQJbaK0b9NanazfcGMTsB6E3ZxZkTdUHtDDcyNHxkia00/eUrt6nPBShNShqA+qAOWTj9phl/
lo3A9meBZfoMhtem7pEYBHmky+M4L/8vgptzKcquYGVSG4kRAEkXcD28zZPit2UDe325/aXBzNxZ
VGZIBBElKqhFHno0ynvTHWTBNyXPwUO1DUgjdVHkcXBo3FChan+l46W1PHNs0rKyxpSQ8ZymG2Vt
ajY9FqW+p/hUl0e2MHPzcibOmD12Mq6g3X9n2acJjFczWclkXAg5z+UGR1LUTsEKVJWZ5Y535ktZ
ktBFrThEztvfxlT+sLQ1QcAFc5yXN3XS0uJyQIZ8TMurqEclb9utjePvpv3F8poXNI3JVOpJFLMg
5XBbKP+ODlHH9Guz0qa9iIbQA0sx96sGGj4FtEmRkZg8hymtz+lC6V1oogwt6c4gDwsATPwNNXxJ
YaHytx6fu6TKD8KsyaEOi9bnrVSA8doFsnKUsy3Nnrkm8ACeYaeJm6OEyoO85/NUl+SA14ebvkEt
V1yRN2mTH0gRJlubhVcTjWHMaUr2shr+TKKcPMmr5x6qTC41SuEyFubbRC97f+isb8ai6Ox2lFdT
SdLM7AMHGq5iY/dKPTZNUj8DBNBcDUNU77jK5e5bS3eu5oasExQ7CyxdOB8QQ5Wv44DYjCtvoAuG
MS/pGEU1OXaKmn+jpTdmBeSr4NdOnD9f/vELhv03dvlpI28baVQQhamCunuoelyPbNtrEEHnasWw
FwxiLuEmeSd7YYkxqIZW96IxfNcjZBde/vVLIdZ55V0PNa+oL5FxTbK03rLcUSMe9wCBNAAzvWoj
0niJXfH7yCLipLRS2woVaz6xSvXkDJ3mQQynuL/8Y5amcuacwzqxiskMScDGrIJx9HuHdMoFYfpx
aOoVX7a0HGaOOERZcmqmNQ0S5yl1GORongXe3i+PYGF7mZeRoG61p1C3oGBOAEsLQHeheywHeLm9
0bonKduHdE3ab2EccwFaAUEDqkoKo2mtj7JOf9NIHesp5ysn8QWf/79KkiyHpBzEUwOrt5tdnxQv
SvFrzruNhnx/F+S8P1Zf/vrevOn/HietTuWliCT7G42xAIYctNZNIuqWw77gp/Ss4owi2sudLRzK
5nUMpRhCuwISKOhI6iWiODTCDjQN6EutcEGTWonIfmm3jM4j7VVjTLqKQnnUI3AnBeql9mVE0s3l
QXy50tD6eXCf3E5cmEkTIwp37GykW7h6lshrqCzSXY19wpdQ1QXg1sx+gLUy4uJS9ish/i8nD/3O
dgZVt4QlWWMdUR5AAqKNrZ+Gkf4GjbFhn9TtcLDLnqwMcqmz89r/NEja9X1RWdQ69hY/lJm945ZP
+3hjG9khsvaXZ3LpO53//qmTPO+rMLSSMTAM27iWgEd7RW3mh8utf+nTMF/Gv62DAVAyGzHTYCjI
Ji5/ke5hQsU/T+sVO12ao5npIHd5aFqAhAM5ShRNa57ikyshslYVJgKbK15zoZf/xTOLkQgk8tDj
MFqDaxr8LeKFN3bhriuDKBvWrnxL/cw+hllHoWpVQSD8lL3EWXemeQS8d7bNIA5jNz1d/ioL33we
0Izi2janXBiA3qIOQNB0hxVw/722Zx8EX7bveqvESb+r9A0BUsc1bUpXvMp56f/vBMvoXD9Jxoih
FSmyW+NsuiZF5yPf9TbU7O8ZgznbHZEO6hQTiDxQMBLbSTnQjdVOl+dl4ZfPA4yEgMajCjoca5U/
lTUEW2sDum3lygr9OqDDkHL9r6Wl57O1HUEEWAxG7RpJt+O58THZMnd1mt8okkpXlJy4IBBttUhb
6Xdhxc5ZNC3PqioPp+FItZ+oi3Wj8oGy10JHxUk27S5P3V+v/sVXnwchRzwNs7EZybESdn3OQigB
sAw5crDCqb9twjH7MKMm39m5OeySlnT7cZTmFQoqh0egwjmgh/kEhi7nrl23ys+1ztynQyd+9gSJ
gFOu0UNCiH7XxDTeVmAP7B0AaZTb5EDThG0HoKhtRmCopQ7C2xnd0krjvsUsDRmV1PL1jNqnvg71
TeFUyb60440y898jMt22ZuaI0wjZdWhOIpgYevhrsuuHQb4KfSA7RFM7r1IZisCmaggRd+/FC3Ea
vs8qTlHfmU1buxpDHxmxo0+R0b/jYWXd58qwXyDtE3uxgSy3qu8NL1ZJtaPESTZ2TB3sGU7nj/qE
uiLCqbYxVK+uNYKc85CEbLPydb42yflzWas3AgnIoH5Vg3hqQP4CeuJhqIqbga1FK5dsZ3YyNpsR
STS4FQdhx5DuwHaIUnpauyYpsmg7M7N3oCIrMmG3QYmkzDiR6qoQI/N4yrd2Qw+Tym6suP1IaFT5
qJLVV2ZuyXbOw/209RYaGbgVwiWEuJ7VENzxsB5MV0mncC1pxFvgAfl3Tn1wD7OdJZ4ialSD3gZh
z37J0djJMiqQ1VvEbpHlpjfm4cqW/zdB6Ctrne35sRZlXEdENKgHgaosMy+lZyd6tCNpZeylmNot
cBTVdkqQDu+QIYQ8gi12PE3hFJFt99jg6WkvZEn3pG6qW72quidOHeeUtGpwPKSitCfeRS0FZ0JE
nVtFAKltKUidm3FMbRdJMIk7WgDRJkaX+L1I05NoQb60a8b2JjGMyYUGpo7MXye9iuMOSXdOah/Z
APnoGE+/W2ZBjxwEVXItrRq4Yg7Czcax+sPUMh/qIahD0OVNolERTKYd751pSH2QmzskfST9ftTF
sEX8I9lkgwCHI22GI0eN/SlBUdeWDVm11ePuLUEIac+MsHgFHL3Y9UZUgLxssEM91Lkv+1z6wIIW
Rw6PBoVA6riG6BxXDa24jURWb1jlNH7RGcLVhrDctjxeSxNdOCHMnwcaw9KiUM9ihKH4bW2TE1Hd
yqpfanq2UakhDXORqj7IROca5KkT8TdbPtvZJ3siZU0LEUpw4lR06iOZe3nHxMpBc+lnz07+PEzo
UEIqJOBQ2Ctzv+3WJuRs7l/YyzxKrkika5qtR0FiVXdpHO9TZdziued7B485sikTzJ7qCs6zJ+xn
bwu/Jw5KXFSzlpOx4MbmEXKlIZUk1zgUSUJxN3TVVZEA0Fhm8imXMcSPx+8lUzI6D4+TUekIwzFk
uHf5SzVp+0KDClekf+/0N6cC6RppiOjqCMEgq9k2dcl8rlXWSi7iwlVoLu2FxGVhp4UZIWJR+7L9
keU3CTxeWX6LKsvoPAQOx2XpUYTlXxQfski3I99pI1+xLfvrUBman9ltlBbQ32xYeIQMX5luLFJr
p67h4V5ZeX7qm7TAmR+KK9vBMaqPrNdaBHY1PrxPZdnlrs34AESz3pZ/jH4cXqO8Uc1+mAqWuO2o
4lc8Xvc/+oLhrpg7aYrcfSDvwJqCAiMyPFxhmkXndjVhJ5Jo9nYsdH1vQ4JtYxm1fiUmNZzwWmKd
lENjvJRG+lNppMO2SQ1xspkjtv1oSb9iRHu1TVL8TCHF7aLqlrfYAUdxysMSidfdoJ6jTKoSz8i4
6QN2kTY3HKLG4GzYchfTetxwwBe3zNRTeMc4ectM3doMrQy3YdkNBV7frXwX61ONQF6KpJ0sHXbQ
T8r+9Kh0uK3AZD2d35SOeDaE7nSFSrBJC7UgHxm7o5Dzom6RdPJYJKLBHaTqbxKS6YmLeNS0pX2I
QtFRpbeabPVNL5i8Qpp18TYgOAlNcRl96GOjXxlZ/Zwos9s10XjQ0wZKPkDbaElP/ESbSr8hSbSt
oELsUU6lPxXOjbCbKyuEAFdIJoipmZafVeqhKNsSwnBFvO/JULudY3ZHqgPyO44KMpgWmbamKK4y
XL/dWsg9jabDaFb7zGwP0tSp207TOzTUrqOhemrqLN4allkjuNVKX4I36Bb5oOFUrj9IQylX6wzi
1imyDGTET5IXqcts/mox+ZtQM9/mTclcp9IjD5VNd1pmGy7N5Yg4Vv5cJyoGLb0KSGpDNzTnox+n
LMb1E++yRT0YSN5PuSfL8TeV5W46i2IL880S1ckW5ejiqx8I5SY4SfFBR16Yb3GCZ5JO+6k4VFtT
JJ/7YYGitnKyDG+CqqurMaBV46i6NeXEfKGV5BZyBy2qnXVjg3K/7TgUt2Of11dwur+nML2v2vyU
V2Xot9mAf070n0ZXXmmF8cgaVtwnxPxZU0jy0gpB4M7MCSxNke2YG/YHqbNbw4JCvqH3tRuTmh5z
xKQxxzE/ooigcLtI88IxB9Sksyq/aNuHasLbdDHmB4PAYfZZZ+OAyT+GkdsuE8W9nWs/CnBh4YjU
lWWKn9zM7gej9BqmniJHPEPa9V1xKMiPpLmiuf0+EJG4Jqm5F525moqw1htbsrNaZ3JzJ0w8k2VX
YREJH6VkclPHZucWFv2djoWnmAahCwkUTthWN8g9PJgsvdf6ZD+k2Usny8Sjbb0VFb+W2XQiY/mW
y+m6YUhIgG7QMTfwkR2WXhnQ/HCdlOgbzuBQOxvoZBxkax+UkZtKRL9QA3kPTfnHUjBQtewTzp2F
lxPj2urCBGwHGrso6Tm0o+3WqrhFRt896qWvrSw5QvsII2zHfTw514Y9PFaVEaicb0JVXzvJ+KQn
OFeQUm9cycSRWfmdaIa9FuGmFrJtNqXvkMkHarQptnpZRUilII9SkY8GRXb1gIqewkoNz3BqLN8u
va7tot4Tu4IhmEgfEBKM1apOOq/V9VsiOBB1yXRVh7zdQi688Ulr+My2HiTya3KZ126P9QSfRjeZ
EtMmIfId2m1XekhusFRRhtNL25sYexEy9MOQb3kqKreg5S6Eysek6ydnrF9RRlP5IL5aflMavs1E
BHeNIzUr3iGZ9rOOhl1an2m8MSBcJkBz4UT2U225YN4ARTtuzAQXbKWQgEQyuUG8jJ2YSUIvkeVd
LiLLz3G9wVVg3COl6HdlZL8mFP95fdlGyNmtf4YGfUqMDAUANdWA9Rh+JhTvfJkU9jmgIbY2lAtc
h4S4zorxFgnxhxKegkVANlfVRPfQ4xrdsAiv45LvjW6aDkMvx2s7zzM309UpLCGhg4J0tyfWc6lh
Acmc9ycoJ7uADZw0wq8J55j1cZOH6kEZ+g+IrRkPTRYPP2Vu4PvEgiAdHZgo1ldB1UW/h3S4Dy19
l1jKK3EnPbR1+NpigbjxWF0PcJDYSYYPjWTXltCfekprz9TD3QhpSbe3tU1tQdgitO6ZHOSWdkjs
wE3hKR4lddMKOoiqyuTW6ekbrbXrNqZBgciFF5t0axU1v9JZOm1oDL+thL0pJ9yOgZa/rf7j7EqW
K8Wx6BcRIZAAsQXe7NlOOzM3RA5OEKMkZn19H+cqmzImwpvqakcUPCRd6ereM8CtK3ar9JS2QSzS
pr1UCguxkAqbb4/TD97H3EDZWNtXA+O/jZ3eTYadsOH8LJTEGlPlT97r56D3vxG44e1Y0h8yln8J
CgfUPeMcGJ+qsCX9rVtMJCpyF1KcKCW6ej52OJ3DWunh4Jd1EdJZYQJmeuO02cUEFsAyyvxI2Pio
SJCDsEVPWrd3QaOcMBHtV2dUsBZzAmBGKu9rAU1MpBRZ6A/kigTY9DzSk9jVxbjv8vKVtjmPPDl2
UVbh6/o+eLU1LaGWZV17vjgU3FxxK/mdWzMSCNIid8/54+Bm94XJ7rWL35Ym81lLaGNIWuEOJkp6
0aUEw2HqutiUyW2K1RKCtkojf85+ugNToWlxws/cGiMMPgubytzDIKVGs6v+6gBi/WTNrIqabLyV
FfvqGrm3HKAmsa4mRxTYpZUXtrbAqpYo86AZA2KWA4/TyiQvncbhqiFmhJVafXECfZOOzXWZ40TT
zQNgHDt7QH1oGLNQCnPMM9c/FhXAApbr/fCF++R3I1Qacyts4QsZdTN1YBCVJiGX9s6ukocqQFcB
ARwxSEuFadcAlVHCylMbsA01GSNqtw2qt30TMgksSJ4MCjbc0uyxeOAhDmIf3L8vUNjaySEgUeI3
9zOSC6nYb28AZToDMWQYrS4qZF9juvWTybML1wg+FB5oWA4MRRYcJJnxczg/Vwfl2qDXATsqM/tn
w7yLbJvHGoL/YZ3ReJr6o1N4qMsFh2miGdDXKHqJyaVRisrWWA0mTGBDRAjsW8uEvWZth6SxR+up
6YEw0xKpTtFXu0E20/VseeWNgKYp7DM6vmshBL1zenEDOdJfzgxEYo/dOPSDSr4y1x7dWI2pzrHG
pXhMcr33Rw81KAgK1pBJcX0IpVb9C828r6r0Cxi/muuhG19k7zwqD59PrOTBZhWPBjZ+4Tz4llMB
+3pSxg2Qu/HIW0xUXlk413UPlFrww0ztdQ2wBOTXroC0PDu6Q7IhOjdKUHXce3ZVD2EiXTASYYeo
7uvELi4wTsXi4FV7SNG9vgWhyBuhzIDtsitSzJHKwVTtcs/6VVOeVXGuKp3Eusa4Z3PBk4hYrLkl
ZuiA/Kh1/gISQgKy62gbiLYRRqK2F8REHrKAKtJI8V947/dT7LkF8oNkzJoDMCbVfekO1TWMaQTk
Q+v0GmWf5jFTrDoUlisemI2iQijQJEiiyvJ1G7KCBHcl6FkvA3zzrgjUbdH3RsJyqCza3+UsGH97
RRrIOGucHr1xZGJHW9v6VCpQ9UMCcrV3AQRcjiGgOf4tNdho0lKW5cnY8+g+Uvg51lGDw/NZvPmy
ARRBoSlvICDwhmORTZx1dlbENfPyKuRJMvyyW9PfJMpMOD8rb7wz+KUvruqCXx/XTVeu/UukD+0Z
E61q0BAo3WdR4DICA41v6L9tqcmt3MuXaJ/aJaNdiEpdGlyIcoedZn98wD3lNihFbGm2he1aqYws
MRTeLE3FGMqYMI67Hzp2qCAktlG2fLtcvlMbWcoRp76yCwvVtTN7q4HNNWBHowDKH8oj37Eiz7Oa
oVowbJQu16ZkUbl0Ms2l74vxPLInrKDIJ7dB/ikDLdyfF40xNnMCkEkKL0Jyx8o70SHFNtPG9Xzt
ly8q5POcGbsN6unsNEWcp1fSGqK6bD759EV9XCK8/KmfahDb7OZ3UJTZC8VtQIRzNvKNsV+ZabIY
HqisgTBeNCPCmAGVBq2GxkkfSNWCplx8AYnzqtTWvFHM+xtk76yrpdyxNEFldbj+XMi9PN3CL+2W
kvjkNdGtfYSabnmpTt4AUkwI9+Iwsl8fvZfH4vExP2zBSlc+dylxLGkPd/A+l5e6nyNjXhm/UriI
l8ljgURmSrKNL12pOtmLmmiQ1WXmTw487J2nGVtrURyHrIQfyJZE3toLFnVRu0NJp4FE2wXwmHxC
gYJFs3vVuFtwlbXnv634f4q6WTPTPJOw8ET3oPnDfVQqulR0t6zB+V711pbr89p73na3f97DM8ex
S4gTo/r0bQhA88Pp3hffx/lTmHFmL5FyiduWxs1MfXEVOcKRETmc1j7IfdBx/vhE+Tup763qRQx1
/jDIrpiai5iG5Jw5GvRZh6BtgKP5xvczGBwHnhVrGIPHM/TA4CFu7ftCpbvAa+aj9TcjMU0VTbwJ
roqqZNDVYVtaNCt71F+5lH9GGOVVvx9giw7gEfvjYbWHzPN/j37/8PHnrzx/CWxCclY5gBugjg7U
+Q+F+sKjkE65U63J9h+/gv5lML43xIut0EJDqhgaaF/pvK8eIQPo3YxJrmBUl8zzg6mGcQiRrNFD
q+y+CHUztvvacYJvaO06j51rG4mETg/nrg/IbfOWI42BSlhsFzP9kXqkkXHPDFojGdBS6EGm5XAc
lXK+NNA8rSNuc3UzGmWirtbTo2whbxMHIGxoCODJro1kS+CU3VdDfyylAvEygADnA8VV8F4Gfg04
Y29m5Jgz1gXHNaCNuwyCXaFqidhLWWV7i9USnnuMfMeC5d8hzls9D7XbvpT48t9JIJtnjcB71obC
BqGbhj4cqgC1SkkImgvjtMtSqzpT11JXfPLlhcBH5AYOv+xKNCNkhRynzwHSmgYf1QX0ycNaO8CL
ui44GhFMQZA9FF0//1IuLc6t25RRPQ/t1QBkMGq1kODDjTIr5ZE61nTiSUYeRJ/NT6Xv2LGjuTgG
PPhKIe0elaIYXms7k9dNx4IDqhfTXVWYRx9uQiOdh7NPkyCc3m4ldYY7MkmpFTtpfyIBXtKbxIkh
ui+iBAOB/1taKMtkXqgDSvdFIMooMPWwr/LmpiQuEhHYw7HRujdOrXdeMD6QN8eBqSK4MaQ5vbYL
t47toDn5qpax0tqGXCH3o2yweUxs8hauyXdg5Z1Y5bbYJSWMtHjBu3Buq2aHHq4OrVligA19sWq/
CVOrg46csa6sgZdxx+iNYXw+1LmA2hA8ceMU5Y5ows0xbLHbRPhvhpCkYx+jdznuQSxFfc7iv+tZ
ggnQu38/0Ho1HdwWbVAeoQkkzmJiPspWUDTPWxglNX6G5GJwNVRrNZKAEdXxGyfz6ckT/K5U0AwC
Jy05eNziu0zYv4HPqb7nfpaekXmWB1lN6RgpPfFbYdnm0WkxNVPjWVcCy/TG1Kw5wvlkOBCSvuYV
I4e0y2+mhN1WckS7OrDusw5tXsHSAmVgBiogYOdx56bFIVVoa8GTyD+0LRngo4h1wx03KFHnHrmA
6ZY3nGVPyh0Lqgk/vXqAPt41pqONGj4310bDR/Xt0S+NbT2iSjcd58pq7/yClGGQpexsNb3U0USS
X4WqUnRZoKJTcGv+AQ7h19bK5GkuufNFmApNaNSmwrqagh2672i1I/hYlPe2BF9N6XvLxUWWwKwx
gmt0ACty+IqoPjDHjFlWWAYM5XMb+y8Q9ObUThMk5WFNX0NIPU7EQEMzmGfapKheQarpYa5QTaKB
MmfqzVUMjb7ioIPGxoFj7Fi55UuLG/nBQUYQZqIpH3NsQVE1ePgHz7oowNYRQuP8tVHJgwXluKMj
uYj6MndDHzpEUVCnTWS78nlO1DfYEIBoq+0enigWboNO64SuK/3reU5QbC4mFEhnNe20ZuLseVBT
PHSmUgBVuH7k5m57NSmbPVNlFApZ4AiiD1DdNyllqOzkBgU4aC351az3tW2HtYsOTee1uQoriS2k
aBi0VIBibc6FGsQ1b6BnBVEp9nNEoyqc1VBEOIPhmkMbvUvNXF/3uHP/qCVKGHVZlGdYmwAGUDLH
XNtzld+37A1fDltzAPygW9kj5h16qOc+iHtq1NHyxz/gtTsRcfDNObSMI2zjfuSw0d7zQfGTHrT1
a4Zo6m0p62I36yQ/j2hKoBcxoVgV5bNwH9moy/roQk3jRpQzKjYN2mO3I9Q5HyfbgT9oFRTNQXQ8
iak02XMH1+Bd1pQd0IZNF2I36g4dw3xSb7Je28Gym6g3Y9aGSjooMhtY21rEocfB9a0frZdNqKSh
GfFUQbrWCwc2sSyqWw7Vfc8u5S7jLbpcdmPVV03rkT3TLmjMoNPY+Ec63NHOQ5HmTVgujRoHzhYA
Xo0zgh63DY1abkpv0XMMvhN/sn9+fMiu3CeXKHLUB3Wr0f24qHq6N1ShwTXff/zov/fGd47vJWw8
K4fA7Xrk/d69vhLHNvSifRueEE/fPJzhMb03Z/9sHerdY3Y+AkZSvEwbuuVr6ckiE68VOqbN4NUX
C9IOUMCW9U3FtlK/tYcvsvA5121lMtz/+sl5aGn/FWarl7Ly/nw8bsH71/ClN0ECeigjKTAxE4Mg
XOJGvKA341jtAxel8qG7n/sxNJ/iYkPfYJGKW7YMcKfASEFBEpufNuhcloxv5HArNy+yuORzxxmb
LIPPsJ00x9EjYZDejTa9S2a5g09jOM5bxJ61Ny1yRdprTwK5V1+SUj2MQ3ELb/Rn3HJ3lS7ORtVH
RdRG7vs2z/9d12hS/P/tRQ2W4GONyoV6E2F2v0BoBVt5id3pU0JljCzl/IWZvTyxreHsVKMfpYly
IqcazkMwfeHptIU7er9mRZbi/tmgKinSEsKlGraPOABKFUqZor3+S+jk+PFqXhust7//cxGB7IUh
bEymc6v5maJ6qh1YTw3N2W3MButq7RVvcfrPK7jygqSbwEA0dR7JItuhcR8bKsNqeP34I/7Sw96b
8kWU5DDpowrSzhf4+X5VN+apOI/5Dodf/3X60d6eg2+sCsmGsvD7GwBZavgj4c3hmUnaC+xc0c0l
lCERJIDMHkXt5/tZZsWBWgHAxiUd/965pn5jz37/OCDB4lLLGzGJkSj/XNH+JDx6TBznx8djuLba
FlUzO6UOy4IRWoXZ1+JStd9rtPlleWm3xArf35bJUutydhQdVW9Qv69nnM31qzPYRZiq5FNnClkK
XiZdCQcE5MJnb/g+9F166ATkT4zj9hvw7pV5X6peGtJxiLW04lJAAOUw9LZ+ADOuvpd9OlzgRCfQ
1GocYBDnHqjFoIg/npiVOf8LLf0nfKD4zAmQt+XFMoCMaorCnxKAjXzi6S6QHP8fnE4lE0hVgy1e
J64X5masIyQ9G8t1TbvFWZwvQqCnTTNY4+KifCV72NfaoklQg1HFSTTs1VLlTcLqV+D/94DT/JRT
O4ZQnzUhLSGHawfq8ePPfHd14zMXgaNKwYEEyeiFVCiWu+oK7uKx041epBr1U7neVvLx7maHFy3C
KKCetlvd6YvFXaQ2Xn32ehftT8eFZFW3Ma7vhhJesjhM3aKmdd4F6uLlZRWZ0XkqkJrX1pb+2btL
DsCkxQmaTkjpS1rYF2TYKS5U7BpI1XJjxf0FW/5ns8bT31KEfxZ0ID2SpRQ8KKCLAEWI0N1DlXlf
3bsv6rvHwqTYwV7GbSP7Z3fxTiyurtTJ2dMdP6IBapqHGkSzLBSP9Rf8j/4ixj0Jx41ftzK0yxqx
KAUrSt7RS4mq5KMtgvy6YbCAzDSI0Bt16L/L/50RIItDt4JGaz8C7HjR2tKnoR0AIMldGDYUPEsP
QI5kX9B7GVBDcxzzUORZ0EdQwpoYRH8C2oZoAvLYhuJ/ROpSRu5YQ7FYj4w3sS/t/uR1WXDgLdXf
K06cCVfAdvyW+9z0oSlY8qlWiOssM2GHQnYoE6BqZvkXJX8yBva7+PZxwL6bL+LZi31pDLqi7kZw
/wFqj31ThLYrwMh8GSf32Lo/7OTPx+9Zme9lBlwVSZJOIxTGyvwKro8hGenRInqDIvn+0+1lojhr
6LED64R7DkBUHCJf6H6HzbTV6Xp/kOBb9P+RRHwX+CkPOoIlR4WuzYFP8COWf7fty1yUMfG3Yvb9
DcEOFgvWAD/gQfWaQVOf3kJH82ocmo3scG2I3v7+z26QBEHrejZshfq5BjpIIZ/KQoAtP55e+30+
i2svbZ8cFti+b4HVrjo7jVOgHe6SjqRnj/v8JDibf4/VRL4l+dsO1wQQA0FX1U3uatvC7xksAHUy
4x3mwW2iyTEgcevApMDuzdNBougUM7Ac8lBXDrAnAhLGWEKs3oss4wfw1tGWtYLs2s+rPC4pq1E5
rdIfZSfmnR3U7UEUBnM3Ntx7cAOn3kN+1wuBY1SP0wBMpGYAl5mZ+QcxGKAjiGl2Ha+7fdLL/jRM
Yj61kMIMNTQfY82T6dJMow/lIl2fHPBwoyrn8HFXU3n2IJ93hAeSA4iB7GMgPOdbonPrtcy7Z+CJ
x2+TRNZkyYSia9XAVW/0qjMDdyQA9BgKANaspzhzh2HfAkSz46k97FDq6G98KBAPkcwL/6azZfvI
NEW89gw/v6pqsL8aSHjUw01KvgeGnFILkndkdN1DG1RFbECOkyF1veSK2+mfHjDnG2ZGoIz7AFfe
qTd013mqjSDJksRZ1rPHuuibe2gMwS4PTZ4eOhrO6P1oU57urHwQT6ooUZCl2hOAwLl62tEqkwS4
ImmjqsWmeOw8WDx3jIQsKKo7npW5FyfMtLhd+0GxJXi8tviWKWM39G0pgSCEoPIAX4FC+FepO85f
K9SkaWy5thxB1CvZvbIIT8Na1sGXHHG+xap6Pxux6SL/SiGMSgbp2JciH6O0+CXAE2rMJUMl9uP4
WnvBIq8qYanh2wN2oEmwWz1zaGkXr5WNdV7P3sZR8H7uZtNFSuUAa2JRSlG7pQ9e+jUtRETyNuKI
T1lv7EJr37HIqFoD2JMw2ODqie2UMFFKbGCCWARQ+8ZQvd+RdP/DSci6FH0CIJNBqO3ZydZK7DOu
0++1aLKfNZDS95YGwX3Wb03vQvNdUfoQjEA2QM5cZPLSuAkNGWnNl0RBC1F5RXVCi2n65GG1WCxF
Y3cDge/hxTcjOaIWxaEzUjhgFyj/7uPlsrbZL5aL1eYgEkgfjWUK3SsN5H+UdmWANsC8paa2slqC
xWoJLDl5KPg1F5sPO9svnyevQkVDWQKMwuTkF0G1kcatfcxizUj4r6RC0P6Chh05GQBQ79o5oztt
c/Py8XitLMvlnRZobn+EkmB/UY41xwUrgws06LqH1gFGohvn7ufH71k535dmC9hTM4nej7yofs4g
py1hHgkfq48fvvYRb3//54TnnhVg50OR0eT6Lu+q323Ph3B8oyfXim5E19oXLNIIbwYX2EJR6dKn
KDTZ6Yln+e5zv3+RirYZTnigAfDoYnhE4W8KeweIwzKxzugKfOqa79p8EX3+REGrnWHm1TQgo1oe
ifnI/3z8BWuDswg7MdqdTV0hL21WOTsuOvRg+9bZIHP9ZW399zpj80XIaWcadIBuy2WCXWcRNrJj
6Bga+3Wi3BxR86E301wPt27tpkBeql/oJvmgc7bk3hKgisDsx3ltJ6kiq23cR53l6LKgZ/0kieXF
bBTTNWC4yB/qgryiHA5Wq49kF7wdAoQ5qN4WbPwi2McBANs5wGxAMcod9iZNi404XBvARagLWdaV
nfXtBXe1X4PTXqNptVGA9d9G6Z3RW/o51H0wWBUx7cWa1I3rOuUYmbZBu05qTk9V51j3cIru/3ja
BwYa1/L2GgIy5LtOpH9VUqs6QNIq3/G+mAH/7YqDDWPhb26XZ9cSnbm91Bk9gwCU7G0J7kLUQm/y
0jms+taZHKzaFnwXkOanW5LVfaT6rrtUthgPJp1ljAYv7l7F6DAAsjlypKYCyawboAnrKgBom3K6
MFXkZ4ihyjtOsvy5KDS91OOc3ooMMmbgUNixDfHDc8ch2kEZsMND4pC4S1wV8i7QRxAuipOXpfV1
kfMEdCmQaIBdLk4NRX3VCYT7XCiB/pQ/pjuo26j6ECAn2I1knsawafu5jDw38F9AfiEcxuNVn5+m
jvsdbow9tOG7rAlQeSLP9oTM9OOYWsntCF+uiUz2XWLoDF3vso+VmMlh7sgUd8AznXpXvzUNxXQY
4Dl1TDpH3ldDbW2E3MohtzTqAE571FXgj5eq/uPrb2/YdyFIOIseN4Et8e21l7z9/Z9926mdFEzC
ebzYWEy7IJ3HW1eJBsqy0y94UzgoD1vQPv54OFcizF8cEl2SMG0SNV6Ag5chh6n8l8Gfq434Xbko
/6eGOo8zlYUPidXRvwem/AjV93Od6IcRnIiu5H/Ay934kLVRW5wWtZaJSpvJvlByN088HBp0u4Gb
LvkLBKE3pF9WjtSll4fODJ+mHKnklBDQHau7uYbvyeg2oVvwrdLwSn7jL04NCvpNW6QOhEQhoqKd
L0NxSsYtebS1hy/ODOUKns65TM4l0aEE/roBcx/35Y3oXFtOi+BMZABuQKaDM45qFjUp3zmWrDYS
gr/y8+9s2Ut/jolC9rnSYrrYo6GgznkTavKQPYnLcqJf3RIIps4g9kuhnZ3tjqaMIKaHwpJJ0h3a
IKQJk2c3RF/SYYhYqHhE5Z98Zk5kJ8W8k7Oq69BFzr8DeApMCaC99mVaTgcn8MiDbmmHNEf3uynZ
Dck03IypqQ9ZV3Y/i6SHKuQ81DEoyeVJF9DqH3ur7yPwLOXXVDD7Wy+K/B6OKe6VV1gQWMhHNPbz
JL3KXAOJl7LW3sHhTRuCZ9KKHcA55MprJ3AkTev19xWx6tNgp0MToZKbfEWJPwD3CHRe0yRyS+9r
pXXwH820NgEKs4f0wpkOaBLLIoYbNPTmQDYWZ2K5X/zkJRXTGZpTwgdTToU6FzF3NwJsZcPwFnvf
1CTQg2302/KcXm2i4rwX+1S6h1r1T0yLCGTujaW6smEsZdRggxokPUWYmTnfKSvb1VULwbafhT0D
0/v68fa6Em7e29//2cvb2kC+voTiJQNsEIXiaAaHi4otPP/aNyw2PQcEktQviXWewGDnpQZeDjms
XR8FR3OffO4isRRQs6kXSF/iI6R1Nr2JXfFEiyG2ui1i/9ooLXa8PnMrF+ccuzh5/4NUGjiOzr0D
R2ZLwH/tBYtdr4TSCZ8KNG56CQsT0Kqcuo3q9PHjSV5btItNzwOfOLMrw8+8S4ao5OB8Fj0EIgr1
ndDxCUpPd06rXz5+2cqnLG1NiCQutFw8c5m94KppijuUD85kbD73LUtzE2a3zpils7k02bQrAHUT
E6CvhYkyTqKmherktMWrWTkrliYjllQN7hPUYDe3YhcwtlJtVJXWnrxIahqcPZULVa0LR53PLZrH
xPU3QAhrj14ENG7QjakB677kVfvilP5Lgar0xo60kl24i2huCXPebP7go8BLgtLJG9VMesdJJy5k
s6a7zy2gxYXXkVntBpavYF6Y5WCUF8k9NN7byJogSPaJVwDwuIhn+IeTDh6MwTnj/m9i6Xs2kC9z
4P78+PHvzgEev4jmvs7b1II02mXS11X27My/Pn7uu6GF5y7iuCycDML2RX5B8SfmaQc1JL1LVLaR
ob47vZQv9Yz8eXbsakrQWwXgiw3QPtc0dmp/Dzuf/cdfsPaKxepkOUt8iKt2EAi6YdjmRmNi5N9R
3z9//IKVoV8K+YzS7dQA1ZSL6VU4W/fVtPHL1x68WJX5nFWS2rgD96l9sjvzxAd4nH78o9dGZbEc
e5W9yVUFQA7qW+reCmACLA1v0+pT/CDM7GJBJgLquGNJocVuvMeypX9Yw4+ZRt2nsDf25bXxWaxN
OU5eNrY0v+A9MyrUaM7AKHfryrkyQkvZnskORGPpWp0FALe7qu1wiR6088QCz/lifFttpHcrEbbU
78lhnx7MVt9daMuj2nrqmiAi3gYQae0jFrnj4ACUZUP07ZIOIGJbZfNkJ+mTbIv9CCGujbW09gVv
L/8noRuSCjubh3Xq6H0HprwHTncS3H+8UNcevghfWGmmxHdIBx4b9cOg760w8d0hZlL8+Nwb3pbX
Pz/fUdxkkmtsEJ6J2/lANdD05fPHD1+bgEUMO5Zn7Iqr7iLnvW/2eo7hilbl+4+fvhIBSyjRWMF7
MPOwtw0igTBMG1L7cxvzEjskbRy3wMt0F8AwuX9HvJ8qORV04+nv5ugUXLf/H3LaoucMNRYsS2vU
exTeejRYtTw3ZVrHLO/zYz7rLaX6d1NRypcIotE4I9qrGCSqUUXM0aPeZa7z22QOvUqH1P1Nm7aG
BmFFNyJ6ZVaWoCJa5FUzcIOvE/Ims6yz8NONLG4lGpaQoKYEyl96WXeBge1RtC44E6iO1lt73vuF
RIzVIpRbk1sKW1sHOcoYYiOQdekevWbfXnWwc86uUjv6eOGufcciqhlkPUehqg7OjQC6VDiSjWov
XrYxTAHW0X+KIviMZUi7DdLyUTXnqZLpuYT+06kTLoH0bmvHWQ6yD0trGpGhac4eNc1GKfT97gPe
u4h2uBFQneo6hVkqfOJCKuX8yisve0o6ikILxOLFJWvbYY8uTnYDXTsAibpW9Du3anGP5LV/KBQp
4FakIKw1JeAQtl4Q/PDBPzz6TQd7azDe5rNLjXjp6mH4AUyP/FaCTpWGyqrEtUsRS43VWFGJrsWX
Nu98cTO6Wp2YtsXXj2dvZVNbcsJ7CJixLp3905h19xrdTDp9h27OVdlubMkr87ekjDq8bQbVTt4J
cmf8aI3AnLwV0UCJzOyotFlxSgHg/ZqUmmFiZf/rU9+19LQoOt9rIfIVnIgx5MC8RjxNDowZQM8B
0XOeabcxgCv735Jym5PUdtvBDk5Q5a5ftAqseCaCP7YDh2xYNZMCRomdX3+mm079Jdx58qgFZqfH
T6ldj+ckLQNofQ1dB6ExBTG/jwfvr9rjf4POXzrA164j5szu/JMZqjhIfo75FKYmhSQ+DLzHXeJm
EAT54wL3MkINzQl+AKwEDwBAw+qD0ZC6tS4CMl7Bo6MgVSHR/nmGGHJfn2YnC5l7m4NlqeonWb74
CQh4vg+dkI35eP+I8JclqbGzEtlDKu5qgpYsG6df3M87IAEg4mznEF8Cc3APVa2fH4/U2ua3OP2C
PGC169r12U9bfq+081fq2t0Z1ZNPzThfcrUGC1dysCjycyGlDD0H/sehTTLQGBPH2xi0lc9YcraA
w0vnvm7BHk2yH06RQIAXjMCxK/ONQ2IlSpZeH1Ar5cTlGT/lDT8R8TiD9wq737BKnyFks/GStb1s
ceLZvCinqnf9k+T2VeFUYQ/qdVNkOIz4xmn0d/v/b2TgR/9/uuP1hAhHp/gQEB5RX+edjspxzo99
2qXR7HnFlV9DRBzVbUiY98LbE7Qr90rYyNmTtogZ9+jvjxffSnKyBLOmoDSOCbV8dHPn26FLd40T
bJAS1hbE4vRrWuG1pZ1BbyyY75OpARc+7yc4oH+qTEOhy/L/45gMkxoGD4shgcJZZuDaCTtvAIQ2
drD3l4K/JGuRjoE5qip+etOplMV10FtXg673DETbjwd/7Q1v+88/Vw2oTLhJ2pf8ZApz73qQjfe9
W5H0+2RC2/Tjd7w/wf4SiJsifatrLvhpzIO7GpJzRA3PHz/6/Qn2l9DbAlyCyW0Deko5AX1+2IkE
/8rjzz19ESV5X3fJ2ANnkDfwLyNeWPnX5dRvPP1v9v3fIPSX4FtBwah1ecFOniOhC5HpsrH2POfQ
YWNgZ8670qvtPoa2e3lyp1TcNTyz7X2Q9sC0Dg76ZsQJEhnLGiZA6EbmONSKFFznuoytVrv7fm7T
jYFem8NFJCW87ZM+Y/RUTPI5IxwWsu6WHMf7u6q/5G15lXSgu+jSE4TZ92QSUQCOLe8PCop5rvzy
8VyuvWRR/ZlYUmUpd+iJdU40cPoVTHnUzHP3zqrBhNT2Jupz5U1LWFonNM+oI3woFTryqwF3+5RI
+NyVgU5/NcbuDlVTbjn1rcTvEkPLLABNLO6zEx98uc+SBPocc8eiyqcmRmK/dWC8DdM7a3WJgVOd
lXNlWfQ0aoeVuzmHIkzkep26Rd6LBj5MvNLboGohAFC8aaJaftPsIeBbPzoi2Wotr33s29//2axS
ktmTATb4VE3uvQ68Q+7M+0T5B1VvSayvvWIR8kmbtJbG4J1y5cpw/B9n17EbNxJEv4gAUwdeGSZr
FC3JvhC2vGYzNjPZ/Pp945OWKw6BAQwfdGhOh+pQ9YLRfLQS4n9iGCG+TJLH64vx77X6q+GchVMS
UxXrkDHcmyNLTdesBP2wet2CfkcExROpUQLVWOgF1BNcSCwrrp5LkwH7D/X3aA2AvbB5cvO/wzn0
VsGjBEVuOertM9BQkPhpk8JHydVcKcQsdnQWdoJTqdnAlexrxbYGBU3egoBi2m6T8qHOPtroUfZw
X+ig8lrdhP+w2Bx7BPCNUxfQENqnZHwSqn03OMDEqKFAKKNcOdMWxm6OS1N5D4G/nrN93+pHJ0su
mp8QO2js6M/1JbKwEOcgpggldngvVv0Juj8Qxm5QjR6bj1hfkxVbav+ye32KJafoUphgNf2pyWHV
ye4pz8C/gcL6dJPan8XmoCU25iEPDfSgUBAH1/1K3mThipZnQWr2yDlpqu1PpnFwolNPju1NGGw0
fTn/Pg1LazgwMo/QtN09VeNB6eda212f0b850C+Cfo5LCg1guIgm+1OWlh7n4qGymg+pQwQ3hxol
RLyBu7qzR4hwjhMkReGzx3CpybjfFRAALrlrGHw7kMEzDNPLGvtxiiCeXDDQxdeQQX/znV/9xtme
wKK85iwuh5OZivG9rxziTyl0lZocKT0IH/UbMtppEPNcbkpIQ/2cZARNjITa2KYyBbRNVk4v4C3R
6eKrZ3m8k9mrSWQ7Bg6DsChEYCDiYzfcebk+rF/eTIhBZr+YcM1qZDgUR9B1vveVsc8ctTJjXwY5
mp5tXtDqMWvVMe0gy9+aCRo7Hn3mGkRy6XfPng62oYjOrcI5FJPm282BTWt4k4WfPTcQa0kH784m
dQ4goETfQiTHkIQr0t8RNLtuG5m5h5jpsLKpbeocLug3s838aHqdjH7lBbzUgdnepI+dMeCwCw8p
611oh+Fl1bklX3M4+nLrI8bcJKxC8Tgzdd05EA027LgxSefJCp8rYa38/oWptWf7k8UKoxEQcDtC
PqvdklJTmwriRiuliqXWL3//tEVRyxGljCQWzjj5EaWAy8FhYuWnLw397GJS9RbCgBN+0NPG1c33
3oQU4Cqu8curMUZ+FqsgZWdlKgU/yHTYSmF7E6yfSzLus/iRxi/XN4SlLsyitgUVMwSJjx2mdqoP
dhwaFxad9KGDYa8ks5amYBa7sa7ltDIHddSN+2K6y6ePm376HHwwNbENCHlRHQWosZBg5PvcGc+p
tUbkurzq/7e7E8O6/P3T0uFTk0GsqggPoQ5tbm7nEM9Knoe83XYq2dSmBawgNvbrnflbAvrqa7Mw
hqY0wPbc6o/9O3CX9XfnDVIgWu7SkwXmoVue9Zfxx3P5CG7f9Hz9m1/LtaKHl5j/1MOhqaZJWVF9
pE07BLKTNjCmQEVBiIuZ4UGysX5l1uj8yWSoftijBH5K69mTgGAX0OFNt0mKaQqqCtYtLhtS5Ia1
uKr+VGNxIYSm1j8h5KrdFqUc6KANaXufhxBAhGZeXOIimBvkLJTTgaKBvQtufbwP15JBX0+eTmdx
H8rGIIQIdYRhx6aIy8RPCvoTarjwoHbSx7bItl0/rjz4Flb43GoKhQajZ10NrROLHzJhnPMManfX
J2mp7XlHqD7kUIgEtgmckazWAVVVf643vbDBzKELmTT6oojgK1210VunemOf13DFyCQr/RgC4I+p
tgoEW9hn5rLc8cjbNkR15ggjC3ChISQApkOW/L7ek6XWZwtZmKEjULkzjv1UeEYhfd1+7cEQuq31
y1c/hYkKob1BDR3U155lAE73XVBB6Whbm327Ev5fL1djrp1S8BJygHVnHzWqHuy2NYKk7v2UWThQ
YvZRGfG214h/W39mx1aZo74wCT4cS63JXgfY5W06eCxD1sjp1pSaFpbtHNqgaSrKbHDaj3TaWy1M
ZnBzuO3Xz06sIoc+1kXH8tiz3zV/aYofYni53vRSQMxOKpXoNQRaS3VMkXdyNBgO5UWkuUke/qJ8
gkZmiDvQ9U8trNg5qsEgva4mC3NQw484oJ2M/EZOiQtlwZXdfWEG5jCGLmZDDyXg4RhH3T9xrB2T
Jmxvi4g5jgG5V2TaY0AjCtSQXClbaF86JCmemC0oW/nIUgdmQR1ZeA3FzE6ONBqDiwWZ1YvH66P/
9euSGH/Vvz6FdIySOxWw/wG1pgrhPdR2oduXuQ5Ku5i2VofcPrzHw29T20BD00IFyMtbJ76vNaji
10U/BW1B8/cC6bqDlPCESrilbSHPjbt3p5f53uqd5GlsZLlNMvjwtECdvV//7UsrZ3YttMNaaK02
TsfBAfAe5J0xyGXJYOcmyMrS+bJ+j9GZhVhs6dRJJjgyhqx760LoNSasggnVkJ8ihxySwcpdk48P
MOpdoy5cJvWL689fRMunCVF2onddr/ODlvwgI+w37PewvE/hpHZ91L6GxhBjXlIdol60FIYuBw6P
qUwQL9KaoNZN1wxfYaQTsCx7jGAZKtc4Tws9mtdXC2j91hbBB22zCgztu9TtTRKeunTlWr3U/vzC
2KVlmOgDvFnK85QV++nCARJH1t/krIgRm8WfFYsmNe2kONbpKc9AqzLfUGR17WpllS11YHasQnUK
Wt9RwQ8stt3a+qWI45v2L7vK/etzvrCdz2ulwEEloSzS4likP6LmmxZCIIrBmB3MSq7LlYW1EI5z
1R8VAaEsesRKST9whwIT6zfHwXG9BwvXgjlSJ6/CPNMtpsAiOdD2o22aDfzC3KZ9qeF/o8Uf1z+z
NFCzeG/rRvIw4gaQyiVytNjMJwtcYBb9gKxCCm5msYKwWorCObJrIPDTjnrknyaW2X4cx3/YAA+C
mn1EMnrPCv05igoQN9X3LoL26fXufZ1Xx35m/fcC11sWEhh04AdsAQEkULcKELKxLYKmj1wj1ECr
5HHux5Bu2SAfhMcMKHErb4OlVT67U3BWGyESsAUQ+M8cQnQQboFkMXMvmsfXu/f1CvyfSCnJSJHa
jFTHomCR2xPSeq02nKRaFRRY+sJleX7anCsFZXEortLDNGqdBxHtEZJgJST6nSZeiVXDvEzG/0+A
/2mUglZGL/aZEKRUgh5g+dX41GmUb+UtSP8QJHe7vouAsjFq4WkUshxcORZ86Tuy061i2qZMWO8J
KIVg3uTdoTdQK8ppHuOyXgiPdL2xg7snfFzqykbskDCI2hHkqYbF0308QEjCHooQRugjhTRGiRKC
sut9MUIkQLC4ODWU4vFYO+HLBJ3p+1xV1Q6SOO1L17HwSZkNyC0JJ0HrMLHPS+ls4wkcPFhexR7t
zcETjdb4wNv9CpkJd4GqSPZT0l7k3h0ejI4xBC10CWDgHPcbSMB33xypTUFqNsUBbsPpRqSj5sGD
Qr02RSGCLKvGjSyNaMvyLtwbSR3uacjSvRblaLUuWHqG3pv51mVO9KudeOK45UScf9rUSPcwf4q2
MIZsX2B4z4Wbw1lyAyHFfmMyiD0NYspe9WSCDH/X6fDApsWpQ903sOpUf4nrJPKZyMmjaMzmKaIF
C9Ie7oDZUBdvHXX+aIbReqZWEU+roaueRNSB1epU7KhlMFyHBv1o28BwEj3K94qX9C1WrIa9hC5e
Ge+J3ycQyHaUfi9gH+ImY5ZuYH5q7qBN9g8cVuFKKIZ8V8D+dg+WY+txixcPKTBskE5tlQ9mqxHo
wAU8t6rFfBsqgytZmjSBnSPRdT3yvt439TlkLqJSKCYJWBjUhHCXzdHTXjeHjdPZ0Z5xpc6GXtb9
yj62EIZzXY/ByWvYvhL7QKfo0Cl9R3viit5eaX6pN+Z/o9yoSzOsY83GLhnXsDlJap9LAjoy0Ghw
OOjtwEya5Pn60C31ZXbkmK0gHVC16jiyj7iHpYA6KrFWb/x6z8XW/t+e9EwHOP1yJrPIVG5llJVb
Ebh6JDYkzyqor93UB+fSt8/b4gDrBzokNQgs5YNIwwe4XL/CAnRzvfmlXlzeRZ+az6KqbyrWKjA8
zw17AFTPVfyH4K/Xm//6efU/7WFQMZJ6ECU91AkD4zJ9sfrw121Nz1ZS2TUiMwkjhwljnRWHGt66
t7U8WzappVAmjcIS2t/Oc2dXZ0utoTYWVuQcZauy3Exw51DHi2kxHLC9xii8ylwZkoXW5zgX0qWd
goyUglwKhX8GMOJj5I9wSbk+LkvNz07odkqNbpKTPE42zk0hCPdy2LiAa5NoKyf0wnKcg1pyRTQN
qnL0AMJQ6AJY8cc2hpck602XatXutn5cPv5pzfdaWqc1s4qjbb3w8AlPwJGtXMQW1jufRWtZcTAW
ckMe+1Lk9zwNR+j+hMa0MsFfv5n1OcahJUnb5pmoj0DFJMC6MhrgfU42kjiAUcPCi4qqPYzJyLay
LI2VTi3M+/+AD5kTD6Pq1FG2TxBVUTHEHsjKZX2p7cs58WkuLI46cd7mUNmO2a6zil/GlJ1TuWYa
sXDczBEPSZbC7chEROTjtwSF4rH/nQ1QJYqfAZhbWbNLXZjNeVtcCsdVLY9VTO9Nav10ZHVqbPJx
02qd4x9SY6JAysnqGEbsZOdqW0Gwyh3J+Pt6+wtLdo6BsEAYxT8UMSJRnlObfDMS7eV600sjY/53
cmG1lfUZ4fkRdp+uwX60sNit9JVxWfrds1267+EiY+cmKn5du5Mh9ZKwvnFRzp5TdR3B1KmLkf3K
4PMLQo2AxQ587Ff20YVfPpdjieKOAERss0Oo8vzOyGPoHlhC21wf9K+f8zqd7dKJUdZ2VrL8qEqY
wxKl7axIvCloXsG9KnDAP3IpfL6uf2xhhue6I8he680QOfkRKqge9B+9CdrYBhzLrze/EL5zrZGh
YUNDs2w65rrpgRgFElEI83nDq6CoAKeklc8s9eLy90+bUGU7DU27sT/GFmV7CLXKB4fgUpo5rPp5
vSdffgL038uO/ukTjV5JXePQnsYLrH+bCm5sQrsJDzBni96uf+LrDAS+MZt5AnH8NoPS1bFxmnKb
68Xk1xTFPBPMW5BtMpgZj7W5TzKr9AcKd+BWV9yDOZj1dP0XfHl64wfMNvMwlnFHS2c62kS9ATDy
CLJaBSdG7SGWxkpsfrm88Y3Z4Q1rNVOZNazUGezrNy22rw3064XfD8oIWjPvXnjU68EEB+IVfvSC
W4czZ/5EuhPJyqnsY8fAj2pikr8bepHccyNuDgR8jW9GTb8rp46PVaX63DWS3DkXQtR3Weqwx2RU
5k6hsO3WoWU+XB/rpQV12Vw+LSgOO1otge3ykWi9XycWmDXIWNxUpMIoW/9tPcU1o66M3jhm1h8N
6ZgeBDezxVzSn1a4JlT5daIOX5mdDxBy1tPOggg0d+LnxooqP2Pxrqy7R9MkW2LacNvJtrI2fgtT
M1fAOksDNzs3Bu7gCVp1EDwTVAZNyR862oIwPmbdyot96Quz46PpSmkPFGVJS94P8qdmHpwb52Wu
YjMVYCFNpTaCe2ttUbnatmMFXwgJt7AiqEhPV46ohUiey9moQu8Sq4VBTUt/cvtBNeNWV4Ufpu83
rd65hg3VTYXlG+lHStQLS+pAFc1Lk9GVDf1rNpXtkNkuEaXQFoKeEDRQ+5hAzpHkewfvxG0BsPYJ
ylvjSTSt9Setm+Gsx/C3g3U4tPzyqnVBKYp2AN3cBFnET7mskk+BipvJmNX0YvFuONClmxy/BDbT
BfHu2/WxXJqr2U4wJtXYF46eHqvB2Eq72VgJe7em/mg45k2aQ+jEbD/g8JszbRJWRzM1D0UH81B9
GhP/ege+fNWg8dk2kINOU45Cm1DdaCBmD3dI7anMrY2lXuCg50rIuGdkZWUsxOYcQGqo1gl5qaOg
FQ9ex4Vfmj/M4ff1jiw1Pgv8yrQ1xuNUPw5dFyCX5Ukt9kcmgpuan6NIaWGXhFnQmCKm8AYLZKLU
S4eV82QpZOYA0tiq0saumvoooph+YxNWrQtbskh4yOlmd2Pe2NCl18CBQtJ/y0fb8dMU0PRGhSJo
Eli8m3Zz2/Zgzy4SRm7CxlkKHXIMjyZoQIZ2IlF92xKYg00jwJFoI3FLMVFHT5sfF5Jzl9/4yy9L
41O0w5RhimB4oB8jWPMGVjQ4dx2kCA9Q4DBWwuUS1/+rYdiwc/zvJ3IzSmk7kOmYFj28RGFUXN3k
kIKmZ2FOHCV5EeJAnpTwYx2CjEiZAoy3ub6A/75Zv/rps0hvo7RUpKXD0Qlj9dtoG6f2zOniBhO1
jRnAsYN/n+zGScEyg2SJ2zl5bsMILxLHxhrhyXzx5eMuQWJ3E4ZsOsDYbgggIhTeRRIbN8g4EIwu
GINXKZQuvyUdH/NtBv3Zs230jR/pkQ7OeKF2BgwOgiQx7bsMVZmfoR2G3+2qDp+4GJugKEy677Mq
B3VvcHZWPxZeqVud37LGidy6nYzMG3O4oVa9DKGWabTDa2YLbdfVQj5qaVPvyqQPofUnMzhqyPLJ
6VtkudvypcydKCgbpg4tk+Frb/X1HtfL2Gsc6LmViSNO1cWN2aSOtiNlmv5midltaA5dsJY69M/E
yyT0HF02W44sz44lpbqDW2FyH05SHst0tH6OqHxC6SUPp0OWiUq5ds7wZBr6uHi+PpcLp85cTMzJ
bc0xVQtzhgxyO1DXS704hVrxlCYQyafx0/XPLC322ZZaK6M2CPDIR93CC5PWzehmeb/ChVrowxzc
SyeJG1OHxqcC9iHqBZrs21gNHsj9N/36OboXROdEVgbumkPCLBciy92pFGxceQotnJvWbJeEpaPU
DQvq2NWkQxwHtm7BpGJzE1UOPUZ2XfhWnNYvXOVd68awUvl9W68uw/lpjxMWYRCSFeD4pHhpZZVZ
eqWG/MJtrc92UMsqNBMExuqYZWbkaax5rFb9HBY8ZJ25Dhu0V6Iyg0Pt0Rr6PqhhBvIQo971YApD
vNLStn+kKbeDwRH5Q6Y05umi7M86T4pdbTtA51U1g5V2CXEKjWnmcXJwlSNqBCkJeRefGqG9C4eK
nHmfDPtaqA5SRSOIKnG4Kqa9cMuYyy41CmxjjWDaJ/KUk8El1euUrnFgFkJirrpUWVbHQCJFxiUW
P3DQn7lAIp4W+UnIm0ij8DOa5UKoA/p5XE64g/UR9VLdrj29VsMzXFydoCC6tlaiWwiQOTpxGgxJ
ywaHcSLjQ9RUIDkk2BUdzRuJZbia2ex4pf3QujWf4IXkxNy/RlEy0Tqj3TFrospNuwxGb6XUQBsr
D4ADNq5pheCtj71/PVYWlsJfmZVPkZhDnb4uqNnhzjYM8Fxtzwnwhl4aV7fINcA3bvZYFrA00qpR
qWNcaZ1POm56dR3S7wkcGm5CqeIbsy0eVg+lzkdYOgLMSNTkUWfH+mblsrcwI3OFvkiaEjDSIUSp
GS41BFx8cja7gGJm+vYjbm47Decod7PUB7vmLXAVXLlTbrt6HLt5Ai2VbA2mtTDXc3A7m/Qh6xXw
RcCuuaQ+adlZH1bOqaWon+3oZkIBBzGn8YgldEzElhuq96kNQoVd3JRktR1ztq/nEFeIbA3eTqpF
pV/SY0VbL4RA1E2hMAe3VybU951YAT8fvtl0cDVc7mP7222NW/898ZKcEFleLJ3q0jkDcWm7VU9e
KblNahODM78Yq0ooDtGqI2OQWQBd5cVK+u6Uw6rMNx1gha73YylFPMdUN6YBojs3qqOuoR4zlSOM
JnArZ2eqcrD6xlEW3ybBGmDV4FMSDSSAh08aAK+2ZgWxsIzn6nGMO6mO3M94LMrEk3rkmdGv1JxW
wn1hIc8h16iiDPF0magqr37iyWXcwb6sBEN25B/RKNa2rKXPzJ5goGlUcHlBOiSrszQAL6/WcLr0
ZUWOWOJr+dGloZqturwyNI1HxDgKyDegsBtQ3riOtcaJXGp+tuaKuC0iXeb8AJWxXQoNUDAvC8fP
4QriXl9uS8M0Oz06bmSENpwdjGZw7fjZKmuvt+6GcGU5L/VgdnIk8PHpU06cA4ZqE/HiXDr6tu2y
lS1l4fowR3N3cWOLMceOC15k5bE2Vfs2CuPeTTVL28HXOt3C5ACQQYf+rgtLWxm1hV7NMd0APhqt
HFrnkBbTG25ez/Yk7w2ne75pUuaKWSo0is4eQYWlTlAK27XMHJDF8vuQAIV7/RNLPZgdJ0XdZNjg
DfOYIb0LxapM7Rp1cX/txLRy81lYWnO5LFnktJiSBFD+Cx6TA0ljOHCJNCq2M8ryz/V+LBUo5uBu
Su0Y66tG+qZ3G0juqi1kh2TsqhzgUA8zjoC8/qnLzvFFZmSO8C5zYwCg5uInk3T3Mu7v+MQerze9
NFTmfw+vQahkipoGdzhgjqSwIGj0w4paTyZrXK+lL8zivLTBeYb7lzpm8rthCL++8IfVXQwZ/Nu6
MAv0QaHUD6q8OkJXJ3OHJrbcou4kjJJ0jyYwYr3+ma8ngc/FvYx0zEjUhxRkAVynS2JH7mhHT9cb
/zoo+NxbV8IUxeQdHGQm516H4WSmO9sC3g23tT7LBYR4RcloGPmhTb/FhthNsPJJnbUt6esJ5nOs
o6nHo5ECd3zQbT18ojyaDhULLSi+VvqOJ0O4EtWXX/v/KOBzsGMZ2oYoo4ofaNnvbbP4J3uTRPOK
sdrGAgqPt43VZfo/vZr0SdPHCe6sR5GzaJuGU+rXfaY2fTLddrZyZ3Z0JzlAyeZFL0FibHoDx3c6
BZq1RjT6+lXD5/pcSJH2ZjopjJOtNgM7scT2qHmO2ruslyDorFS+l+JhFtcJEASGdPCZMQq30Mk6
59L+fn0OlmZ6FtE8SkMpeQX2Fzw8H+OpjXeyTuMnu8c+SwYA2BgKZ6/XP/b1Qc7nuMhU531dFQN8
FcrkSZDimA38FJbTOxuqHUALKPr10Gpr5Zrh/ULv5hpgKou1TFnQbJAo05gmlFpVPXmpWXlYD99G
CGyuBMzCDM3xklPoxNDLT+AF0mjSi1nzRw7k7fqoLbV92Qw+hQn0TMO2VyhjD9YFFWwZv2BNvZLk
W9gM5zjJOq2IsGwxHftU+05E/0uJ4S1X8Upm9C/V54uNZA6an5ga6rZoxmNUJAbe/qQ9Z1bR/ypa
vT0TLqMT71LHt6OEnJwUSPdCYN2ZwM+eoi7kfpRUIqBRae+uj+VCwM5R9ZqpCwH5xhx5lAqq2VrG
H8koy4+mA++x0U15b/Uo7PhOfpskk83nD61kzJNhGq3wYLbWyQSXAd4BPiHTCjNwYXXMX1qRlsYx
rW1+cCYRRGb9SGtnZW9YOG3m/C2BuagcKB8fOLTFHcCWYp16VD9HyW372t8S6KeVbTtROcJpmh/K
0g4cFf9mTWGsHC4LaCE+F4jmJkQhshiNGzUSjUzTzDOJUsu31MU8PGE/q86uT6QmrY9CJCT50zB0
88o2/VAL460MzXCX2pX0JzrqK9vE0ojONvK4L4wKejf8EFtIaY/hQZXqZyTUuUWha+UbCyH99w79
aVDzRmeTUVrs0FcqcbMyBkagzd8aMEevx9DCLj5/jonIaoy+hkMXF9NLBSEQXw7luRMwOotgttqj
oK8gbJaa6cf1D/6dsi92kflLrDNJZTQTvjhaRriJHfCUMsxQRN7TSyKZOj0wK90dciX3ZKj3WTo+
QO9xLcmwMKDzhxrtaqVVACkdypYStxCls8kAyvEqY1ybs4Vzas6+dVoof0VFA/NpozhZI3+CG9cP
rdaCxuE/cqO8SdPW/p+4cWMZ0gIUGHffBiCyYWxfWEpgiwc7qIpYK5G31JnLTvVpAXKNwRVTwq7G
abPQ1WxV/26cmPmlYcWvqL/0d0jYifeVtQFW+teX1fmTLal0ZuTdEKH8NoLN2jmyUNuSUot4Q5SK
bo8rf/8GZlvuuIBCt9FFiLN4t9TQPkBpoL+LCnhnYIqTJ4kTaiuhtrw3yaS/Th3R/8SYg5fSKbNX
GVWo72A3MAG8N4TzqpFUcSQ69PSx4E7jIc+VniWz8xaUCfl9NJE2DKBwam+zJi3uuvBFs38SU55K
eBP20vHj8celsB6V08Gekj3SM4Fl1W6I9H6RfWuZ5mZU+kX/zxhVWO+H2jE8C0K2NYwYmtq64yU+
Z3oa7GEKGBoV8PCMnA+kpvy0e2fA62hjvEUJOpi44UuzfS2rRG2j1H6OSvkB+1/IXfzqE9tVKFon
+7D/fsFilAxDlKRHwv+kJN/pGfGpRb2mMgIxRC4xP3BQBnTqAtVyOKwlbKt4vXdG6G9CvnwCOtHa
JC2/N4fvuqUde9PwJtAkoTcTMFF/ayy1ZUP8jUJzNq+1AwPtPNQGsBLVS5rrz5y9wbHZZboPob0k
K+80BrZizjetiNDRoXy2hb1JUwXJTJlv+vQ7QyGeJN+5kx2IYpnbZdPHJK1HONJDMnDYZSXBWzJ7
cCrzqbW7ZIOLblBM46brXx1D+lqHV1o8QrMeHGGqJ1u7+KlDrzorKlCGU5weZ2k+Vg1g8/hrWxJg
caZAjnep/TO6aKlAi9wqd6N5wWW5qTgUmQbo67lWBbb5hy5PXCBTdQe1KEXBTFRuDzbncE5z5BS3
Y+W4vIIWP4ohKcjK2WWIUljQCH9In+XIfFgJwq1qOsH6b1f3ZpDkkQ8ghSdpuCmRu+1554kh3sbQ
FhzBmAVhHAzZWAtqBR26P9B4EHAOrcqfZXIqx8gDTrdMj4W8N9Mzy4w79avLXONtHBwX4I34bMFu
4GDeGbvSegUfneAnu5PJNa+3hWf8Nobkj1F3x3B6kUj0hSCqYpkSzXKzgxOf9HQr4kCrAt16A2jf
JF74WsdnkgRluKvuRbE1ytPoHHrNK19oscufoM1Rg1CbeWge3TNMl+3B9wKyDWDaUntuxYFW26QH
4sObnsGzHYtHBV1FeAmHzJPVuTC9aniEnAOMUIStBx3kFOG9vp+cwm1e2RsDhgOBEhdgBDO+sbdJ
NL6yzo1scWa09o33Dv8Lci8Akd5x59Ucd7DusP2kIy78DjL7Tf3RovFdb8YfLcHKyBIUlqpxb8VR
7zID6zE/FNojCv2eAmImLCzAYxCRGxZB4KJ41YdnMd2F9wat3KkARDpNggSGMBTXj+8N9QxdecaH
qNxRJzsrZ75FpVdJFiCImumQVpDY3ufyicUupFpjTfjKCbCd2B2GCfqL50J/6MZ9FT3rxWmyN9Ah
9DLzJbTOZg3C8zPLd528b3kMU1QPUmNNdm4rXza40G2z/H3MThJpojp+hMZXPpouVlyi3WM9idFz
HDeLfBVvdW0z7WzHQxquMrcWNGtV0D4hAZTJkzP42aEwNom+Sapuq42/+n5roJO/k9K3nomNG9ZO
/ymmXW0Exc9R4nLv1dS1f9Z/QmyJta/FLkO88LPDfuO3peNGtW6uPbTdQafvkXbu9IDTxxFKPa3X
vwoeFP0JUI529ES0SbjHm71G36jYGHECH5AnqnuhfTf1sLma7upuJye4oNQu7R6iKejLg577RDCw
8/A34l6k/fIKtmTewNzixYILQ1u4QA9hL95KkJbgzgIzycSKYD9+gnWp19Ng0gpEhp9qAcsHzFVg
dV6MwrlQb2Xyo6KP4VD7MLU7QMz4YlPvEprel7q557q1E3nv6iWcPEENVCCK5P9o9YssfzYMFunh
E0yB0fY/en4nut/6aLijiHHrsDwnB5G9F/ealRxg4VgO2TbtEfnJ0RD/DBLFbl77vfl9tHYFnDxy
880K22BILVevgZqIFLzjWp8PD2RSLhffWgkH4el7Flc+L+8Ku4FvyzfGX1vbdvuiOnX209Dmfmi/
1sVrXO1bfRsREH2q0SPyXMOpuurDI26d+GU5eNz3ds3cxCYw/YjcDBkwelEYTpTraL+yaK9lv5kA
Kjb2dHC5S7YrUvhytsKLav1iztrpudtqfAeytRvih9vaKSRYe7o3QQmUiSGoYThFuyfWn3IddZ8O
LhBD7Ie6B0SeJ6CJIMf7Qs98hSh0tJ8UZPk0FJuw2Fotlmm+qQzpUXDOSfKUKXgEZ7vY4X4JRFhT
CpeIIijioKcKMgSNa4/6HUoBUEK3niygqnj7MIrBH6Bu5wmYn1D4yJfhtojYJibRYQKq0Z1U7ep2
tW2cZzsE3dmUns2eK068utIBSzC3bdQ/tpR6QCHk7gBXiX64kzj2zFz3HdJ47b+cnUmTnLoWhH8R
EQIEEluGGntu92BvCLfbZhYCgRD69S/bK7+6LldE7+6790VVQ4F0dE7mlwFgsN3gI6DY2/n4GdED
eAxLtSSsLh7aHNAi9YutfTZ3OhX0tWpmvMtr4gMshQSjxFN8G84IZZk73BJw3MmrJcN+xSPc0h4j
v28cnlHs8RV/LdtiSyBhGfSDr++D6K1GtM28IngxWLLZeZoWDu95kU3ux6ywwaLLMoVEdGxNBbnK
SXfl9+Lod8EO5niVwF7xi7hdVoCNMqtn8GoCZMeMXD+DKXEPjR9Ee/K2FVfRWKcF1jdQfMfurkad
hOrBw8plxFXv5snopjl/Rm4C8iZXmjRuRvm6pQGPkTBHYmu8Pa1RXPHE01+Lmuq4HseHelofSS3n
BGGAZTwxD1EkDr9qWZ5ZNW/zxktx9rtnHn7lkV53SGyOm07eR+1XUlZp6UIiNv4KICvyC2xGQiZF
c13lzwhZS/v8xqnughw2jObOx/fLUd36GGjmIcKRJd9oNiDIRd94eft1DMt73OsUTqPIhrEd8X4N
AD94U1YgcmzV03uj5Os8jWnlBjFEJJvaizYF8AIjMRkjP3tRPDWk2RnGsw4XI/T0a+peKzBUkwiz
4NyEiPkOjzJwM2hacJ3iZpLiWuTFm6/XfSN89UEhyXRnrp0coce1eghAlkFuUQoYP7ySeotsqm2t
+tumXXbO1G5CHxFcbtdAq+bsF4V4KiZ2JMA6Nlc7PWD9Lf3uToVLlQjQ2asO4HKkBn+FRLZMcxH+
KiCPju2svQ0v8du5rRUbGbIfpJvKrUEK9+aDfR5jPyUxt+t8Y6mLQzjq4eaRmeEtj7Be0BLU8Fmh
3ApMRib7VhOUAG2ewHgBfBdkQ07wUqHMTOpK8gT5y2UchvW2gJpoLuh2KcZHGTpIN0SRgHNBqdb7
GkDh0Nc3mOTpTHOUZY2bG9Cj9R0iuN7DaMTbnssirUSVInjBRWmeR7Ackn2r8sRiae0Rc5HVucBe
5XRO1gzYxZqx7/HIhMvGMdMvis2mCWgT40C3q2jZJ02nrn2oa/bwnv00S+ElpFnbuACWJCHQ4h5L
XEZK+gBGG6X8VDXOMwETBTsVv/dyf85oGOGta8lmGqP7iMqnZrFXrA9fSxSbdmR1uohlNzf1DwKk
WdcFjyHvv/BJH4MVPNEOh+F1qnm6eBx3tsb+LVrRJr2vHyLpsoxHud7CdOdf43V57jHDyOTQmUPv
+j+haZLxWJbqCYbMOQXzek6dj/SdImzz1077XqxZCXYhiIlxY/QP3y1ujPnoVTYLqqARbPvAEJVI
Xao0anGVvO5wJKghJA5qdTSdu68pKpyVmRIhDcHV0BW3aN7sfD/E9tWB+rpqullxr9OCme8ghSQ4
Rr3n3GY1FuFhsOkUtUcj1E3XzCmrw22wsMT/GNj7HUZVAw7WyTyoTbUMSSd0vy8NFgs23K9Y8xC9
uZmD9gopWDszt86u6IyTMtltaaGjBCJj73EIx4cI+Lg+LH+uXG0GKTPbYzeA0GyI5SSxZ9n64LMS
SwMl6GctH5VRLvfNUIEvYCU4m+MHbWmoZWzy8Kqb0cdwGyD1XB7tcAbdriOui60/yrnctuV0p+z4
7FMeG4ui3NfoXBPx4I/5xpvzX4ODp6vhqKjVOu8iR5dXgSvLCqVH0O7GoAEdHfPGPbUdA17W7XYQ
R/Cr0YxyO3gIOJrGrjjWRuLQOIWIAImpZON9xH01Z7OtyiO6o/QAuDT+mKAvv5Z+VHxpFuI/DdxB
5dIjUsWNkRoE+18Lvks8Fk2bBLR0N74jwmu4pSck0g8dFnFROm/GRPIHWJH9dQEm+k0wESftlnpG
FdDqtISU8vs6Id0xDyovYW4dvMlBVdfV4JHd0CrztRyD9hYbvb3jEfzXY+8paMiK/maIOHtskav3
YBqTd981EgVrnNgMckx6GXqfasSz02mCUWL1QwqYbenZ6QqEwPoaQpdLyIW/tzHY6QghcOhEaw4j
YVkFiWavef22oOigMxZKhLXWi/sxwPpUk5Dxk5mCBcg/wm5lj8CyxNK7kejUwHx+oQP0W0v234Yd
Ox0rdHZCzKxEECzd5ttqZx77w3S74DxZp2jFJjqxibdZr8INHtTDcEt2YjvvwizM/t0U+nvH7j/p
dkHVBggIoMMxKr9r//s0VDGvLvSs/97dYvxkoqhNKyb1EaAuogFnRVih3RoZtCZ/GCDCDj9qlX9f
xEe77G/30Pv/NlrgYZIcDC05BjXJTBHeBX20//dH//3+8FPSXKBbNAFFpI6OHY7r8FBAiDZdkqr+
/Qbx0zzI4iPLYXIQS1pE/FYW7b5Bs0Kb7haF7l2r2AX5zG+p3H/vz38DxjozrT1l7bEDfHbXsNZ/
E72mMbpu/oaZhT25wNJkiOfENHnVijk7SM6RHdE6I/vSEhl9L6reG+JWC6zIq6kjP/GwZYlEr5xc
IkP+/XYwftLyF80Ai00BbVQZ4LQJNBfOl0xMqUEbjzqXpNx//0X/E+xCZt45kmvgFR17iwKkjq2c
7mQoLzg0zjyMp4oMyK+QMdxzdWyQhZmE80dfwG0uDOXOrHynigys1pYXq1EIBVjXWAw4SjbjlUfk
o1tHB4lWZRyh0VUUl3QyZ+7WaewaCuNZVrPF1cBbp6mPa/k2LST5zNv1n+S11QNTP4TF5JCzKBvy
YsjyDkFMtr3UYP/7FImdqjNqLhCSNCGDt+qVdxTYFdEpEjXMgqHofzFmmu3nruSkk28cVjisKuVR
mECgTHEeK8c/9EO7+dznn6ylzQhEY9diqRiN2fYrZMjkpWGfwnvQ/4Sngb1EaIfU4CM4vmgzMf1V
zc1nUDz47JO3mo2WiRJIKhSm0yPLC1jFyg2mDReGuud+4RNVxrhGkbOSyD2oZp0TbgeN9nZ0p9z+
UXvqkjzwzLecyjEqrgAc7YHkxLzmuCAfUK383QvMd7cLHj71C5+CkvJcgWoaMViK+bvD53iF+S36
HC+EQpL9/1tk4ytJOgYdiUG53qHajydhnnqWX/gZ/q4WYOxjTf9jkuUMcvV579tjld9IGm002OaM
fYmiNQUxYSfmC99zZo84pSMNYJx3ITaeo22/5YW/F831OqBUWu/NeElE+/f8Itysj8Xwj4tZTag1
dxt+yEP5RVd+HuP9C67dofB/Rg5pXiyJxlvwS6NknaMhm2sH9Uw0RMnSeuZA7EQ2A+3nO8Ia5mIM
hk6u05LwnlKLsxQ6Dy+OTz43qfxP2hTK47ETanEPwai+RNZkDgLtSsmuJuij//1snnn8T4FLa+1X
+UCw+kDpmwlYmxs6P9aB8w0ky++f+4qTGq6pKcLAFSzOwzwmvBohZlTe7cDYrrXlpWCa35P9/1ZC
jJ0sRrlpqpWYaTpWy/xSsBDDHaa+r3311kBmMNTTF7cRt+5UbEtC6IUV8Ny7cbJE8aClbj6E7AD5
6nfwvG8EJmSdRPbG5HdXmHy+dfKSXeJM9XEK7RkILxAYqSbsdeKJsI9J7/S56T7AMf//WjQu8RS8
WjM+G90duhavMDWD3HMxzerMjQpPFpG5iEht+OgdBnI9dHdl6CKzNpsQuN1KmmppLpQd527Sx2P+
x/tdW5mDffq7mRRcU0EPa+68//sxPrM+nYJ3mlqiDy2hQLP14O316og96Yv8JVRVv1FMWOTjSe9C
YX+mGjwNc+Fea+u86BEZAyf5I1InhZO4sgt1UgUuvJyEr48YdCuLzvkCHA4a9peIBL9tPn95k05x
OxMLcqBKlXdAT/7eVqx+7eaaZVXZiMRxO5l6ICP3sXZlBbs3hqtCr+1mriEeM8jfzHxYULcTagEe
g83hH6lF0FjsF2jLl3aYEBEb8SOph/77XDgUIX0wwv37JzqzmJ2CQSiZEYzZLBCpYNhO23cFlztx
btV64RE483SdskH8vES2YIlBZNDl+uBp6O/hO5/Sf//1Z96RUxqIh+DezjVReADdZKMwbsy9l4Y+
+Di4Q1iJ8vySYPdM5R+crFqtqpXrwzZygHEIU/Y+QFJwtIb7GYF8u39fy5lf4hSm1Nt8FFRgNV6q
lw5KEY8HKa9mdFA/WbeFJ+u9mwN1yNrwgz8yoLvIK0Qq0UfsAqgY+Cc34PDkTgUmbx02KHKoKGLC
hrZGfy/Ip40NZozYPgJyPnW7TklKhUSs1lQs5NC4RRqoch/V1a5SSLcL/Lt/f8UZ/Rg7pSgJnOYn
pWf3IDr9MPXii4fMxTV0gYkwrH7wK40GLWiOm1breRNVgIP5lvG019V4Ybs89+Cd7AJOM6G7Pxfu
gS75O4PKK5ADcA2oqf59jWeW6FPQ0oLuae8UBSxek5uI8UuIT/cjrJmYQ9T6U9hcYOZPasgWTW9U
8eDBeBK87mDnlWDZhRc6a+du0cfS88cGZi1r5AyB7KFquj6NKgTgBXJsMubwS+vMma+gH3vOH1/R
F6vyUfSaQyu/5hZRow40REV/YQ3+Len9y/Zxiu7JvaWFDMsFqqUquvBjQCReKo/b750fRCRVgg9v
/RIZYKpnQ6F28WvHjS0GWiNGagG77Rvm/Ww8l2ZQlrkvfFa6jitL8k/Jvdkpz2dERomRsqOHAqNJ
jL3aF4xRtsas2b+fwnP396QGEfDWN8sg1kND/RdvWir4r8W1z9znf3/+mbX1ND4SW+zsEKJrmFZv
Re1tV2wMKK0zYKIvXMGZnegU6oN5MHySVVgdhQdz7rBu0ATJgauFLMLC743omkxEvr3wbX8Puqfs
FPRjEUWUS1g+D8tS75eFZWIAcC/4jk0qadcr4Xe3Lce6rlnSWEibMHc33nNp9nTUD/UC1Ln/zSHe
hUXq3O09Oa5AscE9SIcNAhm02pSkmnaDG/pZ8TFMB4+j/ORjeLKBWY/UTrm69lBP1XbE++fNbswd
50IlfGYtpCdbV1tB+Qi0m38I9KMT/gzBx5brt8a6sAxeihk586SfImtaVMSyXTBzXOoJUKK+KcTG
0x5dEsf0/MLjceZCTrE1bkOdsfdXc6jKa9/mtwJcOW+MO4xvZ1tu//1OnbuSjy//Y030SCEXoely
yK0lB47g+G3uGg2ezFxf2OPPfcXJsrBaAhyzLZZjw+blCzhIzgzBVQXdC1aM+cJQ48zDe5rLOBXF
4kqvV0eaMwcRYtWrAYQqXiwkHKVz4Wad+0VO9qihWRtehoi/BveRHknXdjcs0GrnKFiJrIEoNIDe
+XNtoVOKiRy9EPssXkccTTdLAIkZfBjwRvVdnSnn9d8//7krOnnnRYvEMhfJKEfi3fPg0ZEDNDRt
LMBNQdj3hQf5zOnhFF8iFzDt8kFUxz6vjs7CvnAqL/zs5z765GW3AI9VVYAGlc3dq8pvD33rXagb
z9yaU2YJcQASF1AJH5rupRugNPzJrIMDyXuECJVP3f1TXgkUIDV1Z4SKDNFjAVRJ1TkxXNtw2lzp
ll24++caRKfIEhnOIOAonx4+2F0taIsx49AdGMM2I4FEL9f+QbpapoOYrzQLLvw0Z95I7+S1n9gQ
Ik4O5supHVnKPcjKAVgzGR8HJ4MDprvwUp7Zs0+JJjpvyqGZJ3rQzNOPeD/JNe7qeusDEJIOiLxF
dSUIahE/vNDX+6gX/1LonUJOpqnFF3LmH1RgwMyIRMDBIShF2oy030ZS+VmlW3oYJ+b/kJ2jL1zp
2V/yZGKiMHgQK8C5BzvkX6aIjogxqjKBOjFe8hXil/zZ6f39HOUdBNjq+XNP6ckaUQ+Vj36Cwiga
YYjpOi+wg3FIFee1RkQ4BXpj7CCm/veXnXmhT7FaJJhdX+PuHpCMetU1Qaa6S/XNmZkxO6VqzUbQ
tvRwIRXizRGqBKHLU5GVKU2hZynecZKGoeLO3LRZcWsvrCJnns5TypaFIAUFvEFwDKxYmxEYwJSv
0H3KaMTxrOqdhIRwHXTCqS6872e221PclldJqkYZ9MeS1nqPUCx+5fqQtTrDEl0osc682r9v8B9F
QyVysjjEdw9IUfs6kqDYVbw8ouWlNtpdL0kgzl3IyQJStjZ0QaUkR7f95toHoeDTvPCrnPvoj3//
xwV4qxkdaqg9cmf0E1upYtMJCNtyMnabfz/Iv5/Yv6wSp/5JIFdmtxMhpCJeq6DfLbv1jYWBeEaO
SnCErwMxWU60UptY/l5MZPhR2i5FfrW6or5E3nbNiUyl5o+Se8O3oJKQtTsLbDIx8pTCdDbIe+E+
6Y6ylerCX33mxpxa0WZRoFFFWvcwOjzHvA5fWUdIzoSQvLxgIDzz8JwyQ3z4ZzqAxTEVgRlbg44/
oH8agBPUjNm/b/25izgp02zA88oyGAbbGiI7vHNvoc0Rp0iLS/lZ577h5AgzUlIy3oV4AZYG2mra
7aVsbkrjfP3cFZyUNQpisBXxAeyAUU69d6Km3HgomxOkCMvdv7/izEJ76r51m8rBwgQ1etPbFz/o
n1fP/dxDdOq9ZcXSQjbIML0LQxUr1xwjn8MKAXXiv//2M7f/N1frj9dXuw4ZkCxgjxHEclPbp+tU
JJ9MWaTs9/b7x8eTKEctz4FFX1x9UIW7FXJq4iEsPnd/Ti20/mLZXBvMBU3wsAzf2/6nuWSWPXNn
Tr2yjWdKZImBtTgXg3eFyJpxu7B2TaPCcy+cS85UP6eGWDAHIzX1Y3SgtArTPvInWCYWGx2gsaqX
pG+fGmwIhLjoc9EmutCcOMNMC081SP2Y570/segwCrJDz2pvCXsIujBpizGLYL+EHCzOR3g1AtPE
BYw4/37W/n654ak8KcBuTQeNTriXwwmXF91NFYlr8IE2lk67TjkwBmIDD7xLXTSX/Pau/mXrOPW0
CopOoAk6/IpQYGd1NUz3ZPWj/Nbqkn3tGTcMBLKpsxvhSrMpnRmeClaGBrOAnpI2xo0icQ1+Mkoa
IfAfwx49nGoQOyitGxDMxkc7mDBevMY5irqfD0ELbGJYoi84MT7Fiz96aRXZMZub8m6J8iBhHBPS
ijU/Z4D0MxlF3ZVsW5kgvrPOykl98Sv7MA3O15mMMNsM8i7g83s0wjaBJp2Np5rYZF7qJTacYaZA
glcvh5+NkACARqRxCm89hCrSkIt3bTpRK9LJwP00lF/q0n2GaN6JS+praPkxRMU2lfhB+F6MhsSk
qa6pR929nS1MYyXHWcOJTDzPPQYx630YtVVWOfroiYbvqGb9Fiz9h5rCrqInu88xXk6GXP/AgY/G
nV4f3MFYYJo0fNKr0ZvSX/geIvX1mn94gtxlzdMQXId0oUOxJ0s5JKOlWzuOd/3M3mfZFnFDix9z
Hf1a7FwAmd19G91m3FbAYseta8ed2/VhPC693rQtBtqKNl3iyXnNEC0OspVtDy6djjNHnMTUFHQ3
CB+dz+KuJRYP32qhDsZAK/bXBq6uAA5a0vQ/Srm8zs1okqnql6xq8U9i4dd+E/opE+vPzo3geYHj
EmXndR6gAw4tgtlUdelg4IEE1bIgOa5ZuXEPLXw6TDSCiJ4hFETlJVwn/WOT1xuwyxB6JqAEGRz8
EMLTgFoxY1K/gV29txyOWGqajauRyhjO7asK5LtrQRfxJ9xMe5gg0c4RWOpqiP6nYNjjmPGAhJYS
RCb9qxjRQIe4FI9vHT4SPb1Fer2aW0wDIZL+BvPnvQjgXzWVONZ5WyT9THxgwGoWQ+67mR1nS6Vf
pU21PPhF8KtHSOzakX3YlA+LrnWyUHst1v4xWvSrnlWfFF2xZhEah4msuudwwY2BTDAF5XfveuHb
WNX3VJNdAHMGmleemw0YTgCz7byGLUALkS7IHmVkkeQCMm1frt6GteWe2OipLdSIgQYwnqWvbmdc
edyhiRwH1oVTPChuPSe6IooltJYsI9bdyjZEfM00woNYuk9zNR4Hx4HDT+N+M+48dmolB1J5c4xc
1Q+Cro0yf9IyIRM8sVPtbCqBuqFpYe9BzFD/hUmFgVDbBnADErkrelg8C1/A2yL7/qPr3KRF0ecJ
Fx8O2jpnmxBQFvhO4BEDjPQNQao/lhEHJK9vRdZPACxW0de1n3aETyzO13JNOQ3eQe7qMxpgRDw0
LyVb70WdA/nrjmhtdLce/pQsALs94eW6r5pqV/f2oXD8K8qXr/Dmu3HH8yulQvDodX0Lhf817C+Q
HHAvpc08b1ZIczeTGTFgnwYWO3o2G9xPpH6bO39B5yTnMLT2pXrOwQ47NgYpsu0MXxPBre4UCEDl
smwMGaD16MltoP29dRH6Ky3UaQ4OZ/BDFl6MEB84ptG8SIIWXiY0lG9HU4xQCWNRCM26hQyvSlqf
X3PXhYdWu37sDkTvIOR6xqOotlayA+nBcVSRSwDJh4dGVcWQrLVTwJ9JoTHgUACUbQtHoO1vHBvU
r80KXj0sDF8ExU9LigUlq+tkup2CDO33bdPD5tmO9Kg5h+ItUMuXsHH3ESN3U6geuSOnhFTzntGJ
x8VcvOTGAzHf8ifkUT5EnoUfo+iXRBf2tvXcJgmD4Lrzw29Ienh0W/FunPIKUcJIFVawoE5YfcB8
eZNd02ZY6/DILXzeB3X+ShgZkjnXw86TmmHN8L1kgu5hF4Xo5auhshu66ACUAng0SilS+KDeVOGM
sTM1j43FU8owY43VXP8acoBc8bQ91u3cb8YGmyk6t89+Nz6BXYBDCGdfraavM4qZD4PfLVMLmg+j
+dU1HeK8o+qnKT0GTxut4j5c9S1MuzauFziEpUvhzhmjWw/n0woitUwZ28DdWTkp5SJIrdPBKg8k
QB6qKx/Ky0OgAroDfAh8IGb2eVVe1W7/bKP+FqkFSKoI15+NMj8dqt+sUY8BgX3PnerDxOs3A+/v
1i1zlSw5zzwLq21R+nfO0n7XTfdNhsX3wYHJbCLLVqghq2rvXdvpJifFy4TMLLccRSxnc/TJDC++
BWbEhe4Wz6MHf73NQbcgiB3W7NnUQZWsa3UIKswQS8d8UOYRakNF/1pyrBUBPDAwfXk3EbavbFSi
gqcI26quzcF3jYlXV+qk0fBOrdw8wH/Tx4XXfBu0S/GoipfC5gVqqvHJ7wcEInRhu9PDeOut7Cki
8rnM/SX22bJdBT9AHQRLOEFYAzxRG5QkryGDYpuHT0voPTUGrcdJ3BSt+up7WFSnvguSoRFl6jUw
hkUQAMSTHqGsgasJBkwTJB8J7tI4Lmy6UiRlbm99Mzx4FdEbPD3R1qmsh9NQ++40cPkYjv81FAJm
7hYCK8MKfY0UXAPUJXavCmtJPGCJgHGYO8dywc5Z9RAtFkGPOoSLO5gaBeylDja+SBzdmmD77Mo9
vP3X49LdszyINmoovayMpm4HAbmOjQh/YIt+8d3uDqgFeOsM9uKyimJPmBeV26dyBm5ID0WeMu3d
W2fsYs82d+4if6xkEdve7cV1I6HUmdnMjiBxoW0oMVJniMK469px2mnUE8mIM/5dM4Jx0fFeHrwF
dvFxGq+xmsHqraobr1geqmZ4orJsDg5GvHHuQwDG8aKmhT/Cd+AZiilItyZchs8558Aqtq1LjqQc
i7uRyX5vYFO+q5Ya6AU5CojT5vW+jXL10JEqiBs0N/dW0BnQEGcHoJe6QqSCh7pFIvdtsu1PwWgE
47FT083oVXPS26n/4ZVkQrq4Hq8dgC9fSkzHj6Jo3Fu5OAwJykX0ErrOs3YWexfmGnZIHXrDlsz9
uvfLFXtpKJ9n1u8Im9eNME20AcXfu+mbftlUMIAk3kLsVRR5Y5Y7gmx6NXtJaYLlEa0XjaIyJKmN
sCxwY+6RalsnlaeeTd/BoV3iCOHVoLCsTuXuyimAYxPUZ6SRUDcG+KlKelTJRk702hWBu1s0/wnC
aZAhqOD7WC0BTMjIpYQQv0j8yZ03rJ6eQgKccuPKfBPmYZVRaBc//qgwAeAk3JeWW+QmEpEI1NKb
nE/BRgwuT5xqnIC3HaKNY+FtdwS8DnlfNImLtzBdocTY1suKPVCHeJdlCP+/g0wjVbrjTji9+02i
t3cVepok1IGbn/lFeyXCxX0KlCl28NLyBHbW4IYZsAMKRsp08Hj7HWEmzbRtxlm+uAPCaymEw/Eg
dfRLQGibjRQW+MV3fwHahllzgyzmKJ9xzV0BgzrYUklYdXXqMppvuNfZpFpck+Ss/Vkug5cUghaH
modvFHZVVDKgKwBE6777gvi3CLn/0ci8ik0PRB8s5RJTrnUcFRZFgBWGqkUd7rgSJSws68Stm11d
5U0a9eZb7VCRLONq9qoF1mPytZeatXWgfAv8tAc17jqqwybhHu12iMylcVTbJW68ksU6X5c4p8CT
6G50E29YsUaTYMy8Pqw3VqnXIKruZdcj2wlPF+APsLVGKMs3/YRnoqTLdzY7Q1pYczfi5BN303RH
B7wBWKCg8BvdOFfT4zQjsSkMui5r235OwWB9bAiONkXvqIzDxXjlBwN6I9H4EFYMnkizYjPygh+0
9gH2mJhJBS/KbGpRmCwSUgqaO6+kG3+sEf7iUNMvbg2yBas7nP/sAN3SjJZ8W3CTBiTC2U3nP/uS
+yi+Gf7/rbtu1Irae3ZVn6Hvg7WqUUDmgEygVPGr03OwwaWgwxggb6hXTjZNICQ0A1AjZavc+xrD
z2RVKGU7jzVHpvlEkgkCj3StTQ/cCizB+JNUzD1T30c5UEESuBs8rhW87rauEuvw4RY26SrlWEav
TS7hd40g8utxsM8mOwQ7ypFd43p0vMNyncetWgDuwEKFfI8V5IrhWak6x/jb1E029IRsmsUjG9D6
rgjiOLKgd/xNpc0v4QM/QUg5ZWMY4sWexxfUL+M2jIpu0yPg4gYGDhFziLLiaurepQADwuZAZBQw
0WAiNj2aYeEypmQKkzKi3xxGza0OQDQpLbawABf4Muv2caA+YBfSyBSyLnxTF1QgknVlQtpl76x5
lwjE0dcErvLWL1VMagt0rqRLSpdJb4tIYKgrChFDc+HdlQW2JUhQ7iDMwTaGQ6tnEOU6+w0K/2p6
HqL8frH5o1+vJllE/QVC/+9hh7Mf0+6C0wDpH4T18KUL7PPBB7CqkvotavsezAUSYaXqu5gjUTXB
Q4z9OvLLu9p3yEE24ZCAp4bz7uz8GmY0nEu7bifozdOlJNcKfuHNKMZfhszXyKR6Ez7wDgBpFGnt
h+odzkedctzxeJyb7kbCfZtgUo3fdUTQwIqzQALtzrTxgPbNAkJp4oyyyzSVFSDCxQzqOZzDepbq
FmmleVys3rd5lAMgUAK0KenTRJDi4yGqn4niAyA4C7BsMSkDqGlhFq+8tkYGaQ4A04RjrAPWxFaF
/gLr/ezsxtYaPI/uM6QI/GVslho875DswnDiWcT5ikpwarZOgaK0DWl53RnQbrWHDczFjrWRPlFP
IixclkRjA+UCQpU3uewMnjIYTnq0Vr6hFV/DTK0jnlRjn18R2RU/LZn1F7ejJkEbDpt5UJQ90Gu9
eR1Hx9t4uI2PrhKYHRqIbgQIFK+Fqqurhozhw+BU/KjGcd2SHDEziFYur9oA3hPbN/LXKBCODMAV
gC2BjboD0wJIhprT1FUTfhYgUHZcRR9+75lntpnGbdmhl6GLTh7mptIAsJbon609A4wG+WiJqwLv
UJdKRLFWDbQAeuKFhEs/t26yRgu9/3dP7e8jACTN/P/4ZQWVdVwadCl5oIBKFntWgN6PGma/+MH7
v7/j7/1tJHL9/3f0E4InVzzzh5WiEh40UC80yj732R/d1z8axBIEgP9xdh5LjgLbFv0iIiATO5WX
yvvqmhBt8Z6EhK9/S/dN+uqWShE9re4QEiRpztl77WqYUvMAWPaVLCImU1FeCpb7vITrBifdCzLI
YK3MTXAQmgZ2YIE1ApyRs7i63YXvf+4SJ33kZvAj4VqleRhmaiecaqkdDfKdivo/XuCkZdwMU5Xl
BZEDk/LKDa7RdGe5ZYo5S1cX9KKfP1/v1MVsWwVsFY6MV3ZrfCSW+Nk7/oWP/lz54Z7a+wrWDGng
u0Yw7LykeXU3j/Z1NtcflnRv5nr+/fUo+rw17AYnTR7QSlPPns07BLTaxniftR+hucMsvBCcRCaz
vNBuOPO2nRr9oswdkqYarIMQ1UJbP7v/kD0oXk2XeALnrnD8hX+9Dy6Bfk7QUdUz636VNvamMH77
ICey9FLo5rkrnMwYBZF5c0W+xFWUvwn1QZrn1ikhj7TygrbizMM4RSI0SdjORRHJg+ck6Rp1MDaq
Ofvjhuaz0Q0HY2ASofwxXehgnRlip4iEqcgzQFU0UaIxLK8ax98qu1i5LbuBWpt3cmrtC6/iuSud
TCeB2dEODSbU78esUOQA4OyEy86GAvi6Uiq9bVxYcl8P6XOP6WRiyYEPETDtUJAb8YiT+lsvetE8
+1k1wVkbL3Tvz/2kk9nFTHwRWGUUAsS8K2sfok2/1TElDbIlze6Sau3cVU56vKEeemMc8/rKzv40
8fvo3vv9M/u08ZKRw+Ht+N8uj+ufvP9hzQyc9wYQyLYiQpOeBVV36JVQsr9+GmcucGq/NclCbybT
sQ5akpCR2eFr7yH+dvSlpIYzt+jUgeuUVZMEEMvgyESS+n+1zdIjerLBwp9eadVfmJDP/ZDj9f+a
X0pSpEadz9YBZDudnbF7nC14pWNcXmjyfb6YuKcWXMFmr3BHhNi5ZVR7RdAgHT5KPV8/h3O36fiz
/vr60UD1nWO6eSDGYmE58ELS9w5yXKw+fJGsvr7IuXt08p7XZWA4QQnwug+Hu8Hv3jkjQDOd3Qt7
tnOff/JqB7JJHcfHLs5h83BsMHnHeh+muH/7+ifvdGfhe1CzRZsVcpMPyCM3o5WSlxKpznRxT02y
wpzDvBazf3CCyt6gxRoPCTS4ZUONaomN786L6k3CGW9R6fKS6frccz95wdmkD6T4TsDZh6cKEWnk
rhxm3gneYYEL5J9u3Kk7VkyqqeYawdxMWSileF7Xv4/o768//T9ykE8mqVODbBsNysuFQI/nyH1V
uNtSGcvCdb+VTn9tNj7BL8E6xdxmlOn3cZy3TtFvRv3r68sfB+9nVz958QMVubqebOuQOoSeq+iZ
fswl8e2Ztco9/v2vt1K385BTkfcPcda+aLvYUibd+0lH5/nCmD7z/E+Ns4Hjd1BZYPgkwlxxTEMn
IejMGA4ouJbGBOWSf4vmIRHpv39MQg2gn/qQME+73ZhWTZuwW/ren7D41yucvP9qzALba+yU8J8M
TiF516y44NYWdfT09cM+M8OcWifLzE5q0wrwAoaYDKe4OrJLgbHOwiouzPPnLnGypiuMcqlO9HRF
pTBfC5E8VBM4X4co9X/7DSevfIExuitg6h1IND3UuX73U28j+vnCSnLm+5/aJe1ZqrJWRxS+Y1/n
IlDgVjVYTefP11//zIg9tUqSeDWb9IbbqzCnI+z1wbqunaeyDZ5iHcY0PaC4fn2lc7/k5M2OUJ5M
jV/0V7RUIPd5h7l3gJ4V37/++DNmPPfUEclpjTJ5WfVIz0Lo2IKNVWYE8c6rhn07mlvPqF7Hqf/l
KQUG1KCmHKyIxrzD70qpk+pQMD21BIZ//XX+s858MpGdWifN1oTVh1rtkAHr3mknLmjjsRJVYPKe
hlEmN50c6m0w5vkuUwGQ1s61OBzI5oOSkHwUrQcfx+jNg6tDa5dbXnlHHKS304VO73oNM1eqXN86
EEWXvaI6aFC0uasMt963mesdCez1ztdF9BgUrbkLQcfejRzRr20NrXfOgKoanRveBAX2w6DR2fVA
rt+GlWXc+IkfvLiuLpYKec46r8txm0QtaQj0VNY0C/tlN+busgWoVS6JgLApvSOwhqHXHdBD2JBv
53HVJZAKDdf3VvRFnJUjx2Rj96O6Sg3CjSc3AOwJPH8fRDbw1jjJlmQ4ly9lMrZv4Wh5u4ry2GoI
XJIkrVmTyMlcR1fIXyGwURubhtD668f1+eCU/yNgHHx6qVi599b0BMJpMef72LgwFM599skUNEZF
OjvWFO49/RSYQJGbX4n14+vv/fnrK0+FixFcq8zoI2Pfij8s3As7/9HS9CqCDnCN+Lebc6pexN1e
eV5LHEHavecFko2su861d2ER+HzFl6cCxiBvzDGwM2M/h2Jrps4msi4F2py586fCxd40q8phjO+H
rrzxkzFaEhvzgFHj0oHu8xqCPBVPZ1YyJ5nt+fuwve5qNF8l5euuXQT0k+3CWFHwvjB7nnnQpxrq
vLIGR5JYsz92WI0Ukv3IY6bEbUNLK+m1fD2ezj2Mk13FxJZS1gBS9rVZ3k5FfMXBaP/1R3+++5Kn
Esdk7OckZF+59+mOL1ORPqcdfRXC2fYEbVy4yLknLv57V5SG0q/JjgmRcehFliHZ8fxFklzKUj53
e05e5cS2czN2RUjVWjwWfXtwzHz79e05981P9hFepl0Ss32Dm+F+NI6alh5MqCUr0qWd/edfXpzq
ae1m9JDc5REC51ZsTJWCyjfz9oLH9/PHK05Vs5YqZOPNgNdtZWwd3gFl31c5NHHTuvBsz13hZAPR
57idZnIQ95EP7bz9Tid7lYlbBtLXT+Dzl1mc9g9SbIVOWdshoNz0Npbtzyzv76xC3kC33Qq6f5m8
BJ4591OOg+Cvk4gTEfU44b7e19o9CGPajizTgw4enO4SIOLz8cTK+N+XsM3ZAygnw32BUoZAwcVs
1OglL2Euzw0m+d8fXwcs8PY0FAd/FMO6d8Nk3TioW79+FOfuz8lrjCizym0ChQ90AMscVW4/bMg6
/YVwybpOHZH+26A95SMY7GvQNoe8EkbDhiqb5vaN7Flna3cgO6yhJHvg337RycxRFFMesN+LDghf
GzCC7Vs6IF50Pr7++P8QLf53uylOWwtz2vr43tvo8P5+tzfWdzdEOm7t7RXShyUYgyVvzLJaXIXL
X4h1F8aCdI4teoWlXCHIWNCCXnUr7BuH+bXaA6+8hnpUL+rlk7EC6b/49fW3PGNnFKeNidqHGDeg
ATkgXAoO6VR1hKpETbRxaCYfQoThRCNPqbWwOLYNC3ds8HJ6c+r+2xRySnSuUNPDsOIu5em1X/5w
rXst+oU3dReWz89XaXHKdPbHrhlJpY4OhWp2Y61SSAfZPeSDDQaum6wnueTrO3nuQscX568JJBgz
2xmFkR4i5Zkd8q922lthmU8LSa0ciLdItlY7em9fX+7M2+6dTCbNFJo+QQ/RoVLjfRWowxAjGfun
zz5tjKA8rZGvD9FhdKJHE8S+zsaHrz/6zIzun3zt0GXTlKZecgg7o6fV7uaovhEeFBweeousHenr
ZTqja/v6emfm3FNWdE0Gc5C0DG8VeJg4vlmxOLRkfH396f/xEX7yjvsns6Lqg1HEMx8/+/7axYCQ
K++3FSFMbkrUMgWFB69zzKMuc9viZFjkfvFd2/JX2ZJhU4Tt+9df5Mxo+B/EMVLvOh7s5NBk3r5L
wsMgjQu/8dy4PtkFaSuZkhhBP4MB6VRfLOqRYg0RbvbskGUR7L7+BWce1GmfZA7GgmCvPDlY2HyU
Hh/MpPvtDpeKNmdqqOK0TQI6zxQW6vlD2JK0k3+kubjGgb9MEeOFMvso+mdhkBalObpPilgndeXm
l/iQ537c8d7+NTe4SQeyCSHJYaQHV3ffRO7ss+gSJ+zMwz9tnHipUXaZYyW4sqbfVkOKk538+Pqp
nFn1/4dYaua+309pdujx3mwI24uXQMnEXdzFch/MobwwyKz/P9d/8iqdskA9ixCjzpnhwtFD+RZ0
eno0xzF5zAVtzKXpZMVPz3IxAAgKoP3Sz1t/L4JqaJepbSINRHtqJTu77ZuXqi+xtcZWOq8kjNSH
PJIOtGxJwm2HvnqPTK2+9rVvdYuCrQVhVpHXPSVt5xqLwvOKn4XI+rXOETIv5sgVO10N4TZOxfyj
IGXirih91pHOSsqNHdQxOsxgrlayCYkkCkZD42cS8rWXdbouShG9jDIiXcEeGpRXZHM1nUu4YBn3
Wzx8A54uYW5dwk8WWF+o9rTC/+U1x6AtQyLsw1Q0IPIOEzwZOW5L8nwJexhRf7YTvmlqQ2IvsHs8
z3WBjr5EMDirEtZp6DuHxJflzzaui+uonc2PIarcg5Jj+9CkKv8e2m50FWhP4wSg5rRFeiu++0lt
redg8JdtmlKXq4vRWnpN1awJ8aahbAVdSGhdGaZLGbq0HHMKPzctarB71/UYIE0/Br/twRK3fmz8
QbjesMnlEq2NYUKkrgSJiLlkPurVJ3wX48KnGfgW+qn8qXy4N8tQ5PoeOfnwG7q8f1B5MO1b2ciN
ijX6zT6K2y1JGvHetp34NqujcTWZ1QAgyXHqaAnCvHgI4WssBeW0x0QDbMlkWX/YTlVuQivy3vWo
+nzlmWm28pqy2KVhl/2AKeL1KByx7qODaolwtDKrRMrmmGvTrY8iVyYp7N918SDccljWvVOuXERU
BKu0cccfp5pF3hz8bDGFs3ox2lG9VGxZV62c8j3DtEPrSAIoUXK9Na87esMPfZkW9+T2xL+SzDXB
egZIXkWIR8Tocdmt7B4xEsE3ffmeTJg7IwD52dIoLffOykNNTlDVHXwjy28B0PXuIlYlI8aLEx46
4AHMafD26HZBx+Dw3Vfqe9cN1TYOUsIQLZck2UU+dTh9ojF5ngjYhJUILQYXDvcUA9pI4p8/engE
BHrg0m3HmzA4xllNQBBjsqnCQq5D4rimteZsRkHHt3tigzJvh6pdPc9Zrn/UGl2TE/Xtbwq/wCvK
o/ZsEVS4VL20krjPJDZGYGID/2YORMyGZEVFqhqvYmw5zwX5IteEm7T3KTKzbtkVZZtsKIfU3/sa
qTUVsF79AfkOZMTyPXPjZK59sA3hrAOk4E80HyMCyKLyI4nGYZeW1rcUxd9dTzDpLjNy52EiD+m+
jcL4jrBZcydbLde67+S+7vJqE/NerUqQsXigpLMbKqBt9pEknBSxuc+MZFiKY7RSbg3TanBL91YP
znYYwTNvwqJ0bnFNtL/8rBxX2nLCp9oG+N2NIlwDp5u3fE//G/uIauN0RXJTIIkmotAnsUzFq6BH
1SnbQ6Ds6mBVvTEQSRL021AOpHa6qGiXcacHaufDGOC5UPV6MK2nhuSHRR6mGbVjjwJyUYyrcOpt
j6Q0QhbwL9TG2kxHtabhdquTRP0mBsfZRaL+0wRH5tjUFeMuJDtnbfgEhTbaHnejV6LS5xzmP8TK
F7eFZdjYhwDeG8j5900rGoVE2euvRxXVvwPPGV/9SSIRi1Myv7163npOk67ZOTUkEU3ZIa+a+ro0
R+umrCXbwSk3l7UVHE10tivuyjCrNwbHzx1Odv9R2pP5TB/U3NlpATinrwnjMsKKslWojA1BfKBw
o9j2MHwFpKaaGObiASukL4/lUinsqwTD8FrVTiQWpOQV6UaPLSWdien/m5Xk5kugdXYTJ4KkLH8I
31CblDdxrMRhjAi6rDHAAX9hj69CXDm+mqJNH5n1uiji7LY2ymbZEB+45gkn77WPhG1ypcLcpJrr
2YlcEkhTMsN6v00AuRA6TZskv456gnYUCldC60JLPgwimHZYJZut4cak2tXevEcdm66UhcdlimT1
nWtiY627ILsp49z5CGIje3DsyGPYTAAFW6tJn22aGCTmxsRMqpR+mF826qlKrWYfey3EjdDMNo4b
EeFpd8FrRPH/sWHaeDA6jcOHD994rjZuJkFSUdKNBgmIMSDS3PP6tyGeSV/SiUqXlu11PydPGAfL
Sf23oUDjbas0ekO9A5kXsTEBKjq9IbIsvLIy/CQjEMGdNufhJcjH4jbqY5f0zqr5HcoaP41dJd8o
pGKmGUbBMgoBAI+ttUcuKxd0Ioa1XUzJjmTgGQm0odVNPKbF1jdM5wOZRN9vjHrSzcKpzfCm95X6
YANWb/0xxd40R6H3OwVSt0vkHCyL3EpvdVa2MY17t3qwdB+QqUiEh1VX0avpx3BK27z3H7Wu9VU+
e86Hsof5dSyIzLISTaBV7JJYmtjOvEpM/I2rpPE4CqKHfvf62SJRKR43QmoTw27RrbMhERCbDWev
DBlvw9ggWc7QtrkJ3Gxejb74lSIYJCTy2Ejwg+bgzp3xM2xZ6kZvwkihO3ozqasK0k2TeuWWxHXG
RuUvu7hmyq+RmI8zoVkzMKJNGen+kFXIK3ByxW82rslDQRTcPi7HdDV1drNxPNFubSkt2kZFs0kr
QGo1W5m7WXMv/RF6Ogy06gYRoFabuHOye5hf9cpnjj5MPTl2Km6bNYsfgK5cDmwPUKCqmUyjgcCB
GDTYxEK1HpOOOFu7okYe4oO4qpLjGstOYrqzOoPZUbrj8rgledQR0NFQBXhrdRu0bCLc6t72/XgF
k7FfYz5P/1QG7fYay96ViPDC6datb/LJACfTW1a48P0iuSUTLBC8fmMnfhZJN299rAJbt6vd3RQ3
7p1tdopb53c7HF3ePprsnAkmGnaVa/n5qkXV/0uhjb4rzJy3U4xImI1uAsBNgsl74/THecHBntlR
RzGXlplH17Hpehu2HCkBmTj+1lq3NBo5nHWrSSTVWpgToaUha0+h4X4sKifWV/WUlDZBwjUBmb0z
1u+DjT57ETJ9xYvMqeR9h+F85TgtU+xMMpVcoCmdf4WqiW6L2CCWsq9zfzHaKWtr56ca40uS3CJm
zmoAnVaxZZOFBY7IbRwfvTGNwVVN3q+hOK/m4PP6uEGZ2GHPp78YVUvBcblYFdkg9QYzrxNt6pp9
1WKuVBytZrcQyzDzsq3UQ3IbNW7wHZVF+IvKWrXyMnK5CiHVAxVic+cfSy7VjDh1UctJ3FUcWG6k
HWXr2UsHSKU93gltzYTyGW5m3iYMG3tpMu+/l+noP1kmQk0oPu0zorBq4i6kmHEnL1n1ym5INcq8
K0XbqlyxVfZeTWHM1bouh+T92OMwV65D0k+A1W8/QfC68/O5/m1jA6PEaNXW714N7u0UDtXx9ysD
WlPKJr3Fh9bg8O8cVtKYTn/qzdXWmcz40AyGXEvMHtsAY96VF0x4dJgQV31BHiC7YU7KQYTjWWRJ
dUfjVldQGkZ2Rp096oKPm+Xvuuiz6zzJngMZ2ZimLItA2Q4jCj0ThwGv7Jcopkt/ZVrDwB4wV/bK
lKK40740tlXLYSK2LXiU9eSl66T17Ze+tag9qAN2MzLbeiN4N4qozhbEjs8Pka6997xxMWVanty2
RFAt66pMHr2mr67MINbfcNdgzfQKIlAbO9HfXIrK5QK5xvyLvRHOGJPzwAdusvKbNtLUBTGQFndG
LrH/9Nb0WHTYKsnGFI+jnZiHuHBScoTdcOIb4T5bwCshx9zPjBsnbNJbOfg8plbviFfderLDhW0Z
xA8HWbc1cBsTXkvKOnmiXrSizdM/Np1R3Xj5ML8xGOx1xHuykQaY1Fk104GDlrtiV13ismy7Ta1H
Dbysr6+V7sKVrSfvdRzUdJ/DTrundzTs82CMVq1KqGWUWYUsdxQHEnei20rg1C3MIFq2HCiWQSXq
ZZ3l0waWmETbgx1qFzHVv7RjHhEjPhePACKCFT7P6YrES7Vm+o03oHgxOtImeU3qQlwx2MOrzFUB
1pMsOgSOG6zYXzSHwE7bB5kP47Ya3PCQIpFbkYqhljnRinuw79E3Lza6pwagCKgDKYtdP3Mw7mpL
bwOntX4gLohMWOqiR7zXVS0JI+V4JYUY7tgPAbqSsYsxHKgRDvWRw2juymY5TFCmFiY5Q+lKxxmO
PRDQA+nhbQHfN7euCbUyG0pyhXUH+IgdI+/Pq6OJfwdm1v3sSxn9UP0x5FipqXqt/SQ6mEZKlK2M
tafWDIr4WpttdZfotNwR10dya2tR71mHQ+KPHO2PJ1xraOJt0TEKkmDQ08rUUb8smwTmuSXVj5QI
qldXiZo9m0/UFuafpE3ZgRFruG45mP0iSEc/2hDE0m3nFXPD1qaSr4y/+VV7TkUKZdBqokuZiBvO
3CpcNgaI+HYwAA6UcbvXgaOYfcea4Gz+o1A9IbADbuqDW3vTvimjkQmgCIzrbqonHNuYPIMorN+K
GhU8sQQtGxPbbA9TSfrUkuWp+j7kFlhdpnTi2XFuCthj65RlBvu5q+b73J4tUCKknpFP722UIGjB
m5LhTqcJ6s5WYrtiVZ2/h5VKb7w+tXcIr+0707L879AkI9ovSt3m49DXoADGahPEbQzQZJrZXxBI
xhm2gOVH0TtKLbZ9poXBTHnGD5lkGqKpkcR76hasywJaF1bGkme0VIGeP9zcRx85WO1AK6Cbs+VA
xQXKizu0zUK41a3mWLEcZz/fD1HjLJRbZ4dRxuZ2qNIChoI9fadL5C84sAGBnSQecdtL6w1qPILQ
y276KbUESKmr2ruKWpTwDolsKz37zQbDYbCVTAKb2Oum91CzDWKezLtFFMBUynsGVmJRpsbOrdyd
Gc1Ac7K06+7YtlZLEj7EyqOgsFSxl92XLsBNDiWxgV+9C+X3mFG6ZF9bLfuR7mJqe80+N+ifLVIz
w94V5sMOOFe+y02hHuUEbVaOWfhMglhGfcF2y7VJ8quv42rrFV26kSMWPfKv5FYEktRk0yi6fRy3
A8tTRjKASBuY8M2QbIgFbu9FWSVbM8mT19Qp7Ksaz9+uiiL1GgCoXxYes3Q1UYLqh57c4HGcDrWp
c5QFjo3juEiS66gW/oZDd7PC3+csR4hufwJPJBGMuzDZZCqESWJ1nDN0FGbUCIYI7109yRu7S8wH
XQ/yNlHMiss4n5pvTqOHB+yCRF3nfVygIhrymzpXw6pIRLBWHNz3AYvjIenLaN8mXbZKEAiTXkta
hAqC6odS6JIXQG285yYkNwDyjf3ipV5JUcBhDu2qaBkXqbPCwT7/tsNygLpYF+114RvRju2VwD1r
ZLhPlV7VuhuukkyqtzhL3KeSsGP2SKn0VjS0SU3uvQqShI5v085zl/RuvSeHVJA99Sn/zZ2c5tbN
ouhgqTZ5cC2v+jAgE7/Njuei1Rq4/NAQNd7ahoNGU8wbVR53wLEZr6Vy0IMS7R29ei3AmtpIi5eY
qN3ndrTrH7OHPtUbNO6/JKa/mtrOlZo969HJqYbnhL7vcRQVO7KvSRCFHIXF2LFv25JEINmr+M4i
C/FKkG27boMmv/VHzb6hyiPoipYf3sJ/w9vrmvhfSbvlQB5g8y2OlI5J5t0mjOJ6nQVK7zyOPZuh
ZtcI7eW3ewwPxbYubqNSy62defYqF0nzjUjmfAPBuvuTOceg89ZosOumCcd2Xx3SdMrvJCEqwKES
9QNpnnqAE0s+iutPu9gM2YzNk031BHZ+D3SlMh+DUvl3MqeW3UKZ7BbszONNTkjdK3KtYjd5E5ZJ
VTrLYizseoE2Bu9socltJqhdhU8Vh6s/SVwWjwYF/3sO3Zi8M7t+9bSZ7ChSiuVYcLrLqMBt8AB3
26JJQ2thBrZzsJMWE66O6xDxKCLCiZNqtkQw2dxgC0234G6TnXAybpz2g6dSI40vIt71uik4++Vl
WFLr7Yk5TR3zBaAJTnERUeZaeoX07+UxpMmsauuqMC15gBU2otlzjD3SxXYjrTrY1bqN4XQ5HFit
iWc8Yxfau4kebqbQc9nz6GiAPmGYK7KMWIPqxof6wG6nRWi5H0YzXYyuNL/hfw6XTtKMqzyPil9N
5ZnYdObMfvEb11+XlHJWfdeX9+U0R/eUocxsS2BmdBBdb6AUccPFseRqLaRWqlykYpxXppMefcKp
9xaqqr6xYFNu0fj0pIdrqItwDIB9iCCerluX3iE4oC5fT75vbs1jBnk9jCy+jeFPy1onNTnvnN4E
LoYP6abl26jZFmtiiz/CIlbPyRhE1OKM+kYp6zi9R+F68F3rpk4H9cTqFnPW9/L9SDHm2uOI3C6y
qil7yoqaKHJdil3vVDXE/UiDq6DwHQBX2zi+xRlQZ+0Pc8jZ/Cjc8GFZJCCrs+ARQkH85A595ONw
z9RTOQEeu5Vt3Wz7AAkCSE5yRHBVVd+07ZXP2uC9rvqmuPbxKuG+csx7FJvxs9GL9K427GDveEay
0Y4c1riyKHyXWckjKcuHOavHbdP58S2EDXBQwWg9tpRxX8tMmUu/EOqtMGYeuSFt8r69IfstDLbS
nHz9HdWa7ror2V95KpYvqTNPD9Sp1aIUlHAwuYc3nOWSrfCHeQNNSG3bLBQ/0KfOW6Vayq6TX+81
VuoVJ670EZF6dB2RaXErG0SyLN7GazoKfQ9Ep9xonne8lcAw8w0CcSZIVVdsWWsOejcOJLhD2lqJ
u2aD6/3wq1CREd0r91thktF7bxfcYOhhZfhqjWVz5VV29k4NBucKJcjagV41Ne5Gss68O8Qv45lJ
h8BeWpk/vFth5j4n0iE2u9d5+oOao/Odxxe9+GYZRzzt3LtDI612jAv7JbVsNPd+HctX09bDVd20
Y7wopfkazrDos9olQJ6dHroMv9p16RBfEXc935D+ZGxknYn9FIrijyL0Dt6UnScrkYTdvoPSEy14
j+UugHfwXPn4/SuNqoChZLwNyixeuq7xCF7HVvrgu9m4cyed/YrMoRiP5Clsk0YnON3QSgc9XLfJ
fVCP6ptdiWwHwcz640TBuHSICLnQmT7XWjtpHQ8z2pzSK9OD6Tt4DeN80YcBGfbshhZa6nn1dQfv
bOPzROZCjcUkHsGgjDRKddBsJ5EKiPyurUpNK8oicodk2XXoBsbCqtp4laaVwaYQqfLEOghorbjU
4z2jwBbeSS95GogSdOaoOKSD6T8ZbcNQNt14g4+bnOAh6Z1iERru8AZusXkw1NS/1mijb6JpEM+d
jK1bBJfeNmWAbao6AFaSzXLtuUUKxLZzaGH0xhWTDI1BTnQswPbEAdaU37Lcza+LxHSOQQ5WviPH
vr2ZzLAS21RQKiKcOnGAqnHCQHgUdT2njI7pkkAc8cFp0GJssv+5j9LO56LPbj8CO/fSaMy2Te5Q
Bolp92c0XxeqqOC1OWm3m6LYeEtUUm3nKSt2xAIZa1/a3bqck+Cgp7S81jr24C2G+VtkZ+2zIg9m
WdscepxsoBeQCpMVJh+vVWkFd5Fj0EOZwmiTuQRD9nTQds0k0wfXgIrXlJW7NIwxXuWsosvIm/8t
zEOcupso9VBUTmKkXzYjY7ZkvgqNMKGRYY/rXEhzNdXFJaN0QEv8kzbwqddpIsbBGpM0P0jZCXs5
z5G3ipXr31GMo/LnR2ayGqhDm4sq9KrnHMXb44U35fjmfXbpky69akyKJoTf4c6U27oriOeh8UYX
dFOMb2Upt1Fq0H02rzgzL327+GW5+oKa54xA4NQH1fl5EYWOTg92L4aHbvC+mbMh91kl7QvTzbkr
HP/+lwRhdIA8CpDJB6OQ6U6KlL0b62EEhyYNL8UvnVEinDqg+jzR0qDifCga0axcr2uJ5Yjnl68f
0LlPPxE48s46k5O41YHklWhpjY37CPBG/ZNRV5w6n2q3pUuk6BFZdBOzGBJkuE/MS7J069z9P5mG
W8sLKhiaFQjbvvhR0CW5dQpd/C78xn8rUl/uY8eVS92l/p2K/fBqwJsDs4jM1dTq2sdpLPNN58t5
7xnEQX99R8+9bCfzsfKECY+JAr7o5psp8P5knvE8JtlvWCYb7u+LBkayHLEzbL++4Jm7cOqdmudu
sjymOrpEuNeE7AW4S0iCIhnaCwveuUsclWd/DfSo6dq4dJhAMkoZ6BWNP3acfcggvyBQPeNqIsD+
vy8wQ+UM6yiODrWM3N8+3frrNvDp46XtICjqo0sBsZVQPmX1DEwvIDVTWmsjKUEFFzbMQKibNMXk
PKnHIO6G/YDA/wIY+tyvP+42/vr1EgRQZDQF8lmOXWNXgtj8FpcX1EDnPvz4978+nFpYnrOLyA/U
b4tF4mb6u7JncZMFwSVoyZl33Dn+/a9L/B9n19EcKa9FfxFVIETa0nQC5zRjbyh7/JkoQCAQ8Ovf
6Vl59Jqmykt7gVrpSrr3BABPx55NA+wgPe8WBZGo5vzu8tpb+rQSPqRGGrdpsAM5staTeVe3K8z4
JQytpVzleictUggrViHLIDRaW5UMKew5D9Jqxb3dI2fi93Li/jziytWVHQ0Lp/yZ0LuhLsccYsNI
TxASlum07STKaB4UkAYEsMvDdh6xaagkvooXXjF2GmCTQzQ2SOpRyLH9juU8RrzuqsAoT1WBqSzY
SlA67aP/O4ZNTyV+2anXpXqCBFCdNe1G49q7lVbA7MVXRmoHY228XO7Y2fWAdpSIbOual82G9EK4
FbnOS4zyzuUPn79y48tKWHUKU/Nmc/BCCdubzwKaEsmm+K97zYhf3hSvZr2JsX1WNuVCN1QqWA2i
YQUBWC/0mtcxfxTWypXk7PvE9FQSmEQqGzIJJYih7cGF5nOLuzkff5X6GsHv7OGDBpQ46tY5SFPE
LKNEeLfSEq+lmXwBRgUFPUohhVwcO65d12W8Aj1eGiglNHpZHMfYi0PUQ/zSeI7B+7s832fDIjqi
hEXdnBvp1ViwnlYUh74F7IZYY3+Mefvf5RaW5uLUpW9Rkcuy5TR1kQos53CANHkk+Nh9WW7ZX1vA
QAWXm1kaISVCxihfAlQ+1pGAvdkEKUBmeY+XP700RkqIBJ6H58TA4Ot9E++dvIBMflpyy/Jnr4eC
4+VWDHravP8fPFxP6QLunQk8+7I+ioHIi7Qmia9MKLY9ijGxfs8ymaMKbN+jsBL2klGdvlSQu/xw
SyeLAzbSBiZOOSsFnFUBagR1LQlkYsdXHKDGLU+hrU4ZL/agJ7hR7xV6ILs02evODBDdqMfu1SDa
CbZeQNDf2Rlk7XLB+Z/cmKALrumDPI6xm211B+LZUtfGq1xM2hWyWOYuATzjzhhxYEw9c+7m3tLf
KugkQ0EVavUFSuPQt7VQ+X5Na6+9E00G1i+v5Qtyk47mT23t/kJ9Bz6L86jv51miSoO7d3tIZJKj
yOJ6bEs7Mt7gYd8cUojfvaex3j92eepFlc7TuynH41+eCIwjhXpQCbDcLfBiLnxnsgHfmiCxR9p4
A28LlA30CoBV0AQcv6ryAkla3GvSqX2vkqa7R+HR2Dq127wj0863cQ78UzcbGV6LIt5XdeHdAeWg
RaPLxQF8UHrscQfaYLy7TakbxW4UM/0F04Hk3fMq99gmcC+D+jf1kZ2Nd92QAXEk4xZipTrq8WZa
B4Zry12SGfnGBuoSKami2dQtwD0kp5hPSbx8K8k8bWOZtTARb1CIi5vyETUItpksPd0ktsPQsJYf
wcPrNnEN3d+BkewZ2JV6C5VGcudlDiTl49EN4NFjbEutabagz/zOkRvYm7VZByN2464CpeVOH1ke
5mOa30qDeVs3KVkQxwUP3Lx/k64UYIzHcDHgtfnptnX5WxQx/2x0ybdNOfUm9OmRp7u8L87vPgiK
/hs/JtkOcVLwIerEVV/kfiWEz5F4u/z182HDVaXazJS48J/C3p7En9G4d8eVA3rpVyvHKHRlzcmY
qjLKvDk5pJAIDqCEqn/InhhrEWPht6v0pxo1HoMISCAQ+tpbKJnN8cqY/zUQPBOKVGYTLCF4Nw0o
MXfbedcehyMus6EZ2fK6RBXi2Q3wQvaHbXccbqbH8Xl4ph8osjT/JbfaMd6+rAzi+VPWVflP8gT1
JBqOcSe/Ivl/ek0CrXlMBrDQgJIw9N9Tn62sg4X5UuXbDBzZVYnsXTRCGbTUcshYA4kIl4PLy+w8
2cZ0VVpSXraeU1oOBtTsOXAFrv57THp2M1XUBlbCAqh0yk3YDSKXCIfTKajjWAuqfkYSc5Tz82jk
QGd3dbGSMTh/UXVVLlNfWnCcMEwRIYnvt/V9pfVBXcx+Vj5BVGNlGS01ohxoklidYUFLNOpQ1y+1
D4YsGIxSfJl9YMutDe1pS51bq+TfACGahMQu0PLRADDZEVjCbj+5QJfk+dDtjRnAWmM6VY8Mqt/A
3gWWCllvrtw6lnqo3MPzYWhFzCBQ3LbVjcHgAyJPkJS5RRHUNkDcs+uVlpY2uxJQ3MSdJghTD9EA
tEoMTHwm/7u8Nhf6oLKX6rSdzFhDGDHrYrx2DDCHvDmDgr1TtJsCC3Sbz135frmxhX2mUplQIs0g
CMUxYDAbuk/qAfCJmZCozxp3hY211J/T/79dOFleiYnHOkSjK1Qa+QwxXq9rtVtuVWxnJ5DcJSmz
fzYtKn9JmqbZ8sYbImgcZ1fxaGsQZ5HdytpeGq3T/791pSgNVlUDHq9G69zpE3Cx3EYJxEJh8WfT
cVpt3xqY3CkBN2P0QpfcC/NZOL818/Hyp5emQdn8qcmroZwrEUlPBkn+JYYv2dybRAOGMlkJMAub
wlG2Pp9satl6gQNiKoERb1t2TEiWrvRgafSVzd1qJvBgpiEiblcndxpkVnsft6qVH79wuqkFJfgz
wM+ow49vi77zGzE8eHl2tEHZMgu9RpWzc/ykBTy0qtdo9mfzIaarVkM03nJHG9MhsnGCI6+zBbFl
3ma3Bd9envSFCVErIKghyWboEhE1TPfFCLJF/nn5y0s/XdnV2MsMN0HEv1TXIxhs7bOMH1hDxH6C
5XCQ63bI5bhiFrcw82pJQ6azhss01m5F6gA0p2Z0oJKy0pOlu4Aq69bqQIWI2uqjJE7GDdPgL+Rm
nriqzK474v4NRAfPATvKABVocdu/1c0e/DFP5+BclMNWd2vriXt0TdTsb3bqzAmqlj4cgJDwsvS6
yOpZ5afOHNYMdERcgWBPkX+OmberPW+jMbZLS7ofHG8GwFdbo7kvjbYSKQghcN4BLD4i7qOt3Ujr
w5vuL6+apU8rAQJ4Xav0Six4JJi4PNYwMXBXNBLO5zWADvk3dNq0mqYY2mCQKW3x8IaVcvaHWzCc
GYfg8o9f2EyqmFqvOxbo940XsvaugQ1LAhX2y19eGBY170qw8AANgkS4PYM8RAGhrAvnY+7slSN4
YbOqedcOtg5jdcqYTOBXbiQsUYLOy/aAk90Bb2EA5SLfG0f7utwbY+GosU7d/HaK5UXSTUTgFhbb
UDzXx7m/gSwfmGSgeoYE6YQr+GQAjOXAFk+fAGeTxDZ3uV6NG7yMe98Eb+NX4c56NOJA3wvQIm7H
hE0ro7GwUtS6AO8HJJu9HHL5g9VfVSTdajCS3jYEPnLmbK60sjDm5un/3wahdQUjWq+JaAiKChpr
gXOdA5dRBXW+cmAtrEdTCcEwqOJ1csIdA716k7VgYelrus8LP95SQoAJXBTktXDRcdIHzgT8DYug
x3PETG5dt4Wp8dqhu9AHtdzREV2f2xGjRMuwlQEg45fXIDlFlDMx1FLCARUTahcCH+433bY5Fg9J
BN+GAICsHTAivh3IXX2Ex+kTvXKjdg/uwkqUIKcxOtey8jJgpAWTdoQKYnpl3rp7cbR2zQ4PdZCy
brLrJup2uBXdySuIam9JlIbx1nuqV+odBllY3H8VZL4tuwIvLcTXFJnwlOuoAcORB5BGQfy8GHqQ
vwENfUptt7ojI0fKaOg8SH3Av0u7yW3Jf3vAEtkbqD2j9pMW/IrVmWMCy6LBg6QQIxAhcaNN4YC/
Q2hpQ/DAld4QEKbFn5YBH6q+FQSegAzaf5ntAl0irP1Ywrwpg9RlwByv2bCc69vZMDw8diEoWHFP
B4Y0dmHGo1V3o9M5X2aVToDTN+bvyU3zHTVLepdQJ40sEy56eTKAKj556b1OKN9C8IrKk9Oge2jp
qD3D3bc/ctsAYaKAJZzmliUQH1X6NUMCPPEzbWIg4FuQJJ6KDFCguqf+rIvi02thYcaMNj2C7wTD
SgCM5F1hmdp7rLXOFYGXGjzGWALkIxEvc1exrXTt/BNUKw1SsNXw3I/WcINEXeLnHT1VBmHRDq/N
4tHt4CtdVIOA+XkC/twAuGkAnEAeOLKsD6A5ezABacSVRue42SZAWu9LICkfOGhpW8Jr+xaUS/1a
xwGxAcyJPFBUBCOzn3SwBses/D3FpecjS1QAAWlo+7wrYY3G9AS2lYJE+gj4D/ysvWOmwYWNMwvK
whXoTltALDrTn1kb/0r7ZIYvMnywDnCAhO8YEscWBIjdadzGrJbXGjGLpwb2Kqg4l2UZmR3/FefI
AaMW6n2A3zJB/LykkA4f5gGWSlKTu8v7+a/b/ZldZZ7W+7d1zfHbrNZjeWQaZif9CQn2IsDiwk/J
7KR67HQLmRMJ8qAFxvJsvTPTC0ULENUssl+sB04FvJQPoDCg1OBV0xPsWeWhL2EYa7jiR2o3pkuV
oO/IBKuyi/EAAleedL+5eLzc/4UbgiplZSUj3MtkbaLgjIVZzsVHl0ECNeuc488aUMa3NrMqlqBH
hdRDljSHYyXYZXM+wS2Tmmz/s0aUi4HTsLlKoT4QgZ+UZY9wHPO1+uHytxcuHfR0wnxbIGCE2w5k
WHPISl+N0BknuE0kTDtA2nifT2xlHf49P86sQ6qcjKnmjBm8q/GMBsn6Ca5M2VUTM+PYIC4eQK4F
jdw0kLeE+gQJs74ikLbvPMjDG2MwUdCMJBjrm7yIxe3Q5m1QdrA4S5KY7XWtgcPGrGubCZyfncG1
edOwqX5KM6rBiVhmR5Emzq6BDsN+aD0BUz4wo0ob18Xey9wdPOZhPNYDF12hjH8kQA/vC9DyrjOa
ifsOz7WoiYF2ijmFRyxkNG5Mh1thbgxugAgtbxyr03YT4bDqBRJlKyHUcSC6q6MGY45bXM+KwPDE
mgD12SVNbfUaRhCvof/W6BGc0yIjQdGZ9Tsd0f7yelj6vDJRbPJ0PBM7PeL6G7jBuf4GYP3lT5Oz
KU78dOUZA0ULQyspfnYf0n1zBSFK+K9ZV86BbZJtdSC3xTG+hU1he1Pvxmt2268c72fXONpVLjUe
zDiSNiewtCzgpxbAprIMer2Zt6lbjXCiJOaWFC6QApf7efZyhuaUm4xb2K6wPDBSIXz2DnOGd02D
ydrlby90Rb2nAK5se4XlkHAa8uYBRx3gToSKTT8k8pq3CXxDE9H/JHpSWw3LpoDGBTzE9cgYi/kN
bp1QBmFtUW0mlye/ftahU0e/xR+cw3bluiYYn0bl7hlUTQLQt3hEhTUii5RmTxpw0Xc/a0yJ1ubU
W8Xo6jMqMc+GI3AD+GPObzOKs226los8fev/Ih0GTQnWbeti9+SViUepyXyUIem+zFwg7rn3Nnmg
XF3uylIzStyG8kIBx/beCEEeftfNAXIz7gAFQf2ztsnKvjmb2kNXlFjQc6M3UBk4wXNsuBMKf5jk
wTPfaud5BHu9mEE4Bb/1cocWAg9VggNg+H2cTdoc2a2T+ymjL9bcPEHk5oeB8y9e4dtKs6Di6yAM
NJCZrPZyBq7YrsgfLrqVTMpSB5Rtn9KyzZPS9kKILHlh2vZQHmjcCqRmyANeHqOFyGKeJupbF5K6
zL1JgzvI0MOVGPzqDzghrkDoFn6++vAeIPZjWKhbhzpS0cepaarruBVQIK/qbqWJs89jaqsvb56A
aNVziMs1vfcqKrKvaxCnTh5vlNliU1LQ6/AA/VmoVK++A+Ot1Qy6HoqOPuTu8Dllzkcu9d3cefck
Eyun2kJENpX9Djt4PFJo20VUN2/iAm6Ltf3CRX8o4Ospknot8v8FxZ0JLKay4xtQtcc8nWwQangg
tD11ar9zms0Alj0sW3yvawJAie9Or0bRrVVYz2dVMWlKEJjtIrMmXpAQU3PLTZjpxrDfDfAwyuGZ
mNlPUHZzcGm3mg8wFMYUQmmtf1Lt53CrXQl2S+teiQ0nJ8zWJCaPho4HFhTdOf1Jihy9U64Gbjuy
nkjKgXSUX7Y93EKpYyOdlbWxEKRNJSRMVqGBl52REG4Y2W6Ww1M6dPCkd9qvetb+XA4KCxuXKEEB
6QUQuqypjuDw+NDb8lWy5qCla3KhC334i634FnPyHly0zIWeZZ9CKADerh0Mp2HQ4LN+JaotdUC5
AkBPxuunHgUqQK1GYIeyChlu2KjGvLdWIs9SE6fOfesEPqy15hzboB7lPRzYYwgimUAdQSJ2jXix
1MTp/9+agFyYNg9mT8NK/Dbtaidgut0Tb2UHLH1d2fyABDp5G/MmQuU3EEQeKKgJBLzNn60hZZNL
u584FNjs0BxBvUvMP6VbvlkgXq/8/IXI/zfd+G1w+CBnClKDBYlh576JqyMAc7DI1pLIpPRPRbMr
xJOVuV4IyETZ0jOYaiedCT0qGGBmozEEAzHuRO48T838BUWj+8tjthCU/r5yvvVpmoBljz27jqg0
n6jD7iE2shI3FmbbULZ0AxGp2G3NGsT2KYYlMDu6wtR9F7a5K4fjwo//my/69uP1BEoScrTniOft
Hk/ZY0GSw+VxWfrxynbu2ikb4dDDI2FBJW08TBqYe2LtcbWwkv5SQr798KQfG6h36fh61zOo14kX
M6/v09NmA+DIr7DMQLqYf3Yp/Usl+taaXo511o6tDr9NdtQBRa1hPQO0+cq2WBoqZVcXIwP3usRj
u8VQiTTKYT8TFz/bB3+h8d9+ew25hxIqb3okawgyJm/uwPep+5iWkNyg9UrgWNhsKlPAcRpCJJQj
Qzeld0C/3AAKAO9Gx+6DRkcoKQ19ZcUuXURUsgA0flxjLnkceuTPbFRb2xRP8VQcUvabxc5RS7y9
V8bXzMxgRC+2NB9/drFXuQRDjievrWM32jrUVix3A1OfzQDH78v7ZeGAVdkDLJVVT1EaD9MsBrQL
6iqBUVv0QAdt3EEfId5fbmdhsalsgsKMh9b2IOFlet6TrcfPNIf0S0LXcs0LIUUlEwhJKtn1yO7M
5ujb+VvsrQTapQE6/f/bQp5NaIhAYbmNUsJfmUxdyEh414QNKKAA57hyE1xaXyqHAIbTQB83uEcZ
DiRpUYWE7EuLrKJHK4gkErcEWTOltx3LUVlgse0TvWPbdqZ44AsT8juXp+n8MFqqZYiYwHoey7iN
GB+uZZfBiDxe2aznYyfcA/4dSAM1ZK0fETsz173Dq/Q1s3XLz5L89wRFg9GipY9YsQLNPL/cLNU4
ZC5byEGz0gyRUjxIraqhpQvJBZY9XR6nhcijn8bv26qA7bWHSkJXR2Xe1gFor8kTpBvMGzzos2PV
GChfFta4sneWlqByPyogwpclOtyD4fHMAmOyhj/9yWQUTXc7O6fVSjvnZ8hW3bzTHrkoMleQ1tFJ
0Aq26aAZZEC9seQovOa630Fc8PL4nZ8fW1euSQlIIENewLS2Ht4NG0KjuNrXlrny9aUBU14+nigT
WXJ8fdLB0IDYlucAdBY/wnUo+Mnvt1TjHtwmSxNkah5NtTdF8Fdn19Avmx8nLoyVm8z5JWZ5p6H7
tsTGtIMoZsaMUMhE99lJVTwvrMfW6K4Yg55jxsuPy51ZaklZzFNZcs0eSxIO8a0HHZmsunVyOJCw
wu/L35fbOD/hlsrLgQpCoQuGfIgsjbfM6W7SQUZG3Vsrl5nzU26pDAdd2FNWQl0/bFm9a6Fnkg4v
EPw8UrZyDix1QFmxxggDJUiAZVHRipOyy69MQjzRS8phJT6eRvv/MywQVPp3vknn2rBebOcQmjAh
FDwP1rhmU7EwOCrJAWuyR+7ZNUJWWNBTKXynu0P02mnaWo5kYQmpXIfUFXrdAm0ZjbQ9SCHvoZty
TZL2mMj0tWftWh5qqZ3T/79tihSq0HD3nLsodiDUafwyoIV9sm2I04/Z/ZkRtaXyGKwCJvSwwNPD
uBF/jDa+bQZn5VxaoApbKofBMcXpykWQF2RjyJzxiEv4vswtmKYn9Q02xCaF/NQIwW6fgsC+EhAX
0neWSlWIQSjydDMhYdrld0UeH7Qe7BP6mGkQ5YO2mgQeYCphQcYhBm81KyFsYUmr5ivj7BGO4j42
PU9vZjE9JEKu7Pe/D+oz20V1XomTrmjc2eORC03DPdXrPKy7csy3pGL5dQ+taWiXMS9vfAp1jXZj
zXSIuCsgxezUONsgnqoVwZwXzktDResGU27Prd8ORSkBPyD5vRBtA+F1Tz+hPnoIIFainFaedgs7
UuULZHoNepmLkSkpwcv6hki+Gem9Nq2E27+P9TPDo3IEhrGOi1E6Y6j1VRskTYlt6VbkrgVfEeJx
Qx/oVQy9QaSlAF4UWbWpGBl3hhOXxxiJ/nsmqNhCkz+G3jQINK2mQ2nayVALF4Qcq5h2Kz+VLKwS
tWJJijIZzR7Vee0w7KZNvNe36YZtzcPYBPIaJZlg3lzJq+ZG3JSH6p78Km6T3RozbmlDqjXNIUmh
o+ydWu/9uvSTwi/kVhu39c52IR7uO58/OgDVcqYGOg0iDdqh3g3vAxs15zX+xMLRpOJMYDHVjMMJ
tVjBz76m2jbRoK34w5PbVQ4+yMVoTgp5urAm3f0YC2DTygQKdOz18sAsbAVXOfcq3QKaDZJ/oQ5B
qkgrEnmcC2h61hZIlCmq1yuJ3oVlRk/tfzs6yhaim26OCRAye2FQynWHZCXZsdAFRzmViGc1fIBI
QjRk3s0MWt3ggGQJWFE4k7Vcx8IkqySZAvRgr/JyI2xz+GZZSALowoWombayPheGR3X68fIKvh1z
Q8OB2o9AFu0LqLRcnuGlT5/+/23kPW9EbOlQXGXpyN+EO5CbvhYIKpc/vzQyyvMo60YtmaeR4WYG
+QPduRpy+QjL3ZWL39Lkkn9/fQIzboLzWUZe8jbiSU6nO1BnNyh0rxxlLj50LlQrG8ytKrguDAmL
Guuzg7WiCcGIov+w3SttMA5Ije4ujxP5G1HPtaRsNZqbPAH6EGQcRg8wPkAG86onbGdBu4xX2YZV
0Kq8qvirmW3j8k8DA4QsG7cu1yBWww91fKAZ+N7sqe6D2JugOPhU5OWejb+gcb4d3SYYOEwU0xB4
uoNJ911rXcnhMaaGbyOrAXhdW76nPGxs4DTjfaM3AUQljFTs0P+7mI84hBqUeLgfwxNgMqPZuBno
IQPNZtCRcoO47UlGcnT9pv1V6/oGTGw/frE734V6Ov/K9RuY1+PT9wKPVTAtZrqbq3Ak80EWW8c6
xKhQusOTTL6ser53jBnasZDmSA5wefLnDv603lUsmt0gvxp3Z4yArUKnX6efNf2CbuwxlvlWL8vA
m8DFN/yUP8NU5aVK4bXgQLXy1dODIrvOYN4CIfBGgivfbAEskSXU3k7p4Rd9hpjgE4QwNzJ55S+p
hhuInzRB1vi12fla2wa2rW1GCB0POQFttT9ocePD0Ciwhz1zD7SHjAzVoccNG9dHGKZtphieRVAQ
NYNmgtFcvDPYY9K64LRf6ey6Io/EeLJwRc41uDydBEHbneDXMEyJTnbm+vhOcmNXJFALaO4bF6ly
GK9AjBqztkvtA/K1CZS8yb6FfzKHBYh9rCFPh9ZwhcjqABfVoBRbG+Vgo7nGrZUA2gAlgwmwW1bo
MH3i2xbVg75kG063aSr9fPZ746Ozrlvb3mk4cNlcBBIC7CDOwMhG3+HNAM7Tc9M8Ne2wYZYMmrQM
jLna8CxDehcS2a+U7bJK29IOAm24RfGrky0lk2APvsHwwk+rB062UM+FS91unDA/5bNMI8eCEjOS
ThWgxzqOYR9ORHG6ax30fnxz5R2ws1AfgQeGRFUZhhJ2Lv1unP16vham70IT+ZOW+7Lw098mxDy9
r0b7z8j+QzVaWlHMhyBP1yzRFp46KpSH13k2ipyJSG/nD8dzn3poUGyokb1Dfu4+M7T3y2HhfPik
agaYm6ztOJAJ4ZzMbyWsaQAW0vfw1Vh7fCw1cIp738K/LGOtNCiwHWUGgaIMas4AWTdrmaTzhwtV
E79SNLTTwOEP20Lfw+LqT1aaP/3lypVhRMp3bPKOhBZAQZCE7c3/SijhXB73pR9+Gq5vw+ImlaDa
gGHxTAQwp7VuDZBIV86U84cWVfOTiSDO4LQp7GPd8pMIVEXslH1OmnPIoYNxuQNL86qcu/D6MaCp
Os1hKaRvxTOM0cB9d9aSeOfXP1WzkR1ryiKGTVYoZ7EnI974qJYzcMIp0PRDs7L6lwZKOXxRM+jx
LjLH0HQ/BsQhgng0Q/iD1d7KU2/hhUF15dQdXCh7djmxwroukIVMuje9t5IrzZF2Cd2WpHrwLK0L
ZqSSYVZWsPRBgqe5vzxJ5y8XKK78u8oE653OE/CgonLaNaeDSjYbCXMwam8L/TE2j5fbOb+aTbVw
ABNBgrIYcoiTBMFag7vMjxjE1FTrBnGlwUTJ64xQknrYwtDv3erGO0dznJUhWvrpygUvzSHxO8ci
iezBCi3bfKFi/BkuA1Jg/w4/xM06l+NJEwKndWA2BfuBXjeevrIF/8Kv/v9GB+2pf78PNZxaz3k8
hy2Eqzcj/HB2meAmyDxOPOMw0mxoK4p+fJg4n06Lqw+8ftCeZq1jO2O244MDhvbTTHM9SMHyh8W9
qNmG0rndJ1VsvzhubVzXIqVH5PfsL5tXxSGDK+E1XGWma9Zq0C02mQYxm7y0P+xYd54NODy9N6Nr
jpsid71n6TrDviaZ9yeZoTu6Ej7PRx9Tzf9AjbkfPC1pQ9zSjlqpwY3kS9fclbvyaXucGVf10esW
QywH1+QhYP2+PVeQ2xBhR7tP9OjO8sQul8MXT+jL5d1zPtaZ6hu4axpPmw3CQ91gYQ1rLehhPNOh
PQJftTfi2lsZtIWlrqadcjiauHETtyFsEg+1N9/NZf3f5S4sfVo55Q058ppABzz05v6Q93AKATV/
zXx+YbLVB/bEKBuM3GxDveDvYwpVOGjrI4G2dhYvff90Onw7i4XkpiNJKUItnzwkgbpKbr1EM/yp
bsnvywO0MMfqA9uAxY5DCbSvmSyL362hOXCMJOOhkC4UcyYriSyb8JU880JjasY/dhnsvCy9CzNJ
8awg2m2JW7avGWAHOjCjbNhKQwsjpyb+63HKDAr+IDId+Z2Tiutu8naof35eHrSF40tVL4Lqfd93
Ars80/omqBl8zeqK3kHrOjRhcuzZWRFAmHvlEFsaNWUZWA0eL3rSDuGQm/eT7Tw38KaBoB+cV7Ji
eqPDmK7El6VhO/3/24KDr6gHu1Cdh6IcEtAJc7jtwg3Ht1JvBcW1sB/VjL8BSwem9xg5e0qrG7Ox
0wfbmt2Hy/Oy9HXl7pen8JyekX0P2z59hZrfESy6NankhbFRne2HBppfcOsuw1Q6bVDAngSqXHC7
gSz4WrVwqQnl5xtkGHVwzJyj3eANfg9DlQDM2p/NrSqoUpcdxDSHmoeUNCCt1jrbdnnuBv3krOWk
Fo6nv/r635aP9HI+s9KBjHJXwHEZhDP7YXAdz29wFG/7E13Vh0lPtSFjCpGoGc4l95cnfmnklAsH
LW0I8JuTc2xhFd1M5XPcttiGycqqXfi8Kq4Cc0mCk1CycLTY4OegZu51T4eKqpdPK0+jhaWryqto
Vufgyl9bR/iFi20CX8h9J7t8Jdd5ChVnLg72KbR8m5mx5n3am7lzLCt3U5W3MRIKmtvgDrGy85Ya
OP3/WwNlbjtjy8wm7KDCyBDRTfmncjoXTG473kPFK9tfnumlcTpN0beGJgr6jTkYJdzPKExoSWxd
sT4rg599/dTqt6/LaqSEwroonPLO3hLHgaCFIfnKLCz9dmV/t/BVBpItLkMhYM1nSyBk1+SQl8af
/PvDgdOqRT60LIQA5pPR5+ZVYmjJxhzoewev47vLw7O0D5R3wyRqgzuQuwj71u39uIvfkrT43STu
ygAtnKu2so1hMAD749zVwk5k8s2dGm/fwI/mD5e0uK5jad7YldEmeGeLdOX+s/AONlXtdz5XFGZ1
zRCKYjo591kOGCrj5wlFpbnmjgyddRhnLTQt948wq5fLI7mwFP5PAGYgNuA7uFp3Pb+F2exTa6+x
lxcG0VL2ujExrtW6w0OkbosNtL8hN28l19C4f4FF8Os8zFcsXxMZX7ibqHIwoM4nkoN0FYom3ead
tc+Hau9ldFtOD0Zb/qyYAnOyf5e3TjrRG/WAZrz2JXHM94Tl9wy6pSvRd6kbyr4f0gYmLL3WhilS
atD29GGZ7Juw/hnmJyP+WWrKVKVQNMhZ0dZDL5wBBWMH+VqZVw/wjvi6vKiWeqEEATDskzxPO4yS
U0tfr9w7zTPuDMO+EoPctV27hpRfiAMqebhncZ8LilmfKqfZ52yiW2/IjJ2ZwWT4cl+WmlBCQdUO
dQcYKQ9TChQEnGQ+W8g1bCDo/rMpVyvsMPwG89rEYFEoB/t1r70MENqlM1Ls8KeCkbW7UoZd6Ila
Ym9K8EaqAq/bzrjn9i/PeGXl0+VBOi9lQU21xl5osiw1qx5CF8ATWEyzAsUB+BTsplT2X4PJaxBj
KvFQFdA/iWd7+mXlrb0d6VCE0HN2D71hDTuI/dBtZmvFxkndCVQsrYj4yMzPy79yISCpJe64mmGT
HsdIlXn9MTPtmz7RnsxCXJV6vGmkfZ1OmuZfbmtpsE///3aAU9hnwSgMXHBm2nuW5z4orvu+XbOt
Wvq8EicEXOk4sal2ZH37WLL0xeKDBV/T8c/ln79wjKvsYrjGG7bb1/GxJf85zgOxJj9PbsmPxO+w
XJQA4TZwX87NKj6y+sYqn0rj3pGvP/vlytUghvmIAA4uPkKUogz0ebiZK2QqSsO719J+Lb22ND5K
VCiYAUM4kmP8h2wjIY6eig+e1b6Wr0zAwgSrbOK+MZDjmm0NtqLejaUBh3ZykOi0Nl0JO+clAuFc
f9ol31aoXVmaDgP6+KjHLYd/IByqoWuZgECBmg6cSic9SGCV/qdnEsYsWGPwQuyKI081fj8P0tpm
2cz2jkabnz1uVAZyVpD/cXZlzXHq6vYXUQUa0StDD26PsWPHeaHiDAwCxCQQ/Pq7ej/l9I3jqrzs
U7X3cQNCSJ/WtwYDQ2uMqa1ftvCBZDe9+/n3SfFecXWpN+7HkmbEWu9o5qqJsGUgqrgYb+CefiwW
9JfGkN2sDmnytco7hOb27KNhphjOP5x4LiXIjnlbMZb4khpwomEWPynvYWgUh8hxCbv70WTsWDAh
X0x7TogdAi1OYoNiSofqpZFEPEJAOu//Pg7vTNtLmXJulCbV+Z0LtiG3kd6Ntf/chsCf4YT/b5c4
j8Nv08pRuFvlHG8xgxOOaaBamB+78XP7jxxXSi/WDjQFIZ4Yg+w4qeBWrj+YJyJQRFIf4jLxjxXM
pfR47LRfsr4vroTeXuZgkdeq0nrvde623kCURM7uv20UlzLkSikYUijkaqGQKQ/wiogXMTW7ipIu
/fsbOe8Jf5iBlxrklmsxm7DEd6X5cCxhKBm3sv7HE/2lBBlwYLBwSrPjOrwN4meWkQiKTvOhe/47
tSQ5//vf5lOHOLYqyER2LBBoWuR5g7KYgPlYuje/RAgtWAW7v4/TO0vuf/Zzv11Jy61CULr2jkCi
dWKCokumbfSjAN4EH7yKdyoQcr70b5eQvgo6d47URqI1GCFj89To+cZt1SmYi08tfMmQYPHBtd4b
uIsSoVzagZsRA1fTIragY7jlO29/5oimYuTz34fsnfXkP7/A355nazmSQiRe/lIvMQwnIx2viFA3
y0c85vPA/GnuXnzstEHqLVaUEJrkIwUKPIKMDTbYB4vze1/GRa1Q6cr2dsPtt5YcuZ3TsmIfIAjv
jf5FgUDJ0FZhnqtjA8+fQxNWiajErajqR/iEghojgg9ewTsjdClHdnDQFWuL5ZCYtX5yHDEoOR2a
l2zDTP77W37nWS71yEU7aAWbh/JKq8eSPzbGHKn9VpK3wXzkLPoOYvuf7epvEyn3yQxYkJRXa2Gf
z2kjfdMeWCDwwqFNCgVZo9pNBw8JBx+8+/fG7Tylf7tiVbRriagT71hnVxM8xkDCw2nkH3/8fNHf
flwpj3Yr2DYIevyxTUEc2Df5oeHGOx/dfwXdbz/e1XTeimUor7oaGLDeMYQLeyVMgLqP/IveWaYu
1ckZDYbFLigTiMKpQuXys0/5N7tARWLIfSAxVlp19/8yu/h/Jdtvj5NPy0zbUdQIvQ3NLl8r/X1t
ee3HihiNJPLQgec4fUT4+PPg8Us6F5JxNwFXQHnU63oQU3ftF/SBd1kqlo8iWv/sFcz4pZh3XrW/
wbBTHhvMWRBzZlHCC8iQwyIG8dANenywskbKL+/cQ9NIhJ6HzpFT3rD16JCPB2+aTGo00Yd6P+tB
XLdTW8XIRlz+qS0JKPl/56e166wCMUDvUtb73NZJ6N2RXn+wXvw54I2xy20hz2sZrjJbzyG+t3l5
N2Zkg/OiTtuMY7qyFHZMRyhebwiImOTsba2++d1HgMqfv2x26WdhdTmXQ4DEP0SpI2yExBteAjKL
P/i2/7wa8ktGnTRZKYqWdVcq68EXK0y20wjvvvc7ht44CeCo7uDK+gH89N58vVimclfnNYXD+BW8
l2YIkbI+R6DLzI+eyyj4vvTf7A5A5PzfKeGQ9M3LWgywSKnsHpFbJsmZVyZWGvnB0eDPL4Zfsu6Q
AlUHY+Cj59p6qwLnlJVJMyx5QjXVH3lQvHcR+r/P4WsarHWAxq6k6pkvBOt7DmI0/0hN8t4LuahI
1noah4kDD7Q4+WdnH+maxfCQ3tTz39fD9x7goigZRlnJxoDMgW+k3z5DpBXR7iMn5/fu/qIsaZwM
eovK8Mof7F0v2XwMTH5qTQCv8iLXyd8f4c/7B7tk1fEh3CATW+Yrl+koJ1/Axo3xP1P+KoWfOqU+
uM6fh4r9P1Yd+iUjQoLnK6TSr7Fg8wiBzAQPXYREfPC1/7lEBA33f6fTkoWI3KkmfpQ9QTIt8dq0
A9PuA8jjvV+/eNesyREZi3T3K3teIaFf92E7XHyUUvPer1+87Hn2FWLpdHNFM50lHvKhbhzESh+s
TO9gKuySRMPCaZb5jF4uHdyPwTke+ctyC2OfN1vD9tBtO63np3lTPyoPZtZ/n1rvvPJLQg1lI8yr
17K9Cn0NtnR+3Gh1HGHl/m8/f170fytGYNw/Id6QV1eNWsWdMwv9NSNe6iR9GX4wbu89wcWKPiMI
aeUSaqiC/+wnE63Faame/u32z9f87fbNDF/rjHrdiemtSjcaBlFHBn03CE0+eAHvTKpL4gxdVGEG
q7pTW/h3BRn2DdEfUIH/vDgxeTFf8xlGg1Ouh5Oa2pPjNkZaZaQanfg4A/x9gN65+0sCha48z9ML
LEx5UAfRDDtvdNbWD77md97sJXVitmtgPGl7ZNiB8g1GqUX671lh29TF/u/3/94lLuYnEuS2KZxM
j7ZIuSuzEtbn4iQX81Hldh7q/3/eZpepNJLmUs1Z2J1ko26zYrvy5a2n4Yhfuft2+ZGrFSZd83Nb
fbDZyf+ovn+44qUImg4MzLupgSlnXQYonfxJPRrdL3M0GdLf24m3p40I5EcOSNxFRvSKNM+JWMRu
BSQ/IRiNvKIZQu0Nq2YB+jsKSXCJVYdw7zyf2zVaCfQ/Phc9nG9EsOBPCL81gc/ryOftejXiHDhH
sx3agzYVkuQ4wqGlhpRLtsijbLaJPgZeaRzI4aDzi3Dx9p0CuomgWXsMe+vf0oyx49JkeWRYO+5W
MaxxFVDY3Q/8oYEtQgwnQ/dCIebcrQttbwcEOTzpvAy/oKDL67jjHRzqZZMvsRbcIMwzdC8gji3J
CP121Bb0TrDi0zwzF692/TRuYR3PJfXSURZFisf0dq5TRVSbJYTKyazJBmn+AaOAnqKDckgVzbjr
c+gQ1hnt8L6g2z7UxN+BFQwZmAelmce9Im3aRiXchOHBk4jqXMEzs3X9qQztT05NB0XYejt50P74
K8RFTgQy3tr2BZ2CZ29xYzIgteOcUDfuSV18VYJkqO4tSoAsPOomcwgmBc2+7UDup4M1cd2Lx6Am
14VjaJIVxl0jj+iG9wiGCzXIHdKG+a7LguOMryuZAW2kxeR/hs/2V6/CbbTIg90DsNsvhEH0afCA
pR/KtGHCg8NvXe3I2D9VLv9hO/1LDeaacPHkV0G7Dwv/Gt7Mn5tl3Tes9KKKr11EmaMxCafrKuMC
KZCDnyCJlMRjle22qWuvqrpGx8Ai4vvJLz3MCp4hV6mlcVD0iUGOrJohlfOVfSKVSEM9JKoAqFiq
H5yUD03L5qg8K9jyMvcSO4L9tMG3CrnJUzzzLod/ZrFbsu7Q5DKLC5gVI7YRcZRquYf/UAO1XPuI
xDl7C8jEwvhEOUi87KuqTHUI5Tnudbvy/CrctTpfIy3rdWcnKNVy9XWR+oZqE0bjWH85L7JMia/l
Vr7mdad3/VbAZYbC1EZOCC6HB02dZKS+bVyA5Jrs2Udg68SX1IR0TCuV7QUbIf+yYbHjdbvFtLF5
MqKtm0jSgLxS9jsUfig8xm6MBAnA8loqAotQ+k079atu+CtH1wmTO3+rN3HXga4KWd9wM03mOuvL
m6Es7rDViwjn6GMH9fM8009jqU5bTX+6oX4jQNiOtOthwSOmT9BlXdesugNx6oerh1d4iFxjDFEc
sg4NZcaTrqLb0Wb2UWmkbbh81RFps2vemW/CyFu6CZjIleZ7tYTBQTIwr2B/2R4aOkCZUmcvBj1R
aN3IEPlkkrGWkNt0ir2WLbmq9IYoknOLp9M5JAKdPJDSTzPLp9TLyZvfiMdBu32hipvRilui6HVW
Ze13uNRDvNkhgsMHV20o225X9U0fVb5/U+UefPQKOkTEUVwr8AXInuFT03rnxJrqFU39MTIlh9M4
XFiTchr7qC5lomb6tQiWJ2W7fTa6XVaFsC0CeIbYUJVS6y3HmpkyVYi7xcyeTEJt55K8QVsvXOJp
rOJShi8j88xL47U0UgPPICNVn/mGZC46ZNU3W5oirjfi7+cZsjgBDcMDdNg6DUDwjGgVqNgnecpU
cDIcnqQkqAhmxKj3KsufLbN5tLXi5zyQe8DHRYLg6TwdayjoeS7uVulY4unmpWvGG4vcYHipozvZ
LfIzL9j3JjhHr2SK4Owl5S5gyMxbpWLJMtc/MroceTHM6ZZZH0lQ/BDArnryzBAPW6buA69bU9gG
3VXr8s0HazpRw0CjSXdFNG2blwSZvJpYc4cl8FGi/5BSPpqILwziHetja8rrVDfaQtOFDBIky9y4
Dtki7ehpSIGViep5+uJ5wzPUJ5+0sPcd2TzoIbshrkAGiF0zQm1a9U/C9hz52PR751bwiRC66ACe
RKQE1YRPX5G1nRjWsYTzDsLdIXyc6AACjR1OUJlcU2Zv3Jp/0q25DhHJHWWLWBNh2Cuz7qVdkVS1
dMjX4CGsoqfgFdGYdVT1+D+aij+tmfra9svXTE5HlvkqmjzSRqokr2XmdXu3Ll+3POiQCF2NKSjZ
8xHS62QdxVXQ9nG+zSmUeVeDP9a7bPXRVd3wULAluEPQ810uIOIVxYqEoF7dwdpIYbPVx24D4uOH
uklWCuvJldQp8jklfM4gKQAI9jNUyIwm4NwgvsZtCQ/zq7WbvkreI4fHlb+w4UD6bJfTrDoWAVLw
Y6f6JkeF0vGbtbNZMk4sT4aQbPve2dOqw5iXOBhis41DU9yhABQ7GfLzydTutkz/4kWVDhYa4haA
jgGLE24oKs5ahNVR/0msEjfjCBj17hpx6CxqqPmybluxE8zqGObc8DtEr+Xgr2jTcwKHiQmFw75o
ANp5HjunFGIPN0M7xZvnvU21j1hjOGTGYK3xiPWii5BKjhCLAtpqyv2HNqd+0phBItVFPGQtpM6D
PyQoiPJ9MzUU83qcEmzU5VfwhLBvDYtL6MQfawR0RU40DpfT54mBVJVbt0z2nnY+O3kwcomNdPqu
gicntqnxUFXjLdKqCkyL0j25eb3xOq+IGi6GZLPk1zRmn1huT6wouxt/MXdgVpsI/gRHHobIqBcT
mjKZeGupcEfCIXLGfw8wF6iEzlkClWbrmHoZhAhDEGBvJqPdqYWRh24Mq7uqC3RKljP/RhjzYmFP
dd7A8qSfrxbTRQ2rk9Yrm+vCQyTTtBYE38PnfvoFC6JU9it8/6YtctgtZ1E9WIMzKHrDyLTMvKtF
5/t+XLCZU/NV23mMVY9XOpFkAwJb0+xp5DXU7YihzaYfNqRQMbjbtuvT3nd7MkyQaNsecbuSxp2d
bktdoiFYpLyrnvLhGvhGVPsLMk5apEtl7NSFdN8GJu674G2DL2G9Bftxqu7BfrzSLUmh+UJ7oz1l
g5cGZLmuJ7i7siny0ZDd+vALAxq9rMNXTfvzx7TGoVxxBJJ5AhgbD5mvRTwIb6/kFqKIy2+I1+3y
MI9rb3hpF0RKmfyAAiXpq+wetPqEw5zAGPFaLuKhCb+PWMJkUN7XqxdL1/kRkpFu5txeb4R7EQxx
Ym7Fg6nAvlqxLVMLjzMmPlsYJafcF2hgbfOxrsuky7sb3alk9ejXoMJdeeWIfCT3s8irNuYIqVmJ
fyoh2vcQWNQGIzKnsXtVk/91QK3bYGsaSVoiWDOxXv9ISoFk+ubA+qxPkAiZRyAznZZuvfI0EsZU
tj0Vo0uWcYyZbeEt6yI0nB8qWmQRDw12JGh4kC4M6wOG7XcuDew5X/jwQmb/ms1FYgqq0qmuYRNH
VhgW1FkNUioPzN7v+a6v+nrX9UomYU+OznZ8L3o/3NtxDPZq9K5tq4tfWQ51eyNofWVmrSNVNTcW
Fp07HthtN2fzQRCCZWLuD4hKGyEWnBn8O+dFx1ngwVRpcmPadvXnQc47WBfgu0A0hFbLEa7pLCqr
8GbLinRhhR/RCSM3zcGZ3PzY5T6E9a5+XWggk6wh3yg8B9CSHtChxojkjCLru8WAITYs2K0INlPQ
/Cs6HLnMy4fFXykKi6aOiwmM4lJiEe4pG1IyGpP4xcSirjMoqzqWv4ZmGZ96yBdiEHVDxIl007cW
3oN3Piw23zAvzbEL8Uhb7+XHwjbbHdVtdV151L8uIXrZ5yocsaRuPUWQ7UTLeHRd/qAKVLQIHxt3
vCrwegfR5fQQcMlTYI4ghuSLwq5PW/RhjtaN3TfdOcXgW99WtyPkLjvbkxqNqCkor3Xtb9O9BrN0
Thdo/9UH4PQ7FqPs/3FJPaG9YcbpfcoihKDtBx0jOe2zeEUpG1GeiPXfAKBLQ6cMtl+oglrABLKJ
y4zvQcSKGSII/w4RvIOiXPJJt2E6l/j5cJqXNl1WfNAOVxmRHfoBj/S9C5xR399ApkCdI+5mYChD
jyi6pcNMC3HeXGds0UWJdf/vz/EO1HFJKW1DLUWxAGgasLQtmCVbAceP7fHvv/7nLg675II2dvIr
FC0AUrLHKa9QfP401adzw6P1Pv3bJS7AuAKIqF2U6E9tkExdj0y3e6988Zsnjv7p3y/x3hidYa7f
XoU8f86+CdTVskJF5Y1RO/xsug8oDO/9+EUnRTpk/lUcmSmgVL9kWNZTQ/grXeuPkpzfcWFDo/B/
b78FeWeBADw7VuCEV6C8BfnBUYYsaqscgDOkPEp4joRTGKHfDeXFRmCGjrDvTysT4YZ6QOJYUDQe
yhNvS0Nh2x8swKl3kNKhMoC6uxiX7N8G+5IfJDclFuvDNKLpJ37emCmOvNNDZv4t74JdsoPKBenx
HenJ1YKGJXjgLP/m4Ln2T1PlUhCeK7iLVtWaXVXjvCUIjcrjVeQ/4aXM/m3huRSFryPcz1zbZojX
gSrbIJSqcSJutf2e1YP9YFX4M1GEXUrBl4rO3Hh2PHXsJ4I79kPFcQxcI4uzYZvrWFAdrR9xa95Z
JC714CxoSs8wLBLw2VlvBhKXVbK5g5zTv7+Td/pkly6EiyjLPDccrt+oyxtwThE2D7sgFxHyaw6C
Q7OMu79f6R3c+1IhHm55XqIkOft/49RtwFcOi3977ZfOa/BcJqFjdX+qTXs/9yhbGpcChf2yueDh
3+7+YiVdx8ksjGX9aRyeORIK3a+//+47K9yllHYb57OJA2yKOa1uhRr3eqyeROju//7z702fiwV0
1dQZYeAWXkugOPqu0Fuy9XU8Bm9MZh8M/3vPcLGG5sGsJllibBy5XrxnMFk6+/Xv9//epLnoTras
MBXZ8NNFcR+ILx9ujEHwH1niD6i/uLjrwfYL0qZWECE9j3zxVBOkxFPesXJzvs87BM0tw2TSaiDd
zp+kguuS4tPRtH2z85cRQbqBWm89xeY+LnHofdDDOoNq7LYT6MHVfQOewc4L9IRQ8K1MZ5HLV66l
veWAkmLsGP5NAbvDTw7eJpGYKU5tmixXhJdsh7RfeAJAnKrpFCSMzCuMLtcNiZtZcYB+v46rnslU
yHNmrF5qSaJ+ZsHPRun1u91kuRvUCIeXbSriFXYjd10D6zcE6WHDqPVmYYLWbmiMipnce8GgnzI/
7ANkkhpo6DMngJaEViZ5WbdwVJPyqnT9+m1qmI7RG/bfWuCKWCHMvMuokz99sgFRWwUYU8S13UHJ
KT8oMQQ7UhMEY8B1JsbB+QxJjhuJrDbb7VKoNgWqPDyGk4LX6cr6eBulOQIiG/dWeA5UxU2+sXUd
4n6b7K4H1pOGm2eTVng9irEZ0IiHqNAfngB8AhGpvoGb7PbKJHgLoddC4zW2pX8Nq6UswJ1OCPIr
BmL2xg79fdHjA4DlpLWJhGTjtlhLhQEOqk9rDexjHBkIbeUkqztpOvl17BtxI3k9fO0pMLRAIedW
nfP6JF9GWBsX83ei6mZP9FAkPSz6n1alVnii5QpHdtHfODPxe10UW4zxb/ZKLfRzUQ9bOvjTPMJm
DzfGly3HbPJHGiS6IzbyrcxS5yHNranCLR5DQHxhoLpd7+Em+rD0P9OVimjpy+w2a2GVB9sKAXOZ
M/LpN+2XSqgyJoMnnwtMqsSttryF8Qss8dHxmvcLjHVxyAOUH87U7eeOMpB0pb9fp5ycpjZYE54Z
0B8nMhxGp9CiodD8ZAm2iuKb9X113l3DL52gBWJzx3DPkaV5hBN3m/Zl9dwqnzy7Fn8WtvbJkbK5
Z1nV4ucRrxhyNNKG3KM3um22FN/FObx1TcJyqmNvOKPZHs/76w461wc1NC7ZJnQQWHiv4L6IUZiu
lmYAaL0yemgI9XZL33jPnEzuzsg1jAbVIh4H3/JnzEDYJkJ1WEWz9hoTy3LxWwRsQxaKtF8bMdHw
RxCj1W05U3Yac52fmJiLdBrKOsoIU9E4oy0VkgH4j2+LFLaMbVzhEs8V4JmTEwoGgjnxlq9taIEW
KWJfsl6p45qbEMV9We1CyHZfpm5UtzPo6sBhy/xuXNoezD/0UURuUeha0e4B3xbXvkBZpDZX7WEa
ZKJyC5DP3LfyrtYUzsme65rnoMi9R+hfwP/xAVLUO05DcbdAWxnR0bovnj8NsZQDvXVDMF9BtFwn
PabXCfnkJnKAinbMomdlDcC4cESt5LlZAx0ox7SeLXQoQbYhonypyr1Z+LRf+3BN7bqQu7xoml/Q
TxUxvHk5EszwfMMkwmRxYbsj2kEDGy7jHTo6BAAjaqPVa7u9gHdECuRzQHBgsOwZbeu0UX258zkW
NJ2Ffiq9votbT/DjKvm025wPPrHLvT3txw1OHOh9uq0vDtvkD28EJhHJRpr1dcQW/bqElf3k5wix
lmPVXit/Pge4ag2XFXQFCviRn2Pb76Ua3T7zADlHrIXKaKJ5eeqAH0QsmLM4I4AUtwG94KwOfw16
Db8FJfItZYf0c4gw20jSWsHyrDosiiHZj0+ngQ7bHYSCYi954KWFRa8X/Y1wX/TjsPecHIChaGjY
RPtSnNsZBTrDSePN+KCbDMGpWPF+5GxDknpVWHgoEnltDRI2Qb0K188bW+tvYM74QK199FD6Hq2J
To67VnTlcdiG/oitaDygRMnbCFYZfY+gdRF+UpkOfxrKlzgEdPnNN4ggbGtkCCCAne1yurVH2VL0
A4ch2Ou+3uKsDP0nPZgegv9xrA7M6xAbq9BI5JLxGNZo2WFpPIIVtWZfpmmudrab+KtF+zPt5mn+
rIsse27nwByzAsOAgBy64zbA4bCzBmsOUOiZj3CNRtfmEJS0SsiCvbQngC431Gx7twRNUkAqGlVk
zJOFlfCua9cl0rq9zs4pc1sR3FUVGNr5DEyxnwu6N2OAhapaV3hL5t8JzWzSsKVL13EgWGRVeYLD
D/7S2iUKUCjc47tZ0S0AAgsXbVhy2lWcO0AvcC36QrywPLCxavbtVAyIl2cQRlEvQGDYVv8YVti/
TX4+RlUtf/QLkunD2rgYtjr+mWzbXyNEFBaUFSmi1dc8AviMJdw40O6LMvhEDPuODu193vUHaKEs
pJldlYAggL+Z3RwN4UqOIVHl3kMAezKYuY0FmnrpakibkiEwEfKIkSXpz1NcWIOOuq2HTxWYxTuW
+7AWJWJJcu027AdqxIeUI3CpFXuniH8jBqwKJR33Yu3oyUr9qDy93Q6j8lLkfVcR0TC45dglYuNN
X5YGfYLJTfdFhhaLNrKOEK3yhHDtLlUh/abm5rkyw5717K11eRlhDcPOS+FKSsj2E5HEfcS88KVa
0Vuaiw1N2GkWUbGNU9poqXYOWzUaO9ObnooffHawwBvxoQUlIXD/oL80XR6kkjAGVfLAaonIAnKD
IHDsQgj8Pg0N7gj1zLMZ/PAAYDWAcRZGCJ4CbQziwJr0BF2RUOcwCgPw9bkm3gvi7KZozeEEPWSr
AeNh3GIgpuYcN4oW8DZ+Xab1SzZ0NJ6wSaZiUjKuRHmXe+IL4OJXN4cvjnRfAhE0h4zPa1o2K5ZA
eDRAVtP7P3sxFomg4ikzWMUUlt7bjjn1TQtEB4Gl0+3kLO6RUYGPi/WfhMi+6IJ2CcvR1GOexeWw
Su1A6xjjYeFvivtmr2X4Y7W2xAGqa4BOjneKIBG7rWa0waX6sVJMRaw4DdBoHwsWW/CUMO9GYzFY
I+cAqGe6l1E4ljziLb8vm/LnXMFk1ZPgrLjeBcmwdbcdNHoJ9ao55kMIHGMlAI+K0hzxReAU4XXB
PtAlWnpB8ates19hBXveVgXY1GY0JaAyPjcV5GckKRzCTkDvs2UvbK4fBUPliLik/sjPjQoS6D7F
lPvW2TpLhJy3c7P2UxGMdbKgBRqr0U5n9sbPfgtpXOQrKl3jibjswK2gTiE1pltY4gZdRIWZn2FH
uaSBRfO4KlGyeIXuD1gvUAtX5Bcv1XYF7vRr43J/p123AfR05iDb7LnxwyaSy+BSz8s/rz6ubYHQ
RcKbyngOzyxb31+SGREgCdyJbBygFBSW+FELdz90UuVNXjsLsnwIVFhZidtBCDLQyG+OohnShDD8
2dwjo/LNG0I03SQ3cAhGkRyuIKEsA7YVV8OjAD3Bqw49zbgu1RSJshLxoggwBeO8yFPbm7c1Ng2W
YIrA2elRXpe/ajqA7iXyb4Z4HJcH5YXMWxULrCRRt44uRUqgSTahqgikkle0+JrYW7H1rVhvUjfi
BFH6K99lQW9+FqXKUw/uZNdYg5cDwcYBx7AKPf2KPI587pPSbuBlk2n5aRaCMgEWlgjkNPiBvKnH
J6hark0HhevQgLsCOcF2Cgb7EpbbbXV2Pip7QGm9pd5jA+f6x8XT3iP0r2Nc1iyDUDp8lIwUtxLN
RJCI1nJXjN5xyzm5zs5tF23KXbeEOTyL222HEJ56B/gez269Q7mhcTRW41sPkmBS99NjVwmRsqB6
2AgJz3jZTd6g3AHuR465RE8um+fnvg6gvqnmr+W8oqduxwB/m6kTeH9VzNESCxnC6wxgf6PvtmpD
d2GZsPzz/KFtR5sALWyAC2ZvYSEF9gH0Lvu8wn6Ik1KsR+9zSNpHogtsOBbfHyIfYMdtWx6JBp6j
ohnfUObU0Jg5GdVL/dZ1461rPFSUmV+kvje0sI3M4AnuTXniheZxNPrkZgcTawSQxQVfVmCRIMOs
g3ddFmGWepX/laKNvusGd7eO2sZeFtT46NFyVX2Q70aUehGkk1huW1fF4LaBWjU1N8M8Q229BSdL
aXHkGlqQnOc2ZWPzQ21dEU+o52OjK4JVMWh3MxyaEhxnYME4mAy9HD3HLdDgZG43hiUI275H/OtO
tQ0cyIHMKLp1RwnHkj326DIpnMBCskG1CYn0F2/DTM5njgcgCgyFtgWvo0f50oR9FaGWw3mYZd9c
1t5vkwE1ID+Xm3S9q9hCYu+cPstgNhmJxSvvyczBXJM0PORThY1p4V+RMGZPlRjXGDYq876bcUPN
XMirgtJtx8emj+vGhntYgSEAntE68Tz5mhc9jXnVfJmMU+g9EywHOKtaUHr2jvcDRAQg5wUdDmDQ
B4ZxAAx4L9tgil0f3oCmAvNyUYNKqhU6CAUWTd3SnS27OrbhMuEftYpHxQbE8oyvch7Gu9bY8rUu
m2rPs5bFhTbNPTCLGaG0/8fZdSxJqivRLyJCwrMtX9C+e+yGGAtCGGEl+Pp3alZ99VpFRK0mphdQ
SMqUlHlMU742kzsi/7XpZmoAxIEMsrMX1bzsSuqz4ywC9wz7LhjX2HKEuFmq9mM4R3t/hiIK6V8r
3iG3evW3dJmfyiFcNsM44RSBM8c5INNXuTSvoULPUk4deaoERMd7B6q+XWdB6qss1b7uC+vk1WJ6
cXKg6UQPWTM/ROO1hEo82qCoe7j9Yh3nBn0HX/TyG/Dl5NBIhn0Lp3kEW1UAkBEQwJnEcHSopzZz
Oh+GWc6JXWS/4UAn98Nleut04PcFEBGfXYBPz1BUHSE/zsReFgrQthIwHg7N/Mj12c6D5ads4NkC
VkH7bElRvBIZhGifk9d5kcUuFTh8O9wSOPKG1oZZ8CBF47DbMJgKb0KBjbGGrAAQ/PxnoYpvsLwe
oXhPg09TJ5+6bhy2Qjl0j2j7XI0UPUIbxYi0RLewLBo8cAC5Vs4eBAQEim05aMgkYNWhs0L7jkoS
oMvY5ru8yersotuQNacy9Cx3Q4oL8EiwFHJwVY+meiZCirumS1+hM+48SWde7kqh7MeCyOHezxts
srjB1hDjtwMsOjI0bh4rB0Sa3ags9YlNAftK/Lk6FfVUH6qFsgfSdTmwj/uhODKLfAmIQHzxerxT
Yelsa+WXx9DBtWWGoMoW5DH+GGW2uKtVnx4sb4H9oT1AXx27yaFQ3D+y0GuOUS6BjiW2tyew8tkB
kd89RMCX4t5Wuuh2zyWq1uiXHCDE5exGXyLT4RBxCLvLxibD6NIzz4OjaBv7WQ7EQacf2nhWJzIg
HCBcmVhVDamAIe0PHXDwcYoEcYZmCtnimnzZi61hN1UDPwUQnN1G/oJrTD9XSTEL/sWCTDVin9UH
P0ejP4XyUOJize+E1+SnClJtRw8yFIdpKaejG+UorBWwXd2EIdiYNshPO2xQI3wDiHgJc+BmN80Q
1p9VUDPUYdhyF9IyfFhwNNpnYuLbtujzuK2X6CUcZie2yqbF9TZrvmD/kVsQghSyQZfnP5Rd0sfG
BQgljVoJuBPYp1NdBwDwyd7fDH1ln1qHDWffawFj4sHU3i91WT+7oOvvajv0XygOdnfMU3xDR9+T
ONh5/MG2bAf/L4Z4GnE9hnIp/VNMc/NcWChY+eGl2KIAufUQlntGogCJiVns4A9F+C1l6XxEIq8A
fUOxyhVhjlMYTBpmSBoB8Vu4wttW05Du3CZao/AbSsi+VufNXFbZUWqLxAKutUB+wj81+329iGx6
uAbq79lYkp44IlnYC7p5EgR+Mt5WYNcl08ZFLflyeXbQPApn2VrZIYht/4cLLdfrv95QAtfl0ZrG
JoM7wUZr9qwY/eh7F+W/6482DMz/yaNBfsNfBqtNqHs3Wy8wXAjlypibfvWlc/+uLbwsvRspi6dx
2hd30O7+EhLr6/VfbWhZeZevefdoBuULBnHCMJ5y9gn6k+Cr2k99O8JXOLRPDWDwbhXexlL1Lp/3
7l0hAP1zXqIAoCC1N5bobfTbAOCb619yGYwPWhC6CJrnVd4scQOOC5wu5onBBazdOQEBenkFY2Ca
Ya3JMTdTM/e5HcXoMkE1GQigQDn3pbP8uv4Fhue7WtwCT0sUL2FO3OMKA+s81NeXreBrDgOGAXK1
yG1tW0SzHdIYPcrh3HkSty3i0/3EVBqHMwxebvoMXeqIkwy7dt94cQ3YoovK8SUHe+UajsTwGbrO
ERp8TtHOjh236ZdQvgQQN+rJK+O39SZ11aKyCMJshKk6TnZAUaYtPxXD/O22kdHi2KNzA//U0Y4H
W2066QN2rlArWBt4Q5rQpYmKBfgqvvhL3PrVI3oCL6HF99d/uenRWugWfTpIcWHLoP766rc4e4m1
+TQ9WuuqBrDK8VBGtuOAUuAHsX32zprLl2mtaBGrQGwJZgrqeA+UsSi+9ewhDH6Pzo/ro2J6vBaw
ZHTKzCVYK0H1vXdxW6F/5qjfSHcN+2XICI4WsjwKR3CZqB3XkIZAdw6F7Z/OeJu7qKsLCTkQguBz
OrpxREE48Mv2+1JNb43yE5miuzcTlJavD5Rhjv9PVCgU6ezCUT6u0x+V9HFDW9PlM0yBLieE7qw1
Q33LhpVAOhx4jvphVNnTI70omlUsxbXo+ieYXqTNtVvRDpBmpJ2+/9XZD3aAQz3u8tlKajBgC2xt
pofZVWAPp3ZMw2G/QHmndr9PSuy68dc8D7vr32B4ia4tI6DYCQYKs2OQ0zZ99qZg82Y5y6YoUPi2
0xWc2b8N5YOdWNeX6Z16nDq3D87C4iAfuZMT51mq7mgflU/oTtrPeVXAyqxHW/1UQ1Ns59tsvgNy
VtLDNEv3kQSy38D4gJ5o11DwzOooQWuY71DpUXde7avXOqvkw4CL3x8pyhBEp0hWD3V26dGlwhf3
jrDlwQ6tYicmMXVb3ItQ2VeChycvLcZ9Ngwuvtz20BKs0TeaRpHh+sCcc1dDF/9Ay4mfoxJeofid
Vrpy3DLNwOXv745AxHYUmAwF6EXBcvQX57DM0bGvgYQoYXvmO7cxV+llEb97De87tAYgg5404sHy
HTRk0Tac/lxfRYZgppdk9e7hYY3iMVrtIgldMDbQt+i7NWkzQ76jl1e+ezQPst7yiwLyhdnLhXQn
QW2Z1Mq6ND1c22iyuikB0WBtIq0vBSTwXSgHsvm2s9s/FPK7Xx60bgdGIIi2tEK1vOHH4ALrtlaG
3PTTteSzzEskxrlc4gUHT1iabCHC18m1XebfsvgoYLXkM/czgB/hEkJEldfllvkoPVtlJrZVgF6Z
x4fLZ9Xq66hmsmwoVHp/M8dj2JHAi22yvLlHXyrcCU4hdN1lzb73LLaydXz86U6kLeVsEuBhNA2J
i9BJnFS+5lEGq4Hq7fpi/jggHd123q9qCanhBcbBdX435fBsXDz2gktouaGK/OnFcFNIOpG2tAFe
5VGew98rLOpx32A293lkxSC0rrDtTQOlLe95hEI296wldvKJ7FQWQpona8AIivrmeH2wPt4Dwf75
b3iOUGqYvKLPYtA8YBB38D1I/bh3YJBdf75BaAg9kf++YGiZjZZ7J2JZX5rLKSTEtlNfo8wXLYGP
QpkzojOFkwqaVJkjwJSVYE2eUuiIJeD1zT9sPyxkUjgg2F7/SYZP1tH3Is8jKP8WKNhM6OgX9Hvr
DjbsKClgQnRc0xczveVyO3+XPTxH+nyyIBpZpj5aMGhcE3VurEc5rsk8mN5w+fu7NwwOMLtowGYx
8RKQnaA+v51n0Pvk5+vj9HEc2bp944gOal9HZRbbboZKJZFfRpD1IEV7asAnFuUoVibk42Vuu1oc
DVnbt0S6ZQyZTXQ05uqtmJffUYkG1vUvuTzo/5Oh7WpxxGbAE3CuKOOQR8egqp58N72JaWHr+Hgw
cXkVODKLm1R9yuzBfuhmyDc6CxNbyBUUu+tfYJprLUxZR8QM2f8sjgIgd5c3+Pgc6fwpoz+vP980
QlqUdkPAL13uLFb8u0fmDYgpK2NvmFy9dID+WSnVjCdH9E+ZPkfNZ3qbgKOtlw3Qt8zqPmqz2G9+
+wvouNBnACvMKdhDzZ9uGhi9duCgHYODRZXFqIGgvUu3Pphf1x/9MU7e1gWPbRr0IhunIubNXOcb
wEEJ+EZzdsoiv391FUTl0npOn2UWSYAW+rBaWbOGydaLCjVsKHG1gsmxWBr46IKkt+VOtmbSbJhw
W1+qEjp5VjfnsR2BzUf9h3D4Wkj6cn3Q/v3ID2JZv1WpBlikUTkIuK6C82jI/qKjDxWMVGCLgSbE
LnWDo1dgtlAYq+Hx6/yYGwsWvpdGKZfi0SLBljrRy5wvctuNGd14s//C+u5OMFCdbdTqOnHOFVjE
bgBav1t5LzwsvnoLpPPzAB7CzL1rC/an8tVuhkbFPDlwvVxwjAoHNH6vf6dhFHUZaNFDMxTdhixe
AgI3YyWe1QiMidevUcQM2lC2oyXFzsN1LvJ8Fuf279AG17hztvCCxtjQQ55V95E7vuXViMPgyn3Y
tOzs/+5X09ClEmmexb3Pkl5Wh4ywlVOGKZS0NRfNxRxOGb5lAFjT4QQAlgl95xTiPrglWeSn71dH
KJ3dODlathQD9t6wc1hcT9YJNJpDRbxdPme35Ry9iEPKAeoSLh4PSY+D1+bYV5y/15eVYQ70qo1M
p6oNgpnFcM0eui+S9LclM71oA2KAaHLasdjmUfVKeVB42yxl2YDIGKPHyMoBe+I2G9G8t5aE9bwi
u+vfZDin6KSvjgakHaBRGA8dYHlTCddOKC6Aji7vnRa2tID+rCnym4bvEq3vjlzEs3yBuyxmpkoh
0ADwm4d0d9uq0hU/mQCKGK1HCJoXCtE4HukExKJYobSaRkkLd7h/WpXfCqzZ0Nm1wXTXDNUCIRR5
bLqyAGqV3lQPsXVtz9pSA2r5UO2FjhPnf1jngfHFNpQDzTBMK3NODZ+j173o6HZ+RjFYXleDip97
+a6XF5CmjIoHOQE3Qn0Z7XKSwaSncf9ATf8nXLbf8g6oSmCPo8cJdvI7rpzXEu32DRcQDrlpPeq1
MjFnOPzLFgMAp2o0iUfxbPGZx6EVoq8+V+NrNvvkdP1lhhX5b3zerUjoH0FNc4KMMa3G+5GP53ka
V1aMYQvSK07MJ5MHIYw8jkA9qZqXpftdBt6Ng6RFkl0XuSwoTgkAUNsLAF+L3Hn0Uzpm2zZak2Iz
Dc7l7+8GJwBGnM1hCdBAqJbXEUrxAzjWCzlfH3vTGtRCCgAnQHZh4hl33XOeAmWaPtOw3sABGjJG
az1Q00u0XTNkvlV69oLE2gVvoPI/limEWMcFJsye88ry24oZNtW2UPiX9UXA8R5hP7ELpq/lwKE2
h+tDZbi/6ArSaKuEBat77P3u8NtZfuYT9GAwMZTceKvXVaMrkFQme1aX00V39vM/qsa1G3hyaK6s
5GfDTOia0ZyrDoIbGYt9CJWAmRGFn3pVqESU1HmbswAoYr+u1w66hhHTNYyzkpWiCJCvx1RcYKbn
SLY/nByRqHi7EoSG+CCXd7+Lj6hYeNQuFNDRuiNQEARV4RH+Lmxl0k2P12LcA+tkyG1pnd2c/6GZ
+spIeeO1kmih7TIOnp0XpOfAKb4XfvpLgh+qQDu/vl5NP10LbQC83AWShulZRMvO5jSZ/Wrl0Ya0
SrSA7gHn7AIbGLgacmcXAK+r5m0knOP1X25aN1oc2xB+YlMVYmCy8D6rxwN0RvneaqJXq5qmlYVj
+gbtAKxaywMnzkrP6fCzBMa8aR/JbZAJqisTNyU6iY0i6RnnRHTjmnB6bYsGDaRR3eZvCzWM/677
QrRVhMuHde6Yd+ZLh8pj9ByxaGVf+LfT//8dlUaXDPIurnzwkKgDlAfqTU79CDFIDusHzz3AENN7
HBa8uE8Bw5sUQMBgQjo4r87BN9LSMt3QwZo21OLOSdnAbGaAN50liKwJ4Pgc0mBR7q+Urz9e4zgl
//dXjvA/SIGuEfHQevOutyH3WDprtiOXofxgCHQV12isxiavvTquUmi/ATYNwhxzybkg1vBI8rY7
LNDOybY5Sucr+dnwSr2tEKoUHLs0zdFKgBw/AxfHHdrvNGt+QV/8SdH8Yazm5+tR9nEAUL3HIP0G
HuipQgml+p6x+tSW7sEiN5X9qd5XgIrUPPgFeiKYnmI3hXCBVARGzAHg1jddmGmk5TfQhR2gXTPr
zKlzphmBDicZYIDhxm7kfJNDc+pmebTztS7gx1mJ/p9GN0RWy64BJlV1pyXFcU98d6ov/nSbCQ39
J137LuL6yJ9S6l8wrxxGNODgbJe8jtGc/nF9vj/e+6GO+N9YQSct87wA+0HlKj+GJmbzbE2yPWWN
m53k6EPesp2clfxhCEwd7MlSn9q8qkhi9eOzCMkzkN1r93TDwvW1D/GjHMDWiOIGLgGBRaUXZ6St
gsbd9XEyPF6HewqbUKcrA0iANf3WK7+mgQU6xNrNyvR0LW+jBN6Dd28F8QjySxrKR1A290plK1vn
x1UkqqulQ9Hf6tIQDQ9YA72w6iLfazvPZO6eiF384NXylDnyh0uBgbs+Woao0JXS/UVArblvYHmH
SHjx3daJAdsPQMSooKJXEnCLrr/IMHChtiFF2QiatoDjYl2yM2QIGnAsoPTfRvvrzzd9yOXv78Jv
AbHpwsmH4RtgiGHffs3txd3WDOoLbjrd1vCi4eXr3r1lolwV/OLDFoavefNVQfOg9l/RBrvxK7Qz
pVBpNEwDWhV9OsGR5BT23UOPnvgo3JXI/tea+GBb1KW0wWEenJagtCe3X7Okf0nj4MADgOi3KYCV
e0iJHvNDCZnALQR94+UUbact3YqX/om8RX/QFfhyqWLvYAEST2pbvYrjnJAva3coQ02Y6gpEBXHy
um9wxbHCID8PKUi5cAABXglywZ+jpSofwZ8bf9UNNE02Wd0CeGNV/ffri8iwSHWVGiK71iICjqOW
+0L9eyLeBm8FpmzIqIG2cuZuiOqFY+U0dp5vvXAqfmW+9D9f/+GG1a9r1ExuvoSdC6WUZhr4ZqhT
sGSX5SG9mDEt+a/rLzGNjrZjl+60VGCgYYer7A680WX5knmgdWyKgEUru5zpHdrVBPLAoLG0c3j2
J3aK+i9h5G79Mtpd/wLTMGk3E5eAiIkagA8a4HxizvhTtcPnyKleXcgAX3+F4QN0fSsZQFE4HVHe
pvDmhg7HqWyfYEW4kkX/lTA/il5t88SlsJjAv3diWc4QGSCpCyQ0HUGIHKHDcQrhU7CF91Bxl85p
fa4gyXHPggzSxlXef+JEelsLasJxQ8rxSU212qEMdhGDzaZt7w/gGNvsp0DUHeComCezHG7D+lJd
JatpIRLHMhyNm8r9mZVDtoWt6tNNY64rZIkRkhAuJEZjF7qRRQYF3/5t5PPKod60aLSdayywbETr
WeeaVD/toQ5P0InpHnFG4t/TpQlW1ubHdweIz/93a+ki0N2bQfhxCiFyuHxv5wZioJAVWhgaSqzf
BL69skY//iISXv7+bhfLfJVDxNPLE2pZoH5ZYtyD2bZsloJ4sT/48uct80L03bJm1VjMhavgskSB
45IQTRghTbLmmvtxqJFQ2yw5kA8RBN/rRHBIPoO8IhQIvKD1Xv/1H5/FiL5RMnt0oQDV5kkJelU5
gM3g8Cc5qGPT8mf05Pd11h3b1F/JfKZJ0TJfWnAm7ZkosN+73QwtkrFBjEDZb/H7ldPlZWD+P3kQ
PTdlJAtKKOvMcYDT0jYdgoNoVrFA/5CaHz1dS01wHXCQgxwcvKe8OrQs5HGbQ9ygisDU6EKH/vVq
KPXsRtD+nU0aWhRQzJlEzg59lO4L7BPcMxSAaeIB9/gVGJ1u7ZBrCC19d4SBp8onx6qTEix5CcGh
poKqEbZhBRhws9wt07iyZkxv0rZI14WmEGpGYxL5w576AsxXd5971cPIBbx7wy9gla9hxw3LP9AW
jFXCCadZvCIZ0y/Q41r6F5qvHBINCyXQ9sl+AgAHcmOgzLHyDuLCX0CRZpvrYWX62doyUUVUh2Rh
HvQr87eBTS+E5b/daU1/03CAJHrZJ/QCwFRmHyragz3deX6BqYbH3557tb3L25G9uosfbsLJsvZB
M8x7Ar24le3ZEMP6JscUZFO6uYdlhgj+QkYGhgt8fLLCaoTbSvXn+gCa1tjl7++yt9sEqMp5lUgK
Srdz688ATeKGEMktAT0edk6JL2/aWIkuCOmVHBYRS9YkAATsnOKldZfDqt26aZFpu1A4OgsOGWGd
RBzKBz2byt28rBm3GmZCd1lqoE4ElTwLtigX+1MfCn/iecZdsG5v65UTX9uvIYzU8XTp3LjlS7Tr
K9e693kwHLCJs5VsYvoIbYQYHVCc79MLdS+MCdQCQ/+MWy3UhYqVs83lx36Qs/1LkL5bS2nmWxLI
EQdETaj1bxSHl1BQl/wFzYZmO5WTuvgfrNlUGkLfv6yEd28bFtTfhpA2SSeaeBxHeOD495bsb4s+
X0u+S2HbNCdgUtpW2m5B98/uliwEFRExeYRWX7myjZoGTUu8OZQjfK8AacdpYPxUNeTgjOkb7Apw
XW2e/bxcq5mYXqSl4Q4Ys8IZeiceA6ffDDD6mQocO3j5F3KqR6sM1+wwTS/ScnI2w68hJ2DUiMZ6
bjse28TeVrz4oer5M8GB+nrmMsy/XprzszTwXNaQRGQ/QuisRHDMKdnaxmLIJzoLG4iLcFgojoNw
x0kCTg+WmFZWlumHX8bt3cIVEy1Hy8ZEgGn/OctGb8vG+jMwt2vnBtMLtEgPp7xNe96TxJkiCGWc
FawSimCl9GB6+OXv7369HzmNX3iOSrJ+2XjKhYYljuEQ4rg+q4Zzsk7AnvMpB1i6aRKsIO+hygcQ
bdr5q8ihJRjS2ds5LIJ3Ql9lx0k1+cpHGXKjTswuxpxwZXth7JTWSfnyDNcHeEwEFaS/4Nl2/dNM
L9Ei3bFH1reB6pIUyhQpG6HxGIxPU6R+eUOw0moxLVstyPtwaOGa0zdJMdqvfqPuuWK3bd868cHL
wyAkISQroUeDVUU2QLxtnHQta5iOWjqNYbYpCsSA/iQWaP7KKdld35Z/Bq/dT9l0Qotzb4nyDG7y
iTH7eH1KDIvZ1U4/QVb0rOyDJVFhuC8Gf9sV5amCnvf1xxsMHohuKGCXAy/dCxHcWiBSnk00P03O
WD7PgeM+hsXUvULSx7sXgc2g6xvkwRu0Dchn+LuUT6Mi9Upn9PI5H2zMuvMAtBa7Hscj+EzkauvB
iaP0y20jsi30QSBQiLqNWrtG/8Mtf/QuLT+MZBSRVUsaOxHMlqwvEe0gWwb/lAYePlW/abm/ryT0
P3sonEGQCsFWQWy1ih5t7OPhSJJcRFvMdK5eSqiwXZ8JQ+zplIwszTy4/fU0Vl2wwIrQ9+3PfgCf
pqqaQiixokyyv/4m05LSzg0OAU+2mgVJ3Ao1O/QO9rOTfZPBeNvuoRM0+j7o7ZZQCrB7F+wuAvtQ
nZHprm1DcROeHnpD/03xsCZqoDkIF8Cew5dp9uR5WNaYt6aLvS7x0NfWOFiiSuEf4f1phXUorEcH
yu0wNfOh+Der4ty14T7ryY7O7onw+n7g7lHw4cgBLrk+SYbloJM4hLWUY27NSzKA0G+PCh51j9C7
2rfe2oIzHIJ0LodXlxa0XHkE0ne2U36w6TnUD/2/TEbQnB0Pt32HdpSQkBREEVrRWMJ3yVv4b6ii
PEIk7lHN+RpVx1AlJjqvw2vDps1yr0uyMYO1Udt0dF/RAeIfECNiqPIyP/3b+Cr80+ctHANVXsW1
lPmLB4oCWOJcykPaW87ZjUb80sYlb5VcZAvPel5/D4KRP2ZRCszu7FvusZu4SGw1BX+vD5FhR9RR
n7YKBZzBcJAjZfsIQeHXbICP6vVnG2L93xp/dxayoLnsVmwG9TSDSddYA2KYW/zFJrAzuv4Gw0LV
2cZFR/KwsCoZl6MnH6dgyV4I5zNUaa3wUwrjvNsC4h/b8d2XpFkQirroIOnvOHBtZHd2ZN21PD9A
an3laGKICJ1+vPRqYcVS1IkdVdu6GfYOaZ47R7zB2BLmKumv6yNmeI1OBhrHAA0SWw0JAxLIFR08
ZjMnjirsRmU+waqSkOP1NxlWlk5pSacIZhkD+NRRxqaHjjXQ65/S2wgzRKezlMXgWGDfiwSmV6cs
TN/QWoknZMrrP96wsBztMEpyVPyyaugSCL3v0Z5PUvra1nAFhQ3j9TcYgsPRdhGajRSFv4HEdjZh
vSI/TexQNGtOPqbR126Z0sfjgeiGGoXt8Uc/g3Zhnxds5cRkeLpOWQmLgcpIMZGoPHLPLMzbh0CR
4vn60BjY7ESnrXSqYJY9KRLD+ro+eWXl7xw4KB4yiFLsfdgSPzSegq61pfxz3rvl2U6r8tjAAWtD
lAXN4NIq4nKqq/sa1m2f+7IL367/NEP4/B/vhQp7qn2bxAon8UJEsJ0DFbQ/jBcx5XLl+w1LQ2e4
AMLW+gFd0HdcIusbvJWnhHs+/ORyvqYAYfqOy6vfJTQIZEB9Q8k+4eKJwwUDFbU9oXcZrD5Tj+5v
G6zL6nn3Emjgl8wufRWPtTw0w28x812BOj28yrbBNK0EkulTtBMlVALzRjoZ9GNs8E5yFzSgYn62
oKHftU3CQvfb9a8xzYqWEjzmLESmqk+gYHIXhRCH84uT8rqVO7bp8Vo+mAKvw7F4nGMYSh5kXiaR
U++gV7NyFDKNkpYP6nABDx4ed0k5eDsixG+ygJ+fl9Nvm1rjtgv9lQgxnYd0qs5s+UAeM9Sx7e/D
V3Xw44M6g9yUpFDd/um/ua/+Y/ZE7tLEPr2W9/kn9vP6/BhSts7DyaAMCftj3iZRWdQPaLsOiV0t
1l2fqme7jMqVC4Yh9ekMHAK1XeW2/ZikmficOvaTWqqVOTLcQ3VOBoGWMuzWOxU3YkrqyP4BNT8O
Mqj77AvYzvOQ7+yBkpXTmQG2TP5VGt6FZ6SioIQUFZK4dHa06J4axdBnBZ0ucOFPuDy0sBix7A4H
zzGWOLzCPRguGaG35Rb0nosMCndoMzO+hV3yyhAYRlenddSyb+DBrkQC97CTW9uHGmbp19eHIcB0
PkcmS/gbpTgxkEW8RJBPHZYiTkP35bbHXwLv3WhmbibdflzGpB5gMhxQ59NcLc3mYoV3/QWGCNbZ
G7CNr5zAqvCC4Bc83eFpAPFer4DTM2wErDXKoyGKyGX03n1GDoteUArQ8Bps+cvh7me4ScZBOX1d
8rWJMM3x5e/vXuFKy7dTuGgkczMfoEMEx/d65T5gqpIRbTOwB7eeOOnGpHEg8rWwJB8Y3MnDHOq1
4X07zM9ONrx1NQXmjq8x+00rS9sZLMglR5A4qeAdAa9vQeOaizN0hm+rNxBtZ7BYZ7UqTctEwvFA
VpDqnhDMKyNm+u3avtCztimteRiTcXgRKtvYzbfK/XF9xf5LXP9X7HIinduRcc6G3sdWMELbnu8y
i0Rg7db1PiP5vGtC0m4kvF/u2n7Kt2Da5o+jqOvf1eCVKwfVj0uM+AmXXPtusTU5RMUL0uEWEv4Y
2bNgT34o76CnDTQ0PTju8gDR8RjGMofJ/wmk5sp7P0zleK2WDWYL7cRaClTnVV9sYIssYOdVTvsq
53AW32SFXEEPfJgV8KJLHL/7PhZAyStfagwxl/TZRs1gP3mW86uuei9eoBW3RTj3K4vlw8jFy7Tk
oMoBes5TgMiF0Dp0z7akXbsOfZh38GgtKYx+VOIcgkeL9q0svlXFQw6LGTiprvx00/O1xDAKUeHI
i82Ottz7YU0BOXms8v/CAAV2O+jIrczHh/GE79ByQWlDgFtVSEB548clhXEavNhgo7G7HlKmGdBy
ASCINg8H9NzElJ8dRvd533y5/mjTL9cyAUCDo13kTpX4rnMch3ZfTPanMBhWzk0fdq5Alrz8/d1C
5YwqdGsvSRLm5wcJ/ZZUwKNDTeVdtqAROgXWkad5s895t1ZlNHySDrj3UsAGJEMJIi0Y5Fr7Wm5U
BT8dyr21U5RhQnQkYQrOY22rdkxsIh8g/xeXkMu9aUJ05GAEn6EJrB2ZLNabHV1sdc8cYK7rDzck
KB0u6FaQQ5loXyUhlP/DBuu0+uG6FtzL7rwhZp5YObWYxufy93fTPpZwpu7KqEpYqXZ+LfeqaFZu
TP80VD/YXnTQoMUg7T/UqC8uFPY8vCj5NoJtReKj5gupF4veDQ04FRDAcOKgDZwTlx5guwXPzgTC
/Ps26oajBKQEHZfM+pmPxN5kkcfuXfjPbcuxGl5JbY9fJqsoTjB7DzZdkJLzwEFBaPy5PLSFInsv
D8RhyS56wIr5L3BwqJ9vmyMtl0CAOShwKcBVg8OZK8/yQ+vBnsWV34LeTzxOgw2K2yubtSlWtMyS
1xeMzbJgomADZOO+MTt/SggBXv8UU/RryQVeJW5TpTn0xGjcdn9930O3S22cFvJz8LbKynvR2Cup
3vAlOjCMhqxVNTb+ZBY/S//oZkdIdt0WNjr6mVA3q1xP4NneJoPFTuKBDiv6cgPUubcm8moYLB0J
lkVuOiySyQQ2OCkEj0bnrXOjrSrnx05Mu5DU8EJYVmbGkAh0GgasPahQdAaKsh7EJu0hgZSN+a8K
Bka1YNMGhlvwo2Rv19eB4biiMzMKydCAh4NIArLoVlEchsYU3lwXPuIIs9ToxiWgZR0JF8Co4qJO
ssHZw4TuFFwqhcxZyTyGpBZohwlRXDzQunpM3EJ9G63uSJzwcH2ATI/WYn6urbLzIixeBw5fr2iF
2dD5HZt05Vxqig0typXwKji00yqx0XfrlvTUpfm9sNobf70W5sIOZowyTOj62TlKEeygTP/p+sAY
frkONc2bi3lolckkUl26tZ163lekJAcJpbaVi5Zhceo4xgL+xnTpuUxkNmwDBcvFvAPh43tqwzTM
XTlmGSZYhzJyVdZRWOfwYsl6GAZF3zwYqa5kJ9OzL4ffd5stYtddZsarRLYPC2SP0TZZebLh+Kxj
F0dWRUObwypq7sbgWElLvrUsEnvKx/zE4OG1soBMs3z5sndfMMuA9j0Jh8TxoFUHJUF4Mfc8TSbh
85WDqOlTtOCFAkE9eLDoTqa6e7anYVeTIt/KrH4BiHElzEwToUVx5KUc1smXK/s83OXp8BY20+/r
cWB6tBbBNu9hqxfmMsldOBWNLawTXm57sha8dEzLeQaLICkkLMcuvpfObbGrYxGbkEscY4YpgToS
6tvtAXY6T0Wvzjf9cB2MyDonqGVJsGgGcQL16auXQuvq+rMNOUH3hHGDEBoDczElYZUfuSLHpcnQ
0gfdzHpb7JWcYFj1nha3ftN1Ac7GYxIOwQPAmiev6b7zLltZ8abHX/7+Lqi4IF2e9e6UeHYH3cnw
+D/qvmy5blzL8lcq8p1ZIAgQREfd+8Dh8MwaLdl+YUi2kwQHcB4/p3+lfqwW5ay69rFldTuiHzoi
w5GSzuG4sbGHtdeiJHKhGPN7m+0lJhHIcpYPCjFRKhV0BMEm7UJJ50ygLPmbZ7hYskDETAkUSeOD
lTQfynjeZhOGzJms73/9kl9xCfxiuTbdHAmI5/UHns53I0SoWko3SZ3/pR3jw69P8cqyvSRedjKI
y6LBA69Dr+u8BuN6H/76yK8EcJfAQ9WbLZRhceTJbO+6lGxqZ7ht4yVcmHU2TLF3OJqTvz7XK5Hp
JQgxl9aYJTEdDsB+Q15imEMGwlc4CnXVMEw6VtACAjnDhHJX89Z0wSvWewlCRI4mJwuD1IeJFMqb
hngErHIh7ljqt27rhXPvJ5nkJRAR2m52Ni5Ne6iwz514bcwnE/KsxBuULB8nJQjUT28moirIhw22
rkDM4jRXcd3xzCWVFKZn6Bi6rlmWd2GsgQubUOegfjWM2ZPCnn81EMyRuAOxy8RLrQUhr12DwZIV
bQH92YK/1eh7xZYvwYztbEt7ztAttpRGKN+y98sYPQ1DGxjNW42qV4z5kiq6nUxrHFqcg8dnofdJ
+vnX5vXaq17P942johHgInPNh0PdYZgIor3Twf4tpReQt1/4EPDhNI7umgYs47SEQqueZ0geRhUU
EBTS6X1Rlc3m17fx2uO5cCeLskERJmZ07SGyqbu/bEMFv3fki83fGUwMHps48lh/meiHVrzBD/Pa
FV9s/cqAUmIGMc2DuaQBAXq9jO3rX1/yK/Z4iSVUllGPTYwNNJkwMGz01jVlZFvAenwz5m88l9dO
svrGbwwHPecEWiBptNdKhw2ZIaRMrpJUbDP5m4/+khna1GNRMRWnh7yNli2xRrrPwAzr//opvXTH
f+KBLlGEypLaHpoeb6DoxRYCy32oijoLFgJdY7DnQWwFtVnIE2Zm7rG8qTfVqpDGWVHtTHMx3JpW
2l/QO3WZJjMUOKvC8JLJgA6msNkZQrDzG+HWK6v0EkKWqKpmcmmGg+xl9E6CEB2VltbYDory31tB
l9gxTPM1WQ022X1T1J2Xo1O0NchSvnEDr1nLpSuYU1U0yTQcCIXCOdR+j1B4fkhGZfpRO7xFTvDa
WS68gJVz7ANsGA5N9hF0GgpKvEqEw1u8cq8s2Uv8GBMxGJwNGEw2PVXD53Z+izLotQNf+IK6ied0
snDgyjhBBsVLkvKNMO6VJ3KJGtNz30S0XobD0NI7SkCgmBrylCTteZidp18vpFeu/hI6Vsp+ISTC
u5V0vFdyPpbmcP/rQ79i95fYL6qyGNJycJJV3NyYXIaVTu7r3H7Dh70SW12ivhaBJnK+EOBmSPeQ
WPJQR9E5M0kKefDyfbJk7yyWfqYDGua/vp/XHtV6n984TS1MJSQypwOpz0X8l+X8loqdJV+irG8O
3HQEk7JthwMndzb5IpO3KruvGdDlwm2SBvor5XjQHPMgfQ694HM8Jb6TvVEBeu2RXKzZqGsg+Gvi
yov6FnzocqjeMP1X0shLlvx8hh76wkYMHuUf+7nwsrxwy4R4aWUgj/mtMVk8+IulqweZxLKFJBiL
J3dIIPGXuTz7/FvmconrSlG5qjAgCWTSXLsyeuyMh18f+JVncwnc0gzU3ej+DodCtvsW3gYTgG4y
PrU594forW7aK6/2ErclmwYTyhgZP7B6vGsGFRDavGE1L6jgn2zelyB6x4K0YjoP3SGqopSBtb8t
PDGD27ilIIFJRONA/L0T/miDSslFNb0NoaAeB1lcp35CK3MrofMD5DdffGOQUQAGI8zsg3Hzvgaw
3Z1XItiM0BofLuKdk+Tiy9Tkq0p0VWwgpyl3S8TFCZ6vCtsc2VgPJSd0jGbQzegatItcfvn1y3pl
CV6CUXojBnhHwgm2C/bOlA5goK4PdJmeoG3xxv78iqMlF2ZctcQcjAaLZVTWQ7MYT47q36uie8PR
/tzenEtUCqPmbJfVkkPbBkLyHeF3McK6iGZ3hkrOuh3633KwUO3+3sEKYWVT0aG1MszppujnUFvJ
+1+/hp9bs3OJL+mqxBC9QiKej7XfmR9I9PzrA//8/TqXeBKqS1BNUQPZNpgjYtfJJx2UFe/3cdok
d0Vf8Ztfn+jnL9n5gZlw5nySTPSHqU98Ykzbtur9Qn749dFflvWPS9K5LDlSu5pbKhz0UVgPCjCg
vfxUtMBM1DUE6PlQbcwWzdtOdvF9J/ooXHqmr4WaaGBxJraROU5ePtLCW0y2BEOfjBtlxPq3HjPU
Ob83DS07DorstjtwR1tuLtu7tmrvMVIdQDLy95bR5XAM/AOZWydqcY52E2XDSajqAbj6t/jif76O
5OVQjOPUQPHZNaq6E55VwzIWLArAtHEllnGzxDJTb8jMxOujTm86sDdtQEajnhV6T7siGZNQTxW4
tBae38VtUe7sDi1hTVrm0smwg2Yc4ptp4eM7M126YLSH7lT2hekBvTX5g11bu04g76hmqzqjf9hc
QT/eeojiBCObyWTqv3jbRajlAafdleNwKhYJSl0oSipoNYnKjxrb3pilslyedD4tHlMiISIQd0O5
ExmtN9ZitUewjI+7ISoT5ebastERIkvxkKZWcpWPicbYHeosDnjTgiKOoUMwlO11rEh/5USq/r0a
q3OJvMLMA+ohBUJn1sXB3EJMRVC3st7i8fy5bJsForfv7XGY7dlWBCX0aiQZh4YK4BFoiVR7uYwi
NAuLQMd0QKPe6fVZmEN6TTFtFcoIHAZNyp2TnZf913jg3z9N/yv+Ul5/XaXtP/8DP38qQeap4qS7
+PGf92WB//5j/c7/fOb7b/wz/FKen4ov7eWHvvsOjvv3ef2n7um7HwLdIfe66b808+2Xts+7l+Pj
CtdP/p/+8d++vBzlfq6+/OOPT2WPShKOFqtS//H3n3af//EHXdf5v397/L//uN7AP/7wlI6fqr5B
qvP1cP/znS9PbfePP0zC/iQSXstBDY86coUAj1++/sX6k8OLgIGHO4SIlW1Kl02X4Et/okeBD0vb
dEzmOCt1eotmy8ufTNu20PBa/7UpRQ7539f23dv519v6N90X16XSXfuPP9gLpci/fC0uS1hyPbl0
BAAc7HKErcgUrwFW1SG2kHNkcW9oSle2yRxWgxGUIss92ch6YzcVphtzRgAmr+6ccjm0DuQAFXgU
Lb4F2bg3tdorrd7vZX5sY0ydDsrwO5AuO9Gow7ixt3aJ6rwx4RA1Iqyh9o0pgkrqZG9SkVbeYOfH
UrDtYuZBpaCTHpfaS2uQYzk5DyXhntUXXstxKlVwVxpu2ywbc8xuayhuj4vYFc1dhhgqA+OzMw2p
KyKwdChMGCUGh0Cxs2ubZ+HY59lwlFcBOVRgjkvHn1IbysgZhKFGkXuzqmy3yOINl/amY7dQjr2x
IgoSIb5Nc7Ghoocjy4/rxdS1vckjI1h4dxqY9loA7WteBA4eJI99vnRepJzNXGgP4ubhoNkN59V7
LLw7LZfcjUCQwTLL7UZ9vR7LAHOGaPOPaJ1ua/LkiCLQphFk0ryJo+Fkz8/dShpg5IGeel+rM2AH
EHp/N6tdbN12Ruc7mEcn3W3X+JDM8iYqAGouvDLh24ndWjza58m2BrcwTaJ7AurzsG4QuRsDBrLm
BILxkMoBIFe7NWPb9e06/XUXp2EZsW0ROX5axP7S9I5fzoq5mnbvVTMj2dXHBKP/7jxWH9r+uSTP
GZ6UYeZHkg1+Yt0SDEjahe3hKtcrJ5Xpmax2DSjPMINteVpeg9b1ep5v11+tr2b94jywMCYsNNs8
WC/GsEyMn9u7ro4/g7HjRkbt+/XzgxGfama8z4wCohjdKdH4bFpDSRXvdCFR4IDDsTMgM5pBkXwG
FAwXaVO2nccBkia2p8ht3t/q8pbA9tYXMU8RCLEKj5SwA2F4+l4qHlqEhvYkvDRLDus6oaz3R1Ns
RG9vGMxhbOtQsFAJvlstBmg2N5lgw4XX9aMLT7CBuo83pTQAoNnlcmc3n9fTN5qHBtXYh/LAbqmb
ZFiDsPe40Z4mOEcDC9Nu0eQBxZyHqMCbNdzGvQYHDd+WU3HdQcRNp8Op7vVHthQYoLG3/STuTQWS
yrrzmThI4O1Wm8jqeFOOsAkxPdROFqz2MRf5CQTTJiy+74qg71TQNFFoOfEhzvHmE3xFlBicL409
MfIQ25qnub3B7n9c1mjI6qYTHNdGscHtoinIHdyrFucu4yFv8FZwlzKKgj5zNutbW9+o6qKgpsCc
gGNxhPOoWyOY6XBaV0zV9xj/tzdSQso6J/4wBQOcxuCIXW7Ym9IsjjIxgqlKNnPMAPTD2o7dHouj
p6v9OLvI0XcDIOO9ln5D+hPkxQKTGQBJwd5Vxb0S43NY+3WJpW3jscB28GO5INHvb62595cSI6TK
htLaec6GXSGKY9M4u5TVG4RMlucsPYFqryixGOzRwwyzRIxSuH1Wp26Rio9RX/XhVPBj2m7hmT+D
szjZwCEfbVkcY/AMhkVZgu8vSnygLe29xndkE9tuKRLbxZCsa9Fc+YWdaFhpszGTCHJQbY7iap9s
TFqe09FBFJcI6sm5hJJejHryEHkG8OPQ466uqBN1q+Tdltbj87BYu8rMbffls5EJykwzVvcKQowJ
y5KQyCbZ0HE+tVTe6sK0MH9Rc5+PNPNiRU+l2dg+vKHH51l7XRTD1bfcHafUdgfBrjV806p5vR3a
YvZMorhfCREUkCH1gcyJ3Volhbve5Mt1IluuIygAJGBYFHm9KhzbGhLL+i9bFyvrJj3l5qi2Bk9O
MYk+WE6hfStpZ7fltptyju2m7/eOXVUbudi+03U6pJCD9lWTfKgHHaZGqTb1GP01DsuEUjw1QqVR
885BHlSAxDNviYUpUD152Ij8FAMNeDTwwEa/fDKXzg70Ej9COrD3Eer6I/jxAuXoGskGzjbJDWrq
fpWwbdlpL2/UpszyT0Vj7sC24oEc5X2Vx0FZTEeihC8KhJnkENXpzqBvAR0uJiX+3sWpw01mEwgC
vsz1fVO9MxSXLEapKowMsZlruFx4EFGiogFvsmh6k6O7IIbnmA1+JKLAkG/VDV8yk8tAQhB4CM4c
k4vLljbY14Y+XpwytEtxBi3QIUFMKhy2HY3sI2HWDVtMbLKNH2NRrEtbZ0Y4Y7EiBngjPTVf4AuX
F4OUT1rURGeKXxJ5WoU9iLzPyhDKDWEhq30VjYPXV84GlXH3JTbAXppHT1n1ed3Tp1ZsFsBd3bmh
p8xKnxg3H9KC3kAyz3KNZHoY85tqXIUoOZTqQJLg1rL8Ao4xm+QuN62rdqH+ulnAhYi0vhYF6Giz
wS0WcVY9C9eTpBQabsX9QKAkisgld9dtbnXQ8WLsB2xKC9Sp121lfWlsMQCCZCHYtu+ywbnn7Lmo
ao88drmzS+D5IdjqMWbvtMBYWbyDZPjHER7SbrHYQOfO4HQram+WTuy0GWP2IAZGKAoa0OIoZW+d
vPDWn0UWH4jzpEzTTeGP0+m2gR4jRJJcE/qyaha7IX8elwGpxHNsYStetIuE7tpObQ+KoeMaAGJr
EgV112Mwm4cYezqOKExXY3knnewvo0LFZg1bTGPfWPt4ss+yHc8QeNvkS8Cz/ogO2BZaqkBj1/Ks
JTbEwgha0LiNJFiktQX/zDadEQ9OIXYw9M7IfOog79dzXrs9W3w5i/uxg5k76V8q1l2gKIO2oQwh
EfSwBnUo+ePRoLKWIzJQRRDzKFhvpUGk0udBhL1kfVIcsahg0CJrfYB7ntuiOHat/lDyJWDsGWSi
ZwMC33HxVoHz+3T86/q1TZvYtgnnAcO9SOWmpM0LPmNULAILFcZI3XJIKmwueYDLSYy35m1fSimX
C0QQx7EEoyj2/zCn0MZMO8ouQ3Bcey/hBiLRGYPlI7S4UAUFPS22RAdRgr031F2eGPslOxKre4AI
/DGlHBuaA/WImzaGPTg7WX6egQ7m42assL2ulpB8argV2qMR5FUWRuO+ysW5tp3dZLJzZDSgC37s
TLZF+X4HTAaga451isHiBFM3qNjYCKpa7A0UfMggzA0smFYL21wlYW3p6kHDTOMD3gsIp+4quV+D
5zjS7oBbWKPtb9K6v1Onb1Oll6b35SOTnAqkbAKhzGXpRJuUJgMpy3AN6yBXc0iTajuiaM8kJC2r
R5jSmD8vVrxZjT8K+/g9SQZIRyGKjLACmmcsLiGLYLKjl3BuStl29ct9bCBARZRH2WZyQGFYhO37
mk1+PzfBlCznsR29Kmb+euLMEGdqFZ7hsHB+U6vxpSP+402uySWH4ox1CdwZobmUsR4bCV7CmnFM
MwttsP9CiRLJDlzKqDd5NbkpUrNeF0GCKRHKn50MSUry7DqgLE/Nzh+jW9LkxxwRNFoQwZrmvLzC
6nZ9ZWsGlWdt4BQ76BuBlkFsCD9R1u4wqLxb/5pM2Maqt14h/b5u+XWZSdsiGFWTmP247CdYlaH0
yCdYfZo/tyUCGbZzOAlUA0xmnNi7kkV7xLMQOH9efQ5sq+dfrMy8YgXyghRudDYCdOlBsNS6g5Uf
axjo6ijLaTVMgUm4t/A6LxvnD68EuTn2M1uQH0jCrbxGAStucdHwtWuKNxmYJ7C5NxZsu7qKWQ9+
Vgz+gla4UbuVyI6WqQMixdkScFz5GYq+UGwQyDze9woLsLdPzlUzPat3EYhAFR72gkwrZXD67W2f
FcG6+tdcHsixU9QkDyV2qnkx3UFiv9aB3WFR20hAF2ubCKTQ+ChJMGOuxKaDkUJ6wtcl34Ch/f26
Gn+9El8abz88EdDJEcEQ8Dg/NObsJcqsIi/D9Sms6cAallO8BW5Sd/UeXeYpVyGgH9HKaRrqprlG
+w5bMG6RlB/G9N3qrZwESpCD7fXI2d64xLWr+eMl2g6zLAdh2Q9TbFWFYpOJS6wm+yUdQdzk4Ymv
aeGag4KJHdt7HsxTfoTq4tc4DTmnxQ/T9LHGK3wpB3C4QeySxuytSdIkkB7Gb0mpXJTb11UBgn5w
F4OfhFuEE9Shvu0pL3hyQ7RgVVjJYems27LtA1CV+6JBooUNFowGW0zKrUgI0zECCyoIVtSfVheb
dWc2Zr5Vv6UZ+JNwEheFt2tJE9dGLznhxppGxtxwWD3iHNy4tz65QhhBjfJBHBfBmm/DWlfHeVyq
8tqu4wMggW9Ni6w3//2L/P46LtrXNY2nojaxUUKDzluK1mMOD+MC0Yxzi/c5chMiw5/WqA0UM+4a
YqyG6Bj2tr3JAOCzQOGaQaNjtbde9Zjf+Fhmx6I18fkrNZ1gy3vRPk/j6HfzvrKf17XkZCjAVG1Y
d4k3t+IcNUWwLsH1ZgeY9ICQuuf/j2q3J/WpKdvyr+6yePtdvff/pwrvigp5vcJ7/6Ty//zf+rN6
+q7Eu37pv0u8/E/YqSUsISSV9rrYv5Z4pfjTQpGfguXPJHDf61/+LvFS8ieMGyplqL0KC84dsIW/
S7w4GmyeSHh7ikQKTuT/qsR76YpsSXF1jDqoSViCXqpAkKqHQOZkdFvwY0kIPo0xvP1MvMjIyjMS
wnMn61t0XtIrSAn3e7BgUHcowMKfLZH9sGTGKQY3P5gXyMepcwBuo3KjOEaZR8OI0JZr1Zb0w7tO
KfPYd4wcnblBJL+k3lKJNcDsx7A2ZP0xu4OU4XBPu4IMLtR4yH6hk7NF09ifwNh5Sle2TOhH7a2E
tldLPh/Z1KR3GC3mG5VBxE2Z4xvYyRf40rfLG9y+FphOUGU34WTsy7E9nlXJoPOk25ZQ9j72dj+d
ABSeOmKc6mTo3Xgxhz0b0vlaoUbe0QXhXwy3k3VxhK1m7DfAOhdhU2fMZamc7xIRpRs+ds7m632m
KQI3Z3TiU4OZ2rAdmAF86VghZ5tSxEnGeKdjsILML//Xlm/S/MMsv3NgyMQpNkpuCk4x0nZJEyrK
oRdDv2ZOC/4R9lAdoVyzrarICBeiHk2HVR+WnB9KIyo9my8DqrEQFWyiGsAGhLMn7hRNaAxgstSj
TQ9Kxn99s55+Elr/8BYE5xYF0y5yH5NQdDy+34EyKWeq6wT7i8zgZUWBCZmpb6/KOB+OVQ6exbrr
ruxBFSfIovdeBB7z27nonhpLy03Dab+WhoVbrx+Vc3Lt2LV8N2Sj1zbOsGnnPA/SDHVgmaM6BqGD
+bqbSL0rUV5EJmu6k7E4gTPLfpPaOXujHHEx64z1zdF9RlkEbsABz9glxAewDofPlKDGm5bE9Ena
WmFXmKXfQO7jru3tVSEKeAbXNJpbEExiDkMv/MQLQjxtJjwQbbrssAUrt5uGz3OKWcBmlsptaVGd
obgDaHQns1sjbzdTaWcHk1MLFQETpMZITk7zkNoHFDHKbDN1pTwommm0O5GU/Po9XrAS4UZtCj/o
QEGQSwJ09kUkEdeMUwwODSEG1PdVvKAgayV3aZOqux5jen48gzdzjJCmTf02Age200bqc7+Iq57W
xeMC7aygcUDiaxqRdUijwdgDufoWl/8LKu/bRY/L5BS9Lki5oilnXy4JE0RCNqvqPrRicwwqUHB7
TTwNQW5k9ebFB9gJTaFYnzPYmpF2H5MOEpINljzYhadrAHuf40Sp/dclrmctw7oKkG+gyljP+dng
cXvTowVWgxX0zqQAi1EVq82LHwAS/y2dInrp48XaDESYJNesTQIc/P0CorVUUTfpIezbTh+5InNY
Q9LF6xe7+AQq6NnL4c7j9opUCoI59dCFTBfTCQxjd02/mQ+dtBoUSEhx0+Vxsl1kbIezueyrxmkQ
cjX8DjrX9RsgB+syuFovGz1OSgiTksjLMh0UlhoKnvI+1Gj1ncE9itTBGI6ARUm/qFHcNZweQmr2
CL79fLkpqf3QTFrhA/o5MszaT6URHZN+UW6J0YCPJXolBBq5jBvjqWRjcqg12yQ23kYi7GrDC4Te
EqJydG6KT/mAOsEYb8FhYr4z66UMovot6pILOsR1SWADt7EW0M5llnO5wcyqWKoFINrQetn2aq9W
qfVOFicU2s1bfKsN5kyj+wdVlN1L4byTmFSZY+cGu3Qd1toZTzo3QR/+BsLpgq7466VJanFOGEWY
cgnZ0qUAutEiTYjNnu3GIs928di1+wTD61AEzawDRrJ3lsHKbTzr3rfB1AmuadCJTXnk5RjZD4gL
kGT1Bv7HwdO53LQkUKwcKR7D3mX/sC0nIzoDFuYvw6Yz/B68BmLeqxK9lYqkcq+j3B34dJdUfelB
2VW4kZgfCkw5uVldQFk+AyExSpSyGbaMjGstyhxQDZVt0BFAo0oyurROC5cM8wM17fcJ6+B8QQgc
jLWzaRuObk5BdEjWlkANyJanEjBJFKW6K8aO7Joq/sLQ4nLH2REuilVYXRRVASQzYgOaGtsHiarP
DJqu4Jdb9KRTj5K1BSjLwlVD/Zio69mqc39KjKsY5uPyKg2svOq8kenPvKw+pqDXLqm86ocFDCh1
chRmmQRRQzgKELXhalThj2Li6LXROXGj2UzctKjTjdFhAlolEJJaKykiz/lGqvg6GXBqXrSfZWdc
RXpBHXakkI78bFtl4svp0Zjn+DgUxlaJkV3x5dosIWwZZe0mabMZoAuQjqDqa4VOYl5Pxj6+tbRx
NTadR2vUUiDpF+0UBVdMh1PzKfIg1YDSSomJY8AP3Xwv4nLxF3sovSICX0VSqBAAz9FNBDYwq6EA
qVpuW9rY/KH87abJglpHXLsDGhh4aAqTXQhetJG+U+2AmjTKaD0ocAeH43ZN6aaWGkKdjqWXNE9R
Y/pKodqrQZq7sTTeXkpOiG5QlDDeES6fOzPd9OWXei1OxRQggWmufWr2j6kNkG85sMVllfyUT41r
5lS6Dfw46nwwuawtt6nQINqJFi8q+9injYEuIid/TVb7QKqGbg2Ih1dZa7sRHWsvtjOwmfGU7Eow
vyWzfkh74uYVOwxkvCeJgBhAD5YrUbuiR1+cpf1TMsq9nVkoFR517rUt89GyszwwjVYBjWHCjopO
QjvoxI10w+bV6PPaM+L+I21J79rWcBB5tiBE36BYI9HGsLWb2HnrNaar0lRvWklcYhr3LevHwKwU
prcM60OETo2n0CMzEwxyxMnNPKPXhtIBcy1WfpzjxS+HGbSdbTxty2yggdlkiWfXDWp40yOgYGxq
PzE2o1HCm8ca1EBR33xUrDs2AEf4oEJ6V5vxx3IQD8287JCbBCi6FhBb04Nbdbu6rJ7jDNXcYuof
45yg+dA52xXt5Ou6B1YXuK1aggqzxky7T7K1LFp0DtAbMHWrWdxI9oFuEUp2ejoUKk3cHrj8BFew
n6aDqRagR2xyD3LBBO1SEAcYPRPuYgITVkqvcLphO3e4fECzMy/CstxOXYBBwnNaCh22FP6ht5f3
Tp519zZwZdwGGWMEOTaRo2ci32tDPXLGM89BSuPaFVKF1v6EEG2CpHp8kqW+7iDBE6SQMbgVZr6t
q5I/MDWhNr60oSrjLphyUzwVJ6JI8twXugz6dhF7hdjxiKrePp1swzPGmF51Hap7ZkParY4Mcl23
dPbAbMfv267YIPTDGGTcNSizYxPPGvveXB0R/IZxx6D16aKeLz6TBE1lO1XP9XQTNWDXskcIp2dW
hblscqsZnR9LQAAPDisXT46W/R4kETWU4bPyGEFb8uEF8SwAHzA7VYVxbPfbKkcLK1aV+QEIw6PR
pxi8mBNxtLqy9qZYkA+krrHgG1qf08XID23kbGegAa8cAYaZSDY3c+VgiNtoH1vdAUrSLO+rOjMB
fGDkViQ188CGiw57BBm2mJ4TOrZXBgiaN0uevEPc3LgvT2825yeJztAVQ1H9WuqJI5tVD8u6c+Wx
1brY9UDPY6Sgcxb5p1EIA112dczmjMAhzBnExNG37LuY3rQO6sB4d26yKqPZUwN59sh8BkUHxtgS
fj/y4vQSc9s9tzZDvGC2FgVSO2qq/WD0zXEeWXMEfsdKRySClN3OcL93bTtYQTFZEIEsfV6i4Z5l
orivrTa9abImAAIr2/SLaQcjc4x7cMpbEHJ6VzrOrockym420Jq3WiIfu1HdYtKr+4Ip4u1YtdFB
MfQ1IQ6MZB+pHrp1tnVarGTVnpnKLe3zZk8jmP6Y5zBrFtnXy1SX2yFtgYVfBDa5JCvuM8d8cCoz
eebKnF1nFtO1w1CmjDG942sDRbqmEOVJRnQ/t/AMLgHEZKwm8Yg88pgLeFNViOqm07rcy5llG6kZ
CTvsbptezl5PC/0E+G8eOIjH9rLv0nttGLcvv3cAXAeKpqd+ncS9O5KovWJ51V6NKgc2SSXMTeSC
l5/x/CgMGfaJ1V1TCgQQ0gkgOKKmux7X39WIB/ZEWY/OYo1eXpUySOvYOefrPy//BzBBZrFvfgEw
O1AlTAAltCgHEyAVhYZZlF7VZPn7nwW06QEWiem9/AHS8AaalfkU1M4yg9Cqno8Uao29W0qAbFQX
Q3sdv+uw/L/+9V8/8qKGJuJYnQy5idvWvBY5tttmtszrqrNSMPj13S7NGNgAhrFBLLCSaGWO/xJW
FqmJWBojTkGJ6OCc8fpO1LoDoKM9AgsrUq/IVYVaxxh7dRyXnlFO5dWYgBrBmai6keWIeKdYWROA
BrYbs7mpDOxJL0HeJNOvhQxRF8mp7YzTFNXVByMjp2zRwP9mMEQCEo1gBONWiAdv2egQmsDx9MGQ
ieWj6Bt0u5ZC3FM2uuYA3RvQxgKiRxz9Dnra/Tzoa5O9Q/mxvWGcL2ewdPqIENH7nYyVezI9ff0J
uBe9LRAJdJi8bFzjv9g6j664lW4N/yKtpRymSh1ocjJMtLCNVSrlrNKvv09zvuGdsMDH5kC3pNr7
ja7Fde6b7kmbOPYXD8Wv1Tr5WYDuW0L1N9w1VZV6fhWg/RmG2M/a/ubnw89/Nq5/xx/68Zx3G0ce
h9tSGwWUjoAXKos/bTZYM3WY7oOcnfcVNP5mldJjphm+kUX7933bHNvWdZ4zBevvqErEZOn0oRnk
1qvpD2GZq/y5VPYYGft/T6LWVttDBrqeNp6d3zIlNwkbCqrmxTVfdXiNRoMicANRktprdaT+99af
fVtiQrmbp0b6MP8NI26AnaAcQmGWXGclDI5jyifTs3RoqYmhPhhMVpuNuvqtHh+NzXtdXWhbr5mH
G+TR6+0wv+77CqE+kmQUudYsnq32qiDRGqSQWpcnP4+brC2+mX8Bj2bDPbSyf267YLj4u3Noq+uO
BWh/zhyOCFlZMhH1CtBXKigrtTcIhdp+Oenj9GoP0/7QTvq3bfT/ltkq77HFXgWLdnZ3raxFShoQ
K4r+Llk6Sz+3tLw+G7b5mUvZkjA8FUd3sZ6nVYhfWmetsT0YT8hQzXjrlvbOqb34v/93b1gD7Rxt
G+W62zAtr/N7U963BBJQi2UvDOW+fFozqYddxebw8yUdAq///XOraYwEO8j4SJ/SnGz5tYp1dhfm
S6mSSnTtbTEWf4F/lsPPV5B3e1JsjX1qNX2Nm6lmTp+q4Gz5m5ZOQ2nFdTNPTzKrn3Rjdi9TT+yS
4e9LWPhGfaro8lZb8atx/zp6th9Qh6HUcGTxIHy65K0pGbVZPCyORW9mUdwO9mIkZjsvLwY/Q6hs
ZPF5l/l3oBn/g5T6OvhCw+L+tam18tyKoW/uYAoHTou7R8Lvtqdxyk/u9XyQllv+75XT6TO6rK5F
7z19x/eG0kWEl5c3xnzfScuMFgea2pka+26afPtONOAM1wOVBgn6Y7lQX5bNL06Ng3i069fuza62
h7FGcGUvjbzk5YmHui1DPrEb42oN1I8lgY+Z7a2vhPeNtwM3ZWh43DBrXmXHokTWOjZN6i8iuKxM
+d4kxO3PB8eWD//t18jc05KfkkGdm88R+n0x0Ktmz1V9IqXgSwYO/9j1y8MC7BTRZzNQywZmdlsW
i06PYJ6fxj74q03DWcy/htUqPtBSVkdHyDXy+uFv1Svnft9klji5n5+aTD0z01e3lV2VIVPN5ef9
L039n7nSgjWZb0PgqDtKlJD7qir+wVuZ4qxQn6ewrMr+A1OnOhqis+nrqgWYZbOeHXtzUnMTFnJb
M0tzHvJxUHjDI3MHyqFxdU4/X/5cnj9/hqGcfmDEHohdsu2UWdoe40AdmTu25R15N6/JFvzCfLat
zXRGJQalv3bWa8s9/d+XQztdFR3V47quXjRma/Xy/30G1vbq1I1383MGW7OPF070483Gy24W4jE3
2lsn7/QoL0kndvpAPHf31nX4IswRxcZQeaFiOr3Za5a9HKnhbd2rV2lp1sMWZP2hZSkPdRNNeKt5
9uumNR0N34v9urZjF4118b/Pfv7r7X/P5qovg4NhLXCo0qrP/wGqZVduidnsbSrapoS3k12ZdrbD
CHKF5LHB+WE/l0VSIbxBHVzXerJi4mfIqAaL9zIXxoWU6PcVdfPRmkzvtu5G73aZyv3UWtWtJ6xl
CnUlW6SF8x8SGQowLFbhWxOF+ay3d0YP4WLahcYB2bd3P39mzoN/Ls0mHFV/3KTqP2rYGG6nKYcq
aesUekGPf5DI3WAFaSxCKUpCHtFI9s2D45esDAtbSMfaHI22ZVwAJscnx28/WYmp1hlGQP3AC9Hf
5ndVhq7EVXfZvP7vQ5GhO/0Bjpkn7FvdUd8/wHGzD/KwocEhG3t63nhWxfVYyoNeyHO5r+qz6fQm
/u8KZ2d8bKZ1ikFqCIbtO5/UGiAIt31vq0K7K3vtW6+HMdRKX79VTjEcl9ZpEiWgEzbdww8jbdjT
XlRcHCMUw+bgJqMWIlyxAxw1OJ87zxznaG0pizavMlfKVvsxlboo4moK9pegsh4pG8c/+7ek0/jG
uR5d5WIv57ZRJKlcNTkb66GkpuGMk0DcNm5mXBUc1rHTkZFWo2A4Wb32UtmiSf4D6MvW4mm978F9
lTnDgQJHJ+xBIO922APfdjdEpS2pVbPm/bKX76UmarHxxf1u9OahLocyRQq8p9U0ckwaHIVIoa8o
nobadfohgFYSqq5ajoaDSfCGmnafOMZ1l8+39o4QmxufGuh7bM3NWQeHDn9mhdzDjrVa8mFwKp9z
cM1jY13WtOlN9Vk1eTjW1bmcWudVEmua7JRR6JMxXSgJGm+7b11r89/ABwhHlumy2h4HPnG78mF2
BPvWJH5zCO40fQR3bV80iX993GiTVsV6hRqp43qckFwtjG4tN+Ry/VHLbXn+j9MyRdw0bh5lfikf
drsdeAzBxtRmax5YUVWygnWGY6clvD3mK2/nt5Y7zjMpYAfGUONsDzprvVXM6K9ldhL+yHH382rp
VGtdBuTnpWOq55+pU9/J9op3idC6RKJmDEy0k1fKJ0jVJRrMak/lYsj454LImubz5wVc99a+NBPi
19WQZODU7Zj8d/zudCZis9ieOg9FVl33S0KTF7CsKatT0S9udlOKNia+FVNisY0nabrBLUTAG7VP
JcTgRhC5Nj4ZlbIvs6aehJ8vkTUsw2G6brKOobXnevf/LdevdmBIzHajGQdAEOcg452fs+G0DKN2
t+nV38wAh9uFsZ23n7fphwP779LJ2q3hkB/s8OdbDabFMjr72TG3LfWJESWIt2BqI9vc9I+JXhKV
5zrFOmK+d4LibLhe+W5k4OuybJ6z1npaVkEYJiL0tNxN611N8kYon9lDC17qbD+bKz1m27ziULdW
7S2zm3u3zqrHxdVVEiASCcexLW/splvBO+TwXv4rVSM4EKGe2lL+7kUmz9cwsyRvaz/arsjrz24B
BKVQY8/J6lc8RRuttg6d+d66LIur4fZPwTjIY1XnLw1PlFSDOTorDwo2H/i1xsY9r2rfTz+fNb63
n3ARoKK/fqahxUZHu2cJ5VhO2pdqeNpqWUUZb+1h0WdU3NcF0rqeP+xyNazBqorqtSBe/qp4WRPV
dfChI65AWOCRNnZXXYIZg12UN/r6FuSZcZrQxoFufhWZvj85WTGcqs0uooZHUEjUlY7Bgx3Kraci
siqsEKLfXn9IR8spHn6OoJ8PJO1FWCm6231E8deWFvHa7nYoRhDatZlZwcHK7/oJAa3baKn5s/t7
zkPQyoothnXFh1pPB8/zL8XoW6dqJxa2GZ17VKwDiE7zyato3WtL6YZoriuWGul+aLaP9UcG4rIj
lU/WinCP60Pe4opIPZQ/Hrz8fzsfPsIKQ0n17RdI7AFzNUAD6afke2JRyZHP5iwSb1tJNx7cbFN3
Vqy1nvzfZ7mBOAwNdtJ55naupbYnHYfRZ8Dm2UJU/Zal+eEUhX8sfOsf+ns97aQYL3rHGgUWdVdT
HvYICK9F+EgjW7WsE6tzLoqMZHBpM1ap+r2zxcQg7S+RP1/RfS8QcWEb57Ya3KQcCBEPUk/WQwze
6UUBSm5k0qa82OtLvg43uzW/8ZD78qRWYojNgW50ccQe9+TjOoVjAGVtFnTFrjFFzlHYAwDnqgdh
tStWvg3HjVvk+Mz6JjYsFlGR5x+wsCqcAhEttfWlNcOWCJWdyiugYa2ghVZe/dnt5mzYZeyblURG
Oe+UPlci1Pw9MSsfRZ8mrok02m0rjnqzGPjzXBYrmObQ9haganHwghFrBV+FqK/vN02ZkQckyulN
jpyxSp7hXS4ijjOJjcQAcCtU0nfZd8dPm/Q6ona6wEKcZcfSGPxoqERxQyZRGARCwApsz6vV3Q/X
ji4D8Wm2ZOxavhk7U6I0HQ5k7RxiBA9IjmeG2oDvWZAcxRbDw6nMWSIBb1VA1cY0Vkcu2y9HZ7Ax
tdyIp7+GPpqn2SnSiS7Qm8oIhwxGgSFwiAq/T4xsPsyZASZVemWq9APWrjpxdXS3rT2uQPwgK5L2
7zofFsaNOeTqFqftb6Xoi1hgR7bCbBJveKd3SoYZV3xIP8fBkUcQlrcCZH3X+8ih8SI2yv1pzj1m
LtN/ZU8o4mXH/OETSr21dZPOSIBDfxlfPWQDerBpd2tBpLfIfBKeagvLSH8uSi9Sdq+HZvGbpfcz
G4vhsFhftcaJpEv3YvvBiBTdnWBCfJLl3CXJrqeVUvKdRCZeznGDyGlOQ1BXbz3EQqgPwa8BkOZA
7uFvh5xY2ykAuXGohMVgbMfdzi+d4/zZ1LjHqpgOQek7MQe/caxM2iFroP5GDHdWp0+HTpmpSRk8
vwilqy5iIBF4earn3ds4dmmeT3ejbdqn/aRX/ltdOPge6moOdWlrB81gbsqZ4QKnOrJ1/1WiOaqt
HWP4yovT1e+Wu98oU30AxLWGeGgCvN2GXVQHqpHesnr+bRSLijVv/JK2eKVvuSfOzclSXzPxy8w4
vuq6Sotr7LhRfMgtUwdL7TB1vPT1mI2HWltuFyl+w2k9K/F9vVdmDkT/GkpdWuUvHplZXLTSx9hY
HDrg2t2Y/uWVBzU09iexqK+16L6nfC0jLZjg5Xw0zfOEVtPMNS3OmuC29Vcr3f0CBm+T2O54oLm1
OsgVXfZS2C8L4p9wM+fEGboPHVn7tKPWZ+t8l8PQUVcwPNl1cPKXXD6rpos9J/jos6kMW11/rO22
wO33j6owr/NyME/I7s1xyusEKnGeVR+6YiTypUUKQNLJzL+l4+fZHYqQYSiPiqrZ44zFxWizZ0eb
oSlyDiq1lldL2hWLEfVrP9gVjIbxqUn/kJOZFY5VceNKkR0tcz8FdvPl570R4v3nKZLb03Wf8GJX
ZCfT7/qDWdVP7O9NMlUZw5diPd9AclJeHghPz8kxRdgxB9R0MKb6D7d3HkKJsKFPcwiQ7EaVB+ru
bdUJC8/HaTLzrw2NBXswmi+tL1ZeDEy7WNR2TU+M/gqtQFBFXvaFKHaNtbED6XDqP4s5evHY6r+m
1S1CMjkTGnA4uyDSBCGOkWjKo715FxMUJx4L+WGWbnkWTfM16idhVVs0y3IELfs7m0MJbdDhIhs9
iDKzi6YC700wbefBNJmb6Bo/Ljp4+GylVg4DBlpks6AW+LzKV/28VJZxMPP6NDclmaAwRuE+aEE0
IRCBSKKvYtLkveiwj+UWD6aiXFDwXtk5cElcy+tzBq0UV+hPdvKq0ZQ+bQ6naGebhxIjf3T1ruI6
kqYNcKteyGVSIfJcnAF/lkJmXJ32GNZ9f58PxRiN4Ehxp5fRQMV2uNbrcBnlZoe1cIrDgmoxIbqd
y2BV7r0M7o3B/qfj4sZg6fDKzAW3jtbyyvQv9WidWnwoeAv4rVk3767OZ90ej6XX/nV8+dnoRfOx
iby9Ls1hpUp1bnKlklEuGt4P9g0pnFfELzO4ZxPXvB1JsK6gAmDHfeAlmau9cpCoeDAWfFUTG8ww
Hru20x7XAQLGL3Udoo0qiLLyPwj20OI+35JWgxn2+j72evm5iqnHNF0AgOudcZiE/VkZTWRmOiMP
d8Xmupx2ALEuQpZ2V1rorIs8ELL0x4a6XIfhIEyiaLOFn4PJ7o4odVzCKxOFidc8yLF/G7L+4wJE
Um4PnLLb6hoNdCQe9G3ACCB8c4/y0fsYpDmGg5UdCH9PdiBxKGxMbvpagr5Z39i/E3/L87Br3JJg
ChH1mg8UO3cPOfLHyA7uimrVL6IysbISY0tNuHPovWw6csGc9kWLh4KAU92hPXqatoM+9SRn6MFN
pdW3bldZ92qbDjtHILDx+ADOduKnnyOxZ2Y6Lm0iNdGme7d9EzibLIt/scq1ObE0irjUMoNeCnlB
z/Uo5yBm1DUO9NLvEb+5dR7Vp8yhkPfcvw340fWlzI9DtUSatfqhsQHZ1QpT5+p0l2lq91Q429Fr
yiCuBELmfvqseUBmDvum5VUwI8EGll6b5yKvqJPsl40x+9H2cRsMnnuDlVOkUzdcVkjFZEOFFPK6
R+2GT26fsWdq5fpXmvFKgWhiFkMoG3e+rI6MILE/YUSnwzC4e2jNQTrKrg+toFKnWodnynWZ7r18
2MxAhbrdnR05uMc8WIA19N9tZS1A9aBzewXLSoXpfLTqLlzG4G3ceSGKQf5uRvAJA8VdqTWxq7Vm
qnoKJMZ6jfagf6yt7UHuKr8JMmzOQpP4MfKa99dTybwaf1esQ2mw6JdAVgzPY/GtZ8ZDqenawWrh
q4Vk8LOnjBXn6pzq9fctYBywFZeqZifjrtvI+Rj5Bqhbf0Nosff2vSo0FHZcwKMo3VjOAw/dTnHA
6kWk9btxXDkBsWpzqgyu8WE34sSpnh37Yk+dktG/YxXGgdC9IB++tHtgRD7TYKjnjDb4W6BHQuFb
CkOVlkclTB3Ngn/zrvzyTatiqGWkoFU2phqe/C/Z2mG2l1nqLXU6svVTo6e/EU1C9EFQXPIZx3Sw
eEO8LSMefErQD263zaQNvO6dsT01LyB0b2rbb410yifm/sx5nAQOMpdt2lYmJyjmcuQaXz6mZ56U
441UAHverB/8AdQfp21NQRi2NfN1CAguNW3JiGny6EWcWYVVzlXUIth1sIrVv0ytfskLFZVTqZ0c
2jNK8c5M/9hqSdc4F/sqBrMLu3o0SBNAiOll7/TIDoeuUtjp1y4c7QmdVF18KHdxQ8d1g3OrbY85
kcG6i5Mfn7uIQaFanyNHx+eQTKxdJNgsLX72Nm5IgVSGkRaBVaEP3McQazk84syXTVZGE2rZaMLr
Gc9sGgS8ByFH5JGhlPFVH5+qKrvR8vqj6u71afrQwOGwjO0T6wE2ssoxAVhYRq3rWNPyvD2MRjul
lVec8ylYCBfAQVF7EwPG4ENTbADM64hsyW1B5bkOKDsoEvi8/miOv/3dXBJsAdXNbd8qhJBGJ5La
Q08HaXslyayzae+kL8j84HoZS0uHgXH05MmyxhcAFTciO8k/aa7zYcLYRiVsEB3KaiPp4JdukRQ2
Ldt9p+oypO/J4dWrWC9cmwtk8RNRcIwUFpbzTryYHLLX4wbE1HlquJSO/coFCSz6y21LO7Wy1SVT
vn0ieXAFQ3JV5BJcsDhPm+ks0T6L+sgZmuZmE7e6updNmWrO2t5u7nLZjEy/d1rmOpaTSBkmCM5O
NkM2e+IKfMEAd95yFNdsUBrjzKiZ7ImlY7m1anD6ZXg3VMaFhoqpEzcBwuKwVyteekWKhIGRuPE4
EGCM9onEaUvkyTBO75Ptxs7o/y7M4KPOkZOQLHnKUIZHogoG6Nz16AxFF1GP7tAORwX9Yv2e9+Cm
3KcM5FSxbWrVOa9/ga5Zt9a4cA3mUFAY4RgFjIPF0/TWmfpbJ7jXhqw7T6b9z+lfSqbW44ARhxMQ
A26TgQPNrkp70xlPa78XUV+fC1+PvdxHx2SaGvj9mmpy80KrGfXU0PLL3Mx/bUwpYfFVtrjUeASt
sdMZb6ZfpBggFZdXHcqsn6AUScMwtI3jsBk5cTEU0fNKocPJUeUaZxIeq+fWY8IgIBfFN8KrYEfl
Jb62PEOea65D2HczFlFYzR1xX9ETqVTY/n6NhfunGQglnYWm6XlrvPj6R2h7j4H+3Vn7csrNfIoN
dyNjQVZHzrft4lj5b/iU0M1a8yLsP6PbcgNcv5+p8pn3jCAEO7MoUt2jXdATqo+Sh2RQX5VE1kPt
zygSEJTAvSwfWT6Im3VyumTaBAyRziWAgAN0j1ytsXc/toq/ONYIFvoPVaggcS7DVJlpZlkm0TF5
1GbavwUGJQp6DEVCl8N5Wctf+gafNTB2Rvu035el/begAijVZ8DmXohjOVm0wQf19yaZX/xO8WTN
1mhSNWm/lowQIP3WHO+zWI03qhYq7rqOOiQmWKo0tNhvNgDp9UBGPF4z/v8cRflRXKFnYfKct7eg
jvWZobeg1mo3MU16eVEfrJVE7n01uV2bJyUxrAaNFrMh8tTvx8s49fztYvtjOEyaay7yOEDuy9z3
4VVeH0nQjGjixdcrjdl/g57nCdgyrnfrlOqWrl3jxwBiuvZUGL/mhYwZcyeKsbeaEnU5B/Kufbbj
Qrplv/Hku34YMiIZOfSnBP0Yb1m1hU6B9QUrMpde1x2Xta6RuxgO0kM4hA5Y23GXbxTUeujS4c1K
43ExeWhauoGKqHU9WmharhNVmBfuhZmMhxXQhjc3FvSHG7vQhH2gAJ727R00HlzHPBGJCL0xMpKu
jUrN0V1TQL1yzZljjXpIm5UOk8WYQtsgeQdZCfwDALtpPc+qg5U71oX/hoJQ81wdTPluujL6NbJJ
BpzpvJOOmTbSHtLMuB0sK6aH148baaGjyFyd20JXsQgyToPaSOhjn+LxKpccNI7fFvsvquLPdl77
xB6GPG7lno4e990qsoted1+N0XqhgO8JjQyBreXwJmnAsadVGPetbweHXlI9zIoZddxt+qofdGcv
j1rlPelmt98gPTxYnXEd2ThAbb3nlhZ/LaMfkkn0r3PztIMTp6BwRajq7iyd6q2Y2zsrK0WM1vLV
0ckSrVXwhK6BhWeVJ2Wj5SzbNgPhwOo5tPrEaMNM4WN/enQtdViTgSjNxLDEkjZ1+0/2mwUws3lI
PD87kluqjBeoHzSL69NifKqZwXAteVGF6hnNKSaf5kVOxx5W/GmvsrdAh1HNBGrA2YudMgPNcxcZ
GdbcJkXjeeF1A4xto7o1dv0VLnQ5mMOEaiu3D1u1mLGcIJoXHKnwiAyA2MGLpmWocJF2uXuyQXFF
9Zwf1nZTca/N7sGl9xRCulTmURoNWhQteAgqPtF2JbEqlBf0nXA7sovdfWYyHo5bwxRrYtRWjvY8
dGOX1Lb5oA3dO3kyPEc3s4zbVn7S5/aK6o4Um706dllGK/HdYnADbMLnN8NDECIuKygKoA9kvqnM
WuDLN17pP/pHzl4UbL4f1hXtR/QuxQ1nh22ZF1XX02XhjPJziS+56IKQfoVPbZrIFsifNbFOF1OA
uxJ/+ZgvgMG2oW41X9kpBQcr4Nd84godMYp71ZFV1UvWJqny3jt0PBcTR5i/LV//mNcRpbQucJVf
A8D1cj6YGMuWQSSSPEhUjRwwXf84jPvTbk7h2I/j0bRcdhI1QY8J54lQClxBGQP+atkAg+0CI9Fa
C1PjZiWOX3F2ghYHfXbsttK70ZF47lV3aIf5lwIxm/NVJr17GXvHpCN02ogMybqjwkiBwdg4CL1v
Q8cbx+dvb9eHZ4iV16AbMvJ+/D32NONoehMsYnE3I+y66Q3ndRzQTY6M33HtX4JxkkDlRX8eWRyd
OihiZLg3cnDK0wxvdHWqdAmVom5irERgsgrFiBXIolo9UCfyqw7U9qKghixud+lBbvpJSdkI6TQg
59Zo/dtnx4/8HEFMx6Avy34jMS1/UEWzpZrNV14w+Ww6ZlrZ7pjojlceNu9xzW0BLqyV54IDl6eD
lpaYNFJHfJTozLWgeTYDtD9ZblXHcfYf28aMbYdFrgvomprk+q5XHQvR1Pw1yJyL3GzH0uqII9Mh
exdem9nTjvQw5wdB3zTRE4t1sn34i6V8ygrSoeQ0cN5Pk3tZCUjbfA54OXk1/KKBFKkcSNTVEJYD
1e0eUqQOEVtbAdKryr+DjUh1xX1vEcUbeWZVXqq6TmUZWKjTSFhoR6wQrPZfY85wjzhiasiUbPz5
aPcZ9lvVxGvrzBGSFPBK2alDH4CFk67bgUmvsVjn4KHtCErozIFHuXO0FRCZW/kNMIOybtCHPmu6
mUjc64+MDTcQyFQYD857W3s7sjD/tTJR1WruziYBxLvN83LOZ+PXUtevFWmV1zpUwi/8PJLtlif6
yI/TOsBDdrF8i57w4r1e7zdHOTcVpoK473oV+w5qTB/+LtUHPFi7kPOp45IP7cn5on+BrFHOxN7T
FMO18YCMCri0VPuxnt1v3TKfgoB3qFxhhHBiF9p4U3VhwBB9X3nrHxcZPlJO66ZfZrSwvDWDV1iH
HetUOFXamriWf1B7+ZDZztPkkbVU6Vub8FshQKO4iiGSJXlsrtFMHWysoOoIxTbJeAVuarG/UpuA
ciUPwIvFHg96PeHMNNn/3avWKXCRUqqHuZuym23P7svATA2qQUAFGvPa5/u4z2uENmE9sCcUaUBG
V2+SBmAtikgRdK5oN96ZoJaHwEM20PFwLQ2E8BSl7S9ThtGbJ8vbulhkyeCLR62mx22+OkmXGUd9
RUsfaNNDLv+UFSuZuxxlJ06iXOQrIvTbzgHH72Wb4BE0D/Og2hN98+jUXB477cCF2uMPft4nNy2J
1Ajl0pyBqs0HphMfhnJ5sgFz8Tvu63vhmpc98Jlum6y7WerbdrPyi7TrQ6dn3qnIBBJ+4myQbsWS
8Z2T0XrjUhIYf/O3lfCRjvLVuBFdeVoHfaEruL5dv/MKji8vRXD0CMKOymAV0A6zHvaPZbffcaPq
973PzeksVLNXweOo9884g9mWBp4jY3nnw+qCA+XqptGCZzWM5h3SmJMHalpM+j9GiFvVQZn5hWHH
JpttaKvcwOkxTGeCDjGCrATImHBo106e2S+N4yYcoBxDuC++n73mDU7lfdp+lSDMKRc9DP2kx5re
HlW7PmaT0UcdJ/E8aFo0461t85NerOMN9rvHxgEz8Up9PzUCYewovY+WEdNatMdNibPNQJDWrZEd
csm9bY87whPBnSO6GMlmH9Vt84+xIIhHJ3gZUMyzHgVvPsXUfK85pirlV2Y2gIKTlZYWugi196d5
9Mp4QwIL8rtFLiEPlUYkm9Mwak+lr6UakvghNxkc2ifVCRcpQ+cxuGkxS3pxg80nsmN3lj4gNlOi
qkmTbE0cm26wAxXP3gbsh0gYoVwk2uW37y70cWrAoVbXv3M5f47LB4yA/bXPD1QM1ihnHPOmM7+8
0lApJia4J8+5ACYOMaPCH8+1+hC25u+CzgEtCgtCk+vPvtEdEcKwQHkurUmckAuxTcHs/CJ4K5yo
+jhtZfu3K+3nBgTvRnP8dPKqR3tsx4dxvrWRc1EhrD3WA4Dhn1UN6lJtxKeFXb0NkchIsyuIOIGh
Ew8kAZEfsuTtmdCjdQnCukC15toO36p42iBO4XEgqTe5TNfJCB6BHD93G7/csbUetJW9bC9N/mnF
zuSkMylcwuuMhBLr36ovD3SI8OJpPTk7oojqgY1+zKwyzYflHtMhlx3D8w6/navxHTHBg1uPInQc
ZCY96+PZzpFbNbuPFHzBHVes2glD5Xur7uauzR5qqj8jt/O+MrNCYF18tpn7iGmHB9CGd4iNW0VW
J2XkNfsLVGp+LoL6oLSCnBXHRDP6u3Cd8lA1M5cxLEMaOISgIo546cuvqznqqqK3usOVdcqn6g/W
71M1XSeieiZoAnOQWxDIVwsuubWzLlXvXcZlsk6kE9ASSzHCPo8ixbR2J90Wx5vfmJGt/IiL2TlU
0/SAbin2uzblpzRSyyd9j5k9Vcb/cXQe243jWhT9Iq7FHKYSlYOjbJcnXLbLRRBMADP59b3Vw9ev
ustBBHFP2Hf6TYl7QN/LzNOKHxB6kfRh57T5XiZdTyA9op9HP5ky9SkAirLxlUJXcf8ov9PrSNU5
ymy542qQrh3XsOLZDnZ9NtRbV2myGHk9vEw6XxlFui1atGHylt91hi0SdWre0yJrsWjEs+uUy8HK
aExnKe/CmRfceoCdD2chdjPs78F4MXNTvrbGl0H0GHA/fZsxgLs4BQ5L4wtmoXpM1mbfAzCr+QvK
+X9men/NlxljAzt3XZmmOHh2z2to0kdORZoIcSaHCU5C+dJkL0uI4WKzgTpeOlzGKDpVKat71AiJ
0TKNZ6QssXXM/ubk3O5pS13ctjAe/L+IpmJbDbzc83GPYYLXU4Hmwb4TeBO6jXgSnKj+MOSzs9h8
iK5NeJFZj1R2cADvAm+2d67Np5BAoedMFOeAhK24HPxS818n9xhFwHIyUWS8TEvrKFr/A7gPLnM5
bILZHZjUuSVTB0vz8OIZOHWmDNPYk/eScDWiiAVfhjnXxzQxT30TvET5XMeu6r6SwjqSPFs2odF0
m0G+2qH0yAo5fBNRsM65Jr02c3ZZZHltFjos7Vjy6yUmU3WVcSx7UvB8wP8BFmpPli5uZSi8HZCI
T5uARmxYC8Xvctkmg8lPVH8FbMhb19IlVmuGA1IOXrcYqw/udjlzPHAVNnGc78a37ZA/QcV7UAEG
ReAvR69F+nZmTD1XvmGMMQItw3hGY7/2hv+GQlNsMdC5t1u3YPxVJEr9ojyGooEYylS/6830mqZ7
b+7o6VlmXGDvrGiGEW4oDAJi7gyllbUuGUGxhZmIAYNvwdmK2Q7J8oj+4EcWEwlLlzZe0L1hK2bb
XDHrz03sg6oRRYsG1HU7TpEXoGGhn+47d7oxU8VzkYwUB11OLM/61+XBGRft6jTzzbMLc2fVmCZU
BPnEg9as3KTfJDyF64hctkvpwhVLvWo65n/Pdcx9i3A86BS1w1UgnCbzBYzDlz/M16IOzjMVYXaS
sgw75NTJvFdHesegT78s4kTHoOA0NBQk96V4iHK16yQ3F3NAIyYg9OrLghinRjcxaw3jjXeC4Uu1
iTauderdWu203Z8d13nPCusS5RzN81lp9bj0w3xoGhBbLC9LFgG0eJaPkELTTWEXV9ED5SuANcFN
PHuQgFHsMOgNg1zuTGjUssVnS75ZwxohUs+MjxN0yZbhsZ/cagf0gpwu3KfFcziTpqndcAPke18I
9mYTenFUP0N6wDytnkjqP3XS+pRv0uRPm+nyFGTBLfeneTcpvQdoUB7NBaZJRK46Dkx5VJBEBxXt
cnpdVGRp49pp+LV0tlox1OWIeVDB7PDFDpanOZL/BmAJ8AyHSybMTUTR3CfQKozw0ZbBEssQuzbx
7yDnHLncMIu4at7uvWUNG4ZlMNyYQCu85m7hrLKWFbIin997azp39Hp6x0vJndtELXiBDxl6Ww14
O1zyA+35mDOQx3OShxrQIk5MtwkMBktWGO5bIf8REHFjrtnGmrDqsNbmm6aRLJzmZFRUPAnDcXmS
6Rt0JRTltieUOPy08xMw1p2Hnd3jA+emj3xS+RspcoQb6A45hMu+FsCryvh+baUDexP2sKyaN8ee
HiLbeqg62161VsqWZk1VNrqHeQZSTchOtx9/4tswF803Njc0kjR0ew56W/zNQppDgmow+hyfBcUk
arbRH+GG6W6xSMDVEJpE/zS6CZmUHrbNfLRRHTsCX0m47FrVfcgCeTbr8w+vbP6Z6SP7oZgHujxd
22yYyL24YGfcKsr9p7YdbvlkvXtA4FdjUzC+ZSdNWMLIko8wSH8rT3tbHr0jHc9THxBIbKJbnWTF
XqC6ANu6G/VJhN5GatZ+MO3xp8roDiNjltp4rydeh2aC/E3QMaa+QerdAouTLrRo+dGwbkJsdAR6
KwtOAy9l8rrWfdbOA3Iuzfu8/IgMKLd7vzCEqsMpJfHBaxiivE8/Atrm18IUyySWnHUT/G2gAsSu
OZ1Gz8+2jZA/bAz5Rbj6lFFxwC0Wm2ok3aCmS7LNavdfnZI8x37HTk2eefcqUr1KIzMSAWqqnVt7
l5K+aefZRw7kVe777Zr5HIOY4peRYpFENnNysJGz3FS4be59eF5yWrYd0r7bpLt2/JNnFRnNJd2F
BO7X6dxtG/zh+P4rcLR9Y3nprZftl1umP+SQtoNkjWctonsYee9HaAbK+Zd0KTpg6hzCKXm5f0ql
9h+H+R/EAmJiXXRZuAvPkFH1xByoh+59Mmiug+cCMGzz1uOQLCaeFS9HmNfFhobvkw9jO4aSk6/8
SL8FUjzSHSBGQ+24Iupzc5seeDHqc+DLCVmW1nvFFYuYzLyOaK1gImWvOiRciVvRc4CEK9bUoib4
qAdLYW+qoaQgjDa8GvOhig0SNIjghPEsccssWLVc3Z+HbPQ3U5nNB1v8Iqa8Lb7/t634szZyGiXd
dUI8Ex8FXMJ87gP5S7D2s7KRciaAplWf/114s61NET3UWSA2vqaXmg0+xalulQ5CPPAffwhHH35y
woaugnHMsfgO0izOio1xL3AOiCa6mlee2/5qKY5Ln1WEM56ygBkAbuRnkvg398mNzDv78TugZ7pb
Mgg2rhsdZDG1sZ+BUy0FZX49CMr1vm3fR5wVdz9kECv5t2Aib5Xhw490yzNk10i9DwQ241YSTUhg
CuDhEiZswd62M2flYFyaGczwskCbrewrHAJwtJn33ncY6pFxfyWS2+ipX/Ghq085LsS+ePQ9iueJ
GjG5YLtCYh+V5WEWcPlyJkT0zOEwLoEuxknNbbYfdsFc7wtntlYYN0rkhwFybqVSvqdqgpwR9YB+
ozQeyUdPZv5XawZiW9cGx6+3DexnggTeyRL9NRjNC/+Hxr9rGyIoqYENbD4k4PGVLGcu0kMRL+Dl
O78FKODzGy4/QMogjbXfVti4K5+b+BagRKz7/lR7jFcjj8+OrQzXEHdwn5kyLjvez+VceCsu3i5w
cf9XJeaLZRRfNYc1/pj1MlKTWjk+jOikrr+0cj+iaq8auF9ZP5ax9KZP0B9QcDqyIXNC5gZi0mUu
79pfzl4Faymbk7cE8CTwkTLzIwjGfRvN2yIlFMPkubdSJZ9cOXzJinqxk4jfZJEvtXRcXFfn0JRm
hx4+EOMiir0yy509JvWj4f0EVvETds5lcIzYLLknWTnBX8teduRCg+P4zLx9GVXO3olqFnFpJPBl
05IlBUwBVsCbQsPT2yo8uWDoj6Vtqj1dsWxD9v1mjdAdWsc/OEN/16KPM6JM5ehz32v3GpHvzWl7
bwLb2io8syWtTmy2mjimk6OOzmiaUa2yfW6XD43DF1+2bcgg3H7xAaRPUWyhl/14XjOjlTG8dnZ+
qBVauwYWmyPDRv7wV9e8jXIGMBw6in/DMZitC+I4/uucYYI2NfWhaFl1Lm3gdCleC1tuiRfdyoG5
Ix8G+tIGr4ayi9aC0jOmTpAeHDt7n81DdnfXG2F6q3vnZqWyFPvGKMyV1EyvYUui1SAeCW0tXVnW
dHE5/kmjTV+ZSM8WCknuhGujJeSjGQnBpmfJ2reLILan+qTFsXTHdKd6Wi7s8Ln/piszhmx8mluo
1JY9sx6hotTr9T7LbiZzTTfq6oUEc1EN1DEfL+Vcv5u+YR6J2F6h0MBD89SL38r6MJqkVNGiKBvN
byLAOCWAOm76zG3ixExKQgvwL+WUkxsjV01G9RSlXrTPvPog6iyJKewmcd1nfzKTFLOTGgIX13ua
O2yZpFbHQuvHRd1Fdf67q84DPxxy5Q8UAb4sN05eXpC00m+9/vIr76Gn2bftWwDWWdgeXTAN5MOy
s7t0sJUc29nMQfmAwsQqV22SVUPuiBW58H0PQIAhDHtgaTdidKf1AtkEz/SHhMAuDBu1YzAmbVjS
ZGKL7NZtGx5kOpr0L8QqshfJyWvcqMRxoqViXFu0IzdB9F10UCQIUZ4cTSfTS1Ik7MralawxKsvk
yvQot0nAUibNe7+w7wWVOtkB4jrhTXeseJj+2LKmlXUUXa/jmc8lxTu99h22PpVZ98VWv1+zqsSW
Q4/xcp5fZcOWCKdkHUke8xviNe/qJytxj0tjXpqO+2dU5zsa7R33dIcvimqOuSBq3bO0k8LQGHxI
E5YzXhy6ExzF7f2e4ctYpYrWag5c1vD/5AgIiFImUXd5YiEBhF0zelA1yp6e9ZPhTWLn5C/BNDD9
IKVuyEc82mqAKOLrz2bpnkdofvh3E8nDZd4Ms8n361z8+1I0p5esjnbQB6zu4kxhzdEIL6gx90OZ
1bceHvsmG5blwpv0fQz7YTv4Y0aVpjh5I2WNmQd7EWJX5yF0FptbCq8XIk6uu1vGul+HBv9xkecP
RU3ALik4fggJToq2Sui583G2nHSdqttslDlRr+jMAmvyw+GW3TvWeQ7FH6Mh0eqafDtU4mrEGW7d
PFphWb5xrL4EbeOsZn6Vk7fK5aJ2gpEE943rIv9aDuZuiSTCZraZEhKhweRcnTbddEFGbCFwulgu
JblBLkBJGZLDT/iIILI2OoBkHf0B9MX8GnUOdxf+hmLu38wQXw3sYx67KV5P+5gHgMwCgaeJeLdt
m+TexODpAcJ3nLI0WXsCzs4ya/bXp3TK6vA83WmRg4d3OQr/Oaw6mIeF5lac1K/e2CuC5/CyG+7y
U+SwG9EaD5H/Q7+IOjt0pjhgyS+i+L0vOpJIa2iPaFfspyFEcCjaJzuj6BFGy7d1jyhr3UR8nlrW
L2TwvXD9IbK44lyn1qN+4ygvuHVl7H1vn1B764cpsLjdoSNZvKAStAVOZN/cZTMPnsxuFmAoPZ7C
mdS23TVUULlKVq5/TPrv1ojG82yFCjv4H1cfjHungh2l/EOo+MHMiqJQb+dvjbDPRWgg+d4bcmZz
nMUrFDeWsP//3NDjnQSlBMLtZJ50ZQGl4H92LXD6dOABTfVgX4Y6hIzGxp2a5guTo1yZTW4fQDht
04ouKViHK0dsdFBhkKGkFPRkuDOtfDZPE6Kpe/IzOWNLGLy2pQhWrFXHmcwvtr/gAxjpBo60hGjQ
Au/gCGuT/l+rwmmTSP8WGmQqCmKz/OUznz0PGg4wJWPnt8tLAswvci1uksU1I/AWcwsoCXIwAHu1
+RMSceom42swSVWGY6Njqo5cbq0v2FF65df2xa8oRavqXqbAHxeFwQ04UQd8hTb3uJPLu4dUvPnF
wtZMhwdDzehAE3IGQTjeR8s51b5cK68O0E1OQ9USs60XkvSp/jZKKDnhOP0A6PyLJk0oynHXYZeY
6wVi5HGG/xEt5qOiBp+Z9YdlaY70Zavd4G9uEFglulWD7RtRw0kA2HXZcrk69iX7CctE2ytSMcuQ
/S2mBKDvkHyHTsQ/oLXt9t2wQoC+cDaVDxjAcadcwE15dSXXwDyBHZmGNOsWfmhtw/3GIEy8TZJ+
rRbbpydaJetxgoNlWumLPwt779z7OE3YGtRJkXTY40FUB27mSoNcsnIzXVPfx/hNmMjrive4e0Vb
XTaLJkCfbZzR9/dB212SJPc2mcmdONfds29orhQzZ/DoPgIeYuOW+A1D+a6irTeNcCtWQQAGKv/b
mPWLFF2BVFD8yrGdVkZiXn1P0tf3jnw8d1FtP/Z1+8XewM1cfeY4UdOUb7q6uw7D8HqHydMnOHN3
eKzS8SMnG9r3Jlqg/xAO9mG27zdWHVxS2P6jzl7uZZy6YFg2Chpy9eAT8FTrsOo/fIfCTmmUf6bJ
Qs0Iwh/b0DFJus2cpceU9I2hi63IdVyaC3kWWnNWY5yF3U1r8Pwv1vCtRx6xTOxwYz/y1njKSQja
qNBufYNVfyAUyT2S5Rlz7RyxouMxS2tWy3jBqiirY2cRAmKQNsqFCcuuyZSD1yzKPE4RYhmO2Wpg
lAalwOjBDc2jZ0Z/rckkr7+8G3frY27c5eB1wRU5fJf0iASW5g4QFIgRRJ52ndHz10UQsUxdFnuq
e1wL+lLvB2f5tfR26nElsOSY3bC/7Kk6lEGqd3OqCiZoSoqW5N7msdvxPiyM7dLGlVU0+zDYsBKO
/TrCsuIpd78jp30K5hYuKf4gD5ZWzyn8KxfeSY1yx0ecm5JTky8k1IWi5cZ8bLbLJPo9N7I57tp1
2PT3FNEhyOviAFI+pa/QDrHpdsG6XOjjLPYxDMKNfycQhy4sFzmcjcS7OL09AQJ9cfI+Otdu9KJ7
7lssDXlhGdDZHrj+5ha/+sGqoHU29p+pJnicJt02ndIWsT7VxE0m9hOp+akwUa2CKI8HFrzEbpmz
+cWK4sj1Vp4k6azq5RoU6hhUxi1x9aULB2Iv1HmQHVdVX7OOxm05zzUSS+Pzq3Ls6CkXrGMe/HRj
pcZ97v3t0+Gcms146s0JAlSEqvYTIVXFkDlT1rdsPdc/Q2lvt0oRsDUnPCFrFh+VZ9MwWGx6TbPe
qmT57WHxYn51bDXqKoIdbfFa4qTzqiv7re2xBasR1jZwMs0nzp7jRKGLRNQV73L2FI1UPF3WteE5
d57+RVL4apDzL0GQbTAOf4gS/cs1eMmyjnZe+1ux7LH153wzt80zrB6KwUqxMIgCrL5Am3rkbGLU
8ZjF+3Hf6+aUdVyaVTqsKYe9Vi0JH9YiSDGeigW0zoxLQ7sBHwSXFAxmQmDfOouBTkDheb/t4pMy
KeVM4s/HViNs44Od4n5rvrLeQYCBS5dtw3aSXWiQNscsRaBtf7hOmvF4N6CDBqBEXvxB2ASWyD+4
rx+F8AIFwLuj+/r2nLABeDV8JoJzkpa2urD7Vq6KgFahWZtiW8LasX2+vM766AWXVCrBqyiMWE9g
Hu2B6mPKIe9TijkQGLnCXAP6mBYsmOMuEI2VuBqZPhuLNrahIjgWyjG2CR/QgwnXSrnvfgJqiL/c
MW+0/4adX20RanD44AJgnX9nA21GN8yyleURoB7JBlV5ey56u96OhXvsKjausdwEgpGJl7RyjMZk
vwyeR2GzcszinK+WfjmPaXvsMQcv7DZcpdxM12YG0NTsgK14M91gGjB1nV567gfMNu/tNIxx3krI
2dTEQQBm2I+LPOjZ3km2V6OIYRikhjvHbewMKddJI/30COWMJT4fFY4450scWoLi1EWwCZei2LmK
TwiLragnoQHysOzGzt4VjaCBVeYzYgUvvSyh8zlY+xKRewtdjCohiXgDjoMe22fVzIfQN6Cx5O1O
zLBw6PdE1kikbfIvhojeI+Y1sMCsPPM797XGlV9yopi+QWcra0b6C2Rz7jHHoIV+IxckHzGrdwbs
rd9lt4GF5MDjSnYTTJyr2j7YeLf0n/jXZcYx15eewEsnREY6oI8aCmJFwinLUzAsE8U2Lxh2mf0i
pkrtXWnditBGCfLBQU2Vf8lYCQULznfYTVfEuU+ashscHmsegKwHb2i1JKAbeWgtBM7BxDZHqyQ4
yk+IWBY9upwAxDI0azeXd2rW8JV4857tZe9SU19HHOa2liTnuo/onrlU56S9S5qSm0aAWhPlpAYm
8D9kmMpXWTmoUVbHRdneR23R7gZK72CKP5xiHC6t91OOXJfpZUsCuEFhP01YmqRmg5dKO3rPD2NT
ZO62qHkWCGtO28ZK4YDx+2cSezYtMkXlUu3mZPqSxRwwffyxUj603jJ+Ery4zEKBVl3aRxYN3dwU
l4Bq0N/eTtALKIXVDYpBFwEdq0LIQYPCDZVsr5zDOCRMscWvuLXu/Bmwd4bcVPfcFhYOsS28VZia
hPTKYpeYYl6LAVWjGt10lWTyXfL1sPgJgAX4iOcBJZOAKj8Ewa4EX5sncAIZuyyCs7bPFamLjVhG
F2/sbuhWCwFnrnqteOzH+qGMjItns28d3DFxMdIKRRps+FbvaE/r7E9Ns1GO+9sxnZMZhe4ugpDT
Bp54HAkkm0SPD37SR+ukK7HL2ceIIwRt3ZKryZIhkwDJRAUmOA5IWLZq2efZVz21CWcix1jIHzZJ
VRBLSl+gaGHiuhigZhD8yjxlqTXyTiE5c/wwIugWhUfGppWV6v1I4mjHrxd6+IT5RrzpHhRiWbJc
5J5CbIAg3TzLCT9AsMFxleWEUwLWV7judPWpzpNhosRUJtNWp8UL5+Wyk+1Es6K/r58UbNUuhqM/
EtJtSqaCJK9kLCxI19ocuAUQRsLBcfjrFexZL8E8EEv/oKtUYd/3y8a0ZX5vW8MD70i9Ueoom8hd
RTAWSGUWNT1Mm+823AAo+tB5cptkGJBXFkTHnGo/WjPxucYp48Fqj3ltPPSTj9ZQFnoPvHplIRvF
Crb7Su2zO/TW9gmdWRa8F4VsUwWMPd0gsPkrim+ND1IkS2MTEqfyG8SfQB1xaXZ56vs7Qr54d150
aVNnnxn+SxdpGzmed683kKZNHFzfUOTPkW8/I3lT6JHgA5ys5uAhF0nYtJbJo+ACSCddt0+J4shV
tT2sRFro8xTOL8a9/NVPg829uke0Nszd3MONNUjOUMg6GD5Rtaa0tqHfJrGV8qcZ/tSdDMKiMmbv
y1KGcWsuuz5i8Si3uCclDQgyFQUnR2L6ayS55GE2s/qVQTosGcl1PsFTIxPkzkl9RBVEsQNKHvtz
yT6p6tM32SdS+DMQo+boOZHP8KCKrZ4yUNVLfzUH7w+m1jMFb7muIy3odvEzsYtPGdbdoaEAk+Xp
X5ZRU3i6L4eyOLpKER6GmdXBsiWmXYPYWyeSpcDLv7xCnfVQ/lfaOODh42VWybepgUX1EoSL6T87
oP/XahguIiFHLGA3sm4zNgMyrjWbKTdsyiSrkhPK0q9Jw2gWKMF7wMTS8D2oAPI1sbsDjuuDBbCZ
YGmNBUzZCy9EPlRjANtZzJAu5oSxDOum86yEe5v8JiGanskmCQ2pvWh9DDnq+hCXdr3MKIr7nxaF
3o1y5XKXrPdcNaNV6zcVdC7jLU1nFhvj2h7QQGN1b5WbxAxWYwAS2hx/gYaKTUjWZcyc6+RnF0fS
gAQ4unIZTbiWypBKgx2RE3U2KvWYeicZrRtvvpQtiGFOyr8Axt9cf2H77kDHz2qWc6WAJAvPJWkQ
uB8GkZFNIPJ/YUBECLibZpntEXWghUpqwYRw0kPqqwbfjg+Qg0yZ+girrkI1Y6XemCWPDuS4Jqff
jeHP/gevPNeeB/g5dI5RDmTQvPsWAysMOH4DiRbOWdEWg/rqCjc2qTfREN+ovHxJbfolxUj8N8h+
7a7dzlDaUbWPbSVJbjRsusir/E/pYkB0zpVTctwQJ35duvHHzqytHxJjdh1gBYuXXFU9OPu25HMj
wu6jMcGnKfZE3IkEOYc1QRkNCSSkoIyxSPdQeQZMMhIbxpys2c76kkwjmF8LnSFsWsCX/YM1IIc2
FcQ+L+++HQ0DyVUvHf2P1VJaxIsZ44AyEJoyHiMSuOumgYksi+roAqkoOdG5stfElHnfOuk/znvS
7k1fPQI8jXunfKU8sy5tYzoGQw17T9zxVbm1AoNNaY4vadAgSIewQyIR4BQjD4IvXc0qJUGuZPCs
QqoPVf/kjkgaUY6UYo3svyvynGFb4gFZ0PlYc+o2xr4MrXdFFJzds1AM6eGBo4oED0fZlHh+NDmj
2b8WJbkB7YO/feh9iupRIZN3RCqwquD7ZigVBWGufKCWQoJtJRsUCWSDm8t2DCcdwPD2lFAN9j2S
d0NKbuCD8C/5sCY32jB+yONePbH8jJohlMyqHeekglmW5xPCVqcqCv6RzeJ15Fb9JnTfWoovsai8
7zpPiE575jZpKJu0HGT2YF7KPHnJJ/3tBYqqWrvCQLw13hVEMrlxxeNDefphyGGPdlYWbXt1dGv6
qBhSazHDk8hKfQ1m0hPmkDwMlUGmppAnS4L3K8LHbFGkXkLxJPlm0UHnXXUPQzFnQqV0Ml5Cjn8P
dOy1CGU81OlrOtfstXXfkdBr9hn29YJ6EPJ6rJ1lnSnKepAEbuU8drsxAp3fDKhjLqpx7CX550Qv
aO1KdKuBsmMQ3JGpIqPrDCJi7ZKZuLodZR92Cnv41A90lHKENC4HtEf7Sv+dOtVyIcfa8C9Tzft4
TLLPbuqwN4eDwajZt+6fcPjXoRpi/rFokMM6yGa1du9VL+HA/hmU9ZBbxjdc7pWIqPmBd/8caU4u
d+hFt0Dc9rx92o8nXmjuMOq4tWe4h0LRvJxJEXY16zgY+ohUZstpYbzslnYdoB6xle5oO80vvYJX
j+xCP+c/KrDv/zKnkwiTHNRFdMl7e0YQdtaDTj5bh4Iug8i/PmV/jhE6j9qjp1FbhI6C9s5I0VBV
FViIpXwJSr87eDDGVulH4vEnWDZIOjusX5OMCh7LsbeYmw8eroIDNsNXEHECW76Bj2AWfGjBuMVu
4saCnAY6IKwXp4YIlO4D/p8VRTmPAADqQu/+Ig0OuC4UNv7OuX5kzTESZWo9lLmiyDXmLFEXl9Ip
T6NJo7ZtNGEifa1KLnpgkLZq6ID6k7vRWWQijsznthbfBtpaSUWWJPApt1+VWwKoI2g0KIoPOJOr
NE3+lDNrzohzn1MlHhK+0IRAh9FMhL3Z5iJ5/wtqpTE5yjVIuSEuWdRBklo++XcChEc4NgfyUrgc
Kj0rFrluWA/wGt5BnWM0pd13xVugWxTrGM1LOza/CwO89Mf7Elsd8Uvxf6NZ/o0kjSjq8vCTImRk
L/munfY6R+aW6OVxAOsalcPHIqcMCjHvOWtr+yHLnzuKyt0csA+cNc2gBhoIKdNjY6pLrSp+9E2D
3ls+kw0ADqO5qopkl/M53ExyfKTO86gFJ2TTWAYLGDwa9OxNoEIamISZ0bNwc/hcInizVJzF1p3o
2EE/YgH6O8O9l9CG7IPb0ENVoFryWntN+vAm1WRulDknG/oUbC8Kj0NmHtzlzZr7QxGFgkGFO4lp
o8Auq9lCVxEFDCGfhCKI/UeuME9eNqHoBgwl83hoAexNugGqH5xsy37IKABk8x297zSv5dxdlFF9
ox4/2d2pjIpboptjUkT48Eg9kNzIEr+PLPfODGff6WnbaayLzt4uDZsf+DIIaF6a0v/Hvj5umPT/
s2z8WtRwiXriLp27KZzltYJ/4c6Ex0wLwoPnbSo7RwcSP5ExvSdA5k3L4C/zGNTIfNvV88TZNudP
FD8OqJdjWceqvns07BZuRXYx+o4RIyEVg6tlzFvZLse+8G78xG8SzXcy2Ouq4KutnVK++YQ6oLRw
fgTqz8RqyZjXL7SqxYWX203vHaoHhFDmV7kQqqQPqcN2ig0qi2N08Ns2Jrkblyn4t4rH1JxIby/U
VDygq1js9y/ObCit9tFFJ8E6XZD83RSJM6TzJsPww5+CzyRKubVm429VVN9WH06xTLMHU/+ZYB+w
PGRdtuE+b0tn7dlEogfvIxhYHKuhyLmsjbEq9wT6JcZteI+GJm7sDONjP/rLdk7GW1LWj5mc9gNF
G7/zavJf6oOWI+lX5wO81KU20x8anPdz19thQ3KjxR0gltTEGKFOPX2qhefRbC8mzg+fM/7EKPBU
gvTrPk5h2XkwwKhGLiQBZg4ry/iMNBDY0Yby0Nc1fTnd8G7zN1nRbEzSVJyJhzYEc0EASAjjuZSw
3cmVH2XJ3vomt94NY/zz/w98wKgmj0XENYe+4Up8Avt+XDQkeGxkKLqCmPq3hs1SFYW4wNxn/b8F
Gksq6xdXFzD3VnKktTkJWLtugOw2cgT0dKg5iWNjXM6N6NBm6BI7Qh7kgOt3/02PZfaZT+I2MGCt
VEcBqb+K7seGmkT9hjWHsn6z3GFvhnQQXCIiJiZp3I82ADOtjnZZPfe1ZINzsE+Hce1MDu9u/eIy
xjORh/a2NM3vhFAVKVyH3Z9Tt/VwMS/amc4klsgIa29EgC6f6hoWN21SQgyusQFCgpVOh0eR0tJ6
fkz6krprkV5EN27nCAiMioybITFMA9fFqiLnKlniOM+HpVEPLuBJbnH91ndJTvyvcIxd+cd0k40Q
ztVLiJKh613wer77iAdgrD9a3Kay7wMoQJGEW28BNyjmVywtGbZvqTeA0g/St/BuBDUOHEw20REY
fAwyf0chcVoNzrwRSU/X4H+6nEskdDro1H+SYs7Zird2vOg3bXlgat1k6zB0f4wGxgEawS1ndFm3
eK05sEanvwg7ZKVGQ/rbceTVb7dNQ1dmCpIXBU4GDZkBSiR/2TVGCPzEVMyeFXvd6GmP/XTRJZS7
TDyNRVPERjW9V6+tz/pxRoW2h2ihWvP0H2Vnthw5cmXbX5HV84UaDnfHcK2lh5iDEZynJF9gTJKJ
eZ7x9XeBpe5WZslUfSWZLKs4JAJw+HDO3mszZcNULjLYf4RJ0JZJ3ow0v81tuzo48Z1T5LeDSbDC
vNexulSj+31wwdmNCoO/eiW2l1LgxIjWEr0gAzYf84dUEPgpamAtCZEAZlhtylY8VjqjDVtCniAr
50IbdD7DHIwvumH0O+KhrMRwsm2a+pAUp43M2LTxeiNMKCJ5IYk3pcrav/RdeXRR+kKEJV6GTo93
tOATzNYM2gQs8kr0bKwyU/2wWm4PxE5xRhC6yr3pVE+oY6Ak2atYywO8orMlhzfkV+w3w/qznB68
MaaaTzELcUX7w04CMNlFTwv6vqWqsw7NsDkhEzEr60Mb4xGNNj3BsamQsJWfFQLJRQ1L+jOnh5Qz
ucN1IJAXNEqyJfCOmrz7VWoOL5HnV4doFg9WMwa7HlemVV8zLaOsD9kt1t9DuumbhuVs21L9XuPM
eyWxfoJbceGpwDv0LptTPKx+P/brtPPPtoSR0LlMF5zLoUeE+zSFvUzyU8x0iC4r9X+EiiGB5HA1
jdQ0g4H+mJ9Qorbri6SuNRAm4DGTZdxPbX3V68rYs5jfxlO0DR19bVR1vxWG8Tr36Qma7zfNRht3
ZeVwXHcu4cguKVRQ9Mq9cofLQWrcSFlz8ofu7LkoJpu6wQOBlXSV0k6fB3NHVgF7itT6PoUBCwfC
J6QbxJGzs1jneTcenVxeFhV5P3RWDzyBxOSoqER80dJWRzWD5k6AX3TbyNrM0cGx+z0zZrqqnBoj
I3CmyPR/OGXWriyaaXthcHYi5/egTQdwS2Ng2FaUsFTl2FfmfPI6JO/hFG2khBjBqOLvQNPEDsnE
yolujP3vSx6Lz1Ja6SmTAzkzYbyWVPNXhY31ml7ZxWQa855dH+ErZonlGlmPcmrEz7Gi+gcSCVk2
DQcxn0fWDAKXOhy365qU+0tkkAiK6HgBQ6CkwTpDYMu6cVuboPX8onJJUfDslhGuh7fQtB7aFl+U
rNNFFL+wKa8lXvQLx2LDb+qBlow7zHj22htzGEfKMk6zgYD/o5nGXRFwNpSFOtLouu4d656BL4AJ
CxzSWXYPF+R7Icw9ZAgKS5kzbjsW0lUTu9EBayj9gfYKGg+bURPGHS6ua9e4Nk0fPugkzt0cfJdN
etWUQ4xsjORKGtvrKaG1Abr0XaGYUMahawg4wuNCaTm+aTuG11yHzTrS3ikyOfSXwxLnZasf0hwf
7Yj+PMcTJNP10cCgu7LTwtyXbnjqp/SILWLdWEZzNfr9rqYKzEaU9N+O2SFIEevk7E6LpqJam/uK
qgDGZDUWz1BG+31D5BT9LFqLgYHAoC7djczra9wCD41rsCcZaKfGKmy2RXiDnZLegInO35A9T70E
2suQRg+2IsMLBZLS3zpTXznzdY/DjhyPKt504Z3lLOAoqt/sXfqtokFIJo2AWwDfWnfVtZ9mMwva
eMQsUqAUNIz1fEoMSgV+MqzjFvhBm+qJHq/xjqicJDf7NQRhs1WLRNBWKNQz2gaRbtOjC/WP9Ala
ohMsyLWRlncdZC84ICSxxU3O97OGYzFjo9PbznMswX7kY6N2vR9eUzu515Uj19PerNzHCJHcugdT
SRpnhawZ2wJ7AxQ+Q+VsTC+FfwPw3q8kEgc0ELXXgC/HkFCOA3YuOw13QABJ0VggrYbB1Ais2MtE
vDUFHuC0uEqbAfWt47xSUbfwgibse1SbU3ymRaQLFywRRJ1Bn2XThYcY3doqREYbTljiyMBKsKpX
d7YFoI7ARxFjtCpz51yWAveOR83Ao5MxJNmt5eJqK3T/VqCaXbxIp2mYH93Wuu3mCkaGv2sbt9kT
ovdj6oPrYeqZsLtvtNFvxdCCbtPt2p9kvnctEm6hG0PA5931gviiR/80YKb1w/quGLxnlLQwGftQ
rcs1PTuHwjBUGtgViHKK/gMvAYUxuve2R0YeIinFODDWbOoSfp3n7ejTkgWG3Xiy4XbiWVAuXE+H
pr53pyok+SEzLUJxTZN1Nn5YbvUmHTbUkV8jvpQHYTWPPWvUplftdR/6FNEo/g/NgKG3FjjTgk8c
4yiNordWwmthbYT3E7QPbPM/6GjtdRVfjM1wU5HWBaUseadDx91Qn06aXWetU9EJmt/QFgY7g1M6
YLM4ijYeRNFb7dO5q4ND6o4fWgTDXpnhs4i4u6HxZJYVfG7trece/lgN8WwlK6Pf2V7OQRHH72pR
cFY6em/M9jY3JOnEWN9bm1IPiisHraiDsaTwsMPb1mtv+Ke6YXQF9DyR4MlvHVa9IIWvKRNUMxV9
w1VEuQhl7XiPLgii7t7jpE37r5l5NCx4DW32cvJYdRDm02+5+MGZ78lYLNSV8TIn4x1TDpFoPq2a
SeLXHKnhWPzlKbIYO/DZmbjVp20bbyydkE2t93rWw64VirfCCvfITb/lFBAygSQrNzpYGcxxlYZP
qrtH1c7wQ2hz+sGL8JuHXnFkc5gZMEYj7Y7Sz6ZKQdZzo+oEMBgn/scaEozvRq+PBXTzleegtEOa
8FJHdgefIdq22VL0GYFABXZ2LNVNVfJy1aO7zwGlUiBqqY3GTAd4AmnHPJhRddJe62w6j21DlQU7
W2bB2nH9N1UyZMiM+mHTuOexZBfsi6UHt9UaONFheOE4w9rOkLiBnFBTq1foZ8FMdTknCSMZ15mc
j4GLgrXPBm+XgvqallNQRR3O0eWr7QxE3jk+M4Tv7/sZ2zGCR/a8LC7Qn6lrzDMS+zC8ymMn21Bj
ga0oSDEcVfKNQCaezEQ7uOzG69akD69d1kcypB+FT7tpYh1Z4X/9IRTRLjrCJI4/YB3ua2e6t4Nx
H3aIC6bZpTN1G3II3ZHzhoBCxW+WScNoLqOXeWHqUfljkMIgyKLkrJ2OyjqvSo6SMXP7I42q+3og
SE/1xU3sVKg/iytPIqKl+YVj2vzwmcMGAepmthPEuy5hXUTznpOmZNxGhw5oz0X2joXkRXbYYGNn
aRHQEwTBOPs7pkA7uiIc5FhbFHEpxlNMLfpvC9edRv+KKeHBAUfN5oECXcAWIvFpc/SlvagmvB26
umsOfvsqs2/SFKCBzygbZh9UusKs16Pt+zrwuuR60+yl5GRQJbS679kYHquyhdJZeofaHsYt/MQF
pEghhw4Kj7rP10RlvXepBTWLCgHoMOsl6aVC8fEaJWLeuQ0uqqp9KaL63VtWoFDOEnDsfKrS15Qe
FRldrI0OleEtSqhrjLaj7DYod4F8VKTLWOojkAJthpte+cGJyBlCquaZjrzV7GPY+YLfQltEHwVV
zh1A9U8ZHesUfYaVUAo3LQ2XpB0uRHs3MTipuXGx8crhnea47mRUmmZOJmFzg1z9ZM8wuDtL4Hhg
bxlhoaDCbX0vOHjx0nQt9ZssODc56cFpo3F4ZBmwPAP5sJONt6WELZIqBcClZbsV4Pyt2BTB/gXa
ujRkkU+GzCVrgC0xJjEeGvpbGfPsDGdA5hWdRy+0d8P4bkoM70a8lD8lG0PPNuira+aiSaWPpRxe
6nlEIe1OazcckFGN5JKnaE3QALJ1xBgI+y4iJWPUSJaa9pwnUbCdrPwZy/jGRlqz7p7RvD/nEEDg
/43hpgvq02TTrIH8Bf6w6sBx03RmrNNrrxy8AtAyccmkiBdAe+xnB65Nv5ycOBaaPiRs16Pm3sXQ
fxNHHYp62qJfTdfTaGUbZiv+6hphboGNqFXloaZow9aUQQWzbKijbTaUdxoKjkiCmzAs3uIqYd9W
l+8Qsmbl6a024ycs1PMZs9kmtTiBkCkMR4W4hilG0tLpVq5Ng2q7Koj4LINvNXmb1yP6css27pq6
/8AnPu/o9bWbVl2RXp1thil4oybypL2PuYe1OviI4wJT9USe4D0YfePGMWnOCTZSUraPplnfDTrk
vLd4ySy/f1kmDZVBCZxC5z6N42s7yN6N0PyYAS+uZEJDi3ZS69BT9zuroxb3LHoKZSmYYD8aHi2M
+Juxmg5VWn2koMy2uSzunDp97dxIUzRNYBaStbVJdP6tGaUNsKz5rinqoqALWB/ZaWmqB27+LJyw
2bg2HqYeqfc0PRIgNrKFSo7h+CaYh6O8v8X39w1p4IW/1ORrq3jzM16JWtlPvR5ZngyXgExOJLF2
LoLm2VoU4VMxOuAoqTMtbTZan+0aOEl8TpB0m3P+nHvQG9mSfM+s6iLOaepaPk0rl2dkmq615lUk
e5ZhSlJvZsZXCaktVD4ptvT4lnQByp5T9jBHOVJxkC5KRnfSowzXiPRtDKerscniFZlznF1nZzFu
JVu/xaUqE2RMlc2cWATNTsX2B0FF+T7EEkfo/GFyobxODU4R6vx4Px4iCX2xL95VBhesEDgyKnRg
TmduiICAdJH39xrWCH1I984f2m8NlXswOA7CwLUuI4dDByMRwX+0rloz2yJT98fWW1Ey/VES4pnk
fUkcCW82G+t21dPRhlMuuVvRe86uEKl8wW+v60PjAE+lmWjG+ZvVkDzRk+8RGR9NClWHCslW2LTi
irLHQlhAEXKwWzbD8K6h6H39wxBqdKI1ULgx19RNyQUIVHmjUK8AY0YHGpXnQnLkTyZWM3/unwlj
3Nq9wONaVah8ubQE0Pqe/TjN+nRf5mj7Del+R9K1iRtKTNLhOELBaYQXgEWJTiHHDnpQcv5OZuUa
nRZUDq9+qsEkW03zObd095cLVSVOtCApXzVbhM2smGeN3N96hbysG7r3qPQN16SkjYtZOHAeE2p7
Kbp9CHGo05cLNpV7KMDxY38Q/HRS3iS06FPrIvTbp2n5mwNRZVtLG87G6TdQCFa9Nd8XWHqg19EX
ZVBcZKC1Jizi2yoSdyFnCAzJRy3hm+GY9fD/yL3UpPgE5afNyXFlD1xD7ODA0uUpnfAWOsNGjKzK
7MJRlXjp2izV04A8nhLhcO3W9E3qq3YMXvF4QohT8r0nH2XOwTf5mUbVMnbPgGC2MMVYcCniGX4j
9xaRkn69UBVpTZsB50qjKtGOKuyrvuWfqGzhTB3AROZGQDuD5jFr10BJF7lrszYXi4Pv5tcE0FDr
Jc8hTUiX7JfgnQgn6A5p/8qZOdqyLzJYfPS5kmvLVCUNfJTcflDQqIyp0tJIlDsjsH54cjpQb4Ig
0IVqR88SXzb8HI9GogZ6SzlBQPLFj9Co6Im6UHSu+v2Qi4dZ9uib2vFeF/am81O592ovY/WF2zYC
1gtynKJ2CTlFJxdmPqZrzYZWMaNvIoqZe2++tg1NbjhHdpDkgEaxD6xGEn1ApPCUvYjNsFL5M9WI
6QpU0Liq59e6GMod1smamu1SQV6eVJY+ewPifr9dOpR4dfDajWqNSeoH7F1OxrHc1iO9naJ4kW5x
9E1ChFlPNkHL1QUETlAzQzcQQFaBu0o5HrQRSkhOn0g59564IOEOHgcBRLDhY7mezXpjQrRbtREO
V4tpACrNi1R+v+6pO+uOey+c9rlwUxOIN1uX2qIQYM3fCaG9nuK52pidhBBNu9OoJibp8Qdape9h
XlH2HkPiIChQtRVX6hE+RtARUUhrhVFuHINjVam7JCafllomYVw4uVBpaFzfIdlVdT6/gaPROzEQ
jqKGz9IcykOAiqgwZ7gzqjpSZMoZ65hEc0RFaIrq7w19rJWYvXzHnN4b6Opk0F6iGYJIRKeNnnM0
kT+aDu2JP1xSpUKFBvmateeqLLd1gvs/VJ0CZsGiDYgUmU8WsGE7VS4FMVXgMPCrzKC9toiNUsHT
pnofIdhdeUtDgniiB5n/aLtc060mnSgkyg8tIGTwcYvNct45tUfXFTwVlCR73Y0zngrepDUxV8M2
khxVPFYxVihnX/mPA5VR2YEIiR5l5zY0YtW9hdhL9uG2yxH0UJV9Tqv8nnMJaljuAtlS4+QsrIvd
l28tJupkKmEcYGtAJ9uJcxSij9Yjc3mp2Q/bVN3Za+3GOWBkes5NJsSWVF7Kbdju14ZFCdcUj3Nm
7mI7Kw+ZlNCser1qSzLX6dNOq6A9EbWL1i967iJOFrP/mVsN+4d2LfH7nSm+PNsLyl/gy1nNbfFO
hfR70S8KUgvcNRGBGV6AHQLuLkUDHi1+t36kYc9xHIdTs5pSOlz0J9yB9zPgOIDUnhRuMAX4fugP
isVqNScGpao4uk5jmMoWDuW1w+mB49qQw2BvxF01WB+Z4g10s4kMnDmqbqSdOgdzxhBmlzjIRaPb
k+vJ6gaL3J0R45y1C/pVeezToSXAoasgnmcTk87EjGNPNJWxdj9SSh82fdK7+y7wANP50RvxV091
73YPwUy7onWta8sv+oe2SxJeLxS8KBiPnAT7Zzp7p641WipddnQfI9G10qnnXg5w32aXTkINMLKy
rD3u5PGVCNtymzaUSAjhffGX6LTB6dRRAw1g0EKDxeZ4Suy4udZTQ7GxXwwWMyCFC9OOX8XcxR91
bF55ZEc959P84Y10lLZacxpz0Dc8Bna/FL3aO88dwSWmEUzUsi/rrTRavcl9QK7EdskLbAnl3Uw7
wXHo9Ao3/O4nPZstsA13fLC3JcPWs0z/SF+KllRMiC2t0/hcoP49h9P0UvQzyQdV6x6nPPbsC0Oe
3CUs8ev/hAq+NV+hbNhxkbrabXAZWdDKhokNeTgH9Ew8pYHUOQaVTLObabN9E4Pb4IQBeuBnlHVQ
pFOwEeRy+iW9zTgqtqHOsr3bD5891YSDMcvgUhhgRWqFjTitwBEv/yqxDGMP4vK+Ioz4VI9Zcso1
BWokoilv4q3v1gdfzPg4OrVXgtgoXRQXfkVE1WTD3TIUrEbLJMLQqQx1ywSoby3H8tZBFFk7YlgT
APFZvVX21F+luddfxcA3Abn57O2HJUgwlMuO4+vRsMMo9wwlZ9eh3j8qQeRt1diBpPYIG9hPC/9U
wm3BhMdZ/ytCOQ8g4OX83I60xvLKn0A5z/hN1onTLt+Sosy26aNjDY025CNF33ObVrmCk/r7TZ8t
NZ2+NDLScZIrjyAQPYXToWyNw1cSaJ2Tup1YPT5rJ+aY6YWXg7ZBvy9/UmoGnpa0Oa66Cfy0gIpE
jsZTEobtppJmcBKDvSxIKeBdxyIOwInwVZOMehDpglhYAovlkuPJo5HnkAew1zB5qNlrhxU6+cbC
FB9H25hvTbiQh0gZKIUobgbC5YBaI8idoCHS34nzh0l7wUN2Vy0LWmMRl4VVqnueNaY1h1h6u3sW
wVhJzpA7QXA5AhDmwq+4tMAKk1PTII5cAjYDeGabrI7V0QSkCkcDoXjLxutCthlCFaMJqhuVTE+t
yv2L9vexmy3elGVQJzj6DqWn7gM7GS9VRAKdvYxcZCvxedKxcZWO9RPS6Okmzpro0nETuhNyir4P
dFhWUYluBxFgceijpj7lUOxwGvB7px5kbIatZGCbCihagtWg9MfGIw53v7/70FFA2gt0SFSGY6Y1
k7Zp0F/+folQnfztV2yksIJyFSMW2AUFQiCQ/h9Zak3PE+wIsxzx33roYRr8IpdfA7HWNeIgJbID
b3OPynOMj/ShKCbZM1gX1WGNLPIPI26Z5c1QPfzPn/IgQbSy3DVeCJLKggV8YhXtYWiqDyeU9jYj
nmkt+JQeFoIza21OGmldrWcMkIewDtwLLd5pYoyXkyyzUwYeSxa6uQ4t6/7rGQG5WVzXVB5IrSjO
s2nqh8RGwBaW4qV3inaTmhwjIySAqj0xIgrMmY5/jB/jvlZbEiR4Xiom8BwR4coyc/0wtsT8KUiz
iNZ9SlEtuKkws9Y2ruhrwhYoikBedWV1UUM7vc46dh+uV91iUrljo27fFLbTPlYcQcOs3Myipt+s
6dDBUa3P2jXTM+FQ4IumHdJkwJ/jVN3bpJlWRvk98rzpW2XaJq2WgbQLp9tGTUChPx2Tk5YVBRjV
xLeOV11ZvedthekXt9Q/8QYQS7sJmuVueDO+SDMA581pd404arjER2rgeSCnGI9yeFcP7m3dk9VV
NsMdZED7yJEdcVYylM/Z+MMP562CVTLivbgPfE/f28rlwKLjV+BX5jo2OAIHbXXlCuz3SsF8Uu0Z
0qtxnTNnLqFT9PRjC+iNEvnZL30EtRA1rmCFmjcBxmk2/rNcgc3q/R3RQ1eUOziRiMopAbS/D7kM
j2ONWam08Sr2AdlNNn5uzqNw8EwnmF5xlLC1Det94cKC62tna0119j6kUG1BXolLKXISZcbqGasf
AMgYxmCgkefHlGTvQXwQAWBk8Qe9g/00hhd1W9qPFeradQtt62ZIuttFnbpN+qGE8oRd3ykKEjUz
+DVfr8VgJdHZn2bzPBjmSLuGmEBg/QyaXnl30cbAewSS3U2uqFURL1nr6KzDlNxGF+JgPZFImErF
6WNwToViD43/PrtoKbZcyAkxTfhgUiYDiWzX67kaqqOjnXqflxBvda4KJkrUZSCl9/QK9WFOXHer
A4KZMJBddoLDTRwKpnnMg7EbQ4ruISpm1kgQLAWBAdBfmPfXI8pGEKpIZaI4pzivPHJZmdQRLxpX
EmOPlskabvZlQiD3ISUGBGFRAUTDPPfMF/u2HUx4nvO1NIuB1xDdZkSzdIuGmZdpgAQwjDMIFc9Z
VzVBvA2JxNvRwr9l4zaLjfrGSUDKu0hwQRBDami7Q4iuHaziXQ1eAt7KsBmAaJzRcHmHhHWUjDlC
S9Cqk34Z4fdgRY2giQ5nF0opwPA02WS0sFRaE4ZjZdREIK5SwglJsi2dg0UCaTHWbGozl6NQ7z92
brZ1fX9ZnfzvRp3NC0qLYlnXbOdK39XSC/aW7emVV1p7J2+cQ5uaL7mlnthHZGxdS3c9uwgEPQtS
r+TVwJkCQLZPDhmDMY8DcRmNJLpMqPVpprkIOs0Tc1vBuQx5UW5EbxkrlG7QRbmCbX3fZHubQbmN
u1bsi7RAHxO90AeLVkzqeJQwXEKevu8y4zVa5r+pkTc9kziF1ep6SuzLcKKhb4bmvJG9+SSpVq1R
py/aLyeBtHhGeTw+cTl0BVHrFCRfTLA7SVdSN04+QVuwLzjV0IFR/NIR4sdijqFShGAQV4/a4TnY
BKFKjilTbo7zxsmMH4UBt1DoCgjIkLbbAgzA2KIElVFKbkkfXIx99FKyUUccDdEAM8PjWBZw52cC
A5P5xygyh7hK/lpWpx08C3+DaPfStLCSLYgP4sPCY2QOeArnXeEMHNtpO61NNdLCq5ylIrNWflyf
PHKfRwtjo2tWd5WUl2x4C96a+qOmXO+kmqoaSqTSNrBS821ahy7J1plznIWLvLX6pgr/uhXDhz9g
Im0a+9Xj4Ja4+sQTbfe+Sg5ilMi/nekJEBaRoclwbeR9dYxawiv7pVvZZoJ6LYrgmkJwq0nbiHvc
B2DLQ077zaNoC3cLt7kg/pVtly3Ks+u64b7XJnGqtEfgxqCFlTQoGplQ5SyzDQd6oiWWX9pW49Mo
DQ7JqVDcgrogdo4QcjI3ayUPc17imCnivUzbjxZE1joI7jJ7bM9jpMoNbZyzKnISIAYaRoZ96hNo
3f18nWVI/GsxXZS0Xfde0jxNlnXxdSHJDGeGeIbVLRsX89LPRbZRmpBH0kCZJlZRirmfkiw54E1/
6yTcZcOtIVGiCciq/hYzfrrBnn1BTNGTAAaxkj24c1ykhChO5n0sp5eGQbxpF9+KEyNkdCmIITFM
XqqOvdESo6IThdo/vJ0Kc3ixYwQv+XusqQL2CcQtZ8aobJvHxOifSBB7sifWy+jSBYANCLyEyzWR
08ZMvKy+3+gEUBdeNNtzBOjbzE9tFb83DpSxSezUgF1DGd5TR0bZoWRSQzxPK6RCsBF24W08d99V
TVGLNL90g0v4JdcOJrFM3NiT+WgbyFA5SFHxKdJXxI72lnhAXXfHnN3BqiooCBUWtSsfhJurNQJo
l6I6PEegbTHF23jpDh8Mv35vcJIEk34jcR5iSvN1/1wtUGZH1c6TOM8aPmtSVhSkHPBf9F2+XrKi
rm7pocDxmDOSJbgeLzSPeY6uWWfTBbVY/y6gdtTa0WepOEN4ffBQwsohupwziCpMxH4Evf72l//4
+3++j/83+CxuCqwxRf6XvMtuiihvm7/9JuVvfyl//9fHj7/9Bg8QGpqDq811+I/nORZff3+7g3jI
d4v/E4AxFV0bt/txgHJgiri5bagNr4yFlIclzS+L8zQPbHILS0wHFl16rUSfgu25LYwBL2YSkUiq
vPnNETSVUuyrU+6Dkl+2VwhC6jO8fKj9TPvbrs9sIhesqylcItU8Kz+SddJtYpZsmiOp86HUNSmp
1DPZy4Z2au6+Pu5//PR5m6/P/16UUw1PsP3lH//+UGT87z+Xn/nv7/n5J/5+Gb3XhF39aP/td+0/
i6u37LP59Zt++s387f+4us1b+/bTP2zzlhSp2+6znu4+my5t/+u5Ld/5v/3iXz6/fgtKi8+//fZe
dHm7/LYgKvLf/vGl35/zPw2L5df/42vL9f/ttx1n8F+/+/Otaf/2GxV596+4Am2EYIwRrPyMj+Fz
+ZJwnL+apucq4Ql3OfOL3/6S8/TD5aesvypSa5SnLFRgDCxGXVN0v3/N+6tlmdp0tQOedvnB3/7r
c/9jvP7+wP71+LWW8fk/41c7qOKkNrXlUdTgGqX+efy6sSXKymjV09fpdbaDXa2HfT/Mgtyg18Ki
VRl6yMFl3JMFqKyzqhVamZZDbgAKsCyIMVbA+y1JS6NkU4QI2+72PlktwnsG2iee8rRb/9Pt/Rdv
nXD+eNXacpRrEexteUL/ctWYTUQY0MN/apwp3+sBBqiwaAs6w2L+i7beUmfPSg3QLaZt3qcDYnEE
GhVl0iH2zgQ22mnX3E3RYxkV7eu/v7zl0f1yUzGXSc5U9lJ09bxfLi/uRoJzIstfmhbTquoTTGBB
QW41SdNQwXoUde1CBmyhIJufhu8VO/qdAMHnuyAMve0wcQSZoRuNJDeQxBJ450ynPyDIDWu6zsZO
2kTwpAZJ5qVAceWZcP8b8qwjmvFHmZnD4pq9C6F/jJP1NA2ow/9k4hP2Hz+jBZmFEe3a/Fcv9+Cf
Jr5W9hEAktx/6t3qtufzXMVwbSjvyaueDs1GYKFZT8EEDwwML4fQ0+BCYwinKsJOnHtneKi62JNA
Gp//5Pb/PCcvYxqMrqDnb9mmg4r2l0vzs7iO6Z34T21lRnu7A0VF9S3nYD+oU67K+p4usUHTmxhY
rKvse9LmPMT+QQ/Q3DKMFmWemxCS5u+WV9f7mZrl1jY6wZyeuyhaJ7DuWbwvJ8oWnN8PBWpwYrZD
az/H/RIzHO1xo6FAW8ouU+DfEomRnGO6i6t//1F52X8ZaQ4f1XWlpZeX13SWp/RPT6HDupaWwRw+
N9Kzbj0flBvSxeANuw/6QJpZUNy8cwkCZ7SFj9JrrA/1QIipxH+yNJbv4O+6Z+alaJ/AcQhUHOK6
4bbFk77ikFPdu7OwqdNfuT6FJJb8nJI8Pb8iVMeQ5QkBJeeb5RMGxygrfPYVODW9Lrk3ICdcueP0
4UxaHrMUj8hyAE8NNJ/IQs5w++iYt254GXpAL6XjHRD22B9+HL644wnBQ/FRD4+l338bGmjUbQwk
W1PRHm///V0Uf5gEHfAilCqYaG1SAcQvA4ZelFNP3RA8fz2wLsnUsW0B5DCebTxCc9hFeyFpfZsA
soMkds8J+x4KTqjf/uRSlqnhp/nY4fhoIR7yTOnannJ/fqBk3oRBS1rQk2aGObo+uJjOKPHu6Arp
Ha94rLH4Uf7iZY9J+nBnfYjz8CFxCOwbavw2oKLVBdPCn73w/+LKXLnMtxrNl+WpZU7+p6HmcoDw
o7ZDq0f05IMcwoRzE7mV/SL6zaezkdvG2oYthlHASNcwDT0IcFH0ENUgw7XzRB2Oqgss/j+5Z8sa
+us9cy2JJMS2Wc5M+5d75vTGYPVl7D0tdmhR+tcWunwnGafDXNnVrupfvi4Gcgol/7aMNooYnXXv
cDCgOahXELaR5Af2bu6NaD0uNzEKcsjGBAJtZwJPA6ecL5EpymMTgCYwc5sjxfLKNIjWNl1ej/u2
uY9av3gZ3E6tu8Sip6ctedSYauCSkSgOrygw+pGYXTtZT9J96GcKdsopo33g9+zJaYnkFe0pIxgf
gaR0aDrGrZ1N4y2H0G0FOYYI01cT02GrEzRCAhRuuby87NadFflL8aYQNDVjSi5QuTD6iu4+6Irk
hKok/ZMV2FpeiZ/HKd49k1V9Ie8JQFk/j4YQIveMIjt6VqiuEZV67i5WQLIbaGDLnclKcHTwzStJ
veDr9uco8+opT0+DQQxMXFG3FjGS4q+PoNtiM/Tu1e+jXrmL5z+5+JN3S/3xmpXAm7QMXvnHvXo7
xhZWutZ/ikfYO6TwFUuMV3qKY/QZsCI2OVk9Z6OvsOBUvGnUj3BICLZD0B2ZhIuLPjBv/uSi/jiD
s1ZxNdIVliWka/58I92SLaRG0k76F5uXNBesMjCA11/TbTch1hh6AONf62ZvoNqh6vlQ98F4W9AR
XOVT8yfLp/UvbhMqE8mujd6OVt4vj7ZCRSbjpoiem1aLh7qY2nU0dm8wUryzV8GTw0xHExfDEIZv
QDVTTvifNA6UmC/saVLneW7x/zUZxDvAG0BPk+QQ4h7gGChu+p5W/dcGwDNrLNe+V98S2nb8k9u6
vPM/j0920ELZPGzXtZX9y2wVjGrq3ahJn4d5JHe+FM9Oxl6K3q8JNyxBYxNp+JtohFZCueLUeBEZ
5QbLfivSu6/NVFHl4QUu37s5Tm4chH57EXXun0yr1h+nVbUcIB3l2aZgUP5yt/0g1uxMx/45Q+B5
QwtPPGR++55oIGJfD4AoT6KRbNRP+CVdcj4MfbRKAyRY5kQ7k0LD3p+9beGF71L4kKrwgO870Z/L
LrszE1xP8UzBpKFoDbGrPUNwyO9/75f9f99zLTSiHClNyai1fpmHOU5a7phK8MXu9P/IO5PluJVs
y34R0uAA3AFMGX1DBjux0QQmUhL6vsfv1KfUj9UCmJbvinol2atpDfJaXumKikDjfvycvdd+l1qX
XifewZ6IRbWYqN260g93Gh5HZowLm8KmOeikN0ap1E2lKGTVfJFruCHnkJ3vCr+fQ6ZuZfzPFwIq
c+lwfnDYc8zP11y2hYchN4ue/UB+J7ccGlYvMR4PIWDdyn4wgmOBYymJta+s1kh35/Jj2VyRFdFN
Furmz5fOcH97XJVhSGkalB82C8KnOs5IGlpIIs2eWykipBNgeYTh4tWf11KfJ4S1HRF0k0pjn0Ty
WjObZls2VbgLDTRdmiHegec9B/k0wdLN4pUSAMnMuhzgkpM00YCPRkZsHgu6k7OLC+IFE+BjkaBm
N8P3yWZzs/X8vo6r4vTnL/fffTeTJ8PkQbcoHT6tcFkS5F0Tj+nzcsRc1jUQ1GecJvQC55KG0Swi
kzw6Dx5F5Z//cvH7+6UMFMo2C6x0XOXOn+4fZUvoCXPStDh9Xg6HKfarLTv9spnTNIn0oSf5jJWt
JADkKtetjd3QuSN0/GDOe7Ou0z0rq+kv18T8tWbhsVNKp1hxTMtQxly5//qxfO5UXFhag/291YgQ
sLxTCJSm9PT2WCgK4LnaHsoIAMaAVrVNiDn3Jm9nzfPlgAPOpsMpTUuL62cNjCT1jrglAuAkLjON
xBst/FmS/EIuMMcZb/KvWYI+1t3YrNYMXOsLQGciFmBGwMsyd0nhVufIRcj05ztg/XoHljfMlWwm
Oodhgz1l3gH/cQeKtijsOrDbJ22e+ZvMV1gXoCEOc3J7E9/0dj4giIgvQZg2u8yE12LTvirBfTYM
2J76NgwhuRK7FvvBK13Qi2F57n2ODUyZDdh6kb6TbXdr4oPcdzrn7BE66A5XvLnDV3eMS7zXPVdr
O5XGPRJnZ8+cJz4gPZmuMlP+sNsJMlKS6WhgiPiTerev5vK/bjjIRBUgY6kfxXxm1QlS3BSJ/ZdL
JH7dcudLZJkAyhSPKf/jH79eIqYRToC2TH8iqXLjI3/fLbX+soc6ozvXgqRWeTUIGD8gZSLAlpLN
J7AhwgHa9liPh07+ZWv6dCyaP5XkhRU6oSruvEN9enFTPSOqNh84R8+vg4Wajh08eJBZbTy2SsTX
euuYawhkzDvMFC1oZFxMimmA2ACr/vwUfWr5fHwYSXVvUHVxQtI/PUURMUa1J03vibi94rX3RjzT
YOkYFyFgd7e2i0QqlgJcu1AWgP8MxGJOiezGzesEV9XvPM5Tnf+uB41Okoq9/fMHNOer8V8VB0WG
mE9sFo00Lpwg3++3ezh2VhIz5p4PCgYgyB0G51XVJIhju47azqq+lLNcl7KaDVkhtpF5qrZhhQAp
sM2S6gS+gdSG9CrtTdSIndz1NSQ5ilE4isB4zF1fWU/a6BI7DON7Cx0JJlrdj9uPilXelsROPuRa
uP/zt1sW6V+/nemyfJsS/IGS+ueiMGNI0if2/BJLDIN9ouGqmckQKSHESaFMMLq0v3273ebjQI8E
edKq9YNqi358B9QzPqRae449S6zyxDQ/OinL5DlvJEEnel7+5Ymx5ifi14/M4+LosxiBJ4Y37Ncb
wvyS5PB0FnMn5JArPLMFXaNrx8FwStim3PdAAShAiQawZJ+dss5iSkt4dZHEuFg8YOxpLC3Qgeg1
2/k4m9jtsLMFjhP0mPdSxNCzrSwk/ZhdutURcupAK1faFNXnCs+ittdA0K71mDFUy1SyMMjx83MM
aTgfcRm4wakgWelKoCI5iBgtV6/kK8GlvNNMaGgw0j1MnHATm3r9lzu6vL2/Xh5Jj4EC2bKlnN/y
Xy/PaIb1kCYZTQ+jmQ7gdoi7ye273kGcgMRoO4mfUicnyQfSg/mWh5Xo0pUiAnldxWO3SRwEoQW/
e1z2KmDCzcqFMvG+rFrZQMpRh3kUgydS5lpvxT40GI5P7belc+l1t4M/VZdeWIel7jPSAn3FGN+w
M75H4wiuJBBn3Uhvl40YgqU6lQW6G4qovzwqvy0unBRsnV6hw61Eprrs1v/YosCmoHTuhulpnOn4
TWB76yCuGk6G7Z2IsEC2JtCA5US/tFiTCsxgVxivVpZom4AxYjK/pMv3iHSUGl0z6H9Zjj+16ucF
Rgn+Cp5kvPS67Xwqr3UWPi2yaGsirocZSb4Acv8Br27pv+CbMW/jjLl7VoAIciLGS5wqHBSb+POa
HN6ojygSQZ7+k8GDOutdy5PMOFyr6rteCzNSDoBGkp370pNUsfnz8iF+fxcVXXqH05iUwjE+d9gs
Oh9IuebmUcsynLgkvrgiWHta6u16D9HtUugu60GmY5LIavdFQ6mHJjE3rnvQAH/+QBwEf1sdYOm7
+jx6cVnQ5Ke6EHmGHrtEEz71qlE3rd3fLb0H/8aLx1fLEtDS5vqPBNlsqx2Wz5IMA+96QUChQvRv
o4wBmDyekdWVX1SA4LSDpH5VK7e7heL3ndjUYLP8GW/YGEbbnmfuvhNPR1EV2RFoUrHqGs3ZEjhD
tTmNP0rbgpdjusPOF+E2EGxUMfuFtOCf5mhHtrbPxFd3IyJq5y7V0qpaVn5E4uoSJd4JeP/ZMWuc
YXMBqUlcNhXQE+mAtB+hxmsBa5/vrbXYULznSEfxmgFm/s/xlkVNbWjjEUzDvj5ytMQSYjyZMbCf
5TMMRf2ts2PraEk4hNCCSrdiyTDyhyYhPloDcEM+eGvQsypMuQrJKZjBNPV3M02nY1QwG3BjfR/Y
g3fmXHhE1dAfwJgc6cVTB/bZdMzgBsyjnIFsmatAOe2DodofuRH9NOfy10PmuWL72/U08jD7Nsb1
iAl5jfYeW5gv+g0t3vQUDpl1iGXanvwZXRd6/ZNmDOPBzcPbjyPVvGxDW422lsTru7S9Sb5E2xMn
J1C2zfel1phHLwGYF8Ap0Y6IEX1n5BmGyWactcdecljWM9ytEJCTkqz6yFDYsAJ3lZWU9vPIoHa5
2kEK44lggQSaehcyteoId8ZBuYcHyWYZmsQThF6xQqF8G5XRCn2Xc4rDF5u6eFX6Q3WaJvuuTXgq
HbRrK4Dk5DkhrLvmjGpfVR2O6Unj3tphDcHUshKqXqgThpY8hBF20SirGFzj5WPgxAbTksaWWnTm
7cMASZ9k8uyqIAd4y38TwxHlPNwnh2K0xYajNKA2rEqeYcKK9Ck8w+qRhgU2ufn7FW52H9Af3ngy
ARg2Y/k/2sLzF122zlr38XyTx7AadFzUCT66K8N0kUbMs8Sc2Ayw/D52isIAZzDPLJYuIlM0A1k9
+4YXoKOIA83e0ZFcY/iPLlFsXhxIrYfRm02y81GomL9QIJDDAkgDNeveO3poHdqiYs9nLh5hHCTZ
gKLKSN/QA9YQ0wFBpXXzEwJ1sPIEi2TiSeIGKgJlGPOvfCAIcYnQdyovNFcFNBCCokZ8t5tQeI9+
YTA/MYjhlhbZryF63Mgn5HT5/NVM/Mhrc28Fg3jERlhbencYJsTHWaqfAT+na2NuKrFiNgRmj+oK
qf9cmJTrEvCfq38hou29EmR5l4mnc0CtUO60eN0g8t0vTUFHyS8Qvas7KO9Y9WQUn/tcnpNp2vS9
hFpaGTdhB7a0Tx6snJiTfvyyFCzNkBAk1fSHsVJ4kDBUrSpXb66JtnwSI4qdvjU4XPrC5iCaReiE
pnXMAXGVzGMt6XsBwBqAxRa04Ws7L6MNfHB9ZaTiOdZa+1wTs+CmaNmXfTPO3WGruZgXJzexDvje
s52mue/LddLrkescdocQQ5DeKgJ3fSPfK1j+VzSt5CZHqo4HMwv2FnFva8dLXi2PmrieoGJUc5+S
AfWPCSnsOXkitLvaBQXoHM94bLRAI6CiDVcYMWGspeSJtRhBN5b71uvaXVeOzrNRgy8CCYmuyme8
d45zVL2SBTelCFx+vMGetZIRDJpav1I1FNfll3GIsNtOkHGwTZAsYfBXVOUIy8B1xab1Qx4Lbi9p
ZkR9ZrW/jyrWBQnlCsQ89jJAPZi9zQrVGp6EgtSyq+XCLg+zCouveUWIWozT4qoJQWY3SnN2JXpK
t9Scc6Xsx64BtxOHhk0j1vFv8KzXUl3l2C91CHo7QXuWwisHGk6oHPEx9b5GrOPfsjmaoNEV+ruh
PlW27ZzpkmwaNzlHOZxcB8DTxoCJsfzWYEff+hpFVRvTtInNn3WeGodlv3aIr1h13fRQ0l7q5eic
GXWz6SgCpQJ81Lqp1fcxqU+VXV/3Qr5lLq55AljFYWQ2ijMaQXkRw6eIspqlu0mybTanmnwoElwN
AzMw8Tofhh2WPJBlPR0T05+BEU5FdT13RQVWzsMymIqLqTqlTBBSkObuvFQtE07PfuyBMl6WvXZE
4sC61bJu8SmXX4rLSKxsRyvWg4aH3cnM+6TvrUOBIhT4NdYhDj+b1EfQXrZ28ED+zxflo1kdElXV
u0C+m2UMf1ATR1HGe1TNpyodxrP05+RAV4d+9ReVwW9NA+pBlCBoQOgfmYwQPjUNZF3ZvUSiztRS
kxsWnQeRG29DYoc0V6bwWDrJOc1RfLuhs2aMxax66Wi16q6pSuTKgB7/UqMyCvy9rGKGoSAo83u6
/vmY3jHwGrs+lU8GyarwbdxyB9fx5BpNumaKdFkOx6omADLRST6rc++7bjx26KGudLqVt0ArXrpQ
9HfRLGXQ4UAytMXLpgGAUmZ5mFDw4teWD6WNf3gsDxHzqbM901A1Z5r2GMpRgeY6+quOTXF5OErX
fPJ0gZtt9Pc4nM3bHJba7UjmDqBH7WaECoQDyG32nFrvBraFWxufIqdaKA6E4Rae3RBDERPqDCD7
3JXa/t/VFVtfR5z32EckvBAuwaIizxp703pwpEEnLn0dI6xCFghKhKGhcSAzLCembunsW0VEUHge
dOA7kgd3NkXlRYzqr53el0n01CY0nysoWmBL401rsyhXwgQkTe5zh6OvFmqXsTdFVLnnLp+at0jq
kM3mJQcbN8pUx7yZtIdKT+7LOvJfmRXijfP8+L50iVFxpQa+f/atCCBgzL903rG75YUx6+xekI6x
qfFls1hBeV8uZiDItmKchcOxQUzrjONJDaK4YvMMIVazedMwX6YlUa17W1jH+QrdKdK3DkCET8l5
dA1Myoy8DlF2GZui3U0YJXYqdl6hBDQ34ZBgWjg6thW+qSIB9hlXRwwDX7PWzQ9T/5A56q03mJZ8
WFjGeTy/vMSJKLAhqoFooylcQzNpVnqjY5hEwH9edi2/CY5uWvE6zuu5NrJN0TA9xf74PuktbJ2A
JEdYZWZTvOJh/7loAcZmfGZmAHMwwFmReMXTKIMLwk5xNFRTbZfCkZkIm07XvZkRxymqVqO9H4rk
YamDlku8PPqQxUkt7Rpz51iTWpVqYnCWyG9EKKUrwYJ29tTWxp/36N1xqPk+VvT4274SEAy14vrj
p82lUVK5zi62imJb2+bXsiiSs9CRdOAtRGVrONcRyaBtoDNxRs6xJXac8jRiuYffwwHHu9RedR+E
BqrlCqNr2H9VrdKvw3QEPp/qI/gwpR2KAVo0Y7bZCI1VoarHazFfORHa1qY3rWwD442Dj5s0W05b
45EQlXgixhvTb7rvoQtCXq1vELQj55zLOlFWD0HrnNIssMg9sJhqkSJVJ5X9lvEJ+24AMSLYmWjo
72wv3iz1gdvPV7mqL2PaJ6eW0KuZ8f06iYn/PLMggHBOgozaP89rzNC6Pgqr7LoNc3U9NvMVp9GM
HakJHyHxnzpJlBiwlEfLcRHby4STht6ezDz/uJcMzUj4MWl1tkevCglsz8vilhpzea7jGyadbMo8
WQcexXDb0tW76gINiXPFzZMARVPyxvY8CeKU9HIft/EXo8pMqKm7xsmtTTcF/VOgmoc8i9cERYhb
nWbHvZtldy1ZtxLR4AU4CGtUDYMU0ntf++rBSbO54+eeJQ2bhvyFSXMuVhkORIoS3NO0dNYjJ/le
2HTZ4q4dL7LO0F91+S5r58ZbmxYHOxnSfRNqz74PJsAXuf0loYeR051P0yP0a6LYlD4cyEcjFwsy
0rXLg37BG5kePJW8Tj1ftqinOfivumLeTr0dYg91aCbtlpNQEVUJVVKp49AhiTyXYb4lacnd1iMT
2OU0AKoP2W7zo1IegYwTIjm6JnuNYOCNRyLBBpHvBJ98Kggu4ZSdtuXBl0jO+/CrT+8JPhGvvKm9
yMy093ZmvRk0R4/+QCMhiGIym0hqfNJQkRd1+5hjbr/vcvcEIdJFHuUmTICYsC9DnkWaUPQ5Z2WO
Bauwtb9pipCnsbhLNPAAJWvOdjk+5Oa6aa0OrEt6GJwHFycuEMTkRzH7BDicYPxiAHKobE7Ng33R
tZhZZhZ768X7yt18xZf9M2mZPORgTGQ1gQizWvdGBe3VMtoVs/a8tMLqsDz0nGGtfZ+UxdpQIa0G
PbgFihPR1zFQT7sXndToracXO3dQ+p5TNJwCDn/zeUqVYPmYbdcb5NbQ2Q33Fs2cOhVxf1NmEolX
nFy73Kh5RzMutujxts7CvHlcXCbyMNuNjpY+fkXxwAypKa8zj/QbbbS+Z6J7AL2VUolzFlchDm9K
kTsjpUmxlK3L3hhhDKJPIvlAjM9XmSIJA9bFv+tW2UXgkrpbx+Q+JsBvDtFNA8m7sYM3JsEXXU2c
l5lMrZbjZWRoDbA1fDZBW3o7c5iSs105OAnkhAsfE4hox31Xoclbmo9Lc6QehqOPmP4A0T7cIL11
mA9wDK6ToNwNKU3gqNJufN1GpGZ41cppYRrGZm3tl2ci5sx1FUW460EFzOeqGHC2Ax9BpI8qRFCz
LMX40p2ND+ccFkqBlSm1KzQQ9neIuFvmaf7FomrwanptMJPmIJF0mwAB2S0LiVuurDY1QL+wxtPx
X7fqLaAWuenInbHDojz71X45X6ZmCVvFSJC5t6TBjkAM5nHU6FMNkZE+R+LZh8JG3prPm7lWdpiH
vehQRIV77gewIbmW3viu+Fmn3ktsAaY3IFespF/KdQsEByj8s4+7N+QYQRryh9Sgj+dxvC6+uWN8
S78Al6/ABXy1XF7NNdeLX2wknrCOp+4EufDW60yqNnUtNHbiDLjPXpVkaDhOOUfg4a0cpzPaWWIa
kCKfCmAgx8nwb3u7fa0DYMidGqrLRMaRz7gupCnFIR9iAAvAiUww7y99318n03NHVSqbMAyUZxTS
zCZ/bYFjihpSyUjnqTarYkWmHy3RlJTe1iNSKgTakQWdfnCbzNy4QTr9P3TgGQHbymJhYDguPxXw
qV+hOrTb4BlXU3KMSrA6NBZvwzRItlU4QiNuDGISvBHWSNlYB8/QYBdNZho/+fXEjevInkYfzXNX
O9ODDUU1bCc6Zk4cwI/23zW9DndGFd264xjsTRmXm6RnWQcEy8YKy+eowmm4ssiHRkhErgzbsAT4
JW5GOk30hKrTh91WuJi1mg6vz/Ij/bgi/wOXkdPgMPxzZ/aTeHppczNudEzFFI3pxGcVCU5ZcM+E
hT4tNXLfg0bxU9iaSynmEydKfBLR73cRZyLWzcJYBXZjXvUhsewSTwPgLnUO2tlFKcUJ2s0XvWAo
0+Ml3UIEw7xrMSms7epsKqbly8o7kUC32GBzbLJaQFQbI0Pct46/NoziXfcpJ//8NZep96/jF4VC
SUf4CFTBFp+7+ZPw5nOSip77pmN+WmsR4Hpce254EEQQbfzAeFpW0jxlTO1W84tk4jKJky01My+X
1g87NbWUfmw0y7dY3lcA1Pd+PWh4nCfyLqXz6Jt4XP/86eXvw87Z0yCZubgcaTiE/vrmtHRBxWAV
JOnRtbmPLfdASwRO1HJ3JAi3wgnHjTTeOjwc9yZWlCtakeO2IKEL7g7M8aVo9pGG3QWzydGP6T4u
omI9+hrCOTtB+niJJ7++uKQ4BhLDcQQQumfOd1i+bdfRt55k9TH6lGH8Viur3gEpM1hlghq7cMkI
360x1tJkqXrM9skQvi2nmB6O8bnoXWz1/nE5GdBTsc3Bfm7zw0Dhr7dSu0uDwPjLqP+T0md5vDF8
MCNGWUcD9/MBOY39MDCRxT/VALhajw56SdyX7/Y7YnfB75MDweFDfKgoGyd011rSmAcP8e02y0VD
alpcbPwCDzFNq+m+DrQHAD3mGj5NcQ6arwWInENVTTCMIhZrSjDSG5nYowmFfzLb8GfC3iyy+vMz
8UkSOn8zZNQKlYc7j6c4E/z6TDhFN0V2pHtPyoxpuQbZFvDWGmhmsF6mYwgL6XrP4oFSBvZm9IGE
LNUKKe/GCg/dtsrTr0v1v9zgpZhYphsfTZt8ZP8POdT/+XP/N4N7PixT7Vl4bTDgnvUr/xj+2Y1f
N0MaJc9LV1TotnGAwVCfYwDAD1Ree4rN20iDxkZXkDyz2Du0dfjdqmgDz4ngVctUeHlVvTL+6fPj
Dn3SXwg8Wy3l8dBXZE0Kg5P8PLMpJO6MOtQQIAfvwsC+nRjzxCu13b+8pcL+LL3hO2E6MpGWWZjT
nOX3//HViiho9SCL4uflClb+nMk0oMAdAB8HhbEhLBCHM4nV804fhDrIFUFeT/5tNGSxpSC2yGN1
aIeUH4d/xFMyKMxdAz9gadDEI85Hy4hyGps0ryOblEjwL6S4yJpdCdNjT0T39OYjb6CTOOkrfwZ6
LUfhrBwAXVHb7i2rBdpcgYhsp0M39+qFaSfrcAYyBoZ/s+gu5YCyZBpcyOWInpcnBDlsc6CNF6Ll
XRlVjXg7ZBzP5ST8JDJOKCfB3WmCGWnuAYTT4jWm5DatjybYmodeI1akrMf0uKwJ2iyv0QpFfiuz
XE0S9TE16mF5bMMCYHtjjodlGKM76HBzspK9eYNdinUgse6VNlLEsnLotJlltdLxYGjN6D32LdzE
rtgu6s5YlcZNZUKZms9ObTy8mgWbGLRTse6rzIZ7Ss9biMellI0/IE4Enw/6F80Bbx8F1msj/WTn
68EPGNj9NnLjH4BhrpeXSWvHR5+BYxmVuNeN2lm7NkA+oZxhXw7ea9uM07U7z+OU3/40+1E/zw8B
wU/iS2eWBeQQ5ij1aGLNzZR7s/yrNeZqsxzaln8t/N4566AIYdLvJTPzq5SDzqbJANUpqGepLb3j
UkW7jbWuvF4/luNUrgL3ZRBqZJKmffMcgsFg+t6McynehxFhcTD44Jlrx77ySaKJMWaPxXc42UDZ
5xZ/OoQ3plKEpFg2U3di5TfRXExrmv+jg3WxqpywvzDmlE58XmajOqM16Hj4q2dRijMbADDB4gAG
kh9FkHc1HsE/LyfWr8r4eRl0HMHG6MyiQwv/56/LSTChtu8st/4QdMctw47lqBBXmsEkEkquCPp1
WBHVDBGsdK1k7eXjfCxoMD3TlLfH/lGmgChqeqOL5NcJ8GVnBDDPTdxleLhc3EF3nivPtHbLTRn9
e5gULWJF0gbEoLkXpH9vk2KCofwqXC8lTYbQ6ipzBNlKOQiWcZL3XLMroijeNQuXUDELlf58QT45
xeYL4iJuE8jvXMps9blW6MpksBRg/udG9fIU9xx+aw3J36j04sNrNAy0d13I/GsCSjhrxVEJwYNu
kTP/WjPm6SnqSmAtacOrOzexl4/4b+Po7UfZ9cnH+ulf/7+0tS7F9X/szr/5Wh+/fY/Csg3r5n//
r/yfBtflz304XG35LyGZPQgxV+u4AdmCPgyuyv6XaQlgK2yqmPH+aXC1xL/m4xZ6YBvPg4KX8R9/
q6n+pWAnSRtHtXRtxaHof2BvnQ9w/1Vko3q2bMLtTePTyUqjxkoTf1Q7MzO/NaVY+/S2fDQGWu69
x5X1+udHfPl5/93f86l0iMrAjKQcCBAnZ+rWt3TtZDfO+IWDZ+efNcNSL0lDcbGmNgric6dN4ksf
JK+MQyBK5i3g7oGA0ZL1dBt4ut4huJDiC+Wyj+HMGh5NTv7bXlbECxdle1MA/LoOotbYlXE4Xrgv
8Ky9pP9r5YAM+f9y6WbdzD9KBkoUp+SVFjsh/B9W4ej1yW9qzdyMFXbzMukDErRzXCHbbpzMY4mt
4rmuiRjmQG/flnrjQ19JyvYZL3AGkcgKo+g9TSOt2BVOFANVCJBErkJ7yLob6BwW0QYaCB1YwlA1
phUYBOOM/jO4mbrALYBKIu3cD1S+LaysONumqc3xwSnM4NLnncqvUiPUbyOjYXJcJvTjdBzeltUw
s5Oh4l40cDjKulLGtnawL1zVvZtcNDnK7iDt2tcQ9Dvj1zYlwocE6sEeNxM0v2gfqLq8RupRwxsI
Jhe6nrBOgwNDd9sU0/DQVH34NJo2yVIQXwiqCYR8Ak8OmsBoMFZfxXbSPo2N1T9g0vc5xEQuobWe
NkKgcrvE/hrIXNDlr93XTFjwTGqjth8F0/VrN+nSM+N0Ze8c2jpYUIeY3GoMaqQqVxb0WAAnESF8
/nBL6D24YLOroAYknCZ0NF1DdO0pqSEbnSqqAGqovHbT68nQEF94MZ1OzpjGSVKSf8MuUG8TUgIu
Y9JDPgwqRBbh4JIpArh0VjU12nSJ0maMjmZuytckJQcLA7B3rnzQ1rGu+wfcTckpK7T82vcjH5pY
mPxUTFvKdW50BHkBg3/HY8Hx3B+nkTRLZsyrLPYJYMpKkvpsXYu+lmpw3jSewDvH1tVWaSq/KExZ
l8AC8rbyOHzApa6s/lRHorou6MrTOZYmSA7dt85Rz/+jgGuuE1+3voZhNk/Mg6h8N9AN3ikuLOBH
yryjwi2z4Mxeu6aJH826EtvJiyhhkkFectmQ70H8L41m8uJehJzCUzpq6ixVZb7LBZnqkUe0hVQF
Xq8isaNpo/HNIVUxA3cb94ehGAHPEDl48XPDfcm9KD2hoDG2ulMHW2fGWeVKNecGEMq5hkB+TZgL
YVGoQaYaNWHk3OOWUie7DECYQg/El5bKW3OQJB7qmlPeFlov3ivg8/cpboLsLJCPFOtehg7zgDaY
Y2ECx7oT09gIit7adx6qjoP7jsSQRqxUk2nv0JibkyYLedYtwkAc+nBoexFm8cfVW+JXGq5bAskN
1L8bh1+Ex2vIYJiju4uvJhkLlxBgzCsuiQw1X1AW71U42MU2SZPqoSstHyF0DPijtjMky6PnX1rg
g6su7Ll4pU1YihZkt0Xq8jPRV1OnOjGjIt2PKOPwNQ5rS3Oy727bjrcawvm9jUJ0nU9+/iUfLbE3
Mqd6aWQYblLhxcjmhvQi3RbGIeOWa0KhFTZvUyOGHJwZL1BS0CVyy6I8KY8OWqY10TY144pyOaa7
4ubRdWFo5VcjrZiS9xZOt5GmxhnyX7yppjr/PurlQM7b0D75cEa/e57Vb71ItE+DEw9f0e1FX7ux
KA68GRqPT+7RDnXEA5nY4AtpzCK1YV7arsuSbvjg1EA/oqYkA7WoYAiXaFQ2LSkGL3nIjDDg5qHj
8KqXiITIHfhtpuOQk+xV5rdRtx5yP9oD5hw2QuQd1LSuZSmYMC3tHXusn1wzQMgHK69YZYVLN6BK
w3aPbCDfVzZP22STiYRz3aWcDppkJ5mQfQmx+RKrnabhI1ndmb0pckGgpsAEe9b62eqOymNwV+ao
xHiVugOYriYto2vNbgviiqdEfR+qsNnR20YyxmEgJegyncJ737P0n31mVXuth0NFE7hchaOVndGI
OODj0zQ9R6XtrtMZL2u5nO82ZlP3jwg1m29Bm5oXpi3ugdQRRCEIRR+xdZTbfHCTR8LpsDjZYebC
+3feR6SyP5Is0pmb4O7Aomsdx64ik4O459fJ0eOdbbX5bsQk857rpo5EZeQ5oRvNbk4E4ItSNjpB
claOHhy6k1uZLLiVE2jMboZSoDERDWQiAlWVDhfRrTX/KbcHc1d1o36YIQRf4zBEwKAPUbY3wS1x
K8qs0fdZV8WAlEjEpiupu2/hoMxvtocKqLb6+qXLenOfjuUYrZHBev2W+ss6B2FGPHCXliczURJ8
qSoOHiPTLQgbCMeTxnTf8Pt2ZfHbj25dslN2LLMM3BLnAGMbHIMXSYKuKJlOZV608MDrIboLbBv9
SqE7F30C6trrdnOUvSDXoLIsD4Q/7ljkOtm4gac//WTbMLSrcNKCCw7qnC20i/KdEcqMCLSwOwoC
S/EqW3aPZk+fsV7RlG8zan2S2qfuJs9zqEg0NQmQ0hS5QoY1/aCILA6J4lmzSx3oU2FJ8UzCW76K
oyJ97qsufTEkwT66r5FflYFFdqZZf5Bn0fCKGwoPsuUGWrLLexuUvKDj2FyFZtI/JYYJS8BIkHhk
jj1sgWP2EJpyxoU5gn36/wNwE1QJuTvF+8zw/LehVpgGZnaROXjjwbMIih96Div1lDk/jKL3rvvY
6nccZ4Iz5736WxrV7Upz/fqNYFBt3xfFcI40Le9IyDPbe7IHo3sCyRiGIWQjnwTq7sqsQ3ltT9gj
vBZGVhAW2fskk0hni+qgE3c6H8y0w01US4e/UCduQWZ8RbORcLz1ItmQENByrYzyvYm88cWUnvWG
rj/eRE0X3tQVNMOCMKh75Tvg1xPDqDdgmfKNVhfZSnBJzk0eE8Rb5Fa4Dcex37cI9+7NHFkK5JFz
JToa0dno7nx3EHvVt9lNhOH7FgA8qo6asazKJ/feUuTahXmHGLcTI4KEqjuiSGN0Mlj2MUxUftvE
hXqi5c+h33e8YO/h0GFugWBuY7ZWAhbXFuIdHYb7tXPktIPYm4ObHsg79UtzX/Q+9Oq0qpqzBjFp
VyQdec2GWQV0/lEk3KjGa7+2Vq0zlxshhYYVYxFVlGCQPOLXSKdxiQR3DWul2gnfNMqYXiHxUd6N
AU3hrksL/SrpAHteFUnR7Y18sk9WJzSi3gs6tPUYI1HiwOG9cM61zhqN2m9j4uebIoLvTDyPOpRN
OB0NC2SDS9oiiUwIi6jFjOZZyBp2te8yucGrWL1GbGD3lUI2CKfRJsWis268aiQMtu1t9lEsgytk
ze7ZIsiDTxTXwTcnS+N420nHPzZKkiwUmJ4hyT2VpPGlUlgXq0mH4mdaIY+xDKd+nli9NgPlHZke
6PJf/W7KvsXECGIlS4Bfw72ov6FBCl5ss7XX5NrG6P9wm5V2O5xFIa2tThwL+adDN66l6oPHwcKF
qsX1/6HuzHrbRrZ2/Yu4wXm4pUhqlmx5iJMbwk4nnMV5/PXfI+99djv8LAungXNx0EAuGglLLFat
WrXWO8RrCaFeT5K6+jtnENIqVtDZY4TGvY5ROlEbawj0XlByjlp9kZlG7Ggj9BKpUfBfN2Hs4CMo
F90uUdT8B4wpYRdnMbpZKhYOMQKVOEzE/rHlkxsEt6Q4DHqpvnSUh1ewqVr6H/H0CNTHXxhTlXsG
pHk3tqZmVZS55FYyHuu2aUlTs4+Rb3zNAkVNFpOsRj/lJJcPF4nuhZlN00lg4xmLbtCxOlAvPntG
3gPjF0BgHWh+ivk6vQiwUJyesMXD3QAJPZnOJvoGYv800NTnBMcN+VC0JU42vdQFB8NPi594K2BE
iQJwfepUUTvlUFFHdNBl/XsmiMmTOFWU6ZBpfMURmVNFr6tpk/mG+SJiIwNMOQB2Y+Bq5BZ6FyDp
F5rYz8tar3pnrR+8xBLYxijEoU44qGH2alThUDpdlNSJJyRpuzMwHVg3Upw/VilydXGXWtsq6onP
WiD0m7qMdW8YrPLBEHrBxxk0wu5b0N5MMBb3XIpkF/gunjSKxCJUJsxyID+28osoYcmzEEDwC2su
DwECjJG8MktgYECPkeqbWrDKAD6BoI20QiheTkYHlNdSMfFThqR0aCZynOZSXhz9DmY4DgImKR8m
SZiSSalgPja4YiWOjJMGJDoDtxM7L4Cb2RARDH/FR4wSILWdqAG17ppuIZR1EDk5DerEbhtfXVa4
IA1eGVjRKStbcSVJtfIkR2nziHVNvEHtWn7UjKLYTKCHckBZJZqRCjzQAh8qYDV2eyYDk3K3Q1Mb
2WgE7eRKSbeFeg5RCWi7La4H3SvafuYuEvJ8GWWZfki0kF710Ia5HdZNu580xdhAc5eXmjKML6Go
XAAGQY7vYpgdzq3Z7CLa4N/6MtfvDSHrsPW0Rn9jNX2AmAvXLjSKVbDQWUwu12pq4+WCrGzPrQ/9
AtbI8ADh3/A0qGaPAY5Su3wI2506nQM3Qwb7uyFeyoxtjCuJYMTy/aSDgMLqEZdD2tKvwEFyzZlQ
d9mfU9nflwUWJzqJNEj9sBYefBmmDBbGoszcNbngWYg5/mgUbcwOCUhH8HlcQgvbOgN9wGo+XhqX
Qr0SycjYi1aHziY4lAFtWFEK2vuGSw5gktCEGTaQBeq2LsYtbnN1bL3BfEWXiTtp8Njis6zZRlDH
R+hz5G6q2B5LSkbYsJL04SatFr/BZKZPYgUpAKXoIfEkzqanDtGylVBg5WmjRt3ch6mWcqMPkSEJ
K2gGXRnKL37xxqX2STlb2a+qgjRsi2k2OKYVAN+ZyHfvacerv+uAWpWta3I2cnEzyGtQLz4oFV73
UKwcTauUv1gTLXCr6NIckIr8OwFWuJtaE3O0cPLzO6uYuvs2QJ5ezTqA/1EjG78VzMUOtY7GvSKI
mMyURnDMM792JBxZD+TY+it9h3jfjlVy0UGt66cSYSVvEEc9AyuSKuhF6HnvlWLBFZ1r6UXMCh+S
U5yKEpy1JLrvcUcg6qY1qXWM76VuD2Ljfy+VqqatYo46thuA7gGDT6rKnZF8u0K1Zqx/VJlf9AtO
ASS54xqgmG1UjflScQu6k+JUCN1SBWhn1z7Mc149lL6zFZDtj3DIxmsOreSCe5NcxrgCRHCr1Sk5
ZmqwzZMo86K2hr0y9l1BYhIUGwVfO4wfQCz72oRQYpEr/Y8EOJaXpTF2o1MTkBMVLbq3JlWc7+jZ
Rk9hN0YA2joaolmRoSNT5mpXLKDGTU8ELeWBilG9FQKr3U6l4Ltn3IYT9pyBPQe6Dkczq6RVCtT7
icyqvzewfSMcqQFAA8HU4lNcC9jOg9FSqsXY5SKXThX9nYUcGtl3iVC9yoY02yepoHqmkmrfuHgA
dg+yi/1Yliv1t1pAZJAKjYFbrVQF0aOWQoHBWh0j7Eod4gOkOwSR8in0T3kcc6wMfXHxZ8bMuF+C
46MRjZXaSglTdRUXAd2oYjgfgzG9GLSD7hDh2x05AUfJZQqxmCWwpms9EK0lZnnhm3S2LkuDQmwN
2IPlY9dJqTcLrRkRGsHjah+kRgfnUhZXA52Dky4juFnnox8h3zkkuOQmMj8Wn/uGLo2KoVZicBAI
7LU1F538pJtoV5JOsN4yQrgeEQkJGtM67M7nZ60LcRKccAJC7bbeZ9UZ38Wu6FtcadMm3Y9UDbnH
Jp2XiFRY+MR+cyx6IUBwpavXgAqMjRbU5FDhZIDZqNMgORR5hH0ftNNfvdK0wAjwgPYysGn47lij
+KOhfOFOOHjwZJiPhTiMXgh9dafXXfMX+GYTJ4vBBwXtF4b1I720owx8oThHZWEpcGI+GtDxuh8I
H122fg7mS4aU+ZrGiW94iIYHxeUsKM6OXxpgdoUpL2IvBT6OIqk8mVirqG0kbaoy82G7pvqA/jDm
3J6It4thG6qctmRZJdLPOBbxBnHVMQa5uubb1WAYLlcza9mLYqQvBjMF3BVErfYswa19TfJEfmi6
5lItzc8cIpZCxU0ScjzcmroKv6m4osPMRb57wQUs2MdWXRzzPsDwb8jqjh4bmx2cjwj3Cm/1SIxQ
sxV6R47G7hHh2JyAUsuHacCzp+MOtSpN3B6xpWnYJ6rmjZMqZwuDoY8VRgs/RjNrjnE4jJiGRlb0
0igt7qlSOrxy9o8wVagZQHFLVnlCANEVS3rCV4i2bmJ8F4omX6mIujuRLrfrdkSLXCAh2LTaxM1O
nOhLZWkDtcjAYgYGQFg4aZrlv8eeMsSSPYMergz7EFNREkgoj1kz7UQdFXpvMFFDRv7X3ySqah0G
BVE5G+dbaT+J8FQXejkM33TMoM0V954JzCPs5cJss6dao/lrFYLgDnXqn/pAy6BeWakTRA1yb1qq
ohNmWrEnWm30iEyStjT1rr/T/FD08kpoNyL03GGhIr5BJVwscUrlRiIsBxhlpIcYvznqOQDTW+AC
73YDxtt20uECCWcQyK+NLV13OUQlnfPIN5huhNWaF9HPstSrU8tyKiEckPWueqhBiPtz0DB1wlpV
Rn9tUTPdYGygLCeQ4xTupPg3TU6opohyF9/idsIZRoQ4gA52hMtRpZFSljGqyHFVYBWql9t6ErFD
5WX/wtwPi55ULpe5JQ5/qUbrgwgHYQwWO8F63lAeJmOMH7RQzp7CFDNHuRvHkzahqS2Rpm1qo1Dg
wQbSSxMoIY5oYqDUnOotlrdChysvHhIjAr1yjDYRPEt7zKNuAYuM2DuCQ3000RzAJlo9/wQBVDhI
5wsn3lPZWn2oP+k95cwap+hVO5nURbtRVvc1iD+APn1Q2rlcSqhvmzKxKZSqnxHBFqO7c4kHYShD
S1fwg8X8hezIG+SeFjamMuk9P8/6JURchFJU8h91v8PjwCrzvXXuY9Y9WhvQTMm5Ul/FtD3BbiiK
hx4PgfOEtWBvPOa9ChsUFC6n4VjV5DeV0dSHKIiNN+gfxT4wDGzJTI71EMkLT5b9ZqsGPQ5WaI0E
TjZUsCWl8LzNAFIc0NmT7s6NgiSdMsoboKHmTykK6PNaUSDfIYSN/zZaq4jfU45d5L6PQrQkZD/R
laLLW59rsEDlcE8CCv0vSdNFFuKmJnItddoCoD2MTxHnoqZTvJoVRQ07CUx4HbHuToZxUZuLgAwS
h7nrSFGJsY9VZOsWeggmn2X1nI698VdtDdbGSKX+YPWRvoTHJj6Klpwch6yTPK0Fb2yTGFcv2lS2
L2ajlQEnrpGtkZSAz6sQWA1FGpyzluonhM9Du03Ow66p6OZHdaydakvpncmASwYBMsZWLZyegUjm
q2bA4daUGvHk59FAttKYF/eOaej3wqDR/usk0weU0vvDN1M8nyOXephMvCv1JxEg3U8u6Z1KHyrA
ptukkU0eVGVg/PPKMA8NFnoIF1KFOeNu1tU/hjYgm89jmurTIGLwp9HSQto0QIwcw8TMdElBkeou
MgwXhsZ/JaOlEBdwZ3jB3Kumb1V2ON2c/fJ7raQ1krAlVoBNmfM3FQWv09B4LE2reCrQhdlOjZXc
xb2oBcjDxdmpiLDFEoYCpZ6007VvZaWr1QIb2lDbytWFgtkV9HA8iq/iCfO3EY8d2cTP/f9J0/z/
I5VnWaF//FU7POpf/5CFfv8H/+6DS7KMnLOBepciq7L0DrX6j9CzpP0Lip7F3Za/r4gX4cz/CD3L
+r8UrErof6M5oSuyCVbkPzrPsvgv5HfQhFNAk5iKZqn/N33wP3Fg/+6Dm4r4Dkb80MxFnhe+Ud4N
u7HdAYPCBPe7Nbx8mIT/YCc+SqBfe/ZMjqKT+kSYkkuhKPkhGpVdNqugf/5nz7709T/87rrz8a1T
+N1mVdslhI7R3AdadQuZ8idU5+9pmcEDukAyUUwXpV2xg9myM++ylYz0nq1vmyfB+/oVPoMgXKZ+
Bg1Qg0ociKLSTr9vD+Gz3XvCDdSB9CcI9++fP2vRG4CxBVrm0k7ZGSd/133LdwhIvwW/1RuydGAb
P0EBXH79DN/b95rRTHT9diC8k3ugnZLrn1XygKA7O5bGQeVErQWSSh1MCBLaYBtmYKxK3ENXaROc
nao1MHoZUnmZKmi66CF5IKJobqlcBKskMEBnCQvGoDXPLnxPXFUESmp1QVW3qBNyXiO0HLMrUiqe
oQX9DzHrJokw00I6YMnts13iqWCsqgSTb3qcGO0k3NrNyPe/JZ0vr8N4iH/EWD8veow6n4YRt5Ie
qTN9up+goXsTXVtXiCC907oiu2vSiw2oaK4J6OpK4PLtNf0Z+/oKo0Z8kuMFACWMQ0c5WBZxjxco
yiprTpTAM6l875E+xqRXrscnco9kC/i7eIBwjIbAUOUvYTE1S34mAhd5W/9qe6g5fqxmyypWBPBq
IWdhGJyVFd3OeglkRHa5LxQ7lEZgIxaYSop6LtBbqzIX1zTNDXPMxk0J6UJU+zAQqEYV5dio36o0
elAxBGataWCp6BviMui3HOQj3pKVmqivMa37gxjK6cqIcFNH7jd1m6EYuGW2wyN34BEhnzjCoZDz
rGkEfMEu7JTpYob39ea4xIg5buayvC7gkw/7GzcGg44uK1jdRyvdQa+cEjpAghtYvGuhaQbBa1rY
ouhnSjuZLCuofo09SgTxeOPpf7JH/t5+M5yzBJDdr+gAYsywK0dgruWxwuU1Kb4D4LcVY3uGyPH1
PF0C0ifzJF1+wod5sny4WmD+lF2m9D0KCR3CE01Q7Xk/AUKt2tyIiFe+hzSL5ZZulpolWNyezpW8
jaARo6WyLEoZt3oMWbdkpsoirTEX/fq9rnygdz2mD+/VV4JlYscy7VK99grMS8/BfZa+fP3wa/Fx
LqY56hXwfzmYdhh+2K0sOlijm9C/VP13UD5ia0M8iIfHr0e79iqzOF83dS5Mo4D+dVwsFOtHHfSu
1a+/fvgMVPrftfauAfBhoiTp4i+SJuOO+7WTbI+dJ+zGBVW9Q7IHvuRhL74gEXfyBcoJbmBTZfWG
xaF0rKV1X3oPeKavR/cBdtthA4zDbre3zrdr7z07IUyxPbdxzS+blAim18HizksL+waE/drCl/9c
+MOYn7tJi1mQ9c9JaugXK9wdXvJwePh6Zmcih3/P7CxG1K0AmLSlPGEugxUdY5tb+MIiCikbYME3
kgD5ylH9vkQ/fL8uQA+HRH7a6Ut/2T6f19WuXkBLXfkP1tN51W1MD39oN9xzFq3jG5N3bQOIs7AR
gBmvzxzg2CNRWRe+j+N6qu/k6lBo0UIUam8ITMeQb2ULV9IpcRY9wEnkZx/1gR2KMhePNr9GNgvs
expn4IVaC0OmEA42pahgaUWp/62IxABGZNGfvv6YMwrKfz+mOFsulklXp53Y8eYy2mqYFe/TrbRK
tqi+nO+kVeNOr+ZPcUf/7luz7x/k3S01vSuBU5yvosHswzhk4Dy0sEwI6Cs/ZBhjR5TaRPl4voU0
vbIf5mJ9oMWpgiFDu5uovblnc4Cl6Mf6heA5ALk4jzcOgk93NaYws5XDpxT9c5WOOxNEJ73n341f
H7i93jj3P328wn3pz20dnLFCgWXDSpFjT/CRC02MXTaoy6/XwSUB/uS4FC+z92G34XcRVXU6TLu+
R8AK0xrwal8/eSaO/vcKm4X5hEBc1FYpI25TqX8p4JvcQkJIt+kwNYkrC4c3tW6W6P6ZdhUPFGlC
RUI8oGwphkM6KUUdtnwZxdg1ZxfJoASBN6VHbIuyrEuLWgaMgAZUpOkpgoLm+aT2NFd2vhmjlvn1
S1ybnsv//zA9E9ZoZhMwPaCGHXNA08YPbjx6Bvb/e35mxwFFwRZcFwt03FD/8aAWu8JCWFTsPcn9
LfzF227ON+Lbp6uIRTqLN+BdVXoYHD2wOHrImqlwUP32xpso8meLiKfP1qjVd3kanM1xl7nlD9E1
v/+s172zphfw7GUbY0ux3y7swTVXZ/tOtKm8OT+lRbM0nPYteYsXxl9ff63Pozg/ZLaa9Q6ypIgn
366Wv/fxY6f/iLUYQtEW+LwtZvdp8dD16o3Xvjans/V9FgyyJpVi7Ciiq9N2bxgnHaBG3dC9vvoy
s7VXIiMQtzGzOnn0HITX1utctM++6Zx7X8/X51uU+ZotQdnSpynr9HEX7mq32fWnel8uUVRA2tI5
r6y9/lLexSvQFIvWlpfZs+bQAPWku6+HvzaBl+X0YXNR5hHP6cjmigLzEU7Tg4XfVJSpN1iW1x4/
O2g0nco1mkIUy4sLjjQj6aLR/V0IqVV+/QJXF/7sXoN4qCUgoo6gpUfnwY0Xmt059OAdADhO43QO
zcSFYKMPYmeLYJ3a+lp3lskaCZdFsSGNsZtF+k8iOZKns3Oow9N+TCW0CtUGtb8+M9AhiyfF/fpV
r0zmnHsdnNOU2M1iNJtT1h/HPFikcXNjHj9NCfjps/jR5hCc/FTvd1mrO7I2oIhZ46IbOCO0L6ya
4MpJNwLh50ksY81CBJbCIO/yQN75e+HhvH6LnbvxZ7eQFmc3cL6eq8uM/68zlSEuc/hhXetZh17S
JEg7yewXhnGk/zaAcGvaO7l+06sXPR1vfJWZZP9/zhCGmsWIDAdNyvQMZS6pNjhgkbyIpFzZVLZ+
TJzzJnRvaZzPaPh/jzULFuiumFgEM1Z0aNbqBoWFx2Jnbujn8l/2iJLCUrWxKb1L1sEjrZqt5Rj/
cEZnkaITihRtNIbWN9pu2pJnufFq2hs3IsW7pu5nX2wWKqISrHtX8nxLspvH4cFYdd+EXzqSlvuL
YPWNrP/aHppFi5y6GOBERimiJx0scd5vYf7+sz1kzLa/3slDF2asayBaUfxWd69ARIB8uj56fcb5
9I+WtjHLIxJ/gBp9eQUFVdAYVVXgioBGMvRSunormRpNSenGG13ZRsYsKsh0uFNachLX5V9Rexx0
2GEWiOijES87xNGEmx6Jn97GELOexYQALdhkUH0+v/Uq1r+QvHd7jTxmuvO1fWa9XRROOnCyGoXH
r+dxJqP93800p5lHE0Ch6RKGcCxeYjxlQ/V1soVup5QnKPDYZH9PN8a6El6NWZCIhBJ5BGQWdyjy
Zsq6SPe+dG9cLP28BAAQF0tybtwwskWaHuDEmiSjylpq1qK2KuP+1it/erG/SIb/GRYpiqa9fIkf
ytF/Kpz2VVqN33M4DIf4Rji8tmLkP0eQe3RQZYsRzHvJeYRlf4Qv7Zo3jo7PKxO8wCxKGJUATO8S
heI1nfNhl2/T5eB1a8Wp9xF65h64PWtBBFyPdxL99EX29vUXVK5EDmMWOaB29LKVMDIg3+AQPSte
eSocnICX46pwqjW4r9f0TtrqdvMs7PU7gJVPw6J7tjb0WA/BAhK/F+yNZbnOH25Nx0wM4r9LWJ9H
HDPwK/2yhBunJ/GJl/JSvEeuGSi9Xa3gay8MV+cSUFInUsmAksWv70+Bk3iw9rY6Wsmrr2dnpu75
9w+ZBaXmbI3WlDI71gPIfAP+xgEs+MLiDHwRnXzNiXRsbw12ZRXr86gkirmYX44KBKcEdM0X1ql4
VjJHcuP9TcWbKztWnwUkbAIEPRsYpHMSN9tYnuzmy9QrvLNjLhGqdnQ7PI1rABBOuUPAbd8sxa12
Ny5/pG5xK2xce9PLYvyQxuAIqHdIwLBfvWQlur+MZedaS2F9K6G4FgPf9eY/DNDTbf93gMeXyb68
V73UHfMxWhQ2Kt0L9OIdwfsrvBEcLh/okzNen4UfCU2cQL18uD57KIZnXXgYQZvV/jYc1zcW4uXz
fDbELP6EAhDB4pL4QWt67U/Tuv897IyV/iD+zB+FZe1Nz+1D+uvr0T5lUptc1WbhKPDr0axURoOF
uNQ3j6dpcWarnVT+oDnoHSEWHIOFacN1cGr3OXD8hfkPJ3MWkPDRNierYmw0Td3LsdW4t7Ik5cos
zm0GmrGOTf2y7hoIBDZEXg88oSPapVutMas/pU69wLzX1RcgPT3JrtyYfXGn29Wr7OSeb4tHbT9s
qeoPdu7c0utVrhwu2izKqEo0NfG/96Tonr1h1z4D89tINqpI62iV2bGrLuH1JW79LNmdPfzOd7Ax
vGw3uM1yBRVnLTtIsXtUX9x+Fa4Dz7ix8N6bgJ8sPG0WlEDjV4l6SZUqL1h1u9ZFIHZVuMlSpMXh
O9a+OkR36ku1SPfhUl+ai8j7ehG+B/vPRp5FKnmUsC+tOAQmz/KUVbIpbdD5vD5kj6VgP5o704FA
tNE39SL0rGWI+fXi7BSevgmJY6adOGxCh8rzarr8K3IgSA/s/mih2mf7VaH20CzTBf3VY08mni4r
O9nBk6P5uzRda50u21W7DV2SXfdWqnJtBc4iX5FGoRlfXgr5y5VURD8i8PB1njgKZNKvJ+69H/nZ
xM2SMiWjUdlpfLJ2oXnpsVxKHjL1bvsUuN8okS2HJVQiT9rU21sB41q14t0Z+UO8FUKpNhKRIdEz
Qa8pXD5LLJfW7RwE4TgwQy9zJ/uXRB+sdgrXtItl6TbO0+AWS2lRr0P74cbLXznftFmgLCjq5gA8
uSEfqTy7+lJdFMdyITmDLa+RWF30a+MevvY+3n894rUBZ7ESRkYthpdYScfDtspT2+TQez0/f8uU
cFG1txrd13KRdxW4D3MsKngvD5fPinWzC91jky/W2r0rO6n7cGu7X6sMqrPMC3GtSZcKBkmsQ24c
0J8C+7fIunWCoFStPkTGKUEb4eupe+9of7JS5/7KRhekwNdN5u6n8DI9InzYyHb1V+wVrx3t0yOG
DMjtjWvloV+rb+W3fzjsLKZJFs5x1WWNVE52Gn9PTkFECy9xXlqUTsuZFlOVDJzqxhK5bO7PXnMW
ybShqRswptJOQOCn+oFARtmHN+bw2rNnAWWakJsYsLPdTbEK4sVc9MJTDw/j66m69vRZKBFpJRoF
ak+7AECWNJA3wdAxtBtPv1YcUWeJUyPECexUJgb6CgQleR+c0OXaqw/iS8Weff76Ja4cr+/iKh82
zoDkW66nOhtnRE9cq7CxGRr5ZTrr1cIygyWZ1SKDsmsXQ3xjyGsZ1DuE4MOYvqFhKRIzZvkMKzg6
tAf/udzHx4R01Gkfq1W9mzbRGjmQ3/VKXhUbjDCXrdM8haTbX7/2510gbJZnmZQSxdMktCyN/rfm
+HsulspLfBdDg1kOCOr/xn/0VB3Ce/309YBXzrb39ObDO1sDUOHIYjxZf0hrJIRd2f8LHoL79eOv
VQmVWZoUno10ihD62h27h/zUXOayfkqPvZOtp9/WJng4LzsW0TZ3k8nWucGWx+IpX309+pWdcAGn
fryyVHJean2qkjpm388pVl5l6KW3ct5r9//3hPXD1JW9BTsyZ7noS8D/68hFZM2+VPhhFizC19dX
cYX5uXvJ7oobhc/3ZfBJVHqvCHwYMz3rwdgNvBFzuQtjSIqr0LczagDBVr7LfpSqTbl1gYbbN/+b
sWlMjrXnaK2deow9zzYobCQsUInXF9F++K08o3BfbMy3QnMQfm/4DuH9rYbVtcmfhaEchvYwoqO+
A0/gJo/RjYPg2mNn4UfrcrpgDY81jDd8QhaJ8fMM6+7rBTPTGP1v7eA9V/owv4FxzoT+Pbj9jE7y
QVornkwtYx2jOuSeHxUQro/aHs14O3jSHSyTnIIqz6Ekv3ebfe5BgNrEN1r91y7E7zq/H34Myjkh
OtMssNEF48eyQp9pkXra0rd155eyqI+hG3m36iafQ0Bk672w82E4YcSYb6CFvoML6kbcFCYv9JAq
8XTnrrCVBU1223L0TecwFftb3RHlsh4+WdJzhHU61qpgoESzw7b3PZeATIddbXIIIYturVO3bZfS
Vv4uPwr76A6DifvqZ70NfxT33KAuNhGeBrbzpdlk++o4uD4skBur4UpsnOsowxlqsVluOEjpm8Es
skuOPDDnNn53N4a4kojKswhFfy5UxkEiQkkyyJs+zWz68qWdGwrK9PoZpoOWaS9oAlo3YqJ02Sif
zfflbT98ZqyRRanta5Ltnyr2k4UjvCE4Vj00G7ldQnjxF1Pv5jd267VsYQ7iTsTChMM7UbqCWN+P
9PBQnxYQaJKke7nc5ckptL7lWbxQpqev9/CVAPHe3P7wfsNZgU+ITNxO6TGeKa1NXpjrQr9V57x2
U5sDu4ce9ZV6ZP4qr3NGN1nFZD/NqnsTXHX9Mz5dLkbpUt4Kj82tC+i1vt4c7atmfVihVwTadzm6
9WHYStv4IeDKLG10r1nGwWLcnpdfz9/VwWaXozRM+wklfFIQGSHUQH4uWgVjRZp6XflQhueD1tdL
yQwPal+6QTqdsjp2gwqZiGQ8xYZ6/Pp3XNt9s0woAyyPIZDCOxeHNvKQyShEZJexB/v6+Vfizvv3
/bBOZIzJUI9mTg3hreueY0NZfP3gy979ZIPNocBDJwtyKRTcHKi6l+VCiB9M69mSN1083vhGV8LG
+4nx4bcnggWvfuC3tyOKziHeMorgJvFJKs8OqmoYsaU3AtS1cPGeqH4YamrgWPo5q4Fq+jF/LTf9
U3BvuOmr+TI9dz+SG4HiWs3qfTV+GAdHrLrEKuqyxMHL7dJ1uMClzpkWFgePDnKCHBh1f1vcFk/o
fjsibgtff69rC34OEe6EQc+kkKGrO0xNYJteCnrBD+N0Xg0b+afyaja2r94Gl177erMURkLgDc1L
xusXwhFerouB3YrMlHIH+u7LyPluLIIFZls3XvDaePKfER+W7YjbN+MpFHos+7Gxy90tosC14sN7
4P/w3VRTaLVU5OENgIPxgCSZHa9wayVV+PrzXNunszigTzLS2+ElHAkHkzpf191CbF3LeOYo30jF
QTC4hNXOyzfDqjpmm3ITOwArD9222zZu7vRHcxW74UbN7H4blzd21bVm2Rzwq3V13wBLxHFpbb3A
0LnIeNuTv0w09CNWU7ESKHnSQ1wJcFuK05l6Y2EH3wOkJlp33CpufbG3pN2HlaNoLAwnOip3X8/3
tSvoHGJq9HFZ+D0TXhYLydMX5pobIVJnJ+uADd297HT7bplh6njjA1/Lc+eg07IqKpRvRC41z9Mu
+YFLUET31NhPS/8BDSKKulxYDs0y+p55N97xsng+idHiJXn4sGpHss5EugxZuv59srp87QiYzLDv
/2E8Ey/L+cMIZSKjNyozQrqmC9DfN+tso3wbVq2T7CoXkaXV6FQLbZO+YhO6QmTv8Z/WA8VZfEHB
o+/LS86l4bqSPyJTBb9As4vtEG/CbXjjenJlX84R4+cMMS4RgaIdBm6L7sKrSW+U3q7UfuaQcGT1
J9WPuBEIpoDYWOOh9ud2/aMvTDaeofDuDaxUHv/hUpjFF6TpgnG8REfslrm+B8vYk9dgHpfm6esR
Pk9IzTkifIKV1is4gO1MuXfPEi3vnB54fgtue2X7mHMwb1pCzzPznu2DTIjbvRhHeZOckPX3kvV0
Hz77D82hRgLtNb+xez4/T8w5vhfZXwrLYny5l5YbtFk0VwP/8OtWSerKncGcw3axOp+kMe8uxM/k
pHyjdWQXe9Eh9Nh/ff1JPl+7qKr/uTlTIREH1ST8jr35LQlzN0q7+68f/Xn2h5Ddn49GmFAVSymg
oKbZ/e/0odv4OF3d2BlXYrM5R+hKMAvDohTE3XQcjv5rtwYYn97pT/0p2PS9LS2HxJZx3UIF+u3r
9/l8M5rWLHnwceUWzYQRuxb+JmoxNDmRREM66K69UfS8tkFmF47YlNJQKJiy2h3e0m1463y/9tz5
zg7TpM1rnhspuZ1arW0l35Thxne+9inmANtCtAoLKQ9xV+F+fTg/mveQRf2ddY8wzk7aCMuzmx2F
R/8GWvDarphDbsdBbtBUYbxyPEZy5Grqy5DCypQyVB7uC33dCX+ZydlWxxswyCsreQ7DlWRkezWU
Ry6Ajyf1rtqXt++Yl0/7v89fHA7+3CUIRMnZ4PMywWF8ju/yZ4V+DtrT02tyLJZfr9xrgXEOvMXf
U4q1cyrtwrXqlk/G1ngZ1skGZS1UU/GOiO1wWx7TfmWSVRY3UrsrwXEOwTVwNG6R8yYfXl/qOE/S
Ml21b8atx1/7KLOzffS7eBB70grc36sHpPt8FLHeWuPGr78SGM3ZbjcEpbYK9LB2aYqOB5OSaDeu
81daoWgy/PnJczRLyqTn1DCEvfSm7Xu4lLEdrMN7P7ORuvSsHbisfxZSzNnWH5uz0Yk1R8jlagXU
ZvX1kroSUeaoWssve9MSfPYgVPVmfB4RN42wbPn66TMDt/9TfTbncNo86yoLZSzOjk1B812DLRNt
msfzHXLDS2mj3YOUONbgaxCcXYgQBnQvckJAN6Cfn81t7ba2sb7Z3/i8AGPOAbfU780eohBFBrA1
Z0/cyMuEEpf/WGzbHVXvxeiGXrMJD/oK2duV4ESO5WBJu9C+fz0f12Z7FiT8XsXf7VLlEBDa7gVE
3fUfEgjVr59+ZaPOIbdFH9dRKeQUNmxlJxyiNbZqd/7p64df++mzLEBv0xSJax5eBvca2ltaEzmK
dGuhXAkCc+gsOvpChaw+GWX1E+yEXVaPJkan09pK/+FCn8WB3qcyHV/6TEqU2bm+a9Jvwjm7sc6v
zfwsEiCNOuX6mYcbgumORv4qgBnoEbrAW8fRo2o7WdKNhOkKpQnTgz+jToMenYKmOCDdHZxJD/59
fjI8CxRUte29wS4eSQ+oMel3w+/g+/AaHet4UT3Xd1+vgyvVYnOOih1ww4iDtpd2gyc+t8/tIdgo
B/pHjubmOyRUHeWn/j+cnUlz3Diwrf/L3SOCM8jF3XCquVSlWd4wZEnmABIkSHAAf/075XgLu66p
iuhVdzvaxQlDIvPk+aCn4fdaeOv4tBSZOJf3/sfREzQMz4FDGDL80PPYu3pLYwQIuxx1IxmQN20n
z3KVRN8/4UKF1/0/ClgqPLibYKnV42dw2PfOQT6KVXGfH+yf0z7Z1PtsXW+qGBmUdpUGxVG/KcFe
2K2udbHw7OtcUmCDz70kzlstzsAl+f6xln76MrH/eIdgyNRNWXnAnPOHxPwo61uDf2HuXqtcwaBJ
aAcbvX2CXiawEbxA9vdp4aPz+fs7X5AxuNfK1qpJYTwDcudeD62neWM8acyvVsnJfLnEpUjcQLSr
IKmDJybG/7a4fJTVD44Tw60j6cIEd65WD2I7AjbTNSz3Zx4MdXpsyiYosAwaPD3Ytrl35/vvH3Zh
j7oWvVaJjU5WG88qAKKF912/kbBulg1sXSsYkX9/kaWxcLWG9JqQtqwQFDH5JOGT1k0f3//wUkx/
rW11Gvj36nmu77Xn7NFcS2SHpqgb/PKAPf2/7XPXQtW6c3ra9RKJdYc14EIUIRvEYe7GB7Pp7ttE
Bg784m9cbKGfzr2WnvbctTN5SXs53DuDHhQ0fbum3vSlAVQHTvXFircSAJS1d7qCvSXJ42rybqy2
C2dVkK/+mrRlN3t206A0pwXtg7P9GrZ8O6yKG+eJhWFwTbkcDdhNStIirTa9EPLKs4fvR8FCrGBf
rvfHUgPT2UyN6SVT2Bzk/OnVsHwvHr//7YX0vHst8pydwrC5hYPWWGyAEq+ehq251SMkECaEOzcu
YuJO/3Gas6/mez+VBYE7+SWPPsTUhzHnRl9XmyJOYiSevFN5Y3QtvamrwKHg4PpqFsP3ZRCoVm+w
a/e18cZxd6EC5V5rNb067TQMIfw6zAvv9B5+rFCz452t2w3EEDvkayM477Zr/gyJ41Y+tyv2eFPs
sbBmXos4DbeVMCnPkMXzSzBOcap75jvYoqM9+JIJ9wIgiqMsYpnvvdEbAfZSpHCt5axZkWHCYkiX
mwEC7W417ItHkJoiN4QpK3yefXBg9vQ/jhPrsif+MdKV0pBPgIfxftxOd+6WHeCTaZ3Ifenrgfbi
ndSNXWFhnFhX60A+CssgLgY9iFgmsBEENcv+Vh7mMqj/Mditq8igK4VRlxnWUwYaW6DNxrGQ6ZNp
g+k6gbeZoESZmCEMk0PAjmCh2e4TzIz/NtOsq7UiaTthzwXOFWiyirr7/lAdviTeHtwo1sMhuxE1
L+yq1xJP+HZ6ObzrcA7Vyp0sFPAVyC33HhhMzubGkyy9xqs1Y7Q041LzvbQqW1vM5i3kE/6erMA7
ju0bF/mtMvnXt7paMIza0D16UfDwDfxcV5eLpBE7GG9WCEXTCpycdmds6Cp9KFfFEz2RTeb5CtGx
d+MOltbfaz0nhBSonl8es4ecvQtAa0IVGz1owa3Fd2FXuhZwUkHhhGcgrSLNFBLZo0tvTKKlhM21
dLOdbQbcD14eWXd+8vsrVcGwRUsL7ApUyO5uKU68f8+oa5nmTICKNw0svLKLLnIPf8ZpPD+15+rl
+8G2EHNfKzXtJAFihOICaDtBZ+18ng7/TWIKm9G/lzTRgocCU2RsfcYv2/nVU/Q+TjcGz8Iy9lsx
98dyadf1QJjCb9fltkSWaRBfmXj6b6/kspX/8dvDbNmZkvhtDeQ33T1O8MI1YLc9elEPGf/3F1kQ
j4Dx8vdVMq+SQum4imh2srqrdQgLyUdhPSXQRjnp0ai3jfFYwUAeje8de71x2cvP/2PaXwsnYb+f
Vs2Iy84PQ0h29dGI8vNKX9m2D+109P1Vlr7O1amgzRySayNOBengrKrKjly332fjrVTjwhp8LYsk
nNIUFi3avlJpJG32KSioNbTfTJ51qw9hYV5cCxy9vNDntMU1pqYLs/J9zFzgWyC7zI7jcOv0tPCe
riWOPHcB7bjslw1dWwTaOHKiMCf/Tx/h9xn4j2Hcz6xM9AZPwCcedd4nQaUns29t9Qtx7bV4kYuB
SO+yeKO7cNXs0ZG2M49DgFbCS6cZTs3fP8TC+netWCSeY8gKHEOEz/27BZ3vRVKs7W/VQZYC22vF
YlLQwdIvxyJD+dkpfVBBece2Tkhfq/fhxXilLfobsiA96EHpBTo66kJgmG7WFJZG2dUikOtNCTsk
XJ4VY6CLbT4cZkjQhXvfFDfS/QvB82+Bzx/DoIQF7AhGDp4Qna/iiF02cFGrvHHsWCok/e4A+OPn
uzn9/yc/Fw7uhj8+89h9gOlq5I5+H85bGdBHOFCgs+tW/nWhy8q9Vif2czbXdYLI3BhDeNfmax0O
F36p+WA+AcsWG+v2QiVHSo2dyGVZU+vvB+OCKArW2X+v2Qb4inlt4MrTB7pgyhZ29fD+D4woXVl3
ZUyC4hkt5nhS78AeGexlENFEt0KBBQG++/sT/PGq4cbvKYY2cJRA0h81vuYcA1uLds+HdJ2E6o2t
1KE/QAgYQnPP78l5bv0C+ZJi58T1GubGws++vn8TS9mZ36emP+4lzbDSGiZWrhEtqjwedvO5i82g
WXXbW1YOi9/5smr+cY1Wt5ibwWB/Xx09sP/wNoMBPbJQbYQiKHdin8R2ZMWAgQF+2d2YLgtL8rXg
0eBzpxXTjDxcbvwiEiorFywgDnzi929uYe/6HQ788VDKAHO3dvDivLsMLVLd/pY2bSmd/zvt9Mcv
sxHOgIWF8w/fG+9In2JmvMgPM67AadwPJ3HInzBEo3xVn+q90a7LPCi39puxVzde3UK4/Xus/HED
RWcB5+lALaTVnw6Av3N/S62wdBj/fYT446dVNwvgtZBIH0K0PoCv03RB8qmdaOfP2xncZXCT/e5l
3I5b51ZycCnIv5ZATpRoibqMP/laPQsoyuHv/eGEZphswM3dsfhmZ9slLvpHUHYteRwaU5/FhMJ4
fw9SnuvT1YSdlB8E1rQb59aFcX2tXOxdNQAjLoEqEqJaV+jw9TUGPLoO6OuNvXrpQHctVnSFA98r
HSMwfYfXC4kAW7H9NHgCue/7ybO0AF9rE0VfqazvhbanD4CRNX7xOP6ynqezgGcxctri0vSjn9SW
H0bQfHwV8sMt2/qlF3iVXmBWAXDZRfLRe8eyeJPth1fcSP4srAnXosROn4oS4CRtX+qZP2toAGng
MG/4hN/qe10IAq4FibSgAAIb+DKFuJusQJse4VDsZ4QHbXJ0ivP3n2chmrkWJxJhNTmQg5ilwDhX
6rGnVkDKh/yCvqLh99dYWGS0q6MFn0tt4hdBuuZ6vhxnXzS3uh7+ffv0WoxoVTDl0hJh4kTWkB+O
q8agnIo0TnkrHwCBqlZAid8yX/93YEuvlYnAddLJ9WBWO8wkAFM6Hob3ETu1t8nBzWnkp53Z0fev
bEHEDxzI3xvp2MFCfM6HeZ+09yOsmNB40fTvBGU1+Ch4+yrZgA3Yetwvra2xzzUeZ1Z6I0D899im
14LFRNLK69UA60+cRwLbGqmfKruJ0xpAJFEZN4bewg5Br2WLuWbmYmJ4RrJLtsYv/ojK55YGKi6P
7Vo/14+c+Q/F0403uvT1rhaD3IN3G7/gx/ogXWsw8BujBqJSQDEDBzZK2TvSjjBvbYPRvzHuFyIu
ei1vrPXE1S+M131VzNupL+9SG12WWJN8uB5H9lDtkDOE3M5on8F1/3CI/Z/EzPRa5ehSJmdqjvOe
muZwtPFF4ykZkxsx9UIehHpXeUhyYT9JG3aZGo6Rekju9TWHtcnwLDYZxDPkRnp4aRxerRuKuwTV
UAgApQlWsvOoZAHmwInMt/amhdXjWvNYDATIWhsGp1X/PtebunCCwb7rEauU6Dr6ftwtPMS1zpEV
grIUXZEgd+yG6avmd3p+aJKv7399Yf+m16pGO3GkBqqntld6A8lsd2Yz7t4WoDjmAGIVkZf354RM
X5UaH76/5tITXf78j8AOBB4j1YFl39emGScuWPDoW50y6ZdSvzF+/7330Wup49zIZmIaLgEfovsy
TjfOujvdOi4s3f/VQlAoDp7MRZ/by48idYB/WzNvNZAbp4UFjQx1zb/fDzCqXg3GKmbH2dkWb+4K
yfiDvtFDth125R0YoUBmwoWm+rR2t+L438nl/xuO0muTx6Fh0HRwDX7wd9n+Lqy2ycUmz/8ZPndr
Jn1tBZ6B5r+QADrIT2RItqP/0MOgKF/lQbr6lQYfsLw9IGt6S2+nW/ZlOfjHPV2rLzvXSl0pDQx9
8ACCGd18G88u0BxEZ+H95HbrcD+1JGzm2IDAEJ0FbhuYhVHcAyDUwnR66u/prKpTc6HXCCRELBB7
CnvYDtKY5pXKeYIWCto7VdRncIuNajdDQgNo1wuAr/ekb5oMjXa60c0FqnPe0ERoU4KzS2eoh1nI
Kq5As31QFPG1yjKY1xI+nXrgD6eQGcDv+JRMhgFTE6sY75NSkbWHn3qDS6juW1rmvQ5s1lb1bBsr
AL2K1Aeepf0C2FWA+WFoH0hHQgMBOqkNWAskHCHH5XlM5rHRorbUp/uMJbAHunA3zQKLz6SYR1d5
1vUv0GlYRlQMdbaWuBcSNCbvv3SjICxq5jS3fYX8/Iup1/JhFCy7n0hthp7s0qCp5uxgF5Me9pb+
ns1Oj6phMTuln6nEWTswOTV9UDqneyx/+k8LFDkKJnuBkVJnbH5A7FPTXVOn/b2CJzyg5WPSHy1S
IouGjuT6NEBSBwGUZ2GdNPmExAqHn3fQF3oaESXGwDGnHhR0FLYHkYOD6SSwuzfNykCvCGK12AJG
JhgqQhCqpe7W6yYjdNwSHdyemPycw5jW7FUSTTVQPWNuOVFn2c3ZYaMBD5GKN1WcasUFTAj6LAB/
HgFu3mm18r0HnNRH/Of5CeEqyADPi3JeAytleZ3agUWs4tpVgCz3RoULItBm4MByfWdinV7pFfMi
gTYBf+q7aqWJsXhLemadpNs3DyWr5oDAWuWrR27nzPlsBNbl0FxUlXU0m8F8MfvS1IJKZv0dzfEm
0lxooQLlflOP6PbhTtnFVqk3cQG0JGBEQ3Jf9e0UeGNtbXAzRZCXSvjeRFXsACoOLwZaCxB90zxu
CDRO3YwjdJ/MdsS1ukEOtEhEqGVi3piSwihME9ADlso4arMc7gDlGs9G3vUnkSVwzdTzLoDrBjZV
mzl33tgL6AWFVt5Pbsefy8S2Ngqu5RgjNQE3Nx0xLuAk2KZT/0HBSbtThMHDQNfRBlZV1HtJNZsF
ZSLErsWoPuncrY9lDsRXzah94HlHwMGkLK7ZDAR62jBoFYlWBLWN7ZZaXXKcPBDSrXFo/VJYcifw
QQKolIYV4LpQepgExrQCozdKqQUG+CiFFRiJQmI5yX+MrvaSV/X8DB4vkJWSdA26Raw2h4sSGv8A
vNWLldubwH7NI7CbY8dKnxqGsQZlmsS5OcqTZBNvAi+bOxl7LfpQdGQm2zp9ZL1JfcDZz9QAzSNT
oZjh2lg77+lQDuBhI71cqIfeluu20+C4yIJEQAPKksCcdBVzINJ8O/GET2kxP+hF0odd76lI09w0
rnQOw7hsLXoJ8voErHTDf8wY1ZEpS1gNy3RttXYGX175C0VfMwCl9WXsqkPmmHXcg54ecKFNePf2
8OWW44QTgoGp2haej+8RVKDZNn7NJdYXSVbOWLV+y6Zf4Lu34B7NTdQq+47S8qw5boFFUoVF5oRw
Kw+7DjlB3gU8V4HZybt8dsFyc2Y4MALVtrVaSG6cObBYcVdm9T6V0z7Phmeqg3RCrfE178HbmIhY
sxGZzTy1oI0fBZre2+a1JSrBqT8H9Q2M5rxp/bo0jlD4dc/DQC92Dalcd0livjCXHIxGwWPVdKIe
Rr6zQuaogLwCCMM4q2nEqskfpylwsYayrDjgkXdtaYLcYwK3WabHRNPe6klD1J006yHtHxmBy0wB
TR1z9F0tOIjg3XYQmMUuf3YYDUsnjRPPmqJs1Piq0hLkqXI9CXuaRKAx1wEgfrFAkqRuh1VrSoxz
13JOwL3OEXa4Hd6LuSqLNs5JExmltyVDuQbVJIIaJnL7/ASO6bbGiMk7HinHBtEatoVzemz5eFQ5
LB1TLdSm3IzSrF8XLRoeYczot7k+hgCnHRpznGBdnDl+LcnkD7TT/KQrGCw3EnFspgSNrTg8Bgj3
N6ULpY2n3xkAhflgma6wFqP11wkgOFpXHewMmxa52G6TNK4P69dVJ9rfmLnYHbyj8pgMC5rElYtV
YITyeI0tdA+DebYy++pkOfNJADww+7XJwDmd7Gf0Q9iB6Lufahb8yIYRnSi9A4itlwNL4A0WeUSC
BJO0r9eu5e61vhABNpEMpX50reQliOl9r6udzSTEOgZBaOaqB97VrZ+N0oPa0rbCSx3x1ZsQ4DaA
ZfomwM8rbUo2JM+iwVViNY1WFWq6seOEreEKqELKMOuTzoRqDJlckIdKEWYe2VFFCdrLOnNFhXPW
pXFPvSRsKo6ueXveClpncX9pi0iG/pUK9aZpYw6YT9sHfMwPFdwT66GMQA3Mn0ytoqAm40Jp282+
1YwMTmjDGVzeh5lwFlN8E+qburWeHTS2IS3SxRrDlKXSg8lRo1C0grf+IbFLOEa2nXw3SseLMw4H
wbyJSiOF/7KRGAHRGXa7ouqeHFpPT2KeV2UyxSnRyjdikX5lIxMSZELTA1j1w7JhsFDVGBAEmHUr
TkxHwTI17I+ug5Wa6azoMGy6kb8kFj3kJF23asZDDDBjsL0iW2cU9EEMu6hqulgkCdnmnG9sOugr
5urTMZH6QzZmR5M7UCfVhdg0VpJEHcSsgUtazBgKGJ7b+UYro7Iz9G1BevppG2hd6g0TsOZk3oB5
7ju4tl5Vp3kqBr9qKhSCqjZ2FKhRYPtirVaRlTnPdWLeuc5UBR50PMxtnpUDMnpjfZiV/ZGOEOY2
meJBrydj0I5IyKVuUvgOzc5FNj9avIyVUUSAg3QbW3boPkk9gLPRBuq7OVZgjEEGHvcqszv4Mpja
GE1GN0WtM6ahbepVVI8AK3OVF1GhU3RyvEDu+DHM80EbxmM79CFnVVx6Aml81n9oWbEtVXIkSbOb
S8DZ8bBep0ddMd0nOo7/iAAfbOLlQaawKcyIS7QWa739S9WmOKSOFSZZokKVmhIJUmiwpnwDyzqy
0RKv3CCetTYmNKe8UCLu+koL09oTB4QhaSj19tOeIIvtjbAo7LguUiMimn2vGhLVnVQ+bXnzULud
fTKLOmwcdiCVB9DzvMksRKsuOjFdmLvy7qnPe6gs+RgMOHP6ljTEjskO2M4RBfx0aHYQC5zMmTxa
c7ZKtDFQfRPNrRMlaohc1cVeIXIfNOwDLKYtACoh2u+ArGztR4vIYpO1zqNVGnu8rxKLUb9i3Auz
qQgrWkW56cWzgC+0GiNZYwVB6I5oY/J1c+ygbEQh3qMpEFsAj2qeE+isWM0SN4sveg8EExYTbej8
YfzZNpyuc0A1fdol5pZ2OjqwM3QhVbBBOiLau7PqJmjzbmdW7NySce9xUwJ9SY/w7g3SesJ41hHQ
aihfwsxedQgKEt+T+o+BdCuaG+B0Y5sCEHToRcg4shWqGD/UVKOVqBCvc13KVabISZ/oU69BJpiO
dezJIQSCIqx6M+BpGkAYF9odABseCWapR+YAnl+afc4gMwaOniPP2c3HJmt+OgS/hfPDXaE5qGbq
RWyZ7tZlkvmpafVhYqBPoUGFmjXWF+3wTiZLkS1RxWqqAOm2xHPFxLYt7beBlkc3BxciNRvgs4do
AOmbO13mW724K5AXUTOsWAZBcfULjtvLAtPt1nQ0I5brLxYaXcqWoH5spnNM3FatFOR9cT2xNMhZ
dtcqnoc17cyNmzk/zcmYUIAGXNUxnnSz9u6ttjYQE1lWOGXZiWnzEbmBg+7oh1HC0zTlDh6OyyjR
QXnybH3bgDFrkrbxm9I6GSwFxK4IdYldtTZ+NPYF980Oldmcx4EDKAkGuPrZYrBU0jxnw1cF5DuD
gsM0f8j8A1LOM9ff7eSLJMPsN7Z38DSyMQQ6bPhXP7h3nCTPdVt9FmUDAicDeKnI71JHL6EtVWiA
yWqsPRrytJ1xPwihQgdUZOyBRmqHAMT/BOKhPY6CoAJqM8NFp+tQ3FuX/V1UPxi5MHBFJLgezZq2
ygjOr6V2Bkh3S1BL5fLyFxzd91LtSMtPZsrnvNEOrprCycw/jbk75xXO2FC/yAmpuVZ9NhxKpVpG
Ve6cbEaBE5vYiuHwkXjAOildbkdT26L9Dwq+ylnzQQunpAypFDFuNZhkGqncCtF3HFsau7OEuZ46
sbI4hTem8lY44G3KGqEdMHHNziyZvZqUHCGAwnA1xu08FD4rZn92OxkMbbuq+TMdQQNO78c55YfC
xUTVarydtr7LtfqQMRalWhKbaHkE2ANOUC4KXjVM4vSp9hPBV7xBIESeEMmupW6zsDHv4aAHAZ/O
ItarTz2ZEGs50WDnPxSC+TGlR2NCR6Y5r+zyk+IfnJiBXZpv2NxwIEurH2bSf1a9/dbO/bPjmc8Q
OQYmMR459NNh0fZbJ0HqoRZnmBKNwNJbSXaXFupUg/JOnF4LdImQK8swJTjWD/HsYH+uzV+tVTwZ
mfugVZlfSB4WzfOAIlg1/LLa165/6hoD6qGX0TvZRR4R+1UNn8yW/tQCAWk8ti3QBi66JAHCbdS5
h3dV/lSkmS+wljSNClTmxWqGpFn2X9lsfqS5exj5O/zCtqowt+7wiebXo960oa2yAzXK99ojCtln
umeKHydIb9Eq7P4ECriO0xGwYHyvUcHgyTqy1KhCqqe+wPm/a3e5Q9e6ZYDPZf1MzV+zsy4H+Viz
p5wbry24BLmNxAbO9wNgctLFabzzQht/X9PuTe9M8G92f9fqLMAivXEk3IHqfIUTAd7glpp2BHIb
sM49cuK179Xa2Z1gBNk7fDPNKkwHaWI5glIFjhNDlkb1fKzVfWccRrSBtOjbxMtPMyhI5BbUskDA
77D7RZLH2jgnDQ/ROx+msKMp6l03Wpt6wL2h3TztHmluBaXZbCpBN11H/WJ8K7P5Xa8zP2kRpdmn
y8MNHjbGKlLaA6oI4VC667b9RYcWBpwSUz43onEa7lyc/LKLZwEOV1Y57+3ZPrCRBgKw3nLwnmyP
hm6BCDZBxtT8mZHxg2FrnniC/+VzgCgyd6pQoTUx79CbAw+dFn2xGhl94fEXFFJ3rDxYODdOusTM
QE29mkIHJSAX9SEqyrAf8jM3qy3pwJWqS8xGQGV0tp1bHgqtiDP7rfa8oGknEtjzi2b9siu+79xx
17XdQ686v80m+DFOZJ0YcmNQ+j4g54OlJZ5GehxsDOty9glObs0EWpqEV5f1ppe40xHgY/qa5x+1
lUSaaT/WaIkWsokUOFHgX227NnmphvwxLWD7M5F9QvRXXeKg2T5P1XtN84MBI/JMOaE0n5IGAylJ
MXoyBN15/WA43s4cNb8r5T4VxrPK1Q+wYL1GxOh8jaS1JaJ+LRKjj00c0lOZIINoY8zZZhJUvb6q
UihdkvMgLYQXMDrwkRR7RmIROBrLDlQqP/GBj3VR0oATmwSG7kR8kBgGmTPsZwDHt63wMl9Og9+q
Nuw1BfuIfiuzL6PHF7PT7JljwCSwCkX2RsIC2Rw2DiZP0c9h5nbBjDihBH/cQb5mqPCqae+LEqXd
pIRbvn4cqwuVJ4+ssUTyE+4tCiwRPvvlcLwMIpeI0AAWyJjrcJpwW1BIu87JMWAWj5h3yFRkVy6a
Bl0TOQseO24SjPV4JqSBSnGfmceC15FKkD/rKwQtvV/biMlNbcUYXfP0HYTdFZ1YVNsnWjXIK2iB
pn9NZnFwvHwleLP2BvdJAsI75lNE2iq0YP5jw7kzNQ4kwfdvZWANH4XjnWQJ+bb9jjMssgT8YJMW
cW3GUU5E3J6P0GcKQPiICOzKQSqsQgcpxSKHha7LAVpPNbHCJDnUxjZjn5c0DuRiI/IOa+rqUHFt
GtqFrlEGenXqsrsEM7tzN5B/wtUP8j8A0JmGnWnEAMmLj4mrJzeF8TL1fmlt8zBpkMsPvY/k1HZy
23cGmJSHt5qnEgYUOOzKVnvCwagKUeQCIcusdhQ4GJwj8j40S/N1RpfyVN8JfPZ+hFUQpvIg/Mt/
jjxDu5Oxzuv2WVYSHz/7JDzHxAbksxDPpL/rOezF28SGR2RxBJz0MAF+HUCZGedeiY6LT93G6VQX
z42mR7Ikjp+mJJJEbVNrAoDARNjO6nZHEtath+YzL9QWsJGImfwIJWKQJ/m5shgwGSg2Jdx8gGPP
W1Z2e1fzkGxhdugAst25gBPZznAwmLNv+JhueIuedAAk3bWla2+2NYuI1fzFrVLi18O9k7kby2aR
6DXEvnDUmtbDhT9Z46Tj110WFNpZp/271msfSV2/CcTuvmvzx2kcrXtD8yDxOw1iOyCXC0voFWWb
iZRRcvEjRx1ArI1mCqjzCOzkxoUwmCR8lUqYdaRc89XoxBjTTzoMmCek72Br7VOmazHzOuM1rWwP
CYXeIkbM5tm2N4OBA2nggY2INvs8d39VTe/IPaLi4U50dDypfEBCmmZ2+eIykb3nFkEiJefS9I0O
h42EkSZ2Z2m8eRO80lNCXqiZmU9cU5r0XZonNcRtGhaajhu3iv6XClFdqrTmm8///R9i6Ba1XAMj
+e/KEZ50RkZ1RD3S14Kf88sERsSlKn0efSyZN6rS9sJFrquqNXBZHjCE+6l9FMNBa8+5e6uiv1Dx
uTaUEFamqdI09B3SJHC/1UyjPSgjQ10kt+vspI81EoQ9NBQj0pTgCGANs8SXO8P3MRA6aLTB9yXK
hWe8dp4QWKdQmNSR5M73VXY2sM50RnKjorsgJLg2kmil6cwOpTbyiGOCDDYVmxG2tq+aTHSEJqg0
+AKnynscemApIcvi88ZDLb3dy9P+UXjNXGJ0hKbmvp4bZK145eysvGNATHvsvp4JxBkTEpVMmAG6
FKAaA/C48sK6F/sZITaKUD+QeDfDMlOA5kkkZJwCW9BwSXsWtcAR7KI6lzWBaNre5hUWOU+rYbrm
dNi0CuMh4cMZaR8J8l4O8A5DODKwV68q1rljhmaqVlOfRk3S/6pKmqM8hDqG6AYW2jmyZmnVwltV
VjjuKRvrb1oEc+MdkOyOiEB9rpmdX1mCs6XgBr3xrZYGwlWtt+/SooRgHIJJJAnh7y9Mfy5mL6hq
jd+YTwvG6fTaE0EjM7gYXJk7iaHuy6Z+aBwIc+rO/PTaYdNfDLMwUOqOb+sWYMS+AruGpZ95VcZV
ynG48ipoukYU0ubnUWgfZqZV68LrbvT+L43Xq3o015DtpCWBeYE2JLEwL5+8d81912ppDkTUMB1z
WjpBYmN7GIb8lvh5oc5Ojb+H69S6pcHmRu37uXJ6f2KFirDuNA9JlpO73mxvSU0vH/Mfyya9WjY1
OTPNdjpzn9rplsv5Eaqw5+/n3NK7u1osOeejoj3VdjJtnAfasu4O5+FCD9PMYeeh89KnXHjYWj2l
0Cks5a2exQUfCnrtejFmwICnmTAvaTWCWT172hB1bUqRzvQUargoSVPkWDPNxR84iIxLJASgQ9Ra
uXdMS3tCa+V4HmkJYWKNm/Sx6ZibnjD5jhJn4voTwp08cCiRb1auFLtkxSnG7eAUEe/d7tZ6uTAO
rh01elSsC40TfnB6p187TjWtinxEgJ0rK2pcbbohGlmY69f2GcmIPk/KvPrAZnPwx87YoXL2SbT+
5fuxsKAWcq6WX08iCd8aiu4TT656wY4za77K/8fZmS1HjmNp+lXa8p7V3ACSbV11QTp9d5cUoSWk
G5pCoeC+gQCxvM48yrzY/K6umYrwSpePpVmaLEML6VxwcHDw/99RzcpEZm1Id2USvXSas5A1StZN
YFYH8AD5qYulehwZZHyePaV1zr96rLnWUPIC3SCgZ5HBMrq2qTRmPzoq8aWf+PqhrRGhogDbyM82
CsoiWzkIC00LvJW6MqguPaizwODZmvhNAyVegLqOsV89jR5v5u3zp3Tp4GfBYNCe5zYo8sBpMh3n
EQ3UfBclp/DKhPJhF/2TYEPPIkIQtCGSGIG+5ay3NqZmBBLzUqnv4xj6KL7k+gVVJDdVFBv0dlBW
z1Dl5CnFdIoiF6qTvuOOy5EXTjyE2HJFWghacmPIQs0mXHCXqWcYvuUSaRO5aaHGWGQ1pPOD39sL
ysW4MUTm2yYs7J3Xd2qJuqk55GMXPvvuSKGrB37oqfRovihNFOwbq/R/ork16ixGE/tLMFb9z89v
9YU39Rz3gSSdGd8tIHRiAQQfW0BOFzWogX32YNXulVTuktjwHPhRMkJBF8VZCq8uV5yjXDNrOi8M
C9TCFF1wyExo7elQ1MdMF/kerkKNuj+2hOE46pIKvWj/WoQhpxvxSwLmYZKfuaJqr4MJe6h6V0/t
emjnK4e/ECjJ6fu/HN6iUBDZKtd7azxgj9VVyzBaYSPirz2ts/CF7Vu/U0Sp/SyDk3gpeoHOdwW3
4Q0xw9Kr+6fPz3NJkngOAPFYXxjX2GpPNaqBosLmi0fRq9EmO2xX7mfPO2blCPVShtZsPuoCn5/3
wsA/R4N0rVZ5lLlIc7y7bLrJxZZVV2LKBTniORAkDBgZ2IhD58627tIefcEsgK132NGn5koaeenh
n8UtAadMi4oY7hoQ2N5SOwuaxZ26ErYu3ZyzqMUmgMGx7lT7YrrnE1qovZn8/fP7fuHmnJM+qC9U
Xp0+eMST1gZvPkWFpvsS+glyks9PcSHBO+d62K1SCHW4/6qHDbL+yvX9Xzvw2YBWcxAaUBUwJuoX
5Ek1yiufH/jC/T5HdhRtlpsZKqi978J/jN20WYo41FcC76Wjn77/S6DgNWsHRdr+YE86+95hKjgE
Lc9viGz9K6PpQmw/J3MUKGtr43f9gWcFXKHc8Vc+l+0qt6Jnu0KddgjYtdX6pYhxDuigQvQNk1gC
QrVQH+0HA2khVAt36sGLr/WYuHTP3N/v2YAi0ADlU3UwY5732ADMysXoABFQqaG8Jva+eCVnozhz
faepcl4dSDPH3nTXlI+B2lnYAa+nb3loFqNXJ15/RSB/aVycjeqxtRrfZy3qs2VYP8y8mPdZ4Beb
v/QOn6M4mg46u6ZjeCrZsRG33EPp7ooV/cKy6pzFQSB1LXODDz43SQcZ1Q81JYA8iwyLkmR+/2uf
/2xwD6NdDK3b4O4UMnG9VYt8ATtQnx/80hWczdV1yWt45063Hj3JsrjCjIpq54TyOhLO657d05P8
k2zznMehQ4fPusFpqj5mbIEd+AnFCz/mNBbWNhMwKlyJWJcu6PSO/RJTZEC4BWMhNHSPBMrSKiZ6
gXpWDuE2ZJrdlbNcmOU87/ezCKcwMx2b9iAYOJ9my1AphwRmcq+55i6d4GyYB44uWFu3LQIi6o/q
4DIZK38bzVdmjEvHPxvgQD0MorOc9tBXhbNpmzIVdQk7NYS+yPr7K7fpknPovHlZR2VGIN1uD/oO
psIWvQTf22HpyhjamLJJIPRg/ZVIfyGInJM5fA6JMWBneCT8sYBoRKor0elCYnCO4+gqOXmuxIH9
Q05Q9U3BR65v7RG784vPB+GFmH7O4jDNDOKgtKpDjt00K7qT3o9efP382BfGwzmKA034ZGWKsT5U
EKZDTYj1WR7XbuypxQjF3jUL0qVLOH3/l2FHCsj7ZWDQcst9zMd9UG5m/0rCf+FVPedwFE7nM1oK
HFoVmFAdBge2hVJrcySd+/j5XbpUQjiHcQD3iG4nVQkIFWcaYhoo7744VgfjRl6UCe/bNjGoV62n
qK9SgVk+FRk3q5qH1trJZ3nlWi+9xGfD3lSjBdn40By4HGPT/gz0lTXZpZH4YWv+5QFNhW7CsWmb
wyAgxoLdEvIvaM1i8ZZ9m/pYmWS+Zpm59C6cTedkmqFI68bmYFyeiODVojseXhmMF479bwAOAJBN
QaP6EBrww7GBOlavhbwWry4M9XPIhmh8Zg0djo5catWrV+HdZtbPKXw1ii4KFL8/f9suvNHnNA2d
o/OTQ8rmwLo+Jtb95DdYIkN/bK5NHxcAAhCs/z4e56EvCzCkmoMgaIMwvQ7g+U1e7L14Sf4crpMs
Bfj386u5dNPOhn43GgvdOSHogGBu6ndAkt9G3W545VfwARci2Mcl/vLmgu3Z5cHpUuyffmod6Z78
HA7R4lpCfWGF8FGv+fXwqK38z+EFDm/W1SNdFnef35lLhz4bzQX4NxGD9/hg3uZ75/vwM/sWySt3
/UKk+Bjnv35sj8/As1WIFBDfx+g++9Rc7fRz6dhnAzjDrvtIVNEcRsd/GxCNwPdYfn5LLrws52CL
SEykC3M8zAiah3tQc6D9h42vR/GR/bXRdU608CphWX0DN0Ilc6y7ImzPwrAfxYVqeWzUtWZVF27S
OdXCbsoaGxV4AE30Vpujm91/focuvO7nJAurl0qWugNrGKqZR3ZvfbFvIDgGgvFKyn9prjsnWbQO
NhKx04fH+rM2CQw55Q4Pwvvi+inALGxbvIv159dyqeh53m4riya0C5/65kDcuD96QBaRRdsnYojZ
T33vZ4sK7bSf8itXdunWeb8HPUhgJHIFXBjCqgk34kjRnpbZG/N6rffBxQs6G9L1aDmhV+EU+at6
697qn/7P6c76UpKEO6vwjR+c589v3aXX6yxBJ73Td8XpRAVuHa/upH0lIbx4CWejG9OYi+btSNUK
q85il7T5mo7R+DxNXZQSPTrLrkXNn3I4Whu/4encMbEr4TLcQvLdo7WUuUap//NoQP8Ne0GnnnuD
Ux9G+BbgIPiWPxC4FqA0vzYR/vltBATm91cCBDfu6Px0hmmKi9CP4Vj4/AFdqJHQc7TFZEvqTxRR
snuzmgRqOrQyb57ct+Au+4a15udn+fN8h54zLKKxD2y7QLwMops62081hIvsWl/tSwc/m7nbYvJO
dRbMrDmQEdFLG6Roo/IXP/npifwyQTm+RebsY9ouYEDL5x4tsbLc3tLGmq6c4s/zKAiafz9Fbwct
VBBzfTDlPqvnxdyzpEPfJ3mNY38ha6bnAAo1lsQKsSF7wFHV/XzbomdIHtMb/jLdzC/T988f8sVX
6WywNydr4VAjOYcAtTcp5KvoCl9895xVOcSRH8Pl/PmZLg2Hs7Hvwqrr8xYn0qclYHe0xiuVsAsj
+RxBocosysoMN0o1SxRaof3OxUpmcfk2/LWMh54TKPxOKp11+OwWhxb0iV/t3na6+H8vTtFz9gSL
IDOoPHx2UyygqAfnu4HNXKUBW0I8IIsY0vXPb/+fJ4Q0PMvKWxvYOuygYua9y9xVuXLZQr22Xz8O
/p9v6r/ydwDSPgR20z/+G/9+gy+alXnBz/75j/u+xX//ffqb//c7v//FP1bv/fG1fZ/Of+m3v8Fx
/3nexSt//e0facdLDrH+O9Nf3ifR8I/j4xOefvP/94f/8f5xlHs9vP/9j7dedFhdf3nPwVH4458/
OikJ3VNh9T9/Pf4/f3i6gL//cS/YW9++Q+XK//f/6v/tD99fJ/73Pyj9Gw19NyKU4CseMoKdfD/9
hLh/830o/iPHA1bRI6fegF0Prvvf//DdvwHnQ04yRuIRh5xaZky9OP3II39zoB+NbC/ybEp95Gn/
9wP+9oj+9cj+o4OZtIf0cvr7H2eQDdgCfAc9WiKf4FBO6J+zkNHASkobFutUM4q2ynpksXHLNgmq
wrrJqm4JO8jB7RxrrUMLtCSwGPYOmyHHNzBjS20tJ2/Qy4C14cKeqQGMpwCpUBQ/Rte11r/c3n9+
+l8/7UfJ618j5X8+beTiftKAQG17DhAeQtMJYEOjlJIsXFnoZLCAfnVFmTMt2tF1Vm6bP89EQoLh
FgbF8KrbO3a3o7ALJWyCGdKF8TEhtqxh0iwfRt3Azze21d4R5bDUsruvooE+VH7dJv4pa1/AhdSu
5z66rSKELntu8yvLy4/dt98uiqK1pOPatuec+OPnS+Y6tDXQCBIGDoFFsyP5DIqEbF5yRUA+0R7b
VxpelQL9gZPBLf3tDLPuSS9fPilog2DrnKFJHyZXbtQAbb3Mpp2f1a+VZ6Bhzlv3WDSYXYeu1rGs
RbcGbwYS/lBHt7S0ntBhSWwr101gBFc7wsFniPiwjIoCkkO03ezxkXx3DdPJEh68eTdMoEKIrmwX
jlHR2m7pNqrqNCgdcs+MxmyYjTBUDcGwg2bfCbQ4ui6aFDTXy5bACvwWOoEECWwMEAJmikuo7ZzX
w4fWnh0WudPSKKAovKlAHRN661UOMfxkQ5YPPWl+bCWyLy8Yiq8Zi4ZEQ4Pyze2850b2+r0iEIjP
DYNfjIh9SOHkIMHeaRsBLzvuGDr/xH6u29QO5TJ34FkMXOtrDmcTihmzX0eLyOvQjUFMp8aBvvAf
J5/DAjbDVT1GOczSVrbjbl0uCcAQcS3yre2E09aT80MtVAqJKdrvuCSMexsWLXsensvwdO51H8IE
KZoAArVCtmmeDcGmPX2PwBnacS631YS0BkYB0clbK+iH5dwRmFgKpDvRKV8I4T/rasFiPspHPZq0
JFqlY1Z0y96b0ko0Zjc3LvC4Iw0WovkZWBUceAAKLAhRbkznfFpb4vQecQG7LnmnBZaH3YgORaQI
2MLWByIjqM/LXTZ+sYcATUdLM4If0L8PHg6ciwDG48jYKXXnA6UEXQoK+TIC9bHQIe6hnrxgW7Wc
xVbZL+F7wpITBUP0wO4g+SS7rkB9pJjuCER8fdRHcRf6Kxd2zajDGA4N3eRd8MVwOEd8hOAU4k/0
DHDGKXFrHy4i9Blc98YHzaJzwZf0VdySTO5l4SSeM4oteihs8a4vzeyqxOqzW2K78AjPUPeGox2h
yWlgL/yyX2WZ+IpVyrixcuxN8vo+qnINZlMyDaBx5BxKee06a0ybJxMp9NmQaACU5KW8HJ/zqoDB
BPg3j1oilvbkL/yq92FZBoUCGjV1F5QW2cAyuQ1VvoWKt7xza1QQBkfLdcgtWFgKJGjM2DF64KGd
umWX6WyTrySEuz5vrEetNGpsDtx1JDBPk+7gImTtLUSCO+isFbxndFx25fwFYI5dMIAsiwjC9la3
mTg8wLU8YY7ILFdFIGlMbGJtJ1ivPQIhDWP7MoRfCe0tvkxTABBDGHZL3pYbo5wSymjsDqIwlIhJ
+7GJYEhriqJO3EDjEtsZPlOF3m6REC8ZsfFu5pO9lUFRrRs+biDJDA6dnT+3ZlDrkZfV0fRtBhBF
tZgBcVxlSk2xrevxyMt8gH9TV4jLrKoTBTeQgDNl6Y6QLJIiRm0EbqvOeEt/7mEmrgSmhBA6YRx/
JUrYbY0fpAzYr8UQoRlZmPe7qlX1th7Q0rz0BUCI0tkwm635h1GQNf06B+3Kw09r/9irYExhaL0P
vOxpYF54lATxwcxBC+cElOt+m80JL70yjUK8Ho41lhs3798AcFbHaaDQM8vwq/Amsc649xRJz+zc
7nEMRL9oOEAtzQgzfu8CKOLKgcB27TkLb4axX3ulWU5DeevOLUn6Fo5S2hbruWsBPC7yle3SQ+tM
t6z3XgSnD1apmpQVRbMuR3zEisDL3M7VB/ThWyNsvq/H7GDVe4A0qpWYm3yVayjZJ+Ajggy7+1nh
kSVsM1bSWvbSGrCh6fUC26dRlIacYSPNaYLYHnSeQMEJUI+I2LKjESwtWcXgT4GFLrd2kMLOMCc5
z9pteEz7cg12mL+0ffXQK/TUAUUKj9kQOIjGtzCyi3iwfJzFqhI/CPQz3D+vgfagtw0LvQ6Bqol7
fB7br/gtEAX+1mbAniK6y13QnAQj+BRgjOcwoE4/YZuBWXyY1sjgAdnLmEyiAEd3eloegW0aseyB
sNCjnX3sghPEpuyAOm+HVwWH41jgF1xwsx6t2Yn7SCBDYo4+DIr/BJUakaroFKYKIldDDdc7YEfd
ScTcbPEw4GyV7bDSfp1WZfZA50xuPB900BbqfUvlLG0LYxaT1UJjN+tuX5y+TIWHHgy1t3aMlHtl
+1i4ugP8oPkbdZzs4IFORWePxJmRbJcZAcZJYNFFGbgPtWLmrm+Uc+s1xffAQMLI2xq2p7EIllaZ
e8uqs8pvJeh2HrSWtueRW+V5/Y3rhLCoRlEZh8z0dzOD8kiTGk2lEbSPOR+LxM9r6BQ7MqBrCc0i
69afBCRckP5MOg8PIvK/cQElJpE4JHxT//qiYUSuuhHVbawAsSXuNEkk/J+oj/r3DrxGKSRsMFZC
CnlvIBDfGDYjEAN8s+EK7wDX+XyUFbmjhA33jTOdcGQk240gTMHP2CVEDs5Kd7uyzfnCWHabNk6U
HWqfFCkBKCyZ0LYEjbAxTFSDzbswHPXWp2yTIz08sCncd4PzlntoKprr/JG4HSDEYIz06OOzmG0w
v1j+ives21Ub28JIqiNVJIFN36beQqPKcXoRI2SG1IP8hrzZMJwta9GM29xzx+3H/318gTGgWCIM
PhASDtugZdRO3cJBELerNVC7Cdw/5VpVYbQeOGpvUViUyO3GOvWi0nsKc34nLV0+tY77EPX9lpmo
2DYDetsVUMlEfvYM+dK8DpGgkJDT7ceXtoBxtC9mkpTwKKdiHM0isqdsXfGif5rH6T20IHzqqnl6
cKItLLAFFqFCL4a59cD2SdWApGjOkJIiCU2VIMUCRLERNDanS8148ku6S9PUsd2N1YH72GqfhPaX
I5FjwtRQ7Oc5rXpBHsYWKisl653MPHcxtrRaWNi5yYaq2Uc0NbMOd+r0pY1UlwyjshdOk7eHadIb
JBHZbjYChqfTuJzwbW464DKwHkfWCp9Sa/bV1L/aPrSYTA4RhiHdGTph89+xsKaRBO098/K5KPMy
qcpCLxlYYYmPfAmOVG2WmcBTLVgF1g0ZbxWv0ZzAqdHLfm4W1hzt3aypExAbw3XpoOuWBXDQ2iLQ
knhdPLho8URtwRZTbSDORzBzQrCZ24bKtK9aN6km3D30N4WQptRRLFm46JXjJJYhJwepSpH23fuO
2DCRt2vqhO2uHeFPDZpnMoFRNkzyez3l3qLuM5GGHep8ZZH9MLX+mcugWk/ejH6Hs/6hSntIvb4I
4qymeeLb+VZgZXmAORH2f2Q1yewXaFwW9LtMl9MxcBQgE6WHrZCmCXeBLBBZpxwgBXgugwgtGqSN
GZXO0Mxoi6/QhmTZ6na8pZnVLxswWI+dap2VzLtur5qh3VhTybcIYdbKodGqM72d6K7K1zmHWd5V
ImVud4tbyGIA+pBzGPsrVjpy2zoCMAxJNmSg27bJarRefWeVlSfcB8hDY92jiHuo6rCEpgBvoPLG
pKrkQ180WNc5AICFoRqOUZVhSzl4VXbu35mSPfvTsmlU+PCSmyZfo8fvY+AS/+gGzqne6w871eVv
LdxhaZuPY9wE8IJjsZ4tinIG80h3G90AahSGoP4MYT/94OGdAfiiQDvxwxAorMCyRyZoPDAz3RYj
GDx2/V3ACLCEKghjdWRJEJxCN/ofZowcosAu1jV1xa5TFAFASdClPJDKnF7zpQTtK5oAIggH/2ed
w+rbReIGpJgBrUwwm3WlE5MOsKUwbO4m/9gOeDZqls0KbJgHRMYZPpUUq1WCQWbFgYRI3plDSL/h
S13aE+AB0uNsbef9Xa7nlR90WOEXEbz9jB+0FPa2BcwIg9aGPCpzb2gI7NAI2GucRe4PQPGCFGEV
qUk9qzSE6D4tMtEkbEA2ArEjEOS+bveiNuhgqHFTT8gOFaDTo4uJ7IQiMPmc4NP7iA+A2Qw99tJp
nRRDCmJQCBB4Kk89bQbAc7aywPKmKvz7IWLNqsuL2zBH1w060ShRglnx7Lu7ikuxdJhAjFLMuwH/
bGUq8jQR0TzozLstuYusVGB40nIlbQtLhgAYQORYCHOdn0QVVmRRuyksBkKRaF9yPXyL8CTI+F33
4YH0Y7ZwZYWoNN3mjmwSF7d34dZtuCcUSx7Gs24pfc8/6NMXVIYXWDRZuOLeQQQFtEC58KUHLUoR
dts/5VaWr2UNkkTQyPH240tmwfCHmejmlCS1pw7FHnhHWInf5T307JMRuxZOd4r+3w1qEJrodyxU
v0xG8Rvgz5yHfqwepN2WN004u3HRc7Krbf+GAw50q1rRP5oSHsPyRhd+eC9k6ewi5mGJ54Nc0VrO
d4XFjo9ezM8cfX/SZrCfeoohHoZ9ePSwkFzIqIteRibSYHCCHxWHSoRXxYNjaayLtYdg2pwWsfCM
3Nq1Q058gOrNL0nqzmt/HtWKY55Iah/Bm7FqF4TzjJkuqpLOhR5kQg+qVZW3RcpzDysudQLkjmw3
Bq3ezuH8mrnU3AXRQOAJrU8iFfQ4H+dyQwA0QRies5vZb14BRyyh7so4E/sKzMa2GBJkwtEm7IJy
51QFEPMUPpGZuPmKT5G+hzFIrFDfjRtkM4vZdNm6sZhaTGbuUu653lJpn97XhlTrKm/eeeh8y1Ey
emrRNCMtJSI+0WJauq7M11DurEhFwic5z9FSAsmxBGhhVfQZ/+o7ANdOtIMNDXzULWbuIp6mTN+o
oFwoARusAJZ1HcCQshQRlgKgpFSLnursmyezGzwVgD1HGzwDFeB+ERqtJ9l/0+a26Ht+H6kyOo4e
FpCtyJcAIj4EQ44kxy3XaMi8oqoBIbH0uwUkX1/lbNSuBVxgLOrpkc5rWfbRqgjrZtl3MlgLqtHi
j7zQyqFPzYw2SiHaNSy7TpkTMio6tFn0bk/swJljvkg/sG4HRzzq6ohnYz31Icodvo6KddCWEEGa
0AbJAQttPg1f9Viju2QpiwXu3d4C5fLBY9iOB1jKWvoRiKi69+2nggKmV7f9bp4nOHeC/YhyxjIz
I/rO58SGhJOgcd5Mj+Xoube+BXpVZ1uvdVF4X7QcbqiQ7aICt2RZIjGwbGQBjh3n0wRJsS+3oYVs
gprMfSGZhZpnPby1odsl0TAY1BYEUJhEB4lqB76sUPa79+cAdY1mrJMor/0FcHN10npOteDV2CW1
Y0HBmDH3sarNg5l4AA529ZjJoD4Wk/0dE4q1yKEHBobCyR8MqrXJhJl9U9S5l2qLOMjQT+wqPoeb
tqbmAb4+rYIWFTwqj06m+y9tbm9EteqmMHqgfmh9tTBHtwJcFCot8mWO8tSHM1m0RffARy6g4YSu
zzGmehKZV6+zMqxSlKTqp7JBKB4DPQL5gJ96tv2jgAno+PFDOPRoYVWPYL4ehe/xPXbU9raVq8d5
JPwgtd1huWXkY4bxvB0CB3v5p3+qkY4rG1C+lD9hiaefsswBYsd1Q+Sis0Hiaq9hUm++enZffHEc
efj4LS8bSoAUW7wOojRPdRNq8DNls/n4o8nr7xsrIAgprbwPQWf7+K1IjCHM06RKZuqf+HfeowzV
d2iC1sU8DI++nB4lGAehDcaorGCq6LRZA9NQJRUHCaez4Z0hA4A5pevFwzA+qIBnq8gfBNIoZLWD
wGD2USQp3RtkmSj6FRYofDPAesK21cKmmZsGnQOVeoZUAUSFOkaJLNvoEMC/HlXaKriB6DFTpXtr
bIB2ua4xcbs8iq0G2KMMYLrlHMaceD14SKO1DBugckASTkqsumLsli85ITwJI0BxhOlNAkDDtp9s
ZJmAVuK3FJBntHcS4kgDCIvcunUIxFs5gwilEWrKwNlxEwGCU9fHIRwPbUAf0S4nX83zCbU6MCsV
dM95hV5CgOAvuBVoVH5K71azE6CZhMjzgbHjHphvdERC47L6IFykAlj/DLeNnl5MVE+JzPuHokN6
WOORAvQUodf46RH2xjOHKZd5kvV7u5qe0WQBZKzJfhEwAmJ/C21ROWNgGqtsgPXb3GjtYb8cW7hL
uMVAvBIAHE9i01TGieutI7GHGzA329Hi3eL0hz2Oc8KEyZLc914Ny+5q0KwXIWj0VZZnKDmxta5y
WP2KGlSfwk9P9tz1YNpxUYEbW3RI0yEOyu5YBDztMgpZuRxZc+cqEB0dtL/gdIx1eShCigbtwvKx
v1jnOwvClUqX4AyaCFOFy5A8OK/tAF+bL05NUinyg2gCJgv86SQsIoBMYKyMs6JJhgEUIMuY+0oU
XipY/og6yB0pWL/WTQbEHOBAChW5EG865k7LAicYKLO2by1Qa0uwjZr6WPsOKhLAAwJChrikCXDB
+QsfiuepkcmAp24hw0SxlN502KFJkDGbuOvCaW9qUHrCbtVz6XwZUQ/qSFbtxZhz4FRLfl+61m3I
n52x9Ha10imfATqZoSnbGYM1W9f2C+wYt0ue0W+uQhzpsgoVIDpHq9plcCQTxdMuHNeDRV5R6JRL
K3cW/eAOq74FwVixGlp8Xg9pTsv3vBksEML4oUD5J9V6hU0LDSQ05qm+c7ZejZRBeagTI+Lwg1eY
JVhlbAcKJjCjsHMnTLd2DLAD3zQ1EgGIFCAE5AsG2KHpKLqVhlW1HGys7rELtm2AQ1+4XbXA/rq7
zLn7dS5BDbQq78BqjsdFaonFop0BhQ4BvALBksF2gj0ioLGaltZx7QBEUw7OfR8G6M+F6gkvpIrR
8RqhhQ4GJXFv53P1jmrV0ergVXWicDWgJFtS9qX3wKYc9IReBkO4Q48nEdtB8z0KgofccYZVHpkX
jsQMFS3SVtnScR4q1ynW4EbypI46a4GsEROJhIjdzvwQ71GGrftgn4fdGNscNdo+s6K17LCJjJVH
gv0tL0OntBrzFq/AV6jLYS978GobD8tXEF0hyW1AEzqZakt2aEocL3SLcgsKuFt5G8dyt5XPF6GF
Ua9Rik2GLP8WzZqkyuuw4REoJC6OWnsmXBrXV2tqON5qq9kUnnUcMoj6JVPbELu6se+BXe3Xu7i2
ldyHDVJqTB/zonHmNYcTZz1oit0AdN3ATNaXcTcFfC+6CThviXuHeoQbzOjTwOS8dGR9J52abwWr
b0gU1avS5/kuq4zeokI5ek23CywD0CoiZjMBfajF/GCNtQ28q/XYoJC4N26I4aQrG6ud8NHrGiu1
dbG2vBuCisOmd7BwKFB0uWco7ZIpu4kygc5ssv2CDo2gPA3gNeHTvgwID6kMVL+ZGehIRj8MubgF
EXCKeydny5a4S1fUdlqcvkUqgfoapiJM5lEeZF8+ciCnwxPKMvlV4Ebh7Zjvqhpgwxa7C9seaYYs
B0DGOdVJN0U7O4pAtQVMIyGD8+oEJyOQw9sVHtXWAdEe7Eq+LDLsh+U+dgdt6n13UKpNWOGgdwvt
s81oAC9gBgtml7ZxV4fuxqvZrer6PUWHzqUaxLChI0Uh2JMsLvmExhhIj+MoCmGm0Bs51zJlETJC
+RBmEmTnyrgHobECpBnqQKMGk2/wgxcLap+jNePK7Q6tLgb1iOSJ3dA2shdhgGxC1sQ6oGXj0yz8
vS+jeeHBBobjDYDngWEmOs3WzG/fleUcc69/5kAHLcsOdeU+IMAvNlg7Me8VeokskONNBmSZVnxY
eHJ8K9i4kn7lx+OAanOIMJyMQA/P0wn237GDAYYZuAd0seFtlLbguzhdNz4EAq1vM/FGCNxuQSBg
WJ6wDSG48LaaeAdi03Y7dXIFwTly16bJUrS5W9qWgigPiLQKKv0crQCwh4TJsB/oTreYUxWV/4eo
89ptHNnW8BMRYCyStxIpKkuWU9s3REfmzCqGpz+fBgfYN8KMp6fbVotVa/3xNTNS7wRMPYXU6ezx
qRyyfkmCnov3ZNuKIcCbLp4Dk8Outoa2DQ0EJ2WknXs2feLxsrJ6nW3yu1X1Q5mGfpvq8lTWRkB+
DZnb0qaxnTCZoa1lYBgDKcaz3m0So/WivCIba40JZzIsLvukbpawozc1JJVeva42qF1mY/lJRwpa
JfGJORjs6l2J+m+2mklkqFtxk6wD9C+R5KzLM9hZo7/6njj2MVE2MrG3SSwJC5vX21ApxjS9YA6Z
RVj1MFdN42CE4yCi3rmGcte1oDJr70Bu2WZuZ7UvDHFN/JFMa0MmQRKXdaBP+p0IhWnTjibHLEui
k5Fi6zkp4fh9Em/kav+tuvqPEt6bpgB9TaP5PRLC3ZoTE4Qg63iBrvSn0d0qRL8oaJeoIk67t9KP
JJna3TCDc2l2us2qFkC+JJDHMQqwjEYL6HGYImFfRU+EnEf7A9mpIEXireuH8swEZOxaBT6jTV2z
sYDhTqbXMTWlUZlVy5ffDbsp84gqsORrYvbXuBk6AsHrv7a75kdhsPIwMRhg/sNB0wBreYL7KDe8
N2fql9A/Wr4tXjuNb0e08HPOM3N7brZuMXxnBJ/xjalohivb6uZMMfSqPfj+P3Qv+9CK/CsFLiLp
Tr2wELaRI3V5rGLgyBK60neKvZamD8LB+m03uwQGOk51FLODqqLT9pP1W9otmbXrsp+Y4LdLrm1G
ZTeHfhn3y9J2e4il+lSL5k5VD8Do0r7AVkT2kG/d1q/CkQjhje1Pw85Z1c+isdwdYbLIyzKTVAb2
+b290EuUETpYEvPYWbYXkfRFbEPuhFVT7HpV1rvaIzHcKWm5R0vG6D5ke03LX3O3rDaibIu99Ez+
Z5m/I0n33zqsJrZo2qifJJVfLmJjCTcY+TFJun7BEZAzyvWjk51L653+PmsjVfMTrUjywgz7Y1r9
5EFAoNhgzNh5U0185QyY5Xg7w0HA+kwZdAc/NCvjqFECt7EcUnGdfLg4liDy3F8cIgu9+6i05xlX
d4Hm6zvHLDCmJCvZ8yg6kAK8LE4lA2kKGeqyApOCGdmka9pvSSOtGSr68hRn4n3QaFYqeQtMGkSA
f4lzR0JJRLMEN8UnBCwPe6et3w3Iy4fFosEBeaC+QIQMi/W+n6UVaHPDRN26VN4TmQu+jPtDkcP1
7kzz92zP80WmjQqbv11Whf6TIBatV1zBot3NolllpA+GthXrMER4YZZD3rjUVdiM/xSYDKHLFnlI
XfOWdTnRnt34NPSle8bMhpyH7w4TEJg7HKacYjsgvJmYQeNtgJyMZFK/EQn3QGn1wii2yRjbAznI
IYilBNv/LWZS22erbZiBql8ash+qBIYddANpGab9MUB8bpLMTsk9NhjddKKEh2Ffl+vVR9VO1iDA
IpPKzw6y97BM3o+mMNLQy8nrtfpxU+NrTeeWENOkuffc2Hvl35OknM+TGs09fR4324amcSwKC6eB
4h/FMjRa1sWPXXEAXu42LYDD3jGn16TJYIvplgsmEeuXst6rws0vQPQEmojeJH4xWQ7U1BwcLMc7
z3boWveFvPtxF6F1WW95wg0IalzJbHpZS5QapH2N5JrG/zIDAB51MVim/sHUxkDY0zqk9fIPpRF+
NIk8JQzLPHCn0ihWc38kpQjdRlNRplLFjE+0fu7WD/cA49Fd7GE9DZ4ljhMfk8o+SYHh2rHvHBoX
r8zGyC+0JhwMxNEVs/qJGtzdLFeGt0o/anYM/K4F1H2R7lk0/lYrXfNk0HxD7UnJX8C0fJtO5I2z
eWrW0gWYpahHS8NuoZbHMtt7S4FISH0OWUw9AqVn8c4kBWnBrjbtKqFz2zWiuawDAqk+U8d24Qj3
2pk5pIrdixy41KtiBm3iQpiNst2TRS/Fb3DaX1ZiOXzt+YkiScNPe+OaZ9z/ltQr3j8Se1fn3LnP
kbwSGWNBjnzImMO1NdFx1GNQpe6jyfx0V6K3hgvIXidPfEiRYMNDoQbUYstd3/Z7zxEc9tbsbLK8
++EbMX+HkwjNLHeghpn2i1xsqwLeWi7uTjcWCgqeqPRQt4yI7lBEY7b2V51+gWslmn/mnKooFbxZ
HV7vYGSwypq1O5dDrD+EYe7tYvrNZchnK49/erHhbxYdpCQtKcJp4fTFdjA62PnnnyRUcfE1orXn
ZMa7pmkHWft8nAbv1+Q8ccaB0NdhYCklSHnQIBV8Gc3acK5rao3mPve2cmGLWz97N/lOpvmvrUq5
qax0Z6BUZrds/MBiMTnl2vK2riQXjhOK3H5BND4+/yROMwqlxFlaltw+b9ptvNrvtBRUW6wA1Jtm
t7EbDmviqD3XGF3kWQami6ZX5PF4kNJ8cWRgL4UZPf22G6G2EMR9OE4w4b4o7qnwhig1zMfqZGnU
egSHZr74U/UtiRpx+kNbS0oSMVMmPZUstfGEf3J902mi49JweYfL4bXwkwxJFe9Wp61hXhDxlqWn
BVw1KNt4Rgkw+ruyxiPgztnfeFnMJ2Cdh33t7+cBdNZ1U4YkhEg2ITslh/lmsUrYFDK0Nnoj1kOb
V5AdXRN05JAHdeO6O0UW6tZsOzqtzfYti6lSaTt2yaQcyoMyLHAM046Qj+yLQYd04WGIFLm5b6l9
S7gWMtLPj2RQ5UfWjV0HAHhyBdq7XE8YSgwe6tx3Q9fsvlPemk2ROg8xgD/ZZX513UxESo+nSI+z
O5Pcre4FtQImLHyVJHenU6fGLdXFdZL+NgxpiPRGRMQrQRXEpfoYSKdNA0lxip02O7tFZghw/2XC
vGwk+MmJngS+lJ8Lf0remzrj0TXFq1Fb2IqgPxJb0MzeWneXEzFhwdkISgLCyfjj1WNNHoDUNgPD
K7d7H85LfphG8+Dii97GluEG/QphUyjjM3Ha4pWB+EXE7E6z0RwGM0dlkQ7pPXIXjWsZabXIlcVC
6kWDqmMC/FFMeM20c7rfavExJw/eZQb33tpVVjDTDm+L6dNAoLxxywrTXAUKJ+iegjgeVNpznd+K
CWbSMNHu2BmNM5aX/0laFdOJlSOnG6Km6dS5Q6KFHnXbjBcyrUmqLbFtrCvqJnZx0A3Cs0MQbkP6
f0S6DMfRFB/0k9nnyUkjHyTbTbBLwz+cc1DYrRi8NlSa322Ja+XgqqtoFsO75dLQJVf9ofmVHlVQ
VwkXY9FSJFJ71LF4GcoIVGrOZWTlohhHz+mRy5CCrN5v4FegvuJWkDD8YTOKbmrzVGRV8ZaP3StB
wiEdC9Z+oaIjS4xDtqofWtzbJwduhlx5g76H/DBa49sCmRgNICf1TO+YR2L2YpMdb1lqnzi2fnOI
bT1C1v9yjXhXth6SmGHkeKE8ZSRq32+If3h+t9lasEWs2dFMyiyinyrngMoiy2EnWpcyrOKKMgVl
LfB+5XuR+e6lnIdh0zHyujWYkVEjX3WrAmtlMpRBMVnptpqW+dTNXQmPT4Q0/QcoD54vra85m1E3
8lDz8z6IW/5a9IJ4Tr90k5Ne+ue5yGay95fkNE3tuJ8xGYydINvBi/1t1pnnbqjgFmPYLlu233yr
3vPRN5X09jG54l4x2SfN5X5NGvNz5Oba5cLST1Op/XNbS9FUBqSBzuwfseDNiWz/9iSfL15T7Zan
QqTNGveg2uh/T/hqorIBLtGALmpMELu87YyT2T69RrI4kPaMunGt/iwdOchzn10W40+uN7DjtJ0o
BCCn/70sc/7ieZJydkjqgz9WRORDJdRz81HQhcr852QnSIbspERqBouIFwQDNiqFLP/XWoseqngB
1LAsNyztIdTw5CMSe16cdnfUE1SdimRwuivsmSbDuSSUuw3SvOiDpudccSEfR1J1Q+nHKowJQZOI
iw7GkBw7Pluh6lINetSdzhxid5oNiTt2UVN0/WwHnsEElVg1eOUSf41O82cyAD5SgyTsWNeJsDNq
4NBkl8nxVc8lgIMN5FzlIwuzV1IeBtBtDYiIW7cgPr9G/8nQ2IjhHxmSvztp0eTmmg+DJSeo9fbY
pYuz1Vu0MLL75vuvtg0N9weVr+/O0j/FoWRgN7nx6G3RHVqzQkKXDW2gLWl2cUezveK0jMAjCPNt
FDciweK3eQVS3tWWan91RNXlhvbTrSjKyz2E7EmmBzHxkgTv8wd5ZiLIMnFe+17Oj8LmBrdeDYOp
bBlMOjrSod+IVlS/6d0jJHy76PP81yybq8q+/EbdwFqBly1r2ttwGbvej/OdVVWf0AL9peuNh6bh
KavjRnzaWYpJjnDLVunaeemN5xsnFX2RWh8YLl0WfVm3u6rMj2u3PjQ96a+WVd9WKOn7M1PfbY/k
IJK032mUC6TVBB5alGiaSIp29NIJgP/XTZY4E7pOql0nliF+HuK9s8aK+poVooQhMeM0GBxDXIzx
yZzVCRm9CKZOmc+UIzHiFwP68sbwfzqjuPtDKg5IBs6mR1MXFHaUGFYReBXZ/LrFProaCIGFMUy7
OvXKMKFTMQRpKoLc66tLEucvPR1Y9ExWDV0AcAIyprgmn/qUdqDJDyjHKvflQMOTsrUMUoGFCmD4
52xO5knLunvrW/GrnfLhRN0JtG1du1FLDx59d1vePsMG6FuB2/fVKmlXWDKKY/L84Sz+8kgdNA1I
6W9d4f/AIYmuwewTjktj2ujTXOyoUEtCg8aarJyuulN8e2kj3tNJS6+qJv/W14jZqKyPuGzMgDd+
a44jtSW19M+xsJBPGLiRK7EuIag9UlnHouHEoaKPb9gNJpv/imNF5+KAtGwxg3J9QUNIwS/pE0cL
1GI7e0q3YFoMu9mqIdeRYXvpubenHGizrJ7FNcEqepp9GoQmbvHDE6/oWGd2+/deX26DZ0x7BZjb
T0N28lxXO9oBOEYSWC2Zds6QnLt4NWE8AN6NJAk0HZjASgZkSTMCMp/cyHiq4iNp/wYk2bJsE87O
Iyj+umXW4gEkqvXIHg/R1VmXtjXXTZp0WuCMxacVG13EIyLOfVq4Z1u99ngqT9Sl0cC5HZRkAUt6
DxHG0AWl9OatEMV8rmbmasocjqVrtOf8+UJubZT2DkTEapGpTnWlxifk7Jvz+8rDc2isqQhmryEN
SJWdvkk7EXkO33el2dgqG3lMeVcu0vhQdVEfKrv/jM3c3GFeoPGl0uZ713McSzTjx5oxFLHNxHUM
tMuGZW9r6dIaQjPUtqERaueM3YIvhjwHVPmZqdJrOnpB0ZbZY2316Woiw8hM1wKTmIZwLY1QM1Lt
6vs0nqSF+SDBbesra7799+I+/2lyDzN5zOHA+cwzyaCKPtDfDQ164GR2VeSO7kfVZ9PNWWziytX4
VGJvza5PvymrVFui/SsILebimbNyQwVD8r0a/gGVaYzEz4t3ZMlb587sQ+XVPPztav3yZRxYsapC
dA5HuP3nEdOUu7lx8x2dgjd3nKi9yA8qE/hf8/zLQrGONG9S4WqwtUjqB07ole54QrJ9bZOhYWde
cxygyMLMfy89PX2jVO3SNIoPSCu+3KmsgUwzMPQpTYIZSvtkp/E2MxDmGyUIkmmygQ1aK0AFqW1V
6FqlXD5rvk8qikpiGat+ubel/2TxT4sDoM9SlAVwl8WdMcenjk089ZP+GmIUe4/rPr1OwL+ILNQr
eE4WmH0jkCLaEY7n/l1PUQSQX4z5E632FStPhNy7vSAk2Y2wfnL9LPtcXjPPq97BSHv4xSE752tb
vye2bFih6ErvbedglsMMPBu/m9oANICTCPKfwzbtn01rQxMkrbBPwyKnDUenCh3SpXeU004Ux5nr
28hXcuEfZ6jiwGXZCmwdoWVsrsDTffpheNOHNGz9tXer3+uEZquTdXlLDf9Hxc5GS+n0oKmGqPUl
cehsoI1cjF8crF1grSOtSlPeRjZ9Ivh9gGJbX6djR1ok4dhyayyORhuw90KrnLmtcJHvBqXl16Sn
O4Rpvktg0dYZWsnjKoq4iiiQoa79IsoYDgU2LDW4W/tCbosGOHZM0EnI5SRhyQPCdPm59RFrlZNM
Xy4AL/2w9clQg3kux7anYKFuQ2PoVEAZIUfFGLdBliXmfltw5zwaLXceCXrHHemmTCGmtkmrVb9k
aOxoPbN7yhhcxDDKSw84N9ApJEnUuKQJOYp8+6anwwuYYmWxhC6heGkb68iK+8xxdmrwqkvmEABO
90WRZD9hKFaerMm46anKjpVVrbt6DZ22QXNiFrBOq/xdJ4ilynV+c5rMjUiT581LraBZRfvGfXqS
vGn7NjW8dpPkHXAxj2FLDFHIcjLe/3sxbAqd0xURgTYPJdXHkhq6njBtis34q5np1PBoYdrqo539
aGRhbCfkIHh9Dl47vcu8HC5D3kXKiOUxMZjEB4N+Pndpk1sWD99VNmpHQnroB+vMI9N7+aieLyiw
At00i++WIXTlruRpU7+AxuIjOdwIj9ieKAYX13o0PjB1Mj8byyFTkPlLUhhhVoDaN2bH0zG35q1p
V6qGpv0wZ+21AWDeNn5rH1Y/wwKyeEwuc/o+2cgEVDZ/lMVcHYbZq/YZ+swX7RkabPZYS8rZP/l2
Yn50xS3xB31PMiVShCy+rmIqbzG2vZeJeng2GGNEoIxicOz0LLJjcsALMX860/DKb4ZUKntNdep2
F6sJPJR0dw1j5qZJHI4vGiENgAHWNO2axrF6kXJVL23zo2Ex2QsLbxmKiOU4iuQfc2gWlppuRGWF
76lP3SXABUfz8Rx7Z0LVtFMO03amMftSk+m7EZqXvChjTl4Sz0LFtI7TbfIzrH2rh/CmW111Ga0X
pyHPMUG9rHPMI7agUArwh9xszX1rm9ThqdjE7C1Hacl2N5kdJhUIuPt/L4XNGiPZVzdimY5L6TRv
tcyLF62R4dKOMMhdF+Op6ujQmRLvJS55pOK4PdsOmJavEwsVM3pfdaXbHzKewryd8iPFv/zFj3qF
fFZFiVMsdwRm4IyYIE81lFGW9noIgyv2wjYr4vjhAt24fmlNK4XAYxwBtDVPnTd5geHww/TIASnI
mbk34rY5tcBkMKqGE9S2a5LgsSt67yqekzct9xE509lPIpNO7VKtzJcGyMcKxYi0k47qrPuoBiRC
jfcunnMRUyq9mSSthjy55qFMXIGYk8TPIrFvyhoFElfYWK3Q1B6egpJkXBmRTlv2ye3WD6uU2iVf
envjyUOG0OG6TtZyXUzv57AY1tEEKD8UCyKyaeXBrRosqplWTTfYaHWrV9sDV9CMSM8mWo5j/dvC
vYj3rxCcLtZ0oVXX7VrnZBWLd8cVQPG6asKs6fk0Ic1A+a+bh4JN9qQMmLohy+ixHjIZSdqVOFbr
7053L6a+ytswUfeVY8rcyKVzdp2gMZaeW582P9yC6die+pZVWgk5g1zOf2Kq3ugB1WpMMnhTgQA/
MyrigV0SJKKBVy/aCdPsbl5jdlyrZrVqMLOuskkju0w+Ma/yE2rGxaod+MBqXe8D2d7b2Lb072yJ
9+Br6mdV0l2zeF3YojHkQRc8DbFst0XQNRpk4IKhgdbqMF8GviidT9Hke3+hD2qY3pTyl6tJo9Z9
kd67XGow8a6aw5rc06Mo7An5sN8d7J4yurifxQXVHX8S1QGRMzg2hX9zus9KXcfQ9ax+XfThMTd8
s0DBvxEhvFqMgQSepQ2rRuOFDUiYbUkmt2kcziTVd4cs4yiNF7mzGxPeq67ubXslgPvflGjucS7F
xTYlhdC59T7RIRL28ueQAC+bdXfF4+pdVZw3ONfiIbKf2l4Dt5XL/QOhqFo6vkQSguQZG91kTvJ8
LLOUD43fXp2CvLMz3yxN6jfTs0no86ZPH5z4V4KhdtMJrX2lqrI4pHJ66jjqD3owIF+wtd08Uw+d
2UEwWq5IYsxR3J7Sk3ryitdxKv5JZabndpR0kf73j2TXpeeZdm0mqhKOxyp3tTuOxwwjyyV5vgyW
fHEcZB/S7ocg8dSl8Vb9mi7WcliXp1xBbVke14dZOPkFQTTuSo2a7qX3XnoLhNemGXI7O/xKUS/+
OWnGdx+EOlgmrEuFf+7oJaZ5+yvXKS11Vb/wmNI1HbcaRuFOf616w9wOovBf/ntJFI65fiuqrPnh
KLPZTZUdHzg1tBcjnXsUb7n2ayREwxALCzdk9NSaB9YR76XyY6rSsFuJWphfRqVsHjhp76s0flN1
2p7TNH503vpWmHb8aupNtZ21eUaZQ6WfO8jxRc2oqj3uWSfu7woPe4IL4YDTBi0Ggp4Bno408nMy
VcQcxXnxDo5thMLJ+00X8/a1q25fRhbKzTjG96LGZQJUJoPCd2iSiJNdIfrhpve9/WKP73NKZ/am
0uJvkfo8xUmWU13LxWbmBn2Gnl1veksvzggRqXZ0zB+lL++LreWPUvXFI9HK77pw7AhI7mZVTZiL
TzjJAUeNqCMPGesbz6Ye8C4au85MahZoZb5LDsc9B4nzJlhHnsfoLrF6OIbOrN+b4UVlOqNoGl8a
R5eBsAAhF0NPfzDQHZASy9cU6fzOLcvhaknnZ+/G2qWq1XwTM0yR4StBsckTAqOQOpB6H39r/g3z
x6uglc3Rcec65qCuzxzEDxSlKP7AooGDWibJuqVJduVI5rbIYgfLe7pmHzk7UJlSwIUWrjuYQ0vZ
4gz6V7XdRtPpUonBtgndrk760FD826i77VsAPvnD83YDJpgvHylWZxl//dX1zvwQZ1APchINDS6X
l41lxvpV913nKjoHfajdoUBnCTNETkcOCM3YTfre7NfkiCmiPStNWAfkEOMOhYB//+9FVxXVxeUB
y7KNJ/E86GASUk9TfCQI4xZQtgvS0DUgrQgd41pd28Hfq8WqLg7+3t3UF2KvZ8vHgjYnGpwyCTu2
UgZVzvM2o+MQT9kdj/letq59oa7JuaxE+7B8so8Zle1HxgC2U/A3FSo5ZsfFpf/Oz/zI4Vk8lhpN
wpyGuzw23iU71UFTZvXWem7ktopW0gmiuJ0a99jbFlJQ6wls1sPVL1aSm6SKqKoiANlc1m0XDy5R
BP9WZTgHy0CBMlH9yDNhmkbg+om3GSbRhY3F2qh3LrwT03IUJ7WzXTtyCxaaCX519IV3sFXWsJpH
z7XEvrIn1CuJOKK8oce4rzBANbCJjndL+ulGi9NwgAVqHrZbRJyhxEllVntbfHPZ1IAvGwqER6TO
Zvqmkuok0WtuoY7SHS5782yV9rht+GyxyWJodOzxdWkcCbnZSKYD5V37wugejRCvTi3Te64vH5TT
ilvdKX6BB5FSP6HLWIch752megx59XtBCcwdYuf7XipQaDQnaEV6Ync6qkZza99abXEFNbh5qbOC
WuB20cU0vo2jnYZppqdBSunXqXLoyetzEACInEij6vdIhZ92JBZVO3Y+3ZTT0yKOJPy8itI4x4CT
Y2aKox6j81GutQE61K7OqOIr/41aNhrNs/lZt+5Z19Utur2P1nQw5/H034vBXniijkge9ZaHu2iy
HT6lkgsHmVELM3GZ4YwuE+W0OFNAPjtvFIzba7N3GhQYZS3Hx5gPGKSnqomGNdZLyEviSgRZeQ6E
JBbT8c0cMj7xmtU+PVPjW4UmGv0RbVut4YeJsmNIamcpA6jBbtesngU47liH2Vzu5QxwMqfcGEbj
LqdeoGp3Ovd1bbTynBvTRxIbfUQDqoxqw3mn7q4hlbb//xfz+a+9JvdrJ7V9Q6R2j3cL06OWgi96
dX0boP+JS9hWw+J9+56MmvauPAsrAz/LpmnbT90x9nGLJreH9AP18bcY82A2NUnva5L8KR272Uh4
VbdS1iauwIZATACRfbzWLp28KQKQjJ91sQ36t1GREDi7yXrlcERQZExyzudomnv2mu1cxP9Wfuft
ONRFwHIe/vdLQKkQZ3bV3+KD8u4ftZV2cDit5AJ5UAYpL1oHA4jRZqLU16Es8mlondu3fKo+FshN
tilviyOi3TQSdQZO841XI5NdTLGPE2/XafHvpx7NLopzXcVfXpPcxNOmo810mdv4Lxvhf9ITHmKe
xL+0LD2xCOuXpKptQRJ+yECMgGvLsEx53GZI/43iQ3PNgApqLiu0KdthTH9gArxZZvfFJM2gkzBJ
duE4OnszE9+q899lLy4Ae8dhaoMc/JZZMFp6UCzdNf6l3viKseqrhmUB0XjGPWhvsds+Zt3cx2Qr
s7HGMioNRNmT4YQKNgk56bvLEcHZimHe+rBj40Ip+xt4LRCi+8fr4vmQOCb9sNXErt9m+CSRH4Z2
Td+irmqU+va3VC/uJH5aCiyk7xK1MWH+UbdhYsvof53ts1FI4BznURnlYSyexBsIiD+ftST9pahQ
RxyNw5Ac2P0ECLBxOhOVyg9KbH+VRanCycF+bcQHntBkE4vst0lEkD23n0vrz5Fj2wxWqftupExe
s5fcrES7TdNKqV3cInQwf+bu9JWCXbMScQpwixwXz/7MFMQ7Wgz+gCfa1oMZ7Zp4+V3PnnVwoXAC
YdcFtNPArD+r+wRIvePovolSIj0vWv2oiuXZdZr/GHNc6nqeMR/2UxPIHArJgXPF7Wc8CqqlfEFe
NtmCd0O4KYQ2U03BqpI/23BXPSUgJlzw2NIxsIGggnf9MgglCKxZxtt61T/gRJM9DC612CtlQKUs
n8gcH6msYoXuHEkmgncuZ+zqqifKWBC2ktXGdzseXZsJOkla3hzQb3gfAxi+9jaOSmHAM/mpJTLQ
uR02LeugsRJZIl37XtXJzjfKP2A9mIrF8s9Kh5+YBrkO+Cr7NTQWld6rr255yvD3/IJue0g7baRR
MQ9W+d8arVC7kEfwt8qqHw6ZCLhOTnwKt4XuI5Q1GdV6FFDN8j4X5esCNNBBxsiObknWKjNLPs0F
cKgvsQxbG2wdh6JrXgnUeCVcYZsgTp10BE+oIj+51OEvACSWf7q0zuRHvNv2fECqFTnIS//7LdKW
XTury0eOfJ6A0UenwcBguv6XOv1xIXbKs5I3lN5v1AP9K003gi1lA29gaCT2zKoYoIaor28J9NsO
uhsWWcxe19iESHIJrn/ioXvAsVCOK4Z0U/8wuuU7WxEOm5b7ZRraqbS1XVpPh7mLv9qOsHy9JgzB
r+4m3uIN6R5/CUP4NMc8qjwD4/7ySzBnMpqaB1tVUSEgmCpjNrfraAVo4X7lpflTk9OfNrMfTMNs
rN2bxzIPmKY4QTVvbznyu/Tmk9UX18Gh3Ld0tK9pcA++lXhb03Hw1yTZG44k1iwKxvW63A2J8ZPf
T/p/2ff+Em7zsIDbwetDv3se0XmSbcbUfycZ4M6tHHqTfu0Sl2PTo0ebJ5U4BoD7V9KfSP6wAzcu
TqXmvAtD+xO39TcB+1cio4D9DNKOiuOMNEu0zq+6qd+s9BtDwQkBKd3R9p84VZ92qu3KasTzOVwT
IHZA0AML66G3SvZYk/LWwZ2/ipjaScIKWHj7/Trle+BtPUjTJYdlG0/O7H/Y49PhzKLZ9IRhlOx1
q/TqbcpIlpXkS7b6H4IIcbHYU6Qm7+ZdVwuDQ42zb5PyBNNuxqYPPLbx5gJZCA+X7ZZ3Z+73cm3P
HhMjwf78tmluHnSrQ6stRiQPdfNnbV9U1bgEw3T/mnn53WQHvzR6KtowPMfucJEEvJAplmwXeu5V
XB9t73XsnU2qj91TtvoPq/GNUecR54uGDlv/Ip40L5rdXNVXooR+kLqBJkGGubcA+KTw+n0kDXc3
Zy7rpo5ylvn7/6g7j+a4lTSL/iJ0JJAwiW15R1aRLNoNgkYEkPDe/Po5pZ4YG7OY2c1GLb1+T5SK
QJr73Xtuvtdle8wKg6x9u9VNeJwdgTNEXgznkFf5iQsXnA4Eseitrt+NYF7h5F0L7mSa7qea8Fqg
0n2dqJOd9ivN3LC0mPVPz1bLCuLL4q15MYbu3hXMWbRLlsdLjwy4oqWq6aRnPwPrZO0Lxa5EbXW7
cFT6TofLw5wxHajmHxJ1CAaOjtZQf77VbD2jUn7VVICBGOVunbbmzdSITtCQBgAkgrnJv0R41RdJ
Fo34i6NrbkYLWYKQ0O3WYDarphQ2VXCoPNgrJQFN1ZCbd0s2hC47mHb2qTOWdQpMZ0tcndq+Qxgo
zCBc+BVICXz4jzE2Jj6lXBg7AEQv5I2mhfYBo/c7s9btklKuaFEzFF9goPvUazavZBEN8uknEcPB
G8Gc6Ok9FPIe1gzFw8yfx4EpoS3Ifo0k5kqNWW36KE2W8r8Qh2XhELJPxS512g+Z189xrb/cCcuC
xKnVWPGTQZnI6De/ged/ihnnfe2tRNo+Mze4+Fl5rnXx6sX3kNuohU343/RN4kl+wfh1rj3iv4V3
34r2qSQ50tYBy6D+iMoe2kN0TGNQbmbymPDIdB23F7ttnhSZmZVTPjvRcHFxc5IpvI7SI0veny2b
YGvYykeOPV8WcJWsrXixp6dSr2oZYXobPwhQ0iBcbas0/5izrF7GePAoJan3GmRAlfaKN8x/4sz0
jE7G/iJ9th+PO28gnlp7Ik9mXhuMNoExfztRckmyeQub5sPX5rNlQgRDAXIbrlQ+rKSFFP3DNHNN
csb32nJ4NtLgbXjQvn2tfOdHYuZaxL1kfU22YyW/XecsI72XYf4tQuyZQwNpNgqnA+Z9QjIFGvmU
c04WNyJp3IbLDqXDsKw/yqFTYkRfW/j5+CmiZSn6d2QSDILK/imqlzmsH1inrk5m3rUOL6KXX7vR
e5mD/gWp5sOcxKExp12Jyr2wXTTLgoNiE/86MuNQFaUPvco4sNzeoFq+h80ijlEZOZEs5Dx+RpZD
pTtgmcIKH6IQtIngT5gYZ7NrPyYDfIQwqo/AoLMNN1pggffz4vKcMT5wW+ON/HQPNIJPDKb3Yvbc
nLsAT7Jn2UdTpNsyi78JCHAmNL4ZhT+0W0s1H2Pkk07yH0ueFoMNZhYhkYgazzHunM5LX00EyeFv
nbyHuTTsw7M/Nhe31jcey94T6t3KPDQrv79G0l1Z1nRyYUAxtrJeGpePvoYtULo+3k0ErQZ/xQA4
B62HVzIU8xp9mKEFgX4QI5oYicWwu3lGAPk0nPazrgjvS/E1YyKbq/K3MzhqDzMucUYfWwyVrFZ1
AiQCwmw8Zq+5b3/r3PmhvfpOsJiM03BPJRNLfWpcKk3Le2wT0UzKOwKQy7ovj2RDDnZXPdOg/hU6
VGxq8nVqxtbQFnyDWg78DrPZzEZtwSnwmOb9HYLxY5wSXnbDdAFHOro1kNhzG/Kv4TQNs9+6UkQE
JaZKLhcNO3mY5W8CbynmcDKXIulOaZ9u69bk6DuMLM3GuERGBR5o0riM7p/VigOpLL8cJ99WlBov
uIDwHU/q/eBDh6swYzPKKJfETb4TmE0DYKXFhO4LhoQrTev136a37Rpw5bXh/6bYaxZBwYshPPhC
3R+/zHgvtXHWg7mKcsUrDGJhIbqfSGAS6ePik2kfJBe/2jUEu/KOiJNphTi3XY/kFwl1w+Q773Y/
5s2Hjo5jgBJJHqecvwZB7okcvLhOqv+NLP69nnQQhAq1HYeWKnUdlRCO+WSG1D1G6VdY4aGZb8vE
7SuPfkes1ngaIuKiwez8tMGv6lmbZgwe5MWJedWdwwyQiGJoDwcMEtcxIW2ZjWSuy0z+GE2KCjmu
DXxoC1oQ3/xiKnCZMb7Ss1hou7H5jaOHoKseMdSPfOB8qQFvEmp70orp9t3+CmR5Pwfq0/demCm8
t4XPOwDfCwl8WEgjjbBqCrLo1GUZ8b0z31zo4pySKVpZocf0Zid6hlW2wjXoGB06Pr/A+RFk6TIq
GEcrheEHz5Cipj1uxZeZh4/BVOOY46ZQRdkeC4Fe5JHobzyph4IlIXKHR6NsXizFBjmOHpaOV2n4
mI3Wrg6fgmrEO5z5J4OdieTPwSqmFxB1Gzrgl7kG8wCQ0na652rmS5tT/9Li/BDOQMzDpMlKi+x9
xKTe9mAe+vytNAq95C5DCYHZ7khw86Za5RH/xlfkkOLMugAeGqepvk0/0si7c70/pR5PnZ/9VqN8
JCb+1nX9NUmqS+iQOw/87WzsegPrEJzbF4AzlzrOrtOAFycvifZNPBST85KjyQXtiy6je4sTfuhu
CaVWoXtx8dUS8bERTTL7Tz7jYk36K7aSP8KFGKhida8oL8sd8ofEWUqfQSOTTRKthoXLlzYt09BH
PccPloc3sHyTEY9m4WjSmy2YJD9aWBi3FiTLY44ro7mEwIjtletRM78kQfpCXnkKrwZ/+tbyH8Fi
0WYumY6GalXiFcVXveomloNJtczWO4Z1PzHwFk/3G2HxQmYT1uGiOOdOBOGhO9jTHhYgTnDgeWQ0
OUN7L41S76OVPJE5wj3odHvPci9KM/TBRwb0afC/YpadnqYwzq8YGtMo//Ts9qPvBx6Y9NR64908
+PedN+1MMQBAkw98mMcE9gxKWvuWRNXVTdtLmOwbeUXuPXNE+Lb8gkqdHr9mGtinJP11Z24jUfPh
qKBYlDwZfpUvJga1KcQYsA9npys+ixRjJLbFRSDrrWnzmji5nnBNkjVPpXPXOJIlyUWDt5o9QMME
9WgMMAuSxO0lQMHQi3d18Uzg5LUudH5LMB1ti+9C08IeyrSxmRzgOE5bl6texlsMNY9W7t75JQGE
atimdbOcEpIwWGQ6WqYhUL4EpnPW9bAgQXZkUHEax4rEXZD8wToqYnPtFwopw9u7YE5jvEVTVF6I
xH5gHzw5RBmbXp9EJ54qNW3tWxxJ78QoTzO8tMAstiSDFsmNm8KXjBWX+nY+CRhIUCAulrVRSfE8
EtfkhLLzxnw/khqHaHtC3X9PKja8pmOtUo9xyU/77Kg4zXgyt3HGJUBQG2PJsKdaSDkbsAPdgzvG
RIUw3AZE8YfMeRrr8Qtzy9GxCCG0joaxjpFWlfG9zwo1ubVE3ZJYRKJVmmBBbW+PcNjCsBvIYgrs
7sv5tlLBDGbV866pF7fLSbIWjm5xKAb1KzBhsWazNQmNi3sSMGMax1lWBoVnQEZcCTSploj9qLkM
zfoIxMM7k3Ma0W7/tBjYZd3gGNbkagArvMmJXtKuZZpYkjo1btFaTIIkXt3kzRLN3seTM7npZ+2z
kTZV9jtP5gvyEBiAryFR98mQHxyvfoCNsB3Sa5ROO6u6DZKhhpjBgSaTZz7CiBfMvnYei3gayX2s
jPt2ehtE+ioz9Yix72Sb4QvYp40Oi3ud08EeMtgx+u7DDEgfBlWwVC7qwT4qp5MZQO3rpP4T1caD
nQ4fsQg2RX8biNWyWgUxDuEeq0mMHBJLTgRRrL67YufmLX6J5tEkN+b6m5t1eTY6XOntq7z5rQbD
fEu6eVdYwbrO4ndR2FeVGV+OZf/Rubi4RfXQljdqFfPTxtyG7qTWzOk2huVtOOJuZzW2i5abbhSZ
2U7FDVHz5hD/lYbKZZTY35LvqpqHL9tUj1FuXgLXuR/d6FInP0UTnkE/zeh4vKKzbb9hJRxC7AuY
mAaoBsOi6sNwMwJxW5bpdsr8FVLVplQj20GFEE48hWF6fU0Dl7UCthS4YpI/Qp+7oXuuyRxxsWsu
ed+tc47uU3seNPHYsTpkYbqG1hYvZ0RXckKAAsr21cU5TXIcSMqIcQy2pESGOJkj5dU6M7ZMpyK0
EOPSiuYHQ8hy4i7Q5OnBz9XG9cInbU/XNSfda9IVpzgUm0yGn/BCF71S+0C9113zkkTMOMsQfIHh
BS8aTlOZit/yxsGQGZNRp6uefPNIeOU9d9nvs/zLnn02hyI6DMAnsCjBf3Zx0oRctMdLcYG+chfN
5gPIkde6Efd+a1+65D0wsmPYtEc6ctENmTbH5vig2ZFcly2zZdg9zfjIuRE/+wj4aT5+J4xRFgG/
K7YTiRqTPWZ6JoQrkt9xKHeuV+2SgKOtCF59Ok2pJztmjNcNjTSCgGZJ+9uPjMtEZMmiBoBXl2O0
fI5JI2jHOM1a/3rDgJ76xdDij2gh/Wa3jwMFmyXSueQGS0iXVC+xtZ5StjTQWUTU6/G32LGvv8Kd
eaXH+zB15rZveqTiad07aBHuI4aZQ2r9aaJo72T10Tf1g2TCOkJ1tIPxko/kwrg1OeiqS7sEhFQU
LH1NMf7eJipSZd8VvBKQVxyq0qjeOHXTggohnwtP8iT1d2d4z1oXn50t76Khv30PPitCoQWwqwGH
g+kaAesbKwnuVTTQtDg2fb/yNEjAUNS/jme8zoRX0nLcjGCHAF08ITQ8gk1+B1QtquzUJuZrHKJa
GoZ886N7uMOvQ+2erbZ7BtRULFJXwIkMDp7VuduOJhWMuDz5/linlzz+KRtyw8ChplNsak2eONrk
SRrAzKjItAv5mzsVobBp3Pq1Vz9jh/vTBXjXDQJdp7JvN0VVFB/am5mx/2E/YMpX2RjMXRcP/kw3
n8F0aMNhvYFVUMYIh0nCud3R17knAJ4OcNDM6JHpQbkxsq+oC42d7num2p7HPQiEUJFk11EF1W6U
4bIs8F2K2qzvTZTyZQgak2t/X0f1to7BHKVZZ60DudM2j41vYgvggT38/YHmDeufPzNbP10XAcap
2hzqA7tBdRhCzpwtf5SloDZsOWS87ZwYR4+oElbysVrZRmQcrdsPeBuCY8NeuJRT4i6xpHXHekz6
49+foW+CqbNmUk1jyhZTtN7B/rCB1Ryb8qbwhZaeNgRTPk2LZUj4xsYfp4rMhVcdw76sjlR5EKT/
919X0IlWKoIO1JjjxZ2cSxQDAk/7k+qS82AGrwLUDnZumktgzjlRA9m5mL2FTLZFQ/Zh1oOxsGYW
KhdbltAYrMwEf7Dn/QxGeNLx+C7trAP86yXLqZvwb8/t2YFiTk4Gl5CPVwvJqo3OAaQfRybJEYGR
cLOLaTEd5bJIk2Aj/OqUjOI1DKNPsrIosbV46Sz/xWuBRfnOEx6sFOsQUV1L5K8ZSEeGzgQlLf/m
9Y7MO918BQAmVn4dJ9zr3D+lfcArKXY4cRMkAZCp8MxU4n45hjcuC2yJC139kqcR6yGTD7manwSU
1NiE89TBQcnNpd3a+8TUzWrS9hrE+rD0DGczzW1F3IOX1p6NHyx1Xzw4DUeXYoNnpNu1UQm8ozeR
jPrbsb2E3eYxe8ylez+zlXCy+8ID/wRl/m2QUBehW324GUSZqbuSu8agPQioUzkbYepjkMJ8a49c
1bSJfZ7RI/JRvGcE+N1U3UW1jJDkMHbLdeuqo8CKEIFdhRTyUNkF8xfivJrIL2Tz97Lhvb2xa+IG
UB1/JD+3kJJy8YitOSNJtLdk+AWBO125BhLojP+HfHlwDEZ/5RLS3vz9vpqiI3Or0pNZ5k9FMiMr
HGBmKAghMEra6CfyxQ0NauwqfPqzrDeBwU0UhiiOVwt5lb3AnqZTqVYNs5l6rF5R0e/t6s4IHI+E
vHmq2DzJFXG2Ie6Jv/I2IPTU2gnC69hQ2WR6wUE44wvgxWqhG0TC2H/JG/daDsO7mQbPAFvStWUU
26jl45s7zoByBPKNmotQxXg6QhExgu6jDv+oGaqh6evXqsm9lTtitR04GS7izoVNBfqIkdOe3CrK
XGS9p9LmBAOtOrHzZQD7YWXU9Vsq+MuVhIa79zSZwIDqY1SUaAVN+1sYg16Zvdi0VsUhMptLonTh
XVkQH7EWHjy79eD7AwdVY4W22a688o+GA8hNm8BJmfFZotrHgbm2Ec65rLEtVlW865BGloJ0BUHE
kPBRyzlaGHdBNF/c/FlH4OfmcRP0GM6StCTIzqewYoOnTRY+Dv69ftO2dP2oFMZQGdTfZZishyo8
AkNyD0m15uL6qoee6y9YX0xAyR4b39XEyLQc4s2oma0mRLZh/+x0StDLJudRuAxTRJBtbEvrlTfL
aQE+G0kVV/C+iKKTsvWR1PNTk8FIh6QAH1pwf/NSJnOxx/AVz5ACaJn7xTv2zVt2P1hxQPsu/fZb
lR0CY5VDfBqPjAQNmE1IP8qzd9oq9gO5LDCdzOHRxVsm2rcpAAs3WRisDGSo5DdR+5FRH9CryGiw
uIz+vOlbsUEwocbB8UlgNHmNFnBnTDkMGEyV79gvli5Vs8+yeyfS3ezm2wkeG9RWj3AeoxTaFhrQ
GrhwcrD8+dsrtNjoMZ+XdsZVycaV0S+aSYYb1VwA5zCd1jS5Fhw1VgZuGQ7NGSgYbBM+1SlLjE7N
ZsTIu0jyytrgTgjv0fawZHkhtQl+gbk7hGwou3lrxbPee0b03MyFfZdqQfZTyCMGNdbPzN1m5EzW
Y0Xxg31jgIyIbOup+yteKKCMIlmZ4fRlREn/PhW7uskhszGWlYXLHkD/ws5IpvGWW3kxIZ8tdW5P
R+j35rHI84+JEe/R7ZxvrSscsQZ3ut7DdR3uZq9olp1lkSRVQbj1ZVfBP2BTZdeTq1LYDGfiLuXU
bea3fpz8rtRWhiKaYQS9/dIdtLlyW/eflZ7/Wnb0nxp8/q1A6f9QsnQXf9dFU/y2/7Vl6T8VM/1/
qmKy6bL6n6uYnuevP1UXN/+tiOn2n/2ziMmT/0CLtjyhTMtXCq3t34qYnH9Ay3Il+VKT/9tX/6GI
yfmHi5/GF5ZHBNV3b72h4LL/FjF5/7gVJlngrlyH/df9XxUxMT++la39xx4g1/Wk5zomQEyfL6X+
SyuemxZ4Ook8ESejRSU1hkMCQaawR48lJGFa0pM6jUOvWFaqkriLWHIJItF7RjSOOXW+K5IxXIZ9
1y24ndV47RsIEKGPa9CdEJBQPO7xqBo5o6YixoKPAAdBeYxJEUU5BKjxkApQSdR2lDTdVK+RY49b
gpzIvMHUrnzFtkjnErCKHBylZX1W/W0ernVPDi1dB4Ml1w5DTsAq0SUlBMWNeSJIGssHGWKq6Oab
QxbBTHqmYKII9dkPMkBMYRKcM9QdlTgnyC7Y/vJd275bGDUJmsScbWXjbXMjj5atPwarXMLQSYvg
j89GxCvpT8e2CLEktN9xPaaPXBeT7SC5uJlOVNJFPHyo1gy3cdR2R4ljhFvVkWD6yA2mP8Ra2Eeu
I/6miBQDCd0D3YHsKMQhCNR4CA6Wk51y6Yf3VVGSsHcaF8clXe99+JVLIZ/LirwxDWu3s1DHcSIG
/dQkiVqAlK0+zFo+YL09atuTp7qGFu717DoomK6TR39m0zs7o62/TSQPj4eXjdRM78sYnDVpaaav
xSLORLBzQZqtSWzorS7KiChYs6QtoHhTPXp6K6h7oAeoeLNqQkLk68k2FFKdREZLh6xv/QnG0+yX
ELjgkx0lI5aam1wHVyDILH3HFL1Zmz7pSXeyypPAyuUbabBIYUXttXSR2OvoOHxwpuvWaZ21q7af
XaZBhmLfY9xXlvyB4im6BFWVXQe6cI9dayBMiB4Sf1VehhGYHN6IjwKaDMFXNmZnsqp181hWio+H
43Dt02ue1A5jNPTMx9Ku6w1OuZTsb0gUtZqelEx/ZTl+WSLd67CJ7gsdh7vSWMpSiV1YJ3rbjzMM
NfLCmPYWlQ06Lwn1U9fx19Vkb8dBDA/OzGYyJMVlZgPaOL1M2eoG87GtmPdNCGXYDvtFVDK3ajrk
lqZgzINpj8Bx4Sw6mnM2IaMQo5wfdZqZj03RHyjWcTaEedRKR+7P4JCvbRhEPgSIeJ5gAhRkjeAi
jg41zYFL5iLYBUP9XgvDPAD3YQTInLEcnYNl1dYmGzwOjZD55eTwqAz0rFgqOncZ/m2wWfRyRDcB
FEW5qEvnxWnVuguJVuZ58T1N012cfOfDKNftiOVr9PttGwZcycEZ9xC5b6xas2NynSTiB/DnpjZZ
QRBzbgmgaiun3Hy1XKISLZTTMCggGnhpsnELyZbKRK6Scu+TiTkOFTmiMkzTrZOJl6KdrpYBrEhP
zjXGwXkPj3VGJGE8GDrpeSbAfsS72mxA8AQduc5BxgwhScfLKLC3ngensZTWwe/tDafk/pQmz5nj
o0CH+jgRb97cnFJUQBWVWpt0wq7bJHsmZ+/j4ERR3sDViU8WiZHBNVbYhGfMqM6+Lghjeqr76Atu
P2pI0MGtb2HloHwVDwZJkbEKnbc5aOZV/MzUqXgRnMcDzAhDNzjboWDM2jgteqkbfcqumTdmSyEM
PcNYpXqzgvMwfeIBnnfKjjGzzWdWkGbtFErBVAtJeEXFXVBUd/UAELz+G3QFhK8Q77ZBytsucsGE
V9YTzlYK1KpukzXoxhhkvYVZzsdUcC3Hu0eg3tbN3iR9tMg0DV6z1Na6TvtpOdeIBxgwF50TPOni
B8cevy0tzoEZ41m0jDuqRqH7LYdefkxm9oCI/6d2HRLiaJyG40/bjpEnIs2S0B1TPselKTJO7VXF
scvJ7Zuxx2NCnweMMWe8d5ZhP8lGnO0BTbSfjT2Z4hc/9aGo+C4REBzDdgRW2yo4X5IGw0jdczGp
g+fsA+H+1tlGpcYcoRj7TFS3Rmx8hAzQsCU6j2XBnCspDZLkMScxXmNvN2ZMLZgEBKPj8RCW4EZu
CfmpTLt9NJGcxBJ4G8gzzXXDyX3yjaPtNsFXyiyIqSHLjgad6hBAIFg2TOnVacXR09COej6eUuX2
epDjnuoflmojOIft7bY1e8G68SrENdJLS6a5PwJQNUIo6hzoug9ixZc2Uh8gU7gnCnbhyiyhe2TZ
fWDhwMzcS9BK8xpKFis/YqYJnPHbSpL+jf2s47gel9vcK+cnyHOnPrS2EGnQrEY4dkFI6IwQ7Ag9
1HiK6t2oIFYBqqXGA17b4DMt0CXD3SnNpkVQuW+VAz+WCT5NAsaFu+PRHcOrttQNG0hqM5A9b1zN
eNABI9269hrrPK9Ax6V4kddtvbYbnxCXbra2bY+Mau0Xw8L2XBs4dvvS8kHLgVjFXsDOJG0QwNIl
ZVBGm9qJ4ZvF6QFpjT01W5sBY2rOw2CzGVMtbPohDqPZaia5Vr61zfYCav6QJKl3iBuE4Dj1+G/A
fM8Al+Za6qfoWRFjpdTAfkyiAtGez70OmSnNfXAdegOnFbDFQaMu6VH/Mk83j6IV5kPAZNirePeN
4iMxYn1sA+tnjABUj5ijlvGgrv6kxF4b2Td7R8UtGZtDytTJ0XZ+6LDFui5R7V4g8nR81Uxb4JIM
yT01wt7ksZgHraPWlXBPucuceGgInDoBEfvBM29/9Wo5BemvH3nsUN70ANgh3mUJD9SQRT2yUBye
ChqkpjLooYfA1qz5Y+isNjjihTjlJHz1DHWUCcGBbNg36ZfbHYfh0S1r03Te0iJTe6Sybj71sMtP
7kfttuZdB+1tSOKCSIh8KDxCbMR4jRVZs8rqXku+0Zu+GG86U34nDKNbD25TrmddnBwcBjkpdnNk
BNXgJ65VCuovyLqN1bEXJV4OF0Lg9y4wc6GO2TYkg/KN/hTgbiOlcWS2myM8AG8F2m1HY1uOpdb6
bCRAoDGw95gNaYaLO3sNL3dV/Kb0zqwVHptNNM373mJOFHTgrZz6K9X1PRkPb8Pn+iOz4LUeymCX
d0+yGs0VnLFfMYCCSHuaVOAvLtMu9Nd9GO8nX9pbmMCHSQbjymvxr0GmgfpYjGReM+7/5Y1rXgFy
2zPl/lY48JoyyNYOGeNlZHR0ozV3CUWsCw+HS+dgarSZq+lo57t2Scatatadg9gTdvSGeIa7bsFZ
WSlnIR+GAGq8ZM3O/GvsXbiSZnS+sIAFzk3KLTRqY4SH8e/vP0zBtPJxfRk5tkSXNmNajfjsU7m3
RGu9qWjOl33uvXOy8dbukNw2ILLOtW1O61nA3zZGtgs5AKEJmHqOvI8AnCkTzoqAPTGV1+wTyBjL
d8uyoQKIArkjNnNS5SuFpGTBwHog98AcUUGv7lVybrzMgUTTQd9wscqAmhTQ24n+2x7u1sisnvUU
BIuJmwGJsEbjeWLibU/mkUn20ugUJmdZBVAHZvymX3Op6iUbBCvDwIrhgaawUdxpuflr2cxNFi3j
LYL5Ew7GSzdmK2IHq4Fiu2NNkdqqxyPI+FEm56qqfUI15a6qJOO42v5Gn6FDKh4hQjbYLlonGndV
MZjbLnHe+gZNOwdntcxRaRfTFHebwnGHg+A0JMLKAhc8xmuKkRHNvWlZCeL3AxTvOx11O3tW/b1I
rBWIl0ePWNKC8e20lH37SD0ZGxZWvHI3N0CcrYkjh+cZ5CWmCKYFIwnRargcgDg4emX3td3Nx3jE
7a61SWYQnCykXbdRDKmkmsCn4T90SshUAseqi8F7wj7t93W/oyijufNd9p4cSxJR9SxYFnaEubRk
nWCcltF/QC1MZXpH1UITsowWx4HFzIa0dLPOhCO3Xf5jTdq5//tDO2DbysejCgMPRNl33NfjnRYR
Tst8uBbaf8ilWZ1R5+rz35/Vphlto7glFwdQMcR3cw6LnyJqIApRc7+dRhj2aO3cMl2ajPp2UXIS
YXTuOxvgcHj4HCfdqRZaZWGmznbEu4dTTZ8y+t+pVpNHXn/48hm5BKpR3LXZZM9VhLersEvwUQaL
AyvQu9+n2bmq87OocirXMOxCm7W2LQIlT1QXrTt6iy14MUg2e+U+NIDjDxDoqTzDNemW/nmM3R3M
A+Kqsjqa0tirMVK4Pf2OIZG/wNlXbhOFRyuAHTGBkdkIVLAVr/KrieFnn4vgoSj9HzR/e91QKMVl
uRNwD+lZrVQEWTvcQBE3tlFVWjyXxUOkCmdF7uo9ALPedji9i26OlvT8AYGzwnjlzN4bISaQDhMM
R0vSS+DVay9BZO1IFJC/vm3W/VtCkhl8D80PVU+dA2M2ju4avpOia9EOqGiqPuFywbfJsx/N+G2Z
hw4wsw4hrMfqZPpJw4tFJ2TV9qtooCkjz8xNwlwFpLu5yqCQrzAnEUwwdu1YJEeahPeOY/T7gIMV
Zwi0/0SYj3iJcDYhYjcjV2C/vGIEa+6zdJEY2DFboM1MeGYTZTdITjKxfxk+hVtXWIdUo56DpvNv
RO9dPpsN3qXwZl9tqO/T7sqJByTPnBce1qMBa4jjZ+DNjJIBaE3fqRv22ySGjOvyUq9bL3B2NSi/
3s7XVScGsKzxk7CFuUzNatOazAG8LI7PWUlVWNdkb7oMnSP1ZejvjKLtQXCFGaMjFusNFGfwbzZj
0Gq8atEN9wGmEobAXADMSeYEM151qukdw5i0mWioDe7/8lK6RFr3t67hTdhnq4pSSTZO21vi2XVY
v96IWj0HbRC9dnW2MvBO0uMhH3MbpLuau8c6xl8R26a7ZLZYUbGlrgqpFLMNSdsJi/PK9sVnmM4r
1+T8X5plvYEXc3RC8MOxHrYtgft7kwAPgjAnPj9W5Lvx8tEq72refvB6rQ+ovg6si5a40VT+0goi
YoA0CJUaNQ+DKD9oVXhV6pVgHXmfJnrP3LeisYHpgprMSnzFBYmyYZxIlMU9Ug0JpFmqK32fC5qI
7uuwyc+G2nYd7dxxlTk39+oz7ga5a7u0PpmaU/aYvXQhay0jORQelgEMek36VHgSIkvY1CvAbmyg
rRfCCKwIHBn0oSV++ygqNT7ke1RcBKBq3KnEVDtDXEAOQkJ2U6BFRINGs0+WnRQMkEP3x8Givcon
Za7q4PZUeaCflD2Xz29DX2LALcydKtILZLVT5nbx0RcCKp0xXTQVLJ1vclAwq2+btR1dKvqkONpa
hxjZ206ha7Wp3ChsyFkpplV8H0ads0pmA2u+sp4mScBxUHu7wwAfDUzSwtr7ZTa4lAQ7tog0G8/q
feSfhLbKijiRbb1DWh+R0CrEAYuDnQOJbzO7/bAaw686TsnvwQ9ZmS3nqqj0T7YoT1aVnUNZUgmU
cBxhD1kFittm65Ny82QpmefSLqDY05dtHyL2l9Oe5PvedyHnpsTOFg1EWLJ6YO8nkvUWo4cu5YSR
+Wb9pJyaCHzDkNcZqwdOhR6jw8HnVG98xQhSh6aaHpQ2771G9hcNfMJRXPJuyQ0PdeA8R/1TnN8Z
Xhvv0HCqdWcE7dYe7X3nhYhkMjt3Y35kAJPU3q0akCtm6J3cWT4Zyb8QdV7Nbirhtv1FVJGa8Cqh
LK2cXygv24smN9DEX38H3vec86KSXd5r2xI0X5hzzKW7x0UOZHAg8Ipj8UDUwTEYqrt8CoihmRee
tQwNtovTXfrUJZqgSDhG7/wk/OgTD06xGezjPA5YolvB+d+7GMK7NbPr8JuBG76tvgtcNuvXsrA7
3uoq/s6R+ZDuhhaRVMk3P9bLHih6ZGrYUwvTBs4877fnUQXBGQPSOuMiZh2yo1U8BC7MgCRB5sly
ZQSlF7FNMxFycfMAQpv24EjRgMwvw8LYxkoZ7iBCKuPl3iLA7UxGoof0viDdCvrxONrRNCIR8M+y
H/qPgl2VoeKQSYk1nUgScMFfcrUvwormdLpMIx4Ma2UGmYY8+MhQi4I+Qy7UqISSwTFfeWTlGrfY
zdhYCEUcBcAoV0r0tS7Jt409vueL4+59iD+eFvCO2CfuHOp8zk5TIzy9N0huimYnVwcTx6U/VwK6
//Baut204zS1t4OY0rXTw86MaN9O31E7rO6tfke+0F0ItWirKVdBdG94LrO5SqZpd0ShH4byG6rT
hFFXNBcTFqnbPgMBjbd5ylOMtIYXV3B2S6WvDTDVKhv/YA5s9wqYQOgic1MGmEZ3Keer7dzXkz1G
Vmt5KHWH5dHKnRGHsvqoh4qs+2nYEz8bsDxbfmxnDXdi2XgE9skj7NPu3OQAQo+wpoCkwNjFumUj
WqlliqjcSJCHjs6BMJsFJLaknsOSSLKlcqtvIqKe0YaVO4KsKlJRM8DcjriZXbbsNfG1yE/g3+Wk
nOnyMmlki4bFPFLKco9BZESzVOtrjF835OysZhcvOgLlXRGzIiVQtT9XBsjGwD3LevbQpnZq43vD
9EgqUH4gj4zTJ2VUmCQNISUZ0aLowX5ICrO2mZeQRhmy+OYAovBsXC7VRi/nsUu6Az6kK8MV5iFZ
/3fQoos8YHLEqaGrFR3j51wGn3E+LJd8Rcf2lbileEJD4gipL+w3RSbndYn9E39W3dJflVih1oPz
LuHtXwB2RVOW/FYLTQIFvNyjMHnSthxO0rMU+n1FqpJKAdYZiRnl3SpclEQPGh2DI+EQjatwYqYL
FTVk+D/SXv42ghwtz1AnsqYYnaKjr8yA1EKH9qPrhvtWxj/KrkfwQIyiErWq3q2x3zjNsTU02K8Z
I6a5Ig9c5pDrMzjKRnjs4PsNkn4W4ug8BfJ4KMa9aBkjS1f82ML5rag16SX7GzXDyPIS3WdKACkF
yfDmuBtFNMDNt044VObIRRmAnjZbHuNVgN7My64QqThQyh7GmayEquMGqzw88dA0jxPg6dp2zLuS
paYf+99h+DrmHpQHe+9WugF+uLgQVOVH4hXdCVT4e6qnrXQQlQxgaj2mx0kxWifR7qB2fHPu/0IJ
x50GT0AlAazczgkx2K0Qnk0WZ5AfdYh4NfD7qxSPxEV8VIx+XTeliHTaz4sHPH9nEjPmcUFec3TA
c4sn2KTAL3DBrjPYgmgh4ptnJk+YfNmVY4TaOBYQxUr43YszA1jOfPc1boBvF4W4BnbskdlsoSta
AB60RhotwfiyjPLVVfu5YH7fCpLqATQdYb5sWwt9RuIBb/Szr3lSvxZFK4eRfIrs2qUmgF+f+9Oj
nOvppJsRm1acHjqodNsi0WTTm6+TynGLZfJiNxgofe9JoC65S2joU9CkR88ubWa241dfMeQAeEbU
wrxSNnAAcBDxtAm5fEJo3tzWfzNlMSQZ/3SFqvfmchyG9N0zOSMtQ8KprXR9DDImKq0xEJpq4gSJ
KRViOHygI4ixMshVKuYAVlSovwla6NtlvlkTJjfuDgzFWzFNZIdJF4AOG76tTcZSo8mhqhjdcy5T
WZKj+oPoZTn4YfWyqNQ/ldYsD1bcUkl2hNh4bb+lmPypUp4iHZMZhDL5HEkiZ7YVHU7cVvrSj+2X
P7TnZrBZRjHj3eagRCIDm3mGDGAKJEnVbLMRFF3nETpPYb7HZv3c8b0RhLlnif5c5nIvkT9Bh7jG
LKYYMQO+9j3r2bFlQHHf8lideIy7PBY6UOXMVpwRf295ClZNeqgQI5hoW0LqwpOl1mRy8l62DCda
QnNQT5NkRExoQNg6/LRAR0nyWYduGy3ojBBexOgZksOYGh/cYpETPta1RYyoPjaynfYBzQt0cnPN
ZMtg/UQxusa9vfZQQ45jVYPomAMYXTr8CotqBENMRTex2+xU9s5GxtysUX2KzRANPYlEmRaoqviy
acL/lAN/narwIiONufOG7JS7M/aD2nj25fgezA7G0uZrgYqXkvVLM5xfp7Y5Z2Hxq4cnDNSH0CSP
Ic92Itm5zuYJhGYELPFZsoSwCdndMI5LhoCh65oX0g0QRgP+wURdhB671YQIGOlmvOuITF/4CnsH
uBHoVtSFyDXjXiKYwtDkzKOzN31CO9IweZtBbWydFsGWKQ5+HFZHhUHFRSK+McAU3xUJirNwoEFx
TexgflvtJhIa9knbv1qBhgAcC/uy4OC+yoaVXfe3MECBFPLJNHmuOJirt47t1IcJzamaUxttbxkN
Zn1vFQMutNai6Owyb8Nj64x6CIN8D9QnDKxbs2583QxklwynI/934D053+xigrwkkPVke8VH3+DH
s6QGg+oWsPqb/MgS27t0i/c6ELvGSdTbDBGzbzc/+2Xw5YfBT1UI+AnaNTAylRvAPPeDboGymycX
Oi/LVO/Fc+Z7zyQBO+ndKItxapqxM28D1xZkHDBnmsvS49Hk/B0RA20yHqoHw/N+Tyn/4Mpp7jRz
DYkek85U3Bl2wlNQsBZmpJiJ1Ngv/D32GGCA1mXtF+K04aVgXKTKkilVCnUhSdbrpzXUFYLEg2mo
/jJ8DHZLvGitLIj6Aw98LEbHkJUga6lXTY73TgRcNfhQX4DHfAiTbgJvNrq9EutOQZD2pvLLFw6O
R07dU66nZbXHrQGU9i/GvljezfnLLIaaRD/jjb0VxBxyt9yqZWlN7KPCwzY3oYX0GBBpnpOjAMbp
Xnjq01fNe0BSkJvN/YYVrnEeus7ZeClIvkoSKFh69rnq7+3QPeJT5ekfLhgPiUJvCAfjiu+zXWIx
hm7qPyFKLrzKWIpGT56MVsH4AwLNNY8IKQo6IiosEb6TaOLgYiOgibkyS4H+KfAZvqcA3+fuvvDW
uMBU7SpiSADx7StBlvwyEnLWgQ71WhOyUpfdSVvxsaSk9g4AArs+qJEDfRok/QHKAjQjaut2MhFj
7CxXYDi28nfUI/V5YWJ2Ksvgu/pnswiAcXkAqgWuSBgd4lq48fdEJM6udcIMLRQ8BqrVIET1iyXL
0fJZV5jbzMYMWHcjw8JkMTkgooQDqZbm3WitY7K0t8AnW5skJDaV0MgL96MSIepi+7V1471uneXg
khI8JpEZG6jVoVe4i1wJXK/euuaHhO/E+WoiYfjlJoR9FR3mh2BpIzUZH4xKakaoJxrY4tiH7YOB
9J+SQz5mHWZbg4rd3PVlsK3mmmG39On5+YRq/NZjnHN5Z425gzfpRjoP7x2/ee8pLwMlbrMMXP55
jR+FnEYWKsArbGF6a85Mf7aqJ/YaSNNZ3do149rQDAGhlfox95kwJvOiooLIWjhJBIOoEmxfgVVs
zPUp9hGk88OPYO9esmX87TDhXtI1FNi9NVX7jK+QzkMWBXkMdhXlznw030wP5GTPZ7aGlVeA8wA0
2K57Hyt8TCU5TQNtlYtWk7UXd4LtARxwVHi2A0y5U2V7W2S/45jt4JahNSRrSpuM63vT+8xaoc5J
1t5gawas1Ox0R/A4iFmdPRlJCatqwlsmtYOKwAGUCQ/NId9vSY9eC9GgH4fw6PfN2R/75pI1/hce
UPeANnNjlOtuODBilqEltOXR+uGCXE2tf3BDEVwzswDCB2I+EAX5NIKi2Dhucl1oJwkJTC+ruAXR
wgv8FqqSNt8uSbiHCCnuIJPVFUkximMpG2AU0H9jsx8nAI7MwLXBmEghn2JSAHutNvwSWhbKEnt6
w4A+1hDHJ2+fz+LVA07KnhSzU4N78dAHlNKm8C81sAVmywDRzPgO6QCNVtN9lkTG66BOo7IjvB0H
2UOiLKKT2EWUC9+yG6/4CMSlG47gm88DI+PRfMaqkG6KzijYcNfbbNYCNickZVS5HHq1vTUUq5aR
kdglRl7Oj0FSI02i/rKuuecf+CApcC++eJHqrz2031riEu56vCS9upadRchUguUtHRRpLZj5qqJv
wC+W+LAXLHqs8/C6JveSCKfRJIp3oDfZ5t7wNufikFvMl5zaxRjpVx9EKzNsQhCCHYGuh0u7Nm3C
rUEnVX1Hz0goh58PB0BC5N4QxMg4NdzkIv5abP60ARUTMuaT50zxpXEmwsH+UgiimmUes7G93VDD
SDP6GLVJcLby4BPhTn1WxnBr3AapO7+9a0pYE4PPWWCX9DtGZ+64C2YszIS1NFg1509GorcqnUgX
BZ+7Vfbw4BSje2pC8gTC/MIgEDaDQmqazb7iyVedPcO7F635EPodYZ9dQZAlp3uCgO2sLGBneb6V
RKG8W0Dj00YcEELR9oBPb2L3NhE907fiJMMxjYo0rPZNXT2CinwggdoiStfcZqi5+NBFTa21eAhW
R0lHYKYYCrqLTBz20IPNeGO+DHPnRFwuf3N0UlhcUYa1b2Fm/ApSpDqp3UD0CZCvzF7/03RNsCWm
6qUifHCDEalAErDidZm6FQrIleEPXyBbdzAOv0tNs7l4THfEyBbKNFcht/M+MCK4Fp1gTyB5ghNX
rBnajI6FtCzxzyCj1o18vkJKW2iEy2cRBkeReoivSmSsSOlTZOgM3qebxfyaPJNVrKV8mGboAL1I
JhWPuK65aHhUOe6pD/A5D1aa/DLi4ZwIuEJZD6diGZmMduwM2MxQveDc3YDWfK0axkVeiPJr0Gjp
MEdD768jkNUcEXEeRkSkHIXhUfKjHtku3Meut8szHgs+syIbgdgRg9oH5RP5Uk1/AjGL2g8SUBJM
a3FqVORj2l86tI7tSAZAde8a8XgtzT5f4bVvcprLS9ab713qf5qqA8b1Kcm52DmV9ZfL68V2+6th
4vNvmzWAhrqlMrvPgcjlrXamB2RV21DUbBV12Ed+Mv1YY/7L1OGrIOBgQ0rIKqSiKE1qsY0nADil
6dg3qNbEkdgPeTZbu24k+kOgoKbyLO/moPzTDj9JUM5sRQu5z8m8sBs8Ub61hZtQELb5ltaMfxK5
2LQ6fHmSVW4EWf05GeL0rYVLsxlTuMlqWXjQdSFZtsaGH5btaf3htq/Do7oBEVXY6a22WnkQq4bc
rAbQuTp/0Gn/IGOU8OTSfQWezWVN5nK1MMQYhb0NjdW1jbB/27VBue+QzE1x3J0DeHubqQgP3qr8
Nnu5SccaUoxnHZwEdGsrylM/LFY0xN1zBW/x4O6srvWeHdfmT9QsDcw7ESxsCCZCzBg2XXgwHImW
DPbVCNlunKyRWuwjpF1a9YIy9VaOfS65lxVLp6APH3TwlcWMr0oV5xGZOzOGMte86zSJF4UHljgr
x2a1++AebPXORvHx4DvdSQfkaJT+LSaL6k7Yx0RVP2ZBwHKRzK90T/0ugOy/VQZgbvJaYZzRolGC
4sBmr4tW4B550KUvldpjzWKVFKNR4o1pDc2psYHODIs3bhhaskemHbgEbBJK9kubpu7JG5e5c2bt
/TA6DGZTDdF9xkUWg51UOXrHBh1Xba++3pCs+qRwH/URV4fcSkGGJXQ5TSR4imYnQI8v1i2LNPvf
AZSKiByzt7I1W7oyehKWUtNuNimD3PgnBNKznZrsohKd77DqWAc7W+3SAIEZUFt/HNChyLLos8YU
lLhaLciU7UliXeJl/pnai4Ex5EKMZWSaS3kZzWVv27Ab2smCHZFmN6dvQS7YMUmnVfx7gSEOx93m
LkACdLMH8wQ/rJ3Kg0/E2XbEf7ihqyWdOhntO/a5iEDZC8gBM/2KZKnrDleOhQ5PjXcUsigb0kof
CyxzBzqeP244v/bzwrGOPCoos89YptbBCF7LYFhPzrT97qE4aJ7wPNnT+2S1sM/tnrYETthkhWeY
LeoZiLOhZcjmTeKl6hh0aFKxC4sZjOHRixmIMUBQshqsSXKbPOw/tm5Q13ik5rbJ9DslYIlgTjbJ
rYbvmSa3Vvt/PBPBUh0GhDA+L77uX2acF4kTHpPUk09r9zUM07B1/YrZS0pkmzbze5wecNen4rfd
s2kRPIl6o00P+eiTlOhjBTb7tdKs0K7NeWdukpwOoOzIse+K1aENP2PpuaaGfp42xZD8AU3xSrED
MncVq2KFxFKTEEiNznoFsk6qiffoNRj5kyJdx4cUCPamV9YhLdr5Ejvh77YJ8l2Ht8trx2uSMTMB
UQF8YJj7SGTJ/RLgf5vK+Hlu3Gnvs8l3M+ih7B/m1eZimquouewvsQr59vmNNGSJiwNkY/vQ2zUC
KyBkEBA8UjmPqf+oZqW2faDewgoDDCzbnmVmho2GLWFZRW3Wni0z+VwI2WLU6HfIerPuHMbutsOn
xcJp/NPTpm7jrC2+hsWJZAebZk6Nli6L2cKMGfE4CAHFJImT7wnzBj9hF4hc3M1DfcAR4m19B/hy
V701fYlVJfPfO/J4UUJuyCZ8BROsWDLJLd7H8khMGaU5YoDA4P/Jmjk1ipdEpgvqEcpEC+fJhtp6
l4/1ZxCide8WEpK68I3A5IRqB/jzTMgO8qYReXSA7zHI+h3MCodlb19zbpiHcJb9taxwzMQI3A45
20N6B8ZChaYYEf0f4x9njNv15HZoinADGpswewa83wM4dT4RGt6W1svPGGnwPN2TiZ58iSH+GCzU
0ZM0rmUzOGAKFjoe95qEUG5dlyd6m49QLdLlIVt68dQlnPqMxdEWojhn+m4fYQtt8R0i1UsGlHPh
fHaL+DIGRvduVX/VIsbdaDKQVp66lHnQ75Y1pWOMcQqLB/uFrCQ0Wu3fjKCfjeqpsOumfVWxIBYm
5F7QlnmZuQd2YGaovSySmZPpEduaSWIPyLYqCBCAW9bvxoCVr8Y0ZktZ4bMpSNbo0zTS6c1MAFiM
umLb24m3gYcxP7L+YuZaPUtSRwoZdK/2ZY2z1vUCSrYKHxUs/6JhUUswFJ4xvXx6VYk0ulio/AfA
rfHcHQdlfKOs+VUtyyP8vuoyTH+zFMcUzCqM/+tmfSnlMaxLgfLsw/CK19llvEc2W5cnzt2Q5M+y
Ttn49rZ5DuFkE0zOeiMYILJihKQFhf/YqKeh47qBfzXvWuhEjZqfk2reGabbHKw5JwqPQQIJcLSx
PemahXVz6Wl3Yz0F+1Y3PyAo9wHqrJd8meSGs4wx7vhgkwTBFjNd1bb6Rizh8yiQhEx9SMeYxwcz
GD2miw7EuAKErKtevAnBixHUr5mzgOnFe6mGrDnCvCZQJltoqyq594J5WZ1MHb2IP78WK3Co/CuI
yABOoL9dA/0xwXa/2Dp2u3rpvENoWl8a9uTS6OIsrfCe+q+44s7csGJFP52Dphnc4CEOtXgM1peY
yJc1X5TsYZTWQRrvAuBJJrTsnS2kuR8X8ZJkC4m7ObCvaiT6K0NlQaI5wBDhvveOcUxmWCLCMLbS
9/FzGzo+xMJwNvl1oJw5xKNfbvXi35FlBlImK9o3m9HwwYOuQtRDgjQth9zkTka/gfTXQJyp/+bk
n6AwQESLiZDaMtzAQXxwPLeLLFIDmLt9s9zsdkOHmj9kyboxGrukb4mpw9zyWHd+sDWylYInhreQ
MzrC6zNfzUqQH1aSv2ba5S9b9qjAqTPA61qcnjx/Kp+nDeSQbGsaMRlABUO7yUSNRdFWHbu4+SYh
XJC5zvzG6x6NBCSsJ9LpOE5tcrOIKJh6hBeBwjADWP+596yrO+BgqFGiBBhCbgLxWs6dZVWlyZSL
zIVWQpmcevWQGRWALV2Zp6FCpMUSAKW53OF8eUNWZtIszmgNKS6WIHU/HWt+8QauKN0V5Sk3kOgm
1DNtWl50DhhGVwiesRY9gaol0wHgKN4e0jgWfrVIfdcifIms9QnWriha9sU0/21UMhC5KOIIAG62
O7vALq3lLovrV8jUy6HptyqRX73TiYNBQGCxhN8OVw7yGBNpSdCCM7TET9dZb2b4N7DZ1lhevStR
c2xcYk/Y6Ze/+tkgpsIwTwmgHFsTVuAq8VI37ODzdY45yxBmhm9w/8jivk/NredKc2cHY3ygZuDZ
C5tOdGg9M8+P9yX2y0M5oFr21HNdjpHv2OpsIOGJEiO7mYp/pLA534pFudu2Sl/SoK3208ATl5DB
79EG0tWoZ6tjHc+frnfQrfM7jsAWCNkmJEE8EqP/U5b5lwWNhpJLe1skaOwLJPRNBScflyJS54Bp
0LL4zjnwYCwPVop49gPdJEokixLfJwB2SF8HT/9JM3oV16l/Mh12Z+GBeC5nzBHqc1Qw6fJ2zAm7
bJ0VD/7Qa3fZVt3ecG35mrslqWQSMXYZ6+eidI8xkMKtwVo1CMgOKxKbpWa/VPz36FiSCikahCrG
fc2jVy+CAi3S5E6/o5R8LRZ7y9wVoVVDUYYTzNrQbbKlsVHMs0dDaqK/VrtDAY/hgW+VjU77hPbv
N4RSeWRBJe+RoDLsTHFEBeO5b/xj6c+fJId4G8hnz6oKq4dWi0+YgttYs08OEi96SPzFwo/pc553
06nqY3wAZs6sNBQFPOX5xRicHFuyH28noOJxr9+XNuWg8oMDqbdYHnINugMqvpgYkRcGmvO8757A
X6zmL3y4iLTOyxRQJyTjG/gM+9J6JITM2vmwV9I6tlDc6BBbvAVSCz38A0ENExsCkPk8o64+g1JH
5Pa9KfL3Nu65IzIiCEdPfUM1Sw+TJxih5+gmMPritAv6yElL/nT2ZGF2B0KBSMSFRrOx2dLq1GiO
QtekvqvI01rvywVNbJYxebIE+x0HESjbuHcH0M2hZNncS5QTNmtuZNxP6FhaknC636ytzc2S5TtH
Xbsu/FvNHgJuO8NqxCLnU+QBoGXGi92ayjU17a3rsTJho2Z9mKIPncTiYJ+Azd0p709Dnb71ihE0
LBnsm/GPRof/UItrjnaAifnffJSnwIxPOSNRQ2It9DGstBIefo+2xK1rccur4hlFRqQMClIGiwWM
gXze6xQKtyhtf+OWDoIiTc3c4EDPTFSWVoOvzIC4Xe3j2XkAGLrJS1QNuXYDpHDn3seO2AXJmper
Lvnkv+MIY2NtuuGqPuEiD+WLURO17k+4C4rUehaFY0ZzzN9R+Dla517mR6EmuUX825zDZXxoxyC4
BaGMQoewgWJ4HIfEfZlWyxbMfTCa3lnorHpGgFGeLIc+dUSr9OxioKfvsxeKZ+8XkUvx18zSEDMI
sxH2gS1NVFSAW74lZl5F8RSoXwrgidHOxZ9lAMJGiIdN4xl/9zok61sMD77huqfWGO9mTHZHdnMD
n01CpUEWWETfzIqjXyeRi6B2MXOxKfzqZ7J46tq+8YrIM7jPXBbxjhyuHlGo22UqymgBdDIMdXhi
kEE+jy+6V29N0mOlswvJmYg8WaFjJrABOSHxuq6bMYCymvFoObg8SoeqsVnGqATOuY4+rKcTbAyy
bf+m4JjxajYMTx/GsH9J24T5upt/6No278b0T9pRi3+xSaCKptAVoazvES13pb7LJCa3UgJrkl6I
SHl+B4aEaqW2D205UEqWh8bqsbdRErXy1OX6Lhzna1wnr3oIL8UlN5w1a5xvviZJgN7rXnXkP6/2
0CElFpL5QYTC/qOy8bIWZAwYLC+KgfGnOTJvkD/WlD61OIN2oVmyimRaq8g4Y8ViLlc/np4QlgVW
4jNu9b5ze/6pg+GNtc4Oo8mvutUYAwGfscZmrEtx7a+S+6KsVaTnxrjwMX2zO88Pg8vEymxhPAc+
pf5U/Un7uL0UjfzxVfFN11sezKw8K0dg9rGv3CC/ghFZn7NSiAm4eLLnkKHTeBqQNgTwx7eqH57S
Gr55SJpO4LfTpsk681EpQhVGjEmQr27GayWG5haX6XvXef4jikTQbgIDDaghilS7sY6hXi44iUnj
MHxK3zENjrDvcLUlpLDp2T7LOEU1yOPRPq+J4zMV9GHpSuucloNFuen8z7v19/79MuBT2FdV8FYv
IXZZAcm/0ciCOCjKfe3k6LIKZV9rFryT0PMBixMqy8lR7MZdFE/Q+2CsTe47cDNrT76md+kL7V+U
n/kX0VbeMa+6o8MgfsyCc6vxG3cN+joRS04xKzazSxC32YWRkbtPqvg1UGF8sazSQHvb9Sci8Haw
67PLvxcnLvP/3v37ZbBYL6lBT5DUTYUGvWQFSym1ocngl6S91/+9HeIA5UKBR8J0Af95Blrb2lB7
PfIxTnJxd1RyDKp7u73k7VVY42V0FucYjgHFIAnxiZulmA6gXA3ara/Kb1K9aQ3CJVKHQXYoTfcc
znQHwKRATfJSEUa7xx4AosutT0L6BMeHpAXhzlIo2dIHNMLFsTO8hphU/1wlM8PCpYwU/kXs3zqb
OURykzV5TPpXi7Luwqk1ANLeOX1+sEpPnMYeRQL5Jx4iE+dYgcjmWEEHTAwJXo0uDo0IrZtxcdZP
89/n+u/dmjGFrGnEKLd+U/9e5OTclgZ7hUBOzCKIJEqq4V0Smxa/B1xu8u3kiP9pO419eCHG9UsV
2CHm/pRVUGtg7WuKjTHqDMM4NdXvAB8E9kFKPkT2TLYz82xiUziHe8Bzyz63rUc7XkGA/W83Q1LG
VOC3i/73EDTjzdaWhfnBBPOxTI9hx0COloFk2QmwcbWM9268svr67DFcg0z6frWjoXrEG+Zux3rc
ulXZ7PKBSzNjhmiCDvNHNpljIwnmnGN4eFW5Qi9QiWqQELZ1HskQ3YTF3OylakfII6P7COODlCU7
NnYTQSZMG9vuiMC8iclTH5be2c8TSJRc66NZ5ePZ7hIScMeRr7zuGMrErUkDsbonAsBzWzuhJSl6
XASdFS/r3ffjGz5R2+3wBkiSPBnLhuVUm/UpYVUjkj5k7dsQyRMz7Q2G6fzfu/WXdvkgTWs5CQX+
yVlfyvU/bm05bsmeoINaYn1WFUm3VAPSzImnG95SlyxewEHFzresfIdJaEhJVYVKMBh9NC7s9edO
I67I8xAFnGfx0VNJ2SnHuW/21qPucEZ5XXhXh+2LjyTi4ieCniGk5hnYnQbqqtrBfWlJTVjVhz45
u4Qx9xcA0uguO6thzS1WpHqIUdFgnFeHWfAMhvhAUBujQDXvmRTvQw9mHTYn+UbGyQtFsz4aQ+48
+7C0iG1p/pguI2+FUpxjjyGU7D3nAcoogBv5viTLdAshvUbFlPf70MHIQQ3noz0Eg7X1c3IWsdNm
EYoGrhQnaI+Z4Rsfc/j2z2AcuA2WRG8KDhAdYqYDdXZHpCP9+idUy+G4oK5hBJZMe0aC2bHCMWKm
1fiWF5a9hwNwx0R/ihDuNk8iX56qGNpQTJDr87CqzxPKkENq28nrPC0fOramXUuOz9nIOubpLUNu
/uYV66IYYYjg4FdGld13MUmB0uH0d/0bi9j2UK4ZRiZqKbybgHHzIcdVwOo9pmEmiBhJtJVxjop7
kWvjE82wOIAIsvf5o2YecjLzIYhY4Z1KX6qtysiB4HhC9Ml0JpiM+7WUXHxYRRAYhydAYVxfwdnL
yMvT6rdF1BmPaKQGZlu5547UiconusOq62+pq+XgWWmzjycAMmlCzrOWWXJyoJg/ihYxdcLfYKu5
ZpwwvkudPz4eNz704gr+iCyodK633ISRMYK7KxP0u6afgYkQcpEUsEzilFvnj2AxwVxmHUJjsoZT
LomtTEKyFOos35ZEvB+ditl9KDL/uJiTsYFSy5gbpyCqy31czyCx/QiT6byzvW/mZvajbzvldU7M
p3oh/sYLhuxMtqVzCxJ77/nDb37qDucolNne/gWKKvItpS4+tQc3tuwZqtyMMK/PKcvT/16aOYjP
Sk4/AY7zrcyqq8OmKGqcfiZUh+K8VTX7YVfucbJthni8K1JiOIdydM//vQRSnFObxWWKwndPbsrM
bv3koEXaJGNFjrbzFbOk2Jol/nZlEx7oWqRyeVBri1EXRy71c2Vh92YFYbD8RsmmsU1SYEqxsZMa
5nhqywsjT3npAv83D3+ukliZrP44l23B8xSNOw9r2gF3Zw/i579nty0Z0KqBUI2WquHiyda5/Hvn
/u87mcSPkhChQ1jmnywIXcIVHNxW64s2fxmAqM+tZI5RmzPEVc/wWRLDA5LOtaAV4bIGAVAo/EJi
bEG5OXof+PcOSVWXtu+nq2PJ+frv3dSRuJByNW7NkU0+6jX2rhZVdTmTdTHPJnJuLNZMz0sr3pUW
wKfOZpkTJ9OveqEgU5IYcU8RKP7vZbAn+2QU1jGtZoEKBAaXmyEGGoY1hlSuIoEJ7om2ulu25psg
4qz2eh7//3/urj+oHJqEJ39xq+l5LgIxQMxMhs6lCY7sYNmZyeD6fy9tPNSEH52quZI3jdwpLf3s
EJOk+C8AVMFsXBVk8fX/XnQh4qs7AYWx2Fd69sds6kuWEpg4eXSfhZi/Q7Wgh63glvThwpmr0VTn
YdWToFDAyFhQZS3zb/xFZFB0Bp+ofWPMGR//H3tntty4sm3XX3GcZ+MEmgQSuOHjB7HvqY6q0gui
VKVC3wOJ5us9QN3wrrNv2P4BvyiKRYqiKCJz5VpzjpnOSbTh/FQBVt2KgJ+9UmrG0wUcxKPkKKyn
0p+CU8LyiHov3IUDEy93/g2ZnEan+01/CzrQ24Th8M1JYW/jBi02Ec15ZDwM+EjFWUF1y464dhua
TkN441xXLokAMa6YWIkvIWdpRpl0ew9Y45YMQOtsZG2xUknqPPtZMQfoNEtNQsma2ulGHm/8Tq/6
QNoN3C8MZ9hVxa4gQ+ODbuVAno8ZveoDjI+q1qyVU2njwiQwbZP4kXEQtDF7X4XwUmBmxxmlRiiE
Cfmxro8lMjIS2xgTzTJAZOg/wNwjOfUWxWR0v+KqXSGPlD9zjUu60kr9MlTNN6820HER+floNLSd
+ey/RpD62MuzVTyN/El79jR7lpspW2xrc0gubuvSMrPLLYqr7GC5ZAXI96gzIZJD22y077ATz5Wm
2b+nkiUkVvpPbV6sG3sYX7IBPXIwZAt2Wf40FXA0kIT6LmkCZJ11My6RBsByoD580aq0fkAW1f2y
qFTbcbY+hEVzIpLqHVCLZOJSoiXROZI3hZtdSqND1YlPQ9kZMuDJkgtpIl3WPOtWoEq68eMSNilO
VjKS4pZYdO4V7+NKEup3I8qjY2qfu9v7vcgxaGn7dnC6f6/uF3s1FuFTMrbGaxZf7w8CshJdLWt6
gbZo3ww/xS+kgyq+P6GRBSOqL6tdfT1WM6elXUt9e39CB8AsfFnDOt6/dxLmoUCB8BjFfNDMYXP/
35GBPEzK6en+DA5oChxNsfZwvykrSZQ7GP2v1w/ZTLAYMHS+34sQlh4O3fHj/cfJqTyJ3q+xB9ft
jYnU/UFxL6yr7RrX/3wNHIUpbuTXnYEKg23dQoX/eiyUpWVAG3h7/+0mcuMwIgX0sOY3s5fhxfGK
EAMr78T9v6RXRY/g7873W0U7ZUdk8Rzh5kdAlsy2cW8wyp2/3QZluKr6Udvcb1KHSFh1nnu4/yxb
2tdKmubXmw6aI3X75ha6Qfso4wxNF88A6kAdR4VO534TrDEDyvktud9kOF6svKkRX++rKRjGR67C
Njh/rw+5vCmL5uv5tRy3ThXcyiy2Hg3+LvfHmDBTj6OFGfj++rMsNsD0IqXuig4BhGyso2Gm9rJE
cMMhLfkV1YgUmUdXT2SIZIR0drf7LQIXgDtqnMLdjgeE6mI3g1wXLW0YMubNV6cKrpFlexfdC6xX
CC+7IPyVtJG83O+2nPAxI0/165YT6I8RXU9CTnTzlUn0k5VO49d9Db8WsWnd1y2pmmeoLMTwzo/M
Jvlssud83Vf1wwtGiezrVjymrwbJI18vQANBZetD8HWfUza3qB+9s5Ohi8qsolyHQUhQpjVcMCME
y8ovKwyc3BR040G8tBu9GD61pG2uMZG3aPH3qVWiNZm87dSa2tnQIqb0odK3tR20F6auLeeO2Vqm
g0ykcLRXQ1BXlw7H/8EJtJ0uZo4Ky9CiJj3qQsCZCwdG25lzbntnkAI/s/PmwsuZ2R0xIbw5k/LW
8aNtWGGKBpV2LDLvVQsYy0M795CBVkjGSzsu9743PYmC6GqXwzHLtLvDbDRcmMeLnQWI3x47cU6J
od1OWfxxv3X/EvdOvLYr1MKpbg0HUUD2zTzOSoJRfVAW+l4L7D2uC/0cNFI/W7GKiJG9ZD0iDwuT
K0fflQfUigOBh3On55ePTGQoZSnpYjr2PKSJ3IVxt9pHtjgbyD97YzSPXpHiUQ/IwFUMXyccvIwi
2HVDr6UVSAPnoe5EtAniRJyncHQ2Fr5Qgrq4WU+2dRbuhalRfwoTwENJEZDLhkGJAgc7BQA252wm
wpmzQjce2sxD71feVgudd2t+KcR12uf7v+5fbN6ijG7orqWKpX9WQGJSOLigPy7v71PtKH8fUjjq
8+9w/6+gZebb6DXZsiQMbpIaOVaTMSRMhylA3B0RSOGCFtYEFvaHQmAqKEYcLZ7phOtoBJukuqjF
sKz3C1U3/SWRmb9u9Bgde/DU0O05ufOrvH8W7v9KXFprNk355f2mSYg2cytzOxiRPDMPPxa9To4m
Ra0nAmS6mMwvBObia+2mfWwn0DTbgjlojCvNg/zhCczsiHAp3Ez/PAwhASJy2pDa7BKFVBJ6HwA4
GMraPY5U+sajlhTtzpLyu6YqiE0TuqoQAv/l68tsvqCwSNY6vimqmW7D/BUSmiozJKnup+NBoug6
DrsxKQTQ1tF793V4zKBWL6NQ25KT9TS2WrgyjUJD3DsQnAuPR2nHnAp203poP6QOe4aqj/OM60GC
SyEVwbEJarih+IzTtvqhMkEudpyuvewGfeIh6xxoL51HsK2+j7NgT1cEmnNRHeT0iGUjYrIszgH9
FiZyw3nKGKYgeXJZhP1srxtZvtdDd2QL+d+3YXbl+79uBgLYOpPm3COJIx6GPx9qzt//9Z/3p2pg
DaKHnJ8KbRgGONWaSIC/HvG3571/w/0J2HMpq/52958/9uvfIk95rr8e9udPMPmE1Ic/f9pfT3//
l4E8pz78+Vvcf/T9vvuXr9f499fz50/W7+/TX99x/zW/fuT9P//45b9+zn95H76e7e8P/npGHZzI
qAzEQBrIKygQO/BlwQYKw2NHN/vwx5fBu0Z6MY+pP3tCrodKx6A/Zb9oRXf72ugSrFWY3crKOFAN
+Rxe3Rt0RLkfzYvjyPJQirE8dOWGcw1mpQyRlSxITJmC8qDmL8VgFYesDH7T2lRrp5yPmKn2O5oP
YnBw5VrLzTdfZuIgk14cSG9bGmoO0RitdI/gilnDex+yS5SER8HGMI+ca71FU2GL7IMOT+I8c0c/
fYBahAg19Y4uYakkASfhwStLpg9ejAhWN+JV4YHHd20jPd6/5JZfYWqo0kWKCuIQ9xajHmqgpTMf
N/U8xM6S4wop3eiWDA3ECZT4J71GOoLmZG02NRC9hljPeGQyP8WbcexibIC8ahoB+6pkVJyPNTpF
ePUYEw8EvL7hMkZePCTDTnM1mj3GB+mOct+zrl+meNjir23WiZ2sJzFHVrJJRbFCJm+1L00U78yh
QJ+VjViRI7SKafutEZa+G0tI+YW1xcC4StrqGYtlgnDxYKMCnbNi0luYXGpapQsxuT/dKaJHWesk
ABCutL0nb3sR6ql4frXumGir0BS33EarkHf6xjTNJyHdfO7AvVZQlDe2xtBX86qFbNxylegarvZK
Ht0ApKBP3THYITlWgTh2pnPDPNbszc771TJeozqYZzpkMoxVvCxriAlCs9xFYZ3UfJ53SUosKnVk
Fu/GdEl6Irdm9tgvO4qslWl2cLxgp2EQSS8xgKnVOOd30QXDz8ZUg4lft0BMgD5fdS9iKpK1R6N8
Joqc6g7NmWf/1HvVryXOUpcD0L5lA6/mfTIlHsEayvZ0iEMrvDYKKYU0IA5HyF/6ynvsHSN5biTy
7h77jM/JaKkQ5eDqs4hvTHe+16z0wNa3TUPeY9P0BLCkn2MtGujV9IgtNe2oSq1rMEnayxNtNV/b
gJp8DoJcLhK4ba+4uDGyagvQO8YBXQ4N7KD9Lub/6mH9Yyk/C1juiNSiSd0AanpoYwnz0OmPWj3U
Hawc6mT4/SFP6+BqYpck06PbmFROpF5fEdgMm7zgO4TGQa4eeHND+ymdwUM4UN/zmmQpD7n9do5P
/OsK9zOH/iip0SFL5V7DiBuIC73s7kUWHKyZKWH1Yu5jlTOJMbF3IoeymXbo052RP2xJ29Z3OpZm
MyNCOY5ctnYNzHGGQDQlMGeCmLPDsYHPfODKTxqPGFwsWwsmBlacFVxp7kAEiLdNAsYiGjnoG3eI
PrMcC47vT3N3H//emBTeMjGig+aIoxMaq6jBGx17QbRv0ua57HC6OLxjiOp1VJigCmbJ9wLnPYD7
jslPnXzL6xJzgcds2207bPgAU1shniLHbTa+k1zDShLY3AYN+DY6iugM7TExN063VB2dvNhvd7kY
0rWLWr2XtYMV2EZPL9qdEdrRhdATWiPZwnedV72iEm4xhdOgc47Mg3ADtjjK+5q88bLIT/jh0XGm
xktdF9MhLzsMYTowttQK15ZK+WAW+qeq4/e4Nd5Ab6Vp4S5imCELAxqdjvN+02qPfu9d6wYt7+yF
UxjVHyg4Ptqcn1SDHNr1sDzcuXdg82ZNxohs3+CgGDr01ZNjEhIKNOjFC+JBZMBm8OEFPkWaM/6s
IgGVrDKeQAVUx6ERpygoeU+dGFsdzrBN6hS/seDUZ2LT63Mum2RDaiFLaWsKFMX8pJb+OB/vWVwW
O6BinAMdchtEUw+BwfAvYVx9Syx08tJ2WFTKettmAuyhtMGV0E5cKde5eU30nDiY6YVp0jn0xFMu
wxbOFWna9LlpyzSYNxBKjhlokiD37CMgM7PDwc+yYi3csDaw9lUPhJVbD7WQsKrK6cMsf01Q52k8
b+2xaBd5MqxVg/MOU7YkjYrGWjW2ctFEaq9jKFjFXAzIzjCODFLr10PnkDQstWMCUBJ9goRQaJjt
iiSOa02/YctYgGAJYsumVG68djAPls2ciFTR3E23JskzqKKkeWj4WNNZDkI6utoysP1XLwWjMnbT
MQy9dZ6W2qEFjQtFXOMonEbtJrIhiYurcsDFN2yvA1xk10KgwGhYDWF1cnf0p/OnyZlwdIVq5QIx
39C3YvonJuZONvoJ39wNpHThJuk9Du/DL71DKez5UuN9e+umul5GQUSZHtGalmbaLlXMKog8sH+s
42ahebAKp1i/APjdmGGmrrAWMrQIUwgP3tsldTDuJoddp7aUveoSGaMG2SqHatyvEWdoEKD5o/bP
hdP124SWHcmi0iHDzDpJhcM+6ZsOFZR+BOoabx2WOVEZJNBPNGllAZKpqLdpUFyDoSx3md1dILMw
1df1Ze844crx/W9O3Q1gKfUfXtKjHRlIzyrAzyVh02xLVz9CXFkVAaqPZiDyOQg5JYqSPtsgGxZk
nCZe9oFosVhEeWyRMPoTTzL7V9dwD3K4IOFUEzXM9KInchFf3GQoNq6yXgYyK3E/2stKAhIuqzRb
x8173vbFgS5/SCnQLsIqrn8HkmLL0vVdNqBY1AVynKiQ5XXkuLezp6Zh0m4wKNWsFKlohlStdJMz
ly4fLDgB+WcbzrRPMQx0iYb3TkpkWxVd2Fi0McWbDGCiFkDshg6NdsofIO9KZxVH+s5MIGroiXHD
svAOIi/YpKTsjV2/ry0/3si8qAGOd3i1UnSUteaQhuK8ovBOD8FE9zyYwnpRex0Xe0dLrDUdNM52
RrbZ9IgqZraJTJjoY+yDcUKMWtBWoE4454Afgnsq7GUbhxHZUO0ptmZ9rFaJBzCMe0sCsQq0KVrp
9gm3qz+M2kr2uYerGwS5FTjzrC94Qh/6Tdfz4LFVxQ+9wB6RWK8VJgGaqhpEK4Q+hMQRDBshGBRz
KkvVzyGSTlFuSiYdAxC+l7KLX1tmzAs7nXN/JG5OzLPPht1EtE3B9WR22q8y3oFKpfk6nauO2F5p
OQC4Ei/uJqFiSaIJpcYYLwoQzCR4mXTHFWbRuLAkeSrqR0Dkw3qA1IeL2stWFo5BO442/lg+RhXM
DykqEuus/DDmA1JfeoGNYsI/0DJUGVT0SZu2rShZBLNfYz1q2zkEYYLEAGbTDUB244GJk5jZYLal
3UeHyy9XotO7vVMG5QYezCMjM4ck9/T7NNe8jnVDQ/Q0kSRBM1BCjq1ZIVrPOTtJ866kUaCcxVjm
MBUcMQ9M8MKfh2M7DuMqMtwXnUTKja8pGyJ6s8O2b2xtbEUw3CkksD5+egVhRppRn5PR6p5V5C4B
z68TvKvfGzjoBnRWc1S4H3oMnsUsthy9xFiXdZMe7RfXrrAmOon5gHG5WtJvyIOu3wyi0JaChnmU
krcQaUmOKg4Z7yxUFQqjkNZqr2bvIXhHVdLTx/d71nC7MQHsRdnCE6W2Bq13NoPsp68mdHSO+5JW
+a92Iqxt1i1JO9QYX7MjRFm4Klrmuklm9g9Tj7MWVdeyNzoyjFxUwrRrzn05IP+FLZyaubsbel1b
cqm3DdsFg0/TYoQOg23Ak7Vyuzo56GN7sPThUjQlY8J0rgm0aGtX9p40kuf5DL3W475ajkRnOFkF
I9u0DSrsOfMzv6AAmzHMpP6BHz2GSGUIR8cnCW6J+mdKVlpG3KFuQYkcfa4VGJbVUtPR64AfZrJr
NPNsMJ99deMG1UC2Kgc/3yQ5Xb0cMLtp6EitvvWikKuQYD/DY6iiUxQdC7NYWIBPh5ANRGKqWBBP
158soa7VLOkPa7y+ohO7rpy2BkiRVWiE7qF3+ucBLtUD/UbnUOpMosFfPpOwiMQbVbXuqictC9ZV
mvorFNnDjMqHCuhke+r2k2o71LJhh3dNVc3CsQPiSX1cWJ23MvO8emVVBuQK3EQIdB26M139vD7B
E7WWCJlOXkwBUJezn15gAI5qBOQy/1m1NJEw4OP37KsLW1FTWz+cICZasR1tTneYblo5rVGUfW8T
fXYQfPrIJbdlEAD+jslyMeB+WIQlL7tOHP0+fFOJrZ2Ii2CqmHn6UpVjDW/qNuUmK5siQYiMRHku
hHwvxzgi8wf+OaO9ma40mSfpA/1Qr5U3oGlSEAY6p9+xYX8OFUeN0c/Vgu4q9t2Z9uYlWbmrEoME
zyE7xhnacHsyd+XE/u3MJ6UKg0HdBD7K2V5f6DrG4smxPnpDErM8+QA9zHbNFdw+RKLlE9qiPZOK
YWRp/MCE6gEc89BMN96hb3HOQKFOn3LAH4Q+xfsoiUmJKV312CJXany/f0aowmeQnYdDov/UxpuB
hG54HVinMn5zWg06jCNzTQuL1KT5v4qguyKww1pWPys5FDumls4KC5D17rBfNJlrX2lrP7l+l51F
418qHJiBNkakyVNdkpPq73xgcqiMTcia2BTcG/0ufaUc+iLoLKYjldJbrMN2iKzhNWlyZy1w7Fmx
m+8cxBCHMllnrhzpdpgIcElw25h5dkHR1+7DIXtUNT0NQ6pyn1twPG33yVQKrolP5HNPP+Uhkpa1
grgl91hcsi3TyK3mCwWUIudwn8v+uKygPR4stGk2+KMA007hY9YKLGIsay3FHdytlAqIvpzcdWsM
W0sO1a63YPuAYrOJU4i/Df4wcHxRTD1Ey/HY3BuxBfeAiiyM9knk04KIyF2ULjFWlLwNlX6okFao
ORErjtABxxx+hwTBoOn7CI8oBitmt7JeM7qfO/kDck5JJG8uofXwfBOFD9cbwL4YlACFTq5xVO9Z
EE0j3OrGq8hifz0Av3toDpo7vWu6UZIDIF8TVXwMs9Ks9pFmuvAoezBtC8dtnwo5vdk5Dk+bF4qb
6Fxk+mcCKU6DxLbUogDD+Aj6SZ+qC41M/F299YLOCYTa3FGcUtLTtAheMS3zpQjZMyj0/BWsRCA8
cFs51IkTF4e3LEYB9gHUgh8npPha4DXR7nqs+A8I9oBS5bguqoq9sF3moGTWSVL2C99s2l01Ip9G
ZUXHozFRf6B6O5jhtOaSaE8GbOWFmdA0ynNqlAlioDlB/mViH3hTtYrq9qSBpV9qdvRJKma5An1V
YPTAAJOXJnylADo1fLt1odk/MrfaFvbQrmKzFjRflLfJfJSexgC7ufGdb3FGzYgeZ0leWYzTIbZI
QkTUQL90pVesuLL9jjv4SnpG+9JWM1bF9mMqn4gtpTeeyDnejEl2znK3OWKDnx6yxoIe6zqXiQQj
Ws/uQ9IofDloY5PgfSBR1ECammNgW6L2MB6oFs/tnKiZFvPMPCPvwlBkg8OmiFZ9j7WlGehDpv4n
2oxiy0XxmEX+K8Rda+VP00tR2goRI0x1i5xYugio6iVRYVlRWKjl54C+Lj2gPW8WgWb8qM16N02k
6UUj2RI+gU1amwQHdnQBGsvol5z6of5wCfZGtgF3GNXxI5aSaL1AZDQu3a7xHxGqc2V2BEpOWbUk
wDze+iH6kjDJ9tDm9AOb8DbyA38lp2IXd062HGv/UbOsH1UH4GBC6I0PAU5o+MnRxT/oUJQW8T6J
JwMBcrfr6k4jymnkJdtqDfi0QSo/XXpiQx+amtB2mWvWspUSmmyjvwfottdT3Hz3imMdIDfKJ2tC
qt+nO6TYxpISFuABAoqNCopXKiDU+GPzzgZYXluTqx5Sx8kmt2bdMMLaagF8csumy1izpwo23muD
aPehhqO4bNq4WLTO0YMAveoUiQSRKCjqpXNLiYWzYic+l/zVdWcwSNRT7HZ2u4Ea4TCZ6ZkIQF5s
AaAuQge4Wy0xPubMdpayE/t2An8lvcRHFjwjL3xzHTooB1SopazW1hW3tbYOh6lAl/hASIFY+zMk
S5gQ+ZqRk8ZIHiAZm0QqYzJhJIpGSMw4sW0zZ444ZoxgyRf+Utk0XRJTEFqJDAhOGep3RWzXQroS
UH198QVnn6ILIONlkHAERKteYisryuo1iRgzGXY57jMdpwO64JUXU2tnI0i2WJnoKojEVDROkbTf
AirGGzXWVrnDBxAWSmKHxDU1z3O7yj0wm5reZEbqQJL1L6ij7WttQZx01fTGsIqkmRRFxf1RZTkn
xftltCcRZnzTDeSmUDGfSkNLn1ND396/aTCRu3mMtBf3RzVvU0oWSF85Ffvv1N8KiRPdY63bm/NN
hcDooQNqeJq0YLhZmn1shdUeM0bzVKnxbWAg7QXJWzCRjGzq+i+dNt5bKdH7hCnryP1ORo/xqvWt
ZHu/18nQ8zVV252IWMxfLfL/Oo/9rddoFXbKe/WjntGnqz2DZfFe2czTQN/BtymexsDpGZHx0Z7I
hEqc6TVrFZG8eDE5oJKOE2C3XNUNPFlcGKB9oHgB+8UNIRBJIkHQP7xesqjEMbSxVl6iZHod/dq8
xQaiySaucppf1BkUT8nCDRJ4Wyn7lqVYlyJdER+Ule26sYGYu3nHQ0ouvdSFBzmaSflT+Bj12cHe
afcZ4Ev7vcaE5Kbr2AK0+gEw+Y8oRbxpd2RmDrSy4zC0njJd+8EO7z2EFbglrXPOjWOzNtDtpViq
zE3J/rW25bFTjb6kXXkInKpeDYXQ3yyPI0+RS5aEGjjkvQZSCbUHeHayWhK1dtumfIbKvCfyisTM
DBsq2dnhNndBlzVJpb0N8bkwuhsaTO3awDV8mhr2c9/71KkvmTNTEfKxqHBzY+K1OXO8jfY7ZVmx
yvNebgOX0EsVFd6GRiR6swbZb8fpcxo4WlF8R+xT9oCUT5ZqE0RM0nMr3CElQK80t4FLjYWx9c7e
7Fx1/CuZpcwdIp/RAUzCsAK0q0Las2bvX3JMS98sP4RF4dFodCxoU21r4m/sJIULONS6AQJWlH34
UMfmsK+dGf1rJFBtC+xoQzRuVB8ix1XKWwtqgTc/7zaG2QdbMcLdCvsEh4YeDysNEcdb4xrfIvrs
MU6XbT8K56VBg7euQb6tEo2UQXxsiMFslLEeEdAm0v4NtqfxpbNhi/vORDJuHGIszmVEeNfg7bhM
ywUsDubr3bGKHPTeS8TTP1Kh/Au8W0YNLIw7Eoxu8BuI+uA8D9PKmR47V/0oJdOZvKoPCD71I8on
nRYZp8RaTWKTAYTEuYDkComn2lbYD2IREMfL9cxHGB6SobZWZK9sNvOfU0Iuba5QpFkp3U5tQPSk
a2O/dmiKvEZt9tspDfmrrCkRvdx7N13I7tLlys8duDRJCWClD11QPmr6TrDqQks14wPJwtqt2W3b
flYchcJ9MaPLGFnLHp/nrRFae411weLbwugl2wsoQBZd8ip+DUh0e62nob3UqE8Ge/ykAAlOJFK1
L+minrqDlmvVaSQf/DGyyoOdDcYRnkaVl8bFg+KGUay63r+ohNQLDLLkJWbFm5Pp+aE36eb0JRYk
Ai2J6Zn9S5CKl4OwxAkTPrSu1s/XwpGE3CUZceGAh2jj6VCjh6tpUVIbLomZUeSfirb9yOEmD+U3
zDzvSIpg3ttpvhuavQFkfdGw3S+DFL5kWMidHW3Gjl5dOLelB9+61nbHmC+231RAK3WorYtek1cb
tX237lAN9R2DdLvhGJTQYaCWja7MBFNi4sSLCtP5gnf7vfIEPuFyFdiNC6d2VVLQLPKy2FVDf6IT
ikJoJMhpREphshQrrA7UXLRDSppZLWvEIMbs6IWcACs+lVsE7fyuanKB/EN586feplsDIsvzzF9l
TClgu9BVEt+8YPrpQFP1ABj7Tt/PhacReja9l3w4aYMinK94VEDQiaGwh51lrJutjpRj4/RAd8uM
s4RHa5LELItY74Ph9K+96tNNCg6BBjnCEzd9FLlDOUdxYnstFxX9mcxDkJQZzTJJ5G+bKcNJGLyj
UqD+wNLFcj8hLGLsyUEePbArdWTftX0ymVIvcOIiMa/qheKY2GYUNOShfwRVsC3qqblW+AVDnw1w
iPEhxyDjLE4X7mPhFs0v6RI3AgXHX3rNmO+CiLBbj1KhHLJ52IMl2Ec0s/JG7yOqFSNrnU1Ny5Q4
I5u69TGTuDNIM/eV6bU1Fd8xBFqPU2n/GOi8u2NeQgNqGR0gj1lbTsv5ZgKr65UL9qHoJDtlnhy1
D0ssICqSAdLIT9oVsKhLhMZ9Ye+QTSyE3fOhKJ71yoHIaqOhY7yUXo2hIxkcEjQ0rICYqYLzuONt
poggAx/2KWHIZbajd5wfsyEzNomtsrPtc4mnY8b1JIM1E0fKNIe/jfCdB6vT1KLOOCHpXsmZqCFX
wZHy4IgJi06LJsXPRX1Gw4qEXFbgeJC6S2QzD1nrtyeRaLssMYOFpNf34GVduRrU+IsWPVRqRRIW
yvXf05zXBLvOX1X5rCiP8TNCU107pEs9VAjvOP3Fb9Tx8JdxZj5kCSQYDrlsVIQ0l+W4rA06wpwd
Tlzo5kbzwT80ZrP15giTCqzpHA2zjl0wTd5kgtxm05lstWJ6dzMKLwPcQKMrLu1wSfUSbSMqnWxK
QSsX2i/osWWJobHRGaEivL1UrVFQewwdTcx+JOxcVzTJquJSi1mRjUQbOAJUGpcQh0Uae+4qjNVD
QV98n9HjTvmIcwxTwHIa3bwI+pmMtm10UA3heMCRktZZ6yNwaoDWF2xwTJLYPYB+r4gUaRmEdDBF
ZPmbIzM+WjvDBahzaEAzdG2zepfkExHZQFUsC1oImT4RVNoV3JRV3SZPrlf2ZBSsLR2EYgJ9jrkD
0UpVBijRSiCtJMMlnOcWuM3NLZaS7+BKFX9zIMwiw96Bdl7b/JGS+p9psv8t77JrAcqn+dc/DOsf
/x466krPMgwDAalh68KwTO7/+eMpyoP50f+9Cec3zc857Vckbw2S1mkrjjBb0iUHK3cNr2VcdMrd
ih5vL2fsNevo3JrD81+76vj/eDliDjn9MwSV14NoT5iGaQvbMB33319P6ZiJlxk5GwpoUiAl8x8Y
DfcS+seJz9ST75n2tdSThG3nwkCRY2lcsiLMcOQOxr3TaTcw+fHeH7SbHu1FVbBN5Malhc37gHaM
Bodmb/16+Eh9egTM0JZN3DxKPz5BtUxZJjG9Kp8IN09r3mvawFX7mw/Hj7aA8pra2avs+ks2cLow
uvySu1zxWQwnztef/Lof1rFGXqrffUfM34GM0/J9rouX1M71QxrUb1ZrjaA2m4Ow6CAb1YWWdsWn
hcazhHKwsLMAgCvC3lNiP2sGZ9KIztuyDuzvenZTQWNgfaDqsvLx6uUxrcXatlaGSUfILMWTw7yu
T1EXeH0G+S3Lv1Vat0foRsACro4VNpWnschXkmqniked6oWmRZpes2kSmPYm2hAzMb0BtiIJwQFK
Y5+TPKflO8AQTLCMMp7Rt8BeF0Uf3Sx/KlYR7jcUJ4VD/dWs3Ljj0iypYmwn29qzmyPQwncfCSEZ
j81PiFiXVJJh36BeWSurX/l2CnmmYnt1RusRTf1OBA2HkAwVT2l7SyvzrubovCkEmOvUCnahldiM
cYxkzZniOU/ETugtqGA/eZcMj+Cqwq6bzbqYcWig2RC1Haf6TUdJ4djJl21un+1iYCQk+mM9pATC
kk+RZHayG+adEaL8A2OdYPF//3gL/e+fbhcppyEczzZ0U+ds9e+fbjSKvpG7IWuvi+2T8R+voh6f
wIFtBr8pd11iy13FIpxiPtzUpG4CfenWtQwXZVZ/x7/7pHTvoGm4rfVSnaUeHDuUUcwUjXYhex8A
DewbKqjsQTDTXRh0XHFCQggUAaJshtPY82ipjVManZOXITCMZalsZ9nNzm9HExhPXUnVACmVkixG
H+R/VBhm1vd34v/HWL+M5ee//vETvGHLH+4ziIqcAOqcBvm4+8WKOi94/+cY62P0+TNsP/OmxUr/
X77vK8fa+6djmQYJ8jZEf8NyHRKu+8+m/dc/vH8KKV3DY/mUhAKZ1h851vKf4L9sARjBcU3HkKzz
TXHPsRbyn7ptu4RZsEg4fCjlP/7n//g5/EfwWfxbHPlft//cULy/pVjrhmM4SF7FHLHtCGHPG84f
GwpoYVK0a5qupZmh33JG/BaSpAETwQzsT+XOvHK/7WDGW0iq9ICxa4af2oY424pqWDUDpsTYRIu3
IsaEWDoPLUw/x3cyyd1Z5RKsQ7uMYqMiL2MkyI6Yok0yqYXZBh8RqFaPjF83w4mDKvkYWLDMMTtf
iDXtl/jSEK1AJII6pbnC3tLPtZYDKKU8y94Gm3iqmPHOA6ejfVIigwO3ddIqlu5Mn0/g9vJ/sXdm
OZLrSJtdkQqiZr367B4RGZFz5H0RcripeZ61nV5Kb6yP30L/5ckKSWh/7ocEEg6EkTLSKIo0+06W
1DWS+NQ6+rEWv0dgjM8hm7suFCsOWdc5H/w0/+14wGvF5G70rn4hTZUVHVHDbc3lLhrARn9uO+VH
maifTOA4H2LNPlO/zJUO2TEbSskptsvRlo0pkXESg30UWvdBbOU7kQ8v7kVRyOt3VJSrY9IxN7rO
/TInzT0KNRTokkXFtU+Edn2hoP+ZP4YZKQMjNdgJpVj/XtH+fxyvxDFXsUtx/CX8u8n+9/+6jeB/
/uLfESxUItVyhWnofB0IQub/RjBvhX8Jw7AM00L6WtgusU3yxRU3r+n/QmLcJn2eEAZW6fyHRO/8
C7KQ4bqEve2aBkb+XyKYReJmB6ZowrBJA7XN6+83gUubYz4lOUc5bG0KboMVAAY3Tnhjt/nn5u4/
pqU1gfgSVVIk/UVY5ZNwdKZ2/FMp/b/uMy/tYUnU5rNDyQZSzO1pE5LIhsbic0hS779n+x+L3e3i
Ntf/65p34xquSN0EBdj+oo76HkAsh6B5+gwDUP/3a3G2AQb+Td9f9w23DRRK7PQU319Mu32kqjEm
nRA5PL/8GA7DShszD2Ewf27bcMCZ5FXLQ7SmLw4GZT17vQIVbXWQG5cHYmYKydubIWt0tdTq7pKP
sJSi2EKvjc/fzbL1uQcgNm4fIO9ArZVm2l1CqJB7p7YcCrtsleMh5GmXm5h7gOv43IwDKNbQ8iar
vYyqckmcdI9U2coX17WX//nA+Z8Y+OfD58Y0ee3d4MVjd0HFU9VOqCCT8dUK1dZf7LRHhj6CQkdJ
CrDs+L6n0aWncVpSSlM3aC96CVncbRDVE5Rn3jcc+nWYbh4IHkalNRUyEaWpPXEV9txpekcd+7jS
e+kT9X88dt3N3DZgJR4aPQgXXNpypAYxyAxuYK7AEHNfjdWxqJoXvSq+1wkS67bymbSdMyVDJyWK
VyJmbjZIHRioBhiyceDzaeo5fjVeSlf7vTzRrhv+t2aDtCJqWlokXKa1FJsF/i+l5kQQNXP3mFlp
HVwoXvHZ4dQVlxRuOK18ZF+H/Y02hTRgBhktwWSP1SUtfqGRBJ+s5tzx81gOKyM214DkryaqNQ6d
hurScteleCBRFSZ6R01plp2X/TYzJP/MlZtJlxcczekhz2C707PZhw8m193LpmeWFyG9RcygiEfP
FA33eual4IQ7tdyLmuqXZfMzPTck81xDeHbUFDDcGuWJ06dNG9mvy6Znem5IryfRchBhC7u9lLaN
iFDTq+V7LWhIZLbG1U/YtyfPP1+2N44fi5DDw7qknKhQ7feRGD2gTGTfLz/BzMzRpXcTktxNoCp5
e7FrqvILNI1Y5smwbOBD2Cu7hJmQ06+/3zwBF4i+Nfk8gY0AC6eYBRqHytB4XzrHgxzic/ZSgKZB
JULE35cfa2bMdemNFdh8CxUqS6ToJhMAHMKppJKYInpYtj/3SNIqUsStw/ktYgxwi596XiInC6ib
YjqoC/e/K7PoURnMd/c1Jk3gkISBzIuRzDFUWPGF1tc7Q0UXAolEr69gDbbc7VPfutzadeTfWKx0
aU4PKtoAtVk3FwD3JIL47WVQxU8EQR9cdPV6RZyhWH0kT3btdTY3VtIWLHSaiToEHUUg2ylQ1DPd
9GUI7Slbcd+MfU2a4j0Fbxw6477Qysx93oNZIyc/WAmgmSVAkyZ3orh2TB1Ew4Lllg9mI1Bg4/rp
W0sN9mF5ROaakCZz43Yog8RM5qmwkRBofpUcEG9LYX5ctj/noOvacBOfWlKOBVyN+sLV9dgds8yA
xOV1lOnfZV9IMwrNeGAsYFShp5jbkCIyP7dXxnbGNUKeO4AwJ2Fl1cXM4+c0T79w4XlEjWNl5Zrx
jCpNnaIaByX3i+rCNa+NCnVcHlELivfLfplZe7XrQ934HR1TDl4NXkx2kX0t/P5rRrE92fvphhL0
lTZmnkC7/n7TRjXEcacUbOUK0mtgK12iEQmc5f7POF+TFsG+7aOqKJzm4nbBI7Xfu1KjcBYq4H3m
pWVPdS2ECQrWH+APKQw0QM1t9K6yOIK5rwFpXgY2B9WFysLjxmH91AuhHEoIeg/I904r83PO/dL8
bFE94RqP1BSXFH945loeb+/qvJCmpqlFA68EDYpk/ZjEH+K633nhWljNzEwhLWqZQL85QObtYpb1
MRnHs2YUu6kKPvlKer6v/9KiNnBGo0TFVF1yxJLgIRrfmgJRUug/y/bnHkFa1NRAq8a0agjdVnkO
o/wxclLEqrUvLQXIy03MDK4qeanQUFgoB9Y1HTmwXEXtJNJOy6Zneq9K3ukczanSLK4QA9Up4ROH
KhLgZFMXyUp7+r3cyFz/JReZlp00usUUErr+FxRX9Giqw7LpmaVBvf5+s+zkvZdbsePztcBVTgx6
srU+IDp4n/Hr89wYR0+LfJCr35XpXUixAIKdG84+9svW57wirWpObfuZXzBx6PqvMgtt7tfMn/fZ
lpa0EY36qKWc8xI17EKcwfpRF8Fu2facy6XVzDF8OywTACI2pb2NLfYjiPeJ0/ll89eZ98a2UJVW
MqsuuF0zEtxi6x8833zsbQWxpuFjUA2oBhZPy828/RSWKy1raP+IobD5FhzaHLmiGH6Y2BZ550bk
sjnVu+VW3h5j+KZ/ziBFK8I6qczqgqj4704dv/bJt2XLbweudT1Gvp2bZIqOxcC19gVx75HSV+Q0
Wyvi1r97DilNWm5krvtS4Pp1rjZDIwiALIBgmXwcu/quHQ/XpX/2v59cg3pMVn6Kv39XoKBYdOAv
Lff76t7/nkOWe32em8DNo2FKB0oQL6Hykoansul3Ufd5SL6Uw19cLa281ue8IwVwyhUwKFX2hIM/
kQ7dkWKoFNqX5UeYMy5FMFuGtrZaFjbUCfca1Llq7dRtzrIUv7U7KbFbYdm6ih2WaDWb75f7LOZM
S7FbkGHU5tDrLg46D4NJluDooKJAyiglQVxWUUyPyGqyTXUq3PRD2U977js3WpqvvM5movp6g3I7
8Gqnqz7JNDWqssaw16rOb/9CS8DNv3itaX9efsyZ0HOkoIau0NgWtfuXCXZXq0PtJQdd9ZUNfNzd
chNzzyFFd1ojulW4Lnq9IQWTsL47tl0dct/3mZfiOq5Z8lDpKS9q+XeTX8z+c+f/vWx6zjnXJ7oJ
PZWkHhWhcGR8a1gRRnzSHeVogCZ3kvuO8C3nOvtumjBasvqz3K4uTWnYm5Ys1k1ZVfvl/s9MYUcK
aj5J+7wO+RJTqcc7+yifbrsy7I7L1ufGVYpqjnqhbrlXxwPosby/I/FXPN13GWA5UmArWjf0QY7r
VXLgjAScrTKsxNWcV6TAjiO7URGxLS+k1RwDkb8z43Hl1HTGJbYUsnGtW/1QWOWFQ85NPn0zqX7O
0pdlf8/025ZCVaA8ZIMiBpLRa7tOr46Zpq28Y2Ymui2FKLkYpIyHuCSk1LNEX6na5vBeVbtdaWDO
MVKQqi0rVqGb5YXk661bwqIhY5uiz/s8c231JoiAfyfwAJgsaM1uKx9uPVL695mW4jOk5DmLLJ2O
l5n+wU4h3iCIMqxYn3OLFKAiHntbcwyWRkO8G1HBGXX1Uw0kdbnz1+F7Y+twzaK59QsKb8Hktxyz
6UOHUHZLleYPRNx1JNtJCKQop6I+NkbexFgZiJnnkU+QMxJNdaWayotFgRByflH2G6T7ivGZ+S/f
D4JMTiJqeZn/GZXg+VXgyPuy7Ki3TbNo/emojMphTY/sAX1+6wmKzr521W/Lpt8OLUPe245BYbKW
TcMZEX9yVY1tiZZFjwoH4MSVhXiu91JwTZ4SGxXluGeLM84NUpqfLFTulrv/9oga8taWokvh+Mjg
nsldRQ0cdPkhMCqkB3rF2S03Mdf96+830QuN1Q0U7i7PLcmPbZPsISwclk3POV+KL3DDqBALpz8n
FOZooPoQZTpOqv2OrMrX5Sbmei/FWG7xMQ3UkiZEhQrccMypw1w2Ped76R3oaQUE8Fppzx6SN3Yd
nB1z2vnQzO4zL70H2yJp0RCCvyWGr1nyTJoeBcsr76qZrst715zThsEWXnueOL2mioVS+x7S6Fpu
xYzT5V1rZIxFkLcGVa9q338o9cQ5widuVl5Wc9alt2GSI6RMHVp77ivk1hCABFvVrx3QzhmXgjVp
G+oXog5+NXp7Spk++L24621iONfBuAkkKzKG0Mn97uyVgrJdai0RLQq65r7pKG9VO730DbPMu3OZ
IixnpD+70b+qiHxZno5zjpFitewRRRxbqz1niFA3DTLLKK0um7769r/fg4Yjxajjdg46XMxGZFrQ
FAiscd96X+Lqk4s8w4rz57ovBas5RKKpVNGi92RSYZ8nPpX/zlquwpx1KVbTEqHIUB3ac5ihjRP1
hzC2fiw7Z8a0vGe1kb8bTDVqzzBeUBixL1C5V4Z0ZhWQd6yjUWtxaDYMaWC/6HwbhEP0oUPXZbnn
c+alODWLrGsVlVBqFDSMTAqS2vBoJ2tbvznz19l0E051FIxDr9B7o0Lb2AaEF0SUZlFqcV/3pXBF
qMWLY1G0Z9ekSNFzqMXcVZm/X7Y+M+ft63Df9D5rkoYcarc9K9aJyrbMBeocl/CT9c1yA3PukeIV
dROD1LOeJT7UuopkhGJgyof6SOaAoXXWx+Vm5qanFLsD6SFqjoL3OZo4ma30Q5KtfZTMmZZCNmoN
N5igUZ7duNh69XBQ0YS7r9dSvFKyX0BmQX2xsq3sC7kB1oMx9Guun+m45f45ttSGwM4elOY8kra0
I7udWkq01FbCas66tBm2gy5qIzPk5RqJbeLoh9gP39/llmstwO2k1FXD6fUetyDfc9TdGriHdVg2
PTMdLSlaIcZec7mU+qzG07YkrQ9Bgn3RmivBOucUKVinuPOE3gfN2frLoXI8v9PstbmbKLWtIYIm
FaLS2SGqbUfnofU+LzvkOlxvvPQsKT5dNMpDK8Ihsf06pe6urpvniPSzIpx2Xg0Fsw9WHmLO9VKI
6sbQqUGCb/zGhGk4hMVZ7RQBHfretdiSQpXiXZKdErs+V5H52YAP2gT9X12B8suys66R85azpHgl
27vkSmBszlxxnEpUADaxY+5c0f1QlfijqmrDduzjY6kiL7jc4ozTTCmGtbrX3TES9RkVsnMM4MTW
q4ONiN+y+X/yRN54IlOK4gAV9xCWBtpBjrlFGmAf65+sXNtSh7MV7scC8YlkqHZmgo4auKCVVq/+
eqtVKcBRCyAlJoiaswErofatw1Bei0mqUz01+8DUzyiXoHYEMJCS5uU25xwpBb7VOBV47qY++w7y
tTA3VZgOEKeXrc/EvXlt9SZAzaQtNa9hmDx0ZqrY2iMZvF82PddxKfZ71ISLigLIc4jw9UlVEm9X
VmlDwRAKjstNXN3+1nDIa4CSCYrp6/ps55F+6V0Rfc9qB9nltulKba9HCMBtQCJnawdAM4uOKS0F
6pj3WlcXuGtyvnJtRTGT22ypPH9fBiVyvxXqAurz8sPNDY28JnBirjiQxM+ZMhWHlkr9rQpaYiX9
eM66tCLECrWHoEaQkEwqFSV1B0piiPTtct9n/CRXNwSOUwRouVdnB1KbaYOA1amGT8bk02SipJQK
VCnj8mW5sWskvDEL5DoHM9O4+dfK6ux6F9MJkG/2L3nxyY28D/c1IEW9P5SNYbU0oMeUrzfj19x4
8bRgpxr2yg333CNIQd4ElHFnES2ko7ErhZ1tYkrOiqL4BTpmJdRn3gFyyUPkGGMT2U51TsjfURDo
4MYHMakqA4rY/4pcXgGTQES9oGx12W8zc8y4/n6zuPSJQFGdw/azY1UPShFBG1o7C5gzLUW+7kA1
544N0yPkQ1LnNfJSl3s9s27JqeG9q/LiNdAP0PtXMRlbj9y4KbB2y9bnOi5FtTpAjahUpzx3kJw8
6yq0Va6Ynuu4FNIWHyqBUgKSqWLkq1zK3utPxvDzrn7LOeFjml/TLqbynOa+/6qpSfDSJIn6Y9n6
TNflbHCXK2eP5OzybOq//TSmKBrZbRA9y9ZnfC4f21u1VXthhHX0dvNd4wE5bBy1Ot9nXYrdvM0V
LlGwXgo0u7rk5A/e6T7TV3fdBFBUBb7v+gl3m6nW7BCVG/YizPqV+TK3h5JLegpXKVx9yvxzjmbu
oE/Up3/odGNTeEfPhTp5ScofaDQcjLG+01dS2IZ9aoYevL6zDQdHbLws6b+k9UQ17LLDZqqUDFlA
gwXH8+rg2kD5GjUQrnwNpcPiVCMnPKbpx750Ttwvvlad9WS27aZNqQpGZWu5+blpLAW3ETg6OSYI
WhgJfNjyoRmRJPG0/bL1uWksxXcQplPVGaF96lDh28a518ImUdIPd1mXM+LHqUtbkoKtk6lbmyF0
0TD9fZ9laauuNqFRlmHYneoxcQ8IJKBE3iGitGx95rWmSS/nLGwqsMWQfAej4Rzb3CgC+UPr0bOS
jbDqS5g8o7m33NbM+GpyqDu1IJkfvyfIsm7MMjrUNsU9ZvTpPvvXdm/iPUHcU6MUsTuFFeRHFNeK
3v5QKK5/3/yUE79dhWSVosZXpte6XJLG79qCQps6XktRnXOQFN86udmo4btMzKntdrlSf9ASUj6q
Mnm/7KGrp9/Y62nanx5KvaBTksFuT01jvgu151TpHwyBEne/snOdewIphKsUqsKY6d1JSQqAOAEC
Nc6m0tYyJuf6L8WwCMpRCXqtPbkjOk3J2SWDt01A0K90f2aNkDPAW/SfOgM6zEk1o29JHZ1ztb8r
wdCQ879NtNig+/YEmlM+iEzsEzBly6P6T2nGG8MqpCAuuCTVgqBEpy/NXkqz/lzGNUijazT7qCbn
hvZ9ECh9Fo1bbMrkzpvla+X/bby5RiWius27Ezi5gyOK5xIZyOVHmplHcnlnl8acTZVtx0QVT5rv
J9vAaF9bs3pdtj+z7P2T1nezVPCtABWhRe/QssbD0BXbdvyrMznwUJRLbzV7P3eZWMFKpsXctJLi
2s7UMC+DuDv19bT12XY3pbeSdjvnKCmi60qNTU7uuxOggX2Q6y3r6rQvK8TKlz0114AU0UoXUcKo
Jt3JCHtlP0bpZYwna0+eyK/7GpBimlyuzmyNFJY8HJlBee2ynzpU8GXjM56Xq41UB6ErBKS60xX7
1PTxLnXFftn0zOmJXKrgVWIs7RjTavErzprNVA+bSCVBz/3p1mu745kFTy5aqFqETNWKEIs4Ntuk
SvbkkQJRqeb3CnXe5QeZ85EUxmXhu2Y1ZEyhSN22BYCLYFzZUF73KG8sTHLNQmSqfif4d3KBazp6
9TE3uisUUnO0k29k+wl9quWHmJmm6vXhbgI6NFxugBpCDIXzQ65S0JSY/ld0u47L9ucGQgrhLB3r
KooCZqmvobSLPl/5Hikg9kfmyhPMtSBFcpnlrlbn12EYkRvlcyI2643tAiMAurP8EHNOkmIZUlKU
Rz3DkXKaPA76STQIGg3eSkTMmZciOTc4HhekAJwG9EdtEwXe+qcFkeWezutyGUMl3E6J04hXwvQu
Q3wfLAIqnvXKQvF233U5xyvREKlHJb49KZa1nZA8tMxh04HuXu7824uFLud5qWU1UgfHKlqU5rAt
FfvjGHWHUUzvA6AYmXB+3teOFMuuj5yr8HkM161+2I7ywe2nJ80tH9MWnkxbrOyT3p6rupz3ZSfk
CuYJzQRQqJ33NpLqpf00OH8vP8WceSmYExFMFrAA3jloR3fmc2K+gjPL1irN58Za/3OtaPzAMpuB
meSk3qZGtR9tcEQC16Ls7fUUnaM/zatQ/6o6c9qTR/IEyeBjvYXeufYZO9d5KYYDB3Bbe/1G8C00
tNDR+mRP7nNtuOHKVJ3rvhTF16MFu6/ovopA5zAp8IjKFdMzfZfzvhBy0wbbsvj80MpvlRHsmhZ0
TmoEK4v0nH3pU1kHSeqFit6eCgUpHd8ptCfy28vTaIhpZRv/zw70v19punON8JsXDaqFTmnlan0q
6/Y6Ct5UFs9B4bbe1gRO7H1MIhE5pyKu+uCIfB1C8HWulOohQN+QGnDDgxWRWkVMcb4S2wHZmC7I
yyYOILkth8/MCMrXoR5M8NHWRX1y/DBkGANvW7Tlvdal+YECZj4BLashsimnXky7FADiXR13pNXL
Q7uxy7KhPllZuffjeMSl0dpX0oxX5Pw3p1OdChJgDeap1za9qaBwa1W7+3p+bfRmVoQpPM1Q6etT
rLb73uHGbPIrZyVs3v5Y4XD+T+OWr7dBCjj7VGbBEel41kQre6xcUBmR7z06k5kjUQokHmTSfVNI
zonzPFtNyVn7ZzsVtoh75s33MoIpteyuuUCVFrEoSoNYqFl9gqeancOoDB79kYjIva5fOSuda0Ka
pq3b+9Q7hjit+3xFQbrw5OL2zleInBYHGAl2WZ/UbDeTn+0gPgQ1x0wUGv24y0FybhxS9JC2qBk8
TUX6bTL0R3QUD/l03+Uy2Pc/Z1SX60Zga3F9isqEk+riRx4PT70T7u/rvRTHExCb2DECzMOg2PSB
/zM2or3Rq2t7wZlYtq+DfhNuueqHwyQY3KGjHtEwELfWCn9tszZnXQrmtivzuilxfm9pw0YH97Rp
BVCgZefMWZeiGWwMKsEefffM4FVt+rNerQlhz5nW/nRLp4VT0BledWq1q8SxfnLtZCWc5kxLEevy
DSpEw4zplPdhhMKXa3LlueyRt78SdVsKVbUvEjNkLQbFqH1P2o8Qhs8crKKNDogk1EnZiFd8P7Mo
yKlxHQPqo0LansBuZQ9ulNZ/O6Pt9JtM1GvSTDOekkW/BWc7aqOavH0z29n0WQ2xEQLmsqtmviP+
K0UupFA2KZCkz6J0a1pfov63FiS7sXgN8u/LTcz5SA5ep1SyCeHDk+faXwLN+qU7zRdAn2uPMGdf
il2/KUSRTdgXw4DGDByVaIIUeV+mn25dh+VmabCGOM9Nc+TVIlj1i1aJkYqNf2T6atn+zHSVU+dS
y9AqFTDqKewRUTHM6CewtbOhlccYvXIku/ONY1p3joYU0o3eT1VYGPVJI5Wlvm6LOoTWSTteHuyZ
ySrnmVm5EqUKeWYnN0wgz2RbJ7VWDj1nxllOMVNzlFLHZqoR2/8r1s7kFG2C8L6rGJRn/xzlK8Yj
SQXGE4TP0uwx6n7Yw0rH53wiBUCkBnFh2dguVcuEW4PKeBNrawvpTATLKWPwlx1V19r6VFlg9zbQ
0bvt1BT1ox2N0VmEgfc0DXZwXxIJotl/OkpzBApgdVOfaj06Or72pOvmh+W5MzfA0ovMNYtyDEt2
61OS5lujyd95zviSJrDMlhuYGwhp7peVXcRWw449Nppj0wFxz7Tjfaal15kiEkCpqF+fVC+6JICG
oJis3HLO9Vp6m3lZ3k4dUtmnWnGDJ0+1woMOrGCl4zPfAnJq2LUowPEArPGhobzz/fK1TIyvfss5
aucA3M2tr3UWv0J2ce6LBjk9bEoNtxJlmZ2Gwr8KPTrI+m9S04rXZujMNEKx/Y8F21TGLDKTIjtp
WnTJau3VrvpDEI2flkd6Jt4MKZpT9JxKLy7r04gAbqlsyAZ8EGO6pdUNaKb9civ/3BC+cSwgp4cF
Ue3WpUjLk68kuz75NQTVB7/w0SED6ji6T754QGGSnLfPvvMpFtm+FyUgZZDGxY8xjR8dBWoceelj
2qx0ac6vUuSPnJY2VeIOJ2RmjpSVHmA2vgfyc980N6Ton8D6VXExDWApHWenCVEchhzs4rI/r6Pz
ljul0Cc1vSa3bhxOGkVqoejetQM0UUX9kpnDyknOTJzKQqMeuC4htHI8BTAqD2rJVUGpOOHKA8xZ
l1aBSjPgbujecErtsQGqqWQaqriBYf1adtCMfTmhLMjysEs4OTop4OJRjdsDGrlvOy5nk+WxaNFH
ZWT5vi1QTgekBE43nsxy04MMnrZ5HYjmUzWiZ8gnr5b9vfxIMxNWzjObBoDP3HcMZIB9N0cPbumX
AajmfcalZWDKUt8g+3g45VATkvBbVUZwRO9LeuQV+ucapoyGOpkOLms69UH0+UlpzffG5K6MyNxg
X3+/2dPa46SkTQhp2W7TkG2/FW/6yl1x+5xxKZB9w8s1ko2HE0qo0WeHg0gS5bN4WCueQE/t7WCW
s8qitKT+PHaLU1Y0tvGpEnZwcYbEbB45H/CKj70ttOhT7cdhqG9UROauAB1yeRKxMU2LKQcVAq2M
Bl6ar2ZnIwC1yG2ik9sf0sDr3QuC/G14qcfhmvtYJ130V8v7CXq8A3JknyWaSZmeSBvnMa/LrDnE
6uhGe9GXavmbC/QQIp4BhXaXAIkCdlyaGajpxLU8CtlrtzsGQ5Hoz35dKPXR1YYpOzfFFFtPfQEv
bzLHYdhzG3zpUs34UuRT+8MOHOMp+MBLp1HHzaCS+X4AVKT+DAMlH7iIaXXrpPv9ZFM+mLbw0Ljp
BWYD1c/fTZDWKSIacyP/KAB8/Z4GYCOQpaOJQkNgkeOlN+oy/6Wrwm8wE1wPAFs9LMIH6u4S5yGN
SmP82Ha9n39M+mJsT07sOtljO5ZJt7W6hC9gWNSq/lLEhee/eKB+432cU6C6jX03s5Atcj31QBUZ
XPnJC2KwoHXsTBs9tIoJ2cW+eDFsKmL+1hXkQZAZ9ijvM+K4/FqnwvNenT7rvoXR4KlnrXFKCIgB
RwjHEDIIms651bW/AVbq4wtYRyd/6SGoOefUQ5V5FzdZBlKwzR11O/TmhKh/Y2XZAaENq3+IEGmf
dolXGiZaBqASNgXFr8CKR4ihoL4Hhfx49CEZukkfiq3aNzChM9HbDhrPwFyOaZr5V2UXt7Z2Lq71
NgFn5eM+AqHl7czWAgasktL5LgeAkkHt0siA2HTIS/iXmkIjMGJj45F3hGhetqMCpOq2ZTk2j6bZ
m9qmbMLC3vgwvX+oGuY3BhyHxygn/WPnaakmPmptoiQnrw/zdmO4WYKyUqOQKR2igiK+wjiyVdxa
dOFWiTKXh63tyID/XSEsxW6yDTfmMAF9zlEGMo5mbNfa3jRDS0NMxtGJAFRmPFCq1QTlewoQh21s
k9rFKnOZYzW4CmvnqLHbfRonO4CPNJBgSIWmCWrFt02404XVNtPpSijQtmmqBdFL1lKJtrFaUXZH
O+t537hx1WafFKtMmmRDnqianCahJvmzgBM7jLSZR/nfduhW7q4hx3fchwwg1UUDlfkXtwgCQZa+
334UTgb33Snzwd6lo2VFB82OJnXTVP5oPptB3yX5NrZ0bdqj2dyjDJVUGRTjzOdy5qC4vecAvFHQ
zvBc1QKZkYX8f0yoqDzXoxWrBzXOiq9Ij3y0SrGfPN3lWEA1ygc76dLgc+Mk/ifRG8GPSW2K+LUp
nDQp9lEzJHm87+vOSN4DUkiy31xLCmvvxa3mAENDV9O6DI3uVy5EVN8Msm0cNaLQN1oDN2jrF1Er
HgtLNbpj3Fum+eikTZzA9ANBvLcYyOlzncB7BBxfRf4xTOPU+635LYQd3KGn/q/a5SRmN3EsNmzj
oO5Ixk0FOQgJueTdxWtM4R6mEOTVIWWyB9+muIrLR97UTgTYkan6Ma9i3krczPvjq+JafvjBijMv
24+w+fQnZELd+Ji2lRYfzKaLe1AdjZ5QATSatcHNjhmnKrf4yNTvQjYyJcKlSZoeK659hnNaoAkO
vbPKkkfOkX1lWzo2JGUg0J61KyfTtZ4iRem/W0Ddy3MeTzt9ChsoYMI3x204fNDcDniXs8m4ojIA
aY6bSa+eJ7/eIyb4HlSuO+2j1nS+ITOdmlsrs6zmZdBz8xeI1foqiDUF8cntsyY6+do45trONKKt
TlHTl9jo1GoL30kDxqYGZFKEu2tN9SOvDSe+uMAB9SPVw25yNltkHlGfi360Q/jk9lZYn4PJcJFo
LU2Ce0jBpbtOmn0bTDdJDqERC4IkUpJXV8PBIGHV8NmM6l/0If4hRj34qRVqkb3PoZTnm3KybErr
qACw98pU1/alCZ122vLxLMZdA/Ilfp/osVq8G/1warcIXotq43lJWWyT3LH8p3Qw9cNkldfCBPVp
rCN2YfZgTd2jUcCSZ10d6yzYxI3S9AcvSvzyCRKPwHs9L8vtBAcq3pS5gAbopnHWAmCqPReqexGq
G1TprWGTWXntbUt/JIWsals/vRTGWI0Petx0xUad7Nbd6lT+uodez+Ps6KaJMoKNDE13GygO9Txo
FYnhoua6AIMaD2RoBN1kbRGm6sxd4wut2Zd9HXHYGqpW+1APvv6b2rY+x0rQBI9T5bYIWevTmG4i
29O1c+rHrI6ux/3Qrqxr39laZPE7T2GqlMyVacQhhhXB+rP83Kq+FVNbhq/2GORAit3SjA6FqFJj
B+lSy3cQjQWsW91Nqg+JP6nlIyL6ZAAok94CW1aokX6M1MmL92rsAR8vlbyI0I22/RBic9zqZ+Qm
yatjGIpnRQ08sTUNTRuPihY63jYoMiU6lsXAtiWnBEb9ajhW981kJS+ANhZAPPM+E8ZuNFlAXroA
EOk+nLJcXHIz9czjpCUFKY690W85f4JlF2iOLaAuamOyHQI0BU8kkY5RudFKt02f1LFvu23adiTh
d1VoPaau1jevYUFF9qPS+KH5JArHbfeuzgCT4OC0wfcOIXol2JES1+nvfYtjkE3KVkc/DsNkArVn
k/StSXQAnT5cD/XotakVIraRZceh8ozhnZbZY4vqIaqGu8wRFTulSK/7lxH4a7/xGxePmsAoi/dA
jLLoWZ+0ACZxlgJT2Qai7xP4tNXQHPMGDQX4TPCGdxbvfN69UTEOO9azcASR7LKgqIIM0y2zKa2o
M++oTc7g93knkV6XYG7OE31HUpZvntMqrXpkCQ3izYaJ7D2ZHfuFax0zNVsVscTnV6Vpzfe4gIXy
kg4dsvJEaVAhgJA249b22qJ44Jtd0fYVXPQYIJmRfKFStrtSB/s6Phtu47WPiaGP6cvEW1n5rTY1
mVpmakYZq2JCJUYJAhV4Y2NwmzYpSieQBxS1S7pVTV04vZl+t5nO3bAIPS1kjG1nAmdeJ+FeTBZ0
eTsVfnyIc2YMZ9ii8LehUinFORiVPtqFFH2YID3/D2dftmQprmz5K8fqnXMRkgC13XMf2Ow55sjI
6QXLqZCYhZi/vteuc7o7kgo2bWFWD5UZGQIkl8vlvnwt3n0F1DqBsjuxlbfLVOeO0MuEJHU4jUXa
bUg3gF+kyMtJbZTQkuxar4aKq5x6Y20zMOxzKG0rNPNw8PTxMAWdnghGCZ3rTd+20CbvtcCKItDK
IYUJLc1611qcPbb5SIdbXcYm3mcsgRB6VTVQ5CyLMWq2EHXz8mBylM2DKkYlbZ/mQ8bCCBRs8Wek
JBwvGMsGqtLelNufOGC4zU55vC+32m0l4Apeqos9KfumPHuxyzYsT/gZFRRD9wIoqvg4JkXOXpwx
HsBzN90PDSakdOywbaGvc9crgKBwvE75T+o4TrRNClUJP+gGpzTnhk0x20VwEXfUzUodTCRz7IPF
BgcidwazApI7aNeGSWY3PMRJlj5PhnTi7LhOD9lfpxEkbMZkSraDAx30DUICWW0txFP5lipcFO5y
wOC8vd9wVISTipVqr8YoG79m2WhVQTU1Fr9XLRm7rUSbWXyq4bSdo+69og56CO41Ox8qeOzectze
Dy3Tj790AUa/IFeTe8BFxcDjDgSix3EiLCgBOwVVN5THNl7AJmyXdxMokBOCTCFaRarchUBvq6IN
Tpom2jYVTmFom+a+s+uN9OFgJ+b9cqRH5M8casv2VlbwEoEBmCzf2J5s7C0fE0GD3Aj2Jctr63uk
ETsGY+KV1mYQGpFJlPJIhD1v6xuEovae1gNsfGpTiH83nhwgwJoCq+Q3Kt9GtrZJIIj0hoDVshP7
qh0G51RErfdBQji6vPUHmaeQ/sy0uIsRcmVkL3GcWE9RhXseJE519+AyMB4C3U7oJ9WmGZCSaV7c
88xizY928oY48FPmumEOL20fUJVjkPBCywaChIyobRV1SRIAYAvXUCP/g1MZW0YGAIc7emOh5It7
YV5kcIUdqvHHqU1otkkFIqXAR3j0lPhZ6QSDTNNvHIH0Z1+mvTgUPK+zTZZVPdtHo9PfGkhXPZR9
Wlp7eHejN7F3sbMu63pvH3uujcuVn8h475clRE5QyNZQqY3tztxBIE94O9K34/go6jpl34pYmp8D
9sifSPA1ZdjDCmXgjkPcb/RI/So0Ebi1ICgFpOeNbj033VO8vrjn9sjv2FBROEXV0ie7jPpvzaSG
Yt8ZcMgGXCKLicbiSpKwQN692KVVW8S7zB1wF+HTpBi0sS2PbEZfTP1RT7VfbDylKvJS1Goit7Qd
zBTi3gS0rxQVrzZx0sPCcW6CgxGXF/CQhGUWIcC0+zYudizNmQnrOhfZzqOFUXdlXEZpCFI8t9q6
JCHRwQYnf35rGnI5tmTN6DmvHTp+oOjsGY/AfI3kgxNrbX7K0Yz6RWWp8baODbLNPe4RjnuPMKYQ
f9aK4y3RtkPoGCTjMLn30HtHxqHP5FQ9J3ZafSe5mztfB+029GxJ7Ykv5diUPeJEXGih0ZvYYivi
UrKT19s4WbPSHdtNadm9DngxEUgZW0VM2IMlLPsbLpS42hdapxDqNoWtz2VRt/Y+ASAz3Q0Jgwi1
x02rD3ZLVL1NBpq4uPgXpIY6N4FxknZy2S3RaMo7TM5QmrtqwA0fd0qeV7txSvsW6Q3XawLmuG0a
xu54EUpvYoiqe42Un6ZJQxGrogINJ20DcPfGcQ2p7nx4SSeMKPP401DYVrXB2dH0G8Pzon3w2kRv
8T9gZuuom0OY2IdK6J+4qfF+W3gZ1wfL9gHd031HsqcBN9QeV4YhkscuIx5PkbCB+vuOpqCs/Uzh
UFUaILuEQM336otAajbSX1XKx/qoS8uZjhAK88GeYhVCjYEHgfDuZnKL6tIwnuqx/5X0BLSCFPLY
T00kqm8FmSiSIXKQU2A4kz87CTGCA3Nj+yVNmHA2VmdH4BoiI+7FZQs/gjKhNwHTgUdBDnywO29r
Rlb6H6s6IcUxq7jhT3ZDpb/3UtCZb0wUF+yjX1u4O1e4/SchJKalpwLjAG5u4FaKgX21Gpny7/6k
kTwYO93iZtyAdnrTps6gtkjEkDIYspyPK7wGS8m0WeUK75cmKoI0nHHL/OB5uQ41EuQb4zkcBFFO
9VCUk7v3BaXvzD7OU9mkIqWd19VhwK0rjDmA3dHQvA9OiLj299xmfckutUUOvl2XhD4z37WDhML1
pO/bxTJ3DixJcUrpcuzBSR/TjwVE7QPI8rxkuvsABM5X4Ie+gnbM2kj1PmkYd44v0S2x3NrHZbKs
qxPi1VO2Sp76dkXEncNKQAYDdUWGoUls7yUSSGgMOTNojgtE/ten6+0EvDsHl+S1EqRNCXh+nVsk
ag8udIqj/H18le6cggkaPK2XxBAIaHpUpQI4rfzegWRZgBynxVZsdekTZon4vqz7i23qE9CYNpS/
u0dvZM88RaR3fY7ezpa7c3iJqhlg0SLFMkwJ2wiVmtDLKQ+vj770+rNcPDLjOqJ5BYZckiK8sv0Q
RNckkHm7u/6AJSua1dVYOw0AF2C3adGdHF2C+oXcJUmDDLTOVj5iaYpmOxoaLqmDCBQyOkNuO2Ef
xVrtkWoA6vb6RyzN0swh4QLiMEC39AmqDWjqMmhpZIEyz9dHX3j9OSTGioznTgk22iTS0FXkvtHd
CtpmYfbnkBhcMJMYlQfQRQ90H6E4XN75UORwyFoZemFm5rAYKDGKHpLgIEFG5wEUXZC+pCD1K7fX
p2Zp+Mt3vapDDRapUYHJ61PPTQadUpZK4C5rtdWjUb+uP2Np+i/PfvWMRIFGEbel6jSOyMtWxdid
zeTzd45+eeqr0X0nErlMtD4BWfLD4ubRcp21FrSlN59t3nFqEE+SDO7TFd8r5d90dbbGPrM09mzf
Kpkhu8JhlP3g/kobAPqd9n1Yb/ciBv56TuyudUvmYlUrjfB3O/QqUlsHNZHp8fqSLpj9vDoqkNGe
LFTbTiUFFaHfgNUh56em1s/T2G6vP+NiHn8HDLh85hM0WqALR8BzOkNxaP3q0wjW39JYn64PvzD/
c9gNmkqykZTYuRAFu5s4P4HoawWHsDA7c4BNSZE6lySGkkien/nohKXThnXsn9puTS7hbQwMrsW/
r7CkqWtFVV2fhE1SfTc5zNZo3SiqCJkaZGP3WRz7ThgPibWGrlhYjzkNUDeZkaKBGwoNKdvgElgF
nlvuvY6+z0v/Db1hqkij6xZpeyMfLF1/w71iLWxcWuyZLdlJJmVRlVgR3z04afzBQ5vbu+xoDttw
oSquG0icnXxPb5uSHR1Dn9439OXC8Mq1oYSIzO9U6BOPNVoRIOQl+jXliqUZmTn+Nq5Aoo102Un1
+s9egFwrqWm/uf7iS6Zy+ftXL24lSd105iK75/ENfBAAu5gYpMDWOn+Wdtjlq149wBdWjzoNbCXX
40dUO84VSna+238vu2aloWVpgma+P6HOkIP3Cif7iDZhlFRUc5Suv8bRtjD8nGoIHeyDlzQePKgT
P4DC6L4o0hUc1wKNkUtnr56BALDsFHZqa6LQcsZjayRMM8O1Ur5YanjuSXXqKvLcI4sU2HQNJ78A
C0EB9/dlQSDBiumiy6Hc4dhVbFt00kf6I+q3MimSECnc4VA4ebtxB/9OEL4DJx3KL4DVUDOcJ55s
cyW+1pkJKXqCLQWdtsIAxFH8JKW5sen0BeB+AKf7TSnkpqjMfhzB/oii6XXDffsq7s5lfdkwchRG
ILmSoEUqJh4+5Ib0XxzPBBmztn2ycn4uPWfmj5R2CJg2cPijnQPZehqawtpnhX+bInUcpIkbB8pa
Y1hbeNicyIiRyGUdxUEKGSk/UNrfqcoKpw7HXtMcDcpaoCBaiYcXzHou9KutuGkpUq8nS8tzLfV9
J6wv19dmwanMeY3aqSFF7GHo0bZRBfHCgdgPjVnjjF9685lDzPy6c6GBVZ38tP0oMvLodGt+fMFb
zSVsgZSgfRNxrLarb2tVf8gT9mK1qAQIEV6fnKVHXL7qlUMcTJZ2tL0EZBEq470Ux6RH/UQ4IKVb
SyYszdDMrYDbPSWihstqBtCuj+4RSJn99ddfGnrmONDU53tDAx0ld7rUasu7juvn60Mvmc0sFh4m
0yQonOD20SH7T4W674shlEm8spWXXn22lRsfUnEChfwTw/2bknbrx2vcSAuvPucusppGAguAjVvr
+qE21kZU/V05pO/Cgbtz/iK/GoHAoTgmaGu/SGYjP5uuHJ4L5jinLypFB1/d5dUpi/yvQPscpOR3
/pB8KEv28V3rOqcqaganT9LLFaQz0Z6qWgeskodh8lbsZukTZjEM56XOk7RGWgjH0Y6XQ/M1MiA5
84vcfvRTWwXXv2PBfua8RSTizGM1jhxpiiMoPO9cVq3cQ5bsZ7Zhc6qnBqx71anU9MaPUaZy+AuN
2EreeunNZ5u240NHxYRDzOVVHNYOj4IUaLPd9XlZuOH8Fdy88misGtymkw48WtV+6Eq97Rq57ZTe
D0DiBikbV06spUma7V/ESYSqhFcnty2eRz++Tyu6z3L76/XPWBh+Tlck276UqB5rCM6mqMWam3ig
qMnYax01C2Y65yzyWifx4x5m6qn2DBqJp77rP+IGtXVX2w4W1nnOWORZWVcWlxS4NcgtqPFCQGpX
FlngeHrjjm9fvurVIieuQAW9Rt4PJRnwXHXDTcKdj5a0HusqB2SAHOJKAWlEP11fjaXZmm3qPmr6
BjUqXPqRQ0bl7rHMrYPxnS2KjWu49IVwa85bVJiWo84Et5pwfshc65B06iugKKhwT5+FNbmIuNd6
Epasa7bDXeVUk91i9a3C7CtXPQk7+6DdNfaNhT1oz3d4mhadUAhcDIHsRBp/bhAwTrq5jan1SOLu
nXtkdkQDR+a6vIWKXNKLPiDo8g/SMf/Re/k7E2JzXWaVWTLqSlOdojoCIoN/5T3J3+XA+ZzFqEe/
WTZJCG1P6KgGP5/tpk0onHhYy/W8vf/4XPyKjq1FgaRBchz47sASxt+YHvDD61vibRPic/aTDIDU
LkW97KTlsB1soGuG6KmDgsz14ZdefrbDDe0pdVwL4Vc/vpAIHTmq+/i+oWebGdAvINeKuD4hsxOk
kDlIO3/7vqEvX/PaL6HHUk8MWfcU+dM7r6FolKF0TUj1bS/E58xUAsikSFasOhlmBSD729YNffJZ
ckimeuXof9sJ8Tk7VZ/LxsVpg6x4r/ZmGo8k986NbOMQ6ns+sAXpDQBk70qBAQT8+2zJjANVhWjj
ZGf0lrXDyQMq/PpCLE3VfI11Qy30P2CqZKYCKtFXnqVbUVe3MCy5stqXwf5+CvG54nY0MAOY3lCd
vDrbAhe3IbHZjfFaUmFp+JmTLhggAw2D1LYdNTv0+/zE5dVHjXR6vj5HC1tszk41eV1j+SXmqC34
2crzO5W8Tw2Si5lnRl3FQueMQA5ekc80FqAm6G5GJH7e6TtnwRfALW1dVTiPobEuN1Phj0FdSXfF
eBYmZk5OVaODKxvtpD51QDGjSvfg2Na3d835nMDnQhQOxH6POXesPeBMvxrLW4lRFsxlTtQz1Dlg
IBasEa0HgSnUxsksiLmsvPjChprrLGeNnoqsibGiZPxoiuzBV/YZJcB7VIc+Xp+bpQ+YLSqxQT3T
ODivUF38mVJ56AEFT501OoiFVZ0T9dSooUfAEyKbQnNUc+On2OcrN2JyCWze8ARzkh5HJxpyJrhU
SpOm3/2yAfang4wXmWogTWzHbLq0awNR1XdR0pEwG5Mfo9TDDnyn7f769C2kb/mcyofgmimUg7R/
0V0gyNY3NOk8oVh4TnSyr5H/zEr7q2blLSCWx6lkn68/d8EyvMvfvzrzGmo7wJDjphI7jzL6UMYe
qCMeO3stm/F2MMnnDD8eawGA6+BL4qL7NhW02YHu6sllZjfR5IenASC+/iEL9jdXwhMxGdMa9GhI
t7X7TkEJa3A3A1nLVS0NP3PnXiydWriwPx7tXFRXo8p/Quv3yu5fWoWLZb5aBVkYcGvjZU+2FW/A
SveQ0BSQfX12nfelI9GB9vsjfF9GmsCDIbltt6HTUrpHNQKNKX2cBePI8t371mHmB2LuVKUoUBlD
pubGmH7bpupYWWvc8wt+YI7MUkJmLdUAvijVXPged6PLDtfffGnoS1T1ahEiu0u8GNQspxZgevTm
bDyQwl8fesF65ogsxPEFeghhPZk3HQDZDgvGwQu7cpNaevHZHs4dHheVdVlaKJ0C6mz1m0yxNQHL
pdEv3/RqWkDNXjYVetlOQMhvatc5A9i04nkXzH4OwkIONSusGvXsSQuXfc29bvrqMGJ3H1mGu8ho
M1qvrMDCV8xxBYOFfp6pQx2hcyZ5LhxthSkA/u9zPnMqoYgOkQ/Gygr9kMlD03tHMaHRha4JoCyQ
VXJ37h+EC/144GVP8Adb5SdHnB83OYtu0Cq37eT4CJh0mEb9rY7yDeSknyVXZ7RI3EUGx1XiP143
44VJ/BshJcsaZyKolnh2t015e4NGzpWhl0xh5jZw/LVRafCFuWvQ6DSdJXFOAyEfvXSNi2Lh7eeA
MK9RbcbRgYOaPTo6ejo+NyiNvs8C5pCwWErR95KVJ3QibTKQoD11AIF/isZ+JUBYOEjnkLChQa+U
GLzqZNECralosBZ+fBPZxZ6jyo5C0Pb6Gi/cIfnMmSApo8aRoLKRQ68s6G3SPBJZjnGQkbYyaNd3
AeA2TOaf65pFK7tzYfXnZEoK0udJ2V3AYr3eejJBL6h9Annlrdc278pb8zmBUtMW4EdvkfHtIWgd
NBQr72q1Rvq9ZFuz8KBUtYrQEIrorXfRDWnbLSDDPVq8ry/K0vCz/U/QhFN7qEucks7PXwzj2XMJ
/Gp4fXTnEgO8EQDPkWM0027tAUZ0Ql/sprKzPKgt9dhY1hRIAvwqjdD7o0O0ejzFwg4ZWHDjXp0U
Ubd6TLZdBAXIHjKv5fDo+Xw/QjnJZgSy7WiCvf6KC9Y/x20RCrWQmuPmNSB1a1XymIKdx42CuhkD
J0/fVRXgcwgX0qhJ7xJkPluv0S+mommomWvHARfpGo0G+Uuk5Y3ZnqO4Ck5j9LKJ8lRP3bTP2ir7
OAEXEBapTjZxpNjWywbY6DCY5AYIU3SlSca/W5YXIWONVuvMoJ3OiwTaqyX0KsGqlm9AbAZ6s2LA
hQXto9t+KGk42FSHrOt+gZk5hSYXJK5qwA4C5U7tR2Q+4m2egdkBUunNEKJePaAHKkL/r1+oQy2s
7Dy1zhS6Au1JYwxB7CFX+UaMqjxaBhAfi7RD4Dh1u0tqtLoPWSeCKatBGcDTeKMbYUFVsWzA2lyi
xWMqRFDjgrUxXVQHvop/xP5UbAflNXuvtuTGQ39G6HdoVC/RPxhOU1ts4rH6XBdtfuBQorsDQ2KC
Xruh2Timk5uhgl4XKjljgJPR2eY0yh6Luh/PDgedvLF0uR0gjb1LhfwIGqJqAzIfigV1oo1Jquci
b+nONqze2QyPYqBzCBn0odHx1Jc/fZ/RDZd1HJYltK5Nwb096Dy+250/PUVO1IUodOozLjx0SzX7
CTpKVPlroe6Gipin3DD1uSpEtR/i0rnVHETT4C+JNp49WCfIQKVnhSz7HnKEH5yx+zPSibfJZdWe
BYtVMGgLNLGWlwWV1WUbUlpg6DE6+mBxPWyZS6cgsVgUqMRuLm0sbTi2oNKfwIHyPo8zJw9C62qd
dXEljo36ZkwRlLG9MvJCLDynB4qSvgIjSymOhdn2zrlusIiFtTL4gqOk89NLuhDxNZfBHaigGwuR
JVsJVpfeexYH97Tgui0xNBHJjqI/TlArGEF7/C4PN4eGyUqxtuWdONaD85lV5HFkVgIeD29vYvsj
t9Bv/74HzY4qUGoqtIRrAUHaAYCr7FeaJd8it7y3OJR5tPd0/TEL0zXnayu0qRiYHYtT3zthYXko
kdg3hSrX4G6X133Li86Ww/RT4aHCmp7K1DLPMHz75IPE5si6IsOmq8UZLdPembSe86UGl+E5ib3x
C4EW0bdRelVYY9euzOiC0c0FPh0NNphRoVNII3X0Gd2AYxFMcOYr99K3y6V8ztCmhr5jPZzrcUQD
u5H5CbTtoQO+TAj8bUaVB5qKDYrmK0ftUjpsDvnNQFJUixTPa7PA+tTe+VlQPDvPNggwvlgnCCPa
K3iRJROZpSQg8dZ0qsaDKgsnOb83VG5QPn3nqsxuFFByVy7yD+JoJ9J/zKGP+4Q8H/9y3bwXItY5
ABjkkKOIXYzet9/q7rOdf7toclXq5/XhF0xqjqlMonYqXA+blFnoAOU7V7xPkZzPwY7EZgoodbgx
q91nMBzuo+U1ed+K0tmc8wl4kIwU4li6VUBUWCB6FP3KlC/MyRzRmCRD74PDxoVqJs/AtYoMDSmg
Pf2uGZ9jGFkTWZmXJyDy0ja6p1t5kbsd1thiF0x9DmNUbRfFlqjdo6V4u41lFD95gpKDrMp0pR63
YJFzVcaBe5abeZV7BBGwPHKryQ+FNdb7RKtp40YsXzmolj5l5niFthyG3Co/JlEEgmRr20Zgy+je
mcf9mzhjoZNKTh0/1oW7dcqvbrT3q3LFlS6Z0OzsU8L3e0Ma9ziZKojd727/53XrWZoU5/ckGYta
m5Ioc48N3ADUXNIHVvHs0hW+srOWVnfmKy+sNrqwGIcBRfu8izZgZjmb3jy3yYrfX5qb2d4d6ZRo
EDrxY+sY3HgY2jD60iUr22thguaoxrhwFeNTz49R3++qqDpzNODU6NS+Pv8L0zNHNRIfrWUgZsLL
V/0u6c7sAhJv0eXzvsr6HNrYd0nlAw/Fwd5SsDAdcfPxmfezsgakKqKd6HQEpWa51rmyNFuXz3yV
c63BnEaKVmC1h74N0aBX7uze9JuhsdZaDJdmbLaNzQi2ny7HPrOdx4a9gFv9SPTTVKwp3i19wsXM
Xn1C3wP/zIuWHwv6U2sZRJbYKPZyfbkXbPUv3eNXg8dMJ2RSIz+OxM+3ftLaW0HY2hV9afTZZq48
CzWqFqOnk9dvm8nxNzZuQys7YWn02U62UGYwTg9THSS/KdvkUzmxFde8NPRsCzdMQqwjh5Moy0J/
AyFT123A1GWZ3bumfQ5rTJteG/At8aMC0nfHM1Xs+sJbO4EXVKv5HNU4Sd9VtrRwsqRfSzlhV5FA
4aqr4Ipo+gl8LgFIz374wgncGkz0brrRqbVyfC7M3Rzv6GcdUCcOHu4Q8KMMnVtuXLBtvm/R55BH
AamphBCfH/s48SWksjpGINEcD3++b2Vmuxnt4B76wWt2LHyUx4GKikGPc33oBUcxRzZmJUFvc5nZ
x7KPtwhaggE8ZXrywjpT77Sr2bE8or+jR9ebDbvCrONWMzhie/3tl5Z1vpfBAZUVuEEfdZS8TNp+
1vmaxSx4OHu2kfNCZuDY6aajaiv4TnDGOJOAMCk0RK+/+9IDZtvZpR14did/PMrO3/TCLoIxb78a
5a/EFG+Pz+YYRpCxdZPOoXnRXNAO4NuM8QTt+zvg9pN/B+3/9WP4X/Gv8uHfN3LzP/+NP/8oq7FW
sWxmf/yfD2WO//778jv/99/8/hv/s/9V3n3Lf5n5P/rtdzDuf54bfmu+/faHbdGoZnxsf9Xj0y/T
Zs1f4+MNL//y//eH//j11ygfxurXv/74UbZFcxktVmXxx39+dPz5rz8o2Bux5P/1+gn/+fHlE/71
xzGT38w/nqv6W5ONb/zmr2+m+dcfhLj/ZB71bYhQCOKJS0W7//Xvn5B/CgKSS/wd8x2QW/3xD7A9
NvLyS/9kIN/CL9nEp8S+FExM2V5+5P6Tgksd41BmC+ZcVMb+zxv+tkr/b9X+gQTqQ6mKxmDgi439
Lb2CpP1s39Syp93IWg+qRifDix+RA/4tJ3opCNlbNWQiqvIk+vs2flcvEx44301QTM0c4wDbglKm
RmrUaW0d+JP6qMbq+6t1+M9X/vZVF4fy1lfNdpQdg9kps+PxmLZP/cRCVjRhz90wjuNtN3yP4Jo7
hZwkDp0JepJNA15KcKCuPP0yd288fV7EyNwcaSIGYic76fdlnoL+2NqU9RQQk0M/4MFm4DYEpxuo
uzfWkN8Ua4C+t8FFnj8vbFBhKVFoyxwtn4GebN/U6shxusbxeG7t7qHX3tkDnXBtQUN+SIKVD14w
onmlI2UaFGhgBD6Ow1bct3fZffNJooPzIxzKWuH1zXolPu1ybL0KBS0incZMZXQEtV5YMRFCFnA/
1vcx5BnbUoQyZWvrt2A9c20INYIrTPfDcOxdf4+O10D5XUAjJ+Cxesg4Dfxo2t/k3RmEypyCWCqv
tyszedkFb5nO5Xh79ZXuhC4M0JI1RzDe7Tt0QIJyjtfxQRk74Cl4rQxmlJ2174Zy9c4GD/TmQ2fH
si8Gq7S9qTmmjh1UvQipPeytju0Ftgwbon00OaAzZysV7kUrnfmcDsx2Pggg/GP1uXpWvywU6YcN
eMajT/VtBDLKVbtcms2Zr0mjOgHBNtVHgbx0ST/kpAjoKP4ynwkeLaaQ9m13JKEv9qqDW5rNme9J
7LZBk0hV/mU9kpIwJ81DO5IXfTFaOKMhSb/3tXp4n8nMM5Skz0UMal9kxKE97TXgdGTq4DWRDtwu
efBKPyRoQc6RuAGMOFTgt1958JthhQf+/t9t1aI9mPIGGwH6xTChNeMREdbcAe3/VxmpoET2wtRf
FfjcI2yYrqkecuWAjJ4H4A5beYu/cG1v7Jh5mSl1QR81OV109NnZhvywnYtNO/phL5KTmaIpQFo7
NtkncHCfo1zTbcnj0yRR1jQGxJJRAqI7Ym9NAWbIrg8GBrY7E4IP1Q6GsQcFZIzEtVb6KVFg+RBp
0MZOd+p9onY5A5OOqkN4+zbUTnZvgVY06C07B6U4ucn71gQcJKTcdEkABlnwPH/yRrWFxsBLEpPj
oHy5Q+aWbrp2/KIKeW8GZMabDCCMmD0MhN+OBQ/9JNM7mnuBr6cQJYcEJHJ3sitCaIGFuZLPJZQb
YwIG0Jbkf/Gx7saEteB+hBpW6dyLogeV6PfY/0rWQBYLNj4vv7USbJccxORHEunvFxsvfDCOUxww
kReq2DuXMIempmseY8EjzxlpEgYSaKar6BipQ6I/CxF/98GYNChwH1ZYsGnbuNXT6N/6EzDmMDA4
tHeeBvOCHbo3IYxm59ERNLd4Fo/coIKRX86DoCyfZDdCk/pJXgiukxgEf97agxdO1TnRAxjinXyI
regIEu2HAvpNReVDf4yG6BsOBdKCbDp3/LEon1Y29NIsz/wyo3lnKK+h6nSshDhlpn4BW+LhMstJ
GW9T6xYMSQ+c4AwCPHCKT+J4/ckLZ/u8VjFaRZuayk1OnS/OKNyHtgKLlLBwxo3nCn++HPDXH7UU
8M5LF6XdZ36TKedYjvaDjFBN5B9Y4mJbmxffRZOuqwLwIwcAIawd6pf5e8NFzQsaaFKvC0oFOXZR
c7YU6Bj7J1+MIUR1t1C7OCt4w2j07iMEbRyvko7empN2/moseOvhMy/NIKlAM4VgZujOF7rbKKt2
Pg6HpLzIHF3kNGhpA4cJF5WmzU0h03OeiXtwLxJd3xUTiDuy/pjp6EtFyxvqoDIJhlqhUI1MNlZz
APLfN8BAnrTZleV5nOCK9mm9s7B6ZGeB+kq2UA1wDkg8B046bXwLXtYG/MIcJFY2Aon90G4KV26E
U2zkhGasJ+AC++o7yx4qhD9y33X7GqV+/xDbh8E7gBXUG3b2sC2h1hRYau8iVLEgghCdx/Qzde76
/Byxz5w9tc4HMXyq2J8N+5gXzwTKDnTfeX92zcEzx84cbb6zyT5PDzYaUofLSxu5q4c96Q5Wd5Dx
MeZHLoFE2iUOWO7zoIoIqqWVc9P5I0LsLhmgIIkuUErvIbDxIXHqG1pC+iqa7oCtOIPh6tgKenBH
KEFCFYKqbpe24tjFoez03TCmxymhz27d7NvxaNvTHfM/UfcFOWiwUI+HLMYZiu3eVOycZHwnhdpL
f/hJ4iTw/PFZZFJDIsT/0yrI02j8FzBqk7I+0sz9IGhxW9D8RyPk2YN6A2F9YBt5HI27lVkdxjk0
HCRIm4W1JaP50Vv+TlQFWKPrsEqKb5Mt0BCv5KPyx/04jfA57CXPkv2kodwCTejAQotJkPj2DSQY
PyTaA9V3wLNf6DcMmCkDo7+a6E8VHwAdykSYdRAKAA3RrWz9bcLrvV3yaZsVfVD27kHHuK4MAgoo
RchT/9RDTyC2qm3uTA+jtjc+Wni7qgdxy7jnLqA12dmvfGAW60PRDFsNenuhQRKNRqMY/l86B9QQ
n7OhuE+gRJgQhvDEPkYXinRvHw0QXKD5PW5LH5r0E00Bw5r+N3XnsSM5kmbrV5ndXbFBM5ri5i4o
XIe7h86IDZHSqIzCqPn093h2obs6prITM8AAcwslMisiPdxJo9kvzn8+gmhXwrfDjPlDYaavTVWH
uoJh59qgFTnAcba7E6UbL3kOW2I5n5dMfWd0fhyauxYQgJvpKuxv7RRKI+7GZUfd7DBp9lDM7G5Y
xOOkJYxnZ2gG+qhw6S4Fm2IBZwSeMGK5osQJ+1mOmYzpRFURVKvYT+6w5cjEPUN2YOfswS8IE5Bx
RHo1C1y+OT+qvj3mQxGn9M1pEjy/832qGRxm0KjIR1gPF9lnuN9uQB0K1m4IPPcTdtagkDKssisR
2e/O6F/tcjdJ359SF2BkLIMV2rBvF7Td5p1qx6h0bJylKuK3ROqHAeUH7dctkD0HUG7+/Yb+M6v+
qw3uQ2IokxJ26J037pVnwkQnd7rHA27GTZ27Z28A/BDeh6zrAQA6d7wOavOYTMmNTQmD68d2wdKS
KpS6jZpShG7jhm4PzF/Vx6OBW3myAz0ZbkFzYDywfUBqKVAJZ9VTV725LsKPb9lEYz/hmwmQkQIY
AqmcbVIbEH2qaB66eKBLMPn3erw21UMhMWCk2lA+mWkN//0l+Nn6/atLcIvQ/3TpAZFegTdHZ8dL
K7jLHxNAwulT5b7hhAk48ik1w7mEO6AizeG8XDufhz5iVlc4gYsq27x3K7CbQPFCO7/pMww4w1Ji
Xc6mFfF9WujfHL4/Z0b/6o2yf32jjDBwWnhh92AS7FMcwtLpI1dP28p+6tmD65/tWsCivIHO8d5S
coIfxx62cSeK4UozydBmQKo0VxjejulxwiIDYgdi/7bBZU5tWMLHeWCBLT95PZbblwFElrZMth20
nUULU6FchJ0Pq4yiikRSbYDlg04xBbIHasRWh5UTdzwLBM+D247R1k9GxzCAAV+rw2D/19L8uKUA
XLhhBsOKbi7A35IBRpKCnplAWTdMsE81/WdneieweJ/oqeE8pM5y33tLRAu4h9r7okdNcU/zC6Ml
/LEKFIawCp0ZOofsVL/OTb+pqdooX0dZ3oYt6ERL3m0qvDyEF8GclLE2IvT7t6oHD0Y+MZzebP4i
sekO6+9GKX5Kzv/qbn2oCzgYv/aKjnT7/KRysq2rFc6DVFxhsb7VRReAsMF7NKZf9ATN0PzWpvfc
jKGewEwRQ7wOKiz77okNeqNK6LKirshCC4EbkqzDJJdHiByjuU1DAJXuPHBchsIJpDeEi59soYK+
+AVIwVkd3bBhRoAvAxMSqsYoVUuEwfmwQx0Plg9hVei4Hdcda4swFxzqVHMofLkrIA7MDc5VXsUr
ZKJ5pmPYTEVwXAwowpF///jJX8TNPwXAf3r8AHAHt6VL7J6Xb0lHw6IVdzi8j+64BgzEt1LN5zbz
7+nA0EnOnmApn0r3juLGFbo8e7bdw53qntg9wzLPF+eyiroMbPHcpeyVmm4vdA87eBo5DH0Tvwh5
dUuiR42c5E109jTp+aiceudRqLbKz4NfhT7O0lUX0bw4W5WDEYHVuFTOxSnbSzOJvQa6IG1t2A7D
jizvDB6BBi7041zHop/vGjnsl6zZZT1kCMaJXfy3dUU8WrF10yHKX9obxPKWMdePSQ7gmuUhfick
MCpusS24imarkPn/bvP46f3zV8vxQzWn1hTlcA8MmqwFEM0HG6Dp7geU5lQyHpf+MsNTTcFFtNEc
9CH/2UACjZgLAw39tV387e8LZj9TsL96Kx9qPOsyJgwlAGevcr/D5uUd3eXSLXA0ybqlDAogBYHl
OpVyekL4vffWx36vC3XkgLXghgR+299D7+XSELgd4BPaApreCTuc+WKGdY9S9YH6QZiUiD5V/7DW
dX7wQMCk/g4N5f53Rk5/3YmVitzy+z+tXNkwLmHvLdA1Y8dkSTEFDhWOiHoSMhaNuThWvX7B0NGx
no/Cg69cP/zOmfuXP/xDZlKsLcngy4bWA4qcC6FRW6lj3fifDRuOaQsOGLyEvUXHtxvo5+XR4oZC
GvObx/ZXmeBHrUdZEeFQq+U+N/Jim+TotTxKhuKa5Khb12n8s2o18eta5y//fqv4Rd3ko62VLRw4
usKGcE+Q0FZogCh1vWX0tyJGiaBkSt2g5L9p+/3yAn8IC9zM7ZVwfW+fi/ZZYFeGUfOm4d9o6h+5
ejJZE9Vc3iAdV4cvR5muR44M6N9/1F/k9B+dr8a2Ir4Hkuf+BsWZjNiuw3kRPMrxMbsi2dL2t/Xk
W/TwF0/jz8//p1UM8/IlXXtkiO1yIUDfgSzx7OIz3q6sMzhb+6NrFWaEcxyS8NeuMoETAEFp/jub
pl9VtH9KbP/0Dip0FnvPW9W+wDkJqijIEyAnFv1G4Hq2uMZ9T7a0RHcXQUeBt/Xvr/Evf+6HLbEs
R2Intqg9JuoQ0n+6Pbtt8tJRidBmBdlWRaJyorkprm392+v9q1v7YffzM8IYR1dyPw9DHaIk11Uv
akFJIEfVz+EyEGQHJOyIkjqAKodKsftZf4I90/vg5VeNSrRnWaST3zVsfvFUfZSrlK2XDXxAVt2U
9HMy6hiDU0cArbYFCIW1cY/WWY6wYvtdpvOLwtxH/QpQj+iMjpiZmGj+RaGdZgTMcMHJw36l4FtC
M45pktcMafB/7z5/FK10XGvuKKxwjicnA5ec8ibypk+JViCSdddpQZm4+dTKLQbL/3t71Ucpi0kH
Pk/g4iBWH4965cccHaABT/BtW1SVPLpowBGct7/5jL+6qh92q4HTsgQxydnDN+R42zBqPKfz6uHc
xqiPdYOEeXh+ScR58vef+Yd44Pr3PeKDSuHDb//vXfbV1l39o/8oSfgXFQN0Dfj747f8L1QtEBd7
wa81C9sh+1x9/rNY4ecf+LtUweGQKggFMYInGIao1G0/+7tWwRFQJLjShZMU4QoH/+1Lf4gV1N+4
BymCC5UCNJHkRjz5Q6tA/kZQXLn95SnChI/I+b+kVfhwZCO9uvEUKaGcwkYYR9iH0CGH6U4rQZ8M
PXDA7qCbuPFTK3rwQY+5Q+5fbPq+KU9WaLHripphJqzt+uNQZgb9RXh6AMzqLPG4EvZsF7iGA6ZX
nCrl51nojV4Ft4QE2KNp7sdHppYO3mW2iobUQYbftPLegvp6BgIpuw45KZ9p4RmUH0Ew/tZ0FvFc
0/tXTYGgAghsSYOMJfRxKnWONBFKT0CSgBC92KHrQPD1Rv2QdShItS4vXnJe92Gbg3LT4uKf/XVh
kVOtxb0DuOu5KpbiQCVm/r15xNjQ1CCCT4usufoa9QUITPLIMjldGnAqJ7S+QAkOJVtYGZQF6TDf
tmr3US9ZAq5S0Z1pkutPHTqW5ywFzBuP29wg7JnTb53i+QW+2y2YX8qcWypGpJcy/cQSY3DFZTKh
HVaRZ1IP9grYntphzLEL6OzKzxYp3726AUTankIvZepZ70FWRUlw4vpaQda56/hYbep00RcK6irK
yQ5BtbH1+BUUMXNKqqnHIJ7wt4CG8ndkoUvkqDavA63c5Aj1oP/W+dqe/XrlTeBh3P/IROcf9Cy7
DfBs44k0A393KuxUebGIhwQi7RgvNmPUXE0vZZWIPVUeeWhKI3oIoiYYl9ihfl4rMuw10L+vrVTg
YaNYuFNjNaBQKp2dAA33DcbEw90kMS8daLbyaPWa8gH5GAlhEOh/LQdHxQRwbBQdRStQ5JtMDGee
AYW7qTtwWHZthRjKh2qQ7gViOP9887wB2bctjiRnMgKgAyMVnexzfaOHVqigl86491XuXDGGm33t
mhb9a3joA1jmYbozGEB6+6phZx7YFjGzhmbcC+EfSHembupQ1bBgGk1f7yp4t4L+6QLyPemUYcIQ
jWMQwQHjhTiYnXuDNI/xGfkV8Zf8zocLezh7xAxB0mHGco8QWV6VGrwtFkX6lBrwv4LVnZtPExuX
d9uvqQ0YQAVyOzQGwc/g3qL63mXpHrZrFGpOnayvuqRph+pxmXVRtuhEx70uG6DIekIvmAwVPxg8
X5ugSnrY169VhU9Kaxn2ZVqjubiUAo2/gqd7OYCShzqWk+7rNKleZ24LHgBdxJp4ltIF+zkr69fW
t/0l1w0cxtsy26vKT+/kbGnMYGF/SenkOgFqQdl+cfB7koz+NU0dVPsrdwU3D1TLHjZKNzDi6ujP
3Ku9u2XFXgB6Y3cqbVs82XrFm6RZ4U/RCAqtCtYpTT9jtN4/QXWmP3s5de/I0Oqz6XGBUX8c8O9u
Mc3e0wnmOAzG4Nm45kjupVRgizNM07rVXJ/rtUBhCIxFHrQNx9VzZ7wpkGyxLy1SpHskSfUrBeFv
xlJu8bK4luaVOKV9dfOme7TNkk3oxRSrE8HDe7lIjdcN3bVUAiKoYXxOfRfOa9UiczxusoU9FXDS
TkRwHnRoBC55dhBSiTbEpF9p497x834zgGdLwKrV/bfJUsHvDAWtIiRTjvvcW0K8GC+Yre+6SG4f
6+ctpixFJQbMaLyBZgazEOOvS3GZyARWnkk9Mj+6aOtrWGhT59GVWfEGpTYGpBtAFd80bwlqf5V7
BVyRX+jikgPMKjTKa4i8Dqxz1php1qFfM9ixAC+9nZ9U4po9eNQoBDZur19ZNneovpABtcPEnDAa
DSh75Ts7l2t/h9mR5Qwne/eR8rZ5zbWTryHm0Kt77vrrE8OcOLDdElus7jv7ZQYAIYb9EYCHLZCi
AXeK+VsmWE+BbswxZSHljCosvEnsy6zSFqUzPB/H0pvxNTMzJAQGtL0+ACe+igjgzRHDjNJ3xLHt
FFVdxS6YuMpUxKZsmE5a2YxEY1vwF0Xz5kspU4XnhHJg9OaB2y7kbUfE0Ssd73tL4POJ1dsUzhWX
D3PkEEKyYeNi9Gz42tSO6DcVSte3dTbqPFxHtgz71bSfu2XKwkHeTi3RWkA3KczokIGXUMuHU9Z1
KJTSKWtPcqpXdVvHZddcRT2C7Ol0GTYRUIchPRDaqdFEdIgT2iHHAobmm8DuTzf5Kash/rtR0MlD
59SrDm1VgLI7zgomJ7mcfX6BgWj9RJY+R5EeHIHy4OYuGNQQ7lQo6DLwXQ9A05bqhwtkFeYD5hJ8
7bxEH4KY3H+oWUo8jDVLz2xmYaR8xK5pWSj0VKCW3M582WSd8eZrXbiWZKFq7Ki9jeN56lUPKnny
MzmiIY79GwBCmGmzGgL2gGeLszMrfG0iS4QoYb88N+utJTa7+0F6aEz6oHVfJ+1p8r20CcEeDvjw
qxkYepXGCB8D4nB2xa3ucZRbcmN6JrSc33EUzOjiTbOOINJrSEBdQUJTsvWqOj4jiOBs+C5U0r2n
vgemNFz+azRmkyq/J4tto0Hn7aaAt9RdCWQ2QO2e5waLtNjsV9uByQAggb3N6vvryyAJukR1WZdf
hrQrN8aHHbk3k/WFzC0LBwgVcf/r3NmkpnR3/eh2LQQ10xirtq2uunMcFE4G1Cvzys33PiL3HbIT
P3Y6W6OyncMFYNV5896SdNyMoyruVm7IuXeLdr+AwLgvpJu8VaNFO9ShEB+I2tvlxALFrS2EqHk5
4uSxfh9PhUk+NTD4jQid5m8p9+tnmFGyNJhp6m6N7Be0WPrq09hSF6PbifPijX0FMLSCn32Co3c/
EtU94xKoLqiRwr4x2eQbYLLlUwla6BITm2WXFJzI57oU4s5hi7OZCjYeijFXd3z20dwTPhgLGjzP
m92sL6szb9yDh7jtVRNj4nTVuGUlncRbw7JqT5dEbku4OADeQ6TBCOk0HA3oL1s9NXanlopewPZL
96Dl0mO/FOKBprY7NmKpAOtumnWHcS1W4ENqRDqq4dOK44H1Q+iTxHnLlllWQcPKLAtoPnRnuFKj
szvguG3QXMjQ+TJmXJZgbFvi7SeyOJF1Tfod8+0kBaC+wqLPgFxHy1Wpd6ecQbkhE0q9TENtBItR
/W51bX9wXev3jjbylXKiok7caBZoHNsfGOeY7urJ5z98kCHPBBYRBxTxcDp0Ixoztx4ygWbyvPie
ulaJLc6Da+Y9LBCz09iVa+xJCvWhppAmGH/doA3VbvsyAXoV47fYzeBIRbpijYsMPdqqZFPctcRG
JWLpeFIeHtqWLbtkXASWtofHRk/jpZeuA00zIaGjRxY7UjZvvEnUxjEZ27RkMXE+ZV/X1fShhWR3
ZytsnSRzQLhF0BdWqsdBgrMypGmqwpFjJaUEwKe2nMoI/R70jBorD2Ov0K6FcMGG+UpuViqsCsdk
XN9a3Y2v1JvSDbjUcLum9XRQWe1/lQniDOPm852qmEZUBCBeCc+zyEvmEiYck7x2Ja2+A9lbhr6q
qp1C5g9PCwR9FmX6lzT3oD/LeXapLfwCJ17n9x4cc6+csfVtNkVzIr3h5zkHfUWN/fKUssw5i7pz
41qIekJXO+u3eqD1OZ2qPEGkqrwVfpTekoIuKI1cAWLthTtDtdAzRh75urSbpqrUtsz0uvMKbo5E
DesWgGz/R1Gb5QdvwQi23Y2n3FHq7VCdcp+VaUBrnWhyth6GbZdkXjAYuNR3neDfnMqtX1qNvl3t
jfnOHT2KZjib3/OpFxevAfwW7S5//TIwQsEiK00eoAdf7/qkw/VPeu1/tR6CCYzmO/sqUfYkWYIo
wnHI2EambCcIMLuaQBlW110wJV4ejcgSvwPRQq+d9sWjAHvy0qYquWOkA/3VY7meAnyWKdkCG4J5
+EQWM9R+Ygk90OaPEGPwEKbQzTEZObqmCOvoE/XTEU72LgjqyCw6yApVNz2SBgcaVBZNd2F80Ftw
7S1C/3Q+wgXJwZa5FCbM6TSA4uPgsHB9C5cVgvId4cUejrt2nxWp2swGG/BSp2Pce8K+Ou0KExao
Ada9zVuE3xYOwI/jbBD0pFUJP9SiZ6HDZ7KrkjGNnQLI1GFd+3vS1vm1w3fGLfWdc+HqfKtx7u3m
lqyvpEZ7miwTXEtA0D2TAZP6lWfLbZqXfdS5fh0hMIcLge8sn1WdFVvMrg+XsRCoW9MpaYLcT0Rc
W1ecRdGQfdJl7Cxb62ET4mi1Y7epNogjvKcpgZ6uwLm8mROvj+nat7CzWxsMBPS9xXnLyg2cN5ZI
pZytETMZR68U3sDfhrWevY1KkUUBuOwO8YxNAu4FAig2sKGjLmvEpsD9PjQkSzagPPGoWPMRwad4
zRBzHQzEJXeqBBi3td18IEuqgD2BL4yZ0L2dzVLtVn9hn3Kpms2KexizYSr3KHnIDf4RB6SjxSMM
ZiDpGoHMHJCR7R3rJ7BdVhKjeJocU+lQRDN+FWtRDRFPjbfTfe3HwiKbw+YJ8jcpIXhCWvzCjcbB
0dP6zmm87JprI3fc74odahfLFxQSEPqmCoIplDl3WZ4tB7x6Ea9w9YkQtpTfKVp62MtN4p7rpnQg
Mal1OOWz+1r38/TYFBLOC5C3hU2u7HdRqPR+6asGZjyTjdeGdfuZwxUxKE2rv4rFc8M0tfMX3zRF
zBgln9xGihg4ZRaarLCxmrvCBMh3+m3roMeLlH061DiCtl5KHAdlgGJ8Qe3GXJt5bVmQCD5cCCyQ
opH7zQOmF7NNmQNhKvOZPUDcmB2ph7xzHtFD8zRg4hmkHKhpM+jBUD4o8cDbesv8dDh6BGYpVZVz
9I013FuFHTfE7Umc+Jk5ZrNE3tAQZGfoiGJWq54tRiRz88RSdFwDv8ej0A+6t6Ai0+UIzLgTQ6rK
Hnw4e+203xSfIe4ZH3tVIO+1pDt6NTIlNPVgITShF3q7e97yJS264r5tKXaoppjc/Sq1DrtSLe96
8PtLjRP6PGdQGATOWuo9yOXeGHAFr/10BgcHvkPNa9FhaMIoODLVvNOHWWR+gDseC8T5IPCxVZ5o
K8stLIVguu0i4jrO2JemOOHTcF2t6S4I4/N4rjrvhPh72jVF5r2teHA2deZlT/BjR2G6UKzammYV
1wlHw2ONQbk1aLQFsxZCFR5WJcouoD52kMBIkgRCEHwWWosqTtjSXTyll3O21iIQXUORoiMNg0DJ
rv7DAiSYRnjdJZdRKS/0kFz8cEWG2cp27OezNw7Voa5o+gqTgum7khBBR1XbVwe39VGWS7tpgwDk
Ji+tnexYMJPeo86D0oh18qtFfXmfkYXFa7IsD7RM9JmQ3H1K9TruZsepYtGU47c+J+62l5hyGTso
RNYFJJGpcap7p3Wn7+CuOBCLpf7Z8+f0tWjqJgZaw34qbg/WMFI83wl2FyQusFAY1xmQJakyx4R2
gQY89BrtveW1U0ewdIfOyAr7aa3wxlEFy44/PxdSyvw4WfDKgsLr28eKTemrNEv7OFWJb7FVQxwt
KlLEtJrFDwWGHqThKaImrKdHv5F/SGn/B0ral+Z79djb79/7u8/N/weVbeH7Ut6mHH5d3b50PRow
//GYZkXdf/6Xab5//Ok/pvKY+JtPMVxHUDWF/OjW5fhjKg9f4Qr+ga6UhOFpRI35j0I38/6mUB13
FSGESwqrxH9UuvEldO1RkMaAEvPwp+V/pdLt/Rw1+mdLE3IGxGsMr0cZ91Do/jjdIGhS1rrK1uel
aS8+/c4WerBpdY8Y4WvuuK+TXL/m3EMgpjd4tSNq75gTSJZXOLLhm5dHmqfbuibx4PE7YpwszDto
V527bE0fknXc6L4Jp2raYsj7pQCIPlTubWIELkMiyXcc+tZ4rAc/7GpsYf7yuNji3p+qFxivBz7M
+fxAtss7qovHCqnykuXQjwpnCfwVOnXVvQ6YVPLr+vtYYOgUXhZlwHv/ycvJo3HaOANAZdS3ZKy1
cD4b3xxFX9G1vAy9d5qp3Csin2rpPLnKvySoQIJUs2uHEsRYZ2dn82Yg8qrgQxw25VeYK09BSpMs
NEX9fZlu2jcILPszKn8Q7gr7VMzJBlb9EKlmsg3cBCqksUS53T70kmBbhGYynYs3A2VLk8/32L33
S5J6QW+mYDTiqlGYYhJ/1BI+hhy95GmE8kpMzjPEXxO2jWZQl1uPGWlHCmpF/+B0EAeTDgeHfKmz
9UuRs13HmvtBoy4+t+0WStUNY8kOewCUvLbzgolNj21nt0jmXpwVTY0l+UGn+qEkuITNnDyaaYQQ
dUE+2eTRDFVtbGDIjhKvuylY/g5YbOja/qbn7vB/k6wMh7rF9pabeyp7FBBbAxVK+zKWmLYiSu4W
IfFTam8zwTW1RyrGe3wFTZ5z7o07SrsBXV7oiRDR3uZb1m2ekkvbQoEG07qbhLiZzX5Yv4gS4fuI
OkHgye6qdH2aNU2D0uIOr137kuv1dYLJ5OI6F0TxxzKHsAs11t3A/cCZ3K+8bm5iRdYG6P7wAHf0
gQziyfWHs8Ofyr65q9cuGlPM7KhrprM37KgkhG/dd93iEyIxz30On0Blvq8Gnn4omaAZMd5USSiu
1ZgpqFHGKhtgGdFemHq2bOZ8efVz79QbdigcGiFKv+LiBkOXb0s4RATcc36gMrIt6/VRMwhIu6Vr
orJzMPyjPld0iZhTJUHTlpAUJE6M7BAZRoUE09mR0X2F6fpLAS8FLuuX0u3vk3W4W2j1QGqVhVNt
XkoEJWS+pz5ORlhxPqaj2faqvGpYOyJJK0P40CeBbB7Rcx5DkULOnLL8YMohGpUtA5okOxfiYZ6y
k08h8026qolaFKY8Mp4LghVk6dFJi/vRT2LI1lFHS3eY6TsMrf2OgsyuUCTONulCT+TmwSATdY8C
o9PcbsZoY9klsaNAv8khUx9lu33uq+mU9tMItWVy8aCBgj9Z/ubk/RbvN0BJ7Qcl3XakKKfm5c5t
aJh1+VvSIFMdmlhBFYl4GrWquUQxuUR5bjBB1dpTO7GvzegdYF236WGL0sDc6PZGdV2FC+yWGVc/
ipQdZCn3thxOptGf2EROiAu/LC5/Ih45ViP7MmbLc4IBDuah8eUWO99rHroCVeXW2XHwMxaFJeaw
9IszqUPLdQA3wfd6Uj/gUHiZWu/gUnpk3t3Qr085nKhAlXpvdLq1iznMDYV6xokWkm5lb36j4f2p
i/lPOz7n8HmmOOXkR1USpr0zrqd5fR5UiSxUeJekbT6hy9iECpBVfOKvqH2fcilQVKhOyZTCqv4m
cxyR/fyOwvDzp318N4AecZ8TiUqJRLf3zwIxFAMx5GeRxbv5UsMYFOuPu8iCEwdBL9+1o4OxhvLU
1ZsUEWDemHdD9LFZkkNtvXuTDEhpSdhX5u+zNP8D4c0v+/r/C5v20lUoVyKa+HVoc/e5/Lx8/o/j
YLPy/3TF7ddYdZ+//Usv/x+v888gB9EKpwhIfC7RN/5nkMP/pgQjvsBcmsc8CdHFP4Mc3EpOpc8Z
tAFc4Nb/0c5HkOMJF68oFfW58hX7rwQ5/6rakT71BeIrBHWCCp9CJvCvS2zx4UBKK9c+i6Td8tY9
otASNZ2I6hu/wEcqb5ptXi+/8Ycm/ym2uv1g3ydoTTOGwuNHJzjhE9r2vdc/p84BoXhoZRqoxW6g
SN5kfhE7Jao4LjGxM6Hk7VQKeVIXYdR9DLIRG0vdTTCq8XjIfL6dqgLZQXdgs9jQ1Lzn6xKjQgQe
8viQWzcu8yGakz6EfxjO8DSWYo2m+gsxsFE2FboR/N6UxVPdfEHUtBGtObF6jTsjnvJlvBtJe3Ik
2breEhdzvReViFzfhCmYDrAff5swZyuzB878J7d3ZeC1LtJbtCF1lZ9S1mzdroSWANU3ln0e0xUq
9Jp8xczMZbTqSRvoyW3zlun+aNGz7vCNsCWMGDbGyryK8Wrc9DXFIbcUdbxg0F7Y+WEUA3JAyKDC
3KrzVMqnhhPYBs/b2w9EhL4fJ0hWO2faF1ZdJn/EIbakqM/09Z7BZsKBAMzkJ9lloVN0m5u0aB6c
Qw75XE8Fi+fMR1vaDSs3+WqaSQaVxpDYvO6rqYLlXf7NrWQfEulek7K74PiEjnJqPvlJEq9r8V4i
xkGwo9oOMpFyfoEhLypPYyxn8uxiohJSXNmAEyc966DCKc7cKJDGT5nTHyqIOEhSRNihYU0EuTEm
Iat530BeVzFzIsqJgfEJy+Rc+FvI5INSDL/V9N321j/vvVifFFIbwW9yGkH9D/L7tmvNMBPHPsNE
Cn2YyJ35MeXdxm8XjB3zezYVP8Qce2K60Dx7GoU+pj7OPFuFRSnPGeIEuDTCbhpzq73cZK1zQG3h
FR2BTxrXo+xxnetmCynFDuMVERL5oNPfUzJGPGM7aeh97kvAxBrMEsGUFLI3VGLKcypRq5xOa8Px
yy8GbQ2UN7duLk5lNx0WnuLKDRCnQZIAVXpboUs95Yh1e9Sr8DBBygzV6Xjp2n5f9WhYkuHBHWDz
rD1+cpQXW5VENmuvZTqGZQkRX4qVmJbvEmL/ouSnFr2n0FT9JgV5dhpNaAaOMFYO0bA0b3D+PwB5
d5aU73rLg3KFybwwV0PlKS/ni/bmS9O2j75OorJ0jnAPva7jJc0gnvfp82j1hiDkWhJzlXiE55Sd
C2o36M3djfork1j7xlzRuoyQhoWlD+dwksQN6TdeaSAqGA54Gk7pmvzGjRjypr9YDsTzsUdDxe8J
/mE5jIW1Bq7zaF+5/lMj/KfcBc8MqomliQHa+rSS8ls9Yisj8+X/kXdeyXVjWZeeSk0AGfDmseFx
LSmSoqQXhFIG3nvMqUfRE+sPSlWVpDL5V3T3wx8dCmVS5OUF7sE52661drZqXjvm13GBz9M3b+I5
aGhKxNp6z7cu6Ds6r6bliU3it0Bq5Fa+ImNoUw550GPhmQ6wm5XGpd1hLyosv1i7ppo9CdJ67rsu
0lYtUI35Wq11tJEJjcinld0UYDQoGOnuwHSKVFEphIOENbZznH4ozHurN9S/+xM9TVfp89/Je1bx
PA1NuK7TOzHNAYAvb3szd9tJ4f7gd2aVpw+TW4yME9qagMKgL6+Js4myP9P37Ai/EFDhcbQPsK3C
HPRXVswohuuXWiw46k3UjDXs94GhlvO9UiAuUOGtjBVE4e7lpeSY6UMuLVfE1IMaQUqH+QskhIgY
TOxTgDlp91bV53u8tGFTfLZMw9612hZWwxbNT73MR5GFE8/mNA1tKK3ClbQjTxuqzcSNrYLrioWH
Hzz+d7Tij7I2R0TwD5ZBQhhAwl8SIv46cpzYr9K1rB1e9KQMG/3dNGKuEi1INo1ecB0qKMEpoNis
RQsRCXDSgfTFiGHT0pbN22AUJldYWddjB0H4kOk1tD32cPbFkcFesFDBxRzni5ohA5x6v1fVkEHz
jmGpodS/zskj2o5kVNPrYNLiVJSXLs4+HQdMxhiQ0fu9PjvxZtEKhz2pvPbWn0msHXzCX82jQnEG
SSXkj3SCkJ9CU7WkMqoX+/hSy+rLYQ8VrrzISKT3ZKlrnP+ZQf6nF1Q1TeEIqprxKx9/FnpFaBfi
BbUZT1rV+IZtuAr1EyM5j532EhvLmTHklx7ZpBWfsBav1tL7+qTdpDmmpBjXf0TBIE7/uWrTEZ79
tAaUh45PDnFD0hiS8+sMPAUBfkNZ5uVl0RvkB7oIwIydYXx2piV1tQ5LWXfalpiqVIPeUMNc1tyh
flpGzWk1za84igdmaRReewihuZl5pmCd69gDZYVq0GesAEr8xqVJu3drXT/kdXKmg+TKcx011nSV
5wZMAt3QxvQyrX9lFs157qgoZ/KLmvd4Zkcfqxlo9ATwIb9VmnVKNQqrpXLpQcYlecLc5C6Y4eyY
23QVS8B0GurQ5seByETW1/uQc0nCwbKYvGaXvGLrZ7tLALrRbM7tFVo4Ba+3Eq+1u7h9n1TKo8qL
AKrgbWTheRD1y6qkZ3B+y5/siWOP/bgHqcnJoGRFhRIipcBf+RytFKOynLL+uqCEIPEDpfyu2/n/
e6YjW4RuuLB/nek8Z1XT/+XyZRi//IhTNv76m99zG9n4TVEpxBoms3NN/chQvxdwZfU3UbZMjA/P
548q7ffcRjART8NyWposg2UWQTj/LbkRrN/AO4o6GYFFRiTr5MT/CVj5m5Dx3/eIScVVN1Tqt8zN
1E1T+lXie+XYqyPVoXNCGfFkIZUa5Lrg1EYmvKk1Athym19pNHIKO3Fz4iqjG0Q9DbxQvqvdw55/
1IbZacHf3ZdUQN9nab/sIHCcutPrg3AAXmE6KYRG62T5RpFXZwHqqJPGMucPL24sCTyu9ImDu9K+
GyRm6Y7bWVze7HOr37c4/31J36FkYzlS2/qiBn1yMkDODTOMvslKZE9oakaoR/1CSbRlbgftObWg
DUwVOCbBlxC4eIGA2c05HUA5Qa+1gfy56+6GZToNAHkcUexNF0SY3czrfh0E6WlkbEwmluUbYdIF
e0q3HkEeeoJHOa1LF5A3gFjsccr6UNjMBzEe6FV2KPCqefZ2yvav0C7NgDrReVXhv6zJWp/aot/c
gpWhgQ8OTZxf27L4CHxPjeatj8byoeir1J/UfLV1dRs9c5Q+mhu16DoYCzj/pS2Jcvyobeo9icXm
Ksp15rNczjrPkyvNKQGoWEZmSaFNnqHjg/ekVATOnLwbAHWTuJ1F8TdNxS5oCjQHWtM4F5PQ2dNS
dFeUNl6gj3T+KkEWFrXXjmjJGymeG5qxevn8/odD8/DHRvsxWDD+2QbksJFdixItCXocPzvKhkRm
n822PQsxsDAAoF3YIgiJn+iR7Cjn/bTtjSeI7ejEJEoUt7q3wjhjzDLrZU+3JZT77FZ0GZJCPSza
QR01hKwSpM0JiaVxea6nRXG2pKcZvcYIW4CINk3xkdbfV3rxg03TufAGqhB2WzG3LMlEe2/69FVA
8Eh3ac1LzxuIy0iu0qAcqa0lNTq/gvi0lYyVIa5mu4uPoqC/oOIkB2hkt26at61r7ZUc5BQHbGXK
vak0lXdpbciM7NhdQLG5Z8pNDGC3k51K76wg23XUJsY8Des1rgL25h5uaYI4IEhF1xA+aGzUQabc
2uVW7lhTWQWmPBWPe9/ZljDWYUlULYjgLmqdz6zHyuskGNq5i0uRMLNNj/QFhSagJ9RV3LHUw9LY
BIdauBhaOYOBN0l4UEQKAcIkO/kR9YIEd7ZdZeYWsHr4zOlkj/lCLVgVS/9bL15cs09r3aBSouv1
PVkTBi72KhxseXZrBhxTgZYKKrza2z4T3wDFlh93awokzEhY5XV7LjR9AoUuV7YCZMrZqfg8J3Tr
nVoaQf6kcKSLBYXTpvm6D7GMYIe63JlIA+xKH3xD6rYHpZz7aFKRIBnWL2ufWtdygEbBdPRzUiuZ
XRxjlXNKvJf0+E/XSF8aeS98sjVGmQ7DxZg38c2kZ095X8w8IQnBl9pYDzioAhR6ocDJ7GwQtXRv
Ke5qH2Ilu0r9BLNZ35/Ent1TtHA89l4ITQstAF2tmmgVvok2yGo4M9TJSabe5fLx78W+2ytF5ndg
axxrFzK4lZLw2Ker4FIT6auEbq5+7Fgkspwpr8jqfQYTCdsmvx1hsHgzrWPKNheT3z4lOnsPqbFL
bimr08z8zi7o/pxs+TMopcIVddpmSQcVeqpuIAa1AJ5nSxdhbR7FXohdyjJ3PelNb5aAubWNtXmK
xeCwZNVTT4Wh4Ocr0GrDykN1MGOa4uZFEGblvuydt4MwQiklftkYaAbbWz04w4D8ElmafXPHFGmU
ot1UqPaoiAcHjEkX7WijXRLVSuwkowciWF39VM2UUPI6zi4xOD/yaXF14xE6PsjE6m22ZH6ndaaH
gl0Luy2FSkev5iSBCzQUafRquh6MzGR4m76idDEUQDtWpXHH3pgDWDA0INqqccpJuyC1KbptwsE3
N1ANKbPDKLZloSaNO7qNlnlZNPXUd6oGskIeL6B88RG6kVO8yWN/6pkYq08NsBVkkd6wpxS/FLrW
BlwjBklChG/G2tMUmx9QZY1RAVoZDcU8PnQQYi1S9SrMW3Di5fEfC5HpZpF1VFgW2NlUozo4C2dE
mV6YMT9ftFjaHe3AtFdpgxxTnZ/FzhX03Km1oX9EjsZXDBTTWe5PXcHoqLwVjXAu2o0eJwamFBIq
ZdNg2NpE16GgrRVlyqCi65aBBCyS0FQxo7OmIfUC+hXiel4EaTWGplRc1DrfgjFdv07ydlP3dSGX
U/2+GSW3b2Fi1/u43DWp8ywAuLZYHFBR2AleaYqSO8nJ7OdSeyoLa0WPiUdzTD/wWGGOsTV9bK35
Wuzt7q0Lq2CKwnKTtTdGbZp2p75qiMtd6ZRUvjolvwPaNtBlqi9SPU/EB8rHTa/Gm/LGnOriEgud
bygJB3kYoha9EY8ctYjq/LnNX7tOQfvdGrVH6BGjo2+UdoZdZLUNkFKSuJ3NDPBUA1DaGKoPba0M
USZ2j6O1KOejsTHhnPt9eC1V9aEycoZcSUPpzYhFdWm6vZToYaSDul3FGRDhKBCHTGYPNrsQTzWA
LWAbdKsyVdmdoc+vsaF8gC94p3+9guVY3onyW/DygS7toiOklewAloxWWZ69PLFq1EOFEpu/YxtT
XMQur+wMGlPSXOtMzdUGcE3paCdCcp1FHjUH0NRUdJPivT8j21zjGudgHuUD4LRT6JStp0JOLLtK
DNFPC8nDYsenXHw/oukGMq/o3Bgy2rljvLiTNSTsnYIs06iYHiA3mF3WNjrFpFMLAxkJnUb6PJHw
OoNoKO407JPfFgnVliatbHAns9Mr5uDIw7u2GS9Fs0YbibczNwIeAhSuY/T2pCTFVViMN0uGFuKU
GpW9MTLHtvL4PpXgxdnYrWY4bUE1SximYAFWDtac6XgCssJ2V1aql2RjHST1pDuNMbM/a1QHmx6k
aL+/J4BBj4NwlvtYGEgnv+IQ9xNaSoUtG4SSjK8H9y/JMibuvVlO+mnUledUBoHVG9WJWjRFXrV/
p5sLZOKi86lJbpjxPIhTnQrlAk50B+3bLBR61nZ1MwxdZLTCy1YUuwu9A6LT2Nwh8JfXtkZ+Iq9T
kL+Z5M11UThKfAO2Eyq1vLh6Wvhy11wGU+giIwZuJWfyfrLmRHURa54OsMJ0JqcGLS0R5xXxCFuG
kXwIMaH5MCQr2hrimJ0ntWxta6pWnEUSnyhjysSyII7iaZ0CaDqyo0lZbjfSFgdA6qG6SUJDzawR
qKd284U6D7Jmk4w8G9o1ck8pWVJSUFLtihIaDGZ5IcLtlduCNbCVLVavg0H0oh0mSZ+bnjnp8Byk
HMUp+cHqAAZq4yBjstSnFjYIKstBTbTpNilxj8Rc6zS9d9V2bTf5BXyJLTIWT1S+1FbxWE50giX9
Sdy6qwbC1hk2g/KbVjib2k/06vWwNnnmurhMQdtn3gqxwRmm8dxZyXYC7+7Cw8ztdi5nHwd00fNx
d4pKP+/xdF1n4BGalbIC0oNYC5+FXb3qOTZL0fXTrkwTSSElgwXqp91Ta4oKNE4ggbXunshPiJ7s
YO9ijo+E8FzBAL2sjD/XtbYEMKfsPZbqC4o6o94VdgKOLPuoqM3izanxWVrkcEyZJFTsKPKAkGiG
4d24NJFYFZINy4HhSPWKQPQ0e0iqKYu+O0mSUQvXZdT5qkMnrF5PiTmvJ3mzTsUqKNiB3aIPmlkX
ZjEsDACM+q6t7IMQRm0iAbUL1HHfTtXA1EJnQoFVJmpOdwBh8dpvF3VFSA0gb63MqIi0gA7mKnHN
OK0vSi3s7pC/GPJG0gP4lZJH4pOV3VRmneNCLKP1y62tEbQp0dwBcXwuMyrmySXKmW29jtYTSeeL
JG+5w2TJzrD7NS1cDMnhUrdTw1hHp96wIYY0BrFI0A05ztFztffQCkANdZGzQG2tE6QbxjF20P2I
DhJYBlkzoBs1swpNV8QEqyP9j/RztZS1L4iAXdDe/1RpyYX9lsE5sKVBj+pefhvL8Ptgr899nEGk
rT4KmeJpkgUobjLtbepqb9GMDwXgw0qGfAKwhmY33Lam+Ips7IAw8f5FzJWzNblqklKoTWtqTdKs
YiDdpeAHpmFhgdU/m0f6TcPnpywepBGFArClFhnUP3Qpd1Hry17rYMLn+VNuhgag4mylkaYdPON+
+lDMygDzDlM2JE8pUWGiiv56wIvqIwgYYJhKZuFWW2XavaMw4yWDn9GspEdJizv5lvX9R1Wjf85V
/4nO/i+b4z+9KvjvI9Zv4WNk49/Wlb7L9X+pi4/F9GNl6W+/+9fKkvrbcbgpHv0NAPjXypLy27cC
sP6dHU9Z9ntlSdaAE1qiYYkavHldOorE37vm/AgBZMsUZcUydVNiCvp/UFeiRf1T7VGQJZpNjK79
dQQSw5VUI5tz5ZpH2bk7DTc0nUKaymg22uZVPh3/VG/mjYONKpM/OEa4naSnnmN4jx+z2+zHXn3d
XuHLeLAavPy+BNkJrLoLzf1SfCwjIMuKZaNa10YoPpxzL3FXn1TQj53ClV3d009zVHhzCD2Mr1dX
DpiF9SY+yV4XrOfU2Zwu7M6DBwXBQ8LHTSMh3JzdRR4p7KPNG30xUE9dUAS5u3lAlUP91D4lJ8WV
3OI2BFTApqvkthGJkk+V+pbc5saWfMUdQ+jw10NuLLPNS3E1wu4mn8isgu62XVNXj1R3P5W3LJrD
1q9C+h4+AUA4ncxT8xg/CLfyqThZt+Zahd1pDJEndMBvR7QfPeGqBYaDkPQCX9Ourum9RL8KSSuQ
dC/xAymxvf5endBm9wov520Vf7C/RN7gxv5zZlM8C3Q382Qv/qo7rKvfhvq324AbGvIObhcA6ApV
u4kG36NrfVlPWdAEIA2cgU82BcSh/uKTuXlK0J8JA4I+1N/3Z6S5fIoNrnIqLoa3+EbAEKdgeajD
md9a3lSPMIwC65F0coiIkx+pZThFQBWPFC8AqejUwebOTuZQmzilp/xEQvNVOhUPxWf5k/VhDBvu
gzKiPT078Abc0Tac2dNOw2Xx9Tvtej+2mQQftKHok2aG08V4jO/bZXM7V/RFV3EID139nr8RL9Xn
/W0nU+WzEwJBJACITW+i23vaTblZ1yEqntqX2uui9avoj44WGW7Fm2QP6ZkcMswD5gJ5o0eh38+v
6lVzyyBGLHByW9XOnowHkF9cjSFTgeIUxBgP9Slz0RUKMld8VcP2JJ+XV1RLXPjA3CzJ7KeMrzdX
DNU31VmJJgoxGGPHvKlvCEMCNYhBv5VexzkR+d7n6YzffMh+5/zwyvwRXdMgG2z9pAaCn92Lp/ya
X+RTedGvzdl8k18NTkB/yaP0VJ/U85/NIlOMnztPfz/qx/d/kBVaGuhZetNJ1805ohhO4ei2LhWq
cLINu+UeevfrV0B3vsGpLKM2gijjoVDqjK7wjO6YTeDxMX2AWOPAyXVHf/FkR3QK+23mZv5kLw6J
kGeZdhaSbEacML8IpdAY7fxT5hkeu8hJ3c6RXMU3fFJ5nrfCLh/PanKqgsJZ+TPa8O/cKljD5lE7
I1TqMWgjSIIsyL5UnV0aCB44w5f99+plDscz2nAvJn2bMAu2exvSkXSKxpnPbwTHcIS3qtvzvTGM
36e+HpVnYkAndpsX831ylSPplmQXk7101e9syCiJ5Of9DfmsN/jzybjCm0mi+ZRcGGp9i/3BV+9a
oNCj4tWxnTi5LV3XQHMktvd6nAd/dijK8f2vk106H9+X9qcaq4C4hb3Z9Mo88TS6iv35a87vLy5n
ktfGDmLuzmZXLu/kDZF2Wi55OAc5htW8deHor67mzyjG2pK7eBMvzvxatbfQYj8K5+SVHee2zkfd
ZhaSw9hG+7i5z9jwixrwUK7Cub7s/uxOHrqyHtOiH4Cs8q/itvujb3rmG9Wwy4BRBmw9OdBcZNdd
Bo14pVc7AGcj4b6djuuW1+33hMKTDXY44ZK5B1TP4whEXdh41BBD0Vvdwm4d2e1vpKIuHTuvdxdH
daRz4QH2szO/8Bd7sXt/CyZczeCRudiT/TXBIwAy8Tp7detIc1GkSG0rynlVF4pvujB3jGfjfeL2
bL/sXc+7a64SCXgggW2c89EgdbvxGyAltmJT2Q2p6brpqX1J3D8L4QjTfm7X/f0cHf30H88RAgJ0
iUzxSt3quuPKUP0MBHt0u7Cil88z6d3d713T4ROwlJNjXFKeBOgGFmfhu4L7BJfZnzyNLzNW4y3T
VP3Nq+zPtYPMiw2O2YmDmZU03DYoT1s4nSeO4ejP/nFkqem6q/vBDPRg9nHNNuQ/n/IaXnHweh+o
57FtDifJD9zE4w5xrhCmfT2gMBmZpxhD1fuA0DBXJUdY/DCd6EPwhkOos8dEp7qtPjQ/J8Vodt7A
n8nrKZ8Gk8fMEuf4Fjvo47GfhxCJKv6NoGhUvFF5ow41bYstIXOZPCI85cMeb955UpSzWUb3jw+S
EyiQFWEMUtd0S3dnV+YRv3VF3cwx7O7txKeT2T46H4atdWPRcOKKj/Xik3M2/OZj/sz7s66keU7s
6R7sHX9nPSFrehl/dIeo4sT7sdzsKeGhfAG67HXc0vaVx+K0Lgfwd4Y0JE9xYqcvw5muhqsGzLFn
5eghOQxI5Tmj1IztXP2ax2mxTS2f0Q+Sq2L4aB3xbLdjo7uiN7sbB2dzBJ7M8bNjzZDq5WEmfoLv
ACKHY9TYyPCpMJwaW9mIgFr5x1ZuPADsHPaGi9R8BmSGtAsscDd24+j4OEeoBB/6vIVYAp4ejb6A
BeIVkPXYekCZWLw62t+ZV1BULMfAXZs8e+KJIA7aSxoNp+7YqK4eCPfjSRvuFtbYAIMNnPh9UHq9
88TsCT7Dxoarna8FN2VxuylWoeDMHmsBjJubJsn+tsgjN1/wF5IzjkPxESLc2bDcTgjRNdBDPRzx
ypkbe1YonLFBZ+FhCYdwYx8f11KJ8o4zAurFS79tTAlXsXCj5J1BrztCxLQjriZ71P++bYn6gm0K
y2MnY11EthhzbLlAH4wsMXGH0+KwBm9/t79D08XTKbMGmKsQtQygWLh6BHKwXWNml+w8Ea/c/Y42
WtT7gHj4ThosocApPnZqdjMD+TT78EX8MHaWsxXBowyO4zDyEgiYtoIFnj30+N2UUBcT7QhhGo2f
VMywdTlsVRlMLCmcmG8fdbKZeMyKQtXgEga7SmYtN48VDThSj+bL8gjrlUADjrYrXSv3WO+Wm1Gd
IiT8dXk3u3AXnoiCMyFG8pFxsuugPNbDyXjNxueH5cwOWHguyw29D2yJyaakehxNnIQYW6RwVzOO
gnNBGC0GSBR80jm+4uMWAMjA7m5u+1EIGsxaw++AoHjLDiDqB3iH4VmwwQy95BAeV4bL48s8qTIi
fnUI28LYrd3Wt/icSPhiCEzPchuXYM6BEsweZWFdtA++2TbIvd8Ot4TFOjzPcVo3aPvfrEwdcFId
hfiz5aPDV74MCGbjR1LWFJUDO3aRufAkH1XlhV/75vW4lfmSElvAybUlu3iTfm5ux1J3J40bLVkG
rCc/bz2LkNwM8ueYELu9V0FHoAKbHvvUBft516/1vXrcvqzhESiMRDYZ4UofYjk46nEg8TLrZlG6
OZOVeCXnuLgmpxLKko+Woducah9J4VNyaoJyuzCxKL2DbbwO1+FLSrS8+VZAe8ohCEKP+aX0SalC
7sUXbEao2aLPBrNTdwk6Z7WzK1mRXdoTUVITtH4WMvqSVxGNuDkpRWaDjyEqOsIugfykc9Ljjz/a
4mfBScgZLCo6R9yCVpdb+9t1uq0X3cl95gR4u2cFdLXdNWRayMDbyx6jWbw4UmLHurWhEuxeR8he
OHSmz9otfgblO/KF+GS8dPoL5Sb9QiDmpaCDbNqfpBLUzRWHLMDOWBZmj3j684wxicZzHKGXdd7Z
KKor3yeykPosPywCMhV29oKQBBGc8kH9bD6rD1nA8vDa/CnhdvT32Rfkvs/6QxUg8epXCPVQtfOo
/SSPgkdFOKwCXCRh5hGHoqugeUkAvYbPWREpJnybXjNfw2xyJje2P41hQSSlBXzD7pzBfiA2RQUP
UewR2PQluyQNec3kKwGjiT3CvHAoP6pdWPd2FlkfNM1O+bV38hOsao19whfNMy8m5jseL/L8PpPb
NCZjsJNN1rCJjjzM+vbcLN6QBuhHdT3TRr6iw+kKwyUOmTFuJ88KulBR1kd7kPqNU7v5e4n98Gnl
IcafFnfxV+8j6GyMQm+btslJ5B4Nx/BUG9ItuwtqLnt35F+be4ShgC5taNUcKuCQXALkYoUKBTkX
6aXowqL3mRvAdzdEOsavkKa8sXO2xqaynjzLn6qIJquX3nbNX79ufu/FXO6IbhnctJJ+dVyh5P1l
rmByJe7CtgD2hcKj7Ot+5x+3gSQLeEo7+Vy+KW9bEqh+g3M7wjqCIMxazJ5uQxLRq+Gx2zHriZ97
DC7lPKA+70u8psUN4HN4cOxd5+PoKDhabt45Dg3Du/l7PAB6O/4RbB+bez/tzstXdAu4yLFcRwoy
2qTQXGTDRbeO+ErVnrecT2gG2D0u+7ipyeH/GCCZhc4xSETnJAIy35PwO7wzftHA/lNyJ5I+ojrh
nDs4NZJR8Mayi0A+btQ8PgeLThoa1N7IzU7uzo20ToyRP8JBZl0Q6oI+8LvnBuNvRWWwBj23v3vI
0fJK3K+z3jU+gBpSRo2K5y5ivXBKize83X3GTGGUTXxv7s2BGbZkGzjS4Ki/jEF6mGHvWGVSAIwy
YcFlzuzm60DEKPgtF8q9Bd9C4GLzC9wwgZSfRuIpu+XREWPTacl82SYDUd2VD4OWmtd+IdXGwxzp
okBU8e+BKIAy/0XF6kAx/hB+I2yfVVvTSleCVCLNandqCkv4de8zcYpHR3rDh9SKQwLAAzCIrBby
CpJOzreJpeoInyxcHb0mApXdTcLy4Yi31kg6/EKQYuCoT1FLIjK193v8El/ja3+x7n0ke3OETikV
DouIdXCoMRFULyeNmtHwtnzevCQco5h4b3F0LDZUjaNQE1an4Vr685nxIvxlMsjhNK7jWY8Oizj5
5hNcKNxW6s+v6+tqPxg4oSoYXna7vg/X/Gn4crgB6fnwbxXFG7oyoWQ3uIDh0Tiv9qeZww0R85up
gmbIH1QXSLfp9rGdU1cLDx4GP4ZvgglGGc3J3RSUCXHm4VdMtz8LWEPJNU/6V4nAl/qR26K0gd2s
WTwKSxTpDpeyk1guhKhc36Fy4mw+XRLyjOEIWv3DKa2ct8XFTPCaI2yPH1f/iG40Cg1Ezbb8dneP
2OAo38le6w8YsmMh8KWBEOh+46KVwx0y0ZKgsMNM8UQG3IiKd26i/VQrj4POcbcbSlmwMDizC5E0
lnwFkBBMFIjgvTzx0TEDUFu9+a3wSA8GewDH4ZSR6mt47TnEMQcb9lLxOBzkWZmfEyuZAROByI+O
OBJpbSLEI8YmW+AzKGT2iPdZD+1VfM0fK1TtRUK9/LpwvA8jgmpx4jgVQVjr0OjM2IK9e+zJha9R
OhDP2znxX1B6ccDA2fAQsBHl46o76ak/DEh4pLYk15xZOHukgBgYb7kfIeJE/HOEeIrXiT5SVXTq
PcRSnCMwXFm4KcK1YktAv3DrWATCMio5BHWtcjmSEiBBmNTDcmHHLvGn8pY8LO6KTTpKDhVmBh4C
8ey/P6206v/FaT2S6B9OK9JBWlEiY3KNv0h3FUlVmzLEEe+9AC160mnlXmntuUcga2Iaj9BS8usH
eJNUmcf3DA1/0h6aM1W1x/1TeeH7X6Fj+EqIj/fME/r8fnqPqR8f0UP8gD7003xuz1KgnPavDfVN
Jm44uydT5USZLdIJDMcLCTRhDKlxBN4lIInz+3C7l8Qa+kN/Nl7AsBGWDhFO0ytODVsku1QXeMvW
9T3OEdPvijcavuwrj159JD/I78dTdcELEdDK+DIgJxQ5O0oTQPki69FM3OUTs926CAnUc3e27mWE
fceKUz6n8qbc5dtwNiJSb+9I8PPACr89gv/bPZzXDH3XL5+zj/8NtBvAwgKg/7faDW+aT+mXz83w
l89f/nJBpPgT+rHjz22a7+/xvU2jSL+Z9OUsi0nJpiUePMXvbZrjJ5AbZRGINj0XlZ38vU2jGL/B
oTEYxAzT9iA+/l2r+PiRwm0CnhFlTeEN/5M2za+sHRNJh2Oms2aKBvRLJjn/fJqQdtgbQSubx6T6
yvisVUSftRhc6JgOA8u9pk+cJsU9l5gVCh2Io9l/cpB/Pseodv1yB0CdfzzPaTwW6LVwBwhdQoda
UUgjGYRls1y3CKlU1+wes+kDGrjIfUmgHD//P9nG/7VW5H+nzc5G/Nfo9v9Rj//rfybTx798+Yv9
sf99+pnAy6/+sbsPvW1dA9Wum8p3xe2/bm9Bl0G+s6t0XQHi/geI/fv+lozfDLrUtCF1sHkWu/lv
bUjGkANthzFiQgj+j/e3dXiDv/fFNQ3EvajpcBTRAhfVb/3OH3fXBICogrhLfyXYgoUG4kZfpL4Y
95boS7gXNyaV3aobAra37gYv5ZKcV/qWRliFzak5aefp2lGuI9a6o4BNzw0JrFt1LYi0smt/7qn/
t2Hs84fCPv2yqLrsp+aS3rrLcMlv02W61LflclQWyMtPS8SswnAN2hNAFXox5Wm8Aqy5t9f2mt3r
a3KPb3Q0r5RIo45eEAMLgx8e4z/BW/+TBZFEpGRgW8PVk81fejblKjAdtZFXd19wknLuL/Xu/p9d
gof745pLyrrlysYlDDAoi2Y6gBD/zGocMfkvz1X69iEMZrNhCX+5RqwAe1eyij5GNtzF+nMxVida
0pqTHjJsy7XTso9VQYUAhfBZXh5GIBljVqEc8im1DuX5vx2N/8qaohqvmpqhIfpBU/1XI9pssTzU
JgivZNGvY8nYqV07//tL/MPn5RLQwQ1Nk6CCQ7H8eU0FJNyWPkbMo6qYIDgCZEF5WwV0+O8vI/3D
9jBZJYUDzcEV0Qj6JReSxzSbKktZ3CavfaBn93qcX1FcDEup+NKjzSG0ozOLK1rd2gnixk3P46d+
EF+Uov4TZoD0bfDoTw8ZM6CAU8Qvqdah9//zh4475AjKgsOr7MbnWh+eTKSrNKV+QHjM2cVbsiDr
C3j4VhTaZ91CkN0aU8TrM3tXq4fRsNAuyV7ibQzGWkGGgv60AalzZTIkfHI73/hPXat+nSa/dwvi
sqleobyf+8ogAFKuoXhaYHPdtkjhItItzmV3iweam4n1Vt/0wSmY5WKj9A8tc/3A7diNuL9bM95X
6oanTV8ijuL/pu68diPH0mz9KoO5Z4Nm013MuQjvFQp53RDKLCW92/R8m/Om52MoqyuVXdXZDRwM
ZgoolUlJEUFyu/9f61unUngof24leqpZ1OdHS0cgJb0snNmxWKmJPc91BAMY+L55DrLHUhlfsZt8
qa3BQf3O+41Ezx1AZKXiVq93wvJfsP/fBba8C7OWcpIX3/gRhaKSWqTb3jWN/psfcyFQj+/KYO+n
GWAZxW1mfX0TKPJlzO1q7g8xcTP0/UY4OSbpADpOpKVHGcoRGAq6uG9mZjvQtbebkza0zayElIO6
VJm35EtHEf+n83gV1IEIIu3xQvIBa3hXzBWbn1V6gwb33FUqfV44NR0E2M4zA6bmLG7VrzUAhTxp
qEtY4rbUlqpTE6xXpiQbMs7gaNImattibshsXXXiLguaOzcNH5C386uk2IvUOaVjw8F8bH4xTf7j
eNM1jaEsXIN9kf5zhoreBzbisbxf9Er5Yg7xKsiRoNrFL55xfRq3nx/xz68zqWh+OM1Ikv5wo06v
k1HjS6O3tHbngbDOeRNumjLaVg76igZJQzAeqhrMK9OMm1C1KUhvNF/MfK21xSX3zDOYdgAG8Ztr
JeB+w+0/nxk+e3pZSJkY4KtMQDHGo/HzBcGHk6YwkftFpIZr/C5Lb1Qfek5fCIgP//yl/mwOIsDD
RcUGfoOQj8/XBLydU2Sj6BY6jq+K/NAEIM8vXkL7s89jugJEiArXA7vs5xeB5R2FlWLSMmMBMRx5
U7vyEpoUwxv3DuHsvtXqox8DBij6AkI0zYgORVNHWysuL75MVgDqoThBPHa0h96TEGdsE3Tpq2k3
K+DAd9O790obK0K18QPlMqavlpe8mb124ALHM68Y8kUriIrrikVjjlTiG8oKdZ7OQkjplkju9ay8
SUu5V8fxkGrF3s6rG2tKD5H5bmy0B5uKn9499YJ3RJ58alM38JL3wizxNiOmxVpGnvIOTutMSlQJ
gBzJzFh4abXPGaTg3bcq4kQFebXqg1JV80WT0GjvW2y3zT7O77DvzfWM9JDpe400fiuMYJ2BH5jZ
TwSVoBqmshHnL3WBHxdyc2+HX72QWoydruLWnsU15TNLpW4hg0vuHxPMM6EVracrrhrlMiq0h7EO
t6rfFZS3/Y3QlbVPnl/YXNxOfWgtTvSaUtOIFZQ0B3GWsXXuLfrxrgYFtd775B/XlotDPlybXnGJ
u3QXDvLG0wLmqnTitVY3kzi1TMNFH6fPYX5jh6ui7cFTlS+j0hC7JcWyQZg8a3GN4wXGpGymr4Mo
FhMFrlWmx1A9hOiRIQ69JsMJduOuIw9lpjjZC4TJKVkYfsk6q8qbng2VpYUbpsiv09NbpcUNUmMw
EwfL4F7G7pwZhwQ3QpvL7qmyh4Vf6Q+Wn+0yDBxdNR5Dj01TMZKu+Zim5qrolTsdEuOsNZsn4j72
nePM/dI59k21T/rikuDEKrpgUmMrqkoqqXJ0NX8bxyQoYxtBA7pqwpJ7QKU/zt6mOU1tnHNXBsfq
tmCGbtybSSStFBVOzOjFkdWNk3M9oqJdPGhduM3wEXAhV+TczcthOLQmRiqM0qpBbyYNNqkWbg2t
uEQhcdhRsgIxgCIZGbvCvW39+yrjt+VZsssK/xQb3Cqtn7W6sbNawF2eTwk1bJ5Kia3nrR6Crc6U
PtOkQv3chIjc+Hulhkju2Wfw6w9w0w4Zd1IpXod6PLCKPkQ+svbI/o00AWQxbk/dBDCyCiiw0ExJ
bIB/j1tpWQdYjTDzzSHKc0PjnYAvwsWh9plg9VNLio+SHX/XkU0xYlrHnpQ4PAPDRrT+3TTHqpX9
Ssrn+4Qey8P6OjvHrPgyze9ir71Vi16fpTWtIyfEXOnejd2wbmOUatx9JU5WPvm3qRb3k/fkPSyY
93v10LTqQ6S1u46CTtfC/DgEA5MRD+OMJJadSOmGdNVeatGudtKvfp//ZlfPQiRvKP8vSutC92Ys
QfR0G6p9tedhPV/2sXm2KlYPnsOC9wpK+UnWzVOeZ+AMOYkwqs0BKKLVBdsuyF8MN9s5xqYmuKsY
tYMRiPPYA3sn1iG6JIjYvbx4ycmwmImkMmfaUFz8Kls73lspHuri4oTimAUGZcGkB+bIrtwN6yeL
jWurJLumbcuZB72uD+jzJG76IuJsNX2HLVUsX/GOTdHC1puzV0fr6SesbjgEmnVW/HQn83w38Gbc
cDyETFmDU+5Nrqnuk+9iZRsFkoxtWF80uCpRwpZUkTe2TL66bQ379EuRpxvdpPbHykrFH9K5vBG2
d2yz+knx8eu51DZDSIoWdg5Mdop2sLwAqWfinqe3KGz/3mcXULrBWmDRlKK8sfXovc2rfRzT1NEY
ZVD5ho7f63nHjotL3G3O/sWbTyO0Zgk3GQ/FACuThyfxv2+Z/3+X5P61Wsb/Ilk1ADCsdy5n2b8f
2xZvNcWLrA7r4fSWvv/Xf969Zf6Pdbo/fuajlGFjrEcVjSqLggU0sqmU8FGos52/AZezoKaC1RP8
kz/5vVBH3BgZlfxlIcQ2NZNtxnc9NdU9CGTwXCn6aZyoCC/9N/TUbHA/7RQ/xGHC+NBZ/7BD7Dxf
UPsKvTU8ZELj/ZroAUwt69jHB+KSyL5WuoDOW+e080z2NBn9kOx6VzTzwifklZB1mpOj8lgzky5j
K3jNjOy10O38fqy16ClvdfCHrmnNQ8VLV5o51steFfgxHMxEPb67eaQkLs6+AMRNmdiowUhCODVt
lxKSWHk7zeyNb4YKcGroPVbWklzjmS2t7svQ1equySI0Ixiul27MEikBGuOg0d1daXf3gxO1pyAR
5QKkpHtxUuEkM5XD5wL6G8rnTgIrtVNInXZuPZahzlELeMamt3uX0AHLXRUunm0rG/utq7jhTDVG
jneRW9/lgYD9pJfDY+j2AxlCwfAOMKtZudKmP+pkEApU3Ll20xtzKlHpppO+slHakjme3enMZfkg
ZHbIv+ElW7ciwSqqkuBtavkqHhR7mQ9Nu/ECKD9UJgk2KsrRm2t22MzJbb0kwgyWgZEdu7FxK2Cq
Wrpp/C7ZkOraz916pC9dQyTElmVfnMwjcyvvxmNGzXdBsEx2yEIYzjE+rJXjtNWOBMtNZunPTh8H
S60K6DeKppoXtYoO2ANHPwiR74i073GTK0Owanr7Wev6+6CM1k4PcSTNmSHJLDukNU1OU7Lls4Sw
NtDijtxOAGIDHSDIREdPK1aEahwb4Y1YL1MNA6tJD5s1jimNYnBjaNbcNJPhLg07eWiIMbm1ZG3O
FWinfLjEfa2MmtYRrKSd31PaFWOOCdpTi8fW7oq7toUIGfiNjcWQY/4sMWpvpo3E+CQdFtOIQ/Rj
0+Dys8cOpb6CYdZN9eTpOgX8WxPmvzYb/rlbZXqhr3kxyNAPaiIbv7/wNPl8+g/670xEtw0lkst7
1ST171PB9J3/6h9+n87uh4LpjL4Dqa38NpK5PhGkHY6yfz0LfrhLju8y/I2fewsrCrxTrff/yjr8
+vYfK0lH472i/vUxdW5/+6//nH7h9ynS/htznQPr2YA+KH7oZZgqEYpwjlzGLUusMdXjvk+RCh0L
2xHMn3AUrzMhZ+Dvc6Qi3Ml0wuDCqkKV+N9ENeqfT+20EgBh6w5zNX0TFcD1TydHWXpGHKrVsIl1
olSK4bktfMoPI3wO5rK0JRE0ic1iUzeNufdtxdvnUpp4tTrlaaSzZjlLpsP+7FbRF6hxnEh8DOhx
JhDc2dqj0GW8aoISZZFF5ltv7zxjjD4eyb+EJumsWj+UBBzOfhNp0jBMan0U4n7+ELUfU7ct/WJF
HPor7v67qIWs15UhuxMrefQZfZDtTyJ3KWYxPZ3BhO9t1yoO6ij2XeqXHD2aNFhEvop42jciKIrA
JTIdImOIy3ZdG2Nzn45s73PTXQ7klVDSi8xlP6XABFL9RekAqPhPn8jEy2mAhVNdlkl9anT9WORw
XDsNfAcUQCKybOc5sb0kN6u2UXqR2PVk+8kCQuBe1ndOk+TnTJNrAwLBqhckNHUqZ7h8yNy1VPFq
itHxP/6fUYr+rKT2kbSGYBO0Bmhvvzc2htd8qUf0e0aAqchoyLMEbII6n0M9IRLx2bRwEtVfhjSS
jy5VtXWjcSk6VzkUKkH2Ye2DbcMruwH5661Mkuu2Ls/BiqwQPgIcJ3ILqUnPs15vViTlff1hQP5Z
NflzR4wHwKRtQkMO7qmNEfvnWq8Mg5K4KYko2EXd63gXI06zp35Re2XDGcdJz0MUP8aQUpZ5PIFl
NBzicdRZm8EG+KeYJDz4zavV1W/GYBjbTpyzuvdORSS1k5RY/H2Od7AGNq2Ikkc2RDOq6c1N2yk7
wvxMKGHUmSzUqpodnQurPSgyQqQD9Xiqw3GI0ghWJHAIjYuaNjdGRr4pQBaFQmGoG5ymqlcSDZ3F
P78u2s+PEdGtdHMc06Aux3X5mcRaE/00qkFubRwLcaZSNJeY7bmrKHJbZt+6zkWv6L0XVeUfQjyL
i7glaHJUvPxs1AUStdHko3kS9Aq5DNPfv3h/n2t51Kl5fxQMJ9oTnQYaWJ8fc7PUpQzFaG3UpEN7
UrHImSp6K9OoSYWYbFsC0LApR2AMqYOOWiOfgQJ0E916lv+LCtfPcyHvRgN/y2NkXvtp2Pk+Dbqi
raxa7Ux3Q0Ca2FnCpQBMZiF+l15fueS9PMS2mJkxaS9hEmS7oMR0nYyn2K4e1TTDVDT4WOqgCe11
tY3mqpeEeytpjn7Vdrsyc9B9hU66Iido2jBOGhlt2h3YivarC/t56ztdWA3DouGykeYjaVeC0A9b
YLDufUj4gLdJJSZenO8j3WG7MR9qdda2o5jnsu6g5SDQJTlsllmxZAsC22geqEm28PRxXPqdiYpX
5ogUfX1YV7Cm2OFqv+rT/BRm//292jD/6PgzfH9+SHsO+obhTcD8WKdTQ9DfYiiqbFcbTXrvv/dg
OGch5QzoHFBHKHQjiTTVvRZzIm9NbfbPn8l/WEwERxYuHVxlA8gXjdXPT0Hl+ibRu5a/dRN3XHv2
EC0HpXmvqg5ucNS38zyuLILRoeQUUbhM6jHeDbaxhYiBoMdJUjnTY2zpA/QGQX1ux/FAf2hS8f0/
Dc/UbpiJq50RjojIFWBceTYi3ArjdJWQ6HjozeDLLz7VpAn4o2o+XWS4zw79tqnhRmzkT882REXn
49nu3RBdZNyxvVcS9GTkEMBuqoqXehycE/Gp6zK9EMMpDywq5j5qjXtgrv2NK7VhTskR+GttY6aK
ciZ1MfQgKKt7bxjVA7xeZf7P3zb16582KNMbn2y8KD6YKabsjM+3Y/AHIxu9Gh/RdQVxiETcEUA0
B+iRPGrliEhM9DQ3WsKiekNqBxdoY+66/dn0BqrEYagdvDA4c+zEUBCZj9aoaweNPJvJPt9uq9hP
ZgNZIvPKKih5WvlXQ0/cdTQGu9FJ1F1a1+q8cG+DJB6erRETT+v388aW7CW85NCkWbjrnOpUG91X
Ma2f3XSFhaFAHlVH6LfKo1fXeBtKhZzWZkhXVSBzcvy8Yn3dZRDKY221wdTgL1bo//voC2z2i2L1
0R1c4pUYC2elZ84KTQzYCLX6Fiqky6QJutq8cJZFZi/J8MH4InQMKYQMrowh5aEkcmiukVU1E52n
L/UGIiOTAeUpIGV7dyBNxG93EdWyejyhR7D2170R1d0n6i3Rqi8yQCmWsaF7hbXC7eDMVCB7FdOv
btUxJH0rUEhnSs0FtPF4QVYVNsq2fuOZmhGtFF5yXXwlOSuYXad3+nOPpo3aLDKc4/XRsc3AXUnP
80k6qZHRG1AFOq0AB5FXqM5735qBQpCz3CLQJxsUYz/Qcsw6bEDTDe4TBoyvuvbWyz3gmE53TLRg
HxdG8ih66mY5YKDD9bVVN4o2XaO9ERVLCf76eJg+FaiUtDDPi28lFVb2Vv5wNO3kN/CTDplGhF9p
XnbTked1vWY0EOK18CNjE5itsSZvFP5Z5OElSaqH64bLqlC7cy61ldq88zqN9Xb6TemQLKi6D4uw
s7t5FViCiN9GnAf4dorA3VeqKEMDnd4i+MItexLO4R7rX17RJvSJJd/T9upB+wbeQfF8dyXi8OyS
Bb4vFFJGdJNm5cBNW1fctcWoN9+8kRJ2RUrWJqA/VgR3sJrWNrCSW4vebBoZxcmsqgIx5CPtz+7s
tqYxuz6/ZtSgdu861OsD70OacbVlv7K47gb+2OUVUdqsKqogR5NOF2GxsRoeG89HGNqKG9qee6sp
7F3spPQvfO3NV4PsrKdE22lklzyqVsOjJAvrJfEha5kbHkoc3wqFUK83PTIqRJc8Opkfzmu/GG+0
OHjqSyc6CWg0CXSMWRkmUI2JuH1LtSo7hxGdUt0tRwjVQ/M4pgpmNx9IY9F6F8XR1nZSMylobUzi
t0pIthdVGw2w7gX61mLqREmTT+AnmnG6/nDR0aur7SaDD3hjZhvLaII7lYZrldkaqTMNBoG2xaXa
F+FCL4FFiCLx5uZ06wGobf2s4ggxhDbLRoj5NGGAJbX+DHTDl91776aPjdKbuyQ3SOyxpgaaW23z
gu9VSwIxZdrjEAwSgmiBtFzn7b4nVzZ2Be4y8KwmbZenxs/UmZVlyu46pK5b/D7t9v3ofwv8NN+R
cAF2z3OAnGXxfVbVJ6dR9Bv6nfNaH/OnKaW99zRq+02nrauSRoaM85mr9oyPaAiGt9Ls7kSZym2v
DeMq8SxWDJnWyklJKXplYfgY6P2I8HI6Fok0i7b5CDHGrvHzuNDdCVSXh5Sy7jjt8hRxykIHks91
iwm70FlcF0LVlvkJEUy9Ltog46er5uMjca7WtlDX7K3vOhxzLOug03qYpW2vzcnFri/V0DLqVLhL
bQIdyqqaDG5hQfUpFf3HfffjONr5sYKrLhlM+nQeX3rL3GcDkheqSnPSn4Mb00GbPk0kgdo9RCWM
9usbTG3i1fShESdSzek/1sXCr9V2cT2MyZ4Vu9G3baWDzBTaU2tOnLgma16TrXRb8GcN9q2mbO/s
qGWdj0IVPGCXejRC5a3TjvU+UBSKQ7JeFp4N5s8AnxVOWXssLvNsOl/LCILKaOYnCYVL9/A4Toh8
lnVmxyoHwTskD9cFuzGhaUEuwZnTcXeLkIrt9ImvB5eqKpkGWw/sQgOfrqMMeSFEzStNeejU9sEN
lXFLZxb1NR30ubRAwtVNAuuhgXQichqp8RhipsR1oif6jRZaUEkLCd3K38o0Vm4L4IlrrUZAAXkc
+Lu5IgEp2l4Hc+H1I5HcTbUiEAqTEr6bpHWH1zbA7E8M8ZcxUCeAcDPTBQA1Qjed2cfbNob8pFbO
3OvqcAfvdB5EXvliJ+r7dQWlsR4dCoWw5qgtoAGVWv1x365XpFfydmUoijheV2aPs7SnjmAVfB35
L5SqzquDLx1CF5B060bm+27wvJfOpmUq4mCTBM1F7wLvXSjtsmFIl45364aRtqPaFm1s1BmztvPN
PXKW3F2P1zvbewomzBBqFUlIuyt0ziXJNyw8Y5+OwlkTnb0U2oj+pHayE2g9TtjEa8apyVxKGF80
b1InIABd0vYJoABGrWsQOEeGXWDr6pdIVPHe0du7rrAD/Gu9vk4D+OGF6+0Tb/T2jY3HNHOHbacO
zsfWQlol/oOqnivMQ2c9LKI5uJ/XbkCloSghpjU1es/Mr4XdaPeisrX7qm73eqfC/YuSbmlwxp7l
duTSvWJZu06oVSiVXc1aCbednO5KVduNEeghqTqSlhZTrk+nk8cmN74JFZNO22cLm8zcuy6M8C9M
awG1pS/X4U/BxaPhxwGEtLPj9YujyGb9cVQmJDSZhWlZDCvtRj8XtVD3dJnXBGgb5SyjA7fs/MFd
WH68sArLJ2Taz7uDOOrncAgYOrKbe5qT7ZMMyhIsU9xN3SIUkb1RagXJQgwPm2jHl+tirzjBfWYL
/2iWaBoMpaQKXZUrRcTD2YNgtRgrtDq51WPIT4k8RIfLhgtHlZ6vVU4A21wt8mVWZvvOyw+5VmPn
L/twRclvRn5tBx6OEyI7MUyvXZJox8jA1J8RUAQN64ZtubPM0oLtpM8Fzr22v826SISz4gRBk9Z6
jOgoGpTskBPZxOpb2ctRtb9dB4RK83Mv9ERZdGlgz64TACHv8pSmvnlU7NfOCMw7REwYEFLxllWt
ABMOUjMdXR1ct3Yux7REIGDhvCOqcjnEUUtKB23QSaYwOEG6KrMkOLhaSmU9HMROV3MEH7o/nCNi
M4lQy3D0jBl91q588cbRXA7fGtQhO62DRJlV2jHh+w4Shc7Hg3TdfCadSInijruZboVw8Fowoz1X
kAvGzUy0s9NBZK1Ta5gJ7uTc1lNkqAi+NmpDFb1W64eWu3tHk/11IIhgphdDek6ikTKNSBc2C+sx
mvaHxKlkt+yN8YPYZk7QqHmXlMPaHNJnuxLlVmjDcyIbjRTV8ZmoXOOg17TJZQMqDQInxtkxsrZy
0leHBaej1iR1QIWNqXcYZI0qr2em2QTHLAoeFSon9EAjZR3WyO+KBEhxDHtvreYPH4+MjLsLsxCc
Td95qVVXW3G+d6gu1skqTFtq/b6AfNEH7q71eC/w5hbmkDjH6wDLNIQNZeIvVYose0fc+qrhH6PM
EHMwskSGG1GwcyBGLpTW81+iAMl6lXX2vPSxE7bj6N4EneGc9ELZp0Eb3bIhQcTT5qcRToWdLApZ
fguZGy7XL2PdUOxTN3ksfFjW6niQxQ2DXF0pksSErHPMR4KMN6aWfO2DyDlJFb7m9aEQ0mAzwwzL
6hwtIgdRjA/0DRaMj+5PmgG6kq446aWeYSyfBkeQNs2s8Eb/eP3So2sk977xZ55nQ5X3o/RrNiEW
BdnwK2cC0mbOsIvjWJ76geYCC8a+HIf6INLizrGqds2VdeUSiVM3q6q0XdM2qThX6PE+0OG4lqCH
pSJsbNhVGD7IYQW8mnxBpU2PZa2q+64lN2tsygWPKkBOaj6M0yrYefE0sdVu+Iwe70UxM2cBIhoq
2lQ7vH5hEemPKS2gxwFJ6bYzzfe2sXDEDiW72jzQZkQva3PRT3BZ3Zc7xfQQ9U3zsKc0kPtUPi+c
ZZuyoceOf1F2A8LnKgDgpiXtVknRMibSKG8NCVEfyF+9KSLrTaot+IrBuJFhjRGvQIpQqGm6ZqtG
4ME0RdtxcRGm0h0tGyrEVOJMNY5cfdINzyKImL2bYI8m2dwrSf7AvFfN9MAgrZt9yx7epaCd1iIV
TdFuG0q3METZLpJaPvd+ZJ+MJDn1fvcqpvJz0egj0UuDca6yaj2YBJAlcdzvNQ6a6DG/lUHbn6Mu
PGhxPSt54ZtOUooXGSOti8OBvSVMbQ8zX2elBBvZ4q7u6oPZFqixfDvYJzJeXqvXflcHNHQNNlsO
KcdtoPZLtnWclsJm2BQ2UKzGiPJDaVVy05Dpequ68X76u8Qm7hUyuGPqoiUZLpxYiNtK2rcVgHLA
v9RNa4W4kUD5rW8Lye4/GMmHlmeTrgDQv07imms8cyYyzWZPyAX9eNFjYin2vW8k2hdL9YtlBMz3
mExffDcs5mUuXHL+pqfPj6ZHufnmk7SL3JQdvaY64yqtDPViV461Ve1kErro3aYBeTZHW4W0tEnb
TacQAw2y9UK+ob9TcYssrXo6H5ZkifuAo3dKlyvsw7twbovY3oYgVLcvqcqYsTqB93bKr4I36S9F
qoC9yL3u1lf8Ym2UjngoMi6hSxE9sgrzUAX11FyhThzpjZy1lTAPznQujcObJOoH0MwiJUKGRdOX
2c5WSqAsodEsQ4X7LD6GdmWQ1D0MTbrKfRGvkQJSc7Q83GnTgSGbOhnkHPVn0kdWFt2o5zwY48eh
aInCIAJeYwhviACIN6TF47q01HGRuEU1d2VGT8cONnmgRKshtnZ27jlr4XbTU2If0g5LsMfpgguS
Pyt5DCtnOo+QTWrvEemcBtNnQ8fm9xeFeeMfy3FC12ngC1O3bDI/fjIR5TxGOk6hGIGg0mz1Hitn
UbmcCpIGYV9+ckZR3JnJc4SE/VZm+UZOhxKrs/fX5k5ZuvWChbTflCPwtr6ttn5DRWYYexeWWn1U
jDY/6mPECYH4Jm+s/YUR280FWOoC1qq8DVP3JUnI9uhT4Ev/QlnXnApznyuO+LFsExEs1XRyEn4q
3DVG3QvfbJKtQh7solMaCGASL2tTxPEayG99IfNxf+0rVtJy56mnA6KIe7yqVs+/JQoU9Oshpy+f
Sg3Wbq3ZwIgGGe1kGp61uGAfESRYFadCpd8477ElwtPYdYfCizeprxjHzPG7vUDV1CqNPKBGx+U6
dGAdzVaHaD62szYcZn7Jcs2RwtiTqm6c2gp8lmuPIFwzDV1aLtduYAGt+vum1ENaM2sQAiwUbSB3
oS0GPgnt+NAfNVoFCpbaSI9Iw/0ecvff1n7/sfv+f/6yj/8/sEn/XXxENf6vW/WHt6IO3pIfW/F/
/NhHQ95R/6ZTBLdo8eCmMlHn/12z5GKjosr8e+wI6qPfG/KGSjw0adKujr2DXHaLPtvvmiX1b6Zt
4zPBL2VpOEDMf0+z9Flk/Ydm6R+6Dq4Rt2WprNGUl3OjAqvaO/EuixGSFtiqSRh86fBRKBGLyqC9
aBbOBEe5NGl3KPtiW1dIcMLoqxen5bwx8heN1M4q7V+kQiito7+G4s5om3AdNbe6pGTYauk3Lx3v
FX14DsbuHmETyG0XSrdaUTGuC2vuV5y0KyM45R5OLXDauYyClVu7p6ajLeba8TopaIYFNlGJxVCt
qKdLkrMsouTkLNPwKYzJN5d37Ofg6dvhNam1TSGA24/avV4x6A2iLOaWo24shDB11F4y2V58TT4H
lfW1r8XLoIbvjRvsB70h30LXnyJCSRoo/03tfElKpQefTLiD19trtbFvIgfnGXzCnIJnX/IuWCkJ
PSGHObXjpbDlJU+0e9/vQAuY8r0yugu17l1lI6Ts/NCZ6X1GilY5+qvBhYgSBnUDaA3Hth5Yq6Fs
T6oG5NVJoZeEIWlKYQC5qAiNGTm/tIlH0FElfvmkpmE5pjszoYzaWvWtM+Zgm6yTq8Ta1oqNtaLa
wUPsjnO6BS/SM7ulp4OX4oyWhSoACOjWC92Jg9UwDNAcrXqD9wQ4n1rf2+DjV2TbtXSYiRRel/YI
YbMJe/TFNWnaVcwpO6WL5jbtzehL87feKf1ZZHwNqKBudFeATEC+Setf2RCuCE2mhRBRqKg4SE4s
dGxfnDigVQzwe6Pp2uSeXm5E7JAhVcfWt4DUSHQU7uk6Wv/bJrf/idMWU8VfT1izt0C+h5/ESFMP
/2OqQiGEb00IGvg6yGRz2kR8yCv5E5ZWGufMX5jo2Er8farSrb8Z4MUh1VqTqOcnXC3GMAvrhsnX
qxbpd03Vd40Fcqy/FN2Yn3v3toHJWmB8cyYBESKDa1v3hxazWrVYMhqnZB9StzMzzc6JS7pATomU
JliLOtLyCk4heg8hPmxX/XMXRV8jaa5LP3tKyDkKoMinaraNkvSNLCHAbi0JEVp7rMhwtoc7Wjhb
nVghAiDsU1kS1eKj/UNSKQU5o0jsRbbS4uQc+eZtlkGBSqujrnvntOrmikIpz043ttksM9E+GwKY
7qgMiPUzRln0TSQQhHyTU2a6bKrqydIQqiM0Wf9wP/9EmvK5ffn9KpkqFblJ0ANw+nP70g2TzvNI
qllQrrvNejDgY4WRRRG/aFsb0y/6Y7v18UJ0KYVmEnElaKR/fiEETwlFuVAulOhF0lLuknMwBoAc
cx/8pBYuSqtf2fIb++rZUKF3L7tTLgFklQMQPyN58b0vHjdDofPvtaDClKeg4tBgEGchvtCZXOX1
MqfmFIMbt7X2ti1+8RG0z5vij48ghM6TTfadSd/380eQZRtS5zHKRa7nx9iZD5p7aUb/JGLxnlrK
Knade5SPC87M7N2iX/hFxZ++vG0TBUDsmGNrP92qjhBGx84GQGOEaHoi+ma7X0I9/2oNzbbUaEkU
uW3MpUTwaYSwdVxIk/wIGRKjtqeN7MxlpO9mmgEBYNSiF/rJy9xB4VOZmBs17+LRoBJV+FQwRnQx
zhPDbWdyXQCFpch/Y8mj48kNSfCLPhjw8JQDCRas/UFDtaWUyIYUsR2CEiekVn3P3/7L8WxdowV/
eoLIBZ9025NEgCH9+fI3dY57LgsJOsLFERv0s+I246zd4Hsq2+DiUPfVLAu+UrqNlAyEVsFeJFGD
ma6RbWAaN77wpg119ZaYWL/V+HEcwFT72dpygQTlxdGNbrxBJvRqolvZUt5PYmCFPYYmympZ7LOf
KG5sM91kA9WZkC13797UuvMY6clGL9yVg80NqyVMBSRmrdreqGMG6MjC6dOL6KxKGvL4T2d4ZIrF
oG1rTT7SaDjmSkKDQIVoBxAs/X/snceS3EqWpl9lrPcog3KIxWwCgdAZqSIFuYExKaC1xuvMo8yL
zefBuj1kXhY51bsx68XlpYgMOFwcdz/nF7GLPxe0C3Nw7+MHF6TGKov1yAc5vFUxRvPGsQSO0a8G
F2kQRXtR3IexCnaR0r1Ok37LkQd5rcW8xxHqQY3BNy+P/UgZrZjvRvwNlBgFVSaM6NxbHYUue2yx
TdYqfNCiHQrlR3J4a91Q/Lw+DSmmvMENgXODB8i+46nYmfmFGL7MxlbNAb+MmntLYRXDzwUXLg/l
tZQTlAkBr8nWIKTOADvXtsyg1fnB1BTKB8oHjgKnGfsi18TjxdTvG8c5x315NqP+MBfDB20yedfo
Jp7rna0VQJ5h/A/TtwGOihlYH3SnuhR1uK0NOUPrTdIrZEkrvx40P8SkFleuw9QiQaW4L0WWn8XY
eeaQHaMC9JNlb4Aert2Odg1YR6fz7Ry3qYe51EdwYMvKDFE6Tu3XZjlNKGZRv9Ls/dJTsSsBWS5t
vQcpdU5C436Okg/AIo5mkvst7g3MkG0XUB0N7vQQr6IpP+GlcJpCsQNseLMESrFayF9MlCNW+Ty+
pCMkJktNb8lJeUmko6lr8E9pgPxaFtwtZXR0MSUGVb9ulNQ3onqrgBHQMYElj7HFZg8Tmnqbi8eh
wI+6swDSPUz6W908AHI+Dob6XBtiH1j9OmsD3xaF/O5D079qAQs6XMVK6umGC12uIGlIscs39EMX
RST7A1SA63YTKihlj/p932QfJ/urHTm3S558UwzcdkBZrrgZv6VZ+ajoKIlrILlitdimARJTDK4A
zKUMh75+ttsGBhiN9/IqR28R6p/RAHFskZur3btpsffglLcYq5G+czeQm++0hUDTFO1Bz0IIjc6p
Mtsbo2nvIAHctzrSC2n7ZDPdQmtB8LdaztViPLTSPMYZgJUKvdnVSXLKlPxDNtuXcUqyrWLThMDF
tyNnw4b9isaX2xzLQn3t3Mxci1BFeg6yuafUNEXuwqTI8agYISRAZijHLPGoqsEyHA2yS0qJduYA
2ouGbXLydn6jAukNY3dYl3ZwUFMdBESprUJH3EjPUc3GFVhWxHMsZnDHzdj+AkVtDjz9aqhaGehW
keCTBxNvcEo05FRnn41iB7Zrr/bdxtYrVBsLKj/YM8G/zPxkhYMFRtfiRLLcKyykxpf4uRyNJ+CT
fj2h5KRCbVfi/IMdAodJuwzOXwxf07oV/tiJ+xSHsLZGb9KMcy+dnYn0YPu5o4YO2fYZiIofl2y8
VXZO4u4wY/7qavMRihs2z9YpnUcvppyDn0y5GyJ0/DneOA0mS1O5LVzEcd0elyQqRoZR77sB++uU
I00f2Jssd/a6/Rri7ahN7jqPMIh1Bcp1XX9wI8VfhuRiLR2axQZubb4aJoeSfgZhYd5HxXJURhyS
zEcUEFbA2g7ULG4S3Oo68FUJhlRKhle5Iw4xuB8W9SaNonubc15V9S9Fbe6kcXOXa75uPtgmGUzK
D4oxxX5hV/0mK9vP9oJrOfYaW0fFfdm29iExGKPbfamzSETFdsNqsWBWgjK3k1cjEecec/nEaYl3
+nawFAyzFc48g6fExLURA5hWYBPery0kCYyyjb0Qby+3G0+5qUBOa5uV1ZABVKDxz9a+i8rH6gVo
z3NZMEgRBkKi3EEIjUlvWsZzkbP6XzS12FVRQNYWv3IDrfPEbxUXKqCFPnIJtCmNzafFzl8zvdjV
AfLLgeI70/JhNvdWz+sFnHitSHDI6g6WmwAk6OD8lsdA2tYJqv/Wq+s8lkbnt0JbURHvCtBKisk9
GTHzGjnpsdrmRXBQoIdI1+peFftWfwHVsdZQzBXQESnkNEH1aEzVh1gpd+qoPGLis90aLHeozmij
NYwTAkaEP3vTMwSyh1Xk+Du13I4aUpBzdjL6codTkp+MAQD/S2RnL6IgVsScFK1GnNM+uUjPdNsw
mPfnGOdBjcht2tpqhh+gUGiWIxQa+Qf5Z7EUp2m2NqlTcnXX469Zq9/D373TgUSbGHkDAtxg/fTB
LKHTSMtj1Lh7c48yiq8Li82SxSqWmwRz6tXQg/7IMgo1ZA/bVRdEXyKr3Cel8TSCE5VhTAfZthjO
nRJbDwAucVwSpw6zHMBon0ZFeSt74XHO8GoZGiBT7Ryd4gCd7Ea2s1KT8UGR3OQXTtzegr3yDJUp
m/YkD75kk9iUjfYYLgO7MfbrYfdgJNammliCdXYq7RvG4ZPDGq8LE1gYvQHAIaYzdQQdANgciu5z
s2iYHCNEreCYanqi/AYN45aa7r5NGGbQOkqN8vBuCt3Ba6dn+F37vNfvZ7XdiLbeASYKR9Nvu/xF
iR70oN+LMsJKffLjytmJJX6bXdcPRpj4oPTozBLt/IDs60g067waZx80OWaVTA+6dWkTIqGhIgMI
mIB8DmkekFdoGbvqrtM4Yelp86l14m+p9UWVrM3EtJ85KOlUrmvSFDO60aaNve1DX7LTWb1zg58d
a7hfPre5gsMz8tlKgStRSEVrNFHrMwfFy1OqsSWUr2pw1hqkMEeDjVc15ivE+E9Fbbx1uUROTZqy
t438fuqpOqpPjr54pWV/jG1+k3TAGmcDrw7IWQfsiFpME0FVREvB2YQ9JjSZQkna+lFDxO3n4UtI
fRVYwTbtl243Aof4/ZXv5xQe1xgA7VKnCdg9SmTWFdH6w8XYzeLECJu2AXuafs2lzGgotmYXHs3J
2vz+UfJS99ORnUfhF6OhloaGjhDySvPDo4IZbEAaFBi9NG9sAZ4TWWu3rPDhAzQW/UlCyPjbm0Eg
NNGmMsktyFv/+yRlbhsRnpM4hMBnkKomGyf/wo1gwxLBlK78qMXieW7jm1Hkp7Ip902MCvMEzMKe
d9y7FdveReH0qOr5Gi/vjUPdPhpcfCn1DciNnZWpvt2NjwLu+NxoT5mmP4sSryUlSj1yVKsgLu7z
LHix51JaSPnaVP/hvv7LV3RgV8EiQqLIlvf5H3oU8F1nVxqTusRMkwBWtntjBvtV/GmW/FweYZbI
vvzhQbIhPzzIMUJlHC0eZE/5egTOGLMQfz875H35p9nBI2RamhliyP/eXehIuFLRyhycdTm+YE92
DiIkNMPwwJ1hlWnLa248zVn4h3u0nATvnqqCm+ci6aikyq/4+h9eLLInoAbdUK/lwDuthI2hBAyE
qC0SL8FWIAz+/TH76YnvpiWsNlWPw7FeZ7U4z5N+SNr8NKfqRk/yP+Qo9L8lCYTKs0h3kWKTGIx3
OYqojEpnmnhWqWm3s71Ma8jOvt7cGZid5qn1XKp4HpS4rjStNxbOTR/bq6Heas70NDxVIUr/MXYu
M8ndvAcrlPjNaPwhKvxiaqk6R0bIUNQ4ruTrH6eW7bZaPOKYvXb7F8VEgMDS/9ANf4s7shcsiDKk
CSCAW/rPk7dXAahVUUmPx8udbiB+r+GaY1zG5XP8+PtJ/MtHydoLqQnqrsa7DldCrej1GrjFlG3K
YjsGwku1Z1nkn4Jp9/tn/S1ZJ1/r/z7rfVWWPCve12NXr52k2UZmtlrUeYcx1x9671ePgbipSX1L
SdB5F7VnM7CbLlHrdRySwUcfASERD4nWPzzmF9OA/CzmZXK6ovn2LpSlahRljiCfMwyIutZcDZfU
/32HvePu/DOKCUNFc8yF4Hql4P+w2LVhLnD6YyJA0PvUBIOvCGRzuYUpMN2UbJdGsRcZyLQCxm3s
8Q476Y/RqB3+S82wpH+azay8Mrt+aIbq9iWUHZoxa9ENnKzNsljY9N4r7nwPFOxTzl7Uz+ohyb6U
egf3oT32058WxS8C30+7o5zJPzRCVwDP6F3Osou0yzIb51GZdmnhrNxvPdbCwfdiyb9M2P1qeC0I
xECFeGvjfdeXlgiHcmo4fnVfzOlFy/8r8+fHB7xbeQJmmDGJ7w+o2lMP5fz3w3YlHb3bKrQfnmC9
26BABzvkTnkCmMjjUOK0C/GIqiZ1O6GXJytcgMqENxGwbSp8mm/ZJzMgp6281YE4mwXSaY06X9p5
fp3Qa0/X7dS+dkK91SL82eytU873v28y7Lm/b29S1AtBSIKfhnbhu1GuRGsp8LrWOLoit9NG1BqX
05hSJyyJFHPWYqq9mGSjNK5pqvGklDDolFFK13EG1jIopBYG7M7JsnMPeMYZpNEWMgHk24cuHR6a
tjyZVHIXq4xX1hgDybNvGh0Dg3R6nLlyznBc5ampcsc7RCtvW8M4h4b0iDHjGuMDBQD4EpWcqkA5
ZepD1/B5swCLj49AX3ycTHF2W+W0zKShGhKFiPdwYEdFYRtgn1oEmNX1FFlYRsLB+LmEUMLXCcDb
emhLjbrnQLPPQnFRD1TvhFGeBl29yLW20LQuFeeoQF3KtG80M7lpauCAivmMlILflYxvnc67cIUZ
4sma1Ns2jW4MpdhrWbUFI7kJ+Zre1DdoP2xMRbvtSiZCqwK1h61tTA9BZJ4TM/JiTV8Lm5tM2XzM
cvXiABJyZmerieSm6xJf5d8b9YuBwJMY0m0p77rd/TSj353ioBhiv2KkMH6aT02++L2VbVxefjHd
vZlOuy6f7zolB8pxLOLiI7SCe+AhZ2UMXmczfgFX/M2dgleb+y08BPLHvYWIRlSMn5wcea82IPVl
epi5ZsiEj41yp+fkkwQQnwpMIMPTYTgCQ3jM2q+I9W20mvDPUlA80ZZnNBJPJMm+LE710nXFrkjL
mwwtLl3B19mMn0ar+6i2MhHPl3Ylbaswm82PLWmnjnpZEXOxS5W6XiEM9dntISGLjyiLrMce2XsV
OnZYdRJZmB6ivhx2eR8a/jw+W0b91Unn+zJzlO9r/d8q7f5aEOL/DZHy06f+P9LZ+b00thfFVfP1
R7yK/Pz38q9hIh1BFYqbpOvoJjCqv8q/hv4P5A40DTgK/6cuTIz6S10HS1LVFS4QYWKT0A12jb+Q
KtL81JAKwte6sM6x412593flXw0P758joY5ehOOg0A3UhNuM/V5rdIgjlXidLFhcRFZz4U44eCiP
uKTeqdPpqo8A6xPY2dt4wXNDkkTKGOU4N8ixF4qS16nVXwsQrR6i3u1K7ZWzXqZvwZi8caDB2hKc
s5KQYhJvdlH5VjyDiks2TUE+XK0f9SS8n4S+c5LubkQHlIIIRRYbNuoKTbZbkg5OrZKWw0sYlHjj
rAUFrbirNS9qe9dzS/Vozd6UFHejRfJ5iXLceqAsKJNKABdDuzYjfvTKHsTtmox5wUMseJWu1V7Y
dvBrCXPwtqqurrrGveRTDepdJxVZX0XY/KQZ+ZKAx0aIyIh6+JAMwcWqSZSa2DvxnnrHVwbqTPIC
3QBQrZLvxV8xiu2qCod7eFLzissNfWQ22AC6y8O1afNo0mOBLonR9U5+VTtiC55o5N2jAkMTSmOe
VsdAvM15Mxu4XRbjt8Ruwi3CgtcXg73nekOovNiD7pJSg3vkwpy1MgdSA6BatdUP8PBiD/rLOlCb
yhOQttatUlYrkyx0qLq3tcAMudZ5stDCr8g0olkj2+80I2UdYESxEr9d+wW2Hwl3NsDRoeX50N2P
OppiAUNWT0Pnq2Z1mHT4D9qrGGNKERGu7r39apHKURLTN8keOENtwLtOJxJgg1dthlruGj2mZAN9
7gTZahKFXy36vs/4yqkCqmuRVKZ0lq2vPEx6ZASXhNViH/pDUy1+I7JlM81nu9Zh7suRgCHQrmyH
C1pqNa9q1GFhFFKF0HWUhYwUbp5jXGYSQKtpsI9toxfbIWv2jTIp29Z0yeXP5UOmDXjgdNDopgIV
S9A+CW2vbFPxQZ9/DBXUgB1RbJW6oAA/otjkaAgzUPoFvUsHwmk9qwgOpWYEkBgW61rUhZx9C2M2
N1+bnp9QrLOj7jOTSvK0KLhnJZRONIQrr4ugC9RjOGW7xKQiMOmCVWCxBGFIU99TUMWjLakr7m1z
uS8CSBhZ1aIHSNZMTfoWDghDb0n0Ui0+ZlG4QcSBw5b2LClOed2t5VqtuW/nlnGnVBP57/SNhBym
qsNy0voenCUTbEkYhCBXLmUXv6UxTlPdeAQPsS+S4NLm1iVMl0cSmYeJvOTS0kB1xv/JBLMWaQZz
2EL6IdZsbDXxCx5AJ69iWFqSEcXK2Wd29ilM6dpMSd/UxboUMz+JYxdSQFSJMqzf+w6DEzCf3NM1
SA00h+rTuV8uLSQkVqYLwU6u3E5s0WVXvUyu9QXeGSWiIXMvjooSlV48TIwA0QAXqIm/gN/ZQiOG
rt1009lqMywl2x4CLfNUd5NvjdBxXKqzb6pOzT/Pp1sNUdP1NRqh8vSUD/0FOD++faX6Ne+iBw2B
S36SSAm9rV23JnO2wI0JU4uQZRzUyZsWcc6wDTWknlwfox5fptI6xxYxVQ3Vr4qwX3P5+pVmoiM4
J7u6778WFuxfwAkvRVjcXCdGT2biOnmAGLWrtmGpyLErw6DycgqjWVrimha7D0NsEeNi5WXUxKsw
MlwD29o4zE3pKQ6hrRD4PyPJ4tmdgo+ulj9PZbxt3U7fIv6HjX3Yvhi9Ea2VGXKVK8IPULIoXrKh
+YiErmyxTOe0CU5G+1rWDnDGWsHUDLpcMwnjKL5PdwelUko16IbarrKq8+ouK1J3GytzDlDYOug6
AW4hUl+jGquKdPm8igu41LNxicFsrqxwwoxPrY+NHb2F4cBGhFznemou02C9kIeMJl6ntWAKQF5E
zhXd6jp80hMTOhscNfjsxNbYOs998qWiCNbbVFb7fncdzipcIPKXIYU7VEPa3NmojXPUowXRJLaF
pWDU6mpyWOLZ7GV2tA8zGP7XoC4XNWY0KjW46/bpyn69RkViCmz758k0zzIYOBOtridadm26Pq+M
pBKeQUlypWXULZqQkVcV7XFUhs8L1KC15lQ1NwKYYVgSGXAdIgNjLQEM2zHTx9q2NmCqfcVguqsO
7WhprOOyZuNh1er2J6OPfUk482YZCiax6tgOVrXhXozCuRgBQkNpUp5HsCirXovetHLG1Kgs2SeS
N/kRSt1v16VlBuOLFYGjjKNbVb2TH05aHmvKba4YrH0biosxWpSQYjv2DGYjIubGStT8lSV39MXg
j0rx1Qh1ZtJgX67f21NsWKV59qj2UKnUB02Gbg3iGIKkNCqjLDykUGLqROwrVbSQZiwYDtrneq78
SefDspl2zgxZkruUAS6m/Jgb1gdryHHoJkS5qnFu2vkyK4hS8mH5+kvlnF3NvmgUhi2thQKBK6Xc
1q6NKkLerGZH4lAH27B/lK87daDPBpWXE4qPNJ6zUiw8jpL4yRp4vcxhQ7s2qHHwVqVKy2l/BdOu
XV/fEXYCmyrVmyCbdg6shjWSVs46WvS1pswvWipfRf6CrseGdOujlRlwO4z5cwkfIjdBbYbOpyhY
CrB3pel3XEbl6+aEvy073ylv1mGvf+qmyvUKW96RNPVSJTWMBDk1tEF/Gm2Q1waB0k7pYAOkk2Ej
ND4hzyOHSXaIQjkTXhAY2Zl9XVVUTj5ytSG/HlhAGVqWH+cQStyjtW7K4MtS0C2xixpGjmaxGRv3
+VS+mjk/TQ6ec1CS3UTWeHcdvL4xcDsJcHdqaMW1rzMxFKsJU285NDOSNj4wQh/WC2ZMA1tR7XAi
ia3ueG3LssijlWq+uSqBhBEKTNoi97BrO6o4hwSgCp+DNUtJvvegVofFbfZDo+1EYYZ+Z8gOqorb
yTK+f25CsMVTrLHz55hByp3yNIMy56TJdyu9/qyW9Y0TQ8dFO8VrTLAvIVbqFa1LIz5yfbXrG+cz
+9oihkNcION4HQoThLG9DDfXxW3IiV1DpSun8UuVs9xbi0No8g3Za8SmhYaUqxyJ77+bkdLWKZfl
SpN7YupwG4TJami31+9K5bNapWjBwtCZdds+mxFusPI9nCi5uEF3e93MYzu4aE0/eAbHk3okYyG7
ulVG1xMVJrGdiRCaYBQbGZsqDkE++MCLgg62q9qnoFe+XR9otu4JJOvdcl2iUvohGnUvqsu3ebJ8
Ow4xBG9vU9X9mjb9q5Fyi3AGI/S0VFKeaGwO1HQtms8gKnB8k9HhOutDHYHPzNmMJV0x5IuyQtrx
+gMcmF3PTPq9Mos3w6SueG3I9YPXTrdlF1WRMPysP5cmtuZy52d+cnKbq9dQR+UsrTDnjuppBSF8
q8Bbsewh3FryIIXwBVgqIiMl2E9G+OKo/KWMoTLsVTApVTN+SOqC3XfO3pJeamZHEAQNHWhZyUET
3OWNjjOkJWDzuUZwSCmsIu7ALHLdJFpZMaI3PXKkCxmUY5wHXlfl5h4xLE80pB2MYcnXbb40h8gk
S62WAOOcantdtYGbcfWIm0PoTn5a4dkez4B0Ax0lbX0+dw7c6HCRM1SO+PVahrJNucY34bqwEpdZ
EY4oR5WlwNssKddaprrfR0GrhksIV0su51beg8IQOFCijruw6vexgEAFNJ2fzx+u/3xdr0tQPOZO
cadac7OvcB4FosRFzb7EnGFkiIwU56A1R/nbRe4CpeQ+l9Zd0g5vQU20m+X9Lh/EXkYuLcle3LLb
DTmp7Vl417nspMLLdDSN6non4uALSH06fQo5ePITnXORJz+5u+BIgV19yVNcms18Wed3YDMG77qG
r9Ggc6DGNmX4ZMLuDxYd91I7gbY7UcTKBNzZSMTkG6U+e4MqBXdaYAPksVZjMt4GJZeFGnbtqkT2
eB0YDX6Pg7WGv7Cq9Tz0nYWoP4XBpyrpiEljAvJfw3YCMAy2GeLb4jqHjpRmPDLrY51fmv4Oxhw2
lP886MpXspvlKYCdDViTn0sCGRJ6CBbU4VXl+7k4wnJjdR1NPKowVZ0hv0+hLyJu6D08jggLRe5o
TcZ4yxBuc6kQXel68jeJiN/k/0Obk7iEANUO9tYlMzmYgZJp1qXXnDOuHvvr9I4izsSK8KbG1ThN
3dhm8HRdKkHP0hic9FlxQ2Tfo7dAHjrkN7vcXOXAmPIgFMmDPeYOJN34l5YvI+4etRyZ6qSvMCAx
7/5zkWXtczlhBOvIzF54I48EiTu5npVaR4OmKlGPpePAaX/UiSU6UuoxQJxVZyIUUnHmv95K9QDk
D0uWKws89wiAIX+odO0L2PKOVasisCA6L9bthxEC43UDlx9RQhqnjSI9JAF3DpnVGKuJX9x7u1Uu
GegLJLCvkaBGY0EYIZncInNWy/QSR+31mdcX/P6jpEu6uMabVTckzArF2rNslT4hCJhH5kazC1Q2
5N2qclhXbpBBckzOw3jvyiux/Cx78rIZHHuvGJzgYD2zQ0KZXDm0KkoqLujynCEPntMHsfQfr98f
EAApYQL39KahRgi4pqu+3ycifYdwDVCwYB43SjTdmqCXmuGllPM1GolqTe1wStZ23bw0e32M0xVy
aj5ag2dLChmSMTrBujwhQC7FG/zGSDA85LIK9pfgZ1vqk6hvNXlQkD29IL+0NvTxYZH7rrzacmJ1
dE6wrYt7NLvi9QLcQvYhdXN/PSdbLUE9A7fmW5w4Y8X4PMSnquLmXbgMo/xPg/1JkqlhZlxvv+jw
75QQaz+XBaNorCtDsdAsJVWBAkfo4SLA4TGFn18k81EU062wC3WNuke9m1W6MjJTOKycnLh0F9VD
3bFfJvSs49Rop1Fe7xmDxmgenKnbyteQF7fckmfPipTM9XIvkyK1G/u83pcFbOXmOvGviZPr1e33
FYt3VSnAUcBQLOrVLhJqpAxlGemHqtQYR5rUDRAEM+1mMM1vOkbp5CVy8zMiOB5l/O81wf/O9F5+
ryKsaUA4/jXVZ9/87//1Y6L3+vHvmV7L+AcZPXDPSLJTVrrmc78TfUzzHyrKppaqOxAjsLFidP/K
9KIDjNapZPpQG1d/zPTq4h/kjKEeuCoZ36tX3L+R6X3nKUWNV1VNl/oumWjZgisR6IcZtEyihDQe
Lutiie/LTherdAopriwRIcvqvvaGi9Jq09+IKIQaNyX1ejF0/Escu/GrYbxpEfEATld4S8XMw/Ro
FXUIp4FeWZMqPZkW6MxiAcxdasqbOpBKrrTToJD0gdPiru0ROZCiyeI/wCSkJeTPSBUInRI+JTUn
wTS5xs9LI1MbN03RrVi7ZsTBNtLb225WkBfJgmadi7FH9ZiqDviG5SjAk92EJaroM+IazyYYuCks
kWiw7ZRUVQ9bJYq0oyqyR7TmOdpQQ/HsGEDq6NjaFiJzvkbtbtnoRp1tEERVPTUkZwc7aI8tRr5v
LIlLz9eFMjV37THqFmv0lqlfx71DfmtouNnpS0jWi3TvH3pC+1tPCCRLiM8aeB1ACfa70nVnWWXZ
0+tr4Hz1JrbK/sZA2YacwTweOoNbZWpUleckkzSAcPaFdSR9vLYXZ7lRyQD6fWWkUnxr2MREQV+t
YgsFAeNPjtO/gN9YkHDgnVkQ44CgvKu+wv0vgQKbuPniQgKdKQ7OUCMfMB9BKXDSLnB7gLD3zqF1
I7g1KNaTMppfEt1Fvkb02AjWOrKJuJf4Gaf/NmGXibOWnH52iSuOOdE0h+sf1vnd93r2/yj6/A7U
e9f+z//4O7EIaW1gc65BL4P5cGUh5YcFNNSzjYNeoK1d96ZNy89oCpp+iRbJDtG3rdZbGyGYMrYS
xtter/iro0jr85iAlSW9RZ9yM83mZlr3Lba5aLse4sk6RFYHLxYRft0o3H3XI3GB2sttPIgPLV4e
ZMKKiz2MZ0xNErBsVNW/uIPrZ7a7HLNBwU1csusjO95akcs9SQtq0PIGTBonVCDlZn8ALPxi8EAo
WrI0JQ1agUn+3A9xY0NLpNAEYmE8R0NoX8wpOSEJcRyUuj+Q7qqdDkfwxqo2YbjQD0inrLEnNHcK
LOR+itZdOWf7mjxWFV4aZ5xvXKPT/aJ4UBObOtt/hudfDJsm3ocHhCLgN0qIkyldKQjvPw6b6LS8
i0eClBXpDcnYAFECbiKAglrYdGlXbo0AoZyyVG4jJ4y2+qCFXM3K3puLKD8nrnjVo0I5OqFh/AFi
qusyNv0MnYDBCbjUQM8VO9r3c6rKkq5zYgCKk62Y1Dry56GCoFekwIxdNbmzhvGE9lC+qx1qFkUy
oME2mU8pTbuJR72jApyFu2lAZahV0KlKCCqWFFNqMZ6p4qV/cZas9vCixI5JXguR/V71xdhSaAZn
Yy7WCVqedtTRBSM93t7Qk66/VJhbme4wbsMyTY/DOp/d+mQqasgwAj8oSO/Ai3jI+qnEHq9dyzPL
0UjIInAqje/BeX3TUHJ9Qhp/T/FxZ4aGeSw7KG+9hcQ4Ad3jhtAfDPc279MJWRIN/yP8rVdVa/Ka
5V05ph8yNBvujTTBTGsiB9VUzkOX65RuUu0TgkDKmhs1bG7VLjZZFn+DpOdSZCjz9ZBG6q4qx2IX
DPEaAcfsoMDF8+C8x69WRdZhcgk7RjxJnom+jSqblFVUXXVl0OQcRsn4w8MBYdAwrIbHdqB0lOwR
lev20Zx3GFaYXu+4073WpYWXhw3AbQcmDzKGjcdGrG+iVq/9xTBvWi1BFVPyk66/66VicN/bd32O
hZUz+BqVgn09RfraCRJW9LxdatFvUiT8ymmAmIbBPSHvbuD0q9ptdsKtpENJQ6t9WD24pkIt5xqf
q6hbO2Fde/iJAFQOmmLLnMb3EPnWEwgjiIhhexx7cmljryB2O7jKIVtIsOOSFX4Khb1FMkvFZSTv
ffQ4YAsJLJx3BsI6DIvavYhY36E15Lw2kwkVKDSehFDEcVGaj3qC7xSM4QLHKgWHoSy9zSOn3i5j
TW6rQdP/MQqUEheggG3F1Y+dZow7cnpo7iTqqe6hyento272xgcKJWtH77VDASxxRbkyO2ilAnTE
ouk5ejsYjhXOoxVDvBuRfFmN3PIPqGia5y4N2V7Dfu+kyj6Ihuw1gBAIgJM88jCk9noIiuGxcotl
Cz1eQTkL0PXgNJbfpol6a1vCurEihwxzfz8yi04F7oD35VCImwUbgighFY2O3jOeHcVNVnJVjPRH
RZQIyUfavVrr4rYrQH7U6ZsefLGqGgy1XNhcP6mkdViIIUs6b+tRI2cx6iVqqa11MMbQ8KYihfcT
6H8KMe8jDPapCMbbiGtiN/z3i0OBpHMQa1awbvTTHKj2g5lTCw1Sc+/0E469GD9gu+2VoTHd11V6
49jDPYVCeWhR1Y1dd9CtyzukjBIEC1jA6kKoqdz51CJ16w7Lo2p3wP+Luf3TPvM+cMuWg3rWbc6s
kInfn+uqJohCuRcjcsBluG/CfS4S3cei6oFjwQSExkjWbgO3s11G3O6LFgW+SAvWNboKczzbKGy0
KgD6ttosjh0ek1l/moy597mm5tsuxh+HC/NWidQIUcCp9ufBHLZFXn+/Sv1LiB/9/bdRgEOgWVJF
B4clwCDvzg54RDSmiv2wP0a5gICJxWPZmC+AttKLK0jdJstwEQHY+BDDoohLxk7U7aUQk/6I+NYa
Sz+NzIqoULnU90vdfk2melV2WbZPHRGexkKUazsI1RVgomht9XhOQOckpT6iSpvWxBy1RzyomE8J
ieAzolXbNq71Q6nFZ/R9A8RisQWcanPVLUN+UMLxsbMGxAznaF2ZMy5mEUtIC55LI4Bp4hSwB5OS
ei/X9K5lJkxG/8DxrCUDp6KaXsEhQ38fAdaIXSePa9S7bf6u/hA6ubrFAcy+6ZdPSSCgtoy13h67
1AkO7eTjlINaVaHHiBHawjiMRuANCJUcqD9FAAf/+sV1cncfOjrYDP4K349+DSldHsqTQ4sn03pq
kSlyKsPwqX7pBhqfMDpaJOCkN0KcQaDUbS+D8XdY/g9R57HcOJBs0S9CBHwBW4Lei/LaIGThTcEU
zNe/w56JNxuGmq1uUSRQlZV577lJ+zVMlou9Tbj7rNc2tMeawOn7eKeTr0TmkHkQyn6u2Q63sLKO
qiJMsc123C024GkdzJ0+IrLz2ay0Ka9WBdlSTmwMRzN+sKrRA7CdB2nhlqe+HsqT1hblqZ4Pfh3H
p0lW46FDqoL+5qfkRLjJY2zNNBewQEOEtE9jZd8bDX7L622ZR3jq5NcFqjurnjfCY0+fM/GVTnN9
oj/xPNlaesvotpRjHjFfwOJkVcZ4oktE3N8EqrWJnZtmf/dMkJhlaA/ToOfP0eAdMvRwi7B06w15
MGrlmyTYpt0/ieHsofu3aFuzJAJq8RYQxCDoR5WxylFA7ONRq5ci5moN22+jsT4RYb9nQLZBH+54
U+Obhp3xAAbuNlScyiwYY3qh/bRAHLfAb5xNQ4QnFj7av1Kr6W6aX247OSs7nfFG40E1+K5FNuQb
iZtpOwGKlWMU75SwDvz37Sr14SdiL6xidnBD+ufRAGMKztlczQ2peiZmd8JP4W+r5w4lBcP3DQMG
M4gM+nXJEC1tA0N77GwwoO1qe+wXtl3IPQqQ42jKloNkTMpH1L+mPjIV3+5pFkOUrq30MvmNtSQF
+INliAlfWTwlveFufMZ4WQeXpc4bsepV1T9wa1STGeHtlGdVpe6hwtp7iNR03xRB2NGFXcyl/hx6
RbnKYpsMPxKcA0dJbB/OOuvkuB3i+DWc035Pmgnnp0igh3GTNdcYiBcbE487U4v02gKQ9kM4b8Hc
A/eg130EcmXTopzVBizNNs+jaBuN8ike02wdgb4CDV8ebCRXWR/iu4BXPe59vbKwt2G8I0Yi3Slj
ycr6oED7gQG1/CAd6o+m64Ewm98lfHocQIO8inxW7HyM49tmnk4sYTQJe99AZmb3HHt4KGP7LyNH
RnGwCnAgfZgWTABOD6D62+Qz8zRooEbD3cGxl59lrgs59UcKtLd6xIkJAYQlEx5jsugr5p0OvN1J
SzossTpCXU/+VHk5n9N5nM9GlPdbhslhEOXhipxRH61uV8VbQ9EBQfRuPYdiTIOktYE2+cCCwrbC
mQarXu6hoiLMblo9WfZy+BOhyQwYVuWm1ExY2Chel1NtbKbaLrZJsZSpKjlCw+jgNLk1tbm5ap20
1rMa02WWhOtcVv55KHjL0zF/QJTE5D8qXliEzAc6xDtCHV7tqiguPbXLciorpg5dVDKJ64qjO2X5
soEBjcjEYUtWbrGehdQu3bCUtV0/MZhyn9K0v2hg+PdUBQylMDa7ZTGeWiQtRwnqsRXtjcBauWs6
OhN+go0S9mqMi8Gc911RBT1BOTvZOMHgauYNZrqSj4M71nszMbKlU6pnB8fgra7bT72LrBde71sz
Jc+FYQ/7WvT6QpRU83kY5us89YHy2S1y/tku9hNBuns7IQRGVrV+UySW3PJSHdOhhAJPXYTtdQKo
sDelGR0Yw0WHf1+ZdcOot3BCBtWZdfQQUMGu5as7noD/yttRnn3aDclxoDZb2rUQfI/TNL4XTT1t
BqfqOOY0IBrjIE8wpVpR3ZAfnjOuH6ClZHmvn/zC1k+yF6Bq82QFyhNUZDIBCGExwffLL4Zahby8
WBLG7mybqK13lmU+Or10TlQnRPkO/dfUCeMEu4tYPvJvsiY/sTHnJzWF+S4euel7TR3muRqIBPD8
XaME8K/wYWidaNmCGp2rhjFxROZh7oTHvlX/fRjnPDz+ey7rvHYFt8NGHqE5qzTL0AHpisUnC9f0
n+SViKUGfgAdbC19IcOkCEKFyIK6uAZLPYszLfs86h8IsqOTYY7GPsmn+78v5ZWjjrVqBwPOPxCV
TVqE4hhVcLlAYucMhxyct6PXB3hOC2zHjTq5Zv2m9JmwCgdFCsmDNuOUSdvQDuvPbTudROpMcLTD
A/F+7TGdvupQkZZhge/T8zRlKdaiI//7o8taJMqwOEVlOq50rrmAGT4TDlepFbH3I2KNZy+ZiRMw
GnWV7Dh6hC3aCd1FVrfy1GDMjqbc3hT3PFxLtB2ny9lceMPecmf73Dr2h8Hae4p7w9jBYzeDKq7Z
x0ZL37i2KlfS0bxt3DJQGvykOpueti0xpH5nEV1MvXduaTZkW7vwvolOtDYI0m8034atqzQt8ImR
W+DmSU6dLX/9stE+hVJPITHEPxVqHhoeduLKt64vuK9DCfPbplxNnBFaGzFoGwc97u4+PIYadkMo
EAcciMilr7N7xAeD7LG16+3okKxRta35YxmMzMLknW2VtqcsgL8zJSti6zWlJnoMnfwytMx37tga
Ifj0xZRPT/Zk/xrxxIo0mH9zr+xDES04SnCZ2PFW1Ky7iT6I7Tj+mK5gjFn+k6Pq7aa3aXNZ3tbX
u4XLAHbrTwInu8EMr7zUTfuniX2TTliKQYdEkQF/yCpvEmP+dhpJz2zrhrMOKdoaJIktlDwRDPWz
FSP0C8kvI9djejQam/3YzueNqyqPVSryKClZ1EqzP4cp7ANZm/nOKEMSlMm7IVj3FnGlMx4L3WsZ
tvYmptSTKVFmKlX2ib7mm94zDCeaZfq2nWrNORaTRVnhnCCs4HcU8tXnFs29+E0x2gq4tcMHg0zw
LG9wrhmqf2hHkJ1mAWml8FPia+xxCiA3GPuOKhyA9iGf3Oind/CqQwL+E437YDsSWjNFdmCLQe2h
xb+VpqttMHX7u0nHYzFlEEvistKfOZNjNcBu+dtgObFbTiepsvb62D53vdu9zazFQT2q6opBIqVW
KMSuQFJ3mvnFVmZG9el2YCoYnh7ZjJrdwOl/Z4xefowyzkcKZkrA1Lq5TA79jkYm3i3xYiOYHTy/
mdZ2Cz9v0k/bDW9NDUYC0970aEOIqFr6ZXAhCOZJoRkUjksciCIrR/jfmhOLnap9cF6lh3S2rOpn
5nD50nZT58FGh8yRp5rP4k7My9DXHVy3vuXYgcneMetdFEnwhxTvIGbIJu5DreEGdNSNcx3t99ks
l7V3j/3snBpBNdLxVvfzN+Sl0BKjzvgAmPae2j2Qp8g6zUUU/eWcW/xpbfq0HBeG9VKF4JdoJgDt
m0GUjaRTwUQz/jwrOQBDJ2jCj8KT1jtPosqdz7hT0cJJxpHjCp2xKYGBoXw2fZucIaDtE1PYih6Q
0YfjI1ZqtdQgAT50vqAHZ1UIJKKEZPJoMs5ai1o5pgXPWSSpTi7BPFuppdoh1TlAMGKx91bslvss
ifTdICj3jMleoYzF6h7nOjSaO5JRYKhHoMlgmZZOCiGDmDUxMW/p9GWRVGQ1xl4dGF0P4qeuTRRI
XU4XZXqhNqQgtp6MMCy3qo/mo06tE1SDYP7fl+ExARcxzgSd6maH5Hb2erUp0vSX1aWEPZghdiyT
cacn1e9AZmDgRY0XzIkMAzSexC2FbUwVU1yUZ3QbkTLqaKKJZS3F2jnF1qbrrXHZ+n53dqIIdV3W
d8s6hC/j9uW3z69DLDgM/bqp9SAshb+qiLgNDHXuaac8FNnBxEJ1HZDpBRFIeYJs2pznRInoUT+W
092inEkQc6b90TC+hwGhPaqxd47/e+C0Oa3b0SLn/v//ohUDBaNo1UqCuD1ycvvvg7h/xYgV6V6h
m+taRvpRvw5RaB2r+3f+++rfgzBL/o1ohyNyJVdEcmW2jYs4HmXistCldfz3ID2actoc7t1UPia8
VuDd5mvl3F1YsrLMI7S0/z64ocYMyXb2sM55yisg0Uegg1CTbHpds4BlgWwufU/uehPD2L+HOPdf
0mFe67ULoF7U3vHfQ6SKZK0MTOJGmTUH3agObmaKbSeJETeJAzw2uCpg3YJkKpIiP4ziEoYpi/4c
QcGK/j0Oc0FTFkja2kT8eCw7B2Q3GWha5VZ7kxtwz+E1Z/TusWyjFzuWereDL+k9mFVMR0wj0T0p
cDc50eXfn2IlB/IvqPDpocr1v+cw0hLFlfLZozH2zyxt9bmKd3WYW6gIMhme/fvzfPywvGgt9ijY
llNkuydpp+5JHxpUU25pi13KyLFLm6OjV/Gl5JT2jBtiP3UTYQ9OXTwXVvUZT4YA6M/fpYJd0jCc
9vDvL0Nf0wOHg/Uup4K8y3hQqXqRfsnJmC9suCVuYs6Xfw+5HDhrN3fAMZMfjhp8GyKsmZ4sMo5W
vDeN3l+GVOsv/77qTZRWLZl8MqP5QyU4pIGm6M1EhmtuOrv0HvTME+QhGs/WNPoHn/vc1Lr6bGg9
bNXYSHcjsW2gr+cuaEaXgq4MAZ4oWl96n8MZKfXHlqzlpWUU5hmBcr+rnbrZznWRX0sIrUFPufJm
dNqDUM7wp6MCZCCtf2tMYxaInaOnNk/itSpdEMtQiA60RFuy4prHSgrnXfMvTpw53H8cvMgnalC1
G+OC2ZsDagYaYlv9oD2PO26/SMGBLV2Vrui1MmSkpAktvI+aKSQJ0tOPRjtpLfJqvORJ/sum0QT9
EOE1msb48J8HQrLdwB/d+ACfLmwKB1R83q8lt7kgSRuxb9li/DADPZvS86h+2klvTsxAza05+iuv
dgqIQU30CgzaBsaGv7EHZf3q5jVBf1V1w6ZhPpn5XanMd41zTKCe2z8LNMiBEPM+h6m0MSbmalke
E4TK6uFPB98YhhOz3PycVcjA+ka/VNp0/9Wol13I7wlyL5B3XTp7G1BjxkNB3/wh82AgRWHf7/89
95+/kMRadX7Liy7f3EbrFuTr7GbdaviRSZCpS9qb5aq1m8c+747pHRXW+tmrNjJSKckKWDsFJpu4
G0m3w5cyzNZXMXcvLpFEhCezQ5hrvdR3cUuvKpr9hSktCoqyWtNgNOncIBVUhr63XYLraF/sBoAy
4a2w0WaWkX8DEf/csS4zQqjcDep6ClDzUFpIlNjJl3FV3vPP0t9mSN/atI4JUWv2ZFrkgHXPdHTP
xHKHS7qASMyr9Ku+o4kTz8VRwaVgN725cOrkxRmTZK01usm8jSkL6NN4EVrRuMEXNy6ixt3YeZod
AHyeQ506Kv5pHVDBtBR/fcWsE1ALXhlAJllpbE2VvosMOSZ38SItmx0Aprexj9xlGU1QHx1F8gpd
znUO9JTuXXvSyv7PqDtOOMpe9/h3FmkMa6ou2vfSjbeA0BYiJFuptN6N7J4iMykUdRcm/jufHK8f
q/XuUNOlqybx5ULbxb0VLxHNdTvXKb/iWGhwsDi16Iyk0KFaYqLi8MsqoIDssAaFJLXUVXqxWy4A
hJ6vQ5wWiM6S33aA+0eH8DOde0IUhAvP0e751NkQZjtKLgzzihVzcrV0h3vqGme3SWefGXVBr5eY
jGWb2Q4JDraxAb+WHhDRGhuHIB9W98o45FWcbmjxjasunh8KDIerWUIulkW7Z6ZAJ1MwZKs8jaSo
l87pkTVw5lzMw7yBr/VlRA0kMQCgoCY3Phj8wAxltHKJC+hDhoLFvcfl7bJRswK/HC3azzjOWLrM
RRs7zDyN6iIh9Mdh9BiW8JbJnbCElZ39pt8QpQnpNYSgZxcXs77irN2CxEDfC6KAs+6HXoCGbcUr
7aHXwdHoZ1g/dpk/ZFa/G13t3UXrsQgr30GhyU5X2UuT0VVciO+OaKIFMq8jIr6TUMaxidz3Rint
pMUWu9u0kmXlLGqVEJqtvpMeuQiqmsAxsqDKLaIIo09naEP6zdN6ThPkvnkKilv0/qLhKOYpuHCd
+9IVGUUkw7S7jLYsk7/YaH4wJta8Enaa3I6+abj12Bq5DY1lVZANPaX+IjV5Jdm8CwmZhNDzWSQp
mw5+QOTF/a7qu22TjtYKSbq26MruYFndfgCvgaFofHMLH7izZ53yWOC/B8ZIpFKVYGuZHi2/fwEl
EzSTercNn0oAMKSZP3GBvCR2e0YQji4xar68CoMDw6gHdY/IA58zEhCWaGy/OXYrRKTRzRzMW8Xh
EwlHgRE57J5hP540lcN3DTeVNB/zGN+UlWDfHy+xQ+pszOYUCfJ2Bqs6afDLFnPEWK+vPrkZ6Pyt
U3i6ofC3kfL2MH02A+SFbqIhnfY6GSCTuRYtIUnEjpwtWw/BgaEUz4rmA9HGjUZYUtlntJUH7IQR
ndv3XjdvnKrMwEzcl3omniGsSNegD4zQ3e4pnGOMNUZ6dIb4IEoxb3SQckFmDe22rMV36osHRzKx
zN1oy8jAIFTcQRGVvPaO+uit+j3NykteFNtWZyQ6Tu1THdpsWhBzSJxwJuTbZjH/qBkPRU/kTzBm
kfHQacjB7ao+h/mjR8TDQpOE98paN4JeN/56XEGjeKjcyKH8sNMFHdV5JaAF6gvi3GpylZtjZFQs
jiGXTpi7cEar+tHkPJK2iM8LF2/CQEpeQC/6pRl5pyz7U28NA2NFimR66u+WOXXOuEQCsMpYcd23
JJvdDf2xDQ5zbCVkUxVF80cHeYE6Gydd2IPrauUIAnnYZKkbHRyvuDlQCegfUwHWHS1RJ/6tJb6J
vHDmRSX9R7EmCfEQQu8gbMjaK7ZTlEaL6R6lSIqWmdJtEJn9xOgo2xXJvLQiErj80H/N8SN7pbsf
ZXSQER7/sPn2NDCsfTeEjCGHdVuj1+qLsljGPAeYSME8hqrO4XRaJ7F3dsrnIjYAjGraaYbIqoXJ
K9eGtygKLMKeOybbMEZknuLwTEODfQnb31DDWnPJ5xxrmCvObzZEPTGB0WroME94mhGt8NouaBma
ZXLCy1kHY9hXgan0dc0NtCRG7C+pahQmQ3oosunUGf07uFrdwzLjdG8aZAdaLlWAHBWhUqRv7dh8
x2KD6o4I7d7JA9fWxmVER4dlCpVz05ZiiR/x1Z9j1s7oF9zcB+34+uTgFDFQ9N718RuddyFIuhl7
qAYBN57oCOThs2QMU7Xu05z4L1mbndEiocdV6sUEuum7usKDkT4NIcA3EysykSNymTnps7TRl0wc
YhpIN8G9J5rD7x7la1PeAXsrOrfHkmRBA1V2MfLLhTmmCJoXa17+3iV6OfE5F7FhNzUSAkX1ucgO
trSIvuvrx0gWxTGu+OllOQeAvCTcuxD0yxge8GcViynG9qnpOSj+9GuYdybKi6WU5i0sEYFo+iJt
M2BCdH2RNuD/TtP3knZBdectNzbYx9J8SDKMQHJeEh56ACpr0K+UFCqd7K8Dqbb6nOK8Ta6ZQefN
QSmxkHjIFlGNo84eGThglsiYW6wde3jCRk8vFPCGxW7MYf3NmtvHMkXryNSgstyzHBJyRmqdjD88
6S7tLoxILSeTtOm3YVitWaPJPHSyL2fWfnBfNwBuOrlWhVibFPLYbDn4Gyky7w7AKWhmhikH2bUn
3cTqi9QgqpwHzx51+Dx/Q4Fd19U4K/uZ+9XQVbMMi7KK6UUatjp5hwcEZb9hQzFqziZCafdLd82T
aUiT8F1C1crS79GuyNdKYURpMjffheBxbQeFWhy9MsJ8yQb6bHGEZ2zUXw1EQDWo5zWHFAvzaHmz
Jdg9tFvZofBIxfWt+AKzkNhgF5fUv8810rvLDLMnYPybBbZd8Akk4/t47/RO4U92P9YbqXYSgBut
mbYZ0EZyrdpSo9VCS5+cMDdu3SVjkDvQ2FgYVJ5VEr9lTXEZxHBMknApJufaGePVR4K9cLsqpVsV
yYM3TpKzx8wN/b8/x6qWhxEs8Loe6qfBaT4Hiq617nSED0Z0+w/Vm2gzsTf0KFqaxJoHNkG0hzSt
+4NqxX+/Ei4WCd6xEUE21xYU6fAQ6TzQdhlzyhEEBSIYCerLF9TWTE2J/gjsRpP71DLlXt1VpyAs
aUXpVk63Sxr7vvWM/b+v/j2UYuQQAMBcs7YF0Ei4yXAQyaRqNl1H4GdxMiPrPh4zmrOsXKw1OK0m
L5TbrMqKp2my97lgjqdU/EbwuraNyi9tLmqiPI34VgwnXbWSpq6TPs2YokDtEoCbDQYg4xYYYDUr
wqruXmop7XDRqaI7yd9MzHjQZFV9SNUxMNT0owqzfKVPCZeaaJ5zfxo3lSMfgeb84Wud11VGnC7m
onVq0LJM22o6Slq+2yr5gWaXXycP7b5CCX1X/bibngK2judTM1WsJl3/PDbuJdTc1zAmX9N+Y4jP
ScOeXrl2SJD9jYz8PSOytOk9So72NKZYHVwWMwH6Xm/+vJQEsk6ppZlXzFrYqhD3Y3R3tfC+E65r
kSAk64JycD+TQZ2xjJ9wxH4qTTzbKcViFx175sluAxIIj16zRq/DvA58r+0V3yxQQVeNf3VV95xn
JhGoNHAL4140WdrCCcerNhrlygZ7aKQPLomOQKN3Y/ELTnRf9rcZ1XBZAWgvOdzm+iZprb1Weq/w
gl7rrWrGP7AuFN15nlIZrrDCvlQakpHeuVY28s8yJlmMUz3GzKz7Lb+8gXMz2/yfRcj0xNm5q61n
vzafwy49SQHqO/GvjKm+S+zcYRTzP9UXIKuH2oxPYPFe89D5EQKnxFBvMYf9lencoFYqbl1orbSS
6UNeI5gsyvGbIdu2rfAH4UiizOyzBffFInOaa2qMD/msn/kQ8Vu03UHTioPK3sPOvqqS/oRsXzvd
enCK6FzRap6v4Pr3fAYo6uzzaA/rukLUNZPdzA7/VVHQKwi8oUEctXyk5PQWUqexxDv2l0FfiLzw
RUYSNvn97Wj79kXz3gfPo1xGqGBFn0kBLTSVR8ctn05aqD+5WsLIDha9xTyymxYycim/2p9K067N
QL2ZFcT4jJkZFN6x0hJrTW+T0T0ncwZZ+HHr7hVH+kknd23RdDxdRvmKaJb9SFhkO3WXanyvVL/K
yvbakqkD96B/7vT0gq5kXfgdb2HIle/kzZMXVxtTciVJdPfIROR6LkiQyzeTYPbTqChaW2igbR0A
whhJEXAq1m37rfU5M7LGzKyYEXqUH0hNV2Qt566wrqgGbl45f6Wuj8bI/c57RqeNt2Ah27ccIrCU
FITCS3zjY4erMd1EliAAlTs2cUgtNYE86lzT7kjTST5kpX51TfvXL7Qvo7LBPiTvtRliuyRhSzPe
7I44orDqXnWtPwhb7oW/NvOZ1KH2JsruBMk6SbxvoKqclzA6MQYzUELnP0lBWEOFhhK3rb+OjO4D
M+6DqUW/NW0WUNXD0dlkcfcn7u5JMyxB5vYfZTRCaC+7T2C7ZwEbHXbJS1yPxzR1b6Oev/bTW+pp
mKNpmgp9WpST/eRZjC7sLn02oXo1+hxYsvxg5rkd8ycK/o0rmod8KPdjxqHeGb8c9G6T8YJw9a/1
6ezMbv4Zove3dCSbbvaW2KwkzP9CCMSgpTtgE/bkd/j35re4IRFWhId6qAril9CjO2ahBTEBUHS/
ECFww96fFVajEZeyhjZTUb8zV60m7MGWjpvQY38xHAap9eD9TXRcZysdg0KA/p3FU+7pUAfSIl4a
M2EV3dDTlKEE7L2yxOM5sLdEBOfZ1svsNhYcnzLw6+Qc2uGEdIwlxDWnQPr6AU3611g4j8MdMemH
DHYTuvixu7etexISnB5uYS1QbuYveAuJifSdHzaEQ0oJ4t+6nqUPxwEvuq3f9Ukd8zaH91LsRCyA
Z+tLkVXPhrnOEvM6Twol5HyU7K6tSSHcedt/5swOjgq3InyPYzck24F3eB7h3EyPmRsfjWJExqXg
0QwfCbQfN0MI4BMC0Lm7sPIuNbfhCi5JmP1OIx32VGuPTq3tFccrhIIXvUhezKp9zfiRrjHsxqkJ
8LhvYtff9b198ubhNnBYdcGsQU1BqkZlt+6goPGxNQzBe7hc0JtXQJVf2+o5i5h61jRw7862W9ON
nF4t3HMl4o1egMnpHNzOlnNKIPnTmyZOkrgXjJU091oJ07dGtOVy9G3EdCka5zYL5xpKYO1+vO5M
xAd+3H6guHxqjd+6tI5Oxfmgj2mgALX4nn3j4smnyNsmZXP1WNOcrHnL2gisNokHsBkfYlRXvRq3
zKXOTjKcRINIHxUQxqSPWmWftudzsHZrLj763JHnfgkTATUcUipDy77akmgOohEw9iWPnee9V+Kl
rJ0vDwAsPTTRIdvDld3uhdKefaoxgq/OCIgZMoagr2EAp9WPl7UX4D8XNUFK86ulNO4kdIIESys5
kfrH5mP6t8h1X/opekLHHeYvRju/VPdL2EwXRFkYgYXsJrA8PoX4bxrR/5JPXNxt2LxJz6bwUxpV
0YPTJod25rUZmrksm0zyVjLemGJMyGxIPo0DnzAKw+V2mlz/V2TqCcYA9DViaRJMlmKkaqcVdGVE
T8dwY7G+1PHZr4YXYCGVL16axoigslFuZeNCVdWTVDZzBfdl0GgO6/cULn8TO0TCZPKqekXwtItY
2ropv/jjPj5Ozd/oeqehyz/mEBNV2YfbxFHaovfNL82sDzgTR+bo3dbE0wDLu0oDocq3XikgffE6
04t3qiUwOllnLJyYnkPVvTTIGVeOw+biiGOV+tthLOkuOes+VC+OVe9TzdijljxqchwXIo0eM5J2
NX/ZNK/TKK5QhyFLyPYlcYcbq9kimsKrmAa16FLaBdOc7VyAhdrEJ2CW0S3t9C890Q9ZBB2DH03b
pQ+Qa8DgH49IuhlxEjfqtfnSUB1BtFsrEojk7wuVbTImmeNtlJ5LA+aYk+ivtpYTkG4wJLVYoXpw
POjjtPdQvOih96lZ9RlV1FfesYZj4xqh15cNJzW0X9DVe3lHvD9oWoU3RtEhifiI4hTK0BzmbyIm
4I4G4Srq8ossrJ9yZKmaMjQcoTk+xQiVvGmEoQBHHlpZyRhkaFE1g6vqwz9tJnItvh8KZ+2RFLbt
kFSfOkoIOll3glH+NcJvH+ckghkZ1wsaJzQIcm8zRFya2I3JHEi6P0tNT1098eqBpLAUZLehQKZg
ujTARP8T3b+vjbWBgYnA4oz5roKIsuzm+lz7kgCCnnhvfnKiI8Y2+h+vp2YzZnR1CnFLlzOXablx
3bn5FZL6GTQNr4+lJhN/Rc/9WOubuOi+544YjDlr5GLs4PrnmruMh/qbuV7QlDZ6QT/HAZs1OxSW
jHmYQ0DOLjeGVX+VjaeTL4L3D6mANfBrwDgcA/qNoOuRCBUq3xhZf6wcSjLDhwISF+UbEj4+i5gt
w7600qMRGRV/JduoM7MaePyec3jvB1MQEM19Mor5VpQoW8nkoBdNUYvVWha8KQyboKv49Bn6jmT2
sFkP4fyF3uo59ru9lTQHxqYBTPNTig8KtBRT6hzdbVNUi66bQO94i9jxTioUP+lMX28sXme0A2ED
rrFLkP/RnWcIDlFSaQiYdFn/6XCm0C5+oU5dRm73CbXhMzTbZ5NRrZal61qx33UI8Djjz6vMyREN
jneKfivFou7unQSmNc7027kNlU1hvogEf3LR6UeW9+XoqydzQOxoZVS2mtwxLycmqb1iqLq4ooYr
oIVtgNlgowhtcJND1jDn0An1CDivHghLP5Beepti/0LL5aPfaLP54Evtm+79jyySb1PPN55pHybF
bqMLl5/N/iSbkhSrlo6R6LS3kkxAZrgX05cONwzt18JEXVl9uCPjxziUH2npM9/CudjddRLhNR5Z
Ebra3jax+uw1UG+uaj/ZMgpPf3dNevZCy2kfpA8+KluuIu1XTRhuhvGAaxyBWg0rPp73Dvu40rsX
s3BeOEKRTDEBFZtPfec8cTM/VP7zlJs/g2THyvPunUbMaPSf4KeQKIW0d5tw/g1Zt/gcOfWya3F7
EVxc2c5CmgxXk2gi2Ii33rj7tuyo/KbCJQ7kQkfre8gY91ioe3uPYBqKGc0wn4arbok3lTN1IvHu
fSY80tbVQxjxjiG2oImqrywyFhZhajxPug2vFG1SnF3JjPwmw+lZzsZTb2MzCvVHeV8mdDjYC0bJ
XJr1sz/7j02uPLoGw7PHaCptR9yjNFmDJi8/UrKJNBEttGL8IKzzgKhtMqfHspN7y6BlL9VXzKnf
IgV3YRTqMlniMCXmk8hJDo4ZqfMTNBtdZtc+Kvw9vGsleWfZrWA+4RGO1N2zPqv4Ix7FXy7RzKjm
0Wuds2JCYXXF5dpI8TTJ9I3uwXm27vnOZ4a7r2FRX7BYXVtfPjvYW/UoO4SV+ET+9Jdy7Ps/ts5j
uXVlyaJfhAgUgIKZ0ntKpPwEoSMD7woeX98Leq+jJz1hiNS5Eq8IVGVl7r12PQZ3JDVLu2fUYJvB
P/wizwNFBmo/lJA1RTVY7GGFKus0aN2HkWYsX4KccX9aCl8c6rDbpJEGSMqigNC7dxyu51TvDz9R
b97TFNFlsm6j6bOer2TLooIwFKMzpN1EyX2ORjnO9gOQ7doOil2sB5syTW9+xS1ZCpKbJgtJjXGe
1+GphitCm0NmyWfgJwcs2/ASgBoVZcBH5Yjd2PqH2KWFGESkpG/xbYU0qDE42CE0TK9feG3MsgRG
QjpM6OdgGdjq42Kw9AV+V4u+mCSWL8n+JUp/1uvgK0p8crYkfCpj6r9z00TYEDxCPHzvGxwKgZdq
i1Tq+wzTpF5zB0UFniWg/8fOqtfj5KJ5MepL8oTW9y1TDg3+sH/2dVjL6S4oWiQF7slzMVSOE5Yq
+zopC9Vav54we3feW6u/FjWpVpp/yCokxPJQSvNhlPopqgmOjhrcDto2KptjxCXTEtwMeaPHhNUI
BxMxARtBuInccT9MLYTHCoqd+9bU6aWDrFtmKy8b31v0/eTnYOB0nWuQtL+eAlsbGkhA+7vTZAhL
udKSOMBdXOw05q5GbDPWT4VaFPgDne6LkNJfePQo2X2Oy+m3nlQINlVG/je55ppLVVbXs4/by0/g
uXfSSR9mBb43MM3TBNWUN6FRrIFaFBE8DUZP6RKRdU8Kl9Vv42BmA5X6d5U715Q1WsusnA9r1mNW
4Pvt6qPX6m7hZc4LXoKjCEFeIeRlsp9GpF5UOw+Z28KNUazXHbPgzllpQ1Rw5TTILeE065Dx+grP
QfUhcTVrYfdqjOI7abtn2IZofd8ZFT45lNCjIfELxwckJVvBrCZjXq6V+YcjtO9Mk8+unxzrkIQt
Rk/o0u/mcMrm6NfJcDfoubZer3NrOmsvjB5Ky362kSrMJnsijEZ7HQ8DI6LhRmzBj9V6P/LWBOJT
5OnGbwm5L/r4VQbRk4nLdx60u8uhRkQotfdGsuNYKrlk7nC0ZPtRoIHt9S4ggZ2dXJnVU8yg3PPF
Lbaa726cPisl/uGjWeViwAVvY8aTXbbtLWM/1rgngrj/11b6IcsgCirxKnL9B/U4mDM/ecBUQ73P
zFrYzntjtciifUJWaKbmkqgl71cyZHNgz2Av8qcKiUtd3UBBy66l55FagAbdUwJ3ysMivZRViWR9
IGbGIohnNKjQk6q9lLVNbGH9C3LmKRn9+2QjTZPqMJjdL82wuYEU34iMX9hJfBMtQAPN5/AlclKJ
umKLMHE/Otaza85T4v43F8lvzyhIV6+DjgMrJM5dGh7mjOKOpv9eaM2++c+P4FBXAh3wXhBrtg09
S+YpC9qzD00Q3y2to3aRb7ke3nScGwuWBMifuKAw/GaCRbjPftp8olYzoWyhYkeIkxaMlmW1yMhp
wc7IqCZAXTRo1FG8MGjRd4u6bjF15Wczv9eAIcrfqzHDXMd4AFRWrDyO5rqWVguW0FViqtcUoQDk
cBY1RbpHk6KFJKSPuGMFj1AkxIGNH3ajrZAN8+kGKLWc0T7pxtw6tcl38gVzpsrk8qpNDV1hAh/c
0IOdU4wvOGh88GDEa7TvIujqQ/mLCTV4hDoJxg4xnpHfSauUG5PaW8op3MPMdh9CMEZJnf2MfSWw
/KqtUXR0vin7ERK6ajV0tc46HL45em1xign0Q5WBGNZC7RL0NLBiJ0N3plfX0UJ8onkD7PNUN/dW
0dOwJfDGav1sy0XSrTEndavJtV4HlRxM3/kjkjEAc/r33Pg0shRJtg7pjyHiVQTaZUhnXbZlPVsM
M5hNGHS7s/w1c9w1jbgvbuOAkbK/Dyq5l4nWrpWq/7XJm1UZO8ui5ZpYGijwFrDSQAvIafzPyhtO
HmylMh+vqUj3apS3cKiPXovVA5kEFfbeT9wESQd4TaNDdWDTrG66R+VYHzpSEmvwGDc6TrsWRN8A
M2bgYA0Tvywyhr2mvqchokGkWoCP4gyn6sWromipIZN9dkrmVPAV5VpmGrmYZrs1+nlLKsSulflN
JdqTRr/TsXvs21r63pjqrofTbxQW9UKFGQL/YF9PaIlC45CN1lmFznM7mB8ysHYMgtZB57/3ifpH
5N97609XHVxxXi2V7tAppzuiAjaHVE0giZClLjHqrkfDYs4eR92+a6tTTuc3HEcqL0IqGCNM69L2
XmOLbVnTQBeiCsBoFVyV4bzLJDnVVXNXmv+V2fbGLuUuIQFgO/ohGikm3+XA0WPuIC8rbqsuS15S
KjMTwqiQoqSxzyQuLhW3CV7RcxDd2tBvHqfG4x2l7pt7V2P8085Y/564xaU5FWtOOsmqG+0W55rz
24uGi17s4ih4/fsnNnYJur+sz26FpsSfxLLuuRRiEgejTD4x2qprjw5RAr3a7OAbguVYhJPghqu8
L9oXxaJCvogEAtZTjwqe5Li/t7uzvOzVBMu4UDbT0cKnEQbgVYvdD63sKC+Lq5fnV9Rgw3LsRpr8
mcMaqVettqtp3pujXpzcSP33QcxPCyEZm0/4RHzBreeZK8JLJyHLk2oRxRZDVm86jjmnXCLsCVrC
/tC+Jee/B4q+YEkzzdtOjAuv9GIuBpDLdlm7C+TPdPO7sN9hrEGpQbdxm0xuuEgUSt5EVAKTaAH0
kRV39fdaFZ7ispEnTpQvyq2KZWmH3cEgGPUoudmPk2V3Oyzz/3n299Lfgz7/i//7Z3+vefToFlIB
gnBjH5zD/EAqFfBoUsXY1//3Nfq/wWxECk7/32tYTOKlykSN21bKYx20iJ3GFBnP7OQTHe04Zj58
5+/blejlEb56tNJMzYVLVddQhkmd9ZwIat8Y1Ze/B+bjg1jUOew6ZXbVuscmvG1SOn4dBwm6tYlB
/Wrk8miZ/XIcEAgj399T6KGRnx90K4PWoyOXmp9pNQTepIvwbs9PTXbituPtxW0U9pz+IJ1mWITp
2UzB2aETe+6T6r9ftfNXf0/9zLVWHuEFyxD5ZbBtmazgnrJMmMAqpGf19zzoOqjBBZq7DPxtbBTu
oZXjQ2U6s25Gawi3c9iQ//O8VBsqNdB7Ad5SMemJvpUGvyAIZhCCNgWEf9J2bCfbnUdPLhUbx/5j
PD9kzAD3pnKWdMZatcG5p+FUyhiIWBHBxZElun3sZms3h4ACZ6W8OIneniLe382YGJRVjiA07++p
UuXFM8vj7G5Lc2FclO07D/YwOfS9Vr1gYhMHNDhkTehNaPT1FSYOsXc+MRQwgOrr38PgB9PB0vNz
UXrq1CP32Ja589G5KSas0JrU6T9fera5sZwgOI6lF12aqb9TsKQ4knj291IcTf/9ynMbEtdcIoEN
tY3jyrzi2Tevf1/VVYU+ycBSXNEiE2nqHCNROZuwTftNqDvGayVpQCGOrs/x/HTs1plU0WsT6epC
MTTTHXk5H/Rk62Vpvmm6XIOkO3wVYVPQtuv0bZI42ZPVJc2e7R4Z2/xUS+0S7xDCiMQddlZr589R
q1l3I/qizcNhDxrCs+O+M8N27n/fRhi96608wydMKkZv1mJDzayX2vipDIahul5NBx9G5731Sv5g
zfSJctCieBTG1eWUCIckxjfaudNnHuI5aZp6OURTculKR1+6XkgSZzwxZlM9K7DvBccpzRmI0u/o
YhZKtwyTvaM18k7TTN+buKMWvRnK+zg/2KjqtSG/T0aI7pdmTmIVyQ6HSkDoQWifCB5DEk/qG+UT
Tw1DzUdXvoJzFSDsSKKNLNUsAg1+RVhk+79nJsD1TSAxfbYFguEUcyKju7BYD+l0cy232BNKmR3N
UCEtzKA5+5NHNmn7FNRGczEp5i6izqNNqwQZMKNaYxI3906ORs0JzAitiM9iMnKuynJymAh7Fx5t
38I54HKxD74YnIPZmec6E+1eOAoIDPbZy8Pfl9EYgmqZX8Tv3J4H84rOJ9iVc+MPNmNZrTNRbFrS
Rs56M6gHB8vAakzwyNLUWphZ07+j2s12AK0TZMc85eR7Jsfbuo/0vg4dgEOZSneJY6/4BIc+q4/t
bzpuqG3qUjxRjZibKHenBbchi5uFyjqZ+vEj0RmC0AGBGdjL09/rOUdKUlhkcQjsoH6MAK6Uee4z
whDq8S9x1zN7BjNlavJJgxrVU2IxM+PcA7g4RMwzH4Bf4atqglWcUahGiUFfEsLoSdccjCEyLdcQ
W0EZBlI/pMTV71gANnWQABm2KL3+HhoUtEfbTbhl4THYVFZnezgH1jSe/p54ea1YPonkkiqLN+P8
o/9+vgwm4+iZ/3JpES3x91JP54Fq2udIm4iDZw79tWygRekWpmaDCcnojPTwSve3Y++EouotM7AG
qe4Smci9k/oeOcO0KYHhGsAvgwoamcUsROHbNdkLsiHIdibysMCKBy597xOH9WdloTxEmEnTW//B
YZEt0mEIFnFRfn15WCMWxkhDEVA/w8DQWNpjcesH8AxjdK7D8jfIDNSJg/XOWJKAZ2zJ1Y/d+x/G
8JiQD7jI6O8s8BryTTZ60BSvbcbcK03y/ZSklESx9TJQTqHw+TdmNFsxp18Nba6B2NWUrrFc1ckD
PsaH3KGxNeU2fI/iMWtQy48mq5ke5N+pkd08kyq3Z3g9dk9uJHJOZ9Wz8O3vsjpkyv/JqJmdLP9g
g/gYEbEW8iu3vU8Nadti9JwHv9ubHg11fTjlk7+XNUrzbHhGS/Lat857pPvn1CaFm6iQJDqL2LtN
dfTYpdWGDZqhT6V/eQHiNvHAqmonrKUK1h1sS/Vg6/698s4dM7OSgRsK9mzl5G5BZye5YwBZoR3f
NQnHUxnS1Xbiuz53NYakk8iw47d09DdVE/yzMzpbaU+xZcIocIGqLgucQavGwDKvGx+lJMrWK49W
Agkthwhqxf4taJqbF2urtlBkMKtPoCqHnhD6Rofj2xSvWjW9G21CU7wenqTubQtQfCwLV2VxZ5Ll
ducsc+1k9uRl4oJMEx/XtC7MbMPQ5upOB7NROy/LORvXSHX9c8QkQOba2lE5GOjuwRKgFqb4SHPq
grN9RdTDGtg1mObnwnwb021amatgVEdR+o9w35EdxC+9ER5HPtme+XYTwmvLXNYkJCbEMb4QqX6d
UnH30dkg80ufCzu8Rm1OtwLKb9EzuI4QtRJy4f0MlFvJqD3oY/5T0fxjmTgFJNBOc3crz1dxOwGD
nsbPXDLcaIJmJXtMF2XyFMTx3gM75EwezQZ9rZAaaFrzAOUQNju+FodJgmfSMk9MYksdvT8Xcaz2
mRVcIq/A0tQZHwW7/6LopLvo0GkXenVPr/RSmb3gs5iMD73nQtETJHlciN8NpoZkajYV/tNFxvWz
SJyUaSYTv4BUDJ3uU9OChx9rb2v1wWbIy4+iigZ2Lvc18OsHlL7X0h5erXF64qSSlu4VoOK34Ykb
yKh/ToatC9+DHVM4lnL8DXwYqUNx1QJ1SeHetS+j6vZRW16ifnxuO3i20/iaZeKjkaSjxlwl5Iwu
dNk/WlnPObLvNlwKJKojObXLaelpH4YD1k5wPoxxUKxMHQJI0z2bsjWZbaN3jyV4N/h+qyDmvFOi
jRa01ekS0yoTgURWe7Elqr6gyjkTDfpT3ILY9VAJwfLA1RPiXek6en0G2dh6azznOr1ApzJWjkcn
3c/rM9vrxfGVOBi4J7YlsJNl75cnoTNFuRUBB/C+Yq5mpefaFLeEIrvzaCsSsodekmsqBgE7srwt
+pzlLaWuaYPgESvvr1Pa326MyZABaaSQisVa+U131zgHODtcJQi0ZfDX5dVJc/u7wl+H9TKSTb50
cmmuGN6ASfOdnSOqV23M6W2x/zBialrkZzRutXxpSVbhtikIBg8Tbg31XE7pPUlN+imcFzDbhP2q
MChYdYYT+Lzbe+duGO9G28qtR+bV9brCvDGN5FoUwT5tkq8qc4D/DhYtWnkPcaceBg54vq/1q6iu
Psw0frXlJs/dNyKF0frEh3QIf1Ig8AvPoNk8d0AUJUsEV8LXvibO/2yc9Ol7i3lLJpJ1ZmcnnY5O
lrj+pnkDi/Ve19WP0dvWukU45kwxMB0Gtot4MvjfttRORdm/fhAPpaHenYH9PQiTsxU0745q1NqX
8K3jhOGHM2xMiQA+6gk2CNWwqfwmuhQpGLKo9aol01CQdeZ9xDcN+hjVu/tJigI69mbsl0nvnXJk
6ZjldgQ0AdnxGBT/9Qb0vl7Grn5KewAXoQ89kWn5GicUcslxFl+uGg8DgeexpBWTdBFu0j3NKLwY
m6L7zSQ7GcdTvxwxfmiY2fw0WWYmqAKIONwJrAu9KOq1Ha9ax+UjzjVznTRo03IQidwYRwe8kuml
n8jgQhSG5i2OLXMZTs6ZDJq5ydU8jUDTsEfyuyr5is9rYToV7CEPjWGci08iOJk1Ju+Zw7rXYIIO
p3H/90RFIUJ9dhW0UQj56PtkOjtI5iYfvZ8e6jg9WhHLAS25ZlFOXQp7A0kSEXpLRmW7qKrfkUoS
hYsi0tYqAFrpW+2OSxIcf2yd+6ROSR9HGgZ55FY5wKuT+edPbXhg6EzHUmz92bM0wNZahlhSFqKd
3okKiDrrZwA1kxW4vWV7HDTGjZPSbLpF/Tb1phNIIlRmGUpJMhjPkOEIBCz7PadTe8+vh62DvlNZ
w7OL0Qwl4EMY996hi5thB+B0l6gkObT0g8qo0h569lBDpdbFtZNtSvKDJiP1L6WX7dsIxlPDf8UM
yHLp9CA1NFxRLaObu2sSUSQi8H/z35u5U7Hmkks3+LPGUzo0X1UbcAN0urUWEcLuSGTqlKTcLXR+
UQtY8ZsmBbP30t0MOjOfCXMDyI6p2/luPVx98SNAznIxMZbQPO0lgcZxrP3uSkR8frKaXoPSMWIu
T3xGzkhsQ8JmlwmjKYbIvn3V5KbxL7GuRhy57W4M7WmFcOBsDj5wKBsTrhfnUKZGjxBvZae7wkm/
80Q+MmuCKJ+m6aqs/bc6dPBiOWW/LTXyZAxVM29Ru6QdkEDLYh5hYgCLfzEz8WO1mNix2re29oTf
I/RsKH0WiT1kPVTLMdbpnk8OtqQRV9Bodu9RiVGeJkX6Ahlokc+3WXGQqflSlm26jXrMTgMsVhpa
YI8GJ5sLVZLiXSfZIdbWV2OrO6usq5ZEMCKKCnPEKlSP6DQ+M2PUb8IpF1P8qhkFfyK4kHWsf6TT
VLE0cHQ3i2mlhvqAmnLBfsKMhqM/lvD86EC/EmM77asqo0E+kp1QFoWHqoIto3WSPROIV+KVW45z
dfAgx7WOcWhk2rGD7xVsPXxypKqQBVpcBUUyQ690XFX6+KYqPERm/S/SW/lozyKqcghSDrnUMqlD
LtuI9YFZ8Uiro5cHH5PhCqwo9e1zX5ssDbCUkczAVug406DhME8dBMMbbj80d+dEGu0HuKFrlmo7
JsDau6d6b61LSsKJ8CYnJ7zJNNid8RK9lsL7srx+WkL92NgK8HDUND9sIcvAIHFVEPXjqXBYTpkC
MWiRe1X2lOWVC27WIJjOoCkkg49gav0VcOUB+65/Yq1/CELNPNocQVaEhw0rfxx/+in5SI22Pfqe
OBuWFCuQ7xRkvq3ugbJQDcGuJW6ZzCJQlVPQfUd6cB8AeHm93a9dxPjY1uq100f9RozoCoZq48XA
OSMld0NRgZpElFEP/N0x9dDbffbNgpzYKoi3iRO/5bX+1tW+SwZKz+oSyxuxsnJHc+ypkdR5XeuG
S7qO7TJ0u58mtYcNthT+qpIYssHZO17VH7Iu+NfWkb7s93GKcCNz/hEpeKy6dhfp4S9m/gMoBXJM
Rp2edwr+WcVqbftsb9Jz0kdL72PYltkcy/JetZN+g5a69ZCPdN6Xqdjy+zxBhG4/NpYd3lFZwcrF
8dfUz+SGHkOr/ohqB2lZd617Ur254sheKfDR1Ckhf4gI09VY4ZuJsRsRlXo3+cekTFkPCpCrnTn6
HjlquqyJz1r5SfGqxslCTGQSQmHjPuA8j0/nlSDEcAc8+Uk2scPtWh51gq2WLPpghJN7SF19qRBQ
pan2bWjh3ZLato3LV1arWxg1xqoLsoeo6S6uOZtWS/lVTLTezbq5pPl3VlVn+cGbDGgALEzD6FfS
i8yjxh+H69JJ1xoG91Ws2Io7hmAYfJwcjQP6hyUjx3A91RTJSHmfUcYdU8P5QeferfM5BM9RPh2U
IFRLq7BefSzfTKheMh1aTDL0/DwDZExRYsMqqrBbeq8uuxz7Lz74YQ7uqOBRTPrCHKvo0DdRQMQa
AqiE+s03NG3H1FK7pQmbHo6vbSxtY6cmQsl7ioVAm4bNhDWV84hdXEOMJ0vbDJ21ie1pzl4ZWGUY
OTe5ATImwpTVIEfYm1b1QYU3LV29HPZhnmLyyXpqeTPHae36t2HMODhZMWUGVKQ3t6BpJRistwA6
tmZWUXF4xwnOTBsDh0zKpyTXOuxzF2lgYfrAZ/RRh+Oxr8v4oRji31hU/yrL3bbDQOqZgaSt7xi0
9ZoYYXgRzjBF14aBwhN4EPdQlgJZ3PRWihbClQ+PfRpqDt6f1QTuhSbEGUnkm29jpleMspPsbHJo
WHg9PbMclEkTRp+NzpCTIT/QJx3WSFCwmaDhsltVAx2hGggbFPOmdsxsFW6BWN1M3Ktr5Q+/NclK
fJrTUp8quUpcdWkaDZCKVt4oMRmAaOFxSPQvtAmItIJmJrrA1MGNWxccRQntDd6NPuO8DjFugSXN
acXVp8kkI/e7BDPDmYEpYVCROz0a1aZB1rseRdnujL6XzIbqD5u21k7JPaeUcWulvnjrYmc7Brs8
qKp3jlnOUitTn6wkzSdur37JtBiyUuFUD9po5FvWDW49iYE+sH+j0o3XDg2MRefSv+gz6jhyxbxt
69VgckQ8xxVxmkntJ9aiXVdwzgliB6tfHQGMkntYywxxKPpJK52INVbMvEyPuGXdbbdFi/CZbYl1
W9M3k1GyCNrRI6fTHqWVos1XXO3OG9f4zK5Cpa8RO//eZg3YAHnGZcqMBtxYbOyzzCw3TGheg6KB
ChV05pMcmB+2YcPJqTBxI/nyqZbDeIBz/DWMRb/v6+Zc1Fs/D96jNn4MyvpJ4sSNYa3HQ3yQpvse
TsEbnmEMsjLm1/XqyZVdP3scF72NLsKtsMzV6BC7gLpHpS2pn3EPjV6gHMSxt0L2j2l9BNKH85bD
E4EcG4xjZ9At29AU2soIon+ppxFv9GjkwJsMP3RWMI5h27nNBm84VM/a3TamXT7UeX1ifoMxXnYc
HBTig3lE70+g0WjwkZw8l5ayX+oGGU9pP42bUpiXysQ+6IRPcnRfyJPxmCHU7Dz6nABETpe+JZS7
Bf/MBRtMY7KefCoUNWeZSc/D6ObOEZ32V1D4L7mdnJM5NKooYBnIhnzqaSTmZmXHzkNM2xFrOKY0
6c9pb1JxWwF2aFCuRn57khhUGp+TQ506W/DabNtEp62tEB3+ZCWXocZtlXhiN81uQFZxMK1f0KIk
OAN0kaOWvTR8rr4BbMDCrUX+c6FDhkSZQwxLneEGhW9I9wU+oHYw4gHtbFQ12zGtXlCrMTUUXobf
AK6scFucqra7j1hVOSTlmA0mwikT/ZZlI4wRO4tXQ66763jevqQTlrvU5zyrNw3FkVrnej8T2kbk
S/nRJ0HzIXWNgz7bHBLF9i89NDn7AIEfDuOj1F36BJUa6TUSBkjk1Anc8xKTtr5y65LDph0+uhkc
YlNM6RIh3ooIjfyUe0a6YFCdc/513tsqXClv5pSGc0CXiI5ddmcRYSkI4OGg3cKVNNtzPJeWX0og
LbuIC6JKi4HQNuSjL0qzPRYhBwf64fhSgwfEUTsz+8JUXQap2hiJvlFj85DXosKSmOyb3MVdnMuV
cOyI4SE7Xhup17jcxFmH8svjeKV5wH6YLC/dnhZ1UmmETdYo0usJOOdgGmrTMeNahA6zAFOWO+Fp
xWakcUs15aNu6ZLp2PbJPswsWh6uF50MUAlh76/MkBThKGB43LeCUPb43jkhb5z8nHfcTx7Ywm1Q
R+Fqaq9sM94h0KydRQrEwn51k/xZj+vXHp8AlKyXMBBrDHrPaWoTpe6DNso755AlRbnTaLW6Fnca
lWHAKBf3Q5Zv7AzmrMt/XE4mpz0fNpQMBm8TjYmgPWwKoEQjiB57bB9wGMX7schA00oJYRXPelLY
77mn/5ZVztw66jgazXuIe/NkBELAUS2Zt9FXPD3WVGxQmT6K1OKwafUv0oyjlVshUvEHFwh3GX4N
lvGapSXn1Sbb+DO3Jl+FeMIWlhl8JMWIv1qUcjMaUcXFC7tUr2c4TlPtreg1mkiTxcTXOnfI2fZa
j+FoqSJ2QATalFv09LvcC7axW6ID8GkQxBjq2X1ysaGfx0UE/4ZYZ1qFrJdmquk3Q++/tdgzgL4E
JqAMhrGWT/xwFO2tsSfX0NW3KDsMplfZM1cIXOWutpFhE3FbEB684tLUO6GdPeyCl2IoHZTF8mjn
6oaRD3O9zuFjNE9KxP9iew4wrLVq2UHrZE3p85WK2pvjcUAPRQSG3KmfkxI5X518jJLiFZPYKbc+
Sv9BRMU7rdX8IDL7x3EyEBuMAil+uR6rbs3UmdgFp1rZ/Ln0yXGXruDEkboDxUOPfg+5iJnRWEtR
4MwCd8ZflXZBYWstMBDsXd1HZwHgYpW2NZxJn6TKbMwvtNfRCTX2tx7IC6YIcYpKcc5HfN9xUPmr
0DxX/cQwBOHARufCUP3cDzfvtY7FpQbl541TTZDjoSnNfi/a/l/fZ8ahxgERB+Uq97sRebIYt/j0
BKpCQTqzDSPIrmOBIFPWKzbB18LOXgw7D4hKEI+9MZykwvvh9/NH7I+wp0bKQPRgtcl5zO6cj1SW
eDsYFOZOsnZF+qiN47lzPHgpr1XQIXz1qwTvvYPsYl527kYrKHZiTC+mEe3Sujo2WujuGRSiCUSh
57pbloEXQIdrTSHI61rFfR+Kraho+FnAnw4u138Zdf46sIeHUEs+sJHi++qrf37dUIawNuzKJH5J
grjlvbPKRYT3TFBL1sFQ41occIIBNz8PQbdXjrRX7yrWk70sZI6TBh22jvJTeI9o8Z7yqgXzmqD9
LleCimiFHDTbULuj7GHBHWxF95F73tenRWBCxMStCv5OjN1uCqqTgZ1iIWt29jq05bpyqjOaHCJ4
cU6mkqERHnKmHR4CJHqh/zIt9U5ofb4mMzoNlfwsI463nvSyldGCkGmjocEmlD6X/tzsQRxJzxag
S3IUmJQhcE3vLB0tiEqN4rwqtx3tNtEguWniZLYwTi8Iv6YNs8h9Xw2nIGjNbeHB7oJFtqOEuCjt
hqHyqcN38WyWDQxnj6tP+uIlDbVxWXIx0Wpi2I8yp3DMc8NUwxNhtrdqh+YI/BO3cwKOXPLJQtWF
rg/9HqsnDt7ZZe+lzZGblz5lFP7Ac2Qk0mqQLM14Q3151cNwMzKs5l6Bk9K3qGEc/iymY2zggLs7
pdzHSQ3v+DDvE3MbzrSo5qH7aG45XApymo2261deT/M+SORv4yY3L/pxY/U51XF398tdj8BrZZVi
Dluub/Tp3vEqHceEZvvgavvcurBgdVuN8QfVGLMOhHAbaLzD+u8cgO2q8KpPDd7CBoLKMSqd8Kox
CSZDAx1SZr2UgfxBbcpJ0nBfRxFvpgBsjYLLsa97aT0y6iponH0hDoPo7qP3VdZFhwc6dsUvTYzx
EJo5GH6/iKkLACj2zX2wrXJdkc+wk4M2rewIUpNv4mGwcgE9W6huHSorY1G/NWlRrJtWIxpa4iSw
4GI4tAkCtzqE0/QQh0rbN+LktbCSeze7Fw46JoX5sXKDax/5eHNsBy4xRs0sRtjbyvjkFbp/Il3j
SmONRqoJ40sSWYcv5XXQenM/EAt1jvgBy7IYXhJfeifMxHVJU2jM/QJ5k8vgphocRF3t9+govDAo
zPw2vnmh+1TCvVkMPYWJT2GaqXEpHIwU02B+FYGxTSea2IUytn1uXVXGkphxiBymLKIahkk0ERri
xemvnbIZS+dCkV2sert9KemIQCdYWUGNZDyEFNfUBdhkKMELVXtnzdbX9mQ4jJsmtkjd//GtqLql
8PJAWL/ZViLWwEfx2mjQpWALgoLKHUDqsXclfBEve70mGCxbGzHS2LjgGCb8mMYI88WlZzVMSbJ8
5WuaWBl6tf4fps6rqXEt3La/SFUKS+nVOYJtTHxRAQ3K0lJckn79HWKfuue8sDG9mwZbXvrCnGN2
mdGfeqg3XCXGOga0hBYWo5hsH9pAo8puAdp3GkVb3hcro0leeqr9pU8M7o6LqsWbPD2VyqJ9Ciqy
P6ruFhbd0SpdkjjY7MOmW3kpyy2esEWkcu5/RfVKsz6PFfz30Mx2CsM9vcynlQ/JGtZnDm+OWX2U
f3oWY/CMpSsS557iLgaWGMBB7dHGs5DjjFs2JTWx7gE4RlzSbrSAuQ5tfwOQxf5mg+c05nR01LSz
pPS3mVOoZSmgYRUhyzHA429x5Xfb9Dv2gdRj1ru3LupAnMQns6e6mpg/6NYOrJZB2SxxqAr7I8ph
v0/TKUonsPLgThqFK3dyh1MQlnuQ7dFutCY0djosdKXXczlK5H0XnjQN6IcaWTDlOBuXHSqdmH3F
0oTetEhcjGTRkPPuJqIGDjwS8ZLNF+06IkV8hclIrZSkHQ7IQm3drP4e4Oth/yW/gZwAWAbdk5sC
CtfLEI119Nya1XcE8WJVOPGBtS9hoArCAftdbTF52TpVCsdy6/tkW7yWIfZs26NSGh1LXzWh/1sP
4a3Jo9fKbbx1PxXnuvTfnKAJlyGD2UY2+MgU15xhltlW2vjEoKGmq67W19mYnUcmqUsU99zxfZaq
CEgVpNptXQlId756KTv5TuRFdUzNblz7cxK4ds4zcDRjIdN91efeEl0PFWTJZ4Ep02c/ba4CfTHS
H+68w8yMxwx2iRGmbibacmZNI4qCPFzVfVztmYoHhbbJjTGYOx4GqrDnlr1RfbM7nw8Ng/a9MeaJ
PFSPOD2EXnIg9aPjKxfBT7Us6/hB9TANUtaDrt3upi6Jzqpzf0NBoKPmil/2AmCEogAksb/GS0VP
VWvEu5IFtIK2zFFJ/1NrMH4q8zTp+FCs7Ksf55yHdd9rKyg2j3Jed6BIfsIudx2G5NxH5h42xtL1
84vIa2pe1KtGZX5qQ7JRnTfXAve2wAembwSnXUMKUTyoHQlMj1rjQO/O7JUAD7xkQ7orppSVG61x
2L0STAnr1j7oLb9qqm267I6TfK1FYluAg8gROsApPTQM15lWHRKn2RG2sC+8kJRv3lfpfSDus/bK
+xR6F1e5r8TqvEAVpK/pDlmyTkYJ/YRlIZkQ1M7i4HnBQ2ZWV/D0R32U+35ovlKawhZtGjXmN1RC
sS31+snJmMuaWIyK0/z/zT9hm0enxoXkj6cm1eN/Lkq4yCV3m+I9X/jpR+fwDzXjWyWtO2BUNBxQ
IjprvA+4nhrm7F1KiVJML7Zv3Il3rhZjUf2Q7bErjPEJheFV98NnUgke+ukttaqTZxSPjfZeW/7J
cfKbnhW/lmkQvtTzNs6WOkavgPEyu+NERRfNHY+OxBEn9FWCuhod3nWYgjdQKy1O2rhL/57FbEae
2Q3hPc6xxuSup5s0go9q1ndzgFlYxzuelXOAf77APKEVr+ghVhwpj9CqQTHeoMLtilodBA76oMS4
RAKQ6fdfqVvt558DZdPZxwIxkA+CTA3QfvnWtDajsmoXZeX3QKyr4ZUIo1qwErj2Rta7U3nO83JP
VhO47+jRKxmAOVhBC+XdgbVeB89a90YMjRx3sQ7rToXfWURnLcylK+xj6DsAI7jt2/ywTWqnYBZQ
I2i6vPk5IXK8QrbfPloOIuTULa75ZJ6Qy0VO8pSF2kkJxySaL2OMnVzyiuU1RJYHP84ug2lCUMKX
boz4B6JDFTPW5iWKWn69vjMA7qqnzMTVKhNxn5EQyhqO2g+nwjFyvIviLYURJKVX8+HBgxOSlofv
yVOrvlAP3Gg+3EE75LI4T8y24ilCEdO+T7n1IL0Lz8sxjZwHo/Avjam+e5qlYuqPCtRCi7PIm63d
3c2pGfTaISPffukggyoEV0k4oEpaVXRQUu9IfpPPZj9dhEsKmR1vGsweUSv35T2zsrsKm90kjJdO
7K1c/qZzWTFau4ShKStP32e1lNr7CM1C4z0GxXCOrBEEgXgIjFyfN45LSnMWnhJi4zxHZyGO25dK
Ox41wApyWFbMsRdWERSsIFuGAahIUxM+tb6vElSc015OAc6ELFpWDRuAPMiIFn6fMmZnhZ+S0ax6
TkneWvuhH43DXIRYZfzeys+u69GHeQidgbxQS+vfRHF82DH6FFagaSoIw6P2jFx9183exjyobnZ5
g9H8UCbDhm7/UmvZKbfzW4iCtE1WlpWwWQ37G7BZu7a2sgMibNrn0TJYp7uvsTAPvddfBru4wrX4
CJCgoUZZEMexpSfdwTBPFibjUhL6FrrANMMejOByOkcs3DsnpDyZ/znPle8Y5Qvf2teTsXXH8jJq
1V341nmWteJt8PfS8xfgcEYPJKDefHfCfgo1dba8tcsvVFvNc10wlxT9cuiaS19L1jg52iGTlFLD
eM2MateiKO6aK6uzFe6gD7PlvhwUwa+c52tDDhS/nKhMaS8L68qgf6Hq4qHNDNLGi73GG2Ps27PQ
4lPAGw+6Gj0CgovMvOURkqgMdrOIN3FtnFMD5TU0lYLzxM19dv7ld8QCklF/AM2Txjc6Ss1+kcoC
hVvvoCSd6ZmRZi29lqcjUJhOyNTwmdDOT0LSW7sMUPnIsoXWd4nokTu5AdkLLQTPQaoQ1PGjedZR
+RhI63jCqO4yI3I+NJK9sHTXyTsieGSM+NmRF7Il4HlmazYPn59Dfj89GbYqcR85dp9M29h7kLoM
01mBz0ONuLJHi7MWO0ZqnUmJ2+c9+FI9PtfFrdS9X68jWj0Y0qUR6RRR1K1O1m3JaRkT8+LV46kl
fWXP8I1Y1ai+EiaEgbpOi20aPyesBNeR35vLRmQbK50dHmZdbm3HouxiLdX7tbvoWCEtJ79680KJ
nYcUs5VtlK9OwrKaaHu9Y0qqXmTu3MpBe4SIl6a0FSlYwkU9DiBL3xh4nHtfEWXEN2q6H9OEN1Hl
vP8Z2DQu0BqtuxFEqy0hWXJnN1y1hMoZuPtpfExVq6+lVuPy6czXdjIfdQPkBMWL3AR5Vy0MRbdQ
dpDbm6Z7iozpc5Skduk9poI8oH4e8of5vwlgLlWiz9PzDRYjbg1aZyNXaYgQZxKte9Zv49IF8Mtp
4A94n9qWb6/7WHuLUrhntoiOJhuGrD4RKImIJLt2ju1w/U5Qjidd7REs8TqYMXkx3YSLV2Ssr9NP
o8LgguwV8ELsCqw+QX8zzeamD1a3JNzThcK9sZr+h7H1jUQsbRqts9k9Ka6QlbQ0JvYt0m6LMXg0
xguMe+FhLBlThe6XArm6iCv48GYFf9xtbNzkYGbLeDh2pZO8MkXb9qJ9rt36COBbLYVFB9LEk8Hi
k7CPMvE+I7xMC7ubZiltGQJYqy9Zjr2ZsF3gq0DyzYKtO+T6hf7qSvujdY13+lbQsGlSHbzukpEl
u3BkdRnSSG5kU14tf+ajepBbc8N/96z+30xbver2XieqjTqQySrpAz8mrrFz0OYPMIeeUaPdimqi
/XaC3xFIfDJJ8HGSXnJI/pHqhXeQzFD0/dSu6m0KWh3/Xn+qYFTN/d42kH6xBcGKdLB1T7G4DO3s
jeygV8nQ21gGXWBVQ1SFIEDAglEvhyQuT3ncH4IYsYBiWbOosVDh0qrNQ8tLuyYniaVmBIIhCV/d
CrKu6cCuhh4F93QV+AhzKeFLI/+1jfindYJw64kCDFLX3xo7HQ+kKvwqvtMyaUl5bkRyDieOAaEz
BXfIL+G+EH7kJXcxBts39i3Fskmaf2GZoR/WnG8z0UrkbM0DocT2RlXceetGkniSXmL6lF1Ls7Gs
21CsNUxIG9zXOReUc2gMN4XDnt6wPZwamgi2m9YDu7bwgBcUmnH8a2vCWXgfnmY2+7lWx+8I5rhy
1z1166HCg78YEqR+BbPrix5D5s+QXrGhuHV/wrlO3xoNPDfrEEy0pyGYxZ2FQv9kZsZd4SpjLoNH
ta04SrxOIwEhF2t71Dd6H6h11PDE5dSPjV2sEWl2RACE9I59vSdRgv65/Mdcbwk55rNpnXDVxllJ
EckmDCtzthnZaES5BVanzj944Yc16IdHOfkJ4akBpnMsgiFSFPSCCMUtCHP43IgR4/ymFLpUTbB1
4aKCyX8mD9nYxvnSzoyrMuAptlJtYBfA3kF1tOYuzr0+n7yFrXHmxU56afXzUEUzq9KEELi0RXn3
nbogHs5ttpDCUig6A/5jDmSa08JZmgaHjTDSjZX1xbXpPlOalmUX1fXarXBmlw5rIktpL4j7D5Y1
2Dthoo0v0m8SF6JPlHVHDqC5BA91zN/EGoQdyxmmuuxZkcehJgLFbRsOKmh+VZhY+SMgGRA7BWP6
wGGl5jjxuE66YYlucYWerTpFkgOI8PEPO3Oevb44EUwtX0y7e8FGxrWqvOSsFzmhiGzju1GYK4Zp
xaJzoYzEwnm02AtuRYvyuqvIGR8fx4S87iQVIZx1xcwP7RCufn9sYIsj3mO0f7K6xtoU4Se3XmvV
M0Z407P8TegleQQq34mI5KjRdLJ1npofVdXi+/bXmN/6U7S1opYtQ2S+OW3zmgs2xOGYn6UG2Krr
S5MlDi752EzMrW4Y0UqT6aYceTv8WfIIINaTf+Q/mkuV+v3alcFJL4h0GVtDexlcFjNGJ9tTupes
ope5dC9dLe45DMfxFvXcshrNYx2sZLXHvrXuOifdDZrYhoYOJkiwsUXVbNsZ7I3BfuT7XUMMDXS8
zyBdvqo5g4vgekYKrYfqyhmfEKPDYggDbrsjmKzM4x6X3qPeuzIAb/P2VjVscsQ0vCX6iKKf2tpt
iQCjXX/kkL5DFrgGmS/XRcbFM47XVGIJb4b8AqToNc6JK4Ij2uCuW4S5y23dhGMUoFFwetR9k3ik
Jz4NotxIT3sPfT9ZmmkG9aQdoP04NK6OPMtcknUF77ud9eyVSN9xFPzM3QY6q62L8DLuvIcC/cli
GGLyM+pzZnpfnjH8ZvqbmzfsPtTG8Zkh9mdVFNwSe/AFHdgk5lWHTqFeHPBshANim2yW+tc9aioi
GPPgwYagHVsjeP/ogkyF+eKHG1vPNY0CcxDtqZij0+P8GQXahYn/KbOrx7o/tSkjI5Vke9Baotp5
qtmQ8PYwTy8qNoljdzMq+5w3nN0ByWFoPaeyPM/fsAqGVeRqhIvWV8acp6pw8Ppihuha/Tj14RrF
1EvtG7+xc8N+9RZrHOISIiJVo/nU694rwjN2PzKGERDAbuvRFyJ6gtOdTVfXOWIfuxu6/9XlsB0t
cQbecE6sCfPJhz/iHCGC0Hf1Tz1KPivL3IgieA4iBLAlhF1KyGtiyy9CnFAfyfYH1dOTVnurBr3E
WNUXSRBWxQQN3Q0L1rL7EFN+HkbnoZ75OakOvgdfUvwD/X52I8zDqqT4arvmlvveFSNIuFihaPtm
msaVmGc/YPnzVRJ/e/xIZjMH8Qwo45XPLn/4l+Lo4t5a3fIp28GCWJh1cUKqskf9BuvNXHU+vmG/
m3ElXJ+tniYr4qVAPRRyT87GjTA00uBVqV1ZygK2cF5DoFt+Mq1ArT7BgHjGb3Vivc/ybbzLsWNk
oS0bDSmmo7/qBuYJPZ0+tPoHjd9yjLudMLKXkXFY8GGEDBkLm54nNBOGgCDtHKfmriDq9zqCTdbG
nDvdtp/rzME5uXX2aEYMp1xuYUZDBuTHqHuXIsl/vNT+7kqsrgkS9iI59lFfb2EsfauOSVpGFKkd
haQB2M9hLl/dmLWf9Nn35+JWNvZPnqbPKC7eimrvtelrifOH9av+WVRymfXBHe2cRzDm9FPK5iGT
yPnHMvyFpbvrfQE/BShF7U3PVuuQHnHPuGMsaDdKNJgMTxn2e1zOVW2w0eivA9JPu01vuAO71RhH
z6rw8GhOaAXGnwZaVl6Y4JS1eBea5mPTzzgfRNoR3UhP1b5AGrl1sui5TCmpZR48R6n4sWAtG16w
9UD5dTpaaNFjHUrj7uKbQAt4sofS7wjKMHCC1P6bHxbvoL7iRK5HgsEQNb1GEUqL+XtFUIp96ujS
4wBJhDMs1cDqMvaDsx3+8022TPYfzM4ZdiOckTUAA/KGzJme4RuL6hW0/FNnI9gzQPznTKVb5EG4
ACrecKxrAkSCUqffK3JOkJC2NKZDmFVdNB7lK6ju05DRxrsx6nWN+ySWU+LUS+tJhNFzjkoli3m3
5a3XLWu/YbnG3wzTO+2HgXkL0UOXUBQJgWDUqMI33iC3oUvPlp0JLgWegczxbxoy9FjHdxXV5dEt
040GabcXvAdBxD3EWbvOm1lpaQOMixKed6pnvWU6Acz1Vs/LFEO4m95NPyAbL72If9EK4JhM07ju
bch6XcIqNaw/CwI5l2QH/nauvzUS831MzTdRVs9VGq16fsGlpTAzZckWysUJibKBpCl+jxi38bMp
njPN3Jshe8FE9090lbch6pBGaAU0Jvt5CA92Er8XbvHj6tF3m40Ho5GPoaueVlUzq8eoaHGS8dwU
Afr+rkGM0yK9AD61UC7+wMYCuuYHMdqraMfNHE+YJq852HdCoOyFIUXEcoJ7JSDS0cHA6lrcAVTL
uMJ54Vx5YfR0CUMWsr6Pgj/hYutVs8uL6tkfmmXsgiQ1q9mx5FOX+BqUGct6SMJdVLqvmp+/x33u
MhnlV1U8u6zljQqBYWdob3pKxd4CMRTFj1/P2Aru8NzknotqxKCIFtitd462NgwNBHhxVnHnkrsQ
MywArRPpw+tUmK/uUF0TRosV6Qp64jBsqaSx0Ow579pactd4kylhts6I7iVD42Vaxi9CG5ol+GqC
XeHCi81jj4yzTxh9juVbTA4MyvuLE9r4x+rwBusCQwObIF+5h1EiK4kVremij5tLGWpf0aizYjEu
rj1dfDs9as5alPljIpPz0KSPvdLBZhQbCStqtMZba4AGab2vKUEAF8XhIVX1Y23TY9fZdBIhZIZO
lU+hDhzPXIel828KOwXKDZtk5NKDNbCtoBmgN7nBAjv3ufPrC/MhLcSLGfYvntJOCCvXyK/WmpR3
m2W5KdS9FxC8GPFmsr3QbCFgU92ncvdC5ddRVzddC3dsp7llctVW3I7IkO1MXrGRCz4WrMaO6cSO
10fhzKo01XLmd9O9Saq9XtZonvqdWR446G9+T8FfNywTuvokE/lYzRitOIbi38CALonjwJ+VPZu+
99sm9kcda3e//EojJL8iu4Vlf4niYBcM1pU5/yYfphVKnrVtdauomTm5DVUdOQbZj1HHP+ARQkiT
9geb160wpzWj7rskUFscPZlfTFxCCwUZye4xQ9bluCJtEO1w/xNp/uzUct6k5x4Dt9h4yBIRYR4y
u9wq+qYIhf7QyGsix8cqLyEuqIjbyDJgnV5pIesOrubpnDLwd/zkLSKifZE3+nrCIcf104KxZO1y
4x1fLWwTFKctDnk5Xi3HPaqUqV5LDEIzeXcxiofMcO6Jo2+9SDwTzfKVWAITUf/CoolCTUAE7DV7
R1m9Ndvq1vHLD5KjU3j6g0MXZ7az5dk/11BS4C3lpPxp6VsHQKW1EOny1splfnY7Yidclx58YjHj
X1D5onVrK04o7Xnsxb0qo+cgYcHqSgtsBC/U0O8ZR6EOdq86QU7PKHowTdQCzC96RsgxjD+CloVe
Vj25UbuNCmRdHG1yZcfdzwTRfKcNzUtUWuZS9gh67AoOXpdoWyeJ71MNPbCbPLKZnGnbqODRdMN6
T6bcrioypvdBlm/YqN6SERPVwOaKaJzEOtaILEypjC9RGt5CyGgf6G2wYoUo+LG1alv1W0sTySrO
quguoi56RKV9/nvkgT54yi9Mm0+WPdlnS/6qfgjvTuO2YIrIvvh72AY4rRswRBxfWXh3W1wchUvI
IjB7PfbJMhbaE4JNnQ7Cbg+JanhYNeO2joALt9O7E3bVQfz/Dz5n2nrMIQNq/luQI9/53z/7+1+x
vqIW6+e8aJgS//NXwzHmi//7+O+Puwi8zQCzPsFhwGy4lgfb9vjA4o/Ib/clqAvuapoE+YxSToJ7
meHP8//XBi2NQoZ0ozKH8vD3wSNwbD+QrDvPTBiiRhBjDuSy1Qcc9v/z4b+vATdGR6J2f1//+9J/
f+PvMdVAtgJ5zBMyeNjz/+8f/X1fK0ZLN5XA9alGBkEVp9iOPmUJeKWa1BfDsP4xRN+4ZUGWwmh6
Ox0QArxOn2XsY9fXSM0rPHs9bdmy94cedBI2GKetT1BkkGJlLJi974bG61ibiTxmaPuXMI1BlT+5
I+9o9pYJd755GkztkUDUYrok9kyak1VbaNfcC8dVEPmI/8gPWLkdmvukKZtNx7T1RizGtybHg6VU
iuiEKZVPcNoxJlbllEc+q2ZNW6OUTY6KzNJjm0gkc/zlmDw+5o1kvEzOhvd3jSOMc7UaX8kx7Ffj
PGgaWStuYwxp26hrsHxOnJMhw5gGEpycaIhMdm5oYIkvMo5mz3BBn52GOtFxGfrRrVTsZ6XrVOvQ
nSWgnRVDiEJz6IbQflK72IzSRII3c1fROIz7rBvUihENygsf88YQ509xgzunlYygjMbNVhWHzomK
WnDF1GZlPoCGxRBlVG+pa8iTSwrDyRuJJNToKUKShS6I9YyHgT2ra4/uW1MxLbNfB/C+F2oobeuj
qaMjLr1zUTg0/A0M0znwmQw10WzSgcW2Zxnhw9BG/+AXsoUUw47rkly/mGVP1rb6BdyXv5a4mDFT
6UBlGGasHDMp7tpbUxhxhOkRdRPcLl6RmJgknoJ1IyJvac80j3okG1XZ7lFve2erES97kMIIjn7o
eptK2dmBZcgOpEd8TCwzX3k1Wd++8kKSD9hgjQlCMCT9lLeZ430miDXG9sQLdpK+IV/IG6JDicpk
3xAsoRk5l8pMe3FyVh8oKQJpZyeYg+iR1GhgbMMaY6dTsfMoI94c8zNn39wTF3artdq5N4FcjU0Z
3bpGs++uiwawJYIq1/VHqrL2OQy0hS7XesrcZIjZQpciCjHdYAOomeJQFzY12hnQrIHhlLvIsPOL
Jstn6x9Mfe1slJY/LdrU4tNYvDl0lSMjfdtiKUcojuwXlnSc0+AjvDb91N3qKgMhJ6SH3nTQlrGZ
FsgS2HQEZZNu8pqlsz2FFGy6l9wc6y/JJPnNXUGqswf2gH6dSBNjsJ+CcuJ+ZOUGwgEeThi2t1E0
5waRTP7Uicy8TG6//vvDpI1fubbCExzb97iY7E+XzTyXtZOwmWUkmhkEzAWsVK9Mrr8Yr/DOIoL5
rMIkfCbloFg6jXT3fw9ZUGsYqoSzHrkn03qU5K556XisPPXgTSWhtJxdC3xG40dEoc6ZMd56M3lF
ps9L4w3jm5JgHx2CscyQgFvPRvyCn6PO5DXoS/2oLP3MvKA/plrSH/8+YwvOSYY8WsaJ9dyQi/Oc
OK85NVI6mRY1FhGjlK7/sp4lc4xu4yF17ZJInMomWM9y97WijauDcSnMrHj6+y4JHL2/R5okFkyj
HVprCgiPhu/q6e+zoimz/z7TNE2sXBcR/WiXzmZ0UIhaHlsz8K4Zt+JCvbj06X6krlqYJ/9m0eJI
DsYrnmxMF5a+643SPPfzOngsp5zjRCOE3Z5KxA8IZnBl3AVMY8BShvGuDXR/ADRtUjJMn0GO/+LU
Rn3tRPRal0511GyYLNEMZpmS9L8vSbO2V4oSHpwDauOVcEfj+PfBtsbiKPqtFyrqgBCNvV901SPa
OLXTQuKElWbKJZFY1nNhjnwW6vGFCXTHcgmICpNsTEDGcxS5jMIzN9sYCSsie0j0tYpwDkXMpde9
hsrBzloI51NUzZ4DduPFSfltcg+8Pjp2NRalen71XJfmue1o3yxkN8shE3DfsJF+Yx4IlnTs1dHv
s/kGfA2iLD3rtuKt0boJZrpa7KxmRg83zrrLkU4orUBw5/Tn3G30azZHkc/241537iUJZwutZ2aV
knZqazFEW9qF0J+aRxOnzq60eS1iBkh5GF91YTrbmqCOvdU7D0Jow8VJ9nE8XNx6Mt+6nAoxbJt+
2VUAUjPhh+BZSLgWaDo2esB+PrT7bBdLW3/RLXxbbFGmYzUIfduQoUGwjq1vSCjVWUPqmsbvrhkU
DNiUPMC316Sqs7XtpaQ0USnCoOyCY5N3cMl9k0FW6EfVBvchhmo/kNuIGv/VV+0mda3uyfCIDJUD
dt6/LyOtJrbYYkgoquy1VmOynYo83FTJxNsuIS6I/cNVU9nwXTTef5+E//crhWM+5H3QX7t2jnYI
cIDgofvq+8FB04tgZZHPxc9M/lrXRTHsUF5Ou6oftEvYct+vczl+IZxdlhPKHHTov22j1Q8itw52
XIjz4LEb7EljWlbYI1aqrGDBEUq2xYY9rGodAHnM/hyHKcplAS6mqVn36ZZjQYPJvEOQadVaMKD+
LCkflC+/NGDHtJPz3MlhUusxo7077SBIMWIMnMwErVLWjDuLTywqm5xwrINriQnxBoS5JUtlQhT7
XMf/1ba7sCNQdX7URwnhqXXJSGC2uw5ZrTaB2yPnkVV9MmI8p7Z36vDcwua14Iez9Z76mFzXXFmr
ySBIt9c22ElMLBvetIT2geBnzoubepYAaBFXXpl3//x4/Dd2Wv5WesxsCi20blTpFkdiqp3nmTMj
3WBTeEJbF4HGhIQGyqnD/quz1XacVViqx9VVWerIBkU/54bOB7s0zn8PR9fCeWSEiCmn5NQGrDn6
sn6yGxytI1P6v0f6hF4rTzWKYjtgRIdYRGeTQLRtnh5kGyVLaTn3wKkQe2IhwO8Gw/nvIRyLaM1m
DDgbW6SGpB8c85oE2FvPiYOcBiJ194MZBFu49dkcTKPIItPv0FRndEFag8PUmo30cVSYsorWQQLk
bQDddMJ7mm+oo6Q17IFFEUXNi7AMesNjZUsJQW298O0AXR7JXSvV28XenGSxsp3K+0AsDtGmce6u
WbWYanS8Qr6d7Hq+K+qHXTwk3U9gWiD+PGGecF29Dqrqj2ZhI9CcLO0Vzf+c7Y4ki+Fj+DYA5TV1
riMrdOQVmf8ToITwTQR5tTMGj5p0jq5ruLUDCYx0noZoR1xkdYvYw90K4lw2jQii1d/X/j5gcGHd
oovskMz/S4iQYC8Mj5k/w7lqdi/TsUdPJiII9EG4qam5q2PYsA2hfaUFZguKCiVsnx1I++dEYLdS
lX+sQkDuQZFzJJqMC4opn1aZaKxLV9gjU0tsLbxLPG52RihoTodXC6T92mU2ejGBRVxSl1EeltGF
UML7R1XWvvZ6adL8x87Z6YaVbgMRGBJpvXKUMojkl3gIlNa9oG0cw7kbVeFn1HqsWU2K0jputL1t
4fQaQjAZI5KSdaK12Wlk5r1SLrk50md4odjVbFpyjTdQOd1LiB2Sn5Z1HcVFZRc5CALPOLpqIjo3
72oSzIFAswtAhdujgK7RIW8SE49yME46hAeeN79w402LovgrNqPw3I7jr1G42VnUdLOogTa2h3on
KZPxKWhQE2tjfrU6Aq3H3N3j4OMMrt1e58Rh8BsplH2JxcBMwVhxYkvb9OFQPrB4mPZMg54AE7UX
YAgWABl2C1Mn3nxKwfdAGx+jIAW902JvalTX7v3WhazQj+OK/ozg5M4tdsZkyS39850Qzg6ocZGz
Qzagz0AuKh/+/imYaDCy3cja/BWept99JR3+CUrc7NhWdD1tU8VvpsiPndXLqxswWG7w3e4q5Ex6
NVoXv+Fu4ubWkV0NAxYHMGYbqW/dHYMdOodPq8iHM24AEodzcxNmBIxKS3/RWhXu0iA4pwP7TTJW
H+S/HPJSwC77ZlEckZOuXSJ7Dek3/elAH3UJppJGwcIc3bp5tPxo30arwCMMcBHryVZrPVLkCKsJ
S6xOoqNQstvaewk7MkRZezZbe4JFPirnxEopX2ukgG6VYa/pDp9d4ZZPclDlGo9rsR+yeTLCKn6k
eDCtDFd5AqxFhbm986qhh32hiTVWEvpRFVhnOluyruDcLTOfGG0w8zstlrASO2M8q9rZTnU1Xjrj
AEQXnTVDHLMjTjSr0HKV2YiLZ25MoMQwoaqH+xApRE6RiDZ13W4m0RP9plMhO3o6u5zL8WHeshS6
9WzO0k7ZsyqMgORDCrlIETNsRFmDY11rjnWNzLXJCm81jcrYUZ4wwPfixzqqOaL02cqb4nNxaz8G
AYwY0mVWexpqongKi8S0uGnWhm/EKxDpjCJAvayqMXXXQxENZ6tMwUaQMcO9xHavfuqf85Iy2ZSS
0OwJhWgxDFuW4MnJClSD6GGW6oM/ebXgopnSzM5u22ToxthHVW7mHhrbwyAwWQc/FrcWOMf/Y+7M
lty2tmz7Kw49F1zomxt1zgNBsCczyez1gkilUuj7Hl9/x6Z9jqW0y6p6qwgHwxSZBIlu773WnGMe
rw+W5SR7UOH6fmRp2nUsIHTUjK7pwJ+Xkd0s5QI/TZvZXIqEF2VWeSjNqL6rOed6ofspagmZA/ym
JaNq7KXYQV4Z2fqsWA15z7KtxSjT5vGApiNd4TtSvOH+K2Hz2snvHpuEEpFX6E34AjPyRQHg4IJa
iryhCvN7bQaposbqvJ5MEu1Ku9pPSvul9/G/FQ0DZiYedG4dUp9wcCQSOAI5xFKbmM2aliyIAieT
HyOrtY60fO2jaaWZ22a9s4RPWB9YhNQHSctsLzQJGyPrKL+MDq0TmVHEEHfVosf1cf3M64Neqp/p
AZeEjnDrBXJNEEa6T+NZQrDO0nQYI3NPDs5qRlrgBVIzLOuu4aLr5XGPeRUqSbmWBjM55uqK2KLH
WssemfVE93Jh2QurwJA9oIzrHI3q+txFZ2cI1bURqcN+yoodZm7o5pVi4QNMZ7R1GjNrxZ63cTz6
RyiiL0GvjRCW2mZLCcR6CtXpSICGEIHOSESV/FDhgWDmNJ+vD6XemdSuw1M76NG5wI9Nd+k2mrrs
VjOWWWBqW60LPveTlh2vD4icsCSQKYYHHHU8sTvjKo9ZRWOxzDZm6z+yF5MDsySQsExRFgUy3GGu
8lOSFuM6hHTkzkoZ3ka6PG/NmrOuN88KZ/djjCzYhXRDDw2fzirJsTRUI2BlPWtBvtsZm8O9tEaP
op+wLKItJusxmPR9FKBHVYuR9iIy45vqS0Eh8Fg3xKubGgCkxNCCdWkp7bYbSbNgl1JJT1rPaeW7
DifbSvPHYa2ReLkq8/o5s7IQJ2iNRjKMT0ZbMa9MFr6eBKdg0B9lUog8ZZQoX41KdUIblOzCaZ0o
mrrVcyqyaCfqdR71qleYyRvnWLbTqRNTQ37wJYJhuxFXr9zP3B31ZKfPqKObUDNdcuCQaFhVvMbh
auxUWY09EB/ZEoCbSvPSmZ61On6A+Nhvx1ES3IgBmyfOhQ7wy9FI5+dRT0rmNFOz9K2MGEwbgAHa
9wq7bLenbqecZ8twdkNdXoKeiFd1Gs21E9hHXDTDQRqlZktQD6Y5zZcgZnPzLO0+2KAnSdwKz7ZU
SMM5a6oHNYLQlWKtX1kaQ8CkIobGW4LNUgFJkcfabuqTEsKbPD62vbPoGa6XLZMab2RMvZX0snLL
0KGxa9XvOLKGi29OKBmiqJxvmrFbdTMzpjzVWRniqmiJ1/JU23oxkcfeYCgj7ajzuhiaCfWfHXhR
a2HVfb2KsEIHZdjsEFbMTrQdIJMuZOkI4X2fDczG1KGAaKg/Sz6mUUReIpIphleMlMVFCyCfKycT
eYh+cxPVKeXdpICUMxB+0hf2hXQUQofofcPWUBGhmZZzIJSdTh69CIRxWniYUePW0ynPY+Ws0fKE
wJAeFFJ+tEpSDkZVPAMXjdZBV6yRgBGk2ivHSm7YReBIz3j5bozmpgsA4zctDPup6W8C8yYzEcCO
sY5Lw4d6giqy9SQRpwuWRtorVJOK7HC9qTlttx+qGZyvmCFUucheYL22AXty12ZTdrCcr2Ae4/31
ydiVJFDJ+koeobqyBtxHnM/byGisbZppb72PW6yyFa8z0UPHtB/cwZbCNXPW6ojm11mkGap9EYUb
1kqLhAsAgkKBZZtnSDKGLJ4X0ahFz5LONEmKOcPxZ+SXPg+WTKWlN1128zl3dilY5d9qdZKTO1tz
7o8qiC6EzZB1USFxnEo6WgJ7M6ut+aWGWqZ22mEU8Cct0c5VP3w2KyoLRagHHqVg1C4aRYd4W3Sk
DpRi5kaGukvTcF7afZUvMwTQWBOWfizBUgrHcCUNnMEZgfXdkLs0Dwds6A6izWZrxVPk5Thv4/iQ
Ubk7s/YIAZxYhYdEgZGNbgyR95NzGIqSNMVWCPWSdjfKc7aXHZR31/GZqOz1YGkaFYuawTVKxnXb
l5AZp2HYWjYNgca3SlRmZv7MyHHQ6GfT/Uv3shjUNbrZrmmRqRypvbZHVUSLKEEFIKUGqplaNbYU
5m6VuO5OWivhzErLgKUaGZTYnxvPMVtyTDOo2qHaYyeSlgnlt12RFWDPHqw5WIPvqm7bro0oyWaX
kWUVhD/Ci6uEKrqfJ6spK7HDhu2EfquCkRr7ReB2ffLUjgnVwBp4XASgMi1o3aS4yajR4m4bMtR5
VIy2Qc38LmINilGeriTAoBtH6s/0n4ttZIf3QYAau/F9yn6Vvu39CCzWRL1CSrMCm1LYApuq9qiH
FWjoyq2tlvauQ+m46lNbW1ZxHnstCe47xCTYKvpWB4pJlkJnoCcZw/lEkTC+HeiejiprqTEAtgdM
56bIx27bi/GjHfudXdYU2H0b/bAtkxQiDqEdz+aGeKXVnAbtXsler1OYwbqfB2DS6pityfTZdOZk
rawh19Y04ZF/+9nXuATWO8nOHYAOSHZWsS2Z3CnWhDVhxqFPC6Xhfkz+op8LIP5mjGzipHDjr8CK
h55eOWixEewsTaVwbgJmvgc9ClZ1r4aHAXIJhsnJYIHgAKQVBW/LYTU0KKl/lPqtKbPc7vD4LlEq
TPvpMIalcytP71wfEx6M8mhbobmnvIgDzSDUtAUq4dHyw3RFAToAwNJt45rW/7WOGJQ0apq8e9HQ
Cpv+mB9DlTiO3x4Ua1yOLXqh2ZhOWe10W9OxlWPgyK/ZgDtDpzUOiaq1ODKFv1VqEGEqzYmbkpU4
4y1FWwXLOwAbQq6v0y1mYO02NhG02AGRzFFAG4fGSLuV6OospIjQOrjb6M0sFshimNasp64qp4Nq
jmdVIs0VbXztWlWpn2i86qdOgwtOwiuVD/gs62Ym3MdMh+o2FxSjObugexsP13sbpjpDs6LFp1/+
85//9Z9v4/8L3guID/R18uaf/8Xzt4KciSgI2w9P/3mM3qhHFd/a65/9+20//tE/7wsKXtnfvuW/
/SDxdf79uWz+96+3fG1ff3ji5TBVp3P3Xk+X9wZt7/U78EPEO/+nL/7yfv2U+6l8/8ent6LLWbBf
3snKyD/9/tL26z8+Yaa47qnfdpT4/N9fPL1m/N22qV/f0z/9wTuK63980oxfTdNxaNDJOip3Q1M+
/TK8X1/RfwUgYMuybpmypauK8+kXHOBtyB9pv+LDNFRqhJplfPqlKTrxz6rzq+7IJrBf2nDXT/30
rx/9w9H742j+kjPZLSKmzP/4pH/6pfztGIvfZFEPRgyvGLKl2ZptOoZ4/e31EuUBb1b+ozcdzroM
blsi3+j5a4sV67u98PsGv9+Aqv1kC/yS77dQ+HoomwWq/nY5eaisl7I3HSev+wx0LXJfWte+IyA0
u0834VHdaPfpg32yln//JThSf/srzR+/g87EJx1LfmW5RFNxpGi8nH7yO8WB+mEbICB1lUOlqg5H
RXPsH7cRGjFryww5e72k870adtpNuVU24SpYB0fDqz3NRYDuxR46r5/8vI8H8eOmxVf77iBGUT6N
cCuxpsfA2YqvTXb/9/tPEQfp+9PkugUAho7u0HRTxPn7/RYwG1tBInOcpl285Ra29m/1rbKeVqQr
L8o1cBIvdn+yzY8nzsdtil/93a/SrCypYbrMLiStxbgMPMltF2/64qV0raX/k61p4hT40y8kH0iR
LcMyNU18m++21hMpMqYSXJAlXl/3c+dViyP/pVvVVb14+YWSwsJxy83sDatkzVjsopFdvO6A07rf
ur3t0StaPP79LvjLvW4aqm5aGkJGWZzW330ngNeWH9vO5M4oX4k8pQaZYnC5/P1W/vqX/7GVDyeu
nkRJPoR0LdPaJoN5Xckw3DnS+vbvt6Oqf7mLbdNWsf1qTBl//Dm1E+KMIZTcpRroPdrrZ91FqboA
L7NAour2i1uKtFuq4ru788/Opr/elf/aNq2JH7cNT9oYHItdqdJ3k/dmsHey17//fcrf/z5F/nCR
2EGXy7PJ7wNDtxb3OW3D3HXZewR4u9PmJ1sT3/jPJ+wfv0h8m+9OjqYlg6bqOGHtdbR4B3G8Ji56
0WzKn9xc/vKwoWFjfFAQJ1nOh5tn3NRdanbsus577rfhclusqzVzWU/nAiBWcxEtCY930eu4TNsW
P7kw/+repum6atGgdSzF/HDSyNSUB01h66FGYvjrLP3k7Bej+I/70VE0zXIM01Fsw3A+XmT+BNnN
DifUNoxN/bb9KjOlRkL4LD3S0NIP0tpeEPDi5uviJ4dQ/dNvcxh52SrLftmgVPLhEFZMz4iBZUqJ
hG8xLz/HMPGJpX7LTvPK4p9Ud1wsbnvPT1cdyPznYTl77s8Grp9+i493PnC5VarxLfrl4KG1/Sa9
DYjVVs3js+yinFxcLtoO8eWr/2Y+U39dG27o/f3JrP7pZP6wJz7c6wEmVTZsaxrfXrkV/vDcy06D
hyKZG8Q2WLx1SwBlveR1B8hhi68/2fyfrlyxeY2hTTd025Y/zoLm3G5kpSAUhCLZut62B0T86zb0
PjuLm8hzXMrzu/gSXoiO/EaE6ir9yUn+52vswxf4cJarNabbQMIZTmd222/9dXjrr5VV9xjem7ty
harbbZbNgbOA3i36gtalL/qTL/HnGcyHL/HhQkemSs0mZi+QCbwut9azsuI4fJ48073HDb+svb5Z
IYdESPrTjf/p/owpXzc123YUU8xrPwx1qtX2ua1qo1uDYSLouPnqDBmAGsSlP7nqLFmc0N/fOS0Z
46nFj+WuotnOx22VgYZTcGoFfD/pdbhsZXhPXBmxyV2WLaZSLu6UZiqIatasB7PprdijfE9jt7MU
LVxh3Y3aHbqy0ABMJmKVDdvMXpAvz+bachou4ZqYxEVpQclXxkeiC2O8TXNC/nke5HPtBR2l3gVK
tFpxx4EuE9/BllaFamFdicaK6jt9/XIThHOCt1eueh3bVAHnP0DAIVqEyYJWSH6MMNY8DFPirFSr
UfcmrmnG0mEmiE0LhuGz34WctJj4gFb48R2FWpqB01iDypRDu6TxKsRmUJBTpBCqOmNDaoj+pJoD
8O7SRr35ZSpxxC0ziaYGVutG+0aQisBW2EGqfJGFJNF1+iajPdY0xcXu+67fZnUczBvZKjGxdTA5
icDwp6RfKGpYSCsHBWWKbjOxaXZUsqxsrK6hyEXSdU+yraw1y4J6KlI9LUVEpRSfa00CAdtSVMsB
i2zmDFCG7CO/lYuihzUU5yhZS2WTS0AcVKxIUHXN5nW01G6JyCWCalDQvoW+69Dp7Z125NMU4OVt
k5OO49tN8tUpfUSJ5lAlT4DO/Xe61FRTtCCTlpiT61zgLTmMYxID81ZBKSLpAcR/1xdd4mmD/pBo
UY84LnO2+Dz9A+Ya0NCxlD31fmeswsS3PZac2X1NSRtjslGguOvhyxVRGhzymEj5JBqt3lVtM151
rbqrw7hyY7XA7zZyyZUT6nmzOwcKfZbaCnW3GFvSDoz8hkwr8xj5PiZ9Un9dGZ4IX5EEGr2s6fI4
sGjTbnhpZl9D+ZMc0zB7MXVjgn5PeEAeDJob1bhO5U7EoY0A56KmXuqoOm+aSV6LCLkuJvQ1nvkk
5CIyKcia00qLVpVw9PXZVAL2b8KcNPPeoRLCCtdcGP00XCqfcpwTOOaj1BDFGml1/UD+LUTVypHU
ZYxNc5s6NpBvxa4fet9oUKfl/bKFwrugJVtQjzege5LmumwmAtmk0ZC3RY41KdJzk8qoakCvLLNd
NoACNSeNvOAUDUfvF1ywUWODFiHyIS+G1CvjCl2m7VdePRv0V1uVPaZXxVbTiRlOgJqeLUJD3TGT
oKQ3I6RKvyaFpQae2xKfg93egUtNt+ycpApd6lydl6VMSXKAY8PdEUBk10fKzu9sxEOYphcZ4DPq
PGSeqmMTkHQjKQj3hUR60Uh5fzfS4z3Psg8LxCw57oIhn1LXhnei9GunBAVgzBwToKhhetN0etAT
lydjG8BhzmfArkWJXsrrrjVydG55bqyaSJH3vpzUD61WGK6cBe27zaWHDiDA97Uwoso89A2B4KTd
wLoCxL8ZK5KzynjEl0lN+7nBpXlBmCJObSk8wS0VbVmT0PC6NZuVKZz2SWxw+uqQFcFcU9RygeOM
pzlIUQGmAenSY5oDq7Mi/WtOSA/MsJJpXC835Nj0oqYa1XO/DJXWWHFBw2UwCTks/RrErx+a2kM0
E+uqmfiarUYfaLcFTEMk8wStpN/WQes/yTWG2oJKH0SP4X2Ud4GABpMjb2J9yOzBtYx32XktZpL1
9H2KW6pFI6u1JLRRHy3zCzochLsrsveordqPLKPHQzttsv7Gt0is8U/dsJ1QmmMxoJ1/H3C1pET1
xW/KiPYbzbi0NnQFzehDmJ1gKss+2HAojDeT9to18VkL1JvZjBS89Hbsguecw2+zmXlVhKhU8C9K
+wCDaCFNhttP0UY2p4MfH3rdQrKBYYz74VQdOclykFyN+Q1IPjqkGDvYYx/V32QVamh6mJ272t/G
eFbaZSqvlGKdTOvGX9AYI78Jy7UuH2cynMis9zcKwwpc4rkalq0RnwejXiucaRaNQFwseuyyjAEQ
YKXIsSepPTvtSkX0G9wblZQBcI8VTvEhWOZVvA24CSwH0Kt+la2iLn+Y2nyV0ZpbyLZ+Dgewy6gK
9vZYvfQQl6hQRHg28VT246nMpDPqKzw4gCljB/TV64xSKzX3KdiwXEZ6nWxteJadtamHdZ2erSoj
/uZ9sN9D/VWybXdmSLJpaERk8OrlezVaN0nX8Du7BfcvHDEayq9kWFU2BjGweiuzlVO3cL5xQ3V9
cHoy7Vdbu/QFnIvyqHe7bPpGregW4gNBoDfQlzeGwlpHe8uhHLuO6LAJPZBOiZimGmzBfUcaSJ+8
shhbwGMQXQ0oQndVkqxnHbEFHbCL3qwHOoKKZ6jrGdABNzbW1rbzxcb8nFjnTH5q08+JtulLjJAA
WfL8dWzfYsT6k30KB+eCihzQRLOmhcNAoO0ISoTTUWd7A6MsA4a9n0sUdsprXUIs1k6S9ZbQr5HD
ZznIUGB/afvHyvwKYXUjtCAaM5QwWmtljiEULITcAYC9EAC7cBDEhABH2hIp47TM+95T9TeAsnia
11MZe36x8vuTEryY8kViLmHb75CCOCwzaitRe6/vBq4jSH6hvqnIetOwUAwnqsnHsCtemPhhafoc
AtKhA4WJt3pyOofaP0iBGCp6NdxaaE6GNjhlZrv1+31hnmFVNmmp2xTes5LQjk5fdEp8NBNoJ9ZZ
DWGv2ObSLC82jPrh2W7u5OghoP6Gl63FpS9ibcj2cwmDcP2hO0XxIS2eg/lxIBwpfi+zt6wm5gOe
jjrdOlTS0S4SYIndEqdWgRGyuekJ7I6hlunxTZ0OdzN8+jYo0CXUD0nfreoqPDptXcDnMHfpgLG/
gV3WGvod2PUVQcx4y1OANQLV7JwcX3nQx5nezGw/hKZ8m5fDs6H3BNoZp2HooFTYDhlbOpAEZrEk
1acxRf6qIJe6tZ5lYvJuiwZvt13GkKJ8z8LPO5r2U1shs1ZINENdgjF8iaRtlQalq2s605eqVTw7
STZxZd8ErfREGAvEWuCxWjsTEaYgh7KLg+SYJBw1+XjGbd2iTopF1qeMxO7RquNy2CFtRRaIHIK5
7zSRquXL2HEchbtwRh4Qt/UuJP5ZmpCC8jQiS7ts3VJVVYYCHFLmpJKw1qj+OnIwO8SKVm4dJq7R
A813Q0XX5D/5Sod6U1bwU8eKGWek/MjCtz4EX/zSnhFy+zMTaCVKR/u2byDcCSgmqTb1ZHVbKemz
1xjq4YilPVe46fbFcF9NkgqWH9nlJHljkSXhLlHlPK448dSITjatbxKfsZDQA0qoF7ixETmXrKIJ
vQEVY4Sc1qMVk4dcMABBU5LpL4H3nGyVk6+CBU0UsFYzG+ozl6J7j/aQ7ITkt1Xa/6r/8j/orKzf
C9GXaD62X/4vNlZUCmW0oP67xkr9WnXvPzRWxB/81ljR7V9NxaFoQwXntyX8vxsr9q8OPjRWlLKp
GBTmKSn8q7Fi/apZtqzLmgJuWb4uEP9orvB2jg7AKscxZUf/3zRXNOtjWVkz6faQ7qBqFkIR6uYf
1tRpppMG58s5k00IMrrvc76OKwkNy3G2O0PCwgJwkBv6BHZUGpH8WOeBeb1n1npyD+mNSEXF3ltc
VDc9QX8rWYu1bWCoBoZZ0LSp0S0kNfY9Wv0W+i8/31qtbq2JuqwuDvZ4mtxMwGgeT/hT33U8sJB9
+4cagSemK6tdxwbGunnqmOsHssn41ul37VTcpExCZz/onlu1pp3PfahRzPAUzDeRpii7ACPoxkGU
O0eJ75WFHe/VVkczCkH7ROr5Wok0bA4J3trcgRZkNBqsf18TqwxdWimjGj9kYMEly4m/9lkHUlE2
ntLa3xdEqtCLZpaGViO4KFIYXDS8QB5OAfLinSYhMWZ6IGS331m5WXs1jNbXvtkmkWN8lrh5LeEx
PZhBXAu8ZHo2uvROGRN13yFXXaMGomlh99m5Ei+a9VclVFQMd52+U81CxiJO9E1A/AdwfPOl6IlE
14fIBYio7EJOKy/xMWdYJG1tyyY38a/pm9y0kRVLmuKhOxy8HBY7mD6zhKfWl8SQYPVXjNVYB9Vt
OBukIiZmANMYpDaOUozUGAJoCra7Px7iUG13vYIAgwTRah2FWBImvjpOe6vZkXkro7lMsHzIFU+r
udkxmjLNSrttEtsIEnT0gBhxnHVO73pn58lXNZqH86zDR2HtEG1JP6DHLP7N99VvUoh8XdFkZg/k
3jgTIEOiuu5IXx/dvJNA2fExF9zV2DNAVG8kk/iuMWWaOFiAEQO7q094eu6UgOQpOqzz4traTx39
oHLCCW9x5WHDxMkmJDzgFmx3KOKGvQy/5vqgJuCWcpNFbRSz4EbD3d5XtunDf3uzR6W5H4kOmk1r
ulMgGaKEVc+GY9QPti+dICeZN6FediunKAK03r1zHDS01FMe+6sAaNFxii2wAEm5groy7O0g+P0B
MjHXy4TENkqHtdJnkaAfzngDsVIaeCrz8qkWFktVmC07YbuMhQETz9kdtxFpjV1WQYqDTZOIZAyb
wro5CxMnQTCY1fF12sLgmQurZyhMn5Wwf1bCCIrCqAaLhDlUwSWqCbtoQB1H2EdbYSQFPymtayQL
JR7TUiWiUELSOzUlxmm7TdemzjhYo0og1f3JcGDoEJnOB+FfJRemcGMcrYWwtpL5daCJp+9lYXvt
hQEW9OMSn2R48IU5Ft1LDxMYw2xQTTsJB20vrLSJMNXawl47CqOtJCy31H4mMjSdc0DxfKkEKhP2
GG8jUJh40sGIpZDHbGHjjUPlDl19Juy9jTD6tsLyG+H9NdO3XliBB2EKLnEHw6fv14R64Ru5WoeF
iTiNULPXzq2CuzgUNmNbGI4HnMcqDmRZWJGp/SxHYU6ehE05ID2QNbqHUKNa5lcvc4p7Y1de/7e+
up07YXzOhQX6u5ciYaK+Pg8cYZvGP/3HP13/PRHvuP7bbx82CRu2jd14a0Zlsbs+gMrtsVZWzUIT
Zu5aGLeDCkf39f+6hESoRaPqj4pqOZ6SyhjBxft65kXQnuZzzwnsDsJXbgg3eiHM5YAMmTX98fz6
smoKB7ol3nR95fogCau6jGd9xruOoUr3/njt+tZufiH8BgHLNE/rHonMXaWGwJcjQpJY2gb3od85
d6obp6W8RQ0buKOw29sNY4ahtcqOXRvca0VWric56JbXp7PxbXYc40j99AgXtAM7ExH7fN+X+REC
NInO4hlWekCb6rqALI/M39DB/YIBMOABGFR+cLCCCGhgBaQCGjBhTHITARLAMnoJkE6tagEZCKEN
ZGFJgR7+gCRABARv2icS72CCRve6gBX0AltQwS8gepE4mql5lAXawIRx0AzADiKBPbDDdm0IEEIM
EUHIWqkZaWj0dIx9ApugCIACiwsTm5w7URgRgIXGArWA1Qh7Svgww2DIYqIeYTJ0As5gNdJtDa2B
iQA1+s7LoTgACcTXLcAO/Qb6/rOQWPIxgB8iCBC5QEFYxRJ1COghEBE9rAhyay4K7IgBhkQTkTqh
UjYGiPKY0KIj2r76wgX+kMCfyBTz3oBH0cKl6OBTjAJUQSd5n0OusA19h9safT/mgBK2RUSE3KK7
SEV9IrcEzK5GsbPKnm1Dfh5jBaWiW1l49+XmhNGbMfnZJKfaxdxzk7b1Wemtc0B2bxnS+oe80Ywt
aQ+A9SFypJA5IoHoAL3zbooJC+wOU0A8RmgepOgmCwe+BxKYfQXopb03UK9ZMEA6WCCKgIKo0EFa
AcpYDAIZEsEOMWGIwAXFJjAj8RNiWuOc9tImyMdbpIWXFBuPX3xpIJKIj0GO8a1VCRMRyBIoGl4s
ICa1wJnALL5x9JKCl7+kdkLdxewuGrwFOCgKPJQWLopRK/cpnJQULSE1Tu4ESOv2GB0hLXNcBFzF
grKiQ1uBvc6kHy9SFW1wSVzQbJ+DZJfH46uvzgzKRX+b6fczDLQF3dl7E6pLUJX3+OdxPtWeA/VF
g/6SQoHxocGQK/cthQ5D8byBFdPCjIkEPEYTGBmuMmyRkGVa1QOk4/XwZgwBnsHISbouhntWmzcR
bBpZQGoKaDUd1JoZeo3Fuyhvs5ic7tshuulHnNZQbgKLSOZkb8PAmWHhEMu2KWHjDDByTPJ8IObM
kHP8wdpZMigdbD3vAbRNS0B2DJ03mfMGbPFzzMAXd9S+OplFOrXgqMFurxELpTrTtxEspIn4EbYj
uUWqND6T9cd9hSKgQiWw0a6+JtnrHfUlZw/KEIIiSEESxa1GoINGARHSUIwamkN2g6f01abLNHce
RreDPdRMXFo+NKICKpEJnUiBUkSq0rMqsEWOABjh4xc4I7SjpJD7EI4gHeGS0fFtCPxR4DMyaQKJ
FAs4kg8lKYeWBJ9vk0BP8h0wSqEAKqWheZvP6WM2wEIgk06Al2aBYCJgbKSweKMKOFMhME0kJrgl
3KZaAJxMlK8+RKdWoJ1GAXlyBO6pFOCnHrenAEE1Agk1tgIOJTBRixBilAo5qoMgZUOSKiBKgV95
mYId/qcHNOoPpH+MixICVQKJShNIKh02VSQgVWRIOPDzohddAKxUSFZZzNwVsNUgEFc1rCsD5tUM
+wpTyktvwcKCiQWMm4BmKFk9tKzB4IyX4WfpAqTlhCC1ZNhaA4ytQsC2GqhbFI0uisBwFURBCSzX
KABduUB1EaTiwe86QWnPMRRnbzZUrwi6VywwX8yq3QzuVxYCANMNUGBTlxxHo7qoMMIMAQtjBguB
TwDEOO1gQyX31GrdRiDGgDF1biawYzn8MQMO2QSPDAuuBqYUTIgdYc0V0LICepksKGYCZ1YJsJkK
4ayAdFbJmN6hXboQQne+gKF1LMzEdOCgGhjMDYBprIru6idMxhwZeGoQJIChCMSaDWvNFNA17Jxi
4v41hsY2jmDZEh1AGz4D+KHYziOmnREMt0jA3Ga1egJO5sVQ3mqR352/yLDfZAGBmwQOLig52eDD
pXDiDAGM6wU6zoEhp8KS06mBiM+qYMyVAjZHisGDBH1uEBi6CB5dCpeu7QHUhap6o0GsywW6roVh
R54BXJ95PcK2m2HcBROwOxPq3YS/LWONUEPDc6DiEVZaE/rCSAQuLxPgvKS71+HoafP4MAuw3gBh
r4W0N0PcywR6T++qUxSO76WA8uHjvi+g9DnQ+gKCsBZyFD3F0Tbq42dyjR6I+3rvY/XSSt3SFti/
wczIEzIeTHiAGY61UQACFUEKFMjAGnbgbAdrv61OTmK8ITSH62XeVs9hoG9sgc4NmWvakAh9Uz8M
kAkVzLZ0sAjBZhjXyaEXCENu9ItQBWpYCLyhKkCHPlf2TFE3fZyhIAYWE3XrHVbTZ5pC9QJDo9yB
DR25WBx9uA9Dhd1gnaAcHKxQfoigLSKjXkp1ujRn+ymJ46/4vC661H6dVxiQLo5SbUtaYAtjLuOl
U2PzCJHJq2oP3APVWluWiwZrEwHCBwMSJPcVup8E9QhEZAcrknIvHmjgkWCulwJwmURvXB/ZMoUy
aQvcpA93cmEJBGVnmecOJiVUlS+SHHYuiGjyy+FWciGmYsLCNThBtaSDdCyM4XPqGyVVx8ilUvit
Ai8mYyifa2epwcdU4GTWApgZGeWXIDnnrJFZTXC1sfJ9KGFszrA2BeCSJMe3ca7OQfvKBk9DlB6H
wTxmKgj8MgDpX97nyUHOlHNnsN5XKzqXc8vIQmA7B8UMWBdIT/SyhJsD3GRGEa6Pk2fWU72mf/Md
9VHrQ08N1f08SMVC7GoVDX8St+c2DTeTjU+5C3GcgcKFSarDJq1ke6tWxtESp3NFrSI6dZBMHYim
ddJsGBvHbDsWeQ7o9GBQ0tVC9VD3/a05PcwjkeTiA7WCVrVWGw+68lmHompY8W0MVdWErqqySp2g
rTb9JhPw1XCUWYjBY+0HwKxtseuF5NwXyFaacClGrx4h+30rSAGwXTP52YH0mqn2FzJLjhME2IKh
ZhHDhLVhw+YwYjXuH8EcvVP5eWGMAx1J29Ot4MpC9D7KcGYbAZzVBHqWpm7sVtBoJ6i0RiIdVCi1
FrTa/IqtFQDbEJJtK5C2pLftYxi3FqzbFuZtKuC3BhRcjOX4EsDi+rN8buv6PoeXmzs0rnsLLU6u
yRcDpm4t4Lpd1l6mZBnB3E0TWjkgeCkSvNcCyhtf8bxweokhBtgr0L1kFzEYQPMdofoWQP56Sz73
WmbcEObzwvhS8hZvaPt2iT5r3dkTSXdF4BlXaLDAB0cCJDxfcqjCfa3f+8V1Hdi68m4M5vaAjh3a
nRoFT81E7kOO6XpIYlgRc626c5V9lRb5ZOnLUmCNgypZMasOlzHj3joNgB/3dH0WlQAih5CRkfOX
q8nonhSYyZhDaE6uR1/uD6rmTXaG7wHG8ixgy4EWc7j1AgCznR3Jqn+mNlk/14OqLcmyiNVUWxFE
cbAExtmH5xzCdQ6cZgkY7aRFYbjHSkHHT5pvqAK4BkxoXcChYXze9AIXXQlwdD+BkHYETFrJs9tW
4KUzAZrWIE5XlVo+OjCoTVjUnYBSR9CpG4GpFgWUBG61JQDWkgnKehJQ60jgrWcBulY0xkkKoKdM
QLBlgcMuLMDYoUBkBzmwbEVgs00B0O4haacCqV0kb9QbM/oII7hXqNsGTeHHEg435Jtw0Qs0dyog
3bb0OTbinAImnWxeY1UF0LvXlXUmEN+xgH1vmwrwNxKLfP//qTuT5Ma1ZcuOCGk4qNHJhljXpCSq
iA5MobiBuq4xnD+VnFiuA713dV9Y/kaaZScbwSBKkhCJ48d9+14kL54ZimOcwQUVMwg0GBwlybWh
4bGKyJkpfqiSRkrS1YSKYxFgC+lX8bhOgF+UJYbcmJEXfXVXkGrRv7cZyhsteGhKa+zLdflRTeL9
nhr+A4wDHDFovcIjLt6qVXlJvGZYNXb+QxQWjAzKenAVsasfcB4zIWdRcQfnV1LcUzwsS41foiap
FZp6taspVRVR1q5rK19pSr0KpUG7kFbtFp7tgTRvR4kDH2foQEUzb+pNwiCt1p+rVmjHHO4PDdc2
3eeDuTfNF00RVPBhKIQ4xlfSOl5gmJRLM/lR2spX0mC+l1bzBp7zozSf92lGU8223tVvCZaEeAAo
f3VhtyR1RqzoiXMjjexpUjrSsYmXJRb3Aq/7QpreI90p17U0wqfkYmAWijm+ikt+jVv+IG3zbWmg
H+OkD8+gWKrC/SSJRKIJt31ABhkKNB+2HEb8/Jh/lIEAJ+Mw0fQNh9itT06KaanLPgIGburebyaL
o0zBPLrS7r+Vxv8WBIACEoAhkQBtunerXl2OHxo6/bUS1eYDXmmvroQJGFAFMOqeVqEEDZQVWapO
wgfcEAxBAo+gl2ACR1Cul6gCLP5IYPQDwNXMXZsSaIDdUvwQGFeDagAKOmyn8ACBfgAGoZA8BFd0
x1ESEnq3f+udKV6kNS2+hDFulv7yDagKMXgFq6x3GEcylI06tnMQGEDB89VLzxRSR7RR3l+4FgJr
kNgGYe4KiXFw4TlkcB1UCXgwJOqhhPkwSviDDQUilTgIt72GEg9hSVAEErN3B3KEeJ00B4yEBm9z
ihqcWJGrGaG6iMvmaoadv25G6lUiRSqQa96HoRGzNCGwCnzBCqYUACzw+TjYfn+Ph3wDmRVLZQ3s
FI2DDxW+68Rb4MZKgBj0oeH+XH6Wfmg81IC/97qCEbcAqWbRUABaaVoOLYgNvcXtFFudEp9kCBxR
QhcWlioq3dwQDhFEafWjI6EdvsR3dJgjY99HotpEay3dMJgnqDipSX1TLGKZaul3rg/TAPQFeqEk
u2UjUrXqqNfNKZYYEVet9nYfvNO6ie4QP2ZuXjm6I4kfEXBI2qJ4QSpHbdighSwYW952Z9G3ZpUv
qlD2mbdOJNaE/50Bl4iyjtMHkWkfVd0+ZRKFAs2a3FvKHKF3cVWbBMiUGnZK1GqvyK0YhKdJzlMv
bbyn1s9nhQwi4SuTD4YlhsdS2dBiOqqulNOFBLYo8fCXDsGlheSSQ3Tx07cSvkttcnuNu3JcMoXI
u+DqFg6CufGl1vdl9GBLTAyf7rVJvWgZD625VMrmLe1T6jpGR1ghQTNoKB9siZ6xC/qVHQez2wFM
h+LHDvY496Gpsg2u3AWysuZmISdCn9RbuzpUj1OkcTfBOBMzb+g3RFSYWksgjtvWTCid3zVQFXg5
GdwcrN93mWucGCW2uDGtU8NYerg8aCBY3A7DBTrLofAM0HiAu2986FQa7BTdGvOHxtm0FTeCxnN/
j4lCMhSn/1o9VZh62c4PBZwRhZLPXhmg0QwmZkbNyYj7a9xDCtQfJw+cW+qfQ2RF8nlqwzKDLoSn
4smDNpQUUIe8HrECHCLiIxRUWCFZUCbKLQLyQ6mYLz30opb4C5YRE2NA9eZPGkzxhU7scwP1KMa1
NgQTRPv22qKWoFGHsAJVphofyhKNhq5fCOyP8q3ZoIVCPp8Z61cjKc4CcE9ZmDdymw8RP8gm6rmF
5CgdQ24OXjIgTwDrpNQkqPQbeQwKGfXWCoxXNbRIpKJnxCzlMIKAKhH81iChar2+E1gTUazozD91
hvlE9u1zAiSlDbeSvB5cxV3vUDyRV2FSymcHAJXuICipzR3iC9cGigimypa8KvqEM8mvgrKIVMiA
aZWii9SBXFmSdpWP+jbGboA8OiOsdcXMAXQ0ozaYLJw292Vnv5IaWntgtEpwWhbh1TRibtw9GpK2
1UaItrSLfLkaGFcClAvh2Jq7Ewa3j6gnHjvJ7gr5QFjnM0EF60Wy92zRW6YQIilgvwrJ/0LXNuK6
gMNU8YHh53uKd+TYjYJyVqHv2l7O5CVPTO+mcqEZ7zaGoUggIK/BLcKPTVnbNm3W1Q+8fHceboh0
DG0MkGXAALB4GEhQePh/AWVwlqGAcDZMiBkAcTMhdHcpVFq0Hd7CFQxkpnH2dWZPwIdo/r8mXbRW
J2s3IDQJx2XHjDzlsiXA1gyga52xQ57x4tfNlqHkuX+hVLhTdShifKHyEgF3K64KpakSnFuFWjW1
loM/nHJgb5QsVxaACgMInA0MbnKBwvX9ZjCiLfj2KBsOVQpWr5o+h0y50pR7VkHLlc5VBTRnhv07
M7hVp3HXDIoT7h6HNkixZsb6hfZVYQYZtnz4PUklkVHi30iV4IJ91ZWC9wGtDvYaBw32XY4iK9aY
cpRQ8dpW7HyJyZNIQ4jUZ1Kce3ualhghcEc1TgWmJH7cn9MCkpUGPJO79cbPfH0Zw+TzYfOlyOIh
9dEff9Mkuk9Y3SXQJ+nOvEEX8UiztkSGueQmDLxM6UbHA8BZo0M9pJABA7+7GnH02Y32xTP922TG
SIl0OpyNWwpZkD5GcumwBgeYgyrsQfqpmUaXJ08tsL4SJzPvPwO9PAum2Nz+P92x2sau/R6b5Vsi
xDHhPQV84Qq/PWVtdK0LpuFu9xNpHndqlf5jiVQY9iNlt7pMHgmIMW+7wOdbVozGjtQJj9x2W7Ad
EU5cwZYf5LOkVMbVWrH9gz9Qpy/bvak1P7xw2ocQX4OqXUbq2g2wh0koypKU5qe1HFX7JerVg3wf
FrdWixhSxXGxSBe+6Ne0ie4FBEkbkmQNUbJR3l34kgmcyX56k0hD4fqAqsQtxxIBlN1WeuBhB80A
Aq+yg1sJpYAc0LQQTXjQeqSLtv9kWXz1y1A8w4jBtQbCj/beDg15SSl9zppo47jKJx+0kejMYlAO
kqIoYGoGRXosgLs508boiifD7o1NAB+ylSxONJf9UP+U+7VWj1NofiMPeXaNfVpiMZulJqQzSfeM
KBW3+wnmZ4pxjNPbryos0NrJn0fYoDaZPrKiDsDQAHIoBjhbeRXjHq+0wiSkrReVwoywMjcj5NEu
eRZwSOU7VFt9T4LzwsT6lVBpabvh0SmsLdPieoGLEATThhkPjNMI1mmdQpGDk6rphCLOOWntZ8O0
DnYDYtKYPsCEhgyexVOnxFcc/9AUqTvcD05ahdhMWE9uADOkEell6rwljn5jgN1+HP3sRH81Su1o
SWhrJfGtAraDxLlSzXJXWINBEoT1msSuu0C3vrYDDfwWsUuuGr9VCYj1HVCxSfk6dJiZFRUUlgSL
fZFda9VuFkYVAkq1or1wnIeirQUTdIGJjWC25OefjU0HfivIkYMo9fDqxZDY2NQSaIt6xF9OSf8j
62v6X2fZQRhdmw6pt5c7uBpKOK4X1zdMOuO7IsG56J2RmUuY7iSxupkE7FIpPHnRNdEA7+YSwVu0
xbsDk7eWcF5M88An4BrYwO3FDlvbTxLlG5QZ3DKxGmwgvyWjxEKT4F9aDhHEFNKFCCqwTRF+Uefu
Wy95wTbg4AaCcD34jw0J6skCLWw5DLiFxA3r+WtNQLiMbfIKKkRiRFrKQ9/zYEpccQ63OLQAGBdB
/lmI5ziEV6/XhSSvtU8OzGNPwo9HiUHW+/wT78SNHpVYBUxckFRCkztEntQimJ6jwpwkWDkcMAaO
bR97jVyAXZYA5g4SM9obZNcjalJJX1h2/rGW2OZBBeDsYaSwKHXczbkZUQxoATdnyXiMS2waPZMK
dC9ee2rwxzBlNkzUzwU5+hNurkLf5hMYaZ3MdAVXGpJUvkogTUcSOZ18RiWexhMk6lwiqX2+uZuh
wFjOkMBqnOu29INMBy3+ZUO0jiTa2icS38QSd01RFcpMTtHBIiZK8Y6xAtHiWsCwhydeXgEbFB7x
NGUUCQuRCb8fiURsG5gTrUao2wgdroGGCgQad1opHa0B9atrMil3kf0wyS6ouwDxzqF524pzNKzu
IJr+sZK476IH/B0X05P0Y8etBCh4L/HgGpzwWgLD8ScLlqOEiLfQxNEPnn2Fns0KI5wxHMUqyqul
NsIvaqdildKbsxxzhr1Cr7Eb63qm776JIz0WgMwPLEY8wOZ9VNN/0S5iF+R5C/tcuAhLcW8gQJFg
dL6dYqVo4ZuMQhQDeHoPRT2TOHV70qgg2eqqrl2QqMwXWr6q+4kmFaoQANl7iWYvKaRa7QsA7nzJ
lO+MscWG4OC3XrR7zyr0fYLZAhi8esH7KfG7sy45hicbTH6OBXGFCiN+IBdKMaHDjWdcNahrlonv
RQ9F4T2jpn/MmROSU2iOSjj8ClOBk5vE0U8zmB7PvWVcHsnxuscSdj06T7pOSWGfRgXUcwzhvsPb
bAVv7FSBYHhwavLnueodOzOiAQXkb+rR3hBZTDVCj8YLTnCBRY7tVLXJjfgp8OP0aFbHOKiUXThN
1wozq72HxQdT19fJnPZAW/Vlm+Q5ltCPTMvoW1MHqk+6iRmnYaNX4b7wkHixSp4izbeN5hVM7Lsn
x5ueFNEiPBJNu6JTb9yHRfXbCaal71QUuQdvW1OyKfpO/SzzRRwl5g2vUo8hPKW9xwQXFyqvhdZk
K75Vf1Wp8eKPBJ++566jwg4unaodfD0AdOOWH5BSI8rfb31gDKtyjNaGYqJCF9IZJlGwqzfOo6Ps
pnhQn3s06KUn3n2nfjQL9LJDHwmIaVu1ZgbkRtWHF/7VOvFj7oEzbbEDbg21X/YjeYhSHXCrrs99
jRFOCpLXw7tnodSUwiKBR0iY4eLflNxjaIx5xBQRDUXUbUuG9o0Z2Sc9tXGVQtBvdwXInpEmdJ2a
Y5n4SyXGirPw2kvomEetrMGlItpft9Jz2zUiVHoUmAYzsPZt5/+yUTaNdf8pNDO8Onb0Y3DxMeQv
tHJ131hC4NtQNI+JUVdKXZByD8PdwExt0dbFE/LKiXo3DnkiBn1ZtYpxrXCmK5BhHIZW/DZq+MW6
U+9HgsJYxbtnSDGdw3ViFzsIcAuVeL0I83cwZMUiVd07KDPiRY2WgpM5JjtHS89dPO0VBmxaHfZh
aNQvShEdexXGY1uOb2kR0neRuKvaIB2W4YyNxPqjwHNllaXWh8ns3I3jXYXiwCMbRyyMakLHNC0p
fYUX8s6Bznc67D2xHl9U03z0B6QG6dDgA2cl+CwG7S3VG+IV3fZXZaBBwcsz7H5oGXCc/neqc8U8
aiZx8soAEG9KjoIvS1OC39pn5vGIp2kT6VCV8D9issinIc/rl4kCzp1084OgdrdwqdrvfEPHKr/4
dKmIHIVmfeDApTNHTO5Yl8XLbMLfLcM2z+eTLp3Myq/wdB7mJ3yDqLuqhbOpbYHbmIVyMhMZ9zZa
wU2C3QX2OyFWStbZHhq+J1UL4wUTUEZDIjgLu+Ay5SeTd1isofe/BXpFrx4ZxTTDeDNv/Z9V3ior
Rw/R2ru/Jv4iotsmam3cTARJFEqIs4m+OkEOvAtoE/BHKnABYGKuCKcBUOLlwcbJjGpNRTBZTEG/
x1tPLFBGE2cqsCsd5hFLPW/uhnPpq/QFKSxBU076u7CTmvJjTEA8WYe0du9NocYkOMpjk6LiJx/3
5CjpXyho6WobxvAAvvuuTDTpxqEAyMU46PQPdvxmTZO5zl0qgnan2QfX9Y7ouH2Qit6NLEpeBojw
vPBuDu1fhtEECzShSESU6jI53sLzmuzZ0z5jukOZLpcHujYEFhtTaHL/N4s3xu4dfuH2WsMcGRCj
oBbVgkGg4ZvmsxZf6lZbWS6dkdTP3lRdV3da4Qek1YBvJHq6efXU4cnNMyReTNJKLz+aY/8khI3u
yuRMXscXNPe0FdlYZAUhv7iOm+YhcJsbqQEMahUKzRm+8pscTei2q+u33LSaLVVbg2SZz7cKy5Ox
x0bLLBj4mH97pRpvaytjPkCRcjSOnYviotCwuzB6STYKf2RdeCKBhI1aMjyaWk3zUVojbXQxji/d
F1XjpbSCIgh/KAmrbt+Mvs2WbZwDrq8txBV0U3SjR+bNHS/0Vv4MCiarpVqdh9oucRzLcE9tUTi6
RUniS+mOZkvTW2UWRKvlQQgcc42CzjzpC9eI8Bc9CUeTnk5b8ZVdbzKNzGsspCL/U4WfslGtNl+7
UUYlB82Il7XnFFPQ1RjHJEqRuBq54TE6EL4OTH/NMvDPAWJRqnJ3NFPWygz1R9F/gqDj5pXHV7LH
v6s63uRhPe26uvuZqtRRk5JflZ1rw9KyN6HTH4xUe/JNlJVubW8VgmtcNDBXK0b4In6Gtz3h+JjZ
GGyTVqza6B1zEX8ZeV61BMJXNwpp9sjuH4IuwBETgJoxrTU3SBf6sHKAly6jQTqxG3SqaQSPQRHZ
q0glGdBlm0EjKYh7mK9jaZ1q5CVzLfrR185WdDTDqkOrHKbS3VhIHFbNGP000ZYt+4nIJHaHnfcW
cr96oOHcpnMRL2PT8haGFw5bIvarohowNadgiQOWujbd0cNDdsRX3+Huq/LpGzPc0ho87T2hrZge
tcs4C7p1mdJgFxqPgZGfE2R4Sz88j9laQRG3KNqRro+eb3bfKMgKAabrXChNO6omdc0m5wIM1sAE
Uu835Sg+Kyd8MmQrX9Oh5xu9330eowyjZ3hpDeGrqden0IJx7EilVh9vYy1eBtnPQTfthzEgzUP1
VxBFuT/G4AD8UPuM4pKyaa9lhJ19yV0C2vdUt+Olq2KTQYY4t9bRZ1l40+mO/eFV3OeSfc3/r0lR
AzXSk/J59PG5dadIvYZqyxyukbEr4XYjAoRYKQFwrSDi7KZopJ8HDVgWKcO7HQ3dgxeIYOVj67Tr
RPHaQPk7xGGjr8HO9QVCOUKBuqxeRnvsfuDHADiLGc1TThtjDvabglPbksr3SAaGj1PkOnch+6iL
Udkn/mgdkzIdDk5C4cVJQHuXwiJ/MUpDTZI0raofpkb1t+3g58sAv4c1NfjuHIbqXZucjFYrOeYU
+JYecC+jgsmPsOjoj827fFpVXeuEGysz9WPpM5Vt05ODUtmo6qOdNE6z1KMkPTE5IgGRwmjINXDf
qUYbYuVSN8qcbPqYeu8X9sfj4+C1IWNQ7FFM1qYPt8SGFAkDvda9emEcUNY9lu/baEIDUEfk5voo
Myjz/PvBrZAf45zvPNBGH54iP31WurTYKv0YnuZVCDKNhx7P61VUipyfmFLijWu4kKWHCO85M6T2
ikfpiNVpH6dAoIp1FHrtqyLILgahmm1j0bevbUL+341U9+zQRP9K4aTRmr+wWY4vfd4P5zynMZs5
U/OqqExiDLOnlE72vCitfmfUSnPQR1M6v+dac5iXLbnSLzNWtqHnPAyiGPZp6il7taSTS0nb/DXB
UjAVXrnpiW13WdP/CL2OWblhhps2jnvomKK4JeTWHqi2t3aqMiijlYK5zkPe4zdLz7RYdCLNbr67
9aqSzERu3tPYqhDW0PlQT+XSKN+NIAuOWk/gji7hZOete/KGfNqpvX9ytCQ+ap3r7wuiYoX+Dmrh
eDfLj6YGY3mYRMF187WvJfjA1WFeT/NU+fVMyc14r0rWWi/SPW3cskmbZ4jnI7TxarjsXBVhpnxw
rSTa5365aTwTvWhj14/hVfRN+juvCaldLdfvNukg0wzrhRtnlN4ry9v7UNnXVV45K5wrGDKJ9wvz
XuZadsfY2hj7HcNVyUwhdZ4rfT+R9Lzb1ThBw3tEHWjch6wkaSqknj790daafg8pu3XEBAu66t+6
IHguUoIkRkZm+ZG51B01xS+4C5AphSbhAk0eZV48abho01CDuMXT1IYcnDU94QTpiEBviCm1l5B5
8h5lAHoUq33WcbfkPmNvStuzVtpUxs/AS7EtJSrBkN2Lngc/CW/FwKzfINqK5AMN/0+0LIXneZVo
nKVXl8yxjMjapH1tPhP5LHE9GFcFZgn80UbruaFTDt16bz+4cjFpeu1s6f7TvJES+DrvzehqZO8o
2+znSoudZ5c3qaVufiN77jxjTIJJQdV7x75nthpFwc0rSUcFodmAS4i8Z9cNm5U10MKtJ7r7HKQZ
bdEuCvycz9caZnBrMz67MGWXp14oz5FZN2clsO/zEnYIFX12zgK7w3WOzuQ2Kiish/yXhpX9U8c0
lPguOCNI0y7zJuwWloPWPaWCeZWttOGdzD5m8Zmh7lpBK2EoNIcL4TJxkltL0r45HltkNQhAyqaN
7wODOsxxQEeZHsT3ynXTQ1WiT50XGy5jpjYncyi4b6nJfcCG+opTz35eskp3eGrJJ2eV7z7Vzp0e
tBQc5qcZ873oQqZ/4zBV91Gx1kWSareg9On9bM2zHUUC0Wa6adW0uWuifNfaFAihXCobafRrtvZx
sM36bvMLeaB8qKwtkd5xAqe6lzH9avS22c+LMACxno34M7hK3d6rLqfAqbigKwzktXT99/dm4Oaf
Z6Rr58VhGDM8NpVwkwC6uA/thDGdbVyBHolFWPjj3Uq7fB01ub8eoma8O5EJyteTrSVrVemUk18N
MX9/HmrHfDKDfDw0ShLfuOCsF4iBujJtdvO6eTdFjRJQJH6/+V5XdEG5rLUeg/G/T6e2gb4qTAyv
v8+HsLbadCSSFt/r8qTKYaJR4fg+X1nUzUEbgvv3KrK+5qkQCVOof79hL0Bhqfhf7+3r/crPUUzp
Yoq88PK9SgXjUyOcPo5l7gOR6UogFBAai/7sFH58mR9iTKYvFlyqKEQL9/XgO+6FdjXAp96/VunE
vdcquc7bCxOv8qHGlLTF3vQyhjH9ee3EPB64LxoIk0XdLpPLRDHjgU6WZjPvaFs0eiGlA/+o+Nmt
yc1V6bREWXJpfshI+iR+ph2Z7rwaGHRgWqLRypziGBRhuf6TmfVtqtTirmPHTH1DTTZkR7FjLBt3
5xT1pdQ64xMKyWcO7eM5ToJpA+va3GYjdzmHlIeMnaZTQS4RhALd2PPi/EApc0LR5gPUkrvkBYLr
WoGf8L3uj/3UIn730zrd/uMk8vj5TPO6hBQzX+jw8Mc5FEKGU2RX1rEJ6Y1n4evUf7/6vGgUibYr
FP6A/7n+e984ioMNbY6kn//zJNHotgQkvW5zC2hQ3/+9WSunkdl4qoOQD7E4JiZmz3n710E0/Xwg
JYLhlp3K1Kxf1RFb7qqp7rVj9FfXyu7zalBx484vaKeaF02GlCVTKGU7Lxbe9IP6vH4Jm7x4KY2L
PqbNa9F02OG2GfpNeeZRqPi9Nd60mrcqidEu0Fb4B1Pu3NRAiegWfFTCHHiFyW9YHpTn6nTA5D1Z
zAfhT+yvKaulm/kg2gyZNqP3OZXK1LxqVC8qM23vcJDaa9SIr/deNVm/8wrSCfNB9kR/Rtvq/m4+
qLKUd/KB1sWOm/SlwWBDvm6c587JzalOzceoJY07SVRgiCDfbChBOHnDRH5eJL25B6A6PAZDljxl
VbydzwzNcDgg3fIejGyL+N/IUbt8Wux5SzIleWpig2tRZ92qqfT0qcmr8FH3HnNcEp7mHSxNBxoa
dNZ6XlcohXbBrhwtmTxaHhOFEaOaUlfbeQ/qw/0pzLxbKs8xrwKpCU8D+yfslFgX4vhwSNDKoTXi
JPNDrRW/aEn2DvOS5+JiXkyIfObFrzOlztl2lCejHJwjZs3UqvwGYG4SuB8JfUtFVePOE+g6fYqB
CQllau/wZy+j1bkfU1hi+JB6Nu4qXFTbGsi8yCNdV9kFmSJeylQLKP+Dj1Bxon5tuhSKATvUgiaH
NJyUYxI2zH6T0JTFduejR1AOaqV8Npyup5nNiNex1rY/RAFolu1TT1ZECzJAd7HrcKMjyTVvQEBH
zqaOoke+L/QUOj4qPHmE2Vx82Dk/HAdDcqNV1V1FDYRRP3uZt/t5qj8Elq1c9Mm3jwVITNKZvMdQ
TKsOi5G3ysoLFOpUYjV6G188W4NlJz9lWOLR1lXBWUcNhuNKD29BXhfSeGc/DsTdySuxdWPXWqe1
r7y1gBotLRzfTMSTdYz2TdHH6FTHOJB0Nj9vNFL6TxdcUjRM4zvRL4WBKK/3Doy1G7XfChU1e/SV
d6vNZrr7uWpvAAb4W6/IavmHeSrlDoFLz45VWsptrEUGEmyiJVtLUKK3/TJAtfOT+Qc1vLjSz7FS
eUcFpuHy69W7bTSm9kfaY0cuXA1FjM21Qevtfb24RWITRr32ShO8voabne2ScGyeNLXECoVTB1n4
c+xb52lwOnc7IsLeANVLXlWMv+YdKtQvmFHhbl+XXXtQjCxeDa1TfITx87yDr4zhks9NOT2oqKG3
A2wY+blGGpDowbXfuWXoq9r1hj1opeFmM5FBVMeLq4yqaCKcu2r5+kZPjXg7anl8J2z+Ondq6xDH
gz57tEUf7A0njtaIqoJ3PPZX8ylyXhRb+tzD9UPoMM+Keml6jvYTHB5XJv5ZWMJcjjhoM6EKzIvq
0H0zHznV8ZYWPNTkZT+ts1Gt5Y0oge+b4KUi357rFj88xyW81ujTpjU+3kT0drzw7zDv0MW2Rsua
ol79iC85eaScDqlO+SGCX/MOmGQri1J1+5MeTdG5Lsjsz9cGjsGDAdzhh5pa9MvkvrEHslXedAWV
zHxoPmZgxSmQ4xllrhh1gSGZmYJHvnxKez6Sr2By9UM+r0VDHOyjihT5907/eDof5NipcZifkWMT
PvILVCt6abkgqP4+XSTPOe80n/1ry7z8dToya5jrNKTCa0vzl/OW/+PuX9tDgdyqDJrx6yPMe369
+vxC/3iLX6/kOm2xjVz16y3M+/z5Pr4On88k+NWQx4yi33UCfv37fczPctMo9rN/xP9rC43/1pz8
n97k//P/K6MN3Cf+e6MNzAV+/a//ykJsb2kQwVZ9dj3XOOZfJuYYj6uGKS1nMNK3LZMtf5uY49lo
q0xzHAcjc7nl314b+v8wMBnHGcPBb0PXpBnjt9eGcDCUdVDQWZYmVPf/xmuDHmle5Q9fR4NWHTLf
pqa52OT9YYMdO02QAX9raHQrKD1X5MOaonGXtRuXP1HBBaPqfSBPhddE3/2BGUJ/y9WIW7zcwQiq
N7Bt0XOeJ9kO+sCwZty03qoBeEusFT8NvTEXBhTKk6u4GLRZTDnnI00CWVW042vS9enGkAG2i2iC
WoS4fZ3a7NEFKzY3yshzDzUzShKx2YM5GM150sL6MgYlMUIfkoOkx/ohdAr7VunAjoh0omWt9OnH
qHaHSsvF3R+qDiKCZ5M35IDBenTwBHw3rRYBT5RiS8ft/a3swq/jCOKjlQEVYI/INnzOXe+xleez
WgooUT+1JzXBsWb0qHihyUSiSK+DhgoUexFDhJ9e6uuUkOWGr6dBrZ0axpfFSJC/dGMEmv86ZD5O
PoCsAKSXtzvgapzq7/XzCRCe94coqbkE7Pp1/Pd+Pb4d67YjVfB92PxsPnZ+1tC8+mAiLVybeRFv
dLtXt1VY03xe2veBb8ElS/qXotZZSuPm7Njxx7xNGDSqT1H+e97mG2SR8I6I6dfmQJVIC5GYT2Fc
LtZmFxz7sB++Fs3JxIxKQ9yZIEfEG8gV+6kUyFF78J2OyPIXSk0ZEJqkWdM4k790ZESW2PPF23lr
0FN+yyLkSpbcOcBs8CEb1AzpOote6n14xqCe50MdMR58Iy9u8zYlkN6EUUQabbAWg5v0Z2I/bZ16
5nAejEmsFTdUz0GD4oQUswbPKZrWnq/p5yGCG5v6woQyMfVsJXD0lKFbD1bunslWt2vPGBXKtah7
0nIMLjkj25pdoouH7+h6SLLkQuqgIB2QZRdAl/laSbLikqeAk7xorC4eVgrrwciay0DjEvZvbnsZ
XDpAvMjrLwFl2nXqeCA2wIvxaop6oTqB3zfRwiV3FG/lKQzpXoRtw9AY1iXtVWcFqgpSSNDZK6Wx
vUuuSQZJlOOK22G0OPhKeEWHga7S11BpCZ9yamSk18CxBRnYvrhyJ4BGbjgl7OlxQiGk1NehZFLJ
q3WY5mmUDYTZX1MfuJlnZNN1CGBaAZMRV8yhWs7X6rwaajTMokyU+pA3B6Owr0MDGFapG/ea87Z4
NUe5ehHqHNrog9vgUYvFuyxC+TulvNqQ3IIK70mPpMoNF6kRGwQTk5W+ai62CLpd7SQ/5iWNLPFl
ftbZZbDrw+nXH+snfnZkpit0tPLw7wN6Jc2QCiEC+F4379IQGWwsYG9/bqDq1FLyN8evDcbfr52r
DiksEZl/HkF+VVsXDdonPphAXyPfwthF1To2tHQxL34/eErmr41OAc4q9/t+0H1PrMjKiX9smN80
iAiMSwpU3987zxvcRA1WhAfE7n+fat6gKkgXKPK2f24QcdwtKeHrXxu+r4kXkyIzzTxYzaf63lAC
I1gIOpn+3JA6jlgEY4I26D8veWbQJGJoVMrns3xfQN2zUuazWrn+Pv18rF1jRMdwKP7c0GX47vp6
G0CA+/dXYD4ipqhOizgA6ArF0YNIw71OffjOTWVpKvb4morJ2yKWCkAV1uIHHnELRaUvrp5C5Qzk
1FqGhkPff9WrR5uWVMom6HpoKnmvXAVCsW19WiXdUSmBJD9wY1nhcLJMrdjaqk0+bXy77p9Tw/20
bA8fQAimrkH9Sui1sagr9DxVqXbbDuEp6cruptOM+LNyBlyq7aC69hHxu0dCKpWZKTTXx1QmrOaH
SuavWhJZ85Ilc1vQs+OlJtNfcTQ1m65MetTQfnIZ5jyZmHJISTY8Lblufph3bmoEmKXMrMUyEVcn
qDBlzi33af72UdrEMis3b5sfbFJ2KlqcS+yV8dfD6E79Oam2thDlapI5v0Zm/wRpQEWmCDWZ3FRl
jrAkWfi9qpWZTz/43+ydR3LkyNplt9LW40aZQzmAQU8iEIGQ1IwkOYGlhBYODeypV9Eb6wPWq1f1
6lfW89/KipbMJBmCEO73u/fco/apLK5fGa9qo0J27Fb98fMrP7/IRJxsVpXyz7+id7ve1Kua+fnj
P79sXLVOc1U9//w7tWqi+qqOfn7v5yN0q3aqVhX1z59nrBorSR4inesz+f3nrVqstqqyf/48+anZ
It5mQzJHW4BC2lUi7zbIvAAqTCYcDBA+xeC2t+VezftEhflurT97dUZ7Dmo6HBh87OehzVe/m763
Wo/owmjnN7vTmh3VRPTLYqC9jblR+q2wF3+o5Ec7R+Utc+Ziq/TZPPXrp9w/sfk3xN2maSlurdt8
abgLczVdbZPrvZHS2wPh1IhwNZ8V07NI6zVT3hHILMJLhAgOZA2WsDW0h7HqsT714pbLeL5ZVmtR
u8nwYwz7+cYUZzzksUZNcbR8EU0y3oMqtnamBicBO9ByI081b5EDqlNP9fwNDYj88qiSS+ysSVw8
/9pYBZrmmU920hev+fDVbnLjpnSGKNEknxcYL2fSLNk27kPjzNyb9InXmjd4OJDju4Z6aF17ZUAn
7uso7Xbp0HKsp1OyE7GUAfwXTNtunZ2iIhpvcsGyrePsIETEpwZ+KWUIxPd6+jqytr0b0wvNJcvr
IHXrCaWP5BOvOy8W4G1d9WMuVPPSDzyHYnZPLE6q7efrHPVaD8pFr3ZWWS+3sOV5OXAJAvST6jzj
BaD/gw8GAcazcDxxg6/xFimTK0DU6DezA+2hG81LB/rBL5thxOLg4sDUjJtJqyPpnenn5+t2p0Gd
vBRL4+c/KgJ3sotZm+ZVvNcHYd1UTlSeAtX++PmpG9ogSTPTuDp1HD06pFaVSgKR1eHTKLXhxeax
PTN1bs1isZzBLBCOhryNY+ECTK73MiMBbHWNe+M319BYNs17MlXOLe44hxhPwPrttUtiKfk8NKjJ
hf1oKRvQ0KSujsAhXed1fC3HRJyZENEYF0r26ol5FMV9B7/9rvOi4mSK8Zk6641hp9Y1wqp/bz+m
SAtXlwmpbJ09EVfrWcLmMIbMPNXceRKrbwJ4wAeNITwdmvLI9dtGKpzk+fNPnx8qa7JJV2FXFZod
EEwFRemg1PbWCW1sCppYfA8ZdvvE1o3tOKvwPI9RdHZXI3fRxDzMM6WA9gULkyBukgXgkIddnGK2
HxmvbgWTnS0Wh/6O0KODBfYDCwtRZmToJrGrPdGD4SkV8p60xluvyuQFREt+bOLsmfgGLqA4JmKh
xQ9WvSwsLyEbesi3zbK8WGhtGCTLfSNLigyYdm3RXbCQCRBJJjIrFcPzY5MRSxmUt4Gf7QaxZnxE
IyV8yhHzriiN9zGqzaCaBxk4S3cXeyNNsxD2uRAeVf1E5mouJctyFJzSM0BXuZCNmcRs1dIc+1D5
wo3uGBQu+7R1f9VhxQWpmwLVqMCM6Z63cmnsQlC282sWW1ZgT3Rd14X6thANK7Pu6jnls5vNX7sS
NnUTur8gyZHNQSfyjB3rF1LglveBlfCHPV87x3oEt6SAIDtfR6OAHkq2SSul5Svb/dqo7GTMYGAj
NUESVpC5G0xOLaZLoy63oYk4TJKWimFj1xfR1m6eYug+m7ptYKW2N7NgVq+z1NUjivJs6t4srBDb
UaYcAMqDS9sS128kQhCD67whCu6S8lQJhpyeOORE7iUwBFPlfs2E2xyGFbrg0TPMo9HM2tZOMTaS
7mh3mmByz/R9KOiSrSDog4cz0ms+LD9SgkmqfK4Vrb6Vw10yhtWcDcZDbRT3CU5EqD/ogflknutm
OdUZNvyQzTMWosa3lb7v0uQH1o5ym43qVS2Tn3gQqIRDElNRe5LzNkGSXhxaE+vA1IjkrTQGd5PM
Y0vMvLlbKkVqfqcYqWZtehhHHJhVdvR0UoxebzxxpT3kMxaNqJeAX2Es6k6TbcYeh8nQHL2eFQaJ
XA93bnJ3B7D63c5tnXUlzEuz1QPwK1zFxRdYdwthM+dp9LpnW0u3haUeBi/7MsWpsSOufGf10I7C
FKCwXRtnIBQEBOxTllP5PRjVLoLvxbkYwUS0p/2sL+0+5eX5BgeoTKgCxaKbBPVd1ZS4MCE0Eii2
MC7kJeJ3BOmZOE8tLMjqXiaOzxE87uv84iiL3uWCIvXcwdhbNCB9IyxvmsmoJko/dK/MsJTk99bQ
xySFUUHKCY5mBNxpO2ZrnS6t3Tuu5A6QoWZfUK4BHWt+os3Bn5lYgBLEs2PXP+NBtNh+6UHvAGCd
qxhLQzuVJ4AZSaDN1qMRNkHmaeq4DIu5namquKlx8u2kiS5SsvZJdJYLk9I/lAGTt3PkuDfHeg0K
c5JbNnCMuNKJsmlcatNFT/YMa1lwiukSuZMJ0Ix08TzeLfNSHVU2vEal1u/ZaHhcrNJAgt/8sHUt
3UW8BrNmDenM1IRsjZLN2VyxIpDeKzsbDkWurI+ltwXRk4LR3xWtbp4yUSb4St+1blqQeWp1bJtq
Y1dtcxrdGZnIHrgcmca5ctYwY32dPflsxC5FrVL9Mg0jv7Oiyt10olTHfraBsKEKhF1mb6Dcfc/B
lwROrOd+1gJ3MQljujbu0cFqL566U5lrwEkwh63TDvrmALU//pXGBzR7bBata75ScthuRgL/iMkH
LsqkVJvLqNM62lQJv3m3HM5LaV57a54PhoKE4NjvS36Kxb2wRv1rAW9vu2gha2JhXflZorSySxyz
rFDg2YXBW6UN/E6skAOQyHTO3bSdrmY038+k74tKu4ULk196AK46iKO9NpiNj9+/u4VNQ84H/d+X
Fgmv0pBHb3jq8qW6VOaPyR1X3Gzm+N7I0WhHyj0NY3eBTlRetYLZY+6WpyyhTwUryOuQew+2gCjY
rlKYHjvnIdXMbS1KebUpq9+M3SQO6CkHOXYWRQPZ7OOLSi6R/SvJxPjWZ10TmB4lKkNLE0LxXSts
cUjavkFYaCDuyBKqQkRNK+e8CoZiYJg1Lk8gQADudXJvk/4B21TtqxZ0g22S8AyJch2mMHF2XhZ9
KM2pj+XE4gbQ7pb+9ZjfeHWvprwO7BrI+1CqF2gvzTFsiQkus36s4J1zjhITDCPzA3O1uHfV4p28
drqXbiTuHeQvOFGT9i0lsffkuMzX46lrr8z/3fOkEc2OvMW46ZbxCnWrvJLF1iBRGXbA+fpTQbgP
GQM+KESya0gExRQhncS5EWn0RofVNq6h3OqxttpF5RzMsOkfFit+cIapDWoqxTcRU3HOaSPe97xr
qcDrVEdY4RpLu3f7hA8CE+u67uY3u/hmD0y/cvNoVxceCAw3ZA1ABfSeFoOnqJzvuqgjzV7+rDOM
WFNWJLu8HvJ9J1jy63DxzFpeqpn8f2+F+AI9/Y122HNL+Yqvmkn6muSynAgQUJU2+tCZSL3CR0fs
Y7dKDzumXfF19PBPexqjF2zMq0yH9vMV4QFyi7bVZR1SRtwfKPjj5cWvXiMyP6rsV3fQX/qHvHQq
+CLr6HJtomhs7JUNqWlyQhFNp+i4/CzT+ZH25abmTdks4fLVKrz90MpXU+9uwyzDo63RsL2YtNDG
XX3VQoOLw/onVjD/+FNornjAss393/8BYQbM1/o1nx8ADldnrwlxFfzzH/7yR2PlcDXK6Pe/f4sb
qd+/7/PTz8ebDKIa1iDf/nzMf+95pJV3oYSoRYD9l+f359faGPZ2pMXJCK0PU0sz/+OZ/vNhDYHQ
GYWXvz0bdmvy9wKw/x7J/Felsisw/D8eyZz78WvS/cs8Zv2Gf7LPLVN3oIv/gTj/Yx5jyd9s26HL
znIt8Oi6BS/9j3mM+I3ixbXG06FOz6To8s95jPubTdWkcKVuCClsy/n/mcfY8m+VXiZtsjyQcG1D
WLgr1ifx14LCoi5VpDoDp4jqxYGpNROIud1jm+K2OIXjaawYcWxbqY+nmIQr+4Oc831JCuPcgn8T
rLGA2akB1vgM6ls4w+nPT1W/cMabKZDhYuTSEkv6O/L1q3//PCxoP4lRPzUWQ6dyUcQ2MK/0J9Oz
aF9+ywZybnO2Iw4PMWH29Kdyco5aieOXAiZK3wzrxVMx3aMLYMAqi3YQDVm2uh7RxKSAh8w9arcA
XN/OKq0OSQNqQO/zn3apZ6ci6qmrexEk6naZMlUQxQjOmvsym1rpm0n1Q4ZjtAelx/I4amfftcvi
0S66q0DEwFWYA8viiVGXfpuIHr7DJ1nsRpyGEoO7rJthtX7qm6xkjcdClrB3Y5RBK6CQR6J7mGra
MSi6QyzjomhE7WNMrvUYrUxdezZYC4iQ+viaPW+mUX5m4YOurjqeiVuxlMNdpiwf4Khv6BHxjI4Q
5EDxEhMIw3mg+WLdQYdBUWHYL1mStutCMcYttImyhnRqH1qXThEFsqPhJMsRsBCBWtG6tFuls7uJ
vaW9r+JjShX7k9HhXMaUsV7V2DT043xn5KnjOxkJXoeutsflIqMWyqBWJXCs1XPVBV7bZBdnueZz
bsJj00aAifNyQgEHipgMV2zbygP0h5to58ErZgX5NBff+4hIhasrOL7KJm6RRSm7VRRSd2kwcnfv
pXCzQ87WdDuOKC9O5m1Vg5jcoZL6zMD2xG+vTadREy5uTlbtmaPCvZJ90LbkeY2JNXYU5q8x+RgF
H5T7JLAgMtiXOo0X2CJsRZw0810p88vsGG80n7v7kAVoP1iErlj7+Vk8u+AF2/eoqoJ2xGRTLd1C
gsWSHGDFLath2Ix2jZj8+UpYHbFxcLUdq/yeXrQTEY+ePSW04k7x3YCmnZUtfLBSxGprYIQwofsp
k6ogFowb9pT3WoQbrmjyA8bSLzOik0+XRbitVHM2E6qyFtkQoa2UDR+L+PpQtdyep5DFIMFmVpgy
3kOzuZSNhcpRsYEYKnvaWWC9TuBjrjondaClw0OJH3ofViUVHrM+QR8dNAQR5hYAYzO0ASQ4ANyX
ZHFeBhwUD3aH3Bxnlcu+UN2X3WpKblghpXk3BHgyps2SYi1250UEjRP9HGR/mttCP1mgLXxJjy1x
2qudd97l80MN88hy2uXO1RdiPDXZOLuQh0F4+vMIAo7xdhrYTmmcc6e8oUV7GJgVNtWkvp8MPwYD
k8rv7Fg7X6aRecSANnAYoeRqHtT3uIKe4FbGctjELUO4RWQckyTUxz4XO9a4SZDl35OV955Ki8X8
OENq7JqX0EE948zrt4NbZNvP46BLo2gfIdF4Gc6LboCIrPfo2bbxdRhq19f1MQ8Wh8WbgfIzFYo0
lwvzxOoosHEkT8dQ8GBFLh6I+brX2nWeaoM0q1NAho7DvYEoYCkuVKFmRPumZSvKukpiH3ZLdMGU
fLmd7axxxxGJJbJTjwxcwAKmoJ76mUKrSDhw3RfT2WOGovilp6RqsNyAcESyMfNGB9hhi31iez9n
ugSQ6iYCCenOMKkZiBIKB1iP/DLXCgIGANNjs9YScFMD3rb+HVvaH1VBeQGHiRdEDGS3eQq2dFxL
DmpZvkOBak9Ci9sTzH0KkAi/cIpRhdCXmaYOspcnoyRT4HxWJjRddxrXQoW/fFh3F0nYPDkMz/dF
BvLc0xlDdbVeP/BS9goCWSGg/uQhPQ7LYtiEy5ORY2jSd400QXsKCEm6Z18GB4Uwo6UZJacnfwd7
6YT3fTtCE93Xlmu/WyH3D6ALvoFmfWjH3DrZ7cgc3f2urC5/7MmiML9w1ZZkIK5MgtdnXaXP7fqP
ippWH/nttQEviXm6tz+a7DgYrvEVUanZcaYMJ1cbXt04za7Qiy2fBI3FPtzQHo21QyNzqY0kD20H
teGeh7y0v6R9e12WPv3Rm8ZX26lTnICTtk8inZT2CgrFaCsel5i2ulr01C/iSK47M78rNDFsmBBh
+wMrs+Ng59Dp5GGGW3uqKorqxviOVyE3MWIREaLuDe39LkYtKgr0yawaAAMyUrzXWuoDqlZ0gaaT
YqqN7rVaKtCalsh+ag3Yopmd5cAWW2qVejKpcgg0en2Oo9MAxup4dNvUoU7bTlBNjc29xjGOTkTH
SGkb5b2InHPXgReTWpO98I31zlT2Y8Mp5SGOX1K2Vx3kuqW5yIzcZ+FIsPHrpzN4xE0eAWWbCTVd
OKTIt33+8fOD7sH2EZMXhMLqtqyoan9JktHYs/5qL+HIUr60ChdKT9dd0sXoLpE5/KzMEJrW+ldF
HvWXrDblIXPsc7SY9EoiqPaXgecHGZDVSZjkF0uEsJTwPe5r1+1J5ND7sBGfH60SV3pmTY9eDq9Z
70iGh4OZXASxZWcOP5o8vPNsDtGyyt61mraifEq6c6x6Gja6Kj0CKdO3KaGCazoAyzcckv+pJm9h
yWUsTubQd4qiD7Jhpe1qxnBlEPFQ85svmvrT8ZvdZVZ8qhvDClxxEbyBl85ucXYk+bzthj48ixZu
XJdSP1fKSZCFHKfdUlcPIrS4oZa6fi4gpMyyuwvH0XmcvBXuG2qc3g9wAfRdnNsOtoMI/l85aQ+s
VjRgIbr83RL2e6XQQwUMtCr/R9kXD1VSdu3//p/W3wqIWaxKVqvQs1iuOhLAzr8uVilLlOaS8zRr
uimR6PqfjVY8dgtxRC2tLg0n0D4pbLK6s/IdIxugpjsQNHNt3hd5+JWLwvdK66eLEXWHIo9JyXWw
bwdnOvGo4wFszlsctx/aTLVdNhcZaRoQZnlXnFKyaID7tWvdLVHQtQruTdzvvFGDAIzBPBIerRbN
A2seik2YvcMspuOhS33NY3f5l/3Fv/NG6Pa/XbZLV2DUskzPwU+6bhD+umzH7mRTvJL0PmU43QVs
PHCUilThxMTYqkPupjCoSJpr8DndsDyMEknZMsiBh4rzuci1O9wqyp8mM7nvItBdLDIOWiG095iy
HsOhplNr0jDQcnJpSTZvFqvvgzQxP+iDsQ6kUpGW9err5wrGNlkRlWaT7bUJ4oqTyvIYW6W3M9z0
Fwsx524I3ZsQfQ4MRPyypUko34U9Uxn7KDPNYBh0+xSZ+b2hsuo9GdsDvScvfdvT+UBl4Z2u4i8O
oX3fSqgdxZk/3M+iDyRFs+faRTCD39Kj8FrJQ+t97QAkhHEnv1kMsl3UoZWaw6GeQSeqYHAXFV2v
+li5u5r3qITRSXi+DCCXbzxb0KRCjC4xqcJV8JoP5rzSSYDYYFHB9mDYd20b7dFoiVMhtIhZxNvE
aQIX4+ney1Dqyjg8yFQ2G00zv0FqbzdyKIAQFWAidVjKk6KBrHKwblXWGiPR5Db2+q3RifSU9Iw+
2JGcUuOVru36KIkvgv5VzxAw7ABPXLiT1dBtxsZr9xBVRi4n6gEpYfabLPsSru8tWiaWBEYJfsfI
YAsdgQG7YTTPpTN9UVr9rYbD1hSlF6CJvDU216TIgnolbesl19JXK+Q5j7n2TbPuUo8KXt2Jn+LV
uBA5iKJplJrQpKj1tLMYojTLnTB5dwD5vpTgLgkaQPHI3zHQYSMA+LboDVNDVr2ZI56z+WehITBZ
YZPd5rS4/uenxupi/Ku/kGuE6+iuhf1RtzA1fm54v399SsqIK4r+v3JZZ+YAtsifO73aNCFvlXDi
B52oyGzFL0ZBs0gRuQvxfw4HVgkDUnbiLuwWSCiegbvfaD3ZLK1jPRHwD/cYi55quIQMTzxsKUd7
VaIz8tl9fjRA23ADrzaxGb0A4Dlr6x3FWRBWc6OdT+vs3KiKd2+yv+Ydq0BvcEFO0QpI2cxGGgRk
ZsNkMVicBYnSzVizINZt3JDKgwGlxA+dS8AmNaBV5RK2L1FAtOWG2wzk6d4192ZmWrvQAIUZAa7/
fC//W+/5L/UeTKn/sd5z+b//59vXsvpXwYfv+IcBV/6GjqLrnklzOdNYBJo/DLj2b7rAROsahNQ8
gT/3T8HH+g3mm+eu/0lgK6sM8w8Drmn+tqo8lvCE7eDfpRD+jxa+f9wp2r99/tdbqK7//SZqYJJy
pIl9zRWCf3XXE+gvJ0gTlk6fOLkO2ZVxw+jUFMdBpPius+P42TnzDNnQS642BVHE2drigq5PVmV5
QucGTaDV8920FgmH/QJHVDqle6YE4rHSiLWyhw7PcsURm1pEJ20hqOkZdTb6VdPsJZMjRkvcWoyR
vmKEjGwHBWrZEXisdqpKvNe8139UxCY2kBSyfSO0e5gbGUjGenXldPomzQ3rVMUABUgkN1tvacyj
2YLeTavmBegvAWAiI9u2wDHqAS07dXkYb6VFKZlkkQ/yLOp8W+jvuZ4eVGk5ODaZnW4Wp/xVYUHq
MLEw+vG+a5myt1FLq5LES7El8Xop+xBW52SUZrHVExGxNJiZuym9/laW9Zs2hd1TU0Z0r9lMd6Qe
Fce+sx0oWNZz6ir3RoI5wTSAK2Je6GuvK1BOm5Ct/VlV6kJfGmjHWd1EmUPaSRCcJD4rXfX0fpUf
FvziEmjN1sZ7QBHEPN8j9ItDVncBUVJ4G2IcgN/0C7YB/S3VMnZAarq583yb4+k1sWuqtxdkBt2W
3BkiE3hBsjxZST35arSGTYnVhgqnC2HYXVeJlzqOuRDa48Et2ULKMYFoVwC2qSWvGmH/dbEo/AhL
wFyEMUm5J2vEm83LNhNAQLIx/Gi9+ZzU1g8KLfKd3bhPpIpcWp+87jJ37FXmmSH+MCavZWW/u3mY
H2Bljdj4+tAfCx0SyOT+tFWKQjDS+SBtjePWrtDmuRlGWkOHXH7tIXTsZnJ2GyDnh8gsTqqMPlCJ
njjYGjbRA/zmAliVpb2SB7R3o2KdiCiyKc2MBKNnfLeyjCGTqr72tao3LAnommZxAogCMEASdht8
wsWmgYK+hT/xMdSRt9MXmoK4kx6dJi4DOxRAdBegv2PWmk8NeAtusU2+Hcjh4/Yyf3Sl9as3uD8Q
tp3O48j2wpyS/p6oCq0c9cASHEzgY8sWiKEHJsea+bxliV3qAfBNTH/00MSKqbe2jknZhues5YjY
HUAGj55j71iSyz0XHs4+LwKKhO2a2eiXqYiogNA4xkfmcpjzpl1SjG+mQb9NnvNgsa5RMzAxbUmi
8tS2wCD0bDTxT8iXFl+hiuQbdAv2pTYtIxhloZJMKc4heccxDx0noYyG8eOG4e64KbrR4T7ntWd4
dasiwcmJcaTa4RbSdzmzbXru3cgHpRKdKIqBDzPhncyld5wMmr8n5s7bVJ8pIJkTC6EOJc6kF3bT
ZbW2ax2nC4xIzucpmSLgvRQj2sKvxxFMjeiRQfBWAa2dvmCVzHdEIfa5LiB5hdpV6Mmzge2U8jqL
89gxYI9M+geRSs0HFvQTBaXdOKqBOrZwZzVVe3YEilcDFOZQivbF8ODTpmab7CK9YrSvwf7D2BVe
XTD8R2wH9yk5wm0J/575vVXuYGCC5xkJRBo0e/KSSURyIA8HV6MmQLUqWEz2CNsevtbXJXbZr9EG
ZboLyE/mWkR67vCQcJFdE3Kma26Vlb1hHP8Vk2jd6GJ4i4vq1wjs1irjb7hs73t4EluvWt4hJx+K
IvUXJ9ylGmmKZtxTcnqKRvh2i7prQW1usMAX276p8q0ksLfRKkyMo/3eWA2Er/irVwISNAuUozy0
NhP1jgz3+1fbYU5LqQuOFywnGMCAcQv5Ag3mh6r0j8zQDpVLutlhtr0T5RICz1D5foYOc2DZ9m2g
OivwXIMWz0nbpa1NpkGO9XGhBvJo8QsAwgUHYCyZ4reL/jBImP6jazylMzWswxIOF3iCT61t1xw3
JCmLnCUafUnhBGCmcDO1Rd7tthLNpgBS57LTo4XCOKHoPC9i+NDpKgS/ga4IAJPuAci1i1gIvI2o
Ntgr38eaxu1+Hu4aDAfpDFkQDOWTybk+1NlzNBVvZdK+ZEWx+GOSYeDBWeD5jeoveEAh3le0PjIM
HvzBWmgtLtvnTpbddmZ8d7fkzLqpX6FFyYMFPRnPVM8SRSMbCFwrvPQye4py4mM19B9ngh5l4KHZ
tqp8cdPeOodQJgOld8+O4tvq1HL3qda+U+76riV0t7Oaj7ZmapHrA+hmUCvGD1imvWXMX2NgwOjN
1p2eD8+4U7CXKNLmkeFtwc4ya50gdxoGpZC9EjdtyAuMlRWCdOt8M1r7oJRT7uSCd9oVKNdOQazF
FdR9NGQw3WmdLSgN458VAVegGLRc8IcWxINxgmyXGSNqUf3gFsl1qfbbJbW2iWVQpkTWldTiQ6uj
8vbYSER3c8VAGbf4afZOs+1zg9qyqAQcwQhCgzjUUlvNnqZ5nCN9PsToDxa+fz+Kxsd+mgLkr4Ma
+2/VZH7AzwBMbDx32vwNkivWtwmwjukAjJVBI21kMXN0xJcySuJjOdTeQ8Kkg30z0kCOAaFX2l4R
DsDMBYBm3LV9GyRpekgbunGcgeRPCKGijRqq0i3YALCrd9UyvcgoeWQr99o28lDI4Wj24YW6iwds
MwfHatk0RQXl7FP2ZGfiMW/6+8h06js7Sn94I6x56CRYPRPefsrE8aO01LFYk1B40pZbLyntSJyF
e4GdXd0Jvaex+ldZmzS5ij1cDD8q7UvvLjs7aw5cGg7t2uJlZvjPzPJbMk8n0P7bwaKytOnuVnAe
xTs+U0yflgmk9+5UxsSYSalbnf3ktCaCgOYLOpHMvLjma8tqkvg4Vgs8FaCAiCBXhwoig6/MEPWS
2xmuObuFGtZDWQU2TM/aNrS7My0z9wb3zsLODqh+byGjwy1XVRqthvX4i+VzPLgkgZPHURY3k2ry
gnMpbZegAe4JZiRYC0+bErxZMfK/R8dWtzW1eRfhcYJ/NwfFRFvGLJ97fdjCRdij/gfh6pyB3Cxh
nXd6fogpYqmHVRyx9kmGUGnojPK1ml4nKLXdYnBChtRDWPapJw/krxwzLCmstOwxSKohmEbxjELM
jt4MKUxEzHa9B81Bx/RQPOmzwS6pll9LgQuzkOcKiEzU4/nR8L9aOgoM7zdujsqceTH1ix1n7rbJ
3ffc6ogHxLa9AeQzbEnLBYyE2HeD1klYC9UM/TBrfXessd+Wc6pAAzp4H6efS94+ZJ06liXX6rrt
i21jY0Xp0muIHaCTCjjRcKy5ApWGunen5cx1R23cYSGnRgmNQzyGBU+FB1MHAVogjru3uWhO8WQ/
sa31MZJecxV+syoPrMksf81qsYGGjS9mnmH3INhFESaXcN7sgZuOxiikil65xO7EZATdop8EHHAA
F/mezPcXx84fsCJD9C964KHq+9jCKSh07b4zHbkRJnx/wj+GhLrDwqZMKtZyMUvExHXux5A5H6zl
imVDKh8B0fgFziNFOqLiuVjqdQQENs36Y1i2X8ImCVKTgoR2RbFmybD4qoh3I1h9oltvEkxUv7aZ
ckWUpX2jJSwoM+fiquQpEl9IAuxNRhehrVPEwFZtY8r4meOVa222byd4gUvrr9cMMfyYQRCERXms
E+sXqffDrIePDrWzw/TEkDsIVesX4y9ZgFEGMh9TXN2DDHNdmnFb5ZPL2HTz08DNrk8YPYmPlRda
FDPKz2NVefxi7J+Sa/M4KX9IFfDnZ+ruz16IL63YZA7IKhiQelzuOH63BbpFGn6TsYvD2joW7cuM
xbOmAEUSRht6+hqH/JJI/cWY4Wn0GULhtOE+hn04OsPp3Jk2Qcze2ZUdHFpWhwRP/RgXpcWzqywP
Dc0kLK4fHbP7TqrgCwYu30M1a9nWaSyso4XpAeGDZqxZCcOOS+ptm3FJi4dNK8E5sthzG/slpBDS
wv5TOAxo6xq4049YaYhyw5XkzG7AAE+TxOLHtItUMeOEqAq4wm4aKrzH7Lj0gKwjkGNUC/r9SHso
sEBkkUdv+FXJ5pvikpkupokgnDzE2kjVtUkZqK3lb/xGwCI0MFbNfTF88ZB45DDsBFgoGksxf0Z+
w2EijOjZcON9lmsHip8ex/5tMl5HUpzZWGwGXpLuGh8V8YQxt49FRwWZW9FbMFMtX0RH14y/Na3h
R5N4tx0ajDM7WKyEC1X1RhMudt9sL2pxIAB08FKTkXQHw3bwmRqebCvmwFBU8Un+Ri2pu42AC2+T
XJr73tSAaHIjGeaAX5yghal8FixCEi17ZPI4U7YFrHFmk0RVk3hqeNn9SPOsVe5pvgz6UnFri/wk
r04VADGQi48lJtHSEw9s++7SAevyXASiS04j+ysIpQ8k9W2GjuZBYqOfJ0DVZehMQEM9DoyM30Td
+c00vbHWP9gL4ybu6HYwhoBZuKHOWX8u9QhwrKZ/6xJgkxZUddfwLQHRmwqTTVTgIR/q0POLXIwH
O8mTYymy+B7mLvWxOqDApki4K5GjcTRBObfufivMiLcOaveuGrR7ZOX7oSZVzLWzhZ9K0onbzHmq
mYom4xPeSUy02pIEVeR+WLqHGA0WUxc1LPxeOxiChQbIgo71BzEXb7hakUUq04QfKAu5s9p518fn
oaVDCpZo7GVkC6gOdKiriN2AvncwVngkTPKu+gckh/9H3ZntNs6kW/aJWOA83Gqe5SnttG+IHIPB
eY4gX6cfpV+sF534q/5TaNTBAfqmb4yULDtliSIj9rf32itBja3vOucyCTa+PRxc0bG885jTN5w4
pJxoijLoE55HiZmTS9GqqjC3M6BcuupVY16DtEVDUelLS6IuAXwGBXo6uUNzHcIxXKWgClNP7az5
C2rCT5QgLlY/cjiubit/11A+dNecqOI4Q8cC/BodUZTLo0/1wcjMk3DPCgrOPm2KfZ3kh8hwv0e1
CPde0XzDKfQ4O+KUJvI2GvZVYyhvZPfLLGGvzgskaXEhmyloQSlDEL9etlfj6DBJSbdG26xNUf6i
75T32I5ZdRQg+knyPAzQjahpgB/dpRhoXN/ZByW6zDR5GEf7BXe5b9gB2Hl16KyOTX35kprBu8wJ
YesZ6ETt5NGmiqruXPei+6ZnrntTBlaVLrT+3LvFUnAwJNAfHMCrlA2w7vf2mUwI+4Q2KRoVI/1H
i+FC9eW1miX2UdHHb3ZWjxgK/ZtFveXdj3FjDLKm36AyaZsLUFCMFEN/g6azq4hFriwLWBGUxjxd
pR51QCw39G7ooT80nUaO9glFG23JOtkitRB2Vb32rJRmb5ssbljS4WoMXrOdGsYUaWgbf9Tx/9eK
7v9PuATf/U9a7b343//rvwi1y8P/CLVe9I/QgWsQWRhlTXabzND+kBI8+x+maTJIMEPGfpEP8+Av
Z57t/2MZPiLW+p7pLCLuP4VaC+E3cCKgBgweAnAJ/yOh1jX5Tf9lkBGwhnADnprNkwldb/n+33Xa
bo60LX1vY8+c3Y0k73Z9HG4Fe7jT0AYgvgmmb2qrcQ9do1HsOvkFmzLDPWmVq8FosJob7s8W6enb
UCpkqfxQ0Dv2NLcUAbHGuPWpXZwNmZsbe8xXGc0yj4ptyGPakTN6Lw3f/F65JLFqvzm6qSWPglUJ
RoT2MTZnJB8ZuTsbf8Aau8IRHDWZnoYVpWkPb/Dbd7LqhiuA261X05gxW9gQMJddrMz+JZhbXTEl
b3j95y3IXUh4ZSi/EYpfFz0cISwst8pFochbWjboQTSvA50grAdrASObk8qIW4cQlURtgVxtZ/lL
wAZo1fQZBCUdlps2otuvnp17bFTRvTEUyXD70In0h14EVDSaqxZFRlVzPkARyx+cIf3e2clP4p4I
p/EPl/7Pjdc3FFr4kq7vUANvqh96k1md6MlMhBJFomMPgepLmsqIvUdmbgLfGKaM2JctolEfkXWh
kaxuFmej427GenjLieD7jcJW4RLtESVdmCXSk+6Egmc+46p7n3BhXPra20SsqI9d/7OeLHpE/HrY
ED39PdRsrHVLgMBUQOksquY4eQ6bYS7slf4aQ1Jap7gjJAWOfkLxuTXu5pAyYjq/4k0Z1IQyqpjr
VMlyM4YCSfw2p7WAuadON8yDJfuYatwakb+eAW+cOwqKziK1P2y7gCnAQbDHr7F3J0tcptBvVoZP
y5BL2ssjTLgmZvWCaL32e2GhqJymEuzC2ERXUgQj9CHOjpjIDVUT5cq2mfYprqfvkwI+aqS7zDpF
lPKsxcjs2azw+WXDzxa1icgEOSKA6ZEYHFwALA7izglXs06eGJaOezsqjdVs1e8mn+E75upDL6Px
0hUQyE3HfURrZB0Cl7lNwS4pNIShG+NTREiLHiwbPqHl3omwIbWk3Z73IF+35CpCyXqoaZ0HrBZ0
P4zR96GqxcWhIU0CD6ABg7blEfPVrqU24jKaoJoTNyE+Fuv2MFGHG4l5zYGFPINUnfgZOa7qmlT1
zmnfpOu4Oxrg9sIxjXU5qPEwVTMtPjbd4jKlYr0PT1NdpusM9XyD6ngrM+vVzSt5Ggf36FDBxAzR
SL96cXzNQWlDE9iRK8sRI6p3ZXxi3D17B0coXnsex9tgZdFK97G1IkRirihNTXYwRNNd2eoH+vfQ
cAjCqSlYU2LkfOmDC9tiegexrnwJMQ5mIVjTiIJ2jyRey6gE72ybpaukN6cNLb/afsQ3nJ9CTpQr
g/TjHhMNxX0hqSbN/7alF/0YULF5ngsIISZPFeCncSl7djqx41u3qrv0wEN4nl9w1d17kmGOQpDo
22jpqa3tDbuS3UBDNqksn0XGy9Cyj+pHxvFDrn9p6CY5Z60rAbKz1GF0mTPSJjpP3G2ozJeFEcYD
Xws8ycg7FJoYsn2Sinvbsf0N//633dDy1Rrd3u8MgxGv9xA5AKzSYd6raCmjGqJXbbsmvNFbFjsT
QRPcwGndh2u18GSDuLykZY1LZwJePfTdXsPJYFIVby0/ck7RTCueUFG6DwY6zFNrxvLrVDTRzt7G
n5psLyAKI8Id85BKhty1q2MSePekQp3sh9J5yrJ4LUX7Xg44lOuPkW4KjjQ6xWL66zE0mCj5Atks
LRBXnAwnQaoGjNWwfFNlbRs55+cS76AEwLwfwv5W+8rfJf6M30OFxXWsVXktMl0ABchgvXs7J5B0
rTQ1BwjpKXzCzs0NaweI5cGqLMFCLfwwzNzmzMv/1npIMF4hn2NRjdfgdSDPeuk8GyYpowqcA8C4
Ut/eVJqVT6pxPXf9tsypiA/ZrxzsagZELBjLZ03wqzHQQgmaBGdaY775yf1vC4P/i6nGXjwzf0xH
C0MJ9pFNQW5o2YjLOO7tkJXC3y+4qevnbmkIb6M6QbtUg7PHA1h40sJv7n6Jib0zkdRCQWN53QX9
WXe/qYxUvF10TFJ2csDinK5zTvOrPzdbu6LG9SkPKvnCbrMuaBlPg7QgNTcm/405ylnMT397+q7t
u1j4gTtBCXCJwfybJUh4STG7TZBsas1nSEqbZJVLa2ZA1Kmyo8ew6n9NXnIMgvwr6wf4Zc5yeGQa
alj+Pcrm91rdg7zx18zbEJ3K+FpglMDEQkezWSPAz4QZGVVV9khznZO8kxA/c9lf92Lcwt7euOmj
myX9/j+/L+6/eZ2WP8yyLNZAluNELLCW7/9tIcRKbXByIOIbZVoHUovfHQq6kq40NqqiMivGboo6
nq8rj4+OA48XcIy99VxZ7CxnelpKLTZ5ILcNY9GNh6/qUOb6SuoBCdox+pWRNCyFZoCMDPoOFZzD
kGr3ukqgn/SqXedxl8FZIU9KjCNZZU52yenOvbZKvHE6yI2i4Ng1f8vWCraDdj2UF37twH55SDGQ
eDbtVtMElMhHd3OC7X9+fYCG/ts771j4A1wbfwCnU4Iki23uby9Q1IvWmHKhN4y/5cNETcerTi+W
+DYOFJ+tCMa3Aeh7BsQMJ7f0feMdSRdlw6+mnwS/qQFMgx9h3+J+7CqbGvRCskFBXwoDTnc1O3NW
ypzr0Zvegs7+mTLfuCeiDTbhNHBmG6kbDLNTHA7RhzeEINLt0DlafZW8oFq9hiTOvvVphWmIxfXd
kL7B4C6XLA9ojWbCFtxlXBSbXk+k59XvKEkRmo1qZGbRgjym2mynZMPeMAmbXdVO2dG0eGJjMF/C
QGJmT0d4Q9Zwn4J+upBk25q+QilJE2/nznlE5tON16MpToAwJZgFr70xIcE0Wy7DMfJljPbtfbOY
q4EGhZccN9HWHFV79OouPA4FDqkJteyUW7TbGIs1vkzANcc952bbp9DcxSLHWXbBN7VqExqtd3W1
pNF+6sSD74VwxMlyrfPAtg8Y1tG74Su9RX38s0vpqM5Lm0qAVNSUPzK2OXqxbZwCQclmge+3VL/+
8zFj2/6/HzQ2wQY/CBGiMUtFUfDv2wu3IDMza3cdeka4rmMcB0npEQoHOkNVBNWwLquqw5/brfvD
b4dhleWQRYy4qeIV8crqkCSYgIfC0A+wSaeHcljG6cqs2wv8auwYlM9RiPvApcJ/IQPAeVOO+oy/
l7rqSb51IaPYNvngeg0oF9rvvmrs6QOros2Y7lTX7M1pW+juDn2F9+TY1vIthd1xnFu8LQtdrL9R
BoLOKmjxFPDKc7toN3MB7SsdI+fBQYrbGd1MPx+xzFVZBuaFyAk2xIzoKiaFJ1Dm1rkXQfjQEc45
884g1AL0WH3ex9sE5f7B5DJ40tRM8fnH1R5m9Y6MQn0cq3RpvxHdhh5rajPipTcgrYdzM9cXXzF3
6YxYUIkTjOsZH8YaSYjeJHMazDXVCjNysaA9BszkxXPGh9ashgMTuoF6wnUWxM5NJFa0MWvJSb2s
xb3Jg43lznjZPQKGI8VDuzaJSVCA6mI9QAlMAwgGj3FHeWjK1GlKTzaEF2x4/hfDs+XB13l6YaG2
meg6P33eilo45GEE1v7zbaJEWXbQTlxBhIT4SfxEpmEG1FeOlPKojMszzZpBw9YD0ux8oZpGsb5g
PtiDD2kRVl4rrh8rv69+kPSfL1rMmqZ0AAlGop4am0VRbkFV9oW/nlK86jGvCYK6d0AwosCDbcc6
lo69yWfi61SdYkNyh/KlMrDvxNEQPVLHc6SPr7vT9Nvd6SVNN2GyUIpK78yKD5ekYbwUZiaOVdgA
LMmFhytopWhcBPlvPHOaL87WlBUIqzk4tskYjpKmkfWcdeMqDR3/YjE0WylbvdKHWXSGYGpfjYex
BWYhPGtT1Za+Z2H1DeKz+tl1nfGs45ozJLnXq6VmnnYTXQiXRFyNrexxVOU5MQwS7A4th0HYFUc5
GB8Dy8inJrUzPvWxt9FxjoGeQrRT3lEpWaUgagdvPjY2ERKlkrM91ByLzEuzsH2OVEJI2HfaF/oC
P2qDaQEbvOQ4RWG1mjAYnnvd8Ksk5I9Pmh1XjvaA7DSxS+zL10hmoMLMMcb8Hl8xFJsnf0gw0cxp
0R/aJn5veWWuf+6jmnaVxAnMlLILzIMYI/e0Mcd6OhMImM5JZeJd781d6J7brA6eoMkmFDM5b05p
E5qeGlgelfTXmRVUFEy2vnnwS8L6ZaKvrBv19fNf4ZCZezfP3gkT0fRZcLl0tZ1fWW+6Nz2UGF6l
SbWKCco8actHuCBEKkr3lhcZDRNjyYhm7L+Sz8LOxoS8qqvqNaP5nQqP7v7nkWEPp7cR8AayD3JE
5jc/g9AAz9U8pXKCF13SwCmz9CMxjY1TmPsIc+9joYvuUXl9dDWjaS9ELo55vVihBrO6tcuXRlvR
paTlucrpBqCM6dYXUftsFfSflqamupqKoYNBO9VqzvHhFxFhjdXQ9+SFKLVNZ/T9zKf4DBiRzg5L
Qn2HhInPTaTZLU3JbbhgQo4FF45L3NjVLu478dTjklrndhC9xVxLoAPVH0HfbOiBfgiTqX/CZi0f
grr/7fiT/dUqkK3pd8sPahbO1yyrj00QiJdBRvNNRhoH0/KwMo7E1nI5SkHV4PCabI9OTJrGc00T
IB0a2Gkj9cByTT20mM8ZPUtF2SDfyGy3P3aN+bUxJYbWqOS7NucTLo7w03qCIje/niam3A46t/BD
WBmWw9l/uXNcvt1OaL0ynMwtiy/37Bl9jJ+J7VZXzOY59eW0J+LzMBRs5Bia8KHjs8tclC80y7OR
bGz91z8/7/283Vo1YJAIcv7i7Z+q3Dv0g6vu9simEAL7imRqec4cc11rPR5BERgbw3EhydCkPpAC
4RVbeYwQN2C2IJDbEQ3LjU2hsC2IvrfBtZ/6+Yqr5tzasXedKmY5AAlqc2W3vXWc6Qn4AjjsZDrl
sJG2iYcDy8m96K3u1uXnzxvgrPTZG+TJKpryIem8aF2z4WOfxl4swM83tDq4+mYeXkUC8MaV7JN5
F/a2KgqA13J+L91vuo7HuyX6j8yZxDVSobiWUwiQnWQOjUQO3WR8wSLeH6mmP6XK9V+tkjI8y3fO
PsnZpqdjTi/B/9qIf3QyLveuX1B1Y6X92WLSLof6Ennpzs6n+ERozGXoVIsdquk9bu3mI4q5cA9B
DOK9hrjhSrgMA1ioZSNMlr0SzAp9bIktk5SmUtVzLN3yebLNXygPwfnzFohKdbRoQ8Eun5YXWfqB
e4h6DophuLXLFwfVZmdaeUCRLzc/v+G1yd0nLbdPKdE9fH6JOs6TNiyU60AzQxV9CVVgvXTRc6iN
+lESC8Yqz2mv1gG+FPvTXN0fQkUXVCSr731Cde0crOCq0xyO42JTNfnDMJTjFw5KGIUyb29+Amak
TYuEy3qaMAHK0mcrCJNTRZIMR5yB/IpUcWgiuLZzbj4FbcnQeeyn8+eXkUbKXSt4ynlzFZHvfiHo
F+JmibGyTmwmnM4cz6qB6OgsFBUoLvWDH4fqGJUlrbEkaxgqD4rqyvHDztxu1abDxOkrWPtm/Eit
qH9tuLLsGGYvaCjfw+h+1Ojjr6GRbW3htR+BR7Y1YgdDfuRMrXt+QY3ssoHlNUBRAiVDeZ1JiSO/
2sO3LGAKzpPxjJswGXFgdHobqAd2wPMhAFHnXJrttUkCLi1jBPdNmc0asH296zVQ/6mzwBvjX1M6
wjnithe7RYWc5voccqHnOjkkz84chWudSmQ9Fp+0lyS8DlH6OMuAFXK+dGN6PgiQCwUKAW+7QScQ
sPpv9kjUzGDGrE2lrirLhhvdDsONOCC6BI63LtHExwLDprEO6NPc1hTvpKb9WHMZOJZ8ZnU1sj7U
SY5T17NPTN0KAJPIRYkLXsSIgKGViaWOymYcR1VSdLK85hhX9c3t7PihTNuYlJPRXMpIX92BiFQX
ix+QyI5j2PXf6WVeFO86+GLDO91UU9zuuKTiR+zpKffRU29mq7p976lwNyZsSyDKGrjJEvVtGp4y
9nqOKQGFde6uVYprfkx9+ZjizSKH5FNDcTOJZ++jwHDXpUsmeaYB4aHnODjAIbEOSdnWD16oQAPZ
WflhRqQzIzhAmYi8Oxm+V8o51Ff308pptd4D3fBym4nxKD0MQCw6nUNXm90Z28x47HFrnqgXLU/x
SF+b6RfiDLqIca3v+GcViw6/I9ZM0rrjGkqnYHzdlUQZ2Uhnpf7iOq06JmYLzkUG5bfUfOhqH+dx
045USeniaaRWftdAI9iQjCFGP7UoEKXH54ugv38yp5RgD+byA3be52WWwcas/Eb58LTNQfuxwTe2
mHv7J7JfLEXr7lBYjkdOR1rvrEDxvdX5cxLl9GzFvEVc54Fm6i58JPJxdKrkoNPKvmWjtZ+GZnzu
GoOmFzxaoMJ4+y0Ort/9jIdWVb9nfLxfq9J65CX6gNbcfxh8EPA3tu4bG0IqIu0NNKH5MnbUWGEA
P6QLU0zU8t2ylslvUo6vGnPRmiQjW5y59w4ehU3bKi3igwzcHw7Ro7VhzC2uSvHaVV5C5zyW1NDG
njVzNZtBXn2NTUR0s6q/FKL+bsZm+TVNNa3jNk3FTjuJSxmbyMPzOGy6gjOtUXa07vZsTNGIv7KO
CV98AkoMqfZ1qvK3rrEe2Nofp0JOD59fxKzmk6s0ZoI5vHx+mep8lddcsIT2FJGiGEE3sDa218IJ
JuROh0a9D8OSK9p8AtgXnYn+vxSetB99Ch0ORgz4rWMWskkUJkecoQTtm9A7lW08r0Mmt2cUgEMX
Tv05tVV3r2tUg3w+DJM/E8iZgttgpCU1EW5AqKufz6FQ3kObpEyOEEcPUWeSIBXihfeDycjSCI05
YPrQTXtPK9XvlVAl6Tfgy8InX57hN7wUXnCWbUyOMPPLi6qt9CTK1D7URVhvy4Fgqom7/245EiPY
EPvvrR0OawCaTOzxru2ZxQy0iMX1d8OZt3O0M/vEf3KwZH/p9Frq9zYgllWpETv0EC1e5uCX26T0
l9DBfLc1BZe9e9RAHMmrl9Gzi31kG3gRJgbbwn1ojdGXGYxqDlD2BWTwybZwAHiSKwZt4vpSj8j5
+MjaVV8W1T7xivDVryVbrdnJ8SGV014lNhufmfV66oPFcelmtWJTYC6x9C4bw+xxaQNh8hWulNJ6
28n6TZd0aMckzME1VtWmoovmoS/rliB3VJ/b1EsJZQIgxwOPyUykD8NkyYc5XMV5QTQ9pzwkTWgx
DFyBU2jUoLrH2F6ZNMIeTFujHtDh3VND87VU/OkepeyvIsVhoqZx7/kcH0kssYWW/QTc0sBjjVKI
C22wfozmk1GOzmmszWRThW50KpYv6ULWcrB4mUYxnBVO+JURAOQA+DxucnxnqIOqAP1HXoDoDJ7p
kCbwXSOn4FIU9NZ3dfc4evVj5aTpQ9OEBy+Q6a3Kunvq5KABBI5dZOb0JqwuvTEDUCeNp5TMFyk0
y2TUqUBr4EHyXKJjDDNI6+mXZiq6ux1TTQuYAdoJgyua60hS8Bk4ilTBArBhSNrp1rHM9rmzpugZ
ww9/L3yPxZrykURleMozOzilBnYjUbmpu+w39D4cyjXewOTkNWNA7yMN9FhQe7IFjrmhjNJ5pfMB
tjbi8D6fn2hncZ4qWYV6FbX+PiJyuaZbtN2XozjK0eiObTVSJ10wZcy4am3bMlM34dIRkhrKXPu+
N95GF52+pj7x6M9tcw2r7gtcTv1cVOn0XNTBm5aFuHZGnW9DB24DUoV+8I+qq62HYfny+a9ZU0hS
54782zcKKiJ3zegzEFwe502m9VAJ3V00gM4g5zhqQ0HXSBy1jzhI0xtR4l2tpvZxcBhBuy7D2dEj
4OEFtnoyMP4daxxD+4FD7ZU2qscu0M2PtibsZw7h9Bworhe9YpsdZ4zjshSuoJGSjdYZjru4rHBX
0l+j1fxukS3+ZeNLw2lbAsfNcbYRt2nm4EdJuIdLFszj0sU+g93AZ5saJV+movzBoLz9ian3pOoa
XpQbJVvmJfrCerSMJrZTfbLyq8R5B1BQbEaVp2f879Vrm+bbpq69JzQE1H5X3LTw5FvphBheLFJC
uXTMW4+TjzJrYxc5TfKtq23cBCDO91ng3iflSFaGHqPDuu9/eFa81abs3gHD9Nu4p8OHzQKua2iZ
XzJ66letw0cKOH7+xdVM4TOoiUg2dUHvHnwqip03pdu7e5nX5avskFOE10zHpkwh57MjX5l9N5+F
Z7bHubaqdVX3xnaGbLtBIlUgGJJnCmd6GgFZpybE4p9ocHCfsBC4mcO2w6BKi9q8krDCHDs/nIQR
JAkghnhTgxvQOUBteNRdHG9qrzs41bDOGPIy9HeNVSrUrhwJ7EPSwBhqOB999Ruh9zrMaIMRYHxI
ugT9OanMSx8YNoBiDRPle2JEx+HY9N2bE89c0ib1w3XJ8ir6pNy6fSXo9DxmxVH7swIWCxc99MR7
kWjqu+zeXrkWVubmgrXg7gsi0+y1fpTZs5gLxpYT4AeH/YHOrJEcAQXVsS7xPlkdw3n0p4BxcRjR
oye+WP30TrYfm3k7sJthJTxh0LeEfQcw97XsXgvTZ1uQwT5LDGoZlkeUEqmPKy8WDsip2OlIlg6r
SUfeGvMwdX0eXjVqDoEkgY4oCwfZiPFRIftfbgQDIXfXke+bOPqUy4iIk3HqgLPFKcUmKPOmgwc4
xc22xVJ3xW7H30BEune41RgedjEqlbttphDISG0/hLw+eaxeugVF5Avrl0fmgPqgnQs2lSyhX2xE
Ly+eDGgTDrgOpMXXtCgRKrUMNnn/HLQW++w3nAnM0EPzlRDKzUeoCskhbkkPCSK7sH0sdmn9IJ2d
0sVvfICHFEFnA1+hbjkVzgGlPwE+esjvV0zW3+vi0c9e3ZYhO/ZnTVGExetCc+WowM1ms37qoRxv
sj7/6Ofihqiot+Sg05XowH7MwbULQoJXBXattqvafS0Y/tVeK9dJIeJNJMsPj09wqj/UZA3rJmq+
YFNEN0oNEspLEenISALQw+RvQxITFNJ7r071gK+i2PplQGC87C/5ZxeJJKIXjXItZRduonY11zHH
iHIo0BWPVln0uwI4HpbmXx4tVfCe2scehh4XayNYQ0XqkgD2Frq3tvp+ZRug5DhsrxCOy43N55c5
PW9dIt5cCqvXpV//RqI+22HGCAYzHDx2DLqmi3N4ztacmK4YzrdZkRCjUw1ggfg7eC3WlK2Tod3G
H1Y3P/uWSxG2md08qaMVnguWdoCHhKc/YFVvq6ojDmfO7goj1FfplefIkTvTI35Bw94M56PYOO4M
/BUWDcHVR6vD3lMOOZVpuVyVHQdvrSEDLkgdKQnH+CmapgADlr9r07sTOUwgWOAmpEm+YxEBItee
XivgGn5rYLK3BpuKk3YNj/M0y9lC1PYK1t4smeLBGbatpV8RDyQ9b2c9CrHt3ahZjZSTowdVDUSq
1iUsGDT2xsgFDglWP2scjevANQR94MMxZYREK4CAGpzdtNGQWQxPSjkahA+nwcgm4OUNcEUbUZIA
N/xtYiBHjKJ5CdT8s1Hta8j+uBcYOPqYIQwUimq1LurupbJ7cRCdtNeeYcIN8AN4Lyr44kTGhzuw
g8VzIXbUolGQzcRKolThDuDy1286OBVrzo3jxjQrUoaZ2E8tQf5wsI402hXEzVBqoGPQvUjoNYRE
kIc4O2vFtMBoD9Lsf7hthSuzG/DEBu2bsdhVgyBoGd5E7AOoxDsYQBoCg7oo8Mu5OiLP8UrnRYGj
C+KWPYWw2ZKbdJI3OTi/h+AUJAMF7jq6ziUn3gCKCjN0yBqF09Fkg5FKBtHeBHe9hdLImxbggNFA
36uZk0SbqVWPdmo4Q7PKJwX9gM913mMLHyznd9bhNpbWdxlqmyc6T5s3xyV1Q9DH2vrJ9HUO5meI
EsFNL1/cfkwvmUjYfvmSRTnD5XFxStFAmBzEwIiJ1hT8CFjWUM2fiXvh6qxxrdcNL5+H+b4BDNDz
hC6mgzPcTeSK6zHDjYpNV5jU66nnl1RVjEiTlfs24GPlQkRYU7Ny0JM3beuUN8kVFGzaYMDwUB9q
SnzrsE63lYGT1O77jwpE+z61sQ+TO8USnp+8kSvjiIi0boV+tChsT6cBa5itOFN44rEJk9eiCyJi
vfqbaJHmw+VypEf/CUJ5hTuX3dUwPqf2+LtpcnzOxqNDNoiIWCPJanMc+2yUGLQpr7xkyqdEL+5m
QmA5ie/CxwewlljNIdoV/baym0vHMmyWOttVjULDKcYF3VmLLfwILrNpuEnxY6ytZYuBexxsM9JV
Hv62dQ2GZxyunjKHbeZmpwB38YofsFeJV/70D2b23hI9hLhQR6s+Z0iQFU8dxxWurRIPiUfeQKfH
OKBJtRG2u0ueMOvz+VazuvjDKDi8PBQvHPO2EN5+ys19jgB9mCMQ2zRGMHroQf8M9Ukn1AD47XRw
WvDwA7kPWUk+5qRpWbThx6k46euQWbIzz1zM2J/3hqnBb9k/4dJ6m6HJrY2Y9I7hFp0ZoSl3bJ4o
Mey2AbHSkaAr7kRb72WUUXzPVS5afMuo6NuhL96NYY5WjWGDhx4zQl2wCNcUfpBeRALlzKo8PrtQ
YV2qpgdr4lKFoGoXN+9VUE3IaUGbxyJI1k1RWtvOZ6pme8mFsSJzlmUm5qXXKmDhYOI9EmUOc3E2
fuXL+UaYuJGGUW1iqcKVU+WPseIKRBpj2tK3sWZkcI4dGV1Dh07aysoOppUQ/M3ytxmQ5aFPYXQF
vw0TtYwpV4+ss02d5j5U6aMaoakDngOIG7AEoV+rtEnUSbs6OHH/K/AwzZsd8UeZVb/JdI3bBr/0
bnbnn86Ilwrj9/fAi3+JsLBWg9PQXUlBhk4dpMnstxVtx4ywuCqx+NXjr8bPIAWKej1G6bSCOXkO
++lh1CCLKz9cV5O4OzH4a+B4JNtc43vACQLGgHjxGoWQBkd9TXU7iOueg86T8jYRyaDOwno3MkvD
EWxvdWJyGPdS3RZK7CS3bDqatWKvsrYTuDO61E9EVLPnpNdUmIgY9E7WG+8+V+WVYPh5x0TWPrjj
AkkMkEJLOxJ3rm1YXunIwn4UVC9CuZcmVPE71Yp6m7u6OFquYX11OwJ2e2AA4kMBStsT4/Z3nzeF
E2Hc8eWbnrL0lDHo27jdbF+FBbBHh9WTLa38uRGmcaFLt/3znBw7Y8lK78pdTUZ+dmpiijEAEzyp
0ZbVi0OO0TDXrGDaS5nKe46CcJNtcZVFiD8/mectpnp5xLmfvYfjrjerbybq86PO23DftyTsI9Wl
HwOmo8gdSPKX1e9wmbfBNd5TaepdP2955vjnrlmaHkMoZnGfd3V/Perz1uf9zOX//OC/7kIZ3DMJ
9f/2u5ZHmYhG189H2WNcHCOFAzdR1j4z0+g6sSHm4CQCM9tiwLbR7jyjLVhxZu1jDuDN1YZ5jqJu
W03mzPzRG5GwMoWCTGjU+tCQGW6mZVSPGtfNo8ZJnFV5+Le7uiTfKx0Ao5hmEsP//JsGzwaHHQR/
ntrn/ctdQaCCaxOb4PWWJ6mWR/ztteERZc5Y6PPv+bzfZ3T5ede/fvU/f3AhIuzK0ARrcYSi3T6m
ib/jXCJvnz8fLC+3YCvCGpsB8OefrPDxmkHP6pffmxFPuEZJDMTe/evmn+dmMR39/O7nc/j83aaJ
k3R5Tf88Aq2XyRc3//z88t3Pm//6Y5ZHkNv46wdEStByufmvXxkzEohjJ7rKhcPXDkW7x1PUP/4f
9s4suW1m29JTqQngBBI9Hot9J4qUKMvmC0KyLfR9j9ncsdTE6gN8z7FNnSvFrainivofHD9FiQTB
RCJz77W+hVNlKUl1dZweyS4UhFigQelpcbf1mo5hObcLXz7F2YUMjuKM+CResXgcTco8DMd/qMRk
gB909EPjwwjeDzbUgtW17jlz8mdK0P1D1q3K0TI6/U6GV/CcG6mgv0Lo0vQnv15Q9vVVDwvz1+9N
T9SKza5Hjljd/us9uSbcdRnL7a+fTU+wMYLSOhDONT2c/vExpKzDqkRINB7W9L7wslFrWFgap1+Z
nkjbuAN5R4bP75+FeUb9mkbffPqz6Yk+tPQ1Oxj6VuOxTP9Yg+es8w65W9HnuDlZ5fkbp8FkO/3d
9Pog4ONNYllwwv/1d62UFpuoxgH9+2dw35uNQ9L9r7+dnlCrRN4MQSnPppeafqYrYPSZ9vpffzs9
YWUmDTOzweM+nt7p9/KAzo9Jv+WP9yBRL96247b49/u2hKxuM5Wgid/vEQx4sBMFKNT0e9MTYmjk
LVwepJ3T9xqit9iyoKaD8K/PpRa1s1ViXOK/f0Z1K9ihdabzPZ2jCmgFQlXn7fdLy0pU7eiW/Pz9
V1xg/S5p7e+/fwQDg9SZNn39fZyYE6xdPajX3z9Su8zbD1717ffLZy0RRqnhPP9+rYRGy76mLPD7
R0UPaYTUFcxg/xwulIXIw9Ccx98vXzqmuTdi7eH3yw+eibzdkX+d9ukLUEIP67ddnn6/vJuX5SEu
0vvfr5Vg4QbXmB5VZpE5i2J26bg4uPYvaOekCzSgnWSPN7isly5yGoSwXxsyHccn07Bp5lUSldvp
WYel1hLVnQDhwbMZxoF1EdnNYnpWg5a0435lMN/y7FDZ4RHe+vP0JOjF4EGwBahFZTc0SCnXxE35
OP2qktcniMDJ/fSr9GfwbZWdvJ+ehC+EVDBVu830rOdTpaL75/46hkRNOrrQvjSfni0cdsjULOgM
j8fg+2lybyfyaXpkk9r2SKV49usYQnZdci2FD1D4pIse98+j7/k4vU6btRj1AkcZBYbSpfDwCmc2
iJvp2SZyOQWNXSynZ8l4LXDsYQifHlIv6w9DhkZ1eqiyPz21sfHrlSxFGy4WZs/pNNB+3wxWLP06
vsQJ3iolCe+mN8E5mMw92FTb6WVypfeWNju+9fTQcYk7MwioXkwPZUI7diyOaDqMx8v3Nty1jvQy
PSJorj2XPtF64wedfmRmhwrRASu9QcXTLvmLmpbtFTHUvaHADe5itq8dKaPzJlHYzRYK5MXY26pK
YRxwDGIV4SLZ0aEXFMhLl7Qrw7hobiAWgQ78sktrg+hy/k+qUgHJjYfT701/MT2surS8FxWNUeEZ
l1yW2wtMqOnB9GKmHR1S07Dup9/Gu9SgL9Tr/TC99EC8WyUwJE5/0NFxpBqpoM0bX0xkRr8rRkv4
9HDwhXmUhPswvZIkyUgNEIuPr6M31S/V+v9tR9//ezHJNly1/5rRdn6pXoq/jH/j7/+n8U9AaEP0
atoGqcb/Mv3J/zB1oo5l4GxiNANYf5r+8AhCHhW6BTgNTvC/TH+K9g/NgkqElhazHn5Z5b9FZxvD
j//Q8Ksm2ba24D/NhJui3Xr+lCwPasNmrDm1ksz8BB4rivPCfgllUrm6yt1RB/+qnSgtQyqCpQnL
fawqI5YSEs7qzFXG8sIy6pIvE8TRSurTH+fx39gkxHtfooxI3sBqoOocsLjxGYSDhmE11DBFcXWT
boN/nGycI4hDnZgPa4uS7eibrj2LAaDNm44de7z4+Bj4Kv4+TVx55vglaRRLFfPWEcB+qel82uqL
nFI5d4BLIKxL2dTRTPEcfGcd3hzyKGcfv6syGkD++nZ0RoWNlk7RDMNQbyXToHYCi6IrcfdRwfYQ
yUUQr+rEwOauL6xWWoUSQP6Rx+h3ePXFzMi6bRZ8UVJtrgXk/YBy6Xx9bhThM5vCJY7HTadJV8sO
7nwzrsCNe599W9poY709al2oqoxHAJerKo8n8w93wJB0JPZWBAnoFjGDVlYdwsF2rxVA6vmAo+SE
Qt7dCJu8sj4pwzlYWCBFTiMWvdEnz1wQ3xol0H8isU9hpiQ6aXHGgBoCWb2r7Pw42g6gPoao3UML
vEst/QAl5yj11TqAe4CA9SH205PUp+tM94/GmMbn69dMzrapYa/QjWzh3a2srlgpPZW+bEVS8IaA
pq1hYP3qV0NnzVXocqT3eiblXXuG6W3VZdKmooBjlfVW0dPlQDFai4DPpulBEEeGJGtt5MHGkVDl
depB02pk43BVQ3nj9fqifwN+t0oM9z5T+qPodil6maFnc5OFyx5zlJN4a1Hn9BuVufTolt5DZyfE
9Wl70nGxb3Ir9KMVQc9nf3BoSdwj7tp4MKVKq01mhFpAEkkvgxi2KD2XKps8U04uA5GcmUopiazM
WeejF8XxBT/rUS66R78i+DYztmblXGsBCyBK5jXRzGxplrIm1lZsgTXu9rFsbutWPGZUDCsK17h2
jn1uHd1Yx8WWXTJrANXUvxLks0mVGLdHiTq4B68HWJS6lruTUs+aS9ickKvM8fHcgcKmcxTRxh3w
0IXzIei2OSZ3HyqC6WJ2179FJZkChXMkvgE7Rr0kjmeNI/pBl4e5HaFjh4hbOf3Gb3UibD0MYogX
FJA97Qohid9QhlTXwu+fYtEstdp/znN13XnNk5dnd2CqQKmaJ+ov1UKjukjhDDrSWGMhEekp0mja
KGb13SVczCqKq5fWZD7alN27xiTKaji31IgXvo/IuEr9YmdIWBgip3p0Wczr1rrMpKOlOKtS6OA7
3JmZxCvAuCsjKtj3G+IJqy4Ap/6Jwj4JsdH3WqYwV7r3GqixMIJ7b6G8Hs9yK8fP5lDOw4QYVj/W
QCRSJzQ4V5pxJ+lX9nxL+ACUsTWEl7xw+K2N7YXqDqeItJQZ8FkbWAy6kbz4GZX4zVIq5OUXK+j3
Ouomo2o3RkW9LFx7I3qBhT7KS3oh9VL1rU2G83xpaHx3TQ3euQbUiQYiPTgGcQy2+UKfADcutk6a
JuhTqGSsxmaiVQ8Hl8RGw653demsLNFtCZc/SyUGbar/LsqTFkNnLQhh8DcYQrc+RWUhhaeS+DQ1
X1nhsLFKIDL02aq82+WyuUHFOfMUb1mrfTvTe382jHWmuNsaENl10qBV9lvj1Di03bbsufSimtIC
beuu3zkVGVJeu8/pGssBtkeETRbYarK60VDj5mDneVBaGmqSstGQJlWkd3iVxsSE8LEkYc2zVzmZ
lfGAAiSvz3XUb2lrsSKXN+P3G1N5S9x06/vPwqNMn2co+eA8DuYxQLpeVM3O0Mj37dNnNwL62xnm
PcoxPHpsko0vlfVDS41F6XPo2JMsnXYQ9YLxOwLoswp9EEmphC0JBZmaxcdy3dTDqjJIDgm6s9N1
W0mLDpW07k1zKVJW8229zMyB8qPK5EHgQ7cIQqy/XLZV/6XNaPtWW6XWNq2N7UIJHtB6vkU+X2Wt
aj9aKz2LispqGDQL1Iv9So0Zfa5uPTsaO41KPcvkC5DPRXW2dcOfg0yqjIFxy3XzdlEOWPUSaBnI
Wp2Zz1YXYDlvlciHwep2Huw9DEwbM9OBCqJFRxw6r22jnGe69EJ1+hGG0injnGG8bbFGunQVkV0d
9S55M6EqLlGT3EnZvTWahZR+1WkBWjvvvoe4MyvcOEc/lDwKY5V22jp0o0chwdAkBSSIaeuo5SrR
XNqYEaWuYIdkWKZPHz77svKUVcpWNstlg47KDZIvpRRJM6mKCM+mOu2lODvKM+7WfdiiVie8dpGo
9VdPDpn43Q3OxGtuLvya+QD3yVpCnLmwstBHNVnu2sGqluz9aTj7pAfLvkZegadeCzumIXeh453S
J4WnKsfxTm56pKGBAKLD2auiEmTY2B8wvAydOC5EJNvz6dKTVPlZigq+RIvUOwmE0Lh7jkjcicWl
Mf03J46uuDJxDqZIu5BBF+kXs8yuaF5Xfps8JnH4NTexgzQ6fBHqZVztY2vI4KXckOwz11O+0a3J
Z6kh4NBicutdw5qNr6Ejtp1VUnqFMnsFTUkGxUvveruIkIyZEvMZ4PmU7LuhnmCivpfs8mwmTLke
qnhJjk+GZl+sNHiDFU99k+wYOAJ3hVORz4Ajv6fnlntvZp7/LKtoG428KUfy32qlAhsFYr4a9HCR
wh0A7/KtSMM9peV0obQ+Yi21Js02S67AUzq6PWC/0iNCmShK38Jk2aZlNh/PVKJCxRzNKG5XcW5N
hnUUk3cRJDBubA0OmR69qYGhz6fTgloZO7vqLBv6J1IKliclkKHxlXWGvQFyn7t0BzaGQudT+khO
WWLco5eDLOhLX8AjInaJnWeunte8s0twjizTdNqxPks1IcHlLev+wWiC72alDfMe7R14l3Cl6Hg/
w+R70kQAY3v/zfB4qUriS9dNJmdh0WxqdM5gwah00uHOwu2D1oPv0xAdLsuGYNhCiXAzooXvuQRm
tbtC5jc2cpMTWhCmVJqxAiC7K5jpKeZcIb5JM7b5c1+xfghfOsDQL2d1wYsGtf82nr80Y4MAnv4J
I9+3Mq50rhHUn765htG0KUFM4hn5YftaOI+d+Jo48V1h2VAozfjkmUCboFjqnbJBY48YFO1jqRk/
tKw5ZWWwRdA0x65ykeGWz1iXrEyj9ded7ZK295Z3ajST8/gax/ajz7XjqrKM5TK+2j1nxOrA4nbS
uTC0t6weO1c4AGmYP6mKs+HCAwg5AEpFfU5piEUQmYN9ciyQ0M1j0MRa4wDpYrIzimLbROZai5F3
mAyvvvYIP2JZvYgaEqAQIzeSMczUgHu9F2vtDHfKq07QAf58DUII6gLopwzGUFkOlnWMXBgalAzR
reg+auZmr6s+8d0G8bSos3ONI8gUKFda9mC27YvQnrAevk3XJx61y6D0MxmtHo7xhqYj1Rm8WZu4
4RGcK5Yz42nwa/6ZRjOI+nnnJg/ekBD7yYlRcMSCklaB81WPspaeCMB5I+ebTlAzM9N238GIndW2
Mw6lmephaIshUq7HrU/V/jANO1nkRc6qrtAfG/PcBYRMC6RgO8UESCG4uIJ9DPBmztZqw1XJjCJ8
gzIT+a2UO9YGgA81d5eyRBEO8zsjNOkuQr9qAbcvI8ICrhTA5pqGWCM3DZdFyrh2qwhilqU+2KWW
MilR9COn6A1SzaKtNMCCmg3VND45tP7mahZAYOuTHTqLNK2VpSLTBzIaODAWNzmjiN5Ky0IdbzGD
MzaG8fJxSrSpbfZioyeZGyzQc7tvWN5zYtUWMX9SWoCd3JNooqc+410oI4+pkfbJR6fHwtWUZnUk
9pyhR9E3/tppEohfMurSgdNsjxMxDCzYFjmmd+tiNqPuNBgjmH15aYyXcauru74HINdC4VKF3jCM
od4I2IwCdqyjoRYDZn6VE3I7ARpE4FGTk2PFby471JkVsE8h/guPumIgW7AjcD0ofBj8vsNiXz5G
JoJ2G15U6qFeV0vuJ0oW4CAgM0+WOFjzRB1JxugCBtOTvlMjvmsaZCTSTjMUTPHOT1yiAMy9N1fg
7jbYAHXArUHRNAxxAaKkz88gS9AAix5pbdZiJFVYV9j3mJtQ8PTGRQmMU8cqKzTikyy4haD3Z8jC
4+OMXyXJBwweX6vOvKRdDPCB0Ktx94BW96XJ8OaMt6ai4HYlaxrQ0/rY2mTV8vl7ixtNBflUirmv
qHgYg1dFpVLAZRNl/NjGsBJSsZej0SRgXGSPG5XWwzw3QGWJkPI+ymM4u28QzyNwyA0QWWQ/A9MM
3gMW+EgGqe/xP+wIlnHkv5WFfRlt6TIp6rXn3impvpG5XbEXyA/UMZmgGSoknF658GlFRJxdJdIv
OAeWZe5/mcZHVPLaPdM6daRNpnjXTqKuIYzgbbw4Wb5d89y5Hy9WkCUUZIqnzC2PWWBdFEKBMp06
xPjXqu0/1riMjOA6fksVlUbCTK5E6UEzoQ9SiDvffiUDcCW8XycYsfw1Kq3LODuEvXoJ3RGwk17p
hSmokqVNLiMq6l79FJRdnTL7hxlnPwWSEnicLo+8iPHklH15b8feeTrDOtEAM9HE20TOsQYj5onD
F4UJbqHI/tV3XDAoKDqd6Gmabqe/MTMb3h6w/3Gs4xw5YMc8hZxf5Ou/rh+N79Bibihq6YL4XZ+L
Jj1FcnqiAFLOknECKxlPYXotOo5z/F5gppESLlEWoDngGa+eyc2Kve41r5OrBF97luRXjDNM3s6u
Hu2bVZ3d88GodCECdxJpj/Lrzk+yO8WpX+L4kdUTWkuC6WZOERw4qWyrEX8w/bzYqmugH0SGqDkL
L7Cfka89e+hppk8wfZTIxl6bbxI92JnhyCdk5BG1WoKE034ExzhnWBBgM8uHrxBEXv2BG8U4fUwz
heQm11qn2qVqu4FUcvLm5ai/5qwvNVF9TQf1VLj91k5B5quse3yWX9MF0erMNeOVmSbxawmHFAs4
BbSQJEeOQVUE+pzmELFlT4oD7pJNMago/VZebKN3wxempXwuDTIrcvq0EeQCoMKG8BdJ5DCTI9Wa
1X4wEqxQsYQnbcjuWl99E3n8CL1vaZOelPTDRSXMvKqN82CLpaBoUZWHwedqK1IWkll+Cmz3jfvD
SbAsEr2C3y1bWkjRxls0suirq0eHca2okG2o6aU6M/R4SYlgWuE2fv82EHmmx/vx+p8WRv541/Q9
ji//kjbuJZYrAhPsZ/JaSNPJSprlLLBLMnwyA/OoZ5O73hbDJlEb5gDWNh5zZVww+4y3PtKIrrEU
vOlY5vUwP1cMIz123yijzFsjOshB+OZKzb2/HSf7QNFQ5qDf4PIr6UzMgmL8OkyugZ668Cw61nW9
SxXlxWFpt3AbtiZF+R31N3lSIt56EI/DsvsaQ7LPRf7S6sxcUT3XHO7RK8seXqyhPEe4sjyFZBm8
viiQlaa8jnNqytc/cDhqIZ8cnZEyzhly7lwkWfqZcYrHa2O8asO4wHda8tcddR1GgNOVkFm6B6t4
dhhuRRwfcOxexsslsWu8Vv55nFxIPcbgzxJlemU/SE7jrFcU0bXxucmFOOyPEMe+KmZyDcHhh9mm
k2iuW9KXaXzbjhTNXbTA0HNXREqhnc1AadjSUneZkMdvcKiTw7QYTZP+e4Q5c1yhjOffY5ikWORJ
y7l2mbC5Lff3+ohXTQEv9lnxqo+UXyExB+FmNn7SQb7G5HVN1zuoS3A1ZjpHf9+ylfeu47dFbuoC
5zhZlDIGva4st9A3ornArWFAlEfZh1E/7elmpqfxfHRl+IYT98itCVaMsyQd6an1vLdMjq71WCvB
sfSIouk8VaaHlhnMaI29mzZP4wmaBsh4N+ncZ4c0ngU9MOxQXf6jabmV1hbnoKu4nMhnpTbPPd+G
2Izg3+GGkqI2bODuIQkhTo9QqJlsZ4+eEGfsLSE5W0O4Gp8j1cJ7Yb9NKqBjzRPsLZso6ZaS7o7N
fiLC89TjrFoymPIIooMRewDdrG4PlhXAlGdsYVgkM6k2vhSojhd1yHFk8B+8kmPUW5xrILPWRJc1
EpsmoHk2i13QwRL3AmSQA3547oKVl4SEnBNJKWEfMEurRP4pzdXxbo9GuGIOhYMzztoVPo81YnNU
P5ntbwDmICbzopcslNjr6mDDjbyihthxZ1JqmORgwXZBLZ9zvQInrdApLXIPQwHFuW9BbuS7qgqS
WZDX1bxr22Km1KG/z3U8EoL7ZUfH/6nP8yfd7YrvXoCMiIqYk3Rf5QKyV1UC0yntGOBSc1IAwZ/z
NIpWFuuDu5gyMLr/2NtjY8CI0SY/61pX7xARG2svKX+AttPu2vFHnYHfNHLvpp9gMNvLLVQHqGIS
tbSEWsTHnQNBg+i2Bo9UbaRKmYppysYNoceRwNSUPn6psTIbkbqepfpCM5yVDEUGQVXGTM+9HW9I
sCrwcprat9rL11Kr3Onwiqaj+f8tw09inRSZr+W/bhn+z+J//cer//I/Hl/qH3718mfzcPrL/2we
6v+g9wMbVNNhhckkM/2zgajSCrR1mu+YisDtjEFN/6SGqso/hK7ytduC/gvP04Mp07rySCQziPo2
ZTw/RIQLFXDof6eBqN4MNMVUacqBoTLJkNLwu902e6I6DDVi6+eKrV8NooX2E6OmF9WwFYNmbMwS
h1GrUwFtPN8j5SmFSlwq1RFgyEDvTvrhtmOqSYXdLNOVfT9Ia9Pzy1Pvav6pALs/DLb2IivDOM25
IO38yjtgbZvbLWL9POlhj9JjuSP+Vb5j+/Ea6p22CjvRLSlVp0vimO4R5rafNLqm7Mc/mnPTJ9fp
StqakGW4riPv6I82V1oMUZon2Fq0NpNmPcEHcxSs2ak33WxFEqa7spNIbEF74OULcC4G0PhNQYaA
54+tJzJySjnaUgsO1t7gFvOybYqDWtJ8ghbSn3x2blS4i/0fY+z06wD/DOQav5CbwzZhdjHCBE1F
RbuBzkWs7IfQd9N5rvV3apWJXeJjJyJba6GGDpgEjTUlwBD/k2Ymw/TmfTU6qPQzdQLJTEO5mZEq
jILQZtDdkpmlrVoHo0lowY021fouaNHs6suPP+hNLh/fj2aqOhQ3TQVSJ9++YSjQtJjwouZ5Rsmz
kRZKfvYESq5Mc5JPTqp4/+l0oFZA4yzq24Z52/PUOysg1sNCo0220E6O+xSAfH92BApnLUyNk5LY
DQalVH7CHrYE6wdjszEIhFW+1oGQ71mCwW5SSS/Ixl1HnPmfjNf337tpairTh1BM3QDZ9/dwhYPm
GJUDIbXKsmCLst5AgQWxHgo3YD6SNFM3P9JODz6hHI6z0M0Xj7BAYf1v0RUmM+jmjRuoM7adc53A
DFW07tkm8+ZSqXV8MYHpemqtnYT1zc0k7dEWUGVMixCPoeYOr6XRQ96jxWELHa6mh3UjRw8gHy5u
Of94uPybr9DiRsmkCYCZG+fIbf7zeraRb3isXoA1DCHp2tSJD1wZP+3CxLJik6+ADVY+QxWQjBjP
oZqca0nGCVaKcC8Q2a3i1BEP1c9MTy9lUFmf3NKVd+cRxqImFECLiEbGQf338YWa6JCKUJt11Xqv
tKyjlSgDp256yhKsfjhLubrWADwiPC7yz9Rnq+OQBpNIfbAy6FgctfEfrLpkCOfgJUyblZVI6m4b
4xxmJxRGSKSpPOmSt2zaeJVDWvpO1Z0GQByaKy1kjThhecuk+0RgMYk4/pqWGCI2UgcGiS6b3E3+
/nREyWa20eMlaMbmX/fYSm75IwTA4Gbl0g3lrRuK8meNX6Dwwquvx1+SHOIbOOTDx+NAvZEvKCZl
KEPWGKiajeTidt5QMj8DaG1RZu+4b9j2bqhkrNytfGHa9OZqTd6pnkoHQ9JJcLapGZXRPdxA4zAE
ErEzGrkvIBvZx5rrHiXPV3LkFj2O7KNG4pNmDO1W6Yk8YIE4oMQMmlPnkIZQumRmaaziYzXf4G3s
4Ixg3VaMGPmDAC0GjfWTkz59lJuTrnP7EsCTFIB81s2Q70sZH480modMtILksCtbqvwbx3CHvVY6
0qNUtj8rG+B3mvUr8CLarKUzQtTuUBwsaL5z4lLMbaHE9xqkBkU4RzjW255l7wOqps+Od2Sd/z2V
gObkVkspYlxwsH75e5D4jhoP3DQowXbDObWzYCfC5gHrO2l9fuYcmyYE9RGbATlf1cXOQmdPS0as
lQS4sTx87UBAfEvrxl6R9tyx+RAvhep7j8LR8xXbo5Xve+am7NWMrZEB1puaDmEQWnaHIwTZJwvo
e9Mt7jMzMGE0Vea+DLpsjN3wnlP4KPOo4RvsTBJCqtAa9kGblEsLgNuqQN278vKkvbgaiUOuZsHr
A6Iyp0QFFxPH2xYY2DBPcAasBBbHtacYX5q0gRxYNt9jzKgzx8v0M6rGHxnhh48eTOFlEpK+zkd/
tIjIS+X20U0sYyur/icj5XY/wS1DHheSuj1O4tw+bu7eZaKnMJPZ+VnJmOgyYOaQr4CAab03zWsT
sVOCARHvXbakc1ZFLIp69V7OLBqu/s8olvSHVFLV7cfX6u2sgRRIFzKztlAw+jOKb2aNvjRqudOE
N6deAmAt5c1rVWbHQ4D1nD5ssVYEDby01wmk6u/ouBdxO/wkb4hOW928fnw4N7fY8WhYT7HkwPTL
ibo9GvSzFaSi1McqKaxVn5gzThlVo2IVDPK2D6XvdWNkn2B4xXjq/7iIWfqzw+OugH8ZojgrkL8v
Ct3yI6gW+LBhublnZ2iwTCAeWiojR1uVmpcUBsTGY/OONZ7MnvEXPv7c4gbt+esQxgNQCOKx0Dr+
fQjgdxipDohm/0VQ+g77TL60Zq7ORhHwocuSpTA8NDqmezEVNEsN3LRPlpc3+xAOQdUsBGdC06EL
kZbw9yGUulm0QZ/Bg5LaH47KzGmn9Q9Qqd0n64Sb2/D4RjqKPI2JU2dBpd1cCV7vA3YrAhecU0Dm
R/gF59CcboaYFXAPc9lmWVN+p613/Pgk/5sPaBjCkHW29JSB0X3+tTxpZTSXzGXSDO5jAM2WT0hC
Jikx4/998lb/5jNOucB8peMyelJk/rG1iaiqB6VqePNMdcFC5nF30ls92Prusxw3X7UuV+7yckxl
h6k7Y2VpHWE0ayTYOf21VkZ8mBe9ekqGT0Ko3RmrMTh0EDDFHeo7b6E5rrmBw4bHMm3sg6TFa1wy
sOcIHR3ZYeG61AjZ0uSVa1FuA4u56MEJzPF7VElOJEXRqjs/d8kJisNlpkobs9JlGCo0/NtS7RaO
p4aU/2Hrpa66DatMAVXZ1fswrk+kiPbzLg/rc64yFSvK4NAblIal4+bR19LQUF94erPCh/7dYiV1
xI47HIGHDJ98ozd7BkaSNqKmda5ZTWaLfzOSkqrBV1uSP+APNhiasjubBSFfjfUltupgSdrwZ4LS
92NIY8SywNX4TpH+3owhf4g8sJcsYkTePJl1+9TE9ZPM/388ft4PnzGPZFzNCWEI6/aD4VfWssTD
SVyJgH2O0C6ukQPDtRAfVs5Sc2nZlukRyU36ySzwbgbmlBKwoptIhU3O7O0HrGXTglVK1o9E+Jct
1TMPreTR0iGN+bYi79ramEGqX378gd/fh6gDKMjguD/a4Nxv33foDbLoFMEn7hVkjSbCPYNG4yaU
snhvVJ0xS0xcITgkg03i5SkyDxt3YpdFa5abYtl55emTQ/o3p4J7IjchCzc5H/tmTm6SUHLobLm0
ExLyiQmDhZRf7GQJPtlgWA994NO5kfPozkOJRUtCb4B45thAUoRjvgN63x2cvd+a576ovF0Y98OM
7KJm8/GBvhM5cwmYXAjkPFoqhanb0RIrXWtB2neRrRjhvo7BRrlW2/2UiFnrQcrAJdUWWUW0oRfK
8K31uNsw/RFCFzjfl55H+jMVTKAKTr03AUPNe+hFB38w2aVJ9KoHSAcs6Gt+1bDvIrl2P1mFvL+O
Oc1I1IUMFZSPcrOKjmPArDbGRdSV/RMGr61f0hqtwG/yZ+ittE/mjfdXsYEOnn2Sxu6BMt7NIBcB
gE0ynqWRFjJdxRZX8v/JVYzDAHnAWCuwZBbef99wqgxFuwEnYk77F0GWWz/3kDcRRhTJXekuazAL
C1e2QqwxcfjZHYjX/ntNAxVf0zirfL73C32Sqi1XFZTVuMvsxokKuN/u84/4/ptjzGlUyAWVMJMd
0N8fEZO8XxJOK2Hnd9VdVWwkm4pE6pzorSb7wKt+fDzW339zFOXZb42VWVbT1s0pJYPCL4IKOzdC
MJRVJLDMtVHa+PknG5c7f59AJmDskGgqNJQst+9UmXHvp4HlzKhToO3DAD8tByWzvyfJWVt9/Ln+
zbtZYzXRsLGQUHO7mWviNs17p+wIndYh8tZgVkpKbF6Xk4Vtlc0ng+NdboYCRp6zqBCHpTKzTfkN
fyxP2CLiTvcAxATkSUQdQoGY7uncyLC+FYlWnIvRGeskdQCrAMdb50evkSEfjdIpDqWSUjUwk3uS
R7nZmtl3mm0HuYo3KaiSO5r/iy7q45WSlMZDWtEx/fhcvb85csTU8m2KoPh7bq0kTk8YqNlDt1aq
KF+ifcIe6g/g4Npu2Moe4QKy2wG+V9WHyDA/Xaqr7weGZSC6YrEugJXeTh5qPvTCc5ismqB21mYv
f58WbdgSWvBb7TqT8BrIhfIoh/Kw1byCK14LX7O6UtFVQB36+Gy8GznUhIUwNepZsvK+6BbGgd23
hi1BeaiPnAx/IVHnggq7N6GLfrKLfXdLZHMCkgZdkMIY1bWbYSoNsEM13m1WFcOJYkLFLedLhtNS
DR9JPdfRZVufnfDbNoFKYQV1AtFu9rgkYm3w9xxTZwGywAJYYF/q2re0zSBMxkFwsNO+XWLA9iBx
U4GxwEt/V0pUYQHgHs+yv9LkzA4QXWCeJpfeoBeiDO4Z57BdO/4q6zzjLoZUTDs4+6xH8H5Dx0HT
V2IKnobq7Sanq9XSMtwcD4yXEYGjtefOBn0FQ0ee2wSULYwuM1dZQBZHBQipUx9DgQ7m47Hxbrbk
IGxyOzBccSt4t4yUAyCXaauypHdi7y5wujMitxwwrRV8sga57WKNXxJvptoag5BUrtuFscOePg3G
kImh9uptTYQu1VTXgMVAD2aIdWnRMek8VGH7s/Gw48cUcHaB2Xh7u6zuyqqpKfMQjaQMVYfvF4m2
J3vJKRPK3uWLOjG1ILWLkSIj8xvjvPqrkLIaE0afLpIkuzdCRT56mSPvCkpUmpfgoK1g/iE6tFeI
wWBVBsgXPz7BYlyZ/HWXYFjSsbDYEdC+0MfYwT9L3vDDi0zz23FsVtqKtXxJ56FZdOx9oceJbZfF
gohS8KgOVJ8lG1zvlBDAlJRReFZ6/5RBSfj4mJRprXx7UOO2waZ7wxR/e8GA5msTyWOCrAvMCUlm
zR3LuFo1JMnCqtCtJsOR8jeYKR9pByVZcchWrGHrk1LrZ01FP+bW8sav0euRHZU+MN9+9TGaIXqU
Vk3gPDdGESOQSNtHVRbwMAI1uaeSpswiw34lOEc5j1Q7+DwzIDXNJi7hbUkkwmYYmr76rau8Mmrb
TYxqjYXpo5bb9UMnSS8VCgCy2R0iTlTwghmL/cwlda7Qc7SzrJeOeYdO0mrocHBzzhZ+Y2f3Pbro
JBe4wUm4yJre3kmDQ8yAQ66PFafq2oeE05dZ8mRKpKATAFPYKG1b+lujeumbozbRUQ59ZRPAvs68
6i72TOnU4Zmk8Il5PcmoLCtcQoqTz0bP3kHNmmBXWTLg5az4gQun3Q+2MexsVO37OPPWWkkwqqTL
X5pW+loL4Z+bPPfPQ+e+mdGhCdIB+qddr0KEOzO8m+F9WqICJSO4W4HHxVCtBtZW1rPnNq61Xdyl
CbcReLNWExBw55T/m7HzWm4cibbsFyECQMK+0nt5+4JQdVXBu4TH188CWLelq57pnheGQMKRFIHM
c/Zee1hZeO1PmtY8BcDmHhXu8jsFSP6qGuLhKajsgpaqfldn9a+yR2CMZ47QxQI8jSFIq250wz8E
pmIeIje20R9pmOapVtzqIkfAnuU/yQ3P93kJuUKlAHWpivwkyuqo2xL2m2USLUAgyYmLcLEWiX6G
XEKER/ZqyREOXmSLs1Okt05mY95qI3vjCc87ETF9GTWhnCk5bGJfx4Chleq2HnznHDnxYyTzYdfE
zq+mjqy9MeUKxxQxejp8iyaLulPkW3g/hHnTNQZJbHZTvvvD6kpkV+XtlLm5xMsotkViWrsqYC6k
tm2w10XfrnIqX9SGPQFXRPwFGgtBfJDznwq9+ViUqImhmbc3AveQ54cAgWt3PLajQPXTONqNsKM3
4YKDspEsHmUyrFpF9Y9OE5fPmcQTx30nKkOoNWQ4YYlsJLlBBnM+kmwWqGDjmzip3s00y2/c2Ppt
mUF+V1ck4GX1TTW184pM/W2nE5YJwaNhHe2m9cjX06pzoPUPdg7duWpye49Ga9eq9vAwOkq1hv65
ZJrmnSH7xpskkO8KYOxDWsCm9suzCI80G1rE1gRMQPZFFJmAmhzhcO+EqcW3qtuBJO6U/6rz/WNk
4jp0Gags0zJlhvD9FlgxcO2jxnYXHhJ5X2O8XgaltsYeFC44jf+6Bf2zhMDxpnnB5OtWac5P5/Nl
UOt1Y6FaOoPaSlDjcxuVKhfJBy3Gg50bq/YaUQDmMm7+l77usZbF/D+a4XNrYt3IlAx9yd9SlNvr
9farTOAfUyNOhzEqAhGDizFjpv99Og5hQAgIuPnGJqAHNIH5Ua0SYhZR65UE0eztWH3990N+H55x
saXgqJFfSAnH1b83OHPZJdL2TGVRFAD7DA8hP0Q4cWDoYWw9mOWFDgk37J/+/bDfv2gOy6iQtj1d
R2QR3xUskaOEo1lzWIIhuf05XPCn8bhD1fw+a+///WD/qNZzNFfVXRrMjDZod34bg3pJqDdVoGL6
yJr86CKkP4UaWZ5qkw4rCEmY+/pa2+a4Jde6oDSpaFH4H/f979/tdA7Colo/iTEomH0rWBgybrxB
pH9u+2TCB2vRgAIMNAWRPiOBNsZ1+x9v/HuPYD4o/9yWxWiFEt23f6iQCLec7AHeuEJx1YtQlOZR
t3bylnzSQV8GJlH0vhAUX/0UbXpxyKo8efiPs/g+ppzOgtYu/7oUnP45L+6H3C9Mp+GtW2O0HmyJ
o5aZCYobSdtcxtvUVeSly9uUSDYn20RDF54n7tSCO/5Dl3XNZmywNALqtv5jYvi9x8ZxuN7QvJjq
ERoF4W/VAZzEnjPkiI/nObssnOaWSK91KZvH3HHIASIV19DSn1Wq5U8hVosKsDH9pAA15otCmCcS
d6W7+/dP7Pt0dT4pFBETdEKnt/Lt/1VRpBaBEPUQuzvB2WvQGYymOjzFpYjgFGLuDvt+xRDzpnMb
8R+zw+/j0+ngjMmpzhhTde17XSEm2YykjQY7TUfrOU+Znfm5a/zHB29Ys1br65iTr1hFMMfnz3QD
cdS3X0QlCWYK8pEDZYJLT1Qcctu9t2zsCvHeU9VfIkZSmuCDO7si+0Xa+rBIfP2N+thfKFs/3IqI
mNaAaTaMK5AQr8Jsx12FNl6SRnGeHPGZ14qLVA4yGH/7SZ5NNfhy45Y2xVbmnthzO3VTBHm30P3M
3vuTxcE3825Pa/bJVfRfTKEZvnqBu4pdLd9lPcEKPui20SAiCb8ZcGM0zQ4/+nUylheN6duZr3XR
5v5PUgCrXZX+inQ1xdPtySUtzL+0uI622qit6smYGWTZ2au730pWtAecoK9e6DU7oymOqjW81ero
E8MBBg3RiO9MmFzLx++uk49IPfJkpeMxT6pDiw7qWAdkeeUIiwIUzVxXrUtjSmACr4Vq/JJD8Wqa
ubuXETgfoYQK2TnywtVyTQpZsS4cwp3N5N7qKCipIoKeH3q7UXN2hLslm7ahJAMpFbMGyrld0Tvr
mv+hi0GqrRrZ+7olwQQtVr2IrfKhVw0gSTCld26nI9VTtLuwGB6zxt3UhEhohL+t89gQ2wEbmFX6
95UUP62RQLPSrS56VTz1kbs2wsHdTWhLrAgGKQWkWBDaq0Zw5jTSyCuYGotR7bGOtTY4ZxwMC2sE
2tZgaxgdUrSRQKYpvbukE3vzHHTPgZnAuWUmi+rPIgAJ3P3BKtSVDWt3CpwO8W7ExE6RE0Wss1jY
pdz1KvW8IHAYOGqY8esKpFbBaNcLZLhtQ4QHwhjAOUyJW7W3xcGBSUwnW3zEGIQvKYm2dZN+1Gn0
OlXiN1nmb5MQkn6l2yASOkEiQ6+4pzLwfzOxQDKd5W9tO4TLWLT5Wvjlm5t7L4aRpVuUqsvBx+U/
SCu4NKRel92b7hnVqQrGldQwxI0VX5Fp3dnOB7aPdsdAYor3WcB9Lxaa6v1GP76p+d2txpJ/yJIU
qVULAAo/B5MKkjHXegaeM7FBbqh5szDbFoJdIvtdmGVgK8ZuCaLJXBbZTRyF1dZGJLGqQ+1FjWjw
5HZ7Bl+ebIIsOaA4I3NL4KwZtN2YB6BJRA9ywiwQmYv+oJtNgTu5fBgs4tcoFCxcewHDI4dewRvl
Z/iYMFHsqGdC6nxQ4vYOP+ON1TGIz/nZhjXWdQ+K8loYZyA7a95MyIe8IgbF3bsDXDYmc3VsrsaR
SlDdFFsrLvBuoRYhZRyDf/CEOoe+XNgryx9Gp5NdmHnZUg8zPBS1cokjTCuOqfzS7fhJkdF4a/BL
dmQc3A9Zf2sX1S8vs7oHiNDvHdexhJnrq591mxarpqIP7taMdE5+lGuA3yBG25pGSdkVgCAnBoOd
xFt4V2nRoBIIxEor6l8R6Y9IlYJ+FXs6GX7BW1tiW7dyoqFpoQLlabaVtMDkjzB6EzNIb6sAiBcI
+196oOLcEZ68s4fmtRyKvwJMcXi94nYhWy09AxlJY+JhWxM8CgaiEhtkvCN1E+lMVmIhtNV6ibjG
IfC7UQ9ErVr0D5dDI819R2jKIuITxbnbLowOZ6lDqsK+bSMSIXLlFSq4tewL4e3jYIQGVDN6jYLn
yAyilV5h5m4t2idt/qDVoFAaK6WXlAELaxNw9SShLsxhghwxmdmo3hGWpL2RNjPMvMGSJPvHqmq2
vh51S6oimGoblftwuylb9aUlP2JV9Y15Gq3YPNVJ3XGhcNvDkGJYtEli6vzigoNgpyPf/8Ht/BRU
jvdsctkiPtZ5MVNl5zE0Uz2HRHe9g9c8WPYhHspHcr/Isu+zdhVK0SxUStpv8QhCG5QKqqWk7E4T
XL+oNPfYBiPGOMyxe5+CPeBnT/Il18pk4GJYTdjYtgwQUpnVUB7E9FAaRQnXBfB4r4I+KQ27uJcF
s3AR+o/zgy9BFA++bR772L3IyotDhkv6b5i93o2nu5QcAv84L6VoAm5GCluIJmUMO47gM66y3Tkl
1sOYlgwT9EYVKKOykbp9dIRwdmFY9fziCv8lTbhiGmqT7Bw7Cl7cLG8XDQDjM/ku/kuejZsx84uH
kX7Gg48IU0/bn1WVFTtR691Jmx7mvzqr6ggMdQnK8a0eYntm5JvPV/zA70/zOvNz1xUTTHVbegzP
X577XGfeN15l9ljX8jLkdb/7tpt55W/P5SN5LCOs7Mx0VznGnz2DjJrwUB7cjHQhTIxasRjnx8+X
5r8yO7ttxqjY4W0JmOt1KWmnaS2hKmcYENVWd4m0yHXjND9cX3dE+zttam8zP9f9/aqWdHTGfbXc
Yibfx2qR/RWoXMbi0KzvwOrFB+4W2UbTMvcFt/Y+0ozsLyXye8y5iO5StD6Hjjv0xvFd/UWUwwGS
XvaXF1QABKRn3NlEw+w7L2o2lpV0L6SuHOd9OC24YWuovLvBLYy9qN4dZ8TL2WmdeUigfi+9UcBj
x4T0alf8tmEoPJcDdxejJl1tfj4gpRWTlerv5kVRwgnPfOPOkr11V8Ien59GHRLuxjBlsp6O2atS
1yivyRYvy/4+Gp3yXAXlfVeK4EGl2/EQ9yENwMgN9wF0Vug94XAmt/dWqmmcLz2PCK0hStzdvHJk
FuY5bhukbWw67wSNaLyUSSsYn7R3E2/iSf9tR33+ywdTgBJGZg8wbEn9UchX1ia1aNFY/kpaRGeO
bbpzNL/4NaT+EwWe9MXqSQf1YzKhe3yfpzbVDFIEe//ZDIMf826DAf6Qbw4fZpmOy4ZUs9uw16F6
RLqzzW0jvg/tingJEOo/Lf0w7z4qyQSz09F8MNsKho3e1rgOHe3C/Z8KdJ+ob4ZbAavhtLnE3lWo
ZF5I8fK4l7fyLF11ODLqIyclzOsnxDrXd+g63ZJ0iuLH6LbVEvindusxTNlpsZLt4ljyD1OWMBsL
t3okTRVcg+wXUcFY0SOP8Al4RIcuA0xqEKnZk2cr2iqrK3U7v6r0mJOiMPRxW7Fyim9gawiPYvS0
aGeGukfFQzTmtC15q8axl3zVrmqlT53gbu+Fw9v8Yo195tbX0sO8JYWW9oFbAtZd9jM/SOdpGHrv
YV57bJpdaxP7N+/JEPpzaikEMEyHKduIkY2Hp2PejqAyMndGxbu+gdDWqlUVDcHuehJlY6yDXsjN
vHISVnLrM5X78wakk+ybxNWW88pWRBVP9QQ6z+m0RBz2Z3D8P3MrM9DnkgxhJ2RlLYLaBwrm6un1
gQ5KekKDWQKgk/hLPtcx44A0j3n167OwoSNZVMd5k889zGsw5ExPTqRzgOvLSq5sCDL8+LLD65/z
hl/2WqaI7hT6NGB+OBWjdznqP3Y3vdT21hoMr7GfX/18H/Pil41D4ctdlvH9TVt9vvp5ovML88Pn
e8kSvICQ2cmQmd7LvPL1ZD7X/nyl08ZLAyh7V9XEQUR6uScGW5ztohTnrrTsYdE6CFBwDoZbpSAs
+RAJ5Gm1PFdu1cttzZAHtxxwrcouuwGA/f9srXrkQFZVmq2/vDK/3Ohi65ZSO1x3UdrC2utacbKH
agJSTIee11MrfgYVnopl1BEKtfjc97yOMvpvrpTcDgbwQ9s2SZqTjoLnuqgQIrIeS7Ndtmp5QdzX
EydXybti6oszoL5BwM0gfYYIj1QYvLEEEzSzh6fVIl/cEaoenFoaYbD7S+vegY5xvC4SKflYKi6p
5dMG8y4hsT9lRtMfr7v0VP3ZDqizzwedH/wseK17Nf2zD9G1bzhhg+sa19OKrXdfs5zD9ShuJH/4
TSEO113K1P/p5XL4s1j2zS/GX/WflWlTEsgbkzv9+TbdQgRk+tDj+HNSSUublBrz/vOs8K1CuqD6
CyRsgk4TKZUtMNKp+/mU5hWpCuRQEMJufz0xTSH4ybdT+Wcb6llQHRon/bJfxaR5XzIhuT43f1CE
cjHzof69+9w3eV2UEEbH2F333YqJm5G16o42Lx3GBg4lcwPmTdfzI0MP8pbW4RKazzcSdBRJ9Euv
+7x+g3VJs9Rpwz/7ZAYN6A9h/PbzfQvmomTzRdb2ehzLlPGSrCRt+3lujU3sgCHqHrzY9F/QJYz4
05iM9nI+NoY/uQxNWXzZb+/HDfEoVbK9nh+xzN1yUPxgy7wP0Pf0QGOU+9UQu0zip/1CzNOWTl2Y
f5aroDewP7caQ8LpM6gAlCDj7SCfz8dtCONc5sQebz7P1Vc9uOkoKTd/zs0RU9b8xGKbDol51+xr
9bapnQqej2i2tbHOQLSLoIY3V8jmbpRmfdGY5c9L7VDL7UDS/RKXsHfWQcNbFtbkpTvh343/vcic
/5rWHU80/cGkGzqlddPGhZo/L05rXLfv/ufV62Lcms7ZnFj206Zz2vf8lM83MQeAz8/PT4U8pToE
cxcugR6W2so7l1LtmWnpVgltlqaHLLXDiyCQfN6Xd5Ad3MxaEEHCbMM516Z+3W+v9NVdNPH0p/3O
R5m3n58iCPnL0f/ecN5mXqudYgCmtT6fSqfd/73h9fmObPGcNuwKcNhWm1IJnFAWd5XZOhetjlaf
T7nSUy999OHaIV2Grrujp9Pd5b4yEl1EmIuZa8cgyZ7mt63BlryQeIWHHwZC1zmErEi1Zr988tM7
hDTEdG9Ms/18ts7gWOeazIZ5aX6v2hTCkJPG8OdbmWIapjW+LKqe8uWjaqdQCJ2nrt9qN20wLc57
83z525tyJFpAFoSURO80rfUNuFZnq025EwS1f6D0FFMehTclU0RTRkU0pVXA+D6nU35FTpBFPSVa
OAbZFuOUcuFNeRfplHxhEIHRT1kYBDx02IwwB5pTekevwxJjHK+ccLEkD0AX74MpWcOcMjaSKW0D
aEB0KKYEjgBEopgiOvQpnaOfcjrmRcXcmtVSn3I80inRQ63I9pBTygcSsROShfyxmxJAoikLBHac
fxNN+SDmlBSST5khgU16CCHHf86pmbJFwillJJvyRihM3IuABJIw6ikQ9aALWlCdzw45AysVTvht
66eEddVxtG/SdFwNatET0CviBt0Wf87LzCn//CX05KW2aghUfz81/xXKcpq3T1vMm4nKxHUTgBm4
7otuNYT4z23mA8RJXJ4QiH0+f93NvPy5xbxYltC8jF5lQjEf6nOb+XjXoxiZm22jRH//3Pj72p/7
1pWCYmebHD7f4rxZ6Ua8+c+3ksJjWzo+oatfPpZvh5/XVhq72sPF231u++fNT+/785Tml0tpQ3JV
nO2XE/xc5bodvNF4bRi9ff2E5mNeV5938eUcxsE5dt3hyzN/f3ffT7roDUBZpeEBDfrnaX05RlZA
gXWG/uc/3s7f3+W8dhZKa5/Hz7INIXgO+ZsmdUaBalnfplGa7tphGPZWmcAXNhpGqEiRn4tM+VE3
Q/ubN5hblfErCMkEgKSmP4U5YbzMUdVzFlblofCo8PaOUaO60nBp6Xn3PsKCB9fUAd6LtiD8jA/R
TT8716jvDQexDhaD6OgahXEi7NZYN6UcH7OecbXfiPpnTauvnQ4eBMGzQ3buq0sZexUpQ3MDJMQB
OkMthzJAezO/MK/CpOfpzxlPLk+j+kmgMx4L04OsFRLqOIS+cZoP3MWhuzH7rrmfT2s+wdoKKPxy
zGiIQJ8S2K7Q8FwadU2AyfQWaY6Uh/ltWyNMxDZuxVNKU2Jhozz6pXkrdQjb39PnBqXbfh4yVaxC
UBoX/Cfjvu+8ZJcbWn07f/iVG+dvee/fXj8lI1pZoIn+UkhKWKS63T5IUZebsMzcY+Vb7tGmUbFp
7ax7aCRmaVmO4V9QDFfzGU/fKz0Dug7cF7F2JOVBYp27PgwE8SWQE8WeQma0Vwe5Vq0su4Aw9Pck
wlFtFU2xRLTVPztqVayallxwCCk3qQT8H0uusVk8chP1PNyttqyXimfidWWOVGt5fIjBMJruQ6+5
8iPJo3FN1CSELAZHsQF7UOvCEgUpd9GsNcCSD121sVtbOVhcsA/csN4RziPfUZzg0mrQzKIMjlYp
AWgNbfY22uVbGDH1ryGt2x2BYYgWk32ciJSmr14B4oi7+9AoDqqFfmiMAHhHNhw2U89BcQEg2XiV
KjDPe+JcjrlxnpK7uCeGxGJG6i5tYo3YNePQa+IpaNkPv4P4AX3TxK8tt1iyx/usnCjI2OXOhzz2
HvV+RIEoQmLtMqajTSKfVbK0+XBAALqDtXNCPO5OW4fcUOKn1o/8JwndxU+H4qHo67+UFrSsB9/z
nAVqxY1WFGSNEy4hh/yhdobyBqPQsPGF0mwNdyvxT/v0hKi+vlltkr1kfamtcBB1lzIihMvUIUtw
Ysq2rWrrlrA1wp9IUXt3MKBqjVc+5hM8Revs9iCmB4pJ2krCVzEm9IqYkCuDdaIeK87zM+jAfmY2
eJZ2ekqF2KJN6BZjgrhkE87F5XM9S0Y+GzHBXpL2tp7gL82EgdEmIIw9oWFoSoWR/WZNyJgRdsww
QWR0aDJKURb8wLPo3BR9dC4HSLJaiP0ocUZsCHYYv6g6w4DOo4yrF6e0kcrJNJWObMuiZzzw6GRU
4wwYEi8xfvB1EVdgWRgO3UMlC/FmgFDHJV+mqrLCcmfu8ih3X2Qc3hWdot4FGR50A/ms6eUDmXRR
tO/L8UybGEWDHkaLsu6UYWFRCD0nCN7rTIkOukrKLKVjBz64FsEqQzaUx/aPSvOpRpQ6kO5RR4tv
68bOqmAu+2aq3XCVUFZN6Wkru1WDW+RTltsS4ahinLrr4BvaADZr2/J+EKKzLOMSR5hJYqBj1eLW
6XsDsDSZfX6gZ3dtGO10I/hZDll8ydzIWo1TWmeoGvHWz0BmzB9RUfh0E3U/36TTh1UrDDxk6yXH
pKUvnxdcfannbxJy2O/xQi5LILVvuMSVhVXSLIOblK6x4PIdNshKiji981O3eBtbo1wEcSipoBkk
zsgSQqqRHyKiFwchT9S91z2ajk2Eqn8P6c48+PEIK7oAYOvJ+hbTnrPXyfJYmDVJy2mRvDCeGlfd
YByY1tr3BAy/xEx6371IOktq4MVJ/K/nqYS+JnXu7dVCOOoqa9tbf5DZIVNzLHNlXq3UWkk3ncOI
sIK1sFJtwn7iyMwO4FVRi/vy1mqsk+KL/qSr/nCC3SmOzfCk8/O9cUsKqsQ724cyy8MbfOxrqYuV
4ndrzUzTt7In5HLMi2wjpsW6GO/akRLlmA35ThNVtYubNtmNju/dKZSp8xHYcD/Ix/khGR6tkSEh
kaj2sQgj8YRegstuTJWtTPlM+k3flvkKfHe7q+mlrjCs5udx7FcNI8OD3RXiRLPJaRZj7oBAARYt
OlL1LI+MUF88Y3jhhpMBIUPgQL2tsJulTIlqJKjYuBUNElzNytahyPujLvXuWPRKd6yC+M3PrdeC
DlBjkbFT0LO711VyesiZ7vh3vk3xkZINXQSH0kqtRQws7J6+DaMBC6dsO0r7PtOLB51k2JuupfQz
KG8xjQEsFcLxC3pwSn2fRxBArajYGNjWNwzax23l+uMmLlT10hJpdOnE+EMgMFwaxmjfuJVUVjIr
aVVn2esc8c51n/7mSzl9dsAci5WqFXxUqa5fFxVdgz0Lgnny3WeFy7XPlLcycNA00nS5FbF6Uw/H
IoOHPwTBI13p4i4VI8xszbvnzvEwE5I7gNP3iveo2lF9EyR6f4GpTZ24vOFcjb3CZeuoyTrcmAko
LbhV9LRcE8Br4h8ozV6SIIOOVfAPX8jyVBBHjoL1HNGqRfloto99FD62TTkZN+XbYL4MkWm84wHU
1hht6oPpFRUSasFFqHDSA9JOsa7pLgElbfpNxFV+TVKPfZwf+ijDDBY+h4G+TK1O3owl9A3gbPqt
V90wpEu3lZMLxK1otJAukm9Ud29Cq1uYvIq/nxcZfBjp0KzAmii3o9A2jVlnr0POFE34Zrwvt7zH
kTQJz1lTmjYXmUV4Y+5n+hl3jXYmB514CpOmi5FqxVGrxbByaHR+JHS8m7K117bj+euoRzmmlIV5
6BM9XJluFQKw8yzCLkntrjXKjJknJd+qZ61qNEgH063FIkzUfT3mw6YC8nCuYNXemz1oalvo+o0T
crHWmm7ph0PxnhVoa2JJr5JS7yMfJl7YIE33uPLjbVYrxsmjvYblHDh8Ewltb1YVzC9yOPbCDz8Q
dHuPtlVs4TkoRwrswcWhf0rHl7RL6WbKXVSQDDuSHrkaYkBLfdfTA7JlfsnFpR5M4zjLV/2mOUq3
4r070+XNDrIniu0Xn/zPo1eQhdHpMVL5LE7pwXUbVcTDtnH09N3KMau52VJJM38zBoCBjbxDCVrX
mw4AthEEwBXkRbWL4KPnR82ozt9VXTCeSF3ZVXYP1CAG9KRXpnopkqNSV/Uusxnl2ymIwUI1l9Iu
AYWASl9mhp5tEBGUhzjI411k1vdKhfU8L7X24iVa/hhSK6V2Zfc3qWUQY5crKmkcaJTzPI53oRMA
w9D79qjoMEsHOIYnhY59WRgXoLEbtR4R8/uQQaIIMkgVmSRAltwquQ0WXLCcmg6Z4pE41SNfIIge
GzHXzk0p3xFswsNrinFDBVP/MFL7RxLGN37sDQ+R+dHpfXZve4wUnEBWa40k3vsIpN2GUB6NxI8a
DQzJ8VanJIcKDEnnxCQ4kNWw7j2rO0aUgje5G344RZufU8KvCY0BHyvGbNUprXIoFKiwI3C7jER0
w6QZNVjLBrUJ6GS7uqlkIVdVE9iroOmB1PddRDlAtNvWR9tiOR5U8dZVfzotFW4rs2AsU7UxJvSJ
CvBqndSKezu4+6ga+wfCKsDxj2iHu2IQSx8+70pixLgJ2vAjr4Sxb2s4GYbbdgBJbWfZSim2OWKl
fAjMk4fwbuFLozmXOczfNOzHI+FngkvzQIZAIOpbLwYIGAd+vrCrgcHVdHVKIkUs61J41pJBqLsa
AnpWo2bJB/j3F6XLfMoqyaRepXWmqUwPFE+/GRgEPniJue7U1Hm0erGh1tCs9I4G9sBIZQ9DLF5r
0ei+DW52l+l41W3FGs5oNsqFMQXQR5rj3+LYvClaTb8xRtVZRtxUsRyMv6yMGo5tD1CxPb6OakzW
9cbPZX/uPfxeIvfGbVrc4l09ZHqya5EYv9Y6HeYRFedGKkZ85IvWSQHK94Pa/4jcvL4l2rQ7Qym6
8M0zGgeu9k4D6A416/ARGA0q7+Icq350xlxr3DU6mdRj6KD1kol+VOSb4NL7pi9z1wLmCkJxWXZg
7Atbj9+pxXHysrxg2PbWuvvsdW7xg2QUnIp2M2wSayAzA8sK6mTu03FLfhSmajj0SUuDqtGAWBmh
OOgK8hSTot4ZyeN727jlM6MR/NGh698qdcAsQxvrtdmjWigzJz2WByTX4skNNUnNggaHhk/Djo17
ZHC1s4qZu4H9Ffu+DRKxBkhiIUAw0M8ZzQFbbHPou4A5wPRXBu6KIYk67Rru1SrPyvYwTi8r0LwP
n4sxjZ4td/6NS5r3wWOM8uXh8zmSQXL8IY29iqO6O3R0XKdYIq2jD2EhXKnlxuq9jglIqu6E5VkH
eB/KKsp65Xbo/HEdJqZ9E2ktHFfr1gg8hTQIdad0+KtHq75kCPz9XNOOGiKqlVqAM8YRSIGiV9dN
NDYrreokM9gGPUqYDMvAH1gN6tzJVU+l1I1tYgQHicftkvFbJEoHhnlV3aIcbM9JyxzNSdNmG5HE
AtFmMvRGivUsbBs3ElHYcTZGxPKhXovqHNBDiSAqhbR39EvAviKbypcmOvvEuwT24L1r2V5pRXjS
a7tfeMk4rMkEvjOzPtqVjtOcsMMRpT7/OT9EYdluTHpjU/MUUvXUni6aEz43RhpF4jeneTlBXJIU
wtqVODp5QXiAbUX7S4aSxdxIuU931JBITKvwxkX1qZoe5sX5AYV9sVJUo15qvbvVXZUMJiuFMDw9
+FXHX0HV1YvUJy5mVIsRed00pgJYt7RjJDexNTT19UkvLbGL1mS5YkkEmB0PexGjfhQFCLdF1PXm
2U67jdmM3i1RRMvCZI5dl6o4AnQQx/mvOvGyTR6Rezg979qp8ef5afH7un8/pzMEIr1kWo5d9eg5
TbHzMiJGr8997p6b6r/sRgacfKR1xeK68f/v4ef9z7t2a/xfoRLv/5+n+u1cMnMagsxrG6XlrhJ/
0Baf68wvfHl38/L/bd/XU5BkNOoC9sC/vs0vx3QSMIJdh/2+GLIb4pHED0OJuoVmJOWdmfvMx1Jr
IH5oSN41T6FJKMWPukB+DvUwuqDU6pizw6WdN9WDn2jVlfc4y0gCQw15ZHqp3nYxdap5haB2j7Ff
u8+NYcMs0QNjpzhu/Oi5xfu8AuNUEt+VMXkgtbniU+zGTV+Xygul9t28hkZdAP53YN6MJOww9kVc
PqZ2/MPOV5bnYDULcYxmIJBPcZR7lwK15/XsfOInknEM3qgTRRtH64KDF3TZfWaTRD/vu0xrUiLy
+MlIjXinWb7YmmnhPGkhcaTTZ+NUoFqCUPZ3tev1B2NIBTd8y34bGXjOn43e9ONSwQV8ifOqPAcK
I8R50yh+5OJTEP6Uxeu6bJtjE1ECJCnHvB4cKDBhqZTsmV8xjaM0uhtpZz+EWfhj3oNQy19pONQP
GpWoPVmHYjMy2n+xY/7dpu8llT46ONtWbibw0DHrSqTPzDE/POZG0wr+gEIzUaR3MmMpLvDc6utH
AxBhBTdevpUBN7Cx0sgO5Sd1h9SE8e60aeMGD0qRVU849fxdQN7Btjbr8amX3t28bwqalKrDwrzT
o7w6KH1ur+N+HN48L1jNa0A750MiffbiG+jCYYClK+705KWFw2vr6gCpfeXVQ0izcXOp7QJuX09D
HV/QCrof9oQx4xj6JWllgFSlJL8jCdwPxdYPIrTa58xB/lZZebHt+jh6Rd+/nlcoCzzDxPjap9Di
swnyVKAbG5yP2CSpSBjRo9lQp3CdHrVON2rvVn0zv45MO1j7ah0dKwLU7wkeoCs+bzhBmDFAOnci
4J9cJQd9Nb+gF0+J3jTvNrEtG9Npu33Sy/KxT4Kn+XUXmSnu9dq6ycJROdUalTJoVO5H00Ix8z37
hVCeaitTPUC0q2jPnqvs5xUcq++huOXOGR+Kffk/jJ1ZcuNa1p2n4rjvKKNvHH/VA/ueFCVSqXxB
KJV50fc4OADm5FF4Yv5AVd28mY6wHaFAEAQIkiIJnLP3Wt9Sowo57vR/4YM5p/4oblTkrA35LAbj
5iZ7yxhzPh7pBa1YiL6LDlbVuwfXVZ7LzD3lZZ09Z7lCpPyYQyIiDn37WMUC6+9bvfz+WPtc2EzL
4mrs9p+PSsJoF3gQHlW9s4p5nPtPuc/oqpyOGSlNvUmiuJ2L2vj3U7gKEiqlZLA37UGNHuG/brSL
x9Ef95n+VRR1dH08xiRdZynIaVk+dnBwwDyJ6OPnS7byTZoiDK61qt9zumhfi5rzQ5+nzxJBwRVL
EPX5rH0t2yHaxznV+8dqFsOO0UB6rx+rfsFoNC34p9Y0v19FfnWTNrsrTmifG1t5exy5Eyhl6SZD
+p6OiLilXDRtLrePxyStdsuUSlwaCzQQ0+np7NW+Ym4uj3mdSxR8PAjDRra2KjNYccpoX1PNIKqG
AIv94xiVZa2DuCieK3/oroIK9ONBNg6CfZCZwOunBxE5OC5HTdX4evBig46xdtWi03tsrc0zA5Hy
LokDPVf++PWxUy+ooIMYVReP1RB27qItwuHztft2fmvxql+suq1vsCtnj710u8i5UDPTiN4jqY/0
vf+zwM+qHkfRjEcilcull/E+HlsfG37u97g15PzehTRI9vrrAKnWI+N4rIsB6XIaJ1N+8V93ft6s
FOpxZapvfz5w4jBQ/opOCcynQzAdMBk8QXlzeklNV0T7TAzLJNNw1/x8WJg12UYrk7efr/zzSNRC
rSW+OYZzvz3EEiZA4XhoPw+DW1KbuWStLQgJWlQBrYRsmqLmJBX6WtG8URqG6DWWC1PP1IPtDeGR
Eo7N4Nv0TzVXJL4C+ZzZr/oV2lLAg2p/o/VieDWLeEHd1Ln1erAzipIAkrKF6S6ScVZbQXt+LHxZ
t2dpknVZC1T5v21IEl1bKY1FFvyvjyhc3DIxr2n+2EDhvT0/DmU2hJyOVUFJcHrE477HLQ08K5ma
JsP0XzeEdF6WEIfgBv26wYtjfBoxIYK/bagG5G2h64vFz8M/dslrVWA+dWgtTm/rcd9jQaR9urCQ
uSx/2xB3JXmFZVv/vkGpK22O9UBb/jzK4xZVO849cPVWv21Qewwele9Wv2/QWnQ/Wl0xd/z1n4jh
FoKnpvG/nzb8/Cf6KT6dtrTbzw2PrY8XPqgOM7p6kgv9eigEaJRLGvRHP3d+3GomA7YxGuPvG2Q9
hUZF4fa3BySoJujGiM/7oxybVGCFCOI4ATyh5U2XntKnTzLCmJ3abfwk/Ue2lBY+eTERrR4TuEte
6OXSb1rvIluFLhhTGbIv3ZqAt8y6eF3QLj2mloQIJWKZupV2kWHULT0zJyOTecFSapa8BNREebaw
u8iKX19aKc1F6sPIfm51CXJD5dlkeUEJq3E8M7tIct2WOMGSixzp9spAiXi2xGJrAStBL22CCBz/
rAQUC4mR88643d2lbE37TJvDm57NOueUi3hvgYEvnGQFDx3IOSDhDXqOP5yDBrOEF/sSi10fr1KM
dmdZc0XmV9Sevc4kFDYe6nOe0SLwU2gSUjbFSsZ5fk6DtlzJNE95NhW7mdLH57xx6lVaDeEZt2uz
8sxBOaVVJVbSLrwTu3QrysbOSaajXJEEb51k7PQrL0CrEmTxyNZQPwVtra5IdqS8bY6kxftWj2/S
1VfSSyW36MMb0ouozVCzoZ5+B5OADCjs6fjmBRF4uXryR+f9sc1BJH1IXU7Zw7QrWBrCAxW3nz+2
asKLN5T3zMXjoYDNmpUUTrZ6bO1dz1so1MbW+Nm1XZjW4xwKsjlVT7u92nv2jbkyBqgmgxs/rdIo
qmaJVMfPVaaqk6XNS4+eqJxbXqV/kjBrHR/7JlX0zqy0OT22xU57b8s4PD+2GUp5HcNS3WhFlKzb
1MlXZYkiHw2UzZk8bKAk2p41zHz4ZzPi2KNVqtH0+vsORl4vksLo9qhy/rN7pITchLi1dRX39DjO
YxEMJI0xK6DF2VeEBD/2+3yyzyWmgw+6Au76sTthxzwXl13cVEqV8XGU4hgBsphnMsreiQO6loA4
X4oo7HdlqsbLZLq/IjjYTez4SzMJoXhT+Oq8zHnTxDUkJutd10xnKcHabBVA6Dc7AKs4Pc42xhjX
UpNjQ/DtJxWKMG41HjCUmYnr16jPKY6E0wgwJum6dCFN1dtbjhQX8rU1rGF6+S2Ix6fStYtb4STd
xmqRj6l5OLx6IWPhxw6dVs/LYRxOBV7LI24aa97XefktH6DE5R39Hmn0sKo9quNw91+kWnx5PLKo
iR0rSyGfgjyFKpBUnE/c1H9vCFucDl1Cy1jI1JN0frjglXWEXjlsyyN9r+r4uJVQ1j8YiLR+vftz
9a/7woo5nZ0nOO+m+wJF5xjTreivW00zotcpPMoR3J9qdUZu4V9bH/tZvBeq0Mr65/2fz/PXq2kq
XayMgXpIJBUO8Ln58TIei2lHv/axZuF/+tvGvw7wuE+D5rJQjE75fFe/v5ZiNIa9DRDlc+drk6vn
gczrJ3VapNpIe93ODnme/KBJG60qy6SxVbXUiVICpQ30AoGbAj1iVrIACrmkrkVBUG2DqyGUFlTv
wCxPCYPr474SRNoiBu9If069gUrpJdMwH4uYFhx7z/huMYe40FzUN2JMLFIvR/9Zt6ot6WHmOkNP
gcAo6pSZn8hFiYlyAUcKd4CfrPoo//Ayz92pY9if8kg3tgXRyzWKADXVDuhKKAeVNvo+KyokDlmi
4Apiehcts5WvHUOipIbLORqF3Iio2ksFbn+YdMNTQNZMMOr9Bb8X4GbLvgaRptP1IvOaPAuEbRXd
xVRkBANX7TJLKo3TKUiDmKCOta+IeG34VbEk0C5ZiqgkX0ZV+mfZKcMJlOZRERTU22GQV814itLs
rRdmeFY8r7yLlnTNIY+uj7UoXCt/hkNtXhpt6J9Gd0gvWvUjhk54rNPwRQ6WQlwXIdN5SyxoEnja
W9D1u6yfZGd2UG91BY2pWQXNwgnQmKu8vSVFgFmouv3lsWipcJxwtZ7C3irenMK6IyKYlYzR9bix
zg2jSZS2jrsjP1Au6YANm9EvzS+aPa4AaN6rHoUjVfDIZxTpJ+Tgwi/ZJpW0l1xrdyFdxD2WkqLA
tNO5yxI7ykwqpT8rNKCw1CTNTeJyaQgZCzBpr0dQEfjJ0grPXGu8hVCDFqZFAbWsphY2cgn8bnR5
Shd4lIUl9AON/NHQovjmiBfPtJNTHDrtrs+pDhVZcuLaunYTJTyVnhVfVaW8FYR6HqroXPXPodNF
X3ARA1ptdr2FMaAtprwyG7z3VEnU5AjuWZrVQXVXeRCXRHfFKsmDZ9qFwTENeV8t/bt7wmxq744F
xFfPw1tKANOC2aKytvqsWuRJgyqY+uemFn6J/x/fmhCDMzcFCtqGa7IvI/XQNIYk0Vn0r6R3rSBF
zD0zCH6YWfpD80YNKLliz714ASAwPWSDQyAdTfJtVxFFWCETWwoqH8sHfCqj3oBR51pPTeiM6n1G
xuVT1bbLyC+663RPKvjpqZZ4iynKHxVKV7NoEMrKSqyvstTUQ1qWJl6umRIiLymzEtxmwIjdKS2O
EiouZ0HSuTVcjWeD5rIaDcU3N5D2rIMysCvd5u4pSXFqWkRETeHjQCZ5bCF1SjeGwhy674Kr5jjZ
zgmdZm3aQXigr+Vu/bwVa+ies2bqftfS5exh1/FOIWx57yNemhOy7cwYZYhNHerZJoiqHuwPZY8B
M+67mlb30e07XOyeAWAmlyedpG+NE5yujJtEps6bEymnJoq7aKaO/ibutJ1Dn/OF738xz4EZ0agN
0k1kCHnI1TzdBNMtzEspvV+ZbpUg2ykB/ZE52mV5UGR5ttSk3fqFkADODGfT10zm06ap8LvHkvC2
msBZIfJ5Z0bxme4MaAwkEYigeEZzZJyoJnLcFX7gzZn0g3ClPeVjE1i3COAYIegJ9Z9kmDeQB24h
U0NTNOXemNx+EXR/khUpJDlu6u5MmCWzqsuaTdy7H0WXkxqd8BtR62reTtyivH2TYbXVigpgXvs1
T9BJDpbXnT/HyeIsuBhfgqrVFhnRJQuvJjowab1mG6glaXsNSVxRI69deSgLO35DCKhtdIsRroUu
4itOr8lPaDNXdFzKbLp+JYbGniOIaNeMsF81ugPXKnS+ZA2WesYqLfP+TF0OiTOAmy+sFz9Fca41
6qumDspemjjo9Yy4BUMqd7vmS9olZj1Ha/mqDKV1dyL9zXIQf6repCVRjIWFrmfdGaH1XE3ifd+L
j46DQYtW6kko5qmXmX7wbGUZDV1DD3jQjwO6bzvUvwLBSlaZ8MXWl7Kd82/INqpMoPyWebhxNDXC
odAZhzq1WGTxFdxaeKwBLD5nzb53mu5Fq4stjHtjTucHY/Jonh8LL6sObqt7+96O4hUWbqj2Y1Rd
FCYQCwd/3NZxmH+6xZ9KEX8XHem1ua9/AxXnP9lEzqd7U2mt58ciarNX8i4OOlke+CBRgbXEVn6t
tOylVUW07CPd2YIIbpdGGAVr7YGPz9ynnFtbY6jynat28dXUkICHhmu8RZ36wVTA/VbL5NS7ho9s
3/gzCM1sBZLUXExBOddeyb6rNlr1ZlKzpDL/3tThsM5k/ULNVkVtFR5VLNlbBsbprp9qklyYtS14
Rlx0XnMz69BaWSW/jTBBD2Soln73beMI90L5pjiQ+tpARCiJUHfOgjLRkMBo0QUkRUvSH0qxZlxU
bqPj5yTCQR/q7KNBCQLgzPtSxr21nFyubk3HsVd0+gDSIuW0/14Lrd06Iq62eKI3Ruglr6ZeYtcA
dLFE+LlqJyVGF3rxEq0QNAih7/SkTo87y26apU6LFCEWl1I1CU51nsQHThtbLdFcJLi+M3v8lGRg
3ppBYuWbHBxUEWG5MTsoG+WcidDd2UksFsHgV8+JFW/S2tef3LhvFqHFwJah8iXCBbkbGruhxYc+
CCFrcuzUfi6Yb2B5OSkw0r8UxpTzmebJtYsioHNtsHQot20ELqyFZ8l5n7jP6WgVJ0/3lg8OqUsN
+EXLJdK2xL+ESF+FqKOlSNNdRH2ahNjgzdJWEb2lL0ldObvAgMI1FlRJ/U4lyTrLLGL9LONaFX26
Dqq+2bltIDcgv9tZTs1xpkdRdte61t9pKpmyMi6xQ+XyAyYQk37vT6F1FBbTat3wMpeWkMEWrgNN
O7dxX8v6ZERJcQx1Y0nvTqLDq3JiFL1xJR39GfpQsMefH6/dAGhAEmlUGc2hvvRkgiyGDgGyGwnq
tV1pb9KYbE0KPOnCUBRvQygOtG7kcQi1nAV66PzSZO6ujQRV7qYLN4quABJp4pTUW2Z4oaq+uEgd
lxNm8bkTO8vxdqZrBE+tLcq7oRNO4VLI4GQ0KIr9lpnOlRTrPAm/OqgL5zVcilU/lJOkV8cDTCZW
XNZIytwcQU8j5QIrc3L08vc6zKtbbHQ18cxw2R6L0Gy075ayScjy5t9jGYxYlXw1Tj9eLnT9IjaR
wDx+y4/VrqjNJZi5PWrl9K2x6wXtJes5LJ3d6MEXapUymhVKlFIaxEOiiD577ajWdrK2fjROtEhx
Ii2UrikZQKvAIAcHd7j8+w20PkiN+jW5BA2+KhapJB04p6iPYc0dp6uytX3cyuGHWgHlh9gJn41J
80rnVlmgoERBU2kvtpR7Ji/eOTGjK18zsWx9D6sTFMhRF/hoY5+ocReBhlCyeEENt9l4oqi2JPh8
RwgdXR2TBpyp6xYfSxtdmf26JxIq0RdlC8eb2CJRm65aTVHxi1G8cDI+a6NFFlfSd49Qo/luU21C
JTu8d/GSRMX2ojT8X9s60RZBiC+4rNVdHNXiY9jXgym3voB/OHaGtk8AY6yD2n82J4GvhJC8R70/
73RRHAZ/nOWFbT2TRNqfTWvYlgOZaEGDIIKQWv0IDKomgkhxtjRV2sjz3+NAD5YGV11gf7V2sWjq
zpxAyG+NH59TwgPXJd/geQrC6txWLzYG/1UZlM1KqCaCeGnliyFSX8JH+gazFXcBSnWiNNr+HieP
spCBo77RD6Og5RV3Q1TpWibKsdXHZJnjS3qL02LJzHX4CCqpz8aAiG/dDyHQ9Fa8JnC4n/Whk9xJ
PO13Ts0wJePCq+tQM1tOspl0rC+6pKAnOJ8faK7px77vUPmgwB6Rh9y7dgABWGJSykjiWWiZIbaJ
jfQN2LjDZwxvKOzam2jkO4NqeQbs5iyoA7hrGlpLvVWSK6gY7znxQ6oZQZ59UAM0To8F/FhxAGqO
UI2LAXCkct1gr0EslCqbUW2RhgUmLm9UKkvAhRKdNfdZhvxK3LVCUc+HCJY6d6UzlVUs2mRDg7Py
GzS108JXHNC4nWotQ68Xz4LwjBolwYmC5zTI0o6OjF9bs6aMMWjt0ilNwv1Cn2yiwjT2DEesmWO4
1d5L42CrOC6zmd6a8oI7i/61V7XRl7ioGaVVPUnMhj6sYt1rQXdEZP+4wfGxkEr+pSGhZ6lHdQ3/
sRxeA2U6VZjl0fT65GwlvrHS28A5ui0XMwY/48Es22IpoAOhBHT7hcz98Mas8kvR6vnSz3JrLuuq
vDeEHS48LrqzstXfxsaPzr45RmdbBP1GDvV7NGml8zhsDqVRerNAoroJinj6+iHjyRpFboZ8xJvW
FyeyHeONEiMyCTp4llWo2YtK8usdmifDehYD9hbdq6wnrvTpoheRucFMQ9YJRVCzyy+0gIYnuyEH
xbWRlSW2cwFLs0hFq1xzTVsqTVocY07hmhpuGV0ileOiszTdXt9bCmwX/Cfzh1RZLVNla0b8U12L
MWNs6/3TlNQzWAGEqho5aKj54b5VDWhGRsbV3hmTg6jzbSv4QY0IOFfJhLTyg35F3CRmN2NA8S7f
DTKEn+usI93YkHiCuYS9YWkI0VG9ocn6CBKciJqJ2yPHO3bMoaouFIvfW6EhBLDKvl4WnnHjH9rP
sqogaql7R8XiQ3mLnPNkrSL1trlVvTHyQgl0zByLljXhRCdvwPyGWcA7jYTUc/2e8KttSdpUAruJ
PvFwQYCwLaboL6FnqMAnVTQNsnkTYpspzUD7xryKK1gh3jCHfA9a1NJVUjOkNZlDZHF9rVTV31La
O/W5lNBgANUqeCJmJsOGfYbhL9IaVANBfyTHxL9C+V4NXq98l3sRDheCvus7cGu4aARWG11QvSih
9C9GMT7TvoiXHbXhUzys+yIU4Ecj+ZSpmfWmjENJciWa30TN61Xe1eIA4the9DGNcu+FKAvvrJJt
PEtJf37i6kM+uhZASstng+CsI/WuIn7ecXYNoyvOPelwNTp6rKqSgXr2daSNzmi9VCWDEpK7Ockr
gzHrY6tfoCYz1kIVxcXx9Y8+lcOXWI+2bpJ2KM3i4UtEhCKUyhCMpM2M46HOHE2U4eA0IffQ1Oyq
6EcUtsmXRIn9Fa5QFeihV8wLq25gxXUY+CgY4YLKrSsXjeCCb2ht5kw4ek28hX6HPat7Q2jODKlQ
vplAChae7xcrS8fvEllfCal0tpqrWjOhmepzTbEG8Ew/QebqGohhReB9gfuJ2JF2DUn1e23W0ash
qVEL8VqIiXoWI+aPm1C8ulrvrnNStmHvKckchbO9aRWXjBBcG2vBc17z8InTAG1nr1mrWjGem8p8
aRiokMI9fKUMs5eFs3D8otorFnUkLaIqKHv19QH1rkNYCqNB4HlvF3slKuxFqinBvh91dWYqQbxq
6P6fZdKCk+2q6bTqfkyIfqcsvR+N68zG9COt+nCCMIfPWcep2asHjByButfFs+MUQG2HDjL3dJpl
Yk1BqRJvslTbS2BEf466vcj6e+hQH8ycsH1KLSz+YsR927agibRUrCsyU5cunbBl6SfU/9zMvWZD
Vi7qDoVTIZJ8BViCXo1S4ZgYu7PlxdrGHpKeqbd3s0VFL0FY60Tt9V05jq94Z7FpA5DZB0Z1V7gq
zDMXJUXhDso5blxz17jaOIcfvUgSm9qO0lnzojHvSZQh3ohJrjbl3QWj801p9WNXu5egrB7j0WjX
m9pGOH2wfywMp0a+5JWH3KrNk6FHP3pZ1SDHyQNHukePpjT3BICXl8dCo1pr6Ep5cnwkS07grqDm
+cdaUau1H2JSsEtTufgofdY0fgSIv4XehuKtbdO5V4NEUu6OOtjPXjQmL3m0M5LxvQ1Cg2u3QS26
ii5ZFRZLbCXNJXHkl0AY0apVhJgjbhrPjLX2VV07iwzn04g46DKERn+R/rfeEgIbC5chzUBXxEwY
JHHBf1lW5epRb4nymm7f1PdTYk6dOGeiuRYAN6jtODuGwm9gV8XjPrLtcwZSA9tJRkc5FdvH6Jiv
xzFpjXafGy0cRvxSTKIKStlN9GH3tr0pJijfgLHIEOW3jAryom4rjbOSUs4T6Db1GK0VvBAM4ax1
RTIzRh1pHXKDcqTtZPnKiW15MOWqtBhl1KoOJGeIl2md+nNqtc7VCxN0E7STkLJTv1IHApRTIg4J
vMqYEuXqXonzjbTxVlnGEYSQBpjOifcw05jP9e6bqvCOk95ejYjyV0yuk4NOIVzq/AgxLPjLgHf8
JGiBzqPVaNQuv/nWepG1/drrXr8sU64k2YhNPxAVZ2nxFti8kpRJwNZuQW4xol7hpvQ3nVWf8Inn
z+kAqk/v8I7kxfCNwTnODK86JlHFF5ZQSXo8zXNThOY7LQgwMQgUoL9EP3Bf+Fhl1BAO2KQZEr73
Ag0MlxjDkErVs29RW59htJZ/hsiM9doPntBgx4ssKZd6rbTvOeXkOVOx+NL4DnFelXvRq+fR6zGJ
NI55rRwaOvj8KsXyN4WWvrsZHjEFSd01eBYT1rvxQ3GoYEtuEfCaKyz5SN6UgsGjMMGvIHQjiuIu
c/xbQycmDZ6az7wEBHhTJ9/T0PgWGZFxCCNQ9E7Dddup/Wrj2uG4cL0mWXkazQ5G/6CBDKo9Zn7r
JgGR4zbaliEXfHtf3+VyqD5I3v1uwGB6y53KmWE/Leap79fruG6ioz8mePOwRHRm6CwzaCgwr8Rs
aijPTdX2aJtK72CFDdIR5PeNp8zVsNYxIdb9CuiWTnqo0SNfBGZH9Ih1CTulXkdUdWbMAFrTwk/g
uh2i7qomoLiNagoqgK51ofB5MQ9wRdDsaqpGM1HBKJr5+6aIvF3RtMH+sbDghazp2YXHssvpe7aD
tx+i0ttr061GjGjiai1fcTrXZ2X/OoIJ2HVo9LhoGsFLWqBZVjOiNdHR91fI1/g8zJrxTCLcjVsk
wx5esbnQtYxxs4IexozN9NC6/UfQ4J7xPRPXLA35seULkqK8p/njtc2SDLQRf5AN3ycyzyhmQgwb
yRILx154Pdr9TLs0vRdv7QHFOmK08JRYSkp1x9nrlTfQZrSLhWv0zopk9WJZMxCYKzUnTV0Xxs5k
9Fop/OrzBnZB4JgGHcrmqy6yfdwYwbMVI2ATTqoshzak5e9rwwoRuAVRG58pI1jQngQ1UtHRomWc
i7nlMgLkLNNeE+ZS27Dzb8i/+WaWuYOXUP0+SodIMdqqlgoDZFRr0FFZRbMiLvo1b+mHUTuHUrZc
agPtR9MCCYzTvN+ozZwOFN+bSNfA7uC4Up23JMiVPcyrbRdgqOgrftY0jrpllwXTb3GajoZ8eAKg
oFubK7sJf5hqC8WsGFAj4BL6fwQ//J8YbrIzDXrtpm5bDrTLX4HjgzrAlbByyMzTuUg2GYXr0ASC
7YFeGNpPsvB//+j/R/Cj+DffvPnXf7H+QTZtTQxE+9vqv16KjL//mh7z1z6/PuJfx+ijLpriz/b/
utf6R3F6z340v+/0y5F59n+/usV7+/7LCjjWqB2exI96uP5oRNo+XgXvY9rz/3fjf/vxOMrLUP74
5x8fhcjb6WhBVOR//HvT9vs//9B1/W/85+n4/944vYF//vH8v/5nHUGK/zzWXw/48d60//zD1P9h
uJZqYuA1dNXQpugiydfon38Y1j8cjVB5sLEWrGjV48PLi7oN2eT8A6yyZjggynRT1ybgecO1ctrE
8eBc8yN3AfSaZLD88Z83/ssH+PMD/TuwnmRK3srf40x0CspTuDwvAsi347i/AbQzO25iFeMAQN5z
OVbGtqL9IxhkczGsVWpbaNmYrGDeKhtctWnwDC/niULOEekNgxbbUA7x2JKw05G/0dbuPdbMgVpE
X69oPrp3vqJEW4hqhb7EXRNC59wZV350SeyeQkU6dyKbicts5EuSYLy0+3idi+KsjE3w1OQhhvPI
A/urh9bdHEuxtRMRLx6rqhThqmoy1NWJODOYNu6lNvITyExsbLFt3IdM/RFbxXB6bFRab4ElE/cB
GXdMfuLmxeG5UVpo9wKjztnqiy9uUGv3TDXL/eBEhJVOC7dSp4H2iDmCviu/M32812KiICuADJh5
qXeVUfvcjejgUrlBP6LXL2gZvlujN5x6Xww06WykeKF1VfRxvAXtoXAM7+Q64/vU73oiggMrSSvv
pYBiENFMh2LzWB0SfKRixMIfOuva1qNlp47tuvWLdin4HM6GH97t6XWB68CVM71vr+YMQCnC2Bel
msCLhiQmdfe50pLkgplSv1veu2bB/KsZEF8BNK5tLE73VNPmvjdGB9+pI/JCpHovBzBhpekO88f7
ZBgRr/UGRl+TtPIMN/UVFo2KO3mUmyB2h3uVqkxoQx2y4PS+B1O/y8gazzn5SJtA13RO++q866R/
KBL51SWJ+Ca859JQi7sVGMGVIubmsQYTGnGM7QUknorXdgjyO6UR91BaGWDWsc3vducYOzWkHEAJ
EAmU5X5Vsf0vmD6RSNY16b1nbLZmvIgxUGbZvZiYVVaUgPWVVnr3yVCNEy54VjCunZEPpoonCz35
JWXgrIa4HW4jgPml4SFmVFt7jWRruBmGCFaDrhWfe7gTj1Cx7YunWghK1ay/mV5GcY/xyzKzLXkz
BzCMIPqNxWM1Q5KHvT5qUHNTUy0tS9ziihClyEmB8Q5ZdysZVu9SWASfq7ZX3Ex1YpmrhTrDA9je
AGg7h0EoDDHasb2BDitPetK+PdbGIl8rlLkP1FMIg2ybW2r0+lOVAWNGp3CrG0su2lifRI0fD1Jk
UzILabznrIxnNu7D5zwPM6CV/c7LwvHyuRY37xoS+OPEi2hFcsuVhjw46l37xyoULdhjsWtvhhjk
MghAZhdKCGtFjrNOc6Jb6yd81XJwjlldxDe7JzDJozw9f2zVM705MMN6djoLZhdfjIDx9dlp49Oo
FHxNkr5/Rs7yucnr2yeKxyuRetR8o+Zq1Drh9rUHB9JoT4+1UgbGTKSqssviNHoqQm+tRUXFhJmf
imPF/oudK8MKUzjNdiH9F4/SyTaj9zfXCW56CmzslYmNfskEW0iYtPvi4/l/KnleBYz6Cw1j98XU
3gq4jxd9pMJIyMGL7UTPKLL0E/pX+2WI+UWEdd/vHhtbzC8LIsmHZWuTuhtZ1kuZ1rjyRkGJgW20
ltIXBvXxKdC7525ae9zVDuWyhdP6pI1VAj4greaG7yTIT/TkZYhSB72At47p5QJbz7qXlBcZJbx3
h3OnO9pkt4mp/pWp+DZD8SJbDw5y5sqD3dTPWZVWWO9za+Fwdl0zo8SOEJUWVfuOkPa8e6rz+CVq
/S91rot51FFtLGLzNqhfS0tWa69nYitCz7wl3dVw/fFFSaR5gwngdKP7IkqzepLIzp1wOVC0uJm2
bt100HXAyTsJkV7GoMKbMlZ2YdhnxzbNm3mnqruQ9KCbSXdiVlZe9md0Bfba0iNFgCiLeo1lMd5J
T6VMNS3ClM5xLGU87y0rY8Qd5UhOuOW4dJBKK9lp4VDtaYJX+8ctjfP05y1RBvpW1UoY0OzhVrbc
6mOENyVNKGPLBTKfcOcmXXJIiugoHDluc2F6INN9yCWRupNChgfTfFNxHSqFk8GOjBuoKs5NSG1S
yk559flTlvraXCqRuQADzOByWlDvIMbEjeYljV/4mAGTzqaR29oM4nVFYugtJiY6cP43e2eyJDeS
ZdlfKel1IxtQqGJY9AaweXKnD3Q6NxAn6cQ8z9jVt/WP9QEzq4VBpjCk9r0x4RBBN4MBqk/fu/fc
rDjmKmv2qmvvEiRlL6nOGI12ChDpbp5OAyMQL6oLs0JEqnVntb4gLO3Oclb84Y/f1+tH04ZlrxRJ
TiHkoEM+lDglyinxJtiBtzIE1d6L7n2sPTcZ05cA1/ZtgB3hZcbYv8SxXrCYd/kW4F//0lc7MDMD
Z/Ia43PMCEQkyd2QE3vVxLrfhagDtKCscC1PEm9gFikA3HN8XRonZqiPVa/Iy6cff5Qk5C8oQdRS
GQwSqcZ/vThDA+WjMoBcL3FzEKKmcWVb+h1SusLDZeXF0AHeYgsmvuuSgaSxfD8UZfSeDGJ5M7u1
Jxw08z5Ez+rVyUBAGf4sj901v5qcwREUVXA+9eku5ZxzjdkIQPRdtMBwY/xEPZJmhk+eUdjZldJ/
5wqgRz1pAsITZlrCzBLPMOJGFtyWiYGelZvBtQG4lxg0Cxb/ZQz1T/Vo+yRn6G80rhD3jcN0nkzb
urhpdAYPmflDVLvPaf+Q8l16JEX3z+OSDPieJvzDSUi7Nhi9OY3Gz63efUww69Kd174tO8dazF1V
dxJue/syNoHLSmZFdI7wtYKvmF/LEs93U3TzxSldvEFjX/tV2zZ3JXpkbPLJIS4NPKfIDu+tlo20
y2asS90I7rJR44vRnfpo+UpAmPOmDIvP0W51d8jfFhYKv8jVfNeJ0TrGqVnvDdJUH8F0D55exeZX
Hqk+Dd8GMmqRRULImE1lAxf/kiGqm8f04EJrBLHT+dnYX62FdMAlfIKcQLLjQrRfQAgauobKG8H1
bTWdMVQ1VvGWVlW3EYjtQ1fpXlkHYr/0Plojr9dUctFAzkDJLs+hFX9BN1nsBCdC30L2gSO2bb02
UMdEdvk+b0cgMnQstazl72rE1B3lUJZ9Etn0kEmRfWhh39kMNboeApZV57u50r5baBN8NWQPUpif
szb8HhK3NFvDueutF6thjtJm+QieKL+bG8lVyu5a2ey0uL+Q9FCkaF6EmB7nyP5Kw2H0tGoOmYpl
V2dphxOTKbLX6Eb62uK8jIPS76zMH2tD7nQ1qh3NWiq1pYnxWizA9DDURXNWHWSXnunkogRrIp3j
c0qvZ8jwScybPKAUGGI85dM07xz6f/7UZ9VxNNH/tOINJTz1WGc2K2EQiFbooGLgWMlhWyTUGBGt
h/Xlx6/oBZielWCFGOBheAlitJtJs+fm6EZ6awM5bnRnMAkLaEBlMwQOwpbZr2yoRObg3m7m8cwS
shumYKdpIZEUFqICSapSMZPtUScJusFxfGEnMDZ1r8NOoFOwi+iiMFSTyeWfL0X1UqVmvmPeW56Q
Cv3r5cdv0Q0IzsN2uElUWp6mPGfUITOnOIXBYTYWuTXrpPEmsm48bSHiCBj1TcKfyJclZ1qs67ty
NDbDTJDapH9dUM/6dG0+MU4HLYf656HpbtPUDB7a4n4bD6QCVggT+3w86Ja6jCnpd4qEkFudWz3D
nlBsHaQwG9YKaEiakV2AEDTgBwi4u07RkiEGKOUhrMh0aGY3AvWm8+8ubLkY2uU5DeInxmPB0c67
jUPeJLNuRqNJOxqsRPHJDUnunhLtKiKMSQFLZLmIS9BVHUNHMzvJ4ERDob6KNifttxwcz+qUvpUT
eSkl+Pslll+j3BCehhLpFMxoPdVbRYbgyU3HG9EL9YOdtmelzgH92C1KFURCmiXJFEnZbLriiFM8
8IKBjIkpakgxsMRxmpExatyoeKE4yobDbjarZtcNgmvcGquWmG1Typm4iYBkiKThYIfoHmzmsg6x
u5w7VLJp6X13lMtILIPjU4A05yFwQdq1TXhPUBjqSlceWdeFZ+rdGhIR+52w0nunnU78u2y/S/EQ
F1F6NYZlpC6LWrZ/doRIh7GmB8gYVWEix7TtHb4cooUWBiBzrcKNKcLeG5byag9GcVeDhNkpQ6v9
LBOncLERbS5iY9pDf4lD+2tvDsZ5AR+/HfBDelEuOGjlzXPn4riwAlLr5sKFDkKf7sTeRLxgMH1U
LSRfc6mgI2ZzgU6nKmFoUEybVNXKeEoj1NKYAl8tlWKzbNTBiAX5Z2jbtrotkDlUgqgYqPJnM16f
/lmzsSPWnBeX4BoPkzr3DqEHAWWBSMhA6LQANF+LEqsqm43R9d02CHrDR0wb3LAJfqIjGx9m5qJ0
bVfSn0WGijF33cGJh1uaE+bhFGiW0d8QLxNJb8qWyY9JWz9ScOn5HdAQDN/rSzCBLbFLfUBhwdk3
olniVxBqtt0ScAYbx4G7KDoZVWZdg9xd9qgOvzhL+snph/SoQSBCjbn0e2Tw6k53o9dYC2J089yT
IjKRTRsGZNZ0uMWuIDqHFvrlx4tWjxiJzWCvNXIDN6I7hWXe+qTUBD5WIuNEwIWG+0Hdul6gCSrM
oDu58cGWnH7Ib6Sj4MjBd5nszE0fHaOiu3EcKI4W1/8qF4yxbPaFn9Kh3hh0hBGCFg850KicjXnr
TuF0ROrAvc2oU6E883FeRQeW+ZpR0cQQl3ikpKrsezbXm1nLCyzK/tibCLDjxvkyACypnICjS6TF
zKRzX6+n9MHSpl1spQ2aWvtKibgg3oZVGWslbAdz27tdREtlPjkuUjf2RcJfIaBtymEbmbJGbdM7
vpviLaGA2csaxwJ3aZfV0Q0R+g20cXqo53JnjSFl5CSGDRiAgoM2T4Thjsi9onbf28PWEZM61hRF
flvI7+O6ZjoklxgVHXYX5bYVlzvKd4zw8UI1LMJHjlHJ41I3/miyLTGr7zmw0LPBdV/Qx6hE95yP
s/BsTm77LiKMfIRX7STrW0jIL6hCb2I+vRuIHyPKg45EPM21X4Kh3spRYSz+kMSWcacq+SgcYZ1T
3fk8gfkgK6gYdiKK6vOil1cjba37TJ/dC16WY42qrufgG6KmGqspPc1VcwFzUB2wR6EkJ+7bA8yQ
DQsqgDKMkOSxVziPwZxavpVSGWpjVOxgHqTMI/CBknf3uKRRtdVmjmpc/IRkEMJuU0LI1FxFZ8Mk
Iy9Jqnubq3KPMKElcIOhBJ1wVkqHvNqoGW8wEVnEq4SI4UG/IOzUsSdt45YcJKNLEcErZlYRJACS
YECmR0N4RTe8Mya7RjbGAclZ5gO5yNUhRC3ad25zC6FMeZ10ekxwIMPanDGh657sHm0NwJAPDeFC
920/XTMrE75u0NAOQsbY9BCutWm9zpF4g1sjqI4s3Grh+N0pjXFrDtW7o02bYTHluQbxJhRuy5Cm
VyVthJal7ROCvGv1rDkN8/BCmo+B1Fd9NZJ+b4JnxbcUv+YTGrkc+B6hW50XAni52UUImonAs2Xm
5hb2B0r+JwRnX4YISMtoTOGHfiwfaIcdaiOqNlOVa9tJam9NTKHZ8ETVKom59SPnEbxodQDoOXlZ
rllnsKaurxbb9vMk0DZaG99UrX2b4tm5lVPxr5cHq0uXg9VYqT+vo2wZVsaHVt7DN27XKLN6m9pJ
fuuIdSHHIEyOpiPviyHdRp0kISy06OO00bMmsiNDoQt5SEer+oQq841lx/Dnpt2UiX3flLJ7m5tN
UHfZR4BMrhcz3C5gfhbGvGF8+VyUwTsB2Rxjst1kkKWMIPs575aKqJ/R2XUoESXuU5EC0zGxXO56
0HrNNumE9qkrtpjs4r3jJk9tPO1yM9YfjZ7hFUgzBoZ6+z0pxceB/LNjZZAsxP4dNm54qLEL4EEv
D2lg7+MQApVuwwyrzbTdqYoTBk6EC/cRUir6Wq4CY1nY5X5uH0tmi77etzozW1bW0aJictz+uRJz
5w1j+BlC/HjQoAdqGgggteLELPF5gZsDiNrIGWyMeD8STxMg+JMBN0q4jOeoo9ys+2zb5gNpuDVM
6rAGvN11BmuniZgKtLg2qV2YRM+gsgkFC9iaNBZziIcpCbEjs76q8vVqyGAUZO+2VTwiz5r5GbO+
vk9P5Da+zIHELE5/rWtr3pyPr3nYMjkdWFDdoyHkB8sdr1oyn2mJ9kd38R0RPy9rYidKQnyESx8w
zqUHZWU2fBVbEgqeF6d6lnAvl9XvYzMJ7w1qAfKRvLF3L9VSWC+59lAvwcc1M2+vZ92n0GWM1hDv
A2Ni8RdhhPtJ0FjFy4/8Gf1h8nXh+OW3Qr9Dg+eN4NdoASdBgDM81zEXMbLxTNG/h46100rUxpoS
B2Xrj7VTF7vQZe5pVp/bSj0kWmGcNMN9rAv5Pmos9Xk3kHSauBvRL9rWcTikOvzf2LXek1WCYo6X
KIJ/FWROvDOa+WRBkz2WPdRnnPYAKrX9qBdMkrnv/SE2PmE6KrexhehHQXg0zJCTpM0igQdlDinY
8jGPSFfKBIHRaDsjMOzMfL/1neq9poEQ13SdZ9fdq+wtCI8CmVsX89CVeDgiCgLCJBBWzE19nfWK
2pSkHzb+3q8WM3jELPshMozqhK489VoS5ArjQGKPBWAy6HzbKF+KiAhwGv5f02C66eSJ+LjP4Ecx
De/ypjiQPZmg3UAlEyEfcAPO8VF23+UZo0QrPy12dSJmyj2yGOmcpgEGho3YCathl2HW3DDGMExn
OVry4GaTh3aV0nFG3CjSZWsPqI+CZrkwT/dDs8lf9skEXM9KETqODJjtwrw2BFwDAHG8tmBFbdy6
hxZnv0ySFhJ1Xbinffmo52I4Wk1p3egiILcSQ7O1tBFxYBZ8SCO4ztGVuzz2opYFOIczSJfW6CmF
SBwMzWRbD+phqLPGS40EGBalppdo6QGQXPlIxIfY4MEUvlGalyAbjM2iDeE2EGQ1hc3bmLgmNLLo
1tfFOUaU8aHXnPeuVug+B/trE3cr+ywgndSpZ/AWu0mBV53VvOwyVRGS6FSm15HJhgAXG1LLf9n+
YFcUhcNPesgKMiDzNOWxrkoCRIm5LEKM24IWpae3/b5yUEHoorJ94bZv0m4+ToK/RzkDwc0EkRmF
wwYYZLLR57nd8jRGe5fEOUfZb0WQowZwK3UezeYlCqxnCF/u1qZ57kuSDJdsdDZDWx4HK3SRKRIW
H9+1BerjdpmiWzHbt3Lme5zB+NgF9D98PVRSxb6PSJnROJh7utsOe7g9PhCTlDwkRIrgKEnM5kvb
TjkQKa48upy4pBMlsvtIe4hc970kCuRSiZKFcJ4vWt22H+NvSTvziBXo2iwLCQInKa7o0lW+WKzi
IOe0foyB5CEG99MQ4vtcog8umk4BuoO5HtEArGlX0T1Q9Zl+DG1mXfcAmuEkDoHFjUsO2qyEsZ06
oArBbIKhrLfQXMKzcxgwnZ/wfKJk1ttoh8GLw3s5m4cJT8IuCcxqj9PO9ZqSPWGVN7hjsXh9E2Ab
Q8J2QSyzNXB6k/RpBbv+sRqbR/rNOnOrNDq5jnVsE2uCQahf+5RGAxSxe0fcGyaH7Dqsgd6vMpiu
z/GCLOh5+qbPD9ZEE2cuautAZ+E9jJpqx6azm5ZyucHXIeJtdMilMTIEvQ5NF1lMm1ARBSC2kWOj
GQ5DVHaRTjXTccDq0qk8Q3r/KmPcUw6NITO0ih0YVxwYWf9Avdgc0Xl+RnN0bxea9oxjVNxGAUy5
SyGfgSjahtJUp7r3Kvzkj0U5WnuoqztcEsprNcd8zFYeHP1sH4bwyzw1+Ic1M9/Ujf4OM2Gtanqv
5xaxHWFvDXOrUCh4BZ2EmxsjR56NmrY9g9ayktg3R4Mb39y1Epyk7MTkIYJ7ZPbyEr8BZZwRRNjW
gRYu3UvZfCoB5kFfci+l2UXnsMoZigUzIuqgYmBm1/6MUd7vluESID/sdLBdAeMe/CMbs89ew3Ve
VsfBBxsIxLXQXY7/cK2wcSxv2hBtkng0txqNIY6Gw8FOe3NnjyFSXjjpseN4/SAe6AnMGzNwDMDS
itnDfKLOxHIYclOZ+fwNtw5Njmi8dBR1jjlea0WqGwaiBIpF/BDK1CTrsn5QrV1szXSavSrpXiLC
UOq8hVwZI/CNSkbVUc3nae3q0pmkNtKTgTuJRDZLu70aRHdN07zdpQEG7KJkkCzomQoYZuVYkc7z
rajka9nMF2b39Ces4lyxNnnUoA0Pdgm9tEFRaiffiZ0nZ60UD/O0LPg9u4viR/lTstTwxoL2MK6t
vR5kFgfaV9KPKF6HjCa6aMHOpBvgSKlvtyMNp+HZyDAbZ7Hj6ZwK4f6msedweCjCgx5DNsqbVudO
4Ikaxxo7khUcClVesPYDpomtE6TLQ9MNa3GKSgb9duLJwk429Wwiz3HbcqMq43kIguQcD/R9yuWS
xeBTY5K9ibQtEHIBiQv62NO6edkPSmO1irw8owHrUHdk1mtj0tgOIwzkbeheEBHrpNky6JgnC3hO
gPzVtc4SFZnXBbjUKImJ+cPTZC0gjdEVV3RV9e+ZRimLwRnTWojYR0e3I+Oj5tjYkPnml6YFnF+R
eG7zjDI7ZgCx8KmQS2wwYhHUqpred/QCbFSoexbGH7zs9T6BDzm4bXGfsippiiGj4JgVyitQn/zk
ksjdEaLgsznZh1rUN5IQqgM2Rs8Jy+C01YWNebLQSSFo9AeGdSPS+uS1oaD0RUGpwSkiov2xOJ5Z
BwOPLblPBdN29JCSA4sB8HSwv0x6fZBjyTx0iWq6r4vOne4KRulsuPkUPKXGWbq1BUE/vo11SeCi
JEpJ8mU5WbgxWGOpxYJ7HIHwLzKM94QE6QwJb3W7chpc4BepS0EMRHojwluUReEmq0LszIsYLhm/
9bI5e2oqIZ6IIt1Lo8TMpqrPbuONbkEGHWdC+uYgrFwaT0MM5JIZ7Z1wtAXzGV+kskM4JaYL3Jw7
I+Vu2E+mhuc2tA92TRRPbC1PeVv3W/rZd5NubXrJW7P73NkQLPCMzwcMsw0FvrHNLd22Y9kl4SWO
CrGjXx9tpqW6Vp32KarYYZGM+kWc0sqXLZkGopckxy7PeV4nO83Rno01iDGq1VtPIYhf2X1SqeRx
X7rzoBeI57XmNOILxYOSUtBXm8LAoAUM5BhiP/DMgQqmc+sL/BaIMdOpjezlYZgnfySn+Y7GBYiT
oV0b5jcaWE+LQ4WNMfllnqnrjDrUj0yMrjXcWcb0ag9sYGZPAd0UQyDbVoQYkl33eTBoaji5S9Lx
2F7xAzVbHN4f9WAo6WMHHnb8Ar4Ch11o7+mmrZOnVIc9Qm+qu5tsHlJqd0erCKzI7/uXAuND3Jnq
MPXV5wjb0TYKkQC6RXuaRwSrCbkpP1SB5AqvW1xunSRja1ItpwygbTaHnAmsF7MjlEATw+wrJJkU
IBj0crELlxncr0JUrhKt39R2TCspco4EHLAXh7RqtJqoPR0+fU+HNHaST4k0EcSmhO6IafLscTY4
V5E4X6joHl10cE/6OFbiAz6F4Iuh0AgAVyYBmSYci8jKSiLN1Ekrx8+koe+0rDo7VnFE7Dd/TjQ6
VuGXfPV9jLV+ZydjtCssB2MJhHPylnrKBD2pqSQiNEi4YA/gzOhQOtqr5dqQeljg9MVCCmmZpdfT
fMuQCl+Y6R+EiyGrp5LzhnYs+DvwsrGad109Q7939a/ITj+GiiO9FpWQ9wrCfwpBE4lZLyXRAtae
YNfJyL5jOYWL0VaPkz3h7NLRfWBOfOnrCiy+szxJrQlp5bVot9PHikRTG6frDExds2fXZ3sIPOEA
620s9Y4o7LvJQXJE6WpMwdWgsX3pkv550cH7hjCmHSM1L3bTmxcsLISmyHwfWsRTl0b53BhrIyl/
zIzwaZEF5r9KMoSo00cwnS+RBJiQw286NkNi7GdB9BRT2n2yDoqGxI3WQRoreKy5nzROA5SUB9rT
+veewJxlqfuNDrBpifp6Qx/zY9ninWn6DFr2Q+6GnD63Ra4nxINDE4QOU/iqURsWivMYLPqZW4uh
oJvv6jo9Vcp5I31bbkYIkbT4C6IwITwqWik04z+4zlUa8hvAsc+aa2Q0GbeFBUJ0MM0D+K7vbdEx
+0rnN8cuHvO0u9JW3ZV5/UVOFgNHYyRt7dnF42FmltgK0pP9qqn3aMjJnw84fLbO94ltDoF2eOuC
elMtzTGwcAlQGkufQDLPgQV+jmeOpINfVQ8yaAEPWPlr6I47Ni2K/MGC8l2Z+6wQrxUa/q2GOccH
PfM5F4uz70kWLKimvRIKf5OMJNYYoKs1gHR+nySGX5O8cxxHEiREPHv1sjypLD0HHQ9ZGUL+gKdx
X0WMPMtVI1dH6WNOeg9E1CJ+Sir3U6xbdzSeh4c6VuVukTD+nNa+WsximA1zS9n9jWVl9nEMK5/c
GedeOcuA+Trdu0Gnn/oCtX0kH2XerIY7ZmBjSIbDXAfnMS8FKxAxnXWkfx3TZGKsKnEyh7uox2qr
LSSh2UkLrIT2Lz5tdf7xkpLb9M9fdRP+xSAsObnGB+jaWHC5y4whNU9KE0fVFPKRUm2HFfmoRXV3
dR8RUeV3hsKVw5GCpvr4SCpEzll6aW4/JJr/X8v6t1pWZKb/678ko79pWbd53Lx9K9v/+D//2bx9
eW//47mI+e1fxa38C/8UtyrrH6btchvZhmujQLYQl/5T3KqMfyjTNNCvSscyyUTmb/4lbhXWP3Tb
ccjTcQV3pLTc/yduFeIflmmanEpcQ9qudMV/R9xqIK39WdqKfNahuW/ZeNmkAvOxSl+/vjHbC9v/
/T+M/2mhfa3sREOOnhBEW8j6mtRmB+ZUfTAlPFx2Ome9mb1pyF9Syf5hjE77EHYhh/KhG3aRqD/g
rA0PP13Sf6lwf1bdGsa/eWNSKYuPiJQX8e9f31guXDbYwKXoNsl/sGI1ABqGGWBkC8Qb40FTzouO
9Yoo4+hiqvQBJIE8//lNcJV/uziSa+IqIV1X6L+8hxrWXGbR992Q+onSFI48HnRdi4f92MRfFsZi
R4YtIGVEkR7/+z9aITtW0jQl2THr9/bT99I3rSVHskE2RZ1DDelJ1IFsM+9noEXDMpN5W2rIjfsP
NlSqv/nYhvnb50aFKaWtOFrC0pC/6J0bELStnYiKY4E/JHP9OrkrulKFOwukyc4gp4H4Jsb9LW/R
qzA1Y7oe+i0kv43dlt6fL8X6HPzyNbi6JUyE1876QPz6NdiLaabjPFSbUTecAyqLm6qS+ejWrXGN
i3KfOR1hTjTqPcZcCD+pU9wWd3GFPOHPb+X3GwLYl26aSjewgOv6L16CIUjTUSnVbrLWsInLQLNY
5Q1HoUhScMGXXro1Q8nsn4UV5H9zHX41MtiKk4VpMYxzkLub9vqt/XRLlLY7zHQ1sCUDVmTKan4Z
rVY/uqHO1DIv+3+u/n8xMvz8BNq/X3WLe4BqQilDcCv+9ccFoXCqQo8IucG+juu6bHdooL/2Qv9I
QXyBDlSf/nx1jfXyldTSZbE6AmwWI+42hx/KcNM2dbFe/p8+YTSMDIimgUwCcwbuJThKNABSvMQs
7oLWIbfDTB8Gy0zhYQqaMBQiTIn3uaahQapSX2iQg/78nsS/ueqOo4A5O3zjvKlfnoWsjMxqYZHZ
uBSd+67X2vNYC17yRBIukTiHpJqwPocsUnX6garbPKbUxIZpxrg5sbG5rJj3FRwSH48DCSyZpp+n
WaJJ1jhotYnUdxlWmMPwkGRqKb2RbM6t1bf9RvGf//njmL892uh+dU76NNRZ+Sns/3qJG4h2Vl13
zYaDMEc4G9pAZKUnsydpqFDQextjesvFZL5E0fKZEDOtyON972SEGncwTVCZAGBEBa9m6IBG/ubU
TMm6lSsge/uutoBNYktwTwa7DdMrBflNVx9dlHsHkemQdMoefrIWxsyX6nDLdNq54r5X2yYtt3/+
sPK3zQ0PgcvKsRpHmJO6v3zYfp4NtDIErtQLLMYqLAB4RjlVYIFGoETC8nlaf7WAzlN5upy/NCpu
TiTgfsxX6+9EVCFdF2Gf5oIVD6DVkynM/JwWpyb8JKba2LtL9FCnAx0m22C8FjG6LMWTNuv9DUVw
tcvWbhapJByoqbahEYQ7A/4JbmXONBG49F1UjL0/KythgsOxTdl4qHFEJM/MiL4tMXqwtCw/oem6
5dki/+Z2wCPz1wfO0k0d+4llArrHgfPLM86xDfgtQQObhaj4XTXZ8/bHp8GGTiyNRP7XrZ5uB3nG
3zxX5m/LCz/aRA6lcOgY6+tfb0SZdSFbb9NtKGVp1s3Ru1r0OyBi+bkKtOtYDNG2c0Jrny7dhGgW
Ng5HGFwtreX4IXiSTacyd8/Rme5zZcltCUDhrKLKIKd5Wm5hxDoiRN5sytw55FaNDSbu3jtntm6z
MT5bCoVoUnOA0zRt2BZYd3xRpxKMfH4ccW6eK4fdJHGmfFcwK9jQ4ZZ/c4P+vrNZ1HYG3qd1T2Fj
W7+fnxY8i30vthwQ2lgph2vSPxo2qMhY1nKHtAgcqGu5nq1Imbecvt0VMUCqlobijk0w3fz5aTF+
/0ZMykBXgpHE5cRT+dc3g+kddTkxJZtkMoDgxdkDzN/6npFR+5KvFd5Cy9l3euSOVam9QzRIjyoK
Pw+AWLyYw3U2ZlBZcI54gw1w4M9v77d12IKmY1CQUKlyv6r13f90qWZbxnR+0R9DJDqiuGB/MLhJ
U7RpdC0Jnvrzj3N+Xyi5EOhz1xrIlJQef/15SFrLKQ1YhJkq33HYP7qY6z+EvdZ/KPQ09iOAvMxp
Y8wCTkzuS0EfYTAhO40GwCyTDqOK+vQwOPbHGKocMdS4vE2jvgKW6YCIRJqgWVXg4i37BiiPMvfU
dZ8KDLxMTBJ8YiPUNo6M2mleUEYoZ1y3oPA6ErVVVFF/UxJ0GbcQBGu0U4FMP5qlvDSSuUveTcHd
KKyHrsmm42AQZjwuUcE4vaQzOKExVy2oYgRAko0svsDjiF+BQbALMio08vA4mW7lIT6r93JGk4nb
1KtjkRzaRa9ebVQtLkFB98YEinCoikepN9sJL+uexMBm2xkFjXDxbFvTuIFh1T+y7SPAS/Th0ZL0
g4smAK9hI05Eu58fI1OhvQPAxNa1xdZfnRfbpEvoxNPffK2rK/GXFU9KiZWfL9Wgwvh1xcs59y9j
1NG/aVJtZyEu3QyTgFCsoc1KCxHudIfWk1u14PbBnoBGI8kMtEe7aAIxlcHkQxAqlsQRXmk6U7sg
LYv7Tsnoq4l5BcgzM4YV9D0N7v7P96T4fbmWkmVCWpIClIps/XA/PQPSITswNuJxM0c0bFf6cQX0
r+ukTmZtiHpId5qjo9pvNKdJGB5s47nNv5hgDSGnpwji0Uts+65eG3L1Nqwq45jldL6xfKjtPNfp
sZn1/JBE36BoaZfWYZJuTT0aqiVr4JBNYo/LrP2bVVD8m0dNWtDLGMus550f9sufPlZGcI3FEXLc
hHVyZ9QkdTp4D+CwoN+wv02OQZsmM48OFvLnkOg+GtXvJZPOO+w3R+S9OndzysRYrs79kYF2jC5+
xQUgzvns9kTFoGz8Uouo8P/8hRi2+ftXwuq9WkPZwzgPiPUY+9N7z+tAOkPAbgSBMzkysEfJ7iQ6
s9c629B/Uh+nicGF5eAdmJhF+gpFo19EMt5q2LRbjBCcAD1La2+LoSaf8ecr9s7mYDjJzel0y6tG
1+WkB+7Uqkek8X3wCIum4ayufUlKjDwyoKGGUPIO7JfjjxOE+26+D9dHG3y7F+tpxbdIkEY8v4cW
TietBVvibmWdfncmlOnLELwMAEMkinkiGoJ3mblfFtqmPs3/bzGiwl0wmsN2duvvztimuC9Cyr2g
e09EuWIoiWdYuejMMyc7hyE6oAAQZfbBXNq7qJ6GbVmkKEfcI+J5cGLYwqTjHNRQvDh5Nnup5aQH
nczxnGS9q93rZ0jsftJPMwlls8NlLNBFMDeapT5uIn2lPxiE2LXx91CrU6wySm3Kkas4ZtegjZ6y
ZYh3QZ9cWlRDG6vqjG0+x/5kKf1Y0tjzsleGysWtD5/qukZOiroXKsvd4C7KkwKZuNWw9HRpQFub
mGMa1S5ZEK3perlTvgLzqYFBNoKRHkrtFPIRGq59MmfpAdmQj2uNyXp7Kko73onZwtdgzjthkkCt
jIC32qhvtPP5stPuZBsy33TGSpyu8ZCN4YpbJDCPB5HYcMMo/ERv98WCPjEjWiwdzOo0iP6wqIS6
GXGOoq99sPoVRAgLppMRxlFlbWM470yz3fEyGnnuZ0/sIHIXOHa2X8jdanXcEsUapTGaSFzz8oF/
5+YsALbalrvOSF/tQ6yKb3lCMgcQotbLZHpyB6vfimIEuTJKjATa9zwmDbYN4S7mppfSuEIj6GxK
RdmoB2Q3yhVUVdUjOud4Sncd0/ZK1BdSoTs8BOQ0oxIiU9linJvvpoAZ9DqZ3U6quEwh1Rui0X3G
zFqMMaqfpvDH5sE1J2ubiuG7NgOzroezZGAEocF5cCISzcthZF5oLW95kwQHK0s/Fir+kEsx/1/m
zis5ciXbslPpATSuQYvf0JIR1OIHxiST0MIBuEMMp6fSE+sFZt/KW9eqzF7Z+3k/tEyKEAjAcfyc
vddeE6ss0QhMezQzt42u2Uy8E+DsJi64YLbS8YHauJ62MlTIqQK67n6drqukW+tTRWaxTsArGSpV
yrAC6PVIHoO7s8YU2YdmIVFpq60dpwSjxDisMrdeotRkx156kDKHmOBFlqe2G7IT+FccwOUa8i1/
W6Gzy11nDnox7wldThFKM9GcH6QcRbxrYPOsgrqfdkGmcckb2ra1mgycbufdNPMXKzLvR6W/eFFo
rL3elJdiUZY4WcSISaFLjB95Wy515X7V+F2XsgapVYysubYk2nXIdoxne+QnExUMekRW3uQAInFp
IE1apx4xzmhdl5Dz0HKaVbBUnt8t9DLY+0Nw9mMKU+Xhm7S+iCx4ZvzFbTJY11WEbyYvigWVEjCi
nruTeUtO+qZh+BuXrdwVA3GKlmE2q6ZBAxao+lkStLThDJoWbig+0Kvm7AG48shMDdx6n8RAH10u
EwHei6WU40dO7B7XRMQkL9DAPyOHVBPeEcZCS7fDTjPPB5IIJdtkLVQTHrDwkDE0R46zTXsfnOCx
rzVkKrVTcwmW5jIqjGhnKvmwqeIU4SjoQXx5hbXxZXcSbvekleanV7QPTAghSiX+WlRCLIDWYRc1
mdvDeKmW6CyH5eAfRg02Ejxws4ighjowORPkbT4gqp0S3RI8DPragIZC2dJUs6eYK4Z0hYB86EUz
jzeQeqmIi0kcMaMT1dGoJ01aJI5olKJ5wCGwpETLUqQIxJtlZ0hSPXEJLnpWahUZT+SCLHo9a1Gd
oqxGwA5xc/QufV29olNZQ+HCrO0c2R6hCKoHwGFIg6TK2R075bNT1drSrIPbtHdu0sFmjmyVK+KT
pqVlM3qPuUWItj7CGHxtfUVdMo+9TGzisTO8JXBCsiwgYSIZAoI4shsWvXJrtmCKp/Ctaf1s5baI
FsLuo/HQt2AfZVKPnClHaCIyNOlap3OpFg9TCjmgzHirZHkdK7f+ciytXSbRczQRlmqNBnqyxC1X
3WScQ1WziMdDh9+CPFl9graKaRf4JuU0TuAsA8ulYIwlYfrTlOFn7bbdBgKKNQbY2SdU5qgbCEb1
V+Dfll7vqcUwOOTvBPKEejcjLYor2Juubuc9tWEO/o/ibd00WIbEbBwm5lMhSdc4pnn32Ec0A7Lh
DeAQgpPyLSroCwBoY9gfdei8Wpy6UaEoij3fYb3xzlpjHB0Bgrufwp4Cu7pJu5yxVWat0mm4k72r
FrjU7VWGkEm1LnDUhuvayZ6q4tbqrB91WJ19pvjo6gkrHAlY8oiiTDDqak6+G4biS8qEVFojkOgB
MZXVyOp1v5rWwiOdrCxvwGw8jSJhWXx2G45u1t0PQ0JWVVECRi1eWnoFnP9oB5CFnwK0pivLyO2l
Hfob2yTOFmKMn+J3GCz54E04hGvzWo8082Q2m96R9DVM4hean1/SjgfGqASNIVsDOD5k3bAbOHEM
2Bptaq3qPF8U2oSBpjT1ZQm6cWkFP3P29YOH0LFgeq1M4rI0MkmRDIiF2TNgHYbAWerIYgNAYThM
+FDLWruwFp+KMlmA8SMzu4BxHzphTnbTkxmEL6PnXAahP82/kZlDi6JO95ZxoL86RkJZDWgIVf9Q
NrgQHGCATrWt+lEujc5VK9BDwyIiOSua70dNf49o+cOJ4EOaMiWBh/ufce+1g8ld08ATUkEub6eA
1D+QA81Y7uHS3iNOfBrwzXg5ZGbUgB9Ms/tF4sjn8BBIbZ859o8hQQOBGH0kacTYupDhBwfUGqHd
CPCK8FzbX5wkb4RqNYs4Jeo0i/rNaAPbzBuQRTbpVsKZ6ZhhuCIs/dYmBCHk4otshEqTHgcrbokf
HiI1Db0Xtw/uO0H76JUte9bCbM49gTW7PnBvTCv1j99fOt9/bFEdbb//18b4tCwc2qu4xvPnxql+
aCModEaG2bCPsgP9n+nA4jw7UyMRbQQzgMXokpzRTe0D0xntVCbYCqORVnA3l4LYc4BkADUD8wh9
dmdKx9kPrhkuPTtl4fPcBxRfcil9tNRpADLPHS5iofdOf4LsQJkTvVANfeGFSvZuIQo43ABlk9ZU
ONyQfI3R6EP1Nxn4iiEnUSsIzsQtvZLgzXXKPnadWpAXq8aabhxNbdlLkn6rKH7i0imYScPO0Fip
mJMXB0xy67QPm01h9trGiy+RlrwHfuYdQTQDOBTezy5q/CPSj1lmVTu7dKaVTRSAIOuX9QAhkaA0
c0U8tH0AluZttNS7D2WuTv7TgPrm7BbJfevAxxMTiMvIwJDC3fTNKXyktd3OTg3rSgSjfRMa+coX
dbL0ijreNAXeh55LaiJoJcW5dAZBXJ6Dhs23cAFrKr+7SY2q31Z2v4ZxiGFuRKKpYAhkvdzbGc+W
MS5dmBFWr6pD3irzwt/Ws9uQLUO0q0BoV67L8JoyKtN6Gqrw6q6lJS52zMndKK3ZRGACthrxzqC8
bpHZ/8Sk450kZucHPAP4vrxxU2Jl2GK51099m1BRR3xf1yuELhWSs5hb8tGMUtKBQDo1Rd7edkV4
Yqj3AC1iWJSy6x+ado6d6vt3N48Jo5wFuLb/w27mjCDUKlGY+c9j5yDXhF3mYX7aFWMcAj3dlfGk
IBf4/hqLLmlqcbxMirA6GmRCYinMIXcB3zyZkEiVeZAj8jVwifHOYhe1bFmStgMLvBOV4VKVzZuB
UhLpYvFoVmx0MtW/RoZ1DNxEkCOUvqYGdk9y0MmSgum6KPo4XBLRjWuqq9eZzE047Ym9BkC/RwOE
31am3Pr6GjqXeg3b/Oin3Iq6jLufjmKpxJy4yHXxlTnmoq2xd2hczOuUcSIlbL+PIaLjPRijJ519
Qmb0K4uIy0EzdnivRvAi440ZQq6ZND3fB/PJ3FW0TaOi9W8VHcplKxgeWEXm3DKDldxDiD6Ch3dp
GzANQe3KfWSabONMx8MndaNVUu3osEIaGOtunQ9Bh0gnS/a9YMcfxtEBbG/OwJU7iCG0ceWhr14W
42QdOOUxOrvGvrXsDJ00fERC1WLUkoH8dEBjmAb6U3QSlBixYmVknbpLqYg3bjzAzS4j50hmNtwH
F10hnM746tYWlDQZunceerEl6QoA062+PLp6TeKz9JD0N80WmrCx7st0FuawDSQLJuOtJcaDgCJT
g2Gkj93Wa2Je+ruyQHRN3X+oRYX9XUXBm8XWA5vrex5Et+hkUda6udwldda9At9YQFNVz1V1aaui
OxSy8aiXjO6Bvee6mHzALE50cZiSL3XX1U4CkSYXIeUQabDnUVVA/VV9ordlX2PvqESBnwh0zO1U
jd467zzgzknyiEZyXi6zk+Y29GkHvVo2k3MWwrFWbY01APk21iSeawOt1dqBzNbaT5oWzckekoPe
KhdqpUuOqZiBnTPjY1S+jUfF6W8rkmp9WeZroRDyDhn40EnjRksMh3diFEa+hIWq2ETsdJ2m9l6O
7JSSsGQjm6RHRhweNtdGY8jEp2mXoOWb7I7jF9/i1g9XnjnJTW5O9lkO+mfqMXYhlUQHTRwkEGHT
BPGvfK/hINEO0Uecxs6u68bwvlDDByVzjZrYCDY9xpVgDW53P0vsVqNpZ+cUKsyZiBI8xCqDG5Qr
52BbDeLMyiXOsRDtAnzoRjraHLCTFR+w5M4iGootHlhvW0awcaKYJQCQdbE09ZTKAlvGOpAZgT3Y
AC4A2inJ63bvOYAURzc+jXFHpdCU1qMWpzh6Y2elAa1Z9HNqrptQevtlcW07N5u7DikYWDK/Iiag
K3Mw7EuOyoiCxi3W4LvTm96qbky084fCDLF9JFlK6lFzEIEt17LOmY3G8/bYGfIdD+vSc/Wsrc/d
dA3/VoIl7O86m+1OC+X9NEbFB4oUbNhEC43ET5qgXGIbIviY/qgq2jzyG33gev3e4ZCzyPQ2MrXR
LK7lhO46K7J8N6JXyKQkomD0rV2Q1GJTmhg8ITDhIiYKivXRDzCrmMPOLY27SvjeY5bggrBUyF5i
rC+5cNwD8rD4NFnvVQQOuxpzpmTKdzaQhoKlARM9apSx07B57erSbq5UW/qSbQ8+nAhQuV3qiCQo
U05ZZA7QFdmvs1xQipDacxG26lhJ0eRrlXOLNwtsRjE1qwJC1C5WuEd8aUGtsGtn37ECHoVmEmyE
lHalc4fZup7xg315wycduxu/G/JNLRkl2WgsIVMvi6IlBSGXD63poZmLlPMy0kPcBMH0iK+rO3pG
BxY2J/69dtQwQ524FVtcqXSvd6LiFGmlFV3A3FKfUqdv8JMwNq2s/LUT02cDUXFhaKxLJuit64hQ
7ZpMGMr6NH0Ikj1SQv0OqwFRaA642tGRikaE7NeB5wfXwOzuwibn9kXk8RoZbUzSLgiqYBD2VlEB
kgxynYa3oTMfzWxQq9iof6SezM7ehJuIfXSoTYTIYIpLhzK9QcZZzNA4+t9Figdj0LFVjYW4eBFK
UUvOUr2wHzZGr20JKM5OYubIfv+rskeI4IiNonAqzi5Oc7gnaNuIHArZfs7ZGw19+tSLkqMiasqa
r4HOQSdcPgs/WwYwbSB7OOV+aoWF/DOdfTl0PB0dMoMVlNdypFGPYYr3yEnOnTzZywQRdVD1m2p4
pht+auTYX6Y2hoidmM3Gb4ibcmWgYQ9mNU+AwxwbtOsnUrFR0zoGPTdjXDsgCNkkZhFt0AhJr12A
hx6LcOGTzbGunPhHHfXZKaGXYWkBfjhSzV+VBgrBLd3PLB+3QCkZjJTxXvkhBXbj4x7W2Dn63UNF
2T2kRL26RMevzNFvYc3gd/CzBFFwqBlXK3FvR99PTpORtpzCoH9CCKqzBwZhMRAfN7gIp6sXOOer
vTOmtENMe6CVLjE+ImZFas/aVHuiudOBmas55spWRMDw4bttkMK8xQXTN2n6qCGwcCfr07f9ds14
CDV8iw3an2K2mswrVgkupA0sSfEEY6lKo/6g9NjfYrS5s7nnPcRoOiQelnWQsEXRMwPzuU7EVG2S
WjMRFiJ7awdJOD6RHeUutHK0riphAKo0iK52qm3q3tQYBbOF8WzeojkClg8Jot/CpbfuSvU4aF18
IkMBaFpXPWqipoQypn7vEhSg8b1NZ8J+aaAVM8n5ZFOdL+AdxGib7NkD9Fxa7qnI7IHuWx9tMPwy
4lN6dCwzw8Zih9EeKfCySga5FVOgbYOWTK7Oeqh0hy4CFNwDcds08QwvJuuxI2uZzSInT4wMt7Wf
G3aBKgRlncMlKfoO4J+wp4sN5yNsoE603ojKYFBX0LPdxpVYCe1e5Uc12PlxiMVFT4LyUEl7uJla
v9vhoLjLMmsb51BqjRyaa1ISsppaAs3+PKwFUG7siD4KV7Rq3E2tY8NAOtXtVRI/BaWTwSQMdM6O
BPbUKLXLOCjAzmAIb6lsn2xQc2ZGD6gISUZF0nSVERtbHj7isonzmYSj7ZsJAZJGgs251FZdB6Rn
eO/GQtvqfufsbTEUVB2uuxrw4S1U0dsH/P7+FirIO5LnjNAXp79qqu+2qZ+lxypvr5gYOCsHjLoM
4Q/sUqPLZPYfcS7zI9UjEQ1BVN6a9JmUuCaJ++ImYU/nxqaHX6I7d4JwX8b6q+qpEXIb47Zn81la
duDsyAkbV+SudBdR0qmyK+KRJEUDnd4CNU4EtACvF5LdVCEb569EUZB+COqXQLycjJiEGMBJ0CbB
LjFveuN0zqfW9GRdoQTlM2LQi+t38CZ5MI/Kj+I9/a4U7bBl4HMiMACsEMI70iaqz74ruU+lpiTP
xbhorhUepyZ+b9ndbTvHn3X/GFIV2L1VizKB8bveXDvffa8Ace7IlpVbh6JxrZrsqZ9vFNpEY5kK
NLyJnfvQO0s/Dg7KYY4du9P5+8vc/9mktSMOpW/fRkIP9oPo033QWfuB3h/+StuvD99f4EMKLA29
sah0W20ZUVxbOaovnVqE0Uny0TUozqVX9veuAaujidzgCFstOCIjFZRsnroPmXUz3ciSD4fD0Iik
/yqH6NoEWfWqN8xXydLurn0f5vQe0mkfDwQ/DKVurTzX9p6qUvsxjQnPySzH9xz6PfRXJZOQR4cY
JRx+rX6G6w8bI0SBbXVddxtOGL5qWjFvyZhCG+YVt268ZdNmv5u9Hy/toZd3KkvwXhYS1nkSAXxJ
UPCbOPoeSBEnTcq228+G4d33n1tW+MieIn7xyXoj6qlSlwLdwA4Tgb9LuHgu3z/4/pUojp8IVeQ5
JxrBUCo/6XLDDRHN9ABbyF77dm2z4eaJLV/h7uNyv/t+Wd8v0InT7fdRGlvc4WbVv3mF0S173+5u
v99ikbTi8P2244rAvAl23WOUpBltcZLnmmz9/Yrn4xbMB3C0pbVyRD7coIga93laYP3URXf9Pvgk
3VWv8+daZk9s5QGTYZXBbDR/oY11YoHBVseWfzgN8xdvHD6LmmI6buZ9wPcvfv/g9598/wvXbLgG
ZYdMbH6s7wf49Vjfv/37AX/9mLvFNPrH34/0/a+/PMf3r1kgqnDDtQg/vl/W9ze/X+b3v379ejVp
tCAa7/73g/3+lb+/ndTzd6H02v2/fFXzG/71F/QxgYAjzWNI9OehqAGjcgTmo/T99N8PkbUqPxha
vf7b9//yAv/yqnPzzSqDcvv3l/WX37YAaKxrXG6/DuRf/ng+rr/e8u93OmuW8kxQcswf2+/v/+3V
eDFGT7N12vXvt/OXg/3771oX+xoKn+ff3/r+198/zw6Fy+p/p7ab26UWUSKPKj58Az8EYzgW/3Xh
VcmD3d8VyqtWLfPxXdbQFek0OJTf/40nbP/j0O/69qtqPQpkGuYL4HDOyWHnvSgMXVzyVk2HKKbJ
WinIUN8D/f/I8fDvoNv/RPN++G8gvudX8w8u+P8QereD2OvfOx6WCbbn5vP//p/ybwzv+c9+2Rwg
dWNkCDwdvb7reXga/rQ5WPYfvq+bs9LNc0wMpii3/mR4m384jjlr69EVITlzEX39yfA2/kD3bs6K
byRp3z/605Bx/SUZ/kVd/9cMb1Qk/6z7MR3dwYOBj8CxfXRkf9f9gAmAiBr76NkbUX8EYDaf23Z0
SRo0G4yOSYg7TiMzwNeHgyUG7RzkNB3JxPxUjN+uk3QA8hmq+THx/rfCgPnmlHSpAG6ZMCJkaeFZ
iioLUWcWy7U7BaW7zkOPlKmGRp2zcEVEylYhyI0m+2wAowRMgAmtHuNt64FojD9BFxH8NBYTVmUQ
cL7rPALVJ9K4CmClWvl7kCXvo5I/3bF81fLoqHnwHkbjGAj/nLnupiFsqS2rK6vkPe7nnxisgKpE
swlyljqesA9iVdOOaS8fhzp90HMJFDSGvjcipyytZUjolWBfBLrpCQHvXnX6WaH/qtqAsXqtvbHw
Yw2PjDfDqE5uQ4gsNPOzz3eXaW88Y2lZ99APLK9VK9futqPs8CqFDbyNGjpe/yg5etj4NgEgHofc
CdNBCB2m3l1R1idjUndaau5g317MPDlhF3tJ4uGu9Luja1aboRUbE5hN2EPElPU6J/tQk+OJFtIu
jVQODsWCHWTiYSSGDKGyOS49pe8T1/7JCHkr8+zWHjtyjz4S6913X+JYW6nM3+eWhkBX7lDTbQGQ
7rN+7s+mu6kw7iVKS71y7zn9abI6D4MCwZRmt0MYICSWJyTDez1Gnlu35iL3dJCbtfNj9F3shwCT
0xDcmBLAL7slRrlVYvMUMwZeUvTbybZKrcdhiMlzIf4Uaftm0qcdBOMV9+W9zBBhMGSjoXsX+8FD
kso9oRA/6pEEdD0FwFZvbX/Yk8Z7cLJ8ZZbae5LBT2WXEybm7ZBgO5f2nmH9OgGt1dryiUyUFehj
NCvjxcPNQQooBXO0lxFxTFrbouSQjF5UcpBYiyEMIT+K0ixd1b0GVw6QcNzpj3qN6BPW84RCmLl7
2CWvJMzspG9t3Sa8zU0woF5nHBw/PtR9GC7qwfkg2flOV+oQaxMcH3r9dO+YG5oOahbtFfH9QzP0
x6gSZ01jSq0PbbBwFRSkbObVYO9+cfR8o2r9OPrOD1mNMQ3RakPQHnFR9s7AQLFUcviJavKGu8xd
O2GIdYrXkakW4rGHVFC2w+1/BU+7kSK/+IaFFM57K4h6XMQqeKUrvY8Av/i628HTr04QLg6tbKnO
K5yN2RcI38/GGDlSdobi34veGgyEA+RXRlaMVSfP9pcOvVdZgCNpmA571NOJQ2B70VufVshmdWjf
zWo8GmFy6/WCEPJgeIDhQ0Br1DFZJ1QJ99dV2hb2eyhEJSOfRenjkXQc8TiV4gY7/74hsmOqaVOD
PWEog8wizNED1JR6RiHgx4WFBb+4afasDNGl0vXX3PcPYZffq8jegaaG0UQuzL4JR3Ft4bCd6ka7
JThEJ3d9CvbQ224qw8rhtyfPDPHyRauG9gQ2E/uCS8dDTGaI7ERDjWyStASkMa5uC3bI14zUuFXU
l1eXUfJO6wpxI8Np5zTaSwK+h1NGukckMQSViOyxTJ1+GRYjCoMIYcjI/s3shgvbMXpxM07B7/J1
2qBo9F3kbow22dj247gdxvQ1cLNzGzisu1r3mtMUwqDNADiMum7DlTwswNpTXmDceiWe7gJLHllr
1rkAvLOfVL5nt1MRWgPoA6HjgphGBmp6OhDP5AxPpF7EufUwTznOcja/qcn6mLIaFrs27CpPonUV
CjlDchtY3lWJFFR1QWu48ZLXlGC2ZYEOZSGqaY8U7TEmk3ofcHaeaFgUC9RzN2URPbI7vALWOXe4
2pdW5R+CGIMGkhNnkwfFh9HpN32gtpoxvoPkXNoR+3aghD17oHnEPZlfwXybqPXipRqnVZWkL7mr
zcas/CWlYwPD4d4rzUd/aG47S9sh8/4wyuKtN9xNPAU/oo6QSzbDR6+Dv7+M47q4SJgG8yzPPPdQ
uMHfZNYCZe1WFyA4Rg8Oiuuk97aR0g7o565k3t6MPCnYxem1IbRqTSpEgN3CMLkj9MiEyyB95lo4
R/Am1lKgilF4R9iYexHNN8hAbekh8NENG6CHX37Bl/c2Kkd4PPn9xIA94gd9NZwZ5bzoyIdGOEmL
PNe/6qJX5Py22LFJkAOLX2lxhjCL0F27yXh7zn1AEPl2jMeAZZ6UN4By71hQmFEiTl5phXjmAN50
nbn24vouCwuauBmY0kAdSJlgXFQx403LcYmfngAqoNkLzLruYhy0dzOMkrVIaHIJoTiPC7Rjzkml
iIw8ZOko2piVFk9BXYBERU9FZOw4OA+WZOkrY+Z4upiZtTkXGBfhekzJ9SzB5a3CzgJTPjXcr8xB
3pBFAwoamvsMjSFQVpoXO0k+hGFwhEhM2zjC/EK/cwCLNC5LYdV0c5D5dJV21za0avHK9Cb1T2qf
Ys+vbuw6dj7dNvefB3QPqz7IelANg/0oseccOyd8idlUb+tpdGAR83oXBflb2mJI+vm0E+XAyUok
bJb4+i6gD28k+q0w3ZM7sj6mhf4ytqnzyyP2H1Xo/7XwnH9dov8PLL49qt5/X3tvZfJevv+vTfNe
fvxs/ylCZ/7DX9W3hpfYxQ78u/r+R/mtOfYf2KAwdXge5gkTPdY/6m/nD8+jKMdRQcHu65aHevn/
19/mH4ah4zEOPNgmFuk+/1GGDuv6P9XfODaQrAeeQQ1uWLPB5G92isSNvaDtFUj7wbR+ZhUXIair
6sD2Wz8PoxI/8zGk9+h6I3oytoPx0c31ZkOSrXlk4h8eKiOulrHs1IqYTn0zENO3Ja1GfpUy8fed
IIrSaojJs9qhPitLiz86Nxb7uJD9OQoU8qlx9PpF32XVaqBb+U6/obhGk02Ajx84kCLD4Gr7Ub22
yy4/5iFR590kKnAtJP3sPdu1jpGpN6fWoazWiCw/NkXjfggNZ07ggJWPrc7YZkNubCXNgm0d99XR
sjwCIN2onzut2hUcirUvkYQ/WFZVHkAHeT/sMLNeg06zTq1VTjc90NhzlXUOMmv/RylBb7dtpu81
px6XPFp8O/WG9kZ6BOLHYhghcKf2rk0CQAwK7HPHqn0YOsMBUd2aLjL/TpNLtmb5TYkw+FxG8Xjj
l0Gxhacl9iTpgnLIGGrUgT0xVfSmHdoPYyPIMjxOcAYYTDvklgZJkW+SxBtA2sSZRge98bdepFGy
+AaiSHZOiQ2CJaPoo8P/qSmr39hNOhLr04q9H1r5egh674DqvYJUXKtDhwCXMa0NGjASsiWyVTof
0tMzcy0Hwz30rWoHcqczceEWYPNJdJq+jz0iU4vWHA4QycWGKVh5kmpyT6rQu3JZxRGpaUVc3HdB
n0J9rSWJzcK/7+ymRolQG7eu6LptiIX6wZTsbkJGTADNSgFo1hyGelfUUH0WKHOjo0qdpN2bYhpv
vLwYaIJP3QvYy3ylE6SwcYMcvkUhs41fWKiJR6NWm7718k2o3DBeI0X2f2RWM1xxiQaHuIpJYpui
CdBJgauLjCDrKZPKPdk6q7edaSmYL5f2lj+E08ZqgfVqI8Xjpg/tkkoq9rRDarYujlxVeAl3EQMp
1YCngxKxIjQIynURPJWxZjz6XuHcsOQXjyi6skMPWeY8hr2G+DW+A2Jh7xppeP6t5TGEXo6FJe3F
GKvBguohNcIW2xgVXddkE7F+uU21PBkM6pQJHN30xWeBPMxdEAikK5Tio0XueBpzUwhbou3Dpiyf
ErJofnZWOj76VdVyL8wcJtVNWD1OjQHihrK1IqBkasQyDH3E0vkgmnE5dm326KC37hcZjW9nGwYO
pCFLGB34QlMPoJZbaEabFuxVjtVqiamtJyik05dsJSOw8rkJq9UmqwPPS/g0OTTCuwGVYZi2W4/8
z5Xsy/bNU4PxEoNgw4LQczdOK/fQlMkX1LLbwI2aD80PEsZFljxkLRZV1aOXS9raXSOyRYxW+ULf
y3CYVkZQWBe0zfaiTWp3zwOvqUowN9aZvZW2qlYuZ6kbjPqNJrsAHPg0YHaM9MXQlNfJQnlFiA8f
8pYWY/2zlspa+ZLRWwx6Z18GSEDxQjqgY0jdjntxQXJPKir890XIQHrhSLCFqTLrq5GFYDmj3uTl
BHdZZQtWNg+IYToh9DabWoPI1jmlu8jYsc6jY3+ZCKJmhviii+ond/uZSZzdNkl2LxL/OQziZN4C
sRXsIvjHxYSvgKUCFdEMT8xJtA2G/qeWIL6snBKBWrabIuPd0h3nDDcQ3hj5JJsmJ+TT7qbiJHLf
Wwd5bAIpg/GolcxctTBnWxCQI2bixoWhq18UDCDIir1+5CoAHD0wDxMbI06SsyIHbqE5yr52Uf9s
EI2wRxGvHxrQPReiIbKcVBLiFMltO41aStwJzt/KbruXuETQ0/iY5UU7cBXGjXfW3WyvW/1NSdTD
Pvc6DdAds/fBJUCc5HoE4aPz5I2hQ5Qj/Hop5nhwzGEr23WzVRQF6boDU4Y4W5hbW4dT6w7tz6qK
vbdAJw4YjEa9HWwMERg0pv2UVOzt62xDf6RYA4iOvpSb8rHCrXFvpmS6y6XxkNfVRxTrt2WFWrlq
CAq23OmSNm2BGISLRoz9h55pj6rKnPt6Uj2LNggZA0keKMphdBCUKq9eBZYajw0V2q2nqWRni/KW
dYkOaiKbY50AxvIlQ5MeX8gNpw4nERa0lY1w/jO0AxfVf4Z6OQ+yiOstDYD4xQI1TV7p7D9KQeHO
NB+fAk2sxLoWfObZVpCO1m5dQ3ku41M6YDgH1F0xsdFKWPDUhhWv72axgMWVkHmEw5Zj+RW3Ex+o
8BH1q3IsbtEz99TjM7c5aqLhR2XTuyJIwUV81npt915UTXyX8QyvTeH6BFclIOqpgn0kWIM9vgnR
99Oh13M3Ah0WNNW2McckWgsc0Q/KH5unrhk7fwEyHvFB0oSIP3SP2++S0Ve8l7nAleOzKjwD5JTe
WgBoY3CdaLRz9CwkaWeg8KLJrmw7XmeMDtNtrGvRTe148TaE7XrqNOCnS7fqNWdBi9SpFkGX28Vy
0BCd6t5UvSqBMzk0FJnvFE7eSmYTW0OvakCf9C0tj8aqx2EhUPun25bz8cxFqX/qjiquPrulN5jI
9hcbblz6QRY+dhFU4h43yCJMiC6m74JpIC7ytGRCHMs33xzGJ1sgohmBvwKr03ODV0L3TbqJh4mp
xN3e43UnjIhx8yYsA+5/fZ7fid6uaWAwx57Gcjzi7WDWELegShah50VnTYT5YdKQ1lAdyeQI9pkt
iOE2pw4nzbpVmnZIYBmTbsref0Vh5q4qz8hexiBlIi0wlfCQ8qdJEuq6LMHamxHSdgGblGNHjUdN
1K5itMdr144tjMA1I11/Gj77sXZPqM+Sk22IkWZtoAH/C/FHam4x64NU9ZD5XX+SIvCRKOjJwWZO
uqhlEa8y3a93ROYF69IHSs4nY/xQWNPBaOaaeauDgNyTDjcdizgKViQq/z/qziPLcWXLsiNCLcBg
UF1q7aSLcPfoYIXwgAYMWgwpp1ETqw3Gz4x48Sr/q2xWh8up4CAJGMzuPWcfv4BhWfkL8OW48Li+
Li0gaDe7b6JrTOkFAj6NxSU4wH7ZT5Y4D8lULwepxzcqM9Mt0AaonXHt7/AmmM8uftvPQWoycvr+
eES72K6cATyAyHVEnlPSrHBNOpcMF/pyMAx/rfA8UCwqgHwrbSA/Fw20WzAZ7MHTyLzXHw2z9M5m
57UUncrAWEwJan9gkfZzxpLwrHR7+mrHXXIeekHiiJ8pdci6ChBmlEfaDTUq9UcbptoYpc2uqUfK
MVaMBdSQ6ZfOiJv33Idd2zR4K6QxGi3QUzzrBGaEFyNrg0evRqPQ0Jg8GHE27WEHkxdMWIdJLFiI
n7MQxfTDSAvtWrltwRWk0pdeOeQPE6HGsCmrCQwZmZSx1ttP//Mez//bCvJBfeRPTfXx0Zy/qP8f
Mlht1m///Upy/7//I/v4a2jr/IZ/YaokMCrb1F1aLhZiCAP2yk9MFems+KV13UFgalqUsej5/Kt/
Y3j/S2dFyVto0FAStVla/mv9aPAuAUWI9SMZmTSwjf8RpmqmQfxOhoG7AoTJcqEAGVL/Gw0KkMlo
5jYuEHskzFEr0LE4kx1sIb9E5wBrWRhDSZqN7dKnPIieTvyDS9n4E0Aw7wL0khmY4RoWM0x28Ten
r18TC3TfBbeOcG2RjgrJo0Xv6iSPpsEUGfXkAo1vc4hSOO6kfV2YLkQrglKKrchzbR377t4jioOm
k7P77Zf8V8Prd1jPX5fXjvnnzvFD/L5zZV5gs407Z+HlKWlUdZAePKdKNoUX5SsV03vQHKu9TV7/
DxwP44/GGv9Z2IZJicAQ0qCK9gezJxD+EEgvJoWhYyQS5APABO2SrU0fAqRyf5UJ9O9iGC+kx2HJ
dr+PmhW95pnPuFWTEvXvvwjB0fjHkQKkUsg5ZpKLL/CGv34Tflm7YYbuBwFjWR5zFT+O1PCXVg5G
S2qioRqZjMcJhF+Cxe4MSbyiTV2uxlL/YaFTfU1L1mW63i91YOuoHgH7tF27nQTX+BCIyqKimLLP
HC1ZmUVMojS/zlWm8vTvP8jfAGjzF+vqEOL4ej3T/pMNAgnE7QDRelT99eeeachaJVGH2opINYGo
fOcZNQkNNfL6eOZiDjmmRfufCDF/Q5TcdwNWi2GABHEAsv31+4RxFnRIiDzMU82x0QvzKgCTxFhO
d6lJGhCaeWeI0z3mCXLgM4RsGXWJwPhHPMmf5AZ2hFHGYhiCfyf5df+6I6mNBpSrOZm9yn6qPZWc
J5+0m1jNywdmPmdonac2HV8nXKgLWcfjto8DYj5on/68hPy3aCzx9+EIUoGB+sizwWM5f8LpWuyI
5Ih5Ls4wzvlyAkTlksahhqF8yB08H17fveZRZcJO0doN2YT6Jq+Mj8TsNej3LWWowRgJXwiybW8b
+bpM2JiD/OsrPZ2VH//DWTH35f84K1iMCAlmRjBU0D7665fXKjuPe4xZLBmR72LH0I/StB56yFYL
WfbDidr1mzIbdQRAoY7d1Wsw30yltrc8xYRgQKLYRkN2VQgyt5ZoyFrICCLpZPdohaJ+QDh6jxpF
8IxeJI5DB8Mc2kdnSl2qXvWliwe1TSRRaMpz1XmYYAGoiozkwiud49A0p1GfMxfTeiL2MkPxAop7
o0/9B2xU51RnpJaQPr+IJcq4cLaT9KI7lJa4yqqIdojFSSPtP6bBzw98mfFDmkQaE8q0Xmptb0OS
LtN/+FbvooG/XJVAiEAq42BEvsCV7o9zo01JBXVt+gAewlpvJs5KosU2+FNxFZLDhhFJpcwGEUAD
oEZbn/UnNFcO3YHAPeUifMk9cUA0bJFL6dgLt9Y15sVGvBB+N9zG8VIyld1G8eTsyfdYSFpvZIBq
P5CcsmTQVwFGjU04ap8ILHpvO81ioIiPusheMy0ciBALqEM100FYWb2fEMFG3y1Wvy/WUE2bQKNQ
5gJHPgB+OKm4/vQPI9h80fnj66Hgi0bSZerg3PmWv1+UIDOLPgtLGxGr9RB2TX2pG76KNic+1utc
83mspm9eTaIF+Bm+RFKsIPZLYlhL54Zs2MFBbJv7f79XfyN2wH0RQJcIKrQpFdkzWvP3vVKidaqu
F2AUScp8cDqPfASCNFuV+2SC0a4asoguvHonW0X/UnUkAkWDuQlGIziTE/LuOmN+6AwOaCu5aO7o
LhPSrJclfy4jp+/WuiZ0UCyVe8KNiLlD1ylgD0dX4bcWffceWCOYet81L54fDQSCOVRkAsJ9NVS4
XldNt7KvXjKWZkFkgx6v/gHvOE/yfv9dJCOp5di6LfkKdPk3vCNh9kVfeiYXRVOA4REp1B5iTWNb
QYO4pyXo3zut9Y6plm7rxox2PeGSEZrmECnBNNpHM6YpOHsSOB9jM6CsIIdrMYrw7CcURpBKnJvS
CWBy0ZZ3IvJJDLMRBAGqC26eB9aUOi1FY3V/3yjzz0Ym3UNc65/tPLo2cWQcRW98QAg2tn0rwn2M
rhJHZP3Jgjm9MkTugbVGO1zTTT1UEGDc3KyPXVcDC6S6mrQyX/RlS4RZHDyWmewOKYfCQslxuKJa
bBd1qdpjNuZk3Ob6TgUoHTordTdZp739+wPu7xdyDjjb43IB2tBwbYCtfzng9DqvynYwyUiKs+9x
5BUHH1fR0ozcahtHvr3LIk8+UKMSWxay9bahRbHLCIX4hzni3/CK8xE/j1VMipgaOeKPSWLE4Tgn
unPkh0edgtTR89HXWJjZ8XFZCzy26R4BOWFPpULKoic7OzR/TNZoPVtmpZNKLf5hBP1ztjYfirBx
BZwtWHCGJ/+4qEed20rNKJolQR7Y9QrxJeMCsvQjKuZdC1UD9Yq+BeLnLCSmbkJFIuzS9YwBNyx5
pOlxqYoq2hrk4uw7JjAwYLDqNwoNkHRUtNV6MNtVVjvbcvBvrEWD1Zjc6iIASPLvf2ch5d+WCMyR
wCoKTi7BN/ynyMy30k6vyC9djJ6d3zBKgHmoR6g3YjrgmKDgbU8DiH/4UaNKgy0ee7WN2sZajbWZ
4RFFFJU53ZsVVua5cBJ7Y/ZH/HNOhdFd4UV8ZPlAT1wrHhoNGpmUjXaKerWyW3UWaMEv6UT3Iu7I
cQnRclDMX1Ree3MiK8bOlqhHot4W4+i2SKKpjd8D46dY242ll6NAmj3GaUrVWmKG9udiD1Yc1wln
/2xhrVzSBU/orDBQW1zjLTTzdtjbb1MvH9EYxz/wXqvwy1hL95tdRxHjSwVuyNLObRnmz6OAidbi
kUi0hETI0T5wmNHBjwP4E3pRnT34/9RSrL3maeLn520XLgfOXuqiJJ4SO1CUjSPg4cJelpVZnyvn
TVRdsAnKiraUn176uOrIj1LTykZicS0k5Ris3staM8KHsoTFohoBt9+sY2KLHkqVfrRhVqLoJ3va
NvRPDI0I3IZHeoLdW9gSMSqjSzBgYi/sJN3XavykemLLkEslxCwaTz6oN0+sJKjBcyipTXrYB1aV
8rMF1Xd1iBH/0QjPn227iNe98Wz4Mr4iC6p2uW3ANG0NpGI1dLYIWffC9KC9DYjuFmZtfSf9rsY4
IA2M0i40h0Ee/WJlduBksFiE19jQiLLIgLzZBekb7Ltv0+RXRKGsChQqXf6tcId6S2lnLdMe2Xxc
zka6PLql3hjd3JggtDjstibK+J1rquKT7oELKvzBOtAf3uNTyq5cLYnbGnSCKDpS+Cay1TbkYoeb
SO8RCNrBB50Ibec1A4e+CKj1gjd5jGtMRsacxVpQ649CrbsMhawuxOAJGZ3vN84E86Z1ve8Fco0l
qhhUVn4NvahJr5Uhgw8IeWeHM3GZ0kB6mPPYkGzU7xmy9pYMVzON/E9JbkSnkJX3UkcL0WC+eU+1
7CUq8vg5o0XM4bP3TPibrC1a6sF+fnIIh9go08pJXXXf6d3N73XCr3jQV31zAn9NsbqHx5R08psY
wuLoaBIu2ZyBpVR0KhFw0WVJhlVT7c24kftYT7Bb9wKLuA2d604LdBmFaGx5y9KGR+xNujz4k/aM
xKM/UmIBQ6JTRJ6AvB8wuN40VpzHkDxVS6/sTd1YxjMlO5jxgeaeyirD86vKI8ROWoxNCJGjMNpD
x6JhH+c9UY9DcQmqnqW3xBLNKFGvsx6blk05fjMOBgTTMsT8poPPcPuAAEDqrEinyCKY98xMZqlN
UvXrsSnFobL7x9opoWpoOqF2ATgyiYGUrNXx4InRWhCQg6enda2D8r6LhrOU5PBp4ehEWkfT/I9o
W3qYn4+ibfuNVyC3aSb3cy8jJEhGRPqXg3fRGeizY7aXBzmMJiCBlE498OMltAaKvxQ94RGAqir7
6DZGrXgMy9sU2a9xo40njpDoCQhfscePV5WuXNhWpZ5732yOcZSf/aF50UM1fXOs8p0UsuAlmZa9
4RdXPKuLutGGR6boDYqwbAAhHZhnT5XcsITVw2nOpQjQv+Wudq6YZZ/TEjVjmaRXqTdEF7RuTTob
dmeCbUYgVp2Ar8CNbhbwTGIgMEbYAZXCc4+vktYXGeSTswM3iZVCtRdFruSiihgjI6mHT4lTXMC3
sLxy5HIqQvdEi/iQyDa6WOaHsuL6ACqAdls9Ze+EH60TBEJfhSbpSdSJOsUQW7A8C3AYVXnkPNf3
SVyj6RG3yGnDE+V56DbO4D2OCSE3sCmoZ+TdVwPhq+s9uVXZ/QBnLKl6A6rq/G3pclFqcBYe7Cq8
pnHjPdkhyj30DyfM2l+rtjCpFaMQ4tQYcuWtKUs0DHbqnHopMzzxkXU43YjCwcyZBeNjV1ZfwfDF
p17notcG+pcoM+Sn2gefIUzfXNY4eDE5uulpssgtUrk1HeOh9Za5O15Vk0QXB0kXgu0BRhtBScdI
WJDRewyRgA+Ksy/HeicC+3tKNvJxEHQVPXSdm3H0aK3YevoovGjNdZY8jlRq50K5MU1x/9x3yXA2
oCDhk9EWOYfcwifbfoM9cM3SzzqSCSEWGacj+bRE2Oth8aTX1CK7yB3WlhhciDe2u5jysCU3EiOk
F7ubWhlXVUPTKebTLx8TB35f/W10g89T2pmQYfD8IWQiTbdwn5RKDFpKjCM9AdekKj25Q2JBgNd2
bguZZoq+2GU07VH5gjXJ3ZtLa3095pP+lEwPLXjf3aCKeANOr1y3SO43TU5qU9Gn8XNoVsjUk1WL
wGNvcaTTP7UBroXEk2ZoubieMVsO+pgMl45uKRcXxsbBgD9iYr2vRVQ/uuhMVLqpbDP/nlrxZ9Jm
l4KD4LGmN7XShfsaI0M5GtL4xpD1EZTImwe/TLZuOb22TehvnDxy6RLMSTQgztDQ+M8oOp4z/6my
YueJDpR3arxZMEsaUGHX2MEj0swBa6PFt9piVaAV6dUkoI4h9eFEYObYh+NC5TANmVzlDMrWDDWq
vW2HRN1xu2JnNeC1OOIG0KZKPFf22kc1dWqD7DmqWL13YYJTSTLr5hozrHXlT+jxmvIh8YxmpTSf
DizGbgwncfmKceZzJRrIoJOjLpYekMBEevyCWEcHuLXiMj72yLtDBwrshA188lDa9l1+CBp+INqf
0Vo3yy0jDjmLhSEXmfrgELe2dTSGO+nEFeHLNc7MRFuXoTm+4QWwF0OYl+fKqjdEtVSPGZa9oG+y
m8x6Z5sYnD6ePaxAlQXPcVKAJ51EjacIEehEQvAusB1xDbCHdk7wHHQOk4c0ekTJKVWgHooOnmue
iBB54wBKkmrge1wSrNs35a5h7ra7j09az/SEaKe51JgzuQFQ/Hi/cbp83euuvWyYsi4NzSIuL5FW
uHS0alijtU7PTpHJlaHJTyCCPwIEKNGSLl2xr8zvNhpPWm3e8FRo/fDkhuEW0SMJPbEF+zlymVTV
7tmp+kWZlAuHlaSDKDXJ9rUfONtqrosYVu8eNJGdwaKaB31Angid2F2VaX3WZ2c0iV+3ooUxh0ET
L4LTTo/egA6+SUlkb9QQny2zzQhhTadNhsTy4PpwJ40mP2qdyB7shMBy5E3le2qG8Bj7GoqVaQEy
aKOXCoXBslBA9swhQDzcCPc2HmhFmHvfCTzYGQ4LffdzEKjuqQ0hcqArD4H9Wu+ax6/Q+N0jkiDz
zQBJCBcAU/mUd0uKJ9oTUomCSN1R7EcbP7Mm/UMMjspiHFooo5pRGY61lYV9jrUJ8QI2mLNBO3pr
t/I7aADnbM43PU2BrdKdtyTe+bQBjxrKJumlpF1NTHAWBtOTdW0p0GrYe9OuAt2uq1J7IKoy3GiR
DiAnblaRCruH5L9uSFmDzIWVhnrlwQgr2K2/blK/3cYFqOhS78rF0Oj+ZqRTfM4boz6H8BxNfhZb
s19So3WPBoqfI0aEz2Odiuv8B3gKDzc7FjaCksJnLffVHkgBa0R818wYTZuLjRqP7gA7I3cgXUQc
rauySuQJpXgd6ubNHpW+ypPEXQ+l5d2oKn0il7SH4ZMgExt6AIlAkaGghJTSfAechg5XeuahcqlO
IvtziR6CSQ329DZ+65pRnMpYWHs/MraZG4UoxGKGpOi7F/vhJ381NhtAMIukHNtTl9JM5YuMXoJ4
Ju/J+tKatFo7PW0eyxG0shs98uWjPgC6vOUgUlfZ4FNuw+RyvzfoVrByOrjbPi2CHSIaxFjEudol
FJ9uxRjS7VzA8675BW0ZQnUT+YHml+V6IMfSbOuMhnlqPdWTYLRxo5JMN3c84sIDxRnw9VhG8GT7
PhDJIf/hWtZwiOpxvOlttnZaS17aRk03ckdjoLRqoFxIh9yb4L8wX++WdhOYq9ztHpo0yB60GlRk
Tbz2PrRhomB0eagG4BuVqdtXrdco4ObZoXE8ghw4glvbas8ahJGz8kY80hUCq7SIAIo2+W5y3e5U
lQaeXrzYVVcZ50GtKtSE2mDqmwBTzNJBcbPwPBhQlDLjI7F8/tZqrE8ZHXBCJJp1AHWCVUwMyZL5
BnJ5avEdmikKAtEX1erFpZJIr/OmvM7AZ+LlrAcmysWtlz5dM+8bUz39hQXVKoYUv+8HPT4iisCU
YlBkGMbJWtkTeninsryV1Ip8N9CsWZLYEq6YPgYnFB1iUWHvP1QR07/MYeZGMmgG1TR11z7Ih0XF
xWljiqp8yicL4EFrFV81JvfCaJ2NWRTmsYj8NasC85vgsIB55QevY/GBqDBaZUguTj4stCtTNfgg
XozRRjrVqpN5ujH0MV2PiT09pcLQHkKptmP2Q+/c7lqavX0TRTPumwjCIZ52shQBIXSa1B8Gt8HO
huRiUcoiuYEgG/eTC4oSpH676TB7zR+7f0qAmzkdW0Z2uzYAQl7uC56Q0vNBi9RusE3yPYNmbxLk
xYWTtZ8siTP1GusG55TYHiN+c7UZsVVQ75naikV+VTGpw3tydv2MU8SuszU4NNKmtVZflVGWPVZl
4V+14UPHQPJMQK/97DXHYFa83O8EInjUaa5eDCO0n2uKoAuh7PFwv+s0wluN+hhv73dbgzDCZPJr
zF1sB21Oe4yLGt7jfFc5tvuAu/5EE8h+vr+h4gejLfjzjmj8SzsU9D3ue4I5mKUTbu2fu9EWxopB
ut3e797/soLYWN039vN18zuCEn3ElCJdlKKyTwxI4d6uxKnPUS+C54Fr2kniVGncLCtJ8ZgO2WcS
8eDXVDj9W89FKgH3yUi1Z1ON2jPsjU0Slv3t/tDga19U0k3n+z3qKCGpfGl+uN8F6QdzKJDV9n4X
wlE4q6OoxMxbi1zDZvQwCaebt9uSb3TmZPpxf1J3M+0ajcnu/tz9IRgSVD0ItZzfPMxhitIrrz9f
rajJjg45zPe7TkhbBINNtb/fzTrySPuUtMX7xkqPi34dFt3q/qyKyffjSkoO/LwbRMimFzsbX+8f
1mi15DG1mlVnNIxHMo6pfZTV0/2dPgnDpELnD/d7CJuo+PogfO7bwaxGZ8jMh9392YSOJcLmRlvf
n+0LkyeEBOAzfxpRD6TyFXr7cx9YBOUPZtn+/HBW1tVP4UhE+7x/P18PU7cvMWLeH4o08ao3XnK5
P4c4jI/i2Cik758nJUG97DL58zdwKp3QSbOqfu4HMK16z+/X/dyPVHbTySgw+d/fCyqnulIj//lr
giHXnx2WXkKUl9guTASqQqAi/88bLWNt65Nizqy1Of3x+P3uYMZqN6WYPuZl8P31f7ys1iaxdH2L
NUqJTH/xx2t8LT+VSJn398fvW/m1AZChxsGvxfbXQ+680v51tx6DfO2yNF92963/2sB9exWEQfqF
5fhzC7+9JjXjCpPq8r6pX/uUgOtDJAX+YkvoX7b49Z9+vcb2mpJYPuqTel3senu4AAzMThqJf6wn
2yZDVDbfpDH0hvtTYZDwPH7SZUwbevnrNfe/7jf3l9xf/Ovu/a8KcZQdWhQy543cH/rz39n3/2Sa
sdxX7Zwl/Ndd+LXp33YxtksTEGsaLH8++H/717/2/b5JOYZfRBRpM8z4Pz/er23fX/LrX3dExR0n
73p/5NerftuD3z5FX6asrjIWCr9t+rfnDXdAjZ9gOTDq4juTNUjiup291Io5ZgRv/Bj6TUZEhTSW
WgFv8P5swWxpFaJi397vQgyAGZkCWby/OJlYoZTzpNxDdP5iJybwF4T2y/uLsezGpzIjX/f+rGiM
7gKo8tP9rXE/xjctanb358Yi9Z+67uX+vvvNMDGJSwoQJvNO9kl6AMdiXH9uaereIYjFl/uWGg/Y
nVHH8vhzUybXLexj+r8+AHDOlQB9s0VFlb1gCtHWVdrC1Z/vcgnWt6ghjZ8foDTGbq/5jGn3Z7vI
Q68yl+uzrjwPdl8/+wViFgIpxhsCQvCnwIB2eW3rV3OogCGPzCMG1uYadcsPa9Q+UuXUL31vMJcX
1XiEm1udcZ35K4oa9quvzNv9pah+DyRwTu82tQeIs6Nx4aRsDqQ/eJvOzyyco7g/3HgoPqIWDpGV
fbe1wlmAkUsePSbyW5u+wj6z+uTqyXBaqrYcvxijvbpv3+j8LypIg09OgAE6FSo4BXXsnmzQpGvZ
VtlrpHnP981TjNxhQi0+e3Ooe0gr9gFSc3CwcQJvK83PnmCvkkg/f0L/WzzP1SbV3EyVm7sks5Jl
rWdJsazH+oFZijzDNwyeotSD9eH68GinNi5IkLeuRSKp+ygteOpI1tgn1IJgZPJiOgrhk+vnj7kx
lueMjLvHSj87M9OQMIX8jfh6nRIF0gPUO9kbLqDbKJlKVYZu3pzCu90ftmUd7AxMGOv73T6g9VtW
fXgJXIF425TU+3m3MFvnQISDTZMht5gL96b/LOvPk6fk3oHOe/O4ysGywrneaOqIOrV/Hfy43bhe
7u7bypc3LWTykusq/yZLSrSBJ14H14a7ZxPAmwYDwtMEP+x9G4LUUWHk3quurHzDRSY5pESk38BX
jzT+2MZseaoD7H+Dp9x1UlukILZD5gNxq384AGaDp1qn3CvgC9K9sQo6V5pT4InNr1asmuOvGy4s
sFm7ggrY/UGN5cy//qRyWOwLZtBiytKDmlCTohk4+Z0XIatW5Xxr1/0ppCNzmgpo0G1TXe6vud+w
2O5P97/uLxMZnWFwoeYnPFEoSOd33Z/4ualf9+9viQHNbUIbPNXv/+/XJps6Vzsz676H+kRT3xmf
9DxQTyqHZMfS5LVz9ejs57jmPScOXy295ZhNPWKrShW8xlE9oL433V0tnGNijM40kw/xIeiTuoFE
otvS9Odyvjf0MRaEPCfenTBMZ0GDALiD8K7Yn/0HNCI/LAN80tYrnEtk0iQISlzU0VwhuN/kWC9s
rVOPTdPNOWVetKmkKg+jM/uCqrAn38Ltu23WSGhqOBxgwzvw28LJWoY2DbO4bAEFhLV3rKAocCnu
T1ovUXhNePuN1Nbf48psES1hsI1TZsLpWD6r0XYOkYBMZXBSLQWaO5lpO0GaCAAa0orizv+EAOeU
uY39tbfjXZHllzDy66+UOXYdvUyArk2/VNA5IKuzRl2V8fiq291mDFp9r3Su6ikE4aZut6jCn9Xs
EYNQtlZ67GwM/yi7INrYI1xtLD7AtDuARNgBzWVn42Nuahoa+hPoZI1mGhiHBLLSKgk/4e8rjmk4
1VQ+qE93AyeeU2hvfcd6ESdPsGcEQ3jH+nwuZC0wS/V4bCtr76ARX5KtYCetfkgG5S5cR2+WbV7q
QL8wnrtkeGeaLJ8Breq7PNGLrYUuDljrWfPZXNSGwa4a1Td3bN8C6QObZ9G0ZuD7aJhIkioeZldn
GsYlphdtK2Id1Bymo0BjvNJJXK679xSuxcocw2GVlKmzF6r5qNDD57iG9kNx6Jw02WYDqIOppDds
kfKxRPlb4TnDToaEczO7CxA0Nt/7sNuEOILfArJbws743EZt/2QO6mMsumstZPAY6Ol6yuR49afo
xbO0D9PLmk02epeMz7mraBAuzV6UqxfyPaDzuSwzqP29mHCwU3SUC9vNXlo/25oDMe419eyQb5TM
s4M3p0c4QN0HFb0Rj7YWEj6Z5q/DxqRO3usbyPaAqIvkIU4Ym+LxSfKzJ9RkNVk8UyHQl9VgEl0L
oxe4GkOFvo1l+WRY8E6GrD/oFvIr2xwStPHA3fxU31GpufRtbFGAiQ/izhmO2jOKdnetBCuLgCIh
AYfV1nAv1LitpUTFH1LvXEG0GBjKS9QlBYdZWAUcb1gMdL9ZWxa27N4D1+YBYFzlmoW4xvaDVTLF
G2U7P6RBs7KCYaGQKE+ccjupfU6lhK/IUtsYaV7HMIObrj4pp3kXFfRdrhKjybzF4XOaMs+2buG/
iqB8TzjSyE4R0VIzyvdJ4axrOvujkwbV8/+6oX/4AnIddEJAJAaiBdSZ8VvdZl+mJo23o7Io9Qly
nXKrhd5C34lOPMyaeiIBrkWEFzHiJKqgmFb7T9IEthSETKmp9OJwKivcC5xymoRik5rJFn0dWTjS
1lgy6iuVdwE2EspVAVq8ZWAR1xH0n4yHQZN7P7U0ptPhenSNrWQZy+aipdLAXqJaMZahA06mGoDU
54QDLksdg5JTQ9/HMLeUkVob2cWMRm+XBu5aJEz5ourS5TRbM13/bpXB4+DinE2kSYAUX5WCxVLl
7gbw3LOlGTeYtvlyH0e2TldAPjOBfgJ80HC+K3eT6Na+ENEWi5t+KVBlTWFI7BnyxUWLM3PRlpCS
zcLZ6cYcYeRQ+x0bfxHbt5Kr7YKpr1pjHV4nfXWxesff5im4OdsqvH09qrdSlx9e9tZZ1VbP7Esq
RxZSAIfofPnvHJc1QNj6YGXTsTGZH3FubCLo7IvSD9CFUn9CH7cNizI41VX/TlToUVSi3SlHvvk5
llpMkD/SLj0PFDAWOC1WIZCcLWHn3yqTgxK9TbZ2CXWCjL1ri+A7vpoFplLvbMniMmSlu5a+Jhal
4LAX5ogZut1WgxMvEtUWu6ly3VXtwPAlGvYjH8YXzkSSyR0dqkaQO/sGUiulU87diGSslQWHb8vJ
UW4CP86xdfU/4KM7bWpehOBPPTjX6bSPg2LatZPz1ukMbPoAqXKsL0OXfEG0/i0LxHuUxuOCzJEP
nGIxEVFJuG7d4UOA3iujL4GmPUZTDnzTJrywgH9nNANpUhGG4czbtvTELW2I9wzoz3UF2i+Nw3KV
kwGywM5onlpTfCdysD8Kt6hfqoppmR3bX6dAx+hdKrjhDocmVh9GTnqO/lfTPKKUE7Cjx4TOZi1o
F5f4Mc0wftbodPhA8S/+kF2MQtjUrec+YWuNXBR+OPXGTC8oRKOjKBQR8WbA/LPHXNih4LYzcXGT
kMakVftcMYR/NiO6OWAihlJNZ5WBpremGLoyU9upN08B04iLkwhot8I+q6Ys6En7A7a+oVwFtdOt
25BAbz1x3ypJk7HALeb6alumibmOsKwe3VAyJjfFw+hxeUV8Dd26qPdmkHqswUzraGVPJRPS17UJ
WnmPSXRlV0Z1S7zhcwglBkJyZO60WEe26ozIFWrtSZG7peWphZOOkuEknNfe6+n4Ns2lSNLmqWvz
AlPX+NBJ0Vy1aWQtkjJNNyyLjpWeEj+Teqdiluv1NEkuNChlWKSfSMD01raXvFfwBgD0GBauV6xv
ZQaRi5YmI2aMj75PPyDimhtGY7Vs2mlZ88fKwb2+RbD0uQ2alCUiYYNCb4qV7OLxalUDoS2RKw9u
XMw2vXbrl+5e91hlNUEhlm0Tyb00uyW93+gY1fBVEpZx0g/hiTgZOSBcQA41oKx2Mvqr7SJhy/vw
g6CWYqUHJXPbXH9oI4TKFbxozUqCFzMUP0QfPwNJA5UuewLUpHpwYAc/TLiuQG0M1VOhu92GzsS6
Kjr/qGPCWJelUa5MvvK9lrbj2m0aUn6cGPepVm61LP+mv5pMgS4FfgyMEI2BGoJEhoB69z6M6FWL
MhrPFVBdVNpqjbVMbGndhzjz0FsgUU7PlVylwbhxhDc+DGbr0ziv/a2bZj+czn2gtqteE1JVN1Pt
ZcvJzVEojU7yf5g7k23VrSxrv0qM7MsDIYFQI7Oxt2oEoq46DA5wQCBASKiAp/8/XTsj7JtR+W+F
r318Lqjc5SrmmhMgUwqHzYdFVK8/pK1ZSxBnSuXHuCF5Ba1NXcPh+wIW0I/j1jq9Hussqe3yus9b
9WevI/9qtktHKe/quve6Bu+rGla9pzqrzGc1uJZAprW+/jTP0yxThJJcT/2HTrF0riFIz4w20Vxo
Tyh1vU5A75wRq7hunVOHyjJqlN6k56tz/wnu5k6R3YtcutabPSgmrpXbJ/joxoFK2nt4uqQnIGKN
SZFf9klR9oZUz490VbcvvbYqWA+eVlXCp/l6bcPMIOmQl+8KrSzttLzq2JUpcA8O+2CcfOADj7da
yy06deFletaHxMYkMLnPstu1r5YIqRntkujBtnVzqV9E8ADCPP9zjy9WRzk9yS8nD/ddVaRa3pCZ
vZWw0tELPBkDPc/TyYNSxWuW3thlG+p+1BEuvUd3dE7f2KRkMPzrSS3FLUHUNVevyJaZscl9ri+H
unAteOsnDz2eoXapb7Nr437otziqAE4jHRDXmORwzxulYUhED2BeJiHUJ6sPcA0FKlkAeHGy6lKO
yjbRbO0J6KiTTzMslw0Jyq7V65S6lffK2ac8n/1X9hibRfUeUhTFogSGzzurF3nbXrpRWb8g5Cry
KUKU8vos04GmKgvl9tCCT13XpLUAL8Yf2Nzv1St6nFvifjJhu26bTXE8xZ9btar8GkJtGxIuLUCH
zYML/2VdrogF1bAf2Qq0ZvYtZcoAp9s/61bsncqiCcxnPXTnLogydrdB1fsE0Dd0IMTv7D9PKOpf
ZiufACOk3gb+Z70ij5R3URy7KtMX4hR2x+wMADmpNpQiZDN+aNe0PvsTZjeZUZIvN6PhnY7zYnpL
GbunF1qjejH98aPbRY/t6kCperGpH82DBIIApau0QzVPh+VDh9xec7eAt+CLqGB7bp9HLzDckBZc
I5BHcOsa4MgLXX9CGsYP+AbxJCsNAALfyOLdONZa0e4GN+1q3Qo1c5J3hp5jirpgBROHDZCb9tK0
8QUJprN4Q9Ava/m4GR0EDVElAkAGl4Nb1krWfzU/3tebJuNr72Rnt852/OxGdfsK1xAMFoCY1WK+
7SAbh4TW2e6AWbw8tdNcb+m1wJ9rzTPjMXldbvY7/qgLlOH6z+ySoyPxObv5rd2e//jrCUggdggK
OF1FP62xhKBFfM5xOjoDWKzQkLkksgXTAUAdMi/3K0W+ipLcnBL2Z2IVi3tFETt8YZdb5aChte0/
8nxFLYYsX2bula1HvzbPuJGZOnrB1B6hjnHpkEqPCY8OqzeEByp8UzA/a4tSee3zTxW7L5JGMTFO
aKG+XhXykFUNFKdKgE68CZO+wAMYoGZwLrvGoIaywCIqplhau9SQmH7XXl4XKRrWpHwornFbCht/
bsRt9wOoRcAlAFageBvDOo+21Gg22+fDYYB8XZKz5tV6rbjKHT+KtewEVnerQidG+dNH3/bNDhYS
AZVp99IzqLsv2n7XTG/hPQPsZJ7itpcnV3RacLZHZqxAm6feFUmlMcQLaQZWqVb8+tooeyVXRB60
InXhbDD7KC/8K9Q3xZ8/VyB0DTyOttGicEZXuz8h0e+np3Z/gYeQP0CO1/trgepI4iS6eRq0b7oO
cjZP7B+v1XsnfbhFHn3gOuqwra+ozYcKtn5tHfNTpP22CXUlecHBjx/xDeGyTzxQyTZSvFxT2tze
Rq8e9Hw/bpVtn8hBPS4QG5RgwzB6jYF6IyoA8Yliq4X5mpRUDOVwC70pu/8qQeKyb5+Aeb01916l
XfG4d1pj0EpOlXZ2kBjWK7yYGiFOlEcvEaUgd0AKl4b23XxXI6hFLYRvNyZkeb5ZYBvGMSKSyald
yJTBDYUYHIr0cOn/QD8lzXzWL7nGZna7NhxgMajJj0mGXUWBc6sN8meWR7fvjypPlb56nODCNiHn
cjvadUm4wfgVC1+9krtkWXsMoVqbZZAq+WWpI0eaEPAzklc9OqXYHKdra/N4lPruQc5dhfBeQ3Eg
b6/QnQR1/BGtV4ZmWU9P13kK81emxxMCCJlTvaHXAPtlBAqSao/8FoMHB6gOwMsviD+IooVFUHQu
r03XKqi4xNnID8SWe/Jzu/UhGHr6r1d1l+83sGuzhRao2f3Y1ctsg2F8faUdlAzvSMQURMTCREe7
R1Plo0KBug2cXqDKnmFnJR3neqKQBfIeDeTBpryxljelAIlGxpjpgQZru21dSEkLg8onQX2ERlzz
M7rr5hcvmFo68ppk3MuO/exlbeyv25bCRm2BkXckqJQFafv+dp4N6Uv6bO0hzr9ZOnxMziOpANIA
E8W4S1ZM4noSPxDxbt1mb6NTrXKoF1miLqR5z9tm1kJvyDMpPGiKhGry7psEE6E1dCF5HBqQHE1P
pXmGtlTv5KOkIJKfXTP3xxPfwO2HvctFZoylJiSxHbdQhQ9jpTM1lSu4Ua0DOVb5vLmw4x1+2M3P
5IUMogI2o5zXXM35UShxxmzWzAId4s6n5krq+tGq0WxqqgEavYk4Bwt6eoYkULB2W4Qrs/MyS8r3
prwwXrb128/qrh4UrXa8aj+VBsYVKuesGMHRpQ7ObcUmCTIDTnWeGjWyIQ8dsGKlUDBYZYmDk5CO
EzfRqDc53w1tznq8b/Uvn4obVOzvWlO0cc3ydP0my9a/I/EwrIHhx3dt0lO0OxVXnTORnESxY9VE
FQEH87r9bPvtRNltTTQ8f1R1/Cm+OQCY/PszAcDvWZz/598jFPhH1NL/gaR0epva/d8VwFi71+4v
x0bc4D3c3Y7//V9EXuP7Lv/L4fEX95Hs/sAr8NvJf2WG7pldHXFsqny6LdgA/pdZoOGM7qFaBT00
Zf1UE1DV/huzgKb9wpDtqaAGdHg0AFn8lVlAa/8ClV2nKUZWQaer1BT9CWZo9Ucd9e+qFCnNogbJ
7JjQHlCrCD3dH8uzzDeGG7jTllTKCwH8Tux23xq8VhmQnDStB+cWBYDQksvsVQQ9aN8Ag7YHWgF8
MMFqyFq5zmQCwGu0573bZ7Gte0QHdQ2aAgX7Qz2PH2/IZNOqHVK3AYb/5p4QUJPd4jM8F1tg58S9
7hpAj/sl1e1r1yAa9crD+H0D4r99U5BhBK/r3VX1R3Sqc2ZAK1Bar/6bMA/1/USskDnJszZw89N9
DAAY1qXtqtd+tmFZjnELHq/xqy7D5JU7xrOF+IQJ86OTwWMXKBSGsLSm8Rq07cdJEuMR6p8TUa1P
j3rvFAUxRcBkZr/iUy+TalKjaACY/mVnHVS6frgcS3DZz+mVJG1KeLtOxpe623Nep1fu3/QqywgG
draoiujFzaGa5GhAQiTqS/eMLtXDJNnF3vmKqcBQyg8Rm0c2y9oPXdYwI/vZu8oaVpjavj9fOtRn
KW63Tj6pRgM6ulSXH2AzMmOFeiB3TmggHV/uhuEB9DGtR2JAeHnFFSsAlXkwsEDGlccvN9bvM+P+
jtGp2qbA/OuS3Au1xjnaEtDPp89ppT5WVA+YZFPUWQ5ZkKjNk2olkF7J90OZ3i5NUC6hnIy8Fsrr
cBDdlSSTBZls9/N+JxQRBd0Y1NYj6xIT2L7ualOC5Xa7+Q7BFzwcFQR91QJ+/Cn7itlLnLzdvkZV
lRGW+CAFWxUK6M9TUXvnHEJ9XKQnpvg9ULqXM4x2lFPDJniTL1XFoiwuF+eN4Hbf1G/3cd41imkK
YHemUiJfE/tI4ysyQvAT45JBg00s7tnbOkUaVySkKhiL0RDTX+/PKOu2qZ6/waRcPJWvP7+Y/nsr
5d9fcv8D18nGdP0nlCvJefeXgCLhOIdo5cfq6R/++7+ak34j7lQ75i8mRnBHpSjf1FnP/nd1VCjO
/aUFtQaLYO+n5VFp/QJZi95tsapqbbNLSedf18fmu14LIg4K0qmNIyjBNf/MCqn+kTygA0cocK3m
Wh3q7CARaL7/HfPJFS+IUifzExVBDR01Fqn29FAxUdSpolif1gI7dJt+lemmdY50bXB9HMpbpCnj
Ksf+7T9gxKUWxiAVv/U09QxyPLybO8jgIT7KPv3swuKA13lXZnDZASZwCY6nBbnUSPuEn2pUJf08
hzwZgbhxr4gu+TQpj89kcn2ECZM8Hp71QQX3tTE270HPcJO7d86mJ3PRYnW4ufrWe9/nzQF3j1Ch
9h58Ll6aEgyx6hdEB05mLs1r0K2m5uClDE/lKoF9v0Ix+lWEvWsqezqEY8+LdUIcXt0OjfY4TUdZ
ElRW57nIihC+TfUWVKi1vvs6+d6SQjYBxLtOfIhQ2mlQgUp7ePfaeWRTPXEJAT1uvtEbZIp7ek41
fdQyZtXt10L3P2W5/HuT7R8e9R8439RWFyYSk1nyj2edC1fu4fiX419Gx2dxhDx3VtxZqf42//52
kd/Ijzq/UKINKS2sPlDddv9monQ6kB8R0kNymJrejtbc+DcTpd39hcplrWt2VQ27QW/K7H8jP2q+
+nV2drEnel2j/acmIEbRH/1lOJe6HarIMaEaqp/uz/QduZ6U98u20K2+agFmFs5s5YiBFW02uZgg
Qy1q6+0+7YNGfcTJqeSYMokRJT4OfLuSWlWOMMRDsLHIfAEkAEmv7sa7u5q4itrpWN8XWci3XFR2
Zc+67mrVsSq76559xaN8xjIs2MUtRICcRceCt3wGHNtJ5Mk63CX5D/GyurJ2Cm9rl5ZqdQSqa+Lk
LFZPMftYiojFF/g7UXHsyRovxgbP70SU9tpXoYnxRU7n/YLLbK5i8V3bwVC0xWI4fIsVZQiSHdzi
Sh/nKXU5iNrywbtsXlbNrVRBkYos7EHBnbs26sqCrKDkaouOGBc8Rt+0Vm8PiTPXysVmvOLXq9Vf
DcBBcPBmgAiOnEXRURX7NU8rauFOfN9/iq9e0Flpq+74syfUlq5ufdU/SXkRmbiIt/CQhRKrwczf
GGI8tcargfUWciimN7Fa3HjsQXSWq5UprCjmIVc0kBX1W1LlK4cKa7GJRv7GFBHd96DBnmLz5bTk
szl2AIEmHwBFoMeIRotRy1bEF9doy0EsnrywsyL4LWbUCQpOX31RGMMZzklMTMFVa+cmoq/Byomi
fjQjK8kfL3L82YYu2TzEIALdIFBsdqOcM9/cF9YEBsZHETfAFOAlNGHOVF/pn8PWmOfdt9zuJlsR
EyXoFrVU8Y5Sj0xafZH6iNy2vqaMsvRefcr9XGKsNhJn0nQegtf3Nx8fSQ7ZX/WfPPVZzk7iOPmI
2VfLbtkw9FCTaZfOs9+Z2UO7J5aJ5CaS57IfKBpA4md/rIJwg8wJaRa2UhMX8a6a2B0KuTjfHYQP
Snha1ySnDi/TShntufh4RC7FyUXQ8dDztxb+cXShY5u2McXM3Ze25iJfYafOx31aVw6+SvsI3sX6
WBRi0M6j/UM+ZC1owZyeGqUiFcMR1UriLoPhcvaUfkmcNB1CdOxnHo6r2/V7I9Mm7W0DZBVg26zW
mgjN3UE21znZJ3F2oO4VzVXjgWkrtilNe9Z8MHP9m7y5j0Hpbf0zxx8fkoikNTO5+eTC8GVQuDef
Enm7a8WyHSmLrdMexYPuGrGM5C7y+QxOHT8Xs670T0J0BVge6YMIEhJ6YPFirZA3OZm8xBFFJq53
PNlbi0M/gg4yxGAVi4kfuaVg4WCiLx7iIq3N1yxqJgaK9qJ5RJ4VBVBxto65tSyFr0tuSTdfaOJY
7sELMBQHzZAbRAxIJpWryGUYi03TJFDh2JOu3Hd5oL07or1nk1zeLWxbXi/qDxjWkwngeDFgcVNE
85tuTa481BqZOzk6Iu7a3Hxy5C8jnodW6ln7Pc6IPUKWWkxOvOnoLpYPWgoRKbmlNy4WvLnWqGn9
X1+9FpNSuLtKwOEoMxku95NmvNx/nDnhFHGTy5OcqzITIyTImfeAfcTwJbYizK1EdGwXI17G7joR
tdyhROk/rVLCcuyhEHj5upV2fffKLSPowtvRDNEKsICgTWoR8W9l2XD5c91hyQOb8tVnoJT987Re
tm3a86tiGrBYgpUQm1VE6xGGlJXVFaPr/DH4eEkUezHrV5uFoiNYEXKW2mbg0bG5BfklXX2TW5cl
KudtGL6JOBruUud2hFilGhg28A8x11y+4L9lJtxYzkZdDrizCC+HNDHoDBHTMmvF+v4O344m18sl
BlGzWjZN2PQBg0OqsrB64iRvTioeDgqsFsy50rCCC/de2+GR1ankvmL63T9IZvlWLAGSiS+Vj5cf
GRJoFIqVsEuQ2hAvOcU1EvvKgleLhtfkfh26R15tZDdPamfyIheyP5VCVmK4dMXuJL3RchmcRW3r
YsflxfouDF4QmlD7bHsxFz/k9qGfOdamf0i5UyEObdFyzuK7T6EdH+AMsvSwExEpZ/AnUhNnH1pf
d/FevG3q9wcsiS6ZbG8rvxfJHN3nypumYj2cv8VhuH+JwiqsXfD93W9WZTBzrCSHQyWm3riyli0n
kxob59O2FL951ZiWOsA7LtbTMQltkbgt0bYSHneezu8upK0nWW80m1w9o70n5uCMrDu9Q8Wu1ZGc
DB5J8rIUwtpsbbixQoZiOOwHdiiOtu3J5fAld+yI2o93mlaOFgRacLIY1PJ7J0v7cKWLL8Ir2LQV
q3KWlTX0Kr4lFkhHzYs+JYKyecjF+MoyAezK+ib8arX5+CK+WSkM0R983+X4u78Y9wd9Z7XZjINA
2HLspfIQXcXgQNuPEbsXq9Viywb63RbfQQBRM8/xZtgUXbvnpXNllu1bIKOsNgRix2tPlE9xGUO4
xExOo6wPSmnwiCDO2UGkNuh49zN4ZPFxa/dJlTeDNnw6t+izJg35DT5jUx+r6Lp+r97rhyI6G31V
D+KofQIBYh8WBY9zKOikrUyxm7y3t2UTu4KbE+kmGxvH2s0GtdvzCpwW3naYijmluOKo/+iAZpx/
bMRoeIWPbPNSEq7fZuTtMMIYPwd6NrUwDIZXOi+1ryzDc29xd1FhtTzrLpeV6H8XYnCykDOxKhEs
w9D+iH0pwmAs3YkdTMOz6HvWWtq2ywwJ5SgYelaf52Z5PoypU2TYVgIBDp9Bhk1Ft6VWM++edmpt
SstgHabpG2MQNKUAOIaZx7P16S3v8Dsze/Rr0Oz3LJQaxW5/x1I1DBWTuNfF+NUxin/vK257CSTD
HcIVEIOobes6USmKUoZJd/E4L40U0+QyuTsoZ83wx9hLsIgsmI/D9gbBzospMqs3/vR7Ptzv97dH
OIituVl5myXgysLmbF1kspjRT4Y6mpjWutm4z9ZjoHoZs71fHuA9s4pAE5X9CNJ9HaUO+8iC372t
k9ovgVCsZK2P7Xx+S2yjb3xC82lT1+tQBW217Ktd+rGXziKUrdk14gm4gdhrbILC/mqMmmaJJaHa
h+JkpK3awdstw7tztnR592uL1ncru2PVDuwnVuu7tjYPu9PfIGZER4vVjJQ69lZjarMZsIyylx1j
gUU2aLb46Bh9OdHG70oItsRs1phQN1YRzMYoijaO0x84g8Eg8qPBQzjNjwG7LSuN/eGGfYf9ky6/
BS155m2i6CvadDkVEwY7EQszF64Q0cB5Cr47CcePGuPmydGzL2d1Y799iK+3HW2iaLaasR87Mzfi
PtzUmfCDjdH3J19fbGMPYbEv5QM/2ny82WbmsJQr/RwGHO89gVok3O7ujEnZozUa9wSSNXvTxi68
O1iI7tbRBdWA9A0qZSX6E2xmPhsYf47LUcQtJ9zEHwzwF3xsWd+Z+WIvbOyPUEROyNs7K8uJfL/Z
jCb83/Yx5TF8mgOxMX8YKhF6WOIVLlaD1Yrhj2nSHpQYFRCYuMpVFmN1s/VgIBemwyCx3LOFNdO2
03U1US06BUinWNSjqXW7wW4qJl+Dr01PbndJJbpYLWA74Ni+MK+2cjr9hmx/VI0ddm8keHyNn6kF
gtFTQuWwlQog68F5HKNtJS5Bb0mu2j2L3VvM1+wgQSzNRTe3iJV4i0KMccq+KVYX9nxoB/ZkGDxY
wTUBEbffkQC37bv7vWWia2z+L+vuA7+W702qoWMg0nVvka2v/c/McNpzivLD2GNRdnJZDTu085nR
lVh+5GCFVy4t7iSOHwc+SkZMsosTTWoPYxLz4cxoxaa6OLAnSDZkUvgYVC71K18lhojMHWoCmA7H
xnzWLU1z237zKXa3slN2L7GnWtfu2PvzWwBe6TSH+sfJ7MYkihi8qyhyvnzMQFwThf45c7ez3Gwo
qGT058LZ0JgT/LNZ4/hiCTEJcCL7DrtrpNKdjEn/yxlEWNCqGDAHFjhvm6+JO3tKLjuYffVv4oCr
5uBq+cwpJhpeFLee0Rr2gkHL+2FVuhNxxEXC+QveczCEcsZDlBYPuWH2DHImLaMwFo3x4K02AzY1
pkrjc02ad5pE3NtxHLbCfjMosanxOKMJV20Mn8lZfjHLv3BzV85q5TDZ/dlEBJ498h1n9rWJFlbj
mM2i2WbBpB8wA/kcN4E/LBMORv2XZuE5m0zwTdSM7wlWjzvkrRwa7ynpGTeanWViNU1JrOqH+bzR
JfAoppB/HDiOhRuNQ8kjPXntZuLXHrc5M2WcxhfOxdcEZ2Piu/SR/7XhNNYdpth6wiCBwF9o1oy/
t9mmsKjlzKdtcP+bbmNbDHlTlkyxgYiD6/Nos/Nas87y7Ix6a9MuhSGXMcc23+HeSjzkL6Q3EiZp
c8GY/0DlWyqD7+wcKWjBFC295+DlF3b/LZWmz/GDpNp/NIt4jW+wd7fW2To7l1V2lSn6KbUE7/J1
w/97DJTYebLUFlaOF7yJN1rsFLqIN3lXklBOsN9htloWTwJ71q0zPHHI5SpBHbdZRy8SJMRtjlm+
PXQP1YgMo9f4irGsJ6nXnRZOgVtqgvyTnXGxyh3ohPqdiULbrvyv2Rfd1vRe87ZueJJbTLe16zMi
Zs3SOyLSsD8Fo6V7F+ud2/iZe5v9PxWBLSYuLe9zjDtyw1SEzITJZLJcLvdrNwxdfsegbzyyiX8c
uRerOdYfTVycq1G45xf8FAd7AbNBwbUUXGM/YoA0ztWEx2lmK/PXndrDD4aGK7jYZEYHs7gb0qdp
j3SmIRlgS3cop/i7Lu7u7Og3jiBnhsOQf/DKVEweV/KIa+G7ru/6jZtkuzHDkw8mk9B23fUQ+98N
A7kL10E44wFGoeseQ5t2sZfz6dQOl2s7CCdiHfLrcB2M1uS5Bc3BJ4p0aRTBxo+Ja0+4Bw7b2cYi
JQ4jd9i7E8ZJaA+9vjXkl28ZDocYTGE4uYvg2x7ifqznCXvHXdiYpJY1XnOAXC5tb722d4EMdz3h
Cn4dzm055BjW45Ht2oL7w786GuorZbxchjhswxCfxx2Kob3eyaVrh6PCKm37Y6/DwB6uhRhKT6U5
VDn/2MvQHdkKDS3CISTBCXxiIwIctE+PS++Gw9rGReFffqwvPDufyBE+dXPOEs+lhUvV3d+Z5SPc
tg9N4hZhY/7gZnLN5rRmXPWaN+Ps7T4eZcNlbXd5UXvdBAAwlib4TaMnLquN9xCsuaLDV+ugcjhr
yfpM/+ObdHnmEZ+H3G/t8le6tWvdPUPiWwMVEThfbmP9hnchON0O3cZSZQ/YM3RvkinLnLfd4f7I
KxAmEfua6Aj0r3iHJRZyhWfEgDkSfCBOwDzi9uE8uMtvDNT+2BsPmzfa4X7wGNAl0ZSJGK0Zzykx
ITzNHZ072h+5m9/YYDNCOsz8/USn64YdPFD7ZdOTd9pjF+DE0gyF87RquRxVTvNqExKPWI5QWfJC
+K17hYXpwiZYs1kg780qdHaWo9GoY7NK2dNgPLd5EVp8zfU1yd+YdgHPix1pYoaEuKLrebNILW08
+enUC+zRUgg85TVjfzRqVluQoPJqP91lyAiNncCebuUYzKKgMcMmMEWbnp29LeeMVZcp2JiddvMl
nq4q/OEFA8EORr4fzfwJw8amB+z9hC3gJCKaYuIwuezRhGGyVhnsPPE6ownoAhqR0Tanbd1gPR9e
rYCxOV2unbAtWHeWzYFAhJlQKHZKzqbzaX9c/2XSnzDZ/eVuTTu6S3t5k8fjVRoy3L9YGZBiGdgY
Ppa0mcPreRhgw6zXbWfL/bYimD8sFdeIgY7t7lR+agKMdNo3GTepVgcxo9OaFZG2ZbgVmDQ8eSp2
65ew+f9wl+JgflxlMaH76HxG7FbQ0lRkSR6cOA17quu67Hnu/MRL7QLKCEXTeQyQhyTi0gRCJmzD
tGgsaq8ZwlfJEsk1XHcZDN99bxo7J7nryACorHf/4eMGGtGCOqcgR2hU6y+K2OqxlzYJHo/KBHJA
yjdAl5uohx0iI1QyAqITxew16eENfuw2QzcTvEK90+SO9YzoH39uPi9WWNTPktYfbXmZpm0gwrHm
+ejOwlJEPQd+xhnucKh8n73X7jq7L+79tA/LGYNWt8jU/5hHH46eK5aCF0jWDO8Pb5pJ1PbeTVzy
QhvyBxym9bZ4DKSfOaBZK4EPWF7zeIbbo6sIGDIDQ8Y57z1+i+Akg926uQbQQj7CA5N47QvyAoaw
DmykkTovNzqXygIDeeDoPg7Fvsfb7tyMweq6LDVNtKawpmOrb3HJklUy+B7rA8IrlOc0wf7xmUX7
GxlssUpwVvsJ8beLNEMi1o2H4nxhy+AacU8DxxX7dkwGQhOrkhDwopJYxt8GoRPQiUKuWQebsMbd
BxAVkOAIkMEUq4ddiZez+TgEMKvG980skiI9eViYlTwBwbVi50UUbH4JwB4JeP2JAn4jP7ZJXcWy
+etiOBqyML0si1pJrw/T+VuU88zNI+SPmf9uqyUIOGTzrNs8yfGGh+q2CJIEzwzpAyc7+WVhJTUf
MMKc7zNxjiaCQMdVHOk9IqoRpy2R2Om4LS7c8ZtCLbc5lty+o46Itgy8lsct4ygboBhlxVY+zTZI
p+D4NlHDadPvGQM/xAR0CD5p/sNbPYniIDtD2IqkBT2AN4qbqbtbmTlbWtoz/IP3HfPNVCGydlh8
e3MWhDF1gnQ6bcGyxL1JB60KgdcSohaOA3d30T1gIE0Jiw+5A3/A0XkVCZ3vaWzBOS5eLtC9wduD
s8f0IdVmjQCZ6DejCPPIKvCFYE0g7Fx61wGV6JPeiGBnhP11Rc5qDCOAVe1yGwJ0/znoROXqZSWa
RCncnxIIaBqGm1UkuLyXDN7EPR5W4r0m2fA1bEIvi8JuLdLZRWOUdXA6GTdvecYFW6BtxyuRe4kw
zQ+rvsG5ARMeA/7j1AS+GxeNJd0QeD+EpzDMFbHBTo/IS9sM/e8+Q2vQCqzWxJhZUzIebk+uKjE+
FCQomvhRkwSjTFAcSmux4O4i974JNsLREqTW0yP+GnTnlMEhj7uV+IEhyaoe04zW48mhJRPgWwXN
2VxseugfDt9cDIEA8U16Sxz65N8YvYNFxz+742/TYl42B5+4CT3cxPY6jdv/4/wmdqnbEHwNPutq
K1sXSSmFbVhGdPdfIam/s68eavhMZvnDun2dlmZ4gf6dBU/eV53pafk8yytSt4m4UTDh5LvL2erM
bguqM8m3ea2JOStX5QOfcztoZ6Iz1fE/MYJfsjwBoRXZybqRhCFDcOnf8r7pgWB2MoepRYqw6McW
YbHQsN79xPVIJFpbRgdjUSoWjcXA1EYd6+XQIN7ZfTm6i9yT23ZPw4I10oCw++0rp32i/H+ky/8+
6uQPQL8lVY/p8RDvfoYD/gfmyrukkf9xlhy5st3hkf0+L96c8BsuxSDxDfjONEh666S/u4ABf9UD
Ukz1Fxi7zTbBv0aGQ2+++i0nrv6CPASaCHCpoynLiYDpfsuJKx3ALJzFlXqmjoaP2vszSfGfMCkq
irUtgx+IkrQacOFPqL3y0ciWX3LD2tbXMtTeFXW2rdvHrUoqTX/XLH8nqtn+o7hOh3uBqtU6sCup
Xc38PxIo+ofKlrOeqFb78SyA3b06AcSibOSXx0ek7ydU9lDnm9V5Uqs3KkSp903r3vrx3JI/61Yz
E6lYChWwErcVgfZzcRKKeYGjQcs3cXzdb/P6DbE1NRxGlW3H556GzJnZRpyt1Sazp9xax4uaFJN/
/lrGHyK1P94KHES3h7atSc2Y/jP1+raLfKf5NqyqahESelM203p2qFS8qFtS+gi5HTto6fwLWZv/
02+9FjfstRC26SAK1f7prvCuPzsGEnFkcFVUFh63jqwyrW0/Ht2e/c9fUG3/8Q07BuDRXqeFOFqH
oWoYTb/+Drf0Tp6tcw1G3aqgjnGQdCV1fH1/AOjcuiGMsCB6YB+mqiIvljHsbVAuZ4B1HibsOJcY
/s5//jw/NTjE5RBbIATQA0uiAehoHvd3j1NRIFNQ/NaCys5QkdRrSPw63ef6GWePoFCLJKrvydX5
Uzc1O+iGMGwhyEH1ogeG5I83fVetz6Vzrg2r1626x0+mwv6kP+ACPL+vYBovSMJkFCj/i17+uel/
vW0XOWpwtSwQP3ez8XpXQGUfbfvcvZMcL/PcpjCt1z/nELkX705OuUD5XV5aqn9LqVqD8F2h5Jpi
n3Yrrz5/ruWbpzHaaB/QAF0dkO/PA+Ec366qdjXg42g/3DxJ/x9pZ7LjuLG12yciwCAZbKaUSLWp
7JvKCZGVmRXs+/7p79I5g99Vx7AHF4YBw7BLUjAYsZtvr2/AQ8D9iqN2OqAdBxRibP952TkC/2Kx
wbgXn+gglpMGXmEe42a/L3uvWRj/eiDfsoEhEMdTZriiPGUaHhr52Go/s7IZfw4dI059i4Lunz/9
j5fsv59u8LE6Lh/omv54yXLHnHOzT91tNOBU7NcNc3EAEiJGSEuAmf/yW//Y19dPw9vF4jC+ur39
tyX0l32ti7FOZVE7W4Zr1ltY2Oa5SDkYS9oZRlX8xAHi33b13+0vl4/kFUesdXUg+319lyyp5Frw
RDVdJN+WXAChyTI9anjtfpb16oIXKZrTMI3toZ2M/OQYbEFmCtsnBq7tm39eb2H9zYr/9n3+eM3y
ZK2yFUHntoMquoryXFVptzE1WkHjvI2rks5W11E8NR6T0jgOxDJTsQSTd1snh3J5KYcdRph1rV+w
GEUljePJUtF60OK3XlFDhKNbdkTdvD0Z3CGnW39ZM3XM+mPOH5lCZdR/3Obiw9L3XcSgjF4FHXOV
MEM/7SQCo+4hFVd41D2VegxCM9qME1gQ5pb3WjxiYjuGVtowNC6OSYts0cLjcu0e7MoOGr5bk3UM
HncnZVWfMXO6MGWWl6yOPsyEgWLoskHdUjCVGOqY1fo1zzFAA93AWsCC891NEeUFfIGDCKJLqRZw
v+4p419s4/hXYSL0WVOcRxmvs6JbXiz8ozCOLKrDldk8NUAiEJUbpHnaEDClGqwOhaWxCBNHDxvs
F/r4ddAiH17+UC+buZ235Vhsh2sntyQhvOKc124bNdUt+3dTVNm5zfFCqgHJVMZDpNzbKs3PI7H5
MudIgfL0VI2gfFt68exnv1lREVQYSbXFFhzYvs2cXYJnkM5IAWzDetOq9mUyxR041Xdso8v52VTf
4B6YiVb3Q2beyl5/1fgP+GE/MLilipLTAMmGH4MpkC8tfmcrOi1Se/iXnan/Ebz85+3kJWFg4voX
odnvb4oF4HZKNOFQAK92jeHRMS++ls4AKVbig1FjUKS0rxRDMKeEiuIRcwNuSGLLj5YSSNe7svoN
TrK+A6NDjuXG4gFM44PWK6wosIAYn/rhtTKjcGL7J+AdelX4dv+ZejjA4tKFhQaWPVV8juYzNsZF
M4a1g/CkObnWjU2N3R7f26UITb05aa3HiFaCNw5q9RLSN9MU+8ogUaq7w1ijDMaaaRy8UJ+cX+l8
NFbjWanGByuOGUwkq52zZHUAofJ7mcRnJmg6MY7xNMr4U1VkrtehgOoH7JbDoJE92+kWZNwmhZKe
oizOaBKI2jq3E9T/AXqt4wE3Ee2NWacxCNQIBtXiOzFoYwtlWrIec6pEBfvNBVLVJIxXZqn9RVRN
Dlz34Ty9DnMUAFUvNnVc7ktV3djzTJPLpRuRRHfQm+4bPf/WPJCpqbb754dvun/z8D2DYxmHTpzf
GHP5/eGnzF8ObDeX9bNJjBvRbRNBbcuuJ4LWErlzdkh6isyJtovM+o0J2c8pch4jM31uMywrwfHc
VibmxZUk9Z4IDOs6ujeKnj3Q6DSMTE43zd6J0nqKRzfIdTcPQA/frzyLNZ92gzlOvO7Gg3GddNXX
vb6SQFJ+ZQEXGFLK9s2KA66/wTANNNoWw+ktZhU8G5RXHpqASviFe6qv2muDeVWrOTjNMabPGDHK
hqcBrIn+IW2+TQdEHCo0tN2ch+D3fYwaWkC6MLNbst3+frVfrUwwQ1E/Jov9VhW/AHQfOu6ryG3Z
xYyDyOKmF9pN4clQXT18M178YuE4wZlLMsnpOVeX+I1W0B2iVZsvYASkcWeXPagfdVQGQ7ijtI8Z
zAl9ji55n24dAB2J17EBpxsDeoseIX1Yk1dNLW9GCd45m0LA8+FaxPus6h8S7qxF1YUfR9EnfxDf
XUz3+ZA/WH00h7GW6bCGxM+pl+cuj8+cc48ew5QMDloPLjqadW5QTSUJXQJJAUBZ6lFbshd7PWnp
HhiptonK9Vfca++Z/BIgm4tXz0Y9VixnTCG2a3/uh+UkwCKrXqL150Whw5UAJbL19E5mzTtxVLh6
UbDI5WhE3blF9Tm/WPGtZC3NZ7fsL2WKj/GU1ChFtRcjClLtJaXBNhlOYEb2K4z9CjpnG0NN79/W
stukbePLEc1XDS+nWeUDgwnsHLlv03E340/GdG7YRd0+Kbjg5m1h7+xSC5U1vLTNk7KY91VzsMT5
E4Qxbp+gl7ewwi+LTq9cLIeOkcOotuE0d+QCVL3zj6wEKJADN44IHO7j9mZ1fhk51noxllPxzp4K
Dkh7b7v9FjdRRnEGfzX7g5VYlylp3kpz2DTUOWz7QoSHCimlZrKqXzLhStL50tqzHPB7ql3fyvN9
DXpe1eY2d709oHqAyzMlMqRIC8W5SB2q9jp+qYFbfCWd2UXdV1q8sWZ+o02hEO9lI0OjQb9QGw9M
198Pi7jJZ3sb114oC56zi8DCfpICEYLxohkCPvkCFoDaifdQ1N12VnQjciqeQgYz4OiuAZkporPM
rhM/GebS9kbF2SGW9l3Hhli1m9GjhuX80OyvZGDSzB2DyQ66CRNOvKIEWOaYieF1iLeTksgV8+67
Wn8U+bAZFEPHNx1njaRB2pqIXns6QFL+KBy4eFiaSC1cS8JEvGoiIEN1j4zTVo+e7LZTs2xzb73Y
mbsxB0IA56OwUcchtrNg9iidrTN/rSJ7VTrmBEpyeNjwNTOwUDTD4imIFjbSbAZD2+5rXT1EuuTR
ZCAHzIqGDNB8YuKjHRVvmgRGwTBxmmoBjB7IZMl2XmTLqpOFW3lgipF83ai/mcreW8z6b5KRAvPC
aBegPX/o3NCwhksa29/lOp5n1iFdbuTY4TsRH6VZP6cCIFbBTMuEkQSeO3Fn3/JCfudNdMBwYZd3
8JOnSbFra/k+1SkGaLZ2Lnm2qXA21oC2j3muSGmJX8r5aUnicG7bHYnvywjmTXCjuGtx6gChbstJ
s7aZ3aL6arx/yait30N9Jo4kGQUeCczuM69J6eD3+4TxbXdyck8PmhYbHJ+5xq7mdFaZDfhqaMtD
ko/uWdXA1hjppX/D+3quLSxASSIgNXOevFf4Q7yOIilOUL/ER+3MzMtoKZZZeMtzdUP9TmscbirR
9Yk/DjFKm4FDFisBy5iwrNG7jZ1lemA20B58PZ/FZhRrvC+Xtjv2iz5v5KC3W6EJ4wmW5cJLgezZ
yphutKfXlXENirV5Wt0xF1o9wmqL0r09kasNeTLvHQ0mRAUX7ZsDdMg2DQRP9S/5qPibdMFDH+dR
TzJN8d95j7+kTEPfzMBkqV716TjeKmMx9qY1x7eNacMKwk92N6ZrFkxCIFDHWnYP5ckJgV3PQaHw
qIS+n9i3Wc6a9iA/Nv8cN/wnO/+/kdj/ZK+eZ2EWQUrnSPvPsGGmdpM4Y0q+rPThNHSdFXIO0dpS
LcTxEofV1MHy0qx682EwDBOXV3QVUT9+x7He3ixrbofYvjkHlWQFR6UyjniGDbtsylfTB1s6PXZF
v/5LFvY3OfdfvrWj/5H11s4CrCAmD42KOTr2o2yzjdv0y8e4RBaBSwIDAYxGZ/lepmxy4TbR/iXx
/t+v4DKxZ3kMEVE8JQP//f2IG16FfHJx7UyH+rbLrJ79CkvXVJZ+dISR34vGzN+0dO52RlLXx39+
cIJ67R9lB5cCLFPRTCZRvGPu6LcSE4gd2DWAbLfYNLwZlhPOC4MDJb5vqjPhKw5P4uoIlsX1rWiJ
2mQVeqo+6FxwZM5hMU8HHIOmf9nuv0ehnBpCQPq4FggcGDKMJv7+rby8djV7bq+1Wm/d9r3uPsRW
Wp2a8koRF790lUbYxrjN/p+X428+F86PawsceiVjWn+cVoUWWZaqMGrPE8O9NJCI3hnj4kJTK3dA
B+qrXsFE48Qyvf1/ffKf5S83SbCEwKdiuy5udbANDR33CvZ91LxmZ/cURskzpvjTdJLs9V8++rqa
//fy/me1pQGcwzCERY3cuJ49fzlbCmB4Ew5QeuCtJhcBSKP6CRMTX1N9mDuQa4xoX/a4SFXLbd6m
dxW5Vld4dwtY1rjx9aW/nZsuHEirRN1sEju7MZ1o2+pu0Edix8z2Lmov5lCGzCJHmDrZxXHlhMWQ
KSDV3a2RfXbxC7EJfdd4fe1GK/QSqHdSO3l40mkCY+4ZI9R7eBNhlxgXr1gOHi4puuldloizmrBs
FR34oylITHwaR81PyzbEjFRiHBT13qmvOuajrU0sRUjGlVbNwWhW+ukwKwFyYtwWtoncARo/683Z
bq8jb8UxY1jTSZx3e8b6oxGvieEd8fkGEnulxDmP//wk/tBC/8+T+LP2ag6UnBdVsO8bs2MCwzLn
/YLfyVF39ObLNhVWbzO+UoBJrnNVcxdQmsye//lb/H7V/OdLODoV5+tVY4A6uL4kf9kOmVNg/a1R
cM9MrdmQD7YbLTYMirC1DP75o/7mB8NskEA+GWTGpt35Y+vZmjmZIz642xqU+F1algieiCl6Y9OM
Rpvup7K0eNrmL2pY3Xx0c8V8vmfnS/cvJ87v5yA/+kqguI5gcrXqhCp/nMOgWQZLUReFi5+YUBr7
/qUDfOOPblUAe2UQ+F9++f8cNdfX7YqPcIRHrZne1m+rnK9ghojPDcJjWN95D1SAr5jBCGqi7y5t
HWAHpU7fO02NXaQGzC51LYOCLruiegN/Yyu8TBtax8X6YEiMgqCVtSa6xH/+orbh/e9XZcoVy0y2
gtQpiP9ROu3dosGNa1DBbGIbKk0AO9Ah+8wL2nkoH9clX7/IIdxdNaeMdDm1vG0tzGD8daokoMtk
yhEh5Ov4pCfjjDJlAixDEu+VL4Ue4c461lH3euVRBLZW51/u0DgAMYbUQxRnQmz227kAN8zEOU69
aWuaP/ESQuti5cjXOnguJMzGgwvH6TktlcApM0rKDaBfBzO/io2VwKd+zVSRHMGmd6+UnUU4Oa7O
9IyYqk+tnqLYHxLLan0wUCaTVX3LydZPKoayKFJwdlpdPrpeTTtOciF/WXOdIQtSYj0p7Ij3SzpF
ly6qxU8Lj78Ad970w61d69lI5fLQ1/A/Fws8oZ82LXaKppU929iKBo2C81czKnyAaja/Vg1uVEsE
zbETQOCGKFaBbTburwbq0yaCZ4qfUMk6b7ypBFPVJ9VbXBflTcspfp6yssK+SqShC5npvre8ipmu
Lm4RE3UG5EasPO4h9JVYbA9ldhbl5EzhyqfrGxJr91FVM74CdSTQgs6QcZscF+eTJesOlp6eh8qL
8/vI6NrLYMXDz07K4mwNWXmoy8IBdZ81p0ojnR/ymTe0drolnEzstvj9CdSm2q3ie20yuo10PAFZ
0ombtdsMhtXV2U05tAI0UhYTflAGEdH8IzNx1kp8ucxXbKKBrdUH3SvFCIWSeFYzwN9T0MUNOyIM
MWNkCIWotK8YYnqJn2Y1iC2kEvWJ0wCoAU0H9pN05oTIpbblN5jPBhKDbUFJmmV0qdo5eTFzMJR+
667IH7PeYh96IwAw9s3WaCsV9nonTuAVdewYpmyfF4O+XzvTwACl1o6rdLpDTrSAZZuljnHdxls3
arMn2zK6D4FFiV93GmIogQW1bIZiPy4mI5UkK8fItgeo/cyijo3TvkWDIU6x4yVwkLUuCuUq03vT
ocY4Lp8WhpHLYRZSf5du122Ad9dMoI6zJFadTDLzxONnDknm/BiMToQKBudpdlR1tBvNNbcNgfYW
ZOAYlkZu7NLMhe5rzX1IW3c6m3mO6otAn9Z0TSSSExKtiVe8m3HLsG5vq6/O65fHLsXnx0+0vk58
d+JKLQb44Tg/4WuWLPmWq98+6G0xPAHZne5gk8asKga8RRYZV8NRc9PWE3hGw6WgChOKIZ/Jq3/O
mnJRAzlWjnSMkAUXytVcTsug2OB6ra8IXToqwA7SgX2DX0eYLUbxkBfsM3+oheP3mmM966Mw39ql
wws3c+ufXeZEdJh6LTZ9Pamd09q24mnE8gEJeDVWT4MCzFY49vBsEotgom04x5yX46EaoTkC/5TM
+Kl8uZvKSuzl2jiXOPY6tcktd360eNAYsDbZOe7W4shbxQa2rmU53R77x3rpu1u8taLAiakDJ3Gp
UcuIMxv8a1R3qN3aWHsfIanejtdPt0c33w7OCAbLEFwGqqNwk8xibwE0fJ2yVP2gyTLelJq+MJnd
04wxpmE6ro1d/GhHh8J4A6F4PEexaZ90HOQJJUD6V2Ufb0Wi4jCv8G0e8HykIIB30GlyNDGDBIoo
8Xd61V3dbKPqIcs82hqenPUfcjXNc6y7JebJmnzKo1QdQH2UXy1lk2wDLmE9VzyYB/hu6UuUwUxV
pYuzdBbFwH6duil/5rJAvh9HlRO2K+3UZp0JuRJdniszofoDWFv+HK01gX28cOfMmMMitejuWqsX
x5RuCr0PfRxfpKlreCDoxqnJ7AWQfrQO+IAWVzuMKarvZqecb52mGu5J3pDxeXpLJ58858Uu69vI
rQtSY9yg4Im3D13hmpWPLKPkYs2ZapRE/ycELwv2fADkPibLdLD3yybl0zFsa39MLfuXI4dx15tq
yDe2Rfi41otDJbW25+SQj9GKgnQqbS4wc7UuNOv6F5N/BLvYYsRUp+360gu+ZSrXnPYJ9aiJmuAS
Xcpohq/WlDL9XDB6ph8crfOZunxv+sIaGfFMslWjxBxJ6hZ26oUzT+VR18rmzp2BnTZ4GL90Jp6I
fgUjGQahmO6wNlpALhNPsVp1QWKhBFSA1KKxp2DW7rxEZDc6Zinb1VXNITXUxH1uOZsWF4Jdhvcl
BacrtD6HqXi2VSU2mVfK89gn7g7AsXPvrqI9ZoAi8Wu0ZJDIyP5aYwwrHZfDcxxrD4r/km701cie
Y7uqn7O5zG5FNjcBhNeFcm8/v/Ia08JLIz0YzAxkwei6B2OwnQ3WtdabbOv6wdBbbTtAJb9gD41B
SySsa61PGS+YztaYatqsTNvW1vvQseENpyOjj+tkoNI/U77MeQLBzMzh3FE4k/mHXbi3VzTi1JS4
NYN2HLlqDbAX9sNoMQVHr2Ly9mTyoZtiOiT5IzjNe26k7P3auKN4tLWk4GpDMJ4c9eGmhslsMSHY
PzhpqNcvRjZsRu1swnw0D6V19ro7yq56/mTANGAKjMn/5Qsw1qyjGd6Ww6lUx5rGUFQMG6XtLYgJ
5rPqvht0pxS61HIbDXdWftTKBzvSfUecJU4HJjaqK7tUibNYvzP5Wa2nxjmk8U8ixc3UzYehYWrH
1gNh1xCb6TbZ3auyiB5uJ5haVJR2vVaiOqp9QLb4IPjXK35bek4XlJxKl6kzsUCyNkmDDNXM73UH
3SQd0ES/ZOo9i8wtG3vrwLXNTc23+ts157WOik2HUDg9dmoMqtLY6jN0LhG4FoAKJmugrLxabcty
vhlMSdO8xUVk21n7ybuAuecBMGWTcbIjRFwkqzJpnyshtF+L79hEJLqY34aVgnPn1lqiQBn3U/wz
yp44ukfCN/44NzA1WJaafPE0kvppPKEpuktswOK5ojfwVoPZzrLhxuyZ4i2dzcDrItJiA/F6GJge
jZAAxzf6lD3i5rmNbdxseDatXrwu0bIxRH5eNP1UtO1FdvmDh56hn7r7lGLtGk3wjeYT9rfc73im
dqw0wfrSDOcaQ6SseC+S7qko2tfU9XwsGXdYhvO/vQC6ZSpwbs9qpVMd/8rX5lL2I3uTA3VO0RVf
jIjSe2Y+5t6w81Iy15iJdkjS0moDREs7Qze2Gkj9uviZtneqeBHEBnmXhOXwk0g0cO2vIVM3EgmA
JIDvpwMFxm8ru1v027iiH7UwQdYwlpG3xyGa/VRRWp9oH+H5F0lGpzR1URWQxobro8QeOs/u4673
+6a8gB57EoVyNinvmZk0d0ttYkWtXfT1VJDKrloRlgmmqFJu60gDgSSnG4sbKFdmADbzM26KcMBX
W6XpoWXFcLj1McP0DY7CxLsTXreLPArhgsE08ebU913p4ZSARpRquFtJ3zbLINV17N7gwbTOZR0A
Ws7MtGAq2dOgqesPTOf9zORUmsHBGPZmGG8rnCOyZLzjK0P0f03SL0f/mpN8R+GYBWjCyYWHMed3
40zhfJ52NHsD3JduzWt/AkMc34hx0WxnP9asXTLXN0XbUw8dyeC7jaUA2VgL5NzBN6drVPFMEeK+
X2nKVM5W1zGzdMf9pMHFnvBA0Tfc93RCVdCVT8RJND7w26r2UDL3jr7LwcK2FLSraN2Idt2ZUw/3
GvF0522diOKedszi71VcsMreZy7N+l9D8uI4x4KexMCDM051elYKs4zsrVhIfZ/NKQo7RnJLTr8f
SW+FFe0OtGpg9WnHci+4bgFzQR94aZazo0GoLVuaOsZT7xTgUT1fzSfDwnFrZImjJigqUBc2UMTr
aaHndAnR1t8bbK0YLHNhpoFq75vxqehfZpjCufQCz3Z8kMnbycrPsSH2DbjVIus2xsgIU26FE/E9
SUXQja3pGxp15ALZnqf3tJlnFxuVjugd/e8VKlZuc75IKr6VurWdZFvVOamzhACQ+kSRmyX/VdSr
7+qnVn8V7r1XVL4cmJUY2a1fro793oc0Q7u6mXBaagZfuDsnhU/YjkzzBjgl8qPVVh/Bkyc+N5dn
vLkFRGIuf+i2NKXD2bkjVN0PmHmYgYiOEcTpMcbu+n5O3pvqAJCarYZRaxMkw1s5a0CNR39Kbxvv
lHl7xXlA/p3JU5p2F6PZuul1Lvg2tZ+Mfjk3+oOeA2VMfD0+qfJx4ZJXk7ed+myHj5cPlO1acduu
DtZiyBY0XGimOPEh9PqV4K6T/JCWlhoNMccogsTr2YPtNia/GbAwS3+UjqDvwt+0II0CcIG65Ngi
0Vmg/w5ru0dDX6PybsDlx0BUkkcnflL5gyMech1ZLWWNBlEJEGWWZ0YgEmEZUnkXB2Z7vwS2aE8x
2P6SAW98D5oY+u83Vh4bul1+tXKC9E9Cz2C4Pzfjr7Y4OzTv24qZ0IaZFe9pkMmJdrfvmODYXiJj
CFPvRje1o6XArDTIRovJ92IjLGAK40V8qPEQsdB7eC1GbHFgO/GjNaA1SWRgaG7gqc+yABuJfTN1
hDl/yofvAR8NkSSPRXKeeW3xIdq4XbnrVHccJ4/1/WyUi8H8EmgtxFyizm7+imvm5oyPteU8j8+W
cdFp0U7LZ6HvVTT4eFz5c6T8kkbhoH+sZF01R0SlMwYdwe5J1sCSz3krYXi7m8LLdibqKNeIfc29
a2jcKyHCrjR2ZWnuCttD2wLuuLLuiu5omoSvSBZpAA08a5pWgQukwkPU8aZjgY7t1qYyDrMFo3Q1
g8j9lbTMVFfPff1mud9T9LPCCoyc2xf4MOXrDc2RZnafMX6Ke2AKOqXW63M090kKd6Z4ktWrGWOh
VC9bSYF2rKqdSNH2k0EkUIMj0ofpa7B/XVvtVDiN6GMu2C7OQ2P8qmGQ6vFmcWhCF8U9vFRSQHVr
5Evg1BlnnfS1yWRmwD3GyUvq/mxNb9sNBtRqdyMQGw06MyHjwIMur0dOqLFmtEw5XfFcmH+pRIaj
9hQzpJAQP1nal1W9R+lDMd5nTJQUWK0Szuxdow2sVdvqYg3L9gu9bxqLHfqCrcC0BPUtTdV0fu77
ddeToEBBDdLBRg1zGnE2Iq0Z0NRVHkeV/NSddys5rzOD0y3CIk8FmFFtcr5OvBnmG6M0AmKl3ar/
cOSn25K8YmIecYAYHEtJbAfV8JCvL1pH539Ia2xUiDTnzkYhQ9ZyjU1E6FFBU81DqlPmaQv7/ppp
NetybOy7QktDy9bCWc3bVT3lXbk1XP3SrJiy1c5mwgoLicyzmc1siDwwqh9O993mzX2eNwgXMHnS
2sNKhFJ4B9tlUS2kgOocky8h2aR8lQPeNiD4WNM+TR88LEWddcFwy3md83cl3W25PsrBuB29Ht9a
oieqGekI5augq2ejiDLWwKMnjqrrWNLmKtYbVXLFTC9Dc0s2EqLlD2o9iOuvsjFf46p9W+rDwNKX
0D/WztsYXXGD5dm20s4zICSU8kVMr/3JrI6KCKOCZA+2WjIGgi8Zq8acl0hPKhlvVPI45AtL7nhn
6X3KaN7O1hoOEYS4mqLzvbbKvazWQ5zetd0BL22Kd/RUDf3Fm9PL2FdhJcWlyas7MRub1naepxTu
TYdAqYh8fegI4wffaOdQLKD6C0glZRTmsdrFNjX8ub0niQ4Vfeop6U/5YgU4J+KF1LzPcg5xVpTb
UU9e7Cz6FM3rMt+Ka9jbf87lcSq/HGTIE04BFr6srKnzLlBmVdNH4fXHalp31A/9erVvlqg/pCvT
75MkoE+i3dAWIZWAvWbbZ8rr/gSd3cvBvyQjkoh+PVKCOjbxePDUXQkFXGbu+QoLN5LqkrfVNfAm
wHaf0Dfucjz6XCGOZgXb2FoOU6Gjw1hCDXdcXeDtguM8xQvHHX2krRgRD5gGIqGz1m3OVdm1P5sM
+zbebmXeUJkPRv3SrjyjjLdaazc64liH0xRp8LHpkIOOBGhi3cs430p5zhcqWwS7lUXUm3mnvHhQ
lMVgBOeWEwwWV1iu64hnxAAAYFBhWsZQSLiGJm+FHjD86OsvWyMv8SqGLNFcZpsIxV9vkK0oJvX0
ytqvKa+icaeJz67foZgIcWIPlhGfzMXmzIVj5ay7lLYg+tSNxYVuMKKQmc4OcebOo+LUVtCtyAHa
2fArewwSJ8EjYg0WwY08DLdcfpdC1ld0fxh7/H84QPXWuCX3PQ/O9GpBn4e9ayJKEmd9mV8W8Y08
yIM1UHpbrx5uHLe5ULLcOPa7mfMGFFwheO6MvfoaqmkHd/5hdG1OBR7DPIR1+mrnrsQOIEX/yg2Y
9N1H0dUgavB+XUkTPR5Q1DrPYyFBNiksHmXJcbw47quq4idt/Wqdl3RBR9nfJiLdTb0TGNFn0erP
hhhdPy/gMQ9WJALiyA/me+Sti60oWYQz75mo+JVq6I602O+7HxreZ639mZMPImvINw1GxoRj+rno
YDdVzn2dz77XZejrzEOmn+Q1raq9u5gtCjpbbtpedj6S4dNSJk/UL3dex9hZ4lCQAqbf21U4teCp
C+OHLM2fUwl3zKLs00GYJ5S5K2J59ATei5p4N6VzpxFHzGty6Ow51Ns+CSYKME283mUIi/Kr46ry
/CWBvCZqXF/SNxsYttUTtKGbXj0UJpmstljqvoqJUrJKuo2HAK9J9t1gfiU96rgEOxfVAq9ohyBe
pxtZa+iJ1q+EsEn23tXHgA5lgt733XZmNpG9h9y8LdvoYs3NTYtaYZruutK8T7Vmj3HFzIHXnuZ5
oohKPrVYoe1i4dnYl179dHFwM5ovdF1n28FLvep8C+VXKt29Pn3MyDRKYsWVg5tL5T4mjna0W6ts
jlXP9Zwy3ontUaOGryKq9wspkjG3pzRKbpLG3td5fHQX9+zNVUsU39cYKAzEH+OQYP+zInma7EM+
JSEBSxhd6d2NPh4K6NleTqHO0Ri21NawdcSt5woVon9rz1VsxjvHnc5l6mC7RZwgx6C0lpNLXyHU
lP0GY33f97TY/NlJqNSUcc+mLsqfum2IR7PwgA6a1rHJUK1TWW2AP/WKSeWpvTUdcMNi7rGjib0P
lKnpZcXI+WuIWOYKHya0VMRf+cCSyThguq257+z+UBg42GRzUk/PBqZnIUpoXrPCtChcchro5oLn
qMIoXivi+DnToA+T3X/PMqmY9yxkdVa49F6wnUdDpCLvbsg094eBYeLuOnIDZspzPprIeBnsJnTq
4jZa9DAaBG+JFxG6jot20GoCFzPHwAxFMHV/uvkXTIRLfnoKwNgezdvOkelJ1Pir6l5zZyTz4qvU
8jairB4x0oyvr0uD/ia5VJN6j1e8/0jpaMOrNu39Qjgfo+fhIzMwX+kyScDYDZlQoZbAXJyKsk5s
nU3DiSh4/j+Kzms7VS0Kw0/EGPRyq4hYozFNbxjZyQm9LmABT38+707ZyU5U1przr9XbTGcPxfdk
hWnWIansKuD4rF5nhCyrFLm1ZRCmZrsHkQ7mJoff+dd4T2wpzvfp6HzYY8XTEjcw95U73orYM95l
zGSiJ4NYR+3orUXGVUtJOF3f4q3RC3FMi2LeDqhVA4iwo+0ON2PqHlW5/IpltNdLRtKnE5/irH5J
HZs2qh6vsExnMLYEFHhRc99KTAIA7Gw3F5RztECuX09LymqKk5rSzYjyPQ29z2jTCEdAvB0gAc03
OYtGoJE05xpDvTY4ySJ7CTJ0MQc5dex6M6Y+tRhfWys50UgRdDK6lab9KWv7XFLVOj1b2jP9rhkF
5ccxd2krsDz3hrsrvOjdroQaNqzy9OD9N6pPd20Pk9ItrP+qPb9TjWZtaHshyZZgfL0Th9FOObq0
jTM458ZtLqqpFJu5USgAdBtC0BSyTb1p0rZSDouf991v3tPtk6bd6DdZ+du36rvrRN0GoSeJ77z6
ZRY7odsiOqb276ut6qOX8Ie9tHCCJk6vTuKeCo6iVAWK6elSMx1IBCUtDH+oMon0ywbcnzP15nbZ
dChdlJdqN+o7eq6aFwUZ+ZruoNi3XAeQuarRRVb5coAGAaFTOhHGbIIwFEQsNYjPgbU4+SHtZmRg
mT6n9QbkWQ1yk7oct6FZsa/L1YwTYKWOVf9jDEu1sVRSjWk0ZGfLfieqO+swmVXzg5YnTNAN0qNr
ndAOt27rMX10FeXLDBmmXpC1sLjkVdqlAOCy42r2tdFmSyvN7L9OnSxAjaRob450zeqoNZMRmlLz
rtSWjQ27b8xZQ3mndL+9hi2BScuLnU2BbQLgl0azF9Etg1/FEN2ZMVZ3mXrWL24DHAtLUwc6MLQa
ON2ocWqqbEH+whUIytX3gMW2Ut5MtWmyA33n3HpPfjB7jFZpwozDfoX0lbFTS2kSqNw5LJCRUfhP
NaQP8XXIzWJgJCN+vGj2s27h8MlvmtURZ5rbJCXmHg9ClN/mcfizK9PXZisocyrLWnrUci61tKrO
ZlcdWWzPSj5dcns4wpJ8N7K5WLFyVqb6AG2Wr+SQbOCNt2lNULSL6wJV5ZCyGvVt/OUWEw25nUrk
WwcYUXrjPXaXcFSKz1GNnx/WwNLFxlR/E2gl20oOZolPSImTXe/EOMRVvQzUHCk4R63n2/kS1I7C
wlnSU6c61b4RxaWOSzYYY2PF3WqOkEKP48Gd/zSrxAulXfLMYAUzwQDs/iMbLHkcW30ODc/9yXrr
O8UcpDdYUmoBCNDpB1iilTkxfqXi3ufm99QTay/yM+ai4TvP0uIS44XVVq5Ds90oWrJ51TjIu+kL
2VXXbYTj8t1o+CXqoO/dkM5WQPt51HFn1dYa7fDBmGdaWytijHvIsbTWbrNolHUzVT/1jHtAAwiq
bGdZF1g2AjcmSQPAEzl8jzyGY+rclq1Oagr9RLcM+AF4OPOUvfDc00Lx7mTmf27WBSauyUCJ0qOa
CfsGDlIHWjvY/hAxuhT0D69tQCpUKwMkJUSkXpYTDPq87Vz9kVLM4RnOJrPVrYMapFHdS+UVCg30
0z/PkSReRuWdseqStiaoSu/NGC/cc28Sijn/l/HlydMtILvmKEdwWEs9p0W8e4peEdy1GCNq00dN
wWkQnT3J57qfnVurZC9Col/Wm4ebVsxrWmYhOY86SBVVfCu22mbA6U0SmPPyugzZZ9xFxG8sMV1C
UYfXqhHkK1Bo//yi5WFks0Dgn4Ja4qz+rHJiqQdZ7wqL2sKojCxs2gbEtJdThDQGcV0WL4pbToFu
m77qAk1D9SDYjMzsrqYC/NwGujcP9B2XVODm3UsSyeXDKPXhtzMaVYd2Guhvyna1a1Czq4nAQ9Ee
jw7hoSbMdvEuGXzKaTlI/aoN1wggzVDUVxlPoHLGxkFzB+IYto57U6n2Bp2uYqrCcag5y3CYKu6r
QovBd5TxOf3D3gQUYVu3hOrPTY56gFsPOctU064soaU37jO4O0lvyKExW1kaCo2cqIxZ+a6jxHsX
rnvR5+QVpxzPqUlQuxZBygyBPWkb3C+bUS9WTs5lJ4eXXqkfrJScv+UugQSupgfud+R4kpUY9HPI
dkpdXs3qnaNxLbOavgRkKYmVejs1i0KPktMV7ZsvXdMeUnPELkYB7uTSVTJcK2DGuRh9WU7HVFX2
zxUKh+aa0kVuMTCUrHsRkQdwVX+IKQ0S3O9ldyg6iIpefx2S5jCVdBtS63pIp2Klij5QxXIUk8kR
O4U2pj36oe5DRN9lc6RFeVu1yrrMaCLGH6nj+M5SSs1M3Z8bIlop97Mfqpt/1Tw6mQ0thHjcyd9l
Ls4mXHb13teHcqgZgsnmQdM1ZzPSGUqCiJbuXV+T3656z7xNunwW3b3X3zwjbKnOLvY8L7wDu1jq
6D/CgbnYxCnS2UQllgTrmuSmlWuX1sOq+1dXdMwhrWor9GrTS16/jxx1pfefaSNhZMvzMDe6cicF
ghc21OwJfXiPsdEDlcnH8F5c5+yYx6HbJsOrpu8UGE0ODVnQH+3ylB+gqzzwuqT7at17t1xHnCD9
CP41NjhmvoSHWabbGgwZeG5Xbvurc+z185WuxomFUpWCNdvam3W3V3itO4GTfr55y5ubEs+aPf1b
u7xnQOy+Te/NotfNADvpc0KdEh7Wknm1EJscX095s4x31WCji3wPeKa4Wc7eHk7ttHOfNsj2wgHi
x5J4SoO2IogthOaKieOncuDdadI2eaJulI2t675bUeE75J9Sf+lrGRTGfiyhTvC0J9lXlBMm3f8W
jAPGYPA5OTVpqIDGl/AOdcebGVXhvHx76gWCZqtMbNG7GEDOTegCeTHMPyq7PSB0Mf45YouyPKwQ
xmi8KrS/tcyT5DeDhNA5ToRCtWmActxzFnNfdLnvxru8WLuS3CYFSAvMjAmLN7eWv/WEwMy9J9m/
0Wakh+st8mNZYK5VAAohAnAzjTfA6FXhAnVDtjHvrgfUEJXU/BSBkVOSLYTv1YEH6/lNQBMw953q
9t5hBcH05DfgvEYKWgT6NrINPheFqjji2iHf+KGP7j6t8k08T7544tjeAsEfdvY5tT4MJWTI9hWI
Xi+mjeVN2B9Gfi6Qhdkf7rytFj5ijDG0VQ8mLx3WRk+uzKVbiSH9a4H0ex73PtnJ/Kua/1GSutao
u7LarZHtB29b29+pYu9pCuMxCDVcIrrxnpiHwQY/SNSVMlxyhTBWCafrEQ6UZNypL4mRf2fd1us2
jV1+WO2JoSfQSnVd5WRIkx47OxmzcpALg2OAXFAF6X3/T2v5zRYdbNFYl3aHBeQUzflucD9cz0BT
EkTqDYnAOqPSzrPuTfxmNNpV1ddWFftUcp7FOFI3j29H/1Hrck3BYUiH3banjF5vVwYSNx29o1/1
0wmjOtGlM4dqVQBZ1+N4UlvssMtICsITjqVTmwkdmeOJjYbGSRkWEu544uhoKbgczX5vykruqDm9
6chBLE6ctn4+5B2vzIPByZtpDxT12oWt1KmWmdn/nZ9MtiFQozIzEgpsjxEWZkQjaaKJjZdR29UA
gDynk+Bp80ug7+e8u5RtvS84RCX+7gZn5ZDQiksDLpKPTT52vrBQWLj/ntC3Jj5dTvFOnGI8Ha4a
yvobQHJvunudkywvMRFblyLdVnhnevXbmR6arG6GM5OpST3wU+bVxVszdQItmn26EEOtvHt8OFGT
kYo4EnfSbzV39nFbb1EBcl07BBDxySzeLfHpedOl4VjgxXnJkVzpAzlSJbIH+AXRwENgJiU6BXZx
XkegyJEC/1NYl2H+12EnradolQgRaqkRRLR8gweccUBAZnTy0jtXq7i7ZknDGIZOlw3qVs+gcRyy
Hfi2NnmrEv1hLSvcFMKPy4pqPG3V6Ee9Zx/5kOo1j9wV2+hKMXe5QMFoGvwYyHe/RYZ6ZEaEKbkU
1R8xhEp+t5fjBHNW3XgSy37c1SX+svlzyD96uwk8oazj9NRDJUXA3S1R3t6/UfnnPZ9vOOn6U6nc
wFIwV2VXCfE9We/OtDGRTBlGhqfvoZGxl2Bghc5pje0EEE4v/UadFl84r2Y8IEQKkm7XDh0NskFd
x0CYD6l9tkV3pjttFXESzJelRCWmPDBar6X2lii/RvfXoX4T6dZZrgWLVTHadBoBTOidH1MK39TD
XqCxrt09Qg5fdX6teMdyCM2/baHTayjQHnGf0W67AdrQOyek37evLYi3Nf2kqFq6z6pw6PeAj+5+
o8U9dMC3Fi4ntDYsZKtaCSjJg+OHe18gX95AgBH/Jb7DeaeRyWdEp7FwfQfutWEh1+ycHLbqMqe4
X1pz3SFdNod7C8NgK9a+Ug8aP1RkvdoJrDsk71+VIIgoQ1185vk10s5JD4jV/3Ox7wOyRYt3KUsw
qzKOwtKW+5Ilu1bFlyHzCyEzbN7RumA8WM0lPsGaYLLcCTXDvtmupDfcYVaEu6vz1yqhrw0KyC2e
hcmSiBoFhT6n/K2rzq7xkYhy1XVBNV7GdF9q8cpu72J5d4zXwvroi3/IF8zkpD1P3f4xFdM5zn8w
ZW3L+m5Tr9cjW6P4VCXB0Ga94YaW+bHut2MEOqmt5PQuK4Q6ZUKveMbr+eItN26SdTecm1Zf4aV5
M2Ji022kBj2e/3iHWmE9OuuEC7rbpLwXQkcGTh4FXmkIi3OOk8T8WYwEdGltGThKeUuWhLIDlSTO
581MCnrWYcfX/edM0QhE4/iOTMmh/lupH2N/Ke3zOLyMyk+Zh2n3n+kRn929jI67UcfHYp7q5tVd
XiU8L0iwCQEF7r7Oftju1rY7hwCabFScTESeWBw9vb9oFBT0V9vZR+z5Fo/MwXwW8jbjhVApX7jE
z89nBgUtOxbO1tWCqiAItDw1+X6yr6OOxGrJfVTJQ/7rNO+tutfJ70OOUjXdRzk/CmUIdP0K8GHD
4on2UHWZP9QgmNGv0p5y1VmJZC8i5dZQ+jV4fNZ0QikAJvPAfS7RXFXCKnD/wZQO30InVjLtPxf4
g9I4Yj5emd5LZ5CfmhNy3Hr+BChB9zdH3iFKy21VPtxn5arxVGP0hBizO3kUEBLOUDsqn4EsiJZ0
o9tvT0WQthXUr82YsEoG2YIYCqn6MwhamYBRjmKflGQ8WBc3O032rxAFtyoJqRXSyoFIdLVjRPj1
9CmYkCKNDQXoHdPtrQU9HxLweS1f22jxK0Y3N3s1jQ/TAaIi9NM9o+DnGEhbSGFjiyN3Ld1k26us
yp+pF++ydMQDfXAgLapmDwyLa/2lmmafS4c9hBG03XcMrWpCc6HkQRZEaKDDjkk+KaLV0pzz9IxK
MhztKtRjmm2trZEWeA0JppZclv1ZgLLa3m5QcOl/RkXQuseUL+/Ux9NyPOjvLdvV8mAO72p+undO
2Iwl055+B1pjvDik0BGzJVjizXGIDaJGvF/rSHu65e7kWHQRgir1BmNbULonHYI9HpmndTI72fzi
NrSzdu2gaObRDs1mAjS6KTYrJgmwKj6r5msorHUZRS92p3/lFLyo5abXjGBocSmldqDqm757KC0n
rrQO1sh3oQoS+YUlUWwg8UaEDLU3Luu+QtPRddUB8X+Q6CJMFMaLYvjOyunQioVeEbUe1hXOr9LE
KA/GaqEktMGSqD7GDih/2whlx5xF2yIhe4BMDIl/DbV15PlVmpG6adZ3WZk6M6msuaJwuGWeJZkF
xbsVJfwBjxzHbo4i3+xKpoq0/XFVh/qEaXktS2Im6+QvM7XzZFf1FXmbEi6Ve4yc4tUugU9KPPwT
goBJrwLVpssaWd7rUimnmdSSqqhfJYlOu3SxQ8/u1pZWhCnPQFKXvli8Dzl7R1BXV3C+pais7Arb
av+iJOhaR6I8EG2ht1qCeCr3CmpEiDLIQbmdJJZc7K1V767U8kDL8LxqtShwKq1gBPP+czqxFV4Z
REV/6kxeZNGe07oIAaF2guckrc1PPEmvFjWxsygvsA0hvv8TdDJhCfE5Eogs20as48nggl8ati1j
9gfLeStTzkmdVx3VCxor7z9D1PtelRw1y6PPqSMYlRJAkgwC99+CTa6HVnZ5Cg1+AY8KUK4/a9yW
Fdf0S5/frRLxZkOnRrKLiClPmYTzTF8NI1mRBEEmwTztZ1n45RJvZWL7Zm1+q1mJlCnd9PbBJNox
fe7yZHVAgjDldcR5mmtOGJxcmVn57hj5AHyFHhQqPh6Q7wW2fjXB0Dz9BuJtAQ2XE1xZTvxPhEGh
/+NmhKBRpkutY23oOP1hKd0HavcRVR631tzTbeCsm+bS4amptxMULg5AKImeSlVto4/luuVEJh9o
OcbigZ5Rnc/oUSz32yK1Nv4T7b6UHyk1rcNZWCcSa+rkJGkgI7o0f2uAOOetN4IIi3ZbxDeCL6Eo
X4r+KxJB3j+JpiBReIT2ScF8/lpxfMWvwxjq0ceIsLF8saOT+luiU5uvUg8QFEo7TN2jEIcEAQ2h
FYKkT9fnfBHW1SVwiB/NnVeMPDF6AkSny3xEFwKzt9h7wIWoDOLiSiKFbA8i383jqyr/te05Jhqn
CVgKPdIu/RRdv00IRbr8NhoK4vx1NK58ZKFNdf3NIfqBUSjnyexrX9f85sF/IjBngP9i86YIR75X
xl5NttKmX5srvu2evRWIqYX11nk7HSiNHnCm1+5TGW/G8G2UP0NyXqh7ECw6/WbJfDPR/PlPWm+a
976M28VmQOW8H+hNx+aK6snz/nQzrCm7NG6s6GXJEhWUDj1cXA/xXejnpvyvE4Bo98pD5asqa91E
VLOrou8B/W32i72jMG/zNSqijZoiFpUXBaliAdr5bVTbnHAQfqRRXVYWEk+LNId0+nPTGTkyooBp
7RnWKkVbZxivJqut1uqQnRrT40Y3uKo3mUTfgm5urugU/zFp9bCKk2bt8ZtGeKU/EGN5E8qC75pI
rJ6oHFKfWVHr85yFi7KzCr6W/YoKOnOVIfAf+4M3EHQdB8h12UlJ1YuRfVS/rFBSbXytCwslSMaN
2n4SGUVeTQJuIFnMah+aQc0fjrP2+rOsdX8sH5nx1Chf3TjU1FMrV3nzm6Qka02hcH/5tfTsqmR+
U+zseue1D0OcB/WsCt8q+KuyjWguTnNKiYDQ7Qcojdt/Ybio0YkpANWnjgsVzgDXXsJRQOgKdwTK
g3FxkeQdrYywC/bvF7u6cmHAxyDUNVxn3XqniAH8P2iMgwHlOlQbNyE2RfUAnN/aBOKUucJddma5
HzKOTP0BDkEizeKEyEiW5y3dXC1qHXRog7Al/gI4mGCe0qmJwnwX9t0AN+is/RTT1YBY5jUj0qJD
qNOtYrYSedTLr5ijb3b3LsSzPCzqY7Helv4lQ8UBKJeHfbktkGamcO99cSq8W2Eg0mCa49/BSDL9
lGcAMZ1PXhckVzyEngDtI37LDi0zgI5Vi6OW75lynOhYIsirs2MEMkOgvOYn07aK/hpSoxvE7khR
PftndFGCs6JH93out13crXvieJ8rIonI/Vfd3DPkdEt01MZ/ijSR2RxzFE3WeC81eg0DB5fc86jx
1vb8txBwXJ0qeGPjN2NNmZpdrbp+0W0McsXTtyilbBEth95e1fmWzHy0UwouQHz1/D8ee4LFi+7X
ZDBPurcJdWhfUHWXHHLg5fSeQv0CD4ji0TobOEl6eRTMp0e1ArD7qN0GPwK2I3Cd3MNEHSo6VVoo
s8sWNLDZ2hNmgpAiXQQdGmHlCPcBi7r0qxlfnAe5Rln/OhDdRg5I1xxSe4v2NufyoO82NzYZFC1p
3uUJeVstN0+hYBdoBmqYcyMo48GmnussI2Ev/wY+Ne1pZPnM8RK6wtk0888sFG4bwoqV2u9icqSH
UO+ZTE6iATyjLE08zMLygV8sm1Fx5pziueRK+PSyPVyLNR5LOIzYJjLlwi5sYlJdti7SEYk0zdrV
Fq8Ime5aOAGkskk71mfCfDQ3oZUhNUbjLPtLPv+LkBUJUl3zYQjk5G3zlvirclzzgyFAJFHHlVQC
WdfOlZ8LAFmT0cXi4qxFRzT2ANcjHGhlYQ5WHMTMxsaNzBe7f5raLSN0i3bvZAXu+GETT4VvdNUe
yw8MbKv+OK08FFZz8krSmIcDhhTZ/GZwyYgXCLjaoFpBTPQGxh8K0H8TKr7mM/dsaraVXe450WpY
Spz+Q5DE0ZtAOaVryPa4yDXSCaehC0tMv2phQGMzr0KTN6kKfN+tx4G4gs7+0A3rv6gkrnw+Jhae
nJSIAbJZMu1W0Ei+4LiGuwXNzaTfF9yPA9YAb68D7DcoL9TYDnqrghn5dNzITzn/ck5v185PjiP3
EI9BVWnbKh9e5+weqV8Ivl4ykJYcBb7MGkYWQXiderIBrbViZ0iJIAHsvX5VI+HnLpwYPW4RZeZi
Qif/pUbbmIZ7omCkTo1Oeo5tkrwMdxML6BNSQqP1YvzHGpiL8pByfpY857ZV+LH6UMvfRaW3CnBx
Roc7KW8ylbTbL9vSpbGap2lwkIRm+VZV8LTY2b+kzLdmc4jVn4Xh0XNs7htifwh5s59hYaqF3NJB
w7qXGkefTl6B89+YNe9uUQZZbu0YfDY6UWyGvOudtlmAzRSJhBEe9NnWnpZrE5SJQM2wMZH0qLBK
hZHerEz+4FUNF1JgPBXY0WsLnzBVktnbnh0GIZenvzam++pOzadwxX4i26ga1JOIF390MOhXRynQ
5hGg1SLs8fA+5HJrxXGIEzmYG9odCZ5qMY6qGECEkf83wSFlPcOpVLc1u6mivVpNEaTRsW2vafNa
EgKuzUTvj9VLkgzkKSYkRHwn7rBe0ocp7GNeyXWO4QAv+bal5y3n7ijZRjwCd0Zv3ET5c2hVQ6NZ
1m7kbSc0FXluHApJv85Y4NjVjjm5UinMLIZnPHzWpm6fBpFk0yMM9KbGr1QDj1v13I9ejZHNrNAo
5UyGjUGChVL2L7n1IRI0oUI9pku0G+v+zbK+5hEHZ7z85w7JfcoV4DXsB1hK+zxaCW0gEh4Gt5+u
dUv7COGGbjkAKRGpZn1MDoaIRNP/JcjR2xZvRke0ZQV3BQBZYZiAre69t8hZx85bxbuJYn47VPGh
SKqrnQtuPDRNZDhpReJPDDq6vFNbPqu7pWk2Rbt1XTgExwtmN14rEbNXwz2fnWfS2ZTSIUeqCWOJ
uM94p2J8tsKJo8xk28tNkAIVYmLKAM7gVnLYDYlOK4YNwuIrMjVUVbhToJrG/TLb6JKURYg/HmEu
UKtGDPsA32OP5+gpgidYwfPgN7FajbH6YdX22gUtyqNvpX2tiw9n6AI9qveZRiGY4DPddBvdajct
e1hiGveqcm66B5slOb9i59tO2aJrZvjYBE3Mt5JDN0e0lYzPmMF4m6vptlCSk2lAgmSsxXmbfDSq
uX8uoHZxMvQ3bJh87PutqUOVRdhJ53u69H4KemsCKY0p6vsjQTi7YSRg4JlI0NIhbKCvdxJ7Wlkp
fdc10F/e+CPjaT9o20V/d1P+n21Zb3nDmA+eQJL0jrybEG04EAYgdY2jYW6Ni6yNL9UEYkB2s536
MSwSzgwsDQpq9q59QMDuG447h9kAgJ7ZNA6dRPWnynqLnwlBJLQmWRq4KaljmuANlSHmaWZd70SO
8tqS6IcQdWSyowVLzjAW+c4etM3M31UWKlg3vJxtgzD0JGrOgVn2oAbJfckd9GnOTbOd0FY4nR2P
Th4+5NMEoDcNeMu1dVU3V2lFaHAU1M38BBHpXklyNwv1K5bROykz67RLd54WXxaXLX5pY0yG4kVY
w7GAmHChveK2PHWNfdQ4WETKNGEhieRdnZP4pKjZToIJ2dFy0oz+loAm4tPZ6gTHqFGy1RPtZaij
rUCnZgp9l8WSDMDkMDZwmgnTgkjvBUWfU/kTERQnE2Kr7e6UVt05crqnVvdNdXnAMropiOuyhruH
FcnuktDSIPbcOGgg5abSWVmmuXKGS4bjsS7n05x1e9tO3tMqPXa2WGtCbkHMoJ2KZxouAgYcK/ly
LLkryyHseq7B9NWYW0JwiJjF0W7N2wUCd+54vmS/cTFqRXLeOmPic3NdrCramn1/tPCtTdU9XhLg
+JKRpdyp+ox9N/FHCI8KJsbO5jN//Nib+Zvm6ueBZNzaszjn1UBLpo1YFAb2HPgy3jvVuRuo67Cj
oGoI7V0Ee6KJ8NOUsAZ9mu3M3PlH5s9JSibHeuzfTG3YLq3yarYgJdISX7rFwTFXFZifiUNXL/gn
EC7kB02KpXEef5q+HX3FbJiFjepvyEci24sByN1E4eC6DWodhMxOZab/GfXY7IEJtT0WYuWm5rN2
Fc7zCrOA98k5OjkGcFiNxlR3ToaiLBtlhMdU0vm7MlDIsJI3xo9Qn0ZT1foocuqN1Q5xsEdyvq5A
IcqB9a7GMFkorbduKgPL8NDdXdt9BruOAH6ME17z49UzqtbRQ7i0qH9OpKhrXCwYz2aoK2Vi/1eS
3Nn30EFFPVJHOYK+2guSF9LZ3WcmmwtvFf2zpvZHuHZoZMqlYDbqkmE/d55NmJb7mWX5GbBunfRY
iJ30HhfaNoECF7by5uL9XkWOlm96mb3ODboLBXOkI4qjNLZO9NH3zSaqfo0W9l74ONz2Rhz7o9KR
Z+3xuSPxATGA1TI4zNlJOgsehOTx/PjOE7FMtf30IfgtvuApQzxTeZsy+2+cdL+cutCb3/SmvWj5
cBXtd+K85drEHoG6AZuiY6e3ha9vkIFG7t6i6zADXLH/ND1U0b16SWhaj5KooLEe3nSEuxo9IRpF
INUmmf7ShQMYO27fbPVs5FmdEuroBZPfspACw/R5ydMuFBXl19iomezmP3TtgC3f0k1vpXYyzX2p
ot5kRquRZy5Gf1hGqGAKeQnxvZbezfPw+aabGIfK7DrIJz/bDvVx915312gkNfZLSUysHMizi0Oh
Y0wlLqdR1+lMUkC1Xkx1DJ6ZmhXaNJTXXvltNDfd+iGWF3GGCWvYvo4aSdWOeept3BC9+JymA4mA
WAaKralRT8rvr1gvUcrxyK+lqXcNinESHeQkggYKGzaRZ+2fwhvrCVt0+Ql/FB6gz1lNwaQqVOYY
EmtKZWFZpQPC6UEnQsxUGu9dZK2X6WYzOqFgxoAHCQlPtxX2F5pTfxr5mM8PJw5m0o3tb7c9WDpV
hJ2yokUCcckHuZlQGTttYaBiyY2i2k9658Pj/mvG9DgDVg4OwEZi8t8510Ybi2lnoEu8xXLxwV/C
qYJFiaK3oURGwGFdFgqpEhVDu4IyNCZguTouqb1P8bx0I6Iojq95UV5K9gIN5/V4UBiCE/1WKF+R
+Tk+DT/XdNEBeQE40nVRYnsme37Ae/88rTUmMgOwr2+/Z1l9degdNKQmKiWldXIHoz7Eot88E3Ce
UlU0TYN9myy56fFLESr03efT3+T1GL+MHbvRhm9yiRBTB+XcgYY10ec82v9yLvrVYPR/kqXMKVSu
w8rIN2qH6Nw25Gei856e+0FfENzgMEbZRIjRyWN9S4byRUfn3HXKvnH7xlcwwaLfWCkJAnscdbiE
V08NaVUeCRI99bV5U8AaJu8ZKlMGcmxPfVWfy1Ecs2hcD0zss3JXSJBucxi6i1T/Kziax/G/HA96
uXyYgPeDc7Jy69pbsS90BbwffHOVmNRTWflJkDisiQSo6EdHNCQl45ydUCrVduWbAaRYuTjCx2mn
4gXi0fOZsQKHyWVknh+AbzJQyrme9mQ+BF6sc7ui+KmxdvJ90otjTS9V390qwwg0GaF4ZLO1yUgY
SG5rNevY1aDjTEgzKALRVGY37NEc7ePRQzRVBW2P+oAHNJXZwTDVL7KQvmJo6hFDhZ40G4opDq2b
biVqfychsCWLtxGTbVvbVwXVVp0lPDWhZHOpS3Ubl+pOBTeodXC9JpcEHsXAtcobduWvyQar1Bfo
LBSynC3W8lU72Wfttdeo41dq7eGjdbhCIA8SSDb3DansuUn/J+y8liQ12i36RESQkLjbLu+7qv3c
EG3x3iZPfxb6b6Q5Cs2VFJpRmwKSz+y99tx5mJ2/9q0q3jS0oHMHeQahiPPcSz7HKXvtfIPKbHoc
PWJrJ5uQwiYpFirpzBNsDv08ZPXNbt3nSTPPg1MF2w6y0KpJhjdcC7PQZu3m+XeQN0yVJ0aJGjVu
CnJeDweWCKCGLoJMkI2oGBqZY/mRdB6RpjW9uZiSm+6NL9kgb6M94wdqc6MBdu2yZGVqxngux+ze
b/G3hqb33Andu3dy+0km2WcSM+0AMNKwLGaDb4KDXIjhqWCgzfEmRnwujNW7jzgZz22DJ6xNnS2S
SIzE4d6XWPGQ3cMHZ59PEOv0hHT1KFg2tTrzeskdrw4Fvwxq7azub1IbFwG7MQapuhUtBGuLpt3i
8oY1M3G4aSQn5sXC64q3ps3PQfo+MDdtVbwfPVoocc1i8m6ywd9ELkZXliGVZsOhrKD3jhlaJmtT
S2aBbpLhc4DDIZqFQtKtI4H22Ll5RrArSzIUjWgjSu/Q1PotZwRWhsOr7+XrxntPevBiPplhU7Gr
czbpjJxMY+RLULPw7/UITmrwf6ZafUb6Rk3ZaU4i6GnRzIq8novivsNRmGNVaxlSZY9ZD9VXQ+VT
Qwbvmy9kyFXKiZwly8Gp11Eu2Yyg4dWGi8jw9Ye+dnSld5waeIsCNV9K4R+v+9h/TppoC1J/MeCW
cLhJ2nymXrj0MvohxMWbIyVQrouhKlykwAaiqKD9Dw69fpkR9gPAcgawDVdjpn/Z7IZQGY68P7Kw
XnWcx1kQsrLAjcmIJyN2xWLjD2+OG5tlPKCpxnzMCiaT4rvQ0yXL8o3MPiur2xR++6v2XqEorLv2
lLLtGef1i/882RATmFNm7HcM/r1l0mmZ1zIO9iD850QKfNLhJXG6dc9EG1IspSQCP0vfNbz3uoh6
I2wpsj4zFBso4pdtCP864mqX+onxfdX7236GVGMINeBTgjxiFsybg6BIzVxH6HtibjIhrPuBNZPQ
kHnz0Zejv8szfc9Y4Obq7qVOEMhjzEoA/Wa1tUsQ3pUweiaK7BYhaxOwhMqGCwtNRJH8ZGF7sfST
wZ5m8r1vj6lobvJk8rDGmrZp2/g+xrGcFK8DL97ROEheDIHORts0DioasdyC360YAFvtSmWPQXnT
CHYJx/auIlZDR47kds4+NNylq/ytxSiPTUAaqMPIPCgGjT0qyDeupLhhrJaCwLOyjUd5TzV87Dv3
4LQ/YvwO6V2KgXcpYHik9BlRU24Y8M5m85D3i1aLj7rJ9pjAqaAWe2xAL0ZEgScd6hX6kTmgyvBu
dcS+I3CwIFcsa9xp1LEVaruxrnZAOJvwlw+DrJD9AyrhO71tHgICKSr+vm2cCxhKfso+vOlfwvnL
4d6LsY84mQXemX4jEJfR0y9Bjs6zKxeJDzfMa1e9x6bBgirqi62AG+aiFAlyf2liSnY0+460sXWp
JVsfH4LNKN4Tw6rvmEWy3wRbvlZoHKQ/PNQuEfLEbwbVixO8Q/thN/Gc4F5v9cWUsHBGOFXzYRpz
64UNDfQu9W2wcIHrNQNXCuiF5Rorh0l4zceSUuZr5oThwF+z8eXjpS4Pb41RUYUzeQjVogXz0FRr
v4f/on+PCBDASK+EQ+QiWuOUeYSB3GIaDI4ANozsOqbo5rDMqOqzp5FTUalNOg37AQMO1CiGszWL
iSNWxo+gbo5B0eN4MQEppbvKDV9x5wULAxXw5Hq0LBErvIGRvEUDASX/OaWctfRy29rWXTCha2vE
wkSlEzLZGOEyTAkMdYlhJ3B/NKl/t1p2ti3jkTy3sz5Et9T1n8BZL0z01Y6Bq16KJy3K31LRLdua
tBMld7r2WeKgxaND78F+sZbj0UISAh4XdmdEBkeHMjxW6ypkChEw8I1j6zpBWsHB3tKYU7BgRgDc
A601kOPNZkAfsnTP+mQ36LPK3D6lagafedVjZPLZWPh42Tv6ib2Ko3afKP1kza5XCFLg1tEJui9Z
N2I6/NXmqLM0ZxX2Wx9v91D+dO5DPTyyu0UZ1+ALQqYMEScSRyaCwax6YIpaRku/2A7G/ayfbVAs
xh0+4DevIGk3I7AQA3J00T2PcTz5qeRL2CEvYxqJVBBBET3zf7X9hwTU7kbgSRHfiDfhauh+6C+R
wIXdGtcCsscjuR3sXH+BrlhWBqriIlnHWXQaIASM8XPRV0gPqKVdkphCxkDojSW3qAeF/yl0r07H
YYicEDFNhW7KY85Lcs6diwiH1Kwt4uCS2Wbk8go56MAQOF4oJAhpW9mSlaj9kqbvjX2WXEFUUUF7
83kIKwgZlCXqMxzIMJnTXfQnDLO3qfrMUaFbFWwzDRNuslGAu6C4z/D0jcZT4q6T7Ba5PJvIjnQ3
JNMnujeydwYpZrrTAyrqIj1otGYKiHLoKhR3ewOfqv4dEaXBh2POvIeE+5Px0mSyLnaywzBoCxrQ
lRSPlu/f9eGttbeh/533b7hXJlp6Ic8cNPn0HLMIIpshexMOUwsy6NpHu36uQIlFN2u4Yb3omxvJ
Uq2Gc7d+wmPlSV7Z6B540/V0o9kPGTdssSN36+QocphBMYpW5WMWPscYdJirorSk9H+f4BGrbecc
mS+VebyCcDWTj8R00g0JXP8JDl5w16dornufToIhN4eOzpsMl0CJHK9uLqC4F3pu8OVw3QePdvqg
BTfDP0eAVJoPCxN89mRxaPV2sHS6J9NZmlwfRQeKVXqR0TckktQn8gyoQ0yY+ohEPfsxwyEqEbCy
Y1qO2j2el21CWSRUvKn5aqpFS/HGcbnNktegZkMIBKHsXyjn7BiTAmbd7myXC5NFSNPdkvGXVJ++
2vUmEu6tip68EGVxu84QF2fqNrutQm0X+6cUI/9wIvizHbfZhF39jkwKIFKT9yjDWxIdzOEdQIap
bqb3UvBAlkeXwzfTbingTP3iMnvzIKxHOx1ZRsBSE4xVuhzIPe9H2pvyV9R5Rxu5X4zezWS84Wob
HV02vn6WQ4eWCj+K17Z9rQqUqbzKJhbvzSyw0u5yVJQWDbbaVdaGmLy7lN25ovgtzroCegTGxkYN
+NwSURr32OkmqHblzQm+WwwKCJzp7ASSNI4tna4ZMyt30V6bj3DUkO2D6G8+vlY8RXDSmLkD79mx
swGQMyzD5IXEFjQzzvQph1MlDxPiLqNk2mKSZrX2Y32tdwx8mOmQVzVr40E6KUSrDsBafdvRXruD
3Cm1tYxnSxxV+ZCmZ4kXMM5oB9Yq+0Zw70XP2XBf1ufAdQGF7E1FqUuJD25xunXurxG0tkORYuyy
ap+bxVob9wWCN+/VUTPiFCRaz6Jjpbqvrv9B8bU2GRG7KOoy3KJcKvSRs9ghvTOM+MFsCFWumqe+
lis7dI5jDOplMPezZIT7ocim19q2LjmYCzbPL7VpkZtj/JoTB6SWHJQ7k1va+zECWOTz+NwyLpiN
UMLAzw6bDDE/C19sXwtN03jqj5UZLFXEMf6qQpwvHSXgdWI0GCCOq9tryvRtgvSX8dgVyWHK5zrl
anoD9tH7MXnUqJznfCVBgx9mMY/onTk9SSZ+fQjbVayCYdhFwVFjK5RPr2350QuMRPFDgYcxqd/C
/r3RdhH7MKti+WfNqJnL1L9qLhYIAVKiPBnUYkBT0TSPK91plk1x7IuvHIGPN9nLOnzx0orW/qWf
7pRRnouc+9GKIDXcY/xx2ETrCSyHY87LOZyImSEPheul7Ocs340hBuhsF4+Prflqd9o1JnYmQ93Q
yV/5xNudxy0xAhLNGHglsKP2JgMs+W0PbyZxXEzH4FYlSLOPefseBHy4+LWivjkZNvgz7YTpNBi2
Zm2zcYQOex8FAvUW02D3EiJgTTzJi+41MHidRAZtAO0V8SaOzgTCah8qWa4kS16DILQWaUSkDuY8
U055oX/OuS05gq6wJH2LWDf/zXV/1WRVJw8mGOeCmbNu3SqUvjlXgnHZMkhQszDp0A4Ysmk06c9Q
LDnek6mSRWHuO/aL2dyBU9ZIYO2yyvBXdK9sJ5dNgBmDz7IovIWSVxOxS4Z1CFj93kiQJ2JKcNLv
Oit3YeUfYabvE+OsaT+6eW5YKNp0J6JYM9lw/ID/4uFT2ucoT4cZtcx8Q1c9mkJOe4VN/4UIb78M
VrVzP7ZoYtq1O+5SEzVTvBZ1goL/KfBeh6ZaZiVnOL8pSZcLY+w3se2twxmBl6OPNdq32HQWIuI0
HIaFrY/MRyla4Cs0nKQ1QujUzpZ2dCnd7tBTvQOo2kwxtYskT7Ys2KRB46DGGovwTpQP4KwOQbsx
Xa56jXTcw/uNA4tplZcqaFzmDvzTYYTPp4Xtit0KZ+0s40YtgU+UKVpyT7rXQkXvQgCy8BgAuYsQ
a5OnXQPslZZRnUbmR2V3LUHyMVw0NWtRWPYK2mVO5lWMfq2MvFWCg0tjk1uhPB6mA1uCZefWm7ns
ydiNThzZEuW/YEliz9YZgoisH4o+aFEVHs30wSfIMCUHKo73quIMN8Jj2KVrU2h717RXkghAOcOl
KrHETL3F7Mo+bwK9jSIsQSHfGeum1k7goFYVsoKw85c+EbU1Ok3SpoSI0PAiZOr0o96+5kwK9Pgp
EjstRdGQcswwTGmsjwHrnWwq0l9PhcMHZuKDhmDFtltM8arAtjnwlQYn3rDVPXQV73NlfFXVcIGo
jY6QUjkar5lyocRgSQPnfwhSbeWY5aKBZxgMl5RbSwbajspoH8Ev4bja+sLdS/8IUHergh1mWjYC
AlBju5CauhqDvm5zb1Fz4aqMLk0PkmLl287G9qnnvA8jGb+nmDkWipy0YLsXmQ4Ypwl9UJT72g3I
KgsV0zaQ9vo+pVxAlGTcy3jlAP44VAJAZloqbe8lQf2W0vkd6sL1z71j5rcuKWISE6T/DOut/9CL
yoF1qjshCwCe4lKPxUKCOrxkU5RScUkujEf2J2dhwSYlVUwDVGiB+8zLdZ2qL8HJ+Zj32P5bfTpB
MvpynQnOqit3fcKdrvWkX8bhvK+PYzLfhaaROBVpnn3GNoYuzookC18N/xaFNUVFVisLqS1qnXZC
cR5H9YA4ufcf3VzPNm03Y7XyOOaUGOri5AgzYs0W+ouO7FOE/H60V20FVx/Q78bWeYt6OBjWZhYB
4Itn9LORN4SSG0Zw0Rm93vlRpfmzA91bhk4gNxIP4huhKDkClNFiBjPG1S3S3HVRpedSVODA4Yxg
Ua3Ke4DlB0ESlReiJQpsDBnJjxNzrK0bt7UXZWb0H27WAmrVzECd3bLsLYQBabM1I/ZayKsdHsZA
BYBvaBjggk6oDSzTtxDqm8EWHUIGTqpt1G301LjB2pjdqqbrDgW22YuWiXnHVvLKj5tKP1M7YZwA
HLLS2nxCDlOE+7pKo5OwFRAGfMP52gj5rPLYDZbwjsqHKje5RlaNRjj3rSu/MSy/BF4UtjBvXrD2
crj3x3F+GRaoKHFxEKil+oK1ZdxN9icTVae/c1xp4wACJC2ZEiSoJZjJoois2zHax5oOILYIiuAx
thi+cluwZfwfDK006TYrt3zBtRIuZdb5m9Et2LdGnn4OJPEJk5LZLdRal1VGU3oc/b11MkNNgwYJ
mpkUtZhXYee3cFVbr2nB17jw/hHKhs5LyWDRu2vcLN5xGYJH3S9dwkidFH+F41LDe3rjtGule1q/
CryMmSigZPsoQwPvUp8nm5rUn/uEie8fInuM/xfXIolj8ARziDnKXNd/i2OQAi9fMpHPIUf/NXe4
MZu4+VJdtwtI5PbSeu2YaFawVDZtts6aEGYP1ifUJEBrTw61g95QRxNr3Y7lA+zM5xG52x9SI0iv
+EekjJQ64q453sI2pGn89jNmuT85RQ8z32+ZRviDh8GMU4pgcgSUMGz+lKYxh7f/4/tZOvZP0zN1
ouKFKeZ4j79llvhTFkwuRxA3Ani4WMHaK7x4E+T2dlDct3End5WfvZdC/ArGWl8VmnFrrPYgdeJb
//t3F/LffhhTCKE7tmkK67dQk1xXToY1k3jjqJs9Pjiw18WEYSAHh82jCluLMMtknRlzrHTe43mz
NBJqwihbSWeeShedu7BFEfzhY/p/ISecx7rtws13bYOsst+uikBdoLcOeVdZAeuRJTLwmvaWpAFe
TlQufwgFE3N21G8X5R/fbv7zv10Uc85ESyKmrQDfXWhN+QDHjRMLgxSb2+rKIYY5e7gl0BBM0+WA
lRIVc85S4b+vCAK1f/4oMHB0aTjWvDfhDnGM34KdCviJXdXp/rLTkMdN9HTMjLsZZqt1O1VEW4Dr
6E+vo7hgBNuolrUnlQoUFUKm8CF9xmEKZhj/WE4N1p4ShqgmeyOhfQBYRnOzc+uLzvguwYdVht6q
K6ZFyZYa+9OQMl85xz7ZYoQkC35PE8mkh46cVJ13q6ufTUXQJo0PYHeO1B/LeRLqWMvTEH8DPlm5
DaIBf2AhwaBEgy50mKxxvCuHltwHoDUhL5y4QXwKGyA/VPCLw3DtKqjGLyZVRo0hQBspSMx7ExcB
gn6HV2aBzaDuCYlObr7Rc+R32P75z7SgixanDakQsJf4OcmDymkVc3flkj6EyJDhhGDPF6gjcTXE
cpSadnAQHmRNcpSQJYuJN0hPIF30naAh4fit5rjgfeKuA6DpyVXXTmP4AvDjOFlUXXOxSgucsk9U
5SUF9NLVh5rKJWSC5ZjexvHYcYjPUXudMQqkNzDP1h55JS9l++mwOmfEvEqxDHc0cLOJMzL6TZgi
xUXM12NeZIJFROrX1Bg3MH/3yqMhqbEaDlu/sxfg+3EPh4eMqSLF2RIyz18j+7x5csSvqv0qe3vd
29wvxkPOvBUzP07Op4Y3+1RYpF2/mtw8guwMhaHAQuztGlfbjVZZ84BXchE258J7cr11Wt3H4iv0
JjQaJxdZarjvWBa1iDgM9tK9P5wadW6cH83gHtERGW8jRK16tXK8Xyr/yQzFgBFECoW45grYNDZi
uXCVQSn3eVvBwPAqmvQ8wL3ybppy0+OFwmi+7OeYA7oyUJKriokvLb3HZMQI4XObrD5kclUNSifK
WeTV8aanpCmuKEeIw/tlwXpBSLQkH/k0+zzqX/VcULubsV9pNqQRoCTQvOgTcfGiDjwr5xP59UBk
GeA8X9vqUpD/ive0LtcN9GwSKJe82xhbognuNnX65ExIY9FfO1HFLoiKwwsIYSJOtpu8s1Q/+Yjy
r8wvnXxV9YM2mYthtFZCj0+27PeN82YFWCTybR/MWjkigVmpIkorypeO3OGWDYJdikWgSA+z7D1h
YT1aBtaaRtkuGic9dZGxYSe1Zug8dwB/iFCS4rcUzL+OH5OgEA+UinS934+feDRCKREIIdgp8FUV
i1og0b5WiqpOgBLL6awHHu7xNe08eu971Et3I/p6mAsLu9bWMdwEpIJZ2C7yhjldm8RXvRBXWZrN
Cm3Zwa0BUHbuXyocf2G2hJUbXx3K+ygrGBmcbYPXSvxoRB8xPaIPwnZ09sQtL4fxanXNXdzo6Ffo
HGfcw3OlcgJnS5ghRCnrQKUcSdtGHggzUkbQZsv/H/GwBrV+NWSzjRV/OS3LTUtrYM3x8Ca5N+ZT
Xw3rBONjYKxsGmsINazzkHBg7P8Ywu9GAIUzXyTZB/VjoL0FjFpTTil30wUPBbrU3Ll4DSlAp4g9
XoFLlzWtzyIM/j3oGxghjCm1+c6fd+neuBubHy0ztk2Ic6uajo5VPWYuP7aqP+ssPmU5U0xwrXKo
UVuysTGd5o0ZEfiTd2khryusw9iEx8Tk8C8g+Rchd4/zkMAWSlV605PsridLuBlheQRiFY0GukRc
Uy29YVK8JbNo1Ov2ftHSdHZLAXlWAls2CnczwcOfFUBG6z7VnXjL+3TXMjZxzIb8K5qSnmrZvpV2
AyE2XhrZi1O6pHww1Cx+KQXow32xjS/f9bmXdx6IzDinNh42WvFuNc9p1Ry6EW8OFYaNIlsBGLYT
tlosKFQT3dc6Mc19xeiBWJHIAFFyy9pxN0i0vO26J/cF8GsNH9kEOACzPuf9UqgDaX0LEbwSvHMH
hXOTCqBgYkboEhTE3CBNHi1K9rBku4Qawe3rA1mCjJeGlTt0GxZDo65QrW6ZE7n8hUHOBKt4GTkX
Hc5S6/xF63FhtLetDbJzV9jfA7nGEwd+++KoD8HF1eunGByxGvYkrq88gclpE7JTcGHM59ln2QPy
ppmdsIEDul5V6sujyCjwQTrTuwMFWSPOKmWmpKwLP7dmHTLswMzGMMKRpKOSo6c+G/suUZtS5xnD
AOxLbHNsIzy8Ow8mpHgzvGKoXKQxC2nMGEPGrhqnUIGhxkERD85vftk34Y8iO8UcuOKPjp4dE1bZ
i4EsD0LAqz2c0DvRQAsXj6b8jrTz5N4mvPHerECGIMJejMG21hxy6BPBrmX2lNRLK3rrYONjHW0M
sNEXagh9vEWMwyXYx/KnlD/KEpcIx2Pr25cWe3ygrUY0MirdTRrTWSqOUv8cYg7tKvlgAroUwBW8
Pn+NwOZOVEM1SBniA8x54l4tC6/BZ9c+TmkM4j4iiP6+r8xXpR0THzr+Yyk2mg+tsT2Gztuo0CHU
C9t+h6exyGbg8fBJbhLq8kodKlyG3hW3SFVcazuFU712+OoTSneEEIpjBCzdXVdbCzuuUJqg4SXe
wfYxpb4646ZLp7WSeDjhehUBkQMpnoY3Jetli8AekTpdBWqn1l9oBb4ftOGNmpcdDTMXqwLDP67z
5kH7Vg5ac3MpMnSt0ceEQnZkjSPcA0/dfLO00Suz8ZBgXd7r1VWV55gaD9GrbJl3jtjWX7B8bP14
umredIwdjL7Lus3JTvC4qZkpK6/eZMA8wj+Urr+FMf7vzeEKh3eHRyaa+Vsuoao1RFTV7Pi2c3GA
wgQcSSMzXdaJvvvvKtlx//WbMZAUric8acjfCnZNuXGRTCEUpNjaEfRxGXrzaI/LRHsuaRspXGLz
anS7mBpLkxjPRuZWZgkNiDcFu5gU1TYvYCxcldg6hbtrqEzAymttxef+ohnPurEjmak11MKrd/D0
tgZmt7xmIvmhC9I/1YcHqQ7dicizDbAAfNYoqGdIjn9XBx62NqYaHPDa3sx2RFh55nFEpQD5y8rP
BdYz9nUN/+z7Xc+oOacOaXN9HfCV4C8iF/7Q2rNsUta1BA7XJnOG4c5qLppw1mb04aODnIUyiZEv
5uG+M2/eO32fql1LCWKgiM9tcWfp69kvU86DFeZws7K/mtkWFuj5UK75vVAtjvece336URMtqI/5
sq+9ZdHdq4J3XDrr36+uOpo9PMiJUSZ/KZ2daKz7Y9uhcjkIBr8zq3kM9w5b9gFEzNCwP5zF2j4u
j7sQiaKLdzXDYO/vhNogHDWtG/OnhZweHLrKMN9mwVs5eqsK5oJzaXBmRsOPjcy+oJA1/V9uVh60
mKjjUD7F0rkVKEwG29x2prsf8xPqqNCczhi1sMB+wIYAQmiyF/AOehwTmEOcD/dFx9AsPRnDuhiv
2uhsy+7ZRXAZWCOWmi1OxaxzV45g0+zs0DzW4Lbd0gIz4QIgoAycsHgsA/ugWQxX2OJS4LvTUnlU
t3O5PJuYIJHjYCi6p78S9GzJ062AlLDHQ41dGtE1rH4lFG6pcy60g0i2XfhLsmVzCrJz3F+gnhdS
F7vGcm5hfiuVYr2e05f6u7K5lGX9xBWZo91Tep3r4LUHyvWaT9wFLdza9z67fGhCuXP0vlPUYUWC
UiBcQZ/D8gT/RueXZZbFa6sbbzN6rHwRrPomiTMFqLeb4Abi2AZzSK3t3WIDJZ26eEQWNKNG/M5T
C5KMltzcxogJympf2ujBBjKxAkqKrhjh1GiJdWcJfIUj19gOD50uFm0DPhG+tD2gkzGxxIfpD9MV
wFW31MbZQpVXo54hH0JqiEHSN8PZSfoTui0acgHCAH9oqkijGHle4gveCu63u8x8oGjTgx83WVuU
nGYPULW5edPbxJpeMGvC8ufqS13f5VjXTevLlF+w83Y2VglL7vDG3LEDuYtQwYigoBbwX72mWUoy
v2Oc95Dygs46FS3LW5CvxIFP9qFJkaUjmB3qXeRsI5iGesMalIwp5l0gLzceyx7d50x56dsQTQlP
DN16/gWIboH3rFarwN/oKHTCGGpaQdN9PwJosigAcwK/pDczTFn5l49j9ZCl/WI03roMXlrHm0j4
lxozQ451zOJutRBEII0NkINZyfuk30s4Bb6JwaLjPYikaN0M75Q2fXMR4M6Z0megqHA1zbEyefPo
oGCnMSxwqQqULhqeeZBggJAd/zI0txndKGjhTUzQgWRJ06+HDkl+ZC8TS98Y5UftJsBOBJtGtIzE
mwFheAqztyS5Nzz4BIlDHdVuQyz5Vo1hH0cOikgARXqGv9k8UnwNvQtx7M3JP9k4w5nCzJewsQ8A
YlbY/2rGt8xc6wHi9iEwkhlqyd78XZYA68cDo0RUJtGi1xEBhU8mZQrJL2GG2H0TtGfFQq5w0AXq
70p8CIoprzslEXkCezFepxzrhMGNK/aplm7rrHqzJcPuSe7CcXz1q78iIp6isT6n4nFWJSKqW+HJ
ZJHOvEyxEZEoE1j4GQGmGqNm4//TGHxIfQWgZV0mZysRd7rgxrUGHj93mcDN4dcJ9LNps0iqH0PU
0Kh7nXSTDwcDAG80YSNfh9qbCrAWFwkVd0pwx5eKD+i1I545C13DYgwOFeRe8qYYoIb5BmgmYm4b
msgu0wiBOGvTU4nqIJI3gCY+jvimmmhZzF3YsZIH2Q0zua52NRtsZYen1GDhHEFdLUkYC97iMd1S
dDXdHWA0xkYM90Firi0j2FelsYLPO6G5seVTSbMU5juX0JOGnikfThM+9iDdOgNUAQHo4Yw7FykO
HgrgKVUPLaODGedGiKs+M6zEEbgE6TNt9+nN4i9SgeDiUt46HFaoImmVxUCnNoJdjC8+TbfGisYI
Pvu+3Uf1azxbbZ2QYuxRziv09NMNja1EjpFC4YoFVe8EjQtlS0KdzMyRZ/YWNFsYyhBhP/2sXFjG
1bEgfQz1emyo+qS3yZUxi6Z4DS0CDw9UwVsNEZ9g4WMAiNWddQWdj+yO7tYgINRpLsv2u6qewNHe
VeG3EXhbd6rZ+b2JjGSER03/AUA82Pdt8ooYZ+g6CBkMI6hPUXQQm1cM+KcI3KRkXfQ+gZ07ATEk
GPa84vzwa8xWffPgNI9EPrNIP0VcL6mb184riRX+hOILE91Ycn/k8T6ChlgzM0iTl54ZewgwPuIO
sLGaKGIu8uql759MPu/J9HCk4auD5Bn8SPcQ+T9YurL0PUR5OiFS7gQvuvgpoLNqUXbzFnEYBiQO
1JduoMm6EniFhPBWFObjmIKpyuATzUUmLvxCs3j5vgsIINSdq9S/Fz1eUxA1aXluuCKGy+AygPc0
1xrHsGDOEqGWiODxsCPtzWgHVm2L2P1O09NdPduxiZ+geRoRjQ/Iyj1n1Y4AEDOctvRCsTT2OqBt
0hca6h+6YjmKfRirxWQ/epg6Z9uWqRgTInJZWUCDJ+0l0zuMpvXcpHNDDKui3NvM7xIZsike70h/
RnGPhQ21obp1nb5yk2NnfXoxBCr6fmxrIvlATts0hNQWh0k92pTxTXvW03jdFe2BVdVOhS56AfyI
ItpVifbh9xFn9fA+FP2XQX6Ay7ZdftXs4yfs/BW3dHBfi1PEC2FUOzbINCD5nRvWMOIc92NIyhUT
g9X09d+19V8LiL/Nwv+q46VusQ1xBUsRMS8w/jYLD8ZApFmMix03roN4U/brWiHI97HXfNRppK08
F5lf3ZFKaaDaOgr3yug5+8rKWEBZjMEdaCAPAbyzswodf/WHH/DfJuScYx5B7Doh37+PqOwoygLm
pvyAmcpXSCjlImiThA93lKtWJFhdR90TFxHrNGiV25grgd0MKmyI+KKKAff+90/0bzMzaesOR6dH
Fv3va64o6HuniRp/ieNKPwuqxntdr+znvh+RTgyeBBGWqF794YMw51XAb1fKMtnxoiZwDIPs+X9e
qVSLRCMzglXG2q0fjBBebe+P2rGwicdrfcu7+JXX1rAWy2EVaYm2mLzYBiHuG9eExFZwZHgOnKp1
qGc4bK1iVGstZrLo6S4uoqZWm16aFfpIyvswiRFnau5wyUMDMZIrm0Mz9JzxYQIWrHU0KPkxiULl
vJmcjwhjmPAJ57L6VaL9IW63+m4qG9bbOC+SlFIro8zSP+zzft/lzPevhb2NrGXJ58IM85+fStHR
zjEV85Yi9CdM8RCMwtD5sDWreYgl9S2ocnqmppWbeIT7kwjQyWh6srtB6+un/741vH+7RlJYHmtQ
w3A8fW5k//Y04VlwrThovOUEhnTyzTubqqSiGrV8Qo6BS9vVzrKHDy0l+da1drXPITq2+ymYLjyK
r6KL1knUwVzu1hVpAwgBt4ScM9e5oqV7dPV8Lf2JN3L3Zo0PIseWHKP1tNaNMafuMO2hTyOcckG/
vOzKitDGYFmh/IgMtWYlipENTw6ZGkJMwEM1Rir4Wshz5KCHptQUD3Dl10770ILySXBcVEa5smh9
ivTqeEt3KC59+tiyWkbyzBOJd0Xcqu4eReNe97fNDM1k4hp6lxHxe4/Jm+ozJqYhxuiS3nf5QRT6
iqyyfriPMFGMRbkaNXdpl93O9A86G8gI7KDtxKeu2IX2ATsKr4quoHQzFqNO2Y6VWhiMnHmB3zzs
ub3ZHwv2yP99JX/bSP51W/39Qs5//rcL6YJd0CyepyVGc4mI3jE2AA5tLGJJTuoPwLThDwOVfzlW
LAmqcV4H2hYn8j+/oxxh0/cR39Fw/4+y89iNHNm67gv9BIIMBs1U6a1SJuUmhKSS6L3n0/+LPbqt
alThG/Rt4FajUikGI+Kcs/faoj9lQA6uqk/6g3RCwDp1QWvNj837P3/NeT3+3FPY9W3HshQmxZ+b
6xhr+ej0ibsc9ZYQ0txu76OIm4eImvYvXRznzx8lf/RwDMcCZVfH7tIFDqZrBMXqkzhNMnlv6Nou
fYW9MIqm9z9/wf/cH0zHERwftpSMvf/9axUELzvMdAkWzAz8LAJADUjyaDUUWbLSTGJizL6MDp09
cGcg+3k51AM0D+ni6k+65m/blfv7YzZQAVi67bpMsPifHz8PbjvXaWZO58Apq3fcNTWmj3BdwI5/
2ijEojYFQYrBI2+ar3qs4Pf7xy6xVhYFm9eZK9NnwNVSg9oVbZ/OPBMQMIuAUNy1EQCtrmc+mflA
RhvCyHzMvSmkLyg5ExiE9FPHFTWpFrrFp2VBpfAUqFV/zoLqPq1JXxBBCDMl31hBvXTTat2LHBAC
1joGVzo2UU0+gm1nRzlXjGF7tv+6pcDB2Q2EcseV2u0NJsnY3ayStKfHGHsqwYCbTudyR+GDliqq
XrAMwZ9H/gE6VKRY1QNszwwba6CPmUt+mXHqqhlh/yzme57hbQNygYf0xeYkM4eaDCmMsDOCToGf
hPpfMCOOPs1CMd7khkaWngZDxoITJodL6AYMNse1PtcNLoo5RfAQ5iosmkBdIthuNATrzts4prYO
HW3Vel9yDgOFkpT2fL6DdWIACkR6mPA4biNtOTAkKKo3MxjYMINl6A07bToohrYGMVtdc2uA11gJ
GDGmZ2OyQaVe0TYmrQ4kJOJmlTsLNwq8dRWX28ijXJFy5QNuGML0l8DzZdhHwcBVTNVTHgkMRcgE
HFyqM3kLTyXIk3Cl98CrxobmdpPeZeVwa+gjjyieyY8pylmiPx4nJsvhe9a5W1JVMBqkx1oE6xx9
CWnvfE37kgrnoUma9wTlbJmFy6qLVsh5gxb/C8/YwK3XpO1ZNOemb3auxc6kLbuA9yR7QQS3NFpM
mikZRPyqpGOso1FfJlgbcGliaIa+SNBqtdVYgrHJYyrgWM0KV0Bpf3nb57f53/vZ/HZxLeMIthWK
wX+/XQHgcJF4PBwn0pAQGGOz8tEaroJY4nkasRgWYW2+2FoZfidDED1GUYWPxqiLeotue3YvNHp1
+vNP9UN2w1nCD+VKy7JtZSIF+rmzj8qPCzPXln7o9JgQGg2matG//flT9Fkk89t3/5+PmTfg/zmy
sItNXAwLHoyFph3WaoakpNLSNt4Mph7cV8LK7+xRekdLaA4sJiY1Ik38D9cOjb8Ien4/VwyJBkxJ
1xaGsOwfu+7YK5W3Hc9Bh6BBTYmViMyomrZaU4nnP39xQ5n/salycLqGoQw+UdmzMu1/vjrGrjFF
I+ctxazHDqf1FFyTCkIibzNtQy1m/NXuTJLu8NaWN219LAz1Spmzt9g00xEmg7drAKGQ62BEcPSQ
Tvrpbg7h9LNhWzhkNkIQs2JgdnBmcniQXoDBamLUD9xd3Dghfu382ISXBMSHjgWqgArv04fS81Vg
goYMjYM1QxwZpgN/Gc2HHFV9HTDRhAldMh3gjadB8qVrp752N0Ss0dlxgZjAJKJzEiOQFCYdWQ9y
AvYxOWvOEeUwejaNlyAgZRKMgmt9x7QfmwQDSyeupce0iWm1m3C+evc5w/peykUjNmVZ7Wu6nKUI
llaOtiCfeXFQb49ecrVQrcAjWNj6wWMCOGKt1jhg/IyODmDUCHxphF2GXpOPhsYAMWMOlIMvs1/c
UEf4qMeS7FWJXyOZzbwF/NErBZyg1ZvQsA5GHbVoRqkMdSMkoG+JPlsXex1Poi70dcfgFwoPdF7C
7iSXrUysstrZSUwuEYL3ItgLdQzzL4c+dQpWzafvXgHGHo6F/64nVx2GZmO993GDJ+MZjnbZnxKr
5NFKes/MVeTVIl2gtPrjoN8PzXchr07U05iNAYjrm4IbnxoXGfoXM/qcQdMx020X54CdYdFjLFEj
NJEW5pw5JfLWSQHRkofikIzWosOSIb443Bu+D+eif8kYXyttLcFgeQNNZ5uhornOnGELiAH49PsI
jEJ9dMR5jqgsWuOcpRwggrbc3BleR/xeS/0+8F9C90SwORICrIuY/GjNAt78ntKL5LE6IzTC4bPM
7uIqmKPKYFK9GbaEcmCQjbpGO0G7EuA4aqdfSfCV+e9mzwqLOT83Su3oN1pRzZmAz5coC8FXdlCj
NsP76Fy9gaRJYnw7vIMjWzhmN8VPQA9mqY23tP1BLXLByL4MHDfezKn8aMRzYu3RERfWXdjdKrga
sbXAGkAoI6rDm9QrOQY+QgQj46eOtjh7qPXXgWMjsIFmvEvr6jJbSZF3cAZN8BqjBu5vsWIKp0Vw
ARmrkOoC6e1gF7eCRhXcG5gWOhjaTZuvou7Jpu/uPCTYT3FXOvSmzfCU1m9VccXeV1n8dXgzZp9N
rQoSgLjd01d3Ugzp5HPk32O5NdSZoC2Byz4cdwNvel19eD2jEBhD34F/zgPGGCjhQPFF2O39S1o9
aQrZUyQhWeOnnltnPC2TLmPyMk6C/Z9oZjLmYobnjhr4v1m46zp/x2EWOVvJFRQ2u00Uj5F4TDjp
YbjHHC1apE528jBybCc4bvr+uc1zkkVv8a4urbZb5H236uShTtcx+5QbeNSFoPYID0nORlvup/Le
wTvWu6eCC0Q5pOsCP7D1grsk4zwoedMytaeDD0z3MQTu4mHVQ+Yxmhl8vA/TeAtQkBs5FnyGB3Mk
LEKqqhl3vXEwwlMN5rpLKMUggDF3T1JUc9W2lB85ygNPsxZGAYo0g1ljYI2ah5QPtVgJ9WHKsz27
haMVc/oEtESjLrxNNyInZaigYa89k6mpOJvxJ6n6TWAJtIOnmmYqPi76Fpux/Y6Z1wVz7Acbo5eS
wPIa1RM7CPxn7yZuvj3WTUvidjE9+QgIZ596fGr8oySPKMEoJzOSrDYkpAjnbPN35FjItXdh7SRj
geo5tXEa3bok0jd4GvEA0y++lM6LZBrA5dPXyODWWpql3Y2HY11qOs9yF+rmPqwvMca4DhV6W7sH
hVDe1de2QSoxrysCkN57jbXXLvqWpHGWiO9wrxfDwzCcoXSAjmN6YC+t7gIfAQIe2y4MYbibCx38
fp1jWYDRiGh0X3RYlkJcWsy4zGpaN12z6wQuaDK+htBETkDeG/mI7b2B7SsShyj5QFy5wufzZTJ4
64K7qe/Pk4AnTZRkO3sRMcKaMw1bkA3nftR4Zbgd0oVGPMmg2NWuumVcW4RNATdQmwGOZ7+w4o1g
XKDlWQzmYwXkumIwFGhYkToWMe/MpH8TyHmqJPSzgfl3yTtXqJNoINIa6KewK+tBfJAThgmdSqfE
zhuTYompJKySR31It72q98Qs5/zt3GpueAyio92N1c03nmraIjaqJqM5tbPe5x1gNx40M+PenkOH
nmMubkyLMB5/P9IjzIN17PLnPEh+NBhty8m1+YfuB1N6bTOlH3bH3JTwzZpFjduVvV7233I4+uoz
HMjUutM9aoKdg9BDBcSuGxsJr83khMeUmVc6BkrUrWiu/fQoKDPQGZnprq/DhYn6aGiilat9Zs2L
3gBSAE9FndRx6Y66bzFIMqRwx3AKIZBJEKxZH27OmOyizReDkUgkRk4OZ+Wo/dL0TWvg976Pa3Kw
QnzDdyRRT9PWKp5i/VbxxkoLNeJBm69F5eMgnm00lZ1/ViPivWS69fxfHoe9VDWwI6R3Xn2RekbR
x9sB7EnQUdNbsgfYLQz43Wz1cS92/nTvm5xj6Jfb58aqVxbNfjzWDIblZZTjtYdbLd5G/7Emgaew
movNEKQwpr0fvelFseNMR/MHutDVASYS9Rjo7FxOhc+zMOOD4cWnLqee87L2K4K80xRyqUiDLF3A
Ud2jpnuXNqWGyRAkwbTHbgqSt0Vpo2CQRMAq+00lLiOIt4TxN/gLEIzpxazRXe4j9o0yRE2tgd3A
4YlWxnvHcAe94ZuM9IoZqfXaIKp2QoZzxK4zSiOQw131ODtjZtvPhIdyyG8C/Jhsu6b/6hZ3YHfW
vQFxGlZGwCwmSNg0vPdeYzBnQhWtw33jX5McBgPbCsXgLtUf7ayCPJcvIrguVcaAqwLy3mnbIscv
yhkW19z/4ufQPivmyQ0gmMLexsYOzaLnvQzmh0xOVU5R3HMg6bM4YhVwC49ngSP4qkx/VB02Y4ow
gOBbPEuIPpdh8qKPezP4mOl9wDgPo1yaqtsJeyu1lx4RfECdrdPsjXOugyYMlGzVYNsouOviw9oj
Ae6QlptjiWmP0B7EUCiRJ38Z4UMCeWVz7SUQGv1dxx01nFYqObjUyeOIJ54RUoqg0BrIJ0e27RNb
gB5lLJdRx56iXUzns2fwHeKwMVB8DCtavDiO4DsV6Lc6vHmvfvgaat8ak9YofR7d26y8qObLq66h
f2nnN4rzUK+ZUKFFIF0Pttpn5+5q9ywn1Jz4BIkPztAuO9ABxXCMwm/mMqW+y8ujN5S8UbuRjV0R
hg7+LuT6g95Z49iJAnzTOy/yVh121LhV77jCbuLwS+KExi8uN56RbYnngoOM8Xvwt3L8QtV9mJrs
LvJBfOtR/6TnPXJ9RmsonBDCofLhEFz51RZQIjPnCYjWr6nYWnG/G/3maHBWziKXGmNjPPtojPhI
4k6VopFBthH8apNrmjwyQfSKOYvwEg7o9dUT/bdDViZPMfcMdwYOdTjgrWd/fIjKa1Y9BM1dHL+N
Rk5W9LRKBJde5a3RyU74Wpm7QT6mMcAoVBdv6ThtGHJxkTZW7YzEN/i78vcihSyYiFXBhkMfmZAD
UME05EMtL5BJzhby8AVtMbJ6sAM9aEpIExVOWtWCX8X4FQb9UU/qQ1LvRLeFYyndO68nfmba6SSl
V6NztridiQATflLfxkHGV70fyExLaZKL4TNxzkb43gQss/aRqDj8B++deK+DYl22ePuhW0gruJ+o
ypoSEZfuovi9V85bTxqtJnjUyJPvdcVesI6NS1Qg61vm6PTO7AID87h6rcNTczcYQytFM/tC/Luy
gYLjfnyPi0fpLDSSr+QSxJNtIFSG9kRGApuHApROt81aJB9B+VTbv/DdhLgS1SI2Dm5/Jqm29B4A
Xvj6eoiaZWodw5kJf4xYlcW07ZGNYrhUCaqXF2EdDeS63nsiDll8xPDFKxR05OfVz621b5qXyb4n
FAd/x5yKhLpe5q8hiFXx6nTXurwAiCrsjzF7SOJbBaaXjY29UHsCWsfJqdqbPL0Y5qOlo5vf82pg
vkAr4MWbuVE2GbiYj065NZ2dwKSXDqvEfA14R8QjluUeemlBZNR9aH9U465GaOO7G+JxwQ0LuW/m
VDDil2hBofXhnh7gAYcCnDwTaJOolwRZXWXfjQjJjI1HR9EgKnumRoAQZQ0Vo1r29ZOslmW4K+AQ
kjTee8+y3XjlGTGK7C8xYtrpUtNMTDG2i0UPi9v6MuRrkqBbIN8MxPEXK1vSDJbIBtjKGjpXRraE
RELIMmXOwwBYFAZATZF/0sj8zJaZeQvUNH/kIxEgFuONjtG/RORL+GnB+lbMnskkWJkZaX5Q704O
DHM22OGEAxUPCRrtqTkjyfM4zmeXASK/aUtKXG8SmvTcGlu6ZhlSih5N33cQrjxSbhzKX/SHjvtK
ewkty2vj7f2UayQAr02DtCHayJZD6aaOn6zmVF3s4sSLNBbHmvO82msGn7AMaq4ph7jeU4VLjdi2
HRu09hwBas61X16/UtPZq97E+EqNR1nUShKUD9bwgGLAU+cu3tqov+N9jUxnuqsFEoIPlO0c6sNb
Pz3o8lGG+5mPmx2K5G0CXYYp6atlJRFYAgkHjBdRnXr3yt10dHaIAIruro72jj5DqDkPCVagult7
eFGCl3g2+OxGbh1SUfiDpl8h7Zq2Xvzsd9c8mQeWBwOye5c8kYmSBBzE27ZajOqB9ImiQXF1nNqn
apadrZ0c5dg/imqeFGiyfjlhj8d/Li1USC8uGR3e0STyxlyXUOuXCgM7obNBujTjiW4mWaBwW595
wXsUmeSK+9bCasGxz86BOwJPBtBlOFyDo6W/2NjjGeDEm8h59MsHJ1yjhBD6thiBx6w0tD7ZXhh3
RClgaoFXCX1hYxuoInHZ37RXc26jr8aQHKN4axC3pMdYHAhat+7SnuxUWkkJ8Gdj4YAdYVdJACcM
i5jrWleckYICLOvSg0ebO1khyONGN1Y7AhWUc0aVOnISptNtNVd28bMDxg2exDA8iGlD8VQYi76/
SXGk0L0PIV4mVy8vV0q/d/MlVzML7FnS3BnZJlSYiI4+WCRtn/X0APxDbf6it6h37xpalcb9aORT
lC3c+sClNXdfh/wfr76RIA4h15XHRUAFpUV31MkGTEPg1xDXnuzoWnVcSKgxbxFUlCaBOBDGKQ+6
4cBezlhzvooK7Y4637FORXnNs5P0b7Xk7GGDc+NfCVdsulcReNRiLhZuMnEutQsX9CD8Mr2Nm5wj
n2b73tce4XI0VrTUe/qT/jFyVhHuo6Z/xrOByWnJVo9Ohhyqtltb7Uy/noiukbW2KtVzR0U3rogC
QKvjm7z/DEgXIQOBGLxOf6BDR68vrXYpry+PNgq+RPnAPKVOnwiMcMZZR1qT5oYwO4aNuuIN4GrR
04+2+IfFUTZ7p136LZX9NuiBAhc3WFeAHxO2TAWJamtTEPbBLQ8ra7otvWfls5RWJtU7pnF05+Lo
6xsJIYNq2USjeGMQ3vlZyXMuRhryC2LgqtceKPJNU1+wCpIgCr+kTw6Ds8WSUtGlROeU7Pt6NVRP
WfLLxTdPUTBg114H7p5znJnHAtirNd6Z5iODjGx84UapO/hJX1Dykfbs9lshd6F7HSDjGUfVv0MY
snKdHFUkJvGCSQwbVhqfempL1FWW8Wi5j2MO9GGP6bvT3nTzqMKrmT9wcqThNuILcXZUJ7f7kBPs
JshC7bbQbuvwVpV3ZYFmjnvlesA/xV2tWlRciux2EbQPIVwPx9pHyJTqRWqf7Gpf2CfHpf1vH7L0
RcVrnRMMNCbtSfB5ztYBPdiKW/iAXMrMeK84xidkpSipCZTjmj24F9P6bCJ27otDzIqDJhHdnInM
cjXM8MP0o3KfenyRpC2kG4/Cwnzphgesm8ZwNyaQxbYOzAw0SDqYDiLcsjdHLWtakc2Gh2+WJNpT
NPefOZ0t7t7DR5Iek/FVz96L8Fc4vnETxzeXz4sX1+O+Ik0wbb+wQhXm1hM7vSYBh91Jrcdqb5bP
/bgUxkfKSCbCclY/YY1DaZRbu8g5oDCdoXDedtIxSdC9HNdofZG0VEzaOqod683zyYdbyulF6Q8e
rByd92UbkjOI1D3QPzzMataCJACmQ2rYY3sZtDfyDsDz8xO5xUttHTrr3kbqGHxiypyd8qTXN5tK
P9vGmix1z9pjH5iwnmh7xZ+250kujWFDKVJ9VAFctI2p+AUvoX9Ot0BLATm3eCkAQYn+oVH3qb2G
XoWtDdDE2s3fO0wB7m5M6W2/BS5GoGtjnyv9JbdORn0WNPAhN4f+I0udOGqDXSbDWpZl96laiwHW
4JyMFxY3XbvNyyc5hxKyFnT/rZ6p8ueevk+SL5tU0rbYDGgJ3RT6nG7uXNa/VS8zVIx5talyVKvF
ZmLtJRYCz4XloTy97cW+50PsaZ8gDnH7V/ya6XCN3bXZPfnqkNkfrbjK4WDn730TL323ZyCHtm3T
DbcmI0MRXnPrm/2Aa7vsaCuBnxkfWmprW9xaFleLF9GVezX0Kw/ydcadmajz4WpoR8OdUwYW2rPf
cyPZ+fq1bj5S/yHg5k9AWJk+xCl42acGRP6wVgg/XDJAJdGdBEUrCSKRhVmf2f0hL9DG8YprTW0+
PmjWFrGab24bchVyGpDNTd3fg3lz+4NJHOP0MoGRyc11a1C746wrLDAs20Zxm5hnIqwl/B43kkKk
29P37ozXPAJMD8E+QvG/9uDyZsuyXpQUxQZPpFQ7GneztasGrgCjwbFJmoJje6iZkEYdotmvJLrH
sYjEgAFw25y8CdvRtrB2hthEyc5rDsNwneILqLsELFkRnf3i05y2qZgQtX20w7fOZFyUi0I/FuUj
9cdEJ7NBw48Nbu7u7WB4JAC4w0NqLV1spMYmHdYWXtjy5JKUWHhU17dEp3Au9urcNGi3CL049skd
RtGGITT0VhxHgsuvUd07mLUiUt1x/S2HGCzGAita3K81OhBFftuE+wBCBsNERqoaYgbWFXVKvQnx
ZZCOE2AbP3XWisnJTSjgvO7t9uxLTqCN528tVGCAXYcLX8kGgUeHr6pfIvUrTDlClq1Y6t3B0V9r
/67v3qcRUSWFftKu8/IuTdc5nLWh+I4QlNsaJINy0dNchuAVvVI3UAhPmL2CQ51fnPbi+/schbyg
fDYJPlrSgpXZU06Hddb62OB1oLebJlkpbObxc8niR2lrHSoHvwvxXJuoW9HimGrzxocBSwXKDSjd
i2KD7zsgZa8fCTWDFwcT6a1UMJH3afXoshY952b+bTXYMdAb03Qu9FPbPvf+8ADgHUvlSpaP8IWI
Zcc09TQ73mnuycfG2nNkzkhhjVEXgnvudizRW1r+QbhB3MTD8MVO1gdlbTX1NeGiY7n7N36yB52W
jQcLUTUGl+zALL8iP97+QHKt0e0lS51rKjR5dPVceFYuERBkBPTqThIQnfeMRRaNfylACOv4X7fQ
xZRDwPHWzA+N3GWMHHMWJPFCCA7AoGMYAhTAGCR2TphnTRjuWXJFjh53qNWt7zDPuZ5SNWw17Wia
5SIz9oZzqvStoufXr0V2S4Om4KBs2ZkyeUCfVdXyNULtIRCjefg5Cg7zKzjXNN/6Uq2NiYL5NvTv
AjrShJzlwSGGUaaxSYMloGXp9DssDogbUEIviZR0alI11gPWPqycQD87aqni4nEH7ZZRu09sYGV4
GaBggH8c5I2vHloiSO0Cx8BqxnnSh+mjh4RRWE9XtHBOIqVS/+pa/rtXhzo2a64ZqZA5RsRSHFKP
bYPDBvyTz0As80vaBu3SDb6FfvWmsyleYvKL7Q7PixMsfcRneRisdL8F8fnQhg96a3NyUrBEX20J
edHPz0nbnQNaFFXmbFgSUww3HxKuXRJPeJKEK5ffNsjB8TrK28q/z9GKefuofGJZC+fdb/dqLuEh
w1IV+x8Nxa5vscO1BTdvPNMax5b37NcXYdwP6kUad23jMw6bYD5GS61ms5xuAZQSJ5eFbz49OE87
TCVve+MDlJSnPnxpylOEgLh5iHVsAt+Nfd8QweYwdenfB+uLxsk/Bx1jeADYnDTeKrAI3CLNRuSP
fnVK6l+l+84WMaKh1z0fUp/JEPZK/0hOfGC2LoAQyEeyA0geDsevIvrQ9GNUwSoqKHdsAkQUhz5t
oduQSr3A/6Z/cdGA77K0je/I22bkDUItvgG3SwIE7KVVbN7qaCTh1W8H9ZV33ntau3e2tB7ycSes
4Bzn5qZo9r0BgjbhHBF+jcGH20zopt01NXvOtILH+Jl6OiTFogMvjBjmY7Q8XJWV4aZHPfBJhDJ6
Lo3WPJZ1anj6eZ6X2kLpviD3o7RIu076uLs4WoeHeNTdfF91nXVoqTNQMTBjRuF+ESXvtZdIlqNJ
yHTGYEbRV5cLBKh0tyjw7bL8Iu6l3cO34hBrEHfCTzdJkQWGTU7Dox12jPHDcTlE0uTsyu1LVzbr
wRrPZkGXNLutjY0IrhoDuiybodILx01WioreDq2tSBhNqO8k+QycpYlRKI0wFgI4TqhYQgZt4qF3
W1pPDZ7dhEYZ5KSlVRPboc3iIqysH4N9GNkr9co9yNYR1EfQuOBiaq1aETbQ0iTzdZqNzKAZDKsR
gS9xLAnf0nGePcAvKnLxgn2GWr1lla7SSdu4fFkwChTfKLrydS7VRxNyffLPNtJ8Rzbbxnti0JYt
/h+ERTzsNgJZXZGkCDVXrbq7qX53ta37N+n474pDtJRSWLoJz8uUzg+pXdp1U2mLEtOiFfPXR7pz
qf2kxjCQRcewmgg59PV8mxea/AsK6Xc9iikRACNFEgK9tvwhxSn7qgrUmPGQ+gJxX9REzjpCavRc
+iSJGHlQ3Rc1HJ4/C2Hm7/NvARCfSssVCYxtoD74oYJpEZ1D4SugdQvFeAecA1KQOiGuQ5PhTH3h
SvHnTzTE79omPtOSSHIsl/xM9UPow/6PwB5dLOnvuFqtaV+Q+yoCgA22c6BlBw1BbePQ+2ySYGtF
45Pl37lJ9+pbXIqUpp+lKJemL9fe0KGz8X9JQ4HNhGGd8XL0bXPXKee+CDuczLzcpjnSTweQKisb
Emr5UTMDiuv8NJDO7LcJaZw2riaT9FCEJX6xyrSZg5wuMtV8hgHnut9uAuKOHJvsqWxir+rAfjBe
0yjXdDC4Wqo9ziLyquffVT+Q1svVw5+vSPdNziCre2laDvPUsz6ymLsPlqrJCreg0S1wjMS2TkP4
GVDL8ZvAXR5QkCbbejCfZIhwxCIoM7lAFd4Y08zKti9Z0dymzZndsvI9WDTRDuPBtu76Xcu0MTdN
QgrGeG0DV5giKF+xwVnZnjtjeIC4/FzX8CsnF9vmSDQFNWkztQfbilaijn85JYKmruPSkbjTphTJ
OcXCWBLAHqscmzkWYcWFGnZfXX15RrJM2GkMQGgdw3XPvUTQjw1yrGwBqad+Uqh+DJEA+1vH5VNQ
2h/eRJGYxEuLKmpkQJp620LX3kw92pLQ9higkPJiJjo9mvDePVbVi9d+2AzIEIVvhH/KNYQ5sALB
ZkyIQzyMYhaRrAR5ra04fmip2LDUBN9Jah2wgSx0ou374FM4XP/cLeFrxxA3dUEClpY/T1H8GSYV
w5ptrpWHXv/00EF5tdgaWXincUMv7G5VubuGZ93WXyOZ0v1scqS/XYE20ofthEiylgaDeQuZ8EsK
MFxm7UIVV7957mOb+z5NCgswIy0et7VfWxtZSAHgOWF4kxnFC/qcQ8kic9HeximERe3lz+/c3964
+c//R+uGr2Py65S9JcMRiaZMWNw2MgZ8f/4YfZZK/txNDF1HFy5RpP9mZegw1ssC78/S1lVbYaRx
6mVUjRTRMgxLPFGM6TX8HbDxNXM/WnNHrwn84IX8Up+7TkOX588/0u/mClMyaFJqFhQqfB///uZt
NDRYMNHScq770Tppo+TVVJi2uwSzcufb3BAyCBmHKDKr22Be9n/+AYz/+t1jRQKQx/YqEen/+yfI
/NSo2rSzEXc4FPbdQEMoMKPqOPZe/6gDg9lS37unOJsNDMbMpI2Ndt1ausaA0egXZmoPSMzcfl3H
ennKRyt6d0afRzh60a05ipa118Qj2N1R4dIbi66+UZ3p7Asggas/f53/+jbKsG1LgFbAAfaDujZp
+WQgiQUHp4Z6lU8d5kKfKfqfP+U/dKmmVNIRCFdMQzjWj1+a7RSR4Y5gAS24SoiibXkdKPS3bpiD
30ilA0+8SVZlY8IHcpHiDVHVXkpZqbs//yT/dT7CljCVA20NL8CP7xs1Xd2yXGzykKL0ri+TlqzU
FG+bJTws/Hn7t9NxPvx+vkL/+4E/XtUBd6LjxpO9jNmheOxKbRKT5LsEfMVJeETTpym1riiZKdho
ZtGbCGqHFM5nO+s2M1Ie6RMAUCoKB8BSUdPXrzRiPuo5y68WzTIK9WYW3OVHEKraU2lO+l++xe8O
QVxVhmESZWGyDQjnh6a664g36SVAsVpLeqR3QalORhGJCwDD+FVWnunQYOTmzixJ89E1ygET8Rga
+zCJO15WQXcscXvnlRReymldJSXuJ8xof3GY/NfzddABS3PWHRvmvH/8z87YeW0JfpZr1Vj1jGAE
FnoVMGFWlZts80haf/nN/Mf9UjqOw9rWbQlX8sd60uLJUk3K3SdK1LhOdGaEYePFK1NG40ZmdAiT
UORLJato+39dyRYwTS633PcsXtwf98sO8Iqrm7YDMy+2Nt5Aods3+kckpNqFQff550+bX9B/L+P5
0yx09boUii3/37/XABB2WBZ8Ghpol9TBaSJyIxWLhN/J306d3/ckAJCmyd3ZNWxsm/Mr9T/PkLK6
c8KidZZV4Tm0XCOcsfBVmODNWPhm0huaL8R9lmoU93EGKbxrLB6xCQ0CH0+8dkes3oVtxk//51+C
wT45n4WWYDP7sYsBweHGMfCDdTX0qE66NZyQrNgg9FR/MQn9vo4dyW+AhQU4FKvQj3u8INTFr+kH
Ls2ADNdCyZDpWjF7Wio6sqUl/+IcMH9byPY/B9r81thk/qgfL07W5cDY+lCuVN74dyIB8OSHeb2D
GRHBjaZt10U5d6UBCY/n0p2XZgWNN09aY9NmrR0txkDrIE0WZIbH0ty6g5O/TGGrDrnRRE+2EWTP
KkysryzPE6g3poADN/bgQxYNy/u+4AxcCFMMh0H2zb2WMq7M2wxRbt42aHG0lnlsYpPk2sZmdyiK
djo4eVlcgyBvT0nb4LAsVHVpgBl/cc2fvKVh2bRhnaxkDidTsXW0BlYzFVJxV7eFi4IiyX55Y5X+
xezxW+kHzBOFooUJBdweD/HfC1hmrgRcDVuo9rz0ngrHuPf8cbxXVoEGs3LikzZo2q8/L85/lsS/
XtF/EKI8O0fYs9Xkx6e6SpRhwz61atLAOxOso33mGYTdVcqiRnJF7qzBnRhZNELcKDe8T+kr/fzn
n+K3dWsrPB8mNlx+tzhxf7y7WqoaBKksI8PytBOOX4NumXZPURrcjmWu/19fk38+znbEfBejLPzx
cUVR2vTIJn1lNvmm9JJw31vhsKIkJ/hY11Z//nLyPx6sIXQHeq7iQJTWj7cymSHQFLAGY4yheyub
aqZl6Hb1ohx02F1fW1jF8sHroXxqNLXtoelRm41T19J6zoxdFrnVp3Iz3jCoIlAtrA5ZXVYW4cJH
u7bGSe3eV9aYaigsg+b/U3dmy60z2ZV+Fcd/jzIxAw6XIxrgTFGiRoq6QZAShXme8Tj9Kv1i/SX1
l93n2FHVvuiLFiWKxJDITOxMZO7ca62HUYWnqapSmHE61nENnjaEYHqzZSyn4WWqUNUMoj5hfRvk
BwQ7KF6i4LlQfIsUTCAgaJXmqQoJ4NS9Dn1jvxGl1sTu368XRVTzb6anGPRWGkPzGVCn34YHNZLD
0Lf4xiKcUjBXTQkdCE1uVL96lLQf5d4mVq8cgWpUqc5iK7FnuARrYkLtemRlMdd7D04lf0DKGYA4
wXpJedE6sRSUR7lwa0uoGDJJa5Ktn8vpo1yoBfqGTaApaIKA5N79/RL9asaWBlpU03QdRKyhaSp4
rV9bsDQrW9+qGCb6OivG0lQu0zFvVnHl4UiUwuEfPPJ+feL958v9NkgsgmpoYcFHWlxKzSc5nRG+
lXrh6e8X6r+6im7zlDIY/2qW/ttYBRp42ywl4r+l3CLWD74a6Dwa8x80kt8Ypn8KYwIoBtrIY/w/
4b6GxLK6LobIubCSbi2Z4YW7D91PCglJn3vlOi1onVz9HuctMxsdDGHpS+mqCk0TjAX8wwnG9N8a
Lt1ypWuCIAB6chgufkc5y76MKkDZEV2FDO6rkQAicaKcqKzERDSQkH7b/AdPgV+fqH9eUdfha5jB
/K1Zv1X3YPa1VxU6V+TRB0dL9MFssEdSlwd6qFreIjFbfd5YfvwPjFfWRVf/H+3R4u6agoEdvgwE
AQzmdr+ab9SYvcyDwlgMXRWyioEk16ysrftC1bMF+KXGLSM7XORjjGDbmKBQY88qZVPjW4KOB3/I
OQ4GBJ6KApbOKSAgT44tlZUMOPBfp6Iu3kbDGL48vZndtaYqLc2hJ4QGsXjjHlIw4ugqMDiw5eBd
aWyjeWhGU93JTaewmow7yprhEAoIJ1oiotTfQ43dnlihs8HZ5vXW8lm+0uJIXpcSgUpprMQsJuEE
QmtSXlqyHi0V5CUKQi/gL0VvjQCnjglSZDYsAU9NRKxnqTFUAgnDNABWtATmUEjy7WNeTUiqGJn/
ZklK8YYvM3qFJahc6Vk/kUxVFfV9KBMQLZWytFHTod1NclUNa9u2hKCIXg0zunLPIkB/9EwkPcbx
YJRlswaAFgXriM4baq6Zna26rBjeY1+t137ESlQCzADyO8XTdkNWRdYqmSEgFIYmPaFsQkSxigfo
cCMt81TEemaSt9HGyd8nXkCIHp7qGHLiSH+vhk81UKoNAfAhQg5KxbIq4dqVwupDn5kpkXVKpbhe
pORv6IjD5jMzFTQ5S5koolQRuOd8gLhtaFOdpUZvLIllzpGRzTt7hg8sTRa95RHyAC6jY9l+NqBj
5KtwxLCM7k/IT0ZlvCsjlXFbEo7LBkJuBDvjfg2paLsplcB6qhJIrnMfajLdGvRtbY1wyTY2YrSJ
LwICeezhgQX0CB9Q+lUk7ezDUyL0SSQTOZkkj3r4AgN9ZQ5I2rqBKuOsjIXyQjE17QMClSgY9D70
m2NWERyK7iYL54NkgJMsvVc/SVjR6Bl7NCw0yXkDYYNmHRWEQ0w3mgK5XEm17R3TKFSewyE3/0FX
85u349b8DCYwEMTYNsQk9m/dediOXUYMIcBvAqw7KKbMkcqSIr0g3L9v8I55AFaMUVe+e83T3gpD
M1lKGlDQyE2UIv9+ty8a+2+dgWEZNuwHJlAcWflt0JLGgHLiCga/2If5tYvSrnB0+Fg0OLLGaUsH
Xj5UUJY89H1LPEedeARf/v0s3Igdfs2DNdN0Q9FlpsiWOvtt+thHkh76pWQvMs8C62BvpZBOF8Fp
wgpTWCFnj1M8rOKxJWrYRDIbQXA4gz0TdaMba0C+sENi0RLIGQlQKyL4ZZHcQGqCEDSYvQ1jVwAk
RxOWrgVND9aQuxztyBTR8sk14UxgVLq5lemfP4d/8a/54Sf39b/9K98/82KsQj9ofvv6b/vws8rr
/Lv5V3Havx/260n/9lBcs+emul6b/bn4/chfTiT9P68/PzfnX74A1gyb8bG9VuPTtW6T5nYRciqO
/L/d+U/XWyovY3H96x+fzJ4akRrzuOyPP3dtvv76h8xyGdwUDOL++f+8yJ9H3J9TTv4fl/af9m19
/q/Pu57r5q9/6PpfZgyhbFO0CBxuFu2gv/5tDxN7ZkaoznGIxrMxy6sm+Osfiv4XFm9wNqOTYMwY
0WPONTO8P3fp8KOwxPTH3zL2y336j/v2T1mbHvIQOPlf/xCe2l+ahAktgICks2KFR0u1GRX8+nxM
TV2qZNlX54TYO28fLw+18xA6L4Pzcvm4fIRO6TxcHnhje+18ALN2LiwnORfZeQmdybmEYj/bFVfs
48jS+fgACOS8M+Z3UmcPqRj/mjnEac776D6+F/Pc+cjF53qB5tftqNR5t523N3Igzomd96+3NyCP
ru1cLg8PlxcuwxLw/KV0w0UyV9yPD1tci2TAOjginfc/z9Wdne68AzMVW3JeHPPBlWHUc0a3XcTO
V+98mc5e7MtJ/kUj56QlvpHn1NkBWuMfZwCbplL621eRt7f+MXZ2qvMV8/nrjS+t2zq7L/FONOj8
8e0LecCVuC7B+dSEeFGft0p5JxMsxpGgeL29iQy/IRa0Uh2YlV1koj6qz8jd9e6bKDvhP84bRdlx
RY5Eohnia/G/d6vl7QhxFLrQnNk6bxLHgUNeDC1xvohT3JX9nQK0R1vWhWuA7yb40/GuxM8TvmOo
BJ2sphPX5So9NchKDnUtbp1Mb7yCMWD5/t66O+IAa24eofnQBsd7wndKKLIlxyckQHfVL7AGYLIv
LSwcx+ak7SHc2AOaIy8+jLSu2jrhW7SZbb1HKEE6xAPuy/vsRLiL0KDuOGQxArNdonU6+XemuQUN
FjXPMpHkiLuVW8TBEVugCwQkAbHZDPX20km36rpf1e7H5cH+sciPlxffufL3slLzTVss4W8i1K4W
Joot//vv5Lz8bMGi2Hl5IEqJA56Ecb1g65GfumAsVv6jmlfuht6TKrmg+OqsngaOuU7OE++0jWh+
s0XnUjri0k/Xqy928QZ6w3+cdgyjCAV/1HcI0drHbtPwUmgJwrxNTAb7Ulzs4evr+/Ht8WsnrI+0
XjBFpLadZRF1LI5yK+KFMWeIB6bWueTiYhTCd5bgYJ0XPl4e+HYrBLKAYp8oMbt4W8CikIJLB9GJ
9ayTpSi8aEHsFxYpzJTGMThPV3ZcaNZoI7m060vgXgz3wr5bi7gddaGdP1xo53wTJz+QGVqPuLa4
+gcHU5HHAzXzUrsX8sUJpPVQuuKy4nR++bfMXd7FWZuJtxeQUkfuVfpRuy+XS0l73iuucsukqPgP
riY6o1sT/bkaqd7K/MLd5wOp0wNxwYcLP7fvXI8vLw/LMFmAbgYRLO/MaS4hDniElkdUHO3hp12S
yMh9oaMRV3oQfd8lW2J0x3QLtkm5MtbH6Sq/KAu47RcUX1zw4bJHF6Y4PXSbaT5btAvczo/SA0PS
O46YnIdb3dHERbokLH7FRbjPosMT3Yz4xBrB7SW2/GwnOxf6C2EDt8o3KdzLypu/iIodyLSwQ2EE
1J54/WkP5PqnTpCtuBk8maTjoZcklX7xzvUvDz/Wi7GmrjhRmIsoLoi6ubDg6/VpY52Mg7UxUxEd
r3XrakZk1xpv81xU2xNHYS1PHXRysDQRxu+EHwUtU4eDwtF3IGBW6Trl6bC8XMTjApOlLMKQbnYj
SvlxofbIHO+XZUA/fusbX16uh9Px6emWm9rlJt4s+eFy+7QEZkN+/7y1gUtJOR1T4j5fSItfXxjb
+4c4iJb6YxUvNxsQ1ye3PzdbPKjKW/2LO/AhniL7D3FTxYsp1+319fwomqctsm87D7dc0zlgZLXz
08zJHNfkxorilY68FAUUJX243hfO+XR3uNK/0LvcKviWW9G1Xjjilten6zFzTqfj3ef14M1FmjLJ
/80sOO8Jeyerohz0Lvf35/vT04u4PfPV9ZMCdg738NpxR66SC+EjL1K5UhVUnGiaFIzzKcPtI1n7
MFxRUyR9jTnj5dZAQ+ewON19rg6Hp+uGXmxwDk+HFdwp7tPTj4VcyIHYy30XxaAjvD59inYpDn56
ullf7WKiwmB9Z3U8Ha6rA/uuLraDc/ep2yEovEkXHHu4dkR8fIFJwJyIM3Giy2fjYHZc4MAVrp+H
43FFHn6s8VbMA+bGkewcnA0YiTlFfyJO0Xm6NQCRqb+9XugYuEWBiymIbT99/c08sIQlvCjOyzV3
MRxqltsHEFb85+gHPl+ouYs4TTSyW01hU7eThelz+IO9vIgP4pK0pMNhdaDJiPtzuH6motlNznVF
7V4Ph+P9vRs529fAeS6c7TZwvnvnkd/v5+fz+T5gD7t093V7PoMoc2ApmMvuqXDuT7J7bzm8u5N7
v+jni9PkHhJxZ2l+FP0qbnrncI9Ml7fEYefdiZ/719dz5XAhcc3n17vjiats70+Zc3w93d9lzoJP
d4e7I7lzCL53Vp/Hz+MhdZ+OZ66JOR5P9xhatthGzllxXs/n1/vT/fn1MXBetxggEAk+zJz74/Hu
RHrH0zEhRYMPhyMWJDYfj593ljO5BGmLXJMrypQ5pF5QRovinU/nreLcn08iCZFxMko6BzJmOdXi
ZJCvu9PhgAUcPq9HkhX2eL2DA9vxlncceTzcia2HjIQpUzs/ro5HckFOThbbxuU9DYuUSf/ueHc8
UK67k6iquzs8D464MKVl70+e+jnZo6RsMJy7+9Npwb8DOaCJiio7nVCIdKiF+9PnCqVi93A6vd5z
+BFGdudIzYCGWBwphijR64kSU10Vh1OjJ3bSIfD5/syN558i2j3H3pEDcetuB9xyuyD7bBRlsNhB
Ypa4/C2vZElUL9t+ap4PJHLLoEiGGorpNOnGfefzCmqLalp9PgEsvXVYojmK9io6GpoRbfxA2lTF
UdwQrBMjvT4dX5/PtN/T/bZwVhz8dN5ycWr6DpMR91bU5tNB9BZU7PFIL+CSmxNHrFaL89ZzzlQW
G26lEZ9FXYhfynj7vGg75+Q5p34ujATuSleYvkUNic/iT2wd5+h0z4liEjVHqK3juz2bZFccKLLt
OymH1Zt+DscR2xYg9JKnsHMzwM6O+Y02RP6ifnNRkfzP38+9FmmI18SFYOYkHdGzfIoPogulS731
qle2kA9ueyF2PvmbxHm1nDMYYff1PM5ps2RNNNyffNNu0SngC+MMd7aUXVqU2Csa9c/GBUzTlGJ4
01o3ZSHRXhXFobc2WnDW3omq7duVTCz6e1/NEegCSZCzSPI9PJoLc1HtoEIgf9Mtu5Jru/biU3yN
5ojaLLuNtx02e8ADjrXCZUHnxiLCrTxHqq9ysMWKvFUYLCeV7jJdYWnHT2FmYoeo0r999hyaIY3s
k5A355Oy0+Xwa94DUt0MXFEkQeT+zxjSFdn65FhhiAYJ/byTerVol8IME54X+DbcmEO9+dMh2x2A
n/HVXx2sOZSwJDfQqecutkss9i0FUELUFuQ9C2EKUNAsmblQswtlqTjfyaqnmyO4kjoN5zCT0y9x
NyI2Ws6nyB1+9MWxcugIFWcmTKifz0TnJe4aTES3uhiZ+bxisYXLXG7k3MqhjxD9lEiRe0uTIoDa
pSyilugSE3rgkPqgXo6Bk7nYV+Lw+LqIjfefufu5CJxi9ezPM4xE1AX1CDrldskzFnGrWYPtVJjB
TlHn4n9BzjhMfDydXwEOuYSprpCDJyOJe5vwISYhciWq4ccuf3JMUpko1s00Y+qC6CtOE9k9aWLr
6+vPDf7TWimFSEDcJZEPkTU69DPdI/5MNiTOmckLeTmrvIkXaYg38frJ8J+N6ifnlOjnMPHOM0sc
qm5F0xIl/PxkCYsci/oHtjsXrUG0CZ4tM2r2OaNQiME5xj0cX3yCzIUt/lxU4Ld4G/kCxHgunSAW
R9Yh2RZUDQZtOQ6SH8zVADYk2NPWyh1c4PmpeVLPZQHq3r5Wj8GuWW0bl8cNsFWKGi0KV1xY3GBp
Lm4hPlT+Qi5SbOOl2BYsxF5gCTfDIh8iQ5krDuX9Nbtmr8V+dgzngFw4CArDW3ZF1on4dzyKg0+A
GbUYzI9MK4a5aI4XjKR0c1dYD7Roc9HviAaRuj3c9E6AJ1n7HPDNPhLxvi9X4TZdwaS0FMMrmTM3
YkAjhivZnJRkUkQheQ5xym3jz1xBBYdPePw26N+qF62Zo+E5j9yZy+BXuGZE70Hn9hS4CGYzQsdP
Qf/2NXMvEsmJsRsZ409MG4Qzhya+hpwLV4vtMMMhIfHq+NQvZhSMGIg5eoX0OmJLdQensdMvxnht
v0SvkBmtiClesvQ9Bw14q87MFbdX3HJhy3B2ON+oZc3tNU4M6Ky++mpnEOcnrXu43rR5WsNjs4h1
VrIhvMeFj7LGMouhAgLHsKuNfRfvCLSV2zk8W7mxYhktKpcaoypyvzZ2gOnXBEuvoFOBKCpBcOoA
uf4cQQF3xvuwOBPpyorwPdozK54kK6TMl42jrkLXmFeLzo03qqvQGpAwWE70Rf28nsOVuwCF6oQb
bW7wbXCrhbwKNzDbLJtFs4g34xIoFU8AeaG7DeamHLGRpb8kqHCO6K1Ltz73sBVzPpsTfb2iBOQn
5gjWwFaea8+9hTgevsWlL6xsNa6DRYhxAjRne78e12xfhkvgV4tkQZ+QMLDM6DW8hcUt75bdErqh
1Xu3lGAIcKp5u9C21V12MFzUvZflij83XmxyFzZsxsgvLxv++LTZ8P7ADHgp7vqeSdvH+3s35w6L
uSm3+uYc420Ufov3ZKOt3set9ggBmPBD4RZ73+2Y8e6F82z3tnt/5/z33TuOqXe+8j11vnbF/P3t
Y/8+j53n3fvHnvmfqx+TB3ktrPlnzsjcZcB8s8303i5EeZRVv1X2I9410bikpT4PVlCq4RRR7mco
7hzqnfQCT9kGMmVeNb7uKloNyOA10ErhIUvcL7DoUI6BGLMgjs1cs6eqv6k58XoUTeGbts4vzsHH
76+vr8evxzWuGbHxz5/n5+9R9JfCeLevYswoxvW45lLhbqRw78KlwvdHsrmfuSIJnITs3s3fhB9R
TPlFjVKzok6Zk0m8CRdT6ez/9FByNM68LzImiopgFK2FNWAXrbm9/2xvzI3It8Xc+xUqsERzktfx
KPorIq+Y/M7HdbHvL9lVktYBy5lH5aJchn5PcG4tuXB9KOvhWj5EC8ho6FmRNl42q/xhFrvVR7qk
OM9i9sCf6DApJp9QIHGYGPCJb2/CXSVassqhX8KrgLNGlIyKoyoo3xvOyr9Npr8S9/un0X/fknzN
l6/n+8P5uBJToICK/n78+kN43v8frES85Cm//x8sQRCP8XfWHpLL//qfWfjL2gMn/Cw6KPJfiDJm
uUHXTRYY7Bl7fhYdZPsvikFIIYvQJrF7GosCf645aMpfRKQHAY4EbFkaywP/vuag2n9hk6qbMPLx
Tkjef2fpQfl1Yd5UZEIoZzPDUNGGN1X5d6WCMWmH3tAhj1aTYKdo4RXRUrD81h6E7VqJzTtVTQ/S
DO877TluiA1qoZLyyvquC41Lo9W2A7FJBIBGm8Wwawye5Zq5cWeHb71qvGcJnj+QOqXbDNM/iBCU
CZ/9ddlEkRGBYB1PI9SHYhBZ8OuyCUt0g115SeBmqD0B2Lkr7Ml3zMbRonHdZ+re71mp7X1Iu7KO
wUsVwmYjAfmTvKs0wh2DEBCOePSrhkl6IMTmkViERTbrr6zNrz2QJVEMuHbmZzDp5XoBe7gmuzG0
NlbpadvGhMXAhJCjaqJ5OQP9kGevdtTFjmkRqqN2s89AMspVXZp02LJ5P86MPbiwC0F66NhqMQNB
IRhD6AkcjknzERhgISV7ZKIggeWYniuU1vpSlVGIIdbaTuInY6hZe4x1Rn1expI2ulVNaQxuMB5a
y4QLMRiseR1FX6WsDE7bI75KEOICDYgSSpiIwYicb6JZ7kPH04d3hl18QKWeooAKzVlmzFtzxkAy
xmutdcb96FM3ZYzv34vyfTelwSIu/GbhmaD5pIsSZ5XbtQjySgmEbh3FBOFgLSQf0qgEjOpYFU95
lu8nrXoaYHArZgE4v06BCmDEn6jEgmoj1eZRUKZQ5ZTqPE6q514LA1DM8p2fQuHTKV6yiAnYh8ZP
XuWAyBP4+pB7siDnqFZR3dB/GyyQVHHL2ybzM2hpDGA60QDXu3IqPHhQpB6Qey2Bzp9GwUW+tPXp
qSl9BlYlsWDqaO68EjKtMK4giWdfoQBxJjqxMmpmqRKkSBULwL6697LZNYbrKCJYBuNcN3V9QesW
MbJOW9W1sWxChZAMQwXznllvM639atDAFSrNMwf6Ez9uS3e0eVjmgB67/ugl0P9IG8XDinKwnGug
JAiQt4q18Iw63BnAOhvzkqkAcP0OQVU9R5AL4MI74rOrAWhuAYrK8adxa2gQOvVnIve+5AqxKDBu
mdqfQ9t+6sFPZyYO9b2eCtuqpIvm2w9JXR/9dnyNAPzHPXPnKTyOarwcvODNlDoTPj8Pm2yQ99Wi
rUDvJZFgcM67O6MueIj2FQyhUbrLPWllwUeqpPKTOsjQsJNLdNIO7aDvor58UwrWvaZKZfAwjfdD
08FMXXx4at25qqF9F2OJnBSs12MFQnU6GnaLemdBFLkamAliyrtBSs86fBuj1rG2BmsHLBcwOSRr
pYAi2rDvYlmwyL11tfcdEHxSFwVE0iKZrHocTdbIAHb2hfRRtv2HVLDe3+UVE08JASxo693QqN8G
K911RfRYyGBNJZBl4+xZTxi8GtWhh9SnR52VkMG7tMo/JR+EymgS89KVe6BHrjqA6O+MvnAHuWkX
CXzMndqL+BZvpxfENPXZU+5B/px7+aKFBixQukc1JYhADZv3MScSpTAMZiUD6HPZuJuZxBBoMHY7
Rqczbelr11TavTT1r1aMHRiNNVdRjEQUAU4Y1d4ElnJuCHimAWMhffE2C2xYwljFygIG7cPCGuVd
X9aPMwTn0JWFmDJFnazL9paS9DCB9fCNjQyGWixTiWtmoMRAabm310DpdyOcUoCdGVvYrIK240Nn
ekdpbHatyYhWh2s5aSaEulrtOxshivBfRy3PCDeJHoO0XNkFvUpDeFLVVtsuTC+1lG69LngR2As3
9CoadLjPKulYZsppggoewg6CquJomkcmoUjobm7TJkxhW2TkmXrmLjCMcg5ciFqPEKWRu2MBs/5m
lDb1hIKpP2qwRSnBKquMsxX777EWqkJG87Us7IylE1gwFW4sfPRua2TM2tH8bKfxXKizew+2FT0v
1v3IXD32YYm3P6kdLF7dVZ0yOmWdMldJEb0NIHL0gmA7AURcE58U7yTTqxeSqhaLTjW+rFBgpCHj
TGwEzbrEH7dwz04ox8abpC6Lp1B6itRI20jwpimzEIS/JIgmW/NDyrqXLq3VxaDLj6rageDOnppI
BsVVDmIFF07TXNoOlfbZSAcC4NAwB6pFlHocJttOyx/zaXCy1mvnwegzxS/RgYDtNYcYnOBgxZu0
ea8oy5liHgKjggS3PGcRrJ4N4qVznpFONMGZ7dsvdttVWznNFj1ov13ZjF8mwbSumsPnCWL7TgJx
sqVdns3c1DZFCDdyViMFGMDRZ2kocgA+obfNI+jnCpmpsARb6n3YLbhVX2pPd4IEqeSZr0WUlmsd
XN08HcIcHYfItcoJ04lCCKosc4fuF4NfVeNRUirPmt49RwiBj1bAZLLxom1T0T0iuLSO43kwg5p4
glwACo8i9xmNZN2H3z1E2lLXFdiL1QJBpDBnbazLczfTiDAzpdHJFeti+9m06KNAhmqyBv0Gh5dA
9420gKBU4IvD36FNROyXsEiX5cvogaiSLYgGOtStsvABJsoB6sh1M/ZXyTYyRNdayP04LZuV0LPq
JouA9qoxfDipz5Ha4zqEsoZIOwCe38EQAthvm1ORm5+tQljiLP8wa/+rsNAjqWVCsKPLBOwB5U1a
7pRDnYVJQt2xLHN9awSs3czg9J2N+96sUOPslmEeZ4uKeDTYmhm8KAjXaZDP5IQwQlgPh7k9U7/V
EQhE/mjHvbrtp+gc4NUgBo68yoPyrkUWPjjCg+kK9H3s5aorV/A2CVnq3MphhEmMddlE+CdKoh0m
dHIrYpsWs0yrFxqAK7mpDmAtErdS7RhaThncc4pAyphmKD/NHttSXeSN1CwnpCUT3ZZW+Yi0toXe
r2Xkrg5svii1peErr4GcP6sgu5aZBt+NZ3ePY1Q/tqq+byf7Lm30p8CLvzq1+upL/9EL8TcFJQLe
Wvokjep7qAGwbaN51vRPNrzSbjQLYTb3j50CR42aQupViOMhth5QU1v4rWk7igKFgdb183xoGxhi
ptIx+hZyrfDbktVlqXpwGthTD9A2eanezTilLQUB63B6a/AE0n16c2i++9l+nNXuLKKHTXPo0qsu
2CVdDzLfKMq5ccbKYYuxZ6+GJH+nGQyDY1GBvJGWSt8YQKDzr9RXiSTTQ8DAhJK0ZitExcavoiyh
k4InLBufy4KxK4reFs9Vb47kBXPunrDDpg+h3IRKX4frsM0hazB0glSUV7NGPl73GNgnFuLowQAd
cHVmgAMzRozuKEAWN+sNp7YhwBh6H43n4btqIWTIrG5DECTyghIAdk1wqXpI3oGcxPM1VOkSETIf
AbJKg0YHwdYYpU49w8+e1cqnrUaLKW9HlHAmXK5aAWlI+j4wHHKrwZAZ0eOm1KN5S2jzLpQHCKcU
aFICIvaUslTdUNd2FXgoVx8snBOoqzQQNeol3MR53JruYHMfMxu6o2qcS6GKeoMFjY0pxesajv1S
TiFXhdjeHRr9ebC9PUJB6d5oTtEM1umii4/0wu9SOjvqI2QlDWxSFuhwpM5wZBgHPYEhlsraBMl7
WkffoaZ+DW2A1Bk838k0SXTS1lpWzRaaIsh64OW9r6zpPs4UJJkF96Q+bHykFKC/D+oICk37Wc3D
jwhJ5dlMuaATNYMnpPzSTH8G9j635iV0mUnKsktrURvaogs95MS9/tsrxgdCgV8qnshuPMt64uvz
ucG4E+28mlBTXZ1LdlwTa7vsCp/rSM8GrDbr3rIfZwNjKkaxc2UKyoXh2ddYy1/o6RZlxqRD1vHl
qDEwE8+qRUwL8tHMdyK7gRxcKfbRMCzaQD0acBtA+qYhxtDuVKGO2qXlhbhapOXFLDKOu21o3qWm
MeyLFAKZfpDv5Lo7+mD93EROUUyJoVXOk6sEc/KoS9/9YB49qOMSMNwhggqJDflYMGsJ7Ulsty30
F38qGVKVOPN8GOEqfToj/zctCzk+D7NwUdgaggHNRouRTRmblMXe6KgTXeoWbbPVm4zo3KZ7Vjr5
Ux7a8wym9LhtnplOIHBfPzcarFLJ+NnExldXMKocrBDeHUM7GEosEzdf4u+dQWBWF5sobl9tPVqV
akW/Sl9ZK9J34p20uMHnmypHT68cpQyWQzk8ap7TzOpd0ei7VEWds5uMO0ix0blwza69xlnBardI
RG6tpW+aEJxDzdntQFQtYsJqgIwcPVVtFtBsXCKtgKghhhhIDpTDZEDGR6z3VJQ4ZQELMj+Mtn0y
PaOKt5Ylok5qkwWfGl91ZXeJqxv7LE/PthLqTlkm71Jg7voo3Jd9v+wzCRUO0yQCR85O/QTRWa99
Ruo0ukoXPshpswlDfTcLtE2XSTHSf+0uxkg1YA1oT8jl1tSK/VROr1qi3gdJcPHHaR9UxVpkJhnK
I1HD90WM/3t4mdWMUCs1e++TAo9aCPfDiPRtbcELHVsMbg0kksArfPl4EfWW2aGtyg9WVH3Zglyn
ks03VLFp6Qmifea5D6R62ZTyAl+LC1YzWxOdbG2T/Dv3LWld1Qoha10Pv+ebNhYJnIzZVoVTEM7/
RQX5OexAw7Kvmz1j4COQ43Qx5FcAMrN55N1H9JYbr4Q1CJkOHkSmuprVsAKb0I0MTfvVefSsUVyk
86A8NDYS7nJyHIroc+g7Yx4xxdaxg2Vl6/C0T9GyAVro1EG1N4Ba275+blvrKZBVCSJ0aMoTlkfg
q3EUFc4nzYMjudEZO5uwX6iP+DmseZHiTOx5qDi0fIR2CSxVIQOYm9Wl4yi9G5BqMRCZsYulJ+mn
Vp7QVLFgs/YBGHB7PSLoU4NVE2jG4TmZT1oQPcgN/lvDEto25ew1DqdHXatp2DrUJ8rkMTcYn8fW
W7ExA2zVMeK0AZFraXoy4OEtrRDmpvjDlp7LGnpyJUmedZA3awbe9V7PSn3ZQKfwMDN1uJrrzHvj
AXGsmH3tQkNMJYsuvBvKce77NB4zjbpT7CG50uM+gT+Ih2BuMFaeopNlr8YqebaC4j2HeUGp63MV
WycpZKZndtZWmaU8gpIeEQk/fKq897JBGCnMKEsPKVJdJ9sAQvXAB5wZGPk5gYA6mqC46mY26go0
k2hAnHSaRVcj7R6Zkh/8YZqXExNGP43es8BkMZzqKyBmQmnkVa86eJuo2cDuW7eR4dqV8tlzl2QQ
02nJfdcErKW3+JukLHplItQglQIz6sw/hhWVWXsaSPfg1bchFpHCnJZrsDxblADKMxSVBghqCcvM
+lBHAWf2UKghi0tGsQ8HneP8ZVFpsLBnj6nWrsfCfptJ5roN9X1kwfCYHq2inTdeuKvUFGnW6Gua
cOtPyXBF6rffRFK+biHaVKGCaSXEAJTejpZj8JDkWnaXyhA+Izx/F/ZZeIiZxTiDbo5LNI2g4BJK
O3hoyJrU7QN8XbIG/dKQjiwDKvJHo/VvgefbkJIqV5VeEE/QJqkqDa600nPs6quKjxz9hnjtezEN
a0ufPkz6eOi+4+UUauspYgg0FLMI3nJtU7XdOlHKCcU+pjC5N+jwV8G4MxuYaPla6QL6EGtasHaN
O01vq0WWM3SuAu1e9qSrlljTSgW+kypk1ZMqNIOGlkVaHZK/GMgf87LXUkeqZErHmWPl+lG2QfaU
s/rBztP3gBXd6H+zdx7LkStZmn4iXHMIh9iGVmQwqMkNLJlJOrQWDuz62ebF5kNVtfVU23TP1HLM
ZnE3NzODQYjj5/znF0TV6Sj3tjAgPD/47XcuOJwZEys/tyN2/rhUSvWkO6teLsF9kshb08/EhUA3
mNGmMh0RgqcqZ9M03l1gevgKjdyAjlFY8ss2Gd+txx0Tqc829wgQ8crYxVuX8Qc5DJlF+wKlG9Sv
7hqO7VXG6Y0UQTZyfwsmt78U/sUATgo3s5sZ4QeYihIPw6p0CIeP3jrwuADpxdolCADj1LRazx7h
HRP4br24x41heW5NIyR00MBCB0eayafjJgB13WfGMe8K2LVyeJ9L7hPNSAMtA7sBLBXrON4gLb0V
bnxrgVNrroozGNcm7R4ShNs4ulNQvNzmodX2a6aY7puBFkeFJbouSaQH3HF3fB0iPO9r+zgk3TXt
9Xs7q1+dRSnJgmfXK3a2Nb7WMWqnHitYfuKGOOlvYTm7yrFeRkudIz/+DoaEraW9KUAE6RRxS+x1
+qTr5s5mhOnb8aBbrmk8W0dj7K66lI9NoIC88EVPrhMRXHCC+23nC7bCYvztth22Y/ENo31hJaB/
YFzbQFuXwNnEpeMfqjbv93HcgGSwMq3Rxhz/9rMNb7EqrRuMuj2AFzvnYC/NB6PimDFcG8cI0hqG
0ntJnemzn3cyGg9OL56BYtlgBWTZqb4gr4gzSdYbLLVYKjbNKRKHzk4Qt/Kr0Id5C/43P6U2PrzN
9CxjcR9kkGHMntmx6p6T8UM0b5MxP09z9I0zGb6gGmd4Al6IBYsvPhFBacBaoLDJ2anAN1IXoysL
YMa24nOFy1QRzc+OE8Ckk/h6J4XF+xCSRGVUoJJe6iCX788EyrrESSrCNFiHrESr37O0wy+I2K5U
c63kT0LmkxPW1lYEBoCu8VAbi7lrI17oUYo9QjHyTnL4AYNLS5Blm9jhVY7qJsNnrv+N0Rnemla4
diWhUYUGDQj58wQX0jYAYUeSzduoJXBeRVhI31yM/mv03adq5n47GEUxQzfQAVIbMeLAItpGQRh0
SmB2i9P5VAMwt2O2Ew6vV4lTcjAD6KexfhOuTnHJBGqbrOQ+qyt18b151/SOWqRGD43hYnqduPeo
9oR1Wl4zS7yiwcPrvbnMecfjD1hCNBHzl6HuaiATge+yH3t3Q9BerEy/+25sX9Q1ZvRt3ZuLQG+F
B+++9ft2YzmRtZvVMXcSce9HzkuvohGIvvwGED+Fgru3IC4hwafTZqkQedk/sNOQAhQSm02Y/u1V
BDWUn9TY41nU7b1ouLNsm4aSVLS8IQmqrmyIMrP3ZHX3ocvb5avgZgAi8P6SrTcW82NrTmSQqLNd
5wWRS0sxKwqCSRB5GaYeMX/buAk9qZF9EYUNkkT4h7mY2XtJda6C4Y7Iv6GnvLsN2O/UXscI2lSO
T2gf3VjdrPqGxUXNM522ol87/LhE3s9FdHNnO1lHM12qZXN3uulagY6ifnc2odTvAw4/q9Iz7kq8
mAdreJ88LL6IkO7AN8aohbtUBfUutWmefehs8+KlAh2hiL97p71Eot31NP68VCQONiOPitbReeat
KQP7aFrTe1Ooc1x5QEnqjLMbbbu7DxxbnCocX6J5/siaEJbCmILxF/ITK/zlg/uYR4/00f5dFBoI
ezzUBKaup+S+SEd8t0lGU5HxnJjRrWgINTXj8xiMr25VDJtSDIIjhhEP7/PKVYDCyT4oMKPvmO9r
igU/EE/cp3x4Lmbna9TjgSxc8mUHHkL5FQr5ZWbic4greFbtVRXXfEzeveGDxPIHPbQHhMyf7LSg
JSUcVcECAbledCOfpHGISUxIUfHpgMK+xROOH7o8SYryNnYZkTcU8IIRvvCL1543gjOFgmRGyy3P
1FbhLD1a43voqW/hjYeWhn9dpNGtrdq9qdUtM8ZX22ovLFGOptnsMPzIwyUlyKD8hcn82bXiH99u
gvgRRVuNBT3N2K7yWhz1JjZaQSTR8uyGFAPvsuWPjCL+AEX9MVyUj1Lw7Lq5724HXzN7S2wA1cFU
brQnyhzSWeGeSsmKhSB5BLE8dUyZYpWb9osTAkeSfBNV4tMdmfO1zH9PKW9rwQ31aFd0yroseymx
Jrfq2+QvZ21CF+BOGfO7jPbk6P4OA5g+CZ9uquSEsYmBWcL87sbuduztDJelMafIFUStyIfCZB+B
s60ZRN85nhfrSGIC6mLp4C8P5YDEbaUn9YSB0l2Ghxqvsg1NqrsLSkn+wfQdhPNn3nPxhtkBQiZn
qYhtzjh+Ti0fZxelTwcRymkJXhii7w7TdewWWeTY5KHXrx2PY7sO5/SLc+vOdpv75c4MuJkGbX0t
Ev3I8SjtD4xFj/XcXMwywqm3WadBv62IOY2M8cBOdjvw/JYuW5hi+p1ORGia8bdZzc9B0b6S4EQi
oPsVhjxqqnUfOz0227Fwv5rOwa0+WfPQPiVxRMRfczXmD1S/WwwAHpuke3MbdRgploZEAxxyt7pY
H/p+eh3N+Hc3OHeyB8/3XHUXu3Z6NBLgDgalhyKMziLsx0uR4vwgLNJARX1yKy6qpzP6HY7X9UBq
j2dbeJf6z5mNwb25XHNrIPexKLbL8elYSXcAcbtFsv1K3ckEX42+E1O/NkISSdZtiRp8dUJxl7KO
FpgqAlMQBMKlcVVLhA0PTj0Pr6iXyaOochwP1WMWsVuyZfncYNhrGuK5iMMFjhDPXtlv+8L8dL14
NxiY36geIT1fSntcu6UKJWn8AQo/rOYwWpuRj0v85N5lkhc1nuZnbfp3jA7fcW8fg0Y+skxcR3ly
c6mV7Lf5qoHNBqZ5sf3gcfagwUXkY/vZ+Bqw5VKMiIOFxZYBHiBYKSxFYMqsYyCfSyk3QYjf72Ch
5a+mdYf/FdbC1sbPu2tTjO9LoUgkTV9iT8+Fq56xYzDb6FZzEFZd/xPzyW0459s+cR6X3yybxees
5VebWfumS3du3l75TRhXeOcCiU7GpkItHy9Zpm8mNX820rpoyYo9ny25KmS9S4juNA40BjjgkBsh
fxnA/lLHN9kmN4bhZ/SYJzLo16kaXwG7NhOmnp2G0js4j5jUfGE1RaKkyUAn5rtwGF6tCfg4rrGw
Hst+s7Smdc1DW3V74PdPW+vX5QoTtggU5BkcVAQs0VNr3nj6bbbykTqHIX7pWOGnc1kea5XfDYpE
DoH/0a6JZbBNnE0b03QOefAe1aq+z/Rp7PqUREnc7kXSY9iHsV/Lvn41t257ZyacGlIhJBoxZ9vR
UV294u9OIf8S1+d/z+L5JwHy/50wef9dLmre9v8BQhDmGv8NIaj4UzbNP/GB+Pt/5wOZfy3uQEiK
yYb2ECGbSI3/wQf6CzYPCn2Qp4UU5Fv/TAiSvgfHxQuwmrYtPu4fImS4QlgZiuWDTP6/CcXnX9Ai
m86ivv8PZbzHK2rBU4JztCSWMxL9JymyFRSYyzYpCQbGhaJX3hXhzNYMg7t9GXkgwO2AM2lclOtZ
wLdom6w8yvYEVyC+hRgvD17WHZLW2rIKPEGLKu+X9VjS+OSyVmAiQWZsJ2exryWkwSAbRWAhHuBl
67EcWuUVm007Z4VOlYgJeXGGtZLzXZzocQ2+6xMVT3JnooffuWg+7aH5Cub7pJavgzHdwoo8Q4+N
+hZrP7jw8QFXBuzpHZKLkvtwlLAQC3x7SqnFzRDVn8aMPw3HIonL2U11oNdj87vG835MSPcgA9iN
7F0ZObeh79SGCe1s4mPEFFzy4iW0WiZZIGPyHQYZrrqsvkvF+FLRKw+Z4d6ltYPXlWcQeD6iorY6
9isWrj1cdrKLOrYARu9tQ19jMlN8pYZv7B1jwHfcnx4xAhPlkMC/Yl4pOftweIJp7BrnqdV7uuOs
IuVM0aPucpP4sxCbpbX4o0NVrGdHbRqtCJhJ8omUGarK2J0b0zmbwj40nmZAY2KEuVhvu7A9cU3I
JBgbtY09+zX2n5tWYsHP5WJpRfzClJCcKsrHYC4fTIKsm58wNd6KsXe2ddKzm5vIH29j+dOHzV4n
NGFNYIzrpNfxurYkmmnauqC0skMy9+YK79ZVlVfzaR784u9WM/+/HP2fLBJ4Tf/revQ//o1Ys+af
CYom/+IfFcn7y+SlX/wNbLwUcT/494oU/IWhLEYdLo6sFCZX4H3w7xTF4C9h0kkGNtQ7j6X2f1AU
HfcvmxqHyxD7LAuSiv2vVCTblv+J5icsG28GPJIwSZJMSt7invC/+C+S/NBF/rz0fAp6kxAFKdFA
2LORcyKHOQZ9eomtfrMYqvGPmY5qgg8t9TkcTFJtXPfAsFfvvVq6BIHBalDtp51Hzt7B5szO/IJY
K+qP10IM9zCFMuMqXtmzPDoqvCrBOd7HJDKQO9PL7FkwMHTQRggLdMV27PRyvPY7pSALj3G8Jlnl
Njj5Tc8TwgRMygAG+sukiPz1l+AemtiVHtJP36gYNvGHXJ9BkORDnpvEdvuNXPVEwui8YoPSFHKv
UwgBXYP+2cQvr3/DQx8x0RD8+JaJ16qrULWXV4gLa3yEzHsopehHwuAoY8xTArthXqsS6P5OAO2A
jI6DBu5bBcEpMnssBdQL603Tjx9HaFVFcIWp0+yqwHWZmaIazG4beV1911bzIwZBdzir3TPivOZF
He5NlbIhAVa08ZBxx3prDBMrpGSx8iYCIDPh3AFVEzjnsqIWT5pSvvGmptinwD95GH6ZNJkbvxkv
svJIqbT9eoNZdY+hK8tFxdqyazqCEOwoXMvRDTaMWKiOCkKMHGu+VLgsHa0uhnhETJqJZdkhHtNN
EqAzzyv0BoM/qgvOZXtngt8k7CRdzx0JwIM/3QZBKlJsz5c4Ihk77/4UOCKtZWf82DPcFVaAnG5p
itRhImXMtUvr4gFDbwuM8zezKn7HMWDrlObJJoxMMDri55uQSgr8xDljtPPW1qc6CaEPDtaM4aF4
sfOCVJ3YR6VSmjS6IKX4gaAY6WBdDa6a90PbGgdO+0Nj8UmyXFuzgfnUhE27FR3LjpPTHyCKeYmP
HKGAXACwownSSJ51GDzmnffoRUTm0qGnrs/vM6TDoZ8PygLpH1h+VYbbcw884rOUd/OtItgRpnEq
bVsdWhxfyM8pQOW6IID908AYKCJAUp84eTfFjj2YjthT1WwjMLTHy6jdFzGeWl2g1l1aODswc3i2
3SB3EFMehK3ZG1p0E05KNIT2g8+cbh1AqjNfgjl5i5YJvQ9JAQ0uUGm8beC3SKdsTW64hpMamk52
nIiN1B7GRX3Q2SdCvBGGWGzOwozHcyFkQOgtOeOygDEH8wpmhY2TlsZj4OTsytyZvWaTljteHCbp
Gvtiu2J/nhB74w9qlwsoGBrisAE9jnnGxzB0cTqu9SrTtC1R0kIc8drniaVLb3U31nH+3kyTTQe5
Z9PE9m/LKjARcYcDyEt6mGuxTXIcP0w2Y4arcYaBYrZmA6eJ5GtYzRA3XIqQnOBuDM9B1Tkrw8ra
rQAcrAxCDVsw9r2V2npXd/Hah7qML/yjnpvozRXpS8Lt2zDe4Dol4pvbDECwsHdXwbK3qUv+hZve
q9Q5aAV1suplszcgCSycWXztB3ufzr3FRjKFaUMZdKWyNpPHDrX2ISjU8RJxGabvbWb+igK6qcTO
/2TADzBlIqgUCSSSPjCsjR2cksBoyWcLzXXiAjn7rtoRfXudmvpxqH2bwWZE5OCFd3Xy1tgVjoVJ
cqys6A+Rt+ehZgQFe/bWOZaoUjLaeip5toweDjKlYRXWNsIl3703c0fs+g7RKkDApgjS+ODGyatT
kqFOy0OiB70kRvjJrxDA5mSxkjbTXV+P1X1sybWXkE5TDtOOX5JxuzWviSYQd0mnx7xrSR7BBqIb
qj3HwluWWtg1gf2GQdhsClv/6kM/WIeWh7qzVG91NJ/MwYrXrYgedV8CLJkqvjBbhxhq4eN3LoSF
VX9sbOa+idlFFfWmrFndRdUICMrEfNJhcxbYv64ERdr3Wd92VfIAVke7VUBuzGJChLIugsUVyQOs
dIMKZN6FHmy11vHeTCDMfUBDzrtW055X+XGWrI7glTZmeMhqyJhNZ97lIE3EYAzxnZlfG7dG7+mT
OTaBSTa+ffINx9mLEHZQzAbNkln7Grtvkr2XA3OfxMm6OA5duo8hW+xIKLjUUxdvLGBhsBgFGUc+
lkP9I2ry6eMuJm4mE5fBIfYmD0x2OMZXKQM2tvBZ24TGF7fxVYPdOXewf0gIVuDJyk7Cluxky4m8
8ulqFBybFu5fbo3B/zQeQmO+V14on8bu4qdJf+owPN1MlgV7yMPbs0skzxAUkKBg6UBhYOdEWoSX
NRNsLHtvSSPdtLTzu2DVmR1rTD1t58lTx6BVcN/s/Mrr4O91aP90DlK13jA/ojQeN7ZTrlVb3Yhl
2Zo1TjmQlEISnMY9jQ8JsKrbdMpGSThzcssWQsQwvMfxsscYGiRDscwx58SLBj9miEJRfqxmEW0o
HLQiWB6GiQ8zU5yj6mPs9bHL5MEsyXHOBZWh94ON19v9pp9hQnQJeuysxBuwKXZxwVMQxfFjRGjM
Cf5yvZNm1K/DeN/lqoVNXiF+JLqnIaI8N9ubhS8SFtlbp1QPqsZtEQ6omZPtWoUGgcPpHjD3y5at
YMZhsEtVj/nJUOc7gHtGhVSfJkdeGE1f6LJSI3mbQtyvR+5ARB+BjaCxjdhTCiF/2TLTK5+UYK+F
k174F+177UE7SApr79jE/jGDqRLG9a8hsi4tqNGD10YXghneyHwLtnKA9AjD41gNOIGm2iBzr7i3
wYK2cWeei5gaMJLa0yyYTzr5SCUc9pkaucF6WKiik75qq0fh3ZkWFtGblDpIxFOmDt2C+I/uQ1ov
oonYxx9p8vZ1hB6AO0EemAM6pHtGJ6Jqe5X5hC3jBw8JfsehZNAquckh9KD0Q1TJ4sMwjv4hWLK/
CQMO51hcpIqSTTyq1yY0+12SZ+F2DKcPephk1Sro4FUSv830QK1ihRGFRXIwFhJ73BY0j8WPNQxP
SkG1sXCiFW0L4ikUzMHhARh6XvcW5KxUjEtWob+1UxvqU13BScFakMQ4RdgzqPpl5gGbrG4+kWht
bEc4cCyXeS9HdoaXXCfuwTZzdVdYybnJoGS7c7iuG9LIU5WP9BuZh3V2UawNw0G66cb3LB+sg+MQ
95kvUOlAeWCIMO7qFn+8cWZTbIVyHTG6ry1lB48hlCqnB1JzCvXaFeKlE68iJ3VPow7sCkS1I7qW
zCEJze6qozYTbAxI+4YOIU9mq4ggLqvnsqWDrxo4SxnL5h0ACFQ3avCGGb+oPLE33OA1UCSxa3Vx
QAR2kWuSQRnkx8jNOEBmwuMSo9Gr2oVpZzmVSW5OezVEvseGGgV+yM25tnDKFBulta7zdI+8VLXZ
ETbrt6r8S1NWPUsZB4ab+yvvRAiuGz5Z0Qg3YUpZvLiHSYQsShv5hg2vzVlbPEjgFdJZTBDCeabZ
QL0RZodZZm+IVwy605Aku8YpN44Y9oHSOy8oh6sDuMFDm94tYa4x8K0/U2rttl42Zqy7U202TAYm
5S3PIUI4WF0K+1xwuGNLBRV+pHKEBoe/qVrrhOPk3k/jdUdPZpuEkqaOpjomTbS2EsrjGLDF7SKW
Gr7X/IYXL5BlzCPw/QjZzMMkkj/KR1UfMhYy+yQ6TwLec5uyuQtdm1rilidnQVSS6tQDsxxJ+Trg
YQr3ynOoex0XDS3StqVB3vKmsFMdovdSHNmzFDvsDweC4JufRJYIqTv4GeyXAtLKrR8JyRyeTjmt
IHIDiVP60l5Ql9EcsFBb50UO7z51iu3gTe9iyDGAJ1zY60ucOCM27Mn8rIrWh/QdYI40QQhfrkIQ
xSczRjQAoZGESOylahvOvHzOLbKPw5zv6xnBm5N0X2nNabgk7tbLpiwPf5Y+u6m7n6wwImqNAy4O
nLEpI0tuvODQ22SkgiMVO1xhH+euCg/WiMzdgLYUOf6rVbM/LsiR9SY1sD4dmNjMpwnGzDZ32kUN
ZD+kxk9fdJ+6VuTe8tB5VHO46fdefq4nPe19MnZLQs911F24nOXZL4p93qBD6Gznl8GETPY3rlGJ
wm1udNDhqEfbo58dmmxttuMvP5h//BBTy1hjmtKU7gq/QhNDSjrwoqxGRq1sXdv0gzE7tJVuc4jx
BhhQPdkcEvNnNhgH0zEyTJrNE2zydYrz6nFI/XCfVLxlTfhitE667UZIBwba8IVa3Qhy7D17Gwxm
sC7s+rGl9dmorrpGke0fRis6lK7HEdzAsxEfdu7ybexq3iAQIYzNk996nPi5+bKLMEcP8rM3wU+B
ZuxWbBvyKeoIGK/Im6/EY2+S5yoZa1W7KNW9ah3mxXzUKvnTCIjb3oillvZQIJuT8e5LOEwJejW7
cTiKUj5tqBmLultjd/0h9J1LWmIgHHj9NbOhsZjCWFcUjLVP5mCEMDhaYgZmpJF+2hjbVJkVjrw+
XtLjS6gxBYXYiOLbbRjemgau18RUnAwiPTfoQbdWr/8gXin3Lj7EZifTc06iooVF60NLh3+th2dT
yVVsJsYzG1KxdeKkRbGgf/eef2845kMLl5q1d9/pE1l23FbMyC+WB/trCsdH2xAvflf+tpsYu46a
mtJTzvASM8SMC7Ns0Bfy8vi5/7v0GrqC7AW3YupN2xPCzPtQW3QOMiKS0l1AQ4ysUQNpbzngfRIH
i8XNTV/70iCuUoR7lKy/DMYM2DcHGVWHxDENKEX5rsm4qfm85JVP114a3sacYN+1MjvZoqwQHfWs
ZVWYnC21n2eHySqHmj45zK4G4LK2iopIc5ItdI9g04T0BDfU6vf0bU9wlLt12NYABraxbcz0w7Td
CgPCKN8m8bMxOvZBdfaTBfFMmXm48WydbzvUn/AUW6JDWpgylXkX6Yunc+Ne3SVexdcphmIrquAS
ayLaoMybO3KpQ1wYWRbd6ng277rJ3VU+gyPE7ZZCl96heIBEzD0HPaqP4o+KQgwDkvNkRdY2hmjq
RkbC4sjLto4cFxNkboob+xI6Igq0rqCH91MC2mlnoMFCvYpGvC6q5mx37jUpF25z6r2lU52tEtYF
HJTRtFMBDCTHS8ztqKNtQce1ixAqzeRdYl56sRPrNZjopCYgm6anFx9ql+kgQSJBwmjLHdi5hiKN
QnFKYT0Zwp5glABVZqP6CaFgayKaPfV9sMbHGj0b6yjYj6gILSa8AeZhmulwk9WGAzuseZ+hDa0q
HScHH/NkocKj9neGdA4GvHrltj8ty2hHQCQdlpxnBSTueDlq0eFOxvUxG/Q9/AOqvjMjWOoqZqkk
fFdwHFdxGE7rYZyOtieKYzIZZ6KtfvVZfze3E+nLWp/6jK9sMLYDd5KZ1rwR2xEaHrXM/05LoOcY
QqDDoLcuBaBL7gT4U5iYYKDNqWQwwG1DpAVn+eSbKRTsIlbrurUOjPcv/XzPvHho2QJsnDnmHB+8
GwEPp5ZyhZzLyHdzU1/xq6YeCTphD8nMViq9aVAq7Oog0cBq/Gohh7kRNVhlF+Zj57OjDjJWAKml
N1FMpEiamk/FLbF5nEov+QzGbhcZ4lYWvoS5jJ0lZKKPQSGz6znjiAwZFxv1Jdo7WM9Nk53HKN2F
LKBWc+D+kvI42v2nv2QwF5jNM4bQqcWnpDSxGYRZMCNkCnLssFve2JEjPjVd1sw2UafC/pMzSDGb
xHP3Dl4ELVsg50n0ia+3Q0qMog03a4THX/40Bpwe7lbCSIaWYBLMuqTNZdamGKi86JvXruHdGWzm
V45MrzyvwSb396Xbo4Y0iG5pjeR9aqOfif3IqjeyP8QOvLGGJ6/Wlz8kKZ4M4DedmO9pkNJEIifB
VaFNVhpu7EZXqK/yIJQ7p+/OOcKLVR6f/arDOQ9//yGqYcA7xbjz3Tba53/Lt+aAFT0xflOaPnoK
k4YOS3Y7BS8Mqmq4CrrjWRc7ZWTNmqRLkiE1/UniYq/bmSylPXUtfCa5CmLoajDRVaArxPPJD+nH
nc2gMjZFvviVsJvZ8MgATITrFhWKI6xnz6gxMC8pAI3D1r0r6Ld869whZYa44pOsKKOjnOOzHIJb
Vmrz5ATj7/TByori3aapcqNHGzgKSp8IN3WUP/VdsKW/T4/9FL46I5XB8hEWFumEfmQmC55UlnWr
qnlbtDjfV8h/TXb9QT9sRt8vUcW5xzECb+agQwsbwMU2UU0nEO9OoQzgH/J35v43/v2vFtEfJ2Nd
9GB7tbm8nm70x/OKJ/TSX04P09BNuSZ5dOqj1xpBqx2K/VQb8EElNHM6/DsR/OgMmosyrPeKzWIJ
24dHns2Z6nj22MHb1mCse8L0HB6qiwfUaiSUOc/LMG9Cnw+qUsyHrsfYyBjJwGyOvMWwHg3/g6/T
kNWriUQu92VIo26rYOs55tFGxBFgQhIhYhEGGkqjj3tQCcl6ahzPneL7YZdwMZ0k34iapzktq99z
SUGKrQ616sjBaU5/UjVX66C2HyELOZA1+h9IatMGRSWaDU/ux2I6CT3Xe3MQ5N3OBYtPX/KJCWxN
SZrnjEmBl567KjNp8YI/k7IhIQ3Zvh4HWsUQOlJKEfAiMd4gRlsn3nK8Pkrn3QdeuA8mDxm1o+Hs
u/02CNapCTTYyqE+5X29absluL6E+J2OH7qpP10wehLZ+jULOiiDiJcOLfL3OX4YyCKiUi1qhoRw
dmBUjP43Nl8CDPxd9e6G7e+XV08fSiP/ydPwJXVfh07Svgs4haR0oriD19vb9XawBGhkQNozWikB
nIv9K9WYJo+3dbS+muo7jGzQlY5dQS6gjgzDppfRS9JDs7dGxNRh89FHFpRoC9Zl3gJOY5iA/n0k
tTs3b1Un/tTg9bljwb6FeV4m+86YL9MgHqMmRL9evrWOzDZDn4r1DClOm+ZBlY06LvvZukBoB2iL
GXLDxqcrxrPD1Xh2Mjff5DJb9LYnMGYoPuU66ydv1ybkEuio/cw1MaXKC1Jk0Ew2KJFGO5jPpC2e
OE6pDMuiNkXpQCbORkzN2yAK89SgNxamFd+Mwr3JND2GxXJ/pRVQ/PQ9AMW89uccW23XW2l4Talt
PFp5zlFBOVlLwCOdlltMB27+ky6hnoCu/fINkzll+pTJdM4pOjKN9tKhchWB4vo/jRA569l+yMzx
UFlM/3Sidu/sU6CbcjGRKN36viW4IVCQ36FN1j/Iq7bNmEsWEwyk4C5HaTZnizOLYLBrmVpfLhyn
UZBXO5jERPOfbKXatjGRZ8P9SLy7TPM9EsDyqStaxPGJGtBs3JO1O2Y5yIsC8BD5T+ZP6Ro84RJ3
FvZkqs4usc+vOnYHHwHL1Zv9j3AIoPKNUJ8Qo7eHhPPDAk15KiwLS4wo2tsTDGmuvGFP0Sbs0uA4
BVfX6cdNlLj9zinxm+9L8ClFc4Nml5ZjBcesOLcNu+eBXl0nMyFy9vSQsP4bg64+piJ/mUPhPfoF
fDKp8HC2uocakPyUxUim+rwt9pE33wd55AGsex+W0P1dU5r7RkZ3RQF9PfdZiAxt8jF2W7eWewoL
FJ2stM+5z20S03PjDTYyMIAQmHvhpuVitL04uGP0FNYiX8PEunqVQhRpOZfe6R9027vbwGq3HQyf
bZgHyV59gPgjFcJfIGJlhzeL/kJk8VMSurDqW33Iw/HNb9oNqoNvvxh2gU+Ae1+bcDD76F7Bud9U
BDWxazIvs+4+vLa6S0fymTKlP2c/vMzeSKNiVFcryQ9gGujcFFu7xiGnGrLrwY/SEmsUfW1bgJpc
jntipYZtnshwgUyfdRFED5WmxGhO9AOgthBiWjkAuo+1oVnVkEWINf56Ts+KoY0FrBts+zSXGwRQ
chvF4YbdqOMDgGeZQhoYONtm8k2O+mW9igm5kJC5mxcnM35NrDzMPv9GRX5E4IumbI1wpoz2QoyQ
Rm16qgpN29Gua7VFFSo3s096Xj5kQM08rwPbrq8ny3W8M5G2+a60x1ORQZIokJ9XVbz0Rg4ULx9r
LIOWcuR423AYPQzJYnKtSvsj6S9er7Yy6vNblY/Fytb8W8XiF1EBSjU/uvMm9zHrjWZLsB0Hd1fZ
W2ix9HwduKRp/BR9+SsQk3VwkXlDtSPcNknri0N2OCOV8xKKzgWaSfyDk8f2uo7Qo9iu9duujWEb
ZyScQYyN1sLT7dVcMrzmOEEAYfrbwOzp2Np23AIh/0/izmw3diVLz0/EAoNz3CaZzFGpeUvaN4SG
sznPU5Bv5Ofwi/njccHu6kY3bMCAb+riFKqOpGQyVvzDt/ZTR+tY37HUioaLg0O7zu10Mu38UzK/
i7I7CCEVGRzubFP6OdlOigbTbi5D9mYgre9mMxm4C6Y+7xX6aLH+vdSswM5oN/SdWR8Yt6+tnVY8
+TZJNBAyJX/FExCG42BLqiyS34SzSgPIs8kJJe/AXD8mNZ0iQofBOLph20bpLfK8U+pFL8L23uy4
vYquQQI2snv8s904xuXTYOu3suNt0qn5zDu/C7xJ2AFy7WflzPbVsaq7mp1vJZ/pPhVdhpUcU/yy
GO4jii9SO1l2fKPKgpiu9Veul+kpjZFARt3+mAVPcEdBpY3yYdfmxSffHXb+jhwpszAfyRf8WHVr
8KxW91TlhprnPzWM7lyNZIId5yqTfgocusKNS9l164GYWARRmn1XaWfsvRbkqJipy1UifSan0fu2
THjMxgYeW03ZFKf0ZBfWqbL1MrCkOmTFE3bFmxwASSQKyc1dY5ZOoj4GrXAA0WqkHZsKsTYpa0CH
uEnckBmTOKULCjm5sceJ1kNe+keiZVejV/1jmVD9eOySexmTFU+5X+h59pvvwuRPbvqspWm0ZQvl
QdmPmk2fjjKUb4rCo3CxcHBN+tvkeWnQK8TQGPfASlLJ7aEucNhpKzCGiLkSoWfn70vy90JvxrPF
XEOGavfekcY7XqLcD0K/mkX6NNoZ6dZRR14y1uxcLfoJiXFh12VccGlt6FAlkfkgZXv0lPbRSd4T
Ha6VT4OflBNJUh0F+yGdGfYolC9+ylfJT5M/6UxuPCJJMnvmb8cox6vjagx3cfU5jau9p7COa7SS
lEAR6U8zh6Tiz0sE7XuVBMsKOV1TraEla4KMTBrzXfJk9FbxK+m4iKZybgNaAP0+Tq2C92+gWR6W
vDvqwexwO9B0/OiKxW1ZEn9s+xI8pIo+OzvePUkqJOMmYXnDsoSl1v5UOqMY6fB2B/Si2UOqQNJL
1BJGTgVwQYO5WCfR1eDsWqd876YoAzrWdFE3ycVjipFWH+1ZFrf40cKGsXVVTF1LvGcfYGBlXDzd
1gm94iPPXf1UtGZ2GPPmuYs07O1qJvkMTSlvuHsmaGaAT4BBJsbyYmZC+Px85VZ2lPV3F48vVcIk
y6RTB3wW7JeqdBvGhf7cO0zZ/cRO7JSiW0mLDTcERFVeouexlKU8Q3eAb6DwwIuBrV4dsmM7szJs
KRw8+KTek09B5NiZ0fDT0zqaxwlkLav8uHqpdJ/D5AnaAdndiXR0I68bcCqLU5Q3zsFQuOo2AVmq
sGM26ERK0uelHdeDk/UHLoPGkaPQnsq93jl5YJGaXuzHcShnth3mHDlVv1GQVstnkFsPa0IdxZCj
HhYxa5+EJETXaeKghNajzzdHQEHfitWkXHcX6cdWw9w7xnSU6DHpS6Wdc13mYe0RszHZBoamjPKY
0B0k3NJ8U1ICrwiAC22IQNG09OjJFo03hFWaNVuTGe8xTwKWNTEBs2NrxsKdeof7XEwSIbIEi+EB
HFHUycJUxZBR7aUKtPyvwRHzWazW5u99RSvPpKrXxxqLZzcPtrhT+fJIsZ6B/JKo4sIITIAgdZ5S
af41RbmHjyXOxnCu1oxOc6ENwbrlEIay5bpexOU95LMfAj0qrKK3FIqZr43a2aPVDY1isMJ2PA1d
751p66mdOa0TBp0Ex5kAs+lFfL8YUXJqy3G/dExFKmG8GflKZhr6f5njPbvoDVuwsNkM8rhxd4B+
/L50eee0y5cEDpCIYrnTtqGkmNV1rbTvtaqNvcuKO35rrkoY/NwqtRsfQXvRTw1EF9wB/vbrtJ6X
nD72JHgnVwJGaxt9pivbSYf5bsYoC+SEOZuXCy1K9Ta5NPygdR2TpiF0n03UP7ZKoKEUbMfCHA9y
EPDjegabvn7srIRaQV6fV9tKD6rYMiMTQZ0mc+FG1bymyGvzHIXT4sBK0Sd4X2b/lnAaBF6U4XKa
JhWsOxawaAAy7BUBmKYCOgf6suIpyOG5DLiYZkrIdpid97jE5SyajgzAmh0zm0sNhSGHWBq9JBgH
Eucm6ApoTjhe5UnGzFV94bD6EgZRQztu3xpo2k8y6vvnun2FXXFN1uRqjdm6b8iTxc394pX2YdTG
P2hW7X6NGtRgk0E7z4wwW6KfsrMMTvr5NafkPFkkPlpskalZGV083PMsZ3+pSyd2nyTvhmN3F7fg
xIcgZuuININt8ARW63BptXK/TL9EEcES1hmsPcUjnonUZo2pdnYP1aozjpGJ3fUpRSZz8J56p3sy
6UpluQv3lbN1b5GuQQl0eU+FLaTbLuskzRgESjZv0mZtHuehwaASKD3cFFBY6uxBRhodGOw+P3Vx
BU1cSK2m0tdqDat7rLEIdGBB+2bZw9YxAtTiDn5tSqjiKctyJlxL3BkOawnxy+E7ZDHrw/iYCfod
Utd4ZENhh4IxIqAky0XwAhJ1e8nH9S7uTMB4Y+Ge7cRucDuKJxK1TgAQ6TOFRnVIIHsBZ7kmarZv
ZAwt9rP7c6E/zywyvOKjnshVDpTBMxiMJmpMl613oFPg5wK28OlSHxeNuToa5n0/bLuKhktcMz6Q
qNhsymzaewKyQc/9yi01nortK2QJFDXNzolkJumXLN1f9AabnQYUxLe1+qLHxXPTxH+W0c39upyM
fSaoxEUjKRI+WC8y5t+ktL5ZuPZptfyR9crkqMw7XB2zBr1RnJTFXiIjbkgG2n/1Zj4Eqoa5pEXF
Yx9V6aHjIco571HyrTtX/am3WhYjr0CW03BS63YJuyynje60CByJTNBpzpOt6nvW8rJfyePDz+pj
sZRPy8SyQ1mEIAG+lNULzqj0penJhTKv+rw3Jip107m1E4rofXTJs5s+WYy9TjYFhYhCI3Osm4Gt
souNFMSaPjG19ZO9J+Tw2y5VgIMLZa7eEuYmwnLE5qXByX0i+KhdTQphzOo4eZ3m1Wi5v1el/Tx2
49GNQS4QzsSONWe5B3AH6QR6WlyGkBur2wT2DplygEOsufveMKXPYkz8KeAfl7wF9AyH8Jzpj13K
p4kFjUbUxO6B1velNeiYKn7IIPLmlYoLvlwDFoZEBK4uqn0cZql1wswdD5mz5JeR02+yCNNFwwgZ
LjEy7j7UapTOP1vJwuqMkAFLT62gHj6nWdykjcafVObRcKZ4PzlIe9Zc1UFpxa9VPe8d52xHdXOY
ZgBp6QhGeHGaveat4ppVbORy1LTvPP5XcEW4+pnGbcyASHo0mMRgfjhtcbbJABP9+l50XdvrpTrA
mYrODcOb64RWfGgdCC5aUb0ZAh2ZlGXPAuBTn4/PhB1Dw4tKwk3OG09A7yf5+iNT9eDG40/rAtco
dD05KffS8N6943Km0WDWZ/dISkZnPpjvsgbkppZwSzQw6oS1AmEuy7c5dc78FjjlgGFJX+JCD/nV
62jwA3YLcE3uNQN/TVjpFaBZS3EPcbyojlGcfWXr5CONWoeqXpjO4aaAnzOZZZpgbVx5SmeETwUl
h4ahJDnKPQNEUi2C3mrVvtguCxQSGVXxkpwORGHdEU92PYoVqi4eDSJma7K0J3dpjgvfh6PwFl4f
ujoP5m1quHqT29hMLfcz72pmsJW8AiYvd+lS/3IYlLQqCXRtrf1Gpp8IpPMl6Z4KdGe7T8BfrokH
HNA9xsIy99rIMW5FMTk/J5MHXV68JaEoXHoPbgNPulU828Jqr6uW7Reb3u/60BZNclgdAfqp415N
nIHiYJyc+8RkH+O6vEKmopTNjMaBC6YwnLaoROp+NvnAp5BM9Kp1caCraHOppGvRN/i0g1NfjcXq
dgAQ8z04JRWrjyldn4uaXae2IO6tQZsU2jyFA2d6xm3s4Aqr3BOupRVcRnebzeqy05Hqpg/TqSUy
xHFWa9X40mxuJMuOd1SCu4Dx79Hm/A50JGish/QSyUS7VaT2juZEoM8uvgbQsoHtKGB/ErJ6whjn
G5bL9g2KeYEl+GJhHwcdc46s9KPWTY+ldP9s/0WRZeqYwwZShspZA+cZ58SgjreSDlnp6w9Vbh7W
ggMDkuue9CK5yZxDwwPhVpt/EaVdD5VSBGbcz0wwIqBXVyfcR0J0VjEEzpYK8hJ5Qx/3C6rKuygy
ydZjPTqdb3RAMpx0ehdZ02/vm6DmSYUGIa59TduRQtuyy9uBp6DsC5Qt8w6MX2d6GBlVEUATBvW1
9E0Yk5aGZKH/SpUCwdVy/4pVdTIXFlmRtrfoZ/NtSZv4rvD6IpyF9RKlG5kkjk2/t4wL6npNItQw
0RZs4ATALNuxvzVxidMSuREn/jlX2cXynOe4A/m1OrdlwByIsnbE0x5PCeHSI9kPfrnSaMKabaFB
q3kHBmeXFGXxk4pDYXT5aVBWyFZJ4rWrUgev2mBZ7O2TLN2jVKGFuiuOqpr0g5kNL07U8KJos2ND
VhGAAoSFqcKbYC7nBdEGkhr5ZRGjcXRb+5zZG/SBAXSXdNIIwM7wRBhF2E3Ds62AAS/k/0PTho3m
0QyoW7jq/TS9kcE6xlzg1r7iFbF06LYiwNsU2ncOxpHNt/GvIoV9GvHb2ROQXlRkH+YuVp4nP41I
N4JGmzgERNmf+4g1gJR3sWtkGg7Grc7d+Mrj+1jZucE93nECe5FhPVfGsRlxkPEW6C2jRXIXl37n
OO0d4yxRCFAfw8zGNsIjuDOSy8bgeMD1VysYiFq3ODLfmftkTeXvYaDHaccVTr72OPIJBsQ+2dKS
R0vAd91wvGNacLOFSudLb6r3sSwtjs2I5Eh5Sk0yZJ17KqOpuY3lxPqJSEsOMZ2phJ8+lE49cB0r
njjEin3jsMwkbk6seT4n0A8Hlb13hpgJ7XgcZS1EYhNpl2q1Dv6sGH5RGyYk42LVgSkLa1yTeiRE
1tjGIxgbKgj0PjG9oYHALZDjnblgoW6DNNK78zZu8QB2OEOeu1pT7xLcMIwjfgWQ4l6f95GO9zKb
nHBO+8E940cvmubUuiRldeM1qjCh01LlRFDWAIgtTnRCyoBDhInAagZS4avj97KGdB0TH1Q6sWIu
kNe5wYnCu9POZpW7CKDyudJgizTtiXud4Eeafwg8Ewgb92LxEE2RhKq+Do3FoN2Sz5fZtB8ajX4Y
q6D9xXhh1zL/zl6JmwuqcudS2GGq6ipCjwPhpS3iM3v5Q0fy2DcKvksOikcJoDYeiF3G2fx7yDve
pSYJLnK+EIxYGGFq1kPWtMZJGTYqQGTyoqr6Z70aYT5950mCfBErLayLzxzMKLpFe2jy/grLuDun
ukLGipc7+ABfQs+vUQ2oi5vCV+nBJ5y18eT0Kj/gEIGgkQU8yxytZs05NutOp4NhkArPBa+C0jE+
xom0bEQk3qlNoK/Z7zpZsdJoGpDeI3A7rEtCSjsiRxrUGVAaE8U/bAbj0q2vo0mhRIuSDin6Ng9e
GdL0uAldEFivvL+yeUwOnsE1el2JwSSGLIJBY8/GjPWFAT8EZv2jLXTHLR2Uho1giJq7siWj6FLu
qtYSpCq6X0wTvI1L9qL/xbRkHHkHQtzyCNdzPJsdFOVINBqnHFuYWKWexEQytyqzMW59I1Nhlc1G
49fp9I2IZbOXktYM/AVuY90n/rdOmv+zWAvnca7Y2T2tUGEgCjJu5l+rBvIZv+XDVo/g3eDhEOHp
Fg5bjhQ4SrK5Rzz95UB8NwzjHhzUR1q2+XPuyGG38B079DBpZ/EWz1SwopRrUuSFBjxfP01lF8JY
7SA343pE/QwQMP6TcG1NU+fOjXTPlyX0YFCwU2BzcEd2eWpRGYI6zo45IXE19zzVOfwbG50yGFaZ
HLmfVVRFN3WMACpRseGmlQxkQl/Ionkt66siM4XPx6pWT7ixj96JADv1Bl94jWVeG767mlGQV6Lv
tEbUod8kDrkOgDgW0w64n/BUFQbBPoviajWSA1ZuzwYabayRkr6cwnL2YCYQVhJMslbSvxK2Ppwq
rbpLc5Tz3LK4K7Y2l1GoMcQWEMLa9SfqTDanWz0erdQP4AXurSIHcpXq3d06n+NkWTlJ6fos0b5M
+oMVbd8PrxM7Z66a44olXmowjkxFb6kSYx3OS0006ctIRvPQjylqgN1nvp2BPbYa5GRTVDcQS9gT
OTmp0b3WyqzBNmLiThFd2Lg9TCWX+0RC+jBkJ0/zvIT4mnyb1FTs7Sb742nkEafRzq/22kYXi0d1
Tt37oXPfWsMFH+m0aTjG282u58HJsuxXFNONclT6zJnCPyG9P4wQpQplgteD1HrKHUClDStj+rG9
mPcCgQmWgBPMZVMeu01Tsupnr/VAIq3lj81DanvQgCohufbdL4soHmJ2dVWRQaBMZIGRpg+uPtvc
Z+TvXituUoLs4lWAWzL+EjC+VaH35xgqaBDrzbeVUirJIvcZjikomjzb67Nu+nKVxV6BByNvx6lu
ecRzF93+0Tm95xmlYGk5XixYB/tEgz5UsVT+zv2x7CbsoIH5BRbMgXG8Xq3ojmNsreV4jixChsXC
3qFCEuTV9atssWK5xG1QyzpEluxAyCTnXHBVJyZK2FjmyOojYPPWVh+mV9AlatFVE9C0wbAocSxs
LVBVJc+V9qNrxFbjCS/azafqaYZP5o0t43wO7mSQ08NoAqipFvCvJI5KTNcXfT11hftYmokWRLnj
Zxo0uIiP2JD1PlWk5OjC4PYTdTwO2axxdAEDjVS9XOMJP7CSSqeqqGPmwypr9ZHqd9y2F6FlIcYq
51U/1EyJVXKUURUmeXlEEmEBBe7s0Vii7zhzfPJSmKqm+olbsEMVfWvu0KTFHbWl2ztS9bobV2Fe
97faXW1MsWm6AxvIPqgC10ZMVLm8Vr8zhIJt6b7GXfrQNKRudVQqlieAR7BhVOXlWD+0aXlnDR6p
AKCEpBjcg1E/l5m+BAvNa4eoGCUuZihFrEF1MrlyR2NCjVsbwd6CHa7XRw6p1v+7rfv/utX8n+ET
/s9IDNtP812DY/vnYvl//nT/Pxe/G7AR/vNW8+6//7ciTr//BbOw/S/+Z6vZ+QcFZIChzt87V6Ai
/JOyYPyDLevCgb9gbLVamjr/q9Nsi3/Yum0RY7U9U9e5Ev9vyoL8B4ajC3xBNwzL0aX1f9Nppjb9
bxkLui5xsW1L2iycd+hI/zvGgk5boWhLB6G+sCqfFMEt71lN0BUvkVmfZWY92wWRo17Zp3/zB/rn
6vl/WTXPb/Af/82O8AxrK2hzYfnXKnVKpxbjGIk4ncHbole8ZFr2YnOKiPVPYyJBlcMV5CaTiYWm
Z77p0/I5Wuu9ihkz5Lk88/RExBqnszTnB9ec7y/9gzfGd15/Gw1s23Y+xSMjOKODCXKSUmX1gLf3
8V//Iryx//0fURjSIrpmCsdGU2IXzr/+KuMSR44eRQYETbn4QmRhhQbuj876lk2dIAEovybItn7v
TsBTyvXUO5V26DHpuTV9zYa3s/gO+w4JC993gQ0eTUqP2bSxOBEUp2HsfDtqBP+/5ECllrJ5gZIf
3dFjspV2m8j9jKMEm7AUBEqLS2o6f8XS5B+oDf9HE9nuAMcDu05DTxUMzYO0yYXOvyeZ0ODK9lyL
Pjn7yAB3ubvTSuOquROz/x/z3a4eZ736tkBupEknORptglDEyBkb+IGHYYx8q4NQivM+afIP0xPT
X6JdQEM+1Lyt1tHKfuEy5/dWNt6P/ZcayNEshaBRCTPPZx6Kd6b77DGlkm+uKVnJP+nIcFWs8aGK
NZCXrXyTU/fRYsMiaKUP8xPBWb/sQbVHDUbM6rVn+GuzD2/zjraaPzAV7aC6XnRwA+S2GKDyci7u
sx66sjeZrBUgWqhTVuWxj47cH/j8slye026eb6aqEFjYd7GJB12DrSHJm4YFONzYyq3DuLJ0q4gm
cucUrfhjnOwc6B2TxXWkX3WE7TbeYiMnO5lGy8EqrdW3TYSGhnOoxWjY58g0FbDasFjWUEtQ71uH
rSF1VrwvIztAGwuDzu4WnP52fWnSL7sdyBKa8bNsIzYyoObT0Tce8mT29R5Lvosjv4Pgs7MH9vfF
yc3ozANwVzRAxJFa0lnvHP05HcF3ut3kndYG8SMMKUZnV6DjhEs9KvpxIuE5u5CLJuDGGT4LregG
7lo57jwncveLtENAgNxHcQF92jCd7ffz+lIpumW4PI+yqK+YkWSIvY8l1n5HNpLMZDV7O+spdNnL
sbH/NERNA3u7f02OONVd/Wh1/dl2m4OmxqOu5eYNNYPoWLXyAwzFw6jUiVxeFlpmcuub+MxGnpMd
RbQSFaUZp31uyq0iTXWU3s/yB24TprIQu4W1TTv3HoDMu0LK2/WK4k9A9G7ZyThi0pxcJveRm7ZQ
l0XDH62agUWwas2hxxBAiFsH2DIzs7vUMXmAMYVrYpyjZb1OGmCytEpF2OksljSX6RhHejhUanpQ
VGfKbOfZ4ux140fuZfgKvcL1y5K3VKTrblbFp91bFhU18jxlebWELEDk6+/x0AUU38jYz/3Jqieu
d1um36iM/WzW77Vw75ULL1XZXgthhmeqLBJyO8r+rnLY+05Lj1p3q49CNwPLuayDuyEVSMrR9pHY
01DH9TnIvPYKspWAtNLEkROKbOlG7+07llaWdLnboggjb51JBnbPJPT2U163RP+Yau2aOlc9ehDX
SaJVlCN227cjV5A0I2HCvK3n0KXq7ECOcdad2CZ2vcMBGSHe9rXLGgiSPs5SPSdldHar6M8aM0cr
S/wU1Gb9siAiPYGI9kfQw0E7dQczNotQOQM7K0k4z4or8hpBPeB6RdYZjbE0eCtKNC8u2hER/fQ5
rmmRmLRrI2CFfqvND9GAO6Mvz+x8MU/dtOzNqt/zZKx+HbHoSBB/0z1rODXkIOZawRdsTJgo0RD0
dUPexfvKYf/tnEw4b1vLRv3UEAsbjatbVw40kMoBgbof74k2f5lm9BF15HL0rWcZs80gUE7U+dbZ
KtY3c6hQljPdDRLt0U6nL6R648lxvE8mTbA10Wtq8QGXrofHpQ0G9GQHAF7zCrwT632q6Cg7d9Q8
B27bXIgtKh3lu+Faa+DJhGWlTOvmFgZvGsJzUe0O0CASmlZr/j6vI61LmrFw1B7zpX6z3RqpHjrS
QVanpb50w0QYObEu7atoeLiIXs9C/ipN1tnUS/2p0q3723T0lHCOS/49hAMbMnilR0HJZUGG8F6b
sWTtqx0XgZM4KLzi11jQyY4yUjBCtSKM7OzQrO3i52Zz7jyb66munmhVMjPTMVE500c3LEc2FR2n
ovnoHJaKNbV27S4VpO9QwFqFeqK/uln7pzeL+3bhGhNTC3ExBHdwF57aujyRzv8gw28eAbTbFM8I
WlbEx3MPmn8q3zPeGrsZBb6aVrbTN7V5wGheyUwwQfcGal6/BYP4HnprVJ/bqKHDDVp3144fAGM+
Rhr0vpcwwGuldRqHjnBpThLFarHXTPgZEvJ0WU+/67JWJ6mSR4MQywFm0nWhzb/XV4AO3nzuyjs4
97rfgR/30zZ9Uzp6REI5J2jmiLUVtKlzyDMTSqIOPJMvVIl1RLM00cyvFPQICw4unQva2+Ms9l44
Kn3CT35aTCdIloHVU+EWZeb5XmMhxCy0QKrZPcSdxZ3JMxHC2LrQes6j1VN7cEYLHkAP/QRnPgnJ
oGv+0rMAo+yXM8gDlvBt5eraXYq9WT/YalKUxATYY6eddlkbPXmu9jUkMg2cReHteu57r9znihU5
QVmSe2XRmZx+Ma/xuzRsC4I466CCBsZcSPausHnHm+BlxfGprdVjPZQ4QGX9mmxW6gCt0XDXU9Fx
3nO23cZ2WiCNg9Dp5pwuR3ICLf4ucvdTZNd60oe7FuBOrIuHTvFeyd3kttY9a1aNVW0ZoO84bfIz
f3N/bmkp9eYY3Ywyu2o9qAZ0wjCxRBGa1fAHHZyg/o4CtablMa1SDgtvZhHAhDDr91kywMw7GDAQ
l/nWemP3nCqkVJ2wDqxOBhcjb48z3XVKe5Y6VAWJM7thxk2WO0gEQA1zutJoOCgqL5ipz1rXeMg3
zS9W8FBLx8DTk+GXO3pkmiL7a3YJijZ9SJD8vpxcf1bDt3AV22MN5Os4IYuCeO6befXbViAmxlSC
AZllgY5ETkmfmqeWwqyDd77vcuCtGZHukZQaaYV8t570mCoQmTKAZ1vw2JvzJ9tmp7BakFqM9Lb9
MFiYh6QnpmnrvybbuIcG89YN3nJsaVE8ACdhlFk9b59xYDG6mEY4z2Qnlya+ABsaD73DOaabz2nt
rReo+9NhSfrX3sQPJBB4lPnEFp4lyY86nT+TtYGqGcNoBgZyoP8jg8TjzdJ0MibOkL+rOXeeO0QM
ytmBbWtz2KjOfrYEjeJUZcYdb5LnDAuWOD51mLGZTxB3nJBh+60v9DHs1oFzQbQvyIzNcWxUdueU
NRsgopUFlfKn9siFIraDf5ox+lKy3hQsRnPf8dPsti1NHRMGFxE2MJCBhBdHQc93hYn3aoKrNgfj
x6C98bpEf/rJAV9TY+wW44j0AYpUW2M8SXs8rxin2uBUgdXFmU9JcGPZNsELE6944bg+GVPKo4Y/
c10LUgaVvb6Mlqm9uY4DRs3q3y2LTQwgDdCGnLE78ieLdlnudAE6/iXJIq5Stq/lkv0vqiTzphEd
lNVH1ZBf0dXbkGTyRuXK3Av+bZGMv+RImWqJ2m8MI3mszLUjGh+RHiybv2AaDA9FLluCy86dlhuP
nHfre8viiXpFV7WbTc+Q0vS92HF8B3+nrHV1UIATLkKC4oUfD9G77o9VpGYAAIJWlPCY++qtqdR+
6rO5cMMbATgQ7yGKND8L5d41Rk0B0Sa4EY8stgDwTN+rdriPYVZops/+icFlEwBE9xQbLIswkOPU
fF7HfoXDOp8zYfzGwAzTlUhSy+aWHb3glk6JtI4tuviWT6YXDutHW6E9AE/5XjZxtMmogte5926S
giYBOIzM8xn53uTCJW9jZ7OZ7d2ObPtSAWswtkhSom/ZWY2h7u//cBYLOpFN0iCa6Z/NuvMwwcJn
M5GNSUyHrEc3ddSHNfTL3o0Xbs3pUer1a7EMm0Q0eBcy0TmXELhNi3jXuTiEeYQ9jzn80mFuhJ21
+ZKLPIA1AQ6QbZlU2GC0deJzHKvWF/x72ELIMZdxFsw6Y5KX6VSF6q692Xr0SpfSeVrq7pUq8bme
NGKFiXFytWtcFetlXp1vreDYiTV69PpUEFqAjMVbvmObBViBtFx+tK3W1LVUucY1ledp7uQ5Xt13
k8xS2EDUIgvdsZAkvaeKwxzGjKlA6tA1KS+07DAnGfKqFcU+I0af0QPda3l9aFoItHOHDD4b1BQj
+VB3ibETKZH60Wgu1ghDB/i2fuj19WOMkj/1wpRcA0LlHgfvZ2VUqLte7ml8XhudELHhSgi7/Wz7
LaE2n50wGntSmxth6yZYhmiCAaQEA+XKahnPnQ6abjQnZG0YCC64BztuLnlaae+6SgC+aZMIJ9Ps
TizgWv0pzbEMSRSQj+DCZjlUBLMxS9hB1jmACgG9g+dioP7bTRTNIeZt7PCRjg4Zg1aXuNqT6e4n
biYsXGOUWoCeUF+92bixPR1+g+8kgiN9gDjNQnoU0DqcKSwpp+CFdTdNei9mq9VQjr5EjC1NuqdA
xZ8s+SaW9Nta9fxI+D0ET/OLmCp24HfbtBzYQKxPHIN8hbeVIdHwoAH/OXplSSrHq+iuwhUAsAKf
iv3Xg3D2JPlJr/DeJO53oBBvR0YaskTsO+eDN8aEiW96wT517xnxqO6Ml3FB0B5Y4iAL6hD5Yj44
XvU5SDfxJxvv04I9+pyz4ksnAaGlJB1c9HZ7vQ168m4POIG9ITbR+jgPiX4ox+Jqte6PSfcOoieT
h93iYnTCXsjg6WcyCCc1EQ/Tkkm/5RPbButUL8I6XUwCuZKsfx5f7LQh0kQgz6+QgodaUgFvxjjA
zyX2mOlEVZgY0rShT1WNHyXJJg4iuJLPbO45Om3ykKv5eUrmvTVyZiede6Zhot/VMfUDmq+myZIu
w40xXMQ7tTsUkRa/mguedZxscmM8DDvyBNlBK6L3yq00LJiRyEeW3ppsYMtpAv9BiP68uppzYQPX
wIuUXFnxV8xaysQCyyC61iQlzVXVq7KUDLLFX6jpjqPLKMkA3R29oeJWWN3nreJ4YC0wo8NdxOqy
ojaeWwFCsDayP3akvQhFbP/v7xwdR42vak8M/UROUmdTDcGuVMnm3LbZrWsBuZeDfdTXHCSDwPMc
xRS/kkqdz2VrSHBytUfMC2OWGKXxNDXimLA38NKSU4SbZT39D+7OY0d2ZMuy/1JzPhilkYOauBbh
ER5aTIiQ1FoZ7bfqB2sxqxtdPWmggR715CFf3sy8cd1JsyP2XjtF83YkLNakzUgp/fPhie1h9FSr
fs8/0zbTcPVbwz3yYWWocxEA6l5353/+oYqeHmMuQJ4QTvI6Huvitis7cgcQ3lYaJ585dZtoLIZd
bQCkk35whT/TETSc+du6l0+yDYLz0MuN6EpercIMyEjI9k7UvgwIZa//9T+h89LXuF2wGggLQ5Fv
E7SRZIBRgGTcaYtAQmXl4y4fyQ4O0O6iGYiP4dj8YjJEFy9xugRutw/95iFNyEIUoLPWsa+eWJ4x
Tpq3lmvKbRMkF8oXe+sb1Vtt8/Kj6oONVHUtwSD9zYzvRweKxpuQGd1Z797UX9wY62HgsbDSJtd4
lrSrpd6pzgxErFVaw6Jnjwpuu72FbgktAtFV1lz71vurhvjZVd3E2mdIwK51lIP2dSA8a99G4qEr
z2k9VOtQOj9ZXbjw0zDLJpdIMNOrFraCMFSxCbv5UEaaLDSHIgZHlqg+4YoQWM8bXkpxcGdEiHO3
ZOX0QOtmiAw0rHqHdEsAPaoT7At8QsVk7kzDtPeYj/t15KG6LlgJaeaEOfuntZMn4TmpuLvGCj44
3JluPY2sZ8oewohTKs4JcQiGOl0XY3YqctpXJPFLsNFMuiXoibhoMblaCK3E/MWv1Dhsu3wrm3hr
scgiLolXJCmGL2OmTBhKeCq6eLISRDFqcXHKJVlz6mxzC4uoI3bYdbcBxr1ZfTLn58WjNqlbPPGB
1T64Y/PtmO4yU3VYY5XesZ2b747St7XIVWsVwXqGYa28CqRl0qxdBKcHGCHQ6Yy4OCeF3mWIarHZ
Wj9l/Vny295KD6NOUfpsXCVykEzTfDHzuObw/Blwil2IAJ3DGUlEsG4mQrzPpuqrTcIkCSbzVg28
xg4PTwtkBOElswfbFJ8tzIU8zzwO//BB5yVTLpFAl3RZcNbDXWCHegXqh99rSK6xni9uSpRjPc3u
3kolksB+5bmF/eIreKHB+EXUsOG9p3ZDWTaEH5MycXHVpkV+OKch+tq0GF0kmwrG8/IhtwWmNbRv
66Qeh/uKAVzfV86pLjATNanvX9hGHmpFHmdQM5EsJUkDOeN3RK30CnlaH3q7xJ1AfCRQ1WDlecg0
vBR+j0gR8yRouDDAV6GJo5K7SNNQ1EFh45RKUXg1zQ0OCWp6LASqep7juDhJzQfNHH7T4MKLPNav
pms8+D35Y3Yp157yDSbK/SKRIlRGO8NNjMYmTSt4PE1zTJNRsbYPbxJWJGs5rSadYKlMX4qK3k91
wE+9ZNoXGAdcn4FMdLCTKLlHm/pAvDnB01l0Cjx/PHv1vlfqa0LBs/bS+TJWHb0jzoCD7ZgHMTkf
HrOxPHY5wKLsASkCdRQ2Lw4gvM75BD8s5+etO1PTlERPOIfxE33FilMBTMSdjKZo7cOeyHL4206i
cfbyRWpcnh6AdyeLn5E4VYi/5W0Do2lNIZmSTF2VPXv6bp9acbnHEPdaFwH5bR0lpQ3/I89v7F2S
VGKHyUzAAcouUwZnDKPcsaqStzw35dFTBi829n0MVGdvQPVicuik4OP7/LFJOufU6ewetkh+XxXq
1mjJpuzdb7MZiLMqr12fnQxYnl0c7JKooIQldizM9KWOZ+NSlT846AEaubghFlNXKxDH5AZYmcxc
eG81qBQJzs7VFScIgqJVxwh6PUdBtqZilD2SuIKPauq6aJeEw/dAXKRvWJwCQbALaH640dl1x954
nTRBptJGB5UZLNKZ120CxbNVpYyHkAYuY1dknl7DJmDMJV7/iI20UcAPZlF6JtNmzUpkY/X+bWnb
30nvx0jQp45RDAga16sJdYL7JyU1d+V5iM9xojCPxyqZWhSDYAfNFaHplVdC0gmAatghwd+Mesmr
HUhJdS5eQwsI5oxyF5UwKKaYfUOIdW+s9AF5qHMTUAimeXKpSzQ7VVV8JVPS7LjoXoOKpJBwaskx
g/iyHkeEYBHM4AagycrM+HoC8eWitmonD+/abdH4h0yL8kYkfKxGPDy0Nur7gJupdV5FQiPLVpxT
oHT+Wk/vjSRL9jz7DJsirgY/ZfME7ONoahrUYiI5xUxx/Tn4PRum6dIZSsKA5kcpZ4Q6DcddlzzM
Gu8UC75F1q7trXCqg2QcUAaV4nPJ0JxKNvaAC19L+JkUkXx9i8HNNU2ilg6tgSY2m5CggaZgRGKa
xU6UMDXa4W6u29u6VuSsOvodF9+f3QUvEGg3NfKqrSlpDiy4mzoidiJyx9dgMl+GuN6y84HNkLR3
Ha1Z2fevc8YicdYtCTeabU2knhghHbxBHk2WHGsCmggcd0JextFCkWA9em71TIirAav2x4/NbjPP
8bTPXHElNIkTrRumnS1eTILiTsrQW6IpNmXKQ+0ifO1j2uQI3R0DTuMUGe2HKYH+JDiT1rD2tlQ8
1JjOOOx6OZsXfx3t6JxgOMskBp5f3eqif9M1oUeDEMdQk3NSluI9TOz6ZuBvWJKvYabnhu/YrBrc
65BDEKFPZrZ1rPSr7fHkmtIONngTvdm6ZK6cTzZoVJ1C1/dl5/IsMd/0kjlZV43xMYM7ifkPnZJw
OwvCm/shvoPRg581k96elJAvT07jWYGi6B17YB4SDZQX8bORmfE2LLe4cP7a2gzunNI5YGaghFfR
rZGNrFsqiznt4t2WhJqlnIoOg/ACewJ3IXlLvrqLevYiISleyMdx8CQVL5g98UEnzO1WQ51tuFOZ
Dy3cbyPBFGbiEWjQRZOU65975jxcLznD2G1cpy+j0rdkfUFvyqI3MgiCOxRYmBtc1otRml6GhXLG
yJrKR1hbgrSf0rl+SFtLrxNZPZRJ/JCM1PqWMHA5orFTiK+SDG4yxd5XSJ6WwVyEH6J6rlI0pDYf
+mKkJF1dXueQFi5Cfr3q6eyniAYkDr0eA4qP6slL9lMGlwUh2H2NVi0MaDcUMTlHTSLZ0FU34NWM
9cT+beXmdbabYUYEEMq2iYfeyPHhUcxUF2nECxMvsNy2tb+spnmezGW2UJKTqT3FA1V4J10Q4RyE
Jz2n9oHFwjVeoomjkt4uVQyBo3zRs47WwQ0qOLDJWUTdQVSow6E5Jpu6ucHi3m5tyThusreJnv19
29Zns+9hnCjmmG2PWyLJHxloZVJviRnbFFksNpWB9bME+CX7EDodKUieVNdgKp+DrCQWLLQViIMZ
doi/6/MspsA+FGp+YJU3QG0e7seKRVyfPLu+9yUqag1PmSjmvJRBKBKrmljfDUlg+OsvYWEbhwbI
NdsclA3jgE2HfNEHnuMvklP+huE2qPgTpLFG/YfFoAK7splp6FZlU51rJFUXpLHVHqUrsAC3/ZE5
Gt8eUcPQ23yxfvWgKVz9/moNY7zV5fQqtKo37Qh52M6mlbq0RFogsiK5sCFaAfnkPRyumlFg+1NZ
1lNOtK2fL5m5s/cG7i9mmZpvtTsX+7mGBhjk1AxFxoYf7PRLrsf4WAYkO6m2wvIbWbuQVTtGz+bE
aJ5JCXc74Ko+30cpMi8Ug9yNrn2UCvk+uBmApql5C1bzLnjbZUtich4O4VYlbE5lxntPRzWvmwD1
ft91L34x/IqUHwgqEZTXXn20xvxYMICCXDiEr3iCGN2QTINy/gEnckK6nXNC2EdSumLvzXQw27U2
VqWkLt/udSSouEaTXdqsXkQ12cRRtntX4XgOa+z3rfE8doi5HQy5+HFlizGxfiCS6g4H32ez3Nr/
qEn+X+ur/r8LsVlUUf8nfdV/dGXyaRx+W/0bVWNS/u9SK/7l/xEgEfzLsxA0+b4j0RT5Aek002/X
//u/me6/UEzZKJ0cAY7OWUQ8/zNAwv2XJV3WdMJF946v0/tfYis0Wh48IJIOZSCEHZj/N2Iry3T4
yf676skypWv6aLeQDAlcnO4SMPHfAiSkNecKGhxgVbAd97BnwmSo75HtPYNcwHVVNm8Rc59d4w3h
sc7z0zxN0wOcW/sC3XWpYbmfuo5xBOmgEDOt4hBlNX1JQWs/iO8+rjAQzHZ7E8zkJmDiOTTEfz+0
MHRWeUBPHhSRuPtn8gkOPUYs+jApVjyJTUQAWRJ3bHDAJfjVi/Sy7zbA1Ia2CU/wndnP7iPgpy+o
oVhJ5sw+Zvk16bLxsatIhAjj2tp4Jal4UTy+OEuQsFupgqV4abPOq6+KYJqzTlFCp/hlb4BzIAKi
2cblMD56sczRuyecmou03feHYzN78tTO7bKXgP0DvaEk+fWMpmO+wxnyq7KE2p2k0ZvWjCCvQGbn
d3S7u36Y1NptyvDoFISJq/jThTpTZdGrrqfxNS6wI5EF5iTZXzuCmdF5sfEdqkJfc0QWEUoiqNCF
X6AImqOeEh1BykBefQ6IEHN/wWz/moA8y1QkngtxdA2iL3IQ2AfD5sL0K+eaMeHEPDPsfRyc68SK
o3Whs3ln5S27SiK6aCe8bdolzw6/9crwg6ci6AD5Ym/beOa9VyFqKkQAWdBvDtLUpMXTCmOSyTZW
lf1USThthcyIfbMph6cZ7F4+hkAkDl2M3TKLErUxljFGKfMQYeh8n8k0RqiFoz4soRkgd6fGI/6G
68Zn/raAKQq/605WNJ0tBGSo0cJV0X0jvkN3DvCCTeMwrukcUyT48MC9Ys52fI00qrpztjkmSZqQ
FHFS3WTPqflgNuN0Y9YtA4c52RQjI55mEk+GgrgfRXWwlbqsNyVm9O04VidM/MU2qrJDp2rrDroo
2mGXS9bGQOl3iEXqRWhtSca49Jbhzrbz9EBAw5LIncwsc9zuGMOJsVNI1hXFOPNXiZwhZewzBkjI
m7jRd7HT5Ouu/ytVTelvoJWoKmIs7EGZ286vy5sUTdhNhX1hV4706uaQ+VczVFte7OHkeTT1oeCu
lTiMZFV+smgC+ITK6xyzb6JKqa9IlKbbXR8GztGLWaIGXcdwZWB2MLBNWOOBwQZZN93ZL7qLhKBS
NzZbTbR5VTR8xjPWND9jcidHZNc0YRpcRhkwjSa+FiUMa3f+T3ZXYPnUAktYvWSrqGZ6yvvJ2PWT
9RrD+Tu2Gv8j61WP0QIEFlu5z37RiE3eKX8/xcIHyRhkR9/Ur0E0fzojNEcDbscK0c4H3GpOm+52
juRxbrJfKph+U8S5h+VXbcam+XLDNjqr6Vr2Ql8ZAbJTt7e1i39H1pjR0tYpGCSk9yDG009YKydN
AsXOLpr66Aqf0al9rLu6fnEG6dG8LFiL3CXgu4uuc6TENgQL7U/kelvVopqXxr2fl++tjZJBhvrH
LfSDE5TFl1nmvx66b3tMmgfCUjoU/uWLG5fVyYhKtnghGqq8hJggLKLxyuLDt9lw5CTc6cc6hkEw
D/XFpfwrvTHEyo0pM6MVAsJQdjuf3dJKDws3ioaEs7ukO5M3qJlAd4S23MxGb69zkPhUPdAoFkm8
ou73QnBdjd3dg/TItklrYh23X1hkzbvEhbyAIQz6wlQd8ze7NQh3DE2qHRNBhkaGvhr+1MCKq4VI
h3ZvORNSCBmgLiBU9PpnapY01g3/NZoCJGvMsV8yKSE48C3jgRLjLutvKJAvVRH0h9kfcQinuHiM
iKFAi4CiSe7biMhUHJ+QMoYDJrG/OaRhdpONCHV5oME8kP98yFr/x1HkZUdh/2ZNAL9N7zENzId6
iRwzxSpsy03sgQiYEZ3jHOTpaJMHD6xWPTkHq4Y02JSs29oK67Qbt0/CVsRaEGiCTBB0K3NEcEXT
dIhN5mioTpiDVSfutrWF4GpoA4JoUZwyagoBDWzCGeHF3GB1sgdqVRm/h3MAZtiiR2FMwcIKIG3M
t22an3685D0vPnZUeeg2wn0pKM79wrtNO1rcYrAPQZ88YIBVNDr2zDGY7Y68oPUu18nJEIKdQ0s8
Km5d7EPpxoh4fJt9pDiMzVdngBlcthDxDerBDg8bytsz2azkwDS9sZns4rtrEYWyI3ZXooij3RDQ
PYk6ztY10hN0q9TBA4qVKTMhNdDtgGVtrmPN/ClvmW6r6SueVIgeEX4HTrlrTWFxRlB6nUikG8Hg
bADB6mOU6t8YVKgS2Q/UTejuOZM2jQFxLBDZFK56rQ2bTEb9mLoGgGa/QCOJjEFhx8mtAcUYQMKy
7DZZH35K3VxcP2QqDBNz6xnhrQMFZuUZiI+Yr74ajjwq4fan/N1PnB8PRcJFI0VjO4S5FzS/lXXv
aUUAtyNdstvVP6GU9f0oyAgxgZtB/hWaCUJ7VC2CStdD5FvgLlnVnoS0gQQN8ugCKuhOhtdTIY2n
ED4wkA29n4pkm/uH3CyKE3hLmoz523LbtyHQBM7IYT42ofErnPgaKvsmbfB/db5FEWKdKiMvjiZv
68YUfXczbdMWg3qgPExrIagfQrvXRH+90EDu2q6laSuGdFvlKVuqsj9kxOPh8YagoMW0cMY0/vMq
vElTW1Ar8DNVTYnWunnhk0AAQ/BTNjnf5TCxjbZzojf9+kAkY7yyChfd4lxlm9y1f4kK4E4VNOBD
OR+UmD5N4R/GAMpg2wN7b0i2Yl/52JICK70JZ62NxYg8NDa/5RspFFdb1MQbIjTBJ/sCPZXBIomg
jw1Z1047vBVdD3LGRKA5hBW8UJ7pVdgTo6zRyW7UWCN47bNn4DfZxqgR4fusVDG//MGEs1ZdmY5E
bEWgY0jb7ZhPeV22H1uLpjKpcf7P895wF9JTvwxysJSmPodSX7gQXJW1T8gFaV37tU+H/jQN9nls
gRojJCxXrmUfKavQSUwj1jc2laKrPgRC1zkW6a4x299FC7nzxO+E/JOlDHLpllDsU0HXWS/usEmz
a+cGbHch2Pp8+acDsLDBTNIoGj5HF+8hBRno7nUTigYUAexyS5H9Z5ItUZQomyQDlU1Yws1SNcso
ZkFfrpN9yTi2bpui+bC1f7ADdcGD9pONCBrKDMYlPjNUg+qp5bVza+Orcd2Hrh1T8ua9Jz9W+W4w
TcB5bsL4QPQ/4Vj9oA5lJmdyALZd8+w0RXuatUmpZ+OyXrn9W+a4CUHM6dH31atrp4/hTSfK8YDE
m3Rh6y/zhb83JNQt5JqMZ+99T4BjyAXamPDWawk+RJVeKclyJ4wuseFvgtYH5zXmR6FAhTiWS8ju
6FwG5cCdTK/IlfCjM2zz4guqULYcc/EVRNLfjlptGXD+Df0m6gBvETlQaY9BKAVSzlxrXbFRpqNw
ry2TK5uCO578GSFTBDbQB3pp6Psy85AIGDsv01vFKcqYfGZiilC3Sc0PqJxOwnZH9g0Orug+ws/G
aAZfcX/vdgx27OA7H7tt3uivqc/uGmEcIRncJiV63Qk89saF/hd2jD7tBV2tgy8ds8Qb3VPUEhsA
8BpfRRa/ZJ2+Nxp9YQsSs8wwkh2ufcH4HzguLnPY/XfEUDPEZmBIYzUy0PMKQhHEPO3mVD8jLb4A
pODPH7K+Kfd2VVcrFiO4vypeKEnWkh9+Rvx4MUa8lNre0aO5kgm/mCT2fkyeyqCXuykIj6TCLQ9a
yExcf4whbVNTfuJ9+IJh8iQdBhCMdlbUQmRldzFfZiE+OCXv56rxGSoy+SCgkygPzz2K3v8YZJec
RPhRprY65z2u7nFkG4mz+sudmQpxcFO/hxsXWQVVYkA8jcMsaoJCT4gNVAOu0tGJB+B36V+v1Q0Y
xmk/Z/sJPTHmh0VckSYPgnt+m4aY9iQYNLrlowHQbuMyxZ181u4tyyX+4NVamfNnbi7hWIV+dMbs
bGbAE4q628AZAPLTpvHGZHJXI9MnSojMrXTmAo1sokMqj23+8DwV6Fx8mPgFMgMo69Lbhk/YfG/r
pDPPjkccUpreRYpbNJX+gxq7fWEzx0vq21JyRpEfVE3Fo8296c9FyOiGx4Bz4naamY+1VQm0g/Qp
TlD3NoS9h5gSBO1gc7TZY5ozotUvWdZdSYb/shXbIT3Kp0rHzTmygmeweqSUEk20aUIWQ7XBH7yn
JRZBse/CxMPNM6gdCtEqbQhHmJkeTz4rZo7D21myNfanV515+rFi3a1BB11muLsOc8xWzVg5UWhP
Hfb7xsAJ1NnuHnsmIU4d81fT8RMcsNgUp5bAMYmRYzMGSJgw9f6CfnFe0GiXp0Kn3DyXVhtqGYNO
TNUWHv8/xWtLpAarNcJ22ntCnNcJsLuDjiaC4013LyTvee+b574M8w3ekHZlze4fy5146G9JR0FN
ZIMI5ZrZ1HPe7zASA1IeNinJan5pknlY9ZdCQbIs3eE4i6Q41AJv+Uy3BaMfB9Gz02NF1pkPhhmR
HbwX44ZFQbSy2Aavl+CBPsWSoRv24wP16KLVycg7sqP3EFQtsi55UBqOKd66H5ZNmHVFsEkNrtYS
sBnLrQRtORNKYaofM4lfJ5/uBL4r+dQS9jPvNPivWH/ZLRfQQH28nhznw5qDYhcztqGHLq/YNheC
N2EJflC/GUjhh4Z2Kx+OaW0B+vE9ZJyU/rsW22UJaYflLEuo1totR36QtYdcZJu+Z03omOVfGOEp
5svbuSOhoGmxhSDX0Nth9S6M+a9CYtZ4IIfzatpHWVjh7YratW+lHzK1l3uu/gQtDVUKyEIw10dQ
syMHLyRP1mFHs2GhXTeDQwqGiUzEii9x0W9Zbs8pD2ZcyY/Ske26crrqafLYK44WTUlVADRTeZVs
JbJ2rqiOmAiYc5oYKzHRCvFTE8KXYR/KquWvHPhBfjmfB/oVrthhlahzoBfV+YLRz2XwOHJwWRls
LhTxrIPai+TuWTUE14jWvjcLuudGoVsZJMARVNvoqIBr5JFg5/lE+C+tgkIKr8PmzVNMKvpFjcGO
lkW7E94qXf8MHoiOcYLkUaK185Luhk8BrZRxg4CO+0kl3LPyySMTGPQ2du9RfIcEKawq/p0SdwBM
uuy7wSmypymmQm5Zi6UwH0fjlU0zlrRsvkiTQ7YL8lPtqpcR3k6Qp6jhLdDYyrBfh/Z+XOLdOOni
TVcqnnCfJ2xG0Mfx/cbPTAxyQmJJSoTcqu/DGz+U1VHP3qbOxhRjvL+rjBkgBGufnVZfiqhHBKzU
p2WD7AOCA+7otZdArExUhh5HIpeHjcUdiSap6a3obhy/PY85RDnyvEV63JGkaeE8Wgq7+EOGqmea
MRHiUHs7S5DS0as/B4053mYqOlvEe8SdTxFyxgOmv4xYUG30+3jCHNjbKJ+l6556VpDbzgSdVTT3
dSvEOXQlYy0f43FUJutwwnczhJlzwt590raJfpbR28iHzLXG12gi1wnYCu/qWkfHyPNhHVVsZKjY
680N5kfQ1FGFqHxJfzFRF4A6IgNOx+7WJ50NhWfL5SD1rlLln6+/xWipbZZ32UMUjFvH/W6MZtr3
KU2Ah+tw1aNs2kiIgNkYPvl2C/swTN7tOH4oApStHjk9x7RgratYkCcaDUTf1OHalruwDamN+RwA
65KG0uFuDMkryQNGLYtVi0Hpip8Iwz/FY2QBJFewLVor/0TmjtO8bo/CoA3F0YrmNE5YtOfB52zy
LFn5izm7ECo0komJnzI1g1daMIrvgqi9ZWMx2FyAjKqsWLQbkXX1JjPymwyPggwbayVG48W0QNgY
JjCuDlmvPd9MQfzTmN54Ww6/w0R0Uu2lj3YfFqzyLZwKrN6SCSNhXvF19ByXyMQfU+8uz/Dqw0aZ
11QjrgucYoqLTRxPnxEQkqanh7AT/xljB1EQGtdP7ORvYuJPXBb1ZweO0nTHR3/sWO4HJ5QgI8Al
tuiFYNjoYu8vxzbcDvkDdFpnq2ts8aSt3BZobHeG/EdpcfWbtt+NXvmeRPInQVGdaPDjqkfxk6BE
LbFTrORYeHQU3R2TX7qnqROrkiprXuR8Ye/ZTGvA2w8DhD2+oLkoYdmK6c/jDglooryoAPLt7WfJ
UNEZUSFIfxkZ8ptFcV8fZFHuDJ6QjW+zYOxJ47FLLl4uYHhmbfSUz9Gbz9ODp3b+6Bv7leeWD6RY
sFia3aSjGL7N5qkMkWwOQfc2UNRJpktrwED4VctPBU95Q5zVCorOu4jiibNNLcAx8WGHLxnaolZH
r8hDKIYf6ECJehnoMztcBSUQZZu6Gs9efodLhJE5CfCbOWCP1SPLSCiA/LkjgNBzTUCtxPzSW312
wANhOzALGej2dDOi+HTfqqh8RUrPDUFB6acxoKLIfrcMig/KaZbN4/zeNsYtMJK7ymo2OD3JT/Bv
aXHYfC3PadCjbyWzYzUKyrAaRFMV/JHphE2lN4etLIbj5CQIBRDspQYU3Tm2ow3ZejdDHZE8aLnf
gFXQzRPX4s5QpVC1ZmtLuN9J9iQssYgyKBgUOqjaokUJS8NCOsRaOppO//xP6lUYmnj9gQUxh06S
33yZwDRWBqSkC5EVvho1/+F04aYopj+RZOzpTHBdBsRMK4vzUYFzHxGWFagmN9j1Qhy3FQMpQntV
gHikr6BuwaUsmukcJBIiA2f9piitNznbj31fIvlHxOABc1hVQxDg6XidXSPfTx7GjckGGxHIs1vZ
31lvKeQ1tc/hWJ8b7vMVTOanRE6P4czAp3AwLY7RSTgjPZwAMtKwWgWc8ifS5so0kj/DSG2LFJJ7
i1qi9NW3aiUjaLI4oxQvAiLdrwYCDiRLN9uE7l2QudCAoGTi1wqu8Zg+JiifNnT7ZA5nVzuL7jEl
79kr1QCSI9BxAQ/jmkw5wg+LatgE/aYB+MaHz1ZzwUYCxMI96++QE6CBgRO9jixmxv0YnvzSQFPX
JHj/fENsGM03CQ5nECv+Cqkj6iVvFDjfannoveDeIlMCQYLm/TGNlyDgLdecZlryZdVAaNamwAgX
tTfkIRCNpinhC02Qh+xedKoeIqP+SdKgXQPVJH6BvVWNuBYnSfLolfEj8hMCtLJHwrKs1QQKHJTM
Xo7O71CBvc14s7MKfFRRALiy5lsDKdXKaccfnPPbHs8bYKn2M7ZfDSWapfH89LzijF731ezQ7DLs
+USga60MC+WBT+U6HTKF8Jtx4G+NytKqDXgk9DrIS5HngWYpoiAh8hAEWoYVFFvhDs843u2pfE+h
WYHPEn/L6MBhYLpK7yN3UdGxRlgbPv1o6O4xMX2KIsUo0GcPYaM2jZu9d9ROZcoWw7ULYsmpkFmj
SOz+HDll7/+ooqqvZH/gTAnT71BjXqdl40RXv1WlmFzW/WeYs+DDA0hlh7e6cIad1/GhAaiKtpHt
3JpN/+SGD4IqZjX3PKk9kxEgqcNqTMa/YjEwITliiejBsY/Z9NRkpTP2j7edx69FM5ZZEzBMlXw0
izYV5cqKa5iReUPeRhG+z0GQrmXj51A+o3JT3eUBQq2YDAtYNnjBMYmhmPC//FwfHOI91jX3Bnpq
sowQ01QEsREMBtUt7NxspyM2QSIjT3vWZ8I0oVjZ7oOXh1eKceLAgvxGtx8w4Z21ItnGmzBsJgnS
mR7m80aq9mzWQLa0/SPYKDMFDA0M7+Fp8pcoEQOJ3ESELhPMe+Fwy1kdlJZWu3sP1Q6FRTHDMq4e
DZF+RnF050O4hnXDPWmmiKRbGV0Sc2065XMFTo6IueKvsPmLuOZXrZQ2XOQXN+LLGGq+tHmc4N+O
v32wvBQTF6pIjYvs08/eu/LVIvbqSYM12gzbhU1WoZG/sgq//tf7Q4jYht6jQau5apvyJ8dcydpp
ImBJ2s9KcUeNoUKfY+7gl6NE7yiLuuw+Df7aKPnNZhdEaGxdbeBMMx5IY5CPBM++VwWhhNRbgLvK
4UhtMSwDCR/AP5L6Cu5DDWc1oO7pYz7loGSUES1NsvFZpdEdmvkWrlbOAbUgjlKs4dxcA+WVdZt4
3l2HMDhL+WjnHAgVTyEH2PJlsQlFlFa/i9p4m03Hhn02ApZeHGuomCm00QxP4Li00Z5IrT3HTUQ0
Rb081z6+UBEblwlru9DBe0KaGU5BH1VUmxD7at9OCO7GPBdcxHa2JZVwE48Gl09AklPJ5R/U87lJ
BbMn91FjkdkaNcu1nO/dVOJjqrqUkthWWGl5GsxGHVkWEP/hvIOIZ+nlj3jBaOCmOt5Umj8bOXtL
BnjxULjzyAyWYlM+hXF/7jvepKrv/W1miE+hIGgITMu7MOdzxn6PTrl6jDtS3FNOrLrhMirN8DSI
6LPP+Ts8w7m2v2iaaeYXMp2HuUf1HpMr/iLx3G8rhFqQdpzwoNotVE7Bbz49jah7/nld2VoTlCNL
TA9d8RiwQvUgqlSee9/HCKczmcU7NJgHFvTGTgv8LSOTcyZQGKYCfFwdKzAoU/jfl/gdp9oZE06Q
cOalR7Cz18jKacYlzGFsX7sOnFMYV9kxeHdBt6wTO35tNPHzdGfrdhqRWQX5fU3+9Txcq5JTHvDv
cxGqe4iPPyILH5O+ufpWJeiCWG9U/PBJh6ARLeoWz2i0diQtcmZEn54N/KlKzG+zSoy1xj2VonWU
kLFXaLHhzSJqVQ54vsh3XjxMmyvXi7JtICDB9x1hoU04fg/KWwv2DrvSn1/VSG+NLr5hh8YtSTeV
2vt0Su7DPoAwNu2sVsKVdwQi0fRJIhlKYANYEN+ZVBz0mN6hPH/oSdBCC4ZYjaypObx2ATW2hS9L
Ud1u3OTOGhnJF0581mNwSdrgRo7hna79c9lyHWaKhCRY94n1XvsloxSsMFlpnbnDtm3h/OaBK1e1
6Ke1+Z77BnPcGKfRbL4PicYBFLz8J3Fnshs502bne/GeDTI4A+1eZJI5Z0qpubQhJFUV5zE4xtX3
w88D3AZs2N4Y+DffX6WqUoqMeIdznuO1VHWK2Y8uEd+Jhbc4oWl0qycP2Pvezp2DgdgWChWIBZue
uRINDWORKpyIeEGXTY/tYOeXI75lad4YXX137KUCy86eFSpyZKSMJAblfhojptXmwQDRSr/APlTr
OYzIBm9PwjDbvVPg6Mz6X6P+NtHfY6Zu0NzzMlrK+TKb8VD52sIHWjzOk3BOCX4Z1CwzbyeVWiYw
9hmQrwxDPBqokJEDb20eU94Dqn1XnTRgMdshgc7h8spM2CYPHRoyBpb91mmpp8nxeWZv/dHFZGQU
SEoODgJhdAQXTasvskTElsklZglUbpOBW389c7HQcfimzkuDdqFOSODssbwHsT99dB1Y8zSnd5Tt
NwmAHXFhkMJdHzIegSdhX7KLh4FKh2HCN1WEy9biVfcAE/u1TkPujUnQG7tWLtM2tQ+FyYnXJiB3
rQ4y96j0B3SsRICv681kfsri5tQohmbtYm2rWP+shoRqrIKKWbWr9ZWa06q1L6kGTlagIUgm+HUg
/SS4zUfpW+9ZxgTf1PC8zBhACQr7xbPymhYStjypfjud/sHyUetaLSk8i4Wcbxqo1XHCYyR2sMTP
hFlhbMxLUnJdE9MB0BsShHkdK483QGsB3+QFLX6BoXH8m05ruUtuJpMkLM4RMqYqA2qJwZJRYKMO
i8thaIIadiZS3zLXcmEpr4F3HQqe+Q0JsBEkesqJ3Zf/D8K7/zNV3Utd8r9//Q+Qsn/71/8RWfZv
/8s/6D98kfy3f/6Q+E/9/5VshhDuf6O8+1N8dYNEX1f1ab8cf//n/yT4gv+itjPFv7iuDorMFUCx
BM3Hf1PbCfNfjNXB71uO67qmZfIr/1VtZzv8EopunaQBWzeZp/53tR3UMwGFzAdDhkIOdZz5f6O2
wzn/PzPG2C2bni18n12/aeAU+49qu9bHmZ/y9wTUBKKc2eM+Iwhwr6ygHjwMvhuE26TNrtT4WKvu
biF+FAE9+EkVCwZSkKkTiVIZfWILjE6cC9VuozT5jMyOMbI997sGo5k3P2udR+c3aQfP0557TLHF
4ths1J8E7zW+wwUhFWLiiPhMcNNc0NIyNsrWvvEL92FcfYvBOM1EkFQ1Qzh/idzAgbqx1Wf3Wape
hG2NB2ZqUnYKAh6o38AeXMXtWoY4D7sB4VWsTDXgtxx48l34WbJDeAyJx32rPZe+qOxJD2t57bpl
wT2gWw9m/FmB2In6eG21xt/tXVnsX6WsATan4lCDZiH2Mtr3wZoQTJzjTq5RjsSn/W7t7HXp5ONU
fU/OgLPORFZvo6KyiYVLphqDn80IAhccE96TOXHdSOCM22EyDxjuWXusYnExn0yLkcFYvvWOg/xJ
mpe6JTqEyPg40Zmw5ya05UmB9uI6tbLlRKw0vmz1kztoAXzvTxqR2TW2wNUYnW3GAGk5RKYoPk4N
SBt+IkUR/bUqNk0U7RmOgPRENhC+Vnf6tLwzglA91Ma3Cujch64RC4PthknXuJFLGQ719NeY7XI7
D91D3cjHznMQ6YhHYklZSTPWDn2tu9R6iHi83bdJA4MVVphsm/n8Vo6MUStIriCd6Hdc7YUoJzpl
6n3BzTDYmEomhjks9N8jp3ma1/A8FxavpQPe9+T8QlN5yFKHZSG/EcaS+TJ37GlNeUFVFuqD/ZVE
+XCwuvaULgyChm48+x6LdPYF605Se2SBU4e+o6egOmj44i37R1ajJmMCEhCvUSQf0TDcTFzU+/mh
VtBPtQ6tz5zS9wEW8vaSYLAmwjuss5aNUvWtefFDuehgRSabyM+6/G5sbFN28lhNyA7AWKLiwbYb
VDbY+bnDc8FBfpkT/nZh9GwV4xN9Cjzfsva30Oi5F0l8lCbhb5NGmREPb15U6STu8d5hW/tlRt6H
wdO2T1sdQwVQXM9gH6KvSWgZnqvjsmS/5y6G6EKcQ+eRlwB++sVIen/jpabG8+JBa2YxCsAMr99k
+2EyWjMzMxhx2DhZYoEwyuhA7zLpDxr2q63wJmIFljfDxmjapbMFrWfNkGBPZvHWFyJSoVxvbhBV
Kpj09Ke1+2RnD6nkmtXFTlucn2XMvbPvK3F2PrHMWJcRaeoJMVQYGSPSAmmmG6E0WOaLHjBjNR/0
+lRnDfB2YSyA6Zg/6W5LBbzrnbR+7LqlZpg5ZUHNfsCEQHBRRnUfV4QV6Nt1kM4Ctp/QzIO2vVtT
yx6NYyDRarQUi/miO8sEAYL5OsP4ZyIupWOSqQfgG8Le2dEIebTZejd/cxlHD+zWLnOWOTf6702p
rHeqeT0c5XDWtCU+12yhF7VML07lvS59C9Gitr9TpewTqWqhaWkw98T00YAKOJNebJ858mXgelZG
JThp594cvAMPLBiurL+0kz+flswI7J7WOjctUkCGgqaIjjiwCYkmCfHe+A2pRaNRPvhdu2MWke1F
iQw4i7ugAue0od8AMq/+2q2hjg2KMgCqSYDBY8BLTjQmaj67brOw6MmM0RLUL+iWWxZW+Xu7PrpV
2r6xKf9CnwrWbM3nJIja8abhEo3YKA2XYLxODQfCJkLsgkRp29TkedbvyfJ7SaydpEqEu1de6uFu
RzMo/21vQlUrs+jP5DNWHAvosUza1uYIwjxD5p3B7wh6t7nhXXAPdeyd5WI3gTOzRPENwEkkqH94
PrsdQnOiPaF1TnxmjYiUzmh3RndyfU7uwmYESBFPfGtCAhrJmwT+vk9ZxwFYEk9A6st2io/1THIa
e2QrTDp1NK0aQDJz4s04DZJsSCgqovtMs5ZGNjZhF3rDu6rn96W1ZDjYAP/wQ28HtFGzQMwlDFAu
uiQEr1+6d31q+Az8dtcCRcG9i5yt5oRtDPMNjB7hEz3VtpfYVy6/G1y75mkpvvEqU2S7xXTzhPE0
pRpYgF2C6AV1XAlLuuw25nfjmvFeKhvlatbyb9CINItbMRzdoT6g939oh8h59A3nN0Edozm7R48f
NUl65bWMfOpg7HIWaJAA2v0mB2nDqkY0D2VKGZC2+VsrWTDEPr0XeZIHWU8IwRYGbfb3KIZ8G/Fu
VGpczn7Gf5V7+hD2mWP1Ubizu4OId5bIbELbJ2odEdnGUvQV4PiRsZb5lVALd2/b9ePgNv2hjsxA
Zt6CQ9TgBFyWcJb2/E0aSlb037nfOavsjmzcqnwuGULuqYT3LRM9rl4HO7RH4JCSEreuiC/N2DXH
+lPjAThPxkhOV1E+oFkFXCL0w1wvYjv4453gE0AFuHFdn1S8GPFsYC3JzzQS7WWQQuV4NvanYjiZ
TSP2I4JQQc7XntUE/LqGpJhmvnO/kX6IRTisBqbhvo7RUo55H6I33cYyAZng6PhgWxgUBrcwo46L
ZNilt+tWLm+PszH9adZFAKEs/Ytqzadp/YaAy5T7OO5mJKLyQU9t41q5drth5fGRQdWs8ccVXCmI
HNjYIR35y4YaEUXxOcL5GFPuZJeYYbTHIGsxq15Lh8A2ktBPlkGzK9CVhvi+0WybuK5aEf14GjLc
YnDHM7AOcCFTHe8q1u9GLH5z3v3qIp3EtbKGPcd0ghY9EAQOBFHUHtqqeANXaR3btm3OsHhORjMN
N/YbPaIgXO56b64JOJkFd0t+GBjbL3WakxLAPgsW/BOhQWMwm6o9Jnq8N7C/PnozFARflRGfQmaS
7CbEtp0nfrtsSIuoRA9Ju8QdO2AvyFfdKunR2ya9TaMpNoDmGIZr+kMkUOP27AtIIlbHgaHWks8t
z/lQhoSuG87wmKs8PlTSD4yRwq5cf3mwxN85R9gA9v4wZHKngUk4Wi5WW6RiMxbRtiUkAekR3H15
MjR/TVNzqBsU4o0WbibhR7SryLDs5QWzJhQmd1n1h9slHRbue/EX5hk6MUUQlqXfq9mHZeGVMdex
roJ8zL8Gc4bpmOkQ7YH6MLtqxtCdWaB7cbdxoYsexnLKQ8WCjPPIPM7NQ0FT/kBxBog7B+Gms1VH
fXKZIURC0ZEXP9bDlrx6XpDsCpECzUORJo8szJg/M2lMrQRACGlrHjZAfId6sZ87yyUAFxFqm4DQ
0wdoHeggQ7tduCDH/kfGGDELsiRTHUdxBmxia7QyYwpODoXWM423OZoQVCAyUMsIYfVl4Z4HRnBg
spPvzIpicO5m5tUs5J31hilm6+9KpZzy6gIB5cGvAXqM+U1G2MoHiyzfjvUKGwg8i7ziRwwmDP5d
Gw5X6fLj+vCyK+kIkHP0iR9xQl4nZOXAx+xcsEks2ERzJbAFXvMHuuio2YxCh/lLRTMxyql2UMI1
w8rnG7BwlKCz+yyMFPvsi0UOV9BkcC+8wb47jRE2HigjT+EW6tPlPrnEYTHylhCGTqhQnuKlX3Yy
sYEyDAREl+n03dUNQE5R4EDuiSmH0x9mDmxPvZoJpYOyWrulgaDd6+B79h8dUnnYCYAup8zd+jU4
eBV5zBV8FD+yOSSzd9RSZM9iGfzdlDj+Nd9XYxxhaWhmnKbtY1WRXmhIZhi4U3qU6MTPA34G2oBq
p4+NhWA96tDUo/AC9nXF4xBqssh2/czoAdXqvs77EXCKll5KFNFaYkO1TVCGQp3hRhb4F1VasOKv
HgZWBzt9RD6jOgSZWLP3TYwqvxMyXlMisOU3WOFRyOrm4gc6mh6EZOmyjUrAg958wSbpbU0bCHYH
du4aQ0iFd7tbTGyJoBJ5Otz2s4uQnrC4ibZk5dzEqBGyJWD14aPgwXKB0HpLvM+N8sdm8DWXiIIZ
TNbhsDcLydyKYDE0KkvAOM4IRhxUm9jSnlO7fo/ifAh1H2qAIlojIzJtwTXBsYskjzDU0Oxpw7Kx
3ZMX+lraerWLvcnceLMJrJi+IFCA/QLasXxN1CMSmsSNysrjPbQXqj9EZC5T7Fa105NS/lbYRPX1
xDhus26Gs+D3753nMep2kq+hM6lJeBzLqtWIZEY/MeeJFfZe/7Li4Y5+9eh0ssaY7ZDHzSKkECR+
li82TQczQ5va0/FvEMnujcOWPEG7vRm18baGGxKBG5b09Ozr25es4L2vypM9x++iq9Nt7jluyMQ4
LOJkRhyGGSzXiwey41rKp8ATatj3HsWt6WNGkl55wIi/JwgN8UGZvvpNwk8cYfQk3N8arjPKSzR5
Bqo/s8h/uWMfkDn2nIzLRx+tadbNdamanSaIp/B0Dk71YvnRm5eh/AOG9eTpPt2dxsMzmifssw1X
L3PrqLqx4d3Ezj/CuvZdxiZOZ1fbgxfYy8HAALvUUdixHcaKbZOx5ObDc+rZ7nbUJz1YhsRn2ZvF
qNvov1J4amZiBRxLEforP/S4C7PCPBVenPCeugYIaU0FBQaXxFs+2E0TWiEJVvALAtFjL1xmkgjJ
JbUX6w0J3ZvjssLWJlOdKBiP9YCqp/V0+FQAhpraR92f1V99xtC2qGYn8E38bCVI6UwjCqLkSjHm
10YtJkNEctK6sXx3vPyJY+djGi9k62LEwrvn0mHw3aX+QR/dU+2VP7xCNFyISxkVoDCgoD/887vr
jEDuqOdRTfVhYKKJ6oUFeHNFueIHhUuSoYS1CMvPymnOK3a4eRMex8EvV95nu511Qijw29EYoq4z
5oTGJJ05OybgCb7yfNTwL5ZOQ554Lr6LSBLq0CHuGctblGrMNwvrQ4ddfCxr+dsATbUpM4ZAcmoO
U9UlO9mTX4Xg4JmDZW+Plr1PESbmQBTusunzveyYS/nMs/+R7XEXjLc/ohxveTwtj0zK84IFoe3l
YTXF88UA58vqYYx8cvhqA4WAKfF8jXybrgZJMLMedId2MClwjDTx2PH11l33qz2ORLJqhvK3a8HH
MtL0VCOL6TV2XAnZpmB2K/Qx7b1uyaFM/P4On6gK9TK/Q5969L28DgVkxQ1rU0bTBJtOg4H1qeEQ
08I6rYpD3C5BxRAeJq8JAkk3fzUEbB00KredThTkZhD+n8bBR6UM2NTzTCzp0o3GyR9/p9AIbkoD
T52zpM6sqxy5AfG1fEbEYfE18aUYqmtOWNEsUgKI6uylpMPbTDHN05Jc4fHfIlu8ooZgJZL7rxgY
4LcrnRNmoBCijh6aXc7IBgA/Z4qeueSFiOya4boqSixjOnvmnTUtiArOfWZwOC5Q69nkv8SV8XfE
3BD1FEuACCkkzx09vRrGX7wdZais9jTxC3mJbKXo7BKnFnZz+cUOimlU3gK46p2HPD83M97SEV5e
l7lvnugOHTbFxDBRGS4PtIaBrRthsszsgQG+1JHCEThW20KM9BNWWNvj3YwiouEyHGO5d7QSJPad
yXlkFR6TMQ/CT3Ws9YZ8yz60a1CVHdqd2stJigGYJ58yZBxI/3g4VReMSXVZtCPQEFy0zOtmhMbx
VHTg40CMCK8+1AREqJRshrI5eQweD24u3yV5hcQg4RGIq5WxFQ/utvTJ8MO0jyMJAf0C1mIvdHZF
tNFrtuN62RjgMGTt3Wlgk5tlMUKxph5baR0/eiCCbrpwz8VQFg+T1t2Lpg8Xx3CuKkKjK6igz44N
olY06mx0tD0IAuLpaqZIDtoB9h6RAQbqEihaaGpTTHdoQfwEC7XPo1yO+37w0SVGKBvtFf0JAuB7
wC+wmz0upcIVkMrK+RkqAGBfpQL8ClZgELOKOgPDY2fN4STxh/YZG9KhMcdTuSwPWYalR6Slu4Xc
V18Z2LJ8NADx+kQPInqevtw2ehzJC95JhruMhEuoryBuy5zaxJXOV9JW46XozxCzyNx8a5oV1+PM
D9MAJsFHBcLjMJZB5gjalMWLToX7xnh7vAo7+UDai+5HaHdcIWQtWuWjwbXIvxMLHrPpHUwgJM0W
HiSTeUk+0N4uykHZIlekIU8Eq6Krp2MSUfW5Wvw3Jso4esY1kYpIAD7c5JgK41o7uuSZ6wKbe3Bj
uk2KZh95XCFvxIG7kDiiEx+Ts24Ct2oAEOF2cYuHCvI/d/cXJ7J/8hd1SEd92Ai0jaHilkCgyHUl
JMyNxJrORYsWOEN7T5CuGQUVsii8v/KAaJMRYewQVj4rd0egDB41mx+pk0vqZh6nG+r8cwIMjgOa
+gwhwFc9lpeYf07AI/bMF2MVtGI6jGkBv2vZuJu02caxCfyx7NWnJsub3pXPLbvFq4aqpoy7ZGv7
RK6rzHoak5EpsD8i1y/3XW77O121DvOkdgAAUp5dt5E32ypf2v5V15Gw6K4GnE9LDylx5YFmikNV
RuclrQHhpEgcIpRleVMTSk94ZKjyr2Xs8XOn2ETSFji94AbeEMG88xScZGXEO74hedV1CmzBpBdd
74yzzh0mhq/ddjR9zB5Wb4dKnEzNWDDFGVg9mEM60XyyRwV2UuGNSujats6EDiaNPIzm2Migp+DH
no9TIYfHqIbNvfSEPVT1I341rLT4SAD42qxV0bDW6bAf8AqAD1kJSSbDMpmy/VB2dBezfm/vnTVM
R41ZIYZs9t56pQKFMQ4gQXxqNOM3epUXj564mMy/GsVOGanpalviU7hrYgM7xmj0SUKgaR1bfvow
Iq+YUcbT0s3f2tw+ZQiccRFqFKXkHu5hmj8tPavNvjPSLXolfyfFB/gzrC4zei0EpElYkscSdGQ4
4GPNJSv7F1Fhu9fNx5gk81NtimMFhGebzEzYugUIXtqra2HAdU7hGZZjBSwnexGe0I+P9kIZTJv1
kHTpU1ESC1ugAEMiezNoerdN436UzfgXXZkBM6doA4bpXGJMB6wllUCt4dRWWiE4iDKMlGPP6CxN
0gMA/hh0mqJ7VHpy6oDzBBOapZAuGnIzqZ11IV9n10BuRn+L8+naTcMTAQhiJ3KbKBCErMgUnG1n
Ldba6ekQhwpjJ8R7N+f3bkR+aDbOyStq3NET5VjDsJF7D7Od752A2KQH85/AdPibTmwzQZpazmfV
b1XV7SnlRo6+3joAxmKiSnWxeNVTx5LGngTESZ+1UCNbluzlHyxK59ECmC0AUGA/DlVC5SZMawym
XFES2t4HQygawH8ySj1YotCIWXchaU2w87d8uzJo+8UJ7RyawoDg0iu1I3+PVZnIx/1TB/lvY+mc
CzSK1YG01O7QTtlnbBTjeXSbk0NBw53o/2TAmA7UPNex7Jt96dQp/UhD9VfwpBfpdGtwSjAURjvs
N04SItxqQU2w1YZxkOyaiouQpda1QtADc6E5xhPgYKfXdySsGm9+/3vQS5+Gl0xr2EBailTUs4so
zMb4K10NWazl05lUDCZqroWwRJAlx3eoU8vQoyBY+zur35nxI+tv18Mw94t6KS9vTvze9gCqMo8p
XAW2XdakNE5A5/Z58e7m6VcXxV5gQlWjbqWJnUVmX3RdvVcxG4PUJLMEgJCsYgFB1NeC2iYamTft
tfZ5v3UcbMtIynrBroVvnVe6xjgRYGLfdaQD+aOe78H0j3F/jl2imyvny5XjT2NXn7PdD1t3EB8O
3KPdH3gED8OydNfMN9leVEhcZi1xmIqNzaHrml9koUx3P/9oVuWpZsTMhJpiPoi02pMf456IKAmz
xsDG5YhvdBjEZxqxucfDuqes/0SW1e3SyaXxmH97PUVz6ZjTpchQ1bkGrsqxaUw4FVy7JVL3K8EV
4bCId544bqwO2TaW7F/ZF2MeNE32PRbGD6M7Pgfrcxmy9xgfMhxEMha484j5VMGICw69o3tUfCJx
XRcXjhNs+sp7HtpkV7npc7XmBkDiiE9Dl6BIj7UbA3R2L3H8Kor8vOiWYoGS/G0TDC22hPU0S0DA
04jEQVP63m37P3Unn8zculUg3rKRyJ1CLg17Rz8sTcM7mW35VFQAkdeAe+bjL5TG5q7Gc3L2LE42
REQHOSBwHc3myvd41yiQAWKbuxIsAtYTLMRgtncSFAhkMhZfTHzj3Kp+YtaN5JRe5jlqTzYOBeUh
9DTah7Gx1xxmJzQ1VFuUXIdphDjjA6SziDNGu6Q9D/r02vuLexWWU+FG6in19Lq7jilACAI8yaJX
Lf2n/V3Aj2KZg+COWEkNGxXHmq/NTz1orXoSFvGtFe+dLDHGZMnCNDCcSg+jEDPWl1k6T70AP7+O
NESCukhjlHLmQ8FGB+lfY3Jxdg1/X1QLYhsEVtYM74A882Q7p2j5rRbvRu7eI4AnLNVozTqnKG5u
oV8L96VyrfgqS6IOewUPWfP0Y53U13Gg2M4wC/qhMYwB+N41kXrjEXOiqk+GLRejLvcWbq+aP3Ww
8suUviF22gy0Fk7V74qk2UdJiakfDPscHxHjqIal0Xx1wXaSEBm6GezLN3IvGFU/QRS/sDMIavPJ
YijssIeDBwtGhDkD4dQ9visUuZsF1wZGGRaVb3n8LU3eIwre9SZs2MQabOlLyDbdQ1T9mpzPGk8G
Sb03NBzYuvPnmR/qaDoH1TFb5iI9qEScNEN7LU3CpSaoLVomdgNpcczDGY8aS8TKi3U5hpSVc3dz
V7w50nWdQRdvGqbrxQ64o39VnvPXB6OCmHC//n8Gu/WJsaKs7xCfcL/0waC312SWN9fHA8wkZ79g
honNPz3mJg82pIdjYxp/+4jeRyROHbsGVr8b00E77el3OQMtkQTm9vZLbT46MCcbQPG6Ff8spECZ
Dp/EX1l9Fgy0Mh/FRlzv6/EjGy86oKE1kCONcxTNXN+kbG+E9lnV0QcBvoGE9sOymlHZ20oDRU4R
zjnWh+M0rsFYKMIbM0w8VCTo413GNznxZfmUgMnROUjJXYuQdNsEnbrsJrwwyX/EALAWGqmHSzh9
nJf4bcHP6XtpuNQZqVa0hwRS9kwk4xBYySajyeneLdaVffVRwYHuWb60RnXUQWO6DRj4io1N+3dA
Iz70ByHGtyXhGc+CJSOvwwCsl4FVWsQb67iMbpb1CXsebPa7cRDBkuc7aHe7OtZBzc0vicjfDSTJ
DNQg3hloPReDdxfDgIoeF/1uVvBOzUMSmz3IGvKt1kW0XJXW071n2GPJXx2bjAQfXmMSFNzSAEZn
01r2FCCcaAUzQOLw4lsEdNqjATBeHRID2OhAi2v23X2p7sztH83mliO89dlXNu3ZBw+P1tXo+VRr
0iZ+2VND5M+H195LNwsHtwsKpGZwCvcDGMMVRk41gr1wA4lqbzdTqNKr6XiPOSsNmoiNz9BRs6JA
N6qwHhjotgp1XH008h88D0wy251lf9nT6gNnIezqSKH5FpgS9qfRIHKAgAVU/Aa5py5YwknccjDR
o1FcHFwNMGlgQb6y+lj9V4AjmfSX0CH6v+uqwGHCHZOVpcvxlQKYTSQ/DjLkO/vg+PkZrxZNZotf
9zrVoB2Tn4GGhC96meACplp+zqvqjOYkEb8wmm5yNhleWBtPNHET9sMchVLSoLxJ+ntj0jziXSyt
2HqW3IkvFdx2vc0hlVZE7Cj0uxs1i2vDMzKYK9UcN1qQy6oJy9bvjsUwLncGYCOfew/tC9hU5kzp
zcr99NiChFDjN6J7YX9G8ZeCFLYOCRT5N5Z/JEaasQqChGavw1BpjOIsOiqJdkIbzcSbf+7cJvtE
6RcqJjYKtmGjq7Y+0xnHd6nnHzWjpm26MsPtGNWh1qO6BWJ/1/yYMbtCa+TUc9isOscCsiqyzdDR
h7+uQmvLAH0Xt7TjKiEBuQV/0HKaDEhqEvKR5Gsxj7+hGcMe+TKJwzB8aIpm+zPg2PcinpVNp8Vc
TOK16gwo2/Dkh0x4QUEGk8NxyyXDBWGqOWiMZZfN+ZcGtVeZ5ANPagmTDPbo1H5A7N9HJfEVeXXE
+XqcxEAkbmozUS3PJXlhafZoJgNzGATy1Wvx7in7qVsITQeQf/GrnoVfn9OhkNhODvdJY1mBpwPC
F38OLVPp7qXvb+NUmQELE7IizTvbvOMEc3FmLuSY+h5t+zGd3ffZjdEbpBo7Y3HVSjKiClLCE7Tl
1nfTYev1l42bGzxK8xnv5m5IltPg24HTTN+SQfGcyfPilY+ym/+MJxaxb02XvzmlhBZKXNGEDGFG
FkBlUCbfIxpQIoZsSBApraYFZbRz5zAZXmfP29ugrNFhMEW2wx6j9gZ33oXNO64qc90P+bCYwOfL
mQoP7tEg9oXr7eJEBPxYV+DPrm/eB9S87jIfGw3foCju1OU3g+bBbr6tHtHG4n61sMg2c4ktYZio
4BLwwoAy+zJDNIZByTNuMs7utZvtynaB7DDAoXEAzyRm/4rTeadIXbB40a1F7nTgunr5Vaf1l1Bw
Ptd+dHIZJvWQaGY8dHDndkmkfxDGbe1cgtnLGJeKp11s7mAi6c4ueX7oyofLkI7GFfkEe+8e8kVT
WO+V5j23rXFt8difV+qPXUPWyyECA26WqSs5KTV+lAPS99R4L7tOnoskISrEDpec+edEwz2a8Q5c
r+BYyz/sGGKYIx5KKNpvVcP0J3mBSeucxoJ6UQwskRLFkq7wYX55NGLamHngzCTNAJ50NaKaKpgc
7PzODpN6zRCtnuRwLMWRGeTW1vfYASGzoWvz7zMTQLhhL5ku+TMc+WRp5psZieTUTml/qarmWpjY
3ckDm1egqr3tMug3lm9hLsVaEptBnnKqFpeS+Q3RCg8OZHljWo6T4bL5t8h2kdgSkYTxd7fTuw14
F+TEPkqzu7l8m1ChpKXt5sLF2JxuJxd4mVtOu6LASDc7x7b7kB8pCIvuWkwNWs8t9lG7VkS0slrz
t+x0luYEVmIn+neQiXL0g35u0bxlew+ZUTxcl/FXNnS7mAKscPWdsFkzZ4TtGL+8eUTNRQXxuVAa
dpYzoU+fn0wdu64iyx5ZmywIZPbm/cTolyaSRO42SMvGuQxlxlYiXg5LIXwW9PgpHLBnflT+DGwk
ig5ODHKQ4tQ2YBlURkko5Zcm3LciIssal2y3rJDaHjX4zBo8tJb4VpEd4lTzKZYQdSqcrCq/apBN
mM4V3qle8h8DQWZotjrPipPeqlb+aqKF2KHKvjm8b6fO1bytaO05LGefXG/jMhXZzXPNx6Wzn/B2
vMQR8Q/gml0UQFWtWHzD5BVRS8JLhgkcll+Z/RJU2q2/dyy5t3Dr4KGzyQ6UOoJ0h0hTBcgZm0hS
AKt1DwiwrmvzGd3y+ruWFzBmRt1D8lm1Wdw9H0VCrY/3cElxDnj9joizp5o9GZc5loZnq4c4SCQE
2H8IKaGcfHC/L90qjKv+6kP0kMc4ERwtyB0B4pnm1ViCmtkdSVshBo1tbykQt1XotM+61l199nu9
Yb023KpLWl5zpmXbZqL0qn9mQP1MOEn0eqzHszZ6DynQGD9jNj98QwHfUmWQTAmsXrHs7Btkrx+r
Y7mInxztsRrnvU7QoY6BNSarzVcJ9yrhBSOLvFdf10h66LYTE3KROuwEO/hJCxfnm1JlqPf7DmtM
h/wTd6NonlcmQwfCqEa7psdY6/lSYo8tLd675jooB7KgksNCUdFh0KbE58+ICJyg5AfkyCeABZMh
CryWXmmBoxhDdIecvImJh4TlJwDgw0Dv5e7mvENqGXZDSELHiIJqStlwUKJ37mvcXloWS/8kwawo
e/NQ6fkxW00x/rRNsu6xGYuH2Lky6Wf/IC+e3h1QP4eJcvYx68qmOI6W+zy67RZVZuiwro0YvZVJ
yVpE2/ftr3RhL4g8tHX+lCSuYpbb9hUbM6XjLCpzdWJzFuJuv7IpcthSU5xiucIghjNGWzPkHqiP
mVJVFwuDJpUX0JCU1k3ha5ERrSV/ZdM8kU63G6bmVmcGyuAMLwMnozKec7Ka0GyMbUD6HdK2FR2U
dA8Z7iOVYmRGH2G20OfROvjXTD2Sg/XvHJ3XbuxItkS/iAC9eS3H8qVyci+E3KF3mfRf34sN3LkD
DKbPdEskc2fsiBWEN6xTY49rWaS83RnUD6hMxSxGGL5T9utZlk7Jr7neJoWrLECMSepaakGwmK1P
h682qmehM9prU0o3gth6iUVRBkiplR62tEZhJK+CHli+0I5KiX+Xg/M3SxkZquScWS5F3sqRmwZR
FODi3lpmmBD0cM+kOpCRUfDGZYHz9FikQUsCmCA0/ja/ch3TkeGWLylZPNXFSVJTvSW1lYfHMhHU
7obhqipeUL63vFyuph1TwXQBWjwW+KtLrryBk6jHUsLYSgVzQJGwrhvDtZSEqFRX/Jl69FOl003x
eNImjVV15bDx2FqJ+4+U5BGSl7eJlOg1IOSKL/mdON6loxl70soddoXlkCAYKIm17wcptqasrzQ4
HauIFTuPftjZMwZd3iTeGxo+nuQ2aTh1FD7Io1uvJo2YIwFQXcVqG5tEsTodOmdFKWM3sfIEGeh6
6T0UeCO9/M3rPr3sncq8hYbXJPUQ//ojX+sNABq7djnX5dKCzwtA8j1NnHXNelKPXiWIEAzAJzxo
s5XMUV5a9g5bPdKrdabiMx1bGpYCmDkozYEUB+oHHpmLrqCKUqya+sdo23wve8ZGYn0JVRNcyeDC
JtN3Z5p88WKzRVJMrunk/kbNqzVVpBlt5TbN7dPOV6Ue6xLXJO0e8fiLqZ8n3pzvbspKOLWvGfqr
LhGh3eoTUNM6NeutyQoCShqbuJ/BMZ5ZnvrWlLFx6JNN6f31JM/46jcMmNTNhAAbAGgHKas6UsQd
dlkWfSfEdXopMm+r0fo0aoOv9c491cLvsTukSaBu8YjtAbJSTMitMhsyn4x+NsYX9kAshPE6un14
hHzqbGNvfFHUlNhQ0IYH2n9gqqR70r9c7VU+YUO/dTvTd2TwFJ5irlL+ZLPgejYHQQ1MNa1i537J
J4K1pv7ge/seDuA+3EBDMe2Vl6rhVkZF5EvTmEtGIpSS6NCXzaEoJoAgvbhGhLTpSapOXDF2el7e
aqCvoECGhZT5NnfVD8UwuTZrPyBYi0XQRtjXxbs66ycZ0FNLO7iRvMSpAQUNelm/C0P9PrTjNlJH
36irTVziCJh0PE7xAdvzAjrOysFjg1/qoxjrt77O1uB4VJLf1KQO1aOdip1h8IwZ2o9oGt9pjCf/
YvJpi40W2muWjSt2envJZmeh6ZhbSrvEe+nU33rfZQcssbfGU9duxXgTRDtXjT9hdlhAg6wHM/PR
nn6pDwlWriIuZHouWhrQpG0ZL/xafTtRV/HUHScMoJuUDYZKonvmDXEcG+yU+qFUL2zOD5pVLK3E
O4qo+oC6RKjPAtdXMENEGeKoc2lyjSCKfamqDnSmxO4wy6+gJyj39rw6ZVje9QoGEErrrxPcK1SZ
W5zSLw5jwhmQLcP0dzHpjV+YeD9BGaAJbZiyz9iCcWpJ4xC6fF0tC2Kvx/bN7oxrnpdH3fL8JKa2
SqxpcVgI9XXEJt01YA11fv1cGNVopZv2ujWre6mK21T154EVs8nFufGCm13DnrIZ8bgfhVRkUEVq
xsOWcuNlrYGyp//WYBgbKgKJ4huTVNc9ZqbjZFOnpcPGnAvOU+vLJb3dcFE0xmZpTPwArTcDBShH
EDaUkN0+RUrdyWiPSUVizw5XXgTOxKAVRon20uSF5C/Z46EAKGoGzy5Uzx5AL8nxkepH12GJR+sM
vIvY2kmWupUx7JhnXozRODYmz6tQGzAPSHooSolYt3nlu6SGKye+UGK/VErhN1D4RG88KsPFUmDe
Ipzk0aDu4uiZ4Ihb8jVonH3MJFKpOBIIPAXFv7qxzhNq0DiPkbZ5K9Cr1tpU7uLxNYvNHVQsxx8L
a2tq37Q5W+DO0eIsV+4pIYtpHA5D094UhnUAZf3oMjnbSllRFl30yDCdExGOr0pIMWhyVd30I2Eu
6KLyrvfNOz3tR82m5Llqp+w6jcQghuA2sm6hm2zrBt4jTBWKqpEVRiyzkamuw3swYFBKWL2Yo3gd
WfmuExb7gXIQ7Y/aKJuge8dwtJkrZLRI8cvA3diUlLZAzankXuWx9FtBqgn37zQ1X05ek+Lsmj1v
NSJPXG25Sx/spKNXkU7n2g0PxdxTH+r70bSCQwD8fGFXzbvX2HQjoUHm1Gf1E/1R/Fc6wdzRGJue
0tn3rHX3bTNXiafw1eXA3AagelepNNMIKl2V4TnNkqn88Qi4eNyEbDc5BhnWvyo95Ll1q71o38ns
Fr1GXXzwgrdqoAdHIeESErYaZjimOfZcqXv9p/GwLxDNgikN+KzoQakQDK1oxi6YrklXTRaV8QGP
FHFoD8Mk/QnrahhPjJk1xmrMaOz9nE3RKgpsFvfJM5IGL6bGdFDh2VoHVrNu4UQuHB1pqqEDu7T0
XaNpfhEXc4ACKkw3hWvPqe9UMqGFpfghu9+e+CuVrNNhtLy9TDoe4NbYk0D+Ht3wJ6+SlaGAi3U4
8RrdBpyK/QT/LJMjzj8YIzn1Hl4WnTwqv3PXMhFv+bi7zpGfCfuN4D7MzUuG1q5MHDz0obxrOg7F
yc4kszJW9myCC1Cl3JbTdgce+8xMh6fMXmK3XRaa2OZ5PIshPIagPwzwy4ZuwszRwmHtVPVKJ5qy
Ngxueyx/iU43e6uxh5tb1U8nHp6piz0intZMCHArc9zwgcy4t9GZvg7M6RFgrHToktIHLIC2YX3z
/Xh2YMGs6nOwQXgGXL5yuYmTyI+jnrJaZ1ESD1yOSvaNDX6G920MV1k7LcRQN6k4ZCSbaDf6FTgB
2bZ9FGV5sahucoMQe3bEazIyjHuXglUzXH+EMuaUytSPhu3dAiUEreQP4T3a53m69zLvJE0CToyT
gd5cRwv1DKIdMsyzsvXzmD6kAxanQeyn7kMrGfU7+gb6ajM26kFjDTzW8bPqn8KhS2nYha710lvh
xiuSV1cZwUJAyjUVSSukdmkH7UJ1ly+NyGH1W2/cGe4aflvmKSo1Lql/CYXocSb8Qf9L8/2Ig9t2
2aqbrE76p4JNQLB26jOa1IARcU2vudnbYHwhhiIKIU8VUww6PzWXiSrw5hoP8KnPVIcxm3tHnd0M
HUKn1MTG3dasKaIaxkTSnutRI4QUvIbZze6dHS3uKw7MXSSD3zLB6uBoK6NlP2akd27/GHKSBxlo
kEpxNiyVjpQEOxc/rwVeJ/WkSdtPCQp1V/iu+zoZ/hbuhcAoPrDRflOQh3pRghrB2pB21hFYTI9a
Vl6kamwD7mGlVT5Us6KfJ94OtXW3tRRMPk5NuE0kJOoJQ7e9bRoH3YLw9+ykyVcZATpTMw5ze8Oi
0L5dw8D1nGEmikAnNRosUJr7Jss8am5yCHON6FT+GvYIFABczuz339BMj7a0vsARzx74ddOot0DN
132EhMqNmw/OVmug7NGpg1klC1c5ig9n6hpr+Iar7ikMBEcnjjLD+Yk0rpdDkd7VgDo5fdiRLtqC
QNCk8uXEPE18mHjgL70j962NxNuzquDV0IpXVEYe/OwR1yFjfxCtDa4TITczeuE3Gr3rWf+RReN3
Knx90vjK1dEPws1OGtmJ8f+fCLgDxDRJkOlHlG2Ch9TKa1c39C3Jf10ynQzLuI2YBzFl+JWuPMDz
rNpE8dWKikSnPOjDtMy1DyMkMFS7YOm0Yh/OhV1u2G0D3dUwadbfOIK/MGpsLMFyzyIOoMRcdpXO
uKGc6KLah3H2CTt5WrRpfR9SDjPIL4u0L/5CStCDKvsz3fKfO4gPMyC2KKVDBINPuQzPSc8aRN4o
JGavxIIrJnaYh6j3xD10MkmzdJ5r2zZGmI3KtxzEX5z1+Gf5PSH35gUtiyW9An2ibBXyBKuk0HzF
jjE4SN4a19POTdgDlbe/DVZJspuN1KV6V/BfiAbhJQ2OpqO/B2YrkcXHjzgtjyMLQOrQ4OjjhsMS
yXrbN5IGaoaxiDluCHkve06YBOENusXgveXlsCfjR0aXy29GBdEihVOoW7jdNIfkmB5dndnAi/dS
8DM2DNwnc7Fo6PBeIUqzTiiJMI6PjIkvouC84+wJf3WH7XC5F3wd+vhrQgIFeBNt8OSFC2roAMy6
FArpwvh1bGR1S83BFtw9rVJXvQGqio4Xot4LICkrfP9HdIFXZMGloIOV2BbRMfrrXORBpdz0qvyq
YUI03jYPlYWSZVsV0aSslKvTu/TxJn6djWvWR7fUyZ/4N+4ptYnFSMysL/CtF5uSXZswG67SDszy
sr6JNL1qyvhGvYOommUr61MyJLvY+SFdua/o8KzMKFvr80qp5LQOlTsOmO1UEiGLIrqjRqvGJi98
J9A/6ohnCoWBGjVjjYUwXWi5daidrVVWP6RWaMWm0YsSsC/uVXeQnuW6Ceeh2pJL4QU/QoTbBN7x
1P5K7AWrvvA0BmuUK6/mzSTZ5RXeU8bdaYyy5dCVtHzaMDSbOPjFS7zU2umDMuIviaxmVax+cI1f
ySYLst6QrNamgYXLME6Emo7x6P45yBbkNDHO2oF3cIrXgmm4pmejtjz4Km79Kqnnwj+91N1npX60
kTFvwng5eZRDp9xKT3/XbQuvOqtbJS3WjTVco966EJDfpx42mJE+A7hNCxPFImwiyGzjM2ihXOis
kQm9TGb5HCxsdVIHAUs1CRbcmvjOFLCYGtyHzuRDTt15r1lcQL/EABr//zX9bcafAhItAKMXj64B
DqsvPXE2UZoxhJZnNy7WGCV2YMlJGoZbRjegapjV2icJs1vloNcY2bh3pfsMjWegJBdvcqh2wefc
sCW0ym+3YgeG/TPXoe+wkHXQcpik+81QH72sv5sUaHVu6Rc5pyPFa7moly2rvUIPHhQ+LogW392k
ORFpJ6IieQ0MvFhC2YSNEuDhwu6rqcfJCM8iw+uoxAxHhK2Na6wzmpkVinAA0LBchib2fPK121xJ
94WdGMRK0k9V+YyRrmsr92Pji93eYej7lYvugflon3mkUEOTH7i42gLbk+Fc5jHMVBc1TnHPmd4Q
loVA4J6SHVCUF2Kce0Crh4rOtJTTc53xZYud4lxF7OncVn7HgM0j+tTHVD5ifrNSjZZ2Zd8dlz8h
HmkgeaU2gTzEUmWNKCxsEArsVJ1/aMv8ZX8JC69yN0RpiR7mkEu6ke1GhiEbEKcwwQi5C2ImBOMa
rOUZDdgwLcnvedzyExoLtLti0OWsP0q+bJhiVjX5lyxDutXHZBdNszyKQY/WmDFzPxpo6mHR3kiH
b0rQnUGihKsiTFZxRuSnOWdFhiKTsJhk7zN5oNwgBl/Vtlr35LkjlOeANg5wWSkcxgxqzSPrk52m
c7cvxwfRzu+mAIKMcTcZ4sukNdcy3HPmotTnLypqj20C95HAXywX+4+Hio4vToNP4UW7mkBigNXA
miTPEhxhYsDqJs3zV4vwCKs/pJ7gpJBPkHFOJpqMtin3fendOu0qpxfT0rdzQ4COj0o5tR4kM2Up
oHcLKLLOjCiA5mhirjAEBt+MwPLoshgVvq3VBIqdL6EbHBjXuBJPy1Df2wmF2A5av64+oixYjLM5
1axa9M/+CEFgz3xCB0PibJMhexjI2K3d3dpgr5UvVq7frIambdVZidkiHhGp1/FQ6vye3WnT5u15
ELgerLNi2DsAJD+smTd5g8TOSG5iHKEdfh/X3UtdcR2aIFxAjS/EH1xosgwsMvJqPCZGtTHnHWoW
PmikLI2ePDeXcmPQAX4jry1H1fFZ0n2Vqk3/NN5nRz0yIdxjQpEzOenLZYDWWHTK+H0Cb9tW6L3t
EHqzkfgLA6TGTW3ZN90ZW260zBIbxZScxais6qgAdBRtNJUlxNiti6xczckyKaPjqNqqb1rwwisz
RjILb1PrnLIBPs6ofGiAOhXRH4JAeyhcQb3wHAO0TSHNZ+NPK8x3aVlHqGarJIQG1KbWa63z2c8E
GA12IqT7fI6dbetijLeDQ0GzUPWsOCragEKbDjqgw5JbNw4d/PpGKoQYzS24bRdshvc0mpivbX0Y
GTWi0lgT99jSBR+r2EGCMdmEGFX0HEBW/a82lTfPYAuTMqhAFLXNadty9aLlfUapQjQR4sTHetnQ
m0EApwFYNj4bMMpmPr5U6BcKL02k55eMA7GUyi71KvZn3S4KOkRo5qeqh4nvBvZVR8wMQrRVYHd8
ziBV49pQmrXpZgEiBh6Zgf6GEA7+QGKFuy4pdm3Y9hgbsti+9t210Ah7pNJDIM2Ogg+jIYnIz80u
2GHNnsewGKnHzL5IU75PIxWW84IpRSsai4knyjY/7TYnzuznJZ3kUF4ZthM2smOloYeHxUkqytE1
QxpJPkT47tEIVSb5l6fPFIj2IEAzx6ru10jUfKOm78LWLqP0NkMOlDlcltox6LtNjtyZwQ+PbfdX
qGRiSbRFi8LVrrGcMNJLZBVB2TI1WrqTRUvqh0kW1N6ZR4Sii1Kyozc+gcgay6DCRZBE20AF21ak
FotiK16nrNXDO7eGjciYc8vgBQzyNuLqmoYaA6Pm3rMo96HrBTh5OdZnXIgyolJJtKS3fEiuTUBi
HrcR4YaKdLouf9A8Z1YwuBw2v/MHGBTryVX8FgFYicwTLZF74id7/KVbF/tAlLU8wvVL4P7hW0MA
p4cSHr2BeDcyXLnNIm4JsJnUiBKO4K6q/tNGXP1BfBSNycvgce8Pt6r25poDQRv8U4mPlIuzCHNU
tgxol9bT2ZAZvgzI7DXWgQVlfa9Jba+YwCzxGvFHT+UxyX7y4OkkW9YbfzEjU5GWd5W5N57Lf/LC
T4b8ok4vySj3aRf9KoqxxHC67NvmPTTFnoSnPuKIKQoLLInKTDIbDAv1FSTIS1p65zRNVoNZPd2a
wk0OQUXBWh7qn+Eo1rzzx9agrTj+COV+IOcZcMTRsc5G9RQl1jIfHw6jUo5+hIrf+axJGAG7xUiC
oyuV5S0m747PbYnAsfa6dG9D14tz89CErBSk3I+4pumD2cXAzuj83AfBX5aDb21z7FK/cwtWHt4c
8W9AOrWyeJEQpre0PRVeV9rkX1Sx1u1yGwb/vLblmAUcNnH2yo0BvTX5crx0LXit0FxCG+Y4b5Ke
aPx5d7P7UEZlGQq5rfnCiPLTyFTAPzctqp/gwJk3rYuSEuRLt4mkqwm+pKZlvKGm5XG583YGbpJF
1KtnGatYmfN1ofLtMjOnf0kGstIGVfEdNchss44SIrZTdCtVEGGLz/wQATngOfI+WWCc8+FVTU8h
R7IyR4J5M+z0TjU2enfPzQQFC5xkQhMpiIJt0j/mryBkPQiT49KgaM3JfjngCVEMoNT6f3lZ+Aqr
3o6iJ33AH0DFbpk+jOrFSUi0/ovZd+rGgFvlUBa3hqt3on679hbUwTIy741V+BpEcM5GBpiHHVwT
DOacTvBNy5UdPXsTXWi8MHPrbGJFDSyPUwhbrC6QB/AyGiJPN1mvMh1F5F5oU/vGXPgRtjb/TeH6
emzfOW+WzVVa7M/jhNx8Vo1vSdH9023dWRBbaVfgT7Kli2qxNbIfbl5UroAfzFEj8LWyZ2uaT71L
rGc/uGeoBX5HpO3o9IQH+1Y9R2V5rdvSXnhh/S66ue3Nyl3Kb8dfrQ4HbMakxILYo3ORLBtom51r
XdLWCu4kMubmd362ump+TNn0lwCaiZSGP5CWmECSUkJ5jHxR6Ng6nKKkYAM8tAukTh0tKp51zd4N
CGQIKt2PSsgcMKcqt055gydUveTZg237uGFFiWG2FipdaTKHrfC0+LiOwXfPBxBqRen8oE2X06fo
tkr9p6fg6XY99uvce+qYFEdakpMgp9AG3CzyReA5i0L9l+nv7VhsUMuEyoWpWNreTthgw9IN1BGr
+pr48FOLCB0VWD1rdmrX1g4onWmDgYqVMGRSqr8xNvJjD+1DaL2TTnSTrZ5A4qgvNnyJABGyvPY8
zYqh7EbL3Wi6D5uS936fVUtgKMuoweNUbgjzMihdRY86eJFc7GvrD0+xmbC6JxZud0+coh4+VxAT
ejotJzwS5rMg4GcHO1EAVgohQfRwhvGfi78EewhQS5/w6NKCYau0mxrsQYpnLq9YZUme27+hCFcz
w8zemhFvuboRDjMuPjiBM3u+0YZ8jrH5DN5f0p/06EmVOIfCvop+G/Gi1O7KpJOHMqvunqIGkynZ
IxklHiZADSiAG/D39gjEoaYpJWBzWE504hkYFFQEmEPY71y+vxQ8kV5Z9fKUELJpKX1ozu0EoPuv
1g7eXzdy4dX2vClLJdmV1XteCSxY8bFgkwdr9tCIM8xHMN9vlBGq+lxE3fEVBWlU00/Ju4UUyV0d
cH9Hyd0bQLyFU30IspzKuMqzo8fYbcb1pkG3t6JuhdiynL0EGptqm6tuad+qGn0D67hYqGj+enjO
gnNbecCCP0AeAIWhirzEK/FLxtBtMWlzadETPEHVsvn6/8lBzAh6koVq6Ws5U4M7B8q3dt3h7TIW
ZbOmB2lFoLNH6mxKgvPazbY+Q+muetP3YI/N1ag2B5I3XbhIgMmrjKOt+aZ9Te8macRaYNBhAJmS
PYAjsgmw6N1l0iY7hVOa5aFH+JjwFTtyaDnsGPF1Wfj89upE2JsfTU60ZiS9LSe8BwD69URfOfxo
0vLdngO8wcMbEH8R0kLm0aR8K/UB+/lnRoGSx5goomvkHAtVHh3JHa7mW6kso+6j4adsckjpfKQq
/r0nq9c619Ai6VpC+nIWrSp3LmaionrD5ofm4jbnDgd5bn3hFAhUToiaqbOHJBaT8iXgkcKA6Gtf
R9GP+01s+wFTZG1uZcXCCQ8Ml0TQa0Ts6EdgyOmfAWACAUctr36Lst1lxAx66xPeMb6XbW8l23Ci
QAVM8IBxdMZhO6xqDa4jBdvP+YExV66NVEz5JismYrXL2Ppy+KlV1PlV45cq+IeabrTrLMAZCElb
pPnsOJOHhGem+4dNE6cJFlyWTOyBwOCuqcfkpcZrzaZSZ41qtCk4FhCII4iiZu90IBfZ408Dxqq5
t2tcuxbXa74kMe/wXGSXsWAemdIIFemI0hG9BR7uNq98lFHxENr8XBMrtQqGEC1Vl12B/Y9tDe81
TRFmqjyKCKQQhSIs2N0I8UpvvxvFBggyTi+9jmBYrib0y4rlTtWWAN7vFjwv1hEbxrtYUI1ZkUOp
A/j05JWWlEXSJpAQ1SnA+JaemJVIBNcgwmJAh227SWjfQBrKDb9OUiJR/IOyJVgp2a4vYsWvw/DF
jAtaHukrGpB8orAo1vix+zfarAl8yp8yq5jblbpalakVn+NWfQ3uQWW0rDYS9TWEgx5g6X+0XLMO
ltPdDdzIPcjBGaaS2CiXNhteXLOYAyzRM7C+pVaEIxgYvUWvCTGlHD93NymA/Y5acik6E1O+4xv8
Ylt2cNz5kIqq5egOa6hVu4mFFR8TrJDdIQLP3L23BBkD/WyUvyTjFuGpDV5xou9VCoWcSe4CVBwD
bxhH3ZoylGmhERtULQqSNMgguROlx///H4UEuNc72ry4wGlsyT2D/LFamv/SsperwsYhHKoigmyo
fVO01m2smhVSGEBAsnrvptrU14+x+PW48i1aeisHTe+u83jGesBPwk5dGg3kDIV+4Fr3MLyCpd8Y
dfTiGNQWt8lHauOzqEyCjoTvSDC3xprHuD3lHgqSIxTzM4FeJWImHjjlA3GQsJyqu6BphOqLfHDI
PTUgeMOXkXIrWxW8gA3qpjOSFqBoUFLPhW9q5GMh83HZlxZgw46441S8RVPw3jfjkQ6m357H91Uh
uwlFLvRHO4sPSlW9JKk035y6z9emkh6hIzEN+D3PU4LBh8w/WMIZaTlOGVbnfdsSC1JJbsmVxKrF
O+wZ4yE1qbEw+CKX0amZahrHxpeaudwy+d21R00F0oaTVI3cd+A3GjEdDap63i4Dy7r/Y7V1Vqeb
KNJTkYcubEf5PQYHAMqfzdht6iy4RkZ7Kix+l3XGspEy1sL1/nDuNIsQs12ZGsfaiOwZc3LJLPOV
wOi15mI3F1/0VOM52qljYmj4h6J4itXQ1hxwYJMlUSG/RWr/MXTyW7cSrLINRQ3q0iTqQTAauwKb
GB7WMO8Pemfdi8iA+vglMVXWNf9xx8GPUiiVP2G214479kBWvCHxXnBicE6jGv/lyZdS3kb1Fjfn
QMSbTLU5yMKdVj0K57vFYVi7NPTSpjsWO3IORnivCTWQ+FtZUQJeUF/K/KSl7CbwUVchRqySJRG2
zWpVGQkYdGtbW+k15pAmOQXx4pmhLVJNuapU9lMRlkS623qfGa/kIz+b3l0KPSXqf9O+GsrfYL5N
IX9TAJBs9b3BjpkUJpebX97yfRkZ2NUK/5UmaMI8mi9Ik1gifuajoLWw33TBb5HWa9pcUL6obpvn
fgDzoaQFwNrVnHZFNp4NkAnUYxkbM7O+aPozNO6gnI8hDki9wsGQIo+36bQdOFb7kVDtCIgIQkk9
UgCrqmvBT3YaHL/N2KZNqvURO8ONfu2tZuKwqq3gp2yKPX2uj8SxFrU4sdBcdXiXKjd5LfWDVqOC
ck8wY3U1sHOsMfPVH2PwQVPfR6cOSzp87iKAVOOy5CPcg0q0Kq45afnMoJIijZcTQmhl2reO6zg7
Uxi010lCi0ubeh8QQBXaa5yI99iCz2XDMefj7YDFqL89GrVLvbjUpb2fq+BKGm5DBlYF2cuISRG7
LYpCx9Dg4GAOyQpjQugdRPduE8a7SOkuSQoHb6Q1mcuFbp4FYpbJWt4k4emGZ1vy6dL6dZGSqm1X
IlReAzYfel1tSy7EEQAqz3ZWDn6KlnoZoL69inqHUzqDsdM20Sk2r1Yh4emzc2pXGf+nRJee+inW
rm2h8KiAu5Vk+mTDQKV9dCTmStmT7fCtBrEJpKbkbNet7rMzx2Xiw6fg2O5WmedA8OVeogckhbHv
Frb5mvILKLjGWnSKT+zXTcVbKtOItZd2ITU5GVzCuSbRTbjKc3oUhXxlxPeUiB/JIdclj1Wzn/fv
SccSUkd+ptudPHVAOoGiJYUczPQ7jn9sM/dUDOH8OKlat43//YsSg7+Yk0A+YRCso5wFe2kcc6yk
lXmI6AQqNB42bCRZV62j8Ndq+/VYoIxBpRqTJ9//hXTDE07xjya593Q82PgYyX68BNxZbH14aVEH
zNS+wntdKxGxOzsgnM68PpYsXXFkCE7Hlh4QGqEhhKUfs+2pVbWd7QTrQamOQVK8zPHJNLhWEB5L
vmW90HZYaCkDAfWkfhXpyP8uJl1VmR5xx+dg6veg+d41RqFEwTNBjdikOptaz30o90TK5W2AMMeZ
UtPShNyETCJZcBkRmp16mF3SavQ9QBGwO+42UX2lCH3djcB6jCtNRAsyCjsfAOHKG9qfqBD3ebTS
MJwso6Dd1eRvPKXFHV6FC1z3Kx2g/kD4vwAFoCQHHbtuE7o7Pi48NwATlYC/Ouf97w4wdE6Sd7iA
RehEh9LCHAQZpXTNXV5bNAZ4S+6YohX/FAyDSSMPqa7dJXeBMTiFxcWF5Dqo2RfFPhvzd4gupmx2
7tCeiwLWIfEkgqQ9bxxcDXY2+ML0cadays3shgN7tqMkXJHJGqIYiPyAQsOiLncFVeGBenE089Ko
XGjpEVSHuzGBR0g79y/iEhu3b7ZFdxzQPdhQT3IU2xijRCM3A8KoxSWS7kjFrOA9sblUbmh6hWds
6Dt4Jv247X9Kw/EdAkDEcHe27vGjTsettMFEOuKj9dBiJrY1r4O69biT5GZ9iLQSGoexicU1Gdy3
ZCxPtUGxz/z7gYtsunvLfQ0YKwdtujhzUmbe6fB6uOhbbE0Kpbkobr/K3Peo9M3pLxvzTce2wo6A
MCT5X9IWD4OHXyHdwIvHqL5TVSgpeKMjEDfpKP1RpTHHafdag0GrUX5gqr4AVKK14U6n8dY2+73W
4qEBg6l18bYzMdV22bnJKH5gGR1iWyUAcirRKe0SVy5b74SfT70xIuUR9QCIrM7vTJ04GJEgM8OW
Hy214iWn07eW2YYIEnsu+Ah7jUPA+Av7GS+xMLia0yG+TpMnGULXcLZpBaGIjAp9Jw+v93zZ1eeu
+nEFSlbEq8/1oIa306U7Hf0rZKI1mltT1RfgzdxG27UtYaJoGp184yXXkvduugiE+lL/E+0zjWx4
NensQ+Cb6utRtW/MBm5chUdhwCDLeY2fV01pDOVeklbhb0iTYcDw4+XTWzidKWn7s8QG8LVP+wXu
sFeLBhBPx7H8jUEDgFDwMmUtuOfgN4F+UoqPgh4Ktm/EkyP8iF1cXCL4pAcU+m0T5sukxne/4SJV
kIGOK3par8ClAKyyrsF9pIcfzjhfuMK1/a2kjd8C/VHxlYVZ61sx/9vaJyPfZ82MTvCRgA/0cLKP
BVJnjh6Kjs3Oj6PoXE6IvnRn4NzLzQZx+zOlFNXMP/WSXGnivKkOJM3xXQR/stBWdL2CSdt68jut
Bl9pGapV9caUqrFogsO9c+w3jFobUbLm9/AQM/aW6bEU18nJbop9713lS7FfsqFds7hfhC3GGOdf
WlhHSDUL0pVVHX4V2GR1mtTVSgEmDFhb6RcjH6lg+qdzzA/Zzhr+Y+5MditXsiz7K4kYBwOkkTTS
BpkD3b6X5JJc0oSQq2HfGXv+TX5L/VgtvkwkAjEooGpUwOvc/Un36pI0s3PO3muj3QHaw3F7Vzs/
U2TgOjUOEhtdLp7t8glgJRQ/AyVsAJ6RYS1oR5hEyAvJ5aIOhbuG+jzZLuP5HieIqq+LzU1a1sZm
MYvQLmdk/vkTPLom+YgENPp8eMwJFCITGvhitDeqbTAwUpiw18lfzV8pwfd25j4svqWCZPeYmfsI
EsIsm60b13swMMfxO6gAVXaAN+KxWYdYEjpXr01kdHcMI+HOOFukXIc0NGn1DZ8xoAxqPbzIWqUo
C0GUQxTcJ/3FdA76mUGLwQE02/cPvNNgNk/jdcQV7CX3cfaAEBz5qVG7tGNeguiW9IDwvkw6buGW
nu2gnqL+Ns+7IT3HEX63tfeuygXG9VYizOs0c09RbwzNSneEXniwWWnkjxjV1mG+7kDwb9ix/Onc
W91KgljuG+6tWxQvw3pF3BoNqTE9M72cdHKqHbUDv3fyG/pJ7hdyAG4e9PeK44Fh3/WapmQjH3im
OB/3PFfRjnQBGjTNzel/CpLjtH1x2NNgYlF72M+RFfV3g74RqdCGzcljQ69HrLLDShi3Nqq2Y2tc
/VPSPksgHql4DulrTrl3QKvv5UeAi2viPRkdnTQjx5yRqH9tefVRj5/E7BFxE4nmVo7veQjnzBjD
KzKJgmi0ZCU7TeDgkJx6gt2OcdSREw2Il20hyKF3cWr3ECRMmbsxUbD009S+hLwTvLW05yFDTaSX
0RqCE4SOI01ysbeG4on8F+Nk1vGamOfiNoeN+YCqbk0yLuwNLDcbNyFKJkwtSImOT/TVRH+ksaBd
pbjEyaZ0SvQrK0MVG9Wg4M4zF78/bKwJ8NazWe3wvJLBvIB2Gt8Tx9EKr50EPzZCaWPJNpx4HYX1
B2G5C2s2fxVWMG8b9wBbJ94Gkf3DTOij64rkUkClZsEPjyZ49HMASZHhnaJqBLiOuuEYA/g6teDT
kIhX1SUy3JwciiZjrEOZawd9+Nt1eliAcIl2f/2y8UCOxapCGbr8Kd6AvZVM9iPZDfkTunbJyb5B
PPOZlGgBrD6ZbqCf5CltHTTRRsHz49IHc5fIDq8tHlLqlAO+GNM/RlYlb34Kjatt52RbuOTXO7K0
1nM7+7tyUnQwCt890QL+ip0Jepztv1ukNHC8GvyNaZvGqakiIIgpuXU1aRTwxawEFkrt/hl0Zp4I
PJpPqux+CkCZ26Yz83VnJYhH5wGXJ7Qm3F9q3OuKKmISc7MfJmZ5o+rdvfLyezVONS/qwij1w2Db
uyD5uxpFypIhrBYoQN9XNapbTTBdk1Q4HSqPzottHLOuM/gB+wdtj+V2yXiOIwCP0dKbM33Qqlk7
iWOYFXKvwdGluSFPHt6FqYOcXHruKUcmy23Y3NdFVGL2xT/JeRT0TDzcgA77x1bT/Q5IHOPsIZxd
HoXxOYqv7jBbp7J7iQm3PoNgFF2Masa2O/yt9MmsAii2Z8X0HYIZ6VtX14ci3EOTww2E2WjrFM27
invwqmy4MgEbSaY5KdaSG9tkFnk/dw98cO7J1KsxjvVh5gaG0AlRX5BnJVA9ka3pXlzzB74Ji1hZ
vSEzn1HAGPcN8E2OgCGTvU74+9ljG8IcdJkx7czGNrWCz9Gs4GC21JJRNRwjJ2Upr8r3GKnVRRvB
3pp1Tghx+T1MdOTRa0MMCuJTMxpH6WHyk0FdbhLhbEjbsjeUqrTVjCzdtXl/ZGv71ULEMQKYGZHJ
6Czq0+jEYA/mDRgcRaQruXS4OdOOurZajDbdpFBF7eagC/atwYm9dE717MK2x/XGJN5FhZUHnAxG
hBDg+sY5XWSFUA0inR0iPDLYvoYLPmkMT9QM9UFn9MGcYmm3x5gNBw9jR6ZMLCJM4qeSWEKwTqY5
BVhfbiGzyr0nwO/k3lu7ULz9xcLozPWTa9QLSqe3d2PdPPs2ZrYkr27Q/RgblCOJnqJwzm7x3EDH
PvQS4SYNxl2Z0V4rwS/WJRi90LlknTntK5cOkt1DioUDT24CuygJF6xVucP81QCQOs+cimQHJGIE
cEoy8ZbZGzjUKRrp2lnIQGO05DWqzMAJ9G/JgWZvRu56WIywcUexl+bxEurB6DYcy6vIFhEMS7IZ
ddHWG0R366OmvyEr/nR0kh5m0BxhIS65huOS91OMlQqVV8yW5Wf3MzfDHTotRcooMt4mhiuoSv/T
FazoaWQtlWPIUSknTCf3oFUDH2IkK5fVIXvSXf4Cto3JJrb5OmrHrS8G/PdeRHiHMfwWUSJhtqfm
VnVPVWzWVzuKv53UiXcm3lJUrYa3bjoXIFtKo8IsgQB0RNpPGFeeU8yHyhvmtTBK3KaxfFQGQzR7
aVm06iVutNwIp/uqs555dG8SprNH/EpacGq5axPpWJHj3wdVFm9HUj84Oyke37wzNmZmfJHYQLtA
4CUEVhGjrEeQ0kwmQNgAIttk+6+ia7ELARk/BBJvLK2+u+RoAOU600hf644BjiqAHDqteCaXD1eG
GsY71xy/rNiGGBcXEjV38TxThGU0aqEaca2KUO+M+WLllGtDhVQPShMubHJ/7E5hw6+gk/7FtC+6
+lRF44ffeBmmccoTbSNfzRdz6FwOX0MXlhdmzeUlsX7GcPSPgTXKXTV799aYpkdPgrI1uuRs6Jo+
kGVvJuDhxM3C8u0ZwHEyxsXdTcMBGuRpoul1rhEjBKhDgsb8FdH6Pqg2XekKg3sFqOfO+YN5yb9b
7vE6GL5Sw/okQfZoh+CF/UZWh5kZdYpWKEzdX0g/3BQ+eeRhBpLG9IiozHlQ9fsUij19PAfzJ8y3
cKRm6yKLvEihNzixBqiPhGbXi3k9HNmaunxn2a0EdmceuWbmRplFtvbps7d1eQ2qGtU6m8vGY3wu
bGqXKO+IuYLHHA/IgqGeORQCuj9GEvZFjmiNVHS1DTMFG94xcJQDjrGJTiUngVDdOB3uIlkel5v8
OrtguwwaW6jSiFb2H0meDPcGijavAu5fEkjpZcYZNeib71W0ljNFxmKVXWhF9sRW32LlZqfaChhI
TnWNYYF0D23CSjB+y9E55kXpY7fy2AvClhBF3MuT0W0U2bUg5/KKqlb7GEQ6KJueoAwv0TYpz2wP
mUIr2L63ledcnJKcmgbFWuBV19on2tX2OZixP5VrBlA5/fgw3GRGZRxzMuBdq8fpm7FyxsZiFysF
fDxGOXps36O2/clcjxN04QAELpq9OXGyMHAgbUCupwIcWaOaYx6i0rbCJt4o6n2niKKtacvvKvR+
J8Si88fRijXf3wUmqrcst3BxMp7FRfqWaX84za3/iACPVO8e3qj0FYh1l2ep6yU+RBSAqub3W8aX
k1+xeeJkdAJX3tXpCK4CGgc+Fdzyvt9Q/0X1Fw2lhzRbAEpj6O67HOtaalQOzAWvoqeIwzWCQPo5
wd5aPDU6RyIZpcN931XtLkrFU1Ol7qUgUgHEDUJYeNkmLSFmjPfo8i+gre3nIGTyOrgAkLvG+QOT
yjqUDe7ycQ7VZV5k2APFg9uLfVYF9slFpZPwGucK5cnK4f8nrmVqSbbFfkcyyQtQwnxbw/zFkRbe
zBry45zOXJoKnq5o/pjKeA2TnmMNBEBZ1ho9BH1IXY/b2sa/kbSIIulbAJkmmTbwY6jC1MxN77aP
TB0OFoFYWJjUMUoA8JMDXO4o90HPUjqu61wO8JVHY6t9d4G32WcTTQiT1vYOagyVtGcd+AgRn7WM
yb04BhKZE7wuxwDHa8rdA+wXA6Bzs+if3MUZma0QZPOtld10XTnP2ofJVgJYjYWRbIg6xwtuvkfu
OL7RujdIFVibJfIznfX1sS1QSzhCvGAK+FVzrrzNaXx0qR2ugPGvTH76LUe1Z9TyJLkJdFhlwzuq
Jm87S9QAgLmB5kmv4dGSzACaS2+X59nFTjGBX115prSoRTMbVbRBPzaY7XeYqh/j9LtvR3lpE69d
c3avavFVjLl5mRAxWC7jS9cML9AjmpMLkcuSNXLrUgL9oDCIx/ji+Qwf3UydLNN4C0ZUexSZ9BKt
xZCgnqeO7OfSH6ArTukjbR4am2Z99mQAFxFeHLB1daxC89Ab1C3okLuNyNiJhtQ+jWOb3pi0rmoj
eKsgq6PHIS0Tlt4AnequVwY65xi1HBw21Su6FaTi3XszaZn47N6GIcjPanogmTBER7IEo3h0mnIK
8iRVYu3oFuesEfWHmAxqByQWOq8zZgE4Plb/hgH+MMWZvW2C6aswDXfnxaeelKvCYZDT+vZd50rG
6kX3Q7wKnpaYLlOPzreQSHbiDuUvlw84hKjPOcxVvJPBsEpt/T74DgVGGQA6C9+FPz2zd+4aivG9
nFi7hg4kmt0S/iaKGPF5C79U9Bhch6YyLpqpYTGmI4xrecj0xIqFqNf051/SKtUtH8UaXKLHBj4B
4m1p5gMsIfKJU0tYaERMcK0Q+GYH0pwXbUT8FnWhffMQOFVGBLBNW9Me7xqEEnt4qVpMmcS5o8Vc
dI6+NR78BPBu4efDnpnEV2vS0EcgAqY6seQ6xdxjRc0jE0CgSYAi9wMXGg9+3njt2Qu6rR3zdgkf
uDid6HZz5yaofRUSmqSa9kYeWNg6bQYmLmc+bmXC10x7V3TJthK/ULujIEEDe5fW6R+E4kzoDUXE
XK5u2k1/RRqZqs0is45kRnSBNkEGjhAAhae7na/cL+Fq2phRAb+9VmdyLj3y69J1PYp5PUriHuhm
nkK7rd5iNHmpqjVFQFYiAlD3wjDwwh9GA5ND24KDmclkGjWKQjqx65jn+S4vFnJVGv2QcgS7JEGk
NHswe0fcuMPQ7Dx0dzXZ6tXYvJihQbpPFT1IB21iGjoMnNHstt44/PYh7bdwYIeQeQpFELkWVjNi
t4qGLVpp7L2FPjcd+hUhm4M1yx8NwW0dzrjaaeyQQtv3ZFlSqoxjdzeqWmyoZ5BxJqdhIivZjcor
UMgAyMKOvG9MLng2cbp/kt2lYBmWJ+4Te/t3k8wCMn76cBNZj5bhnSvsiVjn1hqD0dqbW3Qx8dHR
3bAdWCX3JfKyBkr7OpwQUsKbadfokMdVNqv938ssEUB1nJncVk7hjeJQUXlArF0w5RL9LY7U1kMt
TfpsYTxWAcKUMm4IIBRPKpDD/q/w0iVWlRjVe6bXYVmQq/rPaaz/8sv/QB3HX/9v+a3//H3/Y/dd
Xj/y7+Zfv9Xybj7LaoI2HrX/f4S82u7/MeSVuez/+k8df/xzzOvyJf8V8yr8f0jTN4l39VxLCNP7
n5RX8Q/bsyzXJ+Hdd2FYEOX63ymvjvMPYXnS8VwaCMoEpfu3f2tKhpX//jfH+odwhCmVcByOZJ6U
/zcpr7wrDpTLZV6yaD2+kzJN20Nsy4zE8ZwlAvbz45EdoPn3v1l/z4eqK0TfYUWU9rtvqsc0tvGH
sfD80yfy3zfOvxVdfk8gRcuX2vxE//pSNj8RplbTcYVtS0kO7j+/FIy4qeoGxGhTA2fMoMgdvsKY
wZqlHLR61Wecjz/dFCBQNItvFD9AidDqJYmLaFzV94ZOLtESVpZgXF1ZuUVDFKrbSFOiBoWKen3S
KNSMCus8intJb6dM0HHQrGA4Jh9lQ1qrZNkbFvqhy1NkDtZrEzM+gwfesr8XxwDMU93Dp089wHqB
tn+P5QM8UryPFLgzELZ5RI+Tm0/M9B+guZ8qw7qCFW4PEgEI77j7YhuDWeA72ypj3o9h+omQyE+7
H5mO2IjHihIAXGXIfWihSRMZUbgVEgURyGfCEoAzdFT7mbSeBhFOGIKG16Lud7HPZHEgAzKtqQfa
bDy0ldyXXfpWme5PGri3RuH7SKCJIBh4LXwYbi6DqBUcGUhzlnEoEqdcydI8d8n0WDbVhx3mx4Fi
yaeXjvsaPZGMb9DvnmPvBD/8C4hTPw9/yAe2V7ZJhw/XYe3gdpwyxI9/fcWoJ5Bw1gvDzJy0DAqI
2Irfo3JbzuSp5guxONKLx1zf5kkzjbA/wEQBJoboaNBMMe3svcrAFshLir5sF2cJC3WZf1OpQAY2
zPu2z5eZLporOb4OeRnu4DW+6YijWZmVn5oauPEnYhiA2PWa3rEra5olyt5dJLlTQBk5cjIVXxsD
uAojlemqiZADJottvbLQ51lnJQF0RQqdPQa835qzg5279ornkdI5R9q5vAdUOsN6mp4N1b7qfMbb
2GOfzHOF3A2LdZUcqe4KGDuIE5x5+LFa4j/AhlKfMhJPwO/rgJqRRY9ZR/tH0y4vc3JWbCThnCJx
2jKUFBZmODCOzFrYDXATWQhLmLzozNupZn6G3c5GalDSt/OV9gaAuKXjTHMKI4VHd7WxiQJT1TGx
ZspHS8EBio9CpoDOdfrVmBAg7x3cElSU6Zdo4FS77nNV0WFXRP+uWq84cxWRUmVeR8jmbZoazItF
QbaVMRLwOMYHL2N2iGUwbSTBzcVrr8Lnhosj2uxgmKQ8JySvwiNyI9LCmpSkHb8zfzztX626+XG9
5hcjenQuE5lqCSZtJk8A/ZDtqmgEnxBFR4ffFAhHkC2UvxziksuRBzst/KPZ8B8id5c+NLZwUpyD
okV8g6mtH1w2/sbFZ5wiWa9vNGaqVWC2X6JtrgVWp7HO4kuOirhPaC8mro0xBMPB3UjOaoOWWbVV
RpeXxHp6bnUERyMh+WwYMLH1W5uZfKE8FwZNT8daDx96aipEudV0MCb8NoNXPdsJ/hVasZlKc7R4
hH3gy0E5jhtD4Me5swckBCG9pCn+xeD8EoKeGkaApUCjkeujlFTkuQ1W88fvreeSdjkqJL3rvOKB
Ne+h7KuD7ZgnW33mIiF2DFk10vNgX5FCO7iSacavwBzeVQchzG7mh2HIqFZ3jGYebOVcporZYKUg
uBj0rqc4GJezkMnalqzmilCC0Nk1Y0y/C9FSIyk1cBrj219CAkqsMm5Y/wJD1W4FxFtZU+tmCcWS
hDBS5Yvk1NLjhjk8AuWic9bDWJ1aQ+FmURiZCqzYEqfwmlw8FCuAhqRxV4+aCBoliv0coIRE3Buq
VRK8u3aHWd69B5Iro/GhG+vfDiTvyumfiwhmEwX4YE0bkr02Zt+dcD4BUNg01Cp6HuEMh2sGIWs3
6LDmBB8xjnl6H9tJOOjGgjcX/t5IFGFhSrq945+6xVOS5O7e4iRrJopMXfW7juJ16+yxLLGGG9gJ
cWKKHNJH6+L+cUMMjR7MQAvAolSy3SmPN+Mg7C9Y+1l6o1MX5aeBMg4/q7e15UKfoe8fednRSOw/
hUGsGHLrSBl7uwPyQL7GZWLK1ZSAJNrg2ORYgGxq0/CCY2dH9XcOeChBYD2Vut2VCDyFicqgbMel
UWJ+jr6Bu8pCtdLUnOm/GmMC/V0bX/7MQohr68YpHKr41SDtcUK8ZjawRFmor6VJXWxU+kv0zIZS
9Z63H+aUnaIKh/ewt9Px1hX0OEQxk1RdfLSAIiAr9YCJqqsMiq8OpqJpKKrK6k1q8VIb42M96FfR
IweoqgP7kGN7b32r7P1fG0m1a4hXqsRvcSW+kDrKY9Ldxb8FmX53bkOnchaModE9eOJZ2+Rn89a9
+cCE8RKnwNna8lZU1h/L6h6y6HnU9jFW3U0r90x77CFS+tjiNW8FcvU8u4+c+tIIhjbZIiIS5rFw
sq8ICu1ck30lg0c9X0WdXRtHEQkg8XG4L6T73tfduoRH2YC5iyll5U88VEdXJi3sRvVmde2vXlwT
r96mpQMzu2xfxeye+lGD9XTxs5CdA9JoRquo3WrngFSqvPCj9twP4ZpcdpLPbXArbb2fomTbSH+r
G/VE+XshaBQjgzO8oGSj9ys+mi48J3777kcsJONsvRTza1mId2Msvu3ROpv5uOw+q6zVj64GnZLE
02uuHYI2SbTzCQN0kvQ5auRTO+yVth7trrmnTfk0ONWD711LO3zCiv0H2kqLWgflbpo9eIWJndU5
BMV8Io6ai1xYD2yXu6xxtqHjnUVQfboFwwhZqj8W9eGXcnJUrYaEzmXvk2QbG/N7K8yLFBR2HAHZ
N5ONSxEe+NNXFERn9ErfxAFioMFBF/jOg+AQ1E+hv0Z6TlticnYlsv/J957pjpt3cVPiMsDXXeX7
rOj3qHGwwD2VlXnnpozPzRHQSliByrRwZ4bOh2NUD/Ryd9PQFwQoEI5kFM9oYN/+GuGNqjhlkLXH
tDiifD3FYUODJro1FNOdKX/jXMjD957EB83l66fgl/LCU9z41QobmWtWrzSUdkwY34a0O8easR3n
vVesVzQ/OI7Y4lrG/l6O6ATxEewka0yqllOfxiwKZsK3oX8Oz4i+NtJiBmCTCJTW8Tu3Odr/wvxt
0YlgkgLP3mqGtcVIlEZ8VvkXR3hv1oxPVwz7xEIKbvaHwZmXfF2+UtubcMBZCdGi6LpHYHkXaAWb
noA6VzFR7MOjM0F1sYddUsVnBaWFWV2yGPP9hROzTuaQXYUWIXv3o1hIDvmH0wUH4Yw3125ALNhb
RvLH5fEsZLsq0ONEI8gYNJ2eGNgOUHcxEtSZfM6R/eowuPbF+OaRUTRUxmcQ0ZfTpXPvDNWuwwmw
/M2cn6Tu5TgyXaaaGl66OxNzfmO4D1EzXSpovDUrrR5fp2on+DBBlRyLVL1aY7HqhX0/4AcHnLdl
Ug3KML3vnGHjjP3KU+LJ8sD4GkgzfMiATXkmPuwQmh7Y7uHBOM10NGbrc566rbI2o0ezW0xX8mA3
AQQR1CSZ/Yarcg9/5oFwIUwLkMGAh/vvDmF9mZqu2hY4zcqXruLHD/A72YgCiEWKG7kzbfemR746
S86ZaFdeqK9iyNHs5Rtm/G5rHsHobWacfxrs20B324SfFmJ0LVMCy6JNp6ajZgEMhDp05qVJh11s
IqjQCwjGv7NHzLf8W8jpNowFiU+INl2xTbEzE1HCDNa85LRRp8k+JH559jVudN4cbBw+fvB/VrGC
qAzUJj8uvz8hAgBAPuLBBxh775fuSdv9y3IVFkWekUY7RduuqhHdAYwHDrL3nC+RRzTG7e2CDAzK
gHHZuNPw3CJaQoM97QPHuwaRpLceP4xGhicrQL3FKaJ61LQpDYkumkFdeOxRX8nae8mMBc/hb2tO
JiFWZKuqdoOrj4oIMh+JYY2yzB9jwkOjPWaljmSRBS4W0WvluzRZ8066xw+3FD3yHfhu8NTk8yGi
i2KmyD5Dc5D65GMzrlPVHw97Ru0gxdOSGBNQ2/VHug3FAG/pYM7B4xIeXlULsIRslrC/Dag6MBWs
DKnWmg9dcHc1JHM1DikIbXwVKWpC+KhcZLtnUs95c3nNGRvr3XKN1RBu+kayRFKANSG9oJHbJVYP
DWS0COlqIbiCw7xrKjzT3Db2iDm9t9c1p9C/aI/4KQlFN2a5AB5XWYF1WltsSMGhDb68sTy4dnQq
cDzPFBN8hjYoPf++5esDu9ymCG9IyiOPdNgyu8Qew3O4VMGlfw2m7CXyxpPqzH0UIWpaZmRxtqWp
Chlkpk4fzy3nLWrDixda6zSKadERW2kwhBqdWyfkRahpbTnOtsjigyX1xhnIcrHHk4GrYpzRUGMX
i1p3p02xcQ20pXo6mwGwv3pLXx00luK02VxKxc6GHC2bCP3iwY9QWFvcOTn8+hnvpBu/OPO8ssbX
lnxtq30rPJ6LO7brtQg8jNXxqXOLPSGTKwLk7l2HozbsxI4mfIuxeLmfPWK+Td6h6hrCoMK9XcaM
ldRm1gi7sdDqcDuFgDMw5wjkHKKfLopA5VwQBtIAV4Aq0pf7NBguNCYhVXiP/iQvkgVzUdkK7e1M
d9hGnXfr0Gi7CkpJeqAX+1BAeIeDFTAfRAfn6k0d5w9+nB16OL1FOYFZI6a5Aeid2QcaRhgQvF3Q
2QcJw+OvtmAHObuS3Eek8sBkmk2AItxby3pGfCc6AORNgbW1Er0N9B/kRwSTYHP3vM3yQdCtYbRH
/AkanVz520IBeRzM7HdVWpdpfpd9fmRYt4/8FJYTzHlv2o/swRM92OVDtFNzV5FyE8kQpC0EaPsl
i8zdshbWzoLXaY8TNCJBckrsxBc6KQ92Nb/60qMUbk5B2j4HNOTXQ+6RwZZtiMe9isZ4bA3GO9BI
YCEzuUnOrc9BUTg23IhMUV1AhZkmqBWFBvrvvFcF+LxKvhQ0cu4Ip/nWasLOEVtnt5NfzkA+cFUj
OiZjHuUoSRvTcqINUM41yRK40b//9WeeNQnoftA5SmAR6fjE0yXwptrdqmdHqAeEXzI3GHiH/m8G
exDUB/slNH6qBeCQ+Q7tIcukgLULgpJy5PWxNh6LYX7JzKWtPlLzNeqRBs0Pw0hILue4hKlY+pBj
rdmDiEApRfQ7JpKZd4pHV80vMOIXckS7s+rFZUx5krjLIDwyTuh/DKzMdO3qthObdOL7jH1/04a/
gfTFkIFB5J4x9s5U9jsSGc0okugTbf6ymvLHMZYXn5m1lNOCtcnEt0X/nOoQxRtpGFD4eTRRJ7O0
meFjGLEyNdZPNeXfM306/DNGji+eEe/kYT8w2g8w1hMtodhagBhFJthIsfWh+g3xhy4jwAKOugQv
6xGfVErRs5ZUM+BWnAr1JqQzfxeUU3Zz8/a0XFNPROxldvYdCa6/O3iPoMC/S6wAd2KmZ5TJ/Mfu
mUlG/CQzoagkyEcH3Y8/dY2wJeWClIZs75iGdct6EfPi6rnrjRtnQGA2fLxhGMJbqONXomwCRme8
1aG1Xxyk1CPiyWSw39XU30yPd+Ok350ab2jTXSRKiOy8qViHUbIrzfajVXyQBv0VGkPBU+jgTipZ
44lAW5k2E13Xiq95ekU/V51GRllbo/woguaxcpkwpEn42coZQJ+ZPxbJTXJgQg9MEELNp90Y7d40
00+l2ARkEh/p6Ba4mjw++YH3QoRpvBu7didBfa0Sgy0n8dcjFUI1Uut5/HB0Ce+GHlSXiUiNhhkf
lBNurZmKzO2Y2hpDtEX8GDB2w+vPVbdkUd6JagpXD8FEI0NXWbOpk/BnCB2boAwJqK0uHnrjeUqN
Jf8mfdGGWxyN+lLyBO1Ke6Kz0Bc2fg+Sd0NLvhoh9I4yV/Vp7phbRB+THVeQvPgJqhwTLHKEk9HV
u7HVf/x4/rQbrr7S9W4IQ0RlO0tH0xbLA1x43nYYkrDECeOplPdOKOuTGYD/z2zrpOWSSI2dcAqI
4bCn+GeaK1Tw3oORc8ZplHNwPIZhhNDjiuwQF/lDgccw+apjyuY+dJ/zgIBgPdJ+q8NkQ2v4z+Qa
736z9ZGm4pgKsKstH6nJ5CWOZkGXjqN9y0fWck4CkbWNYig7Xosq3w09cx0Ecb3ul/pXQ2WTqK/W
pNfW3mPr8uvMbMVm7vjyAe0VZ/dpX0QUgbO0UPUjRKItX79KUXlH61aMFilF4zCt54wp9lSBEsMx
x566TOb7goNUTV8tRwv916VtEGYD2fMOMqKuqevq26iK70r0t6oMWswufAxtEmI66KyDrY38rjfT
4NQgIJDzYsgZaVWGyXAUOvkkmcDLOeeMIWvpsirlomq2PEzftoOQg/n+a+pa3hU3E7AB530UAK8w
ua2AOFyyFjcYIso+0/MtIJznKLrxEa76R15Y9W6e2EtDv83h2DHTHk08goYA6iwfosh5d12artpP
TzbPcQgiCqEDorrlVTBsuCxi8j3R1Z486qsx8B4dDlgrG3/FHBcXqSrw9jbHhlo3m+AnSCpchI7V
r5sy+eUqyvaqxawSqx5WkSz29WeL2R/lKdYsoCUi5pslLkvfwLihWLYSpb1+PTloR9mH3uEYQeqw
WIhEyM3lWMvtUYIOB3uBUgPhCi1WgAA9oYW5Ty8za7t9DyEi1KxQVoo7BOdOT7C9McOqFh0E+yj/
7szqO3DwXBtdB4p63mQFT/Hk6K2IfPwppbnqYqfYly2O7WzpCsrgF20ONrKWqmjs0t2g/JuZ5u7V
azIECtDkyjmRa98nBWQZm0y0Y4apXs2pctYkRso7Ty13akMWSadArXB2sIvxG0mBszZMc98t6u7U
xgsJBfbOZeLO5i/3ZBctlEZeGpLHeQJTYdV8TLUFUaFu0cr0/a8+81nxeHyc2byOWXqBc3nzStQ9
qWTPgHSykpJ/ABd+4Hqk2zn2JKfd8IXannNHwbWHUQWxYAyrKy7rSU3RrmvxggR1/zumt3/QDV26
AfkClDczd1tsUt63AijXNxOpbRqGsZGOf5ax11zRLoXHrvbaxW0EyKBAAiVRRmEqN7Df3oXs83c+
plCTqRSiBedN9cMT0QSvg02yaRNOHF5JawFC/6RCs4KT38fH3DM54LhGQzej+UhBnq4T/WQtFnZv
QGg3S8bT9fzZ4mi7C2Tx3VQQYurJ3k0ON4pcTJ/15P2ec+Y/Y0+yXeVxZClpf3kL8IxQxd9wZreJ
5R66gUV6uU0cqI2ukBDVc25kYXP5ocSGq7CK8HOkgDo91E8mSdtKkOzLFHbTj80uTMUNspa5z5P8
cTb+uFiPN5YDd9x1nPHougQFEFdSbrLOqRmc9eG6JQDGmbME3twTAkd99qGcOm3q7PRsvRo27JGI
EfTKnLGI1H33mvlEwMjFCAMu6A92QWNnMTLdd4b30KJnOfMRmec49n474f9m7zyW5EbSrPsqY7NH
D+AOuDsWswmZkRkpmZIbWAoSWms8/RxU20yz+LdVvcC/qLY2VpGMjEC4f+Lec+W3cWS6SjhWfFxW
ZZYv83wP0hzVQMhQL4kgI6XDaWY4svdy0ikjnLXAFvCm4yyZ7v0xJ6yDxdwuXseiWI1vehH399hc
KmKDGQMUlJoiwt4y+Bn2vHB11ub9lsQ0Ho05/cqi3mE6kl6XffZqs9u/K/JHvUwpEyerIdPW3+EK
4DJT2r1s7E8PPchZ+vi9RhfaaByB7g4Jv51Mh8rAQraFroMeAf+paUkkH/5ImGYO1BXJvRtHOENa
F7g32mbh9fDv+vGRyKkRom/9nqfztRuzJPBIJ9/WNZREOrPnqeTyjDrINo7dPUQzbbI14ISNgJyR
dUUHXwbRgWcHREw43icFHqZoMTg1tPdpJH3HgiDCHZDCD0ybglI7XEhgfSa4Bmke8lfBRkmtCeK6
cuELjOGd8NxbVbuvU2o5m8THNeY08nEsSqyIFEvNYg/MrwLSvfRFNSMQH8AvzaorLzkGSIA/VxlU
LCFRUvQOnMRqOQ1ES3QVrdiYPXUDs7G56k55Rnw8uWrdUXbvyUJCiuxZJboWMud4uFmmFbYd+GZr
E1KEypd9CIq754bMEyaQGg30kFbuxdRyYQjPurKeI8Y92/CpnNCJPoR4ZnY9NQeMN0zAgl4BQTxy
pLBcvwn7UEwkJb7OY/3dyuIVUUAhR4703pmszVB2T54/OqdoeEJwjmXGsl9k25AYRXG9DdLl1Z8c
dZC9i/eSbFVIIt1+ZJpqedm7I9gMRQF+GFe/B94itr1fMSOIulfZjAL7HtOPAPn0Qs4K+Gx82Aj4
dm4Lpciue0LJfQZPKSkyegS5MxIBwgglLfc5GUx0Pesum6J0YY46NlydQGqhoosaAABnESNwcIC2
A7OESsFGLhlBStzF3apiDra6EGhVCrRTAeCRg21Nr9gVEKevLCzQNdcWu/QSRRH76/rNjpQkJJHF
JxZrLoYKs4ahMcOvQ4pPex66cjkzOEW2jpAeiom3c/qvVEkALlUS7QyPIA9Tc9Gq6N3jnVVuml4Q
HQwO0MvfhwQDdt1M11w90UWVn3rpU7Hi46WRsuRJ5sN+ssGbjEnrEhAgTpW9lFcWwJiDLtn/zYjM
Z+WQrqCn12oVl4Uh350lIVetJDhtrqgGKsaodlLvs0YSOuf/WJyMKxZbI8SGj3DIloMp1z1XaJ2k
gCrVK6olNVyJihqttburTLT3bF7K05T/dJLuje00uYPcbltRiG9VT8g8O0Sa9K78mH2yxdnYTD7q
6rpO7hx01efwlLYGWEcwn8EfwN4NIZwiS9h3lR0eAst76Uzl7BJxOTa9fZAulLOwT9KzaswWDH+V
4tGgtyP9Fgo8mOGSumcXYc8hkj0++W700NTAG2jZLkAOdfdTlXzgOplB/tWEbCl5LMMUifIicVuD
Owgn1Wwaybxdj/wHIdB7ttMFVnIfYbKXLS/xDFnFUru6hIpS1Bon9xAf2Yc+WHVBKoDIcLKmxFAz
1XA13pd5nuQuqW12lAFkahSG2kuh7boZ6RkBHr2YzkaAYFBZpa/giO41N9+eo54qqIWWWUHcWjkX
gcQ7AcflIdTy1tfz6vfumr0c/ZNX68coYug8phN4QN86xxWJArHLdwGK9x7RQbULMhu6iMgu7SlD
2io8IprCzyRd4O6Qab/Frso1ilPAHCe7Ngwk6hoB+MvcOf4ptkb9XNsYFUC07yUKvk1dpORljgAo
8m5eDkrkbwNy4ot54VA3ab0DiDJsU9y0yVBixu5xazMfu/br4aoPKT4m06DpIhpA2bDXCuGd6Jlv
jGFP11orvTZrSHawaSszQb4eCohzQG7GJjcaL60J612nzGNdILX1BoIx06i7DRRyQ6BeET1vzCqi
ma7aBB+2gyek0ewQWSicHYwrft6e3all1F4x628IbNu1CR6GHBI3lF+fGcYezM0OgsqTaKENxR0t
ht3w/+qoebIg0Rw1w4J6GqcdKxbePxNZIIH409KaK8ttUhKKLffgEwHcmBz3/AIEKm3YaDBPag9Z
gvMmg36/72wslAYkdWM1BJmwyUFczHh2br1lV/nc6JOZ94ZMwdhyBVzHJNo3iiQjgn2xIXBX8D1f
51zBLtIonemeMbwW+IYacRxArhOYuLoFpjvWavM+1OOJtPGLwOpOyVSHSJpzDOUdlOumo+SD+Yfy
fbrLvPCRaSSCojZDzUc0414rbOMjSqFmwYxACXc9emv6bgM9XtvJWYjqImhJAoh9IM0T+K21Oi4T
G7ZMhy8CyEJ/GEvDPrWDu5rO1XciZvBrRMkHvsEd0Uloyi3xBeWFu7xAIcyYhg9wAooCTQdYmyg9
xhSkQk+MV2N3vPb88slv5Xl0QlC1iBdBDMpvXpXQWZA9sfa9ZcDewgafsJ2r61gs0wOS4Eex4hlS
QEGOC8G/3/hhaXDDpBdeUpyVah8pmuXB+64bxRG03BhyiEjRSl+ALW+nTFRn1ykJ0VGIj4pF4d/q
f8ShRWBoMr0PSI0GF+J96NHZ5Sip/RQJkORQ9Nl/7Ww/jvfF/NDg6NvL1vuMpHOH2+JIZe6RGKbb
CZ+4QCTjgLail3mbiHPE/g+ZQuvVbIInhe/Gg0RChWcbzJEiQNRHtYVINWKFj6Nnolg/ZhPAEC68
b8Kn2HHI9tgOLr51Jy8us7iCrzzye4qyuK1CqB1+mKKhomrPS1xMLY32dl4YL7gUQbq5SsPplNue
fxv2lFnp4B/aAWuOb5JPIHHAjWZxG+fpY49faj9b9kTQLn4PxWRtQ/QKk2QMloVbgWLzr+wC/5e0
UrPtkQ1AOzA3U0JefGJRbYfeqc70V5nU9UVTsNWJBoIVFhl/1gKLcUVVQx7KgeOTCVOJJUbIeOad
8Jtj5TM0sfg7Ik38ArglBFltwwIqCD7azH8NFzRbQg/30JTrSzvrfgAbzvZ+5MIa6eYT0xNwe+1D
aHgmIfa2pGPhbZ9f7D7bN47EYNySbaLUiE9lxlSG5n7BI+ZaOthJDh9oJgiVVQS2rdIHx0aqhbDj
pCDhNjkYMAAnaxX+tIzRkblDAO1rNXnhMmx9ZObwdtSlgyG3Bxsjh3o/gPTdzKHE/Y8S3WMcTQko
L4JyJTW1FE8LulnkfMleNcXPUfiXpak/ISa+Dh0rg1XZwulVBHZ5MJlCDDCHzQUawIsItPGhKZ6r
uGF72Y8nZLenxWc3NpbzNRYi47Gmd5FKUTOPOfuALDgOteXg887NfnbNaV5sthP4zzbNdB7VzFHP
aoPen1h4yVkNbBuNbt3t05JcFWnMIZvAf6C0EAyJA0aJkfw+5cSUulX4nA3RVdYJ7zzm6Q+NYhMu
dODt4jJ8kl0stqlJyJc16puof6C8LC45PIk/rC+qZHzAnMupGQUFacrJNnLdZE/YN342n/aD83nj
IDLbZyy6qjSE0JP6T56r7iR0u43dcCGnfkN6JFS0OcyHY9PZT535mAjzvgwdkEUe21Clf/YJdH4y
49lHL9HJ7jDFJRmpbNJZrjy2YxLcbN8odFiGik+XhcvoBRIW//U9YT8jTqvMbMc6Shih4orxAClC
TnSx6OzYtMEuDt9yK3qzKQOzqHLPygWiyXutDgRAHRLxznyQSE1ty02XAdCZE/+1GqF1+7Tr/K3N
G+GFWxkgkBNqbPbw66Gz+m8p/elRxT1hIj6EDYOUv+DG2zjB6lGW3k8WpnfKY1mF1g/MIag+iZOT
cK8aXLSHicNKcb3gQKmYLMUEE7aRyzeGIQ+Ti3WGMVH7cY/HBr9XierE00gXmJZvUxvXYm88wCvF
nWQ5VSvxRd4YyeW9x76numf+G4Nhs+VB1jQeeEQySO0uZolN4U+PCg0g7eqtwyhOhoZs+vjWa4Mf
igtRlG+ThTIIWM03skRwWC4sQ53eXJVEEvsNRSiVBxOAsDzgwn3gRBpOmShhZAwnyR8SQMoOvWXf
2DO3Ab3Xom+071EhUnHiGeW8hvsX9K28GMjmYWVnXQmHVHcsHmsxiWXdzYhrcggdHfmVDiPDjInT
9oPpgH4KPoFhtx4B/uVvmwf9mTdY4zIWEn1MHRl2n54BRyE7uVkoC7pAXLtdyEbHz0kpd7gGBVci
bq6eXgsxX8jyMid4KlKFpieuyXMK+Ct5Uvf2yq4jVeW1IDvAqueHYTWHNGj12TYsG7jtIWoSzGGB
jbyDFcOxSFaCUBlb24DScCOb7oWeCPo6w/wkRxQHagBtCV1/FTKenWAP+M67kR5jt2S4wkPODR7W
LVDq5iHrbKQTNT9tCtRvDNCPxQGkBARKJC7FiBIcf7dYsO+MFXywdYfCTp97qFqI/4bSwok/c8tz
iZPRD8woQOuz7s5wCZFP88JxdYEW7CeFZk1ZqG5wW7Ky6vbTwMdu40k5AEdsrWJnAiCiZjlLcsk2
/ujS41UByXvZcZqmaNcb6AleHOKRwn66HYlYXBxUhzxaV11NxyTjmqTrgJMMpPpxIPOJJoGpYxKS
7VJAMbU5FNAubWafaRNDDpga2ROF5rfU19+jFgGVTurXTiEMVfi2WKHtli6CQItRHJHqdAdOeKFX
PqWGTUU2lCvTBQVR2GKNcjD1qCU4Ofn0ZMPkSVi6bFKv5T3us4swhR5dePyUNa1gNxf3TIdW8gv5
HBrNc/jVKOYvVedaEK/it9Zj6jMvfHVpFo9TNQLJCc1dmzl6r8t6JoXYevbQW+YemPU2aD02BPNt
qeTzanvdFPfzyjrIcfqBwS3JmGYi0HfyZ7f4r33iA/CARBoY5oRdQVyidGD7/hHhtEhBJ6ovhtFw
ZFb9WVQNN2OQIi1Oii93RpCIVucRkAhJ0LuRqCQEUHmFaMJHhZ4yPFHMepk+WBik+FQi9x4cmbPT
6fyuhvQJgdFWDOm+aurrwmhCMrrlVaQo7SZwgp4y75FFbRQszinoFUlZcp8rfY1R8Mtzrq0M37j/
3YqQ2xH2hq7ua87YeTIkekHHFKFIRz+X8Ahtu/xFD4wb6ZvIkesW0hr9j3GpD3MuDf4cX4HVGdlB
/ayQmO7tKnibsUyvOXaqTx4EULKVPeTuR1Nf1chUwwULLFvkG4MAJHfgC0rAKoHlnIVNVFWuzJmW
sIP55rykY/laDfbraBNB63QfXuXdG/gxlaLGmNdfrOhslwa8iIeIh/36VVCjOhMV3w5TQUlfGAzz
Nea2tQEP2rL5Mso5EZR5HyBLjSo4CeX6GuwkupphCAxTgKwraQ/g9ZApMK6H6bkY4gm6Gt1GQ+LP
1LNSR/wRbh2759KjJ4Qe/sK26RHfzpWXQEtiXHFBm0pFGUGWsSjDMSQgYFF3ZlgS5PTpjbbEde8W
p8ANPyUIsDn8Uj3OBOj6j3mbgJpm95XH8kPPNXJIO3weIQ5vWne+iafppQh5AlqPGc/si5MrhmjX
OhKS0Z1aBTbpwA+Fb5zevhbflF3uWnxtkcKErmT80lj1q14KtTlxIX7kooeLDHEGRrW3C4vhTYwg
OHzJosNaDOAkn/iRJn4mxe6qHgdM6LHGKdGeIbsMyMMvncLHNLXMF5lnn7Dh3kUxURy5pCmhEXaq
Dsjy/FmVpG9we8K94NJcTu3c35F+fRL1+F701I8tuTtBEdNwXhFPBkXGxWu9DMH3LmRbWLdXpc2G
mimSMDESdOszJUaXQwMVlVLVh/PmURTDO3woAXqHIRVfatPNj7V3GvT82Nnq2ngkAjYdPhABkAiV
1znyQ4KDyod8Sa9GuhLffnRRGbL7uh51Q1cdkJdSfVpu++Ai5pgYkANMZDL7Ug4s+9Q0HWl8nLm+
dT1zbox4UsV4G3XJBwOi2tFIcvS32uluCmc4knnC89g+LEnS8uMOmLp6pmNORAU6/FTBcAo1iPEs
KDj4G/FtRo5tOfktihKKyEK9sja9QYN5r2MI+b51E2OtH1uzRqF5CJiQiqpavQ99j7I2ZM/qcys5
5Ot5wbXwrvnOgBpa/2WCN4HtFq3DBeXRMyJW6K8FJ30yYgLA5kbyeHixZPGPBbZrE6vzEP/sC+dm
cOAzxwmP9Owtb1aaHGGbseTlwmQ9fVN7HbJxwrMaqsZ2ZI/ZTu+VTFccNT/ySND4Qrfft/Ep7zB9
445/ymNBPN9Py52v7bAj38E+dhhsA4q5pY+R/5dYF+Iq+4ZVViz6PaYt4ZMmIoNF2HbdEGQlPNbR
8DASdZRs5SWGxTW2IP+ImuogyOSihUT0OHX+hSTKiPqQQVVIN0PJwB8rvyOoRbbMuWEET+zaks0d
lyC6BOYhAe+XK36yymIOYCeXJbcRSfA8REhFvgcMDyHLRu/GC5mvmu7L7qKrIHZuzPSsM1CFQcU+
fR7cU9F7D75G/12SE7Vajli6TeXDkEEwOOSR+e6BksGLycQsWn5IcgaQZSyXxP+8zJH6al2HXcPC
jlozVF6ikMcx46ascGHmLG6NZPpVzs2msqYPNiNm06KqHBkV0I3Qd5Dl/khyymmc1jVVdev7zuMs
qo+4Sfm2MuSwu/Bn4Ca3uXHfOvZABObs2qLHIoJxh0PIu8YMewfZtQU4AAS2IRt0xbT1AOvqsbiV
BI7PCUlcaQuL0LGGfdWnbAdF/ZBj8+1ChyeSIguleoJYkthIS9MwUOxW8DOyn4FXbASwETio1yKO
8XcsgN74+UA6wz9pWw8sW5/8hIGCyOF5rNOvClFu7ibfYGN8spY7jPbqwVQTXWz3VXGbFFVOAKZN
x7wgPUe9tS8lBiYAs86rZowLKOJY5c3JdOrk+sOls0RINlcoQsoQG47S0WrKFz9vrkOilVSmyHpf
GUws6JEUCSrXpLtNTI8UGE/dRk98k6StESOmx0E1ANjXfX1h2LzHL0Gkn+iV7iV/bOZqhDg6eiQc
cAm63boj8pR7qaPlcYjkcwfgwFmeRjTRyO+vjckf8ElD7MnFj26YnvGz4J+yMFHBmbsfrdvILNde
HRLBlcCw4E8JvW2VA1b1pu+9JkMMeBK7IU/c2s3KpSER0rVXHC1dHIrZsthULUq9zGPQ4FKXFXF2
hYbWYX5i+ebLZ2N7msBY4StwEEV320qNhDHPLC/6zMUED9e9DNv0MLruje9w7AC5Ojhl9xi7EPqB
YT75wnuPcKkrn0+cfR7PtwKgSEd74w5aYwcLKC1J0lxKxEOS1+yV9s5jCLQtdPvVtymL16i/iNrp
2TTrmYNcc9NF2dMI2s6FYMs3FZeLggJtRdN+DanKu+ggAbHQf1ZccbCKwLIkXxAwHuM62XVsh5va
97c0HbyVbUTduDy37ZufYL0u+0emUC+VrNCIleV3N08o+eZkb6XeHZ6y1yK8lXb8g7FNIsjM0dN7
UegzRdS5lS5TZdTZeZ2e5RDcYMq2AIQHT97kavgwGeU697tP/B709JnYswUo4XKpGTxsyiH7RjlM
sHSA4p7ufDMUCzDtjjRjkpRaj6FKZd2NZfSmvYBE1Np67HvekSnIQUZ5Qbnv/YNUQOKwrYHrJZa6
GY8TlxMai/s65O7qiFDG8Q50JmmnJ7dzzxkClIMW7XOkEAl47JN4l0sGO7SjztwKptfxSS3D1/ry
piqEXzD9cCrohHPV38Rr4db3lB7oihoZYa1O2+rQ1N9RIZVXruASajrsLbbN95fBPOr2xTqZ/FRq
lseIB9a4CGj3NfaGcHUpWdlwk9tox9xsIKCA4RzhnzjXlSyuwkwTqTEZ5ilqegox0/N2YgdgZGsO
dp84IFefigmM/9QTGdErrCFRejNIAocJ/Ilsw/e76dGDTLfCAk5bxsQDm4cQR9+OWfpDO5Qfg2Z8
qlqmBQN9FYvPXb12ab7rgcVUSAbe0rhD9RqyTSPw8N1q0ruGcX+i+nvUtF6QTAcEEv7eJrgtiU5T
O9DdRyM5MSnvsKyXngpunMHmt94+dDGDw7ohRDH5qF0ojkAaPqYBwxrTI2sXiQp+QGcve80O0dRs
ChhAE9hZ8torqke7Gq8S3lx/IBQ1jIKzn2IwXaDIITq0z1UA3hISBiGYPXCHZL0qquQBBdNtKlCz
tRihIKOPareM3rB1XH0vE1piqSYIlWdEgDYI0+BqENSH9jzNB9agDAkYk2AeQAijs59e0TPHlYrw
FO9VlfxANOFmW2t5iBxXHPMiPyv+1YRah0Kn+xmtqYT8s5BPsFl8Vg1haRdH6AtMxextsWpGGnHO
NMFEXW0euFeu6UnoUIlBQEKN8mFS3zOH4tA1FWjBnIi2zj2obnSgKa2FjcBuIUnJ9ZdjQq5aLuYD
ai3UxIIzvq7UqUnmG7Y/l2Nrv7p0abBbzyhm7T79mon63vQVzOwuD1EQ0XnTK+1SdulT7kybUfAp
eJMEB8tlkI4V2VMYVkT4YQICD3NxSUv1qRiZZ1XymA/A0+IIgQwZMdVE4uNKYnWWc5/qcxINBxFk
9+tfi077o+xo3fLuFpMZ6qgWrkfO5wOh4OjVZts6x3Hpc/abpPKVs/sZFkyqquyjjC/R4WVbt6FU
Exko9BCwzhrAKn5aS/Sk4/rTD9mokVMeoBddX2NjiR+EnVusyu4rBtgXXfKkXfasTJguYm9gfQc7
AVI/GkGZ4pCLIfAyXceXAMgkCEjlCZmG2E8JE9iwmh+jpP0UBNImhQCVaJjAOLgGYYDFSIPItRLi
vEzyrkZxRxzwB1/hbZQBSBzta9antyF5dlZbfRP5WmU16OX7abmemCiVxElXw32Q04ZFPA5kEtJV
k4ciBTHGjalvqrD8OZbjuSffYkRyX7B02Dg6OywO0KWunL9jsPhgE7nveueZ6uhACPk3n4FA0zE+
qLhacwf3VL8GBD41ornh233RlswNyfs4DT0U9GDh+VtWvrtsX8fK39goXjaLY30L2bYi+daE37nt
JsQKuLXdmMfI5Du2Vg+FzifU+A2ww0MGgnL9GZoGkB/9btm8thpd0Jz1t50enl3DUeSBXyFq55PK
E7NtBlF4AHnn+vm4oewAcp95D3QoH3WuHkTJ5UdpR7iFCXehNWy6ENZabi4T6o+S654YAe+CsE7k
czYnaePLHUEDF/b6Pvv9pDYZ+be0FPk5iMSDJCQrNuIRxc6TxLJqOc1NXze32TTRSATJ/foTDYqI
uxHAX7R89mI5Bt5TUlRn1j8fbaK+ofo/lbl1PQz3bj+fBmO9tTPpj81tZxF8aNi2e7V7V0bmYkVT
tQz6Aa0ZZEw+Guw+eHN9Qjs8F495oGAI9emD4shk9jEQOuEf5x6MuUKPhzp/MzOrmR1ELy1sjVrR
EwHZLaBKq+vYrg69VPA237XGVVDOZ4+doFmf6cgqXqYmv/CJp120unMc3OBJe/IW/3Lw++uRdiKg
jFJ2e8u+5VR1Gco99j56umGv7uCDS1smmZHTPI7slDqG911U3kG45faMuWHXVj2WUbsHG4ZOFl9l
RN2U19bZmdCllAMzc0QKtzn/tDWBXjXBlYVhw5rSZ+6CWNxVnXOZLcnLAORbWR4+ydi+i0dESGy2
6Nvza89QAPjo4bm2SYsaiuqVE+00pQ9LO7LnTt5G1DvAHinhILEkK3Lz3iCPRCz0KIJ9OXm31YBk
W5sJPos1oniYRmQiipC98r2iYM9inpFRZJz/0iffyicbkHXnwaBwxAH+E9fVh12wd66bJt/NHzGi
km0YE+qFyijDgO5njLCC8iiCDpCrH9nwn+qXnLFl70mmmxote8J89mD1WOPZszPvAtfXP0M/BL8M
HjuA9UJoNMRdZNWPRU72XzVfukWBtwrbQiGoq+MssjbGxr0u5Y+EBp1gA7L5RAlRFM1Xn4Z4TNKd
S3rctp8MQKWqpSyI0epI7AUjrohCFvfLkK7HyUpiXBiRONwMZWNtk/Ayhxq1l33G7kk1x/TWWHl4
GZecNEA1EDqy+dTyI0gjBvXSurC7FCDX2gREku0vIRcHmq6n0nf+P7blB5yhbn6cqx///Z+fZV+g
oX74EcZl8SuDRUEz+a8/aDbQbXbv3ft//PO3rdiZ//7PXVy85+/N55+wLetv+Se2xRH/ANpi+77W
WghHmf/Ftph/2Jq5o+24htZEG0f8H7bF0//QnsDpLagzlOt68v+wLZ77D88zwvF921dK++BP/veV
/Ym78y8Oz684FbPCUv7FbVErMMbBpekph9eBHZ2/6FeYinTTwEWYaRMtscyXddk9j0kmLzgog61f
DA5pjMs7Fz5aucC5TEY6A+E8Qn3RF02HHjJTAfvC8rbtujUPlsiKMe/PhKwCGNLpVV8Q5ZGx+jpM
fX3twS7eK1YBgr4hP4SynC/62owMZI/F8BH52Mjr1HAqojtHjJzvg/BFKmK4WqxkzEHQmML7OQ5z
/CmLZ4wHaoa/JgyrUOEDWxj88iqlCNy0rQIyJsN4lw0EKKcNWq24MTPRIXqB8YuLcqqDSw+W00lM
mlqOEg6J/nyodT/86ANJNk1FD5t0r6lh68Vo1I+lQ1STRfuJ4jXPQHcsS9/th8T9xPIy3qXLXeE/
i5QgZxnYxBZI1KExiIF5ASRtJcAbRnmKJZ4fOGvNilrP9z2rdnjId7aNYEXRxLWduPvlcfw3zByX
B+mXD1nbkHIgVCtpG59+RmjIQb9+yFbbzM28ENrTV+YqbOLo1KP/7Vx9DDPQHwad+U1Xovvr1VUe
ufBVUnJq/DRcbclIJUqSKOVUXzGITPYjO3VSytmVx7P8nhTBay3zcL90dMFDJuZ90QYPfUXYHC7z
e7AGzKFyRItdmpyVXfzE8OpiEra+d1FfUt55d2rheJxVq64TY7YV5PUAlVZZ6ptYZy++Qlv112+I
tn97QxwbGBLbRlfRLXi2CxXp1zeEMs2xMptFpCavGylP1u08i4YlG60PYxY+LDn8MMTrbv0o9xig
M7KZY5DgC0y32nSYWVPuN1hl7GIW7IR5kuGqKH1WlexEh0nsO/JhWE6xCCqY3OVoG3oDHFg6/Tr5
8tJd72dnz83rveFWZ5Pxx/9A+kQf7aZ8QdKBDTqibVBrew/eKleECHfCnfPzqiVhYYZCLAaGMypA
Ne6i623q2vHO6CPq927fD5jEZcSHmhA/riO9j8NkIVuIxeeSjQe3ds+lb6esdST4vrL+6gHkwXHD
sT/G89YaER/gw8KrZzfHMZju21A3p5AEmTe1oo1UjZvmrz8YsR43/zqONOek6zs+CibfGIxPHiSr
Xz8Y1wp5fRFjuwX58mHUMZiM+jFqxwXRJtDGLm+dS3fKInjYVFDsFhLNBk97kX8M0b3pwvchsI09
jOTwerSZ1jpWcOeWYFYFjha2VjzayP4YYwC/2P/1y3f+fJr+8+UzljOeRquNBGB97n6hYDH5DZwF
WvIagsc8ORR4cFrUklNBCcIdgekJ5DxoQx4lZS3TzegckpJaB6Y+51uQ3yHkZGhA3sacrCZ6FzFq
2AGFsofTX79Wb/3S//mt9mwE/DbOSs8wCFoPjV9ea9JKapN+QFKRjXz7bQIQeuYjsqTXtTP9PIJq
3YZti7idll2CE9SifgsqPaE0JQYiqukE7eXgx1WOlcSSOyvmpCZBZmfEnO+kF7UoGg2xDh5Vvxel
Eab4BC1VTnDFvpzrbD8t1VsWVFCpKL5Zz7kU85XcWFY5HEmDptjkIbA5nkeaq7RL/eMwfDAU/B7W
Sh0iv3pw1oMUDcq3YWLrn6TIe2Q2Xtte1J0to58poBh4C4WxuSy+rDAi88ruj45J2fRWbb7563fV
4Tb//V2VWjPnlLZtXBQsf35XzeItfRjAZp8nXhg+BMBji9jPXsrCQfXNZUum8irbwzuKJlWmDCTZ
vn/PgEb98VqN5Etq9HK1rJFEhbf7mxf4bz52aWwcJxx90Ded3y782IXjBYgftdr62uqAjJsRawaM
LKxejt4gh2TMUTFcDdS8jSIyWjzYE5e+T4qICXK5aRv/UZuCXOj4rcrk336J1u/4bw+mloJ0Athv
jhHuyn/75cEcxravsjgbUTqiYJup+7HK0qqwTw36+1RmEjAPs29VACehicWowZpkW2VBeCSpLbAR
8ugJjaAY57/5eMXvN6lj89Vm36sl0Dzfd3/7eLEiBW2OAmOLfuSaV4lvqzDt3kZQxuYfNinvYr12
BqW0X2OGJGzuk3kvgw6mp+WgqRr/wP8kN7bgAZ8zLYnDUf5BJU9h1F8NEtynYEb8N5/6it/77T01
AjQg5aLD42n/fuGh5W8D9vEMIauV6+MzhQctPPp+TQWGFrXCwodu36oupN//hDZCctFfvwbxb548
AyMfUKFtFOC+3z7XOlvKauhXa0P5OHl+fkQCuBwQtT/iYEDK0IvLrr/BdtKc61IeK+MdRl73Nplk
wzIE8gZhIhmc4ehVZ910p/UI3IiHsfRz57LW7ZXj9mTRjITGcP91EgBX5DKMTf/mJ/H/33eTctm4
PKC8o4LN15+f0MXRI6IMnlCT4NwofOI3C4YFbq9vxr78pNo8qYBfgK9MhVN0x3ReePWe6PZ//PqQ
BlggQiKh+4gBGll4BbCkY9l7XxZHIv5PqmpRQbN3Aiong9WRsMlpk7kNTI8V2e4MiBstljdT9dnR
PzA6LBR8MP3ZlDHlcsmhiIX8bK9YWdURzTSNVAYUKAAqkJWyoEXzfNBT4m8HO2fQUS+PwdyG91GA
5eAPB1FTVj96/BNFTF5cnKZYjQr78Y8jQAXWBnob9k0TrR75mteHA4LOGHGKNaXQREW1MLhZnlFV
4kNmUSfdcDnM67WeVSHMZJJXBqu8B262HLTXEfSX45eyhEWR5X2HTOE8xM4SvLUsyUu3Tq5Dgj6O
mcenmgSwgPveq49Wx3iGD7uZiAmsFn5YXzYMGRGarRbSv/n6u//mgxccAVJIjifjyN8OT976JBHI
zNjdMcK2c6s8wyq6smivzvkPnOkPta7dm7wwH97oRpdiAv5NEuIk5QBbqO32HuOaYFDLqbCXR5n6
yyHV83YgG3QTi+Dec/xXQNuI8f+HsPNqkhNZt+gvIoLE89pVRdk2aiO19ELIYhJIvPv1dyU6D+dq
Jo5eJo7RqKsLSD6z99oml5Et/R0l0bRvFvOHGGWGwge2l9PyZnGZ9DQoau9Gdo93s7eQ4Me+ftWv
zLH2m7tAw5/hx+7GmHl9vTjTX76Nf6l2PCfwhcXJYvlgt/74NkK08ipUihwSucwPSJUJK7Sbh3hF
V6V/h3nSiWlT8pVQ5oGEMOKVvRm4oL+U34KSGNx6dt/doqMW0vVbVvpHA8yUoTL/L28991+qHY+T
G/1giBOQJvyPwwe7g+PEs2TK2pMLgoqbZa++ccKAoFbPdb6mTvK46nASLBTXfKoPUwgkrarRjy/5
8Fgk1dffb3OHyJnCKH90xWnr4mx7oAZf7xkltcdKate2oZj++Mt3vApo/1fAkeyokqhz/AP7fn8P
GlMhqoqUYXp39Zy8bI/gSmI6ubLrj8SlBVMI8O9I/LPbynk0sh4rsufWKNiIXOsxoxFdCn75K6K0
+rigB7vLTYCHlXFMaBiOeZ6wBSqXKC4M7Fw4wEoE6xXRrgXyJ1ilFGUGsp5g+mCS/wkGhx9WVdNZ
DGlz2O5AlJ8CF8Fi3CfS+eaTXsOuw3qcJhhhiyJibtnNmONuVOuESugwH6c49yIQN/Rfp3Ypp4e6
AvUZ+iBmqm+gnEHxSfJGA+Tyypuh+lSYGBxO750aY/dSdOpF6kit1SumY5dATWqCJZKUKYpkpb2w
5Lc0p5zDqsk9Xjjs3UrjSwmP9IoKF8g2jr9DJ93lABeLlN7ql+hcvJ/1vOwZpT+nmAaJPidrtpDf
Lapbs4X4D8xxiRCO5WRjoXpEaf2JIvxtkmhVZkwjFzdr2wMkirfRWgh9U8jxnKAa9rbfnxL0spfU
mKImE7jW+ja5eihV6Y/NVxNIDNZy8u5ibcHQpVNlEd4JALtl6H/Z+st5BX7iM2tB8WwbbN4zck1H
MtFkWisqDCRsJaergWuXVYfzPrJOPlohL4StWlSs4A69BiXOWpFfEdoOlckAHOBFLXZ5imZiYpKF
zO6hJa9T3/Lb0WJUyP8Iinha9eHtx86HpuekXjuE8ENqqV2Z5U005PFVTFSIUKsgZxHuPBpMPEL9
Qlp0/8Q+f9eL1jluT3BrodEXAQ84mhyWpy6ZQ99UyifAztrt6SwPvZf9SFYaayEZOgVmfUJOw8rZ
8Z7NAtZBOTeHSvcAslXf2PyTPQVAHQEJZ1k4P4Ud9WjlYmXyTOSPFDL8QPasu8Q0u71skXI31S0c
c/PcjJLvYID6sD1KwWq/UTui4UYU8AgE/Pvg+V9EjZIgM6B3Le14YMnKpJjTCv+hh2ZvgKrq9vab
NVs3srGMfVvyoTMu5zPuCfXY6ITxKXiUXlI+u8bUPOXzd6DJN3pAmk6HJbR0VybgoZp2SJrcyBs/
JIsmfZmYIxxbIi+pwmOwNg9yHMRpRrBOnTDB3yU0FpgjWRgZobTbSUqUGOJW4e56qx+vRgohUqcs
G4RWLbaHLG+h91ket8GWjxf1CEMErmkyiVvckolLCuO3JWPSgBeYuyBAWURsGrMyfV3REaY3Iwc9
vN2WPgBwjFq49y1JygUSDQ+Sk2HjsE9ffUIVQL3VkZhpHOY+YR+bdfy8pdbVRLLsh9mlAWSQwvwE
xc12v5SpflTq7OzGiCeK2DX2Cclblel+T0wDn7l+Wwx1HhLU9CnrwuAwZMm9jK0nfGywdYcaVM7A
4w+NmNVNtX7w1/XHsFiQkPUfYCJlHOwZX0QSHuOYcG2rA59jk+C1Q+tLjJy9DkeSwqGE4NfF3tXp
p3ASA3e1bZ5cL0U8W6ijyVtv54/dN4pA7kzFn3SMK9CTqBZtfDGC9jJgZL2ENaivbQwzamRibk3d
Y6kZ6k6Jhg4OrQsag5bUB+hEsJPbdyuBJsx3jJET2h7ZANdAYrqgPEFjYOWliA4aFcrHIXQOc5iF
R99DRO0VZssix36xB3HhD6JlaF+2yY+vP6Bh8AIu8afXY9g+2AEjShOBn571lJyChompoFYW37a1
fMECHxz7KuAfWfyMPuzKNto/oUTHgZuSatNCl/bMZN6HrFMjhAM/g8p/ziY+Bkhh6NEsKnOvF1E8
lJ8yL/vSFcSw6S9SdRokWPD763d/topzYolocTygS/qB3o6A35MP57FaU0ThflLvxhQq0vZEww9n
6NRNUZfyfFdiYOVllt+3SVDVKoLlSUQCTrPPj6HgxWCgsvyGB6k/ziuzW16X22G3HY716L1KnWY0
SQhGujwB9psdi8J+L9LqXjXiWQ0B7wbJpRAEjKkifphdhzgCPaDZTgwEW9w01dSeM4GJQHcaCQbv
gv4u6kSeIB8KvsNHjj+bMmX5TufW82fMnhtuO0mQ05EMFOOvVGUMNrOBX9OgFpmwnYGB8Y887sO+
ZOfjetzchc3vOLCZnb0RTa1+Kn9fYP24bmfmCCLMrIGWb19ob+KawoQB26xAo8qTsR3O7P95/4jn
uA0R5PrswxsaqLMkzsEs2UwSRoTZnl3ovAK1MbrrHBBDiwnvy/Ylb8W8qduOOU80K4qMeaw++sWx
dSTzwg7RnOSxnIqSH02SmGWZpwA3N0rnnKcubZjm1jxVec0r1PDoEOqOU85mp2lqo0QO2IfD+S6x
8yHyC5AcM5MRfAB3cQcBrghRgBdBeStgC3I2+09WL0422pbMdU7FxHe2fZVMWBYOtaU8eJN/mqwS
cY+RRUgcEdxRcOFZ6bLfw+WxbyCpgcT5S10pdN/8//tqykqmFIJ8IIfVr54X/NesQqIxAaI19jsj
LqzX2hPveq8sHe73wUuBBDTa2wDj95CUOIuLPP9s5Gm+w82D3x7n/8Enh/x/N9rin9Ntj3k/uyHB
yEF/vP//odLOjoGqsGUeGf3uBLOqs02zREw6mtmOmTQ+YvFxCiRueT87EHk0R//7I/zLnMTzUB5Z
jEsY6drb2um/vhe7Tlw3L51+F4806XkRX2d/+eUQwjUtBCeuE4AYvTvZzgPOifm0jh/7mvsUSTb6
6d74NZA5s8ZgNZ3hYw8d4q5aiRmDYAW60suf/XV4/98fWu/b/ryYTEYYioUenxux/v//3gap+qVJ
OE4ThTeyJKPIwvzFjC6t4atNaA+05NNUP+jqiLRy6QMH1hwSMcLuLx/ln2NELxAMwQVJCiYTpz9a
KyQKSDOXaYCuip6WlxycHJyhB5b2CBBL0B1dbQKMDqqn2IjLE09+e2vN+lYO2X3mD/I+yPrgQDAX
wcV+GeEFhOtpzs//+3NuQ+I/7v/AcYTlhjZX2bf+aKtU1jt431LmYT4g9bWlBGlVgwOt6H435lbc
XblRXowkZ5KjzQITMfRMeOMuMtt6OII7J9eH0TrLCI7wOWVI4s9Ui0Nj76xgHaKuYDrgrd7vU69r
iDKP3em5hwJ059TOd1i7EPMp31HlHrbTt8FiSYqR+D05IYPvYFtFephjXr4V6mJnWEgFVBxDUhH3
UwWv6DvwEo0BJoguHo525l78AnwRbfSavK8GYinAZfZlWu2rQ4ukXbyMvok67nLj4Mn24/ZmR+UE
BTOlxw8Ctcd6TnlRpafRdclE4AStBSkVNRFcAq79qDup7X9Gi1DR6x//98X5t8MpcB02zAxTXWGH
etD6Xw9hPExZlYZcnG2nB11h3G1HOCk91M/UpmvSPU7+eS6/9e5wFQPH1NTQ40jZfbHy7Okvn0ff
DH/cLBxJglabuBDT+bMHZ9dWSoaqbNHm1d2Haoag7BASSaMS5SPyhdaq2DUP/WmA/OG57c8Oj8J9
7w+HVDGsdAR5C2lQ/+UQ/5elE1NRm6kOjz0b0j+f+8b3mhmx28R6tHMOBsKrJFHkrw3mHDHpgt2m
7P3Wi5qoZ49JKL/CsM1ZjhQliaEOYXuJ/abaoNd/wxiBc9Sv3bBl5pYtqOk7ZCHXZFyvZU0h8Zdv
1Rf/HKz6to2L00EVYDGO0S+p/7rOXp1TlwRgWSplfhQ08Xj81n0yQSOqQV3e6Ffm3RiELFTCHtEM
aUUuIcAPH03SpR/87IsZS6LWRlexIuxPuDDzxx7j+VaVEcMy71jZhB6F62z2h23Lk5v5F1BGSBaX
BGYUsV1u058zyUpj2/Yjx3P7uj5sDzYKNIHaDRDVdZtbwB/JvLXYk1xIJZ6fyHjk3NeTwcpYCWaq
GahvI8WBwSOH67lzyuA49fKSV4yw7c5ktJRU56kVv1SME6FUDjsBd/y5leT2WI77ZAAKCn/xqUpo
zLfypcYOE+XJBKlgfdxmqpVDLnyAqS0d5hurR+pP3WBkAVwfq0ueydbcVlDYgh8ykjloivlE29eC
GpRQa7QMN9wg5ykfpsOQEDs2Lciwa+vBytSpp+kKiS6J8l58DpX1ufRJCIWrAQlpOw1y2opOFAdk
zRA96OQD6PUgCCBLbV/A9vJc2QrOVFJQfpk5toS7AXFoP3WtOE0ZZOO8N6LUJyeO2vk2IQ2aQcHm
qXuAlXDX13Qs5roe6rqMIZXS62MyYBWlqzU7faT6gvjO8rqsmzhi9tvtakk5Cfm7209hdslW60Yl
Dty4NpjFoG1F131X2st0QnXQfdo+p+NCoUTHu1MEE0RYGux9SHbpIcwQeSbzlOlcOYQWjdEehql2
UOJCsfPdut67df/FbdxkL1zyVYUzN3tvbtcoadcBqA9EOFv4X0aH5luB9tmrJDvASlgivsYJO60V
TXUj91iVqqvEe7pfEQzU3UP2IXHz9jyr9M302/ha8KJW5Adj2KNdQgh5riQgQntOPmhl7S7BiXmE
uY8ofUS6uikWAmOmvYeB04jZjEhbYw2LfbJKxQNQEIvourF6WdP6UINOnxzz2bKT7mUimLjp6fUx
h562ppYw9fruDhNJEbU287fMGcsjgUWIkNvg6jpLeEvC9bRaucZsyRuDlfaQ9miPwbRh24CsTP2M
BYpDxR3JzF0qPD+1ifpTsh3dbdWwMZTzfoDYV5IeDBSoE2B9KbOylXk8HIGec0mR8rg9kUM/o29B
8K3BKix3eSMFBrGpBLOMK1iokgeSvpJtf52eyxrqnTlN8rTdA1tpr5uhKqzljprNh27UIH3rENJu
Tb4B97xfZH3IcCdg/rAhOjPJOmxfRjJTCCRSLv8RVARArbjfizb7vN2eKOffpZ8Xe1sPY3x8s+OK
e5Au/CSdnFZKVwlW1UbFaIa8158ICQ73vQX2OWvto7QVtKXaiUx8yGOJO4ZNSQuFmB1Hr/U9jHdP
ArbV0en55JNjnHFcTVjT925Xdx9GdeFr60Bn+iGRx80arXn8gfGHQM4ijuhagASJ9OSuOR+qxmVm
6PbM8sr40oAaTJuM+iWImYGMlAm54YZMZkNa2bznbYcjgalntJW98RPvfBhy+t9XCtR34jZ3rZnu
eZVXWICy6zYDUHWwXLP2W7f4PVHQwc7R1ZFbcSyHLesx5h7OEYYrCnQWRFX1tI1Ht5FLTi7QLp37
8rSyPbLyed6PEK+2rR8CBfYSHgEs1FBIjEnQHMpfiHTBUvkm075qiU85w2qJKxMNNDSyLktLeFB8
/4PUGL+SbDjX6G5GVq8HA/wSE93gk1fjhjU6UUVjSpQpL12mFiu5SfrlsR3EjV5RTSv9bVV1b8oe
LWZ4Cqx1Vsk7kO/tOV0e3MWpLsnsv+ZN8t1dNUSq12M/ixwgiRvfZr3BS9FH0IISumQxVs8zdXDw
Kk1fXxAdk9W0d5hwO0XMpTS/FSWoY9ml/mUd6NJIQC33k56n1vHwLIvQiyamonvU5fT26GZNG7oG
y5r9Qgm5T2vv4llZzfQe+0BYSbGz+kdRYgHPkWwfqrQ9UVi2Z2fqixeFwGp7x9TCgtZux4/2Qk/t
IPY7gFN4iINDJnmeZWB97hie/n7jpTMJZKFFce8wXZeG4i1OhK0LtAjrunqq8fv5TzAF+6zFz7x4
89PgA1WJpzeJhn1XWqx6cnw4u21xKOf4MpaCXN76c+KZ42m778aYOaEaf1QFKLTUGu2rF3bgYXU/
VnOSWxN+s17PYPIMix/fIc6MIgN7iL0GdxH4hK2MDDcxgJg+Tralfg9Zt6O7Z1uxC0dCwkK6Nz1z
r70VSTW0V3zmQKhcXJBdDX6lsVp+SJp9jRH1ksQU77bLYRjerjNt++xnGF6W97yAqmxBmtglHvSB
3L740Dzv0P792Haqk7G8Jk39lpfcYdvb2U3zadd54FOrRjV7N+wgivvyzdsg1Xic7kx2yfdOkN5j
u6l21WhenKlsAIAW9ZkBmn+wawvGrMdL0166a9j+50EHyvFr8SzAdHqSJgZqpjJFGWHF9oL6YF9P
NmOIIm4/DOGvsTK5JxIqFLKr35vYeugWTtY81DAEC03zFLPJaIMCWJSj10isaD440HRkspC2pd62
2fj2Dt9+rXr26YlcPDgusKhDqZjvlXh79rlRJPutghrnuT5XPR1F43VGJDpEkkafPMWs0o+2n3in
eAkgUkAP5kxyTIg/BBV4hs9qySq+cI3H6+pjGVXTIZjHKcpoo8BFBVed+g6RTD2MhfhkhHZ8KagU
o5wK4m67bGk2lac+ofmDDpDpKVTswo8Lev/Ob72a/RJaB9kfWz0Wg4UDtx7rw3ae+CFXbjvtJltC
5tQwSKwKU0y9spUODYq923amTQUZWYDb6rsce/yxPW1PWfjYIu86qhz5eS6Kz77/ZgBs/A5KjJxN
nYsNWN9jHLt1jVsrtA3G6wpX3zhxaLYebsvE/OlaACjwWVqI4FCB/56mL98Wv2HwrhjcLQ4XYcbW
dDT5sJj/mXK4wmn3dhmf84r30BpWWPGY6G4LQ7NmbO/aaNoGBZ/JFd1CsRe/phU6sUopeHLj+D4O
EBd8n3mNU7JZ2H5pr8J6nVcYI5f4M+KJ9ODoM2QbWysiTmbbYnXcwqPcbnxVn1zfAs7wew4ZBITm
Ub6eoIRqIRfPIQLCryo1vmcVNtquZISJAZBQOVI5DuOUggEZCG5YyOWaH/E3kKehNQjkJa4Rs0bs
f8BIGnOYfq9O1SKJMXx3PPVNleBSiHvjntCFLdCnxwbU7j4ZhbmndzlaUBTS8KaVHHlmDrt0T/YJ
i4+SUJwKDE2hSmaNY/FEeziTU4I8Qv9t23YkU+GTbYEb2J6GsjOOPuIAaDkONrS4+tkzge5VIE4V
U/ADBrPXaREXi9T7o+OoV89Ql4xRJBhLvjOyB4CaSPjVHCVppqYoKAF8NoAEB8RY0XZrhK364WcE
Uv/nKjLnN6e3fC2zndSbBKSpXAajfpXqFyYloqC1iGEWy68BdOp5dnmR++b0o9IJXyFvlmPNqm1X
9fULyWAPss84eA3gSebKLxkkjMo9ZUadPFVNz32ly3SJTQf46nya9YJiG2v87mJ8A8PK1DzkTXro
dEUzCRc3l4X5Bs2WFnVtlZPU63Z9ktYy6KPt3w/X4doHJLt6Wo+b+OO3xhNffw+aO8QZvou/Jx/x
9DkzZIpStqih0/K0nT3ENv9wy+4zNGj0wb4U+9Yafm6PpG3U3/BYlrt6gpbSDp6tvdDHDk0frV1y
H5fzhRYbJQKnxrEPpsMoZFT2dffJDjXzebDeFip/+rXg+zYqRiYo7+CERA47RsOlCmtijtvthLCH
4NYwkblwJkPMXvPz9vlkiuE9MMYc7hr+1CaGQLEVGksvkSSvJK378etWYma6dtiKUWjlgB+ol0to
38N+CeBMKl1mdEB5k5pMouXO1bErOAyBrkArq5WC3yE/TgMZcWM7/dhaQs+vH2NIT3duF8QXeGPO
vu2gtiZJtXeZrsfMBg4qC1fmeXpFzS0TaPUSITzP8MeYwXpdxEqxPQ9x856b8AIAC1CF6Chlj+Xs
JlbNSmzRhGHUog/22/Ikqw/FjAKvmzrqji6NMqAGO4l097eQstXfWrECRaDWuCZTgFKh6udd3qtz
61vREMD6B+vT79OOLKjVgmhQD8M+H63uEXDFd9KpmIZNxn7Osu489GS6E6wDfBmmQNxML36cdLT9
aCTIMV9KBAaYNrlkZvxiiXo8z234lg2M1VynPvLITVdVAWPgXzCmmSR3t7+Cz8kttOc1k82G1xVI
o+A4pMgjCDlQESovVFzwQre/WJR0REk2B3uBgG5vA/yNthpgyPC5WoTI35Fv9hYsqK/iYGCikGvD
jj0x3BnBuOZ2/r49IyS847U2xNtWKNXG8D3LCQQJxpO1MDQ1et2TVHl+amT5spVNq9uttN89RGjO
EYDUNGNL+VBN4+M00B9aacZ7IBDPTg+baQ2+FrhMjkZQiltyDBWyyjuTYgsmDKa9xnBKdHBegfzX
AAQSGzeVoFq2XYN8cr/3782aR2zxVNweoBdqsAAvIDGuwX70ZgM6HXTjZqB8WIyaRjKoP3SjG7Bv
bus9JMX86vZc6Fa+ZjEY2K5BjmWkCmzPzM64Z8ZlBWQDBgOk6mZBWZS3wKi28zbH43BL3PEkh3Y+
Sw4/haTyafuaR6unmm2974vy9D3G7q5rVypUfr3Dao+vW92o6vKFFXzCjL9DKQJiNBpHeSkm59Uh
4fSTCkLMYUV5aEAwRMs4jxfyvXFwNsqNtvalthYuJ8f2vpVYqf2qiHVPLvhBqAGwOiCdZW5+hLlk
7D1VnoOhQVikZna5gcxI/8GaUrW8MuhWwPf3hzWGDSfKFGxmUBHrEOb2YXC0MztdIYkw8/notphb
iyl9zt32VtTmcO8tDmpJTiYyWptjrprgcencr+4Ia5XBlHPv+vz/ZZ4++asABJTxNpWT1QF5oIMM
grNS648OWj2IBmdH+iKwNNmIPfeudTD83Lum9Xxp0bzFYzFe1tK6KSZqJ+ivgpY3++k1xAvnEDT3
zarIeFyrW27Sl/fnZXGaveVV2dGQzVNjK/4XoNtTbJE6G+CrxnYOVWxcHoPKJWPNxlhaENyuZcWg
hZ1zyF5uWZZXKRrcD+hVLyXON2+6t0ULZiGY3FMVh3QCJfez05FsmVRqejSgb2D4gM4GturKBR73
PR4c7EzuwV6N4qphIbNNzJJLMAXxsuqFjn8iT573lUi5iY2gzmkv+w+TQ8RL2LYTVyPE6CirASqR
xyuvm87+ErYf4dijigTIZMVrcHLpuxa/cD+xQChhhoayf18bwE7bi9GKzQjKfRWFoJqd3jDRLwzz
sbeRXwmDuTwjz5NhNDLy6+rL5hlCbXAYFtI1xWCA/54ZQznoyI9mrm69St9jtrsfSj34DMr2zRcf
3MJJDtY6sdGP+/XFhOSKsvsmKevv07gv3/oG0ZQPJLyQZnIqh9V5XaEJYKOG89hm56Iv3Bfevuk+
K+AKe6P/dTb69MMIoSRiSx/s0B9lT5PYOx3i4gLm/clJOYyl5GDPGfKwXxnjaxXa3ytrJVFsrPLr
CA0zTkfV7qb5IQkHcZVQlLuEpWueMx2ERXyEA2e8FqJHk2Pz49e+eFpURQhfpW7J2LXHoorhvgDC
PtZMbu/mxOW5s5bmlLOQvQMtBb9GQmh20h6JV/qsgCyzxp3u80HHE4D8fJ6QC/n5GbpfditFmO9N
j+U4p/6NRopoMGWcrKpPH4t4hW+Kb2AvRseIpg7kiiPzmajbvsRRqnnmU4esf8JfWjowGNFnZLPy
brVda8CstbwsLl5RQvR81Fz9iWlFF/WAhy+u6j/7XREAuvKJk2rc5RSUVrpLcFRfR8+7FQYhtwtD
o8e1jm/9SLlceoO4py0ZP05jekuyInjCG5tmDOaWWoW3cYKMWsYZ3DEGQUclqeP0kByeDMDmIQ3B
trTSv2z/8FQTAXgaT4W0/EvjWLCUJTuubM6zq2GSAjLmXbHnO4ivaw6CBrlscbSU5DDpkht3kH3a
LtYK8+RUJFCoZNOVZ9vwJ4AzoCNWXAFkRGZRpYryhYRltuyzP57KVRPJFms9ewab7yDngW4lHEYa
1g/x6sTX7d4ZneZLaxHT1iSuiCBy/gD2hHbXZEfOftGLSl8IDYacHoI+nx+KIR33m97ES4YxmrkH
yHMynoLOULvVDNeHPAfHYcXxS5kH5nvNviaUqE7yuBQPa5s+TY2XnEe8Z+zutHaCj546AMCCoXdP
hPNA4lRM+bO8e2J49NovXJMkya1nEq2Xxfq6ohQg8hB9yABW+tS09YRMyY8/SkTtu7x8yZHQv3SO
SWcyify4ej1nI6A8gq/L8oYcFAIqHQpTOrFrTDBac64gYjTzKRlD4n/nluipuI4UoUI7iQbykanz
TrujLszFD1NGUT5Ymkhfwpoh3Pt+9k2i4uNi37qt8TSaGdKl9jszYhs1u4Bf4Wf3njJeCuX9hJyq
7pex8j5oECZCShAT8XpfVmPGpKeZDu6AgmANeB4ax7z6lbQujAPcSNHvPSWQ2aYOmFjF9uC2/SdV
0Xi2RUqam6cVD5vYYTKRfAZNJ+5dlYl7q3wdEIVcc9crbyO0hr1RQaMJoII4d2maEJSwkFej+4Eb
LXXEdpelqVebx5ARxtVoWpoB1B2nsaUWz0FBJsU0P8Fq6XonOROsEB88sEhszh4GCfcaGsabGlrn
JtAERCmuTuKqvoLRzx+L0bdQJ5fjLtVxPiKEve60jb/zhxi6r+k6PIL+fBvOYgq6Z8qA/nmt5d4n
4RqA0Ms8o2cxkuWMsMJjE4cYtlOlD7aIZAc8gxKcbk04ZzYRDWkkWstFPmHrxuORBkM+cldjd3D0
QIHsvpI58ANL8fjBHrFip1LN52btQZ83xZOY+xUrnieJqWVzOiqi9mw/Rfa6qk+1zL6VmkUyoTBn
W0kcQRhjktQO1WnG3ZdBSm+B/4GLDtgTzPKhhxswSpr8dlTlDmEknWGCfnurpqakBqIwXPGqhLQE
eV32eyWYf5aCSWjmVfti9mbW/1TEeHRQVXnwYdqc6e+t0mpyb6Qc3qpToVVHLAJfwem4987SP6wh
UzPERwYycfMbIRf2pwnPpiEPWWNaz6kHi7rKguFgMJI/MPO7KdJCHuAXPvl0Mt0g8h+8mZlJEICI
UKXR2sdtYlfXy1cnGINb0azB79XOwAG/a8NHByT/RVZMHrSOKpI9+Ou4rT87Duz0vMzY0NGgqoUs
Q6usvrKmTD2mz20HRQIL8a7sQ4QA8N+xTuaU7F11Cg3zzOugoX9jerD1toupbQvMTrCtNO+sqfCF
5eV5zJBgGStCUFG68H/T0zBrHm8yJ2dGv/tt6bYa3itcF3YIodmdZL08KZzAuyp4sj/EvTAIm/zp
Bi+2estVMDzm/UxRBQZnAUTyCpbhYI3TeXDt8pIWbPNo6tgN14y2+sUh7GPxkAyOxifklGAlY4LX
HDd7ZqGSPiYByyXt7qoNfrfCVWChFm5b3JyC1gAAQ5wSTNJ75DLHHMFnmN9ICY4BZjx7tirShOcD
fcd8tMzpfg6qI4wr80NjaoRoUUBYGM3gLlRJcjOAYaPZf7RDEjbtTj42hMwfTXP8KVexUmM4KNLZ
w7D12xWxKa4zqiyS38hMSOsx3zEifC8DSZzCQNTgkGbzURjVtSLf7Lb9wzV4D4qZvmGUrNlQ+0WD
gZa0hVbxIGNsj21hXhPPJmTecahDa/cna63+MjB+IcKrucy4fw5+jwoZNmp90bSUQBSkwlQ16tAZ
Ffowk6ZWVst6yAwi4hNjMp4MSufiTfalPFhhU53+sks3/ylRwKJkYj4VoWPzMGldzn+t0ptO1QAb
wI+VOSA5E+LPoqXxbH6ChhG1oez3zeqDfyCHcOt8pSrB31Lkz9sItPMczrCq/8JksN9l0GTrulju
44V9eDlmybGw2fy5KAKJ0lOfpI1Umx/wuUhsc+91NGr9Gqz7KtfRdMr71BLp+IDrB0ApjzcvdKZY
bvtrwG+y+63zT9rnslg+Fbm+o/W0bsxKjsiFQyKsVsLVu+fSsC4ABZnydkjmS6CuhtZ/NszeVfOm
6YpHd5srasWhZdBROM4n4dpv29C1ojIB5aZe09b/uQqy8/p8GqB5IlZ1jR5JiVbjO1lDiHu53gKb
eF48b/ACZAfNf1aRChhOlAJsx1Stb8XPTX8+x7lxBN3PCyl7apTlsxqZArhI80nZpOBqiSyOeTsC
FPs5IxVuEyfy/iRisEcLLw0D7kxQv7eLfIYDWT4GaIv3qWt/bXCwcfLIH9vMqEl92AJrEPVy/mxX
ZfU3qZb3T/kFr0bTQTkmwn/RuuUW41kTTSzINKaAggBTUOcDaEe0sItmlsbqoeVPPXXSvvcV8UYc
Jc8GEaYsK1b/nMRgm5xiQks0plyTcUS0R39CPVi9ihY3DYj19tmGe3peC6BS2+whbkcnWuf6ZXv7
kDr2tQjGzxXYqF3mmMFJiA4td9oYdwphAyHhZJ4EsvjVxoKdvDP0l0p00M6SmBkyGJhdIZCIZSMh
FlB6Ho3hnRIX7ShUIoKGSWkNRts4SlWBVEjF5xb+z4VB061gPwfJmiF/3bINLYUoztugdrNG0PhZ
o2e9oUsfO/FFOGmy325jHKj0GJX7pDrg5tqMIf3a/vC5SO+xucSX2g6udu2CCm2c7lgQ2YKhKfuY
BgW6Dzw2S0tA4Bqm/LYrjQZyrQE6g5woCFIfWdZoMXgW9nDMrPFzq6OgaAemg4efDTfyiuEgoWCc
SSPxCufRrzoW521xQSMNS1nzKsDVIjEGUrwcHCjj101g2wWQrIrlffsvYbu+28r5uT35hMW+Dtof
omWLaBw5K4w53m9Fa6yfWzTZ6Kva34u5RDKu8wbnrsj1GMlTn90mfJJLm54IND+J2X+jhhN4h+A9
SWj/iMpaBB30kh7bn6oeCDamFCu1ZDiTFeEiC3sePZMKuJYXqUhlssV8YHj8kurhdwPcRiO+Po25
eJ4Wi4Se2Pqe5PitNvnN6NfvLOAiRnOX7T1pAA/D1sijT08p3ep1svvfSgOrcowT/K4fLmC7v5zA
9j+0q55nBxbuULSPpm+Hf1grvdTr09QhE9rO24uwszkqJWkcovLJpQRXzCG4frIFybyzTF4szVvU
a0jWE/GpyM32qGzobFoMzVU7lGP7Ix2RZ7oagx6E6P/N5DwZQIUZCW2q+81XQO3K3LiEfuU6/GXO
+rpJIP7ydvmHWNhjGeRjeEKejhHW/0OP15VlyMsWnVlquOQ7r2dIlK+YBJydERbtqV5jjALsRheb
+a6REUBOAJy6FsbA6xHMOSagv3n47H9oXvlMAAts2wo9jrA/haZNyiIxs5Npl/njfV2nC43/nH3I
ZP4jJoL8ZNpftl3UtqbbxptbuZn9H2Xn1RzHkh7Rv6LY9161qXYKrR7GG8zAAyRfOkiQbO99/3qd
KlxJl9jVUooQtXGDBDkYTJfJL/MksucaPoZs2RvJrzhEWow3C4N54jY/J0pBJheyYlUyuaBhwDRK
OMFykFFVX7NiOJWL0TCvwZGYNZybGx9uK5Py6jcWSPPvApt8e5bL5wl7tuV4ar//034OAioyorZj
GFzNL2ntlBuzGakTmpZwL6qBAqo2ndbUhiuBVI1C1F7o5g2LYdhQpyVF4DRMH2HQjQSC9yqP1bkS
wG0S6l6it998TKS39xebpAOTBAiGhDJgLf/oKa/NbEoa9t61rufOqoNmXjGT9sDbx2HrbzOyBYcm
MInB0kR7qHQpVVjBkxZyTkmW5vyblwNO4R+8IMc0YVoYPp8T9Rn605touF3bJoyqpLvRJF/T2duM
1eCkmc6JxwfQn93FZ7xK8A5tw5SNSfo3RcBQdr8ImxwJXnptQhsHyhjhzG+K4UW95Wgzl8zAHdG6
n0qjAKlDWG1jY8cBtxNtkxH4hFFT/NmiDBybSbtPpSvQCr6FOlemPq7OaQMxvSsW3EDeot+CXDtS
MPYjaUK0Ubkk8is4KVnZzZkbSy6KOsQlpYQbEtSfu/q2surgdqINs7VwhBQad7uAK9DKiHKxmofR
2zAvBZpC3Lct06+pHennETTQKjUL7Wn23WdGfITGlmA41ICuX4to/FzmY3dS84bezPWtgVYOL4al
J7GrfWI/gBfqn6c6/G43XcFcKCnPDpsWEol7Uu8dIf1i1Q/A8kOnEqf2hx9m1tqyxuGT2bcvaOHs
Vdlj7TUwlCLnwhX958RhvBFudy59q+BYjmSh+2l9bpjG5xn12FM+FDe1vxyJpGk7d07oLljckOJj
UjE1JuCyZxIpb2LAPOjjm6xt0YB0HcrQ3s8lhhhOOm+ifWs8P7s0obQP6mFy9kjoAYvoctiXGp70
TjDq0dG1RpNaEAkJcXzusXT8UQfc3uYNPhRjiK7w2+8iHOwr/gMrVxh6mygW1ATVZnxSw9CloPpI
EpjrjisqgWiz8+b3WbPeWIRDvCPH9HXU9PvJBNAnQq5UZpKMW2k1Ry+XfrXSRA8bmS2fHHIQuQwR
8i+jSSxgPB07vqTYvVbKAD3JmFyfDMN7MonExhFrIHtNrj0NVv4ZRDDweOlYVdZqOhYGhLfyMnbi
GwVW6JdM2ibuUyiO2o0wB5acjnmyb95Y7Rbw/wrfgeCUx1C0YHy6GsS7lUVawJQXrNcHkBds2qQT
rc0wOu1rzeLc4wRd25rfnc2XNK+NdztcHJA3UR91dT1W53vEQ3/fFNolbYq3xiBW5/Cr8bEStR0A
Zjs274clGraVVkuyNJ/kOcTLg99o7Wb1VS342kKJbxmPJ9ajXTJG5o1nDvvUt4OdMlIQd+a7sfpV
0yzLXaiffJM4FrPRz3bpOEQ7+3pF7103DfobBU6YRcw7sk7J1a7qu7Dv9ZMREamKNXunMwxc04KE
iL8slyXl1FdMjr2dG+upplcmRXq/s5rypmlx9FRdau6IXYpd39SH0aZq1CHEfOS+fBh6WDaUfBcH
irnSLc4TZeKNTQEeNMSSS8kJlaHicyJ84DQ4Yfa1VuKf6fuXqELrsUTwllvXnjKRfQMQcWenyLSV
n2nojyhGbjMfWykumsQOGaFqqAtUiyXRg+WWTASCac/MLT4nWvgsGWWNGI+ixMTYjP1bEOf5uV+K
C4D5Yzlq8THJLhzt96IW012ein6bL+EjQ+/xKH/6cytuHKu2jgYpCJo+1QQBQMGrtUTRbcl8Kqzk
RYN4PgO4aHmsKThNLYJWXluInZkIEpMuLm1PBK8N7kckjRungTUSlwFDbSDHJxcPzWowtH1GRPeG
IhyKKMPwfrCsmvJhbSfALOSRQSjamMeb0ohe9IXophFskc+BaFUYQURuoK/339R5SmXQBmlusshx
P3AMYxIhk3Jq8e6q8dvQW0gpDNLV7Kau6h/LUn2xqO5e9UURHpMqpjCOY1wd2G+61jqY8G1vfygW
LKXMIb6qQ2qN0ogaaW/mVJSnkcRLnEti8XKaDdqT1X4exNKlk9OeqPhXk8ezEhveE1g8lKaKsRLc
Wz3vNdLR9F4asttr2uv0pPbUAh1F2B0j6dTLvQzAeT0QNB2IE074PIbwue/Iq/RW75Dyomg7SpZt
Wi0s7nKX+m9rldoCvNG9T0Yml4NgFtfzNFAKtlY3hD8MKcah0bAotnJVwjhgjbLpBUeh+j7Uparv
mGbpAa4Az0cZSLByK0VNHcrQmuk4LpJtVLT8POsfWj61h0GmPXN5z0hMBwoZK+CxsMovQa1PG8Op
r72fGCcuGhvb48lKHHCkakLfV9ONNNXXSdodquQ7bFaa56m1NMLwks9ee6LV59J1xXCIcK+MHFj3
muk167bOzoFEuoQ+Vm/YaavObzZJh6lXyZ7KXB3Ts7yGlMnsG5xaMvSflXxR+/PFIXOzUWH7cOof
U5OjVhRyFWtlvFyhEhIzym8HnzOobhHVyhY4GklMm7cu3y41q9AwkeMtZoDjLUe1NpowmE6OKN0L
mMZVQbnUrYEprpACSIE4xT4rzxAgz94z92bHaYSLNWfE4nMusIxnGioKsDumzZJ0lZRiHZfMIhYv
/r70NH13SyV5656gXi/5Nuupv45MDHXxtDxQs3bQeMpZ8oGLMO3zZdNp1+YbM7fOhM79vV4Md7pm
xecsaXxcC/gRdeqv5iAz1iTRaAOYAqALLoVLMiwtMnqwKWM9dqNBmL9jrNeLoT60mOwsYjKMWH5K
pxnKB8nqFmC/CCkE6n2G25j51WfGniuMVUv4o3MQUN2nNCiqPXrA91zWuVk1g6sadQo7E3hZu+qf
QWXoExXG/UKFV4xDSJ518pyAlD/N9bmw3pp6yu/Evf+46DTv1DL6yajyCeA85AIpUamNM6tpwLIS
jaq1ONlXrd5gyVnOlbSElvjbN7mXv1o1xZ3DWJ1y7xZUcQ+EdrrlUDKeDEOYUIqcfG/MTbgrTDqA
7Q6zHz7HlVEl2akyjWuBNrapovYgDxwbZZwLvOy1rYxiO2FRxIDVHeoi7lcV+lWpW/W9PpZv9B4c
5S8prXJptjyIrO23lF+1nk53elBcM7a1ZglN/JGsDWAIPmtBVeyUsypBvgBDcshHEBvTeMSV7e+n
GcNJwsB01QRFQDUu5hQ70W/Hwlt4M7exyxqJZeNHUc03SiLrSrTkqLO4qosyOY5h8jROYX/EAEqP
JkepESw+yuj3PjfMPcoF/UmGJ8XmLYbX6TpXmJ4AVp0dU0fDQRM8wq+aMas1pUqkK5kOg4yD+u/u
lJWrHbWCNlgOZaEdn4Z5eVJf1/PJO+GOso6A3i5x4JmHqAgO6lgZhXW06iiSXy8Zun8WwSJAjgbA
RDmRPJ76W8wV0a6RrbCuS+i0FMl94CWcHOpmKyBE7pIqii8+F7g9Tbtfw5n+obrvAATZGe3sdsLu
7uLIVEYvh4wDAjj2mUBzDhJUnIi7PF8O70kH5ZZVV1aR06rlYOahrYSmPM2+j+aovFLbsM2nOdkR
D2cvB5y/h8y8V7avSTLvej6z9E+xCDG6kdaRcMKSDbeg1P6gQKZU+QyTob179/0KiOgS1Hu6h5nl
sJ0bQ0+HlIT8meC+vkxdeVB7GaGWPbVUOMAw9ICwG2ShBABR6UGfPeZyVgtYOCWmSWtBzUG1q0Nr
Yw/4ldVPp8CSGUdT+/7odj2rSJLEF/U0s6QxrS0Zgi1sQ4x6pfWrbFICRxw3R/gi2yHDDOO2znEB
0b0WtrZTOfImoiRE7418DeqeSGC45sPb7QldXdTvU4m8rJYKr/EiSG0xZJNSdbjH/19shplnBzbc
qWc16yrb2ivHbCyK+wgm1R1O0M72O5gDNJmltvjSRmZzItbLSYB7YJaItRtz3FRnKexJ9UjiJx2i
R+SxVcdLv1C1tJ16RmRitoD4h+5krkfSuH1J31DRupRxIGKuHAHI2wjykntCucP5Hr0kPsOTgS6C
IqJiMxDBRT1XSn8c9GbB38rXFK4ILxANw4MpD9nyWKa2C5WqmYhscG1rDxD/JKqEogtLO2ZT7x/0
wHyPgk0zAZsh96cbt9HXdl2JqzOGRAtqpma5qL/CzIhPWsQUlRnyfQqOc+pD1tXY+C6W3L4zbSxW
pdu+Gimruuvj0QBL/r1LMTkE4qx2/1CM86bo64d4cPqbZtEY3UovuXokaraLvUFvPYQvrmpogo7n
39XCvVGsKCPPwpXwg8tQhw/KKujN9muT2TQKSTcnjko4rCDtLOukAF0T0uUJnMnjSKbiGFfTVcME
gpsj+prE3SHR533TTvo1dRmSSNIldV8dHSxJdkh8Rvbyk6/0H4GG1bbpNWKSzs86eQTjlp1TY9oR
x6QFp7fuGf6+thQhcz7FLxr6M70bRsYVMS4eVNTIkbGn2J7BCOkg1+uAn5m10ElmpYBUdNAM66oq
ZDbAq08oEgVI1YJdcTcQjds1CGidWU9X3B1PkxOH597mQj+Vw9HQqn5H1cp0VLSGVAQwuNLoWYUY
JmFU+6BzKegQjc9YZvTXuC3o/B5La4fwTHluYyOEKL9zH5WHxbfu8QiWXAaikVdgZ2utQmBug3nb
WTMWmoQCcfQe5oU0VK5yth5KewscUCS31J4YmSGm0RFBvdAwwZBs+jbAwjw0g74fuMLf1FxhUsZB
MCiI01nwkA1avjdRL5G80fB9CKFzSKSFWld02s0LXZzDNNO4jfKAt6K3NmgD5zkA9gHA4VUDjb8u
5vmi2CbqjFl43LpjQPlq3xrc5S6ToKY+ZsQE9/dpFkPG2T84K9BH2hDNmcqXWrJR+rl/jPth2npD
XG5yrUI6i63vXPme84b3qDNYymlJgzhlivTC/c4A6FA/VEHLRXU035cBZ/KZ8nD0vOYBuaU0YZtN
vdzZGxUP+r089+2jkCKhvMvKcx8zGnB4uHEVsAwkmGkmd7zNsJ+uW91wwMmF4uAEUkWWyRYDh9Vu
ie/Sgf0oTrmom8wt4opEEPhlZirt9OQnprUvuAf1vd28u+C7Hmx8JJ/youcKPp7Uo6O09SKpcU7F
b2XA5XEukzOJw/LK9eo3yNZ/JNZaIF8cJk2mDl/hA30yy5renzqd3bBot4T8OZZEb4Yc06TgHU/l
epJYG7X5K6we41+58ZP5kNRWK/Y/55IilQMULpIXzdXCA9H1A/48fUVDS0RKyvwc5+yNejg42wg+
KpJ/xh1rSWlcMwPGIXZzl9HKdCP03yaZFT7vo/IJUhEwkmeYgoz4r9NX0WWOMdrmBHfL/UQSkYBK
thz10XtKDG5twEzNnaGjkHuLKpFNKfnUxUVZJmT9/AbawEkrnIbhWypOmse5x200Mu5JepxEu5sw
M95TREN9RQ+CtoloAsC+0bknZ8BdOXf2cY7gHNZxeFRnCM+Z7nM2KPlvQNHJvRu9Occ2vZoWGtFG
XnZCLgZmnT+gPRrHLi/ObJrllqo2FgduPDoOik2fOhpwbee6iB6TDLlyWzoT9CHnOHeXuQFqw5wU
W03TkzUGz1WWt/2+HmjU6cK+PqeFdYD1RECoZHEvwXFBtRzyM7yUm2LCboGAxx7k9On91GqUiLuy
mRIACEzBU906T/TpHkwiGAc/pM69tXrKBmRCx8MAawd4lf3+iyWZhnQKTJS7zMZKH9rgZgIGGt+S
K6bn6YE+qGeMrM2m8okdhGl5Y0ZjurXkacfi2FOZZk5BBvHZocHgx5RmIMIbU3/qzZdojB0soaV9
JTGKtwrf1aH37G/ktEkAyPNqllQk10FLGdiVqOTqks1s9BBpk4ldT+xNqyoxQxbBjrbscZ+wVrpV
TpHOwIE7FAEKfdZuy9F6FwZjiYvsZggMqdjU5fQJG0/6m+Gv+Q/GJy6BIOYLwuLj5338xOYsQzG6
6TvwB+k5R2Jbou2k9Rz0RUBbEMUxrsQbphJEH0kLvvpuDUxUrZROS/y8K91tAZz1xk0yDftMp401
bvRg1SX+94yrwgZYT73958K+Zch506+Pm8eUgeuChB4APfnADWD/L7jtA09TaLXI7Z1tMA+cqf35
2hIoy1qvfswFp5te4x7IBjKtuU3vlhIHKHw2Pvtwn/igaeem6cJ1NoXftSWDBmYTNPaYtBFjJKGY
YdwDH++SP6ofgiRxD5F7VPMBrwXJ3XuxQ4IBxJQlJpqwWx6l5RRX+EDqGB6aXhG+e88uONkXbeF2
y+0Ba7Gj33aSF4bxTx67yHVnycReqx1malFuhPhiatWdF+afzJEiFbMOnxPT++K1WA8VoLLvWAky
DkMbPuv7tPKNddWC0OtADf10OKiSHDQeCdBeJNut9gnT0hS3o7lMHcerwhEAiMK7kBM+SU2QRmJ2
MiTyl9JheDu3I8kP5wcDVhTc+SuB2wK9DDh1+prUI9eeowq+KVEkhE1Jm7u5kir0rqv8CIP4veNP
BzXkTSTPy6peM57krd0ULkn4k+lzCpJkPdRSsqWSV7UUpMCwub5fEaY6PaHykbeSY66kwz0+kpCQ
Ro8wNjDwJ02+GjuL04jEtyoJspIuMEl3bH2WnyIZ0Q4qGp6WTvtujZZLAXjk0v/1owzdz0kYHIcM
jxAHxOm6cG0wCE6/i+upCWB2xn8r7OY1SqGDqnO1LS1ibo1UlaZoqJKoMOLXXYkqflAT9ITWvRpF
aW2MtPZBqsAYMaLPMm7kaqLQg8Uz4lR8yjwPe0Ecb5leRDiDrPncLQy0Ead2VuTc9+DvD+oC21o7
0yxJpMovL6qg2OEWb6JhuovYAHWQrYHO7ELaYFJa+LZLJudE5hcvGZs93g622zI6qa+u3RrFqRme
oupUdPwNMHZXc6c7R5og6Vwd1wspgz0jKISVKMgpM6AHuYtjg/sBxH/avyC2QJWkHwh3MDuvDEZX
DXEtRqX3FkMV0CHZQ7ggb6n2CqAU1tqxcpAGFdma9sZwU3/HA3RRjRUJWg/HjwWcZ4NJiOX+vQAg
keYA1yC/8f4YYkwI6V21l8rjdIUnIE3IFej9tKl9sCQqIdh0VgQLMPgcLkzV8R3j6tNdEm9BQzKw
MaIrpXIUPvhP0EL+ANkHEsY2dba2FiGhUnX6dwSdx2xRO60YcGIjBmCzeL+oqg+BkjhpqZs2VSaL
byXOVEfgLkUsDZ7yLwxQbeyQZgOpmAmdcsox6K5Bx1IaOEW3SjX/bgqpUjbdcTi0Vv5QL7ijlyJ4
1kOuhm1G7KR1gkvY4S9jlkMOfyhpXWy/adOM8dJzCR4mM4K+R/x8PaAK3S0Rep9V69qTO7Tfo2ZK
zy1ZEnUW8HVStT00mmsUtp9jf47fT+0Vraf6ZJgPhV08w/qkc4045MaRXs/GInFrd3x6o6zB6jeg
dYY6wUKqqW6X3Cn3UVJ2G7eGf5wP3SUsomM5NfYjedddlUjxsaK40GN6+DtujMLC/Lr8+xY9SsK2
LWHrtv4Bd7VU5giTl89rB0yFtCvybToL42roeU1haDdxr/DbXS6nHFWyfImIfTw5CG1w3sbTWHOp
CmOEK5tdPySO9mRA69Ra4I5LnlOotST6ObXEm6tNW+7v5anFWc1Tik24EAfIUTAmUi4PvoiDjU24
ZuONJAk0ujQOmtPjYCzsZ037ElLWukFMcDGYRcmuQGbZV24oy1evAx0Mt53JcSVd3FNXcmtxZ884
xJSSqwc/jYSASOI26yrsxTbJmcJIZUT9ppD+33BIm1PV5w/jiGk3kp97y3quRi17T5CRGj1lGupn
G2mJ5Flm+zEpX8XCNU1pBG5OlknLeLmWtjZi54uCp+D0KDaygK61H5g2L1vlU6kyO9g2OAndMpz3
aj0ZJWxDifi9KQum/NuWq/A6iWWdzcSUoHXp8+N4X4OlJAzT0rebNhsls4yzG3DxzDY5Bq5gia+m
jZap1neraHMqIv1lZZb9s0+t3dkN3nrjuU7ZPGjds/DXrQaIEHiYIO3eFvJQJ6TLWPkySkCFFU3U
OMSTbdMur1M41GujoY7O08IdfSbqAKnYilDW+/Msons1flQTVK0axq2ppUdoa98qsqrroqZrFCIl
k64gu9gzqn7PtBwwLUvR3Kft2qR4lOhQh2+Y+WRoE+bHkkMVcr8PRcOz1zOVVRJdOJLX9frxaLLU
XwOnWlZlFGT7Ri93S2TfMf9FeowRfhH2MXLEI40iMlWLAw4p1rJuat2iJlRmkNtp+D41Mfaa0HiP
oC7m5KytpZH+6IgXEyNHBGn9ndMOk4gA08po9VSv5btlnKxDYLohtsoC6HHlpDfqlPavb9O//U9D
U6sanN7Kam6oxu4+/Od/PJU5//fv8mv++8/8+hX/sf9RyjKq9p/+oUv8hvZT/uw+/qlf/mb+9T9e
nWy6+uU/tqos677/IUuy2j7r/qt5Sv7J/+tv/suP/1PlFs7b/71y69hkX4vvX3/p6OIL3gu3NOev
us712Pdc4aKdwWX8y7+MP9rub39hfPxX4vn0XAnPcbAEWZyJ5Wwn+ttfbPuvlidsh/O8DqHM8Piq
ljGc/C3jr/xRjFu6aQhPWK79/+nc+sBNt2nekKdtIpH8GxAaxYdLg5+jn/stvaaFpxWPIE3vpmjJ
9gt48kNYWTbGDYTaJa7BeJi1bK+u4isFYz/CPJNYIfs0unOwD7Wec7EDF7O1eDBCPx/3cfMbB9WH
rgP5Yl0KVU1hYIYWlB18uCR4Wa6TR0lB2UzpLTI7NsQoO+mtZxM7A6pDgzFqTjLdjRG9dIBvUM7J
I9EWcjcFcEeG7j5wY7HpOvFFfV+91ptrV4cEqBnmYQmdu7Bq0d/5X7v32AhSmm8DwzonU0QZbo4H
irqQfh/UB72Y7DMCybbWcrL/I09vz3UlaYsj055b30Kj5l5e7QIt/tma6N4xtnqmTIzZV+bI4+0F
oEpL21qPSf7DketT44z9Qa1btXMxJwYthpeF5zgK4AQazSvTcGDVVJxdfN/0H0j7+IdFp+Gg7cwv
fjpD1Yis+4FQ2THEKZ7XbnklMlSnUIj9eq5W7Tw6N/bEQD5bam8z0zyfBS7jt55DimVX9rlZbPvs
1DkFxkQXg3iOWYsoLh4j0qnVaQmmg5YK96Wdiy/6lJ6Gzre3Sc+GV6cNS1YQbf70MN29nwH+3Apn
/mpBUz90T+iOb2PzNkBKf3Bh0qbgan7KD93AtbsCLAxqi3kExI6wPav/Z1ZQUWgNOgW1U50ZlDPI
sqAZM2hYe5GTHAJ5oC7S5pMehfa541vJlzo6wre/jaeZgtbMwanrBjdMd357tPnlYvvHy3eA4ZGS
MPFcfqBS1h5dzNC0gF8ZVnsss2K5unYSXyEKcKW20RZiAdUfltc83ONt8/eRl1Y7V3OuauKRkNUm
vQf8umdfr0vqwUrxW+M468mfrt/vrxITpA6pVbcdzvz8/p9sdUTsm9kkcbae6uVOqws4+5zVMXfT
lTGb8XHSvy4xzTtcDGOcNMfCaOxzUDnZtauR1FuQz1nYPZGNuWZM3s5WILrDP/8g/P1SRVMLK6V8
8HX0RvvDa3T1xKs525SMnyNjx835q93nARgzPb3pXImpl8LcxCNJ50G0A99Pfs7FFA50Qb2VcwpT
zCNXEidZtw/re9MiZVZYzW/UDGVU/Z/TLO+m59gIox7ley5+Vl2+2396N2kiCC3fmMjZCvdnPVbW
cxBdbPiGRjZyV+43xQxlRSTZi4yJbmStUDnDEQhHmgJCYuix0ZpwK+iGLzznh7E0P21rQOygE2ug
Krnrb4VELMofwmjKdYjuVu7VAOiTDmRtS/EHCMAyvsYFvpvIC590GOx6YLV7ZC/4BRWqIfdKOKxB
hvstyu+ytJ93hRifIdsyME9H+y6X8mJpHYwey6L30w7d/qGNqBywRWKfI5PQdkZvMsGb3/ykfxWD
/nj/eNp9GhnknvnhkafGg3GKJJjhz6v3GXTasxdzoFdrtj6ytIHIfIZMjlSe1YecUVeVOt6pFGF+
0G0ExQVA+Fbs2kabr795cb/2qqkXJwy5Y5q2KXTd/bhj+hoBdNLz66LSu4NVcGvu2alXLLY3XjGw
5UzTm0PmcBPRYFflpxny9EJLHY31kTgO4bgXLcjBWKu5f1ngLAe0/tshIazyz1+q0qg/fA5583yD
hwa3LC/5188h8uucWBN1xkYbfh9b3rNiEPCdzKLIeD6mTzg+SD+anEOTbtC/qXKIaRboNxFvcllP
2q4pI4ag3sZPGugChXUqGh2C7JK9hr2f/WaHN+Qr+vCKSWSSYOHog/QuPtwDLa3RArAKxbossCiy
B1MAHQHFbI3boTC63aAjWcDX23mzy5BfuB5jtrS7zCnZ/9+8e7/mr+QP2jOEoFFJ903LoBHv13eP
ECgWlVBnuN9r7qrOm/h2MdP5iOr1ov6r63XzrE3JwanmmXSlQe2Hrb/YKRwn9fTldvZznJNgkwT0
mGYiQx3ScTjqM2wTLAP9OfRw1sWNt+kdw92NtXYQxKp/866y5Pz9E0U/GDuoafqsTP7HsiAbL7/n
ILFgmy7DXceYnV5U+zQL/WhGhClifJwAW8BNJZ1J6YFun00bJKNDCHCSK4zVLZ+yMISnRK52ZY12
uoa+VO0w1pkkS9ZOjektm5tz0ff0XoVoFbpR3Y1Vfqy4CHuVb54H7LrHyq+pp5bnrqxjn4NSTLQl
xdjWypOHFcfPtoeqOif0vOcJGmHmfh7hK3KYKra187VtAqAIARytaAq/mbMV4wFzjwiOD/6yeLei
w3KclcnXSkRvyGY043gFJ5yov1E3ZEam9J6CPbq2CUsuhGWAciPyls2gbafVM+mDzr0EXo5sx0Pg
uFr1ufSLz8lQRtvaI4CctvFjPVFbl1GluWrsbYAjaeVXo32e8WpfQf3Tj2RetFRmqRB9eDZ3sLyr
zRjnACBGouRNmT6qA+o4h/E1Cdpbl12FwXn8GmGzPPix8UrrjcZwhhlGKIOn6g2KF1R9bygvKY3K
BOQA6etUa6F00EIDmUZR0aiK/8rcG/xppd0KYFku0umBkh2Ogbl7b0mV2fXrN76H6LgsE0mUifoD
Spyf8674lFOzwsCVqa/6EXtkxznp0kPhscxFZfFNvZJxdC5wnuEIczrEubXtM1CotV18E0Kb7koN
iGmHmYfgDgAc33HB6y32E/P1/ozMCCOXCFTAzzyPgxu13kxkljZpUD9ZXa5LkyucUOzB5l7zAWCX
C0qDB3uUMH5zgLgK48QuExpj+evpiwAwOw5MLuRGmtTzo8RMbbIuf4lNlKE6BnUiJpv8PNrSHLjW
Y7/gksjGowJX8c32Pdp+ThPyFog+YNMOxjnMIOeAxYa4QLNzvTi+gmqrdmmbA5dSfUS2Z6xLwD6U
Z7QU/0310Z8DbVflCfiYxjv0lhUzVpj4YTBGmyYomFrVhp/Gn7VbhWudJ2M/ysvLAMaStFG+6TUc
jBCZzkjgcKgdRLzAg7JeeHO1z5tEHAnoES8MLN7b+s0dUDzW5Ih0J+YmYBtv6hSZYL1ibbM2FX3F
4FJGKOS7Oi8LCenhxSzeN6Olqkl9yIOgKR8d3dtFRCnPC4Ui6ic/p86pCgikeONlCWmTZVNEz4ID
geXTsc+EAnlAli4C52rB5pJXSC0CrBHm9n705lezHnRsWsZtk03uMQ/87wQK55VT4sVuosTZphF3
tNkqhl3vfOpE/lxW2Ees1nswktm9ZdojtWqSJMVevfuVyDdLlRcroqfNvrWa4NGjsD1dhmuJA3tV
uW4DzZuaGL8ilOc1LgRU6DHh4lqnpMI8iD9WhxqkUSCXP1mV8WIkiPbq84cB4skfdcHkycpWBdjM
dUa0fW+FAcoX9tE2rk+jJ3MRRnU7hds86V/r1P3J3eEG0l+xw521xfG+pfNuWnsw+jd2FXIKpVbx
9P7uTM6A25KJBsQ6GMbCfDGpi7vNjmAi810axVf1mOJJod3ablKmNjqTByr5xvUw2svZf6tjfdVN
cXKMzUVs4W3CUIJDKg+/cjh47nUsALhASKTP5aPledu6yK2HufWuBCWnu6zNZXsl6AAz4LMcNXWK
62zEKJd/U2+/WsmWwNkNspvErQKdJy2460GTIIUPTBwCEHGrLgCEZGJyuGCwGBOwvCyXSQYgXX6I
HD+gWbmtdu8PMz7o/NqSio0dPsBo6buCgrEyp6ZSbiONvM+CVFerM9y5HX3J3jZpky/SLXmbsLV2
8m7Uhvm112dMMz5B+6BMxREBU+g+U72Wvhu547o25kbTnI/MFOE2OGzeXCL7I6A8mFQWPjs8Fk4Q
ExWnf+VU13OPkWUIdvZCoJXbza3PJrjOiA/vFrqp3um/MQ7pQ2MTi65j86AywepBsi34eZagPFtE
e7cBa1G52gnTUZvN9jkejXjjGA0EiLSZt+rLuHyIlT+U7r6FobX1wp46vt0cJqwrfSaOXpz9nBNj
K1KaTbhLqf1X7ZhOhd9sAE7lzX6+EctUnGIPxcNFVtQ6JvX44jdAvBnjJAHYJBtiqhc/Eg5lXqfW
1H56UPLrFGBGDfmY0wRKrpXh6ZPXNfljPr8l+DmCck5eYnt5SluO1bYMApDBMSE3Glh4KlhXREn6
nOkpQXtupbHHzUqZAEbEaR2eHHOeOyheA/6+8mZOe/82iV/McPQvw0RTcm0H5r37SZhdxsQXhckY
Rn1lhNgkqxYylaYbG9wS7O2BtB6mxKTcQptWvlvz85ONm20svoZRhte7BorkJ8t0iXEfHEn3Yf+1
/LdYr8adw2Nj4gx2oiXYWhbGLbXWhiIGCIZbHJtaGRxsMFcNBmZI0WBb7GzgjKx+VAOGV8IGePjq
ItgnGWMBgzUR0JE45D4L+zQaFAtX5KVFm1fHTD5Cbm4epmjydrXrw3sz+E4dvFdTpQVUNSwcZ9KK
Y1BPYWSYgOfnhzwCDKNZKbxQnBdvNC8AI7/PfPOrluj2o9NkP60cvyfuhLTQh/dSMnVDV58Imwe4
weZ6wzvEYcZvj5RbpCcvpPGptLioOGAUupx8KjvFfOxBxqImN29xOZDJwlS1hdQ3EHOYP+H1MKG/
LLcz9Xh79bcrEaAEtE61GmWKZcDRsJqophqNfep5sOD7kByANlPqjd61hQDzuXTd4SCC9GAtE/Xh
/dQ9EMHX+dzKCaAPLIlyq61gdd7b3nGMk2RtRKzXap+kxzc+DxB8ssk+1kVr3gi7xcSSjMcqTaLH
paZ9tKXPrsgFJuAm/KIDvaMcLH3tM9aSrOV0nToF2VYTLRJ6370dGNF/snRm240iWRT9ItZihniV
0CxZdjo9pF9YznIagnkO4Ot7g/ulh8qualuCiDucs88e3BWkjoxANUjCMEgQhZGQvBM2qZGmjwgy
hHqrusTap7BINr1ZpHfwOSp6ZnNsIcZB3GW67ut6ZWvGpynQ4THcRYOQLxdqXSCzDPNtH81yjwfa
+9ljra9v6kczctjpuIKv3XjJE11afIu1vANXZlM5IsaJZBIbDvAf3YrE3NkZgHKW6tnlLR8geO7R
SZHlbRn1qQSseIfXeHHnaGsxySpnLrY4J+ujLB2OoqVYiUPl7H0WEJvQEtrt59yu5/gbO161IWK5
xvzlkYI7TeluPYh1YYdQd/qHpuW0XPN6ljN1bQ9RjnxbmONu5RIFSL7S7mfEKlA6YAtAQylYZTqu
fIIXDyaPFNmlGHMN/03AtQQBhiTZyWgarOI6lpgMB1A+BKgyigjV43oHW23boDiy0u16OTnTsDPJ
Aj/MrXdCcyP2nblDBdlcSvkYZnp+W39E1v5X2iv2N/p0XwauaVlezBCqjGjbGYdWW5+ATK3vfov2
f4/NBIWaYePfT7vfanoymYc++C4wjJRMtuUgWUcz6+NeNr0TgA3f0bMySVIx0Qb2xospozCENw/F
LG/hcmV0fXTPqxZg4sta2AA/Ss+hWX4BptIZQMpHj3njyelRqQ8jkdZGPOFEzYk4zEpoFn3b3IZq
ftX8rD5BeN3E1nCOQo3tuJ3tC56HbWc76CN9COmFUVT79Quok2lTD6z+DD21gtyA8E88QbQzkuq4
lrsrFWCaykMb6uzKippBNcPnbrCZRRsu5nrm0LwEKNxZPQ/ypFokmbW1ICLYKbUEYUHM+6+a8clv
ST0Ap87ICKNeVrzbswNfN/o9Dc0FvHT4MobyZkz2b3sMP7TIi/cloykDjm6ML3EY7F8YrCFbtj2I
VCAEASO6ULeqGzZn5NkTb1LEV6YY1G9sJZKdDbR5x1p447kfZk3FigIkujv+77rGoEXjcTChb2+6
uv52UjQ0BfuY7eSSb2cNHQF9tGZxCz6J1djW0Jv/yhbz5OxWJ7of2PqEv+0L1h4AQ7y91Q/NvpHI
l5GJbXosQsrcJfpYbi3jT9+5DPrLtA9WrJ1WNFsnqSyoEHg2E6uogggFS0rniGyOvyWDNzxiDXvO
OrkFdSNPegjbzNfHN3IK28D2zXe85xhvLDvZQasVZkTpOJDmCRzHoTOaGC7woj0XLdQMAKREnDh/
nZqysg4nF1EIsQDmUOxStyaJyUWlPlr1WxwW8XmokDLkISl1lWcdqPayhTtwhpPG9iS5mvJfaV0y
xLbb1uRv1qRbb52jlyX+3qdNjGQd0vinzqYWi2dxcDZ5qyDDl9EHIq5vexzai+xHhq5gMnknBErr
xTxvLPez5XADhhLAHl6gvCfc2fZcrB/IkEFWbtwmr3Yd+RixHV1zU7OuU+YyG6VNr4ww3ZbOxFKk
bgADzea8NVBbdOkvBhffSVkiyZ/aAdxoHqLhkZj4F5NA5BPoBCBd5Man70+wFbCx+PagYSYTf+Jk
op6Tcto2jXNUVsNT18g9Lm50JYqC1VL9xS18gOagfnsadShd3cZO2j+proJxxBfqE2NBbqD84w76
q7esdmitQooWZv6nriAv2FyiC8rYIkMmFVyU9Pwd3vFm9u1tM8dvAOcOEIOm41xne3xDf6V8tJsB
BbeGedazeUaHtB+PVkscHX9cwPE41qV+cWPPCPI2rvGcSgSp5TfdbnpBRbxvkuJOjK6DwUX+WwEr
KhPbPq26zaiTuDnmAtdrxngDdmtmOnwdxvShDSKj0EXO7MRqa7kJIBSH/+2BHzgYOv9SGPEtG5jv
+tVhjHAfMY6lmY/eFL/LlLAAKG34fr0EptvRaNi/ZmfrkDgAubA6S/VNfPfBbZon4KTbnMJh05ml
jVM+vcQ3GDNXw9D0K7PlZ1cgrReneOaU6PP52xuXQ7sPRyhszrMniLwt0uzU+3wxddqfkhpVlBd/
dbWOmIUhkQmVBqM30RZ2ydCg0cVf5dgvdatjBh38tworKYbwnZP9cZyKYV4hPvssfI2snqmVH57C
nDziDAo3tdKL2y1QoXn8rfvmo+BSCvPkiQLzJsvo7yRs+BJKnOuesBG9ghpvoJwjEwxblKfvZz9u
t32IMqfsfX6ownkdjQQuZr8fPNqmMc3uYVx9c3Xf0xz5OPMjl1u4LTYmfFW757vKU8bZ6GfTuHyK
5zhEkilwg47I6eBSBG6q45Yw29dOlMCG+R3LzA6DPMfSTtSDFUB53mRS1VvsL2gGzPrTxP68Y2Ww
BDDJ57xAm5g2SltIMoTkRFRlse2/Eo23KLNhGckR0yLK39CHMxVfmzD9tgV8lzkxnpsk3nMGnzr8
Qrdy8r961wKqhjQUc0vxHaUmcDIsM0HptIQomogbeZpDhAoAOqWuPbNtI4EPMAQa2QmPDl5as2ke
SG04zVHmIsCnmqm8ykHBgq+GRMhszr2gsxGPa+m7VZtIccqKcl0oLnHKhLyc3qbRnohCy4Jqtt1j
VYA3H41qw+pDS7+b5SjzVcE14CK66/rygW+bkSzNKyWKkSCocDAvEUczrq1iBZUu9PH5qXPCJGIT
dj78nnwOwjZ8YSOPrLOW+zTPjF3Zoc2Lh+lShIlFUVrxBc7Vu9vb/ZHy/ds0cZnUCQeka+705FB6
zUepzLOQIPjntD7pbcgeh14Z30M54R8eD0WqBmjd9rxp8uiemt5Zmpyzvee/g4HXWbZK+NRk3DTG
qbWsR+oNRQYAliYKybPwYrLiJuvGnJlEmkKnKJkUpqUU3knGjrusH+ET073nCMZhAMqtOXLhNx3Z
PcBJOLyLb3vo4BQi/GRWQ05dse0hrO/4EslE7rVjhgqXM1o9Zx5WGuFPZVAxNQQ8cKIHL69DORLc
TBfFR1NxvHWYIsn2wRHrOIfB6TkGAT5EIsTFNQx/E/J8sFIN5wE76CbvfjHHRpjdHeGhpDzxtNyp
a+7taEAbJJt3k3c1jczy7HWyOOqee9SqJ/RO85HU8G9vMIJyqj6npPrddPIbLT6ZFCT5nU1tybUW
nCS1qcMs0w2uosypdo39j8mmfCo9x9uSGuphIFISQ0wCIu7MrG8p1DWCshL3M/c50VRp/tIlDjy/
+0Zd8NEpcsMHoyGayGVlZxOznJNRth1Drbuovp7OY/EiZJhcwviuC6wLzInn3dhCzdeyj7nLo8BB
+Rq44dhv3bE7kDg7QlY0iFtOzR6tesjxYZrcxNMlrVOU7dgkRkPRbDvqibsyIurXeW0dkiMGd6CQ
yp1zjXqTYpjTxWZfPkXdtfJ1qHoeP7UDbJ3Pfe9G8yX1p39qftf02j8h0H6ewvOMDmDnKHSUHXwN
HhYJxDTOLj3DAYVQYJ9mOh7eiwdj8JojEN4wxrhpNmWNW5hgwzWbzarzysojg+uFN1t289UGSF9r
RYdFPpnIwbDTXWgXhK/p885zs4oPzNwaWkOIhyKZqwSXv0HCvifP62mw7+6AlXn4m8bdv8i0n6Zi
MAmC9t96OCeBsofP0r0ULudbKXsixTDLHs0J1H1kBmMT6Xu/QsHtCpfNoa7jLN2k97K0qgehqYWS
ig/SbYE5udTMW/NXaYQAhtliBJpmkElFQ7VLSAYLnHvM7c/+GCg+szFxixuwtk4cY/sW7S4twFeM
taufq7j5IgVr3jMofszrarwI4T3hMcBO1UAOVNqvtJLOpqrt776n4AjTCHsFevXSmz8pm+5hYmaE
l9dvtiIZJk868n+G8l/jtSMlu05EIg63gnwer1cUL1rmHJLBMxiHKPeUwb4JVKN/Jn04HzSvvvnz
VjOdAGl6Rk4Q4xFIBJ+VfwoNIuMwmHF2Rzq5uCnC9c+oypEK+x3pC/oAJJeSE3K/jxK2zI7gkP+b
a/MZADPlTEg9FDEEaCOHw4rz2ova16FlzBc/J2N9tinAwJpXAf0/SS81TEZYSFhMK8mpVS7wk9pC
fGzQJ4BEJKEr3E0pJWuYp8O5d/P7mCV5kPEiYAj6E8fyRLL2tgYdiyr9kZ3MixGP1bkkI3yoEP17
5tygyUMLboFRDFIyhNkJuM3B8JUV1EPj/Z4rxzmXsUQVufxXFqXaQ+zXT+sfsloWz10CIKUmr8TT
i5OXxfPj+r9sSpyf5Hy0JBzBIaopbB7b5V+adCCLqbSbYzII69ESs/2IOjPa10a7G0l/wcaTeb8L
FasAFL2SklKRiHhGwXiyf/pYPeOIE95NeNZ+0fg3ftKfOZwVJhW4gW666ETCMDy2zAu3JHbs1Ezw
4+DvZRLZJ3Oq3mOvEHuOKrSXLvZiMnFS7l+4nAk8gLWr7yf/kOaVuoe9423aAkO0b1U8EmORn4z0
venGHdbg4lEMWJuNbFJ7ZJLtvbD8/Y+qgA094E9EnBxJ04hmNE9Gsbj96kNKyHeQtrWz48zxx8Vp
OyM/mmr82CV5tz8O43QWxKPwl37UTvmntHDeU+KmtDDzcFC1pfbGTEUMmkOkfIhEBaJOUSAfZrsj
aYsdDZiZ1D7O+b+OkLoXLqZVe7a0//loUcqEWb0XFQom/HrFQRnznyHht2Y0R5f2SRvlbFj5ZEwf
FFv7crykw+jsrSnCqhstwSAuN3X7FTXSpHbywNiOERV8PJ3mjuzHoqbIK8JBXo+m9J2TC5NmA+Pg
32xa3Bh90+6ijkK87Dke7dQorrFW9BuPjNxz6/Lj27ke7yRQoUez0aKNHrstFPxfmGF9gj1R4WVd
90LxJvEY7QBwmMhuknuRTfLVH99oCNiAYbFmkZXcANB+QWGOdtDb3jXkqE9Wx7O9jpWWzLw0il5T
6TbgeE2cqtI8R7P5Qr6ieKjquD64IvlHTt4YaFm4mK57gsnGNz9E1rZOTXDH2NsxRgOP55N9Wygi
Usb62zqHn1xiY4wy9k7rPGKd+hQSNYoXJuPBtsn1QySXEw2lP5StRXvpyFMU2ywAl4m2kbc8wmZo
3NuUCAh6B4T2Rn6sjGjkp1DVz2MbxfQOyiYyT2lIr5dET7N/T3rRQJXwHugjvdvMJU4xKqmn94L8
lCm3gkxE7UGrWbbNFjxzM/wWjNYvBavDiD03CWRxE00Ykn2eAm3IMOt23T5GxUd0Av1/pCZMzml8
roiiz5aHmcXc+AgL5J1Aqt+h65OKPE+Y/m3/m9H3fl6k+uuirgIFuM/QDNRmkeypkLgnlxGojz2O
PpbyBp3eF6omcGJU5ih1WIkTiMLiIOVGD4V3yiRT6qzviZtsR57i+NnHvrLBG0F8bw+83dEZY6y/
NXUzhCO2gjAfs11ZucmuEzMGi6rlJUTvVzl+z6eHl3H5/3ESADEdkUBsNDJyHS2mGduEkLJtKwei
zRahYsno9eDFYlPboX9cn4RKRa/YLJxzw6a0k/0vikhx7JaNvuDzwPMYbSplsMwaMdRbTmvumcWO
QTtTCpBnQhIyB+62xxseSFJHYKan1PMAmFBPFHwFwEXCDPecXknyTyf2vJbeLLc3+3XEBSgnSL6K
kyYB6+r96wz9Mfb0AXA4VDPPLUD0t8sj3nMNLXIcW0gVRJhUmnC6Ouk87n29e2uLsmKbgHuoi/Un
m13zKcPxsyVU97FDhXjRG/vBxq/v47aGrq7FJHpA1poHSZTHkLq/lrGoGTcJRB6G3b2JmFy21nfT
gbhxx37CVcAvEofAHZoqviJX/QP2fyGOT8zD3uVsmvfJRDve9g4OwkV/wxyq3pRdA3BkmWGHkXRI
a6kcfAS2hAtjHN1hwkWlOWDNouwYTmW1rzUu0aRU2aMj3eEBdg6bZE5fkSb7xN6ssz82utWmmrnQ
Z6CmGPmfsGqP+AGY8XofGAGnS2liKip979rUKM1SJFWdcm2O8+LsLPpKr7USKgeCO3DXdZNKLh1w
At/PsbSXPB7CJ3VoSbeChtPPFVQ5uLODlUPNat1nUzEs9evmC64w2Squdvet5mt9aPoRw3wT1S/M
7t+iIX8VavCCnzehEVA4gILtmibCWo/Lye69h1g2SOjgNMTPbSawimXhm91grAFpYCxIlmhjIbg9
jgwBtrVlv1k+9CpHm+o9PORq31lLvNKIiinBBxQuu0zRUpACF4h3cc5l6xINg8qN7WXp5+QbOX9N
9toX4UagFvIWioq/y1Jb0LrRc9N8OwfYXQ45LB5uAvitTRX+LVNeuXWoXaSIH2DkRXermp9i1/w0
qH0fPEP25wLQ9s+XxNDUOEDTM3A2YEZbtpX2nPw2uqG4uUXzZbXyKP3sjypZfdvCeHbJBD1ZgPP2
pNGYOA59L2htM3qUXfnlg/BepArTDE+rQehz9WNyK4dZHYk0ByMYaf8So8ay4ZtP6Ewm32I+KRWa
kVzD4shwIGoqIDYd1+Qke++2/iqR7QNsoYKJdKhnti+Arte1uU2nBMYaw+Cj03TvGe/ak+H4u6ku
MED3SI9jqZ18i2X+MNm3MW21i6f5nyVBBOtTgH7LuZCY926Wzm9FPV/bKWKLNP8bDfh60+4MEV4x
96z/yxssKUNCSGkrWGKPqCd1S//d8Q3xaQ4FUl4bqQ1G4D5EgEEabwqpBAeMhguiJBRHmzaW56cv
3RBeC4sNRU0iFi739GKK83oG4ZALkUbOE/RHKGop5qONKcd/s0q/Kze2tjXqMYpu1s4x0gwyvcx5
s1Zw64VGtHazYzt0yvL6vhYlZavhtcVEtQEVojZE+hGZCY0YkHDRHRfLG+nYPromLqRGhjddTN8Y
S6I/Oq/SqvNcC6X1mF+vi6qvvw3fHx7VxKpE2AAR/fApt0lktkbeGi0ZghZiAERK3CyiYDa7WN9c
n7kC8DMZOGFCeZ9Fzs7vMU1lVfmO8w1sD+poxwOTXjnxn96Fbcvnm3Rk01XDGKzfVU7WwTHuo5Nd
+YqdcP60HlfzImWJrSIoOs3YsProGX6w1S+c/BSxOoGgUwNjN5O39R75EdCjjNI+DCm1s5bOf2YE
ChR0iydqKQw8x6+YsSv7Xgjzj5iYqemiP6ocMNDQSO0YNuLKbD86J0tSukbm+CEc4i/Z65tG9hAC
reYBBFb60Lvin+9qpyGxf2um4o23TXSRaQWsQtQ92Q5RTyaHb2MSWAg4Xheyhmo4cZXds2OmMrPD
YXqVKSfuqtxdVXuOrv2KBUHVI1MZGBnTeO+J8Yl4yribebAwde0FvXPCOAJg2Uemhf/W/WS/LO0r
1XyNuH2U8pl7aM01qogjIazwcTD4DH5UQxQUpdEAW24X3J9pgIgdmimwCk2dSj16EFHc7jMNvhHd
PYLeRbTGHRMdvErcS/VmTq2FdszED9DgpbPYVUJ0AeCyACuQabMCXHTE3cI46ged3iadyPRavoTe
Yt6khP1CAvEGuFazUxUQwchtYbvx58sVSC5bFTEAI4Zlu36vLqXJvvFCuUP9oQLNyuIHU13S5AI7
Y7FNlMdhyUKmY4t36yo/6ylzEune7RHfXITqGcMTWV2kdaz/xAgxFNguHqwlLdWTLHnKGiLYjPPk
6LZTvIeqXIXoJ8YyzembYhjVRmVTb3ITMARjLcoTybwpe8BueVBzrZ1RcTygM3+xokwco1J7tHsM
XpFDHJyNKs5WWXxYv2gXJMXVG1nNWMtBN8bV0ayncmuYFjHBojmlpTkAhwWOxmL5DMoNRyVn91p6
890AklHlJzw7FYhuzJjs1igsHQrIGosJlTBO01a8l2X+3OO5eCg8ZGh1O8Km8bpy241Q03Ve04Tj
IMicGuDHmDT7yikfutACJ8DHuFo35prSM9YZcWS1d9E4i8EY8CTSllV7oAlnIsmjbcPgL1i/vdLq
+MM8BKhk1VmwqpPt+XliuvFY8IP2PiFRwFBkEI41w3QnBXW/lJE4zFomJsM0aQ/gkc5yME66JJlr
rTUKcJEIZVAtVuQLLaFjq/heofTcYam9thyZVJ8+hiHd7sP9+qkaWQYddRzuHurSdAnAAo9L7YWb
HmwUEgvDns4OuX20vMYRKcVTy+15NqvqLYE9L7v6g2CIm2EP6c+Vy+tNyioSmB1CsHxLxF2NIX5d
V33UjRsf1ttM0Ctq9fh/5UySMcTFDIjOhalM6qpnkdraT4tD1p+5TTQLJGSk7msXHPXFoXbShdcm
rsxxxN1PnpyUtA8PFMAWv6oIWmaj6xs5kfmuBKwJywlv642Zn2YtcQ/raR4lTU9/Ltpz3vjyEI75
xcamCHyGUPelOx25wJgwhuiElB9uCTb4VBov+o+QlhA3K+0u68m13iOERDsHvWRLTU3L//FMxqhe
01qRL7fLik/mxtapr8E4tT0zdksCnDIjgne6Xu3X42AV53J8AZ/U4aI58A8G5z8/Ajam9ac6kd52
7MLu2EMZCKpSLXZKw0al0YKEj9U7YWwwdOfCp2mGNzeWJwsrG54cFuFxjvYpiShCitKfdjLyWTHK
CO1nFL05RLSTVEhn3LiIcXnWrQNJWA8JPLz1SdYhb5glPxVjrF8S9udPqxVpJeQKWDequfwstiGG
U9L3t9UPtX4JNstW5tY7UXrmBQ1VuCEBj56dVwwVobYzG4idRCC7B81i0uaF1YmM8l9eDf0nJkw3
bNlF+nL8MIzY2q8qWKTYJpnX/s7rHBYKFiymLBMXZLAPVQeS6ufD1DVt11UmpnmOl8Qjj2PySeub
OlY/cZLxzgPHjZryQ2/74qi1unXLsySoFoGLkxEAu2Qd25LERqc3/V0R4WDWLfZChaVuYjpZA6Pq
xe+RLRWzt3Tt65vqpgpSts2kz/NawMKpF1HWok2sl24TLO62bmp5RB9hbkY5vooI6T2RC/JI1kyK
coRyZCrUV1bWCCYd5nyAN1A+utMhS8f8m7m8Q7wc/6mYxCN7SA5JQfkbtsU/J0s3ymK3xzJsIlPm
b7n8NoR4vsRJNz24iO02JR0PpSNQmq79XF8xdym6l3uFdImtVNbnimNqStbCq4XPR+N20R+piREO
18QMFwlOC3BWWtB4M8gDP50gShlbj7PgzOD4vcFmjXn/H/pcdr8j/1RiG6850uXAauBVkWV81QwL
on3U3KTwib4z/os0MhKanu3OeuPPzBM2o4/RT04MREl/oVnVitsYes3FGkGB6saQBVblPCG3/Z0q
uIPRCDY9RwaDXBeBT9dkj3Oa/McSJnso6ybcl3m2YbkCkVJULw1v7F41pWAVbwSpa53tTquIZDeS
o06Luoks47/ETRgYoYOm4vPSIAMDSw+MM5EscedBhQLxlY2VM3W/AUbBmFTZrnUzbvMyZOa8yL8X
RebPoeGQwZ63Y7N1Q+PdzljZMM5zA9Nj5QUOzwgUw3H6RU6feGQvleuG2EZzx46Rxx+ZT7jI4saN
YtgaDE3KMQGRflEJF/niw1oEmv7Y7NuBNUScpuoIJy1dsPfZomGOOsztKsz8YLD/y8dQ3DWzYxhD
y9L1xgaOD7v9MfcPzG3dbdHTn/20i2Xz/0KjEvLLIbz0sUw+kICMmyFOAY4UX3Xce9RtcbZtoYRf
2FkFYm67p6mb/2iWxmUtmEiZQLYcq4+fO4I3ytIHMUPPrZnt3spYY8pFQSDcgm2Skf/K4k7f9lZn
72s7+xAKx8ZMrqxtEsQNj/rW9+WuT3N+rR4mgUIFyiS9OnQ5/KfeUFdrnPzzXE/vbVnGN0oSclfR
/NSwBc/4aXwyaVJQUlaDjk0l+xYJ+SWf3G05qy6wTKatFndTPdJfNRB9SUl9mmLsT5n3NBkOSYfu
MBxmU/0yOZAf2pxfwpAktPDlaUk00lEinGH62BJL3tE1I001w5pOmr3qlM7d1qJaPCewB1rCerAD
cghxsHK6XqsWWlR/IvQhesTr6Tq3oprrU40SDca/BuKY4KDcATdmaI44/+hMV80/ciqEh8Ooi5NT
h/JcspTQbOSLYNiYPJq7hiuUjpUVCzsr5ICTWA4ZKrUx7dEweR2SInM663yMBJ4a/jlEXXMGIrbV
8ECea88vrqYoceRQ4XTW+KyHnX7n46zYzJlEHyLjAOmg8HUM/gfpWNkpHrliefzAYEn/1pdc2v4Y
nSFl3LpW5DAjumhH2tkprABYsoBXeA4Wf9RSRDVF054devGt25EWmizdcux8Eu7u3mqG0bDyiQ8U
ClV2Ad1s/XsEU4tTEyEQXp+akRiLGQllnXsfPwOyNvwiIvUgESpd1nK484cz8kwNohe6ilnlkORc
YuydmGVtWEVfInxEKJifVglh4UfqAppFXusRoKM+jYdKJ7eUIIP3zMQhkCAQEmb419ArXHSTcZw8
5zvxpXVZu81xNu9NVXqPuVbvG73HY5EgoI5EdO9e7cKqH9enyGoFykqd7B2jQ7/phUVyzrwKEw/D
yuIVc+0HUgnvGdYZJ+WQnxihtEfZMlUYq39aeVEkDKKBT6GJMma0fWTxnm0jz0SXtm9k5zDsEE7A
t98UU38ekTOX2mihESpBlC7Pa5OzEbaSG7GDTFAj86tfjM5k2b3ng1UHCD7MgET0w0xQ1aVMzSfM
P3QRCJ7Ws0h2YaB7kb23RFVvB9MmjZrqi7I1RE+4WcXca6Xa4wQmvyV6ae36IXfM9GH9oOO+D/GK
DH9ECoQmB+R6VX20XWlwdSzFpaJE2WqhfC5r9w5185XQ+5PhaEiEljmkHJ3mwMboebX2SpxDoqOZ
Rbd/WEfXukFIeFqc/LJjnutq43at5wqJ8hdFLIPBdZ4kkCqwTDpI6A3MkbP5Ejnsa420+nF8dvWc
0A9MbO6BYpytjCWBDicky0iDxT6H1d1OMHEY02nZlFhkSm4cXNyn0EF5th6x66+bdvp5ZD+4myxN
Pwrd2SH3SgMMBgRViiG/MfZ7rTVB3Cc1COpPhSKBQHKYJclD0VYvM+SUKuyPNj/uGaXQWzwuJT09
1K4Lo/huWl9uPphnWWb/qWxO0WWxpgiNv6jZ6p+vPPeSZN8omOmMkokZJG4oYdkXaEzjSMz5NHPk
8mt5l/ZEyQkDmiIaSiKobRHdnKg8T0oUsNvpTec2vmIv9Nl9VIhVZv0etr+cks/OXGaCCPE+pIEZ
jjH2UHbWcfCbYrv2JngVt6VPjm68CK7ShoXUMooO0UVuM4RtRyDAJffKFhPEn/Vw6ZbnldFvz1+P
EEIvLXmZvq/IX/4dG8fvnMw1DnVeljbHrLza8U3pOac0Bd8FhO9cJT9ujBad4EZvCrEEURSBDipt
J8gF2bkagFsVXtcPAEGBfFj/E4BOi7g++p0B1b27BMiik38WvZfCxIyvXqjsi0s44GWtA+gIykuF
9mhLuiJw3nLIzyh2L2maIgxfn4d6sIK1AkXyGBhmP9Ho9zPULre8znb5YOL1Omh4Ytg7844Ib35u
etADRnE2PJPRcULQ8bozWa/YkOy/B2J5dJYpiQN0vvvilRyoh3J1SuPhWvpIieIFrRwizqw7ShpR
ofmpPBms4wGRcYqAa9sycqvR7LHdc9wm5aTmPStiyC1rGYj04SokNLVx1q9Wl7JRdExKUJQ/zvxR
jiLw8AD+AWG4kXBkt6zPkqMSIZi34pR0BhSFRLI6YQywHXuyxHxn/OdHEepInqNC6NY2HGfvqVqk
7QZ3ZKLqGKgT10io5uky2tahymRL9Pg8BqGwmyuS92At74nJiI+Wx65OevNxnRUMjWPcsb89svUX
m/WTH0KT1SlB8r1OPMSgJXI/xAhp6gEk02j35QVVgnyYaduQjKAoGwvLPoXK+rfWWFqtF4d+JJe2
0psWM3yX7iUg5HWMGAtFSPxcTXdebjIqPPOno6m7/pUlYntk1fCBoITogsWZmeKn3zns5xBsj+hd
S44Ts+/0fRw7l6hr0F2R+eyR+F0P/D5uf1h9HW4Z/cec03xJAbWaNcmOHsniW2uQdFr6PDF/J2/Z
nNtzHbqwBdi8SC15XAcUQ691j6B+7tXYmaRwaiBmRw38vGb3F2+mEF+9f5PoC9zX9aathXNB0QgL
KyZ4eXGJ5MzFjiqRQxBO7B1kQQqLGUukTcytiPF48KminLkzXwT0dkLge48La2GFcIRZu/VPvPxb
EGFI8jnJfyUGNPIpNdLqcW/HDdGHus84+MlKugjNNlOxcqz5C+xDTBEd2zBlOWSM+EAYIBQy8i5S
6skvO1L+vl3mRG3evAqNc7lv1d/IIKwGZg0oKITkCKrzAfmMlgW2cnWWXuz4m9ZgIEmptdfG7Hfc
Fl+sJB2ymaajR8Jfp/hiylFBjbdRvEOHwiCebudCE9ci/ltFzaHxeGu4d/Xnssn1Z2DmY85AS69a
selFRNHV6iMkI/HbgUx0TjuKs1JHqMBWBSiKYFysLGxylOjNdSySz9U5ULV8AwtfpDZjJ1j/UoQ1
G9l6rV8a3YweYkbpLFM5gpe6dAFAd9i9EbNhISYaATKzR2O3aNLJidDOiVPTg7XTR6vm3xJOU+eK
D5didYNYC1BkmL2P0OHRUg1AE93+Q0Vld4qGWO2duAW0SsXNB7Fxc6jd2kznZ44WA0FNg5Cgw0bs
KmK7V3+Zmqt4q7ssEM2o8a9E7i75Jta2dBm9FP6BrUlC7zQBt8ocdZGd4SEaTp7iIhH3/C8sznKT
EtAkbXYbFnDXvnfDi/ydN1N/qjTJi5Eii7AzcpsJV3yP7arc45b5DkUz7spMRyjFV2T7FzMZSN8U
UfGN88U5Mi/2r5iGAhI9nptCqUMN29w1Pe+ZgLP6xOL9tt6rdVt5l0z3H9lKRTfGCFAavIaE51Gw
NHPNYzvr59aQzq/1oSvUVBCc5b/l7GyvjRcDARRGFYDiMwJQLJImrgg4xC0MQuGGxHce9oz5Atmu
h8ybHhD28hvn+tma3CQwqOR2oEfnXcN25onQ39mlVhjTN4Sb/yEAae8DGv0qIinJA0m7nXtN0g/S
fcbaDmUaphyj+h9z55ElN5JF2b30HHVg0Ji6VqE8FIMTHAbJgNYa6+od9Mb6mkV2V5JZlTnpQQ+q
TpIM4e4AzL79/9597arSe5q4o4TyyHUNbB6M4GRGYy/Lb1Gj8jWLhQxuer3qeGo7jPimkokfWI2a
CgS/gJVUJw/Vr13o5rOVia/ZXD0muCf2eHviLW0rfxUkY7kPzUwgFjYwkrbZi5gM4qJrhk618V2P
rOTQGd3ET6l2LQi4e+bSxkMzGMwoSWywRvdrSOyn4mcklXUuGlohCyssCmv0jKQkNJjaTAI3FudU
tkivwrkgBog3e9T0HMPTrLtrA4UCTwIqfPnkYCFjapMwkQJbsURmeJcs4rvoRpSMKeKGZuZGDm3W
I4e2VcSUW1UiRYPk2O0PZEZkR0P3v6f2jJDXGh89IkIs1NqqAG2i9tWr3ebUWwPCP2QefF/zkJrl
SCyUjLFk9jCTUrHiNgWS0rO/ic5tzxyQHgYAonuHfBLabkSVA3umAYhR4uAuiMoFZu8tJv30bI8k
J4vJIYeiyJtLMgfX+GjJuqtx8/rEVcVVTsw1noURebLhPbj9NxRIJWEEg7lNyOBwPGaVaQfJQ07D
FIipyKrnKsB+mrC5EqJhtBxSWZqCxKXbkxJRzPtmyIh4LH/KfG86Lj2cBQspgeuN8XZO7GnjkOC8
tYaOV+qNzUELUxSMAHO3qHwxOlR06rPKGu60oSKZxHa/qVGgaSY/XcSep9QentVAQBt5DHvRVhdW
zU3Z8eARCoR+QiP9znWMo8rzboHAMFbW+q0g4jMMcPLi0St5DsN3y21htJsQMlXTrogFTUh7+BhJ
XtSYJkAwBWs3F6bAB7wzIGKdAPnW+8pe4CCYLP11nd8VluHuzaq4Khe9wCauDpwO2XEO3bNrwixf
bmeNWe1HOR00Ywan+ZyZO7wkF5qzeIqkZZuVEr0DU1bBRnKoUoLnynQsTh3KbQbWqFe75IufZBn0
URzZRfddfVtuzK+BGPVTSXmbp21wW5gQmobQEDunHoYb9If6O9AIwNEd8+e64E7BZz9FDsd5q+lf
RpwPa4h2j4RVRHjtCxYOQjasTM8wBfZ/nLong/rcCax63fnuRq9MxLI9tux0bh8z0ybhoAfeOnaL
s0YJei7R8N8EEe3ncRITp9fNPmCmf4O9lQtSV/a5bb1LyjDkhjAsax0Bbd/kBD/vI33Cryl3Z0xu
/YPI917Rn1pw7GcblPOZseF5Nsvosda0S2DSw2lyGnJW33f3s81bbwI4qqF9DVq4JY3REMSdDExn
nKmlkYZMszFnHknEBu+f+xwKa0z/9TgwG0BeAfHtcz8qlnbYT/JHsnf3zPPh8SaMvUakP9spWPy7
ZRZrUyqeLJ5aMyUexGZROWgQXzYQkZatAkF4+oMibwBLcY4IVulazZ0FgSJJNs6EYrPIwgwx4sqt
MaJlOgJ5JlrpUU+xd0U+ngw4vvVBgmid8rVCGlS4gX7lsn0qPoYpOQlLr05C656awcPOwaaFJxnu
tce4av7SeN185+nNVVXKAX379RD4mAG1sNqnweju+pLw7WhBtZRGHwDcBmTiZrktcUzsrJnoVO2r
ZUCSzLA1MeJkevU//k3r+w+Asf/AnEHNaWDogKvHHanYKX+iNQG0GKeGDX5tEMxJOWZRj9eNeZMX
Y4nPheqFbEy62wa9yrFzEHfMerx3x0Wcy0/G1f9rwuJ/hSf+QmX8bxzG/w8JixKi9N8Ji9u2+1//
s4h/QSzK7/hELBrev9jTUEdYNvxwCYz6H38QFg3xL49mn+tTknq+jXT934BF/1+O45uItgWELsOT
N0X7B2DR/ZctOOH6tqt+Gv/0f9CSf9xNn0xMxCL/4e4yJOvr30Qj2IEuc2A4RMKGIMSK/BvLaomW
BLJsKDYKfKzS56oB2aIOkk4FbUwWR7wWTSoxTj9bZ3q2Gu9VoV/9lpSLYrDvZsZRYGn8cotjKPuk
5St0schXRu51n4dry0mPpHkMx2LJLoFFIQcyDq2ajL7708f/H94UTMO/vCtTty1LuMK0PT6s3zhN
o9vVI4GK+iaZ9BejGmYmEvRdrIjMIhUwZ2stbOnAR7BF68sEzKOLt8V2k/0QetqmLj6cUqDt0od1
renOqhTxY0ZA025giZOkC3ur8rkUa1wGs87utKyhom+9KSrXeVVru7CsplXSLPjPBhHuXBRWK5Ki
u7VEG6UWcpcCW8la/Vi7BlVSd92yU7kizqhXh3JgLFMzvHHLiZzXonK3GaD7CaERLkCnge8TrAfJ
ZjHMgQFePeoH3aieApgkuyKU3bAgw8XHEuq0mAFS3YevhpBhZdQNWxNYvFU84CJoC/fqVz6sisn+
GQswUBFK7c/fDb5nUzDnXfNx81pniK5+H+7ROMkvqJadI5MHJ6P4mQ7pWyQHiA1gkpkkZia5Ff5d
GdyJpdMrUP/WVf5qMJbVbFDmSUUX3Q458sgGlErnadqq4qzFBGph2Izc9mNItu6sPS3Ny/CtGNnx
qVXPzFjqXSi6Fw9TmcpKZfZgDLg3L+QEakA8yGtAutCv6Moy/5XA8IjUKswbGTLhZB7ZaYHa5sHw
qC/a1wgdLhQS96e6DAldWsotJl9RAG8bYdHZS/2Hhud05UfusNe7GCWr/IUJlohtQLnYyoChzNKu
BQ6QYPBCVHeSTS8vXyKzkRciNzTfJFA1aqpz1qQHexSbWQftWPjDd5WN4xb8bWu84rUmbq3N9bMt
gd6emRzDZfluthqySWAUUwlwcx45aXIEBX88yjOU/Aw7veGmmvJnPL9/kLgTHX+RJczv6vp5RvIO
lvp9tnkQ/J5zSBptFbFbZf4aDb2smtAqMi1RQddGhbNyeM5dMuEVcII43zU5BeSe4zwijex77IRP
saSwjwHSOU4kRELyPCtWv96jLabFrTK39DZ6MSaPVtFI8R0NBbe12bXnpixWJEo9OUl3Uvcy5tMx
KW79YQalJLGl0TS2G+jbxJTLxzeWEe3qweycQ0i7b+9Bu6cDh245aUjGNWuPW7bgt/uhvY7N4OIm
3g91S3QlNAeUT5/fnxiLt2fsyzQQ+QVQdYhM60rwr32cbT7DOWVabNl/ay3ExI0DNkXdq20LKc3r
7//9NeruTSRFnrx6enIhD7y6+ITKlVsN8d7KOXKUweWmEQJVcTgnX9hc911vbWge3McwcFaMeGyU
gajwm5C4CEew/MTRMhNVQOEoL7164+q/MsTbDPeqntQa/0YtRoH8DBRTXv1q9c7UlzUcp9fpEGDl
jgGmyUBE3RBEl9cF2l0yBsravi6SKw3Qf+PoJAgnJlg7aGzdVn25+tGg9BMpH+j5vf7TYu9leApn
KYLQk0BbZWH+Qwubp96s+es4RQA6N0dXvgmzQqE2OV7M3Js/6izNQFAM6EETAUUuhFGZgxWhvw9t
UsTCMNzioGEenPUmeCLvPRDJ6wyceDuWz2E305WRz7Qj5Ol8pImIKIgoTpLBtmH2XmTajlRqZl2c
3FZxAzjdqH3ER5jGSDDcz46OQ5hszxHT3npmlrXOHTOimGT8wsa0ckxnSx++hFfLU1XqKKXHTPMA
PO4zu3Bu8EEpcPjk0iea6CWmcskgo/zSJ969inE0/eFbii08kyO+4NUJuLIKz5/16bO5zE/0+gZS
mar2lQZUc4SrGXDvzPsytgtCs1yBb43wyU0QzdVdWrKiJO25kE8iYgvyOkUrLurliaY9EgT9ERMs
H5m4AvoOSYEVjS9O/JzUeJWKKfEZKnefQRe1xOqOSNhoqjLJmLKFgBwUqywng2jRXmiSVebpuwGJ
oFQ1sHDJaPBg6JZVstSvBbLqvVsymXIzEFkZj6edC1xzGrGN6s1r1b7SJGRHXqQqG5MDfAGQV+r2
ZGrf+4kPXKJkHeLzlbmbJASB6qpLIB3A77m7VMSCSrxQWLzWsjHM1tN9BSN3I/tYjVx/J9f19ohb
7/NWw0XbO7dFw51W9Qta0mI2rsUY31gW1ii5VZEwkK0MQzuoJ0NtXOOwTKvexjzKxiZ/70S660rJ
+nAX6ytw635g7FyZAWHw1O4CR9wsC0mHTjjSdMowIKGUHCThv4IzhAMSk0xBaAir9rL7Roey2bQR
FjKpFV4M3D6fkTY+CSdELoNjQax/bOp+7/TwjegrHZIGR4DrAOGYNS57lyGLo+UX035qjfvIvuH5
rT+B+EPuYGp1omNfuQWPDJod+SBVTp4cge+5MDLhEyW+2W0zy3li4kY+xTzoB0NOguWXuq3vrhIy
mYRnidOIrUOv3Ve9qpeTuruyer4rCQfX69fZDMbDTGdsq3m0WGyxraf5YCaYxJsBsVIjPtTypCH+
XhVjiLh/5QquOexQcwVLA7dki0jTrAiYmOjqr1XGoJZ29K0qcGAG10heA+1pTIt6y5yotRY6M2G5
gEdgO8VtVdO0+BoJMllFYo/HKYZzyHPGNqGTlzaU+VMvN8HWIpCl9tqEBHrvWCKCJQlkOqt4vymt
xDr28qtuJdd0cl7VB1E6NkrWWTyrvU9zI5ASKEiQMGNJZ1nN+IADCz3GWCNZU59kEaCDJx96RyKK
NBrr3bpDkoT+fPpSGcNO9PUBQzzeEt4Ut3q7FwD4UNMvFpdPrOuM6xLnHNksrwFhlXMPumRONjK8
V34PS3yHjJTsdPknVHjos2Gz2RFuA1mFOa77FMu0m7SGSRJFcuDtcOvnJnPyRtjEpPB9Q8UoH33o
p6RQPoTqv6KIpDrXN/AUyNtiHHlWibk4lP7CUus0R5zZFB+JiamibgpURWa/Kwxv2FSJfu+WzXBG
qF54T2oXVPkAsWs+h+1j7NyoPDxXloYgMYhqiBFzpEyGisalAvfmZ1JiGXqk6MzVr1H75yjXGhXv
UKIfy/DD2a65zkP8bR3WvXYidUHdYXaK1AwtfQu34bEd59vaa95rD215wP1layOJoWOKFeyqwyVm
zO+QDYG0AKQApf3YHC3BmDeP44+4Rbg1ZYAJ+aAMprdrM4lvVJ6Muit6+RmMvfMxpv78mdaolhK7
AK1nNtd2YTefyFPmJp/ua+vHHCEKUO+hjsxvnRnvWoelTa1WBCN0n6hnkRkkClHgRXJRr76HVoYz
WRZ7pqpE2Il7SbBQm4Ra9Bs9OwMXZwWmt7RRaxdC1mUXlFLn0uXEh3D9Rnd584iLZiuEkluVHIDq
GjBQb53mxXtSIVRE+Carvz9w/SXbi9MWeiTHcgHROp7rSkj6n3oUA3EyCTwNRieyhlI3cj15j6EX
9JtJs2CG4p6eDT1AmB0AfoQDp+Knkzg6+iUBoLoVvQEuZq3S7Y+lNl5xmbfYjLBgdmFxCPXmrnG9
5h9etymJ/H8+/Zo6swjMqkTomcQf/J5JFhW+xdxVhNu2t85VXuSYGVBAO8wWuPA7zV9OaYrpNTTP
qp6vov4hJWh23XYM9UhLXvYqJmMUFBo2BIVW024Ml1o/sMf8wEkIUk+PhtL2VqM21BuldzW7bJ8C
R1ynsXjk0R02vv9jYL/Zg4F9U2XxAqfuH67Rr4xdF4+Jw9TLE6YHZpee7G+kd5+zig1YF5XJzGMW
5SQpaSFnOiWH06qRfIJI4wwrXy9nBI4tLCzMrYNVaGn3qt5JdUSxbZUQLyzHj7mknoRNc4TIzhaA
cl5deXJGj1SPa0gtGWRPyDo5WVF//27MX+nHf7wbSAuIcHzHclTX7E93nFNQ9S4LaThpseli+6O3
OnhVBn6hEOBOOIb3oiGuTW8xI+KqQSkuz/KV7h2JhSERbM7uYn18zjXm+OopU497pvnjwfFrYGzG
G477jafnM+VeWO/kRCFpO3tljyUeT39ib6VC7ei4bhDcqA9VoR9raz9E3//h7f6aMqDeru0awjQc
4bjQvX9Dto/emCb4U+ItusFgJdwBx+qdOcttIu/PJUOzLWibbZkEt1jQJ8pj6gtDIGlU26Eq4OQS
py5F7knBLSAbxP2yYEkkWi5Z1TN/lIUBjnmxsg5c4uZI1jr2PR8bm1pgaCTNayYVjwaRjqNnfPz9
+xR/eZ+Cdyhsi6YXESKe99tNOnb6wgk4dT5V8phRu000sEHO7Mr4LMmzNQaOlNGwm8Rp9tPHUQvJ
vp6Lcisy7eXvX43pyj7RL+sDL8egSWaTjkDGvCXXjz/dZWOsu34oQxF9R/xg9hzt40XjpFHJGjog
iw2zhhyhTDMxeXVEnB+o7V1dhM7WDpx7XxcZIzhxu4QBfY1OZ+DuAREO0ukYWIQ6RRbfOLQ3atkM
0vhrm1ACk4124ZhK9SQ3UE6eXgMMSZVHQy3H+ZA46n0iY+iqCoV63y8rdbZQ1Z6GkuPoBv2DBViT
/ZL9PhnbvW7DmTB0Oug47jCi8pPV4+/RXcElqTf0w1WSWchgWyaJQT+xvW+pxTkw9ocd/fhoXcsj
sKzXkyTF9xF+tMV05ck5f551O3NLQfau9nEgFwnNH9paDdbcdoI5FTpsVUSVSh29el6amGKlnjjX
+oIcs3EmoLhdxn2Ax+ykeoz6MmImJEpU7iuqyUCI3TUoqUegAazSDB5SUqOt74a5Xo+4uCoC1zJN
304mdYdKKg8qGfYX8ErgTxKvxmMQjmBhtabeMW84jTC5Obe0L+ogpvo6cOhvl4SThEqcIl+NOmaM
f4apc4Fw92baqH9TF6N5m4SALHwDoHKA8s0eun1aOgzUDGyIXfQcOnscWuNnCTyVYpv11rsK8M5J
rrw0eXzfhFg9wdmgEU6v2HoQnhD2drvMtPpKgs5JfiI11Uk+MM9tdOBFY2OfosyKNoZHPaEi8cJq
BgY00lpsIu0pp9QfxPIUGlSA8mpRcA8HMCoaQ0b2JiU9aeEd7mftqMWIrphOk5+njbuhxWxgcR5Y
B3pLCX6vcv6EoygnJVEwIE8r8qLkHpB16MbLqCKNioiDFZOLF7WXOBP0UmR+P9SSm7ozPSWt/iye
RMBW8DNvaMO1WLhBdLFxti5uwECvH0ItfnJj+IAmyr7VRFDfynXnazjP7knY/bomhBPfI0lvow0L
U0q4UaETzcVstBWoktQuNZac2BZ6burNdi123XiS+Yr+dLK9wbtYP1SBFmuI6gk/UPWrXBzJnEo3
LWsrWKVzUkRXJQpT589MR1PMQmM1ELGmmeR0DcFzli970eEa7D33qDYQJ+ruKspyjCHUL6iT4OjJ
xqmGkp4SO+K3lZ6xh2oJLII2TDrF0KqC4diX9aMfpdYuMOlJhE2Cf0ze852l3SZo7NZqCdc8QOsV
Yts5L4LTGDWoUDDgDSL9mdeLhiV7FJdgMYDr4jOA3sGloVmg5WzNMrsdtB04DxJ1VJyaaFJzpU91
oE7cOhUeGYgJXU8WlhBI0a73N31ExGUVn2lhhaAGMOm4LeN8LKR8qywkigB6QllzFPh3FzdkO8JF
8SrqLlotQJwYdctAeiQ8C6QMHvqEgokSt9pVwn/m7AqaljZCmfgPVWkvOOMD1Mqg8dRJpc9YIfKY
FmyH/8GuEI+0XZIfGXbttRwpmNNMfLq+xo+z7w3iObaCWlF1LK1mrOVsv6fL7Z/AZVP1WAWyUC3i
4ef1px5uTD+CqF35vn/yZK0CBbNYYyO56It7B2353rKLD9VmhNTSbXu2+NBrQNE40tw2HNVbH+Uq
AcyrIGXJ3gs9ZDoXTJ93F0w/cW77+/Z9CO69pHmPZfnF6P91SruDumtVZaieGLSPDAo4IK0cY7J2
oyYOnu2IizoIEv35BR7jsjdq+71fhn+MuFDpL7/teRSJPjWi50Eb+n3eaBbYL40C8sDs6uJSWOjO
SP8u5eG0K50/5ieW3HKMLLjgYgtH4/NEWYABhyEG1sbKIv0SbFnKStrswPjYz7mZvbnlC1ikAfre
ODEQHqNLuaFuaw7eF7lyNxrQpTmqLqp1hMwC7bC0wvuCyq4l7Mkpn9WDhrke2Iy/lgdQemeosTmM
97Ld3rtDc8RIvw4SD0eovCquhmkkn6qVqAU3u8x0deV11rxsL6YpWKljXmFirIUbgpC52gooXgZU
trVlvOrpJD7TGSYI/a6DWlKI8mYS4yOmoGc/9p7Vgcws6AuhLPijS6zOYBPtno3N9Hb0gFBrFumk
6NJuXCM6uCQT9CRC0+HR9gYnik2D7x2Lw0ZuUfLTsEbtSxh74+cQ5f/+01nQc92pjraf1aRguTD+
ZXeYfFATA6pGKAl9tbi2aENJ8lqy12UxzPGWfB/b7K5/XyeJvxTjwvBcuT44NoUQkXG/lknYedFx
Z6ELGZRJlequGVn86GJclKdSde9k3vB10OfvWg+HMuiTM6EM8mTEChkHNFuaIfuHDHjx1+rN1HWT
PjJBLZ4rfk9rwXo1YXUZwJEyTiKOUtvCd32y7IkOpLpT5OGecpSADbQ7bQ02AIhZ/w/TSAr0v1SR
pm5Q61kOM15Mu79VkX7kEZAo3QONAP6SpzdGgj9DH6MvZdyscpajvao6UFNSird+uCp61MN+zz6H
t2MI02g92gICD2MsGbqpvnqZxNE0PGi8ToGG+4emIWOe7fRrri/RKuP+EM8QSLbtuK6N8S1w6V5r
M03nJgyYmVVXpzeeObjSUrrBMs1d55ZIkaCYm75+23nsTnCez0MuqltU4rF0xYH9u4dxV5zRJsI+
0Q9DTxN/0kaQtXZsn0QwP/dCZ8Ut0MIkrsZ30NlQT+wsW7xJzSF4pM9RC0YLMdjCnT++z27nIH6e
X6bcfPbCN5Q44eekZSgracNLrhPclgO+JjrTvDBamy9dL9WSpfk20Xn5PKe6xT5r2ZhGOVMWWBSK
yWJKIR+NSRLpSGzPwE/O13qkK8cR6AlJEpx+eTTs5ymSmy+8Ww/hm8/2DSrS3pi1vhO6/pOK4xLD
LAGWQX+4rff8BTWegGSvRmtkpNRbarXP+TI56PbevRgTfXy1NlRx+GRH7VtWWA/qlPz5iFbD+1yK
b7I5Q6v6pxZ+5uupClCNfX2ilMOJVXaiV6gFeFQ197Ntrp6qMCIG8VLqPFPqsZMHXCkZpX9Mga+O
bLpc80ZE9EiMtwOFCmYwumfytyXOBaETGPbm0NGZ6kaQ3PKBVBNQ9bJbZ9wmjY3grGR409bWrdrr
ejd8t2eL7gYrlRzTtp5f/ENz5q9NJSEjtlxUE7YKffttiA/nN1yGHPFtKKcatpN8WdKv4PdeE3nb
qDBvdWnVVqHGzKT4yHkOT7V6leES/TQm+4JjxXuBnvtrvTL4QJshdLz+/WL4F0WFKZDpeOyfNnoo
7LW/BXAFJObp2jiYcM5J91AHI6MloLUh/M9vwL645N1/Trfs/jp3skEhN1dDnpWMzroafbVsIzd4
Uk9MtQxn3w6a3WdLlfawizl2ZctVwmau0PnjXWUVz4jItmpQy3z2n7ot/2GBt+TK7hgm0wzLso1f
F3j4QkXv2JDz1Ag7zSjRI+Hc42CgRTRitk4tDGGqLd8W9n6cJINOWPfgxxnbyHmRNhvPLQXXP6ij
TPlp/lqtWA4BWILl1bPo4v2mX3EzmcSVjs4mDMpni7naMvPs+56akMNiwtpw2zH5TwYaPeq8mSQM
YlKpl6BYWEYWWqJUgNqY4pgzT95nH/L8pDYI1RhSU8zKbR/GKDG3s+zGq1JQdc2FrVMKAvtvEaF8
5tkigvov2hw+3t/fHS0fmiF04WWjC0/ar587qKC5h+ZNfxIENRD3hhFfSc7AEiBFEPOHMXKwcxlJ
6VgT0QTvu9h9cFr4Mml6CpsifxynZ8ctn73O98+lDDpA93fQhxLHpK1bZ/V/IUQj9AQbDmcEFCXR
1xy45J2oN6Jq5ktt7XS9ugBTt086/IvevXUdCCe143/XMpJx8B1ds4HhtSCpyUnnrXUDUyna8VEl
cGN5ykTuHOIQqGBA0MvAbstrDroVuhJ7PQxas7a0cDm2tAgWMfTb0Ew5S48MdpiLPJX2DfN4pqcT
+xyO5k02C/Gkpze+6PjctWY5dO5451uyQ653/gXn7xZ3U3ApISyufS2hyVVrP4Q9PFhOEZKOGp8b
0iwO+EzcDSyfxpjtlebVyXHW0htwduFGZOXEq7LxElHKbuoenTnoBrxdqbahHXbi2L1Pde3UaNmh
wcc4jC+5N+87uqexf42tBtQUOHE3YB9a7tI2velopIlNgPxGUuTisPhhhsC+rP5jYfFFBr3JfVrN
UVRJAM8IpP3D07SnJPTuon7rjtyaJiwJNpQwsUh9cRlclhFGIO5A4jnQHZHj3j0UZDCgYphWETYY
RlXAFbVLMZt3bZwdYtgxzmZpDHo3JGMkyWHO5lOufe/yY52T3orS/KsHHHQFa2oDNfALw/cdyMZX
hBN+tJmfTfIHHBpmEBHyxxarTCLEKtNBxgMji70Ika6xrSrUqqV705yNj942b/XJ4Wxe3UcTnAYP
9X5z4KWudHGD7LimrC+cH3Uy3ADZdPplvRM5w8zUWt3MyY1ffRnpTqL3Nm8DDdIx+ZTutJOfYxa+
DF2+GZ3yWFDvLx7GDzF8uGPFvPni4kQwFpfoN6kVNQ4WwMVVFGM7tpDjS5YVcF9+I6Z2bt/iOW32
+Vkr/a0+hhuKdq+5RdB7QSx6O+P2jPpBktlWfqod+Ihhw6CrCiC2FvxI4SCI75iniQwj7RRTorn+
TVjnFxhaZwZXzNGdc0uwWsoPL2vr3QZpovXutwxlcVD+GFr8XVZ6nAGiDKl/v+jQZlEqb2t7fJws
GOJpZSGeGEjvjTYwq2/cJt910XTnGB0sZ/slYM6jx9mZl/VGoM3V5t1mAfE16T0WBWiQ9gsQ2C8a
QVFD4h3K0XNWMN72wIDOxYTDNK8waOWEhKUB4e+iIEXMOkwOB3iju62ZbUzecopyXGqObjBrNyB4
EO5jwzjO8fIGNV2sYDwxE94aEd1aO6W2rIfoUII76Jt44xv1FTMtIqCLnU1wyf2H0NCPuXePLPhu
HAOydb6gEltbdnlNS3MN4P9Nt7QLwVgAfEZca8TdgWCeIPZo7X21VIRpFG+2pBmQQI6Tm0ZDXpwm
p9wHRXFnEL6Zlu1Nh6c+DB/iAAk4pLXKE/u63pWxfok88y7O0oeljF4nJ7j3ix7ipXS4aCs5xMfx
wkKyYZOnMA52KcYnjWl75LOZaAQAhCirDRKHH/wm/ppW4t2PYd9ZencdK/88+RctookmsQXlY0nu
n5lsxfBqRj9F9HwuinIV9+1WMpPqzNroj7HnPBTh5s4YvvHSpwBPoUmz+7m3noMC34P7UVojzj5j
l4WHpSPPrS8RGriUDea2utDcBxbar7ybDlefbzzikMDnGMxXo/muV/c6Zh7NIGWLR76bsSZPuwo6
Q4GfOpizB3zDBPLI9TNcj/R6ZZIxpUoAO8BfUH93zWNP/63o0zviBVehTlzNuO+64hz42J+x75SQ
EbFXo46bidLKQrDEYC1FRxpZe2p4oCu8Ta4gEQuxZDq8d4jRMcqdWyvcQXHA3hWcPa6Q55oI5t1D
VCHzsx4W8/sELWUamquNdbyFjICLfTVaFRih7BTK4RraPE0MF08r90X4UfsznejLUvsbMQjIUt3G
J2bJc98sIApeiMTH6Lc+ORB094n1uW1JtRnsFizWsIamsc8K9BGI2Zu2WOvBfRTc0IM61AIArJFi
G9nrGHqhsN/3mKhNHG+t3dDzfB8qA8tZc8TWvTEdi4qDz6BJT9MEi8fclpFWrUcXpbZP74DeNru4
tcexiBHc8I5NieWbObUmlk3itaSkdZweWvLVBnputoZRRr8a9mvC8AVk0GocABuFgLs+yvrsy5UE
79CCT9n1fmBLWBsnYXD6IxeJeCPItTFOB6aStvO9Nx1YJ+WZwzPm3RcReRzgWpKc78RIRxytpbPs
o/m1iwHqpFsz0AD/6kd3+rBpfkXGIr2Hazibr7FPMWoH26Zsn3peogjLECC3jriDxkrZXi2G7hrK
jokWG2rT7SyK51CfHxsddaUPiJuP7mQPy2nUpi0aQp4xWobZ2tJxm9RJhP6xAtCi3xFtgpWg3osm
Xutk7Fleu8813IvDW7cEBiEFJCoX1XgGpHWnm8Z32OwX3awO4AXZnAHp+mwvJngo/xyAuypMFyyN
dV9F6Xcocjijyg45T+G+pG5AYOYkYJjTvi1/WLoMhylkFi3vp3dfR798dtP+hJMIZHX6uMQymgk5
rhDJvfGSQ4N2tOvSTRsjMG9xqFmbKm4eLRHeNzhZ6FVaP0oBbi+CWl3Y3MxLm14G3T2YZXLtx5se
4ktkPg/Oj2oozgY+lIwa1XBTXLayKUxdA/tOVKe2eO0hmkKy2EeFwc65I7VtPaflN3MQO2JY3hrP
2cAwxQzsEX2Ypg84VoclOXsMNA3yHBhX30eWxYQ3g/S1bEDP3Au+1XtzXXubsp75OhE5ZxR1N7GZ
7h0+emkDDgmE1BiB1Ev5nHrdpSQpkDLIfq87770O+pOzlDFYuOE0hKDxcHecDYjBW6qmhSYt4M0m
FFcG8ISoZfrbgoIeSShl20BG60NiHQR70Oin5MkJGY1i6KwtiXjvsom5ZwjawCoa6oDIRDS4yRtH
/4YyEIEWcdCTnwUn8qDRE8yDS4hU0VxGwBWsHWNxrhxO1VGUz8e0EDGin7A+GFqgPTbetKy0pZ9O
OCzCJ8fJ+72ZedVG/auTEYyBX+Q05HPYrrUOv12XFexFfGtg+0RWFxPxV/KPxBvq58qc89XnFyfz
T4c8s82A5IeYyyV9ctyUDdibspNfhyC9OFbieMSy3gZQVlPnjJuueAG9nYEVgfJtjnn+oo99d/Ca
aiKAKKtgInTaehpsfP8VISvqSxrRgp+F3LRXP2Cil8sCsUCcmZb8xU1Y0Fri607qX0058iXxQVzU
v/oJym1yAzi3EluMXi549Utjm44182ArIDPIgX28msdDYlJRBG9zML+3Oq++kJgq/aUq46OJ7cnJ
rwkEWR4HjTBxpHu9Ox+YG2ETLQiSp+AfMEuP2XcZtVI/kC3ZEpBT7R3yz9iyht3YQj8nULnwmo01
mI+eu5ir3WQxCmaq9SVBdcZkK34d2x+0jk/6VDxGXlCjjmElxVSLkpaQwhFQKzXJCl3D3tKWnx47
rfyfaGrYiswmRm/Y1To5uFlF/BysL0GIInovNFoNLzY7RKMx7jJ4p3ZBCILX5wCS4UA7M/C2aQcU
hXFcFD77ZrvrjXZbAPSM3eBaQ1xfzclyGkoo5uAwNKQSBagbVBXhvlv602zkXyN9F/SLs5PqtKgl
zRN76dor1wE2Ohdl89qtUGkSs4LqVTz4wCzJ07lxV8hwSVAyNORbTvgGJBjVMalQSFfjDUGqWNy9
5ZYMgzfWnJM/Fg9mTp4HPX9SKhsf+RZrVMFQYWnQKBvb2GK1hftzD/PD0McBU0BLF7xybphiItlj
1N2PxMgi6U9OevTqNB47PzMpEmOm773O0NZM/cuEo9zB8a/V96XfcVuUy77TzY3VooBssEROldvs
MwDHNSPmDSU8DByiQYl8bWbvZ0F54Nd4datjG2XXJPduALCvtdR+SXFb1CPS3hLHuOFcGtvczKMN
XiFauXr3aNUgln9U/5uy88rRHEmz7FYG9c4CtQCm5uHXwrUK8UJ4RLiTNGphVDvqdczG5ph5Tjeq
gAK6HyqRWRHh8QvS+Il7z+WHJo37wXaZKPMYp1xwouF9raryYAsvJk3AOM5AY9HytvsAg69tO9th
YK6VL0SODvX65mEN78z2w1ZI+y4QANKo7aZuhAOjaPAuN3TioRcWKSsrHmiuzO+mDPWBF+M9rZ3m
e82DEEKP82AsO3Su+zgs9oyXRwKDqGziMYIWAiBr7Z/WJQH5gSR1btPXAC7f0vQXVwBtqYSwjs2b
UxguYY4b2JL1XSYJf8rSfZnb0a3hc0a06AhvUYs8yPbR8VdBoKhH1qpKpKXJ0Hs93/ZX5gDFrm1s
/2oZDUlfigEwWEN2tCpf0XTTM357QjgAt5/YrmAjm3doV5/qwaiXczQEA0cRwUJ22l7yernV+tVV
rSkMf/0Ww3+5FnDJN3HiuPuuCico6PFlcQhxKMYu3gW5bd4hifW36drHP1p0huCkjORqFs7Wo6LK
joWa8paO195OkmxLEHf8E7vFtC2JiL44Kt6DeEN6yCV+XhGzHxOraU+knF+XpY2vpMtdLTYo9Gys
vxk3OcehNZ2rLUOe25KEG4Zr4ym1cO+xvYHwGboeLJHgW0lEMzkCDH0Tc3gInegjB+AmcSWj6aY+
H0lBuDFKHotZ7j5OFnWQHJ3xpIXLYzE6x65KrvozlfYBOvmmKR2YWq5rM9NfF+TRLpILpsybZlhJ
/A1AwIf7uYnq7ZdoXc8xw16S2YoJm7ahxrNgvFd9+Fgt8R8LvwObSZSPa2J+rEn1TG3i7fRH2SDO
3i9MWmq2AD4SbWepbc606VXbUfQgVAsYiPnCIoyOY6C4dAO2pup3h7mPYT429rFPg4hx9GuFTert
zHBndva+S/4CA3zI+Hn0YxpdypS1P4+K2ThKr9//LrWjIXes3VqX49dmzYQIv01IDjyCfYovWVFy
G+bjdYzImHfQlZo1NggTQgxRd+SEoM7Xno6+Q+yKKGC4QeUYqfWcm0anLmvfysAgjsfo963RgbQq
w1ctatID6jLFHrrYodhpmW7EhGlDtXOMKrR3XgpYQElW9PsFmvsB2ay6zpb7JW7W+3lQRh8Bfnss
P9BPM5XNrP5yLdLQcoX/GhTqd16XwRZWtfm129I/2V5Ng03kuNevS9iV8WIm86034I5W9qcijFi7
0F7prwSlWskoHeMN6yKyALpHnk/sxL4EF/q3pBbmjjVE5RoWLCIMJc/CWNJywM3bQFkViM3haUhm
OA7YTSGaatf4xbeBvJdNW/aPo5rx601/7ZinKU27QzadPUlu5zz/HtSGwGLn8OUOMTeLOsJyyyMg
gQWR2qk2FuIvWG+b3M1dkGj9I4Z96me1Vkjs5Idd9kctwAhwqrEgVcEL2baLSM8J5/wSIBnesbdv
NiIwSSkLtRTW6EBUsOecOaYMkZ9zVdQGFChT/10rEnppva39eoWAV35pFOANkZeAzYps0/6btrms
65Pvi/VWrWj1W9SzWrtrgGD75lGfT3oTkMztM5MIX2tgIMz+GQWnv/7EEifqjlMGyEkJeLUCRE/b
E7wPzrgUDHJQ6GoFgd7WLFG3W7qeJiYyCbNDYa4lJAbifWwJjAcDxDBbw6JNayLQaJP3ZhiM6LWS
WH/c2lMQA9NJyvXsG65Pwo/po6GM4DcwajDIjeSBamLWI8j0GBf2sulHg95PljezBIdvqfWyXnbo
HdiXL8dYP8mKrhh4GS9j1H+5IapOGLSLjL1J7VFSRwgQNrmyEfdt657VI2rXmOzyk4TNfoz8aeQY
oRHzN3NaBCRnctFpgAX1FwvdsCKLx5m2Wl6ibZ+xZE1UVel5NHl+YnumglA/dfCcVy/rOAHVdJ1J
NIs1Vk5aZKhQZ45TA/SxGQGoHbfeaM80S+Qtf6IkYkkiCVayGE9v9fWQktfLBYi0fbQY4RjHr82e
bzfbNIEW/a3P+mand4l6/eWbNQcBLEkDp0p57MIkP2VdaXPBcN0SdRge9fcwSxQ1XfaiDwc/UmWd
ZE7dGVx1ZnVaSEbqB3piN2OmZ/f32t/TjWz21YIN7iPYjHo4FG1yTScoCwWOnq3tRCf99RTM6DD9
oOv9egg7dr/hYRZ93f5eQ80+ByAQE8anEcoVuMcG+5Rk2nh989g1nEV2n9hPADU4ZTimv5Q2eqeV
z3gq05NeBkVz/0eupbdVW7g6il5M6b2EWXCAeU4prPRpeUDoj5HPmH0WxNfKuBJPdY+Qi5/JooSt
O8pOpb0BdSppq/Px4HKgqLX916EZIVQxeBKHQ92R1iOpjS2oU9jSt0IxMvUh73ZdS75c0B/1Bd/B
DwVydK9/epxhIfXGXGEjfBbMIxNkW4x/ktr9MSW+QbghGVXKgiAE6TLuVPIx1L8sZ71ryuaHxdAq
jbrvdYo6PLMRCngWQWW58+yQ8noy3TbZ9EmzM8ymOcOdwAnINrduy5SGt4cZxf2tbzCTCupsU3Lq
a8iE4EUIJrkqhZCHjtpPJvZtUDlsG2z3p0x8SKyyZDnQTA0qKOUvGzALbXEwbPQpqSX9+pjQl7mw
qblibLNmaN1p5VmK3mIng4aoigJWGbko0CTa27hEIgSEnCKOh3Dgz/cuACNtkhwL3yHwiCYHGHFI
IEXTbPWRl5MljTLNx9bGJYz+dj21XcqW000BXDU5sVstcfZIPZUO4cgW8UejCvk8xJWasdufR+tz
Cl7bsWPE0Hm/XYPU2niSP+E5Hypf5ddxR29cVJ5MlVkrAsEGELP41RY4Qb3zUn9v+Q5BeSutBBs6
Rm757B1Di1gJ/Ub07a9vQtPANJjbMCCQVxnLkWX2KUrq+svgUo4g/pvEM9lerLtBiRsFYd6bzuWy
nJXFL3beS7keYcqQTa/uW1ihJNGQ2KKUY+YYMXbnduPz/KUXdHoJrI8LfeTp78XG5bF3uvaiv38S
XP4YFjBUXahp7ZXjo7O1f1T+RO6DqhqHAaGbjRsMZVZwp9+IXsuqh6Hv2ecGqQkKjOzD9z1UUWSd
A8p8lUpF2TL6nkGl3PZ9u9HCPxETFZZVjPCIV9PHv34gmTkYsiQi24inbGp76CTwUfFp41QPrXgT
VexsarXE1jt6TRo0HtmoPGV19k0aZnxwkXTqEiHPPZ5eKVR3kl71y/06pBxkI9NigtczuNmDuuGC
LylqEvTRG/0p6YtTq5iKCuoyma/DRXYnXVJq1e5UJd8zT37qx4w+dcQQPZooN76ePgi0IH5kIJyZ
9yK1VN9zCP4X/BcYgU21Rv5BrPS5Sl9Dctb3ilNUP9X0N6ilDH6R/qoSRo762WvOHoe8f0eV/vRf
D+MhDncLYT9H0TFtDbrppM07jpKS+flPPIrEeGO0X8lD2yfKq60klV7m3iy0THT5yBv7aiXet3Zv
1RkZ9AkGeyC2MCb5s+raMtA1bKpEXHLGD7Ff/Bgx3R1L7uPWWqqT/qxEMy4oNeOzvtFHZmicm4h8
ce2RZpq6rMWJ6d5osYdWN3Zkjm3mRMZ/GZXrUW6nRb5qoYnWIBakUW39zru3UhCPubLVa6KMKfAP
JgsB7c0UnAAU7ELHuE7Cflpw9uujzVOoAO0u1E+XwoNoZN/nyrGtpW9hwxeNFvgPdEoSkYMSpR0+
3LQkthDm8MynftBP57WTTIrNeZvh6h4Czhq3tCNMopSOyNp76n/jrO8wtJzN3v4tG+RLSZy9OYY4
W6NgulaE8JQdt9rqK0NLZQOLYyglyPKob16/YGNpBtODIE5Su5yV7mYdqXYA1T31efrqkne/5oxo
lGrNIUyUkgBiIyaObbbExHdz2/9nuRCigFgRps99tM/G4pV3Sgiv6589b37pVzFQDvAy/bj/ttB1
25L3rjTQBDmjX02Ork2+wdghczbq387gDI/ENyiHGqdkEqKrr8LkDnDCPrJwSEx2NnAR/NFSC+2S
0B9IQDQLwxrmTPn3dZLTyR6RBTSq1UDNe5O5hJJaSr6rPXv6QtOYB61AiWy8f2WQrDC4i/hHsuJG
6dYjoA12W5380DpPmSr/bIyy3TGr9Ng65oMfMD0VXsqqoPNvFohbbcy1Wpv2sW/qmxzsy14If9cr
hZR6y87Q4NQZhy9T4DDwJEza4MUDmQGEfdjqz9uN5NvYq8R1ziR1k2jZoq6SquTFXWvOMKszgBv8
1FeGLg30h6AL7UF1bfpOW2rvKYx9kHXqh6hnG1M9JtN/KZNsL/30SXHRvxIvTOEXCOzp2FonnlAE
KirZDmEwqu9RTwKTtqWbd2bkX9pgeDat9CiI9dIKpq4y0Zd08tOoKUMXwtaTJJbHaQKIXsaiP7AI
4BZGNKy0dV8nmHJoh9I91BImrWHaN61cqoNWa44da3EoTvam5MP6KuynOWRyMBT0psuD7gMIWyAK
pSXuTN+B+gwXQZnt2+Gr7OszeWv0cY99AecUXJMbGrwbX5R3sfJZaamJa4s3SLbsn3zlr5dmhgCR
emWy/EckVN/rfLhhDvClWWPd+L2NvWPsebSQZr3Tp8Mgu1/6m7PL6amYrZNjtQH3KbWYloQq+1W0
1i7mB+dD11X62NF1hBj8iATUgZg7Fg8LC3Klc9Pa3HXpwWlM+OWV70ubSzzcwGiNqi8xmVZhD6My
4JrtVfe1+oLXD7CqTh5U+kLsmW9ZRCTe+qav+mmltYHkRDBJ4X4dCBNy23io9q/tbNibTl0/eUO7
ywT2mDslCTkOcjOBnCbrzW9THH7qpwaWNJUOzh4jNMq97ty1UD02y4c4qn6uFUaAbBiiB9YgCTJC
1cRnJlCtuFlvM3944pJvNoXx2SkvuEnzqL/HJfeHfYInkZhkKhVjq5v8eAyoqNEN6s8OkDYYqEeC
EeKLlAZ2xYoRFpg9fWGoo6mxOki9OaKCdPm+JgtnCR7TEwk1jwTJ4R0vYLCKIr/qtzoZ4YtTiDc/
7eE6NmzP9N9Vi8K8SM8nVER5Rsk7Ut8NZyJQuM/OiGidmVnro1//322UULmKYOPXJ08dg4ZhiJ0x
ut8NcTUms73oBsubC8zP2VGspn2IXQaOskYuoX3MLgenOir0l6X+RaheQAOpCSPPJnZenZs8l/NK
2Kx6KaaNe4Jdx5dtVz/t5FLUzCHyTwaSt6h5qrPpk+6lynBdSi6kDzLdaFh+2C7BeqrE4ZNNDIOZ
OCYHpP2cvfHsVFukJzcmKVE3uQ33GtAWU0Ue2R6aiZDzMq7nBVb680j7xBS3EvvBG42DOzYvydi0
1zi0nsLVlH+Ziuko6VtkT9iTXsRQaupzXF/0+vUJr0koE2lQwtxlFpX23+OGcOSFYXhFhqYY3I9k
zX+0RWw9ZdMxmSM49qqL8vz6cV6BjIc+0nJFBppQKdHmYXzMO9JXA5OgXI/CwUc4xVo+JpVL2hkR
CCXpjYTawIBdhwJVg782bLmHnZki7pwTFhth86Q5BLQK09UrGK7qL8s3kMsA9qNT55LTqlMp6ElH
YK65G9zq5y3ORdp+bcrADj4B7uxW56V1s9e0tz9Tk8QM9YDXPXOwZIjmM6QF+vggdqTcB+l6LQSn
dx7yLrDkJmwTjYfOY85j5M2j5/KFFJXJPqDhOekTeq1IFnPLjp0nrwtzOBg3teAZQ1Q9KU7HoHlL
K8vbl1Z2TEd+ciIZ+ZTsNXU9FsCTDyNG+x4ajpm6/GQ4JQaNsX8SQ/DMmIqPhn61iGV8PyjJV5s3
p8gZcTmzoCoBkZ4Fo7GVZ3FfxeXOIfuZLT12yMpZfUj6RMA7U8esOZVHa+yiQwDkaedDYfLQFRAF
LotDV3IIT6xMnXBs8Iow5LMDv9yTN/FQACE/sDh+N2Y3OPQ2k/4qOAHv5wEziV/k3U47zNg/Aq8j
38EuLyMaGNmCBsqNvDrI7ooh7UrLxXEXinjHpvSeGKnXyUjzY0pskYChbnai3aTJkByFw+1l+B4B
mrD7dtA3V0G2nAgDAhux9CytbK8tUjG/yi92xwy4kCM7a0xQ0sgThrtIrskUJEJGQPoA2fEUJn5w
Fmv3MU1kUnUe/JKpz65pQtTs0kMwImLMC8L9ms0ssZzaONtciduYHPdkAO1hwzXZMpAi3KMhP10x
rPLmoS+jZivtJtyLZC8nc7iNHdiMXuyh+/Ae8ZiUNP5Ml+aK0KKBBmNnEd5tpzNc4zk9WWfiXcrd
shoXn5gTAjKcZ+6HpP8kOf132nGXjNbsXp3JfRjm9vsKmns/TtBU9T8aJjB133AK20Z9INXngQkT
A2vpfK7gSk95s+4cY27PcWAeyt5CZ4dS1ZeBZBnNV9uXWGn5ZCo8xKR4LoktzzOC1jIlHqkIvQff
DZ97rwnwDi/JZmU/PozTt7YvbyqP4ZAdoOLvbeN7EyTQurxmJgdSxfuF8mcYte9RQphJF1TImwpq
vRWFtC1zsBRCFqc+siUbQi9m68bIwUF3MtXpa7SAuApRhjBith/ySqwkhKUIfGPyRVq4N9D5t+Hc
wAFQ/Rzrp/ckSB5ZiaMGXPDDVH0JTDb9g+uUZFngBxDhr12YZvsIVTIOnqnYhOBk21mO9Ati3sTD
NS1H5oUyYt3sJdtiOIrbgWjko6DP3juCTNu0U3+uzRy1IzkKMUKyDwSgYsvAvxHhzZun4gfNhndc
ZfdmMGddJyAtXf2d4LLugE7vgOyOQVf07CR/AsQUNwQSIB8M52sw9dGbtN+j1vnjzZFzSJPsV2bO
9m2Gwc5e4/TuDaXxCrOeFRDWIXBcjLacoN4NIb03+nhEBjQuOet21EakaNC/rYFNdk2QPku2AAB1
8B0EoMpbyybBu3aiHZv5N2nByx/QO1bAmc5uI0DF4HCeOmvcLK013lqgISY8Sbkg/0SkCPEjUP9B
436fmeFcq1HNhXpWJAD7wOTG4ndUGNnZLYfwEjgTWaMwJDOqKAQhtBxErZWNnWztljGembNYTuvP
PJhBnZbyzGxMXOd25G1kYGNbwjEZmqlYPH+F3xFWoNvQaqmuoC4r1IwJAZNjbt7UTkgWDrGqTDHs
fe/JNzLRvGPvg1bCVL6H5hTfhMyI3DRoz1PQvDKKOzqAb7e+h0mtjG0fg3GaEOo39beCGb3RO8vF
D8oBTRibe5Npx6ULKyw0XIUcbmgs8mufmSo0F0FaGY2oeDw+iCZKCEcxSA+qVWcUtO6XMeB/RKH8
d/DIfyJMvkB7qcv//U9ASc1K/F1j5SSAYvg//xZV+U9/CKLiX69u9z68/9N/7KGdD8uj/OiWpw+w
1cP/hzGq3/nf/cX/9aF/CvPuj3/87TdA0UH9tCSrKyiS+pfOf/7xtwDb1b+nUG7T//sfrfwXCiV/
4otCaYV/D33TxE4RkRxiuj4WremjH/7xN8v+Oz0URgtsWw6RnAotUDFmS//xN8/6u+lBrgygRvhh
5Cp05V8USjf8u+fakRVZHn/M89zgf0KhBBfyrx4pFPyhdntg/HdgcfyLwwASOi9NhNW2TUd4r8jW
rKGqrpNKgBoa1Mc9TG2/RG9hmOKx7r+VTA62Zjau+8aRGaF9K4OTOmeRGRJzRA25ARP2ZltlfqYp
2Ddp+TwYGFlWslCw4j8JEwe/Z1bf8yf0V789WVvIuZi2lfkVVO05GJKATo9VXR7aJAhU7Jsppkai
NjY+ujT6cvulI+nSsnJo1MXGIVqJMtV8l0khtiQfGhl4rCwF2SgtgC4w1kamnFW4kU52P3ap96Sq
qMRmEpKiPt8ZcdFtlxn61xpvw6YhbXCtJ9hqBNOg1Wc5lANpQ+sNgpJUM+bQAVzHo99LcA7xQLhY
098FzTBjcbqWhBZwpA/ssgsfnAVP+iVComTG7AubKEXrh5J5M8zO9yRXOY/BxQ+9T7tFmyKbAnJy
/cePmMWvffrZ9+V32mP7OC2rv7VJocjJ+0js8j7ARbOBe37LHgOPRTju44HUMuRAhRnAA/UiZJEO
kSQknRxba/0lCuObwz4dx3uPv2y+9OZC/g8mRUBu38mWP8XuIa8+UjEhjLQYNi8JpoceQa4TYV+k
yUS/XBHNbREkIS6kJiE1rORrT0p3W88/Xe+8RP47d4KnErcOC1jrazlHVEsCutDSTfuBwHsGtwvc
pvBH6PJQqHMms0PiPMbTcJi68mfudGzOHovces6yHCVDbhORUVS/2GZlG2K3nsSkpktMR2aGr5su
4kkK2LQ/RPG8q3zOXD/HI+cia8df0t+Xgt3SMGblLsh403P06K0EY48FpvzVEac4umPS8Nr1yImR
GhEWkyORrcVlsNCk8QmP15ImeURFsptKmKwTwTiJRwpjm9F3FzVXpWt81L6gMLkgX/mW2CwT2A4j
jFx/+tl6Meknt3E03jZD8ovd3c1qhNVZTssZjfOyRapMFNCc/GgKCVTSXVEDNXza+TiT7dfSLc9K
EESgaz0cA29Cq0CUQ+gA0vb7z9VJ7mLPPREbkZtJjDNxC900OxGtyH5GNN+blVZBFHPMM7valo67
XUyiFOBDK3evaW7KlVhNo0guNXkIlsO4qbJw88Zqa2i4quzPTi3/A4FA1FNCyuMgohvZEksk4YL4
JuqexVL0AvuNZdfNmHg3EtpEOYfBoVjIvQW/vq8XTgaWGPMBci0t+dIWmzUPvhmBRF85+Pdr012T
qbltw2abtOChghyVAq4mY4s0BnwbrohN2TIZcrD1It4Oir2X0nenyCtnlO97A7c8U9LD+qfwUqTA
veK4czl1eX6bJAKjXbjymSz+oclW6zZ2iX6LcS2i6eoC60BlzPikIQ6jIhoro9TYGjf+XOKlnG8S
s7FuhQD7DU0WE0V+8Z253EPsj3dWrfLBnGcCdJxTlr0MnHlA1HzWYlb+Y1pjIhAku/7ZI99Rhs9j
FMmjGSj1qCpLDacCxG5XzUV08pJN/XjyPBB44xoh/q6QVcfiyg7a3a4B5V3nFReTnPWN3SFnjoPl
ngh5ol8KAOJmSQgxE1bwH4isplM848F2nfcqgwAla5D283qvI7KDODw7M1aWwHCo7fDx4uoArgEV
DdkeyjT8sPKNDCB3W3gvZM8ysS7D36PJ7NWIhufYXKlsx9OAlzhRX0oQksEbuigLneV1jqcnJh+K
x1lbNwgzV974MF/cuw6rdexaD40X3TnO/NvJRL8Z7YkQE0so9QbA/fGlW4L+3hqTkRZwOJiDR4DA
aN/NaVcfXUf+KUvy40ckXciQEKcSFc9WH8aCEs35rHY5p8ZxevW9cCdQLLHLhqzZOvhUOAbF1g1K
Mn5emMWh1reQkHDq7IwwkPei9u/i1b8ZpSVPXTo+2imyqAqQgt25N7mQ4T7w0ntzMb6jO3AZ93Py
jmi2NwyX/0iohud1bVnvW+MhEuAasLsjxbV56rG5sd1mOLc1fiQwIjjfpmABEUud2hQJyLjJN07R
Gn4IiRCSUn/d2aVPE/qD66LaVNSE9yP29SR1wpPRN/cdCT6ohukyRyIYe7T7wmfeKXJMA8H97KHl
intK6KaLXzPORJmH8VFMoj0PnGgkF11mwyv2aRafgmn6mfX2wTNYc009I83UTOEgZg2ic4EwdaYR
HmrMMlWmSF1djbgjw0wQxDPe/fXT7Kd31DIFzbsFijZ56ib33ghL9+BF4Tke0nDftMF7SbEOioZv
ETDZ1XLkTV6P+UlG1yhL1qMxXkXh3bVBIY4Zjq7ISc+lO/4UxiftyUPhQg2ZGY7t+9p69v3hTAQf
wUNoViVRv0imwrfaqPNNXZA3gD/uZPnpU9BMzAJKrnWADhXbP2Id7WI3uYRskV2c32QrAjycX89B
473UXeoj7e0UXCp2T93MOd7jZsrLpTsRHLF1Bms9aIlQFw/ulZMZQR9pjCH96ZUUmuk+9rgVBDQN
EebeexYEe1/gOFp8g7WtOBZDRUTZYFwIN9u2dh6+sHua9/RAzFJ8xKVuU1UMA9rlEI7k/yRrZe5L
JKblXNqnyeE1zJB6AdBMZDK2P+mHuq3MsKZVlCU8pKeCpWl2rqeqv5FwCiyyHbfSxUM9rVh2qjq+
i02ePqNppEgwOeCRnfbzZJ3XtHqHL0lyYoE3hcXw7Zj1FeInWR2cbCbUYxpvFgu+QCXIJ28m5Nhp
091KOLSHJkbH6o3he+PgeLNy4K1r7svdRBgDtz/EsCVsryu3gJlE0TkjuXmNzOXco99lHsYj28Pk
UfuoIdhbbpu0y6jiUKRkPB52Xl6TVNkPSibBSDdMScCYU/OJzeqnOyfFXRM5P0Mk5EeGlPlh7lBi
8FCFuDncwKpyDxFjEXjYeX/o0sW4ZRN+7NdWfOsUEjmF508WkFJDrx7iWOrDMfaXe3DGbAFK6zYJ
IuQz7j5fczIoLGZHYTETSZAGJysV+HkGJqN5pMQUpAp8/RUliOGgVurR2Z9O7mC5T/Xa7lcinE9+
PKHDD8jCqwJ8ki6Ch3J5FZmaZ5mXoqw6gFtT8eR2JcrrKpVKUB9tZ2aDp2iCuJY7GdzcibFNOUUH
f12f/SXGR9MW+akxuFuNMr425ISegrBNLnn7x6/baIuKILl41XJTk3F3rARZ8dY6Ehoc9qDRCROW
0w1NSnXbQz59MBJu/UoGN6vD5L7l+S9iAYVYDjiVCHk9WQ1kHaTF73QX6200WbdtWl3y1a1ONUru
AQbR3nXMszk2T2ach9fQQBiBiuwKsL7e7fq4lVcvs1LS7XEsxUXf3htZcstEgRkT+6mr72O5QnCr
wIykxpourkLTtL1DPiZ8Jh26lgZhQle880IxpXSsF8q+ujBz/ygsEe6jipmE2yz9Vbipv7EcH4+j
lxnH2JK/+ymDCmYZOTPy8FQBG4b01FrsjAhlGxrzYtd4hWqz6vZda9yLbhAAosjuxvkgpwBIYf1h
skJcS2VNYZBdDTdlz/ZthoK3AQy4nRfqrFoYb02PUZyUF9qImeSolMD0GQnMpna6q+cv5xmGXgV9
kWmo+bPOmFkCnhsPzjJt53L2dn6JkmNI5qPbRc42MTiGR59qiaSrpMluMM5m+wHHS6QCZlDnAmpd
Th4sskNsJZuA6SmlA+VD5x+ylX1eWTNnX4z6gq8DV38HUS/AcNFnJdPMnoQh+pgasSDLfetDIlQG
o/hBPVocCt4fMXyo+N380vpFTkZ8exqNgdIASAVw9um2G2J6hOINGQTqlqj6lVnYWNtO0iTZ63Cq
DRmD9XNwPTLT2LodgnXoq8s7mjlz2SDAQaoak7IrOZ02RrNLLBt5X2POuyXhxhMkXMNSQF+BbeNX
4XYwsrzlMW6C+yaZ5VYa01vcWe1mGZbXqG/cfVySMGbMJUPVMBTAZvyzuxg4D2eC5VnsY6YIrAjA
U7Ibu4GDoOmemSEu9GWOEfnbvpFi30wsV7J1vWf32R5x13JOT/lNgC0xDtLxeS1UOCQIjrQjosof
5t9Bi1hvsBv6ocpliYUEOiSpemExLtiK00ReJT7NGpQL+NJP17CZaFIld1ZNdovBgh+odNKPFiNc
imrWBz8bGzJd6Cr7F06NPI6vYPSfkdHkdwa5q/SJn+6rS424m5oaGDChcMe08Q+mQwBOLpbdbPZ7
61iSfbVxK/EqU1b/APZdlO3Unj1gCvUKZrb9kL9qPM6ATbYOwuK5YBPV8wXsleVLtitN+uy/K6d3
MoYGyg6Gq9PkfsQ/xPg2zSya+4n3IHP0YR5q70owb63jpT27K/bpNvgRjSh4rRLb5xS/NWb+q/Co
m1bV+qcfWcG/JxPhfM74uA482YMEin86VfeJW0fY4vqLyZPV8bAPJZmztf3ycfE5irOGG6uOD93Q
vnuG+7Mr8gNhw8dsrvfO0B6QQuKtSkndWcbld784nwapiU3Kn1tmnEuGiXfUR0ZLmwr1KuAWKnPs
rYnBi/rFmIUQ6aENt6m030I8JitMyi0ql8dREB+VJ9P9WAvnHFW0oZk5xliMml0TEJdeB1D846g5
h3NwdPz6oc1BaOOJrnDpOb8bqxEMA9kf+CDPREA6JWsbFzliCUeFYmoLGyUICxjpNazmKBb3s+ke
84zQUXCghKcxkMAj/pLg0m1yj0dLxIDX+NEF+cxplP8ZPUbZZZvdpqHqIuz+Js4JrzDCk+OZd/3Q
EEwYxLiV2RhB/TjipD56ffIeuC1YSjf/Pq8RhkB3/tHGCZ1cOF6NtXlnIZCwwyUCvLZZg3Y898qi
fh1S608SUc47iYUQPgVYlhgNb8+rXxDQxUQGM55pDaYj2VRAEqXjJJit5f4bh93c4SsySvSxhgoS
t6vk4BXMULIaY7vs+pV0PPvb3Ln3nkjNPcK9h4Ut2Gh37xWxqkz0a8nLGIHm+B0VLFNbC7aiX9in
0MFyvFpH05M+NlxZ7B3X2xU1kJ5geJjDSFK24swmqWk7CLFPaatZy41qOwt2wC/fagRtx9FjseQH
7Sc+xq5nAJWXwsQW9lxVtsONiVyJDTFu/QB8KJX1MWDQZCQRoYje+Ge2sJ701KxbL09/5nkijq1N
yHQfBidfFqDaDm68TgBonGVbV1QBawO/HAMG9Knqh20V94HX4z1N3L3B3I7tHb/sL5vSqdx9lE0W
02nfudREqVQx+dLDSA6Miwl1MUcSB5KiRgeeIYpz1Sosrop9LS+h8dhkRM75Nm5R1LSyPYiUF7MW
8/Oc+786U1p7TxD6HNrGlvxLtDTJznWK61glf5wMWG2VMeZYVZY1zbG0Pm12ygfEh6QOTxHB0z0P
yybsrmNfv4FXBQYdLFdGSU9TyPCmEsuGpd6Eh4ldRxmxUC1ZChwbLFldknl7/TvsvsY4jXrXTmBm
mCZduE/Wl4fZBjvjPp06lMIW5jR75gYiJ+41lExYRp75VNt9c6Hov8VFuZwh6jwhf5evhVRu83po
9yWWMAlI5sWx9qst1q3TtxO2MnnNoo7nr0m3KeHCKw/EvT+Ibsu+/mfneqRodG9BnhNvaN/1KeZ6
TOUFQkpZoFUrnGZEbnhHRcEJ4o9EbTFDGyooUyCk6FXcn2nu5fupEnehy/LGi1nQrTXuTsP+Fa/c
/0UwEb1aI02xfvTtz7ytz2Miil3Xk2UHgGXncUDvqsJbj2WZPMRyCe68uSQINiU9wHKoNtqXpGBG
5LfJA5ZWg6JAlLzLcQMa8jAW6O2LvgJmaw9HOuvBL/M3qPvQD2GAkreesSRL55vUXdF2s9kABJzs
/XX8f9Sd147cyNplX+V/gGEjImiCvE1vKstkmVTXDSFVSfTe843+55gXm0X1GaDVx+HM3MygAaGd
SlWZzIjP7L12tJ9cJG0jHI+ef78tm2nTJoF/cOR943KPufHC1laluUMIeOOg3SSxHVzQ0D8S4hSe
hw7qxZizh5nm8ccYGecJNRqpxSPxmLW7VT1n2xLzbTC8WVUzqpkZ2XzAc/E4Tpq9aUGi2hiRTBmX
z07HPjeiyWHdCe11Fh9JZaIIl4h3dYVg0seEjfsn3FgO8xmLSmtqOctVQ5DJXDn7Ki0zvDVHpN0G
QgtsfDJkel0vasYUQq5RYvluCVU0SUFE5R6Ne/iHm1aRL0jcyK2TCMYx1MYCMIwab6ZbhBsdDGId
d8S6eVZxbhO8jhVVnWOT6pfaTgulhMaqjx+LeORg5QvzJ3NBYHndacZdVtdOd73t3qwZ/2EXDfM+
AfGy6hzGmtyjThgS9SaKYe1YzS1O6uySK7yNdlzudU3y8egkZ7rdp9IC1NXO+XteQSKFm/g29O13
FsmtLLhl0vDi6za/Nzz/MqBus9OEBOYlfID9/Irb/muBd2sjOwqxONuxKc22adXcuqT/0VgjA/Y2
uY+Z+uxar363C2J5saFBqiZOCTF9s8aXy+QPmgbFebJ22sHbzIlfQPDg5/bLfA1SjN0nA4W1Q2JL
3fJuxdP4Y0BW/6gSceTcOnFJIF4l0daPUPN6CJtCg/COQTLe0hk0+4KdMryVHQKMetMTtr4g2B6Z
bz/LbuQaK1HkJLZBsij4EGCoI5OztDjpKetf6UYOgeniQVMBIEEdo8yN1oSFXMnkpawV8Q8eEaTi
TT1jpsYi5TCvCWlYWIGQQixQIxqmgGGSOOuW6+0AWJnhDyOyTZmnET1mRb7vGEbryJOPuR9NzLL4
pzG03oVRgMkon5JOY56NOmPdJMbn7OSPmeayDCSTDxdGVTBku1GVF7enU9GFjRIif8F9jNdXxel2
ss9FRQZjulAGijTd5M8wpRiwQzdcLkcSl9+Us/MShn8iaw3cmmh2Eh205PuAACM2+WDNCh04I4aV
KEKwBVN6CfqvunKTTR6Nu1CxPJ3YOghN2nm9KGOypwRF3dqoxq+qo2zDao3ysROH0Qx3ApbzahzJ
54r4XGaBk56SmJF5VNoHpyG7bHk86Fiy8qH1gLy2eXYROOYvcTdJSBFFjRh2WvuGh2iW+WBR91Qp
YPIYwrH9DLqk3BsFlO05kURatpfSNPs98vSHSPovNmfUOjd4dK3gwwwRfzABTFY9HMu9NtIXzD4L
95GSQYzxtfVTjpUhL9coNCpEjoZ3MBx8qZnrIhFprVMYCbQ8TcBHn4FSm2Oiq8ICIUkIW6eN1bqy
F3DMfMx7sLpxM6ujSWPvyOm9bMgyVFGMYSYZGLYPd9QDHeZtZrBdMZE8I/0rr3CNCUjptRHrCzeA
3BayuA4VwgC6sPdARfnOjQd04eOm9Q150jYghAG/qPPAhUeNWDtnUJ0umgtP7jm5Uc276Q297VYN
ZrZtVfSRWgP+nwQWjJjNByJnAJi7LU9oz1BdMntNMdYwi2lSHJozsQfMJcDypkmxbs1xflKpSbJZ
eyC6Q7cLd7kCspl4w7tyghsGCbwk9U16mFFYibFNb/jdqnyaAucGr5qtVYnaZdIAQSLqUAfJf0Mt
j9tZE57M9hBRl7cuWyzuDYnnhaIQqFpzXitiOgEHeVdb6UOasjaRBr95xjtNiBinrctnIBnpVrCp
S1QPMS4dly4th1+1kW11Db8JK2AqM0c9c/BgCbHx6pVAVCC4cSt5jodcb3sURasBeo2bZzj94rA8
sL3cFXP+aqEeYHzW70qV3iQUq/OxT+16lSTcTFmXb5y51jv3TpYCcxPTpblhSYnv5toaBjr83N86
AK828wAMs4c5hgdh4pqL9hgZeKuU+Za1D5h0YVSWqyCebn2R+szWBJIRpa8Yz6Gw8dqu2QNs/Cz2
Hlum+STeei0rLDGk3VkGVrbzq8lcg457FyjVfORdp0iyeiLYjT+8rBFwifrVHdsXOSlnXVUFc7ES
qL/wsVQbttpzkECeGMz7mcjcDZ14OG6njuhZxjMbCD/0SDQbzKkgZNS30kYbkWdHlxLtVFKhj5hk
BXLP3cCzODjZ1ziyPiqnyhm783ELtfPulrLBrw81tuXI7CselbpkP9U6ubkZ8ObQIyXFpje8bhuz
SKJwL591OBKnFAyPzOfvNG4iKaklbUz/he8zBw3tcF/DlyUV7x0OzCUpvs1ER1V9vstqfQuz9l4g
ntkrK3knXfkHPzkZMaN6DnJ6P9/srxNLzUMfeD/Sejwrn5FVrr+Y7C99v0YD1N15JhO+pBuu+RTf
GXLipu3WdooCLXGQrPqhRgE50Ah7iJWCxrwJtFqWXZfrYrmulrltjp58lesKqJA1wvqvBC7sUN2H
kkjXqJOs2sn+28tG6JXEDxUZaOyihBRdRtZbY4iw/XkEIefq7NQST7vcuBlao9yVhB2ZUNQcY7xY
JbuKsvFQ2Av/1oATXs/CvEV4E6xSUHnM8UOKunBlTGFwzxdYlWPZngGkPmIZgvkAmdeEesQczbrh
dsG7R+zYOqkAD2KA+Gjn5jRMqb9pxu5H2ho1AwCKEk8nr0JX6pj7z3lkkC1mf89srzgR4XpDbJOB
SZeozweJF29aAlW5+CjTaq4gg+Bis02STYX0ivAY60sPRWzryIbZLYdG730iDzsOOc9rOtkfNbrg
Jb3tC3wZaxPnC8I/dDWNQQz4wxRPgSBAXmvylxIfVXlcY9acneprXPgMD9KX5YJjKE4yUgQZcM+h
sKlWnW5/zy3M07pj5BkruF3h8GzW0bRPcHeUWt8xkkPhUEYnDpiPJieHKKzRtzsu8/8Mg6hDYoLK
weUbFgW6HN7q1HAYODkPZZg/ITm8WQ6ld6mqYU9OeLzuGnVKA59KyDIuLnuUGmeGaKEj1JjGHUR1
bugzoPOZftWz/TyOMoNIgXS4SCiaJM5j1WRvecdsIfHULUnTH+DTz+XcvUVZAd8tJHcHjjQ/7XRp
KLJAMG/rEGmBEtQYI95ERgafIk8EE/xjPHUfuWb2XX3ahCmt7ZpO06nVvayyc2yUxSGas49St3et
hyhy0oEAjAs6tZ/ooiIEXDzlTbHtWrHj2OuOveE/5K77FlJW2Z3xpfa9eZuiUlnbDWnSWfTFtLHX
QKhgIFEcBNLglTg6lTXimOzQftFWr9ux3Jg6etAAgleMVE81jsDCLQCLJ8ZJNtOuLTOgU67W4Hq8
lTekm7Efwo1fwGQBBS0yYrGaikHNpgoNyRfEwyYZL3XRMWhnuR4tRWpRrn8gsws35ix5C7P0sRyt
zZCVOBdSzaPHGoMtMwymeEOaH59AwC183fQ4hu6H7pzTaLOdGzxYfQmd/tYU7OI7KAlniY43oYdC
XEZQ42SLs/aD4xSggSPlBHrToNf1SHVBQse5dWgJHIOtuTTiz0EbNo5yTMRV2n4ZeXZ2yuJ1trys
RAtTwuwT89ekJCIrD/OUFTLtnuMYGhluwzqxXipOlzyGGu4aniJO111fofRsEhp3sknng7I/StvW
a07WZJsxkdo6dmDtjS65NaYAaRyFOdAvkFx5z73D4bNV9NI7K4cXH+XxJkp92CJksC2RdHvXIOvS
LIk2N2tK2PRbvSTWkZPFPJNtMNNjxdLBLkmtRN9DKOPa4mTi5zfnTeIkz/noopsb0C0zaOBaz6G8
KNf/HTabLm9TyxjIaynCRl59ObVgwQLzOgsJXA7P4CoX4AOD5XgOuMC35G1tyth9Tqrc2ozoCVgS
UpPBpNz4TmUzFn1oG92t/UbAJCMCDzss2r0k9Ehn5UyKZ8QtEroPqxkeSgiZK/A55GmHuHoRogYr
S/vPDivLstD5hnHgLTNyRkEjE4b6Olio/pMwXPxy7Q9dVg+502omW3PHSHE+xHWGQFbHAU6ufa6C
eY2qYlpnMj9K9tQnx5D3clRvUT1AB8j83WT0H7yze8szBDvr5XULNnXfffVTJhOAEjDJ94llgXoD
9NfE75WU9/nUqzWZSwLN64iukOsyG04FG7QWqc/W66wvrHbwcbgYdzr5PPgvTNqS9eR9SnVE/x4a
OM1N45k3+pAY5RswsM+511vVLXgeuklVsXavwNmukH+hdY9voc2jZ8EaZpahKI4ATIyjeddgGsKl
zPixmF0wL/gsKxN0nOiSx9w2L6ROUH8WmsfP+RQNi83Cy9Hb9f6lSpC9L+1UV9GjWK+w6BChaxRO
fAjp07fDEDG8E2G+USimgHiR91mYFnI0+WlwNiLHyG/FnG5ziw3DPKLayVz2sTZNcDh/9kG7sbMM
gZzkW69ncRdXLSt087X1ySlqDKiabvO94hRGE69pOSOC0YPOeIKV9SOenX2aaPeU+2Si9e0LnZTd
AJ+xUQc4cbluWdcYTXGvBaNNNWjzZYA30TpwGX11l1VZxtyv+YqOnowbN1g7vZWdS2SgY+bEu7TX
RHuVuxAQtsFPhntYQHmzpNpYsPXXls1I1RupbAtz+iOFdBV6TbCZR00EYnwO+7TcaXZXGM6990QG
n7Gp3wZEVdIrbjZSnsD5RIWebXqFbk4Zp7hMMf8V5Ssa1w+EIuMZupm39UzrwzCtZ+SCeFHg9kVz
DufT1kcrsih+liBmHjqOE84YW73ZFqi+toQ3F4aqWc9s1ixpZs+JN34yT8Vna5mX1EZwy036ORWW
sZ0ZRaPU6RFy9+MpDjK090H3bTSYijNqvtTLG8ThFy5mhnTvdqMiWjRN96pAFIYpn+KJQ6h2K3cr
8NcfAO7shrK/dsQUIxhnkI2jYlPkWb12e8c7jWDz1cwUH/Ej5RNSQ9Zb+2aRZQi1HPcYZcKGz3eR
zvZKBs3RLQxjVQ7zi0msTlAPR+hUKAG1g2U87peTkJGitNrP4Xe7Qb0xhTgfDenrfcdTtcJxQJQ1
dcb9NAKlCjDIQCMqs5W0C46otMQTxZk/cN1KISkZ4wm/N9BwFvDtqzeEIxVNMqzcpBlRZ9prP8uN
TRrFIXHiCXJ5/PxY+K4qtsQqdAKJqKdTRL5pGMc8cSy0HnAsndOSXZqn+KOyISAnlybMx7K0mi9p
1X8ZFeuSHDXYChEHNNqOPL++gupVZ5yKJewQgt4+bAshYZLPD1k6WzTsQ7vQWgWBo7+LHgGImJs9
kvJoV2LhEV0er1sKDoa23iYDoXjnCF4Qxdfd0FljHoECYOMT2JGTFDnhoXTKD+ikdCYtEMbYQTnV
ao5Xr7HuWV3uwgK+vChQjmQ+aIMwQ8Gkx+qSxPOrrotjFTu8Os1z38f3MZWAMw7RHSqUTeZ1zjEK
KF9Mm4bJqsNPhDm3TCvIU0AACh9UgVApqQJIMjKBZNL1fCJmsJPmnjxidiEoGlzgZgn64vN4GqOb
DGFPVDnTAB10UKlg2xZ9tinsoaFH0ueor1/9AYN3HR4SzTAug5oUcl/tRtI5yOCBP2Ww9+fJxtJU
eCB2K+9bOg2XaGRKWCFTZ3T/avfhQvP0I4BXxRdCVlhLBvaR5LStyhkYWzoCKjeMBE7axZEtjiMX
2gJv0FML+6IyX8rp5hOUgAAC7QBzVjmidLPbiuAXeEB5GN4N0e++q8tjOTGNyFG7GN6V7NQA0zL+
CJ67mGLvGBSMTgmLYLw6IchvjXnbd3DUIz/aIh/MtqHSOeb9C7Lxx4WNgvxfAT5bCofR6s6xz/ak
Kumn9ZhsUdEGUBmj/OTKiqwlovvMDr8SOoxtaS1akw77KGxiVLpUWD7qXayNKA3Z6iYBimCWwMtN
2Z4qo3OZkAVYVnNNGwn7A2Tdd9CVV1oGavqmOYI/WGEiu6Yz4jsESIsXKgeYlR/boXjKvFcGeQvE
TLCA4fowfFs9MCmkmBuLao1i73utwo96QDmLLGLlDEyYk7bDs2EyWG/iz8Bg46xt1kPoHVYD/5p5
59CxGlLvkxxoGaybJZIfaToCY1qobF1XAzBAwpB4Mjihh32eTbKYWavHNn4FjFJonfGxM8SlISsE
GLvMyg4AQ+kTMlyNAwDzIhv4uWIDCIbBCrN29k5k8rjBFBADiJjJsdl/D/OpbB29lhGyj3pOkf5G
kDjL/KgSr78TU0rW18sg4JSYupuvFL/z1YPlFNYANtmZxMjfpp82L3cVMvcI4F7slD1cxs70106c
8gWMJbIWkuCaaS240ob2suv6Y+SW37La51OClG+A4ILOGmZLOyLnrtFMBkYBwacr9qMB7Tv64nXN
nZalS7ce3oYSbWqTpb9Lpz6zY3xLLbQleTJ90/DKWlivwdxeaq43E1XsBCKWUO6j73cUS917qtk0
+j5mpUR7gKlGepPI8V7bOHjqc9whWcP0pUudz46SH/hMyB7bfa+GHuVhVrLSY4C52P9KjGUnHNOb
zjKuSRTvwI3fWYmGiiBBpED4DTKAWVk7XDgqRxqoIxJu9NjsaDhQm/CAmnHjxVG2jQ26wSi2GRDM
xTfDztZTg6C5stwXbQfX2YrIqx5BDHLLfxnJ0L3LDW9HFn17hMWwXETLyqNGcmt/toMxbX08QJsw
GcQ+NNTNq/ixyLjAhOfTLEfNo+oUNsJwGsBf0zWnCulU13yobrg46I0Q5SE8SJQ+qaghwUVA3E0o
V+kL8o0pGYkH6WVIU0YSnQZO59IOVUNwM6BsY2viUQ+t38eGD62hBReU42wSeDOndi5++LHpH3yS
/FZxaZjbmV3n2nRkeo5t4r/6qduULUcWOrE9Y6MTn/gnVbE0rjLOnYrtWlgaTBldG5Z6rDmlFeAO
y8TNfc3pbq1Uf3ctH2+16wB4a/ilGsnadOrw1g7wyXzx0AmThD/VfrfS6N2PRg12wjr5qoeGhk4k
dCwks3Q5jO+ZWlnNyTsOWTSfA2S7GyB1jj8+eiFPY5IzsZs8PABCQ5/F3omzDgUlk9aEVEsHiS5p
uk8BxkrsBlmG3y9y95Nmq2bP674EtOFkaAZgPsKR9MXF9hGGdYwzWLWkAUv4Otx7yRje0p9hXwuy
rvm5TIVGbUe0tLi/E7DG+jkbuKHLMrlORC6SDkAQWhGEOwwJzKD6U2R3iLlQ67sWdkSrXGap22kE
Pyqsa9vUx8lE6euaCuuCL6ArGll1mIzwnenJJquNu6DwTnGMS1LGktoCQwA72OBo90OxxoAW9pex
ab8GUXQ1sGQfM1TR87I7KcJ6xLirMe6GVKzMq5llTMmR2uy5LLL2ENTP2KLJmwOMEVqLAJoN/ZTQ
qwYjoTHKoWMZIfwUZXTvGH5ISkD4oVzJ6msP9i7bMG7apviJ8bPF28oNGTKmXwXJLeuop5UCcUvq
jbOROXYDUzXqXo3OzgfrcUJHRgoDG+gCe3w262vTJftReTAX4RbpNp43bp/8iDxq+VxySnmLxEep
l2qeiScM9nWwbo03X6J88JUPIrDAaO5HbF1SLqWp4i1hW13vi5RUtDBirybUQyZ/IklJzFFlR4VB
xDXa+SMJDBVPaYUWsQfROgfbGT7jpiw10/NEXRKPgVw0vykT1HfG6MJFLiidbttQdkNP1XcaRvp9
WlhfqM44oygCT1RLw1OYIJIv/fHA2rFfgW5M9/TMW0TSn02ZSnytyTmYKcLD6BXFJL5PbdP4glwT
SEhplEhF52Q8hYAEegWBviSRYcPz8kMEHAxuZV5j1Ch0x5/hwNVj5khkoJTS/BflB1BcrjTAH5vZ
d+7CWXZEQjCxnrgZ/C7qNrOx6Ndkj+iTUOLW/DRy81iTzjkkWE1Um+8LeM+RAiGie+P3NqZW7uaj
Z7Cia5YxCV6lQ6PyGYh9CpE7JjvOCeWG0MPmrh2NrVJokIB9jOtC7B0Jdq+QETGzlOlBa38Z0oho
Vu/HWDT2RaFxFTVajgSuy74kljJ867LwVHHvBuPCnTLmb46GiuuEn+UyXs+6lGn7WvY+kWpV84a/
gylpscPM/166bnb6aT77j0x6/zf+u1+MfP8/ufSUJqTln9v0nr9++/pnU9/P//0Pj57hmL+x9Fec
3RY6VRomIpz/MOn9/E+2y+RQOQ5sUi2w4v3NpSf1b46NMJaEM5KBpelgrfubS2/5T3xBm2wcUwog
ON5/4tLD0/dff8rascHC2J5LDSKUaeIXtP4SyNSy3rey0CMlkpOjHr6hjnusWUv4XD1Gnm68/oud
LfhamZxcm/N+1Vb5k0ZCusxP0lY9mAzz2S/uW9TBYfTNym91YAO0FqtB1FePHQxaQyzPgBX4tN2l
pLNSMR6iZZgt6Pf8pN4llrON1RdhEKU2tUcnFg+hmRzEWH/zfOdehO6+TI9RYh+waFxHB3g8UDn3
/8CE+k8fy18e3lsEauD7Z/T1r0bU/wctph7mz3/+7O7r//nfH786TJff8MfTq7zfHO5kz3PQXbg/
HaH/22Hq/WZqJfBD8gRrHlOem789u5b8TdvaAolnKcHmwOKz87dn17R+0x7zXGFq0zZJ+nb+k2dX
Lc/mn3KilITDYaP7NC0MgcsH5dckJcvsZWYFjoFLiCCNyJk3s23WVx6Mjc/8ifEBbV3oF8uwNov3
bo8xppnyl9oe2Y36TGzHkdzkADN+JZ1xU7OYWqf5WB7CUjHxuukZfdOfXt3HP767/8q77JGGpW0W
K+4/+KZ5ManjrOUjrpd4qI+v1ygPlv/7f+SpaGo50TRkpllu22x4MHO0rgHKCCv43tRUFPgHTGAP
w2Pgsi4piD4hC7A7/Jtv5B+9ehiBPeGi1Gbv8Rd3rsmCzcttn7Fpwm43CaZxXdqippUAYASIBJe3
88MbiGA3vAB2bj6KjY0d519/Gxx/f/ceekJB27Pg0mj1l/eQTKehwVjHurmcmEyQ0jn4xqW2Zw9y
GTXYv/7T5HJw//LnKSVwY5h4nDVPDsrAX19+ZLCBn6gqWDc4hO6hk4a9b301+vqhNpaMWZWgJJ4D
54VhMsKnYPqmROzfzQ26hEnyADjilA3DDWVaFxZAK0N1GSwaW40Kl8WhREmWEqKYDJxRVQzKfml7
GimPkjX3wVmKUx6rVT1G115UKU1U255hR7+JbjROcGeDA8Yh1tJxHD0LtuKmypxzVErm7819kPqM
2pfoqjABKIeW8y5PLjVznnNRs2IlvJS8tAEQJCQTd9uwxCOYx3tDN2FtUpk92nQITC2ASkSDQOhJ
mRcSR7KpZWBvG7//QZE8nhRzD569x2po9wO4XWLKoJcDYNzT0pKeEskGU1j43MZGzvc1w21nW3gy
soQt73CJub8u9dQfQQm2R3IZD4bRsRbW2UDxz053qBtobtN8n1k4KJKKjNlUmPftMIKMkdFlEIsk
F7PAGJ6bmqSlHFmMtJHoukrozegEL0lfvICfGlwr3NtW9T7XKgONat98XL0e0aXvZc801hkw13pL
zscUGEytETxv88Dod3PFuGsxCBwFPd7FQiPaml5+0sCJNppoZ0QF5SM2M/qDYunDyu7AfmQ6VwYj
NlO3ryMtAel/OJ4KSmz2QeJU2xY1aE8t7HhVt06Eq07NTZZT91YyPYJaMSEL86bnVuchziCgYXBQ
3a3bkok2IJEe+1KdC0OddT3FewIkhn3SeJR4HeZTU5Alyc4z3FsMptcqWsK985IgviD4kql+4s+3
f/ge1G7X0wa+yaI/sIhF2ODKTe979RNzzPrJIoLWkt3bJN0Kew7gXWmgPBG6L7fGBNb8X3/o1BIV
++dzevnMuajeTXgAymYv8OtnrshhEEVlzKYgkjTJ8bFTbX8mfAKBfI/t2AEH47LmqPV7VDKDFhk2
MsBSsNmDdTdnwwscxWPce9EjueeRcrfMEXXAL0Ut+nMNjnxbvYim6Tg18Vss66YDXcHFzafo3Ln/
Lvx1OSN+/XnwLjvadBxoMdxCf0mDFGJi1oWgmIE0HarFIPpiXPXENqirML60DenkKrKPJEZiie/v
Bjz/e7SOIMHK5I+a/J8GClp//80oKYWWtrBd/nL+EieYNliZ5FjxqtnYdLVmXDG2bnYkZLB8wLwh
1lYirTs4ZhaqWndaJY6Q29awO9YRBcZuFKFq58isPLl5HV5IgUcIbfK5Hty7MO7kR2n2KbumyHsM
PC4DuG+4kfW26Ivibo6FuYtq6zwYHdzdCu1jPVTGXUtcDkFJsYmHHwuQIcUPbTZqhaLTv6kgQ1Ke
h2ytSt+/5WXzezYX9SMwlOjfPHvS/PuHTympPW4CNume+dc3i+d5dOeQ5Wss52YXCwU6KG3ujJYl
ZiDpe1uWETtdFuK1du2PaHST7x6xE2z5sZ32LVjH1tYPflVNx5m6Ic3QIpdVnoL4XQzasateoknf
UObk93VrjNcSHRfTrvk5YL2SJ459KFvmwAJ1/rVaOm3Xbt19ipLo2fUfu2nbTt9L03YejGHQT3Wa
DwSyeruf/5T47VfbyyZMTw4y7tDh/FleVSfykSsG5kMexv2djaV4pcxWbEWA9H5wfbpFeEjPjOEz
VgQTYjw/5lms3a9mWD6h0p+/B0wQ4gUGoXT0NA7ZQ03FQsk95HtcQNNdVAzRMRakFla1ax0qpyv5
qE0YaESHJH6wnTVsjfKSCckvbhNtOZrFTvTWjyKmk3UNzWSekIZdlDQMWIcBOmiHICfyUvfJRx+D
XMIrv0njEI5d+1imhf8YlBD1Z4+MirypLw4DjIvB/Wj4mTx6tVVdFIfjppHI5C1n1ofKELB4maKU
jJYy5FP473l55Bh6gK8s5oeZUq9tZz0ZueU8k3lGhpcAFmVwOlcde2u3ki/PBuM+3lnDvhZJ7VzR
JpMY4MILsltQc4zTr0Yb1bjwZxeTFTv2YpjqJwKBp3vy+LCSEmgkVFlf6ALdJ2VxhuNJeQ2js9Cq
OWuzbc5EbTdnLPj630Riu8vx+etxZEmHKtyRnhL0hpTvf64oU2dopgpLJmN6+yXEANpUeXZHbjsA
K8Z/6GytxzHJBVtpu1wbIuCd8hrvMnvq+4B8HFsGgqI2tu8YxZdnJ4QOOWURFbBjw9vsu6Q+YUB4
nv1+vpludy26STzZFN5PUP4eVTxmX0xBkKcYUF4P/nyKUE/ssBd1K6v3jU1tM+UgjmW6/vwlg7Xr
1lnzoFMs1w0SMNvt3buU1c2hz1g/U1xwoM2fJlgDqElpfu1DGxVg1ga7Zvq96VBIpW0f7kdqkN0Q
FNN7w/ZV07O9TbGYgaZka5AR7rEixvosazWcvdglKInLxUm95rgI1y6Jg3DRGjIeRhfgOkx9PDrT
YEMywOYMfdTaVlPXvfeu2gqRmW++yXRIChLof/57G1pD1EjnNSCK5xS2AIH/9cW5zAb++s4y9qS9
YbGtJVDuX9/ZpMdarnjb0bSauyEqupvTERk7EvyWzhnRcLjVrlnAkqtBQfMIWj5ZF4NvHdnxWnVt
760cXY6akP/AqlbP//rbo/9bHq1fHj3TWlLQtbaF8w8OV5O9QIg50VjB1MUharksB1R6QtO1qymT
qNlmhEYIgYEDLGZl9G63Ns4jjt/5tdLNIcgL8/TzlzoczVPOTbmpxPSQ+LOP8JscGIzua9cvrvDj
UWLmPrE6ihOYwWh2N6cBJOQ0JcST/YPrUhejB05eVeKM+yzTVFgPU5eVZxjzgEYDVb1NOrfWgMv3
8WTWd37rJfuSgEcURXOMYyA3X4myCfy2PvuK+THkBC43ldUbRn8Wuzn+6ecv8PYw0HQUcD6nKfNu
Vx5QLYgXP6REJ18DJKDHQqaao4UQP2Z3se1kdx2+h02nsuya6xHazkjeHMiADYjBTdM5+c1Iqvd2
Gp01vJLy1End34UAEHaj3ZsooYnXYdvr3VAqfURQZz5ZU68JMTNvmNbHc5nIEuHuaN7AqueUlQ01
lmqeID0aWw/g5OIATl9z/c3o7YPOmy2M6PlaIYph6+dBw+7INHUMhcG2Kj5tWSbI3X0CZiLWGmmY
sgIGvXrtGiaUMqKMdtASbHGZEHVZoYGeCBry49Z+mKA7kJgkzn0YyvPPvxPFTYTIVsvSIaDNJXPQ
UqbBq9ERXdrBcc3NBgZpTXJabyM7dMwufCb67QIWSAZ5tOYAIGYoaPqj5y5BDKj5INxE0YUlMm5R
3UpukuxHT4wB+4aaat9XJwNB93psNQSoCaf5kM7qgM6wujQly9Nw0PpCYkkIBaU9W5UYH7g8l9Vc
/LUpkFDz2Pe3pER34ndPBfqj0MtQGWZ1jYXPd0AxYrlt61QB9ObvSgss4Axu/mbcQw0KyJZrsNgF
Lm9D29yw89t3EwXLKksrdbW03o3F6D1MRfTQTKRuxikyzyIpz2QgmyP7nbG9mFlB2Fhef59d3V6G
hgS8Ji/TLUiKOV8NwQf7X7jt5mcUVO/B2WyDfs/WtgbTPFr3RRWqfWQAAXBK4ky4jYU74kFM6O7Y
npjbgInNM/V//kAVsTHz6clspuKb9hdJdTPXjyUr8LtQk5f08z8o59HSRL6Gjvkka2SpBubZNe5W
eO1Z0B4wcub4bcYirx+MIvB2qY9m3EPFgRgqik4prgPCw+ZpV9mpZgcz9+vK8OWz9AHwT9VsQgpC
D0PgmdgPWZHtDGPweQFIzVjhdJb7NLDjXV/n/sayBxv1xBQ8GDR3LS5m4pTSNfpm/8XvhTjPKkXO
1Bn11ilKhJoEKT205j3jJPm/iDqP5caZZok+ESLgzZaeoBUpv0HMjCSYhkfDNJ7+P9QXce8GIY7R
aEigu6sq8+T590U+4N+zypTwEcfwzgM9xj2h4MdZlOV15JB8RtNDdgdDgWVnI9f1zULfwRxQB13z
VNhL5sF65e6I2iVBI5qgFrYJZElimfYa4WmIof1qVydAsMFv5mdmPI90T+5MO/PIijEl8bD0OpMA
vXPLqEwHZrIkNdSlTi+bDfF7YFMYUv6oHRUOOVNOYO/rQr0nk/BOVEX0WeOtkxLeUxMn9LHhvyuO
ojRfADRah+n/LvlIN0nmhHzpen5Jaf7crKyUF9sqX2N/KP64rC8IgHqMs92QrNrMag6dzyMX+NqJ
u6Qi7LLG4AIRqN+gm1DrJjID+gsEdIPQ+NRTBwJKpVDFCuaoqedcsMmAf4uH8kR+IIoRS8wnrJH8
Cy4Hy9nvHIzR7PLIcjXd68PJaw5JY6U7X3g/v59B7dCdCPiMV9gI4qc+Ksj/hdzv+e96rall3CI8
mUbzB3sg0vw4ZtJvvg70LcPpcZF5GpCGAj1DH+NgBxjXIcULCYs2evY5F8WXyl3vjNE62/OcGuua
TwFqZI9QOvOmm49Ur7TK6XUMlLPyjALWoqzJNmJLTpV/y1pO9FNWW29+WWEheVh7bevNyviY8Wdp
e5Gs4nhg5GqO+mvZeGewfOrSOciK22C6yk5znmNIW3GtotXQGc1LEswhUt6KMC3ozjNKorPxuDiC
YJm2RuA/mG/R3J4oe9YawbKHAhkC0Hh3Bl1h/7MrWf7Rqx6Sm+1fxt+SP7OIl3UDCHzoK/C+gyTp
KxdVYzYeLdhppl+LJ/aCZmEZAAnMX/ZOoSE9G54rF4aSwEWz91ArvFLfImE22rsdw63SRPTkWi3a
YrpmG4QS9YFtoz5Meeds5kAW22RM9spxgit5RCdh4IlEfjofi1nTlwNl/Lat8++yS47Eqs2I+Gh+
RlggD/0o3khJbVmEkV4fY6XSvZzkO9wz2E6D9Z4WAgUhLm6n1XHdYIZ6iuI64lhUR6uM9w4pQxbB
7UD/a5lxTC5HZZyk6t2N1TOcT+nf+UWDEy2AOEFIbA4cxA85dY2k8nosUHVEUqqf/okcpham75a3
MpMXvc28Myr2Yj1MgDONHHKqdBq2pfq1Tp36M9Wap6mVclcGSgtByvowBqe11Wn9IZhGBHQycLdM
Aq2n3AXDDyOA2w7tvxaBv5FNc1ePbdp1tEM2vSHRwlduyRczbWrqw4dImOcld7zuoPq2O1kInulW
qk2XSn8TtC2EenCzC2SD+tmOfLpbbbsY1KSus11EawcTbZmX/qZBoBTKwnBgyIJhrZKkv8oHREBD
RM0nYW771m5frfpP6mfWvRv6bEOauvukpwEDY69f95LwY8MW4zFtZ/+cOIFcTjyXf1uIy27csVSO
eMxbElfWqsySFzcyrhL5Gt6AEWmpSjPeEQBSUMc1mouNffQj+ZymiiWFGoQ8H4dEcgNt5Goq0tBi
5f6Hu7Rc4E1fTOjVQz0ZMzhYatOLrjnGTRZfcQhrl85+4h4032nW1Kvc4zwRBTA5LKVd7PrmWWVY
lwFDWVgkHrKxdY3on9A3Hy98Aiyw6fcEKg4rU0UumIS5DoMp/iIUKjlY3UTick/Fpc8qu1RZgOGG
deBE3tN09/wRdIpLzVDV+YrKJTvoLTqsNq1y9O94ZFxf+mdb8Qnppp/tJsbDp6L8wtuyIK1Ya5C4
6dmSNGr80Qa2SRByaTiA07xIDVZ+ZuPKd7pcUQlQpzpJkZ9pM0xv7kczo1P3abmcwSOtfQJ7R0Mb
sPB0uBS7CT2MFbjfbm1UDOsDbof2Fge9cfj/i9eB7JIsUJmfsL4bdNJqvX+JE7c8VnarLRF4BWi+
yi9hTCRog6w9Cr/5LIa5wxmjDWdLDh8AaMG32FrOjZUXWxTH1vX34mt+aKe5Tz1GmlAzfbaK9PKk
zIJL1if/JhMAFnIWYBqusZOJg2iG+2pZ1/2ZILZuUfAYPwnd8/dp1P/VirYDKqL9RLZQJNKJL8NG
i1poZKRWQIJ2fUniaoCtfxGounjW2xbCYqAPx6ZGPYC7yt0WjV8c/TS2T5qBtDWZgvksHU0tKuZF
xMwXsNUy+HdOtymryj16c5k9Fbq5ylqyZxMFONCMCja7OL7S4a+2+gCMi+3XOmQD9Ax/KD8TgzJc
o/X16G80K9ow0Q7TZLzzbFGvslFcFcnzSKFEf/KQct0GZAm/bybhDW7oeNoV4X98YT+DUTqiYg2c
4l+C1YhE3mo9FYqH12/ba99OzgHR3UmRC64s23j3J4PkJmkMoRiktSHRygGlY/XFxptpbaSMH65T
lZk0wHX0NV/zTFBNGSBp1XvSUYV8GJ3R7X70hxYR3jlp8AwRtznQh+Jt8H5M1QQXm3AKyJbzdIQ4
Ph3BhywMV1U715LuraK3RZjKl7Rn52x0xSaL8aFnEPsfoh/2Ei9x/2SIMwNQlgyJPjBvo3WqR2PV
5Q/mR+y219/LY/gSGQVSt64KDtjaj1jBOkjadnUZ9poPlIUq7d4TBvHqzHuVm816bDjKNE5Mbrpm
GWH3+ArpiXhILab1rApU0XlzrRO3/u+SNNkhk4m8NEPrMwXM+nVruCQSDUCW8gFrDhaNBcgeIIfu
n7TzBA6GV1I8rWThOhVadloIPXbR9WRbJFaLVuyagH+wd2mtp25Ufln2xUqb+KVtBrVCNNs/pRl4
VYTEw6ocZoxgBp2GTJLy3UzI0wzK+E3XgGCcOuMuHj2YWbc/kgo+krRJ+/JkkpwCMrYffvFlk+F2
aBqolL09D68cxD81m2Jw1c6l+1YoEOZy0sX29+XoaIAc4bufyQHxD1UVPyMJZkeIDeJMG6A7D7zJ
EXv3n6CCou8W7UsthoyJJZgDPNLtBp8hj4Epyi5MwfNl5thdAs/NL+oyDYC50tzzDiopvj0gh9tO
a/4VefoDv4I6RYjkMAS4YB4H/1VjYgqbqvFU0VnAn6lzPiToKeSpNjnI6NYlsBti8GrqVeq3YIVB
yLohVedMUZfOs2Fqf3RMccqFR9pj7N1GXoEuWbAF/B6hfJl8mUlW7ryHjDxWdrlx5iK4N7SuRoyq
rw0anisfLJYvs32FlTacGhzNyOH5TYY7gYe6MZ4c/c1WzT1v3PStyGJSFDI/zCLdDzsRFOtRTWJB
qNhwdvC/LPou+Td0Qj/DuadIzgo6FoF5bJEfXZigJSGmDbnK+lS9WwZF0JyOTihrr6RrPattIfKQ
f7KFrj4DsCwxcThtYG1tmGaXPJm7Xeb2BYSzYjiklorXwGPEu+wwrdvJTWa0u2l+J7vAm7yvxkmz
tagctcEc/WyPqj4Nc5luuhLIUlY43nWwBv/qVGUWujV/XlNwX4aybS52hdrYH7zlkECD9bivTlrz
k2XRIXEzc+MF0nmKhgceSYeKAKjXCn8vnYwGUHHJfqz86GluykP5+DsM9UM+4feEaeJunmgAOANp
OJjG4NrQVVyApWsYxYNCGiC6XUbahb9DLNosiBFb8Iom6L9C0+hb5CS4zA88oUCluAwewKw46Yd7
W0yEEfaAachmMTGULts2toiZNt1V3nvFc6O5q8Bpu7c6i/pjo/towYw1wAPnOxNrX/TpN91kMEJx
7t61OVGbMhZU9BLWii4PTVUYOyWKp6mOvvFhaJfBdoqbIs8gLaaNIZBqBg9MimuDhIV0nCxs7tcn
WeISLHu+sRowlauIHqX+uPgWCL54CNy9G4NYNc2oey+B0CxsH9kjAYxTBsGya+Ya9V3ZLYfea8NR
I4Lbb8z0Sc+NG6kl81shC87fbTPDl8UlVbl6vm0dyaksat0LIXOSORFhi5mmXoy5tbdEAWtkA1kp
O0jv2IcAof8i0zCW6nMABq/0U5ShnLGTQd41MzpZqqyPzuMyCRIbCFayX4gtUu/+IyYFR0Z5JXqh
WVSNqT7TLPty8A5ZfItFYKX9sU209pSnJXgQMPSN8rno1Y9utPCnAnbFttoAJGlO0iFoEULgsu4S
A9SD4xzcIQGYlqqvgnbUNqpQGkZaSlWS13sTpOkZaUh/dj2tP9OYmFcOounTFGQUr7GcnlVQ3bTB
fiYD2766gdE/dwImV6HNb81IfVhhnp6llR7Z1bNjJnVqkBIDPSEXaTfohyJhR+Y89jlqg3d0NK9Y
p77+wTtg3B+2iT4YT7nkQbaNMbkktZdcHozvptSLUxOQncwkncWEEAcayT/i0ZBPfOyZmvkyTV90
Ov962uRuDW3GPeOYBc6tx4WePe9VQLlFY2wsOYwxzmq3mdeITWYYJrwpTa4EK0DYJJZ6r6FqDDKI
nhN1HuKpOmdtPpxi6083NsW/SNkzNMo5verGk5C5c0cHBOJCd/eNT+gRdoit9Zhct+hiFmbPtGXE
qHrp4sC7SHPIQp/y+HFDtzz+79IhLwfqLWWSk59bd2Se2Ig/upF1T3jt+00R6YLn4VP2lfMyxWKT
NIZz0Dx6R7yxayJxLEzK3jNGTu+aofch4Zn3xKMLfED2QF5O5pNgM43zOi2hsOcYaTCImPRZY5+O
JMGLc1Vdf1+RiIFLmgSih6YJTsnsvyX8UbytAC+80UZbDYkJ5ifGukDzpje+lYBx4+uYVaMm6lDM
0n2yW9oGAuH0ir6CseXdxQhNDOGhLREL98AUUBbZ+jLRtHkfuWN27CJwHrOBLxxdrqPa4p87aNrS
KG3nZBf5e2IylQnmrqf6bDBdqJaGSlN6/ckshuFExkEVpr3apUPvcxid8SB2gChHJrpA4irUxriW
9493rw5Kl1YJb6FU/h9Nm8SzNpbyLfLw2VQZXdzfB+VxSaViK4hHN+QM8zCQVN+mL2P0flXxYvoE
VZA5SsaFAcMWT89uGv1/Bf4XpPS9/+43lbvwCXYKvQ7Eke+mZycvcXYaWbvI7BJQAnL9jTfZqGIa
+KkB28MJuxtQIkxG7LhwtT6jflTnDj0O4ATiX3T+QcAi49lhxLHGic8coYc26fpxWARpfvLh7uSe
4ryYUhsPb57BGJBhkjz8fpVNZXboC1Lq2pgbCHzPVAziOpea9jTWkTjBHTprlscJd2o1TojEalPg
N6cpLdsj7Y1NURrWqyzaZ19P9Zs7pe6JITTuixhTBNEc3rYwOcGaOp++YSTus8XYhdHqfIXf4Tx7
OZgHoJ74qhmN8QG+GoOtv4KQIG0N+0VQOV9li7scOxdQizwIlQDVr2K/whrCQEbGef/YYLul1ojo
UA36so/8L4502rODCgmUCKjRKsP95HglHQvTKjYmtSJ3hIfQY+rJh/S1Z4MEco1nEHfNu18U/qZ1
LW6x0ene9PldBhTIcshP1iSjp0aP5ZXsZFgQQnsK4vivWSQJSm0SGbEUvRb2yGk/ox+2qBVSgS4L
TnppxBwTElCKgRdtpUqS5wBbnh3z30mwi+3BWPJL4/CmmcQOppl+TGjPPKdCrMFptoDS6/mdzJzg
DDJDf85zF/Vd30yH35cGWPBV2+JWSb3yKTFTnAhab25a4ua3LJ/L9NGX/b3kNriv1HLXfDBQivCp
2IsuTpN1zt2w82dbcWBtP3M6ZkAO8vgljuj89FbFNt40W6dyOiqVR885gP2CGJ1SPK6G6/gQ4zOA
44Cs+/7OIDh+E/nBrsMWchvBYqOasddyLsTHPAzM4JSxigYApSIdxm2SQVvK8ctcY1139sNEQyqz
g/jEz7HtKEphPFfFbfQIVhKaHuxySROKwc46Hsg3k5xRoiomTS6rjpgxkM0KGi8MYNW1oycKU0w9
i1iYd043uHMxnI0AZPNWwdwSTPWVrWW3JvflEXpmaI0kkWPEPxdpL46TY74XHdAEMQKpVePn74ug
Gd/madjNg2Ucfi+aLRGPNaTLMZo6EZ+af9iJ/RqJ8trnsH41kvKMiSbopNZY2v2XqEAJr8bE4nZr
MQ+6tjnssmCWC7YMJrgEpYc5Oa+/mPiqdAsgbzAgzLqHTM8Z4TS62nuJH4bcsvQrTqCeTt2nYyXk
3mbOT0VT4kilZC+DOY5eLf/HVxq3jTZhPphctFNGjrfBMWz3htwJn5dlTqELq2opQYfuG5zxD++N
c6cWIj1zUOMmqF4CyA03fdbb+9zCby/7udmIzm/uurB1pDCVx9it3JSEhh1xDXSX1KSUiR8XyOCb
OPbTbfSQInTg7bbjBMH24bE4+RVNVde7CTfrLioeKubX/PmKRKIFKVsRpNgacJeMnHAiFvSQWGVA
IyXATsobz0EGyYLXSoaSVRcmM41oE+oDJUX1Ns+CTFSLG6VPU+Mopa0fW91zdmXdoI+QC8l5gmNw
GxLTmV+wpuVnq/kciEo/ur332dhucnceB4bW9Tmy9qYInVHgf63pITZEZYW/Fwda3Iqc03b1+zce
SZddBTB4MlcIeLydKKr42MXA7dl43htDNVs55ZR4eQAhPX6ctsUbPcX87D2Yv5SKziJVSXUGdGie
NO+/NnYeGCCucotQMak9mTqRxiMm2X3BrC1bFoCRqP8BMpZe/ZQKa89YaP5LEC91kGe7F5K802M8
z+aKSAJmGQkEuLi39Rtyuoq2CjFTXv9N116FGZ5rCOS12sIs22NtXKHayk6G5uFH19TV6ox53fe6
u9Mw+330+ikC2MwJx4pXaRvkDyAISC0kPFem/vOxKfSTlaTxtoiQDHcAnq+JX+x+J9DDlGah4UGr
b7y7VQz6ti0U02nq4qMWQ+wxTASidlWxAkoD1KriGNSm9ioQ5nOBg+pP4HoHwJzc11A1OJ01H0WP
iKrkqWy5MUJpyiLfcaiVxF17MxlOKgBNVTbLzh9j+vwt51xtOro0IDcVlUdYD3XHbAH+Mdwvue2J
2lp29NIvUlDnaYLWBgaWKyrQdKPpMtoNwnnxfgfJQUM7WTV+yHv0Lat4Z02GfSGlYtc7zjuIdKJx
KySsPAksm7qqlxGsGzbxqjq70XDSswcYVXn3363Dp/ZeJjjvEf2DOy5N2n2NYnAblcEumzBVFbRg
z9iQno1Y9vvfV1FrvpFmZR3j0aYT18Ti/b+vlPtsTK15DXy0ikpKsZ1jL7r5IzahJCBaxKqxUsPm
MXwyIZjKlCsmNuWVNbtfDoq5t9WVxFUwo0rK42h4BVI1Pqs+jYa95/fHnrn5q2FYyTEQlr6AHxJt
m4L00spDXmhLJn1BxjMhRLfuLGGsRzr4tKLqv22vxtCBJXNtjPC3vWl5Dpw9QP51XTmvUWC9CsNy
8AuhAWp4X2dCx8bAPQ9TpV9KzsdAdT33kDtpSEBAu+plqR/gezrLVuj5aw6+HeRqCo9kTFFKporT
MAZ31BH6Fmso5GFY7RdANuUiG4xbOdrmNW9IaMjqG2ciZ13XCUIMK0vPHOnltoOivPh9WcUIm6Tu
kyymZuPO8vQzEU9PXnIyA2uDi+CTSvkR8WmpKJ//NvMjKjsW5dnqGntpR12xnE1D2/dAo3ZZ75RX
bM/JKm3M5NzF8tL2w3AmHoIJmiuvnqemrSlxlorKjNfg80iHjSPr+HtxgC4eUz1utwCN/oipj3ZT
Dc3bpWLaDpORvTlxhzg4pRH4+7KZxC4oaQtpw12Cd//n68bbGAC5ErGnlv7jOJ42s/wc65KDViv2
Q+YXV/IlPhi+R2HRVOXJR6bgzp16ksJWTzaN2Nrl4B4E3XnCTBjmuVdscyRLKxZJKAreLI7B45IW
BabeVpNoPeboJOsT9mPwAKTZuNBlT/9daujWFa5d0M5ecw1oz+S6SLEoDuMZDuDaNjz4NcrCxawI
gZeNYd5UPlswEagVqxJjIFkNxqceVy8NkOSLYUb/3LKYThl6D3JiQLLkff2MCfgY6bK5/L7q6xIx
hUaC52j7ZCKY7gLrDnYeF6LuIkXntrFn5Ya/lzyW7208JiEUWwRvppq3sZegZ3U6InMewK8lyM1p
W7lmerMLIHORnA+jVR+8sXiRJRxx6qnkMkAtXGp5GW0IDE/CUadEqHSdtE7YpU1XqzsgQ/8+Mxxd
2NTce2QM/p3JHgk3EiZES/JilvjW0QAbe7dm1AV26X7PcjB2Q6ppTJdzVi6gXoyEZf6q5VjREbf0
f5ky7SsJS7YkHjd/nMEEULHT71e/lyqa4xOVysuAJ2JDcCymdIJlxSMjReg3X4vpeUCb2+L0i797
Ie5WzxHDNwAkEdHH9C6rh0OJcCRL3YKnnFe/v56TR7mqxOAvU/RNt4Qac6e1ANcGpyRhCb/6qJX6
DZQlg4DeqZ9h5I7LKLP7LTBnwFGeN97g5t3TwjSOkDHH28Dj587iVDYlke3mwA4zMMca6m/PI604
06YVhzr/SH8OkZ4e20/CnaPd7NMImIHHYKg+kz06bgerAUJWF/GlSpH2dd08oHn3jyMf4cl03TTs
JOFFalbasUR3uandHIRRVNdAKRlabBiKfQH4G/Bx+1Bnjbw50NJnpiKBSwOpnja9JwFHwf462o9L
F5v62pqQT0atvSmGKt27lY81W3vES7QF+cCzVbWsDNhH6cw5G5+0hjNA5Wd0CPXFGlnp7JYuyphM
7630h/D3zmI+vy8SfmCV8JiRyJUjkXl8SbkGFlf3gnKTdRa3d52+u9ysO1WI6FR4mrklzTojwpD7
k2Y51PF7c6hsqJnSoJm0tKrJ2v2+JhlpPI42k/ZR11j37Fq9Cmk/+1hKwnhQjLSUFCfHpL3aDYih
G04HRemCwffhs3QEd2AAWXrEgZd+ODrBrmH4L2AvDmhrFrUz3AJ2RMTAS01uGULQQhB7USY3MRWX
GMOFHzOZBUkwAN0gmGHbKEjiM3GVs3cWuBkqBTOyfesmGglHxvLXSdf+FqgrsgJONeTCo9G9CwYy
SkHTmSSUxP0QWKE7EHuDVmWRAuioK7UG9vqONids5XrIE0KREGOpT5sGb1k7hMNrEGoOvr8e3fe0
o9hHxO0bBoSxEI7lWc79bjQIO3blN//FVWrbZz/CzbtP5HtlfFrSvDICZMFJ1sYjLaGMD0H1YZek
BsX0TOAFRUmz8sawSMewJ9ZWTH+j09w+Ql43hsFqQ/QaR8FTTlO4jV4d1LRMIhXvRAIqOL5XW48z
2kz50ahqgbSKyhtKDP3/YfbuXfO3s9AYtxFtAR9sSr/thn+goUKS1Y1i64M9rIp4k81o+CZ9oRMi
oZnB1f8aCScQM12ylzl90Y0P3AvEcoVGsI9gkumFtkUmB6r9iZodOkXo2//ItlF4e+tTXxA9OxbL
QoW+JHJOHgNXLjs+frbpdZt1//T2qKMFcG/K7FceGdFpL4lnuAMxWyWwJ8D7LGDWsOzWp1groInO
WzlqnFiL5ePUMLl9CI9uEYgM2AdaAh0usGSyndMC7lG96XW1Vo23gyW3YeMA7mAvYRyShWIucYV7
dbvJk3IpIwIBTSZBqDc7ivhDkrHu8V+3qnhJouI+D+YtqsdlWxQM6mhrEvCwzhxas/VzCgKEuFLS
X7NozyTXN7rTTJ8ZNFBBTs0Dnp7Q+XTR2k0YNzM8Ge4nk+qjhWPCGjBy0xf7ow/+upltypBoFcBX
duHluNQpZH04xzK1vuOIrHeMecYj2g3kkrVzew6EzuC/mFO1V7W4Fpq59rMUnx9P2MiWL74J0lkj
hTrTeQOBa1KWgSF3iJ+09r36q1Kki0F8AcV0MqBejXpGxEH8onQmLfEpnuU2x6HSsuLjdy3yDL4E
dWU8dHt4yTui+TYx72ilsg+XPW2av1GJPet+csh769b2E7Gx6k8JBRDr3nMexOaZT2M9m38TYkVQ
K4EUMBfD2J/R6qzSyb76kqy7tBNrZ9q4PLO90M7sD9UG6rpRatW+JmKsUohUkQWM0L2bksSJCp6l
4eRP/hBhj8edFdGOA04ndUxCKgnrylgFkHAynwKN0BEVVXecs/sUHE2BXicD70hALjlqBOsQOYi2
zU2AZUM57AjtIBMW7QvkBdSFxcSKhUg8xB2xBV0MGk+bX2Nm6YxXDkVJqDMn8J+0ImItIyuprDU+
D7g7aXzMtDnskmDn6bSmnfnJRk3uuSN3PUtkGcRbJpk7gkj2FRuMPQIKCEJ8JhujLRFgKTztv/HF
4JtrEtdAg2mh5v6p82dSKrdlY16NFacDmD/FcoLe0MXtQnOSHwLYkF0516kgAq3Kect6VmrnhMYQ
yoXR3+lXxFq+blPO9mDuSPPoCBHwwtwqnsk13NCTQMnCQg6LINdwiQLmJSwlWnEeg2nqwgFATN5x
2IBbMRPubOU2IxganB3+yVnP71FuvA9xvE0ZZemw3nSI2pbyvnKdtJnpY3L+VG35d5zzfVDwWMKQ
WKId+IE/vRlIxew17cAjeGHEucSMTLMIVZqxDZoa294bAdv2IkgGksirf8L6FMTEmKSgDH19SVNf
46BF8Fk0beAQfdLdWMbWIxTbkRCEkm4zZNDBZR8x7KJf17ASc9sCezYCWt8DCXZmu65L3Nc0aXfD
3B5HpBIewMS8MunyMnzp0OA0SgMqBDsjKU9WhTpHI8MuanelU67HzlxZZvF3ZAVC+73t4mQ5QJ1j
W9kAVt6zFgujeVcRlRuVAhFlR81rdwFjaq2er3HVHI2sfGnL4VogtePxP6aGc7XAoLQmwR0PEl45
0dPyzoWnf+e2txXZPR44O0cJ7RpzMUdi6UTBQQxq11vmqxDt1vUQRE8XVIhAQH5GPdiS87LLOp/A
HWdrDABh8LlCyGaqJKYaXaJxtXmIGqPez1X50/ITI/dfkKl9j4vxB07nmlUI726f/cWtXK0w6tBW
LM3QioPbbCBcTdKCee0qshoeYm8x29G+pQVo2u6qsixEfpJptPbRe6AxXcYDvcNBGNin3w6h+o5B
t7AxNk9ZlL/C4ec4xfplpGRASyB4BSdRGgCFCIDGIpF2Wac1tFse9LE6/Wcn1hEyBPy7MzD0pZ/A
lfbz58DyVk4v9lBrtpmuHSsTTlTW0lQVEcxz1idLuCGL7xOcIowySOYBdNLZ+qYWDJWhb2rNfx30
9g9aQVExt4g2oJx/hNEd67pdO168cZT7JImRc+Zpl1sT8VrOWiU1aQ0aXQxfDwMJyEp9OaZc2dGP
sjBGgQdJi+AkUrlNpbMZvebiJsG9zqpNhV5SQimaomKl+TejNncR6t5FPhQoF1pMg+aiabwXXWHi
rs6FS9OjwJZLjgS5jEcTA8kYoctV3m3SQHMBS+4DHpqgLwYGAuo+zsbHaNs+3h77Qip6wu8nnCSi
dQaVK6/gpfi1Oe1MZjxbozvEfe2uBxAvRsGkbWXE54QOZafN/LjF0g3UKqrHbSUYb2TewhYpMhyk
t/VfiR6STtrawWuAxcp05k3tAFSI2mbjjPrecaJHUSeW2MRPMZwhM//rUr33IgLJEoS1+ZJahLNh
Om3jct0U3lvC+bPkCWrZUer+tTQ52sT6vtXSTdxA4nH0Tde1+BgAvqbDxS3j24SCpveqndC8JwTD
iKRTlLzdxmnGZUtf2ISYo4nyU4JSXpC689PaERttsCP4CVXeSXfgPQo6WgkxX8ONGNVb5/WHWKD9
idnw8NYjsUrwQw4yPel9fLdtdC3s531HiIub+995xjHEoEtGDIugi4lmw870n8mrX+LZgeHW1mrf
IVdZze34B4AMcMBH4N/MbFBWUGDFLfXLUPUmzaxyGSeckCJZ51sZg0YCXqszXEBACKXKSxhJ471Y
MFxMTp5XHYq5ORdR8yWwASzdqboILX2qJzJ3vdx6jVEj9CWEycZEbqVo+5YGYJaOcDpfp14e+QJl
z1dlV/cC1TZ8T/jpE3keyVSvraamHCF8NAn4QRRkmDFl7G173cPR/eO2/tnr9R+0VxX2UQN4wZSz
epE7oJsHQyJiqPT3PohforZ81yf/nldAgAaEW9wvk8YCRR7PtJoUMq3KuWQ58I6ZTA882eXRR7YI
sahJUcfTp5fAjFrxhZY8Xr52tL8emq8vwwUSNaUhaeD0O4npI/GdyWOh6P+2xP/pDoTWpqfwTEzo
mTU6Fjinrk9Kvd9h3clBxmI0YspPYqdS2hqJNJB/QEULzDJrF72pWVkjnq2K79Pyq237F+oP91Qi
VqYF3kgHiEg0MMRREhtjV/7UqBvokXAAInQRwCdCEHPc1AY4c8sA4j6P7bubvwDiQSWlUHUDwF+O
CZBkb9Shz8PsJIDhLYiFhmAQTKfRHkGVAwm2rG4pOX0h4RAsPRFzOJJZLRI/1ng4s8W60c1tUAKO
pK/qLhNGHSsBnvR/hJ1HV+RKukV/kdYKmZCZprdkJpC4iRZQhbwJeenXvy16PXcH3YOmi6q6BWRK
is+cs4+ZJi/zKtmE8btiI/w+MAXfIo5/S/li5fw9wM29SqhwC4KD/0ZhMFsxunYbnVioa5B344+c
8cvCyfeDQ6U7TvJTjAQIi+ryu4iLENmVk9QRI7PDjz7g94PyVWDYsl5/GavxnFU2YkA7otKwSSMf
epi7EbckyNrlpDVfBdp83/pjD0dCFe6JH1x+/ws2xsCrtKMVZIcCIH4b9I9qJJwxtugMGdVFAbRf
QrjmfTWanahy3zS/2hBIysM04BEo5E/ZJu885nZtOuwRblBi+fKIz8VhJkvshdnD6QxGZrb6s4PZ
hz8Gvw8P594OsC0bkhsWoW5Rumn2Dm7X0qdIWloM7ZYi0b+BDj/P8zoIkbpFSiNspab6o3oJsQwB
+D5FMRVJ8+jq483In8XQEDkQqXVduN/Cp9dNvauhidfUGTAbY7sgxgKJUJMdnBbrDm55oKasRW00
Br3oiAgjwm/ssLp37aPqSogEnkyhj7fsWEkAwQoZVdzYJfMSxZy3ibO9VfiUBuOrlgPKTgdjYNMa
wkor5kokJd8RtB8AkUUm8r8dKZk04cNPYX+Vhl4ueinbVWU2fxxrYzN7K1l/1El8J7KJn9csP0jN
hVjaIOoVpoaILOQUcMyvkeCh2Gwe4gJNgqdlwSG9ODZLzTaNudPicp0Eh6hAAIJAxFuk1oTHAnGW
6JKHwsxvLJ/UIiJum+ymxQCIbtkNLBYJq5NLNPMduUlLnwdAxhx/qfXUembfwqj/K1IIppzAGFxx
BS8U3jvWJ7jrx0ORSXUcWVi4wH6Wml4PSy0oVlCp59yUF4f9ATRFsvp4DiSlmW6YutCIS471HORd
bKjX0psZdn6Ded8vtn46fmZS3tmb4x7qvqlDhuX0VbELputRgLty70uIvyLs2JYTHbLxoRMuhHJ3
fRpCVsux3iiLVl0Vn25uvzR4l2F3dDtzpLJA9hkvLAJHWgu1VvbsVPU6vUUS+x3kV5Q5YcaD8bmI
w/cual8869bBjqvs7A2AOvqQrsMCLGPKKSJiekIo4p6YIdbTV7DozERqBbYtflWNftAi5uzMlfGM
s56vHHFqlOEwRzQv5fy/zkyWxpDJRY4zHi4+2tP8U9r077EZ1msv5pk8Jsg9iC1aQhW5tr6c/VMX
nYFuEtPRlFZyw7Uchv1D7zorQrGPoNH2IyIATQ4fA97K3mvPTegefEGsu4uqwLGusiF1PUh3kZa/
eoK4G9vp9/qA4wMgQdx/Gg1emK6YPdvnkKTrRWVLbluzWU26C3hUgDDJMNtK1X5EWUTYE8uQqvvg
KdmvszZ5zOHUsvtFpOTRwnb+e+g5BgMyTLyNI7l2ASRCFCQNzLom+cgNrllvFc++ZvzuXe1dtuO+
725lpp2HEndHbD+FmfaVoCnT5L0zGECY+rePSaC3u43js473UV8PAxNPVbGZrfA3UEOYwz3SxXPs
TifDBxdqJidgvPhyBNeIG/NWl1Ozqz1zVQoUxVpMo5qXJNs7A59xu9cc6gNtdw9npMdD1I6l4DRm
qm5H1iOulq8klY8JmTdL7Pj9oq9SAqItYxWhWFyq6NuO2MwHE+G45dC82EV9EV6BoMgu3vRieu3C
c5PZjxlVIr4LjUzwAigp98H4qHITj34U/LHABLIQIKUk7O0tQCAsS7r2pKcskAHEMDKt32h7UJWZ
pqTgCEgxTfdNEZE22fmslaoHkel3qJlv8/9T4b5oqmWmxPRM2k+2V2zaVn/BrrX2Zfg1mN1HnkOU
Lc1k42hoSPpeA19OVmTRn7yMPAfO/SojTa/y29WQ02L8/gxBhlWzaG4BYsqUzDNrOAMoDaDf8TrT
JD0Flba3mu7i9uLcmDFpA6RMhdlXRcEgBvPqG2hfm4Y0CCqVRO/JdincCaIlHaPi7GRIVkT9s5YV
30Dj73jrpU/Me5NgKOfQerIiMmvMBJDNfE27kiQVm/xC0M7sB0iVlwYNjil2rrpFjeYvzUz8ZQFx
8Kp8RwIwWUXxox2pb+oNxkjTz3yT1xReqXgzKwqkscM1nUd0V+lX3wXn3tW/u5iYvaIhazRp6RMR
Cqh6O9ByUTj1ayg0DKyJ0oFqy6op/9JbSi4/vcGJ2bQNwyx9OhU+sPS0OBbVG+GQLZE6GjqbOHxW
FhdhbX3P36PIjT9e5H/mfryHKPTtGCb2J5qRwag0Aj10rDITYWxmu9JDd9lmwbDoyhDxK7UrD+Lk
j+usIwkTgrfL8oe32rKJFuwfcN3uzS7IyXvxKa36YdOZYsUtvkXRfSBPcV0E81jOqmF55uZmYs4F
H5g3PkxpiAPro7aapVlil+mMluwgxzvL+ZJ2vIRK3UAhnpwH12XNDK4wA52Ya5gQzB6keyMlvZu8
DEn1o+Mmw1VrvJHBQEdvGdvKMSHcl6xOLHOAm2y8oV5gEJi3b6aT/gwS04OOP3jZVN0Kk/e4QU41
LKn1jh3iWXZ0J8MeTpD98fOa8maGzI470dvoGXh/UoO8tM5uLikz9g53TUnE9ELLIZwon1e+dMVJ
kL9KwzLDUkr35HfgchLBeK3ssTlACC/mpFoHFrOneBfyHlRW1aJDNEp6l2HUSIqh5Rh6/6uyhmzN
LCDSASkX0P6Xg8zkepqDtS01Qf7F57K06LGXelDVWNGdYJ/saXDA25fEPpnFMZc1iA7jHNTJVYbV
pxF0/jJFxbcKPnCREy5oyUWlSQQEPbqH3sSvmQlwK5QorpN+BZl2K1oeRTlTZiRt5IhYjK0vzhy8
2dRWTqLLkrmcDewsesjc+Nq3kJtiqRh1Wc9J6oot4X/uphbTjNagvSJP8d461owZ1dXaYcV8NGcX
BHmv+6LI/EObCXcbZN1DOJVEAisOE0eHPaAs0tuZ98EvJqVsokFKBUN/1oHID5toKxESC0E+bq0+
xmR2JnTUB17JV9IybT/U0TEAkU9lR5TMZH1MhfjqPIiYrcbf0ccduBRjrRqKOit0bi4kW2LGjHyZ
xLMbewDaMOJ6Gro5AoT32LCjZWYHf2MWrAu3wHEdMNcT3vAgPZbZJlsOj7+b2PWnP9C4KYS2lFiZ
7/zV3TdW/HxzL/BhoHqKLlpqmbUlD7XGW0mYumNlH3btv6DDxcIbTNuIBn07pv08SnBRuZUV6r3w
YnroD9qGzqp00UywvSsfmVzNWW/j34bUaNwo8xcgpicT6QzrBaqtq5NUGonSdvyD1u2g8nwXkToJ
6ZR0rNzm3K0HuLo9CnpAIRBeox+R4dNQ+d0c5YFqm17cUsXanx5IQtHg3o4ExAqEW8n4EkBdWQzJ
oWspfPKQpkury0d0pcjacJkpLkQQQ/29wgnFCdFRtsyABepqvI32NjGSfWDQeGnS4+WmFc3x5ITQ
XEJWqYjDKakAvq/bAtdRl/s7zzJQ4aevPYJ9vCP6q83+2IJv4AWRtjJHQDMF7ADWg6hcrIEuxWrJ
DvJpiuqexEjFCs3e56V/Yip01tFpl5MTLK92F9WcU8ln448HQ4RHm1jATLDPN+tbgafNN92Tmq0/
fHG9m6cIzN1kO8td7YYcUclQSRDvanMimoQIo1Q8ANTVukvY1fVCJrD/UKCxJjkMvVOhBcPWEyY6
iXr2G7b6LzdqfigP370o/sJPsJSYFKOItUXEeqwDh93l4o/Dz7b0g/TQtoj98qnEXM+oTRh4jDJU
i04L1UZi+uyRf0AGuCpUp0RqLmfB2er3TyNd/2aoRuib+xA0bMCqgAV7VvFD1ECHbdhak+gPdhDh
xkKQOc2HE9kAPJb0O9rRL1EQMEG09d6u4k83EDEDuPc0rXa6yk8+NH2hVc8IyrYWdWI31GdlmuRo
TuCP21cLJHxE94iXld6cdhsd8/BUpdh78yEGCBcfMoaI3Ab9hxOEW3L/ngxrxjD32G6LEHgvW/pl
l4U4jPAZLWgbvACzrv2U5ZG9kM4KT6ggPgp3csGtotfVkzGBum4n4EQuoWDp0F9rAh6kPvHX0z1J
EU9Jnt0tA3GiNr+AvYminfMXRgGBLEn0mU46W2A0nTgt49uUp7emMV58oohcqa6TXmqL1jiVieAC
NshWYFBEExAv7J5/UhfNy2h/G13rLarGea7LEEFOyr7F8jQoFebR557zgQv6zFTbuj0B5L6UxcCx
GoxnSMKiTp8g94X8aOlj3bcH1fhHhkUoF16IyaQ8wGsjI+dF9h/lFF3I8D5qlnou8/xkBFi4y3aj
9SSm6z30JsfpPuGhfsD2ofeLGcVUmrceCfAGcxxNbBubay0GFuUUtXA9nHmbpin3ShXBPd6E+HjT
Vdipy2QZzTKIxUuFjtaT+gqLWwNphOo48ilih/NE7bvQPqyUQg90NgHFZGmHA9J+7my7lNRhA8ns
LsBC/UYIJUfu5OXUrdm4cN9zi1l8HEHBCjrutoi8hvninldshJZK9LHs9pjO1f5jTLb6Ih9OClbG
gbj7G1adH12V58Ydv8HR4PN2nuOa9RzrHNSxrblzQnTW1hiTUJg7nxC27uSE8jic303gunAVVPIC
sI2dCg+AhcsTjiF3j4vHKZ9xZ3+0bdDsywgljg+lD7DctI79NWRUd43B01/ACNrVZXyWlOAb3XW3
xRgeofNzIjX0SBkqVXVKuf1jEFULIHjDChwFM5CNG/gPg6YdeofEksnR30hXu9sGq0kiuev6QhlM
gmlMjZRG7sHoWeFxcnM02ltDZnc7RhfYx1egMiuEEdfXPNfgpuvlnF3ooZ1w6MMCHIpe070lwqrW
5OclxM6pbBOM0weK5+cszwje6YxvyNmSdS+dZKTzwvQFRYVrb7sSWFNPpHLhVy+AYNC14do75lhC
UO9qe+677ZSTEGkHUPA7ji5MYMyHp2Fhm/Y3NtW1xdhL9/Kdh+WoMAXSgPFTEYtHtCKp6LOFtjHL
qxlNK0VmIW2scY+tiLIlCd4YVn1yw26JlyAfbkKjytcsTEftLb17be043g1hhTPAVitUNmTSutUy
bRDpNx1LFj0uEEwzTsSyvhgTEx93brxPvvuqrJMdspHW25Sph9Ke3DbFaBdTPpSHehyvsNrDheeB
5uvCG4a9eYLsP0/Vxpv0H1n2OC4k71o2ldtKq45O674a+SWouYT6gulTJbg3ULocis49p45L0mBu
gjREZ5IpHhGa7HjGRSx9zfSspdFmLPL1BCmJ3rW+OSO2a8kx5KxGBO8LYTrb3r2nQQJD00VW0ZAF
ZCBoipKSyiLof1TrkEpHqx+I/u4a7bnvIdt3fBXpBelCd6C5G/aJpypjr8okbsbF41Lp6g3nCXW/
0d26zF4CVyzWpR+8Dm366BnRETHWcYqpukJyI3Qjx+8KlWvpcM0gGWXIGJzH0qCJjBmhZEb63XUm
Nmg8AKy27QAtJjAAoxmfnIlID089VGV4690MV2D9ovB6LTFNcV2T1TshhsDn23zArvkgK0Ihf17g
pbJ70noF6RurxhH4/hz03i9EMq482yPctD8FcbKbmhB+f4qfJQUsZWhMyvEX+QeQuZzYPnXF7z+j
p69joj/jSqBmt4vzFBg/LTuLZThmH8w2ADH1D2NltpT3eGyiXr34rnlElWfnuHSNQedVyPRHJ9AR
vTLw6JMjfDiYcQyzqTibU8hAcBGRPBCw83TkeMRHTpxtgqkg1TXkeTFUn+A1LMga7bJDn/b4ndQr
C8HLWGlfaN7oSlAlea8dzvTQ8x6RWX32tfNdoieaPOtP8B4ZNNPayNxNkcPVmwbEvGFrd8kb+Q4J
OEauA8cAIzzUXxEHPILx6GinvbtGJ+4v4TUZu0wrYiopZCvE/cavieLKjAzvObBLSqpmK2vO19Jg
9aRb7Z8ud1+UbVLwRIaglrQ3aYceNMGe0db1l8eaXmutVW2pW9sNf1mInAWAGEA+hECUrDjMkuW0
2kljeCQaPOekoQmwRucoFAVkC24YL9vwyEJNowvDJYZmRyFwSWWSzolNOdX/4CnO1hE3uLbNQ5wq
rk2eAGNdDhmt3KYDHXPIHMlq3HOdii1mW3LiPStdF3obHSqW2T0d1U4EZLSr1KQuT4n6teFT9RGn
tTvGK6Mz6oUSjAcRGK743h/zvEApWJWPZlo8+IHPGhnQTtw5hBam2ooxLEF8SV4t/S/PQZkVlwCR
AZOGFMEFCSsecIpAzsIW+6Eg3XzBVVxShOV4TMcq3EzFSXrlx1AS/xQJqvVJL/bMR9nXutBwPTbD
WV0Z6zHhoZo0wR+7RZ9NwlC58LJrq2z6zQBtId571tLSxRRH1KWfJo9CcwFuKHO2yhN8/cg1xsPC
oIPhvouIVG4+uo4jtkg4mAihZbDbmAXrIedLOdY5suVDpfgxA42IA6MT3xin56dMl1BNQiABtpuT
Xd50TBQBm1Eg6tZBRNGLBPs4p6rxY6Zcbxp6bAJyiKkpvV0m+r88+SFqBDdd90ANZews5midKU0O
gcZOO2DihYuGiMM5aYybHwARGuBWP7OV2fGQKDB+LMyA7TU6m5JS2FeXIa+1jR042WJmDm5Ebdfn
BnbwokVKtdHjdltEbrAamjZZZQMEs0A99Jn31kR6uEITXkfSW5Ny1sAMJHm9Ah6XYhnc1+Yyq2Jk
IHr4TJJoQvyvWOWSV93XBCqcRKG0dklS03pCfSpjqtcFQzSPwJw1xZYGwcNhnsjUC9VP9ZzS8R85
XDahTJ80CMhbXcy2nanVbrX0YdfpEdMmrFpW+Wwy0DpGSmD6zg3ipFWNCy62+13rcC1ETlHR9Vlf
SUfAomtaJc1gEq6tkNW08OMTi7/C7W8U8N6aFK4/VT7l67wDwJ+H+qMRWuOuqbkNMKZANW5JjNat
EoVdOtHfuAFEueqS6yXb4Z7pgk9xx2ruULqZ9sDhXhLDSKJfP/d2/nixctbLMUudA/VAuZYNeGED
EZqTRc+dxQADGbxcAbIhAIO4t0Wmd6xWdVBlhjZnIC0GKDwLp27yV6SKLaNVKFFdaCH8a0K0L+O0
7sP3Aan5IdEB/lJvL2OnDNZEt05H9NdMMZKUjsMzP0OTpCNpje9RSpgocydSwMWItWUsjra2anTS
a3JS4+52IH1SF80YLlaY3nHIseEwk2CLIr49DS6ICqSJxLc0JQwlgB70EQ3GHha01dXOJJl8umFu
idHJ91oN8VWxLLy7atp0pLVpU5r98GTawNWxPuOhgpSbq/7s58l3VLWMjkL+tmEUDLSNgV2PF5j/
+hS5T4YvCMIgcKpzpmvJY6quVlCNb4Fy3zzzvR5+FBDS07+Ipol6w6+v4fN9tnSBVpzT+ET2V7aH
+8pIOSncNfG40dFi3IrkIIKG7RfqxXCyWxB2+rLi31rqpdIuvx/Q0af7MIE+hv12gTzcvrM6Ktfw
saoz62+GdEpyKRTTIYfXe+omS14NfMjAppI3EU8fWj3ZJydOkROm+rDE8Wuefj9MsRMjlS02uW89
jXW6dKCvoDNT02s90Sf2uZM/a4wbbOW2n94VoXb1Xc8Fo/TJDtLcaQQMlYDp6v2/vaNffHwTt5Zs
KNC64wNJvvo6r98oyBDod7Zx1yrH3/1+mpiG2oLu5XnYTtZe6BwyhgmgnUq9cTaxrIkWslOd8ag8
izFR+8Iuh3Pnp/Eyb9rylI89eDbL26MaQreKveW9SY4eTEdnbgvYVccLaQn3VLjgPwl6pk0qqcJ7
3cx3MUydhVRmd0R7/Jtj814r0DUASdoHfbJuniW1c5BjgiuGITnrdT/DGAOdnYMrzh6Z4rfJ9N9C
HwpKkqSC/NiuXGURPXIdusEzSTpPaqrzz1EglO9cTElGVUwPAhr1gakpEZSkwx5xSyB4jS1KRYwd
n6bmXK04U7e0nJ5124Za0HJa42HQObiqIV5LyJybwkB2M2ghUrsBdkhhMIZoibZk9u1sEFUVl9iL
u61HzPMG3UVKqZd5l3bmF7Iywb5aoGzyGsfbghB7LKymRi/nosgsB0VononODPn6GudAwUJ8SCD8
B9Z3qxXZg2n46UP/P78KspqE5Lr+1++bZkqmoc0j0imG9JhmWLpNkdavPTPNRG/iPx7b4a5ZIitw
j6RStmse6zNcpmp3k428BAxu+lggflj3qoHN7U8R8I3Q2np2ux3timEhWJoxDoc9rQ93I4MBTn5E
bDNvtAemc9dDjrWBNTm56a+uj6A0YntN9xktqzprrphWyj13vUAM86z8prhadcnAaeYEB/HzEDgO
X4kM4qnghym94iYqYKOWHNCaFiV/p0YXAZJ2rdFFnbOGKa03MGu1TJ99du8f0tkmNUQPcVLz50UI
LL6N0qU/DOPGqekpexAygRYfYg6ao/Q+VTgA6G5k9OwzJbSQoLCt6vOV35LGgudd6gXPdHvwNx60
JeZFen6BAL4OK9FuBpE6ZzzA0dLUJ3xuSQbbFQaEYgDELxPb/hsG6REH4rhzzKx/cQeoVOVojSCP
p/5FSu0dNCyMu7GL9lDKqpVLP3AfC+JTdbt5JfVXWytEzVs38bNXBJR2YiFnFINFKGYlF6RBbWRi
eThMDG9XeuZNznYXIy3ybdDRfdQeGVsVywgsCSOMjD5Yx/zWsatBHMYj/Ma408aT47PF0f1xxU4o
OBiK9XqfNvvGVPHm9+1Jhu/MHMKrEWXXuvDrByPViDcIbPFk8tBYaVVSXMP+HDhI0kCgKXwf8JxG
itIdm/tgOo0kF257zUAqPrx4GJ+e8pY1SoA3eTdYTFIcLSFGCvIc/45/qYek2/jE6KG/c0E39Gm9
bgOJ7qrVsptR9ccBxTPtSM5O0HfOFsfREN0D+HGPI1olsMrGJ3WRdtcjvj9Hr/axENp2sEi3nxLa
GX/8UOUKTKbOhvy/DaDC5jKTrnusw9mbWRpPwkHOMtX1DsAT3tHWtrcDQ/q96aE8RDumj36P7xe9
kQdEejcG093Dc74V9uAcmRt0myqh/i6xZaSu6S0luROTVUdn28rf/C4xn+RI8hnpnURNeEZ2Um6Z
n4ZhM5XhWnYAeJuLcactrNPTZJvDNtA675C7locLPSfYTPXDVfoE7wmbHGGXFhlR5Krya54tcxtb
Ici69Zg3kH+MORsq8pcDoipLpEDhwLkmPWMtBaMGny01kpqxeEiU8YS+Ptn+mp7KHLWO5TGzmv2+
XePUlxAUV2EYDNMwi4TmWG07gjEw2uqzq5RVZjM5KPEtLoEiJdTBC8qtxM/MVtW+zmTPja13vLgN
MwDPYwalmWHM0VMeDHuSJ7gqBJ67il307Eay2+SSF7GzG0Ym4lNL+Wml1R4KXwWEtGKAgRJZ7Bx7
nqaRt8nwoCOnNk6KdT8zFgyasaXt6N7h91NUTPsK3uRNynI4OZnqzrkowhMDyCUiTz8QzevYyfEc
lGp+1Xxxwp6TbpRRoH5w+2hlNEhgtJzljTWGPY5i3mGcvt02DdvuiEtiDdQnfCkKCDJZADOnjczg
xRi0Hy5EvtFZJhEEaX8CyyU2I7O9m4/kEbzRqL8QFLRXo9j6AwruijzMpyG69KIA+Z0STD9PMdUp
s7t8CwmUrqEGAwdiH4InWMRH3U+DM7vrpzrgsjKSYTwxU+n3KYUOYkWTOcbMm6Lh2bjS5EnUg3md
LDPYeG2aLBuUvOCa2+xFtBIZdN9szEoyVtKr4YA1XNuwsb74s6mLUZ25YV3688tYalW9I3h0J2SY
vLqkOmjDNJ4dAsF1LcAXQgowD7dTVM7YaTXw/dElFa1/BzNPsl+3l2XgPfWCIywzSuOxs8dLCYyO
I4ppdltAJXO9jSB1ZNUJbJeq5pqIC8B5VfNpVE5x0cxmN4W8XN30FQiQgraLL78bTXsftYQBzjd5
OLoRA7ba2VkQg6+Zuwf4ehzZUz0ouLm0opp1ACf2mJbUQ1pPayk7xuFp0vTPuWeCToo+p1rUrwgq
0Xm2ANgyB6dPYaMUi4Zjge0YwUvabDtiyVfWsOHnMs+/bBp8xD7HLkr83LHw3elReP79VUSgJYQb
vB1ldG+sKD8KhiErJCXZB/X/KwOl08imrxktOHxSIXjrmNTyqA0SyAYLV5sS0o2H6qnNa4crPWUo
i966yaG3Mrh5UGlVcTyMHqwbyM/BYDUPbekaD4MF0tv3ZqMaOQVPIQ/1qa3YQEhwVA1D2oVNpMij
XY84VvIWhFCdtTDFdYwQsZ99kmFxyvzPnkl34TXQS5wgJ8VnVsdEIUrcnlhV0q89ulx3/oD0N4US
0dkYQPgUrAhxKtNkbVG/QAFNi89/PU/nh2oTFMM+54m8UBG8N4k7ct0SG/qEewNKhBm9ZFKTLCfM
ncUSb2WPVnAYvTgGfug+tGZSnIqiQWyCEIUprQKsM0tZvOKvn3hya06dS35kDURVJ0YmytRzzrQe
0r9J6QvVAHlwn5x+P+iWj3l7dFkk23l3Kv2RURlLz/epZGdVtbr5oJfIo3DVvI+tFO8jMrqlg4Y3
rUq4vgRzciDGctsj7LumoUO2kNvXb+AFX6Ixjj8tN9zaVbKdFU+PLjwDknOQhUN9ffr9bJrdkUNU
PP9+BoMaaHx9L6uqX1RVrWil84w9Zcm2MczVcxvnPIwd/GIhMxmi6GyWhDNiSvPmmilI9XNmhdGG
CipBTZe5aLPKY2d1xr1iumwxOT15oT2d+zgRZ5Xa7hI1RbNirEQA75Amz0StXtvItf4S8LOikcX8
efNsbfyMW8arjHU2iG7w46rBZy9bVbwI84ccScRxQLiPpapCHm5Ux99fgbukSIgG4LX8PnEghflu
Q7X7QbmnWcYP5p1vFqD+lWPLP/ih659zvXkFoCdmUpR/HvqwYbFbyDVYtPgCzMDZT339PM6fuQgB
Fp5Vd1sxo5ZEMv1hDFi8SGOcnRKhvYudKHlNS1BGgE7Ug9WEdyCXNJ8axPZBs5w3d0zulNXYuZCl
RJbQbqMuWBrEaBYzz+LbYB9ALOsq02r/6IZp+xj23RcpsBQSViXRMibi+PshmX+lWbNECOn02vQa
mMsTqwrHqOVO5sK8V6kWrcZJyN0vb1+LS2LuEbjv0phYpnFQe3J1RzaHHjdQlskdPhH99NtA6A37
paRUBfz/qbI5pp10Qap4fDI7OTyO4ENEg6OxzsBSiai5JWmT7GI3jrfC15EcDsVnLhGJjhA7bm4k
X3uWgQt9kNb7MKarpImgnviFflCG2a3INJLvg54jSOvbmz7q8qHjOmCl4XbzwK3dYOYILl49BufY
7paCXeDl90Pm0v/bscfIs9P+Jo5HLFiut7c5uHnVuPqFK/BEoTo+CJUw3SNB5kuw6BYpc7okgf74
W5rmjQP8gcgVbYJlpQnjgI4km+n/TPqz8d1pq/+QJiL/fyCkYyAec2yhk+ggJR+dOW/o/+TT2X3e
pW1SUbP6erMby6y7evNl0A7NYyfS5lFr/XarRe4+SI0P+Ow7p067fZTnyZF1+i2dGz0C13UWYrxt
//tpIYqOBr78k5cHR3nWZ9krUqXt0T5aVeJdMpfdJ9xiuR9ytvuNVyYYQYLk/Psr0XoU35HkFjVV
d9CmmPYij08evd8jBeZ3xaG6jYrWW0G4AGKot88++nrgV7l79R2YYiGUxWWm3RP0lBlPby2ve59Q
4mPTROa9Q4O2Ntjm6Twhznlcmqt0iN3Vv8/M+Geih2Vapu7oFtWmBfVD/CNus68mP4wlMANog+5O
Wu3B8/QfBgIatg8cjf/+qxn/DIfiyzmmIGqQ+th2XfGPcKgW6zANBDFoOX6Sb/j1C+kmzXehsDBF
kO8fx94Lt6HVfJQNAmRpwrwcu3WlyuCVrUTgXifWuodS6eY+stLvMknRKASpt48lCTuGp+StnIZk
rjT+Q7CV/c98Qst0HFc6NhQYw3SE/Y+UrT7OeofVQEc0u37qeXEOdM4hUWxXimLAO6ln0t3zfpna
htfOhOpavo5F0Z5HdnhTzCGXDVa1zCAX4CiotI1F1OqartxH5HIdUyHffVupVUmg0VqlIS44q0v2
Fki+IByirROqH1GzC5GIhJd9oxnLzNeYoNacPYVtTQwSSCSLVX3UptIj3q72UGSZJ8tw/BfbrNZp
YW+ijNmvyYBmTRW58Xq/Z+CKz7JVc51cQnEusbzSIwi5yWrhszaJz5YuN0YYinNkjOWmj+G8VgV+
TeER+KtUhzFfxzr/768WlNn/iHOxTEbIbMRdaZlC6P8M1Ex0UEe6idHDtPUHkw+MngKPUUkbbQZc
ejhTKVFbWHgXA0jcTjQj9QnWpCx3a5SA+YrJk3p0SNPa+qVi15iyGuwUPWmtePCVw9hdG9DmqEEQ
XAbp9Fo58bTIiRFYtTkLFrC59oHStjkzaXOfAz1mwoya1AY4jHm6uLRNk+9lVUVblIXeva7LJ3BV
7XeKftJgOJY81FOsv6GCjjBcqvTLQERngFbp5DxF8GvtPI6MGdzQONZdxq56DsjzcJqtdbjDVyyA
F6MJzAVjF9rq2hePhI7rlwHNRVmtQreGNViII+BlSK5GoB3cqdQO/8XZmezIjWxb9l/enABJI43k
4E3cnd630SlCE0IpZbLve359LboSVakIQQEU8lxHhK6Q6R2NZufsvXYnRh8qDu3EvrcZfSm2s5dK
Sxh5H/a4CdJ5QEZelxvWYlpBfKjmxPhqNWGQEJ6qgTJPmzNxuqhgQg1VA6bWJL/qan0M7LB41lpP
e2gquaTdZ+86gV4I08WFmV34LEql3Ol6kNDB29PPGTZk5rD/CUS/hRRiuL3PeMJR1IL7PiZAnzXj
MRQDUgo1MMge4CfkSe2FO7G94BCxVWw7O4BTaw5//oYZ76OqDCmEoWmShU91TOOeFPifm0shhNYi
OIcgnapPsIm1+4HPreF6ccDAsdv21VYAwsUYSOBhDNJ20XBEc6O29Jat8K1zrpinEGZdOKav/oQQ
3J6+gdIY56yg0Eq3A/b149goK5g5zCEIhska1bsMJJOkqtEelfCL0DznisNetKXDG6bOVnlIWoER
6l/rCGCFtYeK86qY0Lw726H5Aime8bEfuH9+P8x5DcuT0c+z3Y///R9utlLMIblEHKqA1231Xfqp
Sl4P9GHUik4JBNQ3nHGv9B0eJcNSlr3fvzoaMhUvaHssq+DtBFrCM1LZg4TdfLR4q7el1vb0zbsv
QeKPaOxU44yEN1qpBFiBIdT/bvAPQKIEjDGszICP2azH4qmTe1XIFwwdCpZ57jyhqj1HK1qZ2hoM
mALq9epNYJWipLhFKhe7ouFWKwMr+YZJEapUTLxCGVsPfviGUU7uPMcJseRq0Tk2gv2gGtk/kdba
K4WR1ychuve1//37JoTOWqU6Fm/bu00KB9VI87w4x4LCTJ71qcbB7Odfy3pOwJqPAGafertEUw86
6/yJg9Y+/9YDeI9Rz0T2UkItoQ9pZ89csH/n0VvEJlYPzBfkFPqy79ZZm0FRaDR7Qc8UT6zlOcvC
svWVTVrQXvY4aWp1nHjDTA/xCLZmp30zqxoddk5u09iRZabxBNlIfw3lHEWBcSwJOUpUDcscyCN3
1Dps/B1gKo/OAdM5kW6c0NE3nmbPQyj5Vx6J9qjpyUoYTARVVWYvHDmuSqwVV09osNWyI8ah+qHt
wnPB0X355++n9j7fi30Ky7yuOSrKKgAn82bxP9drjNBRNXq/WBpq2B2Hzgp3VYxfuomdQ1aG2OeM
IGV2DVoUEO8h98f+2DbWtySPYLmHVnXTkipcennMvBG7BOTuXm5RD3+a8/i7Z0pA2rxhBRLL5urX
Z8qMgHEHVlFcAsEA/CagLRUsUyfSnjyr+NYzGzm2ZWS59DaEixt3VxFDc3Em9VFmsnXzvkto50Rf
MZ4yzWlTJsWlJz7Z/n3YXPN+2rrO+mcLU52z2395P70Uq5rX1PkynEAqqSahQLGls0zVZGkGOCGW
RYqP65NPcd7l/Xq10GkzdZv9Jv/T9HerTJE1RjXCy+C/VW68KQ84l9L8gITSGoTnwJA11nqXFLBY
AMFl06jvjMF8g2YF7rVWdHoXmDY/eVIflz4DppXjmDwjQ7WMd9u7LsqrSh8Ba0Sy2bVW2Z5ioPk7
n+aQOxIrsg20dtgVSdQgfzV2/dg+f/IMPmyOJcuvIzXT1IVtE+n664fRNCqMTPqTyyTC8uhAvsbW
5kH04D9lIKna5IZJ6zPudjRQuG0GwxfOm9tOEvdCupj45GIz54/h3cfk8L1QbWlZjmZb7y42u0UR
oycheSpBewpkV26yuI3waSXWW1IBxkcKs1OzMD3RBn2CXah9AQMLvTwyzFOsTNYekOsXmXbJjjOM
RisiDtaSVBnJsPwAmyFgnudAADZrrXUbLfSuQ/eimUEfc9YWYseGD9Ydg1DTe2jMTPnHLk9NbQQv
xLe9TvoAvmJOsOEApsBUjpLj0LevxdzivD84FtiXVJqkXMMzfKjs2nGjKbgmdA7OghitRaYO4esk
kDwqddsf7i33+4MSNn8bdupte1H7x08+548XndTY0nCf5TjEKejd19+MRYizCaGCn/XZnDXpikHU
LzaioB1A92mFA7tb6GXhHHPSzr1xSB/1eaxsBxlNklfOEIHhlYDcbO1kt/Fff35+4uPlKTVp6zbM
LWFb3NZ+/R4qWQHJauJIUOIuONlWfpvUunWDoYQfO7QMJJrMX1Wh/YOuVbu252Dvvq6QiMzBQ0Nh
dq5s2ZvYaeddcn823bN9vz9Ao0bxO6r59v5rk7+EIBOFjnyf6G7/wbffqlRwPxqgz8Fec3ZhQacu
NabwbKnWgc2JfaZ7+MlXXftwDJZS6JpNQKrGMc9+vw+UHJdU+hAhw6x0zwIRXaRXOqceknN0HfFl
bT0/J9m89s7QsHbEKNUHMf+1QZu+YeB9xdLCmXZIbp98Fh83qOzIVEtK1JIGTv53WaogGKAW4D5f
tkwTTopSO0DT0SEL0m24OnVXCYzhyCU57RyAVquSlmeTvakprCDCS4pjMI3Tse1VcUZNkwHFDI1l
JW3jBMrIPM1jezphlrfO2OmnWQfUaBq+Rm03uRILKG2U0HwYagvrKlDiFTgQ2DEW2V8NE7c/v9bf
3NylaQp2UMIUZMa9TxctK8OombKES0uXSyLwaFQ3Oro03VIuyLzXQ1s5D0EJ7ROd42EIlACgzGuc
ilUbFvWRmDVx7ocGb0SK0AUBC+msWmhf/vw09Y8fiUWAuMpmzOLZstv79fJIAwRLfCvn+HiMJOwd
2I9XY/MyecypUvI0/DHXbwxYtFsSpRz883hlsSgtqth7ZHNEjyjPofjbsUlPC8aNMU67FhItaGMe
TA5kNHEN1BsO8St/fvL3aPNf13QuaE47HKxVdvvGu7VHCRWCwOsR8Ttda1CzSMLbdnhqHMs4YnD6
geEIvAuCxqQiOo8Tv3bKwpKQ7ghX55+fi/h40XEgYL7L3c5Quae/fyNjI3Y0owHeVJ1SpNKLPHHG
l95H/+CYZg/kG4ujkif72taSS+fb1gFu64vqOfRYo1A/xqVt3pxWAyJi+T8A5ig7mVVz3nQwubqW
AJMr2+M9b06duIZyXb7BsD2mHQe6wOrC16RVybgTUETi0hyOaSrfgMhap7aoYM6iE1yr5CCu/aRm
RPT/8fK5s/Kdt2cLg/pu74XvLE7KKk2WlW7/PU2mdSKq2NtyYNaguxgKPESnWFcAIG5Orhskiw7d
F00yVfFaM9zkRcBEvyrmJHD0lF1gPyrmyEDefCPOKTnFtEaWtRKClJp/7cPc2oexaB+khrxxUlPr
mNpmta0S1JB+rReWC3vd5WgfGNo3i8yLflSPBlryHLGu8Ukn0Pq4P2ZrPJ8279t5tj2/XkUjTyeA
CZ8tvRZw5FRc4tLyX7FRJUeRgtC3ubttPBNSFh/dsNSL/BUMU3NSpxyNSZ2QcBWQp9AMUfjqdDV6
IDM5BXO7LBkdPASguk0Fm2JMECRWkHDLix0ORuNNMBHD9rnPEYvVBRFn+pJF1iWFBIC/J3TUsT7R
Wqnm3DKcCCvTKqxzrfjFnvAMH2xUqz4aKa5c4K3D2u9NFt3Gzs6+0dDjABWgkr6h1L54wd/0RtT4
Uyc8EmPwqS3KvK7RRmrVLbSKYmujtuvbena/1U9Cja1dDNlsrbexuR8hJlh5IN4K4cmNjFuyW8Y0
5SwWMIxkMuhGQVzvzHTG4LpE1k8ub2AA5sPpcLH08sUJ7Q76gzY9akphrPDyy82fv8K/Wwqlxc2b
zrGg6W7MO4n/HMfaMSaAUVdh7RJRaRaevGVd9UPNMPRlCG42sXlNJ73Y1NEQYwslwsAY9BskNfFs
M6Brs2qPZdV7GGDnQ2h2rglBRYfcRq7X48C6/0bDcVr8+Xn/Zodj4Q11bByyQrc+7GzBbGLGb6Ei
CsDHFT4EMZTLdqx9N1YLsIx8FNsMcOVOy81dEEB5qGumOTUw2qWqSOcw/2rNn2PceX97do+UoxlJ
9Kp0Ms4x+y2jsUXQpJPH0KmNtfEEPjFGGez5+LY3mFkPmm/HV2bA/RwxO2AP0L+KMJmYUtTmvjJw
rvz5RZsfmqnzNl41VO6uOke+e3/7Px8Wo6MxNUIwn45KOHYPu+EQkgi86Ea/dWuiAneMz6KT7dE6
sfvgNnQGFt3KemCyo67uETPFnHgKqSeEHQ9PnbjUaGn3pDaHnNkOmYNGIW+wNS/BPYeuVPP4NJlY
OBt8iparx1W06wftLyPQa/pHfk2E0hIKAHnvwbYeUkYg4PD2fJfLXdl1JUpTq96Mo0feQqXq7Egg
6DgBO0qpBkR12d3NMZcFqYivotsik1G/KPSS6Lbh30LU2X7yfb/fHd/dPW0dlqVtmDr7Y/HuRGR2
NcQaO8uWMgoFdxCSFVQthZsb1ME1zGga9rQCgLb38HeUuH1E9BORA99lD1M76YvRL8ato3Thrdex
LWmogzmbxFjnqsiiCUT+wnokd3lt5H1+0PUYqUDXRc92VUVr1XamQ9cBJXFKLdfgl2nBOvcZPt+P
MRg5Hbf3Mh1WsGOvNA+D9729XJVGvkUt+e3+Wx/pDgGnXrlMrTlzo1K1LQEP+LfmxpEPleuzi+03
+yXHor9qOFIApdXfLRKRg86RmTgEA4J30OQ+t3mDM0NHnHD/NcuLrRn67bV0elZ1xTZdBXzuThap
dCWt+G3WgWtL4Ox/xaZsVCre7Bz4R7JLrF6efTPuL/50oGMMmYAJPL3c/NqHo4+XpHLzCFAaAv9h
50/ktkSqhcRHfPIitY9ndzbnus10yLQM23h/pus8KbMiFug7CmPaBHHS72QoX0czf+PL8fP6sIzx
Icy7YWUACzr40hv2ngWBBj/39Mle+uOgTcKAdjAzsFPFFvi+ITkoeRmyPnEGUJINu6n8UYuC8GJM
2OPrAKFVJKqtMYzqIUjLt8IUp45V4VVph6M3ta9tOx4rORjclR1jZXYlka26geCBxiFjy5H8XALP
6/5viEL2108WqvkL8etVZmuSjQFvpCk59rzbo0qC7PBMjnjsW5jdKLPsNWD4h7HsAeMGSXAeSU4+
ZyQ2/3ww/aoHe1qUywEsFM4Eok0DkArWRRei+sIr7fYlojCYRvwaChOz4eQAijw0vgF8n5jutYwy
62kCD1sAx3tUE1JuBk8pz1LR3iqvMR8aAmUWpVMlF+dmIkX+wk4+X0td13CwTM2qbrjcETWT1uqn
eFmcJzII+nOYZ+MmUb6USZfvfCjvy1jUkr1V0S6LzG5AiiryFpOq64cN4fSM2z9ZtOTHbTZDNGt+
N/k+WLhBf71JD6asigHZGLpgkMMgOGa0qbKn/6FcDTAWrhpYxjLKDKDsFQ4plrX6cM8qqSGFbrwR
T25rGThB1TLYjhGo97kZoUxNeBXTNVHASStaF7IWyX9zMcNEpsfU7A5kYtU/ozKRDbPVUkgazNlL
H/7fwyiynhjQW8soYCHStH9rIiZ1pYUnpelD+7mJOIti4XmzQihNZMx9Y9RC/0F0yUPZg5kmfwNj
O6KhCCTfAaZ4uUyQIW0U4QDE6nyHPrB9GtDtR7HVuGrVCjfWbSzXRZCtOUbqJ0jfrArs3uqQqeJY
Pk7gZ4m8BebwyUohfrNSMEjWJeIpQafv/YjFVjIPLQfLoT2bKkcR4VBr9e4swqFzO2vUb2iPIBG4
rcQ1BwqmaPvyoBSEPCh8XKCatGnrjbhNphg4ctMTnWZprm4MoDjJl8Vz7KhH/rvpKqiKep2PenCz
oISY1RRdap2lEGWz/0jQAxRJVNF1bsGMmKCigkn9rNf1sYc495BM/rFNFsj3O8S4IQwxxdeA4thJ
btKu/4pS23orZ/1IEDvWPi3C2e0Z7/iaQbZE6r2v7LbeW2Ix1C0aa9EGpOO0lvvnVUZ+vC1xF3d4
ctyVoKaa7w4g9O3hGJE7tSz7aBN0OL3qRhkeTCKUD0oHYw/y38P9j3yrgCoaSvKNkpqdReiflEJq
ZHsn4qL6+mUAh0DMSnjVbOOfAmkV7ONErmMGeAuN2fai4ua1LwsLEm3kncq40RZiUpxLp2r5acCo
vwymdPpGU3VPYl3yoveKum0I9Ft4dvqNsN7hJuYHK5ZfoX0GRGz0L7EafEeTml1M0gCIPGQ0lHgr
ErxIRSpqtJSZ/VyR4rAn/6ByA6nl26zvKjSltn/Kw8ZbJLW6SYp8Pj+37VcmoeEZytiuiCQSNv+i
aP4nR37aDB/WdkeTlmnwTiDqke+//VyEPfdowD31WHVbHFCcx6pgVE4VPCk/1E927GTHFCOATQiJ
a0zKuLOGHKy6EfbmQuUwqxvXtusBOpel2A7TCpMYVLqsk2uNKL8fotS+sWAP7OIxh0yFj0bTrnQY
SW3x2McrZwIzNKiteM4kjqegddQfoie7G8j/0mlVGgYSkZPGBGApZyNBClJtYzdG6iY67oCiK7VN
XaZYz4eheKh5++gH4m7y4YiQv7HVJo9xcTwR0ZgZEKIa6PJHxu5zbkx/q5G54n+wcG6oXr0SrfO9
dNjNRUVl3HqPmXApjqoPxm/RdvMVEUIUigOgKFOojpxGkT15Xe6dcrKGEM7+JdNYgrw2zQcHiyKT
4wnW97jNzVal80oEMWNceDUt+pJTMvs5AAdaC7K9ae22kbPJmdMi+jRn04y+DO3IwEarwvOCLYXL
sArdGs7jlTFQv06JmdrHMHRT1HIQS3mQgQr6V2UerdUNMyos7i92m72OjaedMOyGDC/rdpOyii8l
fcQLea9oNHOdf1ml701Y+ixeTQSsPEpmmxLyFkA9cByneBUmWrZvpxhaZq2W664Yzc2ABWJjpFp4
1rNyy5fNOYr5IZwj2geDr4JIsnEfVmb3lClbqeIrGEBkPjEh+ctq6XkZ7bZt2fH0//ehVrXXPy8v
v9mAOTr/mPNdV0XV/27Xq8aVHtWd5FiZihPp47BCmsQihmUgObUmDMuM2uEFsd0TWbJAk0c0PEpZ
/pOzz7oZBM2sphrKlmlmz6Ev9ogyir8AuBDFi4XW9F4aHX77fOoyCuOTHcN9/vbrBox5CMNAmnMG
52Pr3XOPvGG2CRT1MmUGu7YVvjRFNYtk2Cms2oilW2MrMQcVdw9RN4xs2usAW1vmoIeSOEm4AbXk
H64yAlmY+VsJhkdk9+H8k+L3CiuPlmz1Qk9OZTbAMu8sZE7DyAg7ffjzB6H9ZmvuWLSU2Zpz/P04
VkN1a2p0Y/kkgnA82WLUdl7AEBhvQbAcHDvbVZlR3Wi2qNBA4BBijt11KFbO6ajtWye2bqIro/PA
3HBJTMjErCkObPYqBK/OrKDK+dbGzUMQdNMZTfj0JBOOV7YkDpp/80WNAnEge0UcYhhQiwaRHxYe
fpVe8TdYk+wg01K6gRK2mynI/7GwYF8r9VypEBfLIsMcNfhHb9TTazRVrPCIopDCYgqwNf0vDszr
SVHkmzm89G02bM2yttdCkRFkiG6TqVG9DfWYJL++dhsDEA5TzfRCHKTA9GZBE8WNB4eqp8UKvanc
ArlpXd2uUYIjXNzVgY4HEe1BjhyUhKiwu2aTLWDb+wo7Ry1didLRHq2V2nbjozb/XHZZgwIkPxbp
lHCXRAZCQGe8J/okexxK4ADEXaEnU9I5wMJwiSfpvmSzoYkBxCFGR+46FRSgXDE4y+Y/AgbRZ0K2
xmOCZ3+ZhtkMKHcqdyKWb0VrUT/Q+LtOeNA3yIgGjBAaqUhiGr5Bi190vYk4YAwUMjB6JhpK0IIJ
tKJnowbq+edv20e1qoU2gTOgpeoceW37/aUTlnlS6tChDL3qdn0Gn2IQX0qY6Kskzvxygz2x34xO
mWw1Kx4Z33TJqzajrhod82Q+0AGOQSQschNAdJ/16bcY7aOKeum7X5mHBOHhP4oNuScqQF/hlmJR
PNSFPxICPCCLZZ1dARZot3UePpsY2N8Qdw0LRnPmmTxv/WbGxdVKz/BFpr3K6BglyPxjUDbT3kg8
CddFpUVlRiR31TTlHfqvG1BQxSZLJcHbshxYeRP1Upf1REiP53wV5uzMnEwQ92SBTHzp93bviX2O
jStbqKQ1fbJ5cz70snibaSowtUNkMg9Sfz3TBODPotbihp23+TP94nStWF3tmnS9aLJk/VFrSEDM
8+61VauOSfUwHe8PQR5gyQpunX4d9GtdzY9tde38q6pdKIegKu3Sn0tjX/sXSzs72tnHdHmtJcwI
FrEAIoEJR62c8QF7ZyODb0qgwG8CguOaTVX9g8Hw4KUONp4glrTXFePK3/7WlS3S6azoV1HJFGsu
qT2I4NFo5tLvZZmPcfpEdeNTmD75yr81Vc+e91Qbz0P1XBrPWfJC5cZzOr5QUfJSKXgbIJF9yZQX
CqLGQqnSriciCYahA+nh5gT5higr52uaom7E2PYqjSRYY81pntpP2z66+uHcaXHIQDCLWlbX0VW8
a5Zppk4TIkbbrkkEkntSwfHSQZTs08Pg7AVvknHgsQFNHR49zGXkTNXHWjmSzmUeiBusilM9zTU4
J5md6bFThn32snOXITW82DZGogs1YRR1LoVzKfNrxbZ6ug73mqar7c1VlDfP42OAx3dr+Fm7+cwl
3IT35EnCcYHqlj7VTWrs9Ng/KnirIC/LcucXVnDx8xgNvKltcn2n0JDbqzPsbq90e4vUeQ9WIt/5
uQLCSZy9lxwoOznEKLkJiTAOsiRc/Oh7x0KdSxBOkZ207AQKa4RkhaEyOVPAdPXk3MpzvenFwYkv
pTyP3cWKL4W89N0lI3BSXuLkSoXJNeqvuTVX0F9T6xpb1ya9UXK4VenNGOYi367RXX24Jc5NHW4y
f4icW6N1+sEhriNuBT3WWYLKakM4ng12P1aijlgkkwXJUv0NRJf4pisoMvy26jc4LMgrfTCzB3Ev
LXugPAty2YNt3fiWofTDTGpYNyO+Jf1cavxvZeb1ZyXm1QlJmbla98eguYjwqtQXQ5AIdsHxmIaX
uDnH4SVszpTfcDo+t8apaU88Fu2pjufCkIOASvZH414JTDLnQHuQiqtDWB2C8MCQOOv3fbZP+r1D
NFD0iSz8o0oGPRSqAY3mH0dJ570/IfVhh1WBgaxTD/LHII9tt2vU3h0wcTyOY1udvdrh5STmIxN0
YshmzV/Vty3BEwbB8PRUNBQXh/sf3R8IABInQxzC0XRIgbeQi0O9IMGum26BY9dnpW3XpYZIOxhh
IyaQYwCI5OPXoK6WUovtL1HFAIMrM1zfjUjzn1spKPqxseWWQ2/48++rbKwDWe99lJfrGHDxwrCK
7nJ/yLDpXcLO8DeNXsvFmL9O7DTPlSiTKwYwPDDxd2mUyZd2qKtdnX4ifPi4f56H7GjEpEDNLJjT
vFvhazJ/EXvnS3Myn6I4chAMTWtjxqGFPUdXdQQLM1Ul/qfsHGRdzRmenJORFK4hHR51aT7bphnf
sLuFJgdcEbeuUbQmrGO4XgOA4gu6PFKL80/uTdq8rv2ye+aZIwbXUJEw8PhwxLXpBOdtOkD5aYN2
00wVd8lKf06wr7iGgY0jTgt5JaMFeLLjv5io0cFw0Nu0urSh0dMR+DvHals6Pq4mrvblnCTw532K
/vEGygiItgyAB1wG9vthUGRNIycKYEfNCEI4lxhcTN/2t60KNwcujXUeW7pw7JHdXs0i0CX5uIxn
tjRsEoWkwlezTKtNr7UGtJmOvIU+PUYO6nR99N4A11yafPps/vJRpsNbS+MM3SCTBHTQ7xQDzJb8
qa5EuozUysOLBj7QNslFqEVC/B68zSWD135nNoeshuYmy3FjlgY60NQaj5mtbCtE/FhuWmKWe+6L
f35TPwpYeHpsTAwk1CioPwwBJuzQBEzCbQtar3gG/k20Vl9FtAy83jVqgRyZo9/Jk0QaYhI76x2T
xajWGS/a41c1bIE9evT0ckMy3gWVsXVMm27noH9ywvvYhOSZOrPqgtv2XYT57upKSb0aKviewTgv
sSUKZKdGmWfFZoUzzaiShW1N6brSGh05GgFSeKrw8HewSCd9Xr+RKczDJ23VFB2+t4BI1soZrZNm
6PMYxgYh0nYoFIJUU90UWc7ZTwncjlVzhL6jLDhk2S+0cBhRa572KI1IrLqRMZeuhA5RGGa2tgKO
KJ98RL/53gsk/8gNGVgbnAp/feFqWtA5RUe3pI/dHdo8som6bGi8qos0FN8jxMJrbMn4ezrX9Hi1
dgI+689PQv5mhRAsauyAUBF9FDolyLjsREtnoEawVnVCayDUbxuzmlNTCn8P25OWNEdM+oZk+2EJ
XaOkiZ7JgvgeEDf8A9LEviZ+5FircCd7Trh0hKGe6o3xV07myg1RX3mZGycLLiT1MPjIlcYq7R/B
aqPwblasn4VbGLS9gno84mYuzo7fEqSY4m0f53ZJU7RkSkBJjhOcD0GJbwNe8862G/UqEuE8KWUR
LQTCd1zSkfdkWQxeauHku/v/a6hN5LbeImoyRFuWR3oixvAta2O09ckTWXmDsC5ToBx9tShfLOwy
Whqoc8IMPbpQe0Abc+pVSIujmpZbhCTOgyzliDyXxLo/fyAYPj6u2SazGpgQdD4s432bGhpt29Jw
KkCfIUaZfOdkG+j/7j8VRnuTgm3rXEmHPHBHxiA1NHO1yW5qdp2zHZwt351mrRMp3szVi43jbUYx
F3snmKnkNXBswU5TkLanoeKAu6DdRhrOZL29DcXhZ6n+QYi9ea+YkLtujyqRCr2d0OYytR2hPGOD
zW07q2u1LeU1W7/d2h7NYULhN4PYTIIQpo2sN0a9IbQxtzYkKE5IYTjIh1v8ruawDb9nHcBHUpR2
VBPsPHM3Dbsq3NsmCNK9LPdGue+mPcfD1J4rptpDkBxC0pXaQ+8fE3GgEMr+rHI6imKufDqm09GC
zkIuKFSS9ESBJ4mg4X3yEd73A+/uujYKTe68LGzz/PDXCzuro6IYodCi2KyHiwP85Vxq+wDVGdYw
HFURo5QbnXLMa7n9T92JddyCOw+8MD7iO833kUzI6fKb8DHyfhhBmZ7op6an+09KkowHX7e4kXvx
Xubhm4J351GSA7YKrEZ9mEZTrEoyWbYlO4pbccS9mC2QL37BK1de89wqr2PtlNsgpCNsJX159X3j
po6gvA1nTgy1W0lwW/09iorp0oSKekUAESwspzDeMLIlqyJLUAulnKemcBrsFb0PY9HwYkFtQSiM
ja2VNc862NoTPmzrFFmNBSLGkOu0cuA4IECEt2d+iyQmUx2LwUqQRr64Kzc0bL0LjuzNjUjyfwjU
dq5RWqFYnJvVOZY7rKeZicgcWHTd6dnWuCUqeddYLzNlQ1RuvZRNbMEkdGoQDfAW6lAXa0yQcMs6
vLux6PKrliovzSTT76FdfEftCz1M93hLPts6qh+GDHhMGXtzqzFtbA13EeR/lC4AtBQjTTWid8jg
Uzd+RHzdVmMRKbcILupw15AgBAQo3NnjXN64K6wdJnY72mO1Hur9VO8zb19re4DsZXbo+kOdcWrF
C7lKouPUH3D6UgUJZ9Gx0492PVfpnyb9SBXlqfXnqhCs36srWczmGu8lZsj8yfJO+v3R8YhMOqXF
GeiW4iw08CfFOVJOVF2cQw094rkvzoVyoqp7NcqJ6ji6SYKF3Jq/c69eO1EjcX7BCfGmEZxkcBLV
/JgYR+/+yIyDcjS4MlUhbxY53W+jFanL0qnzW0rwF+HTY/RIxKe+AMSnXyez+FIIOF6HjF5mcWz9
o1McLX6YjiYiY+fIRa/YR+deenpS7zX08xXf9XM1Pee1uWp5GuIz19ccDiRPqTw18TnqwVaSJnzK
4nMoT74EqzLXDemibZ7kvZToPOdd9kutO+nmaepOw71G8yQsbtmnNvm3ButIlcmJHIbGOiKR1lFJ
53MF+XH0DlTvHRJtLq862NXBCgmkhYawFxwaOSveK833E9B/ZRfjNxY7s90ReBR+QadC3beg24k1
F5dfuy0ghHK3FhtDbJAtfXaLmg88vy5wQtW4zVm4Htizv5eoD+rUmZHecpKTlrLCtr2jsakeI2Kp
7hXANSCoDaPW7MGbi4QZP51r8DaTRyzAJheboJ8Lk7WCzzrcxJDU1Llks66y9ViuBcm3KynWhlhD
4vpZdQJyiMxn+GQbUtgtuSnDrYlsp9gSRZwBdzTRb23DAFHmXEHxbyGho9CRN+ZOBnt8eJkROet+
UoDI6iVsikzbUYW2g3gdN7uw2fnONiCil5eDKhfsS7MttO3IHTXZ9t6GGr1Nwp1NbHxeSD6XF2xA
wlG1ujabNRknUPBCgqHXlMkL4WWJNba5n9XWG2riXsgrmjRmEnbvPMGgDuxPzyxs6H7zwbHXNA1O
WxYqyXf6i1KTnaEQQEcMDB3o5QirhCxtsKD+CsIDJcqVj6ZTW4U9w8wVsQM+S6kPP9NtU7cHLF27
Y+rS36Q0wx1qVxhzmfey2JgZbqy46b1yonkBmd2L1KuWtUFxLYjaCnwml2Q8qjLdxmQb7nbmXAO/
NuQP0Lhwe8YbiKcBQ3NazdwAGR/YOZJuSTQWK4p9OjXU/1YXrigobo6x1J1lqTLDAQK91GBH3cuH
6O7PxTxIKVZ2vGrUuap7FQqpgCsvdjMyaGMsbnNNpdvTQOGYTgJF75JnQxOLGm0XKG3BH0IVtt36
XhrzjxABiTvrH2yXogNDhffybRePPSXuRVo46sEG4pQLv5RkREqP3A4RTOSOkeuQNOusciRP4yo1
VlBYxIi0Z5Xkq5DcvmgVeWwZyOFdppB25lSXJaD6ZMQevMRm7W1tQiQIMuRz9VfT/2HvvJLkxrJs
O5Wy+kc2tGjrqg93h3AVgiEY5A+MjGRCa3kxmzeWN7FeAJlZSUZ1st//MzuFCsVID3c4cO85e6+d
H/TmACYcxW4K6105ADACMqvChbMOeuSSzEItWzGdEZ1bPmfozjv6BC4xtszdNOGyYcp5BQVPkRsZ
ZOmshcd9tbnzkvFyG2s1W5WL2xlgy93BcLt+rX4hM9SFwqpsJZi24exN3N4+JIkLlifS1lJIF5wP
U8fI6tCXh7HEVHFAFAJl1tZRJu5beT2u+i+xHksLHQSJxgeH5XpGtOghHdfq5ENDqJqxViXxLU7L
g5W5lOAFndbjRKluO7nDdpx5HVUeCYRHHtVa7Va0rxJedJpYtgtkiUr5SVBahK0nnqm4uuI6lquM
rgXmbXRlhRUULlZ3qtcatlpS13YOICWRQJf6IdcPujiQbN73h5YAaNZvvK68uiEus71ypPuBmXiQ
9874k+7AJgH84QKuO0h/TANvNR0t9fsVai3qvACfi0otVHHx6nL8gDc8fghbzR2nqQjIOIgRnNmy
i/GE5UmnaC+SdR8hwwhDVl+5ttwzHKx8W86PE9I5PxsjlqmQxJCmx7f/OuT4IfaW9eJYL9nwUgz8
mpclemmGFyV60bYiAwz86UZAfS/l7039eVjea+2zra8V6s8WH4dPVCyenFMe36fiqcufcvEExNbS
H6muY3DwGEePafRoLw+YAI3ywdrKtt7F01rp9E7T77vsnaHfVxrpOICO66ogczkx7YdMSERlVOGX
1EzKJ3IPgxb93h0SFaRRQ5/uc3zM7/76VvpvOrYIrxijO5hfdXpfP3SR5LEDrBmuHa/SutVrrFzb
QeTkzVQ5Up9qQuA8C/VZrk0SNXtDOTdN+qF1uEAT8qIdJlZIsgJasiO1iWSZLH0RgF8ONgllxzxB
pwLNvFU1xTNCGOdptaYHVoV8P+QLSzEnOxfGLN9vX+r4dGfBnCTVNXYYJtjkmkgouiw7sR/EPBu7
nl1wHqbPJKwbZ0LD/nxIlEO5hrkvjbIb1Yl1KAm3GCWiU9tL9qM9kJuajy3XEKhpB7CygdHVxVOL
uvsnJ7j1tq3BzAQ3LyN4VAOM5b4/wWdTDTO5XTjBG5v73CrSrKxOHAn8pGbnWCjHxWF9shbrlq8V
Qf118DqtxdKFYt0S5uuRdQul24fhhsWLNH5buaACTCyPlQulk4uzrVxYvKTZun5h3RLP39YtY+ix
bum3+rpuYelSsQFOgmEOtHpdtFC5EaRUfYy2pUsYfVu0rP43CKxJKTxYg9CarPiyHSoJAWzoNgPy
OltItwMgsOtfn6XW25aERi9xFQlikHKwyXz/bGZEa/egIWsysUCQ5LRULx3S3Yuw70YUgaDuavGS
tAvCXWv0I8JYIDfby3k7DG3OGCTNpn0Dny1o7WTCJ4TOrMtV/VOvKvsa6OdBX6rBtxjxMPTEzMj7
4dc4X7FYf3xp+3rbtuG+Apzsbt8gqPC3WRWEiaSJ1zklzP2BfA+bwOpzycuGN1mg1H9xADLvi3R+
dqL0teqM1F1SET4Mk0qCRrIwbTAm+xRBeWEEbd6NKhKYLJXLJ7WU9PMwrnm8bVk+yUhBr/ar2dEf
qxon+0hm8adwEMXr3IeXkT78U4uyYCNu1CWaLslZrMBJVGS+vfqkdGpz73Rl+5shN/Iu01EIZAas
cgR2nVv3Rf341y8d9KS3Sz4kJ2huZV5BtqA/vHYyTUaJMPt6PylqTTtap1FmqdUtpoihchdGAM6h
MVn7uSzlW5LttypmslRdTMpUy1j+mjS4B71l8makV9pa4+Q5jmdnGIJ8y/FI9NIzFLq+1vq2WCs3
/XSrKQ6GrSSDFXJAMWgiXnuaAqMKtK26KUAUiKFyqYJqCuYqGMnfntZjMgV9FURToEdBjXCwwnQZ
5BVvFR+wzLRVbPjq7Cu1gGEJzQlOOjr3Lr81eHitrwE0bX1H+GrrF6ZvCD8z/WSrMQ76rdo4sKu1
6jgYpwAXSD/RD8CTp1YBhuJ6CkS1Fo2VHH9xtVbKj/BHRIE0BloUOGOgRAHYrxnxWxSM0fpBZPhU
qK+1IAVsfCg0BtD4Q4WLPfXz1Ad3T2U2gc5rCYKMSm8avCn2hpi9xE/GQm8RIbQVTe79sulYiur8
SNrKcysvx0YF1Nwjw5aLjBCBtOgfFOZXJVTagHQA+8G0UgnhzZI8MGMgSWJKisBAWnpKG+Q3mUp0
TUv/9iOEwHNnAjKJe1LPhLUot3H0wSFTCCykuKnF2F9o70TXeOF2VFdO/CJPEy9QTChl0yv9PlTA
3I0yxAeol+atjfT61HQ9fTFnzJ4iO39d/zfSSdszRbJuERsT91SyYx5kB1TsqJ9UoyY6l8ZSXcjd
WTY/KSvwOu9tYjIiLgRLLIiNEZH2ITKkXzEb9J+ZlN5NhfQap8byrsr4t/pQZ3eAV6Wf+XTftvrh
KDjcjpjPIsnZZiB/6gJZxKPk9iDzdGbmGAyGiE89OitQgMmDAX1WjoXXtM7yvoqSmi4PYAeilEek
4UlGfhHSokYztQCVkHiu4g4GrwEhazRCVvLxeDUyiXS5Xgt/0r56a9EFnavpOLXY70O53/Rsf3rc
MS9mjUMEgZpugdYTkb6fC6adktY0JzCBsF3m9Jgm5vgOKZfjK9UT/UD9nhRI6Sdcm7cGP2TbDuJt
FTMRt/UfAVxKNi96NmUSjEP8GHlcV1ezTl7RA9iekWslIdlQahOnb4I0J8kUAHjhJwI/Rg6Aep1J
p9qa5T1kBK5Yyw5iqwoTrTOPqWkkbL0W50Of6/d269Q/scCwnHtzFYYwx1VY1oHjqm9awn1U5l05
a9F+WkK52UfwNRGOSuJgy42CT3MAvlmtUohJV2n5cBg09p2xSdzy9o3KQLmXFOAkiBb0lNEyT8uo
NeC0KueQlkUJuTWiwbDa2bT1gKCsux2S5VdyTAyv6az+rE00y7ePBmV6qaau982ezKfKTN8jkRXH
oSJwvK4RpsJuPDfVGJ57fQQAEqaTZ5I7Tas/d0C70q/bbR+WctGdZMtDMl3YD1XlzJUf1ZLsMsMw
yECqjQuBxSWj0YxeSAfiefuaEGl9wC4UH5YVQzxXJi4LZmGuHbfKTWqHgFmFSdpRrMV3DcjtfdSO
JHGgrr7bvjaolXOLPVfqfv9CSs8ACYJFIIbdkyPLXje0udIq/J2HgXY9ZFgOZp3tWNKS6rLMbppa
9b1ckMgsywQoplXHnW3obloc3edYU5o7uOVE380EmeeO5PW9MgR6WPWPikYa4FjZuGuML0lJLyVf
QL63STYHkyNbOxyc2qEUIy0sQxnhf8LQ17QVwdv7kdZXZD/Aj7dyEk65iJ1mxDpGtOgPRaixH08Z
c+UmIv5MIupvpUaSdkdS3qCqsDUd1iZml76Y02QdZpUm8sBUH2wot8nMkh87u43uSk1Sn3Xnk26Y
xVMBjzpKQi3I9C4+TSCvTttHdOK/fVQXjcPVd2y+emKsAqhD09f2sa6XyS07LIK92o9n+AvDeQD8
ci6AkpMNszg+USI7uH/pxxwviTc6vTguGasrCHDvcdtdizjFUxuOGpPELgQzpIvsREqIDG0Z+jFh
zO1n2WHw2Qn7RiQpIp2i7G9sFiTbZ40oloPdgJUyc6lnSKfoeE+MXkHRqI+7uEXILcEl6SPxaMko
KfCX3fUOTlbTXAgEMruKqTbbp4rt56hV0wlM33Rix/vtI3WYp1PpcBKzd+WGy197P/b1cm8Pyquk
d/oJabW4//r1vMMcXzmX7bPt64J+k530xJjoCzos9ru9k4u7BDvMSVG5jwsTIwR3tnvHskCeKwzd
I60JT1k0EtW4yAsJBjmE3l2yfjXZvhoT1JMrKLY2R7dFKoIv0L0yhYG08vXQjYtXShEIs8roEGYx
hMOuhqpWk0JQRTSMZS5tzEVnoqDr0Zp9KHm3zVh0V0dmG1RNcuD0E3+P+n4JdZ44U+1XTLh1aprj
9skg/wa8wjjKYtCVINLX5f+kED2eiw+NiIsnqYw8buT2S4strqmT6VhIzKzZUaZR45wxRaXjbvvS
Ajjgsh2G5GMz2RCaG32MDxtFfFrh8h0zwHJN8poIqnGG+tvBXj+1HRJumkyf/GFemnPfVL8OK3GV
M7N0O0IpXXN150ytTRxN0dy2OtRv5jqqPyaNjrSErO1IglptIr/e9WatoMUBqm7HWnTsERjsmEPV
dzKR0UnejjespL9YwAPfNRrx4kAuu0tGJtgJwsEDQ4oOsJeFGbYE2ZV2EkBejY1xEZul7/AfDBaV
3DWdNLerU6YJjTllPc9lTeyQZkUMrhS6lFqE5bEZlnNG0NhpIf0PGIlAf5gyyVg/2g5IrFnVCm2h
U2a9t6WkDAgSNa621BpXvVS1U1mNT7bSL2fJsDDasonb4zNaztYWQGkvFRnipvpcF8X7xkR8Hvdq
Rvs0ZAtW68hJ5/isVV17kvux2usAbg4w5Agh7UN6Xr1NcgrpEKxdKhkUVCKXOFC0BmlW07hDn5Oi
PmDpqo0IUwewuR4gPnpvGEZ0K6xDNYuTVhDWFhLDczPWY3Uj6Vl0YzFwVvaEnA+LVLsxXScvdDqk
ptNYH1OLeSjuGSuIgUnuRl1xCF1tvx0Gcr52yDUA3BvLfrajdr1TxH1QFcWrvr4XUoLod31VlwGJ
wN1tZBTkSrOyYIISo++I0s/WrH/Bx6F/GHVzIKVBxM9NcgxrXg1hW4KhWr58PUhF2Ep7o7D3Fu+B
YxTVKbGy9Zr+nMHDW6r2DKkyXIz8Bl34YBx0reSk2Bu7NJs/OUkcE1HZxXcRDXQnkYxTbUzhOwQZ
F6UDq6tIo+FBWppv5hVEL8QyH+yBzGV7kY+h1cBZt+dpL2V66YGZag7CqgQ93FC7ZmlxVIpB0Nwc
vzgSmzG9TsHnrgoLxCPvFC1i7pjq4amKMCMB3XHnFH9PNhCEpuhR8gDznWHS6nYo4y58QHbzWc5S
67MRlUCDI6KLR4dcvzXVRLdH+6JC/jw0M3Frcyx/rHun+rVrddLbrfglD8fBDU2ckrmh7VUUHrzA
BF8UhYQp6I9DTQbdOa0NmUZ9arpGpL0upl4/6LOuHRWNFK6KUBEfR6t9HhLJ4qRW380KctgqsVDY
4uwJWG9Gu6xLRfCT3fLbaS0BpLIFhkFlv/xGe0EKlWn3A6lMMVKtm7hVA55S+SDDnrSTisHIcNYg
9+35tySnOtgHgPKUxLkCMlDEtUnTj4SiDvtmdB6qTv0o4wf/yTp4Uw9837t1WAjDyTM1jZ7Mj3K5
BXBKaCE/27NKpsEv5TemUXKyhQiz2bs9zXoanydYXIHJWT+eVZUYSEQ0jjF3t0DwXEG7YK+N7OUX
DLhuTC/3kOUk5yWkBwFyjItDrbyLZp/IFBkWPYv+oqiIP0pmnXdK+isMNNgK2rQDJpm4cq//ajsh
mNZx7eM3KWMMVUXoPcH9yM1LnCkYchy8240V06ivxR7l9xIsOCBoMiSVD9cm9W0Tj5foVB+jgXCV
2lcTBmBWXL7ETs7s2OAMBLoNN8s1u+ZJCefXvBZygFRAO+khTPNJlFBsJyAHGNUe/vrMUN8u4HmE
JhdczURUxxr++xZYpSy9zV2jYF8GBS608o9QbROcgdGhZERgaC0qfq15P4xlzYVh6W54zzl+rJVM
ifI8eilmR9l5bmum6KPh1h5jM7Z8GRjkXeGIJ0XHJGtECln1+MvimyFv4ps6b6yfiFPMN7Nbm0YQ
5mvc7CYtUv2HEaBS5vDdM6vc17OiP5K+uWi/JY5RPKQasVVWmWTXOpHuhuqVZWd22Q6qwjaaOHEl
MCd7vGv637K5xIXUGdd5VshPwhMa0qpvhZEfnUk9WGteEpgfrG/4FawqkQ+51hOVtIBsBum6OYgi
VflAjJr8SJ+Z7QRW489iuIttLiNKTibSAl3+IS1IdKHzhzIi73/DCTJ53Vgrbi1i9aboiN/R5K9s
Ca2xWVBP3N0LK0keIZ36VSUeuiK79NJYnWI1mZ8J/nZxvVhPxZR9kAzpLumi8XHz5I3hb2Rddj/p
tSiK8ePWz5YxHViWDtQSnfObWYsd6ZFEFOJeaV2415a2lrNVAoubuXC7VtF6QvdGyZN1b5Y8UfiL
5GkEkfZkIq5lsXHIggJSP4oGd7H9LAtgJhVZgJeXUpFotgHdRgK74w5LT6BZgb2gvQ7M9GhZQcRq
zwrC9ChZARXbQZIdUzvghj4fcptVRVDaQU2cs0yXNhjkgPUh7zDK6iCsBk4X4BWSusBy/CEPHMeX
tlJVPw79cVwL39Ow1Rj7lLN4qumhlqa63gNiJSKvZ5AL+M0dG0Fe6Cw7kFD7pzjKisvS1Ydq9Jut
ysqn4GU3/C7T67ajCS118epsmHdxYhAta+vdryKwiIz7yVveeHM3QJkJscLklkDnW9F/oGJVWiSk
SDhAJ5urLl81MIfyWlZzRRzjNNdQXmUxIMMi5YoyJtuqHndd5xXAylpyz691e20QweQnRG3xtW+v
Y3sV6GHi69yuwhgJJnp8jfXLMFxSxJ54foeL4ON8rRyQJIsRIqDEGeaYqL+VXAPtOSMFpNJxlQJS
ojh9VQOyTDGZb2yCwIn5XH5ECKiQkr4KArtiraEIEARK4aoG7CcIXn5tEXrrlxYX3kBOgrwJ7Dkw
52Ax1pri41wzkjyq81HeymlOlnG0ODYnoznVNu5YlKCnDDXeVulwphhc5OgLLlJ/HqNLH13Meq02
ukAErJdLuZVtX+ANmesyY625uKr2ZUSXU1z74toW1wZRTnGtpmtZXLPJTUiCma7JdM0L0iWuMVo+
giXHqz1epfzqsDoGFsybIdEvHcuRS5VPj7Z2UWIcG5d2uET6euxJoefjfC3F4mFfNOs8ibPBMy3O
uLMQjY6/KyGRQVLoIRFDIoMkvBg9ZBQeUUJ+FUNObL/ITvtdDLn8roT8sxjyDyVkN/la/k0MiRKy
gEe1KSEzOqvNH0rIr2JIlJAKUXj1NzGk+e/EkO1ywrOMEpKSSCTRVj0kSkjUUemmh0Qa1UTfiSEX
VFP2xdgqWUC8XRX7Qg087cKXP3c86zzlEJaKzTyuxrg5//o9tlGKvlvM8Baz6Cw69BkRvP4IngNz
XvQw4ep9U8QZUUKW+lAWTryL59o6E+GS3qC+btwui2uuPTMJiyqm5WENeQd+pd8iBdcIiKwJMtLo
5ZGfNsN6mvPb0kFIAOkk8uiQGpxxVe51huncipg8rL6KWuwuXJEjh3xrXM/62ZJmBBVkXF4dOu51
FiKEW6LRkyWgQPJYVQezkOLnxXIgEuIF/cm6jonamxsFqQIrv4xQcAw89vr9PzVbESi2Tdp3BJ2M
h68lmMuYhzJyF7YoLxH7h9YNZ1dq3Q4rvUDTvJaVec5WNJEnWOaCfYAX6h6jQkvyaFtRIUwAogFL
ejV+Uvrl4MMWo4Tit0wAFF/dKnX8efBzrISKXzq+zc1mq9bxjcGP2Ew7PiirTPUL1Wevu+rnXbvE
7+IDOKCiyo9jnzVdGvvYr/PYb0xv4doPEWHxkn4ttPzKVk3ksQOIZDfHcsw8QHYrvL1bhcyHbWiI
axXEE3ZrsWegyNw2JLpg7JzWI6BtilhXqnJc2NSwp8bU6ymalqTP1l6deo8gA0if09gkqZ7ieCID
2uVPmT9k/tz641Z9S4fEb1t/EmsNwu+2I94NxfDT1l8MvxD+bPiZWD9Ifq9IYO4guM3XmrWUxhep
vzQ+OA8KUPFoe1RvE7bmCcWbmMYPXlV52uBp8VrwsxrLpVLFjanaDQdXqtZK35MQ2zsI4dZqySLu
DwRqQ2zomoMyHhi7U4u5FsRxKmzdFPAfsb/CJTKNGkN33qpvIUh6oDfm1nN0jzQQSfdiYy28NFHE
9NaPSz+J/JSTZatm8MvSB5wwbNWWPv7DibW54ovBdxR/Ln1J8RdOA9XXB5/cUHsroTI03VmlTzlb
SWR085/gDNmqNJHfebVJEp6H7PwmjbyJFULhpb1HX6mGdmm6ielmnCXDWslWGIEs+8BRYhyPBIzt
sCB6eK15POjyWjnx4uahhTi5FfleSesmmitNLkkTueMOqUd1KcPrtZrJk1QyLz1H9VTHs1RPdryZ
k8TxRs4TTonWHzg3OFvIWOPy4APJJ32IK2XV+rrht+Jb1cKnQC1Nhp9z+nDiiLXirSS2VY3vzL5K
pnjjy0wDU180/sg5kmIx9webAA6PK62Nsc72zAGjmVdWkBhJPVlLjj34mJQ0uMgtotp12HdzmqRr
EbOC/JuSurVoFfzkiv1GQoigHSOcbnGR0thC/KCsSEUxS63AxQcS9mQBGbnUcUTOujwTlmAezL7J
LtuXE8bjXz9CSjp3O/wu7xa1GvZ2x4remKLnpmvC66iSH5mTKvuiryb03kwYJRiSvo8lC3GJXbbH
mZdaaBaE0Vy8S1v9vMxRfLOlWhnxENHdOJSwmE5dFNNc7np7Z5jSBztTh7vBScsHLV9p7svPRutv
ATK2Yq3wbAZ7THZYJX5/wXbaMMpTySLHW40TAPIKt1gtnHzTMJ+S9bPtSyqsSyhTVKaf4vg8jqdK
P9nFWsTXJupxXKOBj1Z/NPO1LCcohyBSAwYxGYw+Yy2L5OH4aDHBr4+1efQ0VmIJafNr2cvJXE6L
faL9POVnasjP43CWtbWc6NI0Fyu6VM1ag3MpmkvnrJWX12S+puW1g6Rce9F8DaerZK6V5TfJVhFt
rfEmzG7srI0JN7ck2GOzChKW5s4B1p1Un8PoHMVr5fppGE/TeLKKk1Ow5ToOeJLhkyYHLT/a/ZH9
oekQl7FWBfukWYs+jm2sZfLnxUdpXqsyj0pyKsxjwYRiqzk/E7o98gfap2k4KyxuBlpva9V4hxta
uxd9ucjNKQXWcylKQD4XKp6vVFJepTWn9ie7hH8jsLDhmEFO4o7NxOoNFlsR5RTWOenz9LhQIY5S
xiKl0G/jcJIOY1VrD3MnVZhboSuwBHo20U0vdrLchSA531VEiGgRwea5Wnc+ncMeBCVczgnSvjvj
LL0dIvVUGlb3SP+yf+wkLl1a19+YS8kVK0FQjJU0qKylem83uZcO+pe+TZ4r04keYTO2ZI+svaKw
p22SfKmKcfxcolcUJuSOGYvUCmegtxs1yucs746GzkWtn9TmrgbCt1/GVsLH0xS7RJrLQ2bo7SNv
U5N19/RcWf0TARKM11R6xLQ+8TnGjQmcTetvFqOs90m5GJ/ssLqJtWfQGc6a6Dmcmjy6V+3J8i2V
PeFQasadKKTp0CrJ+6xsrSseSqTXLQ7fWkJvYVVnAb0Bc8MkP7exegL9bZIPWABlEhXGvjo2P6oS
bqFIaLdCHpXzEMvz3XZIG4IKazpdrq2HBFpkoAeHtjzHQsgPXaO85/mZTmIsGHgmBlr6TrmgnniY
TSFDjejAxpq2vlO4dCGna1cp7VCctAmQRTQk7UP72yiA/9pggO62gySi8KTt06lZ9kOoL2caZPr7
2jyzAtZfqj6sT8KYbYSdUfKRkc57uS7ymz6eb0Fy1lxSJ9lVaYmQAg9FQh7be5uW430U0kELswYg
SRwO8Z67pErmkzpV5U0RmhUODqyMtV6ZL/SvviiSVr7OlTgR2hOBaTaujo2r4q9vBv9mh0zrZWW4
yuDjVOyD318Be2uUzMLoiE2IhHqf9OhkwgVjuQ3A86WUlddlgetVS6mB0UiSH1IWjzkYZJdwCwl/
hOMndhwBLLunlAJVJiHoI42U878O/fopJmmm9jjffS1MHvJKsT4qGabgSiLFup8G555xyJeptq+R
8eTkz6F4tvLnNHofb9X07zUTYPVa3UR0tl9UL1n1IqcfRPpBU17G+UO/VTt/4G6Wc5GcuurGGqv2
oTOcu79+3oCcv1nrs8xH8onnGSAi1O3vn7ipIS7XENguR1m6bc149IS8mP5oKNMHG3YrmdjwlbNR
gTE65wAaLHqgynga0ru2tuHxtESIK3rlQlKGStYr8IIEEPc4iT9rdhfd1Wmk7iNEZrfdYJHiWMJ4
bmUYioZhXUxVmz8Yk2ZC3VF3dcPzEVtoxQmP7N9FlvTRAR3DioOda6oWPeGqxpcQl+x+MWGbSoQn
ZUp3o5s9tymtZl1ZtVpghIXyri3Ch6VPtfeDKoJCKuVXxf5syxaYYnsRZFxz6KtGXIrctMhWV4tj
qpDXJbLkCT1x/ORE931S5OywyPFWs3Rvzm156wyIoUsCVvejOYCpMMzpKidzcWHKvtfV4gvRnvNj
VySNb2TcGpkXVYFuS9GdwvtwB2URXZiORRu87Fkb6uW10quPYw9xkrZ+zyovptM2dJ3frt7iQzzW
+0FCr7pP85J4N3jwQy0+mslUYV6gkTaj6kZIu61BtoOpqOkum9BI/uxU+fFMAeOAeQyvDXMJ0ifX
9uKfdoX88qGenHbY6+bcBCKUnvVx+i1egGASaj9cUURUROz5mWNO+3pAmPHXD+At/YCRCGs9HgIn
K/e6H7alETmTnQLmYa8lId6EyDj1VoNxsO9CQBxYDkqDZn5asyxtuHLZ1nRIBvbIEJGaw6RGh5Ew
bTQmtmsPH4oen2OO2kRnmT1Fr3AxC7iYon43LEXw14/8TfuOB80lyWJ5huLK+lHlFqPIHBWc/3sW
qUjVTCBCSRHuBls22GJrv6JWEFdpwFi9/Xf/43X+z+hLdfe1fdH987/4/LWqRZtEcf/Dp/98rDAj
Fv+1/ps/fub7f/HPa/LaVl31W/+XP+V/qW4+FV+6H3/ou9/Mf/3bozt86j9994lb9kkv7ocvECK/
dEPeb4+Cv2P9yf/tN//2Zfstj6L+8o+/v4LA7tffFgGM/fu3b62RbcoaP/Eff/793765/gH/+PvN
p6Ed3vz8l09dzz81zV/gBzgG8YqWzjiB13L68sd3wEkbMi+LaRLW+fe/lVXbx//4uyT/YsiQ3vFJ
o2GEHrC1j7pq+P2bBmhHIArkY8hg7zhxf39s372G/3pN/0a8+V0Fsqsjf25dzP+rU2WvBA1+jQa1
lqujxf9//z7U0d9VU1yGd/2LntOj1napwiZRA8WT0/oMZeTXe8zrD8rS7qJs8uf42WJRMc8PSjF6
SovDiS2SVaYucphDVUwY0LUrmyeWQdk+SUtvQcsNhdO3O28iTW0qo9OshMcqD72EzG6l1d5lT4pa
7eHc7SodrkUSeU1KD8bcgeLfhWzlRfw0CYDaxAMvXPWI0toBS3nfAnG1o/GSV8XHUIaUEyl3haYw
Jrav2qR5cp3udTrXtt7jQkVG99qI5V0YNa+DBL44LIo7OE30SI1Bf5kZ1/z/t8z/6i2z+oX/57fM
vq3+7/95TT59965Z/8m3d43zi66ajuEAd9ENg1HFH+8a7RcdwSGXP1LEiLZdw9S+vWt08xfeZdCB
2KmQrGis/IFv7xld/QUGLd1HmRWivS5N/l/eMW9ABgxMDEDc/Md0wpLfeDDGyJoXREchjMnCrUYI
H6ld1V61JBWZ8hPhtXVdHKECmfvZSElgs6f6tIQjodR98uLUMkYvlb4vUOb7KnaUn/GAfxzpsnDV
SP7VN9+Nibb0+3f0WA3or2RAJ6HAhSiEz/BJsHmJXrPQHPZdWoZupkCCDsmYcoc8/pyrGOm15jia
znTQCzWo0uR+NH92y+dl+9OlxlLXB+YwMmRZhFeTK8/3D4w9E5RDCRL/hIhyX/X6QZ3jqyKnC5xL
61gNuUWTQFn2PMOfl2XoXRs+LlPnhIAZ3q22hV0O+tPHHLF51+f1PozGn0ialRVi8K/r4fYgDZkr
LicSV1/nxzkyfwGL0NkOd07EfH5grXSW3k0mhgI71unGanvGFmZ/zpg8jmqT0xzMI6IjE4Q5nf2T
Rcob0BFPGbE1AP15OxCHzJn73SrJqiaw4iQK7fTmM7qIX7XY0u4HLb/lic4PkWp2frjGf0m5Xe3G
BJ6oLIXJbhnyQ14/wfCPTwC4l8NQj/rB/tnQ/WuAzg/PFvlCGGjItobDaqjfP75QheUsl2a01/WI
XmeFmmiJw5SsQwkEFw698kjMzlM3RE+xwbZIIlvHxatx20qW/m6YpejYOHrMU5f9Ok/s9aMsvDFT
+SWNiuxg9GbLo6YjbNGIAH9pIMpKCoklW0ncaKIgO5uBide60gaVHWYHVUrZ+Q8CQUZnyPfz4Qs9
NdXLk245FOmQuDOC/SOJdmhdLKtj6jn6Sl5Zh0XT8rtpLpVdRixI0VjzdbCkO64q5lGzMjtguVpz
J1p2jkG3txQWPAmSvT0hUKNodnIOjVk5c94H0ThkZyasGmYxuFPE02DNiKTQG+ZavRUpOt18AUY8
xwctSpod3YzezbohCIeiBMG1thLr6lRYBhrQUWpvan70NGjVPoULhJdEz45dhGBAaQaBdrfY55Km
XsyxP1hrwg4oisJLdFj6Ula3wUijycnkZyWXqwMDe4zCvZXyV6vtsTRFt48m50TAA2MRttIn1a4/
w9Nlb6aLL3ZuYQRnD+JFejIcBLt0tDHlfxN2ZrtxK9m2/aIA2DevJDOlTPWtLb0QsmQHezKCPb/+
DvoAF7W9C+WXA9Spgu3MJCNWM+eYr5nbXpckKV35Y/W3EJV/ifN55jn+wU66+/CRxId/PlN6GYus
9gwJ4gmIxqSvK9w9F6PjnylaN7YRBfaKubIYQi3MytPlq53BQJXT/DfC8G/1y5+PN7QaKEaQMPeE
jX/+U6iefALRM1zrLJ2p2Rjh1iGWdnYcs4lNw9/7r8U+jvPG/idLX1ExOskctlliemWKPGizsHXP
Dh7nbrld27cA2+i5rva90ej/EvQRkHkHFhod0su2eFYbpul5pqPzcRsbq2LWPWdT4hbkN3vIPsWs
/6Li553kY/zxMV2fIhX3ATNccEX//JhNm41BKToR2fM3j573wh7tIPKC7cZfKnjIbFpBprztStRL
3+ckNklMSthxZoeZF+GtMN3PMa2hC4olWldhnIexyi+3tcnu+Lnivh/15VxXuLrbuX3lJ/9EWtmz
Wy/AS6QrBE2arpKZVNZPDAlyZuLiSjlL+/aFkZV3dZJXW+XK12UJHlz+awi21ffAzx5yS1RYeFpq
06z6tQbliqnVZoLYrTceIhG9YdLJKjMJNAgXraN+cFCWMMY+IEaMUrXEkknaWRUYpYute2sHENuM
9tgYlvjbyRLBnbVMP8wlRxG+PfFXled2VdUBdMfuXHRdgtyKEbx0l50dEBKYz4Meaax33U3SujFW
vZ4KcHTFNH0WJsUvtwZ2ck4vwuRnCgcX/Zlh55ezsvqrYFTPfqf1cxpOjHVRfqESMJrMv6RlQMu2
LXOUy+lc0G6mcjDPdZ9NAFk1clv/3hl2IPumxsMuRXydrdxPvMq578QMprK2rJeSsiPx0S+WHmay
boR3oB3ktY69GlHaLt2xzuEGpNUYxKUiu0HN6Vs1s5pjlwgQB9df2B5ANEDeZZA3+B3ygGU+DeJJ
EEt5N+jtR8W3fqyM8C5XjQm0MWd61n0G4yxeMF9dWRvyOtK+vkFJHyIPyQtIdUgXu9CZF/tlaMy7
wBiYdqbOTdmxukRinR/DgU8lJw9FB3dL3Rs92qCuuSgDppgH0lZSmAoTomZFvBIHOxj64sPpkAnr
pauTeazNKHeVz5HJhGjOvkKv7l+W1n5sudkIpA/k1WIw/TBrtdxrOaXncHno9y8tUO43xlTfpNuX
x4k/0dL+zyo1euilg4pS3Q83ZtvfL+bcxkG5tRdWt/GVMl/GCGrEfHR5COaFjXcp+F4lHCTcoDic
jfmnDaM5K4UBNjE3ImvDFOH4KXdcdua9vBoI5LGpMaIpk8Du/PmXJKepJuDzwqr9OgLN/xN5vRWl
/saRvwQKxLaQZzkHUUvQDIYg0m5P60xlWsilPTtTADdgyFk/4zQGc+KraKpqMgkFkUC+EgjPtsGI
N6n1U8YH5qs1HyetwotGZh4DMQYNAdAGhqH+hdLqV9lnJ8Z5eLbb6dEMgREJPziVJN3cT03qRGEB
PwXCaRGlXj79dJ1bN83umnoZaBH+fxtx/39H1n92s//t7nADyjeXwtzgbv6zHiHwp1mtQUTSQ6kJ
E5BYorCLwja/t1BOvHh8Lu17z2UxpEm+BiH2kWGLg6zL/7JQ/BepkGvMoyQjZAdE0r9jOSYdmi3H
kIjm3iCzaymoe7PFjbSZvWkY34nuXNQdacjmdmra2PIJv2AuDgMa6WS3FYkK5gtt4pnD+GTEhv2e
FoTW/u9v7F+Uyv2fie6TAKOQXuZft61L7lU+27WIhnokH4J3IpbWlNEPzHT0CTG1NzuO+y6oQ7p4
EHjx2r1Yjt6+19J6xppDFaGHny2AI9Yi5vgWwCCPSD2fLpUbPhVzt57+8k/+L30EOXimhdZzr4v9
P35kjRJ0IJBMcBnr8ZSPPQXvZi2JHjGL10j+E8dR0PoMD9OO/BjY5NWK69VB+mHI9iMt8NkIu59I
gvDvfjdkHs8iol3PouJy7EjU+dHaPUp+L3TC1/FSekTZTUFzMzhKI7P62+PyX38Hz9g/Eyg0mKx/
VD21h+Y/d7BstUYwJ92SLmT9WjcFpLBDOPv9cTEonX0L76rrEXdVBSholPmzIzJWVJQRgj87aube
vyCHaUQsqj7kRBq9SomMwwWTXeMI+PG/f4r/9r5RqaEdhs3LCPXPIarnZrpfFP4/p5t90nJJEgvX
4cZR18ry1yRbHU47bJxJL1E/mZl94s1vIhXI6i+7hz8GWb8bNzrLfSLG5IDQhD/a3qVqxIqDRcbW
WBkXRC8FkQiQbhLzMG0KQstKLzkO+FDnYDFjo5m7+1xnLGh9to1+5iZNWA1PRh98cm0Oz3m4fNsq
3GmNpYunzFWPPVqzzoSO1Oa8mK41HAjV6E8D5u0iT7dD4BMcWoYGuEhVAkQlWFpCV2pHTDE6cKpL
IK5RF87Dx5LhO8mVdG4bUVqnOdh+VaXEIY0ZwjOB0I1kqTEY1Lde5R+acLjvc2NiMSc6+Bljeh4R
hLTdqM+S5M7T7EzsdpbaOmZDBRKwIiqxaq9k3X3OijO9L1v3oV8IczXGuA278sWX4amyl2fN8OV6
CQH3m/b60Vnd3zpY+0+ZMOcLrEAm1TizeUD+lPXXc9faVr+JCEEy+8OqicbF7K/qqRwiX3lI4ltx
LTtnOGgf9UXezL9AJiB5gi5bWduhlsJOttFtr2bbOvRc8Nw7kG7c+mB53LGp8+aPyx17GZooOOOH
wW5bQHsDTz7BnIehwQGgIMMcsaFu3RKbeLKSqeyam7FMOw5g8ZeT/1/Rl/tHDtktMO/dA6X/XG2k
Gl18biDl9Cc2rLJwoFFK496Q/YOm1wCKbLTxsKMHJyyVh8XBEtdmXnlTUtm23AVRmRYNZCYzPQNd
avPpXZbF9FRmcDTALURNa9+KWslDizuIghtHXLG0VIETKqtpabeY6YhzmN0mO/W7GNlriG2cGnTp
82svLfUXsYD1J5YEWto+WaNL8nEGcjT/s4EIjVSM7YgPPARxHjaXwzBCmsdZGzHiu3fZKb25aWwM
BgQeTHVkmfmogGkkW48nOz12bTFcToKJTwhHI5K2K84qy9IkKFYw8r31OvEliqGxjsJsqJaF/rVU
gf0GnOB/n2i/6bT/7IUYeQcGoey4CJj//NELhX4nyqKdRYSlCmd9afeXutaPJAPB0+/ye13/bIJu
OhUTqNFgazycSLyCjlirV2kVXELbmzKz8D5jj39FFrSXzKU1IRWxydLO8mcBdPgIZzw9zz32YAxW
y/06Uaf5K0LEcjTmC5dFMFNEkF1upg5tnRr3K+XEjYXczZo3IuJz24pmeJCx1WnzbnAkLGBsAkE9
vuDPSdlsHknQfpI2Fr4Wy96s0zlpmPMdBgDYKWLNaGyljDcjOAldXYdGhaMZ6DfyC5BwGK0pkybj
b53mv0eTzj48NYHAkrgOFfmfzwkBamY5rTwnlR7rZDXCGTpEQeSGXb5xLZR5KO+0VK9hN1ukRQ2J
HMfpefZAdefUF67TiCsnzV4brcNzZ4qVYKuCqE3PORd1AXhkkO6Rqis8Vg2ErLCZ70qf6J8hJVXn
fz8o/+Xqc/bl2/68U0CZvx+k/1hgBhkJlCpfwCxv0NlykwJedvvD62K8cxjMCfzuOHmtklpjkrFA
aMSv1z/ZKyfSX/4x+xzwz6fWt3hgmZn4tPH7VPM//jH1qg1LK57aFdLCgwqyIxvwuOp6sqGEZNiw
c0gs63ZwGWR2aZZkVPEXlfhZgyT+ywDa+veRzzfDC4R8yGS19CeaZRTbhH0yo97de4a1LwruUGng
/OZ4bjDkwf4MI1ImSQ61Fi8GgY+Ndw+08ZrtyTD3DldACHLEeK4XBqtulvVHozDryFgwErOP5dTz
+o+mR3Up4FodBGbUoqRp/8v3+i9/1G8OpMF2N2DYjy7wjwmQh8ajnkeG6ZjEANFVbYtJKn11+gVK
ZlHfE6wDPK1FkIyNL2ZisKKDLbD9ZEsAv6rJ78vlyy+SzRzVu2WhqiykyR3VA7FDORhR9x2G8rEp
n5udkW2Q50uZQMzZao73PxEskuuT9t+rLkN0Ojs1T5asTxOM70fL46sJC1veLoOeonZxh8t1heDE
+I6Dy/Je3J3zDXSoQpXwlAoews0lU5RjD9H32AXXjdreppIYkHTobjaMfcEuDPEz82mV7UFjOnry
U7LIqHC04TSIs5bpetG+m/gbTe7irLCjLfpPxqvB1l83GV3pmG0QCivjTeBaiqYpv7Z8bRyV6zKF
ESfYBiVJR0Z9gbL4KSu6+zCEKewJw4jntvNjxwDWVTDVkYhNEWuC6R/oz71mtI6bXyK6FmueoBhi
6Myc0lVDC82a0bejtuA27/HoYW8BDLhQIlvbWL+LnTbQOMEpHdriNORf7BXg7Q7tfEctfmS0HaWW
ct49v2Z8VNbzkYgpi4wfbRyEE6j7BurWoZHaTaasgy7BdYoszHjry6WNVKVeRmNwr3JWF7UP9aiv
FckIzMkWd2n/0v38l3OHIsqjqaRrA8Rs7MO8/3jVM1Jymn4MBKPvcko8sbzIlZGdGgn1LWoJ1C2n
SUOuVEcVbznOl+5x6VIRDw11+v9+P/Zj5Z/HDkZNi/SZgD2Ty8rpn/8WTzkkwXekXTI+3Mm2KI6b
vx5t/zpOkKIaAc3pftoiLfqjuFBBVe4UmyzGOQxlGqQ+oFJ2MdcqJ73RVNAsxwaggN2SE5+PXnvh
19OXMaHnzKt1JKa5+hVOKr0usQpf67LrTrVVnekRqy7Kms66HNh2h3MITMLOBkAMF5PhTtfeunx1
OYXjIEf4W2z19mrR4nWf1898KXK0dh1X9KxU1HdqjppqDq8MOZIL5HXTBfq44ZCTMYAkbhtf17VP
PM7uszU99Wk5Xq8LafZ+Qzr5PNvvs9ObpCsWidHkGyLk6sOzeQlCzT8gd4YsTsvjXDF6cgh2O3lr
AeDTewWctkVd3Z2tjY2IUikgTDmCS5h/2IrY6aZChMYM2XHJHFyqAeApk7QcOdPB1ewtljo7h8A6
ruzsOdt6Jn1MNpMqtF57n6crS2s/yd0BvaswHt2K46TW8mZoaqgi2YAidI9Mq8LtQWlCY7ZCXjd6
vVkbxinjUBJEq/iHV27KUJbZ61QGN1ODfDRYnfKgS1qAdirNk5G32aP0zjQKeLHyq6kL89up5h4V
U/okFqOOnaW4mxhMnto9S8cvMZ0qAz+AUzrmVY7b8SByvs9YAuIAmzOE17wUHsAXIoAw2F75Ozlt
bnTkWZU6Z6IzriwVWJFjw4Wd4Q5gglKEwofLWQaOuFgsV/I7zvXn/35jzH+xarlGyEQGPMRvvcs3
/qiBlmlp5tGXWYwq5OO32Ra30Hft+/aJirSLzE+04ut5Kkr7IqWNiCu/EdfV2reJKjd+rmJfXv1m
axRi3QfwaxRaPgkdsqzIa+uv6eKKy5mpFKppcCcziTSxEzSffcfk3h3iYJhE7BReEM2d9mFeDLdZ
2YGHmYorb4MpN5VsXcHKGe/mUKPOrvz60hms29zPjUtr0bdzGuoHEbrbBQbUBj4UDvrhBkDruLvy
DbeV56z+SYVfkhezdExbjYLmtHNNEHknP8jSs7NDezLi6o7Qe+HUNcK6Kwpl3y1hgXNjuC20sUY5
tqZb09ft7WZ1P2Tj3kJLgu0mFnUqXfWAx/vD6Jf1QsJ/K4qKV5uc86gysfz1JJqqGYxpt0rYjiFr
CHkqXDRezeKyQmBKCcgv6fmE6cQ1YPXTTpMty6hijJiU4TZd5qasuJVAElhrtOkS5Cqp0qFEpboO
3FNMQI3Dpp2Zbrxzmcy4ExRxEAVBy0bQXppjbbgk0RJJ5nYhqhntpaeZfu93rmQXWOMVjB3JboTY
Oa9mTiOrKFOy+cutYQfmXqn846z2MXvuogCIXTSmf+a57dCMFfRfjhpyz4zQJxOmg27Nb4SjTMex
J8N1Wz+znsFjYHTLXmiUhzw3KWZr/5Vd4xbbJPRGQTie7BntrYCQaG/ZDwuhddzl5qdvT3x3Qn60
aUkd3PGMtxkg3l5sh7Klb9WZSEKrNeJiUDCA0ic3876adHnIUvnSNWxyt/Geiwz/bfXQz9NyIDnL
jPW2HQo7++ahWIvTN4EEADuiYrvmmkdQcCT1mcsQkep7IVZ+BUnsdrw67bGrzAGwn/giHg+Qysah
QbzeXM0Vg/eGYrkwxNHp+0vYaDuSbtJR57kPlhVGaY54v6+fZr8ZE4RyFmyVjYqW+K56fm7T8KeF
qR9YQ0r+R8qIGSLNp78SbD14BVyVnL2vg5nTxuleb/YPu0tGnspoMvh66OuVYqxBSetGeY8wpGuf
CPM8iAq0oumn+KaWfP8ujY9uANY7kikdiWy4Cp5zZrlkAzEIJnsE9CuZQd1mk7/XZQnmPuQmOkBg
MpNcZTtvfd0lvamWk8v3OJjgh5e2R1m1GO9rhetLqi0yFGYs5T5pHg4gwxhycf7HSEcPzFgZ3lNe
NTQvh8JtDRYFLv4x/1b5xTlvpIV5pSR/sJDvLB7woYobEUDlcTq+HAZcoF0ZRNGun8eZvn9aWY9U
pH7bLPbnZqqjjSs/MTvxnRPoba3RVxKMA9cGciZS/z4qV0DXAyxnApPvaG1vC6fFFlSw8BMgIoq8
KpMytzWK6ewus8QH7eMVrMRkzPhjvJA/wu3IWhRtGoc+a+Kpz7ZE1NHajKe6Lz1uTzjXk6ze5OQ/
bV1JFkf+g8Dy+2oPnADN9bMMfzk9UWt++RYGfNrUhAvWV0lRl2SN+vZL2s95XNfInoVUXzPRMVHP
cedlGbhmFEDMT9nAVd8MO7ssYNZEwpjIa207Kx49QtqKD7MQWIH5qChMiXiEe+IV02W5ZIr9Dv8f
s7qxi7CNKXPLqLHLkB1g+WvWLV+w07wUZtz78oY43DIaV0XSkO0VSZbJO2kWH+HWPuUpdkN/WrYI
WNmF3fM48M1Pses/LLnD30LJAnKG96Vc0nO6UC8SXcsSeLO/rM49BosmOdgCQZ1bW+zPqILNtrjK
eiBEhn7PtuZ6G2g5/Sq9L233EeIDMarBVWmo9kjWchuJ3i2PJJW3CPcuZQGqzLQIR1P1lu2+JlAj
1Xbpz+6PDY4n9etI/e1TUIegU7q7jTMRVlZQAcwOi7hJ3zaF2MTYWqbJzcBapWaq0ubvi8nabM2f
f7+u/IIZ5kMQN1mB3slzSWfgTQKQzKucT7/CPQLa13zjQ8Dez0d87KWPlhqeeXlueQjlwe87Bm54
1ZBHS5DS/Bii0ndSDR8dS51ELz93OwreXao1pC+fG7YZHuu8u2+H4Mu1mzpeQWIcJOpCz67HpIW/
ymkCpdKF1aAWfpb60WO1EoNK/IAlKkM+j0ulFmfIMqLywV1HI2obkpIy41fZwUPu8uqtzvhrl3w7
ZuXAsquEUizD/GIqi0PalA+2AWEIowkEugCkybYho91A4l8yKKoZsbUnQsL5MOnygeGCd9hqv/ke
wZG1/lhQg0W5/c0U/cfYE0VLVU7BOH3JjhOrt9bbhtOqalkvpCU/NJqzi2ByfrodJlIxxU1Vc2DK
8snozLPfZE9hJZ9UYDukwnLKBwAviyIE2Cy6L8T7j7XfvzbgxacAR5HaqGlZPl5bRn6tdvqz4fOt
F1uxRWnIX2+KV9XZLiuOluI3EA9W51+uM8ctDMc6uelawYNrBBt/FB42QIR5CtvIK/IsGhlCO2wl
+Ek97qESNsiGM7FiIGbSdouG15XFHOzOAS1rOyKH44Q/+iGbO5RWwJ1gznI7tBfAnh688l60MwJA
0dBhbtVT1wuCPKDqdipViXDvxOiWCcxLBxlg8wOFbBNZrOKSVfuHNlg+u1JfskJGNjFlZbyNPGxm
oe5FQMhpwCNr2DV5BBPTPkmuQ10kYuVJLfz5KS2HZ82BH01px1CsC+JqoPX1WvuTEOgrhE7HxYNo
tLmiwo7yrRvDELcKA/hsFHjNB+iFq/3UNNZ3dFh2kqKJiBs1X3VOyeXSHlf84pGX8cxor41lgD2i
6ew5mSamg8ESHuzp2FlSRe7Mx8t8SYQhI9ty4seSSpJn5nwTmjQRbZVf9YK218g5TNMtno0J9Y6F
XO43sO73/+HvsvrKPmwbJcq+NrJCNseEq+2DnWcq6U8vUGVM+iBFvrlCfMqqiCr9c+okesYZlATI
s32HvTKu2LCP5WPEPBQLokksoTBgN7fhr77rz7ORPhNDgf6RkaErOAsqgx+1GYJbsFPX86aTBdhW
U2d3fmq8aQPXpuv3LNcn960cSfwayiLxQUtzWXXfcJ58N1dkOyg60sgQQce7hDl6/GibrCAYlwIw
XHsCChwe7qGlygk30l+8LBHhQlJzCM/XUjzPpmziIAC804TRMGw7IKx4dEhWTPNvVW2DlHsNauNd
78ByU2Yzf4j1lvJ2BxhXkzLoPhwM1KLVrCpRVkxh/71NGQ2TgXSunIW46a2O+5pTtRuQrYzK/jbU
6zvGqxyrivw+a/m8rlz+ToP7bOTFNlKr555b+Lk0FhHTwG3jZeCfC4k/2JHR5ov6QC9x4cua2MsV
ZZaOm3H75ZUaT4IFf66jafQwyhZeAerOQ/G2WepqKWeQQGCyoj4f70S3++sWZqWUQ6yKeLuLraJC
o0RY7fBLd+rNCJfhSMRsHyDaqTZCuX1X3hVjSzVHEN9hqB7rSadEaoivPbAzQtkwwX3jllP1lT/1
cJUL46kcbRQv+mObuSerqv0uHM2z0Ru4d/PgpRsQX/H6oSeaP4IZaNREQPzRZuE0E89YllWSewBI
5VM/ELrUrnWUzXOWSKdHFrPbPwZqONCjTxAI17gef3amN91OYfZlYQ/qef9S07kw4LJGPALfvFRx
trloMwSPcAknxswMnaS40GseUgZpVRCtNcNQntPcDL/JkAhDl0BAY+U3pJ19XUB0NRUJ6SGByXVt
BMmGxy4KO7imIVIZZVUfc8iQ1OQTT3VBVcVonTm8y4PDJWEVVRjhDOtp0bu0wKtMQgYuYKKxjCMr
VfARm4KstnhmnNcm11RenEZCN49+UTyaffXmg4nizxLPDd7FTDU6yakqI1f6MlFEgl/I7ktiUWdo
XD6ak7Ucwu3TUeqXDULpaNd9jPcSKRDAL15liW1rtOPG6OZoI3s0npeFs53k67UjA2V1k3nIqF86
IKPLbOtjwwDn6OecaBzoyLLNJbZb571mi5QZFhDlAOxemhNIPxhNXDdyjM2VzD7LfChVB+ELregB
nOy5t8mBkXNlg3MG++PUxsmNHBJ5YQ5lL5aRgSqyrQiIL9DW5ZdpqIo+xztqtD0JTeNwqOd3QLNV
5K10lGKdjvXEVBCxSpGM06eSWUbevNqTNuaNFQuD+KVsEuUBAR3QpqhMXzaNmq5ay8IMHBDutPxg
YSuPEBGR6ejwCGmjuBSLn4Tg0k5uKW8mutTIWl0GSQqNjefo7+lGtDlKgjbut/XS3Ozs/7ZQqfWw
Cvtb6NHNEVQAHlvKW7MwXpmqnT0TzvUoNwY5/hAbQfZ9LeqzoRlGWDx0OVHOQHTKzxpwKUoDWgO+
6Wg0PmfcsjjZG+dote5zs+RfA9xC+rbw2sFW7eb9dbd4VOyNgQkXvsa8dV90QnddafWcM5pV8AK+
WOjhO//DJqrL0iFP/TmtpBH1qM5iT/FEtKjP1lR9X+oUXPLgPngS6KStRbGn6t4MsmfEy0/t1zoq
/fBJjOEcLSYHhPKusgzJ+zj31CMro1rixNlBjXjbsG6FckAxsXJi0UNTxHOKbkb/hQIypV1s80PD
xJDTLCsPkze0FA99+wxVTsey9d+Xgk1/Dom2Hg7wD7ObdDMPrRodcBY1d8TknYKaufvmSpwoa3cS
ioy0zskj5AMfUwjLtGzqd22UVER7C5fB982H2ohlWMe1a/4qMqaZVZkrplwct9N6Yqh1TM3ZZICm
fvVDlnMXlMT76EuD582szOMGY4DTALz1PINfFHCKAyLLm3Tt6cxOg0LBnMIbJP7ue4X7mBawYu8Q
NPcSj8WRF6Q+To7zPtQh1G4gdBS15o/RZ0Tlr6nNqTGQboDWLTby7NtmLl/GgjS7AuCtYdNEk9o1
fRxGjPGxMq/yJxxbgApTcFlvkCXHungju/zSc0tY0OPTqvTj4tqa2zGNRxezD1MtdLAAGK4LCYC9
DGy6TeSeWaZfaCZxLSKWMQc0Skt9aQBwkjido7wdbvzGLJOc7Dc9jwnmwSgscWTTkCWT3QH1Xcri
KMcB9UVkru4v7W86yiBQJy6p4KW7hkyQAvdi6paLdZr1Zc4ezd30Q2ny75jAq1aCp7TcMYNKdyRA
IHe/KG6qDSvyZIbNubak89qF4c+RRyvyfD1xgdp8rhoAP79dfmH1M4OozZkjbbtYiaV3iVDSpxu3
4BCwV8ntirVicCs6M7xx4AE3usbZnX5DdsqvbRf+rWuSgLj9Hle07S3kMHcZyeVYuUszI6yh9MWD
KMpoWE1xGJliJ7ZFzDjm4hdEABgbrPAZC8YSp+76oyj7e9lvr9ZUVBf7giraMhaVaabrqLb8W5/y
ixH3oFHSbLxwbnoz1sRR1QHQHu2HnAj1U0g2EWV57O3/5bZEVQOAxvYexUx1mxd3bC7buM170l7W
4ZZAMAwNLEVZZDMIv5wd1R+VGl8kjJ1UAq3KCeWeqsGPW82YM+OlVR3i6gy94yUOXhCtJY6VvEZt
sz3VbA4Jf1o/Sqh0vSEBL2UwpStV/ygqkScZUhuxI5bEZJ8DZ2koXPJH1fEnEx9WRGBRCnskvC1k
yWUXv0YnGxNP6SryxZCEc1tj1e5uZkUj7qwgYCiQ5C69MdeAHZmUn1sWrpTDbk3on1yvbP9j8vv8
XIr0vaf7PKWsbRzBKbu0iumrHh+4MN/TfSRRum1Os+HSJDpQWRQdbBP86JqPjTRIpEnb+9ylD1T2
QzTvyTPs149j/pzl9oWH1zeytwl5K8QhOVNqBcyJ04/GVleOW85R5bRlrEd40cN44TQ5E0kfVJ2w
b2iqXhpjnblfWnSIO6yK0sfK2SfSXBIbn/kh6V8gbyPbIsBP5EfpsovxC/OmH8wHBmevnlzCmMcE
wU7mnzkgkXlLpoF+zg1hfzk2Tghz2ZKsQbCz5d5tZ4iT09V3kBd/1AiQh0F+hS2rD2d4cEitw6Vw
wED44A0qnr1eRXRCUza/t/imYv7zyqxA73uuQzBxIZbOPcHlD8w8x2Pdyg+Ur+uF1aSnphF3S+3f
d6aGnmhi9BZmez23uWYME6NM3MvsZGv4qaGmB9IHW5sWP+a885K+kDfar2No6TzdcLcX56qeJ+eG
zdzNRnfBsrc8dWFZnsEgslOXN83ih2B/E1en+sI20tsmFFuCQTwJiDAwstaKqIeAjwYXxbifOv2d
NprpklvSLp78YPnWFMUpcNb8ArAmz1dlH5fNpIsnB5zgCPXSmMsuTlQFFWAFnVR9gQrk6TU588Ns
qY5lg7a174soCPxHzrAfqpqjaXlOG6YHdWkw+J00VXszfhXVfOPX/iWE9HcmVdat45Q/sOb/YH4N
E7FhOeNpa2NxWlJgN01sLvT+rqZ87HbWP9U66cp89Vv9FmBZWXtxJNvvk8ZzPsIvf7c0FKZpk2SD
gyS/qig3p1RY57Jzt+Nk7/4Y45fe/9fGMP5Uowe2SNn8pNoj36wjwo/6luvkHWaof+PCgo86WwOy
I1KVvcRyXU/ifd4ta7aPuF8Mg0Ju0Xtx0Ravrred/Bq+umfz7gqKtkaS44J4eLxydXBqy2+iJKLN
TQkxrIZkWQA1jZ36sAxdJcMGTUt5NhPv9GCGCoOVsHkpO+42IhVjK782FXOwxRtfgE4zEMPcho7B
N9CN39JpZegFNM7VIZSJ55KuZ+dNGadjtRyqfJqjbrEegNSLq6KtirhduM7s1LUva2gH0VIAyNFM
jIsshKyPNpz5lUnUmlxoo2BvW2vFtZpR6wprOTqKdFqaOua/xhNzcCV2WZHu80eLNALH819AGxDF
EWdATg9kM3usRC3y2AhkHV0oAZIpmKgbgHlDf51vILtrDgOCRVCIFxMNC2EYD2tTwcRFjIcZOOl1
/R6mC6GKmeBODYhs9cWbjxkrkUCoqbKNszvrpaanN4Yd+gKC3jVvfUfdVkYzXBRGoc8kVexOXlJD
K+YUNIZ+pHrnhg8dnFcp/LNlqa/FK6rjIOo9AlBzzKwdo5SsZdDRjd7Rc60fbrU5cR+xNa8h1BiP
XBVgJVk+2iCpAu9hdPKHPEM0FmwWrYKzz/kSxEkNkw52q/Dwz9oML4o8XB9Dpzv5JiexvRAHqUwm
ZSsy/wMcB5q7VNz6JePqQt7Bja+O4v8Rdl47jitX276iAkgWi+FUEpVbneMJMT2BORbz1f8P5+j3
3h9swDBsY3umWyKr1nqjoZp93ObgkHRuf9mlSskZzl+zFn1wl+kPsQ1FUWykMPV2FRzvlI/lWRHa
gxB2cn/2DonDflFsrSX9RjzxNHV2H6zwFJdIe5Wotpien0yi/dopuljcHElnV7+7gUyEJsjy4Qv7
RBFQGhxtoBrllRMy8FQ7bXvEqeLLIiBbuIuGP6mjAPTaBqHV7dHL0ouWLET9SANi3AXaakjFSRQG
QlINCqDOtW+eqwYJrVs4BDHF93ndnBemERiQYtx5XnuW3bB+yCBkqppuuTJ/y7n/9BMmtSa3na0w
5iPQ+1vCw3Oz2uS9zp0vLghnB4F4X0iuilbzijnk7BCZkG7JI+q3RuSCfGkf8QWyrbgR5nZenLck
H+7IVsCvMtCa2TZ3CcmpISpKs8o4C6heK3vx0JTRa+7+DG2D1nmqPmO00xu3sJHLKCYIZLbgxQkm
vNC/GuO9R740h2kpDmlqHO0IM0mJpHnTuuKxHjSedM3f4M3xz2pub4NsBNWAEBilRlwiFzNFl1/C
hfXFHyERnxki/REZINwl1jteg4fcKYsg0TYFm6PxntmEGTqF960xezLLsOkvCX/LhPNwy4D1G8b2
xbEEjSmlz82U6UC7NqKUtZaAWO4l45ZtuMcHP2twhnUWgw7gbeWC1+bU7PrPqhuunXeu7YERmL/b
EsXEIF8xElIDWpoFwYao+3r3dYkingmbEp7stXG65ypbhSOhQvVvIqcfx8Tj5MzaDQweVKhvf0Xp
qkccXXpX7HOrevFGyycmFcTESPHaZu3yNGEG0GVtoo6g3bnj5On75qRqPAX1wL6c5MihVJmg1GXk
xO9PuluIbk7bVrmLpaCG2xKvM0N75JcK122VB2NpwnnX3GvZUgf2BFzC6U3Ey0D2yVzQiJpyqw2j
Q4JquBxMDhnsSzChhA97OK8mI9qZDlyYWs0JskvPc+tEu3QVIE69vvikoYSapMV+HDr412TbxmN4
Ahe/t2PzzpDWR1L29SUW0bSplfsk2uYh1/aA2NDNYWVSY5+OZMTWbrEfjVoEnMGnwbxLI05lM5ox
+HBjzklO9/TyXrQEAzLPKOGn12RWB2P2STywYXPS0fhugQWP5uSlgJOude7j/swR9yMisgTlpyLS
ddxNK1cR0muzLafpy7OHh76Zf4QlfWYm+Y6LiwbNKezwFpWMco7etBXJkUPvv08GF4CUX70WdHb4
lNjB0h+dIlLHCoGx2yxHrOv+ee68n12Sv1geRSck5rKuJhR1APSySVG5lgwkIFXuqRzTJkBscek6
q2ArP5DBkOK/AWMGNdpDxsYBCVUUKVlEHfovy0KSM5NnOXkXxyEyWIzLiz82165wxWGUieKWLkGQ
k99UoVQ0FDjfTeq4jKzLLQujz6ltyf+jSjikT/uIxDFiLvD+NHEBEWzz00HegZtZXCdeRh+8zCvj
0MbOY+jE+3wSJG23LQwDKQIIh1IW8Pme9QCXFND1Ts8i2+tx5KImGtLEU41MkrjncC2i91VP016U
PLm5uPrTfNKtoW7AosfeBKNRanm3PFL5IpIrOsn9rGemZzRaZ2LGqsCv89e6yigVzc3XbmlMooOR
NVeavXupftkZVUhVjfNqFftl09diyG+/6Bkb8f9gn/yMiYo92sBOmxLjgdOnCs6r/pHNSP4ZtEh0
tk8FLjEotKNVs03akQOPUY4vmSeuIm0Df/JeSh/S2OsE0BbYA/ZmnmmfMQgTobdpm/jK+8WRk0Li
T56V7SdfviKh24aV84VGAhBiyJ6nmFUl52Hhg9nmLUOTWf32rOINi2DHpVXJU5f1D1yekMoxbHoT
ejenr1H3YwgVzFAiJSysVxwLXn+qCrJsyFLvthblaNAOpKFOpKBWfzw0Hoe4VRFrbP/TSbPmGlZ4
dEgEQFefrpQOO+fyOmWdfUypdPYguO0ctaaUYlv6xJPaIAwoG596RDZbu5P3fd19IRl8QAODzthY
wNzmCSqMNbmNvV9G9aMjiSt3QXyjstuTwPsLegw2F4sFcSUfvlGTXOtGf7CFXP0mS47MQCCPZN1t
leXpjSbucJIqqFeb/gQx7OAE3g70zFBjDBYA3cpF3Oyx87xGGZGcXCB3cVSsQXcW917mPDBwXSYM
/pvOsxB1coDAUMADdjO+6HLFbV1sUMB6XD+Jt9RQ87TzlQvu1dhOXzAWINfv7iNCVovir1fKeSzL
lZKGqQyiYqGvtBlfUwaGxMZCuiTlR21LcTarftrWFshX6x8NhujNMoRANBNgFMrGIDdr+5Rj8nOh
/UlIo9uYdFOP5KEkFRZPG+UhxGUlcH5oRRuaRNarLqb+QySkCVL6ittePCXaP5reOeHqx2GUbbIY
zpHNj6p39YnD4g+OxRh+XBPXO/0SFfAZXJD0vjB4EPxG2N4G9Sdw1if/b1z0rfijlyrdJHF59Kdl
W/G2z8TbukPUw58nIBk0KBu0wIAeFIGcGKtpUQPWy/mfS+eVt+7QGxNFIzZBwMOU7aX80LF+MUiq
Ij/DtqksgzYqcvczbHSKZ+NPWTXTZzvbJ9T2L10z2+cwsn50Ojp3GSRNXk0/GkmagZudpuZuAa5Z
BUMpFlpAIZiqNCq/8pTo59Cs5JYGvJOcnwqh3xGo/Vob8bZ5cdCwU0cnxUBlSxMqqkIF6WUggrMz
g45Ew3Gq609aR8uTTGpacRjh1j/DTvyM3FtxcKzh6poCU5/9bVI1lAL76VZ1SEjIGA07/vk4zX41
thr3fRhzt+rn1r+Y/KeuRS9euS+5MXZbX1+0aRzSJXlQU2zsaJiXm9idqexzZb4dFtlvpJk/tgRG
9qCcW9ItSmKq2FpiTyIpGvQvLrFvlGP2htg+hn7YBvWFDGhTpAIhNC2dyhJUGLXdfhzfCSvEFm2y
mfVLfmi7bznyXpu1pngMNhNBdBSA2T9D4dMg5e2MdtBXbL5VQjLfZNjxFkqcnvvlZS6Mn2G5HAUw
wDYhi/DJL8SFo4p5L0nfMCh9pJ7+aXsWkcA08EXJ++D5j1kPXEQ2mLPJLLldNM3yseSTsNcXrmhr
CTSRwbADdUFEtMRQx3pnyJ/wTyaoS7iyIqzJTYoL3skL0BV4TqxSKXU31oktlpWnXaXGoeNvxzk/
0U9NI/xC7Vk12ms07CkzcrBwmE1HUz+HenHjDMT0GnLbWCAhth/B3S/yI42JZMwhBSuRQWA63qM7
MkcremE28wh76MuCpQmwuW/igD8HjlvyFdf21G/joTnaRdxTzjD/RO7RqQy9W5gRnoqpJ/Woh9NF
usln9L2ZByAVTSGplzO7LueLn2M7cmeL4xroMVkxQjjuszsPZAkrsnq9dm6I8c9ecnNQUBIlvFzo
PEaTuVN9D4DmScruXXlYPOfqEfiGC6beynHiC4yXn05R7VE7AwmgANpJs1O7xl/4p+QISwTKOdqo
xBNNu8IyGYQf+6jBuvyTjAGP54sYiQ7rpywJ1EDeCjWruU4NNLWdpm819TAquujcWKGZoq2JJyd7
HaHCwbHML/Yj0SXcVw4v4NjnZx9pUTC18EZJabwVSdiQxZ5t6NfVfJlQMXhJC6KlsnsjlG+cv4fO
xHadlfNXLelx1+bi7lAA0lHF77kZFVpYywDspbj7aZDVfKCnmoDvRM+Avg7Cgr5KIRIB6YpqUU89
/Sq+tfBokZjIaNbBF+Q+LcHT3eTQdocA7K4Y/VeySzD+JM1u6ZDXS2KJB5RPScWPmrMToZd1L7om
dLYZP+jKllueK95k0JFNbRCWGy5GELlGHEzCXP8ywHH9KXMlgpr6iipXNZqGYodbvkSShKBwMBOO
A3qp9UhDta9hrh1ad8v6HXI1In8cZmOGHc+bN3IMqz2DXM5AX4IbtsipWic7okflobfQU5YOd0kn
AKBslHBtM5eHphpu/kQEC0uWuZvwvyHJpqXIIgg2miRIccxlH9YvdgFOGDpIfhzFlhTS30OIBr74
vvwtRfQ+Su93EbISmd2a+ptWLxqxDDU19acDvzAZACqJJ/ZOKglFqwjqnttgxM0BA29Q0+yhHysw
iQYJPDh3low2BrqmHD8MKYB8fpFd4VyMiTTL2m7Yq3JAleiUrMnTGK6hJihfkN+KJjkmFu9g6HHM
DHPGVFPd04NdbOHDFFhC/ZRbFXgPb22MqQZ9BrRqO4S3rmw+3AjFRpRZkAY1CjbWwBTBB4/mCeZt
ppMVdMKCldyYsrEDghD4qZWbBPUoj+0IkmjB+4YQwru/RyUF1rz3fko1BMFWcax+j6k+DjKDWScJ
VlJnD9RCtlr5w80B1MahXG/ZhG+5zuqgyFzy182ghOskMoQCj4njkbIRMIte41tNpNrh/oMuGu8t
1q+N4UrgBjZ+jm4mf+U2J4k+gyWt3yZhD3C5oNiJuXkvPOYMeoDzGwehFWpe2ohUVz0UCS04JI5e
WkHlXhGhcZBosspK7LKCa5Vs52TVu4hjt9bvhKpCjWItBwA3pGcJpRalSRj9kKHE7g4o5uOt36KN
Y/OgbDtOr2ijC7rkETOEx7TUz07vW9iAEMgQzrophxi0RCc0NUrDpGsYKzoCFfxLOau0ykt47Qh+
Wvbh3iKmyXDGbEe8I8u4bN4F2lU+f9CLytK/YtP6Cr1iIKdoNnYR2jrVOqey5xCYNk4COUzcTLJ1
ouounlJzUzQIFTpLozBBTBCYvXU/h1Q4Ei2RxMT4kYoqUDS0WMHQdKBU0EecE3pXTtGPHBFWIaTN
/4sdFrjqw5Iz8fElU1q+AinUBB5Sr4X0b9pd5IpqM9kArZ1pwXogVQsyMJ8yqYjNQCa98/TUnpUw
HludtXe2T0JKHLEEWnD+SNM/LIIwKi9vA9PT+rQsNu+y+lrcEdjWAJl26umlSVg68LfzMbrTgz1M
/Y5Avi1ZKR1riKT4x3yyLOQMCRfpwdHZwJ3AGI4HE3/Z1Gfr0fNeeCyGs9k9+2O061r/e40k6LPA
IG2ZF1uOexSsWyqJ690Q5nsjAamIyxY8qBrOQvgDM3LfEe3kM12ZoKzTwJ8nqBcKbKaFl3EiXpzz
3+rFywL3qPoRRqKUhwwHmlcNR8N3KpLXjJz1g50EHa4Di73JMhRoKN1fM529dwnAFyYLY5eVEZIg
r7wJDPGR8mE0wKEZdOODcMMcEv5kRv0vNdfIrFbAV+Wr9MisfjnFQnbyhEM0a4KRnLDtYi/+dsK7
8He8CX1cWMSldNu0bF54HBfMZUA5FdlYXFcOoor229Xzpxfedw57V1vM/q4kTLSNfJBAeN0qJ8Gm
pvUziV/wd5iHvIEGyNksyLwGUElEh4GUj5X0BRZL/luOjyOfO2oCaAmjjcAA6U6meJ+5PTNMCBFd
hI1A5lZchKg/I7oDIoe1FbCcCZCLFGoq53cArinHV0pwjzYTaLBMyB3C3O7OtROHmxYaWxDgvUl8
We6SE3pKezvLiO5ZkCCxvLpOnu40stomBjNLLGuvulqRXkMOXmXKLsgn7hUnw+2OCOhRu8g5CqEw
ixUJk25xyIeGPkDs9kfZVrw7sviN0NrbltkaIJm8eAj0ifyu71xR3zeT+8Ga94dQIJQ8EH9bq19w
5k21ESRZHwCAYg8QzWsRmy9djPCzt4myyQtFAnYKzZrqO9RiydaMnIZlB8jXmgCfFGCtJfXBRya+
Rv70Wz5A2kic/imBFjqSJPUj99Uv17Hod1GXJhu/yzzVOwuKmgUBe44JDo04+gc/fHue0KFvWO1R
RFgKR6j5p637+JonxZcTAj+6KNvQjU3Lg+FTLnEB+/Du6zx5iAeQMy8hF8bwso9wRkk8FLTqGOKH
DImV63zusjRf6dqsfKB2XL04cXnDJPEnsUBnlDmDsnhcgYr8gRLxczCKkc7K2qdCHiUSwe63Jino
bDOaE13lh9ERv2JtFtu/tn7XpmvVSeqvsZHyAhoN/Gp496WVqUuZuYjRJudo2yeiXwY0j1CVgzUM
l0iXB2OJyTkA7q1SuaUtzUe22T4lKkPFVFFMgTqGE0SSQFinzr1ySLKbV4vhQALOvey7+xEB0g4n
0muHqQHGH4WVsSZBoZUIOLUoY2kdGpj4AyzV38Dm/Z3b2ZQstfwYkIN7N5TjyZAIZJaOIL4Y1xll
HTWq09C5WQsPJN3BhPd6yc5SsLNFIpA3daC8ZU89tOZPrhpuWz3ZtyzT1qMfWqehoN7FgoTcT9ac
7RfnPXNtQi9MkRC9Q8z+xJ+68UDZQlRaDlE3hEqzx64YkKsPs6rcALXGbtAlaEpNImXEjlR6hj7R
eg+b1JYOwYLARK58JwJdBViS0NCxs8EitgFaf2pG4mVtVKVqSxGFUVNCu3X5oxijudsnbJTb0Mjs
XZswN1tmEh/Bm0HEsmdVGHaQEwqwnQeJnKGrruS0XDs5iZfqh0AUHKACot1zzYDImlsWU+E2x+Nz
DIpysBbX3Tst8QpJYlgnVKJ3qREajGHLvO2aLt34IUIa4j1c2F1uIb+hK33SE0LGcmLyIjAuMnCy
ZZTjOikasToxTtYah7ckEuVVxyEXljHa/8n3yV5pdkkO54d/YbNKxzYKb88pNCcjcHvKfjvBEL8A
mwa1xfAfL2lyCMMcrMSmDqip2iGo0+FaGfSaaAswr9YOTAINAGp0OCGqcQlsKy1fYl9sffOh7Ube
be1/JZlJWFMavfllKx/dxPwc5sHYe0391pMCdwsTQq0yz33IgOeRK96NNJ4++3RMk5kO8MqI8Wa7
3vPfELlGeX9yxSpqwfLiqqcww7IwNVreaZg8zoSIr9WMMNR0LYBSGv3K2H9vS8VYYPU8Lh0u+yAc
kebPZshtzjj7QWrbKTfb2zyRr4TAlBF6YefI1gB3RDrpF1X1d6VYJ/Kl8S5ehFzEl/Uxl6bzPup4
C2QX/raz6UOkbJKOfLQlshJDk881t6Z171vl72KN0wI1Rf4/Ff2txZ6QWCNduC2ItVuopy4hSLQB
wTeZDM7uKn3kDjMpz84Vqo3YD+puuRKMVrzxkxk3sL6DZeGHXzzvo4WiZVLfwPfBayHDuVQVQ+CQ
ybeyd+3tlNEuN1l8iQw7He2+eBesB6Im9UOBLXVHmLymmsjrAqfowg2IYXUpo4iim6YGGRwt+Hz7
xRntYUs4jkYm1l+FHDFJjGJfejGoX++lgayecCgMb0yQ5Bq4tBfx+V5HC2K6QRBu14BC/Suppfa9
MRSEYLItRpP90fQwpzXZEpu6cP0d63fxtmi1dVVYPSVI4HRcG4fGSvJDkw7iLS6snU8A4ZKiIQgN
OEf8MLB8ADjiSLOp90ym+Hzru3UGcv0uQB1jX0xECjOb4E+xWgcoUoU10sat84vkPqaHnhh0Lodx
rKJjgTf6Ie9tepygZYJoEWQyi+FO4N87RFOS7/yS/hhE4CF37DWzeLQopY23Y6iGoIpKFO7CKnaW
bJ7chf5und3MkgKQYWoUgzdvqY/9mfx7dHDjnxwQO/J78xKZvz3yGC4aNd/So3t0R2nucoUDj6Or
pQwYLqkqP2kGkWeyJ4N86LyPAlV2jYUT/rZoKBOzf9fl1DzgxMf159oimMayA7ZS01OfMkkPl9EH
N61zI30AhCGsKduYbZieQaOmoyKdMzSc9AkhyNWkfmPDQmLsVTq8zNK+ZGwyh6mFMXVG8gEjYb7h
9OqPeZIHtjMaB0TSRyObzKsgpteGVkHTUSxBOM8/GgTsd0R6VjS2JYqkbYj8oTU+E7s+DiuaqNSQ
PWaVa22s2CiubrfkrBa0knlZlJ2sdmYLs8LywAI20KeUDHc+q1gtfHGAAmI5tSGutDFcBg9lacfm
Y1riOPIuHC1E8q12dl6tqHFqhRXIVcnOq7fH3ICQLvLq699sh1al/d5zJqK4ohxBuhlKZqo6puOa
br+l/iyHt3GYk4eoGG69ORYntDDoVBmftZbDOy9D1k6bpICZGZPVr78+XGmiEV5VofmciXjfjuU5
7Zr6wtt3dNqedCMbbkCFvniYYADJ450jihU4QUp7+pTZcE9mzpm9iFzCjsA30SmPl4hiRYx/FZDk
BQD+K81SngKagpEmrNaz7KsNhYTu5nnCtwL+61ffrmG+JmPL61rkH5RFqTN5ekBwzp1jNuMdqpEp
CN0VfetQhHO0yAeRlZ+GxU0+ky52Xbizj2peW8i64Qb6l11Lb672lDqeZ7txrxS11mQr1Js+TtqL
GIm8QL5ZbcuC6UM6yXNGQ/2pGU3UplNZ3hvfzkIwKxjefI0mGCIgKWg2gYOjtob4uW1hmGUyPtq2
yGi0tKZzoWC5pAZvtMtcIAzAOJWGDUDiMDBh9NdhQcYQT2N019epf/B7HK8M35scopy8wTId/X0c
Atv7xleTFTAaTTY9pKF3KrHZv5UZNkocAOu1h6tmqNPXQnZzIHsyRSmt5Ky1iAklCRCn0zx0d0AO
MRXz9TWGC9g4AB6bEitnpkcGhMopj4tc6ktaeD8nhqYdWVGYWvzUJ2eVYFRCbeodUnuSCx3WOPJ7
fhKthLmDtUgbffZjTN9SRixsV4m5JbTnW0vSR/o4tIMZEBbdScx0LtNHgoaxKbLb8So5eBB094br
fNNPLrhdaj8oX083sjWqbR1XKPEY1l322n6ZU8hfb0KBAvrqzUD0JF0P5+K1zyvxuxIJdcHpH9+3
egYSgci06MZPMfOYhfk58+i86fW7pgaSZF4oD2HYvw1sFbAkLmPHXEQ7gW+Pt6ILWOWRplfPrhDq
MXEmMBKLTwiOFC/SwCvufVkd6VhmFi9720MN7rcgc0n6ouxpuLf5DZxmuOfbe4lagCKz65E9UjWs
TXVrOdU3diq+UcLtZgyZXzYXto6cb1hu81XM+jvmrsUb9h5jX3ifpuxlaGr/rBCg4S7o4dFd7wOy
fjcXaIoIo1s+xvU/zTVtylMY9ucoD4k5dBa6d0nQDZC0cpwKhjYDI8cvwX4zLLh3y9HLbpEevpN8
YTCe13Yo4M6LXRF4ldInL9zE+kKEc8pFdZ7ycf5oqKsGwF2AgtKMzIbn2PJR5qtMnyof+pa2yyis
i6thgcqbbgpIE5E6VQ+KOttEPi7Qb1fDPpBmza4KkBiVMIYr0Ohw4/aEp7T2qjZXzIELJd0iU4g2
4U4JzgWUUP65Fkl8ooiq2CRnooq4JfVA4ifD3SY2SfCzuv6DZTxGFSurjZyb+mTa5kdY5hmlaSSn
NFpXexRvV7Z8fuuiMPcWiYsb163B3yFpRPmWqDoiYppDBn4AJ1jcvafRYl5NIsESJpuKKgQ2SZt1
v26yYCE/2QCa6IV3SpvRv0gyxzCVkH0bR0+VVs5Lj6wJsdZau1XOBAj4C1Uy8gfN9u45RTJdOIng
I6zuinB47kIaIZqQN7brR7JD7fJrMUuPJtPHNpxJw0BwO7eFOAuSm1Gbui6fgq5vNAbaDCyPhcnX
4dohiT2kvJXAMsekBGCNUuNuWiAd+CrdncxatG2m+qYJBonKDBpHLumGEgns5ImHadfNXkQDZs7u
iT6w/vAJQKfgscNjRsyMcAtvX3DctDh00QvG5zKTP3ku4HOB/VPLnnedLgOVxe5W9++ejbs0jzJQ
Bn6SDRlFxLX28R+PQcJoQ3Vzhl8WIRPb1MyKI1F8xYVreI9dGQmy9JC9TNVL35rOoXDmV9Y1sVeY
tnYjDAqNVhU+X1Lp9vO4Cl40dTfcJNc+og1zRO9OngvqcPsmZz0fl8r6IvkK+4vlP3C9AMN4VJlG
HY/bZE4u8visubj608Vxd/OsGWC2mM8JcsR1Ck63jRJIGpiTMrovKXZLUJfMFVPb/CnG5NmbV7VF
N8GRAaQWNrKOgjZK6RT5ueOyM9ql2/gjSWN/r/TchRDtDeJQuvC4GH9XJsZClAJv3t+usLX4Yxkg
XAwHpCw2eVxH4JHDXOjv0SNeAnzz7JnVC03q6dkYyE0CjwdJN6J3x2OdIoi/ePGYUEDy1nwXPVvh
MSmkvvS1tp6MCvVG3+FwjtE7sFJzRlH0Tnirtq+zSoFKMQhMbAu7KSUHh3CAv19b2xswJ6J6bipe
E17djM2YMDYnFbzSyKcuVTruJWl4T7PBZ2dMZDUlCKPwvm1l2pfbli9+S9jo8iySGT9hvAeGGhAN
3iZjtq9pjT4CaWp8Q3cHVWGQnDousaDm1LsnpnmV0bnta6Noj8vC17htb5xDvo14Wycs+TFbzLZ2
BIJWFTqAxQS14/FAdo3l3Wdt8un/y0mORL6aTqinZEq/WEdHbIiQ66AW7dABndGyGN+LZpCPLcHb
23o+z07q/hxQg6n2C3Zw/lXgrl6TKsQ9/jFWZBKMhiEMz3kcF1czE8O+ad+TpujuQuJeiaGmVI/L
FDhPosKqstZ5qtaMpNnq2rOFkWzGxPjkZhhCLZ6fKxkWvvkxdF35YNRxdswns13lmA+UU1bPo+tw
CE5olhpQyrs2uXhyCRpSIL+LdY6xnDPhoea3N0I+Cf5CtH7isVuPj9Qwm1uTjvrdRRy1S9WsHoaY
B0V0R/Lr9dPa4YSuzcIvHhfRg4iKs0jzj3LMy+8ktM5tThiOMUWPZgloUis/4Bw+hOui8t9jXf6G
0v8jXYMmMYPcVmozKX/+R0gR2tLEdTFwbmHyAH/g+6PSZ1iKg6pNqjOraHYggJGDAIFDjX0jrDAl
tPN47EznGJPNHgz++7wYTJHoLmvLO7R9St9EMptwb/bNDVW6GddISO6vXcfkfa0RYQSd1ty0DbU7
//038v4VCu8iJHKkZ5FDQ4O1+488VfQ4vplWwJKz0T5PlnsvfJwkEJ02gR/bbHIBT7m+T4Kg91yU
e47q5MCv1vgqfepno7n5RHWGZWBNqX1npmhCwwSQIenB8LUmGKtc5CsaFnlGbEfKiJjEISosdR8N
w9pwUL0TzqUxUfBvwoZ+lwWnwJza5ZV+grN36pSsHnUR1edC8hyQ8lpc4OG+PMSVZzYTGJiGOJWh
8wFuyQOMZue+LfAPSyRnu8K1o7tYTDKIDeJgmsL4Hux8Qq+KRDRXY3VM+CnP1mxd/v6jjvzSuadP
usGzCzn62GbzdEPqDGtd+c7Dgt9EIeK/FhHqK5OGBMJKg45t5FKoyrxz9UJVWEdKIwmdxr2Cn9p7
dklwvGedmtkFeexREv/3b1H+K3GRb5GONdtaowHX3pr/TOiqwXxSIMpkSx7gQydb7xitlQRYSK4i
whURkvp8tai6JkKr23cxr35pSkTeEv+4bZDyw51RDWjvc3Ib9yZzLudoduzx/d9Cgi+jhPoTgDMi
45f46FTj51jaL3i4hn3St/GOdNPnhjOjlWN578gO5b9uA6FR59lL0d0b1njIoYX/RySp+X89vp5L
LLGhDFPhwf7PX9zRs50SEL5+2XjkGW2qw1I3PXGss+QG55hdYrBVikUYQEcf5FuxHv/3T9/7V3SZ
sh2bU8EjENFR/Os/fwimEFb9mSREF//LxtN9shNtry4g2nLXA12nPqavjek9dno5xrWVv9SL8M68
6/M2axBONJ4BeMalmYcyIUjDONkuyfkuCWekVrWbsUhozEV6QstB16PX33ajP38hMD/EpmE9sduS
UV/N1Igz20ZcMhgFC/+SUPaBOI4+jSb3CQudpj8o3dJH4tTYdXuvuxTiiO8lPNkTKX5Ggc57GDFM
DyVlgxOltChTQbrFXU7y+z3eCtRFc7/PIqP8dmRLTQfdjXU41A+dF4PcxO5wTdYBQwywsVhlQWGa
977y2zvloE03Xd6WOonQh9ryieuBz4u93Y61+JwaDEaKzfvQjgJdSlbj6U1Kn1nQzT7m+HMJYwqx
B5oMTZRqyL4xwHVtugtDHxGdWh4hVs2r5J3871/w/xkPyfMFTMGkbqKc/c8vmCxLSGHLojmjnnFI
UQOHASLxCYOkjKZf86Qm7X42mNFHN74kQy7uZ11LpJShExS5arjHlLtvZ0pYByLrgcPUAyHXyyaV
iLHGROBmzcEEJAmXIEmXbPxtTYrxuTf6//G0qn+9MjytnktwsZTEXnrWP+4wpvZpKGju4XTG65F2
6R08JZ6k6gOY1iePNcXJnIxqG+IAp5iBYMRFQ8nrPPyapYgf1dpR7Yos8LNCXyzfre7xFVNhap30
+u0MJM0FQuU/IhPf1twtCF+mejwgaEOYMhEg3pafQye/LZKDS8ucj/6qAAh790OgYz6V9BVvphU8
QPX4JIdi2xXKO8BFV9jzF/USQ7Y38ELbspvkkSKUK/0PxaPj96AgnncCBpuCSudj8N+fA/PfL7ri
/bZ42W3luM7fg+D/C2VMIGFLDSKNWhl8YBz1XarVZyQW0okG4its6ywi2lsGoe5ClTwSDKjHF7uf
vjLBD1+Y/vw/7m/z35Gw/EhMI0pJl56af5a6xEM8jHJAfz/J+K2dh7cYlfSmHUfCGgnsiuq43kTj
KiD3R5ImSNXaej776pQD12ML+R85jv++iRT0mSlBjelEIBj2H0mqWL9UlGQ5mKlJNwc/sN5Wdjm+
ReT1ZB9lSKSgCIGM+W367ZKyd3qkHeqUHzrDEn8UYfwz18Rld152cAQrjUiWp4lyikcWr9OSYdq1
yCptijwNInKG/h9jZ7ZcN3Ju6Vc5UfdwAwlkInHi2Bd7Hrg5kyJ5g6BICvM84+n7g+zudqkcVR3h
cFSVJIrEBhL/sNa31kwE4MQarOHhxER5ZG76HMiiGqE3C5/3vjaoKfO7VtR3qfCryzAND39+Y9h/
oK4tP7WzBOvwVEkK898fEK0yUcFpllWSuLKoGoCuSH30VNTtWi83oTyzdJ2aELH87CQbI8/SGyRv
913HhGAAVVkkyWM7yfQ6DRxGo4qhKXpjkH8O82HcdRkerjcrdHBhtc5zN5AzReMHmcIK96HTOWgd
8Gj8/PHs8aUHdfsXaLn/EHTBj6jAkWpXmgs1+/c/IgIXhCBpxXzEd99Ml2nlpIabcYYvGSVQkadZ
XhyfeYtk/AgUoPzybNLKfj7fRuHh86h4bdVe1217XHtGvJUdFeaffxB/iHulBnCF69ILsCWxrV8L
oaauVOD1xAOksn9irbyn6kNuuWxgfVZWgZsw/o1uvJInMaeqQNw4PgZp/GwtIV6wsvdGQVZzEqO0
GBIH1/lAed65d3HhuvsUkt8RgugLL7TTn3/n/+FBdjlXXOHYy8kszV+I5LihZq9UPMjTPAdHN5rR
eUWht2+wk6wV8/CbLJQXPWeMaAnG46l3tsqm6eqKkx3W9l88yNYfSkoKGbD2ask+c/nQf6mssoia
koEAWFOvBm7HG3yXDA7uXVrw+ef6IiTRbTAQDY81K9lBvEUu4UE/2c0/g8a8mUglF7fqAoT+i6u1
vKR+14hJl29PmIwNhGMK9Qse1zKcASujQ37f4FtXIdJmhpIEhwb61Qf8vgd7Aq8qq2ocal5x7HZ2
FTxNpnz88+9D/ofvY2HWavj/gLWpAH//VKjJjOkheJnaXfXqz8DNVk04XE9DvYiQvXwvGiSnvL6y
TdSH8U45MWSmCiz6MIN1iEzL3jayvR8sF+4Hbu996QOqmkvm0wkdyGxIb4+9hYqWiKK9yTKJgsed
c5JZywF7Pu0iRNN600gz23bV8M3Aw7ojpc7e16l9VeoAMF/j4i/Imnk3Z553zDPnoRfJ3U8JhDUE
13nCwF3bulwbfodeMS8ftS9NeP1uu439hkmRL3HrGhheswbvQO/jsfzzK2ktV+qXT1ST6GErV5sC
cdwvwFSzk34UspqFAJ3nR/3su2wxJFipxq2PaHSKjVMvDUt+MgfTWYNEvGX4z+qyCf2zj97jLx6A
/1D0LcneniJRlE/X+fnR/9vLvnBYi5Q4Edd9cG+GyD11/mkXTFd6C8k77CYIk8Z5LiCgoP48xlF+
FRVTdKL5Q/XOKCbqpjPLPEYxBWjH8QGYMCJF4d+h793bKIaPQw05XWcLwko0wNJ08hfn4U808y9X
FXC9R2IDnSGPy69PcREpPZh0nWPc00RDNi2YMM9eB2Zqsa8S3oveO0iQWpnLiyeZikOf1hmmORvp
O83+G5D7+zJSn0GVD8d6IOIcQ+S2NpzkHNep2rjhbJIil4I9ZX+FxnysD4mhbmteCGC0TlY7CTpG
7Nwu3B3ECPe5HPTdhPMYPK1xZWte0pMBeScyynyNj+vdYVi4cRCJ3mVKO2tb9MEe90C2Qfk+bf78
xvP++AhzwwnPpn8W9h+h+nEEWAk9F/uZXLpHY3b8c2tZ0dmUVjOtspKDj4Jp6aWyh3lSJDcNDrXG
2B0R19PjhqM62lgHGmS8Qd54ELNY9VYz7lwbC6Yn3nWfsnBg775pJ/2DCAFYyKn+budanIiFM+9M
DJcrGA/mpk7QMSI4uvSJG188pIQ4FtnGe9EoLmbqigtQsbB22svoNmeCM7NDmDCnRiXCsNqcUCVq
cIVRnYn7XvE3xouIoo3n5xlwPvguFNgIKD+h5u470d2ykFW7oLY2tjOVBIhN4BytVq3Dtn1NkPuk
BNO0CsdfSRLZ2RLtcwk1p2RzRrNkrOI1JsaTXakS5Uq5ETp4nkGanypSO/AyEyEZ4TH3VBLt4lCO
+5RKCAiCwJ7tEyZylgOLbaGrQ4mT8SSSl2D+zt6HF3ABiMzLPfPqn//n2X/xsf8R0EwavCSkglcu
9Qy2nt+f3DEIn6SSPoVq6BV7LGv9sU6bvQvv4BIdzFmfXF8z4TK2AOTGa6+HYTwIalV5CSKw5DzA
3ibBM7Ie5+KVSNTsKo/1x5/fnLa3HHu/e4BdCRedjGSH5G4yj35pPSEymYMKBsx0dcJcM6Ax9jE2
URiaT4tVClPtVZ12V+5Ym9/afn4G5oD5bRy/ANI9A53zXjM3/BhFqfYLwIeOqoLdNvC5HDEyVqt2
FpBvEM7hOc/WkKgBUBvs9maje45E8a5msF2uQ0jWQJfqkEMFNgqyVYmdDlodkrtlp9R4Z0bq+DF8
ch7jAZJh3v8YkAds2aZRvyALyR2YQqNns9vpmmvMR6tGxYAnhggi+ritpmk42j4sjA4D2AzpaSMr
cpmkB2XIqpAzCMQ/7HjVGtDdUxq9TgE2XQea1DqJgX60nvNNh8QkJfxn31zwfDwN7YzGRRbG+zIf
KshiWnWs/lZY10rKPSh7E7S6GQJRwoCR6J37gM3USjFQHmbzBm0QWvQQqTt8OTBa8lA3HFudxdYV
JbpfmCwZGQshCnsysWlN/ADbLCJftstCPEc+LPZcedu+N5oNpNklj/YdV3W8bWoK+9AbXjpJyBNT
HaSApbc1I/UISA43EhDZaIkbbppsnTRTsGuXRWEQlFd4Zq/cJrrPLFrnJiDbFfL8i9TARZahJYu8
Fgg2hsSWRZNmlNxpPKK4jeq1nk9uAspPjbHJRBIKpsi+l8K8XXb1ieg0ZGCsS77jjtwKPbw8Q51m
kd/GtZ5QlA4HOat3swYWHPTlzeCSzVvnz45ZvUYGR9U4UJnaAASCbojWQvL3CgAhOILLGwH4c2bJ
3gBIAIybr6ldHprRwpYn8P6O1nWVZSOm0TDbseQeO5dLq6Y9kS/lDuwJDkmqg9EBNtjLCm16hwRs
IIYFFAQQ4CIL6z3abYzapDwwvm71TRE/ybrM9llHRBSqpm3WYoKmSkLE7RXzPWX4fK8dUF9TGscn
yn1sl+FjTq99KEsMYKVh+udK8HmO5VzusHQUZHz7I2eD4MUeJfs56L0zCCvjWgigb85QHEvlZZfA
n7NLH9/FpXBP3PTmuS1s2JKWzQpMJdye7YhcIo/QdaRhgqBTCnGUlgiuvZDbPnHKl9jisB9onzed
XC8TWo/5N2e04lNls58WuLlKZ7GV8d5cKD5skAb4O7F3U7Kpvgl796FosBf4k8LRvRg1zESh5k2b
G8/BgxDht9nmtpOfo8B5tK0hvBFh9qOfMn3UKTufoM1vWtIVETeFazmJ66QLy31sKLivMsz3loXf
IoK3eITQtYDfcI97vKuVz5wzx8yBlPcypSa9A6rnHapntdV2/wkhEEdPToVHFIggOPOrz3p8NJ3D
CMdplN5p/AtWTtYJyfGqX4lx6s85bETghpAMOpaTVoRagznWfaNRQYyhuhJi4bhg8lqrTLwNnbQv
8EyfjCHVpzxKcZEFULuz0KmP2DrbcjwKpNPcCuwr2n5qD5rZ7cKoC8j7zd9GVZNCgxkQ/CJakmz2
o9u8RtjrR7Z1pVh+yU4ha3YYVGTZj6azo2OUGuVa++1tbLPqxezB7lfNj1D26nOOwRhu09i/xsXO
xdKU+v10W/oKp3gsYRClbXyOhnZaJV013pk62LZ4Mh7gb3Z1nF54OzwR3tDcNtV8P4M75kRsj0Yx
MyeEX7EA7biC2s8uUV++srLg1RTJdOOawUPdxm9zURARYb/Zi/I2UA7AhLDc5LHiAxti+ItRTaZX
b6XoT1CY/cybKJPxUpasQxKS1kbE1Fu30eQLVMW3trKaO/Dv56nm9s1VGG/iEVEYCTn5uhvz5BgV
yMIxRdKcGRKhS8FrxQR2up8n8gt7BewGc3/4DZbb1pW0ueZoe4emRJbXl7CkcxV/y1Vmb43K5Y4G
UxnFWEHox8JtLpDSGQOGy7zS2WO1ZFkuKq4/f/8u5fEf3r62Q/Xv0QcTbP/7ImFo9UTAcx/jD4eQ
2pAASlOUDuAmausAEeVORWxXfv6d/+tj/O/gq7j955dv/vE//PtHUU5ImMP2l3/9x2OR8b//Wf7M
//09v/8T/9h/Fdfv2Vfzp7/pEn3URVP8aH/9Xb/7yvzt//ruNu/t++/+ZZu3UTvddV/1dA85Om1/
fhf8HMvv/P/9xf/6+vlVHqfy6++/fRRd3i5fLYiK/Ld//dLx8++/kUf0bx/O8vX/9YvLj/n33w4d
yTvR+x/+xNd70/79NyH+pqEYMPgxpaINX8YVw9fyK5b6G/mshFQxNXbo5Bx+JS/qNvz7b47+m6R7
p+sULiUWUbK//VdTdD9/Sf7NJSHOMtmMmrR/rv7t//zkv/sE/98n+u+BtfY/VwT/dicxpfBoAtiw
8k9C2s4v7W0Qk4/l5Iwo0j4BA13aJTZe+eIoccnK6oaeApE1HOFOTyzL4V5tedpItO/ORpGMu6jE
bB37YOsXtAkiBIxNHUE4lda3ZuFzvi4oFPOaJOZ9PII4ySlpJtlhJ6vIA5nJFIcS4fdwZKotBibI
fj+rEdWScN0uTlt+A97xZ8tJsk3juvmG1EvMfyVzuhZLo5fykMYL1KVa8C5tNuFOn0V1DGaorYW0
DiMxhSvKKQYS6P02EtS2Tvzj2IOc7IznEpZMDlMG9VS1DaHMRAtuxkcDtOoXBE1mAaNhzgCWZgHU
REZPw/zkw60xF4BNb3tPZoDNiXA7MiUINK6oJke8OKEb0lp60clJ8ZihQTP2CYMBzP4EgkRB9BYN
7hX4hOHMW5gh7HdafuukfOwirTEcGF65p6LKwsPYDa+ahS9pNFeDtreF46FbAQfLKZWhi0Djmc7D
QYfJV9oOj/aAJ7qYOmyS0HJDBbAWYzwYni/tkk05cTlQvr9TaBKHIb0feP+vuQ2RdBbT0XM8wq2E
uaf1g9cdBPilxw68oDRfZ/WR2rG/9bNwDy4sxyEBap65+mbKz6aPLqq2OCwzIlTWaXjCJ78tK2yh
3uRi21a4e82mu8PSs7M9lk2WZDFXMAkjfdE9jto9RkDxMcbUi7OX4KSODKk5Qycc2Ah1xtC9s7s0
WQ1T/81WuQ/fxSPlUQIs0ajI0QEjWuOlA4mqoBOUVN4TlqTa/sEpqtdWHT61qXix/NduwQkb6Uds
t9jLTYSNpdbbyRdkwNE/GtnJa/dCluNOdeDbeo9S3MrSVdyCPkHk++wZA0MB77Ytk8e4Avc4jUgx
s45GdrTfUpKnoZ251io3ydxTLFqx78Nua2ux7dL4yuswSGZhiOpATISysKhrx29Rrtkx9d41yJov
vLzJZr7pMbju8MgSr22z+sbHAqZB2ZuxkU9wItKrehGbQq5LbkX3PR5rfEuY0Ba7zMaBUEQMLzlw
LOj3DAguifMqTLz9Fjy/0iyo3UZjSyYqM3A5DNukbVBjqno3B9Y3omcpwUYyUSfdumBHgBFObXWI
MIKV4/Bd6/RWaBp5K86pNTy5zkSO/6TipW18ej5KyLghCnSukQB3hCrmcsx2mUULMbqzsRMhXthq
NDdFH1EpLr5qS0z5AV3Z2sqI5GtaRh844jICRvRXmhiHqvXTzeRVRJ54CQwAOQ+b1LXK3RR4eAY9
9R3534Mfl3qnTDPGLwioSU9sjBtGiD16XfjtYX8yPfT99rOTUwq0DbAzMG5bJLz4yDPzrh2RTIfx
Np9RBHkUhIB5Jm6MRrMu0eEzK3cLV3n+nhrp6xBoxMpuh8t3dN8Tct476oZyYrhQdORr165z41PE
MF/Ldl5iVFTBXb6REcrqMuQqL7c3brpFp17tgG1XcA6xeUDMsycW1biJZ5Kydla8d0PSJ/olnjUf
kH7lFaHdXb+cZoQ2VaS852RncneCQOjpWJ2ofrNBfa9ZDZcYXwm0E+TQoVlFWjagp8bNhYjTUE+G
3Z6TToDGBYsT+RawGtz2i0hJm9HLlAO1nSMECzLTe18EM58mqnNfUH66ujy3SyafmRL0zmgIOOtt
6/rTVdI/JZHqdhV6d/gK3+eEgXDUeCxQC7CRHYO63L2VJvDu0Dh6FlgdXTnHsJ+YpTYp1wkw8R5N
CTR4DO4HJwqfOgfXSAZ3mt0tWVN3HSrgtRzptmysZ+uiR4TTszXpOAM6Cke4TJAQJnFXpcb1GHtE
1URk69RG9EQq2T7IKXV1xDhszo1vVprvcx7SAFmpFi+9uLKtDiiTa4BLBeimXcx27XHI3YPRKsYT
Ejurm0GRjwv9BQ4CdZT87IzmEiEAZ+jWXM/dyRBgimwpqzUcDahK/XXZ4kXNfGydBtMmKKIIty19
9tCS4GQbnc2sojtye6J9pNc8Li9adfSIAU/1hEm3EJwLtgwYtEjxAoEPRBneWiJFWEgOLp7LQt+N
bYGkp1fbzs6LTQY3PB3VA+hCql4dnKxqPPOefHHYeq6a7nP0M3Mz6NeU5MythkVYCkyxGILqNcml
p9rmvgE2DENxDNnXksK1TtIXP7QedAwZpB9IrmtyMHIdUZgcJ+kGKvG9gPpBs4xsikc4NUmXSLhi
HAfcsWP2rFX7GUi2sB5iEt6VH5NVxwzf2HZ1RAYHgOBWXRPsjIEJpIanMnQjhzXv9HQMKBewXaxK
Qx6qcjiYDqRWPAjY07uGvHi+4ETMomWC3yhhQIC+WwBDQGjjlMNR+ozzkBFmwSkqkzvBR0lgRo/7
IX/qI5T9JAezDMGzWre+fTBSVxK6UuyEBc200j2i+S7cBoXyscMLJirRIc94y9LyQ5y0sHQXHnHt
QT5jghz8nQ7bK21HD8Zsf3luTGfFdMqvL0FdvzjL7MAUC9fEa+/ZZNwLkwGTrG8G6gSegpQRQwSq
21izn8vZzrT+OnUuLETBnpkIFWD2W0TnvNWKHQ8KG2w7afgdQM2NG1AyoQS18V/2hHZO0OmIHIwz
PMwO0NGhxBQ+5vUrx8F66JlCKPPYdBXtmd/WK1G3901QTYyycFAGJVCR/sjQl4fGdp/xHjgg3tW+
CLGJ2WxZN2ENekCV9bpr7vsh6GHMWT7g2/FYiBRBUUdSYVngQpDGLbhUzv/aOiF1LVfCc0544eMt
q1tUi4yQJo8UwuZS5ZQYnu27gFi26YL8dPFp5QUHsqtId2tT/6GaO76uvQDpOmIYQaclvoFYoxDY
kuobiX7TW9yhc014ix7uJihNZAVuqIfNTdnWV6jp7qcFK9eGgqBf+VEQFkI7v+Rgw+729aXSUbHy
sjeRxjcEDozLagsBW8GoJfcAPvTjrpANB6I09gwfUacrVMdIefGBFKSj3KMjqiAR9SVr3JbFDVY8
Y2lCjcxgcC6OeD+27Ty9EDqAlHkSBuBUrgSQ/tEZ/StXcWWzYFnFTCnsS+GuhxjzV30sMPxTLbGB
Umw/AGRBabIeibnQsKmKg41v9WY23hxOqrUOgmfdZceyUjMFB7s+cGxr4pmuFl+q3cFr6KdPAp+4
f5t7jzgWhi4bSNtfxFAz8OQM8YhwkMZu7P1XFpn1diqNEw6Tcg1lPqTsdfH3WeWDP0SbMn7Ps2Ja
NaChN0tZQwDHdR7CUULnHjNtxyGVAnVvyTCQOBvCof2BbnyrApvHLcFJX45n2arvlGBUrWFzCgYr
2IrC4mridBqEdzX6j3jtFy528j7b8W40xaFxp28mGYAo461rDknmx3UNGid1EWTLHIuvl9pfU8ic
2ItcBPSI3VlSIOORGJHUg1siOgVK5W/yQh8inCzkWiNKd6f4ECvjqmVwdSBo9sVGOtHYeYLHiOc+
KOIPj6nKlIZvpBnaawqpJfAmX+HthPLWNY8o5V9THMvsJtId/Q4pYba7lYR+7Wd7WHzeL2aPQ7fH
bGWW/cAswf1I8uWdWUKQIf2nb6x3mPcPYcskztfzZ/zK7iVihObvTZezsQITyPMVQZHMOjZHZnOx
R//cMHYlmCJjQRq4gJvAjPpttGl8+TUy22TVVdvHZuC1yBIOsQUODQlnOeVoMIoPHZifkp4S318J
BMhHMcIkW00+SJNIgpiO0muCyaJdMeSHgp3GesjwMVnqu9KlyWVE/u8Y3T5xGBfCe+YtVCTDtqeW
FVNYgTtOiepMO96ROLYmTOcbUCHI4KGpY5pSRhahzwuvCs8dDqCygXeNXKZuYU10TXYOx7Pv4msU
zXAOoOdzWVnpOHF5GsRjXEiCaS2fsJ+mL/Zp7hIboOd3ORVU1xX1Isl/a6Tem2rQ32wqXxIcbwdD
brMSM4FQd9Yof2RZ/WCA3UkFZErWTvQDPKMSiMmKCdhNw6ewQnrtsntFSJT0w67Uw6dvOCXGXP+C
Ez3eDA0Xr6vco0/WyqZg3EpiMJygiJjuHNxONfrcNe3VpH1GXhJenwbIkYiIfR3NZRgxtC3Shz7l
LLAL0gKYKT/Akb8Nq+wpGTy2FfNw1MumrTSvxtlzsFXjtOgTEgYz5I9eeSWy4Bw78hKXxmPj5jfF
HL0J/p6Vvy59gOlWmBm7rPQPWQIkrOl4NmSEIahH0ig/syhQK1dln82CQdbu/KBtm4BFF2wgp6Aa
Pmh8OaeT4nHWZKIwovpeD+73UY9qJRIXqlUIorMg41alm0HRdY8e84DOD5Dti5CQ4Pgsq+ZqkBg/
Pc1zHzl5fHSBj+FLKxqSYLpuMwXtwqYWh5lk13yGOerx8wFGVf0uFgH0ewF9GafrFvW0hiwieevZ
V7rs3B3JGea2GSMCC/vbNqiv67qU6zhScguLg3MmA4SG7803ND4qaYoN05s7awl89ZqaqXe2z3te
PEZYpixmZ26r3LrBY9WuidZ+6wRYKCyTC0GZBLwGZSECrFeRe9+Db7Y92NTtYYTzrnpxOiqcRg13
Vg2Qya29jZdN/XFktU2FDz3FIXxrDVAMczHzEWyRxLYlkhCRnDsiZ20uZofE1fAe4hlrGUYTvKtn
AVg/ZkKPjz0Knh17PGgCjmB5HdL+bNvocpP0UheIt3g8wnvhp6yfaMlzOEzYicba2XPd15x/9/Z0
42km5chIaTGacWuSXaRS71CP8nA5OgkDV3BLKKz8Y2PBPjb67dz1d4O18Rv1IMb5UoX6Esjuh+q2
qNDuocfgoSHac6Ws6DgP+GmLkzYZ6KiiPJZQBTdKNRcQMI8Z9hhvDDfYJReVT/hijsV3X0ArLxKT
cDiGBMayj2XWvNaG973qtL23fKR1482Q0w7DrDDTrSkqgM7L2rs9e6N4a6sMS6/HZNEez2ngYsNR
PzxqW9Tg22rszqPO7nLUAUaZnvqhPya8Dsk+3Mxee1tj0p/8+9I1XqrOvunS5osq8Fq6+Rl4/63y
mT3VSfZMVOclGi6e3aONxvrZg9MxjTtcw9jfrl3PveKMw0lZSt595nwjXXxYbeV/OEiTxpnCrqzP
SRwcK178m3RsdqwHHdDxfZbdV2Z1lkFFIAubiKxwv1lOeAeQ9rGm/p3j4VA6dJgOovnVpA0UEPTI
GejpmWi1PDinFAlJfQ6tvSvY4viF3sPcQMntUB4JQ5OVwvuvFgqWmmGCxQkykF8moHCHgB3W+Wor
LQ71BhpQxz9RUsdni5T2QzEm99mFI7+GLjhdOcO9zRo3c2nA3aI9ecp9Inx+IacWNAa8tvCARf4K
IW9AfKLx3YyMz0HwPlUEqK1bjrxZfXaNfRUU41WI65fcjH5Td9nVQMBmZQb2WovglUUTchzxNnLx
i9yl3xUwzNNpF6buTlTtl9vr45zmZxYiu5i/tQr9772X/ZhNBjgu6zLT4Ftmc0e6vb2S94S3QAIX
JD8X7blsUc0IvPIqOZsTcY6jpS+qMbhWVFAbX/l7lBjb3oju0sT9yKB0W7lxpHHb+QqwRV84r5Db
jrIDUk2cpAIzA2M9SxMWOoa9taHRT+F8a2mL/JGI7QYhtXHzLZCE9YTmcCDPjd6njw+GY18S42tO
X3R4n9hq2wv3G8sBmNN5vzHm4udimYStKOIIMvWDKJlMYswKPaAWlai2cBSfRxVcTeo261nXhpT8
MCuSE6Gq40x4TqvBN/gsiuyCqOqapjDOM0w0eh1a0PNsuiwTnqCGlAoc+04kxjNmbgn3cCpvdYYh
qylscWgZKEWO+QMXPGdxJb/VqeduMxZUBTN4ehQGQbXPFEaPLx3dMFQuunIo/ysTOeGWxXHGBpo2
SublobPQuQQz9Sd94i6JWYtju3puLOxAmvoa5sQevPk9ouhND4+CBMJZHufROgqKA/zHLsvl5VVg
V0uWDReYfm6dRt9UJQ8jJcGmaIZ7Ulh3hcW4qCmm/i3x34tF8YiE/K6xI3OlK0hjPf0JzlUifvhm
W2gzzCM9u4BlCTk87t8hrrLfxx7JAYoeLO0ITu8ZD9QeE29Ucmt7FE9N5l3nHc2nL38wQsEwBNey
bdqPGjBTHZAQGzhUk2UBg8EDOLLlPeZuurobNyiYgSlPecg6G1yw3wW47xvG6igjZsnHLzzWnHVR
5Os8Lz+tpH6LGd0eeHNsu3riBOOIv02Nhph6uNOx3dwqpEteYj+WuDbJJGbGnXnQKqrY/UZs0nAx
edNVkm4oCuRNU9T5mV7PITeWcQ4xCNG1Av3BCx1TUVcOF6kLIKgJ3wpGKgRANZZVPo7rbEyuZUpe
qpGWTJZDH9ahO5EMjskulyRU9igGbqxKsmQzx8+ImVwwg/ipG97EtVy4q8xQsbwySmpKZNidvY+A
O8RzdWootm9LNsOYIc03IP/fi6z3MTkxBBax95lVckcE52BqKMg1Z4ahaOo0c6Ih9etrgz0rpTKm
E0Fd28TN52Raj03DyYWN41TkOtmw58WSBdBqZUVkA6MGYy5Jg5HGvENkM/qrVHFRZd0p4jU4wHLU
O2zVK/hqtgfq37e2cb6FCHmhQvsR90sLncyKaCoGeb6PGywmOhSOOxJKmwxmbMyaz4i2NmFAsa9Q
TqzKZKAEimpwuAxNhmQBY5oTw0dhp9DPZjI3NEWu3T8VSejcGdzg5Uz+zhRcg3Irl599xAlqGmsG
q2xFGQwZTGUgnvOOqMp+b7RGCgyO5ayGuRziC9ylgXoPJJmunj/t0rJ8FyBpbJO/a57QDESR89Up
Aq3KOZg5zFH0j6AEoQLOW1lGj8Wcp4eig3rW9n26EpCli4lRQ4Or2264I7uUaMwk+KjiEOG9anew
kux147vzJkL30+jxuyLxkOEDHLMcy8k6cuy115PVVmlGHyQ6dtvKCW6QKu5NeA87Hi9uzokZmawb
vU6MCct100iakenTywOX6k0dkaNbNOJ0hQlOSUbL1yELAAYeS45LEkJvItgZBuImD7tPS6lLUoU3
Q0WhOXT5UfH2vYK+dmpKcIpG2hI/gqGeNNj6GiY/TxQjvm2n9FVlh1c6Nm8Sn8IPndR1JpfkGqxn
CA7WQ8NDzehnzwUS1uysxCErEn+naAjBhHABRiPwd22V3trVcF2UYLLqhAUFJzydrIGOODSvmKoQ
AlxioO1OglX3hElrqbW9Q2nd+TdmpLtbtmbdKuUDXNLWHsl/sDdpKdmWzM5VIZOPAP7XYfD2aBHQ
gHh3EazWlW1Gr0ZC9YIKlPhmLHwV8qzZxU0azSe/rap11Ktu0wLVPVXKTBBX2sGNNSuCXyy8yZTa
sH6VdWxcHCeeM0DMYqwf/ExVeIv8/LowhumqsM5k0+rrgABjcq01hHF2KQwWSESe9EZ6PRMgUVwb
SqL3LUiuFkupqsm8ivxILWNXe+221BBWXe27LvfWbkR7XAcCkCaxY6uevI82fYABxiZsmk7o4lYl
U1WUjRcYyNXaduQWP3pywUl9IMhOnSeePdQ4LVF1TL1dhv8wCbsbadTmMju7bcLkCsDswB/b6WAz
Wz5I5HwBfdUTWYeYNBGjzOG66nlOu9C4kzbPKsISmwLX2PVenaxlzzI1TOR7R2I3TKSeyGn/PcBq
tWZaNB4ys0aDCBzNJ2oTvi/fkp29eAjtDHvCcDF/I3eUPPigFkxsXViFNosCbuJVhSUuKwnnQGNY
bUZBiFfXLq3BV9KqEX5tCrOdfYWpiB6dvA54Fr66dChwvlRMSCEhfKJYeyqj5SSnCEzwAKxj3r9j
DXZ39OpDHVOKgzV85URBGo25AUab168sLPRuU7LnTSqL6FyYro7bXXpSYiwgsiPMhGA8IXFBCZU4
Lwk5Q/t5Jsp2diHxZJNJ/FB9A543wP8afiZ2ZOxbOrA6i7/QO5ENDjWkgp0+Tyj47UW6N09EvCJA
vI4zHFAsV8s93sSnwC0ZAPY2qnVIiNPk3E+q7XkdZx5tuNjBPqI5i8F2i0K/JVZDc0cG0hpCpQkm
PUG870NBHui2q/pCZjHYbQfMLqxsmAU5drq5gl5NRqpEXxgH2DhCi/V30MM0EBaXctDbklkXgrQX
C7ch7SBzX5smsmvN5hTX7UfeMjUBYOwxuGmeIt9kJmMFS0T5SKR3D586pNBiY8yeslf4iwM2FIS4
bqe8tSDBdZj+QloB7lmo6Q73Qkl3EzCYl/UdLhQmHdWrN6Ttc210jzoMaOn9DGcsxRMsFWNj58u2
mqf34Hf+ibsOsVQGfA//ICHnnAZofh3UzQ2qGCovoOXpylOGhRiS8SSAG6IAU4wBP2E/hnFShaUu
ZgnICg7+unJtF+NucEKD/qCDRhHtobHhMZnVss+3pJZtCbhDJ4mahaGS+4rCaj3o4rFP/Rtp0RUN
+kmAZkcF/OQ53c2UJ/du6FHW7TJB5jGXYGv2uAOxiwhGqqBQUm++Jvwaz8p94H6ftCQASdIhG1F0
D+qtA1yLEABjdm0NtxD2oppKLzQyuZ1cDLkFKHftdh9Fg+Y6Kp4SrZ+J5V7oqdlT2fbnbk7OVtre
9xlIkiLeeV54qJr8IgSxBlH2Uar+B+K2z8mqXhlPr0iCfxBM7VeBwUzLUXO1qRi5Er2RXgKb0WAp
nU1bFj7WAWgjFb5DHnbYr3FGmFbFaW6xQguhua+NOjL3Nqag+H8zd2bLcSNpmn0i1GBxOIDb2HcG
ySAp6cZNK/Z9x+PMq8yLzXHW0lXV02PWF2M21mbslDJTpaQiEO7//33nqOI5NcP3aakOkZ+ex4aG
NMQiwt7WS1Ijqm5zzf+fg98Iw0/2zB2UYFskFHczwGj7ob4xVn2liGTCTOMMjoDM5tMZEQK4x2U7
dFDQ6c+wjs8rLo6wsWMPdByF4OM6SMnoeukIwDqR3jFyCBTYIJlpsg/Tqo2j+NHWlA1Zu5ycfAi2
jsfynDJy+WQVLHtLo/LX8TR355YsqjSj7qZaTpoS9zPBwYF5l4fwinjSF7hY8kJJ+mHimjnkfPRB
yKiMXTfHwS00JfpH7j7kZW4SXFPedeMJZLm/7/r5gbTGvfGA2DsygZcaAiZ0A6WgXekNnN9PWwRt
7TGBMu9ghmVQy1Hcc/L5ksQUk90IlWg4mvLqmW+IU3Nr3st5+vBmzkmtB3mUee4LW6JlZy6Y6dQi
DpJdBofSdhfkHC4Wgp9TP5yzuKpXpWe+pBH3+NEbXzydriwQ9fGqhC+b4IKHBS93fb9vFYtAxvfs
qUbGLXOAEYhRYdVzd4CwtYp7Bz5DY3xPPMmW1om+2hyOPMpQTNp59wBq5j6pcWkaU9sIZzNMnFCd
vCCKwDsTwDIYg4mgy9YW7QeYMYgpgvFenIYESpos3YV+/4UKbc4cEUFpFxd3GGFMkIpXEtDHGnHX
2jJVtqdiXZwJwOKkmAgE86ZgDc4nCShXykEShT2706HJQODZ4SMMu4+AGOk+GWkaKn94LuMlZFg0
PVjKMIZhgeAX6Q4NAEmdrHQPMosvY20WB7+Q89muJ5+pdrUf2jB/L8PfhpyWUw//u6+Xem9BzN/y
SxMjqMaBKzRMVT+ItgPzgXU9Cpv7bLbwuDHxFfh9ffDRHUwN8jI+sY+wIUGl9t4G5dE68jt31xjV
EctAfVABR9amd16qrNrRAO0uoxAaARQRWyDAxTidVBE6DbUNUzZ7zVQ/qQQLRN3Oy83pS1KG+ELP
3cKnadJb+TGU1t6BqcI9Lrz44fgrGdmnGYsJPWbfA1TXESEbjiVlyrJhOFvm43SeyuphggWDhje5
p0wl60CGJKjmjMkZuFUcp6SQI7pc2XJMHcc4VsW7q6a3UQVvDsxfDSblc9IJXsIK9o5rw5cZIUHP
quvXrqRL33N2gODLxYT04ybklHxIZXxjjD3sp6jAwbhwd05CdklVE1U7d1EAsjlM5HZytq08vOam
5x4EW9ZLMnjLJaTxylDFNNg8pstpwGz32VHQKc+tVD1jqZaNuYdFYWWOOel9ExlAz/wxSbqFSNod
dRYPwBZmg+PMb2PDAkLV3avt/JZNmvL9pDcctGFyaLEbrgqcJpkw3lMYEWRTmStOCFpS3EVb3lc9
nLTwHWkzkMclNi+ohBQc69XIvPYQ8Go7WB+G57+DHEsOTHsN3v5MqHs7Pg4hbIx2IoJKv2Yzs3s2
4GbsGt7+HPzlvopcPnlqaJjW6N7dsNiRczbwaEKgZRCsFM6K2e4RSedPPCAS/jF+44ZyvbVZM56u
XQ6wNDnWeQzTlcvX2QPAyzQ1u5lSreqh87aLKY9dr2FfkCVILM0MlA3CemZ592rzosbi+2S1W2eW
yF684yyMw+x7QAb9i8OJkPBV+32Bh83YxKECzydzPRhbcsuniR7NrE+GiZF8eO4HYHimVO4FKisl
mkqswqHOd0nICTTQsRPbxbOLhvUHRur9WGTh3sz7NxA5RsUc3CnDuw8ybmuNvF/J4pqg0SQWkBhV
sdtm7SaI98JCIzSPdr2jEJucQj6co6LCx8g0HEZ6+dYmJNEX6BSyd3qmfn6wydjim6VB9TRzD0M/
HTPvS8KToY5DPkb4FvKq2ZSLiaA3ifJjwA1qMcj+2TEh5mRAiCn9mQ1y9CXI+fCyQb6u3G7yNylU
4g2rxj3Vr70i4raOYgP3LtwKwGTPNrhJvDGatWt95dRfQQt1/pj4Mvb0dp+iiQFPMVOOTQzi/y5z
F0ZxhZXslJDpRnY2zax03qmCV6gZM9bDYsg4Cc75ZBqMv1xGeMvCACOZWZ+mCZi69DLOs/uq0vmm
IT1cvTjEJE8Eb8JNA77FMYngWI57SmFBnoYu3Tbkr1kTcVisXJelVLc3UlbpMN0382T8yFhgEP3h
N9DPlxmPBOc2v94Iq/jTOe7LUABUTwRBOIITm3YOL1EWdLu+g/Ns1oh9MtIrgsdDJD8s4NPvVE8o
8pe8KcxJcJywT7JBdiQSDqIFetDIv7VNFl8zNr2bwVyuIKRCjq5gvOp4a+DYjv306IgMeHgfUCsp
sa81wvuAoMgQ1rGuskAg4EaRe0i76JTGLIxlAZG/qyhO8Pi5m2EJCo+z3wKQibMOzBBp26egQZRR
MkbleNrWBJ6aeNcDvMppc6z9oTjnVXni30pLbueWg/QC59pzxIliLYfp5AfBe67PrX0iuEmmw/cg
4NTUp+zmSPGt7Dz68DsW+WYTsO4DEk8cYgDSPGmm+RPKyOE4khx0eOqda+YlHDwq5NgJl461mtLs
hP37u58hyFMJF12nxMvt4gDC8xAfvI6iBKeYjZkLcxf58qbAzxGIY9xii4ZPdBk+OBcjsnJalsSo
qce6W1ZCRtRBol9m5cVkCMt9bL9nCMitCNUCiy3kQU39Ar/5KeOJSvO5OTmMpdZpYLRbzzypXmqG
WDBA1Pc5VbF22/DS+tUBv8a/YX0HP/6lQaGx5bAIUNHnqBS3nrURjqZKBPY2WYiQBWxhg8YutxQ5
WfQQMt8DjkEDw72avMatYlJIoIFZbhWwXsuZEBRm+CxzL9kXDUn2uIvfrFqFH7FfvJg2m2JUKv0w
Tkh6nXIfUIdjwMgfOzfxrTvxaPKjQp0XydazdSKtjxi/pg2QwwjhL0gjFC9O5I6bmRPheih5l5Wp
ke5xbG/zIFynVF4vVGbYn5GC40555qjSreh8ALOhIgs2YTi3CjQzkbRqnq+UKoZdwMbCRczKqZwB
N9z8PZCabTtTDuVyYKZ9twF2y1zMYk1dqsjdipKuSJYq3sYLnxRj5d5yr882hYOOznQyVhlTfuMg
XW2yDh5ulnyxdNC4JTIl3f6AAu0KwaNdsYJ9CvJqAnLAobHSVK40mdwNzOvvoK7ndbJnu2BhFckb
n1UTjz9o9i/CGwaiM85rupAYExPVtSodJFVwypMRipCcJ62q5Bkc6ddZ1dVmUuM34JegG1NCppiQ
mM3TnDLrZxHezJDVRjEFz4PkaJvhotnHdNEoQmP28oIEfnRHYfy9iPL64sVMSJwhe0r70lzHFss1
JiZxKu5V5/8oUw1QtwgG2K6/kQ0Z3DklDpXkxp7VfLpHLki6rLaZPzjbyS4fDTN2UkwFI1JeS6us
xwHRzeGjnxUXY9iTRGGAyEurQblg3QWVD8LBc3wWeZ+8hFRCK4f0MDQQ1IoJ7OnOqG6l2dlsFxhL
xDjRKPnPm1iDjQN8aTPeNCu8Dl1ynKv5i2v131uG/asJzTkjtO+tFq9Rrn3w/4+5VrIV0Z9AK9po
qX51Sh+FduvzUg1aAK1F/1hIPVpEHrTorTMhHM643xYccB0uuIl05srrKhgpWhQHHXXDwItXH39C
A4E72m7unlYLTaRlHWGba7R2jhvBH9tJ2bdx4LHp5GhBnQsEY8WNe6aPCfMHccf0q8NoN2m1HbyH
Pxxfvyqcd2jpEHxoDV60sA/zT1EbHGDqvGRkV3gQKGgmCVKkYWQXhVMv0nI9IKuvBba9SGv3yF/8
MoZ8J/DxYeDhnaWv9VYljg3OPkfL+9BC1CtmKjl3guBQYvgzteoPmaJxQi77BWyD7qGFOEX6NyMD
dA0iMiMbgTQwyxv5nLGJNCa950AsuHhbL0I0yA4eOCvuwchfkBBqHSFF4W6Ta0Vhq2WFeQchH101
oUytMhxtScwZu6HCchj3DKVDLT5UGBApiuJzx4kocSP20uBBiC1xGcmBMv2wibUU61IrFeXEk5Bv
kdUQk3G0drHXAkZfqxhDt76UuBl9LWmk4vHFAELiCw7UU9n+wiS9Sz3Ejq3lUXz6blQYNEzOYblW
QI64IJ0xZPIbNfdcDt/Kxn3qtDbSwx/ZapFkjlEy0QkRYH3rJgN/yXizKzNx6PO3DhelhZMy0HLK
QGsqXS2sbOf+Z6gVlrgtIW6J39kEKhXHJbkGjiM63gwqkYVTPXLCBJGMsdFD2ZOs9ePJxZoZS3VT
spoP9jJxPkj7u4hRbPr0GvHTVe964tOO2SaHc5li5Rwjcq8KTydmu4rdm/NN8SuOgfM2fio9tdwz
KKixFxafkmlBzEArQKl38i1DCppyj+A/lUOOjzFUYQ5FpXENudWPJYl8S8tFZ8qQGTcgUxx55VZE
49CQVrL5PpfsfJapOzpaVcq6cTiARvwGzpoX7mSz6HIwzU/fBjICSYnw1E2dc1I3v1TZtquebx3r
H+ucYEklbOBBFczeIi1QdTGpkgGId62WqxpKsrpEtyrwrkImDHcDJtamQcnq42aVOFpJ3MUvtPHe
A61vTbXIFYB6BVy6hyVGUhFoZrpLtfg11QrYHhdsx27OMaRDipERdaqFsQHv9jqSz7ZWyXpaKtvY
NW1YLZqlkNztKi2fLXlDl1pHS8bUPIQzK72AYp3ZJl8927phGGHxgM1WdGhtjSr+LXy6jlp42+Yc
vnwcuKyiHrHlR1cyoswaK3EdvMNoGY+8ZFWtzBfED9HW6aGuJxxgqpBSTcu1dWLIxorw3LRowcuS
mRB23hBLb0cKdMaXvZ4rotvdfFD5bSqLBxSlnxVKu5PkxVLy864WALNu1NdtKqlaDmw73yBEyE3f
Bx+GuSQ7+kB8mLF3cmPjxp8AkXTcrJzOa5Yk83dPDPccG3GgtcTg8/nbLq54V15CTGf7KPe+o6Y5
CS01Nicf55IWHcej+aMSJadILUGOsCELrUXu1Dc7cvHu4kuOId1cQwzKpVYpU5ujg35dmISNijeu
70Tc9rAvR1rDXGghc8oaaKea+l663sv/kxLef9mv+5fi3n9V1fv/sYSnCYv/4+9Vt/9UwgPg9r/+
Z/Hr32p4+t/5/VnDo778FxF4rBgh84By4f/+3sMzbPEXUqA2qDKIKhThbMqUfyviSfkXF4oPHyiB
50gHbtg/iniSX9C0HJN6nmeCKrXkf6eIZ/8r/M4VEHRMaVrQEVyXAJTzb6CuRGRRELuMOaKq8p8j
4V+DWaQXv2FqwllnG7j9S1WlvzKZemc1d8WtWWxz13GsGAHXE4khc9Zx3rjA28F/k9avtd9IDk1k
WxYaff89LA6/YbwUku8AmAMwb+Ch/rWBCjpDSs5fKa0hZzy51UA0SsbnSJjvFvF/wDHrdBjCjReo
fkOcUe68QN7SEHCaSlxx8JAd/9Of+N/Kjf9cZtR/TpRaZ8yCuqapf0u2MOnIkRZ34C95/8aUYRge
pCNCka0x0HuJFuoVln+sfevJXYonuMTDV2PwjtwHuHqEw5shG+vGjvG9b/39lPj3BUq4Y/dfuWac
2T/O22Gslh2+tXObSywvs0EOr3Hogv7jlfp/+n3/K+hF/76pdDqesOGYwdL4JIL8E9CHpUraL1Vr
bGB87BfZFE894Bcteqq/ijGnqJ09hDF0DFH4SA7FmD1bgru9VSLUwBBFEpjr2JD1D82nefT2n0EG
F8l0oxiNheVA+2WOx/n8f/9tQ2T8T99w25Ier1zeHb7ke//vL9q+Dqo8g2rd8fIlFOM6ID/+/iUs
RHekhAK95O8/NXuxuJj6i7Sh8UOa5i9ZN6hNxPSN08zf/0FjagUiVjfgQ6BmWR100znXaYuqCue/
/tXnz33+sKuSeQObgJig/kc+/wZXK9JUy1NtOPG9KpuG2P7JoFp5D/SXz592GDZuw6H8MQ3m106Z
yzO8fPpfI2R2T+TPrcGSNoNh6B4CDDEOKfIzpgO2h7zYn1mC0F1ZyvhbAXYp8Pu9H9XWF8ZA3Saw
gUaIOMe8MCkE0sHwxYoX+5L6zIKohrNbKwbABfE/fmxaSfvMtexP3eXWwfWM/tbG7FyLRclNG1bs
zKeOLZeZeqeJ0fSF1m6zEh2Nq9Av68vnz4VcaKu4lqfZioaLkuZw+fwrHnYIoGj5nPSkOgAZTNPN
F8FpgqDDrcSa4CFCOZ6SfGRb2VEb1IOUVH+xS2aJ2ybMiHJ9/uzQFJB5M/+DjAANqxwquJXrXmky
JfH584trGIJ5lMFwuo3sM3te65++DC6Wo3B+auumfUo7fHUEqz8cFu1bw0yab6b9iCPL+IKubDw4
3VDuPn/aKpNN5w/1x2w65iFxfiddam56rGbvC2TsHc0XfDmmLN6NmnvgAsJ2z8S0eKdToIgNDWhJ
XaDgqnEuuIvSTWMH9R4UZfsa8ny/Vm3CSq/pXj9/KmcioR0e/fnzh0xckuPo6RQsQWMOmtOLsovp
ZSRSx1CRo8Bffy7PwUePYvP5o0j/Y0nEf8C4qHnz+S8wEpP0XZkVEv15I0mA78RkmTjVi7jm0/jX
H3WY6E/OrD4a3yRUk4ZLeUZcUZ4rziebJmI0yY5m5fZ9d4emK64cjzapXncpYdAa66knff4wNDue
ufpvGAa/eNTUGyPQ87cE9o03zTUR2KUiFqL/MhyNPb6H8JCQEWOdE9vLKbVHKnTlRC+XvfS09hLm
IYH+8olJ4pLXbnqv4a0XReDXEqFOjVtHpyz+1rHSOXPa1UlCK3zCpNDuxQzChxO5G2qIK3aeskIc
HFuXtmNYie0mPS/gfgvDF5s47N2X3NUV37B9tpj8WWOJfCcwyEHGtM5nEHunSnA3rZLCvU7W+2jF
HgdDIW9hM5hHPy9/dn6X7IekCLdjmIRvbkHf0o1o/Gay88/GoUiUAJCNpDmWhruWZGfPc2Jz8//8
S2vGEetRe2Mp1tKIH7IXVEgsL6vylpdEb0CXEdCyIrUrPPzG5EaMlRi9Ga0ZmkHXejPclnR8O3/V
6uFBAiDNcGxelEuDqKn0RNvmLZA6ScKkV6TcUBx1K7iwr7rQ984gjJ/yQngXggrUGER7R9tjHMDV
MZNWgfvKntt+qguP1L0obkQdiWl3cYw6yh+vyGCx+CoGCCH7q9G3XiY72pctPVQIA/ERwfRwjSpx
Sd3gBSdQ+U4gquAZMNxCaPZ3EDfaQ3dKl3trw7wbcZMlY5qSm6AysHgB4PvAXmUW8gFETxtb90y6
qqMpYh+iuIq580bDdraHi28A1InHPFsvVgVwy8p/OuTHSnZFJ7TxF8dg26qZYA2w/W1OYUq3cUC9
sTa5l0ptzE44R6rQ0dZ00RnCg0qPASaUIK+tez1WX4NStgebuwwjM7h3UR+PB7BErO4H8P9nF6dC
ESUx8/DYRn5jyOLZi7meiFw8TP2FN8Gal2pG7pMHoRX06kNBNsWB6D4ankh1xoV1ikzy5cn8bs7p
R40HhoVLQEk60i8PQn2ndCAd0ZJir4a8vfop2dYCpewWhvyPmjvGqsLuelAZA9AgGX4IY+xvUjp3
3hrx4/NLEdoHBfOK1N3FYC1ZxVcbNvfVY0d8rZfRgXlsi496npZH4suTr2/zVju+ZtN0RTmQbKNp
dtccGeuzWtzpnsexfTBm48VYmr1ViPlZjnsKDtZFaZIZ3ZxDxOc7tlSmrJs2GsJr2dO0T/trkNTW
TdkkQ0sx+dc8kVBYMBFx+x3cQ6la42qN5gFK3g+IQ/inUJpfy0Lh/GnGn4r0beOY6cUq1NdGOmJn
En1DXrKv2ny5l+PcPA/BtKq7QZ0iOXgY7BZ66cs8x8jsTRLZ2XiFdLqpwdosi3LPdhhArHJLYFet
Gd1a/WVG+0DuO152hpif5tKTPCmnGzs+gwj9SCvEEe2mDJgGpF7GJVS25OEERKU5TlcKarMB1ek5
CBYoftakNFoNBZnPS1I02cbQ/00DOSkWUqXamlUzX6BO/ARE+jXCYsHBt0A23hrI0tQgiDDIam07
d4dV+6YSlXssUwZ7RtNGehjwA+bZwknGmc+YausqvnBubc6l/2pWmYTc7H0fW/qGdlKz+rV1narr
20Ne9CRx8mzc0ze/d71HR9BJk61R8r/iOJO/t+L+YtXLu5r6kM/2ytsvGGC2TO2sF8Vhgm3OrzSy
4isy1E0s4JoxEErHs2cR+tcmkN7qnl2rK0h4GAUbs5l44OL/iRm53NV00Q3uPp6/RJ430Dglu5El
PeHsHaFOgtWeQz3TsOYZSjgz/2WKyl2O/eKU8wheZAGzsI6XLQ18b0MYnCx53f0M4jDfRc2HiBat
2gg2liPljuvWRVY/TTsmC4e3B29pF56tsrlE8G4A/zR4fQIABSbpAGh6apM7o01+vRSXjjcEvEct
qYv3QV3SZBaRfemE+z77mXE26uKtFq1HSpd4Uw1UIUQ/VljhsjYwbW4hiq5QX5Hnn41VF7U8KhgA
rWXXBjv00fRyo+Y0ZkO486bskTqzj7ULRJSePO+pPbXXYFJ/wjrI98DX+3MfWR+FjL2dO2POhSe4
qoR143JSUFyjhw8JSu0il05M5uGEJn9DSKMvIAAYhcs617OBuMLF3NZW3W5V/WPEHmsM1Tcy5e4Z
K0tAYVoIVq2ULZVN/s5PvOIRKJpq0cR4z2pRhnvLHzyI6fkTj1mVHpHudAg2nDEdbRdfu44nj2Hk
jXsS1i/153sWnb01lf2xG8C1dBVBNEu/CQaYQ4z07q5VVWeDNDTZkPqnbJaCj+pYUWCnssKaszYN
mzQOh0gyMGxAvVOeQHOqhuisr7UUZQLOj6SLvPLqD113WsYhXQc8FDfppKAHGt4xnUgefR4rOn22
iMXOzzK46qruix0y+/gU2fEzp3D/NnGtXlW14T+Fy9ZTRfqdMMQP2i0YQZ6qkYmbF1BcqOakOFVR
325FHdKWMHELDdbcHpy4f8xNDb8gV5csGJpDSfv53EonXddGTtdDPystSXOxLnlW+uPClt7Hbw/m
zUKczQD5P77gLpnYkCTGeprNo0sGcGdaiqx5V40sh4BWsG92VnLgDZQGznKgqw3pgkABx+HxOzA/
eWH3+XACOz44ZlseJ2++T0ZhIDnfglUdX8B2ERSxbbkfIajXyTI8lAbojGH0zS8nACteU96mnAk3
4TGaxJ7j3JmLEb31D7VX+ftKP3/HfmrXDhP9mNTSfEXd1Vzi9OpWXMZMNM67OO2ydRFTfcucJ4OD
osAW8iCJvKktQcXMiH+2dCf2aJcK2m4E+wfRfqkCgzwOJWFOcz0z2or/FC6nkoIyts5xM5AMeC1D
hTbJor8k+rNv88KPEcrse6P5WjVdvOeZYWU9lRryeccqST4+P45y8ClXgCsIdqfaOQGtfjLR/F7H
mo3d0iZy37R8qMTEhJFOv2EqlPdefAjb6d7+9h4T0ntW4A43IRS0XT0M8S1rg3zbLsWVRFeLi744
LbSDTnn+1R7dcB854rvDiDOI++4UJilKnCBkDprVHH2WsH0yPOp/sw6iUwE5R3xS8Efv0LKPxgKH
+8RLpnN6QIUYjTYQ08OdiS3mpbaqL7Md+gB0XgiVT5w+McwMaZ1ssfj2RIHH8smdL974W4p2+eYm
wYmSIwF012R3A8C0ayl41p0hbrJgx868IbrHWIQ3S5W3H63sfpKZKH96fjqdQxLzl1ahWSxdJGQ2
UV4e9gkQQz4zyqtNaomqyxJMawWV5vh5RvC6+gMIoAAN3PgXBRGilDDsU5PqvRfP+5QsJ9OKqoX0
Q61/C044PhsTG2mwZH9A11UkrhUpMzA9vGGAfNLwrg/e0gbH2CaRr3zqAHInAeK/G3FPwDjkgVtX
6uLzDbmTFCX4VQ4GqAEE2T5BNP5I5L5DhHAUZffKnTdmfpM9qAGQOW1yHsjsiHvu7luAQNnFVxnV
OVA2fUovntK3d21J527wv9GoaeuIVRuN7cXlmRzqGh0OYnL6jeZzkLF9N1xB5cOTd1jzkj5jTd9F
9dw5mf4TViksAPcDoyEntM8Uy7+HqVU8Qre5hROlbezE06U1/WkjMmO/pMK5ZwHvHpvgj+aG7oZB
Nseiy8pzb1M/LWtR0BrGuzh4bnaIuxOPJeuldQPO1Jm/G6kVrGw+2p+BnCsWR6Ady6GOLhGN/rhF
U2IGVErKUnpbkbeoLKomvYAl+vx4Ce2c+lcHpL1wIvQQbRM9NU5snWq6ecepD9yDlb61uWsBcM/+
9I0AHKnfi11WBHwOu6TDm/YUJCw29BOwTAmMAOCn0mkvAI2spd4BOsqJbxKcDaF9LIYmAvvhwTEc
77qQcl7VqX4eNva8zWb/W2kPp4RIzVW1pnPF5HEajALcZDF2LE77U2UH3bXtTfWkGyp1SLDViOR9
6CrzVFe/iqnwn1VGykD2f5pIo0dCSGDNRBq8bsKKDv/k7h2jpCAx96tG0bLDxTcdZ6lzGiNTIIIi
6bbW50GDncs8pP7584sVodlLFYUmh772C5LRZGPVMXI/EYpd3EngSlPanTOHGmySEkj7HOQ0fHOV
KOAGZ4+soLxGbGMh+zTnQCTx1VzNBDM1AZErL4tXDEbtQYZW+joqPUnIx4Za7KD41prAxVMezzkO
0u3kjLwe7cS7pgP/46EdnwuvMK5hO7GxcwEPbCSSTJheButtCJrvQ/1qWABIOpJb50XYFL/KCgYr
Kdj9PIavsDoyUoLLNbPD8Dlv6fBaDcHJvKYyYHU/bcM1f1hLty/ctHjOU+e5nDx1IGufbK1FVa81
C8OqC+UaHGR+8DEdPuhU67pAfv48ECgKJ3wK8FTJgEwRFbuSXsx4xM40C5KIrjHukVMadk+fH1aC
sdipDua7PUj7TTmgacgSzcFUfXXq/BTPDjrJjOFyMnTnppuzS1nJj7lqv49l5vFre+4GkbM6RJh1
95UXjFvCi2JXqf6FZn6+KTwTcoSfzudmqR9NK+ujoWv+nUPNMwJVd7p/vluAUrc0s7CEmekA+ZEk
ihnF3nZUPpgL/aj0vPJ3W7q3Ksu5sKTiUVJbebgwPrugPpIRrv/2zqTKW7OAuqpHSgNCFvl0Td2O
npyQ3R5ruf08RsHeMngSc5yOT5VfOs8gUdfEWmmRZeYTRNOTHdpMzdJyzYcw6p7C6tYBsYVw8jg/
iIKHSA7vB4IZB/G5+N4z6uLzX5SHsDLEK/DPERtdu4O8dzfji1HbyVVinV3ZxVDsg8izyXrRqHJS
RtDBUJrn+a2rkTcOdJuWGQBBNJ8pRWHtjZiV9CkVu640uJl47VMYyGKLkxxXTsGGbRUE7Kd9FVtf
UuiayQRTsu+S22A2GazRsL9UsQWSJvCuZVXvsYZ6p27pIvStBGytpLnGOKTPJhpuRhYTedPSvnvN
++dnf5e26L5IFtpmsCvqQO2azPjNQZmLpLo3I7MUBOQto8RqgS4I1cw02oajOoclO+/MG3dT7rPp
6+fhjswxrTo3JBA98OwKvE0np+7WebBp8ybt16HXGucRQ/DGH2EAG1kx7yia8R+Z4W9bxeyAn0da
pRBcVXxzF/OQ2unPtOmDu5wDZO79RPtQi74I5AF3MVblokdvaePvadyema3rzTgKOdNI18JQ0wGV
2s/cqb6WJEgvQdN0p4Qgo18SpeDNF+6qcZofXsE6wi0yBKxYvZO6PfnV6J7T1mBwteTDI6B4RFho
uIwgxh8ln26xmzmbJaOBVBeieY5ohl1T1rO9n3MFKKMdE7zh1uj4l9JUD1RbAFLh6bGNd/sLKC3Y
2VFZ77mxzk+fX+CMzE9O8MH3y1wFOLKBK0bzxdYX5M9bMiQuZq+9D6i0CAfedAMvtFEtRyyiqJhC
aZ4dI7ePsqCk2SJjLfzQ2RtR+iqQN1PjoMOEOtOmlruAIiDgnkMUm6uNFCAT88ieV+Hsi6c0sWgJ
ZotNkA0hrzLVPdGf8n2OTrUpXA4plBY55jm3vBmsWyiGkXzLeKrA4B15tvvH0OJ8EHshXLDPw50v
3zwbJjguopQ2eBveTRy68diMV8Poz1Fm1S8BvAJKsfFLOeXvbTlQIdTPLQwCt8pemkPNq11LicOz
E2Xv5CvjPVO58NJzzgeyQ5d4IwOxN1rn4z8OTSbNGcI+7s+OYwSH2Hn8MJvl1RluWdHbz73A7zUp
z1uHltUfQ6eHAe2CUbYs8M+pCIoTBEUmmf3288LihCPBz3C4kyv1iMr+LFzrzr1a3D0vb3YRO6f1
1Nm8MXhdEuEMozz55Wfdh1GpZ9+a2ssy1wnPac9lgCDMC9ZMChMtTDtDk/KlN+a7aaatLexGXnLh
tjDIiEW7HvMS0ZovmWz+LFg1T8ZSFwwRDhTczD556zmQMvkKGZBCy5R+FL/CnyFcG4zGppWue2Ks
umXVUJ4601NrsxA+zKo2Oydmc6PKQgGp7NhTxIPaS4cGcEXuax+OOQ0bAxr6zArmFE11tvcGt+CT
fs28nc29KOmc2cgrFeMGC+WD2TUmGaiwwwnZ7Xuze3W8ittH+KdQ7YvBLWbHr2JN6y7KI6Yk1o7+
/bIHKeqcwx1ip8RL/NdF9vbWzBiCxFnbXD2Etn1VfVTgBvh9+gcpmwtygmG3+Kl1i82aYoAUT0Ab
zfdmcd2zOzJjDAogHGMebIVMkj1glHGVOYAeMuWeyMJ/W1QBj8pYjlHxWExYKcEIZD9W4tIbNuUs
Qryb1mBGlk7mM1Ky8rYYOQfLSR1sr0G6Rzt2FVoRL6KYsmlW3D/PGv3cENIAj333+oVQhKZokTbZ
2KafvIzD0xgJtJmGKH6/ANrMuWkaCFl6vQeDFh7/b57OazlupGu2T4QImCqY23Zo70iKkm4QcgPv
TQF4+n+h+Z1zMR1UzIxENdFlcmeudONfUx9RQWFr35zZsg+VhC0QUUYapIVYNZrd+yMXK9+mX6KJ
83ulxbvQqvVD0XPt6glM4M40ag7XNj41Zmvo/zMtya7dnpRVwn3gioj1U0CHrNJuPzPbjnFVrxOm
6n4sKqg+mOP9gZDUPBwnGCR6hbSWAYMgMTXfrHkkQ6dRAmyXHRrJgJGeuFZ07fryRp5yFxqNeBhL
o4HdJqtSp/+mdR0SNtKPapfHzJzZLusi9i1Vl/sExCWmY5zlbQLFEg6lDnB8ZPdlQdr3bqlWHMoP
ZJroyFXdN5if87N2RmpAMxdH1i9aLt5HnFGropn6wwgnd2dmcbOP8pQUKc6n2MK8E1XxdxqlSDpA
aiBPwCTIEmO/pUwA3qw2uZQcptz+wuykUunPjkMDsMlti8OV9P81JYGRlnM6lL5g3kVwKjDjFnAp
liMhgfN5W5G3WIc2s0PFDf0UiuYpxOQeDN3UeZvTX7bttttyoNYd7RDKYGEbUD6ybNNQ4LCeEu+Z
Qm9ZC0WRQSVxKWYJoAiVeeIMSV7fRIuqb5u6JLQNoyMhaL5x5zG5eelinJdhthvnIvBpslolQ+I+
3MQ4VQRB8675kHMUk1omZwCvtjzFRqG2jYsdENtme+1qZoghsJu1naiEJ3ZGdKvh6qQzpURDrXOX
hE5zH8uvE+VYXo05cRcYb0PhS3yAijxjVTSMR1U3B+z7YMenDGdVLM953zD4jc8tt945Jz2PKxQ4
1xR+anEIOS6EzZc4qKdxeiBgSFrF9Pa6PfxQBhe0tAgeHcfiN/Fyh7vuuzl+I/lWnXMixWRJqPQu
MoK0tAdueq9vN2hB49GrPnqNGryGB2Jn2yr2U/wdt6QVb1oi/2EVloD++wMofotPWkg+pQqRqUOD
k47qaP4ovJEUI+egDJCLn3E9hHhCQ05st8aByMDfito9APokvJ08OdLw8g+8+b+hjB5mFWcL8uDZ
cUn0m7Cbz2UILraX6hp6jXVqu4ZC7ak6AcDV/L4S93z2dWO4elX2rUbC4qYSK9xVxbzhDVXHUacA
VLuKrv0bEYk4DgMU+UhT4bOwaSKSdbprbIOcNvWv+9gNiFoHm5fqYPTM4IStsUpLdSrjRj80IEfb
QRAtUwUsg3DMfLwcmF2aBk5kIw6mtuTY6hrMU2M5SP/63mQINuFopeA4yLOfzaio3JIQna0OioCT
qWpbkwZ9NL1lAjUBl4Uc1j17fMFW0mFkt4zxjM2YgQeMN0fqvzSyGDE1MI8KNXjVIt1vzS4jnMgc
/WhkOk4yPYa64eLjprJ+umuzE2Dinod9VUQOknRkrJsmNwFTDZa1E6L8WTqY2MNBewROiEw+RcGV
Wwm9AIIYDWJIeunwqENybU8Jbta1TeZs0ak2Vig6fw5oNmKciWyho/ANw61gkngkXO+sNHZ1jRpu
pn89Vy4TxzFz0JpLSuo8YveoRO/c8BMRXiacCG+v1bY2fcS2XpHHE6Al8Zj+GIokv9QxHg09Z7tn
FTrraopvplncHKsynyr1/iPH2q/rKWY2nGYhazqjtrQyhxP1MTEnuJJKYp2AXBg6w6W0u+9jG3ln
0Wif3ihqEnQsg4ADGqoW22NRVuM1aciLYUU8YND714GAZRwIxMfNWnF4nUUilzvH180jGW2E+FY/
Jh86LkpEN+OH3ShtTbHVyDvjnZsiUWfefYzDqFB+rUNlRfv/lJnBwXOuiF3T33Gcc+gNgCM5iDQG
qXWEwHzKU+zOeBo1pd74Q2DWLQU8Tmvqx5mR6srWyunYtunOcrj25xEn+5DowUubacIEe39aRX5V
EAFk0UzPJYVDA6jk3E0XhiMYJGGAVAlGjQ6SBJpG6JJsbkLVsAW8Ga6ofkR22fgzmtaGehTLz0jo
bhHy2mdMzIPkzDnMqrc4TshcmlXyJLHjHGO31vYz4LmlRyR6pIxyRWvMjyLAqbjcmZpkKtdlqNid
TRNvtxrkNZ70b5Abi4+ZXhcxLURJdGUg+sOjcXJr30hMwSk3zPvr1JKNcqfG2D6lhIlplUp1+o1V
T4YddFNmpRdEO/qyGuwrynQOubSCtzTv/Sl9JKH4JHOormm3cH6X+o9oTm5Vl2tbczCja0R9ETs8
mKwo8uzDEDjVORithpEOmQaTcEE/lOYujMWD7kF9i8+CUJVBbDnk0uZbfWjxg4jOqhy9W0RnO5Od
UPlMT8UtTn8MoaQUqOl/mwmwj9ns2mNON8+PlJ7kon9KfWgeaQfwo6KCJ4vnTaTZJvaHLOCK5HyX
SHL3tawaeSLMlW8dZnKMasru7tXbPq/eu+XPcSNpQanx2HMD+viQkPqLENpECIRyoAhGyg1/vcme
wzh96mnC8cYk2WdOg5QRsMwgkTdO/FaYA+LACBvE5HxJ18xioO/L/JbFELbaipMRPrZkW5WVpA2o
Nm6hiyAXVM1X+y3C5FkrP236giAQhncxDTOO213gQovWkuinIl32s+3YLizjLyXr2i7UIvNisHZe
KHqFHTlwt4gm7aLQ9lde1JcoFq785tWDgYEcbjhTWmhiUfoxaFw267Affd4Ysj2LJafnx7QlHqxj
5NURGNIWJnCHH6azu/GWj/mWUULEqljgG7FJjEniIh6W5B27PNTwKogwrCfJaW5Qzbnt5joU8Kqp
pg2oxnNTm/1VVw5s9EBcRo/aa3dO9rPQkqfWwcyBPGzv0kpPzlELvL6N1X+Dnqpnb3n7OMqKQ9qb
2MUd74+Lw+otjOZ8E0YjRVFAjIvUe9dmRg6hdOgqEgRMLH1Sf/yXIEdiKd4gwZtoLhipNLuESzPE
8KiX8VKrOwPuGh3V0QBMaxgwrip7OogBFSetcYADq8l3Jhrgypn1gH2shWfcuw3Ld10emNGqQ14M
QHqdsuD7oRXPW+b63fBw4/cKWMBRd/q/UzAZbwU85VWbDk968LybBm9grSVkLlRua6fUCsczHK2r
jQkbJ0AORgrg1cnNTNwpsBjlNpudltB3pa6jrqMHWPWj5KcdNI12c9j/OFFbFEzRQfOjIP5wijP9
UIFmvrON3uuAOWWhMkDLy6GPxYWsU59jTmJCdJ0yGhtfDjH16MfGO1p2D3bTKY2VPlToSwaXevjy
pp+5yE3S0qpV5vGAaLRz+7hwmx2EQBSfHgIvuXL7+hrptF2hkfBjiNuJ7pgHWU04xMM21c+Qj033
L5G84Qp6fJM7ORsrzS3+lxaOYe+/cRF75+UFI2O6p77x8nq45i/nEtkhTzOtcw1Xa21EjKLFsgvX
ZbzsWFr1o6Z8/mCbeXm11PAxjp62E/NkH1t0RKDOjApGq7sMccnFgsF5eeiajiywYPZITCl6Cwea
7L0ehcKZsXKOpKCOrlNN9G7DQhq0vjk7QmSnskX8ddqBIQegsBoUVox7Zc3AULuAk6SuUVF0l41q
eEvbFjMMp5SlcElOBvKsCebkJVvSD3mTjZXvM6OBJbXIH5oitMszEnJSz+R1WvDZdgkExWOHvGav
8ByOw5qR4jmuBMITiZYt4EDuAlxkW00HtGTSLW9myr5wCzl0SayfWmH8tqBMW2PGTTHAxJtHLS4P
1Xr0Komjp6XJLgrmbD96Ljl/rQV91o4HUcTWrprxKI46FNC6iOzPxgnfZglCnyzq5Gexzll1cnal
J0GKalQiEC3aeZ35N0TYUKsQ3NFLTyaPluGF1vWdch1t7VhLQk9Z05VsDbjyOKQ6JKnvbjuKA0JG
u+9YTNdZr7xjm7dnUjsgLGX5XjH5zcJanBBklnF6zs2mXyfgkR7VbAwEDJJTxmJyUoOXnly9dtZB
IedLO0Gv6vP0QXvDCcImhoik36nEehij+6lwbnxGRhQebewbjPuBPdYudBPgOs1OJGOOHkaijvqM
Ypd3xdMsdCBmZQSEJe+zO6OLzveyUfiCp/+EVYHvohcH4bScW9o+8VVJxadMPWCiXt3xXoXfe5uL
ktPJZDvm5c6yK98Q8ligZl7kiLmEYX95MJxJrGobG0v1qY1FwpkgKq9J/QbgI30qZ9zPCKU7jGmC
DpIs3JksR77BQJ2fArxr5e07aCp7r2bAKztTLcQ57+b1KdkkCaSxXw7YdqBolk9j80ji1VeaEX1J
5kzIYHF6vM8Gf/guGjGcFVpT+6bN/H0W18Ey7n1pp2do8c02r4sUT5IN0Ju/STSyJ9RAO5Y9IwTo
sxnnASiEk53E4qozzaH3NfKEuyniZwhV0bvaafMNlzesvuX6afXkxXTBB6jB+fH1LXmI/MBr6CHD
FuCWsIjbwU9CB4/1wBbGwLzdFntEmniNOAz8+lVvm+BweB0BpUQ3AsiMPkNrYWlQKbdosBZg1w1j
HRv7ykyH+PK0JRlGiKR6dM08bu3vrytgS478bA+pOhuBnQK/YZTohNXnGIx3UszRfWoXAzgDS05w
8q0rOHuEyJ9mkuHJU4jKowZ9xAmsa2xsvUUpJo92knjrV3YMoat2ABVaWm88eq6QCRM+YJFpuSlE
ObHDFvXaXcwPDccE34rZfiYo9EZKzK7S6/8aHicCRT2j8yo0d1mZ7nm0p7OwJIaTJL2/St+GiJR2
yVmQqN1fzhTh9fXCXMPdSmq4gGVBfvOnwtUu2KXqc9OvCwv2VJfJNw5eO9lO3l2Vhm8urYspgAmC
6tgk4PnHp7YItTu9idNa4s7zda3AxbyMVBOe51Ooh+NmqvBAQUVInraDLyPJBj4b1WL3w7Nop9Fj
hDlvBwhxRpZhYGOf/YmsjI1vWudOFdzr0vwrW87qnWtp6xqpdeW2QX0FVcsbJIZfMhsQJnRi+VgJ
gxMICaAQzJ58LT5TcFncCxl8apFlXjj5Uivh1n8CvLq70CwjwG09ugjL/1rqFX6luh4QpQ3mGdLC
W54u2jHXBsnbf8xyB4TIjEg2h82J/7zwoTn/mXXmbuPyUpsZR7myx2dJyrWRPeYa3aPGLwcurFOX
TKVTsO8jfbybJd5mN1XpanzAsAlOCE3whTVTA5/niD1TQf3ax3waX5qTmaI6a0bh7ZLa+m/Uqr9A
IvSti+ViG/WGfYbjCU4oqKvF8doBiyvfWtMxlrze+BdYckT8NEA7mzrmDrnrCMqmhdpw/whP8/IS
L14vra6eBldMDPizjqIVh585OgH5/Sv+PPLxMfmB2e2nXYfsSimgmh9OQu68SNhGhPs5iSlisFW2
u+9AW+SlCv4a1OxdRMPiYC4vvSXKGft79J6Eg7vvwkD3QaMDn1n6Bl8vWupgxNb1Wwju5RYB5eRE
Vqj9y7gYI42uhFDeAedIs7MGHfljWUfjxkBUqhmkZIOL35kyx4QDCu+gCwTPjBsM2MWEP1CUD8tF
Iauit0hyNI+1LTZbcZV2H+27HqxrjNhgaOH4zUa9WHudFZ1E08NyMyzPt6am21MjQM65UlgnRnHs
Zyf3Qxr6qI+SaDtu+cH0bPQnQ9IFQISEHLv5MwNlGTdusB/tKt+DoYU6OtTOZz99YrT7TVpO4sgx
xcOzGL/qTe9sdZpZLlmHc3mCnA2ekUsy2/xHa+HQKBjJbJlA2/4gTN/E2IWlT4pHrhAgRDH6gNJz
fzAFFNixmI5zjfZtVDnBEa9mNF8rdDVWx3sqOXwS7HPWIwxn4ElVtYctuSxEXnEmEYBc4s1QsaWt
LoMhH32YvWVzaBw6DfwAS3HpJxjmMLZE06rslHHTFXFOuqk+ZkfebJlbzKi6kXZCwA1N02AIGwC5
zMKiDOSnLazykKDjwUZ555Rp+Hh5Up+6Uwu/Fl6Gfm6oqeJqwGfWmFeOqQfXvlbYdJooPslJ/KCu
QftA0o12U0o2NtDlKQL7cCb2n23HCSIRLAj1p5Kuc4aqruiI5e2tnOGfivufqpbehjEXtFdq1i+c
JDaQcBA5erl93btrTwPmO03jMWvlLzL8kA7AjPyYi5mCsqTGZSWDu0nBeyOzXw6dQCvDLrWDis0b
087pmc0eFWBFuW979uFAxOqtC+V/s+ZYbwIjEk4C8V+efhB87M5g+oNtadpvHVOiZFjUpcQ1b94l
y2waULjC7bJlec4iOyDT888F3xjr+pYHyAOCxCV3Jr+7LlN7xO9Dn6Pe6NZhQufeslauQKna7+6s
UVvOw4GXvMuOJGmGHVIP7GatkVjRp98MD2i4YZC/olsezIY3unszweK4eJNFne0HTg6UJsOIjFy/
tTWkdzqeD4nrQrgYx9jvA6aHzcg8gz183DHxXBpfgunQhvN9BARzs7Ev0auCPsfdZ9xWdWo8NYxs
NA4NEdcNE/Puj75e3JsenU6dp2mPuOzfrVwuTW/kZ6OwcPwy8+EHVhSTFtNHJOuGR3Wej3NUIbC6
wYNc10c6p9RamyWgUC2znypHYeHO9D5ymjhFIEbydgq2XhToV6DG5vplwcnwUV1J+4sPJoXyVMSc
RJNuuvIPdx5XfQQKcsiQa8PhZVyfuuYkZ07e+dTFW48bO6CD5TI62K062++DKPNzxKX9PHQMD8OR
xmNiA8bZGocajt1QLkh3/Wo4LM2Mss99hCUHqO41dr3ZB2pAJe8wYTlwqVonVU2h1OtBbWeyI0xn
jyCe6GgIkdx1BT48D8k6lMy7T193L5clI40BpzHBDDZJqvEzHQ1x8xQ2BP6MZInw2nvY1regUe45
N9LW16aGgu8U7qbQQ27nMp3ur5twTDIeTeWDn1B5yjtz3whQBRiPodP37MLDTEJiThdxNu29m21p
+3wK8UQUpCSyBME9I+G9alLuSp5rXF4vWPacnV2BFnGC0qD0pRvjE6YzbDajOtZcjmbh7dUQ1Tf8
BRGlGd7PWsTas0jDd4BA6qgNbQvBm7VAdXjRIt38wEferU27/kWRckp3tKu9cxTUDx7VEAS6IJdl
ws23eTcCeZTlobDa3xCY06eAerz2+kLfOLMzsGI42rFZXooQkM8AVOhAYSM9tGH49rX95reXATlz
eRa+RFLqUfda2A9vJgnZrZP1KeI+B+sQfPiK/mNvoySE4NfERp/Dq9XowbFwCcPjJj/EHaQZXQvp
zg45aXeUTx2nPu33ZriFU+mLxZPW4RB7XStVmfpxjCU9tNx8//qqIOm/LxS1TH0FnBX3JnpK0Vef
Aad5YvBdjX7KuXYeDl7jNWfPjr9Nuub62oj6iOuL4mOJltLUfXfplheLh+y0yG5V2P2bYFbvrKnH
VPD/X0Lb0k8p2MydE9M3+dIZmpSyta8vX7/GKqGIksePCej/RmBauMdG2NxSwiyVW0xXu6s23OLk
PlftT1v/PaRG/EvZjTiZVamvnBpdw7Jrbv6B+qzCGptQXzFJZ55cAoT5urGlQ72wh/hrVSOrKasP
tpoGV7Q5OPbRLjrnOHQWs1kXGsDQ9ERYPZmnLNaYNDTJXZ9Va2k7r6h0yKLhEnr0nKka9hN7BQM/
oCbXuM8+MqMt7llCw1zPSOJ/mReOCcHn5L3jR7FrO9jLYfIjc4B7sLyQxGmJBCq5LfIm2ReLPutx
PDlMixk1Fq61w4z319AQJwCzb83A5BIctT+qBNk8YrS5sghR6EV1jhPOMy9XxSKP6dC7TgPVJB4k
jg8OF5uc48h30k8AXpp3hyIZOKsRhEFgQDdLYGZTG6zioILyQL+rtjLuQ2JsoO3Ma/AdwNzFmFyt
0E2ur6800MwrW1nuwe0vYJvqRwQ06yLg8qdTyEcXpcbhZ41PVpPH3qKPc+2W7Liax3yGjOUZ1IBB
1pMXGSr2H93E2cAyUwmZHkfHkAc+pGyy9OJpXJiuXMk1PsAS8SnzfGbQVPVZUXMpVPsRcuGbkpGo
6YAMrmEIAYST/u6c8MJ0bzeEZXvvSTCfYqv/03t8rmKzYjgfGDcqyLEsD4a34/mLrn1WR1dzdM5Z
FT6HXosPGZrFm8rC+KQ06GVjAru9NvG8t0smts0w9lW6HcJaYRW1wMmFjZduehdHYLScXsVs58dc
c69VQD1FmqPvfnnX9IIkFci3cM02Uf12GF64eRXuKxJz63jR8Swv+t1Q8eXHOW79dCieeaL32Obb
J6Gf6ABZuV6V0sJLMPptWspHzJTs4CaMAapM8/b4bsc9IWIP0vAC+MFws5kaSuqMgJ9eIoszNm8A
yqb5FrvJAwifS+cKkeuXxtoFiX4cs3xaZUXK9UFrAtgvFJ68wk2zG6k77mI+EisZNg0zTq19dqCH
jirXKwpX+nYHTAlqzXI9MQaXw4LAb4DIKC9ZpcE6s3goOG1c6Dtlfxk5InDq2r/MPBLBBLhcHuJ7
tbHi2MN8UXn4byIew5Xbze/Mn7Xt16YmPQY8bQb+PUVbfQsrmmHmBny11VNx7vKJxmIWG468Ewym
SJfEV0aTyFsL7befyE7Y9mCdOwsf70DetrM+UpIovpHm7lm4g0s8lAqRRjsxAzHOes0KT+Zr7zjc
yofkbEymIompiZ3GeJe8yQSS305vKdPQPRem31UGSNvw1ETUfIl0xQYhTOFyRBVSvUO/Z+p/4sJA
t0qFsvKKd1Wuuw9CIPEOgh1Vv6r0R8KN/G/cf2skYMZDi6dmeCNWhZM6Hi9zs1DrAaIkTGVPCaaE
0yCqkLWfns5cB+BEO5bZnXrufcQpjWNIGJGhfN1+CzMaitrWIGaCk0DU3QTzKsCMgXdUQR+suotb
zd0lWF6aCnezTKnOQtQagM7RF0yXeJVuIdxthCyd4+vFXL5KYe+zkTBlWsky/nBglx+rXnjkaWkV
lWG3j6LpX4mQCYMhZqrqAT5/sRfIME5r5mDf41w6d0dkNqRcPJuZESGBluG7aM3yyLWXKwqGNypy
lkd10ZpdwELFbLbUD9Fb1EXLwS8E75O5YqYjx9B3GKG1S5dQP2TNpl/LmAYxw/mQtcoJxepviNKw
vhycPDw5lBJNHCe0Q5s3IxNDenjrZan1Qsd40GXhUrWr5n0Xu8ZKTAYkp5i24LpqmYe3FAia3PgW
34gXFB9dAjZWhrP+QE88h2a3f6UvyYYCnWHIDup9afgNCMPj7NN+ZlQhwT6aiQKwqsFqr0kR3WlF
nKOhundztJ/bbDpFy6HUbtZ0F9EIW4rkoMniQ5dtd0CarPek1Wm8pQjQIr/5lFHz1OB+rl9e06Lp
7APmB/VsLIpPrPlkEFLBhwjXFJfg7mstiv6UQnZ34gl/2rmKTohy4VoXg+cHEZHzLG5/BJX2MJmP
fkt15xcbj3PlxnlrMRevi0o/DDS2P9EHYNbMJF56snsKUxOLREfNAQe4SzyTa2b/mA85NTwcbhAV
UdT/jI25i7T2ENWt5uMAEvDf3XRf0vDnsK4ZxK3MqSHZOuqrwR902MtZ3BHPW+xkL92tS6zSdyWw
JTHL70WX5NgRetYLQu5bhBECpnhY96Eq2dElccTX6f/1UwMT1GxSrxV+l0zTcwKjN0TgHU1byxAu
hvdsLIl49ukdKzLRuHKkk8IsrH3Akge+LZh/UF1wjmxD+8ZbUe5ezw69SPrsBki+oEpdhgBjU/yH
Z7fadZaDv7RGzJvt4TzH2p5+7vmEsvcnhs+7ryRY+jxtg+u0EH56hd1Ez9r4wGHS5013VjgSu13Y
5u6jx+O9YPcVEjSXbRjoo1VGb31kk5bGO5N6JaOkoWmepSr/JgEe727EapWbG9sohnd7ShWONkQ4
adg99gnujKK35aqDdHmflhX4yxWE0fxPVliYNEuTKbruoHFHzn9GDzS9s8aGGmCldhFBXkIu1Q8G
C8XBCPJyK8w02hVQbv2JwO8aYO501FX6W9Myii6jCAqz5ql7T3zVFVyDBG52+riEdrYAHq5F0bPq
qqV9IoCF0fYltrEmNzaehTfKTtG/8owQau2yudcDBbUUyNRUyOQNODIT8hjNP1l3diY+2dpI4Chl
kOWHg9L27WIObKpE4xBRREe9Yii1UJGRcN5TGZpXpiLfU3y4NDzEPudczIMLc+FFX5hDNgg8iNdw
Nvo7d+fVawNvaJpY61quE6SuyH/apGKJSVwsIwXhjclkM4LOoKdl32TUo5vFk+Cz3MZOGx3rZcXt
XXVKcnckMoIb3hvj5DLd3aBhBKHFycmzk3g/xurkVgPh2bRuthACyUm33B5pa9PXJu12V0ZoC8cq
bRZZjFNpR+ONntCH9prBvV5MHY6E5ahlPvqvVpV4epNnPSmg+hA0KVSTzSi/G54mTZe6wYZAA0u6
/wo1yTbls6SJdyl1F8g+Chg8xm6kHaQj2mtq73kQt+8Tc+m5VDuVi5jROU2/Fse2c2pg+a70KfTj
CR5Jm+nfdLeVvnIGomeo4jSreGhrpfbmVnF7fKmnuqkVEMnHch0b/6BTbxmKqe8aZt+NBf6xapaR
CYvENiTfiDjT6aafGvpVdwjrGS0nEm6OF9DOEtvR8BgyjeAQjg/dDwL9VzE8FIGjW2EDElY51ObV
wGCT7WKb9Dhv+1yJo6xLyo9LRm70D8B9BjuWX14vpe397ytD8mEl0n/Ouk4nX8/PsM0MXCX8ypAd
TQ855ptE9N0JTQptONGHN61N42vflD+IiLCt/TU7ym5awf+RcGSyIpMUnD2ZZ4zAO1j84s11Obb3
mcTF0jqEJ5XbPiuthegMH79uw0vB7kQZIfZ0Ligrsw26p2TctRkFFBI+wmQolwXGIs04wd166a76
rJu3pdFkalAJuhQ2YjnY5WfOnjqXpIMIInLct22cuDl2/vPr5UXufn2FSkaQiA+SWHTe19k4Zoa+
NlMHzzQX8gP+kA9ZleMxmLK/r0mNNLu/uZWL3Ws+OyxD2ti0sQ0lzM8QBh8RMJ6DpRpir8tVYs5a
evgof/X7GnpsM3FFdZ3sd2XX31OKn49iYXfEE0Dukk/hfonv30yNRUFEmHGUd3n9vV9OsNeL2zgG
uxTf29xRa4r5b6lY2maLWCU7ArmyQqDQg2injwqKbtLsA4FabJWdOClJAIJGXwzlrImjM1zLSVm7
EnDJ+mvZdPh2QIaE7a1VjBhDYDXdxHvudc697bM/EQOabWZIjERQ50uvAhqCEHzNaOTbtORkOfct
k9dcPF+eTPyI/29FHiCovazh0jSrPaEtBlG5fe5Dx9lXevVr9rJNS/flQzfds8d9e5d0enKguf6H
8FrdlymWMHJkbJjIC9TINDuGt4xs+vjpuO/zaBg/iLgzwoZPQBsOZD0R/gnaJIJVC40ybM36reFc
tw0Z7AJ4SHCxaVrLQZpZ1NdfvxW9j+kIR0XX/ckZDVScZK1gVm9QlTAhGBSBkeYHXOpWze5/5oFl
mK8PB4JXH6/oIn2/EMPdqd/ZXSGIpnO2nGyv3lUQrPbFMB1eeVtgFPtJeQEhUhZfCJUnO9Me0zIe
oki3x+WIe5dWNlRLGtp2oD1SBgTQ+xcLFAtIUHLXStLlCE/bQlxgwDH102vc/ZrSLtN1mXI5c5hS
Ly8DNdLczI8xqQAsLsGDsOVwtrzsgnOPLBb+zVUtVLqb6UvfWCqnQ6+n1sbI7Pe5pBadx4bcyhKG
Jrhk7HM8YsuVeeSA1SSLg1pFl6r+/fovIB/WJ3ylK8wj5aGhXD0bXZZzvqWDxWDpOHglzqB2QAsX
zo2GwuvrQ11Ca1pNqbT2yWwwXh6z2S+6n1Kz0mPa0RpQDyP1ff2ggYhw1S2wxv+98LAUW9VNWAWB
Pzh6DdYk86aV4HiyhdPinV9p8jQFs4mJiF+zAa7LWHBnrKrgk2DfjyGv62+6ibkMRcKXOCtJQgn7
2i9AGbW89O5bYDb5F7Kiw6Kw3DUjvP/O1iADdXq5Qiz9G8CwdVZi40SU+NAq+Y1vyN3TGoAcy29w
en3lOPhezDKlx2QZq75enFe6nEIsS3eLo9tli3drQXQoGgfqJDZ95Dr7+HrRIwuDiTU9AdcheC9D
UDh1v1TfonpoHJxXhiHUrkgI0C2RSSqr11TrdBRVmxHWBSbgwxS8d/gaz5NXJ0eHUPrXr1A1d0kl
kDFAenzIgSpJo8Td6rSFuaPjHY9iq1sXXUnnIGzjaGrIBcr2/treTLIh7Yt9IqyfDJStz0CjfDNt
AWJhbvz3GonWRXet3XY6dLQFbJ0iKzBoMypN7QchNgJMSEB2z1Qgg2W8kZZ7k15HtdA8YftRotth
6c6omPYojimSH1EFLI9EGuPnIATdKrLryE/v3AcH0RBPi+mr3mg1swrJmuFDewU6T6HFxkkCgwED
jYxtbIcbOm/ekh57qRllv53FdR3oJfNWVrhWBLuUZ3XFLOY91hnYvFaDsu54vPWOOtZUWzhnArws
zurn69/y+xnX17i0n1wIaILqWi0eZqJymHdZUjYO87ztULnoewx/Lyoy8p00CKaEclaPwSrfJYaf
KhHVJbXo1HVbagjZRM1bCRve/U22m4inI7+TQ7vpIw7JdPCmn/2eTyRxDwtng2mNhyHlA+NGlA/p
4y3DB3yxU8Bhla5nUHca+/hyUGH84Ly9SPVAJBwUHI4PdhaR0JJgweWyVbm6LySRk9Hp+fdUY8Te
RERuCvaNDbQzFCPzNn3Q4aRk+sU1mGy2RAoKuPdT74TbMLC/ZwgzMHhJVRNfXCzuNo3dyshuEnfI
MWzdZ2cjaQQejE9h6f3+ZVFtx+mnQ0XW0VUUoXYpKHGN1kPR5tMhVblBvquhuVsiDvfS/VkzDVad
bL9NOZeHgBn0vgoqHOC0cSGThgfn/5g7s9zosexaT8WodyYOexK45QeS0YdCipAUal4Itez7nuPy
DO7E7kdl2pWZdhVcMHDhFyElpeKXGOQ5++y91rcUEut+6FVI0KJ1mfAeZIOPSdXMssXq2R2JEOB6
WKTPdmPSwx1hbJv2aAbsoBh4fpBPMXODv6bKH0LX6gNNpW6dSgxApaL8oidre6bgoYuJvdgAfXql
f6Q6ZsOuieBkILRXuQEO4Q7xxPG6wBDVzBT3Pkigapy90dSujf1Ex65FzNxs66EwkUSO5mFaPvx8
qibUfaNGl9jCx7WzIWjAGYrlM5gE+VzXJOOZyOliSRd0GgL73qbFQhWnH7tBvzXDyD4nSmufC056
ts8xybZJlwlnST1nVokeGQbtOpotZRUUHLAbTvnorRQCQpa7SCfAFqcLcNwU6T9GoAyI9ETzcprh
NW3MXE03XU/RL2YVHsRiepty3qE8m/PtKBMnmIxEg0SL6xtl3tM4MdCq0Bw4YhoPZmeDXq+79bSs
DXU2W3hN0F4qnH4dkflYc0jxPPrHGGgykkKzCojwofX2I5cDb+tkc5Ltf/TypakhYET4E2lGxMx4
4qJ14vgjHx8DiszQsJH6h+n65yiJqHiJGG7oebXaBcdu6iURwC2mWvFRjPURI4xnlGDARRE/CKGr
B9w1rigRICNxRFoBUc+3mWvIIP/zxWwoNVO2tkvG3h1hZ1NsyqvWt+uzvwQ9wvxto/bC9NXFZWpf
IAWtogrzUnj3Y68vGzGt0T++EKUSYxHgA13bZVFeysZsAHJfR7dBp4mLpOAzULUa3pYAG899TafB
Z2xIduuuROnFHj4oh5wGlPuj3A4MTMLmJCunXysaemXPYUfED6ULzod40wam9axIyWpMWLfB79yk
/hcjBqZA/oxtUYQPBCc5JhEVBwU5B20YCy7TCG3LrHAPsQIcukQdbtGxJDRWC5+JkJkeezscb6Ui
3tU6I88fqSjX9xLMYbAh5/LUypbiVBnO65/i2wbzuzVzoPCcudObUJpgDNfyXusDk6Nhrpw15uHl
oFYwTgaFcb2EI4gRylo3VW1LZnF2YJ2TVuTQpXq8K6HBY5cMjYcxuTXmAl+fkjWPQhLtbmQQigZ1
bh4tVMJ7HbWiY9h6/SiX+asp2PXUUq9/5O+uSorjgS7rSk2a8EiUgKMi1EcG3tReYCN20DCae6NN
41LXh2qF61cmzKDJt+DWwKAiLqLzwrjQhowXCHFsyShVG7xX2eLz0kqBJDMhcaeSozu7DsJNmtqM
u8ZWR3EKyt7OIF6Vocr81ejWHNOYMTbZtrdL/ZBRnyGDUAy0H2F5UqoKFy3523eTmu/IRlQXDbK0
oUagy4r9E/SRG8tpBm1SE25KvFwlWgmOgFLg8iFfqONGuBt5GM6jAYYUfiT5NAvfEQMjWkKlwg5Q
RNu4Yd7SmMt6mPiha9JunZhEIDE23pgyYTbJ0DdX28KUD1g28p0tQxOXLZJVDRTa3risFT8f+P0C
4i3JpsmWNA96lceJ+ai62ARyRjEc9FbNsipnVrxEtxKUjP1o4DZvNZ+4UAm7HsPaIMOG0JaGY2AE
PoR6ZO8H+6lgUHz6+RA24gWCAiZRHuSDOkTkkIAITSbduOkX2oISc/6tIk6tRMRSTU10H0XGxpbm
xSIrkKf6jn78qcjq6tQsvV8rBCxr2bDh8QtXULgQ/NH070/+66xbxVkTerdjs3cAxLwqviWvLQV1
g2ok4zHm/HaU7Rj8XVgAdFJj+VYtz2OmUUpDrL3SIPKKtHmGDEZbHQ9w4ChdjhalWvhHfvSIOISk
kbkjKSBQv4Kp7CiBsgLrCx8AISYxhdZPtffzQZXEuK1JozIMpEoLnqD6GYobMU9s1WT0LfPsPA7p
7azXxVHmv84/X4pM/0NRFvmBElxJamg3P9ruCnjZIZAodfss2P1tdMEtsS9tFFjpFD+BigA+R+v+
FDXx5qd4FgtIY7QRcKrgeiwFVSCSIg/Vo8l7L48XW3VbzkXvvZlu/bCUXwi5+vTb8jtP8lNXktDQ
jAjxELFOzyk4EJyF1CzScIPkL/XSzqQKnFDJSNUSrhhkBekeY/ScNQlj2RaKOcW/R9UQ38oj9HK1
Vi8psSAXTFA2Ma+STytnyTGw6QU29LlEbiwYImY4+dIp1au53imVSDbtDI1diLDbDhEWBm4Q+x4L
93BW9cktf/0ss+8TDQ+1muHKFvXyaVKqSIN5an9+YM5t6zRM5c3PN0OZyU8mqrc4rXyQgKhnbYLS
pk1bWAsybFzIRoSbhEWq3M5J+zaWct8jdmBw9Nt/+haUM5uO5M8XY3/KNkpUvviJb+3jAguBGeb2
HiYEqYN2IjYyDqJNlVEKTqiFBpNjsyWwow1M1RxDnSMABqG6pdevDUNyktContrGrBVOm1QTkllD
G4qFoMH779/2hfysd5G81WarYpwQpukpjzhLFQIB3c8r/HwtiAyCQJMFn5dZJLGwqVWuJAPNwLk1
ooStCpBS6DKPP5//fIjT8lYNtW6biPJ9+gHSRQrBedjwUadpl45yjlYUbL+fu35YTsbd8qG2rGeI
FQGyuTbdoqy/+TmR6KXNscSff/vw6yklldtfOdoLQT34Kn6jPzc/3PKPgrwbtGHtnz7917+HYf8D
q/0BSkaR/Z8/oNn/+LL/+neh73/4If713367haL+h09WObXGdO6+YNl80dZpf89b/+9+81++fl4F
P9jXX//yQaB7u7xaEBU5MPafby20blkBJv0flOz/xHPff9XN1/SffuA3mLvyi5CBldk2Qk6VjdQE
PD18Ne1f/yIpvyCQhOJumQbcdlW17P+AuWv2L4ohWzKYN0WmuyxAwDdF14Z//Qvfkg0MbpYMftIG
GGb/MzB3eQGN/x5EbmpohEzUCLYsK6bQ/sRGN426kmRMPzw5BFPN12Arlbcx9YGPJaQ3vha9CMcU
PL2Nj0C82IOQWhvioopgY+LQ/t2V+y/44voPQPwPv49OIaowltAV2SQ5g2tS/g4wroCtmqSYhkdA
FmktMP9SvBM6i2hxXSoDXoUPvaEr4/OsN2w+mUfc09YXw10NXjkjRyqZ3yNJYZoPckvOmQVP6j6K
8Q0k0bnSjRPacae2jdu0Nt6R4Rxnu4aSpxyq0T6HkLEQ2Cf9tJX7h6b7hoPnENmI8VZxixyVtwlQ
ggap+FKxhJmcMYr+XVVJ6yBeFg0l44k0Qm7YXDtSJPz2dlIZCqu6I6MniX1CYQg3CuQMdTCX29op
5OyFAYCaYdPEEdNeOFAzMX+gnbCVUh7AEOBvCPlJRNceIrmYVWzJrE6LetWNmevDs41QAiNh5CD0
aaAWKPUZzSwJJxP5fwxzY7n1QnrWSJMci2anwh8Feckpx0+s4nWRuwo6XXqczLh78Nh6eNthg49n
oAES2VnsI9Gt1aEtoyhsKppf8hUFBadZ0IwhImbi7EC3OGg4EMtQc7i1wDrNoSmxP5lPIiCimCQE
uLoyqHWW6xcUt237Glkseglzdv4pFXdNiyakI5qlg/kYR6pnTfJK54pbyTWaAcuItRLTLbBeSwsN
UM8VL678zX5yNzBL6TO3ZUyhBF8ao57pmpJOLPOnSwPJfCMQIjzQOk6Lsm8csuNIAYH2wNWbidGt
AQmiwkuX7hMjf4UkmGAjD59KjywHfiVWdCv1CtLItYkUHt6K5VfQAPcghQUgpDolYEPBYDUjGzvv
ek9GzhqlpDKBdKK1qzbBytKkrYJmZPlzZ+6XGXlSAioiilEoEeCNbpmUts8UK3vzOkRHu78k1Rkh
YG02LqGUAH1xiUVwP6tbLAyOgQ40zz/7uXWQU3gmQSQzOSn2cKtKJ6V41Xn3FoD65Cfe3FylGY8A
wUxQO2K5WsnBl8zbTqpmG983A7cJ70sTZni9eDtpo0qRzpDedlPipGOVOHS+N9TEE/L/Le9D1OpO
X0WO2l2a/FbiiTT8C7eED5avs338YRpKLxl2Du3tJVlpltfLbWLKPCichU09WM30W3JyZaEDHopx
MxOxYpcM1xIiqwZEQxjIUJM6wr4sf6Ecf4W8y43GZQ4xtoJRJ2Z0U4p0ixB/o+hum6JsI+qv5Jll
ZkaEe+rpoKAa/P4T4cmEPpK4+FVzE2doNAdMrvyVUf8lFxu9+hx5YwUtBDZ6z+e24VICJGAcGhCI
zsUEDLFoe5sZqbFZntokWQlmJrGWHivdurKirYxyfiyl8UOuO6eAs9nW46NaaF6WaDdtoDH95qUV
ZaNH8KaEK9uAS1CO6wEofokjjOoJuVyVPPi1+TKUBJFze5aEfffKVwKZLUlf4am5dQkXQKXmrK4y
yrkSNmdafBYlfVquaLu3ZHml8YSM49nU7mXergIjdRjwSw1fStu65pAtrn43wv0a8S6F9PAgJsVx
Aaeo3tBrdBhX4OGgfAsyl9+vM5JzGFg7UcHrYgnpKa4ybq+ekHGCNV3Gyjwr3ItmhGIZuFP1BXTd
MTUA9K9x8oYq1y0JwCGM8j2vmf31xmnuWIZY8HxilvMGtf96DJ8BFiO5YwXkxZcHledAqLYrBINt
fqVld5ILVjsl4z5dRPIsYPgha+5hKUaFiTxU5qkm6JhnMa0+TYbQ/nitxitySkLRuX2zr4kH0DR3
Mb+shii+EQraOLojYeaNPSsYdqlq3IVon1IpWBWAnZjVYfBmBVxOMMwqO5h/yjSjwGOgU91WXbC2
8WoN44KzChk3kqOytnJ1TdDRuk7HD4QtAzp8bEdGCs0Awyl4gGfbkLwuCFwTlf9o8qaAMI2mbKvk
Or0L1t/sC3P3ZvC5g3lTVC5MZl4KzrudckFSsNykCB0cToG4yRDGBatlDcLxBPIMhU1g7JQh3ebo
5TGee6Mug2PK0FoiGeKdS1jDjH1XsCbq3PCQJgo72LRRvRu1cSskdTUiVWF++VLqQF5a4D3gTRwt
WW7tYPOP93/rv6hGhGURikIGOtUSZc/vd38MRq1uDzGi+PyLZmsEXpvwgIZdEQi5s9zP//y/J2Ob
o5Back2MP1U/8ArlmHke5OH4yJB4ELdzf52UzzE79AwQf/6xf6p+/p+Uxn+osf9eIf6/sn6m5v0H
9fNb/i83b9PXn2pufua3Etr8hXuBCB/0f1TRuiVINvqthLZ/ESZ1MkU0xbBCdUV5+1sekilTJwuK
a0vXBMuD+FsJbYpfLMrr5f5SQQIQYvTPlNDqUsL/oYbm5TXLooKXMTkYlvqnuzYfq7bGPgXihC2E
QBFm+9FAk7SOYbcWA8gcGkOEz7o1MG/khAKedxu66TQ8IU5a54p2U+fjgOvDf7Ca7NUvySLtqnWl
yrdVMltb+FK41ixP7zk3K/nCTWJRDRBCN+DZ3E5MhxmjMEfUeg6/Ezu980mGNCoSTeMzXPVTZZgP
SkDEh9TuaWV810oMXW4h8E73soGRKS47oAnhNxGujGcsDda3RKYuWRcUlTM4gAG5JkqU56L60JAR
2A+BOl5Ih9jPCgOZOiqOWlcgRNQ4MIPoVqBASTd6Tq1EeaDKAiyGprPbdOlFihVU/+0N/DV1A1SW
2nWcIU+BmFlFnCu8QoYflY0Yoy1pyWo39RvUAgNgpzIEzkejwQIOih4WQyQqI9srAlydBMzobqBM
T5lpr8RoALmwxmezZBKnU58NRCiv+VNv2gZJU05COl9K3sPgS0llxKzBd18PT4leL1V4fhksVLQ6
dkicOI5Ec86lhZBtaDpdcxlTKgm4GyVEUzQPWn3MsMZtInV81AnxPiq2mI5GfcHEKW+tutgYVU0h
O3MJzbBSVhPuDmY2uLwnK+bi5flh8OV8kRQ9zmlSbux4fi7AHyGXw6GgKnf0ksB7pVOIlBXjfyux
rtsI+SlVq177VLgSXjVmr0pNzkfagVKdH6Oamq2AnuvoPpr7ESISW2NoxyddKY5Qo7aj3j/MieTN
s0DjJOxoFY9PaUvudAii18ak61aWhDAbwAimiI9yKo4tiS5yedMHxpPWo2xLreCjLunYzVOJTs1R
6e9T9l8t9EhZ8ImzYgts4ElJFOEGoR6DGB6d2dQqt9dx7arjqldkrB3klLtZnSveXJPV04/pgW4b
WbhRcGmZYnmZhpAJBkMOvsyHZcUERcHnbBkAG0bJ48DhhcP0oaJ3AZQu7vAr4z7R9uYyD9WUhdmW
6AUeLflk2H3PgY6FvuDeQ+QfraZOu8m1TKwHEEcObq4SXw/z2ATxE/mQ+sqXReMc25hD3VAZ92OD
sZBAWmLIF5GHWWS7uREwQuTY3BZMU4xAXNh5zR3U1J1ehfV2EvZVw1Nb9Av5m7LVwTrNID85ArZ/
iBVu7Sq2J6aP1bkx+H/K/KMT/S0G+VfFZrYphfWiL46jTew3mCPlZ0nNXkloj1BflxEnzGBfmhYS
tTdf5ucTG+QIjIgVMckK8j/stBCrL0EIDU+XdUa4Olw9FR4FJhKVEGMnBX26VlhatB5dXqnOx5LI
rP1QnHttlvc/sxMttrb01tRFMdpshA4vMolaMj2y164NvoHZM8trb3UtJc02+LCRvXKi4jHWB+se
DRpN6QxCdV7D1tbhFRD4pt3lFSUTx3oePYMgCWExrqZZHubz6JIola18HOVkdIZvVaOr6+gYBVh4
Y99+65WUkkiFomODbR/6JQGINAdHMsVdW9co2UPxWElYxhm2094HKc5zfCkrQMB6CY110LZhMD3K
Phy3yQUiifBkWqzxsf9mB2O0yhquVz7W95FmvoGFAbkc0JLwc2JuzYzpDkkdGiAZpygRT4u4qrwk
5eQz7mWohJ7h+xZ2M+Yn7BAQ2sutRkDMoDxqE5x6wEP2qlbzrzF/Y+IicBoTIRwuz5pISYfkgVVy
mm1h/iyR7+r6pfrY0QmNKsv6/1yd/G8sPLR/GMR4/Gr/77/lf8phXH7k17pDsX5RNAVMDBugpUEO
/PeqQxG/2IYpCGE0ZV1VFfG3EEbd+oWHiaRFqnh7qTr+FsKo67/wGpZu6qamGfT05H+q6FCXX+x3
VcfSqlN0KDdM7mxD5Vf5U9Uh8DDCS4ElwcO5CbGmHWopJeNUSQnwwVRzEHqCOZ0na8rK/WyfJzX1
SB5myd7I9eT67a7udv5UXlrfp92nr/Q8qRDOWJJr0JC3iobM2QagfcOdChQqdIK5M1ZyBzsIz0/H
2VUy9gxWszK7Y4ohX0ldu9UYWM5y8jyjwvE0OPPrpGN4gLkOClmopyB7O9Ecpk59AlPF+C4IUTIg
vKEtx7wKqwLqspDAlolksUMVqzdmIt3Lo/GUKiQ/9zU9IyXRZcRgRJAlTe5pdL8NYqI6Ed7k9Hws
g8iosdDWYACfTUNqiDPBsmuIbtVCFW3UHGeX/Z5Hxducvc0ojyDTrbWmwOPGwQb/XSv1j0Zd7rTF
1a+Equ4OkI9EkJ4jTT0xfPJKP/3K5JcxVWO3RE4EpIAI9yXSAkvNWxCWB6N8D4FXdpJ/GpSUuT68
rXDekYvkNeWTaYZrhS1FglmYmNa60lRS5VHPytMGxBRhxqBymGwHy7o8MBZs5JH89gDXW0GYThFs
5czf2MajBKdzVaHcwRDKCKIxNvGSz+L3703AWJOOjVGvRcRxvOohsIjsiq7pSmBQLL4is7hbLnJN
cpRhT+8tMo02nPadX65zeTz0aDUTDriyyYKqGu+YDwnjSAEPHcxeu8F94A0s9k44mk9Yp3a6Kjg4
jtteZfylKbvaVM99jK8+hG5kab5bZOZG4q7TaH2hWiBPh0EiJOSU/8nqcAdaOd0oIDXVhFrYnPVL
8mQTgUOBMNOqCuM7AMVuYGWHINK9XuGFUkPaRQmj2YyJEvb9QnsmOALL/kAoN6ZfulUJ+17+xsxp
bYak7MZYC420Vg4le1+20IaitqfVWhP2pGmP5GtAreRYfMoSTMFN+8Ehg2HOxBn4DTwPOS/9Zw2q
IDi0zfgAo8srKlCtUGc8qaRJ1BOBsjZgw+mi+/Yl5PoJI2Ekzox4i3HVNgptjBQ0a2id/RY1FPN0
wlaCGXJMiOE2FclzOI4JwzjttWGXXkmQenj2xLEfq3DDEQn0FO4bhsn0RtsiP6AEwpa96cvcHQnT
KLK96BYmYO/1DHa7/k3VX3Pf6/33qBk2RZbGuz40o5PQs2MmyFIYbDwcZJVM57yy653I23LVdFXq
+alv00WHZjQqN6KhbsVNj+0fK+7JTKNHoWXaQxa02n1XwCJHgm2H/XkZxosaA0OEXUUwR7zYK3K8
KSv5+eR1JkTPKA6hlBzGDlZpmDx0mM7CPvwgOjwUmIyY/000nSAUoW3caiaiKN8FHOAk8vgYMJPg
hxwyOdkwv2FnIuFMMeeN+DunldE/6vi9dLqsKLYwTZZuPSinlvfekFVnxkKuPA+yTdbbXjZXbTBt
MlPc9/3opcA+dP3NF/W6S4kiSj7yvNhZdAvLjjBupVj5uLUsK3MkweKYoYow/Lu+uTHKYVUX0caq
OidBE0bIpdtl90RcbRAPbXoIeSnMj0Y5j/mzweC/Tl/VYqtg7DTnCnv6Q0vOFj6HlBsmFic/EHdz
fm7OQFtwqoR7MPy4qIjo6zHR4Jc8qbq87iP6/7K0MUOxyUgnZ4TvFuqtrYaupNYEUryEI6EW/nTm
baJfm3gVv18UqADe1e2M+Cgqoatbd4WgeGeIEVGn4TNywiBrWAryp7waHwqDHEJzXMM2WteU4riq
16Usccij9ytNZF3a2nWK07XILaxlTLNjsNL+yg+mKwmhfTWSs/RNzvReQus6Nw2Fbrkb25DjBgaO
/LmoccHVT5FxY8EXiPnGSDh1vK4RDpJnfbKsaDVaQGWm4BoM0V0y2ru0WXXMdZKPylrhWUUCpG/I
RkQ7Spt2ZgozYHKPbKQ10PQQllLOI2rTSHyBnQqMHkkk9KKEzLFymblkT4MV3bdT7BhKCl4xeMm6
N5K/nHBBvhvEFFvo0bFgM+A9BvZzFRSbnkQ+pF4rIb8G4TcKR7Lgvps2/qgYx0wjWUfRGQPlQ52z
HFKT9rZyRmQFLLjAMYicie2MM5DDetIMmZOYmtOxmmjZNxEa7AA67Cdi/mgkn5SmuQnjzrNQm1dN
cY7BjiP5Cybyq8yN3k4AQRX7O9bTl5+vQQcSuLbXHcQwg5A/jcZAFDmxAK0gJjSGla+gPNOs2K1U
epYJtB5oE1yp8NrP6h5H+3aqYePViQUeq3VFkNzrqb+RsuQ0DIDKjFdffsELPGbkG+TvbQtKnD14
nmsCKgp03e9NdM0Bvc4DXQbS6zv6aawdCEAQR6USoqkWBJTpFvF9n3eenZAxqVwyY/Cy9GrEzzxB
K4OJTdLON6JcRyPep3AXDAShycV7Epacxdt1ZhMwyqGnj65+mx2Jr1mBD2F2gDfK8o+9/mIuB1Gm
Dl0E7oi5jEXInM0DlGPFabjpQ7oPnIwyGL9ymmwnM9vXo0qQC67kgI002c4qZpW2XGdGeysmzTOn
cWUZh0b6XGQzIdORVv/KWfIKElisRl2PNITVenqGg+bUjAi1vHBtnml5WFscIIMMUGNQe5wc4Ajn
my4uNhgUtvgw1kWRULLp+L5BJCj9DX32iKU0efc5cVX9i45cM59N8t3HZhv0iPBG+VghPihw/Qbz
Ykbqj3GB2SyzvxGZb33/Ps5xoyCtNDLlcoOFkZxNzWCca7+F0/CANvl9IHyA8LUK68XkwnyyiYe0
8Q4tzrX8PrW4UbOCUeGcA/zOMsjuu5ZCEjRn6IIgZhnouzs1jHqOQyzRgHpdExcGtNZgb1Yc3fLP
OR4/wWwHa73XH6tAu/NtetHcAZaYtpCYVbh7+j7tx2OXGzGq2/4SRLMrN5twovMbBEcoo9EqLa1n
qWRSalnGtqblRmwRUZ0SN0V031nwOIJw+kz7Bod4t1RzFjMs+5F8wluqxy3UhYspwqOW2vfLdKMf
cVnYwzrBBgZgopr7UyUOrap8B6r12eY93FxUgvW0B8/7SUAPwa+JW1YN60fFctAdYP/CkbGeUY5Q
4jB/27fzSS+NlREW9DH8grnuhx6je8vTtTkp9LSqJyP57Hp1q1aG20L8VRqmu+Qcaj0v0I2rjszZ
AgYcrk8O2W6PdbcjRiTEQj29Y7xwppDEv3Lj5xjyGT2V/bjuGNvT8MTOl7GV0++SwY7LQnhWpr/4
9ndhF8cShveQRKtWnHT0gxl2+zjk3sCuE+T1QZqvERq5gS/NBksWQCMWaZ4C2g4gN21mJ2DZbgbC
CTL+AAv2u1JuqtjyquJesdVtIY1Xc1E80aFBuD4JyzEL8kqG+CZUUY9eq5AUO0bCKeijgWTQadjO
FfgV8VrFxkqzS26bB4UO11ilO1+eoK9O25S3MbMYfvQ9O3H6YLBuIIx3Iv2tyLX7sNjNGqsruDmP
2ptJFDLYmQxu8x7j5+K6SZiAwie1lRz4ouZCPlphVUSLWjxEWrznBxmdGWeDx9/xAXcSics8TXNJ
GPUqrXwedMnzgw8e0z2ZdsifYwykIBMo40O1PdtImzJfA5Za6rsqK28VEiPcWEm+kkH1Ymu8LPP/
YGAzibKSFgFVjD4xvYuX3ESpNygyzeTcRVO/jowkooHBchmTjbbHbfPcl9qLZYZgVmTApZN6H+Nq
8n0dvNcy96vSR2vpoML/mD/INkdOfBtAciz7JWRKWWtthJNfcsIWN79/VZm3FdTWRfhpjDMDv24p
cuwRKBys7uXasXS6k3rWNUJ7yakMpc88eWxNxnp0cuYqxjgR7ujQaNy8CbsXGpfQEcFb2yJw9TX2
JBm911apLsm4b2npLiwBvzSZdGPx144xQgAlP9iFdTKqOzRoO2maKLpKN5qLy4AGk6QwN2kpXZLd
SMJyIjp0eOWqyHlSaPESt4GpCJMzsRn+jJgX/wzpad3oP1ZIA2cb920MfIMjrgKSDmoxPTSm1b0g
jYeu843V3rJZsrGwD/nRFhAFILqn1liKXwzE7VtCp6gBXE9GwiXQ5aNefgf0aX1/31NtFGxqLYtF
n3+nbzPPZsQfOMcPo09smB5uwjhzSohJdW6dmtKHfeIRUeqxmgMybbcy4+wMLFITAGk1JNIK0T+A
6R1UqK7XyIi2ifkkc1hK/ffMRhmCtFgu9EchuFXJSlOK7zhN1sSYnRio4ku5yNYbyWgIIEmXVj/q
HPG5/ZbLh8knURINAnX/eiYG5MESOjHJkMHinYgSzpt3XX+F8MLVP8IOQzOyEOyfe+b1M2nrXZw4
c8tVZfLYaRj2YchlBvQJEvjah56yWcSAUFkqGume7po7DJyDS2Ut4xUkFo1xI7289GkmsGyILE8m
eC0YX3Apczy9nXh/YhOHtTA3mm+vkb26iL45LTEsDUnEEtmmtm4yYb/3M6VLanpTPq+g8sSUV8p0
U0IzMeQHfWpcTb3p8nfQmOznn6qOozMnZLfZRmQIm1G0m/JhPZvpSscOUCMislrVSYpLNHQHAAk4
3PezbjuW0noToSo8GK4xv5mU8IwGiD/INgYFlpln5ESPVJKl27aceprmSBSFY7HsTEcrv+jYzhNG
1gbwHs2+q2sT6Il6knWKaik92aH90okM3mDClkwgLWUHFB+kKcpJmYjG4j3sim6HGnatpldF+67T
+WbC0a0m9WaRTkdaQbEVHftu8N2hK9oVweU7xa5vYzqE67ryPbWX3vU4OpOitWHGQoKGtMSMaUyr
JVShUWbdQ4H2lFAifKJ/MhdXbsUVTE2WDHrJ7lAOZ5zmBH/GtuINrXQ7ATkTovrIzMeI0dO2texV
IWfnJPAPloRjrBWPfjp5pOAQDVasxi7b++o3zg+HwnTdmN05toEgUHDasbUmrmwj1dN2wDYHaf92
NIDlEWNrtfhbmMVbzSZAc6APNluLtK2w0NM2wHQ4O/UATyCh/p7yM/0yZ/oA1TDTd1E5XTXwetAu
SBqrcyF/WHrHLoVziNiRPscExBVy7PFlYG1VAssrOCPY4DMJSpnnDzW1VrOe7TU/Y+98G7k3BNet
zA8tx/rAH72SGIdaVU9YGZ5YE5x62jH++cJ+sRlIBNAJm63ifg0p0Jv7zi2b7BASLzcu3FYgHy2C
GYeQepLvTv70jMMLWNuse3n+jJSTM0/plKDve42YTsjWgTo9zJm1C1UAVn7qWfpDai2psApYghdb
+8LsOwkyd6Zk2+j6uYHxPYp4rXeNlwMXDHo2oAKNR3Vn0g3CZIwLgzhJqXuDPgtThlZ7P7UrPGDC
vO0IpGK6Btc+GmBF9agsLogGq73U6tsEk47Timw9DDTvS7AKLlgOuJbfeWEGXtpWBuGUBiYYudtP
miwONwwk4m8AjpBYdg9G9Ribn2KqVsVA2Vmj8HMkA1VFwcE1VOZsFzIlMwIJU5aaHEOr+lK1L6Tk
+EOSo8lRe2zHdaGS3BP4nB449xsIRsiEuCOwxgUhxr82vEaFdNVji50hYGVXkatT2QmVE/+mG3aI
0Pcjk7ekKtfGsCv7ExUGQ0LSubJpI3VEIyDBj4z+O4TCLMjn6JR9UQsvUKnBaIYO2V1UafeVmnDx
7mdUxrLxGZNiU+tb3cZLZQFx0fSV1b8Y2OvAz7Dr4rOJLsYCQNLY5BHsBAHCxskoTh2UZINjlG6I
B18hSi6gpE1t63Wq0AH5e9ETJmYSJhXPnxzXHUJnPDHYD6QfV41Ad+gZHcl4TyRMIUj6NvLmmPnY
X8I1R+yfnVJU8ZOEXj3SOHCij9JzlR2YCkJ/V6IuRtm3JqYVQB8Vo0mVKIAAEKfYaVDGidszSzpo
JN+psFv77jTWS0OWI5o5P/ucnnvKfJnQO1yWO45DTtFclJRBm7LqeSHuhru2TOipheObnVSPgYT9
lyAvNinJfKxRWKpx81Ynw1eFQEitOZnNqUsHW81ByjLvQrotbWgPEj8cuMyL1kLWwP9uK54Vv6GV
IWVYwKEm6dMBsR1uB82jDYvysX7KS/tGI/eFHz+IOLkOHBmFArHP3hr2cYoXcAUt6vZmzHQMJwoF
LSzrugCaFJ01/z7ToWNSA4ftU7KykWFiOTbRfWXpTT1csddpzWdVN6e+hsjA3smZNtMol01AqqN2
n/0/9t4rR3Kl7a4eEV+QEQwGeZvels1yfUOUa3rvORxN5Z/Yv9j4IAgSBEj3uingmD4nKzMZ8Zi9
1x6ugmZLhv5ZRFUPIrQCqiH69eRjxvHKEARdHx7cJbnU7GgG1QPwjTMLUiK/FuSt+kJ0dzaAMJAI
fmMT+lMy8TFE8Zyz8rWjYNuAXv7uBgSKTM888JM4rFZUXyI/4hDZ9j3JLVkDP8bbdGKCJe1S5NWU
22zUBQWsI+llS1Zcj3by2pgFq6lwI6rXItQH9lq3sRh4Nr4z9QdYEKmRH7wd5xZ3Tv6q7JeEIIoi
thk8fGZFtZ3gZHf4L0SIqxSepgjBvaHyHLzxSJfsD90z7tJNWiyJaO46TSpnlQqQvLN35/qak/NP
7MAMMldu/R0z9IjnlCO83Wur+lV4AOz0NIGFHtBzOeSaN0QcKSsCcM9r9p6auttGxvAi+72B/tRM
g01LcYJ+sAycbarprGDNT/GfIHmd6TlC9cdD59S71qNv9FhxfnMWCnE671Jy17qAjYgbPnul+RMN
0dFpu/rYefW4zS3IEAkyAPJVVnA39o0FUrlLXiFunqZSXKnRHxqxUJQDPeAl4rGXJdbnnLt3ELOx
S1OjXjwyzgqPs7XLE4K6JlIcekteY7zlEMlv4cwWgkacpy+z72uCSDsjvxZ90zHMg8LaGUF5jB3v
zSLw5y6KORmi/D3T0WvbzQPnS/5gJ0TcRSGDjOmTOCZMBfmJS3PCBM8B78bRm24tG+EluR3Ioo5Z
qiW32biXGIiQVbZY/vgfuNW/cpLYGY4pLtQHg+gDQgB20XQcwuaU1gVpYNE+j1BTMxAx62IL6YOE
o6Dfs7faQxc42cRkZWZA0AGUrtzaNFrSgOo3pq1NPTvsrYfd2PmEmz0kOiZb2jgC08B4mqeMK+r5
rcwIJQ+N8PzvB9NUn8Qu88Lm9xGlCNWCuKi6Tg4BUTMQGPcGxWig053lz1fhY7DoQ1Q03wM3Pmsa
9C51ue/CWKFDBQ3rlDesVlHN2rwi4xBZIpxEpCFjs6IPWZO19DfuefKTc5nl73VkfCcEyJUBtQ8T
XMFINDBYYaAL4faOx5cRUL67RI2InhJwQrcZlOUm9xg6tc2hc9XO3JLgvIL3qqqOipSLlYAKkm7q
jmsOn07ocASVLL394cIbf5mSahtF7xCusVyqNZGWxJ+LbdTl24rhs+DbUpkd/J1x1ffJBhvhmIbm
Rhm4d0SKWzCaeCAY8VyJZYFvBW5hJaqNXdIsywTgzDSGZ+Xki3a2f7Qq48c3UBSWHfeXEfr+BZro
FnOdd/FtM4VeOdy3hNYdfKtFg5lcs8mybtPyFI9OfmDcjwRRXaGC1jfAO4ySEqbCVs/iDYCAMoBU
Db3BjHr0GHE5Pk8GyJmDkcmnOGiKncicA7gPpBGaF0AmX7jDYKd8uCEJ+Syq5qqfHEB+OAgT/Y24
i+QFNkx3ybGtfPvk+jnMZ5QNJHuO6N+ryr8nFfRjbGqCG3E6StIOugHQ278fZsHjblQ0fWbaPpmR
6Z0JJH2xkxcY2umzSSxXMZeAhdQjdp14j7fKdawrepb+ELr93xZZ0KrFH5dZiGibTqurW+GEH4hO
bw0+n8pjYkQkEBel19cnUsTFro1YVUwsNvoqOQ2wDbaNSzyeOfunpCj7tdYZGXetnGBJdBvsyJz2
ArNp7nMLEDk2rm2btzDh2z7q8kWFujqSz3RJZOBfhBQ8vZqczrFSe17aa9cuSY+xQs7hSuzH1gUq
M2TgLOexTulqO2elXArwwZndbZDUFQQYNAhDNLFgqUD7zT1ZDUXWHVM9pjtP/nWLURC4jVzVx/YI
j7f4XKTncZaXm36GQ+tio1VZ6558+EpHkIjfnscXEq4Vbg1SGRjfgHtxS/s98wDRYSYON0BAVy2C
rC3t2cwQ8wqTl8uTarPou/lhLoziGDI8991Rb/VgvqaFhIeHKBALOqvp3OZ73YcCs2bIJyc8vIBs
9fSQlkdneUoR8jg2tr4YWW0qdcHE2fP2kFmuBjEWcT7P5we54CxRHu9xNoprFERfzujJnV/Jn158
8lF4r4k7Lkvpf2rg/GIHP2lgeM8kuw0tVIQOb1jup++9FFetuAGS8pX4Rhu6e/wBMROdcec0G2Hz
gkgFaHk7eaFVJB+imnPWju3kkLhsLruFKJZcUZw5GUMML9avUQYfwWjPvWbPhbCx33tN+toV/Dnf
NIZ1Qyrptknq8xgXMyoTi3y98KdosmcqfaKmAmqwQPsPgRd+kl9h0A0h/XUNBnMV38LK9ica6fA+
zVmceaF4wLJLEPiIOACq4Esvu56kVnVl0+I/tJ7g3I+79CCXoIwQmD2DQqTJsP0RHzYY9b3qM8JI
+afBSFSC/NlW8HIPrTDepSZWsVCUlA7ypzHu3gDH7ETXU7o3IU/d7DwnrnpIwxLuQD7vML+Ttwa1
dKUDlu814n8QZCj8VKeZg5mew95n+utb887mm39My3ljgho5hJ38a7MipxIdHgJpFLuyKTk7i5Z2
hnHEvx9A10ze8IoZrv0wWKN9bpdZZxfl30bQ/B1XQyifia0IMbv4JzjslKVHeofwIMOR1t0/ddzb
TCdIAHZ6uMOzHvEmF/JxMJhV+ZhA+K+3197ZkCXibl2c1+smyx+AfjfrKNbFhRibzPL1muOQNrab
1pmBWSEugCgZSd1sWxzavpNjdxjqbcrvk4xxdJaZcSrIkDwQ4vTbzCOYkyqvnlzsxMDwjNNsBnzX
8A7tTIcsrjBpX2XtY+7Ok1NtpjxnBGsa7FoTV9OUKaSquEHGARfuvLiNcvRq2JmyYO+Sw7fqO7D+
ebTht4r3hTG/FKq/lwXJtHZJKm5mmOe+BqmW5DvOtmA7jBMcpjY79V11iOviwzcJ6PHd4IvNEjUH
GkaRZaDZbb1DJ/IJEton4qt68CGMbM0uZKEGnhNAeUG5RCMtJDP0NEER7rCjkoh0CExJvB13SLv3
G0KRM2wEcdbxRhNNvq0bLD1JSrC3DKJ3AzJylhg1pB/3bWTUtEqEWxw6brLM7/x7C5WKYAyBcl4/
B0PzFNgZo7lyOAYZJiEtc/qHBEnG4Dg7yECEOmdk36R1TLc4JksamGkdCI3mfY7uXMLYzBDAUBQ1
auvU7vLsSuvmSH9b+4M42sQY7AxbPxtG/guDt3sqNB5iPSW8JURZ8r5ob5cRyvAsIt96IggSsWfL
emAQnXPAsbb3cqXOZeUdeQeN/eSTFcU9cxe6zYsRu+0hr0lkpqGQB7z42WHktEWuk6mTnh3iG/IQ
s1OuvceFKV4pZuiMHKxbjSqKPjC5r4Rpbw2Ifu9EXseFP34IrwEsvRjo+rL49ns/+Jjj7I9R/Oge
Msw0VxOQ2IWR2PEJJpF6bfta3+TEmY16D2HN8pflBNkvnaB4GXb0TF4BJwyQ3m0TNUC3LGUwEmM9
B9fqnaep3tdT6e5i08lvUeXvKYpZoVlNeXKShF99SQOxzKp6KAEmraEVKMJ6rQrOW7uJNPdsIezo
Gi7QP5UB6vGNcFg7E/K9PGeg4RmhRb4TP/TyI3Iy4+iGd2rBsJp1zozY6hkL+qHcWZn5lUHAQUuc
s3NpWAFMbndnz9BREts/calEDzoWh5G58ynIOAnggZAtXFnqHIdBf0ahk1B/6Pw6u0FFXB0/IOj3
axmb0cGPuW27eDLunCZqb0Po70Lbm26DjbxGOZ+SSJubb9sstslh30alLEj8qeHIWgnjeaewTigS
yPmYCDgaVD2fQdY99Jah7xRrE/iWfirEqawZC0w1rWOE2PjRCmG5tvmP4VX1NUniE7k4xbMWCfny
RnwBCRoimcFt3JFMZtPd7WWVfMyM1/xJZA/ZQvCmUMsf5nL8C/2g3ASp4J6O8vx1DopikwSEpWvW
BMcgJCgSOKrsZyZ9OrC3ohzrW17ZH+Qm07jlKj+2XCOvyolDcnJb6+jgYDfNrHgi0AdUY8t0yHXy
J8LV8ieWsuuU8MR1bZv1IVajvrncSzvZqX6bawjr1NHpsYgcgoGEGxA0jDpaEmtFeDF2cKawu6Is
m62ELnKqZPp3XrKG4u5AzEt+D4xt3mQwlKNxmnZ4E6oT5RpJIYPYjQ23D0g4Vm1FH95BGw3vnF7+
IWFz2hJ9QH9j+Pew2417a/mRjOCoEst+iWkN1mQTjA9NuCTakAlNXVi+2RJi57+/72pwEWWv5l0+
dca2bBK9qknyQ34AKROvp+fS4qvsimrtzGcxPkJiHh+VG0A2MezXuYk9yFxcIknptVcyTbpraQk0
UVmGdthp1oFnTAeQgExDFsaYSTInK4Au2woXEe467mQKLnpydqBX5J3nTJIZsS92Tm6yt28n8Vqj
PGc+RuhXGesHORm/moUptxaWfjV6JE3V5FLLvvgzMYKuupreMJ4u4ei1F6vK6QeYerJkywpiHed0
65hNd2dF/IM+Dd7YMDS7QUzGR0s3G8/NXWlTyg5Dg4qtxmsYoQ8gx7DbltrITmMTB7euVoiIJsV6
b06vJtHCK5QHDNUmFcO4RJXjNuJolZTZTlf6iO/kezticy1c5lxBljhUSPlwyRU7jVIGWbhBAKnX
fGXmu0p2h84mBmnRpN83ZSTW6N6i+yUOIik11PI5mz/DudhycPtvM4CUPeoxe83z+4XLnjJtKO4T
HwqdBirkcAMdYunVrHSVfvhHLvTAP62C2GDAFyv21ij1FouFehYpmSRWA4LFns8KN/ktj+0D0m5U
b+ZVNS1VGQIxksB7et8upZgo7ImB3hjQdCNiR4vWJ7swdohFEW31MPVDdTR8OPglMaMbzrHiJIe6
fK+XpsxboDgIKecsmh50whSD/+SwH91JXrMIZDoExVNk1ta+lvWf0JfyarCh2yYav6Pw4uyFuNH6
kZL8FkRGeW7Rre1Kv4IemdfpfkRDtvI7xtaT799HAyVpysxkJKt868g4OxCX/JwA/gvcOt6rzl1g
SIn9HgGVi3Nm8JOqAUYTM7wxhV+zEO1/dJXq98Abro3v3LvOiGUSGArKgCg5tOOE3S1R0S6tYhrH
rSPm6er29pI53+/C1v2tU/spUyjfq3nRkjv9hlwBNqSjehjgQWYlrasT6HI79L67kUYGI5MsqVWL
gmLVci/uMB68g0KJXviD2KnN+zKK7Hvb0m/CLz4JsP2IuumVNwhZOclNjOPlZXIRhgQFq7EiHe7I
ufJenAxvqjfYfybCNrlyuDTHnGl5kHXeowO9b5aG3nRFifWxKfn9rfIo3PlCPRLuehcqjer7D1F0
86n2CTSpU3ULdQ/OLRssVmXONeY1GvFM3mSYqz2+Rhav1sWFN7gZKxMtWUO+m5cwvMg4DUBCk3sz
0H6UuT2v29pE1ybM7KwUuA2ClLjNwpBeATb6rpGEtEC2bvcl9SxZ0GtA7OxXQLfTu9frMoEUPybl
sBemc5yy4a5x+4G/7SbHxH/zvFZhLv1ESvvaaFBtZedeJhNSu9dhKQ+5OevARN1iSgpUktri5hQn
aHS6cQyJxXkugiLDv47wQLf6igQJ/OdctMfSBZJVdsDFR4klgiEiliuI53xQ9eK2gPKyTdqLm3FW
uP6bpj1dmzqRu2nJ92rYx29TOF+rrId2n5Q0j71LrntQkHgpfGa+qqoglxJJU0JDMHP/6CIxuyIa
foK8bTHNpFnvAMJv41ATpuraixSEWGACr1AShre69ovriFyA/VGmtsIcUJSBtkLzgoaz1DJZqZSv
82RF9+TAxPedS5Y8H4DNaHg1doSQDwa238Kb82PEvpJ8d++i7OmunF13O876zJ5ip3jBl8j6nAqZ
3yWl8dmZDoi6SQd4u3SNOXtyd2kYfY1pa56ydjqm8IL/Qfjb/KIHMoEJHGByYQblvjDzDJJ7f5JQ
f8eM7GyAKBurOhYjkFQHFag7/ikW2UxSWb8iFgrdETPMOEYD2Uat4F+8N0nOOxs+WwRXphkO3r64
6ArfeBq38dZIx5p04fpi9t59Vpi/rYkn358W2zkDS9Kp7rDWCHSgXIzI49SmxhjPBNveOwxyVq3d
MS0K3ZfY5Rz0HeRWPSORpG1z1r+j3LqRxZtmTcYzo6cVzhvQPbmdohEoFs1B0pyZn7XogJnmDvip
+O5RfjMZsXXEZm3GIJ/lXXxocupReva7ppkrtj3OxjcJEZlpow/GKJ1d5TQv9Tj9rbpuvHihPV6M
5YcnCLUoiTepgplWhPJ+V8YTAHdbJvhQiBNKowUKLG8QFi+Uy/Xenuhnhqzk+uwqcTdbgtjO5N0m
zzmyfQCFZvLEzgAWbj9N9/XQMieIG3tfNB7hoRJuG3DXPs7FNbDKsx/4zQHAXMAXDwpYaU9/7dTQ
j7Oq3EejAMRrDQRi9cZ41+FgPg6abC92XPaW5HhQnp0DcX6wjro01yPDzZO8BfCOLwowaGF3H6Jn
8JS7Ft7CXw7yfAdMEyWPGj9jQovXcSl/lPMSkiANCKOb72f3GLfv4dA5bCtcYiUaCpKaEMh0ggHi
9FGCPNKDd93lyBJpj0eSEzewSJmIc4UTHXDHcb5C+jseoV7sEof6ZPa/3bSAKbdwwy0Lh1ZmmWtT
VA1jffptgppfpf0GLG0lRM8mrXN2osVuYDPCixzk4x2hiSTaredkpGetEUQZjDlqBUE4H4z4COEA
amC8qPBrv0HKgauqQG8YAWfzgVmdBxvXdQVWdGvnBBkWEw2OlVYMdhuyxf4xy+o6vuPsIno0Y93t
GxePHKOTlTnPIh/dfVtiizdTAkuHEG+GLLNLlTXPrD990iPgfqiA9o+UAqhs/q10cCThB3HwngP1
pY40whDQQKTih/Yb9DvzdHFNkbswtIXIqMe9YczjsXKKV5eR0n4QKDRlJdlHocsQ7XJJU7jnoKKA
CEQ8W6kaL7nIXnq4gyKO2nt76M9yDK6c/X9EA4DFnKMjOdrOmMYXKHHLzoNhbrLsuJPCsHhg1ryr
uzhwo52d/3DMGtsqWDIUewcaQuJdCoYKp56CBdnzEkUoZ8ZJGzwDNfLtHkEiimi0OPEZsXZ2mJgv
NbWF+sBMelyDDiay/KdG3gfeZSMzpCx2xPVu9SC62m7flQ445DR4Soeay8vKmP83DeljVIo+rQ5A
jYINPhl9oNzGORz/6v4j7yw64zhrr17wGxS44LHEUemF5A/PItkNKSaEiAHI2qP+XJrMiY8MXb9m
hTB5qto07mOYpQC/8/Cl7nx6W9Dd6+WPcUSaTdHguoQ+mErYhSJTGwfQO70Jypx4Vw4OvtZZjpvW
b36GgITWUpCcpIklAZIIC67JjoQd7t02QqlkzfXGiox4k7eFtR00u8aQvROpojPUiKa61tRU51ih
f2jBvONlWNvxrYqqfE2+DkZOeucNRkTEPsTjolSJ9W5o+ptV8QIDTWKlmss/QHfQXhaEmZgefmB2
ZpuhrBM8LV2xiefgt8fpkDIQOdmmtRWOjRjBK+trUz8PLl94htrhLuvUvek46XYw0QY59IPr0EF/
4bYvvo8qleKrX8Fo3ifVEpU6cG24P73UAFjsMOK0+y4To9nGFcILNh303pFH5MwcDCAsokVU+lZl
nfvvEHBzAnoc5pZ1x7A4JIPeDYudeSoGNDXRPN2iguhVahOGmrKGEk7EUpagi28ILao4ikmDYNiX
VdNWWvOb3zt8xkwJ6N8+iEstAVH+Nk5QX0CrI3xOXWJjIG+LqP9qLQeMXh2bB2jIRD5sOqcY1mHL
uNdduPOKBjxg96SHvjh1Q8+ytCkoCUPzjymydusWEgyM/1i1FXQUEXQMIvi4vd432Ot12Z3vtpch
TJqDq8hsEw22otIAZtPNPPlTcQMuB06C5uYU9I11pxHr2eobHcJr5KX1RyGjq51p9at94+jJZy8m
AoqEen1jcPc1iMImHw3cNVA9bQT2IQ2yk0jINiU7IXkOKxIncAFsNEkZ+7EBHc5ULMClk3+libh1
YzQ9tooaKH9x62S6OT5bB4/d7bqO1ZOOAPblwIoYpxRfdp6vdfwwxtZ8UAGffrNs0N2WEGafVnA9
24rFMM8lHwljOy/DDCEdA9jb6FgHUaevCUSRs4V/em97OlyLekZ5afGW/D+mw/8RE83G2fi/Zzow
Fur+v//2v3gr+TP/5a10/uNKpUjRslxbaVP+d6SDMP8Dy4FkQsdSmCgdha3xv4gOyvkPzklgDxz4
piOgMPwXEk3J/7ietl3TtPBiOVK4/3fWSomB83+yVlrSUaaimEFH7lkLNO1/gJC5ltWKNmyw2hDs
tU5e47D5dOD04q22ySM0L37BncgY3iySz0VmOSaM3MXIToRbmJtE1afMPjDLuC1+8kiWALzni1F4
OK4X0abz6+qC5e/icSmZ5C3Z2KhZWv3q0rvjZOBeZ49f6+85d49Foe/Ql2XhcJdFuH666mqPeo1r
7rEHWdOYaCsHm72A/aTmhy4/d5zFs6gvAHRu4eAeiqHhLLfLU19Ol0D3xKIsoi4YvJX8QBxJWrmF
5CCV7xV0RkGqGSsrUvg+AWTe1XUDpcFHhNFQtDWbAodNoKMKguw9sWo7uGnrhD196/3oewGNP0Dd
WvDrm/5DHD71hffUQpcA6n5MoG3pHF1gFdzhBVi1EIHcvniddyVWSR98rDOjZOL+qBqJRyM+dlO+
GfoI9IO/MWw8g824dRzkKYwRyN96qFj05cFpstrHvE3ue8Y7Te7s4mj4kr15CxsgQF5yrF4tlsEU
c0OyJkEH1X3H5E9eXAJESfd8nDy75mTMHuoY3HPOEFWk7R2g1SyIN10Gdt1O4HIyBC6S5qkU/o6v
74cI2x10R2wXXAhphKzMkuuSKjlJZ5YnFEq+fdPpR8K3pkQTXlA7UVKhPVLdpoj9VexyewAi5q1X
a5sJm/LSR+Bz2O6wLaHeu6p0YEaZAUse9E+hyALMohfJbzHjFAowAtK/dPGbb88Xx8Ub1LtMHqM1
fs91VHe31nG3lHtrOL9fBV0H8a90f0gaG88wt97ssY5Jl4XhiWTQB9LFjrKOYTJTFs5vkfLvVIOV
qsB1593rumRAWD/2zG2V38K1VieTMe2E8wGh8jmWn7XK9lUKo6r7ZGz5Jx5zuRI9hhrLICOLTjZC
HVaxxkQEuI8KdQrjJzWgtjcigL/G2ZTBnbbMS0GODp0GjkV7N/cKDz76yFkbzBri9tq26plJxqoQ
/q3H45hD3MT7hwUmokqv9vZIGFA1PU/VJfSx3ABXYgHJCglZWTsHK68MyLn8YswFcopss1lj5zPi
+1C+eI37YqfTqdLQu/M+ewpF99IgvB+ic0W+UEYYdJE5Ry/K8UeiwEkQRTBii9P6M1T0v7p50NQT
zfRtps6PivSaJStFIS5gIuPfM1KRmO0xxIu1sRsIHoTDgWNKINSZFAYFGdQvI03GuvPlEWqx6U4v
Bam4UhOD0bT+quGTNSF921Nzslp936jx0U9y5m9EXdYsVppavRdZdXCH4Gjo4CAseDNt9EeUrw12
r9qJt1nWvhI0ECKJGfdxSf1vvjqzwdrzPiG20pjZRhu/IczSivFewYq9i8G4EXA/xEue55NnCaby
BE0bMvgyu/mjXYT2ZB6FDq0a5UuGaifFYdFfle+8gMofkKefmGCGiHE9a1MnNr1J9xOVlDN1cKDt
/84dBRqZxNbCNpeMq+DmyfozShExE4twZxfldwUQWztnIlHY+SBiwgJ/mFK6lb5THzM8iqilbZdm
uO0lsJl4Iu81C2+I8ZEGp2fyesk4coPn1s9PVfUj/eQokuZq2rCyzBOTxbcmSR69qnnSAy7XXPeg
MOBUJMXOHgFpkANNuhEOiPI5icuXCZjNokmXcbrvBzA0dfiUyJEHF/8DMDd0M4dabu2s/7RZPSO+
wAErUW9Gj7LTG9lPMM0YDPrhRRYpqIhy5eInH5kOjdgVNqi6ZJ1vHMLWN1Ytf3KXxyDBMUODMxEQ
W6FuMlieBSNyf1xoHmVj9ZUHP14PbAW9RMODMN3y4dZCq/H7cWss2/5i3qETOVdWfjLRpjucSkKE
jwPO31VWeTM2wTP5OliVWC7h2YOupiYEX++mq9Z5/IfEvZVirBqi1JokTTFImIwsG8LCcah3q2FG
bIuQz1HlpR3NDxETjGiX6l1r41K1BGI29WlsxXPdz90+praGgELc0PSXTJW7puBimBkcEH8m9uCD
p43NV1mHyyo9dNakarOubkjn6q4iI/I3JE7JZE03icPAyeaxgEG+3rFjryZrH+LutBZ4ERg6iQQ8
yKK7gNQzsEo76YNN0WP9Id3iL3m6v4HO3uMh//VR8Q8J1uw2qZ7NqYHxFqZ/rLo8McL2e/nkgyAn
XYCWnrgk5vMQ+cP2swiqL0+41kYH/cGOmDFGvMelGwEJChkh5h+SuajAsG224aaNjf2Q8YK98GXQ
1p6KnjdaPtWuSWRk87fDWOiaGQ7gW4KWlVy3TK0qn0bXZNNmGvE1Ar9eVOF318DeSWsa0ekrGz7K
1iEkkmTyAPsPbd3gh9tqxJzWVPEtIUKgsPLXARMAfVYPdZxj6FTE9zO2J8RwI9Edxie7Dg/NWpjO
R2Ii90OePAfE7uHe/c4XxWtA9krhGpe+CPj/DIii0TxGIeymsj4pHSASrw96nPFmQG3JzHRbVtNT
hY0HoT42J/GJCvEi7P6NxvnOgOK0Sozi1Uits+nG5wmjkJ0horCiDQb3HYcpuVBSIlC0vqRj4bWs
FMNDnBWK9X5bsT1sWq2hQzkHxx5PgSSCq3SYgk8eE41KPUdoIl34tQRV37w+va9NeegFER66xjCU
6QvqlU1fM/ybEdnYPlK+trO37uPG0fNvYLinvH9M4uMoNHYQBihVfXaymu8vQYhllI5MyhhxJmZ6
Ww5yPTyDJ8BNoMSmjOG/xuGvGzRHlu4bPaDUGJ4K339lVrwx/f7OQo7eVnyNY7tAclWIq8Wqzcu8
SyyyD6MrceHIm0y6P6GXoH/O2Ssvx2RoRC/0PWt8BVjMNtSz1BG4QNk9+Yhkc++F7TE7wwbWOFlS
HpyEX8ct95Ebre3210ITb4M+mj41nrFprrm5UtQlPpY2c75nXnBvl/UFDcmBnSG/TR6/Evi3Cxd1
TjkfISOm3ks1JYCv3LWDe7CmX+96n2+5sff4MmUVi2TejDm5VY6467L4xcYONytxJlvsseQiaQxk
HykxYllyik5T8Gy0RJFFB9vxnioUnkZKhF8wBfToah0VDyzUPuwUtBjxzjuHUkrX2b0pw48mYEDp
hj9h2zRHLy63bqe9te3C0R6gfGcmB03xVbKlYskGTYrsPodrWGVsG/1mjypsW6jyD4+GrpMXLdUX
yQToQOnhDYYCgN1uLBDBrzoQwb0MrwUvi1s0JRyrM04M/l+8snpxWmd8Asp6ChNwsTKHeIKvYyvZ
2eQWtetM5DcGYMDCiHthJOzyLApWuqwO2GwQmswccqwaU+cu4wM/ihHLKZo0PTPxyRdJDxnAJC1K
/80mss62gPwWFr44N7ilLDtqdMKmXzx1KYErfiH3hDxec0Bb6YxLLo/WbUBg4j9SjFNu0cThUWby
1bFSq8b428/9ryRQZNBiy4sa4zSkJGlC0VrHbo/lYY3CdVz5unomLA8tOjJc4LX5urGsfa7EccRW
K8sI6bkBSFWQU2cJxtrs53K2Pf6DdQi1+1JgR9pkrQbt2/0CcFizpqrG6cqMn8ceiYPwYKIFjxM+
R5dVZSz/Vlw3PvzaYvC2zcwopaz0UXHmrJxBfKtpWHhxdb4uBAqnatxbYcPsCr5mmJzbd93lT8yR
T2mmniJqXlGHN+3GF1KDUK/hatTfPW5G7b8YHZDrgUXs2BjHRKDi5UKD2WpHPESBzyALrFw7U5mS
xlMCl84E8qNkQB+/OHVaJv6yf/cldAXaLIOAd/z0MA2iPjqDb8BTWlKUIgkx2+rQZsAB6r49GSXo
KhPzIRpAivLplEcYoVgtZ2jpNXPM0ndhcxl7n8FzOzKX9d6tllBJ75sxCLlh27lyuI/c9jXBMm6M
uPRCmFXmdiYd2dBcZiGotyYLXkJzPsw4pSf/CRYAe6duTh8F4SJI8CJ8JP17F2I2KDDyuclH8hiE
xbRQth/LHoVebMU325sXa+9ALqgb33St8TrZRPAIvsvNxmu7U1XnFCjYVE/K+ppzdUBXrvfjSEL5
9Crm4khodbeFa/YEfpMyH7UHTa6Q1V/bNNgHHAgTwT6mT5j49BytHUIDAnFsvfBoJ88tqig4K2z8
+4ZsJixYqAlamdy7bGz6rNynMTI5GNR8XRuz3YXsxnBu43J0gsc0m48Ntg9GRUdzwRxzWOstdxmJ
DSt0ivtZW3d2/drgMfB+J8UDwMz679DHJ9QWZ58v3CxCJGWgWu1L1V+LBg4sJ6HwF8REuDXVW53y
oVHOdkx2CT/YKAk7jCO6xxE5MdRVU74e+htqZO18pdo8aYaFYRc8Txh/yKZf2910KC2Kg/T/p+7M
diPHzmz9Kg3fs8DNeQNtAyeCMSpCoVlK3RAaOc8zn76/na7jrnR3222cq2MYharMypJCwSD//a9v
rTVs3cH2KbiaWZtXUXSPlZ9cE8JV0vmaJI+7wGvuA15Bz+7VSlPfM67oNELoKH27e+IQjSezAcb6
JAhzF7jVqZ6QWqfo5Nh4hMNMDLibqTNzKDesawYwEXM7HvyG42eh9Tt+N/2MKWXEeKlKXt5Z9pnF
YK66QbsN9Qg773KobD1l1g/ICoS6HYtP1+54NIxXee1cJtN8zSt5Gaf86HbFQ26TVbUYiM9l/UO0
7om2rvUSkr+DckJiOms9Jx95DOKG4i2c8Mg2vInLcLIT3R+GgFZi84bVI2W3tnnRMfTqfRn47vJZ
YcV0aveBPRHGfz1+hdg4tPF47iWAmTHd9ZOVXeVD9w5gwNudZ9Oqi0IeBpkHG0eZEXqw0+PO6kzQ
bVrNNcFk21kfiVrYRtUhs5qHhtRBy150Jn582XP9PFT6DydO/LqzfMEOWyYp3khzH7cxB1gij2mS
FZSPlZl174jpQA9wLheyo7sLtM2VyBhq6Q3thu4lZ9th4/dajRVf1LR9ozF/kFm1N5ZhWtV67MNJ
3tV5xyhByVHETSieutuyWIi9KLurQGJfUub6jgr3YKYmMk1X+N1vXAYCtF5a7O0wfRkj44EkTUYe
zcl3FvoISDCBnQTkwBEf2Q9QsdwGj3KwdtU07sNIpwGE9OOoOy4TPg/HM8OrJqf3pfb0m8FzqG1X
LTg98SkRTiM8BBeTgJQpIwGhIPAG9qpIsqMuM+x+1lVbJu/G6N7PzBoGOdptJkmk4eAfZ/nZ6hHJ
XKxONqX1+g60nVl6Ma/dpcdlgAhWyK9UpFtryaptmqe70TUfw/LTIQLVlFh5IQmjKOCPV6+inf0K
FBHL2c4hHLmFQmN8JKB0/gTU8avSQ9A+Nd2bRvr76Gh3sqH3LXOeksXjOmYbFhFoAf9DJ5gp3pOU
xCkomDXPflQJOlAidneT/dFOXQPiQFiGkfcPsoWFNY1Db3KH0C1xTnXtDdiuYhjpGtjMWyNCvjY3
UWed2z72RfRUNbOPRk5Q/EuH3kDOM3xwHJAtTnRAtKPQLZG0pnIEcGDWveylCl4r/blMcamkcXE/
pQbVg6VfymndG3kGf6QzeuoolNyt7e0QHD0zQgoPccrGuTBWVv9I3ma6sQd4V5sDYG2jLtuwiRnW
mrZG3m9B6wzniJYU+ynHCV2UBzJlXyjNuzTBs8aEw2Fce0yjUW7jqj1lQfCNnMjGQuthmknSY3+X
LnemEX14ev/lVdjc6sQCxklSFD3uWxVJ9pqLs6cky2Wu5mC1RMt32oQs+sxTX91wXyaH5ib3KECs
NRKYVMsnx2m2q4tn+ulIppZb3/SxozK539jfbgQvb+KKZJp1H1HW3zOaDU1jZebxMSXdtUhVk8Ol
66nOG6JzansPVpJd5+B2hKN9JjGHX4+pBu0dd02CkE0c59Vkx6znEpv1ZN3tSWkk9ik6xjVnpQ5s
brER3ptn3uKzxvYho+0h9qiaS8srZjoPYx3mgR0xG9uAlHoDzYte4nXvzBvbPkM+JjyObpblDN/I
GFH7c6Rarz9S7v9J1Fzigsx9CfHKCVMFvcIp6eKebQ3uP+4bVoj7byS5TE5IP3cTul1Hx4BceBSm
RKxkLDWgIbG/VcUpTxDV8gtVskcjs75QmuEtmH3BanFmpek5YKds0FZmtix7q5D7ek1efO4t23Iy
v2pvRXwMHVgvXhrsFnrQ8SgeXL5kSljFSEQNJ4/7rjuMOLOJaWZwaTcUbO7T63jhethEzrnmHNal
FdDsqFzS8MfJoWzNvc6sWGvrikwUrcLu/jiMJhE/+aZPJOPKZig3c4vzkC5Bd4sANSzgjN26HCNG
/mpTpPs4xhm0BH43jb5sjXVF5u8YJ6u+b9eCNZoGeNVGaJ/Q7/0S7SeMY4XRbkZ6uqew3y3NWoS2
j7/Ub9UkwuLKrO5FSRuptalHjKz6btCLDY7Qmo0ET7SdGYMQUhI6E6aBIQOI55GcEy7IvR1oV6Hu
rMU0Y5GkyDcfd7N+M+m3PV8W424KyDqxzGVs9ylB5L2byD57D+iFSAoAsNG7VMNV4JGy2G7nuGXE
eO/i/JA52IGWOD/XBK1NrfEYUX7WFvWZ6XzB51ANZDQMmAEgnfgJbHTE4yJNdxksoEHsvCcn4hxB
383vtmg31ENRTUZIjrvhiOEXuBPC6JF+m3tJpIVWcrdo7kaTdDuXpCJuJnkk91n6UvcHrEgc+bot
AKYVE0D0bi3XWvdY9+mZVRcsyw20w64m77FzlgfoT8CycTXC2+k4fi3uzOneGOK1qWc/Cq88GtNr
3tBRKcKUrEH23kVGA0JjncuCnc5CuWeDZuiaNwQzXgepeQrGwA8abUKVpVDE0U2D0mL3WhgEz5R1
+0M48bVV64Y/9dyOqjn9sFwe+WFVwvEsXOxF+ACJt65ZdTUMY5j/aEVtg03Yh9WxnVlQaAhAFQSu
GwVPc9C/DRF+iXyWAAPk+eekRrHc5LAX5B+jE3P2cRi+sbpCws37IUcareXsnDimk9NCa6XTbSnu
BGjH54BqtMzCTyqywe3lrigDtOvA2kwfOb4TOQ0EnL1CmZE0k28pbtyGHR2aS7udhh9ad/YIIaag
dUeh7CZFKjHdvdk9l5GzXaojaSyowINDlHbMpsAj02WNiM6N/Ox0d95rTDNr5B0iTkJDi9U+pvrT
bRJ2CghcWrhbltI32Cwl2a0e0rEmal85UMnvSCuxCavOJ0ViPQh3q4/zATaXrWZ+KUKIMSMjGGMz
ok/ZQAOph2c0CRLy1dQm0Y3mVW5CbTVafcYm0Z2SQSPpTjOfPKe9G8aRQ0YjCPBRHnUXP4sKNGVk
HzdE8Cb4DwHIGi5xoXRdUym8GE85OirVN1P6r4kQ7CpF2FLacKBU4kbpxcxXJOTVuvCDGk+WVLpy
pxRmR2nNs1KdveTGRoS2lRpdIkt7Sp9uEaoDpVgTc4x2rVTs8rFXmvag1G2Q34cRuRuGMPRnpYB7
SgsflCoeI4/PSic3lWKeI517SkMHG81uqSablLpO8Nf7/FNvV8p7YN7TuHiwc9f+qpDmE6XRu4j1
EaK9Z/mR0vChqEJ+Yuj6PQK/qZT+Rmn+Qqn/ECdvk+IBNMAA+ZMQUKwAhqsd1yUhCY0iCbTgFjcL
t0XFGOC5fM0VdTAo/sBTJEIEkuCAJkjFKMSKVqDBflybimBY7mbFM/SKbDBBHGxQByZp5USGzaTO
h35jUBkE0J0NIBEASrCNUEGcxnPfLhtm/dZvFFUB44Qyl+WrAuAiVuRFpxgMDC+4XtrxAcKfVKCD
xF+2jQlSVPSGC8YhFc9RQ3c1ivDIQT0AJY9CsR/0xhI0GR7Tc6rIkFoxIsvwYRkSr05LeP7SfQYe
6Zl6QrZjQXl4hw8r6JjX0+gxVgSKq1gUOLMMewXPamM0L30DyDTOOJm65j5SLIupqBZihGEt0/iY
BCFxj/JTNysGsSqHhUmb2Ned4S63Cps1JcSMAzoTKYbGUDTNBFZD/oRLh6x6YivmxlL0DdXcdP8o
IsdOHjRF6EBlEQBLdIhjiatGL8/8fGZuJ6FYlz2B+aVifQxF/YyK/5GKBEp4u7v80CpCyFOsUK2o
oUnxQz0gkVBEUa3YogTIaFK0kTtu2TraPs6cr0DxSEKRSaZ9zjnOtopYahW75AIxxYpm6rzbRdFN
HphT8JN3UuQTqpRcJ4qGmhTgVLG43BagUgQzUWCo6KkAPEjRVKXiqkjOoPFw+o6WUwx2ZSj+Knem
YVU13EiSmdgyRWnlitdyALeMaB4OVbGr9Nbl2oPtMhTlNYN71Qr7Av9SBUWy0Xq/5TreLIzNmmLF
qi65KhQ9ZnVtveotRhVuvZwE38JcB/ZUzFml6DMdDG1y5grfFylasesGzAcf2sIBOV9IIqBEdiY7
zcM4x8vDG09PBK0xqccWheGWhr0De/F3WeevjRMQG9lRdWq2l6Q27ppe7UyJuysj8sWThGCh0uk2
uWRpZSruriF8q5zzguRlYN95zDFdNNOBBNppB8a8juzxlnILcQYctV9tMj1uGjoo2PUuy1YWPmYK
xZ7CAvZAgYuiAwlZ2eFw4WSlyMEGhNBVLGGgqMJZ8YU9oKGpiMMKxRqHoWC3dSJBpF9bORf8MEXX
8SDNm1loZHRWmNNH/naFzV/SUTES88ReiXCyKL+qSVPPxpFIkNbawji3FEjDSKaKliwVN9kqgjIk
C61lOYa1hadnv8AHmAvxKIq8NBSDaXb3Lq/DVGwmwAiq8POkmM0BeFMoilNXPKeryE51E5CK9dSD
j+wn+wkE6igaNAYLdeA4h0n3tRhqvsOt7msJThyXDqFBUaWu4ktzRZqaijmtm2wDNJ77khAHNvvP
hX6o+NFehCQ8RXaPKfhqqjhWo9Hf6mREgAnickt0TSpZ1PSzuamAYClQ37Bv00/Ww6wYWQ9Y1uCU
ffBIjIus1oMvXKzNqNGx07cO5c30jNrcvNcYhYgpUEBuOC/ubRcM37PEe9DJJlwZtcGBA4h3VDRv
RUuvonsrxfm6ivhtFfu7KAo4+MkDAwYnihC2QYW79EVX5HCvGOJJ0cTsTm1ee0/JEKgxVaEPNZAe
zhZ73y0LNGOnysuScdo64zCin8Pn24SKNYportRfHIc62MEcviunfQwU9TzoWrzPpSG28wQcyHVx
l0bztVcQsRqIPNkX+gS4qljqRlHVDTmBirLOFG9NsQLteIrB1hWN7SguO1WEdgqqXSlmWyp6G08K
9dr6xGJZsd00zvoc7CgXAPvuFf/tKhK8Ukw4R5hN73FPkz3b5CjuEVcM93oW6JcBhXWTZUM3DNMX
9vJL5FWnZCoRspoCEr3BBRuoQlpqOeFXPGXujb3yaswvvWLZSZtLNoB7wD+KdM9A3umUmIEjXqkn
6K5KLX+b4oPXLY7PCgw9c7gNgOcrRdHj0a12kSLrPcXY98Wpzghd4QS3K4Dw5580Pli+pfj8cILU
7xWzP+jQ+xkY/6J4/kS8OYrvTwH9uViuqKHyNg4WAEd5ARKoT+yABUa4HCbF4VhkdWQ+2RWN7wF0
N4uhy2yHF0f5DOqfjgPlPRDKhZB3tbup2QZtRMz8W/Q8dGT0kCr3QqB8DJFyNKTK2zAol0Oq/A4c
h8kNwgIhlRdCYIqoMUckUvKsMkt1E1zW45yz+faodUlH9LHczkys4Ky4vISbS2wRYJ8mIDF6N7DE
nZ5xyHCbSE4jzNhmqMiDquqE8OSCX1y4z89rUXnGJrNjkiO6EOcH4zwhHIl7tiq5HbsQSti4H5Rf
JFXOEe6PzbErrmYN49SQA/irDcdE0uU8eP19Zjqn1MNcbVfdk5heoya2b/XxWUZEFnptg4mUYN48
sw9CRuMuo7KLozNOFwPLi6a8L0yZa6qbT7ZyxfC6udP2OGW8XpKCrHWJn1HMsutEA2gsic6T+oKd
ZJhgojSHS6HLNlFNMKumXDmz8ufQO0fgb3uKALxWYCnWzvU4liPCPs6edU4WPkWZSjwmLOKBwBUF
y2bLUYTdj4Yq+nU4MLvkcB3syauDNZTsEjMSyzOc1AQWbyBn5K3Agq0mMBymJW50McXWaw33hYPS
e8TLd82NPuXpRtJvOYqT2cCXDFXNjj7B3tbPPwSmJ1O4z6VyQRXNfOlVzRjJM49dPL7YmPcJfVFN
9hU/68RhHzUpZ5WrPFaFcltN2K4q7FeF8mERIeDXdsTjvS0SUHaDyDKbm2w3bD3yNQHXUI0c+i2j
OxG7kZ8qaI+LG6wXqNrJ8MTh7etD/pKx0u0St0JerjHgxwC9HJr80iICZkjEy8DK/mDTdb4Og4+p
IGczI2sq7Z+zSHyTGCrm3l3bZUaekJPfLXMas01hqTTNA+cFHvko6iRN07fWu/pVlpHSwcP9zLYg
TN0XltyAQgPxQYFZlucRT1+OaRNveEQyWLmQPptte84zrNvEHeGLYAAx33UFJUbSJs/USJOLP6NK
wyAVzhXDfnSV6vdOVFXXjtXO56i+mmvOV15oYK6eSuM2mvkLtwXOfOmbLNr6qtY94xGr3bUUAXdh
4gMAnYzgMgpWuQ3xwG+kHPFBjzTS3wfVolCnwZ7v0d2VBWlcpm3iM5+rADwmNyhzMAI/CxGOZOZG
J1Lsf/+7//w1DkjT1QSAwg/s5CJp80a2e3PGzMVNkeNY6tbz1SR4VugkeLOM48IPjXE7mOO8ceJJ
HAQkjtbCV+mDfnZaq1jrcSPIDfbzabI2vSWaExEjb0WjmhlxOhwgZHRUhHOnJ8mdjhDdErWn4YRk
ECbk2Kzt6dA68ToNS/gzW1RECRDd3HmPcqJedmG+zlsMbYTH4eXyKW8i2CUlMiIYaHAQpXhckrlm
c+2+qjP+zopBIJ2QmOawDfnGlvWMQeqcew2zdj/MZ/yqHZbY5VjVkzhSVHq2om466qLGFOTdNuYk
r/uxqIlV5+Bgybg6CmfaSCPpbytnOLVxge6po2qT6oQnxCBHJQiW6URBySVEatI8cR5SUzsPnb4q
bUYLFLFdU1jNbTPUhyFHHV/KQvMr4Tm7kAxUdhreAhBnWV64rfLhsDSd7xglsAar11UFubIKW/pN
nZL0m9ojrCE3bbLTiIQ8JlZDPq0wfM/mxRIsMlDhylZdiwNvoxkz6VhB2m21FKukabsWYZzFvvay
15SO6300N87emGnHGk9LHFhXU55IdBb3VHX6fiqDBHviwbRh3VmZvRn9pyEzjb2tPrKHqRm1o+A2
XUp7y2gfEbmjEnKi0UYWr540XQ8BJUFySy8Qu5QhYjUMdX0bsJtg3HzCWjkemqh5mih727eqVsxp
p5rVS//qtUwDYYQls93rdes+5ZlenHudT7HsWU4XYXxXTLd1ERL2nYTaySD/pUJ+Qk+w7yzCxfyS
6HjVZ9Wz9srZqLHMJrGVYFwmzGQ52zi/nBxyss+cW1ssFBxmYAjakFFxEFQvyxh/4X/3S8G52CDk
Aa8w58rG/DBpkl7VY/wsaPWyTO1da52nkZ0f1qP0PKfah9TMm0VW6T4Cm2cwt+8t5h3dGzc20RGo
W6hpbGXWsh4Fcqb2XXedMnJTG5W2zYr5P0sDLvIOP+LP6nJjJpnQccyNxi13rfl6nPVHlM567Vo5
/tmIp2u4l+UUb+UC+hqF4Vto1VtLmhD6TU5qaeoSlqs7DzKrTroq4U3AkTGNcMNsNSbhqgMoBkSJ
F1qr5pcqb9YLyNXQmgem7iQ0G1D/wtpYLO9x26FyxpWGla19swfDD/pW+nkBgFhAZa6SYMQG2Ch5
h9NKEVT0v/I2NJa7YIFDga+taTsQTGlS4wad4d4m0XQHpT2udaDuCrRhbi4TTK6p3hhnWdMasBoN
F5mLZ29dBMpF/RRk+qVhz90m/c1sRex0lzKCiMtfOCN/tCZlF8Y0PoctQf3VUn5GyeiiXHL0iIqL
iHv9QonY5PmJA1WQ0CVNSJdHuIXZghutOF7NZD80wGL0m7K6HLcMchOFczRVOoLgibqiu8DTttRR
8Pw3BrEiJsnbRo7z5AUxLooeW2U0s2EZFovWe+6KbJZI2KctjCf3ZcxH7152GDSxf+80gU05ERc3
kyyuckpORmS/geOPU6S4PsLpxgolupZIjq6THoq0+cHbVIEggjqRxLOZY5uWLHvc11lxX5gqKjyW
7QYMHLammfp104z4HSOIikmpbAWx11qstmQsq7zGJZpbhYOXkhbyKNo3BXHVJBvWJKMaO2PEtlsZ
FWkPNrfhSCuPdg+gWzfoGrQLQ4FRuZb1ERlTHL59M74pYntkIyqeWq5Aoyfxr7Vw7Qcl/cQ6HHGf
Zl9NWlNW3NrLjhw/elF1ctiSd51+r00Ypa8D3z/iRLKBTiC/X4svIYxlqZEx4Xtuy357yA6el4md
ZxAqG9YpwY1Nta+Ckr2fV50JHVWMurHWC2Pyo2MUo/xn9QgCTcYknzHnUoy8ngKxf2UUHIKAe0Y/
yjp3V43hnbSuZ9DUO9ckMpsz0okXN65E30QbtxrKc0odBilr+EZNhl8vSbesXbgQ5qC+Bo0CqEtO
Q6K7N+OCrEOahY1fLkffxckqqmo6FJrOKdGtbSJvho2xpM49H4rV5GkSC73LJVjA5mmSwD1E5lST
O427trs03s7qTWBPXsyl1QCw52cCiSr6KgikIUIl2tIFp7zjRHjFen0wLWO+oU3QarL01KAIpzys
Pm1WTa3XOuulp8E9fekK90IuB7f2+rEj8CNZSI34UWmM08hrwaytTdJVm3uRMB5xL9WIyWcXXLuk
uMqUvJy3JngjND5aKOFtPd/j/K/J7yADrJo2rhwIXFoYb49p7vgd5SUj74fpfgfNnWdSl1N+kQCx
SnMsVQHBvrxh/DA8WR4mSR1N2x7bMNlGuXXlkAvhDekxFz1hTvG6jtrDbV/y/M/cbcsLHwIUlBJS
dAte4EBmZ/NDV1pr3TnnrrmREP7kEF8suI/4h2HVG5vTJZQRlSnGq2vgalKUd8ohyaoe2xCmI9Gu
PVu/ISv6KaQiAzCBkN3C/hAz28QufdfM5hh6w4sDRbCwjU+G6LNIehLxboauvIR0c8aTfliAefO0
vHck+1W7+Rqafd48pdmHXp5I0F1R5NIMV0NFcrU0nyrXqfEboxcV4Y3AEy8jdHDc1AX0CXH2WQL2
DJFMDXXrPZd9uE/7YAsDQX1fetLn1J9TAiFrqp3BbEw/6inkHlQBzYsLCNOm8DK0vTf0MEnva4zr
mzDrOXRRH62LvRm3R/YARzw35y5C8tR2+VielYnCQsuIyXng84L5W2JtgDoi0ggu4bplHJ2S26J9
Kdz3Re82BqGehE0RXh8bwSpiZSic4D5tWAB3VDZ6XnhgG3nTZtXRsoiEuM8mhv7aVqK1zcaQ+gq9
i/f93O0W+uDWeuK8dl53xb3HOI65dl1E+EMCjyGi13IFf+0nCW3VLnhcPWJGDfSLWtdAJxzv08wM
fnCWz4GP9MiTjhDdIWUuRLSb5qUzxLtTc8uYJX0fSLyOOVxVjU68ZP4WAH5r3YvNCFUxuRnR2bGI
DqhoeoiVZpJvcYmTt0lQtbMlzmWbOdbrVAA6Gy2GWbYcM3Ky3+vFS6hlb2Mx35ijvh7VWMJR2Wiz
d61Pjt6cnZJW7nPBB2uAeY2d24EJNSS022ijaS1jAKTY2o+a6yGUcsdBC7wCH+oZ1vGyAw1h+wAJ
IHicR0Qob7u6wtS6QGF3lEc09nig1mhTeuGRBJYd1sQLW9ptBgVm5/NNG0SvupwfPbcn2w9+abSN
9dQ054ig7dZj3DPYgxF1sCd4FKUwPFRjva4s7VmT7bfIAUZNUqpStp/Akopuaeq9rK2NA4FlxC0B
P8nGsTW4VTSO1Nq3LfeYfujWpN5dlY12KIYCky3nW6wJWvmYO0f2t1cdCUJ5Hx4KO2YYRrLt0+4m
ZgLOB/fJLJhzZUAGJ2H6XWO9pPNHQucWSQ0H20BeJPYhEA9BM17pFmDurP1Ip5yloEs0QnjHGfSF
8gAi5gg/2+nUUYM7rnMKJKmFoIFbI8sJ2NUj2nQm8MEu1mniHC2TKXLohmudp+PaIxq/Kt+6CdWg
q2b1JBdrr41f/uDkuymzOSyLfyv6/KaEJmj//CehSrH/+suHzz//SRUPWtBTtA7anmliH/m70uwy
S4xZJYL4qFLTPkseQ9K1/DoA1iq1uzSNie3hzWf1K+m+zKP+bFYuVUKSK16fY//nt6PqJMOv8vfv
p/3Lv/+x/frv/vEvODj4/7//UkH565/4yzn+aMq2/O7+4b/1/1Or9j/strwne/nt3/5P/tXEH2/F
G77Ln65O9QaKvzVcavRV/yYsSiJNIWzDtMy/dVxqwhW/kVNBGryn+q5/t2Bqgl/l/ecCwIHJctSV
f3NhasL6zeZ8Q6mMzm85hvmvuDB/eiz/8yqz0e6Z5wWXGQZMOFCHL/RHD2blOBXK7eDeV1GGqPYY
sOjxhTA9xj4iIGNB7YeUXxhh3stZXFNNx2wcuqeiZKPrldAcvQE1QGY8Tp1/8gnQsaf+4SNgu57j
6JbOazWQWugPV7//B4NoNSRjYCf98FDlWDRn4vW16G0ZCICMl2E5gIWToOqJ71B0u9xEyXFqwO/c
Cl7CUN53JCIQ6WkU2y4HmCg1uYlSF+lRQzmlBBkNqoBVGUaH8r6IdaZXP1qQ2zvBM3snjGs0aPJT
Z6gZj6fgGNqqm+BqwTy7tmZSQxrDucHNiephi0uOFLYt7eKjQURByhMkKvKIJSTKXVs8PwU21HW3
VCwbLUT1gKicyLR/mPdOzn5ET8j1koF1zasdSFIqPgYcM6thzm4zt18OdT1DeFTpzdyLp7IbSAo0
jfqYFe2MEoxbXujRiwR3IFHoKxMlhY7WvCPIghTtoMIYj59sRUUZ2YxVcketjc6hTL+HEKHTqupH
v5ijaLfoLIZNI62OAV2tcEIQKZhNIkLvVvmkUXhMDHWYGsXOfkAEcVTSTHxVGOE1ndXeBuh01edF
uyLj29xR4nFohwTKP0Jr1orw9E8uD+O/uTqoNKMAlg+JgSvq16vDWUIoEmPsHjpQDt79fSvcb5y1
lwpEITC0H65TbUkfHyFHHngXHycOo3+t8/3lrvjHu7T5az2sukRdgd1DkqvAJ1bKv6uHlYvppB2d
4A+eJY2NRF4d5pL8+GGct+NEYaxIcBWIfk+QxlmmkqEr1ysGD0Y2clyYAxKUWOQDIpnKnbsehpyt
WzCOB/beT26LsJgNKtEqlpZvjMGL1dIYL2W5N9vXYCHylgltU4eZ9VfL/f/4yqz/+uN1hbRcW5i6
I23n73+80cT2AQwgf+BqunRxOu69inPgWFxpoQP33erjpvV+aJbd7VGhHOJ7OL8G8UYQr1zWgGoe
ZvLtaHtkBCOaD7AZ0OLveu6BTWfpWx2030D0wSbti4NOxSErIpysdY+Yn+ScBYid5rQ0rrscMEoS
aUtIPbzMrJ/HHAOjdLsvYkgU8zrFp2xB15mAfMwKl4aY9OWfvNXqcvrjnRKhivfQoQnY1gGblGP+
jzcj4GQ8pJTP3Ot08MQmnWQNQVOMLv/4slam97//MjaPBdsySZ8D6fn1y4Q97UmTSLR7AffWWeOx
A4I0SD7OLXtvBO3Vv/5c/989tP9fnv6/jAyMFb+PHf5b9/bLP2x+Pj5v+69mvvtq+6z7OV4woKh/
83/7m78/hB/m6uvPf/oo+6JT/7UwLotfns8WP/l/EK3QT1/5e9+E5X/5Q3/NVnB+sw3PcngIcxPA
pGRyvYxfbffnP9m/8VDlEc3/DNPlWuF3/m+2gv4bSQx8qgjNtXmoSb6H39MVLKliF/hvSVdyqxDe
v5SuQMjDL9eRqwuVEWWbKqbB1T2mhV+vo7myo9DsQ0UGwLBNKYF7RtfwWeLwPRGmFhtpuU8gZSFP
uLuLkt2VRPUfc0KEab7PK3oBrWjAe7loqnKs2Kam/NCC5pnc4ARfxMJeLmhiBPWsXmNNvw7A4yZC
TPyyBOXRFrhKaWTvvdvejmnnI1niPxAj/jkTfpKg20YV21X6Z1jVzbqJguuZluQRD0JtYlmy4+9C
x/3Xg4mlXbkRUdWRpIACbnnvNMmvY0MYB4jE24qTnhON9AOFIxlrcfvYujxzsDDQ/EafmR1UG7Y/
fpMFN65KcBky8gZK44J4+0PS0Btn8oB1aYcRYJ8XwxlV6ogXrbh0gbPBhEn1SYHZV5DE27eE5BGs
x/Gc3ECT8QiRcYU1q9zECD+MGXeyt8HWiHlmw5PilaSNasgNYjQLKNOAeWCqiOiqSvdTTASxeaHQ
MVWwVgs66z0MPDApws32ODXfe1yjuJXJcZbNCCdql3fELELJfmcx2Qp68yBn/T0yrXHXdCM+qvTW
nDBVwZKMtci3vVTMoEtooRYxsS0tUDOYwWfWTzS7RuRO6iPxVE0Twp7Mj1Y7nrLkmljpkQxq6yVz
5BoknhIWunnxVVKbGn27rv7OfMWCULvg5Dylcf2A8YkgVTE+tJPzpOfsUogAxWPjqi1fmLHM5YWO
7Hm3Y9+dUrF8NgEBo1a7b1jfxeS5ElawcUxVuZnbBMw43lsjNsGn7FkZtyrv1nUfnMn81EoCBdAJ
6q3QvefYat5mtvEr6VY3IKS4KSrEYVvjms+NZTwTzgyBVnvWnceSb9VwGwcjnlc88voT+3eGlY79
YUwHLgG6j4WO+dzDA42Tl+HNoyiK/hzIsMZkNaon66Vq6lVdEyG8uGLjkNtAhu+trr3Sxc55udgu
3fIEMKTtI4PVPJDOlpqjEDMdC+NjPMNyt3aFP0ZQrzdBWnQlpVcsWvpl2BlyaEF1x91CTfYqHDo2
KtZjPbV0NFfNkzmzHx8GRNrko6jmW9cY97GsH02Cg1dUTNAER1Oo3ttPTl8+6Ki9a9iyYz1KlOj0
LouGJ4MwY2/kgK81D2N1woOysdIPe2wp6RyoDUXoioXFAycARrcM5zwU7bOHC8nN6ydJc1sWsfuM
eVbHAXkPFHlhqBLDs02S3VoHX7CM+r4VqJ1zO5w7S9WJp/0J/ROnY/teVMoK3qsgEnNrq2878bI3
0Qw3gd4DJcn6R4u2N5mnuo6uM/qhA7I26I1JP8x8cTY9GXrYD7vXkBU5Px5/seO3lAwAOmYjiKU1
O/lZ31Ndfuw7E6AtnOF3pXhvBryfHhufKSVsOywebYowEPZAKId6N/fJW8kUss7wlxQZyB5gCB3a
RtxsZldF+S7yYqXNS2PQ1U54wdkuB+NKjO2hW2KB+ZoVUje/hKONqD2lpKoFK/RToMYpe0tAOiDg
o2eckiRye0m7kU3/Iy31I1Y+HOVq7TTchNaytbV62A+ATc7g6pSNatxH5uU0W8YxWtD+TYlZJ9ZU
cu1onTUrjC5Co5gFtZ36JK4/vEnkS5DMLjFQ8SOx+RxnGZd7RJrqYVzYBUdT/qKdYz4OKw8X6aqm
JQDG+psIUgSr0QLvcur7DvnWt3CaZWZ8aCqyrALtjJMUDHGaAEBJjWp62j29KVwBThjXzX+wd2bJ
jSRZlt1KbsBSzEzVpl/MAEGAIEE66D8mJJ20eZ5tNy29lNpYH/XI6orwjIqQ+q+fDJGMIAnYoPr0
vXvPzQhdnIutqJtDXhdo7o291LgfxVC4q7b8mtqR9lBOT3fGn+5raOh693ujW69JELyz7xx9J7rQ
igSZM8zXBqstF3Niq2kIwEAqITfJDKBf6FmH36LcaXqiLWkwQmmRgpDNxrnTShKzrMpmepTk8XGp
1Rv+lo1ibx+CsV4g1CPeyfZWPQ4axhQ6+mqxRRVGqDrz0wzGJAM44nCdZu/iW+49msExbXkUKoDd
dP+xDVmQjfltiserYaBvaiNoNGM3hMp2dWMewjw/xGSRTPOGFcjfuH6P7B6QmVq5GCeWnBIREPoY
2pkIJdnSjYruxKKs7awqOkow0SvNqPd+GK/KCTZ2O9MR00Qit0mHqyyC/VOVSHhL9HamE5BPM+aH
sB6Gk8gc9yBEhiBFd3euinOFdV2TAWPiMWbmEyNUOeP+t9CGkztoGNOdZVCp9zrjEwHUTe8GpOvV
oVOzJbMMcyTGSPcuvhs9RN4QH8KwfCUI4ltMhs6qyptgy9ljb5beF1vBSS+UpK64+hnz7kiR70ei
CZaGxG9JWmaQN2c7CnGsdXX8UqT+Xad1D/gZyS12L23CAQpURRSRUGt08S1QDhAzIL8m6uZnJ6VV
OJX7QeKxVnLZwGUndXCXWORxRo0kRw1CS6Axlx+s7nHW7Wzjk/eeu3igjfHsoa1AHhAQWJB/FSk2
ZDetacYzQVtoyI62puN/AIyxVlXSwx6d3lDMIkmm07eLwy8rCG4lcTdxb78EmkBBheXMR+lneu0R
WhMuaC8jjM1rXj3Qy3jIMWXHNtl/nfnb0fd/m3F/U7Obks7Zf1+zP/3H/y3+8UJeyGfefv7j8x/b
mp7cjyh/a35fw//8Jb/V8Jpt/JOWnM7x3QBEJjydQ91vRbz6V1T3wtJ1YdOD0z0OYv+q4g3xT+Ga
rmqX2QZiAI8C/19VvGH+03Ilv8l2wZfx4+b/pDtHevMfqnh6XqYUhk3r0HZoHiJx/2MVzytXaYnB
3LToM3bmdmWW9jYh81vHtWNNEGEmb997KKbNfqX+2QIX18AmIFqrFYux19bREGwSLVvSykFxnzMx
srdObW1FIy56bzP3Jbm5dfZ1wSopkEy7e5OZAN6uZVFbF/Uj80yTz2/AdSXviW0xqGCVHswIBuCD
NTDUmtqVnjj7bLQuDCdPoCYvGZpfay6OHUuzT73Ap4gZdfe06pzsaI1E0MFcYda+Uh9yIDrHzHZO
WxyrJjuqz+fOjIk955R38sWq0HG6e09nTjG6/aplisKuwI7momCoiWGzt4Ur6DRE00Lwe50Kq48U
F0L+oiVXFgor0lXdvGhEIZlF8h425oU2K0SB85CUj3EntyGBE6MXEow6LdQvHAGIhE67Uh8qx6XS
kr4zwwkYCRdRn0Zd0D7yrupn0f/cRkeCn8qO5DmtOOpB5kmOpSW2JfcupZmhbGujC5SKibGRBTv8
H5MvLlVg7SPH2ttNt7IDQeb4YqqdswrtsWN1iwieRpx4YioxjSluT3HiodyXU3bUi/RocK/8Ztjn
BLN0rrN3bHHKJVfYwHjPv89TSUrcrhCc+WwwGq62NXtxyVzrpE/iUpeUNbVxsXvkDCRtWtkaeT3+
QD5QR9Ss5Le7EuevBHxJu4lw1ih+NpCQ29654s65cU9f4hPC32me+I9Y2jE534ho3RalxRPI3ext
OpjZssKHFRgbi56PmabHIemRgJwGYkpjxi2N9al+INcECoxtmJAnw/2ZDHkyeEL1+revkjN5Qlhy
kW7y86urn5ZNhqe+5buJbVrIrbokRujsuzJ9r+bwSzfFam4MPOTWPhBKzmmfojH6StWl6QvIoqil
1ZdLimPPJZy48eqaqN+hnrZolFtttk/q4815v+r4m3qIsU7eI1nZE935891T7ydKNjKoSXLmXcyl
hhqaX6V7V2AkK3Uty0lhUpCvcRZWd1gSaVa5BjYBBmp8BGdOjurtU5yGqQM8XLqcih3yOjLii1DB
8u/URyg0pMe8JCMPkD3Z+zZy9xov/fzay+kp0B8j/VH9PfU71doQ8oANfC1CKd4mg5deXSK2unmg
hb9Fk3OnLkzkY4inyv/dKvzwW/Pq901SU7XGftfTUquY5LBgCKYWQnc81Wr8XR+/Y/ScGoQ/rDQH
Q6wx7WYCd9VFRgr8rj45HeZmUdcuil8bnpZ5ITrq2DnMZVklanTlM7IejRN0U98snk45mVufb4uw
LjmiJDy5GQsWd+mvP/gvLb9/+9xqdf7d5y7LvqcByec20+qmXs+AM0JEI/yv/4z7x17Nz1WeCySE
ASQVGKf45foMcRD21ch4wxPmZYwhMOPWYzVOqgAf6r412vWIuE496ur+qyuW8YabMYseq4Dta9ey
tU5tjraxleCTxOlcYTmpG4JNJiXly7fRHCDTQLmPrUqklJnBc1+gVdb7pyarbwNNoLlLj3Pa3dLM
v6r/XC2wc+7s1XPaWv6bW2D44/Xq7YoQXJ5TO3ivBuuUeHg/oL/E9c1EGxgAbfF65xqTuMdN/e01
Up/bHeJ3tBsn9Uy23ryPC3Ko5NZPjhGKtMF8UmtRYhY3tV6kaqcagk+d5B2bu6yWOwMUjVpyANHH
C31M3msnfB9DeSkNInflVi/lSecDRznNISP8m6eBWuPfn+Lf3aVfnoYCG/tvT7G6tOr6jOBR1Cpb
8U4XpnXCMbj/6yfjz14ci4fckXSCLQqVPz6A0s2RkhRO/HM/V9tNEHKrWeUgDq//+k/JP/1bnqHb
dCgdU1K5/OFhr+OyFvB/mQexwqqN/D9rBDTde7XdqUdNbW1q+1ZLTYIXOIhIn3xU1YbaJNWGSUsU
o0S76gZ5UdvQiAKBB0RdH/XBmxgCOdcr5mUNdblV21DFY6qu4889YXb2Lm+BV54US1tm4qI2tIH/
++dyWnhXEkdXPY9wxHZKW/Lvxkp/UnJJZo28ii5ln2v+0jg18OLm8PSRcjUbx3HeFOk883mR2MnB
BaJx/6Tlu1UflkEIrZ38OPEg/PXd+LOb4dK+NYVnGMyPf6n7DNFVou3I1Gm5XupZUzu/2o4A6v7N
Y238MmX9ucq5FKw8Z4brkDb2xxufCPCirg7o1NSdk6r6/LratjtFvCoG0kp4RQcqHvUGT6P/N4+d
88sA7edf9ywX75guHS75LwPoxOjxJhQ8dvPES53lrFL8wTTziFGlhsVXPjT5U+q2a4HIs2MbLIz6
pp42VTbGVc7Zi+eRjUVtk2r/UCVxJ8VubO2lel6Dzj45LF2WWRxRCB+HXF7UBiJGB+qucZlZVWbd
x0BGqAWLvPobaGRXkiUutPGhlT21XShIxim24/3PJcuiIIi1q6qK1E7PhP9amryWFDmBTznnFrfa
ICINAgefMiQMoLqqhEb1t1S5SJ4fDH2eYTY3LWaqi8xRHlIeM/VM0TX6u6da3cRftmBQMQaHCcd1
XcF04Q9vd6LlWutlrCTqIIHAFJSEvvTnZE3nTD1f6mOqdb4O2G1bShdWW8qHiM/61082+oQ/+yQu
Aw6Hh9VQgOnfb6qy8iPdMWwsUDljPdPYpu25hqnphdMawwKo+pOqANQrpz6Q+nCJTw1JMaoWjpoC
24ol/absqIoiwadUxUxcVEdoWH9z3f5kZwZMjaFU8mowYv5lUdQoNipv5MNOrAJePXNYuqri29Hy
daoEIf//tPondZL175eGd9CWlu4JteLLX9+FEG0W/CBuEjUwd+sSAP9twvLkFec2YN/j8Jc7ZApa
8qLuTMM1SEs2a85WXYS5tsCoQy2YeKc5c0+NSbNHE+vOCN/Velum1iWFjDbj5iLCkjTW5oYWeQUR
Ux3yjNg9qeIq1XFAtw5AYvmz+FLnE99obup59Y38mLIPkdt38nRxUss2Ic4Lr7G3oRBkYchFQp6c
ZiFBFjjH9MA9/fVV+pMHSO2IrsnqSBqcbv6iCikGOzetlqv08xw5MSCPiXmdMbg5J1W9e6qVoyp3
9oyIlzEbonf1CmvCWeSJdnRYIyoOub8dlLS1+j5NpgH/5b625e2vP+6/Vw22YD9wJDurTmfsl8e9
RzwHC5cQp17jQBLUt6j21oHvXwkg2/88CWjB5uef/N/20N+0hxBX/e7eqJHxv0bBp7eMUTBK8B//
8X/6iLeSBlGErVPJtNTP/NYNEgxnmTCh5LBcNTG1uFW/NYNM+59URYxmbQdkBhANfuZfvSDp/pMx
PQ0ay7QMaUu1U//nRNeig+TyjArpqmmsMP4nvSB2faHe//9axB2d/ZlfqJvs1WD4hfvL+jAPhM3Z
lUR6PwzKtyk0ZrqUJKzt2UoH3rTKRVxtGoMsW8vDe0pvy1kRoZts2mpoVqL1zGXWwV9z6goF6diL
DQQCppsRHE17MkhyhJfON8o2hjM8Ir0x1uGg0xrXuns7DHx8uc0Ksh2GkKnFkmc6DxzudswFQODk
NWQVshDrm+c49iGYzJXtAozzZeYs4UvjbMzxMQ1KnjySjdfg/bccmP2wHIgdSxdgqb5pTzCpxoWV
ONZSSD1bQy+qlviWVsIkMY3hTLjkPu29Vht3Y1JxOlKxRXOncjk+pZVj8fGHAwvVjyI16NKO5Y4E
0vsERwWfHG5vNe/IzuRQ0V7t1rvYRvsSgegzjBByXOxjj/MJ9ZpuXM9+2Wo1bK0qemaxtDddCjW1
n+jkeFifAOUHZrnBr48t3oSEm9Zg334SPXWNka2s5UPaBWfTBWwpbGa+WkzAT9Fvizi/NWHx6sYl
ETtavwwdI1+Zc4MdXu9vfQmIL0dtWwf4Smk2bkJfn9fWWOFAgIxUdOYhdz4lSeJzGK5lAO68G3dw
OV+y2HUWIb7b2WPom5tDvdJ6/dqVVbpDHkrAGlBVJyMeb8zrH4bvP3GK+RIAsNEXT+8Ibt+mZvox
hciMu3Dv+DowFx/526QzEK2bPgGu7chF3R+KHKa8NaMnqAt8aB7WJA+tua+PZAe1OE9jBv6cA1a6
Wy57AeK1L1yGsSMHauLtwsrChFCj30kMDrdpFsz4x6nEFMI/t++huiFrbaA+pnqfbRNz3HfxLPbh
1BbL2AD1OiYY3IuAIgvBgoVJKE8WgwOnXOnFdpPQaFgSjnNySkhDnrtr28xcDQUpbtQmD3YFcbKd
k9dezPMhdVxigouaKlFpF/haiPVgoGjut2ma33OL7lpr5Mwic4yLWETNpTSRSkbESK7J2E7WtcVg
prXkuIwd9P6p3j7Xx0BGd2WWz2Qy9HiN4/bbMI8fsT5o5yyDdpVJuJzjbMZ3+pzWj9Lvvkvm72Td
vkFdXxTtgAEBvTWhrRMEVTN3NtFob2uvq29Zm91mo1oC2BHMstJ0aY3ZNxzI3+a69lb6VNWrXA8P
GR3GXj/I0DcAQNTzI2I9RqQgSuQw5czy9PgkevNSIOhy/OwRhcaLiTwt7tEozrQ+GJE7BUUYaMJw
7AN6U+KIyOtYV8WXOXRPltUmqzmygzViOF4Aezg6IQCuwWYaZUF9jSLroFkuKq8OQwXbsjbI6IS2
e8OE8hrG4B1TH1hJgu8BjurCVjCzPGeJcp0UB3/qkSiv/qdFcA1Ww0UqIWt30QHEMPPiuc1DEtrR
T5J7YEziq8vKZyOIPlM/ybZxb1U/zRNlTKSrO2BnSXRYA1mNGC/z0+9tERyG+qf1GQJW4sHZccTG
SRJGqsPW55lf1CPpmXJk/G0L4mbtJ88dSETqgnwV59nahrPM0UX5ozP7ewMpwXKNc+EFb5rVrEAn
HGcDnEyY6m9d1S9nTZbr6kfc4GcamIKtCCQlYc8cThG8w6a0Xmiivjv29NJFJmeYLjk4bhscHPoL
EoqHz+ohWuPdnMED6ZnKNRgP6HfP5RRuysAql0RYAIPS/F3G1oT3AiazHycGyZPhMoXcvyhTyFdh
w1eby+SIvX3PIxexJnScsQp58LzuPDTWWx/52InocnQQIaIQsz0KhdbKrqEZfRelwKnVfg3ARFjB
EnqmK2NA+5JHFOWhmO/Ssr03g+ASpe4LGxLwDRuCR8q7ZPD5O+YdwBw+5thjkJGHLaASTzIt1L/M
Kidhue1hlydyoa3GVIc9FQF4m1p/S1LnqyvwFzsJCMkYfiPdRFQ4sg8eaNhNy0YATSljE6JKwNQw
iPr5kEvETuQy3Brcnf6McEFkkjFdQarzGH20XhtecSF43ljs/aDmR934DKGYMIIZ7m3fY4YQIBB8
jbQPs82+xsi8+uQbe2Pw6Epj6wv/ndGQIi2ZkGlYM9ssvZOVh5WyrPA/OOluyrqLZgZwhui1AV8l
nVc1rwfHnzEWwRLrQ22dUN9umtJ5oXdOVkNLXpusiouB4BCbE64xqbn7qigeus9gKAOYOoRZMhYg
lLJ3sEdFJh4Us33VejNakhF/rWbrw0G4gjCr+T7alMxO3JNIELUrbNLXsoQyD/EHf4oDJUOI22RY
l67hUB4N5aXt6mcbmHehqgVQqqhdD1pEGrcrKfB7VgngH/oevYXYyIFX0IVg1YbeN6wj6HAeBr4w
72Z/lJP+USX1zubL75wcX79mFUiU6vegw2If3iHagmQv3jCU1DjE9G9NJV9xKjOB9h7tDPdcRoLp
+keMJ3Mf9da7y/FZqDRfN7SHJeyVcj2hyKrDBwvn2TnDMkzf+TxyLJc61f9QQHqmo7aqytzblUAV
FnlK8ukA6BJD2NOERBhjpHMJzflsgf728sbZjeV1qqE8oMr0aezb8WIiDn3rtYDkxchQX3fw8OSu
8EHYyGVVc3gWRdTygA3XLB6sQ9VGG3xXomvCvU1OdhKIfh3O4CJJAdH68hTL/imaTxaC+wURaaqi
AYcZGgGTEtZeMQCjDxOTuImBLDXp4xVvin0D+9IN60vbqh02CL8VFf10LwFGirkq8L1V1OKzkWw9
iiE4BGIgLSnEaWzOl8AGVJ7QMVjHJsr2UkAt4cldSKs+GRN4cS8P6b3AbiJr4apBiJNNn8FRdfiq
5WZs9XdgpT/qucJL1j+YdvEDps8hkLm+qibueFSftbl8RO0gSMebiRPTVbQcNsjUbvdBUj7k3I7Y
RzfSQpZMw2pp9p25sxztLib+ZsmlbXY57MU+d9eo5nF7BXq3pMdBeVvLlteGVVjYhFATZGk28XF2
njVkXIveDb+8mgSO2S66jWEHr6VPF0+PP+G+UxO6Wsza3j1yLqPuiQBvz8Xsgp0yJI4n4tzdSJOM
hAZ/J+NoUwRiM7kEmOu1uR88a2P7FU+rRSWoDfH1bDUjbnZDHqOsRuYWnNn0UEjDXIUgOsltl6PS
SMz4R5KG+PL0KYJ502HTQkIf1tqws3PHAOyIUbYaXvPI49OVxbMwIESwDVBbIZTU+gIiRqz9KFQ+
c+M8d6Bq4rrgKSMPAwS1idxDxAkhRg19nkyuugr0AEkHz8noaYt6cL6IFgeoEYab0WmiheLCW2RD
zWFSIGfkKSkFvvH83D13UXltrOK1Sb6NKQWPNZZPuCXgHJmvYElziGPD54zsxFaNgg5Fe+xFPyBQ
hLsi9VoKXV6QKoaJDFPsRipxTbf/A4hEelcbELB1nl8Qns0xzYxFXlLENF1+GIrpDtSDp/hV2MSC
cCN7xICNjm4fQpNv1uUq1oHTj8bcLkr/W2cSbFBGdCn7ubqmmgDung/91lumrtqTbKgTPeeDOemM
FdhV5FQ5WSiBjcAFKx70pCWDuTfgFTBKrrrs2Rncjuhw5b3wLQJY5OQvB5co0qCz7tw52oxJF29d
vgP4RRg4tTOQNA1HyQ4GYkY7/wMWZnY3AYrirxY1KKLwJqP4aerkKq5YFKYOI2ZtxtzEpGB3DyqA
GU0C7TN+9hv7aAUNo2Jd/5jkw1DnBYB80IBBM3yLOaWx3kqilMkWz+z6WxDAy0205Ox4Ym+RzIhv
fXyBCGrAvFkGcX9fN+yfrcvxKY7hutgooYoueGxHyhZ0fJSXUUSLVOWN+i3uEHP6iCS4MJRSBCeR
puoLrvfgK2p5RvpI7jl7vSGfeRimayhSwGLRcByEl5xxLa+xZeZQhMOXVuvGw2yhASvhsTgkBVA5
2wdTK1Gg5fyYG454sntKpS6CeNUnX533IL3pfeJ5L+b0yhy5WDQOyrUgLV50EzWjQ891VXUwzymE
lzVUAIDi5TUuSTf2ShXh7NbPYQN8ljKrXnryLAQI+DYfMdeLJ8wyrLhzQK5xXO5HAtaGoLvXgq5d
z0j5gjoBW9yFCJ3BNhM1gjGRaqefvbdev8XJhHS2Rmg2ZVGyiUr4m4ipl5rFSc+0+pe+Ch8GG+GP
m6rHIaNmH6CrZ7O4swhQmrNGZ0Gn/oVwpf4Lox4+8T6ty2FryepxdqcXH62V7pm3Sf2aWZQ4QRAQ
W0LMKwct98qtAoPMjrHe0K7ypQf7HwPO0tMTf2VNn53H7fRK1CG0BhZZSVqLRpr0sgmTOzEB1c0C
4z4gMoQgOR2mD0/bKk+Ts6fl5cq1e4SIk20tmRDJlbDOYIeI8SYWiwA576N3jceqFuFq4IZCTade
1+p9GQf4g+n4LUpHwZJma5cWbrJM25wfK/rnyZJUzm593zqCijnviI2HGzSEE9lE7UG6OENUHkoy
YW+hYlt44XyIe0jboI4ByGTBGyoF4mW1FF5ZYcCL8EAWJxRBvoSbNcrnDqnYhFqZbod2CFvUxlHI
VzGCCv3EV0DyhWtVT1M7NIsxw/uZhNfWdi5oI3ekWewJptnhnPoxmldnak5Jnb/lA5Av1PusuSQM
JBbQhdg9TE5RoqTAfeYkrNCoOM4ZMT4VCfO+lXxLJXLILrI2lYF21namYF+18ScNCRaX4sWnubMU
FacdI97EyB5XVv3KYdRf6UP6WPTJWyI10kkZzc81r11IKFuTZlsUts+ja3xOITrtcIiLJXnra90r
PhLHXHXGvetn0aqRyPFcmpx2ExASEmdXTdeyVeqQRUCnn1ukRsTzM4omDXP2q1LwZ5FOAHyiD3sX
FVDh6njWq26VQMpdQ8DIXA0pQ9c+VHE+HIhA/ZFlkYZSKLyGPAGeLcAKwLnwJDdjYMan5PG4jsG9
5oPOoYY1qsLLj2+etQ6mGz65lkwr2sWHUbU/9ZQQnSTcBy4iycT/kK4AETkHZLEmx3520AtdsaJn
GzZHhmBEmdlxfYN4cKRZb7KfGhdNyNfCCSpOMdtWD2C3x+hzfBUVTD88WsUONmYH5LM9+i+ibQUI
C8pxZ6weMg0F6NADnkjDOy0jkE0QcLPSzGRlmevY0aEsCfGkCY5MZpmGa3HHgR0J6RR/+XP4FBf9
OkpAY5l64cAs2gHHiFXm0yOpNpxbsSfyfmp+d9am8J7T8WIO7kPtm88Uq9fRyFrefUaSKy/uPa2w
ozeMKZgMgDCW3l5DrHo46e/DOrQWvVedpaIlg5hbRx1Cb9fFyk2aOxkWdHoah9UkBxvkqhheNOqm
g5Kq8i+iCaYteUkg7aJpMzZ3qDftTd7zSlPzf3aoj3ODOqMwAoA0urGMmdCG4trmlI4D7hb+M/Gc
DAeZQAVsBjJj6uaJTg2h5SnXcfDhIAw0shZIWMF+YMbGunhABdRZBitfnT4kmbzFHj6Daagl851w
yWj5R9hE4gCoBrF0/MR0H/p6iCjfCPRNaXGWnqbSXFl5tsH7N64LvSQ/LUkBs+UvbSz0rZSEAmQc
4r3JCpeNg/qjKr11n0pCK9K+wqtQUDU51gOFvg2QDeBrLLpl0tvmvm3gQ0z519hPFWF+GCvr8StM
83qNCOOYTKQvjLX3lRsfPj5vT+hvpT1/GGUMz7lNrsAikDjU7drRUxyfOm9Ml/AaTAFQJUl7DIoP
48aPvHLipRZNz5POWCbpDqOpP7SZtoopEIMSB8GQebDPfQgYSVNuG9/+iCBNkVBo4wbIMxpyg7mq
Wdt5gxaxEzwyU79aKjzN1eOtwdoQ+XdBjGW+cl5CKwLSUREWUzA39X2U3pbL2TeznEueUOlnEBbc
tr7IYCQdnRNiPSEXnDD31CZESA5pX5kJdHnmjJKQJbdMUfGugyS4oE3w9jZJU1rtHdrE+IEh/Wqk
9EyDdLhFY3W2CgCPfWK82Oz0QECJu8mSHndfvIUC8jzo3VOdE0E90dkk2nu+0XjKF80093snA9ih
ugpe5pWgrJ0z1uIremqFnERMPFbj0h95FDm/85XS/BZJL1EN6YR4CX/jdJTAei0q5LdknRgtphSD
Mqtj/c3GCcLrlJfLJAq3jdYbmz5VkTpFgrSxovKtUexKoz3OkzC3jaAjmJnFmxztaD1KjiyNNwi2
HNqGiT2yt9ZQuN2SEjsvdravP3Yl6SgtLytmgW6PDJJjj4fCTVXEIzxiuDXdY+Ww+4/xXdLG9y7D
g0NimRc9JIkoQKa+tmjikLNX3Nkj0XORCB56n2anbtI9o5EOMImNfCa4ag+B8dwHtFXiijiYjOOm
y0kMHI5Q9bh/ZyX+2e6016ykSzQVBZngxvw44D5ux06/1Hz5Ndyhfqk7wa3ydXcd04Vc70UGpoC+
+B4X2C4g42vpNGPBmQjmJKIgLqYt8jtjZDH1kc9vZ0eke5pvpJmQS0F/N9qSaE/dpA2vtp0lZzu0
j27suEeC++ZlSeT8MpUTNfUY0RVhFKk17AlZFapcNE4CnU73OCftb+WXLDKW5rBsB2WNWrD3dyBK
F+o9Dfq0u9PCM2NsR90ZdzmQbldrU7zX4vABHfZwwErE2WnS7v2q3cegoGEHyZi2Ym4ScvCtaTkc
kFF7AoF0KtyU1ovHxmJ42pkp6bWcSORprPouzNJHjVxajV3L6GuaeMH8BWFE39QW1yMtKxDNWYIb
2kvdbU3+TKVNwx6eJjHDYbU1RpNkhk5tD0Z2iVBebCdvoPxFFwAvWI+vIJgq1IIGsTsa6V8FPle6
VDXdrPQxqdggpqG6U+IfIEDNB2vv0vdCD90kneahLh8jo3jsiXfT+/nGcpSDCdVfjm5FNombWMS6
GRRTYZgx5tFxppuq9TAXOCaKmd1Rlx+91PN9V8sv+GfTDnDv3WzEKRAMNPGNMg4mzjghqujuej9/
6sOYM57rwk/OIISOPro0BlgHIwsfDbrjaxwSS4qoSjIfKrSJ4hus2hR6exHo5roMwHYkGukFNc95
no+7Bi4GFidKTU3r37oQNJoevFYTLZxSZwWXJOQ2tuzAODrbzi7OdukFd1lE7FEJxdcTgQHgRaC3
sO2HuvARCOSSCsYblqlj3I1IiHLyWUZhBCu2THqFtMOTqI0OBMuUJqxEOwZQ1ermppq9TxHF87Lr
tHgbm06z8enbasDPN3ULzbaIduR3TKwplipCiKkZIo+jBHAdy51Og+go2iZ3nyMM4/BNttUoH8qO
RVp400FEbbfh1Lg2CxqfnkF+idtSh+oZQYsEzaR1hTe/ARlvGnXIVI6tT6C67aoHkggSZ3JWjWCl
t9piD7I02+qxpa0iGTerWXI+bCWocN3BEWJ0o9gxcd/4eiU4NqXpJoAXZp5J7cS/wF0qnJxDAUJl
zIr5Pc8/w5u8+9SNGlNFHMkNtQH2h9CBiLCCOW4GnAFaw2c4ZZZixdW4T8j/tSIPjKlnJ0szI40l
SPslciqUMy4OJHW/AZ9hAeual8mmSdZF+oNe2PGujYFmg5kxfFU9epzBSwVkqdLVaJef7Sw+Rp5v
P6kYkfhvmSmfy8Z5nOK1bwxgTzI2dRrPULJm+zAb1q1qTQw+tNAcDpOuMd0Ab700ObEH0MftlSjg
H0xz+RSGtbFyafEsUyDB4UdRP2Gssdqzq7/PLoEI5yQ5S6iiVUkfxn31zCdYm9gwHwLzaicHEWyT
/jhkp4ROqXPXgYazH+F/Jbu5PwyK5/WYcmItAAA/CeMRQqfDaIAUtAGZUbDlLegV3N56dN2nKZsW
XvctLJ7Rc1FgPRspuw74uDKCfh7BTi7zVTky+6rolII1fyzs+7lbi+KSOySbjGyc+qsb4pjEOpm8
6IN97/sNjgDyi/3n2d8PobKk0WnwT3n02NAEHZ6m/JRW3wl0gED9kUuD2JabGK65fHKnYyef/fnL
R2bvIE+4Fkm48+bv9sAwz37UHGJq77p+mYyb2TvaKvsKX2LUbkP3OAaHyr+boY5md159q+WjDrzT
rloqco/IqPVETGbc7PWWs9g3LLobT3yWyXPsAhVOji39nvJBt+/MCjbWi2N85jSPSI1a29lpar66
9rnQL7N8DMqvWL6QicoCAl/TQOv6PQzeWx/OHAWENlXLBFXLwPhpsvknj3TwamXvOg4D8x1JzcKX
z6bxKHzi92hWxtWKL90T4Zcw1TISkwPvMmKRirJ5l6BbDS13Oea04Q0uLFMCD/4aB1wNMGY1TGwA
3w3YWm30DE+Db8JbRjk+2j9y7bkARVRA3PAWBif+7i7BUd1vZftYtcfJe/ALHvB76LARj5s8Inhz
Cdo6JMOGi9mLb+1wTyzbIslBgId7F2Z6tBujnYCIhLqelAXr4DjnmVR4OkQ0AvolNDtvrndRVe2I
D1qV+FU1GivD8L3jJGqAV2sI9JkjzhcqCk/7brG66zT/Pc/AYYfNm/Y1Zz+8Vjb4pXBjQp02aCDN
UIsbek4qNs+Md0CfAVXTBbHfUEtQkfJIV69j7y0is1gYlFKhQ9IS4ZKq2e6RljQycWb4rRBFiP+X
KS+BO7UE1AT0kLfx/BDKmM4atTxj+9m4teYtpNg468k5TR7S+jvBd9vROVbFvh3XFeEEVGgw3+Pu
HMd3fXSqpv1gXMkpyCxeUjAZsDl7bLdwLRH7jbg+rtxnAjqm5mlnAYmNzZtekxhBVyKMcZeZjwFZ
R7Cca59/8f9IOo/d1rFsDT8RAeYwJSlROVqW5QnhcMycM5++P1YDPbjduOWyJXLvtf6485Nzfg00
AAqVcy375hWRYtr17lL5acb3UfzL0j9J/k2g84z4s55A2QAbUuVPhJlsMwdHxTR8jRWJXJRm0Q6x
2ODII4U9iB5cnJK1q6Zvk2yqEDYnIUc3RV6h65/TcMHVjks1K0OXg0+e/kZmaTEN8ZIcM/nG/WYP
4k8Oh00DEyVXs0vqPkkUIX4Gi/2HZqYYNFB6GG5mvkXy11BRDphc4IldPgqRuFpjl4AlzvG7gts2
F0K7pdI4Gv6hJ1lF469JfVM80r1ZRo4/IV9U18tTXvIlLe9lw5nT8t8rixpyiaho/4AI25ZbjMD9
r58ejfphVH+a+WHSltYQ0f5eTudSeovzUzBSo/pV81mEINSj9SwHQsDA7TrsfY0bER4XFPi+8yuP
O2Cd00nfwqupaxs/EVPWbJcPA87JiBcIVLTRqmI+yngpQ/wQnEeYQgf2Wr3HINTzFH8N7Rcc/Aps
y2YkUG+TgecetJvSBbiekQz4HzODKqg9UcDiW9MWXyl7IkgoKn2aBFgSdkr2ooOR1GbYsg1cmEr2
FbV/KZxIKvHwVN8k+7WgwFQJ/Hf2mPSoigZ2qtHyQuyZlDG38Sphe8Gh4yj8rjmHO1k0cJuMuXSQ
SqHpkqVus3GTl/+vQg8CvVwoq/7UA9Fn+AyLkg7eAnKDq5nulI3WKKuCtwnXsS3opHWOLLe5bzNe
8OCTGAsZ1HXEorA1hlPGwOfbVcq0xMdXNU7BLKTnmylEpIBta/THNY8dKhHMKnTnJnG2pYHBaY3e
JXqBz67SGsfSKNwUH5M87UzMOAajUwHfryKy6okc7EjaaZVnUrR04fGegzZAFq10tXZ0blW/qFeh
DxRPM1GTEUlhZG5SvNCVPNQ+X5k9rn9KCIVqFfMDa3YegXpqIP/ymrUE+WWEIxOlS/SaArWdUOxG
YJHyCjReYmMiPnSyC0CINHnXBlZnMqw/ExOHPg71pcQ60JC+3HE92Dgl7OWXkxue3vEwLd1jcIBZ
90udo0Ghb3wetE+F97jofycYBDY1Conj1czENKkUb82vSaUuYSaAcCvQaAaaR9HAb5CQHUrHgzUv
DtAX+SB2wdLTc9HSNmuXmM1H0qOH5pvYSZ38QBGgNSPhwAqQOUlYirE3LzNCSomRlTb8/+huVFpO
S6h7SefJYMaOAkLTL2kNJAPqxqnhExmt2/LvoaOQqHGFN2X5eFuKgK1M3bSdgd4HaJbBuPivUYJ2
Lfm4xMzW94TpNWaUsn7r7mUSC2Gq/NVQ43JvwIeiD0p4tLAnWzxSGnRgr/yWpYox7s0Xv0X1Cx0u
gRwMbgGPhP+XIW+ig3flAyNjelrgOcbQxFV4wCO2mHRGVJ7LDlw0fDwBjjU4uEJ8qqSuC7+7UkPh
BNF8FbgqoEgAdVJnhsVXfWUZZw8Iqu5DMJ6SdGH7MJpgaebGYRkBJH7Xop3YUKzJndogi0h7gkYx
apOc7eaB6hKrS09Z6RUkQnS6dumsmL8kMx9xkXAHLe+cvG4NzWtLADAZ9Zum097MCyx1uwIBhBiQ
s0qoa0JNiVqgE+uj46I5L7rwVJfiTsz8jd/Drkofjfw905/RgrrJaulZY7T3JZFy+YJmbZ6iafTQ
EvC3Dis9GMnlwNooiwQ83IKB9AaRKGRprUelN2bFNiQ2t1cTbwKhJeMJlEY9mpl1NXGY5/XwO3TT
XqDsZODG7uhEntHTia1JzMudTf1kRsPZRONVmBQDwk8GIwXXfXIjNekoh8KhCKJLhX9O7iGHe3Gr
Nv4NPbRnaM2plZsTimPpOIDTZQRhkKdG5zjBKdB/2kzduY/IipAilRAMNZ8W/fB6xO4h12i7uWb0
DJ1BVDxKf7i1YsrUnrfOnEmPUOw+KtmALc2OBL4egirYG/RfKGrrmSF4r6k8K0l8UQx0qhv1ji7y
RKeTV6SfUZp9a/PGMppTVW4bixDnUNhLcbGXQ4B3BtNUzAh1yOZ3WbUu1Jf/jQmsCEvAURWkiwAt
mkrNJt21dfVZC/FfpZmnfKDTW3f1sr5VuvGvMbnyA9JU4vgY+NOW2huCZ/TqK7VAkTk+UmBAVGo6
ksXlbB/MV0Vqlyx9SUC+GfJKSeF73lYk7BTVtwiPnvSqQ7DKSF5w0f+r4z1BTj6x+tY6Q2NlAVhS
fJ+imrhiXmhC3Fr3qIMdQRx/i+W3glGiOdQJTdM/kcFxXpR23hx67aPmdckoxgoDoANtPxepA+xD
H6tqZ9AFn4F6aqL3fOYOgxROqd4YANQoWSDNIIFHfXDWOjVJOOZR2tkSsXcv8Bk3U+gJC299/q+0
EbRBuGf+4Mi08D2YVsaL2O9y8Yw7FW7V0UMvy860NSGPchZYIvwrx2s5cEu5SrISlUdMVpkzcRAf
SWpxibaQjzGXtkS656ycrOiir0CmyPQ/8SrRhFeTbwFRjqAUzecqp2ymIMG5Z1Qw0S0paDGU4NHI
G9V4SxchONmqnfKQ650EQJpspdwbOg9pHP+JFBqYly66z5IiBHHNOlL8KcmzpqEd2xYV2JTBx9uw
eueutHMSzfWzWR1rm4jo2imd2kamOtgUamlHThfT8jjTCBlb1yjrpJ8U6AQxbO9V6QHESclX8apw
x4FAdZRqbuTOyTeXF8GFpxYAzyfvozwqSDul/l5aOx3GWkbzEU20MxtO7ADXGCs0+sKvDOZtuXlT
chd8K/01s3Kaaj8TjovoukAGHU8FMQ/j+Bjmve5vLekcrlAp6hcmflN/q0eaI1+jfFf792pmD3zL
hFekv7Mf1fOqFTeT9SgZ53PpWJNZb5usMxuYfTJEbvzm61C7ZMlRRpIa78Z1R+PG3ixOrXorS5oL
SStppjNFk65ouCwi04jl0OvF/dC/848lynbSzrl5MUVXa9b0taK4F13EoLwIzOnZLl5pDhHSqceD
k2+j8DDCUpYp0OpPNv8TtHtFjLfzmBBh/aMKspFuYfTHsD5YdN5ck3ZDDwCOJHJR1V/C9grrwRxO
NM9Ll0667gnjG4exaF4NV+C5/y1dPLtY07aUJeRnozpSEMm56UTpnZ/ptJYXFP9oo7Ol4oXPsh3X
rQtRHJmwwCDNXNld+TOoH1P7rxZwu+HmPWnjToj3c7XOnYD8jEeXUfe0F/1r7jxo2nGUbli1zWdJ
v2q/LaNd2/30DGpGe4vwTNB8Ypv9PVaPcrVJrC8+/5UhoYS+UsWxfBVesh4QLsdv4eSl1KNyZpir
lPjvtWYzl8LL+0nCdfTs15prUmjLwEpJG3Mwn4PhystfR2FCrf/Lew+5TcCw2FEp2VVO318Xd6Y8
IsdEkiSwQ3q6SGNtddAsCOUNPI5tlO+tv8qYE/UE1R53rVf+kQFJ0kzEYot0oH/6DXZ+yOomtY1r
QlY9if1SutGWfI7Q02n6S/k/Rzm3S9C/uX73m+MYPmkVWJ60fBxWZkQ2DYC9vrTeO/yvDCVl9SnX
+0jZgo3Zmv2LqpzF5CNXL/iVo/Q4qOcl6SWfrhbR6MEllDsbXwzd8F9BfWQlYm+iBJPA7GpbNqew
PZGJrQ2HQtxP1q0tR0jJyq4RNY7FJhu2k/BnoMWoBdD26HcQ/kUecdzGa2LC7JRLW/wsf+DrIsrv
dYXOFonl2NzK/FJVWwO23ZOIK7AgLfd1/dZUl5qx6QM1dm9xvGwb4T10OXBduT+yL/IXn3pO3aS7
Nq7qztKr8I8yxpDyDb2fvXRGMblwFJ3CdNN13mA+qDElbuQ9aI4x6AGflyO6E5s+vZBbcLZ1ylpc
+dtQOPEphNPXf/w0nJ5M4MmXKR8U2Pg4vQfKnz+t+1tXeyhC048CrBXMqt1H1lqkEc9fRWucdYzI
F1/bRQspw07NlEyLE7zSRCvnm9Rfl8B2nXuvQ8DGwM2wV+h0M69mugzRXMfqHnxaYRdEUVpgR+q+
McRX3c4Krt28n+wvsVohbWA52ZnNPoN4m7KPnpKsFUcrcvN1A0HlFtkqYbNMmr9mVdL+XRK6Sr65
Bu3aQHrKpxnZ7nQQtJNOVAGO+25XsUUO6i+7khjefE6DtruZgVeK6GAhD/dGupf8Q6G9KwkA12bM
PdpgNIKZpJ2I5qNfDeu52MeFh+Zf6s/EloEDPRNqbcZwl49Hiw++EPZis6dchfDTn2D+yQl+EdTn
ohxnQXECV2YXf3I6k8Tmbzoc18hR+QNGF8Orw5x3IGEMLTMWqmE1m+oqb7jBiV7CTuAsnyYN6+Ml
iFZDeVZgd/vxMVHUZXlfOpg4U5tnbUtPn9yJ81z3fh98d2WwJbDGKm9WQfTZyhgeMqd5MCCp9vry
0tSuIe2CwDtd+KsDhwu9XYvpOkeFWcJ970rK3LjofM2Lao9aGbdAsSxs+mDTJETtvlfa1qpPGZCy
ZTPn2OEVgK9i7bW14hOCBraYfDZXyt8GOoXrfQsVpO0oJaaOSJGd/gchlY0FYk1ax2h/m64K6Xpm
jG5IpdWM89htejy+bFTWe2Kt0/QSc+UENJWumwMhR7a4RtVBF2bgAtaxW5ECCmx0kYyDxUGMAotP
gkrCJAWsPY8GKEhRUYfzbNNL158UBh7jqStMSCQ/tWu1erWUAjdg7R6Ck/+jIQ1Totm/02EBDkj5
TkHI1LLKCkT5115EZpG54lhM37B8NptgreDmaNieN6VGvi8bhxusqWnj8uU0SPZ6e09JBHThGBPk
3Kd0vBrlo0XahaCKVeLb5yOng7uQvySCD01QuE7bidGbOd044IfJFXnJlW1tvqNgHDkx8kMbXXgz
UddnysDO/i7ftHDviwRqcbfxepCZuowanfES5n1BK8h2NvBKnkp+tSnmdN7TYUndqcMjmaTHiNeX
6PFF8OngD7Uj7TyPb0a4E9JtmD7bd+aY1WJWc2U7Nw95uBVghsW12t4hpkEBKdWemGdAL0QEdToJ
b+DnuzzcJJxOmBSyk8ALo/GCQMQrjL6CuA/le8a8I+ebQdngI2HotWSPhzHJ1uhN+mJvjqfB2s1O
AghAxA0IuRPxyRo9L6hZucH4a1ChbhwCSpwCQtpJrYNTcVqf/6ovOj1MQpgbM4TIhE3alco6mx6L
JxJ0Sz80lZdAiSobhR/ib/TSE0ci30RXht8R/X1G3xlyCdeIqbJt90p7piiL+DQ2a1asauUTefZP
8X9G+dnKLN6RuUMLCB11y8Zzu9ZQY9f4rlBWydke+UjN35C+Mlq99WJXQXKtQiy+v1zlGLmbYZ3T
4ROtmogKmNgJ+y9zeIqMq8oClMGcqOqNV8YZAs+st3MEu5JsDPE4/o2c5uFXM96F+WjEz8ntXC27
L0Pc/Bk0VzOEglnTbWvHq6naydlRliY7HM56/sFxqam75YXX/ZfYAX/on8sL1bX4D+jAJZSvMYml
g8inO1v1Abv6pxUeaIoSp5uqffbJMkNWIr0pl1zeacFRN8+Yp5Rpk+b72YFf9o+sCXZTQua3SBie
gdNz7VHI7IF4mtxm+XymCBc254jYkDGd1l93qj2mQTcF5uYYUbax8ixYGTVInC6iEpTpBvidJSGm
44vwx2E6muV95Mse+6M5HszuosT7jsoEKCf0J9m65c1qqSdsK0gslG38bRYLtP839VdKyVhhN3K1
1a61cEnEU5lulg9Q9dcYLSiaYUp6Wf2V4JTJlfOd0fOad+m26f4t0KlAhN/80xEqmY4vCCZH706s
Par8KIUbcgU8SjyVbuowQWNHWi4HRbmN6k3X9on+ocpvMnNan7/a+qMaPmNhO3ccmK09xOdmOHHg
MuMqS7KEG8LMU7ozXfzgFlp3Czfd5OT20oBy6dnipQPLYOPvRtSJRvgUIUxdEFyA9vw870zT60ko
a7Zg0E6h4KbIXC6N5QCaojPF2MuELFPiWuyCFLU/n0D3FzPvbeBSZbhsjaniXQq2bboX9dUsnEqn
tDvhLViHK44XnZm0Ez5YeNmVJweWFT2FsDOtU4qvr7pS4arCAaTwBJMExIfwWbbuanGSi8mOh71f
fpfqJZmZqJ9InPNhJaUrjfDjBB/9dy3y6L6P8a760W1CPeutaLDg7RuNUQlXgqj8A0ocxJFxr7Nj
JApW8S8jSig4WTMheQ7LGk4grnIr+GeEv7q6GfGd9bu0BMi/RvW1Sg6PhSU9Bu2mJigKR02SnikW
h+8lmeRkhb8oAcRvlRtilij9hZEBzOCSUBs2CbczX7OiMUkeoBKbFJnFWW+8kZF0Tp9qsJeF76bh
6uLILG6MD5VVgqMgcCgOcn1XxA+uqFxnHB03auOlS7YeT5dwW24ZNANNtqUJw4Q8ePQqLhw04SJQ
tjCeBPEwVN+L9y4GGRwhdUr1po7KVk3/VdYlGX7q7KabjAnk1K0j3QNc5ij/IoUrFlfU3rD4uL0D
04sRKf2aqfBQ+CWTnd+4qR05+Jk4NOSlR/yIwWtVLEGRd4pA5KUF9uIzwsmgs/TOOCIoKt4uGIlH
aWBZWOsxmrc9aFXbHbPyqVvo1NHz6iKiAAccjcqiRH7NLmISJYE2vZIbbivWm59+J9Wjaz/Ndk0j
cRzsFeVvyP/QKvWQi8yxmvK7LGxZuqNS0819L23IA9+p/qme7knzrVUfTfc+SA++EFrb58QL64Ok
7CJicw3yUVnu4Q5UkTzDrVK95x2mpekRtVdWoKAANhlEioLes3I7l4fB2Pnyl2JHmHpQjR5qlyFN
+elWPMfxgzhRbgvODOUqh9QJSYINaewMtPoNzT+5pyUBYlz6G7I9i3GnM53S1kOS76oafqPaXCld
YSfDL9uVM7d8IvavoL/TNOXG8vsIChJsdM+ytnJ0VVGdFMEdo6kTsJ44oSvyD4yWS/5mqJ573lju
E2ix5GsEiV1+Db4OKVylM2gdFT3FKxAug3TVpEM1cWYx5mPHtXswY2n2Mhwy/iK6SS+hspZoi1W+
dZOeFLdGmEXmG+/Dcyb9sE0KOpduCRqeZVlTZE5W6oqKligX+08a6EujFpVX7NT17yZPR0G2rT+8
myRLEbsqQFukB5YCZHBcy9dJP7PmMySThMZixE+sYAOr6C1TjxY9K0cDcJExGMGFjsgUUiYG1qoo
5XIKf5+Mv7yX+fgmANCxX2vGZVJc4c+c18krizwaEIkxS5vMXlCIjrKXU2u6819GOGZh18qRN0GS
dzUFmf6ZM4BTYcKgIbGxsn2VGs9s9SMPe8O8d+GNrrFB39Sll3IlGupHDdRKHfuyygkZu6z2YcJk
DcXZH/f8sJ60Hn0zsctVjKDBXwcuTeLpSreQlRlHAJtqTYnwxNJfnjogSWlbBlcEz8hkCYDNXmVz
oUCUa9RwgupoXQWDykNPmMD2obxWdX3474dj+Brfg+wtppg0+6mG0zIka0GEpnpAl0kvfPHQBi+B
Ag7zm8UFo8WRs0z5sOQdw7rhDdOmZbapOWRsUA8jthve0tDnnOVjEnZq5kXmiaDbtN+09accIWd5
qvKq6r3GenzNTladOVHCVYvX8MoW6VJWOCQfM6RczllppN/DRtfOsJiFvkKXrCTb5E1P18tnDmER
mTfMLE4oUm6JWXPa5MFd7/+1/K7cG46Mmg0QINS5REu8709KbSmC46MZHrQEd9AyJNx+0hprtkhm
PmTxm5G9V+2i23CHlskWuhTP9nZ5mgV5X+/6d+GT01xLN610VhqGTMVDPc2R7LUFOsDDAmsaMuLF
tdls5/QeSi9mBZLL5Gg/kQbYXdAtQd0+eodVsf7utB9TASiBK1kIDNSLIzlvynX5F4vwB/H84psR
irthHeCLJyhQ5TqKZzTmfCJALssp265RLCO7+jQQ9LTtJ9fgaOxJwgnmdQj/80XUK/YNdAaMqm4P
XefGkxNxsWTiTVXPNLAAKBcGytLxgtkwEs7TBB7nEZBTesipfLcwrwuEVCUfgHW6ciytYyG9pPzl
HwuQg/qahsZaQhnZzJ8xfKxUv5nJU7DORuvJ07Hu9yJODibkAY1PNDqZFiyvShoe4/J3Ugl3Lt4V
oJK0+a6wclqgtVZ90O3eoYhw/OSWQqn45GvXg/2y46UnIqzXU/VcNme66UdmA2rtHLRkmAnlLboy
jtVdzaWXjZ9NvFmy9WjVivMvnzDsEmNOxx5s7Dp74o3b9OOV65ofttyc9Vpf9caDZQf/r2p3PZtP
sdRunJfjkdqKsLiWJsEhwdqwHrTOo/dpJTeRNzo2657otXWJRDL5NyUkuHeHBXXRwl23kAH+MYte
dJFDmonMOsJXzf+cVC8z+0ScDB25L6pzFn7rKKzG+JgD0BjBW4PCXTV+6MUshLMOtRfCozCpiM1R
lG+R+zVCWeKvc5rq2ZCO6xiuH5z7ZL3cCfq8zcCG5k6DGf2elX++9hH5T717WASayJs2/W4DpqPd
WH7P3acgIP7lIg//w7JHhjXxU/Pv9HrwwJjwbs9llVfUe1Dt6uAO1Ozk8Z79kERHZKpfSMBsk3Qg
A768pMGt4rbNBqq7xzu4fJHtCdSnmtcPChKXoed5bijc8k+VlG/xoToZJ3Vak6OLs7pn0vXBPYxs
kVz8LZxCNzIOWg9xeuoiEffxoUZswzFXfQ8hgb/lY2t1l7bcySFqm/RN4HVFtOtgf+wEr61RZ/5L
zIXRlW0t570hVYKeXicOeDz58UJwHDRwpbWcrvXKjTA6v/do8Ks15ihWjuV5m9RPubxnzanIfy2/
cDo2tyy5i+JLw8/na1cetBHRjxzwC+e3Nrkk93i+GiNXODjnZpwK3DtuuOw8SBjQuAWg+fzrSxk2
BJgE2Trn3viDmhlaFXgT4WIZe6r06BagSEQz3T9RdjEWnI3wFok4Cbd4IIgWuobud+pjEBEgZrEA
cMSnq1o8GSieiIdaqUqAm9dyNFW2SYRITAcHA53rAENsubq1T9m3a51xfMBQSDDHdJQUzhr+LqIe
i9fyJhbiiQI4Pr7QboBMk+lZc+w1wUn1t8vKvSwJXBM8iNz5ADkkRaGExGxk+9LLqrazsI59y1n+
ABlUVIduHhZR+PSIrU0/3ZEq20p5nicODSS+W/aCLPPyeCUZq9I8ZMtIgDah7M46V1UhfyvJD7C9
Ie+r/JhpmxCjo0h25XI3EMQICLedpNsI3mCulq6GZy5RvncQP6kycOTmhnR3ZTHUljhyMl50JjRD
3+jTttQffQ1/xMefZFelfVd0TJLrtDyZ8t/ySRjKmzI88uCj/op0KgEGrmjhyErISUV3LryP/EyE
PeDk+98YYfO6Tn5hCxTpSgaLR/AbKLTkESyQfsz5gc8thjnqZBgAe0BgeTCGj0pd0zbLZEGlgqB7
Enmu9QnfIyo+g4othmL4uCk51Zh8W6IFd9NuElAzlMR3Y0ZPMAqp0ZWvV0LD17A+wMXPiC9z8YPq
P7++QzK4OsplAuRJLTiaR4pVm+7QGr9Z9DG+VdUFI745bTQbgyL/9NIKeqUR+kEp7PJTemYo9hQm
JUtmIhOxZX1m7X2c3nxGuHhEc8DwmrM7e9Vm4GBfvnfEhQu2Vxgias9vw8Ca2V4N7V0092r0Vzjf
+cDiOwEvjLiUj5W41Ra/3jFkka/N3KGCl0iXZTA/+7pn7ilP4vl5r+cvQXl1+h+qfL+nCPlbKXGF
2KB/2lOeb3r/vvA5vv8BPKzoMG9IUlbFPaIwe3Tb6rfEY4TEnRu0VhEJmMfWQlrPUaUuZN6jM2uX
u9nPGDXXHQO8v/fjK4q7hfMxkrXm76hE99C7iUSqqG9j9qiiPwVqGO2/xROyhKbPsCBJzWvO8l2H
MhEd2g2JmVNLB4JbcSdRb1BGq3RNT2j6VhBaYSjzSgc2E+ea0eozL1/L4aq3X8TA28NVbnmzqAgR
MQ93jczciM45v5kaSLRotzG62Y5hCQl0InAsUBNt+L/tmjsi+TOwsM6t5ZoBW7K+McdzKP9Whi13
0D5Hq4c4+JpDpimOromcsD7nRfVfEvkJWkkIOlHtFoClMuH0fgT+lZFhNuExcExhx223Esx00dtC
+VeHb9ZASSR36hZgGTzxPq5rd0yi3eJ46TGJZrwcHUktwS5p9wlqusQ8ciaK+NqnQYMw+JGR9xQ6
R1d5aowG4M0bk60AJam4LQJPLNcwnzmOe74O5dnBRESLXgXUHdEF/4EUM2JAO2BTUUFsMt/Ix/Bh
s3ptKTpIJ0o1CAzaSdJVZe1U/U+h+q7pUZMPgzus4+5ASLzL/R2tuVAImWXzAP/SCI/J41PSXxaB
tt+2jlhuK/29l2Zw29BRx2fqP6eeHf7PEj6E9COnVTZCdrEZReoJPEbmDcbXBvHStNU8mnGRnyPG
wL7BK/D84tDV/qEChDNP6dcA2FpsVBPur56rAkmSWj9VsXVR72nTx7IX4ky06vOyd1b1N4VZnCAa
kNaMVqguzuToKgT1QEgUN6nap/U/zT+BRRWkAuVndbm6l7vWHLjcGrcybtBvUnWjVxWyZR0BPwBU
GWYKJvlDabUjBf1aGitk6Xg8FzsfoqVWQfLX//jil2ntQ0XC5Pad65RhbtlhIs5aHMDuIv8B9aNM
WLYeI4q0kNtgSTSQd4ScuDhY5GcWrVXlXHZHP+AnIk31i2eEhz7vC2IAGMdFbjFilWVS9+MC6+x0
UPWdIu9N6vgSD1Gcil4WpztIopLd9eihDKx2+g8MFbER/x7oUY0Pq/+KtN+hQvan/XbMWKTBOJPP
/QVzrzkCO7I3bUws/4KnptCtKxBKhitig3ok7JpoH9/brnJLMDYDTsfvOxTJd+xMrXGYaK5l4Meq
h/6sm096eOM7NWcoOUaj2Mrdpj2mEy1mr5wTa4wDPrp+XU3/dBQxKShr1V1qtn56bl3JhIhNv+rs
7GcXwMyeIS8kjaJFCjWM6NdooKjny8KFxW+t8KdUX3OwjbkQ6ejguAehSRg3pnQVg7LGErd0ElKh
jKS24lXVRieQAEn3jXgq3piDEkQl4r3pIVZKamVfUgiDzP6Qk+CxXFRxwcH40gu3KzEOkKFr9EQy
clKnFRNI2qF+WpFcEwYbcHWyuEJpwzy1fBulQiR8w9kesH6wOy1aWBNNJYRz3B74QSRLe7npDuln
ykFi+3jTFGK8nEnbNG8jK626BuC2tH3L8B1dDPx6s3a0GPgqvOL6QBuTzXDmGNUecEXnd8EV46A/
ZbBTlywTNgx/OknFZXneU3I6suqt4ssvBnJueAlKn2fJ48sP7su9vOhN4K7kabt8+Z3/bEhBiwo2
2XAAoSAEAWTH2ssiK3vI12gA6jDtcFXr1kucD0p5q4S3griZbufnLw4FhdTy6J02GJqtGD0KV7SA
MGkrLrDTtiUjrl9gp32RjcCyhwAUMHNxveCgVcoLdjxXS/fL1BV2mkPXCAgDNBZv50ym2CLCHurF
msQfXhB0Q1w+rUcubj8tTzZqoK/EyAIeFzalOnt50nhqk0HILqQeglY4oJwsHwVjPWHWrUxlHvQt
W5beWU5+wJgEMFYK+t4HQ7WYmcaVJboc8MDfsCBwZtCQgoQy+iavDU8O9qX2JsboHr6q2vMZdloQ
UPxYdg5YT1uX04akwy2PDYgiwYefJm4gufjVpWs1H4lsUjVmij51F1FqKvMdoYKuzM5JPWC7PvaQ
hqkE11SQxlv+FTii6+xSq7sZTNcSuf30H1YH1EoGL25v3tvkL+BagDrQqLe+tCqYKxpVvEyh8Vlh
0VcwpFjT9yKLGroVpzP787oQdj4jL89kGZznbBNN99G6T8gSwx4qjX3gknAEYFdFmPc3OxYnwn6S
3uuavrL6p3gp1UMrkYaApOkjQz7yQG1Ot5SJujmwmGiSCZHwlse5O15qujQzf9+DmfUgxLlhIEzp
wMouqf+pATsOGvg9qKmxSzVEqbucbxljcf7PT0XsUxvJvy+H6fKLul9iU0PoiI4ozbB0FpAhyijU
VRkcN2cpb7ZakGr0JYPIC8X5GxP0DHooO1Q6hm7jmPFlSt5V6TzBMi92ktD8a8lGEMILF84cjptA
+ZQEnK31Z+OvlSXq6t6g8IgIwBGHe7T4CaD7TTQSIFuOhiR+AcDqqLZbR16XqceQvpq0YwizX8tP
XuJNZZ06/aNGnDFRcxAHqMd5RSaTXzKeeOOiFVoDFAl/gs4M/x3mXxAQjbphehB8KCUOl1TcNuO+
4ZeQHCoLoq9qgeyMvRKwdNXOwCoxMC8AP6n6tRp+eJPF1MVWLQtO+h+19uiMq+bnnkg0C71DTq0y
jM4pMPDg4iYkxAdjF1ydkcE7HBuDOBfUKmh0CQpww1Xfr9Bo1S5AZ+sN1rOOWRIazba47ZqNofFJ
Jp8MkdG8mcNLoR2DDDKKp0NhoqHgxjXK5idAkG3yDSZxSUThr78K1lG+9b+0RUu5b8GW+ThjZH7I
XkRDAC95CeiLjYC/0Hc32BOcTsi2Jcp/Ez+KUsBs06qXwhBQywlEWNiAlEgTPzgDCYB/J4pFBjC/
kE03u+O6JxGJlxxKf3bzBXPbJxP7PSuyRMtZzHQ4MhoK3dHs3lv+VNp0OI1SSWKFtlYaQbwSAGBT
CY7FWxyXh3xGa/Ijhyv05EJ9inGECNyc6XjTMDuURW3//KubC8QsP+uV4gDpi/fJOiY405J7iPDK
RL2hd7vltJbjNdeRrUqOgKkEh7r1pxA1tKRvk7Yy5WvL/y3Ex4IOSfXEZFWvrUJedSo3Ab+dGDoS
l0KMRamgfAIQ8DrkIrTmepJBogmH/Jcbr6xfNevAU/LLchSE4ZE8x9pBamOt+2knE2IRXuXIFcPT
ArHhsVj0MSgjN5JiM4+t/sfSeey2jmxr+IkIMIepRFE527LkCeHtwJwzn/5+1ecODnDQ6N7blsiq
tf4YZWtwx5B/NLn9tK+sZwMEbMYE16Q70d5u5w8nR5HAl4+kyb+FKJGF6yM/qvbVLLZFelNr5k7l
llgWxDX6E0Tzg1buCfRcsgiFZxKw0Zxv1PbAr8SmsurUY8YR2DBPqumfln75xGr8VFxp4ntgCF9i
ZpvKp6LwYWYEr7gKI3pxFudGW9yd6iA+2DJZWy+eN3EFpN01k6+teirrwbXseRuWxdaa5VUyO0SH
1Lx7hTdwdy3+5sRa+TkhALS8k/COUAJkU/+ZVqMXowHFQTr/1qjILGPbBM9Ae6sRPCdthxz5JWuf
iM7+++jAlVC8OjKZpdOWvU0rvirMKSRYSCDTEU1bMdjSaH1M7TXCZEQtuWUu8zWvXvne9b8SAqFJ
Y1xqvaJ8DKuOBtl2gZeE7Czo0nNZyovRvOngGqVzHgAyqo84+Ms7zn10JJzR2fjIedlTsjDHGpPo
jNSdnvt8VdnvRbNT4mvY/2m44ougJVOC5B4S7dtNzKrRL9EyadEahHahTibpi3S6wUNq7YGiPS+d
8XTQ5EATWt4devrM2CO4HyWbFD0XugZIvFkR/qEsur+q8Ux5Q6KZzTLXLcP4vcp/zPAtSJ8TToUZ
/Kgf3uKRWJ/pyvjg/CrypzydanQK5Tv5QKgFNzbhrn96sI6enX39wdKj3QPrSlIPZo9TM92K5Eow
pd6NbgcbGqEv7xvZq0wwhcWPwXRn4kjJH1wAirQD7uOw8CDjsOXubbciaIyXmHUzmXcEahTyp2Of
/fieNmcN4h3bMmYXtjMZIdbd93HGq2sj3qr1VoPyRyWPUDXRtxa/eocN1hmfhoojAQpMPF6Tbex0
ss1MO+DfRXEhNt6WmTQXUkgDzUS4NCYZMTV5VmcwuMF/q2Ghy5cuHQVm5ZjooMS2cMHFtijnM82l
SDGFXEhSaUsgE4bU0Ks4wSz/UzZdVO2LRNg9EGmwZlgMVyae9JojMI1/6vEqBuIxA0Cse6AHKku6
F1ys81su32eTbJxVycQ0o2Q4OUgfzH0Av1bpP9V8sfIHRejoImjE46XvOQFzph4s3gCkzORLmxBV
UrSOKm4mG90FXwsNLMhk2E7UDChpj3KyVncW7iiYhe7Hbl6Q/g7Gd4KrN8D/DdXKXzZnzpGgqkVb
HaZ/YLaWzvBbf9RYE3SN7qARvQr8YJW5E2SaWCLN5i/kN54bOCDJoc5wSwYVFji0MVyu3XjBFpre
tA5HB+pOtIGk3TJwksdgQQgbrxr6VhyCfYW5DDG2ueOeCeKtoz5md/bU6uJjOhKRZlP1XZXfarYJ
tbvNT1IC3+Jv9Otjrx2xBnK78a4gBUX4o5bU0WB437TN94yNsoe8JQtQ+3ZwI5v150DZabQxio3t
BqtGZwta5Ih2vWSbjwiLJoCe/06zEVRkLJqVhFkv2kHFJSNqy45hSHmrbFpGL8FKHYFGPLn+Ugh4
SZv/iFSj2JmutOxgCla6Kzqqa3Bq/tgVOWTgBwnqLRLzMOssCDVDesOQgzsZXHVkJtkayKqyYidj
CU6OTXNJlN0wHAgDJi/pnWScox9dR47VqlxaLCw2A7qDi5BRvlCQu3YYwiDRFfDuw9x44/COjX+R
wuaHLV5caAgvQpyvL63MS72Mv/eXAnsvDF5iEWILivONtjZWuuT58aGRPI2QXJttmrgSLwTAAzKC
EJU7mEeOLdgyKtqL8PVQgZ/ZT9j22uhRlR9Z+gQ3zKkfZNlVVlx8Jn5fUBml5lep4JpMZheS9noI
UaFfHhgu0vr7nVJGNV+BnQ7sYV/98JVpfw6RbtNKPU8BQV0bqfttIPFi45PfZEW4lHuAFr/bwQ3w
hU6ip2pv6Pojk3Qlf4BiGNKmDv/IulkOarKo7iHfRxWt5ZAc5b+4/5ER04MBZdq9Mi8dgzefiJtq
2/GW6SsONUAjb5Qp1trI9ZXYONI13ybADzErOuqRfN5l0twRjXA3mviuyM2V3w3tAvgXMwOhySWX
l/BkOURBFH59UdiAv8X8ZnsFmQrHVQpcFp2CvxaKdpZGvhSMZGga0umZdV7vPML4EYZ/rXmXhlvu
HyaZ0fBM0aNXGftSPXQZ9kvGLzKQaqB3k42zg9OR4Hf0VakcIqyp3GvDRprWZXIx9bMq34aG1KBL
Gf5pzgFwq6h2Iuj4X1Wtie3CWLdhjHXhaNV4a2ec3OXWsm/t3OAqN5Z+epr6G+kitv1RWgeNlD8I
T2glLJbzozTfnHGDus0w3gxALqPcG8PXBHBfqRcr24lfnHlsyK9CykeCLw07tQaocKNXD0D+R4VK
paE1dVZ+SU4CvMQSZ7iNyrV72Pmb1H71q3qVAZkm/YSSEpMYm7bOcxoR2JrMxMLpx3kkdNwlHqbl
2Q4W3UAT1xGOmhr4LTqkkXRtV0yMCYsZcMtQAlKcx3SDRoqn3IguAo2fCQdg+NPCk9pN2K7qVYRN
Xt+r6tmJcATsNCJiQDjbG/GxgLz3GHRiVt/4HFwJPpoJ/3duz2n0oxLz1Et/Tr9BKC000TmAjT38
+BkIs/E5AvejBdRH0ma4KHzj0+lfytHQFw6qGYd4waNMWiuSFukzycVbspx5q5k2XWA5pAxuWKwE
dd/h6UJCFUt/KdMB2OzScn6KVUNjZ6eTznwsZUnMLihKVQ4MEYvnTeFXAc2Ksp3mWlL4knfNfgKR
RMpH9Jomb5C8oHiPSUOPvwfifxxtgztxhUmOBNJfVBqNV24KpGLGE+wKXVjjMJuGxxxujHGHXLOm
PiJE5YUZCd/QkURxg5vyif9HpsZQMZFtY+fll1/x/BPPv7x/rtPsA6BPtdsA9S4V7mSvxAbGCICP
VIS2pxuBefIKpZ+yceyxlrMVw9clhPSuKy1dhkzXgRCTKv6S/BUkibQBvVU1R2aB7jk9R922MA4V
ASwUjc/alR9POVpI5NEcRM5VhlFXBnqOYX5LCBqQCLPaqzATXGihwIGqhw5TZcRfjv1v6BmbMc8U
KzJxM5tMgsXcH5Fi9sYrb7mq5QdpUYtY2WhRKO4uRV0P9ZEQAaSK+3yNfF7fVpt4Dc3eHi2tvjTK
O48LzH6s7YSI33BOF6W8lPJZTj8hkRCfSxzZVrIfgO9r6W+SmX4krJFcLAo648p+s6Qt2Z44ojEb
7wfNRhndIzD+1o3dkFzHYlknrq4hfMZoNRZf6TFlbvaXLbEO6U0cAVP80fvHxnw69dZwMEO6Op13
KFEMl98try/Vm63/AHAkHD0dTxHqFhSlSyPdsSoIB9oaitt58a+vI1ICe3S8RXqsVI0MnG2C36Dg
MQIQIKdbSsEqZ9J6jWxNNdOaLi9Ex9mfXlzUP5+j1tkjlZwo9IXi0hT2JOeaRL9NuteiVVCsYViC
4pEh8J9HDvSK6RjEF2kq/QIBiLb17UM35DW2Zpy9unEmySdcU1uDh75F+oY4HZGJC8UQq5Dcau8F
NaClfMsZ+rQRpdngEQipgMHxiQbs9jepfyCs4CZ8QxvpatqnQ7ePonJNLhrj3xDxBWegxZInJoyJ
ejPesu5HRhooYIzp2+Jr6nzs2rCXjLMJHznYvosnPfGYgdat/tsCAwjMk+sDB3oDIU6YKCwmCvRQ
3dj+e91/OflPAi5vgI+u0mnmHEDr3G5LNs+gpHrwr9PJR0cFQMZLciWeK2SiYLDoUTPMqINx9eiE
4sstWGRQU+63jYi3tK+J+k+xL2aGr5g4fbsGAfbpMo9Ar5VTIH849V9nL7rNtBnGA+E6ibwe5iOt
obAXN1l8tcx0PYEGcr6RMSDTbYZ+eHYB9kNlTaWK9hf9QKoJ6kb3zzPDYnqfsGUEwAq2Z/ertP0Q
PpcgQ+EfgA8cR35qkKFZQgh3Glwoo2bbW/u02lfxLQ6e/QBHYK40Isb4rP3g0A6IU0I6iZbYXFYM
/kwfMTGMnFTDvjb/s4X4HEwQYMD39xy2GdkU1wCfOdqRo7MdNgj10ngl8en5l4RnXT7GwwdLoF2s
JJMADlBBMJdiYtNI6YDxUFMhqga10BRiybkKpe4Bsr40q027qrA07uH5eozJCesQUcMtYoeg5gQr
FDe8Iozv2n0KO0qPNTdCKO/H6SIkjjF3XNhKbpL9QcOH7Y7cexIvwFWLfKsicO5IcGHXjSgonYjE
zJGio6aprb1sbZrRG2O6Bv0NoWrtvG3stRlQOp0tI+nIlZJmH2p0A4BHFs92iVsxY95ZRNXdbhEQ
krHcaHz3GxbsdHxm0bmUbl346tNTzLvRzAcQjmYzbBpq3Lh3itRF6dVXR3WJpj1f59qvzSpTtF/t
AB9Z71PyiJjim43ZqyuzOVodv1zl+dKesxuKnGczXTuy9yT0eCEByvNMgrMvwmAbErqvrIbhMQB3
DT1yjeAssiw08+SYxMLtEvLyCNKc/My11FcKh2hwAo6iN5aLulx8tNOn2jwpFVwjlBKiFbL5ATrR
WAGRx8p+MnZ9jX7RzFYGfz12WnhlsNFrzZY9VwHmy00w7IA/LOmE1xiQi0eOpIq4IUocOVV7qB94
sAg6rFvUxF6inZqOSCwOrvX84C4Sw48JOl0gUpTrEFLgl8ELl3LxEW/5r2o3/ClzY2n4MK4IyLDU
OEh/WjczhMnxR5iYiPzPjlN/ibqPtP8mMxDzQACEyHuGrrKR/YXUfsbt+zhrfOJHv90xx9fU6boD
l90Am8LYUEL+J4u/kBJWPiN9ra4D0NuRHSzIPgLOGwY3JO6kVLzHLtwD0sj+kpv4VqVN1CwKEDB2
ovjO0EjOaYx/0X607OnDm9iAh/6iWRcMgaLkJVzrxm+b7lKwFYWNQuzVGRYoyDSiRvwJAhdZS+4/
QoUTYt6FnHF4i9rPChuuth4xyHP38muEwJPZZupXo8ovx8JVEFF/CcvVPK4CwXIveANX4wgXC/uh
36n3EBqPPv2uKoby8MRjPihMs/24GJtx6bSfAfoYmQDZH9nYsDtNNZva4HbOhjFhbN5xTnI88wIg
IiO/zo2kZVjCk/M1YqMsu2qd2gf+RLRDCoGUAFn2l90eHV3ImHx30i5sODIMIp4rZg0BCgbhweEh
EKMhqY5uXXNJED8SAeP2xY0cQRJIqD2+j59tuubX1+MbQ4PabHmfq+IlsVz29b8qPgh+ykZYQIL+
gsEgC/c8X2K3VrtTYlqARXxc/m/0j24TIcGSJq6P8jrqMS0n4VJCEN5d7OEPi4KESCOeaMpdvwfW
Wvgp5+ZTJUeIINKO+d5G783Q1Jh/vZYvUovIA3Yh4QJg2KXUvs5vqs0BRIRwE72EgOvLjLIludqZ
cw6TnZ29RqbupqSGEDzAST8E6pBDFvNJGDFm1MDVKiLxhg4O8VvmceDiqu6Axzj50+iDep3F4CTc
Y1gVuGsi3FbKq+b2anLWkOCqG4Q5kVQVYC4XI6egwJBA6uUuxhas9sAqt7h6V9V3qToo9n5Gc6mp
LmNVln7mTNwzT39m3EpIoCJ/wTeb5kZ2GJxlN+V2YhBFZFB+wvAb226jdJvC2QOL5UikwFL7H60C
OjAoEoIbmxWQFDFmU7gWlawAio4ZuMYay1rePUy3a7KlzTNTJd2KEpDFbL4y+6scP3OIswVcRAN+
PLlWbqEJgSXW+E44PbOjaeJFGo7ilOfIE2bhgmtomg7wW8wwxCTR66N68ciZsuPMafRfTJvCMzOq
ultfo/G3QybJ60rkUVTeOaOXWmPhZXOYq27YNDD+ZfOfeEtQkSb2r2HT+kqkTMvDbZP6g166ZmIf
cJkvk2Ef1nvmhKlFptQD3oFnibDXSeTqrXxXYnYDGE+Vq9jSE53zjnCrCDQ+QERQTskqELHIqDnw
fyz5xwIhEV9q/+BHZGL0/3Erw9NM7e6rwXu4HhGdAKv4HQDKJjb3dGryLCJAZS/B5aQ5kH/1lTc5
uhiIwJUt8/KAcRB1FPHy5qGI4HxuYs6JQXTehNBT/6Cq22vyja3vdPZXVPyIOgnYi13kLMYa8KhC
5MmwMgbrrrgQJt8q3hx9Rw7OPg6a6oQORcZ6hFCbYsfZ3kNrDv0uxOQmxEUSLT8bsZQxe4EgYEZk
Nd7nMQmxZ6B/WK58DVXQyS5Fma/mWRBIoiEnV5eh85RqjBPEMsioHI0RMeQY8lxQFyDz+F9i660j
YS76CZV/vk16uhd7DUH1sP2uQDTU6NSNT3rhKpMZBFnzAC/+4igVsmSeVKyR4oiTrNXDpGOg5R+J
0LroEVMRYYK6hcbdNM/6h4w7QNH2GSFSMWlAZXkLeTbjI07uSsLGsm3rvVOZhEl1lGOvbd2t4osZ
7cETyU5eDJ61BF7i54J9vY/5Pea3VkN5SSPXYGWuHovg0m0UnEwAs+UXw6OBfMPyOustJkQHmMAE
gSTfgfGDVJzWU82blP3NBpt3tiLlhVCKhcbRPRZrKE8RXxD9502e8a4ehmnrzBqiJ2JGrh2MG8sF
KPaq73axqF8wOaMvtnSRzacP8e+cIQUoTHHG3cBxNslLKPo2O5kynPy853wLDMRusjAzxmze/3ER
lkvFq0OvVjCAcxNDU6795qRzs7K0iVRDVylPUgxMoWSrTCeoCCgPCzPKEB6N99qRNulAUdB8iBFx
R1xwRLuFC/bkILy1DdZomgxU9aAXZ1YtYu24SFU0vGcqZLt8SzCBeMR0uH2oyrLngDW6ZW2tYnAa
P/QkWlkFCbCjmnQF4Gp8T4bvlaRzxGAhMfFqKcREdpMF0Mv5O9R3GYgvRFh5I+YrkJhhkh8ed7k8
B8458d+b8F/RNxSzeSe9xysAQGVcclCWpKQMgZ+lm/nf+N1gdlP3BmrUhg4A2rmlCgU42z32vko7
GHxpuGnLNV6iaY1suxv/iYO1pdYhrM65hOuDzoqcEbFAuka7ywHPrUmqQFn9JNqjwn78MIePykK3
TeiGNr/oBUWL+qNZcNPq7J7UVllY06dYVEvL8Gr16sg78A1rnWzhO9ql7pWOvWQuNUYqU18iti1N
2BGRlNseOwCiJ164x5A/fDyWmcnqpvDXaqkXkpQgMeuqm3BY5YR5m8GyYnbL20/VsggW41ekoFX1
BtnFFTgyBbHbj2aGrIRg73aXs5hQ+cEfyt39zuMGvyTivLThZShPwnl463yWTLQoSNG6G8g1vZhb
DgiDFC9+lYYJowVftXgVbEJqxs//ENHsHkuUcf3LiACfjqa106YXKtPK3uL0N6x7kGWLKQD2Ezth
9hVE35pAdoNHiASyaxw8+dDf2Tnrrl25aOgTKEiwEH80PhcsB3rzllAIPjMLTtTjApf7+dPR7xaL
k2m9CZ2vk511+TWQf2Stq4rkUmKGFU/rj9TQScoa3igyv1POtCnS4ZffCdJFy5JttZ7Ru/owfzDU
66T1NxENQezWQyDz0DQuBWZLgSWBoEiMa4r85D0UMxkABroP7ieCwagdKzGhqhY0DNquOf4s1T/S
Rfz60DQNV9pmzr8yCCdD6/lvgDGADpG0U1ZzAyNjWOyEj3Tb0xtY0L3zqSI1iIxvM/70q+s0oeJl
vOqYk+V17wCn0MmG/+YjYl+sBpKGFxCfnUt0KOzNzJGgh6fK5KsvP6biq6T1LUaHqLblWekfg+BH
NuJ0VOB3wgE5rPUHjIKbEjVItGj+Jfj6feJi/bRdTSrFBLiRek7WfT+g52fWOn1YfupqCD34t7hR
EMNelXJfy8sSLMYKNtKPXzHB0Evmu8Ax47qot7lkLKrgO48dZmJEUgj6u03jOgCjR0GDOeQktOWl
0H+VkUY1OsX0fh2yo/szrGP1lthr9aL311Y/F7m0+C4Io+q2wsekku3tfADaLZrizFtuqVez7onM
A0O5m+VulNB9uW2zy7qviri2LCv4nggPRzdJqVwhzOQrWUhi90b3juFDeJh3H3DrwsOv42keF0gA
oZID/RNmgrhdR5ivdpCuOt9/OX5XKIJ96VvJNwIABvwPk/vkaeuACeuNGi9BX8fhbzRcUmffr4cY
f6dZYbBhE1r01gp8qEk2I6dsbDLqryPlqjoXPT+x8mjIWxAwE7GA6kPn8Y1sn0sbpAupI4J5qCAy
qm0yAjl0/VnEgTFxR2eVYC/aMxN0HviikNEkn/2C+JF/QHp+5VaTh5+HTKCLZrK41r+59ixa8F25
8yYpWkU4/BC0ERHBcMbAwffe4TyrRXR4eZfYOmR5r6kKjv0Za+xDphBZ2kv/QOEJkYmaW1B8007J
X8VHuLRwpZH5CarWnmCJ+DMfZfaDAA6JAa1LEllS5wAlAw8Ts29zZwUXBLTfXgR/GgCcjNHBSb/L
+e3/8b4Q23UYu0CxhBVKyT9T2wb0R5VcCsqLUTneTmtrOoGYOpA/8zo01016yXVnqRkHsuW6GYyL
0Wodsp0qTes5/eCaKVkW6gV7G6B3BiAmtEGCOeozPvMLWvtC8pkb0V9FO1tAv9zM3dDw7b1J9kFK
T6RdwHoKszPea31fKXcV8ekMVFiX7SpGEKTyhASrmPQgnl1WsI534D+GcPBEfZTtlgRXSYhRS9yZ
bSUWpCVLNDMQtEEspOfSN2G5COLZgGCDM2R6ls20n5zSKwH8KRkhCUTncBc6PvAcNSG1hJWD81gY
sBo4LCZg1BQaF2B8zRZXRgiN9pvom5QYrvA+sZBzok4nCYrPV8yVYC3UrrlS5TKuropiL3BpWiqB
l1L/n1rxwv+O8wfpuLBCJGmk/CBV9lSqd4W9jqJi9F9Ywri4U6K2YFxz3IMHlT/YPrUkVmvFpyhu
Lg8wumPxazQYOdewJo0/e372mch4GVn6YOks3mhtFtmZlIWZWIsJg+pHAg9RkyqEYbUFN6/Jwop8
ReXi+U+ACZoZfrCEc5ZzSpDINVryUtWZxWjaSeB0AuerLL4jhshm35rHbE2AV76lHs/rLYL41oKL
A4pRAF/FrpexFEyE91A73yIVVDzhzDGkdaZt5/aI6x2fMPxaeSQ+Cw+IWaxyEfVMJMJBMpHaeF1F
iMEuxe8hG7cQBxBppwhKnWU/Oiy6t4rUDAhToLTG2pJDhSl/1Uz77o5v1GYNS60Lse0Lv9uDLhmY
kGzOmk2MbEv6bYZmE5bJkp4xcB0U5Xg0sDoUNw6WTn2LzGee2luVLzCGKOfhBC5cd+VBl4EJjLXO
E2ChflLtR4RVxYF4vnF2J1G20CzOk837vBz7WxgSxfzPJk07b1SXSq9VpXLaUXcgmxwwz4lW9GAV
2WeNyy0hy6AuvmX7LA9rSUHm7Sb2s2YY7jqeMe1A+pxXgd0xHno5Za0r3kvP6R5xeaeSgiS8dlmS
6DnH8DBk3WzK/Dg4EvpRUE7CuSqORuKct478Pv+n4hI3iu6coYomHxkRh6pgxhGWWiI5Vd0HOGLn
CRi4uEZEpNo1blys0zhB5GMdbzTZ4gH7SVgBJVJn6rM5PpucZLknvLYUI8jW/3KNahsASOCpKHgO
5Un9CssNcRvEt3MNsIsURON5jRQChB0w8iz8fv9CJvAvmi9QhhPEecPR6ESwdc11Ks928j7YP3H/
PcjzhnIAhrUyReZl3YyAc0Ahlukkd2u27MxnMKc+RMcRgGTlfxdMz/fncztKLg8ECQNxo4lUTbeN
lZVvhziLrp3HtOdfUIKnGpA1Mz3Eg9r/ZsS7hPm/InpJhMDVX0CkJMcZ1BeXoAlXa/Ez2ScS1ULl
z6DD1bnH8uxG46dB9nl7lJw/ozuq5k7FE+A/HO2uSX88qHN+ixNEP1sb1+1ZVVcYCTX84aprDcFW
SxkCUCFSpusSOBLlZ816BQpvOCoiedpJq9ir4jWLpLhQxVbHT44ebCX59xnhRtPjyUKvbwi6vX3K
kidMEqq0g9tXQWqUhPDes3TF7FsqIxT6M1MPsoXQh0iNfTkOHL/QQgiUaJqA5d0ip4uWxUuFkuxC
qkEXNoxJTSDDpxwd9GGtEQ2ZRT+KhhFduZl1B2GGC2p6G2GJ5vW4qdaIM8oND6K5HeD1o/hdAGcT
w2gE7WmxXsszMlqdlLLWK5EGE+XbpoAdEcOl2YK8v5PxvIyU0yADQgEyOiMJB3eLm6DgUUnxznFL
IqZhLGfcAutxttOGM1rsQFru4YwWwZoNSAnTa7njTuijDSB9Mn80DWGSx1y7ptm9I0sgOuC+kSrP
4HGHzlk5a7ZysRoRZs8k0ZT3jI2Zch+Mc196nqDV25Ss2woPJRyQSwgFcvWR/E2WuiZ+J9xlLP5G
UBGLPUM4VVoVtC9zbfpzFN4/A62ftm322bSp6WMj9qe1ObvhTfz2X9Z89+YtXAabcf4JQzpUcB8k
K8f4ylDR1m//5dzt0Qd24gJi7LTXfsrssUfEQPEDQORvyK5m03XZnRqWKlvfJOUzHG/KXPDm7Soe
vrg/KMFzDo/2U3e28hweTLVeOROVWB8NGbeCoIZJ5qAVcYlyg5rSPEkOwlqR5MaHPIjgJyHghNOi
QYoxkmTO4CujvazOmG86k+mcb4cKvRiCIvRgaw3qNMGyE0YLovZIFcD9jxemny49Kv4CRqysNyBG
hurp8DtZV9OZXVCsCPLZbN7JBe1WfGVldTEwaJGWbh069Ocqn2jGEi/3bzKxCBEKv6k9ondd9qyj
/kVsL6QjC3mz3a8F21JTClkbPIfc/7VSAhMNiwQRfoNS14GTTSReTOKegANnj4+KLAK92epUFBY/
tU5shoTwiutr5pHQLN7LUKclXdp8g3ADM6+IgPxfTI5u/RM6upYCDvQk4NBJe08YlgJDW7DlE7G6
bDQMwgEmInJBuhEBBmsIZQlt/9JQDI1XjcDwgGKPYXzUxPeXOIK32qMgeCy+Gyo43HRRy6vCDl4y
KiSfM5GBaHyZO9Fw14+Znh3mHHBqjTPdiTd6vRrbiy6ICDEg2q8Lf5lGouK+h8RVXw4vGY45ZSOI
g4QLjPhH23hQCAnfvIfPY686VjZ1825FXqhALnydrZalTpveUn0P+SDTbPEWlK//Dh95Qu15CHiS
HJHwwPrMN0W8YKp7agwISsDisPVvNY58L5f3qG47+Zp328ny/JZsyU3l88e55AGAMmnpzreStVGe
SnaRUZNRP3vArzN5Wfmh5/MM8QJiD2HpVlz5OyVVkAwvEr6PQrKhiID60EDL57856ckajzt58Aje
FXEviDNRaIQlPZEfAROMf60nalY3GVKUajO/g8/QnzS6oO+cRyxycXjuePWa5J81fEex22PcaoAd
3urwKJu3pnzlFXqptQg5HDymtQ7uqWoGoviIJKvWhe2RV1WViM493z8ChgzJpya81hFMM+ZbTeaQ
+zPG2zwQtyFB6v3TID8UjKHbxNoKTtsjAjUd3UatGRkAr8Pj1LzZmDXIUqfx1OcxIZghJUViF/Ag
6seGa3BFTmf4BTiUQgRQwYFlCJk+h54OnSsibsodJpmofWuU06Q/LNIq8PahDk38dcAL2wPlbYty
N4+7PHroU7ox9c9CfefpVBXsVSg5xQY7IxWquNstXCmk1Izzhthb4krOcE/cpmLlmvHCDEtaQxaT
+q9W8HV5XXl1aG2O1PuofKloTRre7ahzZzNaOvZrYhBMKE3a+P6uDY+a/lKCK/Gvsr8r9WNq7uL0
aEYPx3pDwNaRUfGalS1i5DC8J+D4inUJeAO0HY916dxDYJUAUNT4hiua6qPUHgxGZ/IkZH+Lmbma
6dCaFC8PkB7pE5AoqkvpaVOdOuJO9AC6dDKPaspuXZ2FKEUuo2uPUbrM81bSnypimBTkSpZAadPX
WDxKtq1iT2ha0on5og+DFfTzsn4fkQvLww8fqNTRIrHPkSPJhNfXdEHYEUlgxVso/9HXTYRjY+76
cONXq0JfklS9IxYyRd1XoOA05YtPyG27FcIv3zxHw2lGaGKs8+JrUlaT/VboTOIulywMl93ubOUg
3wnCVJuXFr2pxftMFBcEi7SO9FVK9jB62RV/AcNuFxBS/gKHmlMK/Dp/XfBdZyDJE/J8p//nh7wJ
qzmloONlE0tgunLmDSamBH7OqsfbR5QDCFc83ML6MuKdQqnZo6RhjSRs2JwOI6XVNZEjAKtSh5Ee
w1V8Id4g6Ea8tCvHeiopI9cxTHBs4ZEoyNCwsS4GX7r6F/OzDhjwZOsfUAsVOZ5450uLDL9LikIJ
sHFla9tMfqcocmovBD83xhEYazYvdCiCwOKlIuv+P+F2+JcOvMwzYbBfxfSTsvCZGVUZ8g35LFqa
7pj77dJtpCdBSbhE8uImk3OSPTrrZ+YpkJjgMyFhHN7RJ0QRk46yoyg5UR9CUmcTrfrOX0kPJxnL
kHJwApD0hLCU/YqIddcfzoK2yLRsGau/oickVh5T+IaWWguQ55ICcOyVc50Cixz1die1TNoCqyt+
MswtDPqmteFwEJRWFxHY+e6QicpHrczPrF04zUBREAQN53cYchk4QLv2wW/39NDwbendWiz16tsp
zMgIIO2fPzHRDrw5RKL4ZDWeRc4VkVitYBrSatEAkKWNsWy5VmLjBMIzEnqkDK8sNhapCMYI/rj+
yPkZY7pJsgfRn8Ec0dFwMtNrKj/1mZCv8S3eSfxyw66gwRYSu6ak/cB4FVaXCSyrZcktzB+H4WoI
Tv89OEB/7V4JAPJ55am7fEuRoo/+b86vNRBhLwjuVnpA3Fdopu0KaQsbOThrry5GpQdoILzinnn1
eKxy2qQ8tjiOq47R6j+Yr3M7cI+MMDyCcAnb2SewG3D1frmF9KAbdS4v9YCen5sQ7XWSfuL9ylLE
2Gs6d3xdfFlVcNDJgIjwfovzLoBK4tNTzbOibFQ2NnzSmE5qMg04OI6q/CuAYILh6vip2SfOtoYQ
UTJ+nU8VK2VTPEMJ+J2Q9vE71TEaEvwWbmrgamev90+bn0x5CmrSEmencQ6tpcFebe4zpjXsz81u
UDnvhOPyxGMyJ1vYJQ42QkSYaGjLBcyZiNKkzwaRIhnDDwxthH0qJDrZHDkOaHW+U+Q9H3gxPuhP
QwoU8qk/Y7TwTPdHffiax71SU9e4YgC0ZYA46h6g+uqBP3v4qwbSTNeAPH6FehGCbJcwMIx7g1Dt
wzyiU2B8BtoEKHEQGW6sbcgr19+L9NdQ7mO/IvfE+QV5tYrfqjgn0W0091O3btsDSvsBzWCDBkw6
jvqbAwxKQVzzpvNa4MmN/xQZALAAdmoec373v43BtSOY9oMdXkBM+nyTMtN0gCYRTUHFNzW20NQp
exQ8kK4jSSRXGmKjJ8cKZSOxA9k2pnQwDT01Q5O5i2kvUa7tBFzkzfka00EnIcEhORDJlPaeIw5v
7n1yieLXhHSkSQAc5v9j70yWG8eyNP0qYb5uRGEe2ipywQGcKZKSqGEDk+gS5nnGc/Ub9Iv1dxWR
me5RVVFVi160WZtluEkpUQQI4N5z/vMP3awyjo0EKeghg/aAoV/OgPJeZL0A80jNpRx3wqydomcg
oGjL1M+yFnbFVPwu9C+efG3K91q7hOp3KcQrHaJ9sYvpvlzeMohOEnq9qltO3drX16XFYxvjFn/w
MmxbHpMSxiQyTTDrbsMDiWcYE3Asi7GvHevngYK+wpSlXaHOQB7vzxtxIGYXbCtsLGz50mGTw2I0
gs4cvQJH5I1JVjfXZ5g1aCZckezbeMM6I9gRiIgRJCAM4l1175HyIB/CEO4oMSXW2lIfIunJYfnH
albQDTcKqF498ND0q5EwjfpTjwq3Yl5ijmvmHCmqwx5zoLXqPQz5spXJ3FnFvYRZz8EKPyb4cF3h
DiO3wbwo5tR/aImKZMPqazrvHpPJ6NFOXIJazHJLbL3bsBeHuAjgwwjdFjJYgalB+FbidoNwvy8P
YbvSTbrFPWJUM70MdYpKS1D13CxwC7pzizp5fGzSW6+yEVsGXZOwhmLWT7UVEUEO+pofrO7eRMFe
V++StrQHwdOE7FLheWF2J1OFSRMdS51by0bviTBqr2AOEOO4jPYRaTXWUzx0Hlz4Dkq9vsFHk/ZB
J9ehgyCJFARbFzF1TO8kKSKDcT8wIWnRCofdY8PhTwY6zgW+Vd1jFBOEChRYY9E3WasOB+1y1Q1b
zLj8yI2tS+tQ+VBfKChLUAF2eIgFkDERtRgH7HtTa6Xh/NB1e0l7KNr31MAw9LGvt9KY0J0/MzCM
UMewPyVHiLCNdjDg11gXYggYkPSsnTiPpyG3GjXJjiAXfbxVxd4GYa74sFb9sNOmQzHcjdJNEqne
74ntgt+TQT/Jaz16g6tjyRibIOPGw/XOGVc562OGyEBDwO1cy/p+3IXZcw9oAUYtg75zQ5nNJ56Q
Jsaa1ZINFP4GiFGCk/z4xJuCfGCEG8q0jv2nnT8jJ21BwIJ3z+FG3yYYZOgwvdzC5C/ho0FhGR3J
z7SYdkT9nTWch/Ix768ZT0xd4Gw0vksWLozo75PwlhZLHGstrlmw9Zq1pALNWDfbvBjAivDIaRmg
zxAvW9DILtTgMrVvBsYtivJA4kFj7fJp52hbPavn8GTlejGHPESUjAz5XkC+GMwb9h3GNdwNGZQL
gl4aSBLHAqNeH7iuoMEz9Wsv30/Zjbg9UeX02lpicxK2ghGyHObXFWNRTonxe+Y/jPGjab2LRxYs
NnoSOmriH+cl/QrDIrB2o7pUxk5RzwR/TWKNQCNj5W4YvrRQrVJ2+JbuPwnARcMXUYWiOqD5xePM
b2FcfHq02bhcKMfOf0rHj8SMFn0IyDLYhO7dGTzE+XLAUCtJMQE/FQYWxXZ1P44Xkl1TAjzid64A
ftoEOfTMaQYaK1RxsELwDIW5aa4SjLZ5FQ82dH3Gtfg0FDZhupueWGMK0th/d6DiUY1Cd+d2pSHi
olQq/jCWB+x5z4dOqBvVM1OOlHNqDebOhoiUeKu9M868ac1qt4mdxxKnLVxk1O9Vdi0YU1jQaeUH
+sYCE0gm6/mGG7zQnzj6JNyRgs5zWg53+Eg3CA/9l5QIMA8XZabYD46P8h2VwFlDbY75rZiiRLe6
/+BjbPuTZe/C9FF2VoCiVJt2eEnVEx+VLR0ASAMfY49D5uBqfUCOKbl5eS7Ber1+10p3oHoj6JNd
LbPOc6X6gsVvS2+VH1mKCcYGB4YsXNVi3ILYWdw4PrJA1gDtO8sgHbZPTGq4qA1MU8tZqxa7Ln2b
gCSRJPnrqcdeYR8aVwU4pWXA0GPOgybOYgfDNe0YxFgKPEvmNvVzwBAaGEx9NSYNDIaWnBEerVLz
2He7aTVFW946GR5F9cUJ4kEhvE4Y6ZUY7W9U/VQRltx9KOPek66FdTc6+7rYm92ZIQKmqPF4CtUP
I254As9VfYnqiypfi+yU9IsYnCqD0rjgGfEHMiI+Fe9qpg89212wkqY1JvNV8ZTHHW0XYy0f815E
JA0zQO3Rzi+jfSpA/KP0rIJBwuPV3wO8nyY01MDy+Oy/dtMmniAtrel+0O3k8n1UHkUmr0HS3ASu
RlUFmxmXZQX2coff6Lq1Hg14vHzKLKdJupWHk6ocCfjxo0fdm1ZOUbhqHBGme9dDXddA0CIqBd6D
3wlwFOtL0EeVrSjc5sZbklpzr7ePaj3QGW4VzLG1jVG+aljYO7q0sVqQeetcMvsuEMux+9F5wXUh
qpeVhClv/9lJF4y79OBuhGaCzHdZVvdFnyykxmbw3W6AWc3uO+Z9kK/izm3BxhvMv1YxhktS1UBh
+j4U3wsNXwi30XYJCrpxRIr1qUMEyPwPWPmSh/T+tSte2gYcmFMHkr2jcDeYasGUi1dO8Czjz6eC
DlNMLqfMraJ9g+OWzaONzahl0liffbrScc6AYsAnWd/ICs1FDBrrnfHU1OIjMoC62ifWu24QlQKP
MdlPxaY3jyVQtKw+x9iH4L2HY6e2TIz3rGaKBboIGcrB45ZyPn4Zkqti4aKO1k2nyh/JvmNsokRA
stDolUvQv/Tq2hnohR7jt9yGpNWw6gSYRdU3o6Vokd4mRMc6nBJLGAL1O3KJITPZFeQdN+SQjYp9
voL4c6vxXY0QD+1ZgIoC1h+cSxaZejr65TnHJEkyaImk1zR+hWlGo1KAWEDZA4VxSB5gNofADlZC
GS1l5kdymbB0bXtSvfp1o7ljuy36t1JgNw1cvPaCyaHmdIDMe/Y+D+A6oX5rtTcPGGwCt5k3PQN4
2qggvo5oMrydna6rdk26Cpsimyr7V5BB0NBgeKjchsqTMVIoxpcWxxn2LUbLvnwUIsUMqgizWh4y
FYidSHRXGHSzb4r11YezL3j2qbEJSKaggNC29MiX3rwKVYS8xisMnxvmoZyZP5zNYVuUTzmFidRB
8hneBbUmql3CFEH/2Ro8eO09IL4JQbwLhND3SRI2GdIt8j4t4Kwc/tEh754nRFISaGrLcuQN97p6
taz7XAbN4LNTQGRYAEkeLSHKMVLSj2QVC5sAj7e1nAZyDiRk4ZJEKEDyXEvkwm2i9CmdnhhWH6d0
7RsFrehLo5+pqWBN1+y90+TqrPYB7hXAP4FDUOjbVN2F5pabSZDNFR8Vt8m2S+qZLZE5Dv20Il+c
m1ZrhJFGCeT22fuvVQh0C0E/BVd2XIcAADKdHuGsRePzMGxp3Gz9TurP/fi9Kt+c8MOjBylNsgus
bVYg77jP+Tn5IZ2DwbPMlYO4KnYxk4CKVRPu/OYoK2/AYAITI3p6pmxy8XNPWzi6T8xZDMntSaoU
aD/0mgEmHRJgETMRJlbR87df/uVv//ovt+F/+h/5KU9GP8/qv/0r39/yYuTgg+ZP3/7tASOBPP16
zT9+5+dX/O0Q3qq8zj+bv/yt1Ud+fEs/6j//kjiaf/xl3v2Po1u8NW8/fbPMmrAZz+1HNV4+6jZp
vo6C8xC/+V/94S8fX3/lYSw+fvt2y9usEX/ND/Ps2x8/2nz/7Zti2F8f1O+fk/j7f/xQnMBv3w7/
+39lb7f837zi461ufvtm/aprjuU4lm2Yii4rmvXtl/7jj5/Ijuw4hmXbhqWrivPtlyyvmuC3b7r2
q2UoNq9SIBXbqq18+6XO27//SNUtzZEt3ZItWVO+/f3Mf7qC/7yiv2Qt0fTYAdS/fXPE2xe/X2lx
apYq26qh6aqhaqoj66oq8/Pb2yXMfH5d+R9WIBvkD4+AyOq5pmZatLuzsQDsdwNowt36QLR2C0PJ
v7fnUAuXjIFW4Ypw3dGdIjy4xtnu6nfqHJbTSls1SwYc3PvVbMt8E96j2z9jp7gFFd/2/towt3K7
oM6sj1ecF2fpOl1bS9tVcCctNJiC4DRXZhkplR4GpzMo4ZRAhw72OjgARzXiJt4t0MqA+RBz8Grg
sHFuOYQzLdoS8sCKpCYIeuECBGsXnLV+DuDZ7kLCZmZXLKP28lE9J4wD5S3GS666pXRBIVIsjBco
dzDRligGnvR1tSWR4D3E3LNdX5nd3gv7L/EOeJ9YdzBWtD1+P/CW2Mcu3Yt6gEQ2wxihXio4dWIt
dN2er1dndtiJb2CW7wlFWL4SMol7RLWv9rj7bBFacOyYuM2e3YcHf/YOIrPHNGSZXsDCZvG1RPFv
4XRrzXbyiiWVaxHisASF8Rq4fGaM8fhzr+Hsgc9qRr8CbYZE4YV1c6BhmbjWzd6rF20RX5oFTgv7
dAachxFH+Kio2SU0YTFEFAAtOV8WTiDaubxNK3lTrJudHsFqn+Waq/AmvG6PVvcE62tVr1kB7yY+
0bC/RzmERxhnRjAl4U3w7/b492xIocHeaoAH/egnO9SK9la9J2Z5FTrLJ1NdKudO2tVL82VYPzxI
awUF3QrHYKIgwm20iRb2AiX5JtgMK6FNXl71woWo95S4yjre0p+45oHuooGIgJBv6+oYvVkQDGAn
xAsc1cF2HfHPQLHItH5YM2Qz+Adh+NNj4i3rYcPLsAgr4axu9Pv+ka4aiWjEEG6BdG2AEyasA5lT
rgNEJegoG+SR/aqUF9a+lrE3eqLxMpKjcwamgeGLbvwQ7NWDdg9asWpp4E7Ekr/nk7zA34rlfYbX
PF/I2/gYLKQ7dq15JB36fslUIt7n7B+GK3YRe87XFBKIvchd6ffoRlEuGYjuyJJnBLBUlYNWb1oT
USDuKAAJDKUUpveGWzy0b6Cxxr65q/kb+aYft22LnnrN1roNTnywe7zR2k/vzJ9cvJP/PDud9lAx
6ZWYTqA6ikg1mjWA1c8wkosHIUCBf8789NN8haa0E8FKHrxhHLyX2jZ2Je6oiowzaWncal5tL5QV
414LwRCBtq5/JoCswW+oxyJkNjxzm5XGLHxSTkzhjZcFPFPvXr5F7qxhZtWt2rWOBcacUF0SBG6c
GFFKLlbX7glTcWc29+MdeySfjg4FccGc5M57lEhwEY8s0XLjUxAjEpvV7xwXfD7mAs8GC4U17569
c3Tyd8N3016WH9I7A1vMjOmkas3l/mBw4z/h6K2OD9Qhyno8ZDiSuuNyxHJl1mymxV3hGrt3or4P
PCfhLvpODb6lojHfMkQV8YdHnvhS7uf2S/KeSjNG7Mx8D84brDlYhtFJvWin0HnUok1HpAOWenPa
zIP6Yu8LKnZMV/t2dpM3CtT4O2InrJX9jNjtkCIOhfL5rp422gVyinIMPrWjfermpGfea9sjeYnr
HMIk05mLFW8EJeeqV5wQes96RswQjIho+fZGCm81h4Qwuw/W+YlgQW3+tESTNjuOi6VBNMPypi4Y
gs/r7+qerzBP15+ztxek2tgFcXVGt4H0S7n5hpCJKT9VEtxu3B7WqPeW/f6ousr8SGzitQ4WOpEq
nALwHkSXfM+jurTvctBS2By8FvB3bi4slDT8jrNK0GoeKZMXHBD/e8IMEcYQFSIyPW2jQ5k7mC/w
2emXPw1jxpfJ5wtiLnEUx+Y6wj3YJSti9a7WksQ9NNHMfeo9xiduix/LDBvR7jNSt/CrKaDodOZI
nmYlnDrOKd3w5d5ZIZPVDDYmhjz4wt0lEFNmjbJqmZUueA2OoqgvXClZTITec3vKB/3my0y+DFdb
+idj9SKRDtpTljERgFhBP8uI3lrBWF28aW+PMHK39/P1p7RhBKXuyIl0H4+IihgAeHR+b8Y83gCP
ba2DcowBME8hH1ELrYd80JX4DybSGUcrTPmfxeEDyKoz/yF7I364poPfc1D2M+ToI04jM2FVQNcA
5vw6Am987/QFcYwQDUL9zluenYUhiP8J46c7hEIYVvL/vBCbuAB90MDRbLdA2NPh5aY0uCxgAuNI
s/8r1eT/S3Wiqf1lnfiWNG8/VYni93+vEhX9V8Mybc3RKepUzAz0v1eJ/ESxNd1wKAIdVdFsCrg/
qkTN/JXqTZMdS6V2kzXnn1WiZvxqy6ZqOIphqJYGC+i/UyVqmvGnKlGVHWLOTJ3Bk2XIEM1+rhLl
3k8ZbAAsBTmAY9nNcRIrTCgRZr80pvKoIyob7Ftkq5sihgAePCXBTRVBQVjkFM5SxrNBbiH3hlgI
ItzuASlLuZxX8jXJ491kB5scP3x9O3hw0qg7ZrZynlSyMtq3ot9BL83aNyv9lJutd8qkkzEi59sm
Dz76Ro/QKo4MfiZmZKm1d+RLlN5N3t2YMyQWgyY30lTsV5AZ7hAOmyOVCKMg24Rq9jig14b7LqQc
uEw4lBYwxMdOAmXS5lWIShXfLTPENQY2usrImTGlFqHmmycpGkV2a7xxCoY+A+xgu0ScFcWLfsDd
g48nkMC6WD5HRh1jh4I+rrdZSji7xCkIxbe/rgwNE/XUDSUUFOmzHb/PS5lNl8/ZhHmfe3BCaUVj
RAgQmubViB9Pge/Z18QDBky08FSFkFM2X0KPQ55rub+3k2hhcNyD17u9iu9jHmzSBLEgiFAXxisF
E9qU/AW/DJYaCH3tIYPAJEAHDvemTYaJeedr8wJBYBsgFsJeN/aRw3TlPA5vbbn3aZ7bZgXN0EQi
ouC212MnoZGiIwE+Y9k8Ig9CjKI5HIRPbCUMFXGcknElvgER2LmPnox4XpSYlzGPwOjRfmzHq4ry
8eiHr7mM3OHNgv+sYwAcKgTcWCqExGtVDAtVmvUNdsrq1cCFNleuHFOmoUDONRiGV3GUoUHkp1Ri
VYuTlH+TdKJNQc69fHBLBccqXjfBdcWSHGWgskoHNGTRK3dVxZQSW8lFqGMDyo0aa/grOqcKwoA+
UJM1GINxoUrmJh10QZptQkwMU8aYy0dHe+tKdt2A8Q3SqVJ6T1GTQCrD82wuRcCyoc7VA72e8E1n
0sZhJVyWukWIHuMkYdJdkHk+ONCkHUbuEYQFq18U6VrPoa5Wr3l9rZubgnGssLitAMYqbq/e1zD9
IOGRt5HlYYFmdJbJuJjmcJ+Di1mvpFxeSN3LwGLeRpJb1PZMlV8QqSgCOpi4ebhzUTyhhocVUXPX
+kzdUa00IC++eS0idS6zBUhciRYJexYlC7m4YQdewoYU/rKxjcfENcZy1CKOuuIeSKiDLMJrsRgG
PF512rAogUntQpvDNFk0HScJNDQiUVCBj+IQxrRBZaoMi7wc2KvRq3OviO9DGGGZdis4WHMaSYWQ
9yVjk4H02oTgI7XmEUNsXw78vIckJO4V62QyOWkl8GI8WEhs9EPQqkMQ3X5YxP9oqX9soS2W5p86
6K+10ZBVVdUsWZctsXb+0EFrlq06QYOHCGaTdV4tpjunYPySaKiIueU8tlXjmorgSUr5vLR3TaLy
qEl4WzOHQUs+De7IFe9khZJ9FS0ym8WkcDuiFFpGEkVDXiwUC4P2HKL9ysYlF0SOlr2pxO1PNjeU
eyej1xlv4iEbhq9noM7PMjwlhqQOdMoRuFSHX5gGt4QHyJavuighcJjmype4LKjt1RtrfKyx8JFv
evSSuh7vhilUiRd+X92q8lzTGUnRzbMhl/FZhyOWzaDB6Gjr4JI2IyrD1V9/usq/u/P88OmaP3+6
rTWmMSwAERT3GMMVixEKa6i1eEatCFd8avCm/NR0BKjHUWLr0aHVVnuDrN2/PhK2zH97nXVNNb/A
Gp0N9+cjyTpJsvs65jojeMeMTNlr3O0jjveouIWdkVvSwYLg20cSVz2om/WpxrSW0WtkIGJBS7Iy
USO1q1reSdkigRJXnOMcOvCsKm+FsSulDZwCKYR2tYohV8jmupAhJbR3f30qf8Z8uGMdWZW5X8XZ
AC/9fCZapNmybCPSTXW3ct7bJgHigWlrEZNYzf/6vQCx/vx08F6aaWmqruqK86frVymJEwTC0bPX
8RgGuVwkjCzalcGk9r32fy8qf0Iof3wYHU38vR/xLFWhEJJNaiXZ1A1FFU/rD09jb8uDpHoBsDPr
zRSpG8vjscL/IS6gKGJxmCtEjAw3VSqfETQ67Bm95KCAuvY9GI7vL3PkPQwXjkqHs0YsJP/BTlXa
g1jlEZ8wuo+vfkS6tVS8++jH07UTBo+RFq0yHvI+bL4b5KF4wQOJ3ZsJOaRSq3jVV3Ofil0cRZJE
p9rukZSUaz27WYOx0Ea3slksyMZE6CS/lZO/LFuEVwgcmauwuYoyQrIYIUawNAhorXf8j+31ALVl
2Y/QclGkwdscqAh0sG5LYawMolC1vst8WOsuHuaHtfSS6gohtdK64ZnHiTKaiD5N1iyhc+6UWeQN
i9TCsp1CBoWa2HlDDltsD6rFXgbS13vCWl+aibP1+wc1DmfeVWbOnaPpjXVgc/YTljxRNci8RhIP
R4V40IAewUJfedWWHBTwJXjqUWBiDPzUQVE3mcI1PXSxYKWy+emwKZoWLaT0fYVrUl2eGhxcoJhE
EX2f1S0LNgmfuger4wqB71gzF8VutYuFzfSHHp+kglGbQEgaShgUaUr8Ks5LbChp/jRh5WSVJDDO
SpsKEuPWFsvNQXmxTeANjrlkzxvhU4mCrStDmtp2xOs1sJZ6jCGWvY19CuCcPxah5jSkuTWTMnj8
bJMtItCSoCktTJ+MssINuT/kSF0gCchauAlqG8qvhJoYZwUw1AzUtX3VOoQLuRBEKBQlwTL3KRYh
vhMfTwK7jt3LoMAzD0c37xPMxDpMoRDIWVgitauJLBLLR9IH84FNU1f563DWbDNc5aiA0y3bZWge
vvblpS1ci+O3OmA6RgHrmVcF8VSRf7SchUe1aeIiUedrsV1rPfozyqMijpGqV2QigBexIxnpjdmj
PCXXCeqZgo/0SIaEx+isOJeEmrcUQiqSHj3yH+JMo1TcdXa0iHwyUgv/IVHUeSxuCOk6woHI6kun
DPsiDhad0R0an9oAO5WuvvX2u0p1rUCGqo29Ze9HYLSQstZ+18BMMgUaF8aJvAMuBwY3fs7BDd3W
Sd28xhLXgjZINQu9JPdJUPTZyixeXG/FOtD1mANhWSnp6qqNmrVJ0KKGAJpShOrGgestnsoQOG0i
EaJgy2PqzB0wK/K1pLE1YzuDjwDbYYEevg1UGgJ1EzgnHM7nYr2wwEcpi3LysMRu1RoKEQbI45x1
1ZfrNK3mWuN/1bcVt8soqurhIW3eRRNhldpXj1GV/dJSbzF0YHEUWcQErCNqRFrGkb/U0nNb30QR
1esbKG82b6NThQdOsCDJYBZYwTKQ0GFOrzF2OqIoNk0ctzAOa1LIRg/mQI4MiYpBccvqpyIu1mqP
xwoIFrzoyMGPoVE2JoaBdUQ1wPl0qCsx56mdZadgqoGXT6CAu5GOU9XeujTubajxYXtNy6MbMT4W
PxWdRR2g6Eywe4FcC7s9MfG45HoN4FRfjQV3g2gdHHZRhxtNNylgbYq5WoJthRk9laUpzfLwO55t
S+XZgWbVYH49YG/OIm29i89cK0qarFuVse5TZxIZg28TRXZcrUVH1SrJnWXRzyFHlnGE1EsDNif2
BfGqheVQ+rAAWzoWpYU1VN/FlU9kurgJXr32NQ/x3xQjTZ766hUTr3kHRBwF6ZrLirPatY2ITfsM
M9icjCUNMyE9clwUHIOMyDHxFgaT3IbbN6gm3ILWBSV9gfXLPEJzKP4bYCtJ+E8O2gESWJIH22Rq
59oQzksIFAXcKfTAS0/tKXuMuQrDV2lwQ0HI7cvrWjmXxNIGzGofnHaXBO/6hPHsyvNeEfeHKLn9
h4aKWFzrPgtX5n0CtavVP/9+sDnGE05zUch5hmxQYnwTWpJr54KVyl6irsokwugFB69hXOkl6qqu
n8H4qDR86VBAlAYOrmLTlaGsf8rx3lcwbjcrGHKHLkEBgptxtfRB8FTrKUNSq0RM5cG8axNQ9b3j
ow0f7faBldWH192qsQvwsSIAJfwIGEHYoL/+Q69j3lfvJNZNr4AQiIZNexiiN4nlmR3A4/GhWW32
sYJpWE40pzGR6bPPkocSK62G4QxBd2sPAxtlSxpBk98xWeUsRBEkLtnUgiI2OfislSx0bEq6kEB1
G6XhfJT5KMig7N8cI8HIFXdw1TVwu4oxl4592KotjC5J2aKvdqxqoxA7pEIfkPyS1Hh8cicVCzmq
PkVG0t+6TckABqq5A92naoOlwDtK0MfY4AxK3w3I+o2hWChOh6SAOwqcXc94kFj+FMzFHazulOS1
oPBv0ODXwbYH3IXdEBF700K4ZkOwcHxUhOs1V6RYxMqT70G2INe7EjeQBAEOF30LvwoWySzdDVLN
AgP9DXGIjwoWx3dvejLUh0xFH8b58xzo3YulPo7YGSSYRODAZEKCDvFh0ruZOkbzuCPKDKM3E9Wy
o2aw37GfhzuhQuU3DGISRpXygHSAuF5Ojn7WMkRKA7gMi2QKySR9qjDsG9ASqKa/9CR2h5a7Cxp4
j++vhR1mQN2o4xljwZ0wKSfF7ArJgnjjila0DIx5kNablFRxDYkentft8NmCgchwBGARBxQvMHpC
n/Wwjj8FWT9fa9qDBGO5bfHskR76Cs2b+qmpGGwy5NeEq9aIM7KKCt74FDeKytqkeJ9D/wDbcZ6m
TPnwp7DqlVxG89z8nDSyh/lICta5aoAiw9cmPN816Waw6z9NmUCbmso7fM2Yr+qOjntdP1dGROvK
azZiS+xzT1RYx1IcpYjdIqAGXeHXNHEw00KGRFYxhxOWnMMUzjWoRQZ+lpmH6Qim7RW8KFUtljid
f/1+Alwj8RlFKJPQfZoWqDxEQX9MFw30qbjgtgtghyYtDwAxgBGWIzFJ8R0HGhNgQVBTyGonsToE
vUHb9TrCPUKSQFIwfxn+bUJwsjDFHHRyFVneHRTAtIQDJM2U3l38moN6IbQRY8LqkrPOxV2DcDEe
M5kiTIfQWPkXvSaQ0sxex4mFHlVM1bhG+TkaPcIqoDHAgyglCUVXWQIEN03dk8aSJJDJ6fY1e3Cp
UQZMC6U6XibgapMmrbO6X/aolCQDN7kYQ2MUZwrOIEF07fzRDSN3ilG8V/5mCuXXsPdY1ftlNEbI
FIA8DXjx1GM1uXqYm9hsZ50P4gS+F+rXOo1wdqUSBTasob7K1HlNfvbhpnm6suoLbDWswBWFZ1yz
FQ+DK2CfLA7dlN1cg66aSAxRMGOdEGH1yltl8MgzvIjkgohHTWzZs94m/KF/wHic2wHaoNHjKyww
yKHZQleG8AICQpUW4o6WNRglBIuSpI04wgVfWfTlTuOeHvtbJPbTDVlVBBB9r1HUWqQJOIwiY3Cf
2pTh8l2nCSVyGiB4wrQlnmbfJ+tW+0yFQAlFkUV61LohNtypE/gt1bFnJjk1pXC3uGrEB7QBUtws
vHz1kv+fgPKfEVAsOniYOv8BAeWYV+2H//NoQbzi99GCpvwqM1kwbUdRLF1TzH+MFvRfLdUQQIaj
4Qqiyor6j9GCpTB1cBRQf3At3ZQdXvQHAcWwfoXPYlvQT/4gp/x3Rgtf6Ng/+3XTcXRbk1VbMWTZ
sk3T4Rh+7Nf9vLadbsJzER4aRgtFverqqXuk3pfwIZDnXUhSiKYOONwrUX2OqqnfdBYugQTYAASQ
02T33lkCObUmHC8kJbqbGsU5eGhdOyVutmnVNNuvr77+0StPWXUtW6ed1crG96b08PVPYTp/fBUi
CljI8aQ8+NEqgiFAplmxNxo0fX7nsN8PaXlSUtiwJtmUrI+MBSYntNdjiQSnZsqziCe/vmvkAK0j
5ZZaVASQqA42KToqHzXNj5b4RxLZhtPF79DOO3RH9LWDDzrcrydr8laKE77FBQm6K7uq4BB2OmBX
Nyi0yBPUX/LLB5pyyLM0gCzVdeRgoIQndWvXDA7sEZpBO6Jtth086iGe/XCP/Tu4pxhJ/YC0cOUM
RTFBPFXuBrBP/U9XLs5MmLkKPqdak7Jxmgm8y7SU4r0XECxEao/2WOrIlAKjYV/qgvKk11iQZ36/
bKYk26aDfg5NvxZuBgwoHKQVXlm8GLrVr/NKQRdpJ7DGPZ+durRxGJo0QBiJKcfUoLOieiVKbgCe
jnX/OoivItU3MZZAupqWQ3CvZ8ZykFmYemyOexuw3C8gO6tItZukCFeGiB/pEsVZj3lTukHrEQgf
FWhRMwVxpyrfmem5Cy35UgftGmTVPPapwVKtoqz2LmGsFYfaDkCxHK7OoMJxpSFreifleacAyrD3
6zynOhuqMhKpQ+NU5hiK1KG3n5LeZjREZSy11d7zpPcsaYZNXKZA944znKQ+bXeM3c6DBiM2jjJv
nSAT2FR9xvjKxtwftqOlUNyXvn0seqxx/vr6Kl8w4I+PpiGbLAGyYVpijbD+DN1ZraaRUlqoi9Tp
Xs0pqaCgr1SwZK2ou7sq06vzUFU8b5S+Vkw3SWuVunYQ1vugJAdhMKc7WdwG5kjJY5dlu1M6EwWz
+HZKhhqy6IgNcD9WUM/i2I1HXH4n3ThhOTqcHBPXNHXy4V2Z3iJEDuZOef6sxjURdwzn2jBU9oHS
weOpmulk1wD8fDjt5uvVthxidETnctXQdmGCQYHjQQDXwxDorJHJgegKfRWm1YNpy+Rsq7W8/v0R
S9OArA2x2tieso3CHD/5UBvcUJeDe7m15qoDL6stteA+tFNA7xjjMUX3NGwjp/RWSS2pOAUWxtpb
MVXpwabT2ecy6mUzeg/HID/Sw9MaCKDpazEQiwAEU6Y2qb7vC0O+11NpbysTKqfJP3z9I7X+Vot6
VoDR1TOzfewde9koNoK2JMuxDdRziwTf0TpMhkFkMQNHZyADiFFR2djZsfIRQftYxgxZxPhWXAfd
GqyNrZCg2TjDXZWzjzseraOcT5/ZRLyWYuUYzIjrHLX01h0Jg15RBfd+mR3sJLRwRm2zQ6bk0ypp
LyqbxpqMmn5Z1RINboRrOEMT6VTmgexGfUm0x2Cpm9YX014J3OM/uWEVxuc/rUiGbHG/yiZES42p
958RenmSnaEbA2NRSJlxaMsgx+sjqHdRauZPiJO3gY4Dka0XL79f6MBMZNdTp4EcALtc6LGu7L7+
mepA3Skx1LNKHse1M1bXtrKifZKGERmZmf5IvzI2H0MomqWu5pFUVb92IyUMDp7tmZRWCd3AZDvW
zukkm2U7gVlVxKQok4tsr+qyqu+6W5HUyr6TcBOzguqsBJNzqtW+BAXAqU2punLz9W0u1gY/AIfy
/RxKV1p5m2nqhUuYHznbrxvEk0cCeM20fLFS3OSLpMzXrYNwsfAqrZ13TKa+dqU877A/0iZ6VGrx
RWv19lIRTynOw4ENod2OC6GSjAlQ+br2uUPgqNFWJE6oeQDiU2iRa3FEp/H/EHZm220j2bb9IoyB
PoBXSRQp9uptvWDIso0eEQAC7defCbhuZWbdM069IEmQYko0mth7rzUXUp9Ou+axXTbGghFXfWFu
R8s55/nIVblBl5fnSmxl2iRv0oey3xMABgEz5+DK7yQowF4CZDJmWn6qg5TmTm14F5MaZoQ4nBN+
q9jpnF2YxDlVaHiJ8zbdKHcar+16Q1S6ivHATtFLBLi3LrMnzjcScYiVTiKrPneNxEiWlpt+Gr2H
yDWf/+/Dzv3nhIr7IPoMNLSW8IXlcBNY7pN/mzhwca9yvyczbG4wRYpKi/268f79aH1K5Y60XMsy
uo9G9xr10YCHheucHTtLNgnBJBy+/BVm8eIrv1hu4SGeFULwkswoMMyk6mE2q0troYhYz+k/J/Z8
SgdbI0pYLg5JVKFHLQt4qQEXiD87pe2oXV/zzY+tK+6bqbvzXAzRYyRQPFkuqe77Eqgh2Fr7NSn4
15tr8e5EiKD+7+/KQ5HyjzM0dJYxUOhafsBqlG/tn99VTnvDi9zWpBpW9WaskvGkPYwLrfkQiwQm
lQoqgMWOugwe5WiWNa9DZgJvzMoBKNEQcsYwgXPg/twxwyJoqbI98y6mK82p0O+H5XarvIZCy3Ez
IHuB2iwL2Z1p+MM3buUkhVJpZWXewOfzOPBE6tI5Z2Mprnhx3/WcHKo+LNPM9So5j3jtK8t9bhTJ
bBJPz8Q3uSgd/n0Z0ZbzALi6v41NBzS0a8IaGJ6tPOFtZt/gjBqC/7L6+o9p5LpuDkPHdVGOM+5y
1qn03466rnRHReecXzlz4HJ5Ibrr5LeZut29UoLkRZrDB1kigG7mPGI8HPUXpB4wG6fc2MY9qsMu
GKdvfsKpYYRADNanNsdHwj/dhgDt6MAAkRTz9N7Ka3kuAdCdG6aWQWx6h0ANHniEROKTLNJ7z8Ha
U0FXEY7oD0k+3dtNra/JYthWfqufipgRNiOO+r98EcH/d0ghlA8Y+gWWb3mW6f7H6eerMtQJdQP2
d50+qzJiUtUm1aWbM+OQCeuHUUzGvR3RCx+6gDodb4+bTulu7MW3xtHqICYhD7YiyVw4o72r2yo8
C7wWmhHENVzW3MFEa2BZbnixRqQXXPw6KC+qdpqtpBQ+yCiBuBDSZtCjUZLXyWgkIS3lGNf5NZno
saUjAxPNaTrIyPiQTvLlNnEMhz2vDzIYow3txt+xiBA1AdedHSs95+NgE0kdMY0K8HxrBit+lD8X
DFM3bq+Th9nzh5PNRa2Svfs5DNVHNUz6IsolAaEsB1apqc8ydOqyQ6+kT7yHrulZYRhyufAcpBn+
YMDpEr2bG9AAuRgMdYR3FcPceX1kTymKY89kMKp6ebbr6Dq5fbOf+xBEK46g2B4IOSzr/3JNXQwW
/7xOeBZuBNe0BZUrd/T/nFC3oZiymS5sas8C7nnAeHFyC2CIpGUOQhFr79e4OmeN+tRiZlonbU80
mvaeczlxy7HS6+CA+GZVPd+Jou9vTQ3HICuahUrVGW9Jj7RZO6w/3SQw3oh//x4EE8ug5cU23tPB
yN4yF5m3kczRLjHoJeeJI9CZ5fK8QIsT81tR/lqvwR0N441syR61bEaRYehHGMyhFSUVLWFYaoDM
MkMdBukAABCGe+eGo/jmldYhwCnXuI64pGD8KITP0inBzmfa+aj6epuOWfdLivlFza38b9oKrriL
aOHva/xQCNM3MaAgIRQOZ9I/L8h2OflD3sW0skO6bRzp9O0N0BmHDn+Fhe+Ghc2cvid+tiNT1eEQ
WLph8SjPfREy9CangbOuzGsYgHDl9m7NKjwZfJDfLsPpLCwIAV2XPSxmvlvBYpHmh0sd/lBelT26
LvVxO7fqZex0v41knj+0XvbLHHFr550EetHJr4pbySWq8i9HWsmZtdEuMJLs0Wv6M906gDgluLqh
y0mk7V5Ek3MNd+P0WeOXdQLCYXtSamVn3I6Jrd7nHLJ14evqwWuWlZqRUUIMRolovY0xfBOw0EKh
ubo1mX5x0DVn2X9i2/deVSGHay/Ml07Ej1Yv1atyF3VHUul9EYkIFzP2wLT0/hRH2DnlLdVgtXHs
/nUtiKcxINOkMb2dwuHRjfqpr4V7KYcUoZ0Obn2ZK5juOnhyi/g9Z6T67PvBNa6BLBFZVHJVZaUm
aQVulpF8QTNjwzWseik9a0FKcZGL6hqIkATF38dy+gCdi1YS1ynKvqZFKZ6QYWXjpqzCLkA1Vbjz
XQfbwhxld+uWmlgcXXjPozDwU/R5eVP1pUXhYKtr0MTWRhlJvQ3AmlEPCBguYeyhmY+Q9aeh/Ij8
4Hm2idJ05GVud9bUiB8WfxmDBMO/i5il7KrAbndS0vsIK6QPFF7BNUwsZg9FdQ3r0HmvXM/bIItH
VGjjLpAqUREUhMDbof7ZpZm2NrVRElsihXkZA1rXFqVTLQCpqLQcj97M0Gl0v+qZAx8cSvLJtMok
5tTuj5L79G7WHfNwsAmks9z6SpytSpS3hWOih1sKo/UpX/KhMIpiu5aw665BR8iojXQfipoIj7R9
QZc1f4iRgGPVVnAGWib6mSWmG7gH1s6C0Y0ordFPTRYgxy6CX+HsRgfj3xt6M5++7g+D3bcsTUzn
NS84gSTAAqOycsAamr9a8C2EWO7+NFV8RWRZpROS0UUZnf/a5AbkIpm1d1FA+VeCOmYyhP4HRSw4
3vUaGjXIO0dUZyycskDeJ+4wbdyi9TehS0ZTxVhoo/SQPYkpPGT5sFC/8euwsgwuyYxXMYmdc5aL
8iWABYxxbIju4zb1/lyODUauaSWciysl5cUQxCdPN/3WdVV2itGM/AjDgPvqum7P7AWcF4SPa0EW
BiMEw4g4yLxglME5dPUM6V/61nZex9K5EnmLTBidr1uHyTPCWiJSO2nTtU+fI+0679Y4GAyNT3+q
At9s4staZM0NSqpSyGln1ZlxHDsymVLLK+Fdt9kurXxBCy8fH1tGQRcW2Qx4ZvfZCMTw5tfdZS3p
awhRN/mEeHitewI38vE21+Dp57p6dLIYoUmnyGpbZmxFXn/PauBGsjbaq3QhgCZJqrZSTPYyUZmw
p6kkO2bjvClwcp7TOfhp5JnzzFzbceIe7y+ZVHPgdV8ekd6sX8S31EDnyMLOONgwzI6ZzIxtMdoV
pO0if8oVkU1TqF/W/tJ6eNlofMjcAu0uZVdwa+nyR+t7O1HG/enXEXIb4hYNb32L01/Pc3hZH+Uz
fnXBGqFPm4kJLIdF2WdjdO/lIKDCeOjPtmRgE1SUqUE0fTQOxFdWqiM+MiQLLByNt4gXh1aE+2rR
pRZWbR1pH6HajOrnTMSsTzL6pDjZ88O0NFqmAkFV2vt667dGetDE6khoKThoEWAxX6PdYesvpwnb
TZFGjEaXLgouCysoCOQq5YAshKRTikSIpBmLYtWC0qiGF8PlmDSoD5iymMOd2+TxzzDLyS0rg3lD
LnJzXltxXRZjI3G9iqlamzA2tZpHDgFisxHUMk2jrMg5ddzBUhunKT8GQHS35txlp8bX3WXUdDYV
YaBibsWLqdLf4xRERDl3TPRn4GGVnzEyotuJQrB23qn+qhvTBQsXoQfJTTyiQE3B9xivVldwdjae
YX71dlUf8mrxTCmPNtxoB9syj89ZC4nLGMjbroUHOLGh1A4yB80T2ie/4sIVSxM8/lIk+2Md71I7
r67UR4pbt/HqBwjLBZ3GU+EUkMBm/2w7HmhupAlqEu3BrfWifyLPLx4JEpXL5wz8Ex36SGD4CnV8
NqGK3YVR8OC3tv8zGPv3EblUO8v4Old99ph2wYEVGmTbjgNxbxRDvI+H8n39TeqmAScX0LReu2GF
3Lt8RTZZMDrNy68ZzaMZgb+y3fDZCmPn1THkseyiS9XCxWSRpM+NHT711Bzr/z5lDGDUKF//HNkO
NK/14pM7Uwybyr1dLzFDYv2uohZ2g4sV4cZcOrCqwD0kiDqPzM59ySALGzMO7Qp1npFaBc3cFlKA
mpIjzXZJX9loQY2XqiKSFPjxMNT3cYcKoCbhOgkcCK7ypfJ1QJJsTNqQOprSxu0wAqLJFJns9ny2
cvIOo5FOgUr6BwuFgZURZuLqXt6pYBtUXkPcjgs+nPD30Wt/d3mZkeTXfF8AcHmY4Y7wTVIdAj0h
ap8hL/Ebz+62QfwPwMpEC93gwajabpOY48wVJ6G3NVbHOqSf3loCQGEZLZA01sKTw3zUptKnqkNd
NtQWDEmDe0vcIziMmXWm3qlpSdrthoxyBbh10ibyLkCava0tn4F1LA9Z25x1Og60FYyHyIed7EZv
c1+DV+v5CONnw+D8Jmd4cj+meLOSHE6GvFRD+cvoulPbfMZ+fK1Se2t14y4s0r2h3Is5P9VG/emX
xslUwy+FEzaL86sl4kMotnEDQ5lmdLgQVgiEd4PJY8Krf8w5lOlyZqGFNumlhFcYVWRMTINiNF6P
J8Mq78oWjgDXt30R8kr95Gu+bwBLBcT0OPlRRRMHqJcAasD71iEtl6PgdjCcR2tWW9HEAMbJOR79
n+gTTPqnEXhrsDd5MAMmsAGSIVDZ+mYx3U8CikElzRu39fZUp/GdGAkpC1zYUb2boNqvzOeE1JQO
HIutCbJ1HflzbBnRhvjYagCfT0UxP1pzfVJ+ckzH6btR1Q+0vbaZn4MHHPu7hINmzjUMVt1dExrQ
xmi+jT0JwKU8NuSChtg0Co2LepL1kcbBMc2nF0fnD7Fp7f1cfJ8c5JQsPphFeEi0BkgCLNwoDcNf
Ljw3rlUL9Zh7E6E6uPwqPkoXH67JxDvJUQ2qFv/CyDcWoXKZwfolg4nyx931Q/U+8mdORngUZv0T
Mv9TWCLu9AYaJapP3mpLktrg5ru5G9pbZyKMYyIbbFpiLsyiG261UCdDQhYL7PeMSAd8EcGLl5Sf
TVWg6dMuuYpo6tCFlJ9J3T86DUIJfG9ZYe9aje8QLP0Q+4vkzL9pnBnHgk8tEdDLUIv8q3Tzo7o6
rnoWi16043YyJ+GLK/vm5oHCnXh295zNaX0qNZ5tpyga5unWAelgtdW2m6DbJ/OjmK3PgB6odof6
Lll4GoqC55YZC5fbIfzdd8D4NfqScrAe+8r+SaP9vej2ofdkp6mBXJJltBJM1PIeFY/hEFhRGYSb
IwFv23HDuGnoEeP2DtnvlglLzjZVvrHSRu3aWB8Tg0RsaZgfvR2iLgtnsKgEMtTkcaXqXDs5p5J6
Y47z2FXZl22hl+utFicUtEVjsbJES4RDggW4Zs0ydv2rauGReLb/I8vMOxWZB98KyBHxHcCRtwO6
9XyOzk62WEBKVd7WvroIFwD/PA3BrdI2+nf9FIf2d5q3aBsIDIgssF0oqp9TxJkiAp5dkEwTwGu+
N5H2Vz5jvCEaD5Gwmz1FMlnGSTptrGGG0t4Pr9Y8YGHR6a80MbYIm3ByRQ9xPILq8gmNK8iRWP5I
PwOs2Xo93ILch4hjAdSw7uiYHYcRgmjj1fbGbDPwkfVhORaIxgxEci6nTeXkW9WgVLdrkMN19t6r
8t4KEFhZPRziQmbXvJiSXeerFydfGObjs8Wfi1wD06VMjfuQix0gmEXMgbjEWfLa6+y3R+JZPJZL
jhUJiZCQwhKFduFOt6Xf/4ol6YOkhfzW3mwTIccoO7fqcBuSSMB/Z4jqQIyKfHiZW2dfeEzDZ669
czL0BCmYx9LDk91P9zUj07uCFQurCGJ3o3J+WFRl0VQ8UYTLfSCt7iZyoowmFl63uHhGWw7FqEn2
mveaXkHKXizgoZdIyhMeTFmrOCfrs+cFG+VghU8cSJd1ol7lAoQugQLG1bTkyX3Zbo7tPmXSUZaZ
sbe+6kbVN9oT2UNkeeK2o4wnuDGYbt3aBKHQeEiuQpbjFFAEbhOwauxNZjLbRpAeV2EzlNEArKdK
ndPspO/+lBF7Hg/VrvfhNXU1ghra5dARX3KveKlqmyhxY3rJEq4stQ97cmRB5Giv33LjR7iSf7Xh
MJ2KafgV+pykultUjhZv7BnsusCkOFQqfzN45HNPIY0uhM03QvfzLWNSpJgEVkSUKrdZxlCQSWd6
K3ybQW6BPC+w0xBHYXow0yringMB3l5oSLQYsSrxx5S0/O40XVQy2FGqyRrbAXhr163hYAFSm8rC
o6hpUcYFcmlnkowW9e5+4l/lxiSGYkwNQdCZdRtm2bhU7TSmTeTObV9AxesWCC8k1Jh+2G2pUrAM
trn1k5zASIA2oZW3O9Dw5S4CABZAwzxFmX0yZvNHYhJLXUh5S6sIh3X8hfkMnlP3MtTm0TPKg8gY
kenkdSrgsFfjU9naL3TjuPih2ApSBOCJXT75XVw8YJ88icF1HqjOQEMNhf1pU4kEiA1fB5+LsMzL
vR1E1b61Ad/4Pp3SufI+0kmXm4SmG7CtGKORG79nhqAXQmc39LP53pf1R8kvcx95zg/62puGX5+g
HpdobDs6+/YEgSA5Bt30AzT/psjH5y5ySVRRI/BoFFlhSV7gmMljXSV88+FLyLjuzKpC3E1l9X1Q
FvJOFy5YZSPCcnJFJQzKcK6Cp77vs31juWCdejJcXf6as71s8kQNCF6XoO3IDE+hCpJ9XyfH9dk8
+Zs+S4cHPJRiZ3LYxpTfdyULS6KjLXsXDf2pDflOUYuiXiAyU3NwYwBKiwMq9YlIoEMgWiDIvrMZ
uNRXOcOOQY2Latr60S9Dy06QpTogj9XdRGZS4n9or/ihw+EQmqoEliruxw6DnfyaM5LDQgsPmBvW
KfgJ/YE7JbwZc7jj8bAbEGzdEWi/c8Nq3EiPWsgqvfS+Ntv21CTti6fU9G2ig7qtKoMQneXpPOMd
B46YRMp7pfSzwCQDHrSczH/t9FSfmqBEQra82ngt/YC4I8Ic5/JrzjCYas9x9nHgj5hdG+/Tt4k8
j/r6zcisZteLON3GDBO/NY1xq0ff+2wmzWUtL0lnms3kcWTdg7iSFyov/l0V5fTk5kWwTwmQ2Kz7
5+5KP3D8aLOivPcFKtY6GX8FltaHITI0PTLfvfUKRj+Fb+uDw8yXG2IUIjH0ZYD4nEVe46vXqpvb
q1+3b2Xs9O86VRX0wXIg3131726Ajrvj7vIgl1fLtn5uBkNcda3dlxbB4/pDs/D7oy24Z60/VKYO
EmCbtf3kN1hxwyF57OeyOWcmHo6JkLMoYNe6f0bfbM+0QP+9J3XqS6C7/BhCb6czECDKa1Wp6VZj
2UmceH5cN74ufvcOACmf2unPLtuuL2JO5uOfNyz7U0ZswVyI81+7AICMqZYHQ2I6Unb3XdYzGLaU
y5A9F/rBN0XDrz8Nt9OUlFT3JNMKs/ph+2VCsFWbnvogqC5TBuBAcvH6UYn4CPC3ezO1FtuiR+de
DdH8ZtEXX99A/m9+q5HA204O+aI2TTQ3dMX73myvSW8QoWbH4kMSXDoKATpbliZVAJVqN8zeaW5n
8x3FTcEq8L222v6MUATMPz6Bd9GO3ZYmT7iJffyxnrIY/3gR+tdZq3uqGE39iCTJq0ryK5pcv4St
71xjs9h2kTmcOMKRsjvTIcFY98HV0KHf1/h7xvvWix0yJFv225IOw5yNxaEarPIl1MaFjyYmWjAO
KqO2vB1VOn+fs+allTGq4iK8zxB5I6udIY5Ecf4ZT0QwuCrQL2Yq8422G+dcBEO/K3PQoiGr/CHx
QBEZ9G0yrpG0MUp9Ko3SuDeEDM8BKMP7rMsGgKAp4tcmaB5yGq5Ht8IJn5Vz/bMl8222icyxtTjX
JiE62lzExgOdFl1EDb0b6NmFpcNnr/GBX9RElSgXHavAKnqfNgZtSbNTD/UYDA+D9MSxSFC0SitI
Hz1jtG/Q/NuXMQm7M5P7GvSiqL6NBTNJ2U/eVmolv3VW/ezZ7UfTdTslOmCrJnHkRT3le7ddvlNd
mRvRiPJ+fTUtg3vX6mraE7n1mIR9dxf0SfjMLX68jYNUvXkmeuLZINuknXA3RUFAdG5H17yr1f3E
0O2d6q4W+kfT1mK5hDqHlLXk1ckxb60vCMe5SGl5r9RrHizX+Wozf932Vh+89nlz5XXrR24M/Y1R
p81jQ5N6T0Nn3FSNpz8qoH7rO2iGCZxNlnMaDN/d0D6c7/O3KNbl4zT57aOTFgBtaXQlqAbLCiFR
bseActLauEIXnE7lPG1RhRjXNtdEE/nyzR1956Lvp6xsEmrKTO1miO32UIbTufNimMrziD82CMjT
8LhUxV16dEq0yP0QQH1enkZmEkSPg3bSozGlOBXz+dv6QuV4D9PkeLvQS6l9l42rPeOwbjQHHXjf
IFjWlmUPrwcAOgP31wGT5bES1b82Bouao5FmyPHRWOZ7Rxbb9S3TP9+37ut0iXujKt+ayd2UXTAD
UI8+26LAaGa0m9CeYH6H6UJJlsyGQrN+QNli/9TOkohl1j+CWf40Aq85TyKr73KMtrCcoXn6tDk4
ansATBR8+rg+TqUP13d9qLIiZvoWI+muK1I/1p2O49BXHotdnwmUf4PpnxJPNTOBdjxsmPgdE/fD
q5XYJx26RCnqqygGMnW1O+K3an7Xy6459OoQoKcDo9Qmd3d5x/rePCVJpaK2wG0QGGoj0VojhUrO
faYDVCqNjSHVmO47y4VFxh0VWmlb3SmrSeBR4cVisfLLkf47XdPhjbYKsw/mu8fCTPKT29toAKMw
/WaE82V9q2+gLlOF/jZ3HOd+6jUnmQMwd5yRatKjW1iGYfit4qNzbkhfo1GQgWqF4RP1xrjLNYKd
dsSzp2KmZOtbhtQE4Zkyl0HhBbUWtmxa9uZlUs1iFiFZxY2jtz4ksroV7muP/vIhT6FuEFpQfYKX
9hxA7V4CTK2vmgccJ91rn1Qnf9k/VqjbnTkoTpPhNFevNfubzFjmFSPfSt+k061w9bjJm7GGEyH5
gpdNRyM4L0Ln4igTFnstxl38GZlpf4wmDpqqNeQLvWn5op1b2wjxpC1PxrYEZJQ0H4Gy6oep8JPD
nGfpoe0l09314brxszY9qNrCyAAjdoit4rRudBD969H61IW741Zhvi+UjyerLifuaw5zjEx0ELnc
qn+liAhvZVyjO6iItCmwG7PGMARe4Nb+zmkjsV8EzsVYap3McB+ZKow3tO1Ad9E82ZuWpIQddHEV
Nf7xnBNEM05FxFG0D3HbWtd1M2SRR4GLTTMLc3LxrCJNjlVN36zX1QG4DLFenrlfN0xO6fgsG8cb
AXesO7XANeFpSLTL+9a3rI/W961Prb/e/L+9vL573XT0ETfKVhxu9SyvlM/1KdYpbkwCqKNhzELq
WAdDTzzH23LZub5ShyhjLa87rs/W/evPdwijbnw7TRAw8XFZp9TV72haFWnzuu766weKDFgbxrX8
Yd1nOONzqVAqcBfkCzeb6yxpPJeJszFLb3hoQjpBRty/linN/37sf3a5qL+5+FFDY+EvhOGr0vGh
Vax8DDufoMCazl2n8GzFvvOz6Vt0bsH02c55tfNmD+5I7f4Y8OxwZY/sQ5EX0fM4wBiTQy7umPdG
z4Xbc0tvvZuOUibUafNc13b9TPXR0S4bGXksT9M5egpRnt6rBtBLF5HJ4CNwSCKGoGNaWLD5jK3d
dMZxUtHPIbYPdiSzr5AhKKBsg6J2Rk3fFkipkaZgpmxV9oSsj2EK9fNrJYrvqaJTOTbRN2gZ81ZH
ETmwci6/o2m8Ccu8+NSeNjdmxpQFTR91W2knr5EcziZT6U9ht0BznYRir2m8q1HNuK+j+TOSrfWc
t/aTbibWq3pI73T+YWW1/5FGlrzPfcVqVUJ3NCajf/HGpLw3nXoBy879y1x70b5plz95ACXeFNw8
e7PQT5g1f5bKhXq9PMvNJr14tN1932uf1l1o6MkUkfWl7ukY0C2TQFf96jHxiQsIhsYBO291t1VY
PiAMTghryM2DlskyDFwe0mdLEA1A53DD4Gc3VfFXJ9S3hhk3XuUh302WAOaVpcVrWM6ganhDYC4s
uEHK54nz5CEsnHg7KcN6C8rwNI52/JU1QIFoGwWPsW3E+77Bqx4niJg7hw7S8hl+Tnqd790HLe2C
pvB8RJW2Q4m+wOqHSD4mvSInusjyV1G7mzRTwCyXTWLDDLB08b0aRw9LwlLMNPT4KqyBQLwSBDYb
UdPGrmxBezCdXrmv5c9h0X7GRaig2U/xsVtCILphOT8rTv8J7fQS+53n3JbasTZeIcpyNGRx+rND
PTPZM4KnAGlBQqxRqfrydZBYvEJaZDl4KvpR1I1O+GWTXF/TY6cj6/qHdIbqNJiE2YtZf0/8BLmw
gyQ4DZ32e24Z+9m3S2yfqjhJf+bYXfZTkT6HqBGm2VKXsor/tRmRNC3BrCG5mGrxORndjQ8o9rJu
kMJL5mj4JLnHPrRIIJ8ybwifanltWQcc/Kj46GsvfBzAVezNUvzObU2c4rJhQI5HNWR18Nc+31T7
PE1eiohs9lj6jPn9sQOBOBP651Hg2SgVRF6J+5BJP+EC5TXRIUeUMl5oTGwb08V06sASoiqddl7T
fWtaMzknRbuERBSsA5wyP0E/qB765ItbRks7leCk9ZG1PEoHDI9eMFp38Wg8xUKP0EWy8Rwxsjiv
T9OehA8nR+Hsgn9MjHK4eMwELm0Z9BdfDosvrS/49+Dpug9V7m9AHeU+paXlVZZzCWg/P4qx9U4o
xPatV0ePpdP4D0xWXeyTIB+lEXQn6dD4hPAQHlphq4d4zvr9lCxG2pF7viGG7Gh2HTOs2bNoVSeE
zyvqVMPOYLuix3tUlfTuBld/hfhaz800/iqyLH2lOUYNhGfNiub6h4Vh/7ZjNdR01llF3jMr7YBP
l3NEr99zb52adDE7UVN0N4YMhczIJRdxJBO0L4wdYu/q1Knh75umBnae0BO0rAYcj1uLjd1Bu2in
uBlvCserSWFcHk5zhG8WFkJn8kylpFKOhnfglz+QKsy/Vk9QnJkP5aEzg99oCavyNhcRgpu+mbdV
4kraeNg/NQ0+je59Y9ME2iPBARbpKH9fdSwUXIbtd+sL6z5NIcq3vLy8vlHHJt7a9XnkFBAtaD08
IsIZdyqu7JNtzQ1zSAcYVTrap3WfHwbWvx4t+4aC1Ja2dJ3NPBku15dl51/vkdRyZmOZ+78+4M+n
LG9rq5bQtZJhzF8/ur66bvKpszZhD278P372rw9gcIstfEy7+/X/+L+9zx6IRo468/Dnp5Zf3iQn
ZboZtQ99TE5//hY0WQMxTJR4Xt1CcG9r96T1cvVIk4sXG8OeXAkxl2djcA4iQmwVU/oC2yCbsBo7
YKOOqx8am2Y+YyySoGY/349xaz4WrZTbFIn1PGNDCCTXmsgQ3UnkzRtFlUgk/c1Z26+qfixRSXah
8d67KVKGrPCw9aosum+6vj+LNDi71pju58gCizIsWXK2R5QlJ8NEEe1NmzL61U+mfTGNKHlcNy52
DF1DUfPBDwiEIpMd908M4KpjQrR5E5jdUyj0cHJCfbKy4csbsw/DFPFOwZi+5k19US6p51bp+AfR
uQOC+668d8C7DtQCXafA7ZYAfIMpr8HGzhBHgE6WiKEGZ/T2LZSqDVc759ayF/+my1BMJSCKdC/4
//WPTQODAdOhzSq8889l1b1E80iej+W+FTPodSRN1rvIXjNvyc0CByMx2iknnx8o7Ld2O0mmrLRI
XXOC0hvLe9RbZBQhn0L2DXal5fx17Y6mCIg2Z+qf/KkfN3VBnyS3A+NFYKnCUuK2d2Gt4teYaDtg
yTnhaMurqpHZuaqrb+nyrMmb6LGAM7e+1qUB8rzRW/oIoyQ4x5l/2Y6jNn+egnRjZ86Vd79u/vZc
eAEX++WVPu3q/V9PfZEJ4uyXVyJ3LO+crgsh6enkSc5e8qRc/iCZttdyeVbgazpS3v55bX1XAhIs
8PpzhN7tzyaObGLouqS/+2vf+ghb33CsmuFv+8NuEmexbgySxCdpN4wg/t8npSN8AFl6pDHYTAoj
FdePcY/yJB0q69AGpjxU79Duos165PV1DXlvKC55OV7QKEWfSfs+O27POoT2+ewI784bGW5L6fwP
W2fW3CgSbd1fREQyw6sloVmWh7JdfiHKVdVMyTwmv/4ucN/oG198D01bssuDQMnJc/ZemxDxCK1E
ZSp0xGb1nNAVPaop/Wu6/RNDBecpHG37KZ0iAetQwuMGwxG1Sj0x2lP0Lft4rxYTSQ7UrPWq4qJl
vCddP0y2ozl491wRAVBVcWD1TX6uywKodFhe3KQpL3o6tQjy8GG6ZQmZYX1SKPHvpx2ZJlSQcWwf
2y7crZ/977B+Gxw/aVYkrwJlblrN6qfHHW+PAivZe1U8/0RwwH7UpZfh5OKMOwp86vJ8mjL01cIc
WbOVoEC0SIMgdyDBn/IjV8Dces3hHoY0uTOglUQ1019jVCTjVjAu7IHBhF/U4G8Z8m3K/t4bhbFT
JArsS9Km3yeacfgXR5MhVKHehxQShOm+GW7p3hR2Uig1fJVtI0bAtzDt8uVhEvmEambDeOYsfumZ
0QZ+SKyaNtF87LyATd50bb9Iap0+JsbbZ3skBDp3deejc4ClIa7SLr4prB8W3IUCgcqBjkm1R5zr
H0I/nR7KzjNjZlleexhLF4VJNrRbLVUmFZbOAGI55LBf2syMzmGj/fuUN+rE5xUX384r0ifmML7V
8/jSofo49o1C9CB9n9hKZaYIptlbI9Dga/47yDprwNhw5VR2rZ/cUIgcRcdyFFOus74vT68bzvVg
65SYWagzSDejJrCjMdqbWW+8R0ZdIUHNJZbBtHlnwrU+HUZUkJ3Mr0kRSRIeNCfo80WsujxEopk9
EuYgH22mpYwh2vv/83yRW85N/d8vz1Cc0C5tThAQZ/iZFAbrR76KCZ3vJVonlZ/D6n+fH1NzOs+B
ViVAp1FTz5yPv1Yxf8URF1edZ2/OkFXbuPLMXZoS7Ke56cHw+vS9leNH2ooEYOLcAfKtumvU8sKv
HwkH7hRdD1oKQ1+e86nDzhpFDOZM7dQZCaSy3mLtj2s8zSMLv0V9RI9PLTlSHpPYyOe5eCHMhJy5
NBbyrOcCP+z64Zw6t4SdMssFMWc5gRMIrwnOIJ4s1VnJh2o4g58FZNyqY6tVsNwcRz4aDQDsit3O
aMhfYYLHUfrt6zTifhWAZTdLW/yUO3lAQacfkziaCGuqpsv60XqYloffz5VjvvFDQolx89AUKrvU
v7C3//dgys6/SBP9mZ/KoB5qvHmyuCgyo53QxXdSe3c3qcMjKMl/0uXR+jzMsvmo49gIU26tKnGf
ct+8Cnf2d32PTaasS1gNjQOPJ2cyILJmPGXEf3CfeDCNYr6TdfZPXOv2ebJ4kc1m9o9Jql5rlXtn
3Eo/KQUt3TTZ6//qFEDu1DY+xmSSF9vuNHq+isvJH4456vpaEP/SyGSfkeqr00IHSeV4BOyG72LZ
9Iyeqe+S1mP2PBKqy+6MAbzfgRqCX6IjZQf0SHcWNuK2aQp0HomBaCQK5TF2/6R69BI3YjrmGp2+
1FAH13go04Qo1yXYye6Nr3FIX8bUk/sowcPbakezLauNVYkL18UBrugt97i35TefGTeSHi7FQQDK
x8evBzMg9URP3Ptszo+1runbVJtuWg75qwlh3inH0JHsfUHJCfDEPHWFHM6FupXpALsLb9GG+8PW
yCgQCu+osqbdTuXrWGnTdXZAj1U2OUVN2R3TNAY21sL46qIQrtlEZkLa0CT0il9+Q4IYKnzF+ymN
3BzyqvMqogkMeASF3zfYFhiAbfLRP8Yjd22tkGS+UxCrjN4z3L+NN3lvpPqS1ZPndzdGPiKS1tmY
SUrYFtURoaqF2oWzuMwpeTO+l3JLDP2zqhUtPn20WNZ4AUoBhykprm1qgjcq32RVjoExRLscghu0
kqTYOpX+0WWQQb0m/dknTrSpdflcolPecuBvtE1iEQe8WYqU9HTw7bci++GJpQeOivuaR1X/NEX9
1R+sXWbWOnWrN9xK/cNru+K9YupIpQbxb33YKfO5Qxt/jf9AJjCOaJOAclhHjA0vkw+fFt5HUvv9
e9oCr2HsCcEGUWTuiol5sbjafhEdK3z2JmZPZ6ZhMBUGpXITdYcodh30u5SupLr1KcN0f24LqKGe
wWABhaukNaMKeFu+i+MphxIEBrLcyJE8HaNA6urqHnFs/UWkdP+HBv5MzbbeIymn79ofJslwmzqb
km2WMQtg4oWWlVEEzllro4jjypNWnurY+uNGWY/Ky4b6V5cae7puT4iSkfV/aYEfJzI2okmQGhz+
IxjSPJSM//edM+1ana5OyD0pqxgUJ4oc8AbsHuEcJcAAhO/WA8MmpxrpWYyovqsSGb6w1Gs3mc2Z
9tWD5bQbh2IW8ENVbNMKiZdPmFITQy6cwvSgYlO7pSadN3hOREfWriLercVr4XFDTrQWFeqgpciL
o6fG87XARD74sN6RerjrZtcxDvO8doesoXzm90j8l1L5zqaqB7UdEvZDrocmLG0PRkR4kXJq6IMp
zcHIO+qDLw9YYl5okzH7Jb88RgozWOVZaUwhtQoifmp1nz31nUmWnzM79lnzWakQ7V2Kwt5Ty6BL
gbWchfZ0mDVaZ2GrhVsKwVe2v7fQVulRjX1/6UWtTiFe+7Ys2IGnXn3BukIWcOofvan/NWmZvGM0
DGwLkWOasNOXLVuIMuyLQAp32NuW/lUwXLn6I3/QbIo4AKglX6lsE4GMyw9aBj0Pcd1qZxgft5nF
+DFhDEjcmd/TTe00WT7JtCkemQJuMMTtCgYRj7LEm6M3s3YNmbIVVYeteOptwueo8JrOmKFXpr8Y
F3ZXu57awNJMtgYxgaIOXR0zT+ft9GJyWSyCTXVJ8nK+TGnc9LRN//fx+tEwZwD1aLt+f2LU0C93
ZgrwVwLeaRJxjPW5BQeW7NsG9BvaD+ehg3mtI7wlxhW5oefXLEqzftJ6B4uUb+11WjjHHLEAutuH
fMogU2mMQ41If1XolKsl4Is1Ppe1RfMBN28u3WOYCcbz3Ot3ipsROPP6y80ZrE6mDMrEXwY0DmIl
jAutG3jD6J8sQMOro6BovN91izHbSTwyliGuO8gbt7IKNdaAMNx0pUKEMS79saxmatUkKe76ctcU
aUG+d9PcfUOSNLKAV7SocTdlIpmBMRZLw7a9zUTSN0lD6vbUQHPXNOtieIIk04g2bxMf24Q1UDg+
UYtpszdnEL7cBIPcrD8GwfuDORXC9CWOAR333oo74vdUdZUDzjktExi1kGW1Oe/kerHWh67ePIYp
ybp81SFbtB25TExcFcO2Yt0nEg4coNbK/Yw3S2+lzxIZsfiijJSWdxHYgQOntz9atINoa/oSMzEy
n54JwnevZpoHAOI1e4RadPXFxlRwMUT4G9MUOgkzYq8WW6+xLac9oyQUoNxNmes5LCasIRnybY06
aEYE1EHnnEh9yFg/B/TouVb81rFFBubslDsVoQOlT47Qt79mEZGopf9ZMWoM6FDwkkkDnS3bpVOv
VX/CMHfZk/gd0y3fv8128bfXx6uisf9Etx4RJ+Kmh9439W0eTvKz6+xnr1Yp/n6PU2M25jOLGpDA
UJeH2J1t6GycIt+5J3b1ZMWNjjEQtmjhIuOpdEm/XST2SbXWbX3kNGP92E2kIlUG74ImypDYaC26
cLCpRQbWdgNY6LPoACtGMt7XhnrsSwnvcDk0zWBetaaqNr3u5zusQ/9+wmHUxkxg+RplVSS6UOWu
X/zfv10/Mmsaqak53/+//zQGoIJwvSihrdrmFT8T6tj/frA7GLfa6Ybj+o//z4/k3W6cEs/ZtnX0
NykKIg/Kdhf1/fwLIgshsAg0Pjq/pOeGoZ1uxUBEiDFazxgck50eW/ndGIyOoEZBfyWatT1G/0WW
1f5AEj+dhXjQJM/i83kfE9djvcvp6ShieQtmffgkbuiBKD4IJn6MeRt0gEhOtZWTaCBl/jMvLITf
aBDPRp3SwCJIAYCabsfzixKk+9GQs091RZC4FP5jNQrjlSGtQCjbaNBXeFjhN9/igIz368Pa0Ujm
anC1oR2YDmIRfEaYRy9Ok/9lPj++0oU3nu18X8bPKvPkK/gZyXfJ/vFabbisT7Wm6HaZLmTg2tFT
3bkkGLc5Lb7hHzNOjz0BaBtZRxK++R83rBmpVYuvICmIRehGcPV9d29rgvKgfRDj3OhPGoZuWfbY
0QpuYE7d5veU0NW+2Hp+Mu0NLfOe4ggDe11o3HILLFJx0x5gDX1FIzaELK0GaLgUZ0OzHyPG/bXx
OepNyT6dt83YWTdZdYF0ydsWmNYforzaE8IM6unotc4vD7vgg+NGb25ITelMj8gZQ8bTaCXrKt/z
1rN/lnAi48Y7mEbcP8qoG38sEKveZYiJvj/eS3c+zH0GcqMciTWsMA80I6V/SNH7Xvvibml2ftUN
ZOjltbDyZyZFj3nf7CdSNsZ5OKR9vU1xKJXZfOr0+N1pw09dpwLSS+1Ylv5mbMcbdm49ddEwK0IP
GrwhuVkGuHrvaZMcmfA+1Zbzo/bLO7C9meZpa2P+nMF79u5CLi3bRy+ST4Zx6nk7t8r9R5nlkdP3
1VMg543ZPJQ+a0nrsDNsCRsXAaHGmBvu2HYDUWkn2czHeH7WixlcUgWDmwCtKRA5wXCmYjiehSil
4uEJ5Qj1AK36jpM4GxftGcUrij28J1k+Ow/tKC/gRaeS6PIc8lbpVYfUcH7VoDSiQbyUYwX1z8V0
4Q3Ovk6LAE7AbWqHe01H0pfzZ9QBW/qdjxW7BfunbT47U3FwEgOR+5JUzHLb8R/ZDhuGKYE2OmBO
Bv+3mK/I1Y+1BFeU9O99ki4ZsqT65ojnevkzsq27PkwnxttvFgvmsjlB5HNJkmVuVwfESO5qfHWe
1t6hxDpkYVT+80jUU19cKs19Arp0dw3tSC8FOjYmzNZ+FIN/HCpFGJSYmMI53SM+D2+qngrl/fLH
6SWxaFEIhTcvpJSvA8gG95Gl3xKEEy0gJHfGuSBPY1L9WDJIsHvuzoW0/mqTc+JNfhrgx46EPIuU
KVVMChnOJwbVSf5RUjgjrnoZJAHNuEVYd3RuNaM4ehmtgFazP2uL0QIUyw6t2HYCrTIv48pF+gxt
89GtxZtbMDLulmbg8nrRBYIUyNvqoRTWHwzPteh/FTnxBnWB6M1h9WGwvNMKNghThyKfMnfs2vFB
Ju0vJfxjric7mwoQftfWWESqm8lBrUVlk7ImZk57qrDa5uzbIwnUDVZx6hv30VA721VHOOXwVjLc
J1F48j7HyTkyBNDI+579/Ku1JqJI7CMquE0W5sGkrCuGxV3FCDzqGX3Z83Iytz5wbeS7QaIcJhMW
c59mW47qkCsczKO4lun0JFy662NMy8TExg1SuRsmqp6rN34yoZ03rWDXmhg6BIH54A3pFxbAXWZB
gWv5rFuB4YbEY2N5YjmfSWxzdk0vH3mb/857Fi7JOC0hKKVIr1IkTy6Xi+v426n3HpvI/xim6qFP
2L4W5f3QiwfbbI6TOVx60up1AqJLIwWcfWX3dLRHMlDdDC2Q6n4VTm4SI/6n0j5tlIKHSmdtbKAD
AW2CZPC7M/Sv2svYO+GtnGWAQvTZtoHsugrT5TCcfUf+ZFqByNKMEO7H18kRr9TZgaNr+7pNU3bI
KP4Tbfo593i7DLRGNI0/EB5FvGGLL+Tox4o4VLNu0F66zMZNBNFhoBahISbQB9d+cw2UGhFR2GMy
v/Ze+YUyTMejMlMR5Fn3U9nqBOn2XPrl2f6NjSiIqvGmc2PC+ZXLGCcF78tJ61AeXUoiOPwauHxH
Mp2RjR+qntGElnsT5gc+mrtdpQFX6yI5SfdQB8/IWQIvn08RiTnjfHNCK8FKlnEi4lPR2RdR40YA
tEuvMh6JqWCQ8Wr7/D9iWjl6v+M5fjej9Db7dF6nfwoqpZlEuq55R1bRn4so+muEIYkEGQR8Pdr7
9XSzSUhoCr7cQRvB9dbR2hhq8sqQ0lhsXz1Nx8if7+ZbNaAKd1BJIA+GccxbxaZBQfo2FurIO+vD
+IstC0ITvQO6F5bbLk7vVqmdRrM/Th4Uc+42Igs/dK3bejnWGFe8KQvHkUvnzpFm+cC9Ze8wrY2M
DBuc1nwMQGuV+4pc6wkcKKkX5mM22F9mx5U3AEvouGIrgl06u/lZSoL3HEoIZBs7s4Vz6yP6nw10
TFbefiaedqtQxOHrJ24Tj7TG3Q7MzgONg2NhbYvZ/GWF9h9nJD8gb93nkoaLPqG8g/XyYciJwB5u
75D2aFxZ9n2yxp+IAegW0jqLjfZZWfqHXVzYBHtkyXOvMcP8YM5cTQNNkYRhNxSqm+XYBE63u7IY
zwjXsK93G8jEgk4OjcE2G77SPWyFfUNlS11VfWpe9vFkAajbEPXAtgv5oTsIa9ta3Lg8T/7K8HfS
K7thT31riuKfOUzuXgJIiE0GlYDp/LAabM5FD6mqJc3QhedQJLdEMDUc2Cc2pb9rpkk/lH60JbHT
3dtAw9imhNCAjZtRLLBE8pMsPftbxO0P4QbQOWI6NRRUOGluIjETnBTz3nHEL0EiTyGNHWrDTYJd
xqYYj5hWhNmDoxH6R/3Z/bQh3tgoFM2RRkqGNBrCghrqna5LOPnDBkOCGYkdIMlAAx7fEtPQJm3Q
pwxbMUZlYNXTJAuQDlsyyPi2Kd9oBrZkNvE2buWuB+idNekxs8MtwSNapTZtjJqf9E/DH3ctY/fM
dpl4gGZqc1TgHVKWYk+3OpuLbW9xg20rAhfMXTzq2yVNzLSInJYdEe7mrh1yztQpnY09WtdAL8N9
7H4V7J0SNNBkSwQTCQxGIS6dSbZt8oOffclafumUGAONqMcpemJlPCkyT1UpaQ44+1And4+mi0tD
qx1VMHmIbRM3qFLCLdn7Vt3eMridtQSWlmqXldPRkO5B4twdaGMA933q+em6aQUw3/c42cDy4l5v
tENrI99pXwt6uYrbR4g2nabwMcoGxvw0dzpxhiERlKa7GzM2vFNyYJawE6WFYDTZRdVtYAoSjoS+
CrhekI3DpdGAdyDCvcE2LwB4h4xiRG8h0IBzAhk3RnwHz97reXIsnDFIjORYefZ5dCokYsNeJyTQ
SlWgEQ1bLOEBRHhPXOCKRlRD18CtyTaa91M9B3QKd9ibAoX2wmavrGgBt61LUxjAWOXspmY6gM8I
GgNBRentS8M6aKG3A7xa2fPR17FoOg4QhBfTTW9JDgscUEppOKiM3YPWw65PDf6PMdlR5BkSs9iW
GJrnnSXYgEHsj6KEWj3ZDe2I3kO8eE0eLJ8vwSk/awkI14JkpOEoNQzPUm0rTV6zkEDVYtyXjou3
en6NCLPEyq2bZ9GZh8WEu6imhu3y+7hxemCoeLCQ+8W9RYBMebSAmmQdwvzZPkREPbJBPw2uDBRM
usTbFKZx6NI6KIeSHUN7jqz8kg3WuaySQ4RzJSLEqmRvpXPxxkLte9veO5IsrIOm5h0MgcBtvV2m
iS3Z3LeWXi10h6OWioPnm1vigfLB3Qr7d5aB6q7qwNbsU4bXc0q8I+/f7SgOrdacQOYGGa+ON1HW
eQ+Z+Qe65K6SfVBQdZajA+ebcF67fG/L9oK7Oao/J5LaC86bKfQd/MAdEnQcUxphaDbn1G/2i2GD
Hvlsg1cFPKbhqkX8sB5wUR60UjLoGtDNSs08pl0eHyt2XRcvj6M9M65P5h5QwbVK7CDFuNdvXiUz
1GuHJM9D6vSQlyFi4tS9NrZ6HtvhJ0MjHDZlM11lYY7fh0a3v+GDnTbHF4lTpM2z6mMcD01Pl1+i
9u8d5iIdk5rzTALAvq+ku2tDPTvHOKrwBxClB5FCY6+rmicLi9pDEjb6qTGL+TYVZyP/hW7vX9jh
oMLsZMv5C3Oh+qRZrz16sV9udQEEQYsWvwk9gGMO7xoT0fhVAsVI4cozsr3FLpvedDkog78KrwnW
1wXK6ZdhzXrvi4sAMHCxhui9Hivzh01bG6EyKbpGlAZYscRlxSt2C3psfWghZVwKxd9dC+qcCdP0
IXX1altzw9hKiiJwuiuj0PY8rq9CUZEuTPeV1ALH/5Mz4LhEExEIwvYTdE8saxga8ouVxOKkW7PP
7aKnI5PHe4pNOOqsUtsVS2Pihj+wQO1WZGFRQAwE6UABTvD4htXHfABL6O2tkFwCF04JrX1HoVkD
NbRJoB0uf6zm5Tp/UEueNfEJK9WnjUWGVjXM9mzBHyuN/Q1uhH6PGdFiqWCIH9Ky//5e0kgtULSE
DlnYDYpuCqkdOOA4Roc9MIxnqZaAbIDiVXSr4ab+76EYe4WlWE7ZuxzZxJddvpqzs5cohyGj+kMX
9fXZMge53OxahtXkS221sPc2UospVpa/a+zc9rEQ3PW/fyE1UIrHJFLq6m+cV/YtxXg5eFiblp5N
fOws9Y3mzBYU1n8o167usOA4pAu2ZCrReBjmimDj5mj4Tf/4/cJMjffXdonDyKyjsrSUSoaD9cSu
frgaMjpAIwnP62FSdXgu3OTXlMx20OkL/ShZPmvcBM28m+0gPlkPncUywezltD6qFwFTVTg3C8/p
YeXFaAuYqELXuQ/b6Bc5dbW5ffomX8RK/1n7bsn9GsapPguNYVhmsXfiJzXrD/3vV/p+7PXk0mkI
RIL1M+vvBHLyaRoRSE1QUVCHK6qOqCJvNk47Be0z+Tt4bnNQo7lMSgVqebO1UUj6xN04CzN7xYfV
tXxupng4ro+cyPod1/WIo6+bMAya9bZZmFiDZf1oeHEOSaL8y+DUf3JDFfv10Xqw9a5utuuHWMrJ
UiLYrfcU1oC0Mt8h3V3mcDL2nh0NT0TQjM1k3HybUSswouGCSp8NhVHVOC2jhzCijb8+z+9+FCFW
wYm2ta5S9RgPDRJU9O3r67u+0lyb7GINhIi4G7DxOkYTqNB3LPzuFgqi5TBaETOKLiX9G34RTQQ/
7LZxbZgP6YRrYT3UI1YFA3Up0RlkOei6yRoQ1vTC87lLtw6AF5hXhH1EfOFzmS1hTPGr1sUBUFPj
MNAL3yO/xX9ZLUyfZfFpMsRX7kAfTgjyjhmaWYfle6PQGY6hPzD48acDLYbkR5OzBlton76BpZk9
k9md0B7qeXHg/goSXiB/EUbOH5+EaOk9CMjLmZ71RN1CgLI3DNv7qtTz52JGNFANkYa7oWy3ZqjD
Cuvlpl/awMaUWlemN+bVEtOfxYFP32x8jTuMqA6l+qEf4Qg0hktjuVqvyh8gVI2AAREtfHh2qjXH
faX1YXc0uVMsPirvVMZvYWx5CN/TZ8h9p16f1SmBZ8jNtsjRzwPXDYfsMWHDfrQXw6+5HMY6Ypud
1gbxzfGS2KXTH7aWysYXBayCEtf3NPNDzCzGpr6s3h0928uYW0z7ERO1JpFyC9jGKzbIcuJpr/sk
VwM23CCpc8/fhCzHkDBsm549R1PQVxNj+Nr2DlG3uiKzvElgvy3A514NDnFu+buPQFksPDwTSPZm
sFL5ZsbejQ5T48zJFZt0fS24yK8ttisg2EhT2lKUV3ou5taiofqQ+9WljsHl2VohyESyAWP0QZZ0
Bq0VJKcu0WWBZTYdPSKD3CH8Bj72CplzypH/nZxa85Y9fv2bRB0T/YO7MoBACrMmNtY/tQKfoto2
fUy7CPRUM7uPsp/403Netr0orOJctZX/o/eqi6MTgOOyRYpMMewN1wTQjQByO/rAonzbJS90kNDB
J8fbC508mGLCq5p2g/jCu3Hn5UrpvaEM1rL7EtazMPl9q32KhN2fkGwNSIks9HLLw4Jb9NWgReZS
AYnqrsaFjc1vDA8+Vk2MGA3+gVFDEc/N9IXbDWq7ttNKZk6tu/e2pVG6xz5D0pYsd3xTM2l4U5uh
iPbwussuOmVQeUZQF+eGNGST7dHS2eIqkd4vzy3/wj1u9+v56CXp5wO8LFqbaXwEsdgf0pZTYCBv
aUOUyetZjPWGIczSnFLplz521PHLt4tSYIjkkg1Xrkbi9qyyOhkCtweCB3n5Pllgb4sTrE+IwkQE
T2N2ikBTH+1W78PAqQTpI0AhHpxpmV3PNXJnTL7n9aPWJ4wVIy/xOOQ/iVbTBLDovD6VnXlay5X1
UC1juihP3q1+ubL9BPD+0L2USMxw7hc0QGvPeUpyqOl23neHAslXyFwGxl+hjq5giriWK5b0cWMy
0pAUg5uVyKsPusVIVe1d6ZL7R3YAjAwnwzAJpLJynb8pLkUsbeC0bCaIS40wOqF3ssYITJh6Div9
XU2A60UlgtZT8XKF+TY9XOWyRRoOK/DKK139U9AHvcE0rj8LjQQXGLGXqSFmq+8N1FVuSVZvlaBg
9AzYP3GYPHcWdSUzCvTbuOvm7KBbi/g1v68H9JDFfZEsLNeobyS/pa6jJTAH8jBxFd1q6eXHdRH+
XlBF5gNYkuhF1vV0AtanGSOyurFR39fzaPukOhbEx8bG2D5+1191/VcjQfCgtcK8+ssBAWJxcQdt
uI86IrN1afjmsFUOwjLUJuZd5Uv0MKjxbW2U1n19Ls+VccxIVag84huWta9FvgTLaPlQq+zhqjsH
0TbZTW9Ip54TLEvAp51n33KBFCR2cWrSyXkOQ8QBrHH3mAnbFkOpPOgyN24R1in8tEAfI9XHTLc/
at4cLwMgidzPmkBKpP428x4SpIBzZHRZtzMyvr2usp+TVfZHPjddM+bSh2lTKP8LTVj0IooxeXLI
nJLQofaQxogTy4G9PkRabFwBBTpnNaIxWZgN7kiLEvEADONU86/rcz6QweuUSvNQxvbrWr7FDTQO
EzjaCKjgkLKMEHGgbutpaxKJFt2hLci2vmxOedaGN8c03Rt2vQV3GnvGR+4J87CWMBGIHhGm+dGm
RfUoKCsDK20QZ1vDGBOnTvChVTGgGApa5f8+2dDhMfbJkAEAWVcue3mm0WxuQRg7nnRTa5+7lCGl
HSPNYiSIdEWWhDmvlbdCwDSFnn52ndd1CVoPfeL4m6lmAJYowPobiAnHzjHcU6Pp8WPWNjTjiADY
u3mDdATP5mtj/8bR0+2GeVFnFKn/CNFPXIcs29gJNTbE2IywLCC99mKMOq4/Zv0MUNscOeOpN7Bl
wZbzcJGadXjSE0ZvU5UB69bEiwAzfDaS1Lq7nf43ThghHEZrwVWyxbijIcahP11XPhulDThGj3RM
uzOeR30K95Za8vyWghROU39kq+F42zFPBfPDkhjV2Htai4/Exko12MO8i2v7FOGL+8xKDcixOxZP
OQ2PYFaoKsnXsqntTKYSy/LVjWMTRGiD8PzV5Ms28HlmhZDHW4IinUzW25wCiNZTLd/6CedwXZXu
3bDRmhmTX3Cf7B1gJ/BYvHALkzaG2WJ/B0J0jBaO2EQfEQInt3V5sKr493ry4obWbxdbUUAh6t+1
7KPJSgafDsVwJ7szU/k3YDbsIKL6bhuadSe4LJkBqSwsU0VL3pYDN+j1Fy4MqZ9rgCEgAunDOWNB
l2t4Wyl7bqqflTFKPFxJcy5E+GourzZw301F5e0kkX535iX0FnWGI3wZmDHKXS4OiDnLfW09lF3c
PHRtmhy7zOlfs8R8muOqJzEQ1j1Mn8Ao9bub4qT9Pj9Tg0A6d+ArVtCebD2G9bpkosQJQDyjQzta
uFZ0HbiLUJXLt7LHMTTW8/yQacNb44Tpqy5GvlyQhjNiIyiycoubRHuK4t/x8qvWDDpOcVqdcUCI
mzVLordjPbyisgQLSeAKyTX2y+SWOKv06FoObcq4w/beomx8QsEyP8epvc0j4nhYNPpSvKyb4NhM
Pbo8udjYFRpF1Ebq0xG6pDGXFGdg0JvJtIjxtEb5FlmErJVvVLf6TxMDFSYVJmVac/CdzKaX7zWX
yWl+CNMvYe8TOYEj7N2s83cz8bf9QozUEGA+pOlsn8OImXq71JPrjdarde6eZvuULGvbusDhxoBS
TjdhQ3SBfo0K3zhMIwmEg2bIbU4pDNIzD8gBOLQ67wLCW2ICKRGguro9YhQZPmd0CAdDJ00JvCtK
v7DEeMSjom/ik4n1VsIguHlpR6vMdu+T37nc4sjo1MpQfOWxhftjzAmG6KyX7nWQxMrreV3c3YpE
sg5SjfEy9VEJ+q8ur8PAErz+wzZ34bouy2LuxAAdDE5FHc/iFtYuAkJvQKMH+WEbGdpPTQxQS6KP
WOiccB1fTg6O5xAj/z86FanPsecU/LVxCNeLA0EnFE5KRhVoARfVfpi95IVtP6OecZ7bMgfrNIGN
KJb7F4rWU+g5zAi8+ndZJ8kPz8+8e5VaB0TRyY9UH5eqjhKNmyCzvdh+A8+5DMvtn+ujwqtMaKBe
C8KcT9q6s6R40mvzrQL3C6KjqMbB9N9KKzDCY1QmA2iuva3fzF89aC9p/pVx/1z2qI6m6re18K+p
O2DoMEy5DDP0GrauWMMwcx8qBdiYPh19fKrmWGEjE8saMDMO8juIHQRFIC3s0609dH0Q2bH27PNu
XeudLmo+feWbzy1gjJ3PjG23PpRG0cI9ZcoH0MnfJ37+LoV3r/NaXXlf2K/T7H+lKmuufVbFOwV5
eu80HicPJ8VZoRY+WF1abMIhMv+Hq/NablvZtugXoQqpEV6Zo6hkpReUI9DIOX39HWj6HNc9LyxS
9vaWRKKxwpxjnkQ/vSIpydha0xnhfV0wQnKJh04vjRybrRPm2GXmvtjX/bd6TMsL+IIzPJl6nyzj
oEn85Ejg3pPieMpCLX2QS0jYqPUPNUFOAqT6gbs3Sz/B8F3I6DWIRfaUpNaHIIcPJa8bHnXNnd69
iL2Tx9Y5MKd6LWzicwK7NS/MyFay1PqDHVsk7gYTajgx8R/Fh9psyYY9oNOP9sPQpytvbn7zDXtP
GCizfRUlxVYKJK/qAA9dU//BhtaFS+1Ah2YqjBRYB92dmll15I1hyEi6/WXGJrS34ha1ckOccGyY
xc5k/nbITI1s3qhpUIugmgUILE8chhWgiEwS9rkZGRncYhFndGfYUjsUO04trXf0xrhRl0Kx96Rz
qxt0wKxdfhdlf0ibtn+ckwygccc+hbbKXddaWh3NgRTDKbUeuig6WzM1tvpcGA5Y4mAZ3QG53daz
EGeDcTZC5+g5jH7HTmzuCz3I9ya/PPx74GkgVMt1Zoo/TTEV53ImzXcOyIww8+nNbq30KQcTszOg
84DfIasoBM+fMwC2Q5PbQwBOsgsy1C0W4aClm6CHgm4nLfs7hUV9yee6uahnmhMTO1rr5tqN+NjE
KcZGf7GVI7rFD63f+G9ng64vCkDfRuU8P9jtxdbeoextvbk0r6oQdtweCx4TWnNp2qylHfVGgsV1
cAFr3c3nb41JeXY/OmzBLzWEPsfuJHz3mCKQaGayS8v032pg6TTVocPfyzy5Yt/YkhYxUOG0A0KX
wOEtaYS2H0a4EPVAZmQpAQGNsVaQ42Q13gkLT5f61TvQVusEn+vRaoGbK+z7sEDCM8OsUbWP3po6
0SdVq7QfBkDq217PgnUuGtA0BYmrRht164G+ptkNJhlxqquwCrfYzZ2IUVIO8Vnr8ph2m80ik1GU
why7Y5L0W66R393k/1QkeKsBMpbpFJKz+2D7wVvh2XDxdTfe19jQJKjvre4bRC1NY3RGaPL3geQC
yVYl/JHnJLaY0N4ec/wqeBFI+qUok0eZMcPOWRhtRIXKVtXGNDHMG0pQ+LDoD8mAi9E3Gphocc8d
rk2fZeSADgaxr+63Y1b/QqrfE21ioJFu7GDfhRDeRd2hra5hF8Qd0O0soKDbDFoRcbAW3trMLQJD
QYOwyHhIE8+/IEDlPmeWcdxsvQLlgvSItGwTDuy6KfpD2I2XVhMXVgiU3Vb/HFbua41oHD6ed+nx
X5JcDr4AOadzsKufie0CyfQLPKGcmgZy+BH1SkYvqzsCDkFvjiA9nqJhZE9X90/Ufu9qZuDguz3Y
Q//iIQYaeHcfrdIbnhNT28/ktL1RxC/xdQM9q9+BIF0eMMp6kAcdLLeetbfT2HgVTKdO9lK+1XlB
FLxfbKsZ84ZhyhdiPKpjtYSCYVNq79cAnx7Odt1y1upftBKisLzJ/H0fF5hj8ZHKnjp6zEfAvnMO
UBGZjdk6w1teRY8li92TWSSwICnztkGss8koJd7CuTinbvq9dxfAZZUtm8wuOErRAM0y6+e4beVj
WGN+WlrQMmXo1zJhWBEqCpvWww5caRpbVIdGPNBCeWLeYDwZrc7XyvrqO9iYYc2tVaHXF157dKD8
12MtXvD2otiU1mrs8iWOpvnh5+QHkFj32fT6sI4BV7BALUmVtQikTVxbHKB1sm4gGpbdSPAFxPJH
ROVjGKxI/LB4p9n8nXKrxSc+W6dJjtZDGFuPdiubU2LE3ray6QxgvCHOXcrdueoujIqtb1WgOQ9x
+oTiuFtlbao9pkSXnGsNIa5RYuVRSXhmN2oPThJuPEd8a1W2m5/mL0ZmJpvI7eVH4tJkAwz0Tl6L
03cCARq5ZbG+D5OiDC248BhWmTX5rEHhQ2xO4/Do++yzo75bXBy4MubB+MlyNXs1NK24dqHw9iS6
DUcCq7ZtMqfwZ6KcdK0CqYjENd0auKZt7qsBqj3PKL7MPJPP9/8nQrytXvhwUOH7AqVwyxv1d/Jt
QSWaRX5VlbKRpOAiR4I8+3QjR8QLmo6VU3U3RV63W83SPbY3zDJdqaHGoy3bqJdNZ9+SLvnlZIA6
PVdzru3ctE9IKf/4x2qj9S0hYjD530yVQQmhCHuD/Q5YGhTC8gQUNIET86VNLO1qFJY/I49gLdRG
DuQ5Osbwh7usFdTlEGZVCn9hGcxZRY7NIvHdb3mmf2GHdX6hf4ESJbxXd2rEDtnk9HDvJmPm2TUY
bJiSLtG8AnYfcoXOfJ9zQkpnkBXPWTqSe0d1JoLhQ306jShhy0TA/V6d2Unb1JS2U3l/CXeUOWUJ
HrsY+YFKDDv8dl6tONjaHSb1xBve+TfjU8y8ZBdwXp4iGX8nm6JdE3Zh7KKlN9eTzr9R+Lcr4Yti
D29zbh5sW9JTk47g5xGKa6+7VZZkguaMv+LSFGekodFL4pfDiVs5wxntWXZR/RN22LPWD/XPiSdD
LMkblgBO8pJ8Rui+rD2dduc7M1OLcV5ZorW+sbhFL+fofE1rR8BNw8bo6MuQZKlxhWjp/GZ892tv
mI2zYTOfUM/4FZLaIvMfFacAExAUIf92xkOSl1iwIADplRg3k8iw/NekokShQvtFj5PQClYtIOXr
BCVWnuCQXUZwavoWj6hyVo09j9hesh4zOXEpRME6Bw3M63lq9RzMvWD4PDE5LzT7pQOju62xoyJy
1SoGXsNzuFwgpajI0EJUfoinEoslGVXBKnGtsx2M2WHCLgBJnd2sQ/uuLs2yrPNFq+LjoxP9BWYU
PDJuwcOlhAxuOM65sUysa7px/vfpUosSUuBudelJUJFFwOFkp3zMYY2v8YHJjSxL4pFkPP4eHE4e
1T1TK3oreqtq3yVGvtOx+Gwi/wWglvVTviJYEr88zFKSFANhxs7eS4T94sD3OBOEBTd66YihEBc7
VOQ+HjfM3Ng1kKqqHRw4pqMRl7+xftavum6s2SV5T+oVt5sZaANwPPVybhjrAbDSt4jgSBW0GP4A
I2qesI6Ig3AYS4ci7snesQ0HIkxHMmjmEBbyn3ubesaOHTuAOhBHHfLXMplSnRMVZXvphvL+JfX1
BBHVuu168hgczT3/e3CSEoV8U71TVkf8wLxSf9jp38X8qQoXPQ/Bo/tajFPIDk6qQ8UfLc81SlDV
qoLEwyNLnb4xoTBf8iCrdkmf5C9l0TOM54NgHwnv6tdq5fXvQSbNJo0A/wudeg0K76rTTflRViAP
Gh1TOnmz9m1sTIF/Qf7E62ccqLVBRVnWPmi9PthpGAzpTJb3Gmgz0fCM6LeRo98ScI7v+uA1RwCK
G+TaE7ppD9pVO9aPcTS2t14+/vuK+vI8YJUqRm6MTPb7jSXZoxFTCmeS9qLnFmcfnKHTd3bp2wcf
bdYmES2ICBdBgIWPZwPnB8pjEUOU6wYjuxlP7FIbvhfK7Xp5VrtVdnNektx2rzmSwAGoxibHeIzi
BeUxQzL7GpFzCU7cmb8Kh/o4FE1wsrTAgJ6MXkApJMibSbglpFnF/MZtq4NB533wpUtmbDrkuzEL
4w0fNUQscdju59RjLtKF1A1RAFZp+VjXRWRvnMixdkwJxUtj85mp7PCH/01dKjZRJMaOQzxEp95H
D1qeFU+eKNeFgIiu7pitx4a3cMHLETOCL3OIr9rgt0+GVlRvnPYTnM7V2DAJsIUlXkrBNA9ID5Av
Rxcs4ouxZH3YexczyTxgjGTy/HspS+ixxAUYa9hLhOqoS7wlq+aopvkVP/UJhtQDKLP60sRjeUHk
Pw/xvohBSBbEwzA8GXjToyg1mKd2zU01bi5hqN/dQqeUb/2H0epwhi+HTbccPp2DGrZvStZngQNy
tXLwqorCZYUp4mc8XBBEyR1Wr5wqAOcZntVR1ah/YnlIGQHiZYMzqf6AoGYgCGwff48WxxOzhXbT
FnnMP7vcEHNMkZzaXOm9F2B4Fzn2Ma9988wuY3eCbasurGeYwAyC4hk9eB0k27EBEuvM3SURDH1S
l+3czNSK0oKFpdHT5jdNFz8U7C5xd+INhg1E2QVoIrqZQUbLFzVQsNF9/huDp3L+LNrPyuY3WC9B
H/pUfqFSGs9pLNpr0AWM4RKkZAwHyNaqdQqJqX0LI0ZJYf8Qj0X2qps6QggJqZxuD+6/MG5S6vFz
hVLEz6anLp7SA+FPrL+liaqNtutauE18MkKn2vphY95ss3+PhhjHS9aX1y5LXhzXmtEAPsfLIoc5
YnXLb4ijfX5kZgAovM93zdRSJhVwr4mt/GxNxFyiJfMpUqeosKrvLo73OjIdprPEeY4x8njLbHCa
l8W3ZZxYuOH4ynqwX0+N8QOFCHoRdVCNSIRGROvENnHtRteqe6G+gtU428e4D34nUyDvHWZAmA4Q
O1T5ITcXpfgKSYFcCDv2dW57wG8J6wRt8jCRsQ3NHeQLXhvLvT1XId+K/fK34GJvljULomP5a9xu
211esz0HwUkyqDrwc8NNnsZ4Lo9mwUAmSIv0aC8MAzWzLjFZr7M8kWv1NXP5kaeZtedgCG+nJvha
hqEs0iZq6MW473PE1q2j7+O6u4fRqcaTWj/DNlUShKgjjhvQ+z8bIUMJcCwQO1zQ7pWZ/UgLDUJ+
x7ArQCeq0r3nmYTyKpPt9l92sHqWpt3MtirXNxXblUvP2EJa7aE1HK4CQ0jj0CONztPyFiz7GTVj
4W96bOFjQqmggQbsys3kISvKF/W5MwGzEwE8dKt0if6isTxwJQx0WLwKoo5ojxIIqhKBhIFX7BM5
v+luXTzoVoO7pyhLxORJCo4sYaFhsLaIwcCuAqVncbFjqmelhV84sPw9ySEO7tLSPni5TtXYi4ei
cudnNAnb0pyukI3lGk5K+V7j798FdoZYPsgAJ7j5RCAfcg31IB3DgG43W5t/X4twIrv2tFFbiuSo
uxyx+gxP3gj0+AzHONs0s8aEI6hjgthkjP2bP1Av/YAhCTWRUvD5kIs5B/Bw9OKEoxP20PLgsUq6
P1MvHSv7BKHg7/99PYicZB3PWrqfWkzsOJaDPdXdiVo8ONkApc5wn+kCSCe4Gn1arieRfOmN1z6o
K2t5JQjMO7vEK6ut07QosZzS58TXANhqY5TAhSfBGztUeIAG+dpOIo82QYRgecadInt0+Q6Lsgtr
GoJAl6ClhoiZtQGKEC/Mcgb25sAAty8PIUtUpJf8H/cDNvudEh42FVf6HtRLta1ym0B249QE0l6r
fypI2D6HTYIA0Q1v7kjECO+nnNLuDVNAefZy76C6D9d7seO+JH6P/Mw2sM7CTcNHp+2iC5Jne1WW
dg9NKIjxrxFYVloID5q6g1GTJL/6GIQygBsBAxbG87IGkSEWFeAdw7FjrH4uDfyvEWzz1SSq4QAt
M2cCyUNe+MapZ5yeeeOzOkYA0TzHaJ4lvM6rVwVs/kIrgdwgi3DnqsTf2pNECJmoWUu6l5apWvsq
E19eVNEaTmAUYt9Yj0FVfmo+PpiSz8WEIvVaWv2eCHQPjPM1NGv/VeVC2Yn+p1sCvlqSUo5B3SPW
tvP2EDt2shem9J5bd7CT62xTyo5jWV5NWyvBXBju11iG73Chb+pDrLX+DclQshqHaxAl04eX5+Yx
njGBDqGrf/JdvaHf+VVLD4f7/5ME3j8lsTPgv7CJVosYJHdy+phk+lu9lU5VMFdN7eagy8C5aUJP
Yf5V3gn0t1gzOJjO7GBwI25AUBRPeVEvHCIDL+XQEYVGXUNkR/WDGNz8ez+8Mh00fmCSp3lOnIQZ
UTw/iCwCQks79kC2SnBQ15ZuYR3wGpKw1EuxVO6QxZ6mwAQiQyLKyjaG6DZmJHCuelJkzim37Eqr
3X0ES3wFIYs7Zlr+Wp40ICYeOU3kyu2S6tCM5AaQLTTjwCN6r5Dy2Oih9tv76dkxepdB+718TaC8
WTm2kC9omQ8J94gnImiJTcnLJdaAlAaVb67eys6K0RvY9h8qvBxcy+8QTNAqfwwiZuPrVI6UJKAN
NoUT/RzdTHwGec49DkQA5Ix+f48Pa0R2qxwD93LLb9orO/ZHXrKTVQIPxsJRZURP9/B1cMYYorTh
agaLBCkcYAmyqTmh45NAPUYGNlmEkl4rxCke3O5U+hXuJcAyvsk3WYn4FOVV9RaYLSIFvKTsQpJr
w3V3E2UQsBa3fnMudAdZuFi8ljVgahoulvCIy8mOj3RS3gNmOn0jtCR/7nExdoveQN1c1VyjhGC0
NcAP8fZr9XG2hyeNzJ/u3s1AdKrSWP8KTEu7NZp104zE35pezU6Oziwtpv57mU25yTykzb8PmVgy
f3RRPHM+mPcq3AUacTEcQYZc8Css47cQZ8opspgRUoK1T8gQ8+Xin7+TkZSvMpvVm5TBnwgT80sw
LjsKh1uykvHQVyiB9IwP7qprIxa8huyzCbUfI2/rnUT0aTs4sOrmRUdNvYwHhLuPLYo1yRLOa8DU
+/HeLtl9PD167JlDJFCTvYJP6uznkNWsF1nWlkwwDqEiQHBUwFhsyV9GiMoKSTMIme/mdezTWlWc
YavB66f3vg3LPaRVvPHtaK7VbYhE1b83pH83KRcZmR41V61iRKt10bC7Z9ubXuif70c4jCF5FwbD
E8Y3N4HRT6rwOo2SrLiQZBk1rgAghmjcwkqyDC/U1gwx6JeflGJ/Vxk7WXH0NSDARgSWhQ1gsnek
jNAs2L/6qWtPGQmnKx8wXsk6hrwRW4pdUFDUMLTuHuEOYTVlUfZw/ziDMJD7OUHZlMeeeKsHtHau
Hk0H1fRknPqrosOmnZOiUZBG+4YDI1lHMrGeEo2cHCS4JASRi2UsFUfVAnNzUHsvmbd0pFCcNnkV
G+vYa7ojbYOz8j0dYnbuY+kMn+5tAt8S+XpM/B/Rt4SP0Xd1ssZ1Up4YqCBARGHyOMxRsEkXslmf
ze4J+RoHn4ZSwOnxo9VK0VVlwJ3nHOec7jOydx3RPOMj9W4BiRsWmqneXpK9224m3bZkR+ABGIGh
FFvfSEF4jOh24Ue4JJtkw4KfcpfwziRi4qTeDozO9r4gpOQuBe+rfqvpRbur50Z/jpcfl712VqNP
Zg+auBez2lQezlPsGWfRVslFh4AFsDU4CMP62c5RhSVvxNvNBKC/6BE92rMXJY+lNGrCJiJMsSTl
WGXhXeKpS6+BbHV68KT8kiRmpF5OFmk0fKkfczHy30jQ2SVtNa3v7y3rELuckVlHPaPgZXzVTvTe
XklaRSC9D7+1s49Yzw+uTV5UFXT65v4buqu/bT8FP+ZpGBXtDpmfxixqVLocM6/XaplkLhsl9ex/
Xvot3zmBpV8AIkH9eCLGv2xa+Vbt8NKI/CTXZlr1TyGtLTJ0siaPYT9U15G2kTw/swLe4Wl8DHhP
NRmJm+kQ67wU/E5CHFnvT1hd8qDcZkA3NmJJNXWXhzLu3puqwh5uEW6NXyE/saRZM0bEJ4CP416i
/c8NeSwBVWy7Vq93rpF2+z6X4nj/jdzvEmNDLbH8HqkVnjpRp2e86FdNG5PXcJLPwK6n92Eof2Zs
g/2ofymWlUQ1BIs7l7AZGwuekgeBVXcfgxn/MqQa0oIXyVBoByFG0vRTCTz+uT/YYif7iji2PO7q
e7U4Lw6twXIQDlmPSlKsIz+B34MJZ/DTbl3OwkZr/Kwa4NivDq6AnQF74paAub/ZrfDXOREGrCGq
JzOI4wv5e8Qiy7IgjgZgQ2NjUVFln2GRWAvwHmCUWUQWG2YMyaVX/zCTqgCD2rGZs/1mU8zJTDHW
uXy8NA9lRX0c5jTb9wIHl+uBIU5NZMbLAsp0EJg6FtVrXFgarjcgOqCJCQcr7Gcoye3D1DEbaKjd
ciLi4iTDKKwnQHaX8/8+qi9Dbyv0nvqN0L7LJBoyI8rvWhlkz4Gti8uwsMkH9rl/Z2eyZgnUlTMI
lEoSgcvZtVYabTsL3D3nknUcR9622c3FC7YOf5Ol1rBba95IhvMosp8x2dg16NK2aPQHC0c5SLmQ
iZlWV+1GzSVhF2wD7kosqxF9r9Rgsp+vHuqA5MqUEdVU5aPTH1La90X5ySJuzaR8m/fcf42qfC4q
y7xWTvpJrE35yR4NRY+D+q9p0I8mKcWr67XPtL/6lz9f0bovsi3At+o+6sRd88whl6TDzyLAtxvm
XfmejQ1XtZH7hyQ3gvP95EKw+CGT+dHRKL0Yd4CVMrVz28GUBn5QPLRjth8pNJ2TNZAdQp+qbDx9
jxlnnMxs3Sec4LvGYsNuF7pJZCqeARa3f1ytu/qinZ5IHCXUb4q+RcNknNC3J9dcW3wfRg1qcxmx
V71j01+Mn3Y+4j/3C8ZwGbrl1QzRHH2aAJntJM12wBK1dpaLWnPGaT8zXcE0zcukyS6AkXGhg6e5
jBjm1za7ShbLbCMdUJuPegBBgMhu/s2l8+iWe+qHW8/EoroejJuKoMxulj/ZUQIQ+e+XQDWdB/ia
qNzqjHyQYGB+VRGZSu7W8d5/RJCE4p4tcOpCWVY7hXhGg8CmLbcZrZe9jyCOBXADgSQHs4fxr9Rq
79JE8o/PAf86B2Sq1eCIC9Tur0WSkskbhid19cfDQg3piRQwave1QVt8ul8giHpQ2tN2gQE8zUXq
vqqBCEwKgtnkyxBxVhokuxBp1zA9FzoM/FEO+7m15aPm6sHtvrUe7VgclEVipuYDYmjbBPHo7CVz
Pdw5Wh3fxwPeMiP4n0EBbcjTfV4ZWa53RIZws+cheFIP/H13XxECBWZ4wJ6m9mo9n/uVsvRx7chV
Bvjm5Gd/1CK56bk919jDq57Py5C3JyDwbJfGod5Wy/GZSOMl0ovk4MVxDneUWNq8nY6q3LDxJMDZ
RYkZxMTk5D7nQE6bnVJFgZcb6vstWY301QOftIr8aIpCVW4IUs64KNm03SfbozY89iHULizJYliM
CDoqdRz641bZ7tY9rR/rl+4H4dBvOonPs530l3TMGvJHhz1kxdVd+uPk3Il7PPpTSQgmFIM3tnR4
nZa1IV41CyBZwWZn2SeGs9uuGh3PFy6wjzxy+utQIbvVClKH7UajBAGsDXBgnEZk4zLa6st7ph6a
hFqTWTpknOXzHmiWfAROGzEJY2sFIIq1U2DFq3TpPI1eKy9acOSIck8YQd2TeqYefGP8+9LwNZjk
y5+qr5UFgb5u2fibvI5SLO8wrE/3WZXbg/a19ZyUrOXCQkaGuTvH00w8p3OKy+g8lzZ+j4F9Z9wi
2LEm19g3hhdDzkZhdd8BiSxFWu8aUHZi/Sfew3uToKVp9ZCn7UWdbam7QQxHcopJMmreUv71AfRB
maBbvj9tY5qKFtbMpo+0g+gACf17gE5Dg65jTbGyvuL24uJPpBMZLe8LHj/HQWjILwQm3bFpU6J9
A2Fs4OqMxT53j8J89c1++sHpGIcxdwImcrRcBilxvp7sCreNry7JJBuK1+mHNWycZvwecms9KEXF
v7XW7CINkT5y/6AF3Kz7XNdotfr3hkiNGd3ac0PZ+VJHGQGzsX+4158OOUOY5nvyxBdNrFU0L0XI
PT1ZPHkZAIZ7g0HQEa6DRUTrh662rTq4G4PZPdXmgD9Op6PxCxSxAcPC1dxb8b4EZq9Wsr3NO9Il
pHbNRcxolpn1djbN8CxtzFvq2bi8nBinHiLfOqiv4/0PiOvk5k9GuWXsUUoNDEGgv5SF2VxUCV9k
zLCdvNnca9u4mCtCdTDG81+4ePD8/1iCl/G2kR21rN+WXpYg5WSepsZruc3CIZ6x9/HuULtDZwVD
gr4xLpyv+9WR+thJyUlQF5e6zGLbIsM5laxK+JUfKNIZbjPJWefJYF2okK+ZdGq2pCOTOHL8xNWJ
PwwkHJi30Q6H8GA9ANH/ejATFGQaiP4op/o35oZpp0y2WB0AOyzFQ28V8Vrt30sp/Jskz4Nltpms
9VK8QJiXOGrRmqrYkhbazoWc+QdmXF0I8AbsNuJU7aDTNm+THnmQSQ44pj16ECaJ5MiBa1IzO8dL
f2C3Ko82e5A98U7sUNWmpXEJLrSCcTWmw/TBmfzue2w0U20mCy4lxUbvM2czuxE/tbGoo+73AfTT
L6rUVLcdvKEU3RQkjkXyrtowqn1jMImecI16YK0OC92pjfqplOYbRvLk2MyVeRxGDGth2OQ3NZJB
KFZRvU9XC5zcl2WjstJyL3rp2SLu4lr0IBAWbUc2YnR1m/418wHD+zZdYN9Uj6EgqpL3prkGXkRC
TlLBUErcYosiqFkLrS+IMAfMSSAsAj0sJ1D1Om+cPmLyOZd3ZsXxzKqw8wjObCLCPY3+2KT99BWa
0U8/9rOLlSf3sfG/ybBoe4ZqTlARxYpni4Z7hv39ijDsUI19dIVhheyfDe66HvPyHYgn4EpcP/vR
hdSLIwpVl27jA4HP5DUzaepJzP2+8I6hVpWPiT3Cx87x5Pt1O6P2wW/1t/1lELDTdKPfzwINHNUH
m0GvXuVZ3L7mmbkxYqM84fPIHouU9vxew03ZzJvIajO3/GrvTHa5CZrke0HgLRxALXu0HYt3TbYU
ip5GvnBDNe6CFngW8CQoSBhVqAvJjotqM1o5MWkYIF7brCEgncUMGI8QwVk1/KoscBBqFljqzkcV
0wWhEJjzHbrBtQa94NIYyHhDs+t3wkHpoV4WrWEjhopXraS0V0vZOS3cpyWPXvXh6HwwS5rGg7rP
zwkcZ5am6Bbo3A2CItJFJ9tG2bjh1IU4hnSE8Ih+11YdJIdKkEjdhPHFXvR8md10B2Nmpbcxwo0S
1Q2V6PALFNalmUaEAcucXZolUUD5l+ZrxaFaTh0Yg+5VCYGj5TjSOhiI+Du/q6/7F3hDNYxbdIMO
loHF9U8vkK5zT5ysDGWS+oWSJNbgUa4PNnKcvxX2FL6YIWjsKMXPWUWTdp1kixCpJS306rqjC5ep
oXOAt78tSVa7qP25WqdXxdSuXXoNMJusKhsP6DRSxv5oljYGRJEKMF0GSK7lW1frQXWSJm7zrufu
qxPJ5qJnXcRyo8Bo7o/trnCc8bmY9JJcsbD8HIX199n9a6Md7SLTFIB25+mcU1S5sY/DDMEIG6Uv
LvpwA/TSPQ8j4plQDz/uhd1Y5M2S/TZuIm4VF7IQ+q2M2D80y1rCI6NlH3PYrUfIn0zbvJmZip9Z
azWx8PpwpqiJQlR4wTs5Uem3Hk2+a2feBzYbACwCDPJQN9ZVkPq3MqosfFnk0NDkyu/wfKIbaxL9
LcQ3jBbSROI4Vq9eEuNRL4HCMGA8tz5rOkDZq6Ag3MtfBAZ9VAcn3r+9xpD+qjGEAIzRgmgpES3+
96GU3t+XIfqcHZIHc6MzVyZEjUik3oWBp24oWCfHLQPDfO1jP9tWCaQs/Oaze3BDtJLKMOMB4uQQ
cMHt1s4zftk601/U3iIOMd2jHtl0BmTYJVvx2hSdq2+YcS9h5DZGL6uLXmYz9Fd3U3xjoqEcJ4Zr
sQWQNvNeEP4OTF0lBVXmY2scare7Qi0f3djaaympa2neL6sAGH77Co/QelqEZkPl+3duR1HXLxju
CVsrK5rshTlA75E8ZyNiIyQO/jyA5WS0pR6axTw8mQ52gcWNy7y2wo3bhtv7aIga9gTWnEJ4jAWO
FQuZrXrpiWY6vFkSpaaSqyNJW1U2qI57L+FGQ733aFt5l4biXHX5l185V3UL7nv/B+JxcWxpi7B2
Jjt+r+gKx2hAbUDMkSqMVD2knrkZ9/Vh9PqV1bSr1vz0mOx/+YyytpPWiWOnZ+S5SNCCJK7UOy4a
Zj0+ELYZnyOCXYgn0/Cubrjqg+xGbrYlQ0auEkIk2Wma9vfSoymN56fBMs90G9lrOc3uRbjZT6du
oys78WhbeQJmpNX2AKDTNaujkJDInkOpWFA2AWG0NQopwSJ5uc7zsvmhaR4jq+VV7VUo4tO423Wg
PLHzBzQui3ucs2xblOKolA/sS+SbxbBqHWpwuxsPXSUdxHkmIeY+GUp5hd3WhOV3uMNCmAA6ZHeQ
5uPVJLEsY9fE8byHtvutZoTqoRDhNSZxDU1hmR0LXZbnuJ9rEBn9d1U0+o7VnMtB/Ay4CNf3EpTz
lyU1zpQ1gczOA+P/LcmIi480LMBWcIGpZ/8eTOziJCNhbdLyyXpsoYetyQT0dnIRBjcGC3scuCPD
rv+UlWJuzW/WTBc8/hmCfHrS4MYcpKeTutTk73rfww6lP75YAgDMnBnFuZXut6HuzVOaEd0emHQ3
SH8/MR3RZerGryhiIi4b1hQWQWRHl+j455BoN22hc2LfJoWjkozggDCswmTmDVm2LaHOCFa5dhwX
xBrbAv25n4ri0fPttXqVMWm6BIZZHtS54+SMwe0KoBK+5Ad+4fu5Ks2jGkKNVv2XFqBedqf7Z8NA
46bsohUBC5t2YgI1TlzK297v0k3oCYyjMqrIYNbKT8Id7I3PnfHYZ0QShz7mnft9BjX8279en4if
olpJu/rVIzXb1xaGtMwMf1eLs1U9RPGon9QCEqs90iQImnGtfRvTPtp1JjDYVozbwWi8Jx1RMFOR
Mv0rXC50baX5jv9Z2pJRjyyDz8HVj0bRgMNr5KWGFv+tG7/ft3c6IoRidto/DfBx3WdsrZWldiWS
B7myMTm3Rr6pQg7SeHRwyWRaVYPj49hPDrWNYLVidAXDApZblq3V5I7TkwHVEqpNj+4PnM2dTnZg
noWgFGLuYlmXbvUBDeViGBVLl6FIKvMIN3C2wR60CVrD0E6QJKirrfK2tuF/ymQo4fQOxnYc63E/
oD27hkHmX4maZlMJ7smtzArDTR2eU4QgNOXoUUIzG47KrcGhScaJxeDBogTxh+yjHkrrm1uVRy00
nXfpupcwsMQv7MyXvOnIZTLdTR/G9WbM3qFOb2x8ZFd9+Z4iF8SKSDyWTsvLRO8XzdNGLSX9tkXK
h73y4mlzC3cinY7M30XlFN9qiw1fM3SPJolk+MYc7z6UaRNUR9JgqoZsFYoO2gX1oKbjaknFTHgb
RfqRWK4SlLgBRkDzy/29h3BMPmmSdPVDZZoW6rfFlk3Ls5JTVBBVAL1TwmXaZRHC+L+LCcYW+OeS
/LG3/XobCbI27x/5opj3KEfh+CySNCms/MGp2UtPPjGLy/iXezA/boFpaahvEARB6RAH95DqZXtw
F0Vxdg4tF77yIix2Eo07qMQoEyzqEEG2PKklExPtdPDM7f9xdV7LbSvbFv0iVCGHV2aKFCVRsmX5
BWVbdiPn/PV3dMPn+NZ52CyS3g4ige7Va805JjBSSs7GRH871MxvFgsCaxQAuSNhqR44DkM3mAAU
22bjXo2mezBoP52UXPmfejmtdfoyvh2zSVqJ4LMO/d360WjjiMjaS8iUj8b+ElSdcVjLIHcGk8JU
KjuVjgxImuYCF13Qaa+UMu32/81ySc4mjY8mC7picTEnw35SD7Uzo/g2YLarlwPertx1q+usSCRU
eeRpJN57uFTYnTvEo6fCfq500z7+a0ioZxUWuY0xoylTnV41M9A5AdUTf5+SY06cbfZrxae5erL9
9/9lKayL0MvP6lqJUv7prUEETANGpw2RfdtWmr7VmrvrYmrMlk0e2h3NcZ1O3Lt6lkLmx1NIgNEo
DeGzbqB09CzrWT1YA6jWrAhD51tsZGKnZW7G9LB6Rw0M6sY2kug6xF10HVP7TwYSy9j1md5cdHwN
24B664UMS+tNjT38Gn0OS8ml9rPyUDqFeUk6GdFAP45WifnuRFH3JU1jjixTbL6l7fTWSw0ibahh
n4qRYwwh9NHW14Dxla2oL34dBf42T30I5D7CW6MSd+kHvzH+y9+S4l60oNcLMxy+jRZK0Rny1vpM
vUendtiM8r31mZ7uRgN8MWzXhPTY6zpFRdRK1CYdMg7RScgxxBwIvo/Dx2Zw7A25ZWSYa6K/tpP/
1kL6OXdmZEAa/4/TVj1zCGqlrAQoa5K+JKJ+eG0JR3124np95VpFveWkNM/IXNjrEH+k4ElV57Bp
sY3PJhIcdQSqO+4bRijhTl2n9lxSdsr/51oaU6FlyNS1W5DU4DA7FEIIx3/rnVd8bVFVc0bqZ6ah
82+jqOFuSQt5H8Lk6BYq+3rA+AjPI6EVtFS7Kl3elwA9OwK56q5HyCOihJhSj24HU1eU0kyFxaGZ
ULd5lmB+JpcIr7W+d+ryYNcHF7dAKt7EnWhxIlC1NaQQWC0DQSUBTASCJbWPt5ZdPBSg+yHzLmV+
wniHlZYt2AaQc7bs3PVWLAqWL9golvmtG52K2bmkc7cD5YA9U86wJJ1Mf7Ie1o9F9EwKqIDnQ17D
JjS62jwswq79TeLYzq2pfuEHipnEtPFzJZ+1AcESbr5xhGEe1AhnBhKzkTq4q2WE1q5LEFz8qZsB
+aNTE58qD7boHQmjUVIpY4F1nXjDMcvJj21jkPz/qHKNNnn4LXAakrfJ1EOcB5kz3MxJeimQrdI4
7vlXtctP5q50lJpo+pYSjRBNyXldAVYyg4mDnKIW6pmBzfsQ9wAwmfJ9YQubd2XVabdhMpxj6vl7
tknJ20Ipqx7yBL9IC8f9bDff2pITny2bXb5wyQ9WR0TqHE4mUUUIdzl/lxy+hkjCbTb7+c7876Qh
SqNyu6SRd6xqE2Ns7diQu+uJyU3/JbKMDy3xpmd3dD9Zwzb88vTKsZDhXEQoTEt0i9DE9KqLxX4g
nOJe0be4DN7wooaxtcyTUs/S+shsAGcUdvPB1xH5RdpFzarj2Ym2CWlFazeDHNZTmYwOPBRgTGPR
UnCMCzz1tIYaxsxYqrNMq+8e1auAbEG00Q0yQkyf1nYMigI2mEf5Kk98RecTXiHmA3PZ53H2qo/Y
Fi7ZSQQnOTbrpNI8C2OAiUTMXJqnpJeoYYvvBcHVtPwrMJjyu6vbZPMI0NO1bYJbp795FhKO6erN
u+lio14pi4n2XXXuWnr6YK20rSq0zdlJnsuefsPY34o+aj8rs73pDNi+GT4CXT/ZqkllpafVqWaq
xz5LP3hKjGkXSrV+4sX2xiisx9oStGZsO6kA0Zrtk5X7p8l3OPKJ5HNVnoDhgjmQtA+r3D6of/Wk
b96m5hxrWnT9x1oDizNeuYWCY7BMr9S5LdF8hKqXTslwqTXw2ZlCUJxCqpkNj7xx3vr3fmpe5zio
DzSLpr1jEnGr0Tbf+UgoP6tOT89MeMeTkWTvpVjce0zS0N7sM0SJ1A8htxulbWuG/gc9V7i7Q+x/
4ONF/tVQns7Ja5uOy9HogOuaDLeBzPjnckFxYCT6hWE+qPl+6u6qE5zAAWP+tI2Z7zwuPiiB2KP4
1Vy+hCqjNvQMCY/3pq9FBPlGIlF6oxqY58IBxeAgcJ91y+vAl/wcGe6e0IblNQp5q5IiILFgPvdq
Jpd60cRXwXp++p9n40SKwFhJ0lgX6Ywb8VT1mNEvSURYcebSaGv1wbvKEr2t3f4P094jrURS4LAa
HuzJw1MJyu9dN5He1Hggfo2Bf7CSWPvuFckMEYerOZjpJ/clh6q5B8ziGq79MGJl2qB0qp96R3e2
9ViSvq7GyotuY0SUSp3OoAMUhalzUi2DaPLeKtR728Fs+vPiuOOjB0hu7PyfVkFfj/vOFkG4S2Fm
X6IGDm2l4cCrQxT2ev6VpIVv7ejd/GH6pc4PfUm+dV7MUk5I0YvIQjK4G4ar3H63bIZH/t9lq3e5
uEirqLe+QTJGl4TVa9sM7TbR0K9ryNXV4A9/RH4evZ8OtloiS0z7QdR0gT2zcIB/uha4GVAUaniZ
s8szcLlgIL/7FFyrJAVKloNmuxuOWgRzqgoqfSfGsf6wqVkYSnzR/ay5qCUTjVJCrJo/7KMfgYeO
WzXxUxAq+ypCDIvPiFmJrT0SBh+m25nmwGFIunpnIeC/G7bVXZa2NL4Uc49UHOkx/LhKmKSHJ5P9
ZDc0rYvBSTfpmGE6oP+MQYMmVpO9ckk4Z7zB7fO8I2EmAN4AzjrD7c+8NDgCC1+5jULAVeBO/dbM
qYVJO8aaxLaKzG74OlqL9ez3FjSNMsW+w+9Zq15S5kgp5EdTL3u/Hh6QnF00Ow4xwrsfavlUbQtL
piTV9XEB8o0BD1pnWHNOsGyzOnREDm5s2z2nc0UQhRHQA/yvv8jxOB32NJPUvCw3jM8pKJ1DH/o3
pSCOy/kbRg/vJYrx5kq4wjB3nD+ieZ3Pw5pFZJN3X/pUyP52LBGnsFmGxvhbhMYDfGORT+/lVV0X
gNSfKt8rdh627DdTa+6RGH6niSMhktRiFEMdmIf8F63gfvq+5CNI4D/5GB46t/dYy8tbE5EQRIdn
E7QpOIbeqCHBy0W1D9zX0SxfHFWHQVggRimSqz7sl7gIb0xnYzwFFkaZ2EuPma2d/NfFSzXA7FP7
OdUjlpbOYGZbplYKMkr74gz9W5yZ4dnvemBgTgIzW9UZdsqZmrNGeOFEhn8vMR7Vg9G3IV3gjPDQ
VCyfFX/eo5154znqxefczw4Jdhy/LTHnv0CfO01O3EHMBMXAkQGMVCBA9vPi1Fjmb8RM/e3f++ol
5t4vhZYCE5HSKfVgp8vXubS19a3Q7axt1ZFPJcYiI9G6yA626OiSj5oTH4EBoPqn4xl5JRB3Cg41
Yot+EHv/kMc+vSxV+VHVO1c7dWiUQmYU5TeLBLCj7LeNrtOBMrclV45nIziIM8UnZmvMZwRioJFp
ugFXawyZouh/mnnKZVMa4mTO87f13Ks27dK2yp0Q83tpevVPMh5V0WNUNvERywwDXR7q2wi4htsC
9CI7xDxw+XWrSf/f4S1JvPDQtsVjvUzVxS28Cwb189ADgTQ0mkTwApiiDRrRiyPLPJY7ehxNnZW7
oIruqPubR1023m00W0ZK42TwhcUyY5IPULifXTp9sHdglwlg66qbTnfi5dEg1wUKMxo45YeFlpWi
yeOrl9r3AHBTGvxpGb/JqU53DyCfoEiPTpafaDJkJnnT6vhZj5oJW1uLdEDX5utAaudGVRzDgPYW
VBwdqp6qF39YfmbcVm7pdhuHwjT0nRvQfgKXk2z1WXOOiZfPV6RYOxduwg0FyVdOmohlhQzK5PCL
cApbxwlSW73VXcrivnU+7Hoc5TJPpISn0z5XDkZ9NLtbqWNi7wzSw1nYXhGIMxarcrqUEqvgY33e
cLz/hloUI/7wNEsQXTaAkQWH5+8J0JleyyFYB2sYFc4JAZ1nvOfxDqqdKxUtJXQRlLKLrWG4npmI
OIG4DbQOz1bdsLeOnnHCVy5Oq9yXptWpn8nVU1tUvHAKNICynjJYujBT0+zeF8uL1ZsY/TJMfUlh
Ppl0xy+MivGlOCSKpYb7s43NGAcdO5caxI2hbl46O7uMjb1fFU1jRQdniJ3pVhiNuwtd1LEV8Ryq
wIsbf1u7U/c1zLIHM6q8YzBW804V6Jw/t6OFBZ3r69M3pseisJZP2r7lz1ZYfzoGbxc1xUDSYT1U
k1tuNKLBNm08/gp6ybgxq5eadv2jEhyGYJuRU3TTc2KQ5K4GAFMBmMhAMLmzLdiqUVeeQq5AZX7x
MX48wCaA3mG5I3juxDoI+azQuYeVZDxDY7vtAy84TU4WvxQunSx5aELZ/aZYSQ3ji8Ipsgt4OWej
p7FNsJOTnePGrk5Z5RH70xClujZoKDO2pWETgFPq+UGt+3OCYhsPjw0hQOgsSIm701u8p36McEDk
wDIJr37mIBLhz9aHB+XHQuWIziyGIm/73hGOcfRzSPQF1fvYHudwYPH3zP43awJ07RKxWFQU+1yD
xPlvEUB6iuxlWcJdiZln75OMcYotSPFYEubvM70328FzhDbD3KdcrY9F0FQbZ6DlzXWanPXB6jYh
4raTib2ImZLE4I6Iy2uKZ2rziFMFgCElnytd0V5WIeyMZr7vCB+jeWTfW44gnBC778vMmrDVQ6Tn
DYT/I1crZxotovGBcueayQDAiNy4q1tnTDAmsrrkKyuEVeV6pNtjJnourTb6OXeDv8FK1j0E5fK4
OtNF/h3QBX5aMo3+SrOb1HzKG7IIJ29+MFNC4CwlmNLGqX7VEstEjdf0zytaV/UuDETlDV7mozXk
PU19I3vFzv1SFgbZS4352tsdxZC0ToxAlhPJs+G8onPnlvws6qV8UM96MFX7WENjFxVG+qIVlr/h
J0g+8+6n2dbRhc0DQYXEsc9ZmF69pm+wb0hFF/E4Xx30wvvY0sX68VqF2K6fbh2E002Et3pgPJGU
1Qg4HKGKMUyoFcvkSxHp4DIg3hhiQFMixxGKOInmkOJTkEUkDftNxPg5riZv1UIyCy4fhqL7pr5L
w6hlGDTCx43H/X8S7M54HiTd0F/ccZcg+OZywwnNvrhd37PRIzZIUZ5cIBoKEJ+dabOGh6Gqorcx
s/LNHCa/yciL34Zep/usI9zf1yL6vh7/iPAN9/xZJ7tMDfxHzIgHMeLoUacrzb1ibQGxORLL4w3c
6dtEr49VR9pe65jwHUldfQO6SrR6iAWxiJNr1JNhZmLdZZhSzxdiGJ7QUy1MocBh/3VV90S0LlVg
PdCuwGNs0973u/Svjjg10mMrZ5sCp9rOIf5rq9pla88MOhcAEMbIJh7CXhP5pmuSjqBBHrQkD6+I
+E6u1Jqpt5Zk+QSKYCDNSp/Udsa0NXlWrzJIsuvYDZXPuM41KyEYPMsIDGX0qEumoUU2l9wGWAed
nm5q0ob6XY2TdFf8tiItPjVh6d6yXJgYvvhBc3d4DTzE5ubw1U+t4Ka0sSwJwVM2jO9VhdsWk2+w
WfVsdI+ca6tdw7BaVkH135Z8sPSXErUEPcol+9VVxpHRV/aoTWF/HQbnPpGu8tuGkhN2wxt3ODKJ
eviAXFQclxFCV5QWR62Z2BT4djfmaKYvc+XOZGm5J7W9qocxTlDUVLg+0/LH3BnNRpURCI5QXSo9
dcJVpkSpeoYdnrxdf9w2Hdo7JXfgO2R+Sum3iWIDiphscqoH9SUaBj3ASjdq8uLwUw+xAXBGcRSy
Hk2cAuqqB3MKsKMn5cdopzBXpbTGQ0RxizBAeYhmd5qeY3VKYrj/WhwfpoLukDLsQqkj50QdxT09
qXf06OJ0flgnbbSIiYtBZl1CBFqFIFGX4R0GNM+pSqK3JZZcPXjEW0Expx04VN0fIUk/SZRoJLTN
8yGQpJ9y6X5F1s4pnRZnB+J9B6Dx3mMvBLnmR3u/piOUd+A8YCbyD20C7xo7ZM91VcFRXqTxz6Vd
vtRHkbbZj7JvfzGEqH4sYXXrg99KWzJ2cXax81iCBgPjmniC84wWYCJeBT7VXOwsPCoXoeXOo/ZF
SRTUg5K0EHiKuNUj+q4Er7tLZuG/0KzHakzON5Yw9nZU0a9EVS7sFDO3exlcyimLSbnWr2Sr2F/r
TPwaXfFkxX531Wljn+Nl+lRyc3Vei4hL25hoGc5KNNJapYupph92Dax6pV9CsBAeE6BKm9gTyU9B
0CySXgmxgTNWZ0gjnH6XuiRZWtpyHZPUehaDvmDEyX+hVHQupcgflatjye+qgZwy1tPDdxbX+djK
c53hsStWVl6sfUwjJKkmdeiJq/5AgGYG+UARbqhUQVGx9raQfnaq2rfSSj+WR9r586tpeuDQYu/e
58OprwJxN2ojfBj7KIeGVMZ7K5gbLi4iQPKRU5yYxx+I/cHMaPWPKRWXZKxBK8iJfTk7BnGQVPiq
aCro1m5Q0XeIp4iLWnVlZuXf1VzGtjHeQAhiOOtUGwO191X0S4YXXCpyWpwVRWrb14pOydFPapwq
apAi9O5idgM9XjAZZERl8akYa3dLy8ggrmxyHqaFPDLMDsAGcpatekZ4j4JOBgHNycvCkA2nd+ud
Wxm0UQeY2zfqqZBBM/lg08nJiSfa6Hnyk42FXg+xRU1IqhBLg/bVtnuO7iO9RfUy9vmEPaIUXVmL
UzGgHb+qHxCh02cWzsl+QO21Wu9sSZdbO6JkVw+70SHmytPnpzC05U8UJSFhyEDHVG2RGcCp5xpt
HxQyiT0UWgsC0oysAxredK/q0Y6o1BB00SagvX5Sl2M50WxZ/5bFa4y9T16u7FAnWhq+GAsSaNd1
f+VkSLxE2tJK60awI2kv2A9tuvC5W+j96uppzkqsMvZyihF/ndpAL8H6EXglTBRnwYCLUD346GLX
Z//e8+SvpiOmjAqS1O7fL4CvOpHTeOmmucQr4N5HpR2IM+oA+VKtx0Ax8fRkLosj1vkb0L7Sx0/O
Ut/41o/BKrS7ATdqUxg6w0Ynf4YsBQI0p1bRXIdadcJ/XMrMnyLREWLE9ZdFnl8RK+kSP4pQX740
OCw0ftLQza1nOsqE7kAP3YqeNAVzqX5Rjo8HkbfpV5RyKVDEFOhAaWoMtkCKz4fx5M5N/ZlKjYuB
jmaDfvMAKc75VpjwE9WU0uvz5rBkiFSq2UZRS2Vxirpu+ZLhpv01dB2tlDDA2orRKYmM9r4MMUNl
0OgPJsr4bWQyVg/IQMCQ5aKIpLh6rKcH1SkETm1ey9z9qtqZYdt+lqHnyTQqpmfVED6XPlvZ0HCy
sKfGO+dzTogR/bvIF0AeFmd6hgxZP7Rxmm00Cwo9rZiXNOfjBX9zNjpzw1Bt+HB0kNnh3AwoZwHc
qRWEgtG6hmiFXnp4ipum73wO0oxB1dLUlYyqsjS6/5vxVCNbzqil00G46fToRCh+BjNdBU0yQeVJ
h0Jqd1OPbDmYjkvvfal9rT+utj887o8DAt6n0a4uWdWEr+oBvM4d6XF0U680WALgJgEhdUGivdbg
Vv6qOt0k6TdG53kvFdZ3LQuqjxyPzd97sQQb2hLXVbNNiRHtI5eORl6S3HcaBpCJD4rLAJi3y/D2
fZ9qkI0dodZ57x3+B7fQdAgxV/EYWIXvCXivN5Mg4NbW57+rUk7K6z89g3pGJ6Aug6vjELOiJ5Dr
RR83r60BY6+ZEeU0tVm/JgFW5CrQ3nTf9u85LEmph6trMhxtTDRrWxjBZ3sYqE53BJBJomxnHJc4
OS2tGXwXGlhEjtvFpjKbEeCndHQ2cbwcmhpNAnGF2Kv12sPIrRunvCh6TkxhwUC7iI5BH0w3nwYl
6u+YOkt6xZZCRm2Rg5XZY7dsYu7FjdW02bGIENzm1MYIhKTdiNbdiNYimjegoasnpCzUlMCNFfB4
8pgC9y2OL5SmZbGdf9lVM9+zcLoTXPO6Ctl60oCrerwDcCAibWRETSLz3aXR9aJ19K7W3nxqd6RM
h0530UXx1dR8OiuOV2zzEb2blwt7H3FefIGNLCCRaYSw+l1OhhZ/3zXymh/O3BRH9UoPdDo4eUYH
Vr0eCE7c9dAyt/To5qv6ZRtbuSNl8fPVWzznGDPbTPL8VMX2aVjORESClzYC0z8sYZPuVNnct9ou
KpwDaG+4WuYsdhF42XMaEPU0W0/ewNiDE29WX3o8b+p0rKbd/x7UeyN0BNDczV29X8pJQVst2oPZ
cu7KekYstT+k+9ZmErCJehdbfwDtdH2dJ+OvqU3/hAVpbWtFxL/yzfV68yEq3eahqOvoSrIH55m+
snGIW/GutfqvLHfmq+Om3xv8Z5sc29xVCfItC2V98h/ioBPRxXIXALbSEms6/mdpLiR0M8TYRaEF
YZci8W0tToeKq3QJ3aPu5gC/cWU/WKHV3jLMITugRBHxTHpPxqJwdguy1kvcZwTvpmShro0PoTUc
2M3U3bCV/+qD4WOus3TvWGEAsLa7CaK8Xr0l9o+jTsYAIcAPwjDcd4I8zomdW48jOJZ/RhZdgys9
5fdRZnksjPT4r7oxcsSHomqKMMHK6mOYcqTRM9BAkZoGcgylKxKE0U2xtbWzipAu33tny9RWpuA/
fQ7iY7aJfsmRMci7xutJW7EFfFfXqz+hwVH+2NpibhWwaP1/OpCGmMmq/ViDxGagYL1bXoTPQniH
zresp6y+Qn3YwHBPKI5JVus2g1X11/WpDpNyY5yFz4lrVQCYbh7yvcpJr44bXM1bw0HzHmjHgIil
gehZWnAIfDo5KiQlgKZ3atPYXV+6MjMFli2Ob6y6ey9PPrIObeTRgsRzUtBIBK301FWOi1Nbr742
a9cJWsMd/sPPRhkfZKo5doazNw3bVYRKTsJCvC8iPMYMqJ8IdKsOic55iNEqVUo3RVtlMjMtgWdI
PU0qbdcT7nWbB9Dj4M2BmCpxcfh9bVg1DVEiMH+ewmkAoGOL8o60rbzRMzyrV4t8KxFcbSIsL6Uz
/I7Ygzublp882VVelW1qYzL557hMKyuyUPIhcqBs4dcg1EQ9hD7WcWKsnP2/9+hJp6RT4A0ZfKfc
9QjETi09gv16DqsFU8XRQapZG6CnyvS7cvSNdeZuWw98d4FQ6LHIFxwNSIq/FIg/Ejd6noyndRdF
J3JMzXS6LVPP1L3Os1uaAJznY3ow5s4/FMuSPzio/c4Wic/KR4ssgnxGAPPQTuTaPCdafCQgm0mp
HfhPgYUAMwoEF6b0sxYZ/JHACe0He3FYpvWWJoDUu0ZCW3ZOSgAcV8anHZJFoq4ipD+XrG/dfRlO
5NBKz7BRygxuN+txO6fIfgszeDANDmh2E7Rktqb6XuJRaY0Z6JLks3Kxr0leGfusgppBb9p8RvwL
lhBY42ZmNvsRF/lz7k1HdV+V8WyiRJbqOj3kpIDMg+0SLkyijW+Wm+svsaD3xKW8GOl3Aim9XTS7
YOitTyWoRsR16GtMeJUlLPhokrAw2eNz4mE5UUDuIMCom2jXrMX5vN6jfBn9RlX6ITHUF3cmC7ue
cpKz6cUOThz/TKYOFWh6IJfiSQABOa7y/CbDVFaMt8lvgkcG+eUNUO0N8Gf5rNHw3v97po0dAnob
gtUqawlM5rRBXxMCXln6cXLJFlWirtpEx7suUFkmM+jdyLn6vQfnMrDch5lT07ODLo2JjHNPgrJ7
piXcPYfQrM4Za93Go9hTig4PeNcJvY23L8puWos9GppghJcgJuZFJ6LXcT7Bx7HjjH343Fvlm5bU
Dgf6fD6V+vINsEF9qBFqkaBbiL0fsqRoBhAKZQoL2xxhXAA5pcqLg8hwxJPZdwuW5F2MsfaCsTk/
RpU+3ywD2jAWgp8ettcNAmcuVpwa+CVZzgYszHP0rNfpJxsVQgVndt5Aro9bmr8ZDG3NeRs31g+3
LL6oobyj+92RtTI8dnXLSglf/JQzRTqsHR5k6MxusuAEb3P6MGL7tXWrKiVXFX1KHdMYRP+eFgt5
Ssak7aEcTheg1XB9lvYpF99pxjRHNVEIzFf8YtDRTM4dqr3rkRjT2QNTtWawHhvqFXJcuT0vJnKA
+u/RRnjiT+Hn+VOJ0c8dDQIOMXjhmbbHeDWJ+NyiQSMOeR84jx1ohJfKhjYJA/jrupzEgoQTaaNQ
F/VYIxpgaFWfap+AQhSrFr89Gi/EluTbVGYYjByvyFKe75WlMSuRE0iDyfhDx2dImAyncYYQ2TFw
2xQ/TNBd4rFG3jB4tNIXGE1cAMlxhPaIDpRY5UgG2nOwijTyoPvmWcTahy8VNwWDsYO3iOqUJjkn
63EZLuoIVv+swJBtA7kSs+44r1qKbMVo7IDck5os58VkXun2zdbMMMy05dJj9s3wHPvd2D4yam6h
FBW0DqyzeqHe5jRoHOoByJ8n+x5qZG8YGvJbbMLqrdiqX6YFg9NEesS5C6FEuM6lKGBPuhXK2VEq
AP89mIDKNoze8qNtSzkP1IqzatnlYMEObT1aW0GoxAZpGPllYRU+UZb116jLD4zFDbJJTWfnhCSG
6rIBlsr8iQ6cKsJVUALDQsgpiViHVW1sG4igZv+77sbjad2tye3BnBs+OZEO6ZBz8k797cTkoDVQ
d5VqEWkOqjeFMShMgn3qbjZggZZvZV+Pgs+XxGblC/1rjGgSsTXcxabcF0BcAyJGOWPg0Bos3f0P
lsYGA4EDxsTM7rwVJcusurhobUmyMMJGYpPmLat09mJP/p1uhfYma0tK0k0lGTbEiVb0U/nZtWGq
ntSzekF4ZI/HLjWa1dujDD4d5A7Y2vW3FftKUZ5Q9FfzNzNFU0bL4wBi0HgWEC42/M75V4QRc+3T
86XUU/RaLb12IAlzgzV80SzuX2Y6r0IMlNPTFfPD9NIJI8RavXDNlzI0mzgk9ZEFPpl3CsbBTJpM
R7gocD4HcZykF9TD03JmVaBcmsN8I3kTDzrF+5C12m2tNibaixM+i6Ej6FOJ8dSDAZ/+AA8LN0yr
uw+9ZoACmN3oo24qxAB18FdknrdR85Rn+rzTi9Db0yo+oxmG0dcDPwAOkHF00Qg8kW95Qdwzb5DD
OG2yhucy5+ZAgRufQQ5BH6HNXkUkJ9PHelSd98gBfrBeXrHmzhJUXOyWSXdJYYViQKsKzEJAa/uR
VGcZ4EWR3zy47vBn7YUZmh0csiu0Gn0D8hTOa9gnv52iMTdd59s3XJD2zQorYtsmYhGVydGzs5+p
0SXoPseQo//404AMfC+ISBEbrDgzEln6x0VNFoMRLzBuSgT3Ro8fSbnYLG34awhmhAb/ygr+8qfC
ge0FCNRWdW8JRqUaQ1p7VEy42XUD2nNFSS+WFRt8cIzQbCiOalZOvQXUUt0xGnXT+iekMu5pqBna
+HiUObuY/rOhgV9U6h3Fv4Xx+CWS3XudHJSVnZI3SAMnn5C1ZpjfasuThMTUJxVOnROkRndeLFRR
aqo/07a/JQvl2wgBuCz9JzU/cRskp7GbIISQM5XYG+4Fh6+L0fnmsQ5sc8Pb8S6hXE8PCRm/2zww
3qzaCR87q8/fCFcEPB6M9wFeGm4TZvhKxrVwzCI1aHluk47iss2nU6jPyU2k9l0th6aPq4IuCbgb
WeP0mk5mKXm7u5AD+iOpgT333Au1n3eIKte4ZDh0LnQJMKuoTw+P0smUMUoBhwYWCAMKamVefK2u
NkgGGxltx6S/HH9MLYHw3C7PqkXcAgbGlQmAptb26eSUWA2a+iE2Bupq4hkISBpABfqtdZ9ENiL9
Gh69CKdvaJuYqsccA8uqMg3K6YmoAE0Y3rMZIpzoCXV/iJMSWviQ3XQPfk9jWgsz6KncadofDeEX
MXDOz3XF6KAkyW89PXR9Ja6cN0+zsMV5dBiEqRQNUsWHVcGVSpUKn7C9xi+H2q+e2f6XpvEekT33
L8Jf9C918DWkj3Rev3+ivsPj2tYdxuyk1l0DUOeFaORo13ieu1Nrrwr4HqrxohpBLr7VzTB+lGYW
HYLYbR8WXcAhAde31Wj63yEfgULJC2+nXgYT6eyMzGs+ywSAtfwu1bERLsl8zCmKHrNthX/2A71w
fK7Q4Oyd0Mpf9WUBoxOYBHg4/k4NGjACn1FQYzeuCrhNkOG3rnRmN4s9nRXjzFh0QD5p89ZPLlSN
iSFe7DfvS21YjzNVEFLQm4MO5AhJedqol+pBs4HvJYghzGyezx64q2NU+/MBDC8IjXrON2VlJJ8u
x0Exd+OHTvoRU4ynYiZGepKF6iAfPDeZHsxqeI9lAbsUUXgd8G84/zVMKf+U7cXMKhE1xlWRvTC8
+KHafcbSSXB7cKVJ6J4KffROMWPCQ1GS+93MOEtib7l7VsU+A5ZEOYzcynuKDc64S8AxWPXWdXsi
ulPte11Kj9Od4X52NbsElI+N+KDPGrgbN9Jjmb8C6w9l5Xs+gSurIWcfzBhBPqGgwnbtW0k/49DS
sZZK5mobN9q1pD/+2ffl6xQFQMaqGPq/TcRNbsKhivEcxGFR3bpI0NKyfPcamGZ4h4B5Jzkq/2Us
5Xu8W2f5hMbgyCw/AqTzLyj3rJsZu/Omkrlvi+4MWzA53xMx1zs1pfc17POdJe5dy4WXGcsPTIXV
bop8glqnzNytW7JpxOFeTSbTgYSKPkbXJeeUwWxNT9BjNw1JPNtaOurIB8/PnXoppncroks8y/Up
A4CMBbbXjsJOYF4HzVlZf1N8vps6D5abtlR7MpA/8hKXKGlB3xeUz3EX3/V+eAJYYyLzo/BwGdvK
ECrxmLdMG0ncbg8qWGGwUlLJRQ5sKgDez6zEuER9Up08u7wMrjDPdo0PVlK/6gzIE6ks5oMzLxvX
ta0/adK8KI0snBC4loUXnAvPBeWVmfoTxmxy5rCRpqy1JxX1UjQAz7uo0A/Ii42NRSDqxlDaAZLb
q2PpCTIRq5rtfl72TTu4hzG2dqpOrm0a1CDLHdRLdMrA4X4JoG1sXC2vme70VCYCCRbAKrhiwpnJ
yktp/Tu879DFdBujeRlbSDqtk0DQAZ+9I+uqO1tU6kmaog3JaQaXDq32QMtfAksjtcvyGf3qESmN
Hll3ptRWT8NA7Lt8OYdhSgAYxQ6th6Y5N0lZ7pzYRSDvvzVxRhfRQJMnk1u13kc3UYURAxMv+ukS
6FGFwID7jo65cgs7RAltS7z/0glq2WF5JwcU7bwAcGkQwvaeUUyf9JD+EUIw8e5GVJKS0SlauKPF
TGbW5IIphRubnFLbwc8DMVLbDmVvsE9xZq7i7iyv/jJJmfrMlnHLtP8j7Lx2JDe2Lv0qB+d6iKEL
BjmYfy7Su6rKLNfmhmgneu/59PMxsgVJLUDCwUlkZpfKMMngjr3X+lZNWF2AMT4OBm8HSbndTVr5
fTDsR78n+QieBlYgH/LlypBkw+QSU0LWj5ReHZS2+qVuWndznzXegYs4rFLk3GN+AmEz7WxZPmuD
HfEbzTG957BdJxN5Hw6/8MbGGLLtq3HmKkQ14hEqu7nfbqSRl29u7V9ywbzISWeoFAuwFbN5uLLn
RPsUZsUunm35ClxoPPojIrjO5hwwXJOY3XhpQ8YvdSetI/6tfbPoe13bB2VZWOGm0tkf0MAhHwpR
z0OId/cUBNlHhRsac76iljlZqIsspJoE3YCRhYxl6KLXEER6io47DTmVbbLLPY+ETEdHvje8+cJe
Zm1d9YTlJPucgL9QI9rQjqedIhnqDMSAmSHLd7ySVrwZ4S4xym7tOXz/hYuD1W01k4Xi5dDJ1Hy6
qer+lKX2soEZ61PRl/Eur2Z6+0WGhBedtIPcCwZ1kV7YZX1RxCV0o/bKiWpq0dwaiJMcvoZxtp/n
2H2oAcWc+4JTaNKH7tmuYB5BA/QPTUReZZ8G/kpdZSIMrHUronKlF84HfIHOd0q5o6bNX5jUo7Yg
oPxYV5a7zReAtJYkG1HPD6XQCQtyR/MYIlJeVzL70du9+Yb4BLtKzUS0D4iRc+qU4nERqGc5SzyG
/M93JWPfsZEiO+KpaceH+9ATjWi39Udv02R+eMqjqVsjptip1TNLza9yDh+LoRGvMNXyfQuweaNe
xt0A1hb80Kp1mb94scvxWLAkauSJfzMAbm6zmRNRvDdHBohFHdjAYML2TEORdCASXW+BlZ3zQUNK
sryKyrbgDyalEnSdZepLvOCCcXH94dEpJMIvT7xMVqDflC0t0djtRvGcfdOQfvcAPUh+f1CRtOB2
5wdm59jKuTTctGve1LNmtOdrOLN22XLqVlreauvI+RZbc7B3nKkkJWuZ2U85Ce+qkGWmrqKrWhA+
B+BthL+htt+aSUOasm3SSGnksA2SVh48I55fEMg+W+EwPg5mikcls0+S4fhDqbsGhdEyyxtx3B/u
Mc3MN6JixdmK4o3UvI05QpT3OVX2IX2cIQ4Jk1pOXOSTJS02AmA1gRFhmbPkDcFwQd8lZ7QEOL1N
cZG69xRgbLkG8VwxYbNgdgvoIuosjcm62LKXf6vIEzilKRphcoibB6lbr1yTjE3a4SsJf8ZzGaL1
Ry7rEJcMBgC+Y8RnMNa6/gbioNsq7QL8kmBntfmwiYrSffCpnyEg9fFZkq8VNwzC1X2h1PyTmIG+
BgMmakng2DpPrasFD/1jJ896OMCdAKZy8qPqa7ZQEgfUlqI/MZfrofA9unJgn2uZJmf3rG0kbdrd
XbJY1w03xj4+Jg1k7OVJoBeMTabhSh1nU0HbJCh28jEZ4W23lfdY4CrcaOFIsV0y4jvjtGPAwIZg
1ShqkeZWtCzncVOkZPYoFxL0sRbwjXsBSLrEHuNVUhrBqmbGoPp/mpFlJ9vRw5XU9PnNaFJCIbUH
vXtynb44VXQ5HosJ6T2QjHVs5sObeobiDInMCJAoMYzoMtTj7a6T0WI9u+RZiMFGd+MnTcv3QWv1
rK958rTMefR5IflM0ql2KSagda9lqCrLTS3y4ZtbhAR/+AsLvRm54NzxFs+Yl3wrcNa06ZJ9VE3+
C3CA7X1U6aM47/uHpDK6Tyyl2p4xTgr7131klUXVPeTlAfIGY8sgOKoSttFpFPnc6/fR5J3B/ppM
DBlTWTmNQQpHjbK2xiEwEPaufKgjcFPqF/PODIOK/dKb7aJ/Nq5mQgG/5MHpEDPRqXh9y7YdwF/Z
kWTayeiFxmGytQtMVV1bvhDjbf2m0fvi/zkRaikDZi2xrxop4yvTtctPZSjTrQu7+Kia/Nx8IJkI
CDiypRS1RXVziBjeZGoywxIwsuUNrr4TvI8LHQxKcr2uwcMOYGWOjUMGkVaZxqpEQqUQZtMSIWbZ
ToN2wNw0U+1vyj5H3t7J53vFUgCW08gJSZAiP7jupy7mW/b1FMGppCs5d4AZuKFGqyhjdyVxDr5M
1JGUdPMXOkMCTxGJHkvT9eJ7Mlo1WjadqsXyv9QEJ72ZvojSwT1HuoVqDQytbJ7Shg1P39hQ55dK
2I2L/BFG8QYiGL1oEZlnTc4lgkzU2DEJjFyL80vr2PVTzkhsQxDuvK16OmhF+UkItEuZadibqG3T
q2heMWqC9aiaCTcYQwnPrN80xm77miScxO2RgPf5RU66fwpJQVuZtltzZgAZV4aN3E2b+8t4fo7J
NLne0RV54G07P0ZY1BjbboHfL8tC2BcUsZP7KZrcBlGtMWy0PgvQe9dnOhPaQ5p37XMhUdI5fXDB
f6Lv+3n6TktFT7EMLFOhu2liKfiSNs9OY2L5T0Ndn1xrzawpS1YIPJuuNb9UUfXeLQSsqh/OjTDk
S+WXqJWdwzCVDOOXMX1qpHsfR+G6sfrqkrh1eWZi6u6IN9C3LTQe5Aljc/G7oV33ix3VgAsNrmtj
THn8wXCMd4/x07du9JBwgA/MU3GJli5OsDy4E4mNWm5uihANbek29lMd8lPnJPgMlcjZ31c7zPbt
vhogF9CGSBcKY/xMAZB1jX7I0CfgKae5K7PIerMJelihGL/0C31PljQa1ZknrQ+zzG++m1aQz5c+
BmZLOupZCcFgcYgFtS5OkdQeE+ONNoa8KtDEoGNRaTLqoVGrmz3dROR0akyuZ1Cv+3xNRkuyTxZN
SvxD4hTfjT2W4PuPcCIitcY5p4W6JAr3ud0dEr/+qABjPQ1haKz5uC0Hq0Kk2QMlc0qkbwujropC
Ha6SdUAfWN802LRbrWwmNEBAd++8qiJFpl6lZ6z13SGoAZJ4dv0BOTqSOoz3IDc7Og3VwE3LtpND
I7z3oMt+KNuZYVokM7iFoAHl0eIPEJGG5nPlE60sNRTqTKo6oKLo4FxBmoZfJvlDargfTM35qtSV
debuKtR/FWK4Y8UkhFaz8J7UOoFatt2gUMuYrOS0j9GMsJbmr5ZNEnVcMZxeNo8z4ow7VzF1gpJ+
G7yoVsN9gX5EWWGHYYmcyxAU1W37BVYfyX+k3d9xR6hOGDlgYc2skSnksgVdHgwtXDtci+++LVfp
Q9AY8ovUuIN2SY0MEE/7ysSRaq3SgIVLN+HBVqE1faxb48PMb5drGNGMHS6a+eHeipbCDZ45RbKf
jHPm5e6CybG/6shN2cwshlSzkeuAiMMHs66Y5FrdRY+MfYXTp0WaaEaMuRpvHVItjtNHQ4zW6r//
+d//7/9+G/9P8KOA3jcFRf6fvAPkF+Vt8z//dY3//qe8v338/j//RabtElVkASiyXA+brOPy79++
PEd5wFcb/ysAaMbgcrEAz4Js5UT2B783zENLLmPTTa/jEHqAXimnsnfqHVqFVFu3WZoHt3T0a5gA
UE3B+1h8+O+2PgdHW3NpznlFs9drZ9h2+LTWrWSg40lJ6GE4DM8VQRSR37tX9YplKzv2OmhqK3yn
32xhQCvsB/WMfai+HpMOFXjoVpeB8rQlgYZdg7lTvu/GQCWZhJO7GQem3A7B12A8VDOtj+rs7OGZ
SsqweM45VYpyNK8NvCDhRsN2sCzzwQJrcwzIfu9rvAoUPRWTquGomhFjixy67I2zGiPLyXXWs9d+
8WazeZbt555xwmYExv8Y4FKmFZCTmTAy5cUuPB/dBIYAKrmnrtTf1bcTVtquJj7mgCjVI4Kt6qoT
YPf+z5+oYdq/fKQCDYywdCl0adt//0i1EAtU3oPry5p6OqkrIsWOegwd89p15Y+Kdvpz45fZIbPY
7IRVD6iMvdC5YUk6urKHdsKYnYwj5yGy0IGGounBttFTfZyXh7NuRPL+1M5mrCzKiy9i8U7Ikb83
xYKwk731IczHg0kjS8+CAQZ4UF19SlZS+9icZeZtnmjDJ7EBOXFhXZsDa4uVkS7V4fHZWwJPrKob
na6iJ4Btifm5iQh7Hitq0YL7mU+UCuotPHRO8a2oLRsGhGuQP53vPX8hti79QF/DWxAtgbEiLsUt
Et1viRPSIEsWIPlkARUcIjjLuDCvKQjX2zCcXeAjwFzSZzWTbdBAPSZFcZIuaXFMWYdH9vRQkNXe
cer8HZNkYFmFkd6nxuUUPoRVqWEYRimtth6RTmPBiB3EiAsGswl6FDJLupDlPg69Af1btGwgFxmH
enANt9nC6HhGLWLucEx3J/hp6WEk7HiVxjX+i8WRhRO2XBUBIhed4PYXtltq6xv2zl4MOEcyD5Yz
lhM6IKlX7MK5eqpLb/zY59sxQkpZmFH+zoYuePaTt7rfNlpz9olKf8JZKF4aABf/suLY3i+np2fZ
uiF1xxGu4+iWcP664rgwRskjRvY9DO03zk7/xbYb7+gLKVdTVGkvVO7tSya5oHWnXnMNjeju6VVh
PbSAoPju3nZ12pVF09zQSNc3mk+o3E15xNyZPddFZOwcBK00v2YSrV28aIodQXRFcT/kyDzcDdO4
VWmI5oPROHtVjAPfyQ4eky1YsWMKJSl3T6LM80NRgPolwmo+uXHg0NTD49izS27oEzkjBDZPy8fj
HT9deUOBoM6ftxTP3xO83td/vsCX4/OXFZvjR1Wuc4kjqxW6/tfjZyKZ1UDHsBYZlKWzj1N+wmtI
/3USjJi+/fNPM5cbwN9+nKd7pu0J3TKt5eP80w3CmQeT0TE+z/sIkjbgt2gql7RFmxgYy56fhomG
n+a8MtmkAHOChZ2e7gtMXbtmc0/fAi4E7i8uL0mR/QBoFx/UhA/S6+s8QMBSr0y8GsIN59UUcmue
s2i61mbQbNOKcN9/+avMX89CYeiOa0rOGQeRp23Jv/5ZeeHmmixy1GeJ/U05xxyXG4eDEXkXlLpA
R0OKBCOCGNto8qR6rROa29V9A0uQEVbjpY9nyco98FMu7WLsUG8lUWHvM89KVyLX2bygxHIN/VXd
RelgkgMgvV0uK3Hr26h9xk8U0WtehEuWxfBDxZJijhDb2BMfjAIHrIVwaF/FdH2gn4LLbkpgDCyA
DhQsaNlueCk4VKtsiucHGTirNqMeQqw2AGmoSGeFcHLFhsWq73lMwb1b35jWW5rVArPssgOUJQFw
SVKxjCz7rTYJowdc75Mc53XFDOgyB77x7M/OYyzQSjBa+BZqAyrLcqBNvPzq9DLYM3Fl3Puvqs0/
NlXJHv43bJ/e+zwiPbnvnzWU2qguuvo0DSI80d3alSCd1SascfDNSY8KEXH++313OJEHdqiL3j8T
kOvTLWlRZYvSPNilqYMkjp9oB+g3nO1X5ZInpfLxrlGdRRRAY6JMneiNnC32UhEBSc9wiA6qxaQe
qow8OdXCWr6X+hZapOGNdWqw6HX+2Lvld4eCdutbs3y8iyxixuV73Z4ZfPVSJ4+DzljrGK8JEDk2
0zVIZqX9J8VwNQqkVxM1Y0ZHZ6/q4C7E4JQb2YmwdMJT7rAALzhX4NV3CPbTjUGF/KRNfXE2one1
HJOIa23vvKRwml0QsfBnVWWfumKTGNI8xQvEnbuYuWKQJyDIYUV07ApM3TwNjJXGIVrox/sw8Z3v
xkz3ajChw/Xdx9BcJBv6ZF5LUqt2SeSX+7uhPBHBawarkOpFo/ftm7R8GAo1T5ICH+rKYw23fLVI
pu99aNtZ+qVe9S4YwqlbcF7HI9Sd4Xa/jgaaTFE8YEiiW0cbVcod0ST+mk6b3IvSmk/36lidRAH2
2H13t/XAjqYvR6y3hlpdbUgIhMarOW1ps/aMDUvqZukAq9AQARxso6p3JLgN5EZgdQ652raqr2fo
YoISAhnFYkBwz1OkLfGhL+GMq32fNRnvHSXfI0MZ6w003ntCV5zfdWGs5kabrxUcUD0gTDDO7MKL
/T+vUvayCP157WWRki6p9Q53fY8C3fzrImWbxCrX9uhvnMxoN6j1ih39gninVhItx2ygXqqDKs3q
sUuTQ4H/4KKNA/aGsfriu0QtUB/w3sjRWdDmFtbqOYkuBOlBH2l04nkXH1UfIP5s6xnvn5ai/V9e
svgD+20rbRM4X6s8RYDrI+wo5HZJJvjcjfM5S2rraapCfPh1i7EU5nKZtKyK8PjrZvDW6OR0wuUn
eCmazEzyKwDPRm7IPEoyUvTZPG3/+bCJX/c0wjBBJ3t8iIZ0pGtYvxw2DTFC1YiElSE6jVrCHljS
i2GXzkCGxa6pvfyMMPnrrLvjeQqs8EE04Uc8a96juRCO4upJ1WzqAd3S2u4z9+JisNu7I5s9e4kr
VA+QC0L+fCveYT6j/alIblOYncu5hEvA55edC99M9gCLTIA1iw7SscwebCwIwIkLVh3JMhy8TSj9
jmAqI9jWhY06iHb/moQmVnF9q/oACiEOMLW/hGi5SGO3Hz0sILTVJwkljPbRPx9I+9d7PwfSsByW
DY9un9TlL6Vai8RJ6EGRbqfWf9Z6bggVJAjIKzyLmu5HagTclpa31D8Kj+B4RDJ0dYfZOP/x0EBe
PibCB6WytPigLx7VqK4L/UcF/1UPImu3rh6l6w6XzAlPnvYA3t/aNwZyIUOQwyrKXeP7KRkkeW1z
c/WmUwKN5eh2hr9Wlr7OD8S2atJmS7vxSESAfkNx6G6cNvZuSZnbGy7d7DnvEEAPsu2fB+JRNsbM
9Pefj525nGR/vnY9YRqmIw2d8sJlGyb+ehLqZmAtbOh6naCZR1UAQ71u6px6Aztu4S3oOfI8dxOg
gWPUJD3UgFquKr0z9mLi6sgIhALhTyFCwuU2cq3zSHTyKZr0ekWiRYZ5a94gTOifPGNAQkes8eM/
/wnW8iv+5U9wXVN4UthLmWTYv15HqVZNRshUbuPRUF30XtCXQD+YrPOqz6+n83ezJ2eGNNmTyH0y
3iNt3nf45TFkjf1K2n7+GIn4633qGDXwzVyiMDfULiFJCj61BH0k0ipVM2QkgWDIgF6kDeYm5aPM
JESd3n2nHpiOUzgvEJ3fUZ60OuurD7B32vzLH76U0L/+4dJho+KYwvBc45d1NzEiy5I9g+HYqX+o
P1XE5ktWuPOlSkF/1AIYgSz94SzqV1uiTUnSnWON2a5wWB76RJ/P/fJeXdbZzgzH9JYF5BrGQ7CD
O0N6ehQeSKzo+Owi5ySR4rKhTeR7H40322fcXwZ7EyFcuLFwhf3LbUX8bQvGfQWWOiemJU3UKs4v
Nb0bOmMuGP2RPt7QxtQs+cDGS9/KsQ3XoSOqh6AmAIPB9coR5icnB5iWJQ2U6drdML0mDRfxClUR
1GjkKfHm3rDyi9ZZDQ0mXW1sxbEnRVoHGMWQwfN//AQwaLn+gtg/4S5tGy9BQZ+hnDrrMOsFLsLC
u2Z2dkGzZV4H5HHaELKxqSW+PYRMRdTibA0DdKxG02x6P4GfsJyXNhixU2CV+L2WTpURhGddm/2r
ujEur9hgeldzPuJVTK6ChugZdMJz3HvWVT0YpfweL1aPWNp0V41J/6RqD2aS185z3YexYEOthGAj
NeRG/fnqiKiHkDS6LArRy3eEE3BnmT93zkcmcnQnHZz76ggby2HWYJ6chto907r9WDEPvTllWu+L
LBUHD+3Ey4zHoQivHGz9WT1Afx3XfpxBICoqSnDqZL2ro6fUm254gszz6HbsVKaGSCwKaLFnGuFT
+9tfu5K5PHw2eGiFhXko01kuc/HqC1G8eG5avlh2n+MySIOzeo8xXHRi7jqTqcm/dhAWIS2jrdeK
+B0RQY1pkNLwpJegl+6uhqiCrqsZ2qcgYDutes560rabe0vICA3o5rTK6V/W3Kbq6une0JnLEyfX
o1ID9lXUPVmIS3SPJpAk3CchMfuIPwFl9lxpV4XWuW+70MojJ6VhvxksEV07/MQHby6ehtKs16w7
NyVLBUXaPykdRJTRgSwn/Dmu1Bh7hVZ49aLw50PiG6eqmqOLmBa7U5yMh2QkeasqRryQFiX0orAB
F9jBwnaLgzq5Zjf8UmvawxBn3rOO9x3/BUy2RTbVdAJ6g9eLVdlZ3VkbgwVyhASYzJbsqhnvfHlz
a+nOrQt4ytu2oB3kcOjRPvz+TL3XMrHZwaP4cP/HxoIoaucbnYRgrAnMPwii7o7aNPL5zIb9nIpv
agCo+3WKHCP+loaeT7M8pinAVVs6X120odiJo+ApdIoGIk8T9ycRsDrNzRBvhGdlu6khlFEzyFxp
wdwDCYyW4PGk2CvH8mR9KGmCD9V7Mff4A7kgr7EbvMRxKFdqN8GUNbUN5EHiuyxbedQtB2wpdjSq
PXcn+qw7ZQIs2N26hlr9S1kyvYkXbLfKsZH68KObUSZiKTh0ICxfm1TfumFp3aK0uMZLlrX0K+KL
XDlvFtHIY00A06MfTCfPGagZHMFby/u2nYodI6/43DqDOLRzDgKA2msQjXltxzE7StyHm1KQ18aG
LXsdKm4wek12QgEc+yeatilD+GOiqW9T3wW73gDwmTZCvJZeSsAHe+yurb27ois0vW4j4b2qMQy3
j4wNHLabONHjU0JG2UpfxNnqGXWJeTJzLmWgPmy8sQj2ePlipkvzUifWdZ1sZ30GflB4clrXWRq8
uYF2K4tvShL3B6/JLM351DEC+cM8AsbGMBnoswYghwsJDdBlsyOh+2m0y+z78qTwSyRwKpM2Jl1i
U+V+tx0L1E1j22HAFcXNmsEO5PYY7Y0cj8RQuP6Nulm7tSXARf6bOtLNix8N85nZWLULSFFCbUHk
6bR0bjqvNi+J5pBcLvU7/SBy6Pu4sXhWuO9Z9uEqcYk3sfVsPg3eQInIr+bj210nTR0Sx/j7Qygg
4zpaWe/Ue31i7FFcXazRag6OQ7eZINHpIzy0hXLcxE+1UTkvpjMeeyYNj5Mz+uvO6QCJfRoseFh9
GiX4qkR18urK2KOW9q/C/RpHn+hLROuimrv3+zMHBsiUZK+2mP3tVMXtzqvb5thizVurroJ66OS8
LwFgmWmT37FqDriCn54uFaIqF/yYmFOLtpLlXIXgKC3jfy+c6/1skUyNzL08toAnQU5jkEodmVwl
seYInzL7kVk+Hr4o2KGPMZ8SFtyt1mLM053yFg+9/YyZRJ8MunKmRkOoLtfK2w7d4WfqGXEfSJ0U
hQN4H3dtqeWPWWQdiEkNzo3LZL2RYkLXGlJVjoTiFX3yUsQa0UlCwoSMDO7jPkgyVtK6gIOHgU5M
nnyrrC64dGytKe4d+sdd6e2wC5dU+ItBOhLDLh8rKoHl7M+s4aWVMHLI5cZI0+bGvp1r+6bSotyg
jo4RTKeTXQyvqglu5jRt7p0Zr9O6bRxOBMOVvb3NOte4lmT8AI5zwwNJRDcVtSYq8SD94FVRM9QD
TITbFDT9RaGe+77L1hhQ+13tDdswZhp1L05FN/JtzFg+mMuNeqhaQiMiesHSGZ/urgbwE2KXGQbk
4uLr3Rvg6KWDCm5Kww22iGR9z7RVEvE7Jyizde/ULo1CI2Auhrl4WJX3Zg/cJE2DLlrZ7lkN4Muu
+i38QtNC++kdIhPQ5+Zrt9uoNF4g0hcnB8P8Wiz+ZStAe+9G+YbWRvFQTLVYF4lXH2Qe9oytvJod
vh8z5QVCEWQT0vSv2mwFD+phETCp6UUZItpUvirboJPs03e+dMnnyIuCT1E7SG6LpNiyzXEOsZfk
NyuqP2rAiJ8dQunPKM4y7mWR/i8V+N92nh6YViF1Qe3KkMBwlhnXn7rOsQug23FJdrpXHA1sUNVI
ShbknHp27ytNfEmsddPKJNNGDVIx840P6sGCHb2STKa3CpY2EPC8oVH/xAlDOiLgRALMQw8jU7Dz
owTBn3Cs073haM3ts7p1QRHeZI0tHyjUnww/ss8tSrpV7sGODWeEPz6Tx6R3knfdh1brlgMkVTe5
GWNUfWpDeEUCYMUaqrxcF7Zp3zoHJqSDClK9mhwje/qXzYv1t127aZsGO0/mBC6QO/eX6r4xJna8
LbpjMPV7RQ8SxsIi04t4ow6RZvdsj0nM6CcijWq7vynNL4PAYK3nmb5GdRxt+8Zvb0WSRdtEfpw7
wcLY2fl+tIt5x5IzPTR0S5YCqWfSRcT4ksMcOww3YxP8J9IXJks/qipGrFUhUxVd/+mnBg1FzgYD
FvDFCia0WxPUyD7F3pXJ1D9BGniObMvY3L/Yisefk17TnxkiGv6+mzwwQHZF1NXiba7loa9leWBU
1W78sfzWNtCg7ztKp4SFiJeuoV8594dEzBcrzQ4GluejoUhEMcL6pRh7yls7u9k3ekT32nXIhuJj
WaKEmpaC6a7MN4LMWbOzpxsSOL81Q5V9I9oeTTK+LoiWU1RYb2VspDsm7iGJz9CstLhvbkkE/Ssf
zW2TBc5l9NyLjjzzglvjIa7j6EXmY7JNY5zNYfE4sa5uwwFj0R8jhVzPbpKsLeQxxQHw9VkpIcp8
QYnYLrQsxB6q8L7r4XCrgNHtg22/6LNCExqPxjY7aByW6bYMH0jzWZd9ZrBPR49DmluyLmji7gyj
EVuZtQM95Cgii3IiNdTt8xOZhBSz2M42GBrMq3ogamqVQfV//OOtEDPzykXFf2jb0Lp/mRuP/c6u
4HTHFGibtOl/KAe8W9kEjoz5uEr0fn608W5KNwx3doltECn6uS4s/xVdVQNA1uv4FtNGi+boxcAy
vgYm0R3Ze6t9WogF4BgaibdS1qq2LZjz3qGfavdgup7xc02lfk6gsQWPkKfsVbtoZlwacpu6nqzt
mLr1wRtNNFjNbC/Fu71F+umdEFx11MbkomksF04MtcS1BvbBE3Cyekho+0fyOpapcyCVgYDHgcmB
X0Q/ZDaOD/rEpnImZ8vICYDxl649POd+18iMm+8of8sDgXYQ7+VW3bcB8jWH3o4v2BWi82x/Vkw7
5cSa2umLWnSw7nZ7NRNRD9ZUJweTT8YQw00HEXDsWp9fmVHJPo9SNoE4WeoVuYcLis0Mvmrx+Ebl
EZFq5K48XZ8+oRp90HKNAXcxO6Bg8X2pn6seTHDgzE+Dn4yvoSeDml3LkRBLVs6ozB4Z/aHTT0to
rP1QfXLSkJjWgNSboNcCrLsgAAqHJOHkrWpRAjq9DiNCmnN+tpj2K3iChE6qtHcMI60jo+FToaUY
FkVOSF7S5SjpmuoUmGN5aTw/OIbaMnV3gEdGZvq2/EW9L+mkecEXZdat4/5BC8vhxJH9ioDE2ZUL
WUrzJnC8wvP2ytemz2SFVimXkhhgoNlj/JBl1nzJU8SKXLTh6Q4Faq3UuZtWCBvQV/c7BZaAhuwg
xFUyKeWp7Qw+ODv8QAvDJd2LZBqGpa936dco4HMIXLqGjjCjackhwhgUrfy67473CGQD66FUTsam
BdQeAjUnXS+v14aNyw+s9e/gjFJ8jbhgkqQsd3pg4gUci+wVcdVwsWafzNJ8eIeKPm71+RkifbX+
o7S5q1l6D4aKHZ8MXf9oNIteNCbjAbfi85jV00ufd85Ky+rmgHc6/5fGsqWG/H/usAmT/1kOHSia
pBAsf+mw0f4rCvBy2fbnOFUGn+9uVcYJKHBNXKJWSdyePZDHFMeeftb74VKJIFiBSE829qB1p87J
oyeTJHu9TVeUoOnWD5wUMrRefhjHNlsNoDVOs9YtuMWfRYEap2oGQRFgoFYuuQ0rxRBvs+jklK7z
IcaatC2GeE/zAj+ITtoXh9a63W9HgaZFH8Q8WzvHwwCDHqT4RPhCpvvBJwurGb/m0vACNsd52v7U
r+ioEPvK9S5Jlbw5aeMz4/o9KIxbHcC3KiU/NVy3bnC2oOZbG4cA5T4XZ9U3zuKwOPuEYmmhHASY
J7vadsnsrDvalI/qYbaozBE6Ai9l00UDbiarcWxdhJMdI2H9izJbKVZOKoM3rfOftDRrzgWswNck
bkj6JldXabNnw5DIrbNtwU01Rekf0rn/gYDszUhj/dEtJYuDnkP6mNv+zbFsrPqJH6/yAbLe2hsn
Poau/Xa/YTIvq9fKjjDF5XzpR4vNhpt9HhFSrF2wMDvDbw0iVzGJ2xkwbvQWw10AO8avCIWHRzHY
3wmB0Q4zBKOdpzH/Gim2Vl0zal+Je9lkkZY9gpAYN2zyvlgogG7wPOcnR8p5ZZWOcegMh7xKoyD+
UgOEuNd9bTcW8m0YLOfniNlIzemF9sRPdFjYGUeN5vAKMaR5bAdj3AaCZE86p09qTH1XdKGBrMBz
QkMz8ztapTZBHmkjDIYgpWK0sWZQ9qV7Rl/XiB0KQ4zGR7k5YCdQ27HKa+CfAze5oMv5bsZj9poG
RbENOMFWRdbOj/ySH9PKSM+OGNKz+gF+1OcHmbkFLIwxOZfQxdwKTUxbEjGV2gE8z3JB0ds+o7bG
OrtR/F5lgfWYWt4HJS9Wr/gQPpaIFc5I2mDGaDOBwqygZD825QkeLT2mOMKiYHvL1jj6LOHDWqGr
4YrDFTmZY7jDLq69D3llr6egem8yjHKlTPGpIYg65z7mShv6pNoARTlvM1F390jJ/GOl416lrtQ/
sXx8JJQWfh0jNMi87cXoIETY16ymI1XMkCl/YvTs8ftdbdB18ydY6v1XOaw6B15LQ/rrtrUrtotY
TUEuuL2/K2v88uMyMCiMeiESsiNVL12bdO1+ivJ9HWUn5dxMxvCDNNj5W7J0thMyQzAyuGJX7igv
yv2oJy5ow4YgnnuZljhrBmHrkD73WYV3ad3vz9R7MiZ65W5HtjKagk5UEirp+M0OSnT3fP8XQUbD
QVUE2Ryah/tWEhJa/OwmfQ7znLRmGAxLlPAfM8CmnWF7qqsV4+I5cTtwHtSiZu3fWvSjtS/ckwY1
V6jaN1+A0UxSYCouz+qKvbuW6MQm66YgimZu9srr6tPTg19m0U3mcU3wFvdemScP9wPRCvFcjoJh
Kjf+lWEt7j6CK1bW58AHDd+F9ckSpSTJoRsqlJLoSJJIo9QXhb5X/i2UNIT5DKG+d00E7Xd3HSO+
auUhczz42XivaOwSP+QK7sE3l1NSZH22VVtU5fukuMz395svYeIsmnA+z8P/Z+zMkuRGsiy7lZL4
RzZmVYhU1ofB5slnOskfiHPCPM9YV++gN1YHsMhKhkcJ2T8mNDrppMMA1afv3Xtumz0iGhwuZdpe
ak83j44utauIR58VcXTTEpch4gv1QJhuwnMSS+IaR27IMvTJhQl9eVzWeqOHOu7MFlVZYK42ydNY
DJt5P3xcSslfn9bM96OmeRs0GfJTbVgoNs13B914ICI77AjrSzwbtnfnlA+Wb/Qrp4QTRpz7YYhG
MiJLmOlLizfE7jzqfXTKpqo+m5e+8F97iEVf6sn7KKyo3FJgNIf5ndT6zCUVBOkHIA+q9yahtgOW
ssJ7yCbbEtuptxwKi7bwqB9aLDl62KxUb3gKZl/oNCaPRsCGTKjxR6WTzbEH7oTq0fbOvuNXyCHz
h19fj7/P7mHKCZOjv5DUeNr7wyvw1lrPSr8DxIW/UG1tcornjA8fuBLWlvKTogXqxlTxN5p2Qj8O
g9cGSSS7Cem9Ww3CzB3i5uQOXVZyxwrIbgSOjIQc3i6/pxV+u1m6coATzfWyMUowEjRBq1OKiZjF
eCXrACemFYzraAixGQdht/G1ElH2TKbwGouj3DKz7MOudZtJT9ad40TbChjx9vYQp3XKwd+gHZbW
HCNCxc82fW9ZEPdJYKi03A3G3HeX1EqSwdLbSebXl3O5ff5aZ9mazihaReJGnfX+9kqSOdbTkz3P
rAkvrpLQhJqYK9u2DuZoaX8RkAZOsh0Bj7WIz6oeSpyT0yxEcHsIMrokqmX2e2cMQ4ZW43erkBtN
hPKuyi0oA1J0GyeOgmHFtKPd94X91I/UIokdNc9238Megm/LT012S3cSYXrD2EDtMjlGZcDivMZD
0CA4X8DDVNHshNYROlO74twod7Y6mejZhgIu/5juMh78c6Jb4jfjes2aH7R3V4rCSaVhopkWN947
IbxtabmtmOrSwST0MVL4Z9P2zU8IHIEoYt4tL/iJrTvD0T8CsYVCoH4KOo0prRYLGzd0+EQQJBSJ
en5kZdo8RA4ZhLoKiysLsk+RNMct0/YAj5Qg77FoHwKteUKbEn6JM4LN2sTc3wYrnmlvCTnFb5A1
hD6avetYHRA/FGB3FWKok63kD8gcCtczRP2gJ45E0uWY4CAm7QKKMbjqCmHSdo3mrAQotKBFYJPT
CB/VR/zxGFmy6ogDcLwn3shadykDlOWlDizzCErks2eV4yGti8FV8CivMrRDOwNRyiKhcibcXUTj
ZutKcb72atVf9b4q7qsiKle+/e22QocDAiKjax8rYe5z0l+2PmfsY04RVkZ1RCD1YUapnUl80NZT
AdL4aoUydttZTLmUDn6snpDRQDwZM3ADTchN4GBx7tGOeMSguf8WkMQpF3oxwOeiEecF4367N8O6
f22aGJqxarfbSIr4RQJokR6HBE8JiQDO9PRkq1l8kk7kbxBFpBzwLVryi1+6SrASL5fQB2IXNgrp
rWDc9rj61NWg6MyhU6N8Il8hJlnMLvdFION9ZuBQCmRPEKxOsIyne0QitOz3aeEhAXfYt9doIkLG
3LsgNIqfdvis9ty40PQrP6vlJmCNt8tcSU0BVbXRI2sN2Qko7o4OSqKd4hMEm/XocNhrPgaMIWWF
DFRSMtApYiNe3pZm8e3X68uiFHj/1FgWymChOSbPzjuF0FiOYzd2dNKFCkqlFW1ztkVGtBwxMeYM
b0gqlr0uIB99eRuIAj+HQfAqBtj5gFdgM6/HnqaYCsVhwsYNaL6Fy1QZ6EwFZGMZ+6hLNXhPVpET
u6cWru3gSsjHTN0P8xSlR85PDypgNyuwE6XhAbK6a83QhgZyBxDd6cWJK/uyTPrqipM+438CyweL
OCc0rh+Nphz2irfJVL7xcnt35N2tFamPG18QhucU02Xp0ffCPpXW2AJo1ysGhumHpXfcO8RTd4h9
9WmwkUkCh48HRb5qx7DjOKUTX994BErk1YyHxNn2qcSWumqUInDHbrpvcHj+ZklbFEY/fzYOam3b
4ENxBPMmayk9fuqhw3wrrVj0ErD2gVu+Ozrat6wKEhzwXTeTPsjgoiFXPw4Ve+iQmrMlQNnfDrqm
Va09eNb3hj3MPuHxvtOt4mjK2tkYKsTC0WufUi0jrtfK8rumHw8OWiy3U01wgjO4NY2bu75NvEOw
+Js6mEp2jniybydSwmduz62UL0YVm+qsnZ5f9CYmrncU2opJ+CfOXSDAyiw/a6b52qGCcA3KVybZ
g8Dlxktd5XIHC5PMR43gZ70hyKwEiEinLdp4jJpclKHTNZmG6YqqZ7fMT6awfKxkI10C5rEF83i1
l1h4xhVOpbe126r6zWehvZebO/TjhUMYMloqtDfqu93FSSOq57BhKDjXlpbo+1XVqvkVwWlImE7m
fWh6K2H8ItK7iTjKTaniRfCHejxXKTHBtCdg1TdYMTEHlHtYTdahrUvtQg4dKT3G/tfPtf436Rf/
XylsrqrqsIe///9WEY4dMswbN80K/Rw2g32nOZd+0JXr8mboU/uuGhvGfBmK/qYcN2otrRMPA20K
B+pAmxo77NrxAWaSd1xepGokx4DOwSKAthBnrLxutDdKmNlQEEKiC1VP+53U/70adL70jg4pQGN5
EuZ7Ea3jGYWgW1+7SWw8iKAFtTFPi41Of7Nin3iX4uh580my8IpVrKn9i6/NkYKopL+28oDxJv0y
0cdcty3SiCh2tEPUOPa1lqN9VWwN6RRhiL++/pr6Xj5oobnEEGfMsl/ALO/LkWbEGUZRirBZxA0S
UuAF/x6AqXU4bfAnzIGaM8TIMbxyzdwlI8NmRBq6KC/9FOlGyKZztj3O4YFdg7ivQhRCxFGJs90i
jA8AOFSZFXFeyAhMajnrh+ZzkqbqLV5Dcaxpx0TWXrGahuuY6QVgPR6UOAzKzWJfkvkkT7o6kRjn
1a+xzI9OZJ2XwVAyNk9Y+a80d4g9YJRLMm1r3i8n8LYHsjgR9iasCfwXnttaY+LRlugszFlbbox2
Apd0mLOlZ8sBjU6kTYpxYL3ms4iZXXtBgrpOlNOh4Kd2lyNi7UyPi8hXFYRkptFdocmEOqh8WBhQ
y0s14OJKvNfSJudnWWIgBuZHpT7LNGfmMQX2C1Ud3mahGyscxsR+6XT4heMRPKUOyllphMJGpzpr
nMqGvhEeuKDWLh8Vj+ZD2yTxc4hufKWjIH+zk/iQqg2G6mavisl8DvOqZC4UDY/gcRC5zb/KpL79
9T0k3z/DGISo+W0DAaOKgFN9d7QU7PlVqjDjubXiau5T+v+gQz3tgUSD6EMYG6wikx5tiKWsHhoJ
b3x0GKKYMuh3Axyam6llSlUYGpwH2Ln5PUDVlbtceyuh5AAb0NGezkGoFnWwLqoyPuWR4XzR1Qqn
rNC6Lad5ZY3EqN2nSoT0oU/TM4EWs7FQW3MuYQtv0vrOHtRdhojgTKeOMrD9GeO5AD2VCW9V0xbi
oHB2O9zIqV3wEVURN8wNfRSaX+0Ut/JcKcOkr+8UNIvMHeK7kTn6AgaJKgKgltOb1NmL0rjtn7oW
dlHVnPjxw5PG4G43RtVGhlBto1b3HsSIABHnYcNnWrcXDCqnRcqGsr7gjkkBwlfNAQpXim7FqO7r
adxOCEnXhHBwaiQry1WSqXlQs0zumgYo668/7b8bmhiYc8dJWjYGR+f3E3PHt72pMW30GSMUqyQE
b1xY7cbOzKduJOGVnTi+3FyQWuvcYXb6kSqecY4qq3vOHCZgXkGuWomQD5NqdM0mms5q14ZiVetF
c2lUskZlZW9ECG3JKN5SLVA+gsK9aLpCy5bb/WW0HHOTt/rn3/xs7y1vnMdMG4aGrc19IH3xqP1c
ySBDCeJSgB2eU/Z6MVn7paM/BvUJehOasO9T+GibufnDMtMPA4KxICp2Vl2gr4yM/mzJ4d4wDhpt
5EdOf+BwamNvl3F/F9liODb29GWcEzep8/tNhShoxdEr+00RIN/bOeYoVp5JJqKOhaFDvnPumTrH
aa3Qg61utvnuFsrCymOz6k0jrgPcclKFMjimCZOx1AKfuKpJsN85BdF/gHKS4yKbp2Nno7UznGew
YG5fxsWjNpTOc+SJjyBwvcvytSwYr1487hJVOzjh1Hyu6SS5Y5mnp0G00BwaIJqLpq4Vyt7H2bTJ
p4pDr0YcUD+gw/c6ATNrhhxESl27Xi3Vzc00m5em/dTq6VmOXXCE7kryx8JdDGwvIPmgYOmrwcQt
ErRRhYZOru2DzNT2dHvwbh1Fs+twLE2oAwg71y9CoCV3NCV1rYJSQgu7QxZFPUmGKgos+9hPxTet
N52TIXOgjwQ2WiHk0vvGD8K9nqsnZFrq1kJm9qlFwwYVpGZW/ZI+LRIaXGbdPfisZh3RcFz8VOSI
ZrvCzJGcqv6PX9+04n3dwVYiVAw8YrYZ4td8t/zG1gCXqVei7c1EJZJYvaO7D0Z04HBUd36OSOFf
Lx7URD333gqt985WB0lMY0xUVdAQ1qkWiY8m4iPYdEa0E1kzEqmsgn4DFKoqGHZ7gAuIs/h4uohx
hwIYd1/IbESRIaN9JpJgZc+ZHz3X9DhWFe2DwLnEkzbsJ6lcl+ekmCUEpVavUWhrBz0wAcAV5GSt
vZTH2w9jcdAL6UKO2Zt4Qu66uOsx89TTjnhcRBd6NQG0tVFeh61+rJK1M7+JWulAiC3MNVPFi5/E
znkRgvWkxa2wcthr0YsIips4384d5N6YW1WFLSx0/as+Dhm6VBmCl/FMzJdgSH7jcqCsfdf5QekP
BgEF09x0lPTL/qo1kkbXMCG1i+3tpoxwPm0D9atRQEZyiKDaaK394CRG5C4+UX9gDCXAIKwRdNXs
pIU0D0Yl1C28m9YFXKpvltVJljX3PcGyazWk9FqsoaUsefyWuUKp9OEmEK3ktgX94ygeKi5cKgvW
YLHXjShLcjVzm9wprmqtj5eiUfYe6RO0gFZqyL1UojPa1v9zelo6Jss5qvDqfS1IKK1xOBKgQNuD
OdTA9iwpGIsk6eHSBfbt8VZlXl0z/U3CR96CgxhwJtXdc9xOPtJkhgJd5UzbNNH09c0sQHvlkk+o
odIipIXxeJtF+ApbTCZFe4/cAta/RevYSSfyF2Zv2CD4LNVkYEw3zIXG7TAYyvyWPaCX65LJ7mUJ
sGinar9UcTmBQ/c3wbA10WZZ9JYBrQ8zxFmj1IT+Yr/ZCRXw8oomDtVbr4Yrm5hkdxk6LRcjtNKL
hrwzBcH34Cnc8ei9Xkst3dlaDI5X23qEnQZuCeEzBxvg9bWyG7IZwd3PScdFrX2/lRekhTNUgvBE
UFHQQ3HqlxFIFcUVwIJ5+NFUobtIx6pZNjMq3u3Ho288HJAh/CAFvrwU3g86sfjtRl0FRuj4F5Qv
hmvN8B0STGsq3UnbW6RouH5m3KowRSmgq8EAWUl/DN3A4cZaLzfV8rJohZb6rBdFt7mdbAUOgWOB
yFCVIaxcC+1DXV1zxP3L/FJzwH6WoGT3aRqtBz8S10XtXGiJ6jJcl9vwUO775RpM4Fy2aHzfcPI1
bh8OqVtFfXrwFz16qbwFBChsb6OTDhwYPZ7508+VzYDe0fWZ3WzGMN75ZCSd6cHqO22qQYD/zryz
FDo/tz2E0DV1di6ZhoVyx3jXkpJphVEXW8Lmhj0tWxgYM1+8M1+gKAHfLTP7WNMUdz1KyZc+yQMX
rbN4zVS0gaTOwQDRTtH80kaNhrL6MdWR+pUzEZ3Wh+1G6c1FGuG7O1HCwn8Q9ui4/nlAAH9SZYed
oAsYvCDAJKZ+1hBAZ2EVrUT450bZ+nqNVg7GqVJg3QQrQ9dzULWETpqD7j4Z9f1SU9UcvQknc9ZF
4cBcmw+dI4mGch15pCQ26hxjGvGgLV/xUqagvkPYmxlOH5oOeazM0FjCFDMQdyn19wV2s5iEl18Z
OSk2eiJIkpbtl1/vgNrfVB7zR2EYPIDMtfDAqfMW+VPdZoS9zOmJeJu4l/rKybsAkKcVXOX8Igz/
Lsts/bD8fmBE4TWJa5THPsdshKykuYGUO4zEfpwMy4v3S0wPCrwfeNLA8PoDiWgqaMFlsa1Ghy3D
jtndsyT2WfF8dTPCwfaICVjZKVD+5fRYm59vc03MDEjeUw2fbM7kkra1tVXT/kfXqOlJspJfDZ9Z
lxMna6JFp13QVfKDHoBOzorXVhvTtW/1DudS5bS07CdcLtIaxZX4jk3NzGkdK4Y8UNkpu5vFnm2Z
MLyPXdX6LpJzD3F0kR9NyqSgS/ZO03baPrPt9USGn9p966x+PDuAbo026YDW8rjfmtFp8ymDKr0m
gXxeyi37+/LFoo/7W6TZoiGLhiw9LCf0Nh3jc2cRV+DYzdy4jrGfFhVh5HEKG0QZriYinVMaoEy6
2eHt1CZp2svh1CMbz0zN3nozDrXmeLPJlua16OkucIxxNlrj1eQymZMb1GmJGUBnVzHiiCoXEdeU
MkatC7sFMsqxI+VojNtv3IQ4ie6CEbxtiXpzn5NnudHyflvXau8unVZAtdX2tuo6sts7YKZBT8Ph
yzoky1B8dl3VJ/fSxlFFU634lLA6nRfLruL4MXqUESXGrF9QfEX7eCsv6klHdDCMwyaVfnk3CtEf
o7LWyanB0KwPCMEWmE09ikfkfgk0o8EEMBJDBw5r5WuSDy6RRPCQZ7t3UGrWKYirfsvM9tvNEaVi
Y9r8+kHSFxrFX9Y0aUtTsKDRxxIsX+/WtLZLoLTnzbgNvI4gQZqiKcgw18un4JAFxkck6/bBS6YA
PhXEFiWM3AyK5M0AB3Nuq1kwlqwZWoJ0YLh0Bg8aw0D7Tf/hpfEa+of5A4zlpSI47PPELbqauvhk
5XOit8jowWqo74NOmOgIIIWTBJKv6C1buxskvAaeltuE1S7BiUDi++PtXmUoO+zHZY8sSAFy48py
GIGl0S4Pk2S9mCBamrCHmxmlDiTxgaTYb/MWkH1ao871fF97tIoGHJmWqSfNEOaJMMNNUzbBqVsc
1TK2cY8Z6wB1O24iOqNhfa+BLhSN2u3smql4Mff8zJ4ggyRu7iFXM1yf8PvN5iN1sBjbWOqzPaXd
M/2diOS3yWBQarfPZYuSN1Kz9hrkIa6cGE8kHjX6GO1Om+XPSgfDABSkuV2eti7GiPfv0kPNrJvN
TSEN/Lh0JQi+8o9wwChsKlggaWFm0OjwnenTKO8Fj12RmjllO1gyOghErM+/woVfbFGUj2xEKDZv
D0bTIviaLY9VUtUrYBgoqQd6K0KLn7CyRSs5mT8cBtfAgFSM1WWbk9gmXqnkFcTblX6PpGcT6UOy
DpzMvnjhWz0FxXPGEb8VQ8/d1H+v57wvr4gad8z0cLUcQTufc1Rb5Q6PL6D3aC4ClpNiWCDZuX32
dke3JOwTue0GR6yWL6sOpKLb/92y4cG0XnuvKRxNzDnAxoyyewyA5yjUUsaTcPtutUcdG3IPtupO
7WriPaLGILc8YiRmYJRero7WRyaxeRn0Lgj0K5Hk7PYLl8Qk79ztvSY79ASAofVtzBUyn+hbxOLJ
qXJD4t4KGxcREGwS0aoTvrmPQBIeb0VtMmD9pzVBDrlZfNGLIlvZFz91IFqnPr3xxUUxIFfxJDGv
C5EDCGS17sqRVK9Z6svsqiOpKTwoxAqEfntZmlBs6cqF+PbaJjF4kSEn4WieyS26RE2HbGrWHllh
dbAadWeOAU9tZHT36NSaXdS1+Yml9M8X2mtBsZokWZ7spd6Wu7gmPwvPYVkTzRsh4vQWFEltBA8q
3peTGMNDCljjZMGSXZf28Hhb9sxBv4O9lhyXaUga5Ob510vZ36zHIPQ1CUhIcNiyhfG+TaVx2ss9
LeKwZPXisPgbb5LJYTLzVV1Ac7uZHqPRWkeAx93bskYAnaMR1YVkwzvpIJBO1Fhqiv91+R3ShdST
Hx9U6sEn1Qz8NeqwbWs6XJKRUdH8Eistf4bw2ojVBTNr0Izj6lasSbWMDnT49vUge6S9fR9f80LN
Vui+i53aRtbGMQPirpBZvPaAYIFcWi3RG/StB4KetFTzsfuZ7RcPR0Om4aAZjIk6ICv737i3jfeK
IawxmoYqFwgU9a3zfqznd8Y0d+pNFwZevg6slmaYDRvN9tNdQg/hviOGqSMgfGdzQNr9u4njmP3W
a5zmYZEQcpOpX2J4CUeSuPOLWibZWfPy+uKlunmN6/RqII0Lk8g422PH3K1j5qFk23B+1KXTnCFh
UN4M3vSbTqb9/jxOa0yjf6lqOrQp5EDvq8YstWAzTt2fRoygaEN6T5PKnmt2j8uLMmjKqvJbfb+8
baN6us/0D/10CE01eCIYMHyiHopBdDYXkG7ZKquZwNZqcF1eeqcyd1CRUrrPSnnOB6LRZCqcTe+b
9uX2gkEengfQazoX3sNN00MyL8OGeRgDKpQDEM6WrVY3zqbWzf5kx5xMGUwAEy6jcEUeUPU5VstL
Hg6nLDfrK3HeBUCnq1Cn9IM93adjhr88m38+0NC7qewh52o821mBfWuAqHPS7YIjS6VXHPWG9L72
EW7YU1WwHEKKI519GwChO49xXZ9ha+AybOu91uSHXz+3Ym6C/FyBEDXHNGGu4zWDptYCHfyplJ9o
EE91anhuqjrmkS1sPCkYjegQ8yssuuoaUoB165DIZK3zId8nHWHWVADVmp6IN/sbuh27CzXr/DbX
yn6fJja9qTmsULEJR59MAiCXt4BNmlVZlArurQEQ6iKxX5K0B1P/EbZlfVISBCGCBrdbMj6Yh+7O
bTPQp2Jc+QYGhaUnaeS7xY/UK8apGirq1NJ+sVAg0QHpxUOgMLs3ffJt/z0hiv232+7hIJe18gSx
QUPnbeky9GX4qtFv3cPEIVUlVncLGUfJvwYxISuVpZTbhQh0m8XJTLNdLUaosiSVtzNXB6F4eVre
Lr8a6/tff1p/t89ZfEo0s3SVSQAOsHctraDxRrREITtxHmUu8ya8r5NNV3k5KzlKbe2Q0n8NrKh1
x2lOjZMzRkWHVZ91wSaq8oJ4LEmgK7lrRyYClYjhDwnxAqCtRGDpYCpMeuVloOl+imMpPjVAg/JI
D3F7Q+uETbPt/Xz8LIIOHj160kNNm5Y59lyjFRoDxdgWkDkRHeTj0N4Sn3ScjK7O/kHxQ2nfJtW3
wQDOrPeMy0rvmdZic9ZHhRHz/JbFSf/N6vr3K8e4FTChhnMOhCZr0F+PrOEUcDn6tIEFPikXP0iG
B0YiL0uUmbQMZTttgyjA71to8StXf98WRvdgZ8ljtWQO6unJ7AhbbNrpqVD0EEVhmbilXn1a9iAu
F17CrpAnx+CRnt1HSWg+IyoExYuutVNafJtREx4NLBmGiqnndiP26FFWCxJFJ1X7Uiq4c+dhCMbo
Lm+i16b1qXaL6dWpvEuZBE/LCW/ghECuKeIQlHmptlVMtC+/vte0v2sb5rnMPKV2QIqIWxfgp6UB
VZGjxm3kuSFysNPUmxX+c8H0tEncNCo+dAqoscY0jgJJOXCHceqI0lKFS/GeXxeDInKc0DVKR4HK
2z/crmTkkFY4ixat8LMxAiZeSYhdZ8q5ld16j0U3JPsblYwCH7a6XhC4s6SemoNLKl7MYaSr9wPE
DeScodquRo2x2GQjMtRHmDxqYo2UUv9igPTFVGEg0XE/MolZ2uEG0jY3TVCsJ8b0bA+IM5Zc5Lof
nkMRp1tpVJjW1L7flQY5t0t5v7QoVXB5GyS66ZaZRsQq1XJ6bgf1HIOH3DlGCMnH9J5v1mYl7p4r
4qxYF/143zeCWrpLiAlafMVZT/RJPP83hwYZUduNxi6c3xJnZP2poans5ls2AwcnMNiX5USQzG9j
zbjD6W0fgsSuX9j314vcqdb8hroSHfSibsPgRwSKqugrq5PjsYg5Vfumelh6Vsui2BFAuF6ON5po
cdpBVsAhrmH71BKgop11IR3iw+JCbL3c2C6NzFsJi/XCOHQ4lx3P7Boy0TJ1p3nBl1Akr+00Euk8
D3Ii4/XXt+XfCs1Z9GrZII1pazOIeb8EKiM8UYNm7Z8OYnh85YW4Zo/+ec2Z/c2aY++Wl5AB7ymi
oZujae7IzhTHKazCY0BjbZUkynCHkhqNOJHuG0OjVdNPxBDQSA23QE8QL1kmxwDC46+KrCd0ikzt
vOFCbgoT6CZPSXRxDnOvGsGErb44Fcb9iEIY8nwuITsp8F2IBMFMPX0Qk9FevXy8IlsIvmTgIVzG
PTiJp2ltQOJGnO0zrvcD7Wz5rzWGvPuWvLCH5eL9n79goesFE/01L0awH0Hz7u1/PWMXy9P/nP/O
//yZv/6N/7qEX4Gs5j+aX/6p3ff8+pZ+r9//ob98Z/71P/9367fm7S9vNlkTNuND+70aH7/XbdL8
C289/8n/3y/+x/fluzyPxfd//vE1b7Nm/m5+mGd//PmlGYfNePmnu2z+/n9+cf4B/vnHfZ78v/+b
hW9/+yvf3+rmn3/o5j+QDjPvs2e1hUWb5o//4HTMVzS+os8lj22Z1twHpX+T5YA1/vmHZf5D4oNj
HsxceBZdoQyr83b+kun8gyIfVq4jTLYWi7/1rx+d/8lM9r59Zv876ZuF+K+aIkHRYWJ6QIBmmSAF
ERb9dW8TmmL6NhMBN/SaO2VoTjExlpFUT5X2hIkldU3FgI0wrjPogZ5eH9E+Y+WmK2gEO81HrVt9
a6J2bRh4unWwQEAYx5xDkj2QkWBuu+RTxNl4YEs7hLIhJEJzDXAuKjE7BK5lsbEep89CezOVq2d3
Ww0/wtg1W8SiSJ8BJ7WAnJu3gmTQqHWgMOlv6UeNBjXJUauYAr43v5Z2jYiFIDOD6nz8EEw1Ldj6
HHeHmn+BrHsFK0DXlusIk1ljYJEbt7J4LMrXDNns59R/5nnA03PRnSfsP0ZzMkZgVE7ihuQgFvIh
q6/pjL0i8Q5uf927ml6tbMawTkXh8kDqIdqPtQIl0CJJU/kMCs9h7IQ+aR0AkM0EfnLxseCb6u1d
Zz86Zrwy1mHxlmuERUVbr903XrjOrfpYEo2LFcfDiz0DjduAfGHg+kdjNmuQg6x+igVhYMjLq8di
QhYJbKgzUpIijp32Q9R7lrBVUQzfGc9tGcw9trF1NCFPVxTNbc6Z59wyvZrsdWxh9p+yTUaPIDJb
otKRLZsuY5htZ2n4J216IfyMMPZ3qfFKLtqq0j8B33WJrPL87dh7a7CbTVifdPIIdBKczdcw/Yrc
YVUDEiKVPKQknMiZZ1p8VyqHkDAdy4AMpOPicABADYTiYS2rg9DVR5V4t2AD1RkBGxGJqr6BXHTR
9YeUvbuQw1rU60o1+L+qh5DZto+qMAnKdS6jdbcfjafe4diQyEPl+W5VJxdztF2cjkcjJafXu0j7
aRSem6TTukNGATtkZcfGqqeQ9LxHp8U6SUxBzWRgNkWZ64YMweigwbmL5DNZ9QOTHtO674L2YTKI
VS/cgIAFlXAEImqG6iyj7n6iLOYwwygs3UDVLsBCWCY+q2lalZVCp5+TYpV/64grAfMnz8L8EHkP
+HjAuBDPpjQ7Q36eM7RkeOwwwVcZsh0ekZ6jo+wckC4UzqAzR13u6ghbXfIiY26auHdBz+LrJX8O
sI3XV27uEJCcgaXIslUIYy9AupQZjluVxM+E+6oI7o2K0XQwbWjF4uAnCXYkxMJ/Eyhi23W9I5AW
hQ8dtA9RaazMgtbhzENB6DXlH+g3bEq8Y/ZK/yTR8wXD4JKGyM3L84olcHDSU4LtLNHfqumHob+U
Cd9xvO+rfuPV8bYEsoMB7iSrdGeZrs3ZPcRfswqMeoup05XTJnP2oSFPdVHum75/7ptvRg3rCn58
F75KWa7NAQ9lEMNJrl6pYlcp6ulOPQbYgtigw+zNdJAil89tvZNg60LA9lOVuF3df47iY1N8DaYv
QuV04UFlRugdOl8SErdxOHUMz0YMFh63FC2frZ2/eORdVgnesME89eG4jVVxjP0nSyJVzKotRc8G
jT2D3TriFqXZptyN2kVGseQjqI5JHu7ClEmS7wqVe6k6quAdMuCnIOo483yphYFtMNlKoF4DMA5L
c45+99KbHWmCDZyvh0jFE2fcpXZADoi2mdppQz7d0WS58KuS6Bbj4tViSzWArr6CmqOCbcUbiug/
DnviskJ6ftX0BQ/nugXfAfUL/CR946EJ3jpjY1PvbKIOoFeT+PqmIWTK5aDK49LE7VanycZpmPjK
mpTaVe+B9QLGtDIcJmtpQbKphh3R6dMrDdTnnuELJZ3BmS4H2V3Fh6zQQtfsZAcD6Zs5JTpjXnvY
YeKsLugsFReku9Q/qmX4tQsRp1iKhJs2iKNuhR90Thm7yFe+OgBmhOUnIFz1U217L6nFlD0TQDSJ
auOMaDG26dLDqDDNjkI3qZ1ZCk3rT2f41Cn1KqHNDbnDGOcML5IrmAOQvfFdI+tilacWEbVWPBxi
B4uP7YRPMVtXGXY8H0ZDx6mzP+aAAvAaILdpgk+i1ELM17ALrTyEaa06e5b2VBIRgtEzs8p7c9oj
MppcGHBkOntDewB1yykV6TC5piUOBWbhOSsxE06lsIeViXOHDgcdEiblSKOHeC2aEetCqq0Bd/2o
S7d1zGLDmTVZg6RXDyWN6BoeK1ewLMJ9PiKeUkY9dEvY+QBDdrX12nifBlSpKwl+pOUcbRK4uMrN
2ANtUX0bN6JSyAwPovuJk/cqGR3CPrv+EEDoCGRZftXD5qEfzS+B6ZsP1Nk5jS6l3UEdRNogBoz3
hfp9gDG2KksWRg+dmYq8oKnFRgT+zqzwIMLdakvxg8WtpKFTyYMkspU1vH9MwlI8tlVydTQW+9Ap
mD83LXAd0e2M+pKoybgL9QmFbio7mgPelll2u6kG54VGXnlMBJE5wIz0ERpbMUk+2M4GZsL5sEmf
675KVvOdQbx15/FEAxHHD/pCo0ZbW6V8DKqPzRDxBDg1ixj8wEFlTW5EMO5HVhLc5jwcABxKegAz
zWlNDxD7ftRJJj0z08Hn+XCqnpg64xgEKNqiMKm3DLg/+EIElygUnDG6iAWw+YrLuj3qzMpqLg7K
ugxbfw8Vo2LCFFcfrDxPyInQXntL4tl3kLC0WnoAf4rqYlOOZIN5fkDDSp8jvmzTBD+cEASdXAmS
C+68KbKukXbFF6DNpD84HkP631ydx5LcyJZEvwhm0GILlVpUZekNrCQ0ENDi6+ckZ8zm2duw2Wx2
s1Mg4gr3459GY46ebdc/RjPIARoVDi2+ozNSQZZvcVAlkNO0MfaZB1VBn2vTRS712xID+TThRrip
xvVCQCBwOtYETmHedBiIyMAR2siNfp4Eaix56hiOM/Zjnmq4k51AgF00HeMW6Ui6mLZz1MUgPLiP
+W0Eo7dQQ6OMQFX6ZpfpcWsRuVGZfbiOELHsrGc6WjbcqDYi+15rAl4dNSDYZl5dBpjzB5P6TScT
wtNBUnnm2B8NSevDzpmOTlaPJ/iYzP/7EPwcSAPnsx2gd+vjRmq1a9F3vtZndUigXgY3vtvbbFKR
vLnECLoTl5Gq1tRCB6PYZu2x0hiGxZs5s+FXz14hgeaHm277BB15KNQL2HUxIS9K/0ng7aQczOHS
NSs2PzgrnJjsNkAtNRc2KUXykSjfZn3Q0BA5FyfZtBQNBa+ADDMbbWJqhXQUl7ZTeZGXMt7F1dGR
pY2U/5nZOe/FGf8zz0kSdLkbCRXKwXVU9j1ediGSXVHvRVyFo32LEEeTlrQlvIVmVf9Ef4Upc97T
vG/Ve6JmFcFJY+HoHIo+/aj68lPSsFmXfHmRpzkgC6QegirCmGnwhPLapu9LkYcAgOVxcNv10Emo
7Pl8xzo+5M0jJbQ1ta/1HTyAPkwyP0SD9d48IyPcd9Azr+SHPJk9EQJ8++WSmZYZgIHqxvYxyS7z
mtAob01E/NQ52D2hNSSSD6nZxfC9jjqGyOQ6DHJoIlzrpuRoTRq2yb2yPpLr506WGugSqk/5wODn
SSf4x8VmfaVzChJdZvgBFYLRfPPuiNKXoUhnRuQ7xmaVnL2MSHoclzPwMBc4W1fCl+DBpvapYfmh
8jfeiIn0ZsqJsgpbhXLCUQ4ounbU2rO91UV/TefaI66M4gUaZXRKeuGV6wUrwHbEJR8jmEy+ktni
+7q6bXlHT7jz3LByYmeb7WwZYpMIhiHBBaP6rcn8ONQGpgR8VsWMkKU82c6CWuEn75Cy5jRcq+4m
w+8gA6XCIEvMRjBzi5nW5MMyQouRtYc4/hxbVtFXWRjAH45WcRpZVUA8QGO2yc3XbkNmCqXNw5o8
DhMg1+EZ0gVLKwiz2UtkSl5MxU+YcVBw1bEN4oFRdkWa+bYagcS7NBFQBhibXZufF+LuSgtCmL3t
QOpzPJHNakEZvQPnhL6JdIvtWLa+DKPjci+z0os9qJ7ELZrejJXYqnfNklzTSXczcFIVOwQlMYN+
BmmNO1LZjSbRK9o5Nq5KfRU6t510leNHW7+OE3gES94lzr6ZWL2m7yqiNDltQ1nbOIDhZCgq06z7
uDL9Lrf9dvoxSSwgOqUE+lTSAIz8qdFHnpD0y/sprClMm46qF47JWgHxuiceQC2XxeOYLzdTnEd9
3mvAFglE2VadCDKt2sl2glsdaSVywN4+DfXwakv1RpsPmnSwkgzcQ0zd9XZfQw3LCgXrmld0aP05
sXc6yX9SZu4Lsm1k9cTDCOKWcV/rk6roIcvbpuXbUp0VZd3R79TWQzrMfgOAwYk/zJiCAOKciD6H
zPHoNkfEYi0wFhXqLL7DJoaPMDZhSvfVoOl1U761ds0n8Ga047MOEGWwtLBeLiqJgQtsAY3MiUoM
O0F7kWv7ttLDQT7FDQ3hRJ0L3dss/cjepuP4pFpPM5UPkOTAwbymmVttyLaSdG8a0KpN+m7o94sA
44q6sCDjvtDpRqvZ66w0mFtx6yX9KYqUTbp+zY1xVungZxLMmSqs2FnnA3wBT1NeIk4JHcIkCzy+
RFYfKOY2ZyQxC8mf50MJcSVmMdhDuJW+4dkG0DZ5quGqkAnoTU6zndvBR+1EDtBWKGKTZVbYmkUD
nC+5xFrpVezKZ53blu1aUl+q8n2y8Z7HgtjgHE8E5vMp+6oBeOBOhTkWW8emQsi70zi8lIxQwltj
r1vcZRurO65r5BvI+oX8LOZlJ7XxbjHwRO1as904pAhZFgA3M/KcUsJtqtPMIG5p6hvHQig13a1C
M4sTzi87FJVL8SInxKqZ7YPgYtbs5lgS9hvnL9DZSeU6LMB6SdTzjEfDejK6Htl2TpLSPbR9yd+w
Mx+KpL0MecjGw+tMsQFoHDjg/0StPgBnVRxW3EvkyUpOvqalf5Q2b/09UVE6Wf/AlXpIWA5giGU5
jSlkYExZme5sGidDreilhvE8gwcsy55qkplQHFso7rSfWS1ca+Aj7l7Ugosmbg5JJP0sNppQ4iDq
yga3tz7YtJBlSbSx/Z7JD7HTBkb9M5tP3frWZto+s3Pq32cz+iuw2uS6zmnvcG4Q6QtCTWtSaMpD
/TCiRlaWv2Y0QjVmaEGXEBvzt8h0HDH1TvStwnXShqZFIVsEqo04BT1woC7tKblHCiitn5CB3hnz
62LPrjyzwCIiNAWN2rZMJMY3e8GcaQAc5avnYFauYMhUF9WIsRWhZXBMX9Mf03IrT6hn71/39Qwt
DtUepagGh0LfF4yLXxR9echV5JgQARzwSpTKRiqofX9n53Up0CjImjfqfz2To0pcam0K0ZEiPNyZ
8z6eaNl0dV/kC29VErYaCzEad/kULZvcplwtmCmXX+ihg6JNjpJuvCuJAyN5AsUQAxzgJpsJFNAe
5QazdaefcdMYFlcnNGkD+7NV0JjG1n00tTOqk/zXUmKn6sBunGikEr5Wf2jqZ7sgkKzIvVZGXNZu
CeIM5BytXV15WIZDR232VjR5ozWzo3C4iXTP6ZiQP6CfNaEFiV981m8wtJTM2ee1s6kTcZRr3c/o
xkR0QKvCq08eouUKg4QDlsNVuwiDPI1KvdUTveJVW2uWbIc+29dlB+eAQC/5MY10F+MkmvUvJxme
dJyB2rT4vdAoFf8GlKMC+kmyfI01fsMkwuCQuykR46mM+F1Vb2nzzD3aZq+R8zVYX0l/tpynUp2C
FUF+WSlE6u2cEgxBdzQbX5He1iZ5TZnatCsxgsS8ac28jbU6XFaoIGUXVprfKPupirdZSobdDQ4d
0lKblDLe/yTznOioX83uUq/3RrNnecV4FIO7Ou4hsRU5444OzoI9kVPGa1SsfCvSidfA/tw4KzR3
1jBtdQDsIPFdbcxOKdE/Zq3utRDTvKsqHpOJPufwQGkskvRlZFiVRtdyUN2HFedewbJdiKe+sE8I
n/12zb0pvskqm32IDdmbk+rBvKq7bphwOXQ7Kx1OPA2utvzEDiWbrmxgADJxucuQ1q0KHk+pdjV7
NPjjHsuwcBrulVe4dg/QFRkoUxOaDUkJD3k0hyqlSiU73/mg+SSxeDUiscXIw1V+hbkawLD8bpK/
IpcCVdvTVgZ9e7ib+IZuRL1LFPp4mE10zPNTl/7K8uDxuLnR3NKtkwIHR2seo6BUVeDp17nj5CFV
QIY1laKClMx3wMfI35gBcKwiAfNZZdNOX/K43S4EZGFy50h1aOiyh8e1SHYpgRzxUjMmowcipZrw
Jg+E374smHPmF+CQ3pwauHUSD+IRf1r9sPTto0n4uU5LWiKgjFFifvc9aTulbB0kmFIOIlKJeqiV
Ua85kLEbr/6tOfq4lrrFCGSNIImemrXbjfz2QcFrT/QtovyYXtlhAjAUDEuNdt8Vm3TKAwPlo6DG
QQobVRfy8KArHLR0B9X/VGEVtofLRKBIl6O94zc7Ptnko8M0r2GsglWyZfyD8peh5mnJ0WLk4zbj
BXfTwYGg6dTtdrQrwuPPokndJGEKaf/Y6AOXgclcNTGBbjZ6SdzxvYoSf8X82iXrNksQ5Y5qODDh
zQqqOSfdgsEQpJpEPKWDpAbszikX31e+y+3ynbdOYApwmOpnrHQ8G4DKzHJrNVsV8xB3tZy75UaD
atA3r1A2UEtTQiGG5G2YxWlaZYZwjVdNIcxKL0v705xd0uXTSkevIav9PvRFWeaONucNp/oYlVTf
OV37vtLX0C62inGawODEy34iB00i6Nt6M+bczczJr+OtU1x6k5RvhUlwTVJyE0wVBmWSTBcvHfn2
98eSEqOpD+RpqgVpKjVXsH2Rl4aTc29TSYs+2gr9peoukdFv1Vlye9K8jQ8xOl7B/5uMNF5ixBS3
7EdG1GYnYhDk0QhiqBO0TkPxracvKwwGS5u2hPV4CcLQsRveNechRjlFSlZAK0Mxs4Es7mZji40V
meUul89NLQIWOqu8bGc0MSjCSJasoBFJu/K0wM/SgO0v5m0Ey8N4Fn4Lt82hkT6UtoZGECoC/ySV
ePbdoiTOs/hH638L56mjjRrKRxbpm0LBHXJb2y9M35sppxBStEBnrAYpdivPb6bD2rRPt016IElK
jmHfdPUu12KsY/jlJOm4RACXOsgBqu0Zwu84e3qLSY196yfME22icu6lfO+Q5a+Gx1w8MU6aUrhZ
bR6K9RfpoKfpCyzNT6vdadB1YmlmOOZOBr4jddykc/Tc1yOxfCIYlf6jpha9j3slPSyZfq7rzeDc
QuLNhue74hjXwEdIKmMAGdkSIcdmXtw/fFcx8ltKHEmmNDusmwpM+oS6KzbTDbQZD9Ock3zCFj6Z
CwOcwCzzUFVQ2xirZ08+at/WxkEez64gGrlcsf9lP0a2BDgBDr10Es3TTCUDdhW/Tsr78yEhASkG
PJEiZDC0UKKOy7XTpk0kw5YHcslIhTujeR2Ne+dObooy48IUp4XleOmwvSkvgNCerb4Jo3tYyRq7
YFi2DBgHx9MdsTdy4uBtyU2U9ySZqdNuwLFsHFZkNGIyaYFsR35RPQjlWoknff5Cy7DrbMHMZPGx
ubHJM702PlQ6Juj+T0ACuWdYM+Q5svt0S/Uhmko+xCwwY5Q+EEaU5W0dXxfLN6yt8hYN31bp3mGm
poFEJn6ua/1WvK3tpePMmmXVXfXxOaenzmX5KgR29AYu0EyqgP5q9lbQkuCxDvZjvH5OJQ9XbQNi
6Y4jE8xcKvxW6bEDsIqUecdJuhXlEzI1LFRp7eKmfp/l9aVImI6Z3OnGgr0LKirDoNhxGGyTRz34
Ucshx1UrVGlrTwY5e18r7SIm+2W6OKq/KKa/qOW+UeogIgbYaV41nESDWbxPDOashFhGbTzi7HL7
sbsVhnKgSt/bjcKECrsoeHNfLc62laGXsMIqT3c9+Hj86nb8MlLzG5yLevTa0hIMc7vJQZUxbeTd
R2GMNGi2Kubc0pNB651J+yUbg2qGXqCsCGWzZ51NXE2g7WDpYJ4mr1enTYUqI3+yRR10DqO6qQvj
iLjeNCVDNaLYsZ+SyoAcrG/QUR4Uxt6KA/bZfNPBQtpxsp0s+zQp+dEwH1Z8HjOhmDbNn9xGYRJL
fmU/mQ7cOfu9aF6HzHxe2vl7KAmfOVeK7mkDWm7zoNUqMW7UUeNe9Ie1tBhTV16hPlvpPSHy2Tn0
IrkMiQjV5qpC2lrMw9hMbiKz3o5utXpJFWzthfYckQGCwCXhqaSgYxg8/uUobTpUV8maIAQaXyP+
dKMzH6a7boc9mDz0u0XR/JFQBNH8dF0WtHZ3aOl91vYeLQLdKT1aVXZIdNbJ9+P/knGfNMbsMeP3
nAVXa7QzjP5utvRU4DJ6w9M1bhhu7vgccGaMGsk4NpkHTPNj5Z2LcDt+cxKY3WNMGviK1ucyO0+p
fktChQtXGX+4iSXiMdIXq9X91g7X5jUrHuzsuiAD7q9lrR4agpgeRb+Nk13vhN2zou/y8aRG21za
gF3unNxrMP/YzD/Mz6ZYv3PUYbNEZZfoYadqntKTjDICAUrM1F8GZuFVuZGEwf3+WypEraTNVqm7
kIDU16yZUbxWPps7RrrWw2RfewYcpXlby+EgTeUmbsKJ871fs1N11xGI5TFFQIA8/dNZkB01ddiz
k9FL1bcUJRgllfnjeVXN4L74qNc8nKcKnwL33yjAljBhaJu9zMKBBDSPwGm3nAs+m1vFFyMmiUOP
0Vex1OWCr9p5UzSdD6oSeTeg3ehdWv9MMDRAgbgZCSVVk7dyxNsBLK1uWIoi7ae2IiHzmLYxE7c5
mGpWjvPAUO8629JnbN0kp3rU1QeiUfWJCABW3F3N5NMEvWW+2h2Tg6KDvBiamvpoDZJP7NvGsL6I
ZCa5gvtd8bvoVybU3cJ4kFmvWt14sfKB/wZv06c6jSfOAp1lsljp3PJzn10qGgGVM8rii7dGNWhO
xbM6otQt2lgxfYj80yQPNilwpgjOeqf344Kgsq9eTWiCoW3F71jLmXbc9Rgqn8pDaj/XCiBQ5AHB
uEpstgpPXnh21QO416i+pDUFC+T2oj/X5VdtvFeY3lBx/krk8FRldHVicjenL0PaO4PhJ+pLQhhq
X0cb3Ep8jr+Tc05W5ZXqG3lJ53VS+mMNRWCPzTZjSStljDRntt8Ecnd67ysJ5YS0kbnQ2ad6WJRf
KusZ01+l4/yIiNkq33JtuWSK4i7ckjroqqkw3QR+yGo81oTBRUj91m7XziB/S0TahRSQVOet+rct
urM9ORsgBU+1sext3dk5mrWVh6M9Pi9ZzOiAWQq13eS8muWfUfEe7G18sBkz4K4Io2r1DG5XZFk9
UF+HLx6cMj+l1katEuiJ9IQSgxOAI5KPhXZuEq5hDqd6oKm1FH8AED8VZ0vAmRFmtsVz56vDvCN2
jIDucTtIya2ryZqermMvfatIyxuSv8kCYprZb3pR7FcI6+S7eSOL1r4Ej2MHOnm4UlU8jW32ayXE
M9DYQ0sMjfW3GHGpvWcWWXaElMkdRlHxq2IWsukN7LsoXp8vUtpSSr0AjcWBDSI0cgWii6ppCB6O
Xhf1QbL0MFXqA//iAXkgKxleBfK9p3vDwEr+vTd57/Jla5GCxPdrZOiFI4x0jfqPMmpbquKZQOQw
a9zocRgY5UW62BkOCbQ9oe7ppoWintn7biYhR3TPOX55C/FBNryCTdjktfRrSUTq2M6tFiyZ5MyD
E3BJI/lST9uackOPsp7S4e4Zazb9PAbyUh4ZvB/AJEGGXXaAwnbIeb34DutjJlALOLnDRu6mc20N
uym5aD81Q198Up8WKw/eFrM+yy0VuKrctHg4oAg4NkP7h429iBFerObmbv1PujUUxrSJ7eRA6HjP
kjhOxCkZDyrHWSzFrlAsBv/sJQ0yjjQAVDGEnAUbUquGUW3jXlR8wlDRjzijnw6Wq3RsY8tV8mpO
KaXtb3gtvrEy+AdMZLsp5/PJHteWC6aomOQ1D2Qp7RaNkfz0Fekdu03lMDEgZLfw6OTYCxbc8XaL
HRuhVTk8ohcJWrXcyJQSmtb7kkGqBUNqScUnueKI5NIipv7JArxU56h1JPmThYBfRqSyt8pOoB1i
OwlD6YEwIRcEzrVX2qNlocsCHjGMxG/m7/bUMcQnD9wmoYD/NtlZhFcIXPXMPoOY4FKzqAN04A/j
MISWOl8llBvRFTKei+8dUdg83vLEeW/tmLp3wqn+rBQ6czf0WcMUpPFPgp+t48tfKzKAVTVoIBKw
V6wkHQly/zGXEgKU55ZiM0WBjteUI2AgTYItcxSYbOfW5XdefwZJIqSk98mJCdcKsY+qty745V89
uc+9+32ldruOkkxKDpQlU9u9VPcnL6Go64bdav3ZyJeqGnzxsvo1yqOKoEwTjmyNOKiwSGcd1RdE
fr4W2fiVCx5Px7oq4+hXeJCAUNGakJ740ef1NskU3+xZtWYb0U3bDJnuVL3bONfrlmF0HEvbsZK8
oQ5nZhYllQCLEgxuqPbQMTWbpXsge+OUL7Mf8b7rOntfmuuOaQtSi8i0ECCVgYCpESnNVrov4WLp
hUPTr/Orqdz3zlOYt2fo5MQSOUyMowNvyFmJ+HIvfp5L0IWGSxxtO9BO0WQd1DQODDXeKg76ro7A
B0b0zEOAhqB460Wo4+Yryc9oa3Mv1IqIr9hvv4jIdgeUgfdVEZN2ZEH1W1W/SJN6IXKYy52xQjo9
iLQAGSi5jmU/VvTmUc6kmc6wMlu/fmjamH0oSaPtupMMifdd3LJh8bq6YoDwruvv6UohatGKyL6F
tWteU69SDywZXqB9+y0hmFD0SIJ28QE+ib7at0b0reo8xfUsiFofH6Vce1c7SiWtMjcdM5hSlgPY
dxgE800Dq3JeqIqqkmnWupVT2VWpldwJ/3mXqT5xThgY6MKZX9zBIWJlrNFM59ReXG3WdlLMMMdO
QlKs8UxXvU0lnjNDiH7SaAhLmjLs7M9S4XgNMWO0p/61caDWgIuw+xV6zk+OgA1rDV4P7S3KdiP7
rUV/1aVfPLMvMwpGp4IFvUBeYNPd/CAf1wDyKMml5/6MFrTupCu16hOmqi3kHub56YPABGkNZBtC
0TA9gAK7BgonjAxXRUfXg9MYNc9Msp2el36LNk6Pb5rxsVaQzuB9Dfy1HFHmfQnnpmbSVsAKjqqE
zf55lR9j8ajOn1PFUEgn5J6+Q8/8hXcWGNsWb/IDluBfq2SQws1AKdvPPCTVJylvdPnGDa/wIZEM
l/IRb5UUTJrYLDa5bizVNSM7LmNHOMb0jivPVSbimiUwAoa5lViUKFSClrMhwBF7Fe0AQhEOMwGZ
ax6oXcD7wxA0mPQoxykdXWeKcXPZzu9kJe8to/UaZiAKieHUcvgNy0ifMH+s0M+b7qsuCXzs4KWz
oM619syBahg3WcJz0SmqBzzsno0TvQGJ8BIezfKMOJRvQzwCZFmuw9rcmpos6lnzOhJukk4+3OWM
tnAn3Laj/D0yr23Ffl2Lz25eM1dEeg8m9j7vbrlpQky0kFLL45irZSCthv7KcPeKUzE95Ikcb9aR
5hXK2svk6D+AdY+Efb6PXVy/2jEheqv1UgG88YRkNFs5Ib+l7Fu21+ayidqF2WiF9wwhVfxoSI4V
uyqFLw8xNYJbt5K4yRObURj3mjV5FXLQUeuNj2HSCZTSy/Gk8GGXa9f6hTlgTWBXfM8Zfa/sIrTq
7OrAGiP4PmVNzzG3CtxCxOxBi2UttUGoURScBhGAhxnkMS1W/2MPUkTRaDuPUYo0yXEQsZLiGjal
/lXncrLPBrKGCYcGrJVaf1zD5tZQYpQbCZ0PpA5Lvs9WKxj269rGm7wQrwnPbw5EkHA7OVCRIjiZ
huEOqHOSB7JCMn30Ih2VhPGf/uOoZ1w9LKzf4uJhrnH5oVi6yy/UXOBtXQiLZJLM7rS8V+hoePgP
ooTUPRmsLfelE29VCzNMLHuSTuqIqqI9A8YYvRJRGZqJ2MnUs4Iga5lvDJM/Nvls47WDEi+3aJyi
A5jO4km3EaWok/xSEs17KV8WncumzbJzM/fC1zP2Vb31PfYcYeasT694QeDNM1ljBOH4k1Qha0mu
kyroDQF5zfcToe73JCxtcwfm8whwgYUmcAQpyXKEwyx764klV53jc866wYty1juzRjgWaBqm3x3j
RzSoGuUlO3WzaMNYu2E+dxtlQN7IbHxG+aiiSlLIGMravdLMXxkDqe1Ut8zT5nEmLi2XnhRcn7VS
uWsqLPYYuUyzV2mBYV46Be2CSKqnGeXLEp9TVrdanBAb9r0ycyszmX0/amdgNQr3HyBLKrYlsBv0
yPPpXlgxLPR0Ze/g0yYnzG1HtoJT6kcUQhbngkb4Yq0Timxwk8GyYRjLdtxXxr+CPrTFqTbqz1rc
Y9jhZsaltj52zLqc+KtB52DzaWXGp1TiumfNU9ToI2Tf1v08sakKfiAbI5ihNowNjwgld4xt9y5m
r3NcTdK87dL9bHyUVR/W9bCLjG8oGRwn6HKcZyVDYW9CL8ZogsO5jrn4BXP2Lekh9PObbAoZfXpz
swF9GyoazXcq/GJiTsaeT2JgbutvlfGZ6eye+jMXbCueSvFqMzQa5W5317Gu9b6OdNZ3D3UyA6di
12Njg8QqaaB2SUcaSbygzVZTeTlyd0ytI+e2YGlXkgedyx+TvDBpfK0Z2mq5zBAS+Ur0ZMotG5u3
sWK0y+XYmUwNCPWesThVeuGWvGtEF/hpdVDFHy2ERHGQLpzuE6IDxW3Ni8V1oVn5rk3Y6K/uffRc
dXuBDAe6kGdAnC9uTJwWeuD+KKckdPtGdDGZ1cs5/Iw+wlq/mej0LeNjVB6F1blzZrjJEpqstus1
SABPNxE+oGwHkyugiPccW2zKjqBjbked0XPyw1jUK/sjegcO/NZjNpunP0lWM6QbEL6wSf4A8u0b
9SVqzvcFksSCA/lx03zWJcYDthfEKgq5CLSh8xRpZO+FHAGY18xbow7HiMmpSX6X9eYwwh3SN8Fb
Mxv8Hj6VGvFz3YTDmEIMZNrJHBNS32C/rgylDeUsuuxQa/jkxvQe+cFq7y3rdk2Ze30E7oRlxL0p
OcTjrxpdxTVibzty2U3qaZapI1khLTDfsVQYB9h7bk+PLtZHqUe7nRS4kQ9W9IQN07U476scnVzx
VJInnNOiJ6ClpkBvv9cGGb16bZKfJt13iJzQGeXTaXF+I1DQSixcgNNskwKbG1abDJc9RWigsl22
JuLJCqHxr9MBpL1r3HiIWzpzyehD0/kzC04XglPz2fCg38gJjeEU9Cuvgha+qfaZ3rmK/izPG5jb
3pB05LcFSXRIs+eqn11SMtxcDVPxhxLUrWzapm1N9B+3EoMoxRRuVMwe6Q1sbWtGbkm0WQ0Uyrq0
mzlKBvlBagJLQk2j3KmjoJc2ZMfV7ZsSm4ep+I6pZofedqP6ZZ4OMiydZSOnXXD/6qxs2eEwunKD
Y1p8zjhBoNzM93Ec4NzKA3biou9bqrBU39r8j4sWtuYYxpyWWlrTnvBtyDq3bCjtFE+UOy1/Ws3f
btzGxYeB4LP5gVPi146H/tQsdV+KnjWBkMRoWnlrjTjUrLVaQsYFXTqLq10/WouMZ7yjK2mb8Xsh
UsSvVcXckSJY7Cyb/IuaXW1jVTRbdEKhERUJ1phMAv2Pzkbq64ecRR9Dll/8wu/mKiFhXtKBtYQR
3RzjMtEkWUqqv4Da98XErF1t4hly5fKTGKX90o10UlHcvJFJYuJgqFkIDERNTWzNa5sJslVu5pmE
vDEznof+Q60yK6gKtfSnmdGULT00ZhU/6sU3hN6CBRpHlaT3OJVM1aJyHP9KsbyaBbcn8jA+wQfI
Uryd5q2LWoITBjM04+5dYbH6VTZJ7ZKM7Oqss2gsBTO3gQNfSmQlSNQpDgnIHCZUMxe4KpdleJZ5
7HX+RzRQ3lb0oKQ8DMgnHP4c1hUMblU20jaWKPlrzuVtRZ5DfhycBbknCyb7z747y69LnT8tmIjM
at23UHl6ZppYRdfpr7e2LXm40tEufnQpe0h5e9FEWxTzL/mE1NXE+DQEg8YgDikNAF3fGnrX1B87
hCQxNqWkaNAbn6r5xRn1s+N8SPh2pPHfYvF+OWrFxBxZD/JkOrY6ryYp9/mM/AQd93St5bHyVRrZ
PpXfi1Y9ryX7876lZ14jxzOMRiCNrTnmyYW2O9PDlekWkq38MG7d6MYAfWr0sihZr03aEdpHyVNa
GfejWSZhTIzIoZjBtXLzv/aS3xXNdDEgXQKv4cOJO5Jnc8nZUCnH+JaOsBTP6Z1Mio6Iy0+Z2Fjl
5q3oKb2sxvBriVw8VYh5BwXOQ/9Nv6I2BvoFgs6nTLauhZQdQWK7hDc2RNrzNKrMGiE/LV4xdXOI
9+7FFmN9Uoc2CcbcJmNqLY62NjC6YDX+GOlnFliPxCpa+OK6ydfuiq2V3DzqIsIjpd68tCWz8pL8
WC9NTXSFe6VSZ3+aEpiBVLPdvIhTsSI/Rx69TZr8y1ERKFAQKxtqup1jdSuflE/W51OCVtjOL21M
vrNBVxZkUs+GqfxQFnBvXfa1GPLM+DXHlAqvu8sb1tl58csI567HQZbJY8tChf8h3g1MPsoLYZ8T
36ErLy6l2rNnBv641iPu97ZFPGMOCPhSqd6XrD3dhreTpps0KC1TNlFisZqpGEikyVZAA3TTJrE9
p7Uqb+1wTMcZMVvVSP5Eyzj57vySenHvTqgUY3kmLzG/s5mgj7tpUtwwYmzRS1BHIPxcG6QJNQnW
Lgk570D8dzgD97HOzRcn8FtnUztaZsEbKQIpzvDfVyU6+hzkEpONykIjvcZsprn7lBS5w3y3VY9R
evj393oj64wj8tsy52wH7z/khdTRrd9/+u8X//1QGNayB2oEVuLfT//9Yt9IrFK08UI2k7On+ZgM
799PF+Q20KMVLIxmnbWA5mMqmZqdZidX8n64/zBb0fq/P/z7tf//23//9L9+7d8/7fvpP/81AZB5
b7f7WuMrCJyxt/bLGCFmUbos8yWJuYal9VcHa/dmTCn4XEE4xoHkluz/fiqXFtpuR277nf0/XJ1X
c+Owumx/EatAkATJV2VZsiXn8MKyPTYzmOOvP4ve59S+dV9U45lxkkQQ6K97dUUj+hyWJ5yHUJ7/
/sFkeRWkFbxsujHKgWycI2An/uehT2CHDz3eYJCwuJKUu9Rwuuy7/u9P//kwdsqjhSOP1tuclPX/
PYC0SdeSBnvOljZcMSxXCLPOiYnavMcaHeipheoDyvbvwUmY9VnLw//3d0FlZEcj79HSE5dbbeue
/v7EOR4ZKp3QJNAzbM41q6nVltyxRSj2ddK9D4FlUmETte25y7wM72Ogd4UskwMC6DXqHPvkjWlc
s32NYQ+noFeMhLLr/+fjaAznU/T63//w91l//7XTXCWBqfSW8gbjjIb7vw/dXNanH1BaKysQyenv
YfAtTkL//djiOWA+2iEc2OQX9mMgPltZy5PjaGI1nlthaM2cx7n3Xsu2xc/AuUTa94bOzbsgQv8w
kvqut1wAaUlzb1vQIxjbfkhyQbjEcKhjbPH2Q8sBxKnH7DaE2HvbSf9mpqfy5JLR2Q7gijgMJdFZ
JfITg46za2zRrAhYILSiYJ7+Hgh40ozQG1gfOrruxpj637VhsIB22m+3xjpwa+sUzs1XmoYt7mjM
MnglmgAMaAlGIwzsiiFcCoGKAReCFfv4v0Ktmnq+CIVxlYAILUTZn+oOY0xliIe5V+KQu/Mx1wO2
gmYsjsplj+ZjNC3VRBI5RY4zo2ZXaGvvKKrxMlHV2zHMXEbH3SUJ7OIYD08qorkwxO+te04VkkqK
vVzQ5XjNg6Prxxh9E2PfM1/eWrO/M41xU1g4rG1AqHg4OFu1hryEKek+IcSwmiMjupGcekEbMlzw
pnbXVmKZZcQPFIQvPS9tdi7Cit1Y3lyL29ltDTbtQ7SNHVT62MTT6NGK8IeNAB30962phyT8EAgH
CBBZhCGen/REbHAKmEw5bf+kDOIsWFP+/uNUIaObHDaPWuJ2Aeep9k6G1tr7KDoToSS4sta2r+KK
IV/R7kY7wOxS+8m6RGu6p0V42c3n77VIui24HLC2OVvQxDLUIQcKcdUGm1M6FvI9+Z/56rttSMq2
R6Jv53dYh8O9Igm5QAFT2UwHudQjzslvkdEMr00zvcLRuu3n0nrltZDbIi/ddTQzmrQpYtuzpe02
UlFP3NOZkBZjg5Vz8ZoG4a8Wk3OCpewH+RFxCP0/BU+VWJOBAXt8cfI63f2x6WLyMW6p62vYpg+T
l3sPQAJXZWy4zBI696GVVr+XCEflUkExSnVv+5WiC8QtORta+e6/f1cliyotHZxU3dhduoaSw1C0
135mfk/uvdgnSCPXv4cmpwMj5VtKS8xkztzoomZ5DuSSGi04sTaapwnWhtjnfzyn2Ep3JnzgVQwh
8ZSbRnhCIs/3hdWMDONRbFxuhG10zkoVntlhC+u2T5XNYDr2l1Mqkpqcwj2FPyUNBDxUIbuIoiz9
LawcVBU22rumHSW9ynlxB3KXUnbo0nu1SGpNXRW3QVDh5nU7DDEO8ZUQsXxTdt14ZsNPb1KSARqk
NOEPYjL3mD/MzluokTQkrVUXfllLqdMft5bYJEHUUTKf1cZt35rN2SAYPtrd/1b50KojGBN2SDPe
reKWcsrM2L1GJlPTALPfocGi7hMovE+ziDry2iSXu3ytKgfS6dj2ta16JCNt1/fSaN2rdkgnGWIz
dLY4/qcwmrMTk1SXy+XZaTxMqU1AhIcNoEo69/rHLknd4DXDiM5kinEP30N4bbx2FoRcXCVEhTpP
oqTC9AKGb2IrZsxL/8EIHuzUNw9NnaET5b53F5J8PQnoLKd0pKuKSG1AT6jo77Ki6u9GM7xXIXlu
Xmp7k0/Uk1lp5W0lO8KNZ/bmxsC5c/BAyBJRVPeh5b+U7QS3XXOs+0O2NMPQb23vKHrWZrzow5EZ
yYPVETT1hbot/FYexmH462fI8BdNTz1W/DMYG7wRnbWN5nz+pFbraZCEwINEgMuL8+TJrwnYIJnw
sqfP7JXybcAu4ihF2m9MCydKZeQgqZP2qhmhuuGT58dyYZjURFJzZ99VuOf+FqnAQTTPywQrQyQf
VNXYh9aDorXC9teRJVxaZGsgQFXOq92NQIAcO06PmXC3oOdjWmQIEtp/MJ++4c3lgcxCDmYGBlDS
vkkxJMDp/s/7yyXFY8ihu0F5xIE5jNFtayxFcQWfEuMD/OPRDHMiLpaDbVP3jyJgBixahv6qci9V
NBmwM3lD+SlymCiScePQ9nlge34cep+mhdxrtlXpqrcYL/1inCoPDQvXpTZNY6896NjjYFIjGUXh
RT2GhWlcQharnRlTrWmWFR8ufwcuGNumJPrgA3xemYrbZ29Z7l27PEQO2KEonsV/ruipt2+9Qs7H
tsNEDwHp74Kbwf7skpwv6/UtQRDKaEqKYQi2+BEWAh+px15qccxhqRrhzbliEEYeSPQvQZLKCwcY
eQFQwG5Aw4UHcbZXmR3ftUEb4y+Nk//8qWkdlNwOMySy/zYcA6alDg8b30hframht5DOm43nwGVO
QQWEUS3XYytIAfaE1Mexf/ur1RtizGweKlpqgQQhPRMvE5b0bmz7ahOW3t6CrIrg6ozXdvJ+m8hN
9sqjJRaUBcXvlAeX0w8MTaiJjbWDMuyuFbzBTTxTDZfDTNoKI95VeJEPjMCuFmNOXISCdHuQ46IO
AwagAxH7sSAsRdXGqXIQVyzVvSXlrnd19CtkhcOnjK3nPve4oaDoTuTgnDZIDuS1E+qXMSs3qUNY
i1u/32BICLDn7l273035cBkl3fK6OWLeZaMzOVciUQ9VRwljFKwHU5o7Wo/YSLb+wxyHTxlMh3E/
YJW+iYMP28n9R8dUWJHqLFkX1daP8Wl2Vo2nMacQSwUd/Z9k0LQdC1aV+TLX9a5PrRSxrExXWe/c
50VJP4Pm5Id3a7AP2oFvSq1HsQNVuIcAzAFjNF7zsYXulsEVXcwklUdQBzrtSg3BRfNMu9ZiFunP
0+jJTZxA2Uw872KXnMmhwtPp2k8E6C6TlXKHq8QxH1PW4fqKGAzYpCWHDlyAJnemZG52oZWcbUb6
DX4mPJVzEa/TTjMqy1+AXiDCZXRbhw/K0wJvMAWPaR1+yiSjTbjCR6B0cPJ7KQ+Gt9x25q8+BDAs
UCSFMVfnzhpezRD3WWnOt2Y1fHgup62WGoUmsPGvex2+W1GWq6S1KwqkGQ3aWG7TkfBb4jgPOlY+
IyZq6HLXvRVcNVszVvJmKmx3mSghNqRnuiAeDRnSTzH/yBjpHa0Bs1cElTsxChj32eukIJVgVqjX
QlBjHU7WSRA+aFgj761iuGtsaIuhbd6F2q9fhqzHugGOdTuV9743uyvWO+cStsh5sy5Q4XGO3WQY
Tblb0x/ELGwVxMABVCx3DVQAdMboGNl1t2PMsbhpVQRUyn+PJNiWKa3PvhNVdxB42XrjgwYviuBC
hbkX1vd1khnv9IHtpdc+ZpG8lHVdbah2vzEI/ZHElvNG+A4/7pBc2K7VB9LlxrETw402BeSTHKzE
4MxPYzboR5cs45ld20sHKfZv+/e36QvMNr2hDPHLs0rsJ4NiA1voPQOIEZcQhPslaCDcINtP5hTj
FsCTTn8TjtSC256XMMDKi9sR2yBjqnadUGsmVd/tGLfSiJd9ibZ6URHggcANCILU7Xbs74Ok6SmS
sLaxBATcZePE6+MTquEU2gsF72WaPkUUwFcR4xcWAXL/CvhwT13EZoiqRawmnVYCGBr4ufHVduzg
idh4tmMdmunbnOoWpFH+wBPeoeszrbL9wds2vLC1neALJ0a4txv3yy1s5yTGfzPlaW053bQWVFiC
2++mCOUmLUrnVnQOcfSJyoDhvdVGuIEoi8FskvtpLHi+pU0wdqh/DFgMmykx4rXXYHqM7mdaLVcx
TlTyIpTMZYhWYHj6x9FN573RIS0n3ZWgsFxlZv4WTfLXtF0w30lpbXKJuJULjPcJlvBA48yfmc11
uIs9VtyN35r4yHn7naCAWIyYWyt5bThEbNukqjYa5f2fP111k30XMjt0dNSwZ+dFBQmbrHOHRsU6
WQpf89pYYyHfCVmLzeyVVEIjJkbwiNRY6YW7/yHdKdvRvOMzVN0PXYMloKtuferHFoEYD0LH4b8x
nsp0YEiXZG+d071ERbiJJtRa25GPzWwyX262qKWiyNo3UcsfMx+yc0vY25fcBgUbT7giGfesMts7
ldWdJsAJnQkahJaBKM1qsODOzukT+tFxp7Suvp87/R45DNF7B0PhEDK49tDkyVGyAELfWMcppTht
8iDZltbFb+gawV4nlb0SJpgBP/yx0vwtngBRwDmFRDPlh6izw23pQ+WZvPDXHuS47lNi8LZh/hQq
QmYexk/TNZ71oDGDa+Y1EzsZJaOzVQNx8gcbHCoZ56go/tnNm62GEWt59VX5bN6DiTu4YdYfU8BW
x2zUVnUFrjB8RaXFjrjvBe4MRDCqmdZKeueWEXExRXqLxZss8hzsRrO/0znIpWpVPBmKE3onmL/o
5o0DD1Gdifunaz2A2Ag2945OPuusIukbZij8LPCBGt7CaAkddu5PWIzWPsxQmhLSZ4JTJDwQ88GM
v9NQPbWu2tv9/DKlDJWqJrdQFhgSmhXDFPtouxTntqo3buiIfjaoSSYJnbCDKT6dLsKZX2B7Gz3n
skSLzEDuHHsEoBzU94l0kOqSah/H1IQID5XVX9ARjZ4WfJ7Y1SVBegpG+bli++iWxG28DPfBGFkv
9owwppxxk6rvOs3dG38Z+84lc1mO+x4wg0zUW7upXhJ2o1toGPtCh6eAcpo6DTZDzMoQWzgJAc7E
FlVFmgGwU1rZjj0Vc2aFnOtOxPAkGX1K7UmSDdUG8+hjMrqnEONg781QEYIW7a33z6jOBHsnsUuN
6bmk2RG/a8b9ZuAbemqG9zAl2FI4t2RB/W0vbk752Zp9TqjR/UgBKLqu3jpj5aLTImaU/Gh5EL+N
ffs0cesE/KIOXiSqbdi5+4JlSy1NhiTygdfEK1vn11RR2YMlVnPoFwnUQIg/XsFrnWhObXkZ/qMj
nio7tyS6Ic4VKQDwHNlNDFiPeah7CMwHuDRi3Qfc0RpcVDaCQakfhxrHhqHXnemKgxn9C6PxO0d1
Wtkx1nZOn2utsZyzzOFhNatPH8L8yiyz+zmfbrQQ+0Tr+CnGMzpwCOOZrNaxHrK1FeTcXbgrgerp
X1oweccIdYnLmOGsyPFwwBaLttME7gR8ygnty1qnFT02afZs6/qAUfVDiIehLR9LrcEkWECzvc5a
4ytfnhicifU03fQF608Q2AdRRf0OfGXBlKC+t5Po3Ut9sXK4Sa2aRlNlPOTbPP6cdKq2lgWcxZnG
exGTWJBBj7sZ0Br70XrvJjAisdpkC3atbkS1a0eepMq192Kkg1DAWaIj9Ydqz0f6Nokt5S2Q8T7l
5Opnx9y3iQKqh7LEPeIlzU8cUGu0pAmJjOFRLNEKE+KmjmUqbHL3A5dAoGuyGWn1nSWT2tV2Bx0i
eGTKQjYMFCW6+KbrmKRUQ3WL5HQPwjY61Mvz17tLf/nIQTTykxvhE2c11VPkOee0NfA5jN1vBQB7
o8weZor+TpfUn2W7FW01XPHCsl+lbOkpp7gJooP8R/vlFetci7AI226KwrvUQtgr5uRCpVa+jkJn
Rx/rKz/kzIQwecumKAeZhOdmsudbwH7oZZ6JasgFsJ9Lc+PWBFhJ/Z5cnzkobK6hjnF/gtEEfqA2
nKLX5bLDA+JT4WCBPRWbVN11YCMmBdnLstk7FC4+nII6mpWLJaE0wBXbA17PlOwpFJHX3qf2itEB
b+S6gkxclMestOoTcFbe3vN+1tm55O3kWWo4pGN39lmkJIY4W7tvZtCdWJpPXej/ToqBHEhEXG7Q
oyZpP6K0ATqMLO7c6cc8d/U+zNu7rHZfU7cA3aL3SfEVGuUt1+pH9YfoQZvUpGwINOW8zUpx8kJ5
myXdeQqHqw5ktY3Y7zHZdNguEubhNyd77DJEcXBQkZbpQP5U0MCaVK1nSqBX9Kc0C0Dhgxgc8khv
6gulId9DU372kwf9vJzoaMVAXdgXNwmHmzw/Fo5HCKZ+nRiv8gKqz8TlJZez3WzGTqwng/312uCO
wZ4gs+4GaDLzYO5TpAkOgU245jdHEFEjSSe7f5qb8hmPT74Bxk7i1qzEyp+99qbhrs7G7APvGdCO
0AZ6gGx08tpxXvEEPOFS9/PEv+Y0cRQDKbbBK2EaSipakgEjCU4LKk+mV5+os8NCn1E8La0XFfL7
m2yNA4PB3NwBHEy5wjmnTLiYDexWWDAYpz1QBklqwjBAs5Tin3t25poVOOv0JkldLiA4Ops5s6sT
m6TXemQYDw9mW7jls+asWCZReUgzWj8GwCtuFiPkWoTO0uY0G/JrJjDW2mHD5DklUbM0oc92yEK9
7HofcqNmLXCB/RqywoytlblORojRykuyLSCWCNddyukIGOJkww4DG3aYB//BjEgUKMOd10Pj0D/S
oOgWbQPDrMIp2mCMq1GtU7TTtVR8ctP7h8qii9c2ONJ1iQQF4r3m5v3gBuwRQZCs6J3Cu1u/egvF
R/bBS9N0H12FxUC1qK+AflOrPZiZ9diA57/vaJpht8hnT22OOd4e92PTgmteJZmSd3WcnoJgxGXc
TtGGOcylDM1gPQ4CM0mdfZuDxWrqhdvBy165Z/BGDn0TY+bIm7FWJyTKagvd/CKr7tZqXpzUMiHr
9fQcD/jivXwX9vEHUS+2/WbxECA4bIPEve0Wty/E/RrYdfjYFmCS/MzC6hmgik+NODcAFANMMHs/
lHjTcvMjmRnJW6485j2LeVeaRy5ClpVEAuZV/8qooIkD1gq7EBbrtgn3YQyyskSxyjzCy4GqSZgF
Bs+w05NwcOqSjRr3am/OHpjbEQPyiUYZWfHUFQEnAgs9ci6hXVnhd44syJ4S0gnzj6dqlJfCQq4W
BJVtCmR3Mzo6Kl+59yQasUjaiURTX+9ZYXe+4fs7Awei6AjxGzbz6WCkkrfR+W3jM/lUTV5SOsne
ipqyfEXXtXNIUKiykDt7VHeEC4BGmTHJn8mKdlaqxSGokOU7Jqqz3X0mRQqs6r4iHbdm70LI2iLB
GMrklMfjjrNfuhnCTy0o/jOLaFVI5NdiBmNXDKAd/EBSF81AUqeoM2bO+IM2lWgTzLs6D18y3Aqw
4/H86+4+5yYdZpsyxwMHb4wB+ykHM79tejyoZpTBSOfUhiEVmxKxbkCN7tyfIpMASuDCYRRKX9vU
+Cfy0iA34o7r0CvvZ6M4t4P50SGjrYsgnlaJb17/PoIUWGx0Bo80ZKawcRmlrBrqauCwq3VgiXbl
uRi3momwY5iFLOmKJzoYdlJB5ikzRuK0wf3S6waCFq5dg6O+iqNf0JNY3aQ3L+THA36b/rmT5Q2b
O31QPoafxCHeJks8TVFsdzuhcM4KfaXfwWE8jl9tSpLdTBxzLV2ogL3pHcPldhULXrkuJCOlafIo
+vaOhtQbPJHH3qD4IZ7G34qTKfsCa+1Kl3smBHaUdtzZpTueppTImNMO/saCTospEktQzI1peXvA
binB2iycnYLtnpW1H3HXjjsDOkBtj+a6TfvfeNavfWDnW8vYtpwQuEyHedMRhysl+/rBBlRpZ5g9
Esw8fnDLqIjxgxcvHm0SECyLffsjRPiSQ3w60zj+kZXpxL6pvfdGlZ5Urc+BV2G1gzgYp3V+y5Ts
tRIFhWBRBEHIWAUWUir7Fxw6tTXvbcWzkeTGK1vN6ay9lKHGzCnUg+5OOSHDT2s6ZYNKrmwqxwx1
eBoDk92YHvdlnx/YRp+MFuKDMQuxnhVNmXwxC3Mf6VDn0JrRoUAOonkT854HkonurH0S84Uda6ZG
1iV3q7tNH2OzpLMpXVs+b7OozcMtGgtvkfymFy7STORsVAenw5n4XRSAhLoDOhiQxsrdwcbLN2GN
r6wGn4n4LrkuI2FELLv8HkLXj0FLdbehC45IGPyico6uIiOZMhMRDzE6cZePWVWJDuQDnds6HXez
EQ7HKYYzNI+/ExPP1dg13k4xfzgJ07hmiRPe4rMFkpO8Dn5s7SguiQE/kB+vQmhB5DuqZtoMFBQT
14YWyHAN51gf7zviHg3JmE1s40H3o2g8QysH49vHD9GA8wgWRwrrlh99wDap2VZR/cF5bVkwcOuk
Zc7nJ4QNq/DKkTA+2Kp6UoVpMROL9vbI0txRpJfl4TXPMLTYjPvAeHBUrcBsdWGSoZAUx7r6KJMP
UbUOHM9x488+jbXccafC+bIps+aoCNFliBZiokOZgm1+UPT10GiHfKfunmtFonzWUGJLIBb4h1i5
UUTSDPuc7396XoDLUN6pNP3Gf/9Ci8GuL5KPibPFepTeZQgKiCIjydBJay45gXuhqYabScJONHsM
Wbp7yrpynRQtg0LM6lTZzt3zaDfgnIvpSGbmFss+hv6uaLcpDR3rVmPvRXleURDInQTc4E4GsEt4
36+TUK0dTPODi8Yeh8TqmyIBOcjhqie0sKXyEMd61+8zRoNrq0noPXTqxZy0/A+PjGUaPpi94NaK
E9RdJFuvPjGuGlcEB1nVU2yTsg3tXWv+lnWMzzULPvI4Os8VGQMAnN/EFTCWwm8V3TsziA02BWjH
ojO3Q6qo0B4fMfSQjax2VYOlVU6PGXP8jWvc+8ZNYyGRZgFir840nuuiLNYqplO2zmDlNX1/zIPA
OYXs03UQ2zcRCwrOrJbUAFbsOee8TOHaegrhPjgNbEgmM36s33OBaNpPrcES1N/Mg8dm33CGrdzH
QxmtgyqlPAxDvkh0svdF8oFeTAm9Cce2dfp/bglWQy3dtEOT76GAB6segsaYw2HLNWb7ikgRdnJ+
JZR8/O9VXPy6WeDD8A7mvTukLxUm5CGvuVFrwEn4cbYxbbJ+C1Ro8HyE3vaaFkQGZ4fJoCoQWQyk
a1WSbJS88IZvHgbTg+GGJY4XTApeklSlxFhTDhi4Dz9j4iKcQa9Z5KI51fZFaPna15g5q0ryVLh+
vcJqHaIgz9u6MRV5KV1gcSV0MOGsZN+1NPKyRMXo0isqttjqlQQJewd9KCAtHNGtuJIhJhnDW2Lx
kfkvy4rnCpaYlkZy6iRoAZI+vAp5g0NkPCncjCvbHt8znZKDsdM3ZVf10W7CT4pa9sLgJNw120LA
wqnbsj9IR9wFE2WPdf1kSiRpRocAFMLbjuMuISP9r6zDESCW927l/meROqBty4vwkqcuwgWdUt0K
Qilbs4fcNxborQFaB2MlpvKUhbFCrLk0BCkiwpUMPIddryg0b2lWxceZYGBADRLYYcrUILgLsNdz
QSKCQj7aLfnlni60suWI7TMlJqjWs97VFtyE8TKrwln43/dGShIrxSls2vZL3VKSPTtuto6yLyP4
yVKF28g1CRCgUgIJJP1bCxeEY09iJcKTFfYFpb/Wb6z677bHcBiVY0eVRrljoogr2t83EDeVYX8w
AfwMBW1uFaIoHjXuFNhiQ+IxOmAr2lRfRtzdGFbhH/HzXFRYl6eJBqiVtvp7oyfG1xrItOEPJpAT
ZaA2yYT4iwjTyyxjgxySgZ3dfcdNxklzqo45Kwfaqo01lylLTSpkTcMKZKz+xX/vB/tHKcl9qffY
XSGIZKP6DNjCr3v8PekMipd0BYW/XrBPxRytS81oaMA2Texr3NkNF25Z92hUrr1qo/Fv3XrO84XA
fqTSbhv0BM1nK7zF07PjhXD2mA+I3ImJBYzEwy/UDLiF3ciMMbcek4BBUo6073oI67RbkiWtP8aM
vPzgCHNjQmZR/AqNWZB9TIC5+TaYM+dX+5O1aQNz7TTdKeP4uJ+n4KnzPPPUdocR3uFNI8sdKKjo
6LTjd1irhKGa7yK86LVPndEjrnpcYUN6zliZJ8p399VgXmg3JYJX4s6km5ppZjrcGKDL2vaxq9uG
5STc2LZDgQdZRCSHBAMRTpYrWtKRUghAehXk7040Sz4UZl2cDc9+TXawNYaXDPUHHpt/sZW4T224
O3XgfbEqowVbM8aYiZtXY3QYlsLR2ATlpm1428wBlIESGYmtIwG6C4DU6dOCq79JuoqVoIFrr40u
WDO3bw9sO9AFpB1tLF9/6ZIvEGUvFfNSBpoD1ZA0bndGCzInqA7QE1PQ5elN3BPyTNHCrLjCONFX
Py0i8TCYP4MBV02zivIrMLduuJ/QqlpuZM17fJyhTRAxUTOHMiemfrhGkq+JSg5M0Rdxz6yA8Y0o
VsU47bwMTGbTs6WArb5lSncuPVbYTt0a/I4rq/aJzIXj3smLYjvko7OR7LTiHuO8jlvwe4P4yNUI
rB8Eho1pTKPsDOgpAODo1U1Gb1/P4HQKDhhbnRgvw8SiNSs4GMRvID+guXlYLYoWxNcw56/zvE/S
4qcd3BsZ8t0yx9pPoKz4RsivIeV8nIzJIc9MytrgqA3/ZMaEvzLM2X4o1FGE070e4Y2YmHZWlHau
aXp/Ze8htqNHAglHR47Vvu3niNm8x0jRYfrePNPr91hjJwJeAcipnVDIOuuR89W+s0wg8FW+8CP0
ieMGoorlbA1OP8gaJKFGTFcwVs7BPD+x0jSrdKI7IGFFb2IlGPIsB+OUJIJU2W4yWAWc2jn2bMLX
NuWWKwMOzsqWxX02UCAJVlvFF5EQ5ujntyJ6Hw15tHtcclJwSta64+qzrdsY1ZQNFgh/TZzFoXrB
sBjBjDHTd+b0O59ZD9dN6m2XN0dJVoZJVo6TYhxvo+JdcIdc20ycuO9XbxJ1hy7heFck00uc0UI0
dqwsAyVkA6pfBEo/Gf/xU5yz2L0sIeBhbM5AuJ+rNoTtVG/T2O8PszZIgqJpZzbA5jkc3l1qIldY
3ibtkstCrC0DtwBrK661f+kjH2hQ3LzQTtut/EcdDV8pdP1d+TYn7FbKFiCvW6o7mUVvbDrLdSHp
sezsN1ZQE0/kcJ1b42qADsXsguxc3XERntzROWBh7zACKkI2PpP5QSf/SpO0Mz6LcJERjGrcRSZH
7dnCcmT66EhSQk9dKsNNYX0yMtsYUcxENNYHa2Gzpl8jmuu+0QX7rIEEXB+hmGp/kZiGA8V5FnCt
PYcmKFlSefvKccD5tiCKZ6nnjVomja3xYmalT3oGJShsiuholM8ZTajHDGqvZMvEJgrKiMVQhinO
XtQwnpOZlUS4Nhqg2Z5M5otTT3bKGsJsPVXj2Q+zhzB3fvP5RDXxs8+bPEaZXNeR7wEDgqyuBhTa
CHmHHTbZvko1hyz3z43ZdieipctBHeAiKv7J8+xXMXOJp7rqt4n6NmxQfr5T3Q2mSUIj7J4iC72g
7Gml0pBPhoA1ZkZtXdV5sBEKzcRFjmQAMDCDcpnSDLCp4aN92inzJfwHX17ItsnxxqcM6WgTDX0C
uwBF3jFR9dlmUYjnwrXlxa6rK0MJjASe/S9XJs2YvrdD4yFjUZN4boAu0Cq3mSvnU4VkE4ngSgKs
HJYYQk0pogRlzqtYA0caqxTkv5ex9s78vcGSvRoOhjH9RFb9mkTOnoPNw0hzSCmp5h7tK1d2j7cK
hTTygLdFDjI48UEv6DYMdHqMq1x5pjyEDheSi1iigZqHca5WmQ6MPXUlHuxTi5bL/mqlsroaHTlH
O6qPOTNOlTfdPgv7O7Nq421VcBAehuDoOeX3yIjAmBhZJZGLKbgj9Jj1l4JgFof3EXyANjbsX/hN
zdQ8Chu9BzLNkd0j7ZAozm4jv3HTKZ4k1gMqDLbNzDQdmKKxKXTyHY3GvS6yx8TuX+cA2wCa8Hfh
y2LbsjErW+eA7+I7qf30iJV9m5G1k1bdbggTNQdfqa0cgXiV0SetQC68GX12wKiSoQs8rJAk101i
jlDzp1Xekl5pKkDTPlZ+Blm3oZiNm842njHlfEXQKrfh0L9N8cgMIHoWgG/XXU46w3ycJ4QCB5PH
nOYgoFskgQG5bR5dJD4arv0C+2xapq8BlfZM/TjFxIH5LusJRUh/cH933X96rJ+tmq26EVBZkjTX
0uhu2pQDSDHqj8SDt5ib796YpFySDPjTOrK2lRM/9NZrIbLDXMXpGVP+ugu2JhHodUqgq21A5xvD
Z2+Z77puL3ZqvzQmG8k+tm6wWkMKpdONCCrn9k8i049mjdun6SUYUSfZWgWeWZNZgqs6DpKmuGNM
0G8kmss25okVnV1grNCXmluuMeqXqXXKG3fgD2hDN6YaLnGF/7sL4eLPTnBNHOLjIUAlonwQMs0x
feyExywVaXNsnwMf6VS5eI/9LH2rCrorkrJiI7bzyf1F5L/LXVfDxiHeQrJsWpgSkIH7LD6rGAc7
GSAWyHqECgGHZOdcaP9j0r6EMmQlgU3axZtvI3xM02vogOKURXQCCKP5fna1ld1VuTQcdQwRHGLW
myQAFOOZJif5KSSW2y13UMSvISLZ3sitP6kXWlPg5saIRvkblsdq1wu+E6oI7nWco1w/tuKfVTP+
6im983O/Wsl8uuuxgP0Pe+exYzmSZulXKfR6mKDRKAfojV+t/ArXsSFcRFCTRi2efj565kxnJgbV
XZhNLwYoBBDh5enXrzD7xTnfWUZVzBBXfCBozA4GQettxdidtyesDmmtwwTbu5/bZz1Kn50HZoLe
FqwpBOQY8SLRUW7Rn9XQXKbUVmuXklxy31FeTlj/CfOUGWvdMj731VzcjMFjJ5NN03Xy3oLTZBuY
sN2WO14P0clZUbUTZfxLFMm2rp/TRBHc2YRQttpL4fOQsn5pes6bkhw3JVLNZRo28+BY8QJLb+sb
4pffswIyympJFjezrQwKUoBWHGHd2m6tBwD0z6qFwwQmepnbNFd5qa26qP1hJxkDlX44Nk2ar4kW
NJZTgyDZWYkYBIbrWu7SE/JVCW3ZUqotERk+xTpTWoP4p6WmELuSiggBrke9hfwT242T467OvmK2
9MvIdYy1iYIpmaV4Ihu/iEKh8GiGxzaaeO4YItwh4TykhjXNQFccyzMazAEpNupK3EGbt8VT5KKD
Y7StL6XD9NkYWViCTZizg7RdAwcdGcIKY91HQJRU5DtvlglNsXOZJXTus86ofqNsVo8F9Kw9vue8
sNUCRUMFF6V+VoWXoWgFGRG00dKZ6Q7piBInmFAnjx6EVq18skqoJVg5WxMGComb+4zcQHYCGreS
bTl3LsWIL1Gt+hGb36Zut7E0PoJ+ZLIl4Q6WmG4BcZBdjOasHK5R1G/7mJhONVO8xsgscYirH6Vy
eEHyklCMxPoZ9PaPySUrp7BJz+xpn0ORcUVYyfFUsJBfpA2XQCGtz9F7i8FeGJhplmC1ZgOZ8Qiu
N14MKISWEg3/ctB01DHObNgyIMdlJB41bAQH8GhLAh0w/YXYsdwwfGlNx15yXe649calDLTdVHk3
TTLjxYDhEeAMZ0K7C+LkqOZcM3YbWOlT94mZPhrHZuKtKTSm4H1JQAm1AtmCgBABmrKwo5wsnZ8D
SHjyesjqEVjrWImzp3oaiBW+m2K4/zXQTiaBjXVt5JdVtL8sXoh1l9nuUiSfymWgT2rRIkVJEflo
HWkM24XXwewicMvs7JRDKcd+Vuhr7hCfuhZNpSsGmiXTdnG5sVCoc6KfAtQS6LDlukEHttCCXFuP
kuWlNPSNXtQCyoRzmbrS2IgAukIxyUXTDgtTZhcreHX6+gQa5WAD1IvLJ83/xWDxIo3sgQY2gjnB
bNlOrVVsxU+txY6vUtFPPCWvBrFJ8BJb4haEsECqAEDwumk9huyDokgZW12TT0STFXZ2cAp8LCpU
nK+GIrOBt3PSzLzT8kfecmqP6LM6G/WcI4BboUifgvcyQEJZj3bOwi18ykmmbucDxc0OWtV+BcYI
/5onndhgnheONuvLVdq7UNJZd1H8y4oNtekMHeGYmYDHmOi5uTpOWdXa9ww5dxa+wD3CUUzIvk79
bzJ8Lm0MrYxITizOOKQ9JOOpDzw7fDMt7XWgg1jbXfGM3POh9vQGh9jNE3W1noz2lzHgBS0TUjnM
HCmK4s2WzmAO9CDIf+yd6zjNjgXKxOvEDx9uA8qfTJAnAK+RxVUghx0zmC+kTas8+OD4AiM+Y3Bm
9+T7NGf99c58Md9mt0sYjy+TSBHyvDVmz1IUUpaudhHkJDOzN2GAqEt5B4QRiBcDtafO5+EU+xaz
Jb4WMKRAic0FGQJTm1w8DpIWHWMGU1rOBzy2z8nfVm2y7bzsraQqiIbgME7Jm5g4krRhXbhvlUFb
3vtQMGT4kWjcQ59lbh9UdC3fLBVchHgJ5A8+cfueWzCFAQSfkc2gt0dSc09htIxV9WEDk6hJduxf
MMwS4Nd2T143nFjTL5U7Cyp4iHCT2z5/LUuehZZ2wKqrAyiHxCQkGNUBlwzVqb4ZGtTDYiVzb+2d
2Y2sLAukRCquFB4/qs5cuf7FZ5TpBebVglSSSwqGWZVgD6wgWv/gp+CMo+wBB/fgtL8CyRq08+R4
15Pg03tiZ8fxtjXCF0uBcaBQbXlm6EjfClTXlPF3sjU2oTM8BnWyzxN0nOWlNbovQzwJ4o44Te7y
KFnFCR9PqKOmfRv1gB5lvAs1977N78eRFuj/57EiG2vG/yyPVbf+WR7rLg3f639sf75XX//4+Y/f
/3b6pDl4T7/+ktE6/2d+vs9JrI78jQ+pKXT397RVh6/8ntHKVwxQQZbpwCg0PWOOuc5/z2jVLOM3
Elodx3E5caUw+Kb694xWzZK/Cb7Gf1QXJn36vxbSKudHRn0yh7nOAbSuxQiQn2Tapu2g93Otv+WP
N4Fna34TJHtXY+1C3ljmKZrWMlwrp7zCGmEFnCD4c0k70UIMVEgS5DIJ9JMT2AmSHLoAG+rP0EPK
80Q+64N7eKNQsdAdLqM6iwB8ZNtyive+NzFzRTBxF2vsNeKaDWtcIOszLLUYJkY1QeJteiciUWUy
tgZLy5XWMYqkj8pIdMAVQi70zHJsV6md2qtMhyJS2zotWgSMyTKsBswKFbiw0PHnRbHpGA2QlMLw
UeeQ8nEC3ZUIG0hBgbtMJCoRbG+JVqxVOz7iJttrGBQXXu/tTLzkDAfIpTS9sV3jyUAZVe0drDw1
NrdFBVV/Ufa+v9CYdcCC6u5dsuYPhE9HOvEqcW4vEnrtWVEIxCyQH3Had1uUX7dasVzWB5OZWjVt
qWCzO1Ln2MpCZzQRAcErOcc9NdYY5D7r5ism2HA1w4X6eOgxqll7y+0H+twezx9eJHofD8JQ83Ma
qbhSlf8IqvqIGUTchfl9Xk7AbEqihxj9bXpDvPUaqNd5WbmwA8hxmsYjqOE0EkKES9TL7l3RkBcR
YCs3YW0NeocCRhGOi81go0PvXXRBImmr9A/PM0EAo94lq24ftRAbi7XnP8ZZuG0hwIPnyUeWcAE5
jGG5dWRSgq0ul+6EwGvsWKFpJiTb3usfYUCsx/Ewa0dMOmNTMC+kIQ2GY4tZWc9spJJ3JD8+x3Gz
zViEsVZlPod9sor0z4jGdGbn0gGltb0sokL7/VdiVrArQtJ2U7bd1WDh3GQMCvKL/HcZrNHqrqYs
Xw00odJcpECk+gnnRa2/JQ46KHva6Q2+YIJyOwRZCUzpwg9DJEj1zWI/7hnywW3vc43pUwbLmjCe
UduI9MVldUjLZcN1TPVVamibqTA/A8X36mq0oCMgNVFMd2vX3vsQ2AwtWHWFDaDL2Vr4kvN2PVjT
ay+be2YrTGamV9L2ABrg1iENh2FNkkEocWGVWf3JCpwrLDXEHiwi0qqwFvD6ioKtZV829yVQtDv9
1llEb6JS/UxFt5AphsFU2ySeZEYVYI6c1QCwAZ3mQM3Ms6JtEAFTa6Drt1de/ZZY8DYsYEuzM4LK
w9JWaSqwSPLcIRd36ViRTdxFdvxQIm7GVmQsip7UI+Fa6zEvoAFpoLWiSXxAAjw6Vf1kkYwTJNMp
wURzZ/gzTLympsUkrSb9Dp8p4Zgt8EmzIkOPGTh2t30BGb3WSJIKDBSsXfyVq/4ipvjd16W6GxoH
ZpHWGGyNrvyO9bI0EBWKMGPhjdM57vgSuWIuQUTSM0NkaRlSt5yqRq9L0POcc8oFlDLlzOc11eF+
nX7VmFj/9Sv2v5ZnTio6//uOK//83+Hp/9Vg9P+GmeeW+c+uWDYehKDfos+/hJ7P3/P7fYrp5zfL
1i2dHtrVDUeafOn3C5U18W+6Z9iWkLYj3Pmm/eM+FeI3Q9guOFBbCldaHt/zx31q/WbOSeieY+ie
QLTg/iuR5wax6n+6TC3LdgxLWuidLN3Rmcs6fP3z/RblQf3v/yb+h5ZNLWmiXoKOqfCOGovVLhMH
3bRxYQAENwiGVSn6syjH9hSBjmQwiPZZq4NjN7LyYpGzMxy48gxgtzJqEcICJLRdBfA7uw4WKtZ8
LDf52OuHXHfPwWRrr87Xn57wy+93/z/yNrsUSOnnx+VQQ/zt98CTZtn8GjzLPD3634Lb7aJM67Bs
OCx6fWX5MJp1Cs5l2aY+hmDjkhvIJegiN+DN3FODFGlVkna76uv0NdY7TEuENKSqCMh68PbScgzG
b8Jb1siuFoaR/koMrTykqLTtCsQeKD1r6Zhz6xG9ajH8Jz3nWB6D7pSF0zEu6mQrbRxRwYPAQnvn
FUCOgfnk56itrEXZkWfuEM8TQ9qgJ0HtVjRtsmEEyx6i+0Da9QuSwWcoiZCw0gADjPVK6wIBYgZX
MzBVtzEcz6Bwrg59/zm3KA5QSH6YBV4Zze2erFfKJPtdm7RtJNg2xUFAeqWBSdQw2Xy3ZKSxF15U
Nn51W67DKBXLU0lZuLaCEUWAmIJjbydPTCifixBrX4i+I26neB3Y5mH0ySDL2vm6ZtvtJaA9HA1x
qzeuEhPAXNg7Gy+KsIxYybYs8c5Bn1qaeUFSYddt2Yav7JrBAKNPGhUW+kvb0RHzsu1zizFadzH6
G9mGL407Qd/JAJ8K1umVHjGSNcKlGpJPU+swi+9aLv6Bh3NCwi1WZd+8hHUCBntMbgR/NdmmRd53
FxnWodXwVzhacAbHefHnMaJQ2LYHbwQNGqOs7CePfpJxFn5XxpCYxMAnqrM10TQ7Y99s2pAY4qo9
1n7yVDvZMZlWvmN0R7vHcy/7F3yVLc8v4yU9I5szGwH9qdmY1GV4TOD7m3epSzmozDBeeaIc174M
CY4mR2gAeLDQ0s7DaIEVu2vk1Z+Kt6Tx4VgoNz0RubvVkhw4AJkjErYYfHKSsOA0LEXWtrsoYwcT
9PSCYUeQqGVRuHhzSedH+zo2J3BcJXhAkXXnaETzYSGuzXH/XiArrGstqeaZdbMpOlm+zQZux2Ct
b+XwrGXYyaWRVQxcCfrkUptFOMXP3sieKETL5+YX4sNH05MXOav4sQiD0A7iddRQuxK9VqycfA7K
dCM/2wuR5fspLLtppRdUYAxY9S2q8eXYk+RZFANCYnhIE1D6HkZ2Zf2KhB8eSl1sLIfFEa8yUSH7
0XPNU03Q1n1VIY0ibsrNyrPfw0YZR3kspuhNmN6pFPZzVIsnXzY/UFxr3Jlgd8h5lY82PGo6AUeO
DIsP1RTSG1s2+o3YPGEJZe1AYt8dro+101bPfm6+K1N/qlX+paPQRAN9reNuGzWUdIa61G39FDTs
s1DJEb7h79Kc6IFYx1AiU36ww7Ndhf1TXzJPbFF/uGhp2JCw07WdY+8vO+L/KLCvesqLFNmcXGjw
zKSh0LCvQ8TOi+tg4xjRDsH2ESqNzzAHMJEHPhM53IvhQTEDAH9DPwdvNc8/HUpmBCFdmT9XmXbt
hx9lxeaisOTaS4CIwNrPciBHkmoipavDrQKUTaAUp/rcOJPYmgGfwiH3BfVotdHHdhb4TM7Cz16/
hwah4X4G2Y9Q9ZuKpdsiNt4inwF7wMpQGDqD/ybfTgzmbIyy8yh65bckTaYCaG+8rRMkPL06ZxUh
IbVC4MK4H+4VogwaB8Jcm61j14/DDENrF8OAa6uFD8l+EEjr2B/zdlgrTox1kaqPyg6PoUEDNIzO
Rz/4lFnMM3uQJ0CVzA+96n84jv1ZZPHBqdDs1OD7FgjICHu2mL3oBIvaoXXR/PYeOJNaFyUbT/xt
b6VOsA56H3Ds4UQWC6cQ1kAIPgnxDBWN1RIW42Sq4NGo85uWud5qQhG7+L4ZhWXIHbJ/BNuunaxj
FcEumpA+mM2wT6MiW3aagTLPboZtiFaW/xtyqSDRgjUBb4eiaCZ+Yt89OAWXiDPW3jHx5h3RgI0n
J7lUjdNKdJkDEbB1VghZMgj+uMi1iFBlozdfqV+rB1Yz6FYKDpJKA4Ydj5ymVRI+kOhkb5CgEuzr
mMXVSBgWF6Uv13YdEKfZkuNHfiFJjOkuqKHFuTpZns4sbSLB+ZxPXNhY5pejimayuXziJXtUrrjw
YZLHxJ92ODvkJSPoJiuVuCq3rVhPoHnR6GX3QUU5rvlSvjiwXMpqivZYxsqN05hHQjCb99R3MRRQ
nTyGXg4UIML21FVeRFKt6rHnk6WZuEVC6xgDM8Qrd2o7RdSEmePmD6JuFeRqPONJlGvew90pTSEf
Ok1E4kHrOugUGa4J109utI2cTkqEH5jmsSuBjLipVJ/2mV43BJqgGZgIWEDkY9y3blbdclolPqna
4+SBPcaUx0aPYfqU6u79YGrusg4QadfpRbMq4mR7iTbUtOytsOPyZGfRuSEf+hJHqPH8TNwchBaM
I+ji/Phrcgv9GgF5u2EDwTxPLJlGBKOZqvqMLBw5I6tyGJZhuK/c6GbAx1lJPepnD1h1debKS+V+
uHKyq5lO5iGfEnImSDs/Z+D3mIjrm64yq2cdhqU2OjtTlcDRTbfZVT2pMaOPzyV2yDROamQs0TJE
AVuVT7Qs0S4r+XjXOeDBOKrdVTMgsk/QVEcGOskpS1aG0z1qPXONSt3zRnVXWpodJ5/dw1Q43Irw
3xes+9M1TBQCbDrw2hreyAbns26qVd5ifXCF/1CN+RYE0hZVKXyxVOP+vbdL0iRBxmt2grsY11Xn
ZGDcQWK47gl1NTCtibJjRBHj2eueQbtXhmJttbC5Yw52Ajt2gFLueM2QBZGWbA1wXdjBVF5BIofR
sajq04r71/mo4cvGajoFhvhwFdWkp77ynEwTp/PTZULkusC6AL64Wec6gvu4Qz6WG7Moof1iVE1I
Xqhwcbh2ytCTkU+ShNCBSkbJ1DkMtViFNMaJhJRnIF6cePGDSGaEq0Ep0jaoNmJSoD1/IuCbCJ8A
PXkrqnuhzGMF8mP2N3+oUv4yE0zEim0uLMsUR572iEOT0hG0Ei6sR6AmNKG0mKhli4pGXkbhxo3J
CNQgJY1aCNXB0607XXO3AZSOxoweYNeQZz1EWNM05Lq93Buhu9NMED9S17/8rv5KJATCCXUXzr74
NArnXdmKwYjR4MZMEnEo6x8T+ZJTfB7yn5nfXqtW2YvKcZ4yWRwBsWyLoCIdLADJa6GsHez40ymR
yHXCeZwMat0Cd+LQVKtWFc+p6bPJ1uOXQbOuBH9sq7F8QWeCMNK39mIkjuhGahjjGeAWm6jx3/Nu
eBj0ZldWz/DrPpmkoAjwhkfaHSRP45lPbRMF6NPMEyLHS9xzBSZBjKN5QqlqRxwQpBYmhPF4Q0KC
8AAapVMvQCSiVQjxjOjh+Kric6eXzxOgkZZlO8talMFRZCC2i6et0Br+BnYA0wTqmgJWu0nSEF0i
pVdCsZzE+hUDIBz4MHtWyHbAaxP01DfjzTatazzyIDsPLx5mfY2FDRX5Xpo1JAqWHIaAVD75PBJh
23Kv5u2nk/zyfTQ+hp8cGeMai2zn9AxDjSl7L7QIz3hZ0ceNascBKAwbBzxvJ9PlHyIn/BzL1Nmp
gGGMcB/lOEyXiBSpTabRnFQden29TE5UjlxtLA3XiMZ0p0yvfRcA+6lcm7AmXx6ajivazyr3pcEy
vqp9Ft1mITHkZStBpg+UA688EkLXXkWRnkIwGKOvzNc0KOzdKC3cMnUrX5nfbrIsf4nSCSdT3jUX
ZTEvOzpJAaoqEcHJ0m159/1Xn+XMyqAxcTIYIV2YYxFoOvZJQ7scHXO4z9g+ImX2r37ut3svw75j
oyi/epMPFT7Jx42uTMTttk6uKz3ANXBz/qAcpvePLAaQI9Jen7nKGBwDx2hPGnCCkTPbHXu0ht3P
tHXrnQd4iFTJS+8ENZylKX/0bkOVfOnkV92PcAeeHLckEbxoNmj5XoLSLvaVMfBHFv9E7+9v+z6K
b4FBcU52lbm1WGDfvv+tCwEOpdPdkEoWeaYZr2XU6EsPS7YXS3Vv0pjjFpiObOW3wGpe0GKTbOZP
eO8L94yO69qZ3medVWiNsv5NESW76EjnCSa/oiWa9Dc7ccXdAOzsnrX9GtFXwUKQ8DmLmIXWjvIj
m3lERYNId+XUoTiu15lWvRaIwk49op2F0WsvZdIyR+4UzQaSBxCOmq0fK4DSjNxm6aIWC4LPqY7g
P3EQZ4l5SAwiPXxrwHaJCA7LJlrr+qbxNroD0cP51DjygYoXPHm0MYUjeY8u8swEvR0KojHy8DFW
MPOSaN0E2b1DsPll9BmzpRgJl+U47x3nb81zhVmVBSZR89xjN3Ss7MiJTNrpRn5SodcSNUq1xoa0
2/GiO77xyeeOfb5K7TV0bjytZFjOCocxIfhvNFAUigR3u8ZsvZyQ4o6kVuCdRuk9u2KzRxk9Jyhu
uzzOTmhwKR5xiRNi49Zfpcph1c8MccxD0NI6QQ4WasRMv/JkuEutZpQhwyFZJzbxuW1nZJtOs+Wu
610Qs4GQmM70sy6MszePYJqhoIMaK0LYneAk2jTz73AeGpva1EhZj1S+xbbPvhNlKTrwPlh2sXh1
XYP/R25UKKpcb+OWoUQGkKFsrr6Kcl5381Gc+1USg8gl67zpvuFZHFTkH+soOHtowh8JEOOnxOtW
Ets+tgGBN+MlDbxLZ3TdwTcJL55KXtmGqM35pUceQQ6MpcalW1ZfOTyfdRayRBkSAdyqCSkl/Sra
RLOh3MSpj9gluUsUv/vvr6OkGMhAvxxia8akADqPDCThcyUcAJzF09gR+Fs5l+9/dm20ucmkXYVH
iAlY0WjjYuJdig5QRuyrYRmlJFPBOeZNCcJ6yIyFFaNwtWX+a0ScusBzVDPTJwsV2sK9MaXeMcvL
zzoy4eVrj5X1aFGBLzAV05akOtyDoAx/f88RvGERQObghSMKoABhtaQ4hP/UEmBqKxTlPVjnuVRg
9lQOIaAIwLDTyFwqC7tnTSpKhDJ9NYmGu+mpNbOpfJj+UXOIR7NdSFE6p64c9yEbftTNTbOzps6/
OHNrMGT5J+NIcYSMk29woXa6X589m4LBYhwwv147B7cWGjxa6tKTCGxCZw/MbdtRpC8C32C5G7iv
Y1ptgaKJx9HDZygcbDS9pW38zCJnt9XlvfP90ZwFK1moI4SqYnP3fSRk4CcOlU9qH7qlB9LiSt9z
j98fctC2x0pmyTFmMGYh77mUpveiKsZmmmofQsXnv7JCwtOHjFF8H3anYYJ7EkknvPNMoCGcJfZO
0/Kf34/f8kV91SJrlWWvxUDPExHAjQOlfSA4VDu282cnm+bImJxjqRg8wjj8kMcJfEMrBK2zNmgH
5bPLqUG33EXe9IhFRNuzmMAGL3WomvoaTk98HMDcsQ/qpNxVLZTRsJpQDs1ziUz3Pog0BAyO2caw
0EVzhMNci1vzUGgYz61ghQeu25d+C1XCrLc4u+m21VX6YXvQ/fGraUz9qAiKp7PEQZu497pJGHIj
RnjpdXD7xqdak/1g62aGGYODFxttRrbyrvbV5/dzz/vshXQceU0nlPsj1n+C2KKLUfY0n97S9Ud3
mYLW2QB5vcdR/is03WKtz28Ds80kkpZc5+HVzq50s62LS/oEmou0Lbu9ymla5TkJjly0K0NMOSzV
qbn3h+TRKBAcFhGxu7VS+Lvwj4sZcqShcdtMYhh4nQ0Wcfhfw7jxLjTQdCLF1mkjxg3zuW2GBbrl
kHbNauBj+0g3Iq8FMRb71mIKHP9moBROfcKEpFHPvlZ/l7jUok1fZp/K3IGzkDB5gMUQADyqmIzr
lBNelhY65ZghWZl+uFgVzsUIiCtFmqaGfsS+xgoFlAWCuwJz8fcpQYGl3pLOPFijle+4Ab1jOv1K
K6kfExRFZdr0W3qv+KC6zl06Y1GAZIKaGaZkaKMqLxZ9k4CWG+S7BEJ0DghoaiojOMpR3zbMK6/z
Zlppw+X7XIfTvKqIB9hwySi03hEIWomi9/sF/f7EaNTVcZ/cCIf1NmMXpxu81U9SZz4ZVPkh0MP8
IriHlmr+kFmtdww8k3D0jIKUuau5w5l7tpKa90HXXvM6IeMiNraWR4KU7tsWuZIzoobadEOiBYET
nRYDFMZEqUGpWbIqbldWynbQDqP62LfWKmx0FE21QMI6Rbq7Kl2o5t+fxqzFBJvbw7jU4nzLjJDl
XZyzEhDZhwspfCVS0AVR0qsXw9n7Oppps6njh/5DmjJctbkTPvryXTSWC9RV1LveNt+cfrYjzmaW
IRy3PvMuDnbe4BFab8ZlTkXusfpIpk4AHKI8nu1lDCV3pCazo5jILyNAG3Hl/Fet7dkLNH27+i4p
tLglnXB0Qci6aMTVwJ79+xdxU3Ic+HCehd3Vb2EDpiPxjGrFzRQs+7QQ+7hCOq1YGpD3zeAtMvXw
oeT9z9uvUPuhD/KdxjOJoK+CY6ml5Tr2uSk0SVJGPLmHzEkFOLwKWlvc0x76lkGoZjacUDb0AE37
dD2BIF90ttlukwA2DyOyDWSU5EzaiH7TVAW8Riy6SpJMEMwdPu090UK6QTw3fro6qlFW18Ojt/Pn
MyswxWUmoYSufx860cZiIHOO2OHux2C6yYQx1Vy8DKb9RqPeHpj5y6WuMI4UUPmvHAk7PzDaS9g/
BkrqmH5bmw86nyAr7f27tI5JpO9/TlUBS7FU4JHJOtACT3tOFFJMJAJ6cQtHxH7Cav1tqqsfAert
CL/kxYhLOmebAXON6n7/feELlOOxiMJT9CE9xENTTcL46MCy00wSQXKd6YzXggLwTY3YSUbxKLWo
DFyDUTpn3Q816AvfUtUm9Jn/2wIIm4i8FLNBn9+TUZiIUhwBiX+hlxNr30kYIYUo4JuaxzLfG9JR
0cYJIVuBW0qrWvKiV2hIuokciCp8rioIdxoefqGujaYeYQoFOIl7faePZDKpBEhcgmkLk08jC2bt
DJcjpNVwLSukbu35u/AcY68+sEChEpio82ztRw0cADsViqr5bZ6HgXf05uIRvV1FKB7zVVdDXOCS
2YQXvdlFSbzVhrH8jFOudccwkPOX/lOhMvCmYXbTCpo3qeHTk4n/yvCdiX5qIDqt7Hut7rES4CZn
vD8b4j/DnnT7CNjSnDronTlVqTcCg1FtiRCSe5eg4QnNRG2h5eogdFE5N841VgnDRGJ+0d13XtVc
/SL5CnrWM7WIGSnMJQYeHYlQlx/GAODyPUNttHzn4TvaaD3pLVYinE2bqSWAP+bGuoTe4+e3zOuP
xMVl66wdzoLwBAsQx8v30dyUipmJDLJjwODvTll1wCu5Kg2nPmkGZsIMnkjVDdHZLM3hMgxZvym1
fJxzhe8MmZon9gkdc3EyscieIYVIxfvvR6ZQUD57ff0Q9MElYKhJRI5F55eszBayznepBOd5k5pe
cGrW5vxeMX+wezsO9eQdYGCwZQrHQ+KxDEE6rC7kKO9TG2Fqn7D3akIENyVJuQXQoUsDt2xRW2xe
srK0wDzoYJwYJTJWPmVT84W+xLn7rrf6wl45WhnBsJNoXSJaVwBcdHpyjQJyaXa1D/+0JaeX5D1I
EWDjmO5bPQY1VKXanSm8GSwJmMftn21d2YQme8DHW5iLfeohWHAQjSfWKhg3KRnrx+/i3WHRvR7c
VexgC7UsojwNH7JNHUq6wvqXLBBBoUq+RWYFfTQn3N6ck38Hsucg1vkHxyB+J2rdNQJLF/Nd/VTP
mk2OD9ag82eNAEIIrQw8GTfYwea7hmeJpzNBAYZ6HOHs7Ko4hGeGFNfuhPUs6Zex5jTVtrV+MM2x
nopZ0AgQtrszOqfcYVXwN6kIUjw5CEARpO+8LGlJEgCAac0fgjrpcOUricC/v5rFeCVLUr31Fm18
B3S+Lx1jG8VRseKuD7dtTPQG3dN3iRti6yq78V6qjsBcyNiL70Or6BG24rqrH6SNovmfr7sN/W/L
bkdYwkEGZ5rSwCrozgq5Py3tJxRwJpAx1P+TtR0GMVwq1gaWHV1De0QzNteigfTOie44y6w3KQDm
C7mbi5jvx6jPbZqhEehH4OIr00i5t6cD6NXs1rOW+td1I/8vipDP4X/+h4pk87O4f89+1n8Xl/w3
lI2w8fjT67p8RyXy81vSOf8C//5vF5STbfCe/kWGOX/LH7IR+zfh4i7EhjWLPFBcIGn4QzYiUYc4
Qs5aTGmYjo5o4w/diGn8JlgkzF+x0UG4hvt/dCNS/01HF8Ee0LZMw7Pdf0k4ImZhyH+oMJFaCB6e
zoDA86SHt2l+j/7pPdjDRZzMeWEYeHG0a9XXPA/vi8k810ZjrzgOH/EpaCv4Brh6CsVF0Fo7sBqb
rlaPOTA7DFDkVLikCSkbD8qfnsv/iyTE/KtKlMdn4gnXmfQjbOFRCp7Yvzw+FUQ58gm8tCg41gEf
2nWts1wuD00LPCQHkbrGVrntKjazUH7iaxUwT7K06KpUY+ydCbpMFs14B4Y0ImmZ3mMDILz78bvl
0Od9M53BxC7uMNXZuXTz8d72qveykNB94iDcZZXZrLqA1Au9IGZMz8t2H5TRuz6K4T6XafBcpjGY
+xmzGCZE60nxHtgwQT05BZeul0x5kJV0fn+TUZ/9Z0/R/BT85SU0XWEiL+LlcyxTfGtq/vQSlvZY
OJZRzNI4IdYjQUeH7z9Su4EW3hftzuqxmdt1xarU9NMXnd3ryjL6cmPjkkZgGbmHJI436GqGQzhi
PhJJGhwGeCaIP7SrGrTX2kq5/FrDvzpae0ZKmz4WNlhoUm429RAQ0aWUfwrzHG+aG3Nue+F4FFFD
/RZunHmQ3PMoGEFK5xCnvfMydXiMYAPtoRHjfpFSJzZAooexIGT88zeRi8rqr8+QLVE6uxAa+VA5
7t/fRERaJDb+0h7vVf9hemGP6jIcTr45RjuSthhfA4YRA3m7PUnKY457UERXzfY/w8gt97rmh9fv
f5o6h3xmu5UwP/i37z8y22E2ySIQka++oU+Nnn3mjNuOtQRNehI/o8mygZdFaGpak7reGm7/i7Dz
ao5bWa/oL0IVMhqvk3NiFF9QlCgiA41Gxq/3Am2Xr4+rrl9Qh9KRxOEMGl/Ye+2fi9eNe6kR/oKP
f3y0ZeceKgbgi5/fjFQ2PpiS4G3nLtuyInBdv6bWmvSbqwJt1fi9u/r58ufiqYR0cE8gBK5G7RIQ
Sb4MXMv9dH3nlo4iegHM3G0Lq4ZC45przRfxLzHikQj66q4bbXkzLElIV0X8n6uxrlR+vbJMclPz
UMIaL8qXrMySdR1a5h6iNjQHRJjEhE35cbIE9mZOhI3utQ+XjKCriq3wNQRJ3mL7u7dJFb6Cl1tj
e3cevS3/H+mY9w/hGOcEjYDuWy6Cdua7/xTAVeNYs6CmhMLlGg0gx9OMGQO0sv4Bkz24IMRBAO4k
R6Cu+PkASwGT0Bt3pbVFcqQGTI6+1ZybzrlIaA8bo2VjG6RDeKanu8K2TM8ufdQ5ys2PLBlA282/
1MRAfzGAROvSGfQ7UqN0ldmaZFTq6/dhvmBDA2iM/xkFBXhdx+7Su48dyARy9D1m9c0pOnlXk37q
55gqOUdZ/VwcQ/7Xl27ASlUa9jGIU/uiJse6kMQX73qKpTSSJaHeooQP0ejLlHph0xAanswbdYdI
r42dp+RsWo6xG3Q5nMY42nciZik1f/XzS3GEKFa2cXKIPGI6+7Q9UlM3x0ZWxRE2lBMk43JMQ/si
vUCdghJa1r+/Q81Z1/e/zjDiCfkscW+as/3And/efznDtBTxGCf0sKwEEiwTIdElijwUCOxjfbIE
tnSbhM8CyHlBl+ygXa5I4qxBFUV6vWbvEG4wxDpPWU+EfdOIRzWRe4hW+ZKx5j5JS6aXOgUsIC5Z
11WvcmRjlZZueS5YizKJJ/Xnp1OXdp9s//2LmzWj/3hxFp9P1+S1cfZ47vz7//LicF26MYskmn/h
QE5R3j0EofZcjiXLk/o9LDznVziBF0XDzHntHf7zwhx4oQugspSjh8GGesMKYtpoA7IjHmt3R3QM
iOaLiSCbnZFd7nKMg3EjGGx2mfnBCqnZ+olnn/JOFYcRgXWshpqoAKvau7VlvEfTVba+eWpdINuo
VZE62k2wC732NcxAM4As/52Xjv2VlvtGWbtGlsUZkBpIkkqiJax1htZ7ZriKeDkfb/+oT8EBJ/5/
X7zK/X8+Kxjy/s/PE9GaA+LVxtzCZ4bi6F9/noNGDCxjCUZzwzpy7fZAmggm9J7pMil+Abt6DYX/
PrJmMbvjPLL5woqjZv57TzovRP1R7Vr+5uP/XFAcIkcMoKY2bkCz7FIypP22TFzjzalwP4u8h6aC
NCnWI+cwAujccmcdOgzOwPfWoUOyt/DL6QHazVtpVqCt1TB5Z8OWp58UM5WSRlLAWVhmoIRZM3L4
+LC8QXRCoba+UJC5O0oo/BVzEFA9XxxzlpfVYPoQAwA6IubIYFO+F5O6QzGtjm1rI64xAn3DT2rC
yCehdQ35qxkNR82oXZbiUUPSe3uI54b/5zJNwMcyLfpwhtmqG9TauU0t7VxPFlZ5IiuaLLhh7orv
apwIOmj0s4MXX9SjsfO1yrzRsJo3CHWoBBsLTFE5NZuhK5xrHg1AKnzZ3nW9Y7GJ9OBiK/J1A4AW
ODlV9tnAMmP1Dd3EmTPDOrs/TugKV3VWlB99PLy3clCPIZTFOfL1ajkFdvGBGu8ZVmJ/qqMxuf9c
yol9b1yZh1xNGDcDzzn2LJ7PfaL9EXpZ/Pn3N7H1f25iz8CnxOFkWsKkv/3HTexNmVmM5AYs0Y4O
TicfoNrkTklSgxPe8LPTmoCz/WRYNsQNLSJmpxSV6b5D4XC0hqze5U3xrZyc7UdEwNEujb23oPA5
91X0BaxF20aafS/Ge5mGPtLGmswvaWgPe+x7xksw3uLRP/1cSG7tNwFNNbhQt3tBGQXGKp7e/v1L
5tP/z+7Ao/Cm8uL0chzT5xn7v++0yme0KuwxBXDIg2Asn38uGeaaJHLNR2/axjkcxK86c1CzNRHi
EJfBIlppxohdGr8yqChOWuADqGRq8yrILTn0HT7pn991A7dDV+c5y7q3olc2OQEjyKUzkRM1SiN7
EUkEYaxet0yIHp2eNbii9Yx/qRwOP18SKmIumyjCytPpzvdgW/Z5KKnFxkbclBR4cYoaKyXigCJo
hmUBHtPohn4vJ4j4nXquEFTj7q++kgAHUxhVH2V6YScdfwnG2gstHbE2+x+Bw56RoSaREr9Gy3+v
qWiX7d9GE98FopJJQggeNBfdUDp+DBbFFub0ZQYKfIHBZKbqj59VHwM2t8qt56JEGiwiDSbX3vpl
aGISauWigrvOA0Bcxd4Npg+/KQhFKWKIJGBI8+KWqO5Xopwd/qBPQRiJX6HZwnBGWnkFvBYgCWe4
lRtQxcRFCVDrTqBhxq3ucT8RR1BE8VnLUcslHoYZrTEwbKdPhgNughnfNnSC1yRO3pX27LrVU4fo
Yp/YiGfZ/H9gXWf16PZvWkHvoLXZMqkaAgkG7Zqg9Fq2usow8w4via1h2HVB7/Rbs5ueXJ+MPe0l
8lHORIV/DkZ5T71GrocQ9i/SlQWVKu53aCclZLhFBWZyk6sKrqkRbFG6vkELRbcMfR7nEFYh3alG
cEZTttN9FOKMtcXSAgBhsW2uDGtjoAkhsRA8mVY56CoQ2ndIwDeWDP/orIY1T3xVrr5nw5VszDiy
N0bDAip8MM+vN3amQXTpACVmTquvjfJKz8PphDrNS3Dcm8M69/V1a6PUEG3hsJboeOehABoonVfK
EQ6h5rq2M1Hyd0xrnE472dCtDyzD0KKXctFHOhC0dmlkXrclew/7EZo6Rw7hSZPpkVfmrVGUwTYw
AfJWrbmwZxdYNiIUkGz5NCDpHTurTRSlbD1BOqtWf060LRI0tRBC7lwT+FhBkzx0hJ9J5xD5eM7R
vN6EHDHg19YMHYInnUBqQRliXMx0ep1UV6xr22mh/vHrPBC9jcupt3NMICIDlG6bZnfXDc6wBpKs
xcWr34jPnOXGKt4RtHZ2LWSkTaOjjiU+/BnXHpu24Ng7dnQdGBuMigKjt3k7K9c9gySxFtKMNDxU
T5VT/IZCsE0iZD0TR0jNziNg9bUbkQRByF7YpnGWg49FGYJnjXW5QXLfThDEocW8arr+qdk9z6Lw
LWNEO0b6rnMR7D3HEYa+rIFajoL/CifgOhiCZJs3ACjchtL/NSl36+cMU4FQrpBwMdD8SIb2T0Ts
jVa3q7gfJcIA49ANfwEilr9yvvF+gHmplZ13zw+hpfRrPoIh7+FDL8yKm3l0yoeZ+p9uigJb9ZXP
5B/BpRuW+Dc0Ea6yeVLtxZpx7nSoKeWArnIoxhcHsV8dlsBjfB6EVlvDuut186Ar1ACGlX7JNLIP
faFIS8wrLIyB6637sbqz1i9WqHt2sZ38rslKwEE3HC2Au6QZtLhaOlqAEPkRGIcPKx6rXSKz10m6
t/wQHHrBHaj6AY0vdxoIahNFctAvOiKAd1W4ceP0r9DWoE+Av0xNsQ5QuWwdTOEiUJuGleKSgIpx
N63KDn+EqnoT53zwVN7zFE1taE9iWefBBzAdgo4DgD+9a24o/l4pPQiu6w3tPHjOzu08seC5H7NH
WNR6YB8gJb8HnhInRjAX3vDvJOP7qkm9XFSmNq3wfpSN1qKMh13mOhWmDYUSpOjOnjtyppuSN8Fv
d04bN4uOjUTlqIObbTtvrLAY89fkXvAe6m6zT8ZqA2MfTEiks77VS5QKVfOC/M3dpaYkmZnNCWa/
v2189o1HPLrfMDvCTRwX1jpU5EAZFUxMI8jPSk7Txg7Gt0bWlPlmD6Aw6NNl7fbVGs8QqG/NjKGZ
Ndam7oMvw8r/ChFn7zmhZNioQXXEKLML6+bUxQvI/ocy3Yq98kXV7T1uNlVvPRelCYBGxk+z2LqH
ASiTZNp35lRvHWKxm1rFm3zAuqu5Q3gNvCFFh2r/DTJ0tERlo4cVT63ox50w2ZTlMiPPFcF8Bilt
25rDERSWt/ATVMEZvtNlQXSu8jdmBq0RCN9DE5R75UBBhDFTrwxxrexnw65QaHUaYms/Q/+oG/s4
QTCTpmdZz0Cj1ChwkuwIyvLWDID0LXuCVRx/ARKv9lHGgdhPcb63q+pUtoGLALDU1wioWbnBnaq6
P37JfyAC97bsBH9HUqhrE4TrhE/5Mw/b16pjSe93nnVWsXZGXoS2Vg/unen1FyJu83WbpH/xw7Io
AoKFVrheMqYfV0lMA6aPw4ug5dogcf1jtSELxKR4sXrzHswwzilEoFe/OlaF6Ux4K1ZU07k1tTVv
NblMGui/Fp1iXxHNVZHwZznIgR2bfW/ko1RipbbQKIuPtSbf+57csqL2f+tVu1MJUb0BqgGmr/Uf
+CqnjjZ4oZQA2wVVFfEw0w0ZAwwUUbCRxSzVhnC/6rvUJwUMxB7SBc1cT8hBzi2TnaWZ2f3OxWK/
au0+2juDQVJc8JiG4jnVRwgrpKm4ysVsBUstDdW1HMg7HuPkdzK5N5Vo3s4fM5jMbu8snMI++nU1
ASP9zBAygahjO14O5rFJxfSfF2NseTTx8JOsw0+up6ZbBIvJT9r8BFuYKSQCh7TLj0Vm50f6CmeG
WXx7Oo9131qhlxUbTw0R3FRPh+ANxK3Q3AZ7BFnXknwIhY7adNtt8ElqA4Kjjo6+6DDgt1b3nmTj
u5dZaiOIVdzFwfCCAvsjsJN5opbvsThTHtWYnWPNQUmapNUmxq0DvGGRRRSKvoFwexDvtZxJadZB
eZkLNwtyb/cFF7RaWE6DLBMGDMolxNVdK3V0RZOz8Ku7C8ht3floCJv5wefyrPeQsqtGW+d8y8iO
gQ/UyfSbUZALH5UzU40eykZ8Xeu8QGySpkGwAq0PCTpI36x3MhG8nV0b2cr09G3lYvfDYIiZUyMR
OsB5LBNS2Tt1kDjoF62jp0sHOGU41hfALkyip37TyZysxBgYZvgRweNLSEpMUF4BVdxYPf/D2FPH
jI4HRRPRLc6VtG6/4tDdabXNdLh87qf0OW0Ib/Iwhvh4cYhdCJcIZde9q32bzUSsGYFkbKnx3Rke
uknZgZ6s5gn8qZhQkqcNUo84PAD+Qk49NH+CQZwi6q4lORXvgy7UfpwOTcvwIKSjyWqgs9E47Z2s
e5mmlfQJQUvI5JW21WyyqiVgqVsw9uBbYkWynpBCGXJ2oCTMVmHhbw3o9wmeCTIK8EnVU2NvUkmr
7yHKr5qpWLvfgsgXTiiYzgCDiWEF00sWa17h6XK8/Uhadd6X5abS5/RRSaI75ZNMrHbNBJx8VSEX
0bM5KOJxik5bTwMgQWVpCflP5sY3IBd0UxAjJHLjpY96CwE5MDGDP1oHXbIZhXOlfaVKJSSyHwGb
DXwGu9AegBWTx5ImBh6I6i0OuhM7XEDQwS3PY3OdtNa4cmo/3mpoIyiTpmuqmW9TtS7rVu2cLrqW
Be+b6OutICp9EeqMCtqkO2CKQsWtu1tuDXyrudFyIlcfvWBfTL4GJFIHXl9lo0YkdTzRCNw0Uj7t
WoAsYNSjP6xVH1mJA7Nv0FHasvykN+XAiathZSLqXwPUJqMpLeB3avVmgkLBU0x9WVGZrgy+u0V6
JB2tPxEbe5kM4gqTNA5WJrmn52nG/xXKQ86NS7/K4KV2ekX7tir4JinjS2RM3McL28irJZwMAynF
cAezh5R+qq+DCHvyYWNsN5G/hA5IXejER0w2n7kBf8AI23PleOvar12iHKIG0yr0KQ+uIPBJ9Ck6
Ma6Gbv8aEb3lhJj5uXvvWthBQSJc9iNzzHELetR3uubU4tAYu/pFRtlaG+NpQxANFFVl8BCBQ1Gn
+oeh9dkBtoWFV7L6QJkbM78E25qbsGgJvboG4y90ltek0qqFNkUe2kViTI3pM8OTuFamSRjKdIrN
IYbczKPIlNxvTXRRYTUu3QmsxiDgaoWExa/z8GzF6iseCT7IXX+jW1G4loMHOokkb5Yu8SvWTOr6
a+pYaB+a4cXmUJFDka9VwZ9iAR25wX2Ap5zq0SMnMjoZrUcXSzRjbmRvczcdF6OiA/ZSv384hYaj
gTlsWp8wIHyaYbc3nNzl6UdKUlMkO90uVh7ny06R20Evi7+1hRBhDBWZah4eIeHclRb9ogJfSWF/
BCx9lvjbX1LT3qUdnmytsq/d8CZG2vvpPWiBvHFbaKwYAZIDZWKeMEKhjsxTmmoGZAz3BaHJDfTn
9JWFPdg9HLyE2N+ihm8Dzc1ZAuU+AGzcjfpZN9uIH6pG9vlCOLy4gbxcc4rVqi5cbw8Uf+vmPh3O
JNc85l5raX9yh8Wr1qebJVBvXDo6dE84ap84HijN++VkwaIj+qOWqbfJ2uDgZAGlJug8Uka1RRQS
7tJG76nMdrLnL9Ba+u9GAz1YYhtFu9IsQ2f6SkKJKXPW/fTtifAzoiADGiHXMFb1ZD/lWJiVpvd7
EWTPKTuzKImONuLyhTDrdBU55IkH4fQ2ltbz8MzMqlyZPJAPmK32McuQ5aT11UabYt6grufpqv8y
KufCdhcwRcBxNbX535CSVGUYyIN82/Tdn9Iein1ZK/DraGfxN13Mm2ghATNBrjcs3ciFa1sOSVam
SHnZkDUdidZlZBLfhlVc72gsMWqBFFgLYLN8wwMQfM48lWDvamN7hfYCl0YIUyW14CKbuQXTWrm7
pvNOFDVPSL5yVi7duiYTYt0y6gH0ivHukjlVugHU+hRMF1KwGQ+McXWUPTqhVIHQNYzkmqr+q+sn
eHNDevCRBi5RXcy9r3Gktib1p/2uRf9SDRUGYoEBoVPfEayWbQE8vwv0X3UZHzX8Jsw8OIrCBsmW
AvewCEE6L6Tjk+Lqrrs+OvJ5ZSKgwXU143MSUPNnMcLRsfjUZMESDIG573GfAfHuJnbRLOLI2hxA
3ij75g42vBGHN4kQzCUvYdNADV/lYjJBeIYPwicSjJPZi2c15KpEpLilxGZQvHTIGdMcugMVAy7O
CdIJH0dNr3lq3aiDWXDYnrOqApYejYn324Rkwv/IP9elD6Wl66Y1NhjBfyn74HmQacYAC0+gBetY
AGL2wwG7gfvizFHy7ciEWi8xIMSC5Nm2hWHkF095QCqE2+LKjvl7ppLxt9sbVKTUr6pHk0tfO39O
tBNUWKjgiqkiQB/7pFVbX5M2DXZqwl2rj5JtDGIcuJQFxcC6Z8vsaWBC4+EWFvGBxL8BEby+clJG
BJI16VLF+fdALd2575qbHSEEJWSGw5WtrpbI3vu0SKlHwlsTOMnGUcbfzPRvyYQbKx3bJx3iBDU1
FPggzz5qcHF+TsalxaiO9zr9iKJr00t4MCnYYXgsW3+0cejrr6kdzkF6HTjAzDoNjQ1DbaZBGVPc
LVPDp8Vr05UzBb/Z3qiFUUTRqcID6hvOE3zQ+PaQnV4cZCsfMp4FbkV6HMLmnP0mYDALBp+bDSw5
8czLyCUa2lUJuTYEUxbhc6mMZ7STcWtuZg5ezkyDL4rP2K/2gEV30oZSHPcpT7+yPoC4x0md59cp
tcmmMWz6ErrZn6/SgfVi7REg37pb06oB8nQ8kXrDlwQnm68FEFuEms3RzFNmdGH8KpWFjzFKnkPP
qpck4pg0J9240CPyjEE8WGXFyLsZgZCYf4cm1g5Ya7d9GmDzDKotpLFZaghijiLZGuAgYxcoxbjO
UkheeA3MBUZqazEo/lD5GfeMhfi+qmU2GISzQeT0iSxOHPfTilgPSqt1FiYZo3kVmvewBxWEsXDH
TqyDOcnmOqGygR3yYrvqDcQ+A2B/DLf4I2dIN5Vcof+tcwSbgx1OuOxMzPNdseknbGSMv18KSAiQ
g91rajlbvys3YL6mXRhumvqudH08qrTy1wgzZ6cTo4vO/bWN6/I91cPfLmjehaVlN1K6PD7u0QhR
zLzrUfOdYaxfjkn4HkDRTLL8ZjQk6vg9uAez74JdHrqntsakaXxXXgiELOQQscxXgcsYhGRUL/A1
ZBt0j3y8x7Wt0wrJKl6rtsnvDf7QwY9JAABNEh70YRR7p0a60lkeIeJQiLpJfRA0Ha1Oum4zw5+R
7GauoC8DUhvq2l9G9kuRVw5pSl60k1BuLvZAQgAwGzqhEYNIeqjYLoryhjUVuwdvkqOBSYHGP8TZ
Wfb0XjAhkSJqZEfgHYqFS75TeSKHG2+h8F95kHJKRemr1yfZHpsMg0CdGjtgxO8N1VUbOcWKgWkS
wwPAVRlQRL0cyE6iFtRTHEHJXOIYPXJgWX8mva4f+7kZTBpn6w4GyYwMijzWC14b4Ttp0GDbwl6r
oHY2hSLJe+hxgxCkalsWrXyPQKU30ouWBCVx7viBffYOOy+u/pRZzYi4RgBPTRwaT9bM/naVsQe0
S7J55uNgyhTlbLozeHgtSpNUVHjQf3UBBRLRwo5BgEQ+bKt9YkDZygE88dqGzzjq9gmDcgx1gDet
8JqZaC/J+DnFdvqWmRGusSx80u1h38PKRZ4L8CTSK1hqwbBvnixlV+doNTAvW7qwVLY4suW29cdL
ZBg33zBx1+vh32rl+rwZqQ7rjqeuNyu2/rLEAHybn1puLx4XGUrLTNRb3+e5nwPa0dUnZxn/MKKR
ySNdPhfX0YgPSRA/xVQkg+ADhHq3pivgBswU0iFltKxb/JLoAZzYORBWo4uPphJISwfnlza/5xN7
0Z0zaVtRq988DrQFvmOb6BptWdfipMrW37Is/G606a9kBrii9fqEaAHUN050FuW3ETHFAe/DLvOp
lYo5zYrulUAuW6DNicU5I+l9Q9LVu9eglC2TM8GE0C5hGeDIhaJzRnf3yuiaEUfpHM2EGV2vvE9g
5vEqJj9mZWSluRxYfxx8xpcNAFngmmG9DU2exiIqN3gskzXO9GSTklBfBrp3NZsaS6/D6E5bSxYW
T4Hf3iTU3SoY8geQH9JGs5sX75VHKeTFJFh4KixQUc1Yt79p7fCzyxhl8YPcdqK+E1YwR1s2Jo2z
9pJrsbmoA2JgrLb6ZgMRLoIoI9dsMG+9mLDj2d53jiFECQOLiAA/qiQIDpdymdUmohBoA+SCE0Aw
oH2l5nuj4IfmQb3SBk52RvT8R6SjvW3TgPnN3KxgbtzwKhp+OmjwGst47kVlPBtJuTWpmBeFPrBe
EvToxLOV6Kr08ea1xB0DCoKvYDZIgcFzG3bkr4N60JaoEYMLUJvgInRMSGEx9ctElrQxo39E3NRc
LCTFcE7LU4xJ7aKJPtqmPR2W9lr08hvCT/xq4Is9cXC32OGDkeD5ao5l8v86UXKcyXynBIk/ZnV2
06i2b/AgC+aUkrKdofo6tLrfWl8eC3cs9maEV69H248C23CWhmyaPwmo/7ICTWAV+hbyrrMhs8I4
K4eZQAw0eaWE3p/7qs0fhE+tKqrChyy3eVPVDxaFxISUPTOwwmUtnZRzqk7Nz+LqqgbsS+hC7nHS
/ioaF9+AoGZtk882b5xbkqjkEVuTc5yc6F3UWvz4uSSdyDaRTdNO7N4+cuPsElAwP+gPkD3YQUe0
c8BGOoaT55QFaPE4GrYBWKQ7ZFrr1ma0EsavDlXDgYjP+J5OMrlj6IIc2wQtUmjQjFluHzStZhvT
dXLVVUTzCAlGnllXv3baFHX2HNyj9XW98SDPPPz5omqbezDqL3rqqIcPTvLIi3/PmxyaeKpbhzg3
xVPgASCkZ2ZJDuGXx9nJcDR7pSy7OsHA1VwcPKoPirPpDWd9MrunPHsZhawe9NT9U6TjXBrlhH1j
/lKfiIc1IUZsRt/7gphCf6mv8L0VJFjY6tlOy2/4KvpJVLV6FoXpoWPM/c3Pb4ZNxakdTs9AnR4E
YftvvWk0DKSrfOdPnfXs9OxTu1jfBIISlCTKgQQud8A+ZRdPZshbSC/CqRzWxZNnttqScCP7ktt8
XFK5dLEtivLbjEFYImzMz5FDhiMhCy6AmXC4+BEMiKiOblOY1CzQvU+rs+H9suFaVkrsVGqLe2Gz
5Bg69yugo54fOjY3zecACyYEcvairNhAG4BLQ2gEQJVNhbYP4niLdWA7z09PEeHAB3sWcuWVeZJJ
LhHIgn3G4vLsYeZ+CADIMfOLjkQYOeYbiy3xybaYlNtaf5gS8RyFVsGy1EE7BE+T3IaLl7BWbli6
LvmOx23frJkAqRfVhNXTHDNmGOc2Hru30ghKZHYXmJ0Zj4O8x5HkA42vzPDYUDe5BRjhGFXjKnOe
RYITyoOZGRHjt3M17+FraXlxNPiJpM+Q96ul5hmg1j7M+NHzQyFsqM+b19wxlpU3OXy2wnjduayl
7FJbG4EM3hzKrYPulGIZO99yRnDIpNQeaaKex14zD5YSKUM38hobS0Ynxit3SP7mKtAHcyniwTwj
tzVWKkGuyZp8ZHqRlUiwiq1ywKpgLqy2fQXFYnSz4soAejNUDWk5Lem6qfSOmPQPTldkG8EQCXoX
Ig+zDU+tlVfrfGweavxZpABAi0VZnawpdw5Vy7EfORnqQky7uAWOuc/eA55JByVAi5Dw2QVK5emD
8zfYebAn9m2cdNTK+P81P38YALl3at5hlu67Vffu3pFIpGUz2NwJ8QUF4XtCuXApFcHmfpGL7UTP
v63r6pY2CFRCFX33tSEuP5eCSCqvyrXdiHx1HYi/NU+rZsLFPlXeb+jQFMK4YpxCsIolyPFEICIB
Tq264KNZj6YfHkYXJ6/y3Z3PA4/k5r7dCpcPqtQwNBDMsbdCwBl008hf3FuqFVg6GhPqOF2ixCe1
GkMt3wUNc9CJJMOVZseS8E05Hj3NI9gVIwSz91nnGRC7WXAf7+Pc24aysv7khYWZvFvkRq2/ZcY4
ntgPIoJIhvTJKd2VYSXi+HMpY3TSWvimury4e3loPwoz1FaifQ8Rsmx01igHcCDRzizrD730oHjm
yZcNXwFS7ejeBWrfRenPg52JQW3tNafCBPQ/1chwYR25qalffOJcVpUkrRpSfnFzZ7Kt5xDDqmcs
+Gm21KfpN1/+1Zh6+Uh5Ktt9RsVVElVqG9DOx9HL0LCAW4nG3NskYYuEj8TUPP9bhMVuTKfxaqau
fAl67Uur0KpryXiJB5oKWC57GZvRKSNRPDSd5KxraiE7yyHKpHBOlajFheR3btFRniGovVgNG74+
DY172pBLQDwlsCcL/E8xwF4sSOU6kzlCvEGKER+6AAMQdJ0oI8ghlukEdCO1H50YjqokK8ucG5R0
9v4Vnh2ePZSJImvXrtk5a8xeAakGZsEMzyRtNtJ7THiuvgVkPt6nwd5Hk/Qu4VDDKKqz5pTgyR5E
1m+S+dcHazb+wGSBQnbLShaJfm1NzOaJiZOxxxGVtOa6HsFBGTSVL6GcZ+uJ3Z/GwvaOg8JV20mw
DTGEhZ0A/wSmRt/Cm44/l5jl+7MR4I6KwwqQpO4RL5pp3JTtmO77MiuOP5cMOsqhKUxWqj3ibL9F
+S+S3yJ4aY3cK5a5x7qc85zg0soKHkUc+FQcDJoMgJ1dHvrPtVv7z2X1y2TLdrUn8ZgMjvhiarNN
N0gbQSxaxlGQjJZY4YVunt6wquJ7vZvY54eZZdyZi2lnQ+83bWtYB60MLFb66nViy72NsAadLU8Q
Qx63TJ2qIj8JnUQI5D3Lccqf89AojgUjslWQtYgQbbu8BmmLJ7lN5DU08p1ZP0f5oI51GqDt1sO3
vnHIko3Ce4cZ5FvQiAL+WRVFPdBbOs7qf+ocMAN7tug/zwRfSPNDb9tDwUp95QIfIG4XrLQUIeJ3
vd3yt5Gh6QKHaJWQL16vd+uJ6DAipnN7WZkZoIMEvZ+tS/3Gc6jhfCswxQ4UKcpLyDPU3IM3Y6G4
r7DlEf6xifUWE13mjWvMefWGPxAeIX+CDmsa79ntsJVZFZZd7ozXcAIgU7sHq3T/Zv64zYeofBhR
YyLFxdHdD15Oj4IzL2v1caU8N2fJlnUQVLGxiSefZSNxJ86T5TOPUmH8SRQUU8CwUKeKXO1zq0M8
M8LdqPSn3ACYhlkYMM+78mIH8HlrPOOM5kAMNGawU+wfWHqCuaZtjzuiXmydWTYsSH8dhoyOUFWo
k5flzOqCBEQR7pMNs3w2DXAyOBoT9iIiIJ8d/s6MGImKxdRE1s7Ow24HNaNaVCRq35C9setX4Jrn
r8wAwCTaSwFTpIB6HAefttOBV1KDy2wiand9NJVbxIHWkvmqfFS+lA+7+0IbWlwxhRbnLKK9qSfn
FJqSC2um5WSAQzC6sLuZCI1uIhXNUVjOLbTbB6Zq4+IHWf/cJ89mpJsvP18U1pP0NfOaheazQ318
lg4RfmQO+79I0NvTxBBknEMdqGcqUO2M+f3fKyDZ8fxDauz9B3nnkeQ6lm3ZESELWnSqARDUmk4n
3Tswl9BaY0g1jZpYLby0tMqI/y0n8BsZli/Cn5MEgXvvOWfvtTXFUGWFHoGpyVi1/sajLeOgI4wR
ARFx6QrqmVq86JFu2YYSDq4aFc3OmpXyoZQBk2r9FEouUQ1eMG50KzUXiie28Iz83I7LTKOrOvW0
0dCsBMprCqqUpoRkOCM8BbvOC43OS+7RXqyUHQ3pWbCxxBNimDhBDBCS1Cf5uRiiE56l7vDnH8LA
MCwbkNP8+aMYfRYhg/oUgNvO8wHYdXW9zvH17hDlBJsqDMKdZajKZsyicpvW71rHdtWWOlJDsSWk
UI2aZ4qXq4nM9AxOJj0HNff2pEgDqRom52BusmSpYEnFHJKgV9aze9I12o7ob9QyOVTY0NNfh7Yi
expWIe1rrMQcOQiZRL9K0dyhROQ8z+9R3xTDWgtGMY/gxB0SPsnOzQgXbpc3j2zoAFHESXYs+qmj
KZcPmOa9/NrSIYajNBjLP3eeEp5NoxEOpT88ZW+IXhnJIO4fEn/bKI8BYc31zz9MlcMYtgt5me9A
YybH3GtgWAXQZwwhvxUNmUL/+f75L6JhQ0d1rRqGLpuypsu69Df9bBYaQAjn/shgME2sQhzJoZK7
nwD0hLdWbzSnQ4ZDGio/A16+3wK5GmwZ1qVb4MHgC4OHFQ/E9zEHPAQmhBkWlfA8GoRBAnSluaNW
3klQ1M+8TQZKE4QTGOTnYL+nBYp6kTXsX3Vaz0EsxZJAEVrTJRNySVLOgGDNzX/+yOr8kf7dycFH
Ni3SwtBqEBeh/v0ji6XZN0XZQJdp844uqp4vYoiwSpfLridp6jIbEDnWMuW15Mni3si0hVh7sBTZ
m0+hiPAtF6tmG6KHKyy9fgwhyMa8FOOFz/nirfXnkUd3TFuCNMuRrBcz5+/5gX4Mqg/gOO9TVjRH
Sa6YQ5Y1MtJ8OCkcHB+B2opbQrkfZixupZRRBv4obyelKDiZWkU7egIPKqL09p8vyd+9LYYpklRp
WqrBVcGmN/v3/s3+4ReyHEQd97KgwLOikfSjpwI4XM75pTA36CXUAZ3m049XiDf8zy/+x9v2l++D
V1dMvgjk3YqkiH+7BYFo1n0YEkXljepHIoTvg65uujSyFgRjEGgrCVtAv1NCPqMG/R4RwoeamI3T
NYQY/ef38t9dCBoUsqhL2PAN42+JHyyDQpT7TJw9Ofse6oqTfbgh91tj0Nbu9AAcr6FO7Tov5X9e
hdkt7P/k539+3vqvbPq//fF//0/0Lsuzn/d//bkuXKf/4l2+5un//T9Z+PHv3uU/f+Wf3mXZ+gem
ZFlhHoUxWMSX9S/rsiz+A+MflkoMEYomaiZ+rX9Zl03+0wykn90SqjTHxPwLea8q/9CxThBI84eF
rwDK/9db+8tX+P+/0r/Q4pld/9UJZMiqjKNTxFGlayrv8e/GzqBmruMRRejElHmLujWjNea3E6uA
tinLdJ/GkmuBJXE8i26+5vU7s9QP3hQD0BjhFpm+jGkYU1ZtxiUVW4CfhopXY4IpRzSQe2FEka+V
9bLyVJr2cQ2anPF6mXrGa2jSjMuGB6JGZkpmb7ppvFZVFSGE/KoYUoAcSBMZEH6NMvaIaQBKWsnJ
1kpmWwsFIxP92tVFnXDOuDbsVgoOqIyJdIHnhXjGepGJg6E3ULmDh1S0R8KRysk1NUr1AGBhQZ9M
XAyc+wRO5osu7Tu30Tt6IYZB8wCwNLyZMSa5vAKBscziHEZqHsLpCYir7uTbGCjIB8kpd2lmobqu
18VQ6yjwGgTetXj1lQg9to9eSCfZsqXlwAj5Zg3SI6nD3vYGNnXcH5arxJ3kKBVWGN9AOd4SqqZP
CtMskVGtEkHhS/kB2LvIMs2EmL6huRRCvs6IF10ERnSVMrzneQ8PV5cgRmHgVhQcHYFeuXLSZodp
GQID9ow6xlNcogEKAdwLaCwo3SBNmo8CT/My1UOX8SBB7BhLnMAb96LJGLjfBrTH9mOenKXQVNxu
ZL6kZ8chqD6lkJsHlySYkVq9tZUq0uo3mBaP3VsDwSe3cnxk7SXOOU+F6rgOGRY0iDqqRmL43TNb
m4baJnxxYgz0OcTQ30cpmVzL+okrBshaX6DOMt6GQiH2S04UJq/tHqwGSjdUaOCFxGdJXvU6zGim
jzPKv/NIw5ZNoOADmB+9V51e9KFppKhrBjBYot6hkFQs4NJEBqpqsA4JMolQ0q3MqvjwVZNakYHv
umEvjev4Y/T9ek1rgMMyVA4TNI4jtt9yG2tkhYI5L1s6O0ju9oqEA0GyDqbKaQ2oOE7SQV1gNEJG
Rz8Y7WbzRvAQVWdnXvs0OdB34UiVdMaibsRnC3+UOLvOByFrKAtLEz2HjrE/yC0nHAONCqy9QNck
6FKMi+BU2ImqAxXskNB3hJAqpMaE3pgtukKmAAykVQtrFHF7lrEfoQsNhsQDcBXjr4UnptReuqTA
W4wRpgGR5G3b8Mg2w9q2jXpZdse2e8otOCevVWU0uZ8SiYOrSDQT+EzJR5fB5BGGhogZxFlyqxLP
KunQY6an2daSUxnYHOpKeYi1wjpi3OMpkKn7mzsBE04gpIQsFihzvSQ8D3357hVPQRreehharZ+f
Mg8NrjR6KIwJkmlDZql6QsQEaegEtAkvCT1JJ3mWjE13Pcq0Ni5UnJdJuPbTS2ktxypTXr2Ec9AE
F59UTbS5dMFc1E/HKgXtz+iI/BtB2lfmRx3pzSoNkfNBvtzUCBJsLABw7i2wMdMCr9q0iRF5CJLi
QVqX3wvEqHsKDr3Jt5M8LKwBH3QYbcQoMv8YVenCjVDj88JhZPdCKhSaBJ0BlFaqT85xpwmQzsjK
vI6EAeE5unsG7ax59DmcqpwFPmCYKCjpg3eorpgVGQrq5trQvvwJRFeY5dDc/B70rIDUg5zSIpx9
FnggHK8jkMdqCJcelO4qAQNbo/dmdJCIryHTFIdQgMBRQk7sSTwexKb8KNRwWPfS+JLG4rDoG0qP
IECo0UvhTovg/FJVIQtEOhebMOeEtmXg6xGjOgop6b6YP/0A6Bp9AdrbI4AIbikV+OC+FL8Qhanb
VEHdlYbWQvWAy2Gtjtdp+jIxMjhnbfJMlPgwtBP9eDP41qvCcHQL877na3ZrJfQbGce6cobB2jMF
VAJgkRo5bC91IclH0jfg/hBKbPap5aqIKi85dKclgabhQsXnzJqY5m7UIeKqAV74SCSDEZupqaSp
O6ZcwMgChJoTFoBWQ7wFmAvBYor7uvDFfSMYF7rxuDflQVgJZf0JqlE/gvwmwrBrnxPDCECROupe
XGn43KSn0sQqsKz84Ul+te/aF9rvETPbaWE2or+IWxUtX8h7ajRcLVIfjFu148So6yCUyXqvDzHj
+0WXFeVCk7L2jM1uUNmAsbHcg1JJX8pMMMjvLVZIAWT6slWxjAGjccqX6Z9xVzcpW4/ix+Z+TKcX
0VTygzTRrgOcZ4ucto9KWT1iZSQAU8PRB7TkZmhBt7bUvmD/eohZ5G8TKVgoxhAcdTOcVW0XiPm4
GSiK1oCamPXq0ZumIdFFSSWcZR+BnKkcQjBtS5LM3/rQp+U7Flu8AdbKd8kHVUjvjuu7wpRRjIfw
iPJ6kYhHSujiQ1VwdSe93eCpWtLMV2AoTgTJlxPUbXyea/zbclmaS1Xp0rs6pXsR2x55xTbW/TZR
NxkamO2gf3nBEGJiIptgbOJqKVRDA4tTJPS2iIJrw3O+Fioam007bujJa8vKKLOrKAc59CJ9eDew
IraD7yJB6D58A2aqRnL2QW69xFakWcNUm9UiqoL2mVfahW6ktstFVSL0wDp2mR89ssDF2dO6Gd6W
vaoq0SFQRjJKhoeVIFQ14y1DtPJZj5CMmXKsi4CmWKMowbkUg0Oh0wpCWEy8W6PRGJ//WKeIthIB
/Wedi/mhqQBSIoJB05ZHwaIvYNXrnlK4ps6iZXW+teuJ4lyx679Z8wgASke///P/1FxxRU3h6xMx
CeIO5VqZnqxCB/bjQ2B8wlLSbnEjFg6qBjeeh4KhDOokEwJxSTcNx3ZUdjhL2Sng4iwtGoAddLtZ
fFuaKFqDbQ4ummbHDHnz8l5dJkGoHmj+iaGs4YdCvCOk6RvnSu+CCbkGKe4ooP2nulE3SGDGWPCP
HREy4J9pU4m0NZeI5dc6PWrG91ZOXjpCR5CCiN7ach6JoF3kmAeAy1rJVtLvdMV6lFXAFmqsAMZC
/CMwBcgpt2p+a4ZskY7yMhOSO6E0LPuKHpA4Rv6HjJxblWbBOnN/2dCekDNOQDgBxqrdW6k/JVOH
Hol9nrG+QrPQm50Hak0VGmv6S+sPzISSBlWFqdMrP1na+yAQM1SWbiZloATIgmK6SyJqjHJxqjjM
CmimWM0NjmYFmN+I1HOym1waLIiiOokxs0Q+ooKfRVByLneDHyYzywcjfB5GTfoRkU0voQaurVRu
limoRhvD2VIyXvrsI0DJ0Jv+ocU9gA2w23dlvB3NZMtBbu/5hlMAnUkZ9idtv05Lc1WW9VpjbUc9
usYju6qEZxvo65pM42xCGRULjE81JxVKjUASpPdBczCEhmDoWJ+djnwyvTvzKCL3Aehrj9PU0szK
IMRzGJ6CL72kw4R9SmMuUs1hOU2yAEZo9wzzSap2gvKzRHUW6vgJrTMSf1w1HS6UzNGHfCGSLk+Y
xGLapgKYZKEFMmu688KpZrJr9xkXh+Bx2EpOE8KA04e1MEe+0+aNCYFlPVqgDrYLdIF1ZSxaAu71
1hQJxKW5H9GdC+d4OblR6PzVX9rwFUG01wb8u5zaJ04aouXb+NNhSp513DxRadecxyo4q2KPmW5g
OIQLK8XPOBthLbk7JFgpcwnOajGB3k3fB/kCxq9jL8OM2dO3l/QGlSR25jq/GzAgONjGazG/jxme
fWIfpoa8btntNJKBBdn2RwZlTF32PlFkPQkEARncFUY0FZyqiMcsYrhTIp4riS/zDOtVH6L3OFIu
URIKLtwWZC3YA/V2WiVpmoPZizmflw3QPWvLl4gHurJFlTOg+FXyEpUYHFUmZq383SgiD8Izk8dF
3AAplFuEVaQU0JDSsYQIVej4zDXbnLk/D+Y4Vbbhd4uBs8002lFJ9libr3QN1MwgB24na07VmDIS
zF2gRt5akXNiKThxI6/gMsfDVqJoEKxGmOWg3B84e7UImyZdOhJeAjTZ1oiU1+RsVcbj3mg0Vwge
VWvdZHW6GAiqSFJHOAj2pC3NQ4hnPThpBmPPUk/9BesrmEnpPqHXttVx4prV8i2gUERMSOCpNl7p
/n9aHp1iLzZJ/B7IYRDMlK4ZBsyCTPIAJLPDbtkzaSguYj++9zi07EJNLgIsOUQhiMaC8lUfOXC1
nI6RT6dEs+BpE7FU1nhEiOPSQXa7RtyeEpGhJd6psZU/Io1Er2F6RrkDmNVDxDeDYUv5SZSF+QQ7
Mq8IE4JC1OvSiGJMkJP3ohSfspAy0kV6LPARm5inUvW5p8FuqzlBjbzyKcXRlBVy76BiCB0Ve1GI
AMEtc0AYWfpLscfNxmMYDY28Sjzly6tKfZVn/ndV6yt9vs1QSwC2sNi+cBMvrIaUCL/y7j7c6J2l
F59NWjebIUh/gxInPbwvnEAlwXqD6EY0ljeqoJE95SUsJno+x5RxQhuz16EWlK0FlTyWinXQaMJl
jC0GyAJz/IjpJm1z3qMuB4RFjRpUQs55Z50VXu7OQ1vjR4DPTmM3dss0zhYJXXaXAcJyYKjCE+6k
iTnQ4daBXoYt3Q89vup+tTAaUj1zT73EYXwB9t4tSiNfZplhLr1MpuAgFj5gpMIR8QhIzHQy8MeL
DIysp6snCWa8nWqpsCTluyH9IcGiFQD/xX5IVazBlCnL7ZBnp4CHsomeZlk48O/psc40JZ/pesWz
FSsPuIxgXP2D6TGDDzC0bWSESgOK75CnQfoImmMb7sweNYA78d+tgpgPlEwW42nyuwr1FPu3vLgO
xrbSMwxRlK7hT11+DOO3P1ww0FTteQTQPT67bFPe8+HimQSjLWtCiXT9BtTeHvz3avol09BWCRgS
obdjgltwErQtYedTrRQ6mVII/XK2y7B/i3AvVbB4P5Lx1NXEvdCRyfOXqB2pgtcI8vmIQXzV0vdc
ZyNs16ZwXMr+s5seQbtp0PQnTyF8oT1BzZ9xTzWOgCa69K4jazbcJl4Z7bFoUMj/BLOGkyrU53nK
8hc/fqTerUWWXaGjUfr6w7eekXnQ8rVJ+ID36wlfPhyDXn709G4M3LsDuw+Pil36mwoG6uQq4zJB
+1oPn0jD7IzrnZcPbSBX+ALFu8AsrrpWQ34v07unmj0S43ogJR3ZZUi4kLZRiHqFz4DmHixE/zof
UwLE8pCBUNCuA2NtMDzUzBlEeoTRr/m7tEGF218TfEF+9Axl0e6gAeOEtpt+KUpLaKy1wBrKnr4G
ozlFL2H8CqrHnjNhlyIwLDKP+TsfqU/uUz2nH/925EwMvV1Zm0G/SiUZqgU9I++jVLatsmR7H4CN
a9ua2BuMCY5QIHguVj7xQBUTWs2yhfY822/ov6BP3Lbju99+VHXJ5oXAWbqY1jEuX0eF59hkKmPu
/PBAx9skC7D5DuVTk2pOxPw1xcdXke3jEFCcZbsO15E6UEkU5nLqPxoNaoX1if7aljEH9nrj0sWJ
7gNNpflhfguka22CLpeARIShHY4XTV1nnIzoizhj8qrFb4m/95JPLzynnJFyAAtF+WkMQNlXnrLH
UDvJT1y0UJSPBLtkSFWY6TCcLupPMcVa66rxEXyBRBpKPDJCYCyuMtRz0EmzOtIuUoSzX2ubIibq
UnEGeStoOzHDas7CBXUBu/YOvpMXr1g/ddBaka2QbmEj/W2pHSbjqcfvEcdeYof9H402jyj8CsAj
Uv3cKrsCRLO/s9RvSf2OGNZTzyIxXUXMDSas2RD2116/NbrvND7KRbvxW/MCcGJRVbe4BamCpFYL
UNQ/euFa9L+66W29HvF8e6r9G6V5GYd4cUObwtXkoAITeqNiUdLL907ZyM2JIb+CZFdAkZamHAC1
DzHcDnLEKgRZfoC5Tw5GxJyDUCZE+X6oszCeUWM6WgvgLpdWanfnZ1L/BHZVa7eI1NnZLcz7bf7a
hhu2bOLrUB3QNg5RYPEZrRLjLQerTjz2/ouV3hGr8RqidTQMTD/vBnziOSNKooVgZl9yeZOiVUiI
Nkf2wTwb+bVWUNaodstxGy2NVcbrLO7WZfGAoslD5ucU8IyLX2TvtRZ+g+HHIhFZJkUE2xMdgEUz
nr3gISjXTL3+KQPbhZ781tZ55JwZnrXuUhX7ATiscYLTLY6c1X9K4yKpZ3C747gm7Nlqcd9hRLsA
+KZFek/KQ1ZvBfrWO0O/x+MpTvD+unPMj4K0ew2OHFMOx3l9W0xPP75M8tFLj320pYPaZzuZ+q9I
ayylLGF7sX/Tfba5NYbQPv3o5GI3ykQwais5W0CzHZIlV5kFMEQUzUubCDkHVAiKSVy3upe8g1Xx
dzdIS9psR4ytoV4rWcAi5eoNLv7woy3Pqb5DLkKJc8nTFcb05mAFe8gyVnHAAhiXx6bFnXIR2yua
NlNa8Yn0ES/DvuvPQvjWQGeNviJClNLuoirnsbg8NHpDPuuwtBw8J5M/Cv+t7S4sNGN6SsxjFz3T
cDeN11J91MVeyDd9AyHQ6adNFNz1fp+ziXW0ptIfw7+O1o01Jk23qXyQgl3jXdTiI9ewfEECnJdX
AOA4ra2IthOM7lsh+LeMq12X33A25gXZWgQ5JaH4MNtPRG62X/wA5k54qEM0meMtyRxOpJ52TPGJ
6VhXF/Q2YkgZOQLLFT0KZ2qYU2zGCLDLZyZ90PDi3VvVzXdx+6kxduJXGKFLrpTOULg9pQOEfgSh
KcjqbPzp/Ufrn9C7ptIG6xnd/JbCa0XbkvgfCj8uI5Hz2J6wEII46vhQETTJfKmyOqxEH+vzqgih
nRIgdLVw9yvCe4hwlUOzQGxZMjzaeItxVS+/yuE+1S8JOQPxqY6oeuK5uWT3xGD6ActNr6yL8Rv1
sZh9qf5LmD6aoLWhrdmNNZAuf+QZoQ2f+2sUoyPereEEgA3YTYyD+cCmrPRL7p8Fbd7eB8Xg77jq
WkwuMpq4u0SNn1kfbXNF+4S4MA4gxl7Zv7gyjYqo4sa3MgFpk4nRDLZmhx5sN5uKwq9e4sxD384a
P5uCXDb2Z/bNsbybw2VWd3Ma5yPxFUy5O3a3BLyDgIFdPaT+Vh23Hi7i/jNly+H+zZ/sfRFCyAkS
jUc1th6Fh6b8SD7euC2p8UXlGpjppKVBSisVq9Qcm/hlUHC6Z89pV9W31npVDRe6Nu8CJxthedKJ
h85P14q59sRNPn505jqR9yTLxuaynT6Zow/CV2KeDOug6jteVKhWloiDda+NX/gmubKARLwMY+/J
J/iWRTQS+KU3nK101Dixg2nkflVo+1XLgW7IiHRa2iJRZjlNrM8pvkfaPpofboMciRUSHpw+9Dv4
F91yyGzOVH2I3oHtNc5unDcU8bMnUhN5LTeEuDKJMYsD0enSZlGG98IlrkGd8CSNa/4oEyGVDJT+
lJEkP/Kg+gaPeuxEzFK4GzhYo8oeu0NFQIxyE1Jg/7Rkq0R3pVF1EPK7nMABGe4tTKL4qfk5vi8D
sqDRnWt8FpHgyN0mxj4xuKL5oVcC46yb4e0pzWPyQjk4905ivMcw+wzeljzabfrVCfcev51UXNIA
s92SXEK7hyClgeUe3Eraq3R5pFUvHsohpeh8jP1Hx9cCRTcq1ux+UXduycwaB+J7yy0YZiT3fX8n
kEqvv8RkTUAQbCrddxiC0E5DKNlDXhXZdsIfzcD7gptaXzEc5C5WvJckX5P4Q32biCuiCjKZDZGM
haH+nYIlyVYNN5RMYRiwruWuFriB5ir1s4vuLMVxhnvLcyrv0AIh9w9yv1AlBDqYEBe5v2m9Yd1y
fqOJ1qLcp57F/7kiM9SbDqZ5ZLZo1OuKW1y81im2rg4QlrhoV3PDGev5it+VlQerYbSoP0tswvIh
gHWln4wEL98GN2Icu2lJIVfehezQDochfqsMww7UtdhhVSTPlbIiOkfKPQIPsajGnbg1V0QrjAkL
/a3QPtPwoVfXPD+L4DtAtYquYm7zYcMb0fPVaOwM7Uo4B9wmp0NxtjTyLWIaooFeWoFghCPjB7uh
BploVkXRWx+fo/qWy0teksoMkfyuEzD6LpR2pfIcQJ/2r4rxUYM4IVs6WIL/dOV0kzWLrN2gd0fo
Yie9ZStU9P10GoZHmtzk9kNTwCy8N0wFY/gLLeCtgrncudL3db0n4UH+VaZbpL+KOdMqUPp19FuK
jkoDT33Ry/MQXpPk7hVHs9nnFam9domqHn8FAJa92VzD6dSpPwT5ldDfyu3Yubp0U6XvKLqF7cHc
oMeIVij/FibxfnZJebEYg0Oz93QctW+FgC1g74mHBM7CtKr689T/ondl3sRKHcW2JTp0vobUHTh3
obAKP1zcnfAkV8mrVDj4H5twWQyvlG4ylBh8rxD1s5DOtMCv9e0E/+grwRx2rzwmLXQomhxVfOKP
5ycWNHsYD270CD3wMbSOOeVZKG19xrHWgzQnq1qECDq1k9l3NsMRjIxPq9j01nNI92hSATInySVV
JR7lL4MVMhRem/ypCBPn1vdSWXGfAzmsslMZPX1h30zUKfGvYh3QmQ7jsmu39CrIwBqw8uknUgXt
kWDmBLd2gA1Z43NhalCop9bJsEz6ldzuSd6qp/fW4BqxemYWKT9nUzqAVBKKzXz+qpUVImRKFfr6
0wkyFr+zW3RNCUraaWfkHPOJpd4s6+HA0V27jcxCJHhzHWAgCinU/VbpVuocQP9ohVeSS+wBoVQO
x2j0fhD70tR74YKn/Yvs8xjuCpzpzmSrJZo6KuPiZ45Y1mMWMeksy2gvD7n60ucrH26wirx0F2+9
4UWbMYYicJ1LDZeXSZ6vH8X01dJj5GzbpLmZ/i8hIFSdOHH7t5HmcdSfY+3YYsNPaw0kJpS2BGhU
RP8oR95OTlNyirMt43Z/R2sXHgJkn7eGwIh3LbyPlMbyyrecMneFZleae5hl9oxnUtg7MNyyvNO4
wD88PVn/6WCvPnOHadTo1k4ez7cJW7aD1SBQvz0d2EgSOb28ncqDwHLkn4P8wJel+utpRIj4ImQM
Wju2mZ+WaDvuO5oFp2BBed25oSvgYV1gT0w4Eycu6+/ofNY0RLslQ//oURhrxSN4gRNtjRfqntY5
NyJjT/7nlYi9XjmP5Pm10A5iuGuEp01fnKH7YW5cbyPxamBppheNXeGbQhVB9iUlM70PfkU2gSGv
3KTP9hZBKaJ+zs09uyjIzQlsTH3MxDvRSIJrOUSLIMc/o/WlHYOdcCktSagtv3x6TAw2HCS/dtx9
dG3JFJpmPC3OZnhk3kEbblrxpuHcbukeUX1F57R987vRTYXvOkSxhpPcGPcM8uZbpwoXvbFLDDp8
8nmugHDaBfiGQus5A4lyMEdxswRJZZVbJXoTk7PZu3L/qXmfoSnSBM4WOTU9cvtVpzP7iK5G9i6X
x27xCXSr0lwq5OFZklgprAx9Pw57Kb/LNFZq8Cwb8y4Ke2B4gEI5QnMSJS1sMl8myc3zj0pbiTk2
4KOgn4DrEGkFaW4d+tgR6FzjeOQFNM/acl+BlemDdaNv5e5SNL8RmScGIACLdgRJbExXSRe3i2w3
BY8cu2H/PfJV1OzAIvwZ342rj1reFEwWBi7FWpJezeltogHGKWIhaXSM0zfB2MCF8pMH0TP4gaFi
yAtkrNqfAzTjQVphVrbVhOfcF1PVEfxF7kLfR/aNLXJ84ekAgNnESLYVnnoekXkS9Z3Qj7a8rVS8
NNOShyfgEGOcEz13wuA2Gg/B2uT2J3ipFKqb8aKFr5ixY32bqwfWt0R5DWpMLu/ETXnZTtPXZknN
szbNN8w6TtAuKtZPyaOpQZtOvpkCxbd4IS0ms9aT/DmSuT4TKlS6NwQqsI5yiPROQOKw9a1ZsjL2
0TCt7azpWYrOTHZJCFVg40B6ke+G+q6NyZpLKg7bothqnDi6BXxUHqoQG3BmrvGS6MmD5tqovUjT
viq20NK0UHcbhhddOZ+54AbSkeR5lb7onQzLGj4niqjW7fOtLyYOYb1RstQZ4nOsZKXXXpTq0Hv0
+wverbxggVCEZfkrkg0EKJ6xPGnlyWcn/IzAvtRhDhJnm0DSREqo3N0jQAvq+K6xqRRHxV9VxZrj
K62gqIQzWK2qmhY0gzp0zFQOpXzy5JWh/dTKm5jesuqQRPd8hIzD/rjQ+68q/my8xA2DE/WjzqNQ
OZq8gMUe2OI9KtccSwVrXY9EiF76dF0HT6IXfH0ZRB8WpvEiWEn98mSSX5Agmn8JMfaGSIaf83Nv
MXRkqTpQaNe/ur6IR8fSXZ/sIMhJWbYfKreDjuGvEhlXAgMdJtdylK6qdit1K/pyIj1IsilJe2uW
E4EC7cbLL6Z+z8Wdv4IgIFxLRu31uxIZiyBRlxLLkmDzubgHrW1u7MrgoPniOjU621fesuQuujEt
ZHWnji+zVOoPWmpexAFGEhdSmVuxP9BwYkS0y1hH4uzBjV1j2Cmo8xpr3SX3YLpZ8Ts0OL3c1crp
91U03yK2FmXuiTZndXCHal1RKKclrXlaX7HdqK/lqCyFxHMEj67k9J4Yn5pBtqV00a1zU9Jk7G49
Ya5UshvuztraD8NrMFNOU5yAw0X1f1pEYD2YOQWtcsuL8KBiimLKfTK4nKF9DjQO1SNLYXOTOadU
5nWYbtOSfNDyC2ObY8RLwDDL3lr0NickLEZGgJvHQPNfs4UzVpEl0xaYhA3KN8geX9qkxUpR96W+
RJWIASbhFOaVntMQPJEQ2zHY9HgZKoQu4n5q5DpCwsJhLcb27tS2wffukltbXgz5G74E4duHxGnp
B6Ai6l6S+eFmtNAMjK/xEAHShTIjnYvxRiJ7736WIol8nCoKOvtthQyO2l9eKiQYROteAWPnQIDM
zi11v/gp9K9dekjmJoBOYFL/IpHvEHCfOsyKF2pgsuFo7NIgEcm31IZ3Iv6Y8zN2iB6WQw6FfJo/
TkwFAlUHVUeqHyWQvnQQF6Kxq6VDPW/ocHdkPJ0WcMnaRey9z9Nt/dFVh6J9cqn0jj6+upXhJ1jm
NSmeMGOZiYHn4+lwwqZZKoCagfal41MNdoi2BMogXr4TKattvYdI+z0Jt7Y6mdqHFrvh+OMHJs2d
b3UJ+aMlsOwzFT6MquLnqTUcvrFxA7Kx2akbvYPPxxW16F9Tbbuat+ldgvI82tYdnS/1VxpucX/3
ad9a5oYz1ihfuAxl4loYWCnTu7U29/KlD4FbIktKpyluCoOY2MVZvpqpHhtlGVGBkCCBlykizBo3
94avzAivfnms5YPoPxkC9OGabmszU1tAoOx8aoOu2pGInTqNXVKtrr0NJ0YKdjZGkd0EOvkQEWjb
IV1QkVONt8H/9D0G1SXzW+GoQpYOm3uAycoKQQSQ0VvTki4xhiA+I5wrTmeeMmwwmsyhLzgNx3S9
u5cuBAHCJFb5Ws23xapH9rLqrYsyvqiWYWsVrgXpKtK8SKB+ktuj9P+PpfPacRzJtugXEaA3ryIl
yqdMWr0Qaem959f3ikIDc4FG35kqZYqMOGdbnywx0L1KPSOLBQGhGQZ51weKdYK5fO57jX7UlV16
5PFBUMOZUtqRsINvA+loG+9OP7stid7PenWJ5jdx+gzpi1oedH9cy7kfW+/EMq2m1CZiL+UJqBHF
Pk8b0PD6Wnk6aJVPAgjpv368CcjK3ZuBRCQGd4j1YWIgsOg7YiynyDJhRkWtthst9vRVQiWmum6e
6Fwrql2agrHfyulZl/6ICw2CV20+aube7JFK/s3dSSm/zfihKTPAATDKW5b9YYOlpuK3wO1wAXIA
gHOMEzslMwYVZ1X8ERdf5C6jovtFBrqK3Bg5sA+dwScv18TCJ1cHhIViknXVR5imdTLP/0COmPUl
/WmU0dytSLdY9osH4x6f+jWJt9VFhp9T/E4mYWFLipbbg+sUZEy6ISToxKpcBN9h+ytPL7X8NGvX
KZfWZDOC9LasliXM1sUwv1L+KTcOABzuOB4b+M2WhRd1iwc8CnTnOqSwbPOPUjrN85tO+SIRfw0h
2Un115D6NISbvnhvipsxvS/NU9BtbGQImvKjInaSakqkTwUHe9LtWv25bvk5yyt1jKTwVz4BugeJ
vlBORo/kjdmN0JQCBBz18sKN7KFdXE1PNiPyLvIrwl16WafilHRBh5G+OMUlbdqHiVpcIdBo0U6E
hChVd5vyi03kh5i1vXgz/ji/05pkCHxSxJ1oGMDb/p3GAurql9GXi8ugfcsE+S1UzMTFRc3XnKL9
p80VNgD9NypROQ3JSa3qtQBki/Sl9O+ddWPibVhGojUNOiyhIBo3SfIiZaPYryZbvTYwShm+xhfY
VcfU9DVXhtcmVM3jBSFDq27fg+qZnOfyYjKo0DqglCRAjwIwpnF5bIlv/I2NUxjvEMbzRCjITmkC
1Wneti4OKmae1OHOUUu3t6c4TzYvLVWergHSfkmKW4+H0XbcTF+TeaHw12f3Chae5sxep3x+g/SG
0HLOMTKtrXKtcVbFu0oik69cYUxfyd2p0HYmzQaeg/F4I2GjtGmnhZ4POEsYGyYqVSf5PnntCnd9
gubMj3Y5Xaserj7cku0Bw1qnfevNl1CayaiW+p7bSAEMnXq+yG5F/6AXvpnYpsQHV0BPRoH9wvlF
5DtWYn7Oe89qNLdj1w25aiR0hYkIZmqafV0sa5UckTZ8zpVHmyobkEZ0GFvF+spISh5vaXWsdF8v
HxXWKn069/o6iI+1cxpHNEE3AZjIuUM/OKs17k+1fmny95xy9L7YNM1mYFnK33rrp7e+q+FLVr1B
PaFydHE1tZ7Nje3xWwTF8ShZI7LRTzzb61MCVxBvmDwCPLbxtx695v319jYkVx1HQuorXrxm1MGt
ujbpoaQeKsd+NzJKd2Cw9r3T6CKwtiw9OQHcZxt4r+C2o31jpWmxi22QlfM7heVFncWBS4bdwJdg
4A7mKmhy/iXuabAe3XbRRVP87EEbIUfg/KWqXXxDFqZTmgue6qpbz9ApCjx3pdyLGGx9b8C1N1tC
U8L8DN8BWD2wLPCXug7zEmQdfmooHIlIgff4ZlFkMAJ/tGs6XmeCYAEdCQyIrxbDRTCMnoqBIWba
k2Pf6TYqVyE6iPGY65hsswsBYcPiRxY2Jl65c7DRIEGO6kfNjBihfbTQ0WdfIq6H451OTj/2FecD
pADi/DnIvuUpPk5Y/ufiJnUXkC83DolWmqG+GW65Ju3rNNMIgKWjX82uovyY3Wvic/p256YmoxlZ
y0onYD7dVBk4rvFVh5iGXaat4KuWDkv3pDivRc7OpHJoyIeAyMS2uteBDq4iAmTcCPRB3tBumyEM
SUYGEkItMI9WHU467T2zfq0WNFC+dGzhWIXz0QMxzr8AnFfJg4gQxBcri1ejKTxl3OKnaxFsO4vh
lwjrGyqDcs7ViA/V8H8mOPo886PpOpe9S7RvGfzpoYb6fjs6p34WrBgHS94TbozK2PZJhiAmFFvl
4utmjRpHc6khz48C54l+/79g1Fc0QcnO9LPx/u9ChWwsqIz5rnjOyulbq8i+V/Z2caicXchD3P9F
+iNcQXU8saKLkh2fD12f8tWTg0yqCT8V6wUpJJo1gkNCvuByG9YFvyAKoHtCnNnjVelhJHvLcfl5
2MCGO/FVXpxxAcQ3IgfS5YkiBojn9zz7Bcf2JOQa8OTQ+mQ+60/acFUuMnME6Bf6RNJ7N6Hm5yI6
ld9qWP6xxU4QDeJCGcG0XeqTkDTwNuD6zhNnRa2EJZvcrzvSqBC4kumMrhkLW/hrk6XnEngHxjkf
JvZunia6ixOGrsHKvXz1mP9xdShrUrhaMu12C0iZlHVriSTeDC9Q92VBg0duuHbsvZBoZgizJgvO
bTN5IUgrAaHDq9JVT3HqkEJBZlX5SR836paVFhFlhsqVa9Dw+vXMJibDDm0jrhmzAjXFZYM43ZMs
1l/QyIXgyPC9V6/x/KjLHxX7Sj89TPm5waYEom95ZnNmaguKWwxPOiAKEOCbKQrX2ezk4jOUaKpB
eRwfTSzE+d+gfMwojvMwcBGaAVr/tTwCuRu7ff0IWWGAs1T5nfDHtbEcULAiT9T4DSPgB7QjUceV
yacewWSy4c34mes3lXToNt+NZIKfx+rV1JCptUTdVj9YlBrHNyKY/dOI+oTvuu43UB6h4un5R2Wf
afT1LOt52tq7QL9Lxbsa75fORNLbkqgHhWcgkbpNnMusQiUeGGB4N+a97694SAUirMbIVblzjPBV
HYikjb6H/NOCgKCvyJOyfJWVz/ymOJEF4kbIr7WP55NqPJMBqVVP2XwXf7QjPWwQhgI50GSnPISI
ZKObUyXezFKnEEqLw9W8sSXoOJ5FOOwBdaSpvOvQ61Ckafg3xR9fMLV08G2Q5rFs5BQhGfKuQwJi
gBBl/d5pKXzzkAg3WrDWOKJQGJTdowkA6KCOyugej2t6fsmidQTeMUMHT+mmAMEiZwUn1otVvLIL
rPJkTe7ktE3pu/IRtcNLMRIT9OrWWFKQNCNb9eV9sRuh4529+FEiixoFkhCizx5V46OFoSbZy820
nx6FmBU9FjbxeVgYIt+Wd8jDNn1T+H4xGiHQziIWHLqpid8sNxgEFmTkcVY+lVQQNO15mL5m1mka
fdiPND7pmsswOtFCgAwUJqqAs4RamAmUHIhcPvC/GqbvAcmJWISySgLJBV82L+LqNobzA3mcDkOe
jl9p8xqWl1Z+YvnW05+IEGE5eY2WG7u+En1MDQVz3JjAF0R/wUnS17LCBrTqghYWjoQptPZb2jhg
6/bscHDZUrRJucRbjgTu1noguHX8NprBE58FgBX9mgJs2T+JuZ7UFhw6ghPqw1OJmJdmTqJNbqFK
G1i8UjiZhxcYtmY5YvZDASttv4ArDSYC3sRRp0pmpBFG9CvAvEQymrO1TW2OjeDVl9qzQgN1f9Vt
QjOo2iu6T9sbyBVa8Rl93kQF8DkyXuDiZSpEKwbN/EwZUD3LJDp+BNO+oLFIO3XzU8Cs2L7L8kWW
ngqWv4LY2GzfeyiYnafBpTKluqr9Nlg0t6x3HRAPbO4qafyWnxL+Q2BNa2JVYElz3Ea4m4iGttQ/
Nb83BG991NINZRSpjTC9t7TLOS6fNdpokC9DOQB30Fha12dafHRop5K4aST3KqHimswcstBddBfn
o577YreLSAnysOzEhyq5WLqXzb5VkrRXM8k3B4mG69xX0y2eFQahmvQdsv4K1Ba8d8oE/PNmmSS2
3S0kq2mqukH8qtkffaytLCDJS2ivMw8aMXQhiMQMhe5sSh8pKhVv2tTxLhMv1rsSnwktWNeL1+Ms
c+PNoG0c+xgqX1L006n32GK9IQHuIWGUI2sYRMFGRhSA+aJmCIH26o8IAQ9HREiK+YMEtB4IwzOc
Ten3FXzWpi2eaEEjyQWMW3AY2CXEU4YWC8xjnVW8JbsSpKQ6SNmxGXwr36QwyGnzwxbIE584PO7x
Ny6xKNr0zpNiIIKjsobRpLzZhk9XAr1kwB8yY7aHddbRib3Zzk60GfW3EYKJ2LDkOZmO3XQrzW1u
HkGO4JlI1eKJWpwdZhwaRpaNqV4T/v1CZqrZx26cblOdjT05du22X9xpM6/5LOjt2zXfNr9Pezc5
O+mrAsqe9t3wyhSP4mZFBpgYhFN89TpnhzNnYMAM8LPqmnZOzDM4D+cDfKy0gZXGVsJXMGFJs8VT
X7AADYwuXYIF1A0JtzEODgeIgWvqE18ZRtx9n6Omk4A17JGQZvSJm0kB3V7+iAiF+4+dW8Pr1VAk
6jCCJZRcxGc+YrIZtsn0214puGFI1122bVLpEkfoOdJpTcL7bM1AiLzM9X6BXWEbg2JCZ3VfKDAE
E7WA9JX8xMSA1dCPC4unARErBNfIermGi0mOivQI6q/Z/Jgrk1WnX1uBuupawDZENK8pE18V/Qu6
R57AFrmADmHCXMnKYebxnY1pq9f6ahh+LBlr05HDFesNL+6wNXeD4dfMJyvTn4mTvzszG0BxNuPd
DPuqfGTMZ9DWGpsHvaqowh+Z9BSpGtfgJsqPmMY09SVlGVpu2vBDSKZvkNgpkOLsMAFEjGgwtRhp
e8123wIx8/0jsovSR6OBujmnmVKvkMqOGL/WNLyRO0X3IgqmSbjNVmX8TZwYOCtxF56zNpNDyxAB
RSf2imph/mEgyQgAGuCzCTlv93l5cZp3MXBVPxxxXfyRWCzZNrtfwSsvYPjJ4xSG1phGMogq1hGY
8jBBWFZjhODVY71DTSS3j1Z8KZb/Fac+9xCKrrVh7JDwdPjcpn0bEErLMNsEl0SCtFgRaI6F50sP
fhFI4KK0oDHPKMHFBS4ga/fLgiWR62T1D0Frj4351ZDGWqsfWgo5voPuGocbj0Gf+fOj6O9tfpaR
po4l7bYk0qPhbzk4IaYIBQHvcQMvio6qS2VPchPEEa1gBCqBMl9KSkdIQmHvQn31pRKJmbmqKZQ4
dIjWfe23KZcjo1lcbZC/yAghnEBDtwTSLY65liZtaDVQTuF/9niZFWPr2D+xvI+Ka9A9Zth2Ef0q
3hOKuRkZm5owseybYhnIX+TGd4J7NzPf4wa0Yl6hH9BoT6rWRnwpXOyyi0daM81Cag6zJo7TBQSo
a4UwhI197h4xjAdxNMteEN5l8FrxQEgz6qkKXpWfndcGFd16AvWBQ4j6PbmhdclX5dFyoluXCXWP
wWcan3v0I84rL2xLdHawrbVbXD2DUmEDsiQOsAwr6qWYnlWOvqh7sfXPzxmoOnJ1/RU7thtqf/1m
BJWlFlQ7h6vvmiW1ped4HlsXBqk0vPaaRUKLLCugfzrk6EvYPzqkJObELxTxucOPkxGfXwXf0PjL
cGnyE/14WftXFD99QOpVhdy+/7Idwkp9nflNaXW3+yw4g3cab8VbjOQec+ivAglVER9r2aArvA48
XtI7Z05NBHu/pXiDDqW6+03G/VieWSq1I7MCd+uPRo8Vadbi9qM++mmS74L9j7dyHcIygBqOVwhM
2aldwqUohcjXY4PI0NinnCQ6//81DxXvkBBrADKRzbTtzXcj/MwhBgn+5mcEUMD9C4VChs+jJjVV
ZGpm2loa9px5unmmTQ+M+0loG8gG4fJ6dRQi5tes4gNEHrfKMmBK4u/njdjkPo1I6iZmmQArjek0
iIWhApBRA8/ZMpwC+ijNwXCQOQQPW/lbCvYxHw3HaglPqNBAXHL3u9P9adttRwrhlmOK13rMzkMk
BpAiRhX53ta7VPJTjiTTwyjO2l/fRWxqfhWsi1QAcNpItuB93lAF1NW5xiNYD58AbjTJtPEbgNqY
sG/qG8RUvM12Bfc1+uKQT4hsFrJ7jQRADaC82BWzJxWXYtl1hGvzHaq/WRfwr2ZoEnPVFZdYPpDa
vTI/RI3o0B2Y2mhpLRUvaqhCpKCyQcIfZjar6pVf2pQc6zW36bwVqE3Qv1Jdi2RdECYbxAoRBd8R
dibIhBC7IAonbqHQOjoE+bIwxG8pEt3xbs5wex5rQDuwPAXoFiHshNPvzKW8IOOSmmcihGdWsYC9
zBvmbYOURr1qim/2yKaYPpi6xOyHunxcS+EROlSc+uhdm5x2AjCg4VYtBys9tjLLHcPhfB6qE/oV
D1hZht0FbpKyLxImcG29iQ4Ie4MjyzQqJIB3tMMA/yo2oax/N/9U0riyXWf7MnzjQgCjx72n4Bov
tgkScAuPM1V7rkYS53pxx+pE6HVL4zmPGFcf5ibD+hMuCYnuZT4/20YLD17E6HMiKDv7kqlfkX3l
kZzUHZkNvg01ppPxQZEDKMabtSayYyQQE18v5Gh6FecpF9eAWGH8i6qdyjHFojd4Ek+SvDopkMMt
3Eyl/UjOp9280rnH7kc/9FBsOyV2je5TJAgBH0dsvEb5228I+gg47ycX6AOVfgCMiC1gCGyOdxur
2jf+Sx92kfVkXnOv9Uehi+tzX0PeMMTNqaXfDFmEsqIhiCD+h4Ds++TZ5G8NBtTjN45+0e3WrUvw
6RHsE6OCYCDkW0Q9SK4Om5Q+Kqqd+ASL5YLAFWfZQbEJvmYUO8N4ov0HbxDSHluo637gGDmDLWNn
8icWQIbyVKEU4JK1XhzEXJFPLFGTHZL4N3SuqjKvPkmnIL/Y2ZrLIWhPwTf7Rf8dygeC7kqfUHsD
MG/hrMNOT2AhMCqNmRSvVtSe7BqGPCbGMZU9EbWAaQ+Q+x/sB5bCrtX1e1a4FYEEYlltUZI61XNb
/s6vjXop680IecmzoKxN4sCXk4HWv31vUG2qr5bLjpfdQDGaAN3RZ36ay8/CizaGBqGfelgzp/Rq
ICAPvh3SC0fIUDgxXB6c2r+2tGNUVvmakgyhimSzHUOISqz1zGfpIUHezsDMXGD/G6sM+YJY7anh
CZOIa0LeO/BUvNhac7G703xJfVSd+q71Sx8YhWsfq8uJmSFQsMZHLgTPUA98b6/kIBAm8eBnk4ks
JFzf3hjghSURFizb0WfUf3XK4x867bx0iNZIF1kFaOYwi/Bw1/El2jiuOjpHci04v64m73ShnEV3
o8eoMVVPNYJXZiaGBCN7mgJgyQalY/bMXZQCDeV0xUYgwITnrBotE4C3hM1NSLpGVCeKccofscMq
j+8CAAPpzOCRbsiJuDF9EgQxcLB/b1kGNnZ7IBPMixfcBD9ORfXFx5zs2ZVpMRyVbS2dBaDEPzkN
kXOMnN0RSrnsgf50CkKYmk5MN5iVj0TydsVHWRzKrYzIwY9+1RjqlzPn09a2Q4DiJvmO+7NUvIBx
1MZm/pzjd4Mxtf4op5eRDVgw1ULXGY+fSDU4bjTEaYD59ZuiBy7ZvyKib6hd3bOdn3+7P4h8SgzY
msgUEwqLhw+FOkMV2He7XjYDHAo2coiKl5mXX7qm8lWqTnO6ZcAzEaiRLfshGQ81n6DW51VkB8Tl
/iTGQ8rLuzOSiw1FuJHWQyM45lH6E5NhHv/I3VP7y7ALpUYpKN/aywAQJY13Qt9Xi3FDM6wTpGLu
g/isqU/ycIjzD+JNUNNMvh6dVZMSBkiVgN0tvsAecA9kHQEfT6P2IciTtuCMYOw2LY9UDQajfIdJ
2bXTE12Pf6iku49wY6DVR5ahn8iGXdVQOyGvX4NoiE4oeF7gXVY8IbBb7M9WfmabsQiqlf0RxAlN
YOWRkxHiGNKG1zn6URWhCcdf81brZ6fYieFnKq5CBIbcaBj2c3Q1USd30qczH7JaXnX5S2wQYYQ5
7WVYXiXGe72dPR2spraO7fDWSnszuTnZOVsMoFHevPEGvIhDAEp4q0sbcQQwMjqwNk3tT19lioVr
305AErS8/EnjZWrfNNR9+lOdXsKFm29bDZukZCw5ZvMabih3kBMMs1sgiOuhkNYaLVQAGO0xHpHb
BJuwe1pkJtyjZd968x5Hf3HyOkIl9Mi7gC95RBoDFowVV+e/B7dMEDkmyzWvED94WP8M3RrGngPj
s0Wg2OeczvVlkcgApK3kamoXSaYOTHMtxPFCcZu1d5PpPIrOgpMTy5CTvrQoGlPtGirE1W+teVOv
uUhgye8pxAobdVfhOjAvmXbvZoaI9CseftIedfkFFgCtE2vbhPnNaBTY4T9T2g7tQUH0DM5bu2q6
c8oPsabL7S2w7j/vk2l4wRq4wng0MXBz/4uWbUZnccXGOKnHnOs9kT7T6bM8w/KLQEVmr8r8FhSS
BYazQHtZBfKAJkadNq+EbbEn7CB2DpqQWtBMBP22tRqKKN+b6q3HZFm+DHw1mvJyqSLK2ehbA2NX
mbX7v96wxHOukC4V+RZ7p9ie/JZZpjsCMTUbWjkQa6Np5XAKQ55ue+2EvwRPbKC3G3TRKJMxFGJu
6f6IaF3pDCCd88LuRFa7pHzhmrF6IG0FoYUwylcPUX5LRvKqxmI7q2cpvjo1zD1ngQCbRwTh+669
VOmpJey/3EcbplMugMkH2zDT9Yx9ruJqERgJHaB4HQRBjm5TICsaX4iS4udHmUTiZABYIGQaLr+v
9i4Tmrs0n7K57lsPNlq/1AXK8pcsYbbJcLnngOD7cHqeS448jDqC+ulrBjqwQdUTIwZUIYpkOvPE
zKaXWynagh8ZzcNuJkaJH4Xl1voaTJhf61vrIKlXWrUDw0ugokJaFA0cYUt05vZywJgjlDQgb7GG
KmZbm1+z9aUBFqhp5arS08A7Y1SvwK5cjshpa5fZt34Ry/UANzIVj3DU4Oaocue/YJp8jaLRXD/C
7LarYbp0OoP6ShSu6Ru93ikJNVIYJOIYs0L7x4aAFGWl1LlnERS68EEMNuGWLozmzdYH0lsOyxc/
v4AdHC4Udm05HnkOOEIb1oqV8aQ6FyJM+v6nlF+G5r2Q9lW3jUiuAMZE3gc/apLMsHF6c6Uxf0/F
yQyfoQ9cBZqn52hoKl4qSBy5AXtHnNHgUpTk1zm4mMVv2DDupEdD2vc11hUkNXgLyTBmGXEFfBHe
Q+4JYsjDdvBnLovEI4BluhJhLnZgYoeJTuEnhBgO+Jmz/mcCNkoVbxgfEtMljLOi7RBsh9omylzb
xxQOsh48/VNYLJeYsZSgGRt8GjGSrH204DvBM1QqUdaoq01oJ6uMXJsjOim6NWnubkNE2Ig43bIB
Tsg3W2xjny2ovRv0J6rCsfw+dP2GndIjE6fhJ26JgPs3Bjj059CrB3EcmvdEJheerz0dYTELlOZP
gXaL5qcwfxiOmyz7VJIYljmcXMhqZKRutG5IwlthjlD39M/NguTwTHlc/X43hKyPLSkkMu1jLthi
T80YjoX02s03kLESRDWyrr12j1e/A9M/LmpkQ+BGm3ob7Sbyx6uXOjikzhmlJr968nAw/qbTIIAG
IeVeAmoOsncreo717059XpDt6S5gQdxtzWyjfmdsdh5Clhy7i2cSAEILO2R0hTJ0vFnaURt8wnfR
idPlRoxXox1R+6ORx77TWdBlXLda7GcsTTHAa4ukFssJhFERdr6qLJgG0bxyjO/r6pWvInK4tTlf
monuLGSxM3DO9FqjAOKLhn5YQzQxwLAKAvmPAH1Kf3O4RcfmafQQnEReakH2eSM0Ht4sdinIgW3o
D8PvWL3ErB+26Vb5c2IhDzeuiJPx/noJG28oziem6kZe6SW78po1m7QJQCyQNkSGDO4jvKz2mPT3
FOJo6LT1WD/b85tJsKMck8jym0cUuGyQHnha+TN3NcI8nlZ6uCVGbDkFHli9EbZSq+Wmi5qteL5s
VtG4Kne2vex41rxePav0k/dXCH8GrZ39gbJCHGhBzW/2PrI2qctTRchHJLiZqMJNXL2nw5M4XwOU
f8Q5ur8Sego9+wyU3zThTIpQfrQnfnugvKj4jpS8GDBCtMghgurcSaugggfU9sM6s6zVoNw0snzD
6WaVO82+YkxosDqEOlmLt2KC94MEse5IcEkX4+hP9kQmEcn2PndcXXi4vcwh6VHg/87632+u0La8
4zQtIinibbebMz5A2GeuPmAO+AKBC+rcuvVJ9ZeNNV+kjYyja51bH2r2BztvJm/ECYTI9WX9alMo
Xx6lDAUV7V8UeTAABlwfVa6s57beRDMzAnLKSn4Jgp9oLjYDHkLElbr0ozt/cfkSEonAzc/vVUs2
BL+tZm1PERWPE2fmeE/ZUDETL8qrmBq1+JG5jCzt5QdtWdmwgsRuOt2oEiMqgW7y6Qx40SMQ6X7K
xUedI76Irsapp6uE6JAOQx1bDnD4LQUYsnkoHPRcw2nGeZ0WOPaJbipQLWeYppdDyRkYcbLAtTZr
ol/EDFak2/GJEwZTE30AH7QLoPdafUYo17hEvYrbmwQwwH7bczjha9vxBinnBMjc3SSs3Q3VX2Dx
4YeCajedSAUsMT6w0ajPerDnLZc+edoihnNn+snAXRwArwgg167a72AB1m6JF+Ktj8hZErYRQrUa
9hAkox/UoaAB2E7VeQEJGDprFY5vKLgll8sI6lEYVqCMx60gDrr4q7OEw9TOX9tQ5BM5QBlYY3jV
20XI5qEOEcZhh/TNoPAH66oXpBviTyOv+pugN9Q2grA0r1P6PgmyhLNWwLcN/pjsOPMtltMnzzqv
LmCHeYCpMWH1Gq7wLBKXq1bDXXwWX6EFptf9cVnxEMXrNpkZ7VWX/hU3xbw5T2AdTKhq+27O58UP
d636Jq1jfzFOAsioMz/wuXXh94RISCHTp0eRQUsbeR4IW7i6bPseiw/BXV8QBQdmGmyC5qFKsCwa
mksSdxqMW5c+ROdi/6UdAQ3aH7XnU/pqJRe+NI9Av4DLAuGHvXppgvPgBtwDn7rxBWxPLzcurkPg
IVmmqoI0KU9RlnU88nH4/sg/xN+3FYdGhLQUIotho9N++Sc8d3jB4D01a2/Hh8kAqhxBxdTHrF1y
icRj+lBGs/VHtUYad2gj5DkXYEOPvdhVbI7SCHWil9L9m+20CuU8D8dgF/SmYcyuX/TPwfwWzmoz
fisw+/GbkeH0M3FS8Hq+UqKNNAGREKsZGAcprnxSB6C3vQ7oicryIE6CxiIJaZ0hdbHnL3XkN5Fi
i7ceRUOKdotiSf+iHsAxLol+lvJjJf9Z5bMm4oygO8P3tP6ZmpBMGZ7d6NDml5a9nuWThJJ6b6TP
RY77158pAPQbAOpYZh3l95ijRU95hYFyeN9f6upU19fe+Lb5g88LhW0oCDJFgF4Nu0iHcIEJeOW4
vcaQxe3IXyFcU/SwORmW4EOxC/wwuy/RjSCfBKFydwiGa6YJcJU82WghnwD2sCbgAVlPuFv2Vo8h
iBugjTTWdhX6KPVG+LEaTiA5UxZPsghd2m22tqyag3L2bVnairwvA0W+yXHBj0Bhg2eMDnsFsz0p
VxMcf8cwLzNcle63LVBy7raYBDHx/sCCzWhtEXTV2aqHQuTGc+l+QV4H0dJ/WEFJdiCivYzeat6R
xSnWyGobWu/nWGEXeSUVzmjeA+Wj1/Zlc4Go16sbjhnL+Ugzi79f2swJi8cQrTTZdeA+u03IdhkU
A+az2bUhmILxDTchwDGI3INNljQrEEYmxif8wzU2Zz5ziLk5hgZW1WfDlP5pvI0FSO5MJZdbQtKl
6rByjlpP9xgbC2uQWR/EJhQsWIX2FQUlcMaUzJ9MpG1wPK26rZJjKu8MaUPSr/y6GFvyek2b7Rdp
KM+kvjwspKDZttjh5lCPBA+K5QiT8UxUCuLOLtpYQ7dz4pveIhrrYNK3NIPwNMUhrlm47vUoPovM
kc9wZw8goKjiaerA3OsN9gfrnrAelHzLYh6mBG41SR9StU3ziLH5uZXuxE+Nr3ZwxqE5xkRkzu7o
oPd2kpVjovVXq7WW9R7a3bUFEgTEHxiMX1gePErX9fqzl6ieegYOL8rLgJYjBCg3kAoqMLFABvR5
nwILYfl5zD5Vm4mT+M8WzAa7plBVWQy2zfzLbMrXyL4LsWt+VgULl3aSDH6Ilqt9iIFYatx+t4Dv
I3tECUoZkNhh01vHbPir6ruK2oN8LJ4tsj4pErhweRPShHqdYEdGLVhY0yuRfEgUT3gLKh++fbxB
zGmEl2zVoHJzvn0iKHSbmsISx+jnhF9w9TUWNJMCiNQ/DX/SPLxY8118HY35OsanCh4m9Z3G11Vs
ZvtiPqaAvprQn8I1mrJNiwmLGGG/ycCFWL41JCdJ3FEYI5EDFvFGeyNvQhynRNTDOTvkuBCdDY78
SpWGXZ77AKYzxBNPrnWNWa7akWlaKV+xxljhHCT5sxm+ew30kQoVneYQEelUQRhUFhJSFJFh9G2T
J8Y1iTTlnonrmJbb+haop7qgcrpD4j39e+BDrtqRvaJYExKI1s4wfwFaw+oGkKFz02drzTmTAots
S2Q9Giv5e7Y/2STpfHjKAwC/b3N+T9RPQ+48o3nTYA4IyAGWnI+DE5NUABCEeFXAnmH1J77TWHoj
e9KdsHkQPISJesfxzBfR0WwG/ImjImeZN7Z6vKFVLMjebem9cv5M/cCpUEpvAboKq5JXc/HGb0YS
FewscdlwKZOzWfHNd2w0KZkkfrpONglBDFAyGtp5lDlxSFvQzjK+yu5TZ3apotsiATgQh+MBcIGL
S4gSKZbNlpvCpqHNgJsJ2seEtr0j/0mBgRL0iAMTg629qQmNqIw0mkeilBWBw3iWvVXaHQWeLbiM
tZzLQWOJSVHK/8Q5ynEUHcwPGUWeCM4yGlbCPck/BaBjIg0IRhK3k/lXzGvqcBcyJg54imKD8aR1
z5bxF8M4RN0VkiUIiQVDSmhf4vEYBdewfcGKBuC9pjyT4liJv5fNLvgg804oUkAWISa4CtLyMxhO
kXnS+ksDEJT/pGSaztu2YazsbE9rRc/Or+0RWRr8INB0M9bNJK5Q5hDykwhIALmz8YReUmy8Q6ti
o8LcVyDN7BA8X1Sis2rpobXaqrHeaUddlmZHCSySymVd2OhDsmcivDEEeEDmeY1/HSUfGwWa8MK4
tZGK4aA9Zg1YNfn2FRE5ES9DutBw2v5W8Z9jPKvNsxy8OH/zZqZ4es8QSUsqNl0B/znBgVm9wUHG
sbG6DUTCfgFw1PuExpreMeAHTiIGg0bvNcSaiA8zfgbVM7U9LomEXXqlm0eIail4F+p1a3jVlptq
vAk/38KJpXbfWLPEws4+nOQPKfqK5tdxxqp1oDB44OXgoVRRB7c2TR4c1QXWe+cetziTTtN0tebE
zcfRfYGti/9aNKLtaxZfiyYmN+NTzwl7WlWM2HfiwhGDYOrbEm8d/KFmJJ2UeEUT0mx+Lrq73DwA
FpjDNosGGOaPSOxL+T3mcp5fjENnX2uuaA3VnmiO3+pczNJTd1Plt6j9sVPaRtdodI/j6MeDQA7D
telJzT1yrvwpMtEWtb5CbLJSEQDgazQo56pQG+EsCUZo84araaeo+5HEcjS6pGJh1+A+cxXu6v9I
Oq8dx5EsiH4RAXrzWvLeS6V6IaQy9N7z6+dkD7ANzOzuTFdLZOY1ESdeMLb9vdztSeOjkec5qUsE
EnO7+6zwbHJRiXuZaQESrbmcbuMY7i7nGYBP70e1eobnGPN4N3rzBEjQ+zjqCGCljfaAFFS6mL3e
hK7K+T7PeXcYrEvfVv05OjempzW7FpsOrB/3JTMWl8n/PU5OHYPErsTWMd6GYiUNy1a9JpjZwvLD
ILCAPGAIr2dqpmn1ROcFcBOYV7ZwZkLlMSrnAVMlY3a1diaK2k4dlv2pwVp4Z6sbzM169J2rb4tm
okD6yO+awh7D5q+CsAlnIAjlcJtUK5RMbb4JpT1w7I8SM62yzGK06pyWBnEMiAHF964FzkTT50aw
ctNn1Tgfg+MtLaZYQvBbu3xV0owPTpRdGcgB4TVHzCA9xMwKt8OHzepBd/fik/DUZ2JtshHAJFv/
YZcF5bTqnpUJf5PSy3LIjNny9Q7+Ee8DWuUSpVqI1rtmL2FLIOyimYbcQsr3UjRr+ruFugVGO4Fe
zxur6/Q0TPOJEq2K/JCqNFsH8QcIgwfhLWjBWPQqN1ZiwIPZbHBkIGyx+u9+GTA+oplHGntknDyJ
IDUW0rHCs4E6niRmZcxnvs1+4YPYQwL4YrY5R2Zwmsed7fCAJC/iKh29msjJM9HPCcxYA3qUp3+n
1V7LL6P+5SNhU9HENTcKKrQg0ie4t6CbUggF9VznBS929ZT4ZWJRXYISNNCa5J1BCVNx+jDeUn5z
7Vzj6w9nKdNkFyNSFF8VBrhVvrabI5urG6jdD8N4V/IuxU9cE8PHeeV9DsVdReso5E8qD2OqobA1
kK4zqm7ZraNNQBnHYVog9Q7zlZUdDDThwYJgCooGlsxgAdne+JswIYn7ksjMaicvxw6BE3GSDwTO
o8Kq3C8n3Em8uYxt0dpNwR34xVrXL0K4Igef4rN1OsxH5bUOXk6CP5CRXQl2ZgrRlZv9a8jfirVu
AN/E71Jd9sMqCG5D90iqTyn9Det3anALsW8YypXF7RS6yB0OqKlwH23q4pExnyaP4V+3qKgQu4kR
hltMfczdnhVHyIde+WPjaU3r68gsieZ90FMWOG9POWTFxtAHprNfZGe1aJvk5i1nGwYOXOBp8CxN
d9ciFfHXMvP4kExOzB9R9FvYszHARDq3gCOqS190/8cqO0jdzTZmmQ1wIDvFydL+oFnJD5H+18jm
xMZK+G0i77tZM2MGz08sf13/p+tPiD1H8ZFa69a5FhhbSHxguvLiOSsKJMnWwg3oG/kYqrUYDhno
JEjsoMnS/Dl6ikE87agGikeIsnyI91W6NnOx8W6Hh3gRsX4MzDExMCvQqOhASCr0rXfIAyEp94JN
a6v/8M2M8r5BUePZqPZUPBJzpRA32EbNdlqyCMeDrN1zibz2kWfxy0eOwXZprgBHNGbJ1jA+s/QZ
jztL22EoLKPPhCMst0+obmCvLqgYdHVhWgiMjm297PtjbqFccOZRfiMCIUUJQVtewdz+34rFgoTD
PonXYv5fczzpxlwkvkSkj8ya+ssmwgxclJBBoiRtzDliqY7gEpBO0gHvwYDVmYqJmDTlUnaAh55V
yWMndKJiF8nxNRsN2hXaiCqsCST96c034WDTiOHbjBDt5thnRKRsenMpnHzhl4b7GLcvKF13IcTJ
kb/r24XULpyWRSMUDZTFuXeskUBR/Xxbn9HG0zbC0U+YqviN62ply0tPXXb6R1ouNPlNPIZTHwNI
2Kh2AOzOZZsEklvGXgVh+UeJ/oVReaguf6n1a0xK4pBmj2e1v5l3gbvPyC2Q2eBwNwTZxbYQpLKt
qObV3apWISM2jyzXs2UccGrE7wwEicxEnAFU4f2bbDr2/7oD5pDyAcYtOs37oC4MlSKFnmHelF8J
8luw3P2eRW2rrkkgYMOxQqCLlIG90ySnNL2R+DPRi6WmUYhs+uaXEg4hKZNdftggPcchst+OgcUt
zLhouKtML5gza4KRsQ+Sb64HP7lakH+kf8yVqNuybUVTFTLvVRYjHK2rJ+9yHmKT5bDV49J8Dkwz
LBjXSnlCPJXIy1QWOFUp2jpzmpja2lkgGsPWphUfJ7r3V7Z7IQ6ACIFcm8/p3/V0EDOwMH1aZC8I
T9MInNfA9pY8jY5JFJZrLJ/jLqnPaX51DQBX33UpAFb7HJG6ydSu0mHvvO38qCGtltYW+UH+nqFm
Eq1w2PgBdLFDrW+plZKKQwhjEi7efCG/ZAKCkG84gvgA/IdYCCaAV2gAcf+TuxubSpxAhpIpksy1
U7P06eF6sJ2msktRqezKACKRmInw+qNVxEfL5zkfzUMPXgjlaW6usnZr+YDeiIGEd9jdc6o4R+Uq
YNmvEdu3xNyjdmsG/Dn6vYbZmM7gTLQzca8vAhICowx3ZDwdqwcoMTd5iwe6INEj1hhszaAl2vGx
qaDE+Skj/oWgDTqM0wSLtRwwiVRbr2AMcdRMUvTevPQTH7MSu24OyBpxqKZ8lQ2mgEXT/HmYrCmW
iC2uUSyjdMB1K7apqXfR+HR859grq2Guzx0Pu3yGdqieedb991vm/09nGHc/utBqlDYZ6D8uOzBU
ktMW5VwnbzpnDX06JMkpQVTt/HTWn/gZTJgWbuFNqupUZYwZZy4l4rWYonnMvkXf2QANa68hs0pJ
fcFRlvMt/nRYROoAK8fhldMWg37qpdsIzNnS7kO89rwTGkVb3mmacFIzEvE2gUi5WOhkOWfbXrnV
zT12HpWD+PSSyXvPXeXBzmJ4OClByK1QsH3U2U/E9T1W50Kf6dqvlf6lGngGMnvmdf0VFjcnfqvO
Vf7wZ15zIrFhMsy1SZQ9ZbYKQudoomuw+pRqK8O0+mianQa8JthYIsR2jrvOTW8tswGlJIubx4gc
Sjbd0sSzjpqBEWPV+UA1p4iWp4BfOGWxsozerGEmxczfr9c6NYFWL4xvVq4wa9AYQgMShnFzxotg
fTMCYpqLKoe8AHNn2dcqOcfddzAcM/WnC9RVXZ3rUmOlDA6IEB7desXddkz3FZvamFtvZEWQK1f5
YqJ/SFb/rk42Y95FkK8S82GgN+yXgKR5pPdAzrTyYmfblvahdPI5wBsgWYyRRZ+iNt86ho3hIdgv
dbeo2kMdn2RAYNlWZgTKMMueGlg/Qo+ZHmelmwr4skHxxUuZLLivw3bfDtuxQm8bQzjmlWJuJoPB
2nMEmNRgCCuCs2/8cSjATLH0JRE2rvfLaYCg7ndEpNEz1KVQcbFD6r8tNfPI9LBj8RipT2gDBmvI
qqKy6zZRtG7GFeaCSfAXV4iIHq3LSuu7r1YKyzp88N0sR56nP2L+xfpxCN5SslE5LDoQg/2lZYJS
yFSzoBZ0ZLdO+iO5x9yYVyNyJJZfW+F1VTHtFKtW4r62OLP3/2RU0pXp0SQtYG/Om3ijeitbuqsG
OTELrBqrCNeXgZqj4QWKT0D+tAbFvIDSnsbgkDECpkkQDA98psIJ0MnA+rbkaKXbYAAqukAeOYM4
kbaPDqt7lW4sZQsqrsx3Vn5qPmASokUAD5Nf1erM1j/Hcm6hN5+GyZw7FJ1U3e2Jbx24X+SGgBxq
RxbV0O4+GyrGrLhW1edAPV+drfLscIlq6hJ2YMKQLkKjIwZVhXQ21Bv5QFazD/xykvTPVufAGr9Z
8wtod41aBnm+3VY44dbQ280V4++ufZKwMMGlkDLqYzCBO5CWUCtOzsUd8BcsyXWHK3ey3D9b343o
o/MOcR8nluz3H35+UAlO1hAnUHct9XDjNEen38LWHFi8w29nmhm1j8jjvKv2No28SsZEGxxMpvV5
WiMfemjaSsrWib4XDuyxXKizZIbtWWgWvL2E1iEUogL6i2iepAvo6MI3o/UPizFrBIJigiQmY+oM
67jbjOaSXHkzPSrFLkSqJR1NOrgcsfndML6U4ZxIq9TZGPC7KgakSjWX/AIalA1gA80flsB6T0k4
Sc0vhVPAcp9iXwauF3WqlX4G3QFIx4eW7MZiHWEqidHu0HrPOu1kv/59gMMFS+2M/L/Q3cnOpWtf
kF64YiR3h7Q6VZD3IWVOF6Jl0qOL8DOHvDgyVs7KfSjOK0DqUoFF5pXgZOzmloFHb+P5P4I4V0IG
yNYpHkhH+/QqeYGe21lXNcoo2OeONclnTXLwq3NeCbeQuW6wcgzqQ3e/K/sX2cy0RhBoIfcWp4pe
H1iD2CFt7ZQaGXoVGFutZ5qOY1kBiEgKk4vieN1rLMrPNS+MuU3se/7oY+ipFo4h+gsZxB7ftg9L
xyePpEHA4vJY9jq0DAwnKX9rbe1+7fc/nV0wncZBQ8+KxYylSgmTU1ioE6KN9yPJ8IiFqnnEU+Uu
0P7gSuL31qgQ2G4E6sVTNjoNt20cTcKthJ4PoQx0XH7ezAdrQLDThGxkxVwnDBxSxmMNc7O8I58M
HKE595JVhtvN3opjtHJmypz1zGc9PMJmZdMe9VdYkbEE0t5graSxBhgHjscd9UvC/A2tf1yCrD+x
aJhwvsjWNiftYYryuLWermjUIUCxfpo50JBluLIb7awG9xR/kIXtji1jcITaNwT7vJlX9h0NDbJ7
Xkcsrc5wVoIrdGmHuanqu/tcfYmwFk6ghlIFlkDDsBT4U9KfpGYvR3f0qlOfOTOYqWiDrDQwj9XE
n2MZNzCYk+HuLr16yqTOn9dLW9/7tN1L3Z6F0YGaPQG50SA2llHCiFuiha7p4KHjitAb4Ik4XBFH
G7aPRBjs45OlmRaAdKAasx/I0LmjmvioG48441WykANHhzi+IqSA6auCAHWBElhbXywuItbwUKko
koEJ/9ML+bzS0b6p50ys6PKSGDPB3HPvvQaUdz80SzBQEYqmrlxaOz3bWdMb/aH9Mc4IWaeesDDL
EJ+zaCNmwWugGhrFerZu/auN5F1ypp1LqtIXIsNwwkAyOIleHk2ZymBW3ZcGo/J7jfTBW7K0y/ut
qPJxokq8bbzxPJxju5aGDZhaHkYNph78NMNa3r+ICoTrKHeIs49xu8gEYQsqkXOLk7lw/+Xnjjhn
b8Wt8f7lkxidK5MhXh2Q2XBt/wH7kOsCtWURaSGfych+B6bcH+EtYGX1DHuSYvHPANvLBD6b3IyG
VhNl8EEd/UErOYebR/PMM9k6xM4t2+jEyuShwQeneUbECC/CMx4Zb4g/fkchwXrC5wDlEzecO836
3eCv45LuWYxkISm1B1Lv03ah9YCRYIcQVQN6Hm897mqlWfDHhkjTJY8h3NnxBgm6C+bAXtoIncwz
zpFJVbNx23po5CGCJ9o6AEBsEFK5Z5HBPF5W92HFpJedCLnzFG+QlPkDMCGOUfl3FPfDtEYOI8aT
SFS6aDEmnynAO6faBMNaGJCVYibMzKq9yatToBHYDMsfcScIGx7X8lbhzyXgnCJdJr6yoF1YOxZ9
GuqBgc6K1T5HldqeyOLIh3PWhJPRYxcpwBQsIySD8wLR/P/SaIWSiG+vhzAKSD2fSXdcym25GK+Q
Ij1Upml/KXVwJd4uqN+9s2iFY5b9o/dOk7mSH8xkTTgMFkn8pkjUr2M+FYMXN5lK1PjqLoofHUtN
QAWqslDIzaTZo1c0QFEJMf+gXBvjU3ixwq8M1bc9nkQ3ZwV7aRpOlHbnIbPyCAW5e8VqVJa2e+vv
KUNX6SC5l7LYWM5WNhZhiM0ZOGY9ILg4x0LN7TODCR93wAJs/nvtO3COJovmyHqGC38B6XAMfgqJ
oy0zJ730F8P0y5ZFA84RYXCV495zzqm80TuyA+niwO3u5WHlyFMZKMQgtH7KrqnfOz6Gmrq0Ko9g
D7PhVJDl0+uHMN7JSGz1I+KXuKg/mASI6zfUVry8RfFFPg1fdcTCwCOESuDFfJ7WbiZ8lVn1Sogd
VCn6OTXBoWUIDJj2FhSGXraoaWCFflI6VAg9pIv4AzaQBBJ5MdgPjyjTAOulmiBhgYoYLRGgNyXa
xmFpRHNJveuMAghBEYOXYmshJaMRsvA5+ivy5D5qmkCUZ23AXdY+dB8ivHsIs4UGx7V3sEBg21OQ
uwEYZJ7YxtxQ9sGcQsojOjyKJjaHKINJAS4QkyTu8wQ7ZTAsWI1xlTLBWTTBktxgrTxhb+7p6O3y
DYdPKOHtyyhqlZY1qXEWOube+RYtdrcq4HdUX3rTzVLsmm/eEvfUNps22SnaTdiGmdh60cbs16oO
/nlK7spY/+rFZ2O+PdQOGWJbpYLAzOjDKOaDPjPMz4FlKug7X12Iti0wzsK9pBdTyduVzp719qJC
ecxaB0yBqJMV+9QpnwzvLbQBHjQ+lsAcocU9M+Zd+lt0Nwqi+EKlG9ZwT4WuNwj+auUcuPfkdwwP
b5KIuzm6zXT8zVraGiFn3YSEN6SrkM9LJo6KsZvWrPNkUjm4wGSW1WvAVBAhmURk9nHk0mYNSNRm
e6c7ZmZnJgdYIxEATTQ7cnogo2Qe85D21Vl2d9D9hKYLxhp1NP9YgHhlzgSWLA4eNb4KUcppKq/Y
TtChGEPnmGUMFO2slB+p9KydKw5mg8GDekn9ZwW01byiM2jEDRzgLEcfvdZtUh5ucrRqxGjARE1b
n+JinSKdAVusU1UP76xChOpM2S95vx15KxYoR/Q8QhoOIo6ix+J/Ima0Dzly2FFD0WI/Dk/LC/ai
3pCjNwt/2B+oVrsVQ/4ZGQ8DM61mm2iLggmzStH5XflrPUcqi7YrXrL9cYwdcMmPulgLvyLbazHR
psU3TyUIDiUEWqzdtXJVN4KbbMTzNuEHImPkr5za0GfVVey9TIEf8XYU6/wHYrvRkB+5ygFzdmxl
b6kisJosAqxrrQLVvVqeyg6NZRz3sccQOcyyiUpHbsIQ7hwB4ELFNY9WtAouqkUa+uAoa3u15nVL
oXxubSAQjC58YycM01H1JR7zaMY/XnQzmh/YyGrGEgPkIvPj8gDGXQw3teBMQAFdbK0dHSC4GVWA
hsABkpXYLITar1qfk45GhxU2oiV/Nc23Qbo3rAPGRaJibx5bOeqZSVvQckl4fi2aFejXZXCXtH3t
ok3sWKt/6fEi9VhOBRihCLwG0SDpSJGYyCnbwWTnwtCrSH9aOEjqlpGcFtx845xFS1NdF9KlytBW
rA2ULpAj7bWdIPTRZsyVcStyZlThJm9/B+rfJNzHLUrwlHbUepURh3Sx6okJIq1MdFia8iqTFIzM
M+bqswjRalmYQtvSgwF7iXsvzeKlKuw6icNeoQdj7dLhjAw3pQlSKi/5EKdZ511Lw95XUvjXlMUX
ySXcVV6qTw1JOY6jcB1RKyap/KfpztFPxnsiA6AqFSANzPPVEP2YL21qLuIyXxH3vFes5aBn7278
6kiTtPlytZ5cLk/am7Dkx8x8VAl4NL9d2Mxz/MLbZDDuwyTZlVSSgdywUlVu6MUnDS5+MDHd2UZJ
CnYVaSH+tzQidwOTZQH9wh23na9ymWIDKfSlwzKlaXngyohDc5jTWs/R/0/UQNvt/L7Zt3Kztxxl
4eX2uVMTmYVLw/k7y9EGar6EbgZDaBud/X5cSIoObtRZyBHlptQfVHaRSDLszIFMZM3b2pz39FmC
tdlx1pRy/WPrIasG62Q5YrdDLxGTf47wzUE3NiTZygrwiwL5Q2buM3Uy83OhQoodYNGZPfDFfhZm
0GSsYZGN6FzInnVtpFegJV2vXOQjG2BWUbX65jCW2m6pJGQOasO6k6Vd7KfbvA0IDhuXMTLBBuGD
4nFvskUYko7sNYeXCumPmsybXFs09JwFgNdApzfOouOY2LfWwerRmsYxH7udH+YLwwPsix7ZipVp
X4jYnJyGbkRrGCN8lHZmsNYTnggqrATfGy2Yk3zGuE96r997mIKgbW4NGAJyVMxqC6Yo3EexxshC
5VQ5YNjIKCOeeB7xGgV+se14NChMAOipZFoWizCzMJ6BJQJtD7d43tqAtFhfjArJ9UIEVJJFo3BT
Kni+7Xar6C9Jfo8AVXJx9vwoFgAbiwiCCp5WxdKTialLRaFzAUZUSixtQTo+3R9RlsTIVgz2+v0x
9JmWs1oKURv6Bm0SysDIZlFusPaD2sjeQmdurId7J/7M6asGh86ZoI1+L9XoHwiGHE3oNKC1aozO
BgNVkzXxMKITq2E+J9E0bOhwevCurNXzRJ+oZFPY4MIG7myVcsN5OWiXCtLBFKSEHQIF8fvodFi5
83Qp9pu8mfmR8mFguOIE9mR6YzrNYJy742aIn8VYzflBZ8RszmIDed1Iodv+6DUzJcYk4cG2tm6w
SXF9MEylUp4iTdIqduucHxZ+hV50o/7VN5aWQgYYm0ti66kIv9rxTNGdRPccj29DBllgIbJjNoEM
LZC6qecni4p0B5tPJMbrEZMB8OEyKHNlO8RjZyFEGFY6ADcvmVVoO3UGIVIi35goNhyL4uMdBdeG
KAQJBr6FutrS+djQzosfLqChjTPOB+3RkmHUCfkl/8LcpFQJ6UOFpCUmbZDFGIkmg4fkHbvHQE3V
wNsbsF9zXbfZ1OukmRqgt3X7eYoEb8QrYKXL3Gf9WDFeo6lEmJ0jUQgGqhLQQCp69lQBmIqJMgEC
1YpKjUepRK6FXgCCAJqHls9cT5caUK/cjbZ6qcyScqDboIFjMDgrzEuZswcLfjPAxyYzDJUnXNC9
jDqZjqxzMxEB6dBHV3yAHO7gC8vhHNR0xnQiisXYDZlpRnKGg9QhR7tuQbGzIBj71Mvor+o/PXnZ
WIkFnaJSmQezrBQVK/t7JX6ULchZbQPD6wq5vqITBghEiZh+SwGTYkbkSsclxkQ7rygNLXRg/VDN
PHB79atONhYAtJ55V8VuTubWzvhZNUAkmmwtu1b+sMMaZUU4wYyFqynjTalLVLRfrfL2PViiCR/z
qbNJMaWVrGZqjy1kJBygUzdx+VmbuMJYI3T1u3Mfbb93/FvsHHLtnqm7KvhUiifQCru8SfGOh1+j
vVR6qhSDhoUxP9KEXKUerMAM0H/UtAQ9f5/186bSuTKQUPTu2mld1lM/egcGuPttEK2JCaqYicjh
PeaeyS0eIPyUp5QvJYmOfcFGX32lNrOHWLnlIXhXmCNYLaYhJAU3xWyQEUqAbCODIt7L34JqwTLT
MHcKRKnBAnY8cIve0hxRX8B39x67o2V+Jaih49GdCfOHowfoSt4GRJU/X702jQLZgpmbzzAWYlKN
yzEIXkHF1J5IKKIN0r+uQTxponZQnhVGgxxwiPKrRH82U6n8K0UGGtLMXeXkjUuBK4B0yJMUHZQS
ptczQFUtTHjqOQjBrmPeU8psGqmA2ZKP1YgjtHi1+s3sr3wSHV4QVsag5SKJQK5gkhrrXj55+TUh
SBf4UbghAlYxyRHiDWTrTeJRthoYD8n+ImEzGx2V6NBC1Ppo1E9Zof2X5j4LwZjvCPiFRR+n4VAr
qoWBnm3QJkngTmw2ATVVqF/Aj5YJEZFyOGIYSGU+CxyVNdsCw/7kv0Loh/XJfCWcMn1G1WIvNB76
f1LsGK0fJnONG7ux/bnmmZuUftew8qnPKM6FZBvFFXsliJH9l9sKNGD8UbMHVhkq0BQiGCYUkYU2
v7yBJAI3W/ZZsYzKqcgPoRGx2LgjqzgwqpIiwlT2OjFstBnJkrw3qNEglj+shP6h25FzMyCh7ObZ
Gp/jmMxhM4uKXb3xT0rZrBiOZrj1grMEXg9Ne7ORcS/i6tGzVebA7bvF5c8I7lUC+9kwpjCUq3jI
k/yrxJbi8SNnTs8viWRdCCLsw4mQDZg6xXS5YTIuQ9RB6CpUuqdYBqUfoFDXb1pYTLX2qLvZXFPO
kn6TSJfU1LfiXs3krXhPVuWjmf47eiofJ7hJ2Y4UKkf3VPev3Him5b6xPPhHBkEbtIe/GidIdgpS
ot7+VH+vk0gqXss0+ZWtm2q9q36juocc+Iy1SRHCKBrTxd+4zOeDeo+irRSuCj7fyptpgT03NTQR
yl/L8Nt9wDoDClu6Gz7LwN4yTWBtxzKm3sjOligefPeVvSmxWyaXQlyzwUun7xu0q5I/kwSR7R9/
ZmfYZvqFN2QYPzOu2XT47hDyJcUXoN84uqAwHOFiynvdrgjoJi1ZXVn9raIOSEg/rDR9Z7NIYeZf
K5yIT5nrJ8TZXjpHuWFGtXOLs9l8p8Wy6G0MvvQtASY+QuPTkWufzVSR31Tf4o25pdljGMBBdRej
PosKQZHR4s4z7JvKMY2SqelvVeXcGpeaGUoMt/jcmqSbre256u3D9qxSvA+bsKCX25OQzj9b2KsO
tMV49JmPuOpFs59lrkwM7tQ4OmBoY5/oyOwCDyWnV3kZ/O8keSnJkp1mo58T9N0068Z4UOsVDjxN
3cikhSjhxpUHTLWLonkEMmLHbRwd7WxtuWefwRtUu87dlKwq231ezPUK+MK6Mc5ag8hSvo3mtUO/
oKR7KOglLaOtMLypDhmGHT54V3nU6brKd7HyDMa93F90DoImuPHIKBwD+J8L51d1jK0yImbjxhR/
HI1etErfLWtdK7oyNAHDHnh/UntnLK8MuyBkcfqRg0WgJPO0rcmyDvMiSxQPwyGzyy675sqVeCEE
sAczxIKE73A8SmAhxdLiatqrmmGQvo3x+obz3GFdYWzZbQ/NZ8JGvsPxQ2cr9K7UjdHCNQ78RRkd
ZedqMoq1DUaUKSc60oT4aJQ3y9z7Jcyhk19sEh8V/6ofkUQugevZ/tFHvkhkhKMdQsOeujJV+IJL
jrW4heq3h5bfdSczfgN2iPlGswZdHlkufU6txenZXgjCztPfGL5m8RNx/SU73wtmDYoF27emint3
9WVbokGZF1iWnJdUvgfvNYYP08abKm2d5Eh3MF1QgfiwjUvO0kz7yblrbDxYPWqaKkPL04WzgO1W
5r2MnnxoSj3ScNB2ZvF+8MmppwONWD/4yivy71n7MM1bPrCAmZXpDDOQO2zqdqvGXzrb+fTg+WeD
fwcp2wwU1Gant1eZeyX85nCsjKnq4UmYBKylwOjVh1zfMWCpmBRjIERmiiDhlaCgtN2zwwKtcs+h
Qv0Ed0O9qO6PzBeQ3XgiiuSsN3yhfzmzMkSMfPUaIl0wt81aR1ju8dQe7X7juS+9WucK87Hsa/C+
a3lhdIy/813X70PiYtpVGB7gGdPA292SjDrM1Rzw0a94m5pj1ew8dauWn/TYMkTPMHxI8Dcpo3Tt
u23uobwoUE2y1nA2ccaGeBWod57VOP+uyhWyvN4mczT5yJAgESyBk4RUY4Yn9wCzjQLWTjkVOCcT
zuIWNiQ4W0jtExPOcwI9jFHolLIwt71JaNvMqn7FCyaGB3nNrHAXGptUWXC0Nfo9JwMA/aKR/JWs
8QMyJukAJyhRQOvwk+XKmjBkT1rJJtMuFKmcJna3rtonPoh6ZMa1dpUtw0MHV3XofarMuKmAP6oO
qzC/xl6fNmEyoaMmU3VlNwSOar+6CFSgpunQ9kXwa2VbqOw5US3rZKdng8FCvvbDq2jT+GHb8k2X
6sFztxnDisKoRTFqleRluKivtmn8q+FIahn/BhgLjeDaDZ+0dxnlT3gMkxNBbak7Lwphekg8ttpb
O7ro8W+jsN6Xn73+nRvfRfZXIOhPJ0pHquDa737MqJ9gcBX9YSP9iMzDhD6sLS+6+oALVlGFSAzz
/TOGVcboX5qMcBMvKVlS8cq110m9citQZguFQB8LeNWiH8mGP9fRxbYZdn/6zj6+l+QuQFWUYdwh
saOST/9i59Kg9M2/uUX5w3feOYODA6hGMGYhGR9zpiIBy8QtP65pzoEaEEJp8sZR2H3w0vjFg3cg
1g4SxqzsPjDXi5eqsRxSwlGvgbe1YEJTo5Trkr8oyNKd3XSssdWO65j6owQ3jgiXbHTIZHw7BY4E
NjTsoz7Y4EHfUEkJChb8RWhdQwZEnBODhXJlZZAviTqtzoF9SCttwEXBwRh7OWuUiguBV2ZACh9Y
n0s9H2b6EKIHcb7aZHw4pnrP5ZIhE8tKdXzZbitYhyebS0BF4dwk6X7gV7yv7xFTt8DSd62GbbSz
wQaF60rTeGUzxBzfbmlQQQwrI4IR5/TJKrGLjdlTG+TZ1kVFn9hsiW1gehKib6QAPajKLC6PpuUe
t3mTbBvDEm6smS+nBvod8xhaOso58q34pdDvhZAC6kBVl3G01JJq03fatpMiPHQfo+3OxyGfSwwp
HSsEYYiK0ocQ4n/2Li2KhRkQbQGO1oVh1IukJYSizImvNpRp3p4hkC1Hy98rrneq7OZU9xA4nIGW
e1snFw+odPuqnXHfUhzVPiCBSJ41lKZN3q+L4EtGMZAM1LXwnRp1kQbxLiGSvUjRphgIhwl1M9uD
y1mv0KzL7QWDQG4dBq9fJoz2ah+ICFKrgaWOBgMorF9ydhLy3QAXTERqXBqpHwVLREm9RuUAB2x4
RGGKc2fcNmg4lB7TZL11xlsQe9MxJRopI5GHPK9IHyZyXqNKHlZV9G5xhTGyiciUwOq35KucZzFG
FVdY47JvDxgy7WiOfSX6MxiGkAkK1UpFXuctIn6jJCOklkZ3AKKOkXiqqwi7ANdL7TB3yC8zifwy
aA0NirEcoaOl4lpGVlGRN9MWQPmtGdnMnEd80cxiVepGtwc94RYjO1wCiOquvcgS9r8m5typzO6M
ya1NzlI5LrKApLLG22rKsLar5oI/ccz6LfLMrRwPvFDKIU3rEw3wQielDmcNrlFIET059fATsvAs
k+1X2NIjHrqLVP/2drDsLOMGXtewh7PqxZs295Y6OVo1xt461raFXl6lIvyVYuKuTCHvrbqtc7P6
/FV0xPSa3Tus0kuu8OxQl2Lz7+zm2En9vlOUfWqOez9CYswpWfvE7LEJc0xhE9aG7wq+U0OykdDg
yzOEDykpSHERv6oy5xBhbdETyUBBY18cyGA9LTqSudY5K9DECoMlOaxlKw0+64LV0Q7Q2YsJwUyR
ki+SXjH3T7sgug6+/BdrGuCvqN1Xzl+vdJfW1k+ZbkCibaemPi47kr9To5s6cn/AYYYqQoY2pukI
8SgvWn7opDXYKaCCzpCAGkE0dXmmO1MCP2s9UTzg5Ele/3F0Hkty41oQ/SJGELTgVuVNe98bRhsJ
BL03+Po5nMWbF2OkLlUVSdybmSfd+ApcBnXLXy0wHmTMLqK6ScArsd4c3TxRagMT2r0WqnkaIsJn
hee8V0s2Xpw7qPs8TZvqXU2mJUb9M1vL7zxRjIJB8dSAnbvyyIzYykesD/Nh+NM263EDk05eUc7W
ZFJf49i8hLqgu2HRDxQgYmyyvD8Vrb5JTyJu4g5aNhTsuuitglgOlTQHODRPXntMOb1sTI1U4/nt
uU7fXUqqIoz1gAfoa9FH6SRHz8RnV7andoHcC20Fy2dfpxeHkXbIcX3hPykkcrsszibxaTeaoPV5
xwA6RWTfjLRNxS7pOxgkNfII7ireoYPs9Kma0q2pSdr37YO9EBxPE8AnakOy5BS60zVQsPJtaxsn
wYcGypXHxUZPXGd039pTd2iDgcpMEsLdyBSWXjUD26KrM1idR0GBO1/+nQmJJHsCG+pz4w3HZSD6
NNhnkb7NI19u0YpHM8wfdtLR88GonSZ3thA/DSbd8iLjGGchEOFm3jX5cFqtAKzlB9409o50rwGQ
n7OvQCGue+gdaXuv6vY8avNjaEjgGr+PvOA0DzwrVwRbwBPaq7flOBJXIhuPG0YU5qaz+Lx9c/US
++Ir5zKE0D00dH0OCCHqvpd+TtCuchhLBTaVZOGMHUD6ma5Dnd42qT5PICdngeUWNALRwbhebmaW
jYnfH91l2FsKWpNfHVIIAUUf3TLVkM86Kau5Xf92BJQ61iktwhMSh771h/iuR5NvZ7PLpcWSbz51
aYdHqD8bJEDJ1rMBhU9l/B6oElWkItj0oPZzJe6dFrDOXVKd82Qfu7fUJ/PXxDvBfxiHe6dijGbP
0t/SBdqCPdL6p57x54E7X6Lfzn1r1zGy+KqsQxi/1/ZL6D+QrRHJ86wFS2CAFvG1Zf/dNt+adZTK
RpbsLLaCj74NtjnLg+U+4T6WwJpshLUJIXVEiYCzioAJKYsYsC1IUET35GeH6DxxY1f6c3DvV3i9
H7NDsc8eKa+xfF03myp6jJgXXNAac3c/9usL8tiMNjSvdi34s/BLcbPt2Z2jsDNgJwM9h7BMXP3Q
kx7jVNQv+NtvaM8ik8856JpQPKEa1vsNCOJs31mf/BC6F5JXWT7XPHhq8rYhNbv9JuIh6XURZvJr
sTyEzW6wj4ZxlpNvT8O2175m4sjH0eVnK74T6qv1/jku9vLn0PtqvKfAZXaF3mvj3HWfHP3L971Q
EK8/C7CWKnyD6UbuyHR4xq57vZLkbiqghE2ityD6h5ltGbv5YI9tnBCMjUScZbczLi8/gT7OoqAk
wGCFtLEMNb1/XOCR9ScY4BKSR+mhcPQhtHWi2ROtuiZ/TwM2SP/4g7ACiizWsWfnZQQd6fAYkzdW
/lyxO5YjgRBNLm4C2dyt+ej3jrJRhwMSD+tm3bWxFfbNtwsIs2ajRmWPR42PJT/DDDMaelGhsDjF
7eY7TWZuy9k2qYJdThFPizwXWDkd1dEuvp9dBLksOuplIIyHJ5w3F18pjQtcReg5c18e/Djfp/2a
nG33AftrOTIvLCesHzSiIRDTzZGR4HXjd1DLtD6AhC2BFKsz2OSZDXucuniR+o0KKNAg9h49TvJv
UvBQtFHDIO94rJJ9NSM6vfD2p3uNuW2gPqs6ivzBcl7itECj+CrSv7bzLgYGivt4PtGtG+1TbhUy
uE3lZ+0DB1I/3nIviztyJ0iIHORNDZVYf69oN4dI23AzD/clGsyCfPX/vM0kJ4sPpf9M4rUE9meY
lkY4CHnzWipS3+8cowr5q+y3wIEn8pJxqxZPw4gK05PpDwpGJKzm02sQXkM+hiTuLoH1m/fUCb8m
2YNhbKYow7gvXB1SXhLrQZtnBZuaBUrufGWIDsq8q4r4K5xqVH3uNJs08Dc8UNmZozxb75RBYUZ/
SgrSTRaUkPcZUVZi7ONyjL6Gyt6bTJDhem7xybT535l2llFw09X//MJH+EP6XiyCnBvLo6iKHWmd
P+OD73G8+MFnmvPSjAKiSZ8VS9nhbxZCuMfagZxJ3AUz/Vb3+RYNb18F0ePS54f1qzQkzW5lkPVi
pzhrrKu3TtZHX+FhnCF8iZE+WEioGe5TjLHOzjjJjq0SYZmEGA/xP6fcRbVziixaB/HzzgGPVDFs
Fz8+J2yb4sm7zFm9C9BTawugGT2oQcRK0pv2KY/gCSKul840gfDPujWGfxaNfTOp6WFGjct9LhbC
zwUNnnOSnZiZaS+iy2mUSNZPKuV+abxb7dVHgX3DinHNc8QIRbKXdrHnVdM5Xu6rlrPy1BzKNNgZ
mWN8ER+1hnXSzBSHQ76Th2Xyb1VLVqtKUEBWAwSSjHpRUC1khlGPte+E+4PjwbZW6a5vnvwko5WR
VrsEz43eJwaVj7hy7OOww+CbM0DbtgVtMNs7/BHSmSvcjS9NeadleSUCDXKksfaBiV75pRN0T0pF
yZwGG2PjCnDggjgQsZoM9jU1V5BCfA8qHCCEAiCTcfADz9yAsUfmCEbVhNRGBKfOd3CLNh1cMH9d
PffNtuKIw9ks6a8zDTBpOd322uwKXB5lCvlOof6PYjv1y26a4rPFBghvrgAu1fLz5ik8ahCefj4c
5BIC9URid+27gV2aiYtdtGnpL/Fib2fJZbdE9KszZQdAKhlwdn49HZeJ2AuOjD7S+xF0pI3VVYcO
5iVDCucmCHCuo31XoN5ULw8NmyBWFot8SUV6Lhp5ZC4Z7GobDlS/WeF710Vbm8Uk53T+R1EFX5P0
OJvunEj6PzfGugYMdAHHqgzxcWEHEgH+sTlLKorT/05sgjwcJ9MaUf5nZW92zdYpm7cTudgsRB8i
qBhp4nDjdwOTpr6DTCvR4NxgU60SdTZgLEbfpaItyd7DhoLiT424v5AUDYc7b3gLUImq+NQFj5n/
41mfIzN/ZnOaEQ9t9pSS3SWcf/FFtncfEnWjqgyV0Iy8pu629q1nnbYn9jPVLqOJuuz0zToa1rXZ
RuR1ZkpSqkcXoMy4z9O7EaRCrj+c+bkV32F+445//fI46zfb2qfus6TBszxk9n3b/hTytK7dl2o6
2UxyrnVNpy0I81i8xhCDmwd/yHYFzSqi+cnQzHSP4U5+DeK6ho4UuHQcoLb8Licc4Y8RioaPyzD2
VsuJ2vRDtYtCStc/EtffTKzyMrS5yf+x12wmAaa9VwxnbZGb0xwoXyP7pbPEhv8DeA8rwj94EZ4l
Ygn+Q1OSQSwugaB7AXccY2AAfZIjSSBICNod5UU0hbdUGKOCrT+mKAhPhAvyZMSAsW68j1rjP3dH
etaf3Oh+SWHsc7jsgX2TQESBwIplB8XvgDYu3O7Ucwu1Mh9pXu9z1MiRrJF12wk8flN/Vi0tLCls
A6VY4MLdhxVZQcZonX7bkt/zZuSw4KXkedhFA/p7dxClOcyRu5tmG2/qvK/r7slyP2Nu0yGLVzDl
Opo2bpTi/uoOUePuxyDeurHei97bjpncj3WDJ/vTXRhL4OJE0W2nX2In+WOi+7wKseqHUD7nfUv2
wJYxN1WX3EP+0w8E3jJePlLe3HEOBK3uTZT5UEud31WZd89q2F5y3vD1qEHcg469KaI4BRdxg40U
JRfcJKx6ukkYrEt8LkWyHIqYpb36KLE7pdgqlPfm4BXGZdXQfmaa6rj0EXgUfzdn8JlwW2hDv+My
U9iO+Z6wa93QbUajBj29hYNpqySwjnJVIcNH3B5Hm810jwvl38wJdKL1aL2fpHCrZ7Rf8m+rzN6O
C0/h1x6FqJTILL7ZdUu8meuO2j+ClLy4nrDFQMdkjuqscbQ4FyfnUuZ4bW0Sh3/Ao45R9JDp1zrF
/UaQg+Ndb13GEZzQb41CVjkEb4p/Ts/RW3yYYaA8SW1xmq0L1Xo/tuEfjwnczFTXWfpYh2bHM4te
oGsPtzugabRWw7Wd5EV2RCyc4aApzlgK0KFeLRA30GHy65glNEENIw8Bcwdy7gMrSMHW2V+ccyXK
Gyfs7jQvnIm4TZn1Qr+7zz3vaymamxoomBF3noANE3Jp/HEachHrg97Prb0ZeMx0rEra+TafhkM9
0KuUi1sVJU/NKF7X5JGrMTk6qb7InIvCromFUFHv3K5XgEid47jYv/R338SVAmcmj629cKH1ML4C
MGv6NhBQ76rmPJng3ng3cZR8m6x6illMFVb3xr6OzXMFib8HKREPvyAbk757yisPBwXAOX6qJZaf
dTE49MNtFsFXSldeQHurqK/OX6IByFaEbzl/KaJ0FxKLytL5dag6MCecVqb3HGhLZ3mnfEEjxxGF
rYpwYbbsK9XdOUmNST3vLlxA11EE+Ew87mlYkn3xITBirDEDq/2wQ7Qrf4J0ay6izk4sUnFgYVqP
2nsdMGv6PMGWtr1pGUR1SpddkL+PXos5Q7m/nWz2vlJvnvJfYzE9xmhxkf1MAcBjzpu0WKC2IvZp
f/TBCbivSIZHCl5/JjwNvceWLA8u/kIOLM0OdsurrtpbX6zfA46dpXiuIswwYnmJLOpcZoexqdb5
W2jSg/Q4GQfev0lVJztv9mLS+3aKH+cqfOXHPmWeunVxRKkGs+CEd9PKYdUVHPaDYLqLImJ6A0d5
FK+HVnfcdXD9KgKHbQ15ESt34v4kHc1hLb1BoXWtc7mX9QMM/62kDyLjYkvRObumu4ZQsZjUV9Ws
flS4xxdUNHdoyBI/uma+NylRMeJ8VouLfMWbJpTJYyBiGZ/mwE6QKEeecMLRN9Vo3rHCcT5fbvjm
4018t4k756w3kS13Cy3yg88wZ8KnDAOF7aTgXLMbctR7CVAxKJ8KVRxIlltqee8xKaSJt8fjitBL
r3zcPhvW+IOi+tJxrksW3fg9m7iBLXF1iQ2F4RMMU+iKAVjRYMb443JbbNxvwzAnCGfFk/2vtfOd
mPxjOrqXJXNfcmXv/cE/1TWqJx2tgP5xHuwLrZ5F39/ig/inKm/rJv2phxsfTvuRr9tIhTqM9rxP
Tg1OkQRvVkq7WObke+P330kv91P4iMVvOzb5bcvZRlfXJSoRiBA82MrCLD+FRLkWX7EOLe6rkW6C
Jn5Z5tLaciC5m4KriASV8Rrwj2BoY3tlBwNHZrqk8UW7c3Er0+5hro7UyMKRnGPrtiiBhLoYUr6l
nI8u168pSBoC39CoxpJq3IyHfWmwuBhxbSZicYONkde/kMN+84fw3/wvpNjUkeyjvBuUUQH9gg3f
xpN37RQ8Lmt8s/f/rts1J4svDvpCkzT3jQmvdmzfVvZCFHM59DMgroBm7Gq8X80DDVPVZBmY0OW9
LKHrlSCpPGnt3aA7irq7VxNQBsLZIsr7PcPInw5ggFAxkMIQKqO770ETiGW8gBMeQrMdPflWtURB
Y/SbKus27CRwvpmdvC1LbNeS86oinEBuJfPwRfX1U4RTTRe4DfAWuu/+2O5nOg94WiH3pcEmk8N5
RIOGYS+WDGxNROk5KY4sQhEf4sehYYpIh2nbFMt1RhKi8f2r6emJ6y6yLI5+1F3deTzlLnRmdpaj
n17bBGvmQJm7vGlmMnpXkeBPKtGvJp+CnPrUW1B9eehYGtdPwB6/dzb0qRfk+ioegnQe1MgF/dDf
xq85hsV0+RnqYl8v0QaUnDv3x8JU+wzv1KI9qq4kbAEXzISzGdtgb9vjvga/Xvl88AVaV9wdbA/z
SzVvCwj8xXxgmDx1tO727PgDar47JnJymNeGYiqbqawhsFBlHyHoxI4AEBhT+dlIKO7vVloxSeGN
EDiSVbLlI97rPGD7V2zjNTiJ46/penALHzPdDPGW6vmIvF4PpXYBM76eumsWmzRHTQyiPlsFfyUu
kKrT7Enc1bKGCbv56ltcWdi3NEOtSztrqUls1LAdDWswlHlNwFYwHBX0V5uEBPWY7t9CF66OzQO7
j2DeNEQHsa9ikuTMQGXKz9heS4RumXwu6Xdn3sd1RVSAMQwI+sDz44/5VVrDtuKQy6OLlF6F3ljt
pUusM7jYyFC6lexnWLjbPu7sZ0cnR0s8OAFNfa3uoWlzQExcQcvO4ND7XKxlg1Q0VIMhhxAxgQkP
1ldt1eOp7Ej0RRobkD8AsQ5g7c/Ve9jKZOu5nNeTt8IE327af+QgYbbC1tvQEPjtnYafn6pP10k5
epXiTrd0/IQyw1Eq4Z9MFq8W8JGTYeboPOchaICcFZJlTQVoruGPUGU+x8AQQ3ZpZ5BoivpWNP19
BwlSNRrT7lCG+76/WjGPMMeb5SYscHlaFKqOZlVVcr5kiQcvxWhZ70vqR9xcOEcN7iRqau5qAtO3
zPBhpl6Zohdz7Jx9kRwDHj60oXKYhPAbq4y6RaxVczCFrLazbRfG3bUiXOiEHs2dRJmt0PtuphBU
60yRY5w/i5DOCisbfoD2bcc82GfC2UmHsDILpo1kQCg1toHgNxhXOIjWV66klYIcALSt46OTwOPi
/Eu0mU56GWGG1Z99WN5ltfWceT6gHcXMX12Tqb+mfnPMp5pTdICRoDPLVZLfSvLxxBsr9mnBmceb
72UfPqVlDKHDiUdQdOlTlCQPoSh2WUFW3wQuo3pvI5dgDiDzD2gSI+BkYWcQkrK4eUWPUjygA/gh
SocnRabZESQ2ml7eFBk4rB6UvU3hxuSwtnb8BFfg+peyTJFMQwAFauYZYmPq9VN5bgdk1aR+cmb/
nxs80MgBnNHyqf5R98aGO54GbyM1tk4A3Z9Xnj71TgGPaf6aCyoTUJKrQ+lBRnMTviSqeXbTmhiK
Px+8nIvL7aaLFY7uISovuk+LSzHEBxmyRi5CZiyV29NxLtS1qUGvaB1jG99KnpubWcH5TG2g+GVO
IZjJ871YEkAf2gX8Ho+7viWnKNlUb9zFGw4tV1GzNh757bcawmynErN60Itj5q/0GuiPs2PMdjFk
NIPV5UQvlxj0tO9La97Jev6dmuKnd6jkCETHiM4W32FNb6cvLa3fp9xICrly928MlrIJEKuHGM3W
7Yqz3WASC9kfNrK5EVmDqD5Aw9UZgK4s7KGFkaSQCAIb95Uj9K/qKxIsmcHeIL7KCYv2VG/Tkt1b
q/yfrq6nXQsS0vZ5mwb4WhOkEmHoXCyop+iK3IF7k+EdjdDfg/SDdPKzCQeHoHrB/EQRmm2QuRcR
f/gYASqjftoCR2vm0lSXYt6OiuK9HtPg6Or4WlYIaQHwrGYBvNiGwTFGYtmOJQOd63lPNoQ5tL6D
oFu0DgHrs0Yzx7q3/+LcMPlzYzAOLQr84qyNy3nY3MqJnU43TqRrBWchKoUK/eXnMFqn+Hl0YOYm
yJuiwmQ5CrWbE0o9LK57rw++U2e8pC1NBKXxqVIkOOE0/6Y4/rcI9gEz5wJdY55rMsZSnAOl0rCS
w9uOUWsb2tjxI/szZtszz1h6UsfZesvqpnYILms3OjcuuHNhhR8R3LwRIk3nPWWSYcL147/cawoe
WCwqukefrIkYl1/hNhZoE+oFoWY5IagIHmB5bBsUkZwzSfQydVwZ5fyZBsSMU0MvrPDCm6p+zlhP
BekosHzzcXgh6z/rUHEq/iPDYONWChC/TbWw1VKyJqwyvipiai5EObmy2ExVIPnk0/sYNTsfmFVc
WAxseKcH5XCyqXqyt2ONp6JrOC08Rll1CT1A1x013GmmQdmMuGfjKsSLNO3n0kPQXFLAE8a9zhK6
hVMnd773oV1wAHEMcjRefd2S2ggICSkoauHxbjQQMMJwfuzd+up6jr1tDGWmqFtdCMXGQQKWDP15
3rwh094VsgIKHFsnB6R2NHiXinecOyc7py6Pn0a+PDA/obJaLgkOv2u2JtzOMSf4wEI/K/WNY3mG
SpWH5v93ovHSndO652xgb9S1lKUNPSYP37pvsNXlHLvYn5JZGAriXTOzTSj9AT/oY8OOIcc8Q4Rt
oOjFJ3s4NWTf15NQ1vuvUYe5MxpPQtXkTrG/t4qtl2j7x1wQ9ukcDitFa2AygevBdCW86sNLFCra
rAjVZZoxqoX6RenQYvqTqzt3W1rc2RtSdf4S04jN6sUqsd5M8jPtMCnOdolU73sNHpCb0VAI4siI
tbwFcQ4LshpJIdrQutf3kRL6bYALrAvaxw6/D5wllCUvqt7LuEUFc1nQJfdtaP9FHHiSbUvBYrSn
2hfzfjQV+EFJ0QUBd/dQ4ByMQ3XUKDlVRw9ZVlDtoNvhzHVJWDEhkNatRJ3ZgYIBF3BJS9zNYyS3
OABecru/it4HW0QlCPfqs4f5l2HtveQyRR3LNomm66Pu7HZn29QM9/rXH2ktWJyGmQ8cL+pbs2nZ
FzeWf+SKQymb+arHMxjyEd0/TxWyA4Emp7J2VRby7z2Bhw/fW7NQZxS1P9hq2ax2cBwzSLlJlb2O
DltaKyBj6DM/hSrG0stuaOTyYUfz6OVlvh0Jv3IArzbTRLAoSgeFGiGewIhWobY3fhvlFBSzVyzp
psWxiJM6ZVHfODX1liICIGHGHRnDJS7sbT/8+mXMIdAb333uUk0Hx2ZA5/Fb76nE5D+6JaDyZQx2
S1/BQpAPag7XgnEDbWBErc6xbCSd/Z66nIw8MWUYoXHmDThqOXebnVP27wTnMi+F+hCoB7fuPG5k
2JeyJLwEA+pvjDQ2mKzd8CUllD3epjYrbcf3yW07Ppit/EwNA2FDBK3R6m5mx/+NDfrD6P+1ls5G
b53Z/uesybzAP9b5qZggyPfdT21hUDHRythnUhnsd8yvBh3Qj/KDFcg3DgxQ4zTfRK+gLNfSLyJb
IpZ72JmWOrrV7UNuN2sHCGCoZCA3NI3zcw17wMtQukmRUzvkpGbzaPosJ/MZEyP0sNH6OnnxpauO
gcvOUo9RcEi7HFFrJAMRNd4p5pF6taDG5UX64Zb+/dLa1F03v0nHI9PKHH6P/ltXtc83zUAd0S91
KZZrW96rKubTsNnTDDNstVBClGJkHVVFuMpRVGQSk7A1gogpNftAUJhzpaj1hSsglobbAbWZ0rBg
y7rL5HgvXVwA4vHI9urSLtezIt8bFPh06GryizOZ9KX6DNO1hLFAZ3DIUEDcZZ1uq0fXqd/QXZaA
45yVwuEZW5+FYvyQSzcmNSCenZh9Z5PNt8koqZWJXW83TtlN1vasraS+c7KZLBbnLqXRHfK2A54x
DBTBsJ+u7U+6KPSmCpya63ImVTW1v4QXcccaokZ27O6yMOnPcR481H3/VY0Zmzbce4cOW8M4BExl
c3AfhliIp6oiFsUYEuVSHOKBE5zNtq3mpu5VdPj2qVp3Gxblq71cH6OA7+ZIv/pD8hu6/bK326vJ
iAgNHJT/BAjMTDiApnqfK5JlQDEwTLb9jWXqu9kKSbe6mdw6KYVsMXSRjgkxjQt2RBOhJrdjw5BF
eHCXc+D2NPaIiH2LtO8ymwO8q+CtlgzQbY47knBgrEukPTUcacPZZq4FyUUw9w4OtcpTuqmxaW/E
7H7P7oBMStAgMoyZVuru6m48g2v/cpKIoHWLBJWVcNZsHihEhzyX8bNfrXAt3QOeqm3ggcFz7OHv
1on8IztJJLA2xdaxdmW4vI/Jt9UUH6XVfPQpy4I4IslS6e5dJopwW8/HrzrvRfjPaQndG9ordYEh
96Op34nM+Wc4unIZ80RIrXaT0HbazzAMs96NsNIUh1xXx6LrIB2SMiD6WVlk4OxI7Be6pIk8/ukS
6BvxTT21cFthc67/fqo4JmIzpLTjOq3FeL3HpjzDmLcFLR1H0Hy72jqlq9MiWb3JSUxax1/P14at
cr0G3Ieu+6Ry/SfEw2QbeRFjvp0Gv8WvxmGE9cp2GKmwlBUn5GUST7NCIKfFnd3Bj+dLAVyLV1dE
30ExU0u4UEqZaCxALCThYlBtq9cjL3tERCZ6B0Jx10n3Eyfld22ap8Ae9in7pU0+PVjuuLojO9CA
1Vs5gzBI0LU6ZbAN5OscOBOQdgV93T3MFN0fBsANuEu6CdxkkZIkCaZ9pGB5LNqiNnxAgA1BLQ3O
lSa3CURlkzL6JSMjtJMgF3dpD21NYDXxTk5ahyRRymJXWry9YUquOZPeUVg8RabJmWmfVUc5SAzX
tktOSsq9qUnGYfp6n4vyO6nYN5kWkQTL5JusOiJn3sGaU8o+ZYTkwc5Rl/Hx//+u12pHzfNjVdjP
rnKeUTB+CKhfBp+TteMyFhbl/1PSMUlK3ma0yHHtd3dgVNrpPzUEd13zlLIoAFDDl2wx43tjmb+l
iyvGJqIYZy/zxOzjtf1L5ZLoLjmWdQYtKHtwGo92wPyzotlRNtU2MjABSjYEQ+HjKYn8Qw9RtuB3
/xOsP9m1oEPZPE0W1BDKMQzLopW0kmXbWljMt850kBY1A65LBC+N8BzYNncrfhX7qu8u8X4K3Kxa
J+9JEUGuffIncpxekAfbyMd2V2nSkzU2Qx5ciL+IndwK2kGqbZN0nwHxsjIhP9y42DKTYPyZauul
i9LkUL0NcTrTvXYlC/AVJIYRswPS0iAbJBUrKJVMMBWj7C8tHs7qmnE0sw879Fdm1mOGARKLU+Zx
/NsMA9FOABoXbxzVDsArWKDQoyDermjuvRIn/Dv2yYP27HOfDYS7OcBUPrQCZ+g8ksiYhrI5Ursi
4NGS7PqA1suQMEIdR8cmYnCpJ1nsfJ8Hd7h+pXr/mdzunRNP3bYY+cwi2b+4IwYyE/7Ylu+gbkEc
517lL5+9IkvqE9fbqJ4fydMnBwVV3LoZw+UyiOLSTP17Eb0UyjtnZbnJ8aktQcrTbs5ZAxIKr9BA
87JadqZhEs/n+t/Qhu9CHdvYvecVXTJFQHEOMLZBKGZ/rffVMnP0GFjRTJn469JGGvfoeyaqzjpa
1i0kODRrDI9uiDkqm6CmGw6Dg6vmbRhzSHZHDtuJitGj5m0D19QLg/d28qCpul615Yk0I+876Jg8
utD1uOd247JxeUnsh5XaUUX/7NssMdE6XxQ0H6pQFnSO1cnn5++9ZDnSztWEPt1Gm2LUfOP7xdo2
zOymFjH2henXsbjXtYphaDbLMahBPrYh37ahZvL3AiTOIbn4OWePWcvmj7Lzmj/9egIT+zqxXu2I
c2CZ1Iwywj32/rRSOnB1xNTTIM2kGzbLJJdF9c+0mDmKQjDM+91zkGEnwjBwrGb3JuKmTmKSd6aJ
eecCNyfqV+wM9S0gRCcInbVkcZ6D8SnYiDaNlocaBuZck5zK/f0MzcFN7PvSwyhexxa8pJmyyqGH
k1LDkq1ttJfeX3ZzS1ssZ0Ghy12Y1DHGws+8ezE+x/4sc0nMOUAPXCKrpEG51nw01LIAqt9B0Sjb
CsMC13TtVWcxU/LcK7xHVheeGK23quDrmHvsQqYUXlGi2BhNPWoRqzgyESvyTUkMjOUyvUonDM81
w36Ysp9mRZ4anK4BUfpuKNObbrQee+5jh2xuvtwGuU2E/L5+MFSXGTm/S10+L7vixCqWJxVW1Sma
w0szVKvB+q6s7PCsETA3fiUuS8K9qk5Ue+R8eLRaOqFVyZLXji1GBVqgcgWd1l+8cG86bl9uPn9E
Nt7WIGySP1ElJQt8YmgYf3d+yuWhHWjH1QC7Y+KbieRl38E7SLdzSeCsjaiwqKZfU3PU6+PmfrAI
NWXImpWk67GibqbM8OPpoe/O3uA/yGWsnkrMaIj4AxLWLbMOZH0bHHKckPLoD9zxl51dUipm6g92
WxyzXMnOhiP6Yoh52jl5Rh74VBe2f3Dc8InWT6yhJPOs/PBjcesv/KrEFwzKbbipMClsiM8cWUmS
aN2PCaUZs90M2EpYFpl6xsfl02qZMaDPSXJ0/ABAn7A/usS1cBYMZxO3f8vVu5CewpRJs8xB/YZ6
BXVOnJLcP3HlcJpZYqgE9biLuSrd7JQF/L10YInD5Gh3+Pm5f9El2mTem8CpOVhcZrb2F/Ta4R/7
HIOHC+wjt9oSU3RUXHu6deUk9kVdHfvC/TWVoRaw4A4fWTuVhY92QYuLN6+oxsT+mXpASdXk3kwC
u68o/8aqnjbzDB/ZJXToAHr0hUb4WTDDJkzEjahyum7rQ+1LrLFZh+hZ6ksOBgSMMomaOgyffb9q
Dpk3b+GUqGPHCRnDSPQv40rbGfXhpm15VGO2vmTGZEath1q5SKOTlx6q3qUfnIIHrF2Ws+2Sgp5a
1yqOboDZrennfFMDYJOsjWn25ai8yB+CVeUooObI/IdvFYgwM3LvL81mUR7weZ8QnGLaE9OE474r
uOg7bi5th4OfK5sqoJG8x8zAbPkzTluGFRjWeNziAnRHxjblj2w5w7jlQiFAknXEvut9nPWf9sBs
pMfk1SRje9TUcvnsTrqQJa2O65uCHF3SYJNVBlvBsizTZmpozMms53xmeyO7xj3y7EEPFOVOUR3e
Fqm50Z4gNa/MGd7LjjQFvahl9JPK17mBQB3YeDdqld0rPT4Xi/yPvTNLrhtJs/RWwvTciII74BjK
KvOBvPPlPIikXmAURWGeHHBMS+pt9Mbqg5SVaZlt3Vb93mZpzFCIZNwJDvfzn/MdKFa1ZPyCm7fy
WZeWarVnFuV7I/T1kDKRESUfm1Zm4FCq+6TA0y7DNUqfOM+9l+0nZ/5qKu+jFJyXohxHpjsxs4fF
ZCirGTM+mMxAygVsnWKYm2AZwP30044gpZcODSw+lo4wnNaonUk3GYO6fRy+sWT2l4KjF1EaxClT
5ZdhoN/UxP3bUSz1nfBek94W59bHjyc7HPOpfOdetZtcAJ7KhSGQJw1eKixzhZW8tTE7r3zYOUFX
b+pwMyrskx7H2Fqz0aYcN+BOFo7U3yTQt2LgipZmXpAEwNvXewuJmJ3LGJ8m1HNamPmwcAq75LuP
qsKEWbKewPZQP7EhFgMglrHCCT71+Jfn59aLzD7jWr0ITHvMVYQWGHL6JS15V/nesyi8fquWnJlj
4m6TGG6MsShf9TGu9/GSbUP4HFMSgX/0XKZ7sXnIC1yoRDCmeoaK6f+YHCTYLqx3WhHamOPoaUoU
TUsFNxrXJJ+N7BR6pXUa44ga+oyADLWGiY64W8+IH/lE9aZkZw2tnqOcNsiO4YMsOZZGfcGrn+D0
Gby53bfTVRT6I3d0GwS+G1DEVgZb065TPF1E+3lBOJsrMhVBXraHyN4O9Xw9h2T66so9etKMR0An
t4P9tV8qWtCHCiN+zQ2EMBYSgF/vQAWphitKU9TZUU4F8uBjAmDbFu1PBozZ1omtgxolDOAQbZXz
kHvg7EAyG7E4TdW930FeaAgBkK/HTznfJm7rnXBRDsdl1p8Zrg9YpoW1mUfOdol4RoHVOCx7VgT2
wkOv6DK0N9Gc0njhJdtm7PGv00PsWH7E9xR3S90PuxRntw+4qQ95PTGPUWkxVlsnES9l0lRbpo6W
74UU+XUPExVrHYQZWjFoxvZxoS5F/5my6zkJf7i3aOnY6CJ8zaPoe9zp7Mrp6YqI/SQ6plYDAQWj
XOFSiEaeDhdfzQqfSLRPT8S7paiRhgYO6F3xgXcBPKmU4BvcqT14QfgjH71jxuXIutTdjnTVGLsA
52nho2fE4W9MeC5d/hsyUOckgGqi5tRhwugDPbJs8G+LtrZJmT8FswRWP4OkrpMPPWDrq/IB7BhX
e2GrEIj4dPT0OXHH+G5aSGcv7GYx4hXcp+gJinPmzTFJmLKubt3RLjdTgnAZkQc46aknP8gdTKJk
EeWbgSbgXhthJOz9Aah337gHPxjKjcLBVbjwH6SMgA5ViNRoE54PpdVrNKFSBqIkovI3T7CJcI0c
N57fTTunrF/1R7qE+9ghw9KR0h2GZlvOD0uYptsAY/lG8moGOUyFOKUvLq7SzdJgX+KG/M51/05x
WM6uevqcXZf+Jot80MJ8ORRWc5VYbFItiBA5A6BcLjeV9jf9hy6Us1Ne9+Rm1dVCvnMxjNaJMzEf
pFnM/S6IiW6DLofKbU0P83IddJwX63YBfldgZprwWwsAjHUsnMeQU72bUOqgMnWVGw6YqTte9xZE
XGe1ZM8KGzXHyp6OZ/aKBksbEqYvL1duiCV/lKuyTVAPzE7xPSMNjtkBHB03/tV5jFM0wZsZ9qgw
VYb9qvMc78BJIwlJd4Vdu5xY5Q+Zz0gVfRRFTFX3nXSu28Vh+znixFjPMAUOTCJyHOXrVi6bBJaq
K6Y7sldvrvJr1sCEbLlqIN9pPIMjbPeQF6buhmMZiZlr+q4wWN4XiwBNH7lwUyNs6j0w09UmZmc6
AhY47drc6zGQJic8ruCcoxpBXQSkBkYN7h0HdxhT1uNieTcRr1sp8oqkvIYZmgnQi5AEc8XygGOO
Mpq07naZZvkYlw5lIihZLiLmn+Tsdo7GP9W2KJ59wkYUNi3GT47RzTTSH4hLzBc63s9N/5y3EJqI
ew6bUvNPYyefNXOTpOuq7eBXNxbAuI3Oti0WtQ226hSzBbejNCy7KzvZ0T8cXw3QpVm5NI5GAyVN
I+1Y6b6JWX1CrxwPWdLfuoPPMlV5OCe94CmKS0zsPdKIacG2zHq6yqW/HDyb4S5JZOviyx//9tf/
+LeP6d/jz/quLhg0Vt1f/4M/fxAm1GmM7fCf//jXp7rkf79+5u/f8y/fcp1+6Lqrf/b/1+/af9Y3
7+Vn96/ftD6av/9m/ut/e3Sb9/79n/6w5U7Sz/fmE3zVZ2eK/tej4Hms3/nf/cs/Pn/9lqe5+fzL
l4/1dLH+tjitqy9/+6vjj798kUL+eqF+v07r7//bX65P4C9fSGDVw//6n1X6/r/90Od71//li/D+
9Dhmo085gbLt0Pe//DF+/vob508ncGwvDENpY21wvvzBHa9P/vLF9f4MfHiCtidcWziez0PoavPr
r9SfmB68wHZpInVCVzlf/uu5/9N7+I/39I/K4HJLq77jwSg//PJH8/vNXp+db0tHYgVwAx6cCv0g
5FE0H+8PaRWv3/8/QhwjZH7XXY0vMCVArMhsEe2yOdY7JkFIp/PAOLRY2/+oeZk7UDc66/Wtxi2C
Bs4go0S0SnPcBWnVPXKhUrYSElXu8fQl2ZXbi12gO4FuhZ6kfbP3k+pdU4aKylgcQz6HbLtCbOGp
xXhyMNvUWNah0AndKyWKSFfVFjLupopBlHQW2AqTqPlcpRSl9/VdGTHe9I1AG3GY81TJhHMps93z
uHBToTqeEp7SXLpdQxml8ttjVSWHvEKeCKqAA2LFBsSG0+iB/OMWqDapGLhlzTlHZGaFVZS6J6wk
KCCGeEYb7PyG6I7Ljh1OPicGr1hBU9V7qDjs+7ag/G+i0McttkzoDmmiPsemK7eTYj1fXfCz7WLx
HUBsOAAPu3GiNXh0DgRD023L5Bo9khYUx0N+1TnqdJXgruqzYyK7ADs1OWtB1QXXOjq9T66oal+7
IbpBHEWQoMHm0nREIxvTXoehfrDW2c7EMWStpddN7VyQF8ays2p7i8gOoQ9QIEJS73sOnWOOblxg
R7nImd/tZOMBV/bMAiYA+9MEM3Mdt10srseEdA2klLjNt3VM0Hj0FD/veGD4lo6eW2J53qReW2TD
ULAxa4EQiEG/9XaKlaRpn7jTo4bnaFCMGD+lFb9YffVZjeiJVdRTUEJBkazIA441limVd0+6Dndj
FiycXnmaqIq8FG3CfbQRm2BaEWM1tSWdAsKOANdZ3IfQXR3CPNGIFmfh5FlNLboj8tUC7Op7BhhN
P9QAPb4KZZGuoDSOJA4PedaYXdnMrXQwD6R0yg1+FOyQag6jx0QTdAvYvZGsoPu7At5eKO47Y/cG
XicUq5o4sYXMUs/eCuxFvuD1m/uODKyRXCjRa48+eQIU6Z+XYiVFZHTAtC7mCHzMVdldTil1CCG3
Zwb2kFNoiBBDuO4xrou+o3QkYe8UNlhvJdHGIfH3FezPh8rM4640NZEfxmtZhyUJ1tbO4p2p5/2U
eQ+ljFOuA9C4APfAaib0VPQCJ0HrIDwW1fzNCFj5ydzs+fh/tcr81tgjk+HSjcEIeowiSbCtg1Tq
JuXXPoZeNWE6hfJXnqJ1oJRNJa5cayuU8w3ZgI9WUD6nnHKDhfe2r5XhTEFyBy/PQYp1LpRRh0YK
ay8rVhLRQ7nGr3eJqBhsCYm9BUPM+XWZ7F3SDdhncbMuTenQFsiUoMd/CJiMU4+c5Cbz6oZevGbN
V3/oGc+lDG0OjjZncWTrArCqjdVwI3xaNl0se2Mc3gf8WtpSBi4U9rtYoNvTlBuCHtkyIZBapzRd
OFavTjmcw3I71RI6Jq69KLiJB9wMXSsg90k+j65eregMMQ8xJpKIuIlq0T+LeF+RPh9Z5KGR60NR
SizkimvQzIbpSEt3QsZVq4aKp61pG0U7Y09Dxnb2gvvGghYHDJDVTdhnO/FeyVghVVWItwSTUiKW
exPRtJCHxBYNH++OYXe9HOMu8LmeeWFyv2Q3Mhf0tngheUy0TLuH3Tj58ijd1baXoecU5Wq5nzAF
zCTt8pVwpGpYlkH5Y7JLZCCYs/uWtFRQMp8AtsaJIWBsGDtjz7hiRr3i0935gQfiiWVGR9a9H6cv
fX2tyO5B3eg++sV6rdPs6+ATEcWYc2ZAZj/ElQiwfBAeKe2PLFye6jik/4+PZ5NmtMris6WK8mrA
QT/Srp4Hw+NCveY2FQml85Qw0x0MYi34bgaPCI/X70YPiF4cvXh67ncFmluD4rKNwPf0OJs79Q2+
qY+cBMMP26GVpd+dofsRBwyDnMgGl2vhKtd4LaAvxxwSmJAuaKTGx1Uc+zNXMpY2hI/E3qRLeqeF
DfxgFczRMGg49IMRvCgVrPR/5t1jD+6iwUqzi7P8R8g6zQELaUZrrLkp803bHfde9VERCLjAInFl
WRGrGDCwgtBIuUro7LqALbgVWLbmzRTxcJg8hLycc1JfcM8bDZJiSm7hQttRg81s7zqji2uYvAq/
Q84PDEyPoajB7tm93I291dyUDNOZwEKdcejSTDySDKXJSD/M6VmZCYZbKO7Y6e59Bw1tETHqiM5L
cDEx8EZIitnk8lTIAGy6KGQ2IuunvHSwjlBZu5DKtJoq3+elBf4dcZWbGhkqqYCS20JdMgq6xnz5
3U5JXyWbTJj8VBD75cosboOUgVSdlO1VG31lk7DvfXiI9UhGP7Ph7GHS3C9rGC9brHuu0hVZfGNE
d0+WIb20xtVv3V81ooTmPizfMGE2zEQyGtu9M6RNeFaJRrauz20+eAc1kfsvCL6j0DuP+C6GzeRZ
DwGCLh2GwQ0zeMCUGzwpK05LuvV7kU3g+CKGrIsHszcqmwkHdQyIDLZq1cQ3czEePOFoagjnx6TI
XktOM26C8A1QCCIJAVXfcyhRChaqggr/xrehxDQm6bjoPETMvIYqr2fJ55FBoODot7Hzcz9zhp7H
cNuJ2Nuna3BlxvwZMQk1LlpXO8/XVYMLZBUKimY4UxpOgYekM1bStWTP/rlbTH9ebUHBFM1XBvJp
4Zutm7n5PitY69uAbJXvLByiuxrbIOd8Lnak+9Ib33onQaf1wNaPBeJHGQNh8qhknViOL8bGx4Tt
lRDgfLXyn+pL7kvbrAmyg2cMIXku5i4lQzPEbMfqFDCbCMCW9Pe/+JB+9ySwWMHXZJuJJbhRCNo0
Z0MOV53YjjjTC3tavTMNGC7UDeM0dLo0RYbNFlg9prDd5C3FZeCWdDHlNVMP7PLxOqDOoOy+RTXT
hSXe4OKBlZ8XrYevdVod5L1zmonsXC6MEizhFscZzsfOmvDZTQvnVrWs8YerIYJXkfrdfBlBvBtN
j45UKFa/IPymcnJ7kwT4K5wJ5dDVHICpOljw7oHbjd3d1DEIy6gO0Vg3WQ59h1ggOV/ZC7oyvPyz
cYIEQzMHzUi2mxxjzyZY27/X89BF4+D1WbEtoYQb50fuvVORMw0l2fLGlerSjd0LqQ+9G+DgGN2G
3TtWfPqhq95/mKPwQfkxEJ1louQGY7llpLXJ8ZpcuDYZTUGhxcxAXCwWHyO1VuJk6DPBwe9y65DN
xE+6kem3SsmBqQaamwyWAz9pMDZVPARveqZ5aznqjBJGqqGYF5FD1Alb87RBUu3biZ4RsVlydr9Z
SjbEjquPus8C3CARkYXUEizxJND6nNApfF8qglOApF5v/eRQg9hMvcUC5WqO5yu0JLHRPkYGzV7c
XujGwv4FAwCEUzZW8ZWRMSNxbLWbDMOYNGl1KPlOBzfABfQ7kKj8Fh0LygxHTFfeiEaSAOZlwEi/
DIfvGg4Zu8oOs/0yO+1GDJJoqDBX0hvCTYVqV8SUX4xoDL2NQ1rUj2lISg0Rdsd2HCawz3JeVFG4
WacBI6r2FsadytgHqiV5leApgbznX1m2b0p7vu6b5SH1+/ZaAdJgegImC3+9QP3Y6fk2JrxdWGP6
0G1aQvjCEGAQfBbA1tV+nxwWcmHQCrIVg0CpSpgTIq9NcAxiwhxSh/aNXgd44Y2zuN0Rl3G/aQem
LCVDrijQL623wJZo1nKrp86ysMykiMBGE2PIaqp89ORhoGnV3T7v2eKFq0Q5D2Drxgr694hlaYnH
dxIFV3TrEglf5phzECgPJ743hhugZSFpUQxdt7yxYbgAipKTJqaP92fJnlxjfzWrUsbU5SHOCEZh
FEkKnHRCsU2sDNpWaDIg7EF1WoHMC+ey/RJ330yIg3QkF83ySgWvUYcy4aIW9dma8Kd2EVU3YgKZ
r16KKd2OmKPOs1US7WPs05VJSYInZt3D+0fetj6YxmUrEyNF1TX9j7MOEyJIdCaxyJWXvhvu5yI6
Rw6bRBk8LJ1Hd3GabTHsMiRKy+uCLTgouASF3Od6cjj9tg2/O9FsFKbw2ZjlOoToIAeWtxKbABiM
ON7EVTFcj7DnDnbf3gSdR6iq5Z4wV0xoJzill/WyKnPtGs1yph9RkiXQFnFEz9Hq8wwOknf4qlB0
2PCzA8vIIe+wh7PqyJO0wMaFcUubDmZRS5t52w0Y/cMJg+oa0rCYK1zhtmJ7nzHdHqesOuhk4TM7
kfpwQpL3a4Ipt8ajlRNKdxIaMzN1D3HSRJV8giStWyKoAybNA0isuyFXCKWmlYc1ShzkQ/WQDJU4
CQveYW39mKsqPJVYUsw8CSATk9kkCyMSPQUh/cnDW9QyEOgDi+qGZRX57GrcUgt1wqetTwyN4SxS
nhy1tdhatn2VFSHOU9qM+OSmB+Q0lDAbsPYEcP6ynkjnpxLfcUxVWNJ29FATuW9QccEl+kwGLmZb
vidjnh/Bw5TcLtf7X3UtbBq3Jp9pZjRvshCSL4s6QWHZ04soprPyq3afBAUCxlTQy+JC4IhIhZZz
cuF0WIEHn0OuDBcCKJb9lCNcIoL2x1jm5i4fYMsqO4F6GHIa9fezwp2gZhylRSvccxPO2xoH5pHd
NU5QagjkugJ3w2e0CLG3KBElVkrInWu9kICm/DzCAMU5VpgHRZbiMM7DszUu+bEaGTHNCpTABOw3
8E9WYssN0aB8nwLSITWCzxtF+GAxtL5AueJgV5LBGrr5x2IaGqM183KHjZ27umvLKXqPSrAVFh2H
eDPeWwgvrKQPHIQu9Fj7Z25uod9GR88mQuERlB0KAg8564lJ6nRbONRFlhaJekwWJH8/TOpS8egk
92KAZqGcB9uhTAY8/jLKcK8alp/W4SgYmZrxN2ymcSn3c6rh64VAhUXjm90SM7bXOUMCcsneWUTj
tszZ/CEtZZ2hTziLn7OeO4wtqVyb5jA8U2q3gokzjk8BOXgLmWzbORME1kg/qDXcjsmTo9fq1Xcr
xYazZCKgtSGJn3F0V+wxtA2OOo5XwzXqPUOqjR0Mzdkpxp9T1RNcm3J1thLOWAypyGCOU7TLi9fS
DS7aOq9uWt2emAMeFAEBPPnbZg4+C+wKhP1oxYrmAle04U1VNnwlS98G2KlPPOZNO7M/seSIcbKH
ZRFO9zr6jPrhIyg5U2vSoUaEQE4nOiYqVmr3Fd/V84grn4jDeBeNoHDouoHmwuJS5hHZEptW21Yc
wqggJS1gXnAKznqLGRdjnA3ZumcVDoexKn5oToDc2rN1PwJ83OlP4zh0uIbNjbTQYxbC1txvCGQo
eppApW2i0qR7K8xJlBj7WNsgdHwhd11vvXZ00Gz9Ix8gak+ay1El+mw4gqMbvleJJJtekk0ZsIWL
3OeT4EHKnSMFRr5Re0J+76VV3E02rcFOUmARjVMCwOzIrgKn3CcRO7SySbeuBPxB+x2xB8aAF+EY
sjd3J3oHcPLN1gLnWDVqi34+cvsYfSYUNHXhO+RIuZkoHuYMfRd7YbuzWkORkJo3ORQuGP6ze/uS
B9HLEpuM4cPABMnuJ8af6wXOmmXN0XAoyZiGvNFXuvduKS9JT7Tu3uS5eOC4qvid3yWex4vSio7Z
FB9Jtp9yMb3A1lcNaAimnWzk39lHMU+LqTIp3PoMMOOaDc4dkz82tabDrWufrdT+2njOwVTsAj2g
HIDcol2/ap1p9c0XNmsT09q8Wr0awWvTktVp3Zn1QEeHKeYjmAyUcZrRv00s28MbgQJLGA7yFGbB
cMpO1TR9tafs2q+DG6ZAxC6br66/3LUWN5AoI29rdRO+CTY+Nneii7Rl3l/6JBNsOT0s+NxJXN3H
7ng7++UBsk1CQEYtxwXJ6Mir8Sug3YniqsysjGrI+DWnKi/ITz4+VJa49bdpMvLAQSHugT/STP1g
QvHckVOrNR3lsvN3xgdPO6/BnN3I0vkZSEZmDh5j8o+dSm/cNn6UK/cf6ATgLAF7FXpNipcyHvC6
1gU1U0MKwPZMJnNr/Gm58wypaBVVGO4wrFcsWFeqdH9y6Fe7AmARcj+woNDTJ4aS77ZLphTbICkw
hqzYQ9i8ufN34Xtnz5NsT9UPwPfvNAdxB/TMQ8gltE9i2rsDO8Me4sBMYdR96copOvpMevBtUxgJ
ggI8W39tuyUaTeUTi12gxic4sMraeRqr/jkhobxJcrMNpsZm5CnxLmsidXVN4K0Z65968l8DC5IP
q/t1GFdHPadPdZ5+jDidLvOh+VzkWlgSz9YhH9qSQ3u5FyQbngpLsfNWID/a4F7loIJyIoIbkJHQ
Xfl84wrkokykxNBHVkj32bvncUaDaDlbWONnP30cWnyc84kxI7aegXmVw9Sydwtayv3YnCZMpRs3
QHhbnOyQhc+oqvHGX8vsiqjFbq85XirSJiAN9pHVvM2mPPM31mUfjeMm8w0KWDolO3QhPMT1yg2a
+3nftNlDYzFlG5dFbh2y0tgqDT/Eb58weDWTRoMTltg3dfYkBl4w11xZrQNDiYaiSxqHHcWprKH5
hWz8XRXYb3VhvpseRcxpcDd262HYJjE/9N0TJyAM/JNrX/6SuWgtJNbnhpexQpIMwwbEU7xs01rc
D53+UTD8xX5Ihij0eDUmZ/yRFyc/AYBN4D7Z5wX90362bLVV3nmyrG8C8D8586VNl3r9ZdblL43w
njveVpiHgNdHfABMFGgrgO+9hJzagY/ABwX011XOnn5A0o79RhhyuUmxHSYihsbvnyCLTNbBGrGI
t72PXoPMyRmvB9IeDvcI7ad4bV0IShzEmUdNomuajd+6nArGEc4AI1+W81KYtySOPxS4l9YbHiNf
kVmqxUs5ISf5C/0d5cTkXnUIFwnEvb2QXNeJ5YAJWTM2qGNjgPtnYGuY+hPPmWuCBO58wXbgKbLR
RSwPT25Tq2/kUxF3u+5YBQVJxTVQ05DFkQWonTjj5GHK09AaTeWVg+bL9amZXPE51quVGDwwjOit
EVJfzJwPNsyu+GzUGDcUGY8ycNQ+93ghUN5BI83ONtPuq21ceFMWYRNg5TyX+B0Jm+lP3R28edYQ
ktEQWjv7tbiiFlqs4l59Yxs8FVA6tp3scI61oPXjiWem4vp6chfenLSnHuyiNAj4sdLe0cIyl802
1W80+MZCsu50P8Khzq/Qc30E2PYlYPfy/4e+/82hL1NapuP/x6Fvw5bjXya+/MTvia/7pyNFACVK
4pFkUOsxcv098bVE8Kfw7fVfKmrvhBTiHzNf50/f92mAY1rM/9l+8PeZr/T/9GzX9gIkM2E7Snj/
LzNfVwbrTPcfM1/l+Y7rCMz0bK2kHzAC/ueZbzPbXYpU9TNt11pv6qT3YDM0J9+if6gALwJtekzV
bu6r6hmzqK5cfd+lYMFrJ+23jTUtN7lyF4SctPzovGg+sfhWR6METE66G24S277N2DHsQjM6QAwe
nUA4Jw68g8e1ZFJ0SMPd51oNafssBPxMrqEXYwk4Zs6Uo3uRwcrRHd9ljlavx+qtGCy8M9Qzxn3r
bLUdyGdXqGY7ZCqnCGGNjxtvuhhaJnbx5MKKtjBFLu7HpNv5LuqUuI3rG1NamFL68mseBESnlyW8
bWMQGmPRgKfOZHoq2upBO3Z+xQk/vyobnVMteQpqgBTd6NN3p4EJ9H6Gj8llg06UHeGwN2/waPP7
IXeW62hSEb6yOPpBeCy89UQd3ibp+GEbfzx2HXJWlQ79uWxHAPrQ37Z96APp9ZFjhs4GpFSDgUqy
IdvjAQBPuv58UNWc9htz/PWQoSKdu0RPB5TR4GBzEzuaps+p/ZbgAq30tlms+SbJYnkI52itITPh
MU6nOgcviVqnCaqdynC2Tr/+CQeudZqki2jndD0dzGB1MOJYUNo7C40GrsyN18zzTe8E843de+o8
xSUTdYspVssZFnYyPs75lYl7sWcYR0vgWNkPbnzt9KU9oM3Nzl3MnOVxxqSNvNb2B+WY5LG0Rpov
FN6frBf7jgAYYBGBr9xa3Oj860ufVYp9vkvr0b3NeAT1EW9zkI39vu5mitiCp8wqvSsZSHefNtQp
pG9utJGzBkmApZ7o6/owndBctUxsOa169ZXtziR+1/OsAtBFar31aMoB+iNTjNwqlSEVc7nEiZ8G
nPZ5F52wCm5/P5sgLCllEl1112t/2nrt0l16XWpD2MT6ELaG3VK0ROdfX5pMCVoL1ofgYtkD5mK5
p2xCGZvbwTyMLoXonOhiTisXeP52lWuJ70jIRzDg/W0yudd55lqnyPVscAzMKGI5gj9bv/guJVOm
4DMYQBxmYJzNJz5OKOGhioDhjOJOtdcF7tIfukOp7ydGAW32TCaAWq2O0PUIrz3JlvLDpa27Bhls
az85LwRa7giOVZt+cOn9UC7WLmakPEHxQ9ltehU79J3pzjOn36+IBal9iEJ9v9Stv9NekpE8zN9G
VQRfrYE8ijUEH4Qegpvff3IziqmRXNHZV2tHRFFsVRv/0k/Fc640cnfSCnXu5nDBREHEzpcau65a
7MdxHH2AAL//EK7/erBBa1mloc+huwjaUDyJWj0ZIrZkcLrkjqW6eQuM9w1Rp6YLovgZTPTQDeuf
VB7kWyvLx8PvpxoU8dduMt3try9h49/5en4UDq7eKqu8+whASJhRgl02NPWFqU9yt2EEBYc2t+Cq
lm11V3cZuJyB0iVLh3illxqS9fqdjPQwl8QxmmHe1jcD+VqvYAtM2cFnUP1MYkWXUO4mNxjAx2/k
EOEueSLCqsN16xUT9RCieeEtKvZhBGfCJlrznaVFVcP3IqkV269KbwDZYurUlfNs9f6PJJPwxhqC
TGLw5LMpoh9eyX6vcefpznfbM8gAAsiY9Kl+ROshLza+mH6E6JXcealgOyIm9ZjH4885Y7Q4ymE4
1xSabMmFEtbHoUCchsyijJstaY3p2m4Il/9+NXsEtquO+8OlzyjlOLJjj+2EvjZYdrxqy5mF8iuc
8ezRitnh1JM46Q7+RVQsCcYb7T3W+ICZj+Rbncwwr6qA6lCTRMuF3QTlJlYeBwMCGhXRYBxK86tZ
mJKgxIaws2V3uzTLfF6IMTV9rE9F3v+014tcKyzRv1dvxgTdwaU7xh2ZWZk2qcCMxtBE8lsOTOl+
NnPKHCdtXthrtZfCsbuDVO5GtAE0q/WL9KJgH9ovlb0xrnczdzFJRpAY2akm+csCcnSLprtlpN3d
6ok11a+V3hmPyp+8YQTV5hRgDmCJbkaD2WWaI8rfu9h7LHXzrMp+ODUTgqHf09H+69ETa0nYk1MU
gwmAAAEyWkux2HLPSYRq8Bp3Q1Dp5LoPGRwObn3768MXVGSfWJJF3H3PjXmJW6QFN7QoHB1dmE2L
7risE4pTsHnAS+gfHMqyg1w7rIwsjVQx1SVE5erac2v3p+n1JiQA4JO9nSSSfdP5867RyLy5i57k
4MfZtWPjPDcEIS7HwCYakOq7HrjCpWK8SGXa/BSly0zrDoJnMqbTgaFrTSBbPbm+9E9dC/dP4aQ/
WgLSVXNP5MHcOOv7Og0AHVTk6X0V+bwC9TTdY7jCJurr+gaUWn2jFqu4mh2AaUvvfJ2S9F2Qf321
3eHcYMMnZImEkTe+OOcTI1rUBKpQl3Z+HBMb6CIBT4Yes/5hy5OdAKJOZEnYO1fqhm7nUwdqyHeS
FxXUcJYi1DWoogHLXDdcBUUTIYOGzqFequoQeWVL/d0gr+Ix+KjTpnz/p3+IYwjhfi81FR+ATDAJ
baSOhl2Y1ExS13U+Wb8QkpyuhIx3+YxI4+Hi2GdOYq5WwM6mn+T4nnjfTF2fY+xSr+E6qxhk5zzI
jO9MizGjPn5wSRcMzEalTNjAYTzTuW7fVMh/CbjHhe0AH4Gr4JBNgM+BveA4W1ruJfWrD7++rP8q
m4P2aDX6PtTVQjrCew0YdjRoMolDvsSUw/CkA487Ju73KMolfmS/OVW0cfmwaqCcL/3tVGKog8CX
crjFIWST9rubWyy5zDkfZOW+c22F3ile6u5Yy0qg5OmQPY9rH1xO2pQuLfOui0ZwbBRWbZLR96/h
fGH6U81TjGmfWR3rXaLjGgkk3v9amcW6PPe0U5rrLCmrF8qBzeUyy+U+lHO6J2/lBoj/SSj957Tv
zq6FBTwyFd3eji2vFmgQV5HsthPIngObJs1g2FnuUtv6Bg4ddcWKvB+6HS5tJ1hbjafyOleVd133
TB3Y3DQvgcjeBpcLQo2O2E3Z3L5lk32G76XOXom+FZfNZwv06SUlHLwXYyS2zLXJcjlgxatoLM6d
UtvaA7ZrxwkUoKATD02fbUYnyO+cNB6Yfs3opDOEsq5lw0GANnlcRiOuE4v62qy58fNMfQ3+k6kz
a24UCbPoLyKCJUngVfsu2SqXlxfCVS6zL8kOv34OcsfMvCjK7m63S4Ik87v3nltQ6qlaCG+kP5tn
BPwEUICZfPrC2pehvutrp/4cBrWxUA+ZI5jYQTElDKgXXx3fLtoufOp9nH/+RPNXl6N2gFionyJf
+dsmGDpAE0csLHg1+IMeheNZ+CX4xuJoP76LserxOIG/lCExTXKdtQ6lQjm8Xeo2bAhecKO48HFx
5vWEGJF356GuCjgDNeTzgrdQucN7Ss0wTwSZRIcc3vzjUaHBJTtlZoUwZ2rsnNqmu/JYUKu6M3M6
c5W5RytC7IfatcsE7tOcPNJt8KgW19hgXsTYiosjsVx1D78RJGYwam57Jo/KX76e4ieHJ8IqHdri
pW14ZKigao8NksqyMYR9CCfijvOm+fEyNthJMU+RVLI7JCwi/G2P7cgpPCiZTS4u2EfLTWO4LDxF
0ICd7evTxNPga/7D0Mb1m7S1eyXgYKH47YWf1lcrjmEzVTqyS5o3bDpiGp44aJHIir+muvkmDNX8
kjzbEEZrfP/ZIM+uWYI/+N8/zR9sP7nh8fH9//s3ELZE5br7ykJIYkJOUV8+lBc2fQQ39ZmNpUaG
ySNeeiOcyKLrWA4eW2iTpgdsHvnCQSFcFeUciqUot2DL0EELRrAL6qg+2XSJ/OwTFFCRD/YZmE4V
TUIkfH+2lfbk2St6rl9wHvPUnk+h8ZB/G5OLEhBaM/0cJ6SKJ4obRq37ZerjVpepecPJwrjb1E6P
jzJ3Y4yzOZku1v1+ri56vDSdyRh+fvl/32tkuYuS7C0kCrcUXIqHXqv2DlU+52k+R0ZCnjp6oE/p
yODNHvhAH2O4n1lcEIdrHfphmCpYI/Pz6+chNj+zoiywiAvxEIM0ihghBooket86+7U+hykKwRCf
L0NusLWCCaabnrn1SsH+JPSCXyDm/+Yh2DrJ/3XDWOmjMDjlVmUzb4ISamRQ2V49wTEbtO0fBmHO
wuz9zzIJoytAonpdh6mzRqjt7mMaT1cbowjb0LaJjF9aOmb0hxAGe2wc56+cBChjzcC/KBt7abdt
cyNhGJ0qIJ3VWEu1TrFBjmG5r8COgznVHGwe1Q5FvXhK/C7a+fTJLHG71pdksNc/O6/5MyRt+POt
xzSBDF0BJSeRxyYgAma1VvAcBNlHNzQffHD9SWui6u5bXrPDJ49pkzTgfTJkdXebdhm3WIvZBhXP
ul7iU6zpDhi8xMP/w6/ROClnL8f4hTJocCTQES279gTbKF3IgaYhKkeyZ6arAfXpARUD3lC+O2ky
XlU9yU0fkM1tHRyKHe1/Oo7c98yy9r5mynvnZTys7aQIblqRptTYMWOc0+fVJcUHjsHO/uunc+N2
4jQveZ6ztmvfseeNb52ijsX0mItE4bB3/fx3MenBkYIILuu6CUnddFCmQoBBb0IrLgKVNreIbIkc
g+VjB22lOJG9kh6hx547BKpHVxuogxzdaUs3t34YTe3fGATpVsdUuhmNmkNzW1En3cfXuGvAFw4Q
mehFGVc1NOJNMMD1tdD9oZOFXnNAWE+3rUXjBojySAb1EyHU7qrhD0oyWa4yRPlyfM5l98lQlvKP
ljykwUYVRzn0CpIDrnF3teJeB8aLbsI6b9hGL+xvh0x+HAavoYjvWRy/lDbhN5dRvMSXPU3Y/Tz8
W1HGcV/UzxiabKg9OO6cYxySiXd1cjlh9VyHsYVlZ6TlcA0FfG5vsKhwoYEDSmFYqkNN5+ZYxS+A
a9xVZFUSois0MXL0Xuy+6IX97Fa6hlHZhOBW0U8DEoGqjBMlqDB1+hYHnMLGXXrwwfSxXulejQ1r
iLegN2aggmqPWHfW2Mf9d+qJVuBAvzlJCHKmQBiBU//xMwkTtIbzlkSec556TrON5SzaBh+9hXP4
nKq/RpRlZ73CLiPGDwfp6iR18It9fGpDaDNTefFA6qyJKqzS0Ta3vjHBKUss4K6D+WQNziWS6E1h
ijmhbDd5xjgqzwwgcQM463KGhQbYe12J+6nAVSJjFGzSKmJnqjHdRS1NMrFvPDNW4erw5StVjJz5
jbrZO3mv3WuRfEQT1TnhOP0OZk63mScbH9LRoXW1YIf2qTJfvwKCMa6dpn/WNjw5YFibFsjv3h+Z
betF3J7dgKZERfNeXYQngJ7hSTFuG5RR7vu5ez2HW5MlWFEYjq3F31QryKXW2EkkT7tmrC+W/FVX
bn5siYAWwJRfMKOvp9Z7IkjlfdXFNSVw7LSjvOYZN5Fd0SeozaY4s90OWgwPPWeQUgXIJEbrLmNr
eEoJha5iYBkcWvUFpgaNmPiza8ymTwKsy7Yc9mIuGGETmK0siks7T+F2KKBnUfudYN11n9IIWdbN
E/CFoIDtaHrGuYla4vvI89XedsIKqhERYTWYrwAk7V+JO9kbgdyIv0vgBSRhvVBj5p2hFpL2OwRK
0nZWWgbIcfyddgXUldkVtmcrJzU6fHPG+I5jnEyThwJvliNKzIzN9lmDjJ40n6bKI8LLUcUCMrqP
dI/h0TIwVYKO5SQyFhektENXGus49TnTlv6W7XD0lCaHOvfyva5j0YLzVyxDRiDISBZOhaYX26rs
2OEUenEejRPmwPyosnI6uAbvyETnBJiCdJdSD1rhb6eFYgCGPvfgjPFY7Du/QqJxvmHwtMsIsMIW
JVrg5QjfSrf5phJpKkBq68Uzei2KWYaRD3GWJhB/FTPoc6zfbV8F67LCrsBSfhjsai3lRGLYYdRn
6tauxjST9s3RazQayhV0E59dPusC8+TcuBMyWvleVN9zM/ooQkCUXk3RhsM/e60q+GV1cjCDwjy3
XXnVA/3mOOaXXs7SfHYZx4ZuikRLQcJmzyTl202rqfwwBRX1whoiF0M3RsgOoywr6w6O01+CJj0l
lm/vNY9aeWn2BxJP2ynGPRK43V8eUaiFvXm1h/ru9pFxpFdiLUJwObnzgQrECXIqjOVzVIwH3Qi1
j6yveX/hwtAEpwjB60wrRukcOr1/Y2KfrnDHvWu6o44lKKSOmhHLAHOvhBJsKouEH36oJ/NSVNMb
TPAXnzal+T3ACZS8jub4rXRaPFWI0WJMmyvi77eVufE5twDOlAy2zl1gPtkcPZiDaBFGHiPNvQsg
6eqUgGhg2JnumcburYI8Y+0JcztZNNAGjRs8i9tYoyxEEWJmia648Eb7ijEsXvaFq21FSX0m3Gss
CxOxVlqt3ZoIOF7Ze1WW0yb0foeGeakmzgmZA+rWoP6zzb5iiAlWMfuuTS4DwmaU1QGW5YbF7DEM
RClSLk0C4mwXsZfL0Hylmei1aghjOpSrBBZKZBVn31Mr3GVVMJVuFLFiYU79usUBw2ytMxf16PrM
oVPtUPQlSQWf9t9+/C5kcGQeSIbDocXU0i7x6BvbYejjI+konY0rXjVzTaIKLqCayk2voFiYfvlh
VQTDDRpBsQUwzPVNhPSU02mPYawo1Pg2ArMIBcRQy5v7YTzcT1lY3bARjNspF6eul8RztPZg2Huz
cnhOtoZiW0xOt1E487Uq+WJej0cYKMOmnOjNji1Z3sC8Xdjr/smgs7BDm/tZrsm8l4o0YrWq7oKj
bvcDIeiu3FjQpHisk/vS0VJl5UEsLsRppDaLsQiAFqOnrBEYwLVzfvUTMXcrNV/4ca85nKu9wTaH
o+FgrEsdbEOETficsXNemg3ux5HyK6Td/A9LyqfCuseuC87FaLVLjQUFS3f3bxLqXw/pDrInlLAm
driGm61Zm8WHmryTz6HNdLzkek2rhGl+km5SUv8LLcBVniI1ZFXNpe9+oLLNpYDiXzDkEvamkeFZ
tm+BCylljMx33JEls53a5D918wWIg9eYDP5WlS8Khfk33bP/LGZjm8pXW0tUdJWXudjwnv1TmKSc
wn/Te8Pbc5O8SEMVB7DXHGbgcZOaoNbFR99KZEaipKCGC5MpywT9ELAkkpXoKPoCB2EQxd74cooX
5DGTlQWF0lUMyS3zn7SNv605MIBglIObgdobaR2guLuUR/sUb9CqHRag9bIgIe/XV2fiyb+UGq4e
oT9QxOm4Glv8uln35Tp4XVqZPNfFgMWC4jgVLfKAhDW+OWtlQDl4qQOi1qV8gmrBgSfTmLgSuASd
CRU6W4bo1UUDrKN1U/dgu4Na8MxggtmW0V4LqLb2iu45Cv/RDcLJwd2Fcmhgp1IX5rvvXcjkoBwY
+LEs4zso6QudlL/yyTfvQQ/otIfhJG26dMsZ7Wokvbd36c50q7CdgzE0zuQEjPCaEKmRjX8TTr0V
mqy3c+WfF0p2dr6evPTWjQBRe8hL+p9Co0ZAi/1NHc4ZJ9oNR2mJDwFKD2q19Td2kpJQin6hzQCj
L6DPOvbXGZoiHmwYym2mPiQbT5KTVJw6EX/l0sZdYrs1PPhhEHDSdTwVxT4KnYnDCUNvMUd9svyK
f1NbZh3oA4hEFNtyJ3Sa5YHED252Qbai9sE/TXNHHX2X9H4R12rtUzjy4JVdD94oKU+yVKchS/ck
HMgxdME5lj74egaYadBkT3qUHkKbZGNpjtxHWbeToBRAAVTl2cejxL3Xv0+0cKwLA9N/ILCmOSr4
dGKHpQQ0im/U9O8Y1kK3KWVJyyzECQdJoCqn5lDSh8tU3nsfgIhf+TRPXqVgivWU7UX21p0ydZDw
iIl+ZXtPT8hvORgl/eLm//B5C5wzg7oIR19B+6VN2vXGJXkfUjjxF5Ub6hYN5aZMRpdRQYXxSIvT
JamDcO5CevY19y+GfkBOOSO2lC2P46sWWEXzpIUus8yMsGoMx5M6X8/kv7PBNNsUDVbOjL+BSoWu
Mb7Ne6WsDvEN9U3JMVHh4AnAP3tjs5hMqpR0oE40fQsSS97aMxnKle64Yp8q9g5napqW3F2Q/Anl
VG1QD5jYJv4qi6wLOQhnqQ32xO6AbGULX9yasY9Jwx3LETGz6Ch1OVPiodGrgwBgNYxZfDDDgJOL
SfGPTaaaX0KPt1OWoBDK10q3vmH8LpNK3LqUcHDsx5cw0tDQmU+UJe5oOEZLaas7FDkIXOm0N6ry
VWODRGyI6MteGtp3OBLlMmvyyLZLOatp118wWmtaO/zooFfEjTHQntCRGdoMvnmEJDecelNrF9r8
YJxsi2cuL/kY9MeAEtVJJMQnIF88vj3EGPWTqXuJOs+6WXPgzvZhtGg5uu/je4W7laXE2xXabBg0
nSLxyJM4A+kZH83YOaP1s1+ZQs6tfFXqIRVXCa5kjfz9+fEyJS3lzALobGCW28IFBhK0Qn8GAFgf
5NyN9vjSMbHoWUhcRdTfptQ1X+Xk5GvmF0ywcM+y63K6dYL/Z5GaBYJ6HqE+EwUo2WUefJdzNnQ2
5nQaK46IsR+kRZ8dJwA3/Pa6GxypIA2XXTkkp4nKon1pEAMMxVSdSjs2+NLdtBQyrAw7hE7fpCWU
vsJa+7OiXRWdfyzLYP3z47wGV0EyRBUc7KF7dch5E3sAuQoQqIvd7CYSuko8zTKXbu8G1LbAXQeb
zWMa5PqsQIeznkbn1oeZjQ7OQ4B06H/g63xVvjPu1jj0WP3ZIoCeB+LRUvacZB4I5h4rmPLs+Jnx
5pOsKouazzR5dqeG9crpRXIWXTze0qp9xxJn3z3Cu8+mD5YQ2Gnj4DHox+oJJA81B3D7uPE3Tl+q
94qohV2Q8g/Ch/DTTmztrHo3UDl4Y1O9Do0SN/WoeUdJCqArOa89XsLWPQZFgH2OGVFgyuCg01AE
FLh5C/Qg+9OTBYXYLF78BqPj4Pqzh2MRAWff/4xNcafxuKLTns2zc47nF1fr0qMKyp0aSudoTpR/
u4kt7trs1egjf9eBGz2NswLmBWImQ8fLuCd5/bgKHz/CnHuMCK6PVP0xF+6LoOXTc0nzdOzpbK8i
Nuvb9hG/d4ZzzHaxa7Nn8TcQs4xDUZO3eLwkwVSWhKJI59YqNBlMMwpYCUbUdN7giFhBKiHogpWB
qQsCOjUixJVwmFzyZvAvozIlp0m4gensLRhHhT9Ctl9WpPUbl/FEk5vpKXUoZTbkRPnnsM3skUU8
tOmyyesRzJZTeqvHT3y8ECRCB/YrNlrKSH1EQ08/eeS9uWTi40DUITPts2jMlnJUIp1B6abEo4zq
HkfNBMtl/umNx8mVZN6mSHzjHvg+swHdmQQJf64jWXo+nkx+X0/3Se4+pkupgEP0eN9JqFWnetOO
Fv2yojwWOjlwOftCJuaO8BiGQ+5gIuGgw6Mr9Tf9mKtrWRN4EU4+j6YBq6GtROvQpul37O+KcAkM
d3X1PaOjjo/EXTPmQ02KO0tWWd//9WJU7lGX3K1B7R0FKJlF66ruoKr0b9BWALZmW+VA8zkE7VFu
cruunuir2PlNbp8B8UNQePzV06iEO8e5/1jq8u1xNyQPRjNq+pIwh3G0EmGwWvKnMhzGTesBxwPt
SMuW+Pv4vwA06s+Bs89nl5GaTUccapJT0VXPP6tlQ6glox+PX7b/7yUAlxgXRnzUxol/mCRsVYKG
kGmLd7CuGFT//CkOrEPrpOvHZ/C4XB4fRIFngnYUORpkSTnHKQZzeTJfjpLJlNdBV5D0AG0ed2Fj
2xPPY6Mxr1WYfUtVios7v3SKTZR0yQ4L13oiMdHvMpm0R9Qxptum9er2gAsHqxXnrBb/TJ1SExSC
aNfGmYOgl2hn9uuU3FoMlib6mbYMckew+DlufUrautqVqzIu6ExlZl2nM5YI58z2cXEwzUPdP8Qc
X2gikde0YRDYoOjwHumrsNHlzijpsM3jbMtKlX/mDpyPAeMW7W2ML8d0TKguyYuDC2fkZ3DLdvTU
9Gg0j2WXAx09EI+JrlsN/xItzLbQLgC6NikeJiKXoVeIW82DhizfU9dN5Q5THKXgPgVBQZG15I4l
JnAV6zsjy+nO4YIExpxJdm1cviV2t31Hs9Ge+HN+aWf5P8rbmTyIf7mpyy0JKfcF28Uz9oiMLjgq
oR7aUOert94QHMMsnfb2h0Hn52FSY2U/GMqDCCZMwaMGl7dn4zarsKh9xf49rP1m1xsJpXa6QTle
wQm76cKAzdY8eR7n4fdglxTZCRk+FXsFLPqs4WI9eSoaf3xsDy9U2Q1UcVZUsPW4xWSImPMwEZSO
PiNEWJ5RI/8FBOZef255dwBiF8df0EvGD13m6G7E0lc/Ko9nErp9uJqsWdPqLOuWhN1J5wON00R7
NR8WMhnmXxDUNrajp8/Qh7G38FXQszWPOxvrDcLbC/RDXMQe/EJ9GhilD2dbanKDn9oF9WysOtGZ
L710ro+nJTYWoiL8Z2UWD1t9YDA4zg6WxxMTYvJwBmFIgFQzoT4PfQQE0zI/POnQlkzs8LEh6C12
eo8l4nHDUEwAG4FkCCllcmyPVe7xMgVjtupaHhsywm4PMbncTjODbjCzZxBp3d/ALp6DgUmcOdGD
HApyO02yyRqIVY+fP3mE6C1B05xR98nWFwX9E/OebKwZgjeJHLe8iX9EjaqhY60y0timy1xUv3sn
3EYJYuE82zer+CbtgOc4zn4QZ1Q6ROnPXxkEYb8z2/HzZy0zbMB16Nfwd3ggU43U7FpypLHwIW+4
ZfpeRN3TNLb9X47NG0u0w8vDVUQuy6XHCBXtbxXhKnAThkZ8It24Zynz9n0t6fUo/G8jSJvftqOx
UckQne0KlnnecQpwPern4p72EPwpeDghMdAWWWcjS043HgyLw/GgIIxFVr9tODivDfeQI1if2oZO
Lj+t7pppYFcbdd6uqGPtbWh32fYTjYj0ymjhxmms6qAZkMkJ/uvUK6cswHaP0SmgMnK+vKIBK1Hs
eHtjRsO2IQ04oEaKrZ/giFEBoLvAsnFR2i6tVjTwLYvMnzau0vVtTbKpUcWfh5zU9oDBbKBkQ1Rw
toLNwwOEfN7O7RLnXlm0pGmVuoN2JLlOd28/+63o1vxMImmdLKO7k+9FI9a76ikZaZDHDlhtaIR9
Uw2AgZzZNcrUWwYXmK1Vk+zy+UtYIfeR6cv58TskUr4lo0yOuSvfH0K3MNySUuQRfb2IPgshRqzs
+QAXzf98KHWSPfqqK11OEcyRbn1FUMyTDBki5ahL7voVuWcLvSEw7EuH1QCx02VmDlYYJ4Rd2P95
6AyESEZZ5k7Lxj+cxC08aC2dL1bPOlkNZ7ebOlyEuke9oyTHNLR/pBZMO81m3lWpOZBhgVKirI8l
yofITTsAW4LITYeNIPW0bGCWYwwpYd15l5/FMsTi26e/mEjMqFp2qQUEPNR71je3z8JNX3bFxf/D
b20cxjrsrg/HYxwLXE4oPduYidXZizOMeoJUuuaEwRX++F+DyccrMxOxr3pQ/6HrHVpNWvvI1H/3
wn02pjb+0rLgpfRl+juDXbRx3DmabjjkQk1vp8d5+d8uSJhNddPHV7+PozcbnYimjoLqbpPc7Wju
HSg3DMB6sXnI3qwm3sqhH27d94aGmSK9PIS/xwsdHMOZH3+o/Mhfgdu9yaaNDqLxWfOj8SWcsulT
x3uzaDVS/iMmhw3Dx/xZtv2vetLLd6NML3XMxt7tmcYbswZMPgPNPLHBB0TRHZ4e+iVV4TBFoukY
u5TOQTArb1X//jhqYH5ub/A09RvteCTK8KacEkMZp0yDGfwwSnsZmN0xoCsJr9jZbEznrBw2krI1
aTqghOowOC0Rq+GaV5yFLR+BnZ0yjW3Z7IsM4m5Ru8bVBzDhjP53EFi4GjTXvLU0B/U6MKqqaFBG
sN74OqGo0Al/AyszdxyvmQl77ZM1y1UOGn1daTSZpd0/ZHZNV/mlC0qOIj6EZk3trcBJb3bwLA2P
wSzaju/2NwMK1n1IN7am4ZKGiFw4mnOtU5ZWTDTAZgC2ZnXBLIPxSxwV9bYe4UCA9lj2wuaQjVqO
1TONVqlU0ar3vU+c0QTKPXnMstTdSSRRrTyTdPQ4f+1HrzeZZyXnPKJ5Rg5v7D/0TeJ6Z640axs4
DYEVLMIL/HWshrLYiZz5C8VGKfCz5eBi4OKM+tlAsl+FwvxXt9U3vU/eVo9pyxqo88Fptwx9fEUo
B3/kpG27znF2cd0xow3d95bt636IkqNpgTjFL0o8Nil3udUBq3WYSDZlsGzKFpasxOeBcLaK/Oiu
0vDA7plQn3no8CLqUzQw0PusMzhqWKe3RurWW9g5GJKZPIM1yU4pWzPMf/+Er1wc8pOEmgPjWsHn
jP+5BvzHwDBujTdClOPsbwut2/aRFy3h8lRCneu7MM1hz2f1rmzDX4iuivdu2e/bjnBuqdGQXkev
mR1rJ7sk2Zo3wRXrsza3paHp7B2//cwGRu2dhCFQKzo/Ktz2jLrdeZlmClJO/4K0Gpc6GUIQofEO
7aVaVYrZNQm3zZjoxj51FCQq6z5CRGdCRceyv9esGmZqHOziCkqDHzN/AJ91KXowAtas6ZP36nta
UnB7sisgprAZHE2s8RGlG6zW3NeSrBh3wdhDn+90+uAxmJCw149dO3xOc8sFjLV5PkCxGVf3QnfH
Y1UZYh27fMBxydiPdZRpI7bmmPedbFrbrn2rnOGcKR8NYQh9vmgn3qIQNIkZq9MYeneZCwV0QVtz
KsKzFE4fjczOQw/gAlja3dTk1mLjOzjqNupb5lgj7TZlg9AY0COO4tC7F84c4S7LACkE4qUn/LDM
av5fBa1bhEmQFNxGnmnU4wKKk/YD04q/rAklLLzKXumUJ+1zkO1EcV3l7+wyQkET2RPH9LXITeyC
SU5Q1WMk3aebpE9wzYChw1ho/47G8jPyZ7cCMmtT119pQPFv3/k4zxNG1Y3qD8Bzbh7t7ANQjoSx
G+Sq7htH9FOTIxwGlCEuEG5vPOJZe/L4j7LV23Hq5DvAYlKz0dzvGXtrM4/GY1s/CXA9tRx3ZZVv
YuJiYydxEcPQgpry0s3kZB0rhjGx3kHTnphYeiPMHgCB7JgIxKTgWexg2zsmxfNZ+9rY4qWNFXfZ
/NhIMqy2ZD93uEyJjHF2o7FjqayWArDJwvZsy083hhmTeagtRr8gOgpxgm6PbVd89tVEepDJrqvo
kEmSVBBoH8mwTQktyOOKz7/s9BWTYIYY5Oe2QaCRdje2TVVph7Gw/03TtDELdGUWnQkA3lpMxPA8
m0KF4gekmP7ymA2uRZn8brmQ1qB2j44NgI8r+rcoWZ4oCHLQ0nXuB+FsMY5dSMaqtWb7w8YJMdJX
OiC3+Svs2FelUNjNosYnRWeIErRaO3a7Y6uxz8f6U9fR+nLALQiW5FpANlq/pvqXDBCwcjiNTKab
2VlbQCKR+0EKb0N7UfKnD5qzj4nhaMjm7PXVc9Hp+YEdLhQvZOw7IVr2VCo8sZ2pFuB2/ug0mcSG
R1ttDxAMWwNQwobhZOWKk5VzgoY2NKx7af4Ge78iL9/jQ3PRBmhWDMKrVicfSNNc7FmvVpU2wNdP
PzC+snTWITyBsb1HE3UoiendRGX8AxWUbDwvAqCRk4kvi7cwxO2HVesAmjtuc0537z0ZcBVl31w7
I7Ry5owx6Rm7bYHo5umB+/VWGJncTOpapHW3jjiQLVBFJ1Sm5qiVCTwNDQkKKYtvwkyvRpKXviH3
LpwEEcUYFjjeLF248ouIWd5Y+BChzeydv9Zc5IiSU3j5HfhUgQnOXtY94IQsNocFw3vtKPPfWDSd
tcq4Lc042Egac8DMNQ7lHseOn1NT7E2v0trqkuehjKiKNRnk1Ga+KUl2LrD8kGnwUbeaS4x7diEx
xkKAAGCsLMKhGcgvToqUmbNuLlRI57FkJznfSC84EWK2QsFzynOJZyRcxYIlQkK1KxSAJwXjCHK5
uDkDBgmPcR0msHZJ50iZ19oq8zDwIWQCr0s/h07/tPrKoHz5ZKtAW+lYjveOpx0afV3YXrPWXEho
ipZZxjvYXSNVkJPNmgglOcIZNwKhB8qBKXBbdzyFqdAuB9UdK7dHJf1ubLTQwUD6jzuasOiXpN8v
OXDIpLIvmr4c0P3Xuqh4lNLxZIyRgj0ekaDzL4UZ/IIRmiCouxfd3DW6/V33Yb8eRb/2CvAYk2be
6845zYY2oDiUTlBFgtDn0iz5wCxgH7cqlA634LxjJcPSgURzLGHzaOI2QThdN4C/UXFCrpeGSIOv
aQv2qhaXSTv7sgQLmWUAt2+Z0hg3wIQNMR99k4OFyemN2Nd991cEfrYVYk1afUOn8r/ENSOCVVir
WfsvDm9R7oKqHDzQZhoG2zzK+yWx8T3HAI3Nk1msmucxNIj89q9NRjpQ5w5eASxgZt7zb4iJsUX8
K6c1d58B5Uha847eY6zqeuY0asVC9sS4Tcgm2pi9EYb7yirIsw7mMLD7IdAy/IPYASEq+jGei9fU
KDghz16vzELTMRx3SwPvoSkTZ6NFoO1Q8IyK7osuOzT4MhrAbStUTW5Gj2FPUE3RyjSNz8LOflc5
nnWKH8E7e1vXHpx91mJG9hpKFAsaQzBR19a4x9scbkZ1loO943PGQFL6J7zCE3tY4zbVMGvLqFv1
dT59+YS0cIC+gAhjka5PRWxTtFLM7CycRQupgPhqs787/137+M3i5DWoxNX1M3vFFH0HAfZFGxk3
kYr76KCW1vQlGC4YfRpJlqVNl0Mbrro0BdhnRFRp+/warkPs0dUiAL+Y7KYAyzbbpzDWP1nYqa3r
XzzLIxwwAF0A3YcZiL+cTAgE9kiP1Epk1jMySjJqT8bgIyf7T44DzLYDkgTqZ20ZKYrP8FLLOri5
0rq29a4Z7PA3sZolnF13qUcuvh5U/80IsCmui6/WPPUxaXuKY0BhKpgHeQe5REzamTCcy4pkU3k2
REc9mE41SIJM12k6iodPh7x05bg0pisNm1mRXL3xPfXENTVpXOxNnbYKbIFbJ1IfrHaoolqfHqpE
/0C5oMK8MmZGFNOQMZo2Ben5OlcvGUFY1+4aqu1Z0Zjs0ifEeYl3k6GMm8mntPNOAxq1qYt3Sy/d
bTBN6FeQkmws9yxKYbOuvFpSiiPXZVGffRd/htT6TzMLj4ykDdpnXXc2gq4t8ix7Ao1X0CzjIRm7
p15HXcVfzVaU8cYCNBLnBKGptUKF19WtTCEfUokLsDfqkC6CaWkMyjzDb6bjwICBXGjiUuZZf6pQ
fHkoTWGcrAan+NJcPm9Yd/UmCRg6J7U8ZF1Lhl0kw8qonQL8QfEpKLrgbUNJDErredDDv75Pja2e
NNMu0gRFxsW+FFjqJjviMyVuu+g16rqKrvjwDNUSUaEtXadvliWLzK0gZSgyOmrMoFpEkIe2YvZF
T9ol50izG6FTaebrUA5c2n2/ELUXcSSzxhXcMHPuxUY39Xah352iSb36CRh4p3M2bSDYU88zHpS7
mzW6R2EAVoo06wouA1AWnJdl5HwPXqdwD7FaTb2MltSYULkWGlS0Y3fOdcVey4OmZdpxv/OealVi
duS/LKhToj1h0aYDDQUWriawuwVsRqSBkNtfcGDzIATDJ+OlZ58E6Iok2D76iqYGudIYqlWtyyN2
EbGhR4M1O8Nmj20GO2AMKxTnAp3yPq4iAFMTogYBsWHVsPKpluSjwPABHJMndMpGpF2ljOcwDe05
r1HKjmRctyKnzuPQ626198yWJZGnQ8aCE+b9X8OL50XnEDeQV7MJpZwkKPx/zkScBTrDgTlsDOnK
cjSY2CIg1+h9D4O37gfuVJfaGulZL7pFMdHYRL/ssfjl1wKuidylNRnKnD1kHuwVLRQDPYWYVaZ+
o6H+Wzghot6/BjJbDFXwMXFibsvsrEL+haiYgy4K55L/xoMgWaYlZKlQKw9GQSec9Lvb2JTshIca
Yw+PQK7nLaOr/2HtzHYjV7Jz/SpG37PNKYIk4PaFcs5USiml5htCpVJxHoPz4/hVzoudj6ltd1W1
vdsHOMAGoZSqVFspMiLWWv///emyMF25rZ9aahw3JxksJnID2PGM20WWvMp9g9WIPidj31ZiEum/
EUvK6X8aCcksoU3NAno/t4ClamfHwEc8DuGMyDhp1JgzGFXfy4aTdaOAjpmCm10anGedd4Py7ApT
ujy07d6FwkzKgnypPYPWY4U1G5UC05kra/TK9WhhhadyCFZxzkpIDOMukwEhJG7zljfNo5M5c3+P
qIPO6l78soFUI0nndWHpWB2pxdp7Z8oWZRgDM2cBCRQUxWiygne4vkt6k+u8axGEECS5Jq3R1UF1
IZz8YXJwIDTAzg7zWnwYspAjZnkO5+K8wYheEfh6gmmZAl3UtubY6ocWEevXpRzMA4IjZBWZacJB
ffcJjeD4Zx9ySQYp8Cp/1YW5u00mecLr8S2wpAufCYR8HxJYrKcS2BC3fz1supq+neHee/Z0pN1K
zk4TJKCPbRy67pgArcrGI2eaVb7oQnbJrku85RhziClywGckp6yLiCQyLaTBmEKLWlW1yxFBoemq
FfzgQn14CVqBivbelTK7LVOej24+S9da+eJ7pXaInAKjqkd3yW6thSkIFCnTYNlV9DyZdy4MpfCT
EzdLwDqhy0JNx85llGtRlYpCPUX+RG69dY5H+07F+aMDa+0qg5TgJCYs0HF47GKMn12jk+clMgWN
eaaZyxb3RfhpQWRa0RLriXgi3nYkmEcUHn1SxzoyeBlpBEz8E3n7oMAfp0GubnNv+JZ0qbNxC4hL
RdV9MBcdiLNfQ1PUV7Yh6CEYBQqfKNsFOJagJ03VLoy+Gxoj3DDSN1lWOCuZbyFR5atCoauxtCSB
LbiMRlobo5feRR0CMN2uULrXD6qp3FvPGtiFqGi8ulvh7Lw3GKAjKlhnDHSB7dAj5DmjJYBovDEB
5fkB9yZPBbb/CKVBhOTRsKmXy4dkqJm3prLlV2V/eg4QGF8OwW2KipIjXI0JN0k/W3NSxMDH064T
3Vo29rVXRue6HKJlVRoPYbPOG3Cg8Q3DchhJWnXvJeljrE7w/7JT2fI75S5ZaUaevAiN1pLtcLrO
cGJ44JQgvZEUG6UgecjPnrdug+l5MVzZY/9MAvS0FlnK7wDbExMe0t+i3FrB9yf7d5Q/RHhuoiMh
kZ82iClEqQQXhK6gr1c/TkGqz08pW3AsU2Cs5ZrTdrPzlfuCJZsdBWkocOR1a/T1PtY3TawpnKBG
i9Iof7cmAgmM0WuPJcw6hdiHUBRAGP7U3lGnRBU0dVXxbXKD458v8h9TioM7jsjp7IoX0BcIUAMN
lSB/eKIZ6rX21msKXHN9YDyVFK5rfxTTorGLXZ35bxqs9EWa0LvM6Z0TPd/n5r63GH1bi0qM45YI
O7mQFeul1977vj9tapHnK4PAlDU7Au6kz0iuptrAiE343hVQD3PV2si9Orz2fTjAUt6l+7GUp6hM
nxxLVNvEy9/Slox7zcLvmQRRu3LagAWrO+gt1QPt+W9R2G5Rw+fLYmLs6jOKG7MKpyvrHennoY1k
JPk+1bDX8x7nLlGhBON5Q32PDxSOUxRvJ7IQHrNiwH+nDz/gAhpHYme7tQY/mTENYcZTSAk3xD0E
wgQmF9i694HZHEcTOqq6n1yB3sLqa9b6bbonxsi56wYQBykqIPLIi9d2+NRKYx/2QOx0TbXLwHmN
hvZDWW9kAYLL65dDRpufTXTTl95r44HGDR97wx2JDsN3nnm3AxvjVaRshAtP8Rxg0RjbgeGbwf7l
TOMNCU7vKRSTZqrShWLI5VrWBpIStrzBO4GnOTIKvZJIfkkTpVSe6A6MGapEkG81DSHEkN+G/Gwo
0z+hPZwbvkg9ytwiNVYXZM9YO4bY4W1pugdf2D+4H6uHsGiajbCovWJrOjJWLaAkhY54r0XyBIq5
7qdhZeVWuu3jdEXiKTXx2Obbsm8cBEJwlVRF71CvqSl5a58o3gys1vVVVaEDthXCuMTm7MJ0+dSY
eIUI5t3LPJ92LcRnKbD7uSWgho5v5GyqVn+YhvSeNbjCqSPDtWcFwPG78ceAYNR0kAtAhOMXxVob
TvTqeqXJVWxFVM8zHNhGC5z584Y+ESqAGh+e38poi5K+eoN2Lgj3dqddU/xuTGleGcistyQ0QS2P
gp4gXafZhCM/DofaXWNzhkk9KGtgKUkKdB7xAviIKJehj9O65Qs+T+0sBr0xcc+tg1Ooed7OLKW1
Bu4Yr6t62sWDcvGxXNFq+qYUVbDLPAuGPjS7qmBvyRxuis5cVzZ2v1pdtWJ0F0pghRCpIqA2iMet
I0cF2RpG+Vjw69Qq0iRqb0P5opGKgq7V9ubUUK0vGCWFS92jEeiRiKlr9Bi1sbyLcg9AFmeJNn3U
YY8b3XSu4m5jT2sNG93CyoZHc4QKjiEdKz9olD6ko9BJ7kTEuxhy2mdU/LNyuXqLGH3g/XTsnZDV
udIeYDO8aLb/BBoCJwgAuaJIzmlVGSyphHxnBIQzeY/gAUwS7G11Z/vae25pCqKMe2NamYGsA1x6
XiVEh4nZzF657PuVtVFl9N7xXmmOQgWdnsIcmGUV3rgNOVjCn96cXdm7t2VKCHeY8jATsU1TS9qb
3krVQoMCCKiQtCgOUgun6d7bAPizKPqZ5l0UJGiEj0EyvvWIjLlH+UxDKaY090fzWWfU9oPlvTAH
fcUlnVmc/fNJvqERXrkeLQjSbL5v8+RGC3hXEOeBYay+Sw/qiyjKB8y0T0yDaF3QsuWmHBYUMxtf
jTZ1m8tvrkQucbGHAv2GYerZu4tjlG1IoxvWDnB+Y+dJ0SqgDejHyTYkbdVoHHUIakihX0gijT04
K0KwbLiFcWaMTOAul5pphIetbcuWQHXej/JQwY59on1+ZJWP75DFURmgGEdLomMXjhCMz5QFK/TE
fsSHoFE1noWI2S6G5AZAnmDT6EkBlL7FjUb/tOg5XgShneyarnLJWER4cXlpMxCiL5JoYHPFFURy
LBNKy45GoQ8HwtKStSPMgDWbW6lG702aHlnkIapygnvtt4JQhmVkGt2RGXCwIe/n4E2mup8a1nKZ
l7SQXN9cChzhdF4c9Ja+Hc9DpnVet+PdoKJvyOqiU0um0cLLM+d68CGgCnehwd7fuyAdbr9Gx3YZ
3/icoQ6RxbYSTz1RKWZzo6x8nRDmdE8CXr6Z1y0gtQyrG8G/mJQRWp56xNk4j5+DqHsCy4TMewpv
rRCbCutRuWItgwcTEAyai7VCx1el3fhW2GQRWxFUXhCrID+mjJdW8oPeXvZwOZsWpTKBWIUupYTo
tvqYx0uZTTaCQNpGMvswfcYBesCYz8uPVeuK3fwmcXfXuwsgKYQhS+THONvLc79asv/htp8/0orp
2hkUzd4sesWx2u8ZOSEYTqZb3/XHNx+B11L2P4TMxDX84nwXtkO2q4bAOTqOjdNR0akyKzStkxuz
JhWGandf0BXOs/pSWgyDjNCLbqvZgNXFVLaT5hf3IzHJqKzd6T3VOQ/asTuepmDfzZN2muWii9uj
4WpM+Wa5aTvn/Tkl4tev761RTdJLvI4M863tRnny9E7u/bAx6OzyA/yEffsjT+vn/CxT/jckNWEL
IaRNipYjgcD9nJ5VFTYMCsv7NDzCtikW90VoMLbNxaGPbbnrpvQ1BtYFFtJ6iJHsrARyKuAiRK2z
zM7S3MslwwuP9XC4jl3GZ46y4h2Q7vCOJ50EYRtJln+H36FfuTIH2NuKbPdPfhDAc78h4aQLl1QS
FCp1xwUx98sP4sqOzbmY0MpVBKnCM96YWXUfNtqqBFm3ooVV7Wa5vl4ED27VBjMG7Af02wjjDNAX
DoQUmQgecsHx2O845EMoYFuT5q0WaYchDP4IpPtC7v03771j//6/LB3bErqrezZaA0f/jWLXY2cO
wgq8qEhn6a2d2dkmqbJ8o1L6+QkWoNe6MXfuqFk4ypNgl09Gcix6wn6YW5p4bGnXbApZDkgmU38f
OPQ7cmGclRPvs1kSg+QPNaRrHrxZfX25lGVIli/U/8z1/T1bX3eDa4CuqAFAPXHoCcCWqEmEmeTS
dZJzqEMZ9WwJonJWotgxsxfdAzXU2Pq1mi+Xj2RjvVlALmDv2DSdQIcdaUW3C+Dtw2b0gVvlHJwn
+tMnJqq4IlzH3gRiQr9gO+5L3vZ8pIW3laPVz/MaFKqyODdKO/hphF5TxpiKdPLGJozgN0nYD9uB
MOSrskQPhqCGJ9F8oqutHRDsxPedNJtTwTEosaz6nzwz3j88M67jWtxsNul3SAnt354ZTowhXS8N
pghbfFRUO1IPgvPYyPoYleMtRosrM9RktjG1MiKcnhKn1BmyXQByYCLEOXB9+tk2FN5oKjf9TG1q
BGnByGWH3eVlKwFtDuUMc9Cb+6pNk50Wahhj6IfeVxEk/dgx3Y3t1mwNttGvOo++b6Ww11VDeFb1
dJajkxzrSKBsnahfZ4lmNmBWtjyGeJGXi2tyLxneIQ66LNejM5CvOxnpwQaBc8WkMjoI2w5W5G7Q
8XVVdkCUsU1S3Xly4cFtazflts06fEFhqtHVTWEgwTjpwq/XorKu46plIoDt7VzLqNpOnfs8ZN7d
RYd6uSAvvgO/hmrH9oknyThq+mPYPkKaxzQo9eGxqY2TXwHZlUOGasM26cmQTIVBOmfYkeCmuA5i
8rPCXJAKyhylzD3x4c4qvY5UhoXssKF1UmNLwJmOaSL1jlOUf+NInWz/+FwRyOOfL0jyHxYkbyZh
Co+8DabecCt+XZC0UFIQEcOC8M/x1gqNNURGqdaaoMvb2aG+bSZEO4Gj02bolXckrrQ9WyOL0cgd
BmvVcEE0diXuWxfBnxMZS0OzHrs2au5abQxvJ/HiYI28r2KacoEfcfqqKXti405XTQY4R0t/lH36
wyunI8pM7SBaStmhZiJSTr22K2NLrcoQjfUFxjIplJy9YW3iqEtXfZCOty5Woqh2SQWZL0XbggxB
/fRglpxZxmFwUZHqYgElHgXnvBYMVo1uaoqzXS+MzyiN1KtWhCi0i+Y5APAHgyEjDCvW0yewkOMC
kqe9+fM33iZb8tedgBRIw9OF5Xlsabz3v77xljW2AmcVWQSuh9tEliXZAFmRbcH561n/FuvJBEsP
4HecF/LaL30QGrl6r+2kvql1FF0xAjsEXAVjG7QW9Did4Ei+7SkgdfU+jomPszPqWrvG7DlTA1lc
nb3jD68X8fXlAuKfNoIRfHNHE9eQ7DzzERLQmgG8vtBVOyx86JA0MjIikWexWW/30zWRbIiuHPox
YXETWOQk/fl7Y+i/vzlgSgXzBVegOrKl58570k9pmQoyXelXCYwMJww32hjoW0A0HLfDcnshTrn4
BSUlN60+ZyFy3Xrkd6sS9pyv80lpkFdB7/2cWVGPREHUh6kd/GvL6Z+FDBiugIAyDhdCYNvITwoo
A2qp2puZoR61XG/2AyYlSGfBLlb+uDKSwgIm0RMVgpSR7nH0gvMphPRE4hMtxuxo9i79c7vIjlHr
0+ec6Id7oxfuVJgHNMHdbKVxPnmi7vCWEIeWg570xy61GmpiT94xd0RNwzvKKmpeuxWpjej/Odd1
pOwK9KPLC6EsFdApsQog287BEiWlQeezM/TFfEiwwHfdRhPGbiKX+rUxv7x8zmXus9XIv3Nm20VQ
xbBghYTD3HhXSGHtb/B1V1SrRXA1GGLF5ClAsTAY46GSJAzkbtjvx5iyUDTSfqit+iYqFRTN1nlD
i/Ij9+PyTteoaooEKfAFUqphgGeaTRtcTieclMl9Ofug0D5+B84YHS6vgpKggn9y91jzzvYzd5eb
hoVMcMwyhW6buv7r3QMLdEq9sEqucDDamwvetJodYWg2iTkolctEyekPJCQy1rALQkWTzv4gBPit
E6K+Y9zjQ2JoIJxlk7e0GrSSbBzDpq719jA0nbOfgG8S/YbhwGjsu16Cxi7qKrgmMiZjAjOrqVu3
YKr2evmMwyp/EBk0qsvLMYrrW63w9W9e0i77JC7Xyi7762gwjL3LnbixRqHmswtzGANTtSulB6Kh
2ZHunH+oXt7bpXPDjj0dLiShTnfY12IPCmPVT0RKdKB7NUiMRB+glWj3DKHKb5FNoyuki/aEE7q4
ivTpFp+Ff20To/flg9HQLH7ddL2BhM4DSgCEL0/GZU+Le6/nVX7WpfEtbJ3w2wS1JxqHDQPD8YVR
DcEVypBbZnykEThMXkO9N1cpX1iEbQMWXR8BLA4qBu9SYVhNoZoxFtTcm68dOipQc1aOUd16KEVn
W16PImwxVuBWLnf+ZfnvVasOFEwztmU4MadQ8OJbe3152c3YYYQad5abXV+UvtYs99WXBYzAo5WX
Hu+gjU0t8ppb0KzjEktr8eQJg0kepE6cxNT1UmmrS9mpKrkYU20Ee5Uuu3jgHTU1dAds888xTe0l
ukR/Ay2TpbONdbVh/kZQueqn1zQl6dbq7R8wtxYGe9wXMfx/PJUb9nwT/3qT2w57s03UMWdVKX47
3k3BYGROZVAFxEkCa7BKlzGP1NMAyBO0/xh8B1qDwbmFHO+AimSWrvBqm9WdKY3bwTTix3a8bYD4
3ZZ6vM2nEAgJQ1paz4G0NkmBTqOBvQAMGggJA13EkQI6KxOLKVw5qW4emjheVJOOPdBxOigyUcRJ
k2FFbCpx6oTTPpZETqmZyJcanjg2PbedhToozh9KRrP3zmB8PRENMaunr2qh9jQS4nsc07pl79vK
Cs/SQPo55PXe6JuuuZJRnF3nr04ThsfL5cLhFA2nJB4pna4ZXgbduwrztnwe6amvM4d7yHaC8jlp
5IP0sIOFNry+DmHGlRaR19P1DJwvJiH+v8ol0RXYT2al/OXSBwL2u5NYX58LjCFBKo/0TsCv2zO1
IXC8sryjQrKKSofwDLoQpOvNZgIvVSir6g4Oj2DmOmOAnQaf+Zh3zo0WjcyLwIcxj737ak+QX3HM
tPfBFuNW6ImLot/0b+tMOovUrUIIGOghCsNINy6ISjgH8Qw8RXTq5Oeo7XXwS1ax6Tltc5ZloKHm
kTcLcr3nsG7fAykh/aMxH03LCW5qIgW8pP5yfiKde3GHIT34Pmw0fdRfI1ByN92s94xGA+pp3nvt
1s0SajPJjoWemtmeqAhFNSdjY9K871C4o7G7QRCubf98XTchs/90xzumLk1mktKel3bdBljz67Ie
9sY42omPsggHSGqKLRlMp66Y7kP2nBJU67akN0x3E4vs4O4Mu4i3TXCyLKaffvgUopyO4amNRn5w
+tZ68NP8xgvc1ddWaaC3MhR0hgGLKZgC8HglZ86WHu5ONvn6z3+YS9733x9ffhieWinYnyxPCt6s
+Yf96YQzMVWljaTiKy/SkIyiPXm2SwZjFxuIWbJcBjMMLLKqCVJFu7H7CkPLXDTpZYWoUfV7g5Ev
DgMq7IBAomVzMa7h0412E3BbJIbjc+fATkgJRSws+R23AtPnuHr7+pOyazQGfFoJSLFdp4ZfQyCp
TMiG3bS6uA3GgSenZSu5RAVGkXFtVSmSsIutkchndaiFsRG6F1+rCAJv6aPiMiMYkgHTzgc6Ks6q
GRL72h3OKWFgWpxz52iNOGNn6Y/GBapdpT9wbeLn6jNy54YKBwaPOkeHcdqjoilutH7ThcTc9AXs
CiNYKtNLjqNCG0C9SQ5KL8xVaNMWb/zvYeIzGC77bqt5YjeB/l4McWk9e6DoFqi5832f5YvL+SR+
DITfbweXyeoFkl6l+gfYNe+AeSiCcpqcLka52qRjHteB2F5elvDT/smN7f5aqTt4pCzLcF2DAbGF
DsqaT8M/3QsilLDxZfO9mNmY4zQ74M3Le1NaM2ma5eWq1APtFM90KN81jw4263sbmfEi7giLv1C0
tZEu7kxdy50BGThpoxhDNX+B6zM5EiHnLPq22VT0A9dxzlECk4K/SOO6QxNvjyQcqu40trNIlamU
weFqx3EPvI7fWvsiQVN4uSUQj/3dhlfnBC53I74F07XL11moR9byldnr/YoHbNqbHvmFID1RzTgA
XXVHIpQg93k2IV0jps4p9UkULAe1SYdM3cUTMOVkquAcXwzTsryVjJbhl1ZAoSOCTzmhKFIE7kga
XBS+pV9dejVo9cfryMweetwve60rmHnOHwW9tJeybYv7yWXLya9NqVzwTgHkl2A6NP60cCNYH6nx
IyQKm2NdTDMelZfnv0dp/fDnz7xFIMUvCxi/Z1fnUOoAVjaE6/52LgW15qTkPH8fzKfecrqvSobi
u1yyp3bbKA3r22yisGiT8Mkxwy3Ix/HN6OAqNPHp65boI7wlcdNxdhxpS9kEOBWdVb1WPm2CLK3x
yIxO+Yo0Erb8XZ056Tv6m49JuslZS7tkXw7CWsHIIFzZ1L8FAeHeiUVlRGVHyFi+1CYrOF4u7rzB
Ah3/83eBAuwf3gYXNL5hISw2YOY5v/VAaflFlMb0L/s6QzVncHKMO3N6Fyk0dj94y3N9Wmdx+kzA
eHWNGcwmZhwHLJzocotasoBdwNFFt1CFRczC36t8A4rvaLmqfhUhu1Oa2kBJw/KlDNmQxywaT5eL
ixJ0b4cTYC7/xcgKTIF8oCvO340MXuYX039+ltOewjL93Oc1Ge4hmCvck9XiciCJ5vOJtLUHhnPF
DaiSjAndhGiLfiHReMGGJ8plhAcHOUdOidoHmFYYtygWoQoX72OGwAQPZH0k4uzKnsc4TRe9tINI
MH6UH32Vt7eOpd0zrE+u88F/6SZiQVJ+v0c70tpN2rCzYxpVV5fuVJR5xUEl1neLzF1c2hi3UVPS
i4+LLfZb+7nyLUh5EsdSXddQ7v1WPHahDfgvhoqOw3RrymcaDt/r2YRaWk3JHpLjrI5qmEqoC/ed
hTmEh9wj933uk3WNZW8uj709NuY2nVt2DP6//pDAD74P2tkUFuenZvwDj0y8BMIluJ1bY0A8MvT+
59BkW5XiSK1rcBu4otXBmi9U5+qAA0f0RDHTejW3XxWK6RfOJsvl+BjJbOnH3frLbxvUSX9/8XRO
g7j1BuvGj5L82NWBfyRFhD5kypD663skg3OrZ3ENE/+5ROv+jF7miFxQWyMwLVdQNMJvEC9KT9Fk
HisUUUHOAax9MOnXPmZhiLW+dbeljVeZVK3uVBZyBOKW2vtSynZn2j1zFuqXQp/STd6GZDfWzkNe
jMWdZaVzLiuKk6wwz9lYaHeicRAbVc1xnlFB/028vWbpTG4Gq7kpHCSJEznSK1Ck9lKM8Fmh/KTL
pm4dtN9RsSdYhgOhdAIYmxh4NaHpxzKv9CfwFP1WdE76IXMk5JfJmE/8I3BNGIlJs82qaWtaYjz6
0+jfBD38T1sE1iZX9rS3de1qCrrio2HZwpgwPtmcj28UbLMtcpdNHoyYjyrPek5hma8qVTHXlBAz
RqoKsvTG0a8hLHL+sDotBklIB6qy6h+5yduh5cBBAsuG51is0Zd+C6b4Bgxuc62E3mwSPLtrvw36
rRJxs+1GHd1PpXaBTIZjH8GmaYz03oLwB57Lua9tp19egK2xyMb9F+3YdnUWBrc/5r5Oym3k/UE7
Nkk2w05aPBQ+vMmkT1dB701Pis4+7Wi4hgYFE44WPx1ghgEgPOud3dxdFsF//aV+U5dgo4+iHOsI
0+ZvL//9ocj479/mv/Nff+bXv/Hvx+ijJm/+R/P/4U9tPoub9+xT/f6tfvn3+X/842dYvjfvv7xY
5XP29V37WY/3uBjT5ufYpv/tF//l8/JdHsby829/+SjanNnu/SeS3JxUp8uXdt//9hfTpkv9P8dC
PX7U/+c/8uj9H/7KH7lQ+l8pDyROH8keQy+Izmr/qRq+r/lXw2LPccGumo5j2VQQeVE34d/+Isy/
Wo4gYEQ3OYRRT7MpqaKdv2QTNOUKEpz4jpb0gHf+v8RC/XbW0yldLGp2IqswQnHs+61sr7rah6M6
5ssAHjOI44+qqE+xNa5qy/z46V05fRUTP09NDcuzfm3vO9QXruE4QhiGJ5k4/l4z2YZRpSkZ5GBz
IwVCFQl1Y7qYDyKPbDZCOXIPugjg3aBd0nVF2yi0J29mKOW0cNaDS7192RNq67tICZXUHC/fuqEK
T/58SS1fMmNud33pd2Arm/oIue/WjHr9Nic8ZJ3DMSUd08ie9HjPwDJe6z1apL4wIRv+18VzmytT
Ov3WKnXzCW8Q+CidsKZ+DhUvwA74LJWbMIm9pRL+Ozqp1zqU8cmomx9gcAZU43WykdIItmMQGQur
1x9xQxfb3kfNbbR6eWwTh/1MJOE+buMByH56EFWHmrG25AFBqgd5l95Z5YC06DSj2Q4gExcda/V9
olhC0CFdfPo1IITdxbufpClUGQb45M7rZDwgTaf9m9zptn0yEjDHA7+epQoczsxTb54U9PIF6CiL
YBpvwHiUAlmYL/Tk+n2zTFKtxDy9u9QZNpl7O7PneBDNPjdRl+0eBcEcluVMurlxTO2MzQqVitF6
W2SBWMm7aEfmABmG6AszxBAbozcfEIrohJzYGP7ORKVpj1icjDNkPK0pDkb22DkFeT4Drh3p+8RO
COVsgWi0qFPWaM+p1SYprpxgaiDX6g8GTMadjpTCC66NwWG4qhOexZQjXDgJzCYzi7ZdgSmuJF5j
IRiDbd3BUA9xcU1yY3fWfMhcrSBNpgerKiu9fVIqf409qzskrdsyGCVTkX74tkfZcg+Do7zv405u
yXMKVV7SEUJ0BdtO7LBgvBSC8pJQqHwzj1NuqlLswXKU23GQ2F9nZH1ZhfIEwn1j5ocev9mtCjzn
tolH57ZM8BxL0YMqqOGi0fbSDx7uuy0YuJ1CDH26XFpV7Qm1H6///qmos/AAdjl06CRFuGSidixj
Zu/CKaMX/gVAplax9dPkYygioARwlV3yttym2WXYQpZaLLwrI3TP7OAfNpi0pZcm3eoSQiYaI96m
Xcujl6BKafEv37RCtJgh3DfhaEdRluMLEZyfcRWl2xhe9ZJqnE5WldFNSgjy4hGbXXG2uO5SON6T
721dNchD0z4EUxJd940VXSO7Brk1xI+h61MbBP1TFAPpZptf2iNYCj3CbLM0x9Fa83zUTMeEsetn
dh9j5/EuUuN4h1kCSHRvcKBozCOsmiqfwQRt0xPlVMDt1gLodqHbDfuu80+yr4a9n0fTonLqNUoM
MEGIMMSQnnOG5Yzt5OsYwSvzA3sjXFxnSDH7RYh/ih4B0hs7+VE37ZbaFx18mzSnAALiOszg06kK
R86wDAcGX6oReFbdKyMitRa4JOTA1jzUofpWaVmEhrU/64bEVmtCy0YDA1drfCxkNLwaWsBT3zE8
GCoBeKhSD5ljQXLgoLSY6C+fp0rbRlLFL4m7tK05dbkKmn2EDfiny+VzcS3Q+sw4h0Sz9R1DpXGl
61lxP5AfrVmYYpKoTa9zx4+vizb65OfFtsSBt+sEHDEGOBL/8rJKinTN4DxeX7QNiOQPoCPA1CbG
GchK+NDATWLlURtAXR0eItA+NVNOU6LRKEmUCFkcF3lRNNdOYiiAg766tieSw0sgKnOCeJ5p8uti
EQStJjWsOP7Hq68DL3CSobWfGZjH28ETL0HhxoeEv7KCS+28428eVhU+VebDEGM0t6xQAFb3rs0h
32kNuSgaH/F2nY73Am06rTrQBn4HDtjpq7Nhx7eq9aObSUM1BgfvmgKW/Fc1vNsT4Sx5ZzJcqRB9
krsFa6YHZpZmzRPzlX6FcNO7ElbVHUDliWUlIdlFCphOGJvhY9FBQAmV95oEJRvfLNhKHCoilT8z
Mm63vW1l+77La6arHTwop4cJNiAJ0ZM7DLrhzoNzcwwi8cCov99rwjEpqklbSFC+bYp5TQ8JSzhN
I6Sg2BJrrFC4LcUHEV/dk2jhGXYD7jbDmfqnrBmKLd59m+o0LFa0NYxdqGvvqWmmD1FQN1ubh2aD
uLZ9NEXxQOkffbjZRNwpY7kzaVb9aspBofj+ANIdOz0Cu+yhZvZ7ZTPa+WBWvMDSPfyAl7qpoPbH
iT581P0wZ5yJh3SS08ZOkVpTcUdnPQBqWWCEJX/cfXJjtCkFrZ/zOE5YoTsPuvJks5uCgdmXSsHL
Vnq4wFf6mjlR8twVFBG0bKqbbjDi5wqhdyomWJm5AE/molPTGnRJTTriiW9nnb7xRsk4Lg2/ug5N
vlSIon3MhlxbR5AA8XfwUi+ku+ljCR0QOGmrpQkSAi69BU8by53ENZsuZGKWUDLatsJ5yAVIJngT
BmXEDwTGpmyyu9E8mmJYIAAAa2cT610gaTxKlrfMgMxrmClNhJgoCmmMH46InSOTK2GO9tHzMnG8
fATQKD2a0U5ngUmw/Rzw49g3FTYlQrpMaPoSEGqaAbfJKu49Qn/bZWUo7UTvY6mDfT9bGfEkg4F7
YR42XMKBYuphVTg3Q+VF9zLVkx1ow2cHkP730p/2vpHIp4wcoERpLz0xZit/BnPaMeq7GI3NFnWC
WrFPLhgQWuj8YMz6SRet0wFJo0tKxL508OAErJwRpI19UURMoQ0r3TiihNY9qPIWp+x+wkCKf1Hg
tefdNodhHRbNMtISlOuZ2hHNiEFMxGonkXxvSRGYNnwnTAOkslAQIa0ulaEfUA011ybgGcaNU73x
cfAtK20srkaViM9iZ+H01usgu72M5y4XivGnzsIsFRkGpMkp8I5da7rHZqjVMRkOkc/2WBtlvZey
+79EnVlzo8i6RX8REZAMCa8SoNGS5dl+IeyqMvOUzPz6s9QRN+6Lo7tOVXcfITK/Ye+12/d77mJl
leZngSailtUHbhDaVC7RkC9kTZREmj169x/pUKnAQhzKlZUTi3BHvxuyLW5mXw/HxHH+/Pd3KF1v
a8bAa2bYvWHPIL9EOj92KOsWZslvQ2Uyc8XvcMkIODnayPX8sSPWrvGGZ+hbFtiTSvwUOvkESAh+
B4u0KksWu6Qf7B3BjMTKx2X7gvslDmovqa6Jm3u7FrXW0XOh2iA3SJHpxsWthaay4SMyf7pmumRZ
5lK2tVggNcu5rDGOFDWuO30cMdLfg2uiTjcfZDHWgTSNiz6tZCkgl37Dpr4cHZuJuFoYgxhuDo0W
cW1tS/NqmZVG5Vb2xzV39LOpu+Rgdg2BSUn5MXTOw0JF+1SV/EH0o7iSIP36qmHcw3f0xelMtt0N
lpTMSWoEWz9pFRfXosUhMxd8y0w+4ev9g8VMUQH6NZuc4nCYGb9Z8x128MULDIRNuvXBWuW5iNfO
T+G8BdP9npoy/UEyLDv8P2eJDWJMVYA4gRX+HuDWUUu86WpoznoD2BBgwAShbWGGsBa+pGM5HeOa
DYa3OnjIjfg/2L3CQATYDPf2+KB7SXLyWCXgU4y/GMx6yKJVds1bm1xv8FNLjSiNIVzgsjEkA1Sm
+MZ3wB8p6F3lBEtsqoNl9D+jay7XOa4e09X2ngUpvhVlueosucNYBfuuWX75LYTKqfQH3jyRoaOQ
T8WYkGw3Qi9J7BGIrVHC63FAtptNNx691FiOEdKfQzF4S1DGoAU720ZNDMngvRGdiVaF5UyG05ZB
fv9rjUZ1pSHaRAbXk5sznWoA816r+4/Snq/A+RdGUf/3S4lXKM7cmSBHZR2rCEDQqlR5qDQapTsY
9b8fKDXjQCOazk+VNZ1KnSOHxJ34o3LAhRbZ3zgZUCCVxmNeaemHea+H+oSnM8Q7LRHmg8rimRYN
XEdfx4AtBUbLmtSTeqQ+6FViP5UlyiIRYyuw2E42uFY2zdJO/z5YGf3gxy5uVQuGhsy61nfzVH2w
Pm4QD6zxuSzwJjjNHRtg6fya3uVPMY8sZHwfgZRC2GHNbfemNIh+tQk1jz0KCxBGk5XaVw1gRXc0
5yt3DYIX/A/7CZMJRWW84lzlBUjmbnxSzQsFLYsq5XEgdpKIwqHBb404Yzd0zerH4sVJB3c365Pz
0Ezkl0S6wt+Vt5gSnRGie1tRCuhz/rK4JbDxpcT2LhoDRINDPAYaxVOTDz+jXF7Ge+sMJiBn7Xh0
DKH/K8FcIcWDLlhjZLPHZg1yvh2IfZMUaXKvIQAju6lpidKbCkKZtdQarjFKe30/uHoajpFIr9jt
JZAWVkFYE9e9kamBpARwTRplSKA6I9kV4NYo2268U9aVgTfq70ae4VivezO1PpoJaAlgnzywRyM9
dZmh7RDUHL0BYu0gjJOSy3MBb2Knr8zInKkxj6wruC9061GfuvqJsQDCmxy/OTqJLUNpRFxIUzZy
XIKi66tLCtTiViubK0JiEEpLdGusJ48DScunzBHsufXo086wuSKw9znc/nJZ8c902dLgKT+IgRSt
eDWoqypoMwQ+7hKXOJrKILZaj1PiEJgzl00KIRkt4QX2BpwHuD6vFhZlutvsNg3K9JumWIKB2NMN
cULLazvhiidoA7y3LFEc9oxkHaud9vVMHOT6PTmwrCrdfuuk9VwpZ/bp0bW70eUEFsbbsPEnf6Cu
7wEtBQyeWPsY7f5QFGzPMagKGj8z2faagXf8dzbVu9uS2zrndJI1JLps0Jk51vFfbRhutDBWzkoY
69FFs8/oVdyj9dDn7PPTji0IHBggpCVAgWlqWbxmQ2grA3GvhfJvJnKmEda7YdlHkxHQjnTBApkh
ajV2wjhQMw9+3ixPhXUVd8EpKD3RO9TvjSG2bUTKU8xfMMh/dVKINlXT4STqjRuUtrOxAocp87LY
RPmEtBtcHGcV3oOXFdjPtp7ONkr9TZdBXsuT5ZM80Wh6qdvioZSE37re1cuXf/CcIqR5MSpqQ2N+
27uHhZkvuK8YQaT1nVo4kVsdHvXcW6QnFfqRXX4URCK/zE5THOI6h6KUbtsFRl1T6hjWkFPW4+gn
qsRfxqPKJhBsGdi4jdlnXPT4pdi37xf1w6CZTxDJcQKiHQZ8yQy70D/w8AEJKsW2w93YmjCNXdkI
vLGXvii8kxjE1Zlr2D/rcDZjMkJV0kBXE5ChrMqLN6iaqk1BdXffe4IEYOaxITItaDxU4F2jwj4X
GUy0huih/35YHklE9aQ8yJyBXO80/RxLn9aQ1tjJ5jx33uuiFxzBo/yeGucJyfenNvAwUX+GZCoi
ZI3nbaGrY9nECFztCL6/eBMjTM2cLEqkzphxdKDr9LcbS7Rj2GhtmFZu7S9Npm0xiVr9X9Wn3/pi
QYcx1GuWTvAZ5Av6tOfJsPWN5bXPswbVjPiISXw79sJEUaZb6nsO/NU+zLOWbq0sA0rRsjqOkRSZ
PeokFPAL/dFG2d28kbn7IRmnQC77xdl8jz+ymUA8F3cUzTod7kCTqW2/1tS9Vll2S5bm2aO4Oys8
yFOccTxoJ4R5fuz257plX9FE2jOcpN3cyW+7mf6KVbxZkMhGrLHM7/8R6AZ4OptAPi74jtipwpgO
JhqUrWtjyclMUsjw8ZECslqBUvWLU3Ni4SiGuRORparj9Q71xnxNRmc9epNUZErwAJ3CTaHydPcJ
h6Clw+imzxkJN+JaNBixXU4FnXB00k3g9bjOMG6nvn7Olx9ZGWqjCoB+3EW8wEvS7maLjxY79/Nk
T4GTQbwmNq5CwapWlKM4Ca32J3PB/gJt+601sJltcUQ4/MKMQoeXMmQw87NhOzUKnxppVLCp6KHM
b88oSt8okj8QZMfjUMW/0+xYWyAX/ZZSf80mBBUtJO0kZ0Kjis8iISmLi+3d1cEyZSPpJTpUsGju
DT/2bmPifeeRN4RdJxGraBapxfmvvsJjxhOXgWR0P/BkPK/p8JBocCSqxfoiKasdkxHABHG5kEG+
myolh7myXgBlirOYib4oSL3WsDH5LOJb1vz1ZlzgCxWkunD/qsec0T1fTShoVm49S9ym/pSucMvS
lmhsti9b5fVpIAqL5FfxAaWx8tfsHkAoUwQP+JgQshLh1JDq1IjhgROhXu+hTQj+NzmIlnYAt1M1
+3pA6S4VQn6CRp9I6nhoK/C6I/GDW9t5tadVbWrH/pebzT9lPpLRfSZ0x9ub8clexN9GypJRAi5w
udj7YSmJe+gRZw7tgN6dpbe9OLACJFYtg+QjdpGc+uM6bXOLYRxRV0QcGzudaeCmIgJnV5rdndgB
vLzUWw6Ectk7ZXyDucBZkwyVT1a0zxS5vmLQROweRQeht+JEmkoXiNbztvECh4NB6DBC815ZT7Bj
xLSbZ8CN4Yvg36698aHu5PoMG1vAeSIwg2CzL+AQPsHoCOG1IeFK54OSuoHFTHgOk93JPaCPMxNZ
7TQNdE7Ts1BD88QgYVZfg/nARIomzjb5pFvd2UZWv3PLVvge0sCNNo2JPzFo8+uZ6DGi7YCb6AVt
U0+O34g/nSSDFFvdG4Y9L4yUS/yIbeOVWKxwTaaOrMVCh18LBTce/xDIgWZ6aW1izd5N9jgHXqJ9
6k3mpiPT6eSlqAK6GtE1edbsO1R0rK3pEwUJLTr/r4E/NnOIK8GFdGtfoP2ZW+KwxqvSR4yBNoK4
gonZTvPW0IjtKiBzsgyAZlz0xQ0bF6IQ5sLrqO7ChWPa4SXH7T7AS9wYLD17Mb7kvXaJJTcLVf6/
pJj+uXl/99RBnmRn8Twk5bFRUF10iUUv7hgCUAyHBv7zvWFPoXR4q9Vc5juSv1CFi28ChaNzOz0t
nv7P661fx7Vuzbz84ktC9etIsnLN/qxkY5yJvGZexJbXR8W6Bu6sHLTp4uSosqYgG24d8q3WBic5
aTK6lAy+tq5OlFRvW99zkVShpFidBAE+81qtu2SgBasYKGMwMkK2PaSDarhpVdMATshcHy0GKSnV
xL4/L3eDQaaOzZSYTnjeGnEsg3iNfMdb7mIFD0sfEsMxN8tgFZWCREtoUS2QRZNvGViZ9R1luvKT
OvkmUw58WNrtrW6AFO3h7GkYDqOtoKoCGgfSQUybeJxuo+ys7QRPr2T6tXd6RtkD7V6Do0lwms+Z
G1YJ4RyRIV/4KjoGj76OidnSV5zuZm6LTaXKPV/qaG8k/bWK8p6XeqizR3NqaEGsDMzLf7+IWF5c
BAZmxYRk9Sg/RFWECE87v1vLGeeB2e1EpHnX1tJ0v8qTE608+5xIxEEsu3M/O+i6VIlNFC9INJlc
AmJ6H/G5PLbm+Km7+U5vbeu9IcmTIBfGlrExqHeNRua6rhGZTwAQFpihR2vtlwdv0Q//xRNQw8Yn
ASQShJe6ktLSbEvR/bCpiXxR9aFuO3ngRskP6YQ3h6DsTaanb2Q5nJZ4Orqzrj6n0vxTF8QJePeH
zvgLmKLwwgrPnbckh6WDDll2TXJzoixIdePNzlp5tqiKAnv6NfT3XKSBYjDrY7sIAIuDeJmd7zIn
WQ0vzqHvI3KSEn2A2Ljph1ZcUmZJKFYJtbJJ0sBJV/tzZ4ONGJlwMoXSoT7y7+oWz0O/fU/9649s
efsjAGvU83CFpM4IrBBuUORcvo4Ex0LVcioV4J3WBtdVY+IC3F9vKjK96VvFZhCi2ripuJpl/JAI
kf5ryaShoFr2aA1yZO0sPyM71U+FBAyqgPRsgSl1Lx1epO1UPcoSVXGaeeXJrua9jXt4h42kgMVs
RMCXJZQkj+o9SvCryKQ6k48Fx9BSlGTW/JYlNG1F1NS42vAnJGhQSQRf7HtnRMOaR9XRzZBtlMnD
arQzazavDYb6fieaVeBIGfL7gHoh97h2TLmvFhkIUT7zSDoVHWbjdWjWkRn4xDkaOQhUEpO1jiGh
FmIBlgZjaviY5lFfaKJFkYRAAr7FaGm7SWZkzvetsVOm/Gt1ax+OFo8SE4F+NYTcCeA6zwQ7ddjC
WBUu2BgO//1tbZhIJ7PpU1I1NT2YSUp76rfZvdHDhXLRvlOWmbdOtz5wQD7OESNbWRUPSbHJG0dc
XIfVEBl/5mg+uMWA1V6fdETqRMLT/tn6sBxjjXPO7aCfdi63qCb04mCXJK7UeDByUT3XYlkfJsl6
jNExCwp1KaPc7+sWWS9EnS1Ay9zvalOc/6yJHC5tKvwe42CAdQv4ajwnbxUuEjG62rlIy4fYbcoj
SWgJIHTXeLAZ1CZwPbfsf0n0MZvqZhJ6ZzosaGqV6ZvRTkq6vn71yRXe5V4rnxNzbnxhGtnRtcgx
A0R2mojgQ19OV1VFANHS9GJZI/312AJzxABGYwk7TW/1mQ+0YUrHcn1HHsjHYDvD06p0aoaJhWEM
sgLXp40VOl2vUGCai3v3CFjtrWqq4gTlhO4RzfEOlma2VRWBVeWksUKgJn6c5zl5NOLuwxvhFIkm
TreswwKIVOOnTJbHlMaYY1jJo6GJrcaLEOoSAsTk889964cGN78myOAuvkbJoQN5S17gZmoHYIDB
MnF9ZP2l11hI67wHzp8MR2MwTGp5Sbo7acMh5lZzSM2eZM72W3/rauj8OJ7uCOyx22OHY8F1BDyG
N5eYham7ejz7B7ki5azMRguJgTytE8pAbSA52Uy4rJrGfkYqNPulg+l7raO9nhcsatwvCEKaJ41j
xw4Fqriz1e/ROE1MPNhoqDVM5+iltZbmhJRtOvAmc6rCXGutVBzJI75iWx0D6DvEwsQAF2x45bhB
mjCqX3NTsYZM2dUg6jOedOTIVas2iVPWD6muwyCAkBNgJrpiLUXAvNoLLu48u3SRSZp2pfVUpNXB
W+vL6i0E3smfMdZMdmyEgiykb6+srd1p+I3bqkTKAXAZjXex6WF7Xsx7rKsyLdLKqdj8RbEhLpgz
TOvSn/i2+ouuWC7SwW/nOmFMKz364K77qhduNiZvkuyaernUC14dSh+buSUEdyi2KMl4wbP81moq
xqXTMw8CIWK7YPYimsrxZ4nk0VnGL8z5MMdw91jSq6+DpQcmVl9w3dhKYI+GGG/aDTIrrwIWAmhx
JxE3N2X+7TV8RTGLGsHQiUvFDGjj2jRD6v6MhbvACM68U1kNsF4jeMBgDfqAxHnWnZdY1V6wFhbf
LWc0j2kP/nwhliYk5eGdmy/bjB2XkquWXTTTGY659tcmURXYsGf7DhR2uTivskGRK6HbVBzi+Plj
CDQWdDcx7++o3hOawZms92S+9oy62USBe4rHsAfOC31v2Oh1/r4W4IAJtZscFgt5hphUr0iMTLwD
mlHxG3siLAklSkdQsYa+hCNudm+2zEcrW8IyD+C541K3mxIpCWoJWLjac+2M1GGas51aSiy092Rc
g9AKDXAaG+rIxq/z+HEitIJ+rSle8Ft1N3NlryMjZieskkB2L+4FdjeuUph+WLQYI9+5GX9rBk1r
wVG1sLg7I2ogHBTuzUM2mMWZVL8yGCuYjlnCOh9X/w4Xo3bgUPwTNfFHInR6Bi4tn4ij2m+Mezy3
YknntPa34faBMQmLZMWZMtZeuqBOMQKUhqQYG6uj57U8dPpD8I9/STRCuRMlB8QRr0yV1kPOyniZ
bevRQj6+twQ2pQnXcvjfj7okp2mp1Hha0knbLAS8bpIBeA8bPgxflhHKNvnn8Oow+EmqvQQjPOsl
/N98/iyG5SRcsM4189FA84zlMaun0KYdiKZ5eJiGKhATl3A23JXi3X1Klq4toXvDjxzzPtQcYpeH
TjmUnYiN4qQet20Hk2YmWzBtvP5mT8VEaCQlGtlROqxpbUNwnPWoldpXG5v90byTU5xqPnZ/klnI
U0xxFyQl6hUzSt095OdzhZKSPaBJDHY5Gsf/flRxVIX1Mny10mNdRYO7YTE+kNbE2IFZxqHlD65W
AcaSniNANiofuUL+K3ehX3rFoNFejMK3BnY+au4dZpg4LdikaGQ/0Ga7g7S37EWRrCC3GWxu4sZ6
rM3qd5TNi0W+9kdWcabb6ubAFCB8hNSSkjCKYBbFEOhZbGwYV+VnGitqMGcVQMIV8cHTyC5l/mxA
9ZpdXYWmNjxmsQt6dI6D1LnbkxC2Txj9tgm8wzMBk074Z8c05zeV+antrAXEnQlyq09ePLjmPH+r
PSm+lc/GV2pry76u9VdoDssbiLMdt9L0JNb+S1eyIGMJH9sgnRBrpAddBlRgYsYF2JfmKyNwcHUc
kxQKfrC0UVvbGPN7St1CZVF6gQJxfsk7ZmFlUe9gUkLmXXdV05YMpPUvxQDJJxo+Q/9bcMDe24Eq
r5FPECiYF6x2rftT1MbkCClPvxW62ftmvL7GPIHNXDnG2amVFuQSaCgFWLzNWs2AuKy755pdAr4v
XVLojCXCNuPZHlmjjrzp/jTjZ2UxOp/++6uB/WlYetqPJRvnOAz7FJAbko5xYCHFwRoVFhlYPbnD
A5VySWEkFu3HNlW4JH1yn7L5Pc4BJLhR+uYuURMQOFnApY7xIFW2/eT15TkH7HynqfxD4S/CSUa7
vBQxgVJsjaGYvg6qTUI9M8g3dwGqMCWNhG3+sYBSDlr3ZPJJIyT0SDhNVxwN7948EG2RgXMj+bGA
zsWEdUA7QOuWISDI07DVp+yqcQGk5aJdMF2TJHEaiT38WOz0UBgsAhbcPjsWy85LhckYIQ/xh7Qc
5OegXshkRdLCrFmhpSrkFopw2vGe1MBdfSJ716jHMC5I/Bhs5BATgUV17YJnL2b1EkczyPPW2+Mc
Zm2NnxUcrHuWYphPFljysst0ri136UE3+GwtsVQNc4mJXqtDl6hah7BBu8Rf3Q/VcjDG5HMh72+v
8kZ/8GLjbaSMDhuZPWuwdUhVuX8nUUpBginziyXeS0OIZ/Km8zJqYaMl3zXe1i3fPDIfJ/mvKBuT
ss1hUOXCSZq0fVVPb4uD4WFM+VdPJQQQVd7jYGV3yK4FDtebPeqEiZcp08O0OqTFiZR07jGrkZs7
b8BnqakdFG/dhhjLP+SKKr7T1GJ8mLaPUJuUjdnUD3K0HkYi/3LBMuqIZAkrcMNgpgf9BZYMK7DH
IAyJWMXeBtvhZs094kUckwMga44OOz+bnNyxPpIRm+9XolQarEO0DND9jaOdD/OO+Pa8J0KGwSxY
DXXNUhB2MymzezHf6ZnVDThLtNUtWQdulsCUTWZGDaYHgTAbwQ3W1XBJ2/wxXoo4lDpoLYiFJ0s0
xc5u1rvCER4ZA4yQ3fQ319WxrFiCJ54G4G/gzy/wWecy+bUb7iabgj/pdHUxLflPTmt+1V8djvnN
0nLJVgnjk579+sY2kENiwliyXTymJk0+06LZ6abzCg6AyJZ+b5T7CKz8GUzDQ2XpGznF8Gt5kbtm
G+dKncAT+vOKPnHVZ+3MCU03UuX954JF8oWPaId1d97ECdjtcS7PVoXsyzHK7xpQ7onx9xSw6D3h
rmTqrE8xS7Xpd+6i8dDfjZoZyPZ1JNlIT0Di5UjdQx0ODtoBKvyCvfo90DRnAmlq+2KaAxRvXthX
pMERtTugmd5qeYZI1x59nA4rBr3kiRg9O2yh0FY42M9gB0mX4MBRhgWdfRp5KoBhPMNNgjYiwBrD
JpRR9vbFOJr4ul8HlqljzNIxm9nPOAkA5KaQT24EnH9wp7eiY87EcqZ7ampOYNtkEeV67oPbF5/p
SrSScMmzWqr8nSgH99wBHKyL+FEX73liuodUU1T8iOdKb3oq4RIT9CiJATZ1n/5HHuY1N3dFXfU8
tvscuu+urlGroBi1JkCBOL7PxvyNXb1mpDapwOUBabxPJNvzL0Q7h5WFZBGPaNCWgNrM5iKba9KM
M/0xkqRtmlmZ+dZoqm0/dc9Dlr05esnbZvbjrrFgEwHI9GHXThSZ41scjR82haxP89sxYM0ROuc5
zPPBC8flYqBCpSpsUaloQMNWdnWz/J26HneGAUKncmYdlINTXtzReauz/F2bJnm7L9Eargc/ajxs
zGaNKrcDn7u6J8Rc75n5GhPMvM9yuJ/9jHArc3ZFacWXvMSOZmUx45w2mBqLnZg90bdaCoWjB3sJ
/2BIs54GE+DSwwLuLY+1JaTGAuWnxYDqmWIxSEVn9d8PXlT7IaldIm/7Mixs0KxKHuyN6FR+6Ttj
U8vMvlASGeh8rDfZ1Zg+C/sihjzegYi6Ihgzj6hJ+kMuWLax/j/WWU9oe5Zdmh7fc9ZcmoSIIX0U
wHeThyJDFkNP2FQ2h1r36cFTbLo22a0CnQ8J1YGTN/3Oy7x6Sw3LycEllApmo/Ux1ezftC3JTzJn
7yLq7u/gqke7FVDYKra4pNdy3GVIwzrA9qh6hxJR3Ex3frOXGVxkS/yHtCgRija/QkPAjMWOOQcK
tvFiArkmwSw5yQiBKeLyISvH9zFijTSnCcO0JD2hL4S/T9nR1TfH0w65VB0Hk/haPWsM5DI9tH1F
O9S2nCVuOj6AsJXpYGzG1WMnCvkj0DgZwjGOn+14aEOVkdFhldNOgQ5gyCaiYwph264+DAIMrrC0
n+qMIDc2x3E2/J1Ng2iZHsk51INF1RQ2evSzGjwVVKlfC5fshpLhn92pfe2W5pVuAxpmXgaZB9SY
jmMnyYLWzc5+0IuK/bO8y0AyjSNsoPRdOm1TqGpLi9/tZbf6eq95ey1vWJEAcECbOHpBagLSNpJ7
1IEwT8kzYQbvcHvCqNI0/1BEZbLnbUiDdKbsyErQdt0ij0M3wSiVZRewUao2zkJygJ61xH/0JNAM
sidWr6yfZzsWFC6s2Rv9xlw43XW9A5Q2vutlVssM2oR4Lsb/awlkFhtEtiflZbc09GNs4mYKPC3D
d09u71jVglG9pCa3Yevh/grGnnFBzLminCKDMcmlVeSAtnhZwVcuDjNM1NRejKUi0lm8WW19ZAOH
g1W/icHiUlhnVnF9wnGOoCCAhYtXLV5e0axc7QydfzWU5Aea5aegoNyOBtQPZYe5MIgBsAPKiMYH
MASYKnFwXRDTwZSgO+X6CEdyhkoexxBTM+i8SaQ9WSjFj7TnXTDZ67wdzPSaWCxm3FnrApVExU40
yGD0+3oxrrN3w+hb35IsA/r7f11fgrPjfyqsZOfOZeT3wlw5qeJvbx3yjTJ0drDRSMLvUP8t2cRv
CWegGHMniAo0IGmuEfR8j0x278Cu1RgMPn5yVLBI1lslPftSWgtr/o5z280OZc0EqZqNaydYY3kO
BFBe+/tycDQg6WLYuCdZSe2rQ5jF3qznHE2SDxnlj45rPI8aKlIREZ4KGCEyRsMHc2biHF63VEZT
uN57/DJNtRCJ0B9Nh0LYT+x/BTFwwjzz0TUEsQuyRK0M4nFK/4zaRAeNfIyL2nyWa6XvTb6HnLSD
vxZk3c4SPkS5rB/gQqiWmFBlHcdgRf3UMXeBOcR/BAE/Prf0TrornFmLfI5iXUjOeRTzaUQwz5yS
XEqs1Z9OC4OY6EpgQ9UEyAKw6pYt1Hfv9COfQvVHo0rWo2TYjSkhbLkgYYA8ja3kbfKxsDymCdo3
L+8+5oUiJ+5j9ep4fPS9msF7RQYafJkFydzQ4xlV/Zx57F+IogdCCSO+X2X8KElaXw2bGJ4OYBqv
9pYk7AaKP4osw222kchuoNUjOp7qK2eZt1kyl1G3ZWX7WFSvSk4diZosCjATHBHNI4jsD6t2DwjQ
syfH/QHIafhWyka0+CIJHWG1M1E48quIUBKXrp1rp5fzIZvkG18JbPN1Eu1aXIqbATkVeAB4BF5N
SMOcit9VgK0eI4Yqgvo2rFuIsxWMzY0RN6GOCBz8CPS/QrFuLnYOdtUsY7SeAUrbSWzTChgrffQj
PkzbecZzYIbdQF5d2SLc0gDA+Zn1sTozjwiBOQjNl7knlcNZ7LPgJMGgwYZ/rQ6izRB4zzrhWzg7
NhoL6i23Q7rHrf6YyQ6toE7ho1CrdwUFNWLx3TCWb0YsXylH472HygckvPUbV8zICzHe3TD+ai4Q
W1dYQHomyLJztHD1VrY6TQ5aoXhYRGU/QF+xQ+xvlR+l6pUJNTmWY9MScZibe+lmzzOIa6IH9S6k
NCJIpMCymSTqZOrmzba76jpo0+O61l91kzNjLhjHlPNx6jFprvdURjuSaB8ZoO76k9HZzwnOpSNm
H7GLakwKqDFj30t6m/k+K7zazvLAgAy8LFlMVkYTgj4ur8yJ6iPzv5tBmWx4HXJjcFnIBCzFHY2W
c81QD1N7HTuGk2fESofBxKwrkkk7YQvMwF6RloiAyT4xInFOhZg+LEuzIU3nUH9W+2jX9s/at6Uv
K/d1RbvyckcDx/EaU5MPJ8eTOn4u6z2a1YbBv31ZJYE3g+FdB/tfNdD8LHaQ2jEzSgnwbh7Nq7uZ
dIc8d2kx11MTObjGC8FDWTgCjpoqVp6uMm+z5s5bNESAl1Kt3E6AKu+v2M3qZ+PcVMbWHqfM7xR8
m8FJ60c7CeFYMdhPTN9C37JtMgwdBo7gqaXAWVe/NAljSwcQhVFZiIuC3iAFs6a2sM1z+2EbCAXS
QsoT9qs/pHqL0BlSYC9DlYSWpv0og3+IqpkR5CIi+scpU14a9losYTXRWKClJ+Rey5vhTpzGjEi2
rqH2OMuGW4N9iHYoCUlBZiwdcXloo8397UQ1nxAmIeU6545OfqsnUMjSKn0xx4RIZyt+XRRh1a0b
/y37Q5f9ETobEDcjYnwAOzhMdHcLVY8VuR95Yn8C1sAq5SZ6kAxvs5Yz3VtoUXKr2HpeAn2nrD1g
LmwzpppVRN/twJPE2xLZx7lXpIC4bewnLcfl0EqSHSY2I07yCMeVtbaR/QiL3xhBkPQZf16iYfqZ
F9zqHlx8vY//YLeXOwPB62btvcSvHfjK60XO0t3RRT2UMfUhOuu6iZlXeJF9LO4SiRhRkH7nsYER
0jKPPNFy2lCDj1th9qdsgUllq/ZYVDi+XSm+vWwOpIl7h9qo1MyXaYFBMDIEIw9kpVCaX0x9xcVS
RR5fb4K4reoJFeF7q8N/MR3d2EZAlvzvZVbMq3XvBbE/Om/8/RUdTvDYt818YtG7QQaAAAe80a4m
W6dtCWMj/wYEyxQW6nFk83kXAz6inrzqM25DMfS/+lwEkm9xWUNKL2lIkB1Mv9H4JoTQg2k91e3w
pSVIdQcrPU4zPiEbgykLIvlrZNF+bOp3h5mFzXu5ISCB4ibTK2u7YElhX+78ywFJDSuXF1w/M1uO
LLyaAL/RccrNgiUVa162iLuqlQGFzrnhOx9ifXuTyxLOxXQEZO4vfLioW8y9Gud7FA5am672jrFp
BPPqES0wNwGxDbj+wYNBqgxG5142g/BX3WNjZ69Opv4Sgdz6s0DHN6UBqKuhiXbWnO7Yt4m96urD
YrFOaG65HP+KwRmCkl2UiME5wj3FE7/t/sfReS03bkRB9ItQhRxeicAkksrpBaWwQsYgY4Cv94Ef
12V7JRJhbt/u0y2lPFM1tDhwsd9UnfWa8hQwvJx9jta/ORMKR8nSxXbBaWF8YG1DTJGsDUVIOhiH
BEsIN5Zb4buDQLdK58miEZc2oNgJKoFnaF4ZFkftpFTfg0GDJJSrb6ZbhPJhq4/BDY/xAJFr26AY
7uQ73iO11VZAcf294ypP2zeypqtzXo3pafgD/gjVNhHIFwueXJvKMqahc5lzfLR6aHUUKp0lizUg
/Ry66pnvKa4fHOgHfMqEiCikwWQn8fAXLveB9chKUoYf9jphbW/FeUgg5jbTDwI7msNiiUNFy3ra
xRGZg+vsNjprw+wcL6gqVqGHHdkfXmWEOrxpwuNL+6O2lDtjZX5hG/UHouc40EG0Q7K+Q9DGieKw
OmF3ePHWmpvcukxz8ipgl+88RAw5U1q7ulGZmKFjpn0UT/gZNHYGrWQbbphXl01OYg37oVeONQT8
g5GnMmx7+gyaIv1j8EMRwUNDQcTgsG/Lv1TAAeOgmS/sU2jGOxqKYj2Tm7wv2ExEpdd2vG2ya2oM
zceSn3cc/PlCpU51IwKnoMvl5rZYy1KWxobVxTvPs34Np+NsJik8Rr0Dy4mraedg5g40cvB+rWVP
QsC2UE3JC4FrlBHzuzFQpEYPKG+rPxEYBfdDenjkUW02rhmk6UrYLjc1LtR0OXQ2FmBjnPOzKaZx
n0/pBQ9gfcDEHFW2HO4yh+BT8lTTF3mwWcxG1EKhzHABU8MaoDNQRKBOwq8W+cv4Nx+8HA22qOfj
Ch2FIwuDR1kJnmHG/GoougG5VVsOrcIt73JHZmNi3AQw9Hp0l52upuWR64Sev7TufAFW3weWbwyx
y1JrdHeJCmlkXLSgNT33phryabD4cXHdfpKDPTqCA8DkjiFLsfiiq00C2YvHsF4h9uU2BhIJuwyr
np7vcA61BDvpvnWXF1TWD8NQvJNgplcrzHAJpgm9d7LdoPft3cD11iI4E0pMzcAxdNr/YmR/BZIu
q8m/ybKzUze4BgsA0zpwFnKzs1AVa9/X82/Wxjr2Be+YVgPmHnUIncLkUu2eFx7Kk2mNmIFx1heF
Bze5sjjbOO4Rvdf0Dc9MTjFAfVZyd3WWfLgrnU7rDFqfSCXzlTjmRHTuZ0/Jsc0M9CfayQzQkwqZ
wj3iw/xEjKMDyER9KIyzUerqru0LPiKgGLs2UY/EyPi9lZQXFEXTncoboCbfhxv7EZEHZxsdc1Fi
Ky+cQ3dpijiqyAknpqp82BYeadeNz7nMLmnc5ne6sJ91GxeDjUTL3dGfbTUhnFcZm/3Hh7S8Xsp1
/TWqwHK0LXlU25eyfNM7+aUspfGZJlutU+uwCq41DZqTInxlxCxAKJDobH+ZNWQt2+n3KtP/lqvp
6X9zorkgRx6jQoQdO2OaZoqXxVVGXDXO1WNFdp3U5LQY2N9pZ30SvfqaeoO+V2b6c9WRR6+z5bSY
jAioyg+3/Gz5JN7b2GL4cagsUiiba9vGfFHLW5HYVZSVTP0cLrOdRkrsZnZhNre678jY28+VnQZu
lgFjG0ZqhSFuh7WjUbsFZ97QOL0M9J9UFvzxFYeDUrYKSjsYLUW2SuCOSIVmlog91SIwRAfvpMd8
YzIZaHmwhkfsDGR33IyreXTD3EJlsK1xBwFoY9YS7ptQBFqbQrNCLvBjmAk0j4Ch3n8bjXkF/IM+
0DBxpJT68JqyIf3ZZZS7+SsOju3DW4aDperJvlWG2C/SYr7DhfpIWYUBBVI7mCseTSP1HoYtysfh
xtkx+6nHytS+zWYSEXL+Vvth6y9mpl0EKz8Fszlg4XhnZRWe0nxP46dFP6L+PI+Ib1kx3/eV1l5H
xIG1cPYZZ42fmF3BrvOcJuQjNAk/YCjWZWId6M90kfwTyBbtL68h4qilw1o2paExgxPiz5ZnswTB
vu42NextlgeSTixja5fWiUd0oHojQtxO6Gj8cy9WuKxx28tyncHcvS+ujdBUcNvH8O4gOIA1h5OY
QohAkUicN82AIuzaCceNBpcZKXNaQY2wxwOLYslRY70mjaUzD7PZ0ev+oK0LreYjMLJhbf+MpPs0
Zgh4k7Z+ZWq+BPF29XgOUro+JR+ILMrJVuCDCxPPqkuyPTBd5OXO5dmlOM017tD/LEGpYeOYl/Gz
8sz+hN5MBjppWi7KydkTKUt90HngjbpYHCXhqRAcJhq/wxDOf7BH4Hgoa+GGljRPjvDePKKfWVZh
o0zb81I5E0uumU3RcvNYrKD+g5fzhsRDSWMQrtyPKXNhyrr7Wi2WaBNyOsVgMn3EJUb5H8vPzXVY
hwnWw2tGCiIv+KtdibQNrjZYiHsHTZ4e0tJjl5rYXlRJxx+EOu2SVp1O0rFI4XrauANvQDUcSHVq
NYCTE+mdDYuW4IYa9BHsq6cRqAWjgVfMUulXWE6crLkmxorDhVTOncFw7nVxWOC6DwzEBOwk7MGl
Qc/OzN5HTWyTTgz9ELefhSzNB0dZHkss0AEedEjTRZAW1lMZp5/qgOjb2yCwkpkTGr1Urmr+tNr6
65maT9+uu7O+cQa4qIjGuneHAmZj3xzjenlaoOPzfD8uS8X2ozXOZYU3TaKgzTn8Qph45WE1MOgI
DxbjajUca1AOSUIFuizYt63O/di0Nnq1cE91+fe/89OUOsRbOfxyBTg+3MaB/126MGjiSfTG8cux
xRk4DroH7mWf3hy2BKYgQMdVZzLjEtNnWs7jywpYoPbwKXLukBejoOqxaV7AJtuhnjEh2ar8VbyZ
FZSiZT4VbC+y416aNO4gUeRBkrAVhohqs0mgXGTHea47VvrqhHapvJew+0+cdAlQt7yJVMPK/AZ2
Pkv3ViGJpfzGNEmS+aHok0kVT5m3Zhi1Qf9rGJnMQkPwtGsWreOhmNQNmYdZ0xx/4d7Yocyc1xWL
izWl0m8pqMCYi6bKxi4ocSK3UFZedM069MnQ7gRLobCfUO07ov4B2RS5m0vO9maKGxSxidHvmXyf
ypMut0NNKPOb7aQ373/rb8o63WLUImyUR0ZRvPZF/owxD3uOyFPfZZ/uV1sLjCxpiilTDXxLQu2X
cH84TWOoXSnWRpvmRupIK8BEvs+VLD+72XeNxBfUuDKDNqn1Cw5+NrT5MdbbnxzfzA3xY0TwZGh3
sAyMWiF3zob55iLmrJWN+Fcm5Les7eifgBVSlRk4lbh76wRle9ls+YumxfhM8MjpbWIygvciUrFt
0Az3xf5P9dcN48wMj/gzItxRM9IAB1K/2GKBQd78RFQiAGBNzEsnCHg0Q9iUOABTt5z2juTkDDb2
aNPSqMOsSRqpBrNSjn5RNfQbelsdc/9CYN3Y2zRUhdbaPvN4MXcU3LPCcj5cnZVqyrBw0MwbfqkY
wmy0Crnie+LE5ZFdNWE8+ronQW5wKfmG3Igp2XEcAmoPWLvP2HMNGtuzrjw2rpBhWVOUHrNoRwKe
94WZxph3jLNGrHBHpKmNZmGeR6UOWYjGhx5QyLh4IYc+QHWWWALsNJi1jfi1Zot8mGnXySas3Znq
AECl1jEai+ZuFswBBPFzYtB7cu/IHmzqEZCgAhSlCG1FISwUc+DyiFrifDklHYmDJKv+yZmCgnrx
DouZ1YCIS3q+MNN7dAuddBZIi9pI0JUxRLcV4+N9Ey/ORXUczJi6ezDjxAkGi8gXdSP3k5auRyma
D1ZGC/Lun0xxI1dWiQWE3LhkOvGnXuyXLOuOGlYwKBr0AT5oLRQc6LWmbyVZ5zt5TClgSkg6m3qM
zjgG16KKVhsNWCQo22177GPKsXg/DZQ8UpjBMd7igpKggUYrPzMkIIk3TOiv9rxqZ5yulaqnCGis
tdkxZbsGyPSuLRL31AljurWzvufSHo+LwvdbchS6H7v5uNC1dV7AheyM+rVwNfvMgSJIy5r69WHR
ASv1S5iNmDBpDpF3NWAUNnaCV/z0ADVCOdW9oZzg2rBgFrEIjBHzX7fmLdce2k7cLb6Of/e4Cp4T
umJ5Ef30Q5AiiZ5RQu8XUiwHuaQULOtrf+gbF8ki9eShX1DQtvEsnFgd+cNIPYIgCYspdPz7v82V
OKp6JmXyXWh5EXUrVqIdLZC4DxCiArXrlDP7JjbYHqgJiDif9tA4Z4ydP/TNWQxmlIYvw+ruDVto
AZNrjZdnBayVkzGkn8S69Zlz+iLMXhwnQtVDydRtaE27nzRyFipqcNhUo41H2JQ3QpjkZ2mi+2kd
uuB57g1u+Sy3CvHM7A65niVvS017SSHITP3/x7jT3L3nUYP4/x8tRk1OVEV5hPJaYbNWBCVhk7Uj
sTLR4mWfqI4QpzF1L3Tn4HgQzAWViJMTBNdgIlR8WWvliy7ZP/gXWTRYR0MD8dzE4l1iHKMJsv+i
/i8LEAZ5+U42iMFFS64DAspJ7xhb9HUcIq3Zt8OgvjhsOn0o2Ke450GKUY5cP0WxpjiXidXDScaR
BaVw8hsOUATfNHVXOpkXViYGtDGjpSSlnHiaEvWhngjXqxS0G1KjXaktnwvBCmQwSUCNDs9qOTKu
FcqFkJfDhHRep3J4dbf6dlZtNisQMWM8qryYaghv0rdxKccS0+mnnhkbqLnH8Jn5LqRfBIY6uepq
h1Hgc2i7/qYKJcZZaL8U7VvmfixpElXuc4IusaKNODUnBEEAj0HRtB+SrrqbHPdCievBBJjeiA9J
m4g6rdh1qjPnkX2CJbd1n+eYqkZg7TuWIH5LkqrnPOjwbWYFOJl7Nmf7Ss5+VUG3whwx996OYNRL
gwlgpZXSTvGE0IfGs1fVvGeNFV8/Qg2Q7VF2JLaMrbavI/3NjkC+af2yG/vBd93kNR7O1oRlKjkq
q4NTOztp5VUb5gAKPT5NYpEVGws5GOd+IlGAVQAB6q4mwybWJKj4jXSaPd32zUMBawFwYDQ/tZi4
pQxQl4wcv1NznbNvd6DQDwB5SwNxzPpTAWmlLR8K3VFNQo83p29pLcT5RIR+fJjVFaGw+0gt7sQl
BQFaPVc2uNCFvcTICIV5ToWjMsK7qLv+rvG8M6MHsYwvpbUf+e4Da3DCyXxTafpW24Fug5H81HLP
wh6I3fCi0Ts0mAm/8015TXL9aUxeLKvew8UKaeCOle8G6t6B6EGdvenLewLex0noU6SxY1SYF1p2
/cxURnsnW9aEognj4a8iqonLGQyCv3QzrioZFEWDO1hg1vx23KeyBdZAMCcO+gl+l6e8OBruLfqW
mmdaysMy/3TZbZgFrU8D3obV9RnvEzxVW0NWC0xUNNGKHFK6jBfjie/YhzzLyC3PeUerXlb4bCDe
AAfuJuzbitrtBwMnQX3PNofE9hV7bVSQjecEJNUPcm4+xPzA46TneU8N8YmmOmtIafAl2CchvYOP
ZjtKo3VILROhr5G+XN0UqCAsZIcwEzf6xy5y/RypdRkqX7EwuUvNV/kYVztSquaYO9ZJooU5MUdl
gqkIYBcMlvsVIMOKBX0rc837nxipxeM1PNVPpcnXgy2wwu1nxnun6D5xcISkyqJUxi+NTnMpKK9h
Bj3PwGnaUGePq/Zlsnpu0EOL9V8G+1SnFCmxLmz0lcXCJFEFOnTuoku57/lZlvlpZAPkJpSONJtk
5xcukO5Yp82VOnhYaDlYZmxYx8I2oyY9NdmZlNnBNjh/yXdc54eE0z/wDM46W3PsvJ/s76R9KrSv
wVr3Q/WoIvIW3rM+/Out7Nfgmq3zH4sgk9qcgL1ZjGj28NWoZ4VyGo1HzchHZT8x/NJIw6n0InGU
UBUTQuzaaQRH2DCyWzh2XHBqfK1bsAh3GddSYTss7/P9TLAtyUOFjKnuPYz9+AFt2peIBKyzD8u8
HI3sdSh/cHzvSPiqLISzBvrupRno7iJeQEEMh41rsQERJm5067Ovnys8KwqFDqK/ld0r+LADro+r
ap1ULKpxfe+KZq+VC6uWS6ucuEH8orgjAuFPuvQpbWzYrS9dOGUC3LDm9/bRLW91cqg3YZTO62J8
39bgSXGnsKHEvalalz7es0nG8noqZHFycMJXHu+7HhmMny0lLN0SscwmLKZf2FCzbLjMWBCqOZpY
aU+r6mvKHe6/fQ2VGVZ3FKP1tW96qfjlvsLmUJOr1Pg+Di62z5zHokLQeNSJrfeHvPPCdvnZ1oHD
9NEO4+tAAsmbl0BDF3XGgNzjQcEjjHkzINAZsdwMhnQ9WPkbWeTWpEkXzVzCb5/1KZQjkxTka7P7
l7GNgH5P0fp1dHHmCCCEcxHQPkyB666BqQcJmAjaZe6cncHk3LOzQHlAMiYMaoflTJgT43NxBV5y
csZbF3PTlTRvtEeluBtI0+rLDS4PWQUKzzlBTnnYQUOyutNQIibqmS+g9wsvi8aKjXDCON5HIxBN
UpU84KN+MpEtwF4UYf2PE5Bvsw1QU3XH650VD993H1HmduaMA3lrc9hA3YohSgAcwbLYzsNjnYoH
yubwfuGfynASGNivitsoeZLE/Yljru+RiEmMDqmSoYTF6lKmxwe50KSqe3uV4QYLAkb9DuLZrcHY
ipkksPArJR5KHUHo2P5YpOETft0lbOshJe0ojqw65tkpDk1spjnWbJ3zFYEJ9g2D32X/NPm8oSdy
fNks19iARDUwvb7j9EeJ3Hii0DpssJSW2o8a8/fUb62WRzWscbMnNTIQ+G3ZgZJbz2PJOPEA1Ie6
aYimPLfq9AGGAUNJsCZxVPaxjwkkUOvNA4N+saDZix1clF1vanBTFLBYv1s2gWD4RRj9kUqoaCi0
o4t9ZNbeVFIyq36ekifFyQFWNyTx7YvnPlXZQFq73z9u4XB7ue9q3g2G8gJJgq0ULxF3hyVs5lW7
br6sU1pZYW6ml27bam02q3E+SLw+WPZmoHu0ZvGfVQcgJDsk+n0HsKsoTHp8q6ekHE/MyBTIXCpi
B4zEfMU3494SF3Vb3edgGiI2GYzg1sPEY1xyUy/9iaXtWPVkospA0QUulYlzKwOajt8sz7Yt9Juq
vGPWcohCj3QPL8eyZj8GOJb9PwrYczJcx/Yn7n+M+S3r0O9eHKk+YVaLUkrHPcb2IY2DURCGT5dv
c/H486Hz/qwJMzm3qZg6olTzc2d/zyoWR4H2oT6W/I4md2rao6ef9VU8adZ9PZ/mHsXZqs69ccMz
t9GoKK6+75r8wa2znYjPmZuFEL+COqVXL3b2HO1PdXZoLPU9s38z2/QHP3Yf3P5qY0iqHQ/3moT1
OW9FQKdc465hxVIsLT8uh/2xPRgDAnUB6h9CnHjRhzOuykPilpjqkcxgbLo/Zn3R6vHoQF+xyzLS
xhqmUso5AIS+dejMa98QQc1yiLBDmHC7FU58r/O4TyvnCjHsI9WhcxQe8ZXvsUSH3qimC6abS4Xg
TBRdoSCwKJaH3tRPCgKOJU+dPMYow42Btyq+9maBUfuP9gGf3dK57N71/p8J2idB35xSBfPGe6nX
kTTmh/uKPBVQWEcvEMK3vC8JYXG1cuzlhEQXXuP9o+PZAf0JR8NKQsdFEMECwFPdndP9Yu1VvWD8
eW87zk3YDxDYhltvomtIDHPyLSl4TuEH27aT0EMuDJuh5vIQrvoqbOmWSbtIDJ3Ge0wcRW6GXE8/
XgeOITGOzD+Ruvwxip/rUTzoFKhiRhiiet5CJR53iHkuuDmt+M9VXzKUpzY3Tt36PtvPpfk7x5gU
FWA7cO/AvQkYqs76UNfuw+zVO+kqYRIrv2bSnquV3arygkf9eUYKYbHyqygYu6wK7QcT8IygBjjh
xSbY6BEHNtlGEMFizuEduVA15AwInWZkU+/SpsoFIlTpynPqmJ/0uIIIYWctea7b6p0QOknDeQcV
hvMwR3zOXYT+Cmor3Dw5y6V4x03F6RRip8mZ33SezccFy+KycN4B7Yd9RMlfuSsC3W3vBH4ow+4e
1jRB/CyxdaMkxFrgOczfbf8UrwWykHgChYst1MBdgFlPV3xlTu9cCPWt3e1JZFrWXWelRyGXI7Gf
wSACsSrc+3cMKvtFaAcFYmF+69IyKg8tdNWlse7gmIZJxYEwdpPvLFdvDkoBK6oj8NF9Z74P3tVL
+x0ks53DtC84YniNwjuQFc7kWlE5iP3Iv2kVB2/AxOdRE8CCsu29IE227XQP4E75WTejVI5mTEcg
tOUmDkoj3dPstFp0WuqowtvBQunZt4tX2xUUNqABaVGMD4OLxagO5WRA4vxWSEE3pv5c1vUTqNNQ
ZfirTBKWXO4qVCN7Al2mn6R5VIWH35OfJS+yg7McXAsmkjKGHogrw3mmMOY5Bgq0zZsq9NfeF6qN
XA7lxMS0hpq8gUDHo6mnN4R8DoFzMNe3yTEiy1x3A8bqoXzPtx91uAdnxlo5hd7XAntrqN0cXwyV
eEXnMOXat3V83Bwh2vRlO8bZ2naLyediMH2OMmicB2slq72QVcPn/F5XOc/yxXdR8DIbEwjjUn9p
iNrGuX0yMg6k63EdriWYx8K+nxZItaz2PeWtgZVBvCbi8bOKs6eIve52bz2LqK1vghLxlahB3VRH
JPcwVq0D5Wc7SnBOi3JZlelplvVjVsTMGaDQ1zoyweWmbX8QzhyNCZkpVOws/uyIkTjVuNN13PMO
3zXwjd8OCjCEnGAG60171En2oKPm/Zp1kUb8x80+AFbeJeh7/XocqeJ1zPu+f+y6hw3/AmFYMe8d
47oyIOFaKKGwS47JqR3mEnJcQhKIRX+rKjdbwFh3wzpmAgbIVGzAVp1FFC5sNV9fPRP/zYglqwRr
rOLSVU0BkggDXe64B57QoeQ0wTGO4ttrEw/0SUOKY5eX8bvp2rFaqGLjHqB8AzhvEul6Esz5q9Cs
fWJgxk9fYhrSFA3CyAOTut/tc/tt0vZ0Y1DCBpSV1L57V3BU8ZoHIqzz+MV7NN+yBSQeyXYm+FBb
nnJ8ngNunWT81zUWByXWgim1cfJXVSTBLhCgzOoaQvQow6SI6u6nwu88jZReFk3YNw/Yb4+use1Q
cbXNIBF2QIt3tKz5GLPm/MTEGHoIsqO4ZUMDrA0H/BJYssKUV/tJ191r6oF1JVT6E7GWc8ubrM+q
iCMOUDqfLcw7B378ypqB1yyCUHq04ztaV3arOl+xGACNcE+cvDIrhk5BJLupgt78sBGHVeWqkViQ
ieBI6N2z2WUlrAmsWWdDUc+To3PI45y6PibayYA4pbLJyRBWkAmjIb1n8Wbuuj7swRpTzhw4/Ga4
11g011EXH2ZowAngymV4ZEzQWxuw13HR7V2mLn7XFM96cg8koujYtlwFmIjY/iS7gU0Q0kXZvI0S
B8jjKJKzzQaKVY9ft+feJXpIqr4sojYjC/EWGwPDukMXSB9V20HGBOSbRB3212qovkDEfkrzbDPR
lXV80En+OK15mBPI3kifjXC+Vka9qa4PHntYR0ARQ2cRJ0FyqkFLg70z2PceVDWut9RLCdZwo1AG
ZcGLVv8aJaHzDlDoEQ8MvT5R73FM4pnr2o9J/1RUJLEbxGUnYgeZV/9sBRjKT5F+Cu84d+IGTCWI
Efy7FYFqRuUZb5PGQz9s3K9EU4/AhajCYQDoyVoEIgkKZfS1blu3uT7iFMilY9HdDcPBye40jpMT
WEEhJI5XYHDsM6GspPYhZUnAaiqypi5Yew3E/LRvRxeMq/dVZsvzqg/RSOauKeLxUtTTnalwBrOt
7k4A8fRncwKiNKpPRvdrTVMeQQY4xTrcKGOWbeip2hRNDeQNb7b6K6iFHVv7ISo2mcU6UfBTUZjg
vRSWOYKfZV0MTQ9xJqZ/3WrmwzTwBduLYTLIpGAVe/ISo5GrQbNFsionLe7gWaHuXyevx6eYGsVe
JuZT0bTZsSUSnWHACJe8qndZ4ZqHPtWfZNfPN3yXdYifK0GDhG2VU7wdq3g4MfLM+DioHxNq2FfV
L1yFiWd59ZW1AmXIQGIx2KDlbG9j7Ao3OmivrpFfk0mae21EoasmFz3SwKMzBw0M0MOIYfW4sm4y
K8MNPG95K/kFL8h2r/3mJ6i6oCqU7FSwiGGJv82CJKpbr/0ZBTaejNS1mSzpBQLWaz0TXhzcdjwr
OaIxbNejSc21szL2OWXmvuSolPvRzEEBiT6wbWYGbzBCYuU3mdnyAE6GzPo01fR00Yjee4QbvDf2
DY9TDdRH1dQX5PxXCiewQtEGAVlrFJhEh+pZsxnH+brF6hJmkHjfamf4btoZ9S1u4OQ7L0wJYwik
OmqQQMOM4kW/6WNJi9PWVDnt9SEbb1uaoSlVUhiQ1eEi2I88yB8LOQF7FsCDR5VnYkXpqIYp/Qo0
3rBj2Pg8+2NgEYOzLlcW+Vq+go6d5T/83+MJ/2Lq17Ex7qUkoKVRKveAxP0dp93DYDvNTwnCGcLW
0Rq16jiVnG2mPGWfZKXhwjtc/AqAuofZY7CtlvzeBeY1a4a+6+OPzgJYtF9afqpuRuUW27rGjpOD
DTJ+1wdLlv7THIXF1EqcVk8pX4JI4c3KPy0m9VDzm4LKxQ6gVycP+VVASDRvuQU1eVVqptccgk83
5oi0eu3bWZIHX6nB4WU2Gc+dCcArDSerLe6rAs/tCtbiRxS9R/Ga8g+rN/Mp25qdE8fvzZzzToI7
A3DdflethRckQS4eDQ+2lfDQMTLkGMxks67OfrOy3aBt+l+aetvBZ+K1IpewUXUlYMXD/mfJosJV
+A6NiUtIASW5Prl42bbrop0887CaAOoqzWv3nR2/zAosLispT25qn7NEAVWNLKFZ2SuecOdkkukd
qYfbrW324+jvmuTI79e8hJTuoi223Btrqe8WbFQTfk6w1EAxu+JoCiToeDsRS8BchmU/m95cXRfN
udCPfqJIkacfeVy6XtENoZDvpgxXDihEjLpDMUZ5o9E9vfLelKmtITkU086uCf7hRJiH9AscOA8s
OYs7fXifIIjHxvxdGu3BzXjztXrCm1054z3dGUVHpRjKQe9E42pclLbdG8BEDIuuvnHFIwxhzcYC
a9yMtEU0faiKPiB6dxLZy5C71FyNYYHplfarqHNoPmy+O9uANKlhaspDDdsW7ABHV/hr/1kAZzu9
Obk1sVJGt/xaw5fxUwGikBf0gdhRyHk9MhF88+QJ6YaU9BI1vNfacsF/z2tbvBAciTCQg8KlYIa1
uKLWj1b2KDLvm/m4AlNiq4I81rc0f2h/QEX9rDf1ggvLy2dyNfsCn/baEF/4ctyb1mFd9U40PLCU
qHZJPb7ZabGHJEWupw2c6S1Zl4Peg0yOf1DTnotYUFXsnDuN4pBw6VqfIFGU9VSgtmy2YIIWBfkr
2zhnqbr3+iKaKAmwvXt7GPa6/tKuf4X+JfF70ot4bhgiY/TjGMFaaxefwPNV+6gaTg9XxXNDQ3s1
Cc1IcO/bx1SjszTua69yKBsv3d4iBGns1fGrQHeBxogMzr61oJahmOgNzO9XRAYjZbIAOZhTF8/D
byX8rxp/oCGwo/N2kli5mC8yBr+sw3dc9CfNfC5SQDjYqWY+bmJ3JPy8xwnZpijYDmISH2u5g7Z5
MvKd7n461b7Oj7YVlh51xg9G9yrdO5uLKt2w27+1ux4bSGJ02TCs5HclapXC4JZVYcKpoYbe6Gby
vtTu1vEGksVPmtpv5pZWOyD144NuWvez8eJ6QeY+/6/6OgdYGWgxrJhp3N6CWzt3tH0vfpzIqViF
gaMDM+kiL0W1BlkS+4795IqrXrWYIihSG6De0EVXg7tfNPgvXFHSeBoPNRJjkbbAoTDeGRina/3Y
Yu5gNCvjmRgaOzhuAzW/MGgz8gCG575ERMFDRt9QmiFyOH6TKsfVw32DDcw0HK527OfKEZjHjTbq
A/EYNk9VUJiMJhzxq5/cfKNahFkQzNkA/ySyZw+LRMjNNFq9PxWfOT6l0ngjLb83GDF6TMq7TlFZ
/RhQ1oGMoi9Ow16wvVgXcp0WMivHgIrhRruTo9hxyA4T825cUDRc7XEt3Mibx38NQ3yNmakkGXAa
YfZO6ElQOH3JrpnaRmSHvvqAsbDOOJLcE5YLQnWbQw8bvI82RUjEFwJDHfRPb0T8jsySRGfzBaxm
k47GR228Cdye8wCchHoXGvqUvAlcFndVecH15FrkC1LukSQwxWGN79OMtoecC7nbxf3MrmhP5woU
X0Seq3AfMpuOCFJYVArs+LSyZM8Z2pEXTUF1WZ+u7AceRfvmNI86NksglL5ifHTgvTqD+BMGMzfG
RH1U8v4O8D2b39ecTR2gqpBVNcTg35wHqOwhSGfcUZhd1S+FE145UnMdfyr4nYaSFyf2TTmRzGeZ
4eFkF9rV1r7a8rPiFlHjPTYjX9cF1Sea3wL5oIFFmfnZL2P50WpW5HF+kQKkCKJQruPqaoHOlJy4
3B81IeuCJqEWacj6ltq7Dhoxt5NFEAZaRJdvJRbaU+GqfDmCKaQ7t2l/WxeTccC7DLlzHZiXVjW5
M6snuH8R7xl0ZxBGGXm5RsXf+jLp06/WtvfAgtO+OGWOfO5KbZ/DdmK62HUDDZdUi1uFvNpN+jvp
6ZuTb20z6Dt8iLPHkSqlcBuY0/gnwRFnFY1FYEnisyMB8cYOJb3C0Ha27AO6gx5iArbqej/1RjjW
5idk84dho2JyokuvTuJGjhb+x9F5LEeOZEv0i2AGLbYpkEitySQ3MIoitEZAfX0f9GLmzTyrniIz
gYgr3I+zOL/ZAged7yzzRkWkgtsuXpjM57tqOIxOTK3T5/+virpawo/ENWiX1Kb4CNL2KRA3Anp5
TxDmKOpXpxTfHVxkEjlPeUaHyJ2aBQQQA32VjWgXap+q8m6WwcX8UtprjfnMb35Tae9r4bfeyLtG
jbAc2x+9NLjqNB+VyUc8EPbDJ8MB/tEIhk3UtBZP82zzZR3SAZX3sxrxW3LJcXGzv2XoX9PQdKGN
TYgI3ChaiQDBjsMwvSwdHmFzGzj6RgD7dORyW9VsZPR5UfIhEyoOgOW9T5OHaIqb1FuezFuXa18N
NApDFXQs9n4avhQBqkeDGlX02wjudg6ewLQnKpaFvCh++0Njwuldpmu1Wwo/Q3hbLhTLZrdMOHUI
yrq81djz1BoFvwjPmRPyT7TbMgQVVe2l2TuH91aNhweavJ1TimV1ePQ6vSNNjtxJF1OZ8Mtpy1Je
8xFIFrFh54yFITstDBf7ojQe/siOaPymMFToj1ctyCGboTp8OVbg+kRpzobVrk+11BGVRIqy3y54
huDOhTOZsUQ5xL90znPCzncKt72MuyXQ/6EiyLHSo8BTpnNIrqS/DqqjFu/k5iN17KscbZzxhgSc
ejZS9lNtwtNVvBgYf3EI0RKEHLNT8XPhfXPH8Enu0Aol8V6Y1kbK/tpc8eaXoovew/Ju4NjJgVoF
mcZxf0aoCt/CGNeAjQwoiscsO9eVywIEGZuleFYC+XmFedys8DrBiRTcnSTptTJWmxVsXqxEFheJ
5nI0gkRlnYWbldwCDQDNNX7j8MaxLgFZxwozp4WjgOQWW1ryhso1Ry1MVsGdxbB54BGojYX0pv46
lQvcYE0QhCyWKnVecncQgS6iA4ITNtLqFjlE/Rdr6pPYdkBbDP1VuCMORngbLIlQ2CuXl9jMPZPb
zqoB5dUZS8rGuraZvvxJ2QSGtrxVFb4ZTLdrfOtytbXDckl6wDYtMFOJniEod71It1mCnBLSq0Fa
uMKoxGHxw43CoKAvPeL90jZaRfjRPT4P5UirgCZ0eCao51eoSdN66ROWe9H+8q8RPf65QI0JYETa
Rdtx2zyGJ4bTKVmREg9xrfpgKuAgZ+6WH8GrePC6zYrji7OtLqB3F1haRkyKN+TEeLL19BGgW+i5
yfkezymcgS5DQtSNZxAfzE7wLLFNpJYk9tUclO/ILxidW92f1K20z57lbbWals4OoYB46AeFW0jF
8kzQ2dL5R8PhQGhHYsrkg+UIEJLf7IKkDvMcjV8ukXSLLoZlxlqvjua9mIO7N3xtbbIbSm7WRb0u
sYjiLEcdMB0H5MAj0PZF/je+oBKgU8Z3QRk6YYfP1472kc3OFY+5L9rhYIEbN7dtxG88uxRBC2oF
nnt+NALldTwn//hR8JyLya1YEaY7MuralJ8J1SHGO9cvV1Jxx1ODPAAPZx8cUnntKB4t6brvdnqw
l+x9Fu65/cpxS1EckJmbeVK5RyWEDkbAN9oV0Or4AiHDc22+Crc9YpJQ/UVj/WLytf6RB4ditoAy
1ntsThijsN+DhFdNJ4V1enCsrO/aZnI67E0Bj2hVwcPZonZVjNOoPdkqB+lDbu5a6RrVs+buohkN
7uVnoXuGfRDGOSm2QXJuKn6EAc06zBxx9htuj+PTCHgT3uXYzQyvRRUAGIOqzecXNe+C/1SoN2k4
ZtDqTWTAyo+futJf2bqqDIxv3QSL8MZJhECaMRsGPorBaIliHRUb25bkR0GpCATIXj9RFjT6k2ag
ZTJtHSn8UJw0BgfWxoCqvGF7YGdHHT0+HmRoTdMS/43OGAypprLxEwIR6VDdJHVxb1fqwWDLGT0V
fx0nHppOvd1Uqas2W6g2ffXgoODx9jFE8JyRFMTigolZ8A0m2w9R8PDYk6bi5trDFss23lrKZrz3
2XKc9v27ykg+RJlyMqR1r5PY1CHEXjmfCWctXgM8aNqDRyQv93y7Tcs/fPS7TV3AsWTZxUnrmeVx
4nUh6dlAQb3J6i0PMSo0xuHX9D1EnRBv63r+lTQSEN8nou7spbGpDE7V8MuQj+awt4p903iytLOJ
RE13nOqKvYxX1D7jrG2c5xI5aSzjnV9IDmnjThO5WRmQfX1TBT+TtVQKLovyOlkru8SdtTJHTC8b
lXigZJsXf6m209QdmB0fiul0rtq1DrLkj4+C75B7slrbyXIwVpp5gtvC19NuhxPa3xJFUrjRHSoz
cLDhhhlirp579TKcljJYg3pF+8UaV8o3yrQu618m2RYEuXZbB4Ah1zEoDE6hmFXAusPojVLuSMnJ
QtbH1p8vNb4vNgfNO4EfMWUoCBTEegXbyGXZ3RvKGeeXclBvWLux0l4By3WqhUw1lOCMWlRnjIfB
OYWP3R2xb7Hw5gnwf7rPifyPBArWksQskS9KVHoqpDQWFwh0ccUtZ8aRDsuTucquQ6hOmJrignqr
aYcQMxg5EV7YsM/JHV+V2uz553zElhT0i9pknrJCfWO+S38RN8q0BRVBAb9uO4Asm5Qbsbjz1vCr
k0vTbZjr53BDU77Bt1Jz488Z4/fSIMk5O+R6MlVKu0Rvl/EfoF/GC+Jg+ZoBD/LpknNT44VlY4VS
4dH25rZlhMdhR8qXUaFuug8DfaFM281UCIC+ep0FJZ10swiEQD+EjwW2wMYiZb0+VoiOMB/JKJif
ubph5RaJnc0ZzAuSwikgdpPkylWtHEdGaZF8ajlk9PGus8w01gMjeR3TjRcXm7rh+FgBPkgu/epD
oyskU34f8GG9ssHlIFb9bRasUiSGwwXMGduUSgYHcJ3YyrC1qnfME51qyXyA+FJH3ZgmfG0oByFv
94GgWd7DERnusLKmdZXhEGMwsegPs2drWisAd4lzKmTorJzYLt65NLyGtBAAcZDYrFQUU90m+hic
5eiQ2k2F5yHl9Enp1FcoVVp5qZW4P1eB5YHkKcGPEGCRuKpYBA/ma9WPQnTdk3eMAo5PFoRiZXOS
rrT6oIXnhgeHwXZ2c77ycSlKJDK45c5kSiXzebA0a0b8pNt5qNWk2AuRxTunFuQyhsByCVKsCr6I
cjQJOlN3pezxqxXEievrAhYBu/x/vbLi5xthwLGq+QyQSd6l+qRfDOxj4FBYVBIzaXC3r+qvJGI1
saWFQsyKi0d/ET1DvcSdCS6o1V958SNXq66+ETXT8Ufqdf/bkHlDfbLmdeK14Gtrtjw8RJGkX+Fp
Qn7GJoKsv2Y+beGayP0+4aueLtAiRp0hFCmEC3GQkrvJr0mUObQhZVPU28Tfscgw6SF49H37rDs7
oPLMbdt1Znkc1AbBBdI7A/shQ3nrxmzwy0WLX3bBrm44cRoMDF0Etu4bcEGWoFi7DiqSgXZnQJaS
/PfR8hDi6aPbaP8m0goiLN3n7g9fHvSAn6Je2e1mdL5sa9uAZtchPNReUxGM1N+1fB+2B8ZYsczk
EoQS0jIvQVBQW3cmb9qT46I/czNn+D4irzhrb4Xxk1nfY+31OIKbkhE3/6MC9BfyDyAuEFHtbYGi
y0J779awcWrP9HeVvelYcFOro9SYjtgxWXr2XAtZutSRj2PfWKiMM9a8Q1yx2MsaaAzYmdCFTwt6
gYJ3BQWMMVeJ6rTHj8WRhj61Ar7CEYn1lfpYXSYvSmpxLk/WdcZAbs2XtmuJVYr7ZTohjITRcJMs
Hvg1JDA6KOoSC4DXJbCpP9D/rVL5TIEqOuY/WMIXzIrz8h9FSWT9YK3g1uHNl7IVWWeJs03K89SA
vqVhcC2TzCmwKuueHaL/hfV2KcjkOBN1wfac6yth0E7GuMu9TUWPuLF17kn8hAEVLtUXJDizZyq4
B+9Rc98pR+wKAQOTblWnKyPf1YgX8v6gk6WBkIM4tb49luFZGW5SjO635FwnRgTXqEWNpB5iNCmP
CRn8BLM3sFweM+qqghYSCHMx7LH2EGPLe8Fxx0tXnnj8rJ7O0gMdBqAGnRjcq01QH0OZjMqZJ8FD
Zz15snbFkLMKgCY1l688VmG+oaClAoguJtP/l+4sul1yIDmSg4N/Z9xCKcNLrmqs0p59vyNLg4XM
1sQsiHPbWmvz+pD58lLDwxNAYSJvl9PnAFMUqI+SrAsWAtGPI1bgBUhFCn6HE7dDdZmy+9jDnJUv
UklcArIaOLQ0t6yYZWkRkclU+8M2dORtUEY7MQkvgE47lIQq05yiDURii26kWpusVc1Wvs1pHqPx
j0u7j3ukCoTCiBcp4VRlFnHhj8hGg9WfpR4ZXrrVGbswJdEUbzlPtMF00kpGR2grMyiNwZbESJQM
PMZhyAkHcnd55gq5Wky6hKz60ZTEYxg4gp18JVuEdktotOkQRHeB8bmqLmN1HgdBn3HMi28CaTje
0dmF15qTvcg/tXpa5+NXin0brWf+2XDyjuRPxaQ8SIqN+gWBjPJpNC0469K1Cz7nTlnLyAv6rcFQ
rASVkIiYrz6lzoC9hv0osThWeFmq08Tpr3ev1mohE+nbhvgoo2KX1SvHIR2xsyDcMK4BsYDxxKRJ
w/VYGxc7hRrEg2ANzJxTa9ELAgynQ8rEhxVv3THJlgCiB67QUcCt9OocCXZZv3zIbcJZPj0j9Sev
SZ0ICLeuvnQILk2ZLLOuZ/YFjY86ju+uYfYZXBr5XVOxYn0/8/SiG8AKWDD+NPqRib3ffXalsWgd
RnuXAdhUWr1k7ZNsLPTutyl8Q/ThEoh4S1EdQ5w0vaF7T/WKcWdgAAOZY8J12p2QClW0hI+NZCkY
xWRsRUWClGEToaD3N6EM5oaFW63g+LF1h3ofL30XCjfQaQzUmNNZsXMvcNi4SEOTsfvqc/LNBupA
mzOxFUhZBtzssrOSkoFjBlsfoiuS6tm1rKuKzV3NgJbd41+TsxtqO9WzMk4lcwJzRe2Byi2R2E7B
+dAqSAEVK8pqGSg1ZZxvMxZD/U4g9yTFXFe+RDM+shwlQHuZGJvQTJOdBBGV1X95GEweveAQ2eIt
guoSOIaPCsS4+iN+BcO/k3ARIASW2M6bcNYq1N2mY6OvUq335n8Gz21EkiT983XtWJiJ59t8B4Hc
Y3KkhYia9wIpRSEyVrK2AktLueh5i9FQW/sD463W7NZZVD4NTiXik/Axb0Whf+B66+iGOtfQnG06
1qdS6D+1FFxJgl07pr9RWgYG0UT3MxusplEL14BQsHq8FS1udL9o97IdPDIliZf6jUJbr6DgThI5
vI3FYGyUnYtwsj+zsb47Mk3jXHO7Md1jxt4qVfuv9Q3M5LQRJauvPLeW/RhiT1BpNdVdk8YfpRxo
rF7mUMHi4HcaKpvSJsh3OKgKJIH6d+DMNMpiQimUQJ1Und8qk77jksF9QYoX+g38PU5bgOsKULvY
JmF/Rbvzya5lvzDHtN0GazwYOHZX6TEfkpvs9zEL8HgPZgPPZ0PR0JIwoJYM/ECm625nSa6QgIcp
hm4yb2VgQxA02vi5Fho4nVNN1ECk8IdX4azx3tRJvU8gp+XUrnjtWUPi110hcZTRn4/EmemkXHXd
ACSIz1FRH7IeXtPCek8GKIICHwHIh73Ispsmi/2sDqZIrmyFBPU4wOJe7x2ZdUSleEMQ/qJJh1UO
IJARIYS1msgbnDUHNoAnskkwW3O4gBUlHdnWum3YHw2GbBUxVIbPp19YJk9/tpdy86Q64p9Z8/5b
0mvwb9U417ntRY3BigeM+uGcT0a8I6V+l9pItwfB75euDcageWz+DbWxb+H8SlZ/baA4L+yBUyXv
9gqJGwly4oQvT7C6zRntTtO5ZDkUK9qmqa1vgIJYWAisgdSFwqlIsNMw1k/89FtY/nvCqbsIEXDx
I7pQXB+A84/KJPHemPkWIgD7w2KnNYFrKNG2dEhpCUHSMhgMboZAxir+GHkefX04itG+4yPV2vYK
OJ2sCwnEm09vqdLj8xh5a42GjtLDs9luysBvNcbMWrqi/ZicMzTbu60wvq71Td1yxc7TsYh8g5I5
Y3sT5a4q2Gpa2bEOjU3S7eux85KsOWsaTkrDeUaKf6zilzajIOe1v4baGPNX1kZepD1qDRt2y4Qi
o13rGJTFhwTZpA0tbqQYMwkkn0NuY/RngsRHsqIKyplrl2XMHFMUQq8h/k76zynu4I0fcu0H7iac
qGnRsPKF8uT1LUFJE3MtNoT4tFCk5qzTs8FYlxQgUYNolEq8wy6llgPhRDb+En8ZY0irZlkCV4pe
fZVoxxo+FyWSVuUQ4lliu5OyZgSERkwmOq2Y+fjUmEshx0tfypfyuFNIc4t+reCjbrA90SlzmLkS
UjOog2xlGkAmyKuVYik4ZoOkWA/9q7Y/NfsT9FkPJtMO72XyQegBo56ePgtFZpcdmiZCaKivGhEc
6ogDpk23KXjtoD2rc6ylDpzIbzZxZrg5CLJCMKuUSTKrTYixkAFIdlA6h1UwKW0EtxKK5qpQrHWg
PbwAbQkHZfyBybUwno1oT4UWuJHxmeeokRuH0e8fGEwyd8INXMM1USdoOLW16pe8agjZQWMNAIKa
8VAOL9l2jkrKcjld4hw+xJO/S7Rppw4dsSiCtLecro6dnLrTe/9LAS7NCuJQtBO705y4sBHdhgxi
ThrYUwIyD33ilJUD65RNTIxsgJewFyzi+54xElhDoRkvnVoMIwGJLPpQ32VOYHbDqz4YcVCAHcit
NU0kgxYQKMvAaZYq9W6BP3AZp0xXDXlV8U8T+VVm46nzdTA51kVl0d62WLN7xiB9Q68hkKH7Ysup
eUGE5AVJuCnznI0EnSyoqYvOcDOy+V9ntjzmwyWqTgaAuYUTyZtAYP/w5VNNmDZn9EWdyKE0pH3F
+sPI7H8VkiBpsm8UID7GfVm1gHyBXTviiCaor/AQHKel/yeZ/TthRHtlUu9mOO2woB4slJbEnUB1
J6VFAgBvKZccBqlaQBa2By+Qv5vw6FeB2/vSKd84Hbdw4UEsvapDdnIybZNM9XkyGWmzs3EU5zZG
NfxTeN+deQgx+w8DkB5Ins8c40qANCdCpqyRdANYbWtB085pegcHs39x0KYE9Et+IiAIDfLdmaBK
tP03Vj+mGAqfLdYGHIVJG2613mau/CuY6pq9y374pIbtVsr1leEXf3KLbDgKHmObulSlZ3q8lk6k
ldDpM6czLfmpmQp4F93j72QgJf/JjX0ao3HZVhoQNdkzAJQYoNbiRn2v+/IlRHMy+mpPHiYhwa8h
QcOsqgdolwSq91yR4mEaFnFWILNClNXIv+qpe7EoojTfmNatCTUvGiTSJ5LjxAYasg8YOuuesZys
Ov9WM5c1MlRLFu5jp3yV3Ufbjccpqe55N71kNToK0pjw38PaTH7EcGlJOA2GN4k2Lq6YIuHlB8ec
HdWJJyi+x3y4Q0CVnkUrKyxv8MxY4wQd+6PmAPcKiC558m2yToGQNcqV99VFDXUUuB1SXkMj1H7s
wWfkWMKLib7ltllUUeMGQXRtVYdcWpIeDbM/p4jXWSPTDPXY3sgTfqpEMaAUPA1Sem8n5y2Xg7vB
GFxhUAftZ5sp1p8s8JBaCVVVDkSYERJ07hKLsgwxyLlnQnuooJVgCUPRaE9NwaI/JguRvXyRmkDy
o2OHrDjzxY8V8cjDcV2x4rHoJ/hb56EQoAFjuA2zkHm6Q1u+9bX15tTRe21Xbhlov3WDMicuileI
ZIBwcneo6yOES/KJTedkOPVlNNRlxA5eLtFWWdO+mpcIFne4X38ggpBlyzMM5SNs7TNNGCe6faiL
4mDps86iDjDhtWdbd1ssyVlqOgtD4K9BTLINWV8Q5pXgLmiL5g267BuX1ybFsKEPTxhQ7yWxdIVI
n9Jh6OuTXSXPplS8rOh5SlGT1cpPmS7DcPCSQkcM0jb30r/5vvilQELR2K31+esmRR3z9IC2rbij
bPoe9SOixEtfVDtDSV4qHxKYVoSEm2ru2KBTef7k75ORh22Uf8HHelIQoe8/9aSOVICdko4dWhzt
1TklwkApW3YKbUF4r1LlVAhlmfRi09fDKWzaf6PIz3oqublZ/S+lRDrGfDRomT2ng0aa0sr0af9r
6wuCy0WbZwsOYdTG8KFYzTlX8qM+It6E4zeOKNeLD6LmzipIB3dK8E7Z2YG6IlC1d3Mqib2ymVlK
3cYu5qrD3xeBOMBHggORLlvnQLqiWzDZ7CUOIIgMQap4NcqXmn1qGSWzjYg3b7Y3JZ9ZDBdI/Suw
+0HhgYf1Kzq3kfY9VURTvoObBxr5lqRManDFBUgxGgQDvLJK+k34AmHdECA2LbfgzFrOwJDTAC76
snFr7DUy49QMFUMTsaGy3yomUxJ2ulHrsNrAMIFZYqarYMa3tFAamz+CYSkVvuyBGSxF2Oh34MFg
HrQoIQzQliUETeyOzCUkIC7JOJAvhoxMDr0exFJIeN+AwRxvjVfCjFQV9AgFEt33KEGywA9nBx9Q
BcmXHTdZXJJkFHii+y3rcdUzLS8BkbXoszqH2PmKbSDbJs2xl9OYQtAnGVK/JGc/pmrs6z1Yj23f
BPRkPmy3CosJ62YrR9+mryfEMRUKOgXBg0UeXFJYW6m4CqxYSfccirMElaeOAdpKnxZTvRp9rNEY
KKPwks4hIQOW7bHdxFwvI87fVkcMzloZiZmvgSGGIYBtshtk5KmEws+5pRCu7AivGQ2inL/pjbWU
WI5Varsiq4Jt4ICS016bQXCO486TKkZofbuj7F37J4HWM+FYmd8AHxZyAydVxkjJNbKazOxXC57M
qZDmranOh5H9N3PduLxa3b0shx35IG5be5xx9FV8CB1TxlmiSLBAjcU/Jte2bBgPq+3arBCVwY2I
2GtYsDyVfyPu3ImQK45E3bgil9Ack32JsSnZ4WAgqylz+T+9eNOqbaSah0Dvdui61Q+cba5e/M5/
TT+PS7GV1Aj4s/MAE0gFg+gzwCWAexEyh8qR5cA7rH+4Ehd9c0DfuMiwNdffI4InOWB4bPyInEKv
S9mAXP2MB+Q9ce6oNabyCPoAwuOwndGuarLrzJ9GurRiw5/U4ifkf6d713NP7f5hF6mUb/yxSfQh
sMEl8Zm8XLUB9HUDzsSZ6BYlOXXccFkTHQkrO4aYKrBz1lsnYBVZiVNiD08ATshYyiPDY6aLgaXs
yUtGtYNE4SZLjQfWnBr2qyl+G8RJ2c5iLmaId1ucJ3v6v+xO0y/ecV1krxEJraLfqqgDuO4g+bJw
JawtsTSns8kr6aDzNJEfMIGkmO4RUOTRuJKR7Nfje8P+iVqBZdGzmGne6R/odJZCzxJIFMJaUmWZ
jdOrIlmGoADJlOJGYRZqVB7AFMavCqJs7QT/LoGTps6KKOGsBFIy3J2IKr0uRSlbvjkY7CLjJaHa
x/bM+h1iDVdJjSYpmQ4hDpMJJ7+A4NZguW5CBTQGDw2eALgu/FFjFYS2Ox8oxKyuNXQeldxvbMQl
zFcFpAFNPoe+w3SUrR8HWljjKe8tjzacLKKafvTgI1Lsen/XgWYXTLALLH4TNAUB3MdAESqFI+UW
SnP1QOejy+a2qRggMO5uAOHZw7CUmTQJNHhTwdYngGpZ4b5C5jmqXgoTxkSdo/P35QRoFew7+irZ
2bDQbAHwAjtswGQUVNayCDHjYEr2pbcKWejAkvpqwnyNRhpIXLScj4zBALUl7iSzFEWUqyCgcLir
Q8aEyG2Rc7phCEwhYiyIKYJorwKewQgmq8OVYsbochPAciXrgeCpJ/h/fSjoTcSkzfGihqlB4jUN
kVE9EScRCoJe+Rjt9MiNsaZp3OQYS3w9d9U9AzTWZDQjbskyZgqmFaB3YoRL+Lj6SSK3FmaFhu9m
HKH1Aarpw2SbJtqm5FdIDHZjiJe4tK6kgB5J6arYQvghdLK0X82a0qiM99CaXMOZ/38zwROOVqlt
emxTTq/vZ8cu6de7VsGMGBBlUWTkhvRQUGSys5DHIimGiUlMLbs2eJKYWtYTyGnFy9G4CqVbkXO+
0tE2oI/wCE/Ba10t+EPGKK/bsIIxKq1oJzfgQ2+QQdywRV/ETR/20RZW9rzqja23RvxLE3YG3dWa
pcCcobr52TBj5s0v0keDpavOZvzzkvkfov5xpWf436M/ASazr4Qryf+qhO7LeoyMjQADuvlPDSOH
l6wlzcDIP7rqCsrwf+cR6hgT0KWs04dTixJDjjwfmwx8Z/wvUs4u9hUzrEMn3TafEj1WOD0C6SpP
iH25gREs7UcMQ0Fyze23pL0Y0m/gAzFFAmNY5JO9iYw/B3xEYlfestubcJuq16x5i6JrH77U+h+R
4Wn9YbWvUnubGNhqrF1riSil6B0UpC1/FPTkHZqqgZVKhvy7FxdDHJVoM1BPOdH3iEYbeKNu4eHY
yMM58C9gxzGQLyL00CZqQ3UB6L2/I6zS0oss7pP6SuN/pg41PIOdB6P0Kuj8hkcYki7rklQ8Kk+F
MNkeNomF9LSE/KCwse3sfzRteuYFWYEVrl06MU8Qwtio+9cGO045TycRjzg2buFXrGS/BtV+hgO4
ZWlkw/uwukfUQZEZK1cbVQQAAPDSbOOTyzGybxgRFmQTVx7WsBAUjJVgHtHKo3MZyHUxJIA+DkRp
HqWgMBERJ5Rg/fIp+/USC6ErO6xsEzaJTDropAVfg8OIUU2u+vQ9K4QBhoNx4L1SjUUdvXXjq2sA
2sFkyejmLCycecekO31kNo3seWIWpjwxzNnS3ilcs1pX/V9kfjJQ7hoWtXN9ZzG9sRH2IpoBmY0U
E3U5osNJlOhOxTIrqD46A+mrsZrN1nFymkAX9eoaQKQ9uYnMvJ3iJCOEiCvDJ1K1PwLV5Ic55MFj
KL+5ciXznQQ3HvXPNAACcVOi30m7yyji9e6foUGG1+98ndr0yJprV/yVI0Txs21vU3vVMH7xn0MX
uImBmZirt/H4RdLxKupDMMenhg6YGUD9zCqkV8EKrZEfcfhWrIP4brdfGeIYAEU95s22T0BCUV3s
LEvnizqWplcqbwaL+7a45tQkKSWoI94L6oFQWxbSiHbl22aJbSLFJsBoYRpXXse+uRD1iY4CJE58
T4CRTPJbUVBqo2DC/RP0qLmdS9F/9gp77Gzv1GejuE4o2uwA/gez8Caj5FTZ4uJQABsSFLOUkbfk
kpisqiuENuaHgTi8cDpyaZFJGt9E0i+BRbS8u2nKPDJ82M0XPxDGcNN/5dLGyb4qVGi19j44vxEo
ioKVSBj9MJFatfFFb0/13D0WByEuwroG+tbRTmF84d+T0A2KXaKf0eYPEgIcCVA4skKdLh3DNQ8P
mnhrtkXpJYs9qsYYqWc8bDECMeOb1o08bnXhn21BK9r2XozW1OpxTRbSaTb5Tc12sLLn/F8lkeyn
sGLHjXqSTpRe3evDmlN3PAJhAJJO9kR460te0gnLK6QlJR4PamTv1Bhthm7uhuQQDMTOjZ+mqmwq
kBAEY7mip9VSNGJGFZITlQOIZ+B/MuEEChgwMC0A1Q0FhGKib2xfsCmm2yls5JnxBWr+CVD4T4AG
1A+ZdFvtLYqUK7ueLz2tN8NsycIPK1rT5YYtU7GNmG3KDJxsAezNKfbRqal1yEvR2epJ4QgbFKPD
h1orN6T6uCCGdzlQySwZXfi/Xpc8I01lTQlRqIgZcOYbrY9vRHXuxl7aaXO4aDDsE8qq3O7WyQxo
r4vDmM7NGsfNnBcz2B8Fl5oZYboT48ESFblK2DX6+NXowYN002tHfnWPzawx0Ymp/oaMTy9jfJWq
PxJCtp40XrgI83xNmQzP8nvcVuYuB5jlx9lmSoytT4ljwpwEkIEe3doBvpdCexvX7VZjammpoRf4
pLiAHQwp+VSiRgqG2iBytBaHpaSzeuonL7b9u2HixNOyp6oO0kI1Ogvr8zZoWZDmff+cKjaTAVt/
UsSuncZfqebq05x5sGHJ4M7nCUB4xL6THe4s5uJwHNb9cuwFUpEamS2RTdRlym9JEqehzj1K9Wp6
KFnqtdDabj/numY+U5U0qO6apB9M0W6UqGILJ0FG0U78kNsYpUzBynDZyTDYp+KoZ+VXI3feBDZ9
dlxm88Jo5mv1Bu3w6HwLiHojUVKLoCGqWDMvCbWuRcYDl8B0rjUKCx9eIy04UP0VyPQD9sZrr/Sw
qf66pDslGmvGIZT/Oih1lLwl2ExZyj6nnIdUt78kSjfp1wTnMZEfVQH6GFSSiGcrEQbHfvi2q33y
ltnSw0Cc56Neq+vyjJfpK8M2UmSkd5N/xSqQtQBOCaNRfgYHUpfZ8UNXEYsFZhH+cKoV5aTzs8P1
OfVWf2lM+RKyJ+xi6CLlXRXTdyXCC4aPr/JlRSO1KOv+fFZJgPQ0/fYBdf8wcI5pGXRROmv2PXvd
Hm8NlH3LePZ25PntvwRaWGlL741sX/QqvRn0gSgF1qaZ7g0Hi6W5MSbm9EV3nUztnDD5NrX4MLL8
a+DANoKsUHlXMeXPo+ng19Om6LIbVB6TMNyMgHNZChjWKMM9isOXb7M2FQKTvcrMOAfXntHKWbm6
xo2yLod6rRF74VgbDcZ0iogmje1ji5Y3koLNQJoukcNAxn2iJyBS9wVrUVwGHOwgNi5ySxQoufSC
i4dMLWDh7aKU/5TEdZhv4tCetJ/cB/yUM5kSLAwKpfXigELYeghwI3XyHXXjdkKlE+tgOSNzrRWt
O/eGIdAXe3qaTFkNtrn8RcaoHOSwvGi58m4n03KKn2Yn7WK26zZkqzFAjK8tVol81ayvGEgYGHBy
AyJcTuxDwXSCoPDMzDkjYrLupaPjbGYATuA3xqOVEUEV0ZkuABgys2Ovzfu4hYD5YDc84P2nb447
YLvoIJV12ApvalAR6grTwy99Og/oRwklQp4dwjhtnP5q+NEVTugJrIpHxKWMGKmbfDSsCKDbiDjI
EEtGJlxbooyikBi6V5w6SEPI/ItTDDRAPTUqrRg0O4LnPGPIBA/FhLRYe9zaqpdDBg156UtbvcT8
SzPNi2/Yl7RFvQ96S03+4+g8lttGoij6RagCGqEbWzFTlEhRifIGpYicG/Hr52AW9ng8HlsmQr9w
77kGAnYWyDdPhk8hJS7sySPQun8JOXe6ig85G4auc/bCqE4TNAGxoF+N4pDZtGdymg9BLE9l/aOR
8raVi10jO7a+jxcBK7npPajRPrm36OKF1aPgG0i2J9ISoLfbTyrCKVGJzxpVcwnub8zct3my3mPT
+BeO2SVs5w0IOXkrp/TRbdNd1qGAJJXL9RjQYSzPrfBYuM07jaQTwSw6xMi9aPp7iGDyRZQbuiF+
lh8AUgFQRtYMLiEES8VllodZfQa8kIpw5+grCcCleMB78lWSMFif2mFvNcc4BpjG7Xhyhpe54KW9
B2Eap0tVFPBKAU0QXMP6PUm+I0BqLt90vkzjY+RjKFymU3QsaRF85yLyQ4PUlfY135TtFVTUTKyf
891hf6xeLPtvquK7uLkkyWczPjN6HW9WcZ7zD1YgI8W9c9Vyz+yNnq/qb9Lf5dahsw6GOhr6UILq
qf2VDB7M6d+Af5P1qiw+WsYNSr/Z4r1rwBxS4OET0cYPmCZeZz8YrpC9/qREHgzLlzsRueP8ZvW3
rhCffQhAT6X4Uc7V4rZFgb5Yy7bI1mvkGvnTnACzemm6D6psJ34hrRt3GcUV7kJp/iJBYF3at9lm
XkYWKAdTvIhDRllZvfGX7+MTJDpOMzRJR8e4l8XVk/gvHzSJecUlrbHWYrpp6JZKP8Dm9IdXYjM3
BxjyjwTKrWwo4WnLk8s31NiUvVDw9M2FFmkUZ2GcYGy081fX3jf9hxyOIYVfyyuCwZ/BCnu4z4Lj
OD2CzqgRcrGJTB80Vlg8qeJv7Pio5meRvYOanpESxiepH0r9aPkh1tj4zla/sVLHDDcT9W8Agidw
XDarC8t1RYYh63nSe5Cl1zBRx+gK6WW5vNzepThEIXpS0JEpWqwqh35/or4zMa46365i3/1uNQe+
ssG/75r7CvC0BE3yFhY/Wn3OkIn74d1klqcLIsdujnFqOnYDFyTRyS+9BSxNPT7IYZ/7W4McejKz
u0NkX0P1SEGfYeF2JbCHb1n+s2j7wFk47VcKYdi6BPWjM2+wbVYRySa8wV/KipG3/nXVn929VPmV
TKeofGVgbwU/mXjWVNGsF3kGFJNXGVwzg6WS+Mzdh5C2uQnA+U1fpfMw6jOz4cyF2bKCQdq4mDJf
eWjmBPfGi9U9tALKPabehX13HSYk7sdg/he5p1zdI7wqNFNVcnPOHmNb9U73ElqfCZbmhiduZMBe
ZAh0zj7oK+ZcjHnOTvc5sZvPx3SjMBVokESsTe6sMV05+e/Sby/vCb54IJsMKaaLXz5MvOuhusc9
ePyvvP2KIcUsh9ujwesvePNREZMchFom3vT5QzZuI+9nHN998ZuIP08+d9xeIyN3ocivwZ5dkbkZ
0yJ/9QPgrmrtNYi8qncRnAxoM946RoeN491YFNFYGaOLckC37HVw7vWhax6z+V62T9p6VN6j17zm
2UW27wmCLN+17yTWE8t/adMLwHfDPQfpjh9kvBgtnBnFXxCCHVA3BXUkhj5sMUqH4QT45yHyfuvs
SEa7iYTUvKTGZRIvQJ5pEdhWjzjjXrn0JoYT+AcWl0RUb7V4ccKHBpu1lW0xbU0tuqAHb0B49BaF
f779zADFwzjYkWNUfAmmTQ6GSoeZm8mOkqkS3Nzftr2MIfaD8i1nUMohoPznyX+skn/t/GDDrbHe
s/rf8oDhMTUX75sFPNX6Y6I4YLCYvJeUYXdY3HXZc2gfHfFQ19u5f2TTNmIyF88xpgEVXP3ymKcX
f0LYs266d6JAwIMjjLu3WHQ64l5StFsHKziz+AiY13a4DMbHfgEXYKLUHeLvca7AoUDryYLSW6dG
6BHj7L6RaH8LFSplhAyXacZWNwW3iIYgFDGaS6KNltxl2lRCp1t5zQ3vtSiiLyOtv6cs3XQUO9bU
/koqzbXf31Lcf3eVYIahWC625P7OBMixpDcvo0d5PHbtW58P6O5DE+JICGZcSbUmRIQc7ZzQK98j
S7tK5CYnpLPW+YMlKlBUFqB2K0QEC1CbK1IbKQuEKllDvndQ6y7oNWP4TesKERG8bmlH7qZ0WgTp
ATYKtix/UD7YhkXZgjogNx4Hkoc2f7T3lmTk0zklY1wHD0biJLRyiWusefjynafLA4V+cJ8xQUav
vjO6+uLZ3ToZ7PX/C0/iNlABNjWrz2g75whwpY4iJhweN9oMHw83K2Txuds2vXnMiFFhtOtdTFWx
jqqAzswTvVU17rSrpkc4ro4Jsd9NGBjrCXV+ZqBfRzvOh+Gugy4SWyKa12MZ663ueCGKmAaqmv3f
3NJim0I1KwVL3MQ4qMmKwbG06y7OoUCYHpZJJ5p4hq9jb9/nZkRAY9YyrzaMk0MRxbI0pxqkSycv
k4OBTYakDyNfrT4Hkb9ThSKnpCXJUjHU7et6IfuEHx0Wbz1Nn6WBn6VZ2LhuUYxUG+W9StFKliGv
kOV6Q+k/KMK5ES5xXgw1SeP+j2RYbhYA5FzQcjUAXD73+DAkQJeMlq92YH+9krRso4a8LMeJ8wF6
BYkmxt1kYYJha38f1860143z1yhVEPn04+TZQumojFXXm9FhJvp8mw0Vqu+GETuJbYBr40ZsmXQW
5ptjge2c0SF0rriPrPJaD011tbjBWSuDi8XdNbjVtwvbhiif9p4tSXvsS454h6azL1PYBgboXpSs
q0jjiqi97KVAFdQ2txlDUGS71o5sRN6alr2O0Jeuprasd8QabaZCEuo1JFuWkQrByTL1W851MqKZ
w8vC3Lae9VcJJgydrPEjMhbgT1YtvuAJo7LojWfX8M9gWAoMi+SuFX7xqPK6JiGz3wXVu54RVUoF
cjTOneLQkcc19cp4iGEKBKYYjklM6RPhAIbsf2ptvGKZTBCSRxy1WXdvNdNDumgfzD5Ab1o1O8eg
g/crUt5zRt54X9jNQKQnCqqOxCZoE3g4I6bsMeaJdZjulDWaCbsBcsdvTH0QeacpV8m56+YP1WbF
dlbxzjQce60BFOKLt7ODX/jeLuoIpspVSLoLWs67qeSXeO1ITTTboJaBwTkTNbvI88s+JjpyUwUm
vmgZ3sYcHxQwI4mqJjGf+nZGSj9fR6Z2u6ximex2xoeTBmcKr+B+LAcgLBr3SB4brDG0xYQPzNkg
z5MEQDCXoLWELyV1lTxKMrGoQcILHDaE+W15z11trow4hc6fLt5qz3kiXwZvQJo99LnHLiPBRhD1
V6tI1pnDisn1ErGNG0zoKVJy4WBaqQIHw6xJrEtJ+6SDu2oc9Hqw4GGgx103PuOuwZm7lT16iI1F
+dnYQ3ZXlIRKOEaDewaVP+T8cEViC2KjniyOglGYIiIXuSkDXpOdc54Z+6SmTXJ7H4oLW6M0QVHv
dQ1YtTrYCsZ1SKW5DE5WsE5go9xVHjuyqB9XLWEcxCDGm6Z3cVH457FDIt+qCUw+0ipA2v2hnwp0
tMl8iyMyugww6VsmK89J7r1yp+0o2f6YPANcnR3Go/3wBnzfxoJQngFe3dykZX2sOioB6yeAMOOW
+DLI4DmgrXpKA65xkkwtD1B0yIQxMCUK/2qBgaud2EqOSBBAT3Urh87X7PRTlmMhTvIBepz/5Ocw
3YwACxZzC17uCBQzMqU3XS3fEh2dAtu4Z+5mSN7Sflnd+sF5ASl07TDRtWmwHoQlAOfX5Iry4Xod
+LzW9L8z2L47p0uOpc3iy2A2gVooPLc5p4glLrHojxOrT8AWrwnv7JWHCSj07E2p2QioKTyJIWKY
NKFtIUSej6zB3sgqLdPpCxR/0ki8+VvZ5icpFZ+59T0wRkomj+h6yA6kDDcb0Yx/y3M69FPNv9RQ
mNVD68X2IbYhCnSEuFRk0a2UdC8y5FSXWU94dAYf3gNu20CCxPHBOoLXyZ3tIA5uE9vcNXPxtkDn
ISyj9TbNcZMaRHOEvVj78bKeQm82R0zG3ZlNKRKNZxfatD+6lLuu+InhPiPwgZK+sPOS3Lllc5Nd
NFLM0Xkc5uzop9N3VHaCuBbme32wbFMzn9yFPHS3UFN59WIWSidJEtGR6p1KjluRd1XAIf1qE3VW
OUsmFU/8tvFr/HX0ilX9m/fMacOo8rZDe88GFxV3q9jII3306uBpEjLfI2SXnJBkW+abqZWalyFr
7z6r4fcVF6822UKSXOrHMKUSrz3HqHphcz1oxwU8b+qXQMNGiqB9IbftTj4rGG1jBVk4nKCfg4Ht
Y3vrsZ6waGfW+YCA6azpuKSc6XN5vmwOmYGy0G/2QU/nThKdvS5y8KYzctcp+aMh4+y8D2a2n4HN
p2kI+zmWZnSyho3G1y4kriSpyRSrHLxpLCUhSbb45eqLM/I5Cq3tO3cM3ozZWvU2L9MuIgiw8xBZ
lyWeP3finJrwUEue48B2PpQ5P5WGI+iN9WkS5a0m/yMZezQjEW5c40n5XbgFNs9HxlZ3Yg+uOvkd
Wv62BD97qBIzQw/60gfZ0dVYmYYoVzw8nAmodrk6QQM3DL2LkXuUpZi3wgR/KsQb1v4K4wDRdOin
eLoK4zkvgBc4bfNTtwtkp28u+eQNa4uyMTE8ZEZQzUqyvtLc3WWqGRjeQJ8dMexn8hZLAeoIOwxy
2Rd/TnDrMmYImLOuWz95iXNFzlZc3Vp04+v2f7RIg5vYWptl/j1h4wqHBHR6xBZmUNZvZ/gvpp/u
REnNKSTFgePtEt67AF2iz7ZLro7Jben76Ls7d61Fl2Ceeg6MQa1q+eonwEHJefmdZB0eJg1GjvX4
wmcO8EWljEZdtiB8SEZy9lJ/ScEDND9KwgHYgySuiwejzwhm9YVPDot9Kvr2s9fdY5a8Mtv9jcJ+
Hxv9gfS3vYuqRpnPVo1hZtQDy2O3xnfc/brJn5/aDL46VkolHu10mRr4pIJ2MrvlnveKhII7g2uR
2Dgds7LkUU3wi6fAZ0VOflYPbKvHwwOWwTx2Bsva1LRhe09bTAkAmlkV9dF0DCl/246GvBZcDVs1
D6OLWiUJ9atLHDwRBIxuMNbtNUUeRJnBwnfCOoAd5KFfUogzaCpTBaVQGjbTZP9bLv9bMdAEzCmt
/eCsy8lzcdFgiVUozNZ5lp7dgMllkps2/1Ebq9wVD7PTo9kxCflzUlRGFQd5ktDks+4l9YZcXWf6
BTuFRSK0Y8Jt6DiRkQRO3ZDiElo7qn3wSrZN8rzPbtSGsFW3ODlMchSFg6VeTW+OU1+zasexvzGb
4VdmcLXDRz0DYuk9dJi67/aicO/dmaTwOtXr/39Fufw2c5lcgmR6k0NJ16RrDm8b73yO5GAMwO2D
GGdrY96G2f8MBedszVT8jjnt7BccFTXG3GloD8hfuGHd/iEDXGyRXqMqdA5JgI3aMMRzW2CjsaeC
+uvSGWjvwrZrV5ZZvUYVpV1cCRJLs+qlbsEEWbhzqo7wQc9ISOcROKCMFHqGJPYzzzGVlTp58Whb
0eF85RPtdvTnu3LYNjbAw4husiXbaTFgwaopvKMn6xFKVKG25IAfWqMbj04VYV3vUXU3HrNMHxlG
PJwgdGMxqIYXc+ZWmLUHDnYekKY7QEg83Hvl1APdNectzedMUzF8B4znwwjVUs2rIDKQ+8EcLnB+
deE18HrFBDXZtipP0LKnbKbjHhEsQA3pverUfPNHHDcFGU2tzM/DEmwTZN17yzuKvzaal05wIZ3p
HdE0FQ57UQAAl8E0v51wUbC33ik1o9ckYjY4hjXC6RIzP6QfdryDsbXpPu+mHjFOED47qfFuBDjE
49BBEGexJa4d+e2GVFOIMJAiacCaYwD7hCHFqs3CZKcwYBravQ+hPzKAQF3ZKN+/m9LFkSOKvdnO
sNOqF1KWV6Y9f5YtzSiZNcx0vKMqup0aB6CFaWetOyjRKNRRmiqUN+gbC0gAqYEtDvr3i1USw8ku
QnMW3awFkUa8GAJlQXJCIJ9MI+FSpj72+DDaJpCAUXtJf9OX033VdsUxr2pewrwrxvYEohK+gojx
Y09Rfo8PhQDY5uBwE08JE4gmBc9KOlWHicKN9v2c/Yw2FXHoYT+YimOcDb8FsZUrvxakSafntMqe
LdHY69R+Q2v1oePqRb/mZ6qShVYDe3+KkDVJEqcYVm4HibTa9gkQpMO7Isb6S8coxN/fvOqawW3m
rEUrgU0n6cKA5hRgpgzf7qtwizvRyO2UuK8V+q05MX5kg3za7cpdIVBazCYnfkXkQB7zhq6GD6tk
2kr4O9iIxhj2rfaIKekQZJkTlYVD8royyLzIqaZ7+LSMug3Wa7Zfb0Lx6BXQYAfLOTntqFfHpIle
aNfBn4ZxdB/azlZWiYAbjI0gtNmKxFuMghCzSA9jklHWl96xcNIMrtrAX5v4eEiHsfM3v2NariBL
GDVBlp0KEbv0awisN9Mru22wBCU2OAznjJrD7l47OzpxyJshUoVesmx0GkcjpAVNlE2LUM1lNNMV
ilgHuMKj2e7jHpmbD7m+yQOxt7IIjpUm8SkAM7yI4/CSYuzRh9ZD4GpAMdF0LUMZ49Rx9XU22nOF
rM+wCT2gcmO4lf8kqmfmW5/6LvwdtPmVk7VkaQ9LAPyTJJtfLGW9AI+lZSgiLEUWmi+3eax7UGde
jDE+w1HVjrAFDXcmOlbMT11GVU1EKcuoyN/b3CeUysbBICjbHGEJp9RzRR1/dWH0TjfH3yHWdBic
o9osD7WDOsawCEiOUs6+YaG5lNvQIuVkCvmzBhRtLCC46Rn5GWp8znT9mBjzZRHiteHI10AzkHRp
dIiNc12RmVcU7jEJu5fG53mvVZefSMpelcpmiy0lgplxNO+KCtltlsZUGj6QSLdA1FBbI39NMqbq
VO45Gd99su604TzNS7yrEtEzDkOsAxzrtd14vBIKPGyCVAQpdEtlz4NFWUsyWYbg41nkUYymP7rE
i9YAq1E6WcNKLn+Sj7ct6UnzC5Rx+CWtDCZSrvvN4F9rzTtC1w4hDua7DDmCXPuTVCJcz/W9Eyb3
+dh98YrBsZZiymB2sMcNuUdQ9x0E/akMZbiSbX/hWkSd8e4TBO5iHGZJCokR+ySgm3wZHFLCh8lI
lxRmKDPac1iJ7bTEauTV69QXT7rFYBKbNtZV6xZEJq2X4ovRabWt6/FFEmbEXJu3y8TNUpXtPwyf
9ZoMzG+Uly+Nht07FVgcYkG02SyochLFZDsb5Mboq3Ctf6uyvNiGOrjSQLxTEvsCre9JobVZ3AHt
ygwc1HNkYgyZpNscmncnFvNRC2zCxQCSAawrVAgzZgw9PGmZ7d2qxlhYU5F3+eKJHbFkE+rgorhe
G3bw5TsMiPwxvBr2forFC0qKP4Iv1GYa4NXLlpxABx12RLbJncvgxAhpcQN/hM5UvXZ49l/m8Vuq
kJ2dyWg4XYJDRjazvY5uiRNjbKrymQEzo25tjeQ3EycG9CRlKtOHF84qsBe5hM5hIt+qKzGtis7/
iCZNJRbDvM1MtQ03NknBiAcpJSpiVOwJGOoACouJMKkbCXQBJ/nubc+5E9r6GvqkQU62GAUZvdee
+2aF4RNTrQdCg+/z2OG85h3DkHmtwSiNNseS29V/TS9WTJ//tW5OQARveIuNd9bA6lp6SNTaKD0+
aUIYdjvHoSCsDwNOfOep/jBVyITalvWI5fEOpkJdZogrAA+QJhXYyQDFz8o0AsiDJEER3Ia3gG4m
y5JzZDjDsckW9k2/mt3py0iKm8ucSDnuQSnkgjPe1x41OkNT603E3VdqyjcvjlbwA0c0TzyAqgbq
E6OpJt+hXz5iATgDfvSnSWwu3uLxhNxozUz1M0Pm0CJ40lgchZMSO1v7lNJULnMXFutA8Ro2K+95
MOazS4gADTRIam856+wdhVwP0yR2tgWanNYlDqEhdgAU/jHQyT9B44+U1SJgamA75XtCbRRhYX2O
xDUP0pyUs/h3FOmrbL0/FfAM0rW3BYb+onztOoXVnOpb9IBnOg0Xos58sjSW70gzgV9RLDtRvH9s
9yGNWh4GDlfsrCrLN35lv+CHxZOALqyYYR7g3UoEQU7xYB8TrvR29MBJRlgUVbKwCklWnGLMb9qF
p7loZEhz+xtnnGaIH/wZNrsZIGurfLPckmu6DJ6V2Ajzb8y7Ny/IrwXJ8qIXT6CIk0d7IPbEkPBd
ywkkatrMVzsKmPeEy/Qd/mx0nCeOKMCy/rrOg3dnzN+DBCHpFDACXEB7eZhCyYyaW02gUyaBf+B2
5vVr+C2+CirMJEHyMY/JJ8B3O+j+zXPWoPNnH0My7EIhA1VjE/Z87nkoyRh5T5br5quATBfIiPYx
bwv9arOfcUuo4L0uEbFWJP/UzJE2TpNOa79if1I41DyVC9O96cpm+QK/psl7bwn1wPUVsvnBaUHM
dbNLJUhte57ZEKcfbs1QUCp56csKjYURinVk7fsOcmful+Fj3ar2jipc7EsbvVaa4KYvkCWjn0R4
TS5ZvO8JGONScn8Gdm0f2oIR5YTCGvYm+0lvUoAuHSz0yF/hIJFIPFGqGsWdmcKoysbJRtp67BH8
MrREu5xgVWRwykfbrHsFKrzshX8XVLphY5ZyosfbumS77Pc+BDvBTtjO+d9tB0oFaSSjCdOjJiIX
bbxpbTFIjlHWQY+afioEn0U5fYklm2swQPvN3jPPyk8/eSZK3kysM9akOeGB+6SaXkqB+7IbUaj5
Gcy5wpFMQComkPta8Ts4ZRFt0AjNze+gzKMLcNUKWZ5YEqh3ArTGKNR0lJCUpEj1Nsj1LfDybJM5
LBAKgwD5mRu0icoPGAW3suzBVHXMCfhUKiOigO3CxUt3UUQUMGHDGpU3oFwagft5Zt+wygn1DV21
93sbIKUCWNi5V7vNvK0jWY4aQN8zztCVleGvMx+Hxra2lSKCx6PC9JrmDRE/QTT6xUhxMtTznhHy
RyY9cGH4zeRYwYOzWIlaxU8QDEfbLQyKSjbi/dw9trQIQ0rrqI2RXD8JAiqDqQIpAzNIvCZkrl4l
RoeBUotls9yTzP3kdN57HTIDswzAdsHkkQFs1cemHw+dBwoYvmuxHv/yMJYrRP0BBZ2FaYsVo/Fq
VLN+aMnExio67lrb2DOYuxiTblcNM0Rs9+QDElm2cgyg3Tamc55EayPkcJW+DaUrQA8sJ2trx7M+
2jnSyZLV1lYtoo2iwy0yO8wt3KRhp6dIMgc5LBF+LQBMO2vhNWGCanuSRhu/JN/Sq00m3KOxblgf
31ua0U6JKqGuj+1EYmY29kt7y9OZo/uIk4H6wc0Jqx4gYfhETeV1yRQCapZtsUQZ5WNm2pjkHTLA
w8h8yQse04oiMpOqxyKbPjVl4Dx5erxzQ/JHvRSlNLNQwnIkil+Cu0gkpZthv1fAS/Kkt6nytFjb
TZBuhgzPwgDIxbBFf3FxnE/xZZhcsXcFKYsuQ0ZmSZ65t4gpptb1UW1q13hKrGqvoKANWNWP0VS8
WTrvD5lXnrwA8IxtuCT1WDZRFaO5IUCDsJGJtVZYG59M8v7aHGqh8qovI/LBSNXBqwI6w0SADztt
yMLV3ArxOMEsFRJSe/zTOeBdItP77qVJ+DW6zmrASIPEYJIBwPounjZuMu8HGmHCmsSwKjAgxL6J
ghreqL0YfTIwt4i+sXzwql4jaTYIyMsccaMj/1cl8wimE336XLPlyQeiZT/bkXNC3BxEcMRtMWOj
QVTjfEtdoHWR+zkmp3HimLSj4QzHl/VAeO5aB4arb+Ig60PAVj17zfnmTrUkFqp+I4DZW6HKu5ZO
9jQYZMmYkfWv9aoncquYUvCBcWQzj2VHGzBxgDwELNhPlyV3sHw8c/UVu9M1apGua6e4TqPz7E5z
z/gLFs3gWa+dmx0o4Nlb9zgqa5TF/LFJ8EBnDmEf3QgBKbi65qe685+b/t0g09Lz5hPJJOKO0R1M
CwBnnWK6q+Xc73OWrZFLhGfjYT+pIEYKazoyaQrZ0pMbzHSRbpQsns4jSSRkKrYY6kYBhGIekQxX
u36GpyfuNNs2O+g5MYncJiu3G6ddCSAtQb5N7jMXBCBMg0EiGw4tD+UMktHKPyKWR0H2G/rNoeiS
x5pXcfuX+pzfsmPW0bObaoyj6DvN4C2DK9WU65Rl+Y6qraVMQrFRGhszdZ/iOP8X5OE7W0C4Hz27
XR+tU7ANaeh7NbMvY0qGPCzkj/AeAiL0Sv/iG4L3J5Y6W2w8dJoNdepYnObydazwQpowp5vytR08
B5UyHFWfaBKb6OhAEVvCmlzb5b8M705JDeTqAb3i+JDA3M+RK1koj0LmMCmA1kLwTwWOOKnv3Pyz
iS9Z1zOgw8yKAaajZiendR1j+SFTj7ntt6XtPZH1EQ84MqC5gwgdR9ZKLC+mWjG7RAHE7z+X05ph
y50Jin+ZBdqQz1uauoHWtKGzDmNnhYnV3sSMinPfBzXAQriK9wWxtjB5GZV7HW0lYyt2UOy+YaKi
JHQGSJHUhc4XCTGrnlWgSQON2Wldl9bKQeuSpyu3ZktUzdG3dhkDF/5unOfubsoY5ZHT0K+oaS5D
gu0rJbGcChDWZESILGKFzKhd8ptcAGTG4rnfNb7Poe3ta+NWYZJte4nFI95WhJJlgO3Sjga9Sh+X
RHYfoexo0jyp7Njhk+PddqJh0Vzj8CFEftAXn6Z8cZmOZktmqsoJJoo559BJmzhGrN+wMOEdq/pd
6c6mfCn9rWeX2EXheQa9RX8doJLxw3Sz5Kou4X4erl8TcMtkINKFB5wwwAQakNPZZ/2Ea6Y4MXvG
WV2flPsPAVruKo9UWLSRIa+2hCASu8UP76dEU+PmXV7Z+ByAPiCTnNqbVekPEfBaTF15Ftq+lYkP
Nd+iMwJuUglhriKb0WpWxey6jey1c+ytZxRrXehnbdLD2BNYQCdYlPM7V4CaxEZYk4/rr6ukdF8F
YWiiaaMPp8Qk6nUgEVjmGtc2R7YzZv18ml2Uwr3ndaiWHH3MyRAF9wKPh7RvWkifY7i3jc8w6foX
uwc00w70OOM7h43ZTa/enIRP/3+HMny676nkAmm8ZtkYPZpywEaDtP8cKnCWfT6e2JLU97MFjUkW
QXEqB3Zdk+rTC9tj/66VoblTRuMSOwCFY5a4l1Xy5lTNcDW0ste9PclD2PckeY7uY+xWCjVSVRHw
wFVgGJMdqwrtDw/KEffP9M+XQnFp7eEow658XX6esIrBRozrBYtfOEp/gmk2T2z7+4Mk5tNOVHlz
2uhqtLbzVOocixu/+v+fnlPPI+mkVpu479h+6aqm8Uyife4iKG8ZH7wuqJS2yMmHtDt5DE2eENub
05vnlOQt1fLRaYxpy767fI/m4mpbUl3YdtWvAzzP/3+aiQ1z/grXT9HKemWLSH38P9dPxqDYDyUG
3VFSoLcjAnlM4T581aUemwp3Q18Nz6o3xLZC3fRclvDFW1tq7vxNNEbOjxgrhrVKq2vsIzIpRiZs
uo3Ds9QA1YfObu5Mf2hOekbu0xAW9xoPqbtSODGepUZx4LXWv6F1kkfGbYQUOJP3K5jR6Yvpu+aT
Shv/nLTNxRUg0viT35sY2LUZKH3S+LWabKBRC5vpFlfzd+VG9YXpX3+t8+nsc+I6kvX0HO5auCCQ
uyb7NBsK1pjVXTPyr9bKcG9VjeA3L7DGzVWT7pSNXsdGvUAjZLT30GXuYhAU+wlR+bNBVqKERxZZ
VXlohR65d+AelamudokXPi8Ljr10Iv9hiroPaev2vsbaCo9pPAJpi9yQ/6KF8djxJk8ZLj5MaaaJ
txyPU5sJVFExDqHc+JfNA//mcWbABkM9E2bnxocv13REsXTAE85pDqi8pf4lWQHg9//f5RKJ0Jzm
akfv++CZ3PJmIIZ7L+nnbTgr0PjcQZfREd8hsLbPEckfkEDn0U4ILmSKypJOBvZjjMdq5GllHtX2
Gy+oMu4T4ZzKqkIG4plbZRJUmDX1xxiQGSBGqOgzDNCJsyoqAfM28UgYgCnglwzzFhAGPGNr+PKs
nVNQHd7NsdzOrLg3puPp3dBzOUfpg09LdtE0YIaK9acTdzz+Kp3uIw8GMnyUZDVDdTPvvKppDzac
N7ks2yNGWHNYPvoWOnVKbWA4BpSAhl351nKWxG5BqcrMaF/5ESKhro8lSjZ0roNpIZCZRbOhLr/q
oQgfRg8stsoogfNmOnJqeEeZAmCLpJ4+UPnhl6tiyN+t8EGMzZ+mFs1LUWFCajXAX09ljBxNsRqY
VZ+miXO8HHR9b8ONVHkwUxaatCrCQCBWgq3gPDvUo6Dhmqx7CWcNb9TZ58e9EgjsvBTeEslNupTq
CESieGc4RhWQ6o8ODD0CXebRQD2NJrpOHeyntpPlJmJvyUrY1KvEtCCXI/Otxtx6FjbCwZD74dsU
xTlzk7UxIZd2XGN4SKCtsIZFrN1Oxsg4q0ZEQ5Oz5bdNjrWztSvPO9HeY8I1hNzUXI5D5sQHrYb2
JmzYGyYmC5c3BAwhN3tQC6DGW6ztsAsKST8d9pr6xI3rPUMVZCa2mey8KVH7enTY1vZmUz1OEfgk
C8gZuI+Gze7/3+GmgAg1Fyjv/rGvQdjPbvr8H2PntSM7kmXZX0nkc7PaaJQ26KyHcK091FUvxJU0
ai2/fhY9c6qraoBGAwkiIj3Cb7g7abRzzt5rY4HilppOEMbaFMnWcmhaJurGjLIc5Yt/tCaA1oT4
XYoUSWfU9SdmZtSRZVwT7NiLiy2i564c7H3sdckF1mf7pKu62D6+tY0kuTzNNkQoi4vkaQY4ueg0
aVi0dAdzTxJbaDRvWAiru+9g+zP9FP8YZ+vds807Ud34l7y2PrXLQVQpJCgh91GVOUffN4MDEpT4
B6QArFx1Or1INAe7obF+tML5ntRZdVLKbTGSKEHKTp6wJ2kOmp3sGhhR+0bI+7CTZdsy5IPSbRdu
eHFRKjw1rmHelLTgTaWEoXQqnq7ZKMFc+NtmdPyfeYBoNJGTsakVFNSwDUiumq15Kz+gZopogn+X
lJGD0bgnV2bFdeioZ9VosdcecHEB3HDOLWzMqKbY6Ux0csmY059SDSHErnhXwyINdKFIFxTax9qN
uk2kC8w7BnLE3EAMaADn62p1KpzQ/lCS59TnnIF5MEGHifFpzAHdLS2BV3UDztiiRtYUNuK5CxbN
CGG3wtgWbkaHyYlNtHGkQ2kzObU4oU5JpbZdHgzLsvaUC89lYm0np9Dok5PoU543o+yRyH0+jA4x
O3NmFntOp28tLJjrKOmuuk0GYj/hxufbBeHzqjskhd+9qtIs74HrUwhq9vFJeKQI0Cc3ZdBU7MKy
EdeSsuw1K3N+lfAqVIvTkz948tTKYDz5BklyLUSvx4ERAqkqdGt92vHnkF5sCSTjCI0TwDUpX+Yn
ObbBc9uZJ8eO+9cFetRpq0PhZQX7Nj51LLKXkl4J88E+f/Ur0kzyaLiz4J5mzJMX064kbjs6OeRy
pcp1T3NggJNaDrwedCo6n9bES1vchGJKORYZuY4shm9FJaxzthzaKH6f8CXtOqGDDr40/+/xaDxk
ALvi4JkqL18crm803ID2QwO4Pg6P///4qpXzl6lj9/1v///xrSWWECLZEbCt6oDBb1XFJD2ytc+S
yb82EGhxt8b7QpqbsR96WMOsAEVOQUPyrsSCIlFQBFw+vl/eZzfE0j8H+jrmBnL0OTHTjZ8uCQqN
0FcT7uD18RVvgDqZTQP+h8UjZgt2qi0ljsyFHfrpEaq+mnnUtrcNKHa6vxqClpnTLFfPA+60HBgr
z1s/xCMR9Xl3SenHViHbnrqrIajmsbrNSaduuYNiOlYea6Ss3mxcbPuw/1i75nA06mQ40jcXIJ9S
53MvfHaBnQpgesTexUuDT67J+zyUogU3oZ9RjbEVXj7Bx1ft8u3jq1rSymFaA6qQ11kudsiiCw9C
ljOoag5pkuAbnvHrRegvQiepeJ5W3B4HkKF4bBv7NAlxsMKg3GMcdYD8h+0R0mCZOta5Xg5xVdc7
IRltOU7+S8X2eGicMgaZI3/Zcdme/vtQ4nLd+7FJinPt92JhnCK1gz5A8AnLGmUMY+SuUd+VaMix
4IaCTfTXGIXyg0eDjJvAMl9UpNUqzK66xL+hG79DkqPwCJmV8R7N2C4jDeg4G+rXRWHTUciORtCd
+kk4l8eB8Uq0secKqsocZt/gFbuEJXRMsSWEw5wgXe5La1QlE2ayiW4HMolidttfKTVX3WAIcv0g
33qoJo6oYPwzw9ujn1H/yrq4lXV/jTETcE2zmiYjvqdpmGjSODdUxvDYDNQVdqqD1wkV50q2dAes
lP24MJx0uXz8t0TljIJIQYTc8bWiv/oSuqCIMrsBSdRxSwO2YRSEhMy4Wq/0Swj1Eg7EU8P6NPeT
f6rTVKGAp1LDYQn+LHBJXfPC8mMsrJLrhn1ODcEwQ4KwZWx/bH349iOWcIMia23m0H49EF5rIoIo
FS3fPIirUAV5vXYi3oYEhUdPoymYvlSoYVb4OqKrCyLjFNXihV/8GPf+dJATJP2AQQ6KlE3qZZCf
GtpSNaTWTQAzc5M3Z2ajhHZrmh4lzMoscgEpegLHhTZf6JSszdL7EauKmqZX1n1MyG0KkiYldCN0
COOz6LZoSz3HBVEP2VhTVgnrQu+TDKDlpIDskzMBDTGR9nxkgSm/2zENpYEZbtyPwd4aK3nJU/81
jl6jn8FsGxuVt+MWTFP0QfBnbPJZkM5NXtqmbGPFyuGgYwqOhfNDKH9JzVtMb7l+CxP5qXdyptup
fCt86FOaaNTjuMQGu7I4th3mokyKmxdRtdk5OSLs6vQuTigZshkD7sRITSJh2fRNBdDDJyMyVnZ9
8RWC7CbyBeSsjmI469+ExEUvavISAUjmWMBoh2jbNa9BlsprJRHlzUGwjZclSdK0UyjCEbViDMJD
BHtJ5l9SbWmcYspf9243XtCiFOxJ0ZPOeo87QGwGbZSHEQSQEVlLYEI7fUoNsTWMynwNg36hQxUU
KjiSrwgLn0FiZvvC7CDDdGH0NvQeSowq2g+BT7u7T9vtYHrRu2V+Fm4vX/O6iN/BAJ8qqMNPZUvK
NYLO6U1PNlL0cPg1W1D7Ua3JI5M4JDYKfD+fPLu8Luh2qtPT2kphmylV0LuItPU2U00DbGIsVA5C
vmUalWhe0ap2Cubrxq+hvNhaNrc2NfDOpctiwu5sF0UifvGHgsalFik2ESgxKNzHo466cYcMK6Yb
oMIPMoD9AOQ53DaDdxsZb7xAu/gcmEb/XYqlqKVed5Z2wRzIj6rpaIeyD9y0RupsezQ4YOOJSVWl
UeDa70l36cefBIj2f95bH7fQ0sBONwx4b1PfLW5NnjQkJATG5vFtNqXlLftoggTchETjsfMz6Voa
d7IlclAOTvgpJ23InwO8oJ27a+ysOZQ+Nm68VwQUsAOhwIBhKEM/vorlgCZk2po1pR4WRqC7NnSO
munjS5wZzkvhPfvI3Oh9jzgy7IpJiazkXmUkFEKIRISCGhJBWVM8i3r+kA7G8Ma69VOMYEB6R4f7
XFjhq2c8zYRNc+Xb+U9VvnsWvq7Bbq1jMhps/JZN57hwKNXTbMDvgiht3IMiRCU54p70tPkxKwIm
unl79yrYUUUujL1RoEypLYEeOEPDabalueuD6TmeOu/s+590iHRZTmT/eE1Cxqk7EqFCQUxfkBwf
a/pWxcNXdIje69xnWwXrdWt6drBNG518ZEk/kWXofBtrwkQ8BzDFxLQEHUuF8Atp4MfC9TJc1AQU
h0M+vYRGc0A6nq8jSshdTc7gm65RcoXD0GxxNLM6zw1Wq2GkPouevvoC+KMNg/lKi5dZa+QRwqkj
HElmL/at62Csi4h+hQqKDgF7ng/51GgG7MUgG1ZeJ6ZPYIqiyarPeawbEHMILqs4RsMSwbQFiisB
mEj1XTStffDrsdl4qV9tjBAcyQKsv6gM/08WfSFrbKdsYAjYgKjRYYtHdnxBOEsu9SjHtVN8KJDs
wQ0hwqFqGghCvjVsPKNX+9Cl6pgn/Fqjm9Rc59CWbL6gGWd/+tEMVfYdAWhJmyii1a+Ku+AcOCh/
sRXW7osokSugz2z22tDyMmZQ991Q2zc0I3LtODZClTZ+p/Q1gMXZ1cUouNpl7RB41BT6PKj4e54x
0B9LcLh0fsEINRSknp++8gYXV89uqs3vv/3n3//rP7+P/yf8WdwpEnEhNH//L77/zntfR6Fu/+3b
v78VGf89fucfP/Ovv/H3S/S9LpriV/s//tTuZ3H9mv1s/v2Hlr/mH8/Mv/7XX7f+2n79l282Oc2P
6bn7WU8vP5subR9/Ba9j+cn/7YO//Xw8y9tU/vzj9+8kFLTLs4VRkf/+10OHH3/8Tjf48Ub9+T4t
z//Xg8sL+OP31/5r+u1r/eP/+5WfX5v2j98t8TfH8nzuJ75ypGu53u+/DT+XR0zxN9u2LU/5wnVM
gmOd33/LC0JR/vjdXx4SGCKVZTnK8nikKbrlEc/+G9/CWJDQGpYH/t/r/pfP778/z9/yLrtjAGwb
ntX8/bfyz495eV08uc0/yl9m+bYykYzzOsvvX1/oo/HT5n9ApzbZTVX9dmhn1gdHHB8H0xnRTIsw
yzeTr8mXIoOPMheE+KSUc82yoaDvlpgHV1UoYwvb3gHlb65dmH6UGWQDpzAvXcBKpEs2W3QR2X9O
gjFF5xJEMYnnubEQYbBKRGhFjyZToSNub6bIHhEiozu8JTaZlmx9orszGGpDH9BhwuBjNnUj9IQV
PM+lIjfzyTsZNdoH01HPQZduDNLcN2aGgqSH8vSWJ86xLe5Mgcn2tNFBwbvfRVnPji5MCKc1AGZa
QZzcLeFhBlE1UzFNFR3YsQYQS0U/m9jtiyo/FZlXE3XlzORkJBYK6+avQxHSbWH0jRtYxSfGDktB
Cni7BjjOCyy9xVcQbqul/RGzRpy8PknXIrZwLkg/fPmnk++vD/mfP1RrOTv/5VO1bVqarBC25TD0
dh+P/9On6tcZakynFZtooS03o1kcfI+Y7c4331mXW1wrlO6fZnccd44CJzui89kFI9FyDEarsdfv
TTkP+DKYsb3EZAc/F84onh1axWTegpX2tXkKKtD8kXJn0FmjPvaW6a4mHVztHkiyHzeESudMKd0G
CQ9a2FVEG/aO9CazrP5b0JbbWhQTtgf76JcapacD/DnOOv8Qxj4RTSh6odUJ6wOFBLMdPAbBofSs
jUFKrdWr+Gwuq1zm9Q7+qECsUKVZz0FziwGNsMsAKpZ1AcQpCDQqo8UzNABxQfHkd8fs3gkNtW9q
zHa69PQNk0G9z6c0xDgr7S9Vk966PB5IokaCHfaWfMVPjLYLy45fdDRrJ+RcNLOfUu7CZ3MikMZ1
Q4dYJQ/vZiUIT3OH91Z7OJJaK9+XFq4br7PXqd16z+xiSgRiTv5ahdG3MrXjncgYArr4X3ac9xaZ
P3gwXGtgC8ucwYAp0ZpFuY0Gp16pDOTFhCL4aOVoQxrlONQKlr16vNFa6PzeYB96cu0k3rSmzyeK
JN699OOo7zUk3AVi3PkDY0qr/GRl/iLaSz5bNM/XUUCsziAmTQL9oK8X2ChxxPx5KrZV7WI0Uc2w
m5f3fYxhm6JdwqnvVZ8NKEAH1YR0aJ3GP2odsVWpZabWI+y7E8OmKSWYxutiOkohdtXRe0PFaV0r
Qy6GJ7pYy/iKtpMH4KH/Wnd9fx1teE2NYZCEPfaXKPW8E/PmrCdGupT9L4JgfBoxjCmHMaAmQ8nz
5KgowI7NpyNa/+ecpNbV9Ny9WeqXMajKz7MKmMi2OZs2lNUsfjHlvKSv1/YoTQyCdRN/mm4agZ0M
iv4trYNLlOhuY2VqPhO57bcxtZchQ4At3biX4HtWEWKKT14B93/pAFWJ8uhe8aRSmGShSwy1idl2
BxHBMuQvfQ5Lrzyz0w3ugWV+qpT1wU14LrAg1rsnccrANJjcyj+hCw0uo5nNT0xtNv1YiNvj4HZ4
ows2VdiBAnIWOyf+EgUkPbXJ1ZvL5g3kT7YNDN3tk9zH61WTyNmXKrr28wwuPvAQR2gE7pwFnxsc
OxGhzhCa2heH4eXO9aPoql2xc0IrwCU5wJwisWLwarhisZ2fnZxNLO6IiE0smNXcd52PlqVf43g3
WLN+rg3DZIEPxA5YIk5I3CAM3gydnvzSBURadO8OdJACI76h7cVMySGBxb6kEoAGzJU4u70XnriA
kXAdetvpnhH1NC91z7spUellM2OsgJro4pV9cRkDhzzk0UM3PumC8ShnqIFyciS8cLAt91ZXdvai
jOFlTnsI1rJ75SWZexk5xjqyo3RdlERHWkEKI7z0xo2iVF21EZAiRqbJ0jr3lq9o2Yf9cAIjZz71
uDxepeJEt6KkuNCTQuf+y9AeN6qiMbCOEIGw472e17YrGVJ3wG4wcUkaJu21xRFyqpdDUMOqsxsi
+yrTOfkdIt+0SyAxNohPu6qpto83ZFyICZk1kPjCXOh/vmPY6Mj+/ZYBtteylWAv4jj0xN1/3Qig
SfTDaQZ3ZwcQbg3Lu/Sa1l9oRLim8TsehtF4j2UWP1v4+J5jN/jIrRLJEM3oNZHM4qIqyIKaYWDB
8pvO9DgCbnKRlfyqcoYbjNyDq+OQT9Yzf1uPuR6xbtprz7XUiiYGOYk5/niGHcbFZQOPR8KlEnfb
DqZ10hw7x/k04Pzb0qztj5Ip9q7GarJxtDnuArs8e5aUFyZ0nJW9dlel5TuEGtaf/Eas2qRwng86
S+t9GnJF1FaEer8Qyc6IaZUJuz4aiO+PSWH6xzGlhAgMecOcLM6GiCDEZDEWjjhBeFCRC2J9J9s7
v0x5QK8JO5xrkoxnIwRfW+Ecr9ssIwav9UL8Wm7zEuFNT2Fe4wVhvbOiO7ed9xo6AcAF67NqFdkP
AnWSUDESjtDCkFTZ6YabCkmWXp++yenWJDoGiI7HppnIgtDAiu7QdmG1D78W9MXFxM2yNn1bHDyF
SarLZUlvCxQn5258cbLhg9FWOOIDi8DoCglNnqXdvgncdwnV4GpXdNioPQmeccNv/A3BBh5+dDJC
INlSxydmFeO5sMm9rCHfGkUkT67r32WdW+8MlAgdLJCA9RNFdLps2noXqWAqzYHt2jStHdV9kHF5
gKbgnIMogkkpYcqbpt3sx6AgfJY9Xd4N8THCPrgiQya9ODWdgoYSDXwjxgxxFKK13kJ/MIGwk9Wd
YWg99/3wow96fU2N/pblLYIku7TvdkaPIJhi4wSGQxzD0LrMqs3WYVPk70zjnpm8cTfBhxJY1mGk
3+/K0bnkKvRf6NUEmDM6glQE9VSSG4dwLIKdjpM3a5mFqTZeaWaaJ9pz24Sh6gGFVnjm1ySlcsL2
wGeIOczmyWACzflW7ecWbe7DwYL8hFeL+/UWmsRe2SbXj5/NxCXQRXyy7Dm5OMthrg5xOxNmGAsB
poQmDxR0u3INQkq8kcRXkul6Z8AtxNb9NpVlcmStQcqUviJwHF+bEgxyYBsjUaEthOWmBx1l4AYp
aW9cmZsAy3dIdZX+QGdAT+MxnIOFHGB+1EWqDt5MGqrNFAMiAZzypE2dVzGXLxom6RGA3FVZ/vxW
49NYxVFN9mJAvEmkVXjDptWy11VPno04APO5/6Yg9nb1ePVMDCvkrV9dEkb6uf/oTnL40pHFQ5AY
Ngebnde96hd1kUNERHwfnbH+ARjjqT4PHgE4zPUQDlAMPJXu0B5c0ZeMOyjrDZOCJc+TjBxmkgUL
J/evkzn7RFEJtlLU4VZO0yeSObf3CKNOQGNnNTAVWjtmBRYHaSrI0pGxaNxVn2FYGruyz5oLjTdA
jzn8nnJpuDy6LhkriKiCk5XzD8D8LMG/ddE5nJPoPFc5QyjklxuUC/osHBNzWRaUcBdxvZ3Q6GWn
kbbmmjGDz1lHDSMJXzBM0HiN776PQYfuQ+LaABZwUJNH7lyEEF2YROT0YlR3zzjS74N2Y9Xet8T1
PxqFZ53QctiYJUv+zmKemfSCDRiz5lnG0aWa0Hw2YWe89Rk7XFexMrV4waoO4p8xY/cxsvpDq9S0
cga/JVauHrdVjgA8lyjFg0o070E0X5u+/CVRP+0RlxHdRkDBdmR+iSeGBEboEr/w2YgFuZae0il7
LiDnPJe4WRyzbEguO9R1G67cKkY36aSR2iVZOlA9IqhQnAdP1Tx9j9umw431xbVd76gmVbAjwzgs
DKKh6iEo1r4LQRV2NgEmSvFGcF0N+QdZROZZAle6yMl3V2Y70Iw1ItattPmmI+FtR6s2zx0rz7mP
exLuaTCJhhzAyse1KUI9bJO4+YLm6XmcOmPPq0cM0I6caD5D2wpUwelxaKgKuJHccVcB3KBA35kD
KeWzSSYtCln8NoP/FI3SQg+ZLFyKQHxjDcEVYmtABN8Kr1u2PwL3oLlz0h5QecXUFhsvZ1e7LbXt
HE0+BZqaQGj/fLPweOxp+4uTYn91mjL3Egd2cMw6JvlV79CRpe+HkPK1zU11aprROJS8RpWi3HCg
4dbLoQ8wmFYOiWH2lJdn9Lft3vJB8XcKYtgs7GNGjM+m6GyfeFoFF41+uGYckxJYPtoMMZ5izTVH
f0Odc+ik26Sn+K+wDt26zNz0bv3T0jTn43FKJuDo9ciJ5xJVZ0bWptbRsDIqrdZgScoT5efaVb55
mRt7eOrwlC/8vU1SzOM5Wg41TWNAnuUVkigRHbEH/CIevkQDN4aSwuLSZ+qTWpuzEjva9frULfGV
FF4UCl0LzTstt+PENdoI814bArzOoM1L4XsvRqrnTZq1zb0wBAn1BKuuQLaWBEiim4/Q9eLxltif
5ZMxNNNBp5Z/ehyg8lPnIV7Oxwj2cZVc4hw9yhBCkwYRgzoQUg9JFKE8pFNKlEqTZHsR0+F/ajFl
rly/G1clCM3z4zDkyt/abnU3EPEiLRhpd2ZgGarCLVcYOiQtmKjOWdd3KSwW5A5Rei3JQt3lajKO
beR9mOg77UMwnIzzMVn3ZnbLp2kX9HANmhmWt9KlgXZd1QR0u81Fdh/cdmgujLjfpgYHhibV2/B9
+2CRk4QJLQKCkjMQyDXzINSSIDJmbkiFdzFAyZYAQ/adZYNgmSt0NWWDAGFI2k1VDCOMjgnJv9kT
m/SPXTiRhzsEDfNKACXbW1ifX/OS4ZdRbfEl5deC5C+UHY18CUdusbqK30kkutV1Qh5ZPZTrR8Ux
OayX8HsPjxlfNZXXufP13u+/iyTrrqQ0FZH7udJkzkCikQPh6n0Yh+/udHWg+nlEnDwPOq8uVlF8
ThnlpMvtzOpU9koARWhi2DKyLl+hHrbedUJbPoatlUhAjFQ32zyeNKdswmkg3U0BLPgDndO760/W
XQCtZitrFuZ4kWh+dVQz9SpJlxM2UfYmW4d9bZrRMx2ThDTYwwCA+k+VQmGY1V7QX1sVBPPhBJ4O
D6Wc71v23vaSvV2P6UXEaXYRU/sNX8C0S0b8lfhsbYDSJaykOrc3VQ2sKCocHMppNVWrFt3IFhf5
Rz9pAW0uC1xdVhEym2KthAMKqjAwEGluVgBSgV8GGKiZFB1br9HkJNBfqCkLn8y4XkgXeFi7nLAW
N/bADkcI87uR0fLjeR+HAoAakn/ucyX2NXgKmkHBwC4dM5kQK+RxwGIE007SlrNQhzeDkS6tITgO
WPzBy4VgM1WZ4DaJflhMj7atZGpghK0PiIUFfkSEvFfVt6auqPVI2L3k7OjWfz5942bU4HBN7kJI
SXvKytZlm1r7NEELXoicG0qcFRCMhdec0gzXYq37w6KLKgOSOfPKG85OvHd6toWPgw0Kwwn9+QK3
KkPMnRM1rjDM8APtOSthhtY5Cc92Gb307mCc7BZ8XcSE9s8lTUp3WLUto4DA5SVaLAJbPSFEIDDx
CZGQeE0NYl/JWtO7LDa/9iPYdst1+is1GtqKIKd6YHktzZlSI/AmAigSKa4Gtt91R/9wTavzS2vG
844XEl5qsGZr1wjMVV1YLC3L4fFVr/p4ExXMoGyHIMG0o0MSm5G+wJ2Rm67hAUTVyc0QiQe/DXlR
ZkZMP7hG/X4EsO6xhWi4WIvYI6RkGq+5G90EuRBkErczqK6wVwMtjrew4u1v0VQ+UzehnW4ntcZf
+HGyCv0alDK6Jb2zn+3GX5Wi6g9dNpeXpo7QQqviGrMru4mmzjFvWKemHo+1bQ0X+HT1s9XDykfH
vnUmT9wVEopdM2XfOp33PyUV6hGu23eUZHvpp2qH8fSNGbZ5D80A9a9drg2J9O4x87FL9otUsMc0
58nrdMmNTeV7FrLfqoQhjzkCxEPofJv6gAqqcFi/rTR/LbICI7PXWx/TBJG6w13pqY+w8zrLdgP/
JcG9zPW3ZUr0op7q4TzF3m4o5vq5r83kng3VsUxH87kzomnPmWiuUz8zbjCkO8ijFwYGdLgK0q9S
NaAoXXwi6KGkXAlUkSuXCdzK7aoMzUOCwqrS5IsjSgGJ1VXcnontxlAz99VWCiLQCW36BVzcO1sD
plfad8bKnjr7SgSAfXW9wt8m3JkgvsAnNggjYMNDQSZLkBLYUsY4dmntcUgDwqtGT/+qiGkA5027
CIRkjMuZtFuGrmc9NTascPZucJeuYODM/SwZTh5TXIIPVVAKMXhC9dZOAMjEUHx4TGIfB8NR3qqP
QJpz69vNg12fH4cgSO6eRlVjNB1QD9J4gabnzaGa4b/GQ2CRQUsYpJyvZJlDRybRkhwMe2lhynk7
GN7MFg/5NUIb7EOFZRAKRhHpi96YiLALJiIg8gS2hDBWY9R+IsOMXBEls/Oy4X8y0XVtVQCZr5gJ
2kmYYjx5vQFcUTcIESBXVxuzHuKbGPxfQ2DC4mkQzabgJDedN/kvJOse6nIuTyCzSWWY5akrvZd2
nMJnmmY9nZ8UNEOho8++9XX5tBM0yh+U6L64XFNrLwxghjcJfOlM2vu8DCgnTOuSW85P2bvyHQu9
RRjj3a/QL67MOiJJjerdFZp0ysonySSvcLsVtbnixs0WFDz5OorTfvf4pLSLOYvN39700W/pkpmP
LGV6CXra3BJa0xo3GhElxiwPozG9TULCiqaAenVqoj1bBtHdAN83AgrOLg8WXDZ99sYu+dK1x9CJ
fLx+nb2jAkpORfkxgOp1qexLgYnrAhlLQRYcP5bStI75coi72txKW74Zsx2cjMn3N3kMGoYSOT9S
EF0ibfRXQQf5YlovY02FRDFVEfNdVOdc1ogYydhrixgxX4LJ3oM2gUjbcU4pW3xdc1uxSpRUQX5N
DAd+UYIlEZpqxsCAb9um9a6R+kgx1p+DsBjOaWtirKfrCl4y35VtR3pEqsPnETVGfIFjMfwwonHZ
143w6tjRPhVmUr21kQ8Rnww0h+XLS23jEEWTIn6go2urA+sJrbl7jZaDwUagAjR2NOtqOxW8hY9q
aewVL2bE41VE+Lhp6OqNLHBqR7VCweIPp2EOB0STiO0NU99krFYDp/YRqmnKrZRDGCbZuRqR/9SD
LlBr8KKGwXC3QdX9TJT6ai4EGGnq6YymL+MlwOHG4mzByx7q1Yydz0iz7DgpXd/9rCKls8nnd/Qo
Ny9MX1savHdLJgSWIAGA/hMTJyar73YbxrfKI3YP1tf7kIXh3alDogLcFomCAcAnsliWaLsAmM75
JJ0cHf9snqsANJPWxoZgr+aWaM30oR68HfWHJKCJc6nXrfXB6IanxgmPVeKOP6w0+pq4mfsylcia
QjujGnStD1aLw16KA3uW8cWJSpp8Jucyd6ybiKr4xWPrD1qHeEOx7O8w5caHxrK+zhlDf9HngEBA
uDKWJPDHpUTzoqy6NCUG7YEuA06gSu3F1ACIKm++2cBknVK1lo79E8ZSjvNGb52cMtcrQ/2J2eVr
gvkzcc1y5zsKDm2Fo9iCm3OInXZbF31wmsn52lQ+J1qzqHYf0l1gt8c0Ixan9aIDJ3HxOttmsOEK
RiaTx9YON+y9otg8PQ55R2nlQkZA/TTX56iEb9TTWdwg/qqe0FJ1G2iC1ekxWPnzMOzIV8j+vNk9
bnu5K6kLxbHNy+6UY/o4E8DCDLAj7jAwvhkNcS9DRjynzEaxZm4UnUc7GVjeQcUVrpuRAIj+dKgW
tr0ad6GZQ5uU3tcDSYXl2afZsgu1u7aLzvhE2il7fosoK9+lvi4L2BTJeGWulzxPbh2clEp/9Yj5
zna3L1OUbhanON5fPIp0dRcKfS+iXVF7r4Xvd+fBKgnjtLWxtiUVqzEYzTWC9ITdhY+xS7o9Sy5e
LzMIP2XhAIIgKvSLHbRMV2a33qKuCG+Oj1LKkamBAQqbt5+V82UCB+Lblbo8Dmlvb6PI06fMjusL
7pkW5NxUriylB2QXrBNG6AzXrOMd0lmy6PYAoVeG4pzw/WdEjYzFYcJy1figMCEkajxyoP/s8NIs
2zcvSH8RGSufQgcy0eMN1emQ3Wh2It0EL1DBQdzVBYSP1EtNj/AJ31419IvWUtuVv/I5fZ5Qus4o
oyitTUrfE5q5Ahw+NPTlvMvKviWnJWRlkjF2atcpbaBW7UdnysRWhSwt3nIICkQ+4M03gFx8Udsn
7QmWxmUpeXyllkUyQRu2HrBBPYml+dIP4EL9DoPm7Ohh0xskRk2gENfpVDH+Wr6Vbv019PNi96h6
havwoTo9bZqgYrpYoy2Es09ZYqftX1/pyK0OlZucohgH/BoFVHhJbRVeeOu+tBbs2Lz200NnpBNs
sJIEncrYM99deAQ2bdSYNtJZxsR++VGjLjqyfgpCvIEyR+rVMIvbIoH/YhXjCW5uD7TFFbdurFOw
6V10hOOTXnL8PPVkvWjDO2ujHk8tPWA2YpQN9URvKkpEtTKd8tWsA/LPc/UWp45LRcXOgxu4u0ny
NHxxmQw2pUOLLzmVOJxeazuCbIh/fxcyL34VaMh8FGOEoDvfBpTyzUSf3/YhQSWEzMRcWpvHSDd3
DbnBvkGiT1jQly+Ud0hJNnnYOuZc2ejkaLnSk40uzv+l6ryW40aabvtEiIA3t2xv2YakpLlBSEMJ
3hRQsE9/VoHzf4pzU9HNmZAoEl1Vmbn32uaBO59+4h+kn5ZXsWvxyqj+tKZVbo05dE6zWhI1cmr6
9NWIAU0k9Wgdx9S1IADN03F8VL7UrJV0U1zeEb0eU5uY+lqmIUCJEe/ZGWAVUuSIzhzQUgHVlNHQ
5moxxp6272zuhMHgOoT6JsGdO/K0FwrCRBfAu1S98zuPpbNb3hGq9KONUw+NoJSHJM/KfWBO880t
53PgKY6vbxcM4lgCr8alkcTfOa3bS6kW2YLSDWp6mXCDN7ozOW8y65CZ22214XROL3Xj6Gfa3U8n
dtg1en5So8x+mPPezShmYC8yoynyj8hxs2sOktCK0TWGNu+WL3Ehf0NHgU2/MsNwE1Z6eC68UjuX
UJg9t22QTIbh2bbrdK9H9sOidcXwuo6m07I4Hcq3tIPXyUbRtrsyTW6u1tX7eg92qT7baSYIWuOV
JAivjudkz/wvPvu5F5+XV1BJ893kmr9GzW0OnbIYyHS8LpsPfej2heTmcFuZeXDRmiHgOMampt4Z
9CJWnkTXjaXCPErdxOkfN5weVQS9umE2fSKVWbGQ1UtkkHD91H5PiCQIdqWjXRa3DsJTYXQX2w4/
homcG9B9fbwZGpzNjfFutjP4hqYInuaI8lqnblgXXp0hgsbQ6HWyOOdCgUlCp3BRSDO5cKUPYprF
mR0czkn6C+2lGl4l9gljvXUayGWjz2YdYq3lG/SQTq1y2cFxkBGdS3Vx1/IARHvNYGMZky7LYjzN
pl9TQ+du2TeWpQ4G3CukmMRBx12vnO6Q8/IPg14K1KrjlMpmG3gZBm5UTleecuIxsgoNOT+CwHfr
DTxK+NcuVAuixQ0w4nGj0bkHAKW7rrdLzaF9deraO2dRNBrbRI/0jd9HwVf3cGkhsmOCEoEu6zg1
vYURv0cCjmWDA2rtGXWN+Y2F2x57eJ2HiLezP1UbidPfpe3HjvjA/iF0pmBVkQ2ET7FYJFN1vgWo
wRuMu6Nt+snuyWAHniMZI4OOC+pfZThivEoMoodra7so/QnZW+X0AR++TfSIVrzYsQtZBWh+v8HV
2AKFld7RahSDO9CsbTHW33X+xqtvj8QOqaUZwdQY2j86mT82UeY/ZcMY1IvG99LJAQWZKbN/E37H
aPoqCAFWnKwn+y48Ch437rV7z3EWuYg55s7RfzgFWgmvjeJzjuNCT93JUH4evjULJwalKUzWxis2
dVc7h0lpEpYFZVh11hiRtZZzYIfUmVojmpB5oy40BtJ+oCGbREcuQoh0/TaFdnu0E/ueSG/L0Nsg
jKU2j8urZRlEDQaF4iQMjsnIThMRK39tTGaDQT/Jbasx856n+BrHw/DQfR3hOUDVVe1JE14s045A
eMk9x5a9G6sGkric/mv+lgTzraD0FugdADVNdX74e7gIFHb7fJhPyftyUYry0r2JrLqBLKlPXeeM
+2VERApJ6QuSKcBdkdM3xAyZgGZxSDUnO+4O9ELCa++Ba8GEvxr8Rr8uTpys0dJDmBKqU9aRufUK
t9wtA6bKQcrupYxy9V5orwY3CyKo4yfkMMahMfGHdQm5QmhNu53TfI2qr/mEyiUdmLYBqax4q90C
mhNZBxbc+FMlsm+JQDE29VNyW0bDdY2pvvyJs6Z8Fu5Mf915olrFaKwrB4fZ+Z+OmP1rVhSE3FJK
3c0ACVmnB/euHWawvFBQ3ZZb02hdetfD9DFG3D9wbOlk5iCQ/ZryuenTcPv2SM+YQiAkN6XC8rOZ
kk4cx8ZKjxJmiT/FBqQQVUHwQYUSTc82Ud3rReWUIb8FVFnXmLC4ry2LFdDD57ZEB3wmeiU2J8km
GtKtncJnUuhg+EKgLSs3jvVNNUXeoTflrz71i5vdq7F1oCVHjYmno4lZNQTFoWjb/N4U4S+3lbQ4
UDqjkQk4/akna1yh4JJS7WfaC7pcpfvaYe1GCUwfAr8B4VjGt79PDj/46Qi0q9FfnCEtvtN14EY6
nmJ95mYHne9bVwQ06F0ejJx53g7lzMOjkQZXMCw4CF1zU34uk0NwEQBSQozvbtSCFC1IDs/iqj2M
I5N0aU79oXFjc2XLtr14gq5x7mnhDl86Q7umBSgLykrM4HllzY9iNEbn2U7Vr0lPtL3PyG0XZyT+
LOc/hJRwj2TbXhd69aMZFMhRA/qb4mQ4WzkAFCLjx1e40Ff0fdndsLt/x4QgRHpL2T3oBO2p0jA2
GYmq/PH+Y7Rk+U7C8JnLvUHPS58J9QEPH5iedi30BO4JeraWDPuMC2m9QicIKKQgU86A3ViLkrgL
yzajQxn0v4fO/GYlfnTqVCPfyQXSJJcJOA2po04H/ri8QrqTr4JIC1aBeQiViGlZgHYVpzRBpBcF
+b3Vax/4MYopWh2bec6Gk821ft1ofopRSg6nqvP6U+9Rv9k9yTeJZmKr8CNxMdTideU29svyIDJy
Kw1lakc7+xH0g+uuevb6TahO2mVxm6Zc2xq3sg0K4HBX+U1zw+4rN4ldgxEw7YckM/FYxGW3/9Ls
CeS/RxjC1TnNhm0PTPnqWl38bDuQL7qdiZ1s9Ppea+grjbxq9yLr+dCVmJsgYOTJenAV0tzBixhl
8OAETef3Jo/708zWh2uW1goihsNyhV6e2jqX8Mgmd94AsNT2c4eYdxX52bqixXCMjOzgOGF4yEEv
naQYlK0MNSj3+HbdZsxbEG+9sJfPWE+pHprQDM6B4DNCB2Y3ycJiApw7KFERKiqRhmvoTCcqxapC
1ehhXA7YXxQ12MiglmkJwCar/Sg/enaHMjGme2uMTLVqQnAWedgcEiGXTmRadSZ1WCKlv8nDfroh
eTLAcaOUwwu3t+qJuC0npi/mkZ/Z9IySYg9AVVQwC9cbc6qJzEN7V2XEKdTKSSrNXoM3V1PRZcQJ
mzWF0sYPKxiXxWB/PWjpzOS4xfL4kppssaa6JJFUCShPxI/Oc7p153jdEy1k/ejmmwat+zgpIU8a
0bhtI9+/WGzTryDeVnlBmEsw1j/SytfOwpiPXdjUz9IEfDPmhGzlZScfoeEdApNMNtnY8cXNbAIK
ppr7JVKV68RTuDbSf4PODm5Qv1xyxgLtoM9cvuXM8YKnShxkl8L06/zu0TiJxR9EOptWSfaxRD4G
v4DAqOV7RKr2C3lF8lmTSwBpxsw37dwYSJto95qN/lpWTrpFZ0RoqBn06FLU8LwQTCqcUHt2INxe
8woLsGFyei4jSE+SSMfZZH3pAoPuDT8i/FKb9oXJ7uhLq1+FWvCNWZ28FakG9wGl7XMgsOklHVd5
30SfIWfiqnF1/TYX9kDYifmFdIiaaG97unEfRN89mEfunKSB3agPb/Hs71yzMfZdL326WaF7azpC
FZyRe1hdEpAG7NIh5WLY2hTDX/8SSnBxddSnDVXk3Yl7eQk0z1pZIi03nTQFj3BX/nZM+Ul75GUZ
j7QJmJMW8QV+q3MdDdm5mIr/XrUtNOKR2c5uyK1Pq6tKTqLQeF0WwGbWqigBDRO58DlPlfGW1Jb7
qOEl8ZsmbnNunadr2pKfQ+2/Jy43Nb0xjo3EBoXAvMWMBecYFeq7rNiEvNm5alZ90kTVInPrvEcu
6UwLAt8z0flrCirzPUFfCvyz/Wdy9WLPcKh+1wkLH/Dn/yIU+1bp/udYTOw86httLOgk/DrOsDsQ
RmP5XEX8Yh40RvdWQN8RJShQqzoTG5gY5aXPmldbSTg7HU2oiMxVjcN+NReDuV6EakiXSsYOU4O4
wnzvSzPeZrrdXT2y88YJNaDion0PDdLPafusrRFFe0WPgQq2zLlP7y3DrjYtgKJ/NGY8Xmwn6KI5
/2vyX+65hnY9QFLljoh9pkJ+s2qnPBhBjHfISl1a6hUYKZebOeaiYC3zzN2I3PGgSQ/e3dTJh+0J
w9F91HrCLy/5YA4PyQyNaHEi56xui7de3kr1l2Flo8DytmwX8jjKFG1qFEMQa0dxr836s6c53dhu
/LSAgGCVFEw3TIuM7FJyaUGSdhB0YkFwFD8MlL0rkHrhFomUf0dAXpxyqf2sE9uFwUL5EAxl+aYV
xR+ztQb2KTs+ltx4Vq6GWyLpXfvoDm3wQY/gI1fpPmmD3t7JWNK2/+aFzI0nKKfPkBJklXpIdxPd
xf4xxfHbaIjkrvnhegLZ8VoGsD9yfvBk8gBFrgdQLZlH+rJndhyuScL0G4cpcqilJuCpRNDe5XQl
YmP4Hpc4HRBcdzdHtMyEiHneT5186pbUdsteSeanefC1+GBnqAF0w+SGEjv5P1YIQjLJUm3rRB4H
NGLpxxTPd1ol9RNs5/bv6DngFg34OgX3h/Dw62NYmY670yckdojoyKXynW8T0rX+xaxi/wwoni6h
mXyWyQQOInSRLGV5uuWTeki6AaummnRWtfaajo53ALHiXeK4+6Y+PHtnAg1amNMfPNfhq2i0EESf
ka/6Lre2y9dqBoQIN8yLWfvua02URAoDgXFCHrx5zJ641FbFOwOgeTW4ufcjFR++uE/djUNp/hlb
HbyppK7P9Zg9jEn7J+gCeHRDYX6gRV4nJJ4cobyCjUg14uLLbA9fdzrraunjtgCdbD35y+DRTJnf
kSJD7QfWqNjRWmNHVxuam3nkT3L2rsbRc25OUJFQgoVmWRzloxHOZO/sBkcfXRUu2ixMOrVLHmcf
Acd8NZKXkqqfzFjUmpIeEekCJ/YUqEUHKxSgezpa9Nm3kamDb+bOeYX4mb0RnlBsLUYCG26B9X6Y
53ZlYxe69Xr+g8ERVvZWOLdlgeiBJ1rv9m5zNmTfg5KnBRHIPPnWWSA5p6xLTuDdzF2XmPEp8OBs
pnMMXYNtgOuxMvd0BWbRLGkOS1MnLUF5v8QdCHF8tximiImIwfwsVBXJCF6EU3vw1FVSLEOxTJR7
mz8CI7t5QmhpnpZX2qBLina6aSSGO43edMzO9em8LJya0Woka229lK0MTP6rYq2R/ngESHl8b3ER
nnouLZexL2fSHAlVhMLUA8O0aLHslj7V3DMJpg1MoqI0Dy1OijM+z4P0TPc1NsgKFFy7uFFflBT8
ZfCJGQjkeFqWLLX+e1WoV6Xw6ItaPW5JpsQACzd2h2IqzwjTq4vgJvmg3aRhIWGb/WcAec+UTI96
lBx3DzP+DqRTiMFGrDUROWf+Y/q6TJtodtncr/QfNtScQ1tpx94d53OmNB7LsrzVq3/bYWpPNbYj
2JJwU86WPd31kfKctvmn20zDqR+94WR08bj3+nov8mjmWaCAmlqT7KXlfW08kRi0xy8z8Rj1KXNd
cuYxUhIzQUzh2SX6Qg08OELAf0bJWGXbMiIsU+bSO2H/9k6onLxTalGCFjPxXLVF5J5lzq9Bmpmv
JBSZrxHNYxiLCBLnyDB3eSCoTtRkTLcy62q5e2mRVJgUrYlA49Wtp+kKZ38Upf0xpzJgqGzKveP0
HxgNnb1res5ds+nyYPt1yB6Stcy+F55OLnRb/cwbI13ZiopQBkx+ZU2eeGnjUSFAC2kz1OGdDcaJ
vAPmEMucB0gn1ACeErcTjBzigcw9JkHHFs0NEIc5VJFAcI0TsjQnNc7X1bJ0/5Ow9HbTmGDOK1MU
I/+3NH2IiG6CI2CPOkWNGjUMDiLI0OSmzBvziSYEDPoijHPL6ntWxuGuXFQIkhTojV0TZ9OV41Fg
z9nhWNGPy1IhCjx2ZrlDKc1UUZabPBoYwtj6eVlGu9NhuSjF6EgzxwJOKv3yahvkIpkucLHlbV5j
x5cDwtDAkrb5YkcOni8e16AX/sFP6ROrxuDSFl1eYRlBHiFt4qD+/49uh2pzxYwWFbWaYSyqo2VJ
p+xPVEc2Yus8ewRMyPYmbPp2HgJqdb/7OeQoBWgqP9FffUQa7eGkLF5q5R/WWq3f1736/QpJQk2s
UyURXrBeLoB/74MxlFeqdoP8ao6i3MLuGMKI2zSN/SuMneS6CAtMzf3l6/alH4Ls2JXevG4C+Deg
AQDBdUy1lntpTxX2QoRBfXAGMkoSgxAvWTgAgPQ0PkZDYO2z0CM0DwgVdD5pbzGIo2DzQwql0dHX
dmPOB1oid3pK8qopmhIihGgVdpN3dR0yv4joavY7lF3dJ3jKVY2p4qGllYv3s1GITOqMFgbjeQr/
VLaODJFUROBqzshnhA4/J/By4AA9hsMSTtE69qz3We/MX8uLLNEJyoCHofvk2UHQxWQ6qlwNUzMr
qrwoXI/DAKQrH8nXtd2RGR1xWsut0mYkqZOaQ0ok5HRRToR0Nl6zH+HFMC3ONkSH4l312adzfyKn
VSlC/KiJ11Mb5rvZL/yHLDxSHfDETt6UrN2sjnZfpbtlQMBdGv0lhK9jheoLhVE3kD6LbGBZ8ELS
zR4nwMvB3Sjd/lCEA78kyfUW36rS5QQUvzknlFbzGVLOe2xU1JTqr8lHMDKkPWkXAxjQmxU324l4
B+X6WqxVtsQoWdMKlviOSR/RGEa2heWd7mk6Z4flg7N8ZsqG2bXb4M0HZBudHLUsrwYRRacoF/kW
WDpx5UMTrfTCS/azCHT8W2l9MVIPN54F0Kyq/l0EjCObcwollM7g9E9Go2A1oSt/CexqwE3gBmhA
WMbIIg6qzoJ1NZbttvL7ivIVItJgAI3xx+z9chCBQ5apWvC1ozX2MuryBjRNxcyZnvYsjtZs76HY
yNOyRKRVnTIvuNYhlcYK4k95GnS9v8L9+W/Jjfw0ACnRZPwv+oqCspHv5zVswUP7/qixBTXOq10V
2jHo6V5kdFLPGW2kA+acfSxJ8UtRYqA1oku1LGYMGqczUCfnOTkHuk5mRBfr460TRnARVfZJ/9rd
tw6BefjwtDve6v1diBp1Jn6Yy9A51iWL7AJ8wdgdln50cg6NAF6xCHgs/QzROyaalzEBJufOJPDN
qcD4FtrmzhrI+kNGT/97aV6ogUUm/Gkf6aLcOhhFmG3FZXBsiYPjyoQWgOZ3YrD9daLlp68HxsbD
APzVfsBoQBXDv9tWgvVl0elRjp9c1PRnM4t6gwzSvk51n++rkNCUwfcA3wj90kj6Y1r5LnjGD2EH
5dUe4/NCNliWUL1NqISwFyY9EmJHhwiqQX8q53zDvU5tA86/sHButR1QorS5eKu16iqsoX54HkCN
AfkC8l3LZ5jnGpuGrpzmTt6xohp6SZeun2bHHMuxta916+cgNOfuIzy/ZEF6Xt5lfGcnWDh/SkAh
6y7vLdyH0noXWcFbcOg7z8Iuw/yhUP3hRVwpCclq4m47IcvkhziNv0Z4fvwVdaNqQf/JuMc4eB17
RVTFW3uq6EAnA8eZ3uxGhkNvwHSPZWpDWlHvhCARHjws5jnX2yy/S4ky7SZneMD0TXdWiUthJBLG
WzUk+B7xEyOhUnfXYW4nKCjRPkY+viOC6NecqfizEb/r1q9RDVtDPJGl4+ZszeiHQvW1aTL97XLD
WO4cVUIsRYXePEoduG2cM/vcC9htJrbhGaTRVrN7shZHX2HyA9rqgyMogRKPREXasTadjCX08k4V
gLF1kq+jQeqDUVlEFJZ98gllGMQ4n4OiT/YO8E3+REiSGgEjJTUDmcS8mkhhJjgqcp6aUz28Lgx/
QI1mDBTLFwNX5m1ZaMsGWJGi985P9s3S3NeCh9B8G6Oo3VxT1fQQf7RKK/aLukxq/xSm1B4oShRo
NiyeVmB+Lz0kVGOPMcBusFzjkR82sz8zGaw14oEqYhLWui+iI+2z+DIjbtrE1e85hehdSSt6DFUf
vdhZ3/wEOw6nLPtw4tzeZ9M8PkrKWYokdUwqKZBpmc12qLnl5jyzDnX/nVra2RtwyCWZzvs4DYO1
U1vTd90t1pX1B/+E+6PH+7h1897Yp1Cs7NaY79iaSUiTJHG0Akp8p2c3XbnwisKdVhXi5dvyNc/P
YH5H9r4qA8YesWPlx7FV4PNIX3fZVK3zmgjFnMzIc5V4v/VZMg+lTdgx9GaqBIZaOlTkBJ66F5N5
y0WO8Dd9aY5bT7T1mdq7Ps8z0RJx0I9bK2ZaUPkRlKeuaS+F/8wE3otOqYUTi14WEBhu14B0gb4C
c/+feU6YwIyriqN1w/NLHLCYLqGdTbe4NLmG9CotRZ+yo/BAEUtyaPdmZjD7+9/Q3Y99ey2huhPu
1uJ7T6bzstUabpidseedEZ1366QlynX5eka6jw2qosssZUQttFU4cT/gehyuoBdq+Dfy8IQsO8fW
Dod3+f0ZBf5DhaxZhpIlccdEc06/0fNevgQReaumCCXwArqvcq25NDKyipZ/xVAhc5Fz44UyNi3N
bVia7CLZl0SbV7oNkID0F7RsqjRcisRCHx7MsI2tNgQ3xo/Vzu2rAFbZMMFEXxAG/tQQ46VGA4ka
KMStolBohbLWh9ku5gnGI9bK3Uh7cQ+8A6UrhdB2Tsp8Dz95wBfWo7u09GJNjvS4Xt7C5BS7oWua
lziVE966ZMIZmjPChZEBhodhOdM2QsICvg9TMFmKRV7sirjB1uf3/pnyxz13K9Mz6X+rZfE6VJIp
Dyku96jgf6QPTLPNgpqGWCG0MPfKN0MT/WVKZmPryTRdQwMRhFpoWb4ra/lRdHReAg3Nz8JT6wfd
4cLK9lQODukDJbvrWktN+4Cz5lBU9Mhe2uA9ahOgnZDmX1zPzd8zJPMMfypUq3S5NggdwHAq4O6C
3vViOZAPCa9kUtqYWKlk8jCxj02b/4A/Ds1P1XhhmCOyqsiCH/zdgM5hHI3ymfR1+UQzrq1M+GSE
Lpnmc8qsfu2nerIhrPO31vX2gxQdfT8mdEcnDC+Pifz6u2n9kxhmcoDfRsaxTHZR0H1ijnKTHdip
F0G4yUnoUpzTKfhtGDwSjlKRLEvh3nN4KkdfN1EvYwsy1oNHCp5Ud7S86+D/F+Wrs3TQ4cdEu5QI
5LGZ9I8mDW4oW/JDxQN19+zgd4OOeasrQovPh+wANBWHE6kMdN8RH6pZqWdQ06OT06akvZrLkYJQ
AEHWwBFV57gW4HDmKxLvm54sZwtzwVZoef5RtCFCFSg/BXvejfi2w5i3H53P1NYafASnarFzuz8K
XHO1ya0akJ3ivuryBmgbD44pfrJxpceyDd81GxfxgsSkci1fY888yD6fTkM4vaNZ7ndBWqNvDDXy
1XVZrsoUV8fi1emVmLAI03/duHtWVB+nvvTODtfrlWnV11pdKxE2sXHXmr1FYftvMSUMyaRoYA9C
8aoa+zsDb3SN/bi2SvxmQ2uEp5jsOIQMbbUzZuSPVewiPMfydIDT6V4aPDpSdK639rGAmmYfqDgg
5Pwwv3g07a48dZBDN6Oc/oTVFDobOynCFQc+5fecpIAhiDBzbc88JopRkJOFsMJSTUS8i9Sn0XE1
1GopBWS3giY0hA+ohyTCYnrARpwzmKKgkbFjH8keYNRr6D2C48DZYvtxjrS6HRKOdWtT1ASOGEvR
5KUOsj//N3Je85gjaCCbilcGBfJhWqg3o/voIe5tGXbqa9lk/ZqZr063BcX9HLh3TOO/jQYLq9BU
PJMLDzqWcHBqVAFOa91I5jFfQpU9tUh8loXZqCBURgdLSFRRmk/zuU3qnowBW/NXHiwPkkhj8yJJ
P/Dk2XJ+LTZqbqzZhZwdcTQ1+0alg44VpR/PcxtdQzel3rHIzKPS26e29O4hiOwDXeSGW8a2r4W1
bWv3PehwiFkiES7KKZ0MUdSVjbNqW+eXaUT1bogKQaKIN73rRcdcW+kwMZTVp69X4VZawjrraoA7
qSUIUixmSEIhBo61u7HycQeqke+D75RrMgqel4DBzDZBn4FqpGI70Xr/gz7B3pCMnMCiGHeae9nG
dZ0/TFlJ6FLDu8AeslfhOwe/jm5CG7proQ5zHeYwVxkQhlMRbJjCsf11frvzGjrnX610q27GAw3S
AszRuPPyyn4PPJL8XgrCsM5Egnz3PG94BGppU+eYzHBdIiCGppe89sNs431hDllQXp3/LrHb4YZt
eiRaXmGf/i45iqkXESHH0YK5uCxLj2n/HCdifIWL9RYNWoQzMLXuts8joeHDI2lSx4pDL7KnGX5E
A3UbYwTiZMppD5SDdEFCZnW4UC5y6faoHk+rFq3NPzVE7Qf0R+WjcXvm0J47kp4+NSeLqzkTd3s6
dGjEl2++DrOOYTJLOk/zVi8MsJIB5iQGtadqjMlMVpY4A/vGWSBmoGmBI/8he3B7Q0vYllRWtQBT
1WYQbcOo2mvvnbTOmYovH1032H9dvXUCds6SCCTOrPm0UEHimHEUuU/HBVnPm+HklDh/KtPlw5JI
7VAVFhmdzEopR3mL41geZ6MjV7RoHSCnyfy6UAEMu39gwNGGtL0QLf3hTrNx/LtIcrePRapGiV55
0ZD/o3kwhndwZdEm7fsP3PUTCh79O1LcAcG7n58TsACgaeG/5339m1GQf0JF1TDL88Ntz/Dvx0Sx
qAedd8Rvma95/OjPZihJMjS978Y/obIwL4vbTf4BS/dqjJOZ9E0wYTtk+S96bpfXvO/FhxDlOUZ5
t82Tiim73SUbF1H7c6BG5ZKSTt/pQRIbAneIdCx37bRB5r9oaZ1chzpe0QndxQmgzQzaDo1UAgeX
V8wOCTVrQo/t1NB2mTLTkuCuHY1i9JEfRh2QzJS5zKIaNKqAWRopEPHFdqFY+y1KQe4BXRw/LBSG
2zrCsKQb/s2xAgKyJQFvax7vlsvTTGwV01/MOE589dWyvDKqt7aNMBMEwYX9k6JhcuSt4vvYc1mE
rUP07KUze0Rr9FiXd2VmmhdmSLiaYg2qqvIpqwU3PiomLvYrkYWfA46wN2ULe4N45EYoh7Q4to6W
Jsu3Xk7EZnfOR540N1F3fLLL6jq5SYT1y5nXiW7Ur+ZuaTpHSddcq/IGMTM80Yk6MAEhu8cSdLXK
AetjxUxzkVp6C6wnoz1hM5ZpmAXBeu5htQZ+sqblA7nNReCZ9Wm9pw66+sp9vCxjJp5ZD9XGrMgS
9ITdoa0c0MjxSyCLLp/BhAJHAieKktZPZu3y36DMjZuYnYpQJrrfzb2NBxA5VjFi/QzeK82uHrpd
1FeReNjLsHsGuk4vKwqjfU9E9ksTofF32lIcpYLIhKZNS6R0pn2Rlj/dNCx+2s1hGupsN5gEYlPw
JRxIXrBvXBsvMy17xFf8pveNPV3zSXP2XWddq6z1VOwRo+siZMt2C5HvR7OC3w96Ds60G/7qJ9zS
3B2QlKnOTtqZ4KKYk/GBR/EVIQZDboCEfdI8BbjmrqtmZ8IAzweB8+aL+t+vkpZJTH+YDfO2CKJ7
OyFlTuuKiyRF6mWiUfWSkseLazQqX321VLpuXdric5boT8uqQKtXY30HuVTcG8+oTqAI1EihILcK
NQb+HerQ6cokcLyCASVJLcVXjHiBcwgOV7wWHk52vyWQypqyb+UYQTzOknhacQWz1yAsLVQfyWlW
FV/KLqNl/ngYMvFf99uJDPs0BZ+GqgMstfiWbOFiCMUAqcml1IYa3Bg7wfn/1A3Dj1qj3/5X5LDo
G74apa2L7lpWEwFkhRnCyoT6ggt1foP6xWdAOvZJU+fPsjCskrQ8qG83fiJpE9OaPwMDLM6JNr8X
Hcn1Vg3HonIY2Lya0umVQKl9drOZnNimiUw0De3kjPVb+T8v/2JtmHsMiIAFkXLZRpS8zQndybT/
CaVghNzKL3hhQRdKlSlnLrN96iLXVVhWgyy3X50s//kzEy1WKKDSsqQFTjIvOEUhp+TfBTTrvHap
jUgF6hdpSDxQSPkx3owCGe25sUtwD35gPGkMoLrhiS5ciEaji0YGu4gxNkc47Y9OTeGWhec0P7dN
euWa4t4cNSDVYje7jWRe5PHIjmkH2xxW5LWcGsI9eeA55XJxWIbDo619WNwTYYoZhPd13bVHyO4v
KmcvLWlaR9Xnl38Ag7lxiKjebYUEWxIJCF6ayYeK8w834vYRK1NqpWn22U1d5Kyeu6U7zW0XbfVa
Z/yM4bsavg1lqn/Vufx+uh0P3S0xO/slmKoRo/v4LkCwbO2hz08A+vMTOpUE71LZMDmFMPvS5/6G
MCmfxFLEZYtvZqCjcABEBfkR96CtQDxRkwwYULn2YxKjTZw30ZNq+jD5Nro6a8Ro3vfTpRDaZ5Sl
5dFwoVrU3LzcqESDEFs1kZag83u8xqCkgri4VlrP7BA1OncjY4hu2U56BjS4nLYzEjSEk+Qdun3Q
wmqE/tYxQX06ziihHUYXOxEbjHLpJdOK4ZVvYHidMWhvpYb/Y/naiA7mS85HIwit///4FYsWHQWN
IOsZnyVPf/Oy1GwZHe0rpUF7beZLTn/3qAFmZyuo+h9G63SweJiWCrzvpwEVABlyr5kBeyjGHnkN
m6ze6UUiLt3svlZ2kL1x6tPTnBNGGinX/DmoiysRSGR7p2201VKoDS9JV8gNdwC5aoQpnn0xf9p6
l7/QTUJqp4aT/phccS6SdUF1tikL0gtmD9e76QBmzoJROxs1BtFF1mjVEMobf9j4tcXvLCHhwojy
rZmgySSWkfkC+m3uJQXknyH4NpjjvOkoS1/+ln9gi7DupBjU+gDjXM0Bv8rRklF1AB0KlCMMQspW
VMJdz7rsrzjWrTV7FIFJyQhxcamFRI9prfDTaLMkCNlFvm1i3G0WfcFVZxaE0Cu/3rLkddBALw7/
hT1l7QTxEl/o/1AkSEMjwJYOkKIA4/99WfLUOaR9N57WRQZMjK2qv5A//YLC+T/yPbWkf6q4mm1S
E+9lOiL9E0OL/k+9WhY/Ikd9tgayApWY3lJLwHOyz7LMQ5hW5jvs5QrojQj98PXF3hq/LkPLNSiJ
yBbpVbtKTdUnI/5/fJ3Xct1IunSfCBEwBXe7veWmk71BtKQWvDcF4On/VcWe0Zlz/pibCpIttUju
DaDqy8yVZMQgMX18hOCT7A1efs8n6pMpwfNPAmMNe0HvmF+snwMY03f9Y5j9uF0mN7ppRBwJrHgT
4Dw46SdXQX/OxpYRwdB8znhRnOugGk30IprJPOMgoHOroqrXigXy2786oMyZ4fdEE2yllDr8IvHV
U1qVUEsXdOMlt0+xEo1D+lQugQ+yaONjHdkxPyL/NsXrdR5cH00bHDTNNwxLbcpjzRWvptcEGViG
jhsbdz7SR4CZCNAwiDtnFBqEy5xcfbWAJiO53xu9D3cxfXcG6JX22GPGdtWHOHksJSjbWw9/27ZQ
53Is2DbEMoTnugveUs+0dyCz8DD8+z/qj/zBKw8f29hktk/8rQGLDkFOXUUV9vkjH7rhyMSDMZec
RXFloulvhIzKnaNibK5aaLiGzdUykhYNbomhme+8IdfzBLfkKXdIupRdAg4nbsG8Oglsh5YgrMf8
7BOyg7/1sBS9GR11x2uH9r/64bj/kP3LyKDQYKuNAIkj/sKO1B1sos38/CzWmBLvm+L84FXJz0xa
c0QIGTt0BuaOAAGtrlqx9qAkE4oqMVPRNvpFTpQKC5UhrtgQuxlwgEFni7M4uX481Oc0eV5UWFwv
BYGaW6IS4+DTvWO9pC/rEXsfkTGjGddrnRX0gRDQ940mPeo0o6/IUvojnXA0pJefCC2dEIqofwBh
/LEIIstEpiK8APyojmP+s+BNAKa7Wu8qZPjxfNMPOf24M+j5I1rvXSw/haaSdf2l5mrVn6UKqbDS
6wD0YzjnarKinTwUVNsXD2eR27TypN3Zpuupq8vwfs8AN04U07kHy2YmvbA/fwYFMDElH5ZHHD4w
irVbG3rNXlhZcpvckRkNLa/WBaLH5n8ZItrF4S2CsLX7o5O2NdDQMPG+T0APz6G7fEn0VKJj7ngg
bSyONjzkfeuBh5a+4zw7aSaeIQEnSCg1E036vCwUwPOANYGZu0U/GC+5UEGnenbqj2VSkSe8AM2V
Nyx3UPayO/jGy00vXbeup3nonrhvZcy0Bh6BtX8tazo0XaYzO/2pbEdjb3Ly3gSCHKRzzi0eEvVY
dri926K+UNRwUODPZqOrWXCHDtcQ0NLFzkBqxQCXsJezwrX9wX7ecFycMFLmDDVZLBV6qimeYVrZ
x6992itImqSOKp3hYC3NYV0wOLZhmx8ypOD3SdC0kPdJeZlcBv6Y6J3NooriCo4pDYN0rlbu1eMu
WNm2/Jnx64/MDkPZupAp+lYWVPhVTj5febjNV6lcS55bWWfC0cQvVMul0T8yYAfYLEpi/oQRX3oC
IkeMhTNKWqvYUeCFOjiCpGWIn/H7OunPYt95mePGQbbNxH1UGnPSOP0VQuFOx9BqsfyTSsuq6sHd
dsAj7XyP49c4bbDih8wDT3mb4NyDW7br8sA+Tv1E+ji44L33XluqlV+Lov7JI7vdtU32Pa/5xe/q
Fg1Ms/bZyI2vbY0pY3mDGTDdi9SZ3+qJFtiKkdHJHJmdGhb2NqL87bNl+cOm4n4JvSoq7yXzUy10
aMmDBgp5DTOCEqRe7DSqwU3im1n8z9WIACIowo6GLRZWuZGlJesjuEJxBv50rtVMf1VHe3WIuRDd
MbfhyB20jECPK7J1oZ66kR8vJDjS9qA9PINIllvQ7WOfE9dqt/0h7u3hqR/gQcEeNA7VuFg3fDDJ
afkyDvOw9zn0PkK1WEzqCG272b6nIJPnZfaFjtH5VAdQdSgmPSShuz5kRO9AOSK+QQ5OHkxoWBpQ
ZI1dmpA1+0etjN8dPGwebiAifB5RTyHCLoVe/afGNSz+36NLaVmh2qyya+FR/VBDMN43jVhvqRjc
q2V/kTlasKXeBtploP0Gcz/+TtK0PRumZ+HYXQEDDvCcYUJ691xizPGtw0TsFiVkeO8Xv3qlXBDQ
Z0IrHSayS59Z8OPZCwLsC1LULMP90Fa0wDLVBt5Jj9wwKgDcQ3Wn07Q6va0qOfVzGiaXl2hgu1oG
xxlPc8AsffXggTSIV1El2KDzWWv1PqVbtHtBElalO8pF7hoomiaNK1MnvuGl9zeS0yLVjiuVchNe
k7QoqDCvHe/XmH4Djv6+WiqHjg/62bcgseU1dp9FxaV5uxmEbDA9Jy3B6Wyxf+L9NI9NG9fw6Vbz
EXaihoRIlZaeNGH7A32kpk+FGzeb1HeDQzx3xywRxWVdwxRHjMfNSZBnBfusEHHazOWbboVTb303
1Q+vfyGN8nRWnZVfluXcrwG8IJFDa6MKjNC75s6BK22vY94ccn94fGzcAFioos6J6bQfY1FCk8Ma
q9CkehHjwoE7nisErbY9udiYD0gPL+A35jMpBGB8MT2S2Am/J+jmDwa57Z6dGwXngrFWl6viFwgn
dG+ivG+1zhfXLU6bNjhag/E7TXGvT1HYvbhL4lNUa1KqAVU39qzxS8R2RJPsCjWB0x+VagzX+iAu
GzRRTqvTSUMq7CQ0NjKSQJLU7oiL49Cmsrjqg4s+wiB9uufOzl8K6TOJTAyLTW5AQ3ZiMCDOTY6c
TJuqDfAAa9sMyChLOmAMmichsTz6uOItBtJ9/FLCVnj2PTb+zFl9dpTUGOlCIwa5vrKmwTRbIzLN
sFac0l3eubddAxAoW87LwduSiOzF6OUOiEHwRv37RPaR4jlX5ac1GEkvqf8tjVOUvXz6Agc4OEG5
liigvBmfvPJc12qQn4tvbUCqQAv3MSd86hh6mlG8DPBtR1uXQdtoCpjuc+N539yiX/eZT41MW+Xy
gyaGchXclJrkdFjF+mDFzMb0+DSzX/fEZDz0Ipo+3IRdmx1Ib/o76Qje4gKaH9xFrPXShoqB5nbX
H9U5Rb+5dLemYfE0Wf31TPQJ+ttoVpJhek8mGh7fkV51NvLIXOZQNg/TDJ+HrCbkibD88dzsmoqA
bLyuB0/QTm76RLBCJmvPn6WM8OjUsrnMGjzZON03JXk8rZLaxWmYKGGWGxc62dZXA0hy2HS8gPyD
iSShGaglmCnZ4/yUbIwx+dWYsXf4eN4nXnn57/xsL/j/0LNdWxD/cG2LI4P4T3p25uD3lYsV7peK
A7FuqSWl/07R6TISa8bap5HkWiylVQP/Cf4SDi3Bhe20uw/t9lcJC+cSmsXA0y55tTGDPM0WzEwp
PN7DHo75kFv4ve/tp2UMXNxgVXMZRwJ4BUj1UFpbnURcOuKIqCOIRj5E6D+VoAYQ9p1fd3RQq9vo
2pfUW6uPrCdZRdNdl3SgDvXs4Wi40CyCnm0LYtRi7KoadIFTm197JSeuYIMuPuxJ+slx/Red/2yK
8+AZ5gWqM0nLOTWQ/7lF2rL9y+bUy0SN2tSW/O2Fl2rYwvPa8aIXe+pHy7O+ICzr7b+/Ku7/YZrj
7fIdTvfCcoXP6/Ofr8oa0FdoA4neOw1m9cKf9jj+B7R2lqqV7iGOUEQBMvzzNQsyKJeOjC76j4R9
Mj7U3yoKQHVlHqfboTfc92Lo4ZlOc3GY1KcDt5lTNhnWx391fBnc4rKIN6aKeInFMO+w7V9TB/11
p53FcZThtMGvBB1dfVEXmegvYpn/9xeJpm1sFzSjE3VccJy1MWU3/YvW5f98Td9cB3WH1V9zuqkj
eY50r//wnz+nv6b/sP5aYnrN5r//vm0uyP91HbihG1qOxXQytMzAttV18j+KR4SdjuwPnfhoAOw9
5i5II70ELZvqxKWVSj/Is3nGMAMwKwnIBDtEdXQ8y4y+pL0EZKCyO04MXyGw6fqI7A4gQorhLu3z
HW6h9dnCMgRTGIjlaGLS9gtKgBcCxVWZ/FzVFdDhUjjLYP5nMsM+9e91ZdPwhx8mmVNsOo8BYc+x
cu4ALHnuWp4rUfxkFk0LrZnSQEba8MbrnUAzmF7DOBqAVArjNSEdAk1Sn5ljA+B/S8+d3iNUSth0
0hJ4C51qV6BKGKphSdnI9/OmabRdhTr6UnAM60fgn6NrI0orRhqMi3BnLgyUZDTMTyVVUappJ14Q
uDDKBHQ6LF/SOCke3ehDDAW3uWeXsDINrVuQWwidOXBtzfoz44r4OVmpjamuVra01Tn17K3eigG3
8feBTKkGSe31YqmFJvkBOprLHYL6kOpEL9x47EJ4EF65epfMg5US5964I5bawHTbT6vpE78lfWcZ
nnhYgZU/TWxm5qSfHgwdUjzbBTW/nj09VuKGZ4o9f68kNI9k3gwsyxTs2Txbdf4hhSADtcqcj2XL
fIpxojw2BLIQWlOa1Uu8ZnSjxbuwhHPbKpCYX6XGAZ4VRcyKSDyuBbS80QzP4I+PWPHi6zAku0wN
NR3lNk9zygxBuBznNpoPazV1dyvs9rZlLU+t35bHKvlRUWrJ2djtH+BHsk3EKOHRJ3dadrZO1o9/
QzH86VRNCuCZPafjpuMDNBGSL37PXliQaB2rpRY3Iq/kfFkamp0DNTcEosUIsrHacDvl9l91XQ9Q
XVDKmxaybUN72m7skB4dUZuXuhnc17hetU4cQVU07gmvF57wtn6AJnu4UKHPntMbtxFH1y2jZZgD
PtvdZMbInpWSyg9J130rMYUvQ88UFoM9OkjEEUWa1XqUVgecLGcG38cp8pY7nmk3lW9johwJkf8Z
/f/Q+lV8YxCzAnjnAgg5QOiKBiMUy449krUzFZO86yklHJv611oyQwz+henJf388ukEagpNOFooj
qrnDyJYiSSGHBAQnrmjg82mZe3rSlaNCLdo2QQr9W7gK7+DNRXZrnZAr2qboVEXgnIfFa/Msua1T
bPS5a6PfyKXPXuet6A0N0wiPX0Myp+9eSNrWqAJ76w6xcwz40Tfc90sI2cW3XPlbSgxBx9UK25+M
duRWw5QGjwKPlIzlHlNiTQcJNGjszXQTt4148ji4H+iQMvDqIRX3TnvTT069+N40n2salkFhRZc/
SwteJKnr5aQnX4WfT0cLUzCFid2VihIiYxkDZ8P7pkh2I8f2gR7fB8AFWozTbjlaDEy3EZb7LY78
5DCpIW80wln2ExVwdXuKZuwyhUMvSLpcEvlL5rX9Kqb3esJwDFjMvluJ9SYo7dngWWp596AsgoIs
dqGk/QSzxJNfR9PrZEGvwYp35ynGUpNPk6UzUNSQCQowjN9DR7/Pn6VNrE+16SwHj/o70gb/WrB9
O+D/goo4U9Q4+zUIvmUmwe5TKIyQ1k6AH+SrqGjJO+mcTFTWFZETE/ocFDiX4bd+ptpvPNi4yS56
WV0eBjLjHDA35IxT5bFJAz/hhElbs8ZgdtxWOMPCNlOfTivlV4K45Y5UflUTM5pJoNYLhro0eCyt
cyIr0d5osgs3PWfs0+hFwSsosc2SlSG8i+zKXYl5s/J8IDo7V8X1q6DZnnv4HxxCnOkyqo/aAOMQ
+fWTiVmCWzBMbPLqT0mWfClFOB4nBTQSKqs/okJyHrO/yTH8LEpQS03CeBYnYkmdMN5lMB3m+5g2
L0627N3F+AE5uN1Hy3scxuMxpsIKAT29uu7inG3u351yaBkK4e4lG8n7/Bpa1AxkSSOYRqzRziKt
Bi5oHlIedEW9oSkiZR66podOFcxYvkX/A14Sj3heAW656Zabzz0CRmh//wMJK0yBJ8WqjmtybCL5
3qWClErPY30yjY6SRdu60RGCkTAnz1NJ62thRT8XlCys8fQNGZVDebWaBBlFcA/yctlGg4S20Inh
Wtfw+Exu4PvK6IPNADdzXSXAeW68FIF1oEor/zF02fDsjSNKuHcq0gTWNgziQ4pa8wwRGW88jqsd
KEOJLFcExAZT92UUZEg9YV1FC5p+sIj5xtU3TGFLvqVW5LNWijshs4MWjt2x/dIk+GDWvKLXlF/W
jmHjPxKMPaTchBEOm/oh5Gh9i2vre1tBw2cgfxtKBmxhvh5J++4g9idnfXKcmwEOdswFa8bhc7Qy
B4QgBdWtI00yWCUxHMlNhLqprb7f6GXKh8+RQyf9rq7fdZ7O8D3/UNfWT5xY/tkr+yOR3+XRVqVz
SwvB/tSiKNKWRAuClIT+Es0Q/yTdFy3wtS3B2XnnM27fIoh5F/ZU6c41vOIoe3sByeEWVwHBPaTT
7yFTAa4d5ewQK9qRtNRI2CRoMPRgxjLbyT7ohY2qkIqz4uwqo+KKpr+V6hGt+crMu2Zk0OBLWmHd
1vmpwrfHDQEqwR5rCCi2h008xW0HTbkuzhHijRv35fOyED4zbSBlci1+tAN5PM2eCpkUtzMOPGdJ
3OdA+r/6AQmqtZfvoek8ZQSTwdZMF/o4uBCm/BmudnSqJoqM7WI9MKKh/5kJ+DaDnP1Sl8l6yYfq
Uc7rfF5tO77Oakk4d9rmWt101thsg1cv9KyjRSHimbzb7g83s5/anxChief6xAe6HKz2rNr2Rsoz
2PtHG9+wuUZVI2ANseBQy+C75+XzLVJzldauUNutnU+cNBysOzOs7mnFNb+rC/zy2sxcAqI7Mc9X
4PajCAGBNGOeATfEozxW7CudTBqEQOFm6CNhUEC8yrN6ozUNx0x/dUxBD/GAaj62pAU7N6Plz3Vf
Jpomdy6Q6QPu1mRrGMTygrWOb4G5HEtw/F8Mx8dDndb5pz6pfsGopBSIko+u8iPCMn21J3/GzF+Z
YxqPxCR2qS8l89FNMMYXw13k2UbiJ0BA4p1tu7/zZsd8WSLL2DFGPqZ9oihd9FltAoIJpT+UL0YB
JKiMZ5xEdX7SnCpMCLARbXtDGDHFWi7NJ2F+I3iAEGDXLg65pwykgjLv9nhZiDrMkF5X5BVjcsCx
I5Zum8hCw2MMfsqZYxxcuJ+U7KUTYyn0j96lWgjGg4IioCUXTfzTwLaz7diZs0PCO5N7EMRFaxKR
ofajyAL3c2pFr0kZnXuCnjyI1rVDaXXuYRXnpzCuvuKpdQ4ZhZDHxlnfIILAvc8Sdzsj3xQtc+le
wXsqzzksIYcVjekz68BUmJ4V8kGZQ3bhfSPAJZOXdw+Nmtsj2gFxr4y/HPg2mB2Xk+nl7q30ume3
dO2TqeaJEm/1xSd0J2xrmjez8dXhij2EnftDNxqaA07CFOalofpEctUhgKM15tRBP7tpTQVEq+5l
Zbp0G7Iyw+9Hk9nczu5xWsxj6M7BPaupwM2ZO+zxa+vWuh6OibRzUGiUG+0K6mXGqfoN/iyHDfuS
+FP6tW/HC4JZujdyMZ3G3pi3VUn/OyM+2qdllQJ4t3e1P1ocmfETuv24jxrLOpZjeeUO5t9F3f6N
wMCRBcPBtuxIfpST+J1Vjri1U84x3Z7eyCkziGLavG9l43wK8GMtnA5vogzNfeaMP9PZiLcW2DWe
VnAy7ZqpITmxQ1+b9T12eWDaBriVNA5PtWIX1WaM0X0GThoCY8IAl25LpKprtchs5xRjdXPgxmOG
BJCgFwJ4uzGxBBcBAmeRUx6kcKGweYj5TGO/IYi3gr6pH46HyShyKSNEUzsO6BWvsOAPk9NRWI5p
ZW8ENPiODf9QuFrLtoTTgzZdTrdG8W8zB6e2GcVn6pNSUBafSOyC6mJizD9G8nSFxWVl03rqzMq8
MBRdL/RlFdNfDlbCk/RAkbX1nL1h5Zr+RrujlIJeohPxDfqKVCzfDedPVMdPb6XEx09urazcr4l4
Jxf4DIJjp/0N1PwR2XEyfBeocFPV/OXigMCNnK53g1HoTkwBqPFoWq+2P+Lzjp33FNTKne6hBVhO
Pp2G0hsRgaNizwATkwkBhdKb3tyFWVQNRA3I8/ijA+myDTpgDTJNiresJRllLtW03aKqZfdRLXlP
WV6W9T1ueDPe8PAyTkU4gSGaW/dHtgq+L4b0t6m3x6MeK/sTyG3PAAeqWQ2DauxIMic9RMGKk9Os
132+CvdpUkh8f/ao1aDr6sD5Ydc1Xn/rXe646m2idSma1jLy4MHD8b+1k53wfoIf6qogEQEMAhMx
acJBLTGZs6Njuj+QtJnPz0Rv14nC83hJc3+zUECIg8RGMMjjnKcUw/scqXsX4KWH2lkiumRudTF7
2qrcsm3fhJ/+tOm+O5XT5NzccfqUG7QH8T0O/KUwRIX2fsg6tF/SuDp0BW5eE+TsS0TygM7aZ9cN
s4N0EGtNlzIJ7tD1u7PGwS5t7FdDYauygQa0fhB3QijWdUgyX/W2HccEikeppBv27p/5BYeHXgmz
CAvZbh3WefsRifVVLjbBSTcX7bAb+Qs35hzdjbIpQcJvV1stt0f7ZHhshI2g7G8ThkJFQNUL1SPL
oU1irETKUaiX2KFeK3a2vIWNaUBBWm35HA8EjPXeg6dVjPSHy2ttSzjKLA2jf56edFME4QXKOwbt
tG7oF8fAMflpuGesRG9OmtvRuVQNAeqcQRaebbEnur9mb1DEQ8OiQhcAwsVURxP9URE+8wM2z0ZV
EnQmShAbudxWbAwQbAnflWzoN+RSnMNoo9FTFMc4MkjxuFXFiwkl/8ThDvZAR6cb2IFfrRqy6p2G
ofi77bpehUjay1iaVxfKwKOgT/yYhPb76hPKUnKwFoYtQetX1jhwGJRrfErJmBtO8G4GmElbrDS7
iSb3k59n5hlANk5TssmrpwLVfv4t95vvST3nt9rp0i8iSC9/Y8Aenpqg5bDQgbsOBBstx0gPaxlB
XXD7L/qZUhnQhdlZBa8CYXAN+is0y/wCT6F5xdLkk2+l0LG6Tl0+3AP/M/ES95x0a1dyOc7PNEzT
01CQcuIBF10se6q20iLk9Qd5atf5gL/Pe06Ey+HQXeWHmSHP8JQZqhtMbzqhSSKr6eO8yKLNqMTs
KBPzGarjQx/Qhrr5lq8JsMhuHo+UJt0HNhal8mGZ6vQZ0P67gJ3UMDl3hCW59GQFcmua2LDGnzSL
ucsxA05wn6nnouVF9pwQGEtV+46m3oM15sFzXdPg6NHjucOiUOxwNjEqCwn2pzwQIlU16VreCNCZ
I8YR+mS/X9U8EXpZyI/Xz/TEf6L6Ej2mYLyvNwPgGXGTdM19xOBDeiCoITN35s4OY1y52PgJrvWV
m+4brMC0AvL2Tx1PWT/A3E2O6O6RwThtaCS/7GF+DkA27hO+MV6t76mcf7TWsHAoJB5Pmuavoadh
h7dwRqsef7f3bPNpDgj4xUFu7JOhJ1sHCbkx5q9eWp6bZPbP6W+GNtHVhdcJHRNOJhStn1lIiU4Q
MNgapckPBKwEi8V698PpZ+uM50S5XirL2xDtby5Z7hSHWPyGetDd5rqqjH1bGsnLYOY/OslNVPJE
2qy+FT+5BHta4FF54KVXsWbc25wJ9P/yqBx0YLI+FsCeauFa60BvmG7y0lcqg4cQfMiL/OxFBr0h
IGPbhs7eoZzq3eDxa2vpZeyqtTty8p92q5FdxsWlgDKdf/Ct2AfOpvtQzHSgyKS/m10dUNhcHmkQ
rcF1DYSczYFeinQQm+TsqetVmGF/pMeCLZYexjIdvOTAvrAe9XQ/XrOWKUWaL3CnTYAZWf8IwKGx
OxqL28ye52Z2jCXSqEw5CvN3ZQI5UApURU7b07WqBUe6k45xCI7DZzbP67Z1IdgRrZj2wYcXEZnq
Dlv5k9vHy92x5dcoTJjStKu9D1S7bT2Ob4Y9FCd7HdNzG0dXfQiilflXWEvjbHWmuUPzoLWc4u5i
yY1vCRYwkPL8pgTOSJP/3ZpgKEt75mX9QDqrCpoVa2ofHGnmem7pajy2OX5R2GSfepvZCGnO30tg
9F/cevzCRJVhiOuuh1WNFiNnfdSYRs52zl7AUfBeglbrJawt8soJ2j2SaHhM8Q486aXiFVyhe9Aa
UW6TrHUec2/a4HJAUhUmirK0lr9h3GQXo2idJ87lW5JB9R2MjbWvZy61EvPAJm7kxOibLYXZmodF
kWulQSYmRBXedonylntwGF1lT8rt+B4Y5nwC0F3fikQ4e7kI/KkKBdWh/R8DM/ycO4O8G2t1Sm12
VhTAUEbfTSV8BSt/LUvBQTFOqKwxyTgXJGgOTFo9TtKvfg+szHAWOiDmzn070fD3GkeEJfn1U8dU
MuFewCeTeaH+0rNUVD7DK8RHlX2d/VE+6d5hlO4z2X8Ls9xkHjkooD3YvND5VL4T+UPJJyaZZZW3
9ZNGJZJxQLRWc6ba+B3KW7zvDozTEqx7yrVXPUVhif+sKpvnwqvvAX00ylJE/ajtw3cyLWcX5TYn
vDqTL3FQfgoIxB+qlRd2VtbObhj/0s4zfFDHyESYUaU7QNNpEjLgFTPyGC42zsltmEFFUMb+fWCH
7+aUiGMKpYKQCKZ9bLckkiLCczW4c4rEMW5eNER40CNS6rGO5sIJxMXPs4BZxYJWb/1QCLGNDR+3
qAdgAjcyTyyJe0YvOGK6Uw7y5M84Rn9keh0VTBEe984PqptExDoV3UrTYfZahKb7deGdk3G83E3y
Hz8aQG1qrkuEPCyl4pIFAcIDZT8mZRmXULjnkZTFVtZsY8MBJpde2ow60mbCfKx9DXZY0DcT+2im
ZsYevTNyckCdPBTzRU8y3NWaTwTVhw356Bmcz8Qh16ueOMbfGUc6kI6mnAqIPjsuFRIUN9b7nJb9
g6mkexTCeiYJCB84CJ4aZw6f/CA1eEW/mQF4Y5cREnZ8Ie6uYf8wcoIqVVlG4KYM8Ua92LYC8LzD
dkHWoFWASnWwzdURd5qjd2cyF3criqA5LKaMn0JqBg5VBWF6jN8wG7Oxco2X3MVaU8brZ0USPDpx
zg+ijIJZ9onIAbSK0MhvPfv/Q7hE1S2IJDAGMb3kGZjKqeTSWEPK43kV20NR1t8blW8BqRld9Efz
dDW1PUFJJNC/Zu7txIZgT557diQPylMLMJlre6XBZnpjKM9vuUKmwwok6XmlsXqOUrzmI9m+voAF
4Ay2vEmuvUuT+XsXA+wkQvM4+nbU0XsZ+Shz5tduScrr8O9lJePJNVw0pLByslEfkVGnwgJhLEbI
wM75TMuU80z5qvfaZcWmx9u4OnX3FPRR+6Q/Gix3M9ako0P4iy0mLJFsMEO4h8gTDeSOOff3XcgA
XIC14iQf9UeqZiIuKgSUf0caV+LjVLiWzyEY4JNNgdlsC+gs0NPHc+3QPRlYHkaihdlcmsj8OKfy
XRL/u+illzR+5GL+XAEqOcQqXaCXxGNu2xYF/hT1tVCB7zO2pkmWMddWNw5997CU+zd0y6egYqaM
p8LF/yTi7CAiiPuk1DkIsMHbamu0Nkkv8Jk40RLKJS/u4viYAtw/4s2AKshv2BwZIY5lvss5jlNv
E2XpSec0WzW4x5JGz6+T1zuYvf8EcoehCI5sUZ/YcAr+9aQt70kx/NUVsid01LogdqvwaQnxw42u
vAym4/KGJkqEWyXZ8kaQW42ZjEVtHTwJJ0R/OvIO7Pp1ulRNQAGrPvpMW1L27iW3bmLKy0vaRI7A
H4PWOqQ4O2y17fuzWHMOk2gpwMegUc3qdz7pdKRF2lC6tn80hL+MvOhM3kXILtItTjIckldBJAQR
bw043g1/CToWjnNP4yfAQX+HvAKBT3X1MKIqn7rxGy/13qL6+ZFVQ/uKeP676nNx7HiOXBAM9nU8
EEOa+WkLGmx2WVhU4F2GgLIUDjk7khrLJexB5Y2thOifGogIuqSns1KS5QW5rTyZdzMTzT1Pr+li
JX1x1DGShEQ7m+38PLMjYsqAYlynJhUPU3iZtXBWZAaXoNVT4RSkt1ot3tjsPUiOZzdr8LkrdNNo
UXPL9p68DrNmMxP4uhyIRImKUEYxvrya+sMGb0sP7f/OlHprZqO8fiTESsdiAp7zXFU1Hhzy+bf7
8TybOIbHKgiJFIqORrh5ffZl6lxT23z0QRrswJdSI2cCUe6UR2uFibHDLBtsNStJI0Lo2UZJKfAk
JXbpBhTu+M0VAKVxnm05lScl4+gT6ahuDxxueW4n/G+Y98mLXrLSkxdvla8tmKf/IYKxcQy3RMJw
8aj9haEcf5nDZM6qk6+y7Aa6LWx3iwtkJcpriKcpLOdDhN1737iAzGAdoqbwzjvEDWGkXuGysVog
IqulsP1pJ4iFcNk3R1/tCdcKwrznMKvbNI78TOg2OkDQvHhWET8HaoFTB3wjXs1TtTLCK8i/7mjR
CR5Z7vVbtG3SmbPjP0Zovo7PuAB8erJPB5wPOu4cgJhF9dTx59iXx9xbXj27EresXN0D31Gy8WfC
m6Vhv8acyK5hLln82UcT/qKrPnQS1QVITdNnG+5djKwnzg6bxI+zG+VTzrFInLcFvvy0WdQLLNUS
zZhrYDGUe5oZmBijmOlUjqWmLJ20JXIRuHdMApd8zYxzVIA5VkzcCeHh0bdRiKLuV4fK4VpE/ahe
Mfslp6qU1TZKvC+T3b1As+/oKLjZ6GVXnSynwR1+xkirZVBHX1MjsA5rixHSj0mlE1WMAgCfoPJc
paXqxRJ8r1UdIK+s+EdtFZfUAJXUwULy8UjpbDpEmpbUH3fQYNgvcUt58JSSdZNrZB0jSz5r3tqf
GmkRLL8Kpa4wMBsBvoHVdmMuA71gmOH+NUuSuSNPij3SAsmZgir03MdzTqaCJmTDcQguOOFVomZe
HVqm0LD3unX5j9kxDjJGbNGabiNtvGeP5e2imjluwgXCA9xbwRyI4isQIRQZF8sQZyDlsxygZ0fY
qvKo+x7xbDg0Kn8GSEgylKlPc+9Q+cZdg+lYQOKRohBjLLy9bWOj9NtmuMfEbmjnoCHXmwTVFAG3
Gsg0TAH9gGpGpsqfaIz0D2UDdWMrRoz4A7yiimbFIvlZYGMBvZF6T7JO7Q87W9Liact7QsutdOKT
pYIOhnFMnfS18NfpIYXLQEran2yOlLfJ441RR3b84G37aYjar10srFfPtSuIOaYHepis/IA3YhvE
qXN01+rXsvBunWjaxYnd4iVeWpXl6uKjZXBv0MHpYjRp4TO5SvVGJE3i+RYnAcFpaYvdGo5Eu5Gm
92tDGmkFV4ZF128IiE8zJCSzYjwk6m49RX56aATmfr146h7ldtVna8ThUPaJ+iFL/tia9ntUuPDW
A7A5R2ly1p/xIr1kAtyYpuKntiLJMSkZViIPQ8FFXxhj82wZY/QIqHzCpYilmnF5Q/Xilg3UzFiX
SIqdMRdQw1twqOWJJs0XTZoZ7IVObbPe+6ArntoRo2zcZMDFoYx30/hmQVNMgLGgXKxqPyFwTVz9
1rnGzP9PGoHjKBjObM3X/+5yE+7/8bg5ticcB1KECU/T8v7T44YFjG+3a4tjQxhQogWcfCqItiNd
C+PS9M+FMP8fZ+e1HLmWbddfUZx3tOA2jOL2fUhvmMmkNy8IVpEH3m74P9J36Mc0AJaaVdVX5ygU
3YFIZJJ5ipkwa68155jvmV/dU2e35Dz7/B0joKRV4CQkVpflEfXTcJA57PqmpaNctgDPEjXmxMZN
EcTmsuvpt7OC8TasMPlITZZlXlAfp0Pd0vq90VF32ZyiCwsNM2Z0UOQIklaKA4OZ3g3+dL9NDnG0
yye7SOyqzF0Di2Rv8nUPvc0aYPLZgLGQa5eZD6hGLst/8zG5v31MFsQDOtjCBWDmaO7v4suoVkFV
C5ZmKglEC1igq3aS6c2bVLQ/Hs27lJkDuXwHLqtkEU7Tinlj5XrNJam9ieqpXy2D4lq0prmjscPV
XQ3xOjET4AZRTNO+LIHHbRYcjohOmNuTzxAhqilTKOcSzI+fIRxLla6CLMXNmkFmcxpURGouiRzr
eYUoJwPIVaQp0UtNzdQqBymjI7MqcQ/nGfctbW4OX5cGHgVKPbe+Fdtb/vUnp6u/qygt1dBUMX14
usXV/Hc1scn6UhdR2m5N9KhIDIezNW0KFovn0eKSga1A3cwv5Lb94krKRUux5WHe1Fpcfz6ad81/
vZA4I/0NetQrDav3Z644qlIsFaSzzE+Z/8ob/9qdHyE2E6s+T+Vy3p034/QmMtqpjMYPgrwUaxn6
fXicN4nJ/ATIK7fUyRPfT4Dmr83Xc9q11LGPzi9pUYIxQEN6YqjylrNCuYZkYa+0ifoy74YwKG3E
0MkhNUA0zs/NG7dOnX2vFa/QdxZWRL88kQpHPVM67aqRqGHoW+F8IK2gXCtu6DNWuPIkUARRYR4y
cD7OEcPzU3PO8LypKkjgdqw9/fZ8MCURzz+ha4QcQvJEz/Gv5+YX5t8Yo4o6kg7yekYSByjHD6ab
IMJr0Nb3kwR7fm5+9WsXOxa27Xn/8+Fvr8+78yYdIR3Pjz7fp+zyfaImS9aB0ckhA3TqblTjSsUP
sGTAyKBs2gw6DajV/NDXJ3VQwuy8nX7n62d0JY5/2sWVuW8FbVW/mtJqJj5Cw4jrCrAXM11PBRA6
7dpc7iSlb4L60MNKm+Rjf0Uvpr/SkMEv4dmRsjI99/XC1240vRAIvYUZqSeHSHGCs55UZz3PuOlW
wXWGKIh7e0Jxq9WsS4XZTlMCtfzMJvWnck8Jxx3Y6nA/Tmzuz8zS6dG8y+IhA1zokLpnvXORLy8D
DTN0jKweMxdqAOJhidp0iMCfTJuhTliKeHWwAVR5BClv7nwAGMd5yCVcivaJUGgGK29nnUvUhGvP
j4xVQv7hJZ1yGkiJhDAzybjn5+iFtdd/fb2wfr8hWZpLJruwhWZTwgtb//WGpMFv0kTK4k1LqksK
uOlP5RqsvXlHget/agSwNnus+DnpJ8XAvIHNCTgyTch8a3vdWxEq9+OVoi0xRJGRGG2YhdPTiq1s
x4IWZcKgapdOFtoFJP94rep3846OP//U5cFam5rb80ZOEyx/alX/X3c7nMOL0OAEL+P73rGSj8BA
FIgzfxLgMWUNatc6E9D1Y1MEKH1rWIDzUzDPfzxvIGuj68tMJy2saytshuNsLaM9pGP+oOnms6YQ
xwQqS5oLNB/jtC52y4SHXkJowF9/H8Z/8X2YJgIlxzYNhxLht+9jMOuI6YwQ25Bi85w6jn7jdxgH
YzgqCZqbm/mpADjQMRPV09dTUe5pu7BHORlPvyRVG/AElT93d8aU7aRQmKeWHkfcvh/lQc/SuCer
mhfK1OybVQT3eiFNysWfXuIOLTdEMfRbkXbRugTXxOweOOUiyCIXy5q7/utPwJyMFTkeaRJk3v/5
xySI4v+2rmuGaxmuo/32CbgxNy7VqcxtBqyzSt7VFo7UvCnNJJ4iE4cf+/OTdhwQFoE2a+Gwutgw
AwgQxanJAyJHe4suHX7cvBvmyh4cOrFg1NOqx7B9SibM/ZBRZjpvnfkJq+8wa/ubaUWIqLoiuXB+
4aefmZ/86XUvdT3gd5mzro0s3JYo1rZmWncvSRpjfAmMh8TUxdG+/M1HNX0Uv31U8Mo0U0O/p+rm
7Cz6yTHhiSHW3NYSW+6Q0Z6VX3IHSoKEaDV594NKy0Fo88E0AgtrlFVIJDLGk/BVqPkBAHCLsxUK
XhvOK36aN+pAirqMEa2bGBh/rYIY5d5f9T3hCJwb4uxMG2OIBEVFdNZ71puyR8hfi3wSQU2vajdB
6Iw//eT0Di6J2oKS/TpLoocgiKx9kHYJAco8NW80ZAuLv/50nKmW/vnTsXVNpd+g265Kqizxqr9e
2ooanXLre+jA6yxaf92Y55vtwP4yUGi48735I3nl3M/nnwmCIGXa0L6okUB2bmP49YdXwuNQu0Rj
e08oLWTZMJJX865AGLYygyLdzruFVjnAMFDxzrtaMYzn6Y0wKbb381O1/za/GX6R//rNkqj7+c1A
yP14M2LBxjNT1Zv5fXoygqdxrVfvdWa4oRPK+xBY/rZzWU30ZSvvVbVBHFhqT3FpdYglhnMurOpu
/tFGOvEirkpSuacf9SOMxIPuI4md3ijFsoWob9JLT6+aLZDxstO3n2+U6e7O0t3sMv+sU6DODZJe
28+7Yz+QG6823mre1ZS2ugrwP32+k6HY+h0T8Pk1lZnz9q+/dff3ywdXDtvWDFO1Dax0qvHbtz79
5+y+90vimDK4yA6Ck3kTTeJpqYQvNUsDelRojhFrxoh7SYe/LZDBnnOJbYKDCb6SVecPbeCxtK6i
Z4dwsQPmV2uZKePOhQts6YDdES+TNz6LGOZHrSWZ6pJQoUeo8WIvuUMv0V7PG5g/3TXjTHOZaQkE
/OkFys72upo2tSy+h3a5CnGl7ssp/qrisDp3pXlwaf+BoOapQs9Dim8z2trTc1E1ZKdQcSGa2N1V
rDJRNieB6NduiWxw1URFsSwn+++nX0/BEjzvatMjVb7UY7nlE4tYg5bF49AK5NGaLFZ1Md4R2JJf
tXlpntEdsZqoveqJBWGFeIqeYNIT+VWa7ROi4u2EYn+h2eNsGsZDW1mRZtZmyBbtKe3YnTZOFtCk
ckogx2FHTmKIhmcR6qTOj25W0zAAq3Mg3efHJgsRuM8Hx3//3v8P/yO/fJ788j//g/3veTGA6kdK
8Ovuf57C7xWq/D/r/5h+7V8/9v/1U/d5yv9/f6Nf3pf//I9/3uqtfvtlZ50xxR9umo9quP2QTVLP
/wb+kOkn/19f/G8f87vcD8XHP//4njdZPb2bH+bZHz9emu6q3E1/Oo2m9//x4vkt5ffumv/1P7+H
b//2Gx9vsuaXzX9gSwV0xzWUAbbtYpXsPqZXNO0fqmPj1lYdA+Oe62DZY9FXB9N9/B+qpVPdyBw5
8D//EOIfhiFMzSHTDluAY4s//s+f+8v39vU9/jfQwZc8zGr5zz8M45dru62q9LlM3dT06T1V1/zN
KwgyLrJj16hWFRK0hUaz7IGuT4uNlExRvKzGg+Um+a40fDo9gZmuGhYevEg7yqk8MIvqQk4az8a1
zR5rfZUBaurM6xjTwLYjMQtaTxPSWHUIp6k1Z6TjOKVksH45Fv3YPgJC8XeeanZb1XzvzFY7qTJt
duOQmPsRRtsJrIey+ulL+fEp/PxXm7/e7/mrdUuYjjAs4TgGMPrfr219mVME6MG69tXsqkmV/uL2
SXOVlc4pUy8wp7LvEFd1xHBGfeYZzQ1d1NtGcOcnfnZL0Tiy7gDFm+tgbBz1iv4qxiwNZc6ssm/l
4O2VPLklR8Q/BZKRu98qZI34ika2pWvuwiJENJVn3QqJgNJ1aA/ooWy59LgU3qwYoxprpE9ilzGM
0VLy4mPOh4cZb9X6qSAqtGz/xquLS/q3w4FGsenaumE60/+0+XD5qRBy8d3Eg05aifDc4jAoCZN7
iubZiasGgTxWmf9O4ZlvuTspGzR7SIiIl8TqryNmUKNq56rkFqdubl+7RaKtsi5MHxKSRSfmUfWG
3Y0vGjomH+W8MUTA0aBbyj6qovBuUOgJkI7w8vUTau5RXmuVf+gKYgUyvb2KW1e/sm0IldIzi9ce
V8fC0otbsN3a2TUxrqSxegZnB2ubRFA0hx9IjcoX5BDmriKnFObfUL5odvpYkXkL2szIrnXplot+
et5hoLAaR0scSgUGdqSJlX5LsGpyzkK1PJN6tXFard1glNTPidIzwPCwdBV6e0ymDWNZtGF2swlR
jR4NK175gnVr3mb3Zlw6m67XC8LnwgT1sQmqRqb+G2gxRArg65x+fJ98xg/CLYoNpkAcXZGanbXa
IfuRzuQLYpc93VHvPe2aJ7z13aMflgYaWZthCYZoLxH6pbCz5wboCa2OKjz76GYCNDznxgmvsays
U9PPP3rbeG1gEtcmJNwQd8ppjgEOnPICfnVctCi1CKKw0g/h3gtT5DtVquPOtplAUNn3m5YjHDmq
epWbjJjV/qm1jjVe8jcPtu+aIYEkipFrSBsU/BFAPRvHC+nx35GNkhzbALm2Gbg/NvNzlkuShG0B
Kiky4zaSfnuPFDu6B83Hf5k7vm4l4SNxiLBeTCs8ta6XHm3Ehxt698NdGyTDQjR+/d4b9xTTsOwH
/528lTcbBMNj06vWqkBzg3RGBgcRRhrD1rK5GfW8QsBAtpyeBfq6CfUVOEErYFWOscwdBQ6AdCkN
b/hGLEm2LJIGq4Tpyx36DGvnamF+DHO6vI0Ca0YkYtebans/6ugscet+6zl94WwDhB/CUj30jdKv
a642G4noEVZkyOEcCw0ZDV6MEZ9sjIh/3+eGBjyhDc+D7SGNkpa4NYDQLy2c+2vXKpVFlPjC3DRY
ELc0IO/wG+jLlMu5mAojXRT6rpAfnRkFR+R4wRGmUMB4CFbGYt5HNM7D+fVY14Ij3Ic///paq/9+
SVEtrifTVVbQhlYtS/119RAVqo0WVtbErnYAZoiBvULrwWjdiRjYRV657/ziIQwG51Xa/T5uHeeh
1Ax158bMc7oY/uGo11dZUNdXso2AalJyQh6a9ucNKZYhamPLeSpd7SODuHMbhlLHbE3yjV6k8d+0
hud/8dd6aLpnMvgBZqBbQFH//SKZVU7fm4L1OwHWnOY1GoU61PdRXtjbwUDy4TUBOLcs8ZammU5D
UPu6RdaoTLLMr03ROq9RoShHOOaEbJpkzQlSQh0Z0jP1A2BA0RCcgl62t2h/V1TK/qUaQaCzVG0W
AQquU14j8Bec35WNXCoZm1s4SON2DkJTPBw+Vls8fyVZuNnh8xac151xLophAS7MeYUG5LHmrMWu
y/ODMfjeKRXg4hFeZIB8qvxRJu4iq7N21eSldhpCAfe4a+Q67kvlqQj106gY8p1M9ifN63d/dwD9
OsSYPm+aOKpuGLbmupQ8v9UoStEndhZg+6J8J0MFeuuaKr0ulmPLiEaGTrdXs7y/DXvnWNqt8ZTk
tCjKVMcD0hjufWPCrKzzJN/G6CrhsExBU7Sz+72fNk/D2KpXYPPDu8Klo0PQJtBMmuZ3jqLfQ4N5
KOiHHDlDw0U1if86iJD0dkBz43i03YlgBcCAKSRxDAsRhIhM8HqbVYHReKqf3JhBY8BydknHCYn7
FMCuBVG3l2qPRzNcqDD0LFC/VUTHOAjXLlXUTY6GHOyquw9FgorWlcSPDlyXu6hZWqAzjnGdiDso
0P1a5u/RKOO975o6GbWRse9F8p1Mv3H/ic4WVrp0EOXiGSQ9BZL29bxpQR9dT3HC6MLMrHnNNY84
lMYFMNX53xSRundl55bLRiXAzYkLbqYqHtJWVRxnQcvy2ZDpqQwj4wF8uL6ywExDnABnJUMLtenY
ElOukf81V5GpoZdEZ2jksyEcXBauWS4Ncs/+VKS8o4ehImnxyuIlFF6wjSrx0KB63Xdub54xe2Ey
DJS9qVTp2YXDnFrBs1dIb61HU8ZYkA0Ho055i2IaL7E+q64KT26c9E42RfGk49o769BAFk3TDtfq
gJ1+MQrrBQU4fs+eIjXKRbFIA6Dahmlwa6kL62Lra8uJOfGaBBNs47rykMTjTdIgOcgJbV0NoVvd
5lbxnPdO+kooeLbyMVcf4TOY9xVT8nJ6PmOku24t4pR7HwDYNoBFsQxVoIwV4U0Hh6SsR5RXzMNV
UQngR9gjOqcfni1uOlbRwe+ymp3CEvI2Dojt6HBWTXEfwBjc5Y/TWWtCyEaoP2n3v46hnS9DZJy3
VX5U61GsqrYcn0QQ3JBIDjaysBIP+3aIw2TKNYg6A9xllJtYo+L2QrvUfBjbgPwsL43uw0BCaAfH
KmKj2Ieu49NhF8kKKEr3ZpDS66pRvU7JbD5gbUCfH5ukEk3riHlXHy+eH/crbToVsn/9AAy+5lqo
A9YJW1n7Mqm3xXTmNpm+r7jLO8OQvZpkZnLxT8MlygFO2aQK4iPxk8kBwcRdhBh7byHk3XKzgDkw
rfNnTJHth8lzYhJ4UoRGdF2bCtRSQAVI8LhsqbLeSNYyg2nHxwJ8zoJsD+T1Ha37mSOoUUZUTQGh
DlkgGj9k8pcQvONKArKh+aJG33Or9tERG/4JKL69rwObXNmJsdq7frl01FJHS8EVpA+KZW4OqPxZ
gZem61w30zk3YvZeVlwxN3laOav5J4Ii0WF5kyn0oQyNh94Sd9MXp3p+hJwnX6Fkn3K0tf1fX2WN
f1sSWZZm2YZtCZaBtqVO/fSfKn8p4741NUVyPbCGbReqDNM03NejlAZIc7dcIcW2N0YAyK2OApvw
SQ8t2mTE9O2i3IQKmYiwttLLSJtnnwcJBWTRxv5OFPY5jsODGGskGVWV3PgxOp4Bnl6L9eUsdMh+
PROru87Ms40WU4ZntDMOZpQpB5xGI8Sy3v27u/i/1SXQxIQ6D8inJfk80PnpD2Yd4fZ9XfYrmRH1
xABJIXvWJdCYjtRwNgNHeRwHTHh9YlIgk2OqGYq8Zd4PBBHpWVp5mziSFHRVCky0LcUW0n+AOxwU
MKPD/jWKFTxvKN/5IKFfOGUanLzOmjJfU04I1B/baPTqLU5TzJdYJK5Mu6Yuk5pxZSAYeRiD/sdu
JNCVe/aT2lhHs9btkz5tYg0oQQBqbqlpijNCTSaV3S3Le6EK/UjVUcLq0Md74BwV/k99Pe95bave
k0O11uOkvAHBrd63EiIYrE94dNNugAp2FYxgvdw+QyY16gaoZnQUwWiMp3lXPiVmWf/Nnd7896+E
b4RrhmpawrABMPx6DNIZBuCWCOA2MGqL8b3VNe+pb61qmxpIM9I8Up5EXbcsL13zFFRW9NREe0Uv
g8ckeJjnGabhA8ObBxoybifmiFGvvKveVfVz05T6eX7UTrtGXiur0s9YgPmKs8sLWZBQ7OQLH40y
+M26fvLHs4aK8DGmRYN1yXhVyYl49OmEuL5xUkfjemAqcdfoyQt12rcxZS1fWHTgXb+uH2Jb+Kem
/JvGLOLRqWT+uQDVLCaNJOAJS9OnceNvJTWdamDkga4t7fm6GMSWcaWjB96qJbfwuamdjFZ5gp06
tA9jVQ4XR53jFyg3sJ7D3K/rZ7XEou838Z8uURn5UK51DMcnkAvZpUiKu88IZbWrjdVMBpsVZbXq
Gke87WMozLMSxuZZEx5WWI+mxES/0jo1PUFAPQw0gHa5GYKLrxUW4Gb2UNUSYxajbqYcVY1k8+nz
nxKXeDnTRllO4YV3SVlgqmljsaywkG3GnkoJBUu90bPWeh67ZN2NevstCNtL6dbvmVcTay/i4pb8
wFcHWxXBTkBio461todU34+bGNwusVgjdEdsWsaDzhpqVWr6WVqGufarbniWY4EM07W2KDWJqfDq
hMYFP8/kI7hLI2QTdMI3kevW+xxv0O6zYqkj1eEGAeyzDtGAM2CArKq4LhrAvL5Ny9TasLqMVmaC
hD1Mw9vYGXSa+2mzVpOGKWnbXM2ft6faQBhHjPAtETkDVeXps6BB8bIsUnKCsEeMr6KFoObiT0RV
lpsbFcbuOodAc+O3RGqkWmEtJamIi1z49bVp6za9i+hR9/v02lG87zPOnc4nwp3MuSkGAqf3WMJu
SgntdC6cozR7igecYl3BdxhRYq3aWtfPlWFau8yqqr1lE/vkquGu1M3obnD67wHn8kVa47tRag4I
VwK5O+7zkLIVAMafR5HmG8/zHbFNOMlciZeX/g90DAir02Ezk9Nq3fCYLU91XEbA+1LVSYFCKRo/
BXpd7tIplc+XmrskiRhv2GjFtFvmu26HCKv0Hayj9RS4WVXDa1IhSc46dOUgJ4blPGMtQuFeRxYC
yQx+YZa1dOusZIzWINexpxnBW45USuBCBsk0hHBRYm7pU71ejf64I0CJRs+EHxLTpsKZs/6kKw0F
3sxEp/SfsqjnDU5qe/P5KmEN+T6LJtMSi4gNicdy7ekkfmdhE+x8tX1SIqcH415nz+BusDW1BJdF
bVXuSmLZ1iwIfZggtbrF3H+tDY6x9vU6eLHI9iJXOv2eslar4N3NXbrPjT4QLZUXzBAaCPWID5dj
0aPj0E2yHQsg4iYCBV8Y5zqi/IR2szBsbFKEF29tuznbVucc54O4Z3F6Ve/J4cITljf6LcoQ+wET
sbamk70K6qDeq9KuL7Luieg0P1Stzt7K8l2ONrAwzW4hX3xLhCNf/QCWrpfWydomMT1gQVuRXkya
zjKyWvnNwNqqdGa4A1aRflrlMLhR4/uESUWd79L71LUN9yXYA4N5Kvhez46XkIdbSw6UPjSWHoEv
L45bTXXaXAt2dKB0wflWpUO/iyV2QiCKw4Y12aMbde1ODMX9p2vVtvK1ghMyh59FLgsZERqqpEw4
xor8mpBBYG3vZp4B+ToP0VC9tykIClKpRziYCRINsnDldRrUxOOGGTxJ4kltpTduWUARiyMFUXeO
m+9EqSvruR2ZtPbNaBP/kba7wM6HxzYGeU4u2DdFab5TeFJKNOBiLaf7huywgswgv1WYZFZF9tqT
Qr+PSxeFcRBW15kQyj6ta/T1mebwAZhSIbw664rhJtcq8KdFfaM5ZgHeajrFRCSHi5jWI8BO37Iy
FotIPs/3jlHa7q6SJPJ83ko6PvbI9v1owT8IKp7a3M3X0TSmI5DasLBISFrOl0qtfRzVvt/3kefc
yJAOT94FBtJRjsA+ltah4yxfjwEEwmnJ16i2f6XkerBVLEiDANqXah+WL4MITkqhqHeQn8JdVJjk
t7Tamiua+eh7GWtqewvITT9309WjgbA15G+mntrvQ68uTBzYG+T52Dp9L140HDLXIMJAGjriYpu5
+0xmodgEtG+2WD6d58HXT1YHGSmFd1PkTrg3+tLeaMIur9vc4F/BXcPzhXocApvCwx3lNYOjlIWq
Gd33kJ45lxP9itmd8qioaPCJXdnSP25XfpUv/dGqXlzMmxtCrixIyZjXTB3HJLYb1lFUemnZutth
pOtYVeKWjxWQkf7RALi6DCZIRK//Htd+t1Zq03givjDCaZ0Dhy0U2P9NZsFBmT7Ozo7DTY274Rbb
2bVmjvcsj+4kjt4n2uoToJTGgR0Q4tRoDWugOlXKrTOyXMQel+8LKbx1ygXA8b47iYQwnuoGB3Qy
7tAyrH2Hu2Vltsqrml9ZBFjcsLpmmWRH1qM3wmkGWkHHnMQdd8JHOaa1aH3sPsu4wnifm9SToaFE
q94Is6NbWemjocRrhMPqSz/mOgkPreUdU43IvKmpYPhUV3nzTPwj6aEh1KM1vWF0+ToiZ9P13B3x
KR9VZb9KrQyXDtEaF3/kvPt61GEgo01qf7BI70+66WubitCmI7Esf84hXQo8nFtfaAvVjJR7vTYa
CG0KV/npINGdGsOy0VoHXQu15/jB9qW4y2V8GRl5rTGIExCd4OsSw5AvcEiUR9FADfqclSkYCBcz
khG02LSglc4S2Srga65v2Zq0tO9UWs5RAySxTFUaEVnT0COaUonyaTMv+bSULEkIqMHm827oP+aI
OXtWrbkTxE/zo3FsCA3Nxc5pC2qXcMSLZ8T+EQ5Ttv68o00XzbIY4vCmSBRj302jY380M5f0eZjD
feJYaycOqgdHBO90nRsmW1wpCs++qeuoCFYVKrZ10SnWyhQS7aYgWZkk57WccihipzXP0cjJG6Vl
ubQ8EPFu+GgwUbgH3gEjAfjFjvRi86x6yodjKvWO1K8rEgXJjmOULUrrKdd9c4FhIzmo4XBsRqEs
m1BbpZnjgIPCUIoV6kxEprxTOVEJcFgVqrhKjMkn0xFuRSQOmzy8qUSLO8APtCthB8b682onMzIA
g9KNkUGO8VU8FOQ79P2tg+TSAlm8SG0l4zKl5mcWVNaB2IzblIndKTboO4aF27zlvr/s6ti7TQet
W1Rg1BetHiqPTpRFWCta82JFWrzFw9vRgY/sc1simO6Zrh/MsqpuyTu+EA0vByRVdPJJ7GEBZcZp
TTns+PugNNL7Wqn9XdGm33DjxsuStv2hG0v7GdazDsL9ahh5uq7M6mipDpJXHKaPhYQ/Rv5BDO3i
WFpi0+civRkTDMhz0djqaka/iXZkbbYvDjTPU03bfSUTm6ZLQkuBO4W9KwQgiCo1lUPcxteS0vLE
3KPft91w7Bs/P82bwjmDMV8UdVev/Da1OHkgU2q0Miohyt1c49meXp8tU8FBV2D09ZuUbyIfFww7
i33lhjHe/6mTMggfN9mkqY6E9a3qO/6FhoO0hjnMeVQl/UJa26ecyK5V4vUR9kIsh+owfB87oCVj
FeXrJKKB9Vn1pTbuQqsr23UNKYeNcKmQ6TqVhQeWvztR9D5YXuRel0UuHsvioeMwfnCyIrltXFzA
AdwFnLNn3/IxvWNfMUcoBNgbt+XU96Ul5h+bFovdbLtF1liePk/1ItaaWy+xsvsK0NUMT5K2dt+F
xUWtlYOTV8oljIt8Q6GiH00F1hIRyNTGTtWRWqkikNWUZuVVwr4OVbdeUVmxukocfynLgN6wY1sW
Y/PaPA3EM8/3PMcSD2Tct6Tqcgc0e7e/iv0cY2PRMBvBgrCtKpQmEe9+KizteW5d+8Tm3onpr8J1
cO2HNhg3JH2LzzZx7pKwKHiTz9axWz6ahF7fxVNcH4Z8eSs76Ia1RL5jBaWymY+uQO4aB1WczpRY
NYLxrvBplmb92O0Vtx7vujqhLB5THUA9u+SZYwkYUfJqdO2yTZTgw1OuwKb7EMs3HeGxx4jKjpnU
9BAQGA97qw3ZT/NdYwHEn+IIoQ9leBVr4p0BGM1fs0lttXWTaq0R0Tn1WpkrFwl2K+IHMwutDw5U
2EDU/Ij9YJ4U9ltt2+neC9J9lw8uydZwU6eTgbKpakS2ZvnoH3TLJwvbk6wEpv50K81HS9R4ro1a
PJGXox4Bv25cvK2LsIY+r5asUOIcDbUGVXwno36ycPEdBp576+ROuvCUOD97kBXoLdEIQpo53AYj
Y/+RI3RntqK/Ve0e0XIIe5bVS7qMi7RZmkGNaiwoUVdF4RpkWfNQ2wbe7c4I3zEULjPZRT5q0uaq
LM30Upbtq+PGBK6FhDd1RiDuKJCWaKb91efnQCZ0iptUIxedcshiNf+U996DKhFPFZ17B8QKoXhc
r8pQEmvMhXPb23EFMVTPzySofphM0S+fRYBRmv0lTknoktabTNrhVc+ZLGuSLoVmEq8OHc65w+Vx
CrtMe6lReq6bWO933CJjUkdT4+T4cbKoBAcsbHvWV4HyzXch//pKcc8kCkyD319/hgslKTGrzZx0
DjxowAnn3lFoFtA7CHyxWgZdJTAAWtsomB0nRm/rkh1twnhbVLh/eJXdEt6IZhEFVCt40xcCjikX
/gyjckJLwO65NFYYvg9jWGZLqXsA6PxWBzjB8VVT0thGZ/450BTkHdXrODLsZRSk1FYe7RhMjOui
94aVMxKUZdBesedwTY+7DRal3mTJlq/TeRE6/8i0GyfQSvQs9NZfNlaDCnUf+Nm+lkq7DzG+brpK
yd9ge7ROPb4RJnxPO+vNpxfvFAm54NMjivTs0Y4zmAMDf/5oE4aBttw4fQXMhETFbDVYYaXWiSP2
f3GcHzWDm6xxkpbLYiKYzx8wAnwP9XLtYOsEc+tNuP95k9vOzgsnGkgZHLSOwfLS6vKeleA2s4KM
TjVX4MpR0t1ATthKZCqKIl3LfywoMrOnnWwv+gpuHTlXNZ4CaLeGYYRrAGH0agYOsiX6cK4Y9UVl
kHzpPdkvdXgEezOi61l4TX92wzG/TaV86O0yepmLl2G0++dShqTSGMFjzDzmKpVDvpSuqjyzBltb
VolL2YYrlDnVLssSymovC6+Ij0lPvZLbGyergpNdBz82MbZDL8n96zBuX6H4eB/cchdSeuPlc4bn
9dDpO8AIXeur33ugQeiejOqRES4CKzGdZO5QI5Ie8yMdLg6h+aHe1bcEXxv43I3Ai77ZNqZLik26
x327qt0YqpbqJcdeRg2CWiyZxQjP6nP24/t+TOf5JncGVOc8iHRaTpR0NxFmgIMqXGPJd0NQiU0H
b8pZKo/DZxkIzEaHLr1URj+56HqUHKWounUdNc5h5ItDsBADxpSCGIPp8iGqLfOjmCxlQW9/lor4
j9mTN4r+0ozKunDkeApEPFyAcr1/Lkl8zXicjcGek1KR6Q3muY5JWj3QgiOw+l7XuUHkmvZoZ924
ma8ctv7m5r7yTBhbtpufxnxqkdnUdt7GGISLyxWaQh81H6YGl1CzEYhDglhVVt7voW/ZyxJ+gcqd
7myYjXmUAyt9MCDjPvWBGcZdWN4Sl2AthFr675pyGzoOxCjYXl8NnD5Ae5qWWkzwhm2fCNrmaEHg
tJp3tSG/QhdbL1yhUHO3SUAQqIKdCBHFgvkTrHw8g/HUncoL6+6zqwg+XwEEHyW7HM5aMK1jBg6Y
vqN6y3TPWaXt/6brvJZcVbYs+kVEkHheJYFcyZSv2i/ENrXx3iV8fQ+oc/vc6Ih+IQCprIDMXGvO
MZ3GB/sbXEjus5eJKmqGZJfmwLvjZfLqhDYCRjHvlERRN2uBhuYsqKK+e6Yf02+FDdujW5pMa4s3
H5J0+93v1snABKhVK8T9mcZmrT+0DuWghsXu2D6GzRB5zmL0W/cwhWNgp8n+kKcH5v3Ga57l+pMT
R3tNFvKtawr12gXWb5KzjSs1QHEolgLdurFmrJgWdpidErv6vgActlnLA3pdDPQ2xIerTcoTRgy1
yS+DxuJyQiL0XuX1K+mI/VfC5xGPVgfdjjG36gS9i2XUnOqHCl/4szU4n8ygmKLKpn/CD7wNK028
lIAg/ntPSmT1QJt2wSJK/9anp7keojwi1H45p7inWC6LyqIf77pMKHA2zQ3Za3bThqvSOD3aMKU/
fpcxzck+08Qqr/CDNjiTagCsQdF6GXTL3awH1cEO8Yytiw8ktQuLWf1tuy3u6WVcqgt8EHMzYnpW
iQo1bHLSgOB0xyak+7zyUHLVwky5NpydUfHNKTe2OpM1OFBGy+S5UB7HEE18GFnVXp/H4BEJDKlp
a3Wm0tIHkscKTzC13q0R0utGtafggASPmWuz1PbQm4ulQWvk49WKRHDLx7l9TWINiFeg3tbaznI0
9en88H3pOsazZfXnNImoNUQVsAt+zPowp4eW72jUPq6nbF2Aw0gJZ17r2m5mPAVTk53s7oKrArOt
pNHHkx2Bo5yC+JibClwYfd+REHNfS62pG8y70EhdckFc89mdaE4glD3HRoAFuQn+0/Ne5x4ToZ7U
ExrxoLUy3uhAXn3wY2TSALOXjfVlYGpqI56kfBI3J9NN8hIE1aalc9FqVuQnsgBj2idfQgmHq2UB
2CJH2cF3GorPsio/8XvqZyouH21YBA+F2wM/A0bwszPEw5AW8jXMdNJ3EX7AFialx8r3c9xUR7Dq
6TuTvp2mpfkWCbl6sHMMe/vAlX6jNYe1UKumUXkhxuimsZ70hhHRl2PNpkckSvtg5i0g0rUhEbek
X84OteMNZoLsn9Hz+4lYuKR8TBkJ9g1dMgwpBG6w9qS0srRy7MgoPHSAYDxm6EIbMAbfg1WiGFy4
FafmxrnlltI+OyP1Ue75/DAEFBUmB+FpkpoRAGHSNQJ7NN9My4rI+xDgnIm4+8cBHrtXfF0fWBEU
SP0EuZTqwHQaCVrj6UuOA53J4BGDu7xbMvwZd9LZm0tnhTJ1dKOgA8VAbvUFhB9ScxlMheprwjR8
Ihb8RtyGQXmaKNoWhJGWl/MzqayIANZV5PelrzlTcVgvXGbuBI6P3akwckCaC8Asn2A+moteMY7U
I0qF6UMNW6R7WHm9SDKy0uMj1a5v4yO1N3q4rivvihF3flH22YX1nrrHg2c+zFh9UrOGX0nL+ALI
cjja8TSD6kkt/oaOKbYyyb1WJcxjpu5LMQvrjyKJXzfkSwvchvBT90b2uIFyIUfDYeDNTVNiQ1YN
cj0mX2pY2cembyx/biL3OCKt2w7Uhh9MVYJBdxkkeeR8oncAO2d1xJ8ugp5Vy5PLxod54z6gRP0Z
jBrPsIJLshH1CGPYCR5p4vrGDNqzMMKvZUe2nXgPw/I5WPhr68auhn/25KeoT3GSxCd8AO3j5KRP
kdUWqY+GgusCpMLR6odj3ljmMRfDYb368jr5AuI1++uRS5LK9xoZoQ4EFawSTO5P66UfgZ9gLUQK
NdU00wf7UuzskYzeYKh+IwT4MFFu6m43PgdIrpCZlHT9ABEi3gELvlSjpyjSviVOgd5mWyW0Kh/t
HGhKRcKTqIPaWz+nfoh7n2JEsEsBNl0Mgg73/+4ZSUuJMtXReVZv6+p93cQ58kKkMbdcGJaXOlHl
RW2iAcOHNKWP3JldMLya5WxhJ2yMp2TugPcE8wu2etxuNjPlDq/P+kxzu/3kuhnC15hctaUcS4Di
hWKSuBGvfQm7yNoaUsz51lCcd7Oi5WLBzj0qI6e+Ww6qo73iB4n3ZLaFO7NR38oigs+xyEymTEsW
Xjzol6igjkhy63fVax5ynoBC9csaPjsPM7uxos9Qg7FCBuPfRHN6Br2cPnLuNM99EhI7h1x9oPe8
1YSJXL1UoE2VzSlZI5LENOT7EGEXhV2CaRc8up8Eo7LrRYuQrKYTWUXIiOKsay/21NrMHPr8FBk6
IKs47HdNr+3X2cl6vUawrXZdjUTMRXdARkKsXir30SpRcNbqaG3L1n4uHKU/OMtFuTICnWw29oYY
hS81kZHHivC5HYPwGb/sq7ncgdS361spxWlUXc8iC/QSLBKeXLTFfaHzbpJACw6T2ZR7YoqRpRe5
vFSKaLzaac0NpwSp8illxdptv0B8LU1VkDVNPsinooU8GSA4g94dsh5ciwXl2H0BJ8nOGO+r47o3
i3rZ6+KDjPQPIiZSunqx3W6nZhOVWUvbNiALb1SbXeJqoBaakcAPFFyQAevc7xGAIgj9LCfjqxu4
NzSM0iC9MkUBRaXpDPFrp/O7LNaOlHyCXD7MdaN5Mqn1x0xjcuvW1U3bo9qhpzlUU3QO8kkFwRna
BxagBUV0p99VTp3sXelSehZJQwAZacVjb35Vc9dc2rpsqRzPEQvFpSCcBTAVV60kFiwQumMBJmUp
QFFnIlZpecCP0SIgXMK9jLlSfGWcFMJszI+15NlnDGuGJYm+Zcaw1qLVVJsuSqLSZB3dK+FPzFJX
gdpaUcBcSVoNi/6tWbS67wT0tN3EqY+TkNlVscMRgE06fZAgGTGHHCC/9YRwq0Z8NVKKhcvjX0Qm
3BKaqCSg08cpyWVxeoCL/xy4Q5y/aEsXhlcMmvOHEXwo6X5UAbEGCiIuUXFxCZyKkS7FOsiM+gw5
fjkEkDViup//Cc9K+bOJGwqL0fzjdAEpJLJ8MJ2c0IQQe9bYza/zjL4nlnO2zSY9/ATcgcRPB5rE
8Kn7DSnSZ3CThR/DLTh2mVHsACiGMDApRH7f1hgJnZOhAtUC4aKNx3IovXiV8tFaaU/fopB1fgQZ
8SMJ/hI/mDxB5U2fmhkOb1dEwyboyQ8N445QvKBSLnBXXbDguW+EbvpqjlxStmHYXhJ1GXKa0ATD
RGdfLsnCRgxwx2jG4hbCp33QKi1jldxml3WPPKz/7LmAcaMsGnxM15JGTrRzjET92ffqvAtAR3kE
K2PwTZthl1BMxucmPnOgsqd1sYgq3ivsqQazt1QbJpjhNppCPkVZfY5Wj2uEMJeNsaS8dw1VrbVj
Ug644GuwU4kS/o3w/H+V8hFOvUQkW8uNMk/iGRmH9FOJSkWfwA4s1whiDxRac+NFk53c1mqpZk5b
US7lt9qWpwhBAGQqffpRtJAerah/z6zZ2A5DcIiAxp5E7U5bdxQoTpKMCbquPZc9qWFmAneKIoip
Fn//macPTvRIMfwXC+eKZTztwY2uNo+Vm+t7vs5L8zmHkjsbzygzNuuFOiTMA8qclnKqv01BhrlD
VyFKVXLhvtX5Q0UuzGYylORJ9sz9BMoebz2sMPUDpHebCyvzfjcVQX80SOHZp6KCMEeTZEOju6Xi
MTvA6LjLSVNYOyVdzZQyK4ons4oyxF+FdWIiIi+FwoINMCEVT6zNO3JvnqDcktOTKt09preKTL1o
fS2R0/b7kKp1pdrJa2/GNDK65jXTFNDcyzRLxpOyF8sVNS7XVhQTmBtUMGanjmoTPHB0mKZuoqWU
x0qbxpOSp5clmWlprgPjKrlsRtv5QGrIVKeQ0z2Oe3RdE0YjK5uKexG3JOFhRfpPmZtPeh3hmB3n
W5W1FnbdWNmkkxp7GDPnM4gH2wOU4W4IQqW/ie9pIyCq8dDhUnGiDtIFMbrbUq1jhPpD/SMkXJYF
IQjndW899/3qyDyzrAzYfcTgPvYd7YMwFUs8TKw8tmYdPFqOs5OJV2ibWgLfHU2Sc5QyKa9EFlPq
m2txo0kHt7UX4oaPghAPW6k+vzu4Gpl23TIW5xW2dDQncqeEvfIoNX3L3z28xLTDXpQ5e5gWYubS
+M+0P73pYkhfR5AxSZoN4hTrCjP1OYLT+sLDu99kaJM7CM+52JV4lA6p8brqVL+rvU0VcM+RQLHh
w8wOViPms7CSv6mM77Hs3RvihOLUkoKxCXMX8rgVO9UlTJ/XeYPVapM3Ew8uzZgUOtrRBdE3O1j5
h1hkwndR/3glKpwXAkL0fagkrlcg9Hqqen5//N82DguKIPX4S+iW3MW9yzOq1I8Vfyju16HzheW+
d+OkbVvLwiWr8YGSG7JRuXA2KBlRggQC86JA+a1J+itoW1T8vUQyP1a0rnZKZ2GjKA9TkqNACQz6
2Xn5bIA45W4ramrK9TNxELic3TbcWvBDN7qIdnhqcMDnYt7gSfkVpfquG9uNYgOibhHfX0y6WJT0
A0+Jk0Pr4jTCVP6ktK524u+JinrelA1LCQb/yA8bPmsBPo1CczQhOcydrYy7o1mBSFe1ihKPtA6O
Xi/c2k3VujT421LZYF35rWUYiIfI3FUdqFRtIS9jN54RTZFSwXuqxUIShq7ulw0wj8K46AmY9JSc
aUFI8oaVr/nmmKv8ZvIjhdVntlxJcqIQG7Jy6YYQuoMdbxEVCw/S4IOpGO1ZUAPyadVTBJ5xbPfx
J4PkrqmWSNqohpKFdsYbY/OnM1c/jYhCVGgTUppmf8imuM7Y6zyJvJkHF0hKUtvVJNwbJv+RRrWP
k64EXgKQ/aKGX61JoAW4FH/CPLkNi3fWuLlv5yWsPBhrm94YFssEdZAYdwteEIyqmr433Er6uYHa
0NDVL31u3oYAqdrkWJAntS+6TPmd6j/MnGWjdLSPdKksMG73OEs9epBqetMB1YKYmX/RL4yvzmTe
mslvBxZuoAjmna3lSNj6gdiWcjz1hsLkEfaIb+gRYRLNT9HJaw07E5JL+zUE1H4Qqf4dC1tnDjCM
W2lQyVOFK70hHZ/kbHjp5LJiHrVkCwIOo5rJ8yAezB+yhKKXppYHlJjrrH2XIbHoCGp+6g2DSqi6
B0SNuUecRL1rlfdeisNQtLEXGRVLQaHeo04lwYbwMx7g7ctkIbtUS+wqgeNjIRNnmapbPOqg7Kmh
XqvocywQp8lAZE8wD3f4l2w6cgOTGdV5a+pR2dZd7xAQORssiJ0/YT7bROiCLmzb/diGxtlPK+Ul
wjPZZKG7E+rw2x39YMoxitjF3rWplgWZEN40pi8uiob90aakfkQ9+oyAwX4EI+URxtJXheZLE40m
z6tqS9ZB4/VJbG7LroNbkqo+hbLO0xTmr01677r5jStkOsSIm7aajja6gGly612Fd/akk6AVn/fp
ILpjUEIxZETrvVq1n0MW/qyRYx1vpfIzoI7KgzqRHuls7Q4W7kiTtgXg3jnmvrJJ42qTiXalppXH
0eK5M/a7eBgqrkV73BfQF48t8Pqo13ZJapfeEKT7KVd/Ugj8jf59T40xo27YvIQqTVxZozkW6eMo
O5I8AoIhtRraXjnX7r4toqepAAZfpo2+qxR3G5t1eyxD+UOziSmtm+xvPirtphvlacjLdDuSY8pY
A8Wa++GvIPna6+x+L10t2jgdf5OomG/QiMi9okppLU66urOpPnPLx3+cnmsBbJ7YZWAgEyBKRL8J
ewfrOqFxwdSNzCavDWtk6qpBaEzt6Qrc0D6IyB8NyaJwI/uSBYx0o0FX0eTuIWOMzzvO9epiD78R
0GtnWuP8qaYQUBcpMWjFA2rLE9WP4KqRhoULNr2GdbDPBrSKjuWcirw4KQ1K4yRjraY32ia3tPla
RvQyQJH32wFhzyqMBQ9WEe/aIj+DVb1prEDfC1QDAtngoS3VK/pAQeQ2t5ilLwBXq8SPl/ALK2GO
Eg+jtq5bd9KYs0WIr70wFgQ7fI+DJ4JU31YxmeT0qhg9D2KwEQ4FwQ/R9eLAVFXzBw3ZxWj0X5NC
AJ4dwbxyNB4DyfSeJX3iVXGCkKdPcF+QgUHKIfkbxTkYP0ua65Re5BJpVOMFfYjzXypRtUe9b3Og
bG3qx5MGW3IO73SKDC8ugf43pfZAjmPPDyl/pyVxQS0CDHIn+wWEHh+qlJxLFGDS7wNZnaBUgZV9
6rXB2cEviLBDfZR9I68tpAyiHsp7VhXvSgZt3KiiV/BKX2Ud/AlZzuwk2HKH4MQTd9KurJr8VkYq
IP3J7Q6OIj9VE6qNxXxg03XkBkSFh0CtO+YjzEUDl0RbTeZBbfuNQejBHttqCkUgQzDVTkczCWM8
5myMuH2d1fhHZ07DZ0YptFfDfWO26lOqZg/oxPJjv2SBlQ09XLNNiCpCibzRWvAai55GX1YmZpuy
8I+1j8gOfzpRnF8YnMxtWnTvWeo6l5iJ9A67sx1UR1KEqBwLdXysX6uOvAmzdj+nsv1dNMGjFrOY
xjS55ZGBaSRHUxDOjulJqj7JWCOSaRuByReoSGe5l0z0zbkUI/+sNi92BLXcQ+T6BzETcY9nFeuy
E9xbrcNa79BvTptCuTeUnDydOfEmQCLkjFlwANiu+B2m1rAlb8GGob2lUFjtwxTvgREwdPehuQsz
d9yHtTk/zMrIfx0l48lJh2/3Q5rW5s62rNCLdZfWFl147Hz5OZNZ5BEFUBqtuh1AvHhtNpJvMqW/
CgsIgl3YZIvdcfbpe6mx9lF5ou66pn4tzRS9a8RkViuAqbQxolQ7wt2cE++zZjPVp6ZbordUxXeD
nlLYmD1YulMfBnvAYtizEmGGB9c25rIxiF4StH6WEeGqjMWJuXPqqzFiTit0jvrUozfLTHIzqTv4
TaUxWOGyZ3onmzuQWcPDkoX3wyohLSXM1IVwIm+wCXyka0Maj9raN4vy4WZWYmw8xKhgmcUqr2p3
6BxMhhwW8Z1HbmeRGZ6op3KXM3ih5hwr6uCAjemUvzaZrvp2AqGtGAfM9lkD3GkmV02HHJWF+SlV
9kOs2ulmRH0WmnLaF6N+0SUQt0gC4B1t1xf6Uq9OMDOCA/Vnfj0UncQe6TM5jYHimLs07PHn6U/2
2NV+SZ1/0+tMak0t/e0aygy4PjWgriGEBmZB0lJY/2LBcQy13nyNyBQC5G6ST5Q/lQ0Zq6SldPsZ
nx26ctPZo585OSRLsepPadwQLzOYqrMxG6HsjHHIzkWIc522DhnXVuecmbZsU524vAKHJfBBcGc9
xZtt4rj8o5hhomp71+mx7OAitFhBm782S72AXDsrIQ9HmG859o4C4dNg5Bg4c9S10GeraqHxty0V
XFJKXDXPtkPS+rIHNZBjIz2C9Sf0m/TJqHpWWM2eGkjr1YRs3JkOZWgvgdHpmaK7BkCbDklKVuzG
JQzhmyFQp39IOY6QVgXiyVnU2WiSdrOmhzsxzTyBtOmnPbjZIaZoFo2WehiHd6duqwc1LcxdTM71
tmGdQEw0ItksHcjJjG8M4OkhrLuvMchuaI+MbUnsuhHNpReY42enWfHJDZDM0NsO8SJpzb6l4MUa
rA7PijHmW41kY4yNrJQrS3ZeryysCa2hgEc4RZMozJZEdqjB/LJ6x/gUZs6JftbBarP04kqePHAC
KYa2JHgUqcNnGd3mbqp8G8riJrAQvhQWyERtoaUr+gb/RO7T2v4Rye5Xv4xvBVTi/aR8jcm9jWsQ
EFkCyGVMu4eQYLLSQdyAWWosprcqK5ItesZijwyGO3wm1y+oCoqLyLG2TWuRdKjmLI4x33hEVR1t
Ls9NPBBxEvKRexUZQTta3NOOJOUdIPCOtV2HmdslP7FP442TkBSJDklDsVAmF8M0X7sy725U8/vS
3IY1OW9tJOW2ZeBDAtJUp3Uj9I44oKo+pllO87BDtRT0LNVsgezGUHR3g4K69POhfzbTkLs6H95p
9mTbQGP8dEynOsVKxT217uqZSgJSn3FjLK+sh+tejsIu26y7/3VcrmdZeVceoRhf34eUN9JTRwDe
C0V25SVF+ElIVfAYLUd5XXxwLybX9bUkY3mjqIQHOXUVvqY9xQKrDd39+ir5CNR/p0F6GQD/pyyo
kVNpvW+1tNaqGviw7AJuQWfbzmHp9x2JbQnEToHU5dIJ8uj1lFRRkrtOEMhJJHOuhf6CQUB9lxEh
jTkZWW89qdta2L4syfLXUiBcHqK83hJy9mhgt78MkLC9BodDFC/MkpyGCVTzxsMsR3p3zuK46nZE
VcdHhwq7F+RQ6tDC4I2iuPrRWGfU6rmvF3Lcm05ncZeKjMGjvLnTIO4AZ8MDyQo/qr773WTtxbQT
BBFx1S8ijbea6cJD7aj9EygP4lJN5tt9/aA7xZVwxehx3fQTAUNZ8IVEZ/JoVFK5M/N4P6gFbaJA
8JfrQsYnyhDXuh+G61hB0I8zEwuCEbvYL13lXVOsX25wD41Qe6VvJl4oq5CE99aHEyvOhFSSYq5Y
7PfuhoJYuWcJrD4GEQmY+AaiTaFKYCkUTo9zUSH8HWkbGTJPDoVG+XpGnMxtmV/fu0obT1WuXCNq
LPuxCo2L6DMS+wzyLCR4MxxLhYbsdbpMVCGOQp/NaWMDeLysLxD0rp71cXEt8rZ/N3YsNeK8eJsi
6Xehvhw367l/37LureeCAa9VNvXC+/fV9QV1UgyYTYg+Ouqcp//zDdZD0Qie14bYf3+75Sf+15d2
xCh5MkNV/u/X/vvLr+dIqsPDI+bGX78DUyd50Kb6sQ/Vqtg0TmidoipmNzQq67QeQ/HoCBRfXgp0
ThpRTzEjmBBiL+fWN64vSJWwn6pzky296zIyKN/SFaCWQ/LmNlQxbdCccP6KdMzPq9QSD0REqW0+
FxKfouvmz90Ukh2sWzseN86Dqi012GphZX/v5oahIdUk48VyOwDkiTJ5gzn+CJjW0UL9z2aoxuKS
j25wMI324vSQmEfXLrYiqiZEAXXYeLIzjW2ANDqgxGk6xzLAXtD04qp1p4ogEGIas/oXNHME00gY
GD4wuZr9V0Xiw7VMmt8kE5s70hWTx2ZyNWQfbX0bNQJtVTmISxoVzr4Bq/dgDml6rEtbPY2OhZRe
66tj2sXuOUTgdjAwnF8SoUOcGxO4epQOjt1Smaw6HoES6ae7FCutQui45/otISv5aWpIof9f7t48
EJRqlyzL13PWAp9ZSX00uJONkZbvPNmbXYQkgFuKTcBq87oeRlJ5shwpdgkl+I2GwuEqjaK9Gv+7
N0a/x24sjgaF3yGro2uctRnVnFaNrlbTf2QZM4BIByiBNg6szljuITMEL0sJLNGo50hwB0oV2n5E
dIMHuMS+c9tes7lC2FMJrF0SG1LrBM9xWp5YE7gUedmYLovuSROj/++5tjX+jtGgnRKtc1HIJD8c
Iy/OtXuDqO8+Ec3kPimEGqmmHXgxNjt8F0tC+LKZFZumBYqbvVWCpBY5vvdcivK2bvCeg1bvYSLa
3XMM3uLT0JA+miH6LqWr8xfmv6f1PNrm2af2R0i0k3WfxkzIoZoGrxnRTWfMhvommLDJTqX7W7EB
u5iUyYck98uk8/sJHBd38D60kc7VmPD3Oc6UyEGxF7ttsXEmN3iFlE/VjurZRuQ1lrjAzn0lSGml
Vi+VTUL1aBvV1qSGB3w2eXbQ0c+RWh30hMliNg6uFwWErxQGtFQ/s7QOz7BiVJsIbGSGacWfAqU7
rxsi6b2WlfErtLBsayfkoeaR3h2ssdcPhdtZdzWe6228AChqlv9TEf7u9OigoAz/6GE3+grSnVMf
ZM5j3FiYT6UW/rZRIkuaum9ofsK9JO3jGI1l+Yy4Lvr+Hk4+v6pJnL1Kqv30Qsb0QCiF9tLZ1cf6
Q0Dq/lGN2jknxE3u4tGez1XrKExQl92U3FM/d/NjVsl+29q5vhVxLHwSr4rHVsnKx7gFxeg05c0w
CD6Hu9A+1VHfPolA9VW8kLf1FKXC6qz245/1SOnbmb7JsJDWYQ8odLbJnwFvmmL99ERiZxiK54Hx
OyPqy1z43tD3WfzY5o9K+wR8EqNcKsybU6pPQRSK56CRP2eFjn2RhubdcnXlYQhLlm6xUf7M+/4a
ShbzENatHdZhFKdaoVIdFOlPd8w3Vp3ln5Wh90vXf94rREp+xGJhNyefdPIGGB9wkkfNjZ+01qoP
KYvkQ6x0BFsJm7ki1JlNEJjx77JVz/Fk/+mnVCFuNoAMo6gAuoV5ICT13Jt2/8yyHuwFSz7CGJwn
SjL1c6yW/al0JFGgy2FVa/VzYGU+TEPm+5l+zdMseDYCchtdHZEPtXv3OQhUVsKSqZolxC9jNutt
gxTqkDjTT1qn+lUx9T8dvpMdudvAmvjXXptqpr3WYfDQXfd1+ZT13th0qV1/9HL4k8UhVclweMUS
Qxs5N8cjWTbeVDa4CxAx3qH3bDOK6js+necRiv29XtYn4OigBi+H6zm7LMt7ZJWvNXfgCbVIeV9P
WbkdHvjYGeaXd/z7BRLclSUBEa9fvp5Hi88FHTK69R3dsc36SlhFvg1Q/bJ+PU1Si4kdyfBDR5bD
ulFzUz1Ny+bfw3WvAtrLXP7/e9mtlpB1DdTb8q2g//Hm9dusX7GeXDdGbv+ch644g7CDjx1HDzHg
I7JZhUx2QxKYntK04r5u3Clrjy2z9I1FvEDrWaQBDF12nwVtW+pTxilU5XQixxhXNDK1R5tbbNSk
fgOkQacmDcRn01j21lQVjdszLLZGmjj+BNuQREGrf9VdElxN2WXb2qxtFrk5GrNQU9MTDf6l4Zxd
1o0MxT9766FoiamDcLWYY+Mzuvl/Ns3Ax7JZj2VmRWe7EvUxluWPrkzIR5F5+ZLr2MRpGK8HdjBx
xsCN0cdm/zB+1HKWh7kt9Sd8WPotsBvECo72tG4cgLE4jwvpzRZprbVtTL6e8OztAvJ5LKdt7rY+
ZSRS4nCeyqr7OVcZxrSwf+1rpT7KDly3upwXMFba4mc6g1EhXjo9pmNvvNqlCWBydt8SozhYLvER
VpOqt4CMPHSZOkKlRmjvYUuKZtdav92UH+3kugIAC/C3Cn/zgFHDfXINBOvrW5Zv1Mej+9E4dMwb
HtI0P6kET+nQXBRwWYtvov2YsuLKbCT8ssPppjRj/EGylIL5RE8usQX4zFYN4Q06FNDG0d/Xt5Kd
dOhGN/xB1FmxQxckr73NcMvwMfm1yrDUJ53D+pR5QEFuchRys3q5g7knie0Ud7dd3y3kVXcJ3/Nc
UjeZXMp22Hp5IdcoR3RIINZ3rO8N+/EAKM5mDvmjTiP9Afe9RWZ41eBYW3YBUVXeJGkBUTs4q50L
7qLQVWI2kGaX8PeIdVlORqU1FLt1l/9/90Do5XLaxCu1Kxx46xRC4R0H1Y6s0ObautmfhkXmr4hW
Cot57Y+ZV0cHbhEeHhz6VRQbOPgKL61V6uvF+LOP2jnaDMQhASLI3oYuP1NrVB7KJTpt3czL4XqO
Zdt+FJR0SFl1B0Qx9n+/7/vLNPM1xIl1INB1YJ3vUIZLhxBpTocod92EFhkdPL7Dh5lM7kOpm3QX
aPWV6fwRznGyl0umg6JSuXxcXxhHR+yMfFAwuPG+wqxeC570e/w6FLMaInbQKNrTtcB1P4VOycM/
qKJ95ZXaoN8s+3XkWX4nIVW5V3FNeEMt94mpyMu/5/NyYWDwT1Knuds3U0KY89A+amqUPzrPaFRm
3zBVWmZao1/mGv2jbpfiF7oaFiRN98M2LfrrzmieEF7Vj84ITmZ9h51V3Gex85qTe7pPInkvJsPc
jThrXwdLIJJuu18JweMs8koyzqNSX9Ce9lIZ7H7BPlLoOWtZici0xH4+CGev6r27Leq4OQiI1ZsR
qeYbIxQdo1wsZqi637m4yh+NBttsrVi+W8XiBbVL7gc1cTDl4iWURpWeiLZVsKzxqh7jGtXaH6zt
n4uuKj+KYTL3Y4bgEL1O8YF7DbdX5PbXzmq0m6h6bVPWMn6MWMf4lPToHlTqCBuDy43lN3PqNm38
jtbgnqVJRIdR9DuJ9vS5R+NDfq9s3nILmyUGRJNFZzc95BPweq1Q/jqdSXc7qYHk59VGrbv2IW0c
RPRlnHpxn4x3m0mKzxoHhbCSKxSE8+4SS4PhTqFhRYdaZx7D2MmVd0odbBotn9t1jsuU8obTvShQ
qTY5CLGf0Txd4kh3ww3acOQ+MbHSSATGKp7RpbU5zktKJZHatFg0gGwlVf6ixGV2DoJ+pMg3qD+0
VFzadhAvYowt/qe0zdbzfSLPGB+LbReoS0BwtndaS79DxOhekAc6m6DOipNqjd2LPXeVj7ej8wxW
DhQJB7ljoHI9hYnyvh+M+d2hYrcB7zssZKsMPOJWcTP1XWsrwp3DoUXBEMx7TCX9vnDNPclk9g+s
xjPVVLW9uxqdxqwGIiD0VLm0OfUUFD3bQk3KX6pSnfMxmN/SoTP2c9cxczXy/o35w8P6BpJV422P
sPlmZm18obEV8eupxa+UxhYaufyBQufIwGk3vpiz7pjFSXlAd8DsR+s/g5JitQjT8mwvqSDh/Njl
YiLj1SZXRXXJ6PnPKdw//8PceSzXDWxZ9ovwGj6BKXC9oXfiBEFKJLwHMgH8UI36K/rHeoGqjhf1
qmrQPeoJQyJ1qWuAzDzn7L0214FbA1/nH/x8P4sJ6UREQ13It36+iH4yAg/FTDhMzGsSPlZkVmTa
XJD03aq5SO7H9QvsDee2Mt7/+Z2sduN7kk03AqnNzc/3XZEm594sCZFOrXEXL418NVC0BrNw5QUB
unzt+rU7NNhPDKLFXdFzi6zfHnBhHy2vazY/D8r8UiELaKrjz4MYmr6U49Lfqc5tnq3eDlK39gjX
zWacBySxQiakWgEUgy/UiggtzhqsEGtVg1zxyxEcRjuMrDu21el9Hu/ayXU+kN1zCee0azHOzA+l
E3//fF8lToeGX0/u07xMLy0yp02/PqDtiORQhvWG9SvdR5nRHTRfti9cRCfH65wPTbj46nqL0PKE
Qw2loPMMIqnEiZXG1yHx7WfSYjKA23V7dWCKP9NZ+Da60vj7w0auwLV62xER8SbGNd66zNP9sP4V
HdeTa6TkqJdOCsDWAWXoJ9PW74dDXEM/cclgGuz5AGnXx4jdvSsBl68xBoStdULhbhS/Cxgfq/9c
ZOV2grKTlNlnqaz3pB4ZcQ20jE0spOuyuxmM+ZOwsT7orEWHmkisBGQwdMBEBZZJRWb2LqY4O48x
hT92Enp6HWKtPBHhaA/XuR/Mg8k8DNq2TbASLuKIa/SwCEcepaS7b7c+JirtTIhtQsgzf5NWG290
iyDhCP36TWzwRWcjCC1/zrYr6/Akl8p7WDE8Zs6ZwkzHTWEbWigbA7xMWf1ik6WeRlMOPvipqRKf
WzOrL145vRGAjCQBhf4Q2UyU8ukRAthWjPMnR2HHnJkwmdENtk8wwFFGQKdFer1jQcbRyp1Tt+8e
gVk7SbMnTDVx6VgiX408vo8TLdslM13ylW3x7rgS8wimMcOLqlNFlK10Y3cjzEx7hlxxTlVhfpgj
llhXEWfuRPEVGnLBMKh8ECm6RFKS9laRVvuiN59ENT3AVg3tIXl2s+lqa+UZ2cElnfsnLdGI1Io+
F1f/xtWJj19fztGif2LMuIo+b64+8q/C5a33jLw/rNNsByHPuTN12CxpfdR0WDRzZB/U2CDNkwg0
Sp2PfKiRa3lZxjhb0Zng5YLfKA9tzZhTZYyWdIiBQe9ZdYgOczMjPsVOGhVhraGgrLUbICL+dsbd
weCPyBlRxiRGrp7tHFlIj+3b9GeoGdhoQ5Ibzp5Duoqu0YoBEku4ikZuqzXl9L45CcIesvZ6h9cE
ScjCZh0PwYxU6lS7zgZLoMv4tSEjsHQ2iVGTAT4O5ESCGdjks/rqfDVfKZZ/k8N+NAdH7hUcnYbt
L0wTW9+mjnrK4II+E136VD1EzAFOkcaWIXTgC9NQE0Xfe3JPe++VKZ55jQVNg4wXAzUU9vrERtGZ
dDuLzRxjvBGZBRItt55qNI9Bxg1JJOHiBKZHdsxkkV3TguAIko+xdqOTMXPoMXXI0U77W1WjFsRW
SqTzXKFuKYnC9FwUb9wVwAS3nY29zq0aNJSmF1pSXSiavFCvk5nfPB39AhgF/VOgDA9JZSGiigk6
wagOK0Qt9clU2YPl4zzQo/k4VfGwaWLmSGC5Nuw1o0yYJ+j6RU+UvKB4hZGB+A81zGnyhyfPJGPP
ScxlTwP8Ma8yfx9bIzvWivAjpeObw1YVVK78KteXjFJ9YyU5lOsuTCZGhW7iv/Vt9m072kFPshdc
pznnTSZtTartmHa6yO5ab1sUj8KIGKPp1ZOnt8khabGdmTb5L6JBb9GUO6/NXq02/6Svg9RYZrTH
tnkaQ34PqVZ/Qxc898jAKiM3t7Y+JUGxqItUm2IGC2wBpsYdU2G0BFmQ+uULe90Q9MKtQk1TR72J
jvA1gwRc9zCkX/qiUIxI9ayrRQvoMhLT7E/6zhdmd5LRdC6p/sMlFyEz53TnNX0UVvlww+RmM2nJ
o2/EmE9b6+prBLarQf/Fxs4KZt7Ns/KgfCHHaFyUgmXDqDEb4wDi5I1N29yWhMaTZUKjlwVJx9mn
E4Vtfw6UKmFRDs9pmoXxRLBVRGJm2NNkY6E/L2NDpnIMZNyc499a3tyvL3Iu0g83uoKlpQqayfdT
HYdtszrU4/xumPa8x4d4aYhQYdHOcoyDFQZBE8Sx7aQEKWqXrC9Ru3XBolza/CnKv74qA+YiQxhp
Lhd4FkVBMrJanXRPvXZq+RONC2fahkQKLHmu8r89Q4+C2oCaAcCRVGWbm1RwdeeL8cHCihLQtJOj
Fk/VXrbGmXg8UigHmAMpBv+rsG+UU87Bwap5HnPiPw21urgYwtEeVo/DTWEDEqyZspte0a2di9+t
RTMod6HCSdZgir71uHAEBHWwUNtikNoWMLfivvzwBGLiabDhTVUFtpGk/GgQUD2l1nDjeOQn1/N9
L5ormd/MgFqyiSeCvtk14hBFPzeVnR8ao2b8L5MXW7Gy0NvPAi0VD67e/pk0/6ISHQFU8er65kEO
vR5ULY4OtNRJhDehqXKAL1qEGTgKGuuXBVQQ4CDwsHLukUHYCF0sV4ZL635pS5uEWsr4CKdwmKvo
3A7FtMFw9ktDJGEO+THJZ5Bb48XFBj1JflWjvA3GlSNNw0uxlLcL4+KB+a49jHczXcEQlEtId2WT
unkSNLGGiQ16b4Jxu4gvk6ivST7du/YgH7jnSG3wdRCy5R9Il9meCyhGXRKW6fyYIdRAXKunFOfg
+TkrxBvbtU5iWVi3ITO3WjTtlgrOG1FEu74Fl2wAJej9CMtir6Ng6/6gwqAf6qO7nPtmn6rxRpXO
ixips1EEc5MSv2Gtsoch+uC4ffbcPWJIPpgHCFph0s2nyFwMWBW4ficJDx2955hOBS25OTSr7Gkc
beRGNbWKrbWfyuzxnbrJU9LJc5RBf/GJXdcpt4DtxPldu46FGvUlSu3aae2HsTzErX3rYIRwUnUo
U3OvOfFd130sZn8FOfblNOWtLpOPAhVvIf1k1+fgyeMvRPA+bo2W+9uOXjRaZIiZjzw1hbS3g4Fd
nzuDtRc4RLxHmp/WG30GoKNZyJH7mVqbzwGNiMTZMmuJAHqHksOPEToTMFwGi4V+vVBdulvKiLfP
QPvb+UiQnKnCKE6nI9WnBbfMuF26nP1mJJKyZxcMOmxbut4EePq/wFaAZnH1OSj8zAZVALBV637J
nKO9rzXfjV1shFymUPf0LvRJkG9bhBf0lbZNSQeEntoRkPKm4Ux26AXTpIJV3va0z36RqNn86pKX
MVpp2j5FJjcVveAzxDcO8rKcQxvS0q2rV93Gr0b/NbLLl6Tv+u9ctURH1OP7X2PpKIjNoybGU1yE
89RFIR/hgfdC2/HcyuPiIbbRSqhm5LJzdirLZuNi8cXxSpkpoRnFnsf8aHWrVIqiPLVRpGm2J57j
9U+VqemnHy9LqVnvqWHuXde2vpdqOJgIoD44YwVJXzNs1CP0tbN21rLJ/aVM9EJ0YGc+zeLLXH1L
VouVsyq59jTlfVap1cHzo2VOqDkborrOjakf+x5uhZkTNbZ+UbEMTePh3xESjTPeDm40n8hF0zbd
JPqDgWLlJfYANkE6/6ilhEj57PcxCcqzIz6n7yzOyt+RRl5fAZbvvbGjt9nwrE1muVjJVpqWjMuH
v+ZPM4XJW+YQ4PNS1rwqeGk/boK/AdKwG6qLr1Uv2aLm98xxrn9R252cu4tjVHJvTzSLbXeZruAl
613f1R6XjVbeaUC9r+XK+iz1aYvCZX7zWKODAkcCGFKV+ZsKxN/e7QSA+Z7usWGM7p/Gpsjz5YvX
Cg4zIKH++aWT9wuhwOzgoj5XLtw4Of9KmDats32MdM2k81HOuWKuNWOR8JByalp1HjWT2eEPDaIZ
wPrMtKyHyNmlYz//qjh8eoWxfMQD8FbJZHLTjEt8PzDGxkQzaldAbx/+WsxOWWO9Ynti8wBQhi00
vS2bLr9QSJm7vvF//xhr7fLPhHdR66n3AI/OF0bC7tM0Li5LONkZteqdJwRJ/U5U0mFXRFifidTm
6Yru3jFRXjl6uZk9wsFC8HLuneWApCEGoN9xrgOS1Nfi2g3TE5zs8rlzljcVkyM5tQsukX48pqT1
vuCEgJLp0ZhV6XLSo645W47SggLPyhC7QC1XCEKh+1enojcweOBXh4LJB6q045hVDzkv5vLzjzr0
pAG+qE29Mmfs0iPkWZc7XTQ33UoT4jihI4x3+/08Z0hQuU5bR4i7Psn0+9EGJx9KC9nhD516atER
SdtnGgFoYEEZs5ugPxz0Lp9xi+AZtOqOrVtHsEfkxHtfYez9a5sDPRR4MsHNsz4PmU4OuZ8JVD3V
qSvY4pder/VT5fQQtT2M1z+c2UiZ71hsxzvDbzrosGAn3CsoTv0CfpPpUzby3zpUmSS1PcBpdjAw
dHqoSLT9XHpjLxhsOtHDD1esT1LrEWMfh3lufBpLTALox1lmv4kzmeL45RlSzFQsKsl66X3XC/2d
jqds19ryJ9Yf5sx+qcZBfTLOf9Gk/YY3r3sAt+ACMicK4+/dVeXNBOnI0w9D26h7k/ZV1stxm9cl
UqufayCPbeSVGpKbqpiG24jh/48ZzY++Kqspnv76KeUX/Qvy96jd2xWUNrasbnGVHIvB1a6xu6oT
y9GD3AqoXPeyh58vjIGT42iIr4L0Bl1p6nHuXROwcjPQFkvrmxrJHKeT4SRn0fxaEt9Fa1m0GFE1
oKs/xtsy97WrHTsfiOWiAGiIsXGHb7OePSQUToOIQs+3o9IuohXOZRQR6exx2fKpHMieNJ/+vhGx
Is4YDKvzWBacJph5pnutXMJ5wDf6k2SAEv+XKIbpzgZJT0r5en90yKvhFZYMR2YBcDFTIO2wocan
Bp4Rg435cTEYjlpUx+fMg+8hpPVKwkh5GBZ/q6tpBqgD+SJqGX2Y7kfZ2MzhVsZ82y202+oFgqiE
pRZlzf08qIRPfXyrXHd6QA6RBBxd5heLlLa+WeGcbjXvMBSUT0CCrBPWvRvoU97T1KQKAq+XH11U
UNsojX0aqzq8o5WK8UO+lTWWmHGE5TqkmHpGV2qHZK6Ny9/dYcaQGNWVHfS5NWzbYYK33dPdDIRZ
2Rf954+TKxRddALef25WCJZ0ud6NVpN70xdhFU/xoYrH7KxpBwAv/l1DYE2I14aA0OI3oWMeRWbm
Tvt45BpYgGTCiXY/mn6MQt/pTAKI0esoiJvblsTiF210HmQNqzXhChtJB3zwWDZxy9740l/NdegA
ft5KyHkj3nu2YN1IC4bEdfeoVmmbh85cS2zvNNa9cZg5lYYjJvObtoU4b5P9inGtzB/w2GYoUmFY
zkVub3jheihWkP+wpO7BNCpIW2ppgKgqSEl6PexK66DjRKpD6c35toap+9d258EDs6Y2udf62QUT
4dFyHwUG0xJyhA7RkXYYszS4ZqZui7fFQLnXJ5+KfmToeRKLVTEfGarHL1KfkHwXYbNE2ivINRs3
KiZrukpQY6GwPDUGh8GklCisk5xNn+0lpvECC9imvy5tLlSX2dd+9e/foK5A4v+Gk+I584y9Bx/z
5EzutGuYaxzsnn0zmsfxCe6isdWyrCFoa6pzfP/gpeMUAVJn1FwXRdqTdmTV2zGe8Hd7PaEGWuS8
SJObBfoDdoCfTdaL7Sfr6HEdHX6I3v/8As7G2ROj/ZFkKNsry0pCypZ0Bz4AWidpg+X/Q4rl03+Z
PPkfAi33X/Wa7tj/azzlf/hH/20a5v+XIZakQP6P/5Ma+V+FWP7P//Vv/xJiySP+hlga+j9sH+SF
D3jExB5gE+LwN8TS+Qex57bj+6ZLfIhprj/59xBLW/zDA+OzplDzINM2SXbo6588S9v5h2c6LpGX
julYBISZ/zd5lqZt/OdwBMvVwZrx1AyP3/cv4QjUy3FrpCYaPYmLBBYX1iYAws7CnwoEL4v2OQyY
hDBGGkTWSPLIbfgbS0QMkNRvUvsJIMpyg/eI9lXF2AQAvBn4rroK84HjC6FlFUgixxDbdlW35br3
x8uml4UA7cBOH2coxoep/p1AVd9W0hph2ptvvVzqY9eMe5XVFO4THIgeJdW+0NHK6oWqgtFjkmx2
rr+3PaZiRjkeHHtcrmOM2Mvx8o1T2GJPjs6eGCQIP/XskDGmOVt0nytaxWwpUBS3zDo7jZzDYtDu
8dr50BIZc+7bcj8WKXpRI99JLdc2mDvHsG4xMys6+IHBMa+SvTy1feYFFelRDNTwFOKl3CRJ3AVn
08yHMM2GcQe8+NN0/VsVRyzZ7kRK8mI/TJH51RBAQSTJ6OA9fxrd0oREjIahwaVmTu7AqTr7krYE
WQ+hJ7V/afnFcAeYab3QA3MAbuG66aNij982UnEgjZdQDJTriVmys2r559g2Bt4B9Yaoq9l3NBu9
GEOr33eMouDjLSjnQ6crdu3Yv8DC+JXE1hy4vOl9y+aMrp0YczoHQ5Oe9IQcgZq+/JRn3VYHDBPK
YTlO4KPwlgYoLATo2o+U4fQZOvdj3JrRZsr9qy5IFcHCrYdun22UUVQ7V0O+n3QNwGlPPY+dR85h
E1HZrg68BcGrq3LEX7Ybmg6bRu0st7mJV8Stz+w0M80L19vOyafdlfM2N2ws9QVikAQidmbu/NLa
pkBPSgMtGgmk1i5prCLAUfocQb8+FKXiA0+Nm2EYnro+NbdoYnZoB+dt/NY6joNnpD9CuvB2XkeS
S1vVj14/vXsl6Tp+IrFHm0yZ6fMH8azHtFgZRWrUahzXz7rJqJZKy9nLyZ72rYgp6kv/3EzYWopo
vrH05EBW+9oGAgafT2aGjdlj0KAqG6jVazMKENuRQ94qGjY23xXq0JuPhtUAXW7w3SXuzshsZwuo
m2fAPoVolEN3kXMkAte3YdgcYWiUr+lsFWEqfHYTO77pnTdhT4+L7ViQU/znvCymeycWv0vaqcOY
sPfbZphYuNjbwaSNaFUd4GsYRsi7FqZM1r2uJe+tdm8ist7SNnsxZRldUl09Ep1CvYVxOVkGRdfI
XT0Qw8EZJLK+HnCD+6YXVR9K5TOdFeSBQX+fQ08O3kEdp0WlHHCM8wrtCXG+Jez3dXU1hX0wCLMX
BLFuCffFKJLEWDea+b6sEE0jvQsix8QM3j1oXDlMqejDTTBVXCdCdt+6QaXRj6qZekdMsyAbtL/k
ghsx7+XBHpp7kfVfUzlU27idrEuDSBNyZk6T3048CPt8lN0Mm9au7rjSBl5zfEY0VF8LL7BychSI
LtqMUG/DykEc50LsiYy9ZXnxrqt8e2NYfxpAc3ycSX3ue5f6SqNf2xasIUOMzGriiA8Cr0MroOC7
exSLk4g+wSZtfAnszl9PGgwbQL8BfDaWGyfKSM2lc4qglzkhbmVgY5wrplafPhoYeabXxqEwifAi
r4CPD6oOjbsAqRAuEzyM3nriXlKrwdE8vpZZ85nwkGMS9chQbhPUj9z2GKhdh8akTpBvYgzvdeyC
ix4MJFWwoxJfssB6xNgQPJLM3YPTU+VXeDrbdKroNWYHfTRf2vxEHhQMCg/FIQ3caOvPU79zp9kL
RlMPJjdztkY5Yxpf1wbFx2YMZnYQo/VHALlYAYyb0lu2IlLJiSuM8UG1hZTrkEdW4LWd6ld7jAjI
EjgyKKiMdiJvPN7lghfT+X63Tz0DwkVZ7ei0qwBeJm0sJkBAL2kQgrZL/K8Gj/h+Mujsm2L58HUh
twWGKa9M5FYDrRd0cnqtwJYwVtxAx8aLk2KjFSK9la52J8B9hYCSGH8M48lVacqbn6Y7UeTR1jY4
WmqD3Dtsj1HRnB2+4XMxbOfeZrzQ4aYXLkddvl07ay9Qaxl2pj7LeBadCo2YdR3HM14QlJMZQiFd
msBgYMknyDjXHAUklWLY+G4RWk7XbRGQiFArO86GPU2VUozbJG4IhhNIYrLW9X+57e9Zm09zLK8l
hMSHqFLvnSacsLFGpjCdNTzm9coA9L2Ls/iBz88Y4/Yne4mqfTTvPVMwiIyYWU0NOY1ZP7x5znRk
WSQODZ8/WFLtQRrqz3q/m2wudNhlGFlEFRJsttFS4ocnw34qvb7YgfS8CsCwG3v2bZi5tNdjEoJQ
c8Gu6A0RRLX1UmPWQsGE3S02VAamCvRdb3lkiG4go15luaa/tQjdRgZeTExnA+cWd3M966GZexsz
Y1BM/q18szA3iA7plng1u4UeScZIvmu6sO0s72Y28A1M6wvrdT+057E6agvGyaJyPpZO7Sq7WvaJ
0r9wTjFjchlfewpDeQFLxMAA7nnmXk/jDe5IGaSmesFQaJ5mc8oDz+y+EFdSSiPIilLnO+uGe0fM
h5+Qogb13vqD2hmWjWFT7Q2TVeLKAbLrs0kh3BubDf/0M8uIZK4X7YDwh8LRi886UTyBsY7rmdXc
T2CpNgicfTjvAOu1anyabTjB+qK1OzEjARBcr+N0GpoyupqcyDwDZ2GuYnc/+iVCI4WDCjYrWlRA
dTU1Kd2qxzmefkneLgIMttZsM+J16wv/M7BhZfLhRXQ9JgVix0w4E+UInTLxoVh7NhanA5pcotBO
pae67eLpz70UYzioFG+eOVIm1QX7nmuFbqaSfVkYdws9H42kIcNuiQkxZOg15tUrPUIzEgfEz9nq
PQ9Agg+RRNQRSxQ2Gjofh3FJ6CatG2Q5+NuUlSkr4fz76YehLbBCkyxh/H9wSv2z8KIJqTP7cNHV
nBDEh1PRQ1FNXq77P8RcfTpBSry45jQd4AUzK53bo6VK7uY0lMLamWYDxENB1SzjyQiXUguzapqu
rlaDwj8sEnZ91LhwPJeJ3yxZ74XNTu+VyOhI/oZAHDd0Wi/8z3fciyyxDVMVjlY2tsRp35cDAJUe
XgMukqBAzEf7UpAqNaQPXaE/Sal9jpGtiGFFEDWXROg6FfMBW/Z3SLR9FjyXN7/9zkbhPYiGMhr3
prmpUKXYhD/fc8ZjYEdzEpIWt1KCSTK/IBtOjmldcxS31J8kXe4KYRCzBadknrxXvAPVXq9gBDbq
EV0Qo/yaDLC4eLWbpXpNNfloV3srAZbNXQpS/qTLmVAWlxgfY/htOKRPifIEZetX62E4l5m1Ie/0
BhoFtjxPYwN3LbnNKyuIgcYQQdEiKLUY9JsMIVwK6b1wTzXkEriMsLeqeqNcHsVADot2ZR2aImXa
xFZpR++uDVvBAHe6ofTZzjocsXyCQ9QmZgavZLRChSEklNizc3fOzx76MM5tzlGPY0YVDZ8ojciG
NO89h9FyX1ekyseR99HXpFUahk42i4E7uDZse9c4fs0IPU4udgrNPS6Ve3AXxoQCE6fjY6peWFkf
2sZ56InEBv7JO+RKyMk0AuOrpZYz0xPvXgMXXx6bFoeuPa/5sjXUCUfdJwa21EKI89QMbLKlDvh0
mQ+g1H9DyOWKrN48V/vy0UIAj21YiuoPQ7aYyfvqtteLma7JfGmT6lO0NHoy3b/rmLcelqn98Ghk
7QzbQWcxzk9oWnPCbYE5L/qWzstyalPtgLbvtJSk7LQtQHBOJfeGT4BqDqigbmb2JdWyE2Y30KMe
JYGitkgcfAAGlZdy5tPCERw5UH/0aZgEzRjHB3a0VNh/1nJxJH61tTeQSdU9HSWdImmkojEiNAoG
zLsGLQzB83/aSituXIMzUIT9fFjEOStSsVEpyrBU4RFOTNgaq0kZuLO+9SShP/THA4IGWIVHXix5
dFojLrHeb0SMo3mGfMTjIXUiJAxGld91NTMBn7ytBDhCGBkT07Niee64jGKpM8DW9ReEyMUmgmSU
KjankaKZ5iWY/oVJtC/kCeJPCLGRVLIieu/oytFIBjzoyM+Zif1OQybjqkpS/gHDxh/DiaDg98iI
yx5hPn13aBtySTYEKDvIMEOsad+kvVtedrYkIX2irTnHeEMwyEqiaXGA/UCmSWLKulSA357nnlgL
kDqc5E7zGxMoBuUp3aZCTK+jrpgC35sFy15nb/TJ9/E/aw118yY1YhFYtbEGDWK3Ykx3jKzh7Aid
Z8G77oxjtBvNFDZ75XYXGHDgNXmYgu4i2WfCZh0OZg7XhblEv1obBukwujQMWCjGthtpH7CKE7oE
Gig5Tsx9CAl48PTkNcXQCcVP7JoOLk49DQgY4INSTOJ+wQ47rTKr7OR6SgRS835PGub/QRVLsFRc
CU3xBzCxRCTbAv/phuPccaF3hQfP3Dizcz/H+AUCyY4qu54JJxn1tCTR8ea8OZjq6R6i8cCXgueg
JuaCAXnM5tnlv/suyfCEHWcH+DFAV3O4BQafa1VAK2TaOyuvz9I0hDTxgni6yM5jZ9/WLdAmL9Xf
unJ86lJcikYiOFON7rfmsZT4KIq2mCTeaP6hJar1netMJ1XEd0QZjhOCerfyk83YMtuS6OoQZfrF
nB0apVtc0ufCKvqzX4v3vHzo/S+UO0nXq6Pbj6x4KZUGIA5oafXyJ4NZeywIpUIGNICZsR2YN6M8
jvqzL60/CMi+aejvTfAYSDjybzufrX1msT0n6BF7jkasBlPYdOriNfrKcFh2PhM4XZvgEbk+8zv/
ibd7QeyB+sXw2n4jBX4RM522dZTBiJwsCF1LduuJCcpb/KCQq/vOcDXxsFRS+zPbxi9L855GZ0GG
0BlrLgNznX6OTl0a02Idfs96+eGbyK64lbLB4M5u3oGz3tVGlu69eNM65l3daJsm0XZm353nkcwD
VwO3mfrfVNIpSJXYDasoJUAEcI89No/cl99YOZJAT6XcaB4cY6jJoLYIAo9SWp26+xvGDGO0/LXo
+ITlbN0go9tVsUm6bbeeTdmsLRJ7AdChIY3m332ZvbewjLzafWL8FVGBEj/nJkfOic1Oqm5GBMtp
SbNAk5BhvV1u+obXmkOy3cLGuE3m4lCkLME051eKW4KjQiUQMkNZoBJGaPPseymJCSQJB1aJwSHx
k+2k5B83XhBaAMXiHPRu9RZiK7NFngawbI6dXdePDIcNXdtm2qUdXfdCP6ym5chPjWepte+d7d3F
Q4VKKmvCzMKZZg4C/hIEi77ipsGh6Oxy+3cB1ZQG/nixdfdO1np9nSvWhNhfuclBLgv7tjX/AM1+
mjQz38Hu3rrDzDykAc5d9zRamK64LAlVaZC5lIxP/VYvl1NXUBVZsbYFScX8kv6LTWBAGHfZUZG/
E5oeyievfVqKsgcHLasdOI+7whXvbLtf0CFwnYMtCpUT3zYk+gY1mQe4eMaI6KwiKI8Jsr6JCD9M
BNqFYxdgGngJY2wVOyH74xSDfdJDzY0MgkSLl9FefWvj8kGGdyBLy7jQj9prCA6sRvj72sFwU/gS
MXfUnHJHQx4XZ2fhtMNpULaGcKjEmzC8w/qdGY8uqGksPn9hAVmbTDSjSXQ3znt7acbHjjkEcku7
pJ9QQ6LJYSPlpJOD9+CkFBkqJK880Ey7piSIvye2/7QEGJ+nD0k/AihhVF94lAd2txwT9vxNkq9z
bGguTEq6h3aK7iJjjLYCE2nQOvU3k0ljn32SUrOcaPvVBNjq+Qj82ZirwGxr/xKzTFWaf1su8uIX
4y8x2xCUNMGaSyQKOU5ZO5BowmIvwNnk2dkdEHMnebQq5603cnq6QGHODtlMRTgr9T1o4h0+5kOi
o6k0x8eKfuuGvo6RLq8lkSx5A97ChuzLQLvgKXkPftTubctXd2tvKOgmC+6HN+0NEI1XyJTFRum9
2DC9ReFIuM9sLtw03G6N46GLLGaEDVO7ZaHrgsbXwDkW8VOhYYOgBR+DqtUfE8+ja8kJPfLS6Mcm
TrFJwryWmcZhwFaXqtfEaojPbIodLXAZ/qLqB5qEkfvnujL6HKV2DtxMt9wwLhB8ixm0BEEpl6ol
ZAY+NrvLSHygBfAcGsR5RDR+G+cU2/ZgO/hQcPGXi17jXa0aajpBBEzEDK0QGmoic8TspZvmVq4N
QtNW207F6Q6vfxGMzbZvomLX6E608yeinmpog07UPyxNArw3PZvtUNGjIXbOICQJFF26AYJ0Z1iy
Z+EkztHPwK2onKNO3Lx4Ufu7TNzXBTv3NCsn6BNq9Jm0T0YJV4H1KzBTm5td2ldgFWnnvdH+YWTQ
PoxRFRgV2LiWDD16f0Sv0lBDZ788pEZH5bgedrxbziopBzp7lyjjnWkrh4LKxDG3yhAX1EwxbEAE
axZpbvdUuNdqsfInBOs0gznuKGmxXYrvafIbYBzeGzFCjMSFtYJ00mDRidIEytd1iKDQoGy00ePE
qe8WwlQqg2Bc17xFlnRBrc+nJ8v4XBKzG9EUbQajPgyZ+M6hNYEspQuPA5eaTHtd4n4XOYSYUqZC
S+zeysV7t7EQNrPEadYC9dbkr3b0d6ZfAicDHxCAIBuoDsVpqtwvVFVj0HRITCTK3l2aPotm4Xw2
wvwjJjoigYaOJ94cR0E5WlaI3dKfFqPttwv7cWA7CWAQnc62Us3/Zu5MliNXri37K7I3FmQOOAAH
BlWD6Fs2wS7JCSyZDfq+x9fXQlCmp2Q+5a2alcwUFpE37zUSQLgfP2fvtYEI5j0dW1Ye3FPDkjqp
gH8MS9c1llqCTW4gvNHHHBznqlr1LaXK1RjWDvxsJkYC3JEPug9Mswi+6I06zQzphZsfJA79vOOB
7Z2jNsrxi7AbZDjR9xKmz4NQ5A20WY9Kje5R7Lv2intL+yuCIYUO8p0GWotGWLFneElUnjoTx4MH
c24lsyjeql49h1isEdWx9zksadn0hm0KF8fY3/plYSxjvX22kbOx0w4hGwdfeekjlMI/Wi+F1kIl
D5kIdMVzmRT9tjeC55owZs4SdXyBWfNUZxWiKxEocFeJvxPhU0Fs9ylTFc+GDpZkTJ18M7Ig6jOk
tnLJtrAEGkbfbY5A8F4qrHoHjcPg2piiTWr32ssYDiDLG3TLOMI3mRagi0c1ey4YLuP161YwjNKd
GoAmoMOm/6LRQjf9FreDZTPqCr/mZEn3ZvJjqgEo8nTUt52nrZDTvqW5vqL1BZe41jch+MMCZ8m2
1L3mnJAZjrEuLuvu3oNIuE58TzsnfoNikksSxZ4DYqoHEEkbixH/BCQskc9V129GqzzXk7cP0vxH
jOaDgxnPFZANsnMqXXByqeUa12W4V9GNpwBKaGVvH7KqodODJS0JSnh9bWLukRej9v+qxGDeFn1I
C+jrkHv9BtHcuxVJlq5OA9KGQLYu0RbFZawj+RhQUdn1zgbmGXPCMunWFPo8Q9LHn/RutEVv5Qes
e8ijI/rCQhBOpxJ6zCGqs41taDuaJ+W57ZoH/OPnTlE4SFT6S/rlz2ZefYuLzFy1eS6xINNgKZ05
QD2mTomH4oY4TmRvdvzsJeODxOYPG48Wo92zBuEGUkxt7guzu1UFSYR8HReul3PEzDMgRnd5eGsK
NCKFoVOCNcZTnOyqrvNWYzrpS6tQ3C724CyQCD4L77XT6MRrnZct8y4tkWwvTcK6OG49uaFeE6tj
fkeKNC5khA2klXh1nWhatSQmsbjvg9ZLt2UkH410JN50mF6kQglV/oxlQYR0eZOlac7SaPlLPVbv
ffE9mht/kFLRPwFuEtlFdTb9/uyGuM+hNE5GnlwQfP7o7HqTNTnzn9Z71XMTeqRi9IlxE1lwjzlT
Fo+tm/SouttmyRQb3ADdE9fvnmvbWqO1PduvHEAMsas850er01XgoDxml660vpV2TrHubYSL48Ee
98oGhBN4+NAr85tMAeYhRm/WEt0mAvP0a9iaX3ikCYDlwkLxltZNI/R2HXb5V88hyrHKnRtywk1X
W/F9v2mb6R1bxqoQ0U2e6S3KqP5nMqErHO27YcruCFJnQYWLtJBktzmar9/0iuMy05k6Jpok6Qpi
ya1Ku/PmX7Jx2q2EZwAax7VYjYrpWXmHoStmckdn0cJm6j0UYjz4cfPaFeVqirro0ADDGWlVnlt+
0K1Ioz0DxP2YquBsOvUreLXkEHDEqPvR3Wi4K1YNsyFO9mG+gX5CPg8KfzP3610H4MZAbEhrhKsk
6Jcdq8rJjjXaMVr+HorXmdcjERmtVF1DgtZUfbAjkEimZVakFJUa3a+HwCfRTnemTSnLx0gFa2is
BK2PAmyuGc7e3YLS2IjrrTBtHnyvxdttnilX7UUUSW07rd2QgiiwSO72HZhMI2GBibyHk4/emVp8
X7rtXW93rxO4k8aO8JvU+NZnzxbmknFTW7uOtAiSMXSOVDh4iPPBT+CQXWhYPYN6/8YcJpgP2rQO
pM6kz5KYsQRHzwogcobk65RHpU8HVLUHYgFhqdRUW/QPdkUu7KUI2OZr+5LriPEbvdHXvs/Q242a
QySbJxF4B4op4CAakUT14GgkgiKS6ZSGjAFudTUEMQa+9ojwYWQx4vs0sjUcKQbJyITot0qEXEY9
T3hcMP9E+a8WKjKeWjIIihwKHQWsv3INDpDlADbbMUgLMqBONPHAv8vQtSSgYJk78TrlXM0pJhfM
r0FNgAzxb9yWVX8wtE3upJA5MEEAUGXIUun+WrcdD4mjeB+sLF/LjBkpY3u146HYyURjy9O8s6cZ
/kFjIaHK3pljqgP6wAo1AfTF2+At6rZ8JkrrIQibxwlWDmTV4D18KVO0S510Opq1AypIwZk7id9N
g+GQKtB8uoHxiiBzP7FOeQIRxqyJI9eL0Axd+xnnAm9CFY58yb8blvvCvAButza9tbXjr5W028VY
oPNGEo2ZaoPNC69DZ92bQ7OVLQ40o4k0noZhHYZ++WZHlIMtwcOMM/vvY/ozL+MfdjI86Wzqk9kB
ZPe+FtQXU8yo0S4xtHRttKHcJD6vqy/wWXkM9CjaMwPCWV18taY0Pcg6/WHb3SFvoX0ZrQHwW5NQ
pgW/DXzmJ8/oaF9HdGHD8oW2DKdc6T9jTXmOLfVISi1LSKzbC4/0dVWhnTL8iPxXOk8LpCr+XkQa
G3rlrBrIlLeZ0XDP2L48Xb63jjoAkf7hmjNqujFXWlA7OziYtH5QcgGwXplzu3/kumVDssafZy44
tazc2Io4CJliN1mCYeuELCzXOFrS7ERySIuyM3gEJ/vRivECyklFax312QhOeRbjrs1gYC5Skg6b
aehgo2ibj4zLUfYSywJyF0c5Grrc21M2Ozsu+lsn+Ypqkc501mUsajKE70kjKmdduTS+94z0DxFe
9GYYf2pu+Z7TsV1UM6cUWpt+7nvU82H7I82Nt9KjtszmnqtrYi6jMyaBb9J/eW8z755G0RnkUbrF
kkmvjsF/4dFUMwAZTO0y0pNwp4TPgM710FfGNegW/rJnR98x1g+rVIXffEXc16BnPp3laBGILDld
X6i7klPdVQC+ZlJB7qW0dtuqPkZN8MMImN9MVRFxUDKhWYXtm2H5e92ISA1xYaOH+g8Xt+1GeJAX
rZa/aHazCxfcAwAPprKip4/OnKxZ95g3CWIz9t5bSLF8KtOMkbn3lWpmMTqdd/Rz66to5UKV3kNA
eh7b3EBl4t8UoNbx6a96K36OSLwjXqJ9LW21mTr6S9343Kq0Jfaqf8gMM7pH7Lfi9HMHO2C69AXx
tikIY5O0wU0inYvZ5ew5BlxBGCYYbpX/7tgW5lDiWem/lsEKUEMMz3/qVmjYBZ1hdWN1nU+2Lv9S
TAsgj+3wzvDpTnezZcw1yVQPHSQPVRkfDS1+QVUUHYYS5wkgR4bzisOYO8XxIjIVfaLKxSZcyXDF
uXvXWck9MUQ0O235vW9tOqap326aPkLWeKDBPpxxNy2Y7bPQlaAtQ1SQVcpV61qOQ/aINRcJhDfF
gDhx/ITYIUu9ZVF2rRc0uGwmpniADssEnhprX4KExhy6iawMjj7zpGVq2OmCzCGD9om/+wpYk9CR
9EUb7nP6xZ1HLlCQjt89QR8JIz8CfmqXtky/RaN2A/TlLKqgXXd6kMB6nu66LCT4UGGZm5i5tiPt
Hb0lYhLKFF/y5K2KIX86ubchgO6+lORWFpJ0y4pA2byjF8Mzyjda9EhJW/9rFGJFN41LmUpShKAu
05gG3znh8QDNXu2wnHUv1jzKj4F8ucLXqYKH+DiWxdofyzuOpz+hNoZbl9C+BX1uWlQpyZf5FLw4
dWNs+mw6pkProCYDpGAg1lLgdjPWNO7fc1cCVm4R2WFMGN5TyaGxV8kbGji586b8CXwcgIHqPi7b
cNuaAnqjk33FeoWdRh+/Tk6TnCJvBMeN3ygkM63U2kNoRDVDcBrGS20+1kMG3amuf2OkEm/ahgzP
zJ0IsCmXwhimhSoYmRI7Hyy8Jt1FBWb5sBHP7ej8GKrGPIA9M9b9CvgvvxsAlFWKV3FppubeqqLg
XOfTq4nBddHCojx0vVbs8izUVl33SKY2IOvsRE4cKotqnG3ArCBxmTEqLaE65yx0FdMyjzaDoj89
A631IHzjkEaD13qDhO2hzLBBPI4LiDjoeYLotnY5ezad9dMy9LNGjPBOr5ITqnbOaJY4duQhRWDy
QbU4K7dMVqXe3Ndux/1Nxl3rNWi35jH638mOx+LhMl5qSmQ5mul+BzDCPtg/MN5F52S/BLFDNEZH
967Xcvy+m1LJxwjT1eRPdM87HvZhHqDG1atWIrf4ewvVLZps+kG+jYpjAN7XcZ7lMYdVQfkX9fTS
NeG/trRwrJ6hkq2F77WIHuDb3RkO1HfX4V7i7ziohNgtDN3Llqk6kn/FqScg+scYQMAkzSHOXkWM
E+8qgJ21uf6P/C5PRuge9VUR+43BHr33oPn08X//XyiF/6MI+Bep8H/SE///qBQ2Eer+Z6Xw5UeY
5X97ysLvOfLgDJ39uP/+v/4Lfe+/1ML/UC7iOzTBjiltQ7noiD/UwprzD1sKBL+6rQxpS8PR/yUX
tsU/HHxwSuimbgs0If8mF3b/4eqGQn6sKxuNqSX/X+TCuvqvvxUfd3v+QWkzWIZtKlqm/GyOaXwW
Cws8Q7ZdBOj72vynFUievaG5N2W8NmYdHi0k4wGBlH++vgwCB3PBl/OG+gk0Thf0gKtz61mLwndJ
ZOb2367mP5+6v2VtyuE7a2ounIVk+tPPZzuO5LIppcOXklyI4tvXS5j5/HX971RlTpJxil8GRdfs
7a7LlqkUHAmJShqh3S1IPvS214/Xl9yQdCwz7UvZc7gMWcjvmDoRylEgqCM3BgTHnEWFdlss3IbQ
SzjuAKlEPL2lbkwim7VNta46cd/SR+CKxTJIXKLHO3ULv/yb39f4cu0aeJItBG0YZjEf9gapodQv
OScR8cR3F3wJ7bs6pwYw33PLbxiRAaE0NFyLNAsByvUIEvEI+SRWbeupSZ8NV7uzq5oaoal1e6vG
kXWknbPiqiIe9xBgj/nUa3sn5lxvBTgbylBODAL0tziyw/eocGpMz0oeiaUrloCVnq9JdawhK003
u2PI4HGVUKQ+py4dVYMgZ+JxhL6R5HnQXe7DUz3bJ/qRFBGrJV7rn79bZVOfAfYkJjhp3665dLb9
ZeQ0cDAhUG6L1nbv3c4P8Je6GxdhwbuGbdNiLvzDtPWfAhf0k6MX3hwAtw+ATG1AuN75ik7vvPAv
glKmj6nw48eRjr7HXHJGultSC1YdLIk9AWHpxu/9S15mPTfBv8BiGnd6YAQ7u7EfUbFP9yUV8zLT
/YRWSZFt8h76a+3S5nT9YNtymr9rCOi4GzQbSlnJFJxYreUHUkrjuJ8YxT8JU7HNAWGhNe7t1fxk
R6V3a1fax6dWaCNVLAsxYupoLDC6wBklgGdotS2gM6Vb3NmwCI6xke2pv1a2M01PEckaW9PMgIP3
Rzd2ppuY3vPt9SWbun6Je+o81H6P54OVBA9VTmJKq1AetaFcjKTxfEmmxlhpDFKWloU4Uenq0RxI
rr46SeOI3dCKSoqMwTlDC6lvx7onDYHkWjz/xY8PM1OTZD06NxzrTu2F3/WCfbYRzhdEcymVMfKe
0VUPIAse4siMbzlFjrI6jaKsT9ye6aD1EgQOJ+MSQypvCO3hTRgvQcWB3tdbeEudAT+t8eRjS0ds
V6kFQTV9ad9nIG2/jbzRon56BbpL4Q7EKq0bcalMlpLQJEgEVxdBEh8WG0X3Y5gzb4puDXCgvGdA
oe7tNErOhZWd/ZK8NYMq9GyOTAQXUOHIizIuyC7r4/XeJX703Q6fGB54J9HZxlPGH0RunO3dtr5x
ikIdZWaf69mq2M4vLhTkBUY5cyX1VDuCyZ22YQZtIldQ8Jq2Sr5GXcE3uSofxRBhbPPRZWhCPA2c
uBYOBqGveV7eMSwK3v+8GFrm57VQmYYyXIZENsYO05z/+b+thZlraJmtMy5lBaHlqGX9CuEzNDri
N+Gp+rs8tozT9R3ny2JV4QCYhVScZ5vJfW3mMnMI5Z1GPDuZlhNBzdRfK7fPMnp+wUObC/1ohu2e
87J58uHOnAkE2OJnwhZGiXljlE6J9CoqVjRgDBy5EwpJDamFaxfAg2T1KnGTrYypGlZR49o3EwLr
VUATb++aLdlnjfUlSAOgKla9h4mdP9O9pOYZ38xKj7eWffdhly5EAl6lSfIj1OT8eH2H0z8/alQ6
f76oBpvsrxsMF9W1LJcEDE6N6vMGI2wIr5UgBuDDiq075P8JT1hHj/h5NJHmOxRs93RdobJKe5Hk
E+1qDcAljqxBHqxknXSCpVnYxLXwJ2dCbjnZjR15Mbqr7rOSXlBY+MbtX/zkv/p82LqVcnENzbuj
sAwmkL8+DoXGWi0L9J8En9AybUV+03lbEubNm3ZeYdu6WMN0GY1InVElqDN0FXdROfy+C2L0cMKh
1/NULenDBKC+MLdne5FoG59G3d2Q/tNt9ksJ+e+bufx8qRkd6LSHdWGa7uyT+vQDZzZKyrSH5xIn
7a3W9eWrHwQtSsrQu1HGc6H7w6HSCc1l1+dBBNdrFJ258Uiw4xRtqCfle89EATpkR8N29UIyzEVl
IP33Dr1J3uL8BQ+ojy/zpwSXSdBlOGdLxAszBiBG2rMyrZbgADt2SZBlnvrne6L/Xk8ph4YUxGTE
h84sRfz1pjBk0kRUQ+TJO2U+4RSjTWykxv31neE3NLzD6aYpK/ESer1YT3w8gpGpb2rFmLyK4vBY
F7LGFcLLiHOKeowolwsZI90zAq4U4InYjWRARWWKfdJxXDJ1y/GOk9CrVhgF7NiEYTVshoxh9xF6
Q4vOkrmwBS1ic/2zqUF/q0tOQiYA1kUYQE7om/iRH6E61Uxv7G0AnGGHVb8ceu9HY5c3AQEl944n
lo4/MPZFF6GZQfMyuhVpXK6THYq2625wm3U3hqzulZXK/fXT9c+R1kYg6Ct2tzldg0QvshHmdYcj
6I42QaXviXMDN5fT3Ouqagm4oF63RRlsB1yZR+Sa6HJQFeNftkjkSXL3ziNlfBVFTRgsQv8imx4Z
J1aKjTlqHPHSpD/NtmxIwSTmahlIIkVqZOJ1jIXS6K7D1fYALkOBzsrC7dUia9yUmcNzounWuvMZ
+DUfSx8Xuz84nK4g+2AiWFm2hCFr0PT+Z7hj21eb0ajFDlKpvbxSHFSWfGkFnVdyLnQSuUosTqGf
dbeWDTqr1YILWs7gkkTj4c/PoPF7yUzPn5OF1DEcKsP45P/z4m60iVqrCFb1utMY9Tl7ggEkjyWA
NHkShqJbz5jhp91Fq6T2XDoFkMYcZ/k9VBH3tiQX+RbFIhCVNDNoShaYrYFCfhuV/xA34EAdYji2
tJX23oAEtqQ1fFb4Av/8i+im83ltthjaKJNDksOOY+ifin8cxnHbi5G8v8pNt2lLf0vimZGhzuEZ
888Wtct0qqxIv5ORhS5alfWy7IR/noiZv/EDYELIOqInHx0ghqrIIMIcvKoc/XOVcg+9hiEE3U+a
uE0S7dmzHGaCOaJl5tUISDN5ub7DmoXWgyFQq7nbJjVYZji5rchD0encgB1xPGJxi2xZGSJ8qNti
0leV85ZQqKtK59swvwj4qEdZenic6jQ8m13r3vfa+C3NEuNLRcktRPSaBaH+qhe1s5JFoe2t3I6+
DOHXqg3VkoZEf9vFwDXdIHOfIbWQkqQ3JgnQGW1Oyu2lU03tc18gK0xDfP5CJe8E56Z3KhPpnvEm
V0F/rpRxbA3bekl6zG/CGQn9InYmAyZNAc9gyiDCfRWR/xb0TY5q2AsOoeOpHeGl82nEwW2E9QPr
m8m4hJagVp+Jp5qiyNtNDUM5p6WAdpx4WxWGuSdhyjg1aTJu3LFNgYtgZ8O4AfxUEXlskqEF3tHR
CczK1BopMBas2aejH8usNd7HEHFppChisrxFUqv7cp3h/7nr53caZwGOhn5yLk2CJwHOUAUR5Hhb
krCHhwCTjWlr8R2CR3VQmQNVscqKG4ENZTMvkbJ0sWu4iLGIk7uVSUFJntwKLa6eG+XuRzvULlIx
AOoRMOPHS82N1kj9MSJ1ael40AJ6p9Qfi8RDIaJZ2sqdqxTcPHeOZRY7mHMNA0fnL4oW8/NOSr0i
lQQXZ+p8xZ3Pp/a2RNYr64GveFFvA89iSM+id5qqrgJ2RBb31JvVySwInWP+uhcYGFfMNbudqunh
RxniOer1+EsgrVfbkiFmtuqV3CHzBRXGAkza8ISufLhFdEcTGMBdaByUYZGrmDWMdIhJWHep+UCs
RrXtCxvtc52jW7Db91bn2+Pgq9pzQr03DH86+ZByGRXZiKvsWwvEyS4r/PAvVj3521pBnwQ3NuuW
clyHS/PrxouutpQkyxbLlFFFbqBRyvpyM6KqPU0TMYdM/MWS/TO8j/R4hWpCHsXouOhwJ3sz6oSE
iLYskeJYO1Arzr6ft53YSuRe0Iy5J86INACsCWgk+20Z5MWSM1B5ShJB3lBu7obBqs5hPAAq6Gp7
40xzcNlMdzEyTnNWw6zB1dq98tGr5Hqso4jT5KEJbOf052WTHtDnZdMWUjdZOQ3TRJnrfLoUXeda
PbVWvuQcpaHyLufEBJgNxZruQLfpOSbcoM1/deLGWTY4rW6FQ8JB5YK3CRmQXjskWafc3fWjY5Tj
MZTaMHOwoNnSXMDJkDeXofLPpCYxxWl07dn22B+rXMvP148eoliCYp7t0TJRV4YoK6bCXXkM/5pF
oCKU2phxlwhegg0Thv/uMVF9fk0bwfOmvI0qzTZY2ql58WPNvJEWtCeThkFaNRs6bsWrp49IGGwQ
CyZJ6dtKKvybjCSGFs/GODKCEwBJbxxtez0SN5X2XbbeuLuuyOWI5Hfo3XwVd96Pkj55xVCwCPea
Den8+pJpA1RSegao0dth42S9Pcte85fYWRte8JCmvvlTCsZJdq1jDLXvcyYwURYlr1iFS8IIR/00
BQMDagc9Q9sRxtd1YXZMBe3bTLrpJQVzXjrEpsCWw1EdXQpMZ6S4UJoMNIcuEVFcONYxMvi0wY9d
qewlXYhg9UGygI7jn1xDpajeA5P5MQUKdoDkPk0CY2OmsNWKKU4wEMi7axTcqOrukQIEiFNaQ1Fr
d34dIU22dblWjejwlKNLQB1N/yMMxNYVkY7MkI+4JtZxIfRbkZNZ3lR4lmVfnq46EaX590PzM9ci
sca+Cy47DUiE/PgZiVDlFjtdcZeDpFqMrSVeSR9EIdob0VEAAyeuof8em64/06e908dya9NOMf3z
9SUqim9eQP2sSbfZO0Pa3eiUOXRynOagE/y9njfFu671vqDUeBZWVD2TMgI7KvJfrVgj1q87aRgU
qrLJH0OLW9DHub8o6vqbZln9F0bb98JP7Ic2q9+Q9GdrpHkeOoX54bp+7mrnlrWYEOfr74dDUvvI
i9cL8wK2hziHKlf3aqxXsTd5x3B+ub5jL2TkNVWYGPFebhxHlXs3pnof56xzu85frIEJqqz88Wx1
ub9JIDhxmsTGDrpG7LTELSjuUwpSBtIlSWovlk/drPk/8DUcDLKK3LEQt5qm4lu4PPqihQc0XPes
lud4z2ScTDMfqWg+1Anp2xydWkTTa+b29DtGK+NxyrGDCb/GVd808Y4oIG0r8mKPAP82jREI524u
7j7uTByWiH1MD7KPz4A9KSoN7YaPS17v5RIUQ3F3PUFMYfg8qhKyE40t3xH9M8JghIU8TfZBp515
rLxMQYLm65SNHgeA+aNdOvZ9F7clFMYUbicj85WeR9qhiWP9VEcSkXmmRwRijiy3Vjyc9WZgeQYB
/EqM9izMBTq/iP7idPf7tmtzqtPn7gedd0u4n+pRn1h7/o9LbOL0cNFYPU1UqDcTDuNVRakVWVKA
GYKK5YWYOw0aoWsdx9la0eJaE7lOn6s084vpXU+F6rtF2bkAUH2TDynCPv7LyrbqiycFoiWvLF7J
ZN6HtWjvUYrtrufbsPTQDJOHtExCG6NEGOzrWJiMsJMeLh+KnuRgz+VmNITVLBRI1pYJygxjpTqT
BBf/1UX57bjBRdGp3XXqEKWU/enEi0S68aB2QJjEOI/bW9XHaX4JJ9c8jN7dOK9hgxd0e91FV00x
gLgHxcqeiW5wn5CxVsLxfahQW7VJEt6baECsTMin6z/nGuKvbQ5UXfjXY1xSGFM4XdZ3fVz65zAF
F6xvY82GkVerBEiTqrSbdkVMBzYTwqrvKiG8c0EgJaQPhuEztS/07DsrEumzxBcJsE/eNKlVHO2B
RCgDveW2Ji13/+dtWf4Pu7KiNrHmHh5VyudGE9wKwcGY6xQoQ7yPAcrosZ1bTPTkLglTw6XtU7u7
g3mTjnrB3osuYeyT4Y4ouDUnWBvUXJoTIy+Mp9DGp9NbGKZLoqurskJ42uk/ByeyQWGQSdJHtbth
I/Y3ZlZEx0Rr7RuzpDZrTb6qRFcHu7xZ9DIlUdj15ROiFYcSYZ2kxbTh4NQ9JDEUt7ztB6C91V8c
7QymXr923WyhwOfQK+GpYZD16aFBuhnFOln1S6sjrS1vEGh5MDFHO9G5wbxIBLITs9GXzim+C8ej
oSyd8XjtqH20sBx36wFasIi/W7vtIKEDeNhObdxHUJ7PQQ9quLfT+oSaofmLAly3fpub2cJ19bkC
ZxBnIHz+tdzUE8PkHswnvkpMa5Be4fH6UvYE5/z3x+s7q8Ny2BXSMneBy+mmsWiPgoi5qTKzuq91
39xU3ZjC6tYY+TNmX197CwZ39dBFtOLmVgU+Sdsuq8v1Q+e0E25Jr95dP9qjXR1kFQj0a3q+/2ii
0hw4+iECOq9O9FuHIONVZRTO7UTJeCqC4UY5tX9Km3CmyXmEbVvOa+dM4e5aJGQBGVUayKBVwBTm
MkAosw8xjDfG5O1zohHbuKCPUwc4HdLEfqplrAD3EyEqjXC8l1rubrCPocOpSgwNhctxBBdP7xvy
0I36l2nqOU85A6xera1OzXBbEjNJ2G7jbDXX/HqtfHwv0+7D/bUokiWuJV1q7VpHZn0x+/R9LKPx
aPcGOo4QZYoTj8fri0/tWeLhG+7LAeI2GYTtJmd9XteyTR91w79BJUWWV2i6uzbGJ9QVFWFuAvYL
G62+uOK3Ik1LoAHAW9S0Zvkxj3ACzCgGMxwxiVhs04AtP5tMJlVMZp7SnvxPX5B4cp00dPQ195VV
uMvrum2LvN7OgjOj1uqNZgrtPudpwI5W4puyxzfJAG5ntAmXJaJTe0j1qDpfX3o4mpshRchalzni
gjHA2ZZ7LKZ6S2k+JShzgQXCyY4iqNYRygjmp0s1JeR7dF1g8xSleyrPYQ82NQmQqhbDKcUUySFO
HKn71TmUZUCiRNKtgDXGOzep+fIriazcKcvFFSVnpARC90N7m4IO+YsFQVq/LQj2PNK2LJOuNl3i
TwvCxFPZKsFmX0+WdQSwsmNiAKOpdIMHq0h4ce+rgYgXDZnZGjFtdjTikrmEVsWHaajr2+vKbs7L
CaMkIK4m+IQOtg7gG0YX7Oqwu/UnZ5icS1faBIi44xuyVLSwqGJgdIptUUTJJRfexmjC9UjygbHQ
TfSwuo74JZ/Co06L8vjnbcGYF4pfBvC2rXTJpoAIwCJ25FNT3EPrGtc9Wp/42smsM51+5scK5/+4
tkjdAhNFPrVHkSNaJRKEr4DH2ZTwkRfiBbOjP+VvHQSuuzITxmVOP9fTUS3c0Ci2170/CF11bm3j
559/9uuE4defnVsF0MywdINK5HM91JmkyIxGTIRyWvrxAUzodJCmeIk1hNECjfMqr1Lv/vrOd6W1
iVLD2+jJNaHWepYUlTfKV8wiu/4ntpHXrMHSQJ4BQRFFY6zdgioqaRLrIdHExqxr+9GWVbSi7Gs2
GuBuDFVzjEuLj6W2MOrLwNwYgc3W6LbVHeEv1bkgCqyXEZm1oyfjvzhrm79vAwyO2IssEyYZ//t0
96B2YjyvvXjZD9NXqBwAi7A7rTuxaWj3HYJRgPEJA2cVx553n2X07pqgz3ZmOIM8wxrKglDo2TvR
bFQTBAR7lI/Xr0DkObBzsbEdEhKSDtd38CZH+DbJ4O2v09lh7MZbODEXsx7De1nFzxri51UFLOPF
QT0aF9VdULvF8+ixqFyfLy2E7z3hlES8NJI96KY/jRpeeTZ8GRGCrCle6iNwr/oo5newzvvNn5+a
/2HvB4nrolJ3GGYyDvp8zfxC+WgbY87+mY6u0VhGnQYkJsA5EeWts54yGRN8bsmzMUSEA7sMIV3I
MgsXcuZpDKMv10ZdFyjz3OQUQkEft1srjCEpVdg0//USayHEzdF7/vNvYP/Wa1JCyLnRxCDLcd3P
dz1y6GGkJuErVtIxTKtC58sQDCGkFuuVGdib7AWNQSmzS511+SUqBOlrQ3NXdVF+yU0jW+RpWO8k
/CaMlenJwY+8ZdwHabIL4wspV/bKHjtz7blC240BnsTrcLrHRbmNdO9dc1IdnGuTHxJzPEYWEaRD
6X210KQht5WXYJD1SWXBFg94uur7Wj8w1KkvBHs81j5xEWGGvLlWr3iT4Tm0sOPSrkHmYhaXwWAp
DFMiRz9WoZrDjR8L66GRmYfLqixWH0tVM9kfLOYrkFkluH+GumrWtY7N5/oMX4cq4KO+aFHbb3G8
BEf0RvpyBLp7muLhrx4t/bcamxvjSMGDRdcSBuKnqizEIBCYNlEPVuo5a3pw5lMs/T12x29kINPm
1O3qyQnkN3SFb70Iwg1gEX9VzGRaL+uWxGmv8sKCjAwL/2GMSrmzFCUAYIS/WPet31q4SpiUvnTv
GNZY6vO3wLNLYlHo5dNaYKXqucXXtpuPl+1w/Wg6br7tmSwta3JVT6Zyv1u12WzwtI3H60uDVWkh
MvUkLZezMYFxR0iy+HeBS9xOIMPGzkKgmNdVdNd3+IMQqv8fys5rR3Ik27JfRIBGYSRfXWsRMjNf
iFRBrYyaX38XPQrTPVmDmxg0mnBWRHVHeDjNjp2z99oIGHPtHFuBs52m5ONx52rCW2iw3dg5jfqK
m8W7OGYq7n0g9kSbaGigFrTl+qsdg7GRcGRY62XKUqfUWQ1jtCQ+tluq+W0sC3rNaZoLhB/c9tJ6
jWypn3W3afaaZqz/92fx39Ou+X3EacLMdZ68/rkHGTWFtaFZ8OEfG3Y6WeRc4LXhAxie28LIdlqA
s7dTOL2HfiifYsenuNBLKsC8filaX8N2ytTP8apdnZEW8OhCxfaRJFsebij3nFkd6ynufWf/zyIK
cuKWY3sgQmQ0d///v5EN3EgXTL34z5+/EcygMOsrRsifdXzfaEeVp2s4SKgMEOsw70/JRaYO2qfJ
BIJnhsbzpya15B5GabTG/OCjGZu0AzAO+6tdFEdXh6ViOy0REI8hub0hFOn5n+WLg4jlT+/1ZH39
y6/yr+LGEbq0rLkzb+r/RpGGavL8yKBDjIPkqzXQgU67zj0GklRL3WZ87SVB8JNMna7rjVWVMC0P
vFYcgbkYFW4dZ98PR4MM0TdizNTKGQvnyhShXRlaOaD4T09m4OX8diL+y/NpWP+WVwjBCW+Gtdqs
JH+OUZks9gG9BEJgMrdldGUlp0f/Qb7xUUrfuxHk/VDttCYDcDV437U0si55l8tV79fgSX1P3Xsn
fqY9u4gYwt1THLw32o0FrE47P0YezJhuRjdjecQpn9ocBnKR3/xUDCvBOrbk16rvozMeysTEtRfv
TAwMnEDg+bMT4uhoMHrSE4HiMJ9sTJDntwGl9tzZGOvs1I0VHLxJvxqqkmeDid55MLpg52WNf9Li
qT47xH2MBcWiPYzyiFsf0WOLTYbuamwGwylPMCHm8TQt+zwcznmVnfpImBcoMcm9DfxNV2v2SzNf
vIQgnShGCqp+jPMPXst0BPEQFlu3oM2Sxfxkj2aQHYJyIJ0UwtuILLvSwyfQx+k2s41xzds6xXr3
PMwXOw119J40TSYyp3chS9M1ni+5geM1HCwIYnBn6rn/MZLYiocXwx0Mzu6Kem2rfpFLA/wc6fkS
XSR9xq7a+YWWnCnZjDUB9aTU9oBB8PVpP1x6RHHfJ2jLq5Pmd97Bp6P8eSnTTNtpY3ZCLQahrrLU
rSz7euvApzjGPnTXcRrLKymh6YqEUw/f4bSzKiu9RgCrG3I2TvRrcRPD20jiL2NSGKtoDnEmMEzH
/x6vqiBEuT3ACDEYs29sr82/Vsp6itzpGqUTkD3Lq5aJcn8/BroF/NxOdTPxUVW7qR05TE+bRDL6
tIvYe37kari+Id/a1FdLvRyLS795CCCbfJRbnCv8nzNy3z36jGFl2QB14nuatOGRNX81dFWyLqlJ
dkKm9jv5xG86UsTFUAHvelQjtLrGlesnnFdIX0rXaqZpk+whjxGAjxDU+F5EpEbOm71nuKu8kpfH
QfKf0yRZZx0EXdd6QirUXZoSjE8UDV9SGMMniP3tMZbipUjdYqXFrqK/31a7fJD18sFYL+YxT+BO
yEwSCI0Mo5o9sKsfSVcX1yLDoI5YNF+5DKh2jw8IBncfgz2MnTbfRJYePmtB1N/N2cLl9fe8qMtk
3VjFjyH3OWqbY/yitbQ3QEJ+6yoTfZxJriBshyebd2Nd164DkxZiywqfOeP9IKgO7H4fjzvXwSNs
6oPNzBGCrE0X/wipgOTDMLAOnHU0bEYe9bc3filk9Lf+lJjPy/99NENrBWiaYyWabks67lzC/pdW
kMH/iAUJDtpQlHLFbrMKA5tfxsbNAWAl+4F8KV98KhW0Nl+TgXsgIzy/Eabgzn2/MEDMEGbb1FbD
InaCAIhd3xGWS8wmrg6Y/TQGGI3pT7iyCfIUrvNE/gKbarx5nNqJruXUXudz9WCprYdf6FNTHKZV
tFUF7isfps1xsmwCiBvxDuafACHR+yclSv3FMxnNA2xEggQgwwJ7z5nFPkqSwkd0CZ/b9JB5VHWW
aHZk/GQ3Ebfh5jOJoERmZExTe85aUrjjNKm+2hZ6DLfEEg7Y9zujLTIee74N21tykY3zIx366IIe
Xl3sOv7V1O0VPEb/lCARX3NMsw+SUIIrFlWoC+nd1aZnMq6TPVHM+QudBHebpyIC1JNsB2q2Z7tF
kmCGZrMTLkqnNqquEH2gwtcyu/ukc4D+K0ISEqKpgiQP0tOvHDgs5Ct8KacAFqZyv6dCNzZBnWPl
Xg2i8H93wJ6zVOXfgAi/+tbr4yzEakEzaE67m7f3qHVCurYwx3pJX9GehU9ZWz0pjz+0mzKAxXIf
/qUSc+dz258fOckInl3T+X+odQJSJ1oyptNl76XoSYuvle8P+3poEVbQyQMMDICBtL2Nx9z6A6ji
QTcz2AwVflNyMcH14BG4Fl2QQ1ob3A3kh/rFzoJzb3r7SYjyvYDqAAMsEWQI0ERLQxfDFAvOqnOc
7wTFuUcj1nOwfhFt/6QXq7C2nRc4vVAbVGVvKho7OxzzZC0KdfQHGo6fI8cSN7fKvfHQooRLMpG9
kB+snkUu1oPb2m+DYMlUhvgASQo7NC20t4mW7x7NTbPq5+m3BSOSQDe0ZVPYH8s4Dp965YWLR+hN
prd85vrkVdkRQh03njsXmNT2RLuaZ9R/zp7+VAlMjRzpWEv8ewuwYa0LcQFlnawimDivBXyXhaeG
6vw4VnGpD0wLuIhCLpoMaxU4WdL8bjostqNiNV+mRDeyM3Eb+9b4l4nGv1pXrDGs8dJAbyGk+a8j
jAerJrAtPVnGmmrOlRHV2wDT0joZGuvetvWvRnYpXujEexQHtZNpe9MijHAxYWnd6hyT0Ra12T4w
+QllYnzLpjTZBtakTpOWEwhSOTcaEhDWfDi1/3tt6vx5AJOeA1kHFY0FKI4J3R9tCE2hbfZpPi2b
bg6E6MoZukFEK0VUfnjUKaCFk6d2xjEX4bqsm/iUxPm4YzovkFFBs49kdHicHUimXWmeIOzdtTZt
0RXPad0whNWwPPiDZ27c0K4PCtAoJEGmLY/bCl7A58Laeyc/TUBla8NLWWjeJZwYuRceCOHPUXor
2wx2iyNO2BSLspqwpswRqm7wbA8+aXE6EdnhvKXxDN6LSaHvSfV4D2JR3hJAHm6b4fBm+LhIh6y+
X/BXgKicTQWjsr6qh2CNCTs8+Ta09kMT21srUcautLWv7JfDpW3LryEcdZ63/otTdsWZscI/Fycn
mLox5V8OQhwV/uwK83ZJa24WeTaHO+/PmZku2O211kLc4QXfwFxk8OBH3LbzxQU+su/1AXKMkcV3
s/biuxojHP1CXB/f8fhHZTcw9GLcPEe10qEwYzzPQ9xu3bnWZps2yexzfj7uRuGfRtoUW6/1S87H
BHFX1nM77QOYxDdTfennB5RVVLuPXuEe7KutrhAfUIzSaHr0nf7oQNFZiJYKQfTG0l31EtGbdXJF
Gq22jbS2O5KPS9MuCYkhjNDkxskw7eZo1pULUOsNVcevuHfUR+wvmsgnVyr22qUzODZA5kS+xVbE
iYOOGd9T7wyZm1u7cOUqbW+qZ8JamtN3zvXmDbWdectqEJ+wt6M9cdcNdgiSD8aJDuvjdBIgi7OM
OH/xYIkt0JXOay6ZgiUOH1KjnQrbQOfe48hcRXPKTk5ZdOSLKF98wAH8lfy9SqM9zibzPUmql9yI
P6I2ugXM5X7mdXLLmSt8do4CoH1ZnfhPpl6YW8/W11pah5uHysGHgOOEeXsMBQlVbu8i5pzCZq15
czDETCWPvW78UZJFXdAF+oJMy17lgIzbRAUvhtIgb2EpWBPdaO2RgSVrNsJkZbZkFCHk+kqQRH/r
x+aq9W2yVo06aQIjDl6hjI/iMU10eZzGSTyHuvNb7yyyvwnkFG70lEiZkhkIjmBgkgA83Cn3TWkn
+0ojfx4H+cZrI7BOcvLee2eeqnVU7IQxo09p4uwah2yC+jAruGubY2UxlIculcVZi8Fk5PAeXoEP
41NOXUiXMrzT9x/2fY3PvGeVfZVeHJyMDFQent/k1UWXbQB0FoaI0T4MPvliUvxzMfVW35fA3/S5
pgOcAuzFKUion2/H+eIbcYH63DBXFWBY/CzqiliMKC5ghCtfQ7TVlT0ukOhOQA64CEaVF1BK6uKO
Uf35KgeTQvsq6daPrzrztyiZ54D+KXwqXZ4T37K+xAWQi043k0swmmKneWN07BqbFDs9g8GmSbn0
jTB5VxltJiMu7bdJeDdXo5mZ43vYWrBJz34Hvzip35y4PXlmW/6QThfApvfaK3AJeaLxl62abCh+
4OVZCIfWAcyCYuXZ4XRk0oeIDB/KW16ywQ4KX3m2bmUSvARamDzVFpVD36tjFjDAHEsvumC0e0J+
vpWQRje+D3hZFM60RjJ0ajrlvChCrF9k6YZPAhjNU8p7vRvAoEDz4db35qgL2EQLBOYV3AZ6jMH0
1LqJeH5cYpW+YfMqz487D/vaRmgELkdV9dz6EyGvQTYsI11UayIN+ksMxP/zMlb0KafSaA9eaTm7
kGymLUfr6qUbqkPEqDIvswD0uFm2p8+XLXHYR4fa30HDvy8qbR+bgPFYb151Zev7qoNkq5qeg0sx
rBKt1I/WfFxp4NYdibgYCRjQbK4+aE/CZOHKh5O/Kcpau4R0YTdFlXGeTyL3/LjQ2yF2BLiSm373
5uCJNq4+mMDcdMKlv/qZhmoZwZwfDTsNCeMqK3txmRj6X9ppmC5ykfV6TGSD0a27ubK2YBKdCKjG
it6BA8M9QtukHJ+t2aIpe3pGZWuVR1IPo5MXcnRTKS1IZclmi+1mfDVzVbPAALgFDT++Ti04r9gi
Ww/W40c1Od+tquaDQnj2Im8oBCF9IEvmkTRCntBEC19H3BWm0G4CqIygMEdIEn+1sVjGGOYyP7m2
PcSbIXHTJXb0NYAcUhQ8eq3GpEMJ6rBElVHEJ2iwFkHlFwu9RMDuYNEyMd4sIv5ynus/KXhHQf3G
duasajLM4kBCxB5sh5VOgQDTn8uo/al78S5u3HrnmfB3zaKMNjWEJ8KJMzJ/ze9TkKwr0sVWmSUX
hgCq7U37bMy/mxNJaFoc4BwEGQt+GBHmOU/NaYuz9bs9CoNZfy732CKx/k6+tc1tBbnLmEY4jys3
bVmnK/puQweTM244VpZJvkQA/U4kOg3KOrxaxfBdT5lUa3B5Ogr6RdpTNWO+5YWGYjR9NaGCbP2H
MaocjtGo3dBD8vGvil/NMOgHnWMa4bRmvR5bGiGNCavSIr4+qBgweCZnR+9sTmAw3cSMIJ6OyaLQ
WrEqBUwn8wkXK1tkPRMLGXWvfbAgy7Iwy0vKGr/oPGgJUrdedQ/5P76qadMjb1oZZFwL+sJBQb4I
GnYm/sNxsLrvWYUUXjr2uxwrGHzCusdh85tn8Ifd7Vrr2pso1cxxg9aT/GnMvtBzlVj0vkFaNryB
DHUIdJU5vtxK1kOCWWAmk6xM1z+EzXRqgyo+g1om0hTmcqShJQAoslBsiKva7s5tBs4dfUd3os+U
MqzpTLvcNHm9Bn1xLBVihLrUkOz1trbUBpvcofxIlOkzVFJ3303sj+NvWQ/HRHWQDt1o24TqQwS0
QmgOnvwkhow5syil5a5LH8nW5OFVDk3CKBvzrW/Iltet9s4bz9YmGn0xI290vz9ivl14lYMIwSCu
3RPIVR0+HasKSXo0NC2JJibH3x7LXtLF34hZWVce0BLh+eVSC5HI+fFxzF9B/Y0HALTNsbWNeFlY
E7+bNJa9UM2yxeO2DHzvm9d8EGWXLYtUfyL5OVqm5KQ1rVuhTYA2x3JvzhbEaCclpFnayBEad7dh
KGcWvyNmLWuim20alHwckGaz/LgiWsLFQ1pWh1QQuvZ7iMuXIsi/59Alyzb5UJ457Sb/xglwxxOW
79KAiFOELnvEHF9MQJnLWBobm8KA9QKnb8FRv5EmysqneCJ71ypbvr3pF2PXMbPDPDXxLLY2aFhU
Dtu4QqQ4NirYBAwxNg3zBmB1SIWVQ9pAWpvASeC/uyP6ZIcVM7fH/jkheSLMWm0X+MaKP6kkmiLP
Ed/hLyLcyOwaEITJR++VYFRUg8Z0iPZyxDRcUzosnRYd8YhBtUiNHRUQn7J27NeGkfPDEbYpCd9w
nTBdWfp06BXh30VNFIsyzZuLSWvux7Lfrom8giLvuF9CRrSQs51DlQVXg6PbQvVltxm6fpvRWIaz
6PnLqfZBdSUVwVIC76yvH6yq/DbFjASlsRZGxXJvPCcevbPWanfpVH4p9bnSY5ZJzasfA3SoLJqK
4zgkqUR6w9qr/VcjI7uJrWoVmchViKWpxrQ6dIRAr8dmDvEq6FRlmxBDMfqLLfNL4MIOtXWLc4um
Mj75GUNJvevoH7G2QcpTLgrezWKy5M5s09UwMF9Ni/HdjcE6V16/sYoy2EHyUWs/+VJbTKWTifXa
r49WLvpt4ZTAIknuXJpeLXedic5RKUjQtVxqpj8u6eWqI3h68HK0AJXTYG5iOj/E2CyKBEtHFVQd
AemSqIey+vCdytu2HJGW+ej+Gqq+IxJH7kGTbMZYPAd+BrPYzD+SACQth+qIeBGSnYd9W7qrtvd3
geW+9TUcMyvEpU5Ctbb2J2DpDfMfxwcUJPAYrTOj+l7YJEslEcR/a2BCTWtildUockCQ+qxFerVs
PYo2g9hbgcDA5lg59COBF2MSbNMhnXVLxb0FZAS6fhtksqIOi35PAwjcgdTtRZwFUGa0/uqF5UdT
xNe4romibbFfxMkm9QxCW0GzNT5Zm3lBTaEhYCd+nTUlM6vNoJEiq9pk6fXegdoN1HgR/IjG9IyD
6h764y1xrRs1xAvcS6xBvf1qswa2DbErsg4OQHcGFpSASa9HxDh5L575RQQzkSvYda7/Xtb8jn3k
vGoFQymTjYe5lscj2U0LYcufdu7KHWi+X1HVrO0qafcG8t2mqtO96/mHXNpQ/NBXuINDIzMwWGZZ
BmG28Cd9koX5jJCZtF8/PkUY9BM8WAWuJqEsOuERKUzNnZE+MJiPOioP0mrHM+u9/SQbhGmZDurV
wKkjK8K/gZMuByd6181qOwYxbvZym3Uh7PA6PqvIP/YYyESzpVQzZDwPRLN+WaUQqgUJU1kmvoXQ
JkClrSOdBICmCxS/axaT6lA3YJor0goqdOF69Jv60l4j57saFMLNxI/dWB+OQ3VKh6e6YRI3SFEW
R5UpPmz2+MNAgtwm7bCTVogPWqsE63FHGgtHQb48VumGRtm4Y8HaVgCRKqb0S612PGw09qbwEzDu
dEV3OFwWdZ45W7ZrKi52HgPz+qpcVdJ4U3X61Rm8GvgaDeZYh8IR118zl4LDbptyJWg25665DMye
MULfslwA6U7ykI06I03HJ1Nk8EASx6MxF/xfHatDwd4STOWO9AYywTxP+EwPsKiUNXlw9OjLNvPX
xlgTBFTgpCuK4APw2BN8TijT07JjXLNmjTZp+aMIIhtt3AypvFCNmvRtghNHz1UFbh2MngQ/5tEp
BcdrSJa0NrdhKfhsX6Zt0J1EczdEBgcgxIuP9yVsWWfNoSOcxtY/piL4xiMbrmtbERWmoF2B+1hY
8aypNJ0tWj9nA8sqkqg4DFb8JB/HZW4eRfTbtI915FRL6aqD11KyBv5kwm2T65YAD5JQ8vDQm9W7
jSJvEUv+5dAAftVOHiadkTbKHP2lz/GODAYcjmELp3uOcD0vkEkdDb37rToo+RCc1yMzmM6PCWKD
AWhV9hdvoqwBOftOcqsJ89yJ9mVCm1Jl+rONZ7JzBT4y382WWoVpHpznKqwg6wogXWt4GUsr4Ywe
9GULX04T4KcQvvGvAKMy1i2ZwtOijkRBB6BTmymbnE2MAj2gr4o3tK7RF5f7vIZsNWjFTx8fTVDz
GRVz3JIeT2CXMrGbaltyqqXuCZPmo9UEzuFJ28KOoevnvjRlHlxZgp2FlN9mwIaJHZIYGlp7VZI2
z42udOwpgKUetyRJNc9+xRKW74tID++Qg42XQTborXv5FySA+LNf5iDEh1CAM1C6BoCgP/QvY0Cu
J5Mta1Eigi59E2k9QYGNPjO2G9vdAs1AmmOqi2ZATO+ZCM0SKwSUE2FPU6elbPByx9TzLzo58afe
G0EOIhQ+DQSloJL7U5iTwIfwUuooCvuo3cH3Peb0Yd5tB3Jvp4/FIRhmtq/M2oOFG/tTmBDXhB91
OickMIfl30Zkf2oT+JFcBOjU+MhOYQv90f9lgiWdEFsF7UOGggyarEuXk0Cc+9gDnal/0fv6py4g
Q6bqNjBuO5t6ZC6ntP+rndPQ/1SUQSzF6Oxh17OEdCzjj3Fd58PwGoeKJUpDCaqr4dLxd+jbYtM0
M5pETd1BBcGFrJr6iPnfOgZQ6DdeGlp3FyI3MiCUkhi5V1mk++uo9epzlQOqmKcvRiZJdLLEN7vp
GU+PwGXtwq6vn6MZCzsGlrEkh8VaRIjGa78zX52Jnfhxm2rizXX6mb6OMYk+OvavafYV+KW76Uz5
/o8OFwyILdFymjN6puqIstHygtErysWFmwS061y8ZXoa8tEUnbauHYQ18/dSpfZs9bm7rvuuXCvA
sWsr85aEj4Y/vLaDSYNPYTulXrYpbC1fx3Y7S82ICS0JoF1VI82WTwgTanj3PCatdyXwgHiDlvxC
Mrbebbu62xkhl0SHkXzq875+OvkDw32WLOozEwpfWExXbV0ooNSf3qkI3u4R/ZE4jm4a7vSaZLt+
okuIhcyezAYRhRAvrmyfLAgmFyjI4oWNFenOmB3xhLsr1JdkmQE+30CzTLaZz7zS74na1PRmxsOT
UvXA90wiRz5BaNRzhE2gSQmaIT86bwP1Kgp8dJTq3ilOYgFHXPnU4w0TRVs7A+MPr4oe4eZzjDG5
BJD2qebcQs9buTIyjyq0zG3HHpg7ze9UxdbeN4R7A1cWHRAE8pljKV8m3kjAQk3s2MIy+/o8BdCe
miA/1W6ZnwjZ++dVeGq08DSZMJYWk0/EDvjD4OTLcjoPBSrOyIzoirfEbVF1PlmByJ82jyvCrOLJ
S6AR9TEy2YbshJ0TDtm29JpvIx6Xq9WN2qoNbesAVcA+VHlYYW0z91bAJ2sazozkQRSHds6K5tkc
GeBgPpxsml+qjevl7t4cXXxmtZVutbFviOmxYY8aLp5G3TVeVTMFtINJAkammMwj4T5un3CPT09M
dhV9cfzAEWK7z4dufqVZ432sdPID5udQaA0sHad/G7z4y1QCjS+9DmTRnJTSqKo4e+RkcBbEYpdG
dNvtSs+RTPqgJDTk/CSiTLhdRru5VfOlJ33rE/bl+xEd4T7pz4ObNfc0td+i6tlOxoDCpqLr5kWl
gRvIHC/T6AwrgoWTZVJ6R7yAAioWl1GzzFUhqwSHuqXjTuPSWggjsn68Pe50m9rCn0EUITCpWWXN
kMG/PF6xc8h94euE4koUfr73ksx5EoPdhrBt5Vfj4TpSBDJQXXZO5qx1PdNOelKZxz6X6RFzoX/W
TMLaDacQPzA0jMmqG/slLPfklmGEf6rNXKP+sqarW7ftokvxS/hnetn1EdOjB7O26aBHkVnEW5hF
e5rC22o2JxiuhDOQjTR4Ck5TK6ua40/jOOg2E0lwzFzt4WYbnQ5Ijf0Oa0lw9btvTjCNh8hGP8Vx
lXricY98vlj0Y/vrYTPKvBI8ipnYZ1WAcU+tzr6wv2L0TTlfSEfJdW3pN3w04+FBceu0zadowq58
8tlggjyNNqcIld5z03r9/BqClG/BQ6YE+H0lFSxj8OK0kI3I3vQWbaj531ODld2H8ZbOrleHM8wm
wrzEz8BtMubhGSZSulKEVqyTTCc2gN4aHjfx0ik7fa7y36NNvC7xSda9GX4pPxrBLxf1pq1r7SeB
uh/N2HnXEhnjBadQtfEHCFbxPLtR0TCezNL6LdyWhiqPvObvAO/QFehHdS+ctLxqLp/c8ek//1Rz
jfBcshRXPzicWguZz5HFtdjnD3NPQmCnb4XltsTGsTOLASyn33/1+Mt/Qfq/cJAifmOmHsL0eE7s
LFrBEhyedOIg1pEgU9vXieVTyVSymc0S17op1kaeadvc6qGuTgglpnZwsRR2vb+Rvtd+Pnc+ORML
sxzobM1PICkXmGYLui+fbJaGmvNA6/+UVQ52kcpFD+0XOfUYmk+rHykxXDLSzDwbzqAhhmIrbN7I
YWy/5Rholl7uzVQwLs7/eeVZpsUq04F7C3LjHKdesGWQly9sTo0I6hqFlIm4BYNgpGffN4LdoMW3
jOf7VMyXxMCrYRC1FKuG7iY7+QsRNkDm0EbC56PBjzNexkyt6D5/YFZaDp3r3kZNfngNTBc/KPoT
48Z2DRaJPMr59vGF2m9eXPTXO+IdfcgcIUhkFxCACkftDANMLcOMEsd+0NI4fIRbDdVYOqLHI1Sm
fa19t16Wwqyvn/sffgN999+/VJVU4aLLAT0SaC/OA4sO2eLzS6N9o1xfp1NsnvTUDt6iwvvldoG5
/5xxNzg6Fi4W3aAtBfRj7VUHQ3v1fbtY5S561UC2r41q0dfY5bbVRg6dAGt6jrvTwqTHttR6SWWW
BxMIkgwRu14WP3DlwOHSdTo7cazKa/GhrF9h31dfm6gTu1jx8HSTx2mPmfgaR++5A3P74lihRYci
LpONVaXTGVumsdYbI1jXLcllo644FM8LftjGw2qIa9oyTrKLCMp8N3x6z+REu8fMal00TyNo8mrV
alV+kDzlODr/83L06LdUuvPlU9H6ELf2mWUfAhQNrNR1Tcj9YzUjnjakUeZ660Cz1XZEdrF4aJoe
cr9aM8erVX6v4ky8MQ2Y9mPDjj4c60Crb7bAEg+LI14TnMYxShRGz9KtW9MqJwIEJSVT0fQyt7FI
RaktGr9iro8epv4Eqf+mQ0JHaN3YNgvdHjLCNFGjEmgYPuPejReImLyTfJTiFPLimGEXlKXnH2Ee
kT4d9Id09rqTJmewJoKzTnAxffr2/+Pgb5yvvvs+dokL28ulm6azlD9uU9lwDk7IUV1NKUlzCWYP
4kVpziOoclZxaueHQCS/H+4+AHXjp8+vMJzhqEfpG+Es4iQc1BqWBxdiLubq0UyeJHe1RwzCCBLI
kR2GwLr192XNgOJxGylnuHti6nYl8njiH7MvldA/ogFp7ufHg64IZz+S6IGop8zghHvBevtME97x
j1VCoNdEoS4iZR9USbulc7WzHxF0S2LA+K1JCTypCMHWwt7dPAzgRVrDFsxC0tNmP3hv9WoXGRbH
4ikon8ei++ENyn0XcFoy6rjD45LMr8aoe28VqSlwVuKb5we/q5Akn4ANlE8xMeV2WY5fnGi8xHpk
MK7muzDm/yiMcxgX0bkSxBo8/H8dGtRvnBo4zPtsXAhNrL3n9PZGByf2GozNazjRmERGzoRaBtU1
rvo9YGQa91mWvCHkWVpG690bvMS7iaigbQnt+sUH68JiIE8Kd8wlEF6IWjK8V2la7tWo1ojlxLmU
jTinSK7Pj9uYvOtFn1bfETPm1zxqc6imhBHaJk3Rx+3jC1p9rx54Dqjtu7GX/tIMxuwnIPpaZMaP
aRh+K1x8D3oSDLE3l6PTU5wN1YUCzVwwfoNs/hAxQu+p1lUtTYywhdqVEuh7M0odpktt8pOP07pK
epOxOhAcjYwSmW+o4ph6KUCYuRMu6qkwDjyon+cnqgIy7uZQV19LigvqMmvrOwZVfl10+6Cfw2WD
oD8Xbdlsi0Dvz9RVzTbUBmeTiOHnxFNGRC9hv0ljqO+FF14FT9QruSWCfrlB8434X6B+8UtYatkq
A1WLknjmoGQyW7W5zu1cnD2+ajf1tAOWqm1a7BJrDEHdXNmD1rR98UZO/S/ybfSL8JXxxiBmZWXw
7lUxtDuF0nsx2/yP7nzCQXMH3rNODo+7xz93hsSsgD7wLfZ/XrqoA4LV47sa/XsgPf0gx8YlbaCB
Wp06IOznizNfChKdJHlAvIx0kkH+7//9x/9G5dW/tb4HsTO7Nh/oyZLojNVQkFUwzD7WiggUoMD/
qEfHOVlCuvKaOYl7E/BcHmPhZqLnrDXB2o0cdffni50NBL9y3id4p3qKw5gWbx3+8Aub/MPWXJOG
TKbATC4IsvKfy+OW0rFfNoVBRIjjmxdlwM7PdG1vSY2wpqbUjmAeg7Utqm7L7my+Iu4OOMEWa0fz
sjNlWXGJLdkv4VZk63yqiEKIW3uN+ClYB5Y5fkscuefZGV/trNzh9WgxIQmTZjI5DoTuyV9ugyzE
aZp3G6JEkIFuHyyXRKfZGG7r2WuiV96RzumdsVV4etjKeQq2zID47AsxXlQcTJe8UOPFyhp64pV3
m/+bp/ImE3M4FCRQvbWifrMiT7u6uKXPKsi++0hzGJ7KX5YVf6gkCV8TZtKbppKCRJuN5zjDq9Pd
CKgp33PQRhfidl54a9c6StbfZc1xYTaIT65xlXaib/wSFCgxiu0S/3QNWan3Xuw27YlbSZjHz0pB
U3jpbhQDwSvOQJOWE3FYlRyYAjp6SZnBOJvHZr1RfrHAFm+b2fmQ1sReOUnorh+O2QmL8XHsaZkz
7sEXkQ3DIshHWD8Zw+FosLOfTc8BAvrDa6PZP8tQvYfp/3B1ZkuOItGW/SLMAGd81TyHYs7IFywz
I4t5xnHg63uBqm/d7heZpIjKCknI3c85e6+dUhRh86CQVCEdqLx+DQFnvbAhoOetlb73PC/+CWFu
sQ4vT6M+xzbsw9kI7P5dpOEPNSjtical9f6wjBv0mY4MT6yjV8YvBRSOJ1/bY6ZCaZ2wU2dBe3dR
Hp1Q6cG0C7GdoSoMXogcKj+QI/fstRY1VVxEX3wtAjLk3JL1vPNXTknPvFFDinm5KtAfpu2vaFQH
T9X6h04SBU4CBEhhVf0T2pr+VEregeUeLKVwN+FaeKLY5rlKpwpPQXiBB2Flxcv7q9V8kLeZ+03b
H0WVX5t0QNPuQLzJ1RBl9CSSAfWF21MIjKTT+JIDJpr9Uyr5x7w81Jhi1uHBtgFvJh1onYYVOQsJ
EbdMjO7SNpJ92jD3tmfPWWdsZG8lly7Lsj0jtl9cq7ALjain1ZDtElKDZ2/fR5qnaF2HqT+zPEcf
pksfNRYwtJafVp3+W5V2cQmZFnjzcZ1Rj34JB4PsJZ3JUepTH5HQ2O1T/mm6CrGxXdRs2vjCACl+
HSHWbhKnzI8o32eHeAHpck9IZL/3VMqbXHTBdqzGZD96tjwUWMPfB7p1BiXfb5Bq8C2LMX/S9fE6
IPbboSSbjgSbO6ew4tBWeuauGJHLm5NVXSt3sLYDW+Fr4EeEGdrajySNqps3Xw/ZfD1o8/UAIxU7
DKGGAwZ837OoBGcKspm62r3DojPGXUIN1w6Qt/lvHD8//He6W454pDCe+wXN3KbIx+pkAPpJ0GSx
NiWxnF1oJue4760XM9BQVJfpm+sZIAZiv9kD8qbWzorSBHVhl4d66H41rd+8+b7MDhZr2p4q/xAx
e3mSfs55yCiqvxEfWSL/Eq1LjnUehHuraovdUJJ27WhJ9p3bGy+fM/+IEGtR9Wx8388vE5yIWwon
am37af7574ate1eEddqTMxYU93VNvR+nzivpkcFr6BtvOdv1VYZafy1LS1t53gUj9fCpFU1+cRyY
OnXQ6B+4MDYdIYQLSbsNcrVxCIwaRW68jlH3Ilvbe3OT/hLnbvYRkMVjZ63xEtXy2Z4ZBFk+dOtA
jNsax9Zb78q15/fluae+RZvZoMEsOw3kU2Fm59BCrazZiX01nKhbx6mOx2sGpumafygb0g2ZGNS0
iuhzAQ/s7HjEY1VUu+WhWDCCvbI2v0unGq6+mYbQ+YWDFq8knBSgH9fq5G/x5dfXoe7khrWVE/Gs
6+czUXutkRAACzphxBQzWvfgpPVp+scF+Gcn0KySUfDNhMu3AveLb4hJ40JHyzPxnXt9T/Ns0i+V
0fXHKW7eBnlLKlRc4FVvNHHbYzjo9YkH0fLsJG9hWjnvNARIO65IRAl9K7pCyK4+JpZfLWPdcCoZ
b9OKpBQxtvan4WPxtmqPJDUyX+GPTZe6J0NHmqmxyazU3xXM1G1mUz3I+skUn1gFMNUVrrZLnIbB
a8+rNRRizMSMvxHXIJ1LryHKyJflhm8BEaGWVe4COfYv/g11VIA/xNkuW0LvVMVz2+hg7gl3ii12
8nHwSPOrXP51Vbd/mhGCSds43cE03AEHQH9swaP80mNw2r3AsM3JkBkOZ6XlhgkVwVejdLbLQ6x0
p6EFWSKFwtS2ONoGM7znmbmTGDFfDftfY0arM7NdWMalnjQ3RgxZIdR1atDyjTXJc4vzLnZy+9SR
D9evbNWnV7AX9UrjhH6sfTt5CVWRnR5/FuoIi694CfrDa+J1NKvpKy7LjddU+GAXhCcVW0prc/5m
52OeXlrAnbpC+zNhF+ZoqhCmy/T6uGtpaXrNDEAAgWK5rWOGs2Gcmw+/EEut3FRj5VnHZ4O+HhGa
E5Hmwmy0bTd7IHW7lVcc/Uc50/eXGz8xtK3NH7/+77kONso1qyIC5Wih0lxnCNDDbtvY8WBtzHxs
djb76oYFveNgk9QE6JgNYV7N76oT0WWJOugtcs+YOpD8MIvhyRdUuASjel96CDvmakkkgnl8nNQb
IaLi0vh+QtuRSn8QDVgcK/qHOUjAqYKsNpay4M1qNZP4y5FMiMUfNZkeakLS+jbLw86Y0gPQ/2Dl
REGzE1L1uOak8ZaS3XlCh8C6PvbFc6UIVioTkzjMJux/U1UTj2Y6PzBPtbtuHoMVEclc9lzcKi7E
/3XTmv09N5ghT63+h2Cb4K+e/FHx8NKyQ51kk24qFuVzTCbcCImNCGcLT7+BNWo3DSP781ASNqYD
22pj+cBpeIijX7sWB1iGHBILKaKRVNORDjioQ2imLjegDZ/1dqYVZON72vInP9qbTmrF9+WQKe0f
duZm985uuieFeYLdLzx7y4HfUeTfLo/dx90KGGMKDvIaeiUhpqN+k6UhV+nY+qdYElsXw6rGsBZC
e8OHQ3cRjMhTUbd7A8jDCfoHvbq5xK1HHRWR0tILw67XqBl9vtgXyPPtE85pvUd0a/3D+AHdVSGj
yyDr+JI2wW+vaKhIZTtuG9cgzvxA+oH5t/a9V1fTp/fOqvalLv8uHx8hq/qLhxLPmTuu83X97Fes
stFGDAmqoUpzzq7fdr8NYKirNkyyT+Bl5NyObnpSpEJsEpfRyzx1IK0bknlunvvWpDhAZbVGwQ7m
wuvI+Y09KPw5dRXxVOel90sSA4MYjVeboeq+tMUc+5yG0deEeWyd18I6B8AKXzuf+tIJ22edYLZL
3oefBq/jg+M6Q138acsjfVoPQ5l/ZIEuwUEBXPOyP5HnJ99BBpt0TLXPmOzqrcVIGh2lXd8aUMBO
G78t1FBVW79jdxjB5qKiScvKPk81gDTP6IJbEXj91hrt/qXIKhsc7tR/JDodza4omGZkItuiAavP
rov3fD4HLvtZY7/XnaHeDV3/o+X+fGqIKWb7K3xxkjrGb9wnA0t7bb6iF6YTX6ti31rFvumgf1hZ
xxzM9VkHO4RF635S6FDnJ5cfh4btXYhKkytr6mDg/09yzXKvRP/hehJqVm1r2TeCwVyrtJMy2bCp
KOZbTGD0XOZnHRV5u6mVH6kZ1NfC0jFeDWwqTtMipZgfLj8YdbMmJ9Sp62tb2/6p9LLt8tP/fiVV
DHObQXtXILvuI6S7o1YgQSzQ2NyX5zwxyCsf4x6GAyEwOj7bRA+rPVnS8qJmKfdyL+++mP50hE74
DApKz5OXNsMeqI0V4g8kCAiDUPyFDOPfM5C2xzaiDV8N2jfzFbRhceViSiW5u7Cd6Kz5Zn757wYT
ZINg2v1eGo5hrs9kSlC5tTqPpTDPynXE2h4dmX6akZBPimPDpvOAtC6riV226QX85T+1Pshj38bt
mkTj4BZFyfdimCvaRBzjFL4s7CvYd7Zs9ss+JKWdXlRmouKUV4w32dYRMnqlR3YsoO5emtndHY3d
gGOMMPclMoWEar397KLBO/TmqbPyOag6qb8GzbqXQzHxIj5ZU06hi7Z8pF55jcnCO6iR3vqgy19h
aXeHtAzMoyv7o7JNd91QOZzaFMBY5DOi0McuW4u2a768MMP+rDubyZnxK9pUPXsSl/+sTccximtH
gU91h+SqDL/5hVuM70JthNeEvfduE/eKNFEER0Ec0Haxi01UPyvhMMH4t/dLDb+VgjkfyiCXztEw
obWpyUP0sQHKQAEPbmEXVkI9GSPCbN8FI7fsnUsD3FQeXg5R/tF6zT9XjneWCQM2Oqj2meny76yt
RyYmM1jLCtExhVb9ZMS/grgZMIP4/hrX3kmf26bNGFRbLESMDSVDAXKqy99ayUusVfmX7vY/EhP2
O2tjsqttjI60/+VVs7Z1SFS3idb5gQSfHJq8qAE4/cz76NhFzIOjP9X4NPjN0V2gvq1ewjaCtCUy
dVNzJ2MhPSnkPlK07ldoF3LT4y24NBrFhzFaw9ou4/dhUHL/GHbLrI/PpTjJvHE+upHkEqxvPglP
5jmi+jqiV2QGTnfszMpGdz2HMtqaAIrn/1tQskGPOQ3sdCZMLc8l9h/2yWENmyK6tehS1mrsgduV
0QyjqLcN/+wuTGz7be42HzHLYUGfH8ZjkF7thDOfaHdjh+gBF2yFrHNWxdHxtF6UCZRg/qlHgttZ
tJxRmL0bryUOe7/z4x8+9qxjMqCdYgRhnmLMsxsboFDquOm7r1S+t+q8OjKcdJ45Bk6rIiAOwwmt
A/QTMqd75W3jxtPSLUmxT6rX7K2S4lObPdb+fLPc6z2RIKkl+JYh3gfSjem5JeP5XtuCrHCil760
Iiq2RWZfAhpH18II4GjCavzycSyvFYz4c9f78bsO4htbpnFaZA4Pz7XumuOBbU1wdEvGex9pd6Y9
2ofZjF9DngbvTZAwjgjlynTwcPkOX56sKv4t9GJiy9f/HaiXnqNWxMMet8V7641zwE+rqWPhDM9w
I7xGJyeUtjWoqJADxTz8W+71Tv1Tegyulnbd5BrhzdHPg6PdFtQBk5VVMkXTimOBfanS4YhzoNnI
ObYrIg0jco3iuTN049jNs2f6w3BTp+JdOngqkAn8VDVxWE1gTPslWiVxO/B5xoS1vygIIRl0fHVW
MpBH2cTlnBFwl0Yz8SVgvQy1mmBAL5zqS1zoZ68OUOzZ4PgOTeKzLldNeiFm7lxWnXlw+jw4tRTi
NX4ZzDz8jIDq9FLVLVHoDansfRFMrAg6CilELSevhS7deTLaZxo6OTbON88IYCsvXf/YE9PafczK
3I40SjcPt5rX/0gigxXR+62N2QtOFhC2wj4SEYVPsYWpnZvhX0F0zA55xLCyq3G86XWHHCFJqwQN
aWgdl0iwEVtsr+XRyS/SkwFlfFw1mmEeUz36tzp1vUntH5fKgwsNUjumt0C5M2bExYtJhJsuIcjd
YjbEmNTkGyoZnOOG2C3G2RBz5Mv8SADKvj9el6R/8eyE+nM7gKa2ibt91Ek04Yf9UtcqJyTcyiSl
ciGICPp6l0A07saCt7EOAs4nDOTjC6ZvKDrz3CSo3rRyLD5Tv20ROcQ520MlttEUasdAJm+Z4rK2
W0XyrSHOy1DdC2nDhDAXjlWVvhVZ83OEbfFkZAktkEov7xrjQkrHtj0ge8/PTuUgmW7Es1aY0Y/W
0SjtqRamjKHirFJfZFhB48frquuwVET178qkfWpRCb4xP3rNjKg8+pyp9iIPUEXRHN0vIEo9Izw9
IVBs1R2qeaBfTTBg+Ds2+LrkDxWrl8ePJ0AymeZhMqpcbUU6cXuECvOI+utc7QMxeLCPkNNaJAM5
LXHS2HdQ6hxDP8j2tTEDOGYTGgjbmvyJdtpqbud/qAHcPKFaXmcixzbae6lfrFnAI8plIYVZ9MB/
IkvwH/W4o+xoX/NObCZ8nJsk1cMDKeEfWRRrN9o99lorp2CrEaEZq54xk0rm+QFC8d5EhuUhdrrR
x/jQsza/V5529wo1nmjqIBZRVf1lwr5dLTdRKd1tt0C9sfmNtMUeogc0WWQdcPZZRbOjeqxt47jA
mBVRu6uA2SSxBQH9i8Yrjaul7dkBylvrmEebBuBxIaIw+23ssNxrgbTwMemnZfpgz3QQxqtpCA9g
GWv0eT9grPXGfYowYxt3db1psBpgLkARJOJoq8KADAEG6o9WTI2E6Bg17q1D/PMjcMdsW0X95vEl
AuiTJFaEu60Sn1FJR7bSPGdHFtj4CnR4bzUTQQMZ/pRlFKEjV4/LkNAuRfNSy+1PpeXJd5ShROmJ
g3Mr5oQLXDlAbrrruObRFAMExBPcnlu7sjdhzSnCbp3ustxEuv7TZCTCkRwTP4tr2h1jgfQuDhAK
l+rqEt7FApgTxrfIJ/XEIY86aVj6DAqUWhJdZY/Vjulbxrctt558XyeBqnGel69W0FrsjIV6aoON
a4MLcmUwV2bzBfnXk4n6DgtQirahKRA/3oRIn7yQxzUW6lqyygUCdHZPQdgyLYnQzLNDm6Enrlmu
Vx3W/fMkKnGIG1KH1DDhg6cmO9q62z5rEeqV5aFRYc9aMh2iMDIucQfFgzStVdso5wNtwJFmPF3g
etwshIaWOmSrMR58pn9l4ujlvakaXlOayz1vTdv4T66RM0RfVImZ07/I2vf/10M+AO2RTKTyMqNJ
xFlXZaTVlL2TnKem/me5QkukV0w1FK2xIgFO3oQKxLwHWaJ8rhuPmb4SXXBMRn2bzVqdBbBAz0se
8viFDYB8PNZhJtaCRp+Hv9Ezgbj7Q+TfgVv+oSmzVyG6FteP3HNSyd+mE0DfmE9NKmT/yjKgk6Tl
lZekz8IXhqs7rRbfnY1DIrHE/xWupal1kTEDzaIxGTVnEKf4qwEnxwQyl/SCoWdYeU7GYGMkq77P
3qqChixZJ/ZxcIp+lweG/OyHfMvIMX2L2iJ7xbYPDg31A1HFND9m6VSSyvD8+GbkMylBKlz9wiPv
IJp36n8PqCX9hjrTxFEoMjSNGSXbGDCDwmpI6NVnryroot9aOBMTejFbYrz+FAsb2+1kfrgNh7PC
90mTdMUAZ4/j7n83i5xheVgo612bs4uMsMZVOyNeyEcJ3yS8zn1c9+z4lnR2kck26yYY3Be3/mSW
q7YlQmex7WNw8reNx4pBBgfJOVlh3sYGy65Cg9jRYTgksox3vQlScV6S/Ci310WcRNuInBVU9k0F
CxhoALrPqt6QvDNRGsxDZdaKc5UG5b4Fb/WV1m9NUJa7shwyhi3xq+GW2l+Bgb6l0l4ZhYWwAqEV
vfy5SaUFItGYQCaICCx0/FofepgcBd+auUcTAe/1KoNto8L9HYIUPBABW+zNzNLe+95/TjrLQDtR
lBT4kY/Log3BF7qFtaeMeCInA9l3bwGyIyNhIoqhL/e+E1lvdfBVtb3+F7DX98CHftOQDnNybet1
QTLa+3KPONqGbgaC66Nt1moVziMU6bAGNdb4nOVO/+p2LBF2lt65VDUEkQxpw8H50VS+eVhivyIz
f0bkMB4fOrIalQXf+PAMFsIGLWWOP6cUiak+aARj1NK9SYc8eidam4Ch2A8i/Qi/QdukZfIVkfVU
rQOv/uG5jXdxsdA0zoj706lgjnEe2S1NJ8ud3IPS4aA6IV9ICyjbDgF7dQcKj96ausHFq72OKiPb
FbNKKyTAIuyTbrtotjRQU7vlXijcbKcYnq7DevrZO3K41l4W74MoxbGfRIxE++Y1qNCbjS3IIroh
7onYD3M/ZkSeRwWDCkhqBmHsifGcmiAqWOxE0Jn7FgvlumW3OMbEwyOjIa8gHtxfsnFAdDHff8l9
6+pO5R+dtKSnhCwIBL8pX5cC0XdqucGhk9ZrNyXaOYv6HP8w/6Ce+eUPiCN/SotxNxDwdZS60UuM
CWfPgP5soio8EJtQU+HFdzMjSz5U2feCHOsd6xeZe/ZhoIxFBEjQlMa5GGJGmv9Je++AqyP9EQQS
yc3QlKeK2N9Va9sh0x8aA509/ZI6Sdy5RwhiOgygOOvIWpkpFpAHascjqaFImrtBa623evM909Jk
0wrNPTI8zyFw59Z6AGNAcJisGIUjANlMwrcPjmzGVzrQuzRFVWWCvbkoO+vucYVtCUS+s0WZIt61
mOzgPPqBlYQ0WVXdltqeBZ4iSr1qxV81q4lyY/7T3Jw+rXRpKQttT7Tma5i16VuW6XwxZ+jMY+lz
pPm+tMTrLCGmIkBRsbTEScxd4wnfG3otjzLuvA8nHbcoxMefTojEEnGbdtSk+KPhn2ICrFt3J/Sa
jUmg1JlDVPRm8UaQ6HXXQzP9zLP4o8qT4WvqmgQGQDK9Wl7Wbvsx3gW9PLm9bUGbFT9tlCk0obvo
xooZ3WRgdBSwTrkv9BI4H1axmwZ18C1KETgATfkxSERfOpvdRvenG/vESz3UtBJwyj7noYc62HX7
vRR2/JrhS6dyuJqQ59ejD8M8LLSvRVb/6BOMVaVjaOuRBss833njcKOhmO9QgJNdKz3sBEkLj38a
6vXgd+7dgVW5zkbYKHWOhS9H/X8VWmM9Z830vXwW5f88rxjVYbgik543ClHBHDCBHvEcJ6r+7A11
EU7wy+pI5cwCT9x0ExKPbuBuzW1EjIXT0+Hj6thw6kTXClq9p72LXgUip2BWGKPR/ZEQtbxOcrhC
UJWD7QA7cmtF5qcWGYxw4saJLvAavGH8YZPh0velOvRdl+wr04SnjdDsJukEJVV+q4e42yoLQOU4
bxYip1WKLhtYf2yax6E3f0UZzFiz5uuJMrD4AWZygh/8adidBUmR9Dpld8VH6E/YQ2lf4dwpyhcD
+fIqJYT+1JegykRVtJckyJ+ToG3uY1vXF1fm7UZDiLvR6szbpv5gnwSF93qIA/CeNM/3jWu528pv
0Tc4zqdRe82FZkl7Gcwq2zGdJ7fY/7s4V8RsX8mBrK24fIIztsgAC9me6KZsW9pivNeJ+EADWz3r
GUE1pun/sYlRPQQhusOlD/JfW6Q3tV2la5fJruhPDmKfGbVBP5KGkdaT14gZdp5jZCjV3bD69PHI
JTS6WkDE71StpJV6FtUaNJh1XubTYWnJhwmi24TAzpByIJ5Pi1nZWMcxGNTaK51hV049y+jc2YRX
LtemV+LaibO7FrnRF7gbS6VkGmjtv3fSYqsbafiRaJ18ivCY4TiTVH+I3ghSXhk0kJ6Tsfvyvbm9
5SPZDIPEuzxO5ahdZ/a4W67i2hLgiGy1cxhj7IaozF5bTqm+CG/VnOMO9Lq6NNPESXV+aBDMcZiY
bm/cIxCduiCxd87IGwITQSTpkHIPxrl5Y47P8DO3yr9CexnZ7NcPP85jLbJi1rlEBPqlz/J8U8H3
fBNB+eamjBqQlvx0vYhDXUqXpq4RTfRp9bq8NUjgtgjyjqyd7XNPT45YkOyD6Z14n8RsBO4lF5wW
zzqaTu5ZrNA8g1t/a/l0tq7meDvo07hHYRhfYgLYLR/dzWKZoCQJDumE2TQVMdripOgRHBX2q9bZ
x6zthyeCrOxX4P0u82cdkXQLsqPDvHAvCwuNDd1hnXn+cczj8c6x3t10ve1jVeogmrDf7V3XY9Lv
4BZvlByfH6OzANfnJiyb4dplNL9QPTR7zh7OjnP3uF1MFsBI/n0ou0m+T/clucfIUM4lE/OHaIb5
J2GRzr5lvEI5Ogg8bKp9Im/+4jlWTh4utqqwCqkj+cE6X3S9SJvqtRfHHEbnTi9iK7GKMdqdE4Hd
mpjQBz20pR14U0tylG4qXndAQFtguqhxMgZgbegCILaSn8KLrnY/im823Ss4+43lluKy0MWCmpC5
ZvJuosFzWBQjlnyYe6PL8J58RO9F0ynfKpvVUYbH/FFVhyiPPOHY/A/Lk6Wi5FnHf4PAXu+3RW4h
fGL49PG4lyBfWpZ3w2zSVRWWiCezxnlJOfA/YJzL35HBr97Q45r6mM+uNpR9ZrbWHLuwfitLfavQ
qpJe4kwbVrv4u5p6PKx1r04umak0PX0WjL78YRJvu807BrtLl5oT5Obx/kjPIh1k3nmMJEQ2xG5y
Goxg1xh1+zEhBD16zdByDLfNdaxAbiVmvXXsMPjb1OZLpbtvYTXWb5affZMfkv7CEvWthhrLu6G+
NCc/sbtZn8lILCGjRmbyQ5SsIzfZ4OvPnnsR0cQefUw63aDvi9KxYQuRLOQPxOKlQ/bUowaETwf9
wGDP2gGN/0fNMZd+1FgHv/UhwyT53RwmhPxU2I+umR4Wkos9tmAiBP1nSDWOPPKlWRBxnrxXwstW
kTNlH5TTvHNF0TxJcIoHM5kJHsDCNA7er7UfNKeQ1NhVPUv4lufC/q9bEl7R2u6HXmfWjknfR4jl
DEdeLT59kwR53dSSi7GkoNRpjgw0howRI9vb2PNQCGrpeHisLeSVJteFn+xRf+/xhp/D0hsQNDDh
VOorkCEHu3GCK72mQpkw1ldoX3Kzp1NrpObr4NK9TzPlEhZFEz4GPwV2F4+BPtOLqWwQLs7vJSCr
Jw+tyrmv2mirl8r82SfuSsqs3FMNo7Sf0ciuA51kCER/EMs2gZ1MlKF4GfNSX4ugT49h84pLW7wH
ITSclBn1BguSu2/ChKo+HtOL5fFajcKVz1ajmCFZ1XXKCm0TVAr3kuFl4+lxN2BYvKVdB80UNF4T
N9+o0YDj1MW+A7aKo5lZ7bxm6uYosY3cXFnpt5pR/l5BZr883kDlIup3E4SXJTrhhzPIrttL4whr
W803C2dXQUfRxcGnE3P8/wT4qakX24fOcYrGW66lyOZ9IM7/zZI6Jh6kvjDJmS1PuRyIjeSQitif
wZ1sX3KRUDlVnlxlRDycH38Z6NdVMEuQFt9NG03Edkd6v/GW5nWmw4UhmOmgosxdhc0gLpaVhYeU
Webj3lII4XZpORFX7XPkRcbZ5HAJa5248WVt8wskWlE0zm3L6rQQpwMd+FEYwmhKjBy1Rd3TynVg
QU1REJLWPeUrKib7d4CQz2c3fe8r9QNYW4tCJ3S3S5tvWXf6wGw39eD+nmysIr0t7RdRZtnaS0v2
Okvc4kTX17rDBKkUmBYMZEItLgwQr1P1InIBds2YwQfBqIXrwhffOuSqUx6m3SbJ23ifiaalf5i2
l4z0R+psYKixaQRr/nHt1mIN5mxNlU9z4ayVTv53vlMAHf87pt2ZPalYnvl/f6TBP1t+Z/ll2l+M
fQm0LQ2HN2QqnHsYZXQ0mYpvkXG2LA9AIkWpDRe8LUizaEJ9cUlh+wXx9eR7iftET6xipuFqX8Qe
cRj7Dxm53HMrMJKJu/XKJ08jsiehzfhkz7BalPrtRUDNfUcNGJEL10dXvFLBuSvKnwH18nm5SWKT
JBT0QOTaWcc+qjBv1YF1xAlDL7Lj5N4gWXhPXQBFncNarxGecl0eAtT5EQzQGreNw/GN9MTiy0oC
9FnIJ0ddC47ZLBvBoSlXYwI2zFJKXCoTsUfSWGqfSUAr/qz4b/P+I5O5/9KouNnkeusd3F5+JlM1
nFLDS2iX6PoLHDiChGiam8PWaYjnowObnbggU4hgDShqG/0Fjdqt7ABoL91k1yWvWuIZ53oEuUds
uCAaR3ABV2sScBjGm72V048Ofo6iJxoJzbJY1zQ39n1T/ePjkPs5agrLNpGTD5updIyQYS8NNdRq
7gY0UP2F7uqfIONvUZl60RsYzJHC5IENkxB77GN1nL8P8wOt5+nlF0JlJ497//2qXsnhSbTFsMFu
VX9iJt4kczCB35nONmuGDCJN1tC+U5vQoI+LU0DB9yAAzRBMVmMHqkRekFZFyNf/91ha1fa1zU3z
XaZPmvTlxhWduDfuCLMgmv6Uo856UWn63U3L9qTB+9mBDoIXx2D4MOgqW8l2zuZqJNkjBm1pWV0z
PZrmoMRwW0oOuaAuk0+9dusViRLjNa7z5DOKCcUUjII8s6vRxpan2g/Tz4pUMnBa4EmW3wrq4rcM
vGJfKThAlk/WmzFvIMtNF4RvFVfOOUz7f5+qRPdCBlBwzvyJKjOywmecGOll+f3UxfXw8IZ1EZcj
QU/ylZBHECcdYHmTtPMiVTfHsXuEOn1/yz2mkpx70o01P8eB8KdqMkAZzQDODmsv83HadilNH0ac
6A5V3ah17+A6grPTv5YtGh7TbvmqDM1ukX4sN92cGu4JHINJno67Qv56TBxV1BMGX3XeN5wji07y
3zpB58Vbpd5qNLgrpZvxQRvQl/jzjaYEQX52SDsG51RacGSoRuMpzoV7NOlJkm6ElkPJ3v2ZTkTi
AN74aMxhoKHbG9scN/ZJrwNMN7GcNXJu4qL7c5wziaF0jTrlr5eHWPdgq+ejCaTHb3Zlkk3nIaMp
iPq4ZIjhtF9aJSc+hmTDGfi59BJ195OCKXdMJwbAERGxrESNWWDKJDplOV62lhltk4gcBKsz1WW5
Fy0PHbYGs8+f6Z7bLwaAeCvM9p3/0ta6oIjhphfVdHbqk8ewZ12LktpGhHAWcEw/p/hd900UKqRf
pfE19ndzcryfiT0xeXGeO3A5V5fpPgYajD8r1aTRbnlSi5poP2qIetOqJt4W0XndJNNK97NiZ4ps
WKmuLU+5NWJJznyqfesaV72xQb/PVMcSM7ZmdoqpgVFRuzIRgX2lmuceSsKM13HlpARRSGva9lj5
a4sls8tz56UkJXYXNbU4tUEwXh2zwS2YiOkDdtUv09K0v63FZ+TS+IWc/sekCzqWBdZiHPeffglw
QuX+0yCdOT5+HmaHPuyPwT122HVXxswsH1xjPFbWONyTzmbayiRlbCqqZcb8N40ICHq8cXAzXQL1
hEra0+iCcKRVNK6dvstOcetCVlfZNqVR8SqsttiHFbhwqrXfRpziR5A02Lp8FKepstr7ozNUmc6q
nyZQEXBasL+RttPND8n18jduVop9FxK7a5p9fcbdzLsHuPSAhVQ/gL/Ud21pkLYc06sOHKu4A/qM
IUXDCrLSvvkVF/bRVvj9JBOsfVlUxX5U4XBEm+Xc9bGN173h1N8J0L+mQFnmZ/4FshDUvCEuj3j3
vL1ejPbZ6F5mg/yvZtSDzYRm4DzoiKlGczq2LtIsPWU8R8hPLCvFhjp0r2YYPolCDF/sUmPjoWue
i2aEhc0JLyFeei/0n2ph8sLne51r/cl78PWTc5mNgB9w6c+RjLxnQA/2Oy2qsMSxhJOs+T/knVeS
3NiWZaeSlv9gQV+grfJ9uJahPCR/YKEIrTVm1OOoidUCgkkPsrJev7T66bY2owVdwh3CgXvP2Xtt
anKOOo9act2SuklWrmL6x1BR+60KlwPaZd+vlbpJZ1MrGn2UdmgR0nyA6UkDWbWdm152BDH43s2U
8kifjNG30ywkw88xHTTu7fRHRjCL8/I03RE44fDwKPrKzcfuYgydTKSNsnJDtZ/pk6GZ0jctBVSk
y89uW5X5Ws2kelYE2pNZ+NpDkSnpRqKvzZWYuxpF+Hlo2PI+yJ0DrH+BshbpLNdGaNr51pV6yjL6
y3RRhi4rH3K5T2a91NcfAsO6GS2F2JVn5uiJnaywfZ87+4RTgGxbyQ5o6H2Y2/pl1wz5phEVEcyu
cOZT914KhbEXAYqUaZOpZujv9dJb2HpHtsLgji71/FD0l1MOJk4e7Zh2+X66x8QI/OcEMP8Y1wqt
0EkJ4l09IbIY+sJ0NRnXzQbXHWlMT7Gkfp26kt6oHY0kzBcwQTFKZpq+rpOaaux4VY6wFZpRfCrg
YpWDnD35QH5XTmxf1L1uH/omCDa9ZZXbRJHyRa42tKqpIuV55j40pgzMXAeCR9iUdUO24nJyPPma
u6qbKjuWkX8lDZ3YBJIMCMkpq4U+ZWp7islFwEy/fdyF8TI23ImESFL7Aowg8tZaQ5bp1cb6Y0iT
Ks1pKnRD4bPmgV02H4VuEiVZkcGnyk5Vp9UIWaYTtAaZfZ3hk2FezEpSJiQhLzkEKLwOEswp6rfj
TYv678EZ/9BZt9ZaVN43tkPnQgQ4h23dheFFOnOptMw7k/CyUkvmGlHh7imz4cfSBmkBnWEeWeRJ
deM0I45Iv0nJqKGaRE3bAuh7WRhBvukrqV6XIoWzGiZXfqUns0z0+gbj0J1pjY1pqfLIMIDcqiBE
LjCjJT7t2b6OMn2mVRAlUAeMHep6cBaQjLKCrldcWg8fYrDe96Kll3fmzG3d7dQDUCpUhTi3EBAp
Q6osEylCTtjqx3EKIKVy9upb0o1rVs6z4twzkTki6wneDLV6xh8c3EXCd9c0lvzFxyXNHkBUNyXD
rJKJ6is/qisPl+Y9y91VQ5vOm1wUd1HfwmmQC/NdxzEp8NMN9DcXCddCPFxVX+ynPw0s849b5HSd
KDEO65R5gnG0QB0f7NSgcG779hJzCg6QrG3uaw6QzTTdNcJMX4Ue8FA2yzc8B8qVntYB3i9L7HtT
ewhU1zjoKsgBfVBz9Ebtd5w7wQlkoTEE/dgsqBwo5ysEeU9/EPo4a8yC7SzunO+PTU/0IsI0izBj
XnvtV8486NdFnuzDpHMvpsluKlCwKgYm29ZfTL2jTg2Naz/CcDyKw/OovS89RUdHbVNWtE1tP92S
a+O2h8NSLEmvsPZh6os5vlrlQY289wpA4Tuz1zmOkkViDB3uRaxJgYGiEeV+Cy50zGtxfCOcT5+p
1QAJywgMEJ++rBvaJ0niC7QFMHE/Sjt1TzKJF8Vf09EVy1wAe01Sqvs87mBbeDGgkSHe4y8iZ3O6
yZmMzpe8g5aqHRtYMdRiysMkD8utpGdepHdLYvjALIrQBNDn9SORVWDuKrtlx1RGJ0WhhRk8/ilV
b1/i5d/TYPRUc11VyQobEPXBWpPYUxFBlFge+1isWpCFF8Krqx2UY+rqeXPRjw95IyPb5ay5qAaN
LK0CkIhUHHK/6Q/l+Kepo/GPUc7yVDaXndEXXO1oMCS68awrUjpLZa62rg8dUCYuZ5+WAxcdiR/V
FLbqywh+mdZdqbHe7GnB0esdCzp+WDtzuUCbFVLOOMHMmfnjWQRDmHtAJvHsElSymu6dH5eUDqK+
ImZIdHDDZdY43eo1MK1ZaKH3pekgUTd/7ch1DbNCvDbc8AIewVFucCmL4ehdVWoc30jCvZ6EQYXT
lORDMpJBmxATX1I8ykiPKBu/doBK5hZV8gs5GYDa8GvXGj1VZ0j8smVnu8hwxr1WBb09I4KEtKo0
Ni5hGNM0HVuiKirJedkQYuxN0UlBaNBEmwOPJQ0naZlR5kQkeULrUWwoDykaoVlmZph88X9Bsc7B
CyvIC9yaCYc5UI3J6dftW5tpoK0kiy7W0uMU7RwoNDY5/reUbUecsUL7n/roXWpzrnP8DJVZzQkP
4ot0kYjmSBvBue+Y+5J75nRI9v3VpBG3+uLGjSiyTAJDs022CVDyzO4eIfw5C7inb64l5btwVI2A
9Kak1yfAqywCp2xFio+mJB0yGhSnXHjPuaJYH/cUGUGGhTWdIhlPhp7fHZF23U/3pj8NEjljICpx
uidiBRxtAmLZ8OFqRVF3nXX5N4XSdRAQn0AZ5GEq2srA0pNG2EdPQhCWM+L/ynh4no3hA7HU8odY
GeQIkjLLHbToc8JnicJLqFvqoUPjl/gFnTTcnS+MeqVCO1OHNaOyiOPa0Pe5eGo1zDCLYKSyV0Zr
Upcc+WsB/QdOWHT24gRFl2xcD4Mlb3XdfsBaGmGPgzHP0LM9Vlb8iG7d2uG/ildj0ves6xp3bY4R
uOTHF1dD1RVXdSOr/we0ofgvaEPdUklc14Wuy6rNdeb3nwKt/E5RKWRwsKh5j3fay7YlnLJjgW7z
KhJ3/thTGegC7NUmmgdJ+OhDtd5bvWUek9jRZrFib9oxvmM66WfApDeY9TSy13isliIg6MVF6hAs
7BpUTKdbqd7RX0EH++HI6sj/+nBoISIaQPUh7607EWOiwqCot1KwVqXm6qOOHjntItP1Garu7KVJ
YzrTfUe/N0lravgIkYLxT68G4iisUOwAZH3SEzsmVRwjIDkRSw6tLCsIuHYjf6phPlCuzRghjr60
yqWNRdVNu4orwFWlQNcf6FcQocMlEwn9A18Udo45g0aeLDM0YCX0iCfVzDPItk5/izpiUbWxtiy9
TF5XkGKmoJ1/e+3+l/uewonu3TQp//Hv3H9Ns76gm1n9cvcft2nMv38f3/PjNT+/4x9H/7VIy/Rb
9U9ftX5PL57j9/LXF/20ZD79+7dbPFfPP91ZIp6u+mucx/3Ne1lH1fQtWI/xlf/qk7+9T0u57bP3
P35/TWuokCwN923y+/entm9//K4aQDD/7fPyvz85rsAfv8/9t+e399/e0t/unyv/FUP7f3nz+3NZ
/fG7on7RDcJskDxaui5UE1Bl+/7nM7ohyDw1DFOYKuHU2OIr74/fdeWLLQvdAsBgmoqijTzJMkVz
9P0pWeX4Vi1FaCAwf//zO/60L8/79rekjq9S1Fkl7/45JVOoikHgiTAsTTE1YcriF4om9AvVpZig
YGYgtry+9vVrp3p2nHyGqLpMKKWuRXeSqWHam8tVnN3Y/qWquUvHU+no0OGOs5VGnLxkkzJR3Cb5
vZbdG/2d197Jw4WXX9Wo6YM1dRDaX1TE5711baavlkCtBQLrxlBOf/9w/deOxf/JQf1/4/Eq2Lf/
/fFKCEH1nry7xc/H6fimj+NUlb9oloIcjYYAlnKDo/H7YWpxAKumIcuCTFtZ52fx52GqfTF02RS2
zeHDDZWT/vkwRTZB5pNg0q7pHMZ/5zCFfPszgZYD1dI03VaYnPFN+BWN0dGfAhGdqmmj0SJLTlBw
kmAFZV24l5NmkckUpQn7EOZRkcSGOvQ9HZCN5WXXdoTuPKa1glEWx/gx1/xyZqryZcavAk+UzKxN
p4coJ3dQJdeGqSUzlB8b1/KAWNV3FrTLpd8E2Gwl/8HymmWtS9XMhTNa1YyG28rL8MMnF4MEiykf
9FOtNAlFPwVFiA2YEEHzPo0zZgnaduSpp55Qof+j+4yJK+Myu2iN8MpMuuumjN9tG/1DS3oMNh37
EA44TWIf+YmZPkduRG4dtUTLine0Q0AD2Bm5tFb6lJRPoOpuqJgG1L7Ru4K82JEe3wIwtp6QzT3r
RbmnnPVoNsmpjDaBHz/h07xNVbua43/LqXjg07bioHli1Fygncfokjf+AZBGiNIu8vaRHz+4VeLQ
93Vw4OH7uFS8bpy6VuWxckS2cbLkRMXCoXx26/nhV6lI7nIbcXZYPLk2Xbhawmiut2xME/X9QN+8
9ynq0bGF/4iStkSpqPfqXd9lyqyrsC1htQguI7dFQabh2uAMg6EbWWzc1TNDwvNcp2h/1cZ66is7
W9W2c6NkAwQL7V4zX4QJ+k3okbbIiXrpcOSwY4DlDt7IVkc4zasUqpfgZGAuhimD/kGmyaOl+F6i
FSRaCeEYZygSZvyKrrJRHj2r82YEgawSgPEzaBndyjeSBVhtc1E5GHOHB5OwP1SbVz52joXVkpdQ
hd2bRr+ARjkjxshYl+Y4vPNp0TelYtNmvgwKUwab8D5ISkyok/PQldWRrvQKMCylNzS8ujY82iYY
NR3hSh89oNmbsdB0m7qhu/X0b4YS2js6lAlAL3PuVUAU6diCkbKfyd040qpGi8E4u0RBKpvVG8W2
S7sqyU6VO3Q1zltjxgUWxRHMF1Z3eQeAyWeq0kSZS50geRxKoFhed5uG4VyYcD66/KHgCmGBi/T6
4Wh3zrMWaRd9TuGD1jeQgHynBWRYEdazCehg1okEq7hXYd9pOBmhQAxUOSMqwI6pvDZDOuuUBOEE
TZwI4+ySxgvJme6xqDA+5tGjBX5zhkbrWTePuc0wMSZPfeGWYgxtIbiCL9NEwynzAiDUlk2bA9gh
BR20cuZX2VOvipCt6esYBarMemk5/pdVrT6QxsObsWTYpKKEK5iSb51iEzGLuSn04R8lafdukb0u
vLshtw5OjsJ31NLjRUEUPscdhtLYX9n8drpYfdDCClu881So0jd3XIgP86TzojU1lrtAoIGlDEwU
e0USW86UwTSvFDPFW6FyYCPnegv7V/SN+dyvypNElLPVN6eQmQQF42elYVP13QlFIhZiJtF6xNjd
f2DjVbEyr3KgGGnUbBX61zZhjlFCEGNiDiupUJ9Lz40WNg2FeVsUc7UVtxkQB6XlqA5tjnEvVnZG
lLJ2TCs68WCm1D9TIlgPtpLP0XbsDBlHd+OCPEh2wnCWgiE1XrFNh/jdst0LPQRTmK9xum6iaPSV
AvQaCB8SEHcYNkioEgzylNh9Mwm1ZUlTvqK5FNoLF+9hm12pZr8oA/eOGhna2uZQIn/R8UeoUrdt
nGTbCGbt947lrOKuOvCz3gBE23WDsRjfCVFkaVG4Q7e6MArS0iH9tIO/N5VreuBzHYdiJV0qhLFp
T7reb8KkWIu6XPD5OsnfQfbYyaRHevJV7kMuNdZqnRYQO3xQZvrCSwAy+njEHWzLTJHkZqtb3cYJ
esIpyPdpTGwRyUbPOL9RbK1CbzlukzqrUbBTmyIQIOuqi7otsUoDgVYKaoH2Ttja0q0Tqr0gZQYN
3WCgX9Lx3NeScYiGHnocurg4PtrNNzJ3cjNYuOHVKA/Te/eGn/kiIIK3VtNtn6ZoAcU2guqZcjIT
zQ7cMscA8XFBuyxCLiAZ6CjyYcat5VjdNs6V9fh/I3nPddpeSO6yKh8b7A5uR2PKdeF86mircZMD
du9IJuoICHJrc20FD21CpmbersbtGiBs6IhfHbdzjzYJAfACqdCCWc3cBnktewUCucuUqrHTiE2W
ZpdmBRCI3sM+l2GL9tkrekZizsL0CnTQhZcoex08URHkSOXehg41nnPMDbRdvRSBJnyUKXJ7RXHM
OROpXCAtIwN6ntZ3qRY9am1Ltm71dbyPjOAROuYVtfdLhzoiIZ0n9srcKLRFUcXHiuxhvQuvsK3d
VDjQiijf2yWxXfRzLPPCrb3bgZ5YaScbOevvKMhfZKq2Q3bJSSa6Khp5FyMf8lAnMp++67GIhJxE
I61bpBW4E0wPKuJQKPB3klDJIfMOLrj8kvDAwQ04y8DFA65f+MqDrDjgH14Kk0Osglnml19xVb3Y
TrXoQNi5invdYRYJHhNSLPGjoKK+QRawl2BX9Vp3o7EMfMAnLSerPJQujFe/R0JXQ+Hoejrb8i4o
y0VG3VCjalnr1/RbiVNLqC+S8RD2RJHIm3xoGdWDDI1wdsY7HRWEWtY3jebncySxq0JbynoEUA3d
WoZyNbOR4DQ3g4vwyHbvbTdZmhXyNDdYOYq8pImxj4uWPAk6Zh4OlQwEffIuP1lZeIO+/QKNydbM
+2ddb2+i6sLPqmdCNR9U3XwqyjCbtb58FcuPXraoEMDgMzwK1DaEcabEJPRgmKSbWHQPvRVQCjAO
plIuzFR/dzjsYjfde7JCAFyHEnbYh3Pk7KcKrGppKkdLqC9R3sHorRcOEKMsGzAHefhGI7qw9ddI
V/CxzWxXAuOQHIkwpAZuaEtnqmVTYuXg9tp+Lcqe0hTUwJzkuqa8CAb5MW33vv2sVutqOBKQOAvx
q5lYCGNs7nkLpTLdVz1y26w/FoQ1oVBbR6MhxJDINYlT6j3JsRYc1pTr4fnW9wKAHz7x7lsYOV/z
6MUC4Vcoc3iOHUo4GVdlr9cnOC/XrjyQQO1sWzWQ6UqJrSQi5FYbvBXzutBe9M5dh4F6W3kS68Rv
DkwTI+MAqB4Xx0Gvb3xCuYLcQq3igrZ0kR3rBaMBoA7VTBLhS57djX1IJQWaa7aXnMYHlOiqwbBD
qEufbCXXszdumaEkojSRlTCKboCFgaYn1lmt75TCv/HrEJzGmMkTc4Jk63n2Vi5pmYTaPrRJuYDW
2g/hVZuaW6k6cRmDGNPdeblFrYTdLc0QPJ24AN5FpXSXms2d3vGjSLDNpt9KTzq1irLoYbgWnjjY
gbjjBHICDH7diA5jkzs3VecUDNbJs/sH1QquapVSnDcA2GfIhrayazl3UIWB434RtSSdJKiIl1n2
ymRF3vq5+gzhz5oZVYbKLI8YcoRrpbxVHYFnEWzaLB115K53iEbvUmhdIz4l1qoWByTGx7K+butN
mHpvHqmQy7Qn0IRmpoUSVV+R1qDMIZKsqk6dUUTu9zCNtuC8j/TW2VLD1ojMoyMXm8Q1rmWHV6Wp
SXKBM6wGK7vpjILinqcS+6jI3cxDOYN/YMaYm6jVgtK37Q+wKnOVDAHGOlJHtrcoOEgFxgkAj8IT
SJvK2l9IQAlmdkXYsZQfuiZCN2UWEnXvQqzgTcwaIydVOGwP0D7Q7GQg0/FiKguZQwm1y7whfwBM
9EGhEbxIW1LXBuMyc/On2nBv6BBqlMMrZ6YWd11PgihTUJQ5BEAJXMpzFHgb3WjvSjM5og621hRi
AWGimwyQXKwML9ikFGHhSi4pT/ULlF8FCZ/MsjT/ogNIt7L0KF7p5IUnikjmTLyWjeCCTA+GIDby
BZhUNM+Oma98jTG6TOKOXFH7Vmy4sp5VzzP09alKmndSvuI6WmuNjuwjSC6qkB8rzrCnYkBiNwB1
xuE2YC5A4mqBkZkNcv5stxHDClRrXW1ZsJkBeIO67LioR+QjbGSRrjrRWHO/zokF5dcWvaiary7B
Kymrps74Mc4bNb8PHO2b0njvMuiOhTClGaneNSe+lumQIa4GEZL+IUFAnYAw4Rj8EBTkrUEWqZD/
DcOCuNoRiv3Nh5gNUDwfLlsbwiZrguqkEco6y/A5CeGm7N92qYu2xLRrQjboknDGpMTf0B10VqqC
GgBPKZdbxE3zGJXJqjTquUZtelF0mXqp99EmK4x4KZyY8Yxo6RcQb0KQpr0EK+ijpFFvo8YM5xrr
uijSfCkj2z74yo2Z5eFdWgaMn82u2eCG0ZdwNmGHxX246iUN7Rj+gVnv1EDWk16ec9au5rH9ImUc
ippmvjtlvUfUWUJTMGPqU5rFoR5kzDo5FqWkNZcGw4FZRMd+jux7pOWjZiPIc4b4o1vIbdXO2nDL
TnBWI4Rq6fOzUUQYHTLfaZdaGr65UMIXmPvQIQ/VNuwtImJDa5urIRoA5dqOZdAfFsHvrm0zX4JV
1YTu3TAiPbRGIh8VnR/FciaPhI3MrArpzkhFk023mjMj1K4CeoMebtFNZejl1im2oTq2kzkBIcMJ
iSDmhIvY3TIT2tZincRg3+s4UGngJs+IN3YCb+OMUjyic8xti7zJjowrv6GnQZFGUL0FixoT2r2Z
ae8NDYRnclgIhrKRbRXdvOpInQkcJqhgcNyV6FIDj5Pfr4lofeec2l+yNxKmPvYKFxq8BWtX9CYO
xKL8fiuDbbRVaAsppeWz++VoNcnVep3kkLpV50mAla7BtjGziQDdk296BdBN4yDp4rk21lUc12vu
jaSA95mpHCSusvLKsDkF0ZUZWyrl9LyfU9J/wfxqnIR9YcjOPLeRAJhm+CqlVoo2HW6sWlx6HJu7
psPj4vaycUOvgWJl7MqXoY05PkfvOMtGCh8VrWFjkZHl97CiSy8NFn0tv7pDTDx8wOAjVeNNnGJG
iL3A3veDV+Gl0Fdj3tkR1lJ7w4xr1xexs8U2OazsJH/sbD3eBG6OR7DOri31fRCDdM2iIQJzzthU
XZtT9GFmY2JTZrPeeN5Dq2aQHYT3miApejIM5V4jW/U9J6WsbIZ7Uwu2PdII6Jgu6NbIY4ZCfl0e
biAs7X3suIwE8LWnJaZA4zr1JUbp9Kujr14WvzPWIUc6/lrG0X2m+zt+3is6petUrWDj2sp1q+vY
MBF2lIhtm+bYewUI+cLYoAZZigwekr6zzNid4UG4LaXenhMeuYrpgzE2suDOt6NuLzVgZbIAPJ0G
LjNmDACN+gTKOekWQtr5JsXkoHwnyc+cy3rKZxPYmMWwLzuXirIDEGw2a1AaQ7YA4DFSuutlE/cH
w+ZXM3BKoWtvrdrB3phfc/jsSJK+SXb61UIcVw5HdFh51LzZkf9WZMUjF46ljqDL1cU2L6JT1G2a
HumtA89ZoZiEYhsiY++yVNW9dQYcRE5y8Ibo4AYYCY20vSXSGhwbIoFZ1MuzBrxO3MUvsaGuVWNY
EpgwnlXWJnCTI8WopZM4OygSDxDwIgn+Mu5BXRSo35SdlNRvtR4cZbL/CEIjvc9xbzibbICrfnUD
oAZOiRfCpSZiF0RIRAi2uahe+8K5Hf/XHHUGN+Umiq711H8xCavE41YdCwdga5UrRA/xG5+Hvnnh
iOhQGiWjpTXdcA1LMiRNrqvUOrOXLONVJNo/kudhKcUdzOVDVYtbCjEnG9lxCw29qOyjZVzGLb8a
O6D7HhfuN8di1hzA4MY8GZlkH+nDQN2/4pftc/Sk0dcoBb1JCKTiYW0gN7daoh57UQdj65dMhF0n
/OoiJgape0GWk4/Qj9RFIL5AmqD3ymm5sOW7KKewAwp1WQ5skyQmkbdImltJtgixVTONsbFH5ExJ
H7zrIScNBSrIPMeKKOaOrDAq1qPTUNvbRvZPHtGQPQTAvKgZ1LAzWt8ERBK9aJGDN0hfCzu5Cv3i
VMTFYxsVG8m135TefIrZ+WAKpF0tCFX2KXSq1m1XSLuGTVWj4JzhCVyJlNIe/H/Fk/ZNrG8CpblG
YDeoHHOY0k2SJEygY7Myjg+UCF7tlFXqM8QarbGM1P6b4BVNO6YGGubKL71tSgzieNsi+BJ381xc
9p27yvtdAoVCtmJOPCY1uQqptG8YG8Q2zOSs54VVwh+1MFDL6D8zRop1cNNi0YPKuyzN+pjU2rVj
mBdVgpwQc2Dh6jNfRrzX8V0T1b0IJOFTPr4OLXIcK/yFQLj5PVtkitU6DFu+aKI7u0bjk1vC6CuD
b+1Q78B22GykyL0NDM6WLa51wDQIEbaBD4MgVzzC6QoSB6kH27G5LROO1IizpIaLRw4fqio+OXpE
ubu7HIr80ZU5yhIpPhFCdB2mOoPZaqz1W/apdtk4jkJWV4URqyCkftbBsaDGS2NYgYuUBPS2R9Jj
Z25D8oeOabaTrO5F+IwfKnrwOCRJgsSLP2/0V9cUq2xgs5NOlffWStIJzVJawkyLfA5u5qJCv09Y
Fa5nplK9p1IV6oyLIqse+zL8ZoJPWJLjet/J0SX1tHUAJQpbkBJ+U0W9aKXmmLPh8d1/I/lLm9GE
X8hOsK0KvnJfc56RjA2BGvpCsd+12qcFkCdX+CpfyhcMSHQ2JCaM9s6T/Be3s6DMRku9Gu4VFVov
UUyF+iQHYkXS6X1lSztXsnd5nXz1XfUadMbSpVKXGxynvRm+gKYwSQRpjvu04iTQ+touItsqg+ka
JOMONfobyg1zsGSHpjHxeienQtWvuR6ebNfa1jUGM6I+koFzmpw+W4QoFhzT3UCbBVT4I6hKfw2u
++VbSlR8NTAp0Im/CNVrwhNXkSwRtJOw7d1SvbZ0E1hkBpx4qJ+EdZ8/KIm9jVOmHG3cpguGK0S0
hv5bVHfrhozszsLf6bj7os8eMSjc61B1OijIpcM8vbME0xQtvdKYSZp+ey8oKOS+PRs3RkUhtCNq
u4hhSndBkTGWM5YonE9DmZz0GnxMitEi5SeekCKXSq8NEKUZXf+DlrfzukMHLvxjFcQ7v5EgaQEc
o8oba8xXhNbeN96rWRfhSpScjLXWvAVSvXeUctuQTEXhzJuhVkGAoHFdM5TmIN32vX6RtumpQcCR
lxKZY+b62cWIjwlsk1OKsMLhPk2jpeaY2/GQJZjgpR8UmrFcLjujmVsEdGW5uMi0MYHAuvULfT1e
vn2nwtRpbNpEveYcz3gA4R8K7G2M+wLE0ZVCiMKMHEBmWslV72nw0Kuj2ZIHpxec5zu3f2A4zG/S
JKO1Lh/JNnxLZJd2GiGHWl4tQDnf+Opw1UAdozhJDmmXGKukqmmhLZyOIyDJjQ0wxXJu4ItjMDoi
lKgjznTqO1SymGChqyEvRHJlksYa6JOBeUvabTtDCSkYPHlgVMkSc0eXr05e4KYMwrWRQtxvEBy7
8O7DDIW5NKC9JilwUdpUdRp+m8sgar1FqybqklHZ+99vMP9PWsc/aSj+H9JDjAGb/317eRt5z+Vv
NBya9+qzEGJ810d/2fhiqLpOlAa9ZQQRgO5/NJi/WIZpMGpDFqSZhi7o7X7vMEuG/kXWaT3bpqLJ
mqA//aPFjKXqiyYMFmkqpmnbqmL/nR4zXWRayB/yl1HvYaF/sIShUb4zVbQVuhif/9RiHrwkzbA2
OSRluvhQR5Ks3lNsJAmB8er0Z3qwh+a7n25Nj3285nx/ejD78RZZTYeFP9Dk+LSw83LOi/11YZ9e
fl5kN1Fuz/d/ebsN9XfR5eAKP154/pzz9zs/9vGaX1bn/PR0y5y2wLQ6v352LtkEbY4fdn7PL9/n
L983veb8wunzP5Z93mrTEqfX/PL16nToF6k98sj+ajf8sthpMX+5mp+27vmzfvn86ROIt+wXPlK8
j7WcPuCX102P/XoY/PL1zpvorz7ur772Lx88LU8rAoOLWWhsq6qA9DD+Id4gA4dI+6gAezw9Pj2k
mCrDlR7+0OHj5vRomcLGMYCZceXjzZaZRRVTYBYx/fm4Pz01xjStdNl+/vSa8wdOy53ecn4s4/Jm
VS6/lR/f6/yy82s/lqe1NleSH1/k/L2blCQfOoR8pWk5ClXq6Xt8rEWrUBtbffqe46eOgF7mpD/W
ZXrjL5toWmLiRqPqntU/f8B06+PNHx8xvXFafSNxybobFyuT50c4uWIM8mp6g2p9X9np3qcvPd0/
r/e0wc+fOD2BNAERM5k5myLHLZX1UrVSEONfT39SKrujPj6l2wPxe3qskqRiQ6FRnk13pyc4ZTb7
wR5O57eiJgsv4zEL7cfSpluD1NCd0gXm4vL7p7ShfOeqerL/9FKLY6N1Kd9FCZYr/GRRtShwjyw/
FjIuM/SHYeU1dMDP75Olutha5Ht8+ljZM+RDqeGL/PFN4rSDhF8uz2s1PZdbePvF0BMr/OfaSm39
rgZBtJteMD2ukyswr3ob2tm4CtNjTquCHy57e3H+kBojBdAdan2fHsvlcgdp6HV618f7a10c7bj9
2OznT+5oVIQQ8c+PZMlwtGDTHz62Se9AXjM7ZMnn5QOIMOZV2f9LO1FPHHk2/NgoP+/E6WOtcSdm
pfi0NafHx53ot5W4mD55Wo1/uhPP63DekefHNHbspx05PTHtSIyR/8qOTPqPHYnxCrjRuBNjiwiI
81b5sRPPn2mZpJJ6HNn4vDmWpq3wt3YirpnXuicNi3RpdmDpYSH8cdRMy/wnO3B6fnr5tBOhAIXb
8+/hvBM/PmD6FTJFZw7yY2dNv8JpB06Lmd788w5M1CRYmoGfLiPK9Ru5MMrFZIRvWvryPjj9+XQX
b77YaxhvZtPdMMqDiygRT9M9WTbbq8p2ACxhoVcbJTrBaft4JfGpyR0xY+Ugmlu/ytI7XU9WJl2q
6+kpfXCuIYcml9N78yqCiRLEGL7G9xk5pwYMpCO6iSWX+SDmMRb9zfRsgAl0iRs0Wk/PKlZer7yO
ZsT0LDUob9P1zvf1cYPm+/pMz/Z2YX1an86W/Gl9jPFzpvVxGrDZ4z0ynz7WZ3pueujP9ZnujOtj
jesz3ZM661r7eX3McX2mJ6f1sfvK2E1botRBD1c+UPnpWUfp4X2M6wMWKdz//WnA/6c6U+WfTQRO
//G/i8Z//jwHUAXv+C4y1b6MMlJG+obyp7D5h8rUUixlfEYI2OA604M/ZabmF8VWVJ0pg9AV9fMc
QFe/qAzXMWGatsbTf09mqtn2qHc+zwFGmSn2D0b/CvpMme/yix66Zv46gO7P59g4al2t5nqtdqgu
lX1hpTlxNR7GoSzBlh5mi6zaMSCjTRUna6icw0JNJeCFYAFmsZoszBiAI9jvN7fP8TFCHwUhESNF
hTNM0DMAT998sPoATSI8qI1pKZdhWzZzOuNmKKlL+4CfDOJE0239bEMSLF0/cpeoXxK7JhXmySa5
eG7hisEh0c4Hst/nZQXDQqcQ44Vfh9H3g3U1m5tWN5fgFhlVcGfIDREJDo0MUbQUfTvyex3rGEOw
ot8mrwG7Xjgd6USF0r+1NQXrPINW38nFjY3pa15XxHiDMlhIbWdRUoBdSIbl0nR1g4eyjLpQQnkF
4LFFEYyJWzTqchRkqWKvmxrqtI1U5PoK8TACWWHCnYO3uIRH6lE3wIwRuvVS8roNx88yHOy1T5bd
kqjsgobfe5rll4UkxKZXSagY8CourcT76hgBBLLa9OegcLtFnUHUT1qNqq3uHgieQV9gtjXSPskn
ICd/J5VbWit2vfGrJsKkvTPLdkcq0X9ydB7LkSJRFP0iIvBmC5RVyZW8NoRMK/E+IeHr5zDbmW61
VILMZ+499y1QpGwalEn5DbGbvwV/cCvUvhKtF6wF3U/WtlWIsWSbSpXndWsPM9v8q6aEGTgBb2oc
Ny9mAt9+NkJM/OC7+jYqV+tzRpDg+JIRKuA7u6XWMlzSBVqS0yVgK+jV3R4X1TfZ8oCoL/AF8oiM
xClMg8Hgi+c0oj04RqAUcTaRrl0lJDzuu7F+GiWbAmsA5utmmE5Ucitn4+CXcnPD3Lboxgx4+lP6
Skofk1onP0E5Cu2hwLBUM6Nns7sbNNKx+ApLGoCPS4pTlkxMuue7tqqqcPt7oszZIawfeY51czbY
SUy1cTdnf0PmXnTN/tRG7XfmmhgFPn62QJFgvIWBnUwIWL2vp4KoNCSVwKtZ2JOKOjB4tpzbRPNv
8fPD54ldEfDxSYn/oHO/gIa/4lZ2IjUwvsqJT2S6eQdw9OLW4rF2/DvP8N8dZtvs+eDtgvHEGUek
UI+T3cLR4CXTqaunv9pITwrinN+uAasRfmS7ktdeB8VsTIfeGO+wRzz1BkQD828U1TdUzXtCFF4E
CT7tNNxb2pfrLodZzEtkOembm86Pizo70ASFM1xBFf70IjkItCcyL2/tNoPOB3Sm2/Hh3Sx1dx27
7CSnS5VgKgIWxA8LRzlGcEBqk/EsXKbUieyiFP5g2Jbme9eLK7/qyPzw3Pbb3MQbpZ8Jmhftx/Kz
dzGgGGx1lKs3UjhoC6bk00eGEWrjAITlBrneFBMnGzeyIdSrm7+awTqNAKWy3DjhpwaYB2rf7b80
JKWOPX2w+TbChMVJy5EUOO5D25inQFuPEN4sxIlnqLas+HR5SSvtsZ8n4ggK78bUi1dwLVHv4sBM
oW4iWMYu1Zjqo+rcWAkGwKUp7chXxfcRKQDT52F8z4hcCny4rQVcbVe1MeTzp6x0McJJdttZWjB5
fOwNwNWWydZGBeapd0zWTzyGUarUG2Kau0mv61Dq4pU5BTmwmfWNFgr+GbqnMS3A2NO6uU3+u6ax
OeY/kgQOUuWo/Is7b0Ixrzv+Q9b1sd6v/ME0vcp15utAow0KnyhwDn5z9J7rpn7LZqTqpJfc2xH6
stEY+PhhtkSO539aKynF3oCUr/ZRPRmHvM8HNkLiNrOrM8rpm1nnhyoJomaFYd0mLFcYa50GKX+t
vrGgALMZL/CPsi3hKWhFEgEiZwWrazciACSEVv0VhNh35qY9Mlc4FTqLS/YHj8r/Ftt/LAPzfQgY
v2NmWxCQk2YvbnXLTVEGOxewTAe5fQ9+pkAr8tqOBFnhSH6c/O7GgWm240QFKajKawcj0J2I6HHE
p5HDlwW+7TX4R11Q4UicLR+CXs/I+mdZiZWqulmFLK4EsW9vU4vanm0GqOmClPEh31hCxC2qAUkV
qx+RYZq2tc8esIh2i5nyNxHurV1YuEKxEa1Q+zuJVL92v7KKQTqA/QPbm/fGZ49SroiRpxzVdhZl
ZMn4xfI1k90MXsx+zDiYTaURXOr6HDoN7bqygrcUus5eDVYZW6iuB3HTev6zsyD8afL6t0hT2EOY
zENEQZd59jmZR/dYdBg1IKOyurDYzkroqGyUyCvRZzOc8iCWa/A+jdZfhWxtQJ8W0dUBI6vwGjeP
Ha5ang3rdXKW+zEZmIs77GVdoL9Jrr1OLtHKbkCOwSz8h6WdU4pW87CuMHVHxyt3mcg+utHWWNb5
Y9yIX1874WxAbWRmY4zL9ZG3d5ebbh0TL1yF2MOPpTNsG3TG7wYHhFmpFw8BoJkncTpMBce35oYA
aAmaIaIltCG788jvNVzM+baRg+y7UVsKDPTdGTbWEvl5954NLaSPwPs0je7JmMoXhQoIqF4dNRP5
9n6PeICVrMyRNuoWRz0eHXYS5aFKuAXtrHN3ksj7kLz4mw3OclAW7t8tuNTLUG1NumSeMZmgjRCT
tgmnDzdnZAskKsF6GUzP4njToMdBhVHGfpky9nkzqv3UBwTo3k2V1oWFMv+8QaGlat8UayVTIN1K
Sveimd61ZsIcm9lP6bMZ7gadlIUV6MiIXzLQkm9dQxTFlw5ih8rAQ1h2tLIEEnICNqxAo+H3HRij
UY+tor+COKfmWCDV45W5gVyrojQwvhoVIHRfjmm7UhWIwiAfersxEwQDANTsfnzTVImvBiFG1OSK
dZRVHjS99jhxTCuyyJgJ8wZFQS2baG0qhElSv+ZgxREsv1MPFaHbpcaunpiIGBM1X6/w4q+oydAN
pj5HLjceEqwGVLrJYmcNuMeDrdZUFliIUmdPTjpGiXKlEeNPLeoV+ti2PlXoI5Mfe0j+ce2flG/s
pAEFqlihcGcIWbu1OvMUQ4wUR1vp2Z7tGXdOF0CESzwwDn2v3eR9uTM7IIPQxYA1VEWcjBxipJxF
/YRUOp0Og758p4gktC0kgH8N2cupJZqXgmA6ISS7QiclMAPGrSN0k52PiKkhb/q1xCyAvgY4cf8E
TzWJp7L/QC7olelfITLWxJhaRPUjUufey0mJDNQzUWI4E0swWouTfnrGg5o8a6+pTS7d9I9U1ae2
1isiQ53fHBZFM7YPQ5WivjTYoLeBFm03YZ3zazF0ssEqtmtLgU+m1phxOQkber+y49oqScyp3Z8g
NV7TrDwErfPCk1+EhgPm3W3bR6jtz23l4LLJsob9d387ltWXXvd4N1DThD5SjKkxKVYXzqw0m4Bw
FQ80UDx+XSPigo2ocn96Jw0o4PvdxG16zm1jN1QEvaTZ/NXqfM/9PN4FQ2cd8UQ0sVloz6pbr+vC
djBdQbDAzsYX5lR/edLejl5Z7k2nW+DSoeKc+mNOYWjIBflLMX56Ccclly+GCDhsATCvqER8hJKO
a7cSDtG0uZlH/YKsLdFnzlzbsHYQFPdTjZkEWLWJLLdaY+zIECJyTB6EvYCr9gO0IDpg+FWFJW7m
w6Can3xNqF+MkwsDMyn8WF8oAEaNB35hMd+3XrVnE14fhwl1EYMDC/oufpcaMWykz3Z+gNG5xkuA
2Q/hJXcIIc9m3mNcFR95i67DtwRSb42DY5hXcRxMQu8otA9Gljwn1PH7yhhAudfZjVMMFfYC3wnJ
8qUmbMpToPpztjh55BrZdsxSMqdgP2GV7jXB6tE16n8KBkQ7W7dq3NiJqf7jKKw7BsY4DmfvSg+q
7ZLqojertpcVW9S2ORLdspeuhtqH1GTfs+kVwSBFq5XSQzryz8gcShvNxNHXqMjtCvuN/HnEiGyv
XRNOv7ml2ZPiEVkeyayEsbbTzmE2Q8zO9gOymzYkN72N9pPsawxMM7nghzVHADhV7b/RGc5EomqQ
cZaPJDPtqITZMMGsoV9l3GuBNlt6zyHDp5a4UYBbtztnJj4KFcGRzNwkavPai4JEB6JId2jk+l3j
OR8MrvydU9dPyPc/237m0CtTCpA5J0reeF7RO5H7suB9hHptee/6bGVcZP2yQ090mEwjPZvD0cv6
YmfmK5EOKV6Z/FqQRfqEWuHRBZp59vR6RiG/ZYhiDASQu0XGzejmmwc0xxwNavwdAhv0ROptGIY8
NvF8Ku7YuMUMTuIw0l83J+5KlQl9D7aCpCF22vNQ5/BIu3iq1Ic+rBPIFtvbVwLbWLJ1H0ZC1ETN
2U7x7e+NUh67VPTHNSWUzW2Mm7zScI3gvDnPREeRmP6UKGxiXtOchLk8LXoDZS63eLkRW7iubG5M
9Lah3WUYD1X3JTdfzThpV8YQOR4H+tcVHI3h5BdCNmj1kj8yKbxzs8yvqV8upHkxi9A9Hsx5InTS
CERzsGE3h5XN100r2BGlz5msDURaiG5nYpU4dXZzdnm6yDrvG+7tGIsqLGvHNDmmBO89B5OLXyUq
C8sgS8/Rw2p4SYNPPLVYUiHE75C9gi45SodAbX1G0sqrFk0jiju1AXsTUAqNjQQa7OsDSSrXpHT2
1Ph23Bn7niHkwahYWKHGIDXLxwqbyvlWy3029z59POkmW5oFNaVQMdoRHRGPdevX8ugVnC6FMzzX
8CBgtrgt9ofmb5HY8CYzyCOtZ1eUIWmWgNtC3bCOoCbWyAgmd9el2qsw922GTy/VqVuWjB0OMTg5
WXI3s4/DR5YF+nxMW0g90M8bND/0tBIxKkcSuU2/9erxLmgIPPBuxOQXDqGv9yggFRKxwW+nfV01
77BdKLQNSLqNZzBImEicGFXcVSWVJ0RrL80xFfB9ERDEjWdid6CljhzXMKN9Y9kNHHKi0B2PQBOF
HoW/a6aCKz3tLXJajWiy+GT0VZC/NzPg9RBYoDHyjhkjgxxSOETB5qyNFJ22qh9VYfybJZrldlFI
XeGrJOgqMK1ibBaWyS3U3wyJ9WCK49R775Vq//SO16Oqm2XXmsC98KQNTJP2q5sbaJDdD2yFuGOd
c9W9usGEtRioXY9FgllPQ9q4Ko8EavPwtWYTtRpmWfQDlGVNnaiwgIgQFm3ykzvmoS3nl8S2qLFL
qLs4rR5s9Fz/DyVG0DRll9W7DqErrY52rGX7pKRF5GO9q/Bz4FlOd0DvsIWWyo4AaZRhZiCG5jzc
u615Xsf80eybf4CGPL05ctTakeN0feRMCLZkQiKwhEvJkIt0YEDZs894wEO4OA6vVraYkVXKInbn
M5mi/9J01mg7NFpdHeLikDKkSFeSQAPxpfuXKcmBvbyNQZ5yKwUvRjH+LIZBbiXvf9gJzDrp8DlI
X8TBjAQLISLkn1BvYLpqTcZDBq7XcfELwLqBDfXI3csrbyRv0qxoUI0fHSOYX2LgULr+WwT4/yyN
h4IinjMN1rbBO91LgsL65uimHF8ImzBUYE6xNf6W5zhcBTlnlWzqDxk4h6lyCqitvR8la/IZdE08
u+bVR71pdfaHVTyOq/1GkY7VXfS/c96/GOUyIEPKyNSEBImykyHnv6wa3z1qwrCwclqY7imV7n2l
53+jqX8TjhE627+cpfWPuRDDVpd7y7IUVEaBbaiYoUY7P7YwqZT053WxrjITqGkp5fM6OTadHrUN
i8/cIb7L60hPbYYnYjDf9N7HAr/9uaWqv3vbeNc530PP9/e1bnGiSdRGuRRHNVPEmCwpN6DbEXRo
GjVayTS2RBNs5SwNSvvEuDMc8zFAGlfABSCVJ+pzHge1EBZhx20qzQuJKjKx4jXjmE8EFyvplXU+
NtSLgeTq3PJOyTcYD806drvVwAWT8cBTG8IwFetHtvh0C5ODbfatS0B0Cvt/PwARPeDzPV3uu7VD
4S6+9dH9bB3rfibhpB3kQDM/D7HOeYcHosQQBCvZAfrJgBX1/EBiCaFTzSTMUHOKn4zWgvTCp3U2
noIGS8800e9qfhYnOlM5JcnVg7MT6/rq3/j5zk/MH9z2n13BPdpjJgnThA6+lNmZHUoV1ktKGeeI
M2RQQnXk9+AyOiTXY9zZXctwwCJ0IsWKbcEz5urHNY5MYe5PbSXuhuagM51c5zVmzL9vt/8PBfE7
IW8dvvkzeT7HVK8PfucFoVQbNgE6YDPlA0P4NaYKyqi57b+Z34PDXR/MgKFrM0f5Vr2kg/1Sjb2D
H1vwH7LhXWOwH7bEUYUkAn/0fv7hLV/rOL8DwASPyJuEnDfMspThNRPoOXWfGz3X48k3zkpzmQia
I/MywdVp6/uMdDL6qp63PA3+Sszn3TCdBeOKZG24oVJ+GQuuFFNZ313al5FpcARP5hGZAqxACy+f
Aak5EPKYzB3N6YhiE1roY1mrd8J8Q3J/XMZMMCkMYtA8azTjhsQFB7Hnag20acEMbT6pPkZb7P2E
HtvKrYjFOmldGop1obf3Yz/eGpW0YoxlxehkO1JptMirxmgqbHIWMaQjBb+A5yZGWKa/hA684i9G
+Er+M/40bPm08OnJwZjOYBp/mTHcaHKygMn6jJElJ07T9AdN44UjQ+MB3joWcAoObRtctBPbgm7E
s1m6j7gWxrORWLt5XSlBQaVuKe6/uWJo1LomOIS+QOzd6p92476QJyDjqidkIcPFQIgCfTYGEKZy
2X3Zj1R4xa2eYBrHZofDq1B3VrLAMUuM58rfSr0meSSe0YnWRN4tipxJsiT6bHhzcfKqgjmLiRge
+Bl5dI4RNiSgRA1WFsolAG0+NRTdwkHHKr6H6mgvmnb0B6DtbX2ne6KLEkKp9zxQMeLWNSqNBb6D
UYVZLaE+FIAzM1ntNYc7ePDAhRFCi3q4bnZYat5KABBlYn+VQc9QiQMrogz+GI3iS1golNWqvYwO
+xCA0iPRU57F9w5i0UjznVT1R1Ppj2qA/QwsGo74gM0QKtSJk/OVcUXn2/JMDnVKfjE88SLdsJM6
+gCD2CDy5KhOneypbu3vhVS9yMEBhDqYsANv0jiU1hqbTO+UcWoFx9F1/lkiKendSsz1Fb2in3qR
ydb1mCsE+O1E6Tx0iilI2sQLBpZ9bUxu2Diq2k+igyWu93Ex8NlDDgKbrP1mnTiwC6cuHZkCmHkd
Wz5J74FfstgevzM2a0RDHOEe0oanNU7CqkGDLN1qN+nL21K4/cY8D1NnxotG6AHWHQSy+A8ix2jP
ZlWZcdF9ZJm8LWY8CElS+VTlBiFOIx+7U+pAspvfRPvqiwfCuaYOZ7iNicuAo1sS7yUFGNyqJpS6
cjMz7P0121tknjICC9bkd129O7wH0ylFld51xKNkikl3QGtl9dDI5pRA39KkvdSzkFhXvPYLNnXX
MkJHdorzw/isWAsicOX4zNImkqTK5lrwkGjzyzy7r8Wobzu2CiBpZkdZ7QIIL3KF0+1QZFZ15lxR
C5ECZCopEyauZbVUhF3+kzhpqCcfAzsCvU9fLIf0vaq3/lQyfhvkf/EsNbFF3GqYCk583eeeSYHq
RHoXkONak2q9TG82pS6lg/04d/xQ2vZ444vDNITRvIPqFLlEMsKBYFSSj96p7YhhIpsXVIiroq7M
9gb2Vd9ik5UsaNi7rmEp2g478oNrAowiYulITMgdF6/euc4MEYu+DVfMhGdTA0Ytg2A39T9Bu3z4
qs1jrfUwhuZMY3MT27tNLkrjzKepcUfYPtUdR/Of2RYasvnPpaZAx0TCpSJBheGeaUcn5pIis1kM
X2s70VtU8rno0n/FOh9VUX8EXuWEFMzprrWZrihcySAVkkshH4ko/miJbzsu/eKBktjExSIP29Qw
zi74lGolpwNiZD57l1xkn0UtBW0LaQ6dO2oHp6TI8oMMbB9voeFVJn1DpfY0irvGnooYU5xhjRdZ
eU9peVNzaPc6n1Y945ahKu/ilmJqgT0ZtkvGyG756D0ADktdDCw3A+5b0yQTaH4u1vRfEGRYeeFQ
Rm3LS9e7LHGcyv8mQXbZD7MOFtyed4XLP44u+qFqsbGsq31ctfyL0AUIjLL6WzfjhrkaDHQGHzCF
LoDpWB3Ei6W/85b0R0LxpJzgXyEU6dFzGxXaheDGBNIh4cQf6JIx5sz3bRJcWtIqqfpI3zSZPjAe
N69BwTpDdY6LMBss6fDjasFzLwMial2GPOQSmKy53EIcJnGrgWPeSXa5u7ScbtXqvopOM6KE7h2H
mb5bhSdDhMAySiyeLIfCthuGZCcLbYxMd2QGuLqxYfqfiVm8dXLKgCH3r3mqH2EdupFPcnZIpfFR
OMY/DIZ3FrUXNzH3m8cIGxb2HC9cv3Rk3dlZ03vpVe6Zu/FQp3RhssJGw8xqMnUm7HqVRWW9jTvt
3Wj1WRQU+Q2Ref0x8QFlFARs7oS/8iJ05W/l+58SI3TN6NAULLFX64LNEY9/IStU6tMn3teBJLF0
JHsLBxppO4LBMoJG6xE23MyTNPUX+tRwlIvc5Ym6SpF+NxaGOFYQ+wDwd1pbp9R3bu1gn1jDFJua
QXVKtkHIRVkM73lv8y55JZFRTLKGbso/RV9S8utOR/a6Xe71XNy7COjRFhOyXmQ7RZkI7pOZl6mW
agcrF3uY3Z4yMiOvnREcUmxF58Zu966h1ze6R2bWyOvrr+a+M8letIvHJqm9R3yKS1Hu4VdenHW5
eq5RHehXYSjThpnfDgf+Pk+ZcYml5cNb6KQHjbpldvNyL8fxF2o1b48z++cFuzuAcS/MSvzSywDU
P7OtcNKA9KeTGA9T0pAQv94JXQb0g9MYB4nDfFJ5CXSFASFnjd+s8rSP2e9iaLNp7DhDB2w3/3TZ
AHYuicdKS3eVytnTTCWb/WXGUk4bvMNlfHbH4SLq2r9wMoaTM4/EB3knpBBN7PHLisvZnHaYQUju
4tftvhhYRgmxya6t5rrAwsKyecJ/gTOhZbXYK+hGkDJCKUhexa8xCYUqlKybdidKiDdEL9ZR3ltt
POfyWIqlYOTuWEeAvfjFG6axUnraTaNMRJkTFFZZKnZ4KB/5sYBvjIGIU0VBPxvYOmqTJIFZJ4+S
jPQBpzKfsXyhzV85Ay4WFjEGV5zma+scdEBZsMQYdPCRDKtv7k02W7G06i+C6Yd9NcZuYmdQRdx0
J6zX0ndBzvTyxtPm4pDjQ85mrjOfMODYJWqBCNXX2hxcRHu0RXggi3AuvTk2A/+zdf35wgUfAgJF
IIL2jolM590WY/bpmg6cWL0F59O7MHq6z7rCqVToFDqOUxww/p560oXC1Z9J/c3BRDkmmpzSfcv0
nnAB66DW1DtN5cjio8LV7tuIRVdpMINwloMl8JB6pRUp2plDAOEq3AZiQkTm2E2HdMvR4+f9K9iY
rRJ0LvHHBZvf6sWAU86EfqSVH2v+eNUTqhXwSzAU4h+zU3jRe/ne1nVcp/r65PkNIP+8eA063FKm
3t7BMiJCoH5HJsUN6bMQdOeWYVp37gznqR34VVgrAdGmWUVOvcXKzgSMLcd67QC9BIhBiBT95/A1
44RWOza0bdHr6S0e4PIVFy1mcKhaZsfI3e30e7vvXskvog4rvaMmV52BDgGDGY9j7aA1lSs/0cD4
bV/5/bHvwdN0lcx3mlP6DFG5zibvtfY5cbUE1oaOG2oyNCOEkpoTZKSKvsTLGZSnZDwTOGxRgST5
U+UZF93V7mFj/POXajlNAb5ly+nfs3L+SVwtcrKkPIOcmSralkQ/lCnD1kHN58QdsUkP59akbVJ4
yU8jMWGVB31A98m8XfoNdd91p7whYFhp3JyeVpoRSUCPhAiiEB2MmfcEM7RRDHjLBjdOGxNLN+fI
WLa3lF2/RCQm83hO8AT7bf82uux2HO76MCuCu8XlMAhsaOPspW5hVHyZrs9BMWtHGcwyrlX23Y7B
b0EwW+aASem79anRrH3pqDdZKVbgvFXwtFhJc9zEsw46gP2Xlq1QCrL1hH3Z2aDibADtB5DW9k1h
zQ+zYv0pR4dRa7l+p/SpfsOgZRXDQzfn3EOFQUjbyMp68fvtpU14adOCDEr+U6FqgTsPlwBhitll
sqqfpBuB0hiTiF00mj0jiKQ2viqMb5ElmzbU31BykTBxSETXnlTPR7RtK6UojrzP2zIzPRPP2e6P
61zs0eyyG85KRk4z8J7NNTdAZeTGvKt0Lh6zHpNDoO+nDviAh9+cOajxRWnE8n1dGEsclbmwfF3Y
7XtkZfacgB29KGtbQp+SLYocyo0O5yIe++DdaP633Uf1lDPQHDZW7xJ7COcHnZ6EWJCMkYFvXFZL
WUyb++cO3HqksyOPTEUwBwYx++gkV4mojqixWJFVjxZMrreE+cbKx4LbyLtJ2Eh43Cev0Y9zP783
c82FZwa/4KePXNPHNVkR6Dlk9SXLk6yNP50q0U/y+8li+Su67LHsmxdCZFPee7p6kOK382SMBE1u
Ju8LtyQxbZYiFQ6rOz129uqkLYVroXbs8tnx3+VC/i45+jlA8qQABCSUV1gZo1IbgCb/EKhNcVls
MeKS3ObcMruz9qpDwzp5zXjOnaJhUVst+5EGMe+Nf94ANnAxu0e3JcXaMEEIt5Pa5Yoksnkb5Wqj
FUFW9gAfFRRZq0fSLX5QmPJ8fnTHUKs6VEU1UfFC66EjVsXOQ14cbqqkdCGDqQNqRoDyk82iMhc/
rpl/tvoiGJrWIDUSyBWCQdSEgfQM6e5VV3LYmVPWXZ0ckFZd/rOCuvq2q/Xq1VL/dRp58sr6Y+CO
fiypJamc5/qC2V8JpYMlEw/sEZpjRtfBo+vRgA5t+zpm1snW/Vez4vFdNMJZ9bk+92LJvzqtfFQ1
DbvbSo92dWj2nQLfxMSOnf76MJYPdaCLG9l130jVYrP0nTNrCO63Jf0HGfKUGV5/t8nLEuszKdYp
bFbaKSWnL79Vb7VnkAvI1DgsOE0Pg1voAL/sF+ESyLC2THaGlfc3a8FxcyK/AX4mQjOXz0bRgHTj
8D4lvIEqGQrSQchpGxmv9UvP4GVNloiRCHgvYyeCwmR2CLqvEZJMB/pZdr1+oA667MBjp8ONZ2Mh
mVgwRJWU2jkZBqIqZ7BQpDXZp6jpLTCCU/1Qui7Qa19fbtaMiZ1GbOXgTVxedvILN/9Pmt3rdpJB
QV02BI2xwWhmUX4jAdgQNfMGq2GgvS82fM28LqHYgDZIEeYNcJNBuiGIzI0X2DfeBsHJ9A2HQ7Ow
bICcbkPlCJg5wwbPWTaMjglPp4erw0jip4az08DbGTbwDiuMkDGqgDOToIuDzhNA6Vmg9SBW2na6
bPEkqh0M9e2u2uA+SHX4IMD9zBv4R0AAGiABrRsSqNvgQA2UILb6nBP5MdvwQfiMkShBFCo3tFDv
1reWM7/YMIfQIfKQQyECmAtY/X8wUf9ib6CifkMWjbCLYOR/LM59vSGNSMGetnrzItv60lGDrdCP
ABQQ3bQBkaoNjdRukCS50ZJA1awbPsnfQErzhlTKYCv5MJaSDbakcbXFbsoYtthQTDkDXAc2U7pB
mhS0pm7DNvnwm8YN5ARHn/ncpg8UgBs32FPZOXQQ/bSEtdZfuwLBi2S84+uGyZHsPUoxHkvNI5hG
P6Hd2ukDVgroUtwuy80ASaqHO1VvAKoMEpXpgqSqNzgVOmb0EfCqJnns5WMJw6pi5KjpaIEUdKuC
X3MH7Qq4SyQ7dhtJYtNHi2dVHJYNjxWUkq+iLX7o+vYXQlDjNNo/eTv2yEWh2+RwtsDoMvaTLyb8
rQAO1/ZNJm61d73ioWyNN8tOnjbA3oKKlAv31KbrFsb3nI7By2T7F3cRADa5G+r0ubT/gkUe7TW9
2tnyooz0FdbDSwU1TGmhB0NMwBIrYYoRz3tJxifGDScFcSyBPJZDIFsgka0QyTY/uSbYSnj0E717
TCGX6duVYvKNziDNrOqrT649nDOfyYLWt9iag2MKB01zzZ3BBG+Bj7ZUoQMtje7/DEqEy+kl8Ypv
c4OqoQIEiWlZbFp4/7KOljWFwQbR7dpYR2ihA/pg7sz/EYkD3DbK7GcLjtsIz62D64bbBNQHPyv1
7oZ9YwB0ovN/7+HBKVs+rVxL24HAQhLzlgc7ri2/c0hy3Cl/7oaWm2HMubDmEIiwdIA+R3LGjc0E
u9iwdBZvSAenTsGrG+DWtfDr6o1jt5wcqHYb5lGikFMBULKD23/Pzo0mrHdi2+7sTuymNt1p9opO
bT0oNUapj8gPip7JcZxuWD1gErf+xtmrwsI2HohB/YSbdXah8TVY4QPofBOEqQJan+eZ371r3A74
vR1ofltG1nrTWuoodP4mxL8NOOlAAHQ2pSZEQOXnTKbV2wwpUGsAaNxqduzCEGxhCQ7FeCPauNTf
JziD3QYcNCAPJhAIU0iExXhngRFAMPNV0e8V8Ao9uIXrBwiaf1iG72W6V5ANSwiHFh8Kr+DOh3zo
QED0ISE2EBEXyIgLhMSsDc4VxEQPcuIKQbHblDMQlsakRXY7XBsjw7t/6kZ5u7bexR0nIm2XozDn
U6KsCOFWhEphlwyPHkXUqDxKzB6dyXpOmWTWVX/ItrX0l07cEjfhjtDVjlT3sDXTLzgVPD6Gu9Md
ODo9UTQgKZtkZJK+PjkWme6lcexAzeaG+TB02ovmMnZj88H/f/Od5c2nCdP4NW6Iy2B5CJYO1qv1
ZvBCbi8gWrV7aQ47bKeEQE9X01ve6gIiJtC97f8HiKWSsxwhRZjdh3MvbfFIjOsD2dXXKSdGp8ju
pqI5mYF8ohuJIKGcAt+79MbwhB7vCn31pRyTx2WjCNt32sIGCuFvrcsXrdDfYN3aIDZ0oT/oNQL5
clvTuJdSZdcl5Ztfpjt0XHcZmyxLDvupBwFqpde0D+700v/YjhF/cllmGOH23SsZlW0Ghja9bidJ
4EMsAILoxb77PrcPoi9eZ6c6C9jRfjSo8WX4I3duA6AKXg3q4HK+W5qHwYD8Ue384cGpX2hibmdC
J3qmTvDNyEVZGDn0e5UtFx0+9VjkDwpWS6ct5/9FfXlGAr3xkBryrpP+R8/MzCeSxbB5p1hBpg/a
fbnuQbDHvlyu2zG3/VF2W89sgF6saXrpkIaUs3OLe+TaQTZlcXN19ezqohgTk3gFjDRn853hcjKO
2Rsb5Ac5eXdlmb3mgX1rd4A3JNE89cPkLQ+1pf3/gw1DerU0+8Vo2P9qd9v3E2yf58SckqqsnuGM
12drYs00l+Abn8qE7Pf8K/2PvTNJclzLtutUZOrjCcVFZfb1G6zAunKnVx2YV4G6rjEbjUFD+BPT
AuNlxos0S+lnRx2pkS/DSTpJJ4GLc8/Ze23y5+rBPvpV8KSF3jGpWKN5KZ2/IDTg7OVHcjwPE6JV
75sjxt+H6QuYnj/RqoPUOobmXVES7dCh3UhDeS6CACYh8X11+KIN3lNvoDXmqvcWGAbgrO5hOqKU
1jr05ueEamXTfK0TAaMO3hIKeztJqALbK5t/Nh+ojjj4AtBXIX1q0+2hpzRX2eK1GuM43RcLd12U
72WTol0OnoZgfI6z8TL9UaMIzmzfKrVwtGG8MHJ8DJvmAYXu6/2iI5uvqtpRwjIY9p8mRmtgmq9F
4F/1cqlrzXloso+07LcmVMqyUx2fpB2A2DbdvwmoK0vFmz82aJNhU7arhCR6N/Qfp7dA+uHaqvet
4r5OZxSf1VFplOe27R7jxgnb8Kgqwy4vLpXWPnSlAIID9YPkNWYDAM7DdePK0PWy8/2wkdvbdPR6
eg8MCPkCHVxy0HZ2Xj+g6XkZx/YaSvIzkprXTKd6NZMzaeCvyDWcPtRXHJlcIIAYD+5NzRLArQ1G
4+bWicSZ/AkRZ2QeduRMtI9NHVx177tlSRaa9yQkfWvJ2Iv4NQaf98trGnmPjVwfuzI5KBkoYsLL
+iL6EFr0Vj5bY3lxV27o3srkB07EE4Xuw0QB9d3qGHS8ut7cGB4eJ3Efg60qH5Bnw4+12gdZDV9I
EzhLwpji+RobOm/ZX9nuZgza/P5ehkxv6/412qhBKyxJGsoylLW8PnfY7tP9fRrqVmofvVH+8gvv
SgOBOu9t+iuMOn1hBb4IY2tbHrQX1jIPPJKIXlRffk44KMreQO3d3OrGxTAy7jokM/YirqqbMNVT
ybpVTAPGaLAfekveJf4KgfvaKvkNaI0zzUA1kq5k7ibTWnj+bbp4qeq0y1qSHftR59WnknhQsryz
wY6K4ZH3pCX6qmEF9TTpWvXpqkJrlpkzPi3q28pJsvFg2pDMJPlQgF3TbW8dwn8OqUlNduxERe4j
U3pEWLFJzGzH+GOvKxDv4DEF8LuKLrpMV/bSTkgerz79Jp8TgeZ0hvekSIimJEWcXL2ck8550MzJ
yVJn5y596ULlq4kl6iSVZTF/7EX6oZf9U6KZ31XXnpL41Ev2FZoOuEQNsFD7GKqsthHhTprliIwk
E4YWinfVQbQZqbZwDXNtQo9vhmw9Fv1msLptgLIS662H4Bz/mWLna0temD0trwYAIOIidCyOW4t9
m/ALSJ3MdCBGQJ0vBuSVgTuwNoh5ajd7At7PGlB1MNFksSsHL6v3Q7gpzcZBn32SGeT18co/c5EI
jjRQ17FLGKdh7KF+Lmsa1bW8C6Bfu76OQPUrDyejYHuN9WfO+uBUBODTMTWhTbEMby+8YkdkEEJo
YN5y4cjEdvqIZWTakhD+UWQ9eR6p11kyp1N3nOR/rqUym3cfFZcBspqglsK7GC/K4psZKuWlvug8
Shi0nrJMQHIASx29xRQWlkX9avqcp4oSWaJse3t07dtsyplobZaDYau30dGj5rD0D5Ibr0YTXJtw
uGA2QPKaO7bOmsYgvM1PcRqdLUSI+MMY5oyoOn3eiccoAZ3EXBgIidpPj6NIDVmRmvaW1e2DJiGL
DKFV29UkaFbpesA2jllueLnoJRmkhC8DH5cUOHk/HFqf9AOBQuxkvgaeiXo63xW0tnrD/hZVutXp
TRi64gw00DIMSbb9ZZIVWTFD9xhAW47KctbK32Fl7Sd1ZW06oX1QdaQ5hr+p+2geM6REp0ErgfBP
zkS1ypbS9C65vWgS4h2SWRFCP8x7kEaXJonmtdmvmQTPFVIGpjfj4ROJ1FsKKLGmcZCg0ZXY65sJ
nTGvW/Gsc2MVtepqgj4FA1D10dpqUrr2lfHQ0rx1K2uDSaof5mQpLFUT0PyAJSiiM+P61QIS+qI6
5WG7tIJhUbrDQjCicd3pxJXmeW9toYGVc6Fi0Gk3WSKfMIhtxy7ZaIXvVENBstoALDre1EoGYX4F
ynCGwnQZFSpzRWSH1VKM4apU8eVoOJXSeSd/WezBdU6glj/Jrblyf2lIXFEKcJwidYVwbw3wNQ/T
J8C/pnp5+hYST9D8Lxf1MC4Y6V3hdz1JUQWJTz7YIBSzZS/b22DUV3QVAhqiwbWFYy1pqcOu/zX1
p62af0ki8Rq61xApU5uJrUmoQ39yzf6Msv/VpWHOLitvZXQ2K1Pe6Zz6YwZ1u+of0ZLtCUs5t6gL
cqITovw5LuJNGBLEx1EArOzAekMWY/bZGbRqdBVdjhguCOQZUrPlmSajxmQdGcDumRubkjPK7O10
wavRYHqDu/QISi4jGvadtOrc0ik5Cv3yakU5E50wgXvBla8jTqAKjmSJwd3uP13ZZrA8bBXeNQgt
oZmMmBN26PqixNpCAPHebqM1Dg88t6fC7R4YmJyVSGIJlA963iFSFaRgo2ZlddJw7EylaeHR4BhX
uI0Pna6vpru5opNFYW3Mhssa9pfEZDUF5zngwBg6gYOQjQI/Bwk5AXDfrbRbtbWAcbDOhXRgRzIL
9527TAaPLod/7I3RQUe9LPN+5Q72mivQEujtEp/U5BLCPbyMq3ghJcNiuhlq9kYyXYdT88gsvWUx
mCTnxvAxaSoGhIz4gp3pQkjIzWVok/NQCWIf9FVvk05Ov8+/0BHYDuI0RallGRL+yjomgmxaJT+R
mnxSrdKRXdsJ/YecCS4Ztrq3wkG3rGlYSdW1c0/jwG5Qz51BGh1jLF5zzbvkXPaIjot8fY/Akw4a
QUHQ71LJc0ruqnIw/encMAGQGSytAZ7LtlzgnFq0CEO1sFxUUum4fbvUEmNvMBjvEmDGUbdUpWhj
yShYe/Jp+QjsDs/0sDY6fYFt7ykP+eIo8AIk8tNujh0LBGnzgZH+czBG24bQE/VjOqisAswfgmio
jVZPxosfOAI5SjgY32G86WSGc70KuDpfK722uu8ORf3gsZWJYu2lyOVdHfiOpJAS5G9ER7ycTh9P
3Q8cKimbRAuHs96+J7oEq5wJUBkfYH2ui40caWddxYEs9LUmscI07YpfTNZdjWmNZQfy86Rm2piJ
7SSFtZk+pvoHiAtpKZl8eCrsWG12/8h5rUqMC5ehHL3FRRNSKaiL6U2S8sDybzt0HGYcK28Nt2mR
7/RYKmlQr9xSxRJFEcD/h4G7VDuySbLXWHNXRmZtesm7qEI7VbJYkd10CaQGxpF0oENGcKLBBEGQ
8SK4xt2kESWGD8zKz9aoZGbNZMlrZFoJ+WpamNumXfsBaGAW1ajY3ddqmS/dlp2E7l5KEhKt+WXj
o6EFdM2nMYRkFGXpqjN8MlU5gtvAkUwofl4HRhOFUtCsRCvv4to8Rmm8jdT2ljOGi0aAsGqzidgq
Y9Lncq3ufFegGLYdV0Fso0DfLfrVkOrwNawtWsUpHBU08vhVlyWPS+jIBM/TkRyRyIHH5jTm8aHL
pYthU2sJhLQoV6rS348tBx2MPGbXaxRjM8XLd2r1onaMqggiTZV8kfgfJvs6yAMxmTWhRSR2ukI/
7dBJWkxfdGEi3QiS9aCn2/gC8dyJ4kcvJ9VGFydZ0ibC39YkCB3YJmmf8RbWwLocZMcN8Kq51gI2
wK4oyhPS7pMbH8osOwdBCi802SZe/5BHbHpI9egDe1OKeINedp9IwSLUeCVENiO+zhhphczXQLbR
Qh2BmaSMTCm5rXFfD4SijBi/qxjVlijEV6yGmoPCKAvzAqkKUFn9XIbkiMWte9NUCd1+rlWrndtb
PjzZnAFxwk7ARVP/rwNE/l/kCEL+UP+PKMH/QrTi4f23PMY/f+8nR0QSf2gytCBZ1qfkeEMTJCT+
BIlwF6I7G9CgUMldBOVHKt2fJBFogmTbARCxbM20rSk88W+BdXfQIKkNFr8k64YhlH8FJvg7RkQn
+Q56iKlpMDtUXeZZf0cJllojobadThsvJePt2ZLYauHI0dkH/YWucv6JJvlrguP02f2FWHJ/KQVE
IiYRPgoDRuLvL9Wo2DzMipfqpHgHW3pG6A2SAlucvSFz1CDZBVno4BDc2j071kI8EGlMEDYXnlgn
yLtYT9p+u5C/I3YZfjQ8j0JaF9pIzRLtzDw851LIdjQ7GZJ0/d+/eSH/Huv3891DtFehfeioeg1I
Mb8xF/Ok6wnThpZbtPXSkpRTQ20ITRogtW87sIEB2w97tLVB+CkKBLeZhS+JTssYXDuSg/L4GdPX
nujzYxj5K+tNNLT23cDbaDghEChL4Vy2UJqacJBNZBbdwOyDbkN+BdZNgro8Oak57RMacKVRoi4Y
0mFuMCHzPP+tSwtlJsm4Pc3c33VKsDIHexfG4bkYsG+mBgBxgpkL/zok9s5rrR2mP/ipNPzNHBOu
UkBojsD/5h3ChTout4Nm46zi0kZ5zdTbBi8ca98+pSxmf39n0vOyGd9WgshzCMolzUsSQ7KTypR8
QVjInPYsLUTbfEeoV7IDnlJkWdxjeCim0rMDHVbIt7aRLDmS5r0aDMxLn7dSG8Uuj8yzO3obkNGr
ELWs7dFXmgIOFQMjiF9t29a9dNKEhBHerMeNn1h4iFwECaa6l7Tw7PvhRUmltZ3Gi0j1iUWJKeiy
UzpQZWQW0z2dShjFGPZv37FLHDYpyT+V+x6hTaHeWCakKdHMhnTgqksQ9a2M2Nji+LMyMkzMhV+H
Vwg34FkISCClufOFk6BOJ1oN+dR4DGOkSLr0iH0E6Ut9HtXiyDV9kceRM8Yd78bYFaO37HLj3er9
S+5ltD6xHCgbIuWdUA3OecRfVHce++7Mu7p2sfIYywR+QDERYDMq1De3J4KRPVonlD1VFHqoDKEP
A89D0ZHDrB/Yi6DhRFKghA3zLE9NCAOp51kSIcVu2Eq0QnmmYGWyYZBfjEjlQ/f9B/b+10h0dFuS
yTbWxswSLUgGCC9dTQc7mnLAsrx4K5XSWthy71g1JgMf1yWmRxXCTVU7OuUS/ZuK4jvMXSeIAPNM
kjWuhWR0ozME1BtNU0pKQyPMVqVbS/OxqF+HyvvM9C8vHH+UuY32n1atBLFdjM9MJal6PMIZ2mJ4
NWprjcqpmwWhjO5p6gUYwGyaMSYMnDPUDsheLAqFblSI60Pqtb0ap891qu/sGu1zi23H9vJjUlP5
IrK2iyMABUcOOSB6HKNyzYzfylCbGm+uZy9HYzJ5N73BFstCdzjJ27Jol3fuS+bzSchd/mKIYi2r
9mPGN10nUFZkrFOZymmeWtZDRQ+7dEN0GwSJDY40Vq9kQxMllpyaISStosON1y4HBRVIkh/1aJ3l
oNnBCuqR/t7n0VPp2xfLD548BSBxU6x1n8Atq3qxCYhI8FzOk5jXq911IksXV7g/YhL+UJYvLYz5
DZqOYbSuoMbOZqi/kzdCSVXv3RnBCyCkIuu9nrYUtrkbNfEuASUYKPwqxfouu2Ld5/o7W/luNBC+
qvswYcBY51+onOa5qV7cpFwrnkzlbZJuQjaiHj8X+SXWjXXcRk8SAXtzq45OkDWaOH+wbGVTDrXj
jYJSsTmoI1mYLrwRzr+xxZqPNI5hKnElWOCwDW3sKj5FUUF8anVugFZ0NWbmhuNOUn0IQ4xUGVPV
VXATWbKA6OIMHYSkTjqbXf3Cwv4OwQij/pzYQfZ25dpSqm0aRedqHPA0RWdBo9kwyo1kUL+RNkRP
qjomSbgDt+Wg6oNgPb4p9I0Gt1z3rkRh6d3azGMOgoegYMXK/Qsb8efqI9bIQSWipGROUx9ipaG+
jBxP079ThE4pEQCzkWRHjY5HMSTdvACiFYz0VMe+wxNtXEo2EmzY8mNZ5EfXNXY5gYaN0aMKz833
QZX3/7/S+88kaE9gZgqffw6NPrx/fn/9x/9Mg/cpR/tI9jUsbr6loB4mIvOfv/+LHKdZimZrQlMN
xQT2/GfBR3CxMIRhEjWMgsHUTV7zb+Q4FUK0OuXO20LDCKH9qveE/IdlyAqVoCkMAmRN/V+p9xT1
HmD/OznOFoohU4EJW+P9/SM5DmNJi4AaaIHdL1vDo9PX1QZuRNwlU2OwPKPBYH8WnmVh7fS8vA2S
5ZA7CxAsRCxPn0vPMN1J9eSizZpTI/lvunok6PamA8BpTQYQnSRtTc89MvldmfDAhr5fwHwHgqIY
L9ZY7AmHrWkw0uLtJtcevS4XmaxbrSKfTeBogx6gnZdFIe4Lok5lY1w2JnqM2Ib6Jmf1ZsqBxED1
2IVqtJRdJQMVAQPNU/NuIY3JU90zhNRZvWdSCKgjIebQxSShDeEkWYlgmiEJzKlVZ0z+kRP39qM5
KOjFsK8W+UHW1R+5bV4Iae23Sb8PMqgJKCfQodVUfTSubb2g/mMYOfMH9IJSQzwdO0JmEwLwg/na
5cmAWtUGy43PaaY/AHxDG9G7rwFhV0BWusniPGL7nXU5YoLOt5Hvf+LowK5p9IcgQPkMGqzo4xoH
OW4oiRK4VlGGmPVcKatTJNEfxzicwsabeaV11nSyljOskibZUFE9HkBrnUPgZMsgyFknA5oe0+Qh
TJkcalrzZpjtu9zR53O7Ea8p4LkIT45CkoArCqaCdPHb6BRLb0ptP+lcVPyY/wTBM0E1H0Xg7WW/
I9wrvSZS5pMinD7o6mLQxwOcBcqy0ju1VYPuRtqrJEUlYfxD5Pqu0/xjq5geDQZGduyRHvVCtWej
8am77VNgMv7XJ4qc1APjgQRF1jcX5sl/wbcpi+qcIADwhXiS0vTS1fGl7ogt1Ac0PIiPTaOA7IWI
VqFfSioNvqa6zCriO5IbDsAHw2R3zgxoVjM+6rszMUSki+XyvoGzOiP39AERwlyKpulCg4W7phL0
E3J+OusB/MYarW7U0OIfIxRdNfCPjqKL3UG4S2RyNlW5fUizwEkC5Y0yzpjn1ZZmgY4d0kcMbD8o
I3Oz1EUbGST4f7wckWzbPbMjesaSQPmOIlMzHLfCX4U3qAkUCFrpHq7M2mxfKw9bdGR475KvbcZJ
Jhyq1keaKrfEJLaWILQZc5lHOFkoJOWOthjYOA/Nf1lzKHmo1r2RmjdNT5VPULVRiE+JQN5Z3abo
M4D2UTLOgyo/Z9jhyLS+3e/VawnEF1WBWrEp0DobEoWmOU2fbKUOL16Tyl9M6Wa+5e58ospB53Tb
HPl/rsYfnVm9ylb7A037R8Dpj1IPjTxZCV1nlhs126YG6jARJWcPby9i4f6kTwyDbWi6VMNcJct6
xe6a+AaDP0I0WH60iLMNQORqoL4Y7GEJ13DfheNS1buLMKuDrvkrhW2K38nbnDxHfSIgPGWjyTGs
Rvt+ECSaekxirI2IcRpX3RThAcSv6cgeyufJlGuctjBBVNIvZpYXSIhfxRyP08LttOc2ysE28OLs
7PnzKbXG6ezOa3npwnqKBfSEMqZE7r3qpPYTncq2gRyQX06GKv4tx2YmiPEML02TtcvC1qvZiFgg
19ksERUByUPqz2NbXkPTN2alzLYsrrdZ7CPIbOQnerwk2PDXEUEu4Qk4Vg2NzjGMiUSMTPr5+c3C
hOQG8Q+1x5UOEG6YVVW/TAx1HmVTJGBERAbK/7U5im1ohD9EQb0TKQXaQKavdYJFDxAKvmBFmpdm
zwkzfNMspYmplVcyWtnPJC0winHUB8JSw1Oq1qQ1tymW37RfGlUKbjSXnWiMrDmCiOc0z99GNMXs
Jsl2HTvdidge8xG5DHxe8S/xNotXKJvfiGHtWfkAjirlTaOkrLDGigr8Qp2dUIwfUwvRKYvVrvV0
AFF9+I0QHZNTnpMUwmMljRNMCeSnMCSnc1QZjeI5nHehfRkKOqfIx9Vlb6wx+qlg9Ng8Dpn8MYg3
IuZxoshDOGdHjs+jlVDc41Eg5JYrSQwHOaHlSh650YGuS6X+yLaelT+Vv10R3UBfPZhj+zVYwUYd
JqNGh5CTKx7ee/4WxWRtsdTqKRkNZaUzuUWQe4v5zzQoy+ZSIIPXCa52XuESZ09F6i3/67bC8Mk4
tzne3YzaMynnbQPfha/s0dJdhfl4+KoUF5krwDy3Axgf5kuY4DzOErD5LvxKEGso2TVqbkFHUSNg
t9KVExc/Bl02oklb+6iaGMJPj3gIFCmZVpE0E617JLBtr1kcMZWhL5H270uXuWMtv0te8dn4W3r5
32ZxQtD9MrJvb8Zo2Vm4C4Uo3hS95lvRk2ez6R51NdpVxmutj09lnrwq9gSZjQOX08+aF+C4Iil/
zN34S0WhioIQBbOplkAz+oB4qnI/If4KJdlLJcQNr+YC2rX5BrTMzUR5xlrPJxJUPY66Zt1WKAUz
s/oy+gKTaCYvdE1m4s6aOecM0NEmMOKcxlVGemwNYIqjwgXbtFHVxRLhi7n1TrP6FtKBYU9dPxqi
JSQYjXYvxDH3qggMGGkybSwOzZBQwyNjXoQVnrBC2cUj+X5aUhsbesdf+G7J1JllQbzTEasmukq1
X2n0Y2z8lXLcDOScoa0sM2QLSlkvWe1OUBrxUEAD4ePr32pD3mEmgZbxCFKAb0vy0YFqh1Y6eaN9
8XDMzBQcnrOm7Z/sRP1O2WLObSu5Ek94YLlzaKr1FQH3lf6kZcojncVth89a8iD3gfY3/UeGUQEO
EMWxpYpto7iFz2xMa+SfeKs7ozToC0VMbsyt1UNKrS0Ux5GFw1wO6xMRmRzC2LVNjDLwzNR65vf2
nCP1QALOs2Aq65gRMBYVoBkbp11XNdvKFZsiKTe2MjqWMsGHXu5FWULDofLpd414KVN5leXJKg7N
fRaXX4mG6E3OdYIy/ZWb9p+VFT8Ucv6C2ObLQqNFwx5D0I+60ot527M1VvLyVI8DSNAgILxaP2hJ
Zc8m9KNtxD/CkG/cIzyBNd+a90WIFMNtXXwlio4brdibSFSIsqCGxORI16ZllUXBT5X3UnYpU2kJ
i2eKf00qg5K1gWuZ9xA03rmT9UOcIyeu0wbnYEs3CERRaolXSYQnpfZ+cOWbhYxc56Oaf7i28tgN
+WkqE5PA2HS68dhnrD29jlSkBnpiILedsUh/hBkXcvYKsyhBPcLftxzi/ib7HjAJzEUEdI9sPcGv
jb7xVQfJcyuwFtZcmDN//EaSw/IVesvUt95UbdXFjP+yq1RS4uYT79Y1sd1mjX4dW7FBSZnOrRg7
igt32OTCrqTbcMIRozNbVxOgWIJU3E/IYt8AXow5CfsLPOOsA2ycjylsJmpfcNA0hVT8+5jR3Vcp
xEgVlEz4Wx9KjaA1p2pfitmVJLQDUo5H2zGRMYVqu+5jo142VHMmO3rGlZpJXwGETptCD/MqIM05
CVKjDFpa30VxoswKgV5GBpIyTIDnkq6TiVx2UXQD8OcYRaPXRY/4GEkXhxDdTqjo3GNlt/v8OhkA
cE7A2kHO8iX1QCMUWNOEgzrpBJ/OoFDbdxy1CZg6gFBtUIkQJB7ePN/9NmFYqxPMWstx09vKazJy
pEVdwfit4UJKhUJ6ZUgjxbPnYyIejDwgOnICZmdTJz7M16UKShsmuOPuzQmwrakX2c/aOcOyU4s8
bW01VBaKQhnisZYTPc65RnMUUhM0S1p5wB+zL8OsynmjJwu6/FMZg0SCLMoR9X/sAAZq1kq0VQN6
qInGOqyTItRqYYHpWd55U3na0JiZa+MBKxEFEMMlMU2Z4Nz7S0fWumol7u1oxlHVNJfK9HNIvwwD
b4ErzOlLS3XoBX5VDTlyMDZgdzDkymiSozC/RJzYAymVpjWiaNL9zmkq/VXXRlakknO2BuCQC3ra
kJZkXK3qTR25EkhNt02S64DvM6onY83UaBaNeBkBbDC2uwR4IWYBg1aBs8qPy7cag/GCw4qio3qA
8vxAJO9sJIxyLgq+FwyU9IFYULlYMn7XcD3aWTSP6CktxxKVjCKjevIM3q+FGRqTmE3EWpTr88Id
JACyQ78MNHrnZD3Ua7vmgmC39HMC1O2Ssdca8AxNoiAqkzFisWpGijh0cfrkNjGJys1OB2LGaVOS
rIiFPIiLTdSxcrcSrNZck25aAJw9KvkqBSxWDmqf0BVZQ69vNQQetjKWcfobzgDTAAnW90irliln
MOLVdqkt2y6gGRexQ8G67poHvyOUQtX7fEOW+tKeGGOFzMxBrkux0pR2oxF/fMJftEvrMNzVDDdE
kvm0bpV6GQhjGXCgoSjrlv049cbrEiBUGtxS4yWHd7AYh+Tkp8JbikDzTiWbppTI4x2ifGG0S58S
3klSdin5RAePklZZYDq69CGb32pyXRQDnVBS56oF2SU3pcuImasgKENiCB0rZaviKVV4vP9nDFXQ
VkqIo6BG8+NO1It68LkmE/2XJt2LhsAOx69MJnL6XHgh8L1QYR8kdXN8zlzaEpumc6P04yxO1IOI
Aacn2aFVOaNy81i78QbBTQx8fK9qdfxUad0HX22JI7fPVyhWANkPxcGqizs6J1zJrrHyWvLsYhcd
DZk3qHOG4eI1Xolj/5BqNKpLPSy+3OICFje/qV1xDIPB3pu1/g1sYqSRGWCwuEVe+BjIXKBLzdXm
ba6gcZS+i6J6DGnDgnjHFKA0RbdoAk66TmM7JcuYltF+NXUDEomSrlFTEEPec2V4MiM9vKZl0Vz7
IQDLrt/CWHnRjOxay+iMbMCTbeFdqiL50tIAN4t5TRC110wQ+rC6NK7dXhLRrFTis8kyyR50T71l
LL20wtaRzJ5Wy9j3FQHBuarkeBbslRqvl8rg3rOGS1mjJjCBWyw5oxaVRsQnxRtJqi0idd94tfKh
WkqJ1C9BGV7TIig5REJ5HsbGOrUok8oGfI5cxqvQzTT4efohaHvMxyEoZLlXX3qf9dvTipQaL3y3
ok7bphd1gNJjydoPSSeoNQVQyDbW9KnDl4nO9rLw4niydaQwEtpVa5ZHTR4OpqqfAjaChaptOfKQ
KrIQ6tmrMHOu8vFQrjrL+4jqTUyo2FxT7U+w+G+qiRJ8EJ+DVLwqLRw+kTY/PGmDZ+KGX5b9jPYO
mQ3cDIqHkWtNRNNX7ag+8mk1tI10Uw3dd6fE1ZrNCTLWU9ay8lvgdxOJiU+YPSLb2Gtj+tWyxSGY
u5rbZU9FKgev3ogI264WbegrbFfTcZnSGKAaAAKMdC9tswwPM8QG+CxA0kODXaa7kpqTnkJ3yDyK
0S4yV5PujwxP3NoMgcx1VUY4EN2QJo9PA2kyqyv1Qx/LD8Bdw1mBbH5eWuYOovi4MAsI6gpWYre2
U/zCQ7XIwqRYu6550yGdr9QO/Jb15bdLgcJGg7xKG2bIQrIHKsokU/gQM/xAXSV48LOA1qSRmWJD
BOy7G8ZA/GSxR6yMqIvPf57Xw1cbSeMO8AFYzhavgmc/BqP83OMLqlJDw5gat7PEKN49o/wxquYZ
vNFKcUd0KhFrdiUCGOCNS8vLRQdD3nCzqJm9hjo7qQG0Dd4KDAsLSa+X3FT75meWsZSx33NpZOI4
puUUdPm1nOgFuoKOEo+hm7aPRmO+KRVgqYwYSHAgDeWfLDZR+RBVRX6NMFRCsxsXY03id2Sz/gx6
qTsARaEXGF/maOe4zMunlqSbUhvjVWQZADMzSBk4uGfwjBhKDfrKbNVPd4D2jDf+MfD7txaSxEqp
tYmD6JbL3uxfYi9slv93JwX/7a/hktW//9v0s/edLd7r999+WN577BfYOMP1m91n/e//9uuR/9k7
/+zUPw7593//r59Zk9bTs3lB9ptsQ6NP/88nAPP39P3rP/7HX7v+0y/8KfLQ1T8M1daZdsqmpgr1
V88feThKgT+7/Jb2h4LB1xKwdAX/MtS/qzqE8odhGsg6JkUHd/xLTX7N/F1rIUwLbQiz62ncQJf/
Lh/5Ta1gdUHYINO6GTZhKoletxvZgPBa5PReGT1lYN8VA0lwZJo78HPm7n53YyMGWf3lkQAV3Xro
dsL2GWPd7xim5/n58/0X70/x82cAqSqyOaQJP1/nfldgpG27+fUacSR+DFaTY9CXAar/egeIrf72
Gr8eLfuaui25ZKd5CxujaYJgM2SGAwycHFZNjvaAg/781z/c5koDTqWS5vf9jvvjUkzdq7GlN805
LO/gDP35H7WtpBwsDT+3qhes+ukxv+6+/0tIKsE1voQc0czLFgp13HEl/vlvPysOvu66zs8b7U4b
fz79/fEMxeOtQEUGBVkc4j5Hkwea/ZWGRTlXslLeJ6WsPdZqsOmRlb7CrdNXsYYn5v5jmFbLjjDp
W+lL2i4tg32hdOdeHpNdYmTnTGsypyGqY0fxk+wkWrj4nRos6MwfuJWJsDDZAFH1/rzhL/fdH1BN
j+KyTfnk4cFXUUOEiLV5rvtrWPen+vXzr5e6/+v+mPu99x//8ozAh+c6RAKm8bzAP33cr1/7h9e4
33G/7eefcH+G+40eApFlbFY/7j/9vPf+z59/2l9u+PmASeeZYPBfhVGzaIzafA9bEAbQYMu9Oury
WeAkmvWtZb4Ld3xXc5Xw9CQttpWRUJE0ItljGIYsSDSI0STWxpf99CwRxXqWJKjJgSaAl023/bqD
ZtpH6Lvmz8eC707PFhTlTSxTgLiDmvx87P2O6XltktzYplnuIha1eRmiwLzw52y8PJQO95/QUNRn
mnmzSichCZia1e6swH65Pz6cfgnqVu90qQFRfvr1+x25yzbV0EqwdH9/Xq1Nazocabdp26Q+KSGm
dHr1VLJVfFDqRiOakDn3dNOv2+XYQ5j594cB0kdLjNBy+etx93s706Ibd3+qMCrmrDHl7n7Hr8fd
78wYGSzbDs+Yvyh/REHAlq1Fzju0g3nyrcq6/i/K3qM5bmQJ1/4vd/0hAt4s7oam2exm04pyG8RI
moH3Hr/+PkhwiBbPzDnxbSoqTRUgEQ1UVWa+b9U1wT6qOc7MxBoFNUAI8XBybdN9ntrOutU7IP7F
WRqS3AKOWAAKFtGfR+s49+1PGUCFq/usG8C9g6nSAEbFJTzHpUbZ6E/bHM3s6ZdweWtkwuIRTYSc
DIcy+8VfGjMHCklt1XjHsZcKyeNdFgLoQ0YvoDIRP9yLTZbe1vwPHzGL9zrPJn+YYhOl969+mpF+
1VK2ev/kVtbt213PSvRDqUnsKBTFvJNG0UoKks2AJZTIo9J+IfnYuPngEtQLfnOo493MSnNLGd9h
c9mm+qBTwQy4NKcOJIrfL7mJ21iz+jrotXmUq2zq9dIi8/t1r4GdfrvZzZGtfMMWoChucqVJr6nK
LW/03tZfiVO9iZXZaafarha+DD8FD31OH4Asdu66mgy2RRI98IrW4WwV8Q9ZkZrJquEsLZJPNUF9
bckqNFQWANRT/55YaJERALVqOb3mBdUNipk81JwPw6VUUSoPoteTX2X9jZo106FzjPgEUrm6/GjG
T24C4BBI2cbP0KBAPDbNv8wUhIfgZ0b46WgaV1aT2gc/gtgpTPrsmEyBDdj60hWluH0Qlb7jsyFK
MW+jRafEDGZmQgzzZdOB613ZCuuKpemTzAvBvCndY6lYIbtEl0q7qht/GI42AF69WDb31WdTTib4
CGmv3ojLnM3BZavV2rVS1C+h1WaHtlpi3sALPdRLb9HrtZ4dRCWNGeqrXvw3lfR+n0emeNdv8+Qw
H1kXU9u+xMs1xUN85eqLfsrS7BDFPad8trJEKQC+l0bJ/+590MURFTYQgyi0UxbizgrxoicOTH3D
okyozMDEUek60z/Lq6/MLbOIv+v13q3JSud8+vdbEpf1kovOy8rymoRBQgVBAdUT0HJr0+UT0N8i
x6QhvnU3e+7lf7Q9qEqbCkDd8PhhGrF+0HXLReKIANz/+OV49pKcvGWy8NMhucY1WHm7pqarLLx/
/+lktWZ24WwEr3Zmd5P/aZrBIMvttOmumkItTm1dcZbT96+dT9KnouVLOt6iS9phuClq7+fcVNWb
s5/EIbAmxviqlHW5lwlCJ3TB210S8BsQ7QA7BCU9NbWSojLdv8/gELkvlx4QhOk+DDnzacjVI6r6
bnbYIfYzfLPi/HEa8VuHEORJ922Iu2aOyaEqvAeYHGDgalSDUpAcXnbF+JmQ+3x3phIXl0rnm6jn
kBcGGvMkum2s6AhXOZws84rcDOukImf5LxBmpgX+ieuQAsqpwWjbb7OyBiWCRqHkkUMK78ZV/enW
I1HuYVBMUK+qdP46+v5jNQ7+n9pQ7crKnP7I1bCCfrGtn0AW9G/mmhJQcn/fBi3szF91331sDe0n
RT7gBes1FWkA5GpqcRd0Gmeni2bguKm6kq4Lgh6FeCBuiig+gxLad8o4AXHeU64CUC4EY707jkSL
OVA6AhkFOZl09UWWnpKWb71NR37tNadk+a0Y59ZpjtJb5xL5P7ofXGVup6vuG4O6kbMh2+WriQjN
GEDrksLrcA9cfHkfd1RtRXA5XGd+D96e6wDI3YYV8dNM7XcAKMPeI+5i599GElY7Rjd94DwRMKhv
h6EljyZ37OBeD4AyhenE4HS9GAcqXhVQaZLqYRUD0KvvGzu9AuLOOYq0DgYub4qr7OQ6iT1cDd0S
CfM9YFvzcizA6qgo64yCCnyUjCTMnC1deOm1wOFMNajhqwwNWX0d274NVDUVdpebPGhJzWPTqFdB
P36PQW17pshJv1MbGIXqtJ++D23zPavG+pkjQf2OhANiRk4wfc990FXe/dmdnPmrS9QpUMK6BWu3
2dtGxdLEcr6luhmdJqd7a8AHqoYLkQdlcADs1zltWcwfHDdRh/qXyqOcdI/f/ZJS4wRQHEcoVi+1
ssyuV+XZZcSujqBpd0SWdtutbFfYdEAN3Xuj+erParbL3bp+DBS9ZpUPHoRXBvC9hVGz6sQapem9
70XmsbPnzuPMPG134CGPl+KnqB5BLwqhS9dUH1aX1kv4g1MQfi0z+z7Ttyollooz3wRa7OyJQWjX
aUdQo+zK6Tslb1+DsVCffWKtd5EBWnlgGqteUd35OcjRb/4O/qGGXvw7fqeXgX6oSrO5zxXb/1wk
e6/yjC9QKPCEUUVxUTm98SWzwfrmqYpvdNKQvpSsdoi2RO37IPGyA/ttUG61BIcVvd1bpBTOjRmz
jTeth9KI3G8zeWGE+z3/KQG7a6eq9cTnLrCO7Lj1XRcr2XPlqaC6+75Lpe14aymt9VIUtvUCaND3
gbfHnajSjCOQpKZUy1k8OLfNH6o4OqYh+AV2WwK2qxb1KdP96gSxXk+dhUkGX6SAqyVKTvfJTyIJ
YK/74Y/Z7dzbbCop4ZTNX7xs/raN4rpbZPMnftumUHxB5zz3FeuyqTTfN6DrcMPMb8VX9qPb5O+b
Vd6BSwnpu1+vKsjv88kmVbahH+YTj7oC46wtOWMleZ9X9NIEmp3SI49peNOYFB33kGSQM3jVkE1H
sSm/oW1EXrrYN/nfZpAZbZ+DFP7nWWqx1QUZ0hheJyUYj0Qh6icqVMDSeFdpNu+iRXQsYziGVvwm
DsuATZTxxN3frOt0v4/VoERYqpISzuoLSowjB5jnQdXYBCnxcxSp8bOWzfkNVIwgji2iGCq4hUEG
mJO96KSJU0DbxsQE4wa394m2Qf860Qic9yXcS38CgKYeCqp07k2f5Epyyt3vS5mJqnX2L69p/8q7
IXg1PIpJIxAdVtcwTM5cldhfXRsrPneF+9S5b2IluOqq6cOs4upPxriTG4iiqN7zDQD6+X3fMGch
Je6NCuHgstFIcstyLmVncLZ7ONts/HNX5itKHvFtqnVbItsUmY9ibXYs0gVoloyakhcdWUTmvQ/w
x6iN4KMtDevyz+DeNqzsUuslc+2YgsupvBZjRiTg3gq1M/85rj97kHCc4lvy/5yg/JLU8atqqO2j
rmsuW8MvEF6VX2zTSe6BqSfRahHdJs32rWMm1yFloF/qwQiuwICghHeYiy8kEr2mwCM9hlbhvs7p
VxkzD+PbFJ2idbeNRmF9G5ALYwzmX1AM7DlqHP8IEzW49KLUfG6KftrpWWscwQZ3j1pIuE3NC+DA
wB0A3dex/qgZ7v093A/j6eNww4U7Mu8ApFQ4sUiCwYeOsfKosW/cYl/7JMjOCfg7q/LdpwNV99FO
J6CuFr+mJuV7yYJtiTAHxmvO03s/OtpXkUh2ne+H0vxqhKq+2hZp9cza1SaSoRflXaCHDyl5V9EU
FvcaZ8T3jQsOPoshN7tbDKKbF8PmooNtfUetHTj++rlePMSoqgBTOYZ5InPe9OpLp+Xj0+jg0xHr
HEiA0fRv7tiXnzvWmbYFtXha/1RDL/6VFnyHyrGvX3rD1Hf8J4THzlSKU+qB8j7P7tmYsv2RArf2
K17GdH3R7MuqU3k5DVE4P9ZBkgG/G+Y7Chatl8HusxOv/y9uYkkNo/XCGSiZ0q13PywPa5STAmPD
1Lv6E2Re/UEn8a8GfybfQx2mR6VKPg3Lc6WSNnDoqtK/DJanziPBEkAuh0zkxUqtInlMCRAHYu2G
X1aV66/vU4jWYqt+YKXhAxXEGK2mGjocmwhw0+KlH+FaA23bYMPUG6ccSPArQA7ny2702AeIUswa
QLWnJrdenLx3wHTEWVRilCYDveVQ9cBxLq6bfvONdNg1Wh1eT7GKYb2OyMvsBCSdPdFDdR+UU/VJ
JTcw4dAGMgl6QU3Gx4eeAiLMqgvZPKw91ciLT93QfafuoqF6lIbYRnN08pYNgchrV7RDr6CVrgJd
Ivwy2q1I0mxT/PMQcSJq2hzTCHbQqiLmST5i88A/tnmo7M67KbykJtUobR56thYP0tsM4icjNkOf
FW8jtqnyJvduxLA5f7jG5rxNJRffrgt5KMg4sdkcYXfRl18vyQLx63Au9D2Z1K3x2kaRWLTlBUD4
P35lzLwIxSIwZrMsY7J4BDA+D2dW3C0ReE9Jivt0hmsNaEztFsCGx67si/tNL72x937lTdnfAjGQ
wMDhdSCnLY3RlzFMf74J3mpJFSHhkzfLR5/V/Xfz1NXP1DtoZvizGO34NqxaWEnfG3h45gP0ewdw
e8abVB9ILhGr+K2yHulvQ8R7M3+YRvz+eYrRnLsMkhQuJoPEVcSkr6LrkmQVEIiCDA7aRrlJyfh6
ajLLf3L15L4o1fgkUjhqzSO5VED44JAvjVVWv4IE1IQ/qBW958UBbOLyxFHc0zzES6+IyTgaotHY
i0F0Yt0MEIyBASxKsKLevMdh4BRsU5a+aexFlEbmMShuBqiVl1gNkJwL9/VF603OqV4aIzAz0FBn
iDAL5yR6N+27maRN5FK1kwsVyIQbcT4zN16/jhNd2f5lgePyXQPg14pL72umDRa8O51xyNxAf1Tr
hJzUoco43idpoHTcMw8rav6Hh8xhpIV9AYJy9rOGpSEt5/AQL1wOpjW4h54i/LU3dz446ZssZnH8
oPPzYaIedhktDel+bz2Am7GIvHbFPvsWjPNtmMGH+H7ZEOKjizP5/TbOdOIjU5xd8uw2zy633Y30
5I59qIZ2aVp+WVUfrrj5nc2o1tdK25B51y1oQhwHVqe2jMoReh67P1SesxOdP9kleLsgPnMWAKw2
kEPAMU/aCQIg7VSSAY01XkqKvaPoKezSTgMHAuDIDH5wYD15CCG1But9cV67QeZa15auORcf5hJR
mqwoWLgTobjedDKDXNjIlctKVbJba+5IlnZJNjtI05EafD1mAB9roWHzN4dYCgZguptPYiaWthel
sVjOZBhZ4TZ1y3Dg77hMus7fR+wNJ/Jb0yeHcv1Dk5v1U7U0PimQFmRrd6IicaN+amERJ2vLuRNJ
9ItX858qGQghTvMkrovXNvB9+lUVgwLbFzVHI4mu3sNI2l+yPOqvYWjXoA0bACoD30m7L0EkpZQF
YMhUhRN5sbrJGO5g8qB+RZQyRKZx6yWl3DJvZeg6C5nzwy3JR59k7DqNOKtsvKGGSYrd2eU607dP
HUs2uQMZItN3XV9ed1auXlba3N31hQFoD0ePhxZcA2AI+iklPur05UFdmlU2evPvrphEllEiSkOu
RHY5a8N0KX87R/7+dTzBWUb9CSVXEyme8red6gDlajp3O+/LHNJQOIf3OkblN7A+L5tddGeXFHn0
NBClmqIDyEcdH6WxwS29ozTjTqRAqQofsK7uSc9cli2VDyhCHlfJdQaGxxUsb1BjaZOR3XkMISll
YcoyqNnrU5ZrIOoCLRA6ymNWZ8ET3EOgDCVDC0g7OmnM3oYvsYr/EqlY3CDSck4px40yaHPVze/w
QJkPmyc0Is+GlenHzbNSAkpwXOCbxE0MKr8HUom5F5lfDHOYKf96L3XUKwr/mfN6H7BmQW8iw7gH
UwvGO5jTjD2lBjm4BW5gH7pCAWbTDEzrYC/NbPuYpOuB2GRScNNbh7MBYlrl3AhLammyL6KbZNLV
8nGq1SbarTm7lFx/vRW5K3E6u6jcRF2TRzc6yZfGD3PqK6PqWzvFgGLwsnkI1IIvPqjgok+rnlLX
2TP2zayCHJf/Rf3KDP53DTInrD5X8zIaSP76wrLrt9GarryKOxDf1MCBRDv5+WVrK1EFM107HGvp
qr6+nJAglwmHI1lPcjTg9ig3i5ea+g1VBfdnQ9pIAWdx8/k4ep0o9cI/+UCnOzHLZVbDJttTVPMu
WK64Xfb9imd3Wk1hcw12RElUzCDu0JXVcep5xOCsYTNPkO5GdHkD0uTmIuLWbC5lVTF2kz/4VLE3
XhR2zFH2MqE0ntqBo7e2coXNtM1jkUQLXlzY3NR135lk9RBECqkauck8wM+vSvgRrkbDiK9Wu6Fp
8YNNfRbsrgGHeyEH+NAssWPUWQDqYY21DJKHJrZbk6TNaT/rrHjXwdSScEYAi0SetpTzmgCa0vZa
dKzAQ70C9maJGSxKN1Zw6N0qDXelOK9D1la1OiAhV892aKKjmgy/jEwHWRtMzaM06wyrz3+OWmdY
9TJDD8HGQkx6fvnzwetNrDckd5ywvbiaFWjDWyJIfrbzZotyR8XJT9FMsCAalwegSb71sd8dxCgN
3MXm9VjDle5aCi8+6BhzMJObG4qwo3WEM7QR/6dpZavXatIQ12nj7DpIShM8T7O+kwb4jObOXpqq
druWDyHd1bJ4K3W6FPVGkGFtY6SntX3fwn61DF88wwbPf57ofcp1ctVL17sotAJimTjoQY0uWoNT
UZ9nmvPye2dpRAwHZ2cTgSAxb35TiV7XjWzXDTFQke++YhC/pgQKVx3MY5yYf3ruDF7hst4OAfM4
Sc+2Kako3RHslXeDLmt3vSqHA6CmMJss6/RmWcWvXRkzNfxwRVktltHN9pUSDcpLM8bxqdbiPUSb
+uus2tpTHoSEFFTjtR9j7Umvor1e58arH/XaEwnie3WRKHNfbdu4d8/3cW5mHaFsv86UEu5JEtKs
gzSW2731xswzz3RlqAJrI0rx6ZxEu24IUl3qjtGNJIob9Sn3B+vI/oE9GZKo6rl962063nlfXM2N
90ofNifx+ODWAcBzlS00mmI4u8RcFl+p5uN1fFG35rMZL1x6VU16sqZMHDZllGPVpnc/Gq7Cd8pQ
vhtquR7tbr5pnc1EMrxp9c21ASIc55hFPQxLbUy9TtlRbuzn5Td3gJ0gnrOfVA56VI/9F4/ChZu4
TO1/n2PziFqbRXgzGNWPIS5TtiSKzv9cRASHU6lXEQP2qBe92euvXVoaH62typHZ5lwv4uYs1k2U
meuhNF5tFSrJbWzya6amcScP+va0W43Z8OnP1l/Mhx8QQJewY8H2Cf7yb78goGWgXsuS+9gdwRuP
bm09K+6DLP5hJFm7V2c1UW8WMXPadh9Sc6MuqJ8/tMUK911BJRggfVeLS9URePygk2HWVHC4OWT9
CLYzVRBBUY/EJNsQtFyY2EMtqq1DN9nhTi2BQhMzYF0QPTXeC+eREHiPib2XCBjZQ5883XEfmzgO
PsVWsxN1HYfh0ZhJExLx3waBLgmf9NBRl2H2+YvDAboc2VR6nL80wbSETiimLHpyuDSq7QGdsPmk
mZFyyibTP1WJ7ZASoI3tXlOHb6KTZnNJF2e4WkEDtpLjOmDzs0p4X60Kir1Nt41Vs8m/VUfnbh02
G0p622Teg0FVz11UgiXdRUBHirjqUgKZrak2F3xKzw1i3Zz/aSy5JE+Fkps3/zpURm0Xk+l8kFxu
RnDv/3HK5SbE7Z+GJhYg0jFvnuvNut2i0trNla3C1xdXMLcbdgx69fIWNa3RvOo611oT1cQqora8
OTdR0tg25/9fY9M8sg+Zkv6ZGwBu/Jnbug7OSQ2klQLOsdXM1v5M16iKTnojnwJhGDTAXzMNsyXb
hmFhRNH5BD7GZZoW7fxt4pxgjqBHCBydSj6DZVRGpjpk9716im2S1yAqStWTyG7SHXIYIQ6icgaH
KqnFT0S4AzhjsFb3zoP2Z+2KcYaakWo1e3X9MFLEOpraXVj5vAjcNLoMjRYOWd+yjsBRZKyfly6Z
1OfNpiubKbyttO5m7qOcIrl3v81lnSYcR/02hyFl0McZXg9oHh1SjeGZrsOH2BmfScqFbBjkao5O
Ft2cBBRw20F5DapL+CA6aYresm/cVAGfY/NWDP5Lwp4TxNS3g31i9s9BV4eHbZjMAqgzpOI68NZN
TlFdz0EKyc5O9qmcnBdiYRGwg0iVFfZXIQzwNyIWdmHe8qODptjosk/maLRPWd+DndKBr+zCP/Rh
aDn19Y349l1wPlSjykSGivH9ylOthPcAw+SfOAfrrj4MV/nYrVc2luE1vDnblb2ucnaJkn3v3WQ6
SmPCKbf2RCx0ZwQv7TediNqo/7RAmtj969DAL5e0rveZt+lrKGn/R66a8zt6pMkqQVd1lUo41VF1
y/uYqValPD1mXoTP67c0J8sNsjTtr7Ieze9Lx1Ui83tsmH8VUWh9StRxurKAqr1t9MB4DgESXo85
Qc59CChp/zy3UIyBJXlTVdTk5o4ZnKSpdZsixybs32Q7ggunDVOY17UoXH027023+fmgcV5rdrMU
svLyYl/qgqvm5vemfNKk65iUKJqwlayWbvkoroblUxrVSncRmRR8L8+aPAlJ31t39mj9JJydfVqf
vOpL7eneswh6No4XelA5BxGzwet2Re2k14UG8VgBvto+XfLnq9JpKEyY+stYUhqCJeO+hM9I1832
VPluffrvWYY2GKznOYb85VgxWRbgLKbr2Yagaf384znKg+b//h/t/6siB4jrWumflEJ37wYljQ58
L0vOSQznS5kpt0YwZT+NBcCDh0DbhWphJye+GKAXNM7zmn+Q+2S+ToX1TFob+QdUh7vH3moAZ9eD
Ry9swkfpUXcOvn6uJjs/CsNHd2nEYKXUQkfzg9e7MXkbKdcZnJr65mW83U4JUBZV9AXeygLy30U0
7FA5EGB6kpmcDqiSYuYLL3soVfHaG6fvwQWVPVRJpP8h7m/XDZaZTI8BUFqPamHBtDpGkEOKmwxr
Bv4gcaJzQsX2xn5wlHXYNlZfhll51QJXVC47tJZT2f/+VwEs7cOfhSi8qtsq8QVwzFx+W7+nfnoj
NauwKodP6Qx4V9d0IJg1SR4fLNV8LZOY3CfRcfQHDncFY8hEym583YYwHzqxDe6zFg23bhJaVQy6
NrxkltJEj1k32g+U4we5r+VUV5MwqSiwYYpRGnhTAXX1OcBwe/+46Q2/8vcpp3RAFjHRHC5YDZO6
YDlMERCNi1IakE+MuwU9iWM9rmHzdFPGrl+Omp6AjVnkCzUGvcItPoNQQJmHWtWfyTkBKMcZm8/j
lPzyjPpK0mCGJSFm7LPyygpgBhBRDKIjgw4cc8l5MecawG+dIpD1GRzq8G2MuFtN2Txtug/zBDWA
h+KXFpl12dsZpI15Np6qwgZq0/ErEgXd4XTWFMO4iuIS6lZ1ZS4jxEXGzkMBXlvbwmcuM3iSerhN
IQOHZe6zgb0aTxf1Mrnf8NFSPC0DPBwIEefeSGZ1Z3okSQxGkT/kADM8KM2c04ze3myqX6KXRvRh
WUzHtFZvQccED9aliv1O07w/Q+KFF61SxntzOTfv9Vq9L4pQvXeLyCCjdN590Ivom/wTXaXur2SA
NO0yVHqBrl1Xjeof1cGNOWmKIqgqQh9k0nCCnICEkV3oAv6aOzni0sBIjLlZzKtWumemekkEbSPH
2YkSHDzQPQag5xRWx89NRbiqs5qRrc6gPfcgf973U3cEFofS47rVrKvGg7VllW0gsFoz6B9l7ABt
AQRrswJuaqI9p6le/4+yh48Fiq6u66pNLQ6ghoTmXItKyPMCxaZS2X3lmfVoTdPYgOQauOZdPdbW
i+e3zZWuhflNUCrmSwFexnGwiViLVXS9GezYVCWHkaxEBsdjf6uNdXMrOWyStAYWkXGbtONPyWjb
ctv4kAGyp/rhFczithFeTMPyHu05XtSUIN9V8fAj0JaDP9EBjwigVLGcCbrjVB2lJ00SAIaxWjal
+HAqlh2IwO60SIkfJVYeKQobzSp5lJ1XgCQ2ibBDh/2gkyS22hapMU3rBpxUsHET2+MdpQx7tamN
ezur4+vaNsdPee4A1shO4o8Cms65S+FXsuJHUN/6v2AD+2LkhvfVVzn1b6uke+YkA0LksVTu2HfG
+//+Mv5YwbL8LW3XtW0CD0sBrPPhbxmAgNACNts/5fDqhFREjP4DiTXate/G3cm0Uuc2Czy4uvO8
fuCIYIa4JUs/exZANZ7XlL9Y8l32JtGUCwNC3GKMSGgiM/NCr0f7JdAAgdEm9YfjWHCtuvDFDJ4H
okgSk2oo6YL8fJpq4dHkqQgKoLKWVEQWGvbd6pSSengdUCsK7oP3RxGZ12mSFt+CzlCvU5hSD56u
NI89iJMXUJcC0JyM/dUY5ayk6mUl5VbzeFdBniiqbFlsGc7n//6/yF3/R9GuqVEIo9mmZQDYQSHx
77+JbKqjMjfd4IsCHuBFZPHbjKJXOTrT6zPhb4scnCEkVCW8yplaPb25jYl+3TjQe1C6WTy2GT92
PcoKwGdayNjMJIbsYgxf2tbOxSqSVXnhC2eT5x5J068eYhS3wYDgN7N1IA6XOeQKRWbwOO5KmzIg
WO7cY+mT1rCDOebvblgFN5FhZLdZ5oz1heuOzmWvABQ89b65770ZSp5Y79LLwu/hIu+net+K3Cv3
ceU1T6k3UEVoFQYwA6BXSlrTUEKXMnGudm0s6XlRUDqXWmClB7GmjfUMKJEGlS7IEWD5uRCPecBB
QE16G0DE+1JWQXbrdQ1VI4t1ALrqWelOYhONVxBRKwtALgezdV/ciOvplGyBieCkD7Bg7yirrA4d
5zcHpa4acHxE1px/6IqpphLqIL0J6BWQmhZ57Q7LLJ7MIl2ZNXF9KiibyWNHp2R7tZrVi0YvzMdq
aaZEHagiMC7j3jOA36HJMgh8K5Pq2LQo7oAW8m6twA1vizQqTl4xsX42fKDRE61gi5GPr8ToNEpB
i+77UHefyjH0/nTBS0raGiyv0gxutK5/iOygIY6t1U9NEzR3aj0+iASwJpFoB2y2RRW8exkA2AF+
039UvQ809da4q+apJRkw72H2rbI7VtjxaTI176qZh/6r1iUnu9HtX4mtPMftmH3ZXKvFNU8Hj72s
33+FQpmvZur8qpcdRe4m94Y+PxJWaU72wKZAtzL7pk7bP0Ta9E2Rt/1VCSeBPUerqzqXw0jkhaHi
Z6bjX+OCwjcOpNpe9OAkXY19l+x6wo+Xds4hrl0OEXWxXnxFSL3/0VZgZUZ1+52dgE6mns0BR5aB
6ReT1BGS3faD0PlXsEuLTyllpXswdJ2d2bYe/LHajThsc/fgVJzs0vwfc5ODzOcepPfdXEAe3saw
TPcmJHSdm8x37CQ7zisV7YcNC5Bmpj8yj33hHA/e0c1sD0TtAcAz1Y/uASadrmuwXQ7ZXOrUv9FI
T3TS9FNlZaDY/KcPuBvd7VwPD24GZL7qkMyXhlN4Xw3W09AE9ouoAE19qgGpugeY13pRtVS/biMT
5IBFrMACpR7CYW+EVJTDfBhs/95twMK5YHEIPlCqU14aeNCDRxG52Uat3TlRD9bGYs4yAANWUcxa
anT27t0iutW8zjHknOACjMv5bkFAinv7DlsOi7hWa09Qas93NYvhq6TThm+lVtw0cLj9Unzweq1i
7F5AJQHVXg3nPcuO7rlzM7ZMi8vvs6mN0p6aQJ3vgiSBcr6zQHL1yhsqOIfTZITlTdo3+5mJfpDn
PV1y9OeT0hpP97all2SyjtGPmARVarzGz1FZKzdzZo2gfuoEoTzt1BgtdH6Gel9lLcvivp61U+JH
e6qaiqcYDqends6CBzODUFmr31SxkTePbFbFzjaP91k37OPM4mgsrDTrWHq5fZSeNAobEbA6w/hq
ImnpzCCi5Tk/9TCi5MhpnVPSZflVnBtAb3F+dTKWpgxTAksin2Y9dk7iKabNSQb6yZRddUnkvo0R
RyvPj03VfpksYPnMvvwRWwW08antPoTAVd0OU5TfKJNqvkQKSeOBndu/0t5efQP2Gme+ka3Bh0tZ
VB4WB9IVx5M06zE8G6zpggR4EpGwik6s0XKGH4q1z+3gMA1wJi5jI+oUKB0GtmsCkg6LP5arxYrq
g6kO+o3FIulQhU518El/mUG5oZsqSqldi0kaNVGq9GJ1BaNz9d/MZ+6rZ6B41XXTEddk29o+92ra
PqsZ8FyOBVKsiMB2x4+RDcnDYpSmTpv8xq04ggTgDXY7I1TIi4nsB73hu5oCJkIFFYtPUt/bOzgm
o0992pI7nyXf4DLKRvBHedNyDJLmzWvslEcI9OzvkAgMV344FMdZg+kaWLUX0WskIV2mRTfcwQcZ
P7eV+tNa/FUIrQF/U+yT75LsXIxLaL8c7e/DALlFOGf5wwhN3kPGG5Y0bee5zItbt698qnSC8lad
9GNsBP6dv6icQvXvNlF6oqOeEDKpZvWS0eIvzeZV2RNJ8mq9F71X1MbRzuZrTwF2Om7q6Iev9JDp
dsWXqLMn4iijf0NV9/TZCf1DlEEyFRgQ/mZd9jP+4leef+xyOx756oTXSc/yVVFsaxd4bvddL+CD
s9I/dHVMdnFkxres4rLPSQUQclNkf9hu+KK01clJhp9k+3IjrWY+j0OR3nlj/62vQ+u5XZpgYss2
lVB61yW8qmUFnpOuhMpRmU1/bYLQW0CeFjlUmvg6IyDOAdDf5o+O4GDjTtl5fZOa1c84tAEa1qlq
cSXDKE80nd+2C+qR5CdVOXUCPWXMS3D7Wrw74EvfvOc+028UDWq8ogxL/8J4sNa8fm7Cg7yQZdyW
5r9WAnTq8B8WqQeQygD4ISEoiesHGesQFIbS7Pe58tIPNM7eKSEoe9Zo4rkqee0bF3y+vVu/aXd2
76Q/VSVyLqxxmh/7WgNaKocDzAAV5htvxZ3klIqH71hUuPjFHcWJ7XPZEyojNSK41QwY+VRwsZ8o
1zFyC6xkvgrdPquG6FKM/zRgWgbEGoB28NWOHEtk9tje5Y3T3s0zbF5UycUUaSCKQRoqAbtV3Azp
4qKldsQCxAHm6n0WMWzi4NoGIHeLWbOKo6ZF3n6bb/OTYa3eAck2lafaUh/B8hmOa24ZERMYxorA
uJL0NNchX1ideafU1B1f20kc7z2gSL5A0fE1LML+UVOy6FPgDsDles6XzExUTiVB9HIWL7eyOLta
eD/ESjD26IeJ+VzPgQ5xxvxoNob6WbNcEGl+j8+AAPRL05J21xWxvcZtzuI4eQ5Yx06iNBLiGaAE
D50ROKPJf8n0rroJuznuiOgQ75nnEqoBLyzeXNwlHARLVr+Pq/kYTEs9sWN8LyMSMMKlFjmczdwD
8JKK5Jks76txCDu+hRkIDKHb/YgjPuZiJRGPbelQfi8oP1nHrtOtVhnRFS64y0Z8AwUUaKqRHtyS
xAOMJZI0Ayguay/O7P+iCxeruMz/j7XrWpIbR7ZfxAgagOa1vK92klp6YUgzEj0BevP1e5BsNUsl
7czGjfuCIBKZiSqpiyTSnIOzS7aocA9aGSbA/0ko8KsHXGJUYGm6ToRzKJrS3sWtM55YnOonFxzf
thmAWUfNZrmppncyAMmjtRFlHGiK/6ncsubWjByQzB5KsJc4MaA4/11ZJIpNyLT4ipTvNh9qNGyj
J3ODDvsSD7s0/oIQTrHk5piilljXnzrD+4B0Q/JlKOx2lfDWASufyR4kIEYRskj3Vsq+GRXen/Ba
+jaVBPVQKiwJ86eMFV2HwneFI8HZOJn9SUa4EBMgRQp0GiD/yo2Nco91ItJ6+p0MJaAsCxP/TnoY
HaYqzjoDpnsluxcHWDpH+jnRQKaAlHozJZmvMf3U4y2EjARAQrZJ2I5LgUPpOkbNzlaqLtqRAQRR
SOZeXJSlfWyq11KJXQ1R5siyAZNcRtan2YimiM7dGcEOFF8GIPTe41qukYfRvgUXYS9RqDCFxSjY
dRcLQ5hRYZPW/epuYVaejDVVxkeBtSlmxoByV2dxC3BF9FpLlvCd6Cr+khug8/DqXEdNC+cvFois
98xiwOpTUxmF1tkJ3M+ka6CH/KlMAXSuLCeFgYPWOeoeJ2cdSDRshn8Omv5/bNVYy8CtjSlQS9HX
KYxLwds2vIjEA641RXbf47mkZmkFEBqNOl7RdB5ImSd430RTwnGWcwoS0zyS8eR4XqUrMv0LFBX9
UuYZcIhz5OoXFjCrLsEoACxaRrhTc+vSZD6wcekS7W3gihRBsya9ySRJXO+kAYyAZKRHQ4BisouN
hN4yyapmfbfQlgq89OcepOtHMLjbhxaCuv4SmHV8QVzYWVSS96fpj9X84etJ9FErwvjqtICCpb/S
Unf7LQPjypq08DD5k1GAmC1Yn7rvZY832agK2hdjYOzssP4TqmzaF1QHti+OtWisMp4mZVd9azIr
VYWD7Qte3sUqRgxmS1MTQbEd+ZpWUdZJvmhGDuErBfLjC+2VJe231i1RP26C+XSUBT8Y+Ni6hVvz
hKbAQUpoai+Nw3CjCLtqL+sm+dA1YBo2tDHdZlaYfGhZaW84R89qGhrxB4DKabu2qxhKoDHVAW95
RKXJsKCpFjry0uTNJzItmNk+Iqq4oZkLjvAP/Yb0aCMEZTe9LAUAjqLD6HTBA2vAslHrxmPoCuMx
djRwNIvkAjwr45HkfpOHBzTAKgjtn2q4GehgknbFkmQJB+dfPvoHMQh3NSKDuJbqDUlX70UDirek
zLwziZoa/Z8oD/hIazSQkRsJZ01TJEKqpxDwTlHiuueh6bxzBKg/xGNjV4zLNjdwprdBxQ1yRVQV
qik+SXg7dZNoWWWm+cGPjcs/h2YRz/412+i4DDRJJoAUGTM4KKzvIrNlUnM7jbvyI/DHhjVDfhOP
/+a1ZFG/E3lfbkRhDl8kzv6O5TSvvmZ3O24U5SbWk/GLDf3mXX+W/6pfKD8tSBG/1Hh+3+mT//d9
yb/HrDd95d+RTrJCorQHwHaZn0IU6yFNF4hXmSfjqgNr0j5B6/prD/LouHfTl8yO+mvpAeWQ5L6R
DBtwuQFVRFmZo/zqdGbx0EpbPId1fwCbkni1kI7bsQF/uDTVOBjl+056OCaK5hNC/GQchgNSNoGC
rVZbAqGqXKHVV0e9veEe8OKlnWkopLCPCTi2ZxEAZpH0onk3JF+AVY1WW2Vws2DiP2I9GrUEDLf1
5gr1A8aS5zgTBDrYpMEdLndja2WfuI5ITek30QXBuPwTDrs4AY1g3LAr+6E15BOJzTauDgPCFci4
DPmnDF1g68gNRpT+wAfCv6AAzsLkTKtgG10l7O+kbI3jTU3EVCOxcDSRXQyqIUQ1uJo4VBNhZYW1
YosIXZkXh+oH/2QgVT1hUbIfOfhGQL6RcCD3dTqAt9G8i3ScheOY8BkYS4zIeUA5rIMXdT84myWw
iJUobgAND0j8Afh1mQFsGTUdGhB4diUIBMHEialXOw+kTf4lILnXs2zeg9yTXuD34Tlqi/0sIgO1
TzR2xmX6eNM+AJSZPgspOw7ILfIapKcIQqXSK08BUtGnXF01aAkEtrqap/aAImy05ES7EIqzzmxC
skn53U0TJign1uVkcONv1suRazq4bb2yQjBjLc0KYIg6eu4WNsBbjoHOgL/cAq7/SEPOhrerts2w
cjNXOpM6WZI6oKDksQdBBSB32O5OThojjiCrf74fGYoz+LYoBfCuDn4qiknX5TZ3vbv7UcTD2vT6
HsD7OgCZyqUr4m98LEElrzIAlBkAIbu+lkCOWM2pAU8a3mHQwI/yni2gK2l+9/AXhBKQn0kE1Oih
PI48cg+hrLfcbDxWzZYBLXtFeVhUPrsPkeet7LFLy2VkAycBVYDtERku/vwnZRQTrRgppyBruVHO
8z0DF+keAUSkLxTABw1RYSYHPDPfZFSWUDJkfgEVHC4IDeRORlNaIFvSI1d/ks22tEcnwmLNUaa1
atADD+gFlJyrOKWgwGWs4po0R1FJvrSRIFnTdBxS8ML3HuhclcmNdso6dMWSuofkJzjZc2Q/Q+Xo
1x3I92R4t8PkgoRANXizg5slmbS+/sX0m29WrIG0p86rU92GiNqrhoK5TlqMtrZxPPRTkgxYCuFb
00HTF5OFPaDKFYTwItjGNuoz8aOO3K1ymMnCPHDyD5zOYDv7mZyVXXMBo+9ooM8wLcASzK0mfKZB
6MUJVdnlhWakYWrsTaNgdvjcIrByp5E11fO//F5MppDgfkWKs5E2Yg6KDkDtZup3SHGhDaJhvPPW
H40WXa9dm7hHHI0+Aesw2IYpMJB9E/GKb6BctbdBhNKrygTWvNBKMB7o4TPSWsnFaRHpVbPeEvjk
dSqWPnpWdiRzlQbQkiYNgwXRM3i9ccNF1cbOR1HY8e2nOiz7NHYvfuH8AFuO/FSz2tplFcp/aYrG
jmqlgeJsjxM8IEWSDtBYiXE1Epd/LNwlSW2zdi+DaUweEtQd7hwHFcO0SB7cMSv2qcSLcQWgnam8
vPXRcVOAb2w5VZ/TPDNaZ0lB7MZUBetNYKHCALmUSnVVxyAsyiyt+2RFBbK5YePsrTh2HoGf96aR
GcCWtMzo0ar0Q6NOt2wYrb0pix+mjONqLbNqJQO88mu+6mrkQwjuJU+hMKvjca8GmZfWXsb1vYWZ
dZu3f7Wx9oqtlhvatfU0edITUKiVmn+lgeQ1IlKIP2v6imSDLLRp1Q852lpEcJrlLtrlD3lev+pK
q2lbYN/HWQa8yiLdthxkILnpFE8WeGaf9ISD77HV+R6t6eABisBZ6QvjMqRa9gBwNQfB6bjZ+rkB
OJWsyB/wK0UQ1g5PpDHL66R3FoFVNFtSS5veQhaA2+saaBjgjTLxtixkesrrMEfu1rNfQYW+bz03
/ntAjHUxjHX0gvTiuK2ZOhtEsffYF+AnJBUQyiwD366+kjcT/EZn2xzSE26T+TpX3iS8gcIj/tuq
PNxORRi9pBysfmlW/G1Y1ZdWy9NrP47Gxwh/IlmUac+isoKX0cAtrcmMj4F3MkEfNyJ4uhqiAX+B
aujUkHcqQBrhfkizPncv2ui+aSRmEiO/3ICVhFaBzGUtggANCTJCdp0c0EqkgW97sN0DPYdMNNbp
PVJA81NJRi1K6pLSQhbCBlMOgq7AF+Wo3TOiRM1B8nAaMv80Td/deBVzzpPMT0t30djc2s5uy9xH
i4qtbU2kRh4DHyhhaO/Wv0ZJvnG0QPs+huDYbIvhterAjwP+9+Bae+Cdr/3EU7fLe6NM9P53OwQv
JRuAxFbahr2Nh/xHJa1yT6maoMWRTfPOc1amd/Bq11e4qUQN+l6WDv7mFgkqQPEHmW5AYs6u+A9i
V3DqpUcfBHh4DWbXorKtSd4jybepzaBezgu0inMSuodTX7txQgt1zXcD3m9Ps3N09PMTGiU3pDA7
6gpEm7QWTHmzLqkYghkIQffO+m7BN+onF6db/PR+fkzcz/oLCJjvfOshbl9xpOhSZI18AS2HZdOv
8KKuoAR/2tPXHwv3e2mV6f5Orsc79EnG11kstSg9GFX2cRaRhyK1u3XguN7NPxQttDZQ8VtW2NvZ
YvqSbruK0q44z98RKVjzKGJgRKr/k1lulYEO4KUgvXFOPhDQTZeFqMb7/4Ux04+uzIzj7CRDdecZ
GHOr+V8KeYN4U6RusgSaqnl2fe+r3iTBLitDcHqRLOwMXJavgKjpziTpwso8Txq8BKQpkElfSYbe
WhNHBjcbVqPUxcoEOeZqsidDWv+vG80u/A+0GQmmz6A+HF3RhiiRfp0d9hJkNokX4rbnyeRcRHjJ
XOTGx9BTlVlKZAHrJdoOLeKu0q7PCdr26lUcBck5a0NwYpscjBYGarUXN0u0ToOD3/miTLi+5jj+
vlnOy60THAGM1e+nnQ1W41hHy5aRWXiKVdMs9b0l+sa+2x5Lt3TTpwfB2LtrA+1k10Y9BxSdyhFF
OOVYHGQhP8eJVj/EnngbdD4+5K6s0Yf5U963VgIoSAdvbqSmFlJPs64Zkg5K0gVAHxvU4EtUJHkR
GvfnBdpJ8PLzvAkZqJ2aYMRO75sHngegXrUTeaOFsHQQPRc4Y+FdFjlRMT6lkTc8AXOhBwN5gJJ/
rr/JghDkYz3vLqSR28N4AKkDKN2UAQ19wDO8HoF5nqxc0+8eJdDm3xXQvx5sgf4frGYZa81PRhOJ
E4m0EvifmUheaEYfSEaIw7mAn9rMRrELgIVcARco3y3n5g44LAAGUFOy6grgJHl5CLYWJUt8J7j2
Zredfczfcf7eTjvso7S9/Y6ZBpSe2crn4Cm0PANU8+pfS0Ox2yNu2vPG0jCDrZaE4c137GP95jua
ITNPRbtHCUfhNMdS/MWdZ9tEizUYaPwjIBx4iWJmlJHT3HZTH0qYlkk/RqtMvBio4z+i9BuJ2Umb
FBv425lWxdFoYIwvFRr8hrKVD2HYtM81fmeIAQMnh6YeaOtA4BztMsBtPvtO2D7jaYhmBXBFH2jq
hQ7fp7XNQISNNNZSz5y1IRP5oAVwByLUBtCgJiLqypbcuTLZ0SLtQO6a9u0DVR1amCg7EtjIEzph
GmwpTzIBa0fvwm5o23BtBO2b0pSNSRpeLMQErma0A/C/L53Lwi31rDh55+1rvd7N/S0kn9tYZjUX
IG138vS9S4bUCgT89nivvFFDBQlqPsmMtkgadE0DGgyUwEPULHLXjQ9UhixifdwxW7ZLmoLx1njC
Hx+dikmCwAYIm1DlfEAIFGdhz/lNP8qfSJWGiIGUCSCdf9b3C5RwQ5/O1ZP/EBWX9HlcO4xPbhw/
NTHzD7xIDb60mQQoHMBnHeBh3Fyjn9s/0NAp5YQ3w6KImnF1q/T7dR6imYTMbtdmZ9NGoe4oNksa
ceL8hscgYAYdG4DWemEeeQIcA7MKzWnQ369IRqukdze1PFBWxZYBbDFl8Sc9WvjnPcAsA87ApN7S
thWowgvQAcLf//AxSE9WAAROpbmfv8afdvyTjLaodcAs1PHhf/gSs0opU/wapq8cW+Mu9cT+v+5A
ZjQEgdiYel3sR0XVY6ihUhQ/gTroorv6UPvWsCMRLd6p0UI1KDKe2Tby3WIL4OCXafXd3eyFrmiL
WWV278fg5stLs1pPq+T+n43JF9OBbqFn1/mT3H3aeQu6YgCNQ3la5W4iI9zy2vUvlIMAYHJxNA35
900OwmwBVQt2o80ss+pgmwS59icjUWTaUuOxs0ht2Z9zNTCudWdRI/BtMFR6qRmAYFH5042sW1ms
2nXm+AH47PFDrIv4AdQ+MuuKR0Qdi8fEy/WHCJA2akJiOXTpY3Es31VIWndLT1jeA+lZciw2vMWz
iaGwcd2EbFxQRToNibrFBWaRV6s/LRfUHUg17U5sxRvkepFqsyN341ZZ/2kMq73hCONbHQ8+OmBG
9zoOsXasQsFXdZXLb3W6IIVOR2A699waBcZWeQWKAQAWNA4CbVtuhVFkrxLPS7Ao8XrfZ372DCDH
H2QZJdm31PT5s4v80p72zjXW0d62Zf22d95HfAX4z3lv8Ea97Y3EdnmtXLxtG3UVXR0HoEpBidys
LKyvWmEALaGs22uKLpYDM3IgcVe5eLE7M1kECZBxjc6cdIExbSE2Hr3pag4HK63uP1F/td+CMmuM
EmdH0xT41mCCr4CaPdZIN6nVeTpUYXSjPNuiaKK91D2ogm2Qr6P3Jg++9Dpg8l3LRPTaTi+VkboL
kluI/YK/Ti8vruu2j62W/VUofdzOUZuPJOwR5/7sAwgDEJSAvPBqdw3eP75LmSY+Zy2AOiBmqJve
JszuUZcPyFDwTRTLeGT84gFlfMUEjlhu1PBLlXdgaAXQRXkWaHyZprSSKm102aEaXNM1NBYrRVpB
dx3S1J5xIIekN636DCRTvmEZW1TwSBelEI67Q2zp6+SrzJEtHOzypajNcW8HOPb10giOcukaCLk0
dVQ/GXXEQd8tvQVNaQArgL9og8TceXrBwOvnmKvaC8191YYDKOfRNC+QJNs3akp98POU/p9oWgfZ
rXLvK6red1tanZXJFa2WaqP/wbYK0lXXhuzRFEW567gbgwazqF7b3l9lKJ37iqJSxavY66cxFAgf
IUWzoAWNy09Ob3vPPU/ZXoI9Ym2mwvkSDUD7gCH4PaO1n3bB0fHy7CnurTXoES/gERm+6BzV+vpQ
WeCIMpNHJ69Q2qFg3EUOum0c7d4WzLR9W6iDIJ8s3ABRKAtoa6ghBC1kiESmbqFS00exhLqiwaxL
9MTUolrOC6le/KY3KSf9j6gwvMkTqf3J56TrHSOvD0+k5VcCbcMknwcwF2hbFMW9sMirUQyC7g2G
bnsHSJMdQtO+sctr4Bcs9KTxrpEYsjXv0OdYRty70pDgh34dNeuxG6VzmOWVD5L2Vm9PJCJzukpz
HX9dRmsuIkQT6rLDjc0pCn2hhaHYg7HVS5a8ORfg3kEUNM6fgEaLCnUTwOHTVMlsdBat7Hj01rOs
w1ug0xXNiSdt/sRlFl0BybWZFQItAih03DbLLi34vuFlsERLYX/Ep/dRwBGbn2s7RG1vgHr9SpjN
g13VivnUMD5H0sjQD1rHx9gw5Mfc11Yk10cWb4dQ5lup7EscwNHk1n3Molw7pK0FciMld4A/h/5y
1N4hzcquZQGubxGjAcsqURYAKvtyKbJBXI0m946B4QRrhGGsLxyF2OZQZn/93zQM5cP6xUfdP9bF
UE+l5QkvAbuQorEpnArOWTB+Rrc23+iq/Fx30x//kiewnV/TBK6OM73l6OCSsSzb0SmNcNPsLTNm
gYeDJ89NZW0ywCIszT7vP9pawDZhKsINN/T+o6hkv/KR89nRasuQBS9TAy+natX3i1cBFpIrLYrR
XPlD0D2LsfNf7CxYTOKuwrE9lg9kMuJxesq1Hh0MqLp8cnHuWXLVjJUUDJHm3jhQpxUNBSvapS95
gkpTdF95LDIBpjtOGmTkAL9hqeFOsxsCr0e1kUT7wq/N/40BoLw+y4fNvEAHHgTKQZM7L5f0wkDH
pW4MsvUY4Fije0lxrIOmOLZqoKn0JNoh24E/MMuQ21mFrmY9MiNZ19jRThvMw6x7p1aST1p2B+sB
D5I3x7Pe27bqYzCn2LhO4+zA9wXAmXkj+syJbkcbaaKHPkFK7hoaeBYiASU2th418TrUxHekMGPc
eqEy6409sNhZOZzM1HeWdaf7azQdgPEahBnZaUCyYWw6vilAVXCigYXuEw4+KrEV8GWkEF1xdnYP
msf1rZXkQAFoNIZ6N4DCIuKU+cjsQ6cjdFmS5gYSQYt7hSFAi92OpGTQI7petZn9XFpVdI71+GsO
9KIXVrD0xUOZUK8H8olEosFPzGJudmiBRfoSFC6q4UDiZXVu+GCoAe3/NULHZb3s+j58oCHo8uhB
i9xHMUboj0yN3EVXQRseHFZ+vlMDIoiGXGxz/eefo3XP7+TqAF3wXNvzdNMzf2+IHCNp8giIgR/G
IlTE4o61DwMf+faf/RqGMN46N0gG0uNJY2rImPWoh4NWAb91nBo17vo6Wqew9orfZmxFB+C4JgQ8
CHm4UY9UB4gHMNK14udYzi5IkVZJVuCddG3FCObfLUy+Zg/3X0D5JxNSAbjgm4c/7UQq8yZkVhNt
QAC8qUGYj209+ACZtc5erJuPjhosYObtDTTZLGQDwuDCVsUoCahROFgqUEEoUMB0pZkwvOaEDoxn
tOaB36IJObJxPAWH97tBiu3Qdmz5O7Kghf/ihBSKUnN3QEPqtqBiard9hQc+V2iHpkJFpAF83O4R
iFVb51c5qaGrGY2OIK6Z9SO/SK45KtsWY8zK3bxABqiezFchk85qdkcL8/6WROFxzITc0ALpOQYO
yupDtIDMYOjnUsiOGQDoUrU56c0bzZujDDbSgNuFzifac9ahK5uN7RYI3w2KtfCdUTsfH0ZgTG7R
Hl/hqBI05qETwskWE+6SmoMYwTzQtDf44B2BX2weenfM96gPWdSAyEB1E42kNKsbiNouwwHtfsNQ
+Eccafm21I0HmmXAmgQ2sVqIcrxoLOiSBhRnWDs0V+5vFmJgWB5nlTgP/SPJEjLuIt/cD2gR6JTD
WS/1Qbo9ub43iZuOHWIAd5DJ5IYMyW3a4SbzZvi+ddmZztG52SMPcvDYj2bQr6JqAL4v9YO3A4JO
vZUHwIpD/zcNSGcID8VnQ7cf4nEfanUbP6PevFkEdRhs2iRFaT9pUjc5ShkBZoxKOqu3LXnp0aTr
ulpwHC20HjgpiomROtCqhXTc/KRZ6P1a0eUkNbT2UjW23NnlmCMZ2eLIdnOJg0G9AWT2L05K5YmU
yBFdzTIQLl8sFIbubkSzW2YFATAq3z8bGWd28eCOdrD3QvTNLLQKFHJ5pAMTiB9vRBHxy+GwfEae
MdukgTQWeR+YIDxXFjR0pp0uhiJNt75SNHCeXAc1uomcsrHQPJBYpxgwX9MVGhyffITRd7Mo8UFq
tpJ5Xp8K97PrWmtdS1y0EnPnsRtQkZoZabag6Th2LiIj4GEeRvDHk4wGr7P7pY8I93aWuXn1pUjC
8oj4LBrGB5xtdHeoHkjDTtFXJhHWnvWbmiN4NiKLNMt4V5vA75RsNX+mlslkWSZhsCO9wO6Skx+w
U4GOm2M2as0utt0dzYQS8b63JHALkga5QLy60goNFq3Q5WDHTCKzCX1ScoUFzg7gjK/JcF6Yp/cu
aE7Dzbb4q6h3Cmn/Zi9H5uG/wFcZ7A6awDVMDngHx7U813MAu3NXP4NkEEr3zcJ8btDtsgb+40Pb
Dv7fQCXcRUUASI12BBIzStIi8GHuAxMvJIu+uSAHJaJFUuQrwEP4P+xY32duaf4tc/MRXdrdN6ts
vxnMlBf0GnwXXZ1fdLToAJEJMCaV2QZb4aNmz1VHJjAMIGDuy3HhFUWx1/VMPNFC029DlOk9ThME
QA4mkkiL2ch2ASsWyVRsEvTvLHgjrV3SmP5jyYqvKXfl0USfVLxEPjXAO8fjtGba1SnWhicD9wD0
OkdoaYWJ0erdVoisWUp7dOIlcifasvVrc1Pzwn8EOq/2WGTiq+2kxbEry3yjd7JcRcr2d//A636a
9kY07M2vbT4X5ug8kMnsnnanPdSnzjs3Qi7VNgBelPsxx7uLzxWMt235QNtkLcr8nPCDaFi1qqLa
34aGAJREMOSb0gKOPk2TtG92nQsslKEwog8oJkGDsW+bQKeEctAAuE0ftVdNV7M+bR/1AfhWao0G
91IDmumFrv3iuWYiOzS9PEZD12/RosgOtRp4IdCROqZoS+Yl/jObDPd+WhHl6FtLIHljPenaUt/R
GuJrqNhB3ZALtCY4mC6Tsf0K4kJvPfmbNH/uNtvdbAnUqCgH6KransROU6T/9sswf0N2M1FZZtjc
sAB9gvIyVap5c2QcSzQPdmPRPTv2BydKnXjlm+o5ARrVhUzc6EQDQjtAU7i/tFEKdkLuSBwH74HR
pEd5CPCz/2BnBfJ5EIAmrbUmnrz+UW/aisUFzpDwvSQlct7ZQLheTeumVuADoa4dPeh2/xFhcH/X
GQj7UJmk1ujlqebDlSonqUrS+ymaEM1oWrndlYCjSI1EgEe4kgsS/eqHVF2vmFzzUjB0mxB+E0Bw
L3WC3zCYi9wDUOO+0cweq+ExjvJwXwwaCMXLGG0mPU+qrRfViEaRhejFvqw6NL8lOgMsjMFRpKZl
zzYD4MFWIO/WxGhl7CvwyYFYJg1WwO7QgEUa+pdYq4a9bsd4RLuBfg2tUr8WFqrW8jAIJtm8IMw+
W0orbTcki6Khx5/1oN7c8IxIh+x2mGWiTr8GLd4wZtGsO8vQwJKcKuB9VYvGxA0VDTDNZlZEc0R2
/OfzFWKud+EOA8cqzm380TLO2G939QQZULwpFPJZEsIvXi6P4VCxE84O7ERXaDm/ndICWNe/Ng26
hKeZ0o3iEYCAs63Q0L2JKNaN6M5djF5lICUYdrbWOxtVXcqNHrSAQg0Ew8t36p/DIn+tK42/NJrp
PfGoW+jARHzBKzR/AT30xo4q8UgijyH+FhlFf6IpCEWdZQl2yx1NAf1Zb1Bd3K0rrbRf9Lxn+6BA
KJE8tdyKNrWv91q2dswIyesCKNORGuiKBoQU2AFEpfxQDgpgmi7nFboiGSnOduQGN8Y0X8wuZrs7
N+hILtbA6o4m/7MvkzyQnVE76InK+ursqXx8mgOvtce71DQbXH1lh425oWndJdnFKuSVZgFVB7A6
BsBr2B9TVQ9Q45YOYmTgOtCqJwsUttoIzCumFqO1vlYZoBf7QUNpkRu06bBKPpk5On9IgQYZ5OYZ
L+Mo/DE6sWOV9kryoS5hpNPIulysohzPrNmOrsiOrgD/+2/35t/CebgnI7BhMmBkcM6mquCbe3Oc
NGiVt63qeeCjs7BjFNzVUvrnvEvHY96CxdzXUSf5LqcrGvTexAnZ5fl2ls16ngybra4hsz2vkuN5
6oT6eszS8ngnpx1HRLZUyh23HbX37JiufLMZkbA1p8XZfv6wEvhZi8Qe/uHT9YARufnGsy1toT6d
LZvyOO8/f4g2GuVK483bpyPT+VOg/Hs8jr2xIlFfaHi3wRtfGnpf9+BCcL46yIuuwZMHeAvbSZ5b
0X4bgQj1VU8zhM0AEAXwRBadXAZIGmes2pXtlP3acYK634BZna3A/oMCLyZE9Jc3ol9dQ8lWR89F
zxyi06RZqEdkI8N1EQTO3taZkX4imRZV3QJwm9Xa6bwi+muI0D3jgDl5AUKSUnsEFFq51gdp41DD
i10VlN961aVTiTG7NGqg6QBulj3eih5nEcnr3ssuqPt0DlXFdyQCsjFwFejSS738ZPjtkmZ3LqsK
56egWtPa7HbWCrpPIfAj0TTnsE1elt0mqNhw9opmOPv4MZ0jqQE/pS3STSEA57illT6ov+s9H7e+
1hUDgIcyRKcTc7i6NWhhSSWtoxHMzjLvV2kzrLUOzO2oTpc/tRlytqD+OqPcu0SPgJk763971Nx1
rLgGfojAKXeYjvMDHjd3HSsAJgVvH8CEnmXMmhOq2UECYFV7D+cCHK9Ed7IB9d0saO7EOS4FQxdv
yEBVOSvRFf5nutOk4yrLydyyd7ibVnuazfLZdtqAvNY+zv73u5LbWZ2u3j+n7EA9E3Bw4YWu+8MR
vveS6sawyXgxHoCL6l4sVCCv0Gvnf6lSNJEo2KoYqkzvgflfuMMGR4g3VV0TeAmxEv+LkZWA7Mzs
vxGDinimq8oFZzWz+CatHz9464mVdwTULV3lPGaT5gxumLYoMXjTbIndd9byNe/yVsbUAoNnreWx
BOwLmhho4GZ4FmgYuNDM5mMLzhFbTBqhangoNO10pyE0XygMXmDK/WGVdkAJWiLQov+bd7IVDJwn
ePInIKX+wNCVmiwD9CAePCvASV4LgydHr4OnJAucdVxa4yL0wMqJG8kxHTsFkJsj5KemhDEn+mAs
p/nNJdJ6UbQq63gJUAFxIPUe3MLGI11OQ9RXSy8BYwhNm8U//+VbpvPbWxb3UAVpeo6JU7SBFtJf
Twhd6ooqyTz5zAzhHnwuGDjrBmOVhHWOyGxiXmloDDGecs/ehHicXSc1Q2r+VmRjvbDiViTr3om7
VcsRzyQT32/ejMEMkC86p2p2s0NaVRshMvbbRkGCmo93czKizdAZVy9oWtrf4qZsTxRXpvgzbrfi
mODBRCIabgLtRs5yWp1j1YBrB5ISzd9XbyysMUbblGUC7k/RN1lAucF5TV0ifm4fhBroyrU52Jxo
JdMHfauH7s3qSORNoMKyDzUxQpHhJCXzgXihZp/JKMA+Aqx9dLsIkJRiGHpP9buxeuProRZPK3jh
D9De7O1IpSHl3sFBhOZSD753TAAJSGu3XcRTZMMAg12rYWKEUH2farGOowz5MsiBmoyqoBrMr10O
lifH98Yttf1YKXJKXV9VZ5pmbrxE6Zf30teeeLRQOITWXvQKIfFyyDoAzpAW+dC6Sp98xFVy62Mc
E2D4Wd6LdEDOEGhhiRbIHpAcpYV6axoAKJ+cZBqWa4DOoXZcLZAsk2Vysot6QJ+40qE5LRvcZ0vf
r8AID1D89VDggdE3Nk4ttCzffd85oymZxGqrO6+MtiKdm6FkAJpCgwtQJcs9fWM5+J+jNrWuAdfM
j7hV0j8LiHT4JSirAGDV6KgadZQF6BXjKxTpAwK4DgGTq7lfgrHNP3M/BdS9lPWLjvZKFDV1yUMY
a9pGd+LqhKgn34eGm+w7UEueU+REN7Ksg0erFcUqHfP6A5ONibxQUn5JDOelBhLN96BGB2aKyvZF
7/kgkW2iHx5CZQg8nCJwex2p4yOLAxSklggZTf0dbQZ+J/zA4j31gHCncB+bbE0TMohaIMKhuCG+
ge7KHfsvVOJYwGzrHbFtxTCsqOk9ZG6EJEw1rP7D2Hctx60z3T4RqphB3nJy0kiWZMu+YTlsM0cw
4unPQlMWx/Pv/dW5QQHdjeZIGpFgh7WoQ74y2ttlYTR8a3hxvuuDQbwEVfG9RR3Wz6Bw35Dit17s
sg52+uim+78NhuorCJLNU0NUzZpCVsLhLL6YyY8bERD+yodxAj231SF4ayc/+jBEoGLSCsA5Tj9I
nxg4brgmMI7ofoD7gifqck52UeJsBlaju8of5S2u2p9doJZ/30WS5VaE2mXrAHbjY2+kTG5jVNig
vhxoBD6oiIszkNjKswO6sxpFxMeUFKmyIW2haeEGiDwODhtoxECNTj6uC4l4Ee2Tbe9qF5q6LRAQ
As3acgvdgRFztNcCv1o/L93i98ZzRP67H6sEjW6FfE16E7EEM88vmV25wIBJ2FbPLQQV8Qv3pTBB
/tCIemsqXCGjQcjT7s+hVFBDYQfUIZI3uCGtG722V/qIqs51Xw0bPQ/LAzJXAGwzOKiNl0EqGmJa
ok5O+rHInHVtjvLd8F/33OhvpuTE6ZrfwuSDX/PsN5KHsvRrZqUnLROAlTBZlJ1Y0IP0RQlpIJmI
2oavaFrTtJ2iq2vpgErrPFCS1d1v6gCfmBcb2wIIx6DUAgLIuS1WrBRtjqOUks1GkcBUjFWIAHzr
I52jNKSf97tuzA453iImB1hvtxqvrFCdU4A2TaE3J4Rtk9H4f+dCuqgbCBUUtNeYR6YbMcDMOMK4
BALtZhlwPUmdJcVOJHF/dIGnhW916eaosNDTNSLh5sVVuRN0THE8+tRa64AyoMURavXE2OyK0uxP
Wdits6FzJ+QC8VYwT6OKmygHwNvPvE7IAO/kSOACLc8PHL3wUfQRAaAlGq4dol5Xmml2qvnSRnkz
LT08mhzEG4rfoYuwHtmByYcBNtGeHoGsqx9nE7JGUmILCuHxvPgjOQMoXzdND4u4zfEIq6ufsWP0
N1c3Grz0oH1tVztj6OttWvtUop5kUfVgxeUjVa1TaXwX5c960jiXueZ90J1NoUXAG1U18iUHx3sT
1Y9kSps+7EmUmdzZBBMfgcBhvtsr/3P3uZmVzxML332nH77JFoXHJU7allP/MFhirCYdFBKRx0YU
lyHzTcMQ9keJKqjLvKqa6sFpkAxVBpTaZmXh7Fg11Ghg+rPpvxzVZe5daBfC/7MjHGedtYlCj00X
hHt9HG2k40Qz87gqUdAW9oUoXIkAVomq2rMubLJ+4WaHT6doXxON7VxlSUbk4W9/5lRvOhPvjIR6
nlUpzrcZikDpZYEGANHn6CGrZxHhpZNcURGtBEgDtqyX3PX1MsgvwAneLvjpZEc+a2WXT+hZQGIL
/lDCuG0dk5UbV7mhSy77yES5IgfzG8ry0e7slCsZhK9DaT14SdWfeNpt6q4AM3Q59Sc3M9zKt/vS
A6Mj0o0nMwmqAKcSTGcpbaK12jmO4JSeFTeb3r3o7kFDe8zJVpBf+Gqi6D3I3N1g9QMYPD7WmjGg
m0UgaH5NdZwV0eHJd7MwsrvzmFvyFFTpa2bY3XFSbcV5q6E/eQJIyOACRFZ1KwPT571lOXNxkMf/
M5u7lRdFojf7UOj9eRG5NhgfzY5/Jx/WhOIEhIiNduUxt97SZYxCcYZU4NrtNDxBWnSxnGnWOWLA
hwOiodtrqU8K2xjwek3qeWqVuLFZCcKgJBTdcElbRwNeO9wsvmh2J5usVmwD5ToGPyhqF5MBHGEW
SMY2JnIhJ7fw8kfOdXwwUNz+jId0k/1t4ZRBu5dTHZ01MPT6ppHzX1X4HCSBAKuKWazCIjFxJ6qQ
5AxzC8ykLv/UJPbgl6XpfJgiM1qglHfbeiieB4x7W/O1sLfJJNofY83FOmj18OLFWfzgVaW7ItaW
vwxsYMdfDEe/vncfAcjOwN0ilW8osQdqSRP9KlFJsq1MNppfqij9VXkx37o2ajnXJjfFegLewYqM
g8ACsMnHPjKkVa6QSwC/80fbL1PlMc/4tB2SjUz4BLaxXD7SLA9/gS66utKCBpTtgnGLNwIkCbCa
Tb0+3Q9RgkeB2i67UT5Ojice7U+LKzLX425AH6AE4vCHpRvzdFcgsoUXjwwcGlpcBChkAHOWukDd
9Q3qrxFI8gGN0B/6GHw9Jkr4NlwhoNCA0Mr7THpuVvmL5k7dS/1RndR3d3Ja3u9dvC7+SBZ4iEYb
aamvWMEvuL8glYYzGYiTDV1bRUMNLuMWPZS+Pkq+8+zC8ec1MiHRA5rZ8DatzEdumo8iwm1fuaAV
DYub2S2YRN/ddCZzANkAWjLNC83XHhx6jSLTM9Sq/WvloqTKUbR7ZqQZrwjZzpa0Uvt4L55H0ff7
SEX68PnA9KVmgYr5JU1W4Z8LzXqkIBlpaWAqIpgim7du27pbLQ7u7IoQjC3WyIf1sndx0LvVI5PF
FycVSMIEhbEXdpl/sgct/4Q+9xXKArJHEiU9yB2TDgTuke1XibPJDMu9NiiifFaNKbtcIqrlKOyP
xoyjZ5x3Nw4w868kWixoA8k+fCwWxdC++/iwIB//dhWy+J9XqTqUpxnlUKHWTSsfwLfy1UJH5p5W
Pcr7wc2pFKgSmxWNzvWD2xnutpSdtgLwkr6+eS2ZX0dEm2mrNrD19VzMZye9X7pxAjxz2STuLoza
XWSg+AjQYEBtR6lysGG5HX5Fff82BcDsK0iQ8fgtLKb+yaKvALI0V2MRjKd+coovZZL4SFxHX4cw
qQ4sC5N5uy4l8kLN4F1BWe48cbd7Jbf5kKVbO+uCHe36uAo3rOyCsk3mk1lvArRQ/nUVktNV8PK8
MTzvgKaErzLv0k9BH6dgeffAFoRX2DUtZ4WMUDaljdqBZICYeLSGyDu37k8DSBuPJB271DgpXxFa
JxHX+/Azr8cw6/yorrSDM7TOhnnoEEnBgZUzrr8UbRcfHRc4hri7Ft8TfcSNJAi/TqPWo4A2kLsu
MK03VM76ZKC1Q70B+VRxBMh092J7+ZOdBPl3UIPLVd5V1YWF+ojvODDvSDGxvvalq1lALgJzrdWn
wLZFlKGWovj+98cAiwPOHUquPoaKcZ/zYRi24Og4Jtkgrxx/tmfbG9p1gRLC3bwctAg4djbIE5TW
5TLAufQ54on9iSQNoAOBjFa3B1oK9EXuEeIZVrSs0th6whvjvCLRBBBVX9M4OoRs3x4GkBuogWas
+zV5gMGmBc6372IkDNMHNoJMehqswyInMxpEr4H62xmSHdne7Wcg0AOUYu+tF8Vix3Kc2SfkeFeL
ZzToj+iS0Dtvxx3j93KhxYTh//E4CWA30KeLnEmbfxyW1dFDvFssY3A6XERwnI+4UyEO4KevfRDR
d9EKuNPva8v6WQRlixrgsmI4rbGM69uedQ2OW4rT2e7HaKXrjbUmIQ1WIlx96+GdOy0TwB2n6HXH
sfUzC4MNWDembwG38CKp5PwveehCTvbCRLh+nBDZUZtAATx94840IlkhxoNbtLMzki+bPi5S4N3t
lNlTvYtVx75lVgdhO/q5V53/JBoDUW/wxtiuYwUSQLIhquuHMcR9PpEg+CVZXE06WjQAOzkvlTHP
B5ySpzj1gaSoA51beVXXiNJRPy92Ii7qDfrJcA31KWjwGq1+ALM3ytYhskMp8fVB51+EDP2bGfX/
oOwRKQi79546x3kGiZXzVkVcbs2KVzsmYZWX3SUaLB1dDmAgAKfAxUvH9IHu3yLPx303FuVKn3Tk
DVAKeYlbnj7QnfxeGwGH+k7bo2RkhXyKKor+47kW3hnEitnZG7p2owM2ft0nbg5ilALo5GoWF1/b
IIyuXTy+i+seKcHFlKzCbAo3meR81XmtNvjZFGcXE9gkg497/ZOFY9XeaUV28dpcxrtRRzDCtRAT
VHY3xjyWX1ugv28znBdOOkdspgz5iNYIxBVAxKKv7aKdKkTCWnG6mfYs+dWP+GYioNSfI45Bq0t9
qzldiJMu4vCkGKc2AJOfWrtB3hbr1LE+J3k97WjLGIOVPDxUvAOYV279RH02SNkksF8J0lXnkzgN
WYa7hVH6qfDcPc5iw2OrhhHfsF2kOeGKlqRAKqvA4dJfJDTzEPH19TQydosCboe9p+Pp4ODmukNt
DiBFxmytF5xHfhEnPv6bROJH6bqN3Sj1AfOgS5FBgh5ntM+grrZB/NIth0xhUvJd47TGP01anUfP
K39llfVU98z9AaaAN6vQxu/gh/zHAnvXN0dHw0Tbg/EKeXnEt8NJrAKWBtvBa5MXF7W2FBSllUSn
k0BX5uuHjuKny+pDpyz///Y1IHNzRAGE6i4GUbaM0BciEJJCsX3+E0nJ6VuEF61VnTvhRRZmQPK0
997lKAaP/lPuTs1sT35si937Ibkeer0P0vQds+IrtSzaE3gfIju+Ui8kV6u/daEXXolNmCzVatmX
6umV+iCNCaRiSpeNg3kGrG23kqgiX01MT7806VD4gDdrfuB2fUqzOAUiX7TpCrBa+xJAan2Z6z9z
D7hHlqzf8NSrVozZwzNS9AiNZeLRHOJPpt66b2kzeisG2M1H02qKvVlM06HN3O5hQGptnbSJ/FwG
xT8Onju/AZAURP1vu81/4029+9wHHl8bTZY/hE/4uuPwNdrmo4ZCzFVeGs4X4Uzf1c36t5jw8ImQ
JQBJzZO0O/MrH+x6xVlcf5J9028Ty8vPDRoGcf4wb/3YVsK/eMXw4UfvR/ipEY3ROYptZNzKfdSh
OVq2nH8NhyHzRzVLlCwcK/frol1m/9vuTvuf/sgOjbEAEusdQAxaLhinSy9DPxJ41MNAv10u2kbx
tzeN/a6l5aJl9QSsJ3BPAd4zydwD4vbNsW5Q6U5vv2gv3jhtiq890v67zGqB/aIGBPxf0SPMTrSa
0pg/OaDTGlOGG7JaOEZ34a08zStVA57XLD6IGKVCN3vA+bYJG4Yst9pFilLj2You56htpOj77LVD
gfmNu5if6XK0p3HCHi36qHVSH671HPugo4TSN0fdumpfQ3zPrq5eW1cSuE7WH5rB/tGAKJTPRl2B
7x+S+dM6jwRLAQpb/gYvYnoY2yZIN+8+uEzAJfGxfzZdtg4M3aCObA/4idITDZYKnDsUTg8Zwue0
XtQydBBoD8YSt8jS3JNisSta4R4FkLyVu9n0zmLxRLPFOzm5k/WD1SA80vaPTlSvKQCDL3XsJ004
vsQDt7den9TH0HKLK3IrYHORY/s9YvWaIjB5a6PEm8vhpUxjADwlxYpqGZEeK1N0xv+pjayLEJlD
oFzPaiptJG3b2emZZuARVpSWH+so1o8FUhzAYNPfihr1QzQLzep9FqvZUI76G80W7aRkd3aLlyKu
jkPv/uKg2l7luWHgOM7w7KXoDDgnENCxQmCJdwMz5oDOHOVB8gSNsSESrlwvvesEjlC/zNF2ZKsl
yazKch7i+JUkNbrbZrFWNygAlVm0IsWArHxt6+JCezzwE4JFgr37oV2jE3PlhxZxX7ygEmB8YU+O
HQboVOSZD6KC8DWumbPp0YFwzpOWnbRcj9DGYU0vVaHaMT1d/4c9VeNwu6cZM74BLqE4FoMEzxHq
QKqmlz6PHX6gpcRD+Cxd3LMnVeDR/K1F8wJKb0F/R3XBZt6/4Hmun5CvArVx1+I7o5ZU/0tDockb
EW0SsNI1Szst1cPKqm77W9HfvrhIUfcU6TpqmJIHYkWUWVg/1ojm0AoH7nlFvIhu0cwru9DM178t
P1ak+7BExsddJ0YZPoimetRkF7/w1m5OUQAMSy/K5Tclb8s4fvGK+HPkRtluRCfHA7g13oepQ1Ia
0VgwsQ8h0xTrxrvGsR0AMXpGv1pky2aQAwPt0E7yWUsKIFl4eKOqEJfNROr5izXuCe9e0Xk5bCfv
ryuVaSIOgDR8zlH29lAYuljFY2Jv5mU7Bg80s+LB3geh+Hknp2WF53GEuNc5tMMKCA3euFdYp4+J
1eIMH7PWpyVuQNMjzbIY5NRAmiJJpNijJxNfBzEhMrSYTiwb92iSQ2xUmdwocEIN02yjeaYFPOOq
zV4TYxDXcRhG4EPp1UNpF94xUjJJMhuyxg1QCMIyROYtEK5eP2ROk7tAFAWVm4H6yjgcT9yxxSca
Ws8DWuHQoyfwQ2Za5Wc3K0oEzcGS9fcmEhlg7pw3CXwPTqJwULKwLpGMXhUVqgTwx0H98jzlCQPO
al6gCnARoo3V3IDVHAcfVWEdfwxMpk8GmLT2ZKzz+F15t9T1nh3CytuSnLbPV7tzt1w8pgprsrz5
HHQBpGuePLwtbrPKHtHrGmquiwZy214z01EsN0nxUupaeaxAoYl4KpaGbqefUs/FD1pwsapF89Yx
r7voyVC8AG7dXk9c3m6dAgB70da06+Rj2olfvYWugomL/gUUQsY6HbN8R8tO61EPaAFMnJYm8HIf
2sh4ohUNWvE9YEH8jBKn/sXEuRZAjX+cFeA/mJ0livvh35zpoLLSR8bweidRkIMeAVQp4JuhdREq
y2pVBUzrzEIG03YDfedZNSLCHwqalcxj26nGTf9ms0RnCO6dYCGOeeidZo+k73QU2wy8zbcBb0KE
eKov1jQJ/aGyY3eVsSJHEZ8LbDE0hgL70C0xtdTUiq1PsREPezGgBgeFwpC1Ch8RD2oLpEg10C+w
Cgfd7EGshIZCHhm1X6FT/kLGVZQ38c7SDIR0E3B8zJeZr4BWFTkAEd7aNiPoRmWeGv2xQW/AoQvt
w3Kt+do4CuWbuNMDP1E8iXpjX41KtcMDzajzdU+bzrYevQ+k0ZSa5786pLhPfVPgAU0iUpLtskQp
R+SHDV5za4lyZH9x1XH5KSx5eQRGRb5LBjB0WiFHrFENSThkj0HnnivNsU+LiCEXuRvQ+OqTxbIh
EO4n1L17x0VUpr22T8B/4fdRnt/45W74rUqyGAzOjukCSAWwuYMx/TbUlcNcyZqpi3zLdotDXwyW
62c48h47wAmTe/JHH8ANQxDdjqinpCUpcmALgDl+epJpClckc1uOOA7y1LvFQR4KdvIS+wSK3ngF
hPF+R6neamhwp0Ur8hwLC4BkfO3wQMbtBrdb0qol2VK6GL0q84bZgpaTZ80WZEY+FpcfPuxhekmN
QPs8mIid9sKKPvM+BQwaCJ8eRTGyLcLd4bkEVcEx1vpibwOq9QHNT8VmEC5/Ri4esQSNWV9tMJIw
zRu+pXla+o4rRnBjJ9bjoFIvUQXiFT2ckNSkfExXIgUPvtJNU0dmi+6Q6sL5lJ9nre4WckUe0CSM
7A0rsbtiFXCpArx1mdNobpF4FdebARDu+MJnARj4JNK30/jmuPUAxPKoR4UQQin4LN2ZljQjWeN4
lxINcwBdA9UPyntgN0/JcFSb+zKOwMhbfFq23Zjk4Hk6lagPEcjTIlCE+jJNaOWjlra6Dyjt6IfW
2C8JusJfutTLD0nTdtu+rfuvehitgMGyruvYe+rrqHgBWcyZu0g+W+j6f4lzy0EITC/3pMwnQIhP
LYCPkrEEBsQURY9mDoe0Uhs+tpO92Upn5dVptY8QekcQHkW4dcJPLvAePiFD4D4mifnZkDro3NpE
3zVdwja0jA3U0qVFXYDUHuwD4JnyLWVWoorjZHJErem4DhARwCgaEa5gAsXlzC3n1ONO+9g3dY+6
p9S9hMwJzyQr0Zj8iH5bRCIFov60JMXEcH8CKPm3XFmM4AY6NCD+YqrQk4o5wwp82b5NZaOGnJwj
bv+NtaJKULIKM7AY1AyxsEJWoNIhIannTRNqQbzN7IY8LgY0o6Emp/9+lWIyEbcIgbNxGam4idn4
71ZDEo7xafhYZj0HOrlR9Lg1QZGwODnVSVmX/mwdO3+mKaLOu2asvnA3cfcgVEShsEKCN0KnW3dg
mD7EaolMzvdWiu5alV74pfjMHFF+CfsIKGh68g/tALk2v3FQVKxbC+WAtJPGZwehBR6DAIidK6lw
XRJ0HbkrNhrZTnr8CRiO9UmogbQ03MnmHaTBFwivHYvlLFS+GhR0L/J5C0+tIzAT3F1koulo5eJm
WPreNEYn20TUU1ajvpmFdYm8Gbrh+uzd4HbHPKd9s4U7AjRVAxnADn2xp3fZ4pzUt9LZOyo1oxN5
mddcfZDl04jWRExC2dzsJzWtSTNvJCHtDuii84/QORoYEHMEwqIE0c9eQeUTzZs7gWpiCsaHmWyR
ZIENDFvgOb8TMIoJ8CcxsObXRAVHe/9r21AI60QWZDsy7iIO6/CZk468ey5zTugYeaAVDWSrrkrb
gfOindIqmu+JdOujkDPd+VoAQZoaQye3uiUuclJSkJpmpLArW25tHkdzyHpR0N5luexN0FyIQGG6
k0UBxMi7ayzuU9zJDihvRk3Un7v4vIOue7ctdToXWVAEJxcHywe/k1kA0zt1zv7u0wUCBHc3PwZd
ouGgc6uQIZwfJkE1bgXKqc6tSjzIEAxLrrOf8wuoFwKCjhd0axQBp5tK4swNZGNzwNMcFPQltJSz
WExoH4i/2coWtrWih1cEOCo/d9NxR0sa6EkXcLPzUy9FSF49/Upu81Nf1BwQnsPV8UIJFBEnvy6D
yxKUaERasFtkNJscMaJ6azI3i2Los+Kqy6TYjHEaAGwBS9KSogKR8s5TrCF3OzJUraCcuni9k0vN
ss+ymNaLDzbg+Y6GtScLNDsP5FbGJ7MasqsVVs0FxFPrLOiCaw5m7CvNgq6dNkgUstWkDTLf5Ex7
xk8sj4tdJcDm2dTeOTK/WFkrR36sBaKATtRGox8Abf+yDHpnA6pWzxiy9Did7UgDEBx3H6JIIsjt
d+OotEMkpav+fQ0s//d9tMOV3c9qAK+IrqPz3tdKc1NF6FEDAFV17nEbtw+W05dnWjug616BD0df
ob63PC+KTmfYvKxJ7QmjPVqmtqpCifY81EQVa9up0Mjae4ghBmJCVgfFWKdOAr1nT1MavNjUDolA
OlAZtiyAIU0XE5qhPu2PC7NPa75a9Iu5NTBokljDa0hjHchktr7ZTlKJ5wYg7tQnou2z1ag+Awkn
qT1OkYMnDRkul2AoJ/X2tJ5/qhBHGh31cruc46DCtHrAy+voOCcamJa4x8z4Qkr0TTdoBcI/JcDj
lIkwwj/TWZdpQbkNTeM3qe1+koDwVpbStTZDgT+QmaRgrlGDejGZhw5HRjeuBnDh/CWvUZN9YzZv
ULIRZbR+6Lgdvd2c73w6bnbpugB8yTy3TgJgi2AA0PFuF0kPrM9oPx0REz2SgobFjpY56tVqFCRi
353ayko0M01NvSIF+Ztd3xkum8lmWTb4PmcImgDB8K9PdeOFdpCetuUoGFhLPTtbIYqt+2yY3mID
YANxAeq4uIunN6P+IliZfUlA7XD2siZDHwTECE+9W3H8254loGBXwsV52W5E9DVMKzCvmUBODXLe
PPMSOVkltzqAuQLeMt6RWZ6DRYhX03MaDvVDhqCUHw6oGcmmrFynIKE78qjT3lJjFgOGKj72djCu
yQrAX40fu2AXHYO+XumeLc7TNLzKoEBnTZ8AuEYNJKchi9rbJcm0ACdy9T6+mP2nrVOj/7JpBd6f
cSka6Ap0rX+T9cWY7EFe/PSfLu8+Ujlq+gZBwx50kX8+q2YlxTrPcPyVz6CMc44AJUhONDR9gHtt
NyQnmqG53Nw7GRhflQW4IN/NaNkFdVuiDB7Cu20k+7ctix1YpMT75hHIQXu7iueL3PlblsmEwlbW
T3uQTnpHsJJ5R5qBpvJ91uCuCI4AtZ6nd3raw2vvdreGMJKf6GDku1OQsWHipI7O9T8XJJu75Xyp
/za/0fMRoLoa2uQ3qO8HeBLSwD7R34IsEadlMNlgBLxOfSLpQo876/91XShPbW0CeIe2z6y9od7h
UrSB/HklAAsGZ58xjgg2R0dzJwBh7ggb+NBVIMNL6w54U/vQzIakMUoPgAsG8LJoD8lo0EiRFUG6
AwRG4ictMBJDPFV9dF6CM0xn5aFG6/Gp9XoTzaxW8H/UvM4+tVGAOqZ0Qm9mI/ptrF7NlzMNqgni
1ZS44/zOvigKbQhXaLPVZkXWCgR/Y8sNcKetzW0ZlgJN7eBkSKLwDQ3ewRPiXahXyXI80Gumr2hJ
Co4iFiBpOu7WTpk32+EJ8C2oZXMiM5KL8Ry0dfxEiySdrLNRB9exYejMkkXCdlklQe2irkImmma2
ayPwktlt3FclKrqnAiBz2jUAii7AvNC9gD9CvxlSx92AJ95+BlgJYHpN75mVzHom0Yd9qQxswW7t
EcQG4MLEn8nZhz2Pg+aBVmRvmPhjZ8N8iZKPBl1iSisgunJvuCb2JBBp7QJ0lLRg5htTE1VWg9RP
NADx0zghEDusWpaDvv1DcWMoGjMJ16S6kS6bNPSFn8zeQ/dSPIEOpKnA+aSj6erSNr156UG35VsZ
2NOHzga82IeClsjyOuegeqYF2S9WNAuiMdriewJCKTP4KRvJtpQ+XIBTZkiVJQ1JiCs8GI+Vx6z9
koWc7ZZ9pYJ44BPfd0aLBoSaIUfnoPgIxTBj2p9upqM51uso9ZiP41l/0uIps8+0S6vkuELgP0XE
FZjOOE4pODu78oITAgBg+KCpHj3yFERrpLQyBvliRzP0LgWz+s+GSuDX1hZpvkWEdSx3NcC0LqlW
PeRFI4D7nwOeHTEl9GdO7WYwTdCKGU67Z2V3O4vbuJtl4cfszm76e++gd3ilKPrvtdQAEpGbAU7g
GiKPXgeUN23w/lo3jgocZQWK9sg+7s0VOu4IjaTiCLE2yCLSitUjslxJlG/mJbcRHZSg8AFiL6pG
4hDVnmXWHQilpADL0LFzQlCHKkgT2gGqoGNm4m0hUKQlMcO5k9yRxaB1szvCPCnlCKxCjt9OLRJ2
QFHRW4Oubu5HReKB3afxVnlWa5tJYUpraiDFWGtb9K04QLy330Uf+8lgkS8+SNFKnDzeYUW9se6P
SzttVoQSuFBl/jka7GZHza93vbG0JMWyjWRq16SFYncnv2nHJTvOtUuPIqs9OfF4/dloFHqPauyd
bWm6eDFA97rOxYig/03DXJYZqrYnPFALHA03TXW0du+75ebOuUVHM+WoKOrwMHfUzTZc9edlaDX1
0M3Lnv93E76nefdIR67nWK6maZ7LPds27nrwXbxusxIgA89Fm/T7WL2R8K7BICyQ3c1TtV40dqLO
pWl5IOUip6XlAXXKX7ZlgYM1eIIwzvNFN1+i1NGOnZgaCmo+Ln67i+xt9RH+3Yvpelm8JYMKdbK7
mDXzT4AyauvgNvYxl0ZwFcjXPKVx/z3N0vprNwz5xmhQ/UnLCJmvACx2gxkWR21gAPNRVsD1S9Gx
F7Fr2FjZsjupDYAzqd0NR21B4OF1BBlI3ZdR6O2IWmpmoGrD4sAmF0cBVTe6KMC1h8hGoZ8XeWla
KG1tPbEmGQ2skSA66JBU1HNUrJJsvo6HYuLFLkPq8ZBL3PgWUi3SFpo4uLannRd5ra5T5UC/W1i1
eiOo6TrA5cB16HOOSN/5E9C55uu09TOwUeuHUEfkROFBfI8N/qyq1l/cNBWHHO9WW013828i+Un6
1kbHjB5MT52N75UCywjVIJrcWBmuZu9IloZGdlUWRAxKolpZ4Cv7bsG0ECQnbbcfZSr91HaBV0MA
g2b3Dy4xPc7wgogrXEJverAIsNDNJrZD/wHaWxXuIEEEWnkIVpOCldsZc1ABD7bM+J1MzDySBcn/
uJ0lZq/AX8aHxQ3qnt5dL7iGi+vFz9+uSY53iUQHsJ0b9xLVoDSCnXbqQDXZRuc2PrRxrJ9n0azu
Wks704DnWnQe6gMtKhtgFDi7Ghvuxtl5QCdHFAPGH4/+FOkQJVIz+2N2JwvwunPyBPAa/lgtBiSz
ul57V9N6aqr2mANaDhA53l7IQfvWAHIhDqbmW9X1YKLPmfmY1XG+FwzUJi7aeq8haFPWKNfO3hAd
ftGnCo2BBRDHQPCZ7QYUbqNLXHNepSidLXortE3uRvx1Yka3RatPMGuFDTqWlk3VlgUwRmLC3jSV
pW1pb8CQZpzsYVzbQMcwsjC/mJWRXdrEstAzp6YklK3lrgQOu2szqvNZRtq6SWFINp0b7MCRmx41
5WbxNc/UtoEDVdTM7edFSe5aOZjvTlA6DHK0ZtX9nIDcuGnxMnfVEhGAarbQv5SyYEgr9eaVhnQy
uisSf7MB2XYo4D1Ibn03heE5PpnJzMo2QLco1jfCtkMKh0Ui3ZMNvHuXzESRd5q767IIx2PGi+LV
7NmRqvfzKXTXKDUbAdyhFa85XvtMHEFPaLco154Qcj2ZuXcqo8B5FEh9+2IY4x/hKN80WSFn2Wna
AU1CyVb2Xf7N61EtrAxop8RPPe9kk937qHuLUSs4vgFfzp13Rji/bmMD9we1kwxoZ9Ul3dYCC4Ur
UFTp54KhQaKqDt2UR480mBWqJjlg2RuRiWJjovQcDC3g5ltMaIazlAqI6A+4scKTEFGxmwBvDFBU
CfqY2abUfjQyMw69gnMnUVZnw6l1gguJ5k+RJba9AtoBRwHZH7sg5CkKeawmNPZOCRKXBtTRbOW0
rnZq9AyE9xyvzT4g6tE9UikBSUnvVMkmNYbusIhm6/v1vJuk5CIrsk+dIucikQSg8Qa5d1DUqep5
Uw21U7mrCWTBq0WGEl1xouHfZJqCQUDK/9SEPNihzwE192RHOxankiPks8j+tz/SLsZ3/miZJvIt
xVPpXFUJ7n7SyXRAqrjaOUp5csxzb0MrkpvDpM1KkmnKjGadnqRHQAZtAnv042jrZqCurHD2Oo1p
Gs0zkjlKQTPDC+LSv1P/25Y7GUcHUOlXtluv4knXV6Qmj+RLci3BWwoQhZGUaU80eArmGIxFumoa
hpDWBGu8LBdrxANTJOz/H2XfteW2zjT7RFyLBBjAW+UwGk3ypBsue2wzgQRzevq/2LSHsrb3/s65
wQK6GwA9lkSE6qooXlEcMl34IYOKx7vB3Q8eBO1jyT18E5DeBsmuPHkF9zIQYya24K4JqmEpAaIJ
e/vBBmx1Gw2xBPWvx+9MAaBppNrmo9PuDKO2v1NohcvNi1DHycwpNJbBdSiLwVgSgYI2YVwusJcJ
8atuBOBUAGSCahm09dZap7TllQM8i+bezp0nioW2RwKa+LEvc1+QkumdJlMftregYxwOHQSeLmag
0HmGpMYtwGyjGs0ge/dpts/PhVkYRFBO5HMsmYKe/s9/Q1IG/tJLwf+7yTMIj4IA5zTmBx6IjIWY
XPqRzoVqnnQm52yaw8DZPzkpdLZT7J/DkjODvPwt1T6dE1fM3PVzyNk0dx17Db3nHxodiD/ceyQ3
eOkhs1gDRECNukat6ZyRixM/lU6YIwsH2d1kBw/LOeuq7oQ7BXdJuiF+NF5IU/W6TQIhFxIj1Bae
o69NiOIgceq3tMmsJEK2SXJE2HW8N61o7ccN079QvwJZwAtIdUbh3uTBN9zGd3G4rELspmg50wE4
c+Mb2lIC7XmY1j+0FJq9Thnq9UK47hQzLaHKz9URjRCLStvyJhOQJQ/KTRdl/CVFSjQIOsP8FA6M
vww4KsJ13UsoSvxfAGa1oChcX/jbv3UiL46M/9bJGzuxcabBxLq9Fm0LKCnYAqkogQQ72J5adySd
STbPGPXnyGMhUSAatWdiEBH6WwcnlKCtgU5ZaWOhFUb1gWpUlLGGr+Hcplo0BhZmBY8fDVvlRs6W
+k22iyqFXw2ZsK46XI87tadyGmXuWpaCSTAJ/+VJaOg4EDiXDFJ3lcSld1twdqdlDNIqpWfxBdmg
qIKUgYwnUwjZJgcS64+d6g6zqSsPWgIhTtyHVt5ycFhzVBnzcMYEVi5kr0agCfX99piTkfzdGCQz
r/SW5DKC1FqxPmhuedJu00AF/oIZGTZZmodUl2xY4psCaioTWa/MY04INO+dCBRSSi0oR8ccLKaZ
b3t7L/SSw2BZl8XfbCVSB4EcN37FUXPuRo4rm4vVD+6MS7m8clC3qznmkGkOxW48zdI20FErDhGL
igPHkQkkGcb2VC0DJz8oLCDkggLmUGrONkerYn1Jbj3Qo1/VaRCKuh7kIoo17rZVmoW7Vce/A8+c
2lfQtl3UtHYabeSIeYQ3QQ6S+ILWdqNDaBnyKkNjYdOarRodCbfADFWBaooGQPJsJBbtMBz8AOSo
vtRww4xrsDMQ+Gfs7I03q2A9AExacl9VXbMtEtkd9D6WJ7ApDmsDTGBPkWPjtyNNrQ8IIOKlhgQk
U28fWeP/LAE23CGFCPC32sGJOZI2PgbZRPupSR7wAX+N0j6/tEVQ+ymstNtHbjvgoH3EX7uifBGF
MpEDg/HIFGJnd65k+WWwCu1Xf7K5Tf1YIm/+QLFUQJS2hCAxvy8Sp5rsKk8P/33iY7J/EI66NjeY
Y7kmNJpdm+l/si5GdtJa0IwrHpzGHJERWnzbYRV8WzoatDHBzLNqxqbVZRVbWXkqN04H9XkTCFiQ
uY4u8udWlO20xvhGI5i5qtnKTQzzMNjAnyDRQZ/GblMT93mJi5zyddtaP0wgbG91Zt45ZREc2NjS
wti8JXulkm4rRZ8DBuT5fEEeismYfcdEGBwmB9m8puq29oDvr3JqYNk+h67VMxIO3Sg5GcWwam0j
fuvdzF6rohgOBSgJ7lWMFOtB5/6HH0YHJwwZsvYS8MqanrEHKi9/8H1HTRGq9+/w26KeC5unyMWW
ETZjrML1hrnvHewXiVdiLoh/Qsvi/qSxEMjDzj6Sk+xg0gLdG8T0mpO7Ns0CbGpkp4gmcnHB4Gzs
QStPRsg7d2V3Fpjz+rLe4JwcvCOQqucLJ3K1beP6YGIejfPPJtXc8L1spH2iRvEZQCOlyVBvruLz
AfoLNNo0Jblt/W0eBMqVX3TDexJ5Zt5Kx+O3TnDO206c7NEym0G2ClCVAlfFhW2Mp7i+nDrRCFQA
fm7e9mCOW0VjJ7KZPH6t+lTuyUkmdIRghDhRI/MrcYhDdaQWzegXYNig8Jp7GluQp+DXs9Ez0WwK
Sc3TbBRKjt+PGARei/SPJI4BQfBxBvqp6hSn4ltSNwoLcLBcuX6d3SfG1CAL2INAf9CBM4iaVGQV
kjANY8BJzb+MEwLNfS5CbMLHVHEHCFDIr99ahl3f4mSluc0LvdqzynmsISphLMhLhVFk6To2Aful
OLyAf7sN3cXvXWAF23msoCpxQimEXEMbRRzjKX2rcqNiZfhgwiIWnomAh7K9qG1kSF0tLQmOrJHq
ZyLlUSNVz1QlKxW2TC8jLwYy9AbJ/2a5nYNpAhq7qQF5BuJEgrmLv9MqDlsqMHcU06kXWa6WgrQo
JFuB3+vPUDLPK0IFIle1StwFlz+CITKw4OxUpd84ErQWMvt1p0q3q9BPs26AbAcPGkNSjZsV9Ubw
JAa6HA5kYq+bPAPpVV/myIwb9CMB0HI9TQ/Kdl6pNQHVuMveFPAc2IaYeYG0NGCenuSS6mw0hCp4
MWQvTobttU9eCQYaq5T9Ls3jXYYd59nMgenSo+SOgfUNXBcQ/4SwbWxurARK52UEOfVeHTi0Ue7J
0oOQfQsKg2FJzXwMkKbxxhoZ3pCJGWl5w5LgxQkGDp0GszaXDRvqLXkBljbWfID8SCK0YMtBUzLB
v9wRxjVjuSZgWKXjp1NLrd011IsAXvMIcz9yUDGNYOry3gh9a5e64VcucF8VgynwwWmTfmVkoDej
ZjjaCqtftkmc3XVJ1z/UDWSKwJnAF+QkW5JD47mKVLcHU4+GzOkuWMhagmB9LNqw/lWzyk5JbJZ/
t+eY6DN67lIbkMSZxrlyzzHzCMIS2WHoIrbuHdCKC+UB09vr1dLH+XOwDHLk8ly0y6JMtrVsK2R8
jv65rdq+uDfLrLyfx0AKd3Ff8jze6ABfrjUJBuraHr6A+RCHBY0YwKJjpu/hkDxA37B6TKRR3JjJ
SGgz2vFYPzVoct/7qRvdFi7SAshe2TjzlDg2OoO1WTs7eQ3AFLK83nv8PwBu7LYnXdrQ62H+VzNo
05v/XoMYOPi/unZiuHAC+bsroCzKHfOa+tmwxyRNW9YPXVHiPNdxtEM2Fh0zPYhIULtGjgFQhpvE
7bUDmUzkGKWL6/bUZ/JN9d6KwYj52Y1qshHoO/lpqtowu3n8qy7TaDQp9b5uk4f6/HN2Gh2Ctl/B
/lttNJA5b3yv8BeaqA1Q4YE87Vc1STP/RFYqaldpG9c0n8OC4SjRBP3N0QBFln+iamUr9AySyN0O
SXRLXWRW+8X91DvDfUhvN5vp5rLJ9yLh3bFKkj75+N2ii07s5N+tOkzOjZMYa2T9qR33i/61q4tD
Vij9EXwU6twE+BKQncKKz7BeKw8MQNBHLIcuwziLl5BSwRkF/YrGJoCebp7dmOOPbTSiWIKx0Fow
vY52yJCXOwYoGTJC8clXcZAcONQjFxXly1Ib5Jz+YvqizG0Kp2+GAQWkqQ81yUG2MLD8BX2X5rFp
LGqSI08gm9y3PxjrGygcyuAxLGp1DzWlRcNtJPcGbaWvLFD9bEhPNh69RtICyxDCG41e6us7OPaN
cwiesdx/5DwOd30HZXpqeoz5uCYD10ll46U+RnR9UO+clmVLcpLNacLbxOLaiUwAj1o7vL1A/01D
tuayA7jTSIx0mTlp9xKaHVv7NTJQ/MzoXhzZ4AxNRvWtaZfFAz48azX4ew7uw1dkDsgNi7r04BZh
cQ+OlgH/q/hI/L9FSN8Odn2p6Tcpbv9iyAm+RiA5WrOsAXY4EuUNEMnFGnk8zUuo9HtzZCkUUk2h
oVEG67STl6H4zZ5Cs5GlcAytwc7X8/oFwCFjY9tFGyzDtDehU/NnO+gUcmyC7KBhcbYEHSi7Z71v
b33mDMgAFTHyvZJkBQ7a+A0nZKfMdswfDTj5clbn76w3zWVmqfAu0ri7q0ur3hnhSIjhi2ZZIpvu
qxRiUxRVsrMB8lz5BcCTAbMC0L6nRra3ZbIjmzWClKnGxxo1dYI0k5EKu/G/cXDwbiiETBC9Aw2G
BUo7aNECwQximz0JQlHid+fpv2308Z/b5KZAsoH4KobkuhCn0Kmx6103lg5WmdYbPwKVPIs454/g
g92z8TvtR06+U1o24M7M7V5xuwX4bBtehJljmAd9nYswUEQnYOIP1z5enLteR9Z2yB3ni2Mqa2cz
7M0HXYkvYauPf5KuWyElVnypNGlssTb0VnlviC96Bbr4OlPlmvrqcaxvrLKx19Q39QvgF8HYvyFv
orAMKfMEisFjX8vG0tYFwmVLXkDf7VXfgmaQmgVErla2nldIQWuyNc+gNFdFFc7/zXC8TRuvApih
/65mkJtBdsx4I6A0Y1VKT9tROAVOfa67UzsaIekR4Kg4gwf96STBOQKV5FiEnKcbHPwFkyAn2XgJ
NO5Fm4wAtJYLUo8gDgGetpuGWcaZWpBDrrc5uJ+XcdeBv2n0Vp/ebvRCuNy90JxQYbPJO4gjzP35
GDFREnyOLrnwH8u4vez/5/ykYBGaobXJALoXSt8GZVC/BE2K22Qk6uIQfahecnkCs0L5nORDf046
7StZKxM58iyyzRU1kfYSgQElsvdTn3B46JrauxvS0n4yQedII8euswwqv1TxPoEsSz5S4qcZCPWp
UGWE42AHogezA/tA8F5QW2sqsGZQZMfUr8jECeKbOZyaFDLb/NyCpojEkqgvzDeCVicMpL9R4qVb
agpRP6h6ZBOyWutujCKYtgsyv4uowC6nqD4Q1h345qexKEpEOBgIXbd//Yz6HKsbId80I0VR859R
1DkVwbnr26094uDoo0MF6b/+zdYkQbPiRQxJhM9PJX1Ip88rGUv66M5+4Tr1yqvxbqFhp8hQcgmw
YGwvWiD7HgG9egAgjJ9UoA+PSLvD9i9I7BU5q8Gx7pp0WAU1kkiQcFHrIF3De5i8bQDICbZb/rIN
xltJHucAN0ioZY9DWeBqXQ0A4W0pOI8t6yax27dpqHHaMovNk2Wn/z7t5BwjapwmXkztpAIiN72m
Tf8ImmGcvlHgZrWyuD5Q1789Q5MNbxTvjON+/vNFm4W3ymf7egQ2dqVTH6lWjs3/trUBMoOxwERe
0Njt/6vv3+bISnwPsjhJ11eT24S/pC656IAA0iokdjgRlk1OFd7hnCx4wCHAY2IK+3XQUx3nxUO2
7ZRAnnuextjauhwav/gJ1bE5faDCk1jLMTOMdlUY4ZayzIMDB2PuKTOH4KEIoOpjauGmGFtkwikQ
9oSxZ4K4E4PIsNGAk8/Clevv0sgG7ZXV5Fto0TkfWVP9UIFdvfZJqXBuK/pHzcVzpDLNz7yyoFkK
tOqxNZAf0Q2AZla4wL0VNl4ctaySh9LCnrlOCuc56nTQXBt+9G3o3JsC5NT+4n/Npzw1PIZJGK+r
MIf6qFWD0nDM7vTKAT97VAUF9QeIreTGtZ3sSAXZqcbT4Hfc7Kaa8xk9jVXysFtnSOZlkBhcGiqQ
dzYLrB2kgI0dQCfZXZ1ytqxzVb5DMmmPt537Q+XDTV6Y3Ru0v7RlAMnhM/6F8V4fWoiR6oG/Ldp0
gxsl90wFBMvdc2NpbA1JNwfrpj8cQxy+g1HHgWb1b3vRet7Nn2N44yFk4FbZqh314yVS7079WBMS
KixZbX7HFY7ZrshGIYFrDFtdOt9l60XQLPnsVkLO+GCVI4IRXccI8tVNjrB5dBdgHxqY5prtYdcj
Q2UefXwSCkkdA7jdz+ehHinNPY/w2S32ChBRYNvbA2SHicbHcPs2sw6fA0zjxbpIlwWWFEtfQPpC
t82XrAIjlx5Z3p3TtNnZd0DSMLbIjk+td8eg9u4aYNMHgYqjLbBjCQE2YWxPcVTY+F1bch3c4lWZ
IgZShPkGGwZnOceEbT/su0GLQESB8cnBOuDQXc/dTC0anznpwoi66kyT02PkMnixosE/TmGi7Hem
Dub1uIVOz6JxPHmbmg8GcgnwGfEvC61L97WAiN6VXcTAcGcRx/pq7JBatY6UQwcyfKpxkWD7OQoN
CriBvSn80F7MDjDftNsq8czTYAC+N6RmdCt1sz0FKtaWURXzb7r53TUL772wDbV2Ci85IgOX3Yk4
You+Ndg3YMluorKxnmXHk60HspFdrVL1pPPmLRhHUFoBKsROggS9i9o9ktXAOFs18hWUs9usz39i
U/LAQTlwF+bANUcNxLGHkg0bf2ySreuMfisHHIQ0nWXeUbBm5M0pj+IttbgFRJnRcvC4ycY7AEv8
q+hdbqUjIhkseKPH/HRTkxW9vw178+6qG5Bo/zLKECJVDRB/jHVRnQZLdRPMjX92JU9HnaiadP59
BHzXhuJ0rn6IQXZr3+ubAySrm4MzFpCOwtaAquClRpX8EVUpitrkp9rcfYqZ3XP0hWca82KmeWbq
eT3RPBzVbD78gKCc7YHMLoSA+pxNMyXgtJU0F5Zi/eRJx9Sciyyc2HT90xwzpeaQMTAyZOn8u3+e
iGo0Bv+cZ/YaA+jPTDATL/MKaOCsx6ePmUWwl8qItjzSk2cIBoJ5JUo+/jOi1wY5RfRZ8cXEK2iX
xy6y8PqyeTcc94GJpnmM/Mo7uiCWXOHOsnnnQ/lcmrp48HNstR2rsJZkz2L53pdR/gD5JXFT2lq3
pHEGu/yuLIffxx44ZFOo6E12Q1mgoExSed8bw5smw2QBaqziQIXzWfubzUnNGp+fMSaOs4//cRJo
XOunM920BTOR6wJaRTzZlfxhVHah6/W1e4/VQHUDLejoBPL+6EQ1MEL8qiUAL0lIve3I/q9hTH3I
vgA/zDiE1HkJbeSERSBaxEBKFuWhynHfMLZm+9VoBrKWtqo0fk5hULlqFxQydzOg175KUxBZXTnm
JtWM8dObBIO+vngWqEWkS6A1spXoWLblyFVbTdy9yrfWUTe+0FnVPUgIYuWGdaTC8LV2n2jZ2gBt
+mSSVpEiPXMMiRMrQWbvp0uFfnUMjRWHNDZOdjO/P8oKyug3VKUiUHWwTQ3taWiy/jjbc8/cBpYR
HgqsS5BRz638VGnQPzaBhqMWFZ2GdIFVhlUdkmuKH3jL11sJAZsTectaB8MTtTmY+6FOCGWOacBO
xcU2ipDR6vXZR18l2bmRiXrZccfPXmK87s6Rxz7adlAvZpX6e2gZ91CRgDPnDNkXDUSvqVnw/5EM
YTr/OJR2dBxG26bl2MiI0K9yIVRuD34P+Oy9iBw5PDeV0A42g1YdqdYVGpYV2Iap7WzzExdc+RC7
++WZ5O0G6ObFtWCnUjEDB+vgucVhZ7uwTG84d3oiz39zQEC72EVFkWHThJNf38VpMRXUbOn01xo9
V27mYwcPpq/X2Q6tKh85PFmwb3GLc1uPRYarFKQQdPqWmuCPLTb//WW2+D//ftxiBjLsHNe0dPfq
u2xlrR225mDe2757H+MzcSpADni0ixqXXGNmpRx/rqmoDfzdwJggl0XMwzXEIY3n1qlBTu9rPzys
RoThm1C5BY9OYGbBo1Z6YsMa3T40VtidnARMQcJEntoFjm3CnxEUzeQgFVsQPm2GqxHOzXGCahem
fHcdN5jMB76aW8uAqw7wNWAAPD9KjyLI8NuRadAuZTJ6TuvwR1iZ3g8t+xJEZvm9Ask0SMDiHvIO
2bARETYX//2HxYbg+i9rcMdwx4+mC+E+YY/XKRd6zTII064ACObezp+bKIpvsTzID2EAdvEww5Fv
XPTewiky8Q0ZwSDuxR9R+t5zmWf1i+hw5ufoMRDLQB0s4s4TN2ao45zbS0GPHVvynWxUXMRM1Vx/
q63h0UPiBe7XoGWMnEhsJzTjGWkawU7ZdrnFRZJ4qZsE0PBRzhgZoEssS7ybFOSyZwG5hUWa8J8Q
NlHbOIae+TKynP4g/KE/cJX3WP1krNnZY5uMVGDjKqD4WeGWgqe/uoDSKk+A5kNgnXgFfi3HgZwS
ubtLt/XlGh8/vhB1XR7TorrNua2dDeRNAf5d8RD7h7RZA2HrJesiMXBF5tknB+ewYAaSQCm5rdoB
FFkuppC2zyHu5iORhMahGCP3dmmlDZi+4silR77dSfeaZp1Ffbg0BIc2+FiQY4pRoPdamLlXbmb3
HEO1Ivfx5EIdr+zUdLsqORStvacxyUSFLIJRRdz29XWWd9rib33JhkXNsEDqDShzx0crmtbYV238
XTi6CaWOykKyROEf+QCZaVziq6fA99Qi6qL6B0gsnDCpv4Pcki8sCGUeFRjFNbkcdMAXcZ2odwvQ
2SHHVLUCStUeb6ClAuyKl2fVaSSLWyNXUS3dbKhOfsz1ZOviL7EDm+AXr60qdtD6ht8ExmFqDbH6
HobBW+6GMTJ5WItrz6g/lxmoGL2mC+9DHepFLtf0h6ArY5xjWdkTdOGapYQSxrNp1xA4KtzhpFmN
vek1r9rWKeM3BTf6XYdr3SNES+296XTuPpMqOUZ2NG4y5A+fNfUCghTqMBe43wcbbpB0OrAbvz34
+EdqN7ephgQWXMBTlTpduWebCUpjLKbG0VLTi+Ridl0PdBF6Ub3oNVWvu80DXjz5VJ1dF887P+rF
LBfViP691PViwouAiyqNNc8SF0P46081Gy+mvuh58c/66wPNI4OcU+z/++eVM+v655WZjsnx7gf5
j46sl6sXv+t3EEkuzPC+hBoyqMBAJ1c73YOnEsAnLb86u23dHUs5fPR29WHZJv8JPkll/lRJ9FEJ
P3rJPJxPeGYZn9tcd3d2onu7TpTRWRcQHbehQ/fSoqsh8Al17JzvPF18aBar34zAtVdVFbj7vHDY
a+NualvVb7JVwd5t8npNUbHsvlQtk1gVMki/Mawmks7ubn0zwIWH0gegl8NslbpZ+pRAOOw2y+r7
snWTJx51yVMu9HXVaf49tWypS5yG83pfjxGuVg5bB8dfK+qgDQr08qq8p8Gog2ONQEowQ4C1HUvJ
EdClW6q4TZACwQZ8/8lEACwjyNJVq4R+Aa8ihwZ+jLGDCLd974NS27Li+z6M4vtY6qsOyq5QcRGd
v8zj+C6SwHqSU9Z1fJ/4YN3WGQ6ysJdFiOZG3oIh9WUbjW6KsZ0GiUGeG294OfQ+jnQG3Dx5YmRF
RgxNxwTS4IXL6+U0jsDCdOcFCmwgYwxN2OuFd0B29ev0NMFQZacyKZAyVHd3v6hS41jszCzHnVCh
Gu9YM7CYQv/3NhtbZJqLv9mmvp/dkNThHW0hvSMPdX2jbM1ZRJK5X0LVLM0sA0dMJ/heB7vDquqd
7jXsgXxSyHk9UVgWgIdgtAeJzvcgyMZHIukOM06KUFQTIMp08BZmWvuVvCDvq+yN44Ux8lSzFxWy
71ga8/u0hjKrYap6Sbljo50Dpvg3e1L5f7V7DjijDWjkLolCjcjUdB6CnduPzxOjGzgekKnSZCOG
2YNsUR8X7m4IhAKGeWwTWZuWAJBkQndhsjlBoHC3UIQrJKl9h+SF9pq2/AZqTuqHpg23oJVsX5NI
ghzQqoAYLEWAnZBVbdIw15/8jsULECZiV83Yex22zhdX1mpReI370Ypw1ZXBqF9QBlAkCd2vvosX
35D08ZPEie268BQ7VXoJirfG63auK8JzBMTuSmB5vk+c4jVJgfaE7Kd9jEbeJKqRTfgK6XetzvFm
/e2wE5bh2G7sMlUpktoX4/TQ2rV7O1tdBBY5UKsA/Cwj2vkF4yawKD3sB6lKRZVCdihWNnLG9CIN
VqVuvoCdroIA8GAdulpYhzCX9oGasYIsDDaTv9uRZqDdjEFT5GefgDxknN3UrKwKZ5XlW2mk7s4Y
d2zeYH3ERZKeacP2PZRe8hLiXPHsuskH2VjLIf8alt2Kdnw8Fv0Kiw1t2g4K9Af/QPKrf2+bKU4+
u+zsqRgXCSfThpIDmH5ZCC52HxmqVJi6ZeDNmvu/2vGY65BmCkbyZ1eRc88r9+ygIag5Dzsor1/+
95sIu6TrNxEXgFxZOncNwXR2vYVyQVEKiEDU3Aehn2NZmNsNTghl/k0yEOOPdPUdT5+qxHFfhjzu
V9FgaZBjYlu8wHwk3KIwRf6uwKywdyT7ZSK7VSIfomRturpyyDrzDzhZe7iyC1D9nyHmsOpcEHPT
GFWor3nAdkAJ6UBbAOXvpV72CtXRetMCKLalZux0L65Runcmj+qH1NFvA7fIX5sA0IpBJsOamjl0
1xcCS4RbVvvNF/x0QncWYSX0DA59HYOTqbfy17xDNm2cZfaRvFa0zLjrvFR1UIO8Ltg2ET7A6SoU
3X0URtG2Yz0o4ZGIrB+jpLkFoWZ2l0D2dCpqyKgsbKNud7mtpLtIjNbdg7TvG4VMtsAx30WRhYep
GUMYa4c0hGohx7HmAaVVn5xcxTtD6E9hYwPLFmgPoW0WpyrOJCBC0nnTQhxvZw4y03Eh0N/HkfWV
s0C8+Ui5WDnI8zi0A36OBPgI8mFw3kDVYW2EV22A0WmX80lD5UNimI4XfIk9kG0MzZaas4OCydvg
umxLjqsBsI9MFkkU4qweO+59yIbbasyhwt/YuKnH5HNqTrUmswHh19V6tpGjHOOoRkUnu27HwBNf
rmNQGj600ZA/aK2r9t54OCLqHpRmXd02y0JP2HZqW0mzFCm0dygayOBmp5I78A5BSQXgZRD+ORzA
mypIj4ZfWLup2VSmuilEDA8FUZtqriex+xM5tD+cfCQXHMeYIgOjHnZ5FgwLlxva2gtk+9pZzpZQ
UPFgsEUeNMF9nkfNYYj0YtG4oDbA4gL/g5Hm3IJo18CxVswgjRqH30Qnt4FEvgAuh4ttCcTRzu1S
+ayK4YYChsZPkDIKVbq5Z6j70SMyU6KF8sHf2vDgp1GWr2kjvVdPNgUYnSz+UDggPQKyoznxShR7
Xfhyj8NX82QmA19XyKR/bBzwJVltnr+FXfmcN2Hzk7tP7cD6rQoisQeSc2XVQ/pa+EAFDVnRb5Hz
VL7GuN+1hF5/bbDhW+nKSI56UBjAiuFQukjqr50a+EIHqnaZ6H6zxPsX67QR2lZFWcBWwuyiW7cA
yR9A54ewkW56xOFDVbS4Jhx9YZn7bFWZ3Z0jgPe2AiSMQyhFc3HVEya47NPOA+QcvzaQPVq2nNW3
JQO1a5kAkoxjAvbVgax26jHtSSLNa98MKt1Ymqu/O9GNZpXsaySAk/GqZQosJbhE8L2ayIKdJvLX
BZPlIkBCf31HHtlA2vDd9oroGAcl4ps0tXd8MLBRx+t32VbeoYXMyNbokA+O022nPPTQRC2/6wH4
ujRw4C1rI66QQ19L+5H8tsD1yqK2k7tySPxFgutjuwtxux5Z1pOeDt8zKSR0S6T9BHRkt8x8Ee8n
J67D14DiuGtQ2dtPBhfJPi2LdumOwVaoqdPQGXjToeWYRfxgIymYepIJIJr/nkm4+LWnsfR/m4lG
C8Gn9m8zTQESuKrPfxPkJL5bSN6R3NY3LINCmjkWGvCcU80D6RcI2sY2FVN7DhqQ0HQRrvpl3Zfh
hYV6XUSBmmwZ6MqOofBqPdkAnq7VKCKIrQ1SMWL/GeLF/uFPuwy59qXDiu1v9hKMZweeBenaKPwP
fES1RWDn4LsWHkb1tFdVYZ/nlmF3E4128FFB57AM38Co0v/NHvRN91ACFjfF19i+GLhZBgZRD0x/
mWBNvgh1oHBrSN2BooP5cmOYUKef2kZb1zd1m+LlRlWf+NWrTiIDTmUbsvE0lr/ccrAxiFWE4MEM
L/tNDgqnouBesc4hoYBcUDC2k22KIQL2acZkCL5CJzTeTs9CkYWVg/zQQErNNi29hwlPhTdTCVXn
Q0HoK7JRIUes1ty8sMlw67dauU9A+Q6GqfdSRQX2am75KiDCMGCTiNyh3LzFL59akN2sEr4WLI92
iV5Ur27hYEeNDIeqKhsoE0Zfca1QvSoGcIpnmN6GOuXN8Cq73obyHssejN4+Z3UZIkmiSjcqksOR
CiiI97sWXwlqBTnuu+M6AcS9g+QjsNcZDGQFPwnaouW/OpIxzV2wxjRavJo6kVHwEmy6NB7e4tnW
wqkhRClSId+NwcjOVtkaOGOFIgMSfLm/bsBtt5R6mkCmCu65wBbOxV6tzEDiX5r+2leNsYqqrEEi
dGn56xanuUsFFrqVN17exoC6bnOR3giAecy1C2W5Awffu7kmNzL2kAOmXVsbmflPFEAdROdoAIcO
1dqrXGs7Ujze6475ExzE3buUfrHUe606UaZ4nRZq1QI+tLIDUZz7znnPrVp7BswxPIgSRN3UrJBD
uwYmAwkjkGd6rjmSfz1lIh93DLYGeW7cNLnvh9D9AuE9awyiAVPfeqcWDWjpqb2kJgMIYhqQmloG
CiYoYi5oUDKNgyqkFd1DtN79kpq3NPOfT9m6WLXRoFdPSU2InkUXT6lzZNsAGzoNaOK4OM/8lz+f
MgwGbxmHSQNtBmzPo7T6aGM5bGjHTnt8slPtf9i6/Lrr3B+/uWDntyxt/X+UfcmWpLiy7b/cOWsB
EiAGd4L3XYR7tBk5YWVTSd+IXnz92zKPSo+KOqfq3QkLmUzCw8MByWzb3oZfKVR+A/7fWxJw0H5C
9ZKK+CGXE7Igv3uNfNRSQ0VqLBe8HOq30XP5Traht5RZI6GvV/8CZghv40Spc1ojXQEqwbe6z6GK
DY10yCejucWj8X3oEKbYn+qh2A78cvp8OoNEZtyBYK7e4guw9rfDDGD2vpaD467IiFsSrLx0Gndm
1UCG4U9/ywKOKuymV2YOCUOZc7vwDbBfQdcOcJwyqCwDPB2aUD5rcRsc8fQHAyxIWqN1lKNmRyq/
3Eyl19yj7LLcRlOM30QMecKrrlEtC7kdc1Smx7oAd5pz9FST021RUpC9G2m0VkGqU1T24WGcBldH
kkaaRm9GAXAMqbYRwa06sy95WcvXsR8BFUbqLnEtd5WaPN+BWf6DPZ0BSQPGJd+52j5jD4tNr/qa
azv5924i98ALiSDTlf4dQOSJbbAdZJGiE5lKTReg8LgDVOEvLtTBMlDUsrzDygGEzTH4ZZegy7Q2
gN27S5FaYom1UHfuYtadUSvanjS5VegnkMGlDtGB3hmZDnObsxbEXomVN0uvhXRWMtXHrqgKvKH0
6VB3YJVw09XVxlWJbomvdfnBMw7VEYH8eUvd1eyihEMP/uw9iLxfcLcql1GJPF1A/R9OaRANtyqk
hpT9nRudA1CeUgs+q35LzdlTNWLxjhlQs6xc5zESX13P6R4++WM17Tyag/fuj4B9skBFhGyTzQyR
2F3uq/k+yrgBHsT4vmL+fE8mOggOJLJAkUxws5HLbENAPgGVzpI6bsPwdAwD/Gz99c1W6Emn0nru
B5HubzN1U2Xe2yg+hy5odHebqElccUzqYXUz0VnksRz6nuznbWqyQ2w+W89W0y2oOSeAQ0JGBI9j
NTnqOgv10AXZoPEdHe+3ZKO56BPWKtl5mQ1pmt9fgjAL4y7G7uu3hTxzFxQjCVcfvima2gCT/waZ
kxnl9ChsNZvI36dFDgQXqjC+ubO1G8YEUlHgfVn0bTT/TGojCZiBfKHlQRjRA0rqHAtUbYytAYqq
gY/H1u7kOrYzoLDFKKF+DKVgs2cPslVjFKBOG2VSCRgbXOQc09r9gjJOhZSS5VyGtLLX7uhB368e
oEkx1d3GAHbnPDVZsiyx1bJqPm2KAcz53B5TK6DTdio2LsSSDx9smfZRoL4065IfyK3RfC1kR9i7
Xptggcaucl74Ip5ebKdTQVG3xpuVO1/DqbN+zGm7rzw1RwECEYg/SQ6pyOhXh8QXmCeGeB+CffRH
OJRffWzcvnbgxEKpQGzfNSjQNHUltGeUNaAnSR90VMdMxozC7ZZ5Z2Sz3HsSBdeOPvSV6fwLOYBn
fQ4/cZTjcW7hNrJt9rdEiOvE0cy9rLsIaTwTnSvRtbaavpXO8iRKoXKvHKQTNCYadfGHm99/st3G
+jxrDmEBjH/1k1RVJ9GEp9+tQbeMrPhJ8qzUp1sFtI+h/tXhsjUIgG1AE5dKDGzdaPJfvzT7I6B8
P2ai7kXB7rbqLXbPQY+96KzCXLlQEBHHSElv1eoP/wETc0O9XI2JFZmLzKqNVRq6PUjPjQya3Z5z
mXn1E/zK1gUSb1mA1U59VIixrKCqGz8PNl4/XYtXbPy1zwzzj7ro6yCV4J0weZOs29QOD1FRiH8J
FrqfqTuRtEK+ClJijuX4lis+Za1A4pCkRjvUlxa1ltAGBLjbfGwH6yuU0IsfqTDf5n60nhz8HZux
HNKtVcTj0z85YO+Q3imTyWM5AvaNnHmPGxMvVpIcpNcl4x1qrzLRrW82iVTyrpb9uXBRQlAWFSrk
k5Q9l9jKBQWoP1GFaNvX5q0X5DtugMSsDsd1Z8M4TtxIH5LETB+EsMNdETs1an3RpI6Qz+7SND22
utmMsfrOOikPZAq7JgKcdIEUAQLhfuk4h3FKXNBw4Sw0Zxj73+1bd9N2D3EZo+wCjPCHfw7ocvY3
5IYDyIbrOh7Ylnwod376J8UdT1NrlsM5MxGltTXdRd0DDBBWEtR0vZkJpKiTbdwx3EiyhxzNrTvM
55gFXdJaR4QullARE2ugesbllJrDYzy6+YOy3hCzGh77sBxQt2kBadNkw5aaljU5B7v1QcWie11Q
PT+ClRMsjbF/olFZVYt12povSDSlAZmqsigebOcLNeg6qoW49W3WGK/WZQ5t6mWc44dSdZ3sghYb
qyMgO82RzlLd4xfZQ+pk4YZaVz8aQm3y88b6axUPDZ6yhlrXOXjMakRu3mzGARfL21dkE/t9W5gK
eS9hvUWG+uFYTX5hMpb3akZwgo+99ZZOI1s0IPY+oIg5f85YuaV5aFoT4PVNODx75X60M2NepzOo
llXKy6NhIBcGnfBdC3Ig60Q2OpTY4OFNoKuktfN1HPXQ4LJiRhvo0WXm91DB09PWaeltZw9qfSqf
oFSGWKGquj5AeM04G03vQO8e/0XqEMX3aAbu307aeM1Kh+18nrLH/zCwtZhzcFSH6H/Nxq/++MNP
/MCRc3JHoH6pOZeBdPC3owck+g3oTx2g+QSJX4679VPHXyehTtfvw8+TNMzJDpXIvjJs1CbU9732
M0o7sJhGQEsvjrV90PZR28Vf7Dd/gJI++NsjN1/rGUkew8uNVa713v/D/G7BY3zsAnl1x4HwcMTL
DZ4J0D+P8VRcEwvFVX1Y98R8VDtimMi6AbyYPUMoPTryWNSv7RSr9ZQze1fGdfxQRKwNkskpfvz2
8D3UOJFHiEDOQ2mBe5o8QLp0RFTxH+aoWLqMpvyYQm19R49IAP0hR6c3HMVUvgDa7u1GyxjilW7m
2m0iodbfLh9s9FD9Peyq4CqwE1+FWEeBLN1x4mx5lUiC3l+9TIHIX0UkoZQbsriX/IHoKEgxqU+m
4hxqt1i75d3knMBRFIEaJPUVcE6dulOV3xmPsnSjLQqEfeyu5trYi78euPBOgEi1m5udl4AAgVUq
QuE+inD3rszBB9ju4wblxwHxVRJ4MdRF7y5xY5KR2nQmqtOoBvcEBY+QWdldMzvsLsVaD7Q/fsSX
nt1kSzLSAYAv9EBGwRma7C5KQRlEduSuwSCkB+Rs2A59gqv/TsPTntxSzEFiFDiLJriek7lwjALA
hdFb/fMeXtVgOWwGVH7HVq7LU1TTL2dmukhdJ9IBbyDa0hig02aHRgAcNhheRXNC5fQwBbMwxMrO
KiisUJu6BqWaE53hWdgfhD8tEuqlDlAYv/dSE8UzD40bAoeYgUI10Te+PpRs0OVv4WguUDwRLsnI
3Cq5G2ofhzQYsUzE89/JgyTF0msBVBVI+RA9IxkEa+YlSjarbkNNs5XTwcYtG8SQDngI2SkM864B
sxIqz28HBOflsgydbBEZv7u7vEN1utS6QuRJ7evZDA29AO+UJ2OImo0P1rW9AnjFqhBj98DcH7Gj
qTob642kAU2+PkUwr1pW0poXNiQ+UX9z628qZh8lANpBHQ7m6kM/EHB/jq/y5MGLVbn90E0DP7SR
hQxGUBofcodKfPQlUI9uXz8MXRESPv0+8jmyrr+nvn7KAfylG2903z6NoGZNfwgSmtHKLptooVoQ
7jPm2gH4pq17OjCzDxHh5hBMqO2rieyZZ0c7WWCvc+totIvbtdVqrlBjK8yZu6iBgdErfUBo1QCM
m54ZpTUy+OfVi/c3QLQroCsNgVXbdblpfQbnT7mb2S2QRGewP6DMC8ps98yp2u3oiBEbSReKGuXs
LzPepi+FD3BHDojpHxF0qID4/6WG/hVbjeiLbUX5cuzxBIxYnC3yDKkhrrr8lGpKxomBT7r1X8xJ
dHf95OGm1GZn5CnqaVS1piYNSv54p45sdxLlBM/Kk4cuyb1zAxzArUV98QCaW91XCUi/Y1EFODwy
Ffd0gDLOG5YFwy5hlbsPu2I6INwMUmrwGCBn04Mq3gXtXGZ16c+q+gOFIfV3a+L+witrdZfMvkIJ
FVOr3guNV/yej4Mv0p9G1PyITcN96pl6Um5cThdUOI07x1JgfUxEvwhFYQH4PptHv/TN46cmyMrm
7T//C+3PmwTuegJ7A8Fc4G24TWxwH5DDoTXhJ451xdOESmCwJ1vHeBxBbc/Gad37M6rjpkS+mR1b
RaVpPbu9yo8QJRkXxgA3T0ORcmDOTso3GcgtrKNTzztvKmz53YwarGUnFI15E1sOfLCfC34E9Wj7
BozDHmmU+tmfknGfly4kVGZL/Mvv07I/71exAwImGpoXoJKxfGZ+4rKDjKgbVWEfPXl1s2KQpe8F
S8DSUXaPkcm2CJJ6rz3YfPZ2z4EYgnraawQu0mUHtYM99SYi2SWNko9Ti+oYE9Wh5NXM3bxVIaif
nnrQQZ1bNheQfC/7pZmY8XfmzUFVcP7mVZFco66k3U0RoLNGIl/IoTIRImEQCjqDtr1Ydjkozusp
wwamqB6YcMuHNo+jrVeZ1eJmQ2AhXbjmAHVY7UIdakgXPrfys53HzSb2WgsqYkDigj/9BzlUealA
u1BZgR8n7dEXMrHXADxMaxDfxgEeSGMXgG/nFeywAFWVwn0DddsKy16kwEywrns29EOcRokX1wRP
hLaXA59Xwu/63VQ4+V7GE+q2p32mb0w1Vyl+DgimUNOzmnLtqzrfEFeqjFqw0rkgO4GejPsCoKuD
F/SrAhT7YOOPDafsO6oHonoVMx4HoaaLTNzwx+hnJbZh7TmxQATmgKYoqOvMfGpnQyyHSjX3DcrE
Nkbs+ft+TuZDhDDBxiuS4mxlxiGygQOKGpkeR7XsTWc49m47QrUeZyi4eT8jG0o9ETrnNjid/aJD
iTJosP/5poNg6qc4CgcFpWC6ssnEg9Oj/g93XTvlnaqqIn4CzKM4lLljnyBDua1JEYaaKgXJXBxC
ACYsU3Yq2m5bTEV7yQAvv4+iahFFyXCuCjGtqooP5yjD/4zOyPaht3Wh6dQMYtHZhf+YV92Ka+wV
eNzVcYYAcmDrZgsik02bNOmaevtW1QvpgcuOepXZH4qCFw+ofQKAQHFnExbWvk1s667hbvyYZ2O2
rat+WLisjx/jplRHV4rvoSyDfDCL57Bv3EtuRUckUIwXCO7Exwz6wgE1c6ftNzbIulbUbJAuAk48
mXfUjJPxD1kaHITQGKpnhCSD2F+LcEZItk8XKPSG3a4KNYlc3a/ojQD8a7YQziwOLv3CxnYxumXx
PKrEu+8a9xt5uVOL3bUe5FhdMEOuqNu13sizE8ArjyUHTWUUgjsUeltyj30U1HEsu/pi4fZnqgFN
jmkD5IRoJhPCq79UM0BZZji2a1MMqLlysDc5oLbHOVhDggBDO1c12FDA6BpafhEvb/1Vaf2w0zrF
2tgfmkMXORuuF36Z/q/7iddcvEx8swoPgiW/TeHkfEOlIJbXRItTGva1SYPI7bdJTRz1EpQ8V6UA
rWo9qF0N2S9UfOAK5DxHJWqilRYT1hesOHfWPZhvoJVUgc5fDD99w5GBarPo2QTaaQXMXHPqo7jf
I4M2bSCgUF6aUOtp80S8ZX1+J4ra+oU6VgCw4vJHVoRz4BVGCNZ/hNE49jnAFk35ocRjej0DOPHg
eBLwGPx+v+XS2WUp915jt9zjv8xPcZc7p772cKabk1l6AfbR/opsbtRKbLVGCwtmsXJnZn1xp1Qi
Lp4yTcM6Pky/6hC5dIh8OD9BZbaY2eh+a6Rjg/iHT/csLpI9Phx0TJFjfyLfMk5lID0bpE0jb46m
PtSN6LtgMHqEM/AwalIz3VDr6jID1TCWUTZdQgEdN/BA2uupYP2S7hS6P+yuWJiNFGeQAshLR783
SJrM71s11CqvwjkfTre9msH8Zo2q0HFBuzap7tLRYaseqILXWELVQv8YeYa9le0bFVQB6mlntLVY
2vi5lhsRyWZ9vY7jJOYOevQQeIlQ/d6B628ZyXx+KJDb44Z8ojd1zt9qUdwaoHeRT7Rwghv1QEmv
PbpFoW+YxPe++sYDKHhAmNzGUKOYZvmLc2ywZ3A6+F754hR9/81pANQOszR/y8OX3j7eBNXdEOwu
U9GEa0vCZ+zT+aWykn5ZOZZ9P84K4Umohe+h8packAsQq2QIu8e+asMAcjvJtxahcf3rqoc8u9Q6
vBjnBTjw/mwpM9tXhW9CMmPG20FHLW1Qn61EGMXLRDeZ3pLfOmaRx0u8T5AxHPSO/eZNjjQkR9Vl
ksppNSILuC+rGIyv+iySQ7OcNTkmhSEKzYh5o7e8RiV68+BmkIkju8jtcoE/kAfGiEf60I/Rbow8
8+2XL8b5bTLHZGfLYlwZcW29Zbm8zKxKHluRmCfQjoLTRDvnTRQvHFVNJwTG8kc8GM6+9odC5bQS
eZ0FXhY5ALwjBRLbcb2YZ1TEttOL4ZTuz7iFqoclo+gREGx7Mwyq2rnYa5WV2R2MlOfQy4i8U5QC
4UZnZBu1LdE2OiNbIhwIG0XV5f/D95/nNEb58Yo0n5EaL0URT8ta06y6iRrvEyieXVuaRJXH0t5m
JQTXyEYHcD7FS0tzmdxsiBufmdYlRC3FvLTKpAaPKrIvE5+eQmwTtwAaR1s7Y/NT0flv7SiLH//q
kAOwCqKAwC3t9CcitrtYIicFYi1gjCwvO9pVEZ7MSJZLlabdNwM6joNRpD+9BrnMGausS1mNYEcZ
UXQxFVXy5BeozW5ZzO+70HQCq+kcbDyQrUyKsnou44jhcckzqNujaUKOdwkZ22GDZEX9XORhiod3
Hq2plxfuvHEc315SrxtCSWVAEHdRJqAPqQo3RDYVr8Iaa2rcc5NCQn6qvoM7ORjCwv0JwUOUDoSZ
+1gBq7uZQN64I18/A8e2B6zuJ98a2PVHqX0H7ev70vuXolL38x4U4XPmQHbKsYRwfcf8VPrYd1Zi
+nFvP17fbchmb+o089am08dPEnCDANzt2R8q/SHTsfkBKn584SWvLlMGiD7AIuPWlJO8pLJLF17v
dT9E8/U6BCUvgXAy49EpOlSXTk67Z3h13HGoXC+Trkm/iqHdkq+hynuFm/b7lEC/RjSiebQmy9mi
LnSbWRZkDcAva4KM+BuEOJ4Gyyqfwho1PT62iSuy2xDly63y29irGG/Cctj1vncE1W98GMOJr8Cv
l54N3ryfIWsFyeXISM5lxvlK6bMofKtsBjhGZ6croq7Cb7cPGhR+InXo8Ce7aCFuBfHgZER0ldzm
2Oz/ZXnLLL2t0pTIkBH7+b//g2iADyJbmzvMRbEvhON0Uf+H5a0Z4i8y5MyPDRu9HWX9rrKPlCNM
MitbpSLtEfJA3pASgFeZSGp/EIi0LICi17ckIo0UVYn8p84uXj39PIRWhGWUy5BFJoRtcPA1Zoua
Tt2A/5tOyUjdmZ0nS7d0UXmoHV2GQqqATm8DP81zG+zjHYmMNRgA3UE9VSRHP6M64gxKcaSVEqRX
qDlp25QpBuCheoKMI2Tr3Vy9+41YQ2yvRvKxbPMppjgtNFkRKhxRFjaF6ldqZvPXiQH1hShJB9rV
fLqY2Xi1q2R6t8/gv7lof8JDWp310a797c74GocF1KDq0joZzWSd6AxRIvMU9yt/UsUHszV4swrs
xB92cdHckWuEesljxrxz5DQXVBFNXlC1nbgvImUhGuvwJTXpANwdqP8MdeB2Wj5N7jAvq6rPN1Y6
oglyESzIQhRjSoYKtFCyS5c6QLPDlwag/ue5iCv3dBueSQFgtfZXeWyA68B9H24BeLISWG3v+mZg
p0mroSLXoTnd2oPZTpZa2locNWkA+8Eb9pXchsmHnKqRQYEuYLaCqitrsxUNpsMHp1S418nIRnPd
/GhWIe1Xslum1+LFx4/mUEHlx9ZaSrcDSxFRvDVBkI+mOcldHdrLm53OyPfqoSf5NJRcPl+DfFCe
JFZOiZXHUNrgv7oN7KjdGimsNDF1qSSuttC3OePt1z+gcI3tqhxl4KgI7B9afYBeKWIQ3pxtqUkd
KPxCoSUSIXpQgQXutmbgoZ/taLja5jDmQc4BsiR/w0nbi9Ne+4QERCT12B1rTegGzG37LbPZPnQg
nhUIE6qApd//jEyBVDpiHS+R7QA6ZSfDfSL9CgVgSbXBx95GbuffQcwAPFi8Mr6aqlzNWs6oqsNf
vh2Kp6Ip5nUJUtI9uY5MQJBLuuHXea7wMoarSMCiA0QOxQeL2lB3ZiO+0ALYzcz5DkpsX259k+98
oSWwYdfzzfM/jNOeWKn6Z8AYN5HHpxMD0O6UYpW+7kMtza5ttw5H91ITORe1AqQjRInCVKGEXDv2
EZIEsmlApGoVYo0QsreXpRxPNl5CK7MK55e2s74RyADhLIiTcJAj8ASZEolVYsjc+3IYn8EAD4S6
MnqA2fUhtli7T6ZJIaj/6ZT6DRCk7EE7if7rIImSqU/DP/jQadKF/xLFcz6/TVBnzl3b5a7vWh4C
zZ9S5INyncYDpu3YgTWb2SLel1afBKBXAT82tSFM+2dbFma8r3W/svCbM/WB5cm09Vo7aGwWbWkD
Jgzl3Q2Nt7MgmF0tuAIVVCGRDDWS0WdxYIAib9Fh+5tiy/kI3lQH5IRpHGSZYRxE5vDHIkyTDVih
xiX1RnyuzmLi67xzTwzo5s/E5tSGUoZaq4LVgQfOjZOIu3i60qlT+zom4Ug8J+2uhY71v+ANvL+G
ex3bM8Gh4yAO63qIiHpEt/PhzWznUlp9CmWouWhAHqyJie3g+g4TEW690i+wA8M6GaqJM8p4BATk
P7y6ksTZA0+1b/g9BVVCEYfHDC++a0w+srNsreoWFCg65NL6LAsKFVsATg3zy98HFSg01USQ1ZZI
bEM7gaYk9g27GvDMC9mQtG+uNkdTn1NHxP7iR9y3N1tX280KUdWqgdghR2rbQ7mZBzGMB+7b0V0p
JzBV4Pt5K8osxMIaTLnM7+TDKOcXsvdF7iAj2mqmOjDP+H29GPvQfUNFjuZ2GbHT0U3TnBd95SSv
fmyCa6NP2ZKG68uZhZU/DNhyXC9H/k1evV+uCF3nX5bB/qd/rOWjQh0ScCbC+cxE2FtHHD/+YwHd
g5RWhRJkFEwCJunuUbvs7ukML/P3s5utw7IPtMPl9j/53txu4/9PNhS0AaoBoR3SLb6KIWOFIQ/U
JsniPs2fVNmF60928iDbdRi1r4LHdHrrp2muIsh6siEzQ0jR/HmRnBSYr+rIffTd8dMOjybkn6Jl
CUDivv7rIcNLbD+2AsBl3dG1s4M49W8f6mEg+thN3fPN/GkUdZCNzlBJxovg1v6v424uAlxBQdpN
ak3J60xk7SoFJ/eimiLktl3pBLEH4pyyKf6FdN+2iSXm47LddCGl7np4OAjbcs3PLDJ8mm1R8cY7
lxZDCn1aloNT/EzLMEIcNZKg+8+dLfPNbDuFTvVgu5aNKFiIfSE2lIUsfqp5AMs5P9EiNOpSRGqb
3jwX6LtLwjgGdhPVOuDwAbA7T987cgOKXdQR1+iI7XA8A54xtwDJFZm5A8llC/7NojUBcam8szPN
3pm3pdjGDchYbjbZdMYpUfMKFYe9EZAfpF/X3M7ZiVp08KBnGNhKWijxDL0zjc/B2Laa414syYXp
S7De8K6XIBv5Dd5wibT6w5xb68ywxGMUxcbZb2KUpU3sdcgsbzsaICGhZmrE86L0pnBPzb8PAqNA
F5S5+HHjnYdOsvIy55zjzXOsvOELFK2KcwtOUqTEkXKTiIctJUfdEgpDvS+Z1A8n+aZAUgjenSlZ
UcIOa+ofwHn75yosijOQSOBH0Ik8Gq3ZFANuMr5sfKlOlWOgOKis02eGIF9QuChzGyHBCVI7/ks0
/sXtsvRttgxQrhcWP0PTmm8GWRT7XkTvw5Frfh8+e81DmhWnuAQqxvSbi2X60WVKvPw5zSxIxcOc
dIM6AfPTBNdkA0ucjZxBvkO9jRdxSLzYzZ56u7C7MD3H8Occ2H8G4fU97bggrWK9uRysARsyTcaF
+BfKSgvpVXejrPGj4TJaOkC0bq4K6ahPB+cwhHgyr3iCuGjxNKHIJZgU644t67EfAeEFSlXzck0u
OeAJhwKPKqhnwxkked2jjYCybpC/jCpk5O3G3IUkwd5yMa77dMquuVNv6CEj0aJeTebe0TbKckH/
Cs+J8gXkWo3jOI/zE/6SHf2DweUTYX0ssw1lYvVwbg78Lq6mPdXsXtnGUo3uAWx1eavyjcOkhOLk
K30NjXZgUsjrt0K2Kx2ZKPn70LEBMZA7t8POcLIJrDg42Dwu93LGbsrt301kH3UzixN8324H7iwO
PAVKzOcNfRFWWQwAXqGSl76SpjHiCwd3LrXIg4fYuIqpu6MWDS8SX12HF0M/7BqEcANfDKtZ+Pui
r4ZHv2+7+0xCcU/GTH2pDaA7UYGXbx1NegEN1ENZi/6xQinwfSxDaEjybP5SQCn1v7pFMs4CGt7o
2RDizVUYYsUXs6hYV6BhODi9lGKRhjUIl8wxqiFMj9PP7ZYncR3QgOspwjnPWa/YdZKrjUZm9QAR
Xjr9MIjabglyTxe8vMpxT7MLXTNQcIm11wH35OgDndk11LrcrhL7yco2NzsUSiDL3KmoWxRtmK7I
DzhB4F9oHCpzsfHQIBDMPnkJ7ORCbQ7KtWUPHA3wsAjDL5MsriAqN02bMCx+3sSoZIK0HEj8wdqv
w63UMfZmGcjWzvZko0M7bViRD5drIwzTw3+bp49+dnPYvHr2jPvcMK1DJurmpQ3jJQCf8k3D+reZ
PxVrRzeR27/nnZE8goypvBtLUOaNyqvfbsMFInOPUBPcRH35R5F5CtWV0C2voxHliKrIoJhuA852
a9MZ+egR0Kqd1+RH9sxy3QDCA2o52kB0ZEYYPtJZVzfG9az5fVbHWbybQxeMzVFWgp6vlRusUNgr
fjgbEsB2ESlboNLYPE31LO76ec7BpA2MgCP5kfVthto5UVxHQhmFvcbZ0zSBSVR/+k9/x61JvbZy
k+0EOqt8ru09ygPtvZ+ANHqBpS8WHnkGtNY8hAnyoei/Gp2Qo4t8LV2mdW2/D/g9jWAp6Lun7icR
nRKragOkZGCnU7u+kZ8SfeqnZh+nZ+5BsN1AVfDUg+qQDi3oHa9n1Oztttp5ajh9sn/y5bqWOwaZ
xBrV7R/Hi6blW0cO3XlsVbXInJFBzSoLn1gbbugx2vVhsRFNH67paeuXNuqw3P4JamnpqYBQ7fUp
fBueeGP4hALzTRx+K4U1PVCdgYd1gVHnz61GEP3ZoOoENDJA+5//dAPy/ctUixXguqBP4uIl91Rx
sYAEfkDqRUGoGWxo1KQDgg3NQnR5qPF13QPZMGhykVJCKRuwUCMPF0OdAG2Rxi+VOcaPqATPjgnZ
PRvwhJx1ywireMieAKF8bAqOMnefT8ith1G9jOyoXhi6aapEY/zFfU0uZCM/3uYYcmsX9muIpMOB
LDTpdTo9/Sfb9WqgigXzDPjPgxm8RFvEa9SBDk02g1v01sbW+y9tw1LvngrlM+vEnf8g55v9OoMf
VgtAAb6lDYfedNl3D0OXdA8K1bSBnzrVnpq96VVnDpoXatEBCo5y82kUc9uvWYy6RzMY8SIHPDZL
MmxWPbC8T8hyyDLJnDuLjevEmMa90TWd2gP1uAKha31J3VI86kJhQFrY8++WPbj2tQU5JPzFH1u3
vv/buKqXJpA+hr/oTTv54kFMO2bDa5daxSmPPaAFtblFPeMKNZvFttVNZ/YfIK/cX7BzGh7crDuR
FxatYms6nQHgC7xAmpoAnRk3QL9cp+ZmPbxyI3yfGhQS+aNtqOmg3KK7G/WhnxgiUsAyr/NImhZW
5vpNPoj2roLuo7SwZ9dKyvbG7wApQrjmRB5X5zDK+4Py/XU5o6JveR0rZw8AByuB/nZs2qgZm6Aa
ZBn2Iu9nCxfQc9P1y9F7v/T1Cr8vSC7F2KCGRDJjg2XfJooiF0nRIrnIeHx0QL0Eohnhb30rdJbK
avnryAZzUUOGcg+JY/ZagzGfBtWlSi7lYEM/4YuLfcHW6rytJ0CNhP+oEocBG+/rAXeMD3TfPIMJ
RBsjOnWlfQTIuHofc3P/PMe1XYaxv+CIvS3Ik+akM5YXKE27Db/1/P5U1wveXOjsOi2dXvubwesO
yJ44fn7nh9zY3Oh/E00HRUTBn2zU8cn2e7zUrFXkQQeU3D1EIoUIg8cYIl91vQB5XbShpg1E8bmK
3AqANNQDkY0OVqrKk+8nWyCrQLJOtkjYO9suxHHy8CMM/Cp/n4pmkRaqbhU4xBy/Yus+BpHiEMXp
ZZAyAaMP0UMJVO5YFuj59MEvXH4AOvPqQXatM3fHc3zZehAdyJ4kP+QcOfc385AYRz760/Fmqk2I
k6N4g+1oeupQfYncURrXm9t1zVo6S6gWVyvQfslowfTndWbglG9z0efFXdcGN1s2ps4hTdzL7c8a
Kg/0CB0oK9LuFeHi/M3uQYdgxwygMN10EZMy43F+seqKHzpg6hdC2+uuEwGQONPJwT7jqcYUZM/+
H2lf1p0nDmz7i1iLeXj9+ObBdmwnTvqF1enuIBCzECB+/d0q3MZxp8/pe++LlqpUEiS2Aal27T33
/IDjzWRP01kzQtCiCZ5QvB1gI+a7G/KDG8WP3dQdT82QbAxnGu8NpHDvwX/TxSxsy30yhvC9DfQ2
6JKsoTUONBDqUeo1o/PZqyp2XmPJn/nAokDp8vrBD1lfcGRGd6s7nTN5k66WbsZtLNfV94JHSnqJ
2v7Onmx5sx3wJYLOC6IY4n1DviDMXn2hs5XV6F5+FVr/YmaogGKVYbtfl13DwI5jiY9XHYFBOXRs
/vbhEh9MRXNp1RIwpC1Ur31UAOHep1mEZ4aC58kFmyCqqPINceJRQxR5MzijRFGru9VvdqBNArnJ
jD8Mc3ogQjwOqN3H+aULdA0yNhVUeSz/yoDtR3my4ul+tAq5SZVqcCZid/7VfWumtGwH1Clapwl8
WCcaoNlL9GIPLYru+/E7KUcZc+Q84pyCDAZK2SfRed3ORpX2jnxiatzHAtkEp2ZP1FRyRlLDNswd
xbt4Jj+2oO/R4lSN2fvYqPN+U/cTVIzDhB+zKcw3rtkVeJ6hcLi1BL5+AVuF6jCaUse1cwfQ5Gg0
e/IJH3Uj2KdhcqonQx4TNk5TMwiJ2NjlbwQqXlykRi9rY/9s0kCUDPzSCv+rlKnYr651lpVEKAHW
YauPev+6HM1Yg2ku6yG2GkjU6gizwhePznKAOXQ4yAB0iNg1ABM6GKD3gppHFVee6D6Jyu0+gXb4
1UcmDZCv7/agLT12WXCbzTk5W7qpEweqbdSlxpk4lEQyp03OS3cdWkKrIPWx6VPh6wLvotQsu4Ne
nubgKW4fpSn2peeCIADvVPzWes4V4HocvFG3yTLwFbaZ8Qnf4Q24AJHyEKGbAn5EXR2eKpDK+QCn
nXOouXlDgdEce5C9PeL4gfgPqOlZCIVoGR472wdNAvmIK4FYFH4OIT+5AshaHqzMf4wMhk2Qmi0g
GFsLggcwqVdrk3q/Mv/DNGcqrRL8d+OLTOqnoXKsY4/N2l0Yjsa2s8zmMyor8ByBrOcfttPhrVHj
F3HIS9Byqem7EaKWSHmD9Tx6AdKVEoopkSwbKMiK8KiMylxWAgFG8xnSzgLyfrWH/yi8XCDB516b
fnptQA9m7zIRqA35aDRAgUGzJbvSgT2YBTedKry9aVj4Ofl54AIj3YbNdpJabgyUt2TRAC0xiSZD
4M+LL07DDLojENitYwLPapvbvknNKyvT4WKIH1WFqswNuagx+zqHYgzbWwYe2FnSmFfyL3Fc2+Bt
xRQG1GIELt4z+TyIOWdniuQ4RkkweuKx73bynPUMe1+QCY1nbMbB2+ZVfX8UaTqegQhOHGgHKh2g
x/7hJYecZWBdKGBdZo0fB1daMUUCx8BjFQJFKN1KgC8v6pZmGO27fgZzxgc/mQWOoSro1d/WePJ7
Xt5fQ1fGH/xkZlEPWFDmPC6WgJJ4PbgQb4vxiV/dmDH3E4jAgZ4/GbUaLmBDuEe9yXhI8ma4hLqh
ntOBe2gPoKt8b9M45O3uhQSJg2dmTRJTOAXSgikwZkm8LkQjELmMII3198SoAN3jhmKWLs2kyNAK
QLQaFP3yBkh67FlDB9/5+n0wS9YdZ38E2Z026X3gucZFOKqMx8QTuySVw1PalPxgqLYFMJ8NTwVr
5keF38/Sx3kheQp8ImYu8CdkJlmSX1GB+CdZgCojrGkBccRH0mKhbmpZkEyc/U8XkE98HRKopiKP
ycDZFI43rypxmKYbMqkZU+TTQx0ygbph3C4jNTjvaGTi+B5WY40/5HWJdeK69jq6XmBdYZr0o2BZ
W98JxSh96XUFblpfp96xDsTUGE4Z6KXxlbWyMH4gZezfWB3ZBM56Hbu6aBaZ1KMlyXyLJT8tyfFn
d349QvVlPp7qTDzj1Ae1I3PIAH5OosvkJs1TEDTPFZG1vflrSzVPOh7gIbDxTQycHD5AkP5cx33j
HjqBLQyW6sFdi547colfaYAvNqtNvcVJ4+scMmfltKDhN8Gn9bYYDfjThCw8ORs9Qr3FudrkpHDu
TNYxNOzlnlb/x9uhu12W8Sb8VZiR44J6IbdaC33oyJGsBAlPkEkNahfixGzN0+qi3jvtCrJF7rSX
Rbpitdc5q5yFXlDI0Y8N86uBB/uXSEW70qy8b8GQOPvWKK0DmRmEZsvadV6EUaZnrwf7E/mVXXyZ
8R36KMw8vcP/T7ghf1XVILGDSuotDCz7kdXps+3l/rcgBChV6HfFaFl3IZgj75o5te6y3vyz8arh
mOI5GKDGrbLOQGOgCAQRi0/6bg+2lkph9++bNtRn/14hj62Eza9hLtBLu9k3cGam5+LoEDks6vao
zexyazqXI87jNnRdVDgoqPTKP2akZe6k2YNlHXmy4DoYXnbJoNRzUdxuwPv4ZpOzymt8fVKXGhpe
IsnGjqKN80xpyO1/XWNdyElxsuaYKFisCtCpzQCgcZyK7VBsUMdA5CZQvhkT5+b79rexwidbIkzn
xnnkKNA5MfOSQTGRItq5dm/UoxDqDap8XYpMaqrmU2Z/IfaLfhB3DVPFjdgyGmGze9R772iMmhZv
r2OlQJ+++oSSftwzxg6r7+eFIHU03qzKP6DKAKyuHKkrFI1dxiHiF39A7iamrjQSVW+oS+Oh7Phl
jlCu4Kky2qrSM3GQN75v/q98SEi8zqVpgCmpBO/+txX/w2INdD1LQP1xE7SaCaCR31XDrQ96ua9Z
hjJ9nvif+kTKTaYpVFrBwTHqjS8lIKl7PzFt8KJaOP+yKwj/lSM7ZyIdnnmSVPtU4qgOYEGYdZqB
76WdNjRqgvLxUxTluwm8e8/UZL17QtYhf6B40+oA77exl6ZBD58Jy2qCR/0pLROw/VY9iDYDkFFd
Zo0WpN5qAkAgIeqdZTvy2YENYKRuKgne8ja7CeUVd9T40BhGDv2xCXvk5sjV5cUGu1b/uvgG3p1Q
XuycI6fB111Yofg9sLIL6fm8E/CZjIPmGTyTHwi1V2EfimBVCGkREVlxBkr2VAbsu+CKxSwV1X1Y
TO2tAnFBjOdl9h3sortKDMVXWVV4T/scSjAhjl8ZV3cUEGTYENHMBNVTWWS2t0YzM9UDpLTFWPyO
b9H6jilW3yndC5xanV5TwUBce8aml4CLceLS1D+NKz79QXrJNFNmVKjoMLv8iSwjg6sn5s53gaMK
mzh15mH7bijpp/aY1/ljrRPR1OQpimMm4fkHSk6vA9QbrO6vMOz4cbE0nfMyyywaICWD33uDy2Uw
1y6v5RY0yJG6F75SeGnm0bnyAvE8eE6gtVb8nWoH8YwyxwRpIaY2NFpAPegTHjWxYsXcx6h7uQsb
O79Pqrp/dv12ip0pCI8Ua3rFcGhR57VFUhJnLi07pW0A1NgsmH1xtdbUR5t1QXHCwf+eRte42evx
Iibn0kQNmLl8zq5JbXK8V/uhfrZ5q6t0KxZrGoHb2pQgDVxMicPWC/jcl4jV/zF2AJPwwN1D6eLX
4Vdh/+Fabo+MJBgezbievQlA1TbbrRpav9TfWvW4Pgy3egVbr0ADRkP/jaDxRE3HBJH2zOxeONIZ
YHP3g+gqxAB5pMpDxl+Uu6kb3WEzzEVyXbqgJ0yuZHMLurxGFp2jEF/OW5r8Gh7Of7ko+TksJq24
DOvJ1LNC5sRt2tZbWjBIrOZqgi8xssd6g2ppfumx7arBPYuHtS29/EJOgCs5jvN1EDlpuPDmv6ya
B7rKGo//Xy7xbrWlS7FZiocBOGSKfWvLL1Re3DI7Ai1NW15ZXxmPjRBfuGaBGcrpl/5fxNM69ds6
hTN3pxas6NA1mbY64/AZ5d0ecknjdo5SZ7UsbZVqXsZA4/Zq/TwPyIkPq6zz9FhxMLp0Xlddr6hH
11h9/dV6G6N7CwAUGeyqSjesabcON+QmF22QgA6hLS9SN5ZX5fm+V1BRm8y5vFAvlIWHcs23oKCa
FMir5ptPA4EAXdlmDTdBIwlqkqnehv0obrUzyD0HpgCVdKW4kY96k/DFjXpCpd3F6LAR1BN83VAv
aAs1LdPMdr44EEk8Lb51Fep1KWj6ywqkFR8G1mvQbQRlhLS9vo11gGbQNd9uowN8E3t5iXLx2XTP
lvBa80hdh7qRjNwz2EqaVy8N+YMB8DfzOvccFBOgatT1ZgDAdxPoquKpDqeYpoad4UEzUq+yLGiG
Ft+AxcQD1R2rHoaQl8eyU5CJUQ2qPMgJphXQJRtgHQT56QO58Dh+jSOTGhplHaiwQptdVj+tGYUS
awKJusynUR1bIst2SWZcmlzYH/59fR2bDHMQQufqNW6d7zdRcbQ8a9jQVdeBt9jVv67J8cDe2Vqz
2NjYHNjakdiJoJmCX4AqaHbDQl6U6JOBd7bSaZOpSLaAjezwz0EtSCbVhXqLOc3Q/l1HDAtMqFYr
8DjSuiK81WIjuiHzVz4KGV31edEteYv9MJVMmk/L8dSXB/DWRjI/8SYtNgboXbH38m9h1TFAbtj7
5p1vjNITc8Ilws1nyGJCyBnPZvx1eo73VJe1+QC1iR0x5lAT2jXfdFllXxbfOEDRE58oYI0BO6HB
THFi4MJoQ6PUnEHdDYlFGxrJKMdDUUr5B38C2Df5vo43DTTBXwn9VGK425FV9X0FYe2DP3XyGtrA
nme8S07hYDgXK+/dg7IgdDFAVWJXR/X4yR5sYAOqMnhmWQhC9XAcvtYuB4K+zOV3NfC7Xo32j97A
zzuYgKw3xi++odXTzbQ8W6M5/dEa03czDMZvWYrD9ApcYqBxDqKY4R4eWaP63XpbQP1pCsagXW4L
qkFgK3eL19uCKA1KGyobdePgxzyVvPMfXUvzF432FVqg/mOfOf5jq1VQrQYsEkWJx7aXp/anMn+m
MYrKcT6y4yAK3lEADbjttAVTf/5AESmq04+GW4uYLkI+5o2fbYFCZIrHt2x4ngNgGWgNipBgJdj4
E/S7yexlo4nV3Ot6Fa8K021SZxCF1berrM7+FNlPSIYrlHgqdeoh1MBebJVgH56bn5hmFjMZtB6G
BIl2vPNBq2aI8vAW4cqhiFHtH+3HsBhQF+jOHY7PUUNMvRoy4IB1tEZMJvLzYhlY4ySoEP4XOkkL
eHJgyH/CBwcotARjheNi0Adw6WeMOX7rIBGBDcJD5+VHZYLUxw6LcTOwovgdkp4PswJg1G8hYjHn
IQNOcN7aUZn9lQTm16EtzG/INoabNpLOc9ChIkzObvdQgh0SRYkgAuBMIdc0JfXJDmPe5uxIAEjg
VDd5U2QvQZaXl4L56Zb8XYcyJYv77p3q2PBYZMUTIX1QDhPsLFQVHjMcJpV+6YNbplTfIpBm9Dgu
/C6hO7c1AKjG37uq76fcy+JOD5T2fAFcbP5SgYUZeyXzbBUgWASQxEcqta/uA8O5z43Kfw6ntn8e
yrjQBnkGl11xnJvc1yLwnqNMPMpx3owtq559My3uirp5Iktql63sLXK73Sc8C8rnkWdAZPjMPnVO
Xz3PRdEfTHALbWlCwDu1z1WXXYrZq+8K1xmBKfbKnY+Pf2cbGby+g3jUGBfa6ZTz73VY/RDcZaXc
lCBN3QxqMDZm35lHm7BJ3qkF/chjo3FHLoqDjnnbhBtTI5WooXivms1jbzJgmdpLY5X1YznjUEUh
BeiVQQymB1QeTRzHclr0gRoyU65FH4CewF60s9GtBvVD1hJsDzpw1gM0+mHev5rLUjSN1gP/zI/I
/EtamsG3D2Lbq4OzFRn+u2b1IWfug2P7fwqhuf8h7j+EhGDLO2ADe/0PsetlxYzX9maxf77TD8u0
49XqJ+ccWGAihTxFf6EeNdy3oemsG+qRr1FutC9E+Xl1fZi6DnyYSnF43eOwdV3ZS0GxF1h/DlnO
tABBe9HEcWAwQEO9/x9f10RbB2Jepzbo/7GcVxY+JFLycWcF5hh3kkW/DQO+euop+Uv6DLpuXf0t
BN/PdpjkdO9OVnnC47U5FmbmP1RK3pWjuHJv2ENFEZSnWQPkc2toSkx2jGbDB38ww++71B6MLVFO
Mu6bFmo8TuFfwAFbQVHOeyxSNnxvPfW7wgPvt6hiEA6TCX/EV8u0X+u+loovqvPiaXabvq1Dgfau
JvWkURjxiMfYdikLoxgGeclpEy7zQUCLcjEXKgMx74XlIzExMn8HsnC2BcmRiSIk1HYP1aOPDcML
uLPbq4nv05jcFBW64Q984fpL/b8VpGGcOKik4JosAAQxyXbAT/zgib75bEwgbuJuGe2Qtaw/W0Fg
HSQqy5a5ovZfuQNoLiRL8gvEWN0NzbUinColboDzDj0X5GMZHoz+b9VcRX+4lncPsfvshXus2M8g
rjjjtCvE09VtwIfnhn9YKJJLK/6HHCY3bvrBu2uECRVyEOajbLuP8eKc8FoFg39k4r2Dg9PoAfnB
8o6FbLe6kgh+7eoqXt5RFA0mpuT65TudVp8hAQeMCnxEFJWDuk29btnirYzKxCqmOFpO6xNdotp/
XqeGud88sPzg8RBinzjxtHHcgm3LNN+GyHXxwTePYofvI0iTaSc10qjGadu3HkQPIBS3VW2JZ1Q4
jPjgDwq5/xgJTvtn5kfWcQlEecS2Q03OheJcaBTc7MZ0j4Pn+fpovR/rrce2DOw4X918wC+v3UsI
VHXqa2lDw7rIJL+Q6ZfbyK/ZV9NhwUXVjQTasoHmWueD2S0b+FmMIGXB+7wGJ0bCQVMJqhAXt532
yvm9gtZI7HuRvF9j20a+xoJo2XoRzEKBswkUA3Tq8q0oRvCBaXohG2j48wQAMr+ZqrlO4fh7xvEx
zHUTVP1rM6TGe5NGKY5CfmXSAIX4BvdOGXhPJgmiJxDvJvw6+Ngoh9WXUqvVFDj0ReZcdzvH5FeK
KKoJajeACU9BJMEMYIRR/oklQb6NxjC9UeNz8PNuLcds9m44AH8mVJ8empYnJzaIEIiquvQAmwRN
QW/3w6ULujYBBRe6YWsgQboOLXZTh/bODHCvNLI4Kf6dDUIcidTqjCSZZXeo0kb9ylUy1Ic5JSo9
3jkjtw+uNGwMNoQOcUTiH8IgsU+WHT0R2hhbkP6xDVD51CXS2kl61wOJf5NgPLlRSBqN6qonOPTh
sAbTqDLwhVp11nnFgY+8xUEvB7FpbtXJbsWGU4/i7Bq0dwDU1dOmHYAn7UB3gHx+fWl08cXakM+m
AoxfDaO+7zU6CSRUM1EDvKXJazCyHZcRn9eHD/6Pi5b66u+mZWa5L8aRP1Q9dIsG6Pg26BgjZH1d
UD3hJ7902ATPW4weGgPfeinBZRq0+xDFp5sFUTl0P3LugqnS68ABtmIoP0AqPyAv3+amZlLvySLQ
5rtVkNwH/A5bDuvOnY32jIOB6UJN4/DpUuTOq6lqgMJ4w3Yf/GTSBIr9YK4rddBhazc07AGWPg0G
NE71xZCDeL0Emb/yrSF+o+LU9uuz0H9ruQTNax4AMk9mpf8I1ZCB1ZfspTu11g+77Yc9+czJPoYi
G49saJBL9SFYBg4KPAbJph6IxdrLv/ps8Ahegs+/ilwndk4kd5Pv9XhsoH5hLVHgEPba9UMQfByg
uDUY5Ic7kacOTi5+mm+ghBxpH71Ki/KjZZV1LlJGHVShyx5y5uFYWDGgbOIacEtcFSgi9k6S/EWu
tQG1q7iuJvU8PUE0BtuhXACYdr3IOrCaH+bOQGuAJD1FsZxegC67BpOPzHUgxU5qA0pguauq1tjm
ckZlOOpKUVTPh73N2gEfId3FG4Lij67EbgSM1uEnWUFiPQkjucdGcHixg+YiNLMSRQBYPx5f/4Cs
ClqGb4BhggovqOF/BQwPBCD+gDsmFDHBkAVn3Q4U8+ElGdLoEuE87EJmACFKMEC/jSQ4/zuBgWW/
htAMagBorg515DobHNf6oGWBblmfR/juVpa1Q02O94J/ys1x7exPEU3fe0iTPTMUpxxcpxpPCjvo
T4VbAKerI1zjLwkQ4nccPSSx3+OgJhtFcgaRxrCtK1Z+Vk1gHO3IcmMyc1BhX0Tu2ZBQMYvPNs+m
m2rSP2mwU2PxIEJksPTMKO2zJ+n4oMvuy8/kqqGgUThgbjKgW8P95NnDeeUt06WMbjPhK2QsykOv
iyDDMjJOzOJQBdKjYwn6Rn8eYrwGoZapkYkN9rX7AWnq7YJRHAf5ahP0EKx7Asnn8LdXZvIoBPiL
qseQTJyOColAHAX8XVFmCJQ6GEES7MlHjT+594COJFeyMla293VovCtD+7AQhUGoOHm30IivP28R
YwPzXwVweTVvMptXDxBmAsmB6Sf345B3l8XEKVICnGX7GtPZA45zdYwXlZBOaohjvRuGF1WM6usI
riXgTIvnujO9u5lPQEFpv6hNsTOUmCE9BVP9HcaCxrtjcvoNp9nDpZEmPrN4W99lboJ9fZk752Ly
TuR3Gc8g1sejFwHN+Yv0Kw5i6xqUN7p+NvcCe18OQ7+QdZpauIxDsuViayrPLuenJgjcx2ji7VNl
lQeqox1QIgjCTxEtRbe0Bsvsfj+Nc/3iRDyP88hlZwvFZ/jKrcvtSlvnW2I8VJ38kiQuDqSIsm6h
2aeu1YBDUAFfzwrI7UHVeXqgZqpqyB5BvMPl6oF5aMjtei2EpXqcJrwLRTXlAQU8GU62/o6zkYO+
d91lErk9D3oDXTTeBc0srwJisEam+jM4h+WVXPiR4Lc/xJ9AHkZ4gJONE4n5YPbVF7I+xK0+GqCl
uDFkcdWD0YhG3XSCzCINL911TiT5cgv/iFkvQ5c38uILrb3cF93iugwLnqs8alkCrHNTmXsLhDyZ
2fIbZO/7xz5X7KY892EwC5Q/6SZJx3ZXZ53Yken7INcpWfPguenrJBt4txvz7WVSl0OVw4+GaDPq
k3hqPH0cT70G57wXC1q2zmjYB/KnhpNDEpZCJqdul3kMjHE/dd8mrSsmoWAbNSb4+tPLvptCMWvg
SOvSJTj3gTIqncM739KlcBTo4mbWmRKJdGT8EyTteX/Cdh7VWA53Ygubz8VUonGg1olRR+f6yFxH
Kfj/ca5dqgC1biBNAlRnN1EuJNf0kShtACW9di6yDCTfUAiB+g+Uru1W1Yd1gKKZnky+fx1odCWF
mEFEmyFV16ECbQQQc0dlpOXNRrELyFJ9sesMbp49WQ2PDo4OUcSaZd/T0Mg3QDvjeELg/ex17G3i
VFjB71md9svEGsXiD44In03jkNdC3twaJRhjHqTjluxBsYPqS3WezRTpbJTiSiDKddcW7M/MT03U
GGpfERnDlukl8qlELWQ2gJqJAhfn2+LWDGWCQQRdTNdar7rGVUCzonIf/5x6NnEpfcZz8MfoLwkV
3Qs1TpQA7Z/zodnxHBnDDtxNSCxB1u3i0RB1bQa+w30PURZwFEXHxaT5KDiajXhdzx9N7PrMuml2
PuC4GxpZnGvQAAzt5d0iUZZhEs6kDjUOg44U+O66FE5OE0LS+3ECqxtDdtDWmDDqyQwJwNUHLjRU
E9n8RK7Vv5qDnr+avwoh33+Io7vQV6w9+Y8rlk1aI2GsrwaKriyWHst3qCM1b375rUM1xSK04Wjt
IjItsKXEEsJCOzLXAZoUuV9Xj1+Zhg3FRhFDFRe1nKwHk0PunogymRpiSA7eaJRX34cQMlHisrWb
wFnmS8DKF/LlNZY3ntwW7hAdUfENVXZrfuyQMLiZJl6MhWPY36Dey2IwdKtb2M7Go5DZI/nn0mt3
fOy6kypTAwJIB3KH7Tgcgx4UmyWwAt9AfHvJsGN45mkwXPGbiHN5WrWT4wYnaul9iDOiT3PuANmE
q+FwFZU5fjCiErvLXlD0tMSHU9IfBPRt97VeFmRDO2S/8i98TgrUy4tiO9f4cza8BpTbvCtBu5QZ
21AF1VPidkCIu4sxWVX95PZs3HZG6+4pgOETEVxq6VGAtOqJXGBEBPmTNMIjmRZ4ra6B438ji5pK
S6yFKNe50JLz7ISn2gPLO43W09g+NDW+IIvoWxVCxmMmEhYmIAAEBbxmv9hBhkK00u7AKGdXyEr0
Db5acPT0iThWemhe8Clg90S2kmrhBxDbrzQtenHfVPOZxsnPOUQONZB4T76F4UVfxAbqJ159dCE8
HrcFDku9BhUNPJmTC+iCkguZvTVD/6WjloaWcT/iO6MzZ3BG/D3nw0QybadXB9NLn4deIZuoG2j+
ejisAYwFdBpi50Mk4tWXujl0S5ZxR4O2pdG/0ESTRS7KsWgcmnNqExky2opydM8h3ixLM6O6/1xi
L1KBLxZdGqGYqAZV+eJ8N/6um0ET0AG55N9LhQ1q+sDg88JMN9z6DLDUrrx3u6kApjMobrNuqLea
Jq4JkmFglyiuGXxn3FCXgV02NJPyvAwYyXFoIdS2LrcuQj0A/aDxJPm9mRflcpksfLLTqLp+iPxw
TYpfl6VeDlWDqeqwdQr9ft6ISAVAjYzuEXnfz2R5bh3cRs90kXkspx+Jj2+doBjkazANh+A8pxlL
cMfVDV+BoGnoHwElAbOeTt4WpneTbRF+qZjn7k0m5YkimhTCfrSXfYtwK+Xug9p+H0H7YXwO3PLc
DT6uYRrIn3rTgc7si8D2t0EHkACZ0J7dWuBL/NymuXfztUwK+aG56aMGP4TIhN5vmAVUxH4OG7Q/
cnHw/29hrl6NptNqP190nNJ+uSj4mF8vut4bLa4vSmGdgaSCE0KLiosC5HZWrT7lymIgDmzwR+q1
wUvgRac+4yVOy3EIOBXR9C7CL8Dd1JZpuCWgcmdXYKLwcbi3IpAnG6fkdT+De1vL/1GTQF3GrJz5
gWapCdJ2o5l/XQNK/Ff9LwtNdoHa8B50y54dzqfSNDUfMrRnfd1IHrMhEE/kGaayig0DrNykPLvG
k9gshVj1Ej/01oWlxXzks+y1pJyzFfgX/D7Uv9Pvig8kSZw10Pn8lwCjNBQoLrvXAB8b7ho8MFE7
AjiAlMCj44E4pwcl/h91OJ990RkvYTobO+7V1tms6u5hLiE+TxGQe4qV5MljbWYPhZPn18YB+xHd
Mf1TjLw+DPhAfiAXELhqmwPhs2cJZCxT5P93AUclbRKU7oVJSNqAU/xvm5zUON6YQHVCWpvVRz2j
11Oo+6t5kGLz8DUJMW8QCph1CQSK/SOaRHckmdNF69Sf3buoNPJT6Y9fyQW8r07UB4lzF1jeD+wU
uiOJoy46qWlTcQq2C8jv4RMn3dNTG5JheOavT/Z3dt2xClXZd/SCWB7xogz++YIYbUiUemN0biwn
htoLu1thXb7iDEWogQMSB+NvXJiOA0dWiqoE7etqqEcj5dbi7R9LvCnNO5FASyz3x2xvdayBbEkg
+a2Kpn06DuK8+PIelfcCKtgjB9fC4gMeu9gb2AoDMuY8/M+SJciBaiLtn9AfkRNapukEUWCbZvRR
S8dlPQispj69HwYAE6vAGDa8BiastP1y1+tz/9JJDWPvg0EeL47IjgNDgYIKEss47p9s47p0adxz
XcAgmTfEizOy8dk+GWFVU1nygWACBAlYsQL/Ch2Qo5dtkcvl8TrjwwILFOHDWlFniJMbsluK2n28
qefy24ee6wzVNyZw9F1BrunjqGirpymrir1tMONizG4C+EjTDftWC8yRszEawA94uqHR1U8mNa41
3Yu2tB9sBVVwkD2PbcQObu87B8+Iwm+Bu8Ppj7dRTGAb5jaoZdbQMcKPseoRpC7WI3kcH5+CEGLA
8ZwOKEPw2nJWOhvCpo1a7M2V8i9PpRmoyosGUgOTGcQGEsA7crZll92DZz27R/rQOjBAZvEghm+J
Lroiu5lCxuSbogiHUQUHHRBQNHfUoKbajWdIJ+0Aj2nsDY77X0dQeIkj00BeZhqgaDMS6sTr7mnx
4UenwDONBmdoSYxCsGD7cZkQtAgF50DCsBbq7UYjjpCwSO+GqHltOmzsEimQeIUnS7ElRQYaXb0v
3eiDvW3TsBPjwMrjw/hz3rfjGWwY4Ra5cPWbOwVnU5j1Z/CajedsBB9goXHH2j9E+EIWSP8fOv3f
G7ooNsYJqnlGLhTq5GYNVsQRhFY02qRd8qm2x43pJcajjYINsxrtU9IHahukZhb7DaoQ9nkGwhAf
H0CUHWNWg8SYU3UOCDN6FOfqook+HHGhJku8jZEa4ljMsoyNovROLPe850lmI3ghRL8nU1npfAQJ
bBDXo/CebVONV9QCA5GlTdApVp8mw1xijQzzCyU3AnndRwoY7fzr0JjJjRajS5VND61VM7iRYi81
KkrnfCuR8PW9LUf9bSzAYHAPpEJ/H9rIOIFj5Uwu0x4V7hssgReIHi8+j9mQ2tBNnbfqglTDmVyV
xBNu6rPymERmTBLFJQfEylSFdd+klkIl4FztwNrvf4KKq7/3A9fcLPS9gNW9JIMzX30tPhRUEI6Z
KwujQD7WcehM70Y9PUpzzQka37GPUfx3z1dSZ1nnhqM94q3r2hvDqgp+QJUtiMeGKNh5iY0sTq8J
rajBcW99q2tVA3mM0zMaTRs3O2QgLsa/hM2HoMpASwXq7S9J6Z0DXddiopgvZnY73pnJhBq7rJti
qoRRwjr6k6peZF+WQMEP837Zm2R6w0KvImrcwgCOTUBqb+f0+vFJWxfHUXdBq8mxkEg7AWZ4Wwtz
lG8jZ00VOCYEMk/4ll1G1/KcZuQcorZulN5anaGdGX55pAQRg0BZ+L2jHx7Ua9oMqfR02AdeUbnL
KA1IVCAnIZBeayz5E6sDEYyPumMy14bVlQvCNlxCnzqfWA0ev2QeeruODRvkZYLkuXQz1uYevEX+
aUBRy3UgFS/tb6xurEDwgW4ZlMPOK415s8ZEJOi12sC9zUfXNvq4wgHYdoIM8pPjZThqtk1wXcCi
xvX670KE8xVIYXwCJh64xLPuTyb/D2lftty2EW37RagCGvMrSHCWRFm2lfgFlTgJ5nnG19/Vu2k2
xCjn3lP3wV3dewJI0UAPe6+Vf7PjAW9Zq41VLPCopVpYyBQd53FqmwLjrS+Ci6PgF5DoxfRNQxkX
dhXU6RvOlW69hcs6JK2eupQ5O1kYJ+vksnBaAIfBS+qketB78IBMCv6WXLGqrTMDoKHdzKUnit3x
UzAY4NFjsBMmoHVd4mjwkwKUg9nSAgJaCLm6XtIfwMK0DiRKDR0PclRTZ5coMLbSjHoBqgS0BBfk
vxdq2rx5q8ayOSRc1NPDixTyV3g3Eb81+dsjuxH1Lk0/gDmjsNkJNGnslPNe3ytWDqZQdFvZJX0X
pTrOHbtP9AtICgCEx6OsuiLWKqwMU+bFSxhbyu7xSit3sgafymlAoEPwkbKReBs5qcKlt+dvSP23
9lJEPWqI45FchXYeH22jGTAgZgQE+0oBFLEC2Lrndipw+JP+aAEQ9I2NY3/Fd/aVpDhQdcGxnoeA
17LKd5BvZH7s1NmBtKrNQGiKAnXs5iK13HW/MDAAexGmC1jfYllMC2SxGAZbzHWyE7A68SU0aaUd
MxesPFCU4iVI0PKjpMEjKKe92eBFILLXH4egAOY7t8ELS1ARueHGnW1lHhjrzfSpSpAlbQVx6RzB
LmLgZMnK/BtrM6jFooUjtG3G2U13hNtBoB4E48HMEUUORtT6LCnxWCP1DQMEiIpCRUJqJPSHlKk8
xKgVrT+D4XoEcdUQPpGhGKPkeB1HCEmPeS5K3EycfM9mGiLjYlZOjW0rSMBAj2RNEr8rldEh3xBy
nMfdLCaQXxQA9vi3mzHXSoHEQ1iuujK2jDF0TYT/5Vndxvy9hMopPuFEEp2faPN4LIpORYYzn4/K
RghZan1Rw7TZ61Hfeno0V76E6HvA35MKicn3mcnYIrUqxd5i3AOwsFXMr4o2FJcpnXOv48M8idxr
Fdv7CsybwyYb/kYGffWmmjMypY3we9yAM4ks29mIcc6thCeKA7LD2gdY8YJ3RmN91ZO0PZhGEm6z
ZJlfUis6xtMMbASk7I1PsZpOnh3H1W4ugHs68gbZW8mMgwp0mxSvM1KTNTVWOyQoG9e+hYaSnG0V
26gA19O+Bbb+B/gCgBlhjntlMpMfLGmrLRLtq2e3xEZA7XTvtQNaaxTBWqjeQE82K5k+u5sxNcON
GRrmo/HK7h4AeLLrUJ9dY7YC/PeTl/vMRoYGD/HPW7lIU6JeF99H6NE6Ayf81SYZ+/Epd7r8NT4J
PsMqBATAEv0Ielb5ExBezkPZmS+GNqcbXW9QEamk1abrAbCacWxVlKqww9zmYK/ncKu8oR41i5PM
rSfH5MY0E2mMvzw+c3uQVUl4TYE39RLmY3GuO6vfMKs23oFzFPqBXagHBcRe782cf9fHVMO2hlJ+
Bastbr+NXnpQNu1TDmDpZDaQMXmPmhbISttJZ4PAyBRQmAR3KZEupZ9Q98qeTTZy+O6hVoiaambF
2BNBnUw0zlcnPhMzAVEW/JLQwORMBh3OYbkNSYjqYL550YDEbm5Lmw9x3MT55g4gTGF81YE3e9q7
L3iIuchmWKrzbM/PGhdJeaoXbBsUlbHtscpG9UDoPpUs7EBVuFhAujf0o4vZMlLIAahIh6Y0dFHh
gBUkqiC7WS2Elg5cSWtl6U2boM6rcgFbkzOAYU5VdrS0yNmIBQMyXI51OwOkLrGz5bsCAO8tACHM
FzZphmgMFr2i0hi0BXe5C8bnJ6OKNmQl5VNXuPt0ToFYxt2lIukjczPHre63TmEdWKn81gU6i3Z2
0CRnJy/N/NtksWYDKEXcC42rLCs2sx0UaXoAOUCNYle1P02OYWeeFgPUcMyC0p9CC2ljZhB6gN8C
aPGkRMegMZFwbAJSLEin6H3sBuWgh/qwdfiQ4VHjlwVDyZGdRO9JBfgip4zyJxoqEx7VSPd60+sW
dSER4P5BGxZrXyMNNf+AgRvYtkyQ1gkGG3UzDHYEpips2jeT5i6Hjp8H8C1xzECaxPGpixuzdGFF
emFKqoR2/alrhJgPOYYR+zP377EX5vgUmtQR0GqQ0VUlfmCNmNjVxRyeIzByWJvHrkMGbmaHZ9Gt
kdh1tHH2/7klM5R3d47tUv+ihFMB3IcIqUtFiM3PRR2UDabiZbrtbKZvUKqpnyv1y9yCzchbwF5j
gT31x4gpNfYu6wWbHmq9Awded2GujlORNFv2AdajVzUHjXMeLuO7kg4/VSR4/Y04Vl4jxdXedjHo
QmNQOGs8Y4CPRiRPytHMUpS/AaJE5aUwMU5tDrhHAAXzIVXLgN3N8FCLFh9JZiB76tUBwXlbaS8L
9p8yzAhxOh7hPV62unKiRoxJtRr3BjLQPaEzmMU2Q4pfG1l12EE7S3spI3epKEOjODppBLiCXREA
9TJTtV3L+ZkZ2NV8PdLZcVHM4fsn8jEYghc7TOt9SkmpEccEnZfAPAMdzjzTcKWh8VLsuhwQNGQW
B8XbbISoVLrbk/xTz1/uPTZGVhcwtfFLq2WhZR+LKFI9IH9bl1Av6T8wqDxd1ayASwGhaS57MBW6
R06zBTbY1ApPmlLsqAq6qoZ+P9f6s6U5t8JoAN3lZ2rKpbJKj+xITUIaUo9k0QTaevwt4EN10dSj
xhnMaGNPdRFtm6kAcrDnNnOyTaYkPlNTj+2t9yALJis6g64XR+d1WaF9MCd9xlRkn5sBwNV5nJWh
8HSb5LcSFbGcfGB2XHA45JjRozyOHvXUoPbSfdHSKdtFzjQKhXz0j1XyT5xM4NDm7wayzfNFe+Ix
cqU/dUmDGRBHW8Bue/PUtkEzYUcXYwDhbY0WL7SVjGxIq49OuVniIfS7cm6xGzLWcCT9oDjZwdaz
dzKcWQhUm6b/Q6bXTpS2u/TFBHCQa6j1Jc7VeD6vNKH8XAd77yKTl4ZSJlzw/2XXdXl8BDbxQ34S
CUTiUVMFzmlyHzOeKJeIBfafANf5iZJX50xNZnW33qMsVkxAN6BiXNoVH43/25fCq8MJT3AU0PHR
g605u5kfBmUvnhr0P1w8GcRTgv7f5/yBotGzhQya3agM7kk+DsiATNfPFtF/eKTYIThAmwznpECA
xd43FWGLrmUw1CIWxpFkbponqHCgwm36Vp0B6TiFxX6Cj33eOzkYvyWhaqKq9UbDpsfeWsDDSooo
sw46OIifSRQtlvtUBM0Juw5DuqEgIKjfVDr4b3WevYgC6NoPUyfYjzwvEYjz/NRVA6kW1wL7DNQx
3fDNUXrjmuvKl5AnRGoGuAjm1EFdolMnfpnoYdi/KCaIQWgjcojGnzXIupANho1HF5QsJtB3upWM
zGgjksu7FptnUkS9u5ysSEQNjy3tpVPBsEEWNyfdGswdnWc/HGrTsXU528vFtfcPJ+2kk8fctdVF
O6ztACD/8Vhe2pHCRY2zRxcMtTg+Gq39Hf+0r0laGj6mEvHO4sMQpduAiB2rDWnbyGiftRl4wXav
fR1AFf11BjULtyTJZFnXEEi7z+Sc93O8mUGFfoycTr22Gjik6ghvoF4dfSpgTZAefHGSEDTOWLO2
m64F3mKgvlE5a9snOEWra3Bk80pYbI4lOzNvTolVqb7IKRWcyRZw4b08MmcAGqK4HfdnPsmM1MgY
hYISUN3arI6ZqvPz/ADEuFGt+F02oizH6YItCSPVBn4pdfvECAD6AMsaZLyit+DIUPGlZhWIhECH
n45j4wheBknOIHkjHmSl5TbbygEkPSkKvjCiHjUqLYzkmJgdkISxdiGt3WfW1gGgw9ZOmsI5GkGP
VDcQrSH/22guBU/ur2KWm084pa12mAykXk385KS3TAtbKwMesUKlAuAMSAPcdSxnV9uRV6nMqSfG
VhS3FyPEccOcIqkX65zwbNNUDxBtmOrJMXOxbeMJHYnJYALR8ln9gbQ76xTSxFH6WdxZuJEDaHT/
RhJGvAuDGg9zeuAM9JSJk1ctN42TS4mfK4WhBtWmqex8l7j6cI66EHDAU9+8UeOm8bfMHPInGrWz
4+zbJtA3NGTcbMBulKYv9iuJdAtFEm2NKkSli3EQpTvWCwgYdqRcNAt7mcgt9PqIVUeS0UVVbBOz
Yd6F2HHEjm9kTJc5cC1jZw4W6k0N7Mp1qWNgqxqaIirATBt2CWgeVMB6cdlKUfc9ioW1aL4UVdCD
uCNqtiRrshCnZYnj2Uhb/y2pkquLuqkv3dQMr7kxvKH2pfwN7xNr3ynAe0rzpcBMQcd/rWCon5Wp
U7+V0YipC7zL2p1PTgKwDRpihYeFQrREZzGMUJIUO9X3NJvNp2BC7RZFC40ZZ/1hWBxoyG8BmfIJ
NqjmZRcaFqoMeVNUI4qPBpTag/PNEgoFmwc4NwFX7aW1cJbHTRLL0JknrPWkAh1sMGEpmkAo4yyt
5pnqFD3ZecZEaFLmYTHsQENle31nJzaYfnHlXsnf5mXU8HzgIwpltm1xXMr4nS5ECgrFwHU+s/6l
NHq/DuLkSa/wt9Z4E6Dk9DRlyiuJxr5qwBvuIMWxw7tkK+2oZ/Tln0OjzccYSKsvPfaQXwDjPTwz
5FCQgZQrnbvsx6hFvgy3lYESkKVvnCDSdtKYtPebi4LpeUIl8EEPWHMG/OKtwR4+zzC6j6knbbQJ
m38OiAWkSNqSDIdT63gPdqR9kFGAsHbwp0MJ4FYG+MzOMM3hWDZgtObFH0prmn468JRM2vqVY7FR
DABE04/0tN9iKdq8kg94sv4lI7sOs62tkgztKxlTLOlLXJ8Psv85XoKcyA1OMFHmtdVUi61otIhQ
yzL16hxOwY6IswiwTRCLkSIxlJ0w44xjkoFrcFCLdveSrtT7qKSQmhMepsatTvI0sSxGEIcVKrbJ
P54wYsZU98AjAx9bpbGD1IoTRxqjIHztzKoBZUek4X7IP2IHHOs1/ZZkVmj/owN/FXTWeeI+jbFd
g6BsCIDjwwEGEg4mQL24UsE9iIcUQL/XclJSkzsJkAIe3KSaQpEzyQIUMHlB0CG16H4NaWzxi8uh
TiAENP7Py6NMSRlxFCatVl4y1MNtfHbxzplcVE4zJJp/vA1pbC+TBm7Cj3f+MJR3qrnpdUnLfi/j
ka38NkhBspK+xf9Up/zPYODPQB4LEDCwdGs9YwD8YsfXj3o8Ab6UxgrrDEB3cik1q7FGVsJWaXp1
k896u2EGDv1QoB7cHMTY4rGDRAFUqnAjgT1ZVbSjrrw4pnX1xIlGuYuILlxmo8a6dJ5sP8jx47WL
5blOluGrrjnzBkCDNn6TGM4pCtMYq8FuyIdpxtoLOFpigFUpw1cjdpM3bMSTjhoerBk6kFkBugkY
u+PMYRv6Un+lZrGCdxVJx2cpSjChCc0weVFmRX8drbq+JuwfqbcxD8K8NbtKUdMpzXHp3A7YR+ot
MgP27A7LLhSs8ThkDCywYZuPjovDS9wBKQzHsTxADwwHkoH8oAa1I+00umAknVEiU2PPLwbXnINX
tRj3RWyc9cDABhgQ1mpPjkkYs0E/u9EECvo+21Zl1Z5XIjKhRuMRqCeMyWiZQ2N/2y/SXFf3wvK7
2SwuJngl5h3IpwAHy2ROSK4sR82zwM3mY/nuXIzUKquTA1yMHSA1QlRVMS1/yzThrS7Av1RAdLEF
XB1A5WeQ/FwivFUvTsccP+85poGi3GRSW4x5MnhkGIYLsBxsHSkxSJsaPDJKkNtQbQ13KC/IXKcI
QtugLN7Tjcnye5rDDg4+ixoOue/w2SvNbgGAUPMcWUv3UKiY+1qHcjkxZyZ90MXRETON5wq0vFet
w6ljU+ViZPRLcJ1bPIJrlaEgj1tQo4PffaO5mGdLWeoy1InWhrYhN8d23KutTOmJjcnfJCJbY8DP
3mTKRoz4FagXdqlvDTn79SsG75LjyfdcPgGPt+8wkaXXHr3n7EkLN5qCZ4F8b5p3WTyDcGFIXRPH
qqYJ4srWAiFXjLpzGuuxhu5kKhe34BMMGpJm4NUSSsN0z0UO4c7K5uI6gLkVZVSdvcMRLrIVjWoA
jP+uSJj2u6mP9caKtfaLNWrtbpnL9uKavX6qqkrdq02rHpGBO2+sSd1TXo5Izqlzc7PkuopqWOTq
gHGyfdHKZWURYwd8M3ELcrhbhK2VbroFSNYylcNiY4i8Lp75QekgrhrEyPpJxx3Z3DI/eKLIyjLR
AwDDGvOzjINVzLS/VV4DOIJtNFBTnZ1xuTXmlAK+VI5nm/VnJGqTmX63XXnpOG2/cYlPyNb1ew64
3sWg1O5MkGuq+XQiETUgMkC+AG8Uw0ZGFtlVIBQ8VtpwWslEF1ie+X6skPD7ikXbH7QCzkuQneXh
fLTxOzafSPZREWZh3H2ZOFoYNwaqBzgue/zNWhXFaeYY+SARAEGr3XRH8hSLcQ3Zm4MLxpBVvSeS
c7CKjDtkgNrgAxHVor0Lvs8idyfUGy8KikRtdbi4qHE8jxoI1VeysBwvpA26YMBDAg31FlBUorrI
GLc0BN0j/rjSsI6+zWVTXqrJrvqti9mRl8Tg4VVAivOUYTEJiqMRRGRaqD4FhcknS5W6A6qaBSpq
LX5mtm7jXedkP6tmj/8bzZ8og+7AgTmb+5J1MQIBbrvCdHMGHVIN5G2t2ifIpUImIFC5SRuWALL2
ZpQEH8Az9SWmIb7Bm5psUJetAaErNLakcEGAcbglMmDJgnRjDoNlI8XiSN3RmbDFhY2pyYsYsLDF
mFQpkjZzLNw7EMC1/S4cigQM2mgC/OQBPW20pUfjvq8DC2cjuXrsVcsjdRBkOPpq+AtddKXn/BKY
gAehBMOitsdLFvi3REOec2i1ZoGECq6YUzx47bxdJyP+UpC7gPSYgqwFfmGt7yNkqFhOFpw1AKjs
WJgnXhS5yLImYcPzFB7HwYJEBdKkITaDyIeGUiGdH2Qi1qgb8zYyWVMtbyi54iwyTfnmRmxn2ml+
iuPZvZhaVzcoIkAX5O8cYpdTDVSM+SsNSFrY4PWatfiq2jFwKeoxuN25U6hjutWDAZ5G1OTYiPZs
uy992swXu/di4542+0X3XzpFC4I9vp3Tv4z4bE3Lphmnbby7NPqJ5xMfZBaHy78rOcRS1ADAOrZs
SYFJPr5pSjw2qxpdsqSxyBDh3mVsGWCdW9jmQSGNcxvICOYtwY24HgAG+aeRYnGhMA1Jb+sEONKn
avxzSoE2vNaTpgCtL/aScOxIT2jbxpGRPmu/iQeyeGo/JOjR87w223esoMe9fErL5/yDzE21zWgP
OAzLcILcshHYDLVWbccmbAqPhNT8b8cqR5WT7v+3GBrHmiMjuoV0rA7Y/8PSJFD6s2RBeeBUIe3/
g6zP23lTpYkmSFmIYEW6Ue9/JcP7+xZPcLNwdpg8y7Hv25lH2v6Um6VzALjKyjE7XyqAbPVrQ/XT
zVPaW33UGFMN2qmmn3dOMWRHN62cs82b2lLsVfOZLI6RG4gqPOAG/Zfx/xxvcOLd0NgtgKB/XWwC
McmUs/pPAJh9qTkRUskb6tkMOJ/Uq1wGcnGD2RspQ0k52I8eDNUM2Z9DEB5JTg3F04hTicagOamP
YDE8yVDUy4BFv2v6rEeBOaDaW7aN+ZFsYXLIoBUykIP3z9ikiZ+RhoxEl8CB0hyb6Wt7HiS+O8lA
q8DCBynyqL6MkMtlxUuG1yJw2FvAmXxgBYs5QViVucuNO4zGRAo2lO/FlAM+grOLCb9V91M/0pOz
uRSzuZHkYsCI6k9gWEIB+7yNXWTxE+g4wY0L6PDG5cjkJKBmJMRxpCwOoJmgPonJDZBtij9O1k8S
Eeg4yYW1tBORUT4YxTsp/VdMK0uenRJHzvKeKKZ0mfhL96rwE2As0XD2S92w1otbl8bUIL8AhCSk
CYBee6ZxOKmKX0zxzwe7omRAnJHCHFij+xsqiaYbVxsIIS99FzvPLdhP+aA2XADrUc/Jg904YOlA
Cs21VNtLMhz+2RmIl0iYB+AC0rrFbPH/xDIqoL6XwPUJq2FLN5dUdhjtxEdyG2The3S78obkR6Le
6hOLj0jmaT4xpI8iKBnlSFu8Tb3tHBvIypCeB3AsgAo+blG1bKR4J6IKW2jUqZ26C0nJ0lCi7DzH
QF3dkBCENUgkB7vc0qDgGfTI4zk3ghmsyZjCuVGD/z00SbPCoN+XGYjfhVBO8WjqV+eTBfi7xPUf
HWlcO390bblclDKrNwtKHLcx6rzOEz/bTR1zwI76fUw9avS+AfeOCyBkrpQNuS3c90Emh4U1FT4I
QlEuebcDFzdOuOwOqb2WOgx+lqhWjjTfGkmndua8AzCiGK40AUQhUYc8hIqT9GBdTmX5SW0YIIQD
tzbmbMD1JKETB+k5TRgAZHoT++xxCnhdHFwIw4QMSYhtQyCxzPrNsAetth/MICh0ABB7AIPydVW+
MvLqMAkS99FEyslDJXg41AC3+yTdLnWX/74Uw6ksdesv5GZ+Z4U2fh+01PQHw2JngJirT9Ewq9vZ
BcA1akkLsdYqcYZcomBqxh5Zkx/l+msyevWiYWtFzYrmEoWMbQ1UzX3PouwfhgSSf6oa2PRAdsP3
+KNVxuE974tmm/bd8NJNhYaJP7BFmyWPQHRUbsNpAOveJ+RgAKQen2qcX2+GSOPEfFgMo7rnF4EY
udTMGoX6UXEn+qpyZdzQRSjgp1fiF5H3IS58D0BDikL3QUNBSiZugRsW/CJSLSJwHjMZS94H3ar0
JROSSROpffhcdKGYf2VS8Xi1+3ciI8t4wvj+gWkotRQ0QF3FcbGwULx/Knkx8Weo6bPdL7T628hY
8lZX35YMJD8skKFBY9RwsNM7IkeI3BJUoiGDlotSiaAhwDQIb0N0hU70B+BR35A2yO8BHARILTjR
s5AhB9iUp2UApSmyv1F0yEEM6oHVw47GJlUGfbT5l5osQ9d50ngc4UIy1H+ihJFifrRBNl1wtkFo
BAoTV5SHiHqQETVH2fxlYlh4ywqRhYvboGL73OpRhPFQZ5I1OQDwUhs7R+SvgydaVWdgWOi1OwE0
oMowxQGGtrif1QejLjVkVOdIY6F7C5MEFVHUJXWfp19U8NfsAg0FfCaHVmZ8Rk+9B5mSmB2SErkN
gGX7fWd2SDrDSNrREIlit1A0/P+RGaDk3DbYecIyc7rlJAOaVjlF858kESnHCldKiwYgKu3KI8yQ
OZO2oBQIwyZHIv49vxln7NFlFUNPwFAxVvhedU7+1MRNvXen6NUZAk6rwtmjRJfUK+k4oJAX78lA
8V1AFXvx4BtI+36JKkB1hGGeG55dVr9XqDc/koy01AQBK7cWik23D4pk6aZDjj0pTxpTT9F5jdLt
ChrgjRPHqqvodcrjxSc8VCUEnZuXle5PFbtZO5JNrd2fe462Sr0HGYCe4SH8nApUyNNs4EjCnbH/
3ozINJqRCu7T2Db1YL+0Qx/5Swaqo0f943ho+2K3tCz8Fixt4NtaXx+Msap/B4IwKERmgESUanUu
UBi2KQa9/h0MISPqmHT1uQHJ9BfApH7BwaLzbDv1NM47ZSyRIY1dQHtfZEZ+Tkx3q2Kj/EijAthB
yLThijlHgfpoMrv0hIoLRy4kDclw2BFgXmSp06EP+70YkkYp6uKssPSXNzmuoiuAirVRH4eYi1GB
17y2Afj0ED1TsMVDVxORSR/TNYUp3d1S4vG4tGHui4vwmKvwwlXeMxmJOxMfkV9UfkL+fSSYXh9F
iEiPcb7eYoKiDB3yhwWIKIH9ZhxP1E3dGCndUbkjDTWkALEdVjq5HQFXj4ORSnWbW7FXgQ9rJ2xI
0yTBb3Wj2zu5B0w92vFFkjkeU0GLZ9d9x1huBa/2jst4xk9Kqshcej8o5AU+CxuAr8yr1HDaqi54
JSX5I7D9/651XfFJ/sghKe1I/eArh9Qjskrq8aALfwA8yCWTpbQlGQ61gc0q1dKPZK6avDVjGV6c
1DTewHBQI7WgqfYjlV/mpnbW8wJQyE2aNTxXxcd/U/c0BNqrhmzxJzWqfVTIK6Xf9kBYcsMIKxbC
U7CWWqgjzsxDTc5JcaSdMiCbykOu8gBKsWajzdGiNX+kwJ90AdJ1Es+CxFneVkMQSb2BowKHWUp8
JaTgwQBgoSdBgwWmMAiJIX3EFxZj8AsdncItDhLimHpGXv4YUOGGujzUo/aoMPi1ZANMWrCNnWTc
PqzlTEO9ZmxRTlIONBD9HESYB3D3Oq6bHRuQTRPmOCLUaLdZ5xvPLB+nU5O8kVwlQgWUrlsJ4E6R
XZ2H4LQYA14zxVJlm4GNZ0OVUlHZTE/UEyVVUcMBX7maiq1WdVai+OqjNxVgkTdpIzvLN7dlq9IM
1U7RwS9aL9MzAAq6q8UbppTVdqjm3tcMFD14IQP1HoCukCmRdFdqyDiIgQXYakN7lIrUHgykpWcG
PySELxmGsQOIBxXIMxY2RGhXhDeTYQANPQFKH8mUaW6xAtb/dGOtPjlAkD5ENXKlkZQ0I0GtAz9p
lS8e9j8AcWl15TUGPQsHtnRMpQgAwpKo3gBYLFAKwCILBkBe9hPbxwlwWEk2hVro6yqSyHUkbj3F
dmc/OeAh8G2OrTADF3UB74cJVKIGf742SapLFWUYqp1VbkbghDwpSerNQAGPPRTi33pcNoIr7Iq/
dYJFImCOO+LcDMc8w8IUY9m4k9XYAHGGkNQLilw8Fjr5Vso+tXZiPE4BKduc5owpW2SBjnsGzN5v
NMTsbdxrgwW8Ra5F2eq0GpJWn5fmW/VTBk95BTPdRG4H+WZpC0fcWISvEnNhfo9k83BnOZU3k+On
n3PsQKwK6otJLLnktJ5WDKODNyoAnq+frR9IVgRghwL7+fVz9uVf/mLlYAMHaBndY5939vOg6/az
QRh5oFbYdHxIMtK6TtI8Id/CI7l0oKELpDG+667sSBGa7aADribXDqYZ//VgTDHHEIcS6QiEWH7p
ucTWjwus7/0wxzWeQyB+M3KkSGK7KnrG2W6megHvqi6qs6vyexRn0bOpu8aIBGRkR1ZLeiSZi7qH
mwPmxcbGqGdzS0LbXTptK0PnmJ5tMLspNvQd0wJJfCtjWAHdYnDfH758sZwirQMtfd1yXSWNtTYq
AYetCAsyqzhocFSxC1iC7DM4ckDVpgIyOUIKXsgb6g1ap+4KFuM/K9dqXTU+SzsViDmbrKtc5ARA
QR5S60blSceU80RyGbhP22WnJfmA8igdxcUgQyRKbCLHFkck/PxWYALQ+G63kq26wvtXLAqTLCWq
Mci5rW8XKdMRJ1TzPLVs0xV2emgqBfi8iZNfO95QD/Bcvwdhkp1ohMru4mog4/rA6hgk93czUoxT
/bsy40XXx1N+JVHlxoCY5raLVn0NZis8iqe4LKGdGuRetqWt+/JNQA90auj5TiZaFxmcQWMULwtS
FOKFMoaovlqKm/om5Fcgc3kBGtJV8FZ/WSrnJVUUTLCYAxD+YHRLT4wj0GE8pZXOFq9UwAlVldY5
URtYoiwVECZc7bA6Akyd3m1pSArhovdjejaLbrcORteJdRxXz1Gz7FfRZntA3YL7T1z9oJnMalpV
0UyHpj+GrqOWZTX/IVsah3aAH9bwc2ViJtiEqpEHivqkrFOxkztVlpc62Pst6Ymf8HdDxJtxAgdG
0pV7kOoBN+4upx7JVD18UXFcriI51Lm4Scc2MQeWDXnTD8CZSY0mB/Q1hjpOa1eKxsbynGTUDKBa
emnssTxIBUUhX6koFOQLC7+H+GQNSMbfxiAFgSxg4cNtNzYGMtHQgJveAC6rXpxb9V/KHvB855Y3
ZIvVI7KTaUwaFWcBHtBu0h2ppaEc2qUNFzmmHjWK3fT+YoStCCgV0lg4h+78F7hwTH+0g+VEDb77
EVurfAzA7yEHJA4Ip0eboavHbOF/nF8GNxVMDbVuvaFBMedKLZx6EZr7U1TpROHkcHV50gj3x8s/
2Pd0Y+RKjR3sgHZenQLOYWkL5ksk4pxczpe5Gpssm/ag7zsLmfNgTu7kQz1SU08qjBQkaTiNRlxM
aoAxQV0hlU7Ic0elosG+yqS2pHTDTVEiG3imxLj/TmMTekqMGxezORX1iN818uLIRSbMfZpAN1Lw
0rR7gItmZwBPvM8VXpjIURkuKmd/JqZnaojumXqkCAArc2rqefMg/8yWwg0Rc7agwFG8/4z54Hu/
HZBCFBdUkXZKD4S+1Ikv2Nkepx11jSlLLm2uX8Ca1B2suBhjXusab9R2mbcLkiHBmsp9Zm1scZzH
zW2cJSTbUQszAHa5CYCp9EV5leFMF79n8Ih4ca7V2tEYdc1DmmsAbJcR+2tI4tO3doXCATF+eARF
2teM6fZl9dyipxK5oUxN38gHF/VAsGc/iV70beUqzci1VXMdaQqwFZelh6G49u2K8kaEBU4esVGB
F4eCh+mmjmblqbCLdTOOiXGyluYg5WYfBYtH48YcX7FKqI6fuTadom2beLGQ3vMhJhkD0USXgbO7
xRwjj8HTbfVVQYnOUbqKy3Y8aFz366CXBvUP2IhkwLTJLMZOqLhjp0lDoSBqB9EVqjzsgZFj6q3t
z1hqHOw695ljtjrg02BEauqtfJypV92zVAl7VNB6Yd1Gbg0Gak1HnUUIAvIQC6ZzbQ4+4GNKZC+i
qTuneKbhXUmmUk49UgLRy3+QUwxS4kUilA/uCtjMvMnpG2SZ2l6qu/E16pzwSwFG+otlzi9qXEZf
hGgpu/2stOAd4BbUKPG0YAEBREUcCt7sYku7zpGmg00aZm2aVldXGz3plGpzcByTFAt6vUnTDXDa
Kp+1cw5gmF9BWI+3Ncp8zCP5kUKLbM9mZXIdhkHFsyQtxgG03TzpESmUl4GTESjYyzoUavFKo7nN
Kn1HWp1YBWqjbTdjlLTYt/7lYirD4DzpzrTTUah4FIbCp3PiYjs3Zr1rgxAsFblpXzXU8F/LDuU0
oNBqfZIJRT3mB8XEPFjKSoMlAFVIjlI0uZ0NfA0ThZzT8kxyEjFAtIJ6Tm+OIb+MDcQrbQTOHv9l
qOOU4aHQTfswB3mKJ0sdGNfgsGzak+FKbc7qBx9VWUKU+9ylHQ/8UFVBWhmNLiNCkkbLscRclV/w
CGQjo/6yLnGXdNempk5gdftYt8Ed1xGrznOUsEWm0h3wDFs0IPXGM5mgy6QCyNf6U8GwC/ERIY2G
KKp+Q+FRcKRRuYzYKweEHfIQgeDvkzBViuXQihx2lvUmYGBDzHuN8tntLOdk8IpVZNCPIJteaiEr
TBCFeMhnE3ZGnbgn8qLmEzmJ7nHJnkQyLsnEkK4IuESgKJ2xO1aewbuovlDjIpv8pd9RXwu6m1QH
B9bZcadnaUhKNkT9Hnjb2Ma4R1i4lzX2C94mGts+KFpUquE5lMx7GZ08FGz6VQAePeOEu35qOmc7
62X0tigV8t3KfjzRsFUB+5sP41+RoUZvJAIaJdLgFLa2yPLlL1KC8Cd8axkSZigGeUVNaZ7vFmTW
lNG1Q7VoBRCQARhwRzPDs4iaOmC3npTFQxMBswMpOiRr7yYPxmUdFLsqLoFAe48ngy6dwYm6YyBa
28jtJF8ZStpJXxyVr25vmab3W65/Fof9EUDzeFfQC4M3CW/ACAFoMRKCBxvvmqD6P5R92ZbbuLLl
r5x1npurwZns1bcfRM0pKSenM10vXOmhSHCeSeDreyNoJ1W6rurTLzBiAEinJBJAROyNJEfwys8S
GWykseGt/zFwmadU7ygykO5qsnaZF3HE2gxuXGnQldN8ody95w0o5UDNax4ZyiiOcfWrt+h0QIys
G70HL49yWQyN0/v5rCTLjfn/S7fMSsPSIQr/o6l1MAmMWowk4gogHBz50DEPP1u50x3KgbFNbreX
rqqrE3hTToSN43rj9PAhAcxxlghGJ47wnM5y5MkZfCzLw1wHC9ygO2cw+MEHyRyprspnq9Z8T0ER
Wad3HDtjJJnhORcxgE9VWnkgaXkj08tYtwYbqeg1UtZ+vdmXF/2HkVQ3w/92WhbKA36nWncII7/d
WVKgKkg1+oD6IKkaEpNo+jHFmb4hieGIYdaTSG40gMT/QBdZWQ1EFTX9zwuZkGngMs9ydcPG8kQC
GQgETxNyd0AZ4mdZCFwfS4/XQuk6ZoIfCXEK944a4fTlzm/zl0WFfEYjXs8zUHcxpQUKkmTUi/Wi
u3IfG6F3W7oO0tbXtenhbJoB4j3lSMyZYUsIg2TBLrnCKbmBOll8liHUG/xwX5huuScPUt0MJR3B
ntQ3UCnLkN/6fExN1ps7aHoHFbum9U7wLa45YGFJXWoKYE+5gp9IKCuvGlA96zinudubTbOeClSH
LSOodzsNB01liX3O4nbroU/gKfjdVHS52pbPpSLda/0qPYt+QNBVRl8qFOvwnWnJFPCHaIxYxGtj
YNG6xIHO2c/0Cci+XikAGagG5u70pTGQikfeyzgyLro3XmDtRcqreUgOZS/A4IWVRFC6Vn0cG645
rxnodMvUlyce49kh7K5/kSaCkwgUhz+A+oedSPYj4167smM/+1RJr9y2AHBGhj3rdtHEJbATtQwl
PACH2kQ2WB0ilhuAPerANQ4M3HentAAFhnR5MDpEjbuZZeUd2gnydK0yWedpG16QJx9eqMe1BMVW
SGDbkq4tKxvsmxXWYUUJSMHFcbb0ALrKm/7SqAlmFc2gIR6znWWaVoxYMdIMs3KZh4sNmPXA36zu
gy7EBcDS11Xj7xzW8hOo0lpQmKNYTQfiyGnir7fbUNpBpigtRNRpsoCAO2JLu2xBe0MU2DPGYuU2
Ecoo1MqC1gJ92e5SLGLuSYXDLLlLmWsHy/IiBrpNVrSgv1VLCfJY5qBRao5EeZDUeAXQgNVVdFPx
C0pE0G4S4JKe60cDKCakp9Q5SoyjZvH9q9vigR1zCjAkFHD0/gBsLbA6b5G60aPamdsSlb2Tt2Wa
WQOsyp7GfQbckF1R2XtHSP1ITTtJf5plZlbILuxaTwcAK+dAUvjwWvzJfOU5d8lOpsWTer45Vt7d
ojRrvFeAkRS5u8hw9jTElJazcmqg+i6xH08Uojst8hLYAqAR0j/JMkeNWlGlm0xHesccJhpy8FwP
TbgGiCBONNw8vCxNhVDCORFvpBFFgfpfMSEP3uhqbUfK1gHJ0apPQFkJ9LhwFUb5pQ+Lo6NAHalB
INe5Em90XYZX7D+70AiRdEB2XGa9mYZE6+OaQ5g1B61y5wF/O30WobComUqwDKkTP/DJWMdG3RCJ
BlZmxWqxUI/M5EgiNVwNXkSyIqkFgxfHm3FswEn2YLM/Fo+bqRrBcEK43I3dvtsmjuAoQ3epqnJ0
Y5UJZHPM1Vdz0VU71c7OcOvvlK8762Z72yDJuZE9GJOolqsDbAIoghBPrggYZdD6Bkd9ZQyYoRJH
DCMKP9ektBJ807eIT4FFXFGnJlrm6ltXFZXOXjQKOHXu6sp/nq+vxTY1sJweK+A+AJE6R5kYok9Z
WQ+XWMWmSNQNBupsrBE3pCPr4mey7om3hgRL6K+h1BM5QE16PZqnXIw0x3LBvnEiZCKW+Q5MoM5p
SLPC3zaJ64GRVexkmvT1GpU4zmnuOlUqV7Xg5kafHLO6jApgjYH8OozFhPwMPKtWegdaahpDUza8
Qwm6GJ6uPro+kbq3WT7kq+/Ulcn2+RdHSmQv1XivBfShz5PcfCmuxsxfsNIGBLUeCX/dKLQUKysA
u+KI5oftOe52FsniOOl0ol6oYFZIzKIcL7MyAxHJh45cmhzbr3nGiANKpuZ/kIcOPN0edeS40jKi
7lBn1YVs0nK8zlhxYApBJ8ZTp0u07jh/T+h7ADhslEYmsLRIQjtefU2EGkJyitvZxCDaDsHbiEJG
1kUBcmH4ToiwDRADhqwhnHAA5hHYx0k2eKOrCP7TqPttFAz62F+K0F5Hppk8mk2bPI5RnDw2Cf5L
lf4w8qaPgAbJdgBDZ2eykSvzxrdwYuFx9ugHJvDOZmJPc1CDpHYEfP122s7XarCH2DRIlpgvpuGT
uISxvzIqAwxRqHXAyanbIF0uAheh0rldC4MSqUe6qsbBhzDF3Y0bGZka1WXWtBtT9vVv5yBDOspw
xRm72Ene4++gIXPPnHi51tIJXII3ssjS7x7v5Wly6v6hldXZUFimUklT02BpB3bINtRnm9PE7JTi
LwrqSr3fpRl+zr2PL+zO9WTj32etjlS2CGQBmpCqnNc6IWHc22OdC+z3UKF+U4M0H3aSYZJtwxE8
waCEaFZmXZl7n7JEAA2d7UzA2QQayYDt7u5z89XlE+CsHQdnn0NsfcpLr9ksdLhTPaEGaRruSWUb
3DllONgkiXh1C2OytmbfYS+heHWpcWzbxRPBQQaBoWPRIbJq2yOv7qFTKVN8ZB3W2BBJh8So6CEf
3Oc8HvHCV3pS9RY4HyNH/0Sus0oZS+QrBKY24LXY+qm3kp4d3qcBOQzTFD9oGs/OCW82nWmUR7ev
zqzC99b0s+smTKJmOwAUdnVj0JWf7gOglwPLa7NYyUAi6G9eTdMI9zSxN7nd1eyddW5sxs63anUz
oH45mw4oHDMUn4uUu+Bk7txHoCRtB9T+XkhiuZT3IXhtgUrTJQEPI0Rhe+07+TuN7T72+hDtsNFT
cREMJ0PXgRS2Ssd+W+DoP8FPG8xJImPJkYaALwH7Bse1N2Ey4P1pmbV9pGbyYmC/SmkDfxY90jWV
9yeyvKaNsbihTgnY7cpvGUa9m7E3Irks0yxj/3Yqj2Ue9vB5CnBcvwbUIpXYLM04DgFIE/oDT0vU
T5PBL2zL31NZjoOTzXJFWou6ZYtkbKMvPkcj8pWLlqOYSRVvz9Xa1KWmwRFjEiK+RVXcpMIWsTxj
g1+ve1ShrGoUH/liZ0YoXMbbi9df3H4CEhQDDnErWfXFz6sfQITRHySelA9jHv5Jap3ZzjrqR+dg
l2b2Zdj4HssPyGZB7gRIZdZlUyiaFst8BTD92R5k+uTXQn8yu/KuC2vzNU0bDopVwMzablm/+CBF
lE6mn0TmsRMqKtncI52bGuMd878tNiNs6o3v6zoomtriwahekRYNvh2VqxhKNIZpt5tJ4nFGOmqw
v/lhytHeVQDjOsRiAMuFFWHXiQYFJACuX+SpGGcX8BLBkH44/sZlUVEv0Xl8bmJA4JNIM40oM5cV
QEwAsNCppldYCjahLpA8d52x+bNpFL0kVfL2ip6DPJcxpCsQq1Sczw/z2AjA00gpKTem0QD3VVpY
rbQ+yhsM/GKA8S6c6pL6wCsAAjO56MrPQfxlg52isdFUziLAMnL9uag7Nmzy8kgLdsDCTDhUlfku
76brtX4MosGdHNm0mhf6V8t76pL7UBUr5k+PGhAqwE0J7F/N9cFPbIw7AgEmFUfV+LZKZLsmkQxt
ln7rcfC1Ea2IN4NZtts+LfRXYNwdDdGAOHAcEF6TrvmYx0l4+H97AGSmDCymy52VWvodNbKNjbn3
z7pe8mcE/euroXqofbM0jwEOl/+smvprgRW28Z+NYZg+iyG0NuCSNu8iT/8xl8j6oc2PY62qkA0A
FWIv5ZyWBmVf+AyFwFHOhKqCk2xBdQ7VjQeQs6915siRrxO1xa6P2QS8EW16EIBD2bWR7aw6JZIB
dBvFA9ApSIi0ugyRgYGoahH7yR5o458QFXw2PtDEB7t0kOqhocb9Q0e9eLQQ+DM0GzDuv6DHqdcX
XVCCyukMcicAQ7u1DxzJjD8MJMowXpkNEte5jMvTBAjiU2F3JSIC8TpVKtIjDanI1lddbLPcFQMp
5drvfJjINalSDaBNjt6ArWFAImAMoMNeQXrPPfXovxKVoc7CeO22ljc7l40EqCF523WZIEvgr1M0
SiSdxwxA1vZqysGxfBDRqe6VtqaplgEsB6rGT5AiJwR2J53tzeeOfwufvJwT3hwtLmeCWokFdKqF
dfA757ExAq/P6rc2QWTCb/VXP7OccV1yHm/zKByBLFSJuxsaiiaVqF4tQFmMmiHbX80yecoaleBb
xH4kuHWZOBpO9t3PRfiMBPxuz4Sl71ovzl+GsPycREn+DXX13/kU/r0DSgyANpzZuyIcdoPdowbH
0pP41A4GimxUL4q8FKlFHzIpWQM+19Q1+82NYeJdDHhYNOQ30YwkDyn2F8gc3g1t2++H2Dt6I8PZ
XA2m5DmkP8sU2J+j9xTN12rWmQF1ESwA3gJ15+yAuasiQB1TOQXzsKFDfseosxBLlI8Bc7fXO33f
5yGWP1E/PAMPEbgcIKUHqTywJ1s5gOQ8tTZkdKbavPdNe0fGKIZ/kVrgrsV3/ki6wtfdQ9l6Jo5O
YHWw5DKqeHO1pw4T7MSlg4yTEx64OohvvPglHrbEPEBCX26Jd+CXhSkM918CWRwJrIWCg3PRLToU
LCG7D23l6iZgwhGFiXyAqVCZExU4ZTg6Tg7D0KabUprhSkcNEIjgQOJbraT7PEjEwWyUzaxshc9N
olAI4b2IEWdTVmq6j95iID+/zwAq/s9DaH5uxYemKAdkeEbiLfFSHMg25YUj9HppPSQuAKaksO6U
ASChCJnXoLuczSM2lXcZDCmYHXaVH6UrF0izd2b2g8pcl6rXGTloQRv65XYFLkRGGkb4QyTicGBQ
s5luUGHpdL5N1uilOGvi8LvwkKZstXsVdFoGR4iPnd3kSDEnkAN+k10CwFSFk7FAWhRJt7GZmR8W
1YJy4WeGKukqxQDem78MI13j2yxgvmkBGK4ep1ghKjSPUsFSmn31PvbI8HVxzh0HTtRei4ns33Uh
HbBO4fsQfDjXBSAqQTjSLOMrI+WPYYYqL24cBh/gyqLryz8M80fcu/FXIcE2bfDaveuR8PLQM+QO
l2Ybfx3D6EsMzIVnC2f1B/+xboYemVngHcu7JHkwcGCc4UnzTCpN6n/aZQuyFaXqUJa1HREsQEIh
RA1gyos/efDeuvJvNRZu7RBZYR54lO7GWrQbd4pex8FtTm2qsyfptsWJ5+lbafsiD3qzsoMQSSk7
PYr1pxj4C0+ISZBttDhgo1SlPY2kBpDor6bjT0Hp1XtXVT+BSFq/o94iMhGhatDS7c2NYREX55Fn
5TEGgxNlguMcRCBS+ikxXBBj/JKaoppKpJ6on0VUBYSlSSkdS15HElkrxwS49pJRsrhFjbka2owp
sgEBkgcgeEvp3w+qMQCkAOhj7ego2ATSTzj/vQsN7Y5Ui76OWAgOtn5ck84XDttJEIVOjynzjSPq
xdwN1zN29IDH9jAZobXqpJN/C51417CyPXs9HtkzzQJ4jrt16IAFlsgSiEvhd9QKZF1cRKHLoEuR
PbagAkUEA0RyZ+GTxuG6gl0yNHfdtwb4dT/oShdUoEU3Iwctspc4P8ctAEHUA0auyiMc2MFu7OQh
8rutTNjwjKPx4VkCjkkhM4eHSekcDxnndurI1WxVOj51OwtEsvekyg0kumM9NG1IzLrGxmO4qfZd
jAPqNmRP1Ax+023BGTeuu7hkeVDo9aVCheN5KGv9qbdMIExbDb8aUftGHuhAtNrTBNhIxY9qTmFL
PWg99iXyRmPtxqZ2x8MxfbCn3FmNKJP4qoUxwnVW+1nLEywYZMX3gKTXX5KyeyAH0ADKVcxq66Gw
/P6uzWS0KZgXf21RaKtmoKnFxP311PYSf6evWsb5w/xsifz3v5W4/15nHX8QfYxnFMbpZvfVA1rD
tq3ApgkI1xInUWpRRDI1jggn7wRQlYvMbXNHurrvKIWz2bShVbxm4yfi+I7MWB5jx+QAV/HFm+u6
WdAXbnuawCj/anlXXtz24NVz8WbEqA5bvLrqhdTIuhXHyoqT2UsW6U+v3Ad7kcvy7aTLARTIHOXq
9RQ/h4ZpXKpeHJkbZfG6Vsj22HrOu07atg4sFzvWZ++ko+Z2o0suMiqvXGjvCjJtrO+06BQrwgvE
Z3CGkd2TUBFTRgWiVoRYgU+nHBYDq1pUmeGsY5e6me6uwqReJSh7FCVSZ/Rhs+QG36T/StTxosR9
+nKTQkwDUlRp4lIJitdIdvPcByDlFAFdGojGq5u5rtw1GQc4ZHOONG6ZG4GYYo1iOCxHs2pc2VHP
HwAm5iF83deBcKzkHXRHr63Mq+cwB8tWoTs60hmgT0W5SwbP/uwh1WJvAJNnm4EZ+132gScH9geQ
9+xtx9xqDxoi8xWnJGuygxGQbzQcEh+Hokk/jV73RPNZUQ7w2CHPz0VjOQ/aqGG9oy5ksBY1zpHN
H1A8eyzyASBPEoFru6rEW961zgaIo3zvW6l8c2t2Z8iweq47a7pHXTTi27H50000I9+T+Fc3ltmP
VpOvsQbY4lDS/tRPcXXBgUE/c9jzEPHTaCyiA31FLbiBVlRHEu5Qri1uas9O0XyOC2m/Vy7IlX0r
M+/HdszPwsejlAx2nO27pktevVr6uxyY5jsBoNnXaLI25JBUPEUNZCVPAFZpH6wSAWQhUvsdWb7v
HAXWz4aZtMfWQTid9A5KEZGc8x7lmrOp7Mo9dFatPdtT9zlEoD0u8DafwET31FlyCioPaen8g+Be
pOkdG8GBQKquiPtLhQdSkhjg0SgaBMMHfL5BCvrjFIF7TJCDwPhqApyS/ScT0PRh17UXbmXbVmFQ
8w7r6twTd8hKL8+9UpGeRGqSGuWgnTuVwaKj3uInZNacJgbu3mbtheF4XBaZoFp3yzWtN6n5cHGJ
W9UhttVldfrhg3O86Vha8Z9R6uDY9mMhTktyTpw+tCanNTiZF5F6s8+ygo+ykAeDO8XrxZHGWU4I
2q05/mNogDRwC9QLR15bb2JVUWOpippE9WxlcDUwTpGBdGRdDKMqsCHdYkASx88REXdVqmeSYlfW
WiUS/6hAyDBTN0hAd3hMtcZ7aNoU1a3qTMmYcMIzavpbWsb+5ncesdPsKhTCvpmagwpmrjXrMLSM
HThgDmObSpAMD6G2Tr3Y3cTA0cyxJq7WuevFD02d6k9DWfCDaGvkjZA3UiFr5PL05THqLfYUacl0
UXNFokAcqyraracOa5fj3PlMNzHMrT7h5Dr8sLpxB0SjxVHYxcXpke9GKs8ak6CYcCDqWAjRc0VW
Sj0LX54OEaNFDeIGZHS0eS7WPVbbwYQKIoloya9hGIEKOsSYFKUpKJVRTkvGYWp+jmiUhcxkcHL5
9nP7gHW7vsbnYV0IIQk5N+Y6trV0je3xL9gkgkRC9KXhwBAmtxlTKVXOnp1ma1JejYCzsMNsdtZH
nlx+FkTn9aFrjX6HHTgWbol88HLL/7Mb310vslWS8bBBtfX0HWhP77ana28NCp+DvBujTxGWeaAX
d+S9nXFsIvrKRr132h4ZqBz20qhQBpE33mZIy2Fr1zmCp6kO+hDFIQIgK+9QaeFmUZGemslyp251
JXeDxEs0Py8qQl6msTFDWRgy3iaUlCPLPsoYv+DOs5deS8EWZY9vk5a0B9dqnHU/NeMbA9ozYKAT
eWbgHXrxJoRalVvu2mAhSjzQRGj59FZ6PkoQNavB+R0q3Q6hU4ZBCdSFc1IiSZZxPOz6VgcqFXJ/
vaxIDyFrUNZBLtRoSYTD/zo1g9ZprWFH44CvqR7uDlvHo3EpLf9zHeN57/V4axqqljmTeLaSqKtK
50Uka6mcQ+XMlPPNWLLGaboGZgsiuZUL+Ie5jZH18qs/OuVHPwd7h8MM5ML4vX5HjamOfhdx0V2P
I+3H4Pka/81OTkmDLY+I07u4iMyzPg04P2RRvPN1AKBgVQQlNZ6CwM2QHNnps2LRUspFWoHUJEPw
HlS+vxnZjS7OPlFpjpflrykppSPH5lsgu74MfBuQZ3SZxQXVxHwTWSj7Ge2wDFyg5yGqAOaOrIqH
+0Q1Y49ovh8Bw5gM1KDiZ7gvUqCIx5XX729GcJG8JXjtH24GRAiNewU2xssc1NPGZhtyMZ5IahME
NlfcTVcOjgQui29h6MgQQgZOxxVqvmpwRgaIXqxnZ5F0YZYrnF6lJPOVNxZwnQs6+g+2rIj5BQgk
ETsk8iwy9Ib/3A9xcyIVqq+Ttc8j4NM0jrsxLQSTAMpTnhEXwcOUukuj92ynZ1p5XFTUc9UzeNYl
7HoWMvjKmhZ7jjOcJz8c8NvXGkSE1cYO+5fhkOdYy4BOE2Q8vj+sdZRzPtDej+HwfuPELtgBQOL6
bOlRcZ9L/xAPPdhmb6ZiVT0chtLwV92En0eeGs4ub8M9coDiZ5Asxs9W5+AYB3w9u9pykO7f5vw+
07zZQ0RfUAnnZMCeCkMA+VXgDAP5TQjcJuYgdb5k4YnkIsPn1/vRsCHRAEOqtiWzwCJ4jaPdOiDR
K2IMdNXAZbRbTt8sS2v2S0oiJTP6hoFPLy3LHV6mSE7JO5bsRhdVOaKMtTldsY3AmlWO2RvvMrwr
hsy0LtjzWRfbz/9EQlm7J2nR58PED/g1fGF6a10M1YTghT1HtZt/Lt3+c4qgF9KAVhNxY5ae+dJg
ZfAWdpoMDIOLRwBn+PjPhfKuT+wRXAGFtm0w8hFlxtjvitJ8K6b28xTHtZpnaCbni9SMZzpSQD7C
a22N4ZakpVmYHUlX+YUzU0TeuNSdfzveQXZqD0hV2sU5CDyNq3m71yTaqmiQWkKWZQuIQzo3CEEE
o2g42nvDQjqkjXOxhVkNxan6CdTEu9wAZIXW5N5upoUQqI+PwNK6BsT68MkRqX5OcvHGSh52Ad4g
mVN8IjYJZHcA8aWszjTOl+bvpxk8xSXV+NnBTdtxz/VY7hB7al6MvgF/aIq4gZb80FPLeZ4dnAGv
EQdHfMxMdrrffCOed5fSQ4gUntjeqSHLhx+pWiSHrWXe2Hgb1GUdg3IjsR5M1RS6+GEBgOcwuqb5
QPqwL711xaW2XnSixCvTN/HJ4vBAC1csD9mDhzpmDBpdCxqr068m8mzgbE5YQYAZ2pDuppPcP46G
7R2p1/xGXFzIDxCUP0csw8qkXTWxyQ6Lrzs2r4jb1ltsxxmSbf96icWPrriI1Lu5Cxp74zeBAG5l
Dk0ZOApgsWsRxcoLz9laSgRv2jg3ZCXd4oLPDHg3jUIEXBy5AF4mzUBD2k62B3ywICOZPLkXWiUO
rLGRX+J3w6b1GYjsLKxiTDOLv7qJse/dCNS1lo98O0+3v4E6GbxNk2u+1LjTtZ/52oVmAnSoOGRD
AqoKvxg2BpLfLn6c5Xt68juhnyD5W77Qk5+a0hLV1i7DZj0zKLoqlRk05UhJs+MxDabYXJkaLx/I
22yLdJlATwC3pgFn2NYAcOV0oL/DfzouxHheE7wGNVeAJ1Hl/mH0mXtJtUh/AnV7X5vxMzUVtoEb
O7GMTYJ0pmesQdv7qngvi8zBahTrnnUXAlV+loUNUPYJcE1H8IbCDuzElUid8N7jXHsULu7C6yTq
/uvwMemN8NErwb1bmIjKkEgGX+ZynbW2v6FRVuMm96iRZEjJQ9w1PoW+m91hO3wyS7u9b6f+Z1N6
drbx83Qb9aV+cmtPrAc/8d6n8bEd6/ybD6B33HHRX3wrBA2DgXvPY+QG6m5WbyfXw2Pe8bFBDd3G
CZb0NcCLIZZMOWnUFEjM8KVoDrUczZ8GcNvmcyacMQp9i4/jM6sNrCMM9w71HirRK+vcOwc3NRwK
B6jUJFvgHlmLXm+DskUm8jCgrNMN/6jMFGceUuUREk0f9RrQrB6AY3aOsuQ7iJWbl3oIm60mhYfj
8gpYemOdrR03Gv8osmGrJaHzXbnallPPrnwoJXLEEvuIyNZwGRNgEjgAfn2tJpbu/FQU20wa5qv0
cYIiZZmcyYpPMy985/MyKGV2+SBlFaMQWQHuAXfOr1a90Q13OAc65UDURMb+h65TcH2zfO0/9ycg
GNzFOTjxTK+xTyN+YwFPZP6tTl9c4RnvhsSSveTFdBoTfbpkwMQKasDUb1kaA65YxYR8BWluDyVu
guRQRYuoB3pREIBP+hQsBo8iSotMvdspqjoSW13W3/BXiVGUDhidpSGdr0Bwozbz1ngH/7SSIWH8
MR66eK97iUDYv7cR1AEiyakXFSinamQdkA7rpp8G6knypm4p8FbJ7RSM4wMHUFhdIH4Z+s0jYiTN
o8pEnXWW4pdfdFgaJ4dOdxDOWnzIXHq5drGLCFlN4fQMzCaxrcYQgc00Tc5a7dVgbNL458RJfjSq
5kQzPg2W1n6vUIO2Qi6WeAYhj9gaU1HcpSniysjtfzG0sT0LBP6WW8viYlYtd0aqyvEOPpZtl3//
63/+n//9bfpf0Y/yocxEVBb/Kvr8AR9v1/7Xv3Xm/ftf1aw/fP+vfyOVEbw8lu96+NcEBbil7N/e
n3gRKff/EWdNUxRdaV5yZL7uCGqHYHV0M9syHTWOi4qQdxZxRt/h4GnBs3zrph2fAXnI4wbsZ/B9
ALzqloHsvjA92Q5wDjgiiwFep+kJZ8z4mKkLEocUeWHwIZEaUF2kQZ+yRy4sKygRr3wHR3mAP7/z
XYA/aJVXWvVJQwxqy1o7Oxq56O5NK8UzwQD8G1H/aDZO97HXi/Yzox7J2FlG+4yil4s8M/BhJROu
IofHeyLHE+FG+uv5/ZdEabKtNMbAGVEhIZHkRsnCye1xjWRp7ZTi4Yaiy8fC84xHHoMKvRHuPUlm
zqf7oesDN0LAIBgA6XaHsvFPi785pvYePIso+SaXvI3zbe6E5ZomoAYcQ8namKZ2235ch4HQfGXE
bnSYp+aF9QSQs+xEUzPd4pfR50Co8uNnii8MdXnJsJI9k5RUTAfbD0IXbjiWwT9/01z2375oyC71
kC/g+JarG6bz1y9ak9mRSCNfXphrRHfEo+Q0UxXP5Eszu1KJ6j7Ocbwym8E8cwck3aKf5XjQy3j9
Vx8mq7DdoiYTTzeCMGR4vR460UWrUBj5AyEakiHtpm+ADjMPCBeArklwfSPwpdpq0SpPhPu1UC8y
o7Oqcwzq+rOvm7gXJF4ivdHezhjfdtzzi1MfygklWbvIBDJd1HrWugN6+NYErhGqvepECyjaBFRQ
pKRTaKmxMjCKivzeyRBmmSXgCctdE2X1CcSh9aUzkCxImzm1eyvNog5AMtrN27cPDyb0vAyyuIXV
4j+tkf3HP39U+OnfflYg+MHDwETChw/kUVfZrx4Kw6BNZW550wVpmWEwSe/k+ob2bNStd5KeVQXV
EOlfsAk1VyjdrS69mVZPjqG9kD6MtWQjS1MecEpovMXa0Rp7/QtK+sa94Ea4IS8H20+nztxN1Lfd
3sqq9r5A3slGBVoDEhNftvexavrUvDZUqMw79xIR5EZPgkS9cUMw322KqIr2IqnM15EDl9BHsk3R
OtUL64HVqLxEM2ngisGgsJdvetR2KA1OkT7F8NxZa2bjB7TkLX0PJ7Cxn69b3TuFOhu/9L0WBq07
mvfca+IDGOfw58du9kHXa9SO1VL+Ucb8UKmHf1nYJ0sUm0SLYR+99sl34nRVep1+JFH3hXU/5QMO
RpGPHjReHu1QzBKC0qnSDlri4sScG2+iCpOvqgM83vQrR2dUGtUhzYepYHLxgWmnF1l9R7vFpaF9
I04i3DWYe8qADCYeNdt//vZYrnX77TEdBxkKoFEwDbxV6JVz9e0RRuqmUWwnFw0Zd0HteNbZNgR+
Uj64lztT/z6pgiRSkZH0JBYJy+/MmG1u9CRSE49Dt3b7Upvn/Z1fp6eHiaGipFRXXobSFcQEkiA3
1V9v9HQPbuENx6SKdnafeEdTNSxHbAyVP457nLQJXTLNXdKSTD1gTHjHRXfrQ9MtZuqh2HAfobp3
n43xM35Oxvbn9f52qqubWOa6mfr2yuRIdzfPTu7LfecAmM3VtRf9ld9ylWWaRTdp/MUZunYb4qM7
+mkKQjjqUpOAO+mI7R07Ljrq3egQXZ+AqKCmoOZKpilm2a05EJo6HEP9bo7f6egySAbEKv3GHAOk
blVrTbHVfeQ36GX4Azl3CEf68nOXNcCjsKrx7EzSPSIdE5x+rsafEQYATiIyBr4p6pSss8IfeqW/
AzdVfna88dcgtUipq2nYdpV7xho+AxapnhWBW7QS9S84sNMKLb6ko33W6XkulLXs05/WfKg4WREp
jp9pgOzj6/HkwTGeISC3Hb2UbyekVZxcw8yCcgB0dsPxFp+M1D9xvTc+9b2JlKOq/oL1Id+lJmq2
R+FWX4zC2TuTrn+i4cJDboOt3JbhPv7PNBxRrBgky9jXzYl2usb8NUjF8X/9yLGbc+7I4unGtnaL
fj1YZfbG2uHitobzHYHWR11Lx1cLwDybsbA6YEoX3ik3zXiTt0b25k/d4lonoKzoYu/Fqyvr4rcu
AHk64H4qKXNDE0BLEoeFjtBZgKT4ekN+ZKEG5WOoSceIG70E13jARCM3xohcfE1E3RzlWiJnS4Br
dGysSHMsSlSQbI6fkd9gIhOvD5OfY2nETXBMjcUbBgQcWrwjqsA011A4+X85+67lyHFl2y9CBB1I
8JXlnUre9Auj3dB7gu7r70JSI2q0Z/c+cV8YBJCA1OoqEshchm47lNdaT+fBpmmj+Eh9RemC+kYD
pTOxA94bNrxZJrcE8EYxiite6Ue646pJd8uAVPzjjvjHdEvRFtGGKQhUajCIl5mySktvdBsArN2p
2zpZ+5OrXVel9++XqYvgqkRtDTm+2pPK/HIZH4oUyIYM+JhcMSjo0ihqRE18C2oPgKx5hq/Zm0TB
V5ZAMAjZIUDiff4X0z8+Etjc2HhwzF6JmfqDzH80PX4fob8U8Cj6Km4VKqyTxSlv0/dL5btQll7a
NDwaCqxKndSGuYuxwUYw8uaR/5815tXspt7GTDOTi8jKFGljCNEy13VvkSvtjzr2p5tRB5gDSI0d
AagposJ35dYQkOOhCA0Cml5Z59kayAB+huTqoXc7eaAWXVzVvzRBJpTHKqiBcwVTsLSCAvwQbdiM
pqwqj7RO7EiOp7lNt2HF83JLt3TJUOfWqsLcQjxWFgfqo9XoLvJLBRlXq3OI+yLNarfnvMGhPG6A
lbmjkeXn0BykqWsA/HoWr+peLw4EsxwhIXCoHHiIE0qT+vptw33tge65htMdhQslcA4O1OfwoOma
le2n5Qqy0a5teLLrfk26iZ+E/fqOKIrRBPkxauoK6Ww2VrZp1eikmjRqxGmxIwbjmPkZtMmNP8xd
gmmu4MaxCFLh1aD5nhL1ObOQkYd7NKr4YPyoXq2ccpTGwENcUTsFuxJ8LjVEl9jIuk0fcBQJVST1
9XkUJFtq06JL9DzF77v1n7dmuqZ/3ZpZAixAw7Dh26i7pq22bp+2Zo4WMhtpCeMC+FbcHsSbFr+a
TrVa0KVfQKkL2PS/hqA2zA5qkdDAt7b14R3sd1fklopLp6Ut+M/CPSduf5fJob2nLmmUxYbLRm6o
SQP/Min3xzsKoEujJjlq0rLQx6Te6ioPG/Z0PvaVFtTnilT8oPNfBicJyKZPYejhOVwdqFM38NCP
h64DOS4TLNj8h40H3jYunpfHnkw9CA6fExKebg34qm0dKy7xQstRr0vEL6t0sCMoxpcigIyCAU2Q
OxMi39skkMG5gSYh/DFbaxdPJr92OLsDxKrbT8Ew1ijB9eKHtCEujSRyAIS98Nx+5+KEcQJNEAat
Sy0yjRN3bTU4IYYFDwZvKVDO7dZAzVdNjGC+/ecPkPsfB0NL2JYtNFvTHXBfjC/Zotgv2gpf3e4S
uBD9CUwwfL1qqsB5LdKVaQZosiqDC7Ujcsh+gXECpe8SRmppZq2pky4M30wN6aXJX8O4tVn5hW5u
HG5O2CRBx8+jAlYsoaEs82laURO2r8AMqQtFLwP4I7RXClkGKI5mLEuFyrpLK3n+zW8KFD3BRHno
IwZ7ZRHBaMy2QaACKWvlaxz8s+wVigjlnqNst2pU+lV+WKbQHfWBZ5LsbFY8kJXK0v9vsZ9CUt/Y
dn03efE4RquxybRzaVviuTF/2wr3l8Kb9Jg7qNi1ozO8UlQd9toZRBz3mee/LRVVjYDMBRwFOYrC
UUzJmmItisJa1L1E0SRaS4fW1vnPnwzd4l8fLSgV27qpO5Yj4Eevf8kZGBCMlKFryYs1NWI1KWVt
uoSxDktBGxo5Sx/dZeOwggRLfBMOPmwmKE7HW+5THE5g2a1Tj0hINfGNFFFw6KXVeEWZZg/4rlOZ
ncrnAifpVWTE9o76gM3Xzk4Xf5sr75Ndv7DaZGeKbXVI8KT4719TbJ1X1UN+niP7MHBXsq7NeR2J
Ld65ids3kQBAuRqj7FU4UI2mdTRpTLvKaBlUbpx6XYxWc2gglw5gs+4eRoclz8iz7IrKGL/1Mvzc
X4IeRf1umX/uV/Gxlkzf/HR8Y7x5aLl1A+p5e49zqH8r9OIlQrro1W6cYqfUB7ep3lavZmBd3kFR
sWkBNhb8KiDacCHcjWpNQeBfCJTzMcan1nj6aBEk56P1MQ8Sgp9WoTU/5kFtwb9QKw/i+SdkCYCd
QQAQq1rqv01OEf6nX49+2Y9fgSI/fr1JNKshlyCEpQ5XtvNG6cAwVrAr6/oMTsy8fAhwqkLqri0f
cs1+71tGlzuKY11j/o/vgvs11amS6oI7jo5HJdIf/MtXQfYA5wdZn15KB4wxve2wzacK1FyWgnTZ
zrDaCUYIf9enTLdClZwPZzbVqECAfbKCaJb9yFiQXPDN+h3EnD9ao/DvWntYO3pqP7rqAlo3PDnG
7J4CXKf6GWt2dZlbA0jnnWyLA4Wi9AlMY6gHW2rqRjJuDKt/g05J6kHN0LyTuTTv6qbJdkPIAKtV
fXRpw8pdJ7UjN0sfk36yGkPH2XHO3+MA8f1lSJcfpekg0QxI6y71g/KGZmVNnt0V2Aapn0I9yMRV
F4A2T8sKZpcGx+U3SjgPAVEI8uOkgQpaNA2/BdWuV7nSGNnwfPo+SuD3Gj99ceMo2tddVOyqUjNe
U19bUQBcso31wME6GJBquTcFPjY0QEs6YsVYiES0l/upc/gfT0Xz61PR0A1b0wzLtCwL3ABNfVQ+
bbiqLgoGmDCxc8ihpr6QSDiqfBy1ntmweulfyCRf+mDP3a6FCEBhAYvNC7Ng+iTnupB5wgLmBJpr
jfPoMkCasUYGSwSauwyYAOHoHo3wKG1BA21uW0IuFxqQT0kMrFSjbi2gW7euFYweDTMkGZMd3cJu
+uAbQXDE79YdNRf7gaxg5WsJDahVEfF8W8jupsCj+1fA6y83amiIy+bXNLVfhgb0TGroHzGoiaSe
yYdqX29styqvJNcqaOdQralnblB/vdGxTb/+oweItdhrNAVcKNx2lSvqe6a0ruiST7Z+jqF01JKa
FfKyUCZJHONHVTBn/ylOTXMAct50eihXkwAaWa9rfdNHIEGZ42HRsYnKUrYeySORrs1yUezOqS+3
ncIL+GUdPvAefnrY3gHmqlpwrNj7yPPgmyxt0FHhzJymsDLsgeGvPbqlS6466U6ICaIXsbQ3Xwe6
8eHPH3Db/PLWN3QHDzhug7mmmyb/Wimwmwlqfg7AAHlQIEMEQvtTX1ivZWzYzeoeLlTpYwRNpEeZ
6+DS8pifWlNmj0lcAu0YVxx6J2hqDI4UwGBmADzZIFZIVylitkgqxKnmAg6SVDsq4tAFtuzJOazi
E+3jqcxD/VpZHEBkSIY7LY39HY8ka0slpbMJ2a+hxWMJT7/vAY9R3gX6GMTFjyaN4sD+vf0oEid/
R8z1YIqACvFdhDPfXIeBLpAOdCZKSlS5EWaun3s3fRko59eZUofrWPc+GreDfpYYrVxQbv78v4DM
+n/8N7j4TruGrrs69I//o7hmm1xgy49MSZdYE2iIUCafVkHSNSF0EbUKDJ2ADz+rUYtvahypH4w0
20CrFbY+gCA9sDI0cRSTHaovFbYukT5tCjcQ93EOzvyQOyYsChpxn5SsOyfYTEH+sstXk1vFcEN0
jT0F5xpkB6H0s++SashXdTdm6zIP/O3ka859mZp8C6i2o32foly7s6au3UIAT+6nyMduFuIZDeqX
38KwbJGKHpAZr/vxFVwyL8UZbe5f4lPkeJb+f8bTOrlMfvUCBhrEZ9XgNbyzkBlaceKyLm0azjMo
9vHO8OHjO5TnIMaFjzkMpSYbl5j1h6JId9RFg0uYkeKhCcQ34owI5G0hRXIqeq4BzYiLCTLNjSy0
x7IuukOfxuWO5yaOqUEwtZ6bas1Z0O3QpvFOjvX3uQmPp7tiqoLtmELa32PIKBzzydWOOC7gznLR
Se1Pt59C59tPAfM0tcCy1DyVRsJGwuClAmqyrPRTFMm3bgzNbRu30HEyRoYrjQAMqZ8+tedwNYfu
ahMyDT0eXJu5SdPnRWBQClmu0vvzR9/++oKFop3FBcoTDrZclmZ8ecEC2tDpPAXfoR7ycAJiEhw8
uKaVcPnVraf4464Yw/e+5e6/xhWWhf+byO/ucv8R54b0bcrAyXOjztgmUz9+E9VTYQ/pm666I5S7
tyw0q0uX5FB0LwIfPmsCp43Sap+tTgM0C6RAvwujo45DwjpWTEKjFj9ExI3kkmrVeOUTHp+rwIfl
pcOC+hJkMKh2dWne+tCgv+mgKYBKJ360W5QQooY4/a0EUevTAM2AF9f7jNGCpCnNAKo684IOAxNU
f+YZPnzuv6VxjKVQ3vjz/4nrqlr+Z1CJbZi6qwkHeQKu28L+kiZoudb1pl2MlzEFuseAETfyZJEo
TnQZk7SEIxUuaQvUkEe3oy43Qw4/JQphmSxPNjye3ud9as/RajZFLs3G99ut5bPQy5T+ZoS67qZw
quIaD3pxpbvWgVVfEfrp+svABO27bVjiBE0Didox0B0EDAGUxVEc6dW/l0rVeuHoR8fYHB6W1SnC
hc/tOTen7ac11Ewbh+cbme2WcFqG5tR9vsognQ6H7EQ/xfkw3FRlFqHqVOBNZWfAbKm+1GhSw8Op
pQKAG5C0TEcZqshG89fAI6+OLQumS/mD1nf2a8mBkIE9yXA79KBdNLAC3OiBf0K9tzHXdV18i/se
fG4bT6DdvzRRYRn3cFvFzhDAkxUb4T4VZqW+G1xDw/7S1qCmqVjfdttDtB4WiztpGhD0wScNoLPr
HAHlEH0ny0nzssFHLE34mDUJOe1ayJHdTLP8gGn+dIjBBsMGpIJGPV8TmAj608iiEd6I2svwDFVK
TWlvGU5l0oMm5gQBU8ihQmLGLdaCeHHzLOFUpxLF0bcm69yVAYzvxTEA30IFql530TT8kMaasMpS
BWgqAI69/kGPA3EixCdsJp0tmBp4KQ4K2bVgQWeA6ATfUwDZUTFWQFq6fAoMP4YXEzfoZGKd2EpB
j4dp2ipX9Y4gCF9YOMESgFrWhC51kVQYmkNAxtwbQXp1B9O5T+s8gkUNSA1jjhfzMKbVZqj6aTP2
sbinEGN6MfH69iJu7U1u8gdfWGzdFCBQVFDyeQhR7Dz3ZfMNAlpwEs07lD7zSK7jyraRWQFhL0oh
vgdJhuk42N0tdYUufIW8MnPao+Xqd3j0TajjOVCNi6V7v8yiu1GKGNphyeOXftnAUwT0v6dPS0Js
AGSPVjzTDy3JQKvGA+cg0/yV+uZF1O8Fo6LuoCXWGw8DqEk1DSA6ll597xR7cAkDkjg9CMv/4VZu
sEthXOBxVdFrFJ8NbgrgzTEfgCNmr770UwT1JdGYrzoXGo4OUeOoM1R0u06HRaaaS8GfRufJdvs+
j4JpGqBSzgoCezm4whEkFJr8hxlwmElkUntqw25Yo6zDrv0gh93QxfAxLnCGhbRYtYtRAb0dgqFZ
W60fPFeih/VXXuo/UtvYQwQoCj1ZxV6S9uy3m5uvSR+5r2M+1Cs7yaobECEh2wiV6cI36oMczRdS
jKbLQt0Y3WyroUxwpv6u8aHsW0N0bMXytt4szI152JL1wfH5yxy3rKdWyWX3vgpPtmW1o5q2hjcQ
GKSOPzcdLtybCdheGrSoTF7ZnyPsOvdvgkQelro4+4igvn+uUStaTGmUvzicRJC7SE7A/yIND7Sz
lphg3mVOOvcRDNrpBrjFw+DFs7pRQCRT6Vb2prEBYyY9MpHpZ7dNIV45D/tKuFINZwO0s1IohGtO
dtEbZYedZEZ0MmPkf8h9JKvh/xk39pnorIUPJ8OeRTG2o6DC0oUGYgMi5mGAAv3U90iCv7Ni/+4s
6Dtg5NDIV0Kqs3rqco7sNf/FbEbwVxfl3r9FepFlcnPxEg283n2aN2uxjpioq4lzNKC9mQfjOci9
dFF43yZQZazC/FGqi1PpL2FsDBcT28/H1kJSn2k9WDNmmz/WepodNb2FJISKbVMZ3ldtBIgnBmnC
P6ezCFSKKAA83+jTjQ/Rob0Uw/gKtaRtKgft0Zdac4O3QAtZLvTrKkyosF41m5pvIzfRHsGoXmVm
2p+hvQkBAY2Nr8gBpEpVzt2HaTKvGKsVS9t/X5H66QdTGMuAtkqhAYv0WPcYR6GimJcvOuPBJUG2
wLOcoHwxAr/eObKzN9R0KrNb+TEwItQUiXuBao5xR2sUWbCm7pHHUGxQaxgfa0QFjr81s9dVWjDw
fZB5oByELKDYgZf+3LX0IxFnrnQfVGnqm/MSQwb4Gufpy9ycYABf2T30l5F5vJbmIfN5d5PXjgb7
4WC4EclkHANNIj/MbDu9ji0+yyB3DjujAdJgnRZ9DLJ2F2ywr4ArSyihydc5wZUuBjjO+7JhqVdl
YeGvRTbiL2nsO9G/R7hNBqJ1ntjfof4WHOYmzYW1mr4GNggvWRXdRVk4Lxoz2R86POQpbOmn5tT+
lVixBYwMfCxrcDd2MF7CdiSAEfkBXNbHDtS7G58lxc084MZdueoMgaI1MMSfrMs5QCq+LKF4SODi
L3bms3U5DdHEj2hqGU11qoUvju7GhCLsJ/o6fT3fe/Hyaq4DfWtdSCj35XXmptP32l7DdQ7arhF/
CpqCrevWBtgd0PUx9KLGkgDQDOZe6JG8jLmqiDIUKymhYcayW9mgfm8TqmDmejPHLIkPCA9OOyRg
YCegMPSJgtl/EcIvRH+CGFJ9WJTv6a4FZEnxNY6Qy70Di2x8LMA/vI9lAvMutDrJx8eexxc/Tfor
ddmtEay0oQ6AMcGgD3ToBls1e0OjU1yjTtnmv0qeFJC7Sbq3phux1+ZacCoK6T53vFi1fOze4oK5
uxaV4y2FxSI445kcPCa2TC8ojCdzGHObaDW0XYnTnW8/JDk0LXN8gEvNcY5JGsv7oNKfulGDRBO4
WfcaElQXR3POKR4697m6sKrSNkXHo83SZxjNvRFwfqaIVIA9ksP/GNjPU29o/GlwtPZR6G/U6CAp
+BCCMEAtjv+TB2BKoZoe2k9RqPv3wHWt50jRdPd4IuGb7duPOAVWCbQ9InAQShbhaCqKHCLnBpje
dIZMNBRqAzzCrq3DpuuYwSTDL0zxhFPF0yLxUAQJ3kYkNtY7UO329yQHAUeCFptevTJ3AEZMHlQo
b1Fzz5/jQo9RXgBGFUbE7J63beIR7iTx7VsTAMvnAGpuc0Q5psFD1Vb/5wj1U3wOVzwj0crNCOqa
B+VnDabdDWyGuhYyQOHQb3kyBGAr4iW+RgFp3HThEN9aYQZqYijiW3kYmpZdqZcuRe6aG83Apvt9
IRU/xnBEjSqIs6vWHBf7fMegRexJfHuKzRjbb6lMwyMtO8fZcXHsdftljiij1PSynsFKAmzc91+x
rzvIjaoFIC3y/ivObXYsZMSuy3LALZibetBQFKQJzG53hfqljHQI1kHnVDtWdN8cHa+qEtblT6ql
VdWnVhKy5qbJDOPJ4sM81vid+VRYzb/N+xiDalPhRTE7SO7gM9f2P2K3wxlAtWBYH+yFD+43NQde
PGcCpaJ63OQ+EnWjUo3qmgL66n5d7jpFRx75iO+Ryx5dqmXW4fQjabL63KrBOEjfF5xHe2sTuRYW
KrV+lUMUcmeXeI4k9jirjC56o6KJsXEuozMpklJ/ZULLQSu0cEMipNQ3delwYnZ/S2FL/8f01Gcg
IWZlvxVDn8CJfmJv/WS83y19X+7KKQy+TVCQm2eIurk6WXNqp9KCF/BoPIOrA28KNtyD04qszfDi
1KnxrF79t2WoPUgVA4Eh85RC88Oz7Ti/pKHebIDtru8LYzhDQtt6gR2dcxjDACdSpW3MJpGudR8w
LWqidbbjQd5ndQcaLvS5LS0q/RVxogb8y/2noGsBLQiFv5rZU7WZJ/vRgagmUlRgh2jtxVa/WK+5
gGLZ4b1tlewpljvqjcOaQ8mEXanVQOP7HJrg9lMz1TptX+KBvKZmG2T6Bn/8Yp6a8xIVjqjUjg6v
xZ7ZOGRCS8cwPRAYsKFoIPIwQMjbBbt7GiDQA3NEatbm4N6Ehvs7Stxhj2ceuFcwNTl2LmS1+rrp
ryb41tcY9M1dqcGyWqq+ZWDEfyFMx6FmuvTRXVr1zVqHCOj6y4DQ+no1ijbd0sAyalqdUmhGMoF+
JA3QT0Pl7oebyOpA/ZHtTBfhTtOGj28+gFr4bDv5me4aOLy1Ht0GEiOhi8KKZ/lZstInd4TSNTpp
mC4xDdNtl3Ek5vKOrU2tAJwUItmNqPieWkE/JtB0Us9uapuD456CKfAiNUCjKdTT/geQy3Dcrxk2
08VpV2icu9wFb+pLhs0Rbmj15RhdtLoYvBlF1cPXEhu8fLtgptoCkvuV1t8QZGoE3VI5dX1bArL/
MglQInvbojgOA4EgW/spyLuLzjZyJah8hT+XHrpbQn0o2wuPwtzwp9OUq5hDg2o0wmvQOsFjKSBF
Ow1QBIC7dfiIWpUG2fwR4AE1Olmu/wDQhxqiDoi/IrXBGutI4ZpoUjzTYvxzVTicNtybqrUv1KJZ
8AK+dO6UAsVh6l4fxAGMDPCR533uH2so0T818DBd44Ac7VvVhBUpGNcWhPUoWIev/d7MR76i5qAB
ZRDZA7iIKrhsjOo65fHtHNsAPwKTSg8PkKBfyRRvMdRQ7+nHTHr2xJnf31Bop+M7i9d+cqJ17ND2
Gii2ALYzwYJeaabglRqsx382aRQ4MmMeZbXzORiU9M/Nf5tbFVAvSDrYlPsatvaw/3kI+oqf3Mip
75AQa+5UF89Cfkpwqrij/lIz5i63bdZ5mYDLZDhQe4Nsh3vtA5imC7U7T6R7ndQljArYcAziLwpY
+nFW6yBT7mdbGpgX+Zi/BIcN1DWGSZPrGRYqALNJ+vgbyXdSF5hlR9bUxZWAokkzAjid8na7xAMu
8Y1aVR3rd2YLUqHKw9nEWydmD3HU/Q548RRysWAIq+wbBeWt7m47nH1WsgizK5el+uAU47cGWof4
88nxCkXF7Nqmke7lCtPTIik6D9CMCOL2n2bAu30EVC2zkYMLtR3p7iK9gc2W+wiKi/HU5p8af49Q
WMX2FPb3nKGJ7oExcOGvAyj4yHvzRY/H4lglSACREQ8OBMXeMBueXOJJe6XXP+0MwAbeMlvzr9TK
QTfa0IWaNKAiaAtAmwQwE3RkebTwSE26A8EeiELaNHwsRz8BMoLvy1FwhA/6Vfh4bnB8k+2ww7cy
1MVBtna6wptDPDpxNV0yc/hOLbPLoCFpaRNUex3/ELExeuxYp2GDpQA8qmklWXkNsbnISwmcYDJF
l9SEDYCJeswjC4xyPWZZv+sqFj1ONXwjYpBrPZpqJll+HsdhDSm64hSEgAxVZQ8HFBaX1Bx9A1kW
lufZ7s/1D52q3v+ofzi2o7uoikNSxgDe9ktRyizjUkf2Ai/pgJVH08DRRZTsl+uzLes7CLBAM3WQ
wB0qHjMI5RbUBiYTjC0ciH/i8fDdYm7wzbLw+UJtiz83WoxMQ874w9ixaZ0DZ3VXVl2wLUUjb+LB
nyDfb8d4eVfyEFRTcNRdqzvBGSLed4Nm4fSZy+3IWHELAGywMeuwXQGSDGQBtpsrpx66FwH4MnAx
RvmDp8EFuqhj4BXyXmvLCDqDfbCp3AzuCja4G6bacum+Iv85zRNK3sU68cfibmy7fBtV5XRhBdP3
4aA3KFf20FeZBn1nBTGDJBAKEUaCXXfamsHB5tw4gePterpfG8/W4ER7x2wZ9lZoDhqA3YkcODxu
0YTlPeiySJqdqOm65rNVVsaVWrGQHtRGrUe77pKHOoy31B2YdXkzgXs6/4C+0I/wGLWqH5xbkD/x
WgOahig5o84kE8g0KFCcdGPuFfZUnQiE1nw0+xBpVyQZH3w/u5NDNrykQw8ai5xAY3EicTZgTbQB
IjN5RXHgRtel/QsJrjvAHvoXH6eCTQfp1zM0LJyzHaX62lTwz77ud0ZW5bdjomW3JugwoFeMsMS2
kQcACzi7ZS50Vk34pOyoScEfcbFZyZ3G/AjGX/GwYTnqeQaHcw81LUhpgOMEHPwySrB4odXQ72FR
cqb3TmixlRmU4QO1JLapS8uegnUJF52TSDQL6MxkluZNLLztcAAWkN7u8/PQmPZ6GLL8u6b/nyPi
UnQgxpbuv60Ra5P1v5ASwv0ClQCvVUdxSgM2Hrx3CHF/gcCj3pIC14xC7iATibyQLQ962wS3PUfN
ycZ3/XvS1GsIAaS/bR7/TqxWPsVWmGwreA+dMFu/CMMw10yM/euU5jejYwG6BPqX8KFLPELL8wU2
kdGmHLVsT03LaRov7Bww+9WoGVqKyM0eIPqm31uTM0eFjVWdrd62vA6l5XU5ZNOhGb8F+BQ96WLo
bmVkPgK9Vr4MdeYfzF6wVZzZxUvIymxjplqyp9Gyi15A1iXtEVIc0dm1HfrwnnraqgwhLgj53dDK
cqjAaPOgNlTZPgxg1+kaaQIq2d+XoRxeqk7PdwLYknNQingeNJE/arylTcM0zQB1xMO3G0L8vOAQ
/wfpO3cbC8yxsHjq8cReZRMX+HpD4IOP6fRqgZAKrdeg+cba/qdmoxRSZDibTU3yqywhyKz50V99
U24NbYhR33XA6AqsPPZwlkkGpDRaLa0935j6F+HIU1WlyAw5BbuXZgpgGrq7qQgPzcCeNd6c4UHf
FztuT8Ml9TMdejDNOZ868IAN6GB4yF4lWyl3DA/xnxDgjABfn+K7NEzcfYyMyV4TurwXFdLX9BXX
9V0QZ/8RKoYsRo3UAspZxYOq9iXegSr0vLQRCbE3wKabl/5HaIyi0GMgxc8IL7hzmMlxowEZ/8Ry
86/CrezfvH/GCTAHRi7QPeCl0gcGqWkgUqInSNy4nusY7qEGg/gRkkdQ/ptMJGKtNH3s0lK7YQa7
wvVvbAC9D/cNC8rbkssC5dEq21GxpGf9uYiC/EQtRw9ROinL7mxnrblzuP+Wpkx71ofhO2cB+21D
QwQMaetnXhem19QyerDiSmyh6u4cwyIeLtyO4k2uJsF5+zvQDuz3UMN+YOjfJ/VBBz3dtoP3jDIY
TTpx75dmfplbkZsf3HAS8+A/I4zEaJCNqG5HE8JXqdFdZgHpj6ZD6J+wLY2zLYcLHIlRRNNKgwGe
GOnlnRW3HUrWoIxC9rFy8N3Q7CvM56ZT52Rn6kqhngQHhrQZNzY0dqBjwexroC4UnDv4hKZZGgL+
lzZQAmVIlxqy8xIl1xOpSy+KI8wT7At1MebrVxhLYSGMUZcVACrSCFhcLpOQB7c2dSDNNfVpLUxS
BhMYEeSENcvnyDvgQnfApKMWwBtkh6Bkth/0HkwXpT0UtYG+xhtBbpnCFgojrO5M6KPQk4EuEIlD
rt7V5JYmBKIq7+D59imC1siKgm+67JuBp+2jCML8WA22783Nts2u3QBNIXxE5cpFFqjiySONWXYC
cUu3uKGWUwPWCAdFJFH06lbGoMppSOgiX95Cnwl5kRaWWKVxmNtt/sanRNyOSvc3ltZ0ijv+No8t
c2k07erkfplPfWyKxiu0SQFe0FbjKOwffYFfOe6DGlUu6PW3CfZq02QmqMXkeEKbhnyZKv5MH9AR
k7SPSZmpVfd+6u6kMfjXCriHG7tkJ3ifW/d0yURcrCeWu5uUy/pGl2nyjMznCsLT9gP8OMNnmLbK
MXnOQqY99Hq7MlVIHozt3WQ1R5qgaXV6tfGeKFwjfpignIqafQmwwGQER2qWXIhTXSa/qDWoiJ4r
FGVTBaeYR0hQFuG2FbG/HyB0ehd3U7zSnMr5yeMDPbuGHMlUs+bdfT4hUUahtrTDObSAy/RPd9rL
Fi99y3ceGpXizMs8BO9QyF2bIasJwTXU/GO4AJJNO40uzYw1/whWc01RXtIosE91F9heZjLjDQJW
CXQz7OIiorJ+iHNId6h+BgPpDWh0AMVXbvPmBl6Cv+1GK4p8LyXkXKsxrL8PBduXzDL+qvi4ayCu
9L1JKmjmDZVzP7j1uOVDbJycrmWg8RTxJgrSfeTzdM9zzXyyhA9hxj7M5iM4bHH6NdRu30fTLOnX
OawK1ppvJOsxh7lg1Zfm04Bt+J4NqNMvTVc1a00YTwVv30eXJs0trVQ+FCVejn0oTqaZQVnUDvs1
7Ev8t6irdkHVj7+6wvk9ApD+CMiivY0APjx2YKVcHQlgfha7xo+4/02RRlqN3lQw/A8WvgnP9WaA
qHVZHQcjgiayjNpVqZrUFyTh+92f+8ophXvjAEkpqJCtdCWahbQFYBOTuhXcrlZ9Dn9o/DDIaYVp
dKE7umQR4AHO2Bprrdeae2kYkGnNi9e+Ap9Kn3i3aUu9eHVQl4JsfCGAsamjZyizeBQWiMI6pk0n
Vt2YvAHz0LKHvir1LU7klecYyKG3EZJLDJXnG6PUilsaoKO6lprCEw17H4DBGCis6qhOA8sMGnC5
QCHGyu5CgYw5r+IDNmfihlq+ArX6wMytqEkX1rRIJhvPIx7zYJ9mfwGEYd3gAfnORSfGeS/Ct8qV
0WHpb6LkFvoBxVZjFtswyN885gKqe6lm278hXqbEB2Cck3mQnRGAQnfDxoyQCS/sW7dzofCbh+y1
5+69LnvnL3f4VVUR+2XbAMHX+Fs9scEJNlLI/KYAKP5goEQHiRZ55FARu0D9VGBPCo1mMMPPPQpT
v7S+fGCiSF78CI9fPbKPZljCDaf4f5Sd2XLbOLSun4hVnIdbkppt2bJjx84NK0mnOc8DSD79+Qin
2919zt5V54ZFgAAtyRKBtdY/NNXPlSTRsGCuyQp235hYraLDLh6Xpoi+gXBR/SjHyq823Slc2I88
lrMosH/Wv/aOWT/KQze16h49uA61lL/65NkqciQbhXf/2Y+Xk7arTCTc2n+PNdPLklbioZ74rvva
qnkBBEif3b4eaEqDnovnFT9KlXym6aC8Snm9uFfM9Ibr+/oku9SZVJKlx9NeNuWFNt0IxAuykNsw
lIJsNFw00JpGMqHtzfOmHAv2tJn6qApvuXjRGIVZ6lQ/ki+JVU0/0jm10IlxnUsyEwsKWB8+RYrp
hyrse0qUKobRfbs3s4jsv3Tb+TglcMqOuB9cLFkX+DTn+Y9hz8dl6cvzYdtjFDH4Q6W6jKY97iov
ce5hsDrBQuJrt+YNlq6fbVNQt7CcFBsYpzD90lP6u7G2s69Fl5LNLLynylvU574ly7l1K2MS3zuU
zXzZRBbFOoi+6HfVUuVfDSRkIf20SJ9vg3XD+DZkKdrB20XH8idjVtjdZMmtEjnMStVNX6penUO+
5vVjzs7tsCBBgTWlVkALNtRjMaGrPWa2tdPUBUrbmiBEZxJGk5/DH2Xpm5+KWR0zeDp8AQscsRpB
4K6VDzoU+u92Wcz+nKTmS9ordSjqyXlcyY6TU4Ebua6qcRKxm8CcX0aUrtnE131p37LEdoLZ8BDk
aqEQZUl/hxsDOt7b2ecBvaZ233k8MXrKbEZoJj1KM2lWhUifU+Kc2O9+tJtRra9YxjNIdgLi2OyR
6SRiGO76rvgSqw2fzQZ7V8mkPE2z8z0l1X5J0Il8Wh2conIr/1O25GEAzQKlJWpPcnxWpcMV2NHH
eNI2zpNAdSxs7Dk9VLUzBK7bzOc+a5dQbdX6XKnm9Gbh24LK9Htv6VC+5qHaTdnSUmtPv3v1XN2c
DPGoYbaWfaRVuU/sUL9rM/u9EYGVDQXgvaGw4mzd62ipp8VtEEmXTXX4M56iCZNbxeCp1P3hsjV4
t8cy3c19Np3ioa/fJ2s3e4n6Vhldfc5NvgmyG6WkEtCUoz2oo7rc6ly85SB7CNxcZKONZUSHYdKO
CBjab7gd7Oaual74eQ33Ze5t3var9SZA4IY6+sLnKU/st0WEhRvXb+2k1hd3ie1AdvdRjjmL6a53
lKxAMVUKuCI8Al7BM1mv5MbiG1mdB9llJk52pxNb+bLp4kF8rJI6/piQ9mm8m1j6j/KqHGevQNd6
p6WK1K5vaZLMl2zW+X5th7yt/ArZzEexGeTa41BdE80D7fvXgKYbnJPTGDWc87/6kIvu9os7lWGR
o1sWoPnPlp0KA+bO3EUOdPLyz3oEuiNbsj/BUrLSxy4cTLMIjcQG7RrFtQBvbqNB1hke0mZFIXzT
1ucq9IZoutMqsg57t0iPmrXOJ9lHCm9RPk7lnCjDi0RekXeTZwAHSTIQwaTuPD6CBsS3REnEN8Mq
04A3nVxjoUWI7prZxwUn5UvmaMpyPyIDcvOA8Ri1EN8QxxgDHbjOfUcq9Nal+o+PG43bzrp8HuNd
kbjrdapMPE8yiiLlOq9XbAImHeo+p1kzvFYCx79/9MVKaZ11N77IuZgizHaoZgacQUc3QzktNiZ3
7wFc5PeIAKTmgIvuQSA1mxLk310gR+IHq0cNUvZTzvwYJbtWC589vXWmA9ooNdvxHr5cv6LI6BbN
c6daxcXQZ5YnR8tAhlCMBziGorYcDDzkqI/LEDjJmDfBsOghf38CRsGtysaJ90bd5rsE31zcpLPi
yTSfPobiVPAjXcRX3c6bj79cGt14NVM0ZbY/LO/Q1dQp5Iv5uKGWoqC1vRjZlIc66/7xgroi7o9g
T4dA/kl5p3+/qNEZ7+Ihvl8TL3+Mkrp4zFSTzQPpLFDSxeNn/9hrIhjQNt9/XnCTpb2mNR7X23TZ
X+DoDAzQ1VGG4JHY6vrgT4pbEMTQ9FarvI+67KnuU7DLWse2k3xQepRXHZPiBW5vOygZl7oS3bks
KsNfNTXfWXnUmaey7Wa4ZIlzGBF0CSNk2PbSfk4e5gK0Pxig7B99hadhR1Mmxb5ObP3BXYpdZ87d
fsDU/RWM0zO6kOkfZqp9WZChJ7sSj/uS7c7Zc7P0MU0M9tXbCMEbamr1p9ZbIrD0YXzwdJIcGPak
+xQ5vNcazkWXifQPzXK/WmQlX6ZCNfZ22XV79NQhXw3Jg2s1DeXn7cGZWo+6SKJfnYEsLYjA78JO
2kBnS3HTijY6LEW5nOSkDEBbCOp+fSuYVNVz9AuAwd7p2+Ufk5DliQ5im1QhvPMgUrUJs23S338J
Ruweg7DFLN4BKms7Xcm9s6PzW28Fe2mJhhext/vfRyyM6P6ne0DwLX4mOfbT24h8VsLVjov7qH2X
2ezPlHYbpcD2c30AgZiT+zbB0j4wDKNB9vtyXIkAAuUK382z4WqNsxua9VC8KkWZ+pWiab+yAqld
08AI3P06IP781VrVAvTUYj9oi9IfNQUhfTkbF+zfs71ttqoW+t+zkf/7asFI8Xn84WYz2phcbYSZ
qkk7HkZG8ajF1nqVFyTFBv1fvrMa/9kGPgXVZ2uXOHiyDIXeGqH+1KeIlOb6PrH6HEXRIX933RcZ
snQzGxi0n3P23U7+bv+z+1+jZRwjR2fAm3zRt+9jjDzAiedpdTdsB7NWgL97DnvSvu6OWukRMMU8
Ptjf5cUT4FTAYnNlHdotQl21+qej8gSfzAlsUtv9o6XToqgbX7st0t1GylbSjfPPSnmGlwT6w9Ca
F4SZg5UY4msc5/oFIEX90RxFkaN7lGGmsl1VzPyFYrvz6I2V9ayP1WHSPftramgYoumtTdU8I285
21ogttcbb4BKY8NHy4M6IHY5aEbuo6vDlrcx7P6jLQdKjL/eVP1dW7F7xegrI32I66Ore9kN0xR8
IpAWkl2ADICT1mVzkYVlLGvAT/57QgxUQWoV4cWCMJbe52FLOYgdobrexVEyXTWWWBJXfK+H8lkY
hfUdcW10vId2vataxM74ArBiJOW7sBZxTIhwnklbLGFvePNepix1r8xuPcKw2dKwYn5edVU93dmp
ga8k2rhEUsD/8T5s3tpRfIEESsW+VJUbiE4csJrmDb4/hlaKYu3kKIw2Gn+aovna4xnmF83UXcRi
4BnFLezKUk6q47ZhvzVz7C4Ce1TIimxN5+ZxszPFJ4aTJTw3ov592AqLlf/Z1moEEWWzc00iwNYo
dwT/zvlzXgWIjozQfNUrqM8tubMTLmbd00QEdPPKp2gW3ZPsKWq3O+JrlQWyKS+A6or8pkr1zfrs
97iq3kcLgTPA0sUv3XEJBB7MMcRrtzrV7dT4MdadN3mA+Znfiap9AFqK/gxunuJB19l8yabm4ZFb
5HoNyQf3BCO1pkDTU3P2s8Yb7uWhRef8fl3UGX8Z7w/ZFTXrcP+PcU6UpZe6pTS6jZVDCnI5p0yN
iT8090ykCBU7ysEPy4P799l/r8jhib0gwMd6GMjRsk+efYxe0tE4wEU7G3GNQUqMS5k8+381/7/6
vGxCZd6xsvDzfpXAJhcNhScFbNO9PJCSEPf1BqhoEIDhOevuPi96fw+TfQv2JhuiLpDj5cx4inEP
kKeqaCGE1J0vx8qpwop1/zeHs4yRA5qNTruTxC1khqJw7JIkkHQvW1K6PohiH6QvOYD8YPwxwASX
TyracBHOq6LhnsCmfEpVJb+ZPToZrpsH7qBilqvaeDmYuXOXse43ce0d0qU3di6etG8xkF0QbZ64
FyRSv0bRpeeH+dbFWnZX61uyEljC21Rn+CCLKjnJZjTOd4WC09c4Fu1N5BoImqF87c1vkTGLh7Ki
LmN3s36QTavRMtuPRuUtdVXtJPsc4YoHbzuURnOCA+ZeZEv2z3jhXg0sgZTWM74ilJxc1jlZAtkc
OxeTC8j6RzaqAEQc9YsHav8RE0cNabhQWwr3Ok61AA+Lbwk+ykCU9JpJyzjjW1lVZx31sItJEMKy
sbF1S9tQL7e8m76Ok2KhJSfip1WNxG0dQqV346cqLeKnOhuTC/mrP+R1BP3jp3bMi/3kunz+2wh5
IcmuMMSazHkhY9k8urqIX+v5Od8qmHrvVdderSHPbs0FZYbjApwWJg1NqARwenPDOsnmdgvHVqd9
5Qhvl7YaPoWjqcEbmT92T2sv9oayTN8pSbeBla71LZpjBWbMMJ9S3Ugf8r8nRcX0Male5o9JBmmd
ip3X5jIsV4xySkLdS8qbbEE0ScOhTDXqoawpljuh/oZcsS8nyL6qS/8xYYm7x8ERZn4/muXLEGc/
y03gp8sBXtj6kN3H5mjdSGX9AZZh+eYgfRBMylDdT72p3sbE+CXH64PWBbFBeWut4unWuhm61duN
ElVFj3nu53sNlYmbZqPCAKPexK3C9fYa6fI7eajm+Oo5I3VGd/rdJftls7dqMfnTUg2hhkFn8J8x
qY4ffRgJpz3bpbuT88q861EKMMCy+7OrYeI8vKqziW6WsLe8ETvlVtPqozsJ9VSmSnmFuUGQp2XR
Szkih+yubv9rQJ99I67+e7bTmcnH7MQ2/zl7GmIUKHttCWUSRs8RME/NqL52iwYxzWNzOWEABYRp
S8e0A5yYwdB+Dt7oBUsbOYg3g7QzS0cc2TBRUjcS1mm9b754s3Vd3PnUbgLOFlzLIvG0926buA4r
hUCYah8Tk3GZHr2MsHV2vfqCxGiPgjNoMpzZ8CHvnPUmSEGfPvZ+qoNB+dY3bn0f+0M+4Y+mvFhQ
JjrFZiZ2drVrU9d5tO1OJFgY/rM1uqECn/RRAvTKGZQePag7fu1FCldZMbIHYovSN+JueSM1t+x6
yEBH2Rwj9dSQeX+Ww+AYwGY2TRjpZm4FcVsHElxolXy2qFSKD0SI8e+mvOpmjbjDmDDe6cbIClCa
r4va5C/Ue9lZmj0JqCpLvjSVgUs07s3lvL4arf57gK5gqrimxg5WVX9rqWU9LsOz3Wnd7bNnShBT
i3n78joteanXxuhgiEXx3dRhuE1iKJ2S6lhsnwR08999DQToo2xGf4+TfXqqkr1qr2Ljw6ZjcRYN
xW/ZgsirHLs5ZQkcDJjYlnDf16gs7+RV3ekRpqjQ5lbsaQn6bec8of9xkk25kZbNxOHqZ1Nerez9
ByYPZfxHKUmX82cuTjcepSyd7JJnidcplxKlFzK1SOhVouVRnSXHhkXmmNrRjNpT/W1Mkuonqobv
1eCtX+QAVSTpccJc4Ath3seAQoveYYT+HiDvkAhw9BEov7v/e9SstMmRqPP3bRz+jhEvKOD9dZvP
AfKFQBn4phtY5hJZ2Xsw6dZvFRrDzonMdAu8hs3260OLJp/1fYOA4ek//VKZRvZ9TJPtyNUPa4V6
5WEsNe2mlYN1j82Y4huI5703wFL9Up/zqzepUAvT+U2Qkv/fsXu66rn/kZQwHc9DxU5XDcszEbX7
L7Y6xVgOsn5jnVjr1mNST4gueVpZnXuij+XjtODfQM1k6yVxOp0aQH2aPsZ7s6aKrc2t96VHZ4Da
yApCQLVNknv0JUNVQ1VqKpwCDO8LAjSsNjl6WY6iTkHpj3rufpEj0zW9OBoievo2sB/cCptgs7yT
F3NFt6hMueZRNqmdKDuSUspODk5nVQ3d2H13WgXm26YjZtkLoctAll02DYuyF/zDfTt1lBi3ERov
dqiT4lm20iqHrDXDr9uu9fg5QQE3s/M4gljTSJWf4WHOp5nEVpggWHccBSglL6vbkI9IHOfBsV/K
jnW7XjN4ndtVPfbw+0jH5iSbawOl0W1sFAx0uoZ1eJmqsg9tpHkoONP0VJSTeV0FIgHl8AI+I94n
Yiz38qpejNG+LsHfyaZiKNFhRvwHn2GMkddlLo5k/bJ7ZzuwV87uscHxzrgWI7NAyy313/1y2Gcf
waGHJgXhhOvUv5Buwch3O9iwNj/OPvuAfz7OqeMcP7tIONUYGXGQfVFvrXvBM4gExr8uyKsKKhIz
y3V3Jo2BVub2d1hqReDFeJquVv6cwgu/x1YaDLLSoxtpZGXly85/XPlsQ/1+8xw7xoGNeZ+HjzsY
ZeccFXN81Gb999W1dpeAADjf62upPi1JULVm/SQbOQ+7w5KYSyCb6jYAEs1PbQJ8Ibtk3a228psF
Ce9jUpXxT1yTrei+9Q1DkjzWUxM2fMHIdiIYAaU8ToR4Ih1VnNZyMH3ZlIfc1EEXdU56Qk1NPNk2
AV1Zxv8YgVFgibUc8hZygrcNS9PmlzUD2JRdUOpZ+63pLFvyPjPyDDvHyeqd7KuBbodWY3n7sl7v
nWwBlZw24xMsG7wjDfNFthpXBeaV9yiXVnVMBpAR8mCt1QkC1nSVrUFdqRTm3Q85XnZVmoctcOe8
GrmgaARf4dtk/qGI0cDRNV6PAMwHv0zaiG+7PoR966ovhTMb4azpqFK65TerqxV8n9vq4NT5HFTo
oQSIOY2QVbTHVLBTUIyVbNnQqe+Tlt5rbuk9p44R48+1fl+Vsj90pgW4IkEEwu6G6TjPfQJvtiov
xTycySHcz8OcHdUKHBJOgNlhZlO9y9zJuXYe7LTO6Q/uQIjh8SI8rS9OvT1bO0/07kV05aG1zf5O
qe5FV5RbuIW55VZLqgdhH7Ui22PZkR+z1soObV3U7y6ycc2ypj4wM/umRgmQRVWZz0iRUpF0tdcW
49zvSolsoNaY6rVRWgtQTcw+yMWRAYFNbTfMhfmQl2vQLHr8JA+WgnneCsiBm//VB9Iy33WN1QHB
/KtPeHXjJ0oRncwKWru8EPcGKYYCHtg2TAXKdkd1++FzktoqgmcPzlqfk/Kl47mlOdD3txstlZXd
RYl3Qeee8AUGfnumJNqeP9r1hryQbXmwFUvZx4t618KLhUotj3pVNWfNmRr8qiEm7GRbn8zmLM+Q
NWLoul3f2LQsKdv431PVBl5MSf1HrkRykYqzqDzLg+z7bH72/WdcJtcyefnj9PP65y34sWLrKtsf
p2U5KacJi6I1qs/wOX8f0hjxj3w7ZA5WxhD8OZWXZac8++z7vJCnHcKFn5f/e4vP2b9HTmN3aI0O
X7I29ZHWdm+KPgzPaTGdynz8A/jg+qBOekUaOdbDHpDPftLK6HktysZXyOL8ssxfDTZwP1eRYpaQ
OsmN56B5bLy+Oa5NYt5QFI0g8A75H5V7zAwt+9WW8+QDti6flaHpD7VWmCfkoXQkCDUD2IXTf8dL
KFxVrz5aXjqSrunw2Fyq9WKsTfFi5OnJGhX3PSmmdO/GHag/gU4RE6gXbzQlbeSXOfbZD8kQ0vGI
dbD4pdxZDO+Y9u6gDSgvol9bLGct3GAdcbG7RVwSCJaXztzp5bCcvKLaSq5kPEhUVqFhd97R0qtT
umbGaYxtKwRDhhiObbxtoAf5YM+2vKNLIBhGL6yeiGLbSDk4ipa+Zx0FOz7Qpyxtjsli2lfSppk/
m8Vw5uF3qBqRHVw8Bxdl6HdtuRXGm6EMR8BlB0ShVQpgIKb53uSnRbGd0BEjoFrVLU7MfMIwdzyi
bUqmLCPRDwbb/jExKUP61U/mRNwBzXceWFeCUhEAZhbn1xpnN9NTTGoIWWCKHLNpkXwnxNqh1dP7
pKWLa93E4opOByU5AsPviMReonSsXuEA1ccqgny24pv9PAFk8zrq6m46/oROqhLOdtPNgON52kDz
+yzSlFcQB5hyeO1G/K3CMqrMIGX3dClFgr/FsuMpqAVryRcGFgImdVBjwlavDz1SeJfCpZi9qUAR
K2Z+N8T4BOiGGWqUkh4mzfTQJw0odjeh6G2kh1PTu9q6+gbub6CI3rl+61b2KaNcFiSx/odjz/l5
8BB4Gcxnl8eYk28yMhl4agUqJo/9uDnVBsZi8FBbUkyNerSV8myKTc3abtA2Q+jT06s2rItqvTqw
Ec42G7pMxWR+aH1PtcGNzW70dWybzB9Kz3nOTin7Sm1VyfN3HpsTqyTdmwL9VF3jsGTLC94D1XN1
skR6mwYby7KJja5E3yTknfZ23rGVXxV315Xswhb9oRhH5RwZPdWdcgba15TfS6Q8ggzXyTOWCHdj
Nt/wkej29k0ZaswayiXlcZ+PdzqOHxGqo7/GDLvIPiE1IQ+t1xUh2hZYC7uZ38QN3p0NrLy29I4F
yJWjpWA+bxa6vbPzdsTJyn5HgipwcAQAJP/MTmjYt/oMu2o76F7Kw/bvptLY9dnbDrIv9vKMx/j/
dLkgQ0fNH2ooMeVZGrES2i3VR7uv6h+J9cPB5VRLEico4hGjgbLQz6uZWITo7G+L5CUfmsgHsPwN
NoSfRzxFAAUX7dlbZm8N5Cmo5xdbTxoUzGbjLDLbwBfEFKHpVTP4t1OUp3hQJxMZEtEd0wxzydSi
xO7jQRbkdQc7MxtZ9TswxK2L2CseZoujFoFXoabFMx6gEQ9xI6NMPZc3W6h8v1EB05f81HV2pQVz
Ub46pVN/vALXQ5dVbU7L8NI21Xz2YjGfle3gqWHRJu7JrafqHG0HudbIMyz0kgMOjyqPgFjRQiES
tGQzMZ5JAo0fZ5M1/Wy6+ktSdrbfqjmfQLstsWTlrMPCiuApasfXHF/mNc3xNCyUM/4D0cchSus0
VAqTtH/eW5d+OVkpb0z+/zSzfbVA8+4G0ixnsazVmQ3QiFjiudcr82RaADxsDSW90aGaNxljtTPV
cTlrbrGca6/8ZtS9hfR3tlDMqId0n7XVa4yzMUIV6NpuH6yJ+5idpQBXl0PueM5BvrHENjRkv0rw
H6m+ntN2WM/W0F4X0ud72EbNmXxFe2Yv7x6cLGVDUqln+FbCL7tm/PiYft+Ij0meFVU7fZzlbtGd
BoO4LxJaARxfL4O4dsGQqt26723rZtT4kBXwkiClJf1ZHly17c9jDt966bLWp4jF3h01gngY+nOZ
Rt/mOrp1LXjAJm6HINO1EBTaxe1wwIvci2bN5zgtn7IWFJoBDuQ0xd25rUjLa4713tkIq+G8gJRx
Vt3qrJwvg6n9iFlPfK0Xl5JyLZqvCB4mdoVvA9IzoQ0kIVeHJyiPcYh8DdjHpuj3aYemVZw7VF5b
bJcycJOAF18XHbrphI9TqHlodcVWq4dKirkgfyOMlYYfnFnsq8j9niO2Elr28LzUG/G9gZSueV4U
dLqe+PYKFT0hsrdXUzwnDtVVyKyg0LcE2FZczS272HeOi3/Dou6UyBn2iZ45PpoyNSxIfadNebnv
c+CVHmFVyI/KowTVWUewyOq+9wY2B5bb7RIvYZEob4A+09BAwS9Q4tk6QkB68OJQ6TAyj3R+E1pU
zQf0s9EjtmZ9l9i8nyxZyXfOaInwxA9R+eFdjuxlyDKV0WOBFRusEE85xGnxOGfWcHRxcrFRW7jk
SXPCKLY8p1F6GDEE2RRjHexWvGJf2Iged1GPs8parztoIs1dpcTXPC2bIO86dcez1YZMio1F7BSv
VhypOzuDXJQpLay2ObbxvSx2wtObwC7KeJe78WtpoiokKPzEzjBfWewe+A11lypBkMOZ7rZl1XdG
712d5yRMKekg4W2AHWHXHbqqQ7VS075Nbqn6w9AlZ4DbgdXZS4jZZ3GcpjTfOeMwhh6Oih1ufFVi
UOP3zIepLyAL1Z4Jy6bQA7cHSj4W/YHfZxuMfX3T6waGQtfv+GetR9strUNhT7tZ6D0sGBMHpNnj
S13aFytJ+b8qWfa0Ivod6MZpJXm4J5i4brv/u36TeimWuT5pxkRogPxniVLHOV8hxaJCZQVUNgLR
YDFgzaa4FGr6Z7aMJVj9KDqDAQYVY+YhiL5oR4WqPAPV3fROWPw88RDni+Nbyjr7Dej3uwItglXL
YLDw/ocl/8Nq2mqnIUp8r1hW65OB+dMzM/duLroXgqnL2uuLb1l9tBOu+pBlaek33nrQFe/eLJI6
yLXBO1sakPcG06Jrnrn73FPy6+Ddz7EW+5OepM9ONUeEP4V1dJXJCckhWVB+hsfMdM3QJj6Dqe2d
tRTtr2RLZHtRdF/YmsLWTh+vbdspDytiJD7QXr3GPEQpEII0leZbXWu6j8h59yjES10URdCIojmw
4dN27KME5jrWnV0k1tFy1jFQtO7nvLBdSUmNXFiNrllhtcdlfsgzNsfWINpDZznZxS5UyuPJveNN
cNk3c9mpcR8SmLFwH4bsMAgQSZgo8B2JcsQAV5Wn/jraYS5MbVfU7KjEVLph7JV6MIxG42sA4PZz
4/kYhDhPMI40UPJ1OOGXti3cFnIxOOK0U4GkQdtZAamt0CnB7EG8Unx9tLYXhfXFVD1ScGl9JY76
nab3Bh8335PSpjSp5Ckm5K1j78YVg2qXt19jq926SaCsJrX9hOKy7pKW08wpXBvvdcl1lmgVSEO8
Nntha9906F5htFKuTTVQoTV6OA/1DNYQPHQQqzPSUizygYFKSCAS4AgDm+lAkLqBmOrMZ1Fqj3o8
dntE7NSH0qtgVSCs7bMIJI9xXL/EOQI91XIdSS+j4zkvKNpT6EPGJXIn72Za06HAjBnZsNbYIZXv
+F2blg+Lshg4xI/b+2ErWrX2su/U+hngf79zDQxvamX8nlflsLeBuu7TEsSFEfdOmCddHBjmDCqQ
yIl/BMF+tKoCrFKNkVSTCr8XcA1z92WtTdRuMuURnPRFbwr7ntTHtNfVjADI7sVVQ1rLzRvtkmyt
cUjF1S4NcVWV2DrbzXoWecWINAHtzBMiKGB8rqUCQcnTr7jN69cS9hrCKegDySYP7fO8ZP2jVfcz
uPW1fYs3FvfQtP1b0wjhj8Y4vkHoB2lpG9MbOd0J4GQ8v8Ws2T48RtiQRCR+6o7qm1YtI3AHipse
GgsAWifjrR9tDOf4Qr+ZJVkkyBbOG3Cp3rfIM72x/SD6aSIrnAdtPhE7wgQE7f9GvMM3qhu0r1mP
ZGdkmMlXFNfYkEfl9NokSRE4uXBfulQB2KkeRTe2L3aVzsGgDtaXZKwQyJ7j5kta8lRebOpmDta8
x7nvq7DA5+4JChwRoGnGIDDu9QxosNaB0LY0YGVr5+gPni3afazDBoWNGB/mtFvuMW3AEKkYlrva
6cTRrGGLk2VvT4PTa+cxmcqz0kzWyQU8AL/KjY7KUiR3kN2L4yJa4zwAptyVpR20sKpP8AixNzVM
XhK+zaGo+mI3pOpGdB5vxYK0QNyXjyC0u+MgvGjjf1hXiq1fujxJdtnaYN2UdiEgIRUN9dwvKvNi
pyYSVK1GFKT9xC3kFdTunzjQk3hh86/q7Sln/wCotwznFjYFej+XEfvTy5qI34cpV84Vr8U38MIK
qZzeWV4yHzpneR2UWYRWhLOZ687mPhUIreBu016ITvysgl6hOdp8rHTPDWYLrQTX0OdgmTpo+1so
kVmGOJmifDK9dxRjoGMpy69kIjLHprdIlOOoxNlDV1QEE57zFkFP9BvLGl/cGOZXBHTgMHXtPotJ
6SqdDuxcMQjG++E6pcLdx16l+4692PDnC34Ed6VONQTmPKLWbv6mgR8PW688WejTn42JByrqfsm+
NOprMnrp00K53deK5LVxeogHviFW8DbjuUk3gQAlvbFwhcLM5kBbhszX1e7Pegk0u6vBhgx/kpAV
rOYDKDcVGQK0+RDxX7Vpt1Yjplt9d0l0Jz/UkfZG7+OcK/1OIQtkKcpd4RR7qwE/qbAJ/KjaINMW
xEX9QgKAkNIY7kgIuqRAq303FelBN9/1ujT2PB+/tFNVIZGQifuRLzxlR+ygy2k5OGOHaKgBUFU0
SOdmtniZi9Y+xJv6dJci/tXXpBSwoFtRwDgg/TTdp6QGUJ7sgx7W644q/XtpDfCBjPEljpYUhIdf
rPD8xi4iP5KyMilNs6sHzdkVDgt/O/7KqZjvwKBS7ajt5Evv7tsCNYRanbwHYn9CNfO6NiN1XRtZ
6sRbH2t20nY2/VT0kV+im9unOBp9zXaeS/3H7JA0oxbOjnMe329OUrh/eHDSMqXCrEuHOFHF56iH
yN8hvhbwq/RudotlwqAvv7qlMg652D4QvJAfFueeR0afkvTU5uUh9lJ9L6q1P/eDOQOa0zoCCHIF
ZdsLUkWkKMouGHJ77h6Qc+cLnnrEHc1CyFE1Zo0F4P/h7Ly23Ma5tH1FXIs5nCpnqYKrbJ9w2d02
c868+v8BVG25++uZf2YOmk1sAKoqWSKAvd+gdns2wv12kt2yp4b0pK/LJma8DNxf4Lc++Sp6ph7M
KJu2tvMzqdA87DuFukntLlVoKAdjysMFUAMg2KVq75DLXJaw05elj2JGiHmUMa0TiljPoW9f0t7q
llHbAePKS1yHKD9+grrqLQycps08WQ8t1HAlyXlYghYif7NVctv5I4ip/ft5zUJQzCt7Lsjh+93L
HEUZvEVXWSSNwTm/HI4lci5d390oryEBZrdwUDUApijgPnUz2m62XpoQydp1GOzDIKk55vq8K4lZ
LVSopmszS7L1BCYoRy4SfTPWq7S8KJO5R/Ok3ZWmhQybWWNq4IevXaYgeu0ccCPSPnXpqwoqZ5XE
QY07wfDDpOa77ecq3lVqSPlMY32bgTahmLmGqomjxAjMQVGmi+95JVCa5lPk11Tm/J/+kOevqt9/
43zXbdmJb6YAj8XQ5rtYlsnFboxm31KAWnq2ve599Qvn8HDpZsiDdY7PYbdxv2pznu5mRRmWRtxT
OjL8eZEBsl6UYcLnqn5LTBthJKf5UQ9Ft3Di+dUqE0TWP1dFaH7zKyGfVqmLME+W2fQeZFmxMEJk
0c2peMZusNs4kfNsjOl7kSNAHDUAkbVPftf+yFP2qV3wTY2mn25U5+wovI7KQYAkSxSpR1czrp4V
7Rshs2F387cq+uLjLrk09RR7Jf4tipZUipJr1QY1xnYdWzk8/OjPtgd5yKGsPQ99NQLWSWPAghUS
396w1qKmWSn6gTpClvggni3/J1rcKFQ5YPfjBAZa35F545Mb4XUOmnZVxW4LB5ndRw9kw5sdh7O1
/1VtBwN5jslddNmMpP/8qqFYuwm6W1EZ3mbMyvDmj6a1cKJL4dmriIPzZ6cZ95Y9+AsT4tzWnOdP
CBxHV0Ej3ca+whLVejvS0d6Whfeb4mRfChW5ltz3i+egTv7AsW1cuFqdHnRDOX53eECwfXAKfAAF
DNPPy8Xs9enSHXnA79h1J/skwcnMZedVkFLD7hg2QAmefxeqmHkmo7esjDJH9WfIePxzoIrA32xm
Ui4rYa+0ygtzvMg7oyXd6sBIU4cCXomPjonv1NGTn+b7oCmdHVL7yrKIS+Vi4D3sOJ69sVLeyGJM
jUsVTdaZshQK7i1pXW8CMGelySz2S8qbMQvRwsBOd7rVhDclLmKIpqF9Rkw+1a7AohvyKkIzP4hn
3IcmzN+QeKrbF5AES6on3akNUPlBlbVF2qIAFNQHlNFbLUuAtvfhWe15Cptzmp7c2IbCA5UVz4EZ
l7XWxnAojEigD/EPFaIYu/WQ3J8WFPnGcyMTQmFVkAucKEiRv1AWuCdYCynYUgdZfZwS2EyS0Yx/
fXXshLSNRPagHlQfH4Nlr2yyoVxacTEvUxK5ojCMzD54NcSX1HDY/EOzH61XvG6b6yOMC4SyVWeQ
Y+08e9deXKTGPyauNsBmaCta2TULjPIoFZIp5AEJHx2+w/S5MbSflNbc61TDS6wnZCFEWI6yXbYQ
FVAkOcrlmHWdG8t91q3+LMM2e0jHo/KXwJGrczDR7PZARA0VbhpJcmT3ybnTqdXkXICSlZ2A0Zsn
GRIjSBdhtyGb4jWMRN9D2Q9Zqi3nJi969qOKI46SUGuVhcq/CYiB6PAYkDlGvJo5dq3ZcgFSMVN3
3KJ5FCDkIKZQWC1OPSITckpezuXKjhMKSXb8mV3V9FK2U43BPIJIfLbmb5p/rusJLdFwajaVMYd7
rKGnT6bdn2V/OCHFqQSoOaED3F6ddnDwj2EiJJLPbtmcuxFAx+RV0MmahPokAOet4sXvfe+F2zlW
KRKNICZ9zK/fjKj+3CAo9WccgeKbzf5LobPVgkHcnVIfbKkKHwdVgaVtdzAyY71PKAegtYZdyEX2
BkVXn620OSe63yWQifxkiykIYpJCn8HUwgS7C+21V+2VAjzzuRLIqUKDPitaklcgWlOd6M+SgfBr
5AfGyl6ZqCit4ta4mhyBSF2E+jGoHL2i9tCCUc0M7TjpWr77CIp+TVwew+PRjvaRam1smFBH0Lr2
0Yg0DK1HI2+2pNBfZAf8Q9w35G2g56SnijmCDj5GM3usanCdk+skyMNoTr4Mm9o4koavrIPxV3OS
MnK2s2nqnYM2483PB+Ck+qwtPdGUF2hqyWEqsh+PUBB5kzAyX6LEYSootTA2bEli1WUGWPOvmSN6
bAs374SlbeHfVDL/t9klUxd5RbmR42RHMuHw58+kYb7FqCQPZZiNT0kW6ecBs6VVRgZ1pYd1fNU0
Lb7KuzEyzK3uTpj8/L1jsuf8lFjpRsaHOenN+5CGM3iVAyeSL9LWfYfhZD+jHaYGEek1Xv5xQWGu
XZXwRxZdN/5Q7KZ4z8fZWiP71Gwlmhf51XFRwcA5y94q9FG8VvrXYm7UJ7eLL5GAACfk+w9BXwOM
AbHLKc6b1gX8/E01VPWm1wf1rc1JnSJBx55PNFV4dwvftKKzbPL+nPRO7Z5ka2J5tIc3DVOlJ+xr
jzLYtHVxjhtEBibHU984EA17o0GOsRtj9S3EWIMkHxU2LHL/0D3077Omr/gHBb+C0BSeZuGUgZ8x
F7NeYn42hMbnogCvK8eq7kw2qYvcjRxrGdnH1F5o5cupHC0/pva9dZ8aj0X26rSWTQnZcfCIE2PJ
mkCErylCiqJx5XTaq+kHydVzx2shWl4Zaa9ztrYzK7o3slz9xCMqvcguLs2ygBiyl5P1DkjVNLTq
WvZGeZgc4DQqixATrmVAivDqGM1lqIb0c5ZpIfDf1uULEbQn4Iw4Qcxj/17yScOe1f7z70NtV/8Y
2qtu9Y+hw9RdtPJS4aAUlsDnuqC6gaOzgQsVf6pjVJFpR+ORM/CE7StEsO5npg3Bl7JH/ipnT7OS
g+Rkf6irGxxXG0HB9LfJ8EynvRxWcw61ot9ny9fUYYAv5GyrJmPXV4my9EdAao2CIIgW+d7NDZVu
OfjUl6tZ39pkun+MunHx5iL6UqPuILg1eEoYdoSNc0sdBWuWF7UfSI7Mg76UzSlTomfLLu6dPEes
lz4ZMFYMZnjcAZYQDkLA81uSXqGcNVfbM6qdGagprFUhUyiD0ExgdfkcgYy0xNpEDJxq0xBZA9Zw
SI6LoMujUz142asypOq6jVtlLZt5o8FXDkDB6PGYvSJG47640B9EQw4wS7J01PtOU940B0tVOV/D
IPrcBmy8m9rUD3KBtqE4N237zkpSAcRr9ZvK6T7XZuWufx338RuLkgJzF6kY0WfmvnKJkKbcV9iC
rILEWvCf/6Oa5y/6qPls7Q0MBdTeZAVLhcHZHG4zxTWfrQkxx1Tpmj8MHjJa3tzKZjCq70M83kxn
FfDUTRa5vgoHSpMUmknXZvcbpReRklLIf4xRByfelK2X7BVnUHd9Q+q9ESy3TDfVnVrh+zh5eXm8
/yjTtnseKD+liYX0tZjN4DusueAsQ7lLUYh0CRg/8eXUbVU7jKk9w8ImqyQITM+o9SzsLFwoJO6+
RpqgxWOFevKSNrg1WeqQAw+b72PnIqQSpm+F1blbCuzW1m698i3P8jM5zeZ7g+/wIjcV99qkdXVq
OSCvKlM4wvRQASRRJk/mftdo6XPfZWTInfLnYOW7Qq+rnyr5sr/fiDEyMnIzONDFFZScb47vWaus
tNp9ITZglP5WVYkEXqtSU0iAiC3kx2DqY3sVD2G3l82/D4N+9jFsbD7rkfc+tBbKm+qYJKT5Z1TB
0Ign0cgJWMD0JYpf3jlt4KxMTUVyBkmHFdWDem9WPt6zaa4//eOOX+8jZuRDeXS9ML0FSrCZOXc9
N0KZSLQaZJmfoZbo0Mt15FE7ADYh+xwFG3bTeWXTYx3wRzNWhWBfhPV0ysLgk24IKdXW9ZVdCpDy
pul1u4yUhKy2VDbuINueSQltPnSPh+SUKKqBFDS625toysj7t/DLthirQP0cfJhPedlGgCzA9AHX
aNWdMowcdUJMsJYjePMTwlGYklpHu5ymSwvNB/gbd/LCuWbcYCfHUvMr9ugdGziNKkeyrYyVLvl4
+QLG2NtnIzo1vaGjTDKgChEF0XM2l9OxtXdm1ZItxlsj2oB37hfStacUxkBtkFsH4DV37x8Zvxv7
KHjR1eY8HR5j5Z06z+NqEqu9bAJl8nYdTiYwT/Eszo1mow0cADvRiqh4Y+bdUgikJS8QVso9HqPD
fbyMga3KkTXkImfJmEvKZqHmWYUmCXORfkivTp+v3aEgx9Ub16SBsjYjs7Vvy54CZlio2bLpOs5c
9aDs+6LSnlMTmR8EeXYo7NMbwhBfZ7qirkX2OVuK10v0sL8mYO1SBR2GvnNOYGqvyjg78BZy5ynV
FHjBSQQIQTRlx1j7JRP9eG2lXRsvldD3FmYI2z7AC4cipukjV2Li8SxexhMX+ynlgHt/ySjHtA7W
RIK/2EYpWucyoHoeQnL/r1vsfQAvkEuRa4eQvT0VhTcW20RxwlVTIJrRsCdcOSNKDSsHkRrqikV9
xgipul/GrF2yyvbHR3ygAtCvytKl/u4Z2DiIwW0xUdB4zPPN2tmWmf71EZJ395eJ17a5Ces6uLX6
j8f5TEbs7Mf9eNY1QXDLsp9p3iNKPeeWRkoisKgPD76CSKyG1o8VDsrK1jMeEjOnvcHwd1k5zuTt
dePdTNpq05hTuJXNJPJzikBahd20HrxP7gZXYePdgDVzskan3k4toh5Sq4sF+/X+IACfz08MrLG9
ZKn7KSt0+1SZdvhiWda0R7nfWFTCRwrEAd99slUrzQyil5nUNa46Q7aNBLc3qs3oxjl/HUkyry20
WmAlffQaVRzffD6hcmyaonrTewZ2h78YjsCt+o0WQNKQDMcmivCK/XWRz/Y6+5IFk7NWyHUfRs3Q
z3gtK/CsENLMsvCr5C21YHXYp/V/JENPZiDy7eeYvNkWibhjixrwKuDp/mIiFLkfA6BqiSBJj4Lp
1hrLHJjgi4yQx8+XNqfffYaUcFQExhsJvSGYxu94kyCOyt93xm9MOdcU6ynLCboI+0InmH4b0Lez
cjYDqkVqPbXPDboTy9wyyZviEJ/ss0sHHfk6uyaHR1AIf+D/soL7EX5FVbFck3Pqj5ApwpUyet7F
RyyI3YlWv4Rs6nfebFPanTT709RZz+U8Jie35QwujXh0LJqEspj6m8PWv3XIWGahskiF3N64wtEr
NFThITWJYzJNGZN38iI9wdLAVAGa5zztKWa9xQKP7thW8ywviaotccOIbp2ats9j37WHyAHNJTtl
zKnQq7EErFxx/C+BaUxf/T7FljcckLTOoiOstXEF4RBuX5Xf464AiCSN8hF3Gd+K8baIZyIeo566
x4cPKQsviBeAwJxLmSj1m5m+Q5ox3kNcqVEIQJDVSRX4oTry0QnqfFtLNNXRe1LLIJ/fyHnYK68h
R0keOnzx9Cp4+UF3inZQTeb8bs4MmsYDGKOMbUBV17VPkOJmsnolgrWW/q1w0Buom8z5Ld5m6j0e
qe1eGZAOt+3cviqth7mKk6hfXKU7yd21PrRgHYPha2ZUiMPoxXAzO7XfYXit7PAVPSeeY/HTDVRi
EjtmE4zq+CFzrYtp6oMFGKZDOADhAxmj8MYG2mhKlC7UJIKnhhS3wSerfUVq2nrWBzZpXdfu5XkU
YIZ6nFQlXspmmvn1pp47k/eKcyilP5Tn8jTDZYumk7kbzaq9s9KaLxrfxVNTevFKaZ3wO5IO7Jwo
yeYJJSUEFCk0FUPwSS2cJzepou+qPtoL1Rmtq5YW0QdTDIbXtAv01lhzCHJWtdOTeFFTs1ygCaPs
NdWNn+Wl9k6WagCfqovkufN87FK1/rvskiHLaUWpA8pJH7vZLdQRzvFIZfKEGbObjE0J9CJINd81
rUKlvUByxcMlYBGNE6L4qKwMZ5dSRKlO/u4emwu4AmEUHQoV3nOQaNbT427OSncVjqX1FLCFXc3o
KR/iKbtEmpUhmuKNeA468Qpydn6L9eTj4kEJKJXAvsi4kKRd6h6u8SOQPtxvEu1p6hEtCFOj2vgm
tGdPAOPFE+cxIg3GjxFGUZvvSQFuU4zQKbIsikY99hnO9a60FrV/u3KSHjaalyVAmTv1hKFR46hk
rfyAk7gxBfug67/Us2VcUNY0L3Fe0pEq8w+kY7pdFbXGjkTGD/Rh+nOTNOvWNpRinSpKv3Q5RaFW
oCNjKfaPrRZrCy1D+zCuYYw5hnEzo9i86eIy+eMWUXqW5RYHSspLrLx1p9cwMhgnL1Fb+ZvcNRGD
ETNkzFdGE+Z6fkhNHxgkchQcL31SvVtXaBKSfeK3VRxlkWHxd5IxKVEoZQvLZmxRIx8nrAt946Kb
bFWkLnrSt9/cSEs+KRHvR4oDd4B2GAJfmb+STYWKNckok2e7FSJQOyvFodFDFhmE4ZYQHHL09Bos
6CLk1R3QeMjJ9RVFgap3d/fuepwWEVJ8GfxsuNS6t5Z7BCXum6dH7JG1LcS4phewUpm2nUehYCHa
j72FnNeXtbtqVc29yWeX5ikXa5qdsymeZIU3mHApS75P8mk2WeFV9sqxaMCbu9Zv0Z0FpgA+hQKs
MF8Nhe+qvKBSjr86CLwlQpjD6tEx2llzH6L147zuO9QBBmxikMaa1p0QnQoThRLC/ZEZVhG14wYz
TWMOKHl6Zf46F4a9SWffWRniPE5ZoTpPdfOlEwf5RlyyCrfSpilR8GN8qGkGdEB7G+udAnsH3H+I
MMFtntOPOxmLRWwUsXiwis0IBPGPqgET3HhjeLAqL3xRw7w6AUD/klVj+OJY7QXTcmU5DwPPTI/n
wFml0NAPeNbHtQ8CFFbxRuq8ao5rI7USjhspCvtoSlFYKP7Oehqpa3otfIteSRZUJ/qnrjLCF05T
iC0hsrOSTak0jGQAlY4UgTVBlTc4Ns1vtQnq4m66WRp8qSwwbyvpxCkXYrkk48Ewdwvq/j/YejoL
8mzfcK93r5USJp8AON3FESy7dACIadTJhXRCR+FvbSka1U6hlZBW431Sq3X/q0lTkGvHvhZ/YIXg
i9xbBkCJ9rIphV+VMfloyt5w+lszqVzSC2Juoisgo4L4LeOvXpUumomZ4GjbRbNIo3p+UxVcA5IC
3IkyRtnG1OZgnymcLr3SqJ+LkQSN5qG8as5B8L3giMkSk9scSTjDmMjmWcWzN7Ez8ESHB3lVqRVQ
FSTlZ/SeL2qofZa/YdHP6sWZIZFDUfiEHvg/+2C6fw7rMQNQ6lDMtBqqLyWkRLPMoerLzfwQBoDc
517dSw0uOaZP43+PuaKQI4eEPe5q/QDOMVzNkYYac1ZdyXG4V0uYRsu7JCKJncdg8/7RkSbpuUOc
5PiIFyDNjuYU7zI0M2QuVWZQLaM5oLhLWUGkbeMEZBkq38NOJmpj3e124HiMpZwwKZ12xWL7MOdJ
eUDRe1hqaYI8uh2Ee0tprZfc17U95xb05Sg4vxSFbb2gdFqqWYU0EBHW7e8xwL0AXYLvkb0ElZj9
EQ4IhKpR7p0pcKfnFFfflZNTR2nl57/VeY+FBpJdVhEGjDmyXbSkWayMt4l6j8vQKL+uf4/JYXLW
r9d4eM3KO2R01uBwbqBrQe5G+R8Dx/DFaLU1hc8hOPLZnNeZqVRfxIjeNa73nFittVi1YwguL1FR
j+dAXGST3Pc2toCfj2BA8WRLQkQQD2WTgUgRinu9eB76oOTCYbqZQnBPhom4mTPdWtH9V8So3C3i
DKSJoTmxQ+pA/t3zL2pZGjsHWuZCpmdkFkZeRsuHqhN3B3/y3rVhCo+lSUIvj7zLYz3RnXSFi5t3
kcuHvFAUWqVW8xGSQ39NvB9XRbPRm0Or1wDTMgVn9bqabnpTQA8EU7GRMXvQphu0A+g3CcaLMnYv
2zogawyV/YVefx8nvCOikA17pWqfqNAUB85V0VrmoERc6/KPeOKk0RqG9fz17+NlPGOXfwMjh9Vz
qJ7aNDRfxqDXzsoEbl5mvW3FRKHPc9ITAnD6J5WN5T1pXlPDRuxm3Mgs+FyR91JSFbFh4JRtheLZ
qm8OgLXCy71ltSIvaKMpjmeIkD1On++P6kZtP6F6rD4hmamsfrsjE46wOT7kmsxITsNyHjUV8+78
ixbr8U+7/6J2qYB4AJPL09j4NuggONLRgnHeYZRa9J5/URSweuPsxQJpYFBPDSqw6VjwggIv5p/8
MQnntcJOzs08A1XrNest9GJ/g40FpHjZVJNk5XVus5e95uCgtZy5+rkqC+tNYN/LrPaeezfUX/tW
X8hJqupk1yywvso58J/mg1r23dKCt3HxQrQaHVx7OcpWq1742za6D2BeBtUWBfc4qa+yJS/S3Vfe
ucZ4rOJeOTzi5pjpFKTBSdRg5S1g43errCqyvKs0yArw2YwmDn2yJeNWazg7b9LjuyGXtOCSplvy
RSq3ppYRRDfS01PFNlBgT5Q03UlNYik6nKnHZHLV4+hq1RY9/8+1NI6eBtyi787Q0ly6C7x7dzJQ
lFzJ2N1zKgDNsZomTHe1fjXoqnnoFFyAFnGvJsf7bSpuh95LjvJOXqwBSPPy3g7GmW+wGHSP4k6g
ObV58GebX3f2jpWo7cs1BBhc3DjR039G7ktO+bOPpvhp6kLq+gyWLbmq/H+mKxTrd1HSYtDQ1OHV
SxGkjWcqt7JZK1pIUpEOSDTlITbB5ZizFewoiyzmDCH7fB7wF7/PLZIG0JA+bx/TZEeqoktphxke
TsEIEF0d7y6aRkj2eUAhSlpkPuJWF+wpfjinQBGIjyBAIfIxVQ6WU504eZOzJvEokne/pjpUcJBQ
S9CJlFPdVpv2Bd84tnWeQUpccagaxPH+3lS0AreyiJo4nVarmc/85ghKeWpAkbU0n3E1Np9xTehK
dulylAt0DgeEUF/KPjkKBN8LFAH3JFsqGvRHVe+EgRSz5azEmn5mMCRJPZj7QeSegtqBm9ciYyTl
k0hJpi/oR8k+GcGsAhrQ/2V82g8+DNto3DkAdtb2MFgbXTjp2b47QWopf28+euVg2auKwfg/s0L+
y1xNWPYprg4eqTKsjXSP+sfcR/Pxc8MApHSlO9tYZKurVOUM2GqLRqajncnJN20L1bIYzClbGjmm
9V7jnl0hp2DGlnVIENxeGDJZXXpVvER+Z9oNyPI+mc53w8jzneZSkZKKkdr0FY0j5XOXBL+Ho/Bb
l+XK58doqUYZhN/+MVqGx/4bzAv/PtoMXWONhiGfaKHzHLvFOxyd56r0hDpRVH0K4AfIsN0l+hnZ
1wqbs7J8BxvubCesorEe6op3JQvt5f01sq9OHYd7E1GrGCkNPu2tCdPCas34gl0HjhGDZn0yZ3at
iN0XP6z0Rap85pr+qQ/C+nMVJeS7yyG5KWRgdzUJ4b3za7b2a7ZdjvkPd3zJ08L8KWbHiJF9jjG+
gj/hJLcM2tpu6J2P2YEGzdFvyxfNGvDL8UMwjI4/fnE0TJhMXf3RwNrjUYte/ohp1KzV3p88yb4q
6IZ+bkeMjgYVoM9gUcRoSHRdNDNXtqige4fWBJPlxMa8DU2jvaocs1ZNm6SvyfTuATNbxFob/4mK
wALQq/LNiZRgJbKel7zXzaPqmt06KcPis+m2R7fxgRtiVoVG1fiKpE25rSwKKumEnUgMmgAoZBLv
bWDW1OzK8IhL3lsokE6pFjk3MMH6bTxEXgpqafJawnr5GjpzcbzHkOXtl3PDl0X23mea6JoUA+Ih
iZxXjbCL7AA9S+XsKpH5NfC0n/ImNcz7DZiUn5qK/ai4+R+PEdNnMetvr/Of03+NEaZxPRZ1z5bv
9KirhZ+1eODMjEbla8MpCwnv+Fm27ASWUOzY+cHU4/yVDDLbBuhiK9cf+zOA82RlJFg0CZOQwu27
F9+BpCmeCDFlu5dffRSb730Siyf7NObJ1q95yG+ATxmj4mhlVbLNfVJIoCnMT/bcXOShbC79cFni
LHFNKK+cC2TKlgFahN9V1Edss2rekCxbzIJ9mBYjeIuC5Gss7kDPftzJmOyV45A9+G96H69CUgfy
Uji1+wnSOJoc2pfec0iY6lG9M6NB+9IYT1Wstp/DUDH3/sRPlqOqqXu3KHOTl9D7S5BCQ5RxCjcN
Kpa1ftIz3toWftbgeXjUpbX27A26t7CLrrlZeq0gO5irWBuo5Zeg1FAFwd+pKXpljUzvvPa6st7J
GjP1jv1Qk2jtcRW4Vn2V3UvRIdC6+zBZsRbD2GYbLzNuyNcawZP7sNlDHDpxMVtVQkPAMIttgdbz
f333349zU009mr6/dBoDF1tYGf/jV2pUw12HiBQhG9hcG3xFlg1qa5uibbDWSmEoLpoJPwsJsQjC
rN/Kv18P25vSK9VzOqTdDXHF767mtiejos5pqI12gqv7XRZ4ZBEnUO19qBlQBkXNpxTMVgOEyUaW
exBv7BYhYKstVAWgmqaab2SZTaJV5R3o6+ICzcfGDwNP4UdvKwCtcpzWmOupR11YWGl5mkXWWMH6
/SzbjkIOQIUntkmdgoQo/lW71PSCs7wU/hycSZUs1cBDkeZXfCDBvdOMmspG1JxmsRmt5L60wMlS
0eyjDMmL1vZ9u+haNVg5RTsi7wPUFJO2+sXUeM9IY6C3V+nlTetwu9Sm2vmuQH7phQdKP73ouf4s
31fYw+TGvHi6v82RpV05znXPRQ+kCLLAH5Wuz4vc7gQNDLy0t3nU4JtYFz5E2k9ZeJc1dxXWv77w
1TpZVnYBZrb8q4j/GJPznMynwjvJUj1Gfs3KVxN7a/n9J71zjLe5rvU1GEfnGJQ8ioaoMSis68pn
YGjHPo+yb5qLdGgJcweZx2xpFVZzdYfImV7bV6saUEUJfTbCpq0G2wbJ0aWUDJTigTKWVvm47Kdw
A82/O6nTXFjnpK8gkXYIUO5RRYDyxolgZ8xZzZbeM27yMvh1d51NlP3g6N/j6KK+5frowqMvzPso
Vew6jQJI2SPWtLG7Kyh2F9VPqXmn6gMfdyOxwl0YNiVMSp2qjbjIbtkRCTi5CsdqWSKVuZW+Xk2n
a3jdAn+fBNJUxkqvZ3mMNMo0EqoK/viWOZ51kkMiLNuug4N0iJiAoxDQcwkkQp2uvd6P99NcA9kw
h3h+q6J93SZes+nzZNrPTb7GZahHsnHmoNJqpwxSxKlGnPk0pXBJtc57xTFr2MJmxCFaxuQQW8Ir
stqPdmPnvEwySaMrjn5wjQnZD6Fk7VmJcbDs4dpDeLtWOlY4sZYgE7PESDxcyndCvGM+QrN30UAZ
ku+ViHsV4mOP0K/x/4xHoBdt0sFLPDF41/2+mS+JL6h2/BK/WuJ3GEclXuADNKAGBRRHu8mMTRxR
nx1DChk2xfq/WlQBmnVUiOw8W5arbaNHoHQZvlCimWVpewRYcrz/5ao/QbgI/b3U7MYc7XaHLWR6
f5Y5mE6DExCSCtvlMovo+SY1gtbpdx+AAdHfamCcZH6Gfyqk9Ps6FNZAyLOFLURLeTvGc7JyjR4k
n+hxyr44y7vHRcYAHqseaTQxCNPSYfPxJW9C74sM3l8TRRXUrV08DGTwHy8nm574EWpnLkMSpsfH
sKmr6n0E/SHaaoq+mGJNPQy2Pup7YVCxzgudSvctR/uKfOyv/w8sBKI9ffz/V7+L/hviOPw++o5U
tXtHqvcZKMkoy73VHYhOUsDZ9YGGd7vY48mByO57Z681sdN12eUFoiMAgjNR9jjHcgfnzWa3CAwN
4yvUdZe4YNorIDX68M3W06+R7gybTm/7Yzsm/RG2ZuUjFZeV0INKXGOEXrAq9IPl3eOi+BRWbWfa
PUL/NkzGAAD14MKm+I5EkkginMN5tAOQXcrm45LnU8vaEK0fIQldQrnBv6RNARWmjpGCavxLF5j2
HkkLUA4+/wqx6VlLs4JQZ0++5az0lvpd6/1MAeIZi3Cuw7WbKeoq60ZMipCuU43Rvvainj8bhXpQ
8zlZyE4Z8xIT8orrhlvZrCb1Mw5XLvXp2euGO0ZVD/y15UOzsQw1x3QI3QKZhutCBI8yVMLPuYEz
YOCWp3AYKhJjChhlAzc7P5j8hWU71lYuyAGK0LtqTt4fC/VjPf575yNeDfXGp/B16CFn3hkiBqJt
Zx2vjA/+CCm1s+xVxZGWNPfvvZ1oPubKXjSMXuagbL/pWGRAn4RzLrdf7L5JmwXT84iz9i2I4j/j
CaPauh/GYzBydDj1Q5xcLNwEl+wU916B/afa+BBLo/FLJ+C3ru4Y+B5CgAgav92pcTvfrBx4gaGG
6lcxyR/6o6aRgZb51cF35vMYKrCMRRbkV2o2dNPvo49SkgzJSxCLrXQ2Y2pjlMMl8YZVVOKvSoXy
g5YyUFaxLPxG5N5g1BVMIBq3uBhOcx8m/8pgiAOkguf/GKaUo3apBODSR5fSGZ/kkhOPiTA08/+U
LXlJSLmuu1IoIguzShmrcVldOKqeHT4cL811aWIf40NRv6eS5R8Rh/l7Fmf6IZTZoQwDtPXsksB+
/J1xZCinwkT1T7wlZj15K19x3JVcw2HAXYFIYD7IV/6+YOce9CKX/OtGjpCrdmFG4Q4UjnFf5mVs
0NgU1gg8PnYEeuuWaCNqOtXnWkvmbY9cyQV8BvWstAfbEgPLSqbe26aV+0MuDF0/7WrK7EfZuu8D
2nj8LSa3AbA/6+Vgcqh4qiEWQoBYGGbt4ik02PvJZkVjre3f3aJBB59y/7+NwMOuf4e48tuIphE6
olaLUpfY1kSx4p4KTd0bUcKWRv6Z+RzvmhQN7sefWWbglLwOSOcjBjcm3FqOjx2M2PokrHX72Y3h
DSvt9+H/sXZey40rWRb9IkTAm1d6iqS8vS+IUqkK3nt8/axM6hZV1benpyPmBYF0IEWRQGaefdYe
8vpJn9hhJ9OccEjX1DfEbtH4Yf3ALtoEyM8aP6bG5Rtmt2Q3YeDK9ptr7/hIx7uWf9i5i3DMVHPv
u7z0oOsi6OCSm2DYOLQn0WumA3TEy669qvlBXtlV0GwcHERB82X9Yx/24yHDk2tRxXP/WMPevp8D
LFCLyG+XftoeG62dbhor8UjOV6eVbfJtC2IzvavJcbvqNMQpeaxWZFq2OxknAkP/2aMVPZr/W4+k
yyo4Bt2Xa3hz2a5VnOKWaC6SravF6TK3yXFBLOvXN0r81k0OGXHJRFqsH8bm7tzakU29Mqtkk+kF
23itabwokEKXcWBHR91LzReT4FM2Fd3ThDT9ht2077JXEZTe1jI6BvEn8KdNBxwSmdIVgQpzQZzC
G+ZrjzcTOS7UBbAzNn0kctMFbFwtFG/VBSXgF1G86JclhTzVLA/AVWIuLw11h8TZYtNs5TtetvIG
MoTT1Ng71uAh6EZFQrJzHjBvxOmdJGUBBBFm8GW6i43cfDK0rt/DyIBy7wTly5CjvCmmdNqFeVe+
qDG6OC0y1GvZGlqkb87DM3mL7k1v2q+dG+FTg/nBQq3wCbWV0Ptm+fqVaWV4qWbD2+Sl6c9Gm18x
mbNe5zbqmHma7X3IAmaDkDY8ublm791cVXdRPwykkBjpSiXLIMbnciPdsqRJlp7m3FVFHewD5oh5
0HyWBxHTkx1lnY3dxHmcrPPtAZ6ErncbKZVoUzQpemsxkXZc/zhHs3+cKj1YkU6rLAFF2D2r3Uw5
yuZMhyYOenQ5qe5fkOCcm8uhtupkZQ9YuMg6t2NlhX4hPGIMrx0u/aCYz4c8boHNMT5N7XBR+O7c
6Es/hkoSqH186uxyXbErcwP0yLqRZ8NQJ1tWsa6AzH3WeaXeX9Wx9TFF1lIHIf3EbgYuInNkwqvy
xtduApFq9pa6NwWn3YMiCPjr4VO8IyLFMn4sA8tGrG/5KQS3smRpkbrCK8bbyKByPaIYz5T4pwxJ
Y+H4jeiYc9LEQZ6prfrqZ167C9n/a7es0MOd2njvkdN+9mjVatqA6mLt6TXDLmEJyYRxIMnCLiai
2YO2jdBkns5F2PLs2xZFvZJ9cngOt3bd4qyTYZ2d+w5PYAB1Y2hnb/mUWQAP5vFQJ4P9XI5QNJMm
eyOJdtrNAzAfU8dQg/DTuCBdp9nNBkMniX0HQ1qfy+xU8jXydePB9LW3ybT05zGfn5xGtz+0Pj7w
AwzeksTXVwnikJM1ps5h9nOd6A2ULdUzTA8PUrtS0JKNXbUaQyyZi9a46vLaQIRFWu+R20SyDjqD
sLfsY+q1fSRzZthyK5xJE1DBIelmRKJ38ci88XP34rJfwZZzAt8PsfTRVx8nC3KYE68hbPV7O+V3
tJ0dNUIpkWBbYxbO6VxJOgSm4vTZJKQILcqqG07SxGPgJ2oa9Quyg+g66dg5l9WlSuKY1jv9Rhbl
oFBr6qXVj+5SLp5yp1JcbzHyP9mw29bt51R7SLnFP6Q1H0xhgkMRAt2/7Mp4mHCH/FLfiOf07/1n
VsKrtPfO9RO0ojjf6olPcr9c5aZiDZz/OsD3FktfeSRzg4QXzDY25KeB27X7p46UlSsf5thKvpTW
+vvBmYcnCJXVl3rRPyQmIrTTzSmvWbQbvnlnOW74UJrTXt7ZW9Mjda5zEI0Sw3+BH92z5mSVYZdp
cvcpsoIVj4pIs1Jys0z12EYIqhXTgaaTNgS0BsSyZ82fbJYHO80thPKZXr37pePvK9gHKyfLhq0n
AAdziE/5VFvoQhOH/KnSTe8S/CVboyP1T1SlWkWQjLmP7K/Catbr8iplo+D45zNGlgGzaWwA1dA2
fSXeqHqjLIeo1q/hh4Jc1GK2pS0DgYnSDTvSabF1HmvrIbXa8d53+VVRmEmcv0pU/XvumMEp6opm
OdU4DMri5ZAQ/D/JIv62MD3QNm4hOw0kCrh8EhZL801FJGlPTObFGaOUH0oVb20hm8uVML9VPYeF
jNAAF4r+3tmdChcfyYcUiV4Oddqi2Kidb5cqeYZBzniCvTGebCOFYmia5x6QQB5C08bPrcz2rdZM
byNZcSukxe6p6XqWmRo0/ShXs2ffVF8xkbM/iFgR2AiPutK8aIbS3Fdj3RJaDH4WQZweZFWBpdtN
O+abWXSQVbblq5s4UbJVHnYGyLqhWQdjmeAqYQVLqYctZxXXuXiy93hUNccIyIG7MPIPBVi4VmvO
HUsPZ19FTreZxwZfxrQ8SOU6crJuYYvgAAg37rBBeJ3kDUmigfFUqzrQPEoGEftzCbzTdyME1TP6
E8AtKfhpWM0uRjU+hKGu308RMl8314WuGLUaNMx9DUALYTHFaOyilZa60ZX8AYhB1mRBqzBdeMND
iHBv9uziwILqeHYIZteLdxqGR7A82U0nd/gGbQMqUnDt+PTkJ6Q7/rQ0PGXcXj5WqxyRKLvzrawC
9hNcBQm4w6mJK7ZuUe3kOI+gnLaq9TA55ZvSzG+eYrR3Ya3pNw5PgoWsh50IH9wP26s2tvPXpj85
Q1m9Oe5jr+NxHabJ9JoavHWFJJET6b7+E3isc72VVOaeGAOMhthZjYVaX+cj+thneVsJgFNI9YMS
FQ7LNPAXHbwAcZBqiVjTvM08xeHyj4a8hLDU12q9kw265wc73/LNKx2+2hhUTzJ+Y6XLcKIg18W0
wLusnkBSzteahtxF7Hzb5p0WuOox4KdXbAcDl5JGq7TbpqpSQdPNftRYPWSB+VNVhiebb97rCG8F
7KSe3nqwmnatYRp7PALi6yHF9gWTDuVmzGFSWZAxTgRWm2M5VE8sD4GyKmbor2YMg9c9tnj38qCx
q2AnsX3K8g5IpuuHOzey9OSEkkPbmpl7R7qGeiO/kXFq3/H1U9lr5Tso2mQJyZt3P2vzOhiyTW1x
558cBcvhkbmlluT2VQ4daqObYf5E0tLH4Gf2h+g6mE22LMLErt4x+En2PVth14UWP1tVGZxLuL4S
MRD1ozhYdfjsEy/cy/oEGbG2sJOP2jBfam9y2IrhYPAMJYtSnA6IFqdA5XPmASob3bTvZgROarXS
8UxdFbBqNmc50jkNz0nqZ9zUq1XkMQWS/0innb4WL60yoGdgx7fsx+Co5wl/7m/fICjdxgrxLtSg
3xtyvbzuvaA+XOqb3K0P4hreVBebasbUru8s4zSKQ1aXCmTTmIBFSg7Jl7pzn8bJdsGkvMkGeUjk
CHkKFiJf5rFTrru6/7xgtMWcHFVQaFjzu9NZ5s4XhKOwbyBMip9jFDqYQ3mqekwbN3xSw2kr69m+
J2iFh9dGFiF1XcV5Uj/iQZCe5PDaCZ7PAAGvDE7qoIfO2xR65INwQbyXD4lfFgeW6AHoIldF6Nt3
SBGYqUeoV2lv2T4oF/L0S/k84Eub56r6wjDKYgdS071xlPZWfi+TsHNvkLzdapgwHsd4yID3AbPL
srI8NWPOSqiul25lWY84azZ3pTNDCCcnY6oC9cpmS21puGr54kMEXrdYPGzloO6n3iEumA9Swxzr
nnVbJSRD+j0h3m6ybn+1BX5hn0tcgRWJFl4PJamjba0kV+DTDTYetCtU4Bac2zG4j7PsOhXVsMrn
veEjVfa6ubl1K8gO5oyn3asC87SBKHjtz9Z4G9tZzy08fFPMZLqVVef6pNs2LAlPIQG1cz1/arzi
bs9+EACQ0zlGEw75ldb7O4y9lFdrTtJ1nMfF0QOIiodIVq5Mgs3fLBNAbpghJWjJm/MM3imrEXfH
41DbGpaCa0TmQlYz9ejDdZUdsyt/f54GtY7hrZnM+VdtHj60E/S/td5DXzLMttx9WapG7M2O5mFu
WRhdlaNOJqiVW0cjBkatqfG1vEURo4uPajG9yFuUrCpUjSQo9lrPdzLNjqvT0DXHOtZ3bLAZb+0c
dWxcNcG1W3j1gdEY7JDw+Iz54ZtcCPzqWqGehaIefXZtfD/YjEYSPsOav3T1+so5zkbyQ86IMKgO
ztMix1SuycJ3dpeZkpwuTbZGesqUkF3/K2OlVB6rwE9uZA6LzFqpHaNeO5NXoNIlr6XMtWtFad1d
7etI5pygAtWMIdM6bBxXY+mr9Fegj/6aBv6rYdj1D5Ovxw8u8sHM7hEZhP2DeLYu0zlyt7LoJSrO
glPwTZbkmKZonqd4ik9ykJf5LbC5LF4RzlSxj5nVNfvSwamdyXFh1wL3ThFylQfZIM/YtguPdpYR
8pu8Cc/oWP/o14GYZ5lxBfSvN9y70iSH1fUQUc0qlnRpyrTIHPJ0ndSo1HEVeiRDKPj+2wlmHqGs
YaVxPnHLynmx0mxbdnizc7ex7hK3RR6I1/p68NvwvSaPt2txULCI+1tMKa50C7hqZ44/ZLscaMPH
WpaNnt4A6t07zA3vnWDoHjSBTpW//5lnYYktzEIRuJFuFpKvDliBbC1S8KZY0HADGKPoqVDNdZuj
RyIJD65DuK17PHKNofXe9PBcrYJh3apJ+llN71nxMWrztQEM2lMj7hysFbpHClgWfhYiE5ImhT7W
ZYvMR/+7EPg1aEq8iu7OeeZWVyCks0nIwSb1LzcFuJCwwrl2dG5lCAAR6cLafHSb9ieA5Ombpfns
wIwvDWZKu5no4akAiVBsJ+o6HkcJm+ePE9okMibD4iRVarIIt7k4SZXaXAMXk62sTfVNFyfZyrSw
bxp0tTs4eMo+ZLFyW/GaymNUd+eiljjjX7Jb4b2rMxqYuYQxK3OtrOqNCK/2GEU9Vot6F+/CWgXe
6Lfjzja1Ea91loViRSEPqZdYK72yyk0t8msBR0/s8n72qE0ycHPRI7enElIjo0KneoT3nN8ZJmyS
xoiaE/Ot+NF2QQ0LWAgOK+am6dJ228xoSULb2rjMep40p++OcVaDr+vtBtaQ2FAudO0aDVv4kJis
AXwfPNfZiHdqlFVQYwojWyPRGii0Sg/f1HCDh7kJ1nNlJ7eT3eT7xGfP+5lIfbILU2AxhopbwVmS
WgD7I2ZB2ZFpS7IMPvXv8tybq26G0kwuuIsAklzcoFRgnWaQnWRRSiAt7I7wGXiQNZlXArQU/WPR
39Kwhbj0l13c9h/7G1meLKIQO9BaWLj2jqGvlLyZ2bDwpn5z1lAXyRCxLSpivFqkHOc0n464Bcr1
ba566a4ksrWMxHLXaJ2cvAznKFfAcs3r5DOuJFV6K/tbmAUyYTHtnQ3a9kBA+Q0Ik9AQq9VjXHXG
1itQ0IJobPBgnJJ6navavLQb5nLnt6Bn9kwaBrMUucMIx4mMOQAA3PFWAUt4cF5afecCIbnuU0dI
23jfih+di7JRdpM9lMxa1WRKb2ujJndfTCzHGkMKLzONdRR57M38ml/KM35F+cH3THLZmXeep5zn
YVOz15PZJsLXRODH+DTbKSBteG7GjQkRnXA2dV8OxQAFLPeac5dLwzRCuFrw/TeOZmq++xmxbhkT
KaygPcsgukgD3i8aZMzfyUkYJYeTSsePhnNvGS2RzZ4InsoGT8Nk60fhphVOx1je3EAAMbeDReqD
/Ie1JJ9fx0V0S76LA93SKTeQBK3zv05B2bnMwqncD8kY3E4hJiLDNH2EqgJmXczhI4j+xkrPM2DN
L1GMVuodTeJEpgWL/JAvyCpWCSL/sQ9wziKVzQ0xxXPzZXNA9q6yWV26YMbOy4MpVOpDz2NTvuyX
FQOuLMwIIuA38q245qKxjfjkV0CB3bxSNqYNWA6uqlhiO+N3dE8sdjH31CxylIPKfoY4E6zHtIn3
AxDCdSxwOlKSlaZucEJzuxqqEgKDLCpKvZI9UsT+rpsJdmxkXsvDUPU/c7YvdpcqFW3UdTCF8Z7U
yldZn2caOQR2LQx9g5NbZeFJngH3mtdmBjjqUicbTN2KlmVZTps0D7KDHvWvl+90k4GtAwT3Gokf
QgSnnCRVmZNNwgy/XqV3D5AtE+LpBUEgH/buyGr+hw1cvBj9H5FFSp46uMnTAPx7rRdGc1Q1pKKN
6c3YrKPL1owJoIVrx2fNmAc26jTH9bMUlEkZmY97WpZD8yBRdlykXWlv8gcA+CFa36K7yYbo3TQj
MVUP0z2kjH4liy1KnVUelO5OFh1f+XDcKbqRpfxh9iy8COW2yNwDhmptwDyZoWN+JrhJc1EY8OVu
DWNI6mUl2EmZ1kdXkrNEGDFfdqG+UYV0TGYryIwGeXY+VBYu2kr0KOsv3RTdr9dGXtUkeBXNNa71
63Mg449iGtS7wfSyZZ81wQM3lHhJyGD6C3TeaWrChqTXIVw4yKZ+zMb4M+Wn8YJTekGiqxIR4Gmd
LXDT9spIPBP/NJzS9FLJNvZQ/0i73Ev3dsbWaWLV33p9GodvM8J4CFFkRwp1BdPIz8OlWEQTG8Wy
nPsTriKsMP6pn6zTuzUEheAk71O2uFmRcq5zAyzdhbwxXW5gslUWAy/Q15hBfHa5NDQW9BDNvAmq
qVj7pMquINHm55xneRZHN0rklDeXam5DX7sqM/3/7tpZafWla5tGt2hArzFFne6SXlE3g2vlR2Ue
pqtQbX2e21gidG2hrwjx9k99P3SLmRnZe8st/pxc5FvawrDzEsLt+N3FX+6lHipz2dUubgFsCuLp
UNnLEH3BuwKYIx3YhKwRH278qPf3eqGb9yyKWVOLHuQzfYeSPzwkXtntPX8GAK13xmtnEhsRHSYM
lEjyGMtrOHj6ybG5lyEnV44uN82TIoRGl0PXvnXNlB0vNfLsS1eyulb4jo3LSx27VCuHmOBtVDfl
pvMQq1h2Pj/0eDveejA6kTPPD4PqTA9lY/WsPLXxShbtUgn3OnMbVIFhWy2N/lnTh/peNppiLTKm
7HbLIrM2bnCz9X7u6rdwOhXyj2Rj7TAna7PggKAX80o2vK5BeAF2juIWPjD+1eSmsuktSrMWcRBd
4nnodnOSfMj680GOwjCnWM5zYjKrUvOrAs3Uwi5YArq61910/CJXZNj0L8CsUSEF1s80WVqKmv+E
Qg48xp+fPc/U2QiqzWtkevi6x2q/Pm9/zWxH5v4qEU5W3lC5gNlR28aeN70SkAcajzPnIe6i6dWN
15noNTlYrp97iWqTnZLfeylRpXy91q9ecw/KW17r71eso3DlZ+Q5KtPKzUDnzmNs3ndFHG/hJZNy
IIozYqH7nkx1HGHnU9T3lJwJYzXNLhd41pAtruBhjgeuru8D0RwGQ3+t9e2VHH8eUTSY+HTTsEkh
WTJiWg09HjjnPOqxQPVS9pjmJOPIHn7Mfo9AvxdYusspMNJ9+DSQuGVzKppDP/xsZseHLEox2p0w
uon16q7HylUDdNeSVjkQkvwjFoDe92DbrbX/49F+iQVgM3Ioc93ay/mC7FbFynA1QtT5p7BFohm3
c2+ruxo3sGEhuyB7wUVBLth/NcsGPS4KbD5ERES2Aqo8D57YEP57BL6rkNhZmcOqTQ5zAKf7fCrL
paiUZ90brpPKlTw3lTA919pKTv9LL9n8Rx9ZDJSe5LY0ecsyrz7/aUOf/zBiqODEBz+3H/7pTxa7
FGra5+dB8g+57FfIAUOWw4F2JkiQZSDcmVQXVUJQ7LtIDw8Ioj4P2HPQCvYhCDeX2tqtNHxrRddz
B9kkiDGZg+GnUVrbRgihlt2cP6tmYaPSbp27KYk4+NDGmSyeCxHf29i1rs7d/THI92CqYdqL/rE4
qI3B1lUb6Ss5QjYEgZIvHfEyfaX0O79UhHEOugXheKA3BydvsYhxex80tGu0aHxEbWYnAU4tirf+
s8WS/UmyIAY0rPykKW/axKjQhMTZ95rQfx6X+l8Dkqv1HGcu6QiETj2kxfvC0BeV6sV3WJoaiIyw
l9p8zu+V4Rv4guTFT/py3wsLE4m4UfGZd4IxW1SEOTb54PhoaurM2elTejWXPbFQzbXWU5TgPjdi
a1bW2NsVts0X1pETv7bjmzi4YB94oBsLYSIiNhKYuCaYRJKWzd5B7OvMzqq13DuQLRQuLX93+3sM
OYBsgSS5QfiqF7mh7biQ2l2ZTl1N5IsOESBy3xTyjPFXH9ksM7FtPf+XcSBIsA43mgefLb1HO3Be
9anOvntTAe+9ah6znvgFGipvWzRFsLAKFHvEvaIrNHrYwbWT+zLlFs8dBFo5fIyFa1vD3X/u0VnZ
U1PHLRaXXXNzZviM5C/1PaoQVwsRMUv0j6gDqqsc/+iniroco/ZtqDYs7lHvb3KtDI6hMhZHJtXO
uk9q5dEwyCPB/tz/YeHkrRk/jNGF0qlV6mMqxkzhHBxh8RRHfzAdpNK+/0i2xOeY7vjHGPk63oDn
ZOxGzxo3+BMaVW0NvwODTxEE6EaPIADcXIO9TsrzkP8Ix4S1mSj5AEamhRzHYj4/TgXmMb/6yvpz
F9MfrqGA7j2332laZ38kuvVWAAKCuamFm6ZSq0NnDCHeAKg0iNWab6Jrlc/zwk+zn0TmvAbnZadv
t5BdpzVPa+wmNEg63BXrh7i2vuWaG76XuMsvhlEr77DaHQ4BdMaV3I6LtFtCA9ZfcWO8RXFvolvS
pp3qA5aJxEMR17OSbQycFEA0xY+5x/6hEjf7QHVMUlIJv/HEAgXfaE61ssOKqag9mc9thxYa5Tdk
wiKAq5hOGXBFdIfJKtHZNZ8jBf4vDW1nJUfh2Lac3dI6hJr50Bh+dD+Q7nfDNj7uLVD834YQw57K
n7q9LNrlm6+zTxZUOUz0FNQkd5TwLRzY1HQtozlFsWs84pOzlfUw6rgPJh6LaHEx8SIuKqgF0HR7
Vxe9f5AH2019oNDmZ7GaYjJ8Oh1zrV9dalQb0codx8XAO19Ppd89NNw6rtoRJzlZ1Ge9ZyKHV0yQ
KNdoVvoHrSgzLOgw05GN2AWxKWfZS9koByW9HmApphR73+xYwZjVyFdpxiDP6Z17pRqSPekV4Tas
kubZrlmCVHnz1Lv6cNUI9zrBLyzFwbX96IobRsqjwrXvZEOuKmjEPXgWmq838TIUkEKgL+H2XM5c
7SMpOufKlzhDMQ5489JsY/VGXgXimX49xMVmULpi05Mme4Wb1EcbJdl3HAeeQ7/In8y+0ratzZ0j
jmf/oTaKf+pQjVm3y3t2JjUn2aQmtrCk+f2IfB/9pIcW0ux9MvlT4z0a0L53QaQ/DQ02rEHGFyLm
ubUt21wH/THGR/Dq5IoYQ3M3k2yOWE3XX+CkfAArGK5LEfGR9+Ow79ZG7HVnnqg1DdAThu4uHp9g
6kdY/egFyurUfeltey//KDJRWAmn4JD7HGcRZmf5URUqBJfspEINjVtZyivL27uRDRxfNCLmaO8B
NIzLsQzV7aUOs8A/R1mG3izkANnNGm38gJi//NtRfU5Ih4TgRshJCSBfRpzL4jXqqTtwt/CPiCPD
h6Hw5o3lkTGjDikTRjyv+DE5fPVYD6AIidVNyF4KE1ghCRlpZScvuGu09cCG5IvVs+4I1QGnpM47
hi5Qq16QpOZUJShmpAmOltwgDLoZaTh+6SbrZbcuA/lA9HZ6rRDIym6Blnxebfx1NUdcTRZFtxK9
+WJGXnzyTdbwqYxA8sB4sQkYbUYHiBZ6PJYCSihseN3gRsO+4MnX06Wst5K+OUwAhZZJyCy/bSdt
pU9lsZetI39MBa3y3p5G8872R2QxXEyPibuS9BWsZbGciYcrbu0fZDHof+JZW6Ff4Q35gbUCgmYv
6hga8xxk8Ss0NdAOZv08AVa7Bsrdggqsotd6BF6b98W0BScRvepu8qYpZn/r5C7xojLZy+pWq6Z9
NuLkIgdVwUguYemPB9n6+7XVuGDKLl6zyayv1waz/9Y5bX+btMXwT9fWxTvoZ5Gn+OvaXf6qDuyx
GcZxdowQQgsHVW0/z4yS+4hjKBJiFl5nY45no+wINsNfpUYC2E/0BrBKixw9ummzj7rujszb6NrU
2k5bySHkBC2UITSPg1lZO0CuzxHUTzCfSkr4EFxSr9YW3kJtme+UomT177faSvaxPMs96ccOI/bs
YGjuG55Z4B7EcHlIfp2Zs52u2HnJM3Pc5AK9FLrMXXonvHPMQbszU+WB1TNcpLABk1DikiQlncTW
/uglB8teKnR7OKiOuUy5Z125Vf2RD1b8TZyUf5+YbBXIGnkyh92HPNH+PhGd/6s+/+kl5AVRl574
TJkiKrCwlKGcdkwAxtciH3dp3kaPXSYiUFpULmS97OYbgAZsJk+vPFx2oZ/Gj+jU/qWbJ64mu6l9
96Vb1SssmkKw0per/XrRaYJWP/5+NddT27V8UYsw16pUsC8OI4zIkon8BhnIkkXLbJWjDHOl3F7O
rRK3cGmVIIdJsf9fx8q3IV9IXpm4uHK8vO7lTV5eV7YOv97GFLX9lrxCZ5lYLpoJzztZ8WDeqIpt
3sizuMELxU/MEaMW0dB3kbOoPF1d5HM7bmVHXVY2dbVK7bo5XQb/Xy8qXi0oUvPmcuE2TzCyla/5
68Lnuv/monJ8irDu/G6/XFRDSaw64dd3GxoQBwJDOX8E575//vm/Phd5UddWx61845e/+X+78JfX
z307WxvdSgLw+zB56cpYxbYQ/J7i4qHLbme4lUWS4RB8ZDXOlYPA8ZWtf1dGxEcEiU/2KPTwy3Ds
Pv9luFvlX4c3drGUF/s1HAeSeVHGjXoKOjYxbSFyToxv2TxF34mSsoyFSA0z0iWdEAPHben3yUNA
2PkfuiZ289l1tMnHkV0nrfqRDMPSdKL0yShMc53OpH7gxeoeEP4hP8Wt7nEWe291PQ2sSBYtN/sf
BTwoarJs2zI9WmgirDGLg1H2/lIfTMzFRBzEqnty56ABmji9Pshust4JLGx2FJ2QaY9dSweV9SDP
LgcDDwRiju5nl0vDH51l0XeNcpk5aAGJAg+nxK/JeAi8dwjDDWCUv4sxcu4C/aqD31+vzOuCiAIM
kRTFUJRPwg5yuGLyaD34kMSQyuHAbQqYGwDJ9J5NeZKRf8JIjB9JAW4fa+VZLrtloVSe5YK8gFL7
e0syfen25xipBuD7969j5ETTNI3mUW1e5KXtPHA3nuLAvZ+e/5uB//ie8AfTl+GIk6eqdsVSPp0w
LFCWYP3NK/kMA+bJhKx/QYaWHT134tspshXC0vzaS9NO5NT2LyxfPnupc/2etnOOCk6NAFiO2t5T
feshHvxXAkrhe6ci2ZqNwYV0SjL7NAPvk/DbuPgxqm7x1ygGko+p7RvgBw9u6L7KdpQsXwfGQQUP
R1yxz3/KgQMq2E1kPDez1V81iY+ZOWwldDMaiVUWj8zRf5bfYCXyPtoySJ4JEVRr3R2SE6slLDr/
YUw1Pktril9jejGmDfPkNFZFdnBaY97oxa4xFX3DpKPCTcjFVyjrTQFIAOde8xsLiaq9pSooF1JQ
goVXL8qy8MX36bWEJ/CKzby57NUuuzPmONnOCT7IRgbg4x0tL+RxdfbWsyl8IccxuWmcUSMIPsTf
S3MvlVxKlMbLKB6nW6b93r6DK7vJsHd6skvvVfbQLP2mMFBqlt03JZ+M20Rkus0lhmxYARC8pSTr
i7DAmGDmsVqqLdN0BZ/JjZlq/lI2y4OtGkTvM+Wull3i+GW0MfZGFBGfjKaw91UfqDtCHdO15Znp
2nXi5rGZsMUJUe19Azx0KmqxPktYx5um+rMspmenT+K3adLqZYqy/z4w+G+2mYtZSdfXG/nblofc
LkdAs/zUneLdivL2WEJg26tMIBYBmxLtwzRB/fdulJ6tvHfwpAWUepHHK7m2cdxtI82dD47M9IWG
V26cLlbwwZzNa8LKGqTWKDjENeLIqWuf6gCJZOLo4y6GaPZguNoPABnFbZAk07LQ+yWprYT3fj8r
zAkCUJB0eMaKs99bmS5SxyLys/X3foXacHty8UsVo/7sGzIqluN/v+afr/jv+gXlMXMCtXpHYJ2S
6GKq9zzNgew1wwjdmKJtZd3NWOBzn2IHuvSruV9HzKnXQ5NQxitt27AIvJGdhyqA2aWysVhXiXYP
qCvbGoBW1yUxFsCI39jc89ZFYvT7MAvLJ322TmTYNN8sNwEwD7bqZJOPeIvfU7eQDWnGzXYa7e4u
xxf1WNpYn8srKU65RwXewCMvrV1bmf2mSR3jL9NctRUiPpgx1Xa0eeaQxPfEDiwIhbT6kJL4PNSc
bZFZ81pmjNhNEIr1XXqU+nkxqEExVYRE9cBGzczGzmdBWZMfHVM3yroALeuX1sRpiNu4Gjo7fVyr
tdsg+UG3jiPBfp59G88AgthkI0OcafzqAW8yjHGqH7md2N+1QDlVVcMdvjL5ifUGKoUJiWucekwl
AhVPqfgwGiUqEN/2lvhB1tfWHKDZZwNr3dlG9Vaa4TbPYuf7rCukTDjlfO/MUItZR2nbWKsrvKHy
H9Yc+7dOmIE5jsnq0HXrvQlq9p292n30Az1dD1VTXutqkO51Vwn2gz12rEztaG3levRklQY2snwk
35XZx65zIKItrtSk+fwJf48w4ICq1iRL3ehtNqrG8LoIJziY5mh/s1j6utwyn4mSdztrHrFDDBrn
NSQcZe687CSlt8NYGo+efZK0YFlAxiZbZoBqouVLt+wkBbrjZ8tvY3SSMckQ446YjLBRSqtbE2rR
39hWX8nsjKGuwmWFheftf+4xR0V+QFlfhy3gqAX+sJiF5BhGB1hlDnwmADE2Lpd+nciF2CQDeU1a
brZIGbPx3COthoNaheVLhZn9hi22jhnbqN0rhpJ+9ijsuzYv3Sfsx7tt0rJrqtWm/+AG+ffzi3Tz
WxvOw6NGMHfXIFLcAkZ3lpbIHkTkd5sZTngfOGlz1xrDI7Hb8lXVQImxOcHT9H8YO68lt5Gl3T4R
IuDNLT2bZPuWWrpBaEYaeO/x9Gch2VvUaOvs+G8QqKoskFKDQFXmZ5amBl9vNeSJd5+5ofVak+CV
/kKvnOOgaC0MEqt8R7WAEhJrtLOMeu8Fen7vnQYYpFJxiQ9dr3jvLJGra8ejzIFOttMHpXplm1g+
KC6awthaZ2+FNpqQJgtks594i24LPCzxP+Vs1gfOwtz+pS9OGuzYS6TiboU6fK/LTVZMPCp+lsak
8CVNeyzCc9e9alCTzpU+k8TLs9duLCGsLF2AmVvqLsvpLeTWlDNXwcm6g9e2+W0gVYsBbXVMtjG6
hReSV+V4QsR6PDVJMJ4sF7bhtTOqs3Wl6e5RBm4hMuMaJyOOTLmN38JBjrpIOgTD5pdry6mXJt4K
xcVpE1WadeKhYp3k7Ha49SVh/EbiljqiVeNo+KeQW1/T+P+Jaa3gOm8ax+8t/M33GkuuCl/Dr0Wa
qQ+l+RQrI/ia0jCPOVKYV5jW3GUY0CcZ/mBAvG6lXDmTviXCBnV1lnqu9MvhwzvgP6O3gd/Lxt7j
B2vT8o30SE7IuCrd43KJJU/rqptbXwd/CNK78k3/KYgvg42280YluSrrSw98oYQHctMe534RECZz
u2tcVKyhSfXpnpJWtbq2oyks7jWnhqfyc0T6YKMHGi6FenEvc2IT+8lrZwjLdxt3aKzjLvPgN134
7jpDvFVbpC7GrhtwY0sgD4Nh+mz51qOg1uH7PiCg9BHaJgPOHCEJbQeO6B9Ca02x1+x14c36aQPw
fGgerNCy1k6MW/xN6Pmq70zKi1wBA7fg3wbkAmkRz+umnxJE9EErCs5nABq2ngdwt3ADQSZK5w2u
aOnNuLaDCiDlHwCO0ne7wu2qAhcanGk8sUfcmGXa7fMR4Knm2vkzPJ/8OYF2i3+bYvMuy4pnN+nz
53r+q7ED71Ea1eBZd1WGpYVj6cjr6xTXgc6H7nYoOyVZU8l/sTNjOMvlIsCd99DhdtKSC9w+NQXu
vq16SOc3BX+R9r81vWLB+HlmvL5J+8togwpllvndXejVHmxbYazXvfU33hvpsQ0Me+XlqbYTbd8O
e5d7ObOCxtwjq1SupHkTA77GdRdLHZJrqPTIwQTbuqI8JS+7EZDqOpk0jLQXYzNpenXbHOUlaQ7z
x+itGS3BTa5aR0dfln5+jQVKOP4A9/RXarTJe5Q52nqaM/PJ09oFt0o6wK/d9k738QIOsRpEk8o2
8UXryjdcDofVPI3FX1ONwaYGk3hV1pQN0gg/H4Gy98ACnKZ/Teey2+pdhpRIE/SA1ik+QNOnRrWM
avDgHjul5qfL4HUCSfHOb6brdK0KBgqUMDmzMMwedQUuTZVXKDnbIzS+AmfLOvcP4HLmtTSBx2kX
3dK+SKvTy+6ldclkEBkkmvZaGD16xqr+cI1OgM/mfj/dRcug3oXVtm5GcxtRERAJBQuXhHXptPWd
NLGEeDJUL3jCKCh7i52Z9xi6C1Ufz5euoHIyDjOmpnFl7b057Lc974+zMdT/5CEQKjkYhdsex4xt
Y4/KwK0//RkhfTKKcCm2mqrvb+u54rn0c4YM/Na8TQNER3IeRv/mtzgJuX2QY4O8WWWj9sWHCrC/
fZfbh98uKpe6NhvQJXmDTPfylf/3R1jLv7aDyYakaYefHWiQRqnt12zK7XVnTNqhbxSLxIpa73Ts
b7Yq7NXXIFL0Y86zYC1NuPruRdHtd2nhzmg/J726kpntMl0NQNEHbvUkAYrvg1gy7ekczRb6gSX/
G5Uy1Rcg61sM+zBanLLwsVsOCYCrzWyG2kaaMiAh+tzvTBes3m1CqEG9ptQKuW25yPUwIoNWt3mL
CUqcH6RPrlT85wN1J9z2VxeDMWnPiExF62u51HMxY6OqNG6v7dLjLcS62jvc6qeNqp1BhCNotlRT
ySxkT8gIXONzBb25KtZfpDgrAUGDfh5pemRKLV25h2K0Zm9cnwXYim5y11Jbxni4rdyreLeM6m2P
dqKcXmPk9GegQGNrmXwdWMC0QYK/hjMH5qYfzbjcgTpAuaEN7gwjwDS3KYPp1JlzVO7kFOjudAoV
DRI94mMk1BAk3UH13BeuC71rUngmoLhi2VjMFwiZVPGqgFYbIVQChL1v0ce89Y0IN95Gb2f/l7j+
D3OX6w0BCAyxSA4SHbVVtm1BWWhffjsrmkT/Mqpmtpor/b9Gx6VvXkb/d5yMkrD4iPvtM26f+3tc
hAZbgRD/kqsUHZDRajfYGkTU2clX4r2ebGB1o125NJu8gf3TOZjbh11Wr5dgJ9fDJ1EVuQXL5aAo
fwTLqN5+ZcHVPZaaedTx9f4U18N4D3Pj79Kdmk8R3ncn1Z7QJFoGI1zwjqrmppA9GU3txKEkrzlb
Gc09C9u+zEYMYAnuxnnBBITlHUvK+lMeKyA81THgsb2Mxu2ziSbvo7SGJofibY0voee0b+B1pLfI
W/vJRzWnm1wPHi1SNopRRzslj7ozBdrshLEZDkkUKp/VqGBPY7TGV3R2To4xmP8YXb/N0ab9CxI9
1k7knV5Mq4u2TfC8iOVhYR7k51xDg2Rp6QoiKuAL4B9LO570loruFG+vzUVBRc6GUXHumsjYX7NL
gTJMm3YaEIwbNJh7aEfjqdfdm9GMTOeMrmO0dkPjxXMWL3Ffq8Id6QOWobLW8pX5n0zVvDvWOu2K
fWZyEgcSSy2KXT3M9VaaQav0WIUO/8w4bUBpsk5a5pcv4l0yTw82BO1vtsfSIapK+y3OjHHTeIb1
EJatCd9Ts+6UogvOVghWv9XNAlpW5a7bwhk/V6n/Y0A+93sTFGvXW6wZNGfY+2Vrvw4DS2rXneDd
TMVR8iheqj8iYDs+oVxavsy5fgg75Alm1x2gOQCblVyMTMpxJk5qYLf1OqxSnNvLBoZ3qzuXbgrc
y61ZuNXKT+z2PFeKOYNrJK6Kg2CbWMawrsN82CaF6q4wLKvPfqB+N6IA575xxvTeZz98tuV0svUS
4+S02qYO36MenQsAHz5tOSvqoJ+X/2DeNV7QQKem01ZTXjhhA63c48ZFPMFZ+6791W6r8S5sZv+p
oHJyPzQmaKtKeZKusPecwwx1YmUGiv8kA07aeRs9aNhvL31yKCu7WiU+MLiRuk68GCZusiquHwKk
t9eZyl1eTyQyg/JHg0ftqrN7+01LsNquqja5N9CKPMaNxQYuJD+7Cd25endL581y3fyfvgb8flRi
KJuoDM7oV6gj+VS0xEoLuzzNisOnxo+xpCKbgPQUwGLQYrdQJw0UfqaxcsiSPsSL9D+hXNVQ3PQ1
MudplRT+sIsK/Jj6sc5UKHbRGiWSFxuLNgxM1HqrV9p0aamxIHXWWXtAswZv3cRa+z6pXkivT/Co
zH8UhIf9SGm/pwslJcnLat9UWrfBn6xiH9/aB6d2a0iwWN5L+ibT7GfV4V97iwiQWfklwjLd55Y/
1ls+6Czd8AXZ/8IToioA34NdIrqP+DaQFv6ca46BBFGlbNowxRNqzKzXro/4XS0aj8ikGhduj3O2
6D9KV2Mo2gYJ9XWoecEWSuT4bBT19BwqCmkHx7pIF+jK7uQa7XduxCJD0wp1J9v1mr3ESggq7FrL
a10aQTxVB0NH41+aclDAraLQiLG8TPL6On5wsGW4ReQ1nFWzisPr99A793O8ACSAlfagge303tKU
6r6BnbjurSj6K/CVo4o2xCdoEPa+6C19z6sv+Jy6QFqXAJk5+ICDW3Vcefzi/6dqKrpF1nq2/Woj
cXL4RXyVtKpx1su939rKDtwmzsR59IvTaImXDUKBRXcnMtUNAl0HCJDqWhhFDX46zzF8iyygANQD
40PJCRkVpF0A6ONMvteXZok76dbnecIjDVmV26hoB8goKjaka38GSzPJmmJPMhRLXre4uOqsf19O
ctC2chIEWfCSJza5t1XEhsO2NkU3u58M06a2jjLmZXaj+gxKJ972URN/acBDDArs+jHGPd3RqH22
um/sQaHYh7LOk2e7x+xOQtiV4tE+O6+5ztrGMHR3E1F7+Gx4jrGZAms6SHNqIfN0EDEv0vTMdstz
V30pdL168cyGv5KmfJrxfrzE+L6vpOmbfXOQS9YG/70fOraR4Q5nG8ICWEC1e7LTrD1lg4tzY4eq
vKKDhdWVrxYyI9t4UCIymVX+YhreXyWCDO8pfg1oW3fvMa72lJrU9nFYDp1VI8Holqdbv5nXOWvn
WIdaQawc+jFyH5Jid+uRszGNkUus4HjeBlJKInf6XL7nnT5t+M9u13qgOXO+SmsN+5M6AM6PRztW
HqEZ7QukvIdpBy7VWokSMEIp0ylwijdpTVrcPP27q15sZJRhvkZJ698T9Zg0+/rnJGVxIpzKUb3P
4g9Ha2T1nvNJ948iMnvTnHW92d9UGRJBMtAUJc5+qQ2cLnXC34PLzNbvs/lbHJJwN9TTVRBAXmYA
5Opsw5I0Qapml7jDP3iq2Sfd9axTvZw1NYjV1S+nMhQNg33yqQ4eCrO5SFegABm1BlYzYaJi7xt1
2RF1AIRjYpqBzatG/URW336RjrntAjQpsaUbxoyFB95tY7gx67JYmdisnhI276hC/OsMa+uPPgA2
/zV6mxH4KZKN6gQ69w9xQ/nY12ZE6ZGA/x0qH3iL++3ryAcGhvWOsMF4V/iNcpFD5SFfpCnthP0q
sJLbwLUZjqwYkwKA5c8Zv8XxOsXjUr/cujEad9Y1Tmc8Iao6VoAXlBWF2qk6yVkczCWeh0v7enob
xwyhXRuxZVznyICbkiBeyakcJj1yD1GhHdp59h7K3qzvYTKsQjia2TbF9XA3RQPezIsdnoTIWTgi
9okEq3G4DTRJd53bL1e69ctFSqfO178NZH0NNmq5iAzI1as+JWuBorUzq18qB6vEOGvKQ1KH5VaM
FOdEKdZNHKknEabzrGwTKqn9apgw6P8wSaJ8B/gLv97/76TAqs2n0nZ/UEfBpsD1UC+hmjNiQf41
hl2x8WynuujqaJxrdG345YXaF2P0durcxd/DmgdHH+EDoCEOfkhUB0Fx+BzPpZGAJNWcBp2QbD52
A5Ytw/KIrJvMfMjRcV+N+rzIGPWXLrDTT6pe+sDAPX1vtf30yfLskwS0QRau0yzqHqpwss+qXmQs
spPqL+SKVjkf+pUyu7KdoLgctWEMXnhc/pCZ1kIltKpZfW77AufWsbXQr076ryayPRJBsqtG65JB
mN7oBBXhazxaVweMXIvGg6Zj/VItILpZx21Ld+Fg2YMavnaJeZB+CZsMfKysBaqnuhqouw73Gd92
Arnab2EiaawtV/t3mJ5m7yxOMYVm9/KQTAjLqdXYb3ASg34hSeVbpySVJRd9GzAAtCPmR876lqT2
YkykswoyvKmiestPZdoXVm3sqzS0P0edsSXdP39TfNSbOghbZ1VRyicrzIpV2EzqN6pACBIUKOR2
uomGMYi4jcyYOtzd+U2+U5ysULe5ixzLR8HE1t8gVXjXpsh43ZpXZSiDXZdnef5VC3ts4uauH14a
3L1WXexmj3Y65Y/z4pYMpvstSevp7tZv4JJ4kFj+rOjHjf+Ku/Z1uvERM2TVBIXMiLb+aIG7V6Hi
FLx7zrdmjOmeNL3I4U27HJIxa564uddmWmcPEKmdJxbs1rGcoEhZaQdLKyVpvLO8vNoEbdrF67kA
MojzQ7m/tpVK/6YM+GEiHuE8seBynjIseMcqDB/lgrDNq3tkk/YypvEk2hZB5e8Lrd2rRTn/s5yM
qXU96f9z8t9D0qP2xnYeh+hqWSn3RhaOxZF93Te5IWZxQ/jZJxEYiuLezWf8EifBQ+twC3nF/6Ef
aAqQD8+pr8ULqT1Eur+8irVHqUlct99S2kghVhx9fX60e0rcq3rRaZiVcdgFfaGt+yGbVqqDoVFq
helbGJcoswFjF0PkGrmYqyGyravbMfTv7DvZr1RYVW5621Evfqe1FwxJ2JpGXfh3fUT+rl19vDwK
WAiHGABPsfKiLDsB/Vkqk1GLDsnSGSR9dpIDls4fZ9L8ZfiX6bdwWwvnndkAiQsn5YJCNS8x7CCV
y+yRdgnyUtnJiGtjabBxFhHYIIOzIDHXcBkvfEO7UDmXxrXHcFcBgiiPPgpVSOo490JACAGinmyr
+/vGSahRb97wf9XtJGIOxvLO7bJ7vUQjCb18dCuWMgYqaP9pLuS3LJo/moK2uzUFIfdL8M+5+WI4
peZmjtpplJLphDqUVjAay2Ke0o0W+QUWAfwGd3jh6aukovTTgkmzj+aUl2cKwQmQ+DnwdkhY/HVt
6ssI+k6pfUT3Dc0BP987buXsoiCy3pzZpwIEBiPTu7e+dp232AvtHWgi4wj3O32K+Out4gXPkcNv
9EARfAvaBh2cVssuGvRFFJnGcROga/y1HZs1Pfbf5dTiWu9r+VM1ZPrRNUZnN5fWeBxaKCFVl3+1
SRx8t9viMNi+/aVWEKdwIDuhNaqWp6YjFYZwpvf2MxSg0zW0M80/hxp+eb1qaH2ENktoN6gfVy3t
8ZerpqSq2IOAdCjm8ewg5nNgBfCMqKqXb6KlTwbkMKrleEa1dTxntrHVmhGmzNKlBwn0yt9Pp2Rx
vYyycSOT/3St60SXXesBO5w16nbYzveryQ3SxWjQeEvxN2HL2CXnfnEtvo2KwbGMlp2RnNlEfASP
fhlvege1u+WHpoB8BDiWmtnJX36N0pmbw7hySjaBt75EfpwyLAcZ+W3eLzHg5fsVfvZhd3RL3diX
C2wqgUCzd7OaxWNnqs/XgwlYz27ns7TwglBOjZF8vYKyph4IYKdr015GUc4vnhGZlItJT5pnCJlW
mbJGvEPNQCCmb/W/r1ZxtSuk63Y1uUDZTRDT43Us+K+CjfWudZ/cZKj3dVG1j2mNdkUUueOnyYCb
64WV8XdctdtWioB2aG9sqwq+az5GrHWpW5/UsEgRZ1fVxzx3sr2VqP2pNLzyRJmg3reODfNjLDAw
ZKvxIIcqnRycZ/t8e+sLSid8KDzF3dsx4sm/DXA36Txf2Ub/vIhMkKbmpS+hbftHaUl/O4WHAkjN
XZbYTyG0lGbdVcFBjwD3jBViIHObmuyCvOoAGzl69XQlPs6OXa5ltPOd6kmfWzbsdfwaKVP06k/K
exbZBcBQ4uOJL4/RWb2Twc5yx5Ne8r2TzmwwQgsBaHb9y3UQ9DIcH1+Fb8rUztSDvW5TcZam06Mg
jELfk7TqMPqSLMLtERWrnZ+m89NE3mGDOC7a4qSMVzYiCV9ZK7+iwTP/cDRvDUwJTlEWRistHfx/
0q5+KMtM/zZXZrUqEMT5hGOaDv7cn55Ze45bT62Neyw4bOTMUdmr3Xm+G1hnHwbPdy7B8smxAcep
T0L2hwpFTqMvnXsk0819ZZgdhnakfM0e0KTZWuYlK8x4h+17/9SHcbpxm057a5MEvX23q746xfwW
NHP3wy9zZHgDvms7fk88JQpWimreT1ppf0MflYWNnoSfY3AP6zLW9Gf55CID8apomb7pyI0Zm5KV
ORIevCDVpjvVrRc+Wj3FY2VIfArmRvDFjAqbzAwc9bxse+D788HCKflLphQqOjAFWitLWI40mKpa
1XNf590D9GAWmUs/GC1nk+mxenSWWaPFXa3Zn9uF1GZoIXiltDPWwlubCgSvJm3QT0Vo5+82LsML
zc3x+uKk9aWxFhKcRPUQEaEj5cW7hYHvzyhqZsZa2Gy3KLmWm10ZdGALC/DzRKFHqe7Dbky5J4GD
5JVqrYvY4m+zLLfl0C+rJnsiW3cbkOBgmXEbmGQpJp3lHy4Tww4+wed/lN2EbSXOanDwxgBKmHwq
kBORfr+znWNj+wOq4ViGIOrYYtgb9K+mx37VM7JnGMX965CFkF1VVTvJoKMDHg1cS9sJFACltv6I
1iUSFcvU2szaB9POLzIYFIpyQCFHW7O8c655r9z0u71fO/NW0mBjykM99bXpKM1a0X9UfWLdS8tI
i5XShBkLOdV5miHsSoJtqLrwXIYmkmuFTXW/ciyWX3kbVm9a/OZTfQtWQzg9tCjWfdXwjl63Ta09
axAHdo1ZDmcNKcA7lHnVPf/A9tFo53hTszz4bPTBdyfL8neH9BYOOWSS0HBfk8yZm37l6mq76WMY
UXYwRSul8DpU8KJsR3mpODsIAJ1I2Dq7Gi+K5xn3HSpopYIob3nn6ab5j6PHSBq67V9c1Fp5Xals
ndlW4UaX7i4rSWvLjoWiBDYTY5EdqiY2z7I7kQGJc1DcucYVsnmZ5vwQ6hacvmUXI/ueesT4Ow/d
Y9tjSCIqY46IkNW8FHZ/7Ozq2F1dgyT+FjnU3CCekrd3OYTAhw7Nwn/bXugF4g2Ip5LdXawwDCTl
7uJ4+BJhn3pwe7Z2XWUgF1jH0cs8T+c+8sp76ao14yMiNBdhjKhSz405fYwaoRccet02T04YWbg3
JdqnrCv6Q20ZpPZLQ/2UT5W6jXCr2ctoF5JPdwyzv5PRLCr/QR2ivZfBEs+bIDaCFyNBVjdSflyv
UDQZe4zi5drSeImjJcGnqdTjnBqLduRA+jvFy9K1pLFvTUljOxqfJqOSxv6lKUnuP8zNYn5/kuT+
JThUWVovl0qWUfmgHBvvfchXcbLQPuUK5QmpzmW4CGzB7yYHKelpcfYtaRzvQVWr6M2pWXUsGvuu
V7L1C+NgB6jI/NzHzglA7EDRZSyf1XHxbhqNz35U4rIVuPnGovbz2XGdBGF+0z+2dXSHrSlUQ9U4
OrbVPMMKb5/TPIx3/pxocFfpk4NtBl/USPVO0lItG4FlJqU5P8K86B4V15++vrZ6On4NlQGhQ8Oo
91OWnma7wD8dxxDUrVrr1cYLaFVZo/eDtxFqZ1M65CurDJzXCI7dNsnn9Iy6dXJe1AzdaX6YUqfb
ZiUQlUEs8aRdhkgEXTelZeyn+yQNy7Vt5084kXf3InI4FBghTy3PYmlasdcec09J1yKyl2Pr+eTb
+raMecOjtFg+Jd5CPTYx3XR/OlzevC7nBWihCTgjmA1t61oOila3Tjklj0WqWE5zVobXoNs1HBUf
ARMDbcQ7i+0Yl8ZnnQfj2i/U+STNKC02SApZr0OJArnal1+sKDE/u6pRHrzAO0yT+0JV8i5eeCJi
bSRn0Tztw7irL7f+TAV44hl1/YsrUmmq/s6vFThry3w5wKgwz31c3LkZVmxhvKRwFv1KKjrmxglt
YyeicmaHVGczeX9nrgtXC+05rECgJUpp6BYrU9WZgt0SK4PSFaIoF7i28eAZ1fR4xXYkU+udJYlg
Zp69n+emWV3/xKGtfbRluDOA8KHK9F1U46GZpVuqM9VV8zt1IPCuajt+qXn93zW6QzPM0uisYasm
M6rI8h7qooZw15j1oX+vvVyB4TP4TxRYtBNvnvehcP0nUGP+U4+85g7uq7WWPokFHIQaZ2Hne+mT
A3p7b4HXhggWcKEpVI0n/2sYIL57lVxHUyZZh13FH6XWBhYEnBWTO+zj5Qx1mo8z6buNguWJEaNM
nJPfsvFq5rrdkvF3HmtsDB4dXCKoa/c6C3r6qKkzUKnRJaiKo3QhAtIqvLjw6O509f4ascQaJUw7
15qb462vNOsRs3Cexhj74awKGTquL5lhVZg8qDVyCUub4pl+17OR/aVPYiqJqYL41dVRvJS+uiqa
cXWNDArX3Nyuaxm4bldIIakdW2NTSZUHb2TH2A5V9rePIV/SqdaXMs9wnvpDhDJgJzJE9jWiUbkD
QhadT10Xf/EiXflU2Xi2eXGODDesprtJD4DD613xUhnQXL0CwwgPeZFscn5Ulc4+bTiutNJ0r5YE
ohRv1Cw9ldqFhyP3lXR6aqytLMuaIYT9x7tABq6zr7fcbabccxJ5m93obo/wkF9/0oNsUyGr9DnV
3OjY+BgOd168yEOJbCnbmBK6XoioTQtgdTPFZn4GX03GGI3IVZNXyJlK5y/jEo/dFCmVKtibtj4c
JeQa3VhA4hMrBE3ptCc5mCN8ltVsx2a5ko5MRVTZNhYTa+m0JeAadj0Piqk9mUPSnX4dk8kR25Cy
0IPjr/FR0aFyBkqkPQ01G99F5WgjkO0EWA4K6Uh7OeC5BdQt/QLibnp1nwFpOf3WLxGaiWbQMlMG
b9PbEWsMxfK+B16nnYwEEyk5+1NT+pTSoZQrp2XieZs45AaReUo64DA0+Y+8efvTyNvk1ALJu55J
X7MM3Eb/1KfpDlYbxbj7LVZF50QnhzVWNhlitT0kM6hq1pb5Q2cOxkFn1Xi23N49o05Y+LuyBbGU
4fK1tlorRPnSHqYjjpsWmYB8in5krhojvqe/C52Sd90aK7vsb2tesGD8mJ4BdMNiNOfhrq5n9wIX
zd1ga5HzOzLzTelZ8fPcYj/kz5W6mxtW5OuyCJ6Vxpj5CinmhxicPFQlXNMlVg5aMNgH8MrWSpo4
MLubsAfcj8Ilz+CxfgCJYbxV1vDC5rx+0JdFzzImLRmDYflL6+eYRC7zzMq59P2YAsA0hsuNs3Dj
NyAK8yOY1RFeDRFyuOnVSXOJaGt4+CQV/V2iu8ExdZp7Hj/6W62qGOcE9X29JJ2iucwff46ViROf
sQeAdkGS1tJxJO5Up6C616K+Kp25kysXvU7K/UjeEpYMzduAJXldFRc2q8nRsGfw2iWnTRSwoz6K
ftOgb8rIar918zhtQ9up7zysO56VQf0h4162CDwHuf0UwNw84UkYbcsBsg8uFubaQYXwNLoumuJx
8yAHrCObB+lne3K6KnPJwM8+ibhNqBQ4WUicYJCCYGuO8el7paHL41V2yw1K03HsYxKpwNiCTHss
0d0YQowNWzXQ9048eihDE4Xa97Jt6rjF9BhitPqVTBrCJHmrn+TSNvLch27s5o21FEiL3jgBAjFP
lenhLLF0eeh33bm6j5ANXXLolvpoHag9nkcKpfyfsWSQ1bXJNnsFirXYxoECBDOKFkuy1voyZ8Zr
llrTP3X1iQ0d5btqtg6sU62/hjCjpttO7adxCJZUmOs+GiaviaHos3PRhPVd6QD9oQir3cu1yz6K
1pMd5uPT6ITtAzKb/iHAYGY78ET8SsZ8TVVV+8w94h9KxWGrp1vjV4X+uKiTC9Js712L0VWzHORM
Dk6vrLrUVe7EAEu6RrNTURylMjbVarqTf32IELnHKu4i/3j5vyv9ajhG0fC3dOEnpKI6YaXaukwi
ZSudcjCtaVzZUfZmAAV8qJtg4zppeokWLWXpwioBINrkH1CoNJ1Nbw2PED/ZELD1dIAGR8Ne0UD9
kbKtcVfcReNgYVKskqXJ2uGLR60Kf8l3dEGiu8b00ZzOlP5LY4TftXFQHlW1RrWi7ljdL+EoZaYb
ZwqiE4rs5ifbntZoZw9fyN+Y+xn9pp1ML8LmTq/V7tWsFOMMiapay3RkbHmmYf91KToletF9jGeX
y8qXUnJ3Rjvd1rnFsAZbtJbXuKLhzbUoOMkBZumMfeSzmCqNca4ckijBReFnwJ8mzc51kkT5sYKj
h5t/TJILOc5MublnRa978WcFR8dTE/fVM4u4H2mRNd+6zsHRvNPUBxw73IvHTb9u2Bl9i5P+OVWb
6hWOeHJXVlG/lQnW/LfiA1wGAhbso17LDoDnm895l+5knhVG40ZFZ+IUtnDNZzQcD+JKiYa1TYkg
tih9/cuuslo56LI8TnFTna8lY/w48XVcXr7qcogd/+QBhL2TVqC6zrlBESvMY3yavNzZTkOAD9TS
rGV1naX2t85TtaP08QjzHlxdTy9m2m6la1qWSWxn2WTPBo5eCgJQ8iXlIOkDu5uenURR7uTbXv8F
QVAcEkQDDYQC0tB8E8pMEfjBw89WPRfhQ1TZb0K2kRbeAtfWkM2hRM6gP/CLq3I0XvVGofJb6BN6
IoX5Lumqrq5AsFNgOksuy489beOZyH7KqEUN99BiYX7NdJXYOtzbJXDkhSQjB3KPbeYkL1k3Bye7
CPtVCyqI1JvCLqovUOgrSSvJgDQBQlQvidNdTGPiJT6r9Ys91iG1UFghMihhyb5EKBsRO65gB0W7
mT38sSTcKeLp3mvG8+168pFFTPlOQW92iMLs0UjIcg+5OSOWnXivWmLlxzjGnU6aixz3GR1rMvPL
qDlW7mOjlwdpycEz946FZ540qJXeI0s9P0jLsp0Ww6ya1dUy2dKnaOO3HSDJpSkfPI17y3zv3RyZ
7llN1H1f4Jux4N4BUdaxuneglm/NMa7XWP+aLLcKG0GcRrnjp031AmJSgQBahuNN1yDf0MISU6oG
ZmpfZRiDeMVpWPB1vMAffdVxHx2tzT/VcL7TQvlUTBb8yNF6l1afzcWdYfX6WppdFy6OqWTfrrHL
BaOxPiOr19/34Vze5wq2mIh7NdvWjoE4xjmWgqExIrDPwSvDbmdhZYXcWjQ9Wm00XXSKfNSPWOlA
ACC3AXiFhwBN6H8fTUkVdbXyX00z0j6Cf5srwTLa57GFoZtZb9naZhf0dNNL41vpxa1r8zypG+mW
nttYtwRIH/d9stMwbV/J6G/XuMUBcMvQG+713W9xg9qAxleGfRYqTs9a2Y5nKHxTs281iiRS9r/m
X26dv4BP9NBu9lT45+UB2oVsiZEtEEZH2Tk+3iHbwfLDyzBnLUZ1H618VGtpVaqXIKwxbkukWy8Q
utyN41jz+5DPZ2spt6a59tJVTfQ5d71h69ZafC6UbNo0rvmjX6zXXN0cttibwzFammJsFMf1c5M7
1lm6DKhulyA07mXMc0PsgMRtpym6z40C1rX7f5SdZ2/cRrT3PxEB9vJ2m7Zo1SM7fkM4ccLeOz/9
8+Oh4lWMPLj3wgDBmTnDlSwuOXPOv+CDNjue+l5A5b9ScE43nT6o72WVkTlTNHMro11jWMt9FR7s
oNbeK9XA0LRxlKOMluHMW3h25/txudSsJY+Bl3lPMpglRy/t3d9+flwPq5BH+jlzvQBdxKH80v3l
6YPynk5+/0hG6bu5iPbPFqaMsdp2O2kqk6nBmi5BvLda8cXphr8cS3FOlLOVfTmm9s4pBkqPs5kj
CN1pNsu9qew3IfK2bDrxI8RZkWxsENg7vTsZ5PWA+mcQiQZMMC5W1EEXCuKRvcly6ngtpistmTTP
0yiQlfoXMWddzVvBtNZ72O42SYzl82RoRMqdBaJS4r9qL+rYnXV/J7kFd8Lt0S7SYPspeyCncpjI
HlxYeW+kZajoXdzJaaJUf0ygC9erSNen7ATFLWA8q26xzcNn1+Kh+6yOrvncZZghZ7qqH8q0ATdu
Nzl5fi9xTms7c9Jz187aVaL7rmxgFGyDGpTz1iknxMwK57qG5i1wmLKljiyxckDyqjh4Vl5gysmn
2Zn7B+ol30evJVET4ouOcs819tKO5V/Ia1ENMv2odYn7JCGBawT7iB8RL1/LeQqWw0JoOQ61iS/q
chUZ6NzZXywo97cu6ddCFqZ7n8rUl3aKqwOcgZBfp5qfcegcNlqA1m+Yp2eJyOKqOvB9DM4AHObn
RMXAhdx6/n+JCDPYCVHGhttyNe5d1dmljgawZT1OZhSdLEV7/YR2WU/5JtwVuRFcVrSLwFhSu0dC
yoRPphQHHvvpm22ARrOQfvqrjUhxF/5fbWGhkN7k3W+sTYH3+OTuESvTLnVtFYegiLM3ntkfk2zE
YVvT/8urYa+VmYrpOLurfVCZ8/1Qah+TdMXKLhZMkpWpj5xWechIUN84+r/y+LWF/i98f/w1s3qT
IM/PN1C556lW7/ywtN67Hkq0aSjBXzpSyfwnkycHQHFflbX7zfUUZTN5Qfma97wtAOGgTpf6SOy7
Q3DEBtV5lCvBB8J7JGjVcwxA+VyG2vdymOpnYTenSxeCKmuXWHlL1NIlLQmVLr3DmqrhVpauKcv/
yEfcJ2GIHCRRlUuyq7cUfZ9zf1N3YgG3ds5J9C1OW+d0y30NJb9pm6eHwKvPhe3rAwBAOwLyuWpz
4K2WHDEzvtPSfv7OezfCeb2f76PM1J+cAZqrDERJFEL095MXt4nILdWqgfQFM1Ifp3OIpV+zAXWz
HCLzsZ7s6EvLTkFDg2rTNkWM+bnRP9VzfxLWab9QTwuceUhjv0qPXVWvKaW8B+GhTgk6IdCp67MM
VgNCAFVmOgeZGHVOdMRvHbDoQojl6etezAzFNZmLHEe+d7wYW7XY/bOJlOi0pq1/Uv7T1vrUv74H
G0Nf+1Y8ncAseWL82U7zW65AZHLaMLzKIYqUr1VVWHe3LpZR4XVKNARP8gLkDHoAYCrUwkOn/GYX
VxjKwera7JwshnLS3zvFX7bP42yYXXU/F5q3Q2ElfpFD1vKwS5I4PjtLdkf6UuNoNUH7LI0p0NJL
OFh/3uZM5vCbA70j/DtBJWEziEmXUmpfNIiGr5GeUiGAXoMgWskCzrRKAI8djylTDV/hoRqY2SYd
mb9lNJ0qyCSGjZoEZc9W7G5Zy2VALgsXlZURdVqnt36kxn21GAKNVR9sWqszf1OdaNiDEnDuVRcu
j14E3SELW8CWkf+AZpy+S+N6OuhjB/+oq5NHewZKtrTkUKSJsek6KhzSdIzYO8NwLDfSlFmarT8p
TeJcpau3wu7OrVzw9stFlDaqsV07TX43v8yaXb+6akX6ptT3XaBPd+I6mbvWk58pw3M6JxWVxvko
rpN+m4xnraVgJc0qhatXL9K1/+MkN4WrNy1lotuknKozrypd21bo7OOSC/5B3KdRQItOg57mgOBr
vKm9pnmFtG3PKOH8Gjs0fXSaUUncBjglvHahJbFxbJIG8myehIi3KjsV1F6VPwFRdPcx+osH2BQ9
D1+8UhIXw5A7Z/FOSQ28xNPaPv3KN5I29cfsoEDz3NhhS6Xx1yB+6nPRkA/1M+ufy94+S60x6zTc
UVWyfa0AE3DYpx9XvLuR/dbPof1UDsiT+kZykG7LLeJL5ofjVmDw6RT7O7uB7PBzklrrmInmGNRp
c/zrJIlyU1SzZFJkVto2VfvxEjoA6LURwVdsT0jll8lrvfDzsjwzjgal1ucexjFrKkKQXdhoFDb/
8NTB2DaYCT8WesTzWy/ygwHD6r3vvd8GJWh+8G4md9dNX7wRg9+kbvRLGRmY1IJ/2sX4FX1fPpiq
XHd0Sl7oTpbAYfLKbG9p6vg+9QnGAxVAbX3MkcizsXjJGrU/y+jcowBkRoF/ldFKDc6Np7vPMmjf
ldPYIvNdJy+sxU8SYlZN8hDGaG05y+XnrNHOuc+WTabIh4edqm8rMz+abmp8K33k1BdTStfq/koo
LP9WuDkqLr5jnDsF/6kYwu3uZ+gwtc4Pn1CHrMl/hjq5+umqP0Pjofu4qtIPi06e/emqOdq/up6U
LxhZFAe9zZU7spJ4WINa1cOofAdLZVywVTcwGhyq37OkI6sbhukDmjjZKzfxo8TfpocDYajR/+f0
2h4/phumlcp0uazvOXCtEijhTbH7RUrEMzoXI8/0VRREGt03DZAso/8QVQasjW64yEBrz5CUxqLF
g3riG9hL+yMQRz5UE14/TZY5P6/wy0fquJLuAtBw689iZlD/Zir+m3icqaZHZou63q+nyVgMG6xo
zZ2MZ5oSXORs1vWPs1vfp9ky7LloCny8r8DN7io3nx4SP/CwYdb20rodLCDyD7Bxy31qGxNPKGLB
CvMdklOngj1pTeGJ+2l6+DQt9hH2cAcyzUCl5D3sj2jUeChNHKQpA4Jax5D+88D6Xs4b9iZeCsPo
035VOt3I9A+3y8ol3OXa/4sBCY54yo1eplwy3a+uSsoKqQz1s7TkkKsF5dVlUA7NFPTYpKnm7peB
3FSrq/QlXPiIpPIrMlHUY9sCps1GJvcFViuTG6O2uFS9bodb/WuwC8pct/YtBuYp0tJhXK+Tlbpq
DjC1kY5ZrGhlNYF80mLisywsspy/Um2EJDxkASKdueJk8HXqBttrLfXXmb1fJGdz6A+QbRvKdPjC
iDnMagHjQ80K1Sw8O1Wf6fcyvJrJrON1GT10UKxxD0v1EKh/HrPxjDDNMMhsXgBqefbW7+iVoQqJ
kjLG7aHrKh84yBIugTq5ylMx1htrHFr7INl1U2lQ+0Tq4CAZd9DRU7dxmkgF9rwk3m9BaW8TFOZO
gWNv/T2tlASZGgOzsthjNzy3+m+3pkhbSzPzIDHqC6flNirS1rfm6u8ahaDWc/IoSGoWufsCtTV9
d19se2jetczpXuK2uivNuHknDx9jne19XcdUe/lBTJVfg8EZ/YRTSk2ExBUzm8AAnTCOrJKW0XIk
46LoQ38no2Xi8uxzJpYOy2huYAIUhn53L6OwSd6RT+wRGGNwkaCXHyw2Cu8018rwIcolNdioa5Db
jPxkvzYXYa4Pja5lxCnNj5Ey0kCB8pt+dP4q5HUbkcKvXO0/LyQjM1nO7eqZpcQw73G1NvXvnuo+
T7YNFKZ2y50xoSspTThJ5lPWWO4xRolmYyxNGVBTtYPb/6c0bqFYob4DX3XO0jXOFuaJNh4zFhm+
I9Be/2IPrn/RrRIBRSMegEeQBIOYPmKEvPSh+nlSrfIH6i9bAfKoSq5c2Nwh/rIAeNIZ8U6nZ3OH
RI/xJbfHP0pLMx5btS1/WyYNVdts7bEtX61S3fnuWHyvwCpvNYTdlsUDsDwqxAedPembGrvhBtse
d1HgIGSyO3KmuLng/9u8wNRhV4koZQSzfF9UQ3/sJwznGwSSurBMv9S9El/i2A530i/TExg0uRPr
iDc3i+JyOAbIUFvIrWF7i5iZk87vvmfbD32ln2O10DgB7OcPWnLUogR6u6Rvf476oMpe0epNjvMy
KsGBNTYsPUZavJDDOIbi9K7UA/x/TtYehsJm6fkcMwCU3vepghNJpoxPJGtSSiC+Bjwa8gj7elhf
yRx/7UJ1fHIrP/M3Nej02NDjq/RZFaUL4C+Xnrzc3vENlQXMP1XGtVhmovLJ4vZ06495YlwhSmIE
TBny1u/43W4CSzRjyR50yHVliZkc2oDde5qPFeov6rxpFkjLf0QsNorPPj4WtwjNRAlcT0MNYd+s
uvY12gc/iaFC+Ez8wt+jbaSv7NIbO9SKgz/VqJ1OQiKVfir3E7CYPHyIzeJH1OvzdzauEKjKqngy
gl65D2LF2VLHmr/7w3Aak3JEfxmDF8NIvUNtOfXvrj5uJEAJsbMuozq8kGpRX7QgfuxkzwbSBoR2
VXWvml99F6kCyOwNS3wley5jymC+iRZdu2gYDMpL4oT6N90MvH3Zj94JKfO71cc+NaifU3YatkhO
pL9nHRB+UWYmW2iWpve3VWdf+8xsvjYtAhIZ2Z1nJDYSMG0WLHe9sy+xil1M53n2qvBcjgkar8WM
9iIl59d81OudYiX2IVz2oybSYk+VKqrN1TWNh3bfWdYRDnMXbr3Rn68OMiJQFOH+Qbf5z6bb6oeB
18xvCWBRBIn9+Q4ATPItR0oqwYSb9GjK0hrNT+nmZgyp+3z7JXq5R6mwvioQULdDVj+qVoj/+eh3
HtAOHupr2zTZi2GG1R9vAIw4KPY6TnCP0tWMVnBdLpCpsbJJFF298yY9ewoWt08ga29ux1c21Zp8
7Ur0vj+6Awpx/phTkeTbmQCdQFVnedHHpABxolH20rwNSDNCAQ6NLE87DGUTPsYsbjbYFkE91ikU
GBlQJmm6FS7ZSqJP93hRGF8y88dMtuHdy7W9bQdWgxhQpCH3Dn1ynBIgJ9jr3EnTUvuPvnzp85eQ
qFH3Orm+3bA437aD4sO9Ql/ATSzzVfqQFa2Vxn2RnnpweZAW7BKtInzS+j68hwtWn23gZkhGlNM3
y47PbTyEd41Jle+9GVCQ0FV8XwExTHcI2UZowOrqdjbi/vewTp7SLDD/HuNoq4ee/6c/duhzNaH5
VinluPdtmCaGY0bbvGnx6DTLh1i1cRmjNJFsAt9oLp4T9q9Ba1rHoVKLrV+CjN4OwEcH0PbPaWb3
r1A/jZ1nOTD+QtgoQ4hOyHIpHy/xzeDDhbyRByI7cPe40QxbIQbIwMo0mGxnHzgj3ybe4dfMG7co
qfPaajJIlxDf/cundq36lBXs5E765GCVHl5ZCTeIXvqP3mzxOO2s8hxa87fASqYnpy954LqDdghJ
O10lYg2r2bHEae5iNUvcYEf6XWyqeBbrQX9xelSql/tRbkO5PWOTdUyiJw4J/H9uTTBn3SVr8keJ
uPW7saZuYpC9650tA4NpJZdJP3qRdiavHlwrfbGfzBZ12hEEHuVYvRtO5PnP0ieHZBn9r5CBWuE9
iHSWijHlerV4WDksGvJR9+D0Nn0X/gFBRzuUkV4uijjBb8jOe/gbkaCNEWt+66eFHZTb7+HSohqZ
vrjQkmRM4vXxTxMt7NcmHJQ3Z0ofc3T9H2XIaZA6yHXUmSVcNam320PuAfjnWqoGjdVeRPlkdLKz
8OhmTrlTRjKRH4Ii81SHKCflGDYoeLHsYrUPdhVU4yuK/8Z6QDAFfzvFzR7woZhOMuA3qnG9xbkh
oFmjUs9r7G1u0BZ3bW5dpICqlippIMfnwbNUZJ0xvquzFlSG6jg8ck1g13SPUatf574vNtKc0WY+
Rh02A9JMR8CaypjngDQy7cGywdb4VVtsZH3PMhd5mpQ84GRDfF6btwX+p/an/cF6CjcI12DdumAZ
ldzLwUyjqdm4Y0UhqG0RPJO2DM28kah09q65r2LHvPO0FLIcrn8XsdsKIxhLoH3ijTQHBx4gouXO
qT+78zhj7J2YD3FeBsamwFEFoBLvG+kMYkZqdvMPQCuK62qaPZLaYQ9U+g4mbs5zuEgJT0stQc5i
qSVIez2V3lr0gcHtj3fLHJ1S3e6DqRyHIQgLnnc5Jp/vNcohd45fevt0aeLCnO78KatOE1/idwzi
86VONV+l2Td40YGWeildRCG8Bk/QZdJk19VjEIXfJAiaPVroyweEiMKdCpDOBw84ELYjVX7VG5Rj
t1FTWzABui+CrFMGq9z1kd8de1hnqL74H83baFHr3RFwaLDNk4qXweTV9lEWdpF+j6aK/rgu64ZB
C7Z8Aes7WcN9LOSc/mjVXbeRCf2yHJQBpsZWYvB1WlZ/4ACCbTknNSyyqkCmhtX30SeRu3Fkxejy
VHqcpktu1zzI+oZqLO7lOAV2OyubkjsxMzf1wSU/Ah7BEDtz6h/4LxTB3lHTgKl9dFz4yxiELh8h
P0X+dw2F9mn9EKMgW+5YWJrLjyk/8G3W+oNiDMrD8k++l+X6e0hU0NsWBdjQXH9zmU5pLDp6VvOc
mt0phojEC3uRwRNFPJG8w49hk0B5uy/g2f+jj7cEsrlXdpHiDlsDLMsxcjqDbGqpIAoWpQEUNEMp
T82Ci7w15c+Vd465jgpO8taU0VuwzSv0i+u73zqvctDoaA6+ZWKvYVjJoRxm/w9wjKzngBFBJIc/
VNtm84AybXTSKzc+Fd1QPeihi1dBbHpvQesAlca97qT7KVhoG+a4mbjxVaCjvq0mPOHS5CpoURmV
5rxgLwKH0VuwFajPECex/W6sRwTb62e2id9k19OSqQC0EWQneyir3wf7TB2PdxsKoMNOukq8NzeG
HdsnXUndvdY5fXEHvwsT3IyyN5v2iTk+3MGpxrdGbiy5C9Jhh2Rt/HEb4GzjUnjK50+3sQIKmE0Z
07Q62IdqAfcc9H0W7qzKSY7JBBae17iOrBbrF6TD5oGHZqWDpkEtCUG87r429Stoh/YQgdBfdzNq
lAIFJJcOxdSv/OPajvMuegArTkIXlOXaJxPhJl2i6Xu2CFiIlMVkdF+mDlCptIBUN89ZUH3Jx7i6
rHIYTg0SbWn6ipaeEIdTAewgNAO4u3V3mVKqG0EM/AoeAHmEHo/bGfPeHVAhjerq2IYFqHC/xpYk
0xV136Ng95I0vvriQNjV3B7vkKU1lDzBFENHya8ALrJtw7rb8KRWTgFFkJcoN52H5Xo5VvQ7Zxhw
9NjhnQDALXHUJzYHcMa0/k0OUGAPfax6T9JyTEvfKLGrnqUZTKq1N9vK30szr6vuPBsz32EvHN70
pmkO8dCYZx1TuEfWv8F2DMl0Aw1LwDjTJwcAi/q+iNRhq2la/NjENm4rLDOHUx91X6TvFhwoSveQ
1bzNLZt3+pA8Aqsez+sk8gPafYLtnaCK+nE0z4WlBCtrTOBB0lxBRo39ebT5d7NbmiWaydvccMr7
xNeS+Z16prZH4Y53veKTW0F3Z1Ez8p1DuWgu3Q7dItCUgLE5ACjreXcxqqg1JX45NQfVvloPn3qk
W2bJNdUJvo42UNyAzAweKEv8axTa3hWLKh0Hk4q6uIxIZ6ooBNUJUhiQwi5GObcqXyfC2ygcdkCI
FGA3vXe9XUdGTZWlK29kdMiI/XQpOa38ttqEDhliacrcqWyOtmI0d+bkwahzGmQhqSPYZpudGsv2
d/VitOQP4HcGFBbOutmyZ5vGaH3Wrw/wtO22/KG6B/nmy0FNvIGvRTke1vdY5AUdj1eqt1GYf/mQ
0WcbZF1LU8u2YHLzY7eAlOQAqZLkz/yc5l37klROgdi+Dj97CUio2N1XXe9SEp3DUzVZyovVtsmS
C8r+DBT9aQbf924VeXxXIJyd5p57p0Rtc43ZB++n1DbBYVj2opzSf7eb7rw+p/UYT+QsbH40OLHA
3uUaYasuPvVG89ilfLmGRKX2YCvY3juoYlVJjFWxinVw6nXgQy0XClmduueMgsRdN/jqM1y8Fu9W
L/s2GNFVdlAtGhaFSV7E0sGFgRn8XR3aZq8kAb+bk01XV/eGY2DO9f0MPGfu6sPUZgZrYtDiS8Fk
PZOmDPzSV/q2gvYVf6DbQKXUPn/55Qoyj6Iy7dtlb9ceSj7WN9PjbVAuo6mDenaav8sAY+NscTzu
Fnfjuffau2wa0MH9V38fjKwnJaTws0VuMHtz4iC6mn3an2Yy1CwJKbFInxwK9oNXOUtjz8BycPhd
Wp/ibiHKQDU1USu0UX65zO1aVuA5O1vvC/J2fPBt4JemNrXGtnOUcncbUIMh2ppJZu6oSvggASJ0
1PERQvNCR7VA98yzDMhBhaWAEL4cpcNaAuWMJ0xxqZDLdid7C0+731oqG+gC+3GAAouKzk2jQ87+
/0IdMozs34f0x23ebQqp72hbhmBS7arcmgX3etCgGbrQ+QKSv8+mc4qVBM3XGapeZJn5RYv979KS
/lBX1YOOvN9O+uQwZ2m7BSYyAWTlOtKXwRuUS2PJF2wcF5DCdLAs3z3DIqgvfkkpWJ/ZDLCtMx/E
58oDzIOlSDIcLBkhbR/dz7oKYPXSWdidVPGDWZICWPHFufr3OHasZheWfarrAwxov12RyZrvzMdM
x4RFRinlFg+6p6wz44XDH/VXLbKMXV8W7g6/rv7Btq3+AbXL4cGMzb8c18qP0mUu/evgEpaW+9LW
gjXyNrFngXNUx/KrXEHz+beRST6lv52dzcnudg2le8c6hRX9sofaTkqJQIiBZXFuoReSN/5RmzQw
IIXakH413K1hPMtCsi/MLRvg5FW2DD43pbT8XnE3phaY/BePelttAzSHIbsMo7eeUsdHY0t619Mm
1vW96tUoGt+iKDM2F5ae09HojWJ7g6F3ud4fcmwVtkYGyOE2oOeYK4VldW3D7rXX4NtJWXFoHWg2
E5xVNdRX6bRbv1YZ3r0SaWu/FAOlkPizX7raekThtQTSdivV9qx7Hag6uIFl/sOtf+qppgDVGfe3
PgnR0agB3KP8fuv3XBJEOJdofK8WfCw68zqyaXnyu+3hk5zV7ngtNce8mLNi7P10nFEpTd9Nsog/
ltAF7PMpdPAT6wJE8yMUDbL3sjBsCQ1AVh/4ZpT9O4Z7caUV94I1E0QafJq70ans67+7TIUlgiDP
pN9SvTXq1vVz4g2ktnTJxDnFTiWs+3I/jcBRN5MyVqdRVR9uFigAjcerKIhJn5fY1amzJu5m6sTr
LDmVQ1VF9Wn0h4d60RS79SfYY1zgAe6UWk/VjV/04cPMrmvXGmX3udNdRlzFDI9Rn/5YoxHaWVyU
F2Euv4XPTYQHhOghjFIERWXCcmi99KvGMvh464/9rD+US1Zg7ILiOrcl6Cal2E4N6fWd9HlJvJh+
AlXYNlYVoQpA4NqZ1bxwNsWEqKnKpEDP0+ROxuUwBCDdId6gpw4v93ob+JhtVt4xH3yoN8E2iYLk
Sr45uZZ9OFL5/dmOXUzGIEgUm9Yrk6sMjFYIQ0FO+y5f5LRgaK0T6yVoypO83enLtwjpgpOfwgla
L+nKqdIsv+e/Phbdhzor6nNPIfoyqXN26aYwu0hTzqSPJQp6UP8Vg3cG+XOjBffMBaLRIE5Ob1fQ
Xc1F3t3MKXbZCJbPg3ZR+6Z7KFI4jkOWJn80wEvdxo9+WLlno+Gjls/USZoTidz8ztYL/S1y0h8S
Yef+pdSz5CtS5CjRsAaSnMe46FUhi4NPF3tq/d9NdWmCwvgY9Qz3I9iw6/6EUqjOdzhy9XivgTo/
u4hh3ZV5OQDPS6myRUbwTR2cq2WRko5aZWujN/Znm2gj/uF5+VZhWL6futS716cKoMB6vcaoy22v
AlR102U3FaOhK1K70seGqkLHYdlpjkuMUtFedXmXwKYGJSB9ucTIHNJHWKWvYqsW5clt6jWhsqMm
qW9ABCoHfdn9RH7F3mg5m9A/3Cd+5H4EGsiNHlV9+pNF/keIxKlFo1+jPgMGaPXmRvrkELNbzdo+
v0grmnXop01q79sWWt0Ipuq+iyLWG0V7wg4GU5efXRIhgxiTZJTFXzLWPIfMs8zdPJJn2Jodyp+m
Nj6XC+tmbLrFMAFMJdTxb9CP9G3kBNVT1eKlOagIH/hdg21JFDnbII3c30mhIrIX+H+B1tsFyXSf
z0qNUzfE1LCox2vXVygYCos1RqsrKvNm+dL90yeBclAG/V3m3hiv69z1MhlCKMuV1bnkboNdthUc
hiA2hqT6wH9KHzsGh9U7/DnQHDdIx60pZ+rnqE/IjlsY2ne368hnRAkyqdGgz3tPimYjeP4TOxab
3Qa/cKeG24Qk4EVat98DlO18htP8Z2TeR7pevDdVHz2ZefMli93iS0K+/BQAmNmBsC2+2M2ogMTN
IUgvzc5q4o3OvuRBmk54ZXEUU15zlA2arEjhWZF1J1pN2mRhGVHbLzzDlUe/zP6W7h4242H8GYUs
0acobYg/RdktWeDI86avvACvYJI/rtUZwd+i/7ReSx/VQ2n4mBVVRvZWYMy6M7Mwvmu9KkOBzA/P
UVa4AMoZ7bvKefYwYZTBYOlK3fbddcjhlNVfLTCLuyLJh7sOJvhbY87Bpl+Uy6cxRHMm1r5CVi/3
81yF94UWREDGWv6j7HH6Dm1hDUUqAMXQJDefp94EBto1Pgu1ZTHmxn26qZa6F2xNwNQh4rlTik+r
m6MUXPwdoLOIs2r/XCRhuB8H7+Ns/nl2G72dIVE0PI+g2vf/i7hiAgXBa/jOz8xS/+KO8Zaq0ASW
Eey3igTENkbP6Pdey15WnLxX3c3O2P+dD823WsGMTQ99F1xF4D6V6L3jmw2NFGuACN1CrlMoarUx
s8Wmt8WcY1P3wHgfO/t1LTL37JAts2tRDU2a+87rmt+QFzqwsse4czC7u96s9YMLPO73BbTUVl7w
FqFNfbVrn2LX0q+mM2/1qaqA0xbDycA25Xme8nu9qKx3w43UexTZF4Fhg7z7VAxHdE1BBy9NbD5h
vSiFcSfBUzVQpbVxbJHRoBxf8j7snmTQ1A8df/j3pi+wq3LDN2Sl1Xuzn9yClUB/GnuHF1Huqfe2
Yc4dJXLQvnNdK1W7KyAvTT+CZKz3gaoeizrXD60Bmy/1sNSCAKZtosTJ3mzNGl+qPNvIoEjjQIP5
bgVkWKVL88Ad1nPADtwMDn3ZVF8ztm5u3U/fwOGylPB160JupHlsxontlusHBwOiyX4l4IwpSWaS
qa83LRGh55RWT8n9p74IibFDjhDi+bNgiARafTZskz41sM+xQMotB5nnpz5rGAqrFrt0bEx3xdBY
b4atKZfBSktMKSzrLa+b+Qm5wKO0lIguzKeLqJtfpUfN4jcVJ1BA4wzpGmIpjh0WZ7mW1pOOrPEN
PEhTPqkNI+hOWNlRUYxzW91PlItvJk0Jnp4ZGy6wc0WWzgfobvU9MCoX4bRFHQjv3KVevIyPbo1K
+NIpQbECR+agLm3p1Lv4I2adc4vMU5tEz5zc4a2XXNJe71sq3pzOAfcjoEDtpPdlfDSVnKaMyMHL
LdM7aqbuHFWK82HVzRc4HhiMyymUZJh9Wo+PdpzVp1+HP0Wup0PkKLwep2mztv3BmC9oNUzKVk79
CvsLTLxOufXT9tIY8iLcFWkN2K3RUdRbSl5UWctwNdKUthzWSDmte4hrZjPHGyHaSB+ap25zQLrg
H0JEAIt7xaB1Sjwf3Sn5JkixX4RD9EadZHDFlt1Gfw7c4Ge3wTBzp2Ma599WK0m5sMR5io6pS9Zy
H6BmBT6IZb/aof9J/kxJ9m6T8t1puqsxauaj2gbWI0y1nORT+bBG6E4SHLB8n7a3EFerzMfbpVA7
2AKz2FlzxpZ+1KOzSY5h401K/+YMTvoUF/NJBqWrG4u969nNcxXP/ZsX2MjEeBCrZHAasnFfoF9w
6EZ1eOh1iGemvciHeUm4l1I3/qnFA9BXkgnLmZXeB2ME7WcbjLnzKC4rvQcsZignD6Ew9MHEfiXw
SnQWdU8/riEysPGybjh/2EBMTqidesyMRXUsTkioF0HibqVp2Mm4i4ugXkfVPn3y7UF7LiJFfzbL
hXvj/KPv7IeIPCxSjGYfInO06DtLs5/bCSM+iKEDZH90tpGCDvO9SEGvoRP0F4D401c3RKrT0Cyf
XCRhv1xxCcMDafp6E5YuNUSAjNjm+4bKejYo1dW0DOsVW68EkjXVI6FZ9B3CmKjErIPBwqaw3eG9
7Mr6KgESDwYQAO1Cy0DCwHzw5uGKJLP1Kl3aROLE08JNU3DpcMFZ8N2enqASmmjqoaLjL0gMOZiq
5py6JPrr1iVn6B3tGrPzr9KSa5R80tZyFvbFcjUZwH3POVmN8kO6JOzndGMiMb9+MKLIhVbWK4wZ
4Scb/UI4oQJIXnHINzSzWibV/aR/+YRMvgGckwXqjKANCvp+nd2tc29Y5ySjAFtyYwCRIuub5PeR
NmuXovRQJEmXtLDmXZKlS8bFC9QrZnDw0mZQdauDVf/BK0O7rMUy363ffml2BiTSdbQa8rfOcJJT
Ohr6c9PBwikXMLzUFsuKu6txon81a3g7UmqUYBmVUmO9BMtc1Aj9F1XDAhlwGwALCmqoNkTRtyWF
AvMiNq9qM2rTbrLbnNVxULGDZ0RB7H7arHOyxt+igqtJ2mWdk7Gy2oZZjQjwqYyKV8kgJX0HQSdN
4sPKq761JRclMXKW21O9ZdcVfQRKWybK8C1zBY0awJukjuyU7GzpUgxa5YdEjshXLffe19z8jFjU
IRHBosFTXxZK79EQWSLTwl1tnYcW2wng3llSO5LMSZvWgB9ZdsdbuqeKx4++0IrZdmr2cnd1YXdU
zKXd/BzvNJv27Rq/tleeY4aImB16xqG0WCCVrfvud/jMyiEkG/6gKK7zMOnhY2Nq9RlrOnRQM+Bv
DxNGK3tXIz8twdInZ01BcjUa727T5Wy9boN4C1vF+pBUJBVBrPBh8tGok733XveYDao5hLumLA2M
6qygJOGXFhf+WsVFzm6HyvfCj+FfYmq7ZiToteTcLyKLyxVuIUaESZrepPfybrq9oLrWeVXVoDh9
ckb+f6Sd15KkyLKunwgztLhNnVmpSnf1DVbVAq01T78/InuGntrTy9Y5+wYjIpwgJRDuvxCj04BG
Emf/C2Q9Abf/HsAZ7q8j5qkkQBHiCHFfRHcg25UqwMEuU1xcyaMA3+Umfh4LNKLIo52tBi3+MZbV
B6zolkrrKxjDpfspQ/skIouK/GA0JveiBRLnNenz8nYchiLohCMjcycGMYDqUNZBs1HM2hi+tbJb
RAXEqFQgYO9MuCjRVHXUoSMdxd1MvKCgQPBKLVkdTk3xcssR1WXfHtF8CtIjfCeQRsixhXeNq0E1
SNzxrw676j9caIWb34IUVw7vbu1bpONyx11ihRaS45KLpaWm+rGoe/2oxxjzBRRxsqmlSApvC/z0
X7siRgV/j250HaxFcz54qPKgXcydTlgsARt4d6LrNjpHSzJQP8lR+PlvrYEkpYP92tG35BbxOLe9
7c19elXCZ7JijKLDFK+3PwaKg/X2jgIfDkbTTB1CI/tBqgbU+huEpQxj75PkH5CFiPBlMMzutvl7
1FW4jVGjYiAUgSBB72CkH7lAaNUGsdAKVkvmP9rmh5qFyr2A5+ZKk25kmJsrMSY2Tv5NngJEA23Y
XwEi3lPaZ9Mn21uvJo74Yn7XNV4sK71J8IWbPg5Qtogezx+FCLSndyb2RtVeqOgbHOb+2xFzW+m8
Vekl0UNn2sqwc4a22NfpeN9KE/dNq87xUCZf4gRnwEDxnKNlefXRrrNynY14WeYIkbVo4yw1fMdP
uW0YD+1gPiLgbL1RavXAxIz2voPv/4pB1aIaR+styZp+m1ApAXdAmAmuzkkxu2kSRTnAkcakfgoL
MuVrZqA+id4tiUwVpSMRD5UzRGkx6k7Y56wGAwx46wZ3N2rNb7tN7/jLXEIsR3TeoHXgm8PfQ2+9
PAD166iTpZ2mYyTYwUPYaFPRXJLrn7asuhfFL60HckQn22nK+8pC7fTk2YELkyYxj2MCugG4Fwz5
oQ8fqyC1F5ojZ2uMEcf0IOMtvLmhE1p3oPrVa6+yuhggVr6GVhSiVISbLQlX7VWrC3vTgFQldU3T
67RuYSq4A3WhQUmNm/t6CLWJd09K129srKdChMCwl7MxcvcWUc7nNTikFxD0WlRFWXI63Vu3jRZe
HCv2diGlm4Pi28Yd+L1o64IVn1gm5QrxTesZgY4axWVTghuWGiuI0QbPIi3Z00Ih+4WEC45gYlds
wkotWCO5wWruE8cElqMtisJuli5G0dcuUtRzy5VoRsuKvU52/VWHhyRr+79gtK1SqOcOkWrRNUNm
pSEMfotFG1jfF+APdkJ/zstwTHb84TgL1g3BpGynN7jsDEjN41rfmvJKjAeFCyTSt35+0rgTzXgM
k3UylDiwznAQAf5wUNRbgvFu1qIpNreYofGzCRr4XpuV3pLIAUzim+rSneAbcQFYOmQNLQRKxSZ9
jVNXvs4dBtCVoWglMhrIoQrFUwQexqXvysPtOH3SRAXoaG5Uv23g1NAUfYkeF3eRJT2KLnEofMOv
iR4iS5R4oMZ9W3rpkKHfjENTbUSzUcFZFy0KDKJpV8qzlrjBVbScBwSX9ZfILZprojSPpdFIL2HV
OwcxH2IpqJX5iOpH3f1YtfK3aSfLvNtO/796/kOM11X1l4Ac2mh7aPCHxYsJAHCtQZc/xkaXHu0o
AB8GGOu5sv1vnYOMvwZ3GSXw4qNJKYuPmutha9RCJ/RGdedWDQrAmVQtdbSZ33N+2X4RNT+C0v1a
2mlz1hpQ14PNIjy01eTdhfGNuZNmXCSTVZQcWIBGMAJ8lz3z2QU/j8JVix6FPZnvlHH6PgT6qgdK
9mpSXdwZYGS3BWoPb7pxFROWkmyt9THt9qh198+hD7ltOlEuax7qJ2WDB2LR35sOkGwHiainyOv3
tamZO983q8UQ9yxlqwa0TyPpa/F1it+E+HZZdG/SsNFPt+96+q0YQdcglNeru7mv9CNvrQ9U4WUx
Xfn39MY4Uuhxg/3Nf2iuNYYdLC97VLaicjj338qM02g3kGgVo16jX4BdZavKk/PTEPv9Oowz/cnK
sPOT1dD7npBh5IKk/xyr+OrlTvOmqbq8THl4uqdWAfKZv8ihMfVoGWmKetENN1n4rW4/eaB71qEz
JsekSIIjYjfS2pYt9SmzC6rARWH98FbIGCXPqJ2cnSlp6E7ZxLFGtyogubi265gcomsnym0ERXXa
lohsJjGUKWg+kDxRC5ey0LeTrM9cmhscM9rXvQxribLbXGvLx5xS1hwnRuYY0cQA9q9i3lzhEyMp
BbkFgIe3rq+9pQBfCBhGwl9oNdipz3/UgF2XZjl+4SjPHUSMQHMUkQxG04yuoqsPquo0kJTDMc/C
TIX7zY7bj4cfRB5tJV0pzmkmp+13KZTUr1qitmssFX3YWIN2FZsc3uZJTdJtiYTcrUv0x9ZwKHjC
OwaTmrboMnWMlPGeQLpsOlwMFE5Ub8WUXMowD4GH5vWuZS9yu1uTEa9PCFwl12HS9e8Gt9q05FqX
TdAn13ngn7FiUNYAB7qYsyxFmNKm0BWlaDwisjhxRszv2aSe00l6jqic1G5Tv233WtUX18gm6R6j
PPggW8pj25XOoXQqNV1YhQOpoeotdy3X8l+7IuDWKwJusTXJUAqkYbsSnSKocN3SWGIFnu1jZF9q
PwK+pxSGe8ztR3hVzgl3NOfUe3jlrrRJXHVQuOmnVo5bRNkX3W7Uii8i0KE4DQRjmqAv7TuvrAOM
96a4eOiCtaHxIYmYESIl96+0P0hGKm9KKK3TQ0r3lrYB2qBh8q1HDgtN8DS5WuhB4EfqiceYW4QA
z5mW8ntEDiZ4oQGD9602+BJYejMpajsnrHu7F9tBk4FubvRohyvo29m1E3xxW2NYFU7f7MWooWp7
flvFYxM38rXRwy9ZFgRfcOlStrllQ902MGL8JcioBHedVXmXslCjo1329kpnJfzegrUTgkwSVDdW
xT48T64fa+GNVzYBcN3QOvOm8VUKvdemAwurTAxk2Yg+jdVSbZ3/03F4c3QbhWdxHACt7Ozr3qX2
Apv8XZ+dTTXJzqJf7P1z0EscH1jQFDINIJtj7+vpqPnQrkqUXd/Hb1aKEk2n5Mi5g45wJkyEr4XY
Wk17iKbCzKt8Z/VpQAQHXdZssUKKFvMR8yzT+ztGyY+5hx9Eq5Bkjh/Gss73KKhlq7x0sz3OjYhk
RtF48atU3Y5VHt7lQ1vfRXLebHt8wdE8RARX5p08yyEW2/bQdu95mJ6wIZnkZF8KzDW8RWlElzyV
vXeM6dSFCQL+qdXht4BNZk1cLlrVVS63TSWrF3zlhpWkNvrq00AEAhxKBfmUQHI0E3LZFG2Ha60D
v3fr81pXO9qosKJwql4secSmIJLKYCfOJDoHLfkGHidfAp4GgiYFUXN2eV11qp9vXbFrI8hRxfkq
DLwROxaaCMIPiEWjA8fjcTwAD5vANIrqfgMKrnKtn1pdxmpuvuFhJfFNi8AyiS5xwHwjDPX41fai
YivS9r6m/gwUzIZFiwQgz8Vid958FtcK0+pX5c6qH8pJBsjAejKLA/M9MWWyHpLR3eu2bWwH1FX3
5thYZwCwFWtAu/zS1dI97lAuVtmuvvcAQ6VV136T0M6eFkDFk+pggNhiQnWUnVY9YC8FwyR263uS
7KgxIJr45iUpsoC69jPEBQDx7Ye47NVTJ+wn2kBZfGpWhZ9uHVlNyCggqB6Snt/V0yVdXJfDyZSy
UvRncYGfL+tzrBiYY1F7ehatuV/ERgE+knaA99JJcZFPQh0AX5rEH5dWAY1KNC1lDI6V5f0QrQEW
2CPs9Yc6lIdT66bto2Yk4daCHo6yPIOtmfYPoXcbs+FCLUcgn1sp1swLxmCrWR/XrQwYk4PpLKnx
yzG8kMnRr4zkQ9GX9cPYvgyGX5+j0UNsWHeDHWlbfIp9FdDc1DcPmDzwLMqi/NVXT3tFqgU7H8fv
xRzMzcJ2o/4ooEtNZpi4+Hhfb4inT3AmAWyqRo9vzndv+KdB4KdIQKx5nkwXououmZEEG3OMFkOW
WijxPuUAEx4N6npPXoeNqTOG8p0I7fXIgawgKRPdR11jFWusxZdiyu2LZY7tQbTEBgCMsnNN3tX8
FQ/SxqkGDwUBg7vH/jdAIjhUWLQKYK4batGPUM5aaBNMUWAZFau3wj0ZSgsjjm48FHoiL23EILfo
QuAdZKEonChlf4XRXT/IuR4casvjXxXJNJ1Bv+QuahhBDeBqBsaJf+oo/sdGXRUbqhsd9iV//69v
j69iSBxpKEhWRwZUwaloLI/Nz96ou6OoECNbW65DW89uBeYyyqI76LWQsqZ6c5khfqW4d1lsRveU
gFYNbmiggqzYXSWpD2Tpb2zsjJKNh4c+U42TgMySWPK3rdAZ41FWUyBzxZMliSD7JkfVrcdH0SHF
crRs7AqZ22ncDQKeb6ZwFXUnKO9TIXq6LVnTpqjtFI3LdRz1xkkfMu5ZoktsYjycp37R8PBxvkEH
Sod/U+4Nd/NmbHOIY6HW32VlkxVQB2mbXYlod54dRJzomo8Qe04vU0nKz12lBXeN5RfgQBEfb0BM
YQmT+l/8NPkKOKzjc/5Fn9Kt8qHXk+7NtycGnutFD305DJtW8RGXr5vgrnbaXV3o+gKTc/csNjGk
mbPUWu6mDHLlNiD6xGhm2MO5wXkowJN5JbpqxyAzRiV+m+lOuoMahMWWUZX3mavjdNxRt76VTkQ7
KvO/2mHZpQfRtgoQVMtkihftamIpFXqL00jlFZtBpoSiG637Vtk5Yp7oMYZxe3CoIHztq0mXBLns
a5+NCj52GCpL+hhc/3lQPyk/Tgcl5PS+jtNBzr8c1KPOjVVCWKNMSga8VCX1TKZuWeT4n8hqSto+
ZBGJCIN3grjEmnDaNE4MYNv0ot3c5wFPRLCo7FaiT0xgQNHatwas7mJaT4o+JZ0sRi2KCBUWChBp
2Yg9sfESDctGs+COoci/BpTek4Ez/NUkpzgpD3eT0wvHigERMs+SG0m8qHWAnXPfp1nyqkNYJK/h
+f818TyJ5XU2NNrj3CPmmV9rUUrRPtDG66f+qGPxP+ZhuC+mb1Q3J1AKXJfb9227/e9NjcVM15XN
WcQ26o9B6+J7QIntIYcAu7j5ZbommnWB3lpwJ/HbNNW+vGpSv7z5X3ZwCjedXlmr2UATKtcBocT8
zGJafmAts9ey2NjfIBICPHFDYBSrDCmiG7Ki7EpSBY6yG5UAjanEURahUqtYydbDed6MnTacM2td
OFlwFqFiTHSPYIW2YQFZZI4PsD5UAZwzXeAk4GOm4+dhMUPvb8R0c7fYy5Ty9+k+nWyeElT+lf9E
eLhVlkLbsfZSoD18qk6JWhRg0IdYBEzVrbk81US6tPZ8J1nO5ax59FatmtuiNBZM0VrjSmtxIjFq
lUtEv92rZLofZtwph1utbZIfpQT+TXSJkp7YTF11hQHTrUKHgMatOQO6oQ1LlnJNvNS7jJLlP+sd
q1Mq/dZdoGTBc1Ri7KzBkNmLUSsci7UXlvpGNHFmp/bTK8ZKBCsjhWzJKrOlGO0gkAHB4ufqTVO1
ZSeBuzAoJ9Mq/Fh5zI2vYug2GY4qzsg9R7QKvXoQrypWQLOToHzt+XVB4in877rWyaA1piYetsHx
tos9E7soFx7FHlqUwRExkJo8NoDJzPhQfM08QCf+tdGmpjE2RQoAl07ZkUykXu38V7srvfJ/74rQ
21Fign9tz2cSMQrQlCWyzy1JiL9egiVOLNqWNchYQZaLWnK9Y1RRs3b03j/OzWDqy8chggyo9tdW
6eztpxCKjnG1uMWIKcQxVq+FuLFgDTJNLQ4Rg5+mFn3zgIgjU/QRaba2mftzkrXV7VXmSTtubCVB
QxQkzSHECPEg9v6t+X/p+zTzf57K/9PLiCvfjRbzC/zP00RJx/3k32L++GocNYd1OgxXcdTtdLdp
oAH849S/j/3bdJ9f6u/xv42JQ29n+K1XnP12RlzEYPaKjv/1mv778/5+djGNOLSKGvwM5rnnkbnv
86v6fab/w/mTGNDD5y/ot/Zvp/1tV7ysf2+X6sj1ynILlqRBesinjdjrDCP53Py3EBE34ckOYu+P
x84hc9yns/1xqv/i2E9Tza90Ptsfp/907H9xtv/3qf74uTSSdI9AN6Ln00f/x1c7D/yfX62Em0oE
U+Ef3/R/8ab/+Jni7kcG7L/9TOZp5s/k3479//w8/jjVH8/2r5/H/CrnT/6PU/8xZB749HHPU5lo
kgWRh6hLg+2dvRh4gDgPrJ6XRlfhPQquXAF2SKc/oWPaBrp9lCXOWgSKvnm0a0O4DtPoPHCbASQr
I5oB4naaBrHmXxOKpodSzxKpPdwkxhzHiqpcFVovnyQv7Y9R5knIT1jDm02Bu04D9dnBYBj4nKxd
2mnjBKZ9DGML5XtaYhNAY2fRnwzb1AsnVaVKMm9HeANgtkhvlFu0CBSHkIOgKpnlh3kCU+q8C1LO
n+Z1tBEFtRgfULd3vJeqUsxF2o3NXdFp/gsl4IJ6cmoew77wX0x7+IZaM55CUysNEXOAdngRLXDw
KAdCKBKtXBvJQKEZJGb14ke5c4JFhj7BJi+LyWgKMazDb7u665Xqsgc+9Ku3nXdFLOmPCjG5EMGY
AFwh4HADnWZUJla26Upb94tnN9pLgpkzdaH8sZUj77Wvbfvg+yE+8KWGkJHL8lrrk3ojRqu8b5dB
JCkHMar2wXNPQe1quib4C4qaylQOzZB4XSSg298htn1DfEl58OUQFXU/mLwQ0u7dSvslpYlgm5R4
YLla310sFGwvmDAcgjbV7xw5V4O1JiEtgNTMeY7IEYY5V8q76DEJMJFzbp27usYQdZonbycdYVLd
Oyw9nBOJyRcXGASuUnL35CIMJGXBk0XmAZO7I8kGa6Njen4xHR3sXo2O3khCxvIz8xmjMxWxxi7B
IJCmaZKORiYKUNHULHzb3QI7V1dIyxvPpoFNJgYt7q9RdCW3oxelkIII1np0dBNQuGsRnA5wZZBQ
Mn6NDmOxCds+2IjgdIQ+oKDQshHBuq5ra1QM1NsoMNRmrTithySszMyyEq9jJEC2IjjLCmelD7Ky
FW9BI6mFn5Lk7cTMsepUK5bN1U4cq2tgs7PW0HamhGuXUfhk/Hm5+Da16TEnn/DqmLi22CwzxzSS
Hh3JwCJx6vb1/BTqPTXbcQxfta4KdkZUxGsx6stYzUuoz+/FKBJ632HbuGc9y7uTU7tnue3DlWUr
LgbgUvnUQNbc2VqH8M7UzLRaOaeJfZX6oXzSmrJ6aodk6YVZ9BCW0osO1OwOmtq41bMoW7a13uNE
12FL3qbdIXLMFMux5BtagNFDDUx8m0zg+VjNYe0FQxduwPijs+IYymsboY00qkl5FM1G07Ft4Jao
Tx467pA9ZXBJcwuAd15J2ZMhRyiGIoJwiCOYWfxf3E2R9SbQP+08xKWOFpGq32tgfPetibiS6POh
GN9bstduCg+NbtEnNlmCHlUdOSSEpmNFnFqQlac4HiNky1RiQC2dS9W28jFwQn9yOHsYtQ5pCwXW
RWQd1Cbg5+yaPcllJ2NrofZ/JzZiKOCve2vWcvI+VNiS+QCTghHzRCMs/Ecg2qz+rKp5ifuM0gem
l1+zJntDZgmhnsHAgafK6nXt6cOGykIBa+Ywb9SoqvCvnjprt/o14pKnXkQN+nG9lpVnr/3e+G10
wtX9rS+dZGuWKKeNgauDAFVXPjI8iq0eMXwcr6HRr4LGjHfxUJVbK6u9e5b+xlKVcv2axfI5hXe6
8sFlb9vYPJR6Bc0WnMRSi6px19jZIdZr694sDeteioAzqyN5X9GnZDpSmFxyFpU/hPeKYm1DdAZP
CR9w38XuHg1JCTk8NqXuFVvJ8pIFKgrSyTLMdtOHTbUAdVXX6G3DUbntZhlV5rxto3WNMsixmdgu
Yk/E2OSI17WcRsvWJ5+kAHpIO/2SpIF8FT2kGCZDE98CDUeAGCgduUeEEHVp0adbSkR5LsW8YqqI
9/q3FFvI82x7b9b4igVgXlaiT2zS1EmvmvWMr3p0sSljXVNtmWIS/mRH+lOIHMK5iOvyuZtgoAaE
tJNUeeUzWnowveEAIRnE4tzNvOzeUcrsnmXHdggl82QjaQAWADlF/nQPkwDkQ26N6srKZWnlT9XA
Me/TfeSBwdD9oJnkfhdACcu1W9rm0va87s6uw0Nc9PZ9Yzs9bAlfXbtVEL+1UvSlLqTu3h9KPkqE
S6mClslCkSQqRqk2oEg5vOud22wNwDIP1IB9XV613mj+sCXzin0P8hvJVDEsNWTsVb3fxzYpCL0O
00fRB7br1KoFaog598A4ytKdFhTjUR4kfUtZJHR8sByJoV2bMstWaCMGL1bVVQuc6iqQO9WptTpt
UdpqRyFksI5iI1d4BM5NsadnVrIjK/2YFg0y6KKvNabCn6n1q1gzrM2AK9kSQvVwHGy8vj1HxRHS
UuIveDItnUhKlwjaWruoMJVnvMfCVachqOHpknHvxtISk6jx0JrTJ1TiBrcupDhZSE34PPhTlpry
rlr2/U9jqN81s1FfM88Bb1fHwQ7ZlnRjAhg2+wtWqP3F5/lrr9d1j6G6r6yyPNKWJur1Jy0p3cNQ
IVg/qkeEfBFDsfPHQNbXrVSBWxjMr3qrxUdjJFPpetgOWVmennpIiuuu7cZXqcbOQdlyJ1GlRZpq
ztVaRUZvXsU+rFjnWhjKNZN6ExwtLc8tiQl1ZwGiWN/OfUNp5WtPqZSVOEoMKOEo73oFdcu5D4W8
fAXt8S2XWSnnALOe3Tj+EQeN8sNwysWYNRXlz85ZQEVJH5oAkdPekfF6V8nEZa0EhS9ycFJN07cU
887cCfVrSzXkasfWj8FW0re6Uby1qrfdXi9bqgd5zeXMzSD0tulDbRn6U9nYYKtAv1mtXZ9rHisQ
3QZNZ3QBfPOozlZiNHVxM/fHQt1KXR2f1KI3Fi3QzUpHYtNsD4pSV9cYAaGnMYO1aQZGDzbJsnd+
V3hrG0TIqpdr89KjI7mVxzDDpdgxcWmDZFT31U7pqmxrFVly70MtRMwt9b4lnnko0rZ5jeKSXF6i
d3s5TYYHu+PyKCLkYLg3vM55lv0a0xdIRbtAyb0npIE/YgdZPStphzOW8+E6rprwTjEq8762LZ42
EbH7SKruh6N31kOLJwxPk4iQl7JZvKf5xsIhbaHgZPikdcPJczrli2KkymoYNePErz67Qzop3dhp
AHDeRzLPy7C6yrN+mVRW9JFC6ZmUFaqrHaLGYfXlXR7XGcn8sNnkrVI9mL6WIzZVW2+Db17Hyoco
kJgnxUzCn6NRfcD8Ul9Hy/ZWHaWfa6jiP29VkrxFsQ0BjQCdRp/ii9REkNk1BfiZVp5RLc9/ttok
Ty8joTYYqFTlyaMil+YPIzLWlqUp75nTFUsco5J72QzDnWxYxT7P1Hjd5E20rF1+qGpj6LuJgXQN
ykZb1kpaYSXVA44AnMYjHwq1cfnGdxmsAs+p8cAuy33TMhtYQ0gCpVHwp7+PkBh7gv1oIX8QIAhX
1NlaQQviomaDi5p/Zh+9FJ5jwjd3SCHGc8EtQJl23hXtauDqCqulEHfrSxEZw8YJkI/3XLPcFm7p
nSw1T3YYvDt3ThaFe9P37UORBz9NE9kYuZeOE9YVNQUV4fe82IuW6BebboqYwxrffI8ird3OXXOY
77XN2ol6brKVZTwlarosxqR7SKcW3pPvmq8Op85oMLLy1XKpAQPbi6Y9yHeU8z5GVU/OeLvlVzxQ
vGWTVclWNGOpya+xCr7V1EmxTxGiSwxS0QczKDUuoIS4AGOMIFEaeO2qGLp6EVWafeyCtntu9ce+
CaufEPCW3JAAkwRvSmYLFS7kI6jgXcew/kg7BWyUo31vUM+2khqt69C4JNVwzTrfOXjd2YCYv5RD
8yGzPcwFqQvayxZz+Qn2Bl45mXpvu9wqhmXijfkGr9Nmb2jAC7LeLl5Uy0H3QgOZK5pOn7brvmLN
7KtWv7B4qrhXIVnc2xDrFq1iDPu5Lxujj6a3rMM4uN296I90/94wywx2BjfpZddbuxiFwZMYxHv3
O3K9CdDaFOH5rmpfYoRBDj1Kh0scjitW8OFz18a4tLvDs2tl6cr2q68CGonCmYJYk4SNhGiLDQA1
OnPf2+a+hik9IaJfYC2xbbT3itOcCrnx7zQJtLbkcu3lqaZfGGrbna08lR7cwbzwn07esgblX+xu
gLtMTadx1i5PpZl+lMwk4Gkq7If9GHgPWFmkR9/5kSVheNeGenrsjfKqhHl1Sj3FwuNUgauuyM9y
6cSXJiufchPJkM7Or2OXf2mtQTllRqacIL8a61CSymXj+eG9G2kPeSErd93UEptwiHl/dnsQcCsb
OzOsuCccVx43B0NRMaQ1MngLscX3iSWxZfCPr6PuWmJb/6HkdrDwMP64pG7zpQk0czOkTc9vINZf
h7jCT3Fw7lwjSNdF4R50Pep3ESuHu8wwrG1VYyDXR+QCLOpHeWJbK69Ndk7t3IdZ5vwE4tPKBpRD
r4NzAbnyW29rrKyBAb2aMAGXLTWmrcl5QIagiau4evOhp+arVCLRhdT+Is0zpHI9/EJUpRnfLVe+
VFwgH2zHRVrK4A67QN0XiOdQeMs2G+HuZiQVJ6WJtWSbFRCNASc6TS7vvMylLBoUzpdRwxFX3aRZ
0P6U2m6dsv70FlL2rscXeNrGndh0fWDe4VPNhSgs7vsOCfOx7vylCrvkW5Roq8gd1DfPzE8mOvOs
vRC6h/PvbsfYNl+BwUDAbst3M7dYqStY5hbNoD0MRfkBcdTd8Syn7PysWsRuG3zH4aJbtEHubQI1
4PNsivax78uvcVACIgVp+eiOqoT+FNa/XGv2cGLcHV5T2Rkj1nwNLgYJsSq8anKBPoDqD69aAkTR
0SrnrSnK7zW4n48kbO+D0YLHVCTqWQ6wr3GKQDq3Zp0gxRZ/z6LaeNOCoGSx7TqHCB+Bq+X7Tzaa
xDj0KS+lbyoX4H0volV0RcXDR1wvcjWbKorlZcYSBTJiqEGVhpsh4alZHnCnSnz5Kdd7eyEHTn3X
YN6xqlPXwKUmczdpBYUjw8huheJXv5nKtPtsKnE633usk+9RvXQNzTpnnuksInJZGye1eGjhUl1d
5k5jarp+Y64oi+YLE0k/7MdQ0YM4hft0g3RvC3xNLrqvIEfNdzAXt52p5++hzBqNf8bIUW++WwSj
R9Mv8WxIz73a+wv+bxnYEdO6JoX+rWvc4k2WQ3/tqVW/F1ZWkPTNEiWzhd76+oq3QIZHAx2F0XXr
7n2sCS5lD0EI8T7/w2dVmA2F82w6ZgHtXU+2RWA7r4kD474qgw8SaPoSX632VMLcKMuVUBwWMsRi
T6gQS1pnHtPs5VP3HMrD0xKNNCTu22Dh+JOfh+qRommHat1PpuV2YgX8NON4P0RyclWTIr1GgYHb
blS8iwhWuBP13bdBK0JPTDee5sHPwDjo6haqQvJyLLZ+6gyPblFiXT/JlvW4CqrJkH3woAlJlOx5
N2avg0OCy7EC8m6Wl79GahKuXC/X92JUl5sXqapZfgZx+BJ396LXVYviHNloDLtNBu4DyY1679Sg
1mDRpqs20SCnTBqa0DD0b6A6eRDkKx0kblySK8VbXmj2IDalpm+HNlTOopWqQbXBQnoX+9iBOYbJ
TxHzva+qt5Mkv34fDRX4maYoe8N3nac8ai+IndfvoNf6JeSW7mQPnnUchyRYeXYdvVmZtxHAZlWB
Y6UAFMLFT7P4dyFP+8+I0eAn2gWZcYB8+KxKgXoHd1JbZVrlf8TSK4SA7qumB9IaAqq5R94xXZdB
YyxK6JMs1lJj2WJj/Zghg3g/IAurS7Xx2Fg1j/Ra9a5lBoBAtSzWiZRCcuZdLgYNok8eyznPAjZ6
XYLkW0XVpqj8g4JCwnl0nOolN/07ICn9PUv1+iXRL6mXFs8WSc5H/mGQKug11ci9jO7wmKd8Cp4Z
tyvV6wtM5+UkX9SKlG1buzDu8GZO4X9iAQUb5UFsFAepiipEJotnwzZa2lA1V17RxxtzxBxTxBSd
Da5RRudrOqwblOY6TeK32LfjYYkFw998LEMGEDnajcdHBEdLbEDVhQc3ct5ulhyNeZGyMIOO7POR
S0bwGkQuVhkItr6KvlTF0/rTnhhNM/P3OCmD55PZ6UIdpC+BcG3USv1OcrrwAhzTIHcZhWsfJsVG
m0QLxi70T1MsCI1wmatdtDEE22N+ZhHkECvmASyodHspBiRZJVXAo5zUr0DntQ9izyKze9tz/t77
t1EUk0+W+Iu0nsyjo7Uw0Sb8nqQk7WQ3Mh/R7U62Q84CLjd1HG9HRDGsMcg+plgY5zrrwsmhQ4IC
ozU6GHNNA3HdmOMF+eGO6yqqRp2BjJU+DZT/HBBHqIF8CdvwxbdqQEVBqD0HaIdtRbNKVPWZ9Y66
LTKq6fAFVyPu1QcJDO1Vqv18meVK+D3+YeSa/s2APYGbPMuOegzUQwAyb2NbmvziRuOD5P0PY+fV
HKkSbelfRATevBaUlVQque5z+oVoi/eeXz8fSZ9Go9t3Yl6IzCShKEi7915rQdek+cNbPjNcNK3e
w+vSNXs/s9+iSrZKEJIhkuaSrCUPeR6HVy0tm0e+TXeW6uBLL/vkRNFyCNgqnCM7+iKKsrAqT6GO
ugDtko4ZlN+RK4geEiXS79S86LBV3gazGx8iAbUFkjY+oHlDnuiRC0S+ZkZnO4YIZ0Hkhi29BlHr
Ki0bxAODx3yZiJbsF8BIpEICrZdO9WIpUX9UAxSCMsD7t3gJqrMn4EWDNOWQFjB4AxNU30q1t7wh
15WjUEKboCz2ZAtdbqF1Js6OS2V5qVwvlZuGEHk1GaNHp/CbWxOop9FqIDpZGE+z0UcLNk2foho6
U1rsollVWRdxkqhnwnEbPAfibDs4+WVuSli2lkudHi8ODLVu4/faW9ZL6aFNmxTFDr46xIvZYQ7q
cl8Y6Q6VTMYrpzPuwFqikLlkxRgmS8EBLu7hJoqyoG+8JLRppNbCPVMADZKVuHmSe91jslOvG5Pe
UhQEqXYtLWe4JUHiyibIUkw1+evIWu0p1pC+FVHHWup/klpbftCXuGOdBuiVjRYeRXY0o+QiLpVG
mOdy0LW7EAQR1uI5uZc1HXbhLZ9p7ewRjwP9wXJ6OxFpWQlgBBpt2UKro4nj6c7AgPZmKAzCcCJj
u9AyBFBxeJZWGf6Yg1+KVUg/U8CDWi4hEde2xMRqQf2gTVFwl1pEYhlNWL5kRYKTdDaDH83wq21K
eO/+u0bP5myPpnf9INeFdo6Sp9536ie2daWLLkxzXEd6kVccIuLa5bSjWyPLknn0tGbKPFk3o4OI
QBUHnHbQKzXy7zIRWyrqDURdHeblc4h6fsHWUtUagw6G79SVJGJBc78tXgOd+FORiv6ktrPSgFdC
j2VMq2Dp2qGzH0ujcFg9Bf23VLcwJjTqp7gFPzV3UcES2qzfutrH5E6F0UJID47A4GlMhgLLELp4
kxFpTHsHUUH31QlmuFy66NbrtMhqgwLHwaGd0TLM1owoxjcRn7RCx8m01Nqqtrpu7+KoTI/iBDz5
qPal6GKWmoV4iPQs1qviRfM57TutB5a6vFdRLoqixnpeX73IGtQQJ/VFEtzxW+vOB9WQaNa9WAtF
jh5efEdxXJFVrabYNxAZnMQiSBvRkNYnMKDirN39yvRAeVMqZ75NnfGSpVJ/zp0I5Hc6wDoGqqDA
2o5msP8nlbUyjpdauxPl4rBVE9ksTiBAavLK3U5ACZketWhOd4IIN+j8/gEH524VRBVlghOXuTLC
/w3VsSjbTtghxjaTiHl3K8NoK5+HOP5awOupODu5tR/1FuuKCEUXEeoiYD0CqHdBL/IqisRJUS5S
A9AK6HuAgbyjf/5zhaiSqUWo7bba1VJb3Evr80O9wNcE7+Lop9VFgy56o3QU5YnQ54J7jfhv0GzE
fRIoi3H3B/wC83FEo/XY6cH4We/m42qWJOTcDaLEeMi7Wr9aWkdUe6mgY2QF9zNRZJ/kcI5Pzgww
UO+dAwsk+S7qCvuUT4N8J/XB/0ixhbZPf6sXGMF9K+bqCaqp8YnFN5w9xb1UwIckFiTW4pfwjck/
iwWJGZX6KfCVxhVnB8mCfc4ZHxHfsuEyY65gOQkofsmKqQMIYccek6yYWMY87t2mQWZBS8NogaAQ
/i8huwyXW3wvfsKIZOmQOowt4qzmVOktkrOjXgb6o4EzbGVAnfSHsG2U+98EqGQlYhzuxUk1hQJ8
gmPtiKWgee6cFnBV6oSwqZGFwal9LpInHHv1kyhJ2naZz2G3F+ekLIOo1jGhmktRBU71fxt8+MW+
V5dNiJ0FZwH6z81ZOihR3oFIxUFiJT5M4q2ufS6iEBa0qH+tZA2AudF/bv1K+2wNC8FgqsX7oKNW
XbcdFsVBq76tUzqmdRmKg6jzn9biXNMes0qdvlRsUz0/c6q7uUP+Oqzim1wYd9VvHtd04S8wZie/
Kn4nHStrMg8xTuAvNjqQAxrT5lhqh2y6X9UN4x51mA5is7jOjHsHhKpXxLHzVuiwHnU8AArhr4JY
CaUofCF6vOaWcyKnGq329qemIFnacv+dUxVDRyIGEiGhwKRN5uiOGUKalW4iQNkV1rWrIbVamMbF
YWC1+rsGCE4kKuH/6Rp9rSEu2u4hLrAk6Hv+3GNKdO02qngPFeACAIaSixQrymsdNfPel8b8gAFE
gS1iqs6EhjSuOGuWY3Lte/8tTKgro4/4qlh7cUpUb+vyUe6t9HGtrcBNo8HVfJF9NwgXXiL0Fnet
NaYnS9gXKgNorNLJzcFYAHjacqgWNushtMc7FlSuyFULhfWaWk6KatjxxjtA9L9rLOVJFXW7KEcK
d4pK263CCjZ6Gam93iJgYLLrr9DKzQ9GkMunaXBeuymVH0SRBVph9IwwdqDaiw3GmwnoStUvBoPy
CXWYCahiKcvZg+gA81RI96ywnkT7F0UwvsFdquL32TrNXy7CLbL2IVHLQfJy78tju1dzTLPu/+uC
0J+b5+1Xtl/+c5GVFP2pqRiA+iwvLzpI0Etj9uVFZDVZRXI6jxoXd4KOWPPIArGZ8r1Jy/MM1NP2
ZQiTCIZatwBeme0HeuDOarT+pI6jamGMjOar5Pxcc5o+Zff20J9ljHCHQM14/GVGF7O3mPyNSMl2
VVbzsv+cGIehu/YMGKKGnkKgFJlOfOjwbd3GcQwONDbFnWW8GvWUhTdxYtKMGyqt0Z0yOdG1yPC7
91N0s5tYOjsyhIiRxvJ4XMoavPmKkzluDwOPW6lNYV/gVsD3lhXtIZDhk/VizZcfsgVCEhXxncUi
AioHLd8ZAXt1L5Ur7b6Rof0Freb3iPEN/xYMTfc64GPPDFL8xyUEPvgQLCy4SXUVBwkByjXVturR
CsAYqpM9uiCx6+uUG1hUQh+ITFRCFGmxnfMAb9XXNkAzBzASJNa9NHvhWFcvalMh8+zL5ZukarEb
6Hr9uTDYCbLQbR+SNArdsEWYISbsjdCPjoasT0i+29B7YjjCmeR/mRAM8gZdKT9JJWoKVfPdN/z5
prW6fLQhyjgQ0mbv7FnvHhLHeklMAMTNWJbHHBORlzeJGwbFBGaSQ5Ip40GOED0XZQhPjc+ZP76m
RSzjk0JmtQKIG0kxsYZyWzePrO3LILbyPfIP3T6ypcSrJI3dph/F6yGsncNo9f795KN9bjjoc8mw
qF/EISWAGL7OrHgIwP15cpeNMPEYzqcKU8hOSersQQ1y/1OsZEeIVgOQjQzBvhN6olagY1npQTvu
tALxx0AZi3NfTMV6VgewgwpTPLJ84B51otg7axirXaamqmspWX4JIKu/wDf1O7WViRNxsYCzxWlL
JZSOGCaqi4OouV24lW1VRApq/ZyQRGvad2r/ZdJGE1NbxF2Kyvy/k3iheBQ7Irp2XqKnRV5UFSlR
Jk0tQN83IMftUXWi8uJUY3822/JV8x31sD1+lISjW0/wUrUFQYijdKeri8QX4QuXYQn015ZQcHM2
fhSKWRK8ERo7xwgkl8GiXUaM9lI1Nka+LR83JpQUeZ6dB0IdMPOiIFjL+LAFPEDcdJjVuPlHWW6N
Jw6vcUsMyqVUpmuDR5/w0mpf62EH6VoXn6yYdV1cEPvhGnMOZsAMSpC/SAvk6xcRr068YnFYK/mt
yidZ06JY1N+qsi80T6OEaljS59mpWeKUJ8XIspN4gQVDawuskg8wdDh9ETVdXjscETmqVrlW3Sbt
YYg6fARL+fb6xccUZesn2k5vZ7YykdoO4rts2Q/1ukjmm7eh6Z90aBnQsMCdzwfeqkmiVYh8R1TR
tD50SuTn5OLZqWClSXtiWHni7bA9uygLus7+faHIizez1RapD5d8yL7749t1Sl/z8MgRsnNNxtdY
1+x5L1pAa6np7Pbg+j1oNbBCtcaY7sXnwtidX7YPvWVF2fZFt6wklQSkbR9cnPl4nWM7Xl4CmYoC
tSCuRi5lXKxtAf0HhxofHe05k5rZFQWMRO3vpJ4R2owyy+vUYxYci4vB2H2pcd/TOJekOKA8W73P
ZxGU0F0LHan4PtvretfN1+T6dvPa3PeOv7fU75PNYr8PmLWXQ7y8D235nb9l/1YmrhAnxGVbVpRh
Eft9K3nAOSxLw68+ce7Xnir6pDh0y0AgUpYA7Yi86Mh/q/O3Mqgk+CzbmY+/IM6I266/MGXEBtZV
7BJphxVo+dvbNxWdWHzYD2VbVqQ+XPa3sv/1VtvtP1wWOlaFySbod9EyRkYympO/k0u+X1qQGDPf
nSnZVKdwW3BqyjKS4lKRX28i7vTn8olwC9Tc/hSKlNpX87Hp0pO4eQVjqDdrewm6y7U/i24qhq5t
UvhQtvXkrd7fygplQW6IpigqbrcRZVt2u41o0ltWpNYevxV++KntNn/7pV5RYQwM3lKthY15mU3X
0e9jUlz7rnCdiT+WigrvaonkVimMqn5eB/JBjLHvfkvU+nhXVl75ufe/b4OGsQSFbdlkGVjE6CLK
RFak/n/riWvFZYmeenOsNqd1WN0efR3WxfP9j6T4HpEYyUUyINSJAJ6v24sQU41o252C8o/WA36X
g4DGLIawFIdaeycGCZHPCFtcAij/DHEVSiNd+7YNreJefx1ul4l662iiyod6Wx8TJ+LAkfBvT/I6
yX/oxx+u9TMJK5Z8WR/ezL9PpVycl8X77EIeAqPdgONCndODjqGFNCr2/y3W3i0PQrHAEA+yHcRT
W0GMqri2N3FuHMTL2EZ+kf1Qpoq3SPSaWJw1YSjvRZ/NRdImPPqkY/06SqP+ZSKwfXbFagsVIQm4
39LrRXXf6V6HEFbVqLHfrUHXpxffsekV6fdSMxUL0PWbigWoSK6NefvSDbK8kt+ZJ9FoIOtLPWnO
J8hD/7wR8Y/XTykK3+X/fEbi+bR6Hs9bY1rb2J81r7i9+NmttYqUKBNn/5YVZX+7Vao2OrQpnr7s
7cXDiaptUvwTEA3LnqHy1uFWq9jhQSzgEMXLFi7ppx30KT+7ZXUnRiKRQjXifbYIs2xvZsqvQFOr
S9JhhSQyr7r4MGqe/AhLw0Nf2bDvhPhgFGmGM6GvTu+mNFbFzG7bLCmmxrGIk9kdigKQK36EHdEH
37cXI1Li0BhE/2t5e2jUxy4Gvb/N0RKBzAciFa+iojQaioduL/sg4NTcepmVU6IKTw1QJxi5iDVG
KCGKzOeqcYCSj9VRjDlznbKUKUCQ73temWi9omc7RsdkNJsm+/wu+FeCtQ4JzjLbdU1jeKKK0sDt
Dw0iE/B60Gt+vx0VT7xJcWAtBHeGdRZPKb7MOlRNCOTCmme/iLIqjpwdJpabaUw/QlA1Z6778GHS
Qcrwif8QXTwtwr0S9y0P4rjyqF5EN6md7pR0mIjmebxjoZRhlVNR3yy+MWMke8yNsMkvn3t7Pom4
5z0kF1/RQ3ojuEPaN0hGzG6LDMU5ljHXoQmW7qCy/Xd0HG1vNFN1YaGn72kA/4iHf7erWxfW70rX
riaW21v7Hhq7WkIlsCz8WbNtb1GxEjwjbXsS3Wt9ZcveUrRtcZMPY9Dav0Xhh0tKCbdtWEKPyF58
QuwJyRuxMPXzQ6HDDo06Fr5DxKUY5EF/7bLB7g7TWD7pvY4diChRYPsnY8iecJztFLhsssC/N+PE
zeb2ycxuReRYe/GrCZSei8dxB136ISjZd9OCaCxL54JWamcYJcJ96kkqGrYnqX7Ww1pbN6nrLnZd
WYiOKPr5tjj4UKaJ3YKosyY/nBfZ/32BsV4jmgHu24OcFP6xiYYDKDJr3S79r6sPU6vh3c6b4zrQ
arzG9J+6DY3j1lZzU3eJGRpOogiPOvOJGFPWpCgVeZESBzOQqBSgYMH6cTjo6gz5Bno+emPst4Fj
XQaL1vtnya0WZn1O6rFAnxbrxx87hGgmY2wGuw5pb1Az6bsOuI2iolOu6xlnluMTYwrmRcN1snA8
iRZJAMwE1EB1IZrwj4qSHkT3E18cT9tO7SP7JJpeO/drBfHbKUY3Ly/qeV0qiif78Lt/Kws7Z3HN
Rvdtz8zslqMpH4jielyHs3roD3BX3sRji7uZTVAcs/a3OUXc0RobGRNS+EUNc2XeW9KMNz89zvAk
i/PvZnjx3OtEufYeMaut3Un8Q0Nposv8Yta619ZScdosH1mvqV43K/nu3YJYVlHALHU9X5v1uyb4
LikeXk/ywgtarTN3DSxwpyKzmCSIOTikMa1QzPFi/9uo2NQkvNlBGR3AXbbnuH+p5sg8po1+0HKL
taloTVaThgBvWqjT229+vWiQVJUK2/yysxY9QvwwMpUzjh+C8bbmJxrWxybaDN1zVvge8rSnuQ4X
5N1/Vqt3b3B9o8vkL1LiLcoEeu+asUU/98+wpXfF5BVVxLD3Z6VANNKl17PPjPTYgmBYW5ZERm5G
p5GAAvQjGYXFHnRNioXeqIcm7oblHu+Ss19iJKj8CCG/6KTDaOmJ2qIFh0HFqxX5FhL5BfW2LnHE
770bdLZeX7Pc87IxUNeXJF5NE0atV+Yq9NZiV29gSJiq5NyDlptdPVbHg4oDW3RXLWtfDD0mEGad
+wdMCGhTfHm35JoIX9snHexf2Jwn03VwBGPqVRtehoki2PIPf7+q7ms71zDkijWoaJbiNfNUlxDu
/UVRwOmO2/t3FBxJ8TLfbWXrWrZd/hfkiOpqA8mV6ocBn/c+xc52zrNH0SREa5CcaaZbD+4wAxI6
od9CNBAjkvhlc7SifWjB9Piu14jkeiiMXapW1ilbWgwWOWdfoX5zLqEvXhawUi0fNQUw0Dhhdkd2
Xl/3/oaVgaYMZVZlyyAnPodIqTWsjBDW/xlJ14cS59ZGoyTyvBdJUSgO4quJlIYv2/V/2m1mPZVd
4eEB/xeVJHXd1NmRnhOuJpUDQaG6j/rW8J/Nzupa6dhYZae6A1SU4s2sKzsxHukVgesnkVwNleLj
r8nRboKLoX9r/XQ4b3s9FA9YiOlmtfuwCZxaH1LWOYVFU5lfwH9m+yCddqmZEXaHSSmUf+nh64jD
8zQdjeU7Qu1DEIFoJ2LYWj+xRRzuLrnr9MX8INaAix01XQ75cpghwdtHQfpJFImDXt31qAGcRfU8
vDkOj5wuq+Bx6ZFmWyM2kb3J89c+vB/rRxUIqBfnh77UH/tWI7JFwq1qWcRGNMroKiYwFxYLQVqd
dOLBod0Md3pN4zFx9O3ZbHU7qVbQziSa8FGzzeSxmzXtDM/qLViUuKI4n4++FP0gmM30cqmXPKeC
DTggMAljvtXgag+KV7hTDbfV69/ZssSZBReR5kaB4YHLTy9xZ4cnTdOko+lHGfBaHBXFbGtPXVmX
zJcRDtQli9LO50g16oM6RztEQv3bPL3OGlp5OXF/tywl3El2Mgs1HtxvvTRxQwLznEMEZPElmX41
xE3fyr40b0ZLW5HSugO6HcHUbEfOpwYIq0fUrcwIJ+1WPdAq8GlSEzhUKQCK2U736FTf5WweGhly
FRUWgEiSdeIUjKsdzw4P6kXOGO7nTjtJQR1/KfXPsxbKR2R/TS8ZpGclCeCIk8DNaI2X56X22Qz/
7UEONct6GAUlpAIWpyaytjj+fzVDdoT+Eqx3X//SkJWT3FhhaUukpUfA5+xBaRa4VRpX3jwdlESd
L7Idf4q6EVBThiQSfO7yro6L4WDqenzfKyhXL5o+uWTSVwvzmgfBrpwYHDvThszfiNujgjSil8al
hnBxkJ/zWXnlebTLSFjBxfFxPdL/Cr8HgZmJI6FwErggw0Fgreb3BBhRHIaUwORqVnvXXO4gbmOJ
2nb7Y85BKiDZnr45xdexBJgzOYP1FjXVJ0NtwY+2cfbYDiMRkuFsX81hyl09Mpr9NsGv2yhI8BNv
Bv3gdpCrWl2ZX+Fyc4eAl4Dy7526fFJtIawIrDD1xLzd6b7jZqY2uWbnjNc0VHzXhy7Ss5esrMk3
0AklIT7qWcrQgkf1EHdXpE57RH5Ut0mAZQFd6IgmLpWDmsMhOSPbUB1zJ92ldqegl5l0p6zsoaCP
xsQLusT0rLkGZipHOxR8g+t26MBeXZw8I0iNr1vp+MzYny6Ys4fJNxRkeOBy66X6CSEIcHz1qCFT
5sLeHbmqY4S71jafnC6P7/Cu+DvCcomklnrwCFaTYNt+8lslBt0xxtAhXtuBaNv1MOkmarHFLU5V
A6Wt6FPbpwhnt6Wxq+zsnFgJIgCBhS4qCiWE1Uvh1S6D9mnW6/apiet930NKJ3JaPir32aCds7JO
7pPlkFrQ4tfTbS6A8+jOSCxu8JPYkPxpnpNTXVjjZUyU/U8DTlECyuxzrPbaHYT41Qmy/d04VoUL
JDhEgNlgDsJzc5hsGpQNOYan++W4k6rZuBp1fzStrDnXQ0FQGRPfnUhth9KPQAppyd7s0E4dxnFn
Q1Z588m1vqx7tWUU8PHarwViQUQypFfHKGq3tmHXNebEOSmV3HhQEAJtNLLgEmq9G5S29D0pnIuN
8ugEZUcrt/53CO4TQhBqMDPF1OrHOI6PWlGA0jU6+584iV6UAg1NaQ56VOsanHoWXAMDEhYQLJfy
rq1CqMQXEnwpL40TGny4qmDyc9siD3DWTRAQRiVqlaYUXNIucPN8/lK3ir9LU8AF4QB1aaW/6EZd
voKHBZTuAEIt+YxZZwZ7y/e1Xdl1X3q/QM0oTb5IdbyXzbGCgiPCLJB0EX/buS/j7qseFRGMGT7K
Mj5tyTTxuUe5eR4riIVposU5ydQGmSLnOczax6mb2lMHyM8dkDi4B+X2XPU4oSXJ2cX4+a+mIku7
rCMqFlTvQgvAOI3VRHYNhGDbRLLcxKQ40nB81iBy25+tkrkKGz7QaYSLxb59bJd1QAOVMK6FBSJB
EMTJroDAOcS7wIqHmKfeIgmZyJpXBuHOiaH8VDoL0NDSGIkD7XYqpL0uoffObq6C50rtpqOTtfXO
LIhlUdHCTXLLwCnO61Py7I2Y+gxqeZTvDK/NkhZVqPEJU+uoW+ZDo/swFTYAeuDUjnaqaoyuoRN8
1mQPlhaXn0Kp/a4AZ7vzyetvLH95VjT4Kv5u5TOY1a0E92wjDUSJg5UK1MDfJ/kOt8Aul3RjL7Sg
Z+0/jegepGKnjjAo1I3bJzq7wKT0uqHHYJoVDNlJYbmdBOxbAhDQp5W602XFuCmB+dlxdOMiNZVx
Q238Vy/HzcEydXQNE1erIv1UZ1gT4ujHACMz8hjZZ7Ma6pMx3TLdVg46CiQu7i+6KRHPOxBH2qVU
Z9Vt5Vtalq3LcGjfp53yLeon2CC6mOA1v0n3RV3Eb+bss9/A/Y8dQ8EhpmjlvWKiX50q9pkwVmwW
2hRcLNBY97IiVUjIw3Ss9MCVZmAtGWYhVXmeFjqbrquvY1Epz/kY1BdCc38lEEQUhjsCvzp2pnRV
sq9VbcpvEOtO5zArKs9UpOGYKBgfjbY3H6zlkOvdU91Vd4UfquemDkF1JOpETJ/8rSwDCxiPou27
HGc7pJ07uU5wlBMkd2c00EAYUkzoZh25FZr3bqpB1KoVuePSl0HkGubX0DC/FX6QHhInV/aOYg8H
LW5Ps1kWrtHrIVi8YSTYo608Oxudc1aXx6ZmVVYD4mMndpKgdb9nseq7sTrdUnNsUcROOvTCFWcv
xzCkALNu7y164qmSzLe2r6onM5QwC42qlwKz2UsD6l5zq35OEG9lZpuIndSJdNPqpNnTDurL0JrJ
Kci1vYplVAoMde+k6ksx9vOdiijULjVG+SkN8LP6hXqf1wg8GLM00MIQvUvLIbxY6g/oiKVra6Q+
+0YZ7o1EHpkF+s/AZsH0RvaF0HI0EP4cYruca5aeFE4OnEncB1D5/JpHn/xh6ndaE8uHzA+0e2NC
lbWZhsy1kwc5bJzb3D+VOjG5DTAHgmux2iA64fUVX2gete7AkiLNpxZCew2NNLSFD0Cv8NkZqE71
of1is3YtJAyiUQO9jKq9pT2C7V0/2OdF9tIjnkCiEafnQpOvUm3VXlpJ5c5AKYevE5wi2R1rut2M
AJqnlNqdIYfGnrAeF3w/sp+1FR0LvF5dU4xAE5RfgzPoh7TrpAviUJOnRDZUos0yzMZqtsucLwRI
uI2e4ylB797LevSD5YoRcSzqM1ohoJvQ6GJ1dEpQEnNTo3hRmnjyMiyzllN9ixUdGiFAKjun7B8k
9MJqzQcrbFafU13GCZ2n93XZ2A9I3tkoWyXtIWzgxkG3i3BKeSiJe9pXAWFuU5A92GMNwLrWh/Iy
DdqbUYc9T6KPQP3N8joTY3wOJ4sQeiNrXhTFrF8S1r1ypsaPoqhnvQY9N/LH4mRfJsOzb0DyE/Yw
NTix5AaNPWKi4kojm+YHSamf9bGrX4h90vbOFLCicgBpBEqeHIpSQtMEGYpq7PwzIxo/TKT8Eo8v
3XXDKF+b2Ceo366gp+LzeaKyKNMUzxw1h2BQUGgQJT9prVSfbaPE69umvHKjaSHgqOLQa4P622jm
8GuPTnY1q96Sd6McIIVRxM/vykTSStP5ooXFReTEZXRyNJrM6R5ZLVwX/dAfATrIz6bcjs+WJ9Li
YAQNPLoDprutrFLMf7rAj+8dYrieq0geoR8d3rYKQ98GXlpDwLWVmd3hB1LpBI/3xMDbsuxfVCf5
CRFD8EwgVPDcoYp9SMBje1uZVleA1xoC93I1jYgEq+3j4NvNVVwxF9p8Za11FDlxaJsBq/Kk6rRX
O3g2bdtTrTy69TV0HKqpJWcVjMtz4afaQ2dOjyInDo0Bt20F6uAksnIeT9dx5iGX+qpaBS9tB2gB
BWbrKMpAE3SPQBiOrOKXGlSbKpSUwOAWa41Kyepbo6Ngtt6DGgRgd54+oPUtytJcqrw8k/x91f0q
pc56BhBqPTtdP+7tLGoQe0dvhoj8EX0dKXwSVaIMZt6cCduVW5UYc+Jv75ucZa5JpNuz2gw4c9A/
24nK62EYFhLx3D+VAZjrotNeBhW9ZRYBvWst2dHKopcyPsqDqb0krGde5LkOXKQwurOoMLCJOsez
hHj3Ul9UgT0l8R02vMGonzNTjZ6l0skvygT9QZrU0XO8HMoltLTWswJLFVlxsEN2qBVhlRcsYmWC
rAxUGgDue1kvXAIK9dcS8RY301RWjHWuvbKYG/aGggKoOMsLck4LtN4tnFl7DRKzeCjG8ruoi8TR
+OxX4XouGX7IvJZpDiskvc3kPm/jXwmMDQCk6/BS+1bziItLfRnjMNuHAFlThE/ceCq7l8YYkkfJ
YsO/5MTBKRbVTL8c1jI/0DUArOw9fBU9Mns5tGpxAPsd39arEEfaM0BPe3FSRpb3VqHzvt2yc3Jz
RzypchZlqHpNl3Bh9xcXiDK/B+AfguBaa9i4B3JkKvciO+pR+TT6oN2Wp8yRznzMpOikdk7smtDn
nTtFl1/KlpB4WWNjVtuJ8oLJS3kZHdpWr7VPosiMTITWZzM7igv80ezve238xqJIeRFFaew86CUd
Q+Rs1TIJYJL6vchGJi9Lrvp9VcSnSq2VB0dvhmd9GGH6KNV/mRyHZ3GY7RhlGKNVlgnzd1np2O5c
KNFtrTEVNn4F4uw1fAHH2IKALuyQqFYUP/yp9Q+CMaWY5G8As7VPvADbk/Q8ueqVAcVfqChHYNjt
k9SiMle0qvNlqsKzPs/lL5SrL2MuRQ+DE3/3Fy5mh2X2vbUczMrydxWo4kdNw29SVUXz0pXxv1Mp
8doCbaaV51BxVKYnOVHo5UCTr8lOmAjCGhaPUcmqgyzp9U43Mulk124+qteqVyCTqyPnZL10XbZ3
pC/EKeqPyC3WOGgBmo+mUnxqdOdM3wwOli9VOwtihz5Xni0bgor2e5Mi6TTA0gU5tIX5I7Sf8h7y
F93RSqihA+ckf84bAocD2ZsQTX7hrx9qxYxuBePjnKjPBHhOHuBbh62jMz4Yc6Xsk8mAKWSOXTvU
ki99MpiHoY4xNxQ57lfD2qOqrCDiiM21HUP9TgMrqtXRz6FT5UtQWt/tJrmbCyfaq/MMgkat0s+B
eZRtlbUdYlkFVmDXiSv5k5xa0iGMIwufb5Y8tpH0A8QjbDJVBNOfRYxl+J2+oX4q/PGmd9WbrmTT
a9GkElqK1bdyzORzsohAsJ9EZRMVybNitVCWQY3GYrRTd3GSxLccyBgx27L/1RkuvmlC9dCn2XpQ
EA6upBFesaicd2I5nWp1jjwG7sJonF8HHV5DC/HXZMzjK5o7MStEM98rrdIcTpCMRj8syD1cuYzM
xxySjMUBbLJsK39oUzh+aibrOTGM4IeSxZ9yw0ZeKoP/C2gJnge9Cu+UavQvVl+np1ofyytU7QUe
FGg4WYcGL0pm5G5EAPC/jiW9WX05/1IgnrEW5aPcT3E7w02Auvu0G+IyfbOrSffmKGxOMAkoO4Ot
AYKsVVNfoB5kaRbIiJIkJZqCod/fur5rX1vfbF+nBSJmZv2zyKVqzpY0lOc7kR1VpdyXatkdRHZA
POycghDYdW3evSbmMqGBH93uVuXSIVEt4ybqK5FlIlFrlHD18VOGnmSHcIjHvcg64Efv0Ndg77ic
DWumfsOY4C4iJw7ojF1tfcCEthRRvwUjAEG9yJrtACSPmHZPZJHCme8DLPi/72Zl+jKDiXPi+YzS
+jybufognt0fzNjrcb6vNaasZhfuTFgplp8qmC+uqZG/iVzbT4EX6km6CyY/fOxRVnskaCHZZXGb
Y3WgTBzi3lc8ZQoI+aj/D2Xntdy4sqXpVzlxrgcx8KZjui/oKZKSKMrWDaLM3vDe4+nny2R1sar2
6X1mbhBMA0iiSCBzrX99v62sJqrp8TVUgwfMgWHuQ1B9UFQlv3Mq8/G3ftkMqUS1+nk69i1BgoXs
C/qWlQrC9o08fyD3g8bei9ddX3n301ip23ok7tgYDh9o2SkPeMstepUv9q2LAKF3XyCoX7Zj7Fwv
IEflgEFh/D5N+3dc6e/VuuzZWOmFQQY9tO/bcHqeXHXe/9Q3UaO0YUcLcEBMyfXavteakFMcxA0O
6+7jtcnuBKeibAh34vFDEqixlsg6KnZf4hyjKfp74vmyIQ/AfxgESYLB3NSScJFtOaRPU3aIqEjS
M92+N8XheinExdli0DVnKzs7+HzUpzf9Jq7S+R7SrX5HtRoWp7Rkl17ru6C35scxnPaUWFZwdgbz
hZJ91kGdem1h57dl1eef29AzXxIr3lSzXTzJmbWWred0nK+taKpWTTR711aJEhe3quIiZ+IEvqjn
erpEfmm9dDobR7PzrmNp/U332ZzOnuUewAGVL2WmbZxw1M7p4BYvCrXYXRI3D3IMBCmMMryzT3Va
ZhszId1guvVTgddvby0iHZ2iYbtoO5WkIQ1AgjoNnFXUl5d4xtWuCWfjCU07O4ZYFaHPqd6BqsiX
8P75/PPRS9nc7fSeuMrUa8HCcDE6Msqi2nvdxCPQUO1HKpC0ozU2J0PUTyeTG9wNI+xO2dSKQgcr
Y7NYs5B5xJgLjoBqlpAV3VWIdHSbgDHbKtOnOq6jrwHrvyWcsubRgyy4oJ4/AULolFu+QK9uA1Ow
UOJ8XWpzt8wzUdyS54eSenFoS7BB4kulddZXPh97NlXWS28SUwiojw3TRHlD4E+dH16l89jlETHl
aRHfu7prBoseh8ja1dU/EkU5eb5Rf828+L2SGLIJ36wmw66PwKqxwxjrK+YlT1agR1CHqwSNgJY8
BIZvnLySD7boisVBvnLV2NhSCBIvfCq9oCr5Fyq4FsrYeFvcrOfnsWgfe68qPsfkEqmIybSFAVxp
6aRKC01Pa4+6Xjur2XCAFjvVhGpQiYjO12+O7T1k/tbOkhpFDIcIUylqk1ZFriiYbhn5MuyzSzpR
7FKU2I+nZrfpNLdcZ9z7lkE/DDs1D5xlacc64JCi3tQjprVD7ocveZ9oO1unfN+e+gSzjGqbZl20
to19WQ71M2ApnjEd0EoQq2fZaj3/tVPG9t527PRlisBCUY1EwbZoJkrYLU1tnPbjRASyDbh7Dqn6
5ie9sc3nrHvRgXmsG8O20EYO9iUBqUuwQ+yYazTq/TmL9PRZH4NoGzh9urbTZvPPf/zv//o/X8f/
CP4oYLNOQZH/I++ENihvm//8p2H+8x/ltXv/7T//abGKN6lEdQzMJR1NdXQx/vXzU5QHzNb+F3lm
ai3iMNp1zvSWqvadRJlWs+ryDuqjv+DhUmCaK9pjEOZHMUePio/AmnmulZV2Drjxr4psVq+vZF9h
Zj4yCkZD/Pb4T+I6KucBK4QJTK3zlbYzCcZOCf+WrZmV7SRfRx5YPLDoyJonOaNx7cXf/+H8bb/+
5bqj2pZnANS0DN0xDNP99S9P+oq8ojWUR6/Ghcwzl9fqW2wuo4eRpqy+lagF73/o8iOARDE3ddZz
nCSuMQkWwLVu1wjiBzFDtoaq2hG+KQ78OWTl/S7BGdpP3+Pe3dlxlH/lpjKzbAoq0OQ1M4pmplgn
f7dD9cw+rTkPZdRfIj3cpbNuvLF7UCnTmfmJZPjeugmgI9aVyV4241j/6SSNBFphsE1tpq7dxNRE
wC7+5dBoM34ssrMZ52wHQff0r+bd+io1PzVda9qfiIwPQJ5hzMe2aezQQ77LViWI8/IVyRjY82JQ
s4b3WbRk122aPHNm8NrvG+cRAeLC7e5b9l5fXRKxBFuV+j5JY+OolsBcKzICX+bkOqFRDELmLFrv
Q0oi/3aC7VflHrLPKjJNR812f/+p8uzfP1SGprvsGC3NME2+WWL8p69Tnk5hC640PEyRkVAUCNTw
LusS7bU1HSh5agcIvZgvfgyCuTTUVyqavXu9yr/4YkfQ1th2q1peLOU5VEpOWyoA6rWcO1V8p/gJ
8e56RRaiBPAQX8pz0Uu+qkDG8T79/uNU31kZYzsfQ8ECkoeoGOeVp8TB+taXerr94MGeELMgu2XX
qSncnZ+mygE5tRmWmdbk4B9Jb1kmKXq+PqVPgsusqlVfqs1eQhnsyvxo+xry/sAvpJZr2auQDQFO
PQdXAhZ5UOGQFdgrOZr+eonS0a6X6LRRXkITmKzIVL9fQp6jNo56vUSQd+Xb7bcgWv7nrPrBHq9H
5xQinjzpbvmou8j4nLTv5kXjTc7pOgoHeFsBHVtUou82oIfJ9u8/I+5fPiMErFxMvA1Yv7pqa/qv
nxG7Ck17LueGIuC5Xkuv3I4S40XhudVB2uM2vzZZ6n4flTa7t8lNbX7xVA0vhhIgVquq6SYAqw55
ySe0biZvibAkHLXRulhdDFKbB7rsUmP/+3w5mHgFcPk2epOtH/Nz07ShlIoLVvWwLKhGK/zCJiku
zTWlS6aeEo/tRuMT2bjmJwoeu8hG9stZg4XtIIy5pYEB4sYZ9ARdnQ/NLtbnzxB9dgAx/D+zqdqg
/em/QHQk35UlzoXFp7tOELMcyfmqd02rdFsKXiNxO9SXvj3FHwYc3bwq/D+b9BOh3uyPkZswhfoN
zLTItlep5xESTZpgH9qO8pjX5ntbKs67WvkIUqky2Rb96LzDtN0r+Zg8B7Gt/Jt/uWH8dltwAZtz
PzEt3dY9U9XVX//lCWBybc7xcHR791ILvHmnUVOVhmzXp9wFfi76bge/iwA8mMhyfu1XqOde6RU6
kaGYXodxtv6gPI3wSw3s2CsblrS2/22qtU9+0IYfOoaPyxGR7GWO3GTdEE9+qBWXoGI3Yg7RYjo8
hQYYHj30huLf3AsNU/vLX60bqsMH0HBQ6GjObx/0xDJ6Y86K+mAWWP85ALt3LNBqjJmL4H50rXpN
OXn7rHgp4Bddj7+orbarKhTwC61EH+DNytc8myGMNX7wqhuKSrkxCN3cLmug2a67t2qnOqXk/tFl
djPBO+oNokxPPpuze7heKewG1ClF8MdcZCFGxBYwtcAix8BbjB/jQOi6j/u7lLXt0QrZS9hNZ7GD
8dOlD8vgk+toD1ZmwcnUlcfe9cM/wTh9oZbEeptm26cymktEeVbXgqjfQ7cbp23hIuKUJoSSFaTo
1d/0ySlyspxXRlm2lDghnP4AJYCe3CjjUMM/RcVQ62dSpfWTza18j92IWFYzhq2ze5+OSbLgX0m6
GgUADOap/8y7+VD1BWxyzXvxCUbwOZnMNaUsPQk/67Nf8TkpYZwscZ8c7ueaCGmYRZ8IxDRn6apX
NL1yV+jJJ9nqJNXnl6486e114dvFNgjrJdX4fBZ/fRUbiRqSCauWAcnbX0bXPoXJKm7iQ/PUmz22
4bRQz/3UkmP1UBoveTGvTTGzIpwmZ8qxRrTEmDxPjlFpf73mvz3vx0//cZ68SmHqHvs9Y0QZNE0H
qk0AWuQq6cmu1K99OAVPh9tBzrs15SvZ16fehpS9vxsGpagWsq9IITyYUy9AiFylnqpvrupMe9UZ
8ydHKextFIaE1UQTfEv+lGgFYAHo0jvZ14o+vgILT8/KR9kVez7OpmbzVba6II7uYlVTtzkV3gcD
q20799STPIBAw1FcvoRTWm27ClgRxF/tpKSzegISwrBsd5jXrNwJndpP59wuFOA9tHCdlKxWVEO+
1BoI1fFQnezB9Q8jNep3xEAQtbDcLPokmPZtV6qbkujcMvFwF/adttxPRhFeksBNT11eXkJTDS8k
lYPLbYbsy8SMhhlyvjxw3/mX14hxj5/S8KWzougLoMeVE4/mux841mZwTWtX1lryUvr5WU4IkYEv
CCDpD3nsuMdZISc8ozf8UmntSmVV8M4+jMKeTiv2LD7guYB92jiqWrCKpKnBbiV7ma7cOusfZRd3
xe8z5KDs+3WGvMZkWgXqjqS+h9Z+iatqQPWLgXAYtzWgdGhy5mi4X0p0BmHik0BulGbheRO6kHH8
PrecQgsjyAwcTz0uJ4c1uZm2lH4Eyh/o40+JD5m19dpwNebW9NCoCb495lTtdA97j0ScNIiT2rET
TsXtkz2TvPcdqA0FRUBqblvvvZ36WywEwk2NW817qMyfoH45j0Zkl2dXMd9kd1APytJnrT4EmfqA
shVBReWc9Vixz21hOXdlYX2rB8ggy2as70abFILvxi56pzT+SECv6uWHnpnzXgNOs0rTBKRsrX8r
0tJ4VMoeBP0IWUNOAxVprYyqcUlhGBEn53PSv/39So2cz+9PMF1nk2hanmPpsMbU3/aIUDnKEWPt
WLgcGzjgasMUv8dhula7lJSDqYRrNxzdr3aC7L02G/1VbXEvCjScCwwPQyIIl83Bn3sOmUFEJ4+H
R2x0d3zPokWrZ82L2anxXaMBYo/6uSHGPfeHCNeqRSKaFTy8Y21BbvDyoH1p1W68Z939Jk91c+Cw
8M1P8kxURgoKQSzExImdikoiH761VLwR8gohTxK0OMhDNwfloY+GiDSJ6JRtPYvin9uK1R5VOxlq
PMJCQawWZvLSOb619Wwbgl9c3OzH5Ss9qe+MNsYAV8yVh5/mWp2J/4mCPbpQkmEJo1JMooebMIn9
hWUb6sSyckJ7yl8/oOxTjUPF/RbpQoBBjBmcYi0Kr69kUx5m2wPgJigBYoY8yBN+myunWUSrV9aY
Il/za819nDTj1EDTObqsHXBlxhFgMeWju7VlGzBNs+a+MX0/xyHWi0Ingbza8Xtik1CSz/O9jbzY
9Rw2h8vAMaZ7Tw28RzlQgfUB+5wbROyfzNb17iWEZx504661h6cE4huoGgHhyU1szqxsiNc/dXbD
cEdqViFywJRQgPuyWrmee+uS/ZVPYt2MHX35b74HYqH2U5BId1nHsYB1Xb4OhNDt34JEQ9p6gdFO
4HgkSrWaBOQGoGCxDKuH0Mujp64ywkuhROEmyy12l94MkBMoOEE6wSf++9/H/H0HRa5Mcxxd9Rzb
ATfp/bawjCPq27x+tu4iR01xokg1Pqoc5KtbE8UYSYGpTDayjztNt/HcEjV8PhmPg+ao97UDPEu0
bgfX7oi7hdPh1oVI3kPoE8abKDN8fzEodrnL/WBeYIRmPCaVp92ZklxWt6O+8xIIimXkIwkV5CtJ
z5KvWE9+R2WZpvrfU37FZ92QWkNoPP39+ybenN/+k54D5M52iFC4MGnd3985YnFj5QVtdZcDXocg
42bW2rfV4dQIQim7EzxsRLOVXNqaNJuBehB5LTjTXLUCAsgIz2qb6JSDI/apAMnqYPxzcPM6RI9H
F7Q28f0VbTtTnsCHu+ew9L3tpPdQm4VBi65O7SoZlXAvm4oDzToxp/heNlM8mMl9189VU5JZyOyd
LWxcalNVj7DMEaaLpht9VRFZUIFUp8tYwFftuFRxwouOE8LGZzT+/TNfsmUUdspZTgiQ2SymouoP
cjBGmL2O03bcyNFZS7Q9KdZxgXIEuyn43OWo4GHf+1Ssi8CD49v5sou5mctRFv53IDHrJ0zn0Orm
zlqXFO/Y7whBERBp49g4hNRMI0mPgXETQ/0WC2GE4aEYnaj6Lpb1W5zW9pMt0HFG5s/r3jc2WtUZ
K7tNww8izq+Bbehn2DjhY4i7xSKdjOADhEyK03OQ7V0xTQlKqgOz+K3pI+1Q1rq2lKcTOUDzkdUR
CzJi16irN1o5i40hBnX94PN1HTJE3YNJDEfJ/F0XDWDCZyJB2VQS8tWa5MOdSkqLZHPusK6KbbRv
tYI5xpQO0zvmVmeVVP4TUjQdZvH4SXab00gBYZRW2xhPgvc+s89GFEQsWpkVduMnuM3TOxnKfiOv
1YXT1vcCnhuuQ4C/Sc2lEnT9JQw56O3KNPkwyQYksRTBUI/+QYwpcNJO8di9JKrtlcuxUz4Pg9Ee
fSfs0Wioa8uOtPU8xeyOjS57xlgFEXOsPekuguKl7yqr3i7zM1UD2TM8bbn/mffekOfPbVPiozKo
+SJyp3vFgh6+UMAu3xX28OrP1vgoDzijoedN7F2WYYx5nZZFRrEaSRquyY8RYzAii7xsHVWvDvvd
Te57+Qo5nP0xIB4oPDj/qZor915jjgtzbJwPU8X6IzBd5dgaaXtxsSQINdv5iHzy0Ug4u302Rv37
VL7Iy0Rx4W0VA2q7bAYG7z5y1Zd2KJJD4pg5WVmAbiE3ygXBA08jElx5G/LPX6/NoC3DZYZ40ab6
Kmi1vQb1eF2m4cQjWtOeDSEwinx/XkqaoNuE6kkvvA/ZMkevvYQw0QSmUPbwtTvmtqI/yJMtM6VQ
La8E5xlyIfSeelXP/dJsc30tcXuSmafZwamuFbYgAm6p2sF4zNXi+QrggwaGtYQ4wUOV07WO+RpM
FkYdrcZPCfLoQeiYF3XaT5/kAFk942Fq3PBBbYyfB3RxhqJkfznjNoBPss4SzJs+NXG51r067PYF
yfYwcVwqrgGoF4X6l1fxj9ERCjxvdmEnp8lUoyVLeGL8fvNa+ROMg0qvTkFSk+IwE3Sl3Df4B8M0
TlM4yI7yx6gV/h8heYG+T76fYxQwjY0UDjJvlUnlTsM5lot3XGPeziGN9hUvA/9u8AkPYy3abnAG
xKfere0zn59uIcGZrRseKIUc324zYJLaZzWCrPfrjNqa+zXGhH/WYxXgfUNB4FfcddpN1xAUcbTp
otiq9pAElYZ+EKgkAF71owka7jxdOZxAO2YXA7wdZpHaR+7n0xpJp4KdFk1vpebl+IF3Q7x3tbZf
y5PZfJ09hIOXQRkfB70lx94gCk4mz74EGv9ySheMb3Z6km8TgO1gwVrBesm8sF/7w8geLqTaCqrg
ahqnXQ2+kf0dUdBeHBrU6y2qqEfZ5XVVsZptvdnKSKdBxO0wOQb0lUH76nhOvDZd314Y85AS3DB2
o82dWtJcVY1wh0NsciebIaancGKHneXhw2HqUwOUeaB8ZsqS47XdBSPo7LazkuPYpGDljAFAeDs3
/D4CMq/H7BYkkVTxnzTfH54lkDQ3LlQ3fG9AsPKH2j/6vaojAmoGmKtUOqYz5WJF+ZpnOsKXzghP
icgTYTdUWIH52ufWeG/3cMdlN6CvbJv6SFEGA22k2ofhsjW4xdnlNN1nOQrmxIzjlWyaok++kofW
nPBv8pALpxFlCbIPPrl/VwfR3bWvpmxojy6+22mi7Ikga/glCvXnllzBc6cMGRkCr9uobdx/xDa4
KzEBW4BqBSK/ORZ2XJAfFk67MU9jpeouAxKZdVOQAqo7f9zhzxDdBUU6HL0eQzW7aItz1SjKEscY
+7VCF8BznszR3M5bhAM4JJYaojQTR7IgVV6VKmo+TIgdyywtWJFNo78ZxaIhSsqB9aCi7CKxfMBj
MNoOSmKt5KiV8qwMDMwV5WiiVN5TgMmPHOzF+aFjPPYBGY4Rx5xl4BLFxRlUAwtpHdK+Tp4mU4mf
TIXCiqqZuZOK5nXA1Sn7FifIPnnQ52nbkwO6l60xbZDCa6SIyVtSRta0GsH8oHpONXMbqsr07pez
Dru1qNak/qd3U2v/KKw3jcLli5tTGZypk3YkEIW7YIJ3XVJr1lnP+nppFgWuaHl39IzB/FND9t3V
Wfh1sCt1oZiBeUf1zldLEOqdLwVL3It87QVDunS9MNs7YqiPRqpv2wIja9EsB7VbquTGt3L9OzhU
D5Yl+9DbIliudc26gyTspq7QLKxYyEThIq/y768i+gbTDHFaicvVJF/d5v06Gpm1SY1h3+C+15i7
NlUeUgGsvh2SKWfJ6s/BCaKwsa8daxdk8B+imgqQfqwzdZsY2S/tHoNVMvT8bA/f4tk7uVUWnryB
XXdCpcvJTuaiWUVjyFrWdk5J4H3V/Lh+G6352YCBLCxJ/EPCwm2ViqdJyKcEfmp5man2OqB8CFfI
RWM81uDlONGEUdcyKMJPZod58ctY6Z9nx2/bizPN2cL2OgQ+IgJrBFRpzSW1nqEV9+GyM6x2F00Y
McsA7TVUe+vTbObIc+QceQk3Kqc9IhxzU8X2tABAN31CxjkvDEuvqBW20CqlRMJqPzMPWbuiNj05
luKO1okb2G9NOXDrK0eBW9b6fTNR4eZMg/LiNcUOcfVEaNnP1n1kCMmM91O/P5k/97thvpNv2W2+
Z4G/bbg1h1gdSfujwB8/ALwMeNLQ1Ygc1I9+vLmHvezSo7TdqCKmhDiKQs4as4o615OzZumf+3iq
PrLaSteI7wB8yKhTs0GoMb+zJs7uXDw4V6OYxSY5hmQ7LOr6UrGEAUZJAVPy2KXxZyJhxkKt2Vyo
bJZf0hFatJaF/UEXTTkqm/xTfm7KUTl5Eucaoapfzx2wqVz6/D+WcmEaN42xdjCCWMvmTL7lIBem
slmoWfRs78tYx/nLjap0UeSZd0hFiXZdAFWKKs3CT5QajlkcZFMeyrzComby5nWK3ABphpgoD3Ki
PCUNeOTGWWGyMjRKtWbPpQbhmxUN3kkBEIabN6VZGUtGqU2oJutkRnH8FECefbIx0JmERqGPmvgu
87Gak7Mo9atWZVw9jmWYjefrUilRXeqf5zk/lYTJ19hm6M9a5uJHQBns1y5MlzZPsz8Nw34APjti
CqoIHqQVn0m7j1D5lO5uGovPsy6qLknJLY0J0zJvOtoqpm8VZtSgqGzr6IxReX+b0JTHKB7iLzPy
7J8n6MnTONvcVaCNHvK4yJ/DpH+Qn0rVyClb+Gu/1kcAAZWsODQ6GwoxX37qNaqFIGXwpCl8d26w
N3Td6Dgow4Hoc3iSCR+ZCRJdBsilU5b3fGt/NKXNRGI13n0LuAXmG1Kw0+hnbGHIpX7BZnShap39
re3hAblqV1w6KtSph7W7vVcG+Y7CILvZdBayMhZAGkWEpZv//GTX02GTN6p+uD3s5bM/YQO0z5Bj
y34jMP77sc+mFRNo9jNreaXcSStuwOa0kPcfd+5Z3jVTsb5ljn7rkzci+8c82ZSTf+9jibnTA6UV
9bUF5p3KZxaizQOqKSoLAehQNmm4/7JvYEXxYPrp90Nc4RrvG5c+55PTu178pWWh6ghTIGsacdUe
Z+8S2NjSm0np7Ylfmg+4vgMRdcu91WNSTIUfNf9T1T4GictT1E6sA7Zm5h0SHoUt6UR9RDoE66Kr
mufUoA4La6j2U4smsI7EElqzvq9J8iYAHtHHX7qJvywMB+dlnNPX0TfVRTym3VaC68PWCNdN7cMP
FrcO2ZSjcm14a87iPtNgpnyd/P917u3K8gfdzg1//TXkz+UtdO+vC8+GoCH1tU23kbIJpBU43pr6
mJ+ES9+vSoqr5GIUVQ3RWAN0F6oMD+3LYTJbsL+K9TxrhMyqrjzP1mQ9N3YVL3Lsqo+dGIzBoy37
Fk9X2XTcnJv0WI6wSJjsUSGzp5g8R/FJUxsy75S23MFFCytq9yn1R2AnXEj+qGToNgOlqelELTV5
YefZE9t5mATTo3zlpvbnsjdTxOklu35LrZV1Uine0pdRAOqmphM1JZumV607dEsWNeXNuELMOb1n
6O0Wtp3jOWI30evAb9W74/ROSM7epwAEru8eD/szVZH2sa8CboaG49h3WKsRLdLn+JIXbbAcXPAv
RUmJJIFMZqZUmyDmpLB13FbakDwafg0wwwrzV7J0EEiRNn9N23IzIEJBBo6trVMF7bcCngXfHT15
iyslWFlYaz2C+A63ImlxGDQjOshrur1SLBvFc445st1lbhN1Gt1O32sVkRwy7fMl0ZJqYYsvjGZg
ZqcXwznDlHFptRhRO3lPwYkXXnS9LHeRQ+wL13HyeeKgmQtycZjjgEmrXrzE3tfQJ87SA2tQnb0b
adlZOicNmnkd6zIHU8sWfz1Id8E6ta3sMIPIOtt4uS5kkq723G/K0PtPRhOUd44zkE122/Kzom0a
kf5Tm0R4raRno2hxiBLfkmz2WIeKpvzgy+Y0qTTF4/fWlF+pNo3dFa7M1aaIvUUhjBmltU0V2Wff
UILjzeiGZ9O5G6fwKGfJg+jSkjI8SpshOVV0yRMJGZYPtRa9dAq11LZdC5PNpgA1MIy/tCPuEguk
1NY3Jd7mzUT8LZ++v/jR8/MLpVA96lPjrVKYM4td4cKiowSjHP1e/g7yt5FdxIHvA7mGxIN+RmYD
w//H31j45GYUN/DI+1FjMFf1EdUZ8HqsO+11G0zlEmF65G4BR68IyVjD9WRTqAcEWAJAwnD9ifKi
oqu24/E660eXPPH2BoVRtZZdIH7J8SnqbvArlMCVZ7zxiPBWIjq4k80+591zGvvRT9rouXTTjezW
PD06rFI37h5aWxO/bfKE3pb9F/fWHWIgdyH75CHlcbqEeGBtbn1uNT5GYY6doTgrD+PiQRsJg/A1
KJZgrZTlSCJhm4mPtTdZCOhw7SLShYe5jPl0eEZbs/jAz2Wzy8asOSfi0Dnj9z4vcurziCb6bMQ1
wamr/0nDUsdQzI0yE6AlxVF/tPGjDEPVYwbbQ3RnI47VQ3ftlrMJ5rkyBKBmKz3StG+NgyFZVwII
VOvmoARK9rmGiEKobBovFIvyv2MXfio9L7zziijbmRGGdpWj9gLt2VO2g4SqVyz7XleTP5UoMe8n
GyJK0vvOVjZ7itKMRaCAfNUH92JOZPfkgDzMPqzcNFGfXYoRzx718GHgoXIH/t8uhqDy7q47SG3w
tr1FwZVs4hQQrK6REPYzGymchUHk7ewKKaVsyoOdzt/7pNxWanTDvP7eJ5vEvI1tkXThrlZN2AMl
Sf9K2CfKg6/GK3wM1IdrS/HUYxOaZ9lyhO8iZTXaZhzcaHXrM/KkWFR8DVKyopsohpgiD/NAvk++
6rH9AiJ0ikyUOwvZpVcaEk4PVOhtbupFDPcliYBcXAp6GZUfA1S1ES6sgS9NOh7jSVuVuu7fT40x
eKusKT/HZhXss6Tx75uiZF4W5uraiVDmyc4kwSqntypth6NovDNLFi3arNYXty/qy4jNrlFW4zll
u3QxwOmT9+GRJgep8YsfJ1XBWp5BeRIC5IjiaiPayxlapRkH4gGsXn5cMnP9V4xgQVSKH6CIH8q/
51hUubdxMD1cOK6jrqqwrWFkECI/OE3QtUdDCdODm1u4pcteeZCd8iSqG3tUDH6eJDuUJOo+HXr+
QMBp0aaOsnYdmRgbzxTFhonl/1Fm1ptlqsVbbMFmUso4wLVDbe+03iHC5Sr9k5uFCA1b4hn2UC47
YRZnTs4bTrLFW1UZ30/KzZ1NcBQzE3PVDFr6GI/kIuRB7fjeFeqDbMgxk13lOktdpDEEDX6aqo0l
8IRau79dIkwDD4DbYC/lXD+wEElrGbg7xMyXoneWUgE6puNPrR9jUg5K7fY3lkGs6ju+Pk3S68/W
NM1r25vi02igBJ+Vot6apjKcMWLplhRZ558yTT8WaqD9qaJSMIzc+qKGlBR5NvrjMUrTzVzFxdHp
++4QdIOxiTuElGPtomY39eFzY5U737HnFz1o35ze7ZYAJtUdsWfrgtlKfDd7sCNq0ZSHNjkDdNWf
ZOM2H5qdedHF/EgjOiFHZ8O7QEEVaBUSMw3mqaZIf1kFggktDcOVzIbVwlupIn8zVL3/ILv8FJFZ
E+MgrE1aRm36X0crMarK1Jq4ejMLA6Wi+ZwStt3Ay4hfs3p697JZ/6ZRSV0Szf4oELYgOAAkYJD2
3NVOb7xlef2SZL7xGFCP8VxDcylFN4UI8UHx+2Fp15Hx5mIBsSLWB7TEzVqbXFPFUgUJ8huFBUQV
tHrgTpu7u2Fyyg8rfS/KwXmrlVy748uEilN0V0NOlVDrNg/cLc0zGug32yrfi3B+88xkfi9sChKc
enrqQOA91mb6rQoN/gYK1DdK4M/bvggB4+DDuJn7+0wP7Sd5OyXZ2/K7UOMlm5kThHcz5g6LwQix
nixsPFl7iMYbctrViYrFGvtdSkNXSdPECz1Fgyv/SLWkWkFBCLaVb0FJQHRRdbl6b1mD+ortkOwm
i+kf5UnQFTcOD9Bh2njzkR31Y6X35BIrTOYeTbNCWsY2aJeqFk8p1jLlQcwRNRFLv4mtg1SXY1hj
w3VQh+1Nks6b4R668LugPdDHcn9NzNRwm7QJnUUvFnxzrICWC5QC+1xSdZlJGktGmLE69/MAP2G+
vUWi6neEMusneWKgk2908jzaNzW1ZE9E9NsnTSShENIYO0NhHcRXCBsoswKb0LKu2tnWbJ2tENiX
kEqaJcE0vz9d43GiWZjTcJK72dnuzFU5z9PK0bPiHpVVcS9fsVlOlpERgTr+0Vchkf5p1HIKAj9i
9DYgJ8tzHTEqB+SBBMP3ebfR25VVO9wbPUGUqBjeXb3jG+THw0wlHjKquI6jS+NXA9Avc2nWGuTA
zKyvgvRsNs1FV8HWkTckp3ahSYhRee+SzduonPz/cG4fH9GX3bKo0KfWXYpizZU7rjAFbjcgk4Zo
xqZMzutcV6H+cvwqW6WVJ4fSbM5xXrIYKSmOW48ztk4FFVPu1oV3liSud6xny7jP/y9j77UcN7KE
6z4RIuDNbVu2pRElUrpBSKMZeO/x9PtDtkbN0Vlnx75BoKqyQJHqRlVl/gaRqW3aKenaaDLkwW5s
FyG+jB0lPreg8o+ytz8exsJBNYwJZGnGOPkiSKYGEeZ9BpXqhnryuoJPb9m6JyRlOQMsiKcG/+41
gILpQdfq6tK35ddSz90GFQLQlq5WvkhRee5JDYLVaY6SuwtISO3g9TobGeVrc4gaSinKNKtnx9A7
xD/yFsmmTDtLnw+O8ywXd7mLbDN+aBzjeZoqn9SN55+M0n7s8NjjwAbw8t5f9TCtdtKJsVmxQ8om
mb+MevGI6ZS/hSjk73FOnd5LXzvrHAU+ufVkPtqOF6wK06SkECgWnBY/ughbRC/R+nAW8JR8Z+8M
krKpjsv382w5VY7IPl7rfySIJYcsfYXrvlPdivf33PI9dmwtIIXkJDHMyfrHIUQY8tdhZewfa/43
bk2HLZK1s+POIScQ+DurLKf3ulQ/T0nZPbe1Wj43Q/tFuksS2hu4EA9xN4X2ZxVZzU+NG/RPXrHY
bi91vji08GCaHHuptbLe8VaEjYkordZxSlQpqFrO4T3rEKdCFYs9Du/jKPPGgxJnuJYvzTbj/TmO
/nTRKHtAIMemL0GV94IpwrrUkA5YqWUWPHq6o1xLf/rsAufBr+3frtYdgkffcfAS77JhI2EyKgPG
4hiqa8NnE8gOSJMlWEKGprz9GIkFuRGQKeXCocFadXZq7aTvNq1Z2sUy8qHz9z9SHprz0esAqNlJ
6Z5KW3FOc9o6p2e5vXdK83/1/RFiWrbOlzIx1vcB9/ej731/PI8d+vjAqf4c9YschTuY21s66ZZx
SlUzOzmVt5Wc0q3vNi7xaLeYt6Fbp7B7ZA71+u0vYtCSubpnrO4/h1T3tDO6TkWlZ9TYxQzBHsKB
/cIrElZOWXd/gVYjs8S+0g6Db2o1u18af1Y2aP0Zl6hB/K6P2RfWVRm8QQ17wNvbAvZXpq/oLW0E
8jRnqX8xeQWtpFlPhvcQZ+SipTlWbbJFhI/DzIKeyvtsItET2+ekDp1j0KPSHPRldZKLqzrcOdDN
ZWDAo6skHUzn7fYWlKak/eXWGafq5C2XD89A+HKnj0WwYfE1+bP8e3By2i7ZQBSad3JMkoFOb14a
WPZn6QoTnE291F7fJ7UDGyB50GyGzxFQlLOsikFMEmOom2ytIMaJZt7vdif1KmmXiJuTu/DNK4eX
jSSIwxqpP+m/54sl1hpRGJNH//F8qYm5dUwOnHL9nsysxumhqnehAnFoRYFXw6XB+2esq+np1tc4
KdKsSnrtMjAIcpms+Rqm2bJUlgpywXK1rDFZJ5nXbofOMi63Tl5ueJItFz1r1yEp6JO0bhNvgXob
PqDj+l1aQQQoxMj6YN3mpEeQRUNDqA5ca5vhIxxuo94ebWuDENifwAIBE+Ss4MdBrfEz/I01EOxB
riOkXljaP8Ccp32ll/6+5qX9RfO8Y9A54Q+Y2tU61KvhqvpjcEX/blx7WHX+oC7+YLhK/lZkRUzO
BrcIdGbYA6GLaWqG92Sgp6M6GHVK19Q/tIWXvEqPk2RXAALTowwBBu9W/ZCpJxm0VE7VWaKUDzLa
WHaNKXo2b2VUQ//jUM06nrrLT6p4QZ01E9LK7cEoFxtD6TvPM4bu29HOmjMsl65lC/OEJjBSKKVX
n3HRrs+jm/btStp9xePqpXDJcrhPFPQDHHGjl7arcqq1CqM0Nl5C7s4wWmVVk9pHtq2zvuRJVq0U
PuQAWWjGffeQw2Z/UfiP+cx/FjtYuusonh6dsXgnWWh9SbzGO3YxaDQZDMMs3ZdVa22liRsQEraR
mhzQHEWoKY45LqrJLknDciuYlFa3zGuMnaS0goWBh/b4l7rt6kuQVd0JK5pvPvvsi7PYWcudXDgl
rgFS1qd7vx224QhGiOAqC5PtDPKaffa/c7PeKg+GOp56kOBUb6Ju+nXbu8lEJXBs0SZ3D9JqYSoX
h1sMu9TTLY1tzN24C+ygefbdBLUR5GeQfQxIZt7boCOMq+8Za2WpnEv5XC6Zkcb4qI37e1ld+ju0
fdZlH0AdJ+Hw2IJpNgfOXghOd8ExMNEcQtDdf5aLq+OPWjS4UUa/+8KUFHy/yKRJiAy0VXiM+5kq
/RIWx4X90GXt3yUCTbgYqy9yUQJO1m1IfiRM3TlbT4q/HynbXWXUryzv4GhJv7rPaFPAZUrj1Iey
SrSXYYKEOxTdNg70GIFt7bPsyWTX9WHTeW/zXjo7Wdw8/BFndVjcgfeokDLwSN/o7lhtagUhibsZ
NwA8RpC2f78BrYsgaA+V6bmPjlZ4j3UUcs6fzWFtLU3pk1HXDf+BIlgc7v0k7uD/IK0iASy2lDfU
8Zplg8Y5NS+vOabox6FWW47gbfJiJ3qwHstu/qFO6D4Vo/+3l02fPS23Hod+MtZycJONoQ60bBOb
PXKsv0nGMoAKIfkTHDzOGoATElSe9WC2g3lFl9HbIJvYf04pOK9GO+z/0oZwC3C3xmfDN/ZU2Zsf
naLPK/ZH46vSRTWoSIiFZmw1h3YIZ4SX2XZhC3tD2lolf00ncm+pBFdB5Bn3lEUTIsQ8dw3KfDjo
fokkuKsa+HxrbL26HPeqo4lEyzkZKIyr47s0Qlao89BEzqrKSOW0qqG3gMyRLM7LHg3aNMcpPENZ
Zy2dKNToZCWW8dvtXdNYOuFZPPjIMj9I/+1pcvshegxIiOnRfLFVt6lXHx5mZYimdmOIqN6ShTVd
NGMCVrKtpGKlT+6iLDbP+jiiGL/kbm8p2zr9S49x5B6sbthi5zF9dbtg24Vh/hfrQ7AuUzd9Av2X
nP5HxOikwVpPRkzNIV2efJTS1nrV5tcRwYWnuk4VFjX0/6QpF3XsGk5MxosexSYVKMLkgp/JStew
Kb/3k3QfVzAkugeJqIrkqieedcyczL+OycVSh+Sat3wzpUcuboooRYXi/c7ms+htSkoG+7BlrzPn
OTJfbTZ+ux164sHfwoop2WGZ3MmZQgn+R9vuJx81twVA03GE2ySt/3liObgtLT5MhAzpTVYdkFpF
BqT3Z6imBSr/wAY0lf0lUKMDX13jyP6oNjZyTueddlCXPkysAm11zwroBPPmMo73w/4sIcsMeUqE
OKZxyyP8fvL92P/fJ91+hKHAItX50fhGH2TV10HmrPUsTK/GYNXXVIVoJqs+HKcjenXWlxCv273a
d/oesbDorXeSQze5J7XRq2fDt/VrlGTvt+RkP+jX2Ig/tHLWwYmq3oPhBajXalXe8O0Pm61qDe6q
1m34AUlpVIhLP95wDyNS1H6EIwuyUF24Tnlf3NoT9or84X+P3zARlqX/ihfEBISn4snXry62St3K
lqucj+W4bIa5h5y78SpdXVfPW8ojOX8SHY0zQKdoVpj1s/xD7n3SFMiF9KE12j7c/q1LsNXaxkr6
5B9wn+s0HVJegs+Y/TQ7ttVc7jGFHnZyRgQZ/y2bXQDw/GIvQek9Z1MKRvmGzCh0jtk10APhI1Sk
PR8gAi6cPkBj2qzpV1DFz8PSkq5J+Rm4CG1Kg5c82KS5KG/0hzRMzE1YZ8leaXJImFp/dueY9L09
px8WCKcerUs8oXa9rA/3hSPw1HyH2H/350DbvMToJw6sOy8FFuHPo2s+hU4fvdPqHgJ/IpXSetG7
XVgswHnjnuuo9d6yA+qV0XulNNo5anXqZMucHhHX7RQF6oOMUtJn5eTJfvl6q6O1zmAmF6d5NwJf
2Xexq71aRv8VKFv2F1+TbwNAkdcZiuuD32NFnBnd93zZgWk+Fi9jy+lbNmQdVZjE0cwXQGDOazeR
6F92bZYPaxs93a8yJ+I9c8SDvrnt2vQqDPdG67m3XRuZtWwToQN34PUbsP3rFvF6ZflQgzDoBvYF
I+YAazTArdcsQnixy+0v/dLy0z75pC/SaY6SL3ujah+ZRfgsg2nagtYqal4gS2xCOnw9VAX76aVp
OAoeVcuPAdc5rd0UVIi8DnW226tgdHB2+f0Shbym4mxLNen+FjWqsD5H/O+DyDKf7v1O4VJjbayL
dMlbuukNZ8MaX1zCufqexbmxB3dQXNgGJQlnXjfELMh8kwhf9p0Yp3ebkYPihl2Vg/JS+t3ncLD3
ZUAC5YKuUviAEuubI5vR2xMkJgiL76GTNqSEM+DMQQbZXzen/FD5gNXBuy6HNt/Mnwdokufba3o0
U9Q5vZjtvFdTdKAo7VXuKQNMAFq4rorL7RbAQLlVxjGEExIUF7kg6Y8yxj1mWvzUnYi1y+3TU428
2+NQhR5K8vhPF01av3rO9F1fQGShMb/XU2u/Ao2k4G3BuP0dIDI1VTm++2mav6AdnmzzhZCYLhe5
m4TVmCwURhiF8ZT1Z8hVQZjFP6kfkInOx3cN6dut64MXNZFNvhZOmWwULdW/ezADylKLf07Iyqw6
r9SeSQ4kB7tQu72dKyWZBOUf3ev8J+TVqPE4wRcMr4JPQI7Ts9WWyBTEevBtMbmR+mGiUotpB2s8
Ugi8Sl82haykvy9ON5yjrrKP9y4Jaz2l2eAUMoIHZYKBTA9kir1tdtW68fLkrzT63itQlbVq+ZaN
fvxJ0ahRBDE62BrljyclmhcBenDWld1fmskvP8G4P3jLSyPvoVnoKAhspEnavV4jJaqfpFn13+O4
n77kaBxcfG7hoDEJkoG3NZSMtWppYo7wZhu99hQmNhsIZ37z47KnaKN0KOVwR8Whv90h/PA2qK6x
k35LjfhD3UOQUHfLlVJM/SkLB3x+0PCFoFQ+VD6A+bWiGthraO1/2jlpBaTmgB53gznBefeQNltA
JaERzicLPS6YCiBQ7k0BgEqwjFZZYLDPiT4Lvz32lNeY7RpHWnjmCarqB78g9y6Dcgn/jZCWqUTD
ASrtr4gwbfFoHGPgR8H8w02q4eTYVvOCp4B5VREX7tS0fZEuoAD1rirtdnPvWyaVnb3pmzfdS823
3uy+ksJJnyD2269Zk2+wizPeUiVXT97kFWulNY03E+YcOvQjDMkQKcK4GJsd38wCJZk23GnYa6ws
pOa1VQBdg+vSu2QmQCAT1C4XuYvhGdhTGuxrbCd4l2vKF+R/5n0xsVOVZrG8kqvMag/StCvwDo4K
Xv4W7OJXTTb8FdZD9DKh3K5hc/NWcwLBSgOlQM+fH7Sq/8s3EgVTFPiP3eSpG6XwfAQxITz2SoSq
ljQXOqQ0xxmJyVlXiwnUX5W+3DdcctezFyHZYc072cCZ8oveR5BdU6mNU8xJ6xAhvyLXTlW2medg
+G77/rjlrdIeixgFEi+N/pHNmmkMKLREgYviHDCt2Wvjbd6zUa9TdeWSdVBj9UtnZdpV6VDoFfyL
TUl+P7hor0tzKBOEJqfBP0uTSXaP+F/kN1AFlhOZEirGNUb9SFr3Q5rfGhGeJ2yZbn1LYS3WRlgj
VBD9QtEOdmCxlgu4Y8BK05iqGznA9pR8rdtBeOiq76XhtfvSbxSE7TGaWskt+fJ23dfI2nWJoVyk
Ty8MPFRw0lQf0Bh4+9VcJt5jFAcDGDzOTkXoBzvXwQC8DfB/qL2STKfcqmxmgWFz6ZeR/9U3dFQc
UnN6+SO2lKdIp5+dy6p2gebX/tpeCgrlpJJdz+LkjErg/Bbrx3JJ9btWpW+z3rHOsZ7kT2U+rKp8
mK7SSqVLKfStbeHKJn2tNy1ZpJ6CU0fetmiC6jRKovbels4kmPmd5PYWFNXGmrcLGrDLnECD8rMC
WfjrGdKJfGCVTeNj2TnKqiya7EMFVdeT6kxJ5iinbzmgk0jDjpMSz0oW+yFf54Hhne+Lt3Tfm12A
6UuAVtX6PnBb70OEl/4FN3tmHm27CtXH6L+A8ntT7m6g8xvKXPDnSV3ygVgmgvU1sUTm4IVVEgds
p1g5gzUh1ZdE248bVtm19gk4yDp1o6007xcHDRIFY+KTiuKAs8qS3DqqZfwyh0l9MeuQs646Lifc
8cnT2p/a5LiHVnK+S3+rtCn0vJgD9tIEoz89JY3pXOx/Z86D3R9MYF7eXivc5GtgFyQM56jYJrhu
gawJ3/LM1fZACOy9P0BaVPz0KMjFjA3YGtBDc23sMUHItuuxvlogi0lyYOM7b5UwTvYu1runzpjV
dTs543uIgOkaUt5wGhS9f8fU0lKKV9Wy9qUeDU/eCP91odYmCpnVfAA3LHzc2dOehiIvXizHb1iq
8T/QfN13vyhe+wNBsnaP6kG9HxYaCLYT3fDNXjr1qqn3ObaJ375KZzaqA4438Gu1wWovMKIVmHJg
HZBGatj8AvAJx7b+bLfq7gZ6cJtuP6iRcWtWeXFyujr+BP/mVkPIOPWguWUepWIQ25X/7Fzv5YWx
MfsjW4wY3DSr8BrmQbbNCrfeSnxjmOPVL9lUoEJIBajXUjQsSfjeC6Rydz8PSiFVmtWS4glr5yAY
sfuP1PnIbQAXqaCaqXzIwIIP8xegmHSR5tcerSDc3CcJxEwe1A+hutEF6Jq4nImqcGiSL34QBC8w
QG5rd4jPWwxe8FGW7boyuj0q2976tqYviz3eh/8zQnYCFSa0ZzYN5xvcOK+/u6U3PXWTnr5MSfYs
3TYVpH1bD+1uKNC8WNjrGxHwQDI9f4LqYnTN8NgvlWvpmRdhE6VRu430ZSzeOX4ClyQYvwQLWdP1
o2ibV5l+UIFuvnf9Ze6getbInD6UZh3spFlY/blK8uhVnyzr7GUWLOZldgcaGEaMWl87dlEvy1PL
8GteY8b0c+AVvSuVunxoA4f9JWy/Pfvw/LVzevVQDshTSdMci/JZb93NUDpwt4EZvbgFO9jaaPPX
1mpPg5BJMt82HoNWyda2546HIuaQaOksvak+pdtqaaLPMZ30DqlcGdUqNX4pOZzJoFzqGFkdTu6P
0uKDAJ4W4Sx9NrRzhyPRKXV84+pWJSm3sIJ9VcT/SJelz6TXbBmwsq+prYeHaQzaUxAqr0EQFdVn
eNzV2t/jdTJ9A3xd7YfO7PZGYnTf/H3AKvqNWla1n1Xk7qSXhFbQ/z0rDQV+x2t2RRs5z7B5Meny
6wDjt6J8sKICWKHKnx8LuQH/Cy7RmAS7plHhCy4Dvd0MZ7kDcADnQNq328quj6mjxwdbHwK8pJfZ
9zmoWhiZbVY/hjB2ntXO+CmIGlwO85XrBoiSuXV+4j0bbAWDY7k7wx2K74CntW1sGcWxAUB67C1M
wY0mKVfCuOhiTiFRhW9LixdWXaT+42SO5gGR4HzfpL3xSWLL7up3Q3PGLdk960nmnrXMRmEci524
msezhW7F2Vgu9qwW/q5xfWR4USTZWa0VNtfUG4edFrK96a1+7NGwgJimev5Diy0mdkgcFJBcUEAC
OM2JDX5zug0Y5dScrOXi18YxIj+5j3yyX2vXr2Psh2bNfZBbnGFbtDDrpH5oehRalSg+kaNG3EZu
LS/tWLxmvD0phX7I3hua050mTV/d0vjJwlYMtZKMvtz+HpZ8v1yoyZM8k9sUzmIWzEiQeWb4ADr5
Hbnp6nK/cMptRvy46Jw8yrZpT8XG6j+GpFpc32ZU7YQ7Ex7d2w/T7s+Cg4W/O3WEzsE2FadR84ou
HEBwoyrfNAxQDwKy6SSznHrYuUmgdPoLfPgG0VmiVdXND8aSqZZRuQxDlz/UyMesZEAPrUMN0Ps4
qWp/HZaLGxgxGfXS26YIeFzvA3Lnh8UxaTitymAYKv1V7lpVsU8WRiP3fomXZqexRs0BIlTSlAG3
CvlahtD8ahBvj3D8v7gJPlgJxmKPcpH+3IIcXepYNv85oKrFg5WU8eoeLHdGXGZXK7/m85CZt0Hp
dybU8ws+qUlqPPyRx5UjRNqp77gnAhpdcGFyuZ85umB61+0UD8CSDMKr6UXZ+pZJSfzo2W1wtw9m
K7oqSRmcE9cvcR2Y5ne+5keExaOfWseRCbBo8UoRtUcAtYkPXT3pz7hn6isJQQSULIw2f5enkYit
1+3sF3v8JPFm8gzlszbH+WpsuvhnFVprqNFUaFpgVDYU/u9mBgi+sg3lE5oTGL4U9URCRDUOyuix
NJZG9piqxbzAFw/IS6NOnmsuzH3OW+0kUMHoY7Nza2Aoy1lNgqHxfWzOtTZiZGj1R6SxtHVgwRMb
cawStgrAQ843Vhe+2v4iqA0q5sjrITrqAdXFacwoB3XdybKt/ooid3+VOxevu1M6c8jPk+Fadf2v
fhmsOyPd1Sq1C2neR2V+oKEb0FCL3t1H70/5/QNrjpsd+/JPtt0qG7zgukOySLzUNSoWyfCWsYyf
/K7BuWLptnhXsIfw6guMYOsVuMneWiRgvHG09gDBQXUtYW4avSqtGr40FVoXptMlJEsIswrEEtwp
fJR8iCQ37pmR/4c+Ccn1WTk4pY2iMamUW55k6J7DOdaopEEjsfCXS3BOo6LDntuO2TOyB0h3f2SZ
9cJdJ1gNXu79eYrI3lKdlB18YCk7sLwVquRxh8NeUjsPRehe+iQFZA4fFV5UvfCiEJmHFpyWWERI
pG7ZaNiNSGCgljk9VXb7TDKnPQm1Sy55nidb3Qq1zZ3zRQ05O2NLjVzDgjgUolfBVHOZKn33qVrj
qps44R3A+ezXNBm9xy0/tVXLhxLJmZMQj0o/RJo2TsqLNOvfTSEeJV7ya1SaH0YX4p+q+Lii/J4r
wWpmFxdhKd2DE63strM68dtNafnosiVW+nDrFUP5aG0+NDDB6ZUOBbuYEh2JB47viamd7pe5CfWP
Tf4VIAR+x2QFKaOp8P6aZUCd+2iTN5UDnU6lRvEcIh9/NGEwb9ABmb7FwXBRO4Smm7iu93JU/ePk
KodfHOY+nmbtJsPHuvVQXfs90MtR+d6WZ8nktjaQiAFti7glUlt4A6BshXfFA4cIZNlpSb/5e/Ae
sXg+TSOYh5X0yUXiFMzMHnoLKbNejafVfW419Tsoyc6BbNCroNVtAxg7yx1fjCZpScTRJGMbXkKn
epWWXJBmpDQyN+1BZrVFG16WZ9wj5Bnogvx6hkQsz7j/lPsz7j9leQbkFMxzS/NvNcfJ3EvdzzYg
iEs7ATWJKgj2E+4eOxnE3wf0qo6chYxKnwJSs6C28SJdHqfc9ZxG86Ff5teo35ExA5Yro1VYNE9V
k+5lUKbDDdk3FvTAhaWdVlvfysN/kImg7qQF/Rc11kyK1K16LZSp5NjlTYCMyvmRLyOVWC/T3uJ5
/uqRMjyaSIFUP5oAkiGunbbhvLmFSXrL9advlUEVf56SVyx1y1M7x6iJzQNSPfQ7ik9/2pQnFVkQ
PtJoBmgG7mCCCUtjeJ+GpnmAGpeSLnmw/7Rl3LUHby3YMjMPXkLTiTegWSAa+1WGG2QZPONNzhen
j3pecaX/xO+gfh4cbIbz2jbWaVNHP2zP4r3f22+YpZX7dMAKNIut8Asn2YsEtID715yElas7atPF
1IOD08JQcflvunThMKO2Zzrb1PXqL9iSvw1T6/zsDPsQm0Xz1VG6aeMvoZqdzaep8z+Eilbof0NZ
MqNjR+6j4EN5dou23Kp+qb0PkCASrY1/uo4RwDru8lcE6Ya968/RAZaR+QxCByWkJaRM3FUaOuP3
fLZStj9DeGUjGJIresf5Ml9TxwGsZ/XFN6UJvVPTKuNLprrlJayUR5yYpxfpUrBj2JSOHe3+nZBv
geCpjzIKchFpmQL4edGrOSe4Eddvqq/Ggwybhp1z/vh+m6p4WgiyylXWMhi0aKo01Kh3qOxHD92M
NaeuafFjU/e8E5K0V89tg4L20of5Q2/ehjGc35E8yM+YsEQK70I+wqHRm/seUdFfMVGmquz2Kj5S
94nyY5QeaQ7FKx5ChOnO2DhCFybDdLCnBNnyQeNcvuSTktYsN1VuD1vFX1CHucp+1QVe7ldB/uiX
DlZ2XtE+ofiEY7GGy6A0J9hMT4jk6HtUXQFfS3OJk4EkNIAe6er13h+oEbq0GcyT2HUhJKp8gM5Y
IR9lwi2ub0A3NrkLuL7vvHRXTa5/1FS8HTtUoWDBL2100y+AoRt2J7/7IqP6FSjREvdhuKJyqGxl
6H4pfAOvTK/BDpkvUAonJ2JnXyaO6q563cKOOtD75BzCJPP5kO952Y/GAykMEhEs9OtJj1HuVwzn
IneRZvuoMM2f7v2pOYDeDXljXNoIC50szca9neTGvImXTk2bblOk9WFgUNxwZXn+gJ8ecfLEoeMk
ZBfUsUme8cKHfVaM3WXIw/Fy60lzY7i1gXjkTndBVma8pBItY3LBSXgZk3n3XnfuypPle9vWTRE8
VSyKrP2kvrQKJtamgkcxjCSAc8gH+4ESwVJe2orafyrxOjtLrIrC0KkYne84TanZmqMJhmF502JK
upFMjuRvijBz94adqCtJ+pRi4YIiyOPUdu1JQtol92N1rbvP8lD9IOcqT1li2zL9FQuJ/cTv4l3G
NmlWhm4nR/nH6NagXankHOLGV1+ka7BgnLHqmLAL+dUGNFJeTGvcJHbpP0pX4AAocYG0ru6zKMP+
1Zg/83amgKOn/nPdhO9eO6lfSW74G2uwUTGbuuI9iz8XfaB97RuNd2oDOalamiQ5EFtMq9d8LOez
hv/4Wmb7RkGdBK7cNU+7x9FFjWFY3dBy5Gr5YAaOe+QIraw0bDU/Q6P81dR7W//QlNF7sIUh82cn
ymyAwDNkzHI29lnaqpSmOxDfcMe+K2azZSX0/1biCXHzOX8vg2DxOk2pviW9dcC8KV4XM0CJmbPK
EZfs+hIl8IyD3nJesdVuVonuxT+RDFg5ZmH+E8fakzMo1ddc87R11QUKhCpH3eM2pkJpaODjO0F3
ZOVTDkFqtn/eJeD1jn0dKIf/exzbpWI3IDO1t2utfkYFGXbfj1FAna2fLo2wLEckeRODHX/QWAbi
VSgVg/k63opet2vTuucOQ/cPeCbrN9NJS/xzucy4H2hveKhlIGXF2Xmpt/xv+WX4Gd7iLtQD6580
jI8xFe7vFtrE697qqpe2iOwdBs7NCbJsfs4rJdtp5LY+zb5rrVSTDNMy3QH7jCd9n+9UG9LHTzvO
X2z8KAqMxw527k8Q+mimCFyuUgoBV3Z3NbLaC754qZLdL9rQfQpaB/D90l+mpr/LPNNdO4vFkwWU
77Ypvzdluy/NCp/Yi8gO3JsfRilCX2T3L6N9of7ziwvbOAr1bifz/G3umt7RSaGxPMhturSHaUSD
Qm79LHZ/RQXo5hyTksNSbMzPA2YkeDIvfYMV+kdAG/auGIZPzjAj3rBczDFhky+3qun+6rwPS9+g
GF/1stUx8vh3WmtHsPTNIB2fa3YlR9gU1dby5vY0Jq39WCkpFPDRyv6KHA4JamVePUf/AQxXe3RN
BQlIF9KZDTnRBsxK54CD7woPWxzKxlJ/lD65WHNwdW3O5FZV8r2pR0W/2vazRLW/Q1Eihjhszt/u
s2WwtRzKi5X9UnQ1CdJ/YV9Ji4dKnrTnG9xMmktEVhePbYH4DdKgIECXi5w2bwdPP80ppPXxTvru
IXlJZWx1byMNDd8LJs9WAitEsCkRTx6SYD74RzctzKOuwjR0c6wBh8SvkZVP4i0eDt7jvFzAjniP
/Twf8zJXFl0hCDmxx7HE1AITmiWv378zHJwGwXCHfllWq2GBb8vlQ/vDrQw5hV5g/Yrs0whsxxuG
TWH68Y/FR6JXgKZYLnhKrA8qWKlJcyihZe9HTUfAs+9/SoTjwAhCLP49B5GyzctCJ/OZd1dH05S1
prPVVywFYJqT4srsOeUZcnv9ZieLwxMMLWPQjouD1kaa/9+oCBrBO1Kpv6KiRUpWoqjLVWcwx/Is
6fYHzOFxGwkR1OfR96iqe0qhsR0SbMdeFABWWBto4Q83B4BjU11njxrNRxRE2m2ftNb3+rOKS9kP
w0iQB9YN92jOmzritA/9FlqcE3fw9RbmnVwipYWYnSre9t5Hjg2G3hItfUj0gkuUwLhP/a1fJM5+
LPzP/7/a5nmvAvX24R/edc3lDiHX4HJTSI8qNGMkJl5QRd0Q1CcD2XTEnVJjACZEfjrEOJdUNVhz
8tOmZKmlI5Q0dlSCY7diNsQqigi4nS4Z62RJXt8mOLoGpTbWdWDUVa6fERHcK32nPmi1PgGpXdLl
CESRI+9AnaGVVKPRWFv2A+wy9jfj9M5CFB9m1CW3gYpAoVclVOnaPL2iBzte8QMkR2H0+3BA/l40
Q0QS5N531yppLf9XnIRI8D1O+iRY+iYOCWT/FlLRPeb+/Puz4sEe12XW6hQTJ+eD7dOcaPGmzaFo
C6VMGGM38lilq+ol+iE9MmZWfrYarSDbdRPHXWhfsX1yMeJY+YrVbm0gwifpkzu5qPhlNTu5NSKN
r989PNDzol7JkOaFabdIqv3NNqXahUshXS6JVMrlFhE6pk+LphuIz1cWjWr/Z0zd+MTcp8udTJG7
3/Nuj+UQ8OvHONn4VzGydHAK5PMrH2VEsZzjgj+Qj7h03UadG+p2+eDDoHCwAW7Xt8/9bZwvVkMW
Hr8ax2ibU9+TAPh4O9rGcxl5+V5HM+gkMUaYFToMWMK10M6OwRjNbDYmp/b4q4RZs6p7PTwPUYu6
zu87l32wApXu8Ed/LDPucfe5scfnthqWVOLvp9zjlICcI7or/xGryGekQBZJCzVtumgXK4630xvl
pVj6ZOCD1gVpRMI5CI7rXlbIkG/E5k+GTodB1Inc942bIwSdRICXnYZfxgDgdSudLnYU21/q7VDX
y3WjQDNogz5/kEIlaoXWPjTwJpHmUEzphUTkD2vO+teg9ONXzoQyJBel0t68YTYv0pJnRb7yqrqa
se36WHmzK5zfQZp/gzUd78bJGjYpeEyMKPQ9ZFMMV5fDaBjPYHpjTqO8tNSr9PXLUVUBCbEJl9No
JKfReTmNZpxGEwR7q+2wHHbLTusAzxIt86bfj/ZYwbEksA76qC3e4Fz4BexV2fd8UJamo1Xm49wG
1qPnm1vTq9Ag+B2bIrNxas3xdO+SOyMlBeb0Ha6rSywQmRLjLKv/P5Sd2XLkxraeX2WHro19MA+O
o3NRcxWLxamblPoGQXW3MM8zHsev4hfzlwmqi03Lsh2hgDJXJsAiGwVkrvUPG1h4QCRBfOlrdOAm
DFPY18lDGwfWOS+1nh2xHq2kHDxV6v5gAEwmI4A6fJ9p2Sa2cfuU3dj0XsYuC+4jJ26eleIUCne6
2s06kHdOFX2x3YhcY4Y285RQzO2NHky717FSM1uH9y2HqY7/HKLUOMmejJeTt05yl12cOAk1QOdC
xmHbWFaLn5gOeyXUCmTNxOnyBGrG4y7SkV2UZ7htT9EyCS22/mkfVsc6Rx9sNcawMuVh6eMY+mAp
MMiBVObpRo4szWQOC1bYlbmzqvBbgrEkmxQRi5i0M8tc562FtgQgAJFvlWqvgW7hDBwjnnaNLUYH
P/wR5JRKTJntjHvMHR9Dsmen2IWFKiW9wSV+BqeSPgXFHJ4zTAxRakRR9Uc8dZDZ+ps4KlvhOWyT
SzkGqKo5kHU7V8foHTHYqzZsIyursm96vrbySt57Cgj4YH+dKc/2WYRvIA+45IJU9tKSk+mBm9Tb
tZnzveHMvzR6YBtQsUjNP2RM6vT0UuSn9sH2mpN+tutK38TlZJ6wEfhaBF75Glrl0oj/avwYEg38
vqpXGdGt/IvlfCn9YTFsSOu6vRc9iWbMf+r9GMugZ659/k7HBahg5OOfCur4+JAKZa8iRo12is3f
JJYhcm08NvODVFuMdSQXgdZ0NYRyKak4/BBX/Css58jZcgLpfjl7HIRQ4/9+ATmzGcEnOEX+J/bl
rFxNKIiuWaYHtS+nG0WbphvZMo2A0WUO7hKpspbhJk/MQzEo0FWYrnMymRLs5Evs9t4u+O5EOel6
uF5dxiDYIUaa/Tb5bX2KUAPdyGJaG+mADCsktDs8Gp90tbyV8XDMFDBCScgtQs3NNJxz4yOEz+6/
v9T2SB1fxJOgrzfGXLUnhJKV377JoBHyiSly71GGjyEusrBlLY2VhcU+RIBaXgr9swznE5SQBPrz
8vvKD7r8YrK5/Fmuv8jyp9EQ7l87Br+QnNSjzLTVqiZfZUM0tKt5MOuzETeutjO86rMy1ereDaPm
nJbsTmyU81nn71BBsZ6wD7aeVMNzsCqfrKPCO+5pqiGo545druVoG0Fw6MotCX3bq9cIUiEAfp4Q
GD9rlm+ufR+78xpf6/N14NpN82BuVjirzAcn0E6BEhT2usyn4Oafmi6i+aCZh7hYgfOfT3O3lSFb
xGVLXkK2KmRxd2h0Ig00I7H9xn9poh0IOuUsK42yAhkZvX1ES/yLaQ5sseRAb7jITgalsV2CRRLf
m2WLoS1o3GqDQu8qjzd5hk/TjBSGuQoRbr7DafwPfvXg2IxpeleJg8VX6U5Ta/QUrMDdyq7TWmC1
C3xMtglgPgoVDjXgKTZwBTb9rx9Opqxgg8lB7zEBwL+So/Iy1eit5SeQIVI2R/Qs1LPh6eGNUdif
2qbU7vux0PyV65ubTvHDSyu7aT6n6zIp032R+eq9iQjiPRJSFlhGdn69OE+enOauf0FO5y0kzy3L
9jV1hvIkp8mDS/5j2/SGtrnGqKcunwKUjOBMec9jU6PV6xn5PhZVmxrdhLT8IqMYrvyIGrZefElU
dH1ltCsjMXfWe+Uhz/t61RQIvDTjoH8p+/q2dQKwDAXC/bjJZt/7CBQCKFT/Oe/0chPHrnIX2b2H
111Xn8Jadc6OXoO7wHngSV7JbFhRpn1aNRGIWZDUoSiZJNjU7EzFTT+xvUmFNYz1rS3mdd7N1uug
sFLwsni8a4TobhT3f7QjG8Xa1lFEFfpVXKJ8SIsO8aMIhStREMR1BWk3MUN2f8yQPXnSkBjqpsmj
+wZTlOXRUCr+s9nO2QNfv+EhSsLl0aC3eCPUkWrt5EZ5LO1nM6vyhwh46IdZKFdZuB/hvpDFKasx
8SwPs+BRS/IGrRZ6MmQIpVyKJ49d79fv4lmPAlYzYDYwCFPBaQrsYTPY3XiLvvB462VouOaRTcIT
xcktLkNjiMGe89AFRrHsT64bkHcbkjizsrf9y9LMEmHWQll75WFLv5rgvt9jUk+1CgLdVsqImkkP
V5t3rdAZNesuQSQhnPc4pY7b3NCswyC0uuPxVRtH4yVyZ+Nk91oBAAo/udDmHeImbUkBUXMeIhOA
j7CdaxMLlMCgfDJs8BUGeaKHRBdKPi4pQC0L/AeVX3nRPU1RKPLnb4guvM2MvfRtJspCwFdNso4S
c4JDhduq35p5o5NuuF14DwvFQXse7Ca/xUsNZoRkQiz8B+059KMcFxQc8hDdu5WYAtX8EhdOdedK
SELpVrwnWG/tF4iC0gUWeCuRt1u0auNY2SP3CQrDs9OzZC+Bx6+hXjrxY2Sm2jGzh3kHoyx7IVlz
tkuLPad06kLVgLxgUbxkEIrPEDrUR26E4twXzksgCfGYsVhr5BGavRy1LXV+/Cab8kDCtgJBlTjr
vkkoXSRq9UKaBiZkrZxjE8DFKhnmfI1rz7z1lAS2h9c560HthbAGtd6cRM49bMfwohlmtJZrv6Sd
3wZ0qh2XgbXz2qzNCFNYoSdbVKjv5772RKWmXCFD7XxrB5L+Rdr+ocCgW/dRRgUyCM1joc3FPmKt
t4GVOW+0fBhuTHUsN/LxYibVgx4YzpOMt+xvSPpQcP4RB2N5i7JY/dU10/ylLHolP7YORSpHbfNb
wNIIp4myAZm4/HaswYHJskE/rSyEYy4ARfwbheWtxHF9hHuJwcCFdR7AgbkivaLBK08oSmQoXG0H
wa1SG0qyRu6VGKHm8WEsU/vQGA28YKTn0JCh1vNU+yXyXsOoXRzXtm9Lg9Ko0iL5gRHj3uqK7gU7
i35fo4Ek7p3m2TGAtBZzfg/uYFj1U1ps4LabQNVt7UWrvjazilad11iHLBgnqnh0DTSVSBi7D4UQ
kar9vlppYwQYXJzdRAgTWVBh3ki7ESQUKCrdYcmyqlb+1l9Ivzy+3/rv5uuG2h30bDDWY1tOCELG
YDGApG96He05pyuCXeLU9m7CcPPZiDXKELyJj3KUHEOCcntu3cpRJzYPRp+Uj9ng2AhtH+QkSFfO
vVZVd7Jn2NEEpjqk6ieujzcGOdYU7d0cXkRnOR22DV72pH4FoNo/9eJg5shb6uhU7WW3r90ZZHbx
RfbkKW4TvTimGuCixnwgTP0+RmZxExWeccD9iyqoqMNVRgF9IgmrtazXyZisww2eDWQBjfhrXFFC
bSdSoIsto5wrR/ME4K2YK0N56oO5rSY2//zN1yDnP1f5OGHMCp4Bj+F46doRnlBUDkYQ+bl/scrm
WZYgqFD6F1cpn2W5wg09T47JaoUlZjrMlOijvzlPXEXO9AuIqxb1sV2kZnu5fJSLRl9Bsd6xw/gs
l5mhHwZ7Lx/HjRxlVZrez8bLoOO6I/SI5aFE1vrW14b9NeFno8cnQ0u+Dy8IDyvzfu/XHgo2SZEe
Ur148QUzLQ3N4dC3YwwKEt6aFQIhb0KtJvNJF4Ls1myi/lNuRv29haVEFf3O4sf/7g7fE6Ab3zIF
t6Vwtson2GHGLgLHfsMGCKW3wBLOFWnz7NvlVy+e5o0b4MSALHgBfBX31ljX7L0jRWfAj//Ul+Op
GO9Sna9wBV3kL/rrXPfFShLyqrBrHvFQ4elTTrcyVCsF8oqx/iQJfPIQiMoraUh0YQXPbzn8f55U
hhQbR8nGVcM7r5j5OFnsbOOmc4+u1DvQO7fdvDF0e0DcOyf22N0VbQVwZVI+W3CoZf7Xdm3ziKrO
tGkm1iyYMUTzcx2CDkxJDG2kBoqUp1uE9/ppQ40Wt2XbsPYw6Z9soREfRR58G9GCN8Wh4uEflu20
/TAgpwzUWfBvcjayl2e41KUjIiHpZNrbEHm2rSRQSH9hz9whONKA8IFvoZXaoaFceNIwTHsP8xpz
/+gFZXSSkLBZjsqmhJKRBgDcP/40ulxBjMjzJGJscGJ1a2L7ymrf4SWlKmD5narP9LPRfx15uSMi
T+aTlQWLeUM2Reaz1QqkANlkNIA2tVUTQA/P+knfLDeT7I+eoW8KANzq/jq+3ExD0l8WwYts9OCe
aAh5BH2r3MSzpu66xAweVbxH4eIaze+D4T7GUjWav19SWOqfvtP/riJN/Fsa5vC76yh4SLHP24+D
MxxGS/86j91TK5FUjd1gLkJ3+R5asW7ddPrwFJXKmlL5oiOw4EFH/l4r/i15tsp9lqvE0QXn2mXD
tcTSBMsWVjs1AuMG4Mug+TSMo/rSbXh+Gi8U63Q8M/IOSIlnvGCCq+4iozF2crR2sdkyQwvYiNWB
0TZLNBU6L0I5zsRuQNhNm9oU3tgtzrHyX1/G+jqOV4YNTF52DdV5myK78iCvsgdKPBy0WU3UfR3a
X2ZvLN5Qr/wmGvmvZF0l2bipUoSs0Khug70kgcvDdeQak61BUsRlU+swSEDsGBpTpJ30wTnGIVws
xzW+64p6Tio7+JYnQGBgcII0S/7oU0X/Ylc5GgN9nvxeB1Dh5xbUmNYANYIxFj8HPlJ+I4ntT0Op
e2u7S6Fq6iw30pQd1RzyWMzK8aJ5VnahAEb5tQ7M17R392km0HwQ8aOuVl97j3W5njX2I8ClcVfx
gW+KiWe8XVMSlrJjrdIlR0UfD1KPTIbkIRPuQbJ1HZACZrI7mEZ27NPkcA1VyvQcDm4Pdabrnyao
sl2C7bQnrB0hPCVbP/RBCYgujPL4Lg37k08ZAeEtUNOUkjHKTTO7f0LPrz76migqiyuVZEHYJxrC
5QPIq/YD6HqFvAaVo1erGAzeznTz36+wV9l6Ny/hvmoR35ifyZgYYofnhQ4gUiV8kFu6pEcuD74a
t4PYEcqYjnCl7s7hgwxxoyIxmPHqk4MTgupnCLbPSKrmnyInn0k7wZvvI95Xro6b7cSaRfKhcpxZ
1mAkqqPhqdmnCPzrfpyNbKOog7LTK7tYF0rgFfC+ItRD/W6H+VVwWmJ+Wj/l/WDcOavSMAuEfzIL
Cw2bcqBYw9mG9mdeFQPoRmO+HyzruwxTLfN4Sjv60ciL8FNfVfsPNsRWpMG0CWY4vKJuLQ/I4fSX
MUywxbXeQjKelYG+62oDXV0j64GoCYsah5zRWcqALe5arlrjMEOabS1VwgIr4ilu5/mqQ9yB+jnM
+rKob7vZCe55Cob3tTiYReStTQtwgRyQMTkaga1XBbpDzJeXsAOVB4QBjv/DNZJC/WMsPO0oT5SD
hj4A+0ETWOth4hQuDn6yLrMcMuu9HFtiNw7AEuf4bsYP5bVrbLD0P2v/Ecpwflh2eFqYzPs8GN3V
gjDXxim6z82NjdFYs0UjBgFIMbt3mv2bZafBBgbcdW49DU1gP0Xhb23jD48ykubDCLqiGQ5yLCin
/KSULonwAITlsocC+zzvrpCPPJq4/a99CfV4Bw5pm/yZolOwv07RR+yWsb5Jj9IQDx1ICyj6E2K2
6NUERYAlX6ie5VjuO+NmKudmL0cjF9X6KJyQ2wU4/kmx1OoyRdpyaj1p9SprBBZ6DMw1OhI5xRvh
yWKT0zhmbvI9RBej2ZLKAZAfK7fL3xDjzG06o21aF5pN/RmgTgrm8b4MyvoSw1q/wnlkXOU3gYPG
XA9VkHdzyYS8m+sLc9zr3Kkc/wTiDfwYiSmjuMDFHvfKpBQsD0npan72tQnG6r424+4RHOWdDEd1
/DZL4h70uXw/y9DvZDikSuEjercJq8ZA1mf0TrqPBynLWwP8RNmsyXiXX4LGPGcJxn1tP2wMXYm/
hoU78+WIwk9Z0rlbvAgxGp5Ql0TNtn20UW08hp3XCKuJ5lEeRl6urDp6dQ9nBJXr2IUYifL1fSzQ
7J1tm0u9zY7ZiMfmPB9k0U3Wz2QNrgO4OqLfdQ3Pph/gj9y/yEnXeBE56VbDvGpzHeix4P6rqFk1
PoS4snA3PqiKNQpIGCAOeCwsLS2aLjjEPqYWcrnXuBzU2Yfc+NzmoSkcGGRMHmIXzmjn6H+yt+3u
cgekYmnD6iLP9DKq/XxDeiZZ48FRvlQjuqC2EmG2YTfFCww5d+WkZnaWo8Fs7jxtih+6FE1Oa5MW
frKVKZp5CL9ZYeUfJf9Dckpm2Jc7y/Gs9XJHuoFi38LbWE6QU9IR52UF2WLMjjGTym3fuZWtSCnc
2yHQ0G+KZ/d2Ei0SD+770dh8Jt8UrDGpN39DiWQj/W581qqboB7d86hV+p3rk7mXdPNRqR/KWks+
Dy5uGH7TWrsAiDYY+NY5gqMz14HS+Hs/4AXJa6E9D1gpy3erfGdG0fwZUbr8VvYM4b+sjfAK5fvV
EO7MfAI5Jg8uhlfAs/KQb8aQkH6vrXDf553x0IqD7Xo5BtmqfQxm3qDrJjPPDXDf26XrKUfKgP69
nGsVvDx8a9jJ0wugnQ9zGQY3ljb+8TY9En7WpC3XWteyPSAnNW21GtlofxJXTxVfXctPIM+2q/5l
MnQMKET9MSNBtnbaMtheq5MfPNuvU1wnIfEpJwK1oRIg652u1mibaa50kWTrjeolTIcH1ghkpOvp
hIl2+eesta9tOaKBVJk+svyJiQhYKbAK+HFGdpVRfoVQkudG+QjFt1qXnQNKyivO2jzUOA2S5rVZ
VFn7eXI+VrSnoYg2ScBDUH6nrge4K5/YJlYnGZLfVCfgr2n432SEAg8ihkGNqZ8+e8VKBmtH2Qye
jxiWMcK6ymffO/RpfWsIHUTkXKt+tTSXYQNTyp77AVUQMR0GOVW6GMXsoHTCO2MO65WilPreQMDx
bkCnz1zNE4pWsaHgHieCy0TRMqj+nhQ9f3g3WTYbC6HHOWlvr3MdV7EOjet8lpAmCWGKs8BdD9Sc
17mEPCHwFd/IYXlYYE0S4XQ95x0s6jp9CcpryulZg3w3v9grDsLfbLmPj8j6ouA7flPFLj9G4xKR
JnINlxH7EDmwzEv+mudWc3Qw1PHb8EMeuOVmudUonN8qkfHNBNK4l4Ox1BaWzSnS03Pbqqvr3A/n
OyGWV1aZ4xb248JTHB41dPbOjdMrdziYyGfUlZ/WhdW4Ki2/PFwHGlYX+xLcwkrGOsfDEii5lfd6
AZsEO6/p0adCa52MWqGrdY817s3F3g5z7fzLv/7jv/7z6/jfg+/FfZHyws//lXfZfYF4ffPrL7b1
y7/KJXz89usvlu65bGccS9dR03JNU1cZ//r6iEIOs7X/Bih6LKIgT09gu7OtFSVQ6Fy+5CI3KjPo
MnNuwNAlXa0/jTi9NHo6ftJ5ex9xDXO32KzPr/JAudLdkqLQjnFeT588q0ZeR1BaNS1F4b+cLpoP
PrweRqRxzVh9Rf30cRw7/aAnsw2fbYDWcEI/zzwhaHdTOuT1sC8XrgL4hK+wpvd3dq4qOlZ/eXBG
HXJHSZsyEu64S4YuGH3sAioY4Foe9WAlRDdKkVtScYpwCitek4qIcazgkEzoowMrS/fAHZIlFk3R
ra1w/8sZRTXblxHn4+tJIEizg7xQmuI8/8//Gq7+87+Goaoe0uxkayzXMjT+PX7+10gTg7QLuItT
moDzmaygvk/duqZgqDUb3HbLrYzJA/4R2m3ZxEsIHTlYWx3wa91s4g0VV/Rd0mq4g0/TLwcMOXKw
ogXvXYDViLuk4QBKudP2UzQ00bZtqm/o9m7eZD5Kt3EvSjsG61Alu4woFvTGa59CAxWsOWjuatGS
A3pFfkDG3NwBiNC1eOvJ4HJ2abU6igH71DJ8qMhsGJctZo5ixly8bTiVlnd9qhlvG07kAmNQR/VJ
TpUnTWbDpjPsjJN8BcKpaI7XSy4xLpnWnn0ve/KSXTHGO9lFzy++Q7Fo2bPK68pLgpU2lh8jL+np
io/GG5tenS/Q4Z//qQ3V+PBvrXmOw1eONLFhgRxXP3zzFMU1MBvLw0NUqtppTF3y9g3uEHqKBjAO
Bu6mDSfwPH5Buk72py614cY86VNsXTqzxDCvwT93jaRVvV36XqQ0Zw9hNyfq/ppTN/wrjDF6uUZe
OpcQ9Peh1rKBTHrifZq85As2efNXY84+YaLkfZ4QKdsZStcf5yqwH3jW8wxzO/Vr0LZwA8Lmdz+k
UjiTkbzBSsdH+KHBuHMe5q/IzbXDFH21fdtbZ3WXX3R/xGmc+x2KjVVDKYTkZ/LTkqCxV541KPdz
kqeI0iPtYXrpE9KowcmADHcnD2pNuiHMkwZx0tmFQwt9S8bk6KhH3a7rjGBd930rbA85LyzIRuBr
d7vE8lEwL3tdPwbD2G+SIYl4+6doXPt6Sx6KWx9+Omo48qCTU2hstrWyNzvDeGtb481V8NpCOg9/
ZZ7ey0VGlzJzwyJie72IVaCBAQQhXi6cVlV1JAeW4SYYayQHcTrg8a5RRoq18pKl+BINiV5ie1KV
l1LEWtjovOZc+3vYRvFhmS1HzDZ+8Z0OWIg8V5whT5NdGLl3ygCQT4aWi8imVjhHrW8NiCoGF5Yx
eRVPN54LO9pbfRzf9DOAhfHHQbcLJA1QlAdLTBn9w4DshkELi6YCViy78ozrPNNWjGOGbu2H+LXb
oXTmeLiZ/d3pgz3BGssAQMoTnE6fN2GIZO2V5qXWzsZVwuwmQI6WQrkkiAnamBjwxcA1tJDKrNvM
ZQupflGKbHztospaNU053mlmat7Wlduv5cCczRfE6fPPjjVXx7hNE/TkyuwV4Uw5jkF8t9JK46Ai
OnIhCdlenNHhAPh9a4LKX1ui6wKIMBGhp6StApzYWQHI8o08R63yOwOv7KPpurq2ktOtiB05KCdx
ORlYxvyqto+m3d4vk+Q18CLId7A53ZWc3cPfPrAxJvtPRjd+KvuDo2O8V3b6uSHHjJK/az4kBgJC
WrR0YrL2t0aXHuVQJybZPV8+Cn0Z7md0Zcxk/0VpETay7MoBUyg646WRktpmnozpZD9wsR/y5Xry
oqUWsEwTkB3x0+XcIQapFrQPtTFbIJGN+bYMEJ6ygYBMZC1DRUfNoYNqh9/sjIVtXBl3va8ad7JV
Zea8snV32kfI0tlAQRj21GLXTI55XmKOErfnlAW8HFxiQ0OBAtItsCH5A+RQY406JGLcH2T33U9J
SY6MSX0axQ+W8Wwe4I32wpfNA7Aj4mUxkQ/sw29LDHjn7T+/InTX+/CK0FXX9fBrcyyPpmmJ5cK7
xRnPe90BwGzsMf4QiK/U1tLd2Jhd+Zt/jMdqOCHD5d+bCmKk7VBlX01V3VdYG/1Wm7xKqmJ+P4NU
z/hbmWFilteax/OAAnrVj2iwuw1cYMHKm8O2W8tRKTotR+cOprCVq8a7yZ6Doi9frXt3VtpdEw0R
byIXCngyleIZ66IfU436QywOowEgKsar+yBjYVQ/R0Ot34yu/UcCnfOEpLH+sBxUZY8De3yRPTld
tuR1tKRlgBkI7tj3rHLLG01ovRte2NWrOUYrulI08U4snJtmUgkuTdEPUhg0fzuCSqM36+8niPny
yrO4vDxJdmVLxmS3Y+259f0Ay5ofPwGlDN6z737Y/+lalj48UEJQ99frLZ9OnPD+w19/jyLMm0Nr
aDfXj7Wccp0iP1eaxUc9A+IXe7Z/yzbJWI2ak/3u4kW3hm0z3IBIdJ4nDyQ5C3vUZaZxpwlqilRZ
eqe9tKgu8YRDIVhs8a4HZP2M9WS5FXt+iCxy4HqJ0UOdYvdhxOob/De7wFl38Pvv7d74iqqFf5z0
Etc3SDA1Rlm6unYU4QI3myn5qKxdIfvXF637GzmR8jDF6rhDsQrhrv570inOEnaHJN/Yle3vM20w
+tWcJTj5hqPinaOhKna9IH/IbixisrXMtMvSP7ca9cLOrs0b+WZpnApx+VDbL+8ZyTe2Oh0YeaTr
3/1JHd9GxItGzokso1nXnYVkH+uuvdE6+K0acfpiu86+mwrz1fYcd43tYXCLlW5wX8VkhUtcSF99
WKYD6jdPrTViiYBV3lbG+ZYG3VC/WphgbcMqt46pYSafEiXDL3EOtnNNeYhtsCCmJ1jlqUHXgNFA
Km0Junyzbno0b2QMZ3Xz0ho+W6cpUr0Vj8IGdiZBOVzFHhgTD1j+ylz+N0Zdsi9rxb9xjSY+JVVB
bqJXayp9eb0DYpo88MAvN+A+ms9FlxnYQ+jJFzurnsEsYfYxphts/sabMcQftVMU7WLnOvXysWAp
56n6ZYllbElX0dAfY57+N21XvQ3UomXmmMhDbuTuk/NkUJ5HJelrEOE6UnVhcInjs3SoDVASV30r
vOiC6wZmVtnJLjBGKEp1Ee1nntcX6Vwb8qY++nHQK09LYl7zzBZIT3MvwZJjotSbJM6bG4NTPom4
RC7JeNwU9/JR/x8/7cMbuS//WpSU34Ow/dD9r/334vKafW/+U5z1Y9bP5/zXpyLjv3+ccht9rYum
+LP9OOun6/LT3z7d5rV9/amzzduonR667yhFfG+6tP0rnyBm/r8O/uu7vMqnqfz+6y9fiy5vxdWC
qMh/eRsS+QePTdGPdIW4/NuY+EP8+su+Lr7n6f/8H/m36PXjWd9fm/bXXxRN+7ep6SZpDNUjE21o
vCKH73LI0f/tsKHWXFuzHEFfsX/5F6SuNvz1F9f4t+UYjupYrmqRVFcZaopODFnevx3yEbx3bZPN
mWP98tdv/5ZNWf7Z/j674n14geuaY7OxExcyVfia9of9fGG3SB1b8XDrzr+nQkp2Ko3yZtbjftsp
JRuCqmLxL4PyoFLjcNeyKXgsN9dzZGwQZ19ny1Zp23Ci2uHMTV4eCnUEnTvmU7UyWldFvkA0MVVU
b7D9KlZJgGHJ0lVK9cZRrL+G3zWXk1LbUdYDLOtNVMFisdnlYXA2OUhvcLCssO+XPk5JXY+RaYbq
q9BrpJpXkIx1nbMS4WfL1wGeiTinao2pOCF2qR/10D58vE6bD/BXotH+3Z4zjARqKE0Tn3eNfBLi
+va0wikaoJXoyYPesuuDQStGyxL6+CTg9grcIjlRFb0SnYC3OQCNdl3bjUJrcLrMun2O1f5WDXSW
tnNcfiElJeg+4acxcO0bLD9xyUb74AvA2y8O1rqPrUsyHpA0KlsJ1GhliN1TirJBlLEBEZEEuNbp
3R3/Nwk6buafF4HcQ45psWPQNVWzXUOOv1sEOhbUUY8txS1OQKMwkW1PiTg0nQ4KOw319lSSvz/J
EdmVrSiDWeWpAZr/llue5EFP1ZLUUlCkS/BdU457hRAbG6N2C/ZQvVjJjjxheicPHenWO3jM/G1L
xJqFoIjbdokFQvacDYGz9yzlvHAMgkndmFmH8oRqfYnrcaVFmvobrOyEnTMg6g6J1M+2Pu9QCXqF
dWHuw9iLgRS6/kYXupOWEJm8ylDKrjygX2TtzVJ/kb2/m6tY+oQkWRRshrg+5k427Sy1m04AjKeT
SiY2W137WjdkQGbE+DIkZ/mNMZ0Amv81FWzkdLqeJFvv5oBUTI9tZK4RQTTvmqbPEB5yN3zrzbsW
/0CHpUWCaMjs6qtyQCc17tVwBVoqvJvm4Ts0gvqhLU1nDVc0Im7bN9cDZEDnXZfdAHuiSSykxLxh
Bozch2W2tc1+ttZ53n7JuyDhy9r7pzY2/VMvDrpi1mvY4yEacW6JxwUlj3BK4y1WGtODZXbuxo2A
ovzzrWt+yGbqmmuYus3D2TRdwyK//PP2pR9Vxx8tI71F/co72UPQ7K3Ev6l7c2s7rNCoqH0JhnJ6
SspZOZRDgGksLmwr3aYwMhiv4Hpw8WXBBCBLNGcohIfZ774tMbZ02LJrT5r2EExR/aTiHLyZVBVz
AVvzUsg3wFTmNqE5VphU5zpK4FRiHqs6bW+NYAyfsVH8rUmzS25SVxklgkjyv2HJJMeki24XNri5
/+e/jOV8/E7zl0E9gPeCKl5RH98LyLcXAAHS9Laf6oPvKeEZ5m/N2rxdtfKIi0p57mulPC992QxA
ZGHqWe8Do0y2cRENLJbNcmVOUXep4u6PJKrI9E3qt7GweYwBfRsUp7kLcAK/T3rW6t6knDKlVE61
nSEpK5uj4WALJJtIy1AulLOW5rsJBhgWaN4jxcZ5xFiirS/FFNcXELytthp1tLvnCCxag/Wt5zrd
nWblCM+4XvAZCXbvEHrfk2r0m4UDGZYJhEbJd4zULj9rpcqCtAgxsK2D4vjPf25PpFLfFzlMVUeB
WLcMVzUt/uIfbkQ/bmPddAfvpA6Duc5sXT9dDyUFhaU7FoUD+vtHX87pZfDD9GWmDBqWvUPWIT9c
p8jWh8ugqGMsP6Xhw77/KWXtABFoDWNrw/g+N21SA0epSCN1kJBWFJuS86AB4kDVGexOU6P9pTRN
spEj8eQyYrlR+jZpVPL86NjRYYnJs8WBqlf7ds51pEWB4aCU9l0oL+PIy4jZkJ09eL5gXUygqbzN
9QbAexrMJ9m3RVB2+UrqOx7vKBi0c/tZT4uTb7U3djWx1zDAY1HVj6yjC+1602mB/iJbMtaV87Or
B/Gqj6a7zhYG2zEu0sVgHlSyvrIHy9pl3UC8ieJ5/X+5Lz6+WrkvXF6umqfbumGo3of8yuihGjTE
hoPd3oRBzTzo90E/YJaRNgkkudy4lzFYEoOAnM1rNZ9b0DwGyPXQG1nwiPxr57K2CRUWV6LX+hY2
MnKgwH3ojE7fJofYdpEp3rkI/sw6TDK6KghuZAsLRqALZWPw1fx5pDdBt69iq1s5YTgfoccM+Qrd
e3UT6s6w8lwQBuu6btxTPdnOyca36TQpI5P64sXTayRpstm7UewSlbiGJIyuxxhviO71AILhfVcO
sHbwburoOHdHFRfcs1VCP6tsd0NFYzynhQEgVDbbKVFA9/rNHZZYqJMPRhCe8Jsfz7nasIHUTKRh
/HhvNtWLhUnITSKcslEvRkXl2gfM8zZyjcXhqK3Ji6E26s4bddJwUXfLEb6wny2Av370+12pAuyo
Tf1Y9sJzu0JfYPPPN4nz8S1m2RTiDJKKhmdoKgv5n99iqUF1bPQN59jZgMqmTdqF9XYKaw9xTSxD
XN1Ad2ZElWksk2DdFDMbbcd7nrXOIpEz+DzR6SJ81u1b1562y2he5RsgQNVx9HoMNb253hS1Wz/O
mGfyRM0vskcRhmejVz7L3pgUzeP/4uy8luM2ojT8RKhCoxFvJ0dyGCRZukGJso2cM55+PzS9okW7
zNq96ZpuYIacQTrhDxP2FlujDA3waeyvBnKb7QT+/+6V4uFC5a4z7/ZK8Pj3mVLlUY5sbB/00bvp
g9z00+x9zoJ92MFgiZo82Apshc/wDcWDcKMC4l+DpIs+/J4OrfaYGflzmEeo77XlFb8OknULf4dl
UPAcN5u/On7Znt7WqQJYW2doo42tobDw38cK+bN3d3pyQFdYnkthRWKP+z5Ybmlk1YYu5mNJJXLr
e0YGENblBqteamHJS3DC+QX2JUw7ALWrcJmqtfe7u7FhN4CZy/xieFEOpDwMd+93Uu9Un9GblUMQ
CAdX0X7NGTXpeYabq9IUtaaGv1GD7YULHJqNpAmYXd52Uevy7X1qrjYjvS4PI5+qZvlcNxcNcSTg
uHIb+01zl+XGhNR2DVNeYMfxOlVbbBDM1yn9U02qUuKHsQxqqqUeyj0WKFQ9bF+X3jYmnYPw1jj0
q7e1t/eTW4pNW8chbTA+Tm1Qn6mmVPeQbUYwBdcjtha9ra/MIO5PRW9IQOa1S3drACeEPVzRl959
3QrnU5D/qVYdAyteJypB/S074WWDDuXcZTs1rU0shL0kTzZTb7onOk3OzRixyprrSt/3BLca+lC9
s42QY94Uy2a1T4mM5goNmZMiL2Bg3AF6SRDH0AaAXGr6xoOoFzLE3Mp8FQURrdau2ypXCzW4iz6R
A4m52Fgd2s9D5tq7WNTgYpLhnBl+dc11MLMzkU2/QZI8Wvekmlu1RQ1tQTS/Ui/xdbH3VuF8e12b
pAMl0miDVRrp4YMxOTvYesbzPBUCs6Vo4/IAflSz0q5QUq/07qKmNPozGNNhcFBTnxvXXrSNvlFT
o/vqV3CnzcK+s5B9PXOluC5xl0lqNXdipTyIel1bFlvzdR9lZKM2/G2/jvZg5tW3MNP8S1126P2F
rvaZfAlRgagJt2rq4Ri46QnMDmoqJD9lZpnmVU3J7zdC74ejN/h80+XxoIZK3c+brIjOWviMagtP
DJizj6/cFsTitlNqoduj7G1QoysgegEXWQ29C+030l/icG4Ofe7U990w/DWIAIXVNLl/t+xkR32k
3jj+uvdYfjEq0g71/nQYTiEaVKc3OcyYCrvJJfUqi/mmnBnkaMbW8P/WSirzdXOByNC84i3oE6ZX
9SF/LTmLImasPYQ1dykrGa9gcobXIbCZmlY97B2uWyNCnZ7z4RjNgm8uXc86xzySwk2K4e4Gw/Fb
3TUTvTuhP6pBHxt02OphPqqpP5jVfcdjsqlaBC19X7TbrppAOlvUftdjYO+q2hgRVuntVZGAczf9
P/Ku/cMyyZWENtTUb+sITziRn+HWTTvDKuanwrV/65J8rTjNagDp2NwLG3vf0ESIS61x8MhEluFt
g1pTW9UGs6Bc9PaOIkc01/O0IvlueE2xrhob6mKWhtbONgeDCCSKYU0AnqAT9T3SKTiFU1jcKaAY
/bJNo4/22VSW4woxtqzNVWGfi0jg06p2Xta6ZT81Q/Tor/eHS1H9g6fTO6wVCgYuxC3kJRwGC3ry
r5EEpzrWKy50YbuZmh+lOT9OVEBO+jLgK9Cd1DQY7xHNkcekCS7NWG31qTX2c9BPKxLKfB9AglgV
Rupdw9Fxr6PTe1c1FTMCAJojd72hy3M+GhuDKHxXOHUOHyXHyCe2SCr0eIbsMD6F3ewdIlwLLslk
J9xfHbSGQeKt3Q+ibCl+fSa/fm3XogIrbZdEbAHC/K2A1SItk/W97DBIyfsdTYfhyRdzdImd+g+T
Po2VV+RkDtQAc7LXJMPipAZneTUjlnLUjS+KCqYoXmGqv2B1mO1cXDlOud9DGxgNl95lF68ymiih
1RanNpuyi0C//pIF9nek2+K9sYSyKp5Fn6n54Fua7yIP9S0dog8doLEFiGs5+H/7lk5utBgzhwgS
jELby9SM7qxlQL7cwWTHe0GKprtAz8t3QY9gspqKwF1hsiTvIFboa6CyiHGg4Lbu8uFhMIbuLg6k
dsgcwa9EPHH0Ztxni6Z1UVNiIBE5W2bpYm3GrOwmH7sAEYN4q7IvQ0sxtW69O9l5xsqvSSOQDY6B
JU/iDrN3dDniyPveEi98DhsX96++y9fJglUQJX+6zrj3hRW5Jd3lD66EfzkliM0EJ4R0hE7x/tcf
C/kIQEDuYpkUUAbL8qB8HQzMfNfCLMpd3rn9qRxog9VebcONWhuF42yBX9pnfTRhnadAjNws9jej
7N2b2SXujY0UUJoLpR1/H0lR3eYFQhdzU6Pww1ExrWJd6t1vbvybKa3p0iVNsZU9oolj/MF3fF/9
Wk4Iz6IrYS6pJWf+u9q/qEaqfTgaEDF6zp4sobS4uSHgQ+HWWrddWl/UgH89ACUc5nZva0NSibVu
4UEfDFl6lqMntq6LNdvU1Q02DiGdA8jEfeTvq+yOSp5FDmHXxkqfvehawhI/tdCh/GgsL06eeKsB
xPGrO4sRACrzg9zGgA7ARW0XOcbhyCsltlduvAorS0WtD4P0UCTVXYBvd6z51v/jeqHFIrlUyKp0
fqB3p0CSdHCk8VgaEb++9C0aTWYhki1GGv16cMT9rOGjmSycv9SxA/AwrXFo0etJHAcRZZl1C48r
I7mu5nvTIqLzRQk8p0176xS5yabRwJxkpZM9WwjsxaXzNFKfGEKA4kU1nWZEKHddJD41WGSdEahu
D67Qjj7EnwpJnc2c40oK+E/c8mH8GlfW1sVF+Ycpcny+XPMPYPB3lRHb30qnOGnt14CuAdo95gfp
p/GuVMhpRAeJhii2RzzBXOfd7zSXuQ6iPl3MPYGEwuBzdk4zWWvLSO4LJxieSr96CJMEi07TwB8o
K8KTJvXf+Y4dKYAPDKQdzYvZuBp20uPeL2iBhlEa3pVNAwOx+3OgdnfJm64/hHyHdeYUA24EgJ1t
dJfuXAtnlf++/NW98G/1OPWdBHw2gzulYVGE+fXYE79EAHrLBQ/VmOvWBESsiYyCkiUvTVG4pyKZ
16MfacjI9/6lo0TyOnjpSBvdCo+09vArX/TeifWnW91EBtjuC7eDVRRNtP1/DhhQbwkeu7XRC8wq
L4NMunMcBuMlqqu0Q0yPlxhOjpdhGSAB7OMRhLbudadxAXpDpQ8ug4X9/BADky5x4I2C7mr10joo
m5YmRdqzM9C4BkJQEHnt8kWXCcxdtfWMAeGhXPaQH4kH/XZYvir+yTpFRw2Js00jJDLRmQzvEk1s
/aQiDAwRsbgZNKVeh7oLfwh9TD64Q8nlwfv+MBg0T6l9AkQFAv7rYehojSF4A0084edCNxwdCspJ
mn9fprU89j+Muf8tdGrtbmgN7Y4qv39CWOISoU9zDlGj6elpgPbiqnGs6QV4uHlRw/jzVddm9arS
K2drGTI+zUGy6bQuvgzLEIMRh4cRX/Vs6q6RU6NblIs9h5eGf1E9fHDS/cu3pX8mdMIvD7y7/e6Z
Y2YhsMmJk3mQs1jXgVVi8ewMF013k11wnmC6ebGX/TkF4cOU761MVpe4GjZi4kxAmVKim9Idwhqt
QrwMB2CAd7Nt9zuwkcWR8trW7wvkUDMbAIgjvXM8jF+cOCWyrLJyTWcajnWPMpInM4TIHJsKfq8n
Z8wSkrMh7XYtK6Tqp0CjHLkMXW96O6dwnr2oKK9qKIKpvLolRmMzsp5C4sODNMh0LyfEiTGhxuqe
exZE3lsSNTbWp1R8QXcu/nxDu7HzGVsMjCQj7OtPFM36ox1qdOcWnGeBUwSmg4BKEqyZPzjTzH8+
7z2aQcuPbpsmqZ7x65lWhqgqm4Nf7SixHvzRDs/6bMEfo3cNBijFtUCMe8eOMTAZyx+t4/b3kZTr
EmFqL+Gej3xWtakKGIpN6XwvJbV0ArxVrvf6VZtpg6IC7AJR99eeVdHx9KdtoOnTsaesFfnmWWu9
owQjcgwnWDR2p3cnmkXrqi/kwdJGua5aVFItjyoaFR+JYsvR1swNuEvIn2P44/9+KnLXcxwyHcGP
8r7ubLRJj4luVu9MW/APNL/lddZ9T8yq32rGlJxS3b0EfhDfCz8Va3t03b3rufGT3fTdpW68TaAj
Q2oWCY3DKjwgmL2UU2370ngepkQzcqWDpa/wmS4QiRhDMKJesIGBtwny6aV1dBgXy4Mw5pQ7oWs/
RZM8ObJ48GjPIrRWLn6NXmMeZZLepgHnqFdWvt43e7R3tmWTgvX0jfo1vhom+c0fyB4BQ1unfhmq
Mcn25qhdo3KUJzJabRuKKVl5lWZsNENMSIvgn5TVFkgIZ3Ifa9t3H+d42+jpipDZOPfTVF+LKC0/
CDysd0X/5eFjCVMISrnLfe994OGV8WRVnlbtjLA8WtaYPTpB/Xs2Wikw75K7degYO3Nw6ytQWf0o
ff1cpyagb8cyV1k3Rzer7p+zKr5QjtqXVZTtUiqRB32wh0OUzFgNuNVvVmvB2bOwxoiIHgxTPuVc
pH1uvmSFFWH2qd8oY6IW6qbdnmfQl7pLnVOPB+7K0EqsDYIq3HmlCWB3DlCmcPFGhiu/c7IX6MHY
ry2VPycRzcWdAu885/1TGIQoYcf1BgkebEz8LDmrwdASJPMdaa5no7M/wCeon+vdQ8QxbV26lPVd
CBLv4pOwyIDzAZLeza1NQong/bZDj6nrKoSQEvKQqNL+GN3qazGImAg85hfunXZXpXG/R3Hmagze
M9aF3JILJDrz4nOQxvsum3GSMnDWFrz/yfTxLDXNbUPEt/Hr2v8tI7FYwbhbz1oET06MIU9rzvSo
HdHBT5prK/vgWgeCo9qXP2ACn//7IraWp+MvX9whLhOo5Hgm8Av9fWDG1VSUY895ZM/WTuRTd8ZL
VB6rLr22VRTtWk1HoWLwejS4sE6Ty/VJ0URfT0OUbKqxTddWW8qnZHpe4NH7Si8zfFnlrU0Q1UK4
HnjNkI5XSiP2AfVLuvp+uENvHaHDvC7v6PTsYovU3Qxg0U5dFR117qcQLE2k17j97BF1/8EfNL6M
s7GpATtb/Do/mtp50BHqWvFl0x10iB7BliF/yqyVsSAdctfKTmbmAKDwdtOcI6FQhUjNFSRdYy0j
dBjjY+16/UbUGHKFlnnqssFEeYx65X//xu4/KiZkh7ajLlcEzqz3fXJjmpu41+x0F2Ad5KJEh3+5
7l3tjtDKH+oSk0+mRCYCehgty+ssJ/NqPKhlPW5hjamXavCtJl2HaEyBsORdJdDrbUn0uI6sOH8A
neiskRLHpwoHT6T9WKO7pW/wVem3rjf7V/STkbZETtbZIMIDUb7L51viwX4g7tR/mMHJKjqdQmxv
3rxUInQcWDAYSEZXequDXBpoyalXkFnuEyjn+7d1Q/qYRqj5ZDd/Gr053COwI1a4FWRPIZnUrs00
79T6AM1DCw/h3Jr7z3nQvRRtkxwhyrjhjRSC51dUT/Tepm6ryRigb993RDGUexYZ5M+zi3xY0hvN
tQ/H4lJM1me31uU+sHKkjTVnPOWzTcFgUVAAk34qPVdQVuiL66tQNkep3MUe3q922IbjiiBWfHBT
QW/zHxeX4QLccyx9gTzJ99AR+L6lJu0sQoTDDK+B6ez6tkq/wIGtD6OmObuJ5/pXu/okkTr97uHN
teV54R/xCJmftci/NVLW381mxh7INfSrAZ+jHEv42HHobWXReI9j5UCHy7rh6zygnFAHCfXniiON
sinShfNd0AvrG50XGIS6ETwHbUr9U/NAnVu4U012+RTCKDWzqLpTM2iYxR5z83TjDQUVZ4/7fdej
JqRR919syuFGd3pxJ9xQP3BWB9geIKMZlQFsykB+WmakS8lVNPRDKi167kXygn2Pe3mdDQLhfxxH
d2qqjb131mWdrNR0cKkZVVm/9iD53zyAND5R0XerC/v7AEQY0a1bQgGr0VHJSs0+6didIh7LYFHc
3noh3CQ5TPol9SiRYJy3wkTJ2LkAsh4aOYAecaz+mxZp55bz+k/UTTd2orkvkhx51brk13HTaFua
RdMFj4OQh08X7R1zfP92JaKwvD1E5ufFbGoBvtdP8RiytXXg4AwGnDu41RFuM0D9/Yvt5cHRoMR8
GtAAOnNPd/axN4J5oVC9tRrTeOBaTzey6cpPqVVhPw/o+mtllj9CvAR/0D0+cjrk4arjn9eaNuKL
4syV1PYfvl09NkhfXKhWv2RNCIpx9KLxRIV4PKlXyc9XY9DoH0QjOE6/P9NBm1IE0cmDPeF579vL
OZqaPbJ1/rar/GFjhRYmr5F0Fo9R/84c4MWumiiZdjZREicLpSCkACaNrsOj2mVhSR2ryn1uKsq+
b0O1TD1PNid/aldv6+HsybMV1n/tq6aGEfmgRJd3qPnb3kMZIwcjmnbzboNeonfQBca0aRcHlP7n
YEYoi71N1Su1lmqBcSq75165p2RBxBGwjO+pb8SHuoySXb/oiRZle3MR9n7Ez6++s81m8cti3aLe
B4BeTGc5BOMdQt7VKsjhsOyKevp96OUJDI4BvIhz6kcog2KvknA1DJ2NUJV6mS2xU9kYaJYsOTpS
V+UpaoitFqvKFvzVOqNjsUkMp0Y7HxkPLKZQnn+VI5tMkodX7ZzcbcTKD6bPhYGfXa+n7aPfFtp1
NFtQHWP7qJZaMbhbAI48L0ph7PvJ9C7BIA+T5RvffEDYi2ynuJEBNoeG8sJR1pXAKj4JUBbiRgOm
63uI48uhivTPeu/YZIZ6ibWQWdqn0eb5nLbRuA6DSKzbKMl+ZPWz20E3aNsKHxXs3g890EokAIpP
EOeGA2AYOXB54T891vT3XIn2mRqUUNqrZppSRXtVSVs2O3m7JJuLVFqfhqchCouDeouoZ5R8MkB3
/J/eugyltpYYTJR3IUYbl2rzah/bSh67tu1WlJGz1NFgwomhXpW25pxfX4oQ1hjiHLs5i9liJ1S0
1ea/7aNepknkhxs5Ug4fzaDaqkVrjI0Prsp/Pn5cIQ0BKdeVjm0T2P6ar/KsjIwm0L2thcTFVoQ1
qdjcN/idjsFGzw13HTfUH6Gu5jdQN9lCYs1vA60uwzd2aSW7gzW4/lkNiTYhLK5pBAxRSa1w9gmN
1UsZBGG6Ko2Rcm0fFCe1qF6NesEdGPp7aqZ7sjJIvctQWNgH2DJ40mMH5WTfMj7rQD02+ACMN9EM
wf6/AzBhvYPOUalAyteUnk2tjpjxPaBCsyiJ1NHg72CLTysAduWXIijPCU7sj13TO/iwztt4EXhJ
MFq4oMvL/WoReMlbO9i7FJ93If4He1Dh0VZp1QMR+xIFARqxILUt7HJQQl7WvLowj+HSIFRL8fIq
t9MvkZdq1A36121q+ed71OcMrfPXe36uO8tnve36c92Wg4n2Fn9RymY6pNpQroDAtyciY+xP9ax4
dJM+f/R6A+EkbhY8/piqDZYz3nowJxcyzPyRg9beJYhvqZnaq8kQkI8X2d63D0KVAyHeLMiOahc/
T54XxgLVxaSiGsnQQ0Q/t8vQJUgHZUulUW1oyM7PeIOHxPXLjhlMGhAKxauyoulGUOkbtBZUam7O
mbzAF/8cTyVIqXHKjJUAQnUMF9FFvfWRKdPdmKiulSs3irQHcGn+gwW3b1MKVFzUWoz31wPGS4v9
cGVxSTJVG4YOudwkq+/Vu7JwTGDomQfHqcggenw9lClQB0HnUo7AnoUN4ebnVG1sfa9+SF2Kasse
r+qF8f9O33RG1ZI746XdlM3DCLiodkQCcHNRixz5jI0oPBf308UkGAWS8fq6qTHNvzapxVoJZqjF
Zpife33+lsaEbHc4f3BZdg/BbIv8hDlJ88ElI9/nhfR1QSGRCIPw5R6yMFL+3ggsLRkB9jQwLSYt
3mHtZZydn0M4a9fOi8JTFkjvjrzJX6Ooft8sjqpZmtqP2ezQILSRcCugaiN3OP6Bmm70WQvBH43r
YZH8zPqBcjj9WmNRt/QWe6kcwPHFk5290ZZCmD/4ZH+W+AK74fdkdO79VkYH1+7HBzUEwfdhLstb
OYPkyzntP0jc3iNupWPS1NJ16qzCAKX1XsjC4j/AaQKpCdngdLBBrTcn7wWPHdomHW9U2ld5Dgw2
RsYcZHgmD2GxsMP07ormGMAgm3pgSrXCCCWPOhrdtZPJvYomPBmBIYJpSZUgpIKDLoDW0w2Toz+c
4rgdTkGcm2svFDzXi+RTMnrTcTaCPwIbB9KxLLxLWulfh7hLt0Ho9I+x25SrArFP32ncRyEo2fQh
ddRSXsAmm4cmBMVnCC7VGtqvNz2auWbcW4bmHvFb+y1cSMhGLj55YzOeGhwkb8Kcw7U+ppc0bNGL
WgzzSiolxz6wv0Gqna/O4MxXaxl8cLnrlErtygDBt8obX/sS9j4HF7DTqfLr4DezGfdkEs6TBHbI
o2b6qpaH2qRabiDBot4EfHxa6Y0xXgkP8y9Jt0d9XPvSxb67Ayt36EsreGqrGZWQYpUiCvQ1hRO7
xZ0v/qhntdR8fimNQLYyhUlrQUoELvSFFvX3XriLQ3FD2LmDr5ntBteZztPPwUbbZT3HXoePToDK
mYHvElD2eqtiMGN08msxrKolPHgb0GXg0I3ej5Ko/kynL1nl0v/cJhM/b1qFd7Ov4VgoIZwjAZd+
UL9WdYZfvxBXtLuUsKnco4r7rsjVpnLUnIHmfo306srPjPiqhjAKEhhEcwIsN7F3am1MuuDs6fYW
q/T8qbLDeoOqsL+rqzF7gkzY3ZtldNARGn8idBguU95j0lrF05rCuLd5p7ar4Gd2Fv8JVMvfv/p2
dq4ZXdP+9zma3DtwL+6detXRMNuD5YL5sGxQQ175ydqZPGc7a3MAtiue7XVEVrHRqNTdDT8ayiba
qrOnG7gk98whCR4Gryt2ftknK4RzqycTN7GYBvWqF3127GQBptIHM7JRL9XQe2a8NiKygbe1JaKg
FpHH1gcoT+cfKZMNjt+m7GYJGxjN+8obCcOQDJKW6Gzr3r2TPsZTlqDN58WvQ+n19baYzXxdBk3w
0Leud3HK8QT9NnjQ0Uw/OLNebKnw2zo+YKAvTTAR68je5KHjf6Zl557dNkKJqrK5oP1o2Ialf9bj
cj7oWYQwjxusaf/hqBBvNMjO2CihwxVbo/Mcx8G0py4yb7CwEYeg8bRVudzrabA4h1C0L22gSfm6
pjZYtbtBm7+7qJkmCtKPys7WgG6bbUCcuS0Sw7imWtlvHb2K1xGPusucgVmYNeL+LKG8lA5I+Atz
uubZvC7IsB9h3eOGZgLq7SYzugxVj9s8JffcQShs1BOYNIshX50jitAKH5L0hCN1QXMPFWccYFde
i0xhMnXAr8GJONd00r7+d3T5L5cVXD+ddA6UhG5b3nKg/3afEFMF3bho6l3gVvt4AZ1jKmLQ5Fkw
6WpO/7Dec595rvq4PAxJfPZa/GiR2kXJGR/3/30ZGnF9UoulC9fbTOppo8VhhbZAWZ3UKzU0mufs
fHdGXc+GBfe6oQ2tvQd3cjLLfWiXxiGoedROC3Rtdt3xvvYzbLZQwu4WUJEaFkL9ZaDPuUKS4pxO
+jEy7JdxaimLFUXdXzRb7y+hw6Cmdr1tkaU80SbLzm/D7Mv2SMEWxpIGusOXfXv0YoDvgy9PlSEk
1D5/NTgc8AEHi0uJnNbBMKhj/feRcN6H+YBVCO55YFMOBqQm3h0JEwMKrZqDCiqLEZ26AHjVbPn5
puxCfWNpbvDgS7cHv4gQUuTZzVWbQiqGuFaZZZ/eIWjI1RKE1daeITyt1CLeUeldkdX2Jh4wXetk
jkqQpfUHnVThvvUQccIYyf0Egs/CsDRH+7vq+EUFBpi73h2C+3YZKC+WdwtQvguKa1dXxRX++3TO
DYw6yo4iAk/1ZwOp6GfpREjbooAadna+bReGRbHQKjrFo5h1ar9Y3EO+UKs0IM6etKOzUsg1p3rv
NuirvSnn4guZnGIxfqkNuFwrtdvYwgrtU8kdYRHdfdv55/udRWXEBQK6n8Ch3bJY/0AW5B+xFccK
XRcdUrNumeRn7wLM0DO72PDscoeAa7pCWcDfickcnrtiDo5apYPeWKZxEFwL1z2oJwi3CmOrTQFF
2xqp+6Vor5p1hkRmTuPJRK3rK5EtMLWy3eoi0Z7sNNIOij6ohiwMtdMo0WmObJC6Az20R9A9Hg3s
5iXUoyOiFcVRzmN/HEuwlwvlGGv4HZFi/dnisBDQtJtU0+YD0g/OyQ3RJpymrkdxK/37gOY4jL23
RbWP30ZHFynnfbTEj6Ni9i2Dmr6tJZhOpKu3+dvmtE3+DNFpOiLAjdzvyDPNbot2l3pRiyqmN2zB
qyXrrhVYcnsRxUEElJ0IXYmCtGrrhrF+bNM2RPuFPIb00t/Bh5jWlU2kJ/TYPjo6Vg1aO/8GLhkc
3YTap1664tFOqpVf5N/++4oVCq/wa0zikmCYngNR3bGN903krp7SyWndbof0m79Gd0IeWgfexraS
7jmz9AZJkxLEGInKOhYzVvE0L8EcVD9UjFy4Ub2L3ei5QQ0OSFQ4ctvD5Strpscipp3STNUp8rrw
FMbrermLqiEyim7nVMlXsM3jXVvyEyaj6K65N1/ddM64dy2Hc9CjU4oFl9nq68iAk97b43xJMqwU
1KCmmRxuAAOyQ9gMzWWys+bCQ/UWalG0t8cci5UhTR9HlBlWiW5Gq0mT4pQKlF1xa31pPX1EfHRd
GXOMBmu9aUsEdwOi0gPDdm6cAwcCmjl3sLRK7ZO95BPtIIJTMItTRAFsXSR9f5IZNHDfivYGjLQT
7jv6JvAFoAmbZvqIw1VCV/LZDcPirBEkXerFYe11HZLPXiDAi9EffdcuIsLqlvNDAF1y9To7tkk7
gsxamrVeB+ozl3qzt4tKrlvdqHe9LfNz2zaQx0hYryIPjEvfpyj3dPFu8utwz/l4zALPP+WBAwYM
CP7KFVl+4h8E6Rr72Ul4k32YiUginnpnMwnaclU7bX1OlnnvTPJYtxEYb6d5Divtm+YDJ1Gzejbq
TYlt6j5A4H2tEf3sNY7yeajx5RoaUnDqXPUTcPr2Cou1fpobTeytNHbX2gznZ+0OT6jzr+oxqJ6C
BWjShs189GQ/Ubn3aRBq1QkRS04k8pSTmnpD9hDlYQ+kIP0+1oa4yxOnfW7Dz7Dkph0narzS6hjL
jQWgSVjvnHP9PIehjelNgNOoGorY1z4IK/9Z9AOw6Vjgkw3TtCF9vQMIoeoBfjAcmp07csIikzqd
TNMcTzpQutdXao1SVLk2cQvadsnJDrz4qeuyC7dpb3M/B8t1lqDbnFPlPrt2irI0wO4SPfhr7t4F
gaudpF4Z57lv28OQmqdyYXiXU5juzSJ/xkHGPgmLDNJBOj+tnZkGd3lAOmq+rwsXMKndcu74hG8f
3E9M4q5f0zaTBoSz5OpCCHqtwA5/DcfAc4yowGTxnih4hUckcPJZvAR1ZD28DmIQ+8Ck7RqbMonX
ri+0TWIiF+B6XRqvzcGiqxyY2eF1O7ivz82A0tPbR2DwvRoKz7lXS2accEmA0TiIsriPG2GeZGg0
99YyNCDh7rOsus9QvDoVVtC+Lv1cj3J/WU8Rmvx1bZL9oesjcYxE6N8bVu3ddzrGGqZZya2avm2Y
tGSna73GVW149wZyZseg7J/0XoIWXIZeBgYaUDk+qOqlicJAtRqn7qY1PI/UWqKDC4yxDvCDr1Mo
p23i5/pBTYvMW2tUwD/zrasLKsagwOj5fPWMqVqDcwGsbI7R576IN0bdhF+NEf+lcgx1ahp82lhR
U8WJagrbJw0buqdRdzaIGY63UDJzbczYaC7psATYwwgyPIKtcqs2qqW8NxY98i4/qjUnHSne8uhY
qa2vQxY+tAgGX9UfsCYt20uvgZ64fKRvm9UTxux+rwNiS7J0YxkR5tfLX4+w7rtOg0VOxZ70wbd2
WZs3VLi/zdD8IBHr1hPOWcMugH26UaL49mjW96kYT3UBynANneT7v+2r3or68cvsCofbb7+0/zPj
sxl2jzrKk7+DZ/xkelP0GZuCYWdBVD/VDp6RZCnFWu3Bd+zFYP7Qs41MbDBmWebe5hRHqkYz54Oa
RrJAGCGf0hfbCDbN4LZ/4F7xMtpzgixiP29z7nqXchn4R+at2kDx6iXWY0QwogATwiRqj7lIR6Tl
ULggIKhQQJv7lG5Glzz6fZQ80nP9kvuFf1Yzkvj+1sHyDgKxHpJsm3ju/KB3VvYEZ+uotXgocZ8g
zMlnBMuXqZ6Az7RFXPEsCO+QA6nOZk8j4eb2mg6Mq6niP0f+SYFt41Nqd8UaXJF9UNM2aZpzGVEU
GSzcytZNXt6NgVPfARkBNAR0c1c6mB6oqZFUgBAyHr3qklIXIpGa2Duj2XHW92jAvp+HUMD3Hfy5
1dt1m2iF3Nbonm7cDF92v7Ju9OqMT8vMRo7ipgTleMy+blNqc8u2EqLY67Z2kv+H96nPVBJ2//W+
n3/h599T/xnMs/Jet7vvs/Xodnn5glZCupnrwrpGqJNcwjKTG1A75rfWGdag/QXiU4C9+9h1b+2k
Rf/D13k1t400a/gXoQo53DJLFKksy75BOewi54xffx40vaLXn/dc7BSmp2ckcykAM/2GW+xj+p2P
uOabldQPktGMxQ/HqOqXsVLM/VRZE7v/MHrWuzhfSUbh9bcOT/t305ytrVHWrzNqZbBgevDodYx4
FTeyRyvB3Ldkp/xuzu0bpaIqWL37boHmuWopr/bY2+/QCtS1Eo7jY6xY3k7xsvkoy9id61+WqcxQ
uy4DbZplTtdlinpB3au1d8zSTF0Xk/v/rOXVvObJr+QqxdvyN8RajUJFH89LWJWpYZxSz34OE/7+
5S8ZpgR4fruGm4VzBi7ZM3IkFEFXBWAnrM298E68lGtADCug5z+7MirdxhndheHY3+ReE9xMswFa
yZqwUMBvnaOPMEObsSraJ2nMeW0MAOU8+E6Lra7F/enWntp5FZTY6taL367KJkat/OIJCfbouY6y
z3Gvz1/7ZuqAIyTqg1eHOmDLJNzIQDJEgDZ05W3G5fBQ2GOyh/bovXe44EiCiZnBphqAKwCkOV2o
bZq1UpxKXTBclJyWutNHnOKjys1z8WuWAbCmKwuZ5HWrYAGE9AJ3ciWGUoncxldFVf4u+7x4Ujw0
a9H6RzuAL8tzghGipw7JK0Y0yWs8cG7qGvmz7cf0rOrkerqPPiZjXc6RdhPGwUkG0a4MeWl161vp
KjhAbQZ9nxRosjT6A88vgMCBan9XUopBoaF9zXPcGxUG4dtXtrlJS+R843bc5HZif7dAt8Bk6o3H
UK+xADIphXESU7zqcf5ZMuxwfDKyli2p3b/Oc4RMVRfpX8aPq8BS/pbQx4Vkhdagf/kIXS7uE7Ox
73FMC19HE3za4gufl+VwanPgu+bSZcdp7ItZNupd+anFlWJtVYF3k5hbkRRfFMu2XuWCUuyR49sD
eV/lmAidsBqobpI0Lu2zWgZgpuEaZrCO2/qUafHPpowLamtae7zGU4MPXDKuscae72y1RMIwcxea
78f8aMiUfZmof3Nb8YHY0vDCqG0Htas3itX+jGElpBxyByVLSZEBj6f8SU1DXDmYdc0tk29DVmr3
QOq9Sxibi7cqrQJOOJxP/RB7t56vv7tWaN+aHQ+PEluNh4hy3xpR9Wg/QpVQVjUE9m0bs1+XYUlE
hhQ5nKovV3ppmsoqc5XmFPnJAcKKd1kGsg6vfSkizL57Vr2+e7io7tHTl14qGnz/9C4CffQ8K+ke
RJBPFPz66ezOvGTi0kxdxk5c774y+vwhyTvUxAeKQrGe5A/SNJZnH33Lu1NndV2XSLk3jvYSxHbz
hJTi2l56SMhr3IBRbA9H/UF6QRiDHqgrnonLYO4U9ib10nQvXd3hdFhFiGaTa9VnPwAtUVkZniBJ
M76UuvK3rZT1jyIBhab3zWdgWza8iVm585rMuksUsCJZgDOYHuQgyEmtvfyvTsmsF7d3lF2KzcuN
G1Xtg6cspLM8yH/keyTe442pGfpO95Lh1mn0fQhDxrqVbqVjNrUIG0dFPZ7kKhwnaj0fyRWbSgz1
MhhzCs8aSYF+tsM/zTnWgGnO5dL4fZZvC7W01wIckphc5VXnIg8XXTBH17gMWmaI96g63vQNepVI
vAFLuq6E15BylthlAJzwdaWpC8xdFVr6DhbPV0xj/b8mLV8B4rC+L36W3P2z+BkCiQNjJnRvy9zp
QdDAUu3Han77mNTmBQCzzvruZzAZZRLa9M6ug8aEX6L+w6hV/S0uipUR1NN7lMbFrZr05YYa9fTu
lbwBR2lj3f0hTV/SEJf8NW0YQ0SxAWNK3Bnt/Dbrgk+WhrIr4unN22zAMwNLOXyvYn9bIJbBdrFq
Nn6SFz/QDI7Q7xmDT9y0I/xuDYsyqxvvHVT0j/Bj0+OYo1BmzRFmOVPmdg8xHpzRAvpUS1T+g9b+
hp+IterdNH4edWXaofnTY5+bdXd6WQHnqY36RaXOtAqTsPkRFuHK06vmbztoPqlhoX8airTb9FkU
3sexqeCZMB7wu592eaVPX1zruwrBAIS6ViCo6o+QMIvpS1z+kLAfer+FKbsFq3mc26fK85qtYg/N
Aa3X/L1O1TNltxoAnZ09BmP0WupW9u41MdtEvQ920kU7puT4RxnPfdZXr5yXbWR2H8jTR0M6uMrz
dy9T57XXx8WxT4z8CVdbHjzayDllXBqfCnPYz06jPiNnlj22yvCEVYX5KYL5fROVHY5UTv6qwe8E
IQWLIMvBIpngFU3qtlp8HxWpcchN/S/pNXXfmau8T/uTAYxLYtcGfZXkXgktRJSm7ihxZwlJHAQU
gDRlV6krZ6raW7GZKsMfATfqN6MZp7sK+e21hDuMYDd6MbfA+pFkTqbv/5k1+87PtaLpO8alyluu
h6Cp6iY46GByHwPHDfc2+8U1ogf8gDJIoWvDdMbic+lzGpStEGLHxHKcncfKzzHdnuod/DPt7C2h
3ui0+wF5ZxnLZ1QSnHm+U5y53GtstY+t3bfHfDCKPQ/Q6aENOw6u+Ct98zULrBEKsN/tIYJE6vN1
Zwe5LYfa+Z6BR1/1zQGVnOwVuy1lE6lFwbF/oN70TlMeZt7XHuy5izdWNqTvqaa+Ia5h/h2X9xZb
bnyoY3U95DCfc11rb5RC/Z+r6WP0P/OU3nxHmKx5jqruU2fP1VOfxfopLPxwPepUrvIYlbI2S81z
NZfJozG5f+H/oXye9AlId6pOR7+Lg9cJYWzJt12MTI3GtfnLwbSvBYLuBMGX0oFvE+RsOeFtuc9d
MZyBP2xHa0repjlSbs0oqjfNPDufC7X9HqdR/ci5ssUj0ZtXhh66n4cOk2NIWukp9akI8y78WC35
PPGyLb/qfNMirfuuV9/NUDE/g0ctIvc8pi3/O/zApMJqOEjhLbGl8Y3IPAZ+tZeQDNoWzh1y1ZSg
faPGSg8Su2gVYcjd7rO2aS8rX+fJFB39ZEpN6zKFb2uWU3O8Ntxz2v/uauCwjvPSyIwiTq2beci3
mRdhDDGoJ/5LX10LHUSEqJLjtHTr3LTXjl67BxnF8jrfRvME82AZtRCx2tW1mW+lq5uxe3AV117j
S5i+8snHCNzgmyGj8jOoz3y/9KqhQ5kkOUrqZKE6ECxY6WXZNA+RUYalElBK2/lBgpDx2HG8mfXa
WuF2fpBu1RS4QVvFm/T0JSO1YCn2CBgfJeaFTXqTmynv0nIeahnNrgZK/nCZgTrxDh5Puo1qTV9Z
XqLeR6r9ZPqR957hN70O+PI/OFnu7mOlW+punX5qprYE0VGUr06SYbOeFPMPgz2j/NXAqv1lOi9j
8wOyLz+nKx5feSoQ5dbSFhnqmj8vJQqtO5hLCHZBIX3T+3q4CaJEwSiWLsRLcxckWrCTUaO2xk1s
BfNBRntTcVZ1qgFgWpLLpn0v8rC+18d8fBtR/SnNBi2HyvBeeCldDSo7QMqk1WGGVH6mmpCv5kW2
R6sAqmS+AqOYd8FPceVUa8ix1VFG57A8BKjHPoMvq590jgQkHEWadhsm7DRlUhDkORgGRORltEAM
jUIh5hPpmD4lcQg2HJFpCrr/bDnn+VOXV+OTRPBZGcFXucNBNqDB4swo+ZEVZjhfZ59GqhRPVhI+
D6FeKfBEnPDG8wJ1G+XU5UFUWOZ5gLB5l6NR8UtM4TEEBkNv15Jt8oGe9aWRgRo25F1jWGuJa32l
HhvoXMPiOIqX+bnrWvdcG23+EpRZtMn9ydvLYKXO8U06clooo1OCZ2hvu+HK7Ib4SK3Z2aVK8Tx3
VnyUkNLlP68kdu36HhZxl2kS/NMUCtnqAToNX+36RY8G7XOdtCV8+CLZcdKtfQ60/tjHdvkSjrlK
FXpu13kYaZ+7gGJvNakTsk++/5gWyieZrnlYPJX4crKHAp5alMGwLts4PSazvpxm2duh1NMX8NXG
w5TMr/Iwd/DgOmhJwZnykiWT3MZOjjL6v5MkK0PIIFrU8Sji/yQidQsB8dqVK6EpyZUeBsnB1jTA
Y5CWrKrgW3pN/v/n/rbUhfa0/Nzr8g5PlW2ZNdXK6+HlWTmi6ZdLF+dPyNCot81Zqd/YPA2jjS/B
y9AvEzJjitd51bcbCUozD+ZcnC4Lwusf9nnhPpWlsgEJGQTT1kKoctVECOGtJm9Qz1nozmfXq/bc
KkcO1rKfIYk3ZjEd7KD4fo1fpoaI6gM44D5mtBkwobIrhzP1QenIVKT9F7AIcoKUQvlh9cfKVAa+
dloCZ3EJXdYzdLRvp0B/ipKAO3nL9yXxlARLGPRMVos24uQbp0tPBqSp2woHr8CgAEnuNe5QmT5n
vfkDnkZ8MGWNa4rNh7uuIgBxv/wIuWw6v9+YJqJZ1+zLbPY08N+NVl9d+vITeuqF5ya3nwa77Fcd
4OCt4PkF2Z803n3sO2i3Lqh/w6mCk2kGj1fUP0TXciuT2jDF+azunHsOoLPfJrTLdFnDHjD2gvTc
bK+LfPwUrECrp5jb6lTcxJpq7uLSa09V6r/jbhYdLr0i77ANjEyAWssoDnJg6hJWbZYRiUmTUVDG
sVrNQD6qerY28vHXYcmulimIyLoYqChfLqtKTFaQlCh0q2OYxlCyP36wXMpoY07GivoYlkigqkzD
6Y7h8lv5uENCF+N0BA47jTVNf5cTXw8PCOTJMF2zx3uMAQjM7rqFRYscCSMSs50MERfpI3y78B1R
I7wEZfzn4hFqUDNbX0kcguQNFAUMfHjzz1Hh34GCaM++m5bPbQ4oXVMWAFeeQTLuy5d5hkF/GRwd
hEh8Ndh5llVgzZAPD4iAbmRQFvOHolvDqEC9d1nNTcLgFGXJmwzKJF8BxaDU7y1I+YNUtTzxRAOI
83lqcLX4raLVN9YlLrnX0/eP/F/WaP/JvabJ1Uf8ehAv8cx1LmtL7/J76FRvu+w+qrL4jpew+lFO
YQa7efxDaHbdiHJO3zxKKjiDRwlJT05u2L7+aaKsJSt/TMx6tJ/+sJYs85F1XV5SLau6LP/vtWDG
R3f/DslEWevjH9TPxhe3Wt4ptbi5/jslU5I+/gV/WO+/Po0/rPWHf9R/fUD9qIIDs8Ovdl/srdbB
t6tFwtr38mxnB2awlRdIpbe8xyT/S8YkYhWKubbDwYFcz+ton9TFqZimF+nN1Kmea0zGQBeG3eUN
teLYb5u1Ybjmabz2Od3DM9AZx5Wittih6TmKKwnfRhkRdaHLQIsV95rXVh5mkp622j8z0ZSfMQ/H
OECC+TLijtBDZ61H9cRWT6lm30Z66z06YUSD0MhBySqMPj5iY8o7fVliOSkpMoDYgoGaOcIVl2nL
XNMrjqVXTicJhS6nhVUerfRWdx9lEh5uaGio2rdraETObocStr2WmMzsmgxtzqR0d9fYbD75Aaxe
N8jvpRxlztOL9KRU9dGTMaUBYLVkSulo6VW5nt//O/NS4urTJ3xExwxozeJUE7lGtKmU2T1qCFiw
x4he0t77NZ7ECfqkc3KCqhqfmwyzeU9BKSbQmvgsjZqEyeUqALS0RQOuXP8+sCSXdcTbt2V+/WXC
EpcuRF6EAsJk88d1lzSv0ddNz5+U/CKXtCDtjwolzYKCRQbj3sMItIHxyz16wu+bHdPPS4nGcYbb
rGRFrTLbwHCZcIlKQmDUvr4GL3DgX+jux2WpSGJO4HKo0sTmpoeRdZSmSVPvOEFL74DK/BPMM4Xz
FmBIft+qw02Uc+OGhxbxOhVgrgsvWsXXUqKXMVnlcpn6qGOH7XBoF0uaukR/ZABTUhl17Gyyeu72
HchSjCsbx94nTvajZLt+uAyPLUQhJVRPfaFD4RmDYgHpBt72MtxWiX+a62OJ0LO+uqxfeebWNEaH
P0i0tgp9iHa+06eoI6CxLTEQpT+vFFOfGtzAk/ckHqxDXWvhQVcLjnWCDC9fE/DJPfAU2O+ITV1D
4eL+W9XjS5dP1o1kjWL+26vIoZjDok0UgF+22y0uDe1aRcXmHDQ8By0j6C6NmebuqkHHhkL9vwYk
2dWUU2JH6a0Oe0pbSczTCxMM6I2sIZHrao1lI9Dkmm+DgyZBEqqveBWjo7Q0QaH406p0pm96pPj7
X2JyiXs6StBjspae9zFNuthyw3RrCmXdNbxAO5xJC64GsbTglJhegDgAMJtrI2l6jBjwv+NOm1lb
7rLd2m7dmpLhXhN96QyLi63K69oWMnD4LIPD+HOQT2Ba4eH3NW2m9aV+oeNYcL90L6UO6VrK/GsX
SNyv3d/m+oxq+JesWv6+b6ntzc8Ui/V1lXXxQTXC+VnXM+3o8IxeyajEhrQ5JjjD3EsIIpO5VVsb
RKrP/DA0uvt+qG6u+dkAZbSL1QK2OEsOptdCg2eL1PafLQ7wtZXNgc85q5zibPteikFnyfHx4gD8
y8CSIqNpgJwAjrkoaMpwH8TZBiMlgkvO7/P+vWBCPWod6uPcbZJIMXbYLnouuIIWNYmxS7aXfmBV
0/1cYn1sZXBplhRY5T9TpPhj5W6wNcC4rzXw7JyMKc33cHDdXRWHzV08GfWlCYwiXsGVnNA2GkLO
6qxqpduV+WnOc2eX6O6wg0RufPIRPAPyGEwnNxrUG9dFASd1OQ2K9cCkfJta54LDhwUOF30LFlXp
oqT0PbvJIcLOfT/omHN5/vcr8fk/edB/SumMcdihk/lVtSFjgFKyGjY/v78h6jNWLKVxwUjJq5w0
lK1/iVNVyDYz7g63eeGdYtstv0KHUqkQaMmrhjb0BhCKzXenGvc4suMxlDb5kcO+ad82unGvZb6+
yXxKqz2W0KuuNrKvVKPPYay/qOAaH7taQ20qx9ZeTuZt36Qs0vX+SXPG4ZPzcNmto21+GmyYabJL
lzktf3a7aNnaX+cUpTJ8cs+ciM0rrS/9M4bm850VAcCD5taDae6bZ5UT/6VzaYzqWYmCZqkmMF4F
+nrSa+R3OAa/rQOUThKvfAxco32ExNlSIi8O8ovGHHUDrQuttfxK5oggctOb6Y10LVCbMima0va5
NMqDhIEx/5yksee+6+IEwijmksfQGD+FrRs8TThMPlVWP+8qXIc2EpMmSrUYtWcjOVxjiKzeGt7o
nmRW7EL9AwawvS7kh+h96kGoI0vO4tLoLhazdcmD5hprU/XvufcoEQYlLiB9kG2rDMFYzu2QzETq
KriTPgfvEJFiCmhTl0eImS9JjpmB0rwmGSXetDaQ5u0vSWoYFPxxLPmSGWY8igteLrxNNn5pjLI7
DmY/hFsvSo7SxVYGMIPZvaIig65FVuUP0vi5lj9kRrblMGc4SWiurfY2GIfH0sKB9WTnhbULwbm5
RuJukkY7RBYODFlY6ztEgaYvjvsKZj/9XOZpcuCQ8mc4j187p+PuVyOF6aicjGbaE5y0jm+d6t/Y
S7fvFGysp+QgGW1/39aI3LS6VmJEOPb87r818OUOVtJvhzzYd/3OcRrjL3t4g6YJ5GaY83s/r/Mv
dh5kMG70O1UZ8+2o/aWORn2SRuEd9nIVekG0sbRsYYCl7XFIQcLB6vv1hlt7nJfjkbSL6z5GhdFf
Tw6KvvDCeFFNEXpBdGCf5wrWgtCDtzJYmgb0fhVjeLDz843ElMBG0saPULzBMTC7czpvw3uQ+aVz
a2Pt9x6/qV4HT1RjfhSBYn4ZPd4hkaDGVyrLAQxEAOdlQqx2HvZQKVzkzgStFbQqBk/eKR1KSL0f
3akJ8NhLm/gyGsuodK1SOV26H8kRpcnHYIgD0LtYq6mRh3PDEGzRhdJeOt8Mj1OczytYqtqL2zjF
g6c6NzIYdISCpluVY2s/SShLoh+VkScn6bktWu5MOeapGm0c7qQUx2x8yMMuLe6cvsnTjVyiXTar
qXG8jAZxj+NSpPJgSHhkj3Vso4OS5CBsqq/yfq4D9lv3S7zuETnH7Z26weL4KIaQFzdh3JlbZPfL
6OJJnDuaNfD6Ot+lcIzW/O11Ny0+hSgDZM3a7jPvGyX/laZ19g+vwQDHNOyCklVFcfMjN6cYh46C
4UouUgLma6lySJk37V2+1NABMt1wgNJ/oXgAVMuf+ge1TNAey13/YMe+fd+YFKjTIe8ffbuhyAkq
ayX4KsPW+5Oew75t/d54la6MtpmuX7o+MPDV2BjVKepBSlR6Uu+UyEYZtRu0x5njQEykovx74Te3
2Lgbn/6UkYUWjLe5xy15OR9Ph098ANQmlo40ch5u4VKKBwPaEb8NyAH6qL3JJF6SQkwul6k69s+X
CVZEvbO1YwUK3lIernn6WhayP8iUPPf5vIMhYHwyEcFBTA/jmHjpKiPKTbD5HMrev04yjMx7blr1
l0kj3jRKWt+XKJQ9Wg1UdM8GOZR4Wb8JrZg/hCqo/7evpE2/kTnDQgPgkNTYSkxYARK7roMTQADV
mBQYoynor8Y8l43q32L3Od57kCzsVRV0QNmK4aSUxC4DuP2e0/HuMskf3OF+MJzwbkznQxTWdrSd
xka7abzwc4vWV7Q1NGXc1wlKj5J8mWdjFbI1OrhmsjIoNX6aS6Vtg/JNuM3iabyXdGmCTnsbM9iP
qZqhV8jHIf9IVY0cJoFXk678I40+c1aa6WSXmCRLnsTkI5BkuKQ/8y6fp/SNZd71s7rOkymyVv4N
EUQFob3oztRr+y7sNPsumCYOaq99udILu1hF7lTtpDsGWfUzJ1qPi8U2r3X9DdiPZ9XAOJgDYKs/
20uTKqGyySCorycZkaA0DaAbbI08Y1/nyXCuu74/X2YbzucSStsaIzm8J1Q9eq+7hwaaLwDJWj3N
LZ+/hGeK0NumrNxLFqf4r12SKpQBZ+VJDdKjZPVxiZO2rk6runbLTdinzXq2bePBDjPzoW88DeE/
tt5LyFxCEq+9bD80aXeSuDQl0sZrbxzbPVVhBOmibt6ZhQP7uqkT3AxHvtporz5eY8mYNY/Z0kis
aZAvkRRpkjTp127iI77tBpV9XpwCX6qohWSjNSrU7VE/GuFobb24GN6m1HyrCsP+UaYIEWHH9/k/
U8vBflPwDPvBFpQz3PZnamAg33VdNQuc/m1JLZZV6/9dtWwHD2vJAgP22XnQkULcOHWfb6uy4N10
iRVT1B5QJZgoxvwTQyC1OU24GBpLhqRJE1Ujgm9Kea5s33kwsjA4jkXyNM6Gs4sTvDtT9CFPmVVo
p6aq5mkll940eGtDzdtN3fn/BDNksE+SPsWgHzkLGPeSLbFfZneL5mfsacdmorIGEHtZN12kG3tN
31HV0Y42R0o/saOOdVdAZ74Zg/5WdVEmQdwnf0Kvy6esoXlr6cqApqvYHBtleSMx3nHyp1Q7sj1s
Hp2lA0UZAQUMMlYyJllp4GkbvUuVraTIQKYqT5rqcQtafpRXwHtDamB3/enYtU57bUyGy0+XSb6J
WlARtNPh+tNRK1gNWh3fql74Eg76fJKmNsHLrCrAvdW4ODMsAzofAv8rnMUpCgb2pTuNgXqZEjeK
ffDm8Bn/U/XU2BhJIhoG58rAjgxB8Dmcx7M0dueN56igToBzJsdh/4rbVbBVo8TBZZCzSDnOy2Oz
P04a6FA5+Yv8rj/6Gc9uI4jTu1EJ7Tt9uQ8hu2T90vXz3ts4EbaWkvKnvGusptygz4vg9LKcNP1y
5aKJhK2afcbvY1hZHFJBwrPD53CIiru2Gr9czimWw4p5yQh4UbiV2EcGgo3hsxd47U0UZhhHoAnz
YOZGtvLCbP5StcCAdU1PzykktEPVK62LbBwn4ysslPH7NFDecLy/pNOMSE/KlWvb6T0U+h0eXMXd
NSRXcxH/3Vehcfgt7g5Vt1Z84xE5SbDbkHKoS5bcL4dhVwr5BmjYYSpg0tteXa1rywYwaSXWgx0M
1oOHCP3OzLxqDfsVr0oXiZo7v0LLY0mRBiBhjN/OsNfTADKOgYeGXrKHFR/JaLEGMeII5kVv3HSp
XhkbDZ2gs0qyxCQtBCmJ1E3lruUorW9r+ybym5ffT9yi6sus8i2P4dc9AdaAc9fM+hses/56wHH4
0VuIpMib5Cdk7tBl95tgr6o1nJ+ZDXpmWj8m7qfLK0d7d22yNOjuQPp5+i5u7l3fUI8yyPupuot0
xHuhTN/2SxP4Df8b5dKeIDTKVZalOkj3hd8owxMitzsnzd6cAYtyqHjNsamRDwW+mNs/L736M1Vf
pFYWQxmsS4N9VA140fB5aX2TvLldYO/dyPD2BifIr66W3jt10H/zSrapWZOMDxUGr0ffRUvIQWPw
W7CV8cCD+u3MrXUsKDhQbYLeB0phQC7Nghbffs77qT96A2fdPBkJ9Xbzc/Ca5isj2nNh0qwl5TqA
9GI5q93tby7z16540tv/tq3P/MVNHAixyYbRaDeF9H9LGub60c/q/MhRSvDkp9Ff6gQBU3rzstuH
SaHl/fwokaHv1WMUe+8ydEmK2ejFU5NurnMiIw/XQx1wqLWsKk2sNTfUzKOz9FTbs8++VuyuC+Wq
4RwwyvqUOc2+pZJ5Xy+NXFnLCx31LPMy4I4+uodz8g72TeegrrbvIzN07nFla28gKyGq/a/pEx5Y
GyefsI5dci/TXcN4CJFkuP25moPvYhSDATECzFqrCIGaTdGg+eQvvlfKNKt3lys3037pUlB6GbH1
iHJMntzAnDe5+sOMVe0uo5h0mjnjnDeFW2gbiwfZViA5XmP553yefpLGFpqI67uf5tBPTwlb8D33
vYXngfJh0hW8JDbFN+lJkzo4wqzkcvJ70GF6iK6Kq5yuKXIV62GGZ+oM21vDsLSam3dTaa3ndHJX
U+0aj/bS68PUWSP7Cgxs6datYuGaOpzyfmzW6HZXu4xXiHjtu7il8uTzbmrLot9kCkBmuz9HZus8
jkHk3FfcXy/JHpuwo5sk3xMZTCLnkU1IiuFX9dz70Vvi4OK0UpMOdAGaAyI+MC09ERoQaYKcbwF8
ijyj7AJhna9ysLlMk5wsVP84bZEmcHKfna+l31S+7rHRbYHN+7WOrcxyqZsKKP3cOvwak2FJdzRu
x17u6RvJlsYPQLdf+jhUcB7TFbw2LItJ40CVATlB/YJvyG3kdMnJhW5ycCYgcEvPUJIEnAJXwdJM
VDB4fo1Uf0L4nsiAErwm9hyv/tKN0bpHfDJ2AGX+K09m5Ija86Tj5lg5vnVUCng/+owBMBQliEXm
TgnN8Q7T8vFO10K+cR/dPMyVHNCrHa+AR/aXRG8Zlhzo5FkHXPifOZZvWtt0QhGoVbFvWsmSiNVV
flXco+jl3be6+mIj03tro1p2L83UxHiy6MkNiET+h0usNzM84TqeC78EG09/CTkVuoUi/+e5YG83
CpKtSXSOG7XczHAzXp0wRxQXoy/fqpVXOLWnvrPmh7LMeW+ZIh+4VrYSgqQ9ZDZa+GnzWPVmfVON
Q7HvnFh7qUv9h2RAPTxSXMvew8zrt0jTGEc7CxtOGmzHPNS+1xz+KGB80TLuF7njmppivnJAjv8i
fywjvwge207DcXvo8fz4d+IcI/RceTECptRx9nFrfVMWXWJp3EWT+NqVq77pYCtgE/1b/Jrrob64
x7T6m4QiztiphYvW8cdyuj4A+YRiLfHcH87N2OGl3JTaQwsneNMUfrKVLhQ07SFDKmzR0v96DclV
PU44kfN2HGK1hoJYMfN5A17Zl5mvPkhKkC23AHZ3a+nKgJrxSHAVYyOLG1O2z/AMBuaXKzdRHD9Y
i309OnbjuXJzkHdLw40t2WAPrG3Uqi31lQxLojGVt/mIp0roBF+mMEGKUTxYHbc6qN7ESRWWe9Pi
wFqJ5V6W+T3MpAW6N4bWeNeV4XtDVelkgY598csw2BjzkB2qeO5fonGy90Xm5BsZzdF4Oemp/1UG
K26Pd5oSfdXQpr7XFTu+N5dmYFPG7d8u0Qf4Z0CuxnrKD/HE37Z0vRmrPrkKR8W+m3meyiIInQHf
l6W6OdwjnBPegS6wTl38XuZTcHRRcD7aSyNXf4r9KWVMO5iF8bz5/6eOHQquua5vRUrmqjJz7crV
RXRGhq+aMyI8ky2aNHJ1HcjUuseAWNNw92L0ulasTjgkuFibhaNhIdymusVN2Beg2fBMW4/qnPHO
ZsXKoZur7IisQXaUq3kZQfdwZzpguD3Nbjaaioxj5XTIiuZ5qp9hmi2nalmdOHcI/eDTV+ZPkza9
KBQQPyeOZmyHZOGtDnQ5jF91qVdBtOuDI6rXyQa5O+8pn619izL4sV6aOMun8kb61qAiNN7pwy4a
9OjGka4kaaHt43a15F8u6yZ/M+xkutG0ilpfWvrU4YfEAW6AuhlvNYirVk2GaavlH8elJ6FrnnSt
zkrXit2XxzJzb5rS6t4ALPYHJVoIRo3Zf9bBvLu8iHwdQIFuW7VWFvFf44nP/buHtNLXrC14VoRj
+kCtaaXmTfgwOz5Ud1XP8zXiu/MmCOK7S9W0XSqkUu6MC17/R/T9pSfxgC3aCs5SsW4MR1sbNnZa
QeJPz4XazEf4unjVqd57HI3JPZAO6zhhdb1CYbB943AhonwbZNRg6SYINu9qWCBg4FNzbbmTsUuF
haWqkCjzrD1kU+ifJSZXWaZ9CkwP09QQULGzPHqspalMz723/PEtzYb89hpXjMUGx3f3koCf1HDT
64iFmrXiPQY+oMIYKREOCoNh5TYDHpYLqbaNwgSlFeUzhPJ7VORMZzOXkX2noclClcGfdzwwwo2+
0L7Lwvg/ys5rOW5jW8NPhCrkcDuRM8Mg2ZIl6wblLdnIOePpz4cFSqDH8q59brq6V+gZUSTQvcL/
1zs1pIHJmlv94+RTsSHLTdv3bvsoS9HKUm3ptukKO4n/ooeiomsi9x8sRZ8PYU5Tp+tmAwC5eQxj
JS2fRWT8Z4zc+kXLu+RT/zAOc/HJ1kzlqHJM5tX6dXaoHxLkCYpT6Ucy59MGTdGSDLjqA3XlwxSA
bgHQYwmcK3BKjtdaKwJGGgxQVAQxXLuCgBHWtcWxc5jBzgElw0p5/gWh+W6MvZB2XLrFA6uMPlKv
BSjTIguCYIRr7rtWZiIrfIUOCIfWx0QvfH7M+rCfxnk8ueBhAvAWwPhZh3MEXK3C2v3Wm+DwheZc
g1HZ6pe2006+b/btTmQZvUstOO9evdqIULM0/dJjeCcfagdOF1BFq2rXQx57NhYYgbKZ38PUA0mL
n6ng3jnhE8VDyTGAFX6vBGn0ZDcKWXPV0KJrm0QEGPO6P+WZmv4654W9U8lP/MdToqMPTcBfnmM8
taMXU2dgmrxC+ITKpemc3GT7EJNEfIr1It33bZgfoJeHQbVMSus8kdkxOShfpzSigsxe3n0uvxFX
Otsh2nan58HN8ocpMpJ52NHDM3DLMpWXuG2Vl9EJP0d5DIrXshJ5mCf2NebmCthoYRxKz4p/oZgh
gXsGrnptpIZmbqo+2UfuBwO06nd13j8HqqU9hJVm3RKr5vIs0zdDWHzKPe7Nm2iaOXlSLuYsrQ03
yLLnlybk2eLGynC21KiLj6E7vW/AgrjGi1ZMuFsR4FNDahI66pxb17kA5/NMCHRSSY6FKq0b8wdQ
yEmmtScelsp7M1D892DoURKia19kJfKsiky4lRx/DyKPv5pZ/djv1Srvz2LXV43/0tPbzMPc/dW0
ACmOw0w7mZNffo6n7lSQYf9PqADtZkfm/Kx4Xv1E97Cyl+t90ru7hN/G35uFmNEAMu7apVl3o/fk
c6CA45aZo/FHAW5WI6nTdIbqDQ6Yb22Ukp3yq+A3LTa1w0RZz0vSWd3D3JcmcMYRzGij8bExTQD7
BUkY9K342lLpsVtzBd5EJOx+3S96xVxyM0lCHEz8KV+2j+XsZxfJO0da+uxyK7nlWsKLxe58/VzX
pJc6J4KFwB2D65pu0gL9V5tO5EtbdbZzAMyP0HBlg0FVDZTuaUN2AN4XLF8OZEQZ24KCTd34bMbG
ZVCy+FtvEORqgyz5UCvBdA4oyLxk8RwcSovLhbMwm5oEmDmJg9R1lbXMcvKpr0JZywCVc3yknuel
ouF8Kky3XgunzFItDooWx4d8DMDenNwXlYswNDB9S1XEmMzXYRlkJoNnQJxsx2G/W8G3K42gZQdm
mGBiD/RureDbbcODPHcWhgqAC0ZBKfgh28zES+TLHpQKuJQKdqdyOcJkHUB7qmDuyVqGdR3aDZC9
SftV0I4qcCHynb6g26/oRxxHrjo/wFchP3r76lc9P7sJ5FiqXaZD6pTawZzC4aWvm+FFZtDJcvM3
OuUosqBSYTLN1WmCVS4azpuhWHth8TVvkvxyJyfS9FSZvXkOvPldYZdfGi1vuRwHxkenzL8UYxIB
wCVwrh4Ia3EwnqHR0V/IjlkHJYyMD9QTUAUBkv156DX1FHQxkF3kF77ILKeRfJ1tsnKTGQ3kFZYC
UHdXau+9ZHwO7Lr55Pnk+nsHoEhZAsYCDHgSQ5yQWc0niigWFqCsf5al4VMUlbi/eW1WvhDA+yY+
tWHzDKtd+yBGEK/EwJzxuJNlo3W/ZhTch3qpPLejHr+LJzWjTKL5LCsZ8ib3qQQ0AFhTeu+au6Z3
TZfBI6fIi6U/06RAAp8w18mLy6XwRNM+mAsSnmukyV60eahaz3mgvpfV6vCcuk3/IfSy4gj243A0
QYR811GSc8rodp788IUioydFjb1zTWU/GMwM+hyFDxrNmbvR7hJrR9CzfDHUeLw0vfpZOGVFVOWe
d0k144tdpcUBLNTkbGVVRXmfOjynmvbYkMD/VUS9P0EY5Lrh1WvTiHKSR/pGEv3oqlVzlQFCS/vM
XRqYlDy+unX5aajV/kSVULPSUYIsML2rp+xjXmretVsYKmXgxdUdA/gueW58l5U1oO1lol/EaV48
RVniPmT+P9xJl9QHYpFck2PggtsYgHgZXJVCrl0Vzs0u4z/8KEKq3oC1droA1WogYofoZq9TPyn9
BJ0FfJsP4gWX0O+YW3eKPqBX2oWkcsgaECHlhjE3UdU/yuVD7hmzUbk8iex+N7XE1cos2UVWPr2r
nJqmv1wn4G3TOLwDzz98ssr8oZ2cCN5xv/9Uz5yI1lRiMdM0bKWK8cnm8BKapfUxpw38ZdKVP0Ws
zgQCKZcwjrM5TkctD+ODusTwc9C+HmgW/R1Scsprwh804KIA+O93MRO5UIHLTJTwr/0uq0mSAcuw
KYFB2QdT+wCq8XClNXq4tkHwOtO68e3S6wci9HH0i1vPjgczKKVFUPJ+DuupuqR+P70r+w/ksHrY
vZcTnR1RHjZXM6/fyeVtZjcfmjKHcI7AY32Jq4BUZGEMp46iHN5MZnylTfVC/UFwG+AM2rVArL8r
Ov+zS6PlZyolpzNNKfzhtV4Ea6fe7uCEDWlNTNrfKko6yJtGn93Cm25jGLYULuPlgVNw6F0Kaaco
/GCAKneY9LG/zWNBzmuZqcuwybZlWudeudvW+Ltmru9mDvtN3r4kSlnyuq+yr80INLQ5jV8IZsXA
ELoU26gJBzv+5NNOMTm2UnAQN0H/IWmprOsyuC9WLSjiv2S2txOliLQhek5SK3v2KWICoNqK6+pM
k3tev1fctt3pBrQg7kCKVAaHukJw2B0+c6r+iqlU/Urh2odGbYePRUHZzRg77dnRjfrqLzhbZfxt
du3kt9jxAl5781InUxmfjLkbzpmRe8dWi6OjB4DdoZ+d4F1dHBrwVV/sxktImdmTdkqUNt93Uxa+
c7ocodrHn6pRKQjj4SCDlprKFerQ98t/ZH7MY95ldZ1fvT31dEr4C4QrxXnI2j8CSo1uWm2eG3f5
tZYUlgw/FLP89pf+9yxXzAHrNuMhqa05VeuH3rW+rW/7sim/8jnJZdCoUaOx4+/LKr+2ldlA05LT
1ewotfVkLYPMEje0nrwpUw/Az1j7dJjTeSfCzbB3s4c6pMpS5G9MQEN3ztROflNj3YJGjK3emPRa
1e5qO9NPmyYwyaCMM4/YNp27HcFnaKrG8mEsIMGQldFPbnFYFYaJzcJi0FDRdeGBH8Poe25XrGDq
qUEQ7kDniGErEyHIU0xBehofx+hxXYkiMqdPgGRQugV8F8f8pPuzSG6OXdXfQqcm6BQ74y/OoA1n
34+sy2S6xYvPw+sAOVn4xXCai/ikcfU+KSv+3iDWSv3kz6qbehLlfv9LYrjfcmIpNxFZRFefXdu9
yGqKq+EX3wYGqOmt6FiNTfweVGnqcNX3et37R4387EGWNqfKnWIYySVaSDqiJw7o1vtkmY9Drty0
1jwro3/MjDr6NMSzc7Wagb/6su/2XqBZV3LG0C+bYwimncJJFf6RlY5Eq8m/Ju6LD6TE1Sv6/Fq2
9cmCo+/iZyB8qppfXjTg//ZFD5EBMCYQ+ELeNHkPjR39NplOfcyWpCb1sy34na6zsD9ELZU1PiTl
yyVKhnm5IW3LTRY0L1OZhKtOW6z+1fTOvfLIaZbhEk8Jb57iPDue4vIEJwCWHKfYzB/jOSweZZYX
Bjl8WVNfVjxyt56hOrqK0m89qgY35eoL9+RFs5Q/Bjro+yD5qg2tRnH/lLwElRvd6hC+oDaz808U
W77ILQCYvc8Ov2ofI2hhTmEQ+xeACNrHGlqcg5ZO/acp4OkO0lz15E9K/ym3gl3XD/bHHqi+l66f
fhcrw2y8h9gBhU6WFpfqg0s7z0WWfULxkKOV7yenpYtx8lYr0q31yW7Dd3kAYFlM1PFit2b8nFdB
dFTmwvrIoYyaz3LM/xyrD7wyrb/cePpY1W79uY7APVPKLF291VE1LoRv4meOma/etR6lPKeDYvHO
UiA9IntnzuWnJM/iDzQrw82RxdaptnghZTOoovQu/6fsaP53qt561sCcfEogw6OgDkXDX6SaB8WX
2VJNUDrL+uq4tfcwjgndUamuH6rJ7F/SrlfOC08VAYCkfLSTQj15FIi8zzzfAF5c9z85Sf2VKqzq
z5Cy9xWdZ1TJbXVGdDWCaYFVKTgj2/U03PrRGW4KNygSwfNFVha1W3CLBWVcAZb93WZdr7rMSMab
qBpNA3omBCBAlquR7OKX4CM0A9zGfg/Rggz8NYXP9viiuFH+JItNHFKa8BzOoEs0mauf7xRiPBq9
fhi9ytm7y5aOVWUq2agovNRJ3IMTr7eRsedt8gRAr/VbUMTNYxTQsTMRh/wtNarqwTZ6KKUWrQek
17GMZ+8s2qit3V3Ac+Im2sZx3+mdq79rvI70dFgkD4nDL00JWnjS6CHUkafWApSH0qDQOXot3aR5
kvePQVk/eQBcBcC9Q3rie5SCVNH7TtMigh0MCajBMeiWz6tVbpXvCQ46tyhvaN6eFWAxlcaIL2Is
vlyCoOhsTfO07WKQxDoOvW4fbMh8Ax5FYX6GVbbckwFsn8i1Un+0hJjmIXWPcF7URx8gg18dgL/f
TUF/JH0Pbt9kkQFLB1e/iLHCVe9qqKDolcAXPvolDdTgZXxrnSq8bP0WclJe5KbNz17k2+H5hzwb
uvrmxe6DCbftTYa5CUnj/GQZmLHOpcfNdqud1RoLBRN+8zZ947gJY7fUj1TbZTvZXC1Ab6ngrT1s
GQSuVfY+HuNsL6kFGe6x8H++FlPJVqzJDFmrGSxdKQH2IgpI+7pWsxs6y3iyusarz9PotDttoFhF
I5f75Cca7V4yFaNkNwa5TmVxnd5sLnp0e78C6gW/6dQX/QM/D/7HkYYdC3puINhOG4De5ikyGvbn
UzHyhyuKWq1HeBwL7VJw2n3pIuejVG/VScPrwTLXleh+rES3WErZF6ipq6V0f/6wrKPMPlJh4R2l
JzcEWm5qovFF+m+NdKhOnhF6B1HaWZb9AiiW6NZhQc42dOBSpVXX9nuAx+3oV1GKT+JAZp57Zn6z
DPcLD9dfu8RQKOxvXgeOdgTJmycR54pvq8SjNXUX+21zEjO9MIAaEj1ow8OphcWAoxO0hH8PyNyv
3wRoRCXrfAnl9MKf8EYvU9o9/Fc2RKsFYoxQVAVeZVNx2NvHFteZSLMBl+mzGyz2RFNk6kUZCSp1
WkpzSX87rd2CtkLGPeE1qE8QDf4AEBIooW1pLlhEGwKRolFMlSahA0cWLRRiTDWbT82gPx2krdvI
jPCdYX5d2/NkpZZfty5tye8ExbcVm9B6tZaW7b/530nYY+3/kx1JK3SaCwyG2runyGkdShsMh2IF
Zl0SuU/wqgDenmbXTT5UVjfvBr0bToaajLvNeNtAW3ZZfImfZFRQfN849zp3Z6pEOTMn85+h8in3
ZLNo8l6WeTtSjLnMMm9SH2o7+ZNONzhDRZbCb0mtcHjN/SAaEriRw+A56Ez1lzSfIdCqXBg6q0T7
pV4UoVo91stKLFwTgqw09wHCWhxkIKWxKzty2f2Yuvs67cc1CGI3+sckgOShKCHOoelI749qZVQH
V4UkYUetDliJXn0hSUGIt9DHU+9XFGYJNs065WcTr8g2Am9zj2IjwjukG4G3sWlm2hcdjWrtPijp
xwIXsuXBUhgLRuL31ezO9nBwApoIQjKO63MlbcwjV0vrKo+Qn8F5evHU7lsKMg/y0Ll7BolsJsX0
4BfOB1lhWj50NuUF08EJ9WT3BgdUvOfpnUHF0qNY/2xTkG4hEJx6b31WNvJAFMNkAROlKwB2Gwqk
a5WePCd53grsF1GxiNYY+rIMlSF5VjMAJf0obmmPT9rHqW2+rfk9LZ8fOk23XiS9Z/IuOYBKyF0c
apYdaRTvZV7qkbKJOjXYzkSyiW2z804xvQOgI2EqQ9ZOf8yq4p6lAD9Z/u9V2HuPspTCfZnJsJbn
p0FF9B8yhzeyugImTDE1zoNB+QxyGAcBm99/WYZFelqD/j+Wa47AoR32HKgjYIwt/2uTqcS/yGCF
Jhx6BXysKWVEq8ymUQeekuRZLELDjJ7pPb7QSOE/e8UI39TSUM4RWIA3ee2rN8OgJUt+qX4snbTz
Dz1gUHtoEsIXGYwpiF6SgJBw4ejW6U6Rp2F2Cg3yXneKAfQTQhhkMX7spNC9tPNGE3DQH+Etu2mv
JNznq4S3MokDSBzLRRGTgLkUw9dU96snGYis1OtMloHafS2g/TnfyWWZmWr1BLUFjXADlds/86+n
It5PCREdyoaC/XIM+er40DeP6fR7Bqv0UdPBfKL5OoXPIP+fLVwfaunCGt6VgfukzCb1KbB896e+
gdvP19Vdmbf0esVjSoq9BmPUXHATZLBqy7jVrXVQ6W5YRSIHLLbHj87yWlPKx3W5udml9dnvDBpc
/u6mLbgL4MYnFHxa6nFz2OwKMyiPA9mMvWhF0WjuO5fCycsG2VoMNlnqLL6uyK7LEgLO6Lo+iQSy
NVjwXbm2rgqoIWG4FJlofc8E9rfce3DlUsUIqZUf6k+13WpPddYa026uQBcDA3cPqS2yRaGDvQon
4LLWei08ZyMUJFVP8PggetnCVFVjX7sxHYWLoQxjkUbTAnfzOZyLmtcIm4li3XFdl3uNA8zRqEbv
Ak9l8Ivt+h/cckh/L0zLO+rjWFBBFaW/T0V+0Ei2EIeM4keeheRoIQo4ZWqZnqsiaPZFOyo3CJzt
TzMA6F00fQYZVwGu2PitM/P3o0Nhqh7FcAuk1Xxx8yraiUwGP1TbdybQtC2QAqtcs/2v3kCSUAw0
SAJdy7VoQCGM5EosqQhp1OK8BPr/d5nMCPwTS1KWglZZW4uh71qvhqLYCl/vnMVYdtUJFl4gBz1L
uC7fAnRT9sfQjzHN0gSaRSkhPFl+163Rvs0i1f4YK0rbxXwTiyM62W/T/XO/Qc3JJRg5VDXua2BU
oqOyTFQnCg4y9Vu40SCcvYyUolanLYz6M79NC1nVWzdrTLi9iLqtDVrcZOqb0Xh0yX/sytoluk9r
av04LQP4B/VjVJYIZW0mxBWowyxOYiPqzVCW62Arv019aJxGYqYEtRn0oIjWGdDi/5D9r3YhvGEg
Zdhn2S5o3W+zY7knKlqyp67h4LCTqQwmhYSFlk3n0vayp00uM5HNtc/5OwseRHTvLyZtZAPfT/qS
hByfsfnKbJCP5Di1S2NTvVncOUiFgV3nTvOhMlKuCpQGAmHCjMIVr9jJVAayCmCsAB5cLNpN/lNj
2cZbCshEve36rzI9MMKdGlELtxmLr3gUhpZdrf4rh1BV2QN5M98gRtxxE+2vupSAdUsJWAr/cHmR
qdjovOUPVkUFTj1ArkALbqrCjYxl3yX5jgba4rg0ZV83kjxhypOhWDjztuXPZJub7CImdzKIopbU
QgY60ULEp/p0ku9+9pnbxyluXRzBLhh2zoKCYSnGQ5CBuF61bv5MlccCpbDUi1Uz9IKL4q1sseka
66FpRhcQ0MVsEclOMluUWjiCpAM9ep8QAhp6j8B0YrfRgkSb3Cp4VF+naTDOQGHDfQlWbEgPaROD
pqACL64qE/D9YaFolO3kDtftcZzOtpH+B5RpNEbNSdlahlfLJlRoKgrr4+ojesfMQXZeEPPk+ykR
jKKK39rAzPzzi4sWdEQbYFD+RTKY04I5YlJYQT0/mnW9/Yu3He81qRJDGUw98AnE6vZWNw5wtEPS
rbO4VPRyJ+t1KvrZjs2S9+h3e8XqvrVWnJ5EK/LVRNb1ABnFfp0uu9Ov0N5GN75M0xhdO88JDoHr
V4dxCXn0o0cToSIxjlrTr0ZOIk80Xd0DarhEQGQJWuN0cVOO4ou8iOgmATnzWGmDddsGy7eoVu+T
TxTDBOc7+b8uKXG3buIqJh7+IQVsq/8mh/cS/AidLtlhToDFjsye3wHHqs913VNOq4dw3NP3DgEt
P8HDG6FG6uEhNQEZFxvIo+IXYxl0cotPwVhx/cRX5Lbiqrcgyc/r89ytLPJFZJz222MbOK5mfeaL
bH0byNSjlfIwxUq8v3s5zAWXOa3oq8OkluOjwQeAB1DZO4+s8BVcqJFDxTyS80FrcV7MD7KmqsDd
FV0SH+NFLbI3ajEf1aA8p/H4RbR5Q/VKCZqoYDPlC2iTzKjrHBuKixaEpnma6j1Yi3yI5hQJpyZa
fXZiJoMgOtFLlu9dUw9hPNSoBKUjBMoOTQluMpt1PbiR31rASxfNm2nh5rDwrV7ioAQmRJkq7dqx
Q7ODuTROLHAz60xkcxb515HW8zt5uDhsXuVoZDSRpeDG/10hJpvvRG6EvEBfHrcPG6wyfqAJ+YvU
/DTqkoazh89SH0SjywAH1yJTi/mzWMxSM/TD7l9lskG4VBkR032zpzhMKegekxbDcQUcGse++UOr
TgOghepf0iUNQ4p/6pNhPqlhGX32QXDYlRrRZQIPOcUD4aHJk/izEgTmNewam1hArHzsi09eujAR
cHlYxpDjkb8M9CH8qTapcZTVauOQV7T2ItgGWxxlTaL/1XtTi2zdfLNREt9dP2aTxeAxnBWa+UVk
1RDxHteP9UYoy3brXJSp0vUPk22flNKBgCzwOu1mLCFimckA288XGHjmk8gHu/hu98blH9MfTqu9
uFp/33f7mDc28omtZ30hVUUZ7fJ13uz9U5fVe+yCgBbFX3WH4itFGT/ktR48heTo9m6ml7+Dm0MC
3dasR3PM7Q80WT+IPPcV+tXd0T1A2EMt0JcBWhO6himsdriwL8gq5e9+7L6rXIBxgXNoYI3VoPxZ
5HbTOXu/HIab1fyaOkZyUPJYvcrgBo16jbJxyHb3a1Ftlps6AeTj1WezWffY1mLuGNH4uvHmvm0Z
bJ/7xrxKAncf0sGwDyBEh60ldun3NPJDYDcWqOXIZCgn27kObtXlq1DWoqkXjcxCDU6re59tC7Pt
gOnY1v++pdjAzEI1kUq4ZPPbPnXb5s2nyle5s1nVs+31FxJvuyzo9Gtq6/rV5Kpl7GXaqroNBSiw
xtlqIFb5YiX6bSmzSlX0q8xkWP3E2tfGg9k1xoO4iagBcIOr8A8XETqNVVNlB6+hShGmtxRpSmWm
zKQSU2aFVWnXbblal1K4ufn4ssequ7fd9pOttuXm7szGuerrgLpr6kM3s0C3yeI7Zr+fKKcpdgPR
UlJxQxPd/FiB7tXstehmL4MItWisih2ot6Dsi0AnmnzKzf7LG8/Nhzod49Vw3f/NziVdijdKUwxK
XMbPbUBqq3Gqd/w5F0/0FEPLXPOa3G3rnD9S4oaRctpkb2xkB9h61h3ExJMSDZnKMPsUy/JU8WFA
4QPSpvsz66bq7LZN+kRWj0ahpQlQlr02z+2BpGP6ZNS87cfsIgttkUyOy/FW7Gj3zuhFNBQQkMuJ
YzJqlbIq0DZ1d9cWavE0RoSqB2u09tsXl9n67eW7LOELNzUety/75sv7OaWUcdRa+zfCqamq7pBn
52mY9Ecdkp8mH4cKGmeKxQ9kP6dbVndFtZOpDBRET7diE8paNLsyNsbbZnTnI8vVEUzsaTUUoWEE
ZbV74/5GerfJ6h9oHSEZtf+sA914NpaenmSmRkMGcykatIABWhWlkHHWABi9EYphu8juFJtMTLb9
w1Q7tjNdBaXj5hRLMNj1/DrQixwsLNasCfXPNC2p3c6vIEcX2ZT1lG5s5gBVjofWhtpZl3PaT09r
9PMFPM0nGm6Wc54c47rubxCd25JmOOtC8N42H4YciguhA56o8uF3wcZbpsHQcjTsS2BO8zpdbYhh
Jit5sJiI3+piAu/d7BbrJo1fre93jLKqnE42LZdi4yZZRcffsiVA0yNNeO1Hz+5oDMs1SmKjGiDh
oHdm6EVLL3yeu27e6ykdpqEBmupuJWGeAss6EWlpCdSaNFcEtgGqH4xzj1kXYqXWLanKof9t3UQ0
bW5119wYF5RINpbPEEWZ/W6CtgNg2LJLtLD0TWl1ie0RgINl6D0Dgu2Jyu0GkoV2J8I3U63pNKQ+
nTOaSnR+8SmK4tU74SYGMGBvQSewCI3xmeOedhMzUb76L27bh5qQpD20QXITp9VfrO+271swomE3
OFEoSDY9m0v9CgUub5S/DyQT9GttBa+KKnO/W/93F9FSAWXy1hGfdS7bie6tdEzMm+302tlYHuRF
Cs32Dors6CZrmW3DJnPkDSCa1WdTWctGk1e61ABlu03+s21E9j+YvPm4n23jpqCsDl3ylyjfGP98
+rMt7j1VeZuJtB5Sf+cNXcov0/cfzL//oN585FDTKZu7pbPLUxBX6HzurhaEGinIhcBJ2D8G+lAQ
bmuxnHrCJjuZiruoIx14/3U7WYtaZttHbPu82ffuE8XmTnb3UVpXOierBuFh+Z7bV/jXjxST9QuK
y5tP3z5u/ffffVRDph6MAbUxg2hnKGb1AEmxfbOXeMOsjv3FtgbAI1htgxFptEfJWozbHx5qH6H5
u99qrc6E4U+rfpWIlWP06+6Bnhf1jksCNSC+Fh3XX+VA4/QjUxmK5XBSLYMuvyOyhkr8u9G6rovw
qKdDvTpO2x5FGzXhSXaqtcKy99umMlt3kk3e7N9TAGPDgrU3KodawpjslAyVrb3O/rtMq0KAN8XG
GP3/yeV/3frO7m75//qWd753y20rFQ6/fRSp6sGOgxOBbpqc1R5wrMzibQE4dQFMW76jAhgEbS+m
N16mYpOATfUwD96HOQH0atdPKSntxVkG24JMuGmAfdpk667konuYqnT3IHspgaNDYCSf0OR/EZLK
D3kE2cNyepShWc53ayUwx7CaOhz9T5F1i6KKOfMcLOs/HJutW2xENOQS09wafe0ltlvPvU8WCYyI
RSkWqgR4GzBMHm0UYiYKmQmysnj9fcu1jfiHYujy+WwM2VfwUQjoLoOWqM2paezPwP7Dg6PkBHZF
UeZDH52kyWCVGkqYrj6i96ubX0Fy1FVG+CvxVuUyKv20QAuDHhVazjkB1eIMYFL22BGwegyUiphk
mu0otuN3WWSipavu1URkq3pwvOToD7a+ExtvUqBd3TYTn20pjvNc/qdJUvck8kQlCNUZFHkPsUOF
ouGl3bNFuqwr5/KmArr+7FJJ9izyoBn6RwW07ju5KFXLhZAtgn5qc6id3tIWqFb90NBwclgNl00d
y7qqQQgi8N9zRlu66C6PJEvXBOWWmi+AeckvbbZbuuluOyvLX+AibM9hX1Y3qJqrm9J9n412AFoU
ZEgf7CrzT6IVu83kjazlGOxCI2yMmkk/a6OcdL3316XaBtaLKOyiyUASz6eTLDeFUZmXIdWDx02k
OvH86ELpSFp0lxSae5UAmMxkkECVt0SrZLYp7uwC050B+FwMxebOZdtm25UDSkgCMCxpMpB2csNV
ypPwMQ9AZz2VtgaA0QAxvO4DSEHZ3UtX6SkRh3w4KZ1nXpOKAh29oP1qJ1MZ4OigLvXHIIZUI73K
Nr+ihlimrsdwL7JcISu229TbXvRWf9fIPtQfFNcyutS8Am4y+EtZgu2mr0uR6YZen4ph+kubDKsG
Rg0TUWx2P5P9cPvvtusnEvbmBbt8LtR13cFrIvcksO5BVraPZR58lZWgv9OV8mKD5wdCJbjvGbdH
buJquALFJzQhvKPbffUW+0CjelRVrPEqDlUVR5cqbsEmSez513SG185JyzMUdsl7n37al8jXiYfT
ofQ7eLXGvgkavhZ8Oh/dGmiAIdd+TxJ3OvUmKFVixs1gVxRj/cls2o46q4Nm9dBt/+jXkURzEU0E
LkU4hMb3XPKbtDL1wsFBzdRqL0ZvNP+Ycs+5+I0dXCyIVh5lMH7MdK2J2h0F03C4BpRdLApt0NsU
XKofUydrIRwoXXXfgmXS7oKaq+YbvUxD+iGukLrvQ90K253IqmDmdCrmasXLT4QzHeo7vdNKgAfY
Z7VRu3S+WENdUecOM+GTV3lUokQ6v6sL3lXe29GJKh97BbgS2Qp4lVip/0jbgIhkuAO9okskhm+X
9tc3CFn/n01dEsjqodXCP3ovo3zLHIaPeZsWt8r3QsgJl6kMtc1f9Zt10nfFjZxZu4fzmKr0H4ai
kGXpA9GU0q+w9ovY6eDRJ7h0jVBwFNP+Vv2hWJXlXcoFFK+tRoP+rtmHLbSMo9UwXzSTpTu0Y9PY
9SjeMrh0nlZU559nwdsTQ9knBmvypEFXulupSGYhM1mGleFkThuCf8JrUjp0j4E2ntMOhF64Sla1
rFfuEzF/dZVdfjCkiD2QGt9pU/6Lve2A85daYPNo9XiVwbR6j/aShlprCjOTjB/VorMb9dVgMxUZ
BAlYbjbreiGZ1AaQvdbtqM979fYs3TCPq9G/7nn3Edty/UIAGI7gDHYqTCnDJZcr83I9lpkMg1ym
t3XyQ90sV+habsKbWmbpso/MQCXicj2lfwCxZaz7i5sot63uvGS5mcQz1ApK0cE06rUE15ZCAlUv
qSZYChJk5kQRUS3b1LyzrXZPdybJZPev5QtGpg/Kft2oXdznbjJ3TQwyWmyEFn/UWt+BobGo3trK
pwy/u+OSqpavISayxfY1pimzgcVZnEU4xUCIRmZEcbdsLsK7L2dYmX6sK5APaisPjWMZxYDCm3Bp
vGSN3V59L46GbyKlTYjacsOiS9K00/EAhXirBy+ioy6ru2pm710mpQn7jDIqUG+uflkZTxElEE9t
CVROSWP0SuCiUB0J9BYDoGVgz+r6k5C1RELvstp0oRFCq8pjawgsOKij+Ao+8s4ihFzuDEdvbnA0
NDdtmW3Le7XYRFo6wuhkRJTRqmT27p8zcdx/SgIHguvlMbM9Yd48mTJ5HulWUO42vWeUH8Gtz85g
pQePIGkHjzK7W0Yp79y47eZjGvnQK2w2MvMHcoyHzcejwNWcJlA/2HT16Djz4Ld5DxzlbuX00LaD
eiXTpwLS0CrnxjPPshJ5/0O5yWT2syVxWoDdNvXPbO5ksv/2DTbf/y5bv5bWwelgqBSYUoYC06RE
cyWQK2Feyo1ABFGfRSKDxIrj/Ean7LyKtwAwm7iQwjz3RU29gFZf5ZbgpBGtkNBs7xS5YWx3ke1y
cXfXaMkE7tKcQ+Wbi8ybm8t2sand0Li56kkkMuhJCl4ZeG5OxEXsLhgexll9yauEbt1/CbyLg0To
ebrw2KKZ4Sz/8NQqPvoj4G3y7zWrgWR5FdarbPv5iPaHrci3n+kP+SaCTbQ+6x0EUYDpqzc9ha53
v04rNaguMv0/xq5sOW5cWX4RIwiCJMjX3le1JGvk5QVhe2a4gPtOfv1NFGVR08dzzn1BAFUFdGvp
JlDIyuyb5BKCzuYwiGpATZGOHETpGGtw7AOqUcpfVlnoLqgy3DUf835eKXRBQDtoABbNhEZxVB6R
mdQK95M84LQfP0Ov2AA3ctIeBo2xJlvLm63Kq+RGI1U70TUx5AONIL1dXMMOtfP+KK6onhZX6tkG
H0+QZ8aqvrhC7fjN7iUdiiVYkkNB2VyLJ5+buNrREsRpC3Rrb4zNhekhvnGfbUskjxbUkF6ZY66S
ym1fmDXIT0FoQlMBQUmTQOPGGP6gKUkvggtTE8eBCk7ge8C32g/Vhry2nA5ei3r/HMyO3YrVnriA
SUFc3Bgn0ihGOQMGZHZct/kYQZ4WKDAwy8huu0wlxzKPepZj5IdUOc80cvWiS9hdLFMCoj6Wd7hb
0o7YSdkQ6Sppyygy4zpFYIJxSlRmhSBHzbSJmp5B9J4DHLCjWFCZol6IuqAaxvVUU4N5ZdhxHjc3
LxKgi/DD8gkqtqFsw3VjQDfbMcvvKpgYpCWeUqiHOXsv9JpdmoDhEJUF4wM1CZiUoISmkPNurZrt
jbEdz33OTuBdd17dvDoGpsyfwTWDD0MLKfbIffWS0Lm1E3ulGAMwwLMxhhBM75jzOnh+sW9sC9Ap
vQL0TwHsbQx5MB3zNgSTOmb6QoQa8FUp8Imxi4nn6IFMPd3P3IUAw/82gxyhM10KIVpovr3bragD
p7OLBKRjdhXqGPPMuXouPmIVCCi6xK43MwEAVfc3VnNwpdVfiASg1kwASZl5hxG1S+Bl1JwAZEw9
kJzbHirjF2YAnk3imjMOnanc3AMOCMHyKAemG/UP6kxNoXsyqUoLEi6QYHVTI1g3A4BQ5c9ROGB4
xR2Q500WNpS+dUbVVBtsqBvrMfXIXYvQg4QjBeU4SqqEGasPRgpa5jhlB2G8+3FmBy81z/L9su7d
a7VV7B/LlK/HRuXjzo77cTsqH5uQZEAVNL4XcR80X4T2BjtyiH2lwBLhLh/nRHSnNuen+/HsIuuH
CR+65KKpDhurLTgQwtWH9T7Mr0EI//aCPNk6kAoAaFxOH5paP54HYXUpwOXwvI1/F/PL9t9DbKj0
zOv/9zhfOsCkzK8J+oGNb0Ej53dvgRbMGZhneSI/8VokuyRK+cFFvmvrRY4D6cs0BzDPeygi541S
ONRlOl2SMRQzgQur6cJDktgpolCxR2V61IO4NGqAqKsURylbvHc04XzkNU8lykOuNGJlFx3xRAJu
TDvfI3hu/zXY/bRBFXd4Xpg4qUc2C2geUPi8u7uy/RQXNs6NXTOevVyNqO2znXUrD0GNzBWKk5p2
RV3WRFfP7pwDKJmD6ARVmga13Vm+qbRq1RjV7cni/opGS2Nrcax/HZID/4OgyEw6IAwjXRMFHgqQ
HA5Qaq05quh7cXazdLhaXROcUPF87rBzvJlFGtyScrD2dm/iEPBuo54BxRqIXl/uzJnlhVuWgByJ
airnSsu86d11OqBidx5TOSaUzoAg1DWcFDkE9S70sUcHMXV7lA4w4biTvloAJoLPVnfnMV726nz7
YFZaijnSDQUk2NiL1HKOi4kiyEk2qzAKCFbmDMizX8uSoymb8FIlwasbf0e+C5VhXuDf+MTkxpA4
efvtKMBj25tr1SfNViRNy1FX74sHs0CV11D4FxpRXNRF8QEkWv4GtHT+vhm66VTaCV7gkBoNLgvq
qTTx5MPeKWGOt2Va5yHRkhrk6Fkj144todgShuwcFyU7U89FaQm+Ze1ou9jIESU5/kqKWjKkYtg3
hX2y7cGF/lQNKvS9EfjuYzBBG2Hl5cmrDL3gTDYoKrgAmqGCFQmsjXBNtu2IVEW4SFBY0mUom+oh
h+bivgi8gMLBhwg1jvgkjqBeuFbeHpfN0OiepvEztNz+9aLowx0RxXwYqwFq1+u7meDsVJsk5wFU
7kBrAQhydjEsle9QpqyA3PhlI0cFLogGgHzEUONEVX7hLADSZkgOfS9lueISJNAjdZnu2gUH+/oA
UkON2arrCUd06i6N0hAtZFCB09IxNOQjyAJaHwAhr+vtVe+FCb4TgniNPSNf50mAP/d7w0FdhXvy
9zH1uJ9PJ3ADYJNYW7/cBRR3ooI7h5Dx+mSYaBQw7SCmMNr6NOLHO1FvNpKfIskYehGqXufu3XQK
imilJZ6Ww6ccyy8vF4Q7M0eSXlaqP9HlGPXoz0K98P1ecHH8q41Ccq8L3+4F76Ysw98GLi//W3dQ
e/66tEsP4F6fHQwBhEoAHc81/Zlsu8zFlrolIe+WP+iHKPpjkqciCN1vx7j8w38FuVKC6+l/A2Rz
Sr5exm4IcAn2Tcc5mhxzzN3ETO1qGYtz76Y11D6guxDw4ACM8sA/vw8NFUTNs8Hsb5asUKzjmDGS
jh4QYYL7yC+g6UxUS8zjIAvlbBwjC9S0g0IKR9Z4DC7hGfgtqnlsVDGCaNIcb3WxvfP68ntWyXUz
tpC7RoV7t+KaAH/ulg3EE1xwEiXgMzzSyMBl1WX0FOugvo0uGeOuUGvh93IzSKPcgaYxaXGH2Utj
TUWdVM5JvQx/vp0zQAtvcSyloIt3ITiDPEtx6IQowD8M+dRhaMttaHrDY8p8iTw+SgIzaYFtzB0/
E3NwX0sHhXSaTpiB1IehUuVS5cUvG76ZUdvaoh6EyIZ5aP/0mqrYAdHbnwZNj9bphnpkuxsuIYaF
tVERg3mW5lFbVlhsQZ1cump6hRByewHbDOQkteJI3Q/RjyhtXsbOHl5csPvt2i4WazC25+C7Mb72
eNaeQcwIQECcA/0YG1E8j8lIDcWM74E2ZHZBrRIP67LMw6e9icfLE3WFOYVPqDg4ovIdF8Ta62tT
VNV/4smfNlW+xyae+8+N60H6DXm0OucWwE5xJXZgs1fbMkTWGo8aUG3O5+1YBpuwTlFOTMdrOplj
kwRB9bfzuT6qzz7/jAL8aibTpB0APfyXbYBdm3tuJeXhzj4TbS5xd7sHonW4m0K2NtpnDQcdneCZ
teZ5OZ7AO1JgFxlMI2gkshLZaG2lsauNs5+MS5NGYKeZI2c/hQqaL0Z7OKjK2ZCNFhpRmQIJUr0c
jWmhD++BPKZT2evRhHwxkvdNPQFtoG8vXQ2Obqr6rbfYpJ22G48ZJq6GcZ4H9RdiwORp2Gua88FK
49lFUcyOMUGm2HRie2Fsuce+uZ4f763Sqy7AHqwtA4XBuPgGBqcMjhlgBzSqhDDA2FAa2Yq6jZHt
DBYMZw8yNgqAgQtOPR7Y+7E1oibmTKu7DeaGhjKLOr6KK9s/Rwqwer1bmjdOuKoCRjUfxVoBe5O6
gLjixqR8pCbx/Gg3ZKAHX2xZDnRuNgBGbFo3MlvF5y7028tQg0DEnQJvG0HfA7DYvr4iC1pfyUE9
suEmYwCG3MOnChF3YVYzDAOEHbp9byQPUFB094Eu44iolkMmYPGq02ds/Cos8Xt7ZiQjbrZ1LBjt
8QHCfzqNqKGF9Bpkh25dt07r1t7Uhgwu4KBnEwpsfdw9OOMz2QAEM+ordWXuQvNcZae6heKRnSLP
TA0NqwxUKdiE/ZhvCjIBLJ++lyjdBpjwZkb0aQNdMXwYQzLaOs3jOZam0Sp9NuI5Cr7GadMZ8mdi
u1/SVrFXMLgX59K0o3VYcPO1MwdvP4ky3iqv/WaDx/qStWD8G9gfvEfROA0KkLvhvl7+QaMaRFrP
Ki6mnWh6pJl1ONmCwTBAFRPXh8DMX1ygXiA9P0J0UrF0JSEQeKQhqSmCnStdZRF7sxFJBLSp3mwL
Z8SYO8+5Eh2YDRjAL2lQnVvNMtppfjiXqESXMbnJ8zubn7dlMS+hjJ6tUSDXrX0iKl3mzEv++5g8
BbSehRUcbauHCkFtKLAVm8G2K+N6M49LISIIXHMXksHa7xmoauvVzXI8ZF1jeQtRBIJSglDxU0xd
RxeQ0piaeVhpBqYPYx1Oww/TmWG5B5SgbpY4CNmiKqeSz9KwzS1rcZc039X/Ex3wO5tN1/lZbJjb
Oq3LFSEA7gPdfNpMFWhAfMeG+iRu3jPsNqGHsqaurzn6UD4DhRIaRx7PTp7h8Wn7IXT0envjgy1m
3cQM2i3K7DdlkdmvLtJQ2xHHt10FYqzHAGm/J0hcBKvEByiaV3X8RE3aT8aqlK69X2xGGRYbDpmp
bTaGYgN8qQ9hD0fenMgoUeIebhtXGTcyUQOOqGYLigDwrfWBB30HHTza7DH3QNlHwY6fdQfb9cVq
6EpzBfKa7lLobF+dGBeWuu0TK0T+OiH7qlOCzdSDbzc0n1waiSw5+Zn8Iw3crc2d8dLkesP0oRsE
sgL+uZWryvPkCYqE04XxEjbs8qaLrxsKp2HVG18H0YJw+93+YcV5rbgFBY9TC0Ciae27deZ4Af6J
bdxHSPktb2uOJwO97mQY+NMkKO1bYpb38uGFrQdwk+FOnH645a0lrkr3CjybyDf212oU46Y1BwsF
Iwp0N2RcPFD5sdYO5TF6bHz7xuI7ME02j8hGNMfaZeEKHOnMBwYORrfvT1nKm0vk580jDt/NY53i
iQRMeb4hGzU8jaaHIhTzpIJho7kaepDBB0B/75e4ZjQhYhz04SoCYerj4lhe590u0uwfr6MdRgZM
UwViDBRc98jqZ/KvDIrGn2KDjQc3VMN+4mH3x9jYL+DgSX+mrfhtQAzeZscDq6WZrZOhc/8MIlzX
g7UyeHHtMdqHUwDi47JnNyEh+1YP3FyFCSghnEjnsj1kp9oqbHZRWv+g0WKnITWhLFBzQV0k1/NN
4UoQJWleLzmKflOFqbE2zApJ+oXny4e8/cmzHRTG/4P/iyLINlnjzbLy8WjnWb7GHiPeUSKZksuo
zgFEx4Ho0gTWWTLlYVSerNh9JdOSnEY1crZmHsdVmM5VkzfIpXmr+/Wcrh4EGA90Hu6flJ00LKfq
qy7lxvXsL2ZPouFchtS7m7rY9PwqAVHYYhoiIfehgatZraGcWpOjdXY3M+nPkErnoe/b++FM+iOh
+UvB9Oiz46k5s4g/021EpUV9C4UN1P0NRRTzT33C+2NkoxxovsBokgQXtAY2NSP4QVwwwMwZwCwL
1TYZvBwwAHzGFBihNlmXjNBVAMbH0o3k4FLBFh60x3q4gH9oSDAgp473nVvGFyAAzVvogLiwLkGz
SsNRTOxGvayDhI2D1KYICnbzdZMVtQ8MUjXW/joKI5ARA/1aAIOAumSen+sacEiUSr+YGQtejGxQ
DyErn/G1G86mvsqPKocyHRJc1TrqcncLofn+MrjQXiR1xVAlkNBKgMXUWo1kp0YBhQD1M+xnwZJ+
4mnfrnhk9+ehy1//+4UxXSyPupCtLJpwbeZ5vfnAs7LQqYwCgqBemk4bImkhdhVqFJiH99idfgny
MkNBBNLUUxriivmfww82A/TEgZHxDdmoUX2vdr7XgxRdb5z7ONG756rfOqjxRVEJtsvkwE2cf/PN
deeGIPL3awUaKShRLU0TVVs/dMF2+W53DAhblVyLQw+QsL5zVLXWrmoB5yCHSMJmnxmiX/lVX95s
0EFvXQGolLRUCSL7SJS3uEjYLuoyY46hQE/U5RbVyCMefaP5PGVJsy7batpW+iFWFYF5YVGFup1l
TL12ACa57iC/OZHbNS2Ev8+xivBnP/JsR8dFL7cZJBTSqEVRL+7YsGVw1krnnW3Lxk0CHRPHqvUP
oTluHGRLT0HYDyf+3qMhOcjWRw3AS8uY3MuUZYXFRr1GQYfINP+6My/xd69o9uE4vxWasUxbZoAR
+ddbuYuh4e/eI9ksr3WPZnXjyscPqhuza6sVlJhdiUPoYK4ZM5s11C1xYQxtg09hluOrd2DVqgjN
6RPZKtsCUZWhUO9Ym5/6CdTLtRiLHTnNIEtWVeeBU9swk0+K1d9YE4/fPWy4VjVIj27g5jMBw7nY
qWUC0Fn8mOzWOHDWh2Bj+NX00mpRdYZKtsVGvZB37sGy5c/FHhQivNmF5z8gewBxsYMWWgAFTyQf
DaeRj03fGWAJMRluhC2ObiWKLZ6xbFMEjW2gJCTtD26eggFDh9NESImOlyqLLhmFkE0rzqX4qPWx
90cWp8mBUs1LJjp6z0k7Hr6COwv8QzojTXYKiwsFrmYap7mmbXYCz8H2DlyxQ5NI1AoCThyYYfZI
TQPS3hNP6ld/tNLZRHZbH0hs5OoPEg85kCiCtgBKM9lrwursMXHj4dRn+A2jwgcFhmKoTvhGBVwe
1ebnZPR/xGOR5mu7Awh08eYjJMla4W2FLLFthXgzeJ1IOnhpfFtGuNJELm6xhfq33+uvhDwz4s2d
o87wNKpt+Ur2fuDhzi4VABDvu45ldwEZGQVO4zpxN0kJ3DvFFJYY5u3J6LJpN8noazuG6XksIZcF
VY0qXg2hNW4DEpUj10DyDo1Wket0g4/TBRSVQL3H+gsb1PAPQgMPMmEH4G2OwivU4Npgrx2lI3HB
zeIm2C9uL4GebZ3cCgu0ExO4M9wNd4vhPIXF3gkqH7pxLXZSvu2UGxdXomBVdK3pIZ+KQzbivDm2
fHA3Jq4LDqIHCJCGWR6aD6wH9SiEZbNd008dRIj1PGrsYyuc7uGDOUZyE3Dvfs1ZnhzxVxhv+OyG
G1Bzgi7AdK4jy+VfQV/j/Q/uN+nlwzruHDw4oC62+kAHTl3iCk8aEC9LB0oDv3WTkcjDuw5JPhmo
Hc/SjRi/eXYxvapSerhKS4ujkxvms2MVoKCYwAc3hkm+FnWk61nbsQWsCmTgjW1eBtSEXZooYkh7
WODe9xP8vbvSA2FWCCBK49rBagAnxs5v0+5Seh4wsdoxxwhtJE/rNvnJ8zlSTTAtdprxOxu04kAn
V4KL4P8RTC+Jr4PNOITl6e6tLC9BPaMF1tWzqr9Y3UF4MHSNl8gcVhyMhed4yNMXDi63rV9n5tYC
fvZl8oPoMmQMuxyrcEHfOK5c5Nc+uTfbXEWRsA6GEagvcWkAUAyBJhf3RztI7H6wQ424B0jKz4Ac
t5Pi85Q2EK2tQ9AIQmhjj4R7dcAZ+XUeMq/JzvUE1fR4Sn9CZWYVaAkZG7Asnfv2zyLqwHhU8Ama
aeCH3A21aM/toLozQBvd3FtslW/mEvcRYFqwLKgPL55JjOIQ87qM/04GsL+bBiS0eOPIT07sPkLT
bPzWW6zckN3RdqQ7ZzsUc9/skicGFGysg6zKfWXU7dXVt/BtY0TH2gIpHqnGky2WwxNFkMnS1/Y4
+xgrclIT+N2TjefI/Roj9JdtFzqho04f5iLowaAnknrlhrLbmXEDhs6yjbPt5KPaGsmq+urrhs+J
Qt3tIlC8tK48h1xitttX9b5Lyr9TDpgSNUr3sigqdiiV6lao2wL/8+Kmnj9l4TX3782J5kOtW838
DJmxfOWbHtuRsXC68vphqUSvn+j1aT2Kod48O2iH8No49+sPKgwBq4DGzlygcEeK5wwKpQrxEO7B
OBCAHVsXMdzXM8xBd/UONIQu0b4sIKNEU7JUAbobekevBF8XCLkuOKCxa2CE1rUltsd6aqsjsl23
pAptUGxr91tXBgEyZOCJiHT4hzkUFGl4l3SqYE9DFKhBGSMFfPsdOjsSStYtpnrLGjCuLXjZJYZ6
1BCw9i7kLm5ecIn53dK0zN08GgZd8Q1yw8XOTxWD4OlgJ+e5G4dtimxW4eMsXZhi3WnX3K31s+6D
1S25RIJcB9h9l5yLfOr2mZk/LKb/WJ5cNa08d/WaA1SwgVbRC80vB4HVeGIMMgW/1k4j4ayDoK7W
ozSac4LSvWIVxkV7Zp5Ish1ZcZkQyLXfFacCRYqHfBicYkUeaj6M50iyxnqRmNaDOOW0xmZ+Ws/j
xX8//8NSogX9l22AAKQwYwPsnRAvULKuHwxgZR4sPPDZSoaqXTlWEO4XT6RjaKh6fqsmRxxpRlXw
t7nkZObXokUVJfmW2f5kuGfk97eLaX4po07ZAefRb4uDXkk6KLYKcc8fWUBRa0Kjc2J/SQuApiZP
IA2hm+G9V0IPr1zNYYAelyvy05h60QAygXCIbsuUZZkPYfrFhqRDFnZxL++AN5XaKK9I1+SdA8lN
Y1pnfifLnNbpkzUgWHjATagS9hkQ5KTWPAszQ8HTQtot3Liyqi9km8WbTZRUHJo0/hFzp9hLVbKr
3dvBbhRSHN3Kyz7xgP8Et1H2w6h6jel3gbvlDjt1MgZhFhJk33kMBjgEQPUZ+0LF2DkvMjDa+8Dk
p+bPyRmdlwSIxOfeiTZ1bTgvZCqsemOG4HKlkZpMpBJ5cqWRmIZhzb1OHSujcvFMroytYdT+ttXT
sXHKjkFprBts/U/0EFcqS7Zm2IK5twyzly6OXFRfusDj6Ge6A2bNZ8f5QgOKj9L+p2Vn7oWe+UMV
JtuJQV2NIpBRhkBgZw0rWgzPU2jZCn+FG/DiM/cyZIQM6N3h4tE5RKjTPHZFLh/snCOZYPbua+2Y
f+bj0P/tP+aqt/9uO/e7C6bjeS7kWopbbATuh7nMG6aNEP48F/+UcgVECDKWGvUc4fJ528s02C6o
Z9sF6gGH6xRl4BYkRMt6a/vp+EQTmgF153HlfGddPAE9l38DUVn4A8o4IEP1h+gJB3IL3y8hB4MH
HFXwJa4r4wXUinzNJrP6BMoP/xwU9l9pr1U0hrj+ko25ffGAmv9kcmhnh0h8vsVqm9V4q7Tty6ek
9spPRjAhewAerC1NYNg9PMaq2jqyUevclHLrFFN7EbrpdTFVrjeS1CObdDO2HnXpFTliz4cqgx0M
brOa+xSFe+/jmA7FcVmHesvaZuiMxwj3hnjHBYhfcTna4dsnkkiVJRGOXtTtkk41UE8figuNHR3M
rSxYxW0NcLIeku0/5pAL1aTYZTlIsXyYree0QweVtsY6EO8e8fCheiU4U49sC0sfs9sC0n7iy52d
Yn839c5mJ1/1LvXcgMi7RzLdRtoI6PdVr0qcoGw/uFq5H0FtBAzZ83iJIRsLExz5gbf6X8xqRL/W
tv4r7kvlDpryEaCDJgjfbRNIzXRUpyAWEOfT51lqjNz4Bnxkekm4FwCu6aoTGELfIoSR7E03L9V3
E3o5qxy4UQgnFjF2V5V7WE4jVsKR+KXxu5eOKdCuhgREyD38/+OTDrnWnYVL0Ef65AZGg+TpwHIw
rsMZ99zeBypJAPzDl4Qle/YAFM2tAwq7Xr9PpdgM/+9r1TT5cf4OwOd4b6gy2eTMheih0ZzyyEqd
K/YM27jqxD73pr0vPP+RGpNXIO5q5FdzHN5MHIi3W2J3KwqALBgSG0bX7H3bABe3nkmxA6RhoMns
58ccMobzaqNUCWi0LQ+XX6AmSL2o3VIxE5UsUUWT7zgldoLmZjFRj8IEFULR2MTX6FwNZcb4Cuvc
ANwzQQ0FOhlvkUOOcfoGfxLZqLpmenfM5SRUW+PadrytXChXh322Lt0yu/kqyG5gsMhufQ+ZgyYA
Dz0XsW+vcu3mBTjKsyz+QXHI0MJhpJV1NprguMylXqrrc5S3X8zzQtAm3qTO5FxoxeVVDSP9FEH8
DuKgeA+LfZyyesWZA3zouyPspNobKVQNGTeNc6oKfxuoJkVZSWWAaR82ctBwachGXrLRsDWKcW0H
rb8mG0qwjGpehsYVdJLexsvEEiXbVVPWu98tDXaldlukDHztCiByu3CbL5ZnRms5JeNLE/ktcv1B
9MSxAdy5le9dIZWdQet9AhcJilgOklW3nEmxKniXPYbMSR/Bx5I9urV75ji6X8ju4Mt2CzUkCHKR
mp2vackDbqLgGIqf29moGqfeViYAYwSOaFEo86B+IU/xtPceUDA1gkwVmGI9KsQW+E4xa6xAvXUb
9dN30lFZNFM+DO/0V8hTT8jH4KeG9goqzHMgZyZvE0XZCLoohUxkVwz1mju4bO6synwgGzW29uLt
dMJVs5kCMjAhP4AaAESkYAhZLbZ5Nb1GGSJRqKCaSbEALUZrgVsPZILAhkbNVPqq2NWneKSjth0X
uy7HCcBziwR0wq39gOomZKUC+Z3FoE42ImU/LPZJAv2oePSTTOSkeOo1U/CD60mLicLygu+EcCGr
oFNfqU6CVWEXzD2y4Y+zzxUogMlJzRJLQ7+wPlt59yceRNlxatMc0nx8k5ux+gSqrRPoA9xLgHuu
CzK13aFm7JFMi516xjBiH09xUwplz9gFJxB5+iAtAULUyyxzRMC7gzD5/1qrLhWqSMFwuzGM7Dzj
KScHxUvuGH+pbFxxBYNE2rSLvfRxAN+zJcHSMqose2xBcfmohMh3FFdMJi6UKS5vnTkOtAjORhqj
zsX9YsJY2DHwjQdOjDsWjLIvyq2UEkKMmkZjmUf0GKD1fVYStVuvgQJ4MrDqmxUMJd+EZu5ATpS1
RxdfKUcPwhMoZ2L2jZpJc2ZUHNeuJa4CN3cOg3vfLTMYj2QXrLRveYpa2haf3pF/75Vh7EsbO1jW
e/Uz0IDNs2mrCshzR+7JRk1g/DGqQD2BX1CBCG1Pvwr6TYVBN1ykCI9kot8b2cteRoDhTv8RC37B
ObZHQRtw9cqHDIZIt1Ub1Ae3ivhnwcwvUFnPHytLsBeooiIr0/HPWZUZexTTQ/pkfGx7iF44ROyN
7PZ1ZvMGQUNyBWQg2E8NZFJm40z8TaHUpKHEjfcA9bfZb0x9e6qy+mw5PLykCoqQIeoBv+TSdzZh
oNQxz6PoSzlp0Hghnk2rj56aTv1BUUACyX3MIKlMQ17mE6jq2v7aqQHPJCORR8EyG8CWQu3nfbbe
bAM6dA2xkb3SXtuzufeQNuVOWbKFqnTR5IcyyB4yv38AezSoz90StBbLXrKqysnc0UZQQdh1x0w/
Wy07yEYZUfG8ckYTMpAUCqjdKgtc5/ivDC9E+EJMMEvICM0Eoy/NmVxmsf8ulmwdtOlkAbpzMK8X
zD6LBilePoBi3KmBAkSiRzx0nIsHB0I0K8iUtvsxj7wHclBTNkodkGqK5+BlRqOngXsTRRiultTF
StTQfBn4Dzg+TbW1NgG5RGNFW9QMoICxUJBQs0kBUWjtw6gcGOTEydwO0Eok6zyGHOROtGN0JFuZ
Fm/eeQ5Fk9GEou4WaTnk6XV2z3ej+FhV6Q1sdJN5IluXxUdhTeHpQ5Zu7lqahrPHbc6GAkUeIetq
ep8sHOI2ShjVEWw//LPf+rch79hT1zH1ScTFbC6FWZ96ewCTho5KxuLjpHQQN79KrSfZFPOkwMij
FQQI0sTfg0dpzZBW/4rCtXbl1rYHssO+eI7j8KWezOIrhLWcrYt882HSYc7YriCfaz4FuGQcsbsd
ePOgxLTrgdr8JsFAvO2FwyBF3vSvGRvf7ALkVSjiNTd16NinVjddCnWHueeFzsehdnR3trvhe8jd
Uv+P5SkEt7U1XnLvxL19o8Y0XPvWNNidKRyrDneOgP9ZtGX3sJghlFSehkq8kKlFNvTmloc7CQ+V
qGJfZc6XhQ9+5oxf4qpKC4VkwAbteSy/EEd8QTbqUmM1XdesqEuBPRNzYKM/VbXRtfvJaMIn/Pad
B3ti6whP76dBm6gXgVs9QNLjtpg8Hj3hOQVJyvdQZdq4k1EeMgvaRs0Y2f4aR5l8R0N6lXLsvW3e
8hSXCl0SrFHdWh1aF+W2dn2qO/fcxW2+93ovuC6NKNMQmfIWR8Qpsv8MUpbvyZa7Lg6HFFjl6jNd
X9JVJd1rxjVApWalQqATcPNJjsEAkkM0CepqYWpNA4/husBeNS6rEJqi+tbTHQFCBmHKER8GuOWE
yGUt3E1V1yawNkyl3sXXVQq213mXMCpaiAD3z22eHzLXTW9Io2Y36o1Dktz+XIxB0qezx5z8/VQD
y7yYKAwokJ/CkcBN65WooYihwZUz6IRA5KAdy6woCIcNdC3GzWKjN6CSsd9VTResl6USPdd0LXmQ
tfOzTx1coVMwgEXuGWIjh7tF5h/AbltUsg3jsdaVe5Ou5vMsYTx0pUK5e+6XB64671DY9UsXAhlK
TRD5EzbZhCntCD9qa2TpEjBax8EN88REYoihFsDO1VMP9bkD1Bpw6oxN9UQ210q06kz5xWdJc1LK
/pnrUJSgDFcl1cGp/fipDsf4qQtE+9hUB4iutgFwh7CnQgIVHqt1WnfImQGx1tkjKNXD/GEpBqGi
EcXffJI/pVH16pae+1Q4kXgsp0c7aZsYUAb87wPP8sc87GXp7iueZWuKrWQmnqoq4BtZdHxLQ3Kg
cnbAdamXHDnIlgG+TvJN3rbsxl3QAzdt3UCKAUMjd9gtLNB4fTttapbwjZNBVIfVIPaodO1EKgOO
a0zXA5JFj7GHSg8h75+B3fWOkTeVkGhSSWqtyiioz8A2DQc2VAcjKeoz+E2A8LH0gYXG1FBc4w1D
MU/5nXuxpeZTkaIUIYEUSCuR15e4MbsGGl2eNeytF0TJAEe7NlJQzKAgFV7g8tClmArCfDhti6NV
A2IIjayvKA0NPxWR+hxMvjj5esvlTArVAaiTmwZeXR3B22FFXabHfcmCtcdVvUVREjxkxJ0kbrl0
A1YnYwcNMIXSyF+22tZ/BRqHJm7JsnBNAwAtgYx/D6NhbIe4RI/GBKdCJA4KCN+vJhZ2lzSvugv1
lmaxgVYv20UqRUEkIIGZlfwN/AE2JkHtnHvdUM9wW63kWwATmPHIQdWgsrcOEjzYV5kJ6Dy1cW5o
PE9vQrioS64GvxvwO7TFluoDAyPeZ5mm+yt7FJeQjTkShSNUFejr0kDq2WY7nmJ8Tq30/wj7rmVJ
cabbJyJCwnNblPfb9TY3RFuchBGepz9LWT1de/qbP84NQaYE01O7CqTMZcC7vyNe/Dyd1zA9BIBO
oy9oQOPmV7Dczpa8nkWYVam5xQo/ecLmLjoBi3wmLnPD4a+Jzgm0u6JpC92tDLDT1D0EBfRPq9Fp
V7NrwQlX52xpAJdenOi9H5igcPdBz6+mZ2IjnEBCAYrp0wcNeEXfw20p3bSND5m7XEv2JCiugzKr
T8vU6b0nBVz0Yra6GJv5xID6LAoG+/thSjsf8piaSkVJbBvTRcF5j4ZLVR4qP/58aO0UOl335F9z
pL5k7j0f+HbgXMBGm/fC8aZ9UrczNGoQ3nPw7sAnQnGZl5c2AVXkv+bdc7mqrV3pf60Krzu1ZdGd
2DhhO0WxylBgdxWkj4sR3Wd9wJu5OEF+Fph6mOHhMQ+EjkpwSMZTQQZ5AkiZU2R5zmZ0y4cm7dd+
MMHiITWapx6rBRhOZsOOckCJG3t0qUsQ3KqVgNHpKW8NGCRZKXyzgw4g/CB3WLqKcqy+R7g1Kjmq
MxBYAP91vVi0lie2jEcoK06P93IHlSnAnFN7d7ZOf1VAKKw1AGgc2XbyUcupIYeC7rIcygu4NsOy
qRO2HCYPf+BgzJwV3vtDqEoXPD/DLnZCGs6jU/jxMipTgQqDch+dLDYf5v6ZApqQAdi9ygG9WKm+
xgs+gOqfhutm0pH4TenTRCN0fawRNrbVXu8p6ShI8wr48O6wF1uTfigdkhy6uLe4qfznIojzfWbK
DAACcJ7gIN5o2ZDfr6W88AFc8NUzvaQoz4tk2qYBPJtYPGATU0fwEULVO5/waKKzVphfHauxdwAd
BCsrgF6r2Rv5AyxN8V4spRma8fCBum0FGEo+PnDXHh48p7Ag/ijOLQ+sLXiBQ1gwV679hkmgEeKB
b6DyHu0CI9pLNbHQtYPnwJO9BrF/822PvRU1JBJ60+AbmHuKxyjND/AT5ssCejhLbcpySfRhSpr+
AmMHMOG44oCpIJcZVnXIDfAH+ozvpBHJt2kGxMhL3PzEUikemtjLF4mJNTMETcBaKexjWTPr06GF
lwfsBaFDbHvqcB+kuTzmUbeQg1fD9yFe0TM18OdfTERoHusnLD0c6dk60RPz/pj9e1jPVrl7tvt8
Ca9SvjFjPzvPpczPdEYH7HRBJcn7eMX0qDUooFhdp9igGTWeykEOWOcCndXSjzDXPziypVQKVDiL
d9GlKqRu787RgQ7+CODQjk7h0Qy9eXbLp3pGdB8ECzk61DHWp92YvbWseiZaaYPlNszucnivTmW0
ybueH4iSSgfK15EVhD44oSvKFXouDYCbau1sVz1TfmysIVgOuInUN6EZ9zvdb1L7/bJmQfvolBwk
zwEGhPCHNV4SIKyPaVFOC6lDsJCDfWFAPrRxshltDUjsAJox6gOd2UBuQygsk6t7LmWFOJZgYUAp
889ESsrRFcfanh6wxvE2NHjP05nN8Lg0FKjMqMt1IZjz/RIiHM4xz0B4ZRBILKpAQe8GB2JH0xl+
+7983+Drv/L4Ng/tAisBHGlIZt27n5vF5n7t/ZLUtVYjB7OZGCPx1GMHU5RbINnGE6U+HSCZdKIZ
lS+3tzwwVUt07NXy/qrFFwsN43iqYMyM169hCGkvmA3iT8fMwwCHahuNgeH3i9nwstWgQdb31CDH
D2dM1c4Z4fMU8aHb3pmCRDKE3e/vASqQ0ygN0BU4+33FjXlIySAq/+c2NOB7UgAK0AdwYdJqO9Zd
fZmejiMJ8/g1aozA6EPEw/Xw7LVy7BV41+zgg24dkjmwDnSGvZar1hUqq1DjUlvKudCTUGsHX9nb
nL5I8aGhsBESEROQcrZC+cNb3LiWf7Ezq6KCL3gOfZKoSqPzWAcr1AOdPVyD8DUhtibxNmVqzwvR
AEKKVdNjbJrV1uondPQA44cbatIAb5h61lqBWbujtkNE7qc0Sm6oFNPIv+d96lTQ6LLXC5vaG3fg
zzD8eqTcF689uLfrzi9KuWoBWqnQoT9xbSRNbtKZb4kd/MsAdaQpkRX3IcsB7aQ5woPJ2mKyUXzG
a/M/r6tVkC8HBTVL4osIz25PouW7GyOEQjyKdjf6CIVYoO9untEAq/7PZH0t3QnY2wV0cRezLnG7
YiquDM21evbKM6XoIMvaX7HW8UIKAc6TVzobKvFpLuWz0oKxFZSaPN3coY/s9nnrj5o+5EyhG14Z
3+lPc//YKbxN1X8at4FCj+egzxVE3xL4Kp6mqeTPUw14fmx485ZCDx5V8KiZ0xWFPFIRwEYjqrlA
gzw7Bsuvw9DCPRwRzZjrAl6R0YU7CvVzlX4TogpLvKHe574a1rEQYoc/7vwccfFMEyCAgj2YWQcX
uzg7PTRy700WaqbQIQZG0xZYbd07KmMhgUTKI2Pl22NyzJoyARXGBpjwHicRJMmb7gcNGkaNdzud
/h2XdF1WiiIcmbMAjhM6zc48XMFGrMIkE+L7bL5zPMp+eHigLcqohuCkY8SAVAfJ08xtIAWwQFnR
Bi0TMT8GgVHmeLYK0EI0kLonnheWVIkwnA1FdIiJ2HWPbQ3PpjBhAzTvwRUKqfHDe6zO28DGJuJ/
+0aUu08b8OC9943GNIg3ENAG2aY3mmMXzU/THytzMA96aD5JqNwP7ZCHoA+aKJgpWK/oOeRvjnoE
jAjzB85KcRx0i92fRR2yJpe7ToeWWXobHgcZdNLRj09LxzknsrlQZPJ3JzX9TZbn08WK7WRZWbx6
H1v/5Bmx8bPw1Xb2C++jVOkYokhqrAO4U+N+0LusIG+8HUHVwyM0Tcetj/Loop4c8Acp6c0gHzEs
JyYZYQ4cnNxlyoW/dLquvQJF2l1rE3uEAtQ2yZtVY6BboFunnw5dvhlZZBwrs0c1y3+tePYKw8ns
LWvTHo0Xla3xdknf0hl94BkQmrMjW/klQVMTOPT0TWvDHyTgXCFNE2LqltwHeZpGs2Dc9rFxcIRv
L/mcPmBfzo9QQeRHAIBRhXAJrk2JWKT1Vs+BtgUeqbdxmh9BGFpgswTHmwAuXHN+DHIBC1QxmOkZ
okmG/cO2+KWxzfjqlgA5+6wtTvDNtF6qCrV9Cp2CfQ5p9D6Z6cn3MImsfIOV47ysRtU+VmwcwFmY
2Y5ZRvMYDCD1RvYHjUEbsHnMhziCaFxcu2dXog6VJuUKCqX9sxNZ3SHuAXqlMOmM4GGQbkhRqpz+
Oa0hVTCDmYZGV/88WqkIOzx0tr+7zg538WX707mlM15DSi+FmMQKnKXpAEcn0CNB3EQ5AZgvA8Z3
/rQqgqhdJHB0PdGhcuv6hFJAHyaQa1xSjuEffJr04R46Bfd2hWXsKE8zaPCvENScdzjoRvBtxn1p
xv0eNLeFltp6bvDB/TVAYSQriHjCnG0EjrStsjAunOIcp525NHg2v8okQV/SiX56Loz8sFv7FqQx
qnVF2V2mPP0Y7Pp50i9BUmFj+qzMqwKW5FO5otx9AMrWOzyliuMtz9gqFwPfQVeDH2anBeqYTm9x
k5gHi7mAQM9CS3Ngik7FtTaN/PuSv68ealCyo1rs6Rqbx2KlKd5h2UB6AiCHjwaYnHUOZMaWwhhN
/D56jxuz3hrMKNfC7NKP3I3X2ZCUXyB1Me0h/It9lc6XzvwcT0Z9Tudpo5yMX+sI4MPaQ3ORGR2/
GsLlVwe6AbupcHLsfv/J0Rl2yh0MrK50JXNt7A1LBjJHXi1bFcPiOGv5XguufMW6CYUzaMA9WZC9
W3PAFY8QbowPFaxhN1aeVw8y9lhY8KJfMtAAQ/pgsDy85kqiw+vBcaw2O6xXJh+vPB3BbkYsA20z
NpPDmIx7uYImHDg5ZEhGs2i8xZ8JfOBELv3MbpedtOJzJ5g6qCiK1+igxF/qzoYjpen+cOsZK2rf
eh9V8HuqSJWCX5vAck1PdSL+rvKqWfp126xaLQInNBmPswQaI7Kx4LKiD53dR5/jmcZpqmk6cgMA
8oUm3i+hwds8Z4TbusySl8AIfgqjLx7HOeWHscPGyA/y5uvYtOsx8KpXSIKU2zgYte2qbb/P6oPG
ews8StwLOlhp3z7HKnrwurn5OsM/IMzVvMkKpwXxZv7uQuNyL0bZPJCYZpqb36fIRQ1OKbaxncFH
8TyFr0QWFP6e4qRib6aZ9UtIeu7yRiWX2eu7aBlM27kBAvkWTS2gmVMhW3w18fjA20mdymn+YrI8
emzHojiWsN0ODdPi58afv1M1hA5OLvE1NVHJuhdMUmG1ywoNVHzwAPxrI+CI3H/ptNXecHSGJ315
mKonCqqqF7vBsV7aktsvkzCgMd+b6a/htXXS5lfWsV81nCy+oGGb4Pk2+ae+c8S+bed5o+Ck95B0
+LR4npofQw9Anr4IDJDtDDuKr/g8yrDuY/fBihLw9goT7dvKgFmt7TegLPlgoc/tqK508PvUOhRw
3C6DqAsWlAPRKEXVtK53zeD/ngfpdwXtNEgk3HM0OYsk7H5n73jPF9XAoDXOobxQS3WlgaFk32ZV
ARYG/YCd0wO3nEFw9SloQFxwHKmF+lhbL9ElfemUYy4qAHqx80jkJatzTSabjS1gGslFqhzdHeZF
X/rW/m7ZJfs1h4VfGl+SjkOdHarQqAg1zcPcCoDBJ3kwnLh5oLzpFp9S4JxVaLRAm5raDM3El0Ev
YPqY5eYl0oc8MaYjR4EvcErbXdA0yByisOeim0jzKHc7CDSNE+G4+D3j2ttk4ST4Px36TTmASRfY
OfbE+XCuux4FYxcMNKgw8F1ZpI+opPxO3QcVgye1BymRcLZqA2K8f+bwHiVyhjLhpnMkBJaj/Ce9
pZ0O/61agmlKb3A65PD+BDrMTfcU9pCNvDLTWlBEV9Uw9NiAx/H5qkpCxtVAAQFay6m/AQ3c21Q8
L3YjGkoLz3WaRzrM6MyEZQ1sRcdEe8sNapt5wnygCeiqy5054wnogmIoQjk5ImxN8fsCMWU/swqm
86adaDE4LQH36bTS8oC32FUM3FfrHfq986Nsbex3PSa+J0MagigAbh5r3xKsI/BqElczgXMR9OAq
E4XyFtbjOkzRhgvxOrfD24+SnB6l/tHWvlyJAgJsMKcHhoJ+uJyGqwzyoGNhhdUYRaByFT9Yh7Um
/tj8PLmCn/F152dUELp15M7Yg+rcbW6RshfPr69+w+FxiAcFKJhooFWld62SakL31YRE8p+ck1di
o4L4wfTndjOgqPxqtxCF7LzkmwV+X2gnzD5BQdo6x1UDUUirSb5VvnGoIaUbJm0b7I2aYTvBmvQS
mQZ+Y/Mu60W6wgPHzkO4ocD9yB2hgoUd96MsUTuNqgelA8rAPktBMTsHU7dmVQhHAfZo/ZpNe/qZ
WRAPyBN3eIZydroO8OMKI3uSw5l7BdSBS6tbt8Ygd40xDdgb2M9zygBOr0yOqkQ/gL+Rvt2qKakD
xZDYAb32poSJCmiy4NH0vzH+Rx4jB0AZN/Pso6sLpHNTgY5VtKN9NKGOJoPI2lc68rDtrZY0h2Zn
PpaF3vzVwU8X5RmzqveT2Re7VoAn5hnYhtaqXDFzhFqUDusOLB86owMTI9ZXZduHVl6XZx5Z0Pqe
FQi4rj9tUVEqljyIrRc4TH4O2wSyIvfRBPTvVdZNX7te9YvBs6wrTzP7KvMxvoxQHrinLJ2va+cJ
ha5x2wrfPXHXSl5qua6Zb76kQ56+lHLd6AD2qfPj2L80TXFwjdy/OnNrvsxGeYvM3jVfCkd8iv6M
GbmVP09gQZRATynL+FJNlXdxB9RfWB6/9n3S7X3eo9CrB4cyKyH2ktprsIq/mZ3vLgGzNB7A6f7O
vHj6cGxDV6GG+ER5t86/533wOT8HYP0NYzDgQYbmmf7QirgwHgE2X5oJM1+m2IsoAnkTOxc99mcm
jenIxPr1haEEdpwnf9OPHg9bHwugGDi0N7ZVqm3f5q6YDhXUgDE0Tm92m3PIHjgNcPUI0fDI8/5t
NtPxkBf5HMYin95MA1sWn8fxxmoMbPDgugF+FRBCB4pnfD8OFUyo4UShxz/FrZk8C7z94Nyj3q00
L0/3AwPe41MIQsR7Gyd4iP47jx1VipcFvArphYUCXA828WyhPvfPS+yeu7/F5hHCxl4xhjb0QN5V
oD0nTPV1gH7jqks7tYdFvfGUOOUzLbmSeihD5rriDAFrBYB37C5owEyMb3CUZY8uPtcDi8DYj/Qa
Dn7pqyyyru0MTGGLUuVp6JzfBw7K/SlT2NGCDjKthaoM+PPRkSaVh3KK2e0CulRZWAIZTX97pNJj
tzfn7Hig0/sC6dNz99NpnQeYKib5exl1n+9AD8ZjNpxZYv9dpkN/KjM0umRiZyAmsXhb6zAYmxhs
F9QsaNRN/Q7t1uSDBjOeFSd7YlgchcWcwUvMg/uVbhHQoSeNy1mh6lvM2H0O6NwuaCRqYfVkp1my
orDsWw8YQwOMKpuN4WD32TY2e/FU+kVytgt2Bo1OPAXoCj5FeestUrwud5Rz5qQ9znH+gWbA0mkS
/3EIAF8sehgWGHVgvboyUmsP/xcbCkHFB2E1noDXsLM3aBancDHx62PKgq3Ly+DCApd5eKz09Qo4
Rhgc6+T9AEbrS2yY9jLNoM5vGZZ3Sr3WAyAh9W9nopgZhG9ybznUDvwUaJgmiiF7k9A4DjM5i2MD
ob1DF5v2Gsz65tGBDGgoHCf76rjWzrNL+1ck+7Uy6/LbpK1ki3pkoEBbPVSXCXBCh9xifNc7/fWu
XnpHo3RZ6WwHo//lxmWR5YuRwS27b3zlngEGyUDTRLkNlOX+IZo1iGeuamc/u/NDx7EkKuNAbOt5
hj6AZrNEeJDlXNgXIrIYQdBspgmirHeqCy9he4Z//SXRZBiaUVgyCm9yDn+uv93NNpvNX6Ne5oLA
hyZZeIfxGhxNsVJaak0Q3tvA7PSneKxWd2gvndWQmLnNpdBIunYL7EUfwh8M9BmsFhfpkLInF2X8
68D7nd9lh8Euqy+dNzfbKBbJZvAj+80PvLAeXeerG7fdEuuO+DhDQvYh9pRaQIIoXruo0C0bXZ2i
ihQdfJntkjrpd/fSVatFBWiQcvdQzxUoaezuKZpGtxwU/6Uktn9oZWteR5XCeg5eLt4i8kBxcEAE
cxZJENebxskZ1j86DnKlLrBytTfw4Wxvoa+n00BpyGLbwsNoQTmPLkknbmJj58afb+HnTO7wOPtG
E+k/SHdoG9fcoez6er8p5QvLLvbOHD/d7km5fsqgZTFcUBSRH0mF4gVAQz86G+uI3omcJ6ftxg3W
AWI39lP5gP5PsOB1qn6wds87p/6OSl0H2l3hXCzole4NKOiAS8b6F0+qj1jfDBu74yDn+i26GGvS
LiHVktn3622LGvld9eST9DZNwfO3APIG5blFAlT1YrAgUnmLaQhQvjqc5sDZ1mJ6avH/8Oi1SXQq
R6yXPWNm71BUEqFRePLk+NP4lEBhlPKTCXhI0kh7CwUw/o4lQMkLLEGVe1ENiub0fO/0m+D21KcY
wjQfaYJf2v0VcXsblHnADz33b5fdcm7priuHRcdK6TWBYfQhacaRqhsvPegqLZ3JtWtUk4I2TIwS
nxtJy82zcvbAnLyQoBzNjwqRHo0ErE2NL7of7nYAlPsrvOdGlSXAi4oXP9pABDGUTtuwq1uV4oyl
JPzgPAi04O+Exd+fs2GKQxccveNf+VqY5bkUUEfQgzRfVFHMF3TqeBBnCpz+NqDs0VhJ2+UhsOz5
OY2cY28JswjzujWBnavNzejUwaPyOHYxgi1voxVk5ZalUzR4RmFUQDf3cfJAXURwy1SjvSp9layM
ryTtMuhmBB1u4Qix3Ju43F/DNMeznAb0h6Bc9QbsuPH+PyRaVBYKI97ZMHygxDnUoQwPGEPKSa1P
S2dpLDrYIAX4RuoraDINUFiURuhBXOaY1xbgMjTQGVmxzPzUAoUEd7Y7cZla1z9WtWRAFVXfbTnw
x7iz2WPOoDLqZ563oTBOlPuQgGOkx+hgAZ29hoOMWAKowx9ZAC3vPoHObmLP6tgm0EhFo1Tq1jdl
6BBFNjbwiTe9xGixcehgMuhaRVnVH4wI6zw6g7ejXgyaMJEMoEgcUtLXc25aavfY5eY3blaAnVHb
xoTvD/hx5XaAZfUOPmmAsgAPDFcdNHXuB8r9mZZkwDfYI69XUOKbQ9ahyUFeaXcPNTqjnIIhFcuA
MqAUOa+RBxuFfuu527n3n+55VrXAkwOCYzAZQytzns4DbCq/jIAscDZEzz4kdh5H1AsnnZYmGJ9Y
I0FjTIcVaN0bf/T7lVEBGpVGxrBTml8Mz5kjGKL202Q2/toWFlvWo3KehmIwLm7ibSgC68t5+vf8
xIPDL82nwVi5EVYpwW0+XaTn5/r+FN3ne3OermVfwupGV+SLoKvGBQCD3zGXbSgnbQYZDz1q2+AY
LDoTYCqIB/FFz0zENHQ/uAOIVL+XgaWzb4vCRgMom36X82id+im+VQXAZ4ZoqZ5K47cl6wzIT47G
PPRQW+jKAFRT7lwb4vCxk/UJdlT/jtshqXZ4SqtFy12M3+dHfYoFtmW4W0tXBxoep6fYhhCQjkaB
v9NCF2tEAI4clRNqN/KuIgPHf5YQ5aQcTQ5aOS7ZOLYryo0+P5WA6V3bFq+30n/BB1Q8jEBZYLFn
fOlYDazqiC8ihWyCzLdwpwjcUowmYnQh6zYk+0naANBObfVbYV5BDBHL/uNdb17S46+PgY8LICL3
F7qY1nh60JE1O/aRKTZArqIyP2YQYx8ayLLrMzpEgEXfcmPBxk06JKf74P8597+m+EE5rpMulwDI
BFi7dxXILilrtlXKUeWCAORxYIVa51WVPHY2sFoyKNRbomBbMrbmT1uzgWoJR2QgkHdz4/ONnTTm
Phh8iMiw6b3ufbhwQ8kZyolW85yq+oXFefota+ExZhVBfS2jvj6KzFBLGoiwciiZnN4tGD2sG8st
wW7J2vuVvs0ZLBZRNVMNq/eGo+2bWSw/iqq9tF7cxDAOeQFTFu45RfGjMVn72gRutkyisrkqu+Wb
cTTYHvsBKMklxj6WARqKWWFCRzhhh2wAG9JuYAAep+2wq2JYTVWarZbmDAfHqvGWApeNcnQQzXNb
4DkCvg/acF37AFHpeKXSSUENK8UCvIA4zQpF3n/i+/jsuECEufl4YgPQMh7HU6U2hxFumG6xsdHS
esvM6nEqx+ihgkYyvtD+O6Xvs1pIP76Ztno0ZhE9uOl0TrKafVfQyru4FguuTvgURSr+AqGk+mQG
2OvS7p+jNrBEc8bZscEaloIN86Ed2M8E/M8nO5pQcmmCcZMZrH1xjQB83Vx+/48J0rW1USpDDR11
vuMkfLBvB5Qyij6C6oEOacAaJnYUMng1WAZTvGicVgwreLCVmfMke+mdoC//2Mye/TR7hfPk1v3V
Yvg+VqQUxWDUtYUpbgLnGz9vFtCSS4Afw8HmWXI0VeRDEHe0l38NUEhTaHLvdIBKUAx9j3IfWwCM
1i7UkkGqGb08WQdDUTy36KMfYhN1vDz35HPtSvsp4yGNUUZmJlS+g0wcKWewZFqZUiVo8WH+/fLb
3SbXepphd2F18plnXf+UZiusG/NjnzRrSItNO6k39Piy5UfKUwhIAh65cgRDGPybflHrqt7YmP0S
z8kuhD2PfeQGcOe3EU+XBG9x41sPAInVW8rRdROVCT1dMaRYBGW6d4DqpttQKhm1EB5sG5bVXAAM
VhsRJPwqINTNqERHIBEPUwv0Zodt4g+rgHxdP3z3WNeGxQQgS2wDtDSnEV/HCVcvs5V/NYCR+lE1
zQHlz/7NHWu5gmSWOqLf2EJqILtGLjacs80BRq3z9h1abwIaLO8OC7LtVKFzRmHaJOsMVb0vfdPa
AKaCv5bpaVDHfBtSTwB8ODkn32njkOaDZmpqv7X5bIBO9gCk/w/Kqwpuo5lZsDXnGTb7xQiYTDP3
O3hd/D5zdA7yiP0OqoD/v1FHz6O7MMc+idqESIuuZzUFPDGybIRy3p8qGFjyCWTa7vHwrQUH80iZ
LgPQp3Cr+Cjb0loElWivpdfaB+xq3GWWu923d8+Lmm8tk/4SOx0TS9ESqFwBMjkN200AcKoyXiBy
6W+E2QKmPbcoVGb+oZjay4Qa+ZUOTiLtq5/XS+61Fer1/+TxK7OwXB2S7T2HEnIN3dfeDntlniox
vROtT4j4NStd58FET/ESGBwquprWFwxdBRJ5b+5lPzuvwnyntC0bbytMd1hRqK+WnnAfsAtTlxrM
/U9Xe/j374N6UMfcnN+dijcvwuvXQGvX72OVwTIh7821IYLqfSjaA8QRYshU28C7qxj6EzqfNbwN
PQuda7oc1GaUanF5nfndp8uBoz9AeCF+nnmDVTEKB6XhQbOE5Zt8suJ3XwUHWzjsqZFmdS7SGoxk
ne87q1w2VjTuDW+w35pvlJXeJPcBCgBLCtPIAwUgqK3zjO81lFSgKUYVTThq+qesmiDJi486xJrF
P8lp3txrmTRDeWzjzBMYD9xe1KVfQSfSvLpQCjoA2/Pq1bYmQ2R9dfBt9doUtnoonEY9UCpCqtap
2auiBRg/gDF1ICd4w1QeAicBi4FOxRzhoc2b9085mvgpvp1S1pG58kN/8sqD08yL0gahIphd83vS
Ldkwpd8zq/bDFB33cwx5pGMkQQhgjXTeGw5B/U6Z38vImxYBmn4PrmxbAIWaZAPylfHcuiFsvhTA
wk72ALRcjB0g4ERCtM5XCRHFKY2dt5yhnpOhkQeARrLpAi5fTJY+QhGv+hb4ULyPkmC6FmXtHnIX
MpQ0gG9LAuDtV28UCmwzzR/CGvUha/Ep0ASRm++e7flP+IeoXYof5TpreuOt5d3tDjJq3DDq5XSC
AzQEZKNagROrzh6evBvA8EGcd2BxtpkqNBVdWQn4yujYidEuvMUTuqgbS8e3VSD8zQBIH8HM62of
/K1oni8Dk+IC7hTHChJthPsAoBLikkUdXyjR/x6w82q+CD3w1xU0EEceBirFIUCHzgPdyk9bvlTQ
nNgJk79MhuG+c2Dol1C9QUEKTZtXGygbK+28926o1CYbynSTSt977yfUBGHd9kVBIHmv2oAtKW/X
41vVRvFjUxfiDPKBu1DVBF6aYQxbZtnGFoS3KRz8mj8bXmCe7Ch/pyhqnfGJAQ6lh+hQWcERHz+7
GK3FnwuI7i/KLIArGF6Su870J/10HE+894KD6wPirqOb3iQoAzCkAq/hFv57nu0YwwkWp6/NNLfn
cUjtbap5KgxknjeOr/BCqn44mjpEGyxqA8hMwKsV5P4ICGudBsSiWaFUVW8pHAf/IXE9tYZLW7+R
xKQhTD8UV0Ns3YdDL/lQbtIS9EMXmqNAn2GrEVWHggEPxFCeexzAvYL8v1eesDXnO2yl7W1XR80Z
z+BqBfSmeHZc+MG61hx9NJlx8gJAkxdq2oiqaq5iQgkUFEAQI/tIXWXgV8ehypvlbE3pt8j1sL5J
53fD57/X3nGTWVf9KUwx+FJlwoEOwedyP8RZPR0rB/i7csTnO44g1LsC31596lo+vnqDUGg6F+2C
m53x0JqjvYsCMEgDAAteTRcodF9Z3zKo/EqgaaCabj93UOdfmfBYOCojlsfOnINVlkjvORBlsRi1
eOyvETLKPwOVlAvTcGGMngCANVbGFxFHxhdw//p9KfAlohDONdAyHDJrTWFuddB+T7t6jbqJCE0m
hpUR+Ol7ZvhfZZ1F16wP5quXFT8s087es7atVx5qbFu8NRCiS+T1Mns18UWGm/1sh3R1MFT+Aiph
w6nziu559H7Pb5XVbsYqZ2u6nDNxqfHSeSoGZUI0BU0z93FCwfEx6Xv7sYexjNE37pGiOi5Bk5kh
Ek2h0WHG6Ns+Xlh9sqOrxsGDnrnt47Hwzz2wXg+WRguJ86nx7NvNR7g1KFmvzSSBVJw9v2XzMH2w
tHBC1y37IxQE2aP4Jz/pvP8nr+dHfjR9jEC7h2M7/Z7f4Zcs4I20x2JdLce+hS+Z7UNz2xqMLxne
ImHi2Mmh0H8TuPM9ou0/XztVT18qrLh0toRI0mWK/NvfbZz6My/wG3agHvPa+SwHAc0EBoDx6UuR
QYPVtF5NrqJj1qUgJOkwrSJgv6CZA+dvhCoAHeD/uKizIq3njFvTRU7nlniLVP91EVoe7lPEvW3h
T8amdxLoX2XSuPR1bIUDXoAflWeu0zHrfkL59KXqRvnaZSlEF/JcnGSZzodM2Nm6yc30JRjrdGGh
0f8zt8Siqwxj9f+YO4+uyLE1Xf+VWjW+qpbbW9Jdfc4gFBbvSZhoQULKe69ffx9FVldBJAf6dE/u
IHMRBuS2+cxrRBbQIlEsgXo1/4mmkyeAuyClQTFxRz2RJ45fleVy/7E6v1ZUCyg/gLvQ1OXaob51
NVU9fFIAns/mOKxUYCco2sZnFUjEh0rBmqpN++GiEFmyNQwxgLGvtbM+7/WF40WXdpJV56ll+DsU
7bVtTiX1HGXsYBkUUv8Wa1hJqWP9o9do8Fpp/n2M+EVP19trWlysEBSRF1qLFtFY+3bgWsngTqxN
mFDNL2MLDbyyxdyi7y6FXuWX6P6por0M46S7NDBhvcg8n9RrfjW/H6nY6RhlQ5Amt6ZqVzcw9aqb
2my2iMeUFz/fmsB3K0C6dvsPAxt/PkBW1nL/qWllJJKq/2P/oYT3cvOy/wCz1oo/kB57jbdDRbS5
C7Ss39ZKZM3aLpgc9TVsiGZ6yvC1RSFE845ILMwrk4x4/74zpbgbDH4CXtGMd4AsUO5phpuf9SZV
NdXjVJ3+fFk03c+XP6tVgU2nbv6ysFG3Gfp+aQjPO0rUUTuJ9MZZxfqgXDeSSMQsNXj6qb6UBoKJ
hcNEM6vq0bFxjtCC/BX76XxR22TOgWkgcaFp90qnGFcz1eVk/37eFuPj2Mp7JzPF2qr7dDkmDslP
JB9bvBuwK/Nicv7OWfe4mBwT/lYIvzOJDNUer53GNxemoupXQ6Ri9545KHjrTXesofUFqWT+sZnl
lscUenmTKO2iy72Hfc/q7xbWG4z2/pNYVZslhNXW3b/8+9sHHbL9y3T+sqFHb7/8psOm1yW6k1Ht
7tlue0Jb0aGqPHfQKYortbIc4D3+5L/tP/bzvsWTfaa+ZfN37Pk7vZZiOCyH2KUqY0yLIJDO6f6/
ssEbWImtYUVu7Z1GasXH+x9bzap3CGZfvHnv54+N2V9RlY93h3+MgNaE5pD57v5vJ8XYn3bRSpn1
+w2EdnBWLV/3ov37/6YGJ/fKDiAyGM5Pgf/9+6UdrvIwys7+/mofYOVTZJHc7f/Y/hdSg2qulYhi
vX9Pr02KqClS8vD7JdzH+RYwqTziIDJNyyidP0mD+0/MRJnC5d+fv/kllJiFm9u1CTewNYiva++4
UIP0wnRMsYBa0j1LrTg1UL24UySNlxGZrK1ZtcatKOKL/RcaaJ0Lm4X7wstShGtsT1nW3Q9fq/WV
bsT2eqh02nyRisGznI5UQGpH+5ciMG1Xc6IfRTnGiyKMjNtBzeLT/UuPKXOjDZeUfaDKYq211MIs
eJh8r16gCCXPLKNHgTHUzjw4Yw99Vch1o6vpZv8y7nq6JEQ+qoc96c+bixeKH+f1z1u9v61mBlmK
6pi3C6dIzHoZtulOzmxCtH/NuQsNrb5h1OAtZ36CbYVnuTLWwPTP7+3/06wyOfejeFwHg+Mt/v5g
/xuEtvERGejV/n2vycSirbJx3ZHxnEkhjiCOaEfD/Gr/1v6nKcWpKM2X+xdhOjRnIYXTs/3LPo2U
XUE/aP/+z2/89SF3Rl/jo4iU+1/v7X/af5m1Ll46GcLyf7+3/ympsXNVOJEl1gDZQiLOutkjKVUP
aeMFZTlgmFa2cKQTnu7Blz8/gLGq72g/Xs6kSrHcf8KfiVfCjIDUOmie/P7bf/zzP//j+/B//df8
Iqe1nmf1P/+T19/zYqxQI2kOXv7zBtH6PN3/zl/fef8b/9y85mdP6Wv96ZdOw+9VXuc/msNvzWfz
11/m6H+e3fKpeXr3YpU1YTNetq/VePVat0mzPwuuY/7mf/fD3173f+VmLF7/8fv3vM3w1Lh69cM8
+/3Pj3Yv//hdV+X+Rv28T/Pf//PD+TL/8fv1E4bsykX4WlWvv73+dhqW7Ssx8y9/4fWpbv7xuyLk
H6ptou1l6IZjmVJ1fv+tf/2vj0xV2lJF41iQjvz+W5ZXTfCP303rD41ARTrSAlWn2oLfqfN2/5H8
wxIqObG0VSn5jv77f92Jd0/07yf8W9amFznnXHNpkoPQM56f/HypwtB11DxVRFzoK2oIg+p8/v3p
Ksx8vq79H1NpjSDMOnL7PCtWet6fWX14z3HXZZ3CFmqgXxiTuqjox075zI4KWoomIXKdXSgXVqV2
JH/lqYqJzNqUgPy08WZSHJ/mHHJkoudL9HFWJjx7SjEYIIX6GXUPpL/y5DFNVJWWVXc6QFgZKBv4
dFWWHV3TBXHhSxvpu94x7+wgRx8QxADZaLv0jHBhon/qBNOdo6GjnpvjtTYuI1/Eyzoi0TMH/7kp
io0TqGhQTi+JWtMMN21EmA3rmaO/prGjrPwpOfMiWqk14bIndGWpxyErk4MiqqldcmvOwGM8xnCC
Pf2lCiyaH1Z+GkGIWCKGQIOZiKIf7e+DgXRDNuVLpTdUWHmxt5jGadpGeOJVA3hSVH188CYNFLCC
gOAFA8E1LdVTRPiwgBHlt6RIH9lHlKSC3uEdNe2syhF5R2NnrbVAGVZpEz8HMnnxLP8SCaLXFMbp
qo99BVVLF20IT/KlqR1+WAYIplcbO/eky+DARD7siPOhMC4meGSrDgXnfpRnvTW4ga/8YDF6CTz7
pkQTdyNb68hukuUEXIZ9nQZT37MN9dmKCam7iWkqy27mnaC3tFCoQblk5PTprXaJZAqGH9bSGzBH
z+PnKvVTV28s8npMUsD5ALqW/rNliku7o/CbzhZ6SGiMafDcT9aOlmbhQm2HRIsYZqilUCLDH7Un
z+oJ2UBdXxlN47lpllwoznQ/9RiJ6YJhYUHCQuWWnsFlV0fLqYRnpJY1OCmu3sPuErZJfwaFgxtS
pK/F0DBgwIfv8k4sG1shVs5QkJzY9Cr/FDHJbNWrDupycRzgcTe5ZK0AghMUK408pG4cBCszGDGE
R6JnNRmXeNY0qyFwhlVVl49BDqysrtKZgopp4vQqZnlJIvFFqCkG8Wp9azTZS5OEcEVsZdbp6HZm
ZDTrbDB0N16OuiQX9MbTpo7zpVVX5hKgM3HUhCBGNuAUkkbX2iQ3ZL18Hz4G8WB1IQw+0isHUbZO
W6YlZtykBq43y5RkpVGvTnz0At1qTK6kk17W0kTe4jgzCaH9+FnXk5U/mNBtqrN8QJbUSRDoTIpr
0N7rEPKcE/gXKLjai8YEXt0rQKYm5QgFmVmHLLtoXo3I2WmMA1PLHqei65eZkKh7ejP6c4tt4iKJ
qgtLhcdbxv3dMFprcoPHN+vwn6vb29WMZfr9WmYDJ1RNnXBJ1yTQ+vdrmcQZAQldy9/YqKQsrFxs
xkhuSVYNBmvyc3d8tzm+PZimfXQ0w5aCVFFl/Tw4WtdqmqIEnr+x7HzWQr8Q6HUY3FYTOmIbfidn
O63V+DyycvK1+tvn16rNC/O7hXu+WMdSpbA1oXPF7y+WLoeR5zgeoKwSP2eVZbt+c4JKhYsi8ciS
sH8WKVLUXnJiZ+mJMlnrz0/B+uAMNJXS1bxvgPNW35+BaQgzxbkJnm/XnZp6euIHcleWqTuaySr3
4i9uuD3/vYMrtnSd3U/TVUtwze+Pl6EEUnWsfxtjYlMJrHRTxedNwUpS9U2E5xeCpsEEwbCEfiD6
O6vWLjOjXZZ6cNTajyOBt2iw4btry9C1bfGYtlitd3d2bpOTxVujKEELmRszhkBeJg3WRwWCxCx1
WWtcZiNE3am3dqUZPddaSID9mCO6KywPjSs17F3h2Csil8chUewFfOOTsczxKhwnOBnpbeskkOWD
iiSpf8Jy7yb1kU6Cr44aPY9whRyScMOwdlPduwAZaZUVSvp2xhpi1Jui1S5hqiyrKjk1tQGX2wos
hA9qdk8WK+0b39bv4tG+YaVxGgGrPszRKLXPMBMeIWdZu9qb1gpbWNJWbs7SjlpJ4u5HxL8VMf7L
SO9toPffiSv/5R/6/zFkZCwSWv+LiHHxir/O67sAke//GR/a1h+IwLOOOGiuO8RzRGh/xoe28wck
R0s685ombevvAFGz+SV+zdFtVIAc6FF/BYia+MO2LSzEbU21HNR/5L8TIB6EhyxZjmNzGN0Apuuo
lv1+zrV6CBqCibdBcWrn9f1KFu2RX05fLCXEs2+n9s/DaKxnJH2CBY3LeRuFjihjg8sZ602rKMct
Kim2GawzLT0qra3pAYWfiwfm7s1DuPi5crxdwfUPjypUjihsg9t5cNSYS9M8fao3lnDYVykpBHX7
zakHwEQIPjvhkZSNv/DxBWttFGHQfrcFaqrBBU9AXaTl6DpRe0v35VxP9aewSyCUhI9tq5zDH7oC
OKhp8T3VoJvcKHeKF7mWVYPFUu4+vxBjXvnerIw/bx8la+TneVKadbAyaj1F2QFyAYDr6HWOxgRS
EItGH9ZNsOnSxlsYCa5s0uY/uvVLj/VMi1k8Aic8MdvMnbv9UytvwGRfleN1CY4ece48Mo8nxD9M
pQfycUxRbFUNNJ6jKzjm823QqzpcNHhaV1SBJVjnRYOc8hcXNz+Fw4tzNEdj4ZdkS2Leht5kKIEp
8imWZb2RiXXW5P25Rx+2rdaGjG6KxLi08+glBrZpcI/zJFmlEdWhxsKoFoVVUGqpLdeV5axCpdjq
0OLsWGJVkp6Y0OamothB3dWkpCCQYB4uyoeQOMiOsSEcxVk49OfQNR7UPjv7/LL2wcgvl0VGyCRW
DbbxObx4c1kKsolWApVio2c6ApTkB6JGWiuWE7V3rT1TBOmY0MF4gUSzEuNUT+HAYATvBWQlKoQj
GOFur3erz0/so7FEZEGGR7Jq6XKeNG/OS23tQqKuV28SdphMejs7UB4+P8S8aLy9dEG4pOrzrJOG
1Azz8BBj5OQxYvWbMFulqn3cjvVWL25qOtgIWaxjVVt8fkDjcBnbH5FGE0Vw27DJx99flGy0dIyy
oN4IcplUv5kAnlsivq7S6KoPprU2qg++dtmS5ASycqfo0kicY2NCxipPbmUYXntVs83rcZn76RVG
NOdNmFyIRHOtHCMyL7pyUrFz8pN4JMgo2yO0cteO7xxryniH/UG0MMlNwT9988Ly++cXp9lzpHl4
PzVWHLYEFcCXOX/+5pGJFHH0JFYqJF4U0ICpXSwyfXocDfMewWZr17feSQgKbZmS3K169JISu0fz
UNoKGgQ50P9rZTjG8MO4CMzOX2iRs9LJc9xgQtNAnYJlF5uP3hSGJ1ESIYgaVclyHP0ISV26aips
1Izq1KKpCgsJx+oFdhkpE/MR+b9oIbP2Crjug+zqZJGBFVtVVQb9XTtBN5Px7NwEjqDkaPTWogn8
s8FqAIdUCYpU4WbS7Edkn14TL996A2z3SpTrwLBvC+FgRBZe5dlM5cgAW6T1UzQZaFvPTR6J8OII
NXaBjPedCEoS1Bi2ZIrg2Joi0Q+CIBJ6RD+8KHK7VD7GiqyXXUZVG+uUzRR1T3EaNK7RXPVWWgPN
6oZFadgxDQxFrOkDPqrKJk7j00zqS5HXJMTtcGH3NTJrofVddPZSBVqw0HMP9LUND2xaaYycBZbn
S8DMVMvrGpq+Fb5ELTJyIVoPeFMnYYA+EtyOUrsbIuWRTvxpLfOjzDHNRTWvaclQ3PbBCkjPyzAs
ZOFdy8pY13Bukf64bUWLjYCVnscX6PcWq7DgSJFVUeovCnWhxiB+DLduIsRulGtSlYm2z8BgiPvT
coj0BZo/hqvDpkpbiDBm12FVNeO16uDSS7I7qdgIOqa2K+El+805OqHDEtWejFJACd5XbTb4vR03
HiK0vZXvhqIs3diQ9rorbjPl3okquNUMMFm1p4qeZS4KAduxG6ZFqsbPvj/UyxJhnIg70AokoYAF
5fnT0Dnf8ZE6zdVmhzTAStPj9aCjyCsnNDOslRHeG3K4mnJsUrQwB9zD8BorjCt7vbwCmHf6+aRz
DrI/amYqEA0CFtPSyDUP17A8be2kS+tqk5ResMr77DXu5RHysLNWAVMkMS/84qoY0K4pgdtaY3iV
JUGysGHyEwbA9A/8bY4awrKF/12N+TfNQrl9CtCQUJxFBhcwTVjgM3wBhkwsaeReT0N74Smzrqhp
P9QIVMNijE584rNFniGRbSQPNFPXIvU1SjhdvgTll7lqSMsGPm7fGs6iNoMnPaBRV9dsK2pH+3GY
RWGNfGuF0UNGOUQq5XckJhFjzftTy49fkfhG5qyw3UbRH6qeezom0zUoh20Yhz+cSZyP/bCNC7hv
V62U2yIDiIQe17DlXLcw185i2Z3SZn0QwH0xf11TZ/LdoQLtTxO/RKgOraswuopDJl7oX7VCH/BH
aG8jKEIaCXWib3q26amebLeQ3M60am8/f6DaQTb784FawqDwyrPVjYNsFrz4IKBtVJvSLO7TfryK
8Ros7WNMlqlwYm9NLXPaKq19VHOvdee0j1FkBfwAnkvgU0U5sERpvWyT18/PbH/kw+UdXrhjqDr/
TOMgAOrRdaooDlcbmqg3FfW2vFKluxNtbCwtR1QLs/bWgligUynITZruWg6SqAFDM2PNpwHiGlN0
lJnJ6ZA1287AwyCW3zyjznnG8VLL7MKdfBSM1O5bizjbinqoZOGMj9SI+mRSw5D//Jq0jzZkqRum
xmZsWGzJ77cs1cgrrWiAOkG+xYCjULd5ZA9u2yO/DCFso0wjtk8TtV4rWdAQp+Wax4+K862k+IpS
E2Mw6M4/P6kPRoCpq6rh0PrVjF/OCfqzaBLsrjdTZl0IRMYWRWJe+yQ/5mRehF7x8vnxtIOCxjzk
JEJhwqKgYWvOnPm93bc1p1TSxpkqpPBzdNMpa6NqcUSt+rIFzZoY8S1NdGrEYJ9B/H5+8A8ulmNb
qmppVG4YWO+PreR1lAxhz6BSxm0ju1u4NFug+icmfpoL3Ryy/8Ejl7rOE7dUoemEfe+PKHrFdsq4
5JFbxWsNHletg4sq6lfx1MiVI1o3GqwzAoZkUdAHnJJNjQkiG/pro/ELafxF3PThHTDMOY+2ELE+
nFYS9VSrchiCSISqGWhlIsNsph84Z1EwfpHgHpbrfj5rIEQqSb7JwD+4eqdNZOOhnbsphPoQ02EA
43eChhKFZ+VlEukV/Lr7vk/vbQriiKxvC9+z3c+fuTE/1IOVRFJAI6qnaojayeGA08pqGlBB3sRV
nxHIzDD6tnuJ6TLnheYasmndONF3pQRxj2h0W0d3QLieMgUhXltHZquLommhDmSyo7oraL4sy067
ju3k3tRoBAgnOjK7Hh/ZnJbReConhCYmANVGOFobkB/rJqSzUSYKcGyFbcXmsX9+kR8tLVJ38NqU
Qrd+zeplqxR2BjFvg+fktRWwkeHAfV0aaEV0J30bI5Lbh5Tmi+A7iusXxAY3cmTIe/6qCfBx18B3
fH5Kh3WG/Tx3pGHq+1opLbt389zyjEhUvVOSfURXjdNvhFMjIqbvojh/6OmwDUguDTJsvjjuPKYO
H7dh2TZJD0usPJzjo1R8ghgsy5PJAYqT31Pt/OIQH6Ry0mDlYg5Jh6L7QSrny6hNvKkvN2qsnNm5
5i9N3MLdMrCaZS2zXRsynRPs5D+/o+ZHS+eb41oH+4fvBNnAxlZu/Cx+8k2kEHw7v7c7r3HFdNJ0
UGBqVaXHJFH4i9rvlRRndaiJhSVCMmfdWEsALSj1huedQSsJigT7Kpz3lbDjdVoYzSJtlcuKmtQi
8kqQuknksoPulNRHTi76jiweY8hsamxwz1uR3unoXi0K187Hy1izfTx46lP4o9vcy8e1GSQPn9+B
DzZQCTWD0FNqc3XuoHww1lqmZl3LVFaYo8lw2hslZjbB5eeH+Wjovj3MwdAFqBJIiYz9htLMVZpF
JS7i18N0h678KkQJUY4S0nerfxUgfDSu3h7XeD9l8qRyQsJdpkzXXWQUngZvBRZ6bRXRzsvgzdnV
Fzf0w3Vjv//TW3Acbb9bv8mie0vVA6Rcy02ex6xk9VHeBDe0SoOFvdHAX7Zku9k5LQhIY/m3oTc2
KPJtO5vukiX8q8/vu/5BfiElgQidDhNBYnFwA3BkCHu1YICnIEDbzm9IuImG+9OKOh8wO5S2Uu9Y
kYVLP5aWY4XoAiEb0fRo4Hc8r2z4P2VU57LXIoJFqKdzs4NKX337+al+tMq8PdODnQ3Rj0EPfLXc
jHbnUi5ejf5XvbZfKrXzCmqbDjeC7RPxjnmYvnk2mWyx8SysYtOZYpsV3aJuVCoGcYnnanYpFXnV
VB6EK8DovfEa4K6xGLGurhHkKOzTMvJXRTks80CmtKN714GqZpjltaiQpa2ZyFVgQhYx72cfQnaq
7/NEKtXouDIvPr9Zv5T99ldiseyqmqGTbRzUajDqoYoxpDzXQntkwbkXSrEu9Gwd+NoJEgzbVgm+
ZzWuxlPlxgIYooM3uG9Q2MEV7MQAgQbJ84vW2s8K8cFWQQ3SMQ1Ez6izyoP1FHs2UyLkWcB75GYh
lXoe+NSrh762XKW2zqt0PLGtXF/6oLrhFbMG1LTAYQIvbLv/EVUhGnuTsxYd1sUmvgdZ2XXLIDAm
F8B03AHzsFCwWQQm5QANkilIiuLOr1GmVvGAWHRV5wovf1Ta+jqLqnzZV7yLBPMu1FUsNKmbDA3N
Y8fwXVQknqwifLI18zuEshVd5m2vU9ZojspKexQijchr+HKBeQLcBWyQwNflqIImLYzWGH30TsFR
Z1TWeQU3KFd7oBBiJ7uJIlJUnMmIkldcrdNkOk38UV+nin0cNeqqYxuAYpHHa4HSEpZ/x1kIzhTZ
7XzjNN1aadMHr23o1mU3wcxXj0UvFo3kTpZ51G+hF19MQ3GqSqpziC4OKJHpcGEL02F6VwRHKBUn
A/o0RbIW+FSHnn5iKPYGyguAgjKlNgBIAL+gH74QK5HjMVmVL3W8iLPoTG/jsyiTz5ZWrNWg41m1
20QJrrI+mNmTLazo9ls6SfzyAi4wlPy5djQid+oS3Jytdsc65Po9F5xElHy6HsgObPxoMYFLq0pn
B8FVXxtYkC+zqz7Jf3iTcc6msCwr/dlCmno5AiH1kkLc2m2/yOo7bXKwz7PKBz/MeJwyvcMy9wwU
9nHT14VrmYGz6uELToaFwtWMmi3tM3ygUcpTnv1OPg89FlSe6WOvw6DI7fYBitOPuMp+QDY+wzTZ
Dev4zOhAedhIAenfktLKqYSYKmJI3UMpOscNJZwxK1hYwYtmRqVrB9GZptjdVwnOBwshugxMH7py
qCepB3sleERoJKVRbELIBUWur8ZIIdxLIV1NVyCeLtS0OzXaO+rC17aILp6aOKVTwxT6Yo2ZD3Qw
mW2VREuzkGwm/DtYkb0I3GuqjsUm1wAHpVh5kwYe59VlUYljCDZHWveQ52DO2xwIR7FQhm9fnMEH
4RmzzwSiQMw759Pv12vLtgYlCspio/fiMrCjx9z2zwpoKRpKUEHmrUG/Xxlh8dI32ReZlvlBXmfr
tg4Y3yD8R3/w/bFNtJhHbIjyTT6V+nKISZ8pMlWY8agXajs8+EbxA1dcPGPrH2GouxpK0ImkCFY/
jSoGUSP4pge9buKN7GJnlQSio4/UV5Du/Kuxkz8iNYmXg6iucoGXF6WMNZSAW7hoJ9qoO0uRtD9s
pbhWp8Q49qRx5SHie2TWsloCNF6CgjqpSkqrmoJRp+1sQtWDEeCtmg5mYomemaGM6VqgMGXPVdEv
nsxHd8fQ2XzYRGlr7fPUNzvpaKfx6Dh+gUJKeoL9+UulKm5nCIrEdf4oAR2korzWBb3Acfo2+RK9
IMA0QbpyiuMQnWw3TILnhJv2RSbx0YkJlVDWoj4wYxEPHltfGlbTWvkm1VNXJGRFRXuGHjOqTee9
b4xf3IgP4meAl/MG7HA3aD2/P5xRF0Xb50O+UXwbmepkBRF9bTnGV22+OU47nItsqVI3EUeQ+mHu
1wRO2UZVl29UI3X9NjzOtfgWGdPrOFaO0Hq+nabutDVEBhPHPE0rXEn1Y0yov9rhP5qRco6fVCHA
ov4SQcVQso1BzTcwE5OFhwZWhehuaB6h4XAxYqY45uOqg/VC6bn7olj+UaELnBS92zkll9I6eLax
XWGZ2mAQGdVopgaYRegyh1WbrjpNO89NnNUxf8mwXje9/ouDf5DBQGChmWrOCItfqqftSOdosJ1i
gxTuhRLhvGu26dyROC4g0yqmdW2U8joK1C/AaB9eNIgJaetSs4jiD0aY6Om/KKZWbCwQkZqp3oWJ
h/omYNDQ2Jg50MWi1FYCntICKcj7z+f5vuV/MO7oBgrbsW2dNoV6UOqJCVXqmSCFwrG4owgmF2Ex
nlP+vOgq+gVmLZ6BddzK+trxv/l6u62Lbi0mYzEKOnmD0oX0sy7HYrDcxvpeS/T0yqTWZ/mnO7wV
k9VQTheO7IVrbIvA0de14VAn1wRqL7q+trsaYi8BmRmUi0xYzwEVdwSDCW1EhOqA1N2w0O5RbSIy
eSmq6W7wnG3R+GvcKp8ghV9bsXh2kCUoVBGhoDn+uNYthcUJWkA7S8/VYlGkUb5cTg6RRD6ygCOo
WkA6QYq7vfUtc6eq+Ahs8IAi2OvyAksnIejucULZ4CyNtr3vGu9FqMYqBCaJeEV5/flTMD4YfHO1
D9wM1RfdMued+s1qKxJTFoiOs6hZvkZprUEIBK8JqNdI39k+RaikWCpRup7Q9M8hMy6LROyiIu1c
TakfGgp2CzAzx2rRVK5dKTvRFHRWVfFcTdlsEZuf6nRy/Yb9RG1bcgOogKGottKKz8mXnoZiDmUL
vVnbtHhC8xmxRowHuwgjN/RBRtvtMoaE1lhua1XWF2v6R9mOY4Nrsg0qngbYnvfXj2l5GMRVgRNu
mD7jO30UmxGKGdUtnad4CbgG/5/wTDXHxwKpPGpg8qpAkC2o6O0aZxjCj26dpsoXp/VBR0UDSwJg
xpFSgqE8KJ4kyQCZbhKsR6lFxFsbZ+3AQPcIz5Hq0FxfM5/L3s9cTYAu1BmNWZ9D+6VBhHOX92OK
jVOR5nddT0d7vAn4+jTU15GprYH7477ScivV2N7odf8wqWZy1HXNgyYpFQx35Qh1FpNSZ/n5YPug
gDFHe4YhqfDiOXe44IDh8UurNTOqu80mFa3ihjkAxHSykLIPo3XcR/cyQXWt455rCVl00DGaAJvc
N4lxF5rpBNnR++Jmf7AOappJFOpwt8HxHO48eSvLxrH7bNNSZ0t0DOfDGbKN9RDyxAx+defnAAVG
RJ66r8pIv5bdDVW1oUvQ1TEddt+5zvRmAoLlCoToQtyLj5K2oMEyjitNPepVUA4BeUcjd3UpTlKB
+v1cGLD7L5pKvxSyDk7goHJRUnQMUjXJwaq2R0DAZ/7Eoh5Y/FNvIQOxi03v3w1t3h/ysJNpd3oS
WGVMAOx08PShm2VsuHn9RaCt/bK4zcfRENhml2F5kwdphq+msjUi7m3jlTvbZMkasLPAWuBIzIQF
E+V5b7i3e3ETNeNdGkZPTWduTdtaRuXGUTBeSHK0o0MXieXOTB++mA4f3nndBpmNvgEJwUEeoE92
K20tIvLCuspW5EldtTNEZVMHqZvg4aSGyqpznItpxuZHW5aCZQUha8TRGAvJtVmfpOgbOvXzFyf2
S+g537eZD2RZGinKHqz0ZkwWaECCtvDzTVkoRzO0uECwF0jzMhjKnWlgc1od4STianV4Uzblzqmj
h7y+HGR8W1ER/eJsfslaD87m4DZFihIGAf2aDS4wa+EQCMvhlAI6UghH+SiXhjRuqRRcAFs8gkS2
DsJ8W4bFpjz+/EQ+HE2mZgEJozVFr/v9TPUza5j62MkAMT0Ho75oa2PbaKvcP0u0ArIFXW0AD58f
c762d0HSfO1vjmm8P2ajZanVd1a2KR20P20sAbp22WP3gLj2//JQB5PFQ7mE2pWdbWo1owFFLoAg
vNZd6V82wGbs7wdXJTSH3U0zqSK/vyrDbItSAoLZTAO714AAZVQNaIcAby2fjFA7N/Pp1GMPSjH9
C06UtPyOwA7moMGi9fBeS9IHtfNfBkusjemB4Nq1Ih9BhfG4bsqvElJ9jv1/eQZgASl027pj2Qd7
cVoR6AE6zDYASbaDjhAYbCAlrtdFDf+bRQThZ7eT6nGgbKzO2hWBtxoT0ucU0mOT7adtEqA3kXX3
fusazKlRgCSbmPVJH+BooERrxfNWRkuhrW2/2HU/XGXenP7BsLWQRGr1lCEkBb1Dys31TFk97rps
m6kx1sfTF/PkgwPOzWTgXhR3DASp3z/dIArVrM55ul3dHgHnWtX6Osa5dWbqjUMNifYr9OSvgcUc
GAM8YS2dk1jrYA8zc3RkG4tD9n67dmDqeXAiujZfKKgmBwj0FJPElja9sHEB6bv+KsztEyuGENU9
I4uy+nzSfrhQsOXALyGl/AVHEI30IVG6zzb5qBzNgOzCNs8qrz4qDOMEiPQypUGSx9FX290vHZl5
sdizbbgXpn04rWrAaoDaeNLhSMIqZbpC7Vfz25MJrl2OLhVcxmUhvlHhd8M22H1+1R9FMm8fwiFi
Jk/xrA8btjOi9uOiJOsqqcLH2VnjFaj0WNrCmasMqrXsHCjiJH5Fvf38HD4een+Ng8OpWiuDUqU4
ZAHGKs8N7zyIHuyJ3Hao1qVO/Xlojj4/4Afr87ww2ODwhQ0y56BuMEwiHoqMvUnJxlXSeCuPeexX
eI3Y7Rdx2oeH0jDPAZnCKD/Ml3091+QUcW1lLQFuCqoExjao41WsWF/VYj4IAARdPfn/mDuv5bix
bNv+yvkBdMCbV5i0ZNKTol4QIinCbnj/9XdA1bdVSrHF6D4vJ6JCJYkUkYnc2GatOcdUVi2MKp/3
5XVKbnIXMuUBNIVBEbts2HOPdpGPEmuv1eyogPX1EkFCBeB9HfhtDP0kyomX66w78hE/qVJ99oLO
Fqder/RRnlh768Skvgc6BDYJGuHbP3+cH49hjFvsfvCM/eYYy1GbYnfnERoyDMBOggWxNFI/kQFP
W8aennoJ3EA822r5ZREntS6CllbYJ6/igwd5ddtoOFssmw/ibAZFZ0mMwcyhNBrCiyZBdA7iqrSf
mzn2pro7ZHgNZtT3kT7uCif97PLU/n5f8uhl2hxBORUrFAd/ncIHiiqFlFIVmFrBG1aROhfl1STR
4wNeySEFARUybmWrCdi/Cr8Mlrpr2YwRKbCL9Ppe0u7CoUk24zw8KZVh+01Lm6tStCN2Fn21qiwE
+pk5IPj9aKpXXW1fqUvo40xGpbO0IxIcGttiRq/RYxi24gcpj/xhMi51py53YEE3JaEE3iqI7OY7
oogCWcuLDZnPB8WAO7g0D3E8sbe2fcIPTlWvbldmYqKFNyAFqLOz8FbKoSVnOIj6/NIOM3x0mX6g
/Ei7qmGf0ST3ukCTDNzyBCT5m1DVxyku462q6FSfIm1vTvJLlR4nOlrbGUJdq/X2XoZxV/bqI+my
2r6f7TvA+1lQycXFOM7kXRBrs42myzwt5susjS+XsasgNgIN6vP4wB1/a8YUcX58B+ljcaVZS3Z5
b8qX+TJ9N7eKmn7VJCO+GeqbHMikN9ekIXbOhjm9hIXXbGMpf7WNZD3DxqsEhC1zMbZIFfEKDXpQ
hOKblY1Bt4atW1OZbppGI2FJBx6ZNy+QalW/jkHZgoY7GE23N1pFuhJS+ZSEE4+8SuEfxLJvTtia
K5BQZWhs5uypHvUXjBt3GvmGu1pLn/HMewizFK/ldO06YIYWTvMkMUkAMBVnxnStT17IF8GzmA5Y
l6BLodlPvfOd5JL3ur+1JDvos7VEN2HWN3ts3wvc9qHENVyXCQbpcNr1C2miuvnSKY9hzevusnwb
TpzVe9sBGI8mJFmG2atGjM85IkbGwAvh9mgf30Npmi5bTX5xhPmQcv4qZv3QS+X3KgtP3ZB+y8P6
Rdop83DddFjZS/OrlSTP8Xgf0w50jYLLEZJF89iauQfWwQqVfW9ljBUuq7f8kk7tfWoahDzxBxkn
t1R0d4kUnoxE6D5RU89KRT8Oj/QMcANF9ZwZkEJlZOXIIbSK9lfFZ+SEyB41rWGG1TO0FTMtxwyN
gVhC2sXYb/F+0oGM9Ph2rvW7LLzozDWuMVJGvyN3dRplcLEliFSZKhwCXdcoOzhH2Ssn5DUHlvFS
C6Rf8qAwxSbPoaFckIyFSLdpfYJV0V6vaaUdT0u8UJxAdSzb8Wu1egiG3ADYpF+ZAg1K5CVgz3z+
DLCarrNLWemuD2E6DU2gOUjJEM+gP5KKJ1NKG7fKxseu6K9nBejvnN0TA2YG1lJ45AoR+eSAIDJE
Pu7rJLwoO/tu1KbbQlPI6zWfnVM/TMDvGFCGE3swIhrSXIyrsSpeC4sKEgD+F0cGYmRnr0VRHswa
w/1MecWHAv1Qmtq2M177XAQaXS6lFvT9e6jLq/JQC2nCRwW1oL5dHRzZa9wUPVUgFL9KN35B/osg
uBaKZzY3Q/SlQmTvRvW0MyL7QN39IWlvCVXCRIL3OS6g2kQ5Q2ASGWkpw9bsuAYFlxNnGnQDed57
TRZflYp9sCxrVw1yQSZScVTYT/jqTFJOEfaA1U4NUbIeioyUiqjsM4vvKjEzLJGU2UKzN0tOZDGZ
KC7vcr6sSbACtx1Sz0ZwItvWplUgG47NtZrqnTfcazuzr8lzAMwV2W1gARkW+bd8GiOfJDoYx8t2
aSIZj4ZQNlYubiLDndB8+xTVFLdU97FN2tDIQ6w4w7WcqqYLLPU0Ggyh+vs0KJc8fRD9ahYAfJTD
X5OHGmXfSibQMJp9eame+P+TxPTpSmozoPzUXmgR7pSEuVgjUhbYg/JC7/3KnKXA1Ctnr4bKo9ZN
2eXoBFYt38MtyjcVBQrLMV8bx74VFLY47WjMMAAiXHxbVoJPJjMdju96YKEa89XWFn6FINRt2+G6
SlpnA0R/N1XqEnQWqYpJt85WjtvH2XNmAVOujGbYDGsAcG9ykLOdi4FcSXQQ6yc76VARywLAvsMh
0KDJHoNUtOyHtp5H31ZU1rbB8imGRyR5kFiUQrEv+T5g88fF6uddNU4ERwCm0OaRpz17jaLI8NO2
CZCyjNtRQNIwHL33pV5XcUWIBiRKDauE5D6Yz4pCUcaRD1Kijy5WRwaxYPvWzl12CdxKIuHWclZi
kn3VO3XojiRqbeH1gdTKYnV109Ubk4YPscrJFNTaqNJcSS8VVpWDDfsCEuT7ojTjthXoRvB7Lztb
RbfRadYbLDqWH4sni1o7DZzhMSULuZTypzJDrK0ZMzmqI+1llbxVhl/E/Yuj4lVE/UNl8h05c5Eq
ePi06rvl+Pa0WqDk6aocTU9zpsuqUEwXXPxDFcroe4sk9+05cTatvj5ufj+Zl1naXrfKfJmW6YWa
IQRWihvHmEUQOkxXjQoCqpwvYdrYgSnFgY211FVNy4/wguCSSNBUtliu2m+loxMlSvON1tetlOmP
FY2BXarFQTZU32WHFWlQmJCVPqiUviefUd0TgefD5r8BOskIZq1k65y8kxUDi0KrmGHKkIUOSEbZ
Zd8w58Qu7Sxlo2jppTnoHI/sLN9hi3DHSkp3o6N8nbTJPiZdy5h+RaUPfHmGCtO2QMp7p523aGhe
BotIPvibA1zuUNuPQAlx3swX5myzOMpU98m+oKuNkrppblJwVlqKYTkHxOnZmXUx8o84nj/Mc0dF
r7G/xyLZa1rMtgf2rKOsK2wQSTO8jMfSlq7NEWCwDe+4m7lwppo8UbRMGk1+FkW44IWRJt8ysysw
msyceXUjtynUEE1ePKAoT03XPHa62CVRQZKBeJQSZpG2FEdlbO8jkL9qNtXBPId+Pho7IRKepmVI
Nk0IHcSx0nurL98BsvSebMzNxUDHdCvkCpbAkgTFwsSKkOkilPILyxDyYemPShHPh8bW9wX9Toir
znczj8kxJrc8BokTdghzmnm4j4H9I+fc4mNlodaFuSHVkEiaQlpFs7qnw9rlmZQmz4rLd0dMdyAi
e54CkXgT67leiR1Hbc2LOap5WT9t2qVStgk22KCxqguwPiwj5gx6cGm+Cw7oHmlEtg8Sp+q6EyY+
5Gdhlu30hOcOjtgBvxYUZPaFyV6aWcQssCqo3XrPXPLnpnrN20zywgQouKpORyUfkIfRTCmH/Fq3
cYQz535RR0ARVZVRcIraI3DCNnBittaxOrDLMMkEEJqfLfmbUw8V9bX43TCKYdPLx461zSdI/NpI
W55OAkp9wHdHpBcEr5hTfwiN9H1q9dEL5XejMuNTXojLjoQEgWiN2ONxv/QJrU0KP6BaFHfszB41
nuMP6Y+uJ5lalcD5PXRsu/oTzcXezDtvQSrqLkWu+JPzYPHMIZ2C9JpO1Qm0cO8uLcFfiLiu+zLs
djYb3m7JHCav4pigfyMMq7g045C2mPWuOeFdRfZrYKZv8tiSbhBRXI/iaWUGH5wmO4xiOKjG6LhR
JD0gbkmxnSHnpHwEl+u62cn6dTW8S9ZNmB5F5i+Lb0SuxkTeu1N5XVf3Rfg0M6dqbxqPZeh0UHge
Z+dKjHeR+bIQRmAJIv+qV3WCmQHyt6exWE2Rr2C7jIDlaePXMCEI+9HUQOIs+MYXK1AicnX7gsDu
bp8QzxyZ1jaX92nbXmIO9TXas0VrH1nlT3CLXcwRh9Kxjq2qXkhTcTWpD9lSXUF6P5ihtI+TjFyS
fo85/irKmeo61DKoWKabKRtpzgLQ11OaIuqlosWXSq7s2pSkGkXaagw2xCD0CtW9Il33QxysIScW
py4qixyMrUOuzvtCcReQfpXiHNtyPpQrhil7Zznl2Cpt9MbyJVZUuxvZFU6BnmSbqgBGZSxBU+Lv
DKOj0GD6kxlMbvBdMmDuLjpfsM+hpLQL7YnDi77ph3Xa26iKscsIBAuj9r5z7qy+fpeGEGOYdhUZ
0V03LJdK6XDyC4lwHY72Gthex3eZlZ4sWazHnmAOR2+mwZwJ49KZ51uaIRedyuwlkT+3SOqDpg1H
mORvTkfugDPcsbW5xCVcDe2lFod7EeeI6DLPSfpb3ayPK+g11tVTYpReFe07HjIji24Go93ZGidi
077NtPoyVY0vRSf2ll0dIj18XhrxJedhVUT0QKbWk4zlWX0Q7WWm0fLBeVTO0yGMJfj4bRCq8iMe
rIMsj/fIkCwmHj1wCJZbrHcnlPeNoW3rbLkJS4lwDvJwWHfMuWQ2sr3MpvBMXyRM1NdKtv0q1QJQ
ZafZWXzo6Zew5OGexTfUrVnKoFhZV1PJcXuUPVOSNmRGuelib7NYI8WWJD6BTQheZs1cOJmIqnPr
WINzHjpSnomeIhzKa7BIqtYQyA5hLAZzZp17sv7dUA+lUXuIcPbIGej9prt8kbZKw3ex+9Q7Heqt
9CD3nm6vKQWr/Gz10zFZE7c2Kiuctj5mFWuvkxd3sa1fD+TSgOCqkSf1sbQfxwphIxlX+XIAXAIn
dL7XHRpW0zZ0KmJsZHhgqO0wm67Aedt8iepiS+bPoeali56oFynbx3h4O9RzWakjRsKgaEl+QWGI
1rZvSLzIMfL0AcqP2nsFi0ZeRofGsjah3e47FoSGRoQew2qLfScpNkpjnYiVOJiwLFSt2KelemyA
l3fNgYCZTSs1Ozp+29AqbjXNInWgwEfu7MdW2sHU9w12Y10E915Ca6+nwYhdWgP4WyTzlQn52mWx
RWdiuLkiU2/HbMIsFrJG1pVJSaDbm1m/MxuYeEqxM1ptM2OrrmYqH0rs98Ohd3Y9SR02dq+Q9q8t
fZOX772gBMChYkW8N6OxQTgcpAt5mpZAoK76aEn9kZKU3agkDtebNXxbvrDj9Rgr+aBtfbqIW4Gy
acUeHZqGg41eHWgKYXyWfJyz7jC8xmwOMq7LjQ4S4Bwy8pNO4lxbPbcjtWI7CpYuCggjCWjMAR6y
N6rWb6cQfG6aArQTF6n+3PKwh3zoiayyxY52lqV5NoUK8LFBySsSK9HyMs5HjxO7q0bPsw2EzNpZ
rbltqnFTsX0ONTjLJJWKNaBbvc37nJJMK+3txApmVTyGQ7jtw9wbOtQUw3wQ+YympeMDYd6gsaBn
hqfaEpx38Ecpvmk2qEutbbLadlNiLlumsyghwZZsgfTeKKPN4mnpchgwckqmHNR9EOIV6optmjmk
J3PnE4JyKpVDbO2GQg2kkMrRrH5DyhaAKwxgfXPPrC3yvWcB/FjekHwSRPKJiYaaT+c3YE41/PZ9
oe75wWBJQH7WEtsdiCslBD/EFn1MhTwSW4wrWsIrsVHYkYTayoqPA9HvneJoY6ZxuFbFoifVJm2c
zGvKjq0hGLtS2SVVuYE2B6TKD5fax8nlNovqwcjXhN+Hr2uWN+OB5Y66Hh7zcL5Vim/2pICu8YcI
g3AoAXU4DprDS3UIpF1BGLc4ynOOqsOY+Nmb6ONNMhu7pmBDVFJ10TJfTgSY1crPBFg+iwMobw1t
rVvEI3J33a+BHuRZFTAKtnJVrEa/wELSvuidH2kJhDfZsyf9ULVSUMq9G07Nbd4WbJUJNWkz2Y8F
2ADkt1mdXGTRcpMAvVWh6PT6sDWy5F4Ry05TlT08fK+vpufFNq9gz+2TrnQrEuwZBhvI7rja2dom
aH3lba0QRSdXdLIxLvcseLQ9wy7ZNgo5tGQ1Q77ylZk9Eu/PLJeLfMl3pqa4NaAKqw76hUQrRP65
nrGxAtbghN46gbLLvFAGYnYVZksnA/gQ4k5ArI+MHNLZAvC6mOfNZGkgdzbDPB7k8Ptk9wCNSYSR
IcuHiq+TsspWETowj2af+INFAhPzelBBJpYG88aQnjGjHRSR7irV2rfNsgbbHgWtt6hnvtdXPgS8
vwEvmpT4xYZs8V21rET6GvF7dhia8m6cOHVlmYzlJfeIp37PLQrG6XSiiHysSxlGESdFadppeoJg
/2sV26esH/2YSnsUhvtULnZ5YW/CBH3yCHhZvYGCaFOBBsQTOGN+WcvxsVrUI2ecawJfgNKK3dC9
C6RH1SCupMy4YaO7TyhHDwNx7xlPRV/swtbv8moTssfIrPpI3vW+SuWT+ZrW40nmtkWshWOFLoSG
UmjFVxyyZWdiswTt9wogixsOQRpdUtt/aevxfukmr8PERwbctgc5p7VgRu1l2+Q6OuoB+CP4tjRC
+XYrzb07cqLv+3Y7aEmgduWmg7SfYhPVYJ6mM+f2dOxv26ZqNu3YVIefvzSZXJHImN0NSllvMB22
h8SJ6Teuv/v5xzgWE4X8f/flH184+yc/fsxcLP/8gbMqj+jJ/vXnH1/++e8++fKPb7QAKwCeNPcU
yIajE2Xj8cfvfv5y9ndVmOAZ+/HlpqPooJCm7f/8Hn0ZqdL9/PO//Tln36Kry97GRLc7+/u/Xe7s
R/11pR9/+ePfJICV9zMCxZ9/9eN3f30fdfCujDokNDmrnRlf1LrxqIxGvzVyqbtQ++am1fCa11U2
uVXYfZ+l4V4dqdD/uZn0Uedsxe4AJkTcjb7511YO0cw1cCG6sqNh7gmq96IMqpRkfKIy+KhzBpFw
5SyCqUXkt7Zm/6YZkiFmqARTlduwEQEKfNeUB7BV+VNqjBurWB6Tnp7l0qDniy3MDa3NQ25an5n4
P+i9c3WMFbauObycM7VDwT6oKOCxbGU1cThwcuKra+eb3OSkSRR3vZG7mr18yWUyRf58o383RMJB
xrGAMEjF2yI7ZyIEAsmGZGrojeZTHvRGt1WBDLPAKZlnm0rEhOFnJTYzLTd2LaGKmTbKrpLZ9FDW
E/IwV3fL0rGr4jgv9PS6JyyzygtUtCJLCZ+JP9FprD3TM13L314vnMxfP7FKKtBvWNwqq7X3q+Q8
tPVPtFsf9KxXGQSjwnEgC5wPimgx6xxuSrkl+/JYmJyFTpqk+4SGf3KhDzQ62C6xBSqomXXrh9j8
b6NPmITEhCOrkJ011OFhSGX6TUnvqG6jI3u8T7QOH14OGKCJdhgax7nOYGGH12Q6mkngWt6UX85l
4TszBM3dyqj987j64B46gLkJk7Z0HbH+2QPcJPkyk+eyuoVYupeQM17uGmDIDf3mz1f6YEA4KmpJ
9IggvFDU/DogpjXKvuLB2E4JYARB6V/t7Pv/3TXOOsuROkHkchBMpDjjcirCWMyCP19ifZln45q3
gSDDwDmDCOlsCsDwxRI9SCQQOjLo1ORtqPRdLM/yJw/8hx8MbfLVpQS0wjm7XQPNkUk2uU5hLY+D
SF8QFRFqnQeARP6rt/TzUmd3zdKjoSa8gd1LbhNlmw3+aEPEFtF/PiVwy35eZx33f3uMpHHWJqvm
LclQsGVLu5FE/Jmk8cNRZsCA02DYOIZ6dtv62WxMJ1wlM1YYkBiww5v533wyuPoICafagNXx17dR
2bNNm563UY9rEt3sh4WxUeZXdvWfCI4+WG4QbeMXAmxp8JbO5lB5cIqcCQKp15K/x/PgLxi4CUOC
0iks866GUL84n5k2Phx4FnJmDZ2K8pusmWSk3GQ8FDCIqrt6oeG3mrO0PEiH4RNv0keXwpKlwSvh
flrnROM5V4HwZKTNVotzciROi5GCwhG6EwmPn2h8PhBvOauCD+iiBfjHOn9uxy43nFIutmMOgV45
unZ0ay3RdRZ9Im/6aILQ0ZmBcl+9sL8J1ZSmNCNjWPV54gJgOcGD2YWwkk/8VR9dBncT8FtcrnxW
Z2ODermwI4rzW82CrlhOXt1EngmQ/8/T3Ucqd2gQWLhkg80XptpfR3tdTEx2Bddp29WCQ42Ja5nh
XZmPJ5whIMLyYyQnm5A6mtnW1ETM75zdBl3bElu+s2sM64p1HI3Bh4PyyaP4w79wPhs7uoUcFDUk
0N+zKWVpu8UOcwZrT3lxgbUYVQG5PlurMjYS9RsEiyAeDTQmJkVvMGrtc0ajWEoNOrRISXIv62xX
r4W7qM42KysfoeGBSFR30qJDwYFPsjKyo/AsUPay9Wrzye1dP6Y/vYGzjW0bt4bdrniraMCqwsaW
7pW61dW3ScMopFFu0ptAV5tPlv31vvx2WQP/p0xKFtuMs2lSUgXBZTVPnhbbrr1QdwGvIdF2nMp3
C3X2n9/lR2OV/dO/rna2wIgZuFOVrqnSvcqjjZ22t1zu/5+v8vF70ijwsUnGAH02Uos461p74lZO
xuyu9KhJjreRfgHXwStN65Oh99HcBZDjX1c7m08GdCFpVXI1w3ifafhZ2rw1pMdY/eRdfXzvcPCo
q3UUzMyvz184UNkWFaUFW5oDqbiRnRI2Q/1fvZufVzl7jvJhkVvLVAu0Z884IF2CdAFtGoGi/y/f
ztl4r7D7D7PGhQYUw7Z4JafXqNVPxtuHIwGDm8YRW8bbeXZWYtG2B+b4dUPTbqXxXTOh2kh0iZQJ
HZHzyYT/4Uj4ebVzFhPmkaRvR64W6W0wRQ7SH9irtsootz/5mD5+Y+wHcPUgIT0fDKS7VZpszkx3
2nMfw9h4ih/XZ4mo1E9u4YfDbt15/PNKZwMCOiaZgPT6trOl+sl4sMs1kfa/GnYARNlPsygDYPl1
cLeFloRFz2joypt1fYGFEmj1Y9yKT27ch58RK7LNWglj/VxJHemzVZgWq38ejX5V2pR0aNHF7KbE
J0eQ3z8i2M4KNYLV9kmz+mxmbVMOdNAdim1IovPK5G5hi3dYJUO/sYr/eIPIxaCPkT6h/QBk/nr/
BrWKlV5lYl0vhmriccirbazEJymLt0K7UNtjAbD4z/Ps70ODi1L0Mcm+UEFZnM1I2eKQ/Fbgvy2z
JZCtJ2i9JzJmPhmAH5R8uIzB6mTK7IE5av363hwFHaAl+MgskpG6QJTIbABQJ1/lC7r+obOf2GJk
dBqsvP1Ed//hO6RMACiCPJXfIBE1TDEjqnnMOmnFg+Kdx61HDGbwX9xIk4tgzrQxcpzNhaNeSlFE
G34bhWhsaH4s9AMk6Mp/vsyHd9IAReJoFI4gqJ7dySxTQyccchZ7tUPPQcNHwuK+3JbNZaFt5SH2
F+pm1rv8VNb/+VtUcM4wVWHZwZ17dulULfMsTmfBZhi0eCld8EkDNi4+mYLV37dR6MhpjuqAYvEU
nh/75EWX2iSzxbaOhIxcRif9qaJ9N5VXkkw3GvPTpb4s1Q4HxwCWiIqYnrQxygYkwmqqovrER94l
y2ui4dHP7CvN6Z7ylvvS6p9ZmH6fjHix7DwdhJZQGs8tTFEx5Enn6GJLvtetfqMblU/p9loNk0/O
POvd/XWXt5I9NJWerr5ads6mV3p8uZZbmgBJjZDbNnjDiWR8sqL/fkhVDAWZAa4RUAtsJ399Tjub
JPipW8RWdWae0qe5NujgfxUy2sW5DlQa+oVevPx5TK8/9Oyd/XLRs3dGuQVhGXILzuAA82EfaMaI
VpD2PccQp078pmyf/3zJDyZ2PIU8q4xn+P3nxBTUXbI6mAOXrBqPuJBtaCzbmOzvPKEBu7SfzX/r
dvX8LZJrBJEMPgtVk7Pt7Oy08djIQmzHRbitYm1QGrgyuG9jqQNMq55FPsM87/rZAjT92bnvo3f7
96urv36qvVllC3VHKOna6FUJiuxhChKa9xHC+kyYf80T/1FyDkGL/HcekPhLbM6/zcT55bv+XSLj
/8HgnLUM8e+Dc4L8f+6+5cO3t7L5e3rO+o9+pucQj0NNlcQKDP6KzYPyz/QcR/4Hdi4wUHjT183B
3+Nz9H+slG++oLAc8Csz1D/zFRXtH8RpaZhnf3jboRX8/1if678G518JmR/HK0Li/G0KIrqH+UHn
h0Jj+W0BsPRlmrXFNDbpEN53ev5SxsAy2ycM6Scw+ok3Gw0Ha0s9dROxyqF+EgO8mDCxFPLqKxdu
j/AKgUCgxgckT1qAV8DZot3w8pgORy/VLVTeilyAONoUJnshq0G9E49Z7+UNkIFmIQUYJdVhNC0p
SBNVQgeBMr6kiZRObpYbb4ZiAY90rBM6y8SrCKeS7PC5MN8WLBZkVLUImAfrfn0LWqm8rkLhJCk8
ESXeUGYHW6n5BjyJ9FusfRQj31sK7R1+E2LuXolffnxNraOHifwsQNqaW4ZWQpM62/RoAxFB967V
j6mfp2Yg2mWANTM5XlTwk9JK8YcS6W/u3NsT4JJUE8uma3iNY39Qzezb+rKmjjSbDPoMIYf3+QCd
ylRrb4rnPYzle5VAwlTBSGHJFT3lqHrrl/gr8QyOt/QtUvtIEEvXYgCJxiCNkVOhoXuJERNFpMO6
raO0rtTMkVeLryY6H7ex4hdRdbxrLb0iN/lecPMbua290lheAZReVKh3QXyg8Oj05r6uoidzFInb
5IB1CpF+RUL+/uNvaid5lcpnkneFW2ryl5qxIqLhNlrUAxHMJV4Ufd9I7C9By5/mocAkFp+MHqUB
7g7d61KgAU3XoWA3Z3cMs40Zy1+EI/Kd7oAoK8jToJQS98rGWH0GLVau2jGh5zTh20zSQtSSISvL
4bVVvjKAF7cR+j0lkS+KqPdqLjo3TceHJhttr0mfa7uZPAF9FmTT+GIxGY6I991xTTZTRQi/hhLY
7Ey3UY66bdOpeXOyuXeuNCK1nHdKbSNH08a9JqlrbnK+L4ZsOYZWycReJSQZ1KAc56wRJxSECaYl
/bpZjmpC4DKSJvLUpOh21EmHNBZWu7I9OLOMVaatXvJ13EOu10iO1O1NCXnEtbJbZEwWSk5ESg6o
jcWgB1z3QJdiokI9PbJ4xiKyC41ok6TVu5wqBByWESBgS39GYTiDvFSec0VZ8eAAMNOc4kNFrfu6
bLU7eS72DYd6t0qXFD2dcm3I03U3x2w3KCp6feNcoKkiaryNEOeAHaEQfGO07BEEj6hnjk8cAJ4m
4mR8ckNv0uotlZLpKpYCYjFUOX7jQFf4pb7sOzAQU2yjLOrJUDYRvkqZ2Ct6SNqx8yqsnIQNeKda
4niFFfKJi2oP4x+7X0PYBOpimdzzfdVBt4kJdgif5WK8sciQvzOVcb5sK50C5hhVF3zuDQo0Q9q2
EUjG1pnwXxCGNSy1OBaDtk+SUj+EYRJfNkbi86mTTFKQ9y2G6b5gJpoq+YsC3GPHSbDwwkG8jckI
HbMtyfrBKRdHTvQwdobb9LHuC92KdgOQPSVE6wwJbcFJOLS7H7hLzcjQAhKJFKflczfM6J2QpU5m
Ph5EzWjITK9ZPxAjUa27Qq5wmFnGsYq0aVMPdybUJ59Ylac2C79aGlzO9CrRcnZIEpNuR/yGay3l
MzHYTjp9nY382ZmjyK8jpE8T+itCCEYkq/44LTnBQIVrj+G9OpUbPHmUVjcI3Bt3ftBqYFS5Prwk
UTkgX2QSs9NI2Th9TKRCtad3G7uobDGi1BNH7gTMplMhwLGbW3oQwtMGBFpSTHaNnSIV1FD9j9Ji
B6S4EsEy1TcF5AOfMrJLzOKbPLBDL5T6vrPztR2SMJQH7aCHxQNb0dFT7O7GTq4j2eiQGFEALjUx
7Pvo+2AmhRvmG33Og8HQTq0Kclyo+rvUAg9WBFLisU/YTi77qtUQPxHCqiMNjZQOtaVF+Eushhdm
gpAHxdZzWxhf284oML1PuAKJyfa7UlmFo8lNZcTCN8n+9Cpn6HdVLpeIHUV8ncycveQZ39Ec9wxO
VqiN9L0UWEm/ZbwcSc3IMXUcBpENTYGAMqYFp/RqQJN+nzNGI5d87UfSkKLDOOdbpVy/T+3x8pnK
dWwkgMfVXscBT2IpKWhaqh3GGuXdYtrv1tB2vp7bxcEQZuHF9lBtDUaRLF/NhAjXdfFqjsBk1dqV
Og5LNip2oAZhkCWrYaJbTvpiw2tziDYnTXfVh2VXRkMGK9uTfoNt54I41NBPKxgy1YxAa8R1Jize
UQmN4q1Sb7tRwvIZZ6uUM91HYzbfla3zJZ0I1oFXG297nA0ZrKzbZR5DLx3q0oOyXd5mEco2xFoo
/gSrYXfiDPBgKjWp6rm0IeBXg76c5p7ZSWwGjJYYYJE/Qh8LCJa0WNBcu6nv9ATwXCJbiOwtqiM4
Ir/S5yt2jdy8N1FV7k0WdUOQLNQunGn6niiowYl3tT2l28wOBvrYqHDr5yZtj07jDaF8Z1TSRgKm
chh11FoSk1zf29vBYKE0zeTivjGTU1tm17NIL+UkIqlGxM/4tupgUREvjIpy6ONk31bSjZrgvZbM
t0ruMu/HJgE7szQtvTdVY0KqqJK5DqwtN7kfAj0tDR/XWnQqsFB38ig43rEWTVDDFFysoXJQlPpK
bkt/lnw9vp4L+ypTmpMhOnYuRjIE4aQhgpyxFjvGRceD7E99tKcCfGGECnlQTfw1i8fFG+rNkCbO
jryIDZ2SYC5jFPIx9TQVDImFIUlHd/U6UQfdElwlV6dBVLeqWVcsxyYulbTbl1gCyhWR32x60Uqb
JMEOGeJ1G4foGJnDU6ZDlGgU58vSaKiWbpu2ZhGeEh8PwGURIliJxnak3eo4D0bGJm5gKbYJTLJG
sguG4Virs+QpaNWaNfPJIMBLK7t9FeJMlIjk2liSWvuDWo6e1eIhIMsMu6B4Vrvp/7F3HtuNa1uW
/ZfsIwfMgWtkhwQJekqUj84ZUhh47/H1OcF4L2/kfVWVVf3qKCSRYpAwx6y99lzhKm0VDJklnD8V
0sRu6qqEQgKC7hRtMR7Zv3J1ZzUkYrlDUz0MloTLy7LRi5KA/L8eTn6Gy/Zk4kjs5IujDOMxwy1s
g6gb4nAgHHhpajK2euf8iGNOU9AxqpiXsZyeg1y4sNbMY9Srv8grcgigois1JwBb5qF5zUbt0sXz
nhvt1pXyV1z0b0pWfMxjsmpi8zYOQ72Ke9I7olQnTUPbET5ueGS27YHh/XRIQKLbrdl29JAh6QsY
P3jIiX/EhknHX5vE2K7FdNPBUCGSK6uIyWkAWec6PSO7EQ1+JfpN0lbHwo7ehnSxzDVkGcnSudUF
qTs1nx9boxCDFyjGN0GiUa0+126/k/rwQ3NYrjuyIAhsoDdI1Z7syXzAMPgcZ8LvdQuXd8Q5CFOa
ngMt2w3iJaAle21kNNxoGc5yYrPWQwyWiEZmLoja2Ey9uy3b+ZwE+k83ee2LYzHaXolNDX2LKz8R
zsYVvKC0hzWp6KEXZAU2VZ12MqVBsrSq1yzFtcuzkYOdt+5adtGHrSyRU6lD2lT8Jeg9HaS9c9ML
nUpX8kajffjNtOoL/ORrl9mXHjF5HzugqZyUXolilSoABpugEzsa4VPqUL9s2d5qlfi8kqVV0UhS
qKoww9+tnu3O6i+jBlImYKo+aG1FN6bWn7Sw71h7VycCGxOADNanlobZmZPp0cP02GdD/SwNrO+q
yeBqWuW7+5DbtTwEjr1cOOPESyh+XzevZRNa59HASyqtQqXH4qMJGukZolcYx/HMKn19tMLuEXvs
VtGWti7OMVhpVlhlZO/TxHmWgl0AMp67bth3uA2rKu6xGI7ieZDDtk9RIdzsmE3s57jR4rUYjLci
8+1lr6APUbx2jOm7CGjdlQwxZsguywlG1uyB+qUFIact42YAycBSY3C8BJ4kUyOdbJK4isxW+nWm
GM/kojm+41ieDEZ1nbWZu+GmeYHJQGWxaC9CQpPAIgfE3OjXYln8ccE3nmht5sHB3tZLTjJ+HWUT
WQc1DUMPZvhXIXVC06z+SvopIXKClkClJxJGQGGs4RRymBhd+eDx0mErQpZOKs6lxKUxVgPat1ax
cLNK/elcGpZDSiAWyObnGL7en5uNPO9+JPqqpeEvJ1A8+ppl/TEUw5EWXkLf2NZZJVO4LTGIsz28
/02f0pK4PDezTLLmpoy5rbJWZZCMF5XWmIj020M1mN/L/JbiEnqsNXkwE8OAs7dunZ4QOAVWjtYq
JHVQftlYWvJlRoKOkqnvNmHfaNt2ENOxawHAL1sCWQXtrePle3UyNlIVCQZv5SEdRbZJS7zCSneu
s0RfN02ScvLmF5E7zuOQiVPmchJUnRp2q3wKJeuviwtUN1vjhVZzIplLmrzS6dzl7QYYKS/V5prX
sbJVA+U7+4WKjs/0677f7Bx7Py+bKlf/9V/HnYbT1yEEX9tqNKq2qrqHrwoaoKvbTU0P5sp2w6cS
yEFJM/ShmapTmecJ+1C/C7vxMpmHSCUdO+6KG9BVrPD1mfydMG/dk5nWZ2Ng6x7nGdsdKa21mPSC
hht9X3fcJ5MmafipastbWIreNBjTpYB8RX6slfizFQS7QMLDH1vukuDdmlR5sK2TOUvY0sXUk8Y4
H8aZAZPuqL0bcXCC6RHDakfYWM7uyxDWPq3jbkVb0yZMMXs1I3dveEuRLACRPEOGORd682OIf2jt
YG3KRTrpdf1qDva3grwW+rnKxpvsU9jSQFGwdWfeJu5C5dJpLN6CHNRsXVlAJuZgGystsAksrD2H
Ogu41Zfj7Kgd/fgVRoSGc+GFckxOQSJ4pr0pnBBCi/NsSO6KIFSeU3YfyC6XOUd5EAM6aB3wnrD+
8YW+QZ1Ox3X7mnefUqPp2A27B0IDSJFTYoO5Sj6b3TJzLyNErPGTrrsAH8wtx6xbLaJFHFkXYA61
HM/32wHLLUiCJv1aDJc63IFVVMX7KGdo6saSNzXxMVgCGZkKMI3PtRxrh+dmofVd6QVMggqLx4h6
4mTQGlMn/B6Oxb5b2rRsTX9T467xBiEu04yROQTIk+X7dIrfUhYuy8W5XJeqzidtg/YhTnZ5kG+X
AVGJ50sAcAtiyLzFk0PTN7tAM0A7MnuUpeWlZNCelYx7TCXlUWWB8/vtyNliG7KMSsg7Za8Qzsoi
iREWwYJaEE4zL4Uaue5M0Kk2u7BYoA6Vy4BQz2uFZhXy7Qjw7Biy4Sp8TbbCnNPQN1+x586xWhSh
Q2xfwFhYTu/099v3Y6MYDHW6eK8gwK7VlDH3fjrE8p5zuDSd8Vk5vK3lRECEetYGBa5bsKkKjbAg
LTVWPcy11rbf75JZnPFy9+M7LYrZPEAIiwVBQm13Gc3xFi/Zwll2EAl8mPiNHLRPY64f02hMPYzl
8y51aFktXFpTzYHkikEoKUMYqxU1oQtOVZp+MyvTyR65iK2xnreNqzxnhO/cB8j7wD0GFUuy/rtl
IwbVo0qbzXY5/fcpYLSo+LiBCXqYdwqDnRnMaR5Yju4Ejbz7yQAUocghWUD12EXUWGLtSyovEXmw
YzhvmJfRJZfbZAyJGyxqEFkhkpmwPcvYVwy1Kxr1Gq8e3WdV9p9l2bwkJfPQHwLwPyTWP0O7jUV4
/29lAappGh5kCjvqIuEuj/9horRquyEaTWBvElw1E538XXa0gREkICEIHbXy9vsCkxKEyYUxd9dd
NExL+by8MyUHApsE78sgsJxb4aY/nBbQ5WHMq4cqBl/NRRh1XJWlslnkTLdUKU5y55uBuMSGftP/
J17rvxSQlk8EDmqxIVum7f6tgCRg87gt7iF6vKxLNmSs31HGzOirtTW/GLt3K1kYBJjK/s+H8l9T
dfiPMYjgrcVTr8FF+u+HkvBVOr6inkNZV9uCXMUUmt4iA7exslFa6yIYlpdRZLEnasuU33WAo+fo
C2MoG373w2D5MKlHK2qwYbQrSIg/xbK46bibQ8I/HZA5HW+cpuqvZc0wVUwy/6O10fiXgiIfhMh7
y4QsAZH27/HxRowfMZwiczvo3HjLO1/GvyEZH+k8s5z4q+zrK9c8jBtuXzthCKtYd1hThLDH0kMw
OsAeupAS8mXTfBQXl2WITxiBOwPtdxnkJu37bDJnFvQP2BN/QJP474UQpUeGJF6vMYBR5TOSrLJZ
zmXI2uV+yv5/meh5Kn/+x799Z15u6+lG63+R/1nxWbo9/vdlIr/7bH9mn+nn3//kn0Ui599RSfGd
2NBeqRS5FGn+WSTS/53OHZNCNJfs0l3DcJIXdRv+x79p9r8j0Vo63T2Uqpdc0D+LRATq8XwTLw2l
ULjm/w9VIt1Wlzvtj0GNEArMZZBQ7mUsfDOLIeOPQS0ZCKsx5jzxRTWC2Vg2ShU7JiMcbor7K1s2
Uku5agclLOMGLOjvIYouzl+GZfslK/MSB92V0sQl+pYrbrQnVvQq08vI3m2x4aIUfyF7PTnL5q5i
l9dfJTu+XIuXhm/aAZP2lc6eS5zAcSlsGoIVOmK8Dr9YCAt2FYIr3NijcSiW7aVgupzHo0xeU/ae
aaadJ11uw04smnbkFWNEYkoKqKOiUbEuSrT2ZTM7sqkNil0a8ILust2thQzRPk1oBMWzxY541p7i
jlVigp9sZWoaSPZ2/gEXhAn8RVj5d1g135DiBk/1W30pyjBN6q28IfZBaaAUwgIofVMhcVTWAMG4
HHxYQ+YKvOPXFFmwLYK1HN3Mc9jtmyX0PejsBf5XlFW7QvgyEBkDA5EgmBoaB5VjNXY/O9gOchEU
JpSFyhE/WHdQfiPcclWjPtCuy/qp+kBZe5NxSHlhkSkmdd8BlncX/UIsSoaGpDEv2ka4iByIHYDN
KH0N6rO4KO2ylE8IE2YD+qNDJVnUknHRTRwElBwhxUmt8djVNLk5O5KytRPIJpI0CWT3pEM8XNBH
2qqcDWYxE8pH7ECvFPYvcHbbFKqY1Y2J38AQ2mkAzlhBJew+aORkI/tRdCUUsUUR6hZtKE+dCiZS
Hm7bkkWu5lK5IbsVLTvv51UJ+sZQ1mU8HhViyGVksGjEEb3oUcqiTJEuPXiweMQqQ7YaUz3yGoSs
9rl3oMo1yFvponOFCF4jwhfasxcvShhp2sqWhtgaMtZAH3iMZGbVYJNkNZbbATktQlYjTovqrT/k
P4SzdrsBVpaxpj3cnxdFTkWak0h0w6LVDRWEmAWLY8fftBSpyuqHkwvtI5TLOgXBL1mUPxcJsFu0
QLGogjHy4IhMaIQPs+JpSIfl1FzrwTg0wtwULDorejRNA0/CogQPIJYvgdqa3rytXk2pgp5V6B1u
Az1CXES3rIWXL8VOksuTdWS4PzLo/A1bG9nFkCzQKA0ih0EZUaXR4g9VQharZHKuEUwrhNMneDCn
btFSW0RVGqYWyOC4k4veKhBeOwRYB31Pb4/oXR9BFp17US9WwoHdcbZLcrbfLYTByFEI1mnbfYwo
bTUYxJMYdUszEhfhOExPfXyL2piIMb3NyA6LyKCN6w+5ZIXRJXHGHa35+tRWnijnN6qfXsjFC35h
ySRrd1bApqFQy1umwXiy6gWJUTcxm/KAkIlUROshMo810bq4583gaNHoTXUltgkeCrJtNFgxsSPZ
wEXHfQX2CuUEJvhuTmj9Z1e/sp1Rns5JSzzIXDw16bjHz0jbHx7acga/3Jc73Y4OOKB/9Km24lJv
qSOGHdpLkB8pgG/0zv2cp5aFaiKivdYP+HxJnd7o9dj7AZRx2NLxOmyn6kqCjh/pIT67UUqvqe1u
F2e973QAIYLgVVoUxXRuNiAJJaUgqQ1blVDfqoH3MoU301SKtdEp+xqwyqFOKPpGBJMBRQlOhWug
O4eF6Rti2pOPytYgxYSfu8nPaXS+Mw4RqhfQup+3jPROonUeaFKDO7S7xRBxvTGlCpDAWRFipipJ
7oozSwY5qHyrvFMPER+xK5wZ1Fd4bhs1OZuh1l9CePeaJYbHMgJUPZHQtwd7KYC9lMF6kpJCFL1v
LcN5J+T40deg90qwPQ+IwoY/lQtnwwmeutglFi9jGRSM1k2pIvM1SmYGXaX82Q7jFoMBVwX2SSrD
1a/alMmxdhdgtL2TQR2/y8KdjgUYJowMa2XUm7MSJCbnJJJru7WM47BU2aq6plF9QlSexc/c1i6j
lVtXNQEyGYSTsjLNNH9jntRpVFCT3VinKVwM6dEVZW2UziSYa9QhaVnddi6t+sRx3nF3ksHV6cnJ
ygBrEJET3QJDBWlFncqMzXrXq/W0Za0Mmg6gGtyy1n1rxvS5iUb3J+YFz9WLb9PglLckhKckm0Sc
lMa0z1EkGAwUqKSmGp3YxJ5qzGcHkoifo/JX6BC1Vygk7Y19SqBV13qA/Ba8EJcp9CS275uJrIEu
mh7nvgxWusXQCpwP+Xvwraw6QDXUVmMqNoNCUIZ6zq1kb0joeboeg2TMqtyLQoO5K/SKmmNUtRVk
KM28Rpn7FBCPZ9Z6BlrSeIWYOntXMuIOoZI9KlN/a3qdKmxM1ExoAIuYHQAkiSwPZWI+aUuRCA6z
sy3jLAGKohvHSQmDnWGH46nKORFShl5sJc4rGDoHqIv6Vllh7Gl2MH2jMA41r/hWSHVeNerYAAt0
Ok93A+NFd6Z8N1ZGB+tP/yZmw731YfLUUmwk/Hv4NJzG2CQupsC5cacdqaLDOqXDaZVVzvSUOsEr
+P6Hnvv8bFaGs0uToPOEC5fBrcl4YFpXZkUeRmWItuEcXCI9OJVT357jtj5PNjtHd4IPBSkJGofr
Tj5zFtEUig1Brnbkuo8cuALwk6pQ+n0RssktstfRwKKdhlwhijV+1MAzNnk3My6W11kYRBK6g7ZD
nvgMEzs7OhHBao4WqSRNMrJUQfIMoZPaR9M3RJfidKjrut+3AbQfTJ2sIwplPiqd8V2JyvGBhRgf
gnAuy54u4xz9mi3tza7nbh859VbpHfIEW1JKJxg2PfrQe61L2JRa3q7oFyoXqGn8qLdquTLHefzM
qXCvcLUPj7Ki7UtjVmGcN2+1krRnRBDzoYte22YaKFtq4Tova+iaDRNOWgfRkRv0mXun2QfZVOyC
uPrGqlGcisA1ds6s/XBTypkJ6UttDKdQIyEiPpo9EyzHem0sSN+B2q9vT+Elh/YbQf2tOxxMyZg8
p/CAmwUMrLrxA24k0HgSd8ECD07FfLAjGGZT1voCtbmNrKObaH7phlwnjgdtjBpu+aKCJS4XPPGd
U4zLJXdxXQXvrEmadZmzphp53wOI4xKOyWRVX0W1cCrlulxYyF2CNYgYJiBjs8vSyLmOgJMj2oPi
WHxlGneNopfGRp0NT+9RV/QS7nJRVQyZehZu7BoIa/OscTSSmSpGr+2yaQbUNl3YXHjkQHED23UE
YYG7okGWn4viI80pPelLETdu1eeoK34OVC+ok8Eu6Pr2MSEt6KQvXAO3la/zQjqwZHYa27z1o/DZ
WQAP9y8uhUUoNm2XcovB/Pnjl/dvw0JQTf77t7//qp55j7qh+3886fcjf39+cadFQDvsDrPz4/7o
719RvxiOf/z5H7+9P6sGGbXXGHQLpKRDtXyJF4bG/cf7d/OCvfjrd397SnSHa9wf/ttz7q8w38kZ
f/ubv172/+rhYaF7wCVHDzTN7NA3UX5I5oLxtl2+vf/81yP331HpUeZA7mtA71QilSo//PWM+3f3
32FbcNFS1y4x6kRLu5QAXDP+fn/F+5dC7yNqzMt/Y2UDz2FIJrMUSCyoAkmCOv0PP6q6rDaJY+SH
tg+Kg2N2Qcpa7VuAZ2ffT/M/3iKGwH98JzEW9VWPlWHi5isGLTtAVcwO9++USPKdDMx1UgBm0hSD
kuHyReQuXPG+frv/V6QOQH5CDl3Vy3+qFD0HZXkP4MIpjystCbEjtJQQExk3gl0CdTLdCP5aZRWH
+3f3x/VZ8Pj9l/efbXx/O/jR67+e8vsl7j//8Tp/PV4087hvYkL0KqtndoJaf6DrsTrE9XDQ54BW
HQsM8SpZDkDrkHG7Tkvbht+NiWZYTmkdKDyeL4f5/vP9u1oJes+dU7Tz5Tn3L2JB/xiM8jDyltMh
CnBWBt3IQOH0fkcd5H4M7l+i5Wj89eP9MIFd1FNqXV2d4IlZDtz9y/2xv368/5EA7vT7UUQ2Zob7
z/dH7k+MYRWtpXaRFuXsAOot+E9rnRnkcNRLadChLjYTcDwYT27bnKwkOw+VvArtk+rYLp/7U2Vx
inJtTyeLHzQTqST6jnyDTZEoW8KJvJz5dYLomDgXCiYMAdpN6xo4UMWDauoEHL/akJoS1fVthbjY
MNiXoviMH1UFxFo07fDR+pYjN2Hd7lqTDGMBt0ED+6UOWxCsVbKtaQ9Pyn7DMHitReXZ+q8g/9XM
0TYTi9dC90yTTzcM1JixjQTpciJ97EHbKgGJzHou7/DWuVfdmLx0SXPepPW0Bvso43ajjD6lXRls
wi7A4KG8t3X1gZ38sR/fMcNvI7a8SZqfjM7e5kXjIzB4eV+tLZEdCzJNYau1xxGwbduxEDRqP1HF
3s5iPgQ7mPxtCMTBBt48ABqcSRlBQtoVwjlZzbiDMb2TsfZ9zKbnToqPIQpPc/1pdOi3QXiCS4+c
GlMnn9kRjMe+EdzfKKCloLAwbHJbnLqp3REbu6uLkYXquO1amJkgt9P00vdMJcp61JKbOuCwaQrW
AfZNzs5LnxWPDqbgMiQwnP3jqo36J9bB5ySbr8sHEONrm2wKK93N9CF0o70vsuFnkmpPdP281K56
BQNOx4WOPYkdWILJM6T0mcMRMYwfYxDsVdAeadLxb34tne5cRnBRKZRKW3vonK1ahPuxrXz6EDYp
yqttbFrEmGJjZM4u1qkxnUdMaWabngDy7FNF90u7ImIPrx+wKWD5B7slAbwbjwXOSUvFyaNFvk43
7jReKis+RrG+gxK7bmH3Vu74KPXykqjzQXPSw6zkZ3fkf6c3xXlzyOotWAXQ4XZQzDdY4BT4dFhQ
kpKTuW0JPzbwaiZWsy+K0k8ke9xgOrLjOU/GCwj9XeToxzZQHwA8Xrs4povR4sPqmzbStvlniP8j
nkC+qaTtdGAOZ88aOTFqs2bZ6LoKxDN56Ez7ZDr5uTbSU+7oe6uLzolj4hh5xlt2lfDKrMD2jYXW
3kTvhBG8EZJgqww1FNf2ndCPidAPZVGfKsfYOjZEeMPjHqQiJaoBZyuQvwEtQFm3EkcrcCXIFbcC
eT3pXsX4pU9YM5v2ZEeBH476NiwZfJrOCyZobnJdVc2DmgeMmdH3IjIufc5051j7Vr7gtt2rg8Nt
wFJznI7mou717WEwUCjEUR3sW9x1m8Tq93McfBv1Hrq+cUE+OPDKH+aY3thRr4wRMjAqIIsXqq/z
o9I4S+Aj6F1YyTG8zkrdgtjYlTXt8Xj/6K81teri1O2rWhJyWdm3uRSHGBRbicO0tetHBXtqF3S7
ecAEW0FFizZWyWiVBz4jFJvS7iGckkuSD592+GtutWNcFY8atmAq5RzancLFZ83BY9iRBp40R91O
PTh2XtnqvAKhrEL/SPVxp0bqeZhnKJmIelpxS1X5UoXTYxGbb26Wf8Rpy4Zf7tpielP7xEe2XPe4
MMq22Nf2eEwok6UqCt2I5Ihxw2mvSl1QahpWtqTO2r86WfvCvmGnldKnQfKQayd4teDdi1OL/7a3
g5tszX2DFiLqU05NnZr8FgAGtSBQmyWjeyyeE6V90DPWpPNplBxiNX8p2RwkKDCuOT8oHOJC50pS
tAc7jn2pBbu8tOBDt4fUCHdp5p4jpX3sonyT4I82jNgLq+TSjNbV6u0by9cHqTnEtMtnATvJDvJd
Mbe7QNF2UpHnPlGezSRZYc49V9L1hU7zXLdAbpV9gh+F9tythN3G+AYSXa6tm62Gu6IND4UyPlRh
jzCq7cM8uEW5c7FyfTenkdcBJMwA5HXmLmTJr8Y47ecRzGIPrd2B4B+d4yGhSGr6g9utCjM6D0N8
nIR1VZT8xQhjVPFUbAHcFSZMR730wht9tNFQeY3FRg9nrapifNWDnZTpTp2LHRnpp3T8UOp+N2SP
lZwPpe74sp+Zn9Tt/RI3ktcpCq8p/U5Nip0fk51d7/WiY5RpNlZPv4LWbmd1OmtcBbKf9moMv7j5
kE74HFHLncxxj5C+Suf8VkT93sCABCgMi3Czb59iSFU4LmjzYNwEnZ0F+UZuiqw9Ds1T1kFuM+1b
FYqzZQ1wC9tdUpCyQdhUazYHLWVf3menNA+2SRIdcCBs4la+Q6//IYLk3Qrtg2zyPeDVI95wrmkI
nHZ2m6PiJUZRTByxVZ3qnKe+CxYwflZNPwKl6A6PzpddvwzJtZJUJNfmsDGBawfGRmu/Ve7WHnzk
NN2+CKKcae685u6NyHOEXZKcO+uWuMVj1aTP0RjsybljS6J7Wnyhi8o1SsJr4FPGi+Lahy+lU7wV
pQS4GK5lqJ+AkB5MBwT2FJ8dxpNpwiGMLHwWhbkucnuzNLwNSkgHGK0mMyOCnLehWXAlA8mN9A3v
GATqN2fOr0EVbbU08vMECVHZ6ta4l6wmpG+2xSkyzU27z21rUwXnFNOHsLqbZttMSywxRX+wjOhq
ilutgyt2Ghqmk02aCF+M+mbQ002o5N7YjHv2YztLpbJgepVAuQwZ9dvsRC9Fmpj+lByi0doXfXkz
dHx92YINf3JhwMfuVbTmVWnUg1CTLfHYXlWu9XLcyPR9GjFIw4d3oQA74eA12XhEmJ6yiQF4Xg/W
YYQt30p9n3fTuawFHihgrrL6ZNecisNILoNJI4XjV/BDu2oZw6fNxIwGPXtr9cEhzPPjVDHFV8on
u8lNZD8mabOtYOt2ZY4OPm6hWKcaMS+RQE9HrnTGdUFLdUXrkSnibS5YfgX7LmSw6wpP08udSwdg
nn85QY5TINpkqOcWlm1CFs6qrKG+D57ryG2Rzg/61sDNXpqPFhF/NjWawpT7POeNSjbOQbEFlyrt
5gGX9HHEwKpM43fsnzdLKYhqf6WX8zCFmp9003NkzSfLQZhFx7RiggziJSgwOdQgiTXD3OPU3AD8
pjAMC1tfZOaLnMVJtG95W55sI2A8SthLDBvgLGvBFmlC5Sa2Zl8wNdY2Y0r9aOfqKq9QsWsJYdak
ikOPQ3sdZtIFRLFVwmlHFQO/mPQjmfi6lXlCYfhOnkZCnAJF7tUgP6cVi++w9hCcXjpR+yYRdvkA
Rbzg7g9f5qK9jqJ8B9rx5EhasaxwS3XPA8G0Krtvjd57vSBViA1PxbxYD4QaTgfIv5t+oYeqrJQZ
OTQNHKepvdQxlvQAX89c8h/LXfGu6d0eEvhOF7ZvGb9Q8zxDzU5THB6NeLqF0DDnYDzxgpRSgoMa
cKss6OCE6XMJpKAkWPsBbbRK32zDIvBHu/AGd/DakZoZTUthqK+RcMiCaL2Zlt7GnTdZ7HqTU26r
7iFFy8+Sap1jwTKN8ag6zTFxhm2XmJ7ZKthjwNCW6sbQTJbyJMOLiCpc9VIwGY3zJmp6X8FAabXw
TXJgxfHolXbClWSd4jE66vBDeagfFqJNs+1VzPIzdqUmfCInCecjc1RDb9wQ+1FRrog5fFBe0pg9
ioNhOlORrTu/M6lAGazxmz3DN2KvxGxt4D8/tIWywmHtz4YKGhjW/liRiEFg29IiQrCFXnwkerkx
6M+znaPZEMKjqJskLzfShJ1Pgldo0r6fH1AqtyP1NQE31+INhim216HYB7hQyLtxXbk1UojVhnaK
xLxdPjb2QwoPxT5V20P2MxqyrWyu0qXlQjf8pvVLpfKFXe9CpX+CffBeFMispXqtHJYNLG6LklGc
XWNJQEm1+Bp71urNuB21dkOfAJ8jBd/1PILXrnRqQZg4+4Y6WqwQVcMGp+ZD0H6iUGTs7HQzVakv
3POEuVqwXtQYn6WYr7YaE+sGTjW1T3KCMG9i6x6/SD95TTr3oNb1W5k9dMv2SMVzzwK+a9G1XXIO
1Ok6uAvqvEanFNdCxNcgsh6sECZ4tXRwcAPF8bnoWz5H6WVNyNDeHIVhfCPjZQ+DEv281ozfHcn0
KSiu4VNxXo20QRk9i6jQ8pNhGcbI9qunXeyo5yURq4Y1bCmsklrGdkbAPLa8GDzsNIVb1iinWhyh
WW3Iyz6bJRVfrccKqVEWsDZF1fuN25DU54eRvushFJWi3ZVNctCm2h9d3Zun0iPSzg/SwHf0kY2L
dUML2Alw/j3+85yh2Qihp1diq4EtBoi97bAB5Y1Lkss3ScNSovtdYq06qga6ZVwGht9cOXezoA3t
m6OTR8KENXeCPrtpHeXVurZQZXRjJ2i7i/JiG5coqPW4WU4ezlQsZsPa7AFy09jv8sr2Iu/0JFMT
4GUoD0Gp70XoMqG2m7JTtyaUN42Vvhyk9O/iD81WYM4bSohFayBAUZAqDpgQY3Vz//b+JVx+SWCE
4zm1kcBUSgrKsOQN4ARYHsKKsJQfpDJvrMwqmbtVWOiiKCjNBZHuT4Pt3+WPv6khf/3uf6WiRH34
2XS8EYX8wFVCsd6TYwP4u0m+1bqe7M0Bdei/BLQKXX5N88LEAUFK0iYatUgkgfMltr3S2f5vhU00
8Op/q1/0cxF9Uzhsm/6p+dwlnd5k8w5stfbUgow1sxwpK5mXdsq4r2v6S8s2G94DcuiJ+Sjn89DH
1ktAl4qrVP17WLjOfijS3qM5NHs0zPY1K6SCsMOSyCjV5i0uSQ8o5GkebILMlIguBBliALf6+j3K
FC5M0pMP9x9DikcJDSevVTdm54WuxQ3g1u8hWBbPrNJ0f39aGwjfGqUvyqKkS7braF69srHWrvPQ
foBmcDwl1ZJ9I53Yz1hDbUeqUO/2bPlT7exDdoNXGyLoi2IEnl2SU2Q3erFJNfxdTT9jmmNvURuK
cUualPWKFXltMNDfDEZ5bWkEcpRxv8eFPTypeZ4+pEH5RaoZ9ZvZ5aYgZHTJPhyZ4i6mWSRb1MbE
11Ap0giOeMUnfNSq7CkZTGNTIxHolrZNxlF5Nqb2pz5MzTnU6NXMzAzwt5QfRIT1pCDHr0PqqLsi
1ebjmPU0wmoJfme2q61WeiQznDohWKfSxmrxuRn4TATOkP4kLfmeQJeh9zVwqVWdCDRSgkOhwg0/
gb6MwEpH+55s2MHP2e8sSinO543UKJ5eHQcvwqbVCPZSttNwMnOs5uxxiij3BsSPEldBAfvaFAwY
ru7TQuYPhf40W9NWtVViFlrql3zu3tyrxfwA0Gtpx9hP9bnHkYFx+jiTNpUvtpz/ZO9MliNXtiv7
RZChh2MafU9GBPsJjEwm0fcOOICvrwWqZKV6T6ZnmmvCy8zLzCQjAMdp9l47mdZ2h+0lB3CN+qBw
2Pp5eJM4rqq6PmTJNQtKFscJNji177JilfVcC762KXuii7OOHBKbBR3E7zZa682urUxsWi25JJQr
xs7HjtQVBXJ4JCdTtEk97HVttNOY3MSeWE96s+nZqTCsZRQ47vIeGN1fl26c3Qqi8Rf4K9Tg7aOw
yViZyrVHUFDA8rZM/Y0bk4PUhKtEzxeI5/ZDGi07ZN1l+GFL/JI1nnW7bXYpKr62YBOcb0g04u8u
PiDYyQbBwodlPTLkcN7z4B35qosfUcaHkaeqvnfJYevGY2gwBYzzlcIMpVXPhnmsrHOAly30DzDG
BvaxMadTtLFzhmybUiQb/Qn/cBI9Ne4j3wsvQ5s+D/6b2TzxQMTLGymGaIRHjN1dFpzsxlsSzwoW
DJ1Emmaut5FjCZf/mw3rMtPwXdiffGY8U0tnpEWR52Y/m87BQ+jVhK8O99UhLiPY7lj0dHEqzHFl
kUlidC7uSPJFiPHxPSp1m7AAuR8q+2sQIzks8oeGCnu9ME7ITZ+zi7LEybG1bVo9qCFZt4Z8o0Zi
vsKIsUbZiLqiDZ6l8VDxjJG+WHjN44gsSApkUfnHjM/Odo4ql3b59mvupMyP0pgX1ZrtZHSB9uyd
t1AGGzuZAP9ne4XSrPH4V0pGtVpmr0TSXVNjYsNqQb59C82CO1t7tL0PnVql7I9p29IZqMVYpcuO
LnROSihi70mMJvL8hpCZ4SDc+joW8XaKvB1ePMwHY7cumcoKe1+yfdeh7CATP/tu+WSXFg03rFi9
3maTfg1NtdPbY2n72ynV9xOXP/62vZ/7r0ljMHQdjhh+z1E57hpCJuTKDX2SrvuFp8qFS2dcrThm
UnuXUPJhOY52MRoZduj5RHdNYut077uvytxO5pYArp7DNLzOt7ZhbjOrwGag8N38RPoTao+QwLvq
4mmXwB5AHl0yl+SCRfzHTZfqXkFoU2u72jnEHlhHjQSDEN/rcyzeRfLep38T7o9WN9cVbBKYkA+F
4J4ZZ+djuMNWO7tGUqyf1Wo0+qeRGj0hWzjrnq1eHeKWG1cPNgi5Nr002ZLYiyh8aIbpTFzNKcNc
Q4XRa8GmjePtPGrQbOctLwi2I+yjSNHVVt3agVi3MLAYBgnCJI3gYvccmvIcKMJZvfLBj+tPrKD6
s+E1H6gx2Y+2l8qbLham19LWj0xrCp4WfdfcG4ybltK2tB+YtIpVPVDbhQrJjMPVnFw6tAw9egT2
/qsqNnZeXG06ccuSc5dzkJMqCNVf673naiQ+C3BF58pwTtX6DsbGvwlLtQfPA90yIYT+hBTqtoQV
2Fo30uSZCiNd7pwIpamww002lYCX/fG9E+6S+MuvhOKhwRcog+ppKO2jlmPR4hhm2Jqd/ck1/xga
pYvyNYNVcRMegxLzd4rI7E2k/uH3K9waOU7j29W9xEeEL1mPlsom0ifvEGN5Zlgdst7z1pItHS16
gCmxDbynmvjki+WPd1fFlwyG7M1vWuKpSWlhPV/V76UM9mPiA5dwk+wc6jrnTm/V72nWVUtQBcZp
as3w2Zv0bT961Xsk67tw3Y50KfGHdL/wFkpHuzK4hblR7Msx0rmitezeJEV2j9ujPkT17fd3HN2S
68EQ+vr3/2W9K05VFj7qPFEwgdaH0ev9c2FmtAXzZzRq/rl1sa2NmvPJBuqri4ZEbrIpqeZTf/6o
I1k6tqMXbxMRPwkNEdgigDJxEPOH389CLb1YTu3vOq1QA0/z/gcIB9vJxLUOrhG1Sxt3+Zy9/rci
7NcYdaJXcMOd4FKap9/PRsxtiyzMyo0Dlpbe30EUKBuNYw634BD7Z64LJgs2gTMUuRxlk+xzvJot
VW6WD2wGWBa0w3jzutDepyz+l7/uwyIIex402pbSrnn6/S0KwH2fDM1DkhyrpAJTYHkZAwMgJL+/
NEm63OQDhvzfXxJ++fS/6nCcAXL8F+pwFNj/nTx8VxbfXfPZ/md1+O8f+Q95OMgfy/YsBx6/DUJo
BgX9X3m48P/NwiAhbIhX0NXEjJb7f/Jw2/Bc+JCusB0k3fCp/oMhZP6bL+Bkoeb+d/aQ/T+Rh9v/
5A8xGT26OF0cgQ/O0f+BdAwhgl0RXJMNiVxb9oNrG76XSeqlolkZfGxYPlVavMbKhEm9PAVBc+z9
gOXZkbSfB6kn16pLHzojfojj8SXK2+VI3lpPdmct1kigHOAMpkge83Rch1P82qn+HUXNzYJ4EWTd
WuTBR2VMbFWHdZ42X6XgEGmm9dTh/8ISahQvMQqVtCLT03M2YAeufswIkPRNGf1thn9BzRb/9IJY
Du8Xin38J65n/SP0OPZaZUq7D7fx2KAyb7zsNPHEWyAPjkPd/A4DSglH2TdskuEZAWnBKpu2FVn5
RUsMj2jdML47VJH7oS8foqJ5GXDOvye6846F2VnyNxocXTIibBSN3uiwLNKjfqIWM+h7hmzXOKG3
SO26uRnpBvGsOlhRebKMHysfe4JAjMcsYYJvxvZyNFj7gmiBWsKWsElZbxYleAf7QFxSFFXaPnD7
eDm1VrJtHL7zoi/m9bxiN++PGg8HkqESpJ0EckSr0Q7secKFPbovkqPekBcvO9e45S6yUSfRfPYy
un+2ijmAndBIvpdTyyJ3aYXSP9S6NbEXwELegCZgkNBcPCLm9rQjEUItMAcu6aj4d8L8YTImVp+t
OJnuWK0bn5TDMO2NB3qOb2fQPiw3MD7LUb6Fb36Bnl2rTxqm4f1/ulf/C8OX/c8cOAcXBpSumRRo
2v/ojWijxoKuNAR0By3NavpRRjFtQcDeutIxMw5GvhrLeljSgb4LExJAmuQfPhQNmanq5lNx7Fn8
LyddhUe/0O555j23Wdc+IpBHGi0Lb1E3099+/qSMhbwYyHVHs/XvQun22sj9mj0YpKlF6N7igDO/
G30WSyYzkigiFXmiKK8FNsSWwCz42dg4dMgUco6Zc7HULv77V+S/gH6DesQEx7Ew/+cfQc+RqBGg
+XG01XB9rIVCiQMpK9yyldpoQozLwY8p4/yRtrEFcoDF5Y+le/EFe8QGGlK2LTtCYXExMHEdEQ8M
TgQQxmxf7Uga9MDoTfLmudGMYB3kOTl54o+YPb0OywamdNXqX/xA+Pb+fwOM4zCsIxsBkw00N7w1
/3DGFS2JwG4TWqCviO9kci7TKN/Gcf3gchluJ8/sj8i+ySL6/RQLDJAobxho1QL7mCdoAqLKQbgp
5UEbhnCtnIQcODLV16zZio1pjJgJwFGE8kGXCl7HaGV4H7x1XPpXWzNnX4q+66KxXDnFA1XZXbn5
jFapWgjz/S0JfkI9ofnKsid96re+gZC+iWne4akUrX6TQKhK8xmNyqao2/CQZM/BWEfIN2bfyUB6
JwoKcI0JGK0wm4jdrsnsSkhISsy3cBJfuuvdK3Kil9VQukSbDfdo5m7FWN4Raz317ncFj0ca7Rve
ilXUjSe4FpwT2VPieWfoaRgOkuG5/TuxXsQpD7bYcyAzSQtsGTaIJFfFLlZfll0v2VbjJUV+EE32
tKz66CsUcGZaTwtXPhfKoPdfUUvq3IyeKAvn2qo2JRFUPnZRcBaxbeyEjAMocDTvmv2pk3829DGU
DysjpS1PcFpX8VIO2I2SvErYRS/GZHir4878YrCMZyC1vhgl/vSlxw7KX0c6tsF6emBUhsyBgMPR
s/qHtK0f7Fr/ZLWyKkqgNVhKYvxHIX6YfoiXVipOllPSVfpSX+rW8FSBUsJB3n5UCbIYBJdLofnu
RkM5AAfhy7Flsc/FJJnooWBHhJDMIZVojtd2E9/tvFr13OJHNTUM+E3S0nSUAguGwvQrSShOtd6y
Fo2QIVlRuDSnPoe1k6ljajZHe9I/JQsHcpqbQ1oY1iPJ7nKDTOAMPOKqh0yA6BkOgVQMaSOWzpBl
BlN7a3vjhuJPAoCzkWw4WxuCwG10cZYH+kMeXVFOtxtfFhdRQxfLkYvaUk/5OetsP3bWWaR7VTgh
+Z46TfQwkLTtEOaFJbbUQwxJQn7LGKCL0Ov1kOgKPzUm/8rVvKPj+vmmYzCHoVrjD0uZrHo3vtZ4
5gjCCdHSxMkzTeR3YTFcliGNaSDrnyAPNyOYqGW1Lxv2zrqyFsXwVlVVD38sPrgmWyOryNdtYOkr
Uv+chZN99Q2i2XFk+KUnciQzecRjLWpvWdD44AnKVz4jy2Hwwk0++tvOx1/aa5vGgjk1Sf+TQN0r
YRpHpO/Ix7x3Y5Z2VXJc2yWKkqAo9R0xoss6KnnAIbmcIv1KgPwAxXgDJ7mkmYz8szMflE5GF1RA
/mnoJh0nwSyNg0q1zbiODdrOIcCJVqfzINivllZLYm82Xe0Onqvrt4gwqkdDyzAcO/a991CWjYOO
Ka/jrfdGaItM2LmAwo2umntttP5xrAxWCc0hTHe5IePjaOaM9rPaXvD4+45Z/GHNM956+mxA9zlT
3eSVnuLRUMzWIpNshLRMvVUTNY+uetYDU+DKHz+aYLymJR1wHj0ID5sHI9yl11TvTpB9Dio6ZLXf
cFfr3iZpJbYlomALUrKb3uh2sa/BQgG0hzhVO2uBve/SBqxKip+uCcOzRyW2Cap4U9ZAhLBV1BuP
0B+kPuE7ytR7asUfoamZi7xP97UFM6uc9GdpJtolldajDZCS0HedSdW4tIWKUD+HV88ClOh6eXmO
R8YDQRF2j7avQ06ygkMFcXHtB0EO7KqSG5NKa9EXgjB6q9V3PgOOWtAjF154rl2sB0UHa4Ah0wcs
MJe9rtnxrddJ9x05qO5MLVwqPfww1HDPLR1BvzMUAAmMRRQzhqD4l5wNhbuguqOGq8zVWATRekAy
ZiLGMhFXMn2sMJGjqUdIQxaeVuBPE+iR2KpPdnzVIu9b4nhY1Dm6XrLzWmYwPUI5hc6MSSa4m5Y3
mlDDA7RItQ60vKPq0M9B7EKn7JtV31TFqpPJjy+QHzrln4zUkWXXSUrMSb+ng3zUujnYcCJ2VgeG
iSBVT9EAdWsVIIqHQLosEg9vSxC96Mp5iywGO8ZYK1SY3mdYEIhX+l/TAAQn0lhipXkEGyjr+xWh
2k/ZwE3o8woqAweO5X4z8j2menBKfDCUBZnaxjxG5UT0oFHEV8dmjxJOyZ65/ybIDOuspR8FPo9F
Sv26HlZEUyqCqFiK4pbDQhqE6PCYNpNV8KN1A/PsbNUbQE4njlv0iZ84uwhgledMd7/Y05kLipF9
D+4iMDloQ6eyl41KHbahM6ehf2/idR+G5sGNomtY4j3zom3rFArjqPU8uCdlcfOVNtErYQ+CVFbW
l21lT3PkQj7HIXjtU+KWp97R8OcV6oHAHx4ITOMCr0i5a/XH3vxGIE3epxOeXLP7bMJxrdrwp4mP
tYJ5Oaxabsul44poMaRuvbBkxxsdy13NHomeaBj159qDMEJ8zB2EBYei238neZlcezx2dg56VOUQ
DAz92c/rABCpyVyo/MEwqRYiZu6Y4F1iTo3rhuhLG2nvwqiKCvccCgA3/Z63CAif7mh6La/+8tDw
GHl8KEyog50FWBFblOa5r8GPPxF/OUqRryaBccHXix9da/ZjyaRV8qVrVwULrYxOQ8aqWJgOqM0y
WfcsXA4N9xPj2PCmsZVZSYh2nktdBrGqHVoWHPq2plHa9G2D1iNtzn74x/Kz9wFPBM40MsAb3ZaH
gnV5bSZqSybnj1skn7Th2GFw2Tiw3MwKyGPt2QuOA5QWYXFrRYLwgW/BG/+U46bS/LVk3q/1Q7XI
XfUupvK1Tft7mpdIpsfgjMrstW4KSr5XnwnpkgdhuVCV/ohmigoCK7VVqnXsYHhkmYHlwgE856U4
GxHorkK3e42N8cWrDcazMaBXXx4MW0nccHr/aHTxQR8DQoN1Hp04zO2l3bofUvAr0WvNRo+nJ51t
rxnSCYCofh00Zn697R/Zy0brpj5o+oUNuE+lWG68gvOyS1hGKI1JumMby5JtGI+hm+tOf5M0jjdJ
3e2Uho7Obo5o0eCDyQwvNVkHSITUp4adbUku0lOdEvUctuG+ddBRdQSJV43+jFx45JHbvUbWxPHF
yrrSPPNhzF67ruG7rBGxIn3xFDuYcRy41MubYLFmFB1CcLy3rk9xI31sgjRVeJ+LXRqPX77nPPr1
BJI2c9AYmd7ZZPA9+rhnzAL3Z1GH/oLWZdV7HC2N4KlSa9VufsMGUTy4pfnTuvqeOSI+trwxlkHz
BwYmemEJGa0cho2jJ7ciUNDaAHrE4DUxjaqlqctt1CL9aTwkOiPa2BQLjSHQpDhFeJZ2/DTlyI0m
8wYN7rGUrbVNbGulqq5eNTigd+wQ0M+aZ6yVGRWd9+KGE2qxZdoHay1F2sPDYu6DijVCx6NVRPQd
dUApJj9E2G6mNimWPWJr7gTrC2JmCMg3kEiiio/KW0+YupN46jd4UPE+6e6no2OFE569s+yEjPcM
j3OpPQVKO+Va/6orbnUxsOsIvOGeyuAY4LGNYuC2Rn2IvexZK9tv2qXnOoTpS3zxusBWjqOqyV9T
OH4iGjnfyHeWHg87szYfq9YETWFXPHlaUHpWWqzsHKldN0hQbYyrK37wfNCooOPmLypXeEBT7H3g
cT0gNxFV/bdvnR0CCJ6HCj2e9FNoTG3z6LTaT+YaH1OUHAywtqEq3rpp7BEk1HT/EHeN+i210x8x
0no3aXuS1E1xy8NPBvFfMuFfMto+7nYFJT76RgRAV0xKldXx/M3EGWCgKKK3ImkPdhLZs0pxk0r5
J20kiFswwC6EU1RzcEi7rl469rRNyUdGScK+ijAHpxefljeekiJ+KHJ5ZcZ1L5OPMLOSZd6N92TE
1NJfcjv+8DrrY/I71p3dtxsZHy2CyVjQ4QDQzAUaJED6Q2t/Zl7xd+BHzOvmYWTiss51ijboEYei
Bg6djhBO+tBZ9FqbbNtgpjVkzlVUto7zbbqkkZkigZL2khCF40hM2UZC9d4YETnWaX5oBUlciGTP
ujevP+rmMc/bvUGtsqiE8ZUV6OUy8UK15oGaClE5w8xUij8sg+lrSMETpOwvhoiLkqfyUpPmZYx5
PvRIvn/PE0ULvBTUwFOJl7pMub4NuTSi/ISRik1pxNvfF93aTyQQQwY7NiAIYUwuSnHMCUOFW16T
8Q/t32ch85ZzKz3VhlJLdhsXzy5gI9gRGsD0MYUCsMrahOIy2UiPpgqr/jNq371lUmWa5vjkQIZc
1an6Kb3hpcujV/ruU2/UPNoN/YaDcSFds4Q7yx4gLe+D5WxFjqiqtNQhgd+0nFjcLUQ3rG1nBEjc
1Ey/EgSAGTV/XQ8jRLl60XZQph2wFivN/cpjqBZGX77VY3r1SZxYr3pYAAsnYnvaYViV3qrQ1efv
i957zSkBibjq04fKlN3KEURLN5n7J7ZdDLM9ySRzbCydGeBbcUy8joAtk8OTBF6QGBWS6+xlKBtU
yJpzMV250Nkb0IXE1zzpn6SR24g7TFgO9j0SaNgbErTLgtohr7gL8tx+jlue86F1ybuBwQbob0Zz
NHnsDkkDf5pc9xFW4UNgas+6x00HuYd2PNkEI+uEtseioaAz+cYLUsJbPvl/2tI21mMkdy0KKW7T
B4bYX6nmGItxunmifQjtfC94C5wuOOa49zadD6A4hNZl1mdp3FNWJ0srML5Y4u6mRIREDtOx4Q7L
lsiCrmKiuEGOtR7T9FrcPXhbk6EYfdoz8411Lf9ez2XE2v+mivCrieJdFTpYK5BGZDR5Whj/9GZS
rMagY/You9fRxK/CastY1sV321icMVVTLlMR73ya6Vyk9HLfIQBdjpZ831dFf+CkPeXJ9NVnZbzk
sXQvHYP4RDe/5pN86WrgBwZ7fstw76bnfBk2xNLpTzoRf4SjUlt6Y/yjgVruJoAD8VD+SSBEmmp6
StRQ7nKHx0UyLSFdIhzHKJGYy6HIL44hntVoXbL8U1pDuvRF9FOHEXBGLKFRuvcwdTghDUY82q/R
hBNpeCbyVS3wyFynrqXmkfrGyxc6/hSFZ2MQ7iFVIY9g4WRL/W9psi0GakZHqE5MsN954OOKSGyP
+5bo2CKQlGxy6444vrOS3yad8mSimSwV10zUNiCz0+Bv76RiIVV9ZzV/TXLzbg3xsOpahMyms2ld
+8uNIa9HpXmKYh61tddex4nR6kjLgnMTUZn1VRYVGg8dOVz/QgTCn0DoHPsF8ubX339ay4ZDNlZo
k6zx4CfqPW164MrUA8NXXxjcyOAJE/ZlpeE6q6AbX6SAVlxT43ZZ/yblcEBxB+FMtrukHeHw9iji
UdUOY9bgu+Pkz/KTatxw2SkbXav3V+h8SW6l10gArcMCUlK3viWe/t5I8WX1Ymu3BodmvzFH9cO8
PF50TEsYkAheL4ziSloA5itF5iBpZWbObej5/dV/H0uMTqmJJqhoGHsXpctU1HIWYw93s0AVMSLw
R/t6ChMKg2o8WSmnM6pH2C0AZ1Z6eC0b44pHTTAzCuAe9RIf50jE/MaFODnGvHiA+Nu1E0bnwIKL
jVYqDTqMIgqnNtq6cDHBL2/iGMgUMn0fxvyIIwhFrFiZwbEvjZCaY7wIafm7RB8fgwEOpGzWVWi8
NjGElmD4tCvpr0xhP2dWfqoRErYF9gFYy9um08el5z9AgkXHgow7VB+6brk7MvheioHKy/C0jV9q
+q52QYYUGSqBxE9XpsfGybLjl7jlCm5kmK+7LPWprAC0yAkgS2Ebj/Rv1mFqsLc45A/qg7CvnecS
hTB5R98r2Tw4nYYQy6DVmLw7x6G1acKye5pQS6XG+CmkEKc47OQtR2k7DD+IEqJ7nk8jN+VjZme8
K0HKc6CNol3vAyrvByN5LW2b2IvCT6BPGwlWf37cIC2mFZOabgfvL9u5wpp7rJjeM+u076mYZwEl
GvteZ26+iHSs9iHyUQRWKwp+6pDaqp9q1twrISN9W4i6fqrKQtv5UQUPiXhqnNraJ89dqBR58k2c
1cpAQ7b3Mi8kGZsqeajOTYhSIouhAuWB5p56kdzFKsjYNuWO468HtoyMTRznlACqXHhVfgmDAbfe
2G8DsplCtIwAgIUcdyo0ksPYdPBb/erLp0lnwiD1GxMGZMWcZccozubcoZF5ZqaiZ2EygYUcYJ0s
mPnr6KFO2N4oQ/m0eGq61r2BRsvvatTqiXbN0HssvNZ0vwOeN9r4719pNI56NKYbTvt8z5xK+4VU
vsRCf+Boyf/oQtvpQx0c3GZkROMZaF5rgOWRnh31QHGc10QhOGNRnezU8Q8ts3JGLdnZmD/8fhbV
7OTpAV1aPlZ3YXVRQmfw2oKfudjInja65YGQyG9W2eWXNFfZw+8Hz+5zWvIOFnmb73rN7KCLK+MG
Gbk5tm3yA5PfvKWW9t6FTnHqB3CKYkrafYPG6J5zPp6NyLj//ur3w+hED34f/liKQfLEK8l90tVH
Jgss23QknHU4f2irO7zPdKcr0T4VY/ppqqraOIYGYlVKBKNeFlyzbox2Xjpf2vwsAVLGOzNI1lV6
lKz93MTmMkKPHgsfdb0opkUnFecC0vhmkY38EUWqBLythrsnSc2HJsWoABSzQjoo+kMa3lxti1Cw
KVJ1yVOF1jW1mmUUUqRRzTUroTy0v3ZMhoWZP2qCDmnStRuOS4T4uelvMjS3b17ifseEZ2xsjYpz
criM2hpyHnkDcTC1t1prrKPXmB/sXpbsLowzz0ZkjYyzLb2dLn00EK1iDslOjJBWJw+AlpsBlg1I
7UDdPoHcw9/nRMrfpz5yf+bnWyZSmHuKOrp04OmFrE9jy/i18pmzIdpYiZIBNTf2jTgM7C8iH1Gr
xyV7BI5MqcngQObWElQEUvOSszmqGUQPTvsIQBVWP4Ia24jSA9xVcUGfSvTxWyVC9+CGtnPoAL5x
MUX+ynI5L2mrxa6px33NYPTITl+APq+ejKawnqk6cLS3w8WcNG8BDidYZp6pXXpnPCbkn+6UImU7
MR0uFl3sJuFPF8IAfjA4gaEfonjjQaba9giQcJANJfD5+ifiHVvEpgd2yNQo8ZJ63Fp+fNKrND4O
xHooSzKar+UlSMP6khVavvJC8C85dXKFLfoWOo+/t1w9DN25buC+M0Rz0a1l8CPrGjhcXqxj1hgL
K89ulP/o1OtuOnpRDfpWJQ1XXTScM7/eAoQZd6Ww/UM4i+YbpVUbzSyS88DqcmSCeQyb7iCQx74z
zDr4MT1ppSnsbYWnwcAhUoS5TX/xS/kiGriJrWr+8lqXx0mVL9J1Zxjn5D0S7ZHtLcFTvxqISQj0
Lz/r3ievKYmoIdMARxf+ttbSDi1KJ64SZuCiZA4ZzB9M6MkQJppFN9po17Vc241xkl5/P6RO/sfg
CT7p6MrxNF79ilsAgBwBd35zgi21DgdbX2QpsmTWnQcM4KD2+mUfivdcTXLLAD1BtM+GX3tAKKzW
RoydN1DWqU3MbhkIEe2Shi1Jb6XeVrWV8RjpCWT65sJdwaGuSnE2UeouK3JmKEA5cgdmLhhaAa/G
VvfI1QHhN8fo5douHX0ypQ+tpU4K8RBSAMM+wroGGQRfWE19vHEGedJytq66oa170x6v8cg8174o
M49/sGva2PtSjJ5r2rVyOTjhoQ6K4OA3/cqg/9q6hvEU2RN2YlA0iPUC7G4qykEGVcaWfQ39Inqo
nSaNn86o/1QMjTa2BTSZTtqFqmDfQRLHTW7edKCoW/r8fZtpuLnMh7RsInCxyTpC57QyMPtuyj0L
XHfrl0kFMGNWTRFJcbD597qMDajN5YY/My8vdmxu6taPbyUPY3u0uAUxu1iCHA6cOegk2SnQPVjN
JnUxa1dQ7pRWdwer5CbyoX6FjHe8xuGkamMA3ll4nFzjkfuuYTvVmZshsrJz1cYfJfOKbdQn5rbE
3x84KI11TeGdUPJmBOm1m7LDQc48JJUYL9mo0EoHHDChN7vkH5qZoRQmgHN7iuwEvNIwc5ZMyTDJ
ntlLjIX2dX3uQYSoGc00M5pkVx1yrdsmwJusmeKEyYoFRgzYCcDTiFElab2cUtcD8qEf1cyCsvoW
NkZJ/2YxGq6dv5nJsDoS6cEMMzJMm/hEo/ziajgum7Jn7IYZ5JROZPrEtqpuQ55/ZANQiiby/7ZN
8mQnof/qN/pIVsjA0jtIx03WDc0ubMVSKYmPicyBW50xKk5CmZ7yHvNCbSe73lbNqa10skwsYznZ
cI4gB7prF2oClBq805lMdxKS8wLdeP4KkVwDRtmSmRQI5yEJ9UtepfZfUh0WMdO3skyDpyIbrGNS
QTtMSqYmzdRi6bTDjI3QtqMcZpvnx2/TtOtDDA6abaRotIufKkG7EFeujnFBbdqur/7y475OqWG/
KGnfKq6UBfXBdHYIQXJZKG2MCvm8Yc5hVlbEfNFSA6NoMhJopLICwJkYSP/Jg9bexQQx733iV2BU
SHWV7KClUbM+G+r0rDTtFIDvObtwXaZZWd1A8EKD5dCS9lD8ZbFufbmWE6ZRrdPUKq7bm+X5YMdE
D6+t4JQDJROu3JnmNoB1y8G7pTPnLZqJb9zO+9wMZz/z0K+xfB4hvGEZyGlU+qS3Dx4BrxltBvM2
7ermoJyBOFY11h0O72DVdWO9CiqAiiMybzGoh96X26aBU+fPxDpC5qqFZ+nbcKbZlTPXTqO5MGbS
nTUz7/SZfpfPHLxxJuIZoPGqSK5106KcsgQ5qTM/rwOkB/bz22Ch6zDd3KWg9nyQey7ovQYEH05q
RKXt51pLMKiE3CTQZjhsumnYeTPDr51pfmrm+kUz4S+eWX/9TP2Lqyrb1OEQHnso38uQ+oqbKF62
My/QnsmB3swQDHoKJHsobvHIydREvdwxCuUW1FdmQ7SBr15NWTLmtWMDaThC/oTxDtP/d8VcepcY
lFtxFeJkt67uYAHE9zWxFFXjMF+GW0HiG9VEs68NVMaD5XO0oZxyg+008xM7G5Ki6sIzHrlik4h1
JbCXGb0f7dj3rJs5Ige77ECzz6w7JD6nJkcHbixkM5J1zJmeFv2G7cTIRLymvrtzEI/nzE/rdYdS
7iUlqQf/I+T8/8PemSXHrWTZdkRIc8ABd+B9Rh8M9j35AyNFCX3fYzY1lppYLbCynknUfZLV/7M0
U9pNu6lAIAD34+fsvfYS3jMsMT4B7Ug27ABS3PDQkfST6ZxxCKacJDN3rMjlbS67Yp13DOzcqrNu
MzGRQmGF+2iJEcJA9mz0BAtpEobsJWqoWUKHljqYLBKSiKolksgZ1sESUcTdORkFoUU16UXzEmOU
KhsNURhfTbTjYG8QdiQX2GWyBCDFJCHpJRLJX8KRdAQKrJsJ4BoOJelJo03DFc6LTaPY7UtuDjRx
uryAjZbopYkMJtx0zAtIZapIZ9JLStMS1xQswU3YeK6LJcpJLKFO/TLRFcQ8wX56/NEu2U+ljaUY
0S+W2SUZalgyoohyhGGbsAyVzTp5Kfppz9ykQx7NNsN0aUYVj1eA2CkMWSGKNNSOxDJ2B4fD4rpw
CKpySaxqFndDUxJiVSxxVnVLsBXkmteYpCtnibyideifS1KwDAGslbnF0rwhz4TzZ0Iag81obSfI
0CLRp1l1g/5RW+RZaeFcDjMHZZoFPp3vNvjOOtQfqUD1xiYaZaOja0FiV9TTjJBkeAVLmJek5w3j
l94gOV901mmVk/zVUNDELQJGHE43egkH65feVYsCf6NJDvNpVGx1zxCqsCiOY1Xewjo9QC11aOTQ
4vDcpceHs2wlwuLosvzrJajMXiLLwiW8LLF75sQFEoyHKeTNdb0d1teNSeaZhsoYoAjFjZuue97o
zTL/TSqr3VTpxulTgtMgmrnxCBjuQkb1S+lXhMDLHtq2BDFZkL6m5L4mi40e5lMkWkwK+s40vREp
h0NcUAmQk6r4rloi3XBzdyZFgTl26MGz7n4cJfKQsYI3ghshJshswK6+Ik8BXFHUz/uxw924zJKY
soYH6dF1DTg+pWYZPvgtrmQ5uqfBsgilzMoPF00lzTwYIdy/59rFXEZ+XbUE2ZlLpF1Fth30wfAi
jICRzEgjaCBnRBRl8VkN/hN5BCljo2PsKepqOAlE59UlD6ljgvMgHT28m0nYU/6LIcLhosCyswTw
VT3KLBipW7/iE0V15AFjMuLDJVdLJ8pgFyuCjxHSpoHJ5Bi1gEdI/BuW6L9Qpy92zwhtCQU0SQd0
80ObYsdvx6ve/vBEdjMsUYJg+J4q/8lKsdvZDQYl0/BvgKHS3wVIYsQh+HaSCTWD/XUzMdWxxXid
zOY1s814m6eIQUnJPOaNvCuWqMNo+UGgNOOxWIIQDdd86ZZoRJuMxGQJS5xjhiAUgz8EOYpUH0e5
BCuSpoCcbUlWQUKL4cgjgJFdY6McR51QlQUd4jbWT3BCkSTyYaGqUsoz4sB6w7Jz1jszYgB6EiGp
jxJy2LpLcpxu1QlK83VUxtFK6YB+SbyM7ywfiuISJIkYZT7xgBzjBcUUlj2oAxeTyXSYo+bYdMw1
nVpXl2Rm1IxsVH/r0c6k0+5v+iXIcugoAyUljC6793QJu8Q5M66rGIQMMZhStQ/Ibenyk5CpScok
mvVeL9GZhvwmaAAaHO+2jNYuEGl+jyRsVihLCMyI3wzI4UwrjWaQZE6Ql+kS1OmE4rlQKJBiOSEM
JL+hiSs0ucR7knEjd/jTFJIcmODxZWMQBdqTCapyKuJwts7yoL/FvLIbyul5akLgMPp5KoJv1czt
0YX5gxbS69CZ1lZPaXryrgViNAeS9/PoGvFm0GmF8soSK/hvkEwFfL7GIQtytpudSDpmljnkpYR5
aKOSHXHm9EWkc1iOz+emPT80A/bXtMOzF6XMn5PmDfck9nNt8JK4I91zoL2c7nxEGmX24ZbCu2kW
dR6vI3pmmkFINP29kMa3TlCeK40b0bIEgj1i3NY8cR96sG6hNNLVsAsaKUUxnY8UWhurYrOIRUgq
TjwPF2FiXPW17xynqKO6xcihPaTOponT3UB8Ax8b9mfQ0fIKvRuWf3mIbHgLjkdsI5DLI7MJLstG
TRcJg3vUlKy3Y3xV1u33AsR3Ik1QO+hZxGhvRcmpwmjsb+akcJCCMdpEL9Lyx3sm6D7nq72bRx42
cMIzSuGQRNGY49ZjMHmWD0Ju2OJhUpXRdZdbz40ayETtK9RAUaKvZi+5rZ2iukojSEZptBaZKgCa
N2rVgoXZ1GVLknCNpW7wniYtzPPSKufdYI2cNtEizaKttp0NaCCHaRG38j0KmZEFRm2TiUrzpO+K
U1TmuLcm7xkX9LxDgn0HI9XazaRp7BjlDq4LwBZ7gNtPT6i51iFpfX9W/pq/SfltyJ8cfLGxOp4l
xBfwvSqI8qSkog4rSKRJYIpb/Aw4yeZtghYy8yZ5mOVSGhiMXroRfg5AlzHlkBnExBFaMTvT5E3P
dPvNc5NBqCc6okQrBN+fl/r/oxf+Zq5ZElb+39kL12/5W/af//GLt2b5f/zbW6P1v0xtEb3geqYS
prPkK/yPt0b+S2AcI/vEdDQnVgdN+L+9Nd6/lI02WQg0Dsql6iOd/d/eGv4+T1su/GipPHTk7v/O
W7Nkq/wUvIC4FRG9XP7AX4PDgMv7OXghd7TXYGuxt7ZCaTYFLtI8CM6cz0rqU00WaKB+2IB69vOs
0Pw7E/6/yGBMjvK16twroiNIBhrU976TkHh7d5vGbIFwPIZtA/vbcMoXJSdJp7JPt4nhW7tGhfQH
ptJfTT5kZhUUT7jOLrqwRDLXNTSP0Oqij0CP0oFjeHfHiuh5g7FenkUoxmwKshnAXApWFN3iAFTV
RvvmA2BZRXCZVyQcGqt8UveU9cNftPqmICzj6y3DB6Vt28Iytdy0X2+ZmRrE7Pie3AaSxTLzylta
cDDqWueFdKqVWzs7T6I6QRvvUv4zgOPSEJcH0BNJIEDq57XDfBgtBMMYZ8gnDNBNODnpY63JEaxy
9uZMLVz59hayaNbR2Juo7Veh615XRYygSX6nB39fuPjzJmk+YvX/brkoXrSzT3BoG2QhYg/dxG7J
LG7JiMo4WxvuQNTztISrj5DRKtV+q5Dcm1h6XT3vpnSHUgqIt+pe7UUYiOwT+akbbSgdnptqvJwz
YgZiymxI8Da9aSypcIu/e+b83kRQRCLX2+DVbpLqlSaBcSjG7iRdSBl4pcVmiq0nPxnjBQlCNe/F
T63nJ1s0i75XrIQminNaXN/Gu/OYrzvBCEq37D84Ry+Sxt11wrgXlEt4Dsmv7KtbAUPk4KdwZRhK
OTX2ymZ08RtAQFDiOsb6U+hj0ECrykCO2UH4RvQpwFXz7qf3nePQFBT5z4lM1rJG//oOWdJczG62
9jzL/fpAOLXICuaAPBBFVCP+VP1mCMIbNww4sOUVDqg0eVLhfGfo8uR5NyOgAtxVabgxjQSb5cAJ
qlaEJrZuSfhiwnTDZZMfOcdTzBqbCq0rOq8WAf61DQ3/3Od/+Mt3WN7zX7+DYn0CSIXXiPpCfMlg
ytM8491vTHJ7kLZNTVyuemUfard68/CS+y5O0CzA05POgACG4KYcpt2YVj+i0Q42I/VUybmDOZ1B
LgguLUmLecybbZF/94f+aaD39+crXpyHX6548cloRpY2d92US6TMT5ExRVi2ST+6LbCaZOcr8UoK
249GlwgPIl5Lkb8rYyQOe0lqFwXBZWhAvRD+9J+v4/cfX7tgi4W9LOACNPevl4Eozu/ait4UXim1
Zo7yzGEI/Wb+tw/6/Jt+/Yn4JGVpl9OBKb1PV+BPXzgv+yB3ZtVu4yVRxsjdYM3hjUy/+jV0AAIy
x0d0hTrRtapLjmxcDSp7XGEh6WYDywZtsYRD39YbYL5Qoqv/rhC+jf8n+F78w4tg/r4yalo7NPmk
w+2QYil2frpCnwcoKEvQOTNS/al5CQtJQG9ZlcRH19naTgRQjUBjwa95YecfYYvS1Zwfczl9N6LT
n38Yc7FMfb1fHrdMMq5y1G+/TIMJO/F70iHVFG07pmPCL97GSj3PbcZWp/wDG1LrktAdFyQr/d8S
4B/uxO+7KiuBsIhPkotP8+vbFBnDIPIuaqnhZkYIbVGseYRnBE4WMTcepSnm72Om5F+coeZXr6Dy
XAiVbOqW6yAJUl/KyW6E1pNT829diwD5odr3XfUY5MUVPPodmRtX4TZQwxn99ivMLPd//tbmVxPb
56crm7pF2RiAP3+Rn35/TQmfcHSqt2ZcXHVDd18OGIaaYDt5LrwT+yOM5lvfyx9NA7WmdZ4p/5pg
3scqNi/0EixdVH+5pN8i3rgki8LdcSmoXG7Kl3WtIa5c87jWuPfFLQoCRBNyK5HNcZZ+1aJ9lcBV
Q5iFVjReKeJNDdiLnXXj0Y1fnmKY8R2Fd9+X9zK6KMBxeCkd2LZ7n5rhNrfTK4DU76gMd0Ae4E07
nIOqvyx1vy8xv36HL69Vy0GzB1RebzXaASv3rj2MXPzSh7/8fMtS9esLw+doYdHjZj1lM/j19VUG
WdqQi2uOaPWjW0y3bjqfWfCH28OAxRkQwRnVxodNAwgb0UZwVkcjay9B5Wb/ns4eA3nxtyf6Hy+K
/Yjji7KlpZcn/qdnKkJMEBeMbrZ0uhHDdPvZgFpMTzzh9WotoiWT7kCGyPOU6Gu7V+sm7O5Judi2
Zb2vADCM+bXRl89/vlf/8KRbFpllmHKYpvC8/3pVoojTbBD90vfB+TgXz500Lxq81PXYbP/8Uf/0
TlNkeugFWf0d/XWji+3UE5XT1dsoKRfuSHNfOrkLqQQs10wTdDVE+pBWPe6NKpAYJYg1huf8N9ft
P6ynriW1ZFVzpLJN8eXx8GrTVGPc1Fvp+dfmhOv7EIz3nrow3OlWhfV7a+uzPpQff/7+1u/r+PK5
SgMg4ENt/cUaWxno2oGZ1Ntgcj50mb9mBmZnHYqLrKuejSK7mkbgPj6ZXZtZ05Oz41dWZVhjhIGs
FJgzmr3hzBAq/tHgwjOb+hH0cv+XQuC3o/yy1GDc5e7YLkf6JS7v5ye1Qy8jqraqt37gXZv0kQOz
fGYigtbSX2VNbRIlZ310proOBBNUfxAPtcBvqgzUbG3zbRotbMyQlT19bSbde9QjCfrzvfyHosm1
7M/tEMk5G/SXognbQFFZ+P23k188MPKUUtxOpnUxme19aZaPeL4mCGvFa00Qsh+BgGSG9OdrkP+0
nNk2YYQWJTMQly+/J6tH1tGG5Y0Wxbd6oA9G4y7h4Z35sZqboTdRm0nC6Iq8OTGF2GGTugqs4IxW
YbQm/vaG/qyD9x0vSx+bu4opKUJoQugN84eb20wR4xsKIbWeOH6v7NK/Mopa4Ljdz6Lc00XR+EqF
18pNHeh1zdRptABx9Y4vN3/+rr8vXp6LctChNuR7mvLLKyPcXIezI8xtOdgPyoSGXMAkBUW318w0
VnNvDH+rwZZf8NdFnJ1XLWd6bfPO2F/ubjNYCiddam5b4PfrEHgZETxvAa5sI5cDtcjE8HUebjLL
GVEGNt7OtYD2l3AmGc/t//z9nd9/a9YtLkgo7ViOaX1ZJ+PYN4m3sQWJQf25RlDtJ9Fl0nDgi56Q
Gl0S+sRJjQyrfqARPtMVHsfLBK+CXFlWQ+kkoucp8G5okV85/feQ0TpQrSEnCsp5UgHVPBPf84QW
8RgH+7ap39PKIe0il2u6DNaabDy8ft8ykHxu1D4TBH7de+4pT8qNqZutPfa3bcDaAIwnWhND+wAN
qmy4RQl+O6L1XKK7q+QxHBi4lC0JwTi85gCLnG4Ry9fHOIsf0yq4/vNt+8xr/flH1II9mCKOqnU5
V37d9ObYsmQRVjMGZ4ZWKaY3cxRkBUDIcmycwQbDyKp0qxWRzB+ZqpyDQFcN5AR20uD9bzeg/74a
15T0KGk9fTZEftqCw6yNewGjbxtUwM/odJFtjKA5KtoOA3x8NtB2XM8lPlWIw8VmHpDw9277/c83
ZanUvt4T2zRdVxDXuxyDfl1eGY3j7oN3sWXKkW7mMnzXdrYPxmqPAvaxgF1VV/Nf3l/zHz5U0ugB
ssKYgYPx8oL/9NXHkqmTg9lka6b5g67BlChcOfTtzxGcPuJjR2QUHSalvxnZhDSTFPr6m0nQrxy9
FBqwA+OyNO51IOG/kY7+51tifX3Z+WWWoxbifa7SY9/59fIcNLExYmGoNBkGB9zukRfcpuOdrv19
mdBSGATunskAYlAXcpN4LpaVdgexYF8Lf02n+Ipch2SVVu9qzt4Y7D61WPEIZCJ0IbYb5nny+Odr
XnbBLz8jJ1iWfW0Lx1bqSz030sdo8gCPeZMYEppJCqMUsBQSvGfTc5/cCObBCNAt9P5SRf9WR3Cz
XOBBy0HdAxqivyzGyWR0bYqYcts6SG/qOccZbWXP5Ucss5spYz0e3aQ+wNt4a1EFQhrYZcQ2Z/nw
bCNpMRSaLlyGzMJGm/M1cTHofON4Ovz5Bv12zv+8Tksv1+hSh38+kz89c11lh85Ap2zrSc4hTX9l
zWIXDxHTQg7QBUy8SJzNME8kIlwKUDquo7xgcr9JDWjrtsLZtlj1cvbZv9QPlv3br2cuTWz+w8a2
nGx/feDoSNdFPqIOnJrkBxZf87JTPeEWtnjEq2CfDdg6V4Gf7GCcvrEfDivY59G+IGlwzzKFbQ0F
7ZAze6nlvm8wFZtZaZJfmpY3Nt3PGHs8RIbyyi99IjbD9G83V/7+RlNEmi4Z2Y5gY/r6FIAbkH3Q
Gf22QZLQA8RvHIMjeZ7vbF1Ge0smP1JYHOvUr+M9cl6BXaa+MOvKZKrl73pkmEz/EKk0UVkfRMAM
2yCDrAhht1pAMvO+Hw6OBzmJEWhTl8Ra1Vm3gZuUs6sde1l+oDv1jkDxnlQy6T1YYIx3i4wxDAYK
hYrgw9Hcj3Y6nttpUfOOYEqu6wj06ag3UUbfXFQTNrPlNsZp4W5EJRZmpbeCboynLSKCWwceAZ7S
Ii2IVgAJVgUwCTi3q4kElQrnAwDusCUPLdqilzrQXD1D19ysVO3cCmcml2Vqo1VpJy+iNfGlWwBa
wx+OUTziH0TVn+YfDk5T7aJPACuvrfjdNGFpgdIu7fk+9IsbsIPPGTAMGSNvbE1Truc4pRdOjE43
DKtG8ky0kXddEvPLi0UABJOUTTqZw4b4Q3czhosesfQuPZ9gHQRvREv0+Yaun7fNRiLsJF4YQyIQ
9SRkzwk9LRPy23GB945kC7JVEkeCiv+oZHiWWe5l2fOsqoRJr+UX9ZXTkn5IIbGyArqsvmA4aRvk
pSpyXraF3VY7qwmPQRXgAYmtGr6Bk+1ofuBYUQVwdmt662Zuvz/Zxenz6Wnxyq3THhdwH9X5jlgP
aHmms4fpMeyIEume/7JWfO33aMGDzKGDzobt6d82AGOqpthB9bENcnnvBPbDWOv3Qpevjhjhidu4
yHC7xWLDUSKYjG9/+fhlyfx1MafGxO/t8tGW8j7JbT8tVXMVu8Sa1T2Q044wrlFSwE1OdUD3l+lr
mNiojcmnOKX9nOBwK81daaKM4sB69ecr+ezj/HYlrkDSC8SOYdqXxT2LZtyEKu23jjdFe6IiFvmG
3/cW0npW9iYQkBPQ84RAw25wgryKaZtLV5LJx7+fZDxWxtGBuniLo3SVLo9XN9TNVdFGu6psisuo
TnC5esgaSShf1PkmD4+Hr1M7pbGNZOIw8ja+k7bCKOjzL3axHlvdS2iPFnHNvKtD1rI0y3Bcm3VY
7IHJMdnuzofQwWo1q50cwmsIlt0ljMogiCCCBz1AZTHuI4TXDAVSuChEcQNTkjceYA9zcE9VUZE6
45XVPtC8v3bTRX8p4v9hQ7JZ2IFTMcvD46u+LPoUMZNXDws+3qx8VBztBsrdZaEKHn/wyrHl/vDi
MDlIJD7xYP0QdDGAMMPITObK3SA7SF17PBoD4noY18NfGr2Shv/vzyFNXioxrpIsm6+Lemj6beD7
NIQqo4KC3wzm3vBTa6nCcsbnw7o21E2JH+hS1vhzIGe0nhr2mFuGBydKdlHbiSuL8JMrQpb5hmN6
Mc4SrZlJmkVXNURdoXwKMCtzgKZEoAY0x8q7HxACI1qu4SkH6OFGek6HwiFkxOvKnaCaWGFAk4cp
S96iGWgWzcdoNXcQ9pb/NrMJUoaEwJMQDNn2sLRa08Pq3rKmeDjpOdO8T9Cg6FZj47hsSjo+SG/R
OxmM0OK5PmSgqFmNWNb6Ls6QBCDKjCekXBky1YZsqETsy6KoLjCnYOcOU1gSTu7v/GTmoUmMjRbl
cKnAuoQhid9IXqANGKXBGNO2WjRzA8xSfkMTKYuwCqz+HoqZsKA+Grx07wyRf1mBBQ5g9ROHBCpP
wtSY4EGlfJ2sDklKisfqoih6oqJGUioEMTx9psFau4+hohrDZ4vKtcmsdVn27cmJrI+52QiVkvCe
uR+TP+L8m0F3VDnf14ppmnyrai+7d6w0v/NAQ4yJt1FTbF42nnMxlpF95XTgIIOseCiXPTfj/Klr
RL5d6I4rjy0OWkQNFDhI021gwZJucrJ1CzvIjsRA9zsQLKvPj4trzpu5J2Dp1AujF0QP/NWXOXxp
E2e6MSznW94gA9MkqwKwmQBZ8DPj+4zcLbtLc2A4xpk7IE3CXg5JRRXPl4EdP5lR9U6jLn8AJbsT
KSg+MbWvSZlc94g7WIqyNB15EkRzEZNsua4jdJkZAOzAnqfzcPoAW9d8DKCtZhh1bsBLhbfpm+5j
mxwSDAGuPVxnFnnDtjFcWWrmrKvyfOWiVz1GdpDftJxGXO1CbxLpo3lycMmcM1CoN01NvBvr6du0
lJvNIJ23FKPOatCEDcqkhIEzA+Y3KytgUO/jMQsQ0oWbJlLx2ZxC0GRGuia6ijCWNOcJDMPT7HiP
A0PZ2bGNYyjqkKIJ5lUY+d5jtiJwV52rVN3GhW2RTldsofrmR/5ChJOMK7YZDtl9BrZS2t3KSZzo
Phvc7kR82W1c6ZvCmdqXfK74PO/SVeT6sSsPtzSzqS/KddwpeW8kgQ0lKr0IAzRaQmb+ORYfeSJU
LyCUD81SXcabtiJdvAm1uvBBiZzqZW11we/w+CiCd2H4bHK3HlcME7JTUhnUS/tkSgyQb/41uiV+
KNWUjAFMTZEzvZizdFfA3OZDiNoDpIZxZnezOhMTQ8lYhucVmuTBi2yIPitr8Ghm+ZifQom4neNb
eISZ85IZ5XRwLDKLgKDtZ0oSXy6csGreZXCsvSBxbqppRDXJK86vFBIat5DfQuPSIe2lMhJkTagB
YJ42ELTmZwb31m1H8nBs2/fVWPRHwL9XPW6SrTFYR7h39YHj7HlIPMwhRFplDyZCdr7GRhUTNgEn
qI8OjqzPfzKb7KlZGBOyofMCjsbwkZTnmvaKRzoHyAb2R16QdYIQ+Xowu1XBanyLJODoZpyXTXc4
xZwkACA56igsVqisO4ahLte6ZFElv5IAiQamBhGH10ahr/F/Fxi/0xrhKr9AOU2X6aTWVRs06A3I
F1kK+YmD7xBTCro2kNeazgG6NjKJLWJSbYvTSBhiB5Hha22gGEzbM41t4ALBZoYgAXZOC68KTx0g
FC2zBztvD3PPFyGrDL1sOFS7SPiAybs3b5qs81ZMHVtxtNGcyc6d5Q878s97b8wPYWU6J6wRu3kq
ADP28LfNPFAXHEDVBfZW5+KDQsMRFnn1uh2JOuWPgJHAmZ+Ii6ZF8BfkxBpVLBh3KjHl+ZTNj7WP
lps43e3Qi/Q2IEpsQ0B4R3It/9gJ1KZTlZV4YvNukydB+VIX4zoid21ovO6SejJbK8JBiITrql0A
FHjdtKd2uCAZo17HlJX7uaTEaAdcY8Ib2VaS0FgDqVkPPnKhrkSeb3UGeVU+oWj8OjKluZrk43U2
z8OKMAUSJL3yptLBo4s7YE9Kg300DBB7AbLg1Selu3NjTTY52hFbtEtwSy0urdJ4Yx/bj5wwZ1U4
2wEzBvoK/2KMT1otgKYIIKkx9MWOczlZcwOj5bg7ryzaGiXmQehnCE3JyhMW8Csj9udTTq5AyhCJ
FueL05Yoz8nILcyHbAKQiGgpXUdLmT853h07lL0pGFTGRCxt6d2ji5X5eBwjUCEIdj9cZR4/DyhW
39+kYjnS1F5/lZnpQ+HsP48naVw9dFNukmZBbwOpYlpl/b4l0ActTAh6VKgb4rD2kI2jPWbyhTgS
cAw2kLZMYUOtbsp+DVarPoD+2BCqVZwnjX8aW5w2Nj3VfTNT0HTNAn9Mzr0+Ore86rbV+OsHx6/W
qflRZQHhPRChUGgflDuZd5FjY3mbu3afDhbwpRbfhh+7Cg1OBA7gdslKmnpOV3WJ/JsVeu342tx7
EYJCYm3CDcMdcKvJcI6e+4fVNNYmyEBBVc6p9JUDlwQMWczAW1rNsS3mQxnB7JQtG3OZLbnPtbEb
oERsRMTJbW5mDAp6Sta6xb+Qlhdllj+2wfSm02wG4lgAO9KSNivBd05eQhKzTX8fOx4gxZxuR+n3
wDxcG1muiVVnNOfztEYaZBDDKGYRnY99tRF1BOmlFxXwhvophWwZmsjQQEq6JloVW9DPQfaME5fE
j85ozvHxcB7AsLErC4uQYZjOqgC1UlMTLSLm2H5y3KwhLoKiy91FSUtRlNWo2uyZ0Ff7o8tMCGPK
O/q6+m7NHSbYxb5E/cEAq3sL8dKRHkgpKUZyVWRbcvZtppMmAq4JW3tLOzrbNKSTpTlqJ4RmgKUj
q8L2KePjEnvZp3rteDq+haTyVAtN/FO/IB+rwj1kBjiCQQTPQdOY16UD9sD01bitzfE0NHAVk6TW
l4P/UiSVfbA4le8hxqGkzk93UAgVPC1ylDogrG05ZTy5c31ly2TjkZ20ta33BkcBkrUD5Qfbd7Nw
TKO8v/EZ0+7iVFx0ZCTfTS6+SwPSRZHYfJ8kw1072d8bK8qOFmgMMsOTCL9Ah6K2xyz1edrSXkT/
WJG/NS7mAlNFPfwNdqKMTNo1cuPzMPaZGeU3RLZEnngcHAP2ihoKXGE1rY/SNzBfkpXLuDohI+j8
8020JqdbodBLmuI09dE+BBK1dhaboTHEEPxAS3VV2NwV9lOMEZkGR3j22YvQLf8OmcHtph662zGY
74rQJknLTMmFJLemw2hpWXAHvXI+10E1rjq3No5jqKaTu2RlID45y7t03/ZTSaeVoWzpJv1Ott6z
gu5IH6SJybJV8miltrsSS7Q94zcmnN1wNRYl5yUQJHhE1bU1dezceQh3b5imPb0/7wJEqXde1eWV
40byBLDiOxptvl+G3qyO0AmUGJkaUuexsITNQTIxroMkOsQIGvzkKhC+PLD/uhsvnupD7ryUOmWo
npBgPYQiWEeD92IMiYVQyM6uXfVa2R1uYpHK/ewRopt0J6uCNaHGcGLRKx5HnErnszFhrApmdIhu
J1a6n84mXshtiHlmRU1IK6Ay/AOcx5cctDhOjIJTR1luG8sm+MxID0BLiXlM1Dn6UPfCa6KXsSJm
Hu+R2sfauQ2ZcB0xdyEEHDq2AYNGcU2TnAgS0oLmGYQpxRobV9Ldfj4BlZ0f/KnFPdq+m0H/mkdh
TWoeJUJqqzsZ3XY9S0TRJiQ8alA3Q4CnigEj2VPqmrNfTUs1DXde9h7IQN1MtitXknMLMbYzCtXk
UUZxccrKQwgQ/y5cQFLF0F0pNBs7AiiO5kiQLqlZ5NcAnfq8JK8MSCKrrI9k5g7mQM+OcEYPj2XU
OBehbP11NNE1GfBrcYfKAJkle6ebp+ZRzng0umo/10ZwnBSJZ0NF7EY0dy9GIeddn9POEHn2FBiM
z1SP79Fs5mCnwwigatzXu6LW+xIHWkM5h27DQSIU3xkm9zIM5HgocJDrqR9Ohq+jQ7BpQ1mTD5kB
mAhpxwm73zHuYJ00Qms7AvHxp6F8Ttfz5OMzZ0KzcUbScpCwPaaZPoWx691g3zpWcWhunYhwIKDQ
ezZtfRHTqrnJ6/xiNjg2DFXFSt1ElOnKkjdNjswjnQiIkj7HbrKAeKvETSAC58w1/OepjJNNF8pH
xKxUkXOMhbGg9d3vtAZwYJTBN9/gfGTVuF5RpxLGGozbqveqE5qtNz9Lkn3rDG82zpjVWDcJXFfN
t3doSBqxu6fzKzeuA+agjc8b0HSJMvN7w5pP927s1rvSAxI35/2qzoILG61Tm3rFbs7L176ugRDn
otlb7lIye9EdjZ/3uG/DtccznTXWq5JXwi7So4m9bZV1oA27IfmmUAefjSWPXh6NDylo+ZUKBn3T
DOGRZ3DcgRKmCQod+HZ8oKuK9QUA5koraK65+sEssT1jVEn6Y5sTChuQH8ZCqy17hmOLX81o210n
35qYXwmnzXXfWeDmInFJZOVtPddUnHFWYQ79XjH0W9vBc5eY8dGLmlu3BuXdkd+9q9L2esaYPpBg
dmYWxB3NdDrIpayfg9JuSFaU5Oc1j7lVhvvAZ0ZozzesDWdsDYI8aAtLCeHpYMlxroQNPKn5Tube
sJJQg1dTIQbAsj1hBiZYxRbVk1s1wCGs7mD6SJlbhv94M62jNgRnbhVBBW/fbICAe4uxyRqryx0n
V8hBptNuUidgsxWvbp5oGi/Opef2UBBCD1Vt37+mJlWUUsSbiQShNXZGeFvGwe3sm95z1FnkUQh1
JXwGMQ7HYHzP4uau6cnRjV+iCZcgoiRqfrUEu6ftTR+xy5hTWxMPbe51bBz4kd7xPHNXsgzKI0qA
roxfFLQXDmiZxN0EHQpN/Kqs+DZsoy7ck2u6vgOeNhqRHhnUqDy9x6kSeONSDMF1RdIDka6UI7A0
mZnBTSqN7ugSyF1YwbiqdKp2c9o95xDHKcSBvsYifbDcDvclMppOvbTd+OwWXX4d7+SShOVBFtzr
JUOkMknZ5UAN8KEDVtIHDxnpoaUBhZUqc964o3k2lwLOzgJvw4EFC9oDcib0a0DDE99lRZ/FqU0I
c/WLJuFwLVthYChO0lNUj8ckbl7aggNO0EQHWWLXGWq4dP1oabx/vOqjUW+tPmUNrDu8YC6kxIKc
6VgRaBOIdW9Tj9dSrcGZkjGWkpN6YM/FjU1DcqcAGLMh3srebPcyoI0VO+RAh9N9On9HKx7dtKAJ
R0TtvJ/FDjEqa5HPRu0iDEJzK3iOkS8PKT4j33c69OUGzQpSXPO2xUUvy72fC2dt6Ol27up9FNq3
HIdf/4u0M92NHEmz7Ks06j8LNJLGBehqYNzpi9y1LyFF/CG0cl/NuD79HKqqB5lRjaoZDJAJZGQo
QnI6nfYt955bEcMrV7STTq7byTyaq1bApW8x60Mj8hvZ+Vf0+TfFmjJlp0/WEJPX4DJgaxD322rc
1xP1JGRvnufD+KNysvvYYm2LhJZPEcgSoNMxeTvdT0PLekMM1C+3sK2jCA4CjhGAGeyng+SpELFz
c/SH4ehzsvAkbKkJN/Q5P7qcOiEDaAVJm61MOjK+Zb4Rwa+DtdXejokOoKchNlBGNrGpcj8jZ27O
3VniPrirS+elyLmXVDSdIshVtxGFuRvk6AVbcMo4maL9pOHqpJpClY3ZRsdmB60MMivrkMs6sc2t
pV0kGAAZK1WGNqqTZz257cEdH+d2ETBoqBqMNtK7lCP+opzQAtXOjDeT1Q5H13JpmEGyK9dQ81ZY
10aTx7tmCbbWDIRC9U2ORy/GeDmdPBGdzdLzthnLZnFQbptAHOgjYJcdA1SStsGqEGnWWYchANjs
mf3BMYzQGSrWJcL4cOLo0xHVEPYgmre68D6aarIxF+YP8zCHU/xk+vFLUdCpFYqtoOjqL2eFaka3
0xIGQxtcxl5OoO+kFeAH9xejGcIK+/xJR87RCYjrq0tw9Kq1+Y95BXzX88Ga86PTrWZSPZSPVmy/
e6DThVTWnXbpQcq1kHVz8+0CXMtZ1P1N3jKRTVR2dNkm46EYD8tIdePlgEdtnqG8ziuIYHRzOVqF
Grv4HtbVHisSKF0CCfElEqEStM/MuIIbCJqfk4urMNBr7K8ACl1HfgdHX/rEn/QYZ6FrbGOzzG+c
qdzTJjaYSYPkCcP9uOva8VOyoTt7Hpb8xKmYULrMj1OWIKxonrO8GTCw94zhjfSLXMxD38xXEIFt
qPH1lzEgo1gOxUCnpZ1CATa3ipDpJ+RA4rIY1iXXmRQ7x4ubZ9rUO+IsCWYzZtYpFWbA1h2uJX4c
YvJIw3rrbcAXKqGC8gD1nYfxg8l8fY6J+wHWJhQn8GBBuR70xJ3cG8e0B8rUsv2TK5xWE18FUgLq
wZQtmKqNg+80+uSL8ef3RtsImEEFADi2cWuE3xV5w9T9wNwKOxJxj3AQMPAMGVnM7vgLchz+3OQ5
spjeJyUQ1cIj0SXmA7hJOnkXzAC+yJrrKt4QMpFLeCv9QRbD22Q0F2XFk29oFY0vgwg3oUfG5A7e
yGcHkdwH0PVYRjek/nF9R6APuQmMQwLhxKZNygWKUaflf48KvM5M7mSzng6//CbuwiW1Tl7HJqIp
G1JMk/hJdFxWhy61njmmCLFdFXNkWBbTvusfso4oXST9CXtOOEC18xEzs7aQc9sysamjHRRa3spS
Z/8JBXQT52B//JnxSCRf8SiUNObjTwvHfm1CES1mxCgV1vx6LA5ZHt+UeGiKBJm2YYIB1donqcNt
nhy2kyfbRLtZ9vkjp8VtlxFIxg/L0sE2yJqGkYoSj05Sx6zzJvcwdNAfaG810BE/1l+VarmCHfyH
OK3PuSQarxxZ9SDDIop7Rcsy72PB7h4pOTxmAz7QAIeQRsuJcOi0KLAEu8x4Xge7jJKL1KKj0r+M
TpthYkrekLo3OLi8N2ErbxfHj3lUlXsstmDNXXl2atXuC0nBY/YYVewO/nhBqiD6tEsXmviuKxFW
Z3VOHLOSONqK4qgWfHlJb+1UYa1rHNLBJT+AFcMLYWJzAED24qZqIgKruC89ck2WKCv2iseIQM52
obzkyUU8dzAspzj39aPq2voKGZWnX2cyAi7rND874zCcLOe2kKRokdur1VMHH1D3aQJYSYYjEaF3
Q1ehwxxoNApoToPHu0N/21wsdsdnTDP9qyhWfZ5rvWXs1/1wONjiPBXGL5Ga8ojU8zVb4pJNAat1
O3nw0sy8sGW/1XY8X3R9Z+7Gmj8N3F03NhEvSG/i0f8oxxTTeoyH2vdq+WpJOz+OS5zsPBi3+ehw
xDHYASBF0QQ+jd0okDqhQKYs8Y+obG7wzbv7iYJXxM0ZDJKP8CED/60J3HWXW8ND2xbXBLEGhFbg
SF+eJpvNBu4CAeyYRNmxt45xDS09x04XcoJ/FGNHZcojbqQzZXa+MsX0dVKX9W4dGsyC7NFFvPQM
1IH7ujxCRO9dWpEGbaHr8/BljhwbaCAfyprPUtBMzia3bOtKYn/ftE784fBzZ119dk3jaHGCHXLo
CWSPljbya/4ep17inajtxyboWZ2MaKBtLlHbO8m+8yBEpOpXHoATku62TEcOaeyVfVw8CD220Nkm
sfW8/sLmrvDRZHQzqjVDM83Cwf5kuYhiSrxE1Jfbpfzo0wnCpUYXdRmbQXNcdH1dJO1xNrwPp4Tc
b2IB03S8ZbOE/YQDWTKlxoF/4fMcDud2rPZ2Ut/XRUanHq/T8+hNd3ychjwaobjPzKTZIF0EUIPX
LU1aD6CeUosawmQVJdDWmxVNglEQEDaqqDzkE6U3EwhFDVwhRmLfx+QwhYCR9tXF5NIH4BHgoBW8
sRXWurCpwTA5mGG3jeeNFxkixmPSjBVg51dnGaM72NX7vjGDC214lKtJclObBsD8VNvMkhlNBX5t
7AdCoRncCeekDdFA7CMSJKivScOkJosbc5WT9ATFWvHtylf1lO2fXSPaNUNqnJGqXMmIMBRjfi5a
foBuwlYrM7xdFViGXeKjZm4Juj4Mk3Z51m2rqJ5uJ3SOTZAYpwl1ACiMqN+VWb4yUNyjuVjmI2SP
H3T4Ku7lXc/dHpWCG7BmHB+1Y74LkjnCNhDpY6B77Ptl5oCWhzOWSUpEnl8CrAk7N7ZwAVEOEQbc
pDIpFkiLjWLCm2SaOrusQcqCJ+O8WuP9cUqui4Gy3RHOvhZ9/TSD1qw7Bf+2rXnWpMUD+/js0p+h
62KPTFbeQCvjn99Pi8IiGduL/Hxr9OkRHHhzisufSnndQ0zuqEFCXdE1022aoIObfJI/3Dxpt8Pc
gTq1QQd7icXuMmY5ziqIURapezFSCOXVe1OUr6kDpLYx8Crykl+Dxi/IgIV8k43OTd8lxMzUGGsD
7JqHxeWO/NZpFD30h4VbpyIvHJ2Sp/fmTGyF+To4+2aWNlPEmIWrNx0tWQUHCKrP4Bd+JEFdX1C6
vTpiTCj5xUUzQ0Jg4MzHx0yvyLVLLrwuExshOr3OHvcFlL3beS6feEcJkZU9HTdQs9HMf8L2WN93
UN+1JbKQXC175y61DtVsmMSdFNk5+vsIDbpONSTODYI0kBxSS7BVE0k87q+GI/DGJikEOl4rryFO
V6t+F9w4K+RiLr9ysrtdu4VjOjX+lfQFH6u8YLETROF3P5B049abdHI2K+fVB+5iZL3aiorCRyl0
CmM8CHhLawQ7dZTLiH97k1tje3Tc5UVNnPke+bSTEte4w9JDpb07PXNzCKLJtpyih2jmxZnkFW2y
zrnMGwCHQeY/VUzlAPVSdkWK8Z8d2Q3lDpUM+bYej6gVAbKWoROwKpERhFzk8R7KICrD2WSCzbEU
10uoD6Zb6b3o/APbierGaDLuXnAefTTAjwYYaRv5J3llLMPH9Ble572XDA+zNqcNm/OfhUpv84qM
qzwyUOl1DI+jPntum/xZO/I8V74VTla6T4cJC7c7b10gM/skbsXOTdnPEpWypPkjvqQ2xHn7NTWw
ica+Otld9hQ77a9WEsxXpM8mU0AOUHzrZczC1eXlqnh6EDXEmJmE9jCLndehcV6c1ruaWvtNQzJZ
GvTpxCwC51OsOzJBb9ckF+bkSpgQBXlUhf1A8LDcJ6V655xGFgIDBw0kKF/ZsTuFbEzrfo4C774s
5VfnpfDZIIPlkjAUlCH9wGK2QCyi6Ul2RtPd1B6VIbNsUaRHzt0gTOB35VUP65+J2cawLsZS3Ddx
/lCNnKhmRTgQa++KrJmN5ZH6UuTICDQiiwVqM+jDYdsgLt/ENotKx0qOLXRf22uBSkXVYyycnZ68
r9ZNns2Orx3sKeHLmv4ENoNPKPe3yXs1uqTURfEULqq8SQjc2DiyePMbdRlYmA0SdTbh2p8gtSgu
0br1Kq5whd2nveCjDkzg4HYvxIy6V5pwc7p4QSQ1wmgXQufebAIzRBZ1IEzqwmYXt0EX3O6wxcMt
KoYbA0nOJlDAatw0Rlw2H2KAJXZjTTRx2Y2ygnsQSmB3WU6UNu9lmfUVquxhjQI+AvdoQ+GgTGma
7MbB/xR+u+dNYwGGTaRUyKKDnQXrfkZfN5N8SrQEUe2gSJC2CTSTfRH5lpvW5kMqqW/Ia0iXGWZ8
NV8SfeIDwCfnHhWImDioyH3PsP7aHWqeBBiBGNpTM2D1N2oGVzEjbsE6f1saFCMwXKbQE2xHr8aV
QlCO2YaYOHxDiv1Pw0iqiD0mTk3e7qKedBWIdZvAYsbE96MBhh/Vg3nr17izCDVUPKuXkcpLuZ5B
FMEaozQkCY+TyAxj4iO2i+/ue5PFr+CjThUjADjyU7NpkJvMxpGRb2f7kVmSxyiL/U/mjCZP4+Ay
pWE3koYemtkOtNV+O8WMoZOlI5tHF0yZBoOxzagvhFXdd2IFxsMN4hNgmBDIYmR9TEqvh5EotQJ0
t1v8kLbgSRcjaXC/0s64b7FqIOmcmR+3el91xWdg2+7Gvp905bHSKF4MTLkb+gukBrG+jl1qrViT
6Thf5rRde6Orf1bEQSXSfjDcbVFlh5z8SpUu1t4MMOU2Z8FWvSnMT9IbaNwD2h60Dvi8y+E+XdxP
b+qZO1THQXjdxvXVu7tmJnUXDZ04UyoeqZPkybEgKnIKAl8TN4MG4RITzb4LTnRkjU8Ysx5k0l5X
mM82MQwfQtTSq84l3nOYq9MC5Gon8+42hRKFhmpkSrxOapbl1qMt3/hMxQVhY5rUkO6myfR11zfX
GQas0C1pkSLaMLHkuEOTY1I2V1VEwzLwVkF69sKlTq58ufQXE8PIrBW01pJVjlfxMPNf6h5lVi1J
4yhouyxGHn2Drog1Rn2TJa7awFBtedKTijEXVxk4s83c2K+5GuKLPsPxYCPIbzDIuyzBRFaZPNys
fNtIkPq5OhKSxkem4lYvquFDNU9+yX4LkklKrLoJy4xwDbjoZkWsIZnVSY47HIlcYIwG1gliTYCI
hSmV3jzQM3P8IINv1A6uwjX6SMKmgGTwIZa0xn36YFHl7VQJFKBocWI5abXPLYp0/IMeI1a4fQm1
asdr6DKenmxQt9Rivwo1FBseOBzUY/dStsPrd/3QsK6t2du1JqrtoMDkU8OO4cNbeAdbu9ZRNnQ+
ufCWC0uzg0u9efzwObvngXQKYie3ld1+uoawXzwFJUMSgfKIuW+BFD0vtw2WQFtRnnRTQIyr12Kq
qtufVetB0US4u+9yfS0TeSvT5apStC0RKqkt2hRUC5Ky3xoNRMDOu+/qX6jv32jrO+Iohq0zk8Iz
znTDXs+HjCWnjrK3oo6XvQunICOQ0YvZ2zQ9umr2wkeeJffmOB19Vz3qPKNYFVxWANf+oncxsOWd
xxZ6HJsbnTu/qjY76mk5rwR3y59OceSRrBHIW8+pjw268LWDJzoSsNY2bRiNpa+p5b8nNgdMgJTK
VEC8ldfILdLeQxSb5NV0I/EUEFLjpjxUTstoZc2K5DLs/F4/W9BvGk+EUa5OMZ9cxDgsirNfQx7c
jW31o50AHJsvSriP3br9jx11bwdIo8DJ5IgoiahK0Ivj4Y+2Co4XSUwPfVet03x0G6V7N6ruqusJ
KiljVslN9ObE+c7z0nAoeXL2FGTNzFOEcy0EVvuUmfSKS2teG1buHkHdI0I00OOw+j2R6YJ6x+qf
Sqe6bQ0oUUO/dxMAdYpIP6P5qB2TNs99NRgWjnNAgJNP1hC94YbA0KuojPoNiykT3zX1fDNdIItO
dPQ6lfoIBzCcmwfRmojw9a9Eiac0Dn40s3FVLWxtZ/tyyVR+9IP4WJJCa9K40NGr61Y7/SVXC6K/
nYVFYV42pjgQ4ItOcLK+2gIEvD3a/rJ1ShFhwgtwVTAF1CBtjoO2WDZ5ZNOd3Kr47/+k1Aew+f1r
xn41LA7CIq25zPYTyhJy+EDwE67AGXaa3YaCS5SPZgwFInfrT3vB7tD5ARziwHq2ksEOnSrywsRe
K9PxA0l2+3OYEvQSxOzsyFwIkG7c0xlvqN7p00U53BCwDOjZNfyTz65FpmhXJILxwe/KkzGAVBko
7MG3uuXZJjvZazQ4xJhwllj0wbYz6zcbVkegea4Fc29sFeNuv13ugojTt+ta6iYHpaJHJ+MLWXKc
qeEgVxdQmkC5q0ZpsU0r7konZgFvo4MR5NhQJdAyff8//qAtLR5bjR4us2VXCVi9ODcApxMkCyS4
0QdUvnoDCfAmKkj08xBRUHuSVpORU1enXo4AU3P2DyW/nJBiWhjB6zq41gZBh4klzxlxNozeygMr
4663b6f4a54Uw05tiR0hAc0V0cuOvVn0EIEHyt+9EuWo5AUs/gDmXBHBS65OSITfM3rmfNsnpLXE
GQ2M9MwdbXEeRm6JexRB+Taj8TFBVNlVTQ2BfgTG0PTYiombLk0PQCEOZg0scFTBvLMLcWs3nxYq
U0wkS9AozEruOe2XbF8EJCi1cXty9uhmHhO0bZe67BHWJIO5txBCL5qISSLfkSJ3bwmYb9l4ybla
Y44d9TNfSZgNYjTskGbYGJhhKow/mOUvbGJZX3hzWN5Z06ctRXTTBTaJgmSh6ihvH9lZP/VjbezQ
pGDEm6J7Bha0WX39nuTdVzbNb94A+Ur3+cHk07ktg24Jld9jSEVTPSjM5Uon+g4jIIs8y/kcMpdR
rDznNZ8+Rzb7uJr962p5cVW07PwgfUlyfAPTRJiTZD+XLgTlLhZIySD9ohcnHnNW0U7ktsUnMDgR
d8nyFrPpiBQW01bxArCTm9JvhqNRmf5V3XCqIWA4jaN12w5BcFTJOIfYRiB6s7MJu7weSW8RH9yB
fvh3cwWj84PDZoLJ1slaZiSeQYLQMWI1ZcQ1B8oAvMGTxrQ1QYqEMJM27Amxa2M3QgARn2a2PYcE
p5lmTDNMcE7Hvuh3y0ByvVWIkykupA9bOmEvcbBN9tSBnsoDyl3mE/FVWbtuaHTyOpXCOiap/zlb
BFDwFErDkgG4ww+fCfFOKTBy4UOT9KQbGVyltYquh8ZiRl2drYJyWiY1dx6l1VnZbCxscFBUQQV8
WkKGN0wlrYs5cx4bFnTNOFQPGYbHu0nzRSO1KlW5u0aHfVlNlV/IPi03ThLNpzbhuuofKALnsMnQ
9pey+CqYjsrZXODspke5KWpuXKdudk03v0de82Yp391WIkEOIMj0o/oIK4lq3FeoIougpypuYU7C
GWQQJV8VgpE0lXOIphkueoQBbzFBt6ZEXg6odDeln77acfWraKJ7S+BaI/zVoDHrsocu4Ok4aeuV
BAp/N7cOYjlnLraZl3yi2bZ25ZLcCRPIVU/ZS+LTcVgCzbZRaxb5LLLSuEv2DuGRElMP+pThkv4j
9CApVVN8ZPl91ZL+tS0FD+/FgQ6r27eZ3KmtQRCqQEe2W6X2tnvfjN1HHY0F42SKWQiOtx3rj2mA
ob7k2yzH1V+zXB6l/yMfiKjtOpMIcre/7G1U11XKwFFTeKYTJ2zWEJVl6upgTq+swplKA+09zIJh
UOa+j1xlYfNmj5IUIQ2zOk6xoed9j8ptgSsTJ6t+/RHlbL6rPd1vA2Mie2KPG5JOZwkbkGBhBm/2
4Fm8I7KoM0bv2GZG5XLOONY21f1yQEmPo6hvto3Dl85JMp7mRcyg/Nn/Mw7B8TcW0Pg9k6EUWthl
7YdSaS37qX1GCYF6z94rDBTmUl3LuHn3zBYZhnPW7pjterEE+Jm7q3who3bEQDJO5B1Z1nhVMNoO
6wVMs/J5BUH8xJ6PnN0k29S8IVPcXpCFxcCsJIFKcZ+tWkvNgc5ENdeoTtvrobZI9mgzxuRx90qy
2QkTXUEYD9+H4S/1JoiGnamCw0TR1BDDvDcXI90V2riZe8QDcR3v2rJAtCPVLa8TxyJo5Jwa0IRO
RzneMyuaHKYQLEB3+RR/mAEEbAUN1TXJhRDNheSyepTOGGsWvRnVyFLGCV6J7kZLCXuNBIJtO+JC
iHs2caabf/a+24RVGVTbYlyQELa3cy7ZVhPWuBvH6UZF83tTS+MCGLjgLEeIkknT2XfZoLYkFWw8
xEseO9JtHM1PRlG0V/7YpnvGvcW5Gz3O3ng8jXK6BRM/7J24u+yXj5U4vTFrGXPmkyzey/wSHj8q
gnKh44iEibWeFlBUMIzZwEcghcnxHrnzmZZeBCXPvZm2nFHvcpAtf2+ZpIrip/uSg3fW0yBOKJF3
M9zdB+Imsank7KDMlaMsg+m+c0Gx69IM7nqFUzde7PhUzbXaEyIafgvV0igaH9qamDkEECVPDYip
8dXIE3SRbJ7nDv94BJjOSdWwR178M8ODv7cjdNNz8TEgK9/mTGiReBCDIXt9Z0l0JB3qHg0Yd2OB
OQ/FYF2TQnK3GBJjhYMEOKo+0uGBVQ3gQtA6msHdJllQefVTIDY+xaSaizdbTRcFaxDjUjnTT6DZ
6NCemeoNYVKKZ8NZp+auQgkGPdlbbQurRvJbt+3MA3rL6Sx8YHFMFjtwdSzxELvAaMS7MFsAcI16
dQ+1xHxx5CoMUm5m343VKhcu1OXQM3Shf9mq2DBhoEukMnzus/xLGe1RdqydkwglRTLF7z3LTa8t
f5YiPi1UrNH4QRj5zXgSbnmVuwT89e1wNwX1ZZtS6BCC8pZm0z2WrzNuyR+ubzzn2HFAK8Wmiwtg
OOeE5hmxeOyM7jNsWoxFY7t81JyWW3UGsdjtjbJl+jept4lWiWzS2IfJzgYpfjMEwzE5InFBKaeM
xz74mSakJwv9PsfduzmZJ0eQS2JP3BuiBt8GM4AMgk06WAdpYdP6ZmWUSOOWhdnPkPJGurXxBKR3
U/lig6bsMBTmmfifDA1N/u5YhFv3/Seci12e4aewWHrFxSkmZNBy9AsQVFY67I+Ib937llNuzdX+
Sx1BSzcncyjlrS8/UoZBHsmapkXeObaEOxF7XBjzDZwIz4ame5lSee8wetALiSYJZ2GYCDxAinHg
dcBQnXYndctDQgj5pi/b7OBx2zMngtAsp+F+KWDUrVffGDhYYt5pXCnZtqozeSCRlKDNbgcJAxRv
x7gYx1u6r1yOI2qWI7VE3FGfx6gSD2k1/4AZcd1maXckdizbuqj+6X1Rlo9FdrOYvXOW3XifA429
nlR1Giz0D6lnXAyd9VF2Q7KXY8Muza4p1MfJ2pC62rGTPERlvIT2xN3q++49Bw/+pMp/aOeqPCYF
w6pEqxvLJiY27QiVrhZ1+DZvGNkKzazlg6p89wIDF7O/rgI2Pizkd5Qg+fSkH5zY3h4zh7hJ5FMN
E2xSYhhifgtwJiP4FK0xHFhMR9iykF7gldtNRFtyXjFkWVcd2cBL9FlA1kKJY5UHOM8r7O2pSRLe
k0gT/6hXJX81EaJJIGARWsj89oEfOzsjSN8s5nVb0NgZD5M1inZhhOLU6L+niMWHb6X3c5MMx6pe
GEOawc4YYHEHzK7CBrFp2GKS/37UjI2/HF3ey00vafRT2qYz9SLc+YTwnZMkl4J1g/L2Xm/gXDHI
0GIqsm8Nb5vm9ENz+54PBTjy8pW0eqbfMZWEOS3GTjFW3/qCI7t30vFCFOjbxm4isCOY+ZTnzGVy
MkSDJMh2beVYOz3aj8T3GRu/T2vaUZCnjTGxs8LmZnk9ST5GtQvwGPJ0Vk+RzQwvZRu6E5NzXmKk
M//aKO38M8FhRYghb3E911whUH8mOIyGjZHHtNodaSTkTFTWyR5JZeN43oxe/CsaALtI7zISPomD
VRLCef+cSgdbaoeLkQnhE8k+14xN9uu/xPmNm2J5bozOvepGBJvxQNeWRveMnC66hLk5gvfdoMx1
Tpm+9R1xSci/DNwntHHajd0d8w933Q05TkrKi3WLhkKSIlM9iTGrT4oN9yZPq+RAWtHI3yS3MBjy
fwMH+YZz/dk/Lj0SKiwmtjZWK/HbZXFQaZN1tWrZBsL8irpaox8a+p/6oJA9lI35tZBwEErUAMFS
XjP0pv4tNWEuXvHcwCYHasSovwbT6+YrIyRptuV4kZCs0XnWr9GoYRUjumOGCeML6QVAP/Ba6Lrt
ipQbu3O/8sZ5d6SJoicr6M8+/JV7UGGzJA27Okfk7sxD92/M3SvA5vfXDUEVJULg8LK/oWZ/cPDb
JpnlC/aFXe+412JZQ379+LUvfMxVKJg2reJn+Ne3II78f/6m0IRAWK9+fdd3V0bHH76pJxfD8tcV
Stzflx0BoSamybl94qlOHineA0gLG0MN911kVQyGrXNRULQQPEu4VYnJgKEA+W7DxrF8Ho1lGhqk
JZuyPA0mYcqmGdad9Wm0rgo9YtwgOOFscDqyF8zhkmpxYcZu36RFvCsib9hrz57u62Q5kGZkXJgt
GsI4f4vz5iADdsRUx2rvzS94pn5aJdvEmcpuY3pWxZ1AR21qXTLQ7VrQv3jdo05gIJrEFEod/YiK
hmzboLyM2yegZt6m9e0HeIKYqYI9NCsSmYekZ4Xf3LNrIko0v8wr+671vXMPp2zbPaOPISsjQNM0
Tww9KEESboiPjB0ubhRs17itqEh1HCaT8YtpQGY1LChrZiNudNOW9jnIQIYwThl2mL9uvNG4XqVW
oFpzInEmiZzE9S6vo8ULfrgdwR1Jj69GxXtVExyfCjqYuvppSFzZVW/6Z8N5ngpFf83wMvAnd5sQ
uTc4M0yXWb8iIFVPXXf5r++Zf2IsexKGK9OLQLAmxZ342y0TzDUQyLGtOSaQ0U+VcxXX+bM/qpoN
X6I3voUZLPVIRFhz4to4v6BatmDgtE9zFmaujagjmo5Zh1qnVPiLCqV/ern9PqSEkY0TcRJskLeJ
QbbLvBAP1ST1v+Fo/RN5BmiOZQH5txFiQiP97SUM/E6TMuXeybVNMVEytk57HhvKIwzaD9JooXeQ
SvN95f6fsP1X6XvH7OxL/+f6x97rZu7SONH/9Z9/+tXhs75+LT/Vv/yix7rkn9+/5E9/rfqv79+G
GRy+6tc//WJXaQBzd/1nN99/KpKbvn+Ef3zl/+1v/sfn99/ySHLw3/7yjkpdr38bar3qTxD+P9xg
68/xjz+1vsK//eV/df3b629f/Q9gvxv8FRUeCYS8S7bpuOvb9A9gv2f+1eR08DgpHO5BTHz/B9gv
rL+6vLfQHyHpr9Bh+COq7nXyt7/wW44QEum2881O4tb+71d9+/cnMReMN4Kr8I9f/wdJRLd1Wmn1
t7/8TrpwXUColu8L07Wggf4OmYzGmbC7BgOrUvE9lEUel+6TMptjgZbCSz4iGTyPVvD8h6vzP3zX
34uG376r8xsBpB2l8kh+YibueUcBxakeTv9/3+E3LFg5JuT2uWwIswyLf3tmUPNv2FX/hCJcr5yN
XI9NvWkG5m8n/ExnbSo2teGC8o3EjN00dRhw/x0ybiUa/vFA/b5Uf/g266X8w9nmzKMmCYFvM0/m
ppuexPZHDd3yX1+t30/tv38T6forDzYAKv7nb7I+ddkB8k2a/igwlizvrOY3zMazf4Pftb3/+Vvh
Q4EwREjE72+9mWUcX0HhhRaZAUUJOolNaVlBHaFiDCpk/ZzBGQbayNkr1yROnDUyiyzj3YjfTVYg
68KrHK+QoyVkF+hW7UfrxYBF3tvQlBb9qInAa71LXV0V8wNC8YMxfXpkkQ1r0CxyAgon2HmktkDs
Kb2XymgvjY4Gx0gvkgUWSoZ8AmiGDLuGcPXgaybiRRCKbiBd7/vx1vHr17HhAVvAASqjfZLLMFHI
OtyPgYlSvryMhbGJLlvcUTm4UzkPO9PGqQm9VVG2mswPkOcRdgZmj4wfz97q4HYq7xyy3EpaRkY/
trrqIpMoUx/Cgr0duB6Ebx5L3DtNtIXlxRorP+Twf+RYnarFoWNHQIxp37HJcU3cLapqm11FWmSn
FYgZqY+6+mHLK5UBwSBqaUQdgZeFV0SI6tzRvrxbAhXCVe/e6vlXnJ8XOAYGcmbTMFCLIe4RKJQf
8uI0sF5pwl4+wDM+UEigWUB1l+Y+VlnJZRrYXYizBgGASVwHxGmYL4Odb+222vFRHOW7bFha0s5n
VX+I5HZ2muPk/XLqu0I+TdmL6chDozzKdOJCkm0EC6FEEuhrYvCyTd525HWxUSEcQ48vaDJ3Rffe
HO2BjBuq29R4dzMksUu5zTNiKkSAlxl/LM4Y1c5hV1TIml+QPBxHw7uts+iaqKLXcboj63dLKO7B
8+ynCuCBN6xdRuaG2rLv7dw9JehQ8TcRULlwU5EciGYe+5fJ2nEiwWL9gXjOnN1RXS5IwUrrsxNP
LIt4qJ6m42Cm13E+nBSMNNt47LKGdT3xKKx/8bA71aVBHkJT1mFg7gjVO6NP+gTuFDLr2pG7dSaX
jYGIte+JAWQ7nRjkeqCWFRPaoErusW3su2o+WyDTJHHEqZWfembEoyy2jdL3orPO2uyJW7fOwAOG
7oeFKKJwhwcz7s8puNNudPDOQjhIe0YB6mYS9YG782RoohF9AxcVGy1/3MMQPPpgYrIBpBAfDgeL
7ayfU9lBhviICVGSTP/Em8wQU2F4sxhLOQh9UgSkxhaoD+lUZDKyx7Opb3OnONbaCbuaVXE+GpdJ
ChmKGJO4R93IDS/6qwYdjNFAuf3f7J3HduRItmW/CLmgDTZ1AVekU0eQnGCRIaC1xte/jSgVdI+m
d1ZPevAmuSpXVCQc0q7de84+gthAZuvQfF+MGRmuhccqYX5DqJbZE5GgkHGS8nApjAFt2nyx7Pd2
lS3FKh/9N3WK2USTVkgaWjGJgzkhJ54QNRjhTjMxSghEBwLDezbeDcpPEbQ7DeUaHEfv4Nn+F7Fj
846DVr8uneFVH9rmiq2nO0Kqq1v2ZFl2Bdtg5eDYV5KHPDrgTy4ClAb2YYrvHJP3ujuA9r1J0b16
fbAxDZp99AK1aVp1ZbJGM77Cw7MUXbEc6nbZ0x3ivPa9I7AQ8NKmdzGKOtPDLjohwDaR9mJgGB7m
25BFRyt+bzu5JFR0CY3vIBr/Xg6qi3twESGLUV2/x8MBUSkKr7uLdOI/rupgZv/1aT9ZcxnnGT4k
HIGaa9vBfXH+UbT/rdLzz/Xih7rz/606/f+x9KT0+HdaxHntCUcBz8bH8pO/8a/6U/+LbY4BTByw
PNXkvCP/Z/1pG3+ZOtBPuoLA4IVqcMNwaf0qMp2/4F6wQ7I1lf/Bn/2n/nT+0iw22pJ/OIYlIWKe
1Juf1Z9nGzGHytemFkAmRtAD0LWPpYdaTKoZmKWNwD1cT1rp5kJdTl68kfo9qnb/zVeMjc64KW0b
LAzMHbBHzLyWBhwmAB06KgvRv8ow2fbYoaCvxGRHMmpOHBhE6CZ+u7Z/qFxPyxfHJmFIUgiraCHt
M9ynonZlKXTPXA2s9s6Lr/ULzTvmRBXOGOf/5liAW2FmodM8LZXo8FDKtDhewnDHyJYvJCOvQVmg
tbfUf2zr/q/3AfN5gS/V5o4Ve0pnrnZ/KzOHBrZSLUJINVi5GqAOqf8Qy10IV06JQGtP1CnphfM7
LW05Jo8WaHsOPG/BT3YBaiJgLKJDXk0Dk/yFJ5gQZE9DcPt3LyMHsTWKEZs+7NkTFlSpVUYp/erI
vEIqo9BVNLAIdlfpxdijX2DA36t1tnocy9JVy1Y1lZ3dx8s4Tm2Slg23zCiwpaM/txjQvUotX/V6
cWWHRwO3Ju3I2HzU+ysgCKkAAWZBjKveRfXVwW6dm5u6eW/6RwgfZjpRuywL571GzKFa46LKDul0
a/TcD3QL5AkvHG3FeDeZVkyYvXeEDEn600IVPpLW2HirCMtX6981GFdbFC1K/ROewQrfNkYWROpD
5AZ9A+X7PUsPSvfE0iueGr/fpMEhp3dbNo86auquYkqtfNN+0EJdKZkrbH3XtSq44mxr1e+hl194
Nn41SE+vpKXZsBV0lW+EmB+e3x7Iso17YdUauqNIf2hKb1tT4xQ8/YbwGfP7W4OSXw5vvhxvzK4n
kzdZoBq/8DN+AeXPfgYfTodVja3eKaAYGkgBg2o0V1b+qNr1kpJvU+WBqxF1rSL4dgJ0NUl8iEkx
xSSF7zJ/9mYevWb+JDunBZc7fGk7/sRRXK0M7tNhfO1lejtRNJAV7KpOuw+dd0LoLvz0P1/B3376
yXJcRMrU1HIywStmGwfMR87QSXTkOru+VbuWbsAHuycZYpeNbMGafkuk7+ev3ml3YX4duH//vnr6
x5tolIpTYimjuBuIicKzUFZvakHFqE4rDEC7gq1FHWV/+xvNUQ32sZYqBDfu5NFJOnNSq7rDKTgr
20zTwOWcfi0Vk4Kbqph/uUSL5TTOHhI2z45JqIwG1PTjaY7YyUqLbRvCJFgS4xeVAb6SXmppnC89
nNa/j0IOxMejBL1pBRhKeBS7YOX/MMNvuXeTGld2dOF0/nQg2zA4lqFJlQiujweyR9se+4TTwTeD
wxDjDrvjVq487b0CWf35I3JaNM6PCOuoqlKK6HRjTw7WyLRP2g4oWV996yMU1uGXzw9g/ErHOr09
vx3CPrlwZZ+mtQGfCgQiSNMiR0PcoioMXA9jbdOjT06DTVAELpwORI8j4mR7VZGzPlPedEwZ9bjw
+2rFVnHd0XfI7AEpsLlPtBZIobOF2f7Q404fRXgldFSyODq8ZNUWckk82q7VNmabPIqGT3yevwK7
ZJ8TPSYAzzN1Bz0iSg9dhLkvEC76kY3uxxAa2FJghypq0qU9NPykEk7Gj9x7QLXpBgAx8aqu/Deb
rZmN08BKnWucHjsBhKK162PqaQd6E+sS7WsAzKvQ423r1Xe6M640fDJmUy9C89UHoxK1wsWKvaUz
Q8+EkHMaZoz74ENlrho5bsGYzoBE2sT9VumzQ8IEd0jafT5CK0MUEZTDFv7ZfkrbvcchoqS+aWiD
VeSBlNqdBFQy1YLxVOfqSbqxlYDcmi85sgCEP4HxI7Ucoh8INOudrYqK34JVOTJrp2EOCo6WS4NB
yejulQl+/vjqCYwCmEAQyN5E00DkdrarqmQXqtFV6mNUtvnvp6qbFhs/KA4FpvXMdzY8x8shBf7S
kKLZO+QBi21lQyyo7U3ItpDu7C6yuntdibcZHM48RDKpr69pKt2UjtwqRrmyK/RkWuYqghsoIGri
CmnhVEdD9ZSh+ZX6o8U+O3yMuxsR3ICeWbNh0+EkIfgZH+DSrlKUA2Q015QhYhWLb2pFUwW8ulUx
3tYhbozX89YXoyoZQ0+dePHsbVcfc/OhgTs21hoOou8xQpZYaa8A529aQYqjyY72tUh92jXxWqVD
42gPJaVOge4G5YNCP8ZeWsoN3qOmJEo5vJ2PK2wE42W/s9LkmnnrTjr1naENDKzYXINqBKi2dGT1
Y/R8lB7tVSi2mcpbgOcgUOKf5MHcD3Vwa3WvYQcuTqqP7ao0m6WShVv64YuqoelijOAVN+OVXltX
2QSm3gL7k2qEMo9ultnbutNdpya9iOB0xhyugQqi7NWDoYWHOh+2CRdABtY+yqIX037nVl2FRQQi
gIdVq1wt+K4AR2qMYJHRS6vht8TmeNUb2X3nlJtxGN6jwd/3eXt0VGjSubO3A3trmRXsEfxDRP3o
uVyD1V07abXXy2pfk+BX5c0WvQniS7/ZZg5US8a0rCk3Nf7waXy0wbNa8qGcnqcGPFc5Qjb8alkA
c4KGS+zs89kIF1RM9Wpk18PGoj9jIAwO93n7PYov5jDNn7CzTxyLD9s7xAZn4HQVMoI34G+ii5Dd
g4u9qrAM+4TEYiNbeEq7xUWwbsbisXTuP/+8zovpJ0c+LZA6I1K1MsZBMdJQzOuG2uLeB0eG5vXC
sn7acP+1UvznHK2TekZgo2+mhCPlSYn8mtxgBAdQ7v6bBem3w5zULKMSmlYJOJHL9+YNB+lcWI/+
dMG4HeQHEuxFUXmy4VWgIpqFFbGMi5tCdRV13Xr7sLxQedl/WsTJ06Adw8LKXvVk0RugTPWlzeZK
nUbXVmCq2Iqb8J5oZvPaYqSJBB1Oe1i1xKOAhF7VA8NkCv+RMCtpkesYEt7K2zcDX0cIIY3yrSvT
rTMB9EMp42lEIMDVjomvMaZ1HalrvXSWek7kQhZgYIViYb0gMLjqsLti8l3ApCf8HWoGwEV03gvb
PA7euJby0Q/vVMm2PhwOHWRo0TfuYFpuRa2qVVdK8bVmN8UIPYv0vSnd1mHnU4N86tsraR99D5um
I+kGqIsusGcZO4j9+B8Dpf9tPl2ae/J8/p+bT4u36v3te15/mH3yN/7ZfLIkHaZ5OmaT/2gIgHH/
bj7xR+ym6Dqw72e8hSnoP80n4y+qT6Li+IumTeuDv/Wv4ScZ5/w7qbD8PaZHBJL+jeYT/9WTrxd7
BMJ+iTwSjJmoPk/267ZiF8GkonPscrlK/LcO5mlr2Nu2Mq7UzlgnOCSRKi+RE2LyLfncpABkVdBw
0XuuaR01hfYtKwRrvNC3KYLzAXADWlEXQSc6o5z6Sde+DTzYeFQW6HpuCuuLn9o/6O6Qe0xJg8EJ
lV3wA33wsz3gGKC4V34VOeqbGftPTknUGrxyD33xlCjr0Y+XYU33tzSuFZ/8kmlmfiCzHrpNW+PT
QtQxoiCXfgNbVd2lvu/G1lfZkOujpG5Z44BIKyJyMGAEuKB+0bR2Gto5RQ63E9Zj08rdHrxaautr
FcXchLRcaZ2VKNUF2CpXIw2uGgS+MfTbmnrfoXbpF/ZiJDptBLQGvWodUlUiqn9R6kMfKQcrT4/C
bFYNckar4MfiyzU14RamRB8vVyVu0ajUVkrnEYMebzrSKrDhPPDvfCeE20T2GutZHgbX5MXgFkKq
WXUbTdLxyBNuh3pTg3iqttizbgpD+zE67bOZqnfIsxcZdKo+iO/K7jXvu0UCl1HI6CaM47XNH4MG
iRZlWr+YMWp4c0DzH5POMiSmQdy2tkCxj9of+pj4iS1+ZyO9NCLnKi+0+zr39wgAW1otNcAkJ1dv
0Wu7emXuwX4sqcjZcOcP85k65je0INsU8xt5QKzJAYCvxDUNb69NHiDp9Fg69cprABhLUA5w6cVm
FhqBoH2JoJ0ii3+az7nN7K8g00AJpzsQ6veEz66damcT8qF2g9vmlPO4DbClXiHtXkGNAJ1PJdcM
h5IqC/V3tM8yA75NfCi76aZ20k0yRl/ydrxtCPTKdXotIr2fFKyoPDsyjW5GdmVKT2IAdbU6LnGJ
AsIb3KGinle/WOVtyTgICe/DVNZ75E1ry36weNAK5Wh6T/BD+DAjxGzTIxPCDWM3WDz5dTJ5r+XA
uNK5N1tnx8yLkRPYMr3fDindCD9hDyNXrVbfIPpaCA8uII/nfAxTRb6ZyFWqNOu85qXItVXZYSYk
loUYvfnYevBeYG+vVJTvPO6lDjgLimDbwB4x4Xmi3mpBtGYxEqjB7bPHgkCNiJP2wPwxVrkhGHaJ
F+4QjHdYcq6N+WkanHWodSszSqHCA0TxvaWdcZ+mel+lYNFQ5wsHSmjYINPTEygoofeaYdYcJ7kZ
m59qkj/kUr3yGXgXMEWGVt9XQeE2LJUG5nQsINC62Bbh0FKyJe8W2yUa92vPHm+gST1oU7H1lGcM
dde2yStrQOHdjyK4M7OBgVW3lVw1TQwHw/AOMZuSFHlTLG2waAnel247Jc7WhhrUqcUryCHLjO5C
kWzxpayLeDxUDdpTqe+dUIG9MGH8SQ4jAtN/NKf+dzW9sJrqVJOfrabBW/r2YTGd/8I/F1OBJohx
iyaQMNNdtmz+6J+THEf9y3RM1EXSsFWD2Jr/LKa6+EtnYKFK+lK2I1gA/7mU6upfjOpU/v90/C32
DcbfWUrPQn1UlDCMEISqy3+sph+bRmZhdzU8unyjG91rhOByH2Qd9phUq49xWk97PzDMxdwFCFr8
4qUPBcCGfLQzJ0QOPU1CYl60hd8wBmKLA24qxbb629X8w/DmV+fv983K/CPRpgqkJ/NU63Ti0IBu
rUYLY3ZlFdiLiKRzk7JEvmHK8Ejy4qEp6fGQtU5DoGHFy3R7oK2TrIusK1ehXxhA/PL7dApVSA6a
vrvw+4yTcoTfZzEIgwxsGUzfZtXX703vPEpHjqhlGz5P/ZJL1C4IkFjrkTRelFjP1lWQgNuz6Qap
zggrOEIy0MDjPUKoKXdh1l7QSZ7uIvhByNaQBfGBxUF+Op3L+CyMmK+yTVDpOd2s8T1N1Ftvtn85
erkPPFMuPr8Gp9uj+YgG8mHToRvIWGjuF/7W9ycOB1JIDoprUjWxEdYuSTz8hsFad/JL2ZF/PBaV
JF1HTJmMMz8eCxhSUVYZFo62Tqx1HdSAi/0bPrU6t9kTF85sfnU/bJV5Ndj4zU1OBHf2mWCz1yGS
NnqWbpxfEWKGNzvb1Se1SBmkdJ26LWjsyqiN3UC14Z5qCrDhAnfzCP6lKPhHWPsNwgDRHqYJybcq
xmJNJ6g59BWILTaVW4Sa2RGh93hBuKXNu+uPrw4/nmGvIZl86igPP16rQSRDa9m0J33Lua1heYJd
C0B8ICaYdBaNxi6uR6JP7vTwyWqwsaKgStefPxvz/fjwGwxVMy0NwLRmMRD91ej97dngouaOkvU8
G8FYrFR8EcOYkgjUbHPR7YYOw3ID2PTCfTt7SuajCjmL2Tn42UtpmkXc4khPIYKi/WnD0iCfkjIn
ydWVljTBhZP8w+HYDzGt581z2DmdvABZY/qR5vjJRhAXvFDzJ/Q+YlF7m7IWl27q2RNpkAWMb4NP
jU0fXs6/5bcLaliOzGLK9U1rj0B+CmTcineYovIWHDvKmxmApDU/rMY+pk39WskQUZZH0PXn91Wb
z+nkxrIBQ6PAYjQn7p28iCCLmtoxk3iT5gZTsmitV3Jtp299aMCWCL6MNoLUBsHbGL6wB/hulP2t
MplErIXPn/+U86vP4mqRCq8zlz6fuWctZixisBKUnLTVG2LqFqVipLdDCf5CT/wfnx9unm58PHE2
voTXzqne3GxjXhB+uwHg4cxWwNfclNYh8PZmmq574xCa1WEIIzeO5CPBGhdWmfO3iGNKvupCWlBI
jZObbvYVXuupiTZRGN9UYTir+bYwvr/Frf8Sxva7kRrvf/80BS2A+SR5rH+ZiH47zXYcMruqccj1
IvsyoCyUP8s4vYGHe6+pc1IAOjh/Ui7cy7PFy5iDlpk+kl+uYUM9eZMYtPh4gqEiRXhnqKo1k0gQ
CG/LWK9fZfn0t89REARLoQXJ3TbO1BqFYUVS4leTarEm3YWH149hTRi7rCPbZAx/hAWSt2Sixv/8
yL/u2MlTNDdD+FxwrnylTnp9Gl5WYpeFvxHIhZe04xiFH0y9sq+IxGj6DCpCPiqHQXsnVjAhNUGT
d071aoSxz5xLKY91fJC117oK3s/nsWnXQ3eLKNBp0mtzKOujGEdvleYFjY/M/u6Zc5J67+s3UWJf
KdbMO0dL6CqFsZHlaL82o31sc2+rxSm8SAcx5ucnfPbWCEl1YEskHfQ2eY4/vjVWN/kThMtqA+Or
YmAUwcDrkxu8OspmKLIrAl+QRyblLf+NC4c+e6Y+Hvq0giz0WkkDxSs3CAd1A2UpoT8lXdjlrTC8
C+Xq2beIY6HI4cuI9OA8jTus+7qwR8YYdCn2scJYgrCWKOz2oXfhAzwrvT5+hziUbZmEQ89qC+00
+FsJxxHxY19yf9Vn1EzPuCRhb5Eckpqpm3qCgJbiQWHouChE/eAogNMwwOK5BKjRTxmp1voqr59Z
nhmHMHMwlRi7fEIeDGF638tmALdR91uNRrSJMDLQemSKVvemgSckKzKfdQC4+zRruvv8WTmv+edT
m+stxiKsMKf99gjmNXl/ORDPkTy7vGS8VgxyQ2YkoLXyIcpt0AKBFy26ApbK0GHQV/bejCQeI+3N
8IjWA6ZHWH3Ca/X5bztb9vhpjsk3ShemwZbk5Es81kSVEc5YbFD30LOOUhdzuf536wkOMm8LbYdu
K7Dfk69g61gjvlejwHNcfBce6mA7Y/CXRFDPh+Ll8zM6E52oc6QrAlBDM2nhnjVUu8oaazUsOJqD
ftWG+SGR49s2s2iorgwBHEEgt58lW4XZXNr7VxY+f6pbHULspaL1D98JtI8MPxAwIjE8XXYso+hH
pt3lphYAoft5smpDRFrV2nTT1s1rppOgM4Vyp8n24fML8euyfvgmcyEcjR0222u+Uqfzl9QqNFWx
9WKjzitPB+IH03+18hJRrZrAIV3RuW7Il1+XnvJiMl9dRAUYNaIbfUPz11NZBivLC+n7geFceF37
JW/8bR0TaDVlRrGP/cTcgtjaGeQaLZvhwmtzlm5PSUIRyk5FpxqSZ6VhkAZZkQiRbQbJ6BCj/KKP
p4XdbgefjD2tgWXe5M6T7VXWPk3mwE9SjE21W2rA/ug6hfdmD8NvgsCOxSNVD3moi4WY3Ru9UV34
Up59lecfy6PNXlWaGlarjwuC4XWqAmM021ijNJdGah7zKXP7NNmZpXHlBWDHPr+9vwYDH24vFRt9
Ffbr3GJ5VrGKqa3ZbWPpnMbALWMruesxZqu5mq6kyQ7IV0CcEGXtamAOyoIAzQCtnlmQWw0fUF/G
TfGVTiJkkshf1C0U+AQLhV2+sa/fqrJbaPQwF8Yw7ghpuOFBAQJnA0nPH4XVHAmydS0t2+q9dm2S
GaSNNm1PosuwOje7WAO8rDMVkwNaDcXCbALSQF9IGvzkndzxNi67uADb0CpfZ/CTEXg/jdE89PRk
NEL7WkV9miYVqkFJ8jU9+GtoetCqWxz+qeVd+ECdLz7ULbSO5pGPQwfmVOqXVlZfN5aZb8xC2+S6
fiUhsyJeYLHhk3GVJEQQyDiOET5BLwEFQBj4yFLVGw0AiOk5Aim/lpF8CuR4jFK1IHHBvsGKj1GT
UF8o70A3wbS0qbev2y8dcsmqmxX2pNaEhSrAhcePKQwe2PiV6n7+pJxvnOdnU/yqfslkZRz28dnE
OBah+QMBNHrPSV9ck8oRASY0VmnHdstplRWdHXXpCXMbOYhCpFf8F28Hkl6KfnxeFi/Ix19gkXUW
VBq/QMl9A7YTr67fK7cQ9L5lgrh6wmouYQHO1wHOWtoG/8CXjfD25KwHtYbqiddyExC3t2gJtQVQ
Gx10m5ukPYPt3BUNA7J5VFRpYs9HBk5Cl30hdm974Qbop7UNu0r2lnz/6a1JftHH0xf0EtqA9MyN
nzFWU1SxCXSSQwkmdLyfo6Ps7Lx5y6LMhdK7NZMbs/FuL/yEs4Vo/gmsiwwzqc91Y/5+/bb/IUOj
Zb3ss01BnWGW3Q99CIlW8YEx6211SMLmoXVIVDSgdeV256/kq2eNz/HIrSrFJBaDP3YrKX/KgHLJ
yAjpSsrpwjftDx/RubFjsn/RkNqc3rIOgGQzxUO20T0AcTyHT0lAhyewjON8i5TcPn5+Wc7q23ny
+9sBT57LsJsGOJMcUBR3KC62dmVsZ2SSOU6b/+ZIzJotk5WYVvnH65+YUTlYAUdqN+RSk5AGaNK2
/Z/JhT2g9qdnjR4zS9Ds0aV98vFAtpFUolJ41SxwqV0lD3aCrQd4BdAKM1Q3JLLeIsHXVpXjvBEJ
vhhy+9JvOKsquax0kNmDcg8pek9ePdasSFQwBEjXscN1YO1KMBfz1jcWBDupjkPAaVnnGyUj6qGg
8Gy7H1EcRlcV4PslG0XtwvfnTz+I7beOkpR5/9nmImgtq8i1EPipnhozs/ktLvm2f36Lz7oaDDh4
t+aJBsgNQ568YmKk56mGoedCYUOMpOUkCFTyuobqDEXRAfSeFw9qSmP58+Oeb745sEmDnM49pRK+
kI+3nIBU0Cth4zHPnkKXOO43r2icTdbOeHRGvAvSOiBMRVV3NCb/oZBlccPGmhwjiYl1KLc1C+NG
tsqD4k3+VgTxCjFpsRF8NBfmCBYzbrFIj4b3oGR1fJwa4V9149qKim+aMhouuWFwaQi44aGA109Q
22TxAhNVh22w79eN4lebSAcW+/mZn30vOHEeNU5bkpt71qkfWq81qLekm6TNTs2q51A1RhDHzZWl
RD+mJmsvFApnz9Evn5LNtJydv4Fg4+OVJlIKB0NrOiTSq8CUGlJTQ6e60DSab9eHwo7+De4FXgPV
wH53umfwoW2E/VxfUfY86GrwiMIX5WXcrj6/en84GXz96GIk8we+tydvae0UZaw1ieN6A4gWtmgZ
G9D2wsn8Wts+ng3yG3YRLH/C5O07eSs80TJRTOHFJRoIPzrWEOI7cRxjcod6wWojY0y5QvWjlVX7
2kHG9yraluuslCYVK98pWqU0BRA4pMYcLRlKXLV++g0b1rBhXFV9Icsb8mAYmW4oGYurTbBVB1Pu
UwinvqW5pjrmNxVGzEsvnjDObhUrqUYdzh3j43JaN0ZNVnroe00XyTL8vJI08wKaPyP39ljFLzIF
owaZ4WWsu72iOMFNVMBfSsbtKLq7tNPxnNHpdVNRXfPKJls/COCaDOy5AB6nC1wNy4nYkiWgcZwy
mfoWDpWxDLGdFpm5HSA6wfrDsF0mDkinAYmQVqjGfSUJN+q65GGoR5vgJepzy+eFtUV8H0VWDHCX
SPS6R17rgdVcOxPCYJFIg5lekpBdRB6j48X+jnkjNp+s+9G1hbUPI8JLQXkGm86X+UvHnmKl+0SP
RXo/bWLjGlj3CCtM6hAyoy9NDlhKn6zvLdLyVE18d9DA+gFy2VWmn2N9N6pNiZJysPFpB+a4D0M+
Q4liPpdWsUVUeN9HRn7UqxjyPH4bxD7t2hJYzQVcrzVxcOtyQg6V5mBlik5DxFgDkMd/lBfZY19q
B0XSWrH8gSdmmrhwRJ89pKEDvrdClIqt/F5vuyvhoU2E4rkBeWW5pizfHYdgIq0lgy2bGtLQ86C7
FWX4OqT18zTF4jCFaQCmq4aQmUFUM6cM1/eQ4IIqBVojE/y3kRD1MeoAJGlEvpKm8d0Hu35wAmZE
WLjRixPQXFXVdWRmzy30cj7HJHWaUbVCiO5ft3E1uT640W0YCrnkqw1dikBii7iXjSAD7aiK4KWs
JmjVvoUd36shcVZTtI56PCc5DpC2weyiwxmKrZrgMct7TOMqW+F5txcowJQdkC7nBsT3sW1Iywoy
70HU4H+EDWoUZFnjkEqk507q5pHmv1WE3zoOgkiozHaRvttzpplSDN21pSOEjFsD6GVnVrB6a4U4
xM7bZApRbpOfawj0u/yJjfst4DxvAeCdVBS4VdDnQX54JqRhpdGBgufG7ZB5/pLSpX7sp/jN4Pk3
5IgcyLckp7rpqaL3Zq4Mq6ENn9owRhdviTWjz468HdtcA+vKN8Izo7U3sQ4K6eVLzy9uSxVHjAYP
qhP+jSjyYQmSLCEn0Zv2sHYcHvaHKgfS6ziOS0meH1N77iF+JSMu+NqlSbXv+nwnLSJh0kxk20nU
6do0opvC7sknroiM9HWUZxnMSiVVgjujRTGmya8aoQRbzyzUtWJO+cIJZHLoMqKNLf0LAZmZ0x7K
uB++dKG/hplprCSs+bAi7yCptdqdbIz2cT8um0ofyRrPrlvFeNEqXVv0nmVse9KUgSQQ9dymwnGF
77+yw1f3rRq4A37oRZahA+tVJ2fzLWBFRbhTFSXJ3U6OhFaVBSkDNZ0oeyTBk7fA2BBOdh34Nm+B
yDrOSNXX9uAVq6bgvxRNUfpYxNMRGPi4VSYPKhh9fvKrkqsiR0hnpPocjOYAJvWR8SDImChHNMCf
VNhLs+1Lt6M9Dp2W5MMonvY1WXnLXCrhlZUgvQrH2zrTuQRsFddIgnelZiRXMiecRcaGvYoKSmiK
WJOoU/WHPUhl3eUT2ynJ16iaQnPbJOOj17d3edLhPzF1QNKO50pjlvEmaJaGWqlhapP9oJfqU1o4
MND5bo0NuClSip+N2tN2pkX+DW8Tqn2Exr6OucMiKu62La8j/W4Ku/wFncciTqtkqcYElPHNGbeZ
xifDBph+M/ZZfDS6HDCyXyDIy0QA1nGZRwm8V5Hi3ZfBpgiCaFeRTLj06Flq6bi3SudGaSJwyU1p
HFWzvCrNnczM5opk02TdCIJ7RoIdzNzIXgbdtdX61ejUGM2bysNlN+mDCH4OSTkuaryie2oApqpN
rC6HIX9z1H6rV1icC0cw9yL3aO9Hl0ZR2lw8fFj2KV7Y8GNBpfyf93IfKyVfhFNmagp5Zh72EzMI
NmpULRRfP45sOkFqHmRnhRuPF6Uav39e2Bh/OjijBFquFDjU+ycH70BXx1mBZqTpvno+mJJINsUS
He6tTHNolEjLneF7q9n7OJzbAp76XIQ3jo5Z0jawvcweZzZGjfyqkqiwaCfNu6r7u57ojMlXnnwp
nvBzgDLTQJD707MekHVCyPrKzoKvqBTbw+cndFYRcjEtyieKe6BEZ3VukwdaWZSSi4ldEetIwBSh
qh5koYwXKuo/bh+pSGacoq7BzzspCienYKvqiXTTaXRN0vh6SES6sHuff+msZqvX3rI35VMLQxDI
xvTsYIIdE1IVPz/l8+61Qx8AxvqsNJPaGRCoUsHsK3aQbkol5pOt1vQnMN5bsUeYk/mtcgThiV1D
QBB2SoIFF6PnYGOdvltgbUHgTM+jxlvv5N207HUfN5OSJmhQvW3HLEnO2UlCEtRpoXwp0wsttz90
W0xtVqOx32fqcbpP4KtmVuQMEA2gwA0pQGMvizje2cb4ZUx2chyWit5dR1okLmxQ/vTeIU3RKEUZ
55iEaX9878iFG+FO2wmdNmZgOfFmhcgIsc6M9zL0btVGPKft13y6n8gPv7DL1s52wPM9Y+tPLYzE
7cwf6lkiCH3kYhuGSMchU1xF029yLzj4TOEwAn8fumcbD2zfOntiEh7YMBM2JiGRDjIwtrZRessJ
f7Xs7oxputQx//O1+e3nnXR7vMDAkUXU6Kax7u1quv7VA1ASwEplf1focj3i89Ov4Vlfuitn+wQu
jM5ubpZ5QVKwT5oyFZhueuAioffTPBhkTHhmQxJrbgV7OLcolZYKDQLX6lKgLInmar7qVlO/U6Lq
Uiv2zHCgwgyz+ZrM0yF2ZqeTij6Ewh33RbKpIdb2nu5aAUukN3Rv3VhLsutXbT8MS2uMId70mrWn
3e/qBD3Cj77N2ptseHNK8U1rUzcK7knTeyRV8jutHIYLsNhZP0OSBuBV4aTELb/2S+EvHds3FnpX
vylm+TBoFcGzMrhTESgsyAl96rufFz4fZ62B+SwZuXK7Qdtps4Hj937nNLadsAUQD5K6CKEQkvoy
4NVLqsch1m+9SqDarhO3i5MXdbJeuQvGotacvZHS8cx08SR0ltnSILqZRigooHIxqD7dqYqXGSFd
to75y+axqfUCxNu6VDC15k5/Yf98LkziRDgLhxvF/2Ba+/FEbI6etNRUG7a2tGZHjBOT5Cf4sf44
AP0oimLvdd1Nq2XrvEEdStLBNAyP5NSylOlkH31+ZbG/cMSPSzsqTCwPtBj5OItfwILfWsmO5SWy
73C3UpDMT/0uD4nuMqsVSc/pqtAI3yvJbul4j/bIzrOgYkpYGYuktyxiHSFMWXnmJj5uXi9vSXCN
vmoONHWyAvtNyKDCJRGqXAWOZ8IPcu41IJxL1aYw9EK6Ial/HRHS0CB+PYwRsYMkwtukapEQrt4q
IZ482e5Sz9k0mdcfiUt/SRpprSyjegwicnpaR31NGzUmuFXcRVXru7Rm66XZCQ/xl/wGbx3SWqiY
TMhU74byHrTvoI/roqnLBWBRZ9eZa5OSkimyEi3xUdTrkVwEmuYxuy0mO6l65NesPPN5Mo6BLjMy
IeV77vc/tdz/3ntAiHuaeft8GqQ7Wc4bHyWUhOm91ghtI/2hc3OgISuMzGSc1yTG4zggBCxQKiwa
PZHToBtYdKMZ9DRSsDTNl7pLb5PeL9z/oezMliNFsq39RJgxD7cQxCgpNaVSqRtMWcpiHhxwHHj6
/6P+c3FSSpPsdFl3mXVXZwQEuPvee61viUxO1MYOhKbZ/8V67Ifj2Ccn5YMzT/vcufOC0bkDjEvu
xJ6N4SDIQX51FbXGtdTlI0FtzTmfbaIiVHJaESzfzNZMF0/HX6yuZ3/6aU8k5mGSA7hej8khyccf
RpHdFh5LeenM6aFBhkqq8xiu3vQ7SbQfE8HtJCKxD6/uckXsXxBluUvo94IrR7sfQPPGtkmNbvrq
3oMaAZ0+Pelm39/U0if6obCuFVCLThhhANV6x/uKQcM1LxmmPUy8pcFTthKAYCzI1zzv31qXhHB4
JD8sPlbNMelPpNVbYZAr7IW9eHQ1XUSrgma3TD/VUpMky/A7Lh2EiPV0nZP1Fjc5pG5jgh5vdARB
DAdqdFwMjsDC1Hpp7B7p+nYHy24e8jRHXTYsaYw7/yfmBrrZ4mUg9pqAIK84Ffp1RnR6+zpseZM9
mGRd+P2V5/xcNR4IsieOgiWk0AwcrJPj74LUdPcaxrVjsWe3n46GGAid85FW9T64TVJ2IdiLuNa9
b1JHDySVxkZv89xNT2vFlF7Pj1qZX9uliwETVUSsSe2gHETNPL03c6ppsWdmBy0fj51pv40ERvnr
+pD4+OnF+NttMW3DfPuRZsYvIzPM0MjThWKSCaKJ24pOT//kTYZxVg2EOF70epfOmXPkXu4mkxTk
WdqHsvTqR5RUM4ZclkqrnJ8Xy6vPAVLDqLBrpuUBPIKxMedzPs6QbYkABzBJut1ce+dxNaOlr/x4
fsLjovZgfA4SZT7Povvie6qEMzhfEfBL8Iua8701TbsmY3dtk+KFqLh031EBXKXIb/jRptSGg+Aa
2Unm1ErKq5K47GpOjk31Uo3rTt8Aik0gAC5nRbBz6W+dCgHXrXVT75wHOP8l0dq12q1OooWT8P0D
HDUvSgrSha2xeyWsRu0Ths3x1PVkC4z3tCOcy5BrBtEsUOiozI1d7iQvSSYRyZV5/k2V2QUt6B6h
BtlnbkygFjmyydyfV8t+nscyBJsEvxqDXZ5JFoDe6I9zYMtdq2MGGwxCuhUz1lBzAQL4nvltbitm
83p9P1TfoRlXYVVlJLNNjn0zMXnej7T26RWQOdyWU9wurK59baVxTdsmkiiLT8IOeEZK9ZDBxotJ
gSbLyJX7bkzGXTnk9kFHAX6jpOFFgQyCWNamh2kPSqCufVd5CTI69aFAriZGNl/HmihjZnGYa3NP
Rh3saixI3vXU/9b8agcbrw062lKmVe+SLfItX/pnA2lJmA7pdQOsH9wP/79ZTHEn/km6fSXthP7p
CjFWxqWbMsoeQMyNHSqPdQuaTOEox8UvP4F/bU2eiodSJHsyEe7tDrwDO4hPPYei2tWeAo6bSb7+
20PiQwg6O4csD1qCFkfrp+pQdHOikje5a0Pbwq25q4O8u9BCd2NpWOJHmRrfiG+t39pWvwumMcw7
uXU3tH0jWNSsadwL3VCHEtsFScc27zUvZ09wINDWgSoFvUVht+qlgkzgwbLUSnKs+pV4xqIEFeky
TWonTFCF5yHbIBKCCNJLYDXDi1+tuACHPbkF7b3Wc6q3Rf44W4O4ZlbU7wPm39DDWayG3iZhraLx
jntC29mJnZIbKWK3WJMTefbF0yqhaDOYuNYlnFPfm+hN5S3dhhbq42KbRVzPrFOGlTwOqr4449Qc
Kn8B2alNON8q8oHNxftiTvFRP+ebuGNdvOQByRlQYf48AgV+X1ginauDM4OSsmVDxIVpiW+LVqXh
bKmVMFL3xqTM2pFsTQCQVfH6gkFs+1mEgaftnEARJtd3fQR2wv3q+30YpPgmU2ScwAxuNgD8u3YD
3A/HFx1thhxdUVhXZ3NizFl6w73GfrkaM8ZySakeKPWsOfOza64xdexvOYAQBRzx5QntwwGNkQgg
5c1ktE3G3t2vRrgobqVT0H11X71RadeOXshdk2jTMRXdqeMl2q9t48Zua9xO9vAj8+ojUQ8knxYb
PD0Ajlm0BYT1+YlMekLB/UIn9BMKhz7oUeqP5V4fOTDbDvGgI0Nkv/TSa1smzZbNeyCOOoHJ6RyK
2f7l1KMfBQtaMSNQu1HVDwIuqDLJhnQUPceg8Zs9fSBT3ZIBadC73+aVy3nMgrcCHMbTWoqviqC/
nKoxnLHpoNna1K3vR6ZmPuHVN9riYM4ZCmTlEevTdr97y6mjxpIW8hhsTsXAYTQzTostTmQxVzur
we2Uu7yHGVXTFy2P/4jvfx6skWggiudLgdz7ME2iMlbesMDa13wAraTaxzWDhHOuE4czgX06aAkD
8yBPzqSL+LGaGBZlGfydPFnwsmYYWheLuq5O/p1zjRRbtzuMQAsRZjkszYPzUtAHPmZK7p1qdCPD
zqwDP0jw6I4jBtl5OvlyGW4ml/XU7uWTB4PFdUgOIoEy9Gi/3/YGmY/oJn+T34YfPZgZLs/rE7Nf
86qfSMIgladgiND9Ozo3xFvML4sDEKgV4pYAgSCUno+/1JTbPqIOhb71gGnyEmtF4J7uF/cmic2D
yLqDYVKefl66/EUShK8L9cGm2qbJhd/wj6KQ+OsOdxTzKyULdC++DI6VKe8T5a6ngDr0qJr13y7z
b8fVrghGZorTL7N26AP9PukwwHz+ff5SitOixgphucA4UKC9WzisAUZKL63sULh5e18GU0uHlMge
FCIQJLdp6FCRh+0q+2gv3XgDWoU6ox/usNLqRzV5+JvzbqGWVvAZ+8l+9Oy8jOviSohED+0BGNiq
adAsoegcG1LoHzhnc8wI5KUqN1wzHLjHxBvyu7qlO+ws/ZW5HUrnsvwVqF5c9Vlu7y3wVV+smR+d
aOjKKSEZb6MIBv/5bo3y3aSgPif/pzbbX8LR1DZpq0OYQTT2Oy0qh9GklDMoCOrh4tpZ9zSl6x0H
WOeaUIsrtlW2TZ+BQcmAoSx06kjTbngzjPtMz5rbKTHuqt4vHj//zf7SIN28qg5eV8pyZr7v63G7
dOrBILqyFJxmGye7Q93NGZTy27cq7NQTQ9Vufi567zwE9Llq/zv1yvfPv8bHjjDfwuIRprUOLfO9
bWosHVPzVF0eEporxhAU4RCUJ3/1v/ic/8bz79Yk9l6DXhHNIiJ23vVR7DVFxzmwl/CRNymTiQPO
wGe/Nb5rjkLmUfmRZ5B9aHJy6HzCzxbwQDG6VUDKs9qVE3GW1MEewhPKK4eOipgJ+fAYMk6P2gYy
MBz6RhJdsk3jpS1IBTEC7dZu81hy6gilgRrIMdp78d/xCb2+xR2mN1yQkDQdhZHloViC2//7/fWg
ctBERRhvvm+S1WDaV37Bgk7mRKNuDr7TxjovW+Pq8w/6izgT7T3vPyvA5oR6b7hlkRmDAnbXIe2W
8aGdMUK1MWOHb0568iQB06vV7q0V4XguNvB62vZf7Dsfm9VMahgN6ZuYBtPfu5Y/Wb4yN0zcWCSb
vjqruKKK/9XhsezWhHkrbTy/IGDURqb7xbV/bNLxyTxTJqo4jk/vvWe1SAbpr2VxmJRNhUZ3TXjM
Y+AEEYNYoiUuyqueOituEv1gWByhiAkjJuchUAnxzMGroaGbTPP04HrpVxafD6c6xs94LZHQbR3E
Dy+64H9RloNwRU4BjYoADxFJGu4X9+Bvn0LVg9USZS41xLstwKcIdyan9tBupc99TSRg6n55KR9+
YS7FtDDFc5A27A/yN3oStHQKsBxoqNErB3TgAURi7zW+pSUhzSpIQYwXN5Wmnj7/iT/8wnzy9voY
FlkhoJ/fL/Mzbp6k0kCttOKKLWcmK9C2962fBodR1+NuRaX++Uduf+QfK9b2kRx6eZ4A+4B0/HOT
p1WVLRD7XBhR1UXZwPQV4XYemYEEGfVfdPY/Xt9m6cFTiKTDYyN7txtU+qqvxdTN+wIWrq0mQWzS
8oPWw7Qjea4x5Y/PL+7jDIOMKQTqqEg5qTgMWP+8OqPJdKf0a3AhVKHkEfg7M19+Ji05zuj24PAv
OU2diZPEVoXyUNx//gU+PkrMlPjLxOuHq+d9X10EfZmUROtRDXbyZE96QrcFhT5hA/OQ35sZQhLY
gWnIJPwLQ8h2L//8Yflob3Ohcbc5Nr0b3whdkLrcyhkmJDnnQBYNCbyBy/9BW1I/YXOKl856/vx6
P76fXCMboPHf5yLz+vN+p6nRO0hagN04KGeQIlUglMAEff4pH+sRflbqNf5FJclivO33/6unjlMy
lbrNc+ShMdwxDBAn2cMYH229oUlmBKc0RaTSIa905ppgOsh+ad3u9bk2v02L2o+B+9Us+C+Xzqqx
nTNgrLsshX9+p8GUw2APGZAdqLBIB4o8QvDy9vmVfzwIcnihY4Jny2Np+qAPBFJrCqIR573bqSu7
T/5xDYTwtjkwFBTG8GCKm3ptHow0cQ5JSdSkO6YHo7KsfWk3FZkaKt0vePsQqyDfT7JrY426sZkf
sQUZkUQzxsOZvH7+rf/y2qOZcLCZGYx5Wb7/vDX2nAg19pra9zzlM8q+MMdgzJBCvJktWSetVn/F
gf7Li4c9Eoc8xz7oI+8tFGR+MyIsZrXXViR9fv5i1zmOHOk+5NVeb57hvMIZbeuvNmnzQ14O+kZG
lpuumJ4CG9W7JcelQ6lbiq707BHbMDhh3Wn6zqoJ1Ou3XvuKhE+aSxJO0zxCPs1ehRzWk3CD54rW
KPypGX+hk6nrIkvz/WINtPlcrbl0a/U0rLMV+jh9vi9VW1Gp0sKHSF7S7LPz01AEfTwP6YUJV3LL
UYEuDnxWzdCfeTii1Bh4J3MsbKMlIyup4UnR+sVhYcwx5NZ5lzFF2HW+WYRVMrc/q3UJqW1OWmMs
3zplmvfL9w5xJfF4yBgYGvUh4H/Wkb5Y9oh/8C7bK8F9gsTrJCF9TdOBaPtS728bjm1hO8xOnNEe
QH3nm49J/ctKy+JYpam/L8d1Ap2l2ovWBGeGjeYbYXM/xGIdK6+AHpB23tE1cFP0rnU/4ou+0nvT
u7KtIM4Z+u2N3sJtAXJlbIv0psNnhCApI4M0o0PgCHXubBp4SbPepLj/TrNYEwYRbyTsriEpjMau
lKqN9MJYj7OiWWPI23yhR9hw8IWOxtrZjlwbMrhmaJMwcMvv9kRV36CqJgt6uqMg7U66Xh+DsoeS
CGfW6fzbQLnHTsKnAbxYAXAb70S53EvRGDe6o+5mE91NGqwQwTr9plIEnQQJvlsbLUdoVwxgXIFs
KoMrb7bjT9Ovm13Q6c6+Gtwn0mFIA5dz3PuXuozI2FmJx+N3BI5mnr2MNv21XXXTfWokp3RQZUzO
PJs7J7XQzCbIt4t96rDhEXvEv4e6i2g78H6YLuOl1a32ZmOClPfkfGyUvs9Fvh4JBsVMvngnU+ug
nPTWIe9ryhpHa49e4kYWg8gbnawmI4PH5XqyPbFgRVWhF6HfQQAdMEM6/oKlzSTIe8Ppfa+n7MRx
oDz7CjIfutuDll57Y5bTuXQLyGBXQ8kUIFuC5GRV6t/CScyLX8j81nfJoi4aC8lqbSOt/64VtHnK
YZ1Cc4sxT/vsKRsrSmHzeipdwEAcL2MtF9oP80HUnbokBRG5kOXSQVtvM4P4aOUaAqq+xHcKHL6o
hMahCP+rrZaT5NFWyk1O7oNRbWeHOZ8OTNKitG3tK9q94tAU3F2IoWFgzP/M/miel9TIry0omuDc
6Nl5Pt3rCVCdqF1xWOE7xGZu83QnXQPMDPVOlvxEcnsyVcCkOkhcdHSMMH2vzPaM7oaodyr4tEow
kFwz5iT1gBdNpPe8wwxyOU9Ec1VeB2RdNLmVXRij3gbSbW9zollb0UC6Bn44QloLZJMcpnFGHJQH
ctcXBRvFCvWgTJf1ru7dJB5BT+wYVYNkw7DGd7Kv6KLl14jL7cLJTgRWQTtDrb7Vlfah/+pI8cGv
AboGpvmGjyHGA6bNu92jr9ZpDpQn9oWUR8SsdUwPPUzhRDzIAjixQ9o1gsR/kqWmFsuLOFPWfI38
/KBrcZ4P2sOiOzCtDJdeWqXaPd1E5iXlL1fBkh46hwHdnELaB64druu0ngnu7vYWjg+2kfFJoGUw
MQkhLJYEQGujG/f5c+rLG7vw9BiN+atIx5fPt8z3p7ftosFSUPnT7kLT8O6ic6usFzzQYt88LuSH
h1k98+bgH8Kkyng+V1oX5SsBTp9/rPHB28kH02ly+Bt6kA1d9udeXdbYJyqrE0xAp2fV1yziqA1Y
bpZnw0dDXCXaIZjd5jAxvBaDKQ7VJvqD0wiNYvXvgyR5SNm5wtmlQaEPoPqCOr8HrZFEpjuKo5U6
OJuahihsofv7sRv2lvsSgAkHtZwDytaXK1taY1gVIAh7pey4acwxWpyU3Ois8kBN9w0aO0NEpeZV
ew6YxO2OXnbVWd97UrsLQW9aVsnv0sKamtv6E1nnZ29yX2k5TTetG8xXjrIPY8/6IenRVBKDV+ql
cDs1YjeGObjvatcicqS+l4k+H2ENHQYiy9lCW0XwXVKe82496L3oEbySQzckSR6yk5Du0alYmzNG
b0nwq9AXZOWS2LvAXbH6ANsOCL6hZ26mMXkgt2af/Jjc9n5x8Gt3woQQRiHf8wPc21NrhhPetbCw
OETwXF4lvg68PDs36IBypv4n6Why3wJe39n9uWXS6EEeClaSaE2Ur0VGh4+G5ExP5LBYLL2O3YkI
e7g6ZAQJxMYifzDodKMkYALc2+qbVS/yFPQnXQNJCvpt9f9dapRNZR5wWe1ybU3d3VxyeX0l+2un
Uc6+0TOTre56G32dSrq0u0mzvyMCJRVt5Myphoc1afzTF0/qdp7+o77xOWwD0PYCpLMQI94/qCDN
B1tHFDvo/UOVURgnZQ/tyXs0/PyuNZfDBr7gBCMhxmFy16ddMZBxPZOdt/jYOhEGf9EG+1AC8JX+
B2GDfQe+y5/vDgICmendlB/GUb1Kzbiq6Xd+ftkfjtLvPuJdT74TzZpkgrDsIjj4noFccHhLnc0c
yev31SH6Q2/g3Ydt1/u/yiwUG0vuNXIbTXd3TMduGdQhTHcA02i/P7+uv30U6ZJUyvyHxWr/50fN
yAQypwvyg3DXaxhAZ4YPT1By2QzFw+cf9d+f9f7J2QgbLr0qakPnXZEKlD8nbmG7rDmNU6dASpn/
OziDvWcTL29TZu0Ye0Rc0UfdoXIfGmu6Ys4wDuTEMVA4TvVcXHVj8O9k/fIm7EK8TTbmZB4qUeIh
YcEMx5tReDBKbOS4svtJG7wJNZsnVU9u/A2SamX63lWAXnNbXJMbfWMvFeNQol1De+OAjutM5A/u
L3rEeIYS34uDzOhA2XIsAtozxV/clu2FeXdbaOAiu2QciqbjfZO8r3qwCCOqnKDW48IEvYr5YMt7
1WjKE/ZEJ3XQMoACVvDNZXmN9CEnt9xtd9zHktwN+SonZo8t0dWo1u+tGkC5UW/qjT4/zF6OQLI2
UU8MeJPndE/m474wPPGNBQThjb/uyON9LrzxteiLh3kWKaIhdJCWCfRlmx4sbfUweJhJMAN7E53P
gnV9n2CI//xO/K3JzAaIG3ez4DNuefceb1THrE1rHkaJ9qIdJ2ZJXf+zsat+l/VdtpOThoPTbr8V
i8UF2eOE/m76EpLxkdEJvY+xKw4+l6EP4/w/3wrROojq8E4dYNjFk4Wk3awLQj8hSI9e8eKsHFvq
JMtiQIS/Fr1Ql5WfI+hn41rwFE+L4dxn6ra2INaTHnHEcLa5QYJHUlHUBVU3DEI7Vceg5bDE5vzN
0BGs8w9sCK5liTmblpGW2Re9QCs5OlfeMMpDLW7mAtzlSH5nh4cbhSIegFawRyMhiLJkm0UN/T6d
rfE0agCkVxNLmx1cSY5chwVYXP9MO5JACZ8LMEtj2eGCdXedpi5W6ZMT59XpxZDsRcgyZ/x3OGwW
2qKpSLKYOeNzI9HVd1ujMi1tchXZfcemCSIyI8Ie8d3EFUcjrL8dZp+Xsl5/pVZ9ZvOqI1WIJPSG
1Oc8m/2yCejZjQYR3LmibZWoV8MmnsNWugiXGjH8Kgkd62vvZbBsO9IUJr4XadBr4vCWx7PIr7Bk
T/t+rE5VLh/SGRV9W6iGmAqO8m1P0vAK6rjYLDW9Z0e4fO+y+R/dApQtm0XfO/qaMw+ScdLLNzNI
7/w6u/PS+Xksvd/uT7rtP8tV7TgOgmVV3gXKyGhUxN6a9pVXVh384XLGKWR1+75yf9o5cMoaqwXS
OOQcphYYu2R2h31bYs4ir4zdrwat3Ck6Pd1w6ITGtGqp0yiFr40lCNZFi4Sxn1iu0n9GV0fNfPbt
uYpMCnObRyXMqXSjRra/gsX68Z96I7fnN46jmJpAuPR6ceKdoafqkM6h0jctH05q8O/Bt4JyGI8z
lR3rm/YG+CSnYqiD+Hc5E6U5cD9DY5uflUV/XqAuhmM5PORJke+McrwGEbaGVatw+tnFDwwdexBY
8Ms5JexbxKCh2xCUYM0V9Kdl4gFlMpI5fRY1CG5Da9O4QCtJMIkCtirjzk+807jYh5X5TcRzZSJU
Qss0aKAdqupZVAlAOMe7EeXccQ42h1DZitTDSn8aSzK6sgEAeCHWnePyX+PWPwPQsmBWIU6rRXDt
LJRgLoCYytQvnk22CKxtCTnLRxA3w3/GSBgHDo9xnXrXYkWDPOL27/ziYRnFQ9mPryUqn9Ps1veO
rc1nKbx+X3Ta1VzdgZkkTIVAVQ8HSqh8t7hXbXvpF3u4DAMM/BW1G62msruWNAWieVw3QU9rHWab
BOyh1u2DIMgX3ORNPdRWPLfBQgIL1XeelIDn12fDzX+RwaPJ4Y6xxS9RIuGj8IkQEc27hB8TSutR
FcMbdzynKuLaE6v3DkYrv2N3x24CCDZcp55kF4fIZpdVC/9q973j2ULyAslXdyb3iNXztZckQzsa
zhmkcUHIiGTfOIkR1QTC2rp36uZ7LzG6KDAeNaeBCINC1cqL8oT7O6JuRx9mbdyY1HxgMEvIk6VQ
y2i9R1sfUxdUbUxuB5G1vBkJjUdXv9NxVVzn7npFnJJ1nIJwsrrx2u3zuC2baT/2FOpS6+XODTQn
ZFhk/P9JauOhysclSy8B13E6sT2viO1MydR29uEAd/5P1MfQbHSEEWOnhQWdq7D1DJo0gXnjT+5F
r3KTeIDVDLEHYN1rOXGbRnucUicyyzdHuLeaP57H4bnygzNn1Qmsv2nCrkProAFSD5IyShzB+aGF
c2bQPesLdMuGRcPTcabbXDxo6bQeHayCTl0SR5X3ZkyDrXimgSV2XhDWgf5iTA01F6vHDszNLi+K
txKSKPlVVVwhUME1GY800rmnd2mx4LIkSSr1h/VoBj89KzuOPqGIouH8kwxjZG90SnMxkK8X8tsM
dNay1LPA+U0XiZ9Cb9qjkSsUq/54BJYvzwZhA7ImYjugSTiU/i6XENSdViCRXrwDGe1RUZeIq3ym
JB7GmNwgfXG5kGHs7bxNb2rp5VNndLtyTGK59DXGifJkKd0NJ4WJzpTNcDBH0pj07rHos/uAUob2
JjHVmUaas9xkITrW0VGeCvANJB6dDAySKnkLcuu6acffJGiNqFzRK9hzcOs3WeTJzb/hVlin+sA/
FGST1U4pYmWPKP9IX0A4Do0PhLsuIWO3oAAn+5LgGY4C1oHQK6rTMmqQruaVU6B/pq3aRRClGDhj
Q1B9NI7JzWQOmCUq/AKiIOAL2SmNIER8TmM9BJCruKerzxvZkPdoY7DjAE2YS7qcRd0WN5nhTVE1
kXtI+pYTaIj/V3lnZa2xX2skaV1t/pCp/LkaCLXrhZ1+7digcrnuJ9HerOWg77htkeaNt8QYHQcz
kdG2JIESKNELvwG9eEnT9M7FjXceql/0xl5aBH87W3Nuhtq8EoXO9/dzRSakH/nrjViITBZFtx8k
G3/uzQRpud53yyQ7XDa2vPSBB+Wp8ndS7x56esKRT/hmm7AR8DDTzmt5qxxNvEqYtq4u71zXvJqb
kuQzIz+Xg6vv0L6v4JLSO/CeO5kh+tVTDXUm1RkROaYbzT4BzvmIJZ6MjHSHvTW41TX7R6s8QOG0
2LpBoMzUPLzjxrfVK5u4chcevkJcuRKvde6W0E9BfEWV6tNo0LvnpEWq79XB7UIg7oKdJmycFnU1
fp5Uu9UU54FF5HCucg4fnWt/H3w8gMSpejttRV5sn5Mik0fPIvCsHG/VihG/dr0ehyugOW/k9LCg
F0ElAgNhPWGw4CyO+M4v0iSGNj2gG2+gb2X5tZPrL1bQuFGmEZ1ITxGxC3bA1EqPyuXYOhdTt2tX
hCMJfvZIWNh0k/Z6qt2CQTNdesz5a9iaI50V9E6Rm2HeYSEx9mOTmQeYZn1eh3rp0Vom2aTUZRst
pfptZ0MWBb3+b9FylAPGS7vWtNnL1rehrrGp8dzxGmIa0dMrT7uRXvVAXO4Yej6GXx2lM1FnVSTt
kfaQytad0aRip+vmt35gn9A4BEaGpW51tyXa3uF9ThrsZyaHXo3VlQxc55Jgw2ApRCIMv3K6rlei
VWAA33DqaXc5Xb3IYvKh93TCp5q2JoK8nZUisZGZhnqZrp/jrNPeX2S2s/xnLyNZQkPzeGjJD6tr
L9/7fb5E0AQ4Djgr/vrKxtZqS9YbyjsYbWdN6PsBS8OeSeEhA2QbTk770+8294avOPumrKuuIh8i
CefevbXRWKcSqoSgZkIDb9cRzWN7X3U5+TRDcgQHmT8U1nBvrJ6Gp6d8wzHNydOnn7OaGWKOJGXN
qOz0Mjrkys1yZ2XmllHv0vrJGEIN46THoAlxbBFhPxLBXO1XAVou4JyNTtom0tDXpgMmUs52PEMk
rJjLMa0adakMKqzSNKKy0a7zeWiOMl+NLwouc+ta/Fl62tvoFFCMi6Dmw+yUP7Fh9KMne7Ms3hKD
QJZiKxukHURyBHqESmy3gAiKuSknSnOTyDlByA9WpV29bSddKSLM+QWFsTkdF2ZUdH+6cKWheJ81
yKuqFyA1407jYfuibv5LkUbFjN+MsR8W6g/thLx3y6yiabDnEP86ivZlg9C0dlCGHYSxEx2b51n9
05QuOevFNHPIUDZxCj0KwqCad24+xn4FZBO456XMgq/04B+aUvTHiCgAwgCdAv3Qu85KQqSewnQC
5lhY31SPhmy2yEv8vGS2Ps5bdRQr7E7Ig+ngvLfwbhYE6XWM2sB2LSHjsu5h5MVDDto9gpx7TQ0s
L6YMkMrWfXDWFi0C9DnCIViKY1ALibNitL7hj2uiGQJnTETGiz8p54iSqKK4Ux0+N0m2UVU1d57f
w3QP5hOJkd6O40zGilAVeG2CPpSjAsiiDIuFz6/Gh2AKruB55k+O2vgq1Q3oY57uRH81g0reeFn7
hf/8fe+eE7mNcAiGnc39+NDLWr3KbEp/oA3YBVlYljktXDR/7ha9VmhdE47p82BMX1kN//KxTJyZ
PCOSRR/1Hh00zJ03+c2SHdaqzUP0JnSNR9c/EGRNWuoEFEW06Tcr/1KU9fH1JWLAJrEEVtuG1DLf
tWJnj1zPMYEBw3pCxsSWI9mM1XxlTQsSVLu4LInwYiJROfL7/yRD8US5IKPUquaQCZQZ9X4OWyFZ
zhmcCbAa6xQHAwlCq3VXW3iAiA12Tj2zcl7gL/V8H/pefGvEZCw+pE75xnt+v+kL6EE6BkALAT/D
6/SCnlw7+qj8ibDC79oF7EjTksVL6Z5tK+UkydY7dY9oL8qTp6uJgK6SuPfCd48WCy62wN92kySn
QejTeaiXkGZ5dVJmeYcdkBLGzFVoJd9RUuuc1XlhZmM+NyRTjraW3YtRUbJnWrQNgcGKFHHZiBdt
ppee2f3r4CZ8+pp4u6zWXiUAlCuhUbwQw9GElrt68MJ7xvMzcnSGPdUR6MN0dDuAVZRt8jQVz2Pa
V5eyJOU1n4jPSqfsyjJb7RrWx7dJUoEB2bmknq8dVieYw6FWKmT8z1vGZhhynPonpwCP2tp7yzvn
BnH+xJDb0MPOdOt41QmKTrbBsRT/uEx5sAdMzy34mQPSeLKrzB/1GuDd9pbpvHr0Yd18Phi5Jo5F
dVPmj4UOBDYtBOV8P+8+X6ncDx30TT8Jpdv3Ic+R7fGu+zszpTQWP3P3zmx10bIsQ5S63UtQ0FFl
lXis2ODOhs+cJ0twTzYDYWOaqS33SH7jhXbDIamkGTWLUR6wFYy5fda19ueIvyx0p0cSV1OG4fhZ
nQItrAWL5wglIuz1eQfpJLhY80z3zqB8nGfLImyROQwurssqjCmcDDXuJoFptpL+cjaNdDloKqGQ
LSmYvCZNdzb3athacq3JSmYBTy8b+2SJ+eSK1IwMAX9i1UDMKPoKdo6sjVOuF/t+/r1XzsuIXTG2
5DhQLicOninmQAiM5T5359dZG/orHEspQLxHQdpcKBJvM3qP8qJU8lWU9H8o7z/2fVyH7Bk6JG1+
iw/YEzV2FI42v4XQlgIJ17pcD86U77yxMhBKjyNZXslDPU4eq5hYzgYEpcZQzsXvG+eyyuAJFdgZ
weJxqZjOgY5BNp2gZVjd2bvkmbk3J204Dcw6j/QgT3M+ZleBNbq7aTVFtBSFe9MN3O3Pn7GPm+EW
woPGEeER7pT3A4YRVbC+dsLdk0raQBJcf9F6oRXuM8/MujLUpwAaro7IRKX/j7Mza44T2br2LyKC
KRluqyhqlFQaLMm+Iey2zZzMJPDr3wefm27JIcX3XZw+ET2YKgoyd+691rNm/ROJ9PvnG8mfALfH
AHkdcqzbxL+GNhb2h2JaMBfOBWDCQu2HXD+qNezcmOrLitL65I366wUxt/u4E1wdXe5/Lxg1tEPm
ggsOhUvWskzrW9o88GMER1tPGKfPoJ1/vaAL7YqwFYghb8NHculZdq+QGmMjO3oWbd9ytGeif827
ZmxsZn10VT7+Rd+PBADRrzIEBnyQYd99SbuLk7SvY8T49Xzpxr5mOiTlmRousdM7wDromirk30X8
rOe4Jd0oKj8pK/6nk/vv68L26uEu+OPIMd7KZzOROai2SvyydqLBPiZ/OvWn/bBiQj1TcpIvbVo4
bbWFfUBo4QJn2vSP0po2ktyn0ZD3Sd3sSWtNKvE7nktBvKE6AJufboBnmRP9SwSpOSMODsgTCY9R
x4HBmzpQPWxOhSc2jgZidqJZizO9anaV7k63FqcrZvcXmgExQ356z5HDlLtpr3Hq3GWxoR9H+Zq2
uWKM5AF/yJoanpx9X/niQcjiAYAdIYWYTgFgendg+OyjrVk34+LSR48bTpriaXLnE3qchymN6Qio
LKbG+E23fTlZ1JhlDMOVntsD5uLksIAQ2Zit+sUOG85NUsDpwJa5kHDuDF1Llxr/BbKFDM1U8xiN
5r0fS/NS2N4L+JyWrtcwHxFDX8youksQo4ZTDH9j7X27PHOJoc0B9oKWZqR49SaVbzpZiq1jjlXQ
QXxgSGc+KoOo4CTW6espWoEjcy29SU7wZcsw0T4Vcv+lBGdAhDVgzZxDfvjWpAdLdNA7Wm5hmdEK
KKMIyB0vOwI+1GIiPhQ5p3AA4QJSQ/ZLk3Dk0iWoCPwebKvcjS9NTBPRELiLK2ZLWGo3LcO1rTPK
GmiCthcjR8wMQJ9ffmnp1U4Z6Uo2UPto/KWbudjEUfzo0b/MayI2uw4W4pCKjT5pP1THI4msqLOK
Lxwu40/OYKZ4X8RxljJ10PeI9+BGv1Fd6nIcu7Q0JwRRdYfJ0uJwLCOYcaj7TGg5HGIZLbhDRBJ1
Q59fOsm9x0AvtMEaBKaETKpsGVaOIKZ6avsHTN13g0Df01aECdlM242GVjJQ/IPhj+NhzMhTTXuG
on2N1mKiw7UxuwmEUfLsz9UqftZh58JooPXU8wJ64jSovjouFOkbYWEHxEh8yCck0jZngkj28tZx
qvBoaY6+lSt5sOqBZM35VB5zHkQiR5cvyrbGo11U+Q5UQbxrv8/tdIjm4XWamGU0dnFxDbO+zSKG
YFmmucdsqBCLmGiYtAJwo+d0FaN8IG2dU3F+ajPS+5AC+sZyPzZ+v9GsHpq1BrgQx6sVdiXyU5ez
BY19zX3CdExSuUuZ4cx1mE/VseDcdgcK4AAl+US9pdi3V1c9lfxRuv19JfyOBpYsdz7P5hZJK2VW
pjGIsay7okoWzBWSTFcvI72PxmxJOEF0QrSIsBXg0SHDyt2QS3NqGOjQ79ZvrBVIMddiHzP82LSJ
Ta/Wzo6wuHswee33sRt/JlZRIFqxb7So7Q/Rgyd7CmwzqSmsL4kel1cLYcHtmI9btdYEooataCTU
dW3DF/aGggyImHwHi9LNnxfkgRLlZUFUCh5HY8Li7fzIcsRzWawuai3N/ZQkbYdyu7NpXTTrONNJ
iBroXttVu0hBYu8RBBiLJKYq4y9mjK6LcTzjwuRbEnmoF+cxzNIrgpXk1ieXI3AWv9+JauofScA4
yRIfmA52vJcVk4ghT2786js/hH2kryAOmZyOlFA8pTVYRX5H+6KshdiXmdDR2h12i6OeHT+IIss+
mYRvV6bzaDMJDI3BH7e1PaeXVWqUkxTLo0NgzOikR93WwonSMtC0Osc1GF2ViUZU8xtCkqJMx3GP
eTUdzOd8MNvjDCoGmZJ1NEk8TTA/EGNiP1eRwbGXXs62T6FXuF66d10moBCA8l3jRkXo96D5ZnQ+
W2fWMdojqwv8ngcgcux1IGxcK5/b0i1MroSbHgu8u2E3Vz+GwSi2vvJRlhEUFbf+TY3hmLAHh9Mk
mMWyTH4rXb/63vQai+VlVu5RDTMhD+Xyk5Nyd8MU4bH1v89metMbifwirOHRxaFysgvmB2XbmidF
p9pInseeKNgJjmSnWXgm1RbVP7vSNDx8XG68r3B8jrQO6nV6I6gQ3tRwhS4m3ezAdySjqTZ6yW4v
HazAjZVguC68U7sM/Sd14/v2AduHA+iKiT3Q+7dVFa3hvGV6OTFkn9wtBfmeZMJt42vwam9i5SLj
0KdP0ir/chhDIk/oAIcASuZ3lrbWcqKo9VuF0Kw3EYLXoK+QzMVnKKToxUX+RUP57mFu3nU+Ydbr
GCdx52zT+hxOlszb28bywp9RsNzzzs5LhoSWszfHABuGWvxV7151QzskkbPvux79Gp6Quuy35aJh
0p5zfWM+liTXrXFNpCWSVC2/N4Wr45KIrmlZLAxK+Te7joyQhrW8tdozfd7v0zKHJFgj2GOOwumO
TnFdjgFpG3UwyPjOzKJrzwFvL8vcgwprY1NXBp4HEj5MhynVnPd9MJXgRGpbJiGPOhzgrgqa4THL
Iz2M04WlwdIWsGI/6Bwnn5S0f3nGsHcTt0ZCLYbit33BfMIrw2FRhVnZHRa/uIkmPw0NLCujncmA
YKVPfmyq8LdtXrxmSCVXzMIamvqWtlelwuzLyHLCwjETVCOItFdB/Nzk3qHLRucW2oda7YOLu9wx
oyIvnGPazqvjFx3bIhJv7x8OrECHnNmHC1Is54JW3CbRIc1AJZtrMEh5cxFL/cOo+dWUbtaXvLcE
242UBzXXL71p3xQ03a+5qVeniEzbqDaQXjagoCBuwYEe/VuPwUbZxmNwGNdoWdXwD3QTs4gme5zw
wEK2ypA/aWDk1OLaGHhumm4Lhm1bZlXtptAnxhPo0a2crd3khLsxe/teDiCeK49hhVM2O1NrHkcO
LdCRBz2A/zkwwhyOqVMaCJKhndZDBd/VVVdr/UsV4WGXtYmKEYyEWyFPp/fCVNs5tqbig6cayC+N
Wq0u4rs5jxHRY3B2s7J9cuv2O45a8PRmAv6360x2KDqFuv0zjizjkUIQ6droa4fsIDvzrjOqS22K
YV8kXYGIxRc38+hjn5oZTnPz7qappmGXG8lmdSqd//QZx8weYcEQnf6n06kWK9ol1UAwOwzVnbuM
Vdij18rjzEGuWl68yei3mUvPravqy2zRl5SQ9rZ9jbqxxjYRqUoPveTeHBALUJfY24UB/bZr1dW0
hqDJ6zNr2Rz86TpWXfpVM9F21p2KdsyOkfUIelVNfdEn96pxpqD40bNTGoPqYBjHgXwutR0aJQKE
wS/txkJ/0kX8OgPs3yHXuwMZ9k9l/Wajmi5G3jjbpcRuT5RH3FiI8WwEHmnsEsxnyjAj45fRWkP4
d248CYl4DcOmdfC7bL9k/IG9zBn/AWLZC+nsk8XJDziFLk7Lq66xumwThKNbSBfprWffTEvrHNAy
X4fBnm+agsejQzPIKHXXDVQRQPloM+a+EarR0sIkLVRoRTYsHkGXbyTQidnIa4Rc+cgQ76nNKuMY
lfw+jbkvcqfZdMz9zvPwZXA7bER5PQaFm1LbRd7zTObRGetLFJgpgoq2YSZYNlPyKGdl7c1U/tCT
/Gp0U/SUP3Hy69TWiZTYLw1CDI/2p9l0WD3wCJ4bjQm7l8j7lKySbSFleYVuYvHp0sI+ymWZtmki
VODGiR3oSMLHikZvVZTljVDtJfVhUKHfdk6gPBTBWtZJJNYv/k50oxmKxcLb1koCxZ8Kfw/DjYMh
prCgHmmul3U13PTWEhTW+CWd0IeM0vs1DKb7APpurw36eWomdUjkk4GV5VyiLfnzInk9tENipQ1w
5H4fVtai7avMoiuKPW4bte7TIBbn0FcaIB+KlcBKqwnsEgqOgllF4IjB2eQ2QrtyRN1TJOecC93a
dnNI0PDxxzDtm02t2k0rIqgq9fuKjl3giry4ScvuBItDf9Yc95vLwWFbgSMJrCl2NlYL4cwvE+NL
4uzrdYAsKUMJgKXHUpU2Xu+Uy1sEVu76prd2TR9fa310dgBdH4oZLrSnYf3jjr2m6UQzsyTIHoVS
4JlJFiyFdskZUO2bfOeWhEEmC51nKYxj2jE0itLY2MdLfjAHl4OhAWNNK7apXjzkAqBfFsmzHPt0
k/go8Au19Ls5hQZn2ccoM+wgLvUqNAqf9yOdcEZNJfStjKSCGJRTbgwwm2znNDNahxWT6jsrp+Zu
bfumWlV9hEdxksfljltwXyO435nj8opvt9kyXmNYMDJAGmKHZsLqoCtxGJQza7bJjt2iF6h1+IoT
Q18142kCJkpQuM0kznRFoDBB0ZuQgQGTD40Om7i/mCSn+XmA1fJJJ3piO9ndI1grhAUznhrP1rZM
ZktUDMe2SeV+fb+IgsP732dQou2JJygV2tGaDPuORNE9lDrInfl0nQmt6pxmPON3mPg+27od7GvT
VMn9XOW3In81MtM8LlO5ryZRbqbOh75djYCcCPZE7jiEemjMwHWQMDIBreefUY0dBsxJFhSTV24e
Jd71ZwRLzc73aMWUTPuT6LGyW+27cDadXXMoQZIVdHW7sy2RPusG2vGI9NxY2WHpdu4O8kFQpPq4
S+BM8bctfn8RPwIOh6deNF2gD83PhXnGrkEhusua7DLiRsILU5ADps3f2Zn05yKat0Ve6yHMx3mr
ZttFgzRRzpFTscEHmWyKtuUaaXOxDOY+Cb9T6C3GF6fovnY5ssv2OptLE9hS46zR9HvRA7/J27G8
dEtyGWtxT3njYWBicZ89yYmXgUrZxD9KU5ehOak48Jym3CbDt8q2mkMLF3Gz6HQ4lv7VK0cS5/hG
udEAZOep/DN9mks2otrLvc08ZqhkoP0Zdv/TbATWqpJH2nEnImPjMM/9EE9eHKKJajaRhh1GQyGY
QVe5sV3pnxVHWoSz9N5nbuBMQPAuq5lqdREagaUwHjRFRHKUyyLwIl0EUSWLHQzwpnhy2MjDOaFA
KrCVM2zYQYkVh1rzlm1W6I92XjzaC6nDqUEjrMPCt0kZwrG/s+BWJXO15XfxS3Havm1c53V28h8z
QsB/2FaefWyvX4gqpSdYYMLJ/JcsrYy9s1Df+GULCGc2yvuW5xhnrc4DXrNtgM+idYYnTc5Rixj1
n0qAeqtk94q2IrpH2DTcwlIlgc4LY0Tf93PinIjysYOxKtodzUim8RbC0oGOicfKuPf8RQQleHq0
q4g2/aQcrqQ54GHRhpRFTRsvSdNeMKKVAQlNQQGZee+MOP08Wj1A9Yf+Dl2uf84mlK+a6I4JM+ig
rxvCTKn5B3Hs2mnmxOo8Khs+aUKr66rae7//YRRLdDJc93ZI4rusrJ3v9xMV9jeZXtuaXAXcOuKs
z9nPUfivDSqNylAjutZ6a0zDAaNMdkFQekSHi8lbomnmfcg3M/7dDYEBtDQsR9tDWbs6uhKXPq5f
PM5slkGVVouexoakIzlyv/FkWueuGS4dk6Utmq4qhKP5kEXYCyrnKqPxYtJKDWIpsm/wkIfW3nmK
zLsSIOkmb5oMeqwBTHOuAtp/sNeTE+uYeRAN0g6xBmi2Y361XHVOLHsCYkePRE554N91E9L1FHHh
eU5z1GiMTrQk4fRE9lVgEbknQQU9ZAzrK8+ZUJNRcMqmPrCGmhv8A8GgnobBih8H3Fh/1nNErjKs
I+0Gx9Derwded8opb3AfmLE+ubx2bet225w43o05WVvXwkpGFsieE+e4kzpdoDZzORO5KZkeBWLl
aN6gPJnL9Eazsq9WSTHK40z+NakKJgCki04OBYErgduw8/WLYi9xPLQ1rBeGKkxSRQBtdl5+KXi8
cGPj4J0c4zlX7XR2hGTR9leIqHSdXZHJVxSWSJ9in2knGZRBNlmEZkbRYUq7+rYzx/aQd9UPuyye
2O4fFylV0OZsQm3O8oVk8svc1YeYkSekaMkymluP/P+8HTubA/xgbIrUBlZoDl6QNQonmWWduvll
LbkzSZVXqegpWoYOWymCxj6xf1W1/2yreq8MgvcSWgbXckABlyP5qc0oO8e8rsW2bgq5N8ry3Jvd
Dd2wH9LlWeutBt8tgozAtnAj50uZkorTjcGfRTOh5yvt6mupkl/TIlyMZeMc5oa/9S2FdNsUlGXW
k19052LgUS0U80hFjUrNcUYLciRpczwidSm8bmeU3dGtfZi4A/qDeHkRGZ4PVK+Y74f41ageVReT
plcgYbIsElUtmB/hwrgk1DID2bUEFUS8GtUWHpu2N3p6mYhIi+SW9lbNqzXTy10xDrao3NOSOE/5
IJp9tTj1JVbzSsn86sguuXWwx5zGweIYVFHaiq75HTvOdY4GseuZX22mOncoy3+tktz93GGFLoZY
50TSj0fgJNrmz++cqp4kT5wA+VrSxSX/9TCcughJs2yJ3WjHHihpd7UicMNjo+4/bgD9Zd60cgtI
mbIxQ+mQdf47VHPGjBNcItbJaProF9ar02LTtrNu50UKabIfvxKd4weAJMvEk+hy60966u+HmCiG
MKAiEdDJUngri6hcuhJCJZg0xr3ZTtgplloGbtuz/Ed7Bz2krRN4Kr9//M1R9LzrEkCKYJDIJT1A
Wm+tYF1pxhWBcXrIqZ5ayk7In18Q+yphqR1Ru+OhNwn3GW2n3Bsrz0rNonmNeKobfaf3fnueigJR
Q1JaKF7N59IsrCCykviQDYB42+Qb1P8bQhvT+7aYmYjhokVuloRDdtu0lfegR02QRkTraUZm3RPp
+8tw49BuSI7dOHG6oSu0aT1l/p6xUsdFmT075fSsywEvhmmph7ROqyMSgHjPUeKo98XwIDrtn8Ly
Oxq13WsdRfmDZQ5fZXzJxnZ8oblvcSxblh0uGiu09SIPG1MugY/n9ADw3/+CXjUPnuKkccCKFeyM
sCP8Wuqbpc9tWg3ipvWS8ZwrQePeqw/A2v1AZarDyBBPW9KpMHhMKP5jEeEajyAKI5u9JF3j3pre
6iEk5d6t6OUjVKiDUan5XNkbJsnapZDZAgTviXSU5lyiaQXpFu2Vn3Prney31fHapdp8ayJ7CsyO
4qOvneeiq17AJt4yD5vv82U+Ln52r9tLdx1kcvSthBXLGx7NxJzDXnGMMrX+1hBpeSRbLUbyk2dh
4UZx2E3YlMa6XPZdO9qBoKSgJgGtCqRAOUyAaWfu5OKGGoqW57KcblXEZKQcZVCX+rSbCZThDUrC
qNZeB04m2wmpIb575wnuA4Vl230l9dg6wsD7SpgiVOZxtneqQkBmSgVgVq8ZXKQHyy6ivbDpvIoG
6UQ2oCvj3GpPuHJp8cz3jllqR0Sxu+JLygLxJGbX2Jo/qjZOXybU0neJNv0zQDqiSUbrYyG3HHl2
tU2E+SLHobgYprJC1MzN2VmdI4IGZ9CyHx1Yy+R5YehyhDic/G8pT03BSS1W9/Pi3EnBO+BErOKK
AcBidx2HEixyvqaJPUYmwnR5nqyedCKtG+WtmO4NddPKUe1HGAq039dZS1zKreMhYKkrK77I2bxY
cNDuGs8gY2zQno12qk/I8c2tK8nq+fjN/wusSZD44NCzQb1gvqP6xLbZwcD0lzDz9IjZWgYHvvou
rAXgMmkTOhblWRHQvBh3WcXx8OPLv3Ogrimq2N5NtjYsL2/lc55OxZUWaBYq3UPtUvY/c90V215V
Ei/3/PTx1d6bUNdsX9QLFtI5FrO3HsNa77LOKUwy/rSJdcoavbCm8mIOeNtqFW4MhZa/tR4cAL5n
Y45eGD1oWxRq02YSdb1bWj3Z5QpNOTFd2aY2cENUHV0nTWd+F4/6tpztCQ0t+3c/p3eWyNWp8Iz9
MiXjzrGJ+6L9gtgORXrITP2cg+TACLPc21QuTs1ZtvBrIPDTgIVwOBZLS1WgNYL+hfOdZOYa1wMP
GPcn5SlTXz++P/9DRf1X7IDn0V9pigaDEMJZ/rsDFshDYzicGOSmSD97zCRkleIOIF77dgyMlNxZ
kPj+NrW074Q94b0gLHSrBpK7gTM7bFJDoGZv2pZ4bNdEqrum/BXFabdVJSa+YUiBordlODDvL+vo
oc+Rm9uz+RPI3u9kTgmloumHd3UxLpx0n1qjn54gyrShh0MvGIS4MSdhf+3IG9rKeuSPz0B91GgX
JOaXDf7Ab12VDS8MmFLo1IkvqmNEcFfQae65bZZniCMZo2X07rjJ0a+UWnSZySULlM22C7cMhbhb
Ny+mgnpDCERBIrM5HSbbU6fW/r4QhQDrPTdebYFCrDWG4SYeO4cqXYIrGKurmvz8Fu44rZamSU9k
ZDFNrkDW+Cwuw2gMR9GXD3Mdt0Gd2/G+YLoMUrhp96ON6k20RI250Tq278k0UV5zXare2Bpj900U
gABKWT7azjTcIkaPNg10z71Hx3BxExrH5lk0bJaqcAn0Thdy6kpqZI56F9NEPm/A4WW32uJRe0W2
oo4+3pmdBb8EaX+QaiIOzcRpT3Yqzind/z0xGPyWQ35CviuuWW2cNIv58ziirnUjebLwgxLoJpgG
eNPVrScUkYADjvMQwWEiVyvo29KCiE68YmXZWkBdST4AP1zm5d3RSVxvlwcS6dKBfr/G8LH6HmW+
tymkrk4gZIwLAzHAIwVzQPrw50Tro9OscPtkS/PIozw/c7yiv1Ba/0iI/Gd7TGlUW/pJLPkVX9dd
3NfegZ2q3ChhDDvfBI40FvPWqSp3m3qk4DqielqYMFG9V32fXVxvePWps+AWiT6o5hGpqdWLw9T0
3kUTmDoHcSudFPOEOOf42cIm1YnbmIB7a1LhnJXiptLyx7ioLFwEoxE2Wfyo6PyKpfKZRCX3qpqJ
bSutnyn8lq1bwdWYz7NPJ8VvaGBqzGVKRHf7T17wt2XeutTqaMWZc1o60Mg3io2GGLFs8MC6FFk1
E5nbIhu3bS+Ide2Y2jnZkHVmbB1UKKIx2b36rYqT5ZTFGfoK/fDxpxHmm6Lzz6cRAP6YuLKs/1Eq
/ks1lzSi9W0xNiEFVLMZU6Ssi/nLj4yfbpaeNIlhzmmw8lu1kewZW8a44r27ePQH+qnd93ElcxBU
2WqvedT+k6Na7GuFUDgRD9jEdnHRJnvm/VdZ1i8oNWgMGRp1PQSfImt+ecny2icmzVu3Ouc9GlvX
Yubh2oDB2/xVT6vveSKtrf7iNImNbpFEG71LXwUzdEJSmTU1JEiWA1Hc/bE0+5+6Z/9MuuzJW5Ju
S6rDKTfoiX58z95umG9v2ZsFuhyjnjoPRM20mls4z3eMqvP4Si/zs81gfRb+vRf8udQaTyQgVK4y
n//uBfDGGbRL2YRJ7P6D83HbRy63Z9UIjI6HlAJRAa5JbTeMWEcVUtmPv+r6Vd5eH48HQevEQNkI
D/97/Q7Ds7+kcRPSuQIbB3FtBVN9LzXrnj49zwtHyT6Knxwo4B9fef1mb65MDxb3BpNaxE1/ntt/
PZckATawh9oqhPoBva/Tj8RjMPcgFfbjCxl/+Y42ngXd8ilLPMNbFVb/uhKRnC1JAE0VlmVz17Tz
F7PKvlYCw4qeOgSMWv22qZthj5tW23B26le+XbRUmDP8WxBzQTNDwy/wsJ5lJ64uB9sVlzN/IlMw
/3JHkHyiNwUn6DEUeKONqHGa8NyhNHXc7moSU2HTfQ/8rD14coJjZevtBZbIxmBKgGqTxKGC858o
oZmRbvd10rz5SBLCTmdb5Kv84MSx0A/OFeYbkrEt876Nme92WTwdiSK3beOTQvPdnUadpvM/CBOI
PDzPe/M0t7Ko495H60POuLHrneJnLFd2T+WcpjgtAzjO7AlJaV8XYOhXL0uQ3K3ZW8neFN/LHHdH
XDbOwXQT844ejUE8OR2iafz0mXirEVg/6ZoJxqAAf5PxljhMkFajIwYYSaNmF+tEtdFnYYcG+vPt
akHL1XXKW6Jmhxe2iiPtUGcPWoKZH2BBqkW05aV0jA3JI5MTnT5+Yt+qCf734cDIQpQkk/vtS1lj
fOgj8GtQWwhaBpAGZmEaXz6+yLtGzJ8fCl3lGv+GYuHtj8WwPstJFgeztEKovGn4OUcJxJcyunZ5
8qsX2r6mvI4BMSl7rXCa6RMx0Ltz0foRDMGK7zgebJa3yhwjxaLImjiEDi2je3+Aluh72H3riBBT
uyvQoLjXtKf4lx6QuSlCXPbJXXi7Pa4fgVaQjfzYd8W7Yjwrnbhu1TKE7mzd23NHVlq1Jqiq+Nx2
NCAX2jyIO5c0KObM3XBQF3tRvrjW/Nkx7R0B9c9H8Q2LdHQHSfZbvqauiO4ymZqFMuVsThA1kTc5
A1g0M+V+6rUfpg8BvCNnSzfoACep1V4sadA0iu8z20l3Rl39why2lwkZS1VBw3clOA4k1OzbptnB
pRghkrmfZk3+7R5aTL0dJOuCu7kuwP9aYJFklmkjMp4kso2OCXol4rTGXZPQxJZLddMYyC+VD+dt
SM4ZJxlh3Wgxz9rHv+VfXht+SdprArYN/os36yf9MQ3+hd2HaKQPBKVvdDAa/z+XAJxjOH/Ku7Vy
+Nc3HVwC0qUOAjUrxh+5HW36zr77+BLrp/z3vshTwKPIAVFHsWaKt1IipbmNMDqvDYVd3nhp1jFR
MC8yKo/t1O1GZ7yIZPpkL14/9ptr4jrEdYCxj9Xg7V6cu27M1kMVMORYsavqZwZTzEoRVLrMGD/+
fn/5ldgbQP5gjF2tB+vD9K9bWLdaTrcObEs2yd9ag/DXLf9f0d/s8vhWeQjWisahJPzvNYTSkrSk
Bg0dcvmQV2dhicV7QyUeM+Cd/ZuPv9L7n4zLsZsYnukIA6fify+XGEVHxrlGElXufe8mjnUtAwPN
YrRJQBM2XpLiDGJuPr4qPOh3P5sh6CnBS4Zu5Qh/3eT+dSsbPfPLBbZpSJQdNuIomy9K2k0wEb1k
OAVN00VdyhgNqnJBdYy+t7NoxiKnpZMJPTo5ZLOr75ccJCm6iFOF9mAzDi4qnkY9wBKn8k+L/NyS
1oyahkRwpBK7jnPzAVxBONmm9mSgv5aL7hJmLf1Aj3r9rvWL5TjG7U9awO3d4EbbFuMQbQu/us1g
9NO5u0kZfuyFGuJtyen5vooNcELaFy2PnPtlqpjWa9HDhDE6QGSvgsqByBrHwLOGKsHOWD9iW5zD
weix5eJWmYbMO2p6uzFJlg7sWIvuIzcZTv2MBkboT0Vs7ip+wUBTFmnwbZRcBprKfmnrN16VGjf+
ADV5SSbnxyK0nxbTJmD4FIaRV+zbBCp+F7lQFhrNCsee66RG8kofFbGj8u7yUie2wm+ZkHUekSV6
EqNkQAIUYzKJY0WqK59v0yqd+UYPAMEstCYolmQ1pQsivtd5zwoU7FYZg0mfvhzVKfM1Yw8pURIH
E/gr2N1b7e3k0t+CIEBf+n207cChZs1Lkn3dlt/GSdgdyg5klsXEtoDFGtbMPglYwrHRLpukIyF9
DRNimkzS/VQNSM+8mLZ4zg1OCWTaUroh+Oua/iRVhkmdsNo2a9DomMnzZMPdXSwf1kU+JofWDHPp
Vtw8QhtNr7/nLBO2qAbDqEJdriE/2GB6Q5PicN9mNS6P1iqKWxFb8CjVodf9I/rS/DDTNVaGJ2+N
utHuBs1GZ+SYr2iduW0esgxLjrj7kRjNwz5J8mJrPBspWOdpYMytrSQIvPM71yyr28KLbvMYulsn
CuuisRXqco+OD5hwZgaujdpe772KMCf+cPod12mI+kPs26Co8NHeoBtsD5Y3HppOPC1Lrz1YKPzQ
5eYvCBSMLTgwMzCEvK8SYYU151GJ2PGqF2GDymdL4oB+ddl3HQV4BJLTtJMqgl7NoZL2RdZseZsV
k0CzOcZmPlzREHzLfQYmdlIeobwayMnXJK24xziI5HIZQD2qxTy7qf3r4yXk7YmDdZJ5E56vP7v3
O4OwTGjfEsRah55TR7tlEMZGb8Yf3sCT+fGV/rJUAUsxEEMjkKX2frMi8z61Ve5xpbhofhPgrRFQ
AP3XkbXafNUhKQ3aZ6ay9xsN8gp84zYObmG8i5zI3WhsMuijodUXRVDE6qHp1/ekQ4rtr2AJUv9a
JBlbekqo2RDVIiACHTZDzaDrcZTmZ4z799usCaaAkyhGXay67putj3QMvyHVowwND9WGP0c/6u52
gIXUztX14/v9l0vR86Fs5mhDK+rtjq6iUlpJBEOWdf3VnWGfjdbBBpvCO/768aXMPw2t/5YPHFbZ
RoXHfgsX4E39V7tO3bEHpGG3akXTqv6SxTOjflHGK0SM1r3RbmTs1gfdUUEiej1UUtHXAdzRRs4P
25IkGIByIhmvYOJVf6vQMhwSXYKkUfPIItK0Z9/OvwlV9CeIVCooViNtrtsIIVIvLBq8OIkjF+I3
VzdLimdWHxstYMP6VkPZ9qxOR5IdVStDgETRsv/N/PnnPJPymDs9DOzkihRyFRXAyIv5TMxyAgP1
H6OK5quZEzOhknoJlMILk6+BqVLTQ9nbG70VP/K6ikNkL9cYlj0aEj6So3/F/f1z5lzB2myosNS7
k0YrH3VidF+7VUaja1M4Th/2U2ZuchQdSJKSX0Pm3GH6s8Ca1f7/MXdezXFj2xX+K1PzjjFycHnu
Q+fcZDOI5AuKokRkHKSD9Ov9oTVjixpfjW/5xVU3jIZB3Q2cg332Xutbh9GwNiXmvq4NVwDFbNA1
zArcJLNXaglpKgjlqiTPeBkWSLu9MKnmk3I4lXWybdyOZnBabCDdFMcuyq1tGTgHOEmQvGiLLK3W
BfDH3cgE8FFPQNaodgrcNcxUTjqZQ1JrauOc7J7LwtZXNY6ZPRxae5tVQL7Z+z85fUk/M4GX6AbL
Sd/0UGA+5ERffBm0QN/koZ/O7Zi+RbZwXKFe4i6INwzbtJksGF94iYh3VCh4BWh5IbvON4pmvjXs
vQezZOr6rDWlcu8IdnKt1U+WXSDWUdtjbtgsodJQTqEc7t0A2Y4Pg2UROotBt4IFagu5tC5Ioept
JIwvGJ/kvrAd3E+EYW4MQpbTgDlEXPfuQa8GtC+ay2rR7/WChJigQmBJwH25xvm5Q3sMESdEXdQO
sYkFVjAu/wwariH3uLhtqH/2et1tawX4e+n6EVVNQvKLOLsQzBcUEQPc4tJcJTqiNs2pq9toWGX4
GLskWOSM0bZGrly0Kpy5fnLAwRAeOhNhcT1SGycO3RqeWKA4OfbxAdrLPBtZGprMZlGEMNEYvbVA
Xr9UZX4fNeAbcQ9QEBmynDPnZRW2GkVAVL6zI6KTSrUNA7ZyFYDxW4RRvuU0Jdd1pW9GLSjpwTMj
UxQ4L9DieI7HWPCVijqDS3Msu/Hdl9onT5TZSVQqx6wokGhiwVlZ6dckK8dl5BY84Ttjk1M55Xpm
HVifyqxhKDOvy76E9IRZ3HQVby0H5a0eyoe0NqwztjJyTQLU7T/for71cz5sUbBGwX/T5mAQC0HE
+Fgq+wYEETQmyarhXE00NSu5VA1kFqNNxnC0DxH2bvpKlfhhg1OVmDUgGw/ahyr4n8y61KEFQC0J
t6qoM4BC5CSymSkrrQzB2bnRbKg042hbM3hnL6xwPuVaWUWj+0ZzfF6mdbUxFQ1atuscoIwVs1i1
y21hJPFc4SOj9GOArWfesR/acu+I6Mlp3HcYru92XC4pK9FGGSgBgd0fhWqiMNUbdJkVOrh4qInA
Cx8hdTr7oGSv7YogOxbZtgV0sO4xdO7H3kYO2H6x6AtsR2O8V1yUt5mb4/escZ8F3rva1HPFSMW+
94XY1H10m8WONjOGsd54xjY0lPAk5DPdhkerLurbzlGwVygEZNexMyfZhclCr6KTUIJV1ksUIXDC
ei3xTn0PZMw2mNyQjjIsTaXGYpFG+TnyPvfeU25ULzFVmeMV49YO9ItFkPlJjXWSqQybqWSWurc6
QluSfdS5gCF59im8Rz1bm5zFF6Z0TqkfJud88AaGVByTRVzV1F4YXRGWrgc7eO0wgAoHuFiVNcjo
XWThkjmzXacNAcIV4D3Pqg8ogD0016HLhK0Fb6YmU1O83Q25HI8Bitt1rqvrwanKXaa6/lpZ1MIp
tyaJ1n+jGbD+Ur54nJJ5qhIL6RAo+5c7Ngtza3QqclLGsoboV7YAlcCIdS1vzciqz2YT9rMSjcfc
LGKLSt1GX+tpcz9TngzW15qstNRMmCPnNWgubAvEShcWjC9CmiueZw3mO1qucpfi3gbdI4OF7MWF
fLX6Etb5zunwGmtm7+1Ix/BO8SQ3yaN78CBPodcH8+muF6l5HlsPaZzt1vNRZtGiNoDTtkMv511i
AmhQcuTiwN5Dx9Rm8KUJoBX92a9DG5bUiDS0ODQmhwQnwanfBTm7w8C58LoD/Ntb/+/BV3HzbanX
//gP/vwmiqGKgrD54Y//WH8Vp9fsa/0f00/913d9/Jl/3IuM//z0W47RWyVq8d78+F0ffi9/+x+v
bvHavH74wzJvoma4lV+r4fK1lmlzfQ28j+k7/7df/OXr9bfcD8XX3399o+3UTL8tiET+6x9f2n75
/VeDYce/ff/r//ja9EH8/ise5tf6l9Nr+1rXqNm+/cY/f+zra938/qviWL+pdPVtk3AnxkSwo3/9
pfv6X1/SHTjOtNAp7pn7//pLLqom/P1Xzf3N1DAZcBPDozGuNWEt5B9fooHmAFUiy5mfsX798/V9
uIz/fVl/ySUp9lHe1Pzev7axeTZNSGuaIDAs6OR+3NlrgX5d6zR/qXRgvJvPhb0RxcnDC16AKkQH
ds44HrbKTg6IIJYj/VsNyqFEtNui9VPh8rSfqTa95ABV0iCQQiAHUSEb5bcwTBh0fmm6U1hDorTW
qp9zcsXh5rwq8a1JcmoTHJP6xTF37bBwE8CuO1i0FdE+70V2LKOXxuREfE6DY6GuDbwS+CZVOdPd
R4fmwfTvmtOIu4daeSb6vUtEjTgH9qbr94r2BCQMyvAsrx5s81xbW3oXbnbbNmdVY7BMVDETQqd6
cce3wN351N+2Mcu7TW1jpD8a1UOl77t+qQYvXXass6Xovxr55xoymLZp1SejeBjtm9LEZbSo7Z1j
3ZT6BiDsDOxrji0wouC8G6nRCw9o/ed/fUH+04X0YX3+0+/6f7jcTFpwf7fc5q9D9vphkU4/9edq
835DF0QXllBqtHKuw5H9j9Xmaiyp6ewMf2caZqqc+f5cbfwU50mHpcApGzQPC/HP1eb9dhXbkiZN
JAp5iM6/stzQi7GcPhRSdG3tyVnLEZbAth8HZ13XxqPaY+n3JHKTofN7UmnAhEhie3z7UDbjF8Ms
qk2pVsxNkCzBwlVnkIQhMrczQO+vUh1APPX+LNcAsQTNsB+F+shusfY8xAVh/pqWjD6cZAo8jkD5
QvcmfKCcGVZL0agXt1KDImv0mwF9Ump0cyOsdmoMzLotvpjg+RJQ2vxrfZgOXNQaqYeDTTlPtuC9
YZXHNEXvmkyzHtSmvHQaY8DRWI7D+Fgi7ESTvU+i/jIKjGBM6IGNdlj6K/RMWkVmiJYOj0VSDZwP
m4vudpRrmEaLeNznOfQQrV20OZzj9MIYMUEySmAqITcHL1PmXeM1HMX5vXgxNwL6lG60j5Edvk7R
9WqinD0HommG95MOEU7LfNUp6Q5lIyjF/iKdKsEbN+79mo2qT18NAm2AmtUrttrT9LfXqcTEMu47
qzoM/sMQv9SENIb5uA9G2meOvOhGcbC0xywyP7mCYXjnk8Q1Pqre89B4+9buH7GUcpyJXpXS3LRa
exF8LtaoPmqhxEzXuQs6cquyZYvSk1cIhys3JWnCLKA+hdFrRafd0XOy4jv0eeZGmsYmFnRf+HwS
QXgwQmKhw11zcsgKIRk2LY6w/DVm5nG9lcqJZs5vZ+q91/V+L+1sUbrb6Y92LRdBb5/CBM3QaJ1K
bCaESghjZnVfonA82Ub06ijGJuAdTj8wclv0PP5y7yRN+0Qv7TFX0P2p8lLlLNOxu2Aahhsaw3O3
oZohYYqScK4I7yWJ0tdWxtk8S9UX3Yq2suZ5UNXFOpHkpOle/D4UcKAD64QSbZnUA0+VYV8N9YrQ
j72ZuCclBtaRj89MD5YT0Jd573NIXJilpq9D0D86fPDTZaQXebLdd8sGEKwCQZ5hqL4fwkvu99/e
hjLsHe2o2v1xujiDZp7iUN2rcNkHsNnTX9cXuMxl/K4Lbg2fFLO+BdQ8ESmL4pBpAAAUN37NM5aM
LPadSTBIF72mvEc1U+d4i9e90UzoG/7cXhzFPjEdfkwRL3UtD8R+PE4Xd7pIyjDwoffcF8bnUfHw
HdinPL6RlBCzwd47AbHdfZiTImuvpGdv1NE4XdchnR9/huaLgy5vS0lfe4DEHB/Hdq3E8aPWbrHJ
vLtReyGuZB64KlBBbqq6NP+muL5Ccz7uYkhikZ3ozL9dU/sxhCrsUkukUaihSO8viUheg1o+hHQG
dSN59xL1kfrt0db1x1JBiOeJTahYmyFL333A33aVvCodfLXE/RwwFQETxmeVvGdeq8/rmgUZ01hI
Q25NLx2eLB9QXTt25DB4ZzXSd2pKmhIJle/TXz7a8B+9akeP4L2q1UeEMI/49xZt212cKns3pqaD
l23FtFlOe0Q/d3ysdpmmHRqkkIuhx6g80ndoIGDNNNl8UQTM4GnTsaatS5T2nQsSKbYbgLHjftq8
qlT5WrWYQitSM4apio9e86Rhm4qi92nddtZ4LvVHsg6IP2GDahRQ8ZI1q2GmqvFo1kl3ySJjMx3y
iavcfPdY/KPK+76qc6fj+I/XB5MGQzwSkanqfhCSOCFe9noCDk+PhwbFyNxz24sP2d61qy2ismTW
sVEJpJKp9yBcY+sODhOEFhw2d+70QOmU4XMqzWU8bf5WhPMHKTyAr+qpjPzX1FxWevWpM/sLCtV+
1jXRKu17iI3cDDEyFFu5n66/3cLKVDXvTQ4werd4DzK6LfweR/CccviHJsneLaVaoYObp4P2dbpG
ZIY9xvwi8FirUU0+ibyHR2Y9TvslHvRX2yMb02OZh9k7psp2dl3zZmAhRm6PSvMwyvbu+g2+RcIg
zX8MdTh0FMfDmVzjdmqSbv3tt+CTaGwcpvg/aXAg7Gelq0X07qbRu89/r9dVqPo6yAWtJ+gCZXv5
12u5/8u56UO5989Oaf8Pqz2L4uifV3tz+fnDmWr67j+rPPM3ijH4iZ7xfYFn/uZh4kcWTk7fVP3R
R/+jwNON3yAuumhNiGWdwp340n8XeIydUTIhN+Wgxv/9SwUeleKHlcffAL/bNh3E6VBr3Onr382U
q77rB2GALjUdaBUKkfCr1DdptUe4CRtaRG09kTsr3HSlLNr5kOvwAGgeHLy41E5hV/SPPWD1WZPZ
3VsPrtsmaGAbhSbOTWNT0saP0r3j4jb/7sP9H/aM6579/Z6hQjAk6RvVFGpC3Ac/vHLamHGNtyBY
Zzz4PFgj627w4NY0xSEaLHcx1ARaOprarpMiQ9kY2D623FMVjPm8cxA888a3vUfn0s2c58Q7GyFD
MfrGb0Wh8pUkyJekl9+oXjw+mkjrwGM/CT1lqlf72fL6dVTH7XJwuzsrKN1519GY+/m7/ItIkHfJ
mwNpwuVxVQrwj9enTEU+BoB7VuX0osoBDExhaER0jNWUH0B+nSwkk87UWdtqUGGnBSDeufVbOkTQ
CzVGJBUo761jFBcnIs51zAHW0obOlypzBnVq/rjQyOlfBFWwGUoXuTJ3ws/fBjflj7eZ4XJ/qdMp
xwXj/cPIiIhwOxsHxV21aGCWdFlxnMPXZBosxSxwW2VjWhDo9QY7kqq3w3GUN6KaWJiGgkmmyasV
mRoFlG3zQLSQ8aBnxEcIESzAxQ33CN9DHn8ex4+spaqhJc8QJlQPqL/hsOjtp6IcSibH9jBH/kZB
Oygn0MANiiu3nV/7/Uwsn4ZGb06DBGnEv3TDYefp3U0TgVqPLWCHuEMAKMcNFImuqV+UbrKAG258
dPPxAawL9XZTPBvhbhgq/rJq3F7NWxnH9npyTkARHJ46JiwMHgH7+4BBwuewkFDWa5IH7X48SBB3
JiJZxf4qzfRVg+N1SgVeOBfbxBRkb5wyJSbEpG5wZ5AlZjZQS5DKn/SCbunPL5v+o1yZcynKVDST
lE300aeGz/e7Q5RnAQ+/tsUEDas2UAN8Fj6ivcG3Vgh6OZZ5g3PUlXUT3Td2be35hNcR7eilhh5o
JUW/ud5qVlIvI8Nvt8R7MyEg86ZAs//zFwum9YebzELQNB2WJ4GnTrX3QxWhOUSdSTLevu1lI7vD
Wm2LYW8UMYyiAnI5dCRlk8MQXBtl91kCmr4ZRLRJ1HyTWFa/I5/ZIXJjsI6xlj0OGvVEGGfaEtq2
mEWKrDe58gJst52HRgSthgPh4bowB1t/Rm6nLNysR3ri+3PDNKIADU6zj50aBE5qkP/ix8QOKo7Y
6kP/mCQjKxqGqV377kQTUaEAeUSg4b5fJpVO8G/l4d2OyWGk1YY7F0LUCF9hPzij3EmDzJdSBYcf
EMbtqd4div/50NMtrgJzZ4mxXGZeLaF0aM84OVtkhKaYW0MoDyJQHg0INYsOFz8IClgvRa/PhRPW
C92vyxuhApkM0J/vQpAQtK2zY+B0DzEk5uvysytzZ8e6tc+1ytrXvd3P26yM1y0JHji6fATIOnd9
otGGcmT0NJioaq9PDFsWTHyrhDNK+JjlnWC4aOn7KjewtFRNtHb72NvVSgLN57rSdA8zGalSgBNK
hotWqJi7zKoubuc3R6sP4Uh4YTCXXsy+TmTxMvbNYdONTjtD5cCyUvN86UYahsA8YjLVpjsiUx6G
0OhvMHoHReHetgPskyYbvqicCSEOOLeV0b85RsXp1Q3PXcQnr6XFsKtk+hRZCJYr7ZTBnp4p7WTO
V5Qpf8Q1CZQVGpQSeLLmYD5PRxunhsWI6btexknqooohulxxlXpzfcpIiCfW2OgPivXUudj/PTM+
YF5csxz9PQi5k5uYxOD4Us6vH3XMaGmdm3m0bdX04bpxCbOt91h4znpmkgkSFtETuMVLoBfO0qwq
ZonQRJDcdhHzAWKRvbrd8F7ag91oxiwTorqpzPSzVwm8ZtEocPQrCSe56CnNcdxKqMhrpxDNQu0x
L+sEsiTmeDIGDTpso3D/TXtDxjh7GoQPuEi0eOGXZEzOnQZ47s9X+dW9+P1jn0VOlWKi9nMme8vU
Fft+SxpCN0l62cZrYxg60hZDc632voHibrh3Bn+4JSYOAYTYkp3F3U62ryXDcg43wKJvwYzp+uDO
4favtZ5TAkISVmHY7oIpTwBChLNMvSqdTcxzi5DehW5JZxdpg73kWEcGOBONcy5DcdSS/I6Gx6KS
fr022T43ozPc++rN9a7uIaz+zVNU/8uMiCb6FGdMOAFqSrblj+/dJqaZSBsf5KSSH3QRggfnCb/C
sqbynNg1AEV3nJ0SA2p1RsbYuh00QFYJOTx9HcxKx3BuI0LqOIMzH5Nuby5KGly7OgP1IQPNJM6+
LJ5HR/9U9Wp2mNBDf3PUs36sBCbBMAUstERyFjDF/3D9jMwEuJLl8Tr1RcNTTYZLIlp0k5SJTCle
0qy8yXSHyPsI70Ilvf4MTQgN1lkMITN8PXkzW4xd8EOIYw+rbO2H8iHRMBYa2tB920KMgga/0bfb
xLS2SRirG/ScT5Umw1lhJe8aZpDZIOVTFWfq3uviz7JFujzWtBSdzpoete4RARb0XGPv0R5YXetX
JVZfAtljpNRdmvT1sFBMYpcA7iTbSi1BNwRFPG8INKUcBNhWybVdD7jxFXYATNPH2JU+aciPyC0W
P18Vf6EGo/thTWB7QfhEO1n/4UE9UEMETjLl+1DtEdIYwSUye2WmUz+uYzksm8zvbmpFG26kpqzp
zbX3HlK1WCjlpUdBnVX7SiOlRkuZietlD/lniMsNOq1k79Eww/pQOylwoqG6yMpb9IZmPlqFPNNw
hYHRdesiM99aP+cgm6IDUnN/32iRtsbsiFV3KjqDVG22IfHvPKzY5sfwzvCSbknnOSSdtXGOEGUX
tQTqb7T5WoGZMG/T4NJ0ZbzqG51YitDRCcRU33/+4WnTLfdhS9GYdLGdkFh3ZUj+YIqyu76QfYCD
mYETT7S+f1ESQh/i2sXMqFGZNZq+u1Y6iX5XAqJVyIvdJt4tU1FziyzU2ML7Waqi7P9G1Gb89aWx
yzEUVtF0aRM/4+OKp8nfwhtk0+4UF5+KsOC/KGQrtsZXJZMH/Ft4lg1G0px4+iWqDsI+p6DGSDDo
ubFN4RwLEe9DHpizsRgfoDK4u967bwK9vNX84CUEdTMjuPOkjJ21tMy6WElcewLNAUpqYs1LXbZL
DFUQVE311Ie9yQM7BoYG+Q66AlnoPhX9z6/IX2iq6PdwRHAExmPA//x4KtWgnjQY87VVWxZ3RZM2
a0bjmLN1g2OnXDNQHrYxZqlMyr0wcnOX+sayGAPtoYe1hTOhaHxv7RolLIW0yNdOgsqyK7M3ossO
vmO8alHc3aiFKikEE2wKY3PuwCIadJVas7KPfSM2gYqPV2mjdo/ciLYspcy1QPG8DFp0ZoCCT5p7
ENmrOgz2qpp5mwgmjbSQL0wighx5EFBmxEMtMMGt6Vs3XpKLpSzMdhV5Q0Sjz6JP01C21QWBZrHS
lcwgQRf3DX1T9BfTEQCrK6SoKXHUiptXWsD5HkPErEe3uLYtsjQG0sDqIdf+hnJ61Qx+WBa0HlgT
njXZhUzbmTSe37UGYP0pRseRcaWiMFrRKTjH8Bpz39j6ASFGVYHeywGpiBOUfryfFXtaTquO6YoT
eu0hB0MSLK3UNhZjhiqjw2S+dytxzhN5D9hWW2L35zhVUHZYVa3gJU4ce67V5r1XAvguQic4mpVP
wWLl6G1GpcYyzEg1KNEU6GZnA8To78JW8fcEOc2DkgpSmAXaEFuos9IGQCcpBZgIS4E2fsjDoy4B
K+F9LldKUGvz63BDtGq07/V0HSSWsf2bG/kvRxI+Q9xOto7piZPtjxktwOBgbFvQ3LtIepA64KwY
MtkGKh5mpH6kDoyY4Sv70Y8Z/4AtoW/hh+YW8ZffKPucQOBFUkKh0ku8w73ewDkE0z+3y9Sd1Wp9
lzjRuIWkhMA/KTRs4/iQ6xY1R1FLh5Q+W18OcL1mjo/yCAv6uEwK8C5epNizMsBLrrSQJbGEkoId
CqjlsX8ppL9RguF2NMkaEOiSFhqAPNclJTqXb12RruzU645jwGOw6BVIJlAvtyZ5vsLh0KF4+QNn
Rq5vJ5+Jlwwpuf58adda0VBpTZq0mnjiR0s74Wf8cnz++UdvcKv+uK87VMm0+00DyYCNy+rjDdzp
YzM0FGcrS0M8GojCnEWDn6xDVGALlJMRx4IEOVFNkHnIY7MPeC+ewThc03NvilfJ523nqFvhef2N
QhtqV+i6f6pUhHujL0OY9Bx8CnPob3qCNGeplanb0vfcg4mW27fDU20Wl7RjKBc11W2AVnINOJBg
PB+olOyRNEbSrOn1jnQCBm+R4AwHTJpwgQaVx1/fw8XhLuc8PQpt6TcldU2Qf/YIPDyIam9ambI3
gS7OAjxZE5gulwthOofra2Imm8yrvAcD3yrjTtUIR1TT5lLX9jGONX+VAiGieUzLe7ArgnZKFOwM
/yp84fqbV47Ozbf3Rgd9yePJhfOJ7lInYH2d5z5kgcHQD45w5zYHnBuf+jEbWzgeUGCZviLzzqux
39cMmTbXTxSH3VkEXXKIipgUi2qPN5zWCtSYfa6ITV4O3QFghDrNHPNyLJ6v/yQcOS6vZ3Umuovr
x9sFaDoTxwyOaggxuUlpBLVhW2z6sXy+vkcnVpddD+eu60Z/o/vGJNPlBNSRNH72VSJ/r7+oHcR9
Z7j1qVVsY6tC2uBoOiwR/1dLnkDJIWiNnGsdMdNGFLpyi/7gD367QW+p7fWwf1ELjJP9SMrl9FQ0
03HcV3jHFWKPN0qTQg5WaekDgPO+XZTAMOIdkGVrBcNNuy+aIts5jaqv1JrBN8V6vQ+w+SoxuatU
nMaiCIt4oo4SkhsGdGGn20v49rnTsaRxtO1yV7sQ3gR9WsuXLSsZ6/DJLMbyHfxbbBGuVHfuoXfF
OybsyQRjOPOqTulqcFSjlDCnLM0IZq2tnxvkdmuMNbdOTqYWR6jD2BKYLQKSsAkr1gk6zwV6ynH3
7dVH2i4wx+oAooF23LRMGgyos6ymIPQ979UgRxflL8psLYJmNt19OWe0mn7lzikNgIgTjc8sJ8/K
QNfk2tAY1QZuT9OCZI574hCINSpgRZAW0CNcVDaRV3ziMp5448k549kAf7W/QXeqLfWoh3YbsrXI
6YLWNZtXomfkreZJygpo04XiZ3ey8e0lz7x+gdkmXxpF5q9M2cV7RebxXnVkttQinfkuAPX3NMdV
xi51NBWucI1Kb+YWtrcGx/vIxVVICkhhWJlEO7qtai1D174rlYqMVR5418vlJlVNz8J57pNYvxTE
ZmkMSBfYUrSTKuRZNaJ9BEfibkg2BIMXz9e7UXLOWGGOQrVYIt2j40ekhNrzlBv0TaxF4bGBIH5d
J4Wa+gstrrWtCJoNqZk1RAfjhFlL2Wgl6PeyQnTUJ8OTGob1/rqqNbUgIhrB5LfrZowDN3pn4jFN
iLZPkXvBh21DyJaAd6+XNm+dcyNt7TapP2OkasPCuEszO2ezMlnTMvlaEs02MuC60yY+HqlqMRFe
wyY0bPh7ur3LOg7gVirMJdkSHPwaCa8LkaNRmtw5UtFRYfmfLB/1uHAprBAaFOssTECbcrRYZxZN
hbKH0+MwxFsHcYQsJUkWtiHDO2koz43mjsS955nYeL6TbCwXLactsOModrG3GzoshYueV9p0nIkb
0RttzW0Y7IqUgt/jyLrycifn9OJkc+p/MOy1/UjCaA211RS3QeK9EhzxEHSd2DsjY9/MTc2bivwF
14Sjp3bFziuZY+ZO9JKq7Xi0CmiYMMkV1x9eOoA3CwPIH1zndqMxMJ9JgDbwDZsBWmMfbITUuX/h
uczBwYilbRRPGrrV29Zogcl7ZcwxrE9PtGS+toYlVq2HK4q2hL/3LffWkbSAU5z6+yyyXNh+9oIc
WfVgjuP5WrqqaCW28D4e+tKghhpQGQtiY2aeUeu32gDjwGBpBwg8MbKFQ3sb9NYFfKfvxYi/9TZb
jGOXIY0BjA79trhLdUW7dyobuacZGbfX9gFBYgpGB+VSuX1K4oblLk0/rc9GrHrocdM8m8uWI3AO
zHXWRHhVrj8m41S706Jz7/bhIQSvCx9X99akw7z0EH+/vSjVDLxlTHzvyfDHnR7Y5RKVwaLmuLCu
XOFshh6HkdeUNE9TWn7XDSDMOmauSTevovZeBbOJQQLizNRszKzwnESesgUeGYOJ1POdygDh+mO2
6qQLic/vNgo2OsZBBZJiI2Jl1Y728CAxiGmBuuHCUiAZyjmi97fplURddKqLhltv1kaqgMhvWv9k
jh0PsYmKZlC48wrR5OklVLUizkChF71xTEvSiadP/roJWkb/HrsKMsRcVS55pyazUX0oyM8lYG9c
BAGtHUermrUjOOdruIO2uTIIwOOqenDSpr+hdkasWGQbsx/7k5qXoJfpSV1/FQqkz32HYj2Agjwr
4UgPEnV7pJP49e0iamDaoYBskCSXmwhnDi3rGQwpeodjQRAy7exeOOiCvJrXrePDsDnkz1W1tSC7
Z93G1VvShMF+M7+Gt91Snoihg1WOuWgpunRdwh++8Uiw6JsWe2TfFQs3paoQndluehpby7EcGkjD
NO6h+iQYPo0H6tLm5BT5i636u8ig11IWlcmpoxY0X5OS7QfTOXkWPogq4rFRKmW1sB6HOLu7vrFC
a59kqPY3lSMJjOooq7KkfpCKi9l+UldhSkBi1VfFIiTkiRgpPtmiAZ+k6Hh9UNsEuDR5p6hKP0Ud
xUJZOl9y3XjMzOxZzQ2iz6cfSQF1YTWLq23XEv4lYyW49FDGmrtM1bX7rncoytM8WcWJRmWujhQE
JKAZpbVweerFgNS3GnhDcI3sjVgdhpMX8iqcMXoKof6v2QHfI6Kq12x61TwrcTRRRTs3NbVbFkNM
E07XwTJhE6DtaRNj4z2ZdHOGogt3QZ4rK6MYeRiF7ec6z99E4sx6s1UewZnSdw9mJu2sT56b5HCo
ZDMbLdM79GRGBypZ7mOjiU80PJZ91j+xK8pPQVfrs8HPunOVJMSMVNJe23HrbrIg3qamMxw961WW
jpz1ZSsvEZRp3YFb1eghm3JADungCnNnYGldt1aqLDvij526vTdN0ayrpH4SpsX2R9rIIQURScY8
268O0Y/nAHFfNuzqtaOzEzUtrehEjP1KsTj09IoTH+MMSVtUP02GHPIanJUQHFlsjGgzFgZxEq7I
XkXcn3OaogyLkvEAsZIDZnP23Nh+gfQ1T4SPOqaxexIsHgF7Vpw2EeGWgkXVwMzlOdrnWzon7krU
1EWh98X2kRZGIUPNnrbnJoDtGMVtO0M/Fl2Iam9mabnT8zWtNnGjdf2aeXZ8LEIJ9dPDb+Z1xsWT
Xn5HVTpFl+nkJCX5pamsc6vI6lAX6vO3rT4a5CbRiEANCXY5eciXRSEiisToa2Wq7kIPJbE0OI3m
hE2FawNgXqk2eORHO3szSKWRduQdaAHvMiYMW73AuhOEoQOT1twFSSa3Apvc+vqnAILndS1BMQ60
uERNtYIQeYZjCjJOJeWVlb3zezIBfBfjkhNha8XsoW+E0iE05vxKc9xdev6IuY67aJ7DSFh3oORm
7GoKUcqf4MiMk4fwOSgz70CeyRfXePHrVBzVlEMQeSUIo0QcnOgZAAovWbP9xKUb2cNpPORyniRx
wSr0xCJpzW4ZlriPUnbIRQ7RdzckMqdBkC7DdDx3rKV9EZezTmT6HtHMmVYeTImOdlqZVgGiHys/
8dB3N51Vf77ukkOcnPl6sVOJsB8SB3t4h1uKczYogBL1kUpvOA0ce4GL0ltE0tihxKm3JaCArZHl
Cjg/P1m4DmFbTRKGENKC1Tj1gq7f0dIi2JJa5R0AcplbeoPFc8oBdS5hKgLQJMmiyrJVgm1lQxpf
NXfCRq4tPdKWDkq0DXinBAsbTLco1JMHy8643nH1znyfvmqOdoOMEossn0a+lgaYRm1qjVzvJcdN
FUJoDGIdxBRvqPGUtljhkd3sMV5qq4g72MchCoegHhcxtNegyONPo1t+CmARsEdmCo9x/mRxbZAP
/id757EkObJt11/hD6ANyiEmHITWESmrsiewqswqaOnQn8Ypf4zLUffy8V6zZ7Q3JgfdXd2dkREB
4Th+zt5ry2ug2TPRch2hDV5FyhXzq8rQmxe0w6inAOOObfaetbQs2LjYe88ho9jKxcnXknfpyWJr
JnGw7qcq2DN/Yf0RJKmSW2gxFouUbcUqsmNaJZg+ey+65NrwTjN1X+FHPHr+cB/8IH7RCI1H8PGx
ZIDoYzasM6diaGiTPY8CkeGtjYgj+lpKJfLbdHtEm+wHu64a3ptkjG+hLPZ2XSa7tASpEFqOf5hL
5xqaHU/z2brTlwtH2/0+ZjTRLfsZAdh7q86kFc/vMGCtG8X13/TymUhQ/CxLu02+DOBUxzpwD118
xhkbMF3WsTbOzdiIF3TLQHDZx7QxCgDd83/hqtJ3lbqOgqGIbgnKHUpZ5yrAb79OuWe8himpMGXn
5XfQBiRGePkjwOT0p3hLbDmvbacY7qhufwEfR5HomAESh+Qnfpy35fFF+VyfQ815qj3dPzeEbqya
+b58Di0xLyFpfTsrIcBi1Tq+ftQPTA6DSzmNh1nWtEPUHMnD5zc77GNbdqGn3gYYV6liH9nTsUnb
feZT3S/7yKWRXlWOEk8Qw+BMhrUNg4HyU3U1FqHeok8adAyd4PYpbsL+p4AdJkiw0EY3PEaNYZ7/
7JvqCgp8Wn/BoLNoO3JAx1R2p2ROdh3Tmn3gVvY69zjA3jyfNCeer7Bythh2jY0l82HDbgCuQAy7
WG22NRM1HVh75yKGeNxlc+1thpqgVG22A7J7k52Z1OYpzWZsUGb2bZDw8rQgM1+TzCYa0DfePDEj
a6GnBCuAyGbrVGpEUALvUstLdg9cd+82n3NTBeBz7UM+0WS1qWNSG3x9YBWg4HCjNGbFLsnkI9cm
OV8FOzfUAB/hWPwMtzag7YcdDN0Nn84Ev242Xs1W+z3FPUNhRB4r1KAI2p3ZviGqesRBGOxlFU7n
XANh6Qx+Jfcm1nqMJcSSTcH8vFSRTJ33Ey3WqeOZaNZVu+oH2cIrh84YVu3vwYiHQ6fBCZ1a3aFk
sXQSuyEqpx3uPFALBGTU02PE/rKMUOLGxqHXZ8cSQKwWInysUlqYXjsD2+oFq0vailU/XWgm0FPQ
imOuSed1VAfV89K/jaKa7/STj5MLCNu3kBrUnSWxHMTIkLOyvLqz/J77GG+W5ZP3XRxurnUXCGzZ
6tAcmEe4yAxFMKHp0QM+6Qm/U3dB6Hz1hPySeu2+ZK7NPeSXp1EM6Z15AtVsDgI/biwbtwIqsiZB
0ql7lb+vKtUHB2P9qo3Ol4YcQZihPNXTq5UxaGioQfAar+dmF6Y01Mccyn3XTxZr/WgdutYg5bZz
dgDczE1lKkGRiL7Ayyf3ymdF/8feh/hPMjP8cm8OeC571t6KGQpxwRP6iZJHvh+22d2Q8ErwwKOj
buS9LsovLWzlRdfRrA4DLUlPZxwYEdA5lTMYaTmt7RaoduVBYXYqksDJih9XSz1QcsNuIZDQfdBg
K+M31OgOtTk7uJGGEc4E8TySbG7xDIA7iZLOHG8eW9V+qPqDJhLaeHayK8jMaJ3OPBIb6h4spTR0
ClWXztq4hxKZgeyPy9MyN2/7MnyQZH/DgB41fnGHVoYnuYlGnlpOu2WubFKKSwIBpvnHMOj70O2f
XGk2+7Th0RYEvY7iD960E3g/rJG6OWYBfKo7aua4qj7bMABYB3b8bey7RwAMczMmrwU8zCvolR9l
ZK69zoTPkee3mrngY9mOmTopB6jCP7Bi+/tct26J070TG4n8ZLKKPf2zAKkJMYvL08NSApHMq54G
iD7H0W0YOGvWowhbe29KIz9gcl35fbBjH3iK0qE5DO1HbwxUC5H1Mkbur2I2p01X1s1uHoacRwVN
LGlo+q3HOb9GtbMcxgxfhGqo2hU94EWJVJhT+jw0ABgc92z7dfu2KLA0J2vWlVMUq3I2UQ1nVkgR
j5YzA2j8JAxb0Q9dthdpIN8q26SQc+CDL5qT5R1TQOekG6DXoaZRBHpM1M2utnpx9tHDhVP9KGzw
4jABdkFmsf1ipJC5+bGqi5OZFvJURfNbA2/8pjjgxUwOyzh4W88yq63VAb5hlFE9/Zm3fgsds9pX
Emv0XLE9wolCJ7cOn70SBn03egAPuV+5Mv3NnI5/Ezx5d9OU7AvNETsKXtopnZrotOVTae4MZjAr
kdZPhFIRzYVvpbCGs2WQQ1RBR9i3cnwN9agACWGQLJIIZZKP/mgJXL8aaWJ5kPIqbdiB3jiW5Fhu
xsJ8goLR7J3awgu1SJVqdlM7zQL1UCUs6bLV/HWiRWy72eMwp4DPnIz2ykymd4tl7B1l1DfD4rM5
vD/4hPe6HJ5YG56aaUK7k4hxrS96r6wVVzYcyaYzg2Drmu3TAPdoID1771oDiwpbkKYm5QodiFhn
zK1LX90GMORpjovkQlrHE235bmvrrmJI/gpaQ7sLtp4keWDeWUg6mhZS6jVGdLCNIbpDUvdxIdFy
S8DeXgT18TgbPnmSsbuaKCu3ZZmQlmY6dwcWlQo1pGR3M2Tu/vTMrzbO9qBkEeqSatTtl6gbUerg
GvyKO4VAnLe5ysWtyYOtnxvDg/v1By1YJChNRUdrZlMYedG50E0gyzRaNsPM4AR9wKNt2vBkhNq5
pGV9gOHAqKapHaozkCRkJyQHu6XMEaYNCM+3kp2tArV6bUh3Tew9eaqt7ylVshjaZLVsLJa/uVVf
Xp1cvGg9QeGu9FBruTOBTHl46bzAPv/S48o/RhqtD3c0gnMGuTZb9UaF9EbwJ5RFdLFZeeX3Nq67
I50vfzcWX7ZqyhrdmzCq/JbX+SGLScasNsQCR89TCHhf9chyMgHUVwQkXqxNpHCnobSfGzZgCuUF
PkXgep1sM733efdVtRHbacvK7lHqp2tPg/+RZnG+K03W1BFR7yquDXEWdvXG7KTaW4ojYZFAical
JrsEn9kmSPHOuRyY6xSMML1BluwJgpYHFym46UzshiPEbuFhdICauKT8Tcy56JmX4I27pFo7hlFu
c02oejVD3EF1YATwloXfRs/NBlXazxTMPQnR3coxSv/e5aEDAD4jyc8blHshOqbWtBvcbEBzWJpX
NzDHDYWR2KAB6FYD4+Bt4b/wfcJtKVz5Sipihr+OAPeZPdWrMAP71Bb6LxoOO83p4+9N1k+E+pJ7
XJrKnu6bYsWDHxSJTzkY563Yxg46Q8GmBqUwn2cezDejasWG4funUff6McXWsfYCoE9ZTVyhlhJ+
PnqRuOZfMa1B8ncyboEBxA34A+DOiUW4m9GhCUTSQntCM7h+KF/rPgH6rbqNUuolYkrvK2r717Hy
NDhcbQcvyg22jH8ImscJFDCl2C/PnNTO2mNoNcwmhlcic1IiMEi5nh3zz8VCQgw6Q+HlkLw4y7lI
z0AXXADi9leZDsG+q9WyJ8tbXLnxXYvZWLkGG3+lAwsNN9wQUMLsO9KoNIOKhCA5x9um8IZrjpHN
RqhK+rLgpvasrYjd4dTpxdMIYuHIHuGex1K/OkklN0YfHJZ7m4Z+v6khC+xEW3Qru/CRCLjOm13r
Jy3MhtOyzuhleU9brTwVo91el4eatN1mazblM1nezO7z0EKAx86UP5xk7B3Z8MqnUGqAUf3u5JeE
pfTeWB+cvvjd9Oa816z4zmDho2oQZ4SdxojcCD2eRq4LX7OR28rBNtOmMD5aKwfFRYD6XuTtQRsT
nonQYM+N1t+asg/OYeJ+Deg9sNWh+stzUTE7nIGV6WBsUNLKx5zD/6kQnHPZOMkO0xaunUiiEXYi
bzdK/bu0p3avA+QkdC6ZmJSmv6vai/YRYRkwNlq2InVyXS6NOZ4P3jAbZwj1zFTZmt+a2jtrwWyc
ln1U79A/GWp3E/qdcYYH9GWYOTMGEYabpbuazDBV0QV9unUlzpFtPGjGzxfq4s2kJjoYULbLKlwL
SsisldnesEdo/eq9urq1L4XDgJTYsZC4SlZmN6hGnmnep6z84ES9ADv9vkxZahG8arM5nGhoAZGA
doCHMJV0m6qKLa8eAZ1wEFKPkPpirOr4S3YsU+55Ii6YbjutGqLjC2ZbGzMm3MqcBEk2WVvfg07e
E8GEswebda6kla9tuEThQCKCyR6CgoKLf3CRBWZhTfoIwaOcm2jd1fo7cF/0nFb7bgTcwrZ1MRDN
n8MKba9nhrQNUTjsaHiR2hr3FpPhqTwuEkKnITmqs7tDZMv63Nj1vc5q51JleQnSv/Rp3Dsvo2iM
F42reT0Z8kVW1vRSO1xN8bh1WVP8vu++OU70RfIowYoz9aUttANRQ/QzrewsQ/G+FGHLJWta8y4d
2FxDLojyojz3EVHPjYdI0+GZtiwUodflu8KMz4NRfi9CjkxRpZswzaDYT6U8+rP7WqFJ3+JN+VZT
et4EgpZNmQS/XQYsW1Y0YztW4bfBdNYSjydCK2PnSt/f9EiP9dLR8bbMBIx2HVMBRzN3Mws5eqlt
YWZk0dtReaJJxfqqlHtml78QasJsSRTTc4VGcN3Xvq+eK+gCtZj8L2kOpK4lP6JcQuaf2gKBUmTu
/cKGwTeIT7+Jqns/Ar7J8aou2mcikVHeusjL82Q4LdciK2d/ymea8GpW78fhhUi7YRP73q/Y6Xsi
ZFA4Iq1KSr+9RyK8zBXpfKP9vZxd/Sb+biacsXCj1vgM2JBaQXAdEqc+LLKTIVRg4Twmc3sW4tzZ
nn6LbRWuXHlHGEnZcblHyjg+urVGMgd9oc1y3kqQ83z16sxEtiSHvTpgXRc/Gc4QdrdxpG3+jUcR
xo9Fw8X2yYadEbgGaCq42eJxbWIdvQGW2pcieY0Cy7om6m+gqNbVkMkL3t7w1rhnZG3fQ0aYz+TV
d5c+68S6J7Y7fWli82VRQGRehJUH5VtYhcxidTqcTkoEBvLZnT6110XjELTOdG3Et2U/MHivS2Rc
rKKmlj0DTQIllsphAsntWPu4hi+RIwjgG/jz3BmkTyqLS0eT/1bqw6tZ9/ZbE9ZvbM0JsW7D6NCN
WFIwS5qrUCO7AooVL+DxTyJ2zWPQHnMSKUL9jWKkPgR2GFxapZ2u8+lbk0z4j2nWxH5qQelo//ar
2HhNsWfB+E/JM+nAdAvLvlD6DhvTH8VdM3iapKSfpYHd3LyujdE2ZrtMwTGl8RvCVnElZ8ojQxoG
sOfTcKhN4yITbRu1afVMJF93NpzwKWqti8l6+tZXsLIgUJbXJia/c9TQugYhMZR581YngzwC3txO
asqRJgynqMvG/PeIoumxPOiEQ+8ptNJnkoWf0jbOr+Y4vOPYq9ahNbcX75NoA/cJiNdKyF0wDta2
s0ieD+aXQm+yXWgKyi+l6aoz+xKBT0bY6Bx8h/z0vkfWEvbiUjFI1iatfitE4B0Sem1DMH8uo3ga
N1xtcXduLR+lql4QgCj9L7v5bDzJcMOr3puIdFDRK7cAcSkEQNinlHVl1c6zT1uAT1qjfsrnnDkb
OpJHTdf6CJsJadPg20fX1LMVu6DvtiTmb51rrbUxsw5kihpVVWPenEipvkJKf6kWScosY+jzxooB
IKCqWS8ftmZDzVL74riT1y7yfqRe1DC+LT8gS89rbrng4BjeNe9muZtnl+G4TeHh9xNb7BRZlsss
bs0QSQLAJ4GvTa1fxBASnyrt6DEDUsy5PwI3sD/p+BjpC5uJkpe7dLjl1D+sLCQPpSsx3Qw9zSi2
/9d0DI+JJmhSpTnZiprlXgdUoRiFe5PCgmd4rVXOuqgRfQhVs3s8n7cTtfEmDaEoQTWnB+Sp+yOO
jYtYJY4sHuiD8uIgGqu+FGQlfevisVqJXuiXTEdOq5HA883uOfo1Qr+vqXeiZ7pLIGHjDR314ArY
t95MhbC3XVtQcJnsZXEsks0qkklFspY3U8D5DwjLIFOcLW0BQEPWrKAi6J81H0SiPXTGh1nPX7U/
sMwjfzGEhn5MdsbKYAQCpdWTX9h34KhOUXmrJm1bkOl2CceZUSXvvgqgM9E7cszj8vpmYpARFYl/
HzsSwsneAmTw2emIOKo+ND5EDfBWZi85wqRLRg41RgJ/NwNtPYZj9KzoWrtwWDR2JmrLQuysHqjr
0gkNtZ7pL0Ot/h2pifOk+6kLHW6Gc6E+XGQMH4MzRcflOohSNu1F7WXHyodwZXiiPkxWdNV1aV5b
uzPuEk90GZ0DfexehqAPjkorHXaphrmvntddymhqmEA0D8WLMWDhwFv7i28C9F7DQtIqwprjF8c+
aqeLExfd1iQuS2IbW+OBjw5LP3eWbAB969McmnHNw7j+qLvhd8++62El1M8yE+bOaWmjULOitOwM
sg0QCK9tkoyJNilpPKExvAaANtDU/cy1soFmMpFQNmu0d1KSM0N6NOuRhsXLnNFKSTUr3BYR2Mne
SM9IaL8PAL3fBqtczb29ndzCvTt0DScm8s99aj2ZScWVh+XgFGMXOZRR7uAjm/xVptkaS5Zxt7LC
uRtqEQSbCQmSWUPIQK3oHm526ZrRvTZND2EOzMiaS6HZNHMTHv0YTUrVEGsTVSDXh9eABuSt7fNx
VfQMUJqyPNrGPDy5MYPLibFsPg6XOocoAC43vdfGtHGiWF5SekZ/tHg1DZWjQX+sylBIbZoE5hvJ
c1CjrSC7MaiazPyx9GX8idHvn2HAzKhn21h6egneltnBwFYC+Cc+vx5pwZ+LPPJGZmNVba8Bx38a
s9vRq7b0d7zEABAi0oGk57wt79U0sENFEKY7fRzZJXZ5OV+oiChuF2VcDMx456rynPuAUOSJFLfc
KSE+9dl9Gga6NxM7d4i9XL82T3w4o9ZT3LvZXfsSnkaHsXGeGZ7+qMJEvRNgAab9zGF7N30h7W5v
ZN0xLlL/og1q2iGchmSqlA6oiOObHuQd2Zw+az9LuYVs81XLjYP06YkWDcMJF/Pe0ugevI4lNUy0
s8Vo4N1tGMS5E0s3sfZJH5gUCbaJr2w8aJ1H9q/mvLlG+kdegHcDkYPaojpacJjMxL2Kmq1g3rvo
kD36lKFo5S2suCKlxZocwrNYZ0rxWOSF/w0/XT7kr77jPkoXEFBIVbAdG7xIrWKoTJFhwkOhpFvq
E4MHOxRMJNd115JOPc/kDqu/0Q7+qsdgvsep8aKXmH61EVcwCCRmrcK6Wp2/tRClH3U6qmtGuP7d
9UB0LdeBO6bPEdGyhI1/Gm3yVnUTmrugPcqoBSbeWNzJgf/LtzvrJSiHc0Zb4TX3VQeUBRx0w4p0
+emRYJlBZdDZt5HGQUw3p0oqJtDNuVZeV8CK8uB5H0khP710TC9t1f6dKz8j8oQWeMZY8z3mXJ4i
tSdPEIXZaHTLypjX6dQzKug/Kly128gy26MjZoLm6yw6FX3yucxseqMcb1YXgDStreIgSw9JAek8
pf2kDUSC2gjnwFQiG++86ktjebiQ+DVR8cZ/z6IynozQ+vT6X3OsRz/9SJ4SVS21LZug2R+rD9Ds
+1ltCsMgLrh0k4wBC1j2gc7TlPjHohy+GExPxyEGGDIIXTtlXaBy+eiZpD3Lmt3QGVsaFFWeORdn
cH6j1mJ5ZVKM4CeelQkpZsajldsBx9qlUdNLBFDFtiwCloboMIIj3S8qxEW62dn5OUM/iYeSUIJU
QycWkJL2tGg4lT+gbOt1yk1/KQe56z3DuEZOKJ9MDF9lHCJU8hAK9RNe2rSLqj0NWpU9h+JidNDx
hGknQSLxGOMUPWXJvrRSNqSRlz3NwylXMuImoujq6+47S6iJEVUwnlxklJh00xVoZRg/ZtufkeHC
710WhhDC9SpHenymU1EiynKBOClJb6y6pSAVeB+vhTsNBwreDRCP2HRgzIVXqEDVRvaRQUXB2AK7
ZA5ffeVNWnoArS42CJ28PzpykikOrv+L9ZDNMfTVI2J5b9NVKH4QXkmI4vG1Mcd+h/LQ/tuy2bRk
00FLwuBQeNEXKmIc6r3lPaberldpmwD8z7T4aldkXWdGJF/c2v4VtvpPUKrJzYx0842B+k+AeMnN
Cz+gvLtPUwdbd269e2GjzDXbQXtxo8/l9rNvTY+zN3PMn7rblDcLtCBdVmoPXFH6NirGt1akxYGm
IvHEZp08Krd+MevWX6MK/y3GMcWZIV8GzaEMiZ71QsGJlKBeJnj1kXFZt764LHemiQhSzYK9k2dk
52Xx0bgSnbawIeTDbVpe56LjsmfX2xVOOD4tU/KMUhxbhYuNDB3xqmcYuundDn3F8kEJHWUEgVhe
+2gMGR9yxA67xDCbk693NAa1Dg27OrEI9vtLoEaWiWSPk/irIoi0v4t0fA+2cjSH50aL59siBF+q
DjuzBDoNVsmgi6mw9VVq2oeub61TEdgVEkQs2DbN6lM9Jii91feeBtg7kCA6AkEccGkYIIux2/hq
qt9N5oeWBDut7I5m6VaXmqDUR+MFtA0m7aMQAIJLAm72JZ2kK1uheVXZSb+1U9s4l2RtrU2LcgIG
d73GAcZiSuP5Po/J99ILsxvjQyjPej9eTFzbJdio5bE6+tpPfZya/UjQzLWzJ1Qe6kElRyrGOKPN
Cb7ZPheif04pdG/L1zCGbt4bbOXQWzMJD8suea7BrK8CdPTbwlkNedHt0si1LsOsZzwY3GibeL27
CxKiaMNCOiQNbpdHdD7ryITmYUNMCi6hfDiXJhFzSe3KQ6p19qPErBJP2lcs0/z7EICdbQk3ttvq
Ja79eDOPKgjHMlFPWL52SxO/W6NLOPat4aIwMd7MdCrvMVtW3Z3Ce6lOg/PTY+j0SO2BYUiDLmOY
XxBOoXoliDcRvnk14IGpvwbbRRHbCvHMg7t58geIFvYgEu4AAc5ubmvwKTRB6jy6js5LKM3kQUxI
7zv1hZUMYpOXl/tuJrQRYNGpYDqraZH11vTHpCimfT1kb6ipmdl5mCaCJDCusiSfaawagZFkDo4h
jRYnsq/o4ttdKdgMVulQHLN4vmSEfl+KP10PbEDzdzdHY1UFT3Pgaa95TeBnbs30hwGkePpvYVod
sXsI8pQ2M0R9V6AhhWvQX7k9CGoaAEgXfkaFijR8La0uf/X0+jIQFrVyED8e8yrWb01cvssuwEBt
pK++PyXXNEucdZSyl2GaUN1smGyDhfnHZxK3R4tC3gSTv53rJE8pLoXXKnqjWg7OMrHjfzg1fH+3
7AwQ7skNWtz4FWyCJAtaXYtGhBFSJGG07XnFGlUUPfKGMMokTW8yJ4lRZwH4Uxx22Ap2msTHXhg8
mELIA8emzNmJMpvQnHHa631O8TRMzVMBOuXPOwwI//dlogKdfY1QNgM9zbJcui3P4uWaHxryN0KW
rDUDGnJPEivdI03Yptnwd9IM1bORQwQBk3JZSiMv8LxrZg7ZMajQM8YDJq5BT8S1IAdjH/v5sI97
3C3sdt4IE3R2bE00Bpa5t4ey5ou1dJSLJo2tR9pNDkDCUFz90dmgYusOFLjtps/qb1Pm6RefIddS
gC0LmfURYZpa+fkUn9yGykZt4B1JK7NA6YPsR78VSogO4EQjQEdLLnrwkTi5B/UKxbUuo3G3bOJw
luig0a35KfbK7wK1mePI9lwD4Cdu20EKmEnHOQo9uBi5aF+oH640VRSNtUX/SOMlRoDGkM/XGdBV
5T5srtY4AgZ0RIaCmHZyOGp3QOTallZKCoXl1ObGj6VUzdvylGh5D6MZwnGn35KeppHV6sFmMsxS
jQm/55mLhSWS/RqJHTdiMVkPUb4XPI43nhkx9xDFqz26LTrfyj2aueWtMILII4C6LyOwOyIbGkh6
mKaIQ3hGoUTz0q2AIWfWL3vIs8fAdCmu9Q3lidw7lZMFK4kzLNZGZPWDLHYCBcceEOE1svz51pt1
t4lwzA4Y1qBkg29sJD6HMXxNWzN9crQTg7VbG6f5p4aghMS5OTq37cSmJ6cWLZhWBKTq3Mdakys9
sH9PQ+Vc9Jb8l3EsP+wx2sY1rQEdEZTrZuOpSVqIcZX/MeSEAU7FdImCtP6DJlAQrv8A8/4bYPnf
/vW//7+IBHMwfP7nSLBNmaP7+PwXLJh6xT+wYI7xl4n2lmgJOhygk5VB8R/wV/6XTUIn/0mgU1Tu
0f/NBjPEXw70C5ICPSjIPBd51T/ZYOIvnOK2ylwRHhQA4f1X2GDC/XcDpW8g/EDIya+DoU9m6L8a
KNmTYpRzVGfKR0NX6ucqQ6IO8xJCIXLumuFMcspolYdg+3AknC0N5E5krBdEe6R9K46mMe1DHeYC
Y1cj+aGNzQnf68EBmALXamulBIQk7Y7iGW1xchJ0S2vWvNr+HuXpVZ8GNaTbked7EBFP2Vo/u/ie
p2k6m/hoOmBXvT8qZszJMXSawnLrgXFQ/1Sf2c43Xfg9MCWELJ6d9tOI91WJMeCq3WDnUuLSGyy6
s8XW3omNh3B4AjNiNx1JnolNoMFn7/ORXKjxoqHIm3E96Oe4lNsWDZ1HOHkut6auwzVfFQRxa4YS
cfNXYqzVq1BM7tQRUZ+m1KnjZsKkeLUlRnL72K/4E5zo2wDMp8uJAuQ/YeHaWvhRV+pnIm/Y+8Z8
nif6slq88c2fVSQOsKnOOCF2ATaeXGS/u2I6R4AYvPHSJ+PeJLLOyyn9+Xr6lF0HZjfqDICgOfFU
Oml83GxXFP1rwFnEILwP7T+fz+z40pp3czjapQmrF73k4KTXNG639fyK+XflaO0mCTnRyfjZaop6
IhEK1MjTjXXO8LBqOLdzs1VYS5/tUkyE+wTOXl0g6us2BCMl7m+BoEkdagw2O09wfUXjPjfMA+qd
tc6lwSR9p46A6isuR5AucEipPAf7oOZsQX2t4L01maQZqq9DcjHUmVUfNJo4Qnx9dQbVITDBIKrT
pii6DkhZdSLUCZK6S7XKAYZvq9f6Y2yyk7qE1UlzLQ5j2FLjnCSy3swZ9urL0jZcqx9bfk3X4uuW
CKrlDjMNwZr2QV3QdGq2MVBJT3vvMe5VWNXUj6mTYjQNHb7PHoKvAB6mvq9ibRYwxt2+26E5vKlD
NkzurdH4/soSEtS7OGswtOubUMMvyG6hT6+lh80y1JkO/aS5TeSWDkRDZYP9UB9t5IYx6obJqtyp
y2355vm0T4PxTHFyZa++khJustdu0OjsC9lsmXKicfqDFE7ZSjd1g+u33wwgs5iduxjmTXzpjBQ2
f6ufLcl0VpeJOrfN+BOtfICYQR1zhQGuCjKvuVLyRH8U/CS2843OJehZ8UmCA3MzcWWovo6y9iGk
3BH3c3JssZwPdZAN31j3ZcPDrN75nEs/brZ2lV6ThgcsT024bSQ35Fvf714t1z4ogHNrDnt6lViM
MnSAE4o24G9df95mcUtORfRDHZY4Zo7J2VQfaqg4gBOPYB6tNR9KnQd19lxxysyGFeqSQQByOHDO
BK7ZjU/qwKgvHIztLo+Sk/qaRt5sJ9O5qYNcGOkpqEik8MZzpHb58S/1TRLekNjRs/qECTOQvsl+
0Ox+aL510NzpXUwNTUZuQzM+RRqJZeGzgrQqInMms99Inp+q8FUxmAe/f539epVz0ntua/XKnLOn
lRq222bbccwM8a3FZU5M0K3m4tPEBF2euo27Sh0JdYEgdt6p376cFu40Jqck9qXXSup0xmickDCY
EXjJXHfvsth4rEGnqmr3tr9LkvCISWKj4MCQn1cVwqzZS38gJz/n4S0XJAfK+JRbyTXkTsSesLVH
PhVMSDv8qa7UuWo3Kfc16jK6Yi/TYKzjkmBB2IsZvToMIgW3qM1lQabNZqQmzTmuUufzsLpZXMA6
n5kxjZtmZ4P7CjX9KXOTk+dxJFhQ1MMCQTPeLI5IiL4+mNYta6Qp82vGaYvUAm7Dp5zTUzMyBs1A
KmJRqJ6AjO1IejuYrAOaBpWam9uP8pP6MLO6LhVS1eJuaZtNZD31XC3qxxRSu4p4AvFP9QYmzae5
ldtc3Cc73zN+we0F0DvDZoQ9W/2WBud3reDR3OgmI3VQCVf1tXUxn6Pe/l5n/WuZ5VeDLRKq2JV6
Xa4WzMD53msjTU7GYhwOOwQtXLCmEvkVhfEZXjUnLtTn8zS632uDPGjwbeoIpf6h8qaD01gErtfL
sTRG59BCylZfEzrOWsOAN/aAoKJTnFoH3UtPFJo7daWpf1enozLGV5utYZ/AUSwP8zi+ymZ6GD0t
8hFILzVC2BRX+HVznJ48J7mqI0yq1L4Z21ebFUV9+0xH1pmk25JtStFNe/UBaBTu3CrdkQmNOYx1
JBiel4Obi4Ofn/qkZZqTXNV1G9TxKTR5YvBU7tMZ29OHkc5EfsNZY4WgrDpoHl6jLtiO/vwwtezq
Gd0zHcP/X/n+yQX5vySNOKCI/vPK9/lX9T//x8+M2ve//bMILv61DObl/yyDvb/oqVKtmj4RA/9n
BIJrkkViQRlwQL0S4O0Z/1EF+3/5vAo0kgH5A54Yv++fVbD7l8CnALiGF3mGLv5riSOOy7v8Cx/K
UcgyHX4vfCgXTO+/cUQ0S4q4r7HpukZXH/Uifffj4BTZbX8xHGbN+MHQUuUFeSSObe/h05EhVejc
b6JEZ5OOW0ByGJVSaT/P4DNK8yFpXOo+WT74LBxuvPoQMQx8QuQNvSWmUZmzqa+qYCM6oFyTTH8L
gEH7xpgF1pKOCB04B87/Yu88tiM3ljT8KnNmDx14s5hNoTxd0bbZ4JDsbnjv8fTzBah71erRSGf2
s1CLxSqiYDIjIyN+Yw3s6jtDOZRD1x/7zLrvJ+BlCtLd50Gjabck5qbK1Q5Xs2y8QRAT7mNX7YKB
lCwCRbWxPaBZ42zPm3ymbxggjrpBO0mhHsWx46FFDlMjl+u7AVXtpG6OWhi9qV4w4BXmcQ2qyvcF
SuBXk3tcaiw2bX3AoqGvinOnguTpG/eLUynU1jz3kz0pAnc0vJ1dzt6usuBlx6UJWBKeSDLDr4VJ
Nm7Xo9bDgAqICNnbQALVaLRZpEY4mXn13GrmG8vkdMEK4pPXUeMLhzurhVQXtc4l9yLllKrIeqbP
ihO2X8MZKdxa+xpmLI5KXC07eYiLhgxZqgV3oQeVPENquxgndtENjczMgYxcLV+0uVEQX4JDJbqH
TquAZx3Vm8oWzqeqfxoXCKderPtAHdytY9MuSnXL8QvgjZss7YH1KmGyj0rifL2M1CIXqmN0XD3K
jZjLs3cqMbU1MlO5bu0lPARlcipM5GoihK782aH81fcPVt03QGzDs1c5F9TSc5+WmOM7HnRc7xP5
ObrwlKXXBo9e9Mkx0KrzygTDt76snyq6bTuQWfLA+6uFms+x6NFJpzOGT0BWQytMB5ywcH/11xbd
UrhvBljcm1aJr0sDVAC+EdNZw5o6RfjcsJNxoxeWcVollChS0/LOsNQYpeeHYzBaZSClPmTzUnLK
en7JIym2JfpjYAEEbu35c5NVN06XlFcreqxFSGZrmiNk35Ai2xReUxFDiHqg3Jc3A0pcY3BXhLhG
Wh6dJHec0YrqvN2y0OSfW2Qyelo6soYg+ZGmyF3kxhdcw9AxK+yGXJSRut6gSUO8waOaN9VmxS3m
wl09/aGndEVtQ0V1xChuxqy69DWMNkjH1wUA8o3FMwUqx6fhjccRkOFZtdga9y/rHWv16qr3rOBu
vZN9DLK+AGMP4dDLD5EjivyI7fnKfmmR6UhV5Vth64DWNeqNbMF3Y00b2wvL5hj16DLiWhhve23x
8F/uHiYdX25Ikz/SPjNPk+3coRLyXUEOmsJzU15FsfjvohOrQnD7mJQhscqnFv1eZiUDaWjQ0GPc
tWHwDmWpA0hxytslYi+UwE2h/H89LMnOaAdgLyDQt/E0ervQKg9OPNUHeU9TTWeDVSyY+Z7ewcqD
CzxskoMRvLOxKNFuCmlzJUF/j2cBxm+RNvh5YbYnF+XWrRsDPQwie4MuRHywFE9lf1qO1y8rtU9T
skc1LJ3dejcxjBRlh4Rdo9piZto4j3HG+Ghow+RRiwkDhP8dXGg/1LGontLmGGI5PXfuuZORbLsV
wUNNH5RwVDYKQ6hzmNsfykIq5KC1AlsMh8HBoW6VcMCwV/NhP2xnsYExBlwt1nhQRCBObcExrtPD
nttTN7vfFC+st+3Sfh25LuR6qvaCv4+LaaJTnxdneWgKdH/SYnKRHJkvmZre0ZYrAACB1dWz5Ms6
HGjDsWsJ6yskD4HgoNdEATrcpZDd1nN1bO8He+nv6+kuqfbclfj9xZZHKmkJY193NKYmT8e2S0yL
m4T1hno2u89pCq3dOuDnQeZ2llx6smsSWcIkYT/aKW3ebWwz98hgfygD/P3Is2O0Q+68fLgFCePt
iqJqOeqEEIbcVq2D9WXa84On0D5bn1sdsxEtaOPrcGfiGa14L5qOeWk/9EscnSI7v1Hl+40yuo6t
DmXjAhXfVVkIMDvNSedlvRMF2FNMbCiDI2tiwLTYLja24nISDnt6+H1Nuk2hS+06CCIbzdQX0AG4
VeVzv19jhzLO3L6hPCW5F6KkWx3bTMmIvQnojLEy9k6UXZW5EMInfUKkoqRMO4JgzKf5HE76gqoM
xt6VUQ67xhv2jAo4KkuR3dW28pr0gA/WsaWYyUYr6ad3rQYeXAk1BD8gawJRwbtaAdIMvTRUQM+s
F+bmMF/skngAKmLZzi5QiwSH4slQoVpSqCJXVTa11kPFoahLS2c+IAwU7SJ1bmBXh9Yhz02oP/R8
GtPEOJcuA+DdGrhZ6EcIP+DargLUdzndSs0bFBd0aAb0woiUJA2ECXbeiXswRmzIe1O/m2v4iF2f
9Dt2Og26ygCjaHrC6h7ajJnifc2yodh5pPNbozGvugrcj6eSnaMCgRWra+A1a7G/r0M0yfN61QfG
yhQhlM4EgYcOaeEpOdQo9KnaRTOPIc1xPW3rO6+FXJogDkqly93iavI1KLJP+sKfNkv0YwzacQPC
/cgAAdYqqK2pPVXJoO47Fe4pIajYagXZh0UgDBEx25pDtumBeKFeapycIPy21DXdf+RKtrpmGRtt
7gP23vsyV9HvqXvqVRNSLJlZ7LUs21Uju4fMCt4hZVb+QptuL4JYpYInU7/09I27Bpc047JYgArK
OkTuYgROJGIQUNjBrFlxdZXo4Z4aIvnLCLajdIsXl756jBvmNrTIDMLKYaBZqGSk0c1o4rAT4Ytb
gRw6UM5r0E7BJZSWk+NeJwG4F8dqDijJthtdlrhB1oF0Pldez+o0R2iXsA9D33hvICnnN4EZPOZj
uUkzlEZsIsiDTeQNlOI+B8B2tHXdOeXudTGV5nOiY6YZ1el7i6QQ+cTygniufl/Y3qNUedI0Ii2w
dPuAZNp1hEaR3y+ov5hulGzWl0YbHvO6OfVTXl+tv/FkhCexgQtxmZ8SGsu+qiC5zAL8AoHZBktL
REXHjLgGNh48BJ2LLnlATwonhmi/NNOEGDPVKKCaG6PD2SRG6aCUDMVECqNxhu/hXHEfKtbwKWT+
hB3EJzNH12Iy7qaWuJE0IMxpvHrEaQgyLhLZB6/BQaw1bJgb/KHb8SBqydzU6LsyqBFDxrA3yJq5
1GnUlppt9haW4Cusao58tyrPIpXkLibfED+0Ol6hSVXnWOVO8EyAuJCNKH48azNkruF9/VWp7L3F
BIBedckOZP4BH9r4Om7Qpwgiap8Nf6HJZAzxE2slXAxegp7B9DVCtYrqzghGz/xKhwewuQKH1snu
vYDbt+bEQJ69Chi5Gg3wvvJ5U/cYWBUVugnrk0iVbNrrevrZFrCVW0CKUM1LaDnR9RK0xypUcn/p
HXvnpQr+HnWR72c93pgGeEpa8TX5zWheKRip4Ylh+fQm6CFaLlZpcrlQMrhmDUHHiJwmr5GRX/Cw
hvQ9yLeFymc7rwZ4C5eJlX9j0NoDfk01qGS1oTKeBi+ON00PSae9YMk+Q06xEWXSOOcQjPhm9Hp0
8N0U/kuq4EO1VN8sfJCOM0JDvqPPfhBGha91egvty8kRYxz2QILVE7glCMtdDUpoTVtqe+g3GdD7
LZAq05/xx16s6QFtkTBOkNtY8TsrmJGpGNO5IG8FupKg326NT6Pr2X5Vk1ZlrtRRui9p13y2yYSv
ls5+XIEkWoiHVc92SDXHGgcx3Jdi162PajXuAjAqvpeRPgVgs9UJ1SzHHfFojkgpKSs/KAYrsBvO
8Y7dDW3xUfL5Zhypn8qmK6SbWGWSopPRYAqyXQeNm6BDtYC6Q8qGroZE5HzEmy6ImqMjm6lQ0S/0
YaZjolTX0N9mFO2qx6Gw7J2hWbDVK8ITfQIEA4ErqVW1HbRu2cYhwzrC/hh1jlOKChNth9TwMfQc
8T1rj7nHxJvtsdk1eEuyfSiv7DJCkuliOHqLZd/0DfI7ia3udButI0ZOVlqd0eD/ymikPw3n6mxU
SbdbxUX6xWjZt6QoGldg2PMO3CusJZPaHwp1EZu623yubw09bI4rrJEGbXOfQq5YptzyNTvrbuxx
aZHKDHzIXe51V0+fi7K/WEAbdgasum2A1t8mHZhyDDnnWs361xLm3d4tkPyg6/PYIVcASL4dyUpy
wIsTE88tO7Th4zuIaCOVxYKLnrQzUBnFbx0XrLaszYY1K3ulqsMNviV+Qbt324ztU4jEyGls669i
hHBA/bzfVB7ugU6H35PFnkpl173J5rzZY8wdH/RqOi19wKcEdzno3f2cIasYAgPbmXP4toYaMMY3
lOe780rx6lBp4BZYyqYp4YcuqNMjK/ZaazhXG7YzHrPQPDj5EO3yaLms0RKve1hyIhNUDPbJzXmO
OoiDgeSdJWEQ82NKyKBnweYtbE/0wdo2tNy3ikGdPtPoRzQqKaw6fpmTrtmzZRvoAIBXaJKy3LoI
52+cAUBEjnrqFXsAZKwWMF1hvJxTRdkWS9wfSyOGyTzgnxc72otqYCuhJgtITU+7DLNCLuty1Kwi
bYFD6cIcZ8PjTISk/scAvIYcozb3HgTThnG6DlbwmC7UWQEzD+Fm6g3XXzea69zqMyEhg7TzLaI/
NhBgKmS8W3nYPbgnNWGa6ZLFzqpyUyoOwOpofotiSRQ962xlyFck2uQir1XsIew1m3XtGBROEAQz
0zIEeTd/XyBAbRMd+3I3yW66zk0gdtr1pqkSEtZZ27MIoNFDa67o2Zcti5kjHtrDrIvujSXzrg23
jLf6cCo05XPQaJyQ7UIilHONKGRSsCn3U8OKnBj9DjtJ9ZDUj4hu/0DpBm/xbvncLdUNmxOaO9RA
wfw/JIk+oVoYGoe8IdPL4BAEolDuUU4o3QYwkwp+RCJ5M7ipn/bmjyobb5Pawl4NPNBhqSDGeKTn
KUA4FPK74VAhyxHLxjWx3Y0IARwlXd7VIUOQrH6InJKaS7MNGn234lfzAePdJoU6ltQL663T3GMk
x3MqzKfWpIiSWFTL2sZi9Cut4gfuHcxSGqLnNC/J32U1XqNbb8y+qmE1HpZsP0D3IlrAGmChNI1l
Bisi0kkWzS4A6GOHWOkaJWPAV7pLv6BQrG8LO5qi4PEA+T1qwDK368QKcKuy8HLzR9Jp7hdCSaDi
0M9s8UoXDHoRbNeICpHsbuAC/I8sx0kgObTBtveQgF9/5bS3Cor8m4WsdJ8iRkrjUPJYZikujGwQ
qItQixhwzDA0Hy+5E9RccszqDW4VA74l+KWdbW3UpuxIdcbX9ZaULVU+2iJawEwPS8/c0g0XyTd1
G2k20sWV+RiCK9jKcABG8j4Skvjz/pjMRGIviw6Gy5ZwjRTI3L3qM1of2nRZ6ywsA8Q2Koou4Eg/
GopPYwXi3EFboyc4UfEA/ja1SXlUotKvLfsVEWlwVmOHdmpnvK1zjS2ZuWX+M61QmVWCk0otTauM
d8+rfyxz+8wgBVoeUimZ1HcsRELaEy7VPWHS6TkY0WZ4NfUS22W1Qng5/TJRDohZncDf/+gjuEf0
/3dTq2ycHFctC2N5X493iCXtHRD6WyVFtwPZLnCkNbbMRcomryiaUxyMn1NangEaDG5WbJugeI7G
oyg8dF7xMi2F2JJUP3S7OYQR8YelpzTHszJp91M+iGoetZGcamcBqRcdwOyolfhfellX3UZK+8yW
6gYMj3JrJ9roq52F6rWUMbM2pjyE2PDe062MKm4QbYwUs+W4gQScawvQzBroVsY8WrK42RJqvnR9
HjN1ExZ8HGQ1TdliwEVdi3oQHjEnNaajiKBOfOtWzW7Mk6NmzQaSjN03XYuZBXReIiwdI817oOJH
uTd5dhblpTLSIxxvumLZTRB4RGi0mdyxf23m/BGbsGMSH82BizeQkvKNlG0OlQma0ak/W2AMnLL1
6eiPu3rwHqHam34V2y2lnM7vTKxY9cyVDUy8V8anDkodADL1fcyQwIMsz4DFIA5bns5rnA1i4/s+
fUa5sTYwEzKae0s1I2iG8BFiJHBV93uSR8hkVO4Xs45/OFkDXqPX6eMvx9Kijjhae77jPimqy0jr
dtKWT+mwkHErKL12IRUD0rymhqU6a+84dlw3ijnvYjX56rYxji5DfVs2mMJEVnwMNRr8kXJbhFyX
WaCBFibMMPusRzC4LJFAg2f9xkZ2F3nEfgtPmdE+Bm7xEM4ZhHa1AzW63JokDzDrbbIW+LMoqQfJ
iG5lfO6d4QtW9Yeltu+ZnS9aXT3XkTriJTu+3LJj2dlR9z2vlPs8csvdUBfTpnLKm9q2ctq3QGCH
56kgUXN63qmn/txp3nGIxu+gZSjjNTXVjTjyl+BTU6vDluw62ZQFZEx8KH9QIbvSI+OzFruAR2H/
TDWDskdz33NLHZfz6p408z6Mx2c7dN4rrB/Ypp/Z795o3LOxOiK6WVvJg1FjlYKI4NZWqEGMWXfb
eS21q6jcIl7mUDQl6UZiaaub5kUHKpq07bc+1A9xmT1VePI26ngXlJZGHsRoKID2Gznc0TlLrjCV
ucQSbymQ4dU8d/4YMBQHCJUFySGARnOh5ds7W8NoE8oO5h02B85pSCAGSQsQD5ztEtbeCW13AWNA
PM1HmC1R/hJo9Zsxtsm+g1wClZDEhc1FO4Q+OK3x2vdYH+50ULWnolveWd+GfRVUT5aKQEByi2EK
2BLdSQ5pbnTcC+iRyF+2RjJtuyhcTtnQLNdjHO2TtsfDvU7djdVUCOpGy6aJTbwnglk0Oj5DHkV2
yu0AR3ZsBkxolb7JYuCP8OY2Xm3vQ9t9hUiBPsdU36Madsdm3yKSGKSIbnWNEgtqhAhDHUasT/xp
8IptDwfWRauD+vGmssOv6qRZ142hs2+GKCLuKrviVs96RLVNvm8yU3KwagDW3SK/5U7b3DY29mzA
Qi2sTxQd90RNrJp6lPR0F/KfMXh3KlaJeTCjWPyYLRlFq6hCfMiIzBctd68wsHmsGjPcVUMCyRPV
pm1dRa+uuqTXS6gc6AvchzytZ2h6ysVzrVMx4cERuXl0BWD0a5yEbFczr7jqJh5QqyBN7yqfselK
z1Y7UmyJITszdnu3eVhfaJODo32TjTtv7h+1VKdBoXACEcDzT82AnJwaopHWuTDRtQD9NFd5xR65
wyu2PxqLQ32wJkvHT+9S0rDO89k8tF5HWocv5V3Sxl+QhXt2HKGJBN4nE0VSdHRCFGEalES/p9h/
sQYGLYeJ7qIpR7EfG1yCtIsdiTOx+mAm3hvvEftfBgCGQNdt7X4ODBdFrTa7gjOEZVog0uQ6vQCy
pdIDS9O5ZJeGtdWm6qLkDrKFumccRrC6/qJ1rzAzkJ8cMHcmC8X2DZHCHAhQSVcA2D17BttdWmSF
aArBRwOtLfo/TQhxBI7lShFRhCiqx1Q8MhVtp9l6QdiK0tpafcR1uY2iHdbAgFGwhFi7NmsHiwni
AdZYHqq0oGfSp7DTaIzN7M67GJXQNQHXEnK00LV3rdJ6x1B6SBhuwVAz/AEQNZI66Pdr8t1jznbM
OI1aD5t5hivCGHUbixVrxq3tQ8ycYrq2pUrk9zq1kQkRvj1AilPAdmuVBQy0nIHt9p9huDvZ/LRo
5etis48YrCVBsguroDoAM+B+xQlmJPUdhLVOug67MQUXFb2jDB/8g0ON8T97wgaNZ/rVVBXpXQsI
82dzFK8u6jGM2UGuZfpcVuygUL4vU0olFsZg3jhPhZfaHwUJJEQIdWM1UtliSK7JYxPSKluLgzNd
0qo1dw5STjbqLnCmEZLtcFpGJgAEpS2jdaTfW2fUXzJ2mt7Xsp7ZLagKi2MfPqNdpfg/9ev/wl9V
E3uXn+1fbM3S0QU2LUezTMe2frGUamfXZsdv1Lt151s3/amzoas0mkFHYvzeSz/FVChDjC0aGwiU
kGlIZRezg5qmbTKmD/lgPbZ6JgCT5aRgt/33p2j96ocGN1z1qOt6mmYDetUFv/qTQ00+0IOabR2h
Umk7IkevQz27qEuvIqqLSp+sxCH7cj/Aznk/2A670IauTNIb3su6FygJHtTlw3MYxoifiWw2zo/c
2Vj9UdK/unWfVKpSx8St0B74xladJ6DUX23VPluzfSLnoUmi16GISDcUexCZckVhcMzy1Hes+dVE
D/QqH4NoqwFfv3JQNo0s6wRJvbxb4ve1izZ7zDG3dt0ttGF1e2WNhHgTf0KQBSgBIyVNZYU9K7fZ
N6M0+XCZ+n/w9j9AWHSNWf2/Y1geX4vu9T+O37Pvf4aurH/2O3bF/M3VLMtkJVNNG4tbh1nyO4Rb
M3+zHAIDzAwLXpEq5qm/2zsrzm+2qRI6wFRbhq7rgvz+Hb2imOpvgLeZcnRQLFv/P4FXXFAwP01i
Jq1r6aLtQvzxXJrXv8wQamZTnJfRWdfpMREVH3MbXuw2wLTrxpV/JqLuNvdUlIjl5fqGkyYoiK6v
Gx2azRjbR83puuZQWQOSLDiMrG/WtcHnClX9/Vh2SrKfin7B4qnvpYMujMu28eK4dbpbhiJ/MOa0
2sadHT9ZpTX6KRuhlyVIZOYV6edBJUoqhlV9RQn6DTea+a0OlcvY2AEC6zOYLykdlCk8pJBqLHpF
PiUBiLtF+SOz0EuFG6awzobKd1VNbmYwmO9D339y6q54pbBNg63sIkr3mbrpW5geaWG/IlXq3Fs6
cn9z1WfHxrK6BDyK9uA4U3WdmvAfYZI590u3pZ7a3q+fby0nwSBvvFlfrR9Ca8I+WjbR22os5+Nj
IC76XecUCn1rOSzljIgUkK9Z/ySz5n+IiPpqCPdH1LbRzTAZV9geqSCWdBBVfw6JupCGUbQ9uyjV
3NpB+WKWafgSBu64n6Uu22VpcsHiovLRQky/BYiXmO57YpGGL0NuYhORzOc0BXSLVUT74tTJ0/rB
OlUfizkfXvBJqOhCGMvZaDL9Tinh77Dls97nH1rvpN8sIyt9D1uMS6ywtzBm9E7Z43vPlG9f1k9k
QXw/weh5yRNSaTcYg3M7og5EhAddD3Pt3V2OE7Lr3+yioaao6fPFcFPvpKStvffcsH8ugXasp9VN
IIbtcfiUW4u1w2EYE7LYcm4nPHzpGxnaW1P/6wLmYOPgXH4PE2wmvbDiA+zT4ClLnbf124LBuKbC
pXzCzI8KVx+rV5Akh9sqAwqw5Fn6lnjpZr2EhfVyk0RBd582eXXycsTEancZnsxO+b5+YtDgeHYw
kMyYLA0mlHKVoZZ3Ow5oPLRMC7bECPJ1NpgXVV+uwzZZrpuwW64r+eePl+tP60dy77ttpP3V+qk/
fr3+lEwIybE95UiGPl0y4BPH339nGfLO+u/6l/RjB7BnOvK98p2/fPsvv0snHGAKTRra//7wz8dd
f+uOXgonFa3wj6/5+MAv1zHPinXskUD+5QvXj/1xSetPTtWG15iQ/fHrKDLhrCHd5Jrs1gHZX1tp
jT6M/ANv2rtdX2pRfhfgknfWKgSEhFDtAaPHQ6nDQg6t3z992DZ0nPSK5PcPf/zJEqQPIRvM8x8H
Xf+sIkfYwc8Ot+sXre+ub5hYyFzRQT3+8gfry6qdnoe5XRCW+tNXF5FaUi0NTPDLvPHHIbvESK6d
Lt3/8gfr0Qot/rJYcXEap8Xc/7Sy/VW2p0tg+ClwkO1h723JciRITNasXwKHrc+p6+GInkWU31Md
GbSt3iepEKeRy4iHfNgkqWFd0/POfv+x7DpeB80uMJX2XDJj2KJbqbWfIqpfqRPa162+4GK0/uH6
6SCmL5K5OMF/fMX6S0zn7M2k8izycLzrjG6+m0bsjV2qipAQFfc6tovsOUbPehMZyAiu70LrRrqX
peC4yIcVuNeUfcoRwVxe6vSM2JN1CMTKy8bNqlMu+Lz15Wy4I30/ugPrkQPi+G05q1/WV0wl5wJM
8LS+stXWe2zd52wpdNQ9MGweFi9/XN/T0/Kayl5+WV+54/itTvPhZn01TJQW0XEKr9aXJnxYnwXE
Pq4vRzRbd3ExunugdNEtGLbyujHB8kC6enIWw31C0WTrAmt7WH/lBeZXzynQxpT3VJRt/NjMwvP6
0oiyZJd4KPKvn02GmkQ4YT+9vpxS2ztXgewr5OAKnlW3fe88rH/aFCZNQtROhmJRB9/R1F2te+r9
+qadq+8TeqQ363HAf5Uia6mfPs7BGapdjJHnfn05LBkwC8yEtug4eU9e3xRXXkUb12TD+g+7L478
y2glqeEsVNtFdU7zcFD482gNvTzznAHSlOZUtPCHusT0lvg7uEN+0ynZ2/rKRaHrqadLLm/B3eUf
w/g0d5V58/Fph8bGEA7FcX0zal3r4P37WG2Y5zdT3ryhQzs8eWqdPkV4fRdO0Pn/Pk6QFI+61r4F
Zj6csgKvUXOhKlrm1Q9EvYpvy6SdTF1xPqu1m+wKXF+ue30Zb5zCGCiTNsNX3DR260dtt6D24g2o
wrDRO6q1Ph0nyLAPtkuPY/2IVVDn15b2lTU0I4sbM+SgQ/sK6OiwG0erPddpCD9IqKXzXHrvmjNf
mV0Zfe5CS9spZlNTf4vju2IGAUwNfnyn9OY1lvteArXys9Je7oD/O2cVZ6edlVjNp8xsb0c5Vps3
7+Q92hM1hPYQzWly0sIguMdpfv44RpIO4Jv0/qsh8sS6ViC2aSuXOOSqVQuGnNN21XNVBM0tSeXn
9VU0d+MltqorPbWrZ3Qw4dEvqOXLK81byuf7fqbqsYa7/9/x/MOOx/vbDc+heS1ev70CzC86tHRP
3/7rP+UP/gXT134zHIddhIcjMdKmLnPyD7aqq4I0XPfhmhi0/3uro+m/WUD3SUixKLIMeK7/3ulo
2m8eaH9Q9R4iT8Dr7f8LW1X2bj8tYBaSC7ZB5gs0iX85m18qMu7ophly5clWxQ+9h2e3UP+GpiZ0
SaEeBQlkTegzNvEVON0/rJ+weP/Ht1u41ODBzdppuL94SGulWgwL2cRWqKfytUItCxQAGsxzRP/3
JsxWoca4Q7MTYpVQMmPt7e9P49eajdwD21a50VAjNMzi/xwWMQG2cOCcEmYhFER4MDnTmwWTjVuy
8lpL6Gp//5XGnxOHj/vugGy1ISxz8d4vJOGq0ux4GoDcCW1MCLIxrFgg4Dvh+IJa8oUDKZQ4uLTB
qPp1fV0nbBHg8+k9LCjonng4npX0jCbicVAuxvBqdewEBPzNjSKt3mJJtE8f8YZC1QbaYwHhlHeA
pH/EhT+x2P+j6PNLGRdd+1//ifDtXzxHj6dogANhV2/Ic/6ppOQWRMsJtYRtgCyG0FMxFUXrAbvL
d3Q+j/J0QyQddG0+CCE41eCRdcgV1dAA7bdG1fwGqD8egRth/AqrbgZIo0N48gBMpgCahZjactFa
CUeKR2POGIDCaQb+sugUdKHHyffKhcp/QnqTQy5KAFVW9YVxiSzhXphtNjI5UKs0o9mYzduIMt48
5OunR2QI3BgE0fjAXsAXwmsAzdDN3sO+hvHL8AgVGIzQdeWc5G5ihXElLMcEqoHwbs2438sjlPfl
hBxRZeL5wXsW6urKjuZBCH1SSJFmDgUbGi9mZ69yrkIcbjhHZbi0EIKFBBxRwpZpEUNVzDJvY/D8
JnZlAvPHtPtBSGYMg6KHYwxFUeveVKjFK1eQ8xPeJqSIszD/ZC7Lp+U+y41IGOpD020tmwZHTUPs
g6Mn/NgYYWmvgd7ZU0WFMSfMwMmBDMmh7dnZRmAUoPNl5nwVp2DNYIHMNQI1HyTklV0Jp0yYrPIz
7iHbyLsYFLjxbQoMeMNgZYRlq3fWbYudhVwgWP69cHTlFGVkyDDuA/0YQuYG4c8JQlSWcSH3nVL1
StqU2AQ1ettV42Hi8UGplZs2JeYxqcyjDqyHJvS2tz6IhSqcZ7nO9aaZ6napbjWgt38/uXUJGH/s
Cj4mt+ephkplyyG0/uIB3lPnJCfAgFaGnrCwJbTJZBZOtBDQG26rQpd65rZzY0CrboTrKQ9GBzwo
/ErTfJNg1wqphQv6+zPU/ir8wMhA9cBRNYPw9+cJy6YlAGtM+FEhxVIb+GDb8wA0loFZQ0+J51MI
mZ2hwnOqvOafbtJfRF2TQGajlWByr5xfYkY1FxX7Km6SnIJECIltLeCX/KEJ3oTc3BsXebxz/Caz
8V/LQrlcKuwRoMnLQ6TUTefkWKJ676UvMowcbJ0SpEzRkCOkCjny7+/dmiX/8nRN26Ey6VFuhEj3
671DE71B5J0TRyMAdVybUxElBglLOgoIUdCg5g4Qt9vbdEiF3yyRQ2Mk0rqVYCfBwWKuLkxjYWWv
AxfRJ7kDqGYKmZ460lHmrJBndVixMo8ri+K8YfsyjzWUewzjC7Ai9tHW7VQZR9z+dhI6Q/gQOOxN
TXoTjhfhxv79DfgfPQ7Wyz/dgF/WrshZBkvzWLVrpBokasnwbggHsrTIk0z1nh44hPGQSUlAj0A/
jDKiIIzLgyMCC3E1LfKbfzi1vxjXJiOagSMqH6YpO6CfFqKFfqDthunHUi7hXJjmGIX7FQNZHpRo
Agi1Wk6Dfc5ZCLN/fw5/sRZyChS3PcrIlrtOvZ9OIYxGdJqmONnKWJCvlcleEPN7D3Y3XPMWQQTT
WD7aEf/rImzZfxF1JIMDYwpWUkcA5c/XHiN3mVUurD4ly84eQTYyASghykV3hibTbMAymbPzhGJE
5qhXddnvJdkpCdo2KgUyKCX4WCxHwn+nnn1mzBpVdh5z7ZLPO33Bs5tHLSmLsPlFBMKBZMzali9v
Qv0WaQkhkMsS7KXzwWPlk9vQNKxCDIoAGR9ZUmRQTmjaikqIZb6F03Sde9Cj0W5ACSIlcK9yC6xw
Eswp2IIVQdJbRRwIwQMRq2iT/EYhUZxrUrUQPxzRYCeUMazqVL+Yw3ilkT4IK1zutzCy5eTcIDnL
JUhodTzkDMJ3EZqIk/kgegQyZ2fdOEr2i5DrXmjUZsefkoImIu5A/B4GHCoskE7hu1N1vmo8Nkxd
Z+5QbIf8zsIls17yFqFPZwWKJQSxSnno62w/tNax5uMiGCCqdv8i7EvEz+sehop6kVRHgbLJTvfQ
m+HeNb+ENfQIVdnIaO2Rb6ygtb1JXmxzDfgrHU1m28xwV0gSRGGiT2FZZQCFiICSXXH/15WSaFjo
mm+JxESFjAfXKWmIzJRMSOD8bHlkNWRWctY6tDYHp2X48uvS5eCLk+xUeCghiK0FRRryghYpDglw
3JB/PS1JcyQzMh3kExlXFct61jHOGFsAUX0Pi82PkSEni4YZAB/ELvh2SYxEXkNyPdo9xxJW8FzQ
vwBIE4aP8gWig2HORBcFBQ0uTJ7nghZCyiKhlvNB0q0qiEGI35pf60TbyVOTtDOB6uNiR2ByTKG8
y9nI2mdzMInScrcmY3yKkZ2Q0dlP6VnkduSOyPlJcjJRlxYVi4R8DwZLBqHY6UmjyC9kCMi0EOUQ
+T8a1ge5lAGHUgP/OBE8iVV1Y6YwoVC3mJX5qrdmmq88wxByjMi0kP+VS4shPV+LhI8FOWt5X2rr
mCE9IbISLsos0Zic5VvMLN/VLaB9lApiUGtLbCGCukjqeE3jCD4xcjrJclU5jDr+LxepwDWQi5Nh
L4usZJ4yE+QZI13z0HG2MoAlEdCHFA0DXHIZmOZwEFmTOEEGAmrqQhSRfFcuHN0w/CTf5HqYzJIB
yxCW2yIzVhRQGBoyiS0bn6bJF0kbETspggHN+2ZXUblYxSFI2mKnP8zQPsvPkszKNmcV/yBip5MH
ewMRh3F4knwAf4yzaIxY47veuiDW2OIQASSb7LkGDec2OaiTjId5ou/ETlJ+HozkjCKomJhMAB8q
csppjm7kcnPbOcD+c6j+eMQJUesprZ5gmZxNyrVt8IYQh+wJ5bhYOV6ZQ3KzmDSrpq8JY1i+ktLb
kf7zf7N3XsuNI2vWfSJ0wCNxS4KeIkV51Q1CZQRvEh54+n+lzsw/3dUzp2PuJ+LEie4uI4kEMz+z
99rbxm62He2c8IpgDNSvKIZIArRJnYHqSFJ/rSqz7XjjW85GMThUZarqaPX9q+JGwvwRIBu+qvHM
fevQbxDPs3bc6Kh+j3qJVOErCY9Gh++Cw8h44KxQ4Appt4ry4FIfqZ9R9QPqBFC9gPpS0eLji6PB
tr9PlH2qblC/rD6k6iur61GV2ar5ULW6Ap6IiOVQfZlTUEDgJ1RLoFIiLVoY/hZyMWCY0Inxt6jX
R3URFOPcVeh+4OSJvfp71YWgnmvVjH7VltBdYhirroQwwguiGC3D7F2kkd6lPiy95hmd6U4d5TNP
nOHITRLreO8x3dggfGjEjOyDejF2ebQZpKlySjUPXHrMCcKxw0C7HxEZ8B/Uy6ueSu4rdYaovsDm
o636HAIwdJLa+m46qfdHHcshr5J6cQeT/MFwvo/d7iFr1DR8q153havqG4t8JtDsMZ9NOs4vjsp8
NRd61ShZmdVZ9LsSX54aJlhLelTlWpfblGqP1ZRSdCdHBTJSD81XB8Sbpt5/9ea13u4/7448oyni
QFBvjiLMqJpQNbd9lhF1A4qF8029FOr3qBdZfSv5MuzWdzrvuuqi1V0PVjRQ3BUdCi7/idS/jUo3
ZN8cHHqgLuoAUb2KOunUV1AcFhyEa9FkR/X6l90POc/rFCKJopKoR/mrcPq/8eI/jRdpIP5nPcWu
Z7iY9/WvvwwY+SP/NWDkXmK+6Dng11y0D38dMHrIrTyTdS8TRqrh/9BSGO4fCKNNwc6b7bfnGtTw
/wkCcf4QDMI837L5HQ4E4//NgNFW3dBfuiWDoaLjeTbrMQagv+8cMibwLmkWLbAr/2no5F1YY1cs
k/kyEZ/BE5hwF8fxWtNZEjbftR5+eGYSMuGZ1hW4kLZnN26vwunbnNrKngK8w4jzTccKeW3N3P1O
ZX1p+tOmOPhc5xkCU79D8yDJQKcqQUGV+WKjmTWFnHyJF1GvLNO5DjXeK6do2VZU2CoSgMkyv9rA
8lzP+9nkkD1IS1jbRYtxtnYOfexc/vRO3v/rVfjz4Mz+UpL89uqgM/Fd4ZoCucvvTfBiGUOOCqYL
tB6RH7KAZjWFR+JNT140kCvTY22bYvtGt/M9a61NbmF+qAqRrEtTRxNbJ69Zi41vDPHpLLCsJudW
Nc6tT0wgAh8EFFuAVpxrHDcjWNhiN9sC/M+YUPKliKRE/SpK1OB+aV8rozg4Y/dmhu6h8ColsQbe
BlYwH9/KnChH9B4oZzUaT29ZW4n7aAzWLUb7sEosfNgdGjGrF5fU1t4m/MrxYN4wSpETCIGaYzNZ
pXN1Jp4S3tCPaJzvYK1fh/jqWCTrpY3Y+HpCwAiEIxuX+coPgV9rkFFxHjkAVzUA3dSjkVYFvh/D
p0AVutRUdiPXx7SQ1Gsln5NtX1i33kIHpYFuv1dL/hnWWU3UQfXe5s0O+8059r37rmGnV+O09Md3
r6vOWdy++a3E+AycuBX2zZmcndVLhL7xQ7yUpA1BeU7kYzuMt95p4T6EZCFOvD+g52fWtv5r4vPN
thFSThlzSXvIspd59AMyVbhrVIb9a6FLXo/apzr1amtlwY5psMTV6p/bYWdENhmcbWWivNa+JXG3
z2cuc32IPkmW/Ul+W1+1ypztIrJ2LWh05BEUXQql3iie1YOiheW5M2wGduQZzqRKVjoVnDGayCLh
uqA2yBcE1CJiC1zYOlm60toYXvxStUw1e3fJ1n15SWe+IYK1cYfoSFQTI/nx9TX7PPxJxX5O85mk
wtH+hBidaW61Nhz85CGE7RX0jkdyX76HMVmpwk3PU2aXgT5R9C52vHXM+q3nticgIdm6nXPrxu0w
efperfZWEyh7Rtf9vK0W48Xt86As+uEw51W50hYAFsQmRausGhKgAtOwd5FZ1943g6ziPVs+PyBW
WDt4DQ/UgBWy6HTjpDvNfSxtCECy1oHNcLJMhXaJfLE3TYroTJRG0FjIkM2Z0EAwMitL+MveG8DO
x3lGS9AiN2kuGUlHWGGhdpRScWXLeuuaMlu7GAbJ09QDQNqX1s2Sbdcte81Pr+wUrMByzZPegIHH
9kuTNVwHod8qlyxUTbwTzLrJJLyTOP50M/mgcdlqhfYW42lflZ757PEStWS6CSSjcZJhtXKowvIB
m8wCnsftCdMrMU3xQ9irhsrViZRaGnRvGc/DXdSaNwexT4E7q1FFnJtfc/JNjwxC76B4vKKzQTQ5
TByU5KQbfQPbwteQlsXRZxhZHzYCbhfFT5APHqluOB4l8ay9/SPviPUJRZatQHT/IgX9xUo/LemX
W3dwqVEMcTLoWL00+tTEiM3NAc1S2tPVFnYPYZHQT5S02cbH/N767GHj7OKU3QnkeYXnH+Fyh62E
mJd1UyT7ugEpPwwPqte19DEKiBvqd7we63ygv4nl82zEn/m8Fr3J54Wod7rGHve43WQrz9SmdT3T
s7fFh0C+hi7JQ3TsmevoWSCvPjmhcXPnBi9XgVWgxqdZOygu4gag0YKtfVeHp2nkZS6S5JMPgDps
2mPtJjJI++IgFRSSMEBQoi20BWca1pdYqhitmHjnlo4rz52fcuj8bR9hZhINkSiCJ8bwoMHFXRiE
tSQw04iA0HG2i8X9GS4JddoybjH1ArxpQ2TytHTu/BN9NNop730i/XkVa8n3mG9mhYyun3V6U45j
A7xSahB4HCkYwlxyUmFpKVfxwlNFQ08qUMSlYS2wovKGo9tIHhcr/NU49q1psHRN8i321fLZXscz
yitCU1BMi5uWGxP24J7zyWjZvCyrKSfhRusIqOHp3CCvpl/ItWyNwhzTrZuoiG6VlDp0T0wQBA+L
yamIkQtFyxXSP9kuevwPozD7b1NAg5qHWRgLPcHt+juBt6unAewf5X1W/TRdQukHugo/35r1fJ0L
68mw+n0Sk34eeXuySq5dUe4WPd1qHFtcOlIOQPTKR1xItUyCNow3zFqCNOWVSMc1+B9tLAI5ue9a
Yx8S01iRurKKHfsAzkYvjacqtK6t80tPy7vE1p8iLiZHl3j7Tf1a6PpPO9QuljB//Ptq4u9zWfVj
Qzn2WSwiTPpd2G1MvSRQjh+bWmaVEptEAryavox6SEMHiIu42JSplonvU9Ywg/AaCID0wufjIXxg
3DEeVvZYZfkPI+OvOub3OscTtqvU/7bjWr+NjN0pJTCoS/nWJpxLgNhFP26d8a2X91nzU8CC79oy
6BxG5Y61yYjiQn609q0ETde+k813mU1XqzAvBeqV0s3fMSxAebEJ3ZtO/M8EijUoSVWq7yWOo24P
mmJjW3zyYv2qJkSNrI4mieqzjYI2hXMevQizhc4wn1M9v28QLsWpdRwwaISAj6iOtkZcHqO03mMT
kfrMfC3dIt8P7Npm0q0/SCNeO+KSccVo07Y7tXw2vH7e0dmG7q1JCrzc+UPsiR1etp2A2z9SwZVi
WmG7CWySF3qs5P/+GfD+ts/nFXbZqKMn8wzGz79Jl/Mh9FHgVC3CHpd8CKamTTuP5BZBD8PxdspR
aG4LFxId0THvpEqTtzUppELGlWygeCFVJkiLb7YOaEFykZRMOfsuCIul2hhy2dpRC5TAfsVgxbYo
VrE/zgDpiSt5IWQKGM7NcqMCdkTOWWOl16rN7mRI+VgOHG2YZb9XhklObSJXNX609eS7hxZFqS4x
elRAaghprFa9BQUMT+IHclq7MAjwQGeVOICyYBqM4ZtX1b9GfSA0yZrfJMmrgEooD0LnbhxjDddC
wqyjqfrArPuzzhfO85CMHGA1eUGkhW2S9d7btVpWp0HJY8NSuv6Hc+jve0D1gfQRXdF6uSDG1Zv1
p1VAanfQC4yI6p5cQgZTcGKsw9QsO4xpTBPFigQ63O6X0jqCJzjGcbHrHDsg736fT82l6O1gKNy9
FdLLYOFqje4fdhXG35YVGA/Zv7GnpAU06Wv++h2a+TwgfjDaAGzkrSi4FGqr/MywONrcIyYKNk74
8FXqSKkyFj2d+RzPAv81OLpVtkw/c3jiM/nt5HpxVZhnAq4/vh7p/xsL/MNYwNDZiP7Pc4H9R9Il
f54JfP3+/xgKeMYfHLWWw5zd8r8ERP9/KODZMPJZjEGp54Sg2PqvoYCp/6Er8YZAFfSFFf3TUED8
oUPlxJJhOWCbLMf/3wwFvm6iP18Hjm+xALGEbeDnsLgW/vrY6TioQ02PPfY2HAPGbEZXpzI3nZYF
Cer9/ReBS58jRJIAwvBVg6MLgdHcF5n7UsGI4hocdq5r8UiO8QKjpAZE5JikeSTllgjAK0Q+ZyuG
4SoISiOmiCUXjmGLBZD1L/NZmozW4U9vwH/Tzhueeov+Mu1wKDZ0HdkWQi/eAENNQ/70iW8yqjqt
QFRvUnyXoHMKd0xPEzC6lYyoggfrwdCBVSzMQKd09u87vnFjwEY9lu6bWdHPMjPPIetgF9F9cGIw
1VTsT77sJWwcqk1jxygdLyt20w2SjF9JIkJEsA5DDXUewhs2zpFNC187Jldt5ZEN0/0sFlzLMJVv
5IBGzkJuXQ0VR2uIoix9qEHOUG91k9WMnUXPmBe3Ya/h/hY2XcK3znWvcVXryHqsKwHsQPvFwcrb
j4Q+nBUIt3L1KyFpGAbOzgyNjUeSsci/sYk5pbF3oJG5VERAkyY9RO2DQ+JKMqffjUq74m9/cBih
LnN/MZv8JoySZYoEjOJd0ly7KjMDamPv0LrFy2DUD76BfHUYt0LDfF9VJrrux1SKp9rl18rx0ada
Loz4bJ8dO9ljazwlrXzg8Pq09VuYMdYoDCaZXr2eNNKO7dq5sfkyyWL+WacWVDD/Xe/ql4b3zlgy
8nmm6jvAgZR9PrrMiIpZjPRiylocGTVD3iVs1l3Id2USLc7Lb96qsDtXbnhHTfXZ1h04zfwhdzIy
BuL3uD/mhNUUpRnQ0R88aZxDwyMH3nuNBIwObJNHI9OO9AptADURB2mMN9kdO2N7lWAHIo2xT0cV
lA3ZrYlHFRsYftiJc/K72YG4H3/33OmUSMGKgjm8cHmPimm6eHBj1gQfMgGI6BoTI3xzxPfMIbwO
rX+kTUdXfJopcamwu36ErXsHj+oOJ/qTHdmvYag/dnNOWpZ5bieYPrERrbukcdnWJCvi15YtpfOW
fYCne9smaWs0fdW0ofHcywjLDhy+zPOsIwb8tQwthg468B570X/6VfsjlT3gjWje1ALzShcbh4nK
azu7cMWqSlXX4LurHMFySkULdd67QTZF5g7uNR1Ni313Om86f8DcZHVYdXSkzcZsrIawuPhaRKha
lRaIayXcnhALsSO7g9QVZiGtd/BjPKgIk7OPamKjcg2lVQTJrmGy/q90OvCU9MuVfRz11jmR3Gkf
Bmv+BZcqW/VGyulUZD6IM+IPxKx+B3XuilicaR/r3ckj93Dvt+4jPhlv5S1ZfWfbvBkJgXUCVgaq
+z1vpbMfS6ZgJbnqdVp9iLAadmOMZj3XGm3Tx8vD0HVo7/Pp24Qzf9drNGI2vBVexvrsZQXJoxa4
T39xNwl4oeDrBxS9TNYSLENYMDoSTg/1NsZr2ar9Uzg/DWN5bGMDL35hvIxzHVijVJA+qDJkfu2y
PNr3RlPsyl5/X2wAo+lMeKQZinRd9tnM/qqxGD9ZfuCM8uKTMUmKhPcNo265A+6z06VmHTXxKyN0
61SD2fk6a6yGd3a0HyeRYUs3lypgPENZbT6BK6uvqcdgrwLi54A02ECu0PD1C7GrMWfRNVcZYxUN
OkroI6jqFEk/JepdoSvWTh1B3GKiDjpxoB0fWgTi6l7bO5X9loYy3ZrNwqo4/zX33DUDculAyjI9
6C5BaW0fIXFTEIZ4stMN3IJ4O8w87NgEp+1XYpUw620zFuYW8/qPriu1AzLwS+3kZMm37eUrF8rg
LyjS+RYZRQwoFzgB5qFTQ9926qP6nrSwu37kXShsSsCobljz+0m1dm3H2GdhzSW30ztpXew5fi1G
6Fe+Vr6UnU2MHZ1aarDOagXpJzCkinpO94TgpqcY6hVmG+5TnsAqIjmWCQydjLVNi8amCmWKZitz
+3RzGNvumXX/8GTFXrLn6iya/txmtbkmKX0jbHZDjRfqq3ps7mcCYEu+v220eMywonrdu8xCOmPj
GMyDJZZ9TXn3dVsdKtHZjxinQeEZrB+g/RkM4vmXJsipuWfFq3gARZFek54BY65YAf0vTZEDGsUQ
cIAJxEAFhAddIAMzkIEbqLsuvyLoR5IwOfZuhGpqauK+8HpYYo3GIRiP+36K+hed8KnRCl/5ADIe
tbV0M+g1reQya6+DEQJhkC45FwqL0MBHMBUpYVEAhUzRE9rh8PUvLjYQqfgKPqAFRxEXYNrsKsVg
IMcBSoXCMig+Q6VIDSHIBqnYDbGiOABvvOlgHXzFd2gAPbgxuVmE22eQivkGfHAQJlgIR/EhEiaY
xRcygtA4BZAwQEloiikhkRettN7bVYo3oSI+NQAUniJRMGpiNQGbIoza+wpYRZ5pIZIJ+BVmCecu
vR9TwER1Uu8H6S6MJzQH4lv6LYtNSAgToQ49ybhcYQz+oHQrYgZZvojTZhJOmxDqsct4ZwKwESvS
hsXEWHPEhwDBYWdztLIZvKwtxedwFKlDV8wOq+kUwP0dNTsjlC+uh5MtKzRvoD4qscpa6B8T3kUk
ysvZkdVy0OOan4EbP84AHYuw24dmkhHNUJL9eYXKx049a5/6GGShl5g/zHGYD1Dsq+s2wWZ/zgr8
p3YzbR2gJb2Cl4xQTAjtIMK1eLFGnO0+DMVeEU90xT5h1xFkioYygkXxFB8lBJRiK2IKoBovWBRF
pVoYp42AVSZFWKkdUHEQUiCKQV8pwbAsfNJsxWXJFKFFgmrR1HGBr+Zq5NFHkqRPA1CXDLiLhfyq
cMz7uZ8twqaXg6k4MA1AmNghpWwCEePmNvRcyX6sJPJ89vIHZrFTvTdByzggZqaxOuZFtUKO+GOU
83M7jjcBkkaIylyFpbwadQE4axBga7LxYA4Oozv/lAK2KRXhpnb8FO+Vgxy5fStLXjHXaQ6z4uL0
AHKmRNvPyXgUipzT1UzxNe+5h0SehIJ6Z5F3o6Lt9AIOadHEDw4gno4sym+mOb/MtRgPCHyffaA9
s3RvWtTtTDm/49M6umUNmgQ76QRu2wUptDD1HMEAVelwIKGYw0urHwSgIHd+ShQ3SAMgFGn+99xf
WBgZ+I1jbIswg5mKQh3ycg1We3TV9PwYgSUqG/hEdt1eRFEAE8qKb1IxjMrMOfeV/YP8wAKvWLDY
GSyyKRlXjIrxNJivZIGvrby5r5PhNgNKqgEmEfu41xRBqVw6WLX5p2aH70NUAGXFnMpmPdAWmEWK
wpSAY2rAMhnEN08Y3CQSNsCCJHYCOAPj5FrbSVGdGvBOnM/WKZqeErBPluI/UQG0QQkSSiawobIZ
SlQDLgrlCghMRZDCq4h1FKZUTA+uGFO2ok05ijuVJXsPDFULjkoPm48QjGORepyYbO4RwG0lACuW
gC86QCsNsFUC4KpTpCsX5FUcgo1WCCzFwpqAYvnAsWpFyTIULytibwLodCPRF60N6WmBYf50azYm
MYyuTWc472VT8qRCz7StTuwwRBYr7MDADRWvq1HkrlAxvBxF86ohtjKvtgfU40wK5gXfeuHb8L8A
gUE0fw4VGQxQCznnFECVoobBmoNcW2MI64koaRbrhsDwKG3Ft0TkB3pMgCAznKZY93750gMnS8Z9
C6qMiPsySBW9LN+moMzIwD5wajIUV5QzoXhnUQ75jMjQhSpl2fbVpjOdbD1MA/NxcGkJ2LRB8dNC
TX5Kog5yasd8KN7rSVKAtgiO/emjUAy2WNHYMoY3wxefDVCbo4htFeg2HYTbZHWfJki3TKQMFyFt
dzMtUlps8EP0627E++9qVO1W3rNUbIqnltBzyFT0wUNDQ6z3aKu8Q6pHbyConwsd62SUTd8ohg7d
uCfHOjDBtKSNwaQ9Syf+D2MpwZyPohg71Fbztqvji84MFLEkHocly631HM3sLNpqj5P0NRreXUcs
QVkhUpFpS0w190IvSMN07CZfCY+YeGO5Np3Pp0jOqxarXipHsjP9CT2rQ/ls5Tcm7y/ecmd6zTt/
yWNV5C8TpwM5mHgm3Zi0Tx+csUUJ4cmn3gDKKCv9Z+8PGDdK1TZMK99o4C9HLVnRCs1JmBFDiHU7
FhYJ1QyF/fE8e85nDTSZzgBOdlMKKurhY0xLrLKzba10zbcpNeJuVZ25i9OVBRK9a+WpjTKE9P5j
Y0UgSmvJdl/EK3eQ5may9VVUGa9kxxXbnp9jxQqVSHWpcIwdeyd2mj+itCiJ9K2WbeI0v4xwyu+i
qVzLXIPhHlus3PnkIcbcDmEynCIV09eNa3OiN08r3dxEGXKdytTRZ4ZQn3jWUWvOy75t/CdL6VRz
YkJYSy/bOvff54a1FCAUPolEVpWVyKCKmiRmZtrDkrA4aRmqrpaqrjYAZHnQs4kgOEDsm0WQ4TwU
ZJnn7JnTaIHua+iIjyRoQEXEnkP9TtZTfdC7Fi+t5gST4UG0Jlm8LyDmyPytB9KARJpvsUqSwxjH
gKf95XWOxHc3rYDSheljG8l6p0/Y4smzWM1D5F0s9dFpmzbcpmI+xOyZWIe5tAS2JPPAL81t3gl4
vrVJcon26RLxRO5NttyVy5QQkYKug5fUXjkPltdbu7ZlM+j1wyMYoO5YtmBncwMat+9NgXyeJy47
GT1akQWjnNXuJWZxG6OU3ZnAgIl2ZtfEVv5YolM+aO57yIr2HJvyYYicII4a/qh01RJturNAxmLJ
je/oAPhYrCNKBI7QiGFIaueHuZiybQ6saC1RbuycMn8oVVh9TMda5L0g65VjgfF7d0DH5vv2T06o
7Nxvw5j5AM7dAJzChy6WDxdmaZgUxclyWQN1411us761nfAcz+3Fg7K+IWeVWl+Uu9EqnKOM2Hg6
kl2lNrp18IUKavDkZZUYII74VlDken5isDKaNoFehQ+R0RVvpq/h8K9IRxf9Mq9djSx6kj3keirD
CjHkHXzYaF+Fk3iaw/BxGPk0ZQhJdvUs6m0Sspz1reHYQw/fAHdjeG4PzXkcu0eazPw2Z/qqC5tD
7NmvKIrkVr0JboMuokDg7DR0ndYyJ+uJC1NYGtXlwmcppmdjtakm94UJcKur6BktNzymsr46kVau
85mMEjPn48TZ+eHnE8+z5ZbB7KDwS42SxYVnk26V7L++hgN2NGjIzclJ3zywXUAd04XL2bCfwrpk
capLQEGDvY9b2zskHkcYaIDJQipXxVd6DhcpRI7GhNnZMhOVufTZBbJ9GJjzkmxaRuTXqvTuHBF6
e15s/wQhcckQKvUjuRFFqrFhLTMdNXT/o+GODSY9XPZmNJuoga27qtS7bdQbn11Opo+w0gWJgJsG
6TMRH0/2YCUPI+Df2rqknYMSileG+AprNejole0IOL+MkRPawjghZIg2o0aoW9qb4S23enttdveD
agG7OpGHLBQ8jUaj75csM9d11q04MaY98K0JWWuNSHPxb54m9nqoZfcQc1mvzNNEgMtwSfpkfhsM
fe9CMAjSEay/atif07jCpScfyiLUnksXAm2SzzfTbsVT6sX7YdS3dLTJ2W5s+FFheEIKdB/O9QPg
K2DaGU9VHPMp12P7zEIEd5PF6JZatzwLEukTH3haM/NPrN33jminAAbVpQh7e2Ua+QZUqLXrma9i
weTJsapkE+V1eBTcBxEruLZwC8ZIhb8Drve9Zxt6TkIjqDPbCnoGMuSvNNfF8uV+adDKymQwz47V
BraXIZ63Ua429LdeLPnmhuKMVV0dyjQf6Tg/VRQLQa6ZL1zf46oVEiEuQO0N0t53zWT1NWrjXVoh
9PWTCA7IHKJj8ERxtVqqF+QrlHNF9oBR/GlI049agidOFvlqlNyDZo1kx2s5nenknsaQYVRnYNJc
acSQotleR6QRsEeqj3bXfWsVCSYuia6oxNbCWn6sARaWZkomsQlWNtRsLfBNWnwN3/zaHSZzV8xh
u25Z3yEyz94rsP7LkpTPrLvukt4dT45/dljMI8mZL+XQQWLUWMolY+2sOt2K1hrDKmba7jWUy7tD
jsGW8+FzNOpwncihCQjkhSTeETTldN2v0eyfBRECKHStu5TInf3X07xEWARQxY6Wd9c6U82dzgM9
eSSyO+gZyhlS7qLptzLRjIPFmUxxR4GUFG9RTC5SPpUv1tA4xK32d8RqRGf8YVUNdJ+540lwhjHA
YDIup+rRMLvuoXLRFWXoxwkniY66Jq+g5OJTNy3fHM3LLllbBLDUeWGGKdxK240fExJGDM/bSTuu
SRi0xVZbHA643jtqkjwtx172nCNBJj3kGqGRrlOrKHbLPHAdRCQSft2xhtCO08Bc04feTaQOPh/M
fGTBjBx0suubdeNPXEhz89mhN2MY2lN6MgY91/UQHvt3bCWY/IhCkeDWufryszeG1lGaIHC6pFw7
feY+lmQ99u6xM0r7kHEEx0aW3FIkd0czC4+ykPAXq7TfYYFlhc/IZjdkwrvXyuHXbDTPdsWTDrKW
qGyd8GvxI+x1G49p096xDn3T8kZy4UtELGD81/qcMeBJK+LB/OMydNaqJglt6xZOt+djfI9LvGZP
6WHMRn8ej90xmWk7vwDnRi74wKPXylNx6agkcaRJ81gNbnSt/MQ/4jeF+UFxsZAPs+FFI6eU7iBE
xXHSOzDWw2Dv8lZxI4dUX5V1ceEelSciyeOHgp9pjMPtPEbTSXMpBl0tDBEtLj6qF4YhsVgPdS1O
UNM5310IHjzQSRKbRwJFVjnh8hdIOhtJtXBDEnhdQAymfsGfLi1vj/zu3Q7z9qq7WbSd9Lpcu17v
8xCHLxqzzMBLlf0XxTM9ao/azVfO4EqAwfY6787KB2jGblPv53GRp7Do3ua44fTsiqPLXECLlqMo
ontWuzB15rK6S+3kksRPmZiak35c0nMvmXhEM8rrwp+1Y+GMm7oZ4mPnNscq15zHr5SYJkmW7UIU
Qj6W0bnq3ZgRhazfGyg8wRCHE6BnaJVDpH0LY4chqPOTJ2BCN35O26XZ5X4VBrNW7csqjAI/ZhfS
Ie8M5wolW5gAJSM6weDmSERs7Yu8uxI275xVKGu5xCPBLvYcuP7k7/71ZcemhHaNqEPaCgQ6xz/s
xBWP5sGiHD0zcZ3PIs9Q2ozESoZaf+pGEBVeeaMOdM8O1P/t6FaM38enFl/epkrj8qBrpr/jtSNd
YqEFnoCVXlw33iZ27F2NHkWI09klFWkH37m0P1Hnyq1oChKCp7Lb14l+acAv1sJodj3dl2OBuwGW
G7pBYtAd+vkucdnr0OCgQWSTw8IhDKAzeCszwkVGHhIkLSuFs1mgovmivBsx2XROGh8HH6VyNp18
jQMvb4bP2ISu5E5IkdNEfmimzXjJr7Ypnc7WTzKx6sa52S9caL667CfmtnuEE89W7i77JIuIfuZB
Rvz6wtq1ZqBuPbFpQKrDrGAzaUwTFnMA35WyyiuYKRh+5pwcT6vfQ8dotnP3WtUEy7R6cofO8DDS
pR49cgGIKXYQi4pvWR35gd5V2qkuB+IOWhev1uhtgUSqubTnrQmu6A+QxR4dSAK7qk4SKANRsinn
bNhPfBxmyZTPWvBLhOihmDP0ZDYOU7RLmC+pjUPJVMD5tNusP05ac9TSeQhIEIvWAzwM/AMRbRHx
PDuOvHhLZXYsSiYh9B3APvPvc19GB02vmU8D70zC0nqjYslvhh8tz7jzj5HQ0dcaWX4OS/84ATVF
/Elzh3ExDpLCf3cqLIfKK6PLWZx1uv3C4H7sNQ8EcFLuCBhkDIS+zmZuR6yAqc9i1/nGi+Z3TPLj
T70e8CchlaNrnveFacYrLwo5TEth3pX8fP9+T6zAHr9viX3k8A7NrOHqaM3/uiU2KzeSVu3am3CW
/s6g9QBnEIRujp8Mn6UhESBmSc/tmbK8G/ve3eLTP4pU4yfoPDR7wGBTQgh8LZ8xRU03Pil+2C77
2i0Qt+j9N6Kz6y1irGMq9EfLqqmmRVdhrZte+zAkXomI+JnZr8fH9OTzLOQR84vchLYjtPIxLPbT
LMOTHxvHf//Du79LTlwiSU32HABObA/wCPqDP6/IW8EY3+MJ2Ix4OoN6xucyEi+fx4RHl9k+psUx
0D2CqLb5XuLPPrxICIr3XIGIdvKtcLV9HkvvnKZGh0Fp+O6zO99J3froWPJd/IoPRCn4U6hZiNsE
F2tyrIP+xcGE9SdsmpMMRxpfNttm+KuskvhYi8g91sXPhZnFjzSP780rgQTWpcuI8YwiH80YoZWB
Y6QMQYBcnDD7OauR6MSNWyCCThu4FBGxIwP/ekmK/t2jnAxEpn/vm6y7k4Wj7WazWBAEEmDRL+l9
GOn2xe0+OT2pSuyMJKcyXaatkYTV2UIq7WazdnZIsnOW+3//HmDj+O0JdHU+epZHzIFt/jcCjNhf
/GRIeIV1aX9v/eoZnRC1tkWVG8U99Vau8oqqg4tvrZbh1QyRzqVx9N1WmtFGFJ+DNWRBP7NNpLrf
2IPIA0dU2UEHhKjKwVYnA8NhQLUbCVMh1dO9EaCWPPnTwAokI8ajrj2mHYYH7HZMUYII3J+6Q72m
19M5k2OQ1y5PyeiQO1hlP4xI2ggbug+WOo99q8fIOsfj/2PvXJbbxrIu/Sr1AnAAB/eIjh6QBMG7
JEqyJE4QdtrG/X7H6/Soxz3rab1Yf0f155+2M6vcNa+IinA5MyWSIHDOPnuv9S2FQL9NODrjBqzn
bwpzck/RtHmrU/+qUx3whWTKAQo3pjqeiKhC0ZsyTrDKwrmGoXnLZ/hkQ45Qm4CVaGUGS+JnunjL
yWDyG4uxWWVqpPsBvuwZpjwGzNQZb+sklg7O0ZmscaMYTxQEB6obrwhci6YHYjvmPeHaVemKdgsk
aqNUtKMTmL9pljNvmIAtJxHVn8PEMvb6vNxa7t+jYnacmGwihQRZIgh3l9IXpNISEMvJI9loqACe
Q0JEdVMmEiVgrq1e1/GCcHMXpag8JUnndVqO86FLhkNaaP1bbOwjjUfZSSs+kL48dLGIjoooLk3U
74NBs7ZT31LIqovj1fk0emESQxFozXL/fsf2Ubie+u6lm9L792OME2mfCKfIvPe78j9Cr18JvUyc
/P9c6HX+1FDvkwn9g9hL/szvDjD1gy1hzo4KR8gVQIX+W+xlaR8E6UQ6xCgDdZ9p869+d4AB4YUE
iNTLEIKzm84S8bsDzPigk85LzYOG2MRlrf87Yi/tT1wC9jj8aZJ+JXRe8CeNoWt2mYJxpNgIOr43
FNcBwL5MNv5v5Yz5FUt0Ocy/wIvIt//DHgtAWIW5hQLO0iXd6iclVloluaYoTkHB+tLPz7a4augA
jBQHbXqLht2IIzLEsFQ8VyT2Wc26VL6ck5wWJ3mutRdQ14mIfDLja5s/a0SZxI8u4SsBauBVbe9m
xpKOjdPnucb9Q9aoE71ZWrz+7pv+C0XZO6/ie6Hc+6fQNM1FoOZqoFp+3CwbXZ2jEYIhT3fkFdXr
7GIqcLStop5SjKKBpm77Nrx38LhVo+OZy0eOY3S7SSTB58oiWxNAWLlv0Pd2llMyQoYAj/pHGAzZ
80OUFlua7rX1WSSfTNYvPZ32tY1MWEf9W5HahRsPGe3KzD7NpOdFwRWeK5GpTvBS4jQ2csPT+/Ef
C8E/RVn8XCG8f2io0NyCVB/4Fn/80HGbmWFe0wXsOYPGnIVLl4AExEG5/W3E85DDhFRCc/uvr7WQ
9+FP15orrDpSAKmCCfnpjuHEFAdxrxcc0xGfxCjR0Qy6OyMo9y4udYj9W6U/5LmNID3ZFnW4d2vo
gPiBWlcBayCF9F/G/qno451xsjkp5ERJWBdhkzXRfjKxqLkMff/1u/6r+5x3zdMNyR2soym9EN8r
DhmJLxZaKrJ9tmEbMqkrN0G2nxykkda3Fn1M14KXih7aibo7X1nwU5X4RS9f2ZKg0XwawPxoFmSF
+xhjMtxHt33uQmJEPLoNMldhXUpJggL/yso3bfNk608x7nGlao56E/zijv8LRTLvVsDPl5ZRymNZ
O3/3eYYumiabtj9uJ0HeB2ecuiNnx9iMxJEXpblyI+FjO+IYZe2x1J0QSbfKl6l40ZDHdWLbmHRE
q2ldTuPuX1/rv1rJfnhvP92YY2mNvdou3JjiaYmGrYssa1E1QlIdsnkIkWvOXepsVNxZv3hlKYj9
0735x1Wx5Rr73VVpeVsRBWOB7CnfaPQRmiWmbUfvf2U4KboNEkBzCQ7X14Ft/eK88mdalPbDd/Ju
Ovju1cm6brKu5dXTKvbcFhpLfi+KR7XRqeQ+0bpZtQnqnTjw7Dr2aCH84g0I+ej96ePrsBBdKT52
3J+Wwa5to1ytuPCMUFYjak1alySPSG4AY3HXM8p8k2JdIwNoUwX5RlfAjOGW7OwbIapkuhGddafx
dPD+NjYgBj1+JcGTgTf6BJyZqD4Eve5ffGl/sQVpqo6B2rQsm/PjT1/a0BPWrZA7zFEtgaHibiH4
+WcJey0wwSaYBPOcIYnNkdNh6tvebGYMc0BRy3ryi/cir9DPV1DXbWHSwTVkPsWPN1A/uMRPzV2x
iTGakQOy6cdnvBZ2o64Wi7kN48jkVQGaVclYurtgin71YP/V8ooW3dAczpSu/TPrUXdpHYcz1qKU
JzZILX8ox00M1DQaon21nEiUuW+i9NE1y3MR5CclOiwN5GJt3FBF++B5tpUT/faL6yKXx5+vC2dx
sLgW0Yvm+3L03a1dK0WKXIz+QG7CJIzGfdNFe1FxFrbNs9XU20orj4LJOH48NNr1g5FYv7CJaH/1
cH/3Ht5tJN+9h3CAT4HblAKJHnZlRCvBVUnT9KUNi90w93cYahDM1cc+faK1+6tV7R+Qz58uAhUS
2Hv2EeFQDP54cwTQy0J3COnjTC5mGA44xKDmwHCZkSh40a1IowGRr0ujY8yQ0QDON/ESbsNJP9Vz
5+OaPLt29haP2jZoHuPJ2DMg2vBia8GIo3wIZRR6SNIpxZPlfiVYxLMQopMAstVRN8t/ZSaNj12Q
Bikpfot2KpLBH9CyObOxcVn2pcXXWa4T4zszDfeVhh+8znc9ViMGGQS14ltSIRT2Q7rTnGw32DFQ
DJMKzdkXcHAaRz8YS3RPtNC+tA2Ya2IrX0uONhoaSXVIqmYZnKY+39Gh35GQu40rVhwj8BoReCrR
5WWrbiXsplPzXZsjJnAeEbV6M/AhO4BIg5YKucsqz3AHasZGVTt/aNEBUnMZGnPi+hpbnCcHhXgD
cWQg4lnM+Wf0RaiB+YmDpuW7hLm9oe01J8TAjaDD1DfyWkXRSete1PRLZWW7fEwe0AOsDX69slj7
kLmcymQrRQsgSCsORmpDcZs6nQlrvNIWvhdxg0KD24tQUOUE6Vgbk7Xg4pP46jmI5tvwZZ7OTXRb
iEDPU3qlc77DgdzjeoY8sQmSW60BxTQQRKiKR3uYpEaXZpW2HjuS5mexbvV8rURs2ylTs4kQczU/
hgs28GgkzWrYW2ZCvLKxkbyFec7fgvHsqhQS+WYa7LWbvMwjcOT6kpbGphuLtcsaHRTQKavac9na
MXVhrGC4HOTrRr4X1vbeAgnDVR0cvgB6nrkM/sIJMmYr6OvrIUWywcsV+ZcUKx+K+49Smh2J8gwn
4G0s2ydN2EgdafzT2D1XpXkKVBRGWkskJDxVlVReKpElszflzLWzXifAC/1iIfBr1vpv5rXPbC+K
XrU+5kNfA/qnRgo+RodBqDLygnuU0QUxod0H2nDIe40Jccy8olgJmryOc9GagiY8t7d2tAcbqvYK
oTyBjbCyNG5szIV1ee+m95b15IjaCytMDoTIYQvHRkAx16/aFDe/hDN1jFGPTKFJo91H2F3kZohX
hsHvfYFbd6xaLtxTXefriVulocaOcANrdr53RLRjMlkxwFf6BZktHnDr2oyvJjbp2pW5VwCccIum
DWcGeGHI+0hAJrjYRX8uRq8rKk+nSuyixDNxK3S4+BL0OMSIoI1cVnbxWs+EMaNk7lfRTKx5664b
U3hK9MlWi/U047p+T6V9bp1h6zAUypjZLeW4QvDT6OBNcdCtS8QkRuMAVKXiQC9SIDRqsk+cf9cD
0SmlTRmO1Tad783Mk99kyM0SZIeKpzCu8Pajr6v5fkRbrAlLgUZUYLMmWIAWu+qe8mriytsbtze8
NNK3wRhutUXnwGSsSOZc1QpmxS9NPa4WfiATxKE7XyoTPdfyhXJ55qoGDhlo+o37gTjg5w4JVrnk
jLVIaxbhSke3NTFE6yMApuGd2jH55loHfjeknkgIAu+oBapy0we/oa2GIqZtI033gfvuXCSqA2+M
ptMhR+qBf5ko4tKf6A2ZbbmtCR92B6D2DsGug72JLa7fdBgNGwYtHxXNhtlrGxWJnz5/U1OEmbgL
AsH0iBVN6aSRKt2ZJKmp7UF3dD9cBKQ9AwhVia8DwgGZmzPUtIj1o0VN1C3NOmvaNeIUIn1TUJ0R
+rjh6BDySbN/bWKKaNrBS/N0ZSBGLZxzVOIHcqG39WiK48vQSxf8UxviCm+usfHRDB5t0ZD2XjIc
ZHbnoA6e4DYEuq8pvZeBCyCY8nlBRzvqn10T3KW7xe2wKzT7VCaE9G6VJr6fFmUrER7pRHb7mPtl
D00gKv2ep8ZpynNsj3DlR35XtSdguA4ZGszabloEDtdib+DQxVBQO7T0WkLruKAWohhjjDmH9Efo
izsTv4KxxJt5zEk3ZLGqM79DQZlk6i5DclepZNXi51L5JAC4mKivoKOs6+k5DF5o7kJ84tOTmJKs
WjR21vI8h4hz9RyZX7kZ4Hn1SbRyMXXU4kkV/hDL2Hk4WEbqFXHltcTc1uCr+szcli2jtB68Vvqg
V0RukPKdhT7+gU2haC95C5o37f1ACXZIq3eizDZY8P04dAilFgcRBDumYUaLEmQQ20qcapaiVmGD
7js4w+pjRaRhy02MkPRRiSxMT/fVYG30LEC+xB6dacdIDfaxfjQbm9ROhl+pbGcGKEaw/DTGmbY/
fL/MlyvXUmPnmtWt3IZpPh2yQUfo9NJmJJGzocldGUDaUStg4nHRU0ZegIwORakdB9osRWBueoz3
jZbu0JkfRrvxFY03ldPbUfVDzqhTjzsfd7HHU7dBtQmjg2MTFYH8ZyEIFrljqLxzuUaWjr4heXln
yAxZVJEsmS1ny/cf78O9quqnlpdKhLaVG1HBxNrq1S2psLSGQX/YGMBZJTLoaxioOH1jvZLVEkVU
XzcbsGKIu+r6JUcuP8pdqloeB0fZGSbbk1B2sroZh3BbK6fO0c9Fpp3qW1ehy841lKqs8HrjTx00
srpYY/9GkaxuyTbxqlFsrIEt0FE8xz3ToNlKTlHkqtvEdO+yzr3rB/uu75Q7rQm8ML6piD1koRUy
BRs3kWrthdBOObbLskc7XHHRjfRhTjhdj8S0pdGDNepH+fdY00G4ojoz3CeBvS5292ad7ZLZPETo
unuhHsNIoXDUz3bDztxUh3TCrkgcwhyQ3TbdUuKqNcW45GG0R+90N01fwsp4qAvbawmCablPIv2o
Jxjihs5/b/vwnmSRpDkI5HrjGGTzC0ObvZgUnspHRSDiovBIiWvKyFVWTILlcuaGMMwIrtG01ne0
zre4b6NFHJEheuVoXga0TKVTPoVmdpo7/dwEzhMS3B1V5VbUxkHeEjg7oWYDD5yD3US0YsLjOqNm
wnHLRIZvxAWwaAyPYaO90MSIVpqCrhd9NGUhObd0J2rqUzUInuoyRUhWX+lYADzp9TM3XpywDZcB
kyk2YIsOV4hXqGu55vWLSFgLUHwhZfxKWLSrJT0S6MUnTjna6+jgRtS/qKqywad/du7GREHNPTIT
NC1qp9fAQplMj+sIi+5qDdq5CHnxrbGUh1gNvjEIvMaK+sJpcB9XFpxKBX1mcEcc+1fO30fQ1b91
mnsS4bRNaCOmzXRp4+mmWe21TafHjMqMXMhytUzGq1KmWxHdJYvqxbP6W6EstzFqrgb8J/Acq5Hl
QMhOWT6eymp+7Apmkzp1OVvGOsxtKV5iSNzOxolO4G96UEAGtpyPXUPwvIx0svW1KqbbzIsjExpu
tao9BlxLXK+buf+GIePeboOLgcHOWW4iUV8yzboMcXVV6/o5zHjwKh35gjjYyefEmFFZz4+6ytnF
FgeO3USFQ6dqceEYDY7GPH2IguKjyrS5sftXvVkerQYcyFikb7P6ZlQjYp3YaFeKxgKVGecSGqF8
PsFx7rThseMx5LoiOmYdAmtWNOrWMtMHUmo81Hds7pykuKE67IpdTlhIqG3rJr5lFFzuU8K3A9bj
ZJbxnnH6xQ1mInobNv9weZlU40iexymFJRTo+jFX1LMT6+tWRdoLdxddJ7V8hwM435SMsnIzuHOJ
TEB/sx94YntZ+2np1qAFYnKz4FVCIw1hFT0HkaYjufVTPm1miyDsm6gPLcAEWxvIOX4BFcF5b6vV
N2OaNpkVbiK9OQZJ5u/6LH9A5PI2wdOEuonabKe1NOkCKrN5bcCYbaPPcRh5RvdtCPv1OCm0zGJc
S0wa11witpqZ9RGfpxk/jFW6k0tIMMfZqi1atmwe/5nI1AibEnZZktTr/LZMFkJmleQs0Iq8khVT
83I2lItUtPxWQvBNUW9o6maswm332ttsdrp+gL5P0pl+kEt3ng/wtzZZhKYsN/cVqap1Yu6HlL4a
xwp5gpKbkCyeZ7Kd3g9p/IntGsgsBR4gmNzVtnIfbRRxXvLe76H9yO0wqZd12bewUYuNWze+WIxz
qgVPnUJROAbeoCF2SBvfxJIkZBTQ4m5NxYt1ZOCqezeV7t6mxm8VTllsz67+oKv2pRSAXXF3WBSt
jpHs6q71U6tgnAkitmW9qvKdY6vbwlZ2OJoueis2B5Tuh7GvvGyhNDYRbtLzd/Rwy9660up0pyyX
sfwmD65yBw07zsh555N1cRo4UzkNX7TpjTZ/5YcbTqdg3E/yiL+UnDo55pHpi5VQ3VaV8iTi5tpM
D/1Y7iI7eHIXVD4zU50SzqriXK3aPCyLuYLI58vIj1Vd5Hthw+VxgxLtUBVzkwUnq9g5mEmi6lm+
JVK7dnbDxswOYmjpG/JdTId0fam2JqGtF50/Ocb30GA5IiO246suiV6FYllySl5srpKxDet4W6MD
5GvA1ZS9dxhkQ0Ll4a9sbR02nCCzf5wwTe4meaQv0YAlcq1rgp0LRlv+NyG56IS47IXT+NjT95at
nxV0perorguj8WTtEXY0qukQyOFMyEaicUgowxYQC3ZySDFzwQm27/w5PxqE/BqzOOC+ucOicaoE
Wzfahp483654pr+y1yr92NT4TAOqHFM/1ya9TJtH1xWEsVv78TN3GCWSFwrSrSz9nFeUMhB8cEtu
dKEf7RSfPtazTPZ0+EVWoIEeWPcqlP0JWZtyP6fZQ2LON3kXaUPOl2fuEW1s5DuylcDD0eFDuRLY
wrtvlfT8In0bjT2y+03UxvI0GSz6hiw/L03vumpZyUsYc7yTTxM0hnVPBV4qSFlRAEU0jhRQ1dxo
eOn5xrjEaMzW8gnMTZ6GWt3KqtV2Qw779HN5wCXMqgloCvHkhZF+mLucDpB4/x3vlSx9D1ze6yy4
VEt+MiIVpxU9mzLyC1GsSNPdz9p8k/+Mx8NT0B/ZODR1+z4BQ9VGJqc403PznmMZ74xXku9QXocW
8a8aoGKUHRdaSEvgeh2fxrCqj4XJvSVbcgqwdNm1Cv33zuR/puG/nIbTffwX0/CSCJqvTfOp+3Ec
zg/9Pg4XHxgUaKpKequQMhfjj3G4+CAMjRQ0FewJWn6TOcPv43DrgwP01GaAxoKqQUb9YxxufbBs
euauSUgFc3KgHv/zf/wwzGx/+vv3zE/N+rkV78DnAqcDBAvep43t+8dua4sNhlFGOm0AVt0xY4Yk
hl4RyJQSgdZkRce/hQHXpZBQwU9+hKjIvAN1bISckKCV6k4Gc2TsP/MMpTDyqvmFtOddM7Z3eTle
DEzUbVYdx7rFb88Gu+DrEp8X6HiD3e7LpDwPhU5KQH0ZGO0qmbO3Wb6MdPBidHkFLsyERsD8BWa6
32Ie19rpBajBAcHjdulySMFvHVaqxmmBn+EJwQUSBP0RoMuhXciug/G062OM4sYuJfFCncyzyMf7
KBReBv/AoYZxwmuRhI+VHX6r7HOkIH4Sc/haKeuE/kzCf6UoR2EOxzmE6jR0pGjjtgqPM52BEur/
YhysarnUKI5BTMH0Wk0txwyxHNq63C9ip44NYOmzVbRYO6DYIy9TlWivjcgAoYskOZdkvAxa6ekN
MX5DeUyXL/IgVFnDqql6NpdhGzN019T8FLXjZWrt5zRXXmIOQQWl1lTggHOtR3dSnoihf46c0Adk
jmDAvou5nDjpd0qqn1PS4pqke+hkQ5yWmD0S5ml/c/LRs0I+RZ08xFl6g0OLfZLMcl286pw0ei3D
LC2I3+zulMm9NkryUHfKFrL6J1HkD3M5XQonPlhtB/FgWTHo9a0hvk4E2mPlj98UfF5a3X60I+XJ
qGuwJ/OJfuPjf1ap9xi3X6xSQmW89c9Xqce//6/yb2tkYN3f/88g///Xv13+/r+HuP1+0Xr/HX8s
WiakJuHYyB10m9Xs95A48YFpnRC2kBwxZmf8q9+XLPuDodn4vlnTcHJKJtN/K3jsDyDHbBQ3/yX8
+fcYzn+avzoMMFk4kauCNtL4tT8uWZj9ajExf2bJEvehoLs00jvMbyUREkq6CvvWKxG/YNhaW/Uz
JWGTPNv8xTWuJe0GDetHiE5PRTisulvbHNnVsZ0AZ7ff2qbyecrpJ2Nyd05VoMD4lWJDfzAsbGFI
bwQ/RgsNu4jXxcTwOk/GeOEEuVHjpzAnJCT/Vn4KWtLgq2il4lCcU9Or7DdNJd5LWaNdZCafe2FA
Y0Q1NzN1pCAuS681upov5mUUjymBmDpMOMeBGhHmXo9AiWpSu2jzy0A921zV/HOD5HFoBWJk5lEL
5Hj7KUroQEahJ4x6D8rEB1/tiXTeGHw+qh900BGH7HBjpRbdIpyGLfXGRFM+0M+i5ozBZYPzRg4N
nx7+p1xUEwYi6O1XJVVIvB7Lz415C+Z8HSenhlcPz7IJJAbo9K89x0cHJ393A6TcWfU1XUL4CfhR
me4UfQg6JQEXm570EN0zpiPN/EQuRku/qjO6NXrYXQZWN3eotAGEKixiI1FPkV5iS2/uNHXxO9ym
hPeszXbEgdPs45ZacNCKW+Eu2WrWw2swtScjBUlRlveNia6qPdZ9dYfH87p0zV2SVilt+gI8S3iV
O468BuXQ72HanZogONs5aKrmrkVSHtLWkuc+m76E6E24oS3dYvdRXtI5Mr0Z2W9lnK7yzcLQWs9T
jxh/3FIR7ELLvbZ2epNvoxoWX176IhL+PL4lo+FbkeJ3WMQCrkzj8o3V7qnSM4IxbkAA7/pFP2gK
N5e+TlROm3zqOQFWoLteT8nIMP+UEuDDgf7kajpqe5fjJA1g/c6mt2j0yS0xe0/uQilMIiOIDrHb
HVMVw7iFjcGZfTsKPBH024Y2dhXiBrIyskIir8OTw9nat2saycsEMCdB3kS1WlB+K9/iYcLhKXw7
cTb8ip3DqSdp1hWgQzwSHRVt8wVW7loFNDMGwH+yfYkdgGDaXb7kT2lNLgaeFUdknJHflPQ4xniF
nVtXm9s8izx9elYzRKzdjZqiww/OjRcaZxDP234wHy0x7M2BUV2wd1r32C3uVQmsdawu2Ad21tLu
DUM/T7HNTUQecTcsr31LnA9GvaTUedcubwctGs9ToChrXEmZQmoOzZnStD6Zxos+abjuOlSr4dEq
6L0WC+9L27TpUxRSZUSvvfpV68rVqACYMfGXdYM/pVzj/usi0n0N5myuo3WR9WvbnFGEl4BkADk4
DE+HdN3oL2BNVjMuskmN1gmiPs35mowPXUKb+Nuw0POAhRv/ZtKxhk5aVzTgMLYRaL2KmT40/S1Q
X4rqjIv/7NhszfpTGZ2hwOZE2wVd6ecOGSnqsz5eI3GnYzhwja8Qol0OLHqSnrsm2oBx8kcmTW2p
rRO+h8FX6bukWbof8N0MCpzxrjiYsgvNQlU3kEQX9GPZA90bPOu3Hvp4K+CjzJ/VlnQJFNWO+lmq
X0SS7pOmX7kDEwtkgEOzvIYTAvVpZrHEy9E7pM76lUZ+0zR5I/CbaiB4cJ48gj12jKS8hgV7wl8I
uGFlKMtKy3LfVoZdOfAqVX4edH23iHCDYnTbFtW6Y1TekB2iOemuCmovHzo4SYTb5K9qP9LUZLlr
SJbhx0oDoIy6HAcY2Zn5GXzer4Qtxs+6Erk3MSWAHiRTVplG/rg3iVDhIYwnnqck35lAtMpGeTZy
qRgp7mN6HcoYeZOgWc+XW1Aua5IxXjCkKkPP4UwfG7SLZkrMhjwj/jnO202nKydhQDMFzATXdj1Z
Brj6fq0ot0qAeXaucxR+xI+1icnjyQY2s8VaZ2S5VCkLec/mpUXM93oW/JBalmJOSzjaEt7mmOtF
5V0krE6sIKMR+oLxacQpsl76O7gg61ANr3MI+lnlXTjWOVn67aCgk4jwL+OBKcPHVOuPct+oRuVU
93CyCH17f4NNB+SN/r/mOyx0MwgidUBsxFrYA3DoWPhKKPqxGvogXQ5D/lpb4dkBIJ7jvO2cq4OX
bMqUExTnhzlXHthAtrl7Zh8+ycU2yFWvHbQV8CS82b3XtixYLYu2zWLXxpjvE0bLs9+VPeab9KOA
WiAY5dnWwVKVBxDw10QdL9piPxMc6bcjhL2+OwZRvhv69IFd9RQ6HWAO1vNpW3YMZ6tspwrWh7lb
I6Q6hIxLWnod2lDew2JCihr5skM0Dh075BZlPXHjnEyc6JDrZOkF/qwTGW9FXoJD3M7K+64q71tW
Pg0ZA83tS8h6/p+y+P+rLJZM6n9RFn8quk9/O/39//4W/6Bmp6794/iufnAodt/B3QBCbYsz+u+1
sPaBEGVU3WjdDVWqg/+ohY0PmoYvXoaaC+pemVDb0uuNSKvVP9iqQ965QMruahy6/63j+5/EWiw0
jhC8B/Y1ZJHydP+dWGsUnWWPCTrDZTQ35G2Tb/ZaDldGHkgJC/yG8B006tTlv9K3f2gkfN84+JMG
8qcXpq3x/QsHiFqKqJMv7N4ZyUsC7jhUnhn3rL/7Su7/Ifv64XXEnzRxAoY4TQo+Iesp//vxlZLJ
jDVLfsReqshN56qIBkd2+LFilNIJKitdKgaVx6oq7lnrro6Fg1BjH8uKfWUWp0rr9opCET+qMxN4
Ijisd8HOhl9LH89aDbb7FFfutZ4Z7A0XtyWwAlQ1yCfikjDnNPMmT/s7swv9QslOYkoOLY25sFlI
U1M+1kP0WoDi0aeYQ+9tMGnHk4hSs6aJ8KUqFvqzyVtjU65VGM/pMo89iLh2uPQCRVsizmOXnwbE
T65UiAXtsbSVj6nbHydBmcd8RkZuJq6xU1NqMvCCDcVV07Nij+7VGtvTTDZ1RH2X6MahL7MHORic
Mw4xMUQwnSU/r/uL2S4Y7UjLsJeNXPqZdj22LMCEAmwa1FtZgVZMgNGf089fPRubcFYr7Kq7xGlX
oaTItfQzHfeaMgaRDddAM3YWwIwKqOsrx/zMQkSjbsiB2o0YuCOpKkUfbE5EqKThjgRpCIaKjG9V
JsSNMKer6FA4zpPcmOQmlFiDB/7DyHNvoErNciZcE6kX506DurHIVg9LuyXglWa7VIRvo5rufORN
GL7G7TQiHrEfZ/SjCXUsdvQ7l2SPoSxPct5ujO7TuDinwWHoFKQ+A7eavrSCtbdAt7AE1jEByNKl
n1qRfkv16E0pjl1a7VuDHgeuAuRdp9BOH+o48pNIORWufihM5RSHJtYmc2UZvlv2XLhk3dIegbu3
lleqRKZTsjWOFTsBSpeaMptNF4vWcVaZ3Njmuhf9PlXL+8Bg1AlHLzJCCGB0ZIJhaxrt3o8Si4HU
5OFd9cYw8mE3ToSpFJitBjAq3G0Tm2GWWQcVXY+ZTxe1HLdGYu8ysB0LxM2OIemY5auBkTR/ok/r
9lU7Xxg1b9Vlr1TzpnWZeFU2iA2GdrS58vkif9IIzLW8b+d6OJY6u3FObVOiayiC02LzZM2DlzGO
jxBr9qo82iEw4cnQuvZO3nJJ3XySiP02Z+bBEF6E7b7ujAO7+m6aHvuAnU8bPN2KHkx34aTD15ND
JhvZghFKR0nBpB9xe2DsnO6pW6ZXG/mHNcdvg16cdLW5A5t0k/9px3hfjuXmgkvqQnaQOYrR0zAs
yJZ4+JSchy70TRvdjhZf8ertxtQEw68QcGhyPLEfG0M52S3ss3H2Fw6WaX6xKu2eIsMZjvLJI0vH
k6P6MCs913mQLyU7hy1D6hRlYlxO6wmQgKWNnr5AEuN92FG26+SHF5WvV8xf6IEW45ZKGfQHN30c
nutW/+39u4VaspXllahAjkXqRs1CNBf9uprCQ0Z0eZ2AEgsh7SrZTiH/MGPCMoTjpaThP1nmTn6m
GcOeErd3ndrtkeoi6ZFqAtVPUphzQbvXx3afUqmAgT2NDcmazEBL53kU8dap7x2EbQjSo+FOnk6z
kuUVGWrAdQNhdohD8onyxypEH2IACAQ6zfJgruORqB9rMwXJWy54spvAfm5b5aUrKS+DAe8/TU+W
T5g7n1q7uIuFfS5AdRiu/QWI3KGuwmuVy5Zmtzfy8j5Ughc2ViRq3Ezxu6Xy4oQcuI4hxa1ZJye9
z/xaMLex1E1Yv5kJSwcNEyXNjgxCkEQyXpv4swmf1NS9miz5BH4zgHGrcBUE0TcnwsUjom+RelIY
Ni7N8LmxJsgp5E1luXGo08hrWdXVAhxDe4lYQuKsWLUxSRGohPKKoUBQ38V2t86QBZkh48zQ2oFb
PalBe1eFhMhQA8qxJ0fnk6yQYYswS06Yrmf6NtXAITDQ7ic0KMopYmVeLOvU9FwdB4GgxqcZavex
S9q9luSnLOMOjPqjFi8XNaaOTsfPnQ1MBp1NXRtbLsbjQjyFOaqneptPyi4Ejlfl5AA2CvJc5LyA
i806QCPL8mKLs9sZO9vOAA+OFwUkirwr47s6ih9kzUtsyo7+wKUfi3u7+GrreI8i5E4l2489rmS6
Yy6qx8Gl571wHarkYRbKg+I6j60ZnRYnu4omeUhY13oQ02Y3f3ZokmBjr9rPijJf0tF5LtE6r8CZ
uf2jVXDr8p302a1GoVWHF8cQPjgqFET20+BWd9psnpm3r7lEBLCFQAL9Iav2zpChCHPoJXWfCS29
qamC5qQY2V4mdjM0NGk7XTJ0n2zix6nNdsG0+LPNcYtlKmYK7t67bfkpRkNhx+n9RP8ImhHU6HE7
qwxfB+fZtOmjxSAKuuXYBF8tEnGoAL64ZryPptrXipxKQnsrzE3RN/ulYWqXfVKJvbWBmMmBQa1D
kWn1naxNauangEuuIwgnGQw7Q7bUn+jgy5SoDbqNTZ2Zqz6kdUYwZ19Gh54qx83iAzSwzZwuAC84
5S3DVtrPFOho4xLfImR6zf9j77yyG0e2bduV0wHUgAuYX3pSIkWJlFLSD4ZMCt57NOd25XXszVBV
3ZtSZilfve87xjFlUiIJAhGx915rrrrcMsB+aiM0KoXM4Ymd4oEjTQK83rzyo5rQCuemS5mtwJCM
X+T3ECj+lY5/t3vyKOC7wOWwzKH6f0eHv2vKS5v7P1cf5wob7evTK834c/785OcfmvHyZ/9uxqt/
mBQKTPsILsS3I8eE/1OCuAY2TFWl2ADbLK1Sf7fjtT9owQuOzPr7+VnlX/1dghCsgL2CwZ+B9AoT
k/ZvShDZbP/g1tBloKKkj1mOKouaj8dzzfdNsrRI4bIctDlwtOeOIN/UCO9I9nokioj2LDsXq3k9
++F6/aI00D73WlxeWjqwdGmWQVDyaQ5AnhPsdyInSOsBWK6cQtsmDwpuujmUJ6WD5wF3C6//eJeY
OUkuUliEAb+ljzK3Vz5szzTF2J62x6/fGMEVHy8KFA1DkwFDuFeY3+KD/HhRqjKykxJCCQQsBm2R
Anm7zP2VK8Zk49KzYASBEoPijHBxtAiKfS9a/WlCS68FIDUZzTREQOYOB2c060ldLiyjewM/AoDf
Yl4Q2eO8KUFPbUpBsB3srZbFgYx15HiLqtjnxjZK/ZtKay4aM1kFA/t9JlOoXcDVYcB8Q7TbOn9p
BOTAZLKOtuPv80Sm0ZNPQPvx0Lo+EG5Bclle9uwXygTyqUJK7+5ttzoYVCSG7u3glz9rbn4aYDLn
JfFDBBcOg3pnuzrxBmRWhkDb26WrYV5Q1fi5s3NlPpnmrS6VI6AYL8tpvAJuxlmLkmMu3ViWkr1M
OlqMPgNVUVgcpcPXmKHArOoRydj+bjI4pgQKgDRD9e48hD0mQUZbCsMNgYSXKLsYvjSYxtI+2xgC
wJVgpbS05NGotZcCWW0q039kykwQmdedwPvmQZDxSXewaf7MiXVAJ39h+0QXkVyhgCwmfdJHkqsm
DHVqAOukHlw0cI0papKlb5VwvGLyII2QSYfvzbUUYXpaINOq/bd8IGFHfy6T8hXj1JVX4VKZJgNO
f8EHtzx41UrVYL6De0sYWquTFejQXwOcWantPnb58Rgvo40TeRbJxKDCcs+2N/Jb8zZZVQbkHlpK
eKZ3TcutFcQgJZsB/bNRr82igslWYK9FD67XVXzw7yiW6Bj7KnlwuszrU8sYFVzhgbujflJV5VYi
SEFvQmLL2W9jULVODDtX9F5C6J553SC4z2L4F0HyBov9lJZ5h3UKAq9X84R15Ml1NMa2yM92bd1V
G6Xz9zrzqkun9/Ypu/86Zs0DKoMDkRUmBOTmNYC9UfYiQy1H0ZxEk+9gCiNg0pbwOWm0XRQm4cTW
eFdXxAfkAFkE335bJVfGgD7dy3HVe0mIgkGZzolmzsuqhIJkjoK+eGOvewt7aBYrbMyFz8TcNJdF
4PPaRRpdjGF9iPTJnlsuaRdg5Kkni3EHuJNQIWKZ/eQken3tp1wV6rN6btrJY+IxDhhehkFcjv14
U/h85sRKcI3Rf8kSEgzcpD25WRbRuyjclTc+FFY2Lat60gDT+vVhlP/T6M7BMvR0gxTCkgW3CS/G
GSMU+yGq4Em5yoS1svXkBWZ1REgFb5m4A8Ih5sWkAa7r+CE9SB/lDQ0bdeeBooNBzE0nruucxTfx
je90UgyYcvl8mMyt703ZGtJ0sYxgaAM8VpiXiNs6re6b0CYTMLFXheFfdG5DrjcGM1Am+SKtsQoF
ln3vt8ioEsrsmR+RO9rpY7P02uJYxQjqFg5Zd13OVJYAkoguveXy6MZNcqkFD6kVgbyONW4VZNGz
XMlPvtnwIfGGZ95wB+oKLrJy71U8DoXBe3dAIAJKv5imbp/mo8pF4R3beX6iBbAOjHYLdAG6uA49
lQkk81UPJZx69Dtaxm56FJnEKbVItrR4TW95ninNuYKoo9natTqRoKgab6WRnRsTzwhZWOO87DFP
0IXwlYR0y8w5GzGGnwm/qg0ik2XprAix0nv+iCPvzSDrD+VEmkNtXHtd9EgvmRgdfOxW5l30dQ56
Gr1lyHAC5fHSylg50sQ/CjdcdVlVU3KRBqahPIv1/L4wB3DmmPUbObgdWRjYK5Iweg3VwgBiv4MY
3yxHwX432A+ZWlzkNR8ib3yUxfou6dEtmxW+q8C5beqUg2YA+xTk/c1U+ATEfXdILaXQ43OG6otm
2LtMq+49CPYzx7oR0URHwWNJyxvjKg3JpDPrZdiOeFzKnRyeIJhnwv4tkxFdYc8W7xvWYUzh7OnX
JvFH0nW0bgUEa7up7h0HIYxBXRPjtkNuebT1fkVnFFqvap9pzc1Ybnkd0Bsx90IRB4+2Hj2PCUq/
Gtm7wnfisqyWzm3c3Hq2F8/iNnh1PHZCfwieixFnHvjx0QYeXU0d3NxCe0yC7DKL2ShtQDczk8Gq
7+0Ek+L3V4a4065qol9YTxdKFMDuGox6E2E4Q36EO6eKHpEegNnJ6yvXt/KFo98RFTTTB6IkNXu4
GZO5Vblirmasx1NrHAYk+yIXO7Yr0lZ4WlUvPQ7C6pdCP7OrBLOQQJeZ04W3g82W3jGsK1HmL7ty
pF3rJc8hrimnRQYN7j6cT+iL33f7Ap6/O5J5rgRvXcDlgh551gGeT7q5GA0omqZ763Qt1VGy5ahz
jguerUmUMoqF75kuFriEDMSulNBHrxEXz6MXNmP1WJkZMUuRHj6XbfZYhuK6h5k4RhwRiKCno+E3
F2XckNywHxuOKuHBH6Iri0FvxmA7la2qvh/evBQMedtClqtQIAF4eI3d/NgBKwvd8ilKCg3bKivA
1GEwGk3/LRVdvQiiQ102+qKXP4gfCsYus5COVbJrtZ2ui1PoXoNtdxZ64bAUOOpaK8YJG29gLHPH
fWDSJgNY4AMl3eWEsMIr2j0nZaoqg3ZB7VSXdauvIiM/KlpyGU64hewsOuUpqlhIgNHcrnQclS1j
tixbjjHiWVJwc86JORerJMFlZrKL0Hnv5ppC9zXol1RohNT6wWvdBG+F1e5TtO2mp61iQ3nR5Qwv
9TETDpXznDO+xlQfW6RZyKNRT5CnXAVZS8PxPPgWhohuH07cpdbIGmdn6RoPeMDtxxWxa0Kr2uyI
CJB2sAzpy67Ngmxi7cq3augvM9F59brKYdcr2U1hseNMNtEI/kgnOmQujTsVLJO6TAplXI3uVd8Y
zU6vTWKVo8sJSnuulQpSvYnRXE/jMWYNijpz7gSB/Is8nQPZdBvlNSJz127x3/GCzOsQLs40T2YP
YwSNGmPZ9cmNn2S3UEG4FD1ikuwxnW7A3/NsTLQ9MqJK6/gyaDHlOnluruo8h0gW1GenmLYYD5wt
bEIYgeG4ZmXYhRFkkIwIp17ZcQK9i3V9gx6XZKzJh7ApGp2EILvbYKR8AWy8T1y3XWpehxCnqC84
Kw46/1NE3NwtaEcsMe5T67s098nAHerwtKvH5FmM2nWi6wOWUKJphPdK+m+StGhDLDJYK2PlJzAZ
taJmp2Ptk/MUZdYi2J/1R7dtGAE2PI1mvk3DRMqRGk70oCnp45NZ1JnP6OD4ZgeOSkDEH4nkPX9d
aXwugUh4sAEhohRlHGOBsPtUaOhejUiqxS/i8VHnEytwk7B1WwbPWiWu9AkOM/kA8siolcnRhlo+
kxKnWDS7a9sGx0PpSRoDHtWv35nOzOzHuvCvd0bt4xgWRJjPrCDXsqpG5C0Syu5blfffqsl/tezR
RUhC9ifZArHMHnXjcxtEb1FMwrIHBrS3/Kexg9CY5+7K7OVAi2W8sPVh4bT1ZmrYx0NOES0KF2Fi
Fq7lwaTOQV665GjopCJjtRp+M4T65YcxVRCJrm6hxn2nCP4wZlOQqAstoXTRCY2b4GDPCtXZaqzp
i4pUdotnfvJQp4TiSjPTY5ZOs7IKAOqaKOatC9Ub58WYgpGTOQEDuxSR7ZbAuf0eQBw6+f3gHVqT
KLvCbY+tamx9ZKwdCPjffBLtE/7q/WsxDUaSDkM1i/7Ax8q078ZQ7aZIIXbcAKLuqncTusx5Z+2U
xILPTcQGU2/4a0QOuYby8PVd8VNdzO1KQY53i+YDXQ150/xwHR0kiqXbBsp8UJo93PldoRiHr19C
3vE/9CPeP6BtcGTRbdna+Mz3GttibFAxKHPpt00q89Cpyq7uWFO/fh3k2D+/Ei9hqrpNTA6zXjmb
/eHD4IdMWQwjD+8QNfM4jHeauIVp/gCCZj/B+cuYV5rM+Ga2Lpd0nSz3pCS93cEZjhCK3KaE+4FQ
grkVkPlc26iL7ZKk+cA7JWO55gniOFsFr0piXhdEd5EwKC4CqT7gFSxOv6Sf1rPSS/EQBHOj7tVZ
a8dvsINbVRyD1jrYDdFzaMyuMstjrMiuHpm0AazKWk0tdQ0b0n1oh+4srHt9jkVlltk4p4eq3JL3
OJcB51ZMnk1BdQVEQHtTTp4q5vJ0I0t/S43utGxPW/9kecE0zwYp2/NzxhxdelWTTdC5ckhTnsYu
fvP94C0bsTMn3mVmNvd0Wbfx994hm1I2agx4YXS0SzYM72wbuBI7A1OkPd7G1NNhex+0GQgsytth
tFcOmwQ4sQuzLU++R1lATKFlGOvUILEd2zH5DmLlkw1nAf2m9CUFvQWfr/blY+0UR9E729Rl/Npb
hwJ9DqCA/FS3FJWySBEJ6MM4iI+MBdeOqdBtIX5xRufkkE/lyWW2BOUZV13rMLpqG9ylOzlNlCI4
Jc6XvYFvKO6cc5xyBmbDkAhXqSm8d1vLm6Pqc+y7PorP8hloZBK5ZY2H0IkvaClTxqZ8yCwEfAqR
3ybPvswup5IvCL0L3Bdt1sekGUfwLpTcvB7NhJGZ/+bl6TKQaGjXK+/9st0HhfI9G/AXN/54a5ok
7mjtXjeji46kekh12yaa7oopJC8CnoEkuYbOwTT8Z49jfIe1yWjYF1zg+HMjf6OQf4JiYXrf0pYb
rZRM9JpWeyU1t0Su+4zf45ASIIoumTNjsJ4w1gcEv5gNXYigtc9xl99PkXZtdNEzs2nixYhoBzFJ
QRXmI+btcmeU7NiZnxwTJXqLa++cOdYG7zDtfp8NRIDL1fpZZdnnSOPHAlzBMz1lRVUFFSSla9pN
HclmnJaqMnxtKU2c7LFVm8cwre4qlSOSAWecwK8tbGSQrKV9GP3oWR/6tTPgnYUa+lpJ/m8cHFDM
3yZI3kodTfv78vG/XfHfdsXZcb7oisOfrWmJz5/Cl7z+2BLnB/9qiRMorDpSdSPYkg2pA//vlrit
/2E6NMkBtFp4Z0y5Vf/VEte1P+SGQMfYFlIqI+F0f7XE+VcaeGkDVY5NF138m4a49mkHEjAlZd+d
6F30QmwbvMyP+8KgVlHS1UxcOLrFVIbZmigNmQRanlrZvB1F/IjI884yhy3kutr3LwzhQ6HUsaF7
xnVc2NsfruEvOuWfxTryHYGuN6HrMgwAKvjxHUG/Aq5sY+p3Q7G2Gpkaq3R39sjDUBr9n2qzf1QG
mfLz/bADv39+ocojBmAtm2vw8dVKV+mqptf4/L7WYLrH0eLTTFYzdx3VdHhqWhjNQK5RAEHJhAoZ
+OZ12LE7Ov1wZ/ZsN40wb8sgOI+Ki8LbW0yVCSAE2UhX87wPY/o21Whyy3FVjnR30TkqxrdaYEW1
WJFsFQhIyjiFZm67dLLqRWnx+woD1eXoDOtERDsdIwwpdGh2rvyA1VaWiP8/F12edQybTsE7TPOH
44HeJXR7SrhUAAu7WeTT7iDX4K1qrry8+c2x7tNR5M9LDhkIUiRMM137dMuVgcdKPXDLeRlOamgP
8UhBQ58SeSws31k/vHz94X5CNnNLSXQ22GzYiNLZ9vFLruKkNYTMxFbDYu/WygahBqX7SFIRi7ZK
sF/u+Iuo4HwiDxGmOY0XYZBcFSn7kBF3+0Cv96laHnFYQRLrb8pqH/j5avCHjZMs6w1a2RIKlP87
vNmnI6i8VB/eOOvDj09nX7scRSQuTLTiEDj9XaqEr2guaEZ6nMbQHV54vr7Ne5QNpU1MWSf74ykx
iB0Sda3PZ19fyc+zoj/fkFyUHE2V2MxPV9Ir01yFaOgTRp2fWShg+RCEUio7+oSvhCZuEps2VDUO
dyimV2k7XmLQX6PNuqla5Tf15Pu07tOzSxnJbNDiZhL0tz5eHU6voW+2WMCtsri1deVKmYJLN9P2
Y5moS9vsvg2hmXPkxPlRBCGzHQzuSNVo4zf3ACn3re3dEDgNYKwBNwLKOnlmeHnf0M/SGx58D2tz
k/T91nDTU25DWcL+yp4811zKwHK8Qz9UoqKlLwzYnwBCUjhmonodauuAPeFZ6/EWK809SRzkdaTx
o2Mwfmmdw/vBF0o+Q6ObvNUflcy6I4ZqpqjM/jH/ALjgO+fQHY009XzcD0bUw4Mas2+Fpdo0sYO3
1u7urEqsm0Dc04ejb8e6rXm4A77+zuVV/Okqo40xYB0zOJUT3R/vwdJrw0lNDIz2Y/pIGx2+GCcx
+l00IuQ4ZgiYr6icOr9+2c/F3/uthjTdopRlWqp+Drq325ZsUVaGZVQvoqm6bVtKcObL10ZobxBp
7TqwFJQiUISi39zmxi/2IJt1EFW+wL6qqZ+qpY45Q5nRXV+Ng0gu6rhZtBGICmRlC1FNJUOZdk+8
crLVRLux67MNIPjSG57G1iVhCMM9gAPamFOUXxY1sYBFFY8zwywOaaQTmKSzlF8lw4Jwe2NWRewh
ZL9Qi9RpSWqdeoXeAZg5yPJlO11Efh0vR8geC7cb74RGU77N6Jj85nIbP58EYFozpAaEzaCaOfnH
7zmoq15HIob2QuOAjev/rJr71uxMNOwakw1c+7THbY29kHInmrWq99wp65LaBqiR2Jp0qxWrJR69
qk4a5wfDfi6YiqzaoeigR6fHyhTrUk0ex5jGohJS1fF3VJnRIiP52uAsTzj5Ie2bYWs4jDAbAj8C
N1rrkl0LP2pDpimjTOy/dq6vxkrZKaZ6R34jCMRxQe7MXp10+klhfA0pdFf24Wtlu1hFPJIXG+yv
9F69Fxds6TJuKG0NhlcA8uyF5oYPghTVAIUhkXX2G1FzHnULQxFXxPTPrOCi6PlCO9lqHlSANUga
iRQ3DglVG7Q8zPZJYZ7raVx6phi2HNuww2R5vByYJ0Sq8sTIz1rCEejc0aN2tWJAbvxoqhsbXZmc
VdZis9XwpwiO9WkHniV5bFMP1Il31HtOJbEgLErfIRvzinxl4ABsyN+eZzdBLXNaSEJcDQObQuCi
2cyAhw08L7L2qAq0d6NBWzFgg1PCdBlRkRMDEc4Fmh3bREhmdm0/E0a0SFnD2wgVm4Vy1LCsF7KW
Lkbhs8sRyBBbHn15J8Bmkd6kTfwsNXUiNpGx4akjyGAeWcb113em3OM+rj8ccvFP8iDK5pz7af0x
CcZO0Gxi6rIo64mmBGpY0vE18viZJeI+8d68CBO0PK/821dm2cFqjqmdwwptoI9PhNSkDNGILU3U
zMyq7Npo28uq5D6obXBwprptbXOt9ewUX7+w/qnxxdoHlJ61VriGEDhXP8nI+ae40/SakrlndKgr
8OO61nsDw3iwK/rRQgswFiacOZi4m6K8bmkBvFfuVkDvwJyYlZEUiy5hWTTTOCvKYx/7r7o+3X39
Tn/+cnijliweNCB0NMw/XqIC0ErudpOLEUp/5sm6sHMaWTQDKiVeVsK8Jql3ktGcX7/sz2vVx5f9
tFapU5J1VUR/NnCZnSZ0x4lBTY6OxjDsN68k3cmf7j9ei2oLkLz8Nj7vfxoD8xqYEBF95EH1VfOg
iBsx1qg4xlXVOtsQ5E0r0xQDZuRhFz24IBJFP6wm3YmXgcYz55UyLZbexqDQz/Iz7SFMUrCw+TcC
/2aMEk504JJ50vlM0AXbgVVh7kG52xH+Azu8DteGr935bQzgBfTmpNTdrCOXdO67dj6fIjVdutV0
pZchg3+720dWDrGg0k6l6yBfT5hKDz5IgXVOijQdguBN8sOIK9lPvrMiQHQ7BHmybZuMKXTJeKe8
1gnrXOQK1Eo3tNd2+wZASVxMBJWSjbuORN2yK7sPaumqkNo1feYkAGzlGSYm1TA2MQICa5XTEUX0
YEwCjL+dmb420XNY0TukxuvnoUbikNDm0HKIPQQ7xzDNMQdmR9gk0AIHXMjsihglhFpBHXNx5PRg
IokpI8YxUfsL+usZZFam7PKYHJJ4XHfIE9HGVBVTHSmlGg1QqH72TWqr3jtMpV+QAuuP161ZnGJP
rWduHz13QfxqWkulsTT8XmywIYmjbrEOdM72k9nOY4XlWHb08ghGS4laYp76JVtlZaZA5PobcsSO
o8ca3hVMBRlpUknVSKbcqbiocpLAUadavVewvkcruEvFBBaKWeRz7Y/9LDYjiKLKRTcmXJg2fIud
pRom9yQQEjOQRWidIwxYrrITE/uW15v7oOGjVQmLUz2MG49008XgqDu3No5JTFBk0e9hnj2mLkOi
sD6VBLARVKZfFcXSzfGi3oU18jf6X0dcvhC/3HOQcuUKy+MrqNUYUpQCArcDxsdWaPdNDKKxPGZu
YaJ8fq57BKNuAN7FcB51RUtn4cAXgUgHHn5K/T6s3WYgskZgEs+VG78oiFtQ40Xvts8tam87jtfk
DZrzLqB5DEl1TOpb/sBjOqAZMQeujHGIG9c6EBNgzJSBgZZutvSoialUFDztpLS06J3SqyZgWXZ7
+1BirZX7WxOh/akEOLgwU69qLIBQLhlykKhV8FDQe25vrZr/r9j+woZZaxCwejgl87K0iLcM9vfF
oF2DVqTrp6WPJEjdJcJFq8IZAMzTPd2EMwe1PYhrTv7KrlNo0WmNAx6PbXjIDNINsvjVt0JAHSjL
inTc+X1NPKZ57QYYnUY5IDIjzlJW9z3Thhc/aGQKIMRARpuDoCquSIUugezatQycqtkAzVJs9ZHO
dRdYK6dwIFY6KmlBuHZTEtYR31BL+4zQkr58spp90Jf37zq5duKgpvSDjDJVbvRmwpduciECD9+j
aB8Ekvu+0zVaofRIx8jbe1G/95TotTbOteYUM9l6zDOfVx7rVdsnpEokKqAkkiMHZxH54rWpCcug
hDh0iYIqI+Hgp/ScZfuWqabXv5KNxFmjUOktjWvLJqfI6O4Ks7ivfRujK8xqQF8LnosZqY79zFTR
JZSSdUvBpk/NvnWPljGd3nu6GtIMq/PnloJc3ryKmAUASlWxKBsVnSy9IrLI9o/BKEFnwyypzqoQ
9+9TDDsggNHLtorITkptn/FF0szP94ae0Pqx91N+CeKtXioWX5BfStGjNc0i17jO8ilcoxm6UGjD
z/OSabvJtJ2z8z51mKMajNyTDk1JEvWLgnF4qmDUcuLJQLCH2cS5aqL+jeN3jYRJv2t0jyx6hg4J
QebhEyU8b1ptcJU4xtFIxh3XcVPGzkOuYf1RtVvMQe6q9xvUMk14ojG8xAJaz8UUHWwZvWqWbrlr
Sd5Dl1Yu1MK9K1J/39n9txT+jdXwTDgNXSnSW1k0BIs5iyzJVMmSQZpPLoDPEUtHv+N2yy6jXT8h
zmgt7FlEx0o2H9nDuDGqwl+gH0dV6kBiZqHA4nIaXG/DNIi56JAcxpy3MCYXQ24/WS0TCC0MLhyF
hn+D56sO1lhqoBg2nOop8f8c0owGWoNUSZ9qYtk1O5pbOgPttuKxNDWeQkVgT5WwSMM3ZwPCqfhk
J0G8cs0XSzGmDRZ/GvmNtq4LFy/6tMmZOqmIAU0hj+0hNSoP+2MwIBVz012RFge1GMjYVfK53xuE
gIjyftCyU+0jlFKT9kEf3VPbm28uw4mQIBKLVDk2q3qtxzk6TY34jyF8zqr+GR3kvJ7aTTdMr6jf
Xw2yhWbkalGaKNUWfCufrE2AHFrUgN5ZBNwjhcvSY7n9Jmpuy47Bj2y0ulF0Q07HUxtz0ZyGsX/R
MTlWs5hTn8HIy6EtN2ooB7Gbf33W+QmvJI+dOs1oW2qjqfiNj6e5jHQ2oWiVi29rgB/rrIZMvUli
9S6PqQqm5ImUdvGS6EiGwsBeW9pTPHrDNrXtb/RAmdu/UQyOspkWziaY+JrFpCxy+DYBMD3RnLsL
SgSr749VP9A16bFgxnHHX4A7TFL4tyqEU+c4dTyYIBByhUOrqMAY1PdTaX1PNJurxiS9IwKHJi3L
XFowXZTDdWFwwRJjujSz7iEMyM615e2OSu2UuRa/uZyPHVrKsDkMsJAce3gUGViMiQG5VIDlPSNK
B+Wj4t3YY/H49bX9iQPDtaWdbVjMXlU6+p9HvWZugG7PcneZIj2b1chsOdRnBjcIA6OF2rN36APV
L2eH+VCi5vSrox2Z8cKMGGB1hbcwVfs+8tlVVKO/G7KIZvOIT1QzD9VkHKMpu/ac4FoPJ3PWSYaU
MqrLrz+E8Yu6ROdlIOaArJZtgo83CDkTTtOlgbskaHMbdPlllbKopdhVGdMf66i6L6rymDRIhFJQ
Jnp11H1rnficga2Moxiq482Q9U+eysozNclR9gmIB9zqgb+WXW275CtrFUC1an4SeXmqTWggKfoz
g2zXgmPv15/oPaTiY3WJJh/9O+1MeonW5y4TmeFG6NFfJNPcJVkhU094UA+5QOQYU7ZvWg1YfXA/
MWcuJyLW5b29IFHmbpSKNezKrIxpbsyxbkVRrK3xErwZIWrGr9+n+YsrLzFFQIRMFDQIBz5eeQ/U
R0d7AuBvTgOIEMDLupB3t3zCqPh8T8BkTy1jSUifH7Al2T5nBK9VDokQZ7riIY8lIxRPtQCf4RpD
TyV7mbbGGqSmdJf4gmaoxb7rfXndGN5cD4a9ilq+y7s9PV8yvVp/HlsCceg0d+rYWyiUmDWFij3y
+PWpS3ypMQMhzUEsTX7z/PyiCjMMAt8N5kI2bXH94+evqbRL1RP2UnBmh/GONY1+nC7h7FvFTC6/
vty/KGvJyiFdlIYYncfPgSt2z3fq5twViCCP5cTCMtHRQ7ag6ukTu4Q9HyvEUnJp+vcvzANGuqjq
cH787B83G70KQ3eyqdl84qSyGPJZGt1FXbwzB+fWBz43pWQUELmT/qbh+qsrLJg0Olh0mCx+XqAm
ESlIoxt72Q2M+Pmir6vW2k4tPccBcS1Mqt+sJj+Ft7AkMteiu+NohM1Z712QH4ZOeRCVZmLU9jIp
2R4zl7/qsAiHaJdo9wUPk6kQcskR7H21bxP3bEXpn4OvfzXa3ocvVV7nb827T+wlL8YKtG7zTib8
n7875yn/+fKP/OMvkm/nv38TyMO/3t7iqXn68DfLd1LEdfu9Gm++123y53vwv+fyT/6//sv/fH//
Lb+bbQuWmH+ebcP7fqr/c0cp/j2r/4NUtvk//yWTFOsPY275O/52fpl/8KywL9CmIzTRlMm9fzu/
yEvkSWJa/ScE8kd2pPMHsiTDUTXaSJLERnfvb+eX8wcLso6ATYatCoM54SdW5JfsSNmy/3Ghd4SD
7Ur+IpYRmDefFlDT6holpyhcIIV6rJP8+9Db29gydxEo3nDQXoxc3w8ZsdxdQV1c3vxw9Y5/vtCP
aIjPT9f7yzs8XWw3LGOfyZWuJ1zFbVk0oQvceqm1rUElZFiovQoxae5dff1y73quzx+XcS4wEK6q
o39WNAYNR1W7h4QpEvOm1nZtlCAfdndZXd3ooK4zM/tegsimv4iOXLuU1GiJbHcmfKudcaFq+mWQ
uIdC986h09wkBA34oOBdkLm9pe2TPNg238bY2jqNOFRIl0nEJR18NmBhsRN76zCZmbxwQzLDrAO8
42vgjJxNQtJZD7m/RYCEAciNrwZ7evESZeYo20741/UlbegdEIpNFNhb+cf1GOwshOYCxLJLOg84
LnBPyORAh+v+NkoajEDlDbTlvvG3uZZcNzhQJNKoLDwSG6ql1/2JMJb44NLGYxvcQ2Rfuop6IX9p
TaKQOZkHdXTeiJ//zTL3q28eDxyTLMfi5ntXxf6wymmOaOssMN0FsbFYJUgdAe5bX3o0NKxK+5eL
uLzNSAqziImmY4ml7+M2qXRZnFudcBeSouy6hJITwBJVF2EMJgsB6Nd3mf6rh4pjILWMxT0GNPbj
y9lRKETba+4iUu31REwRn39OMP1t4e0Uw+1nY+qtOn05+fvEszaprV40ITQAb/rmY3kjPVMjFGB8
6SdjP5pkOrjuG3Ol3zwMckLw07PAQIt3qgKX+zxBCLwgF5k7uosxd+CjNSgtsVuK4CCm9OE3V0R8
Hpe+fwNM0jg8sKmxv328JKbRmJ6d8GKJlR6tAXxYLTaSlZLScJEsvtLqVr5LhEoU7mJwCK26NuL6
SvLnx7FfRwT4qA1Iiiw/GgE/TlaQ1QNxqS+lHFOYYhN349rrABXy3041Fmb+PSYObID3LQMxLA1i
xzDMmSHPaUsyQ+SPQWWT/EDJPXWSYG0b1lzCL6aW+L4U1JaGdg4alNPiI6fFk/cd4BHcZ6TZa4Sb
BAOQEvoSSiXmTgQBUS9nanzfAqEXvbEzxmGFgm0nOS/q8FSaDx6gwsJCYQ7dvuCXxdKzT84j4N11
polNp8HUA0hRQ/1PoIxZBYhEwAvQxjYVVyixIQXY5oZELRDtzTZGIxcg5rR9f/nOswm/ucr1UDwK
6BVR80jjgrM551ngDx4cDIBWsMkkASMC6wi0BDXOsIpVRurhUpkwCEKxzENE/IZ3Ax1o7UGOYIS4
jXQBjADOIR/Hr8Jlk46LvrCQ97tLiI2rngDAdNqQFdXqwaZu/Ht/BGzDbw0iZTVOJIN1AR+ZUCD4
Fj7XKhqUpSRxIyRZTiQuhPa4iHswLTgmR0D6Bw1Z6CaMgOrWVn/p6dE695sSU1d+oZSNvSXU8ziN
ejcfehyY2qjmcyEQ5KYKY8ncruYDIv+1AmEcfPM5YcRQlBRfKZUiNpWExKyC64GlcWkO1F9AwKdU
WaWhmMtvIOKfS5wOhc3cDNttmOEMbdsLGhJ0u7NLTekPSTwcJN0siXKk6zWpcvSv5qy+JMtUVw0S
2QbQo19y0xTjunJNLIEN4wQ4SDk3oBXuGNg8S0C41QJAlC1aLjcWzWXrrSTQUXILigbMS9DOO0A5
o2/QcOD6OW+un2wkoCIo6F31JWBUf9kWPbIIaEcAKUr/QnpiIH8sB5MOkRttar67eLJOEza3NMyO
DrBoLdzVhX3qIbmNfAk1YXNj2JBvB1qBT+ZgiaiVATyHB3GezMB2PgbjwQaqGajBRguPOWwkic/R
SUWIQNBgj1qQeburQnNDGgbZR5Il8xfL/B8Faj/tHhxWLFNwQLZZwTgofVxOdBujTK2EdAjIhqro
qUjyJ7PguaGTG8XF/nr9ete7fVgr5eshfEDzrqPN+rxbTQ4dNSAzDsRV9SWqdcbl1RO93msJ1fu/
1J3ZbhxZtp5f5VzagKMQ83BjwDlnksmZksibAKWiYp7neJtz5Qc5L+ZvUS23mFSTp9yA0QfoQqlL
EjMyYsfea/jX90cykcQDFFO/Wa0uZaDKHqHGFGCEUGqMEGpyhVfFvPDs6qmQ2D2vrGXIqzhq3dqC
ZqMA/uth94du8mCy75VQXF3eR1/9HoG4cKUKHd23xXxUQDbVarNXYLa0qkk/HohU1SEdz7CDM3fy
YveOcSiyM3kePWsiALyDqht8ngrt77G1EqCV4xkoUOTFa2dMzw3T5m0Itg2ytrRjXymxZWuvXNWE
XYptY2jtwqQGfY+pu4UZYP+V/sTBd7VvKs6II5PZ/BQ4Sd1SA4L6/s3X5bh8e/M5Rmmpaq5rndTf
wmYK0zTi5suNLmMWNfAPlECF3957Dq8tw6pC22kVqZw4d0yWH4OtQFQFwsG+v6ppJkQwY7FgpAFm
HrHc3Y5wZt+/UJQwb68UrShrEsEIq+RFcfdLUDOESpxZTQZFqe7PhDhbzQM2ivEh9zc6Ssc2Mo/T
7J3nw7zlhTkHR7oup/CgZ+1lTCJrMDwdZ9dN2V56AEtHt1vUBGk0d85iICeyL1m40wnuF1uQVeE4
t6zKNXO7KzeYtvLfRgzCgmoD5Xv58k6w8aeJvewa3Jj06IAa6kAHkZEXULPW19RUOQ2qS93CNKts
dy1NEz8fAccr55mOTRlKlKk2D3qi0DvYTQqwWXhaayXrz2QPs3xGxZPj2M7b0MTbiZpLltT7VB+2
Ncwi2UY8oO1lijK7DNfCexQOruWxMSC7t+EJ4Yqz7WAMuSH+D8xNhphoSRHBnRbCrU1MAqManJPY
JuDzoloNVtTpuUP/LTDw5erX3gCaagwPjh5g4YQ6JzQ5RPn/LEmJH3ITtZRjLmdv3powAgQtNghW
lx+dTwNNP3Q0DH7OOexixVnNerzq0qPlAFLnPrgJtbYkvPGKkVL4wBd9AVQITyadZkQ3OHmBWZWf
Kngb+m9bM4w3FC2YkRrR0tsY9AATM7zPRVA/hUlxhVxpqeyNvsOe8QF/lJUgKE2YX7Hab7JCOY9r
puBS+4MwWIKsNy8SZRRAhzZJpXESlxbKaFbZnHorrDsns9+gnJVIY/f+ayCU8LcfI5pZuIaa6AP4
/V/eAobZ4kGx2ZwFCqZw4wcLBg6kUQU4HGfBjZXBOOBzBRIm4GjZNxx4RbOSX00jXC3OEo+6W4k5
4NCZS2EZuQHQqAE8VmDfByFDJNN3B3FODOYTd4NDiS7H1JSNEz6Y8afO9D9NEbTPXOFwT5hlSM/H
BJw/TLBgMA9Q284nDZA0F9Oh0WlAHmh8aGn5qDPbfQF0b4QbJH82dYJtNYCbIDCQI31kZlarw7VC
b1FRqg8e0cu03+kzoiLOPJJk+G9Qib052bAAqH2XVXEuwDxXhs70+MC41VKl+zNk0dpNumWDpUAz
ApBd9rGzlfDE9FoU6j0YQeMo3wSd4EXiJY/MLYt5/BoB02buL6qs2zvtcCHYK4ctYfCAnEEjtHDS
7FNjrZf7AqitHXA6xdO20ehJYt2rBiNTyPNFgn2trvIgB+IRFZIqB8D7C+jFkf3NPbDQlKoOu71q
n57u7aAOeV56OMlGe8t4Id56LvtdPGwctV0KC7DyhTlLWAQ1LvXCrWDhxKYpJKeQuK13rF3dM/TT
fpGNOFGJCwLrOE4WLj7ErIq57KL4IGhtocsVE/9m6oi53vWUggDMAS1ouEr3mxdquEutz2CzHgfE
RwwJ9cqmNIl2AozsuPUSw4GZXrX3MiGmEN23Gn5AjHnlZreGjUvfbF5VCjC8OkM1CAZspWIDyQTN
JphIw5uBmi0PF5ibHrZ7M2j32QiVjzfg/Zur/y50YjtH00/BWAMi9PrtTB0fWodTeEzM51dlS4gi
ODQ24lbDk7pfeTiHO+qM11S2w6fq2pnmbTxm50UXcxzox9S9HXysM3T4lx0gtoC1KDffhbnXBdZS
gFY2E/psvvK937/63+1gBjuKhgeebmumpJm/bC3lXITQr2KqBlGwzqphLazFsfU+OMmlHnC6AGXw
gcqYrZLGn9QL6iqYMeljo9RGzsXU2vlAyd7/Jtqb9JuQEuYsXVxqvcCXTsS0Cl5eyZgn3iqrIRiz
DFWFjQa3w9Qnl00iRqY5FAm0a95NtWJTYjMDeE+EECxM0zxi3vjB3f3d0vj1kk7Ohxy/MKvzuaTO
7/a1ClsxKK6EaKfDQXTn/oMS0Eu17fQ2U3PUTHRkVIHsk9ts2eCPWjXwVkMR3gj/MwmSZY/fQZcE
a4mMK+bRDGIFFeB03tkUDGJMVc0P9tx/cB1QgD3iXMNQT/YbSkYYVfW+u/LI53s0MWMDnJVoPgIA
68xsCsS4Jmk/7MwEGqc3lItW2b+/IN6oGxl24rHppmUZDMBRq3q9tgul7sOg99xV27T7PsM5yx8v
CioNngcdksUw5bJI+DcnkKlxGsQdaB6BanAKFN0+bx6bvseUAqYrm7cJwPv9S/zdwf7rFRqvr7Bu
ytLVIq7QRyxrJpe4eGyL5ssEI6roxKUc1ArJ7vsf+jL4crpKqN+wZVnMeyF6f/2pIY6Sjk1Yy+wq
uKKshCvar02MsiRndZJzeSI+u77fQlKpKARYH0xD/e5ro3WVgEmHYXw6J1MkQTBC8XFXQ+X/KTbC
OrwRF1Ck3PjSpo1PSU+4fu9/cf1FWHD6zZm+pzyv01c2T/Wug6X35oxWEQoTRRrMIAQB36jxQeKP
Ce1dGAc3sm105UDJGhoMWpcigE9qrLsQTz9G28nj1nOhX0mi6mXZg/Bf7Y4V4mTntcdCY7l3BugO
Mcxrw5uXkNbldBvOWvCFuZs+aEp4UHrr6E57c1L3Kduu28qm3y0j/pHimSSJCrlkm7R7cC7rhMxT
qLIS9SVhv6/KDdE3Y5vYvDs/cPXyjsXUzQZgtJKkjv0OBtomNknZJFghg5L6mUlhtOVgllSO5vle
QiGDxY+KaD/V5wZZhE/8X7cjLlfEPhxqfqvcjwzoVZl1eKkf6v6NxNoSdioEPaa4tRDtkWEInSCG
7VhEAVIo547AHYlBv72oQ3OZ4ew8RBd+9yj7TxGvlEhbTQFJFJ8fe/Q5Y5wWNWg6zT6wR1y3qLlR
JxNYJOKxIYTm1PFlNZxGqK0Ibl7FbxvXWsn86e9vVXwf8+58ava+Rg0wZoQAU0TSf/suxIjWxsDS
HlxoW5TPbOr6irGDrLC2cH0t9Wnbk866uNlGlKnaOygK3O+RKhCFthquP94jIEkZz8Duw+nXEomI
4YhO4dJO/kxHBRc9VNzzvG0AkIrZSAvjtqOyRzC+qdCpTsZ31VZWLzYlbP9zUe8z81LS/Q42q5Gb
O6k+BPEAUwRrZTPe+bWyqfMIlxhy8kmhrTSAPAabjKVGC9+VWMdwISpzluXUMpkW2SgAhIRvqrru
LtE2wsGF24m2A2Uu7uU1pFLJIQEy7eQxBRQg8K1a0bAwWBvd7N11XfkQ1Le93Z0J4VMou2NhHON2
2PgzIZj2UGWsenR0vCiLyYOSMgHouUonNJPEKRZHT9hTcOHqUvXo5FitziWjSc3mg1f6d/GLw0ZG
M5nxLAyYXu9lmm8ERuY57PE4I+auuRNqMR6zy2DE6RN3n9BkQRLJqgbmvUB1MTG2B9pIzXgwxDI4
bJ4Jev2nSOufhbcdUiPysF6QDV9KcZJCvX/Nbyr3HEuQK7lW1VE14yWO+SXkatxKaWG7U33RxSqV
ZO6umlhZ1B+lMtgG3QenjPG76MtFdGK7DLC7jDi8vkmNVlReGLDt1Si80SwvR6x+qAE9mtTUGyLW
1DWOsso71TyozJbDe9lJLTaJlU8G1e6Ekn9qJPh2YETku+cK4atkOkHBEmqWk9qu8OM9sxMIzyqM
huw6dW4GHB+F7N364WZUnoP6/6Wn/s90y39tlv/P7XNx8ZQ9N6eN93/JljqRzH+2pf7f7m//139/
3Uznb/+9mU6QiNDnZzedlfOzmW4xTm6Z6DMMEHuIJ3jzfmJUXVzNZFDBBLAqpB1eup/NdEeMGGWe
jdOViXP7LzXT36xbuowvwxCsWrCspyoVBZOHIch1HJMkawSCNLn+B8HQmwj95CNO8h9mDYhhBz6C
8cKjW4QbnHEizl0oXWgPhw8Gbd+8+i+fRmtQ5dZ4GLe/fhFbpU/Q1Kr+qkbLneeXhUkaCDwa7iSv
0p3EnL88+asfoc2vcoAXeMyriIdPRPGgmQz3C5jlZH/08FSu1HnyVy5NPGtRqOmZtK8SzJcrf9pW
OZ40BhB7zggzTJDATRftRLWPvojc7KnPlzV1XlWxb9+/st/dCqzxsABFDs0VnoS+WmzCDppHf1WE
yo2YfIUQVQUIHsizrtEgpeMHFJy3ga/cjF8+U9bbLzuvqQcTY9Aov4mg1rNFgyF9ciiD5dNKHCnK
Fi05KUFOCiA5oUXL4f0v/bsF/esFyGn2ywW0LnKnuuJLl2lMHyA8hGaye/8j3uZefMmXkWkGdJlk
O11jUHB7xIMtT9wn11QxgeNUFOPPJL5gsnNvZ+ZRDnbZ970WrDzYVSfffnAVb85lrgLgGTP+qk43
/PTVZQSz02Hj+ivMP1qKfck4rTAmXU2gxpMcW7cq3Cv0QQj+YstjAXQrFGBV5t6HTftBX974nXzA
IREVW1ei/9NEEJ92NzD6zF8Zwxl+xeLut/NgCCe0F6WEWld4KzjBgkzlPi+pXREVYZNFAGkePMSM
bTWu5oDWJEeeVNUlVpNUJaCRHPPOEnWedyUBKc3jqZ83JiVE4iKLZm3fTasPbu3vFhGvsot22pWC
08kmUtVlbpth4a9ak2I5DXax/xNPC1PvlmAVtmVY4CqB8JUQEhHHUeftmryHsLE+CCxk8zjdXJBU
IT7QJdE/LStmPkJyf8j9lcMMwDhtIqrBHsd8WQAAIqUzsE8IP1jfb0gaLwonrIXoC5kyvHgSzBiB
qzFJgsAqUe9erFRIWOaBJowAcukOZbOxRnij0epQYwDzvXmosGaAlHEuO5p0FbwJ067JO+8oe0Zd
sJGXX3pe0jMcHRC4xDG+d1nMFzVN7cmwbw3kBOo0bkWToBTwqssKN4OZEJiuPctafCKF+m/NpATq
3WSFH7xQhvu7NwrFvIrhErp59fS9nkPXTZTW8Va2n+wAqq1K7zCnlLONR33sz1JcIvr5ygYMggRm
1VlSqaXgTr0rn7pNNHZ7FLabScvOsXMRRxEvi7EMwnytiB5GxnVS6tAl48TDeFmxsKGI0xPoN+J1
Qs780h9iUmft1ATaZBppbbBn27t5jm8m4kORfcwJ3U/Kl2kZ4EhQSVK4G7HBHA1sdihpiiOQxfOS
G64ChW6o0k3wAfm9xaAwi+4kjCDEB7EbGSvqzXTPzWJTuKA0qNkYoXJBptkDKLoUhw/VHXf2Q3BX
h+UZPgsbdqS92rYLL6RLQU46TsZB/FMS7IRsozsTp80kyM49kjcRjhQYGaXGtB2xv5FLs3Hl6YZg
SwH/vJuCZZefc4gf4jaE/Lpq7fShmtoz6a/FerMfDGVDGrEVOzhMGg7Itg8KenMfV8NhukK5QzOs
27TM3EmNQOoF0iwcGSdLmSOXxkKF5wvzt3sxUcdCFc3W0dL0o7QeexuVDDPwLWF70aTbIQvuprp4
4gDDwpLxIcWJmPcfL/SBL2a6nzLsW8SK2MHC078ICvOuKptNZsO5nXF9JpWf4/C6ztOrIJFBLwYu
aauLA2cXtJcusjgRl9hjsqucKxfjBfE5kWoZ01WsaWPnKx5Q9XvKSjsyjU9i7GZZXDfjsYxrjxOa
i3htbS0MlWsX+1EfBR1FV/t7yNOVQ0ieeJVeEkpi9kLB6RHvqrs0rHfY+TE9hxyEJQLq/SAzpOLS
otQ4lVLmJ07YxVhkYrKDTi9W71RG/mQjXngGSDGCBmUYzuhokynjGsLHFZiLBjOQWn6amHqqdbqS
bg619gTgd+YwgMqHYUa5nVO6Ana7Qaq77gPuFIdBgraFIjajofkeDpx0lm2r3Y8A38P+qNXdXrI0
BZy3EqN68TCM0b3zOLd34mDYO3Qr2JOVSN0mvnVWD0vRQul8oypGa5JQbsaSK6VFUefZTupN4lTW
fc8aqk5Kch3Gaz0GHI34AH+/jUi1kh6brVv5LxaFl4RHMjYdvBB/49LHYZr4vqHRMrbYUvaKc5YN
6cZlsk3kCHFGgc2hE8MllVJVdIa1FH4a/K7UF6Ao45zAjRmS2uj9vGuSpW1xqdlBCyjV8reMgm4e
RQ5pucw8RDFTjEj4nRKHVYQO1qAtLIPvj5shEz0+xZiSlrjcUZc1VtDXMaYUzQut44FYC5WNm3Jc
GjNEolkqfhvTRq/F5EaS4E5JoVjMsjS92xTqQPeHi+OfDu2PrNmQLxbR2I45ulMLMx7KQ4M54OGS
7NSAIQUEUiOVVBN7wj5kgKfB0QsR0TZUt0AVDnXwHW3xIaHXLF3rYcS7isXcIh+y2IyGDISEqm86
SJRcSRpyytIIlxqamRIYmKx//c7VumWhxQfRhQU8XYkhpNqu1dEDbj40n7lI5oZM/wyGzkLKzwLC
a5Npy4AD3wkTOuvh/dDgd0cEVRDXstXftTqZiLBTt9U9KkL1JSUnRsDHbWfpHxzBb8ZzfmgP6XjR
ixabiZMwFgptWlawNFdSEMywgQ75hniKLnCAupK9Tfwr1R4LpAnDKrQUWo1ljJ+sRChRYClN6Cnu
STOqEW+EAI4SS7X8z0afPAbaXcsIt1/Wlz4bi9t+pqB07lOjigkh379fb6ZyfnwRm0KMS30E1exJ
PG7EYU49w1sFUYx/7qXo+BqmEhkXvyOOOCJoWEmvPUZEPfJvBVFDkD9odvd1NnSICLz4MR5cWEqQ
v30QXWm/C/QoBOkvQTTKvZP+hW6lQ2qkaKungd1CaTGnoNaaz19FHSKVxRm8L/pQWv3U8RnDlQa0
iBlFn/H+nfrtyvrlUk5u1NgzLtlQVl9ZxnjhVEG8CLHUiRvn7v3P0eUHnYSUFMWQbqAt1lhhJ9Fd
n1aRoreGt5qH9KFUzaONJUZRU63U8Dxz0dzw3uW9v3ZQN4ryReSuid6fTfWl6SkbOTY8v94r6D5q
zzsPisuiQgKCBmEIuw/S+TdUO9YPsRiNU4dJO35xclvsYKpTB2YD8kNeacrzYvLWKBww9zw5mN7Q
SS0dJ1bWOAZzDm0Cd06uZVPMiDfev3dya97cOoNGLqeuyhzDya1TYscImZ+n/6k9Si9A3PQkixED
6zT/qLLwm/zdAWOsARs0XX5x+mmliU4HP5eVHu+zzljbQhyi4ydldCm6Y1b9/tdjOuh3X5BthXuO
jMNyTu52atdj1kZ8ZGkSkXAodryqLva/UbIGx4b1rHkcfCJQ5AnyR6SoIbSGDkfJoLQOPgILWTIN
pM/swID7YTIG2j4sj1nfWVNKXJOeD164ihOPEWtUe6iJRbYyI30pC3Ur0paKZtlQQcMwliN/XUQF
hFzbOsCj18ay0va289eg4pjLlNuRan5cNdh0xcve9c6jxDi6oXVowYdG4pGIH2+TEa3iCpbBRXd6
i0kCda36yV4qqh0GmC5NJPYfNa3O63RZAFlIGE4QOOlIPI9HcVtS2+ZsdNE8GW63lhaC1C/kQJd3
QiLwTkSNDS0bdrgyJVXIg6PCmK+Nv0LXXoo7b08OMCFCFEd5l0xO3rzO4xhu6ktF2uRIGG0vWUrv
QGJezr2mAOTNVj+jFTWVlWhjQUYdgjD53vOuGpRxzG68Ub6KfLciTBKXLZHFSB9CmjHS6RFRk8TP
WjUsfXXT0nHNewzJCOJDVblxk2BraagpqN4raPZaRz+Yentm+zurjM/kuBFBHQqsqPJvxN8Zw+FE
OcO6kd4Dt7vwzhvwtX7vnhtxsE/HI35nGPz0G2mDaR1CboKLlJJQSUUMQ89V1NxNTryjnMYo70t2
spW2h8TQYf+kJLd2ilaOHKUiXXLwqG5aDyYvbCb41oOBtoon0bfVpYrfkDeNmKRsypJsgR8Q4WSY
Z2dSZzK8W6ujRDAax6F5NCyxJGRBIY/yMlKJhOF1HkfYf42HcpO5d6hvKE1YyJLIKtRoiW/GXpT+
wM0Pmf0NjQj/iwm0LJGi57TUQYLV7bTt0nSlMRXOvGtDTEXrTIMWELFf0cL/JmJ62zeO0nzwAufe
Jzv2PRKJfLqQyxSBqpkQBGEnKC9A4KHhp3k10kiw7PHCAmps3xldgciOFK95lMGAasiupI4q1s86
Gj+tNA5D1u9FnGlM+FJSu8DE8HqeANUUlGUouRRWcp1ThpFqr9UeSCyPYgYuugmZBwj4UV3FfH4E
3WZhTskDcb85bhoF2RDFQlm3Mgjxw4K238g7JwFI5jV7aWtPRBumyrQO5hMesnGbE4TexLp1zYVO
TicOpDFSJPHMtjPqs7AiVGAwTsFtVnhcNMcs0iPpFY/D3RRezGr7QW/obfXOZmqbwTbIh57ukbC+
jkjglMYd94dMK1BuJWvJGOURuapI6WWpSbwRJcGt43DFJmoyhFK18ZFe562WBlYp5xpFd0bYUCW/
voxCrdRaNXAvbVJWN7mOH5gLnxU6ZR9hOuGCn+7rUqm0EejRkLRddvfXH4ZdupLnSuDCT4gPyuxN
ixAOHfTt8CabFiml8k6vnqSihknDtWIxIsIhExpi0/fnQOLZWe0lblk3UwFcumfnMvSD6t2NHRtM
OGyk062Mw1cbcOHkdfvQzuqF5g5n41zRdp4WWXdvFPHj1GPOo9iIRRELDfSQLag1xfQi4uUwlwdA
4UBU3R1NRg0/emncukhzBxvICdVigDlQ3NxpKxqvYcCMosiSne93Z4zrHQrHOBYJJQlKEY0T3ZCj
3DS8nlk9oGNHwJxTaS/EcqIdFnqjPnoJze3kFu3wrkjR5ItcG+OaedmFwefYxYvVtueLXJsuhpYN
OkJDXNroMpML1fJuRWM05uztMxbFtX0EDnHXWBuQR9fguK9asXByib6tVvtmG4zRYJYQKcmmyQ4i
mNFzyho0+kc9W0kGxwyMeGnnWABx8ICEVg5zsJLqRkpmGmnubdsXj3qG1zRJtx3PO5sNXQSNptl+
VerweRptSOIuZaPptlW8g2tTk2IDUSjRNYFyY7XNU0Yo9zLU0vu3hU0kblQdGhjE00nwuUWbHHli
+byLwwZ6PPIRH30Mu9Nh+DSIZgMFou/mV63lZ/h6WgcpJ8D1uxqofRlchxTuAKjeVK264QySWZmi
paGpe7cJl0HN+lqGLOREq1RyxLraTBOmU1SLUsVby1soEwjSqR+RIbCoDxNFL2klu5G+GoOHzuJg
KRHQoq1MkMPKCeKUzr02MDXUoudP8/PQG5dtoi3NUlm9fBTDJEFWMxODPJaSowOFxarSnZwlHvJt
JlhWvhss7CZNFijPlxIETMq11EBsx/skSsc04es36LiHP9VQxc02iheicVfmm2xwvyq8vDIc0wXK
p4VXQfobTPtO/JuhByII/u4PjG15w1ZMhZuStWX61E5g50yMSRjB0k+BSaE0kBS5tu5S17yN1XN4
MZdR3V0YaYpYndoRwJOwWUlZSWQgkvBZdX1Zqu1Xk8JFOHT3pg1mIY++2BFxT4gJFMj5pyhRFzZm
wOXEWGXrfKpw8FHGaNfo7g1YlQdAWWtsSR8mBiC5jc6d7WZXJoM/uT1sevdC6ktSGxhYxH7j/jlC
HXwpH3Gc6yOGbXbC8c4YSdotRRzfDWhumKxBG77OYUs3trMtNOPgdY8IrV90G1NxWSvtVzFxNRP/
YGQgngil5U/RMTxIVk/dEyWBDgzRro/BNwlTIqyd4cNdwqH95JojoYt2CLMrw40pC+DToetbZUKt
LvXxIM+fAAht4szAU9cieoVC8SKun4cPErjf7LEuQnX6uSQGSJ9O+oAtBexswllqJZN6xcRAHOGR
1EQbMz+XctL7wbome/arZASRg/Ta2NfM35iDqBGAQKPNURzHvL96AuUnOMocj4rsRoJSeW/tggEI
ffnBR789u0z6ESjlkUDSJjlFbUyQUWzbHJxViR5pnqqlKLCoPuykigPtZiujHJGWPBrqU2jF52SV
5xGqd5FeSaUIR4Yfd+Nv0/VXP773jynxX6fvX+kL/uHM/qs/9c/IGf4VlQrSavvHSoVFkT9F9fP/
+Lfbp7wt/m3dNe1//HvVRQWw+9unr0+vZAvyo37KFtw/EB8weUx9APUB0/t/ly2gTaDFR5OPvuPf
KPg/ZQv6Hwz30xt1yI+ZW+Yv/VQt6H8AgtfQLDBkQWb5l0QLb4aVAbwIZ99iIt51yI5P+nPjqIOx
mw2NSpf+ybbbPyelP+izfRQIeFo33xkh0BeZlX3TtfRrPo+QCfvbTBdGrRAmFc8E5TiRMqT1Mvfm
m5Y6yEJFeIh/9EdFA01QCq/eVC7XRDzFjUHZw3tzcrn0O3zat5m2ch1ClZpyt6L5zrLrvYi0LDoG
2Wcvx3kzGOZzCp5LosBgkRno+gKtYNqUsrOawKNuwVsRIkIh8zGJLNUOyLk3X9Z6pRM7mVjAkw5w
iFxW+lEdKX+6/qxDg/GrpWa1i6pw600+owLMYowlEj15appglYayhU7nEK/pOhmPKsxRcrbmc5Xu
PW3+VCldv6joKYEDFOlbTebh6asuMQvm7p51T4NcaMDcsrmRYcvYBWsKc2hjQnJpPTpdOzExo39m
xONuHhyw2UVyFRQ9I0m6s0tqQd3FzYhaqkbEBBMvSNuFD9pr1/BnEqPdpEmElSimrm3RbrMe19KW
6VHoqbeZGlbLMuTohmRkoq2cxyxaRU6PW2GK1ryaw++YxVypmvpNAWZo4t9UknwMlYKd51guuszW
mE0zMW0zEKXN37o0eM5gsy+yoUhwfl2MtU4TnQdLdk75wKsjZdsk7qFTH/IqphdpP7If3k5zcF1a
V0GAqXs/qHcRZd112TTf9EiN6DPghzXH9XlZ9ztGETZpZXxTLZhm4QxxMgmekyzFGBwAY6hWGRwm
LVh6yX5S42jRMx/YT+ENZrD3w2B0EFW+My5SMJ6czBsc0mylM4DE4hw3mulFCCTYayb4DWGP+7BO
GksjPh0CZLVORfPCLeuVgxbkx6nw/20L/pfcXCmA/ePNddnVT//xv59eW2hLzezvm6j9MvmB5RSK
JP0XvxDb+0NDNaRriK8cSsG/bKBYa9NyV4GL/FAe/NxBtT9kukMkYWIxpVLX/QsQFd07VRbIHspM
3YtuHxLYy0DTL0KZHHe62PYdfeWF7Zc0wXTJnm/Ig4plN62jFq5rjAQ5wEgvyJlPZVNfZNVWHKDi
Bwejv7oE5DjA15/GYAPejGRLoG2gcbu5YU7YIE0a53o5JOUqdIOnsvNrSs30a7yUgMUnSpyFmjkl
uFD65gDnKschJKCPBysfkttkY1fl2lejC3o/xmHOlj8zJn/qzfDoOquGznKnfi/qzzQJPo1Q0+B5
x5tag9jqGEm5bj/3zVmqKeYmgru7i0wInZ63ISG7T2tI84xxjciFsVzu6/mMZgRFZX/cRmNdrmLh
dnZz8jjjz8TAlbdE2MQOpFHNq3C+otvPDlDu4q5nXLIM2YAxOmHcoVkXMdMfUcMMfuQV5dayD3mU
lmu8YfUV+33ZPAQhdzJLqi9lpWR4saW846lbbXyLebXOw+nZNOg/UxptF9pZYY39VldxQx68GQHG
EH/HrGmvjG2DfEaJV2Qa1bpxSna2+DZoW0ylHEj7IwM4Z0Wg31n6U60dwab3e4gjvVggrqY0thc1
UN1V3A8MVmoYfokxUu5/m3G7XTpTvWpiGi6zAqA7CdVPdmxck0YDj8Vhku58uTCRe6d2ftHo8bwx
BtzbFKQwGc7McGe7oznMnxqIL5vW4qGP6bYbg8vSLvadH/8pPRTXLW/L3j9k4EzwHIYNiYsxnqDu
wUo5vMocaGZsPVIDPzcaBgnItiLD2hyXZR2zULwxw2l4pKwYntGppwOsXyuE2mlPa7mxNDqMnOVR
1XzpYeitoxgPwpLuGVwMr9XvPLK/BQgyk1ksiI8B+2nkBOdulH+HO0JqBHcTzGpbKHdIni58XPFW
euvvci9/VIH9aN7TwINfDEIotszuONFFA671LdOCs7Kvv4DdjXZ1js4jNOlStA4LrXXsgxp1X2Pi
lDHhx+shs3es9E9FXVxVVFTisPtSUuyLc3EF0a0LAUfOJsPglTgsgoo+aAV2zYa90SL1k171x6lx
mBq1seFtr40GVpyRuHeQgpkSUNpFj7K8HpI/HYUyVqjzdrkOvMYmZxlN9l7GTGPYnPl8bCPEVRbq
laiYrz3Rq6Adu/PauYb/ED1GPm6IvjkfvMDd14pWUtao3G3WVirUJeWpiAymHDFYEGP2pG6aZRsH
Z3GTPc6mcR254e0UISzJIwY+GCNkqqAHJzs6z4pdPFaaPS3HUv9WhMCn9fksGszzMOmve9rpM0zu
nHH0KcGw3vR2LuXUokwepxJ+mnjCRRWruajmbR1WuDO4AzNG9pdYqW6NgeXrRNVt1GYGw7nrmu7e
cvg8pYm2+GXv/1sG8koI+pswj0xM9GIW2Q+gh9dFNqM3MRFqc33VVsZS1fCLn9xklcfB8zhhwuv4
sHeT87wsGEHXxh+Nsr90+v4zqc2rHOm/klJbTs9/fESfpj2v8x3+6s+jWv8DnR54fryFtB+Isv8r
0zb+wE3Do73FZK9touX++3Ht/IHBN7E9sxEqAm+X3/p5XDt/CO3DYlTSolXIDNZfOa7fQsBYUZ5K
1o2Q10IufrK2KOCWmT4x3avGzoU52DCajWsxJqSou4+mtdnd6AoO6X33ucOXcQ662xl/vnQudnXM
NgNjUEtljidbRte97kECXkY2rOCg2uv1RIMLdYxvviitqBzdlXp3wzjTEtkULZ55OXbjudPnj9PY
bgCL3LHHAXXBTb2kiYXpc6I809lbE3nTvOpv5szZeExneRMNp56D2cs2I+dnMWfLZkiZ7+lWptKg
uVFuc5/WlhsRXmO4ngKAxku1Nopthwe8oZRf5hZqpQ3muaOkgcGPGoBdj+d7MpnvcdEc8oHpehvD
zbnD6mK+FCayEa0wQzsodrM1nWid68MPwetfet3+c/WGz1ESlc9/Rk//BcYeZMKHlfXO6xTl7b8d
n57q9jn/9VX621/8+TLxxmi8EGI9Q5b+98qB8Yck/4SxMkYEZYyO98/A1/1DRnWIP94OPPBbyJw9
SgcoUg3VdP7Km8RfOcnGmdrF3QK9lgrBj3Fmru9Xhbgf+pFrTkDwcLWJIJXVTIaPeLt/sdx78dbU
tQc1RM7pTuumxocbXt3E8eIR1oiJZlNgQdVf6f4t+F/C2GcQ7YvZHfASOMssa1FF3wsAT2F+PyO1
VDMfySWU+cHk6OHsRRWKppkxoXGrZfc0oBcxHRjs5EjRrVVaMDWogpDipz/VzrzpVWr6ew9qRIGh
spdeJ8FlN0Abnlcp0rEpScDI3Mc9bjMt9iJEASGOCBEye6ccGXaCno3Asy3qxYS9FZmlgstxEtor
fnCEfTCYerWfFg5C8drREK75tPs/D+rnNHzWQWd7MPRdMkjw5uu59848P7jvp5vGv3FxrMHUl+GF
zr6sR+tr1GufmtQiFPX8YvFNm5t+R0jSb2MTLwcN6W7vAxOQo8+TQelBzwUE9qCqzMiiJowXPHzs
HfRrilJnpuovyvK5yu7t7sqKkK0FFgKCbuXV/jKqksNM4h5TKDe0TzS6Zx95RLUq7K/txBZikXcM
+oLyuxcDUYAhNOHKHXxu7JtBN5fyHx31WYzLAb/iXz3A1+KLEkTmM2CkUIGaT3ssfi77FJne1lP8
Xa3NqEmfUVSuvHZCfY1lQbiL8YodR9CJB6QTzJayOFLq4sPXuqmXE8B87JKwOf6cp59L90pBndoq
CmPB+A4pyB6z59yCO2xl8GWSw9Q+Y+6Or3S412dv0fXUEpJ6iQSsGbK13vNL4htlwN/IryngjOuK
AcUqvQZNuFKR5UbasYFAxpTd0szSjVfcT/PXiDtRlau0vuqYNY5GYHQ8NejrZjrs6uazGh1MjJdC
pQNT2wDQ6EjYYD8VTLIRXDG/t2n9+qAP81k3Ps8e7uy1uVwLcGthowWssmVg3OTF57j6P8x913Lj
OpTtF3GKJBhfGRUsy7EdXlDttps5Z379LGpmzpExgljXt27VfWxXNSAibAB7r/AVVcqNEQPhNzQv
Uf7VBl+ncPP/IO7+31yG/j9MReh4v/Pj8n9pvB5+w9sx/92cR+bl//13WFbBHEO6FHQCZKuURcT1
38gs/QduP5KK0AjW1CJP/U9kFlTxP/DgAVsS2hv/E9D/+5IjqLg2AZaFbAQqHiaYZMr/SWz+npIQ
FlEFWLTBme57RNZrpR1CFTL0qIfdQg3tISLpMS2FTUb01xaeCYTkz0PU+GdDdOHC/h389293C+7q
LPNhUhlPoVDSfJAnkNNA4rfcXW95OUL+Lc382zJzSwNbF7DGvjV8Vf6F9mu9fYL59fP1xk/s1Uut
L1WZs989qjosQdrR9FuUtfzBFd3OBxTLRU72EFALenaWaCGfa1/vjzdMzDkJ6G+ZqkgT+SpAUlB1
lQE9u94yA8X4d5wY7IOWN5FYVKWOLxnc8rPzEx/Z4J3swT3CKf1mBUT4/cT/txvczs8HLOkTnUKG
0EDmAarmuWnDmNSSpCcivmu0XvkY3jCh5nHeiZlp2pgine9XOG+DzxRo9eujtFyYLq4mpmyQhoHe
TuaMkgHgBWMDf+rQfJqTGNqNi8qL8neSUV6n1d2YtsClqyXuvaUdJYI/VFD+mFJ6S5NkRponuFGS
/FYg6m/ssrdohD+w1BMYpojOHAJyMyUr8hPfC4T/jjiDMwkKQ6nzgRg+UT9GIgEniCzYiPpAPK6M
CiM5/k8XrBaQ1BlKIday7k8w/TDyycQxJj4GinZbJ9XfVBoy1HlD6HFCMrfCnYxkKwxDznSwhqlS
GReCDicwuAg8CCBhdLPVT6/X5/qUI7iwt08AnrO9HeeNYfTRqPsQr/Citn9sOuiA1sJrRAooDuSv
xCzgJi+haBTC2a+yAki1hcbfEXoXRo9NLyjvaqGvpTSWHXLp5zChBk+qvMaLU/XF3fQLRjaefIfE
bl1bpo/c4SaBuerafHI26Wn1n315E7eZEk2D7sMBEjfsRnLxBv89QLEWZg6vaq6Ctx+WihUZzcuc
UQDKIKXb0Oy1KOsNDGVsgoeeGiCHLebh2o/ibGqZCVCyOpYAfFDNj7fEG7fpEdJXd5DTtvUdCttO
Cgv6laHm9bTMwNnnDwOt8qBE+IjELfD9bhMSZ2VNLRHo0iQykUkZoI/ShIGBSZTtEPlUS7BbCyAM
R3tBNnblA3jbgolSIaEAS5s4lTr6ogAuCwMwp0j0lYDCuRqcBIjOhgf7bQrSeMLVwEfJDecE8QW/
9decyjmjf2IvnDVfRQPykhAx9kXlqam3YbRyEeC1y1wx4iyCsZFYwdI3+q3kR/gDX59TTnxlU4xy
nM71AOyiv7jbhPkhHWcQru5K8nK9fc5mPF09zseja8U5S3TTJ1TZapJfFL9p1zljTaxRXol1nAVz
Qvyf9YG8MtSuIyxLgTwXgp/m0AVdUwXj3ZFOhI+zxhXByGibSibWC/Fyj25N7R6EgcSGCcxTa4cg
NbgArUrEiuhKsODNNbODdarHYRtiA0x4zPXAMyOLfn02eC0zGziH0hgBCVz1C21vgvEVIEBeb5k3
B8ymBQFHCYgwoY5DzX1azVuipYc5brbXm1+W+YXIc4Iunc1C0k56q/QT/IJQaRBnWIvVQCZEQupC
uu4LQNDfsFBai3OcUWK1trpZxL04waW7me6FACiEHw4/q6E1i/CODoNOB9R0HyF6ijAovT4+vAuw
uOy/swHSCfwIwYgwfekR63Obe8gKATRljbbsFU7uCyt3FgYs9s9tSWQOcikulVkLsDjn+KZVPpsK
bODyywDUPjFuAJSZS1jBzffXP4uzqtjMmhTB9q9piOoPagsNJAMGi3YLKMX11rmDtiyAs0ELGzzc
5hoPEoBH7ckNbZgeQZXIQnbaLXelT+6ud8RZvSKzocUp70upUFW/rmWcl0N1YzTEo6iytRCzgqWG
m0Zrl3zekDFbnLYIr7paoIwWvUzFPkagXQ+GSyMXtiHrfQ73gkoCz0H1G7d3JAdQTL/cKFa1zTzB
KVYeWdxpYe78dVEoMniR1Bfv4cq3TXaCHb7Ij70rueGus9q367Ny+egDR+n77AOh2sgmxPz8AEcf
Cs4igOGVjlqg97P2mSM7JTQU50GC+cViPN43cN+F8S/M12SyphbF+wRm14u62ZnBiF0PH5ECVVrE
K7XZkVLbjHGwsuMvLyiDdciopaHVKQ1VXwf+uEFqjqYHAnm064PEeacY5tLt2R4sykIMJthY+rpY
SH5fQb+wIeZWAUO9iiEz2OXvRQ2sl6DFVhPUXjca7/AsfQ9TY9rNav5rVHJihWm6N4KsXPtVy878
3wsdqMDvv6opmjCbJjzKElh1bjN33ECGwLgZbQDXveo4bZSH69+/NHipIyY0dHCW62kF/IPSp9Yw
aG6vhyvrjzdxTCToUKpo5GLA1asCUnl0tEqHQ8Dv67+b1zhz3mcogqlBVFCf5pGjmfQXlUM7FKSV
WzoDzPyfY8YwmRgAgWCa57Ouna7p/R35oLt8K7rlY494Q3ZgmdzJN6NLbBDGEku7rTbXv4szHwYT
FABQjRU9xZHQN5uuhuhSXFrXW+aM2FKqOl/oqKV2it7Wpi+X+7SEiXL8VjYrqjmcOGAwcUCBarqC
l6zuB3S+lXroqneTByWAXTZJKzcwRpDpnxkxlr7PNqoIXFKhp0ix1Y7kyb+HQ7/pbcPK3uqd4Kzy
qC8flZAq+94LFIFCmFYPmq8H8b0plvsRLDeggO5gkf5S9uZbr+oFcK3wgB5n+GKqi2xJ0KqPQUyO
RhjNHvAehg3dnArSMOMWYLE1bzreBDIxQQjTNovgMgqiJSo8ZvU003ADcdwfrjwmEggkSoB+w12n
hAR1Bw0+o3r82cpjAgH8M8V5nA3NFyoYMG8789gn/vWmeduFCQNCDTeGDNx/KIhUhRULya0JBq/z
s8aZGKBocdCFkMvCgEPw4bWWh59txaWi8W0phyb0cUHChyJo5tUC1N4H7Q8thJXYyLnAGEtZ5Fv7
4pAODeS7fWAV7lEE/a/7OJhVieS0rrCT92mxEuQ5E6AzOz+DX3eQDshIB5PdCEDgBWvcDE5M0Zn9
PkFUWW81PFZa8RZqoUDyjTd9/0bUfuVWzOuA2eqUlJmSoRQE6t+baIYW6aFirkTQglVef7SAdGbH
mkqEPNJyXZXFrbY4cNNwZQUxeg//REOW1y43Wg1YArJsjavssge4zmxbK9lWN4IPnKVnbtci4qlm
deGGoDO7V+xn0Bv1yfRxsX9qjL6wa/AtrSQkrpR2B6KYsTWr9E2Vxk9NVb1ajCDIFLfImIu/CJCn
85QedEBFJR1F77SESmxmfIQzROyhZgdd2OKXivtHi9ItrLBvkAv/zCfpWZ0imIJPwbEfisHulNzJ
FrZnK7s6VY5BBEiiTJ8FpR89cYiPgzivXf9564KJKXEqNqSSUO1q3MGF8JuHMjRMw7Y9HrPgu0l2
4QhbSCbIK1KDvC3EhJmk03oBVgYYYFqCMBzeRY3ys6ZZT2QUBkOjIgKOjOgliT9a2bu+sHkRhsVa
qzSqob/YGP7oSR5sx2HiZ2XPhgNnNyQzofgVrwR4Tv4LlN/vsUzN8iEmk2b6eSC9BCbkx+bpTpaV
vQh6DGTsqhd1aGCWUOfjbgAHhZrSLi+bz9BQLQk+vGoJ4kzQIxVx/dM5s6UxYSmkZlWIpWL4kfQE
d4sRyuPXG+Z+KROPIqMGPTMWDb+EwBLqQPCnT57r2gRMHVJfGngmEYk3YYUrRoEnEK0MuFXk+2RU
F7r5V9llAOYCKO1e/z2c6wbrC9B1IUSfBlQMJOVXEP5SVLdYu7xzlw9z11BTcWxmATeCAeDzX4oN
uMxBvktDezAt0ctdYRutxa9lnVwIXwvt6/wslBE1YDKFYyQH62VMUjdU4Y3dA77c/A7raOWRylsV
TMwQZzweEetVv6qgKWZahrpWjT1xKy5+ARMfgkGN44nmFJ4k1VGIu7tOiVAZLQChmntxP9bmU5WA
e6ubRWURPYshWdm8an3/t+iJYBMghi0trt9BG3oRTO2mkGVX0MzHfoLzZV/fKFW870PA9gtTcqKi
3OMSfxdqqL5C3aGxhn5+NFsd5Vejl23cjXcykQ5ZrkNWyPSKud3JffZLTEsPVOFNFU7IkHRBBCGJ
6kYb4WSoQYlv7shRC0E3L5MnLct9IHi2EXTPrLkxP7JOhCr+uJlT+aXQk1tIx/wmneESIektKWmc
GXgf0xiRTewlSwYyamjk2ekG/T2vE78vnD5bSO/y+xCX+7xuGxuKHI+mKsuWQeiuGQkkRujiPw5L
PDN/NGmbgPQg22qXP+hyfj/l9SOdys+5BWhKiAzRHQIQQcs++V0o4b4Ng8TK20T2MtH8CPrZTYoO
BitdKlpAJwVIqfUfOt62UYwDWSW/AgXcB7CjrKIcbS0xrNgM/CZrfsEDzVbr4RCpEIRIpexBlbpN
2wHaLkcZbBOD4SAAIZaKgQQ6n36YUEAtS0ingf4qQu+uudPyQbcA59sVyhDZRAfGKReG0krKASmS
EBh2kP6VYXxpeui6QdX8FuovNwDG30WFFju0isFQm/c5fBvkfvgEAc2dxMEjpHdIj2RqGQvvdVTc
1/r4NpX9n9KkgL3XCnQUgENLafeRyAW0cIoOSldQfyygCBA12UKEaD5mIfpQGvgHFOOvdkzgmCJC
uWOCJ0I1HvIyfG8GukV16mhmtSc1pgFCHw2dSJNy8Mjr3TDEzqgaKRQLUtgjjRMWTAikOwkdPMwc
M5ogCmi+j0TbhwKKoxmY30oNUnWYYwFPknbThuYmgeqONIG8E85aCrkCEPCArjXBWjNKA7jDsr43
SLaNyz7AzQUSlEYrgmOg5oqXKQKM64d+Azr8nvTAOULvGlJ/xV4s1Bt8xVNbkxup0rewSXiW+vE+
U5XEmY3pph6M4/ISGeXpbz1JPywnQ731ewCjNO7hQqUbiMMzaEnji9BjGJJe88N4eMqk1hP0/qGd
oqOWAgydVjoOwQISQQKFBkHag5CUVo/YC15Qrqm68a6fJ6fZ88e4HEa5umBEgLa0IV9lp8fgHQq2
tmQTu3rElVB3rh9DvLOCVQUugjKiRZ0gIwIJAHivuKUX3AOBqNt6aEd3MKGwtYfrfXEe/ypzthtK
Igx4rCJ3PYS3sS7bupn6kU/1D2L8GruVg5VzVqjMOd8I6tCLbYMkdi06xGzg5zmuNM1LkqhLn2fz
Eo/hhBh2SpDDmteG0sNdvgEy3ZM31J5XHk6cm8FCHzjvJJtpm4vajDdfH2wlMfRz0rhCu7biec0z
J3aHNATt8kn182o702MOlD2i/fUZ5o09c07DtqKBbTdgIH3n9+3fNvz8WbvMGR2CbpGJGaoefYNT
ufij9Pb1hnn5aVaEwQgNfQ5lA1l8OGbkvQm6dLNXauKJ8V/Yk9wCxfhewuhEKYsbCGO6c1pbwLns
E4i45hq12uguDJOV9cUZPtb5C4aCQQanGQQ5SCVbyChu5TRfQRhwLmoAxX9bVYVamlES40PTElkz
KO4YmVtHsEwNYXq5VgnjvO0UZocHPVHbWEaiUk52InnMqsybJTiadP716eJEEGVZ02f7Ty5yXBWy
EcEadWgLqIADNCdQmYeRrDyMhyyBrEhfRCtPVd50LH8/661PE9gFkJBChX5+FsTuYS6CZmXhcXah
wmzyWipA2oliFHRV6Ff8TtTPbC3xspxcF67krEbl2I7CoFOEWcVvgUSK/AmK3+J+Tf6aN8fMHm+q
KUjyMNd9IGLdlnozxJO1cV8JK6POa5/Z66ZEIJYeo+iljWAXglKA0gzJP2GTsPIS5HTAoocNQVQT
ocPLS4OpumQAptZDJQD0z/hnaQHC5AeFCOSwKMANohPmBOVzCWFiFL3rW4D365l9TGCmQ2cFs9uE
8r5OGo+IwLTRqf+qcmXlucVZQWTp+2zhm+IUUjrPCygm2JCN6UK00Kv9taQDZ+0TZhebFRWFYaSm
X5UQ4t0id6WubVne6DBbVoEBygi/X4Rz6YuQG8C2HT0C9WNlYHi/nNm1E0jjUNHC2VmWuME/yFBg
I/LKuudAL05iKOejPoRjodTijOgPGjwuxsbvYqQPeSCnDoKPJ8+jJUC5Qu/L97hoX64vJ15a5GTU
cDbXEuyiQW9SdR8iTDBf9lVP2hiO5ihHUbKCbfBE7NwFxFpyr3fICaonIeOz/iaIqIuaWWmY/Lsq
hU9oGK/sa07LLNBXL3RaA6aNKpl4LI3baS0g8dpltvMolWJezTX1UwLAfPMWkpXTjHedZEG8KvTC
RzyJDRQSIJUNvEW/Ud0G10kQMf01f3fOlpCZzSyIMyqtLXKJ0DSAkPaHmEAAOsbtJVhF//JGiNnQ
dd1UEVBseJzvIAfudc/9y/Qm+aoPcUxP/EA27en64uF9y/IDzhaPNELbvaW4B6Lu5zXyW6RAYzLe
0rlYOZZ5z6GTGPJZD7lS1ZE6K6ZvbtQj9TsfcqoQNrAaR/Z6f9isomCW4/LCKX0yhP/WUTYCPNnq
/jCD1i5UYAsOxfyR9tlzOxFYPIpRZWkzEi9m+gK3KJD7YUFwfRg5YYz1rUBWVwN4BStakisbaRZY
GvqD+PyzxpnzG7UxeFfSBGGs3ojpHWlu6nLlAcn53Sz6Vu2KQjYU5NuRDEHGpE1zuwjhAdkrKwPD
25En76azWYHdowEOHtJMip9olnoDXQF7hNeGHQCJkNtrEFBe1GVxuVCiG6Ua0k/+sJs9mCbvqgMQ
RIkNmV+reAJVD0LaNr1dy9LyBo6JAbo8VppU4cpTZOmtMIeRVUgoWYjmypOVEwBYiC52fyngpWT6
KFg+FLI6W9AiFFfiOmOc9U8x7n9hdJMRPhISIErkcQGMNT78VEq3ciArjkSZtVAMho3mZhDrqnBb
XOuW91HMYR+YbQeF8AKJIByNoLs68k52Izd05NwjDaqB4aY99GsQT15v8vfQNuYSnHsEJLjE6ajk
iAEr7z5OyDzRYs5WdJ0qggo1RzzJZUjqbeBbb9Wmm2a/r+92XvPMbs/AFSrmCVXeGOBK2GtC0OR5
op6cSmsReRmAC4GSheuaWiB2pD3lXCAG6saeYGuhhcXgihvDXjtZeIGfBe8WZI4leUA3SWr1TrSp
/Haf69AVs4qtjIokyhvl6tLijBoL5wWcFkJpJcA2jbvgUlMvLXehgXSyrVidIzqxmyKfqPrm3Sqw
d1m1l4aRCQGNPuUZqJs4byCH4wQbYN0dUAFThDeCkmv4vna75yxkFtSrdmnTIUkONKxc2Ng96jqg
l/P8F5cuz9YymNrJHCA35tcePQSbxq8O9Z7o1vzSW3C9udcPg0NcoPcyq5a86wv89Gq7NHBMGEgm
KDvVCigUU6TeabQ9BiES50MrH4C6gYeA8lin2qYAwUdsRYj0perDECl3IMjOyBQtP0WE8nmr/YI2
0b6ieg0Ze3oYIumFiMltOEpL6Wd8GDMIZ2g6bGCqV7kNn2fk61sFim6Qbs0odKkCAZIBRNiLQerG
8KgZ5HBRK5oPJB1XcGa8vPNJ7v9sgI0yKHJI7+F9k9r5VnELX9nWH0ppmQcJR2D7FTj65/Vx5S0T
Jo1g6jXe+dUMsHz+VhuBvQ7e4LXMhKQpzSCq2APcCU5hmAJRTh5/8pNhZ/99+ck5irZmk1F/mI5V
DFXI8kdXJt1kXhidZqI0tIQ4aLTALqowNsKa4d7lpzwwK99/c92iugEMkeGbVX1Ttc+tUtvQZfGS
Jna7EQJmab0JG7K5PkJLq/97r+gsmNioIdysBwtstEYNZXij4XtKdt2IcjD9e70LTqDWWUQx5BXj
JGlG6psL8opskkNiG0fV7ZzZzbzAWQN38L6FCTZyYhgy3OmpH6rpxyCMgSNOnTtq8SP8lsDQWs36
Xj4MoAb8fYqUaAyiVu2pXwytXyQf0GLcKNLHDHHp60N2eUNAl+h7B12JQmIHlTM/nwGbLGZhg/W2
FjIuv2N0k9nHGcr/lTQgmUPgUI/3Uv0x3mtW9iTs1hNGvA9gdrQodlnaipgKmvxtccGrEvv6yFy+
F0Pf//vI0KicjWruqD8XEKsLzNtMgfkqzNp/1jyzr0WxLImuSEsCWXdIp3limN9Kkbay207s0gvb
jcUFkzmvTCWRMbGQUoe2PPx0miM0Xf8mArHpPO1jpXqgnXETirknEyiXwFCwsWZhftGV8mYaYZHT
Vi1klorc1jtIw4CNbY9zTqE+Jr3GRvbS5f2TsAbF4g03cweRUgMFAtgfgruqHqFEsonq6C+UFVdm
k7ORWHCxFnWQlpzLYKOREpr/tK5silqB0qS7cBLXgN6cxWgsfz87I6FGgaJRoweblgYbI4Yc4Kyt
PT8JJ+gs+mDnjZM5hElfnIQbpaQ3apkeZSl5ntL0FqQZZ6irHWT+fK3OlX1o9H9SsfIStXuYJu1B
VosQKAX8pA4U56F2O8x9FwUu5GvvBx30CiqbRxpPkmWE866FMZuajPuwi70wgLokDjcrVGH10cGV
OGlx7tfFoqw3lBDthttiQ/NNrCSPfZACTdFLr2BfQ3R4qAcnNcfbqIs2iq51Fi6aAKeUwwBfNQKb
MRNYIEj/JE5PEoj5QLMTZWbBIYTuaxWkAnGsIPxnwjKma4vbKIJBgyoWr6Jg/BYk46ttpttOgM1b
jBa7pHgPo/QQmALoGsq4S8xy33TKQ1fRF3WCvlGYFcDuKNWfgICo1sn1RiiHfTZV2zaONK8a5ceu
niHmY8KLlCKOiGV+LJvxOWjaXTJCO0cvzCOZqp2s44TXi9KdQ3JIK+RfoLhohdCStwKx/gRyefCp
kTxKMKEdJe0gJdHGnKNDlTf3aVk8g58B8f5KvCNp8iWa0EvqyTLEHSqYWpK5ZaVsg64MHEOAan6h
3ECB0G2iENpKbXxUZOFeK6YCwp7xvTwNHg0nTy67B2Gaf/V4xAdjCI6qUUB5NG5Kp5HUW7XW3UYd
Xsa0fpwbSCAqQukncwl0KNleD2ic5ckibot5Ia/WIOHKdL5Jsb9qLRqBTwHCqdcBYItWAidnJ7Pw
2wBST3EHC6dNCtWhwCheEmCmUrl09CQff3YqssDbti2zUhJTwa+Cryi3++zh+hgtwf1CUNaZA3HK
x0EWYAcDjEt8UxX02MlQBYX7bC63opVnE+yOdO96X5xYxNq0yKWhtfAOF1Are66gAJ3PqxkqTtMs
tjVRkHIRo1IABJX6SE3dVwd6125KV7LhVGBY+WHNaI5zKrBg1zKE8KChhgKyep8aFEZgEGqb2pqq
OmcpsQDXsqKDDFg1DoUGaQO9VbcIry8Rin3zFK6dCbxOlr+fnQk91EQkUYXQ90gPfQ7TKejGBICf
oMq4cs/iDdLy97MetFoy6rHFdIAk81SpeMKHQnMAMHwNCMnJsuksILXMooIoKvY2EE/H8q7YAZc9
75XBXiYddk5261PRKg9wcek2awGFt8qY866mSqGPWieAsV7stQj3X6NaqcJy5sRgb711bQhq2wab
mH4QzfAGaTFrgUhb2ng/2n0nDc6zOamQklQB1MNNAA5gs6C6rSSu3AQ442IwN964Gcys6hQK9OVb
Cia/TtbUZznDwpJjst7sSJzMAlT2YmjVH3DAWKl4oMbKoPDaZ+68kdmE4Vw2gi+S1yHZQ6cFvCro
CD9eH3Ne88vJdDbmdNTgA6aYFOR36NdsQX7YxOO2W60AcAaepcWoSWlOekEx8FnsiWXva0P0ev2n
85pmtrAOtwBYaiFIwGfViTpxtgRxWgMycU4dFoddiV0FrjN2r9gK+6EMHxJSPMkteDdqlt3oY/ws
x/L79Q/h5BRYN5dMN4cejGTBV9LiLZurl6TuvmgQ77LUSCyzFF7Drt83whosilMZ11lT+xw3IROI
EKBYIBEr5ONGF3O3kYxPCK7ftPorFJZ30WzauSY41z+RM1csKrRIIlOELjl2SXDbBbDJe/pZu8zu
qEJ4haUJFLdiyGtS5Y8G/+HrLfMGiQVyAiUu5EHXCv5MKoCg89dsyB24YRxSo/b7NH5s4PRkDR29
x+Vw5cXFS8awkM4JUSoqmgpLwZ8nb0nJwpQdkp0QZ0s+UTPz1rLKnPOPRXVqpVSLeofzL9d/z4o9
F+CRlyu3Wl7byyI4iymDHtVmBrczsBxrS8hrCNVHVpOubHtOxGLhnPBi10QChxBfLkDp0kxYEii3
cTi8ZnAduz73vA9gjroUJnUQU8Wqgt8UzESgZyxsG8Ctf9Y6c6GdZwj7dT1aD9rYErLXSoeIPXn+
WePMQdfESJprOJo3cTQ48O6FeOytnN7/qHEW3JmI2QAseRNujOA4BJtJTOxe/uFByoI1wz6l/VQP
1EdK0DOgWwcqmK8m04M+NJvrv5/z3GIxm3qTDlI/IOE8l7B9HB5IDh/GWLMrjFH79bM+lmV7tvjD
bBgHMkKgYZQ/i+wlASoEdtoFFMzWtOo4q5MFbU7NCJ92GQQ8mPZ4HRXw/gfigWTgIVz/BF4HzP5N
E9jgttUicqXDRJYSz+ynjWl2KxXUE1LmwouOxWomWSRHWKXAaqYBsYqmvA8TYztWZu7MkDkWYL5r
mLjxy4mwbRvxkwbBU9bGXyQbRXjzCUdKkb1pNfgDl2Ey2iGQepBZNtzKDHpXzGO3HcinqY6dYxDj
Rks1VxqL7IejwwSHyBzFxpACJAkD8dkgsV31UKmB2NvKIuWNPhMepBpSgknWUr9tdnCID2eYQK08
epZT8dLAs8FBEcBdUlPqq/m7qRwNPfKB/rA6+hQAG1rV5hr0jtMRCwkFtwQSxxNQP+Wf3itR+Bo3
+R4pG5lY8/1sK16/K7YFaL+oi0EN7Pqy5YBNdBYnWvSQ6opV4IsbV/LAMJtbq9wrFuKgPX+lyirH
gzNDp2Tj2RY3e6KF0izrfiLtVP1PTWpbgGvY9a/gNc7EDzXPh4TGmKMYsAgDSHIhLwVLpXH0s+OH
RYsO4iQFeY/k/zROPvyfLTpr+zr+4cWCMMFjjBQ90AEIRrWQHNOc3peB4k/N2tG8DMOFJUzI9/Da
ROVA1Aq7Y8hv426r4epVNb6+zlTnLV1me8tBngYdQcmtcdOn3is22kPt9DfCS/woUbt7A20X6ynu
ncQz3OtTvgzNpW9idjylcrAA8bAtk3dD+jtVK4/eE1zoUsPMfpeHKBOGDDCi2mtfYWQG3t6yGUPP
tFtQ4QprdGHz469xnzhLlwWMNrJQIDeXoJIIqydBIF4sKQ7V11SGODPD6r8aMhRfNQXnnlHJoxWT
6l3FP2p53gHBuG3xes3an6k46SyStOgjrU/B5PKHUYbYfw3uUPKemFW1cojwvoXZ5VEX97EhNRRm
V9rByGQYuUIlsSnhEQCn5iZFxFTXVOE4KASdVXgtuzokvbh8jC3a6WcOXp4X7GAn6OQQfO2tdraK
49od6wS4vLDoWOnWnpSQT4Eqqa9rGwleeT5sCO3aUXbEKXzTXUCspguXb+1RCiGIE9hwgFwFAnKe
0izcFN7Bmtx0qBBSc3wQU+lujnI3INqu1gsJro/KuyyO/hhVK1uXAzzUWdhpNVbVBCMI6gvJdJOY
MG2cgZgpIifQp2aTgjyD8obog8VDPEnTofLfp3eKMMn4MdkfoYGDhWnaqmJ8/iiWsFDUmA6DgNoG
2NfNw9xDqDzJVw4mTpRilWCjvlOEiOJL+3ajdFtqPl3/xbzlyaJQ20bohM4QETZkG7iKRYoRvhyW
+NhCPCzfwcTGAVxwpbMljF9YnSwgFR4LClTJkWtRH9XXYCNtMru11NCeHBzizlq2nzNWLBzVgNlx
3+RYhuHC3FbCj0hq1gSLOSfgaSWe3T6IqIVFFmC44vxNiw4ZfO607jVDWfD6EPF++xLdz9qXSRh1
g7hMRwH6/qPer2QFeKfRaf7PGhblAtBoqcTJquIYWkTilCc4jSrOBJ0/TEDrp75EYMK+8iG8ZMrp
72cdCqYRGzKw04D+L2q0GQ6+/EV3Txqfnnn3MwIXvOi+D9hQ9bMajiJShdM7jVu8xOCjVDpw/L4+
IZxjlUWcTqQNSsHEYoIEvSWpg1PpOwUOL9db5y0n5o4A85hBFCZMd58fO7O2dGiCZelxGNckk3nz
zgJODVj8wbd2FPyamuDAq5At7MgrzHpvyiI5TlX+JJvCFuI6vpJAllFr89ZptOIIXlxj9315A6mC
NQ1TTgaARaWOFdEhSYYgFufQakizw4BUriWmSKzDy74tYQL/o2FlEalgs4N5QPHRIQAGXTRtidD9
GobouQbQ8XoXnHXBSstOelgnJAfYRpngpXvXz5AZ8n7WNBMDAoSrRCcV9evgIZ3+ZPomT35WRmIx
p8GcKUo3oyAgpZ46PyQSqBnTLodiw89+OvNAKOEU1yXUBHQKRKgJXkWi+ZYVo3O9dc5uYQGdsKqS
lExA68nkJuUD8EFuh5QzvDBX1g0n+rKSsTNVk9w0sW6a/CvonvQ15TneD2e2uTDnEYAXGHZjxHNS
yZLBhgPlkxbOr/WomSvDc/nXw3L3eygU9FTuDeif+kMEueNRkCFNoFYri5LX+HKXPgvnAU1VUDUF
CoDBoQUdplzJVlzeR8ARf293mLqeljPS1XSq3MTsDjLwQqq59rM5x5DGgjhHFaS0eMCLeGGlLYwH
GJ36jQc/ax/vCmdN5uDyDGssjlOZe/gqJsBJqEkxWXJsAEiiVW+JAfEPrVqZYN5YLXNzNgdAnhZz
NxtY/+lOj4Hy0O7k8vH63uLNL7NzM0OMQdiMBV+q3uLiU59ff9Yucz5Dr78pywTtGhnIq09T+Ha9
Xd5YMM92uZyjKdBQfxxS9Q5mXbdipHuNJq38bF7zzI6NFimotseylLK3nnoEzBil/7r+0zlDzeI0
YXZsiCiiBJu5zAF2lJygDDfXm+YsQ1a31aiNJtZhV+TP/UsO43XQsGSoIMfzWimfMy4sSBOKY7D3
k9CBSlsgv0ZbDG7hL3v911++H2isaqsBkJ+WhAA56OkEO+LaGpLF9uWpjHVXUu+ud8JJVGossBJy
Yh1oDRCFh5n1gvGlTq9bJ2KcWzj111oqjvM41Vho5dCGaRMTcNvjbfIAI/F2uyiXAfinWAbUhvD2
Tnemkxx/lgDSWLRlD+CyoIIW4+eKC3MJeJiDivEzQpfG4k/MNokKSUDjgDsemzLdJip1VyaEN+3M
Vk4BEc1kYwg3DbRTBVM56Gl+Z1bqFoU6O4rAXf1Pzq5tyU2eWz4RVSBAwC1gG9tjz/l4o5qZZACB
xBkET7/bucrmC8NfU7lJJVVgJK2D1urVTRqoLYOmZByeRR/fpxycigXZ5qa+J7aAwqGzzfMfZo90
DlcZVKphfA/fSivQZJpVFY7ZRPwuqfbVlBW77z97wVTn0BUTSV4/SjDyiv7dsipIUne+7uAWsLZl
Sy+YRWzHMSH83gBE4fTVhKQDcFaZY95vMk45JnS333/GQgGBzkldoTbSKUc34+gSYEeyG3b9c38w
3i7k45C+yBVE2X5WnqdzPEuFm1jPAQkHYxfxCeR2lGaFZlJ+ff8tSyt2cXp/xdei0jCUe0H7MPt+
NPsth45YDM40x1Mrm77gPueQU5patMgkII4ktSITqsJW6/mFO6009xYiyxxpWjieLDwOAIMBRI6v
Jj0Ab97K4ixY6Rxh6k495BVzgNtY/w7oNpFx2MsWk06gm09WK0T/LiHSOd7UNdp4SgZ8waWL1N/o
TzJE3eAjO1mhdtJB/WKcUCq6iXXf+/GpmsV6sLeVsbSwKXrT+p76lPWTWhtYXfieOfDUSTDM0LRO
EmUNOMiai/a74XdOhvnLPAtrtdEmTIvldOV+t/S6mc0THCuGzuwFwdLus427H7Y4a9FaefnymP/W
7+gcfmqZ0CKrqwtC132u6QY8g/elCtMUJSXH8Ae9XblGLpzjOW/qZBV5nl3OcddmaFFbABqvqVAs
+Ss6M3IMP2p6WeMb+m31fqGpiDfuK9CU9WYI26ADT+pZ/OxuMwehssxTys7h4hPzySbvRns3eivp
79IKzdJ1k1MyFRlclYkhpTb2E5Bofu8EF1zUHHvnZC5VXLvssX4aOQn6OvNTvQ1/9vRZrK810lgC
FTXw1jb7WIfYiD3FO6EDGf+zF8yMuTH6FOgngO1LHP7+YaLog62EuoWVmcPo3LzGAL0JTBpIP323
y0NmYXB+tILvf/lSYjrnSSS26aKVWgNOl/q4qwbZZorS35cWuvFe77qVK8LSV1z8+19BLkO/BLCV
yw50L3o+Yej2OjPWDHfp4ZfI+tfDwZELGmBgJndWcWNhhGR465wVnOafVsc/nM8cNAdK3lQfXSx/
F4TW7QiKmRoNrMPlz6WN4Oze7YC9jHu0hu/W5noXgt6cIrEmZWNAdQ6jG+C+LQ2+5R4oG+pm13T+
r++3fcGS54g6MpldmahLzEZ/Sre8MO74iv9ZevTs7q1Un+cMSRMI5sooGel1nyYrgWbp0TM7pmWa
JEVhA4ZGn2vMddcrV8CFFMyemW9agZi6zyxkxU7vV2ovvbAumC/l3Y9Wew6iq6sitS1K4qhXamfZ
9Dh66eb7Ry+U2ukcQ2eWTHqgib2UmoytGfJwwGxqcGFAEGGKQ6lH5quxdotd2IA5mq7MDd4XPeoq
l7R7euhOBohVEcpCsS9uss4fox/eK+c0iG1ep1mro3hpxzf5eEcxT8F+f79kC+Y1B9PR3rM818Vu
M2SQcQJO2PgKA7ibfNQDR6647YUjZV1W8C+fNGLw+TLSC1Bmlh5KZziMg/tWTDZ6wOr5++9Y2oxZ
NK6pVfJxQG6sp7cDqJlLlYffP3nBoc7pD8EUnpmxTL1dCnbI4SF3jvH0+f2jl9ZlZsJYgbRkgPpF
FRDOOn415ITAObOVsb1iEUvLMjNmVx88YN5Qo5vUEYP0/phOP4vyc4hbUdHCzSVMDQzVNDnE/Eqt
IQAXfvQcx2aryRBGLTG0Sl41eWOtAWgWzvoct+ZwkVVdXiSRbDm4pTs/xyVgqEpgEq4xyPn9ni79
+Mte/3XW9YYZGK3C9Fk+dodkAFkJKhlrM4YLoHw6B6+5DIRiksFcTatyNrGYHsrSgs6FsH/lbauB
7328HmhNt72hHayy+fr+oxbfe/nav76qV5Y5TQQhEmwv+zRKD+adcQBjznHt2vSnm/uP3GIObIOW
EdO4gvIr3wMI5FdQlr9kFCRMDms4swVzM2fBmObClhXB/ouqCBxxy1qQPbEm0FLzh0YxM2jSUjFN
oGQHCQmHVModYxi/pSsubunn/8eWTdNLWiDzphjCI3ybJqD3c28MVJi/3+UFTzfHr01Gn7S8gQ81
8iGsQddZ0CpwhrXh0qXoPAewQTkJnYjLcIdxnT1BacB5AfQc44D5V0z86qoCIlbuqpXMa6ntNIew
WXEOKYkWru/CiaTSjfPBE9/btJtpk9DQhqB36P5w4WY275p5UtQ6mOOoB0DH2PZn2SRQWLHW7j0L
w5R0DmEjcUcKx0Dm7UXOtXxogWJsdioC6lYeu9AMnCcrItF4zHdrhb4lk5/j2MqJqiYvcJbzgf6C
xiJsUt411a1tFbuysI7QCzzE3RA18SpN/cVM/uED5ui1OLMN06ku2NlrFYLGKiwC/WbcgufiuOYD
FmLAHK8Wu3HfF/roge5Wbm39CqxsGKS3/F6cPbaS4S4Y6hyDZg28aSuOd+SYdq0RZvoOifQxXkWU
LL1g5gkapQppKhcFglP/Ul/ZW/K7eKQ342sXFnv2Iifw/cVhOax4tYWQNgeoSSsrNHNAPULRPMKc
YYjp6tsfuZw5HM3UilyXgOzt6rIHjOu1UjLQzXzFLpfu83McGs0yry86TAOpF2NbbjFw7kMi4gVc
6EEcrgnQL+zGHJCmTbZXMoFT2wzOg2yhdOJq29zII1OkK4MLf4zuH5bxx6X+FX9Z0/NKcVQVvXzo
gykDIXGL3pVNXlrXepjq9M4j8op1kIqlzMz8ssMXpw2aDp17q/i4EabGQ4gAIHA05kHyoQi6yUh8
qxXQJsqOCa+m0NOrnemuiXIuHZtZzmAmphraHGbgGOChS3ALY2u+fSFS/fH5fy1HndgaVehBoYIo
zhc9ou4dwLkoDbJ9nQbc708yWHWEl/TgX2t/+fe/XtY0Tdymscoii0f13tlmoGwsnwEgVxvxmm6r
lfC+VBad49xiL9UvDGZx1HXmJvZAj2KzU5bwXcbvgJzyR+gFxdOz4LrfTc9tqvsuiLdSnayY+dKi
zrwKiWuQljRY1Eowv8qfuhJUzVBQ+97SF07DHAVHpWZkpIaVOOOABIwGEyLk949eMvM5qg0NosrT
BwxFWDvr6zJsg8GXr+oFIzYgWqzXkruF0vsc0oYj0OQxRe49Kij8QL3lsbL7c1JB7HAcMRitHAgk
Uc1dqS8vJTBzfJuWuWNalcDID13TBwROP/RKd2eOgy9GPWqk0MPYKt640N6MStxVeb/NQRfjj87a
8P1SB31Ovsi56WlSAlQjX7Kny+xEEYjAe7dPxq4LKTjcWVBs1iztTzbzD0ubY+MS3jCEZxVHRe2D
LjCwI7Yzr/KbNPbHJyf1rSda+yT4A6QPhq18ByWOUaU+3RbbcreGZ11cePP/G7xMM8dluplGNpg7
t1k0RSz8/JOGRM2KB1uwtTmOLsOdvPcw5Bmx3D2o1rxrh/zOy7wVaORSqj2H0VW9ZwxqzOOoDkvi
j1/2ttm5YQaxkwNUk+6ximGyWStPLbS89JnjSLjXtoPAy/SDvTWjdHcBrpNoDcbx7/hqz0F1kED3
qNehYOiY7YaazsGTbdS6TdBMaxnVv7fDnhMmTsg8KdC2YGmdZFSJIZAuO+u9CL93UEtfcElG/4og
VcFpUlUGqvH9M1GY3CQAVaBvtOIp/u1a7TnAzsSIKosx+R9pyvMHF+ph6VoC9e902Z6D6ujgJDFo
n9LIPemgSna2076+no5tVIX0mrxoh+l3cnD2a+26pYWapQwoqOooCXIelTS+NqZkR9pfniUOlrfW
fFza6Zltq7irNfDopVFiGQGhjwX7GoW5ss9LD59lCiadlK7qMY0EzUNR/K4V2+beyl4s7fKstjBC
Ia2vTdCiSaRTMfntlCuNhKU9nplvD80xqVEkybVXB4kO07WTawDsg7rJI/rD4Xl7jrmbGmUZyZhC
EnMESfzwYJaZ79SP31vYwsrPUXeXHN9UVp5EOZdnzakjm3ZgZzJXUB0LGYY9B92VnUFYDaewy+s9
JBgDw/8zRDjt1aYFK8WaJ136jItd/OUomCFAq1xezn86XqkY4oaee5uNa3pjS4+//Ptfjy86c4Jz
A2t3SX7VHvP58GZ7a9F7IX+152g7pUBgmGnI8MAdiUCANHlrnuvI2CUROTqvPFjL9xYO7Bxmp+ds
qAGviSPkk9AFvRCot1vOmU/1ew2ket8fqcU9n1lzkiXg4BJosJWieBF0gDaL9HwJ5K9MtStRQmjR
gaLWSM4ubyABCzcCxN9Kj/jfyaY954KSGrfAvQfUij0qX+WlbxrvBQaHKhsiiMNDmqzcLBe8yhxp
B8kDt2xbyaPKHcOB9WGpv6ys37+rOfYcXleNY9c4DGV8d/DI7cTVAWTQsZ8PUw6JLeekSPtZjfK9
dHDAx0ke0c5cy38WjshcUl1aDAKU3ETJwvCbpx5BC/zrz/Zdf7hM3/OD9qbtRAjayNVhq8up+G/u
as9BeM7g5TGDLvQf2BRaj1sqg/bQb+gW7Luxnz2vrOqCDc8BeDEdIedhJoC5X5PaV6lfPpBNt4N2
wabZxr+mL7D1rDPl/ju1s52Zx4DmZyatFHUHjqq/EdH9uDU29W4NzbT0MbN4D7XQ0ZEJPsabjoCS
Bkb+gdLWigEvnYFZqGcoaRjMkGmU104VCNJe2Q4EgiR3XyflvdhT8vD9nizY6hyXB3XIKR1q4C/B
XLFLRNz4nphuXVqBvRQcm34rragT9YpnWLDYOT7PHgo+KgYCwgKoeK3RfhFPX+H9Wbj52HP+x6oW
XjFZNfZDg1ZvfiiqL6d67jIIhbLiVmlPWYyqKTmjNOwj5ff7fPP9EhrmQuo3h+mNZoxSYKoDkk/Z
PUMJXRtN72DwIvdHmxwlFIv9FkhhDKvVlg/t45dBkDFUY12ebbvcSa2+aTVwbHBkM34Tj3cmpLiJ
SMpQryYROVSIDRtt8CU4CuMbgxuZ6VTsqnTAAFzR3yoka22fyGAcGK4WIHdM0/6Ye+Um6+Qvz9Hv
E8dD6Q0qxcoqoN13lrK4LY306DjVQ0Gnwscd6EpdVbV956oKv4TWSaBlVRm0rnnTmeJRiESElMcB
0ZIDS8iLLG1fKfUxOuIgElyyJwCBWGH3gaIpZMymjYqTrR3bh1JWEdPAcTPEbe3n3A5N2t4RiEfR
Mf7VW+VHMyWbxssbv86wXqDdBa1ZyXygja6cso86uwOoqbJMvy5BL8vi2yTvzt7gPLcxf6iYfSDx
uNcbzQ3A4bzJu+oYV95OaQJcSu1Xh2wcuL3rKu2euYE1y8HznFEWDsnlie5e6N0jbmrbKs5/a0Wy
GztxQH3SccRWTCpE9rRXsqv8wjnVytN3MamunB4VEw8sRNJtsk3HICKd77w23xU5ZOJisJg0nxTB
AYJ6oNPAVbYCV6gqDwaxNsZAHyzP2AJueyaF/sizn/Hy23MCUc/VqGjakUcsa19zx9hool4JigvG
O4dv6kZiDfEQ4yaoV4HF39TPhiHtOV5z5INWXMRTkNp9gdAezJRaiFbnyt1jKReaQzZt6UA0R9cR
yx/bsN7LrYBSRrnhd3pY/lDHz56DNQH1KiFwWKRR17jPUzNty9i7zY1i/72PWXDTdBYPnIH0NWli
YEFbd580zjVtyHM9FYdal6FHyt/UG+6/f9Wffvw/soH/QDinIXdiDtypVooszHv3IWvsAzNUfVt0
kIM37dK9BXm1RDIHYgT9wjIdqyEkXnqF2YtNDDqlkTngk867YMqdU1rjPmOpMug0E4NtGuo6BgC/
1aCrQ03jMUwyO7mf1Lh1zewwaN1NOtjgKa1FNLbNi9EWJ1TMr2mh7cEHtXIslk7z7EqaOw0YurnM
otQGHDPlwSpKf6H7aM8pGj2tpWOHdDECBc252wkMDFZ7Gmk/hJzbcygpKW1eIxUFxWD5qQ+3hvc8
rNHELd2E5jBS1csMoo5ICNgJPdJjFRQBWEYgKOOi7va/8Cws5E/2JfX560KXOJDuHGM0nkHB7kRg
ujkLYnlbmawpuy0UEu05IaOOGKalWs8j981yguRhCg0fsvShQS/kKRcRlxqttNWG3aXm8A+7mSNM
hQvCYKcx0WgR+rFqilM+0qNTtY3vGJhHaKBDgCKLX5vuNfogKzn1QpI7h5hqHFIKOmZUI2Aqw7KA
8vZQbcHKZvMhIFazdWkKZfaVjqe1cC2ao00LzdX7DBIqUT0gD2nGE6ubg9sahd9wGg6luy2E/gG+
nYfBLb4y21XbxpiO0rRvRsN9c0a6i93kaLP41ZPVtUZw9cwHxzdEfAC7/94xm4C32uh3tXnWrPSl
aKvIKSE/V1Zqq4zGlxAxSDoJETK18fh4W2riPKbNV1eqyM2rqPAAjYiTXVmtDb3/6eD/a19nd2k5
pkmm97C2sjJvTeXEoWYbAaXDnaST5vPq0syqh20KcZ0WjAEjss+t4PSspqaA5EBbQlm3ZxFkJr6G
VD/pvRsNdSYgl0o++oK9oekptxgy/hkG37Znrs3Sk0l1jkDpQiv2VO92pDola1QgS2Y7q7ixpG9w
PYXfzMCuROJD5/4mYgWkveQ55/jaMZVZaY5ZhvTWBciF098pSZAKJvtsyIhvZDnUplzzBObWYy+6
leC6EArmyFstZsQqjTaPGKjBNNsOLLF2l1+4Wc9xtgZMwYX+YxpRVKsuEj1HsZt2QEzaB/iJn2Yf
c5Btylszh6JZFjFVfJQTvwbP3dXE1qgBllKoOdLWqtrayizcROSV9mn9hpZIiE5+IH51N+utmAWg
kD2H2iZ9BiK1QRdRs1Gh/gTMQxvKe2Cgt65vbelRDzOUPfTYl4+r06MLTnvOZ6k6NrUqNkTEyANA
Loa1aesDNcMGui/ZEDk9C5P28fvMaumczRyJZaDOpAl8n2p2untdkPfvn7tw/fzjrf+KpAbvTGba
l+fSbM9tG+yW1Zl01lb1zcodd+mnz6w+Z+5ot8TLo0oJ3DgBOx1WjG/Bn8yxuGJMR5P1uDtrDj2U
uDCWenPODGPl8QvxcY7HbQenKyyUdnd52R3otGkpstVOBMo+evm5A7pVz9aI4RYW6T8Y3UFPXOIC
hEBxU05SdkUdtuJIFrb4T+Xhry1mEMCqSxswJsP81UNURibUn5J9kT58f4QWmuX2HJxLKlVb4qIA
YrA6IJ0dxCLb1HkRgrbDR91gO6IYWgCFrXLIihmZrxIALfTXKVcBKz/dZq3fuORr5iSUeVm1MtfQ
MrV2NsoSQESkgXHI7wiAYf8DMmbB8OeY3cFjCfIzvIad4JbD+FBu2ieAOH9IZ2fPEbsuXPFILjPv
HKTFrmujZhyDENw09qXr7ROJ5khRRg7R7ZUbzeLKzeJ+WePhiQeMKjho3zTUHJyLWJGexKDQtaFB
l1i3Fst/pQVI2UAtRx25BwHeihNaeLs1J0bgZJSMmBwlyz1gQG/JNgtE6kO680+Wnf1sRsyad2rq
QkJfhAG43xT0TpR5lBTOgzGuoUaWDG3m6Eatd3t9QOFVzw6N/mJUH2iNEAy/f29nC3XdOUzZsHM+
Yow+jQr01HFBLu8UNdyA5/WudLvT1K1NDi+41Tle2Wra2IJjBdNx44Q63SqFUVh9jU9wqdg6ByjH
AAUQPcUERb/Vv7rz5ZYICabwolD0P4lDL7jvuWB7CtZyVis0jqtGEB9cYxsMlH7GdvXZt+UeYEHs
VNvWK8iWpd25LOZfXlYMVj6WNaAUVqG90cS7QeHywwHtnV+QuvKtPN9+fwwWjMWeA5T7qe5EkoO4
xbyetmRT7dgDHHowber/gdN1IR7NIclZ4bhWrQHbYgyNnwNkRFZKRIvbP8tkeMaxK/GfWTV03W7E
bRJCZG6rNnFAn9ed9NIHzByaPmlC6OhNRV2iwljdM7HWX1kqc/wZE/1rq2uWcs8b8Gj7+qKjXW7F
RXY1KDc9aHXl2/Q7vV/TdPqD2P3HBXKOQVYSrCSlAiYLV/LsIM4f2ypItuSXeFGBc6h+ef+DPOTS
h81Rye3YUDAPoQ1Shzmq/VfZQdvw0adX1r2+LcIxMl5XGTkBMlrwl3OUcsNdM+7rhEdZGiPgcPsp
ERkUI4weitFFBETAjd25b9Ng3Rmsq32Pa5oPYiHi91b97Gj0WjrGFS87tG0SJ9D0pvF5NrzT1DvX
gmhHaelvZTnpEIT27jUtS/yYWGGnut+yLDe1Vb3RvDg6pXXfNORqipPWNzyuAlrnLzE3nrWYE1QD
GsvnOdIXiWN0AdEfNKOLqgJdVeO5KLLRr1PtGA/IbPOKPiRVuydWcTKbCi2VmAaeV0IxqXV94aa3
Vd1EEPQ7dlb7WUhihw5RYD1Ve94ZJZjLizrgZoxrik6MaEzsh9bpd7k7nStCAifjH/o0ev5YgTAV
w4VbIzlnGR192x6usw5CJTHlZVjoUAqy89vSrG6EcF+LjO0zlpy6eDwKzbrRi+pgkXEnJnLtMg9t
6QkYelXa246XkNPxLIWRPBWZupQBqkCH0e2OJNWHwC2qt1ofDi0bX6uaP/ax/jHp4qaze/PoAZAa
6KR/hwDgO6S7sp2y9Ac2TldyzHq/G+3K1zGJ4GsDRqgstAlNaAH7OodUeEqyqE+JEXBJPX8i3VE3
5WYwncZPB/eUmzVorPVM3macOKFTg9AXMWqnJnFKJPuqszHwdHNnlOOG6Sg7Uuc9KYFUTYxryUAw
C100w48751Dml168G0Nwp3g06z72XU1+kqkiod6R3HepeaZJet/bDRjyk54HhPfn2EV3SC+eEj4c
oMz47KHSKOziZXTN32QCL1Dl3DJP+6DC9ra64aabtIn3ntneZ9J5YJX1YVfJ0UNjzDemJmS9vO+r
Hqh0aZw6yLZBtDHbCgNBSQNDH5+0Y0f5s9LAt0tRWLDAK7kjHsG0uaCbSVS7HvSmCpqRKdPDZkTt
rhZaJDlOGsvLR6iDHhWRX7gbnYBtflN90qNpNdz0vTVBFA7INc7RJTQcWHpnQG2hv5tSCqgbKT9l
yzAAPdavptXd2ZMIWZrdDFDEm5zhRnVoWkENzJdaiUeacpcXNIE2dB92Q3orHPWRm8ZRK/iZZZB/
0QbcuXtXPAGjDwRH6x0smx8mJb9Sw3nmNrDWVSzfmjFBrbGYMh///cGoui4H+yrphB2ILoY+t50d
Y+ncml2/mTR67Fmm+zhhJ0ach8krwJYk7EPf1VuBavBWgdGv1eLrzm1CI60HX9f7KswL9TmYXVSW
F2GO7NMYWRVOvCq2LRdW0Cr6WTQoGQBuFoxC3HnN9JI21i9ZpxDytj/5QN892l6XkIwL0oIOgXJH
CL6KMhhz/pSK+DH22JshAfQoabnrSfdmtdMT8aq9ZZjSLzSAUOX0mgLlEpTUg1Cs0A6EZsBejttU
GJuyG3aNdunMVqwCI4xW+SW4JLy6h4KCVe/SGJKBakS/0Cj3lVE+KD2D28FZs/rhCtMNB4IOItO5
8gclzdDmzaNdsS+SdGiGtlfdAKlai6S3rNY2oEDNg6SxIqBRrgeS7oYe3D0UwW2TG9hLSDmOpETX
pVf8aMdof3cZmBLb9NQZ9Tu4qxk6tEYUS9cKSypRmoivRi8HcZooE78vzY8UDW3fZcYUGGZ3ynTt
rTQSN+ztdsPLBDqrpH6Jaf6iG0MWea3NN0JWv8cGurnKfbYMPWj5dDYN81zZ6U61WeRm6DfTPH5N
8vrEh0QAsZ/fpVb9ZYKSZGqNK12nN5Mob7IheRQdVkevzVvpDJtei0Vo59Cad/kjnfqo9codqne3
MVEbvTFfJlbCrWvahqX5VdmmAipPSVBmYExjojriJyAGKLB+dTV8l6Yc/C1OT2PdvUNx536o+JPO
9IDTnPkjhcCm4vUTm6rCLz3wgbPKcKB6oZ94BvkTg2QvuKpuGxN6wdpUR0ImuzjJT9LL9m06vUg3
BrercZ4yuLmYfXaVc8Jk38FKzXCQrY33JEdep49G0p/ZIA+5WezqREf5HtgB9GHuSkGbAHlc7st6
2IA+RwRGVbVB09qbWDYvSVE5PgQmIt4kYyAqfixUG3guwbyF1p4yzT6oip+pbM49+h4t934xywVV
PQG7dUrR2ysvh7SPIWvZ0bueGp4vevPDS9KburFTn2tm5ScuA3R+dO50bK9TtFeqBUABEoybRI/v
O2rdxgmJJgFV2wKUTptalht8331Wu+besuy9VBApGZ2h2pgO1/xaFynUboHCMMZeDx0NURBxrc3p
A7z+SymcMOXsXHt260vLiiC/e+UhFnluZ/ukS3TfGfq9IQmYNdqD5ein7LL6jEWyd0D85n1m/fRV
tsm5GkGZRzwJrRoULoZ+2NKJHVisBQaPP9MBMyJoNx9jgbIHeDSejQQgBk+gi6+bZ9GPDQiEbM03
rSELQCj3WOv0iTYwbm5lXZgnn2j7BqLpzzo/upZGMOvA3jRqHic6fjlxdW+V7pMAIy9omwYFwnge
TBTdEJUUvgOBWt1t1A48a6faqkME0MCBoheoKTN/UtaJawzTnt4vTyjld0V30AhgGbaurogABUF3
CTZjDxmY0os3o1lFZOShISoRTbA3ncrb2nY75DYt/EpySC2MJjYdD2uP3LVOqYct072jIzvNTzGy
EaY5geVn/WfRCvyl7iccMn4LSii8Z0i2orFOlKnONyx2zofhJmYMWrTJVUnUlTbYv3lR3jIj3bcu
DXTXgFcG+MUXlXdL+/Skc/stbvg5Y+5JinKvjzWcWFUFA7WCop5wEBkf9i74OmQ+mVspoTig42mk
O/UTLKLNdVSkOhtzaqaAMrNp+KRGrtHl+bNH+seeJG0wISoFY2pdNR6ceNOqyh9K9q6BzC6opLL8
khVR1tkfooKjltmNZ3vHoqTIewr9SrL4Kck8YK1Ie2v18mGg5JM77pNnN0ePucJvU4oZ3I4fJO0+
25SLAPH9Fo7oXS/sc90AXClKuncmZ1OmE7SwJrcK23o8NMOwL+z6GHdyY0MwuCLspbShLV5bT12D
oWJDdyJi1s/UbpBCFtNBa+HteP2KSRqOOONdKZ1FaJN2MHlrDOIp3ZgN26bF9FTK7oxJq1NSSjsU
Q/xFrfzNLOKPtG5OljZI3xG9EVRsvOuREEBPRLd8zyOfSQy6jyzbSNaXGzetAQTlV02fuAh1cRXa
LqF+4rmPvM4OvYZUG8Lcfgt8i7JZWA+G649apfmkKXZGQyOnGpFJdGKLfj5UXpJn0GUdp15/cdv4
02iHl5blN0lvX0+daKE0ol5bHY1m14Q0NmvAT2Eem54CkVpcQxXrWOrmLdR3H0hZmL4zQrZ9LNs3
PUv3whvqj2wYud/26OqWwpN+x1FUGXURuKqAvnTeX/dFA41pTR3drgp6yElvURrhACKxA8cUYu2W
N0kqiwD6pe22zrOTMtR2gCfwp7gmQZ6Yv6VDdhqvHrnID5Yu7kk3nPu+ufdc5Pg9ibcN8NVgSpiy
IEsJiMLblzqO0fmF0okaDFATQ1GFlEHRNKeika8Qfr+GPvUJcKVrTGJdJbFzFZfkxDT9borNa6Mv
Dpz20m9FuUuZZ/rA8FzJWG5AXGEGIkNNTXW39mC8ORfUu2Dvdk1CsE9fJST+HAFg8hlgXxjhDKs2
HfxM9a9xno+bGjD8UCtShtk4fhML97odDN/K9DDBZDRmfd1s3zT1HafmgdrsKRkzfec1BEpidv5G
CMxtghgyfgLm3/DDtpWnIblj5Q03xbS3KIcoFI/0rmz8fhTPvcMeRmHjsgRvh6x1rykJvk1aRPGU
P0JH78hh3n6VgMBSOG3+fxxdx5KsuBL9IkWAhJDY4sp2VbW/3RuizTRGCBDCf/079RZzYyZiYobC
pDKPy7j0vPe5BVO/rizyGkwum7I/brMOkVONCDjCkBi6QuQhX30Z6Yrhc3eDSzPbKhSmf+mZ+zh1
5RfWZ1xkKQ98Gy+TvzwKNK9sPEGl90sFNO9Dc11ZB8OljIqan7Hmo8WM0vux2ebEpxUyewO0BmKy
D2C2EXFeXYTfXOrCFknv2ltjsZNssu47qJYtqXR5bHR/GptFhGzzvomcywil9yuApaWaeY0hoU1m
m/3l9ZK60nlosEskHExwVrUcIt4UmKE6ukcXHCRr5l1cLOEKtd+jkmYQ4hGoMVq010ttdNKT6qS0
tyHgtu7jUTs7YSYsWR70petgIPXXaKPkQS/+VQTHtlcZngZ/zF33T5p+CheLkkscdeKU7/E2Xkbj
/je51b5t10Mz6SCkOXsQg917RY41gWP2wLo1JsPGIjbiSsnYPpU9tkFI1qVVvxxI6SEswgmOvqp+
VTZ9mJL9I+NA043CD7c5w1UWPCq9+kjBnRc+TRdP7Lpe7nQdxEEtXrtquVa4uLJhiZwKL6L3I2gj
yw/R+T8WVK/oLU+jW7+5q3oNLIJDRPAwWHrAMhYdgoA4g/d+UwSThqnKJ9/ZdsTDtFqW5MmZvH9T
mb2oRad1i3eFiOzD25arq3iSLf1bX+nruuEvO1zatr8hDjct0LSNo71utjtiAo8qq2/bIpoQfqUO
90C9TF7r33hNpnAdBwgUF2JD2qmU5MwkEwDEGDfxsxL0tij+16Psa2m++pU3IbI8f/g4J7yxCBWv
1StdnJ/V5F+Vn/0iZ7/C2ZHTaLin820Z+eqGeYhJFshQuePfvEIe55ejhke6jbMe8hZPyn1m0YD5
lepDZ3PP0tSXYiTYUbmKOyAjI9/IDGxN/7Jg/R06yMfe9mdq+/zkrPUczpD3od0JUNXc8ohh4SEf
MNs3LHtxJTmvEgrkbAOoX/XrGRvjk6AsDoz5SOEblx2UGUnZO/8Ns2OirXPfy2J8hDD2FaIvePfo
dJGcYBYdkmDERKdZNBQAIgRiRgADnKQchihrKhszDphkGbYpaqj/IO4dezcWLzk+nRDiTdwuOtGo
m9cz48NeqyUOXN+N56D5GFokJcM3T5E52PmxR8WHoC12FxvsZZK/A6cHU0zJsLDTggig0DIbhO7g
7PjSTkCY2qTnXdoVwYmCPQ+RgZBujsFak+rU8WmMhnVC7IrGKAOgSwf+s9csF6vcKtQzmqlaPlDG
8rRpcTL0GGbnwXnBwgx8fyR77Ti0OHh/IkZVHhXSPzKP9CEu5j8d1CcEE6ALFtlh0WgDi7U7Y6z9
MQ7OrybQTyN1/5Svf0axvCy+c3Hs+NL2+SPlYgsxx52dwKJWuy9V3aUFhJ+tgkV+zoYvDMZuFLDs
1Jv+wAcCAnTi34Evk6oOThnBcQ4j6uecNaghNXuW1fLjOfRd+c1uG71I+CEsAxW+h/IlI1BPj3qJ
mSNfMgy1DF9sNCE0wC5D2tXkdx6EwUskIawtu+fOyUI5ZNdiESx2vH6J/cZ/UrqNaztChBycm4lf
RvSZQTvlKaRuOFi0fux4hhO72rFmQhwZnAKuaW8utnVHdVf/Kj7saC/eGc7GUm2/mfoZTPZUCiCI
2I58ozpT2IxYDlHVTU/tfXArC7ZfkSdg8JWHmJOraFD83Vvqs3T758pdngIjQcZARTRvKVuR24vW
4lpk82ks2zc+B2nvjjsH8StZ5yVjU5wGwR+H0Xm3Gf0wnrsz9XZ0+xWjPMO9LbrtwYEdGB3Kp9zW
ayX7VLZyn5frnuXofbM6MV3eR9bQsyDqG4jGA6PZCwCTB9EMDINr/sN856tk/VG604owZPlGCSr8
MrFX4ztJMzXvGV/c2FXDiz86r1RVf12HvOZGyZSQ7SaH5pSjRQ7vxJwu3Utu5i7SDv1ERj1qTp0i
Q/rqZhmYOomxkDP9Zkt7zA1mrKA0KV8q/JTqfdLNo9hqGQIYSbHJDSllvve+9PVXW9ODX2Spu9hj
y7Ykq20ROrK6eo7BqJ2nSOSrwbI3D4NsDo0R/7VC/ytWmADcYj8RGCWD/MoFvutKnWjQH/X9kMWE
BobhkczZ0VJ5xrEBnXd+raEvY0F7AUK9C8bxUGbtq1GQ80muIt/1j6Knn3akmLeArjhBcRiAS7cb
RQxp10X9sI0hb7ufQesdVf1bu9BbkaPaIqKfz3VSjFuM/Kkr8/xbuThhg3QMoJ4og3nQP7gyuKGX
PS4NNh3J2f12gD5pAGgOplho4l/ytU1cBARQ0T6sEkFQNn/q2ineTPMNTdub0cG+1ZmTMrp9wVr7
qib/CEz1Y1UmFl57shxTDJSCxexdeTX+Qrf8r3G9fSHWIxYsHGpiAQOXACuLHeRK+yEDE8rqe0/W
vI84c1CuAZ1aGdWbRe2eq3S203sVQOWgwESEHC0jJ9UhlzXaxOxu+6dkbwOaTuj6gsB93MrxJcjb
CwS/aMNz/AjOr/isH3Jvfm3rKYRezYmhxP2PrGj2FxrsGk6AUbKXsqplZHkXm4yAyRoIwNvARIDv
D7qo3twGQ1cGfCtb62g09dkWbybP9q2CEV+X+wlBkwQrYCKZLxAzOqeuqdOgBqiAcwtZfzGW+J0A
TL+iZQ5bJePK5fvNFMnoiFivYzpn7GUD6tRM6g99a6zq9ugDa9nwD9E8YkktTs4H6g4p0NXrfW8I
X7uY1d6A/ED+OLfZftJO2lcbei93t5EZScs8v7Q8S/tC4X3ybkOmcagsUaPQyCzyZ5bBcfD0h6vK
ZJZ5IgxPJIArNMj9QSrnwZPiU4zeU8XIu2mRfuK0ifHnU+U1sUPrfV8jn0gy2BVQD8KsGfAMZ3oQ
k/yk+RB1lBzaWu/YQHdVbb+xf/dhcvw6bMF7Yiidkm4eLl4rvrp5OznWHFYsKAgnoy9t1twGLs5B
YEDQMcgOg3a/Ncuf1nbXEnqApuSnE8OeDOJcl1hYDp1PuFbeP2VwFXCEYVEO+jevHQ8ulhWJqnxp
guFatUAk0SJmq3MdSz+mLkglnb0KvCRB25wo8hgnolBjN37rIPLM6XTO+gyJLfYC9M0AeXWO+Rwk
jDkMHXOzz3l7HN3xn23Wz6VBC0JXB13SQMLAuHtH8DN26wJ0BBBH7bzDxHllufqR6hVoR1qR9rXW
ONCGdo0mggKeb8exB/lQEqxYIwbkA4Q/1m1eG45xuOsdJFyVx8JtIujAYzMG9I6XlXGlnS7qELnF
1bTXek6Q+LkzyzYdJHo9qJW+YQQsQtOiHRvoBrOOJ0K8/qgqXgNAFOiCE7xKWT63w68mGGS7LEZr
c7YjfpTMy8vCe1jDEa4EnAy683AZEbMEvDEinSzjRoon15r3wm+/3cb8lZTu6sYiNqWn7wGrjtmw
RGMTIDEji5lQfw4KZG3MbRUZFE31RRn11HjduWrH3Si2Hu1Q8T3igScjEQeB3TIYgyVe3bn89jqO
BcX9rujMTznWh9Fa/KEw9vremHjecikKclAlOfqa7gr0A7IYr4qPP75s4kbkpzazydaYnV/9Wb8u
E6c2VRhwfemV/AfX984JUEOxclyp5c3U/nM7AqXXjgKM2MvnyhuiKfN5NGFgwBlt0BKI36wrkOdT
sXffEzLq3DmGgovhhwxTNHkI3cawNvj5iWoNN5c4IMWrCQFYfphpLhNKlsPm1q+auMeK9+lMUenp
+l4v5Oo6gE5EABJRSTNGMDk8irWAJSlQ+l7UT1vbX4Wx32vuffI1OOc+tM11iQzWBVvNvQVRNixY
NTIW5FM52X02jHsKTxRvxR8viseh43UYiEmcJ7c4YelF2GeoAAhUKrIqh1NDAJvgwFYmp/FCKyB1
w7JLPTPsqTXdA7pWGPBa+pwt8N6pIfu1Qw1irTBgbOycNDVYUU4A50v6IKmnI02GzwmOstAtNxvO
vHlaS/IDpfRlWz2QYNguiKkORdQ8De1ysHreVQHHPFCWQAL8y+ZtyQxgbC5QPYP6MAXkXDSDFxcd
7GQ289M6x/4Unot9NztXOg4HfCePG7IaLVsP1K7n0fRtyuwiw5J1TbKheK5B80aC8suiUTUrevNq
ToBYvXjz+GOz8d4UF2kl8yG0gQcbaEOB7Iun2lXXSgwhLRY/WovpT9IePSkeoF4QUsNBMiZymU7W
s0CybP5Y9urFYUNa1HXsB84zAyyfdC3uLy3oIy9l3Lr0u5m/W9o2hz7zT4TlmOTYkqIa72td/XTZ
gvedI5XQxxMB+bZze0OxlTiAZ4swWFtgiyVzzBbQAuOMyLV1U7igpvIPphwOws8unEGRbovlRGbo
wJ0W1CsEX1+5CnbYm/G9+RtCrEj1Swyiq3pepJmZDzwrxshzmkftbylGoRW6yuWY4/IGu0zXem5P
TrClBfJU1UyeVrWmfTOd662LG1o+oNw9SZMj8xY1pNv0MQ8m6Kbl9jcvJjHznI6+vTFgImxb/tvQ
uIa+YxJeeBBwKpBPw7CTZf5Jg+xh0/jpjvbS2Wl8wPowSNoAt4u+ycKZHgQ2pYdqBG5vRHYpKgRl
G2Ojem3kg+VYedzM6GjcmbtpU7fn3G0SbxjfNsmjtvRPhUULVQa1f5ycIkK0y+9MsyWCJasOkV5d
J36JQ9DrHsZsuQYdxofZ7//rPT9eCne31vf+tH3FXuen1muraFGDH1Z6gSuFDk8jvH6hLyQcaWv1
tLqVH1mG90rQzUs8XTzWmwshMePXdvIPpN3OnbemBP8x00FNYsl6pXOFqh0AAPPH5lWBe+89duIO
poZiXM5oBm6iN7tATzHStKrIBfO11GicqMRoClvHnhp8rVWD/T/gE++JZEw6McnpYRrzm+3NO63W
18KbwLEi0B+QNNt7QYeQzRHKBJJmqiwT1PNPuigs/NJe6E+6jpRwzsXgFSHpsejtnjxRCmgIsJRt
tzXyP7HYNwKfcORzgO3jgCWiE80e/p/pNJKsidpVPQ1bd+ryet82ixshB29D8QdwtPkkdSDgVNl2
2ArIX2YOT+z0W7XrlqxVdsokVGONOuFrO099EXPATfjisI2I+HsQhvHUl59LTQ5i8dNcedAXLQRK
aT9PNpa/ABm/weqN/xbEvOiT4WN1MYQANHtZSzqGi3QAo1psjpQBi0hOfrTS8TCKw6D8vanGxM87
hMz0e7vgkLEejF/tRwk+tx2AUWB53WM5mmsg4HVxi1egpX8a+Fw0LQN2eGbCSUyDTRmcT7cKJAAE
Gv2Nt96/DsjCqrd9O4uYdv6XLBTBO8qe1EBfqTsNUQ5mJmQztie6RMVeZd/WMjsCu/yapN+EDJxT
WAV6jyzG89jOJIK/4ke3uY2VKSh0CNOun6A6qMvnmRS30W3SagPHqs2DT3gMHvVUtYH3W7H1NFmQ
OV73bxrGPw9PnQ1ahGrDLsiAXDZaJh6frp1nzpVsLw7pHhcUs5XbdZ/P/Fqv234KJvBoK1Qn/tA9
OEiun2XkTG3ilajJrVuJM522Rz5MJ5+uelcHa5XUjXsEy7EXLhypMihYNDLzztbqFwENWO7aWMRF
O6kO8tPE5T8IUfZOoQdwSwPSwtql2JcMmxdI06ZaZmvkF3hr+2oB0VsgAxrnNZoO1qqw4tWra/J0
W1Werra8aTEMewiG5jgYGxUtUPBEVnfYZyXcA5XLYd4AokvZFYhzKIqdMxqVeC6dj1pCu73oIsNE
Am2rI04jcx7zVeewIItnu04Jy2FMCHwabiY7saJIuBmPM9TYBQfvC2gtLAiCnQr26xv1wJr+WKgR
+blO4kDvjw4g6jszPGN8AmE1oE+Yc524XXFTdPhSXg9949TuA6/44LJ4my3iM3o0LctU4dm0HKtj
nUfW5am3NulE5edazEcyNudeAKWwWbOXjntbmjVyof7DrJcDTKMtLoDWgOPZd4tz0suaXZAZ6HXR
drD1a0XNsvXHhjM/zDzEg/SyOkIz81lbdJDISIxzO4LrQ0gs5P7mTtmLCShTPRFYjPwrUsXBZYOA
rjF/DA638VZ4n2rZsHMY1Diw67NX+0tUrg7kCpJfDZ8fN4WkNjBDqDmAgitC/022faLZJGA/tzGM
e7B1TkyExh2hpd/Q8TAIWMOCigRJb3BD+eWXmwe7bd52/TgfYdtB57zCEp6dN9e6MfDfOKPOxQuq
0Cu9p5ZoF9pRVPzAy1I1DndTtfxA7MG/FkcnAMEPuUGT06mzjwCRQiy/3ubfpICwIe/HuHe822zL
Nu489Tg07pW3ELDnBIUZWNQkcByKUyCXK6fT57TNiAEYP/Nufpnn7baYGsQNRVSJJosPkWQGFrJN
0Hg9cNY4UQbyLOqnIllcFxhvAbtXPanIo/2Ts6hjzkjaQmebE302TfUkiLwJ0PrhgNEp0hp/Z1d+
o8X26wMi0xvmzh6lpbbZwZ/nJW4FuPXyTsQUEAdHQV+D42p7oDRlnePOgkkoG3ncvLt6DV71wHOw
9Xq2z9lkPrNOHIGJ7vOqBW+HkcEVJz5VZTy4xjkgWxOLE+2tm/1jGXjXCvsfwfGOr7NhJ6a2Ks4n
8Zz7C9YkQNcP+gw0FfZHx2J0H8g2/mxEHWC8quP1zrT4g/icQU5JnLBh63XHvMRWolXvPdnV4cTa
R0zYNxgtnkVldkLM19GguRLo3ZfBj93Vuak+e5RoAsms04I5NnSLbk+L2T04jkpI2e5K6e4bpBL/
x1f3wnr8LNwsnKdPbQu2XwV3obQ6ZxId40y6dNFvOXaWCkicES/y7YsNSmRegQXfRA89RGMQ/Uuh
1/OgNGzb71HCxTQ6dntGcc1jdX+kU873viI42Rc0VwwSyrjqcNxafM7JQqsOsBiyDjzGIFSE9ELj
j1GYGiaSNgbA8Qh1458FAbBKyHV0wPyIz95HpqbL3Kz7StafmYNlZl4lD6h+mOegbgO5x5JA1m3U
rPl/ni3dZBJOFq28/qoUEXtngyhgLTFdQpmIdJMkyACOrqMKUm4wAU11njglfS4q/+zCKk2BjPke
rGXgFE9VU0ct4bsc/COEll/B2AEcd+BFWJyYbTIMOq7CueVeXDUL6EYJaZED8caUzI7dc1v+cV2g
4cnAkWqAkUxXDwgAePDKJiqrIiGEPDLKHwCsnQM3QEfoPUPfdwHYnTbOpPelzLCJb24gV5G3qq3A
zzXyow9yAGcdZuasZDCSFNtV5rguDAYz/KuOxSBDuj5Sef6ywcJqRiREaweZWBuC7RRBriJ/zSzw
jXJYAVWMHHAUUZcaUi2kNfyiwxiT3O+uvoBq27bIG23n/oB1ICosqqwLV69DnsqQXcYGsQubqsJS
ZBadn/cN/eCLu43olXzsc1QbeODcJswrQRHINYGBFbyxzU9s8pEc2Xos2WYLEzzvH43nPAdVFxkn
ABDnSWDm2xUbzyKIBPeQuMUlG2KzEg9qxCzxO3XEG7jEhl6rex3OBFpDqGhid1rY0Rkb8MbTB/I/
EEzRxg4oP8rKX+0iPrJ3QIJYDmoLN7IzJIFg5WiUC2lsj+PK0HQMZKoL7xtrEbewFtu+VwDJKh/o
g4M8FxxqnUbzrsuzGQW6GxTxFWrAG6ypfz4Iz1iY7qfcgC0GNLh3cOLYF3j98W7gqQ3jsR+Cb5iY
/3BC7+3mq3hsIHwUHPRkI8cEKXjPeTCfuTUPxMYGU2XkbB5UXkuJtqFx0NFOZkM9yCrx1fji6k0r
QGodqko/25LcCwxFoHIXxEXVExzL02G1xbmq6cOAj+EBWtBXjVkzlAGP3KHCIgTHRh1n1171e18C
FZVB1PDiB1j6hKYc0kI93K2wXYyTnUIF4v2rvCKBNGwBkoAwt76jiChw8wMPXDcVU/cZkP7FX7A/
W0LSW7f7erUprYMgWj3oQMr8n9suyGM2jQBfa3ZtwHeDvzwQsU1hQNt4K0vwS1l3Jry9w47TGw5l
miwVhxK3v1mD/BKph8gNurecITrEBTKZW3UXUYxR7S2vtU8uVbbAhMB3I+O7wFTY++y+eRY+DtYG
h6qHygsv/BnsrDhrA/6fbVjZ6qzAk6b13CAiphvlGXEUx9biaKmYG9MMwQ0+JNqgxscbK4R5hoqx
CZ0Fsh7ibgQ7ndgSbStC9JrC5Ae/EVU01mzaZTPtPqdsWHdFJS+FyF88Z76K8g62K9wMxptU+RD5
ettmj8MA+ncW3ZE74wa4KXi2fJlinffHAZQLWaprufR4K6sBZzBYudrrz1DehCPXbyN3f0ER0AM4
M+A9BhkSHtJmJL2VoFwi4kFTl9Hf0pN/ftP9uJZ9TMx5nlx0VZiUeKw6D2y9/6dymP0MNy5ocQ/I
+XYpJZ7yJH5RknwA4MVx5FXKsxk3bS1h9WnQKNoR+PPkIxzAqbBqQYJaqKC1KS0UL1kfG+t+8gao
rcsga2sJAEFk65zHiRz12q6QV7XpBjfu6k0Hg1Vf+xp+aeri1MSazrTiW6ra5hiw4MnPc5BN/COf
i59skh91bpHMzMUJvpd4wnJrTLrDO8J7SSigPQEt6qVTDWcngPBlnOLK8xMXNzjsIGcIW6AXOAD3
LjCnxmcPk56ilenfIpjBWhq03lsivPqkxPpcymCPJNcV72j2OrnOkQ4+WlxwWEu5zqlUPqzQvfcS
uOQF/NV/DgTF8r4ltYYhEMQ6ZAHbGPWFPwPVnDT6RNVF2CGASymARJV+9gKRH9QebZbH1BY/60Yi
kFWnBv74CKLCMVIFhtKs9s/ZKk6ldibIFIA/aCFOdd81sdDOHHcLCqWigkQ5KKtnwXovzp3Zh+jV
Omhy6zJeEKOTugGtQtlnHy4Pbpxu56l0nvXUoHGyt6q0t34N9q5aGERksCA4TQHa7K4ma9hzDnbT
aPlfX5h4zIsWMY/Nf/5WPg5e907xnHNKTwzzG9j9+kn6AVjk6thy/WNb+ooYE4VXzE8WyR/BgF2C
jj3pzd3jW4B9YK1SOtMUEuCDndxvdCTXTNZH0FK/LVQGzrzmp7JakLMma5lCmE7iuR+9eO3XuM3c
JzeY08xFZ4goixJ1G0rAWmlA59pckV9y0F0wRCXnCVmA2LWqFoiRurM2mf1vpgZiDr+yEeANnC6Y
oQBWugtoZ1etl6XL9kQ5r8WCaaLBq4g9Tc9k6q79tt7yfkB5hz5SL/RcNuurU6oy6hgBwDn02BuF
WPcoK7eDcJY01/6LYzqI0NldOgyA1XWyZ7+Xj+uAT7piFmA6mtjWJGTKpl1Z1CGR5VkFQEVRLubd
ho1YYXUfSRVw3WRW/gmZm10KtLEJ3db9EiAAEtflz9hdfBEL/heQTr5Z4BEznjD0Yo/Fkn8pgVPP
Jz6khPAIrsxXuwFrZTmWNsfOoNDpNBDAFGBviU0c7NtKRq+6zFvwPmB5SMYHSMpy2EigaVgqJ+mF
OTTYFywh4AoJ9ktHNfX4ySxlHQer3de+U+78EaxDocGYmyzs8gzd0l14bKcygZClvXP5UNXx0R62
Wc0vGxrOuASs8K8FJdK39rsNDHSmg3H2gf9fQPkWginjCbXsuSD6oSq8V0q2i5+TV6Kgbm+QfJXK
niHkqlF3Tcmb5IPGWKL9SEtM1p1DeSjsgr2hBSreqGfw7qQJ5eLidGqbT03nDF9xCRCth20HLWNo
IJQ5NRm6QHwS//x1eubT+ugbaHZ1UNwoxKAh/AKXBlKRyNT2hS2lifvSq2JD8rNXtEE63HOAjNZj
C7cNSwTgwlH6Ydn2NWTW1Z7gBhFtgepgP1fubu5jQcjPlrvnwVvtjZYZS8mySSiC+7+2sG4aTFjm
PTTiCdDOvVbZ70mzs4GzJRpaiHLc3J/iDJq3VKP17TgoegRPwgZ0zcELGSlSx+LkD5ov9FevQrMR
N5p8dBxbR+sFGizM8P/cbT4A4AICACwFEo12Ds00XvOsEED6AGesGbsFAK+gVQ3B019FB01VX2Z4
M2cXzMQ47N3VP6p+e8Znd2MB/+UAG1bKojmYjhXcJDe2VDt/g0AYzy5AOFQx8uemM/ux2Y45NPl1
BSAWSRHVWhzrfjka6x1xsB9MpZ5WdMCMjEnXbFvEaXdQWDHrj/qNeLiiJp/iaUGiYkOzNIdRPKZC
xP5ok4xR6AgKtXec7KYq8ajuYpTON2cLzwWUlACpxBxLGA9CZfQXneBckaP/LDlQGbKCj+z4MIc5
A4w7wi/fYXGTo/uQSniIOWwhepGQrBJ0XN1RTc1hg3zZ9Bli3ln55tT2oyzdYxdAQiqgaJw9dZpm
74CiCAyoontN9c0txWtzT8fD6Y3tBDU5Lxnko6rC7Lo9rhtEMGO5K5v81iLTBJBGGTqE/lBgGoDK
g+9hVUmu2mfhVDvHC1TSQmF1GJbhsrpFilpqQ4/fS/S4fBV4EJpX0GWJs4+widCxPO4NFsUPBZbF
VmSFi6d84LbYLVZdWkS1ML+6j27tdZZe2sOYUoCBM9v6jxWSgPCavluF24cuFWCE0K91R4/+pD4g
ktgHZfDImgwQWY/pJkD2n4X4bKnXXd+40TxsBygKHmWgvumCikHF/J535RB6BYVKCk4aH3sGM57h
eDVNi0/URtItnyab/xmu4y0bTvhX4UzTzb7B7cgYQG+hnvuxmoAfzC/CW9qonso5MW7w2dFPPhFc
QOFGwOJuC88jqCaPY1ccFyMPmSgegbe/52We+u6wn3EbWtf/lxMFiYr+N+VrDa5sSVkz7Dxs9kPl
cB9nkj0v2nkjszgq3fQg2LIXqrII7w/Sr10oA+A+w96yaLhn/SBs5X325n9QCOzdYhtTpIKePdtf
NFD8/3F2ZruxI8mW/SICnJ18jXlUhEKzXgjpSIeTk3TSOX99r6in7IvOukC/FFCZCQ0h0t1s29rb
+HsA/3T6ZGGE6KrqyQwI8FcBcD+iFGfMNjWhgezKuBncydBxe1D1J1DDL/RXCzWC6pbxyXEKklvq
Jxu6tpUpTXhxSKUIFj9u0eoJZeFTAH4uSvhMkeKoYwZmmugZhu07i6RuBFzscOxJPGPKD0nBdmwG
4Xm4G9C4AWO3ZYmfEsF2ss1+iRNrSX+WrktD56upBWQcSODjVsD4Hqv2UE/qi3//Oo7ZQ13RScJ0
rQprJONQdSQZ8UcfFLFFhEEDjIszGtyO7Ji1nTa8V3AxSN1JaO7dbrSpYILHIGk3EICHDJw1SrTi
mZkO3PDM+f1fXh5/FUBLLMJZIF617tpM0i8+CM7QDIPQUBaPtOvOAu151XHgOtp7SnqxCo1gV/rt
MXFNburi4gTumqUC66Lx/rBLAbInmx4Ycu5b3/zM7kGMsyaWMmI1lT2QzRI726Lutv5YZHsTSLzC
GtpzKzwJGyYuHFq212S8A9gSi1XfJu/ROCF6uMOutYabk2cHJG2xSKLoYM/+OzskqvUcBca+GDvO
qCKjKjVu3VS8xEZ6bMzwiV5vbWbGE3TMU2XR5piSfcwha552urHJP3SesJJ9NdhHOqffVRkDIzHb
i4FwyKqSLq2OfjCqeu8Jl9KrLHBpFPNRaJcuC6JoGaru4uX66mcjc273Y5x6FNEY6Jqu0xxZXoFu
xITUf5m98FSgK5ikPRWl3NdxzDyTC7yS5F9F9sKRHEadATCq3KFZWQAHVjSRmplbD34dICKzzHvh
9RH9GgE7OGvpRZBbm8H5AmRc+3X0MbXl7yympdHoY2THLxlRMqqX5wgiqme3rOroE7j235wi4Im1
nbfGqPn7IoLjh1pgzVm1BQceBgAMLONorI1Kb9JBTQunT/ZT2PLUlNnGnPVmrAZwimFe5qH3ZE6o
JdPM0l87ah02BZnxOi/Ty9SojWHOjFyK34S9bqnOT0icBxmHb7PtnP26Woe63Q9B1y+auNiAHPAz
iWExesmXb2hra3TovxCFmoFsW2TPfcMLZEYgY173yLrtZWebPHHR2Rfp3tdMZunCOjlulfI/x8rf
VfDOjqXJPmpftU7YhUBpVbIL1Kjx7Dku/W6VOe+pY11D6DGVBNcp42muLb2N/WpcV1gdUoOZUU9b
axTJGwDWtxoUZnaROQxH50XoiIKJHkhHCmXaam6/ygObzQcP/jO5O3hb/DXoRnMkOEO8+HeuzbPj
5EdDkv1pTLil0G7xT9EWyXxPjNgDpe9BZfam9li5Cm6/YMixT2r/NlUcgrMXrwpbP3gmjVrd4Xpt
WvdkS3ATF5uyBirvVPecYmrBCpQt+E32uRogw7KXKQM4FIJKn45/afn9MhzUQ5pBm7TEsNJT1Q/W
UF3QtvZmmwFKj/PdOInZidTXIMMJ5DbUVrV3yKW78qkT2gC53AlfZdkT7z4Al3SpWW8c0z9gBDq3
UfksByvcVApI/e5/mrpbObhby/LXijB+Wxsv3mgD5jKehePxWdDb0FGmwaE0W3xV9ikLJVUagHTY
uJsqCJyNviOsiXrEdfcalMaHabqfOE4Aa9qPapi+zBj9LinLg2V4d1jZ3Uq/xJMj7IHCMe6gzk2i
t0w2PyrvQyEUoyR/GXzeblR/9x3sRGygb/UOEsDQJMdGKlh9ZRyjoT62qtwlYUbrFv90Uba2zWJv
JcnvFCPKTtnDZHjzctDtk4JDzorgjbZ0XZXZ34D5s2fNuESKpS2tW576n04n6fYnD/BDHqFVmWqI
AwWmQ1dhvDm8Q5qfczHG8s3ocI/4wXSqIw1pojZ97a59bV5nL9nbA2KxJgqzM+q/NWmDkxA/ZQGG
XDE3w98EeBtT6Y6tfXFMAW0Rvw8WBqM+g0hJBQtsffUwMH1LMxecqLZ/Axf5TtmK2oLWgWkAWGBK
8lqul64b7gO7pkueHtUQrY0GwSdOi+/OSJZ2CFPQezThkuoyiGDf+nSTYNFdmlZGLVC1cuEVxiV2
8nVQyeeos7yVNrgWgdxS3BueTQHbwSxiVayi4qRrmgWuTMQOG9NdlmLEjvFUMXmx95HLotBAB39k
StnDwfVldJinZIsfPr8hrqIvdTdTuQd77B6EbTyUEvA4sa5+7qyVZx+QCQ8DXeySNNtuqd3kokV3
aovhk7URzK/AJHBGrRubjHKDuzOqrsnIBKPT5S0y0zdcpGxkVB6GFOZ9HZ417dgb13Q+mwJawyLF
Wd1ni4ZFELAJvhfgcGoafykka1+4Fi8a43TjDQ8e2SVaW692qs724N1sb1yVbZEyckCkFVX10icR
Mem+lhSQeF4az32YBrWeBiamlaGYTtKRVz624zhfa4xjZQy/lYm3LjE2sT2c/JK/ap9UapnnssaE
onZjoMEYO8CkpufAcCPq8Gpr2vUxQm7DxtkviibZFo5tEv6tPrzG3ggz3gQF6MsQ8CerSvl3aHAo
p/NOdBFOT0vmfBccXH7mr0MTHVsyOST8bgessDS8elV6OW5my121uXAXODtOROz/qlC801IU8Ajt
tzFRG/Q59m54pWxq7p5lPS8xV63QTpbglbimJTif1YqNr/MvRNilciNOYWXfREO13IfeNXcJm/Ws
fhcY8pCY4YBYOG6MJOQzdD+ps3bZIL9mabLnUhl0tGAD98prjHMEByZotd6xrIR3xcev1FJYCbDz
RW5YyxkL7/2mEygB43uW9+bSCSosETYPs0z2s5kxnqA8NUpnW7rN1TaGrd+WW5rq1yZuj1UADZdn
zotZuyD+VbEa/XYxC/HacymR4nkwK7mmsNkRsfaE5rOvVXVhjrSN6vgZ0ypeWsUwE3BmqnIsx1Nw
LftsX9swbEmen90i8hahpm6MYgir2cNG41nnKvYpV/tDCOphAFwzY2LLWN+8DqLeTpG1NrV9q4hE
qLv6O5PTydRmsy76/hxiHRszx15brfveBOUa9yiRAelEfZtEezu0ngHoxvsv9VOYxWvWil3hUEsT
6badQj/fOInEj9zqbgNOnmDFha/1e0wNOud/+tkBJTcIxUCohHQM2zeYixRTOTkW4Bh+aj1Gho9n
Poc6mu/GBJO+teRRa52ftkZb8mwevPn+TnjJ9FGzw9AruZ9NO/oz9RGGA4drs/YLaEuR9YfGii+G
l923GNWPxd0e1+GrtBkFcA/hbVFetXUb8+AnEBmBZT2bJSkF9y3RNET9UH01DEUX1TQczbTCZ+IW
Rzz8b7bnM85u5ZZkmWGhArSnIdrU0s1X1Jc/DqcNeEScI+oO8xo/nLPPqjHfl62FiT/q+reUcHTi
E+4vpcM+kHxydhOTvLCnuvCV2qXT1CznkPFVYLEL3nY3XZBcMl+sZh2+iMm59UE9YIZ0/xT+1NwV
2GPdMizUzXs9B69J05uLqQkXid+95Q7OqLYFDCSlQ3rRmliDK6PtZVkrkJM2WhQ6/hyMCTuGo95S
eueFlDFfWe6TiR6lppRF1wlf6iz59QyA34YL26eNy2vnmbrjShTqm23Ut5GNc+tyEk+mQ7pKOepl
OVMA2e304ZvmNo85UgpMmQvGSM9EvXp4wv031URbY3DHp8wonvnvbwKfWOUl6z7FRMDRFqo5pkIe
3mXnH7qZQRxk+1446vwfs79l9cfcGL+zzjhMMeBrVX4boTBWunNuVTzywsoVcVvtEjh3hRvJhXJ2
93rw6WRSWIrW+6ozzA96nH6ruoK/cLhfmzB9droIeSuJX2B/L1Hn/XVm75uNdy9VIj5ysCRJcWp1
wHB05SrjoE+HL9UwWDFbeg/ZsF/jvoQAS+u2KORVMxZSdvZk5fN3pOxTkePotQs2w9gftGbfgWGc
bDtY2iJ7Y5HPpg/kV4GSfXeUv2qTdJW5FC8ZPciMpz+YZ+qvAQPmWN88Vx9EOF4NOOq6JzVcTDDe
bKUW08YejQEJkHAUsyDnoFHixTJsEv7TzSS9c+H4f2TfvTne4K8mx/k04FoMVFquZfUQ42TRw/yu
vW6lRwxfkwG+4pktFpQBEQg9K8nbdXw/Hke++SCKXSzvHGBWAN3o5sl16DPKyj7UqWQgJe3vVAiM
r4njrnqJfyHXkOcIBkx8IPJjjFclvWzqwlRCvS/qvEY7Nx6x+axtcBcQ9kNX1+WqFQPGzda7mJO/
gCh9HxqNv5eeqq3ad4Ty93BMjpNdphvhcyM4frcaGxfvrL746QMLw64eO19cXDDZDJwIKm6M3rky
5p2HXxFT6rE1B9gNwYQaVAOpvh0/vHZ67rPk0VfJOgvtfVf3f8KyvzQlG4BnDMTK30mHOsIXtbkZ
M8ZAKtsLo/pQs3WTyv3VtvWMWvMVQnKNHsob7MB3Y0QNPUxkA8Hgs6NL+23T4FQgqDLeqq8iVseE
tILQHPeGneaLoGSK6BuI/LE2sHNh1G24L7uAjy0Bs+yIbiQWB7w2JxVKBxF4/ADpSF7HtkJBICBD
LiDhck7w6IVHkzTIgFVFEhMX0UMnKruN5oZotX+pRXUqSJZYM4DpMHnUxMzUIV1z215m6R5Mr36b
EgAYcAag8HyfzwmxMc6HrWhCrZbzsUzfMknvkWTtBzL3hz3NlOrli+ncM3/EpfesbwWybiEDrrUq
tq0YGZIlj05I9xaDd49JcOjL+QVI6G8/VSsNGdLGwbdZiVMXd/uqRMgczH0341NpTTLmDZ4LUbKI
o/S51BVJIgtR5AzzyuBBJN2zE8nzaKY3M+5eGZFvnNT8KrtyIwm4WbfR/Cc3853f0f14GQEZnpVe
wqxcm237JJSxCauBgAP9awnM6EkoCMxvir8Wl2niIXVYtYunUOzmznuRBIl4g1jalrGLeveAlWTD
u7wys+rLR9YqLHRAv8bXWBOLNVllT5Sf9yIIvmrZ0oxNl71AXfmd2BVpJVn1WTst1qG05hhoCuRw
Nf9Uo/ls4Ahr+Rl3jC3uSJF3KbpkWtm4h81MyIc5C57bLn9NkwDvSVzfjA7FK6OMiNv61kgoxVD9
+I5zyYkFyQEaeLLm7dxXR5BkgoYEMzmoFzfJY7J6sr0nk35Z13lOHlOyD7Nk5KWt48OoK2YbXffS
ud6bX6BiZZT4nRliwxZxzpwn/6E23/o1l55dD89hqtm1rs13qlyHR0wu+c+WGGXoy0eYiibmAe9I
iVpEGmlF4D9e+GVK4ZYdmkisk8oFNE8M4H7vsUuKb9mAzqAj3owoxtLogF3FdYx2ULdorGO2ZBFF
fXBgOQ9E/xDJlFFBG7Sp67zptx36SmXVUJoJyO7MvHuou2cQ1KMwAMjaIno1ExzFqOjeGIDQoNzm
US5XVPJI0QXMmD8rAdKCHUuPAP3juJkQ80nRcvYALE8DhrJ0INYjm8uT79gv5gBo1AX6p29w94zq
YnnDu1W2Ly7OL9GIJcPQS+WZH6KbdolvbmVsYQax3g12NtqyuvjWeM5KFy+U/DPMeXIqhjzmYTde
O7vD5TvgwZufhKF2UnY2nxgALB6V39YVzCTa55EJm8oI+hY0k37xEYVAnnVSfOZA+Qslgndd2IeS
w44egD+xW7y5KfRfEHPsBpbzAlx4ylw2rrhDzahTxum2IWrPwR4X9Ko4jaFo1gGIK6EMq8lMzorl
NMtA9B7PUn3Cy7bNKlDNIRQvZjBeByN8E4P/GQx1uhnSfu8zwnJztVVe9s5ckIuiUOy4qa5OkP+I
mL/u3GAwDctTZ4dIDtgD2kwR8VJSwScWYUBSDSAvxdYv5LMYZ7zErrOY5LRvJ+u7HeIHJ2VypSu3
5QXkdbBRmfsmugFN7IjB2PVAJcNQHlmiA0fpz+Yyd9EQJLmhYlZ/esfcB+G0KgbrdW7as+9TwbtF
MQMZhD9BSIR9hT3P9BWbhbOn0JNXe7yjRSG1qG39lr21s+ZyuNNfF7OVN+LdIaXTLSHDGIKmZ9xT
/Nd0VXQZ76GcPqf7ENEpXticnS6FUW9TpuiFhWF84tUAcKTC6Uy4eBcC175/30bz1idwSTy7Rhcc
6J3XfFybco4JJjEwQiXBHfYQ6jJiuVpEzAKWOQpKnjhXYoteKOZeB8f8No1719a7bNnJste8gH7o
J47k7AmX+KUn9eisOwIfRkkHj3w0ogr7Z9ctfwOv+KpdghVsQnLH2b9RlAfrYKou9QAgZfjTKvTw
kvet9Y0j85K2FOC9qsn2GUP+fcbgvhkeRnbRojBA2koPeLQOvsc6gkTJPBr3bES0Cz4jt9xX9O3K
SC/eGD7EY7CRyvwO2/TRvNPFQ7BS831yLSwQstp+KoRcz25wnCG8DU6NuTTPKGA72x2/BqISzCk7
9Un46ecB6Ev/WMkMoqiu2lWXDRfXJY1A3we7jA/wlKQ7A+cMI+bLZMdQYZ6+5UjJWIfjU93GL8Ws
7YcivzOZo9mc07l+MLKy2YTM/QIsgpfJ8h+psrkPOWnLnAGbNG0arQijwxR9YFis9r1d9wuLWuGl
VuIyxgVDZtU9FLj+ODXm1zZJxcpy4WZzJf5KF/bRGH+IxdsUhXguq5QDrx9OAWe/zpJhpS201IDV
rwwbl1FFlIKFyktNVA8Q7/D320apVdSm66AguYO1WAxMqLIzm/Sr+30T2auYyInQM/athZ0eFeQk
c/ckvA88/YSdVA7ug2yr7ZLVAvrTi+erI+UuntKHqRBnpMBNUvyYqmQ6Ol55G56apN9YVfYYMoYu
nPhg+fG+H/D6zbRKdBLOCcvSw8gYYmWMNuBNXTy7g3x2ULeC1PjK7ZC5mu9e53i6+S2W5U4G2Vmn
zEu7HFswvF0dObdWziSq9YZaSgtAM2i7xyLnL9c7COieNTwGFYKbKxr11Eg320wD4TayOQ5usa1w
iHNcTEeDtVCLXlMERP2y8fEq5UskFeaTNiBbYB/ayY3Wswk81Y3zMnZwgeAWvSWmvPVReKs8sZSk
rJVN9WsydVg07BEZ+jTeMkcFzlaPDS7onhBFjsDkKmlvF2wGfjENTk4anzvOuUvc5NyznpsJlH2a
Gn6aGZcmiyk3eqzPcY+XegwIbpPjQ+jx7qB6LgBht104nCvWCycOy7BmzjnbNn78xoIxJWF2ds8M
xR8JEjqWLe5gerGqwLDJlEODyNVGtrNjTj1Wb+6LViyDJCadRsyciaAhRr7N2vrV81kDbjgBXlTv
MgaxSVJocIuKjtUew5XfZDsp6MG5dojTZH8CCk/KWWkxkcHOwkwjSsWGrXzLAW44C0024/j11rb4
YX2tN5RCqAH0ZUN94SZ8dBNza8xpBSGZ34ZwtleaigVOgzVo9jJMyTiMXDx1yamukTzrsAeLwpVg
Bc8GqwmwqpNLwJ2PsSp4bKS+pomoiEIcPngiX6ak3bmDPt7v+3Hu3lTWPRccLY1uX/uIWWU3TfEa
MgFjjWe9GQR0LdFv2P+W6XDn1/zQrg+4B9aYoi+HoWSmoMY9s8+RRwv/EwXm1pEhUqf9J3DEC2Gi
V9MALLOnnRcUn06pDxxJW9rdbTCWzy1PaGf1Xzrt1yL3X0nC+SjvKqCdpadB3yXZfCCMgZw5RhEL
5agHyK8fMif5XhMAp66nz8yO9mmTvcdh9SuN+bP2MCh6PPcr38y+5b2oaQu4fqMJmmUag2MHYYBk
VNxHlHmxTmNxzGR/4mN9NRgzRZbAxxNYhH3cD5UU51394MTeq115G1xGh9itN6Vtrid/PjE0xGyW
bUIo35mor9xFwkusdFOk88ZqgomgzwSROiCTzl7PcngdM0zWutuy3e06eN6xakcwsaDRCBxkICIm
DNTCmMntswFHt2zKeQ268DgJb480/TkoKJI43t6JDVpARujDd2HIs5r9p8YzmQoJAug6eY1c61n2
/nlSPsq6+SrG5u/sDyzZmz4hyjeDZ59UN+wShLHIYw6rsuYQluO7gzvWirjWYNiRiJqb0cZnOKh8
NcLpRhYIbSGuFgLmJEk/Qtu+TGm8NvAGzp15vutHmWhu8Oj7cCiYbbJ1KOx4GXCVEvMVpGe2tYPo
1OcxE2dUwmpJtuRvHqcXRX1FLfBBw8brcsl9wkPjdB3m2QnBH8GHXNxxGP9ak3u1wobMB8d9wv52
E1ZBDVfutF0fsmx4mjGdLLvcHaHR8sdcNftaAKkSMXMOYgsO1oeFzhjY8+P88ebyqaz6BxBVmoyp
2feg1ITsiYUXp7jBQsNa5Hn+QyQEcXhh/dMExnXqxVPYEgOcWEz/Gqwwc5ATuUGQUN48d47YOiRI
ECW2Cez78SIsa50KNII2JjCBkAWH9BPcBsDIXS+pKgJ3mQ0hAad4zSThz2QSLJ2MqMEojS+BF4Ub
Q5bvSGQn7JyXmBHhyCZOiEFowJhqTYoUjhmWcV1mdnkj8vWQwKM5EVYdHRMnWgYhWeiFC0U83kd7
b5BK04rZ4ffUBBetg9ts08O6LQ4dJ9n4kpShig2MOHTVDInaRw2Uu+WQ+9HIK+t0n+YopTJNEtBL
PBoDWX8M/Oyr69cfFhMJYuAoDlosLAooM83q18YJaTMsBQkcX2MzYvI7Z++lV30WXYQ7krlH0u+V
6Pn1y/iLP8pX6U1fYZEwObQvaTnQ1eKgIKceR0T7J5/phoW+qhkErmK4XgXizZpDd5eZeDIn848t
7ushzDRckREarMij3FRNi7Vlpo2KZOKhy5ZP+A5oifLib497FtCRloyHJ8SG776OfWptuszFDx9W
P1MNn6vzZCWGGOY9OFh2eCgNrGYyPDMdvHgOyVgzIwRbq1MaF0uBkWQv3P4oorhndoWQEnq+uybU
FFO681zO8EjCuFpzymg1vDVD8KbLBOkFgUgRNqKQk0ODpchhJHbCGc469Dn/SvzmIWiIFsmtr01/
F5smcVEYbEqWD09q7xEreBzq/q8bAGRyzJD0ONw9AWp8TqGnwzb5dOk4VgQETMcqT6OFiRRMsito
L0dQbkTr0SRrOk8oHaaCSMa6ljA/cbdSjj8vxsYxHiYhv2NTvKdF0K28OfwuIArxmz/4Wq0dgcMG
GT00eLADkgejBpU6WbuJQFeouDbMzz51tgEZXHbiNWsZEFiWReERHWitK/OdYKi9R/BwVbLBkA0g
bt8HLBrp9oMmj9HD1j1N1ABGZO9b1oA6o1x1E8GjieutibVCjxKAAe1nO1Y4Zg3JP1RkqtD8xWY3
LbsxOVgutbpps4i3936tGCM3kHmCVNsOzf1n2BWmhaumevQt45wX3LOCBCe/u7IlddklFTlUGRyo
9G8VWVAteU33gO66ZUhSqpaYz2av0c6ThvARO1hZWXTiWd2nLRu3UgSQhWsaXCaIhP5kfpqYMJeB
PSULI9bpyoyS40yiNjk4lGxjdnJVxkoQhB+nQlzvmoBYXf+1mMptLcI3shV/u8nYjGn7WBX9s9U6
B7xQrwSefWUWXVwOsZXnHudIjSsv5O4B83iIukhDyTUA4s5FEOArK7db1sH00oAs6OjOfPWXyBkp
EuK7s5ooDNkW+6FXO4WtHy6E6VisP5KgeJLEiBTSOfoYzhYKi4NhTkdyGJ5Up/xlmruPIpHbKJj3
aW4/AzzdI6fEN3tCPpOYGnks4X51y01W2ltnGNcqxqzTsKjMVg5ta/qlJHHlOuivQ2GReCF53ev8
2lpM6a3a/hyz+pFtbr/Iq3pJO7bLGgcJmOFvGqZvTSNv0CN7Vp+uA3TTclbcSoZDkEI13io7ew5c
a91pv0W2bh+M1ruFDibpALOl3fTsvY2TF69KHihXUX2b4K1COV5hj4WgHJ+tFIQcbTJ0VA2+hzY7
UUpbg1zGd7gqqNpz0dVvXk+jWzLZtjnEC/FrjyG8vxteAiPYtH79PUuHfgkcuxcbV8/7gVmenKZN
UvmHwalXiR0u6U3XoZqqpT/ndEP29GVp7nAQgHV2NweFrFLmwFSf7IZm8eygzuTWJvS4WJ/H3qDS
CH8qo/9Tjv57Cwi21J7ekDH71xXlQQf52o5VhX1h/FHJgI0eozYzyxOk11EK92jmyS+80kmV2VVo
4gFV6y2waO7w9rCXR7BIBj/jYeqKVVxaeEiju69zRW/2ajo0UEmJ1y0T33Hdfwxxsi41iHpSrJnS
7Uj8bTryl1nfWUpxj6728GGme0BnTv55N6nwNt1ztGA7AbTp3OUMqt+M42ccMeVrZ/caTbwq1PV/
aO/JYcZBW6TpRpUBiPVULgwtr8a9KTbCOy9TyRX2gLe8yi8W5olF3NIuxnZDKRDEfwURgyCLNrvx
yPeY5WNEdewEwZM3sKLIM39wrS1aR50KdMiSE8mGCvHQgBKVLSGaKNeNwcCVoYiNxsYedtuwn85p
km4JgBALM/WvsUEH5c811xlPvzF7O3D7xyEr3ospxiOPf36pfW+jpuiQ5ma24v+gwnaKVHpO+Ki8
oxYeSWJpV265GnPO89Hm8mfpZ2XsJs5zRepdHDUHL+rWg5GtWeK6nyMc0Q6q9Fj5X10UH/O56zfs
azy6BriNRa4Xzf/r2BBNlxMCIVkhDQ9XHK06+srqMF1oyLW4d69jO3KtubCcifnSjd1HGdsbqGTw
TAFIZIFnYPn9ompsN0aU8HdRO1+76cbKm09jyFeDQ+o9kP2KQTIgKZNY7fdrPan3Ke3I7/at56ql
nu6cv1np/JLd8sQInDDLwKpRMnD954K5KUkju8K3iUAenu0sI97Je1Npg2Oh4DgnE+QQziM4R5DI
TZaB2TJKJc0/J7kqCi+O45xnoZ6jyASMsX1cuwzPFqhu+zKJn2UQ7m1H3KaCt1BW+VW28dPYjSx/
wZIqCuM5FjNztJwKlZFDFj/ZPSbUNJmZ7I1/iKky6BrLeslMG3YAR0Gu7c+7oboL/ftkd1i7kfoD
A8xyAnJsax2+aXJGRrO7BycPO4nVg+RLZlhUwcgt8CeVeZnD5kNLuKvIND+LgkahvQ/+pXVVKtyp
CNNC4Fu/Tegztpz4KDKqOXxh343rvpHVToywjrylHzTvTKXRfz28bLrIXxEnfA6Y8UnW2AVZs4MP
pi6ecjASplQguLTjJlOIdVoxZBNBihc1U/3KImpxE/Kse3GNh6aeNxMzilXAnb3UXeIcpjZ9hrN4
TVx9Qg6ht/anK2rOA0VAjFO2ftCgz4A93leekfbY9CSBR+ZJ6/CPi7C3K2pyTUx7RGFG8wf8H3nr
GvIa5bBKei7Wyne/srhGL0vxwxsTCPKcEEoThmC8qKypRWSdDs+OEJIMMv8t7FsCTHzznRN/FZb6
T6Enf20qFOiMKQJBJjeMYexOt2i0oF/vQZPJDyG/oD8GyENjDKd2dIM/ved/JD5zfn/ENdM0BnF7
FmXmTIVav5dm/ECtyGx/cB9zSXE8RNlTocP/ICbvgc3mYRFPu3sMTRYNH5MPoMnkgWUfpPf29YYA
59ehq1/K2jsO5Ojb5vilzRn2groNUPBP6/HTKMM9FUWBuUzf2j797l2YHRI3W8KDaKSk3cGVI/Un
SX6QVkHB1CaHpr9TT1gPuJxp2E1Erew6TfmfBgf4f1829G8rWu7//B+rboIam+QAarrzeS+8v5j+
F5oLPZpf//vX/5ctPf9Zv/uPr5+1mdk597e57/HrD/1rjS3+v3/pf9uTZN2/5z++Nq58maPOEMGz
5j1dy018Bns6MFPdwZf/L2ufrH/ZBWc5//d3qYs0GCKPncd2zAXgpMegZP1FZi9EYq0TGbLBoF93
XbCego///ov9y3qu//y+//i9OjWTzjunOI7SHzbYDmrXZPJ/2TH2L7vCrf+xNSmRup9bnrstMMPW
o/TOMhABeyNZQkJiCyD+//KN/vP5/L8WG/3PZWmN6Uwmi2u3/kv8MK/0Qv+GD/rDeJk2rMHYWu3q
/+vTMu/bwf7xaSXJ5JKmQ5RHzZ0uXJZ/cIdE+//+xa1/eT/M++f4j6/eQoDVpCwZ2+ATAhSbBXso
N3dp1pIrCiv4Cm/r/x/OzmO5caRp11eECHizJUASlChvWuoNoi2897j6/4HORoNPIE70pheKGYBV
qMrKynzNoTiibWpszdzKNxIX5tdxpTQ0qPB/aQ6QH46g1mE37KlR21z+0rfpCmaSdSTC2XAsnjcG
urJRxUUgaAKrrfzeDNzsjfqJd0S7Gdsu40Wt9oMt2bkjoMKwEXTW3rWwUlP6gkPeHzzKMnd68GMM
7y4PYm3i5vd9+lgtx6hXpUycV6DN5d2L5r2Gyn8lfKtRhpAfLr9l7dcvAoLZ+bFYD/hcy5l2lWbh
cUKr/vKj1wYgLwaAKiEaDDkQP928z6v8PaM07Gv3g9+8V+Yb8LSNL7AWO8VFHICUH2rgzb1j/Nrv
Z485wQ5JKc//zwYMMNnlASkr0VNcRAHYrhz3fou+7JSD1QyCn1ow/PSysTiYpSbb3ZT+aMKiB4xD
cShPSQCVOtKAnQ0OtX3gYHqEQmun00ptUIZGyW4fq1EMVZlufpL0byoqH/SVxX2XSD9mbd4HJFPn
3B2tZaUHaQouD3Frama6tPGZ5K8jtGoulkDekJpHIubxWcrNLI+aM92fCBUerNzhR+3UQXnOc/9e
tQwui1zu5a6EGIGwXJE/yWVz7DzJJW1yxJyah5c/jlP0iqzgHz8jyqg1cLAi6/6oPaAdBEDPlz/G
136JqrWIlKo4qEleEMtqQUSwxnA46feC/qZQ9R0TldZJubcAzl1+28oSQ4H1v4s51anT1A0ep+AN
9SvIp1f5DfAMG+5Af/f/4Qw9T/r/HjRM6X/fgwJBIk0lkct7affYtbpgJlHjQ1fGNnf0DKEAH/9x
SIsgOcRRhcc5RENuy+YR48mj6cTn6lV0Ktt3vK2ZWxvRIj5WKXJOw8hrwlckM5JdYId7ZIDsxrRJ
YO3wsPWmr0OZai0CppcMNJai2QgU84TdMBACrM1dsroA5uF9CseACYyYdprvoixRnZIDhDtsOvYg
6vapU+I5snFIr41iETU1KRaSjrqya2iuV7p1+nb5c8vy2pMXUXKkPzMLzOA7lSkPszCiMZh0iIOS
OoXf3aAc4Ob4vQwKzjfo0oVTcixLz/UMxPtr2NTIy9yCgs+ox6Gi2ZdU4EMaY+0xzeNDLLfHLh4d
L65AjmHwEwZHRfSG85iq4MKy6EcLBhgvo6OQcP8Up/AeYetsV7XJr87yaIqmeO2gcwgI3byRetgY
oTru/am6jZTq2BujU1ao+090m3aKAL66x2REMstvU93+MNC1lqXhus2gpoUg8Wm8TnYUx0dBMM6a
2T3GcQgXJ7kW1eyB7spB8Ofa7ow+rqjgV/WbAK6wMFWkuo03SUHd1oq4IwZ9h1pdPDyYAk3b0m8e
irR9H0qFFoTvIVdpMC9jRQ2lkVVU9OP7OOfO1kUKMo0NFAvE7ADLYVlvw9pEddyAxEgx/Kky23sV
TK8sKs/CUNxgFLSHE74PihatDtH6rlogaNUcydox+fVRXgKl5Mu+LYCHjsT8mVvpQZypC+p4pk2G
UlnFD1Yi2DSVLP4KO3TgZEuDceNPmaPJMZU/9VeX1uBpGlTsqyB0RnUC9KZKWDQCwoFcctc1Moru
A1zVRrmDuXcNLvC6xy+uLI27HtH4Dg1bJc72RVpBwguvk8Z61/TuXWi8b9LY/qg7AXWDiKJzEjdk
46F4V1vdQ1ZP36vYuAn90lWq7ppT7VxP6YsHSL5pIvaPWWPDbdKAbdP8TWuM21aFboc6KWyk7B4h
TZCW8R+jKP92E2ASWIMyJhtgBr/H+qxNonm//AqqWSPBYh9RS2oqtLODwH+LoyiGG0EfJU+HwpmG
dl9P/awk2L5rmhk5QS4e1HR6sZLwN1J+tNupQYXRQwKbFPLkY1qaL71QnqgGeYguNnBy8BXpRYPa
29SaCPBH8ABCgcICeCc7Qjf3LATCXSpQ2OgRWL+C/v4WmXhBYboSgQWZQPr6qnCQtfRRkvy3SBli
NAj5dzdiq3aAWxHuuQ7OZL78PS8bNwjyKyPB4hicBoY/QWe5cpz/WxKrWovMRg4oAYLzDFwRrwc+
mnATgCjYyDDWEozFUd0E+URKgwWwp0t3utrc5AioRGa4dZCtnDDm4myOdauJJ0xEXNQ5HsVXdT9g
pE5H5V7ZI3O/N5zLEXTlEqiai7NZSS28yMoycCt1zylz8E7+uTF20rF34Oc8CI7yfvlNK5HaXJzM
UisOZh8yIBn7j7I7gy/Z/9uTF6eLWIZypaMI44rtY5V/y4ff//bcxdkigVJM8rILXElGGjSzwA75
G5WRtclYLE0UOxPw3A2P7uwh+ZNQi778m1eWpbFYlr4uU/Xqc/grg3SHl99DGmnnPJ82luXa4xer
suB0DUurDQCBRTdFJZ0KoXNls9i4uK1c5lVjsRoLPdQVtYEBnIBNPan78EGwE1oCQN+QzHttjr2r
nOTvSERuZCarb1wsy0mOyqAy0wgrbx02y0678466HR0EO3Olh0b7KIWo6S53/+0DzTP7KeXyWw6O
Wgt8d25tKwntr+5oBsHWdp7X/BeptjEvuE+Pzwx06gcKIi73nEN4He/1U/2m75C+OPrOtLGV57n5
6iWLtDEBqwyfEN3KrrEcIYPI2kMt0+9UtD3+bZYWW7oWpaEwJkxGisy3B9DzZfCSxD8vP3zeC1/9
/MW+FkwvsVTVC10M5W7gyh6yQEEFxlB/+yMYJD+xvqNzCAOgf7z8wo/a3VdvXGx3S6YkX0vcsbnp
CuBQg7M8RK917L8AhHudBsS5BMR4DxUiOAOgXNgWW6+ed84Xr9YXASFRBJXspfGBiSORmaTyaUyl
a5TX3ttM4MpSVChfgbtLVP1taitp36uRGwFOYd8ZpJclfOUCWqjX3ze1tBH+PuzMv/pViziSxZkk
ZEHts0z9R+Rm32an8+YnFNVDeN9dtQ530lNCEVLZ2ucrkUtfRJakKRDQTSeBcorxNp0PpMGOZRs3
kl2fSY5swdk6UrW1KV+EFK2M0j4TET6RtOS9zuP3fEjsoi5grzdvIFaflFxxzFE5taHyVIVogUn1
gfbrS6zQdUX08s3XMlyiShM2h/QwqgXJZ4y0UWeaBw1RA+gbyDhgLfVnqqwjN3jca5Qw2tW1YgJE
odGeZvqpVZpfWis+t0HyPJt7pmFAemiijCrVMOMAU6PmMlVQlPtU/K7IkUvsQFgitlSA/+qPQhhQ
wAnPgZr+nPsyradeN1JwFrAK6dGiN4r6XVFFA2KzcJbM7gbs70aQXLuYaosIg/65nmRYw7golZzS
h9SO7ewVZ/IdnHdH3tgbK2FMk/8bK3Nk1rlzJb5rFVBvv8XmLIJMGmq9bmz7lVNeWwSaIteVUS/q
yDVfugP3Pjew4VPvsbmFAewgL7OZxq2sbm0RYGI0pCughZS7tOZaQIC7NDBlIi/fGMn8i7/ar4tT
S0UUteeWHbhg2vM/iAKyP8UqsjutoiNOk88eS8QK0/pQ06tXUTzTq/Fft+7iTDPQ/BkHupxukFMD
Ucr2vkT9U4n1ew/pDT8yHwwNznne01T+E2jd3hr84zhZGPImvy052OgzrXxNfbEmvQxAoqKRwKZ1
f1vW4Tejtjbmd+Xz6YuVGCW0XRPEJF06MkcFDMSoRGhyqbvLn09f++mLhZhCokYdZYjduqpGrOXK
q9A03ZD6BwKwd1iTfCt9uH2tgo6tLFzTz/0VtP7sDFEjZJ4I2D148uPs/5vgwj2I6qPm1UgV69kN
DivNHsurW5l6yEFt9btKBZxDZztEdGF6CSGh0El4CL30t6cgbh52ZAmKRbd3QkFBC6LDJHgH/Pky
EDv4GCFob0lJgZq1MgE7C/yDp8LuCqLge93XaHCN1DKs9kGcnXPpa9eT9qIJ1SnzzeewNs8h4K68
8N67pvlmaJPiDGr9LU+EG0mx8HiE+5IoSI6FYvhr6K2NULJ2oKmLY9YrhjYbNZO07jju5/wxPlJK
63tIhkDKMWOgrIpMzSG7UVsQYVfJVnNt5dOqi5M0hS0qmK3huz02AmP2rgAYuLxqVvqqqro4MnUs
sjoFr3nGhLPPIT22h2Gv2c2x3gjza799cVDCza3zTuMOHWj4mNXoPW41UaWVM1hdBCxMCBHS8bm7
jQ9AGzpHtdsbYKi33mm8H65AQlnHufCs33bvG7O1EiLVeZCfMm9vDKNMyvrARVtzr9qJ452aK9D7
B/+wdXf46Ml/EYbVRQjKaDuEddsJx94enMlJHPwyZsz4I2uNoowzdxyF+6jZ6NatfZ9FWEoQlRd7
qPKuKFGLkv828UYoXVta+uK8ykI0xCtF9DHA6/ZDaSrQ6cFDGzhUYIZaQ6v36ukYoZsoB+bGel4J
stpii5aeoYODg+2iBNeigCQhjL9REDZS2rWnL/Zhr8C6Rt0icj0fV1PgRSqkUytr95eX1/wjv/jy
H7nmp9WVdShNyZVG31EKlVMI+w5VxKAHtKii0iMEN55BJgfkNQLZlTiXX7ry/bXF/hSzIZAnkQQp
ErV3ROrPerpVm1PW5mv++6cBJaY6JoaV8jVSHOWxWprM6Vk3h1sENDEDHKG5jN+mBuDWoCLhG3CO
ODlCrHqZPJiDeEes/TGlxXuUJDd9bFxnQ3UU5fDQwR4R8AWN5cpVNQ+tSKQi4FNRGkVa9TqTTEqu
HFDQn3ClxiUw9hHqVRAvk2Xx6I9Io1yevPnDf/XFFvEA5QhvqIEDuaE+/iLbRyShebYqKtmwiZ0J
rJ+SCcfL71r5UOrifBcqDMUAn/uuPsT7EahUbvz5tycvNqqfCLgqFSR+agmrSagPkhRtrK6VCVIW
+xGJJlxJvS50qzK7NoPejgJoCci9Ncq5KP7ABrw8hLXLhLLYmplFFj4Yc4f71TwCpXctWzkKD75N
S/AQbUSXtdEsDssMZxBQcrwE9SDbqJ5n6HtTHXUIjoXn4VW30SJeK1gpi03px1Xm5UpIJMjInQzL
fyoTqcCeJjQPQRdUuDYig62b9R7nmKMqRt8jtTurEvqtNcah6ghEvC9x8jLEp40JnhfDF0v9Y49/
2st6Win+UBAnoKaeM3G6Lv3sgPvZvU7wzpTiOTTK8wB+CT2Im8vvXDnflcXuQnU774vaQm/Xw5Cw
0LC6MmzUonE2IAuSf19+y8q+UhbnrW/0YxrmLNFgKE9dAEsqMJpyI0CsrsvF8VrWompgtyccuzf9
CtdDV3kUbnpHdihzXm+ty4/f+tXHWcSGxjIpaumoKvcoqQDwtrA1V8s5zN7VcnqnY/m4R0fs0VOD
ZzgBidN3spPV+Rmqv+iEZX1fYkRFrw1HbSRZ/QfsrLyZgBid4XW/q6gsg2CeaE/6qCx2TXayGsQU
kTfBkhsldrttdDdC6feqVTLEVU3lJu8zAbYWCiaXP9NaOvGBbfm0AEeajg3CV6wGvDT3mqbzdLRd
o2by7DIHYp0J5hPC8T7M9qKlxFG6l9+8skDkRQzTDLORxl4N3RGTlTp9Tzf7P2tPXgStXBt0q5i1
xBQT/TKrVjA1aTtAp/IP4HTfDOT28ALnkjG5kQGDhnMPCC/aGfHMbIOvvXG0fGA1v1g/8iKwYUHS
VUpO2tThi7Ur3pVrxP7w7bK1q+5WdeVr4X6rcjaHsK9etQxteEx2RqUzmxoVn+zJROohMN786l/H
skg6UmtsUWeYA5WTnUV7Oku73A6PwvfJVuzYwYTGubwu1jL1D7zCpxWp4BoNeIqyKx5ind0WKLdq
2pWug3gOw/sGv9giwQ5dMEqQKiDBez19NQRsbpQAgqePmoekPW78ljmefDWtiyimIcEfqZoWuAWq
jqONR9w+Pyq36L9mP6D1u+3GZlj7fIt4RmMdTorK7Oaz6YohQzw0d376XtbfNkYy/+KvRrKIZVqb
D1jD8YbkLB0mp7oLDqmNBJ/tv2Oi4GzBVdbOWHmR9VgZnpmo5IauP1inzsNpklpaCu0NSQVl+k5r
/9QJ+kEeC9toMfHVCTZe4me7MYDnOCkV9NHsDMGg2IhwK9FAWsQZ9ANVOcX8wQ0n5Qzb7hGboI2l
upKIf1Q0Pq1ULUIgKAxIxA052Htdd6gL2G2CuZF9rf3yRfhoA7FA3oiqWSg9I285JuLGlKw1VT4+
3qcfDoCi0ouEFKC3pYPkRAdukarTOirocgwxLi+5lTW9RMdD3sK5TWYleDLsbW9Qbr0CyVnJw7Zu
SO7/7SXz3H0aySQZgxzm87KG/u9pJvc4NJux/umKl8tvmGf7i42zhMhLndgKMFQjVxOln8hfXMWl
MCPLw3vBMqFKav20sZzWJmwRBMxGkGJVm5dTActE/KnV90HWH6TS2kiA14ayiAFVjxiLUtaxi5oB
zlZAOgsn6fk2kXlssmlrda29ZhECYnihqpUVrNsifTMLaCxI5J20KjqZ6GhCR7e1Ujxq0g+zCw6d
Ze27/kUA7iV0eOfhQ1Dp3MnF8Pby91uZ1SWEHrZ/reLfRHkRKh5q9QfLRAs0eBO3+mMrUWCJoldS
wc+NikyX7idV/VMsvQL83ZjMtYcvYoDV40vlGYASIN7uvBbx0lBG/ffv5blZiTBLXHxdqKk1KRJt
HDn4gQwODhHDxg//KBf+775RrMXRqUtZ0RsQ/d0h1Y6jabx4sL3QxTAPZhYFJwB5eyOFxopIVyrD
06hRI6wnEUkgE1ywprwKs2MEtcGnyYAqrWovbRy991hGQl4PbOgX73084nkdXQuQtVoIHjU2wkhH
WTjA9Ok+nbQzVrw/qiq4KUeEtlBeECwVXqaHBtOojjsslJCKhWQdaQFSSlaKWEZ411Xxo1yoL+JY
P12eZunjbvW/k6GK8+f9FKaAmalqC5/HbbSsdLQRYYDOp/XjKxQ1SiVy9E65mqbwtovGmkumcp2U
xlPeTfgzVEco3idV8S27qMpxNhzk/1b1n4UwHVIDP8cxBliHwmCiIo0XmBKKZ95vNZa03UjeEg2Y
rUaS+SPpZWvnmxBgrSg5mKryXbS8cZeKpRtCpq0j5dXygocsK0ixQuvQacaPJi/vi54PEUUQegPk
Wto2+w3u/UnXrbOMszBInzshD1QsEAzMTtroZyOYD72Jxqalof2KFla1E8XscZJTN/GwQMnHI4zp
c26hcDDysXtFem8TFeEyLJSCrv7TpBqMWDH/1WJ856nTTZ3isyWpKANkLTUIIQCOiQr4Dh9q1RYQ
UA+D6Jvp97+4z0MdLIY3Ad82RzKNwYa//Digp4FYCm6HcFJnAS8Y2gbCq1WIlnBuqIDYPRNZLOvF
983vZeMh6Y+cVju9DXWFyYT+jY7vnV/DM2+Sbi834k8p9E55J+KqzOasO+PRVJO94aOrZvjT7wxt
pVZsHD8QD1GCp3vfjk+1pTyHYfqSd7wVPdPC1iLhYBhwfWPrNpPT/GCVCtLyenBG1ORaSJsfSR1d
ZXWFlUbUUq1Ep5I2VL1xQq9t/8V5YPRtZNVWz6XBwoAk1YHTQNTcePgHDO6rNb84Brja4RUkqKx5
S3oy8ck9ClV/V+jYjQtReSwCZAmokDpyHv2ssUtFdA3Aitd8k31EHUMMjFB3/iVjGawlyBmIIhTS
qg0c1cxaGwON617vPdvDJMjAbFhRpF9em6D6XsqY240Y79Fhhxhv4Xtmdr0zBkxtYElOngfnWDRw
m9fHWU/uqONy10fDtdxEGv6B8V/dSzXAlWJMQajf+52Jv3ZfOqMhvBreiHyCFd5HeoWJAjei4yB4
vRNNiBbnw7VaoaCjpI9j7f8WmuS+igw7b39k2ODVw/CGPRtCDZF/U8vJXddJzugrPxXdQA6mnw66
ECOaJEw4u1Q/NS38ncXIZYVS9TOYkaBRrKENwgPNxL/xUjU8Dol2l1nWLz+s/kQVmuviCNYhbYVH
s5a3AvmX+Y9iLOJ436hRKPl0yXzE24dHVT9eDopfZwmKIf83JDay5cmRFcfuUPZ3+pi5EQpgZiC6
qlHeK4b0evk1X69x/r//vqaNMdPQVN13M3QDmuxV7jbW98cF4qv1Pb/xU0zPe9UDnESLB3kdxTyK
2kHcx3s6Zfux2NVO8Wr8nf4CV4CTfM/t/xhsTNzXI0Jf/7/vNUWxbWKhpQFUsgLq7CqYmsPGZK0l
S4uPIuFdEVPjD91BBOyiCl4MfMxAWrisXrHqEe0hyJ/Gob5PY5T+leChhYAt1wLe86H4syn1Rz3O
3sWpuR6x6Wxxu9QsoNteGiMEMQxOrWQ3Yaremog75WmI48tUVNCnE5/ueQ2VxhClXdm0RznpnuFx
9bscuBzuUtpLVes3qWEdBRn/3hY1YxQ4AfjiYW8rAzKqpJyPgpq9IMbuhAabczKNf7pkKEtukYwz
kopKk+/GvGewuj8tjPPAzByMhh8uz/zXE68s+URGjQZm3LBMpexB119a76+v/tCwZr/8+K97YMqS
RpR6eLJYKj32EF0SXMDDl1L465k3GEoHxVPcbt355Hlb/e+mUKx5fJ82hWjqleWBYHeDsgSUVgaz
KBkqm2OS3yAlsK8xEoXidgKffdSzCYvwQnwsas5iNQ1+91V1bRmsCOw5432vmMKVrlGlTriyow97
P2DIeHlCpLUfusjI0C0ye6VTqTKB8pUG8j/EywF5VdajPKaHKAvQaJV+irX+A2jEqVK2wNwrcW9J
S0qB0nUmYo0u6lVYsZMjTP1Lbkq3fp+9oDe2BWf+qDJ+9SkWe1lTc18tCnh89ZheRXX1u1UseVcW
Lf900bkR5QnNX3y9MJXObaEz35IszI/DNOpHY8xPWaGcR7k5ddb0kIvSyUp7LMWTWY8JQRO/N055
Xf0Ste4bOnnILA8Evm48NJHqXP5GX999FGsRupHK7mIppXyKMo6cf8fPLGtPlx/9dQxVrEVukgnT
KKnZMG83Hxlwce/XW+yGlUebi3oT8htdhrO377Zks5P+HmobNcK1JbvkNUBNwcN6yIVj5XRAGPBU
ufbhtCJccxQ2DoCVOPGRy33avqoqIi0UF8IxQuo47vdh8T1A0TS27nCF7NvfKX7Jl7/AXIz/YnUu
OQ0quoVeHmGkPfWGf/IjzFvRO253XhnderoPly6rnuI02F9+nbSy7czFfk88LRvHPotc8UoJYHi5
+a1q1/Z0HTjBT2rKVna0/kLboBa61T9aienmvEI+TWZYwlbrNPB+Jm6fFrrvebyTVdfDbefyoNaW
2iIT8BC5i+oO3IwEPS7wrtGF3vg6K1vPXMSOUQ8RnlICcK3tiM+JhDhAeSdLknP5h69UieFJ/Xdq
8KSNaCdQ6moQCHfi0gbOfMT32cbqdI+28fCKG+7h38BSirnY7caMLrGQa3ArLgPYsqJ1tYWwXJmo
JWmk7NDNF9sOHSl/fOvCyFHC4J5b9Uaut7KEjEUra9BHVUcVlXO7Gl40/9yr55BSpIw438aXWFlD
S9oI4oE0Ky0qE+qxQqko34Xu5KJFemM8TH/rU3csXqKNway9apEbmAgjcHmlLthbJvy8xy593RjE
vOC/CCbGYnOrNTeormCahkN31vVd8+Tvu51y1K58e5zBwubGjlsLI0uSyGB5YmsVnN69qZ/jQTxo
OSA5L5cReRzKO2XEeVLWGjtJmhtM27FL0SucVnzxWQnkgzBi2QEjtlWxru+kl8vDX1ski+U9BXGC
S1CK160vICBrSjsjxqEICj7SY8NGBrny8ZZkCAzsPSMLNfIlrTh2s6KUVZLUXx7B2sMXy1zFQQJT
U2ZVqeSjESEaPQnGz8vPXpmdJXshA/RlxeimuCU2cJ6Pc3dS7hGc3wuYQ15+xUoTXdEXK3tqugLL
eApB/m16WxwGF77sW7WLN9tqaxO0WOBD2OLujfWXK0a/A/N6U1Rk7bnz3z8dUfxwqqRKBJiYFnjU
/lXjjfx6/mFf7Mgl4ruvyykqOd9dGa5Wg2J8WOCSE26dfGuPX5xPVpkmIXrdkRuIZ0GB/7zPx8eN
j7kSTPTF2YS+saENuRe4mn4a7XEP4nsv7JvxpO8k23Tjw1Y8XOl0K0soZ15jEKcWjCI743B6bJ4D
exbCSa6j19ZRwFhVm7F3ZcKWCM7ZcQu7szh0WwY0ewaptops8MaUraSN2mL/YmUyouZf8vRQ/VkJ
7TN05WdfwhtRLN9lw7zxtDrHIgd9BE+hlopwfIHFgC+rs97zXRJJmInOBZpeDibqAYL/F9ugjQbQ
2tDnjPDTGgfSkqLNVeHBLky2F/zJKjx5sIHbGPvKclkiPcPYaoW04vGzHP9O3odXhdvZlDv2CKNd
bctZrGCeFG0e36dxFFGt6g3pMU3bfo/4N2tlcP1jfsqd8GkTfTHvoC82rraICBrFyAgXOfLyO66m
LqxmAJc7+anZ64fgCsPRjWlbiTxLmpKKeP9UTrynt0VbnjNxt/iJ9oL6BDrnaJ3wZui2JG3WVsA8
1k8zN3SYWvRpDLOziF9J0s5ZFlw1dbWRQ609fhEwUNrXhLBgKF0wuJqX7FoVVtc/Fp+W/CREMAcN
NHHg+pJsG2FmVxOWE8HLWH67/ClWNu+Sf6FERTCALgR7oo7XuiQdSlBs/Yhu55gfUinHubK/VsZw
42SYt90XC2zJukiCyod2R+ElV55HLKdVDNU6DQlbFJwBR10e09pmWRIw8gkjZ21OVyoHJS4nOHjP
07Hao/7sQF3YWsUri1hdnPuWpOPCM2+WOv42oRtqGltN9JU1tSRh1GEIK620KDnG9JX1Z+yosI3V
3zemZyUpWjIuxshSFFEb5/vX4KAWjPb2lUflGjeEg2RrdrJPHkKEPPcb71sJkkv2xWgUquyZvC85
F6fq91wmj+0qIExSzThimqBslGrX5m2x1TWMBsNagUDa4JtjDcVZoWsk9xusjrW1u9jpARkNblzE
+lop98lknBJYJHrZ0hq6ScWtI2VtDIt8PqToVrayEbm6HNwMjeRMnfdopPUGrGjl2y/B46FlWFh1
s7Sy8UnFqRsN1sm4T7p/6yoqS8x4rMW9KtVR7JreLdRHuxP/jVShKIuTPMSCL5IlnixmzdkqO0dA
/3hjha5M+hIbHgNHVaY5zNIb1t5CV3I9h7Y3Tqg74Sq71agL4eyzsUrX6h/K/Cs+nUidhMy8ZVKP
16oAgV7PpNFsQjum+it0zV+K06oLVGePHDPGpik27FL+PfYr1JeSty4bHsYJ21zBcjZGvxLIlphw
fehxzkyQJeiROD6iGb/DuQCJxNTfT1fRq3qQ3W6LvLB2W1pCw+kLR4OFmqwrpHfKgLZpJB7M4QE9
uOum+SUaKPtjsxpvFZvWvuwiJMRDW7TTvGp8xJmQcDexLtSNjc20NnGLiCBxdcW2Q5jbCD7tZU3Z
h5X4cvmrrJRIl9BsJRfHPNdzLiIFYvXxcybhPo7azOA7IYwlhLQOl1+0MkNLKHYT0GbWDY4xr4IA
MwnWa1uU8l7NjY0MaWWW5MX9ALEfuS9KRuKlf2FR7JLudPmXr53zH82PTxspTAPULiDaufr3AaYi
noZ71NT7Ay5vd77TbqQTa79/cc7LUTQMowTbMpJkFMnKvsIaIvnH0PMhxPhpDFIXlX3TweibFcUP
aQUBElFHZxg5HgEZO8OfZC9sCvCtjWX++6e39UMhlG3DtxADmSs/qlLqxkA+ML5fpHbyfPp/ejTo
8FTRIoh8jdPvJSc5yH8l2hT5UX6ZVWVrpz17b+l79VDYwknYyCfXxrPY3p2mYzCcIVXVmvJNFFCc
AtW4sbpWduBHl/PTgMBhpmOoTLSJ5Og6rhCsNgMny/N3j9CL2vUxJSULvQne/JTfqIHnoYuPYWAh
VKA16ns9Em141NO+slC7j6muXv5haxt2kSHkmPkg+jl/Q1PcyWFoe3UBf2ST9P51ir6ETFejEtBx
nwOP3tsWyVSd5rKDFKW8kywMQy4PYkU/S1nCp6swCxKga/MVcO5nzUKQnoN12I55PmTHYCP4rEzW
Ryn300eMA3/EQZQFopSlk1vnpgr3yVb9fEUfQFlCqQshMetARm5jjDx8LkXr5KUe5nOmggNhIMAw
RrYNeZEU/o40hIc47w9CA7aixIwhi6K/Ck6Me1nF1doAzobEPg6QWX7oRaiP5sB/XEnXhh49hEaD
W/h0l8pi4PRSRs9yKv4YjazZ6hBQbPTzF7U3XsYkuVainDaW4u27ALhS4hXXoQGUQ0oRxkukAfOM
0DvnGY5OVRIRaRAgyv3pR67pkJVhIPXjRKYxYjFdowYp54+SYn7Tpki7V/P+d1foGAqb3nPSJN8b
ncph1ybGyR/B+bPQucRFNcKOEmCnc9pJ8KwLOl+XF83Kbl+Cyi3dH9RqTEI3F3EiAzXQbl0Z1548
//3TMsllqcm6QeQWHyl3lTQ+4x6xcd1aQ0UsMeT4hHthmUKpb7NbAIV996Ikdo+cxOvkSDtcI52+
OZo6ZoIn/vWME4hZRE7Cw1ZZZyWQfRyfnwYnTawcZaRTqDfR0fP7G13QnCYxrk1BPpVjgsi8Liob
32jllvTRv/70Ms33A7U3J4iv1Y9oui8EG/vVfWP5u1rZSI3W9vQiAGJqk1eCMPIKL7/PVeFdqP1D
m26ljGut9iVoXBoTWa4M5muutU2ObkuuzkfRD83NFuVnLfwtcePFUAHeFSWi7FNHpU1yAwei2tXM
pwLBtHner0yVuLg0UbxpxpKY4cK2+6YO4anx1Hst3uoLrT1+kRoVlRi1aaYGXLivORDj8DwoG2np
yjpagqYj3RR9LPEgX6mP6VBBckamQ0gO2CGqxsbWnH/mFymLuNj1itBnk6Fx7cPyDknn6wE4m499
qq8cLwestRcscqKwMDU5RUgUjlB/A7T8SoqUnaYY14mlOf/2Cvm/kcsSNF/Ug7mFizxkgyCvmd8V
9X2Dp8vlF6xl2eLilmPKkRh0Ugrf3JklWghYp+kxgTwmO9hR/GM1bSmnXo1iAtycLoJmpTdCbj5X
6RbeZ6XVIi8hfEbjaUjO53QBK9Qf0LdW9/7eeGwk5LGQ/8h31bSLrrzHLezH19tCXuL5YmyblRCb
YXdq36DYHMfgHeP4jQ++9vDFllYHDXVblYePmEpBnYcuB64lSzceP6/9/90TePv9dz2lGeaWjU5T
cJa8gwhwLYTa/vJKWvvl898/HQ1COI6qmdAo1eMrVX0axjtP/Plvj55H8+nRUjriTgSm1PUsrFI6
YVeMENqg7V9+vLUyKYt9XPdhotcl3ZdYeq+ym9FPbLxxoJ7tasQPs2yvRb8vv2ltjhbbWVbQP9BM
ioyeED0EQtxBjaQgElX5xlC+DknyElcXimkg+1xsXFXMnEx+TGiMp1KwM7Rvl0ewutsWx3PUDbjw
YnsGqCS/DXGJHKgmNS4WB3Z7qq6M2KnojG0lNyvrdYm487SqUv26TdxK/xMo71PvXh7G2nMXVYtK
LgiqBtLrkvUS4XekkMhffvIKdlxe4uygQwn40ko8+mmuwKvgn6B3tHu85yiNzzVlJiu7nW7Cg44T
+tZr58X6xc5egu7+j7PzWI4d17LoFyGCBEmQmNKlT3k7Ychc0VsABImv753VPXitKF1FvGFVVCkz
aQ6O2Wftzpl6g4XVeuuB62QlIpR1hJIrbHddIpcwj//Lhj/9LreDDeSqbZCktpD64ufBLPVQpDJc
U6RQedRFv8XZfxo9//aTvr32CziBsuQNesIbmPxc43Daazg439Uw7Xz3tnCeggomwv7MvZvCaxAr
HRHfOw9tmpkYDmLlHbn/+z3992yFfrfNwJJaNdh+UUMgg40ToPoB8mgcEbMG9lvZb1UKvUSBf/u9
36KD4p0mVOPJgVewMJEChj5FHwLmEzDHlgnysI08zY92EWWhuoctLDoRye+dsB+C03fhntEOLznF
Nkuz1FFbLbBXgkkdS/5+DX96477FDYtQw7AFhrjRwSC8xCr/nP+Sh/3wp78L9VaLenrSGKosglx1
6uKquUZ//9Y/xNPvIr0WbR845SL+CCb2Giq6UYqk4OVnnztf/91HfDvxV5H1g9OpGkrPDutH+hZ5
6uSJuNQq/fsn/BSz/cuv+4/zcx2ZHgoBeCK9MSmf4mBzcc7xYc2Z4CnKwhEc5CzK3//+cT8cp98V
ex34rbwcL8PNHr4cfe69Gw5rcL8KztyDJ3oj4RK8dNQOLzYev8S/Hx7e7+I9d+blAEODelsTEUn9
CFtJ4f3GzfvpAfuWIHQOBOw1cS7L1es9hy1yV9i/PGA/5N/0+67U1OeBWOu6QTSlUQGv9PASTD1w
+GC5+iuH6Z+G87/Elu+7Un7hTW0dXBLwgB1yKwcol89+3Kv1K6POG4B2W7eB9epgq7fVXu8gFHgb
bVTdvgV/B05gnyH94QnVwkNP7O7SHU3dXG3ySm9a08KAuPfPZJp2TKm3cnR+Qzz88DB9n14V7dTw
HkK/bSO6g4FJMvGwveQw2DMTRXZLQ3QM6NkmV1z8Eql+EILS7y2dWtmV2yjZboOTSrCquGG7PCk3
8zbo/s+bp9iXMqxO1i8yph/GZvR7DweL2j73sFMJoVEPkWG7yXfjrtv/fpb+8Hp879ss6GI2Y2Z3
0LG42MNlYW9hpFX++fsb/0O/g/rfgrsXYLsnD3iNAJPfYmtuc+l3kFO7Q9s0/n2+8UM0/i5URQUg
ArNm9VYvry49QZ0VOjPsNx7//jN+SjjYt6ywFqAEqQ5STHixxaNdbBolNnPQAKQx1S96wlq5P5wz
w+3IWMvrwM1TPcO6FOT6t9IeRBjY5tp1sedesS0a+YeadylasQ82/l1gg8G7etMSUwc2X4D6Yy0d
hmWwI/0Nh/jDXWbfjxI+eiqTMNLV7h4yhrCDAW71m9Lqp1PkuxKWL/PC2x5noQWUcdS82OlF21XF
07Y4zyS5iBoBm4n/fi9+eqTY5Tf+x5m1jGac65ZA2I+B0yzhk2m2EruXDP8MBvrvkOgfUE7Y9/v/
n1SOvslg14bz6k2N0f96ys3gn4PslYWXdt1vv+mHWPZdODt1DMBmbeCivSu34lRu2p2TwPXnlzTo
p7jFvuWPDVvXZdErlLOADCdrsuy6q/Imiz3MCqLqDIEUZMv6ie+W619u0uUv/8up8l1P29EA7Aoz
lZddD5QCdTJfMvIlAhbuxF9+w4n99Fh/iy4YdPCJzwzd1NWNipIls/cMr5y7X37ED1Hlu34WmHcp
DEwaUNFe7D5b2HC+Uh1O2ylHUUOPGMvjwZZunPHfDv1L4vAv1+27qFZIxJSCoqEhcJvgAX5oIx8A
dBWjIYrh2G9QmB/4y/Q7HzVrXBcm66BtWvtsD0k/hdks/HvzvY09EPWcX9tJHRMSwhGK/Lob9UO2
9F0169fDIrBXX25Lbo6FpgcLu+3/5b36FhVaeL/7zIa+xLFD9GdWjKKHq3qjFXAYYffuYLbSxtj7
816c+79/5A8P33fR7NR4YBYYIGB8jmGYvHPg0ed2v7QhLgfLvz0Hl+fjP4KcoEU2cxikbZUYsXXR
V7s6L05150VDV1wDo3CZ//0WHn54Wb+D/am7zANg7TikJ8BiG+4AAljSBMOKWDT6Q7DxYHiVSAqU
xWB9BC79qrBF+8uto//If//tx37rNA+tP8rSBhXQlhoGSjy7BnspbQYLDmH+HbcKK5xHrBQMef/U
MRcUE7Y1q4FHmhSpq0mPXfH+uiq8IZo6sEXgP7lH7zosO/nsMhJEoov4iVdOzHRxlq61IU6ZAkD8
aM3QI3YgHYYQxznHXHCxISzxshcbvnGODblSmcAuN1zNLMIcnnckd+8rAQkrsfBXXTPAGs4Z/Nio
dohZtr4gJMEqxH/tWhHZmIiOK4sNm8vQlWUTW8zDINqyXtYR8KN2sC3IktQnHMdh8at3BBvSZtWR
P7Tw4S39Pc7Vq1Lb/W7KzH6x2MHU00vdDEXYUewoKDSLmPWqGTt6ht5Y+WD2g4VyEW60OhQci7xj
vw0m+WrDLW/qWTS0aMasvECeZ191drNvTfOAvP7J82YnafV6XwZ9kgXoTLF5oDtvkLA2yWcGtIbE
hLt843x8HbB8tPPtfd6S+TiV2N0JnExF/eo+wH9tBtHGo5/gMWLhBgiOo4b5XQok06GlU5V2bHhZ
1mCrRZs6c7udskAngRquVBUkHRkeO7u9yi1v3M6MAqIwDChBkdEFgXu0W9BdmrrdFC1QA6u1Z+78
vswtdHtTcaENeV9O184fTmZj1cDT40HnLfpdbMlSKTpgXCxs6NI1z2Lsnk+RL/KYrT74xhiOswK/
1ZfDHWzUd5wiHopZPY2TfPBs30+ghdgWQSnizOTHxRAoWQf/ftRDqrR35RBShqPP7+wAXGSglZGb
gHCQLRAouRX2G5rxUJn6qxgy4EgWEjd83tDVPbjYB0k1FJRJ72fbvpgeikwEobsW0A2I93ISm7IJ
bkqQSaa52Wk+LWFWwrh5dt8bKDqdHsbNyyzDrC76EEK3K2CRHmiXO6CetPfBoEtQ9QssxdVB7Chn
73LzStR4Q4U6VO545EF2dZmuI0999ViWQHJ2HCR9cNrpcXBN4hIDSJIizp5O/FnN9DzmVprpcofx
UFqoPilmzCSAZYNCqmwTmKbNoVd7GqBZe0ctGB74tVJoiNWpskYdDibfW6S6lhlt4SPvq3AacaMB
fLkpyxJYJ/i+TJm+WWbXhEFb4/gd3TEsV/s40OxDjrM+S93tRn/4nJbRR3OE3AoYajgju/d4hrmq
qtUv7PUfwvw/ldl/ROJSCalhDtZtR+8wBft5eFxo+vcT5KcS//vEGZLfDFt1tMPE2Q+Dr/WhwCZQ
vVses/f811P3hyzm+8gZ+yMWGMuXDwFFzKyPtmgTEewpaOh//xku+6dZ8C8R/Pu8uSnwQHseTr95
DI4M9Y3Vw4kTpeTZ6pejvYKU6Jgb1jg7bjowIN19mTWxC0hXk9XPmd+uiFgThDocPqFiwIJlthtd
vrFnO2lycU01UlXmXhUGsBxvKcJmna6ZqRE1l/69GIYr04OHbwXoRvQwtsQzk4d+iUR9suBUVGDv
GxbMSxFshAOrJg6FgpdjtG/BKQ0bA/er45ztQd2tWNmOBrneLZjcIsSC7qiLk5zmq5wO8J/szpQN
awj70jacGLrKnOaxI8RZLWrPq2nbZtVB1v6Ht0Ds4dD8pjTL1Zhn1zaoBngDVMrht2E7oxXWBTx3
u9I+uYF37Q1IU6plhalqs27tHpbLay5vLeCMDpNrNlyZFF4yT2XebykfXsXMTqxz45z1Ih4XibUj
OsWkQcyibvXU+IUdjzWtw5myHcaGce2PaatlC/h989kWJVatq8AHug621K6Uf1oRvE7Ee9ErNiT1
OJ7KuXjtxXgn6wBFbrUnelCbtdMgtQAX5WGlq8qdRJR4p0sGb4Vl8KLcFre8ZPs66PKQBAUFm8g8
W1m9pjyr4G+q+eWMmJJ5gDDEy0kssglzKMfda8poVK7yvcXPigLpXa6yeOulfh5667AEwVXZegJe
yzBKGTRvo7VyV9TIkFJ7lLFo5SSVjfUKEDDa4o2zxemTFq4NTo8Eg92ly43w6s95dK/AzznIvn3J
WzoA7gyD6qVkeVw0xWHB4i5kIOkw8jYeKh94dae803VRhHQZr2UhHhwGbnPvetfTUL02rDgMQIUt
zFiRGOX1HOgq1C7sOZe2vXfzAP8tq+9LLM6enG6dHwrafExr/UxnjCT62Q0rZ+wTrzf3S4NITibR
JTYVtxMQ9RfazR0t7btyYps8oF+j9O9Vzw9l7j+oCadENiF5z7R67WcE/5ILmBoU/gFmVdAeeNsa
T2AAiHhPm83QQ/pVjRSaTFdu6qV7gOs4oL5dA5Ia4FGzZUD5b99qQr4I818Knr33k/GgB3d3zPOc
B3CwzhMsX9ncPggIP8PWB0ZB1yzqMnVLMDuLMBDZQ1B1NlJCd53BpLwvWGSA7o9dNDaiInAhWpym
9xpPcop2/FFhlTlBIh1JO0+yBqa0nXwxBHoMT2Qvw4ghKzL70NReOhAOW/XOOo8Spt7zNOwLYOrC
KiNfFcYRjkt3WAVhaLJ4hwv2Fu9DdoCTwZHU5XXGgJnVzIMAT9R3Oc9IXGNjumHKjXQpekCHmyGC
i6w+5XaWlLZHwpaP93LIU1taG0fDnMYq91nmWJEk6z1ejpNPQM0gywX37/iRXRfXggef3eyc12DZ
Ol3+ZtcZgwA9P+l2eBg5PaxTC1su4b9CgLKZcgzwbS+4HnKOJ2ZBk1fmxZU7tE/CsCTzTFKM9LbO
/NuqolfYCEbK0sB2fmTnkV4cc+f1FUiTjR6y+0GNd8PFGsIde5CL61WETY4KsrhY0A8YUUxO9rJM
Xoxp0k6xMtEBNNRa6+SiDCKwXK7KpQapp9Mwsh0jLpanxsgEaKjLErV6Khr7QBpAyfUwQTKjC+9j
8UorpVV7xX32vurSi43UB9XM53L2XkgzobcAcAGQbK7II5C6vkpf75SvwActsB2KagMCR0+HfuZ+
LWaA9/AY21IB6Id0OJv0mcmuPcJbL8PkyYo1r88sx4rlCmYUkXguJnxlCIQQRRoG3Oe8HZi+Z5wm
oLG9knp87ymF0I2e18bcTzSIzJAdfNWHfl7cDbyP8oJuV7tGEKjm9x62cDqAaQ9e/ciiOrbGPjbE
ySJTIaCbOoJ0Ii548Ygon5RN9alGLxnxnKBBaKUXuwpgjDZo/sU2fIwEeNWTXaVr/Qn7vmipWBYX
o47ttopoQY5z190Es/uxXmiOgM5i7cuJFGEPzKcQYebLEYC0dArKj3Fskly6t5XP363usYcwtKbe
uZlV5Kl5569ZCihtpC/qDQIoPYLaYBOADpuOh5ZfJ/ZowHw1TjgNAL+SNZpaL2q1ezcJR13B/meD
dYDEqf6AYDKG2aCHKFP6Y2Drta7Qb+6sY7lcQlKzRoaoGxQwcc9IJESJCOj1Yd10KWwTIjgxl2Fl
rHBlaPQ2/iX0+slQqDgvhxD4IIips41lERVbvkzBG7sdCdvwWu1XUn5kjo4zmVnhwux9ny2psYvr
wIGzOMdNJrVzj3lRKjIaNSq4cx22N+Nl/ZJMic77vU1woBistYRoRht4OrgsmSTcs7oCSCnpl5EO
8ELj3HeE429yx0MHzOQtSAF4FAwMiLAt4izkGprnuEd1uAZNPA3LBx95HJQLdjLOJhChu/zxPXWT
iROUv6kk3pOA6c/k4aSx81fpipQwcm2Nztml/JoS/Yrq474dARGHRMsbdCyCGqUQMD7FulXwiPax
fTERWsailQ9EzpHxzbbLm43TAeog/OJk2PQogT00TuUifRhfRVXcNCsBbtsdUxg2H1ef4n8fnkoE
LcTzMSGOupkzumu7Ab8IumBp8UsReqxdvGit130qu/7TK3EsKEGdNoS1cY+ubp8nWBdkfDkZSM7x
o/Wud6vN1IhNMNBU9/OHbZGTb6H4Vj4HrHO9kija/Ra8V+Q7Gzl429KRB9NZ785U4Do67G5wvLdy
9qG2pUVUu3SNfdU+0owAl9fLD7uQV0HT3HLUQfVcishbBPwFRQmvE1IlveJnayTpWJWvZGH7oBJf
fcM0Wv32i1fgRkvK4cyWhbbfbOrVAqoxhxL6UqQsE1SwSKr6dr3uvDrljftcwL1zFus9vLhBHpIk
nBtyU9I5lrREqYZNa0tsva7r4kwVR2EBQFvY4NDxDtUPUR+kng5WsaRgWCSrwURzmNUBBMxsq4s5
eEGdVnvh0gMLjMIdIpixvSYYgIbghG4W3p0XHIODX9+V/Qq5x6i3QjtHj3EeovK6hiJxA1OIMWmp
2DLewbHNQ00/O9gIZsuYbRrfdgHgWmwsKdjFfd/NLart+lABehrPHZuO2mOvWSbRFMGoNZ/d/UQ0
jQdueZdcM++2HZwSiml66rXeSGf5cmX+vhq3S0hj91trdTRME7SIF6quReVufIxmi8k/FordVz0g
K6xeH2WGsUKDLpUmWaxLNsdDW59c1vsPsyHksLaD+sK/HsJL5KtVC0dK5PqjD9dFOANWk74ngMQ1
63ISK41gGL81Rm2beogHWybB2h3m1s/3nbYLONJLL8Eif0Sz9U7N+Ss25FtUvuWTm2U0xddAiOkv
AFhbIRguXbzw4g92j4OYZ9iZIBZTYenWbCubdonwQG5JoFE8Ig2ndYqD9rF21h5rqshiG/+YwVmn
MxZ4xnY6lC2qE0OTea32jnOxbOEfrAr2U8t2NVydgTN2bjpinVnlAVZ7QUNjRnlkNb1cVdBvVAff
qeq5zN0YD/UJhq4fo2MnMPeDla08dY79JNvmVKwqLXw0stCZqKLAne7gU5Qi5G+zWVWwrPexP+eO
+5nwNy4qmbSDY7+LCbecFmpKnM4GQFSc8rW571X2ufoFWELIHBuZJ4Hdo7yit6Lwknp1NqKh+65v
/2QONfjOAn2F2cSGLxvLN+dOmlv4/+LrstfeFeeJdw5KDXeBpwWMexbTHYAZTAB9jJZFbe0Jp43d
zds8M2AIDM27nvkucMRVSdZELyAG26sZEqwYnOsWcGNGxzYSqrunLuAUrftOBlx9LEXsrWxZtszS
Y+o0Wl+uB7xWPRhVZf3DXJRW4ix0SBGpsSanwFcegu5+taw5rXUfmba6J1Z5U6K8DrMAQFXTCBOq
NlepnqD4hOFHhPuauFaOKZ3Jrkyun6e8vHKA803Uou+z2e82iB9HAyzwi6zda5Cjm0NXqjUuFjaF
uRwujOnebKk0qGvKAkroYNhzj8VrWycKWocQEpSo7VFtYSPITnVnO9Fs1hvpLqfa92cs8ThVvUGU
xwEJrlC9IAcPdAi3SOwPCSQFfc6wJt8Boo2OTqItSEAcfZ13QXANL+KH7p8aLnhtJlI+WpXpktEn
e2gW05yIjTcSeCky84lU7V4Lv04n2OfUeXun4bxSdGhs2kG3W5b6q67Hq3VGagP8pgr4KS/QJ2MD
rtyAbdQJHEwX9kxrXuPkyGJc9UPnyB20chv0HAH5ta972DTmVttGbtYmeAHuhrU4IBLTq2lB+Pd8
lJVwP+05rooPUAYDS7Cs9gXA3JyUUWvDbkYGBUkwmujDrMgeYQ8Fbls97IWi0CaUfEmzXr/Ppkwc
3kTwuvxAZ41suUE1GSisnqF1PAz9MXf8lJLyrgCUmhi6afHBWW/jNHSPcMrdOJm7LXLgm1C3PGWD
ekNQK3fCKrwblK7FiUJctre1ZreiamOrwRTBDlYJeikkei5MN9uVhdasApgagHiNhqmcoMRatJtU
fXYFcfZ2dflxYN6XjQFBgfdvUFgaq5eUVMEHvIlvSuC9sY7/BYcznoBUn5ZNe2N0f1MuJD9p6YEO
3PdnU6K+0y0PTLQKdZUFOQYaYx2gYnV5jNv6aevWjam7bkv0+GK3oQfetMFGzczZqLL2t8tSYCHN
We5MtZ4GGJ6hYXhLSnGBV0lnO0mszgVFuWttKwEfw7+H6R+qUr6oJNAolwIjd3Jlb64xIiIu+sKq
apI2KK7KNTjUlcLuojQiLJtuUwNTMWb9zuRyAzj51eI2H3pSj0br3eqWnw1EoWuNaj93sIE0ICcZ
3PMFE7NOXZJPzqfTljtP5AdXuXG9VgRNHHmBEq4H4i3vlm/d4EF/ln52V9U+aBWXrkdt90mNaYgz
+n2i53k3oG9dozsN4x/EUIFlp26Aq8wwtBlqT+DSiY2TqqIntHmnAlx1fh3UBo3m7q4VnQjxxV4a
D++sWsKuXl+YX5zdXmwxp8feFR8b8HGBt8mDuGwRPri3ZtHiE2DbJbT4wrwbWAOELSYQGA2kxJ5S
1DDXtZ+FZuh2xVKecZ5tCXMecye/yxaK8o99jqz2o3qUz77srpjfnnzfTjt3jWuEm8izsSkETofC
UYDuS3MzOeTcwvQ5Xrx2Z01FioL6D7zsEhcOvminRtmQbzKR33TcJbEK+tcZSFCrIBti2wfPbw7l
WD1xMt4veTgT65mU2a3nWPGITAZDyKh3S4O94DVVdvmMVXSohuX1ulZwPAfovKv9NhwXb1Pl66b3
isQCZTuY2VcpHbzHiBvWaJ2UHzyLdqzSC86uY7Cjla7cjsT0ocsmrE37KAFNFeZTMaC2g43t1NgA
A6pGRM0YoBIQFdCjAfzXuFM/WQ4ut71MmPMo3Dfbs2FCJMgrjLzjrGnPFVm94xz4F7ORYNpSBiww
lsfq8wJ28n5xqznkWgbwnlBvYIQ36He4ydiT0ILdOYIBi/saMrtaw1sXS3QJTAvSsSW7aZ5SJN+b
gRZnw1A7DkXzSJZxPbTCO/A5f5uNPAXYZQirAV29kTcj9sJx/TTRB+BGj+vcwWncDGgF2EtiGQuA
rJH6YdEEDprmbgeWvwfJLPpJKI3sNwcTrY2c1jSAecIWo62D7XRRFpCdP3Z7VDUg71d71GMPpvNx
glb2bQ67JqRzsNoputfAIhztC5J2NY9R81+pJTvbYJxHRo5dRGdmQBWvn+sA3q5ydbfCIhID3+CE
5cBNJSxz4xp+jWFOt2MEO+iiRId+Hp2DQqA6DpX50nXf4iTEXA6XGZWZjRFEMxfHsWnesr5/lppf
+dqJfR+yF2Qs9dresZy+LEX1oDgusWs6kA/6bEw4w70AfQYxV25Ug1botPQPuLP73u2aRHU4RWXv
V6mjerC262zdicUeMRnjSMfruozYLPvQ0rOJukHc8F6c5iLf48s9aXdVlx4vrJpz8sIbuKgFGY4a
z54+JYZ2GOJwP9WNvS8XcahV/bqs7TZv83i8FGkSZkaovVGuoO7NbJwSwgIdB6vA6PIki6U+lBWc
7CHfKc2Pxq2OUMQ18dyOA+wGIAZrfBZD0RoBfbpvRzSpK4MXTsy9hYmfQatvOJewcRjr6bFyEPDw
DS81tEJvaTpKhaOTrIEbEl+fOrTJab/SsOibs23Nz7QpUkT2a+x7hSvPsAzXJjy4azq0fvzCJDKH
LNifT6L85LWddFN1gO30phR4JjgmDEpGRqES7h8Xm6ONap0tpO8dnpJpHKPGUTvBn2l57Vjw2SjA
bSkxCc4xbpry3ex90NzHGDp2i6eG3xdOG5WkSVBHb7jYMawCLrUTBfAWJRTMfQQyVt8uDH8bqCEa
iLRDWzZvg6j0AO9Hv7eUPHXQK6Fd7I087TN0CsHDngJ0vHN4jiLKV1Vce9j3t2CEUSoWq9XfUHZm
wHvqPiF5c1IErddafMLkJEIJ2GDHx/0sqhEhBlR24r4tPrrp/vzR8iya7XfTPyCZe4Nxa6wRiJgQ
IR0sCyYO7vvsZBBqLY+YQoRNc9V75RucMbcE7jmrM8ZTgzDhLXeLt5zdle3Qnn7Ji7WHQMzeEBff
jA5TaDs07Cf4eHvYAVtLuLQtwb1XrttVLW9lDcFkSbZ2zuISVY2u7bCap+ee0wj9Xcyo0Zhjy1uh
M7Q5X3lZ7hypTrZL35aKP7jiyLpb7ZzQJEvFEjwVVofH1W+OCtd5HHsajVN/F+gyopI+4si8Vi3b
mNp6H9f2wZnR62y8Px2SP0Qi/epjONwPcCXM1akiJVovfYz68IqW3g2zZjx80LRhUoFduaGMW2ni
HG24CpGya+1koM9wLA89W4IO30YNw7SMklvVk5iJ7lYMzaZb3kgLGaNwcOWwnPiuBF5gPIYIEkmL
lZSyq95nLCSjsRpKHGwu3gznEb4bgNGKFOcMTns0/BGt22FCCtG6u8aHBoeu90ZDM8D4VuIN74Uf
D1gDItBkSPJs485yDVcU2P1KjCZGX516QuIWRX6pxp0NG3mJcQ66pLhf7wJbut34WPRO0pTtVwY+
Bvr30cUPwcHkHbnLgaNKmdlO6zmFGsIi1q3Muxs3x1kBV3e8xvUQHBrYmK8r33VA1KPlG1zsSG4G
DCCGaY0ch+xKK7jGHD+cpA5JNljRsDSfeNMPdSH2o/2FHfNENcG2qIDKX+hjD/x8tfhxA2BzLE3f
h60GqsYur6YZFH4lX7FotcBeUj5L177JMYYPHVrfDBKDsqDfMmMYMMhrl4gR4go4M4U0s9N+tN8W
+GbAJvlK6Py2mxCcC28jfHJazVpGo4MWMuL7jsqPrpo+Rx9zIhqXg8aYiupoLTMksgBXNOhUYd9k
RQmBVB9PT9D8qYiG1DGD+Oad2jCLoVcqXyChOq7laxf8KZdnPwvQzVbh6J77Cs7jurjp24fcbnDD
VrxquOTGDgMXdjC4RrXDtqtRWK+vE8FfHCwxlZ04cZz1WNXCD1r2uvPOWfHhU6zX+NZBQbCLVkdl
cJS4xdWgnxya1Ca7txY/lWzD2IBAD86K5baRFre5Pjprdl+1zcea5SA5D0jB5ZGIDvasRL1n1hCC
tBo3NQB54sG4eL3cD2SIkYuOcZBN10T5+I7WJtDPwQQjWfVOLRblMC4UCwgfWR+Jyd03HVpcUpx1
R0KkqmgC5Rqd22dlXGRxDv5aFUmX4viANIXfZuw6qzDhvyicKi+Rur1CYUGGGxeCVO3CIME2EZ9Q
wqyRa586gXKp6BIKJ6VeYYwvU4fvAwkcQMD+LFgDG2EGsNTwA0TKIlya4kCGV5O3ydo1aiZMGsaz
D+sAVLht0CQQTqQSO/2qzM6ds+6dOQ8t78Uz41ODg9yHUSj8xKLM2y40Q/l+4+T2YcjHbc3IrvYA
SsvPWlp43d9MdU+BXGpYHdsEe/B+fShsEtOihTtOh+sElkI+RTh27xBg0jFwNxmj6YwOa9CvR55z
1FpITiUmHGNx6CH4miFRRw9m5xu5aeXFqw33bkWtsiRoD8QskKe2ffZxI6DWqlZoPVRcOy3C3rXJ
veuuwj30RcTM05zXIWm/ugJ16lDA+sGK5/pGozuCIV+4TBefihfftDj8b5fmi7Z7Yz8ERZdK241G
hRWkfteO3lkBGzL0GJLxL0B0oVG4yZHYdAO4Z96dh4DtX0oGw/HY840m+cEoK1LVs2vauPkfis5j
OW4ciqJfxCpmgttm56icNixJYzFHMAD8+jm9tGvGtrpJ4L0bm2FLPswGSTuxFT+g+ru5Hy789mYa
g8iYwaJb+6Izqq8Sh3FJw1ipmhIpgBn/w0WKApkBIwFJQNqAk5w7m1HJiV9UIHYaSNLBTEK53cpm
oq6Dm07fLPev4Bc+jcC9b30EFuKdqT4MwMsh8I4/hZui9tc55gC4LL4JGJ4VGUI7TH+bvpq2HYkC
7RisOw6ZvP2yOxq86jeL87ULpmMvEkJI30ou/1BxKDgEM1arsee9LEAYuvDfoOL9ZE+fwPH4mjxu
63s8Rnuylfhy5fziSOMJeyQrHWJq+KZ8lXWcH0vzFWqWxDojSsTh9uV2S8GNywS6Mak5vCgeG4vv
SqpuVWQFb1BjrQq3vcNfxwSygkao7SLUiQQATt5p6zMTgWatQsggJ5/2pSbiG/JBifCAY2WLmMiI
OrP6jNMSbauOnU0zgYMn4qcTbCTJx9I331mSbptklGthqn1WmK9jjiKxpDYo8Pe0D41euU6le2x1
sHFT44G0v0/CP1bgs9ukX05lJXd2I692oN+rSm57VDXdGK5gmXmMSlhVL98li/j27WodePT4hlxO
dMet7dEHJO9vTY3yJpmekav9sACbu7Qj54vVrgjLq1fIjrdmyDa4y/6zm/KlIPKxd8VmzIG0MK37
iXkBFNz2A7kec7gZWa3TZjy4RLcLmb0gx3vIhHvt8/on6NL/5jB89p3xM0+q3X1Ky7uGA9DeDcRP
LLXYLBN1k+i7VuXQPbGKPAgRPOaStFSeJpkl01b0ZEJmIKFSNzculWebQaFui5VJC81iO1vBr4PB
p87tMXSb1xGVXF7j+rDAXDNu5Mnd+dZ08gt33VgeV5b7XHfB2+TO27alyMJr9z5TvVbOeiybIlK2
cyjvjyEVeIQxRYjOIg/NV2IQzVLdn7XG0/TffJjyz0v/q9F+CNNjiZ0jxHydLzYVuMBMUPOqlCgH
ajPyK+wu3ndvttfWqIctRltvNYd30Gj+GMzxew6hrJr+0w0M3OiCzcf30u6oqhgG2PG4m9wLsjhC
2DIGp4mzzhv7rY2zfDX4OEVNfhAkMNOtNHq8gLb1VpgI58bQuTOFow8e2kv5bAUx6gbepaNfe1+I
TcabWfJAmzXALNdTh0QFhRwVU7IxTp6LfFF7NXlG5Mt6utnIAukEbUdzlNwf8HQM/wstG0Kjoi56
hLyGmPG9bRenP+gPjiPLMA0CBLgmaquU2Z8ndI2hbW1jUWWR6+kZa1ejI9NyoLzz/qHvUOj52bNj
tDz0iK2ZcEG32yQb1xPH7S4OHZAtEp/XEElRSJbkurArefPs0P2YJr3n03ydBiY/Gz5M4dbdVG4Z
YZxG1BMzn0Dmd9GS2gfdNv7e9MZXyC1vJVW760WJdsOyIj4OalAdTSufe2qlgzO3XwAGudThlv3L
ooM/B7iIo2btYX2c5fiprGWrzHznFlgwXRi92joJl89CBlvVuCejCM5WYR6ShaLp3rZ/O0t9aA3Y
3xtbMdk7sxAxg1N3MHqubQnz1tFS5Ujmgz6j9q+xNd+1JlEYXYSIA6iVjqUqWycTIFJgWT9tK27l
VLwUQc8QOmOySrZ+bsN6eRtLBVyNoODwaE/DpA2Q3oESF/vQ+HgWRuC2vIVdKBeQGhZRwnhjr9u1
RtEgwjCd62yDQ9oO8iMZCJBP094FYC2sfdWf9Li489iRq86Mg21W+TRqwDzGbffqJ2JX2TqAJ08e
piDIN7Kyr9YMW9JN+3RIc67dYt+WS6S6+THtEFcOcJLQrmsukigT5pHarlc7cR9Jjvma4iF49Xyq
43QR7FqEtMr3vTV4lGIs5mRCS3kNOj8lfDeL131O6OTQdjGqGHBgZrlpSGREm0I0m9UTyQybRc18
APZ727ve2gvqmHERFeiElHuFVAhRaI51OHe9T5Es29zwIX/Ga6WyYU1qSOQP4w673ALPG8Oelvaj
bpjCfE9/8iVmq6kpg//oAj7ZekCHAMafED1Yy01ccT9It/3HHrEexvlgorPUYXNI6uVAKeDVR1Sb
apFe/Mnf3tvXVeP8LLZ9zTu146dfl531Jprqkoh05AjU5kM+zWTNixH6y0pd8sfkySvdY+KlH7mV
3jo//ioYpgZlvtoVOmHJoJ84/2XDcuEVZGLKNNo6fNMVVaxVNayEnqmnhzE1c/3kt+LsJP3VR7ri
M0mOAOH9cL+2mvFS99MDGtWbZ0omfbWp1LBSgTx1nn/0+2pFaQ1At7c27OqCKnS9dOO+SMvT2LcX
kdn7oe6PVu+ulxQyxRDDc7E0L1IaANbxlzkvYiUUm0So8/d6Hg+2Mj7aynvIZ56F2g33AT9nTJ+E
q5z3JYx38VK/F1ay7ZY/aPpt3jq71ml3AvEBR9bB8khS0PPZznU0h0TcxhOroa93vTk9LxmJ71N/
yvv80zbny4jWh4ielHWhxvCRMhs1C31IzrbT5tOUmI8l5VF1Mryg23NXtqFuA6tEAPtVJMa/IEUf
PCbDKp31Nab+tiwwUGg3Xy1B/F6b+qUK2I/CwTmLznpucnjnIrRZeIlUMX33MgfGc5a7YdQZM+O/
zPZhO1DDMr+g8rsmVnEyx/hgWeZBdv3jPA7HFIkSHVbzv7EoAHUqMbLjFS86DYZzD+gbpZx+Qyzu
uMn4aVZGi/av+cMvRyTfYhy1FE997vzNOTp4+Nk3lAq7wCm+2tgXkd/VZ8tyNnE6XCxyuDbOJP+z
Z/cl5Azi1lsK+NjipWlHiEHatQ4h1ra59rfkrzmR7VXHWRNxthjzJ0N4ZNk+B8lAzEFVnobeu+iq
Q5jRoGMx8vkto0yqmMQpXrqnDLDMHM+WryF0YKPGbifrt3D6hLO3HIoxxcVPGV+S+DQFePz7IiKN
jLc3PsxUhBZtcAgMQe+pPqY5VYNBj7yGbr42M/gN7AFzsrErO5oZMHS7RB0YhmFd79dvUbEJyIu5
uHSywk+h/VAokOxxeR3sERdEc7aFeDJd/9inIVKaPhI5UH/Os+nygA0eX2DAXhALSOeqqp9a5e/Q
ZsFJ95vOzU8qMT408J1RMmS1/skMhwti6xfLnB99WjlXIhj+6+bsQ/nxM+sEfSKLJP1tKNayHhFU
+Zy5DYKAntxxyoiv7swUtdwJ3RiVip2mN7MhJs5OB+5Gs3gFAmVZwKq4tu3kpgvuCdN5c2v5Kyrv
3AFkTHCfkUznZO21zlNDXEjks2u3Kfeuo84KagnkVayyEXYDrPU2DtO6saHqGVMjP4g3idduSbG+
GDG97hlYbmvPr5mp9/SuNpHltB/V1D/GSb71xXQMnf679P3f0Wi83XgfawSUSbtA2mSu4rD3nIck
rhGGt2RvuigRoqlcbib5LisbJIDazOE19I2rDADv7P6iYkit0uk+astncsvk0RPT3vfsq1j83/hO
pbWemUdpoB6ScZmibkbeGBv2FkvhfQxzBQC6o9eWtJOjGwc/YeK+OMq6SUphCRC35MgSauycAeCg
DyCR6myXMxGb7B/TktyJ5/kbZD6DAA2pUrQuVjYBy3emyo5JofyVGMps1zL77wPPusH1fjtLCxyQ
mms3K3EPw6+n1YA2GplWkRZbM3ttekkBsNr2uX4M5V0102vviSKonUqWV8dsEDamCw+9eoMROrUt
T64Oz5P2gZ9ZSAszeZ6EPBoBfd/o8UtwFMpwRfJT3eNx6+me4hVvFkfx/fvqI0V7n2RMCE7JtqqG
bF2A9BJoxTvo+DghubwyE//NQmdrUYl/WpnHDvUl83GI1I+/0RnPXWYxQ/dNALw1vAPab5zUQjks
S0AGQgiN4b0VpVzFIVYNo+4erNJleYrDnekO9J0G9cY0q61vti0pYBwljlprJ2dVLIw3I4GfA3Eh
YZR6spwom+pXdumtWIBbg8R/aqxwl/rBSyLbHRMPusXxYvTDjiLJbK3Llr2dh620p32vq6s05ldr
tG6Ebj+Gk3Wb/YxbQ716nd47afigWd9gBa9lDIIognZtOvWm95JrafVrk+VB4j3uPDqPe/wPyFUt
icAOM45hjTuKpyLgio+yoNV2Ke631YZmgqMyzO08OA/+PRI68bdxXh3acTh7WO49QrFYKJHz8pL/
lHF6dN3xSZIjKWfRk2MgbgB6J3tCUS4KYuQSybvudtO2iqlftvsrJpB6HbTBfzjlL33LLdwWXQGT
r/8tfnmoUmqIwS1f547wMC/1PxzFsQvuHMR5HJl3cDEU44ObOuZmDKTHVolMqanNj/J+xXOePaat
vBa9k6NwHpG6EIYJ2ghHUUwNBdeKZaGql/emzQ8e9IvZYL/TdbObtccLPBpHVw5X123wckBx2e3O
SKrfzDE+sp7//y6x9zOA94Lz2IgPOgwYJZXmiZ7UJuvCW0OrlMObFHW2tFBgmWdKpanpzHCYuHYN
ICD/y6CPikxeyrz6yQMYKrMRV2OiJeqOa4xO8uLZ2WOZZgFqR8qcJz/eVV57FnZ5FXwfLiPCmmN4
XXvjraCKsFbBeWzad1Hy1eTuWSbuNtf+r1sZ/xQE/MjRCeoM58+rM3MIDDY26DL/ms30UnHwo6p5
cVnEN/x9v8W0nFnT9qxgayscnmz6orxi3M2ey0UutwH//EXjf0E4H2pEIm5wGDkdPIk+YEhRUI0J
aiP1Bmi0d7L24Iv8wZFki5p6O+cwxSPtGmkMESsRezLkZuPNW5ZDkC+Pdq13VudvlbNcsdIQoZNs
E99co3QFfB/AOpO0olFVHHIxbsqCTJCgRPA5dscE04/VtPsl9h9NX58s3/9BawKEm+XFOq7mHTjT
PoyrM6coYHJugeN6JaOqXq7lkJ4dvzzapnyeBVPj0smoDgDd9SJOfZjF0QiWfUQceUdwJqQ2nTob
Mf3RwjFQSN/1IT25fVWKbFssuLdS7AHmbG/TrMJu4HxNhnOoBGTEQEDEgP6YuW1TtAiOh2lrZM7b
TIOsnxoXb/YJ1UGSIquES62r0pUr6JE1tA1/V2HbU3WmIqmar76Yt344ncuMWCi3LgB++K9DpLWF
K6FfTKp8tPq7KxpaA8LH677ypDgOrhcpmV0KHRwnurqkNXzES/806mxn1BbNVwgHa+pZZfU1xKRk
tdNIPyt6KrRE5AmvJq3WhlpeKp3seNJ99DGcMahnkWgA1c7HcvQRAPQnS6Bo8F4XhWAmn4d12NU3
p8hCQBfraNbjMfHL62QFmw5wZvYMbB1qlRH7G1nhspXBYK/mOGEEsr8laFhr6x3SyM0Mx7VeXBQ0
EsXfWJnrtC6f+HEruDg+NN8U3xUERhEaN1oM9gUvVt2/WX11gzOc1r65vLGJb9uY5FaQXVnXz36l
DqmOT8oDTY3VYRJ37ti74OS4tkN4ll2zUved1/I2vcrfF23vQ6s79ZlAAII6zu82CfzflBXXUv4n
PUCtMTUw5QxdxQHdbwi1OKt7e6iR7AAr1gm9wdY9bze/n2IWb3rqpygjxxpZYmCtvIoNODA2TXlP
7kWerRwnaoRxLbuJTQSth4NcVJvTEaCBex/1QTpTyp2uRdczD3fseN26c2a+kpcS+qkTZeSZ/PYk
uLr0oS3ydYjbZ7rvRPhqsjB5z/qYXaPfNcVXVWQ/YRXeVCPGVTLGUQ+d5TveyyiCb69L/rkyh6xN
iGZuN0vX7ofOOmB+wtFXHbwSJavxgr7qZyzNc+nNWyezz0MFpWWVr8EMTjYystR+czKT+bXLuEMa
uzgZQ7vB5RTVnCnx8s8U1aPOKEmv9VNaBRgG9EvZwsjE/cti6Q1aH9hijH8zQ1JJklY7ZYdq4sbt
cFmF4T6Zl1Ov+sOU2C9x9ZkBw3aO/qfooPLsmM2SDIJRl9shxAYYFx0/Qd1BkRu70itvAllmB4Bc
VsFOZ9M2H9SmNKxb3/MaYPwFQxdbu1z+BuHZkREO9QaiHDUF8j6GBCXu32NNBnlI9Bddvo5EyDiM
e6foLwb0xMwudKevW3t66epgM3XBa2P8xmV7rNJ5n5Xlh2zQxppBGBnDd9HedQUmtykJzSVniR3u
8sEBMpFRD/CbJnnUa/xfKI057leVna51CMoylZ+LF1ywTK6B7jZq1qgW7xxn9pvYYKfKwebQLKC5
/QOB7Dvh0U7ZeYeCjxyzMfsjilpYzRRathvFub+rjkecxk3rvTh3xr4j02YyMCT6/kPrmMcsLXZB
Jy6G8Q+p+SpgwogH8ZMMxBQY8uRUAl98zhnDGlFjHZpm6Lhy5bjtY26pR8TzK7vmaB9+PfigvBmW
lVXQ/1SSTWepV0c/z4nIVsE84Qow9Clo+o0fJ1+L1lclSlY25jgezmCaV1YP4K9ZOlp/lfdAyQzv
nWoj5JLbvLTWyl0w+jVbw07PYas4ABErFXG4yUZaU+fyUEtiCOS06eb5oSIEO23i41jpXcpPMgsf
vNiH0m3tU+x4yVpzEfReFTB6Nfx5y9bUd5cCuOwKVxGSlfBW5ISpBHm3nVMftNs7jUAOshnB02WN
vF5u40B8LTWhxbj691zpwWo0AsSGGp1IkoNp5nxBGHSX/DMPzS+Unj6AWxnGB9/nx/OKz1r8ydHa
g/Z9+EVxGGzrHRH1Oguhga3pGjboadnwEaO8pZ08lFN3KjPnoQvbCcdWvV6C7FHmqsenUFKp7GwG
p3/NuOXAabBTqeEBtm6T9sYx0Tj53HQzjO+W0nDX6VoacgZwcP+kpddezby3lMcSCamZZse5tN+V
Dt6WIl7RpbKezGIjeEMYWQGM4Jzd5rHEECpCFTk4KhnH0WMgD+CbP6Vm/lD2w6YuuEQVwD9L+nWu
qq2rukNKia99j/4OuvyMwiyqyvlp6Qcwj+rY2FiPpu5AE9w+H62otrJL0zKBumN89C1jk0t7jNpk
hJ9LoMTwGM11x2dp+T99Yr2EA2yaH74kTvqt0wpKJ9v2DBaBYyEFDbbBog4GDkI7MA41XjQb5mhY
LFYBAFZ4xpPX29NqCOpHrNUrv1H73O0jd3ZwYErsZEC7YvyWhSDsACSxVLxdBacaO2DnZZH5GLcI
N9TIX9QcuoFWrHK+sT7CGRCAvrAXKPckRZIyobvnzpePVjCe2N/OXhDvFgstpou2sYBaqqtdDhia
GUEUGNMtUNDH2cRfQEKAQPRkB8dUkuyX8gbSz1Bl/LeeC9+Cg20uLwtEVicW5DrIXGtn3natuWnD
FpFKW195t49d1VUbu0jftWNjucn2Zi3R3TtPGt0dSiD11Lsgg0lrbEZRn7xUw2v6U6Sn5iaGtLqh
YToUKSdO5++Mrn1A3XfF0vBn5PK7y92a10fDfVbdOTeLq2sIb1f11SX2i+fa6f5sibfJq06j7V6Q
RzE0pfqh1/YRG3DA09msQyd7MuL+oDsLkYc3n5gY1q0f/KMDtEElV4MwM39UCGNWzSJfjUIcKz1+
oBKkLj4RqG10di1NHU0GJAaA40tmWtadAv4Actum2jz0i3+p9LQB1ufa9WI0zGwBdpN8NzkhZl5O
+I2J2hjfkAsYK5GptBjlrNH4m9DhBJYq18Xi/Rs741yV+c84Oa+2TF9t3Bcro5OYcFClZENB6kAb
kN804q/N0+ah6JIbyge1r1zrzyn0v9YwX+zJ2maYkytcEcasv2SZPSyW2C4gf3yToN51sy4Q7a4K
L0AOiaPOmNG5EW5+mWbszz67v1Vsk7l7qkuW8abRb8ksr4hYTLCv9I0Gl1eGXsIeOBi9McXXCeaf
jmh5GnWke3M3KBsm876KDsExuI/Clv02LnINfvFSg4TYTL5tgUHSsN907C6n6W6qbU1UpMn81A0D
BirnhfMpWaV4mO8zsmMue69AKGDaIPklKraew8SI/bOziAjYdR2OxB1o7USO1EDiaZQg8DIhFyqL
wOUSjWw3fWWI8s80SK6NutyO2BbpD8h33mhe0pjzO4zH25Tap6W6exFS9oDWR2bsm+gkxydDqU2M
1sZtmScXsSDW1w07d/NQ35ccTfAXT4eOxtCEMwnn5yWWL2luRRKwZ9MG6DApX1gHGqVRP1e8FNbO
M7xqneNUWnVa7ZWRn5OuvJlTu0Nznv9aSfMLYUfKgl09Yqxm/UlQk9x75fw9rQvBYTLdH8TqlBqm
0FxT225RgjwFdv3foJEhmgAXaiYOj5dILvY2T7xw3RtmQQRvzmnc8E42XHUkzsI/uZnxOC7f3gzp
WZVcvaNRPPdN9ZzOBtrs4XXpx40BJTglyLO8iUMLqceSGBsLvQZLZ/ERxpAd/pg/hPkEw6n7d1c4
35Nn7UdP77GVPlq5HzWzs8n9mR8lfMLo8Kvm8VKGLPhmMx+8KXhFsPBT80yizEFyv7QftuOc+qnZ
1ybnQhli/XbjSyNdHGwY54O+fytK/zySkxeJwjFY4I2fAABNMv/wyqPxLez0aba5akRFoVW6kIg2
vel2OpE1staFjyPM+V6ccVNnJFGYZHU4AfIPmYCyiZITbvCuXQ18Y4SQPW0wnZcSGCbpHxuEijQN
SnC+ChpOXNUEInKXWNG6Ua9NKZkMq/ZvoMJvVfjxW5Zk364ucL5Ouxr+ciV7EKZSOWfGCAy/bXjq
jBDVWDh9dMYgVrNvlCtRZEccx7QC1d0GffurPzs3u2R/QSQh23oXm/GhFZm5EmFK8DixRKPlbnwo
EA9CMyqS8TSk4lm3/ndtVv8FrgsX69aUsom7QcwloyBrHAq/1F9cqmdHGOWDYc14l4279AH6eU5s
ZO3S2RgFhFwQ6IA9ty+jZekLLueKppCxQZ1Pun3Tv2g6RVLOtFUx9CCYpMUY3raxaz+SLdIuskmO
bcsl6vaAr1ITWbCUYEWOc8t9vEmD/U0azy7TLqgTSuaxQXxRuRBvYd2B8ozYvFGh4RiSJH849P3c
1UAME8xflnqRnnkcfABp0f+zHPMZwhJ5YD7sLHnH7BlSMC0iL8w54t2ge3BEd23z5LfJ21eiGkh+
QQOwxlqktjrJcFY56EyXsnnmmcfvDrTamh2szuJ89colthKQYMkhkOKCit24fTEzpJGlgbAlTZ0z
LtwUgviu7Qn0f2rqSZ0Z8p9qwPcsJA4Ft+2/pposxKSef7iBPCqTTIcw7mInqNSFOOjXQxrMAG7h
V4UKduXZ9gmP8uvU3ovd+Jw9DZQ/8tORa/NR+Ohg2wDzWxx+SUXIMwZxK7Dxq+SKBa69cTAecxXS
D24ghvY2eTo/AFeRMyfVXxY3b2UW/yopf/E7qHUyzk/jvX/ecRIklUQMdGN3ctIhorD7KXfROzc4
yf0sePNi/yQx69XVW1fpz8XWDxhG5NptLY7wIGFHxJrYZiYExQxPN13L0D1jEMTwUBdbA99kVttg
LoU8VXH5W7CSVZlo14tCAQnn90iF3J5Pf6QxdJyRt9Hh42B5l5yc5GzkZymGj2ImRyxtqpNHxmwl
jHPRetugcM7hAEhoW9hlFO+2PVK+J7yhOyD0vxbMWFAS+zrucK5V+8AYMEkpzh/Sl+awFVHeYCqc
x+aIspv9JfjHWnQZDAMDHTDCnJ1mgEWZoVcqwtPU1PuwHpDT6q2Zu0BCtoK5SKCNjVN+H/YKN/9K
eONCM2xX7tyfW66nboDsAFVmSCnVX1Mh0i0RiaSus0RVjbW/pikvyI3Ir5Gm303EQ9Lg2cxbZk4i
eLCJV5tlTh5TVrah8E9BIBBBhh6HzDRHbpDupET1UtrhU99Oa6XYNKt70AFf/3OQVySvDmI7w8ei
e8qq1ZwU0F3+ESprXFdZ+jxVdR2pRLzNyuSPUYc8n9d9M7wlU7otsertyzITV9eq13gkd8CKUbkw
53mO7e9qk9zdZunPXm+cRJBu6bnHVjB6KzdFrKmQeK4SybU7muDtmnvDH2/zYBzFOH/FGf+oJUAL
FZrPusrPSmcPQRf8LNz2/AE+g4L3nffdUXjx66ysq+sQl2Ez8wjWclXKbR6jbx+h4N3O3Nht/TSw
MC1z8AxxgCicAtd2eMyNGnQ6u4xxh8qyesyz9lR5sEtmffPC8mEsqmd1p7doN9oyqF5Vq2H2EQFh
tT25AlJwul/JMj6AmeG80PMll2AtPY32WHK3Vtk+JOnIzJXuwxyhnGVbDxiQX8zSxBfFQY/eexc6
oFxEF1CXhOdlMfXJ7cKz6dLBgQU2qWriOEq43SRm9JgFAlEtM0ms+/Tlh3z6quj/4qo6j26/U02i
NraFGC8cRLVqYPzo+O0PCXf8JmvdfmtlnCBtviHva4Ra9We1NxejhFHlu+fs4pjFtkXyishDfYAl
xEkOh6hDrrglIOilMO+YRIqhwojZ/tWfWJLrSAxo5Aq1dTz5PMQNhQZJsDbvUO5g4PJvUTIxliMF
NT4MZf/r85zIGJIBonmqHuysLJ6gnwEna3c3pogeRQ+2wwbnrjIfKD53eWBlbWHxbnaJyo+irR56
uB9T+Pv7Je6SejUMwEK13A1pswnAafIAxYrrhvdFmhyCcWkpq4r7X3/hMkRDBS+IBNVMeNtS9zF2
zfcyYV/zdPCBjudo++PWrc3XUFRHlg62j05j67hr1UdlnughyqPCnAgXN5p/JbqcRhY5TwM5K0BZ
QInjVoup2bgzF6yjAIqN8nGGixW0LULdLYR9dlgAk6z+mOze3FVj/hmr5LvG/rXu/exYqvRszt4z
9qQH10WIXCLUz1T+53n+KsDQELlFcmsZbaK8yB4rTmN3yR+DhEiMpj/aefnSLoz4VQesvOA2qydv
4939lNZ87kzcKrbsv3IU8M5IOk7iozh2jIQ5zxx48BgPM3/+smuh1oIlmmSdhDXK8MljuaN5Kpui
PCgeuac/G0N+pAty9KTfGBVutKH7N4F3WQGDSj6gHeWPAY+1zpaqAUhMwG6p0AxLwk36tETAKoFK
zA0Tx7Pba8SR6caxABidsO8QZ+vfUqH0boAFVOlcJpa/yeov2ifpu3XxLiREBtQtDuI+VnzoHcJf
pG/8S5N31bSKS2XxDyLuQLl8OJRap7dhQjOma/tmDvd7rcJ41IfJG4fiY4z0xYcti4SBqbJeYHhk
CgUVj1MUEEyLeShFDItef+MSTLVmZCeqwjWZK6dXZPZPYnSvJFkfh7nNI6g6ZL3LmxEs7xjESZHG
SlYXmOORpzshar65ehnQ5mzabgH/Mb8LG8PzkB91L4nSK85TWe6NxftPYVNuXR9BEbkbEz63DP9W
AN1YCIldhsmA8QBVsHRe2yS/VVa9XaT+ip3phSS5H+VWvznXQRoO/7Hw7sIJXIKsJG8fIF41pYcV
tHgZs+XY9+WmkQbad5oBg4FHD99nku5BbO5OSihwdAGeBlma8viS9zadNCBBOPOTVeml426ce0Re
DZWzsbfW2fjeFxjtC4IUN07m3MdbFLKMrhsLkdhSYMVocSSu0kLlKL+Cj0XhbtJh8jF3xZnlYFd7
8d4OmkfJB9fI8NdkW1jZQb5jbEOBuwz7Pi+fzVY++ym9c6nLlyaq5Ra2nVpZI8khfpV/gXMfUUXf
epcHBAb3mIlsr2d1DCGuV74trz0JfH0SRkx6e4G9aCTMdkmHfu8EKl8Fqrm/B++TbX2g6tplLm5K
y1fR/5yd127bXNttr4gAezkVVSjJirsd54RI4oS9d179P+i9D/zyM0UgZ4EDkOIiV33mHFPSemgm
6Q8URaeqxO84tg+NqJuPAEbusq7/mWnxZRB+p7BScPj/DQvvhfrgy8R3qcf2e1eV73ouAmelvCCy
kkOkF6NDNwFAMWpsihYmopxkjy3S/aIgapuNraElTpRBeyw5mYFGcBsiOBmp6asY3HGxoXssh3PT
NhFlPRkXevWkq/LGy81vlZZjbVUOOjwtdkfJD8NQmNzCNyMo4xUS3RJudAbSFdgdoWgn0CunTkaF
f4jYt3GkX5pbEC9l+Os6KW6BpTdPnR8yVcmrAkmTkfzArrMRVQRK+QpHdIEuO8+YH3A5RegaOeQo
ngbrIYlW8r+libn6BdxOncGzhbEYTDnSwNZKhykgofPs/hdHefd43cef7pkTgt319lnC8qoTw+8T
bDBFAN2w1Zhw7+lR20KvZLDfTHmqqJD8vXxUH/no659YAHdrGSZL7Ta9rE/3DBvICZFAYSaFboQD
ypbatceZAK5ftdx0y0+Xtlhaj5UQQRk2rJ/RCCvf7X8rIx3SDyK7BRZzgxB0mmU0xscg/FmHlG+u
t+XStzYj6BZVUo19qIZO36Vnj5Vt28UPdW6tJNBOL/+rR5tYup8erczLVI4VIXRCzX0dcDYmbnlK
qPVHqs/J0fjyb08xQ+MifjaynIWDQ1HDrguWSfGt1N5fv/gSf1Kddfu2YGlguhaHo+QZeA4rsrP0
LbkRt8le2GYrAM2l/jPPnm8ROod9BB4+pOY+kbRttg0cdW/j9IMNvw6YlhY+uHkMPYcLoWaocFoF
B2PFniOHo3aa4Obr91jAac7z6LvWtaKgIBOsx6XvHyUMoykCse739XciLz3CbAiIwiHjWMdKnLzU
bjgaUTlx1Cy2NsNzF0oHicPQrWYN2rYFTBahTFEyag1tIPwZyOBk36puWn14jyLd2LAnw1iXP2rG
GG2tWvqRjJx/X/+hC/1LmQ0brmllRpTRDlVxF8ivZYqB9fv1Sy/g8JVZ122aflRMGbStwA6aqgOV
uAoOCyZ4SvUgV1QJaxpoFDk/Xr/hwvSnzDozOWhF3vsEV6Vl8BRE5Y9RZJVtuY9RILKRlYAKSF5r
X7/Z4kc669M+Bz4NugP80VryRwvkn1Kf/Ank8myprANMPblvGu1GYsmBMjLYdKO1ljOw9Jzz/o5f
SYxa7kyBAr1j0L6WRUX9Oj2JjTZulTDdBxRerz/nQkeZB8wLYu8VLMRCxzO/jyz8RM2gHN7Yfh2v
zcwL3+A8Yj5H4JFaCCsc9nvmQd31ThPuOP7y/zJp2tRRncxx6Rcrn7y0MFV+xIN8HvRZCwP8ZpkU
30j76XZhvjPACmHcsVGLbL19ku+QuvxbA85GAlNR3bTB8oyTwJFYLLcSZ1UvE9Ho+vWXnmbWg0Hn
RChLifWSjZZq/W/RWplXlt78bNpn+DLyoCC0plCNXQbrCxE/NMB+K3W/rv/0pRc/GyE0RIFlhoza
kfMXo+Uc9bboVlp96dKzsWDspdLoNUI/CM3AiRGxdyr3FUj1679cWlg4fIz7n74hte+hEwGlcXBd
Zzhykx8tFle/kt8bX4dUSlUrRo/PFx1VjVNn+A6C9L5ocD/7fnbwiXsd4Z9rcFGu/6KF0VaeDQpC
C+wVLEziaCK+FITPfm7uqjg9acNvsQczWZAQMUJZu367ha9unjPvDro5gEkku48dH55nSF3/duFp
0PvUsO2gqpKbiMz9GRA80d1xn9P1Sy+8s493+enSpdK0OOcJSMAkstUz4blxu/DQVvUL/F0aSVmb
VJcaZ9blVdfUa040U2dU/+Tad6lbmeAWeqQ06+qkiBmtKGKCEIfskpquw/HEQUIJ03XB3fU2WrrF
rNNrednLdZ6kjhm+DgPu18e4RvAHmfqfri/OmmYIe7cVfDN1guScn3P4XO3l/fqlF1pdnLVOW5ie
rGYE7cVN8s3rBjuRg8v1Sy+MJuKsVby4IEAmIqbZS42bVLEeRzU/1UFZ/2OrzAZC03eTfqiBu6cJ
4vzod1cXUNuOSvZ8/fd/YO6/2OeI8n97FS90EISahEBP4jA2H6ptV0dPlRVAO27g3VFxDPLnKM3O
fmatrP8Wuts8eRqtSprkGch9UegfukQzqeFzFpOiLbRyu9L0lfssvZzZyJeDw4DPqKe4neuNgmwc
1D/1JH/l3Xx9eWkeP51ECJ39ASh+XD3FxaGJkQsigV55MUtXnw13ShskcLzHmIQl9yBbdnVgi7vB
2nECgb81/qT3nN9sV242tcj/fgWSNb2pTwOgyxCXjXIdO/3eeyBF+1Tt2xckfNu1lFr9622PNM+f
Zi4PWrlh9G6pph1H3XR3iZ491wOsf3p6W0BO0YdnuDDBrhZAM1jFbTuMRBZhM4erxoGVX6FRy1IT
0psLktKtf+LFAnpEdERKwghGtm0qwQEotJa3jM5P7A8l1PpGaND46E7idciGrF1OXltikeLt9Tee
2B3MsnGyRvjuyaj4zRAqDqQR4D0CnaFNoj/IAF9ysEO2XsFzZPjAu7OVfBFJs85srqgXLUp2MVQx
nJX5Dz/iw07h82b6MVdIfsgUZNvxj6FcW9h93X8ka/pkPr2t3vCDtKn4rqWRPWL/PnLinqgPZv7G
YcvKJ/H1mClZs4EtM/lIJFFjpiKnhPPmc4FGcuVrmwavr7622aAGZ4ear8xQ391PH3e69/f5ebib
0sOmg4m1I5yFgwlkjf9tp9ITzUiUqV+buc1+CJjIPnnusfA35Lt5dnyfPivKSn+Vl/rrbNdnqW3K
ampKQvS6Q1Rlu9QyyGIGJzJMBaI2g9I3hsF9r3RkmFHSSUPrXBnyYahR5+rIIlod78LQnBM+tUlt
CdkM0o268WSNuhcVFC17ElL3uYUxs/KWPxYIX72K2RAJBjiXBVHmmMvA61tm2o1AGkWvBjjZRv3s
D+GR+IN7ox0vuqg+VwYRDWNMqkGqu7YfwZBRx5VdxcLuS5pHfteeagZqzmc98Txsaa/bEouNTcYZ
6RMxIbsisq3jWsa09PV6RjJn4ytVQR0N/SRuOAxwOJGXbeOteSeBTD2YiH325U99X9r/erAkmbMx
tqX8gXC9Y6kAEUdsbSuW7FrTNgEqgusda2FcMGdLqC6RarfPAwKhkj9S8dpQTyCwtcXoYCQrx6JL
rTYbejo3R2IS9RxgV9Kr1lK7bVr3PKTKvh+6lceYhpgvvklz+vun4a3Fb+ePkpU6GJhvFFk5BNpo
X2+hpUvPRp5QVZIQuEHsjHpGmTzASvJ0/coL6e94cf77q81I7cci0NmyHkB5b70Tor9mP278rQwI
zKa2ZGPtpfaV7dr94GhrA8/SG5mNO0BnzFIXtdCRMNwJkZ36t11K6SJaabLFjjIbIkzRT62EowpH
+m19b74BtdlaBHpspiMYj2cSt9GWip27dr/pXXzx+ueh3qErqVD2tGkDSWUQ728GcF5RDzB/xG0d
G8a72QyFkxcloTh9TmlbbotLW+U4g0IdMoIFmGnlpS407nzvLIm6rioVJx31vtvJNjJ+TrehGl66
PbbAj9NtiBsrd1MW1kjzrTPWZCqoismSD7lphcwTRNC2Q1BhSHjUBxTsoEBRbiOA26sUdVXSLlAj
Alk816BOSv8M/2RrQrKSsOYG8lntkvu2kjca5D3iuHdBnT+GAoGTxniKx/iuhZPW1MeKovv1BluY
BD/qXp+6LtiA0hspvjoutfQ2C/fAhYEeWvvrl1e1pY9jNmqXriLWcZqiTgUUU/ruXoZQX6ryfdVh
BtEqBTMIq1aREDkSme7BweAwrfX2AORZPI74xTeuLnrbPJy2BOw3b0atQDXDKZ+etT8SpbGceizv
/K7GvprZ8qjdCbVxG1TQKjs1pXqme39MWXlpSiJ7NO17YGkPo1E8FHr4S+g7TOcNlLrG854bjpp2
sjk+i3361yzlbk+8EAxPKGdGqh4tHzI4S8nnSMACqYfWTyCmxzoX0EOxKjZqiIlqh2vGevQM6Y4k
DJXcI+2hCKkMaLG1lc3A3CJfu7UkSd4ILRQGHuQb8OOjKxevKpL2nW4l5r6N4iOSEoQMgMUOGLZQ
RrYq5BmzfzUzF5KTYqobYpyybVNHPvDAnoLkkHxvIV+6nn+yKtIwQv9RkBEWeHBG9O6tH+tLIPQA
R8f3tCue/QL/n4xZnvyan/4QP/cJ/lQhzsQDEZfH3huaLc4qQFwcp5Z4sbUQNFyYSM3WJO3X5ij0
XlCyp6HKd1avvDeG5CSmtBNrz0GmddsKXbkj9gCaYpACv5NPiQk9X+74+NX+yeCQH9t7+NZ3kgSC
qytBkpsPjQu+wBviqcURWedBCVMyO3dBeCnEEjW+obDWB9OaYsasRip8LfCO0YCqDLi3VjPUzCa+
tyEARlvf+VZ30ePxvtfru1DTX0HBAurkKHqKeHARX3Za+RDWzS9NV+7VtP4rFG65qaTmhzziIotd
6a4S3J08yPJBIdprnxfBHj4mInGxvQCNu9RSSSprJ37sJ2yxnLwVjfdcT6WD0kh/amWwRzx+16T6
vUqESaQPytb34MqnBCeFoPlzCdxTCEJCKmpAQAJ4OyQXgtzfck4BFcjPHKDzTpqBYVGr4aEJyKdK
ugiTlPRguYZmAy0+5GEKvyL7nSNrYZUITT8Z+J8iD7eaBMOgqsOzphXvWmD+JKnCt/Oy+qNluQSf
P2+2eeOjQU6gBZgY3WkAwc4MJPJl6J2auj4pId6KnIyHIii+Sy3ulN78i8Hum1BEld11/kMppd+M
TjI2BsIOSOt3QJQfYvq/Tf0cfqCanVpTP3Qkn6Dswq42YWUEFBZbX60JiJXhm1iTNxIAC8yIsyJ2
pyFm9dzBC7fwa21LL/2O0TOxlSb4nlZ+tB0rIwX7StB0mZ4MQT9CSSA+kcRcqSdIQUfUGXV2KY2X
zK0eg1adFuyoOMf6EAJsS62RVbpavxNZ/1h4mCMDuPxjXzijBUd+VKMn2Jkg+Mb4VSizN83tX5om
QtdXYpnqffAChfmQ8knmHjv+PomfcMg7dJjvWlk6oz++Ga05fZGshOX0zo+MPz0i700hGQdFQs8z
jSiSF9s98U/bWBj/ECYwOqNoncPce0eU+G2AYGenXf8t6gS4FdbE+hoRSHaP+lifAw0cMsyjwC5L
+UFtkUp2Zs7u2MIYU/bIYBpoarlUVjvBHG96X9ky5J1Vrzlmefo8DNW+kz9yXaia+qT2afJbnhtA
V/13RcWrJCnh37TmH67WnSwDWaUMG8rLtrLe3elV/VaD/lE6jCacNn5rRIAqpCC5YQyUOKrQKtcU
Cw2UhC4otS2z3gu1+EtYWzsL/ADcbtxGKGd3OZS3zdCk7wiV/tYWYRWAccWtbEHrRNMONzScrI7l
+IIiUdoA7IB+HA2vVuNCGCtghslTHmowvcTC9Sbz+YtcgXRBqY/ECS4jGVjtuZQHcm56jBlNfAjC
BoGFQStVQnqTjwBhtAF+uQUzxicgm3Aek7BsRbUzT73RqujO6CgQytVPZpqeb1e9cQl6TbApWllw
EivpD2yKo5gPNyKe001JiJAptE8eCXgMgtYxboafvs6ygAlwP1jjpSAiYAfWD0ByHh0SCT+3VAI7
Zqj5peUCrF8XvSUQSC8CMcjAgRb7EI4Ae8T8tySXj6i6ncZTTkHkdzDlGyYLXLmpumdtglKe6pc/
Is6TMDZQUUq3FV9+CQSvbUkiBN+57dP0TVTEMynGCFqS2rM7Lf0eDZFPby8vNWyYlXXiwlLDmG2n
tAAovNJzlB5F/Q4j97FGORklycrB7tJu1JiWhJ+WMiAp4gJjSeRgOia7LfjpHvK9exTfVbB28oYs
mh2ivBUNxcK+xJhtq8SxKk3I9ZxQj/shffb8t+sLpoVatGRMN/z0FLHZI82PWcAi2PQPia5grScD
q0e8y5HbpkgYWjQLV1B874/9G9Fbq8XUhd2oMS3hPt06QABWe3EbOuaPCFnp0dqodvrI2gTx/VNy
AxvtDfLxyTiOd9cfdmGxbsx2YNT1LTnU8FbLnnRHpsLOUoaHMLYQSJsrS/Sl9zTbbBFIinHNh98y
qOJWypW/KqLrlbXz0nGVMdtokQWEeDrirN/80e0iJ7vkrwSAsmDdsJY5u/bwcL2dlnZ0+lQp/PRm
ZK8vZAU6njPGdnkj7jpWaJvooh/9F+Ei2cNN/xzdelt55X4f5fMvdnT6bNEO8JzkH4vTZfWAd5gz
OF4RSKSfyjY5AU3YGbvRllgqbvpnMeBwG0/fdrxLL2RDXxCwrwwYC+9Onw0Y4N70Ii/o0J73N9Ec
7I3Xm3Phs9NnA4WZi0otegCfNN886mLzJOKTxDGBjczMv12/x8Jgp8/GB7xiZmcp2MxE7ZwP7yMX
Bz38bx+1PjXYp89B1BMFCxxjRJPfleKbWq/86KXBR5+NALriM/s25JCJJ/cUb7NDcNAO6h5x46lY
afyllzrr82lmIF4PaRgh3uecFGhes/K5LPaSWV8nKpXRy+CUWrwfTuXNyMeq7aF8XWoyEmEgbZSd
6BjHNRnd0pPMer8UkyClu0wBEdsmH8m0nueH61/PwqW1WX+3xCg3TSWl9uI/iP4pVddml6mVv+jY
2qxj57rMMUTNb1YPyp5l+7MHryu4KY7mGd5RuPm3nz/ruFIpyW6YcpdEBoTxLmiv16+7NOBqs56r
6V7YpV0dOoF4iI/of0Hpgk7coaWX99PRVnoY1up5U1t/1VSzHuxpBJqU6jTDhzeJ/yQJT2N3k41/
U+GmMg6CvPJMH+qrr+4z68ypD8SzKblPvw/vuof0CAGftZfMqZV/Kx+NB3CFR3XPHvsw6afCc7LP
D9Kb+Ys8skPxyzquneMtfXSzzp91leum01trjRJQjmPhYb7+3pauPOvzbmvgz5rK+ZyMEI0gJCsq
kA854FdtN+vxfYj4E3xq7FR1/lpk+T0p1RhZW/D9nos/w8ubfSFk31DsPfSReMhLUEiBz77SiDAf
u+4L1pFwB6ebXC8Zx0ly8AgYw6yM4ZC9BqBV/9JDRzsleInZyoHlLu4Fy7xYkvtsCuCH3TT5BX/q
WRrE3fXW+jir/OqpZgOLC9EsYReMxJgTxZZAcIpS6asUIyaN2/IZX8PBLKA4KM130spj0tshNZay
gaVIOuMVuUW1fh954iFSQaQJCbyxaZ9DcuX1Hzj1gC9+31x8E2e+iMmyihxBJdlTfddgLQF0uX7x
D6ngV1ef9XGeTjM1bMhOWpuKY/rDG6iLnYoh0BWgJaJhATMfdT+iVn6AFf1tQnC3kWaHtXfjxfXB
16RDCNgP4xlpT7kSbHUrgCENODlkrollrDJUd50eYhKuyK0AHL8pcmg3sGiuP8PC0CHOXqAxZHUo
tOgMwHg9D1p2KCv5p+813z0BVW6bmZz/aD9bP1m534JsXJrbOMIsytkpIOHSf2CDKY/JDmPlq4Fi
7UnZkW5/d/25Fu8zmz5cw3XzcNpitXvPIfnkUQNLcKx3EkNR+AdQ08p9FgaMucEDL1puGjE9QNu0
2+EFEPUO6P/ZvCV0B6NF/GftBH/xiWZfWzf0QLpVnsh8VikDNQdhh+ssOMr7j8L2+/UHmq72xTet
Tj3p04KNgyIPQ2kVOyUE+RgGekF07SA/A3Vc6TZLLTb9/dMdRnBbWHrF0FEGSgcMRncy/t3rv35p
Z63OZgbFUtIs0ti519tuV+ykvXbjnQjeviWu2e4v8J9WnmKpuq3OZgqtNwfswtypL/LHRs1fain+
bU7ArFwCliRnF8M13o0KE6bSvlHlepItxdpSesHvBUSALKOX6w89vZqvXtlsakF26bl6zsZR8B4y
AvzyBoexZ/6+fvVpJfTV1WcjBLDdMBAyOXas+jD4j1YRnRvovim6hyBc2z8tPMLc5iEp+E1Rp7KK
jMv3XE4RhHFyphIZ9k8PMfd2uH5ngZdjWh+MM97AwnzNo6eRc3ppTdOy0Exza4cFIj3hbBHrRdVf
SHU+IBviLCwcjzrQc5x78sqIs9B9lNkwIAAolJK+SpxgDP+ALuK0cChXRPELs8HclyEWStW7EYI9
PyZbRSTCICNGeqPFBRTn6lCa2l6sOOVERLw2iS69+dloIABOo+qPFogylCyeE/1BzVfWq0uDwdwL
opORG2sy1+6/A+PM/pbH6qCGm+EdiNFok2C/TW3lH/crcx8IuQ1p3nvczBIJGPWQXyf1t6yubtqE
3IgxkB6L0TgAO8WUSUpQbAl3EUj3la/iY1/xRTf9qPt+GlVlfO8c9Lb0oLI6BARyeJIOIoxxiYBV
wro7rLUlZBPq6YL/CI4T1DDcv1HYEuuaglohfhafc0b5RVH71IbstMPn7+3wDLxKMt9yJbcPMZXG
bWKhqAxHwFOdH3ibLmPVBzeN2rC3gTxtE4r94mMM2QgCPMaQDASgslor2XogH0KY+o0K3M4dczsf
4i3MupMI3L0finMB1grbyqsBysiK1DN4QkD80qEFwu/DiRYEF94lnMIMr+z1kWFpWlVm41ugwpNz
eyFySFo4UGq6HTfutj5xkLmdaP8rE9PCtDo3tFRRxHE4Dl1nNEBNFM1Oqu6kYiLQWofrD7LQkeZ+
Fs8qwq5TBMrj6r3WvEvZIW/blUZaGNzm3pUh94S+ikbODyqTkmFBlHmr33ud+0zkxNns5X57/SGW
jnXk2ejGSGB4oorSbXobEA/2rbHp9qNNiMyJzJnrd1kYQj9kdp/6SuPp//8mBtswK9vF1eqqYFpn
fNEN5dlw5ktGGAcjv98/Jt+U7eggY98M+/+nZoGRsbL60OSF+0z3//QIrUwo0jAi+KpHJAZuj9VL
jxN7EFp/V1agcAIDkjUBPDUVm8pqKAt1NpC29JCZ2am20rcw006ZhnU/SkSCceOIynlJLoY1UPTL
x7cg6wiKT+40VftV1NRkvFz5xdBwjEYoQtk0yVGt0MWMdFtiHwOBKOc++x1Z+dkF/2kMAZWl6F0Y
qIq7zbAfDWKQVOWgFv0O4P5zTsYq4sAL/N2dTgBGMyjPWkV+aYLza+9K62rnaR301TuZ2vBTW8Gq
JI2RIpdDtip7gX10iexKseHGsuEQ9te/qaXuN1uExb7uIdDkJrlpnUpUlZwcUgj8N0eyNDdh1MTs
taU3bWdc8WTBAlFxMZSJ9PBPv/5jBv3URKCMgDMFk7am878RVbQXmuSW9Lp/G/0+Dsk+XZ5Z0FKL
il+PCGmfxjWiZgo3lvnHlYT360+wMMB+DO+fbiH1EhHGhojAk2zkTdr3Zz0TXwyZMncsrwyxC8Pg
x6D16R6VQWJ3gGTcgVZ/6b3ezkK4xoQJDCTxhWt+m6UZ6cNO8ek2bGDGuizLzLE6vdwIJOlsOgA2
27ZVugkCu9VRVNgq1t1NP+UGF6rjivV9pyBWv96YCwOkOK0PP/0CVyg6bTCzjCKOsDOEN9EIV87U
F16TONuWxxlZQIMHfgzpGaSII5AdZyBoqU/L4/XfPl3pi94uTi/v02/vuwzZSodQNfcUdM5+eiE6
+9KqZKWpFnC/EY6cVq7sK5bmq7mzCOSeVpkRLWWYORO7pXgbywJE6LVPYSdktk5K2jbVBYAdaiwe
5Ny1s2Jc+R4XDDZI5v/7rFYtwo2t68yB6bdT9pxBHbu9cFApHVxvzKVvce5BEhpNqN2QuqFyW4hH
8SU6WbtC2rZ/g3f1Jnm0nq7fZ+mlzaYzFTRfropD6jRoLGTvXkGFQNaJRWkfbdZO8taeZ2F+nluS
BDjKaS7maPyILg82noMQzA5sii7WPRKOTbBf29Iu9aHZhFAnLqnA6IoIoFZemR2fIFatzP4LfgBA
Mv997+ngdp1gwdH0/nrfyhvW7rTRFggsJ/PiLt2yTZ+szPnL+BLcsBv5GTxxBG8H+7X1x9cPJ1qz
bmwR1s08XmWOiqSrxZjt5isH5V8PEOLcLZQWo+sLmjQVZNqLlRoHl8BfyxVtKRD+rduIc7+QoGaI
ViTMAAjxfpQycTOZe1FlzT9wEguc0swnapFyB5/pDbzYygphoS+Jc2uNXCoiiZqEvSS+rZ9Atd2T
a0gcMLvRF2BU35S1Q8mlNpze2qchkJS0wkSxmTlBFlxkT/tB+QCKW3lRDJhy13vs0j1mPbbUCOUa
VOZC8ipsoWXn17wUOCqSwlsZW78eE8T/ddhEAhDMgB0toZ5yZ+7DFh+z4rYFa13J6fIY5G614j34
evkmWrPeGkCzb0KFkTRXX8Lk3k/cjWqsGdSWestsi6kZEJ9EA0+iVH3P659KuNJCS1/U3NXSaCHp
NRWjmX5f36i70VGP8q1wr9nRvnGktTFzWif/74wqzt0siZnUCTx6zlS/Ez2+nyxVBF6T8HtI9sOv
tRq1+fXQLM49LHGS5BblWMQpSvYWQaG3qxRFcaLf9Bq9slIJfuLIlUR6jr2jrL4fdVT6sHG3ESqJ
XclXYqjkS+rGW6SAIhS84qwN3qPAIlwWy8dUKn7mbmeTvqluooLxcciibwOkUq80TypY343Zksrk
gZzs8+8m0ePDqJ/SsoDsp/kXKQ1ukqR8EEOYpkOOIlLVdmLmHoMyJJpN5WdSyyvTm7gCJ1kppkPa
4z7XDAIBjPjUKOhPykq8sQbpjmT31yoQb7zEc0BEnWOd0EBXyS9GnJ1Kkq5ityfSuiahvNowgbyU
WXPKU20P22QDFSHbR3I2ZaZ3Z2i8xm7QuksvS0+pIN+15pRxovykd/7Q8uxeJM0319+T+N+sQOJc
HZcg280IZJjWp+q+Ft/r7CUpQk56Tlb3dH10+ajyf/HNzRVycdNr44AL1lFL6b5rVXvsfafr0NVb
xrHLinij+eImqdKtPLinvrxNzoGFuVM7SZma7UwItS5hvWLvqgDfC3B1sQKobgKFCsFBp9CVpSFW
V0FC4SjCbBHe21phYGku4xTuOJAfTcyVfyH+9LZS5EOselQQic2Ad4XhL80JsBFvKjCvUFU1eQsE
7gD74VIUnSN0PcSoCoStQV54DUxHV5Ntb0UPEHhvLKKkO6S5U65XswHeeaxJLWq7otj6Merj6y04
LQW+aMD5gdNgVE1byCN+rYHDAa0y7kc/f9Y6tPNS9EpuC/rK7KSW8fP1+y0IHkBy/nfSIZYmUq2G
UYLYif73RFAKt+axRBdiC/dI7Z01Wc7Ck5mzRa9JndTUkCg74XHCTkWHaclLUW9ldTDtE75ouLlD
rKvIFRpdznFVt6+Qovt3uRTvVV1kmlPrl76Gw77SZAtz6MdI+Gme7ivJFayBOVQ+IO4uQHIei0Ni
w2D17fbn+BdxHvip9VOjhXK9OPeREWVQ6slI03FuO403Fbcqk1+4FYCX+8OtX0YtCTrdVoiQ0lnJ
vRxzigP3YdMbOIxzK3w0PPqj25zKcTjrEpr/JGpf4zhegxIs7GlACP/3O7LGRKiHWkmdpBnqfRKg
F2xIju7zN8FA7B6mG1Uv7gYTOEQGqXPtXSzM0eZsjiZD2cgtVZ62Ut637Gd/Izng2H+PJ+MgbsNd
elkrRS18vnMLGirxIGMjmjlFqJ3C7C2u90XO8RzaB+jusEf2CmvqlS9s4WM2Zut0SkQyOQceGwUF
PnAcYk7vCaP3vOSm6olREfm6Sw4wrOmvxPv9GgJchSFDXlLct0igUVZbzcFTrb1eATW//rMWFltz
RbKFEsYQFQ44FPVGdx2pe07Nl3+79Gzpm0lAysw6zhyyy4DgQNQEn6olayfHS798turtJTGNh5aX
5wvRNi7bezNXHySx3l//9R9r2y8Gn7nMOE4srWCmSh0hDLeqLD+kNaaJLJMvIPK3VaNezDx8CnrS
TsDW25miqpumk3ZhbCIKCabYHQRGv/GqfReU6mxp+AGE6uIStxRLKmT7Rjm7IbRZubkTPcJI++ow
KlhpzCB6DaPx4LukLUosVzexmIIQHvaGqtyP3qQ5qQcMKAMpqaG/83vTBbvbHdTWwDlQZfgCNPcW
QNhe95K3ojcuI9ndEUaIKAq+NWH3XklEJLiq+j3B8ZVk2d9CG45RjXMg0YmuQpJR5sTZmcNDl3tH
aQo2JhOauVKRzc1Q+YUddGzQS6pVg8/3OPHaA3JZZBGRSpL8IUn4DnLBeZREyN/tN71THyo3OaQT
0bXRzKc67v+0inH2rYgEhoQ/FsNdGurfJnS8Xwnq1iLANJeYlTOf84Hr73RhYJnXZQSBjNDeUDkh
UkD2Bueyebh+4YW+PS/KpGKgk0XF4j+rrWRT1ET6RGT15dWtF7mHiqzK6/dZmKXmJZkWMLVqShw2
CGN0W0Af3kwOtSQQHcUVk5WRauEmxmzUl7O6zQn5ZNQf3X1a4gXJxV9Gnp9a6DDXn2PhRcwl8K6u
xpoV4s8mEe6hEviGx/7uny49F70Xgd8kGVmDji7sAnJeyJla+XoWlMKsIv87HbIYyRJx5NLt3vhO
UjvIZVsNttJDb3ecV5W2+2Dou+5XstJKH9K4L4aguZR9iLAONoOE6uw3kV3VaUBM79uTM7vdjPc4
OP2f/a7mLGmtZvYh/frqjtM38WkZxOmi2/s6+hUlyp0hHl5dJXoxohJ3VNa8uGZWUShKXMxzVn8r
9hbbOTngi89JCcqACRGfXhFIgkatL0MckWQ8bBWK7JuuoOfrinWnpCoEfewijSxBccdflLU7glre
W7dyIgnz5uifU7WQqZlG+lEW5Ys7pZRjlRRKK7FbywRPjsiy7ZJLXGhvYawOZ1DxBNiY2YWSQ05u
PV5XM0ORWbanro9+iY28V/RuRZqxMPPMa5ZVpoRe7fesFd07S3pu6werWrn0h0bgixcwL1qqme9F
5gTH0MX7pJdtLTTOJM7vKjn6RozJvaUYJMnJG3IMMqmxo+4xDJ/c6rvX3Q5CbYvELZI86ShjcYhK
zGZjuCeKYQO9wfHle9/7W+LLyYR827qJLQ86UxbnuoG2Mmsu6DxEeTYrJyTWYKwEnj4JrcV8j9RP
GDesbW11Xx6UbO9HG7rJ9npnX+qSsvzf79VXvZH8xJyDqT2WJzve90cKGGQabXAobj2SmDbZnjMG
c3f9hgtj45z6F45mbdELmEEEi4SY4FAK3bsfsF+QC8yz12+y1IhzGwga1TQdUxVAAKc8CDjswna3
+S5+EffDNsE3s9p+CxPX3BPSyaLl5mBMHf25O7Xb8A53623/OvGD07/+t2GbbVPUyva/js6zz6MT
azkc1DbB6v2YIgSSx98rbTa98S86jj77EpJGUOMIl++HWiHdFged9D27t30n2pvGRl4T+C++nNn0
mPZ+Vo05NyLFaJdMswDIqtdqb6FqJEiJJMVNKKxMOQsjjT7bCZlGppYpPmxHaXEPG7bs3g/A9Vea
bPrFXzTZ3C8iEBKt6jKHR+TMynLccaSnkJGRmAcdD/igNjtNJxSkwBZZt80jh/f/x9yXLTeOZFn+
Slm+Ixv7MtZVZuOOjSDBVSQlvcAkBYV93/E38y39Y32gjJ5SMERxqp7GMiNMColYHI7r1+89y53X
9sa+65pPwmthWLARlF/YDg5oWrMGNzEnYS0sWogzcmo5IDRNe0mJuntx6UYFW5pfgE8LGzdEapPH
cW6fghVaClD4mlGpM0QYKDSWIx2FKxHqe0RlSUbvbmVvzMoPiNin00INgA9VEeX/uC7tIAqtvMs8
IgeBDUl1dxoK4PEzkyskd2oHK+wxJFrx+v3zvZFkSfOk+nTuaURDVJGhGNNPLNi/gJP3d6LgjWkp
zWf8dOSSVUOBk6CBA8tezeY4AB9lDogzLRvyxfcXf+sUV4GiQYOh7Gc1mpIDr3l6GzxYuIbv3x/8
VrH+A8rz6QZEwE8h4Ycb6EzIotDygvk+QLtHoBXtX8t76dStm7gKFXxcCG1S4zQNBC5iTzTg9aH0
0h3q8o3YLV0FB7kU1byf+9199RaMq7EUljxUBwCuJZ3C3HlVb9zCNUeA98M+qqFybZfMKZZeK/h0
e/dUZG5M0GunB6hY8WU5c6UCFf0ENfdRnOXuYfBujM41GaASGRT5gZSzRTmiacVSoXpFMT+SX6XR
+n4afYBXvwig1zYPXaqAYusjZIlBTJO2dNUIJnWxtI3D/KzOnujw3AV/ZHjnmEmko5DCoZPbFYFi
yym8dARmpOWsEadFjKFCj7NnJx3tDCtnU9UolT7SGxYWrV3SmxFgvrVaLZoExlVd0QSGltQrMZ+O
2Hkfy5R/zHn2XuXv1lOf//3T+9HGDMSEfSW2QzwclCdgYnm3A3frwVwFjzyA81XX4dhwrhwaF3IF
jcLAxz6E/05+Z2m7kaZdUw/g7ZokfIFo2ncJVCmUFsbfArTZp8UsTfn90781e+eQ/2mMOrb0JjED
jBQaKHoWAxcp38n/xFuHvoobUaF4AVSxcruRJ3MAGkJ00dCikJjAEl1CNLPEvrYKTCbdTzIc0uCR
LbcQrIoDp8kW/IS+gmL4DJTu4Fgdp1SBp2ijJGbObeL8KHbHBHAckZHstBtg+RlakYieGFzcQtUM
p1PQwTwVfjbTGDl9Csq4ENI6Xwx9YUciHJqTwoIvol5q9+j2HwDfr16kq1AGei/a4hEENYOFust4
XXvMfvhoMDeG+F75VrKFpIA+nSF69BKvZginnEKD1YZeXAov0nWJ7bABE3nwyYM77/aNWXrNghha
SObIYwMIuYpKnATzLHmdZVvoQ8GV6fn7GfTBE/jitq+pEEMHFys/YxKbhy9hCaxcxA+HOM02Ppxe
ERttoLMA/V/BSYJ4TWGMKmRtNCuW4SPhNRPxS0YHM5fGhSuril50kyPz1ToKJtMfYJqNfSI8CZYK
zGAk+AtnvG+hEmdJQeoESWd3DCz+eugiFrUFgowea6L+/Z3dmMDXDIwMDA8VJmOAWFeOqP2QIQPw
/YFvBKZrxoXAwrKYVwBOSmKT94vj1AbrCAn490e/ASFjr0kXUdkXWSmgjtdTljYPmZlarRlvC+e+
POStoZn//VPYKMKWq/gZxVV5swnbIW6NOxd/a8pepUzygDEXGaDOoxZm5LXwXA7txtfi9yJll53v
w640evXDiEYR5MnyYC0r3kOdpEe5ZE9NxW6byofFmh/dgQ/dup6rANlC6swrR7RxlD5hiBAl8DgN
YBAE71BV7dcSFBK/v/Mb0f6ab4FluOpgQokeBoddfw+rj5yH4hReGCaD+NH3J7k1865ClMfxdTcM
aJSoYkdmL7bUf1FgUPv90W9lpB9twk/TogRwOxDDNPmAD4KSYTB7xRgAjE7NjHJP35/lgxD3RcC5
Vh6UfXVIYKI2mz7XVidW64KT9LgKHJXt0IXvlwwb6GKmkRret0jA4V48wN8pMBFWRhJlkH6TO/ZR
hev6OuBK2nuS6bUFhVuPjj0cvOci7ySUEaR0+HIPq0cBbJt0JMoUnep5KUGbHZWMyHvzBHmjDL3V
BWhr+BO8iRNXkdDu65JN5KO/EjUd2MlQVWNhvXbn9vGKfXX3V/XbYprStuaQMEeCIePwtX+vYnPj
pb7mNsthUJRBgckBvrDhwfV67Kf99xd9Y959VL4+TQxO9QY48gINBQU2EkUFFMg4i8+Hfw9sdQ1m
bzEhUoHHS9rnrC6JyySxfNX7Nwf8KtZ1MDDKS7yPsMxDqwqO7rM78L83LFfBrk87MeprH6rSpeTr
daE1EK2LZwUy/h6s7tY7+fHvn4ZeTCtYLEz5LM3eGxCdMtQn3+rwTkIG7nivB30LrHGNZM8TWPW2
81lqIEfnEqaWuN6DYHGUJ+JZ8p3w/P2Q3ZqkVxEMamKs6gsjGtBNDFtamGCP3Z1D36rDXqPUxT4G
aNiTc9g012g/NrULw1lXrqC1pxSvwHRekpRZF8AKZnx74FjOGCDRGRYJvBwbs1ZEvauny/f3eWM5
uMa1a4PUZ3yG+wRWpJGewymwJf89qTvr++PfGMdrVLvMcd0oJTh+BQfotONXqlTeedlvLJnXEPYA
eFsZGmEYRijaBQeQSqCJuy9BChraewSyGwHlGqjeNazGppGHXmX3wmWLgoG+s/H9yAi3hubqhef4
RKo7Bgktah6ismKLQyAYHG93DUMDCJPGY2Eznqcn0FcQRZUOYmFOLSyfGidEkYqrTCTeREpX5bSs
+SOjrsZeo8JoMeypjoAJg0jbiEZSzDGPTWuxPuy/YdMNfVROu1MbujV7rgJLofBDl4ZQnh0ylUrQ
syyxItVhamqyd6evd2uU+F9TwKTvp7rVNM0KeVeMOlic/ptoY/Zq41hzkgZzaQTcTt4H3brlJPR3
eNJzx+8fMPeRwX+xhl6LVGBwslRKe/hxdRlEIyVgEEolzAmLtJaMbLWEsfdjjaY0gsFEphxCOzl8
mxOvhwVzk7x1KerXfKUtOk/eTZnUEjWpd0HBm5MkQWvJHwWD8VLdS+MngI4N6ENit6dAlQVV1NdG
ZbCz8U+cAqHKoipZCuE7q25iX2+5CI6aSVXqSc+8S736MuRwNW9ZdsFnPCCR/rgW+hFGz2kFDrBU
wYNJAqMxrYIHZhD2vqSeoeR/aLTOFeNxmZb1iq/9Jz8vDqoWLQUJ/JuEk7bwrgXmFFLcsDwK1uKo
npmsdABVsKRmKwb6tBYmKP134vgaCbUhZpOFWoEBh/SKhK1oJgXgP0pryYEArl8eLScpN8Ok2wYJ
pNGQMzsIk1ZXQKxVCCDh+mHY7lt90lEQAzGSylFDIz5OwgvXa285gLdqKW44ReiINuAGhgCOFRWz
T5OQwp5bB4R+lctg8zJwryhYPWFTp83bS69UGDXhIsI7iB3HZTHIlgdacAunG8LW6RvcPg9qw7nR
UGzyMjbYNl6IowAyo18+Ng08iRv5FHHFUm6bNRyvONgbYIcaepB8laCbp/hLOfAcLoggh+73eg/V
w25ojUkdGgBp7hJj5lfztzkJBsbcZvi0TgMuIhdxOAf8Tfzi24LNGMJEhOfRBBZ0ibTjHvzia9Ae
znSVQU5dKWXQ/pnX6tm3oLSGJRqcviOgBW71FrJ2+pYlZDbexHZE2U7Rncj6Nc0EZ57D1ad7rIMO
E3RASUhMJxfLm1tz1UGS+K2AGjAph2AGNA+uXGip3mfxqW6jVa3yRjaVRp4zRi2PW5Qb7dk/ShcU
1qdaDWd2Gc7xie/NUuGFT4AD+xH54rkSgki/EzGkL7tMuPJ5rft05Y2YoRZXAXQTtl1qwFZ1mcxt
fmjZnDg1XvZV8hB3AMvU8VEOUaxKZLkjbQBpA3YUFiOH2ZQJeULaWjPUltlE8Owi6OXAhJRl31AA
DyEpGPik9ZgUEPScxW6kNBhYzcPxdwYrA+ujBOIBWojLgkMfkOs8IEOEp2nQ1j2aa0RCnUnhRarW
kdOVwzoBECqUh62klUcVZAgiseJzJU962AuBUYaw2dMYwLmyApAnZQT72vN9Eqqo4QbIfsSoXsCH
0WQ0iOZrqkhhBXLOkngvSjAzR7d6JGMWbJPRe2dr9tGvyw2INZuhxgKpMeMxG1L8unrsZV7HcB04
JqSyprmoPZG+kYCVqqJD5il2hd+icPP5UanQ5h3z516CHLSkSgtmaHaxEPQ0Goa1wEPGNhC6CyN3
TtNVoBn3IHONWerCih4urpG0G1qA2ZsMsblWG4VCfhlmfEMLoHRkQs+5obBNe2XF0AqLcaN63gMC
8KnwIF/Xlzncf2HCTZiEOXpDNS04iC43fO3wDbOQR4CUpg6sGo2HXwVY6sKgaz5Hs0Y21SJYTYCr
Fn0FIzz+gS9FYL7GhyCqDqDwvntju4ZgoVG3pdPLSmhESjUZMA+7eE3E643QVjRg4JMeexmJuMwA
8bSBAzFzklmAS2peb4dG72JQYvoihjDpbGAIQsE64ib2Thn4y3wB03tOsz5N7wEPd/AVUGOKaenD
ix0O9ZSLrUTJ7qSbX8uV4QzXSdXAeGGfAm7iqcAySUN/bFsADlgmN5uigiiy8pLK7cvU+qtcVGgq
ZUeW49aK0AC3C5xfnuWWMqqXmAWivZuA4+JL6HFH22mot2IPMB8HOj9bT4jjEKgH66HV+n0PnGFb
lQ7S96lhH5lBu3wfET6gLF+F66sMS1FEiWd9dH8zcSWg1MyxW2yfLQQ2GsilOVYDFZNRV1LgrZtJ
V8rQGMWXSDaHdKFESw4uSH6c2moN+XtU6OIdJxlinepsc287Mz+7r67wKkETOzmSAjlEGjVVhMsC
nZFVkkNK6PsR+BpCgCd6laYxfMd6I/uxjEQPrBEbfP+g6rU+6sgbBsLmOotq/p3582WzHSe72vbB
Zi1qpxkiI1pYG5eNLVkAqTr3Dv/1Lhnx7Gr1ZSYmYPOohCiR/Zf5NBoV9uQIkHQJ9XsMzhtv2TXv
CdqQHQOGW26nNTJOuWpLkkfdRAHoNKMmu9d5ufHgr3lPPuqTStNgla2F2hkYwVCrfjFqPP3+wd86
/NUirikMGwo+HkWtaViuARnMXuUhvrPUfrmtwIOYz/opElVaK8dShOJ1VXvvZeIB1wDU18eV/8fb
8L/8S779a/LX//hPfP+WF2MF7kFz9e0/NsUlOzTV5dK4L8V/zh/9v7/66wf/4YZvVV5DeP36t375
EI7/8/z6S/PyyzdG1oTNuGsv1bi/1G3SfJwAVzr/5v/rD/92+TjKw1hc/v7HW95mzXw0P8yzP37+
aPHj738InDJvt//j8xl+/nj9kuKTh+bPv7kvVRN+9bHLS938/Q9G5v/UFFYREMIUXpGE+c3uL3/9
SPiTkwQBCzXaCrL4YXWS5VUT/P0PTv2T4yVO0Hh4e0jsh9Fbnbc/f8RKvCBokiSogsCimPE/F/jL
w/rnw/tb1qbbHAL59d//+HXeSZIqS4oqcgK+4mQNW5RfZwhI64MSl/AdaISBJFICGfeWCO097OKv
kebnaVQZ4D9RkVXhOiKEhVBXPccKOtcoSEZHCOkjRWpMDvYR7ITNgZzANCZDEpdZKrgBRQAgY2pP
oNw0CRUFUIiygArtIcBWP8oWefc2RStZiM24AagPlmp5TlEsNmSYZRZpDiH/XQAfgHqCpSFXoZvG
mOAK017L0EVjbbXTCJBO/9JL/HGXKieyvCpJIqvI1xV7plLiAZZvgq7W2AgLriLA4n24fJpiP5/g
5yfGX220f55GYiVNABaLV67Bpj7nBTwbShhMAG31rpGIOKFYX1SQ8I+JGoXA6idIeIOOO5UD9GFa
eROWYkZVWGhU3r4d96rnH9VUoU0GuPilzd8jJJeomgpdqisqIHLwIhaFc+njUWA9DkKTzyUzqaCs
3gsw/PCWbfM6lQ9o2hMPOIBQRNtw18ii2WrCYsDo9m2FjA/0PjQj1RbSLjISlRpPO+b1GklRGDNW
G6ZO7fFrlu31acLuuXiDigbNYFAjw/VOK1w+bangKXRse71gD2yCxXcAHwLNXgmuSE0wQtVB1r2K
s9IY2jcSbXhsAoB65X0Asd+xBySKDw8YcBeEtLVrXjKYdFfCHmEE+aHj60UPjGzdQWwm0AhTBNDM
uXBVgGRUob6QOBBT02WmIapoeCO8UApsINNdDw+TGcMcpHrM4fPKQGIgN2B9oHftcQJzi2Uyq9Yu
s/5o1fJQCxXMyPfNspMgyeUm2JyVJWNMqCxMF3nA7iLPQd1odkJQLKUmNbhdGdSGUHsGCDmLHheb
AfZUKL4ONS/aBRyJIzjJtAntS4y2Anh1pOwKsbFUmTF7DWVUaP3k/CWOAHVoOOIxr1Onous3gSdS
G10HKlEC/RKVcIBl52lmyONJfc2nTs9LY4wqW4ggdwrtaEllF6nYUHko3SB8nFKMZ/Ws4AFzkDyF
J7gx5VaNEgq23U6JF5zXIgKF1Q4pkqr6yynMVtDjFwboPcYltMm6hcj0ey8Yl93Iw0qzoZEA0j0y
8bR9CzFRgHHHc3hOUR+JOcwu9Ry3O4kbgPd6nEZZ73GLU5ZAQK0yJZylnQRngKDaxB6lAXvfiV8L
VfaY5eIqymWzLkfKTNxGEHx9dnQuQJlTssnQQs9ogAfugbWJ0noRgrAGkdOoWiD7bUIN1mIcybop
Iqqv1jQJn2cYLrYLXGto3LDE/lK6kwB+EY9VThU1SeBZVhavFT2mtCoKroc/h8aAYR2+FwiOudLc
CVRX9IGfIURRwd/jJV6Trwkdkc9zoZYjUrHQkOPDAwukR2qqCUjW4CzV8DMdosfQB8qz6fSGWVZh
ALwHtksahFMMOI/cuaAv1geV+3Q9V+k1DCnAmsqwPsSji6Y17fP3VFs26SzEqVmFxhG//SuO/kt5
y81s5JcM5iFP8f91wvLLr9w80P+Hac2cpt/Oaf53WzfVf/2fJHz5nArNn/kroeFk5U9UuViBkzmZ
59h57/lXPqPJf845hAiTF0XmlA9fzZ/pDKP9yYk8SrCiqiHXUMCN++NvP/MZRhT+VERWQo9BwKQX
MCP/lYTmg07wzx2aLHG8pqoqShoSq4qSeI1fH4cBKBAvC88Q/DWw7uwSPVzWFDs2KMlgu9s/lTqQ
WRQOwS5Kv40OTRkkFZ/G7ItF+gou8vMqNAwREjSZla8tUJoCKw6qT+E5XsMpM3VRoAJ11FJNdV1C
CN74/nRXG+ffT3dVECiYtO1ggxSeB3NYDbBlRMOQQqQPAP5EZ9bpxdOjV3bR6hz1SGK3h1AHqf3p
+6v4wAr8NvSfbnoObp+2G37Qlp6W4qazFSTSTfhWWfKP3GVemLXvgDhmFO44l14TF3TCe9JuH8SO
785+tZWCrRhM6fggPEeLx2xR8bpsaW+QENIzE9UOQ5EgihGcWL3dSO8N5c/v2Z0gdtWv/f0pXNU1
xcBnRlWOwnN4Cp7Yi7fFU2cu/qqHOcKkQx4lZkl/l3UwH/W7+76qQMtaEDNihVFvVmgU/Jg9vJtl
Bajcc71qLNZOXP813PDL+k5566r69Nft4nUWYDapSDz+/vVxJ7CCGqDDEZ6lQ4kbjk/lK7uWdyxN
9+lzcOAZ4i209V4zhHVmSy63a00R2p0Tjbe5WcVWcVG2zMM9Ho72QXm8HpB54yShGyEr0rVCW86F
Pt49XBdyNEN4y/Ml81ausYAR3xjQ3nFRwFyKUDfXNn1les8csHxxbcojaRYBzR3fAI2dW0q2ZkII
PUE6QSYdqFcaoKQI9pDTW+CU7AHSX041TV1tH+gJqEaCCXrExt/DKRRn8hBwYto5uGWirQMz0SHy
qsPL/SAtp5XyCI3wHae3L9m22cIqU6TtC/uOjI4Al6z7y0FHJbnQGx184U1E5T18kXXofVsJjp7g
ra7XvVEbkh5Zjc5tpw0H7km451EVXwsmp6vvFQ55ms8k0tRo3dAITIXimlyFori/RdasqxHpL6zR
Ut7qFvk6eWh0wA57ozUqHUCmns5fIJfaymff1PSWVjocbKmUk3odG9O5dfmSyFR7TPe94e1qI4dZ
UWD5Jr+vnM6NNxEoiSSGszdvIif0KLOEgO0m3KeGsGGWUFU4g2UPUp7D2tUlOTLbCr3eRZFQaVMs
xlNdk3ipLvI9zGe3GKjNsFAWYBl6FNZ+0haVdeh4eCmxyxpkMmRyYGoYIPnoHsAlBv8aHjS9PHOL
9CyeIe2yYxzlKdlBBmkbGcwPUOcOPc3ehI3ohJmevwQPshPvUbjnoaxMGNCdV+lLuq9W6anHpSNn
VyVcvsQRdq2CsSa63Vuw8p77U4oquTu+cCQ9ov+ybuzOYSDCY3umtg4dZj04kLW0g6eScGZqty/A
u1FlCyNPKEigUWlH1FtnGDdmJbowZDCQiJUnzKd1YcJP8Jgfh7O8xUIyb5yMdj3Mse0Qv+Tw3yOR
279Gz+I+JtqhNerT6CLcyLRew/sSTLEnqBSG++aHkJHiAZDQtsT7OS1Sq1SMxo6PGovJyj+1b/wi
QqhkDbhCGRC84IBwwV3rDf4o2NES1cw9mgAGuYaf5Gkw4zWH3+ZgiwviIeTuBzRcWhJTNqMBR6eU
aDR/Y1iH36h4MJvJaYy6w75Qj/fZtjCLDTZb2DYd69zMlhG8N6n4FMqU3YpPrOvtMmwAD/VpWKgr
MHEU3V9I62Tj6fK2QfN4Kex8UMaJ/MivsnVjCG6Fx7bRdirYo7TVk3UHBq4HSymBPqkg8UCX8Ye2
j0HIhxQfsLPWpFeLycS0wrvro0uXLedauCHr8crbwMayxFEKCAMa3HtkRp4u7JOlvCoMeTWbSBrC
DkKs3kF7xnmwswUb/0lx5YdJIerW25aXyAw26lbZp0ffSRBOztGmtHw0rqAsc05WwYJpCSRhp5SK
hmh184zH2q3LeEOxD+oqggeE0XEeYgSWTf7ej3QyZyw0Zuuz6hb9TFjKnvq9/5wteUCdUugwE8FS
dtiHegfIyq2zNcpCW+n0gpbIknGTjboCXFwygrO05/bhg4j9M43e1UO4RYtwXCn4KyfSzl+VurIv
KaxVH8VdsuhPwmu+i3eRzuzZLeow7FZ98I8gcWopEbcA5dmhpa5EjF5nAFTM6uG2MZKlb3kPiDDh
Lr+ER24tv6k2bzciyTeBnT60IUkfplOzrhxo0+7GB8YJbHaF3lC0TyGU5a/YrbzIj9mm34PEe5Be
oZ33UDzUa+zEDqml7KW9EFEJl8QfpJ0M69c1qw9utmOX4aF99T093nC78YeIWVGElBuNNxW6Q6vB
kR/Lw4DkD5EjPrxUJ8xQ3XsS9oNK8crA9ZTIm/iBXcnLLKdwrDrg6fZEXuYboBDP3Ba98D10hpSt
uM9t6EbJh1m1g8Lp8ckD9Rqv9AJba2nX6sIIPyHO8DpS7Ec92vePlSE4k1GawoXV1UO5mk2xcFS7
tiHS4JuBE5vKRRJhSblM9fwACeSjhzrDxT8IDIGZTI3Jj5oLJE/gnrn3Uc7CG1qts1NyQq+XJbMK
OMUIHyuT2zAmiCcmijUdLZx0I2x7R9zl8DPMttAmfvD3PrtAeEDcoPwazfJtimrANueoum9ccQWJ
7+fimB0jBGbvnOPzOLlducwCidyiXvgUwuBWYMtvqN+8wNMeBf657EJgi2lwgx7sB9BUSbQUl/xS
fe1RU7KhD1dd+gZVIwQuZlWZAjaZZr7UfrS2jzpzl9OpJLDFRWEApqFuZeGeYCg5kEwkWd8RmIyi
CyQSdKnv5W/YhPyWSWm8wqqyosAc5ho1EEJHXe0hh372LuwI2Vj4VxOwdYAcqN+gQekDAIu1vL+z
V/gAI/+er/zPabVrAA0b1x1E03Ba4VG10j0Il4jdCOQROt8P+TpchiR8To8FkLarMKXyY7rF0FRO
tOtcoIEfmHfejg+hKe+/z+eVj73Sb1eG8g7KwAI2Vh8sp08JPaqyKVuKSC0fFxuFhOTx4L6ezHAN
Aohh8+AgD8ucvC7cV4UsawKXaeQ8Bk+Mw7YgI9nukXnQDQ/gPHglZJktnmuSW6n1QDgSmHs4htkr
hm5iIuF4izNRsEvryCYlVNMPKdl4i0Rn6RK7NOQ8AnHRSiU1cZeuaCxz63kXE8jBp/i0CZoYoihL
doOerAbT3XRYvZAa6FQk9lagbxdz+7R/wzKBkCWZkxkS/RWXRXiak2Wny84GB332cXiItZIY9+qe
XJz14VTi67dKH+kG55cXSDZy8pAQc/noIVl7hDFoDMzHa0oeZ/xHoG8ghonDTuSyeUaySXa5frKd
kfxwnyfcgr4MdWNhkpdVTxTkOrr5wzkh5yIubuf9ZbQd+4cPJVAYDtOC2MdC1/TTI/48DzYat3QL
pJLp6/ZpwjcbUlJ/N+egr6SmPkHZhsDvnTJkIZGde4DoqLtoyIOV0mfNfl7SH9BewD89D7gfFjln
oz83S5jO6Zy9eeaIqmOIqZlSCx1rs1s2BJDzlCJ2L2AeRkV9MVATx2+I0WFkmfmLrSEZhqUSOjhP
ETkYzlomsbV4MwfyZB89ehCoVeqLmmyBjKCdYZ3Xh2VP1mS7gqQWWdmOhjWvMKizcoz9SiWOpj+W
ZGm35FAZC8lY4ZeotMBqa/j0/QVyMhRWZhNGxyogI1Dr5PCGdNtWyTGjbkvWGTFsiah4sjxt6frA
E9s4/phMCcMpOG+BbjXGuBIchOYXsj6Oc5wiz0jvTRnjZlwsKKyTg4/HFpGThqwVPBnwuD1iXRRq
OIU1uYbDUVyXccmpiSnKYDgYd71aO4R6tKAunpDxbtjUumxBnzaNH65AHBQNyXHtGUh79lgBrAES
CKpZGm7r7EbqQvPN6HTO7KkeE9uNyZKnvHNyVQqRD+JiynY6ku8RKfnx5OKrR1vBfO101WrMNXYK
Cjm5y11BnMDQI2KgYkwCsmyNzSnWkQ6/C+TwuHNDAkgxZib2wIZ9PFFji8mZ0LX1dPT1lLwv7cee
YHixXK1fVkCSEefJp0+jOeDRcu6oA0KHdX7WZw8Q2mcjpQL/WViJSGLZGGx4uxJfdzI6H6/F35KO
GU2Mo3HE1TWGk9DD7vG1JyceNQoNr8G8d6pJtdgsWTwx2UJyrO+Q8h0KrDfAZiAEOPe2rx+Mv++C
21XNRGRUORRLBLcU7/wj7z5O+qsLr0qMYqHjbd0HVIeYCcZ+Iq8PmDPp4m0FG7jFWSUrD1uNbl7G
Mb/vrAcfXOnfLkzmRBE7WBCy5av2/FhVHDN4YXg++WvRCZ5Co7QCXV4M+4485PBN9R1VB7uUqMsK
MRSvKlGWHGmc2g1M3x122evZeWMPiRGaCUwNsHlpjfIclETTsY62y/ysPECnkSXhpl/eJbb/Wsv9
WRZAkw9lbEmW0d/8tSwA3CCEKtCjOmt2tBodDjH71MEQS100uY6tQMRZ4YJzqnXgiHtmNbJ3lnF5
PsHv4/fPC7gqwwRl0YVKhfFLyThPppFgy5HvxZemQCyH7qF+GYDOO6pPoYO83pWf1B9oxbyqi0l0
Wc6sIHXBH1ggL0J9PCNNRGuFIAnDwBnqkV0LC1Yh3iWizFNLWBS0RjSBDBs68A/tj2hfQRewX47k
RZOIv33pEYm+X5c/OGff3eBV4QVdJoiaBUxwnh8stu5662KSIkBAeHPEjqzfMywKGP5ORvAvYe6A
JIwHALG5DMidgmcwwinw48dQbzEl7tqmfplGoe6isehfCOxH3ehz1sAFyjiwfHD2Tx1yQRYimwT5
LKleguf0NaL5nULUByv8t/FQeVaGdzGnKdcYjSbvO7kpueBc6MpbYNXgjMYhTRbJajLx6vBUWMEa
KUaSwdmwtEE5sDeBiC11QNreIAw0Oa2pIC/PDF4fzeg0mvJjsfdNRfeQD9gqUgsUba0QHNiY3sWo
fjldP1391dMUGaCPfXEKzjIQvQT1F8GssD9OjcisDMVqTs1LoVEwYO/we/jrwiFq05qsAVwgC5AI
4z7y0k/PqfU9tR8TXjyiWU17ZBwKwTzqtg8P+4X1ZpBVU1IHC9/7Qd+d7kzhX6GfsnR97nkOfTq3
oHQ+HOFx7uUSSx/vsHTSn583JTxlIt3bWnvAAHQk+SRfYJlhif2uYWUkP+4JafG/XwjH8jx69Sov
yzLwGb9eSAEN+JAHiPeYEh1rEEfMxd7aWnR9POK27Tv3DXzFVXCShV/OJ14Fd7YIwrppC+lYGylx
g+1YUtVRgXN7hGUgR8PdQ0g2of38jLUzojttAdVJnzJoQeZ6uxS2O0TzJfJKFKtgJsNDlxIOxRCA
QnYjG6cdsxiX8Pml2kLR06V/kgi3mJ5O8vyMHeCS1yOzbXQZuSZj/8Dx3yvLEWKC3YO91JCkQ74M
z6LQ/putM+tRXFm28C9CYh5eM9MztvEAGL8gKAZj5tGYX3+/7C1d6UpX5/Turu4qwDlErFixIsIh
epN3YZ7C8Gz4tZFnd0N1HD7PW5TWrEEfojPFeHCFz1VbLu/y98FRdu/gTOH5HpSW7eH8jRrKcLO5
+Iyskqdtr1Tv9e42rcTJ32ygZ922xcuMm/IQE1NonvX1ciqMWVvWeXrNr/51SpdIGTb9u2gaOeIO
J/NOGdpS0sJYFjljFf3hUK2vvEL3IBH7wpuGHZyb6F7lur/Nl24DGvEapZdCpEi0wXppJaN+MOsI
5Zs30wT1xqWZIg1WeXs3EA/lRZWwH+DNTeRl2SEGBj7p22x0Z72fWT/FwWPuR3N7jk4m0vjGwEUy
eZQ1tStH+Z6ewnhY4Wmu8nAXn6f3JFCDDD7KLX08dz/LipuVOMsi+XktFbZ3I3EXoclkMLdQr3UD
qN1ryjs5aMQqinz4SUzupYiBqXuRKqQr8jTOw704b+PeTxWP5NcF4qdOz8x93yNdTDTSluZaf4uM
rX2DV7I+/PBoL172H6+lBx+Vs3FLJmo0qdY1SHFVq4/RTZAcx8uL+VxUk15ftfdMaKcLhVoM3Ie4
m669GwISIxeXMl60uqSNwb4XUalgSLsG/mSczsb4IgY983YL6FWLHKCtVt2LcPtr8rkJVnZ6EzSD
VNe9tYAwMp9OUCev/CVXTAFxX/Je4HhRI9+N17Qwkpbf6YuXrEJ0oUyNDLvjadc0+MnFY3cRI2vh
kvKnYfMxKZmi4AbgUzm+ZkQSRsC1GYq+GQyzRXGQRfBWpOGohZhPDOM4CQrvmDGOxk12lb2ZFU7m
H2hYJ7yZtxk5ZZS07iI5JrWgeIQQALKl3HL432Aq+yR3jy2NV89hm8IX8wtpPjJRlOwllQ12MK4m
SIz7Y2vMygRXJWsiimTzvqqI10oeUY8Jdx0wul0w5igCm3EnIhwMnQyA002nzgYMhDuJ4O2sXhGI
uoiIIYegENGEthJL8rf/m+X9fzKWnfa/BO3/AU7aNvWH/T75nH5zgBro/9rCzv30Wg6KYWfa9b3s
q8yLSqFg6NQmat8p1FccrCbEuVzyRXp0f/9g52cQnpCMeS37SmGPfDZsSshEulQOc8FHZkODjOcZ
3h/t0NtAzWCcsgyUHWJZojAsJ1x8Ly359vVdXInwM1pUz4hs6G57EE0XWZAY0shY+DeIhhso52rt
hXh5e0E/5vBsh1invqyD2r8fRfrzYvERnHAU+cbX3vPhzfw2zhCUZVdasvMWWTnmjyMR+mcjvSW6
/7ZKHxw68eWIYW0K87fmPosKsDxNeVhx8j4idhzTbEuaNV2Fue7Dvqqwtb7KR9ehXzmcJJb7KXKV
E01ohjB62573C7Os75KP6dmOszdifY+31lLFlEOqwbzFT/Az5ycG4GwATJyYRnUFhsMJQ4rWxe0q
XizWVfjh6S9vY17//Ow0pmTBiRQn4s1hhrD4vdTG3hUGUNf2/bYM15V/5yPBsbrplfZ3eJmG2FJf
CUfLwjhXmZpmXhl+1sPpn4g4GfnaAy+fV9kgM1vju0jr7eFuPhbftDdO0daIn80DWH3iXkc46zC/
oqDBhckw7HgOuTGCcEZgDzA5VGvwbl+RmnS4rXFOHXE9QWP4TZlT969STo/zE7EFCmNhl45TZLfQ
+TWFcxAmPOfL7ozDAjbCakjLOfvaB7yhAN/4Rm0EzbBBROwRtLGTQCXHwc4VQ3NbN3j7r3AQULvZ
rJlvDjejlB1x+fNghgbiwh5eVBy3mbdG00zergOtsmauIss9+Mv9sDk9iPwahC2RoiMkJcKkxJ9y
CtOKH1hPgY5U/NYnRd4Ev8FOjmRM5sRJC+lfef0zRxXPd5Oz2s1yfw3rsU6dUbx92H9/C1h5zq4L
IHbK8Ao90FVw5XOr6Uz0gp2GPJzYdje8STEUacqd8LOB+F0WtZwxy0/g787im4EOjrXIFHciDNPP
PGaF4KcKEwLK/CaAGOZPjYyjNQpo1jcBV6mfdn55fu+zeut02RCleXAPot6GSNvcvZ1ll/FLwWLl
/oXHucr4wQcPR96aHjPyCEvrbd7ibSd2Jd7raGiQ7CnlBj0nfdjFboPDRKaOobRq7HfCN8030ZCA
HqJ3QApphimY9f5z+z684T724QPTzvxoaJe82dtUjcB/gDTg5fLMr88qgwZ5Sw/VwMZuqMhTvl+R
Af0Jx4pbQcwlOcf5upBOi5t+ZQGwCORwASE0RefSrAfmHRaoZfo+2wHU+AblmIwq40aZXAjNwJPN
XibFMBZwpJKzQ/BSfp46DSk0EEsLFevwJU45KXc3JzcYjjBBmAoBTrTGR0dYfzGmKKVCaGSu89cY
YHThV6b5tO166V5Fn19s2KynFPHX1L5Ir5Re5nPGDkT0JIR4r6Od34P1yOMt4eHYI/+rZq2W8JVp
pgfjIJzGkG/vzPcRj9/Xh00f8f709CKEQ1UoMdkdtrbM1jUqO8WEwB65OYrUn3KdNSXHaDbDkM4j
z3+kvvK95bYjPH3pNRnIVQ7XawxD7Iy4c8I0u08z7MpHaOZ5QTmUyDKmdXP+uHKQwSttmE/ZDBKz
A9WW3diei4yi1sQeUlyDn8Lma1IlbxxlmPbWewwE2UoutV6/trH2PwC/wYg703SX/qyXzPrkszdR
bwHd1jZrUc13x3Bnj9QI7SpManGEVY7ec9ujgGhTST2pfjz09RM8MlYBMaD23UC3Pt8dtX31b9M7
JL3EIJmRSSO5JCtuJw70B8/MIVGt8bBDj9CuLChHFVgoH+vtRVFyDJOTFcGPZH6LU9Q0TDaH5Yl/
seVcfQ5EZYGMM97Z802/o3AkHqMWeci4x8PCk6Zh7rNo2KE7U0pEJ/H8POzQOUjkPVZRJ5P9q62i
kdodTM0ZABqtzeZqzO7G4cQbYy/DGukCeUq96Jk/nHp8Gr1TnHVsNGOYuT3Xs9uDfO6N+zI972kY
0Oxqvxfvra0+mx07BZsbYc7DqbsBs9pzojt39kLLJ971tJftn/q0TS7tifx9u1atjthEtZcUou09
/B3n1ccNY+LyOniK8ItPytqWN5QqusjHlDSXN33D6vO/3ciJugGbX0cZnGTrbV3F7w//rVFuA+Tc
lXltKL+O2a23MbSyjpkVN3jzvD1UeAGWLh5iFoGot93f0/zGOBxzvUYgIZeVuge6NZyVQSwN2EEz
fHI1go8oEifuOvhWU9+UU0tQL3gCUUnzk6TpGar27mOk13qLZyNb29L329ThzNLY1aL7lLvTdLPx
aAjJkUJymNGmhKgw39t+ZQz+2sSpRt55KMKi/7yqF8eTdoqqTD7sOMYslAQlAuMBVODWhJn/IU3w
WiDKlsehSen+pvC9KsKikTZpE/+wHvl7FvKj6cAOQ1//BMTuR+XgmkdaWSEnLgybxjp9Wthpuh0P
t4jaGFKr//8TjHjAj76YYMp2OySbRbgOSc3/BxJm34lHOEB6MfIoXhTe6coT9a3s8oQ7RsfLIWP4
6IOJjAH71ZRk+De2Xds7Qu0IDe5PRBsSqQOnuxcMIuCgDugJKpY/dWPkL4clKiVIxLbdRC6ClWsf
zIi/4oodKeIy29DeyKt7R30xm/lsaNjJWSXalPPqTxeqO/uZWf5kZ/2B+Oo/klxCeDDU9qglQmeo
YoDKOaDty6BDMubykbRAfpCxybmyJ6oE9Bpylzoyh70YdgXQgGgVwIOqmT0Uhx3ryas9gxyOne8M
vRymA1+4tDRnnjU8z/+ZBJgHvplLrfU1eP117ecEVIX8OWH+GeNNMOCeDR94VUnCrAtvGO92B/XZ
3mQXy2g+f2q3V5tlE4RLZKntYyfFljx3nuftunaSnIiDay082/QmOM7Ido2RZUj7JpPRZPcm1YAm
ZkatwoiixAFG/eTcW9bJGYgc2Uh4S1JdpfsiVswOMxYMqRXJFoLTFvUbqnuwNbQqGzIdvLhEVMvt
8VO4LnLuAIDzV6ZFkoYHTthZvHiinmDo6oWE2Q/nwEy/jjzMmj0M/eUsG3/1bOl2ZeikiLYBAv4h
0D/BMCv6A5m1fjzO0NM8OaqSmnt42qXlkQ0pJtpQaAt1naZmODBDHbH6s0dLYSuvd7xuVjitvard
p3FxWPg7mimgeZbxua6GR0yEnbf5QNnV5nA9Q1tG3zCyu5xNsdngsX21jDDKIzM8oaw6b02IG9Pz
MW1Mn8JOmr5zAf0Sm6/JBfrcOLwCQViPhXDbvAqkymUqpRyPSSAZhlsajKIiyDtZlefZndSOar5L
zW5/Myz1SABV6O1By9H1xUw7rN1HQXB8GOOnIlJ0NlHi0HNPdsuQFxirh+/+8r2UgCXvJEepjX7K
2R25NvIbyMgufVvapb0U8GuwzGs76jmjzUnaHfYBVBsCqxEVceUB6ZjRBOqZsPOtPUQfwI/2vRTR
zdqdjOl18rUSkjjNeeIWHmqKh0wYw/DyC+EO+uZ0yMljzqZyuXrE04X4If0XIJFob0rbbYuE/pFU
yvp7WY9Xl4+a0guQR/jK5GIk+IT7PHJ5HzfouYG8ms/wQD6m6yX4B9rIyWlAIg0lU2Y3jpOjYlqK
srkm0dPNHoqD1WEBVSu0oY92bTAC76tmbcY78b9mTOwouj6My0DAv/n+fUaFAnPMh8d5lhH+ZFnv
jduy5c54iE6L8Fe59zcPAJ+9lwfFkx67LK/tfRYzLQo4cbvQtQmSR8mG/sGs1Ql51S5q2ruTBTJg
X2shpy1jSsKwnr/8HTtfaeaBRWw4u8+WZyZY7++hPm9RU7xoBCsue5Z9j3A2YuVBoyx/1EW3xd/+
wD1caA9YwpEws9nZs3nGXYTZLcczBnMInJQZH33H5B4d47wKCDees0x1xBtgaNtN4ZJSm0qwNczZ
w/SzZeTPPAxNKdCLSG12eAyINalx7HmlQMYlNk62eSDYEvcVFGcxPWTuDW0rqrsdAzre4us3edib
f1DVnOdu227HCEZtdzENzgqhhfuGVrFvPqeG02q8ZhcxfQjWqRLXuY4sL74+bMf10IhGDNqRKETQ
2QEJKjsqrV1D2W4pAjEefZSFamm8eEL+/Ixp0bavqjfbU4vkcuFuVsIWJG1vt+vHNnRG+VG04W7P
7V0UzfAOzK7jmDx/0HMgLTMlEtKJrXq6xri3sOBI1y5p/g5MDebbEQlecMVdUNeIvO0qhhWmnT6Y
uA/kI+MyxcM2n2LdmC9nwC3/CHBtWrMsX9NoBnAAnNc8YJ4PtxAIPoZHKXbhnhxNUr97c3Nf7xX3
SGMa7HuTS2In0YBdb9ocfQgqyMFC9Lb8OhrJbm+yIEMIVBFxeu4fc3fasuC7xleHQ0llI3iptRXQ
X48Ik7D1uFzr7XpR+9/XpIu5PDex3/yM1Z2EaWR7LZgy8aDLTdthu8lGWtQgVcSzg/EZeWv9NTw+
a8Lq8r746JnNM5Lb2qFyGFh3I/Ovq4zg/i0irkVtZe8WpwefCwLLyTZk3w5c4fehfiZ6vTcGfXCS
mefpAAbE9qCFMKGBz7/o6Ljx12BzmFJkMHpCDOlCr8MFTBVtRY/x0io/VovO6jjbdWXBWppOkWy3
l6UcAU+I1XIgYAe8wUs/uNP5axOmaGet0TPYxnGjlHp8xof+PUKLykBXRZg+EnSBF3NvjRAiHME3
YJ4rL6d5zT6aMwJpHU7U+Tp1SMUt0tY65g+Tz/kfXwo8bBphquH4q2X0Sl6+qhAuMFZ2+7H3e3er
/ymNP7x5I9jSvr9bzIjoa3SaknpZjedPIdGZwTt7pQmjixiHmjr5JRV0U2Z47ImD/T67I8Fwps5B
/EZW92JVxmdP+zxjb+fdL0etkXVn+ZF5n/IO1nn2TBbhaJ/a4slWDRilY5K7ezxZdpjtswUkm5Xo
Ty9U6EkdaYOpk25LQvdUAjBO/+L50ugsCMh9bzZTmOvOlDu/52C9hdewPaBO/i+PAPg2fU9fOagH
CNG2WN40uyqOQ7Ejq6npeMwV1nNkkz8gIrzakELZL/E0yMiQIKGWjKZTOfQwqTdNyWrXMlLaLHTw
f2/5MjOvgULo+zegbkqHKW5+mzwvLkm3sAtqayI7IIKFUAFIFPJgr6HeWE32M952Agsazknj21Oa
aUOEb5Af9jLXYZeOfjTg3VMJJMrkK0ysKF++YW+AzQN8RhofZXvzV7eEFWM0rO2xJ+Pt0ImJqp/S
ceIYAt1anIKxYd1sy4GtIpN+ryDiNMXUkDHDM8X4457EL4gnECcHvxXDxtx+/DN8I8IdOCi2EaUr
n36dc3/M0HSsJucU4O/wGda3DqkjaznW2J/Hvr0gP8kR6HimgOl5H42rHO2hu6CoJszIfKCvJpLo
oyvSgcwAGRxKDjCpXnB6vf5Lx7F5SHeI6tKvsH7BdnK0YidlOK0gw5suZ6m5HexFc2BUL7UF842R
YTAi6iLmN8NyAOgYWliqPhlfPp0Dkm0aAMm3Zkq2sANaWvATD1gs+Nq4PYm1xqDrTP4u9sSCoSoS
sX14o5/4u0Hzn0Qb3oUY3kx/PLPe0pScRLztw6hxw18NLubP/nhsSD1pvw30wBNj3CiIDSpnFXR2
QYMdZUYcUp/Fs1CLoH8VQdMciufboqv10Bk+DTQW+/a4tTR6/rdrItjNxkVQQa2RXjh0kb9dnY8x
XnwkEqT07/yJ9v4BmvAHoBgp7nFDMo/03TIHwe9mjILu1Yy1VqpHFAwPNxBsiHM4GvwlpoSe2rLS
8Ph4M79eerfOflqGMGPGdZ/cpcM89xTqcfq0Wl5Rmu8tKpyL/woZJ4G1KZKB11G98bH0bwfjeFFN
o/wxynSCam+ofhAC2C3RaYMf+Q3/hg94sM/Mgj6RuieCPV4Mv1yUJfuf3NH9AWn/RS2YZpjfMf2Y
cv+k6WoIGuhro69lTXxZ0aMln1U9AbpoJNy6h+Yh3kAqMXjCmd/BOJLYgffR7cTgOe4CStXX2a0l
4c+VnJUNstT8ejvCBC3N1te8qdra1GDwASibhHe4N/+LSmYzGh6SCYEpyvIG9kxn/SgHdP3saw6S
bBgRHvkXoHg9vUOgpj780mH+Cyv9E30rz39j/PiHyyTyo91A6+NDKFBx3CP91xjRk2zaABIBjeiK
Ts0FpVtpZRybhD4jbDiLzYduys9VlG3ixOqhVXsXBq3xmF3AAN5LP1NGpAEg8O9x/o/c5lZRDYTP
yTJCX6juf3GeTgi2NAHLmYUW4X3bDYMspquLGSjtQBctXuw+VCzqYsE4AFjpkCa1I96n6erV8/PK
1+cnDyvCyode4no3rA29RwPs0t1fQkkfrCMSt3pjxR9vW5V4MG1wIIvXVXzZtKhJ4wPfnMPT1IFp
3/1Cu2MdcQ0Cz7r/Mq9ZLBdOSt1IrNXqbPx7h7zbH1EGzFaPhE6fkIrYn6xyDwGV6tzIdphyG8M6
7zU4ufCJvEqhSnK56dF4W89o3cTwgKKOYj8Ddr80FwuCctcPHI3ZmJMGuag+vPFRab939TWv4FDc
4H6ddf4FWMIyfMLeUd4qs/P6ZwjMzxmR9u8sJueTtIjahwttsvYUBPwCMe+LxXh6JPTfFX09gke6
N2JPE7Ha5YJmuDd1X9Z3WxrT819wPzMytP9QlULt+qS2XzR8lBD+XT33av6RKDU6Q4loz7im0/Ni
ynzGEAhvDRqCSGc0uWzpsmQj+6uS50c2exhIJnnoZNpNdN8Yx7H1s/6stkNqrWCoFBFFseffVt/d
gmGZoi+K+Hw2f30t5EncpN2S5RZ8dbqaFe63su2EMJKuTmgCvdFsagQ8yceg5/v4idztocYIvyvV
Fwe6wJMZXSyzYHqEJouR5I+swWvcrc1F9bRHA9VxyYBS8i4M0rwMPm5g8CiDraBQR8CmPkR0fLZK
08FXwOpisjHXzPoEqX7sGwUh5JynVHssJ/FWL/7fQY6tOptP/tqb/fZgtT6zl/3+uqPgSkIoZN+H
Lht4Je8eHxrUJtrNoWr+ZHjw1ncX6iBuLrrqfRODIwVk3+ggyRsfAF/x/peRDtvTfs5uc/bijz1A
uKfi1hUR1Wmprt15/PWqK5ONVUr7sHjboHpH4u322w6uu2d1If94xO0BR7j0GsZgKTmZe3cvBi15
dClR4vD/0nU5wa40lzCrKKD9EbQ2fBZ2TeRfokl4ewPbNdz7r4cCQGH/Bs4D8pQoC2sHJSGKgrvR
eSI+KByNjtg7HWLkjZD0Ls511u2adQG9QtkF7fgsXVoxIgkSvY1Plg19lVXGiXJw4gadlCCumKEB
wChJf2j5a02ytGyn56V88lLiAR9oaDtNCXbMu4rDPyFdpB8NK8Nlh4M10otp0su4afTMHklEuKuu
hFf04XvekGrjI/GPYGAzRV+Y+68JABgGpdML32eY9+HF69IdEJfB037NLnLR/oUn7v19zWE0CGeH
nfeBskMxgJ5UQ3cM5SHIsccnBTWSm7+2WlqvtvqpHvIIplUzewLuW/lQaW0WjQj98w98XvEdRqGj
gppfhwAWjeSYzmwiWuZ47CMBrXzkZE7+en7TDJi7fBJnZ07jjTEZ97cT4J1fxgT5QleNDDpGj4wR
YIEppuTDJ0N1WQ9vIkYYgU1ZYiRO+O4fKZ3W3LznN5MkJ73gHg56i1Pf+HZwXJQ1gonuK42LLuM7
Q+QMaKYvABcUia28YzK/HYNAgIRcqUlxcoVPy7kD8z+2mOhCVANYNB7PqV6ZILztl/wnbpUS0NR2
HsYb3g8wOVBlMNaFLLKahn4Tg+Hgt0Ghmd+2EOfjup6oPp4CsEf7jaXVoNEifpAbNQLNzV5kbptO
72kMl8bv77KE4ITaMDvOSXYWdpNkJyC9fkEzDRYUPNCEQGe3Pi0E7rNlx5x1wO615d07TiV2zTXf
Bl7HF1+2b++MwWFDXiIiTERAgAWg8QFa4gOMjuYxmFE0r0RnMlA6amRMQVMRHyJOMZlew23u8+eH
Lt/iLmQ+E6pYtZ9nht4b7QN+qL/jLISdcXqNgOo/70jzEsUXQE8ckU9e+krmH/T0GoIAae/gkcEu
8WiHG2FRqxcOyIrSdiP92T9GauuMqJkyYIjqKA/mMo1fTfFryfMUo/Ev79tHDGwPQalwcuHBvWqB
3l2SECzJlj9lk5RKiv/6odqhcAq1wfyZd7to8MQDjYf4zXX12KQX//2axt/2+zbxfbzlXdZ8CA37
uYvj324+phXcxFgsbjGFLWIZGuMTAUFf7S2g/pleA2ZDPpADbn820IFMmpsRYbzE/G1Otuk7pwHK
EfDvjsxmn102+QzEJ9PnttEynHZXbRvGuzRGsmSZOewPPldRkKHs6OBmr4tJ02N0CoknnnLbC0hc
PjsMRnKXlKIFxdu8eRzGo+2EOGjESERuWabzbMQFOTZRJ5kJVUUKKkFiQxtSwaAG7+MNyJIMGxba
wA0PDrCgoI58+0gOd+cD/O25aR+q1SHwb3+wtd+H3R/NmyfVSm5/UAeSWYGE/mbX3+xfYnOfH5cq
2sFP3uTDPyK+r7xdacDU92N4wqStg8ZvDoW4pw5QF+DgxeEzEihXsOxAoiazq3lNnPmd4oU5waMU
uVgELUYNINF+ZVUIo3QoZaXXr2CJG8ZlvnViR2c304b4ctneWg6HBRCnu2JI4foelBPkDFrl8UXP
8PM+c+LyDbVnD/uk3R+F7ZSlIZwgBBBNZ45encACDop6c3tIOUnDKFSrT1EvIc9U33xO808gBeMD
xPFpfaB6wzkS4gHaIjKENe1LjAGigLNLcoXvKejJ2qak4pX+1DlACBYBaKnewyKfLTrX9JdGfxR0
sAIdeb961W1C3N+kqUBn/EV126Jy4di085F4aeWIFuupZ9OqAN4+5HfYnrZjz6POV1PKsDLLGXiU
1jCvcT4gzONgUKy8BThHzJB9sjIMGiDy0g9xdFknjiJ/iau1UY2mD2TdzgdkQvSA4AFVJ8opPF03
Gj0Brt/aLIZOATUxb1JnnCzJzNcZAdpQDNxVW02X6+T9gqN12yS1RPsjV33OnEZOr2B1pVZtTzsm
7/EVu7cXLSUZW11kDXfxNSGREn0WRgrFR48mfaJxXS9BgC20AxQPfPtihQA7nY/8ShmUihyT80vu
UfqJMj9QBtsDvx3Mrqfp3Q8MQ/CZkZItDOOOj0Hq1eEQV+qDHXdHbt/sjuEhUY2B7HSVWZ/Phq5N
XmHVPvKQfXK4UU4j1XIPvzWl+9xSfE/CcFkcF73eRwSUKFc31dnDntygbtFe3GhQd4Glt6qW3H3u
2r4eFaLfQzIsebDbNLnlUC3oBaDXkxvcaKthRxh21JnoVW33tZoiQiNEofMRRRg/mhdyJVUVDhBx
vtWz53RvJAHKr5ZIvKjzqMWjS7UEqPjWm5zpxK5uffqvOnbjhnbN3BTTk25PQZf81qbs2607aW66
JQODLp3xgIrrnjnUCfAhQ1vAB2U6KFaf8ahDap3YcsSNMhrJS91ro+meV8uITCYjMYlMKejAtQI0
svJFA59wGFUt6zL+cILwDH3Cq6JNoAoOcHstKl59Zi7zvstCkqkZiG5tFL1NI8nI41BEPW7V5htB
yu3JEMQeYR8wpJafhnV8b7tvptGOxv2b9fY6pfFcP9f7EP7cRuh3MvrQAWeTHs/l0OsdJD1np3TW
3juPk5fsYC3fYqbFaNhlSBVFy8saryMG03tPMgaXHJ/qVSz50kMut1p1C7V6MBTBH2wfXwPWPiqM
xgJVrJiya0tR/PhPyzgrtxDPm6KDa5/pEwhY+d5PFAye5nFRMsXVbI+bfef0GLe1Pasa8nmz9zQD
ypPGgrEpqOiN6Ss6c4rJVEGFQYzWKFy8Hr8j/1rBoDUKgnPqeAk7R+Syzi2jsD6Mt7iJcmCcerSp
MurafwwcRsz9pDG6S8Mo73KO5LIehr27CYHCqLCToEdan847ot1SxrMwFt2wDBa0Lxrvz0Cac2Yt
irgi0pj3W2IO/8NCyDENuMdl0NpRfiqb6lgKSf1K++/Z5iovvU9uPMcr4xO9gvcEwZkoGZV080sq
dRQ5MHmYb8hsnqKv34Y6XBrXlkGenxyZTc7T/li2vWnpLhuwhUnX5gei61zZZVT6MIqVTgsFQW3C
NvbJbSIw2FJ427XsZP/HUD3DSL6+O9X7wCHgxG9am419b4rRxCZ5hhZ59l3c7TfJFTZ2NHMT1Ja9
jWY2E50nGY+hhMaaOlpN+1Dx5o67Ql7B5lGg7E8Q7Do/IaKGSeFQ8iXLwxdaPPVrCVRzhG5NQW10
j3vfhNjXWtaANFaJ/lK+J7YbNUu5k92fGUwTbr1Mmm2pGf63HSU6Tzhxr4qoszSwJN3Q+LfkGCT3
0Rfux5KL785w+54boF3vyEYtgvvFdI0y4EafKbxIovvbjEj0lMbQnp43011N6a/qLZKXtJPCim5y
Z7cWo4POHKp9iDb7bvfU1L0zYkbJ4LZaBQ/wT1/U46fTo5ihfgvgtnX0h+PGDArwZfT5SvbV3wRP
iBC2qaby5ieYeULqxXSwCgg5xfUPdeqYqrz50Tl/ODVTl5Ummb+SAOLFhQ/M74F0OS48TODSwzok
TdQ059UCaCVvdxk8Hdft20o9oawjOwmQRFECbuq0oryuI3Svi9NsYC2WHqVh5D0jt0oLQXrsjQCF
BaTQzJhfPAPLPITHFRESAqRPms5RZCIoKZa73iI6Ji5VACRhouRlJTaSm0ZIvs2zm5RlY0f2MAmA
a9KCf+SjamX9IfiI5+Oxi3p46mp9u5YjvWfQZ7NZBFP+sM7Jqy85v64ctywclD9dlHEPze1gxks9
LNhui/QivgElp0ZkCn+SfK3AvTvjD4L2Heu3DL8sa2t26FBVs3iPDZKIZzOZ7uU7fQiEAqQRo2q9
e/KjIySbVtN6km86aTDQE2p3mQKhsCI7naB5SM8mA6Wvz5NXuprB5ScX3CB3eg27Nvk56eJY3cCo
TMvAo7ZkILl+5/mGhbhZV/UQp5Nz6Vi102+A2O6JO30634YRDM2EkX1iI+ViYA3pcFD02aabCE48
lGxMBuT6ZJOx2aQGuOp3ERFx7Gz3QWpx1SHNW21qXF9fDjGblPj/vayWT6M9rjG+mpJsCTHiXUqF
t0I9veMSWkPeQeimA1YQTHkPPL3x86e4aiCFrhzEuu7lLSZ7nBRRMnXdWgns99fiQjwMXcpfUMT2
8C/5kxS1mxDniNGCdK7RI7yEvlCYBZrnqZPbhUXWLPFQLrCAi8eqSfuHI+wspluUtluN+e0HD4RY
CSm27Q49eU9xJhfr3yfBHbUkGcAGC8DzmJ8tedNpf47vjR8YzbowKIY0+QDnkem2uoKVKVFAihVq
dLjplvWYjfQbiwI5naK9lMS/Jdc3uQp2nlelg97TurmDq+SxVyvgiEGaW5xWL4PWE4uxsdLKgbZN
plTbuvO6gwZnnjBUAbjwsE7R9OdzinoFBZ7nm2qoi3WRNMDdH+XuGpKeP0zg09rC1aeb8sm73Qzo
d0mKpg5w81AiHSJ9WEP7f0g6ryVHmSUIP5EiZEG6xVuBkNcNIQvyEghknn6/mo0T8Z81szOi6a6u
ysrMasB4PDyIk2ywofolEHPqS3+XzeE0IJ9edQTjK4LL5FJDF1LsOyaOCJIAXJjq/iTsX6hoW2Na
VEAF2dV4Xs3r7GeB2P7MFUDiO9lUU7eGOMmgkkT6ddamdld9G2ORyrxzlD5b/zd+LVvYNfc4B5fC
YRBCbT0KZ/GJKoqQttMkjpBmcTTec/j5z01r2YqPXF5U3WbVJxzLuxeaRn/jOCod0r6OXSRsNrgz
uQu9qYvEe9LJ41YeP472Nde7qy/Sl5zG0jt4qebtDRXD01u6+ftq6kglCEwh6fBtg9Edne2dDeuq
Y8BlZ+Zn1qMrbTNjPNVNeFPWdTE3PbK/TNsdbvZ4TLq09vpCUaGdpgZkq1t4ZvIZx5/9GFpshlGn
9otRP4vewjM5vFMHqY6jL83mNni6qcbNQvzQnb9wUxtN1QAMklvWGQ77W1PXD4ZEvUUjMpqe788O
iK4T3rrckXZuww/h04wuyKA56+ryQJH25eedkNTC/TyJfN0BsrkMh2QdI310hqE2yuaVjhViG2NF
Pvju3CKizAZC3IeyMTqfdbYgbC8i7dtqSbZcPYzuHJOKD5X/06y67umj0y7h/Iw9k3ufz98z7ibj
z8Ed5JNgoVjOd2MENWMHJg9VaLrfnVDDN5aHEbPHtuRN4tdUZUK95IDeDbN3GEIteIUkHruvqsFG
PHB7jJrMJKcluoM+RDR5ccxO5uHQu+nE2dYSEu/oYZwP4BxXu8iTGjlxYT2o+tAT9O0iIPVdNc02
FefTdtMb3FtpKQvP5mfAaly3KO6eKm2JR6X/2sGdgmPbvxg9WEQFFZkVgS4BDtBXtIz+dag0vXd/
rqyeJkyqU9DFOWDTI/Hrf6Jex7zQ4AGxIzwtZpfgTK+mWFSeFEnE3EJvrbkQ9R3/CP0dPxHcKCy9
u5+HEKoJdO5DzyIW/qG/2+bvoz8+mopBjl88CXOmcC7HuT88Yu6BTK7Zd4e5MyWSPnQscODKwjNm
vG0dEtLHbN0GtTjza8BBFyI6sMBbgPRhj1psECgOc6IeucYzxVek2zLfPju9T4INeq04U75JPjoS
dOR4dOIZFf/IIJNa505VhEtqf26u4TsgznMNfLnpbrrTloqvPkiagOrbLBu6d3LIKpZzaZwWc4jG
Q1I6Am3IrhqayhZNKoIY/TXyDkKKgMD4Fn4idDpHnzbgV/FrTk1n6pDn0Qpvc05Hju6ZqVYFuke9
8Hto7IwDYy3MfHUjjHymKHL8FhXyg3/b0fuLPDmhBPrgRKYLpVGihgSkjChZmjN+UuojoUvRyI/h
dK1VMqrvlmRWdw7GqAunkUM97u3HV5EznVqueXeXRaHN+xpHCxrReHzY+U3cIXzcHCiqCx3K3xN2
IPkOKidsamgDcJ+BdWj5enmeDIe1DW/nDOmDPGs5760YaZpqGZdJlmqM+nxIrvfIrHUbpPEwHR9U
49DWpksuPJM7o4CowmepxpL69/AvsLdHusxBUJt4JgwbI+yK5i/vDsFtYMS0OObNO6kDe1vRyqtO
bkDeacJJMaHpf6K72f0654I7aEa7A4JwxoiY1c0+GI3AgLp6n0Hsqgidz/G0wJx3Qh00vY24qdgf
DrNr3n5LODED+tKgQHQVCfqL6OxzCZrvWR5HpwXEQh/PYRbeWFkqzaiFX3ozg7muXji7UT6dBO2d
3Sk/nIu5vvw0Ztewu4W7laZ6u8ZUjCRlYHQT6FIQ/gbYpMDaBN22VjTUgfDfRJ8/KnqZsYFGnbdO
0gkcWljtkbEoZ1XTBfJW4Bty3XzsNlnCZwgDzOgPoala0G+4NVt0YBf4rFF9NgKAkTE5ZqFRDqhL
ZzR6Y6WMM5hvnb1I0S26fzwQV5wGkhy2ukbe1foJh5liCvbdsGHD5qIYEYcRxcRjDCQWGzR+n1lC
znqnFkkuC83Fzzei2ai/ZxDka20FfeRj9GBIvlmlA1ulWHmwy/TZ4jqEppo5fJlLq/c6fCtklvRJ
J7iWHVRCC6jxvMcBZdc6lGcnzs2B7XILHQAcyJLpiOalWQe/GqKHoFChf6jDm6eQvjFvrozYXjDc
eD9XuCQ0XlaXHd3k3FilGDWvN7cd1ywr+R9wUqYNOMDv+eh150kBAMnUBka5kSJsN8Cu7s3izFSc
XaFnQ7XvUBWZ5dPm87HoF2pSgGzWB+1OjVMb76CnlWzBNRKBusWLFFmNFdUQrNE0PMGfFHMEfHIE
jrnsH7QVrMOM7ElD8jAgi+nRPpxfHZDdxWcLVCIM09ELjRHY0sMsWRQpvw4U71y6Qlvn6oTUjL8F
H+4StLYiiuWD07+z4WcN7/jbQIWBbil0wt2sts5rf9FyT6TCOhAWGcJ4DNr0NR6QDMdCkGtrw3OX
qEVqCYyzXvcOF7wwOdFDclBYiugcAP6rP6AuHfGcF8n/pOD12xvwBotRTTsKxj5SJt6X9LpBdYkw
szvKwh3EwDCjBNqr6Jz0yj9cI04JlZBBEWw8DL8fAsUYefwx6lq7xHnlneIT7OldBo3hgs/egNNC
soEHmQ+RF4TlOn8teaHbWV9HUnx46F5G1rduUrnVIZWKQ9siLBBN9F8WvoP0sZTpaPd2jhEJB3iC
qv9CRsQcO6a6h1sJGvtmWhpTRch7uJOKFZiAjpTZoxFRGOBSdviwOv4TtjJNtzxG/mcyIAvCI6Wg
BAKhsOVcQVOYTynuIDzZ+Gx44svFg0bs5d03WSAYbJ/cM8o39wI6xo48kmq+SfnOm0aA8wAYA1lz
0/EyXcPwTe8zOF0PTJyrqHqPEKguPAbsTR/1x4Gf99aaNweMEw8fgRXG+roNdOZhsZbPcA0I6q7V
eegEfh2XAGaTdSBRvfWTC2WqsLLhW4ck5VDWe+BOnzW0lN00o9+sIQIANKPJhYonHX2E3iG79b3u
IOEo9crGmP2MOOvoE8tSm9yd9iNc5B2Ez74Ogg8RfQypR7/HUykeyfcddKnEWTC4X2bAb+eEWhCV
akONVFBv9wa63j6Q+4QlNjFU6+i5jHQ4WizwSgAZts4/54X5zCUFa/iQOrjV1T/SvGLtSRCg1GbG
jPJ1kXLumnhlAg02H/p1Zix6E5LzQY+sUV7N3UdIgH7Gaf0V0X/574EY+Jzv3nOqT9Mul6a5BoDj
iq8c/ei+rWK2TMdcVib4CYDOmdvIIXT8LZMoIpqHsHWFGtoSCk1Hm3E2XiTjR2t8oTMjZf9gX+Mg
o10GOioEdseIj9fTYIgMxvwitbKNIj5TkgHnV70ifzdnILGwahUseQYxeCS+ccbZ6jokZqF36RvD
3ox6ruflJC99xwy+F9kq5KQkVn8ltyR6J/erZwpBUxqm5K4H+KPsd2IFF9QFN0ssYF1d8RXAL3op
jNe1+mYvbp0Iibip6bN2WND0LxJe8EJ8ELKf1ojYX22edNFbfE3rO0SUirS1V1vlVEhXVSJKWXEG
ynGBg5McvZ3D7rrZDdhU+q6kJUPdJ3pmmkiisUNQKOpvl05mE4od9CwOInywcGUIL1axQyvXrZP1
YdCidt6fjKc9EZaPVIuLWbtGutnKuE/90c12vGbgEDWVIScy4F/LLQVHp9ROiwb+bqBPcSjiArhE
qDxghyCbfnC9NV4GJ+qbIoKxT3rpsf8WXPb8Q2y+TsCxEEPwR7TgOAg9N1qdycfkJZJHke+j/vrL
UJ6UFoVlVFxGi8rses81bdaERYHfQFckoxKRDuWkpGVT0DsSXg01lJ8HFfi1rkzptSwgKUqDhJ1E
uvgAwD4F5/uwA81Y6VkQtSRq8Gou9NJvXKXuYrWi97sRkeUg1fvwC7H3lJaSVY6i5s1ozKvVq+dW
e5hmdu0caTQ9Ul81t10Mb5ul9zRe2vaPwQrl8GTQWPpBfGgkdJpgpKaO/SxNrCWN+KMhHuKvT1HS
4PepZZcgu8UTuO7oxnHh73vm/LuNL9BDLpuBzi9++umom9p8f6bdfdbRt3sqjcWn8dEDqQ2vy+HQ
NiHUbnrDbWqZAQm4N/yFOD/ZCdKO5Ljiv4/5Pq51LeguAj5Js6WxX6jfcR1ip7TmSRJvA9szkbYP
aY3aWVfr9nT1a5QIffsBhBHERCwpFEz6xlCHdlh5NvjfNXw18QO7tMzsZHbdJB8LhfY5QtjDOHrh
Q1717O20G0wpsxpDN2JmnubWWpw1aNFCadnTfLZT9+MkonCzoDD+kSGVQFau8DEEJc2yYKk0x3YQ
9L6aGIYB/nUN4Qv3BoayHJjvDj+IWohir7Vhfq7ZJy06G8wM4ZJg4ZfS48Z5kKZfPYbsgBMDbVd3
f33r+4RNJRQDetOob1DR0v2cAy5OUniZb7CNEZzTc82IwRZtEeMYFKAD6HkTvreaaeVzBdV47kYd
I6IxQxGqbgmfCwikECnmariNkwR5gOpsePB9ic7YnWyiF+G6mtHC/cDPgNMun+evxWvB6mF9Y0hh
72FR25i4oQato4LPfQ/P09QoW9YetrVQw6Bm00Vin/78n9NndIrhfhlceaehDK1HGvzPW4K+ledU
qKDBarqsfXPMpajjTWYGNtzPmxNot3VAT0ybU1t0CjzXrgsmg8AJZVdP27TaP3NVNGifebLF3Wne
NbY0/tjZpdGO9wPyKc7O3weZ9F01UXmtvH2N8DiysSHFKpD1pG3f4YJGsG3kdFIoye7GY94Q1jZ7
yLXO+4b+8AdrZIEEek00+RBSPvgOTCbkg6jUoeRMrpy9fZc0saNttz1KZ+jJ5ryxj4+2jZSfPi9e
HbneNos/+sb+RHDNdBr83cyZwAuFOSeSSmT+6QHxlzCXhS6Lhy8SeXmh9uUBuWmgaglUWeNGEJ+/
UE9BjQHkQnhEoQDzgvBU40Fo4TGAInR0t2nWs1/551fd3TQ0a7BdrYQ/O0C6aHMsf/pnZgZxnAZt
dw+PhA3XokC/bLE7hceTYJgIXYFwCtOX4hmJfk6mQBNbcbEs/Z54+ac+bF32IE65KX/R7BJN6Q+T
NKcWjMcgmnT86o+8QF+ZeiEVrb2I7JSYD/XjOd2E0XumTfCcZBpvicWIoHIyjUGjvsFJH3yDk0/n
wyAOwti/60oNsfm6z6T4YhtHiPnuiE03FlyPiZVCDCWNsp96jWHDXnl7pHhyxI4mwZR9zd+U9lsM
F0tW+uoI26bbI6esbpQkr6AonVcAN9Muh+0jPXWqsRwyELcap++ecQrhHjN80MSCYQK/LXOER5qt
OV8cVV6H38Ygmxzy5a5YCv/j7OE3g53rShTwr+BVfNxnolroMAUWEXYw9ul+gn0FawSBd/Vdn/+e
C80DPOERZMgR0izovxyXvuEqhjKpYZOKxyHNWFuFYPs0oZuStvSs8GdUyX0Er+NntG/ATvk21/mE
j55JZndY3ddkZ/ZncfuR9Oa1ZPdU3n64YG2w8n7ERUAH90wyiUxaT/v66sZ+oto7qj5E405mK+3R
AL4U7ALhKmUfZDJt3J+5mNjZ9nF0GZ+Myh74wkEmlQwXNMIgigkWLNlU90A/F7Nt1Xg0vLZqyNV9
5RojC6FV0ovk/6o1ThHnGWZjXvjkITDKOqxWQpLozCfiE/QnCFbsbP1ZXNzzjJIS6l4KTe0WwGg7
fnEqD7+H61DNzSaEa4gfhGPNf84+/MVpgocBfFfljc4eVc5fEQrF+ecqtgqt4gh7+fajuE7bgke3
YMEKF/gu2T4Y8VPGm0Llsb9m/0Cz/W6y3TOYPUm5vsTl+iSdlrfCcvY/Rv9un25C5nD7X962MltV
64bWXUP7EA+O7oVKex0iMMaVxFnRKoeRcVqShCNbvPA5716ENwSfSGQkvHUYtfCaFyQSFVlXe0VS
El5i5Ea81o4F5wM9JgT8aENRg+sCHJ05F5pYo4jB0/83sUXxh5DcqmwIyXhC4AAda1iGvOIO9D0K
B2hSWHZErEC2DqNiCStoeJ6pWqM00YWyotpm8xOuCFs+IagGR92FM3ocRTdLRN+UF7lOibeImBi8
ikr9szlh4GKK8gCi4Y9G218mRszY93eaHKOQtGfxVFCaX4yJkBwR4ULoQDPPJBisC8RliU87SRS5
WfkFx5aErSMKTprhi0WDtLsw0FShTZpC8ccb1DmkCFeOKaizoIOgezeSyxG1ymC7QKKJSKkRO7sH
4A/EgwGCXuarOmJJMOAuIE8467EoClxZzi8ngYMERR9J9I7L254gzbAQK72wl7EIrUchCQJUsVfa
nrD4yWSQlwPh3oe1YZC7VjQtVOwhjAVzUcmZKdbaQx4Otrd7JuZPJptwMWu97d4EOEekueS6BHZg
XRyCWkjkoQG+KMlHu4oS6Qme4iNqG6OAFlVj04Z3A21QMIcF2S4CWVBLk+JZ61G0O47e1HRwtE7H
vLGDdv2hIVlx2xZFkLplm/ehvcp5RNEsp4yVcNH0YDcz6Zq9mlfwnfIbVx3y5rhLaodHRCLDS5T8
RJBuqU1AdyBqS/ILqEAb+/AHmLUwqmEHlKSyupscPTd5NFllDD/YjbNiC5VhgHlNCcDy+FgNrnze
J5gKpdMreKv+KqrsbOWSlEHZBXqDXO5AbEUqv8AZQNQrz5mPaZgD0WWK6M3qAHkG5nhEtu1zPqhp
Ma1imdrcmIsXKTptAr6KncgoouuAXYvIX3mAWAucVf10AXAAzCRsRUU8weAgTG2kCNgzC8rzcdm3
KtR8kcdwaqDM8eHYyn+eTqzkj3/9NEeG9OaPFtDI6Gn+Kb8z52dAJcWFBnlmju85kqMtvvDGbYyG
rYEsA7CEonxCfSE6IHijVxJbqH2RqNrYc6CYvuG0QYWgg4xmPmV99JxOADMiK8yGoj826MqMALY2
I+cGI0G4mk8f+C3kk7FbcQw7yf6Ua5p0zZlgwzLYhi2uaFOZ2Ak0ftLDAcJQwkxI/Xvq0j63L12M
f/LVeKe6ELJo6EFlwrD/7e++9Qze3gg4GnrD06IwlB/IGZt1Q9QcC26QI6DDwhfeLy8OKfUbY/Jk
Y4QndzaTriLlm+77vFA+JniDMm8Kk4BeE2CTOS0Sb4xTwAmBJ11uYye7imtWuNcI+RerT7DCYoQH
FJ8N/virt0cP9zbhePMOs2RVij+0aLvw4Ym3MSj6HP+jJCoYVuZVCZsK+3suVYuWzBWjkidhSuid
SfJC3Memd8Mu0kN3gjQBnw1pNalBbgMI8nE5pTRsBTp6WZXC5sX06bqGUUnARHGgtZwP2dNkwC2/
quijH7lR6pIdzA4i3YBXhCuQQUB9NJDAE2nQJj/lEmkFiPi6X221UmY/gxyqfWH/RVQ0BCFSYAwM
I+WNh9SHIu44UuLz1MUvX8y7Ycl51xOMjGZu4JJc6wX2ZWVutjxz+ADkX5vB9rSJtSX0tbVpUv/0
zJgqDhh//YcdrpfQNGqTHjdsa/uok06CYbmsAK6N7nl61V+OSll30xT4vNjxGXMTAEP6aEC4NuZo
ATXfZ04c+QrXtu5T2Jysq/14UQrgDfUitb/NaqrJTgjz0ZpY9STC4NqGSosnfhqpZ2edQ9bQ2hPq
WQUiN5tVWml8URZSUDj2T6eGJD933XLkTj5OlzSJF9ZKUGdCySjD6Mt6TVKXXN3kk8Pk7E+2Wxbn
C77i8UEhqphB+2PRIqGxFcCfo12GryH4G4aYdCs+RNEl3VOxWhW8cdzc0JQN6N/OOyMEFK7twhh2
t/vWT7P5Y92DpKQFxRVW6PkRXkcTVAgaB/r3gkJ81eN3hb0Xpgn3J3GUO4Wn0mJJhPGpsjH+gzcY
tA7BNoOzYdYsOrFyb7+0fCaP/HAQzvkJoTly94N1sr+GotmhEc6VidKQvdQRzFps01wRzyZiprbJ
HLb4STzFQgwNBhpXLdnnlSWCiHGj8KTVSDRGCB5N3NOmNeRmH4wCzZaiqNY6qFyviBgJRRKM+FKf
fh7EfK5rpDc5ZGPqRO6M08OYYFTi7i2rLIEUJ0hb3e6kQdnUwHFxM/n4RLReso/jTvgw5wluJpRy
vou/0TMIbFUnS5aPDhM0l0toQDlkqsN0kgl6oDcLs/7qscYWcjdn3+IrICWXFiMytM+Novwh7LR6
Bg8JGcAFxWHKCojVWn+96h9kgsimR/cmE7mi/KSz3hoAmByDuUsy4rpu6uyh+CbfmPdZvdjeOgyZ
713LB/oQPjfFf6JZNYmBiAJx73BdocDFPVPtIPS5F+5yDSXNU5jUIOeQnZvurgzOwclsGy8rg32f
z3nmTNvk+oSMXjjJd1YRs8SXF+PIpMJbE+8uABrwjav+XbL0UPPsuDGLg6vLGdXLRWMVLL/G8OQo
1pLGHVyTN0yPRiv8wBBZnl0YUzPWYtjSpx3Te05oweXsaJbJQ5s7xZEbN4rlj43ttab6saSF8Af9
vBeQre5MXBh2Ax58wcFIhkJzEbPAz3qd/ay2hX+tBo+ES9ZjHmMbR4fpNR7eMAXo6WuoaKlPd5KZ
kVB9cz3A4xwM92qW2yu4cMc8v/1exw4+MvXkKX/d1eBCDqgGEXN8DvM52tKBecyc180B2up9k7N9
gnuyF7q7ejeorOdE1adNa/xKiVib+D37nVRvwYqflo2D1H2U6l/Mq7tGZpLD/LXqSGqRny/wkDN6
foT7ZlNCLf5l1P+umPZM+G3mX5aIuL0raoOoQbETTrIVe5yDVw60E9Tcs7Y9Trs0m7U2wPS0wbvE
P5d/LVBiNapd0lPFU1RMZsWoqbPhjsd7SWTO5O6vBU1xBsI8UBqAKQhO2re5GSJLEb8qF0Rgw8UF
Dkh7rK3RTqFsUamNH3jz6GSqItvcfPHrkEwtvrlUSrl+XHftomteglOQwj3EdwWppXB1T66yuiJt
bXKtoSQmRpJGkHSl0xkJ1gOEK8MCwSJ3DeUG2mw6rJIIm3oRH0CoY/hyvR4amEqnJAsEdqjopOBs
R8mHL5+WT7jw0j2+Nk3ccog/nsuZTdwNblw9Jz9at80fVpNNObAOgo3XnGiNpEXiUaTMNpN7OKlG
G9wU4UZUCaELqDKOX57tatbTi8g3ccn9WuY2JvrrFQkMX0FEQOqE2OmMAoSvgEmwLPyCaJUaSCL0
mA3W+rJDgXxoVQgoeml5gQItqLBeAJNoxODVYJ0JqFHPcZ78SJHNDpJyu8UilGb5hpvRt8HwP0ZK
E06voffnZo1SULtKECTYkqJKueaW5mf7MgYw4Ec943oOYSD3jO9rCvGBniteN5hCdsZP8wNluRXw
35eVnrwMPtT4WxtndVJpH0S1WodO3C+BpD39nvQ2BBsYHRU+98kO0fbbw8wHTg5Ee7RTTOXFrNMc
0+vkz0Dhc5d058NbE3/eu7+7UTuEIdlP01xAeqpxhuTVFgA+Gt47mM22z5BnqLNUzQLYNkmmKrRi
Yu0jTnZPKYepxNoz2ukbV5XBhoILJW5IH3jFEAjRVcEu9yZIebqzaIOQVbvs/nAGumpXM50CT1Vo
SEvztQ0XVGwQVRZh+IjzeBF2ImMFbqGz+a2nvmF3Uz6Hd7hPHe6xao0W/XLTNwOtVbp/FMZQ3Il4
1Dup5e6vIS+0Qe9VatOUqKrBNyby0vMTp4x3z4Xt4ebatOlgvpJkujc+rcbe8BxDD/EOzo70uHJm
AygNFt8QHi6+BKP+0CdVf21RT1B5W4whs2BKNmlAGCNhaZZwSCjql6NdzbpDFqNv13NnYe1KViit
w5Rj1dD8QxaNZjJdTDpk4DqUOoaf5XzHvGUoSJaj65VSFv9PFnEDfAIrSY/sBPcNkfm5q7ZpTQQm
piUVhhYlNMHh+5ZUR5C4NOa3vBziyhvBC9daCNmN40ma1uXqkw0PKkqcJPaJ5aTUKQQAiVGuFjNP
AmrvySH74jp7MrjyPKrsk5FAsbD4WxDbKT8g+gXVKDp7QMY4m076XmrLZAlAGFdLJ6DpJt4pyb4Z
JW53euXqZoyS3W3rzIB0KUjAweDhSRjEWu6ihdD9QlpBSGLj4Fxrpo2HAekTmTcTQUAwKMfA6BGU
my+jMabRE4F0kXvGqFz5YoDHL+U3+MCDridtE2G8i7cNgJfmHvdiIZjOcJL9yLNbHQSx1Jw/+shR
yWY6Eo2M9AAh5HgxmyHA6Fchlh6R2elYKSroFfhmf3TgNXWKtIIgR/JKdRL8YNHZhoICTAQ7jACO
rNkvor8DoEZ1m1AUSAeLt5xOKbMsieHIxXl31iOOVtDrCacIYqOzyRiXFKgFbU0CmFerXPTJRcj3
MU9azOXiKUkZ0xkvoPumJXK1jybGcgN/01WkPsez6dYyAAhYU3XL61DI66ohvBaxHeUPF1Ltloqx
KAR5A0gLT4AxRRASCTrGzejNN5sPY0Q45AxvHvA9JfXed5I4vmnlXZu/NEBWt4hcQPYaUH5O+FUM
22IImyrtO7e1YVtRBVf2d08pjKUIXBgQodSl4dd+kCnaSRqQhNZgpr2hxrcS3RQ+Y4xwAVR3bPWK
4WopOb14aSo7Unf5SezcBRg90rU46Gv2Z9SxEdtt+bIe5p0CwPaDObAA24F7Dn8UEaw1uOJBu8u3
dhxoNKwkmLsuID3nZBkRvW5RZIFHSh/5vhZUCsjGQwAn4SvZ51cX9ijRLOV9UK+siDkLo79SGcpH
qgyyJd+I6iGdvFF0ekFwnvTIbfraPHW6RyOwYanb3x1OG7UGXAQqoeApyr5AGtjhRNvoIeBgGNIu
SvbHinbRVadp8deKwF+WUrE72xy53rgBbax5E8YxbUj/wj0nhc4a6d9A1/qcexJX4iW9llRbPbAC
YMNhaJzsb3P6VhRHXOGd/4R2yJLaq8EJodMormJ401Qjd8C0BofWB090smp+Bo2hnnkM2tG8W5rc
iewC7kMKynFR2CU1ineLvm/qWKzAOCnrAe6H6OZYIeqsSsprAUZCKQi+RH/rhz0dq8p3ms87HnXL
X++yhd6SpN7WkmjVsUi5Hi2Tmo/IF1mN6JQbhl9DpmsCtC1heMzAxkDmWmQmnzFi2bnUB8HSoxsO
IGCitr1zTye2vXxo5ksXwwDKc4ChJLFNrQy0eN+GwxJnoWyDXF+JuPa9jja4+hJzxwlJth30bKkw
rl86cPTk5pngnuGiPboClEQbN1GWf4MQj7wOttck2oRkARIEflgzS/7SZh/dYbdjSaNOdgCRYNOr
V8xr6i/5bgnZYq3tRZNNfBoAHs6KpdSB7NUjP/9zCDRMXLABCS2k4AI2hRtJSOn17Psx+k32eEKD
pLIrG/Sb40B5ZHMETgDoUnjtWzY4AXVTz7RfPnUTmPHqrJC08EpwuEnc1JrPry7W4B0qCU6RmNdm
X31ylbub7ZbHK7BiWmu0ujDyRMkB0NzVrWqKTJnvAuPq5R6d29H4BFR09IE49hUfk/RAas4XJ2RQ
mkqhLdD+PckwBs4Ifia4o9aK6i0x0MaPyMJgDFbRMRJLNp9hi1yreh8RPKr3rt5eV0PcbAFAHQNm
4RidDlwFaaQQz3zINrI0AOWDNqEW33/eTZ+ep1m9tZjgpL0uWOrggAFI7uI8WOMDwTlW2WKUjObS
9FLfHAbcNpbi7vcI6jlpQGpyvUl/qOqbjz79Snlt3GmhtAvv2/uCYEJ5L700kp6rCQr5Y5rRX76p
LN0s6I7ZQBAKX1yuF+zhgSekHBYV6DHTU7rVBLV9DdhgtEA0N6k0su56t1y121YZTp4D83vZ9vyS
Kay5fmU0ITHQ/aPXXXV6Mdno6JydjvMMG4z5PN0clTT3GrZaemtT4P2v6Fkd3btIEYJb1DdUTBw+
PiMQO/5d0U/jTBn2+f9tyxJeQ26/LMU+O2+irarPH7zv6/Tq/dzu7B22jnDtxkf07Y2jVUJlZBTp
fS21B1fsLe60MEKA3KBfj44UqyqVG8HZbJCTMHeWn9uPUQnPmSM5/RX2zWqbqV2j8kf5a9wsOpDd
A/Ao3uBHxgaVeuFCluGyfq5k6FHbwzXU6w+PlHg/GLJ3E6tevxMU40+u3b9YCQh4JBG+bygB2I95
9OSqgFninO2u+/EvUMWJOQqdVrzZOsbdm1ztyyZbYdxA5wMnShWhNw5KEFYvScPujVQmVq0vfp4a
RWtKFlMR74imesvOaJbBUGYztHjU1XnUhwlRcGikowtLYTA82wyChKJkvj9AtQ8Au6OHfUZAkYGO
5KcXZtc42wqZIeyLNPncvTN0lKgPPzN37lT3fRlUow5r7ERZlL7HyIeIGu5bWM/ZBXZDhyZU+2J8
oj40uTJqMYmRTkAjOvOQpI/LlvX1Gv6Z1JFGgvablEfvrGBqyfg+Uuee3zbv2GcOIswzh0ylEQEn
g3Pp+Zy4+xHV2Pev9v46KhAO75kKJmyatKX8vv2mb/AQ6hy8a/e3uCekl7fH5OFu3N6ZFW7rb/Py
DI/3YfNrdr5Wt2Hi7MYgF0QpXN19d1+Ma4dYQ+Iq4lGSOouOfLnqu133HQNpfclbySapTGd5g9A/
8NO3pny87rLNIE6FdVJ9BhcbveS0wRiUWwv8E/7nMdMG6NCV3c3/2f3xw9wXEWKBgdEZZubmB6Df
tAtEPjZWzSbzgqnqkNI2tIeggZ8UKwAoR3QNP6HVnzXNHymYAn7tN5KSO/PsVAnFTvZKroO58to0
zZq2xxddKSzUTsDAXnxppKs8MLETuJy84kvUx7w1fg5ZCzQCjACmLnjCTSyU6WvbWYDuognvNf/S
dnSxN8zu4Dnpqvm3mbDjZZTW0YTRxdaqndRTCa6AmyeaByRkpHCvgRCCul5UhntMOcYqX/oNa//s
3NyX9UNcjkUiR7RhFjFWFBVO1rzdpnd52cxwNZskt/79B4jNlJs3XJ8Cix6m7JrRm1L9B/mv0xJ4
LWO5juaH7AuyyfijbUvjY16Yc5uQS5xi5rqTk0CYojrusJgDwJe0JSSYh3NsMdh5kyU1nejok+MQ
jwq9jrPVQC946y1L9ncLw7/W+HwO7zzsD2/Z/IUfiHiRF37mdpCukDJepwoR735oRD2L/ig2CFg7
AQshQ2R6aJAXRoPhjt3pFwYA7rIInJMMdjUFPjU6TCqNyapW06iTj33qWPWo10AuYdyjLzp6WP7E
AlYV1oJx3nPslPEPfvrxiK3ONP+soHjcm4f44czLBk46SP7ZaiR/aqXdsIUdzE5UHizhick3l/B8
jgHzio4DXlOoQqwqwEShpPz83s2l9GCd31D+uVAud+d8HpZv95l7b6rZhtFB1pbb7SlUiert9nmB
JDJnZBtW1rHKVS94Sql1Awuiu8aIl0qFxoZ9bE03yMuOzr0f/0r72aRXBzcALkP7bucD4JRnpJIz
lgjI3bwMlc7kV9sDEOSvhZXxi/G4rFOl16fpcX0nOjxm5c+lwa3KS+OaewWPvnsm9qK/Xbf1167C
fUDt6I82CSR8TeoTvNW09AhhExFSHlbOZdrvRteejRjqYZJoNnr6p4EAh88M6xqW9OBlPDLHv0A/
fNg59BW4EXSh7wd6+tWMNLCdWZ3u5sRc45yng07GkI0rYgA9IzUZ4sxVBy0rTzUD8wNsftUG44ce
dFqgxbZo8Sj3WbOLlPQXp027QVST8elO5b1HWVPrMGS8KVPAg3tlvTCAZrIa6ibFrbgMI56HR24h
Ph5Ws1dMMhOSL9awHgiKR6kKYT9clqzt/OO011y2BcwIvR+8Dil+GJlfCLkZ8oP3o/yasWdB2rvx
x7k6j0k10BvYLJFXUBYdVObTGGqMtpOwSudMV6PHUgal8wOZRDHPILD0IWXge9w3HnLTSKpms3zY
u37tgVPc9BvakmQmw2u5LfUHaAnyOixjUvtxtc6Z1ZO2bc/h8sf98LvObh40Hlh8aVCuyPPnD57i
ajJg3htEkP+2uQ3BMTVBqt6jrze4L1U/8x7RDV6qSRjs/sJHyWBRZI5Qd5kAcnHgUByHmAAZ/0g6
syZVsSAI/yIikEXgVXZccG/tF6LtBQFBZBP49fNx52UmbsRMXxsPdaoyszLbg3fH7PO+xU7sIv2V
W3k5FxbFQU6dd2ZNhvQNTiDcBMAaS2Jtu+1rLV5HT2C3xKpdvDBeJ5pZTObVS09dUZ30yJ3d4v1g
9qpdRm7k5psZqg42o3Cv+84SnyVC0Sm+29TTvh9HUee/fuNstOZkzZtT3jpFctZaP1IDXbvO5I1x
JPjFn2wJlnfp93U3Y2PDhp7oPpdPJ7oQHOyAl4WoS6QAzT2CdTQq14SQ9R4MDPFvj73EU3da3nHZ
u69n2/gjOT8kFAKVb7VnXiRBojALnoY8dFnb4l9v4cOI+7w5+0idQnVLiKMltk8J2gILS34O3SH5
ilPz1iEEfn6ka/m5am8yiAaViVg4boySLc3VzHoFtTmcJhO1+zeLYM6cC9ODZhydJrHofnEln76j
gZVPs5lci4d9L1OPVmrlcV/onwxS984mO8lUVlko+OKGQ4rvW6l746rsKDk2R5yWBKqIxak6eBxV
yeKaZQGNJyDl7jvHZctl2Bn+ZmEM2FZZabXrOfPslF+apXTI0QPQemx6b/SZD9qVeKZhC5+nJoGM
TILcwzlr2aDTBscO4s9oC4hxylzBfK6nyybadjMb5DzFFOa3IxCA5wUr2Nsv3M6maDRkomQc+SN6
korD7XTJgsNIyt6PstcslM64HqmmUJg16gmnWOsNK4gAcaAfPOsj5vLRFzXjmWOQXuIL5dFAPVjW
tPQ15ldLHG9Z+uVi+NVtvXSVhy0c2WTlLc0wnYns/CMhrokGWBscIF9VtSv/JXoGXv6/2pKMDGQi
ka9f34AG25rjxxVzfy+FKuDWHvBkha+Fvz1iOCWv8i++AHzE8ArLCVEzDiOrY/1kvJ5s0uPrSw9y
LG6/Xp/jEulU9okz8fxL7E2m7zxzJYiMcjUIZ/llzxGFLZPRnkw/jyXWJZIN44avEYaUkm9sRBar
P6SjElvTOwgNH3s1ZbsiVDBxy2WJPHaduyMeSfMzcBRcN7uo7G1w/inu/h2jJ7Rg8w0GothcQBkf
KJesFc5+6MxnqZvAlPEtDOyhJCBMpvpxd9DpjUthY7DcRkuCXAFlhIeq4ViRg7ieA3R9p8d4Od1q
csMtPM3IUW/3BLAUvnrEi5yeX1qLwSS7mq2k+YKBg+L1cOOdsHm6zYFeZnqs7HSQ/WTUtAE1LPqF
gLk/zbnp2yGU5reE4LBXGzyv8+VADvALBrwJOo/uJ7w7mTDta58eGz1kuy1kbpRUJrHh6SRPU7f6
pbqG7a7scZPjGi/vx/dK8cvlCDS+eaZu1W55wjDtYrfrdYcp4B6OxDuqy0be6tRh+hCY2rPCko7h
3+0JNSy+xR2exmuuberiNCkzpTjZ8sF+G/J3dH14saxVe7gMFo4Ch+Y3dtgGIA03Medb1L+TNxWn
bEjt6bfotsKkbmQEIESEMnzKPnWkZeiJf5i9PK5ExACw/ShI0M4Au0sExh6UXUaHfgZT54nmv+q+
od87odvRF4a25i/RPl5udAWXkXum1jgAR1EtEIr+g58uqiYjsLrr7fqouQzCKJk1XN0wJtNdHeuS
twWZgKJlskM+6teXKy9G1mYSiktFEoiwQcrsPWmpvALAU6MTWuTr2+ssaKcHjFzsJvtqWtKmy9D/
YMRU7E5/lGBOnwgQ98VFXxPOIDjpuMF4j+tUZhz5iR4Lbqoa8k4y+1VMo8BF8TrnkmsIj4VAHeqX
Ym6//11SCGNN0W0mhRSDkI7h1N16ww+9GLFUxka3QjyI4DMWXcBVpD2cXCvfAQa87VfwLNzX1wix
B6Sg2DxbW2aqYhLzMk7tv4HjjwtSmfnNndnCSh5ekk8Ri902sWVQNIWI1HKbGADMKCrXmBcVPm8w
FlGSLRjU+yInL1S2pMmQ7MkWG05e7v06vdpMN47yWoLYOpHqFNdsR+4VW8RYGQ6n9Pj+y0cTQHtE
RJBbqmLXhRsjPQFk8YZxIZ7QyI7zINUXHW998IhpDTHHQ1RadSBgM+IPaXt6c4Kj0HSzBPz7in0B
cUYXyp3ZkFZLo7ySd4O0iI9v9lmfQe8xZ4xesiOlKnlsm3ydZ3aF0xnMMLORYcenyR8LNKG/1fCp
OV/lrnC0in34oE/DLONWa96/L2bNNpx1TlSe+HSKYo2yp77ct8I8AdMr0XKzpNGbBlYENCKs32rb
4WTMse+2GMvJZeIA33of8Sjupnf8wRFxpW0gI8qb5/i3L8XeSi/xqf+osTefPCPLg0BU2Gn0n/iV
cfjCmCl3rZzk0amR5KIRKD3h6z7YKX2HbcZ+Wi3UCXKY5tcTaxiApuBuMnhpsxBD2Y0jD2AnRgQc
X98t2Gb1QX1FBIEVIZ5A1VKSLf0I4HFoNw8FHL5rzVdwd5glHhobFlqOCulLNnO2QjhEjEHoxLGI
U53E6z9U+1tiK9zkSwIorvAdpZkP5tyCoXKMVjqt1uhNX9miY17jcF2GQMFy9vnFiMH8i+flNO7Q
isOjMNnCQ37+KnbPXDL6n5j1icGkGl7PZz7/Q7Kr2KRyhsyJsGHVYlsrdwZs9090ni0Lstg4ptkn
4+XPhLHPPWGdLjt7DijI+vRqi1zSvf+pwQMN4LX5yo9KmKw0w3wWgHLqHjC+Ja1v3/Nxeqs5xAvu
DAQTPOAgdUT8ASetFr/oEvRtWlNohnAMROeLGk1FMaXL22lwXsAr/6cbcM6C1u01UyYnm7QEXyqw
fR2+GefVgVI+8Sa5qX0KXz0l+m1z8WMp/1XxRrp7IE4z+SF7EhHB281snJPdaDb5k5TnFCj1ooD2
GTaCAOouzAvInAgchd0ES0UX8Sqc08xTB0yslm8rx/b1MgbDD/dE42HjXt5irhOwkxLkIEh224KT
P7i8Vw0qbUDzlz1Gu6pw3gb4SCK7lcFQfbcbQkiqqaWT514+0TUKaSknozka3lxzQAnqwdLRCTN8
IWnVcUhY3f0nmdF/DDTzTwqusqsqa14QQGy9n7/GuHmO3vyEVQ+uj17lsJ4FkochRuME9ZJt2MLX
+FYbMDTGLA6F09CSOPdjVJpz9qZxgTIwmTV1PHrMEvsH3VUvHOLn/mmSY2Ql5i3foEejCZEs6vfx
RUIj/Qa8hIMNsyvR1P68zWRfhMImXj8ZtIxF7KMsHr37pT+0EOh0eY74V61Ibi6cVFrI3z2qn56X
IXJYw8Dm9sAackwP9zcdG2rktYCrGt9uD4vJCsk9ZBxS1hDfWgM1PPotEJVgzZBjjvv5ImfM4As/
y5KVAXq3bC1w1ZAmO6FEbBdDIoAnlcBD8ao4y/gGRd4xB/2yalzNIpLDubVyl9aBgWAK2/ImE50h
wFzRaZZko6vmWUNl0t+SNdD+6rGUvmfsdm8i5ymg1in2zxDDsAl0Rt4JEzmCx7xcw2wv9xEYyH9s
y4n5wAr3oB9nbpabJYc8HL+uCZtV6j7/TYIZ/arClBGqm/rCutUCsRjzNBQkFYlypK7yc3x7oNP7
Vly0hTEC4P2csYqrSqy+x1VOmfi+f3XCtrZil2iuPyOkqS5qX/uOAmhf832d7doLCid+Y/S1sU3f
43YUQGNdUX/wvlQWAC3f/KYrbUlzz2+krRkANLpjd6gs1FdLxaqeWz0K8BnQcJdYqC4/cH7BTW8A
YZgIJzBn9EXZqkbfi6nHotRNtqVze76wn4J7H20NfEuCuabFnV5qxX5XnoFaA6kF4splg935ImdO
YfLAztgVXFokW7wvNAjC+sLI9dXNncfT7h/ee/U6djjSoa4AVbXE73wVryg4+4gTNpxoRfapxQVs
Jyam0jgvO8yrror4btNyVCWUgNIiPf1dhzDxB8B9Mh4WCm3SXHRQ9a0YklhpT90cL6f0TtZrXtut
1W08VtkXmU+1Tj9Id7iCzccaK0ZpiaNmQAmTA5RV27u9+xFIvjFLmutPOFFX2HXcDe3XjcT4lexe
hd2QY/P87bafwM9XZJMYb9416wG146Tu7I3ay3oba/dOTg7nf52ADeq/d0s8GGscon7nixVXNq6f
LZ2EGZEua+JCM3mRavSX6bdgMqZxIT4Icez3teG+/AEDSZ9Nv2UNtt+uZlDNdFMz1DyOVDOuurNh
kT9x41nIu4qlptnCOBWJ32HIsNVyT2qPBZgx83PhpS2fBrW18CPPTk/CqzgQ/Up6Q8sUM1Mt7YcS
Nh9ka/QsGwCyiDe9Cd9NCALCzoQAuuJAJkhLBgoohmzjCuNeEsi+ZXtOjUyW6sQL8slounsX1Fg8
fYvHrmGgKvtzQUpEtlX7H0N1ZQC4TwIRfgeI9E7xNLyeZhfhxXsqTJEaT8AtNn7mQWur39gNsqA+
+oz3FK47Oof51xzNpYtrM984nof/XKsl7oPuGjN6xJ+T5y+bSgyoMwelPskxbrzkAuCge9N2Dhuf
SM8DbEZPKIwmsJW7GfCDWmoV8LLiWvzlU0tB6ehbfpe7wA/kAtozRIUMwFzRbl5StCYEnw9PhXsD
GyEcf20mKxfb0VE5UvFusgGTMtnwQqcUV6DIPbmmG6Nf1GBC2ymR8+1SShc0SM+z5L72TNO3hOcZ
I+7oXlZC9kW8kyVPMCa0WGkRNsJckW7Lzw1BxVqqcMlWKM20xFuRXGM/luF+pmteWKTMkZXT1vY4
c+tVTZgAPs25X1sJFsWsTr6eE6TZ3eLYR/KSHupfFKhowGgFpk8yF1YywZKSFdNBVIsBn+WJJuiO
4GzvP0R7Ek6nX3MgCTsVgni+NKIAN5ygAlAkBtYnjfEndVvERKg9uCtiSwmgfxRfQ17Uw3LqIWEz
+ANbE0/9crmmHzficbmtISaMr+w0W7JG6uer6/gH7LyId6HiPlYFOpOytuZ/j5/+J/K/w/RpscLl
ioqlQC7XKv6w/mszTMveKtmCb5P4u4O4wh2UBfX9bJvcnpgLqAccgZQvgT1hm343DgYSnheywiU3
32p26SHwFM5Khox1nAVJ7G66wS7LrQRC80f/HcHRszhF3awtUrbKHNEne4RblnGbs95OV0dtKXmo
sBCqHYTows9/s3W6zn8LuFCBF549LOSGG+dWoR/qPb4yXtng7Q5vrjCFhUWNzWICT0CBFrCRDpiy
T0FmX/D75bKke5F8sfORyi00zJvoHIgTR9eIAIMuYVj0P2mIIOj3ETmv9f77uZWDIaR6Rb7o6wwQ
SIpEP4G8IDkZgfcQzlB48pksSbO6A4EcMxPqGr0avJwpeK8vdQWAeSvJTOjR9En4ZstB/oMwCbX4
iMUBIleVzOU7MKl2GfH5HV4W0unMn2rXWDuvzq0CEa1W8LoOqGxG84WhiwNZShLUkf7u/vQjv3w7
o+4UN66koksnRiOdqFr6yNk93Grddztf0bkYaWCchvyKJDhDk4CeumJ/vgtjm3798UU7zxP8jdE8
9BimtmbmQ0jgARWifi2hMoM2QUpPMMDoiRxSR0dmx3IZXrXrnFb2fZyz++0K2+LpxNaTynTVN/kh
/27MZsT40zH4iqjisy1OAaq0SzPf2MkBb7YePpNFlf/NuQJawZk35siaoIY8UqLLoVX/ZYRp2r/i
A8LKMH8n+vXpTnFE5Q2GA66pFiZXicrmcop9/G5nAX1Q+PSzbbLVLzU3BE0BLSL0ihrM/uQ/zlz5
Nb8kW9afq3O8Hf8iVgJBpANUyPkRs5/enkGH5U7pJpaIP2G17tYS4jwZh80K+wv2iL2ng6vMOj/c
A/EjC8n4QZOnf5TBM0wwS8yc4UMGVQbZyxwKsa9Zc5ukkyX+CRvNN7bG9rHW9+ShpZhAsD2CH9kJ
C5yW/ogAyQRnvWSiJGZPp5ScMrNqHYDUeSjLAoZRY614M8Pc2+ltnioWY46MPjkYuHHxCnyByaDt
2GRc+Yo9b+FWnA4DRlaRr+11xrJ7vJIO97/ZTt5xCbJZYVe28NkFCIMfy8rj3q2vCJc9ibcKOepR
uj5qU7oKlant5371oW2Uq7Itn1YHmANMvpqvCIiQfmrcS2BBNVMMpVAJs5X2qRJoixhBOPXBtJtv
uOWm3DBukuyzitAf5b54MXb16l+bg0Zbxi0SO63j3VNgw0Z7WI02QxSWhYKv+thswFRiLeze7Tps
3ByC7G4/nWoXX5pdG1afylJZNussjMNyLS6lj/xQ7KpAWXWb2Vd+Nas9oG0gBONXfRzPFYTvRb+U
80WfWzyy7AgDva0egXTheYLHoaajoR8W6ddwkYBFv+/nhDbMMKMVk8da24MwlHTP0lYA8spO3BAx
HdOvtKXYHHAKoasuPjRgiC18u+I/PtLb/dbxZ7QOXTDu2H5H4z5yrjhrDh950WFG+bRESwgomJKT
/OTH+75dzS96CDEGi3XW8YhfP5Zzq5rkFEd5I/lTDAe7nf7c0Z37stnMHYM+zdilXypqrxmmp3wL
4y5DnU5DfH4eE8rbfZNucORkK6Rhe32wZDP1TgJaeGzi3Gpd/hrb9DfiHTsJPw9XwPRc/TFWM/9x
mR0el+SvuJQX0dVPwLPlJTqJ7nwNPlz/3SkM39k5YVsxPs8O6HwZcFSQrnZRXbrvkv/tcXl541X7
ed4GFIdYTa7vJ4lJn00vXNLV95SRHR8ev/GhUCYzvSQcbjG+YjcByePSuCaT0VsB2HRrPx4nbav5
zGuqJREImy9jwpHVcAiI4KBBXWVfQlgc53/SC9UGuTCkOtQwUM/dlFSU2CV57LBj9RrTkPpU6vSz
xQGlHqIxVuUQCyn4KCD3OMJWKUGzUi8MfJPkQHcL//1HSgWv1V/qJ+f4POwel4JNTXGv1FPnpACH
lguJr3v/ROgfWW/sqiYHkjhMXfX6+jAsFV8NSKuUO+6f247gJxYeIHmYhyiC84O4FICXO42s59Q1
/IRiMnjtbfoRlAyAah93z62I5HQp7QVo6uJSXZh+JUrid1uvkoKK4eVqoAr+DC9Q6rTytJTC53Fq
kJ2lrYrLV73RzVGztYRtE2SE7psWir52WES5TXen5JjdwC7phn1pmIpczPl20wInVsKE9+nthmPC
N0nBMoqV4CQ3PfcEPlDt/YhI8espURL/mZHyBGt9w/ImslEcuMK1wY66tXg6RuS1ImvMuOwIqQ1v
zRhm5mCNCI7wHQUxeZrFDnfxDJoOy22fLW+ep27Kp3lDJ7IY3gBDL+duLIXe6tRd26H3CzPl9sLV
g5fDefDUwfJnAOUMLEAfwu4FoAaM0tJ8VA+Lmyjzs7slzJeCW/vMDzO7fzm131rS5cFabr3KIway
1q/Bbexm804sUjAwy4O7YVCmjIw2I0prjX9w+SsZA5D7Z03p7FEKdQ6Wu7GJia6h29UQtE9/0Bfv
0jOg2n8b3K4wi0SPYxMXf3qcqvwGu6Z84LLexjHmwaBvQLoO/xwWmOx22ZLhLPkEJOX4DndvNjOT
tx2rJFvueoTjvQseicFLdyPxJg3rtzfe7kj2yXFZP+plBGMCw/Nej168IyAOrUIHB8OWN6buHpHC
6D/gHPb8JdM+AZUNKRjJDQM4IopJIKKPiDQlMWxKJoJUC9BOitA96/wJuMDkv5u3xCKZr4edZFtG
Gk5SBDzt/2ZrVqgKv+ucxwFBS30PoANm7eYeYj5CRKo91avoO0MNfpR3mE4N2x7x2RLix2yWYudV
zER3D0cSfkGj/ybFLIrPIs7v1eJFHdB2ieal54x7fPBy3FHRTzAYuMPkL4NEMG+u6iblTEKwn5A2
9PO1oYRwwNifJMmmazbSzKGM1zPSoDdydbhzxK8zceGOGG5INmsE7bo/DHzdPjkLU84d2CtTXdks
UHElsY3SaM44cqM70fIl82a+AkwoCnsQN5JVBmVrtfhd7nH/hLTBV7i3cvFDj7BgXWTCsjylNj7c
KFepmFwIefjqz/2p2ZdoWnTfAPFY909PgJnzVOKEWA3DuHYwc81rrQ+Vl/8idNYD4QpoT1h60er+
ASpoJrj6ex0SGvedbOS7w1A76eTHBXFDmVs0G1GzQWRAWum3sbw78K3B4Kkz+9n5+Xw1PTN/0o1N
shGnZBExgiT/pO0twx5pk/6j+AKDu+S8fp6QUdmBt9BKWldpF7ngdoqrwfpx3YC0m8IG+gi2HVnI
qXjS9gGRzWyuUuPvpZoKcLSKigKD6b/OpDPuaZrVZYe8TXi4/eC/5G/tJKQBTX+Vg3fOSjfvDoBh
U0iO/nTITJqEQXdL7zzOa9iVtsP43jG8o6djvsV912U83Ivfd8Y7cH7ZVKC1qjP9Ld9XVtsv9qvf
Vil6XJJ3i5ea9IrFLwMLI6Y6DUCVtoCHSQC8dj1qUNiUYTF/mMPMqgbwZ1MElmWqohIDdVzaFLnu
PMxX2pqb3xX9+TE6KlvF13/m2/kVsh1STb5Vd7yfwPVBvBnu0GzfGrbwrhI2LxZwMPJJlhaH7YDU
fhL7gTPRQxB7BE2csJPrzM41nSP0CSuDsVn/VL1VS9asWhR/sT/uNXYCrwDN0nFeIZoesZKdWcJa
2zV0kgzEvvqpcqOwRk46lAFlwD+t2T79U0JM3HZd0AGO2Qg5GT+rZbJuO8B2mBULCkbYcHpyqjnP
ikUR76UsUgGQc5wq1fO3JsEawPrIkDTYc1chwA3+istY9bIA3bcHE3eKtugMMbL9MLSJQecsPk8z
9KMJ1zX/92dbUjViSAgd4K9Csfc97uJVExT0Q6XNrHHhKzG+0OktdMl8IE4TWIClNlvgYlMr7Arr
xjY+x4AtgfT84N4LBGL1dNxCXM3Fr1AnRWFywXmt7gX/eOSQKYQKKN+aK2EzWn3FWx10kEp9ppaw
8/latavY/GJPBxKV4c/YqtsUbGejoVA43U9z+llP8KtTHtJZgilN9pn0XZIDaI+090A+7uSRdneT
D7Aupl4sWNneuGo+VyBTBPentpU1O9rUH/r+dauX6W96Uq/p72NNhQNxoUn6NJ4OYgKJlmWiEXZv
mu5jSabA3BJwhntBBagLCV0c0V0PewiQTuGIcT/maBFw+tRgcXiJENnO90bn18z4VAAO96J67tHa
GN060T6L555b6qkF5dxsuMAfklmdFMOZMYMD8YWMYCFqqptx1CyJKwqXOGxfu8HVZyZwY2YpkHKZ
3WHq7cWshO4lB+QUwZAvgxKyocxuJk15DeyP0uykM8UwDGIllVhzyW6Ace9epq35BRUiDV0epV4G
XL5D89FXXxmag/sifu6m9IqOW/kiOcyt729YIZy/TvqCg6+Egrhm3UEYvT4xh4PoFb8qRn59YGyf
zhS72fpSgkOusJvRBKrOu3UZEaBZupsQNKRWYj1pvZ0e8AW+BSZFfi6To44Mxi7U5biJT5QXVfFb
7kPJyQCgOCawPBC+qSuxdW8bX3qDHOtLOyn+QCDLTstdDc9BJiMs6d3URSuzuwfaEIhPb8zcyfgP
U8X3DcP5k8F5hcdO+F3sUWRJVpRQO/Jn9dTFfImW4Sv0wpT2X51/+8qnkrtA6a6wxDMj5cA8yQRo
XJQ113djFxsdgcpKNNyvYpP9iCvmn8Km7ikrnKKbXQROzBbAmjnkbj3s9Jfv843qItSutU58MfYO
dg0T+9uKVvnbYKn3HSM8q6weTAW6RtLNWltqEoMUBOJoZZLb8yM7E3uZSQ3sI0vrthLuYrE5rEsf
NdDj/YFmow7695T+NZkhTkaJfWh4ERtA6EmhPaTFXaao4RY0Y8dC/2QNUdwb7VETl1W0R+8Azykd
2ltx6umA5ptqjl8X+AOnkHMNTGVfpQehOOWd6JQNf40sL/Rkh/oInAvtLB1iyy3JigDLMKwjSOri
HttRvSkbiw4ftY2IWRYvlIsMANneAFsPcYH/82dDF7nX2Gmr3JkdXR5fTI38DB99LSlh3nv+WSCy
T3dPhv75BkQa2Jy3bDcc8m3Mmt4RQm0CSR0Jc0AT91wFTvGxb7qV4sRtMAdRlU2uk2v0gxifXXQq
JYiPdNTWsr6h2aCqBHAHdBa8Lw/u/T4gro3WV+72r8Z7+7zuBKS5P3RM65nZoDpZZaotAbMehW1q
xprFMxe9rseOZk6QGYah9fJ/qS5EXVY7PQTCZDlDcJb4JyOwkDFEcz87f9axUkHMIF8HfTuPK306
9QcNfho0r70MMYJ8Cv0FhYVH7s9B7F7eQ3czxXms2iFM3wcNTZEUvF5mg/oLvkHzh7/6/NyM3A5f
teLwTURZoKGfkmfWG0PJyCYlimWzXZT4SEAbzdd3jC1IPmdBfRZwUKsh/f1KMbEwfvGVFvaMc1k5
hX/fDudxNd43vMQtLY8tVP4QABWXF2XXZp7Ird6eGGrRbH52kiXOdpRN+dLoPn9qRqfNrf7SOSnp
iUgLe4d6izG7X2LIZTEvUE4Xwk/+IqaEFJ5MXwh90KjYPvPpK7xY2P3UzkTC7x6uuJwZZpw5PdrA
FXhUgeAQ8wMm1hd+mEpp8w5syc7aU9dbGNQNB7b4ZmG6tqO1zO4uVt0DS7oi4AtU6FS9dJPbjJur
OuOaMY/d/Ge2Nt6LaB/J4YBx1vtbWOl2/YF4DBkT5zVbqmDp+BgzIysLrXcLqvz6FfLAzk8oROru
fZcOAf71+sstXNrTKZuvXlIGMPLZRIc45hcHOgFZEkFJCslTSYfCE3n5O7VMVAc+fRzICP5SU6bX
fzJz4uj6kdGRAXqhWJiDfU/OEnEAg4D/GA4NkOMsNNCTaLBNd8uonEQ+c00DbgHKxPfplmZPQjqO
9F+EdCGG9gGeX0TKojmY55+y6M2g577yg/ZePG+xvvjblHtMBfhjjeHm4KcP+3F6d2c5DqJsJ4CC
vyAeWBDWKUcg+B/lbxZ2p+wiyMH4qdCgMYS/GXr3LyinFSaiTvud0OOruD1G+8ftXTgRrMYY5n7B
t4FlWwJII/hl62h7pTDVzdxSjlnE9U1clSkVJCwcJxm0ulOO3BLTzo6suDrqAwC22JZZtZbO7beo
+RA6B33c3kUPvo/s10tnw9Fq/mwIH4L9Qq2nnFsSK1H8aUvCjvhUL3qKbUJLDs5t0gh9vCxJ2CWr
OKEhai2A5Xx0ZOGjwCXsgXaPVe4JDJyv4s4fwoZFJ/K68M2bLeV94r63U8Np0nfLGwQS72/62wFp
sst/aKDKuEw6GmDuxO/3qQSVDYdRKyw+MmYWNwW4R3GGct2XJpq+uTXh/C7rRqqnqSe0MdATKN1J
QiI0sHx6SRPm4hIWslkysXVY0PJ8qO5ezZbOof7GDBQqV4d52vKr0o7543k4KJX7au2gzczn21Vu
z2GVSXanbqSPoqcf92XxUqy11Eq04FkG8wfBfY/Maaul4GDnzPcvTl9/zXUKpin7ceJ0ygbH2EEN
RSIT0Am+TGn1+H1H1vDRZXYWzm+cPhoSL/rIrNx5iasIBkjyWnR3kVknzuNE/AOxxg590ZgEItHb
JFbZqDWNbSR5Fb8czIEWcpGgY1c1ryDKhbZcCOSMI7cSaVVe14oGPMv85vEZ7QyyjUPC6ujCnAxt
GJsJCPSeqBGHO1rb7Ws5vgldXXBn5y3bQMQDtR/8PQ+6VLo2Pk7xS1OWhS2qscEc9ADv+smT2utp
7giZDIFTGX4bIMEMXqrZiVB057mTbpTQwH2cgwGjvRjP2QW1E+I93GinJAH9BkxNfgW5AHvE7AAW
OLEjd0TcQf2uLDThgAlIGDAQLzwRXRa+n491xFzx+sQm/tmvknqpKltpr5RuFMGptuuoArJh2Z1e
tc8c7b6pGld+sHQRxWtUCBmekIgrDrniZmkwP0kb8dLOLJmodFo2eHfxmxmvh2igN48WInOUauOJ
UiZmsn1bTIF17aUbCV36a03X/2pxMWkJg2H1f2Dv4BAXofHJtgaceQDlXq+qadRtfflUBNAgOCP8
AgA7OIaalCUlrC8apOvso8t/ItkuEZPO2CjixVuPyNE3xZd0YUDPVHNQttSNhnxEIONSO4pbo1qW
hT8j8gtIYcNT+eSIw+o33DfwRrWPjGp2bkj7pbCwWVYGBsyyYdE4qnqYj1527r4FjxP7Y1zfxAKR
DPY7zsnxXTSksWUWQXzAroZPGpBTgvkHCilYVMJPgaQgrEBC8hUOaeaOYD8XQOe/NxzSrrPjx4rP
IMXoeI+0GjWcCLx8KENMrqugPTZiqBX4MxF0JbjR9/iXwp7RbxROb14rE9ToHXAHcaKE4cgnWbyX
2hbn8jr16lkAAa2wuFKsQBEf/b8IGsV5B8V3zgVzG7lpLJnR/srooSoWqVhVunzdpNS8n0qSOkV3
JI0BUQM9C0gN0u3B5QWogTz3GJJTIuyUDTsP03yE0/L27XEJg6WKC7oR+hWwo8SaYQDzZhUX8QWN
ERc9QojssxrD2d+b9lDjDhnNmsxbXztrX+QvYu/1W3MjE5mRANIhLino263slokuWqd2XI8vC+O7
CEgYlSccNFAa6qJ/GYUzS6mWBfKxCZpYdHOPC2Op06odiQT8S0CuVn0obYSjAdwA0VO9gwcqrdel
Y16k2bFiVrye27f+sESABvW1rqONEq95L+qKjZf+5aV+FNllayLyzFjkGGjqYlz76aoHqwJuhmrq
gyENiTIpBa+I4MfO1ZtFsJlqSopr5HsVIuvtdW8QUVO66Uiw/mkUJXgR/+6LO+nlqJaxajGuvdI5
3j9z9QRCGW1UFWsmv/7oUzTjVi/4ebNhmFnSbLw/+GamlEjQZgM5mRzmSahkawIOoidH2TZkW75v
cAmQplycp73kDKjGz7R4QD9pXL0pyEqDBT8hKmHbhd2INMCaJHyzvernSyLhrjyz9RMYE/YNQw6b
Jj2vHFSB9R8ExMweXOVzWrcD0p7pp9cfcU3JRh1BuhfabXIHniJu+Q92/RXHJ9K7uN5iS/YJ+MEA
nQ7gI2eV7oJCv7k2AkIfG24D+70p4QlBGii8prFp0uVhNq7pERHN/0fSeS2pjkNR9ItcRTZ+tSRn
DMbEfqHIYJJJDnz9LN2pqTt1Q3cDtiyds88ObKbTLPoxN+kpyHATBp9TNJLUoy5aRzuUzDWwcn/M
P0iP5AmC5pdNUsEwa0UvQoja4+eKDG6apFEfSlsPuR9dFrwMecuCJ4GHeMTZ5hCMhmr+JFZ/LaR4
JTYFEk1d5zaq7/E7aP1VtzGpCbQw923VFcD2jYZqFmndj5+fdQfQ5O3wEHr6XhFo9KZtAhnRiTTU
hV+atFdk/MRv3dvO2z3ZB6WEDnZXYMDYyVj2h9Lmq46M5ea95d5SJYcPnNHWCADxPOjscODV9d7i
Bam3+usSPQQbmRZENJDRdgXkI9C3t9PyDdEcdwftm4utFOAWzbFniQ7OMAuSWKIGKmf20HbSS99P
yUCGnNPo3JHXjUncVCaLlp+dqexsaD+FMuj5aZUBb8rwgQtOjQZFS0I7p/ixMAeAdt1alE2JLBcu
w29cfEYNhg48rjguXAlIWv4yr4m2ou/fb9KtDh02q23vrc6TprhNqtl5d558f6PuH+P2ctRFAwYa
7lbpM77FPYyykcigreaSQkQGFK6GL4rdp/wFpC4/r3/54djBnNS7RRb0kX9QNQ0cTtPUYPbqKcsq
RgzazBJdDA66X+5rTzbK8LdSfJb2Vb552XqEhPeBhCKEEUi9yWV8K2t6A166LMy2a46vcIAJ34MJ
cctm74I4KmnBBsqYHYh7TUs9plltQf1Iqat7nR1gCa3DGa//s/pexhyfWSXLqIXrHyZlTXLc1kZw
oybsiMuH4l9Xm+s3Z6vzxo6rlz6Iz3MgkzAN+YGbrN4whOWXqtyiZKslTedx1DE3VT47VyFgfTuh
isbUmli7e/B1GMmAqObw3HZPR+/WegDWCuG3AaAdR0CSUBMhD3QWP6Y1b7t+BWe6rr5c0WQJECyX
A+0zreJVW3zGtW0xP6ShNR4CyHkFfyGbsiMb8j1pDkjhWY1pRZ5pL77v6cG55UZMjhBBdK8x4+Ez
qIZadzxy5LDvdk4snvDjgrIidSTgDmcRyG3dWZYjavNeuDP/FNSW283BCXBwOnRd8XHP8FU3KKdo
Bhsb3VqZszvcyslRHMW3QP9ILisgUwW3petdIXmEeayJCz/aLST12PBSV8GHuoYlWXLIWN48x78R
oywsPSArsoUtr95DPlLq3ZTIr6Ql1+u2uK6NP0yjmgnLOUfhhZ2DA5vr4t5EExgbG0Z+ba4hdHoI
DqdTCiUUG6gKf7hHBd2mB72QXx7S7vuyx62sZNWZYQR59Vc46vwcKy1WCGAAd1aH7grYkVPU/uCf
dRFg/N0NYA8WSLhX5LmXA3LJilixoAKPzybvIzl/8poNGbLU2JE7RRFk0N3g/0+yriL6g9LvVslf
f/MCmH3wVCHuOCdHmpAhuh9iakvt3AJSXsHPKSal+2UYeJb1HyOxTsvBCAQfnm7Xfewf6D7s9piu
6m34nXPMZtRYeQig6G/OWiGyvDESw1MGNncfMjyVGNQ1zE7B8xikQQN/pei7UBDoKf7mkRTQG43N
IzBX/s1EFyyueP4A3b9+sjbVvgPHq4yMs2fibpCLzxW9fnCCrQHvPWgHHNJ2/yKeo5Y2a+Cl3hgs
59MPNYm2NAIba8OPOal77XDeQmCuO8vuAkVJAwU8kPj6wgHQR7+EBXoA8A7niLFcF5gZUTSQ7KAZ
lmNcvwqQmRNccGoGejtQUVg4BY6QTI1oRscI2PZf1DpldMSPEUS/L93O5IuSmgZ4TSEQwXxxNYh9
UoG1B6Olll6lAKBPHIu2z8h4jNinqE0r6BgXh+esYcCaxNmN/C8PSY3L6J6DhmA/chQbk05HGAZ0
ItgI584eiu2XcelxyGn0IPwES054Ow2/IvovphBvMMwrfn4OKjS7Q8B/xlBF7vRbQ1B6SGXsoti2
pg2pmJfhv8MEEXSffgc7S/KLidgCSVIQaQiB4YPsrXzM/NtoS7g3zvUiG3gL9AbG0Ts+fHP53fS/
ToW7UdF03qBUMdGAeGZjk6JOuUMz10QrfI8AEk/Mh+0eE+ZFaQ56Z6eVB622l2kFoLDOaQZB5xXf
TXH/e00t8BSe/cfyUbgEbuuGgWr03FKdeTlscqHUmccGuyPkae2JiQjsAdX/F1xIR4IkacNhYo+D
s1RVEsZK6edjPo4P/8fp2KpTENa2bJKdYU01+mMGAH46C+0pgAuLmzSA7ZTenRmllzAJR/VHZh23
+RntV6OLbrqFj7ER7l+wvW3IV8+jh8E/7DjGuUwcR9n6GD1xfxU/n1bLYryGAYHh6kmvVkWWI4Z7
DQZT7W095Ai/NtziJaIcJkFPwSO6v0MAH453EED8Cnymhm2EZJA0URJBhU+v8PzYsDswuHnIOkTw
ISdy0I81tbPJqiNLdmTtKFQP4+rjTJUVPKMzGuXj2DzPIbaAGAwvlYBtA838cEcOhW+d/MR9+CgK
wH/aGPYnnUmVgL6vQNcw0DuyJcIQawDxMynktFzciJWjrv355eKmawde2/v6HTpeQJFn1BVZ1y7W
Ol8Ev6FSh8ETF2vB7tpaf+bfsRk9t3gKtCZfWp34yQyethJyN6Nwkf2c+qcqyGSTR2v4GV6vw/Kq
4PsDO8AdxH+x78PxZwRfl3a1uSWId/WorqZym9wKj+msLmxMVeHPFnYeDkpTzBsVdqZBZ3/ivlD9
MfypVi7e+T3cRNAbhkYetJkq43wB/zYPngP2y7tTGHI1w074B8mZsbz27MANdHRlyAiRHC73tTEo
4aYujhTZP9H+Nx7jQSyRzdFawHmBCWj+PS3ygVxGszF00gkKKpPVgpEFrEg63trTLCV4iPXSgPGB
pwaZJGZwQdECxQet2HX4/KFw1CQqT2tyYB9/4dyzbMG+j7lvloMHe/BmBYrTlgYMBa5jnwbwMrw4
VNlL+K9kxXUc6KMrJDKncdTuOFC8exRXm34B0sQojboS2HVON13MDcgXDm2aMWbefxkY4zbsDNI3
p5xRFqKvEIU7OWcYKrHOq8gyoVdlFAjT3tBIqHza3837u2BKAoDbm1Di1Mbm6llw7vDSAY0TbJ1Y
Lalz0iHADw+RsTF4nFSH4TI0hk4P2tht0JoiZyzHb16LSJG/OypTioukInOE5w3AWYKX1kP09gG7
708BGlguY5o+MT7WNi+iPtqxlnPb9j5IJAbZeHme2AzAkMAywj3NSJBu8vhj9igu2AVzv+8jZeiz
B1QCmQaUhTbK2eeBchui95Gr33TZpEJLtZZF+Gqp5sP7DtgAJxZqtpaC3gBZdkPwUEs0wOaoT4Bh
Ynjk2uEgZ88IzBe8qlf6xE/8iRtkT2OFjWLAmaJnsIP+qE+M7J4TBspLRdPL9jJAcWqy9uAXceLT
N+LPqrkq3RdOWur+hjqK4k9W5uCZdBi3vl065PSBw9MvaNN4yfuwUSoOeoKQcoCkplfgDd/Eqa0s
VZH7ze4UMcwPhtgpPF/93h4/XpOhGaTlj9+7+mcGt+wyGDFh9uFRVXXQjoJHDY1+/EWJDv1ue1+v
UCJPKP6ueVwRF5mHb7oKUL4E2YgRkeyLH8KkF8NUdYAaRvFpDPjcFlEN8QQczvSAihiJU1AQUwVy
gOKKCc4C5hGaWQKTO/CsiSlzoKoh4Yrr++QBnY+TlzZVzt/RB9QvP0CZhv8+OYUsueagSF6Ue2g/
xW/WFJBmYLdmnrVvyVpeoh+rRhvq0vPhEc8IF+YLs4UEASgLuZXeDybGxd2xPWJsDDfl4/ZWDr2O
CUgZ3i9kNqEhO22eJBPQhqNqmfT87O732tBCcChL4ZXMEeqaba/VkVRBJG31OsjWtCVV0/6UztEe
G6qHDehUB7+054jGHjxe4ZeujUkHPL3L6Duo/0hJWOG87JO6tm0FtPmIbVdxjfMH2DPOC31NsT+l
WfcPBselnJiQF7BNpeCtAlSKLvpJr2CQIfYnp90dvvvqPny7b8HUAhxn8iHKoxuyUnnTbRAW97Mj
3BgqQQ/oEcEcxTrbWtDC1eHv8oeNiamOhJxU4WOKMS/BR5gzPMSnacuh8fbv3cNFE/7BKX0yrPot
pz3/edBk2p7pYDBLVELXyz4YhGfyvf8RnUICD9qRdso4mI1gc+Z4bDmfi+DAo6/DQA/GPsXevjU7
Xlis6twPX8umLmWRk172PcPLLGSoeFxd5LeisVesckxR8NjCgOYSGBDuvBtc2wruB+jcO2o5zf6C
ccXt7dc4PLHpLCCyjd7+qnYsPqu9hvCZoVwbdQ9kVy3noIqNj4telCEprkvAeuw6x1FM6BUKu5u0
1ZabjpGhWvcdcuL7dnVgoy30gJhWjkUM+6ySXdwWYuhNjFQbHGboAxXLCZmNOKErFDAB6kFwhD/M
cXqB+pDBQ52z9OattBBYu5cSx+ZoyUwW6qJ6R6sONFWGPcerw4TaznBbgeUjeYLKtwIzfZ3nHdsl
j5ZUyXpee+BiPEMjuMl15iJrcLXvjsSxZJh913w67FDemDWffcrIrjVndRmzPkHAXmn4jPFXsAOb
clu2onOADVwhmf4BfDXBcN4KhPaAmKNrQ4rHRsDnide5E2gXSxjK7/Hqj4lA8NRZwcxw5IoUC2pq
ZnSoJvCieatOw20OGw9Vill/8JJ1LnCCoBYgpQ+L5Is982o9505MGYaNhBCcagEexa8PwHpEhorj
46FXL4/70ceevxQ0LEe5UUeOLLWv5v6ElgO5Ry03+bCJ+Psz+sl24V6aeoxSTf5fnFY+bKjPhwug
wDZPIBoKPf2qpROP4JNdoMFOYAsGFHWaP6Uf9eqfqfm4Ho3MbrBnBGDbETR6mhDo5h+0C/uXRyfZ
FCtZzHn2RTl9C8R3xKKwKJej30O5WMdBMoMZxg91H9iv452FA/8YoRABZmOaf+hAl/CHP9+rwASW
EwEjmFQuKjlkPmo7Exw5fR/mIcfqdAwj15qjMLv8TYZZZm/wwUOQspngxIR+33WhoWsXKH7v45Hq
WKBkZMKqDJanslIzZf1QEEpGBaCizcVzRpMwooAXm0mXroOT8DFddYW/2mHAqadvEqUgBysFdoGh
Gs6Fe8aPiJxIpeNwr7xJ9SN7CgYjJEAOoT5v05pP2tHQsDkIiaZAhE4xoJrzSU8MryNswE6jUtVi
MXiqxp+Osl5gRX3XUiWPt/108Rg9DsbNMey6FlQ1dV/zzCmMNwNmTvgTrdccE0teaBLB5oa2gBZl
/gvYyzpqHs2/2+xQ8NS57O0WmJCMisOc/QEjWRldZ+Q42d2rxL5UwYWkNtPWntiM4dvTRBFjja02
i+1TzooQDiRKalIGNRWQLUwrv8DHmclyKnTkEqXD3Z72PJgy0WoYRR179F6O2IcGnSHd+gMDicvh
OMMruVYcZfw3GT7cCT+R6+foxIEPaOCFn/n4m8DA22H26EN0xYdhUuCybfs9xg2KtAbjIe+9wQ8M
AbM/6qQnvx8OcYvtLhbVgnsqnmi1eMWiCrGvYiSBqhZuAF9LdF7dwXKCiueadmqiuqyIvwxYXMUr
qfD78CGooJTDLNl/xzTOEUM/Ue8vvFKNgSTd9ebTEbh6FyN8lewP1Gx1wqq4Vsdx323VilJmwGsy
sd/BnbU4IW8Bdbg3fIwbqlbGFm7nKn2h0fv7oYFEwIaviL4+zS0GS4tKbybsR+F5nolkZ47K8PCh
LcQ7xz5AgRd5oZgmJOAmkiEfDtkL4Ah0EidJ4M8GD4m/HmI4Lm/XkMOJ+bGZpJIMwDnDVUXiCiuY
81L0YJPqd9+rXf4EKaqhDAwVR7e7rOGECR6WE60AWkEM0S9R8cLJVHuIfyZ/FnlDOn1JaZttnK9A
x21U1mDNDG5mXf+9gdR9+M4ZMg4PCfR34kcG5uIPXXbr7dBXoD9ztMLwA4Q4Pnq9vjh9uDTYZP3e
3PLk0xg9Z+8DY48nihwHjkPC7Wz4hncczjCBDTJhQPbO/8wRcVXMEoHFYOjBK3VRiEOdT2/40Gj/
Xk2gBAHxN+U6XzYO1HgxdSDyRo5y7c5rxG7BwY6AjiLGeb4EvrBwpfUyBC/y+yRi4XD0FBjSPt2/
Ia4o5d/zp6wWsx1si9jhMeDjEXrJVXAa/YbGDh0UPuaLBoA5xsA67+lyaGeRE8INwMnuPTv2pLW5
/IHhjrSJqtaoAYXB2mYXBipACH5OYKVmzgtx+Cl1b4NLcJKaWAthGmdo+M0nGHoMK5o5ZHWRX532
V2wW3J82qad0BUSSKXbDym87tzWDUN4ggyqkhkHj0CDFAUEXpCBck6FVTsxFTuWJmcO2IbDAgiMN
W8cCBMLvREdvnGOmIZiL6dNv22ZVd7QAoCC9NCMaWTFrg/VwchmWQTnqMkqA7fOD0OnCOCtrSchr
/Y7qw4OUBXSPLdE/POF2Nr0LcwL2jg1RHW3OwqOidWyiXNkTbXmZaqAbY/8xjUmUcxW62oagsuF/
aBclKKume2sjMph1OyF1KAgeRxRF5xHDoZVPxx5x6wt2kGKD7nZC1TnkmuYtZYG8DwscdDkhOIvI
O/y2Qphd7mfSOPweQ/zaW+g1R73Z88ee0Tg82K1gP5BjPuDqxwgJR2aaTYrCLd4+UXs/3PYh1hBW
sBggt2X7h4FmOTjcPQIQys608jnemy/vOIYitfj4TezBirZoLwjC4fyCqdVVtHs/ZrQsy5eN84IV
Myrw6UQMMVz5PpWo8fDQE/ZyZ0UAoV4xLPA7xWezdK5fT5POLzAuWNUUm+QhYOC0J7xstSxJj+mT
S1LDU0GlajrWFjLxCwOSo/MMzDkEdhxSf7QeEg8+AAcYg3AxQbAdps9L+NA3u5EyNWc+Q1ApiCQg
2w08wxq0hkYnsM2/FQws8eKcQytWqxMGQAkgfcOCs+A/sMJp6xanb7kFVm8L4GY6vcqpz39t3BIg
jYcAzrcBWYhszxgLqebmtDlHIDX8hCMaGwGHR9M5tsyTfkzR3Hxwx6FFXP8MmePOnHSwg3kCI7bm
mRIC6TYUj++omJ169gUC5x37BbqztZY5oIrXmZkUkrzD42lMQ8Sz1Uw4pb7OyWA8c5peyqB1iq0b
QoHBysFzzqN+gEUjrI3VpCo6qv6yGz7csgQrpzFnhDPupcaM1MMNU44RplEl5kX7Hj7qeEo2YdoV
895HH/0sR4flmw3NeRnjUn6nMHjGp6NsVLIXSDLZnjO8V5ds5S3qhxdVGIgfCCoWeP096D9mUXKF
XdqkE/xIZoMrfYJYzcn4aWFMg4Uk0bcfSK04mjqXaYVFBH6v3BmbledARbXH3PmLIucz29bs/wk+
M2eFr+ywfOJldfEy3b59B5it8L1IL6wxNFcaqmb0xgwWfi6DJdMGan8ZolfZxGu93fbLPXNB9xP+
2oFLT9OETMTpb+8eoGExJzwR02MeKq+L6sv7eWXHnmww442H4/agHVJB0HXf2PlQEQxp4F4Qqa9r
RbNrgopjrk6Blc/rIXhbRv2M0tbkweiMMCI9k38uWiNcVS0Mw/OmQIDv+JgLiRzer/akNVBCnhzC
qiAsnQc8F1Mq2pFDRWFxk22Di6exCfBbdjFgMe4qnVgBek7leJt2Rv0eZKomjga1HAMe4VnOiRo9
MRZw4bq8lNvYtccmTop4IgxvnB72GCDfQx3OpnSbAq/j3MiuAFYpKFVcNr27A5BR7rumPoD4IAj5
q7uH4sflTELXYk7tuWZrgls1A604759CtCY1RgY8ju1a9r6esYecQpv1IpYuuh5+cWkQ7UdRTPAU
Fj2CEdEB4Wqb3Wtg4KWQEy3NPeVRBzEN+qO38xPquGPk2CC1ASCgM4SS/LCj06z/kkv7u+gG1eEn
5riK5trC0fgT4BT9Sqc5mbD0Ek5ySJUAEXRxjNjObwZwxewILTBBU80qgQDEjHfxOvS2PHp3Dh54
czfRhTB0BJPfrbZV3Ig6L7mGPh6DhjKbMhhVIs9cwY9c5/X0Nmrw6Dskv3hpDQFLW/n71+CRli0B
P+m8fT3EE0ql38X6tfS/VBy60rHzgIMaanfUiuh+XwmUjAGZuPYKMqQ7602rzLbaNpx8WF3Nwvt+
7FnXjM4w04FOpv1M8Ntsr38jwGOCdqGmZmkHKzTN0zTbB3zn9Ooyn3MEjqgCdamsN2XYgtPVCmHD
w8k8OoKJgkCueE5bxMK6WOkZeIlRaXlIhBlbBqLsDQSjZZwSzk4j7GClQyovhErx3aEzEid2+BkD
wM8PHqq92mY9e05kEsDoC+bvO4D/0/iKx8ujo43PLWkmK87sLHoiDMHTpn1VRF41tmD9wFWghhBe
j241K3cN/DROnqZ+MpTmms0b6I7Baplo2/U813/3UATbhe1lTQ/S9o+HL23s1b3Njw50MK247MXY
wiXXPUMyuEG5CwcCOrPUdujWMiSg/RAmFoMlHne3wJ/QY7OuQwEdJPT49pYJzPX14Dxzx7gwSMQZ
EbURmOop6vwUXBPYTah3j9vzEMz3mpyHh74JqKeumYLos+cefO3060HfY3RbprejZH+mcjnLnJba
be6J8ht9lqYEeGLnYci3h3OC/wZ0G4J9kBHmuLCIs4Se6X49yDCNBDrz40Z0ynvehI3xVRjDtksb
n1atZswQjDLiWLIFmuhpfEBxFCPHUcu+4mloOZe0yMfnldM+e9OAW5mhidHvpMW4uB5cMFrB8cWS
fSbjlteQzSO+smOYQxY4n92Q1uECPs0spC8RJObP2Aza+YGTE9ZmgI3nTeZx76IVhx/wjxU2Yx5t
32tytDbVNWgf2r+hme+yuGgxSLoG394T1JJXUyZRsNQuTM418RNxI44Wt1ODZLzL0f0oCAxt995c
GhpEYdbBHthVOIszycNa6zPXnbYuLdjWWNYY3DAMkui/+xiEkYxB41Z/k27cl+NPU2E/Pgbbv1Uu
QGG8f9GRVjBZk5vYt5Y9CySAf2Uyy/CXFoBe48pgAvXt5LGnSS+ArwiqYoaTEKoCsGDPS0mqgUKU
huUhzk5jzHqynD/fhBWz0+LRrZp8OUdh2/40nI05p1Imq3yjG//mQ+YISBlh7CE1gHlW7jsD0wbR
MPgobj+a0yszeX8OytO4AREnKFt7ShzXZRxriSd2rSTUdTBlsqHGMv1hqKCh++tvcPaZB8I0+GK4
CHJK6zzqyx4fjJiYZOODaHB9eKvtmDaBoOaMuBFtUsC2z8tPtC1Noy23pw1iTYQNHB8kaYx+scmj
WzXIhoiaDeLreZIBjx8McKNuw8doAUkjpyKmYR9APmP60019nzDmnoy2FQ3McM65ceqFUGtZVqj/
V/aSe3+350eg5qMypmgeT2E13hfcPDkyNYHGuHnVuJVWmq+LkunyPyjtrI5YPOBCAR3eAC9rAF0g
3JDVJQUfrO35F6ftFgziC9eCnX+1/UZZ3KdYi5R6RNdWwjf9Uzu+xiAO+j9ACujGHXv58DFMYiDb
VUQREqmkZecsbb5MEf2wNQToAfdfiPQukBZ7QuQ2RGPEp7WYx/0FwqngQA6sEe1ObAgbGGwA1vB3
PrnYqii3g2nqWUQabIEzPiuxRx44impSEZnvLX8qpryv7WUcT1thcIdBYcO7ZeWPkrOEJxIEXF2d
gbf9cDLb7vy+LrBmY6bCBLmHjqgu7Lgfpt5ZXvdeoERkTKNIM/xjlQsvZUOlcKR0PAsXiG5JqEcQ
NEJhK3PARZgs1xqb144Man6aucvHRJEyueuMk9I78F4yjzcYzZuZx9vQ2XQRPyVaMu2FewUaW5zF
ksEwLwc74wa9+CJX8PXspdsYknjTDpYcIOwq2HhxO7A9tq/eTQa4FrHcVzZXLwVLOMukDS5DGJAf
3uwZOx2v++HKiDV70WoR0MeXdggQkcZrjkYdmLeOp98hl1aS0wvyHr5EFgaMMd3pnS07hbBhH3CG
79rhv+AunYD7AqngDG7Z8T2G/fKcrHkrB2htV7GM8dujzlAlbaO6j8m6DdKDMdFcwIaMsTcZRkir
A6he3BXtv0FGVXL88D9DJoFa8gS3mV6Ygyjm1Y8ybI/CoAXXBx5WLAKv1CQDuJHT0uY2LYGMVaGe
Pj1wFKhjSy4RmeEACfFH0VAM0ri/jdd5kN75BtTqxdLzgrjiAVFq/bKDNBdJnqmr8ESslGECk9sK
cDvmmqSNBqvuyni4FfGM8n7J6/YqKn5NMeZPqCOggNd2ijNt6HmkyfanbXvQdAbESt39F20T/j83
+xaGyaGa/svsVCDfXyfio6RnxxPT+OmLIDAk9NZM7A4locgv7qUIZ7Mu4XZQ4GQX9AhVVd+ncscG
4CoeTtDGW+fpBB7QNewJ92ILzqj4dziPfmJ5GfVJvZ7QFBEy2RwggTtcB7w9wwnBvjGCJktK59zm
cuZ5HuuU1MgYLlKgoNDCn06spG8zA7eCtbiq1Et0Um6FDNwmzNiUD2iMoQiaax12M5stJJIqWJF3
1d3e7IWGJgYmS3aSIT0CaxSXJsWcfahtj6t1Ss45nGTK+Sa4BFfVYnn+BNpWBPdELTJCo/x5Yo8L
lL9S9HaQsGk7qYaYKZwnbEyfIILfomcY0XKpJyBLzdC6baco3HDa0KBlyio4YaGckayt04W/fXKe
Df/AKsebFAZmKrh6Tz++8/HO0GJQzdyo9kS4ewczrgzaJ668vuCJB7tsqvoWUk7KzFmgIqS/USmb
QhOpbDCsnSkRnmLczhVOUpaU4EKSVTtG5/7r2vNlKdcfkSa8uofn2Eu0R7tnU1wFj9yXisQv7QTl
ijhMryqOo2jlRa5ihRyyi35eyYFjfOClMMjK3dSjuEypnNOns37vYmW5S1MnVeIb6R6jHHIKwtnH
VhupRUxd9BbWxplJkyRVvC7c4EAGeWeDATGZme58Pn/0ELe4kGfio5heZJqsYl6r73DfswE2xPPU
U4pMz2U7YTNnJ6pmenNfm4wjn7uY4uyD6wRs0Wm1DphbPWVmr38/YTxxrpHBKURLx1Efpp8pqbto
j8AA8TvgvlDUhx9mlMoYnXnUoaFaS7OjGQDABHSnetnor8LdITh+7eAyTBM5Y2fDzQgOJcmRjFcM
L0ySXZI+CHVmrdBVsrkytbLjIBXejoy0nnuPFqz1GXsNKzaN2X67bNHkQ9iMvXj0uf4JX4lNBvF3
1fCNc3+sTw+weS7RurZ1KiFGHnYfWmCG4evABDe3sOZb5jMVxClWGZYMH+yNmV+Kf79pj76sHuzV
WR0eE6zfoBU1Jq9xZrM4IpJ558t3hGQf+eUaf1oaLr/PBOaEjyEQAYfx/ASk30XdsKyA/6Fzt/5l
HwvSpFIsRq6JPlcuzoH1/SH6D6sOEo38Ytkqo3bKuJzrR0pRbWcw2Psee5rRdGPVYpSmuf+o1+FK
kb261KO45CdEHPS96dvnvL/y7HMyquVpLGJgamuUBpwhBL52sYdamO5SncL1Us3ZzPHemCyZm7va
oYAV1xvOBUGrS6g07sNfsufzvqgDrrgo/ntevpRndtB3Al4X716O3/i8y4mv5EJw08w1/vtDfFUG
qNIU7SIuPnbHKX42P4ijczBiMU7iIj4v15xeX7nEntids2vE7ZssmeXP+03ex2fGJq4Pn9qWPHTE
f5Z2Op0yfFT6fXgcJFyaP9zloWV/CfYuFlCqZ6XYhaj1uF9erK0+1DSzWXRwtdkvmf3d9PJjUmhz
1nkZtcXhZE/jmH6OCPCAQ3DkhV35/rdxnJQXiPjLJcIBSFAacFV1UHP3QPlQO/b1MF+eYqHufB0h
pMKbPfDw4yBhR1YxgpZsHENz5XPnSC46zvo7ZKXmqPT0qaoizbKF66f0+c8hO2uNdwn3VpCai8X8
4O6NehPGqGqpYn6iV3sJ1QEh9E+kjMOMJAlKBCiU9pTd4y3jKfYkXsxJTmcW8DSxs8SKsOmUM9gO
/47jlnDkQtauTIhSv4u8slNKABXNu8mSbw0E15SNsKeSQydco3GkTCUVUR0FiT36WFNfR2EKRRAw
JGW2lf7YSwMVL9uuivhXOnwhluup5xkj0fFiXfE23blC5TWaYlgZ8LLiIII8iN9RHBSuWFZMlWO2
ZY8i5ZBN2XwJtu5Ra3MokH+tjj5bAT8g8BJ2F4qQC+JMj42UKjVYRlz6lFZ3evrzemGgJ11Rrrj4
PDdpSskYvRdK6bxwrirlSXtUYvFLqRLO2kN96HapMGB2Oo20w9rkCaOtZ8D+O1DV+4/R+rijM1f5
OL4qet+In2MbcEZYDd+TpKArh0AUFylFWLuMVLC5Zlczqd/Cb4Adsr/zPoNAwG1bBiyuJKGpTzyv
cHkma+oYbpKUurg4I7RhZ1c2pHz8Sc9+xCw/5q4/JHsuXjzJS6QK4GtZXW3B96WNOSXBocE6Z7Ye
TBtSr17v4kjilZIZmaJUHbwRQy3eakaBJg+CmuqEDNTzWPq0TeHukE8PiRY1YBNpofkTxOKF7HVw
L2Bc82PkeUb9vgwT3kNAicp7usZqiV0FT3AHr4WWPWVRJqHh6aIVb2h+0FAXTLblzWYow/oK5Q5P
brbn1LqKtJhOyyHl3XqZ6yb7GcERKD2RIsHDbvA2WrPMbT6ZwVt4iSk8ql4u0+KqjtxI6gaqgyDl
yOFhuzkffBrYQsjDopKY31g1DYe39RqvKVFFJNg36WPkbtfAe2Tei5NkteLU+noy9f5pZe164+1y
ycfUGXKocF6RHprYi/YwRI/vZIK3DjDRHb0eTocPJbF0sj1rdOBMsBpM+yqUHPoizWa48qd1eHeT
WXiKFoyui8giy1CPbAi5+bNsxnSdYPFB6RThns+W/oqAaBI9rCMdQRA624i1/qdJ8CsU0BUFVIAC
vMwVwQioiyx5aTDY6asmFgXR25KIcyb6iOWxaDQVQEz5dPmSVT3e9RgArlBrwHm67w+nr9wlNQcK
9hMi9bzVGMgF4m6fCru4xJgCuk3aY0typvP52BTA65NpzH3WZ5Uukz3i9gSUB/JUFguMpsyI5uQ6
2J2dz54NqGI/P4oAQ76Bhtrkrrt7bHblJt9zrDenPecxit2o5bPNf2bkdsdTHtus8jPlUc/BAmWe
+LFYNjCvGOE4i56a4XJJmVHzERJvlmUKC63kvTlchtTYmNuGvT9vZy6989CQ9VMd8oFWq7GvGu6U
M+MCKmZ3NnpbThMdhfu2GQkvwpnJVM/HqWtksJMgDOw5qgkkRasGT2aNkZ1IaWPHSathe7RS9l0F
1/F7Ml2FaOHmXB3in1gkttfMHS52GMRxEzMpFeBsMW1CLOZ0fC4hHMZ5wLv3YsEOFhuuAAK9sFt2
6QQ1xhQAvU6/I2ab8oAClEIgDR+UQt0lN9pp4LJm+bu+ysj57Q5X08XdJ7dyU4z00LscO4MH+aHV
kEczRem0o2zb8t4OnHzeHXLYoKfakyZJPJa3e3usrTbBJrNkV+nV8p3Ts6GRtVvxjhAl7sBDUfiT
xqersS87cdqir5AAtKHUpfFs8YmYyL++mAeQx/2Fk8acuxpiyOa96Tzhe/btmie3BI+kRpuh0aXJ
NHVuEVFImm7zngHxsdjxshCri9c5OK3Z3wJmsB5O8rT0qBLXjFHyIw6rncPjzUvBhW7RrNR8KyM7
jG7wIEc4pWeY+Yod56QfIPf6FbOavfzKoa7V9dqj5atHoOw6A2xduIcguxx0cZdNrLc5gP4eiml6
OCQk64QDUp1sQgLlQnfespDhrCsl2IPH9rF+jhpyzZUo5Mqt5ICDlGveHO12q/iKBJEWwByxC7Mj
/0fYmS2pzixZ+lXKznVjzSAQauvqC0VoQBMIMd9gJEpJgAAxSvD0/UWemz7VZVW292+2/xxASBEe
7suXr7UjCVS6lkRtdz6k5uSw8Dx/hWx+N4YSQPrRjFVkPGCeuyLI1PQPgo8yceIjZnc4WPKD6Aj8
g+Ndvh/4uX2u0XazGISDjXGTXefEFsb72whuPJXJACYh0lKiuc4/KFthkUFYfYU3P2fE94jk3Pft
dlqIq1egt1irgcwwTFpyDudPf3iVn4c4A8TgIA7/v3LbyCdzn0gRFRHrjBvyBYHK2wiAAslvmGnI
WqxLMJCPjTebyfffC+uuzsVfaob+nAbHeg0hnkPRq5NdBDgRia58TU54Son4MPXpAZm7/s7lnNis
pM+hMXFjf9uQk6cfP2HAX8QrwmR+N8dSquAbx31MhlqIyNU+duWbJHk6uygHTgF7wdlAkLGwRPHf
yP7u70LGwB1Hth/SVVxyG7KA2nZCxh8nlaTbpbV7jMge58lB5pIjyucd68Upakj+TVaSjmz9bXec
QHJi2fIgGhtKxcPexqsTZeVxBJ2AZQYTojsFj/AB6m8/7CgoKXBFGXn0XcIvqyP24yuISc7NNV1x
JwU5ugpOy0mALoAD2LayR1DIKEZU9XErwCicSV91bVY/Y3QKqISSCrDnvb65KeMN2d3xOqic7g5r
qG0pMWSu5Fu9MhKCEjihyKJNMGbt7bq2+thEQms+9Ik9KsGSnxiwgGSVvB+MKiajSmUIs5N3sNnj
Dc6BbnpYusmcOmw4hqLqUUEisDH1/TIIm4MZhmo0vOXGhGbhPUbkNBgnCUwPGP5bBmiWE9rn7AU3
VobWb9k0y5WknCLnERQUFvsvloflArMxXZ6WRI4kSZD7ZIsSvGKYKZ3RHRKE7dO97yFbsh/U0Cg4
IG1Aw1/g5TF7NcQSu9ovQkWUYFLbhgz4Lnk/AgKNTuGHbRFKaj3YMjNSPPopBCs0bwhCKAHLbXxi
4A+znBGHcjFRnMBX3/dXtSXJldQR9FqwnBZXyIRjdu0b9PaMrD9BlA7KyGUeNwb3+RtWAZsiIXFT
f0UKNfTChcYtUiEO5hOPtw/XyFRG2ZQf5FPu0Uuk67PSKptMHLHv7G0vCvXoefacs7W5YvbAXoVD
bKEqpaQjqrUNEYhVOuRlnmiXiY81gpIBqr0Z41okuE2XicGb6ma4Qnx1zq3pmwsV2lw3i3YK2ks+
HCd0Un9iVVC2zSedWwGcojBa3z+S9Aw4gCmydipAwfLFkM3kDnJHnTijAQTykgKscON7LftlFUxk
MLIpc3phvSDsZm3RXuAiE6DG8w7Cw467/MthYXG/PktCZRd20EcJ6S4owCEnPsaI7sELG74lvl+G
mX5gpsjC4KTZDuQCCAeEMIS2jtCqbzAGHjdfWLCiwU6oMRNEduOM/lWijnzmAOkxOopzIA4J3TCS
3P2F3cPGAyntpedlmnLCugk3AaDhtCRXLcRCT8iQ1cDv98mI8Ssjcc8lj5EUh0Np/x0vMK/L9JGM
gc0UlMRYOIk91BsfnilHn1UhPCBX0HfCL86FEkkUYnyKzJp5nf4UffGDNBGjpZC/X5igi0Ec6gnQ
677oyAWSXuo1j4pP2eOgY1KcdZaG4eJDkWpuw5WfL30VSVyeZbhl+oRj4yl9fC7ZzGDw6ULKsI42
DGtwCt5lb8YwO2yv3KakTV7jS9sCBo6I5pT7u0RkLODLQ+GZmQJgGIJmlo0JA5YrkOBNrM5EwXB8
xgnqxGz4iE75kgYT7Rx3hgqJHNs9+09JSG0ebUG3D5D5oNSGutlm8IBindObhK/Jhaqzv3SSwkq2
PsgrAzMzRkzfu91z0bbhgdCe+EMAd6Rbnnpm5A9g/TWasjyueDBfNKXg0hZsAe80vUxgJh2QQCEU
tBKutcMJ2QuOhtMUyh0WzyN1M3HDsh9eXwLTidIjKVVVcxyjOqvGrs3Lvpd+8I+6WavVx7JtKI8w
WgGiWi+IzOapPetBJefAZvoEfzEo4/JMpMVN8YjgjzCIimIwTYHPaaNvVBFuDkN839TmC6EKv5E7
5h+bA2/VMzeksVdFw/tARqqh9sIdaQr5YGKMaRFOmm/0BCHA33EYd2v5Ano694EiTHRPIJSqsFJS
p4MTuhzf7Qfy3DY74UTFSWrrk2mNXWDIjErXzQl/MjliR2VeE2YXiafuiXYCzV3KLvFI55wdxNUp
cOeVI7I29Vy1m2uzmLfkq22m1IMXd4iGkUIM30eCnc7cFlBAxRkkhht0Ku/UcfHi9NMwOKWwPcaa
J2knoVfxFz9gd0ptKBjn987+pwtY5BkLtTFPUOrZpmcYAmAfj4L8GIrQ3anHnvUK1su3CPa9CMVY
AdjAN2jj2J1wzpq4mBlN5dYa9m7X+lSSUSEcqzzaqWcbGfO790EXzdwuhwXDj2/qJ3qBHP+Ppwvk
AvIHJEG1zCn6XROxuUNUPtS+2nm0VRJ+ObaulkCVLym8SnjNxhvcrBOzi/A6KRtS7m5rpLJaJJZq
2zM4klnR6q5RHIi3+gejkPqbE56am1DzQZ8QwGz3nA4OJgSnhsNB5CnodoGLhODvzd4uj3RoOr8H
7iKsqTca2EiR8ybHXyq5GAtRTIGcC3oMKDBJXvwDlcp7OsxQIeGIuP9xPGuzy2QeTxEJHcq6xSgo
PXDitjArBsTRLUJBvoVfUmOeNHOqtUzU2E102U9MmCBXMpgxl14xG6uNptN2Czcud+rcaqF6uKdf
2sLIQKlfZsJqK1viUQsOXuWNfU/gcZ9/lQEtDl3edZPHEK6+svse3RnVM3HMujmzKvmas1f4gCT1
s2khaiEKUBNITy8E8m9YAGmFeFjXvyDU9UIG8sxZPZ+NpuewWg5G+/1A8cuqjEkfklerYpyPHrf7
OP5cz1PYidrB/0WN0zQQQvNQmgdn6aAO3fu5QL3D51nRaFlu3kXZeKlho2v47igNzCHhxWRi8gyh
Oh735PGPoM6YJGGrmk+PQxty8JTB/hc6YVa7bWvytx/9MsiCOu/I0S3Y9fVqQMotBsn9bp6g3Y0n
HwMQr76F92xbJyUbeXXpeE8gT5M+cffuPq0tanbO9jY6fiBLDcxysXx+SJdQvkLEZj0JOlcm8YRT
woCTyzu8NG9ZoYmAO5UlaDt4FuAa/AJA7/oWMykR0wsYCkpoVc1bACzWYbKsrLUKG9sVYgO0VTRb
iDnpaAwnVKhccwU5Nl8iEU4LpyWz7lLQZTma0WmyBtiEbgQCdrnTV117TPjaAzI2Uk7VI6yThJwF
BBEwAlDh9pVudh1nZBLx2dfHHXtz8MebFarWK/9DFXdydRPR0i2XbL3t59DR+ij8m9hScqwCIugJ
NCo4D/adg+Ka8aPOmxKzHfVn/lYgpB2rN7uxPvzPdBHTlFNpcBFnMj3AxpykcUynB9fl+qerjS4V
w8zUCFBSPIXp0BihbKtoEVjqBoGsZwk8+MppSUOTpJhUx/SzjuGFbX6nW5Kj+oNGifbDRhMGnZzF
ecmJmxeiIE9b3T5gO51kQeqiekzHkKKEWnEVwjkn37I45xSTXu+SESwoIB58pb/noK5WiwcFsJsW
v+QyL1SzwWbSocBV3Xw5X5uIKlSOuvicASTbGNYI/WpnqmFyuDuch1vMTU9Ez8JCquVm0K8tmtFL
9d6S/OVrA5T/DmbRdecoKLLWZFk5XeQFGA10LkBnRxz8aFRhPOt1q/Hu9XbQTWohJ9glSznNql3T
9Rhee9h6DfoxaE9aUNPgH2Kl2DVvsMv352p27CBJ39SUcH1/eRg9gdUY8GTu4StnB5p2zLXDSjGH
mENpRAQoFoyxgi3h15N/Jm/4gTgtoezasRvz0jYZzij4GGOmrcxZbvaXELm3C9i4pnJIP6KABRXj
Op+eoBafHbadREmSOhQmH1zEDjTAsxY9fabJDExSzBlZSoP+h4uGbZtp5N8c8Vr4tuadoRP0PGGl
QDnR7QZKiMhR6sjnkCtQc0OV9nEeB68V+xWvBRixElMUI2wQMgEBvlsPpEPMc0muKiYnJmYCXVt9
8Ox09k0bwoyFAyq+2uJzWLx1c6LPlwcEFhlqXUIZPgFBH5nvuMDq5ouPlWYqXklrzlcuKJJsx5x6
9GbDZXX1NXpFzGsFiIF4x044pPz/2mURkg7/U0nqmz1QztLYtO9dzmSQQMH8MSJnYVS0a/YX9UN2
QEfp3n1QoVyvO0zdjnZQyy5DeaE7BIvG/qLeAiua5kXjfRmJVB/62pHoWamA9lbDJ28LkL0L5Ix6
Vm+hVkRjwcvgNTU6tYyLfRdoVNTQBN/Cw8G8DRvpIUnsdocJXllrI14/LXppLAhmYSq+jl9jy1IX
RfsyY33wgS/mGse9jzxynDCBZDPP/VQWXbCdmJO/SQ21czgjWop1A4zNSwB/BGvQgaQZStwLIS1C
QcYdQYNrQThcLxmfsSy6LH/UgoTNU/6q6IHPj6nSez+NX8uMYrQ3W8Txy29hISYYhNAnMWx4WssA
hYkk5yyJkTcQpeHcIJmiyCUDj9nEV/rmUEDo3VJQuAqRIOrp8jC0GQRRRTcYUemqQEt6BfFzLUDE
36E6+ufumxzmVhG7AIVPyzQ+gpTC6HiZ5x94KkOftjWa0eZQMV1U7W5B83JIm5J8THNg3pUCsBAK
NSmAW/JGILYb8BzCiEq/jr9gA9Sd4PwfB21McofIJ9ivVlUQUmal9HIUtK9KWdrvCmQl48EVpabf
UEm/2WvAccUMBABYquaOtTeLx8t2uT/AkA9KGXIgCk6mren/o7xgS9YONC0gFnF1sy/ucFEKjsKy
Fsc5JwP4CixQj/syeAjvG3rIGTEJ13i9UMmnqY2nJcYmYED9TnMbKOKlZJZJ03sXSVpKmQr0rUAc
F+YNEAqTvUM6uxz0gMmmeyAhPI2/N7Mez7ELAsboBqpFKlOsy8nZavodtHlIbHNJm4flkLw5q38U
BYZk0sWKxMzRhkkjmuBooz2sAQIOpImBtXx7gJovKIQ4+nFG38RSh/PVRtIGXgPAFcksc4jM/+5A
Elnoa/TtR7w46Xpk8dQFXAAHkrzzJLK7pAj5qEPThsIZTMSDlSoApEjqBWW16rf4ABWu8HRPyUtD
rtCB6KGeAOq/TBne+BcEz9B3m198pe8QthX44oMidJccdhgyM45tZYKOWkyHZWjdET7AYlWmpKQQ
TCovAw8a4q6SDX0K/t98j5Yph+QlJkuW8y1wo7PmJnTigH4u+ZY5nzPmCGQKtgPmXbhBBbOIQgLn
mwVwvwxDfb+RPmWQz6gE/Q+aXGJxdJ5x4pZOJp5AzzqrnWXAyoz7I4V3qGdwAaMunfg8djl+gVc5
Tem9nmRkfb31m+4mzdz4quCKKyl6lgIMSbfg5vB7CAB50WAFlyLJ3KPrAWZEJNkDqFlwHLjtkpUO
WKIOVeFDPvUQQ0BbgfZsEPQ3y2UrVM/4OrIythId63UA5S7gH1HURLymxaQms+Dk6wh7QHtaw/OO
vDk2mDTluCCrC40FKRPz6+mbA7VDsHzsl3jfPQLuHiwnCo01m7PjOMS4+2KpOnj3bA01BUxHJW/X
QDU43zCLZbQWIkVmTnFBqJB2+PBNJtf9kpdXO33oXteeR1u28FCKZoCfTtnuNWKY0Ih5PyZ3g103
eLKg1uhiGA4CJ/Kry0Abry1iN8t0PdHDpfYUS7QvFNL3kTtIcXQyTmaaZrRwae/wlMHn3PTmdlLJ
E/Q91WwHRCScMeKqZtgUKiilZnd4NOA8YeZCGBtYvnB3mu1F9ziKoKYr/lVXlakiJkIR/5rFYzz3
EghzMCZU9/VKdPa2NGE+FGUsSx57chf073civhAeeMwmrw06prpoCx96DQQa8l0ONzal6vpqDO7j
zQsBz3IzX/HM3DS5WJweFnvJJRj5Q8IXKr6slj4KMKb3GdWjvkH6m/jxSzczzHHYVKcfReegdXZn
0He7W7SCXPEKL5xRikdS0vwxUKUh6OICweEmqIM7NsZ5U/cP82V50pzuWdSTtkqc6ei4rl/t73JR
sPGBk/8ucm5hUCQiXjnOaAWydS/7IefGX59e7GArhnhN2PcF577ICHpqUVpzkdQkv+A3vp4QtrND
gt7pYwnKFeJO4LB+YtrqxEC6PTsBixB/DFYe6iYRBA9QDqm6eyoRNUs1uwjJwbir3q+O898KFBP6
jKTlobYMjVR4EVYTRdF5toPJR8b8IWQCmyzIwdm4SquRXgggJyU5zzBjwQA60QGGJKeuog0p1Hmb
v7pg91g7hVRn3GWwkc7oslqQHn/lii1poruYYpGTZITdnz7T18gWfgGvaC+pK4FTwkYxb5AMVMFv
VwzFjjKlt/gmE5Ddr7lQgMwGN8INnVZwWM1r7Q0zbO8YaQNRGYDVrYqA+iEj/qCDJCCyqmwBMLqY
KhidjweFjNh2YRXJtHnKv9tIK5Vji1Ler+nJo6V4kxDhcDsMzy7hl6qmxQyMDSLGUApdQ+4v+Ge4
6oD1yA/N/QV9MnrQdMkXcmOHs4M1Hv/89cYU7rOiY6OgZKVLrUzVG7p3AGMKPayxpYBjhHOHwjzP
H3XIZkihkeBDb3MlSoqcD7gD40oLpPS0P+345f1z/pTlfHOfb2oFCP2c5u7d2S6f8RMdXFMJDB3E
DiLqFRsXjLRe6eAZk6t9b3aVm9xfeq5uCb5zIREh0Scu3GCiGba2RCzFYyp1eppAB1I8l0DLyfUP
SCJ6xJ0HA2NmTWAkXEPJvgbLSNF+Ik9kaS/1/2gIbfOCgDrwS8eiE4ZSUgv/uPOo42mQSts2+n4M
mo0iLfAUbW9+QWgXPKgRyfxqI70tVdgjnGho1KrxAPIoDwbI2tOIeaSgu/KsCEQFaIwJlf0Fm3EI
jtFaTKBt0KIlktAq5hVFUhJ0SKQUJy7a0eqB/qP6MJmiNRBbJhc3MLv7wHnYDglbvt7RqaX96nUu
/IDQ1LwFhyU0BPSKCVpA5FRpqDbCtilZ1AD5tGII7nBJzqwBKuEkUx9mF3m0VSwLMuZjFGD86owa
f4puS0CKKnY9i312gQQRdyOaq95jQi+eXc6Z15nTPiKzPDKUkiGUAKfmjxu0XN5UIQJTCF2jR8LO
bQQE/LUF/2ZOKgrmJFc5oD35nCtVz7h0HqSsdJME5ytaeAMXjqeTkbMijnREGKFnvm0aG0hWgYjy
ueCkmJmXHN9EAetgt9bHuADhvAos70gwwN+y8ui//FuxftHrRaJfJyh+j9SsNOM54IERvIjPh3SE
Ha0He/JxuvDIy+7oxbv3kJZ03IH5quBSyCV8yrgIY1rrXgeQc07qEHN4r/yhE9psPRo8PiUWvRDo
BotNWG1BjlrmKwIBcmbHSs4Y1KcbwoinuVJIOScbH6GIOSCSD6mLiH3DlbTLQ7SLGEMHssprRAw0
a4MYThdwtzOjl60gd9rdHdWhCZn8DK8ek3l01QHFrWZPO7yYDLK2tWVCl4ECB5RLmQ20UNFRreje
B58nAbq76jD3bHAnIQC9oZcGZKtCQ6XTfLnYdEBlSdHTb8PHEMeGcwJuGr1HQWcfGhMZ5cqav50E
ky2af06tWNxxwUQt4v38Bg4a5G4UdwMeJ4sHbbRfhCiRUWHcsmn+DhVYHH9kyzTVvmaqut5bihdF
BW8FgBZ3OEQcXalG9+snTWkOQ2mp+a8/AQSFasoIGXDNdqMnl/JPTeOC9ukbizAlmEGXOh5uFLvu
8BApr95Dlk4wztLjmyQEMTsAdob24E2oQGCo/gmUGOA0yDyNahwR5p9RhIpcpHgkQKsHu/0k8BoT
igsWe8kpzdjND84X6XeyMO4s0N74jFaDEoNoIcdI/s2QLQJSEmXKbtDYB4YD7gAJfQtVQ8qbBQk1
2aQATIaDkhMNOKZoGi8hULLb0rRL5nzOFogU9lX/DPcAHjkNXkBIViWm9quQciYWAlI2VD3SRTQE
gnXQP0EhBMalHiOhPSItQq/qqhoC4CFyCE0IOHOzgcfQyFO00sdG8sUqlLcNUNICPwreb9o1qV+7
MDtY40DkLU+x9rZhs1YkLD87SMhMXZcZGCLw3RSXr/lkSBmETEDkxtZsvzzgbWcOOpI08G+qDzk9
3DJsnO2xkWhKcoM5iSsaRgfZDbZdaZTerQx2dAGasF8uEM0kkc1e9JJYoj5M2tuf0kljxunxNy5i
GgCKoOUschbEcuG3kJByOmsSqdakiOu7g1qmUyJb5ZXIHjDVwHgdQ3K9WhGGKAtl+sHDtk17jLtt
SLzhcvvP7k/DOP1lET6LYKHI2D2QU/tAkwnN9K74BtWkzUn7nNntnvPzLJy2lWPeQnfooCb5Wwnl
N4OGDP5YOG5JWNcQEwkf5yXZ5XEOtsdZSI/XvX1Mvl/HT+bVjlZKButzq7sZWQ+1MW1JeOgErp55
b/uMCvRGanStnFNpHoVruKr0pd1M+zTMfbYqE1m7LqIkkLU+gsSUJw+R7Tt5iU98yEiYIVYxeoUr
swDN60aUXdw+AXuRJIfJO4FgEaMwyHqTxIxajROXL7gHW4mSYG5vBbA+hWrlqQK+0GhxNLQ41MRi
gZuUqJQ/618J1a/M9Bga6CIIuv/qJLpdIfb80aw5eojh5uEHPsqL/l/LrfT5pSbr6xLUFp0JtjK5
Sd2OqiOAYT6+OECdXewSUAXyL79U0jy+Cb22xf3NgfFdE55+s0z9kDn0MbzISNjVe4Io3G0AFCbU
Q252sEgH07i1VgnEe0Nzy0ygK32n0ORuCEceVO/xLIf+/NlA+S5p+L8HFM9NaPySm3Xd5LRPuj/g
IIr39GRpArTSzYLiSE9SmQiq5JDsRieopcRTPuSCYl5HeXuC+SaJhSw3iitZGaSy3A/zRtZrH+wj
LRZ4UwQZfSekwH4xSYC6M74Ecx3sQm1A8ioYRRwbnHC2qs5ra/79mpDRmGr65XcNh20fBtQg8DV4
XRqYPDhUqtlLntd3nOXWpve9nmzlfakaB7P7eLaVv1ukG++Q8zfRX7HK6EwIL3gdGOLCvJATXWfQ
y4AtPPTjZFLOs4f/4IL8YtQ3mxUd+H8KUxBL4bxblwV7XVAdSO4ElpDxBcK/b/zOESRDxtciDMAk
iWgNMIKSqDtdQjO7mCTl07v7e3EdCihStWq3K12P1IpFUDq9NQUg53LkcWJb61afYSvBvxONaVg+
oTrHIacFD5y5jpQGEzq2udAUp263fal6mVDzZyIAPmy3Jf4KH2YkAdp5KIpow3SqKvAoacgRKYbz
iaeuEelI7uWOGQaoxq05pQe3AkSAlJy2lp7ttCAa/CWYMgigyvKpWANpSpePCEsH+DIrZ1cas0Ox
cOmEuYzqm7trB2AgahcS/j9HyyYbVNxaWKtzkqfgYX9Sx0RuS7W/QdGigEqDhgB16iWMXyaFSvvD
A0Bc1O3R8mPpttivYFbUBaRyBMXU74waWHMC0qQ+AvnCxGP0fNMgIGyf5BzGP7kwQoyBxSAJ8A/H
GJ1TM5UX5xifOCPj7KV067O4hJoQHmGVtwRNSHIrxW1N4Os2F+v6IC4S2D1um9tXtEy+6ymWLpTi
VWNwVkFB0izoJfDUjJeDTetZoLAatEiVqPL+TjO7H2z+6I1sl8Ff1sZMM70Cqvet5QIbqQqbJtC9
gAKpuChzldaDRsDdVWAnJIA3vf/8roiqqABvfsYFctgml8osCv6Js7Nlj5X3zguAWJdPhiigjfZx
pjiN28vH0qAnNSlXaKIuOXh/RDDFYQQoTXcK/IyeziWm36JPirAz2f4yAhVmFaumouEytIgt9FCY
OQoe5g2lI5xVfISOplv5ZSB14KD1uMS8fYKWOwxXeEp0pWW+HEaXsO0SpnSGT16EkF0vzEdb/ynK
WKGliKMKimqi54JioYVS6XOMT5pq7x7jB0g81O4bwYqRVMIYOWQKHUasalFsVcJgwkxbPEjQHwC1
ShQXgkmSr1jYQwrjq/1XalANk+8xiZATUm5MM09YARTQOYmCurf/+Lf/+X/+9775X/nvdXItP/n1
8m+X13lyPVyej3//h9b5x79V//zyKP33fwz6g16nPWwPhkN9qPXbeqfN9/e7KRkPP935H93mWw46
FeL9LF+E90aKQqbDDBrDbjWG5hjhupEeTbXRvqL80cYs+uommALZVaaYq2EnyuBQfU4OrLv931xd
/z+7uo7eMfr6YNAfdrR/vbpLUQ8GT63oz1ttWD1l4OPwtNuEtmZheInIk0fL5/lDSwY9EBpEjLWC
zikdxDZDoKo7YLGlwCbPbFPG6G4+GWHP/K8vsqcu4v+7hT2tp3Mzuc7+f7jIW+tgfK5nLvIKdwd3
lBi9IKbXRqux/fNSXejfaXs00ZJLFiDaydxXR8xvNqgycuLz//patO5/ei36sNMZtI1Bu6u+//88
zkHrVQ20r67NVaKi+HIAG+N7256VktYWAhrazHp7B2KXY8H7B4VWrBBQcjVT9QzJCoBddAkdtBv9
15f2n98mTRsMe/2+3tV1418v7VZX5Wv46GlzuWCsYVOIVzygckJWlz+zwp6qMny9HW9NEGyk6uDu
I76sSJVUMKpm/u8eXHc4GP6H29XpGkNjODR6WtcwBv324F+v6ZPfj+e2bhRLPyfT2N1z54QSJbwr
NE6/E5CVsorfe6OTPDHj9MrZrRe3XsBIuB8owR8I++aXPDwXL9Ti4JuU1skvGAlzPgxKwC0hw6+B
p95AIHj3Kcqx4v3R0WZUjZV7lFVtdpIPjRL+YpBUCKA2JIZO0yPABHQ2q4OHbkVdZaAJ9JZd8VHl
NtQHPNsKHIOBkHwsCkieU3JWSHRoKCH8LWvaeT4ZLQfPxVLIg+Yq/gp0M4BTWMKz44pcWeDkATqG
iaQkzHIwwW2kiM3dNlfQFo+otYJIQAucdgrHOSnSBgdmBGX4hZcPex5mOsGC0LHp4SzDjakYP1dk
Jt6/gZwEjVfBbneADWNWe+8V7QxKNbwy4eLRg4F/owqkmjlpdgV/qx1tHEZH6YMwKdTAgJ08KD9x
SBjiuwORG5ZPSx7Dm2vQJkM1Ez2xFnc1JCjro8Edw210w8qRsdIEsvrm07/hChg1yMsgZdtFMs97
WGrKAbgBBUw4qpP2lK4UDpyqw6dYMIWN3TsC6+RitThi0zW6X70OaTClOIrXNfcxPS0o03RTH1hl
DTDl6woEJEUup/TxulN8iopaNGstQtscF7I3EwtHWoWFwuHbSOguObxDY5b/GG5vfAlqNBZ5ts0I
DSGntTz7bTwJ0Bnzb8zQzdtLCjoyKjhPT2fo3ybNznAqfzvTEdOn6an8H/IZFoZrLlvRcb70hYYg
45woHDTwf+iw4TYywTBjcUXWbGVMXi4efH24Zw1CRoxXVJZGAsu0eHa9RDAP+B6VPFJ3dVsM7/a1
JqWwt4STh4Uo2OBjHb6Yhwjk+p5PQdnbf1j1RX3xS7X4Qb+Xn0+uCGFa7d2lcPqFbK2Q8e+QxqLF
hy8btpCHKfSdgS41xfsElLoDyzwl482DsAevHBJDH446hAn8jlQPSw3UQPTR98fR8/DHgW1kOeo6
+vgJX/eGRUpN1MV53j22zKNunSnQ4KMej/LhKh0QhFQ5tGe6moP8qpxLDcAUIWDHCgIupupfhlBp
/ugjXWFFV0WbZMKAk5s/KSzTpbrM/kpz2tjh3CgCkd4AN4FVSuFGFcFPHrD9UDJx6MDBtn3CUBIg
z/3R3e7j2IJBfZ/OaNsxSBT764Nk8zqNfeMwm7KbMOpkOyNoQJ8GYKzlPiG7cqWX/cdrRgfvvYRn
0Q6NZcmIdPQOvvYWsqC2MXoQ6uADBsb44ek88Nyuwi0l+Rt9Zlh+ojW+z9X8FnKwFJMnrvQMcgIX
i62QS81/jdFRIczy2cdKArCctHCPkD37Rfo0/U4GYQ2l8Msc2fS10wSimRYsLb/yD+K+UEqSrejq
6D7W2JyAxLYueCRyefFXdgL+s/VxMeO3qdAlkujyFN79et0SpY2/Ja91wsqLNA14g9AA8YJqmW0o
K7+8m489BKc9RnbhYY4sSW5V9LXpVU5KAknyqkelESOj3VLC22jm3nLxpObyOQBzGDSo3run6RX/
5j6jTOgqwv08zlhpXa9C51Cb9nLZS943eTjS17W18DLHZRFFma3I7cPYkD1ms6OcZE0NCWrR1TpE
OS2tIUTj3NYihYdRrI6fTP2AFyNag3O7NcjgSkiEtnQ8ndGQlFeMfuCL40cweoZPanRLU52XFq9j
MLlVK+xCFtCwiQBwx7VQ9W0QfsKXBnINww4HFhrovmWMj843aY5mzIOvM2iU1P5Atcx5kBHd0RX0
0dLnf14WoshEFbyRkNGESNuMBs41w7UUDb35y+M3Y3jJMvdrK49a7oNqAF1L5KuQ42xN8xDp8v3T
a6+N6GD1XcNGLk/kPsvffgbsP5twkf/gJaeY6diE2Wqh3SIaETYYRm4mLdl2qtENvfA6hC04vfGA
m/i5/LJmkKYZ4W+NYw7SFbMaZYSfxy+j//7W6QVIfBfmD+Qd9jaDExFKzU5PHlxUEJPHH+mvjnL3
yZwOoxLig/RBHjHeA73n7l4dUD5t/g3a3AROBX7h4J4YX+H3qAi68h3wUijsggPK4fKaaHHX00T9
e0X6E1Fc+xxfvR6qiGwlzDS+aBEagO4fu+IEhPE1rp3+zxWTwnLMZ4LH3IPSW3A4vlEm5+6jUsO1
sY4nn0w3P16NimVnDXA7tBq5OE21UsJ5ZaYYqvsQLRSsGtLXpueiDAktGorlcYyIGPSkB0rvZP+b
3C8OFphzval/Wf04aT7A9UZQV63uglCIj/ZPHWowWexbfNyXEJVQ3Vsioejd5k/3DkGWp4YirqXR
/7Q6lENfCF321UB0sXU1uTPlKJ9eujyhKhg6h4jZIYSQw65zYF54fIrUSr6ZV0+fvdHUB6h9O32s
QXQxGCb3x+ioh194Mw9MPsW1dNEwPLZWmu4OL/FrjK5Y8VPjVB+0EJovnmZ3zUFsUP1xnCKyF0JS
HqA4ckBOnI+IiOchPMF0358DgILTn57CFWSCFh/lVm6fA/T4py+pQ64CDN9rqTFto2ubsER9PSqk
Me2xohu7meDEZXUtfGzQ8yVIMefZQHS6jm825rceEuZwgwcjUos8+NWSwbhEB58wlBwQkTa/P7DH
WLAUGAgFT77Q7xi/eNn6X9RrRe0WasAcmvilRt0Jhy4fZ4hpzNM/oF3jP5Or4InefrfrUj5B25H/
H0zysAOsZ/ZhQJPwKJOIqPgxrM8Eeub95+1/27zGbQ9Ugr9FkR1RRECWOje7UIFp9jFhvn4zrZZO
77Bn1H28o/GT8j6PPWKZ0ONu2NlYSBPCc+JzQbwcYGbudpM2OZcOf898AFWDJPt3FtKSLHZfkl75
37jdmBhCadjuisdav3hkPugUQXAdIuj99+EGjfPmc9ycxwdbMYFEagclTlyvu4cIWO1pXklFKHwB
JSovh/dZo9NkdojQ3AZ2JLJgN0XlJXZroFYs9QbJFom6Ocued9nisflb0zpBkBkJ4QYzDMv46eHx
zdH/gOPOGrHvpKErTH/rzclQcyHi4A48nOYWz9GBtE3Hvv2BAtq0BOvnZt323Or21caD++I/oMhh
UHWY75GNMiueHZu7zahLZ8/q33IqsHWdG0KHbpeoOxmC1ZFHRQhCkY9+AqYv5y+Sfncw6U5Y1iAY
zsspZ4iBmrlbQ7T/CJJvkvt3gNSz1QRd5CR5L7dSJgNbmFIKf0ecK2LeDZ4vzjWa6C1Ka+tr/nnS
8SpgFVsbFT9OtTSmREfoyGz9eYmy1Rq9TtRULU7/In2/xXNWzR67+wQxjdEegoEN3QaqSdwdX9y7
2+BcxHnK4Vel26wHD4c6ZX8Zc6u7o4a0YP09Y7VuvikNaJBbN2ySEIEkW/jKMwxEFg+2WmB/PWE4
mvzBC24OvVoMdnWD6iHZn1xCU3GK6W3Wobj+mFfETGAtjS4/ICcWH2OibE2KBGVX8nuiMqbWi5rt
jCk1L56o2/+DUm3LKiYMfnbJ1FkPmIOgpg2vplo8GIsfmqd0YO77EbnvaJga8KzN8+btokI2aq/1
SBuBWVH5V+iQGM6X2b0XU7Evu/SHGG7oU+jpA54JGqfbGVsUFcjTPPcM3ewhawZxk9kF9/5DUiG2
XO6otzzNcVmK2G4DCEfcBz7D+ssbHPry0Kj0RD7mhHhmWQ6e8aM0fQ27Y/b925xAgLXvZN/hHGJp
sH8rCzVvxLWffjU0z7h8sLBHn5n+W9KgZO5bIT0fv3Eaq5an0SE4Zl3D3P9fws5ruXFsadZPxAh4
cwsP0IGe4g2CTnC0oAWe/nzQf7E16j6tiNnTMzHaglurVlVlVqY0vAT3IPer7tNaJJQt5kzvp1Ay
+2/YrMWQd6APKiR0KGaIJK7sb4kRtIM/s00apmAV43vUQZG6B/X2jce8PLg5wsf+uSkmRkQ3R3rb
7S5yrgiHsl9Thm6wFwUasbFKDyvXJIsYl6G5OoYSNtJ8XApar1ozeyDOrpP2SsayFR4ve6euvBJ9
cXzz9io61G7CUoJa/0Cq2YWZh7y+EFaBECrW/rC5YGQ9FlM+JJ++f+mqzArt2R+oOE7Ebum+fHmB
NQxEXQbn0BSyOXuYszjy5+OEY66NwxE8+nRGpDNCrOl8I8RHZLw1QtHwmkUSH/1moS9utu7Bshmf
nNdYmzPwe2m8y9ET5tQx7sWbAvpygL989NQw9tqjm4akm+hfHoFkONXu8iHN1MXZT2i4UQDSJiVS
Kr7OtTXn9AmrFQg967iHdTEn4JqD18dji7MrofpTRNFMuljb0yJrzay3WkjUobHPU6d7cZz3iUj0
CNDQTwlOB1Y9A1Drk/tGE9Q6mx4z7uAV9DwBgtrWH2eORdFMN/AzuZN96FBILQ0eJA1gGkeza2hY
GWRcsl9IgBBxmSaayxzPDIViEmfVNOtpalNxulfPjC7zYoyEDq0AA0dEtnfW1UHL7+srdAqizxzG
NSdI+9o/+SP9yLeoPWYz7gYqTCi7SQuNlI4RQEUNSnT4Bip0xykkE1g3SiB1MxWNH4deqf/0MS+n
pjhFRVSiCxqknCM5U4Uu9siwkUPRfcIH1n3wAFvxWg4kS3MpkmfJrcmuPGoG+3rHclqYALts6g9O
qsMnROiX4rK7YKN11hJFT/yk3YZiropmKC4VlwH9iAWvEeiQvkQqgGRZ8oTyCgCaB+GAoV7D3pND
bZew+HhQyZf6UN/HIHpTfGQfIIIPFC3r7pOEkkn+q/eEHCd4Mi0pHL9BvwxX61ee2TOAxWjlpwH4
Wq14QhkpSZw3/fI+lockUj062hTh9ea2wLsFre0xEZnXn7QdmYQxf3VvdNfmXuN3g33bfOE21dda
1w7Q2mogORfwW3yGR/n265MF2KNAw+HX0Ac5e/kOhtkjxJrcO4fGUnAM6xzrURG8eoAY7/kjzJm/
yS0WrUGWfLSvyH7vim4ypk1DKSxPa83RKR/6lX8eavCsW0TF2Kq+wgnAWopb5s2JzkevGpH89ZgE
crnW9DJ49m+T00DbPhzBy6fELmOZDHk4/oGOIoyJFuDg5cNopz4iJgBnhkZf6bcu1AKr+AgVkB0w
K9wHK0bjBDv3kAxq8+xPbYDjBnWqFLyG5483jebzTlvewiuWXCQlFtEIHrgxzMbSFk9eEgNSOtW9
YD6f94zJg0qXriakLSaHla4eyrtW2OLk80+KdSX07o1BW+sjHs/nkGBkckrNcBOhOQYwhdQn5PeK
3UFDw8nhHvLyWgZw56PqV6PWJlkJjIVEK+fB5FlQregtc1p5z1E7oY9Hmw1f6TI+jcl/9oWL9a53
nlw7zhpD2OAKyl7GEtpo01J1j1NWw7paN2yNRyy7Sk/znmsEHVsfuJrhm3yqtgarBqXYsl5WATqQ
xIF8SXjWo84nPTNQkjlecm+LkY58KG2Y9XAuM0bRhu30SemQimVwGQAcZ0k7Ul7BwTFLt+4WER++
f7Lv/a9xEDoC0KAl1D7hTPVO7nWyNoJmznUQhvfliGQ3w/1Pjiru+onmhZ3Grcbeya36nWm5qLbC
yuw1E4PuFu12pC1yA56nCBvvPm+g5WULeVViXEca2hpO3jBtF8FE27WiDYTxjX5KHVUebZ8XjXo1
bLl+F3v97vNF0EH4FFqtHPtAVArIGIdlLDhghtZhBfujEyYDUGWY15/nnbxOl+99HaBIopE2y4Hs
XocXX26vdfCVAd0dya9Hkm/MJBrL5UQufUi++2df4njCLPk4xMSv3N4Hr54Ks+wc01GIVPu+vqyV
LaTZKhSWZfieoy4eMqMyZGAGgWw6ovjIQed+OZ0+a7ZlesPBbTcHTF+DrqZh3cKFaG850tOe2ccK
0jcwlTt8QqtG9ERP3Fppfe07b8Rdrcu84tRFWhADtJo0maXK05Z+e0xMH/Zz+4LKQB3pk+Kdbk4V
n8cUrjjZ36BnYcZD35ldBwXw0jfGZwhnaXCglFPc1vEiBaNrmxh01AbvoRxmvVYQ2T4x7Q18QYcL
4oW0YAImLMiwM4kexeaGKA1dQ0r8jH7WlR4ejUEaWZ3AaOXrGEpKbcYPCmJkSrfEwELxPbxsyVe2
Z77odYOdd3zeyLkP7dKnYU2X4um19JeRuDN3NLHrRbW/+yJ9krolkDONuenQ7v6obbpHWQwun43M
D5XeHV1nRHfgzfTEuO14MRROQwWjdfernwolRunnczouFYhM1qvhPMrxDVdKg1LVLhitaNjknEaI
N8xq6B+MGfh00lqPepV55zZO3fe5d5ygCIRCQkHsfU1PzHKefBZVtqLVNFHAQgkBmatx0qTEZcA/
4iLNnTW4QP++6qCXQLEQIxBPyUI7fX5d1p74aX4yr1Ju5f15ot1xY7Ied8vcyRNm2uj/4+H8OnUh
BOHHfPcqrxNfEPkTeuA1rVqY3hdXTSsWTISSnHx7HpKJwY5ay3vwxNOM21MvYAuWtkLqOJPAI6Gs
kuKBL5589eMW/B9Onnr3GfAprIjj5kUY96DG/hvyEX+Ci1/wimlKiiRJX4jUf+EVISvyh1aJ2eIC
fNBrumX/utUmt94hunU7v2CF4k+skIuZgiBpgF+mKgjiDywnz4zTQS/u2ULcwvWBVHtegYUsdLwP
xpRsZr8AZ3VvZGC7Xx7zJwD488r6fx+zks3GPGivbFEtxa3JDOYHeWxbOVNzT1/xe1ZubhvCzy+X
/Yn1/bxsC259w/oa43U46vIzW9BDSUmu12RLVLuEDi7cZhAcCB2G9X65rvSXr2q2X1YwJUkDNZP/
e91ErYzH+1Bni0ek+ZXkUJPfRtCsZjesduHR4t9FNkfzcX2LpW5L9ire9i/P3oKF3zHX9tm/38MP
zFUTK+Go69zDoVcGGElNj0HTyyEkrk6Tsi9GEpUszhCJQf5UROnw35eX/7bWvl++/e/fXv3ldquF
k/zOFp3gOMD1ox1ds8ogieqmHReWCLOhHKkRraawMz73LtFxxySl4ZXhJbj24UeFHNfwN4QuzuTk
KGZc/nKP4t+Wx/d7/LEf3u/qlqUFq/IVYVsUmZ4cpDh56PPrVANk+Pcb+dpdf3wQVVAkQFTTNL4W
zbc3cj3cZfWhXrOFsWpMq4oZvBtc6Xw4L471mPz9OIVSWHP0NmCVv1z8LzCuKX67ePsqvl1cOjzq
RDK5eD3SVq+RMEZXo5nqW0aBSQCWBjF63lkpO2H3XhNqf7m68MdiNERBUFRZVwxN1nX5B7Ld1Onh
JSqlOGu8IVzpz05wChsL7MfFKG57DyGVOtInvWhMwOYiNtwnOg4imuW6d3dYunPT051TCD6MgIfq
YQgGDoYXj4WhMAeyT6cBPRB4xPx4ba9ouHvaiMYzPwORkeT3BGDKmMMqmsCRrV44h4pzYUnX6XYa
ggnQ/2QajWL61jv2RPJcdJPGkOg4Yu8VQ1YKnVEv9aQNeilB4XczMKnz5uGuiqgdcBF/WSvyH5/r
v+9L+cE5aZ7J7WUeeF/tkGCOunsRP51DfBxpbrHD/yaCCxlgcSb2sJmzmfBzPpCpn8P77zHwE8xG
k0coUBkf+lKQuP/+mtIfwZybk0xNEgRTlQ3t679/W0tVR3qpl+QizigQ8/mdtp13Hp+8a79UrGSn
kxrFJ9N5Mj/He+7fekxY4XbuKQXHaJl5ev7bDZnqb7f0YyendXMSLzW3VC3fonVC5gFRAsBqUiA6
uGTln3LbzyX2G7uKNK2f0UaYPXcJGiZLYX2YVFN8S8bnmfSZHJFJYH7ePo+kedV4WWK91fHbwSDB
nBsUrqedV0c3lWUJXFJfB8K67nIVqBCdSRMclDHAD+n+pPPRq3vqThhJn7RshfVrnvSlqO7yU8vk
5L6AS4FUlrcMp/UWWzZ3N2gINhp61TKfc/U9BLTwNL0N7rGBQ0Mge6+O+wIZXh7wvMdOSmqCJz3Z
taF6emd9VwFJDTtfo4I4vffSY/Raq+mA3FeLUG85zsmd0peTDowo75qbYnkeXQBoE+uod7FROoWH
nuoYjDUoyGLcunf8bbxmIowbwGOAyuUFDaLLptkANO2gaWAceItaQhzgcu/xma/PcyydwvPgNSfc
o682fgwQehpqVIqZdQbjYkKHJhp+TSmZvgWz5YYZEocgcDe5PFM8nyA+AOf1/AgJblDlkDLuiIBd
kIFr0CPueKq1+ZK28Iwnj7t7rNthgyIujKC8WfBBZAX5RS+Ds7DDRYnktyGXqxxttHuA9Va9Q6xF
ElCi4hqjzdXW/CJW5nqgMqEH2gv+x6xFhHAJsqm+uVvyOsZ9g5hTMZMsIZBzhe5KihjRX5og5LAv
vQfTl7WPFnPvsDKgkuhxW0NBEnagMRal61A/wR7uhNGhj04tlTQCTw6s5mB56C3PTGQoY9CbAYpw
NnIET2gjLZAvDQbkf4Enh8rojSQVSCkOrNhQvLtXH1w3NoYSeAZcWAzEKHeRQ8Fq9jBs//0ZHl32
m7UqPIxOEBVR+5mHCxUCQrThgdlYBjhRqDjEBRWtI6yFgwtxxWlOLD/ssp09o/t+L++/g7iFkt7B
ra8p1u3i3QaHUA6Tvu49nY1veu8gAdQkBtOfRjQAB0NcFqkwiLkDY1cPk+EV4XQ8LuDrwUJAPBf3
T7R0EYLorY4rLbyHNK9wucZRLMW94jBhqdrn/jus8L7EZrY+269B41x6zRbq/w31m8kRriGNN7Sj
qc0GDXJc19LufEABPC0byKD9qI4SN+lTvB1AGgTkRUHUwCrlLRxwH/2slr539aWZAQIouHvKR84d
AKuhlAQaWuDp6DWTHeBACTkTANRIccf0Te0nTL/UTwn31jMEkiOpNCcS9vXv2KCDoVKHOefgQHcD
9vos83WWVONNMZT3mZFa54zk1cHuZWMa7GoIGz4iiA/g41R8GFl7E+iitLzbcT14GJ7CODnMKIST
rl3Giy8ztHBhqb9CiJEITqghE4rIYDNBT/5m02mBocnQDJUnQLl7c/l/dx+T4sG4Wz5/HB02MHv8
vWwcIvbw5PDQvRdeI61bGw+T0Fw49BqmLUScilUwRIxTXAFYvrOFTADhfl4xIk2BlVjNsoP6OaKp
FG1D00u7hH57I8XKBUuGzMbvzGT9vXtC7fKXvJTQkiROIct1sx9R7W6yiRgdWkcSCRNssCn4r3zG
T0n1oAWaXhGXkRYTNGV2BT987BfYVn0sgD/7hIhzP7NzPxvg69mKtvfQMHLBzNzr9GkLzoQ21xv9
dDOqYfwUSPLQdKdTlDFag88T/IMauQMcjFungSumEYwzKiD8ClDUzYYmQo+BT9fATsAaD7QG0MDp
TIbZ8Lkwu/oWAgKcETkwoHPIwWMmM9klIzDtG8heHljR9FlDJO0CjRYB407tWFM+noOnL0EHYaud
ffqmbgU2kfc2SLlMGF2MiM2XWBxWkzsYc8Hng4SAFsdXCsTfK6ccX22VQRfaL9z3y09GpnfhppCw
wqesCs+zht8LSOykvJ7GA6Ptvq0FaTdZjc4YdE6z7wn6g42EOMZOB24Fwlah4hSfhzkNbWloYiky
uH/OdCTmHNzfYJMbRBqCjMIUI3+0chaQ2OynvbmNFSGQKBy7qs/m4RpI7Xj6wPoQu6cuQyWjRfJx
CXmHE0Y6eYOnCeJmvkxGB7FZ5uCy7wdrdqOcd5Ww5a29gtoj6wL/UQhogD++DEvnMKdPOtJdGt9u
vEceH3KMtT2GKp1EV7czWsDMWrp3ny6h/USLGn5QTAylmJVHxeJ0cVvGNr3NGLf0OInKdRlIUQew
iIg/BtuTB6LTBOgSTc7jpYRmj9hjIov1lQConGI5OLJScICO0pU6Ghw8zi+0CTDFsYHX6NmQrIbI
hBr+pnDG6KnjYXcfhsc5Vhds3+Og8G7em4gB9QqqV+YhBWWl/gl5tG63JijWLn7XHt0y6iDRAWIO
yhEgZwvYj49LWvKIILJ4aM4jDItp7xBML4gPQyUuPHmgjqogVOz2YCR+Dy7DOw7bLQ3yEj67hfPw
8Fhfvm15kKNeiFYKhm3jhK3HqGtEsdN9RZAwXLWlmkEjaQ+ho4s5UVf8an3diICvgYRxq04cxCCO
UP9gBeuYPPYLn4BVDhkQQEvPuY1gEtA8EqBr6bDSpYiAfAhpOw01/kcrzS9TT6TlSdPSvSJh9fCa
btorvk6M+0RcHBb57GZvIaBfQa8GWyhyAYQT1JuMkP48vXnUQZre23kOeff2GGJst4WkHrzCB+I0
sHqCtP/2U9BOKTSG8ND7p48ySj5KH2n+oDOCA807AW6CSwQZ4unSNm1l/e82nkWk2A6Z4/ANtmag
ra72wysZyhggjE0HIEqNcXC4fvDkhORG06jkLCaK8uHUMaZkqt+UtoodBlIRs2P02Ett1zaq1w+X
nFTfKv456AzLcUXLqqaAeUP5uiyzsByk9I+H8qSOzCH8E5fjO2i6V1vn3BVvtsx5taJhcEKAz+6s
mD7PfYaRGXoao//ld5Br7/hsYNl/hbeQsYeSfaQNFX7evs9S+/R5hSo6QL8PRR/NKrwqgPlCo6wN
cHqfQ2x1BcL8zAYQxPk82u4+fPNqTUrhBtm4+LXHihMcKizWJTNjgTpKQKo1zIixGmXn78015HLP
tC9xPqpn15kS5lMCD91DkpF3sLgskt0NjkFjcW06XDDXnkCZAICwRFIfw8L23thajILxxclJtqWr
8eJzAr9GJZhM4QrcCc9HX9u9nzQANfuBTbSJlA2mtRAkZpe89Te84u9CZ4Gshc9PdfhwLpOscjH2
VOsufK6t2M52iMP0UyE264n1ov3f+Ictu5630TASJLl7rHFdAHeC/CU+teaOPcgTHim4/9GOPOtM
imQB/UtGScGekHvy98fZ621Tnx3B8jNcumH83bEYDd4AvOgb8SQKs+N05ssh51r6diWgXE7F2TUS
t23de0TJSfUyR+EIakckW3tsgvgB9UeOUtTQ9ICuJUez2JveUGRFuYlCuECnVOwuW+rYJWaSDr6y
rVvZMhUD/dB7o1fB7ArtlxMsN4l9eI4uYY08Etpqh3DTwISAldZnSg7R0xv2HCafM48vAQX4Rh31
oSzyjFDRgmxCYPIxbSRs6rbYrYIP8gC7XmpT0U8wDkj9IyYFqfu06xDhIYANVhidrxF70zmO0uhu
4R1Foj7E/i04h+ANrS/TnaHPlnByc5hV50/TZ/yylR4CUbSuTglQO2ssGe5Ay18hQe1heRa9MHDo
9HVX+wBkTpQFxJl7x76QXKKhqZKsH2IA70BjnPDav8BKOY4OjAGNXuMvJllZ+myJ6+rJiBr9uWHZ
MgdwQaYVAI+GJ7DPqI3yShLnHjSDk6dAgXtvHgTzJoEBJLkXgIJ0psESv3BcNN0Tw82Q0iviXJQH
eJ9D9F6Za2ko9MnzEHptIHKiXEf8zj7IDilm+GQJnLqU2aIzIYx0jaIkoxkhuRXv33AYq5myxEDI
3yDCzGzi6VvaclRQaScfcrCSICSCyTmQNRGiDold3SOuTgCDtQMtBwwlI9XxVRspPLrYMzR2nAaW
Clnl2S75bfi09a684diMTnOV7fyypY+8pZUT047ThbKEwTZ+89UQIjFbcxOUhEwX/1ETyjLWbW+Q
T3LWgtcZKUgivqyMnjuSYRDLBKdIvFy1RDYZcZrv2XFVohTXG1IN2CQHZJ7YCefk6GwTt/DwBR/U
kH92co+fNNs6RfVyN6Em6JDmcCq7cGDss+wlpXviy/Fl70ENbDQSkHD/og3RpblBMjVGNcv6MaMx
tOwyuhRCSlylg7YqJHEPiee8R+B2W+7uMTING3vbW1cQJi7W/hldrPhkxb2zcwauDFD9klQ3P7bW
nx3wtees0p1te5rqfZXzSYllX+TXveIK8bMXRzxDBmHbVSL/tJLJfSQCXyMTaGlwhonDUWd1fC0g
gCgvX2Ccluy5FV+74lrW+uMg9r2/W3shrsAo+xDcPCFmXHVNvkM5Zz8j8iDjDsph2h9YF3If8FKI
mqU91BmLa51glemTAEJLiC0FYf6J4s6hC2INterQhVLObkOzPVTdAg1QqJUR+mDrA+hW90LtCC+n
e10CFbp3d9wTOWkeHtTLJ6Ly8TsCfDL0MEehB9blg4MZHbdBZ1xRoxS2EVddDaJLx1NkFwqePiiu
LmKORMpNCS/gQ6I25gsw7hEa2OQBx5OKwt+QOC2xwWRmsiYa0BqmijB6zQJH3zdMNGrP1FZ5VlQS
nWyo3yxiDc2lD8My8N7rv4a1l4aXLhbK5DVspY4lLpg9qW4THX5JdFxV3WRoLF1zpE3KsMF2eUAm
UK7SyHgEGk1GVxrWU3ofTvd4cWrAVc2/VPZVJKNkpPY4xJQVUzMHauB1+/I6fsYESBjr3LJVMkDh
HwaEM0lqFQELweU2FxibNqWftmMEEIkCsGOILFkJDvqEUc/pBDY+FXp5nH48xwkbvc+QPcOQ3Xb0
QRq/UYGP1ZYaL/Wr2oN48QQPrtz3y6+2EkYqc3VLK5RcyPCbLd31ZP5m+oWSd60jIjdHsxf9L7BS
kl24iXLjlPt03/DQ/cOwnuVYFvSOYr8VxuX5yuBUe5ke1Crj2lYxA+x+cICd7aqfU34IzLKSspCH
LTSaDI11vcdwJB4bJLFq7Nr79bQdyYMDshJoZ+BCC7zd0gDWr82byt+VrE6cjJ8jk/BeW7vK/7xO
jhOg9tmsE4JKQJ7Md8/HkMm/mr82zz0buUuHCavxGmJ0BTP5fHKQP75SYR96Ag7QeC02AV7lWsdN
qI6YEZ4z1wNiy3iGUPQPlNKU/28/K7rwXbTEhtlyQvQBSPnjTlSV2R1PpIOI0JRn3aP3iE1OrJrs
BD0902llBx7uRobA/fSg2YIYKb1y8poyU2os9HnJDKTiXYJyqnmkU1Y5pO4YMft7puQfXhx0IVxt
gK4TNHJGLxlvmMC46YSn6EK5m8Br07waNJ1hR49BA8IEGkgh9OGJRBXaicBmWSzauLA+IKnSMC9t
YQjUDbtJgyeijG4LlLhjIZIYjDr6VzKbuCjax63Oved5XWpkdtOaNBApi6Z3vHdvAgT25+CcfAi0
Yq3zbdFk++S4zN7Qdy9Uai9SYsRaPRrfWfc6VDb5hKHK6617hM7UCV6PwUHFKEklyQKYLrcNALJ2
DvT3SM2C24OQM92+o/XnDKmqGYOizt0uIIe5BQQOja56ClpbEFYi9F6mBgI1qh2lIdrAllyxv4Tl
MVzn09o5zSXvir0RijlbHBE57yknohKaFayQEK1ieD4gGH08Mx36R345JY8dad3BIZA8mgEQheDh
eBw2EyjWI5xhgfUZX2DoRCezY6QFdzUJsinDZPZI2/RMGnRXT8FbgIgNfY94TXEMps2wVQA148v5
5tr9lCx8CSxINaHWpZ/wglZxCGnlOmLtP67uJQvQN63g54LjBIQTBpknzDlfPJxLDMl94DK+09/I
DrgdxIf4BWrwHD9yN4N2uT6NLzKcFXX9PAbgcyVZMvTsoGqi+4GhZV972se7LUzf6fT6ARkDUUBO
Z+iJKHfMHz3x5VSDZHONk60AXz13rrljzrGWSzaHkXaJSJRwEwJ/pD7OHXWn3exqpJG1UdT7UkwJ
HalzTXU7hwijahgGD9M/v7ug6mcjgCqHGtB99WBQaVUC4VLyI+vmPzDOVb1HMWvg6p54sa+FnWt+
Wdp6gR09/obod91CtRWSgmPtNWQR21cv6yJA3omkZZIymnXMxxCwyge5iP75HN2qSGIFNqktqw5O
9g0e8HpkiPbxA06dwsQQksZHN6896p5KGiF1UsYJdT7DTs1CeeK1HB2kPvZnvGGDeRkIQU23YH9A
AqrsfJsylku50XGIwR0wnSwsSLfOTgfaF2QbIDFIEMrgotnPPdZJoDCZLzVemju82CeD7tDGPs6w
b1YI/p32wliIrmvFv6AQGcq0vyanJROQzJJcO7HR7/QelV8ZLuwMsXSIrFXKMHsRnXwDH6AiuKwX
zdGRwKiYFR6nv8Fvf0WTZEXXFUHVRAXw5r/gXyO+jDxLFGHGPRHoj+t770wmTDvNhHRGd2tBbdM/
b3EOweJ5eFsy1W/DSE28joIhtwPh5kiN2UDOdutNQs189hoZLRfn8fBaHZp/A0xyC4//BykFYJJV
UWRSWFYlRf8Bnz/Px6R4yg0AzRayRzrH66mbBw2+wsd9E5mDO6bK6jgJYNDLful3IgpXOqgOtAm/
GENhmpWo9328P8SdGP/73ow/cO323niLhqKomq7pP5DMzlO9ik17bxoNTBqylYdrzJGxsdwuXphe
e3kWSdhPR2/eX9u2vNPPhzXmGqz7dvIqjfQWXLEl97a+YcgBKau31KmE7vjQWBd4MpQfOL4mkWx3
+hifdaJxWpHaNKCb+mJJlfNoLKylzyWfx3u/HGSk3hhUgUiVrvjqLw364aVXYqDdzSs3vQQifQ+p
K1Vo4he+2MdY8DW9brBsVz8wjd8LgTkl2UDwXv9gcuXfL0xuF9cfH/N/L8z4AWUWtXk93+tamHUC
bVTPkznzzBX4BPov9JgjwbSzowdkMNIw3mM7Z+MX+qTLnMyZ89cpW8nuWrJlShYIWhXlLMzfa/HL
bUq/3WZL6fgGahrPjng9GXxXeZuvhZcDxFbbOanjqDNm4AadnOMo9xkzyOkQw/z0DpzeSPbhEmA6
/35l4l/X/7dX9mO/5ubjqQsPXpkxK9cAkZgroIwgeiZ9a/qm9PSYz8Ul+d+XlVqQ9F9f6se208+p
IlwfgjBL51oRMOf4KaF8vwMqFSlpk57op7RrevmT3oIr+mfqfZMZIcr8rsBJNFOniGH9+56UvxEH
vm03owV+v32Wd5a9Hor6EmbX+QkokG7H8E1L5DSVvbeX0q4IBb+OLvRthIiW5lbu3ma3j6LLuI6n
do/MM6T0IY49fOrninMjz4CpaRPQlYw2xNFBaeq0usbPgfbL2zR+fkRNRl7AkGVJUaA+KF90kG93
fr6JzyQrNGU2V4n3LtJU3eVq1YTTQvPDDaJmyxVFCNRTC/Vq6Gd906BRXAwfnHU2cwz0QeVJxz1t
TN2LW8tvq8Pgm72AswCz9KM1q5AAI6EwsTU+qRMmrbTHZWSjDcSo92gX2LDRqxn6UQdOOBdRZtN5
4U0/27VCAbfaIWlwyEd3//5kfyyjnw/+g+t1qC8HsRJ5cDR0LbTqGci1+/Q1Qr8Zx2QgrQ+JjO4X
HqK735hXyk/m1ZdYx/8kFH5Gm2f5zC7Pp8RbR7hMcbv31Jm3eN/TWSU+1Rf06d2qrJiCYGDDokm+
r+O4mL+WMOTf5JRCM8AWnamDmf0q7UnnF2KH9PP4+Lo/TYQFo0iaook/jg8tfzZnxagVxES63nOq
MEOcuyHFcZz6Cx8/WaHHiyHlfllzM/j3l4Ha9GOH/7i69CMWPxAKOZ2FhrfD2EY49K6joZeP+/3T
Fg0W2CyKXa82qxXA5tnayOjATwFspt5tNEUGcDqtRGsztd40JOXxnk7k5goMogaZaje0Ye1rn9qS
9ow93p8Lx/d7xhJhI2dBc67lZd7QG4V/fDT9YoAgJw0U32TuqYeYDzjTYI0MbzCBbI/MljtCrGsy
MQufwfc9wsvaprUZerXk48NsxDGJcMzOGO9eOtK0TBV/qXiORrfo32/s//PCDF1uqUuibP5YywYM
u/Jw4IW1PqO4ayhAFGp3SiuX5ay6ArAYAiGzzK2Dz/u+tTJwoCv8chN/XzP/u4kfLMabfpSOlys3
gUhpf7iatmNzNDoZyRrHLvzrwawVBC6A961ftG+knzyk/1sw/7v0j+Uq6I/jLc+Edrk6S327kmxq
RHd48Kax0bMYN+l9YEqKGO7k5KOdxH7/97P/kW799waIpP+N/8rteDSk9tlp7K6O1lL4bHvjq+pi
bTpW87RWU3XR7uQ33WzrzXlMNH3fbf7l/ArLdqmyWI9WazDSizGqL4oQy1J/cMKw+UggQrzww3jY
oJs2rpLIIxGOHZoUajyawD+ctNp3eJh+SQsxqmG03SDHwHN+B8GaQbg20Gq/8Zn++sFNSTeQ9RFM
U/6Ri5xfyVMwhZMyE3wHUb3+zZ5mzjhOmNyjM4GcOYpaIz0kehq/pEF6+z6/5wBf7/vbpX+kHs31
yF09uTR64X24evaNvqQdggL5Y3gl05I97oMALHrg71CyaeA3g/PStP2xhdoRUxWoK5rxqxXlmsP0
EFZLJEGtlYM2NasUXbLPVgUz9XYcP/9eK1+s2p/3bgocu5QOkCzl9rV+O3HTx7ujyWquzJYOnITV
stWBRi+yxm8qs0WLLZNa+7w/nr7QNIXw6O3ptcbx3QXNqp2W8weT3afrAoSBJm0rkIc9yIvP/Nma
ef77brU/8wORj/i/u/1BWRMvomiK9VFBdqK1Nbsvu8IgX3AwR4fUvT8CNrs0ui+XS47OYTHk8/c4
H3qwFBeES7/iOzRR3CsZfpat7bhFLlHo9Pg0VNg9KIwDnGGR9yeUdn854pU26/rzTVOdiQInmWz8
WCUP4dV5nE+JPAOkh4iJlWEfWN1ewShnJB64H6rISnGn4bk/DrPNVhwtei76pNh0HlGQa5Cjsycc
ca0M7b9fq/i3iGWKssKb5W+E7P8uAlMTUyHVNJmAgTyPna7qGSih5esRQoCTR4Ck9u63g1X/W9bx
7aI/6ZpqnaZNyeKb0RN7tuqZ21aWCKIz/BQYaszhMvLJHAtuP7ScAApbjxRme9Gz0Hz0BN5bRuXg
QIFdZp7GZsfmBcOk3DeZFaZ9ARXhiaZ2hkoHeJz6AZsoG1NKejtmMHAhgVHWVafXrrA59Ek3IXP9
Ehfkv8UFaJekLTq8T1VuV8S3vUWie7wcDPYWmQOJSwxuM5Q5063VsVXoHaq96QLIIS5QdJeBOa3r
BAlEjLb//Xmlv6481RB0ONSyYf5sZVyeZXpPHof2QIbFNJxa4T72rYWLqh7Gi93Rbwml1C7lP5Y6
j6cbmqgqgvQjAxCM4zmR86/11CqEr/pDac9VhdCnCzGPIqwgoEb98pR/XU/fLvrjxCcVqR6PWpV5
SjYWhxnpxh3lQ9KkOxuHkazdL/tGaZ/jx3NC0dZEXZElXRO+GLbfPvBDPSQd+SnJX1k7/S/IWLhZ
w54BXvNw6s2WHPpNF3LIgIF7VEkA7m8eaHHIPOQDOfDUfq6K4D2v5sjk0yga5B+SNZlANZcGv9zs
12r742Y1RTVUw5AMotB/V2OT3Aq1qB7yLOupp6F+dfQtuD4ZaWA4SMROSr8eXtGCWavjdNSc+jBd
M6ydrDeTVqn1gj01YRzeeWfR6dJLm54OYQyfxv1vJfXfopEoQHpnrQoKAng/jiSheQp3OTnJM2Lk
dU44cpnWhglBG7/X6orh1L5w6vEvu0T8yy75z2V/nC0vSUvPpnxmZNN7wETqXyNGwhlP9BkOZcYp
+SU6/NGwIGvgeoYsmTqzRYbQnnXfFk+epEUt5TwmKt5fKVgScg7VDh12nvG3q/0/zt5sR3FsC9d9
Iku4N7fubWzA9HCDIADTmd4Y/PT7m7GOjjKpUMbW1pJyVWVWpLvZjPmPv/mhPPrrauLp/7ja7fw6
aobC1epO67CpvJPb6ckzDT7jORpufnu4n5YctjmhW0C2YTS/S6Y/Lve4b5W3kd9UPIFYrKc1Bjkn
HxYCS/K8UzEFCodoLEziPUSJkHvvyytyy+m/lwT5x/n5x1181IT14bY73a5XddiIc1S3EEserZwO
sKDVIKNBVQlBNPd/04z9dAL46+k/tvrqWZSXm8l1idhd0Ep0SLsO9PDt0VnsHDK0+pAJmh5cDOgg
GmJw1Dq0+OT1C/sQuoR4Kf37TXxXv/+Z/H+8iY/Bpla3yjDMiwo6ho8NxLJG3AheXQ3IhPjDdhnv
o9k7vULFI+XalRFXo/Wn6xwcnt57dRrRxWe1mnBeOu2Df9+b/OPQ/OPePoZmXij1Mz/ytiZqsp37
ebYdP4XMC3mk3cSoeliFW6xV/33V72P75xsR4h5LVxTL1PWPb3SR1Hc1t5gQwpj/6QJyPNE0hoT0
wUoZ4C200DpA0iOcSJZNnMJha/0yJ3+9hY+P0jw1rXJvcAsPXyZRoD67VxlCBFzbEyLpvK+D02kI
Mjw8BVw8Zc/js/fvt/DjWvvnW/h49+X7ecwLjVt4kZ5N28iZ+AC3jrGCYE7BOe9w+PitLvrxuRWF
E4dioPRrmh8X1V65cjk+j8owL4ISO/ijTazBrnUjaKbbWHVlTpr2oQykjDwq3CWu9v/DQyvUA1ZD
eHeaxseycLne91Z1oDxpBNjJBbD3ZftAqK2GpwbGMBBYHhkCaQN8NmOGNAf/vr7+Q7ktK7REGHmq
poOS/L0Wq8pzr0jNWgXdH43A9+mXw/A5RbOL35k9RY4Lh7AR/2cFt6gju52op3RFsOmZg2TvZfcO
FMOoswTVmPQKr+wToDFHkhFjI82J0eljS+3++6Z/Agn/uumP8mq3P0jP/NpgV8ZkazSxsgkkcACe
SYpdTRTB2bAJXO1ZSUK6IIlOlF0iX60vTrAh3fzVv+/nP/05sX3++RI/zizPrfQ471/UXiI4rirc
Sf1lCvo3xrTUfiRBy4MItpjbg42e2GMSWWoI73SHtyFn1tpehO4vFeiP5SBwF6sJnxXN8Md3nVuV
2mzmTYVx1WpR7M8GxsHt7LLBuslXow0A75W35PRg+u+9r4D0LuxhcVl38jNRLY8htvyb/pHDNKTg
FekFvwz8nw77Ao/7/2/w4xvmR614aUddGbppeltdOXgW7Zm/dTrffsydpbIYwJu017h5jXHE8OD5
YubATTrqUKQ5Bckcx3aPxMA+bpB81PKXO/x+RZ+rstagHFIVw9DlTxRHqpq7x6l+KcOLO3HTW5LO
6oEPg4/EyPTrSfqkE89beCwFfVHP/3tIKWK9/dfFP7YEUzlU553KxRVQszT1I7+42r0eRNQkIaXJ
wyI+dDP1l+XgP51bMZI1RQZAkgXI3fgYNofypFev/KkMK5EmI/InyOzIXq6JFbhAlKNgfVXt7iHp
JvBHj3eb5XFMHjOzvJX9Moa/i+v/vIM/buZjiJjK42w29FJhW9TEQmTn7bPtdwY9iL7YXaGMOsnO
Wm1/4Yp1GHjTctB2+sTu3oV1QvP52xYpnv0/t6OyTuoN2kKG9VGUS3L1nr8PlcIsJ7rD9peag/Tl
wDTaotsqnC+Bn1376rAPuP3Liem7T/afi5sNUBGzibn05/l9+1LKx2GvKqILe+/lmCeYRNJLqvfw
8Vol6mS4fYYPPAEbEErPo6biSh0rrVc1Yhfi28Aa6MI3NlqcYuvYegOlxTIEJsOt0r1flG6R5ukO
2vmOohR/rbpKdlX8eMOeEfmnpbtdVFakYAZkuPrV3wK4Ifm5e8Ij5e5eobhiUdG/4dCLIW89u8HC
x7x4iLoOmxBUcZOXYut9ObqjaGUjI1I5/PeE+caF/vOCOLmogK4m5f7HkbIpzfP7tsmEuflaUE/Y
yM3JVrUn5QLZYGL0JGyItyDN/ml6Ao4ZX5G9zuAr40LVg4MpLeDDPM+tXTe+OdXykVoW9LfT8Dc8
4scqR/vjPj82/Ed+Ua09Ha6hcMLAVBPilPsYk8qVHKJ5R4/vEd3PPUSyMnz9opf/eUX749ofi8r5
8j48rTfXVjvVCNdWYbs4x5QMGnlA9G83T+6YHJWJ6vSf6Za1H/BUEaa9B6JQzr98sR9PRLoCD0PM
KBNni4/SQzrftlVVsL7SBiiFAZyve1HdUoDZpsf22VfO7spM/j1OvsfB5zgB9yQMgM4ucPLnotLI
7wf9sFWGZwy3DBIAnvRdrg7jRS9Jsr1qQfEOdVzwck9XnQaeKL2jEVzfwUUP5LEl++g4tlunwEaL
4J6MjrrSeaCwIlkHl5hTopIUs4RjcIdLjcGrFuEd+dz69cXbEiwzrvAteTsOg00P5k274WoJHWDC
6OBPYK+EqTEyLeioK9WAYeg8oevCxnfCB261e/9MUmuF07N7egfPM5ENT9z4Ohucm0gJrKd1/98v
S/4JPZN1vakahizrqvoJ1+1166KqqiYzDxqI3x4IZTt37h06NATv5pBkrwfUepxRX9FJ8VTL/xIu
d30ZcwpWbRgqc/foWqPTCvBmVT47R1h7Eac5Y3qB5SI5zfEeciAvPc0vPo0eFVZucBiiPTtHkuXn
a7N9kknnRlT06Jh4syEMPmDSdvD4VXq0c82uX0mpO1ccza6IkprpG0sK0sV3nkWG4NZ7wkG5h4DX
R/RgJ7f42taZDO/z4t62WKzHtSLKeo40lukfjFjFN9jyy7HVm7cJ5jHXe6z2VjJ5Uy2tTm4gwFTj
d+dxHV53voyn2RSSWYMWZhM6Y3duOijB90VviwKLMEUJjQQqlu6r+qU6+T4Y/Gcc400CKYy9SGt8
7EZyqZ7z6/vJl1EcufOc7B/xDVd/2EgcHXdOjRs6HPkaIeCUr4aIHJH5afUa8N3g5IfbLxW3qSkK
RMxjpbU6u7vv7nt6ar0hqBbIIFC8qTB7XH0flbKrB9aXtE1p/74hdKkuEPGtV9xdQuDbpx6k6Via
8hbh+eWd3eOXXAVZrEufz2oosiKrhqapze/zwB8IznZnvcuG/pKHVSZkeU80fZqLeoGQDg9z6H8P
+u915+NqCmdw1eBXaB+fSOrjtZ/PC2MrD/X+Hq30KTks9oTpSF/VyNrc269ET5Ctg1biU946xPfh
nroaQ8XbWOliUHAYHta7IVrF1W4tbCmReAYHJCESEqtdsEuPS/bXZg9b+fg8kTPYUScw19dm/oXp
2OLcrRfQWXrEsQ4uvSphL8gOfezSpW65vI4x4IJiuLwMhfMXlmI1QTatGgf+yBxA+9Yv9n2sd9Xo
hB/Vv1/LT5gtzkMck2VDJUjlswI5vC7q/XK6yUMY2hN/tp90Lv19J4rWaIzGtw2mdcAyZCMJt7Pc
b2I3pbRXYfZu/VIK/VSjKmZTYYs3FXF01v7eN16ny/xoHR4yHSLBDGHUA+ubSG78CDUOu3h898XZ
PfAwZkNa4ywIIV8T5qj0fqlQ5Z/a2xz8VA2PIINglO/184+Reb49m/mx4KVso7TyUjPsQLKn5du0
5xs44LhNT8iOm13bs0v0v+6DdWhBQQjlRIup7LeapwSTtOFMGh7rigNPAx0dWweLIu6b0MaQmSEt
aUg9RRKH7Txt8Kfu5RwOkAtDM6pbFKHSd4uhh8txlGM+7ygMhbO7Fl0qZfA11jORzqdN5kd/0Sa7
qi91N3Hs4GnbDjDXJTAcmxRIzlvHG5IrtXiOFo5K3YcoF8XFsI98nBxfYxmGend081mlye1A5I4t
wxhi/hHbNUfAcZg30F+/YnOphkRoVi2pi0wia0Y4Cw4MKCt42+HWV46zketSEZ5tOswITrPwkvbJ
xKNuln4bLeZPzT3FUsQqySGOauOj4pLUs/WQpEKMFwRmCOb8uxMN6nEN1WDZxGmElNxda2ebUDdJ
VkPBi3EFZgukh/PxIFmhZyTDjYCihiyCJlYrfqflHjbGMFwdyeool0dHj0z3KQXFvV1lI4vTChRd
G+1HeOnskcnjiEMCjFAykTMK90AEUSApCDbG2d3c1qc093GywwvgO2jEttIUJGaRplQZN2d0+sKo
BacT9+1cR/7y2Yd+hkfOhCQCWzl76Bxqn59IT/3BC09C7wWl4jrrlBm1fnjlNR84OE0eE3SqHCZJ
KQDlSkXmw+rG1yCMch+sxFQSSc8T/oWzf2WLDLWLC0f4jmskf4ivChfExCEe6ZhXEqX7eHoY2olU
KlIdCBCT4yn0LJtGXuaOKkBd8kIufNPLmQ2y3+SHsHwrGTmmfUnggjRJeLTVSdp6dUTM3Nmeze7O
TKZjvkPVnA5wCRJeDY9OSf6Ge/vKxwc79dVkNqu0oLR1tzWpfVz/RmxMDEolRmF9IA1uc1pnmb7C
kSVs9st4VO2dVt0PCTAUz8VdZM0t3BMoAYRm2sg1kRthxn+oERbz3u9vZ4JcWoyUlL+djPUU1xH+
/X/vr6CddmGpee4dVKMIaYCq7we7Mw/MZKVOs41FevOdD1lwOxPoKgCmrZZTopW1xYsyp5XNqawF
E+rsOH2ICh4RKKyczgZFv62Du2wVRkNrBfNCGhMSajMMNvO2lturphhA2c5HxXoi3D3LXt0sO/jZ
6ICp7MXOymU/vAoKDFkdAea6q4rY0mYk0uQoWhhv2Uh8kax/JpHcsEUQDeGjvjd9YLTZxtaPn8XC
ZN4mbrZFQsr94ozEEMcXsRGnu95sieMwdrSXUH/YA+vsRxiEN9qrI5r/EkfEpwG3HHoL2aQrNiNc
SVOiLG++iIuckNERyYp7b4QYyXCCdOqvBh6oM8IdKlvTAkyB9wBNxyZHxnykZPCyGXciVEMbbaed
JfbG9+E8GuB1sC6HTVTK8fbhcKbb2h0SJSiXjWHrHU9miHMgbF/BA0etkLDO4/AYMF5JcQ4z/RU/
0DUwzbs4uTCaxTxgqnbUrxSC2KHlsw7HNEzJbqtSLjUEC45IMmqwmA5MNI/o/Ooxv3Gnr78lxpA/
2a2xhGgFjziYbg07sdel6b3s+ZRYrAuiQdv+ejpdL1Zcj0W7QJb7HBt7jyW6zEOtS+CBNIJFV7pj
FBSsNkkyrqHYTQ+FMy4ANzDGQYLjechBg0jy1hpyXUpvp3tskdpNdsfbCbCtXRR7piEhlf7UvNne
+BGPCZwej3WEdgkEKoiocw6bqL7nvNLButcTqxJiZPDBfeEI9I0HPV/twdEvD7aIaHyzl6dig5e3
zhjCXLA2kIm6vbmZsPfAIbwxbwKO0bXd4x2ch4dMRaOvLs/rnR3hxWCG0Qtn+O89DUcOdMmdGtom
eAGvc9uP8No3NBvibJOcFtTShExYIvLMBO2xo07nAtLSWXaatF7ZClFOuwwoSO6Mx7Y7gZALYnjs
RBAtnjZC7Z13EowNzgjZ1qe3tX4STegCclLhwl0dlYhSkO65yfQ6Sej3lVE7mT50ctWsCEAJkm6g
DJAkoKgGgReCWPSx9Af7SIJTUhgAvtXlvDuQwaEYpoSv2DMwZ7iVF39G32aGUWkHeaRDHfBQ7JnB
zbwvSaR5PvzVtDOI5q5Az+Fu1v7Mji4h1gVRL6qGcuvMGVPxyAxc0hXjI+hhxxePr4x4RvH0czc6
uUuWrHeWTjoRv4MRh93twWm3L/0qbfqpD5yhOCSaYoDip8vH6tbvSJbdMRV7+ehi05L3Ji+/ZT5Y
ij12gtkS/vLxyxzXS9pvEfpcdHV2bdqwV3Bro/VMVcP8xTiVU6ogs+EVZncK0iiWeAgRQP1Oy61j
iCQ2K5il+NELjcRAdWdvD/fofMmqxGST9+JXhNRswhM6j6JCMrk8nhQsnZ1nIi6SwRw9Y+OLf46O
2O609wgCFqxB8nBxdsM8BEOepfGyO9WO083OsN2ahjyWcxRdeWBY3K+q2J0rtj+qcCJgfu35lHqb
w7hOFPbDXb/OcB9yw+nlyM/F9NE6qGgq1xvb0cEb6Al6ZcE5P7SW17ZGOj0zImfGRa+bMKLh5NHQ
XBUEUk3Lpj3mLel3vjH12rMlOQHJ6nd32gza29YFb+N9O+gKat0r/F9ZUfaUEamDosLQLzEnaDqs
DOzHEseMr3ene8RGt37b41f86gVrzhDCNoqffYXcxk12+NZ77vrpaLIdYAOAkxB65CTZa740NGzs
AoLpgmZlXHT6eHnITv9MxDPwVsHO3SBWtWvYU/xjUi0kMj6GPkGm9IYoKAv2uZ9bhJrHU1pf4Zi5
kXztx7yrda8OgjGa5qfdJQFgPEZOAO9+NyGMfN/Wbu70gR5wWrocBBcLq0XWkL15j0k8fuMW/Azi
U5u/8jZ3G1SBYpIHsP7tQM8SJIbsAn6SfBEeKDkc5dGJt0VnAnUYq2ypw2BW3eWs6M3UBg7BfiNd
MoHF/2QiCnaElPPPvB70T0h1WMqYeNF774KVb33aaCK+BtLj3kJFPpnIEWQ3CdI8h32T6oZSdpTC
hw4jHxcqlw/Dafjos9xomxlrIPE39v6rDNSQWWt185i5GZ2x1kdB57EUUQdEYnxo060bQQVP674o
UJ7dqAci9GTxYS5FA7ZMdzIf0pxaRoPGGR+KYz8iDPDIlIMD3OnMToMZF4uiaspgsZE0eoyZqF4K
nk6eAjitpRFMrXrr+a8By8udkmNr8eg4L82wKBKH4uUbJIS/r9g6+A1Ty7WFPqGko44CRdAn2a4I
usmxngiKoYRZA/Bvdut2BubDprH3Spb3jDVNzG+OJvhTVA4xog10/rPCu6eDzkxn+hf2cTCbRSef
n6J8PlNYam+ms5iFCKl2Eq4XKv8ZfmI2d1pSxVUIXwv8sNkm7VvnOS2dUd6e0GDwR3q3HEPXpSJp
tSbvzQRMTkzmjh76fF77PVzmzVZnVo3O9jxPb5goyPY5Q/d2zkSc0jut3deARYrlpDNLd61vAiNG
YxjidADpb3ccy+ZZgUUyZXcyd2Q8YIZabmcWDQ54pRQ0Fho/+9Ed6K0dMnW2GHH6cq9morzARInM
ccyh1u8yyqRcbCU7TBiKikPmFxsbozR3BoYzS0UpPnoTeK2LgpKVjQKC7JWnvZTRvkffA197BYVD
S5/G6cEJji1pJh/dahIEXbZOlt9u1DFYwpqTpm0osczywAni4i/PWa8gMWOtDM4SUR/MFPAqZx52
5azpfF1CY0CUh51KMiU1ZGP4inu/Z0SQpfB36Db6pG7UcWL72LHb+niQ/39jV2GTqSmyX4QO8+C0
S9Wz16V3OvjOQ6Ibx4K4dcEd7a/rV1AB+E8w4cJIzu8y0Eh2ZD+MOKIe0gL0FpaxNB5gfJELVxK7
GPa+HsRz4pxSiCiS5hzM1N1VHq2B4Vr3xvNOkrw7wdoiu37OEVci1GA9KGbK+uQPeEWY5Nj3qZ4y
c3GH5xNTnvD7D0qvQvYlR+zuBdgLu3Q3uu69iMm/CzUPz6ooePV2eO7bybF2pl89qXcIut0uixgk
qoh75yzWoLZTQyyHGJVm6+j2eubN6Q0Oo1u0fLlFr/7Ot8Grgww3rPHCzuy6mFG75JBSsOFe0ncK
9NkYaaW4iLKFnq6sOKPFFsdpxR6TAOQ8TLtrRb3BYOn7aGjeMY8oZkVE+M7WDw4OnzSgvjstpknS
o35hw+RLUHpEndvqwLp0dgYixYSXVmETZr9wiTrSeBqy0fnW2/Z9ZvOLZAxEwb1BEfdscg06tbMb
BOM1l+jtHFZnZJ9vNhbySkqnuGOVYTPgICDVpCh5MswCV1+eOPiKNesxR0cerC9LRupaR/pDamo3
IJoarwdjQiDuM/O87qvXa0ypa6kMbUrMRTP2ki7VL44MXV4x11S+1CAoc7c7ngKQ2krJfwiw7449
9Mf049v6S3gP4Vnit0WSrVLaXQ0Hn973QGAM3rqkDreUac9IAHIwk/KSm5e8/fY29B52T21wuwxO
jYZs4pXJoetx4R7rpY3t2iv8IkySKzahJZwWDlxBTjaH/rBw2+pGyvR4bi/uOzfG2WH4SA8ovPGR
ZiMsfJTLIQvaLcgh/HbCOB5uQ5TZDv6y0hq5BLLmp0ifPF+nbTVOCg01thq35cVielrwKXHVQ4lU
BJfN+E2qGt4mTTzVHGi+MNbtDfDy5m1faMFDS4c+vTqTzXAjxVEcxt5o9ViYiQgb5iD6Nl49xVqo
cjqUWGJdvBUYLXHGP46BefZL1L78RfSk4zLAXIVsRnv/cO5M4fm0J3kBcx9ixuXuJ2PNxVXE6u54
Scn4uOB7AN32OJHE1H+Z1rDvHXKbNqVbOyZH4Kql7ZLm0YWxmsRnN7bGchobiovU4tjmh+t4Cpn5
1KtI3wEEvo2ekZoURFP69wUH5XlKdYlgFr0J7QEsTxtex/QHGFqKuX6lozEujURT7WLfMtgw9vjD
MOrnLovv3p1Poxs+cYL9xFJBLbYG08pFldXnmEUxE+SWN2AtkHrMdQ4ka3bad3ccvPFUsHWUNXgL
l/6Xercfmn9CEO1+QbN/ZQfIRHQdyLjBiVUYVcFrcPa4g/kKcDcBvC7hgRnkpknVrd9uvfW3OC1R
x5fvyU4K5XwqH7L/YWvWKx7ge7Qkb0nUNCx7LHGvZD5QpOh8WiiNVoE35Fo/e1stLeW+kY9ITHp5
jWf/6iLJPiMOJn6y8HiZT49K6Dl6u1XhqI2IhuoeMfIxRCdfEBFXt/fQf5J80MxeTeKOlEdwx1uF
YCbDBbUrGt1Hnp5OwRjN//0e3gr3uRmzBuCyhSFdLq6m3byKVANWgkp1wGnraHdzdSmp8FTAyg8Q
+zIo30zDp0d5d8YEx228+wtZCe60XHAA3TkL8P6uvCD0dgG3HXsaBhaqsMXh0skfnmi4dMtIKYTd
1Jckh1gNkNdzoxtNZPTdvvEXnPCBwpEZmfQuJjdkpozfoJTwOq4WHj2RgP904Sl0wjW1SSayaEDu
ve0NSOkBWXNHgAxSfsG3EHWrWSGz84YNd1FK6ZP7qhkfQhZqlw1fkqMm+Rulfe+XnSH9iuYaiRNS
oOxZkk/eynYoL08YfdzS/ibMDrIz72Wv9T5DKKRSSdKmAj0B0sRzBKR9XtihsiTnnsmijEN8EQqp
9aimW6qkqxbm9ONegJvXhh1ChLgFocBeLG8EMAeZiirXAQ8kSGJ0DzfbgydFZDmI7BBqZO5EtHpL
MmH24l/AiLJ4U7VC5gYhoy1sBqlHLK8Mt2y8rdczqs8+xavio2Uiq93Sg4OEH1SI6Q2GcXlcgrEp
QK0gLrQan1Fpa/LCMLI7HpWcrKzCXu0D3SUQGH3iCLtEEt8ITLU4aJFMu3UPJuY59nxdd3l7skcz
RyYq9OYCAKZYBrTmfE/JVqc0ycCoQPFeCZ6vi9qfkI/7rdbBW5jrJ5UjYzBYr+4cJmWvfkYSOTt3
UtdIKOnPezs3VJ/e6kBsmKjPjgCCmBcK0+cDmBmotPOEEm7fru6zHIiEWvEST+SPLnITFLL2pVuI
F8JN5bc58r6JsS1CREsmNi/t1otQXOpH5755OzirYOGK0YXuUx9hBfG2ce0bHSfIaIGsWZJAgSrn
qDo8QQXh5V6HprjUZWfnC6JI7GsDFPUOPMhp/3qlcNQJMcFUg8lnT3zO1cqGhya/Q+GScygaYXjL
NAx0JHfTshxEAALdv7JKc5IHneJIC+4dVnZ26LyXm4wz8lbitlfnp3/T2vu0xpMIs9HlxsCUSfVV
3JMUL2x2cd05phmiYQZiZvX6/Xc0LPyttzEuHpEkqFfWYdPl6Ldf43SB9984ZgoeY3E3fYc2cZ/I
o3nr5pDhEceYIa8sb7MXco+wQaoYzSPrxsk76zO4AIGLHaa26w3FM0GorbnDcKJQF+QXljXcKW2m
y0mjfQtV4qDQpt7sg0PduzIEa4x18eITpXijrfVWt6+7NxcGmPrR1x/xRfduIKMAtKSylICMAvi7
Ht3RxIhphwQj4lSAUXOfaZ6xYwCnlnEL0QDdBer5bbKSEtUOGQdNuEEj4IEJtQoBON7t7OMGBCEG
4IfeD+tD8UXKzAiN441Gg8ZUHsZti615VHJ8vnF8djgx9/un4ebmoN+dnGxWZhku6KRLzJvpSDSA
uzwiKNpYjxeSYUPgKyggmNou6vmFtcMceFIwkYk7xtHnGGyazJm5M+JUs+2mrZEarfTpaIVtGqZG
wQWajmOZPDEHUHNwdK7V6I5X0pglRASugAtvDtyFux+uVGwmQasfZ56a5BvYwfR3m30BRev2cUKX
bYNJltN+LDAgxlMZW8Oj52CtS8kHxUUnh1bCPAUzhJ3dJlzKsBc66miWmRkxeYC/avogFtM3Gzgu
2T2To7kodjiDElN1CRCfHy7uXrNDrkEam03+GIOFcY3fUVDuecjjkHL46WVWjogUbziaQk7Kynfo
cSKzkCU7rU0TBLzF5Osc93aHcv66mfgXjrw0LN5DNWSoA0JWwL2V4Y5KwH/iow3w847JqVcc7F9O
NaS4OdmgLd+qUBA4zhogPFv/CGaNEWy5i7FwVFsDAQd3iPnrPt35DFjp5qKyEhJjRgWrftbgFYfm
M9xg2kT17/JLdh6TBW683ex19p+sBYyFdGvHwjkOCuuuH7pnb3TdNEO3FW5n+GMJOCtjwLQTAtc5
4okEqTYbFr6BXQVy2uAse9nmTefRO/QzLlHZobbsZ80uOdoEVpu2KgHd2tU47repYMHhG/7Fjonz
YHRNkydBaxGhkgVjlLgT6jBqVk7BVKDbRYIWrozieHNKM7W7Ate2Y746/FtogYLESVx369XdMsNm
dEZ5yOzqdPzJBF7LBENv5u/dTsFDRrnLC3LRRI1Ay0XPg2MsBIbRFrOKhI3HcF5PT2Hctmlm5COW
O3iQl4Gy4z8t2umTldikEKG2tulCm7pjUcUgpRZaZgHkbYN8yXSNvhlzspviiZ377Ktvwrt4xZvc
LW/9TU4KN+6PwENe1hxsg6IJaa3NIkh9Jv9CM9d+oPj/1Q78IEEpt9NOb5yIGhhteQ9Ht5WqABlF
yEFylxXB++nJZFIZMQ4v0+DpiFlD0RMQI+gshv15e+6VY6evMAsoKIgZtwYmlu+/dJZ/vcsPPv5j
qx/0x5m7nExqAQSI9ADN6VTrQSlQrzM1PlL9HnMWIAGC7C0SOvxTy3AbkZDjO1i3MS/YC2gXWQNF
jVr/F73V//Iy/nqVH534o6Get9WZ7vfuhu1eOtG/WL5nZQ/fAUEPBxULul+Xwh6bKVFhik/lKLYr
/Lw2oifc+qXXa/zA0IRFj3LYkE1VhafwwQyA2mbMK8xGMGeYWPCvjQ1WYRcFDbHngypQsI8Hg0N4
Nn1SFkEHOUMUwJGQeUk042x4jsj2oUcwTuqMAhdj22772qGfOWHO5Ex+Ftj+ZUaHjSCwC807fOzF
zvVvqsVPrgV/PcfHe7X2TW1+N3iOB3OTdXG2ZK0U8NTZER8duSSLDRvawRdBgwLDbf3G9vjxVQr5
uiUrjabV/KC0v83jvMpvr8YwHVUezYwBEF8ggkt8ejXRGmzDthLazOt4THuKLsQtsMZ7Jzz7MMj7
JvvSL+9EfLtPVs63nv77hojB+vvbHu81ESEanjqtdPnsDIT1LQadAR/OiTkSvOk10uwcrf59Wf3n
y8J20RpNzYIx+Pdlb0+pUTwquYHKm9Y5n6JB0k16cgfRE0Cc4zgjCL9pe02h5o1VhIlmAJQjToS1
Peh5AYyYzbuFLQY0Bzcfj7Q29cz5jjL9l9Gv/sCSghRDDJnxnVHU+Bj9j0PRhNnIG+JTOdjaJqYA
Ru8LbvmOWxW25XwlSntM/RbzLwS3QyUUejf8Zgxv8+/3pokh+p/P9cfNfAzhmzXfnp8vxo+Lfh/m
y7UG2QQS7gA/CsiN2djr0YE8ON7YG9/dRI2nyDNYGzBxwFmYHWJLFN3FybJ/39lPYg2F8aw29aYs
G9zi319029htL7U0F1+UwhzQ368EJPsCV2w6vQNWmoCRAfsX1HYKQ0ckY0aUoMuV5Ibhlfm+d37T
Pv3EaUKZrcJS0TUFBe/H6JbMxvWu6bXQGpxgWVw0EgQacVN1lEb4cnEsdwAhSTROS98wSdw+zEwH
FX57CzxWgzqFCgjCDr8r90JaSf2LePHX2/ug0OxfuxybpLcynGgOUQXLV0eJydvCIvoCVYYKw4Dl
SQ/sMv66cFCkX50qXw+aDMENFaHbgJ9v2SXmGyxX2+HO8i/uv7+q8cOu/tcL/Piq75usVseSF3h8
tfXJ7ubUg4OHPbqzN+x5gtdxl1btU1rAOsIC0y2GWFInTwIINsBOHBiAQ7CqebmVq2ArHrz6Zyzu
NaJB7MaKVTfGAaD1IBGJ3Mm2lpzhLjH3nUubRuXOPUwIAQ6eKVmDQT0tdPtCd7PPaZj6Hnexo+z/
8rQ/zC6eFhcEhGvo1r43wj9oZ/n1pVXz84MIlOE+aTbt3LRJ0Yl2xDejyTCyxibVRgDqdD79CnMV
OObKpgh9oHwwRVpJRJhgf1/b912Qp2es4asujOY7jfyXUy4VYYuJyyP+MOc7ZvzaHohMbId4qBIP
OTyhkwXJccdS7gjOSr6pV0Xjt13wh6X3r4f8YGozdfN3UfGQvEe32W8EQKtEbMj4mvF6Q2zdAUmh
ZwGqTRq+s7BIfdR/GVe69pNzAl6G8E6FOFNDF/P3eiGfD/qpYVgycTNFqk2NDOfpTrNXhxz1iQ2a
p4ZnRkXL7O/oF59j3mxbGuRtJb23ri1iRAM5OvOTiDYgiwIYzrZ96Fgih2rvNQdm/7CZI/qc6t3X
125znODOaBIp0yRaQMm2rJmbvF93D8um//CPsZDHWplGwO5I7t/hywQK0JkWn5JmqHFu1jKzY6RK
VrRx1/Yt7BRw8+2LyJBoRwZbjbJyS3qNRCqf6jXCun8MrJlCpo/ZuQGiBBywyeIcgm5NrotXQuiH
n8N+MrwtiVRm9MTo776Ah05rDNPg1qtFcH20jfSBlGjBFV9ifLna8+Grq6RmRw1xt2adgD7snULD
EXE8IkBF949RFZzbByKnyg1ASk08q1hQip484Td61aiRHQfntpLpE/7iGP1Gij0dkDfnpxOZExa+
4ni1RoT3RC9A52uvykpMzuvOcWi0HkhMpFAnCkdBPsp1Aym6jqUEVy4ra9IYiF4UcJFKSIGVEI0w
xA5qXE+bg8eXFj9bFxQIx/E8UWKppaWH5QUmnxU3iDJgIUjlNmkjvjWUI524I97Eo2PErfwU7Jhl
ZOMVLYMAIzQnkU46I6hf7wnh82w5CkFcJ9GonMdXzwxJunv7kPpwD8EjU9kY2EsSm7IyJzfapst5
D8bkUA/rpWg7+vvk1d21zLv35MyiZEx5LWsAp4T7BLv6tBpuu8VC+mpA4pyccRpudMGqnk80DYA2
tCD6GC2TLaZtjI0i7L9dyQznuPOuDOAGyAzbBVlkhAOZmOFDFd9CuCP6R4TvSl9c0iAeTLWIhQ1u
YP+sN28y1h6lUE08FSh8GKXyaCr8jtlu0xy8s9vkfhOPxh+Q9bobkQ7GY903hKw1cHTFqP2LH2CF
NG+4wNqV5kOnBGCb8bsaXs7kwWg+f8zfFr6zx1TpGb0qlACyjrHS0p0n0d8QpQekdA8QKY7fLc7j
CobHjaVB1Kt9WkPr15bXPmdxpZeP5ptmS5+8R02or9uX0xhLK9U/ZCQSkvBmJnr//xB2JkuOWlu4
fpc7vkQI0Q/uRPQI9b0mhJpMISHRCyGe/n545FPhsI8dPnZlZSWCzd5r/etvbp0lkf8EsvlgfDBV
g3giHvSpOn0uBJ/03tV9izczoKY+USc9wkl+w/U9wUJt8Z4A8gqXzldCKoliU23uCzK55hr8ux4p
FeYJptHX9Kc+iAcMausfneEVlc5xoI3ag0wntyp/KsY9G7zSZuKBVZGdiF3TSJB9nVViIZrVYy2G
Ce8u3wc0BM9eDpulcspWfG51mW7k3NSP6eY1Y2z13Cvv0QfQi+Cm6pgFRfCYd5awFOH2OMAOCNm5
jNcsXUYwk+UFqKno5z51xADKDpd9H5xrwdNW2ZYMNJuvEXgfXZKrDgpYfSkphb3M7DUJhFm8AmWK
PIMESlPZ8cFl68P6L5b5avCCYMDqrX463ibkHu2O4fZVxuexWOhbwByVaaYFnBNxhLAjUoB1I2H7
Ifv6Cp9eXEu7ikQDa7AjnMvmOOv4AQ3n10I6P9bVVtglPwXpWAGX42tB4ehjjKfxd3kdSSWDA4L3
TmQyP31vimO/ylfFrgbYfp2VAxQQYf3wjV0zVpbGtN09VyRObB6r+6acQVBC/filKDzcmYzt2hlP
SpwLa/n43X43VTti61l2p++5soug+I0AYPQAY4UAwiqf+LN5u/cfbne97i6ZjW0+v3Y2cuBznvad
0bAjzhkL7Z4/j8lgSlo7zsbSiLMNYkHRpyXX0zdLVG/D74JfUxovg7wAcZZej6j5STSut6qnIowh
ref6BjeDUgu2vSy2yY5Dg78jQgAyx1iX+xepItlJ/+2Dkx4L3dPIDA6rk8Z7/qNOXrP2J0VsNWA9
DXJriG2ll53IGLoYrVtyMTDvZhhxY/fOuCF7TqJTw/q5kqkeEEKu2WSbyRPlgt/q265g+RAf/55V
O+MK0ZX0jjiENW3MqLsaR7syp5jdIIKMSa4+C+zfz0k34ywLm11GfMrAvdFXLiTiuDYgtdI6+slg
H7Np/GpPE+GRsa/Dz9t5rF9LxavD/IKocfpYoMmBOQZ1tvuMYMKWFHnbhtjD9zadGwRqXssrqOAT
af1xeO38Fl5VZBpefXmfIDFAyfTa0LhA0ngxwPyyobH3vX8fYTRNOdyTk7p4TOopIWpzbcWzwqe3
A8M6dz/KB9HPcw/EQIfHnWC822l2zbDxUs8ycJozkDSvKHgwhOClhANc5ebrwhMvN0+fGKvYRdnF
s1KnMpsy84NFfJDGr0C5VpUphAO32A6XBPCiiOqrMBQGFABTqiHgYFiapNLAmjA6hs5uuRLP5e45
68LHnLCF7izt6pkIrQbFIxw3RhqQ3fedZD2vaZgPTXDTXgAkTB+W4AyIiWpX5AQG5RqJV0CIwQYa
MprJ9C/AFSK2l87r3sJRw7jvMWbqJCgma5pRGKOp4aRYirt8VcJ4Fldk3oHHOtGmmoo7EoV4PGRZ
WAmJHoFy7iKLyybecRKB86YhjNIgJWPwtml3bAV3DtawIzxh3Jyb5rel7Ny9znyv5IvnvDKbDOPv
UYnjG4seX66X9VgqU7YH7dyFVDJriDAcqcnywTLgSMMuNnzhbbKIJmS9/xjr5JenzROLrE5hzkTE
ngAVmAYeBdesmAJxPufiRV9SM2HBb94XA8YxGxXGkmGlVNT5CqZCZMqwp1H+wEOBcfZ1iWgejLQw
Od9JKemS9QD5xKHsCazTnLyvu/f+Ze9K59WJUpl/G07VBay4mCiCyeBhyhv5COV5O1hKhzJMtvka
Q+mc0Z5Cw6Kv2/NHhF8j7nCGeE+lHbvbELYIxmE/T9nTBS8hfWr5wSMo9fnXqthALWaAjmBxcLiH
0bzuSPHhWtOxEOhjkjcmg8mNTsXGyH2OTIFLOzBbh9BcUA4tS9zmWaHwXUTztqz33MSfOJS8jNUa
tDsVw6WQj/1p/JwZIhsRRxq4vdYT7PoXvDTB5m/NzGi3GlRsMhTqoCX7hE7wBLArMialLoFTusra
0Rv7XMo0JkrHUjYZ3DFRZTQnH9kIhtOSyc2OrONQHpgfgJUZOVEqfdcPaeuJpb4xUmCvNuERseNK
+l9lB5SX43sXH3Io6YLZSh4KQtYcMyeQFxgcqNqfoxguAFtt6tOxDRfwqftx7tNONp+fZNFnPSlw
/Sr7iSdfdC13inffIBHMzBQ1HAfj9OVKLvejPnduvGwDPfzsb1AiP6THBC/eecQ3Lame3J2X3YCY
4ZY93N+PqPK83NbI9rDrWYzIgmEMATJva4AFEkMNxc0c0TU2ECL60gsgHSwEwW41iXlp2Qvt1m+g
+6PJ1md4bT9lOMstEaHMMTeZm/Rf7MlUF4VglnsoPIKC46jBON+hV1IoqpKNVIdpFWq9B5JazbK+
Unzubx9Pb4NGX6T1WPuGohbI7UJqOQa1yfB7IJxE/VLo3bYNohBOveInrz3u47MT2H/4FOw6760K
P6GWsPofeNEHgnw/hyIoBf5SQi8+SFEitLJVJxXhoNcvL4dk3l4WepgHE17mOQ/3w1YeefLXwvE8
6SZoEL5fi5eTPa+5JNjTOV3rPIRRKowa9h/RRuBxO3ekJME3b8b6RlozEeY8pAx6bfl/RPEcm2gU
2LU/A6vAJhIW15lVJq4od5TrosLlIgfZSF2VsI837AsHDGY4cJnVQEaua6tFDzJ/jSn1Xr3xfsJE
6jfefM9yZpWNVz7sDGiNWrD0+RNJB/UZvcNQeZvR5Lkoavrz3OFcUqhNQyEsfUhkMiWTU/qDBbV/
Oh9qZik6FaACS2cBw2Lx7SeudpFZ+qbuUwvMbqVd9SMdIp2EYpaIjBUoFd59W66HC0ZKyZacYKOf
8ug7fdH5xfIbxFAy1ogkJRUoxCTVgdM7mhpXhh5AB+vXNAukmy1ikLpPpt34fnznNjl9ldnmtuSI
K6ZhvIrJTpoZM4KLiZBt91Qivf7wzNSZuaW8K0/JOg/yn8+O47u9cAb8REwpIaPqTlG41FolbPqB
NeQjnFoiaRzkBhpbLVKlCeUsnAiqnEfYUIG/GVaOPrQCZCRhNrwln6GaUfgfHxA7RuIpD5KVfK6g
f6/iRXYeTkUA519SyAtLYgVb2UmB/srDusABuJ01OAuHx/GxhC87WLW/SWyps9ucaWi+Vfc1y5k9
8KTvpXI0XD12j983WMMkhjr5a6ac/g05ZUIgj7NQnPY8v1m6jU+D8JuYz55HY6qOhh3yFyg4TJdQ
OgC5Ugi+P7fLexyRCzcFTZkmW2lG+PAZnADscJfMugO0L534uACxoE1VB7fCys+D+fH9taIfg7Lv
4T8prOHVT4rNYy3NMwbmSDMytiAjpDZSj9AJpzdo/PFaxcbvxoFKKBqu6SE7aoXf/cNvDrU7GBfo
2g4pLjls3NwEd0gnlTlwXCZ/8V44wksnnr8ZucNenb8cYztk47Bfh3ZbOA9XdXJX3RnrblOM24ty
s3CgWJJGF+SzhvhkmpWIIE0U1jD2LQ6YKOY4Fz22nCBi7TitnxNbB6/7Jz3XY2GcQ1O5PkPCsHE7
qun7mfeNa0cIX6fsl/KqGn2hgrh5KOwH4BoirfvjpxgTfz1EVPd2Xz+84pNiSszsShwbS3meTART
I16ZrHhi6d9BchbncYjLw5SU4N8Y56o0BANw8BnQjBG52biNcRsI8exzldt1esDEm6DIZsBMk8zL
CXlFzzlj775Ek8JiwjB09Z0m09yqgmKch+A4LEUr2RhTaCfLnsMybvzB5jXuUQzODlh565Iavw/C
NUawqILSySBOtGPgH/I+iRGnPVu1fZ3sK3dLDuI5j1u12ZZxN7swgkW/RosCGevcUm/Naceu8c+g
cAeN0wzJL3E+u2pHRNcPPgDix242ypy2y+btyheILln0fyWVDJ00QJnOhwfD7uQRGEg2jsnylkPJ
jm8mv4vZqzyhRo2WZDy5GrdGZejFuTLJFzq5Rhk5TjJYDsIwkj9JM5YOqgbfDVbGg6xiVHqLZs15
RwYrONhzwx9ZfoN741R2TNoDTCP27vRi4CGW2oYvgeTFfnsgY2vxIhVnDPL1sMCy2GHZ1kkyZu3z
pzMzF0Jl1iGAOeWIouAM331xge9I66Gf3WWLj90/6zhkVZQj0qV6oYiyll3JUg+tpwGSZxuixO5Y
m0RroikPrx39wYvg6UXsZmPeMAc9FxkDdEvo/Nhz3Hrd7gS7R8JEhG0wyPk9CL04xufMbPhVq+0d
8YBeCPKeDn/pKnn5xPF93ITvCT4exNRiLUEeYDHhZFSGFkBB4d2xgSAQO2YGg7WdwAt51ll0sSv0
PJYZHNKf2/G+oGA/axr+1xT66ToKYG0FxprfAxzIqT+TA851kXv5IlgrBRoT5rwcYeo8Z1TOc/Wg
LSEsE0Wom/GVbO959Mvte9Eofd3XDucV6nQgwh6gEh3eWmQa2V/19z0goAPmHm8Z8hcSMz7uF8Yp
6fAM7pMpW6In+Q/SpTMiTt+uRtxmer3hqJLRjgyXdLSKhWcJRcdEmH4mojeYtk49ztf3hTHOljlO
+Q9KbCJrkzM6qrjPcvK6ENGAK0+jJUeXOCuOaFXhwC4EcoDm7+VzBVo4VUi7Sbw+yjqeEA7EevqM
we8cNRnJR6CkFpl5UExf9L3AGljdsH9w/g0C9Sit9Cn/+v5YH82SHOLtm9FjPVjcdsNf+uRpu1JW
ME8SOwfqS4AwSJ5HbpFaEfvnQnWJJoOFfaPR8t9kGLK4d9WGRPA3jCY+Kt3b5TWtgvuO1KByL0/v
0zKkRb1vh1O4S2U/8VOg3w0nL+fhPcbDcTLTDpxhb0/wUHP29L7s9J3EFnGl26+NLGhHHu2ZRoG3
jFdGnEPyic1yTfsA2PimRJGhboGFEPGNFd8ONfO2tHhZaeyHy76Q8dkwtDUtg2xK+zf+0RRWjrDO
LVJ83WfQuIMdSix5IpP+K3jDbb+Fo4Cc8Sgv+D7bYH8t+dXIIj3QZrMn2hWn9y/Pnz/3oBNVhXmE
Pq/cZJFs7pv3kLl039ZbwlrAuhKBJ7xtY4xxIc+kCNrxfZPStyHmeEKxnMuHziXk7Sfyo/nTUrHh
NPiBXkUaazvOmUsOHLZSS5omvhHETOMfy3KqBZoJ8E6CW0eaF2xQ9moR/TypiPajs859Jr1qwyaf
VE6D3Fp08dIkIlKD/J6jldZnjV3uhGUxeXnpykCOex7wO7ZEsOdmdNGvz3PuRQ7Rgzzo2pOm1JrI
CYmC5FfxE5nqfhSqVG/JJl/Dm+Ftyy0wA9JddZMqSvNAk2Hux6t6dVvQdNFA1EFNJQWtOcr4Nnmu
kDz6oENy30RsS6S+koFICtLT7mwxoBa5xLThuTfAi4OmpHNP1SzvC75eLEJL14Ylo+VPqHD3yjE4
Gdrj4ZokQQ59msDjbaNAN/PfLo4By5gNyvocuuCDVGqR+Ri8sSGRfT7VlpXTeq+gv/0qyfE33Cgo
WClGY6f2SJQkRVIh4joJDbsLMgpsosBp28CBiWbiQupxN35SG4TZAgmdseTpnm+bD9lqdgXySXaW
alfecMGCxFJVq0dwVV4TRggcvHYSIMNKgAO54ukTE0010Lx4VsNDZz/oL4lTAiskZZmEOGr8fOgu
zcSODqIX/wDtiIdiB1lTd0VP/ox4hILNE346iTsAlT0kAXt5GeqBBuuI0QN/aL1LjtEcIxagE5sd
XllKS3b7TWmz+Tr68RNIFrnItO2CNvqc4pk6JweWrmuszhuPWZnOdfFV5iV0dJXFtuxilkLkByc6
H6wei0u0tKE+N2xiwac02kh7XzZ/mv4x1UM2KezHhHxQq9zlO7pgKAQDl9fRxxUEyQNBRE40TzbZ
phm3luYPp9lEg9F40JAAGMDCQU4aKB9uTbW7ba3KLAgjzDyYlfBXkkX2AzYHfjt0KUosyarcIb+q
jSN8v3o40UKJKewaC94gEBd2ZV/i0ISxqnBP7ixDjqTf22/mNe6dRFekIOcP4bcMJ/A6gIbrPVb8
lGTE7cOkItvdpx09Hviz990+5yWPqNEWQ83GfOfm3xO7DcpAWNz9ZHHf6GHp/bwICU7C116cso6Z
aC8/k+bM/WxWxhQhssq2+l2qC9nmdlN+sH6TDc+1MgeBNNPW6oTJwc1Tpp39GSf+EAmj951INIHn
fIXoGvnAY8c0aU8c9PKRWUmgH+qZvIkCqueQIO7JMGAadtDXrAUafbFhmcjMgIDXf16I9kFYmfrM
qunwxAi7X3DKMtvw8/z78oVyV7S1sbwEwLstSeddYVkEsMHlFszeQCNAsasl/Vx05EpnIoBQB84K
QiEjew/Vg3q9/VSTx1ViuMZopD9VSPbJUaLjrdDOpEM+J9B5Bzb3zRzZiZz2LHL4Y4DU2NFVYMCQ
kzgfrZ9X3pWp1s8UbUwLJhkCBleb9pM2caW6GsGhTB2FUOdTowPhZ2ZQiPu5FQHnmxRMBMxZtpLx
wNauBqB3B6N987ZrnwB2f8j5GUObthkTco9eo9vHrL8WuppeB/uTnmRMPwS0OT1k98OdrOjUzpp7
CzG6gV/7sW8PM0YTeh/xjRboGguF92pDk9z47fxNy0xZ/UCAtxpOqwGATkykHic1o5dZi5SytG5b
zU+pSV/TT0A4qINGIojm5fk5k3aRT+/LNHH9kC2O0jF9FIb1i650GSCwE3d+GTLimESw1wVTzEcf
zvJ8RaYUBx2DyLbGTEsmDHr78KsRe3n/YoCY92AzTrdALoE6b4mpZWvbkXZrleP4NxKBnAD8Olv7
Samj4sJmQURX5SgcNWQbm3LL6p10jD9Jo0U3R6U3GlJGbvW5GKi0Nbcj7/IOVItKjqpQSL2MLSHU
ksmQGTw6v8ait/ChmCs+B64d+1/7NRZmio8AUybzFx4m4KgefHWzUuGOd2OeDem5xPp1C5TMaHNl
6745FwHA1aNxpGn5K1+Ul43yedxhTtQQ2uuW52QBBkvJBIFw3MARGAYV9Rs4HIJWLN9DcPXb3Xyr
4LuM+3M2flBAXvHONKYijK/8SiyBW3A6ie5gEjFszaZSGP/UIePK71beVtMkxzeQl5bDXKNaSgkN
TkJ5fmNc6ne/ETnBFYm7OAi0izvd0GG4AAgRbDZY1YWMX41xvrUFhxyK0m9RoL7NbPqxCfFl+eNv
ZJZj/liBhC2R9fzZPJHa9lS4L+nD+JDkvftGM+4W8bKyWgSAOgA+cMk68vTVm+2Q55j9lJ4+kxYJ
TbFOydf3GrzbBwSA4XsheXSUoQQy4+XbCiJNUMVW9raSZeroqVltEqa1Mdo+EPCng1aHZfe1u9Bw
vp8+6Ws4b4Jo+15k48Yx9vTCd9pwUEQ3vqbUm69TMc2O+kHBSW/+wKoErLQOOLhZuuSQtgBCz8OD
ObZsp+MmkK3Ojbx4ewujmTThk0sVQeNg5axnTskkVL0PJvm0t47hQPiYfk4JgwXE0dysL0cgOWvs
PHecIaH/4mgB+wsQy2Ja75FdDYtUR0Y7ziakhweCLVFyIu6mXbc71O3NSJ7DM1o8HKgDZurgjOH3
xzC/FryZ+PfvydsB+dzdx69+O/YVJhqcEuB69yPVFTd1We9ST5sIR4WC4xXyEk0QCxM483Y+lkaj
HVNAbfJd4hJxOBGX+lyeDy1a3Unt3fzhRZ1xlIwV97YwOLFpv2RLCyS4CVDxPWoeie/Rlki5gOUf
09STrXRHYcnWmPOD+1M49zpMoNjDNoODOM13ug9PySt3bLS3YqSBgp/j8+D6/K3wUkWu/3Jln9Nh
NbzEy9rFy43iT5ka03Qcw5PA1Gb1PN040h5nY9K6RWl9ZzcoCPUFuxNWmYHl2/ge25/L92rwI8vz
m7han9nmVCBqvqdyZ5ZoVxcBqxllV904aLRl4sNXoVIdiUteZUoTDM/5be5rAgVpEqOg/ivZlVS5
CSGxnI7Pdy83rhHAMcOd6vCuX3Zyre+mFrRBTk1Zm0U4XLXlSEVZq0uY79kEMqrIiI/vm/0gLQ5O
HV32smod/W0TMz8ovLnRWCqgrGRpm+brv5FYsLvc/aeBb5E5oDZUQmpKjt+MnQs9o89pHnHD7n6f
gO4LE9zigzdSRN69aprxlVtIuQ9K3leHqZVt6nFEMZlZeR5ohftU3J9vG4Df53ZDjXjgDFUBoQgE
Npw31H+AKIYxjRO1LCy7xqjv+hCsjtV+M9XWjIBq2cTXj/lrwZyOLZSykarA168fHOI5S0UmR70H
HrvMy2muwtSY3DY1CkNT3xfX57RE/NqGN+/NvEUg+wtPG8qxgzR9hXIOPO7yuqJCviE4YkvENo8B
FnaqRJu5OVYCPfhhleygoQS0DzF4Uo6H68cvIAMNRPbhyxTlObY2DB0IGCOzL++VjRzFVRsADr1b
k8PLeGL+5pABYHe8NoOxupYmLbvZHtxev3xuNlj/cP9I7fbrGUPfqHjurqEiUNt9Sw9begPi+Tg3
TDW2i2upW9rL+kjhXb18K19GXTaufwS8sPevuYY0pd43JSoaxpUnUQfbHHqwTGSX2Z1RW8LvZ3UD
OjCQ6ShrzCQjdCStmXK0lKZq+Hd8bRz55j4wrsYsE0niUsa8Lhbd4us8qfsTR2/GzBOqnjTGp4je
/oDhzZVrzxiSa36ejgvRypk+rBsd4tz3TZD1SIVIJ5vsusV6QBAAoAqq7I+l/FYvh+zT+9CWQI6R
6TCwiZ03woaME9Epeg28p5C+7YPkx7n5itzk8xkJ3bGmtY/todO633yU/kaaq2HBgiBpCj/+0Zlv
TiAmYMj6j9120KBbGjVuP2eK7bIO4yRQAAJ/DcFOyDlnNGE2ia1lYx3kBxbhGAAmWSiLJ1tIELej
YRi74NZhtZWXKKEatiIAtStfyUSyn836qKV2tudQaScQWnDVchVehYlEpdww/dowgxgSJHIVVBvM
Sz1ju9aTg1vz6xcyFqPOoLQ+7ZiQ5qG0jRgmzmXc/2PsEHAtQcwSKyNTu5m4AuZdEIHpB+I2nw4v
IrqlDRHLyEr9wf4RvMbGmvBkZZMQ0Cz+vqD4ybawEcG/GDqHSIyEMAUgICOYvhE5S4wFIVrnZzyh
UTaTME7tW+XFUDnLL/eVLS/+ECStsyeRxBlPXtKWgAL+2D0Tuc8+P5X59ONEsZWeOtElHDoSnPdl
sCr27E8DMtjm8C6OdR0mlX9LNl8Ilk/7VgbNzxPwhhIEAkYvYBsKZrzRd8o2IsT+PioMV3v4+TCo
1fFXdzVlHCWOTHUN6rymyn1fbjzQb6+ZMTbPXXouCDfkPT7zWj538S7xC1/FhBjm5oIG3/t69YTf
4eIJuhha+NUd82CIpJ3YWh+YJ2gO0bKZ3PftSQHne1nZOrrEU5prB83ztnWbU77t+HEnDiW3Hxao
M8N9br8gYINFHD5+5HO9qWYdP1BaVOH9Gl0Uvu1xlJfFueYwUS/AHOhZmZF43+Ho1G3raTOpT/Ui
IVzy9PCaDRgIFClwUN29I9CkJ7iHKqzOZeSrcw6TsneRaLdCkFw//uAcb8CQ76fb6b5VrsUZed+D
WahwzYFgAYcEk22ATu33u1fX3bSGBTatVqRzjxGhTxCo9TPs/PL6vTGqgUfBPwaLmq0fuRzzBwp4
Iu9hXs4K6lE73+uQuC6w0XpMDDpIzs/75IGQv/0i86WPx1sg0/NhsnEzK0ik0H3OGrySdcJWe4BG
2/6yYm6iVWGa+DTZ19pt/ZOd3wzbNbs5dFegtJ5/Vf3C03WbD5C4SEPOO6AxORpl+khKtNGQwfnH
f4Eiqe4b98Sb+aEB6V9fBn/jx9fPB4GOVXXqJG/edKdozKEwy2ovYeu4sk6Vz+kmb1/5QcI8fDDR
mlNULO5CEInWBxu+G5v4VlU9djBtmZ+fW2BFTp6hK1XOm2kWTLlk96wcUWMTNu88LREu05MlvNaO
jIdPKAa/ul/ofgca+bXbJPgKzvOLTQTr84NhIwmJrXNrx+lwrSWruNk8oeTFy5IpSWwapzJ2GtnF
Kjf6uO8DqnXBsKVjAQHng9/AiPYMUAp2bzo2mBzOUAQpELSU8ffDBHot0Lk9lfFnMObQzvxvWMzS
t4Vg6z0wVYY9ZAPr5vtr6gNbICY59b+5/ZSnX23B9A/0j8aN3POoZq7OHJWt5wv2ABEUFxpAwBhH
OMyTkQEhD77vagmM+qnZVRtm5+hEKjVmSAdlTXd2393weFnS/gEaZ5JnGPTE3ZkZFXsez+3DRrbo
TnLI0M+vzqjBJLNFlE3JtBIvymo4yfcoG/zhon+9tLDmRkMys/lvXBt+b9vuUobxvIRvuC/4SYTM
Q5x3umcf7Ga0zuBly7rJkFf9fbOlQLQDIc+2wir7BU+my+YaQZkUCowDg5e/bCurc7VTkeyOlSs/
cgazsXaYM0x76XBtwRxkUAt/Zzo8GqveHfZxaWbVKceH/cn7073M50G5gDkH2h4i5vF1eoZMOZzB
jEYgHvQoTb0asDefv5v3Ij+Uc/U3bUbihYuHCwm+ilBZtFTg2f4j6cfkVxgnH+v1gqeRAquPH5dq
+UUmMFNybDXthr9n+VxheV4BXY4V8cqRZZxhKO4TdfT9hRKVFxOImVj7A7bHFgwrQQzjdVd5N/z8
aGkGpnSNDFPq40CsYuiVgqt83PbtK5KV0cUxi3+dS80uJG10TRhhNai7P2wuJDCNupRP9cHfjRv8
yd9u+n1QDk7zr6tDFyXsRH9Nnt91fEQ0nDPFwWuF2dA9KB9oLtPPTODGqbmXA3YRq9y5au0/hn46
MOWX07522TNMau8bs60L01ZaNIMjzgkGamxhVj+DW7ngpHoknio4ysvtOu9jzMRklWbzD+TQdKbr
M5Gxy2t8o9cDUP8sQKMStq6380y9FPDDuqECh4R2rs+0NPRgDMMb0P/i+PLkxBpSEsg+RSrDg2YH
TCNkNmYRBpgndQHdHayk3KbC7gZmfM72GChLk1v43eOW9aKsoHLC8A+no/1zhxOwF4XdcriCgJ9r
3De4uXTK6VhaVg9MK4yTdORLMnmEH+s2R+gxRKzwOwzzqbit5m8/2j85xOBYZP0xQ2lipm1fQfBu
svd++OcRhTIbVBZRLJtZbA0kUkdMHW4w4woOXtgyJ6HzOceabaF7Mndv+d43TMb7OkAH/n9ZFAbv
We1+ZoMwP/FNlG3f8DN7BsVKyMz3CiG0Io+ghw126cJgt1+2Nr9NsofjctLAWCS1nhPty2LDGzwa
FeCpKQoLqjErEih3DBXEe5Qcoj22h4KrzpRJGjNwp3aP7fe+iyiTbQopYdGLLbL1O6TDGfCeYBuv
9//C6ZlScmROjLEZtEb7wRzZ55SBdlLrJkdn/bX1lbp6X6hbVvnLGlLfRaPo0gq2Rk2KaRGUq2W6
JARLxzezmXzC/ijBhiQxSxh1uDSt5J3Sd5CmwguLZ8uyLeDBjbJQ3d8aU8NbbE7dRqFwN1zqUJ7a
AzOz32Qu44IE0teY3aQM2pPYmfUUI0KOlvRjPT6WXmPJmIJJALpv+Z4ithqucC8cgS3Wt8M3zLDx
flr1b4GtmK2xTPAq0E0IQLdDd8qXGu8w7XzlJMxYPxYHVhnZQ+0EYC/fLaO1b2+86+zuS+WbPfFa
tx8DXy4mvB/lLzWdfAHo13vVzgMzWn1UTnrTvknzsLVDwrg5x6/SeTcOx0Y/g04sAsIUadE+d1/D
zd5BNOwfaDFXfiGYGgBfGMPoVO32s9xyLg7hriv9JOCZ2il9/5UnJo+jpSqauCcDNSykk3TDtaS/
Te3He348atznIl+2PyXS8KH5TkxlW6xh72RsL4llJFaEDRZKdTR419e63Orem0a/mQBwDtEdAY+m
l/bw+KkV6wYx1PAUw8QX5BVSirzhUimjFHvVeb2M2fE3XHYLp2NK1Z+saYSd9KSOy00OgMIpztDl
8GB+9t6xmf27nEf5B+WepIkkQBHsgcDkz4S6rEwR9DRI0gqbfYex8dtMqN/049Ol9oldkUllBTei
hU2Y7xsn+y2oCODj2oDHgLAME8B4v/MhzCNoMkJfThhlL+iH7brMwgyqPXPgDCMiCAPDCFuU+idi
tuBJrGUKsun13z/RsBeE/SH/I3GT5GP+wkRd+0M0kzX5qyru0mBj0C7VO2FabHAusRhoViP/3vi0
xTj9R446LsCmbl4Hdpw5iv8fl/EPKtb/uYz+65fT8p7eqv/3f8T/+8iL15tAl8GG6nEEcHImsdWs
ghbXYxBbE/uSCnFFl3o3VO4fV1Z9V7K/Yxih/cRTIQHlP/M//vFZ/+3O/KFqSqW4aYycS6qd2fdG
CGDaWUM8uaKxSXldS//hnS/94y0gz0c2iCseKoM/hHFtfLuXVTUcEKrcWm8X9AHPJHFULFNsTclz
oVXwhF2xafHaQvxYAEDd8VveDnCeIMBApDEBGRu3m1pHGO8MhxscAYrdNxpr/xHN8U9KKzI2uUbZ
GLJu9D8u9VHe6mRY6h0RpspogintbPaevBbItpfL0cW1b/N8VPjToDbxY1CXOPn8+3KR/kFWJ8uk
oOlExetD5S9d9t+XS5p9G0Ftu83+OMvM84waGycYbXTmv9rRZQ4GiaYQLzl3B16FfyZZ4rcZpalP
hux/XEv/hvzxBv39Wv66WX+7Fi1p6ocifbsN6qrVIGgdY1Sgm21hIus+k033YuAarNjAZ/YFQiq+
tiYZJCNYgbqNPfsIs2cDLj/ss9F/XNo/LOH/ubQ/1KBF1gy+r0fXbbakRPMu44pzxlEvc0eMQ93d
yMbDAmcxKnkz6HCP/4z+Q+os/8Oi/p8r+GOlvMSbIWQyN0dciTO0UY42Q2KM8eHyIo+eW2Miz+TR
5dILtHuTTLjF9suLTR+7TWwAp7CFJr1tWQO0G49W4EZhQa7jf1zlX0rif3uEfwiyda0Uq8JgOVk0
D6Nzhb3xA9oNB/vI7U2dESrglQ4Tw79Btvj3h/RPHgL/c4v6tf639RO/auWW3rlFW0zYUO1hC3fv
STdjWEFYHbt2gBle4pRuCd0YeIG/VBx8BOs/9Nb/eBcU/icp0oAzTvzDSeD1MjI1/f+Endly4uja
pW+lo8+J1jx0dPSBRmaMAdv4ROEBSwKhCQ1IV9+PvP+OP006kqi9s6qyMlMgffqG913rWVe12828
YZgw6wzE6LEJtnaOLhhMCNwh9IOAku7cgt/G6R9XvjVV16rxX1cuUXE7i/fUE+mAgFT0/T3ZBzVy
tK/1573LKsMMfvvYyYIQVRHXKFb8m0UnPF8q5WgoHRwowVcZmCZ4EXoz4jPiXAyUmPq2kFlDe4g4
zewDpEUbWcFBfPQf5pSerrB3c8YogmdLiL3zqvTz18bffbUwDjh33YvOEo3f5r0/P/HNmhRkfdY2
pdztovl3yad4MxEe6TSDrpS/NXqydJemoYbpEG00qivTXHF6hBZWlZNcfaQDS8oW/yxMyQNCm9R+
qS8VzCE3o3NO5dRJ6TseJ92U3+0Xrrpy5BXJKhQaobd/BAuU0IPOj3GaeA11cyJG3WbSrI6rBDBt
PE5XnPD39EnsbwXl6oL+wjyD+0RdjkLAM9BRqTPWNm1/PtCy0ybHoZ4WPVP4PaEDX1wcNvz09XF9
vNZDOTZHKTw31w3Y9Pw0qd4uEyGwRGpPfjeX2Qe/xA/hVlo9X784FcmRLU95IG7uU27OPq9U8JRx
shYX7NCf6fuMaRqNL4AgXjoaXsJGX5hrhZP1o1zYUowHt/DqVb+rN+ixrvbZCzU/hpaPTsBnL1LA
bcK4DzqPxrwlUVl8K+2SVxG+zJ13Qv9lY6aoRMiB0hB1wxBvNmZhlWla1wndDrl6c6XFYuVg9VCU
b4xdRimQNBosutr4jGyfJ0yvE4bga+Xh+F9k6C3bNcpzHTMGgRgOohMoVByPpmcfL9/QrKksDszG
/rjJEMdiLad3COeIZuRUWo1elVXtBeN+GdvULwNzAVOW+mP3Ia/hqJZfVUcly02fzM5WPqQXTlBe
6Px7UhDF31/P/74DN69nYRBkI54Y7JwO5hUjk4zh5fUxnCPamp6IMEGjYcF9pIl69E0OJjjS9tHq
uMEeRmMn24FStvAUuAj91tSeZliVsnHnh8+VR8gebXwrbp2EJrb1SMPk6zI4PGj9K5/KPj4EDwU+
t2RirsIltav4DVUz2DiMYLheaDGbVvkxSod7r71S7AnJErl6HlwuaXUJXU5xlO+MiD2+N5TRgawS
vsohnYo/PiiyB+hwDJ0h3id7tCadL3kbst0xMY6PWFIHXyA4Jri/4I+x68DozqZIf1GgD2cmjgzC
HdySNCxyf8+G/327b+aWREqMY9WLHZs6gVZJO0U75YIyRe+L6IRywYYN5nSgsO+XXwnK1TvPWx3Q
GX99AIPoMlkwRU5Xwwf8YyE0Y2nUk5PVQUoIcltZq5t+AxtrqGof+cHH04mCSsFJLiK4X6NJwm/O
zv+j6+x2qm/it+KLcqK6kle9t3qove6DO45CRIDkhcTOv3i6q7pwCqn+N3RdIAg5Z1pbH+EEnu74
ZH/QyJrUL8VL9FQ4Br37wME8z64knknudasOfXxkg8RKjDNA8BUJGOgL0glGhjRgIjYcmp6bcDta
izTsodGhF1HZzrxX894L1qflUXKobuqr8O30FLxevrDZukPh5DJUAbJ5yMk8oSdDXVpbVV/mawQ3
JH2k2pI9FJ5Eb/fC6QvdeOoC+RKtXeCqhCWNvMuY5FcTl4h852D26wZO/eOh3OxOxGMk5YHMQ6kQ
yL6a45wDuiOsdXQ7+kZfBa8SuvlX8EKMfPQ1a6SaqitMNEcBLe6qa3lRfGjso8JBtODn42pqLsyF
vuhtgY0MJcJx+H4/AfS3oaQRpitIpiaYgjRASP4YSkabFWp86jvg4ZV3BININ99bsJ140BdXe9iE
v8FlvBf19usr9Odlb+bsuOyipE24rORTdS1swV5sQyBM6uJhTiw2QaxuaW/s9Z2p0vxtpvzzujcz
paZcZDmIuO7Ty0L3CmsAx5Xzzg6fOvvlFbSQtSJO2A2cIZjDfudnWqTz1YR/UJicAFXA1xk2XMDF
Hw8fw3vy+EiH4ri6jk88SPYXvCBQnCBAoDdE+XHB0oocbBtvBY/CHLrT0oZhRovABQ3rw0ic6ZMh
xoXuTzvDqcWSabeIIIf8idnnmkLGvRWTUOK/JhAJXBDbOVhBgmbeHku7ygiapos5+K7it/oJzywn
m9wpcs/EBXICrf+6uEL3T0k3GQ5oARqXIRRmZD/GPqEJgWfRj5ZtCqBvueVaHm4HP6/sagOh9HB6
RcRrPSTP5AVAPffS1ZBwgfjPgaxxyAmVsdw5ewl+53RKk8n5Yvr+WoOqdOk4QSqrnnLr7boEqWuv
N81uA2Q6XG2GmVSGmxKT3KNaaxLc8wVoUEGwNgOY9HjFW0jv28Z9BTJ4jn5ZOVAAmY62Lc26k4PB
6bxJIQpEi39PyH/fTVkQFMUUOBDoMmHDP9+heFTk16CFGUdXI8N26qgYfuC5rDunuHcA+/uYyLU0
w1R1kZw4/Xsr8Mf7ehaqShFy0C0RdNmV9MYgFUx7W7+qz76L0c5w2u15D0zlYfpmc3dQk00+//11
5b83XHwGXZIZQcS+CsbNyyvkV/MStyAFjVcZz3faPsUorbPpUfXVDI12Yj2OJPj11jld0f/T2hmy
iHreLLNN3DuZttYLRxNcM5qLlS2wD6BGTXEzpD13b6IRxb8X6+HDqoZkihLHBPXmrFYqo1MfFAGh
klb1AbPjhT4Uls8h9WlLGeZ84MKFVWbOY+Z7HoHrpKQinSY7A7iHj90dqD6squ1kYGiBRjMQtAOB
n7fe/jK3l9jJLEilbyTDjSMLSOn18QN+5gC+zPkPRFp/fr7M8gnBMjCwnKdPZ6CATdOQesJlstwV
3ngMr5IIGT7X2XrB1DWGRboRT+S6g7L996NThkXo587hx93QbqBcShiNtDrnbnS4xIPFy6I7c5YT
SZ+mj2ydeiZA44nOyrv8jnx5/4i1YfJxJsZpqCtM1ad6e+wczQN4zWmufmDKYu82nm5C5+teueiX
NWL4rKYE/dBU/6aa9bLc9N3JHJ7cS7wk3W3c7SaH7Twv7L093W0wj3x+3hvbfx+wuaipUWfgB0PT
hhv4x/uVN9VJiYyrSN0aOB7ZE+8MkmaG8AfvMreDuYs0nKHUwdQnORsmL92prUqFC1p6/35asv43
AoxNnkhYO8GQJPzqN58mFqpUP1a5tHsa8lDRPi4mVKXqRw8XUmHnq1cGLJlvne8svJWHe2Clfww+
0YFn/Hp5JFJP6dA8skVmPYJ5aw+4hMbpP4z1y2obTykeeRfrvX4bWa90ci3cx1tcD8SPMRq6t1fD
hwtDw+9zdJ29avnMM/EP2Ek95uhP4aMYIjKajULnYdFgJ5lMBh87Xnu6iLPtsAwErTXpFKzFTP/6
O66zzckFkytcrOYBBijlgyEfKmampqDNfFbze4/EoY+o6gNJsMVnMjC36vP3AcVjfL5DNeUx5K7/
TE+RmI/G2l9Mn9afOXhXaSfaBYuHu++8znMl2gK74QxK963HO8Njix9IXBgwyYK3JCorWQak08yX
Ghtlix799WJJfJ9J1FvLXfO6dJ/pI0Gynaf8wp2dvhJud3mYnrZkBQCxH8i2MGyhuO+IhvOXIl3B
6RL7i7skuCx9tce75jHev41D72vTkEK42ISVzUdSY/sCN8cew/W8eos1nPTrIfex3VQcmgco/Ngx
7LFtT4MX217X5O0QBojc1p6lJO6V/rReLdv5VHZ3zDtf9XPobM4eMBQWQmt5da15PHlgQeAWoIPi
BuzaCUj8gaSsvAszsvdCbFb0sFHHMe1QzLDbt5cnBDBI333wuJikP7H2PsHD/pKehz9hQ3OpeaS8
N74zzH975yRO8MPqqYqcq36+c0U+MiWhbcWdSevHgnJKzhZ9UdKDkGVOGEwLCozUYSEGNwUFCaYe
MOFA3+1+f7eZ8fcOURYUWdMETdYVHULmzw/TiMklzg1VIJh3UNSnq7ZdY1wQPpEK2/mUuD2o9tO6
AhgyvPV3boU8rJ23EzQlNmpssmKoinazl7j0o7iVIl3YJXPoKW202LJkCTav7ukx64np9skabCr3
tBxACtNMQ9ieeuVeeCMnqvAnphdG66ibkVFBmQouwdgw3NRr8QCWm3wf7ftJvSsZeRGnsAGv04Mt
/4S9hDNgRi+FiDJPH1exe8Q+NbkSvWFf32OeAWHdOLcKyxsRN+YDq6BDh/tnh0s2oDUMufuz+Tw6
/DklB2EgH+QZYIuamKYdbGM3PpxBXIGmvSxi911H2Q2mMpxSO/bEBMgaBuYxSuCgtXNqD9PCjt2R
qylOdyBO2zmAYCLXQ1yUfsQ+0X0OfdzXa9xpbiOPkV0rlvx+fdcVX8XeOzYXBq/WHgkwu8wWn9+r
7Z63TA/dJ858zTOx9VyfCEojavFBk5kXanYgKMM+894NxiGidTqLqOUAzSVLoEjEEbKjkt0L5B9O
nYJXz+uJMSMo2joC86HkYqWPNXHTNF1BEOr2s+AdscoPBXFlvG5886ubXGZHizR6wbts/anxEb6g
QO3sZMzLPk0XNaCVy1P8SCKqT1uKAA3Kfa/dO+QIHtUQQeznC+U921+GlAzr66vcBSc7WtNWnkLs
aS1+mTQjeWVM6mw9lhaY13EgM4Zyt6b0w7rF7nRl0OxZpa483XXb80p6F3ejh3KRYs8inIIeYmTB
y+v32IlLx1iLH+zQat4Dbc5WMpsj9BwhpV0Ngji++re8CVmaegDAz3agouXNTAGSagfu+mglCxy4
2LPRyFWvJFtoYyLLOdEYbtCuinGlu/3m3y8QCe6/vUAqMcpQY3Wd5fPn+2ucSt63HtAwkyUT29Pn
gKxcsKPDyTObvS54nVYrPIOYpezVajFzUn+9njGzOQsCEaiCrbaRR7oRq60AYBzVgr8SaduxKHJe
1AbXwTAnDcjXIU5tUvDOwJBZPJL36J7tx9ESCMz24SGxHmKq4MBYrGfWmiGyaPm2oSg63uxA+E95
omf0YAIrQ/2cLnJbGIOdI4WHFG32Wsuh4bTbrGdPw1FnvNzvj/wUmSA7waJqntifLA84aK17vY3f
Dhi062kVquy6AO/+vH+dVhxTRWmEXfgW7VXruButTut83HzKz1dkdlcMMMG+mQSfAmb7pUnZc5np
lvKIlKF6UwoKx8Hbv5/pbzPyn59oOI78sSUzpEZQiwTuLnYcvLwUY9E5kuh3Z+797RT352VuBo7e
Jm0fX7iMTnIeqjPx8Wrz9ZLdvU24OCwht3O8zug0OXwPSO+b9U64BqNTx9qzM9YgDSv2NjtoQI/Y
GHR/RBEB3e8j2unQ+vd9lH5ZWyCsqqYsQ34WDGN4df64kdE5U45ZeGp3HKDlFQofhvQQNooOZMyx
nMTC+X4Ydv1iQ9rv07+vrv7yrX9c/WZhLUdVE56VI6EHXyAQdFCWEEq+g+WGYvEKqvmVzW2xJp8t
tCztkzOJQCyXDYwvo6229JcaRWHQJE/R8pnQNj+bkBDAKcBC10AuwQARbK2nM/vhf39yUfjlnfjx
0W+KZI15vWSmxEefid7ihSgQcf+JyXi1GsIHI2pFysMBMjwbWCpITwuCCJyr9+LJVE8ewwP5isRd
qUPkrjs5BPTWHwmaY93bsoWmTiJN/Plpq1mU2xau75LAsflK/c7aUQIdj9MD6dXHBUdC5ZmQh5aQ
34FPO6AqanvNumORtsYGdWlvjt8pO593t0TCzwM/fRVJoeZAaUPWTFVVbjdoYifl2bE0kvl39gl6
E/pPNO81HzUjLS7+zZKtdv308k7WO19anYlDs21ItzuDVR161qyMjHNa1zTg1o88Z7YbV0rJ5LGD
5fVcFxty72PJRBVB3qe73DPXGR7S7HHOpEkA3UBjsLgrBT/5hWIZ8yXGBf6icjfL0AcQ2OLs9CkU
EnsX2pv6zjBQbvrP37dBhMVvqBJvr6rd7s2yKjCEstABQEjkmzhy5AAczAinrG28he2huFg6gKyT
i0eSnWv9pr6XSKGfwTWyd8IvhGc7PjlkJOM8EtI5vs0WEzh0jwCE0fg8Go86p1L9S/qY6vgjdXw4
pxnKSxHVA3ibkytACkCqciBhFpsDIuvkU4AvSaNpb0JTJJOI0AnRkkjNguPD5sL0jwGuHJvzn1Yw
e1sJKmWtWUT0cqaIQKFkVVAI2cMg10EbAyOqnBRn37i6kubkEhw/8vW8DqMjKse1Bk0CR3Bhl5hc
SF7XLWgBpWxnJAaggxLdWfgIdfy1eGoceqta40QErPE5QBSR9ooqgcMIyviCD4cX2EpFZIwWW8ha
saJnAbQoCInBSE4FLX/IdnhZJST2tm6QwWjzq7HkUSfBw72T5+aGf6TaxkNAt9ou2i9QrbPiS/7I
eCv3VwbZQdnK4+5L+Yof4zeEZdwxTqj8A26n7ER3j9vjpLF35t5MSQtCZkKMNAxdxVF7RziM3ls+
0+uos7TapufQ7fvSKoDXdBbpMgHnfpqhooW2UapdSXZjcTBZluAUaYSf3Q4VR+IqpcuPNOEiza9y
K8SAdLIDBByGk5+9jBrrBZ+vIwB+u1ojwpTBpGKIy2y86Z1xQBs5+lI5gcDafGtfIgTvMK4R5Poa
nTW22qadPomRnX2OsHRxZgWB1G35hByN2dP2BxolNOxkupqfSCxjxJWm36pIJe1LgKfWwgR0fDsP
+MX8YnFEzECfYSkPnMvRu5R+07jwtbiortktykZGYWBLOkdBOhg0XHLTNYA11kiIB9nokdcfrAI3
FL1p6Quqj6Ac2XX3jiiVxa0BNzeWyEmC3/UJW1K9+jGF5cHSjP4eH0dLiGtkA3bEbEOsDvAp+NxY
eOA8BZZMll9k45tBa0tmIfdeouN+dtD+DpeMyyc+KDRcdLyyBdABDw136UIZi4QCCFgHdrB0h2TM
nbVjglBIx13m8D5f3stXESoaO4zVyaMaoO8hRu+Ud5MssPYddWUBiaCyURjjliZ5DnVtmHnczNiD
YTHYcWRbOdo6SsWN8sKv0RsHsW+q0CQUXCF2koXBWapCmyfbxWA/cSKwiidQtc6JfjyuyW4enjxd
cbKRfYaNDcXl5CT4VBtAbD6b5Us30Tz5K96W1GhEAlJsvkrG7eJQA0QQSwk69c8eVyMe2twelS48
blW/U0MUf+6wv6dBSTdkTuwc100a7j+3EaPkrGXJKNQJOxYR5F68UQhKo5S3p8czqnutoslYrEND
m4qpvBSzfBac1//zf/yv//t/Pq7/OzxkD//ZK/2PtD4/ZHFaDbrG3z6DISqiIaqCoFLY/fkZ5DS+
9tco0+YBavc6Ne0jALfMmAty7KuXj+N5qZ+ejkgBTPAx5gg1rT7990eQf/0IGicNURQoz+k3G2Wi
bAJ2M4k0FLHbTrdzAVoeMVsXeSfruwYZR3vudh2Zh3nAoeq4LFBZn/PKk/D+4rcMLv6IvAMp6twY
VFM0M5kxqrNOvOQeG5ipoq4+DREEwqRWD3XrjyTYj+wclND+91dRh63tf29Iv58oazstQPSUsko+
ys+7qWj9JUrVLpmXTuMpNI4r9mXDXybnIRhs1nvjALEk7B7LEGXGE3HyIj5m5DR28mSsghUFYrty
e/vq0gSyUWGxXses2uSeU52sLYPgJMPFWe3c253cKBz//4eXdUkXNJ1Qk5sCf60nR+NUSWDMR5hh
63aZdDIgutAVQuqKWu0cjZUJ272grdV4QsjqEFuS7ksYmZrL/MK8MfxbM5ZzTtzC0U8Kyb4KLwqG
4IuxCPgNwVBPwIpUV2uhHMbUwUzayTU7Pf77QSi/P4ihoy8og5jlZqMZxF1WqunpPC9HKHigycVY
LXNfQkAdUegISHJKCNKUo/bphG9VbPxLhMxdeL202oTiPgiGfogFFLHX5Cv9qjuXbndtsYyN9gF1
LGXRUqA5zauet0YB1HASNgopEVfyEhOmbYNqbN0B7ogSR2DOu+bInEt6/4ax1XLtzo4KGexvA08R
VNMUeJHF2+8rJ3HJkG6EubIIn7IvcVV6zV5zheVoRoQyZ/Yh0po+KhvMzu494GXzfD7wYYwFsYLA
dBqvA+XjBzYoYraEuCexo0CUQQhiSwTLRmwehtzu2oVf6Q1pjOgjprCW4U8Q9oqMBCshwYo1BmZL
KYZ/5X9gw1NP2PG3CC8okBMKWRz5+6FRogLd5kewl/B4e6vmD8JrElgxVgsQFdQQFKy9VvSOmCXS
WO+s6AkjW2IMfxCl8JZqeGizxoPEiPnx+7IVWxMWWH2AtuXf7B7+lAu7AZYqwToaXN7mZ0BciPwv
wt48ENUUDADg7wwrMgbcT0GgnzFcgt+YfCSUuiGrRRZ7Cf7s/1yfL8kfeX0XNg2QCskiWaN/DWHc
C8Ny3ShD7iE2aST0PYZKjYzRE3E6yGj4Yw4xfyf7GiM4gnzKSEgVpO/A1Mfg/fRicPShhh6REIuj
HqIESxJuFRxN7adItjP3FvMimAq+Px93ZOXkOsOPwsZ8snI2bDhbuK/4dahuE30EAIPCChRvJOQs
quCMxWbMj4ZuaTxo3cKbzGf+z6e1zx98rvK74hY8sx5quGvrVfueL5qn/kl555KYiPrMFnJH4Izw
wZsxmDEMRs2+pgdvLEllWEqPwuM9Dbj4y+lJ1of+jUKnHcHOzUJRnXJMYEcTAHS65WHolx5LJEKd
qT56OB6nJzwxHV+yOxZ33q/v3ubNvE66B3JN8sMkDi3DEvbHgf9yjk+BVMnHeZY+9TGMpw4Y4xXY
KzskqVC9uGeMsyiVh3jU2VX7UrI1zsF668Gkb/txbOC6MlBqD0+jWpQYwFjc6wYvWIngWBuiKFTg
sIfRsfAuuBLrppyhjEspSTLINbbVQao6mkKeNy9XXyK9wZl2DPxRi1hVmCbJFXvPLmXkpWgAMr1Y
XEiXMTXAlMYwLlpyQ18TESiedJCNLz3WHFEGJ9L5Ra3dabf9rDN9LyTcLR0VIR12igC32pBR2mep
IULWFqeVIPmiuuC71COIrmiYijvbqJ/lpv+6Gh1G8mBYuGTz5mrHMA2uMS7CeZGDXHMv4kKl5H1a
RPmhiqdmeGe78q2CvBkLbFaGI7yh6ya1p59jISsbI2rNS7Z9ql1wzUTBS28thQk680702LzGeyAs
dwag/MvQ17iVJptFZnhDuRn64lkqpaZjnRySu6AA5p7azZt39RkmBkewlGgLBW8gkemQhCaPxufo
gFMDVsHFw90k4O8ljadW7REs1JF15thbwsKQxlEw/vfK+8tLSsETXYUoYp6hB3WziwgSSY+OqlAs
gT6LEoc8s37r9UNu7s3zQalPM808+Yr0IBX+v6/89zhQZckUlGEnaWASuXkucln25zRI0m09FSiP
lLPY3p/YOf37Kr88/uEyMk+B2q6u/aXgVuq41rVEXiic/kL6sbEwFXswBQ8xbt/a5GjdPpUY/7WL
21d4P3V2R1jkDVMZ92xa//1xpL8HhoqJSmHTxkg0FO2mGNh1saokUtivr8XYDDmGPahH1NZbk62y
6h9XIWvZ0e5CeCPLcFJED7201+pp/CFjvac3HN/xFP2yBeYD6VRFhz471Z2bqTLOUq1O6lhaKOmD
HOPFEy1Tcqvm5ZQ/xKM5XbJK/FBCOBH6ISuXHWUQjbJNIGd+KkNCZCnShHJT5ODiA2N7OpKHAcpe
V6NFo9JBr9lQyKOJAuYwqj9j4zFOTvNr2YzPPa29czHTCrAe4HEEdq8iOMzLq1FweNo3x5lxpSKc
sd4joW0ysCRw8Iv43eSwHOl2p5Jkrd4TuX6Pu5/zBTdkcAxxIOAv8WZcpomu5p0mdOvTEd4BQl7y
2JZXHtVa773jJ8J2bXaWfJNkHz9Aayu4SvEyl7Bbha5sLs8hrOixDDYqtCsfRfnV1icEGskP/x5J
2t+ztko2Jvt+XaI4SZzhz3ntKMinsIsu7UKg13dFj50eN7UQToLePsrOVUDUQKEpdjv8+WKgWTSv
Ks0NSrgu4ElFEKRN7GZR78rCVyaycTujHAcRjRk40wiaTmrsi8Vcbbu5rn12agiDoHPbCnX7ZakF
9VwYYXmr5xfkyserO5L3SUOWlMGOrlM+Czi4OGgbXMz1+/kij8uohJk3zvGLXJNFc658PaWEqR1q
M3uNIwHjb0uXexA2LE8dOoGjI7IBiy9+Ekg8+cY+XiSnPb9E0Z0C/S8HWu6khAiFHvwwZ99M1mnc
1kLTyJdFwTMrxeSjE2orqdyO82s4Kjc9FBddAOvRn8fYlZ6jCK0g+Ulxs0jIUArJLdGAG8T5BDm6
x3xJKg9dDBwC3HZNXdSAq2Afz2MVWLfYrVtznLCLTTIQ6XcNqL/OMKau08hHySMZ3xLIP/Y+2LnU
poiOyroQFxFifbJuRrbSjFumE6SL8uREF426S0ulz4adE8L0PHpSsyz2mWQb5wnH+n8P1V9WQ1U2
idxUBFlTGa83Q1VWz3orRLq0MBhyOvUaocWGTHHnI2u3VzQ3Ro/uQn4K2cimx20bAaGTNhmIKJNm
cBVaeZcR2NFRwBOWcua13/PCS26+Xc2rZbgFTXh+8eVix+b2Cnb9359f/WXSJjAO1yVZk6xYt9vJ
VK7Soj91EDvB4+naISccIY6p8WIOiLC/6xIV/bLlvHGm+iSD+2qi08uVNgZ1XNPcifz3ToaGX/Hy
6Wzfz81EVg5KUHmy/mm2h5iJxKCQLHOCUevGaQq2gBJHEu3EUfg8MYt+rKZfaZZ6l0KqEQ0e1PPV
HiXSQr1arQ6fUQ+DsZpd10FEdLqRLc8t7bR2pUgfjUQUT9/76d2t1S/3RUcvIiiGoekmM9HPKagk
TLUMtZGxvCrgtxvKQMn0SlZED9xH7/dBjdbxRK70mRa6cWclFYeSwM95WtcNHXmjMszTfzUTxVOi
h6HU0ptht4QzvXJr3jqo0lc/C15olqrgyvB4dm+5tArgMJ3ubGT1v2dgLq8xJNRhdGjfRY0/3jSx
yIW+KxUIpaFr6HY5WHCcoeY1JLTD0QV/efJGuh/0E4MM83113STaJx0Jhu+RSAHDITrCb4nWhA4M
QtapZI4N2MSdgnIAFD9goxL5jNQDTg6QfFoq3Zzymmx6aQ4vgPcArplXaV6beGfI8/kYbJjwoSZ+
TFpfMtY+2EKGnWfmT23kjprduYGYhRXnslCfxGFW9WCYFpXN7cEdLKf+pfELfZHtS6wQMnbGf79I
ojC86TcPzZA4A7DZMEUN99LPESOpfV23iQD0AxMGihkqGeqqctB+UO8gsoBSBtlFVC9SB+SOFVt4
ZH2EqrTNEvLFgEzYkX1GhVfYuCG+/08biL8At7grKhH24MD7UCwO23YJA1GbTALHf9Tdj4fn52ci
Lx8Ma4/K4A0lJwIxCLjIR5KpMSg7EZBhoRiEBiDWMHSlh9BpZ0TY2m9vJDSjX0V98vnvW/L3Llg3
NAUTl4T0Uv3r7BXXZmBcTsZ5Hgu+ICzIuNFGQ82zFCYngh+k3b8v9z3V/nwABuVOWccWLUr0w292
N2ZpRNU5L4lRLXUngA87om8gw9VWnuoAZrVJ7LuO31eDjJqYdql7V3Nv6I2XxFsZ4ogE3MYo3L7Z
5lC9yqx3y5QNR/0qpaM7y8Z3feD2syoitkvOJTQdb9dloW8qqewD8YHsGbn3YpiM2bwDozbXnjkV
/fvOMAT/GptUsylYSIT3ciQRbk5CsiaPpGN+TeZBikuxfCnVeN1BYAovq6ZYVyP/ZMYwPp4EvjBr
a9pQ5ofk37HLyYF1SBncHFiEFKTMlreW1cjoF1GwCEP1M2lpbEc0EdPMlYNtlMmPhSpPRpHgGizJ
CktjJ06bEvT55et8eZXJRyX5IUFD1PaFx5nfFsidVDUJUhNBNtTVwvcc2F/BciID4hGyR3GUTUT5
tREaplsac9dd35x4jdfSyXBz5RBy0q76cYT0Ig7myVkam1roHTvCiwTUWhVrLyqX/Ph+NHejonyo
ac0YxBUk5qKosEOk6jSjUl9GbqUT66g9VWY5byOyF/tuUVxB5Qi9G5tDsO70nIzchkZoC0noWEDW
PMPv0VCis/e8wlQ16I2W1SE9fxmQxcJjNzC04nxdim+q7qTlLpHgAL1mkxptnEpl4OyL0i7QdoYx
yUYLrmCELGq00uSWCZI99jGc6NSBQym2VWbBjGpmHke2mlJLleRpAYOtJV5Lo+rWs9dt7KskWX2z
yCt5yG+qqXskp3VJz1BNZV9WtzUPtaQ3KBqCU7Z0J45Ue9jP5es6JTzndH2sjNKK6ahl8iGHRSWU
4J7P4FMbZQQSR3O72IV2lBnXQyGDOOlyL+oTR9WPvph+nYup1tM8j69A41PKIJ0VnO74M7S/R7TM
GVM1RCrN2ESH//7HAiVE0Ui5XHRiZ6B5aTwZ4+Jroa/Tb7zz8gxb5JtXVeZErHE1VDbCrbJHF7NU
uTRaur1Qbw78yD5QU/9Az3vnLf3PS39zJVZbwdT5SgT8asOe5I/v1GfXOGlGdb8o8oeaTKnEKnrL
ROdHIiomfGNVPJmzGt6al4R+ls6QERbudS6WfjiT8s8m24/kL3Jn6ScB7io4ciyOOuN9XJpvAsmv
pY3aq2gnleKfd6BEEUTJ4TI6e4TPdtc3GcPvcXrkIEWGRbbPvozzGEFAiIGASJ1gl5NeWgyqiA4d
YfB51VdGNMmSSbqXDgbMdFb+6CHqnwp5RlEoU5+ZWpn0oXe05YN4cUrQVpPzq1Eu2SQwUwTX/Snb
nuUHUQE67FynbT0BkJXVLolGLJkUmskvOW6O2aHhT1wH5Avj+NUeJHNZv51UJ8oOUIO64xNpYgFR
Ml27GZWPnTa/QFyCvpo5TPenHZUwzq3AHymKohBwC+TTtROPFrD1LrxwyUwYrY6Gcwm8YzjluzUQ
sBYxsxitJorUdiXRUJkquSu9X4XXXlgNUKj8rWnXxnGdxR6bUBSS9P0GPcRLlrrAYjQK7eRt1GsN
6BphgMhgybCD0ZytOxodJGXEdjvahZetwsfQS1S3Cg0eF4Yex8x2hfSdTAh+cUwyzdKkqtOhm4rM
ByVipvnoiq2e+Ho2Bt+PJuK8E4VXIEEai5lfKIsonV+NeaYvRED5yM560jZnQAjN0ScN8kaeRalz
RdPSePTprx9HGhqTc+CIqwukJnrxA2SqjD/NexW5X94lpEaYnYWBXQJL6OcIFzBilNpVTLcokwdj
3hmQi+qz0Nrdnbfpl+IY75CMv0LmjVI42/y8VB4EV+0cVNmWpzhNt2hQWvKL3jGSu90LHRwVtbBk
fd2ZLIaS0s9XmGtRYUGrqjE73e5Bsv40SjMj0uello0jc3dsbN7kvtWIQlpLF9iI0laTnuTEb4e4
szunuV+O+yStG6i6OJVTh771lvSBpAKtES7z40TBwA98/ziJHuIrEm6nmjQPCWotkl1QT0xq7v8k
Ads91V2Z/eJYJvVDdtvIK+aM1PFxSvGeI2r8fOcW/T1zm1i2KI9irOVW3TamhSDWs06X0y0rPJ6s
IYnEmNDpdEqX19bqZrjpPe3OgeaXizIETDxjukIevXCzXNRtNbqGyBYWF2o1ijroCw+ApqPq9c63
u/Hts//HaySIFCd0UxsG380kTsM5SjH4yHPg4Y8mMrkcCdLDKXGLdde62WUnoPAtLHVko2JKnviJ
/8fZeS03rmTb9osQAW9eSQD0pCiJLEkvCFl47/H1Z6DOfahi7ZDi3O7obdWCSyQy15pzTLU70SvM
A4rU4nuZ7EBuTOpa9zf1rADpjnMcBvCakb5ShDxJbk9EadYIDyb1lPZrONARotN8HxRbi/5KjWhC
eUiXqv9RkhyBisV8zIUPGUK8sOmKJQ8eKYxykS5tdtDfFP0Y5098A7KnInnX2bIwVWVP4/ih4fVP
cMWajo++Ea8AnT0szK2N5oWJpp/pXOmDB3KSXA7GT74n9o8ti7SLjW0WbIvWbslzBsqZb2js8f9q
yNsCsq1utB4fOMAF2DYjuX5oxWRHJRxCoPMJ9WwrZpsOQZu6kAxKkCuYW0LkxPVyRr0paz37P89L
CCVo11DEMTF96rfuR2/UjSIaGnmvU2FQP2nPw15Y5P6WZlEp3Y0gIGmOfT9UZPl2rmAxoVAxZ3+t
U527XcIYxSjLWWt2MxxUjNgTuepXUjkNYNgIMUazreiJkmm4AaAtWxsB5Ntv18C4ilYjcSnZDysd
UCo/nNHNFjbPe7GsPQ2uL4T3BCmU2ZEXp9tyuhtwEI8JBQ8iJFnMVVXsxlnJ1jqiJOKtcn4qjDwe
4keNvyJ6nMR9Xb+IZrDWqtRuWTrW2Ttae3DEVIzagWJuSHZJzHpU/Jo8auQgDD2S40f0bBbhRXyt
AtRdZvJYeJ/awCe0lvfB1CyNGs8KgblKQ2vzpZFBf0nSEfU1NYZ91qgOXtU4l1Zj+pVMD401QAB8
sBpqraehhx7fSYsC5aWX7jTKmUpbbpK5+al9Wm23zyL2xMgPyzMlGAghMZ/GlO93LZDcKiY7PYhX
o7ZNJWNR68Qvh8uwvLDLteMaS2G16ctxIZXirgl3SvEoiXAVi+nLQBk5QLDNaOdTXB20zzH5iqp+
Y8h7xUQeh+5Dq+SNNBFOF135PppAZ6zp2FrLuApBwfZ2CfVNDtSVwO9UI8SdXumMHuqKyHLY9Nlp
RGezsoX5VqbrSgGXYF6GYd8zg4iKscx7b1mm95Eq2kE7nCtUl6ny7o3VQs7MjWhtC92JhW7dAbgU
8/EU9/tKxDUXfXV4biw6GBHVqIazrUJtqbENnKT2WC9F/YE518lHWA4SUkkBt8Pwon01yhm23iLE
p9IZ2wLzkJ8tfXifnWath5K0a2lVBUCEiJRt1ypVNlHPlmGMPetNblAtIM2rL+FoT6gj5Ye6YNzB
TlWEdqNoT6n8UEI58aZ7VTeWCoTi9imIj55AzgnN6X7h3SGbHQkgqI+Cbg/oa+hbE7lEMgmxtRmi
PXaSSytr1k1xDLkqj2hD0pL8rVpuPPMtN9d+izQ6OMuZZJe/QoAGU9vYqf6J037pMUmkwqZ87oNj
On703V1OZ1Ovs7uCZzk2cCYDNFXkTFrqQ1F+ZvDOsq5bZjKyE2DmUWGr7XkyKOoo71OtuByoz0kb
JjQP/UI6DCtlJIyRlWa9L2gKNbLmpimo1rhawTJcxmA/2ulBDIRFDaRfLjbBOCFo8n9ZCvHBsPYB
x88Dd1K25ohDO7CcQKihcTqK8MucHgTyIOCgR4hPWv2tZlmZaKwF9UNIJmTIw7g0nfAxdkh5g9GV
BbKLTUik4LdGoISIL4u9KhPc7KPhRMY06f0hED0mesaM4lrjnaFWe6uuV8gjHYPr0TGgVXrk0huw
55GVihh4DGza+ovML5KLveibDtudgF1+BhRSST/yyVWCdc4d8axNUvKWzM6jPttpYrs0eZvjzFx5
Zb03tYd+VBxVf1IC+P62pj8hyHKSAoVetdCM2pb6N318qKCQ+JUrS4OTIdr10Zz0dUeznjApy3iW
yGiKnqXIKctfFXuRwVfcQCL3oUXPgXR3AGGixRRFjrrc31ct4SMk7pXvUvfWDg+ClG0jmSIp0Qt5
vm9NO9GTdQQ2vJsTquUa39adnLy3wqql1hQSGRJG72rHBH9oAwKbG2Lu/C/dPEXdvotCO2NzgZ5G
QuCttg9aiP6O5rk4MI8CoJazl5DZLa0PMTq4TEK511LFKWreq9jO1dKmXXVKmnfJu4ac1lRXS08y
wBz7Tt1sdWs7isAuBkijqnaRWU1MQbtOmnNqsgSjTpvNvYheQi6xSi3TkZsnjTlKUxyzZj4y8f+K
YHwCFTjye5U8DOUxFsgqIgEiSutNz3OXyk99Cu+62HdK42zU2jryP8JZj4eoKA3AXMkPkgjOnxST
orNT3pfeive+dgq8zBGio8xzSpZBdC0Z6Exo6J+n4tNC7ce4C2FS6uS0FrpbR885J6P3n8ZATnpx
tJRx5wfjsYbsWa05YtdslI58L8RIhd0jkJnIdPJrEsGOBj4Oo7sWFUQiVjNMefOwtxBWaR4IZXZ1
CauBNj2qaFoM5SArOOq6l2jCI8CKJC9PENbQvZ9NMdghGlpR1d/0czCd8trhLBVGitKMdNUDRJ9b
65be2WieA9ZXfCd8dBHipmu2biOOfFD3g3AN9YRZdNEaoV1zC9KJ5EpL2Mx9RAPWmieaTjc9VfMi
sOnkVRSJ9z4/MwIATmXDsfzXyKgcKvskyfJi1+J2lIe71KCWEFB21rWtWP7q6IhyXYpS2zhl6JsS
xzlkbyrfa4NWN4qBjQnk9vtVj/Rfqx7qntwR4JU6sD3WIH8UOcJSslJvooszVI5qUMNwIgTf46oj
wCva+sjmi11A2NX4/sOB/6nPs9yiMixif0OhI9+qAVIpSLXYUKZ9BcK+7y5Bz93OMZjMhUj6taWw
xg1UB9NLzBfXc0kHACr8/Un8Fsf8tT+cT8JkV8proiPcmE/yj6uP42Rs9FgCrwXL2WN+X0624a1Y
ATdujPTgLO0rLL8W78HR9Bw/hCi+kJihNG8VJjvivA0ocR04TZoysKCr97TrF2j+K17/gIyMWHe6
ezwZrl6C+Uou/tv3V/BbNPPdFcyl5j+uQDECuVR8lneg3aV+pVM9JT+SPJjsMyOQ3NyQWy8L+xjv
qLisXNa2wR2jmRWQlzreF6+aSXODpiFJ9JtQWOd8y5R7hXp0v1RJC5ccVmPpnGuE1D9Fc4xULV6y
nPHPuuSSv1DgRzhaX920GLRzozz1MsvIFah2A4XFcKgF8GdLLAHhW/GTlfvfosLN47vZRhpyUtdJ
VIp3AEVUilPFYXpPNsa77D9Fwqs5kEuZR/hbppysIpZ+6KO/v/2I4f9jja5aCn0VPFu8Qzf7yzzy
RC/xLXlPRZhSDS4cNV4z1YbDJaZJKPAX9qRcm26R4yWAZi+/BdI9GkAFOoM222NCeVcecnlXGNsS
jfeu/8wP3YQZG6z8YvJs8q3YsL3hdCPl1Ls2QCZO+mO3G5k5wGkTlOrB47WlNZ26cIQE5hn73HTy
Ay08opMwO+nNSVePEQlRTNQIWdsCm7K8k8kzdZo1u19+Z2eee+Ge+KShx25E8TCrd2Njx+xt7tii
Nmu+BV22Ra5Ay4haV0VFMCRdcSnpdnL0rUVCVJxmq8IzxhbJ2rNGGpPHePhi/q+IoPVsLzpZeMx3
5ZrBpzvyenhVUdrGTo/zYlWiaiUeQqEcv1OhAKDi9eySUFJwY3ZNgGlrNwyi599iVWKgd5ljUFhF
Ytrcd59LE8gTwdeQcg74XNiZF8uw2Kr1TlyztDSzNTYOpKkkUDSkkbG9d1txsc7VE4EVlrSbE4LW
snoyE5SwwQdfnamj5KKbsxAInCZubCef7PQN5zar1bo5elTL1J+alv8qbeYB/cdommfrP97mIlRq
tQt9eZ9R6vR5aTM8F1LJwqaKSesU02ORj1/lZLqKlu3CMbQVWLUK2S6jtkM3Dz+LnV9ema6VdHvB
q6heIuMdkU+LUFzHYGMEyrYw4ue4bdxcKdaaLLzyLQMdqDmFcQYe8dS2ZMt01i4ie8sK1GtCVEGY
Zc+6EOw0o3jPh3jdT+o27dIHpUuAMQ7y2RLUY6pYThOyQO6kR7MjmhZOVRyemrJ2M+tRjei4BpxN
R5W82Pot7ZPQGZJz65VkvZS43aqdORGGl6M3j97ktlxpMcMkye2QbsbIG5420VJCqW9itaqTe0VG
3BbbE0nmYnIpjXLnlVtuF8sKkIez+iTxz53FGIhRdUTB1leGLbbDA/d4bdKO8kcLniJxDJCthlnt
v02zl2Fiyijmev0iULtlNZ5LYlVksee5L8uEqlHjHwRB3AiaW6pkhTZEHpAf4ymfZWsuUwotJZcj
yiSkVc9UPDXRjpKArSM7ZZFHUObHQkNyz31VtXxZTdSk5uVFQoJAmTkeuF+fN8y883z9Lq7pFo+p
q0nlgxqx7Z2FxSmXz3bfqE55BwMqDX4ZFZzrWmQnCCnmMrd4uy9xkk+dWBEV1x7ELPilDRNfr4z4
DmlH/QOfnFYrDoXBdlka7VKTQsRzbYMh8SGQ3B9myhsu3O9K3F9je67V/jG2+1apTE8J5L15YSfi
9vcS7rWOzrArdcsAbrjoGm7RHBLlLuze/ZrsgyO172FJIwRWB1xTvAXGMcwpyi8aIkPe2sSBZBGw
TTXv2tUk4Xltu5OgH9BeRs3D0B0NADdMMLLLPBrn94JF5JO/7YptqwL3WFfJOQ7W/tnU5rmY+VId
tkZJvEuLPnDux7mEYZLOPJzbMMTcdjfIF43lwLAvlYfeupobK6MyuA4jWnEaMWyOxOzp0/5K5AvW
TzOMF8zHw7Zj1Z7vk3wdhW6gvfglZoFHJd0wvVqO3z0SA0uOXyRdNPXAz2IdGYb7Hg3BbJLk19h+
t8YU2xorGhJh/0sEwTyt/btR2WtXbs+OoTUHifWMy7UxrAK8dNIbFePwjZofEAkRXj6xKll+r/lr
9hBFfi+a5yTBRmEq5nWuK1IDnKIr9bypfyRBTVOPhX7np4c0Pczz3zy/quJ91578fNNFV4F87MJN
1Acf+UN/aCJkZprNSQjDln9HypKpvWTcCvYgfcui/s5gvRA/ojOeM6HSt5L3M573TQD+cW7AXoTl
URIY9EZ2QuA/GMI6PBX92kwOdfyIPa8NXVKFetOt3+o3ZuHvB6j6X9W2P+fem7Vg18aRLLWitp9i
WrbBa0WTqEiCtaF/9dK6pcVaFbhOzY1GvE+4y6Np008CW7f6I5rrf+pq5RGF5JP0IhpE4/K5IZJk
rCKX3s+A5bZ4VM++m0/38nkkCc4jtpKvmzdcqUctW+ksofUqiW2Kj6L+Wsy7EVyuknHtqNZ9f63y
f12rJokzqADnAnqqv9/FWMllSU0laZ+1qwDi92Ka2IKZDEt2WW3zko5k8XkdqYDtQxELb2NFdtiz
mYA96Vey+ullL5NxF1rhQU/5gI71e6XgU1Pi+6YghbWa7gv2Qt+ftDl//G6Xun+e9O1Sd5zM3gRi
RjfFvw+hqJHIxDJWXEvCVgTyQQo6Vut6Pf+R3Ioj5q58cMZgKxnbQD9QBTD9z5l6xfwo72phzQK2
XjXWcxOfBz7zvx2D9234Ls1/030E8sUsiKpUvF0msS2iOgCAke7rC2YjVmhy5EzqqlqXeygxMuGh
mk2xXu7u0BhSIGkXxcC6pX8u6S3wNOMHkWVznh7Y4MSlg4exLOx4oEcZ4EUgnfxKoWPqzvEb3U0i
0abhSfLWGL57+Yf6+lw3/vdGAqhguyepSJD/fvq6mRXUS0Ja09al7GcHBm4SKfh5fyXJ8zP57lA3
SpdWLqImGnWeGfPiumQndNVrMsDTbe67IkDcFZUCFrKNS21VeOv2GP0NYv6gHaw7Us13/pE13Zu/
lenVuPK4AV/YkRQI0tINSCdmpu/087Ajl5kRG9G60l7EZ3q/FOHCT5znTL/0aB71uckTbipM9vw6
8cH88EgiJRXQUUj1ROuSjIhw+YlkFZ8mJi2VeOs1AIDsl0B+Dx5fzGlbPGEqi1Knlo+Jt6y0hbAy
Hlv5xHoUEvBTthTJBFeYAVcZvuh2jq7SR7sXbDRwXxJpxSu4XwWQIQXep7DE9qJdxweZggZiozmC
+hf0WUNY1YZrUuY3Hn+E0f62an7zQG7ZM4jkxaFKMWX6V4ka3RLk3f34ql95fdkWZqEdv07v+ovx
Ph4xZTxj6yVm7cX45fWL6g3gFDmd4nv7lL0Gr7//bf/UPlSf5i/vV/lMmRZOxmdIChCVyDfl1Xua
Xs1f4Y9Fi3+kbCyTNeRa/28A3yozeqEe1Do3pH0vrSL8Q+Ql6gj6ImShqp3m1qEaL6V+8ITLV4Jp
TbJIMA62UNV7/SX2NgOlxu/npt+N5O9u683CXWutvq0rX9zjLl16cbHxAL3mVuPqTfaQYlkOxcw2
WJ8nzbASrWNOA69qzhrLP0OQVglhelU4HHyRzp92zA9xFx+1sSJ8TuUjiHikmtQPjxis7JhjHM1p
2qQNYs/0RVOfpaxfN6yQ20naePq0nXIYQX6zaX1lW6sUK5t83eSX7y/5X83czUO4Wc8JRdxN6JG1
vcH3Y8y+SLVFbq9JZ30hiwKtA6r+8un7g/5nwUZDQaAj7UZB/1tZ98ci0krHTEl1NkhqlqwNYfgM
UaUFWVOyRtZIjsvcggKdiqglLukslbGxNCRmlrhGviIhGqNORwXRrcCDeNHodkF6Rth24rNWycic
6eQolbytUrSHJDv5YXexQgVVHN1AHbqoUr93FooZsb6MOXH2PSUirX7LQtyjliauW3lyMN19f9WS
ON/Lf4bXH5d9U+ioLHNqkjFXAdY96YjlOu061LIzkrks0wc2PYmK9HhC1RPU2kUpx+M40Y/C42DM
HEjTQ2tzF/JNYVtOhbWgTNpZyrYnG7SjgNlmTMxtZReEc5nhS94+Ullxigz4GcK/QgycHAlv+CJJ
rzWlyQ4N3bAf6JZQdtUqpGUobFL/xRzpOOaVg85YycclJoSFWRE0akCcUx8S9Mqd2DuZF+ymhPMo
17XIPnUzMefC76AMAbVbWyOJ7NgaOtUap0i8LKCFEHzs2xSf5r+Fk4wVOXbQKaKTom1mwKignKLZ
XrNLNdZUK9xLqbbRKyyQztC4c8tR2gTBeUp+Cea+j8elUrf3oRXQlDx3U7sR8p9Cif5zhvrjgd22
bvs+rmqxUvcZip7R6NZ+Nt4HxaKXNnmGsqdDz4ecSzIuDefvsT1Vx8qO6MBbECH74aUykJiN4MoI
yZ7mcEKj3wt0a7k1YSOsey/bkJCmxnux3qbTk0SQXxixBg+KYpf6GQIBSJzsao1MXhpzAuT0w5T3
+1X7bkzerCKGQfXDrIBY9FRs3pigNrgr6DwfT3C73cAOXOgqiKfn/0mgX/j+818YhItP9tp4Ivmx
ZgEoFOTk86vkiPv2kTiibb5HNH25YE8GrNzC6Y1tAgYWyerjTCz9ATKU5ySrkZSgDJXSHAPz0+p4
PvE/LwwkG8tiAJEmUkZV02/WLFlfR35T6/G+rN7D6Ry0RxkRXngvJde4evj+1Zb/PZgM4hnxFcp+
aBu3aIXA9BXD07Vwr1UbJFElPuERiqPxKSdXBchRMF7l8EwB3c6JZTTp8xeTtQwzOC4gUJDpjQCX
PcGWBcDiHXmW4V2ftAjwBMA1tEDNYNGdhXb9/WnfDm/UvxTNZQjnMvBgRJ9/ryDV0DLrWq/Dfc8S
qxvJOX0bCFGha1kpZ4xUmtL98Ebdrllvj3hbZwV+UtdaEe0VQDL5jrsTyWtBOoji/feX9o9ufT4S
ZmENCQiWN2Smf18b0gLCH7QcBtiDsCNm9OJrdvWmCmzYbOQ7HXVQoLikH+3Y5koAe4gg8q/K4mqy
a/j4/mR+q1n/HIvIl2aLICMDC4qEuf3mZMa6HyLKNvvwaGJZnk29ouzSnFXgAe0i0UMCcLaoWhbJ
Oenc0d+GCO0d/xDB1CSy2yK5j4DjutlJ45advAAnUtdWpb/3gV9BOsO1QTVgWBXhHcSg8odx8k97
ab6ZhsprhPGWtYB5Mw8GYRV0mpIp+C0sXIzGGgWGS3a1t3sQ376/V/+ww34fC8GQzn8Ae9zavf1e
S+pe5FjIByZ32qTbYS0sm9CtkDqtk11Ehd4WtiE48T0Nm9VFsAlIBWNxb20KuCtu+vYTmOBfiyfP
bw6sEFU0y3TZbuaSvlfGIa7l7BEDnh3d0cx+bE5wMSGcn4Z9t+lfiP0E0uw7DSZxa1VsR6KudupO
XXerbBmtyPmBoGp/f6v+eSwSSicLUgI+RPA+uMb/HlZenZteyhJqXxfX/y3CCukZ1Al+/Ex+bqpl
EV/96VP40cf1736Qph/DWFNQRYI2unmNA7nv6zRVi5MmuBFRTLCt84X2bjwp6+TNfIQBa0wbtO8G
gaTN4vur/o+qB/5j5nU82sRlGreLRybPYBzCMtrX1rHwE1vARxZk9b1OMEqPiLvY1AT7WJbgSu1D
h6YoXibRuaRFYMSfKpt3A5rJ1LwpeIgD/2uWoVEjEqqLqf5f5fTcmz/P9GYOUv2iZnmfJPtydJj+
Qf4P/lkqXr+/IbdzKqNAV4mnwE+m8/nRbo6SppGYFAWjgII0D78076DXpFK1mDBhf3+o2w/GfCjq
3BY6TJUDijfzWFSoRqxqXTxb6IxmG9WrsadJGZB4vArVC83d74/3H7sTRaeryx4B4e18fX+P8DRH
+ZHjXtkjk6JlcFani9gdysAZeloB/YUxLv7EGfiP14ovOVwhGbvTnJp5syXqC8mqwgjFBLKzsHbp
a/ByVcBjSEwi9UxH3bGATQ4U5Yer/fe14sDUxhjYEE//iazI9UnxR0ON9qibca9oBXpmmh/NTiB7
zD+roRMMBzoCSXvw2i8l3IlwHr4/h38H03wKBnQHslCY626WBGYyVXRbYhADdBJCTMlr+SP3d0N/
/v44/3mTdRTkM0lCJyPj5pNSqVMssoBLZ4ZIi68YzEy2tRi1iEOQxsnI9OAGFcFZGn469DxK//4a
M3mBsFBnyQLK5ZtBlWkGAsSeUSzLZ326xMVXqxysaMSVdpbK1cwVUS5hv507QmpCC1K91Pl5YKRb
5Cx32fTDPf/3reJ8OBP0zaQGyuLNbBoOY1T7ZchbZW6M7KB4z2pKZfRQsb1Kxm1eOD/c+/kX/nUD
UOOSyYgiVyIbVjJvBnhT6VIT0wvZC+0KVW45+1HSt1zcGaU79u6Elb4drtGw+v85LlJ+PutwCDTl
5pkLgRWOAjLRY2NeQhMfGkKZjObRWF708NKNh6kYllW47SE8fn9oQ/6PSzbmMilCckTJ+s2hTUHS
OHQ6PNri6jqrJ9hJicsB2zH8K/J7xivyfXRXso3ZbKa9bKgO52BWHetinedghPLEyjBznqNspaz2
orvYLpdfX6Zjr7fD6rLcy0/PDowQUpkWqzRZ7p3X5Zx5Qad9geL2+8v517PPE/zzcm4m4qJGvZh2
Yro3ote+puKhh3yCm6VVVXMRRJfhYDaLyBhPpgHNTZ5X80XfuLVKtKCA6kWju6Y9KCksKf0Zspj7
/Qn+Fhz9OcT4SqjI9IkGAVxi6LeCinFM4lzXagj6tr7qneauOhFL95S+VpsTolc3XllLaWuepO30
lVOBWCL+IhcSOqrbEMPMFvuHl+x//d3fndI8RP4sOokCH39FaO6ajpJj0r9MfXloJumYqPdpqTiT
X79qVH3Erlx3eLIop6z76stAksNMArNVXFRG9hTVEaXo6o6eZZZFS8VQbFV+gSyXA2s1p+IS6Z89
8hkZ22TCVwOzSpBdMuss5S/BRHEwTO0Jbg5PLh6GTb2MAnLtM6YZpXTgltAddiN5+CXW92jNl5bX
PTcNRSKldfxa3JRjfhh7sjdA1nsd4gqsiu2L7n0lkrDqKYmO4AxUn+qz9TWAum1wpzWCQuNjJAGX
xAbEqkQheF/MDIQInHlhDv5wCGQi4tESFCig+q+2Et00i5GsVLY4kujSbBHWCq23zuvM9oICNGm6
a8t6IerRKu9p5VM/GsZx30apbUpbkip0BKLQW2XPtSRhmVRPmv4ph1+WleKbodEa0R/naBBA2Isp
UnGs1RErdluPIBI4U/oG2iQta43Mc5Baut7uRuTTjaDddZ2Hu8lCCNJdDWLxdKpSmGixagmoT9A2
pPljX9r1EME6nXlh16if+BMg2urc6iVSg60Eurdb9pEjlNsgRMIiyBT/k1fdKmlXfg3aBZMlNltP
9R6LwtiQbNFmr/PlK16B4e06z5qN6q8RIizgPrsiKAXvM41LCIRSuR/HlcFBvXYlVEet1ZEdskzl
z5liLY3MsKPsoInTWhnDrS8f0tJzCjNYipg+e4E4UKV0dUN4ETH1zrM0Kl2Wc59TNysTGtx0k1Gt
yjp6J3EWHVjP64+5P8hPIk0ulYZyIUtLE+WNMZvk/K2v2p1frMwaRC/x0ESugdJilO9TuI+WWDti
MN2JdbhKxNJBY7iYzNYuerSwF1mBCRmJh0BSjqUUo/GpUTuXp3pCeDnSSctVUhw1JGY0200Bp212
DzUFcK987HWeveGrjh4SKibRZfSzYhs0UEQkCVeL16+rGNtePD7werCwxxt8TocjCRSWBOYbs0bV
VSfVOzRdv+otaZ8r0yqSjGIZYFIWgtTWXbFPtgge7FKTlnINHlama6l0L0n+WgcSREDdCZvUrovJ
lYbqYJq922sXHSlR9BHE9BvjK5sA2XzF8TfkOpJ8FXfDIR+PZnwJjUPCOnrmruhVu+plzwk0bxuz
HkVkkjGCu4o6XXGRutRNEj4n0XguYmkHr9WBjNKpxf1kTGgJh7e+WXFgK6C3ML6jXwcUvpKDV/p4
dlrCQaZz28oWuR7IuHH7+tN9oGMd1FbFtCqVSz/FD40IN3XM14qKy1AOVgXspZF2lJJs8QlvOmyL
SnBSJvPR6Hg7Tf9Ywr0UqFl2EV2glkVr5vM5SH27jHaWssmjN7a2C792AjPfKQbD3HD6NLMtelcD
689G5Gs2hqPrYU9qdYiMmr9MBw8wCQTZ7AB7B6JruZ8AKUcosuN8WmTknLYI7tuVSC9pyJpjkhqr
VtEXdHWyCgfX1VC3EggONRPttpB2eRfjuSKXDm6ydlClayhJi4RLiBvMCuTQKil8S/zRJST5NFxG
grqmUU26LALd6KoQstGUYOEQ45Z5va8o09IwmOcIg58aOzS60giF6EsZcgpOCKz9Zc6DaPGbC80r
e8oFx9WMs45BZ0JPUZudXftIfdOjnLRHL/DcUfjirS5DAG19fErLbNdGxjnW7rve7n0S/hQN7qS4
yeNpI8hoOyTzbrJKavOHnuzj5CKm2i9VvbDIx01SzXjI0qXXXOJA6lTDbZTxNRXbK2j1diEk2bs6
fAUjCX3BZ21CtdVV3u5zjYjflJatQMFBgNvZmhDO623ia86Q7YPucTTIb4qvwKkjHoXRG7/iWHVF
6c30SzsyZEdBwlWkoj2PnSl7VUX/K/A0uwuBLKqfKc9cnJSDx5IiERCbhPreCBGu8MuK9iWm1OKN
nx3a3i5oVnmrPuv+S2QEdhjiM5C5o/ditQ3Ha9WbWN2oWqkJEgrUX8ZhQOJVByUBzaOthdcWQ7KX
IJ9ivc/Tmt8NDmiiCupaO0GazXC1LRSrCqZ9ZTikfLlKr3clPdhRRoX3sHnovUfTIsqm3DZ8OXxe
CYiLm6B7GQhqHa3HCKd0FxBTKcYHXNCrhhE8NS+t1GzBv/GNspBLolPugosq9NsahZJQjnboU9Cw
gnXfSh8Chn5vMuylnEBu4tOtWU7ZQSH2v7Ri2paYUEdxgrkzriu/sQHurNuKly1H9tYJwvPUI52F
ZQ2fQNOeW4W2dk1TS7lYn6MkLfv8IPVzLXx+/+t4eLB40bQJ3BJ3fD5dK41dWi62kY2PetYcrEdD
6nlNU5Ja8wL6uhl/BrrwnNWtMy+dkULbVunRQPKWKgIL1Q2wJehGvJ6C6DWMpvXU+c/SXOjUiC8b
pTtAb3c6YKKcEOyaKimeBgpiaF3TL5REMe/ukISfPywR5+rU3+sxRTHJh0K4DY/M+s3r+WM9lhfh
0MPr6C/FRl9Fd/4xPQJzPgVueKFlR78BC9ai3grrN3OTEW9wN21RMG5EF7/7hsjuXXEef/Vv2aey
+f7Mfm9yb86MbwQCTj5Tokn0yN8rRQODiawLnJl89l7Mc3lVbJ+Y4NwZ18W+cUHrklQx7bpfJFos
zcVi6XROvCE96sD21WVJu6qc+sk45/vimO8R69HD/WE5a1rzSdyeJD2OmeVsmqiWb3Y0RRtmedeV
w6WwDykyyoWarbAzWYuXF9V5IX19Ue0Ni2iehGxz92nHKrPDn7eKiSUojk/6uUJnd81kO100NqKa
YMk/QzH7IOyFRzIibHgUWwxzTzvd+fAcAs6eymtjP5EacrbsK8tP1ItORtIF0c7LtX0ZN5cH276O
S30FTN9fEVu1IZPuoC1Igo1c90V6So/WgrCPt81GWLpvkx3uTvJSeC8XJ/HwpksH4rOSu/J4snaP
5TI/bPSlm92dTo8Weg/gJu4GuA+1F0A+BHklULYf37Ln05y8yvu0cOMjsOMZXDy5BxTArrDg644o
ejPTuckEGxHmzH+1MN5f+uMLT3HxBPJ1gS+WzMl2+9EvzrvrwVvBgno/dPsn/tnhSV56W+2penQ3
buBuHuMd6STTeuOWHNLKF+Qk+XzX0MWgr+aXnbT1yX16eiqd3cFcPSmIpO0dGhi3ZzjTeHgirJaZ
CgPL/oO+2Fe/oPOwe5oYVk9kcC1J6NidMwLtUAHbD2tt8yHY68zZev/D2XntuK1m3faJCDCHW0Zl
lapKFXRDVKSYKVIUST39P+iD7i7LQgk4gLe3t91t5i+sNeeYtNEewFZ5RJ50RJ7MH8g2CaQphgdM
tVgX7WawSxQ0ZI9z69dfyF7y4PFP0ErnjYFMO1YHy51kP96r0/v7krwm31/mb5L/rjqEJUZezI20
/HWzXHerd64GSgxs6P0rpP7gveSB3C/IE1/Zwd09qb8+mm5igbGbkwi1C4Pdbry1QGEhkdnZI2eR
TvzlLptiCpyGgQTeIlAFziSHv0Edffk0BLxLkyzYlO/tHJveloRPXkWQU87SfZpH7obbcXKF9Y6e
Ie+Mxz/c5/d15j+KzotBEpg9fI+pjeQOYx9aL5fc141FgNjTCVY1l8thlqCt6Vk+4mxk77lQnd2I
a89RFzstd+wAKI4awPGDB3N46v3Rnmi/6MHOnK11532arSPb59LU431TBFiKB9MxXsZLJdRmfa/e
TdnDrQVv7z5m7r39VTKvt86HWG6kzMUuhlgfB9SbSKJg4jyjsXAL2wsWFUHgXy1XsOo5rsIHY4Ow
VoI7pi3Pc9z9trO/B3sSkeEmBXfpdPHBX1F5z8nKVh88b5O6nld73vmbCJMXXL7r5zgmcZM1MX2t
aEo/NrpL3tiDUn6wn1+PT6gIqFxAlA4wq94vhCX1+cFTX1AgQy0JsjcWEs6fINaJ6WwmW8f78yf0
smceCGviJc4eP3Glb3SfPqI7r7bfTptZ6n9vtOmGPa4z16aTCSk7gXK2s/kJfvprsXo73c8eJjyY
p5dotXyq3M23s13xBYw5X8f7mZfpthfayYQpyWnaQD3OvP6JGJGVZZJnP6PNtKZYY9kLdQyge7OH
6Vv5OIb/iM/fM3Oix/YKrazdb/mHtZ7gbiEwbFfNtLI5hhxxzfqHwbhkKwPpuiv+ryiKnJb9uzP/
nEweCKBkfW5PyCwkQXmMFpvJLn/bwzCZkKzs3ZUf7NvsZrF/WxgBUZG6v6qfOGtlV9MOn7L9fVjE
j2Zrv9LvH164IPyRI4I8GPzuxSunNQjpOzZkuPBeE+SndoUR0w3Zqtie6JsPHgFN7uZJnI0Id/dh
u/Lkl+5F/jg7DdOHU7810/2EPNnCngGjXxnYCiybdEfZx8Yevc64IopNm8/fJ0IQIv9OMjDzMNOb
OGMkSbuomUS5Jpd1n/XbJ3nzslxOSXybrv0lgriz/bTE9veibrQHbHw6YLboCW29J8+WDD+PkR18
AWLMvj9SIkCgH9qL6C4wHFKEC5f8068gm0u7YBxIMvfR5G9tVwwlb4xP62lv41e5IyEu+AgW+/u7
u8CX5vcf9kKbeYtccWrveeVlE/rmBJjAWQMUw0HcDU/yoVhiaiVvm9inxMHOc+OWiOMlX8y7I5eS
pYtB/dpUL0pv/Xkf9Ydi2G+5amCl9HTT2eAw/76U4zSAhebkqKz3/N3uHPMbLy/j6LtDwPPe4NcP
0FK8Tx+n5mvuKPen8ePEqij4tVfnwYf1ljoEZOUUIA8EROHzce9JGyOFsHPDlrc/RJKhzMrHGTy6
vc38EftcNEOOI8wASrm8eZsxsbWcxndv8FGmsl1vCHohCm/+qXskqL7Iy3lW+p+6daOsPJbN/7ox
uqQZmDABR0HB/Sc0zYiUuj+2EXxFIiFb9dkqWWAmN2K9/3khOcj4QrIu0+HQyBctzww4dy0bNP9a
AzXRisOAn7XEKRwg9Gu/P+vLujyrK9q9MkekT0Ej7+JJy61idGGTI86ZiVVCj3EbnrzCGrFHahij
Zvn9cGOf7uL+WbLKwcBVKQq4Z/78x3q4Fw77LqyHdFGZ72I22qB8i8paiIvr9wP9Uz0m0R7E/sjl
GFGc9Bz+PpI4JPs60ijntHkgUr2KXRHOAOg3YWRghoqrkzae0IBx1GpaELuEzhU6CaL+s4vRvw8n
aXujYCxfflaX53SxnG1bo+yGfaE+9C/ssITWCQPlpUJHS7LRqp/EATkKLLIARyBB+jzuThvyk9QF
1cYbgGv91plcPnYhLdt8GMpVXWcfx1EVqZxmVag3bjIQclk8WUe27SlMX/WQTGOp9skMSbXXQzSr
ui3pAV5+VAmX9crDzFQ/j8kGjKsXgsrLLPd43Aqq4fRabyu4Jo6Zucq+M+o6BEDhgSIwyLeE6qkW
IPdQDD4PytO5i1yVakRRzE/naEYhdw6Afd5Uu7gF3GlOD2RhqPxLC7H3m+Z6rMfVKQu3TMeMjSYN
L0OjUgmptnotM41TxwlLlKrNjRHg1ot1+cUYTZWnWt+dVziUUgK3ngXWNstmV6Eo8hQi59hVdx/Z
6hhomlMsJYL7smV8K5/yzyDw80u6eJcu5RqDIGb5sD+Xq6Il6OuwAQkV30cCuW/Jm6LlTCZVRoDQ
EvpKT1kJ9Ft8npExDM+h2Jj6/YnelBaf56YOlQCdf6HfAb66NZNcfu8XZ6ldtFrFsCiGSuVmpau9
AkiKfDpqsTV5hdRLprI7Ju3Oo4NHsSdeC7e+t/Fv/+cekdoM6U8DYHk5s0tFo6jn46FYVS0xuR2y
eoryGTkUsoplOJrAeej2udedPKsOp4BNHF4xzGxl36Oi1/zwdBe2OGXVxD3J0o0RSvpH5PHn5piS
jKjFAGh1qQJqGqUl+eIkr9QA8UR/gGxP7HYePtDdIGPvTKw6DIJkWh+WqeBJ7FTkRxL2xO8qX1jE
wp6IMvMSwrrb9QGbmHsWmUez3u/tWqbWPUkAhp/85MWikhY7hieYfo1xVJpmg2Ocvs7GrqfsWk2a
fKU94OAlRlMJqTHKR1s6biIGSjIdYUUFuKtLHKySoyrADfyuc8TXbG54EafEYohWlmEnIm1Wv0VJ
SXgQFWuoFW5O2lntStW238+o5VKP7VIHZy01afiqx7Umk1pH+Ju0Fts5sVcKnmAjOGfTdA1VlS6x
6CNjbLpAk/0uf4zOC4KxImSUsZsf0QlAyZu0+TIsJzzfppoZAOmJzq2d48kjomOpfUoUxmByhE5x
o7Jz8+FdzGQ02QqtM9vziueDNoq+lgaxEPN/GuBb1h/rbx4PUabsvnzM3hD6HqM1JKuWtEif1x6X
cIX46/X3aU+6bHv//U7BCfh72ksbIW6r075etclMI+bHYqN3RnfZHNens2CfsiNFb6Lvooc9e8Pf
D25cnVVGtqaqqlCgzYtZRYyV8rAPq2rVktkXxeeghbKYwDHNY3TPjUVmofKdZLszcioVrCgAjsMs
I/ks0VwoSGO3CNZ3JTzKVI8pZrpAIEsiHwtpjL7bSIJ1d6i3UrE5Wr6EDWycYSC6hnu+7PhrgHaO
BMHNktmhV+e5mXmRlw39QgeXehaIZS4I5Wvrr36fTlVoQ/t81uj7aaVg4qsqv8nIYGrgOzZpUAvA
MGddkoAMq8AxS/SSwnhWGuJnJb7ktM3MQXWOiBfgyqwOwmNKr01MNRuj2UTAY1mb0Q2hlXJ1LP1x
dy/euPO5Mo55yhsnz9TvPTkRIOCriTIR6qBLUa98S+REph5tOsyice90A9Z3/PULmBDRVzgpIsrO
dqIRpDg5wfIck2wWA22CfpP1VNKYKu4IUJKjRTO58WJcLpv/31v53xfDGi/tx7JPSw6DGlbHYZXd
Ceu94tAvboKYh0fsIcFc84hcwwrlIxVIL3vUfPxN59hHKTK4JPoRA6rUc1kbYyXqdFYiNvjsiyA7
Lqy9w57XED259w9m0Ly0EQ5879R+S5Gt+2eI9Kat5rZuuWa8DsGyWMtz5CXDXTKt9h6cVD6NvAio
jjSkc8GvGqBx0uG2m0kPa8bw5GhMEs5bKFyuAZdFmMj0auge4B9xb9yla7OVCWIZVRZamUvMSLYf
UCLi6V1FispZbLouOCo7NXyXILH8fqjroxcqlVFATA34Euuc7HvOQg/VB7qyfzZ0wKCoRvuRfZ86
9FntYR30Ts9mDGevCzPfjtzSa25I366upcakNwWatTGqHf9+L4pzq4RGzWmgTxkocbH4tbP149f0
WbcX5VTxHrZP9BVu3Gj52rrg52Ev9gZ5elTiIYevJS/FGQVDMuIWxkT2hPvADifdSz7VP1Rf9fM1
2+zgxq2/NkL/7+CI/v6+5gaiVZMVzWGVZZR6GJJq+fuQPB/O632SzYgb9HL9pemwXCITuh9qy2u1
9z5uH+Nklxvh84gJqenIUnPryhsPBInYlZeQ/a0M8ZvtJ7/6++yGhhVbGYesSZbNTHmQHpR1uI2f
SAGzqPWQAIKOY954wkPzHe7iJ+lDRIM5/nT4ZksT7oyH+E16Kabpijje7BE8TfOmf/Ov4Wl5fGzf
yvv6UX9i6DLhhd9LJMjN1a36Rj4dv9fem28agLCl8Kx+0cV/tt5zRlgReoht3hkR44Udb6s5bJvv
9hWFu+Y1r8Mn/pGOxNj7xu8++s05OHqE2BKzXD2PI99W/oTZLvvVqn8r785vynf0Gt3JC8C/zTR6
rd9OT4PbPLKgkIlAh+fwET2evvWPE5EE3+rLABB5fUbaaqsvLbWOx+izmZoT8bGonZni5a/iol+V
n+Gcstu82OJaqja5P0y0V3JxV3v6oXayjdbJErfvVl+1k/3SWEivBB1NjEdx/infl97vb5g0biMv
l70/n+HFaFv3SRRHKSirFI8Y+Q9lt5SFwmlRvp3STVNsgf5ZqRdS067B6nUTCYkMC3FAAPsbpYx/
uDfjyM/sqLEcAK2v//nzHyP/wWjVswki5AE83VMGu5P72AcN5CGfnqgNr4Wbmn4Sy9ErNn6i/59b
8b/DX0q0slinAZxmNf5W7bU5WJv0TWyZofGv4ziHOv/aDXdEMrlpJfv9vr9rz4Un6h+5qszBnWvy
LYnW1RrAjxvyB8T744bIcQZ/QD/wcKKlzLrZwMJfHUxGAdaEyt4h9xVg6v7BzNdHlfDHBBlU8l6r
LOXgHlqg8A5sBsqocwtJIJxsJw5wBb9/v2/XzxLKFwOVLorKJfWWhVWiqKmmPswZmUUnmuwq/2yX
Dgs3SsyL89O2th/IfTBvPbCro+OPA18sIYGMmW2/V1RE7TaqqGniHieHF2VjBaUrTG9c5TjU/vOh
/O9g0sX0Y4T5uYlQwjzIO21N3u30cN8t0020Y8WBi/rOjhfoR5eIh2bD9PCQ0IuF7pfcmoyvfq8/
TuNiRsjSutf1iE1yuBPW1eeg+BElctIjCCdaap4euQr9eHocbCQOk6OPD0G4O0VItJ3whG7GVmEJ
heUsev79/kjjivKf+8NHaxHKipL1ssZgVeDtjcRQH8yd5FevxqRZVs/40R8ZtrHDpZ/17BTED+X7
ubLzWyPH1buiI+Ble4x4Whz//MeHYu37o2rt8aPgXV8LtQvng7BVN/ZwyjuDr80OKlwnJ/OE6a3i
ytXr/nHoi5ewriStPpU1LMBjsO+CtJ9YJxdNH7dajl35plbZuHWtl0t73aqiQyYfVsIRVZxDsAKC
zEF3m285IxB+dswI+vJMosbzYPxFPMVCzNKBoN4wmZxeTAwKA8z/yVlyezp9tZ+Xn4cynhjo2gry
0Ts3mfITVpYq83vANjSWB19ne6PNYaDmVN6TSTPAa17uM59qBH/jkEzAJj4hAcT7kuauvDGmqZ8s
xVXuJWuAgvV78Z49i5/0h9rKRupWV8FZdKySWGJH/myIWBMdktcb9pwQxT4Vy02UtcX/bu8XzI6V
3b7qn91rYKC/s5nFD4nNf2P1YvHuGhbiM1SE7v7ZdC3nfI/sRCjcmDRqHEqigwuJXUIJKdKvCc2E
AQnukfjjo9NvjFX1rD5WXvIsIuz8okKn33Wvmvlwat9OObhZFziN6KsprKIZbRtlZQjzcC03DmIG
FiA+cVLp3tuLk4MxEXLvoH5p57UJvKEIenFSZZAYSYsF8uKmEYZGJ4lnCoEejgTsklJW5QKJseL5
Cc4CWEg41Eik9w5ysfrmhHJ1xCT4gQ+UCBv1z0f84zvBsRWlaZKbKyNv3EFi62C8a+o5CMXlUK/M
8fGR36CKhj8YVCjg4A2Wgen/hbhyQnIhVNToHdWjK+XvjbarkMzcGEaunaEujr5ADYMgUum/v2T2
NMZpGFLebnRHxToy5gVFXN4IY2rU/tB4Fh3cm6XHW0e9+IiNStgrechRC2K4rACybOhS/WxoMWa9
K4F9yG9d6LXF848L/UPg+/EoYjmSwqiqx5ACPTC92kfb47QBogPHXKMD5wXJbkyY6tXLVCzZAI9D
o+MP7uHHMVuhDnGw1fIqyj2ptNMV1GeZ2hKSydRDU10dvBbzJ5aP42ovuuJDOI3UsZAnULEiAOVu
sGySwXnVlbcB1QjFQ8MhpjcWnAHJGf4BmJHkYQBYVF28h6bHrrg4usVNROKtK7mYjUuyLw+Hrlcf
XtI3qDiopbzseXhhJf6WPt94Ja8+qR937WKbs8+Lrj4RevQgTBCG7gD0DipvByIGAH+iaH8jOQpu
Pauru278uv95Vpc0m7PRRvtDf5BXBsmH9pEgrs7NC6/IfYu+U+YpsmeioFEd4eh1PWUvdJ42gdBd
7rd822dfjF0dyZo2lWG4IW2XbrxNV2f80c4g0qVjT65fbB1A/gkhKF71oat9Cwm0OaptuzdYszPp
3nzI3sQoWMkfqWyzWaJPe7sK8qcxd7nooOlMPg9o+3+r4h1t14QUBPVB3RlrcZbqkHd0J/biJTqn
GcoPrBTijcXG1draz4NeDBYD0lYlbxhEQTwbBpP+MzETT1VM7NXKIlM9q4Tp3vg8Y4tIBbJw64Nz
xGW5T7kFOXZhgMyy0KBQuz+c8cEiVa1D1xRmR/aSaLgjMbJ7oJBK/M3a31bKtwxKWyhvO5aTQXST
zihfWbj9vJyL9UShxLrRoNl+PLnI+hiEJLue9M5b/tDNN79/Sn8Wgf88rxHPZFBNIJfr4tbJTRm1
hXQen1c3g4CPV7aS4d9jQbUTNHZU5GYN6xSwiCBzQ4/lyNC51aewwhPBnp70CvPo6p/iun2pQK2z
9H5NZpI3LJI3g9XEvVFM6zlwOpX2gUWHOsjAaIDcOIMwsYXZ6b658TZc3bRSf/vPJV1W4ip4LKGR
8BWM6y7ZFcw3xZgk6iKjlq7hGnBIN0nboM89nSxDcxWTCWbcmEyuNvh+nsTFrkDXhixLhFZ9kF6M
NeT+p+qOvL9neVp8axvWLGBut9y+1jdtzcnd/Sxbyns/F287sf589b88Yu1itARI3ymyTqOKhSB2
MvEboS4QzkPunjRyGr393m0NlwixM6E11FHPnhAFJH3iYCGtxAQ5ffDExDX20N3dISH1y1Uln1/o
9JAAYkq2+UmqFDJgg5XTRytB0fSjI/kQAM4dJqj4VS1dsuQKGOYCwm9aJ4HVukBH6rOXAYJGWhw6
5BRAi2d5jhr+AB5qb1f0DvgL6Gntbnq0r5bKfj6gi7GyBIMiDKjBV3tjSmm7+jjX3kEBqY2DgCXs
vDz4BQUq0ZEAmJubnJRFsjmaR63YHdDVIOqPxZf+OG/3zwfFP1swnanTN50nIb5nTUrcEOtrMp1K
a2qQTKEs2naKZCyBGdbLgdp6+3JuAOEUXsNmrunATKd6MdWzg6OHhEj4YO27eqbk79STVfOjazGV
TJKDLekTuZi02rQ8LwxlFWnB70PC1VkE554kiwaiEigHfy/48prmiJXW59Ve8AciuRrvON0fHYQs
QztNjyiHs84tLaBLrkXwq290RFcj9BbFW/PZeKTLN9cgUXNUDyNzuVwch1YqKuVJKFct4GxpiQ8q
P6lzo5ydKSWa1TbMyvlQvCrNVj/TY4oNuFulo+/xYRw778ZtuVZ2NnQZO7Aio0r580L9WKoReBtG
eXQsHneHWeqd7btF6arPn78f5Wpx24AqC+KZEZm29983H1EHJAsUbSs5XCRlZdfgC7oHqWWmahOv
oWCUY9Z5TfClhvFqf/hIyjm92gIZ2ZlSa13SCGjnef/1+3n9Y3OnEgh6WgRXQ22SLsfFnLRHbS5m
RsZ6vA1kcdIQN/aB2jIrAwmN2xdw2N8PSA/h2sM3qWSz9+At/PPnP+73CXSEvJf2AOMVh65OTvhG
5qIBP0duuFk3q+F7jzYts8+fyoe8kT4bAq7eQc4u0l06OUxo7h2eixdxP85nA5l2djuTfFLlpgL1
wicaRrD70bPAvB7e9pjsWj7YSSHYLfvo5+ROeCcxC9EB5owzCZWWl2nTUzllp8naANRfGLowgmmm
04XHsRJ2HjEmSTVKc1kU1D3pGH/I7hgmYKkuQjloxEmdO8bekxGNKo7CbAgy/Ul9O63zpbZAJz0H
HZkJWJdwMLm0PY1J+WVxECIQkgAmFSzI8Y8RIcKa252+CSTZw5z6VoJ6Hr7Sul51MtECDqTPp/gl
XpseDuEFrYYj6z/6dBN8AY+Ke1iq0wyp50iZIbMa/w8xHzjaqTeXULgYqzU8MuN2XCOponTYqRf4
zBX3ZIDF8oiR6AevxTaYzthpI4lVazd700JP28lr2UIC5XSfAyXP2f4JgSWS+WYsvTgGirGSkF+7
ocFpH75YOMAPR55hGl6oOeKnxRIDdQIaTdk/qHYFFuMhFMjUcJLUUaf6w2hSouBMveoj+qi35TP/
/aw+n5fNQ781J4RP+DGS8oaSX0ki3smvp6dFtqCUMU22jJ14AXF7adtyrb+fvzDVJLMYiDNIK9wq
j6eNMqN5szAn3IKVPul8QI1+6eXfZHo6xy0df/m5eRbucDwyixG+sd+Vpm0QiI3fTLEZ5kn/YIal
ATcVH8nk6nfZBtdLj2kGm+uo/SUglN/+qnZESuzpNiyZZpbkScz2C/k+/R424r0a2fk7hMbPw3P0
fnq1Pik8KJ8y6ZCOyiSt0JEAgMsW+LSlVU1/tGPGedYkO/wq6RB/qc/5U+3zwsewv96Fz+ZBJ2LB
hmebvdANpRkk34PgYYH3+yf7p+D6z3D944u9nDgExIFtq9YrQcv8CiWiUG8AmRTaAuJgL26JeHKO
IZbFYlmkSFz8G8e/sm5WGUfG7GEqjpRk/x47xeIUHoaCmkFPiaq1+qm5D70+LpblSf2I4peI3rN2
NCg/WetOjTO7NY23G+cwrpcv7sHIckIgObZFlT/j6I9RqxUrQ6qsuF4px6AI0XJ9HOGeiys9nZb7
56rc0NHfS0FMXNNgQcvL1ojxFM/q3o4QL2+czJVKKKmL6DnohpBnbo437MfJxHmVpm2YNasumZVo
kECeHjYm4x6u4QNq/tjXilmdPGDUsWuRmClXGbZa+HB60uu5lN8ga11TtyCV0gjCGPen/5iWDnWV
Z/S0WZi7rH7uLJ8qfbw4fyf2cBOIdH3C0slUNclZNtiJ/n3tQxJ2USGVh5Vcm/NSfh2LVs3JVYvt
6Jk8keuFqw0b9K17fqUOQmrKf497OVHGepFIJ+VQPOJa2uWzyLOc5+1+I7i/P9trq/r/Hccke/Dv
6yvPanaUUl1a1b4SeTv6tSFz4XEqwaMlv5iS8vKA+6eYGqhAveMiYRwkpI301JaYKfJ9WCPZ1Tsc
8m86qwsW9WXmCMtu7/Ieqr5s2sPCmKms3lXHPAYGitD78LPpncMi1QjWtrUvmt3Qt7s5Fchufj7i
w/eyxem1OnnQvogwCtHt2Omz1K/U4cbly1dWB1Qk2bISl4vW4fI7gyycZDggZSLk/WPjoWOXjpS9
591SJarqE+1WTxAhgT5e8Zwv2qMXhUExphNiL26IKUwCQJ2/PxJt/Jwuv32DRzHupNF/X248o31f
F6WaDqvDt57jCTJ37UbentA0tSwCut3wVR3nGkkZPBHNUdSg8UsCfYmwIIV6LJsblXe+p/t9/AaO
MDlgxUpctZ6PWoIXjECkwY0uKtOHfiJPQrKezYVojjRLLLpEV1iI/Be6H62RvRxff784uBhXrw4o
ikwdGPrQxeiahbqaG2f60i3vlmZLvd/Atzy4uKANlP6kQY1WX6Dx7smy4RIdCSNC7SSTxzCt+/m5
n2esfj4ElXQbp2aKRL7z52dzQI9jo6I+0mAu7fhsi0/smB0K97MuKHwgg17HWm0IlHfrvQFgYLN8
2KPr+TJfdYwFX9F2DzB5mi4l3IHoDF6Riat3ybO5yL6FpbXJ3qyN/lAuykVOxqnh1fN4i9gQu1bo
t/7JiaCooGucZZzGEnWZ+4FcKIinB7JJtUD0Id0G56CfxVMiABdHD7H1vJgc3NZPIXmxlabDEZhu
ugTutqgM11yTDofagB+twy/adhRV4pc9k3L3lqyEYFsEjHpTE11DcY8czR+w3bC0oV+MZMHAaRs7
OF1FP/xoFsosuW8xanaLwxRrbnmn+/Xs8ECwyvyoO7A3mdUH0cZWAlsuCYplFrRzyExz6y5ZmvfN
s/UIBf+ZKhYvBk5fgT7crabbPz6cPxsE5hj8smO2/aUc1jiWzclKGfcO3tlfk06DRabZcIfvWMXZ
b8RPJTPEwiSp3Hgxx/LFv1/dfw6MDunvgZANWxxmrQj5Dh2SHOBjtEM3WoqfUnB2VjBn59L090Ne
PeJ/90LSH//Nz2k106quUaR6RWoo7PewWqbNjU34uM3756J+HGIc/n4c4nwMSz1Kzn8OUYB4yIK9
stNZyRxuaYauDqQ/jjRe7I8jpT3MoVI16lVSbRIUDCWYhhP8DYmoptI7sfxWRmF+uz0rSdBqiivd
TAm4frHgkXWISyyeLva8xqlvel2QOjA31KFMIp74fMup0HZkady63ivbeJUxGpAphXLqXhfrglNH
DJgu8p6+SG5GdbX2pNk29MrJ7+8I5e4rjxBIpDhSvPClXR5IU8IUjkZ7XPUEyC8F2lgNjl9p9HxG
32zo6c4QFM7oGR5phZtvMaZN6StP1l2/aC2nVfy2mp8ewmbXJPTYlnWD92JOtgVcgfhNk51EQ9fE
bmmjsCPMrEcGyKSdHiKEpRa2LH3ZCR+yNZO7TSq/KDHErBoRIEZlTb3vjfdB8LKmdLvksyY149R7
Z7auiQzobKDadqbsFkfCTIfX3h2Qlt5Z5KDLiyZcnpCJSwVysVBaRsynKY2GfA6EI1AgHqd43gcN
BLlIEmDnxrU0S/BoD/mwkCxr08mnxSjVj3vVH2qmLUjEFf2QJj6hlmEKhLgMaswvMyUKjL240eCN
KwozzaeQQWEVwpV2Iu5nsOCzoGgR3wejIimDXMFUcGp2YWb/jYUlYZawIC6H6fZcVff1QDoeK4OM
ZICnamu8ajfGhKuL2x+P27gYhgarlMIkLg6rULMxKlFHZNsK+kDj1GPiVP1zEuTKrbfs2qT886jj
avTH15uZplyf4vhIEfvrFIF+O31p4eteONjY6+qJoM3lZ/og+mnHjsvsO2IhNv0tJc7Na79YGoCj
b5uwS4bVmRwc0nRrKgYpzGx0YQ0S3X7/YnarQuOkbq0D/yAYLgdKEzw7LC8ULtal4nEvFGDi+rZb
hafeOWOmSTBRd9omb9UvS6nmZc1+P0S6vt9oXTYtYeBb3XRQQgyhN3opf4CAv53Lxf63GGKlPlSp
uSLpMDj1mJanLfy+Y2tbB6oilN8LJUEN+XWOFXfPUq5ut/lAF7cvHGXMrJUL+lGUxw+fvQRsPX21
iveqK0GUkLdrPJbGo4qp9veB6trgC1cZkRBDL6XNi/fWso4GvJa6XtVsF2L8WG3NvhncXgmq3bxV
RhzfhH9u0QjXA+msU0m8GOrbKjuRnz5O1jYVpeC4QL7rqO7d4IPLsjc3noh0/eL+e7jLEIpcjbrj
MYmkVW8Ep2ZCtqi4fyEjmvFREVyVGuE5QSnjhdkuiR+kBrANMRNkC/1+j6Hw/n7dfxx9P77TqhVI
rj0qKbmkd8OphZd92o1TLJBDrxWRxu8B+30ZrYY+iTQZIg206OscEcTXfZyoB8YpXaqELLyy21r1
TFaZunrSpxOSKJJNmemOkZOVfeisD/UMWtcepIOnZgMDHt0ta97nzzB2u2EpApk4incW5dROkEl0
UCCGrhkc9DpfxOhPxE24l2faYXdMd6FK1uNA1yYaA8DP06atfCnSVx02YU0XZ6VOfme+xamkhpEj
tfkkBw9fRe9mrXj1S5p/5fvaluAUHukwNeVXHWezI1vVctTyHKlQ0ag+JMWDlOzkszw7WK+ZRsdB
B2x0oKTcR2KQKTkZR/UyrT+7s3dsu9cxOih8NY4R8a7k9sXqi67lz7DghkFca3TeT2CqQxwKCrVN
IVy0UvktmNq8s/LXOLqvpQEvwJ187NBfSuCpMEafcGlXDQLp6EhK+AkuVKOC0Ctx2WX7ait3yQqv
79oILU9MVYZzqyD+uXlXYTPJqGBVBDCVQB2wUEiqQv0gbbQCNoGuaAHwd/yr9ZsAHhefgvQoZs1C
PJIAU/tiaJFIVt0/F4XxFFmIn+vjwRUo4RbpRD4nviyLT4KBUgrWTaLpXzhl7UjU6aIL01rejE64
tMCSR8ejXhzSlhhxYmM7cD8qTm7jBK2zw0qi/RkAsezY4nF+wOTUxxgvW2vR9h96fn46xuXqpJO8
HZqzI14JJfwSlTqwTD6SEpIQDzhSfU1hiwayI+93lXaehh2mTQxuZZnOCgnCs+70iAo2ibpS+49B
nccwZRRa8mmWzsaX+PeP6urUJ+OvRpSE2f1yfZWT4ar3RxBoDW8j4RK2mObEMvPqt0+/H0m6trE3
ZZWVHHUryTAuZtkmNgeE/0mzaodNnb+kaK5bRHoYRDPbHh4twCCGtOy74PfjXp9QQK7KIi5DkULe
37O7lZSgEq1SXBGdRYpL5PQ0sCvCcbTcbw5bodV9vannuvktlLF7ZlllHWCVstGroppitxcPH3lB
KUIWg0YLJDEkSHmVytso3ViGdyC2j6yz30/6+pj746QvhnhZOUetlGTy6nTY1OFSJiFZC2TJD8P7
vR8NMxSCljavMekMTxF4L9LtQAncKsb8KUf8M9NAR7Zw47D4vmQ3xeVeNiuNgJKjjxuTgQwRKtBK
1iWsSZ6sdfuUTtIZkXOqxw+5cNRHjJV8lifweecJ0SM6ZMnG6xYREyFmRXo64Hdd7dPc5jkc9xtz
xLXqOXsfyGlQLFDdXxYOC1w9B5JuqlUEBqs55t7pGITdNhe+lJVe5f6pHSZnhgIyGA60l6z4xtt2
/QRgyAMSYDPPj7/fttZoWGmaVOtadDuHpyj+TobGrvKNvF8l5Go0S7mehcauKN9Eefv7W/NHyv/P
4zKBLRuGSs320mlQMqMNWBu7lT44Fsiv/yPtvJYbx7bw/ESoQiTAW2QwgVGieMNSamSCAEmkp/eH
tsueVqtaZbv6Ys6ZUQtp77VX+ENjM3tDGJTPpSsYRlvlsFSkJ+FOT1MJmFFNJocKM7PErhKvoua4
QoJfD7Vbb7uJdSMhVikgAZvaDdhBap+fcJHfL7D/3PGXda6KRatM4nuzKi5zIUyk5T3oJ65qKT6C
gbF7rbyMLp5bRR7jcuF18nAav2LU14RjdWVO/NskJJsb8CRNzJk2tSZviMEZzlnB6+4HxYDxXr6+
XWp8XZKAh416EX9+2kZqhzIx0nqVk2i0NHGZoVfyAsE/vX/595f8dhn991pfglYvdO30fM701eUD
L68m9prE0dCRgYSGbMg1vJee8lkkrv6TV8i3Yfq/V/7SymgblJuVuNVXrej11Tqr1+ecJ87Mon0W
ZPjF7vm+0vO1ruz+/czfoX3QjKbOn2ogBBXlS1NBbLrsMYlFfSUVoV40LvpeepiTnE36fUdD8yas
uxqgGYTaGLenrkIwkM5KhbRFHMdOROWtYeSNJIB5VSuvVDhYqt1UPGqK8sOx+R3CAM14EVFzjeVA
4v/nWrjoUl1Ld0NaVaRmgNB1GzcXA42NzLplZJWgii0w4ejqglaRxOD+KiITykvERTW1DOWnsDOu
vb/WpowUM/IlI/X4SwEiibVy7+pBp2OK5HC/GIAvgCbrZ1GC/rboT6LVtXsppB8izrcTBOZQ//u6
X/aE1OnXuxzr3YrGyqD6KlRUYXK6xf5VMoWrrVRhfrf6xicbPJOcgQVSOX9n8dlHTrSsPSV/jzHX
VWm+RHX902nwXcoxVahsUbIVAcB8qSXj6lpNBCAZqw6tumiG+EZn7NNs2UqL4e7K3XZCe/h+D43i
p5bCt9U8UkqayKxOnciTL+dA3Sh1nQq3dnVf5O8IcELXxspAK/0i9pvGlW5UDLOHQVPhJYpnJb62
s65BzXurXQGDuUkbTAIddZZxyxelG4c133CEbqeaO0iemLuP2qd/VDPDoE9A1gxR6jnxaWZ1CBaA
kM0wZeSfCRixBG0QGAymuBvO6ATa97OVogeANLK0M5JV9V4/pf7dU9O9qoayZCn1K2pbJXK+qGNC
tYx9+i5NAJGC6UIyYUPCsjCz2myUVVHOUlQGQMHSF7k6aG1BXL+28/NJqoPzqZquB2nXM0tBQCKd
i1QVUuRjPy2DokOKozc2GIjLaRiFl25z/cwQXWYO9UNo+a6NCJx2YuCCpJAKfvka97uelkn1SMJK
AU08eX+IxyY7gFM39Wr5EFZKU5mYzwnXF63YXABunpnuFcVTXEOUJm+XrVJYStf1XWjR65A98GWS
fDQez3H7Ukxz61wxOYx/OAT+shMie8CVQiRhnuiqQlrzZ5Dpr5dLq8l1t0Iv7KhegNbYqbZoBw84
oTKPj3WM8jimyoAEqQ+9KsUZG82BkUYC7ERGKc94pltVqZ54fQbV0KEE3PgT3OczR4osmBvXu9sB
VoTGjygz+I5/v/bvslhcRHAfQL9SJ5v9EiWLPELTFOrF2ONXBoiYBUZwCJ3Wm1i9oS90qB6nszup
TjVoQAm+TdLXi5bcFoMMarGfOgjfwRW5H44XeQzb0tdRftxEVXceonp1uS7xk0Mz1p7S1ri8DN3q
HoMwwDHdL85zA1juNJ2PTBLZe6R7cXiXpNYEmG8L9BtKoYPqk9GM+tTL2Ko5AzQqOsSVUs6kHns4
mtTYWI8WJqps4rBCagyEA2hLB9e1eIFOc5ts76KPGLmt8Cui3r+A2CwuW/WGOrHdeV0PaFN5Mmri
lYLR+CwH8qOmszMhYYD5lEXIi2iJFSnbOIYxni5jdaZn7//+gt8VT5yZwB8wC0FARv+ycWIN73VM
6Alj3SqPtxkInpvzkGdC5yBf01ytqth2CgO1Ixio7hJcCLHa6+Q12si5xYOgZJd2fpFZLULMjNck
wS+Bc/77Ln8TPL6cfgxUSfvFqY6ilvZloyTFWTHKok1CxFufHoxEAV/DRZ7YGjoJ+KTi2sR0kl76
gJ8hMOob3U1QgcyIsW7FkRRpA919KCZc1PZF/ICDpSMwiJ2fox2QjI+O4JsKxrPAHbAoT0JGO6Ju
RmH29u8H+S6B5yUDvYHyN9GxoPxzx0/7KorjdEwrcNSbgli14j2kqQK15MbujjhXGINDoLq0rkJq
ri3PY9PTHlV7EO+GjpC7tbSUBAfBwWYwMa4FM1X3XonS8MVCy/Xf9/vt8lAACf2mJ4JI+bLBb/Uj
z7RGl1bTCuDCOHsu4K3BK0JM6YWUTUHGDglEwMcZZ5ndgsHvzbqwNRozsV3iYgvRo7N4t5cMb3kA
v2Ys/HCT30HZNfSwkFgATYDOw5ebHBKt0K+KKGCkucgUb3pZ9lEwVQ73OxziYHLeArY+32daZxcp
vihsJsYe6uSnmdm4Vb4uUhKCiS7p9D+Yaf35bdO0iFjE8mQ1pakOoHkV3T/ykfTHcVNKK52+HDN5
1L4nDGVe//2hvktHRpk7BQCwKCID9SW3bjrcH4s0F1YCXD3Koxb/0+UUs9HJvA2r1JpGM+EnRsk3
KC4SeXnMvTh7/0KS3cpWFdRreSdHRm56OCkI2+jZRig+hwfUCOGHtvi3m4eRORBngFo6FdqfL7iY
Cm3VaqBZCs1sMH+oAHq4ae5qtd22toJQbGwCcQAQ+UjtC0KCglk0zh1l7sxBNEwYoJNbEUsYcGnB
YNCsMC9UwMPQTkaGh0mu/e+v8ns7f10SzNoNYit2e5QRf96xoFRqUTyu/QpCa39Aw6p+zBGhbzFg
aDD6fr8b7v3hJufZI8JpbiurmJWjL/tmAKeVPDnaYvzyiJCLsy6Jld388j7T89kUs4XWl1Mc0APO
1Oq2uN/tpnMV41Wr/UjaoKVyTZ208RGXii6+AaJSvy+Bn0+A9U3QW7e1xvn3oxrfFM88I3A+/IgU
wC9fNqFwk2Shi1o8Mko5iJV6oaD08Yh7kFVK2FafhYDgIKNMPbt4qryJ8h6U/GV3B9g/cTH6gTck
hmqMGnyESMUpfTR2XiK4n2b7VKRyOCdI2AyqKVUo3FBogcRN5OV0gpZJbsoGPhxJhrK6F2W5Q8VO
18Eqo965QefrMZe7YChyIdUFznZpczvG147kzNQK1T7fOgg9HcL+v5JOgbV7KtXl9PyZekAJ8IWf
3LwsOkUI4txo9t5OIpmBdEaByFhXce5NwUSnsbgYqndFeeHN2E2MN8KnyJhtHDGKQudHd9BAxcO+
taX74IDPGStLoHXEPvc7tHlyZBKl5ofV993Ub0JTlIxIHw+d3zHjP+MUzRiSKC6HONQvhGY0bDFW
uaAKod2WHT6hNV7Xa9DMKjBU1HmpIy9Y2vTFD5pO35XS3AZl2ih/w6T/y+F9n1ZCol2VKLzaHbCm
7SMLEhEX3IWROXniXt8ygFp7Zn+p6J9xtXCNhq6oWQlzdK3+vUrH/fZlPyLcBV1DkQCkIA305358
lBghGxcZ2tuo8C2YgI2tx+Ink6rvUJUk9Bo9jt/Ko18PpKKpr1xkZNfRZ865DkeOifHG8cd26Pju
vj4QVejYcJeRsf3qHIkdQ1uUN/2yf1gMn1Dxpiq37iCiBucnz8DvGkfghRVUCugX68pXsQJGlZWg
pry8Au3uE5IxNhXHzDDBhUx+6MR9Bwv5zc8EecJj/WU7JYukwaWQGis122U5Sq2naYLQDqUPrZ6k
FZFq11C04uTZS8W7kYbkjKZWkeflCFildnnBQ+v8U5n53SlLHB/RuboswnL5cgIhZDiR24HXPdmc
FLsz162rA1GDh/VTTjOGyy8fVmcB4SHI2SFrXysrSonmhmLEeCXlfZRSz93CGjbdDEa/W1uR/aMq
yTcBHH8vNHnH1BTR2C/pi4SoXSewO/a1fZRn540x64AXSqb3fMXSZqW6u9lPE6Nxu319SIhCKkbL
XHr6FQ2S856ndcElAUq6xkxG41929thqvLYMqswPEnbr178jwHfUW13HBHYqMlfXja/85HgAlsbI
8rLH/oTJOnbcPswPs0VsQ3UnfmI/fvqU46L4+pTIFuC4yTNK+CTy3/8ThlXjjjCAxqckGsTWEg17
RzU577BIi34I+fI38YA8WJqgZsPA7y+iahMNalEr9bhHJ1a2kT8zp9rELmWtJVjPr5dZ7KCLZMPO
gw0+/394VLq7xAh1fLno6nx51HxIJoMgXC972Bs2k/BTaSF9/ghwu/SnPzzrN5txhIwxD9anUBn4
X3++V0mKEmlCD4UFiy+Ee4qwMrdaovlPnHaaMn98wvHD0aWRGPhMGbuMJLs/L1UaSntNxEY8IDxy
oRFae7Q/DSbiYfpy2Q8XlxHy2H6xollu1wvc5HbI9qb4H0yB8YMlDdLZAd1hGLUmAEFtfQEF7F2R
H8tAdKzzMMNI+vMSKIGeoj3WL42nyUzzbwf48+miXutvBnDxM20os3jVbZEk14ZfvR72MvpSAOYM
N/L63Eq86Tzz5FdZM2myJIfbZ6Q79zeKTcwO8DmGkAq1ymSor+3QXErm1RK3mByZ9SVw63t4DapT
+cQwe6o4+jsRzsdHatI4mM8AbePBpy45drcfCgz37MGOnvqVdrUfKI/tks2ghkgyas55Z9jSvlRN
+uU3r36eLotlh35I5aDSiuzQ5eoDvu9A6mFC1dEL8gfBEg2Mq8DgG0WA+pCMWUu9FwqrgQGybD+N
PCDvy6tZhJEYpmPdMtIpdy1EDRA+oUHKzCA5UC9fQgPHv6XwWTjCxXyDqv1wxzkCBmpnu1Y94RMD
AoOEGwz2dZ9cl4CwkFZ5PHzyr6Z9ry6LokHueF5EoACZra2ELtRhNwW16t7pfjqT93J/A5DzwRgi
Cy/b6EgJLoEwwOcK5pLoKADu5pJkFpIThfon3m1a68DSnYL9H+wK/ZXG7/3YFw5Tj95JS+l+pfOz
7AtPfi4Vq5Rt1QUyEXcBOrJ3ea7273EK2dXsfTDP12SJlsKLKmKKMFbVrfw6yx7W5Jhr7n2Vnogr
B/z9gvqkABl/U7fJe+Lyl2HugiSPfskj6O1YCNb5YrfQ+z0lvKEmaUYumGoS7PgVVTieJIpecmhm
fv1E+6nJ0KaKAuzJBbt9phEDp6qp3Dh3OtnVDj2NIZoCGO+ltmCPthSK4STXWXTn2zgAJeXMKkVE
yS14VX2P0ffZysDkH2aTyLmAtUEJEM8wSwqTyQlmV2/124j/vjif1C1b4t9nwBdTy/+1nWVMRMdJ
CqnTlxHYNI2zariV4mGpm6fwhHKscwrzwH0bTM9bvL6czdXiOTdfVqXtb34KW3+es39f/EsOOs3v
8TV/cHHcSt9G7xtOHwfPDf+w8z/+Px90vJf/HD2Ph4E1r1iIB3idDvWuA9bO6WyKnAA10N+mLwre
J4vnh43egP3yrjDtsrK15Mx+Onf/TL3/fuyxmfCfW7lKj2nSatzK8aSbWFCEwXYN9Pxmv1gYeFhP
/35yefyE/+fQ/ftyX06irNUfj67iLStY8SxdF6Mn9220zDHxvpkVdmTNdr/8/ztRhb+u+hUmCPik
ul+U3+/71JKR0y8Lw8CjcddyRYD27Q9L+X+qlfz1oJoMFGKcVk5+q9z95712vZpkk8d5wKD18avF
5geclXf7hVCsWaE1mvOhr4HrelfHDJZayJvAf2PwsVd6yq0nhChwTXKRPPDRRl/c51v3eHdPlblF
f890Pe/FoXh5Cz4DTg4XB/Y9qW7pt5axudp3+21fLhOPP1Y+nx6wqlkV7uyls14sNvju8LJYNJZD
cH6aWosVfjLAs+YcAdahmeVPxq53mW9Zl43oZyHddxx2Daswl25jbpeZicfFr97DdYpGs7lxzMp2
fv2ateb42zcIKfKnse05/OMfXup3S3VqkN0zRiAx/SoMeEPIWYzKy3C4jO7ZspU5V7/rzWyd/tA0
+ZLC/M/1Msq/TEnZGLJ+zSsUoVFvmlQMB1RFAumZ07M8vRtmsywu5iOz/r0nvruaBC2dfv/vRPSv
6jdpkUw51/KB06JwLusT0DtbfI9f5SPDoX9fTP1mA/5xsS+hx0impa5HXEzGj3uPQufg3gr8Vmfw
FYR0QZtefh0wOAD71+er/oRuxAWLSRxIU0vdxQNeOQ9xDjaTXj46Xk+X1+JqRhIGi6aoBsMhjpfN
zc0xJ+j2fbMaYD9BnA7Ogw2nV3r5kberyH9HlD8e6EsA67Sqmw75DT2bqyWjnDvL5tddu50etXdh
Pg1amNx23cALcNB+nemKL+8F6AHoTpXg0CQzntFi7I7puqF2I4PTrCT+aT2p390jWob04CjgUKb4
M8hq965nnsM9GiJZYPI2AWVPjmAxA2ttA/HNyRyTmUNb/7S0aPp++8H/z7WNL/WjUF8zrZdLGb/d
tYQvGFXVXsGhYonorb67NUD7V8quqe0rpMmVepJvZrrXbLpsoyQBOUaG+rLynhQoQjPRcUgeUyrC
BZa9+IsB/QAO7FXPrfV4mlIw6ugTJLNb6xd++rAQOSjm6OLjvivBqDCHT6YO/TMp1A0hNiddILYF
tK3+EO6m8ZptM1bWZwax4pSvMV80zAd3KiATS18IJSYQxGDJNyo8wpXxpD0DGsZtF3OH48TC59KQ
zOGG9IAJZuek07alI+ngIxhe8QOYHMmV44L0bFSjsKCgqKSFAogAR1Eyj/4FqjFSGTYLID+M8nsa
c7jRBCpaP4N/u8zTqSfs7lDvmVr0zKRg63XzzvDyPQ4HtJOyGzoP+U5ADjyH4L5kAHZ/x4nuKs5j
ZnTNhnmwkszz86+EhLB/MI6Ftl+UAZYlmS0+a+u2wDXDykSr3mUaqoi2Nr8GHSiGUUbmjHJ+ixLQ
qsJ7zdEMEwN7JNY3eKQUkVs9ybVlzKZAyyysbu8oZ50Q/m8aM0btYcnem0LfsRTbWDboArxGmokw
iQOl5mYJ9KPRNjBbUM83H9XyyVLzKRPwoI1msdX/om/9mNpyTWoiO2NFBdFxagqD28+Gi5WsUA3T
tOCGT6uFxfVyqJxr4k5mZ49Z6VS2+yVkXWOW0yVypGeYODS8R2M2U+LZrz6NYWgOBR8LD9PNRfOx
j7gozuVqT68zBHNr0U5KVKidlJLopc9M3DxKrBYOTbTIJ8Fl6rPmmCkNi1x2urulHu7qIYe391jh
ePsQ8PA6vwz4/bZLUXG1fG/0m1x6r4x1kWxwvFbyRZ5498TWH/MUzNcA/lr2oBJNH97kvoiRJ+6h
Kd4hXeTBDS2Zi8jCu5q0pzXDz1/4O3K/iQYqxQQtg9JRsbHltXtRtRoes/JiG68YncgY8gp2LRyU
wVXjZYstPPVCbEt07ATnYmzzC/5lNs4D2HoXW/G67hYxsLsEWZSwhWzbH8Rl1Tr5e4bHPNrFFAfU
N/OKvswHttkZ0QPjXnkyv0n+ZXi+oVzJMu9dwPJ950CvuUIzfliPV0pgC4wCvN63m6VSROqj/x6q
cEhp35woDW7lGm06k+KjndqjGC513/h/rBYnrugVoiK4aXIUwX+K3tj/seGVhaN6x6KcHxtG9aQA
dxDGpjq1hY9+nn4aWy04O5kpuDn9ZGsIJTRvj0cAJwMZz8aX31r/42q3FsKAVPJOaxUx2YUSihaF
8HkzOjse5VO70Ssfc+733iqeyIOY2JEG1ZLVma6Llt5yMtMJasewcPbDPGjmn9ESZjFMQPPzszP3
qHHwZ0yuFLMGNLukp6aby/DhBYikmdt38QMjPntL2OjMhgJAt8wXimhTeb2sBmvfLboATwjWAGTX
XWoH28vzFvvChEuXJEY6hov9bFS1N7wlLJlRNGTAY+xzKiJfjEfi/rQ8xXvVO01mU5Nizb283Bur
PuMI7OCyuMbEjN8akBU+J/s4sbz1Z7Cnyp9dhPBt6uLjtsVNwdjhELndI4YSYp25wP2MChKiMjj6
3RxP9tb8AOBtZk/xXgjv00O8vi9OmMZJBMZtbAc4niUL04u4t/3EGgIGIi+ydQ24Nd0cqMNz6P95
a86Ptg8F2KxJKatfBF92APan7l7yg5per2li0pRZqU4bXce2pnMQZwjH0hFvxHiLoAmqhsgVmOoa
u15sPd2bdaI94/LCSkxopdsc/szFyixNdOge8K2a+bX0A6RdHimycZ8aLIvDdjuVnLR7wlKEl26Y
FX+V+LbEUEd/a7BpZ3xU8SzTN2gxb8p8MCOSYVCidIJjN3XzXTbbP071S2xV23ILhDLyGLWVJOAq
6PtLcJxgoAGTyWsZ7kkeFI8H0zwTsRvQI7q6aIIa7T2HQATBeaVa4lPDmKJm1G+PC7PH+sO+Kpb0
ztFCKwNS5GVVR07TjQerO60CQl9dmvHNZ8sO7XyJl+gTrWPVyj9Q2KFdxT4goFv5O8/BS1jwDbzB
HTAmSPejuSohaca5FmpzosXTm4gcjWo1NztRlkuOLT5g4lz3p3rBOmMdhk8cxKY9LnaGsDEdnS2f
v0NCDvS6J5mPyNo3V+ALJs5NgK7wyhPHqQuukvZbqNIjtLFLPSHATQQBgmHisXfq9tzmPTZLL7YN
8LB0cXLr7bK7HSpgw0h+WZXgNAvhWJmQTEZCmE2fjb85+sV27vDenh1ihrYoff+XtcK4UrSxYT1j
tWnOl7nM7aqb3psukJvYDZ94c3703tMAHLV94oQDauFcXfbp2UaTD1FfrbY+BccNTh1fYQpGz0xW
/IrKOqVo4OCEW24xXr0gWm42Mq9jIGqkiwTw8mHi5OB/1mdH2KP5d76AB9pFobWbtfvYLGzfVi6W
xAtpzbPzMcOs2U7nu6vVzjGwfRL8pd0tDLjaMka2U6TCJ3DdHelmy09jaZetbPrmI/SO/p3/i5Jh
Nx8JY8dlvM5WY7zLF6CbiHCuvrg5R9ctZvvqkNsZ+wPLGvOU3ExE2VzW4e0XFB1+FuPOucGjO3gM
3inHMHmxW/ApPBYhvZbtU/uKQNDq4u63ePWx18zApYHCPqrNYx7IPeUbprXB+SVYskpBi4au7u5d
LM0aDHdNneGROTqgJtYn13n5XIsBOr7+5zkIAtHB5RabFpcmORo+ZoA6gbcN4l0QvFWAfXx4wWRg
CD1ZiC4DumVKUJud28KeHa+F1j/7pVvgtHBL8LkLbrnP55G99CMxsA7rmYljKeMOzHtdDi0W8XXN
UfrK7feWfSSvGeX9OPQq87I3ZIoykbQEwQjnaeoj4PZJSrWrQihlyJTjnrwhGi+rbX23Sl7tUmLX
0OG/Y52Lg3vwdJvh/774AEz0Jvp3Egq4ex/ju8z3J62fn2CZsXFCgJymvn/cVhfVri4+xBT0Mm3/
MGscmjJjymRFaCuHO99HLGS9YUhh0U1wXgVsU284l6BjbfbmJrI/PhTzYYE3Y1tKo6PxmD/REB2X
CyKPmPcSEM1lb80RrJxvtJcn0aN5PizcKdkYP0aoOLXeaNpsqQLOttdn7eHefQgh8AwgZdra22AW
vspa72zRWrazjWaPXr/LfbJJCLiTDevMrbw9OKE9spd79fAmW6fyFbATYEx6E4ifvD8x2UnNuW4r
rSV86B8C+hU8NC8XBNkhBaHB8yQuXqAvrG0T8rZZg0ZjSRMfTvgRh+Tce+5im/iRf/aIX/Pzqz1/
OBx4iotf8/LIYhad3Jrav2JncsdndQPkKvIx23w8w/g7yPwkxZB3AytL8Ak6pLqtsRU+o0dZE5VN
HLaPKsrsu98xY3qESGHtsw1e2G8oAKBOgkk3hsU8IfiCXWSOGOfRMDUjBehKu1gSMyYzDDfOs6XC
+S9bruq42AHtEObjR+bjyURKcQ5il3MLyZXP0QL7Hob3IE/NpYCJ9ukozOcPf17683amcQSgKOid
OKmf3vYCh+KG1g3+H+jR8EII3MvqVTA5m6DPb3D2ft5DmbzzYUVn0psuxN8jNtt7BMZKDVq/AEbb
GoNx+HZSZ8f5/YWZ0G1Oj5pXo1wWrPonLcQv/DT5tcQgnKsvOQPQew5S+1Mdg3PuvvUrDKcddnOw
neILuxIO3nb09w7Ah/lkfwoTtgtAZY62txN+z3a/Maw5MRjq73KpHsJl51KlkAlORL6FfBpTm9MJ
HfQR5EyrfYyshk/1Q3HviehO12x87sWYvVUzQEc36wY+hGzzNI71K6TNHAjV5RPmz/ox8U/SXjIh
aMZHxS58ycbPtNvzQqwgdzED2t7N5/gV0dHPs71n7ZrqjLy6sU91cGp2iaO/cX49DjyDXZJ5WLKT
wqeBI26GcWJjKjRgq52HlRe6JwB9o5805sJ2tR1sIiNo6iWLCH47ruDEtZviVbPG4BvZIScpudZj
SXPAGDVigaXl9mOpYniH8I2V5tuLPRUYHJipFtC8RFWX25vwCtAKOCrH8byOrdFFu77O8NbcBCEj
HXZ4tCULCCYATk18agioir3f3p+3CZvctcecjfHCmtXITqcC7Hx+gb3nFCPFo2fYmGNmS3rjbMHt
kHnpWxa2W/jLbDV6GDnsd6y8rTAAbl5Yl9Ivrb0mcvMX4InmYylySqOBhMK2E1vZvJ+wXkPCEGvC
YDhvgVkvLCwJt3cEQp2q2/Nvk00J+pwPwh9nb0R+BhCX+fOJNSd7vTY+C2+wcEiJMXBXDPdynfFW
lkfRo52MyK6tvkSY7hKq2AktOTulxRs9tVEcUCVHK5YBC3WGATopMtJO92fh4pPUx4Q5YTzmcWqt
/VFkaNvplgcSfrmdbrvfC5f7OOm8WdVjKGSfwnEX4Z4xAQPxDPQewZzJYs1bQgfdeXhvYXg6HqNX
eSZaybYy3xp/mwLE2l/nxIaAZPiEWt3ufDBI0dxwz+ff6iuBBBXTVlEx3/VDmpvrPvz83GIlsAsV
m/25pAI3z4cleckuMcMpBy7LYHmCpu+Seeo6Fsyu+4lTKBn3M9E44CZwoedAQW2HQ5w+hA2Qs+Kw
P38Sp/cBwzN26T562J93/5x4yHW/bLfNPHLqN3DxJMyDedVmHNW8Ogqf8UTpZ6MZ+2g1Xx4mL4I4
gtJvJI+aabwNy9yXG/O1Cm6y3Z7DK8xjE8HE0ZZ74jZbEkEnksz7BuYzuGmzfs32uObVdhm8pJ1N
q/h1sKRfSeEa5ku5iNEDss6YPdjp9roqPlS3KqxFMj3cGTL+plpbWBoJrtKHqrrValfzpoVTX9cG
fUWXvgc/vroM5qye2PICOxHGaq/T6/xqzq6R6e/4gTHJgaHKbFZtzBWyhoxDzTPijeUqN6xE/nVD
WFMzY/pn09n1AjPK6T+mVMBz5Wau6QQtDMXSNVfBf96jZmflUWVhXY6Tdvham/m2c64394zOY20e
7puC3MU8z1cc3yVnO02AyvYa3o7ZOEz+GMBkQVTbg7FC5mihLb32geb983n6oQal7rTg3XCMuNJ0
pybSGW4qz1EJncSKFnX5dHPXa6iuwAH9tvNU9D7AgIpBAuXVBfC1NhhVj/0WqQC7svYe7uiHrtfm
qmJn7A1zeF3BnQydvnchfTtYYA+usGvgt5Mn6vk4GahM1jdbc/mJ6yqbLnDD4/kwP4bL4Mwmq33E
KenHSGsO1g1xlAF06dbs7/saJckqyEwQuB9546eCH9G839xm2o5tQJkzTuOwHN/DJIGWjekWTQke
Q+8WF8WHXY64MpQr6/OcrK+PtcEMAKVNm8xOfa7p0HGNz+1llFQqreLAlvvN0hoDSuN/IjHHeJ7/
7WIOYAYqip8OeplIv8Efb5a/C43C4+9+Au/vCDEU5jcLg2/2ZulVsFoa2incT3W4GuZ1V1nT5+kz
fY0DYqtBE1Bea1RXLEe63CaNqoY3taQPSpJOqZRak622rvinKgfCnFZYCMpG5LSg4Jol4y/09iTJ
kxfeaba5or8OioBckbQinXMGrNDwEpzx3t5KK3c5b5MZ1HLk9DlXCXTj+cqDFQfgkUS3l+Cy23dv
4BHCeMf0u1gCviYvqKxw8gp7P5R84vsJJgmC39O3SJ1DNmkfYSfYkfCUzGHd6yYJlPbeeg9GQ60v
0B493B4hSMmy841jtJ+uLiFnkyYhJhybN3W8WfRHw8uqWiccBtWG00p5Hz4QaMN/MtXXKWOil7tN
H4LGWmeYlzy8NfYgr9NmTl2Tn5lSo7EddrUdcUpH5Vgji698JwyZRVt6S5AAZ7uGch4AOpdjXwEz
EM2uu0fnDxzVsk3zjh4zign0XmURNRC76591Is2LMtc1j98DYRmv4H25GXDZIRdvn1BJ60ErrDXi
vlt+XsLbdkJhfmxf1eFAf0vW9iAvZLKozFGF7e3qAluA0YL+bB1Gg9/JdBzT8PzRwCnnnQ9B5HfV
kkFB9ho3qL59gpPvX7EeRlQA2xIEddV1O/Gnc6pE5N/Os86cTJw4ep1ASF+R9CAO19n9gXeKPSgI
++7sJh6qsoVXbul1y5/9S/dG6O2FANxzLM6VKe1piisEHG+tldqY1vWm+nlVA5UcAYg0h6/Xbsup
Va/vldPnc0YtKHHjCEaTgMT/vVXJPDH9zNe0FLN5q9mo3/JDYgmRyMym43pvPnHhFJ6jdBblwVWx
IQWWUkCRKp4qY34uaTQQb/LYu2sAOXBh9YeS5DrdSsIyg46m15v+sY2BAkhucwvO+TOkjTs4DjGm
5Zigd/RKd7BlPq19ag/NvIlBM3rOGH6E4HqMbU1xp0rmKZpkG9cgIrqMjcDRDrS11I9ttMEfpO7o
dp4FVwDS2k8ayKIxJ9CueK2zRcc2Uqm7hvQATaxsDFskZN/5gPdFn/lpgT0If+3Bv8RbCDj50aDq
iSdY8Sq/YpTeh0ZbnW9vbX8qy3VThlCe1HJ1bAfGDnQjlMScCm5WIN7Zn6LCPl6NQETYsYYfqPWZ
ZVzmRa85uAOoWAnHvdtGfK7LS3PnYESOwJBmFU3dCmkc9b08P7e1gtZdcG5KB+FI2sV0PKcMIJgl
mEgHNjQAZA67ICdtQ75xXh7QbM5Wk6VMHWJgM0BXOXrNckyQzAm4Z1TsIWsQSsK7e3WN9XUNt8wV
CXjr9OEZqQ/XCfr8tfVp5ZeYMfWO7sb7VEXuHmUAzPRcTA6KUcYwKnFjnhdX5jR373bHOs3JsM+4
z6AZRuT85WyKpHC7QeIZTXtV3DaUH7mTJZ7yS4Ai8lpjjgoApQJAgvVHVTsqjsm/4GyJ837YXlq/
vNoaaiDAK2mLcfq+PqDrRc99GmbQ+9bFzQJT7qgfSVCE14d9d9Tgf5B0ZsttqlsQfiKqmIdbMaN5
sKT4hpJsC4QAMUmAnv587FO7KpVkO4kM/7BWd69uzj7Vq/6kzBmYo9rnh/jlCV4D98J8lmgLcCVf
THqltHgeIOO47RYgOUb1b7xZe0KdlrjfJsBJG3HVgz9TJnOmvmY1C9BnUKcc+CvJUHEsDu7f2o5v
Q4gXUQOGa+IaAlEBn3Ud4Qn6kHDVR+0LuAEsi4voVz4GIc9PKMRREmBWgM5na5ybwqsv2T8yykt7
fM10FKxk9+w1a5bGS3V0mzD9AedEQrYrAnoJy0v+pMqnYyB4Y6HMdXFufI2dj4SaIKdbl7qvLzMs
PUTxlQUyW2BDQ4awy/vbMQ51lnFGJFDhq9TDkRm2e6RvE+DnNWm7730Vz5SXzT5UWRqX+1FHieMD
0vZuSSg2SAPEXIyzil2TIstubT0lpFSZ6Cz+hy+suEOsZEZxoX49BofuKJGDmiQAX9EjPjWx2e8g
PY9Hdde7rwG7R49TtFm02sw6DGCPrsKoJWGO38nWuN6/yzkWS0+/gsPEuOMf4MULKaqnfb+DIqIA
pXxbWfMR7RVqXIzeQPN3MM3jH8BWewORrDwN4CqIl7gH5fJsIqBXE20LlTLqdvyrzMFSf17oqMgw
QkYHzMZ5aCek3btGWDNzcRRaW+chcYxzfjAUH7yW8Bs8WsCjiJPH/OOg34wcQcOs8hSZKRKfL37R
kSZedUAEmc/pH4eTGGrfCEGSJWnGCqPkXtP7dx4w1ykjGb2dA5gyvOvRufbM0bxoQ0Xde/pgqG/K
pEnQmXuMWY2/XLMJuIWPN9bzVlyen1n9na7xbntExKmpMJHclf0f3mJaAHjHizEnwR2Uge5hCXSy
dgKb1TfQG3BFDAdOv0ekKvvs7fX/uAXnlATERR9Ew9a35o1XBOAI6JOvpGCHCWkF9ZpMlueVEpaO
3ngSyCKpx5nHePrDJ9NNOeeb93qkEalIsrBBlClB6PEq85+B4KNj1B94laAZ8V/mvVaTPz0KC9BO
5eexG4mDA0035CDN7DdVSLkZxg344uhWCCdpbdA2Ftkm95TYvhuLDuyek/pjG4S/LeXXP+7P2EuP
zz+003hZL9rl+2p1HitTDtX1yDkD6uaz26rjsC1CDcnmc94xDEKrRSbLH+1q5lHdy7wtnOLF5QsT
CDYA5avhcLLrm6YKsNbLgEkc5fT6wfb+QVwLrazGP93PoBog8QRaq3kFK/pPTBz9X+6NK4BCuXf6
VfLda5tRmbJejd29vFC9Qjq0nPHbKYSw/RoIKZjX5w6K+S95EPvG6NIMHgJSnCWWnak4WnxPgFba
VQGD6NGlRyojTNj62sxtN1PAHuMWdqUucDyWPg5lgCRcY4oC+hH6DNxY03kWwp4OdvtVfhy9963V
cLASl01lIKSfiRs+1H3SlXbIMVxUqsZCFNiOAV3xFTG+sKvWgMC1ichYj7AfeaxyRjmYtkLSZYXd
Rlu1dwhY4qdSEI15ASO2fAeEtlkzedOw3Px8nOcLNbUFeSadqrm+Tpb0XvsMPgRw7f6FYjT/OC0A
nW2seZvSEcs3V0vc8QPek4OAfb8XtBv6yMExRwNAuRGqflVDJb2oxsKpSLhUXJZ0Uc47ymi+aDgJ
xvj3WupHgB5c2BXiXXxuJwkLrn+4aq1qv9dsfKA+9LtB7mffMNMIHOXtAJb4sYdzPxe5ddUZGfCG
YnfMjdMEZDxuwMrpWrXsewgI5JuhcuVWT3GPtNnCuKnT/NBA70Gf6fTTYPTba2bXpfOev74gpt83
qXQ1/Nid9BfhhEQ2OxW/9pO3znAiP0Zcd3PKRrDCLfNOVu3m4o/aOePmsxI3CBQWHCbJqpg/jiNd
wFLz2KlN7Ij7ZImRuURuDPQ9Ld9qLL3PvIgKF9JeJKcQyLg7IerFIqa2K0SiO30H7b6g9haYFOIz
+nGUhiYpI44JlQTFvsCFkq0Iqd8aLpshjoz9q3JbY0K/7TdjeHyvH7tbc7oauDlLHuupmdpSG24B
pZpv/vLw17QGnA6bsbQBm0oHd9ofedUy8uVDyzEfR3laYlb79HivXnaSmGZsoGsdpMjMoZL4APFP
YsJaRv4GHIdcmRnU9aufNdfarzZgcsZnUxpfimzjzCr8vthW+p886YQ5QVQIhZVQnSZJAwgUJcic
DYSBRHBfAgVorkEhxM2NmVsZ9rgiCL9aBTU7k6D5DMOph6g2XGake3VD1g8j/GFrW9+9MrtvYwAH
50XY+sIib/vlVt0KX4eVKEEviP+mqUmvofPViPgJ9UOd+aJ1axHrZwhaVuof7Xdtke4w5MtP8PTf
JbsqUjq3ACbeadQH30y7dOdH8HLvKTXKtMhud76ygqjqZl1QjjTCGjXWGqPfgD1I/ccT4I/P76s7
7/Qi3V1KGfEy4uV86s7xNv1hl1E/4BhNzQCPNjrxRppDv1QCwFnJFkTI+9j200iZDeT93IosGJpQ
lCluQtQNdYkeu9BxSEoF1/IUqrkZFqh7xF7zRzGnBJFHV+X3LlSX5SGXZuJt6P005F6kUnte1Kkc
pRXCE5acwVX/pWn4B8/o9WBUwbFRm2Bo9seLwTFoU2yr1v8YUYyBqRqWrV/WTnUHekz+cFRDiTLF
n0vysRcWGYqQ78r+HAXgSo+EagghNM+uMWcFMrssz2TUODe8LxTvvpT3GMG/Seaq7OQLWw/6FPol
S+VSDRrBYUkLHCi1Q7ZdHVVTERBw2jx3tCoNWiP4MlQOxIzKa5RIXy0hhRObVH9cjGtBS5/67ImC
RrPBaaGEKdMq+trAOk/iazRbbEQwpCeuHTM2pf5LRC8a/Qj2C+8HIrraaPJDNMM7ltG5X62Hq+5Y
2/gfRfC3ueZWQ59DuLAn7RQKZGZhA+RElbzofbzRCN1rNrSIHQgF9EMVdJL/8hlLjP3hxMcaQppi
ZZffkq+2D2lQAe1pKSqmGRYJjEHYToQW63J6VNi2rzhu7anAt+XBKRd8C3wktgI1W1mvNbwY4DqD
1G4jBqOZvUSvcCVedMNQNFbY1f8VlgSiPh32vMR4IHzk5X1Kb5/x597TLwUoeFLhn7hJ99ZVkmf1
lqDUFLEy7Nm5+ymOCTUhp1Hq5XOe2Gvxw8llhvRznPfcifaVFLHNZweWx+ioFDVIBzGpS9xX5ycL
6gtmIupT2viaGkr6Mu6XTG+zOB5eu8KLgyGHzMWX3tNLn8cWf3Hdf8gtJsHm4T/Ia8eAV+Jv7F3h
VK8Qqt2AFQ6ocub6Ml3GW2Vxh3BZAhB0XBn2MC89/aicEUEU8w/AFW+ih6JbAHXtByh+mSUQWvOa
fhZh0qyIg47ntq0yW/KBVD87U7NjIUDQJFgHKnlucU6N/mvYF0sjptzUuNHBRAA7UB7sjdpXYgdL
4v47/bEKWwrMTSfaSnXi+BpOpTAnrPbhd/vs0PXztltIKa2XTaOttLaZuR8k/NsnWrpQPCZUaC4T
IBScmYPmTnSHE/PeCqNFrStJDqSxuku4EOlotmrhJyV12/sK6lvNpDXheFtjUyHfYUQvXltLsCzy
vdhi2I7CKS7J7pHPDDBE78P7mhH3C1OYi6Ge7l6tC6DJSjaLSy1gl4PvxKwkkMykpJz0go+/MqC7
QUfazeMAm+5CplgTFfsdvSDT9inr7DGharn32T2BKZnxOKc0VRzSTluuu9TDyujeBz2dBGedYNeN
DXGEpHOJ/EmB54Y6mt+5ZGwiggI5lG6QDOLL0cNh280V+evx8Js98Ve9FOJKkVF3fCbJmxrdb3XE
F8ZHyVN30n5wer+5Kh4uWBdeNicUcAcqnhg5XNC4IvWj0y771b1kaIR8qwNDMwy7lAVlw+fJfT+V
vGuZnkALBJOjI+IVPHbP5XMrLbRd+61QQazLNw0Wuq2T3GNhYtgNVtPwNTNSGxOmyemcTX9odwnV
IuyndYMmGd9LbIxMT8x+huIsXfNim3LpUR1ItiDacedw8ILDMDcX+/zdiCUxvLzyJophyaLjylD/
JNRNgns35hjT0R5ORjUERBKNTBcFcw+Uw2Wlu9k/yhrt/DTthKoYCc/WWGR/2SGeQL4RkzvkK0zF
WL2dLsF0sl8mBT0KcadY/x57F20NsV8IdMDj3A3NPCqg2OHejtBRfhe7Zwl0CbJaGHZKOBWWn+BG
bWguOXBFmjMaE3KlqkW6fFyeq+cWdwCKJ7bnvvl5AH0G3G6V13kdSbDhm5QBysMDq1v/Hm3pLLpF
ZECeUmJ49wUf3kmpU88D+hQG0vZ5WLhIc2Z6qB6MFUU1kjdAyRBYxjaWldv/e8/vTItR1uPUA9x7
90SyG6yD+HaT52BLwyKWcDblLLCcbvxhW8Ssu10X8KraJeTLUfGKv5cK7ar+FksgnBedIHNilEuJ
uu+NBS4IH4KlyTHQA/F5KAXX3FcM/32uFEACW4d+8QVwYRtR8y0gj4rtX2XD1QP93vnaPQAdY0zJ
b8PnoaG9wgoSlqC3K33+AAkqXZAZdk9/6DRUgWeSwz8IqkR5ppHTvfhEkh39orTjxSCgUGbRV3N8
LvIdcZZudYzXzJTKzgkGUChvBD0E6S6v6NyD4h9OhHQjGNOKAdCdpAP0OmUMM1F30VCtKsyu6M2E
26WLinr5Nu2qWnWlryOF5AJOLH+4DQBM49TEWExebNqFIfnkf6+f6UXiqKWPvGCwMOhngQqJjC7V
a60lPpbC8zepl8Y9lPdUQJivVFd6hVh0yBtRGKeylqUEuHkGvL1nrq7Z6UkfPMpDjKkbjv8WzWn3
OlIc1fHO0iNiicFXUzIrgWi47Hfl54BLDsAKYFDTRy8tEovJrKF8B4MQ1MTBaP7rs5AYxt/GVfDa
N+wXwLFD/zon4/zzUtCzgBI6ynf8Cie3h4nXoemXz/rczOxqsNMAYJM4L3QuJiXDut3oVyHzx5C5
rvY3GbxmNSwb8G4WgdcspaXljz/iQn9O+VdxY3f254tenH6bwlB2KqwXCS/ZKhfxPqvTHY8V9K5B
5fc3Brm+qb5Sw2Z0n/Iclt3L6lWruW/Nq6z9Y6NmlwcxzJEEfSajInWEmwaodTOOagsJ5TwPKvOC
J42BElsuZ/VGixTZf1u2ubd86ajceP8Pwp6RJVthzHlMPr1t+e94pVBC/nTUj48oxSlYwWg/VLkL
BE+GvCQ8nmXTMXtXfIaZgipc84zG6xcf5hk7XH/4vFi1wW9KXvkKxXYl3N02iwbrr2W64Gmb8/e3
ea5TZzhKS52q4Ctt7GftqPzhW38gebKlrF6qOW3lQZOcz6+ZnzUd1OhOxRvKtdc+fzpkK6r7QJwj
RiTwNJ2vYFt901rMdG6AHnk/H+S/VxYAIpOV20fDawoFGv7ddSB/dE3gZed4XOvlXB/DcQT53nw8
RAuswpl0GEc38fp1vHt7XE3gurqXhCw3+UBb3DEnyUzfZw22B/rjMLCHA0fFw/gbwKaQSTRLlVvm
zZ2C9e2/TqxxQllqqZ2u+E3lA0U2K37bnNW9My4lfc2d6Li8/wJDZSm/xn11FNfmpvU+wPeuvJCD
POghbv5hTJQYfvGP08Ly9VOW2CaB5MAnBMmqTpOExtsd1ZD1J0p2NwFG3y+El7Kn/aMI4rlW2Hxw
jhn4U8+mgdgx0iDMuGbi4KVWtiUjKpD/ERD40M/JjsvmMS/3T3n+mEPWaB2WppEoBmXimKw2lAJr
KmYtJupAuVUfr0LmQC5C59XPSX//SQg5clKKnadPazIh/4jFyNhgfrR3acnQBVSzvpz8ltTABPTe
G2vrLOyJcqA0icWvWDhrG4nzP6qAuxQv2denwpgV4qF7Bc3zIO8AwsGnp8cKBX9sdsTrNltsco0H
zcMsR+0Z5H96ERpgR9mX4D/6jQqxdqk37ZrOrgCE2GJRFSM2JyoaB4TYN0yb10dMXh2+fUCFt7Jj
wlMRwpasMtyxsL4KqzNOJH+y6NaMg4zBi+2Q4JpL2PaRqzAb55bqovjWrRU9MkL0tp31otu+FyUy
OSUS1UPcX6k6aA5NiN8LzYz0M2EiKF7SoAPM4nB8aocEreN/0Mik93aMubYzgQ6xFsfUBt53wa+U
nx4on0qnl5cQR/mmuORNCHGdOveNtJwymoKaGdAc+/V5BapIFISJWt3Nmm/ZeyzEfzmyI6QZrK2/
qeXveQ6zZKEi9bmM1DTFvuZczG058flJuYL3GYpAS+xqCdrMCVXsmldYbQdU6kagN+Ejppvcmlfj
wnklyZEatHNCL2EOJ3Imd9Cbk9aV/cnv44A/o7kAvx74i7uLvjZ/4tR9KG694TX06jFHNiqyfUJe
0uflvPFYIXOEi9Bw4rOJ0PYrSTGp8czMK9YxlXYfmYL3LvaiAl8hL9Rzd3wwIBXPoLc47DCxtv5x
mqQsqr9sO3x/jskm6RxlO7gZ09nMFL198iTjxMEkF8FBW9jtxhqjep7E9vNUbatdd3waAdeb+ss+
fC3Ex06lQi9ck6aUXprAL32hACET/iUx5f0BghQcbQGJTeIedEAcTivCpPcoHU3aNMzimmJkfvck
opgh+HSyY3AAd2+cSJl4yPxn/CfQfXkVpeQODRCRDMIuPz1AJatlx34qYO0L1x2b4I3Qq2sXacLw
il3Gm+yz7mg99xS1VQc6HRTknHwnmUv+Scd985kyOqwcb2500w79m7pH7EFba2SBjovl+Q48BvGY
O2+gwA9OK5VyqJONIAY5Zo4iwZ3DCbxGQCHazCvponyrSDhJtbpSLeHt12+y43sI82KepmHFgAra
7/27CDhU28+CyqbA2TQcGVdhip9xcRP90LFDeQbymkYGNIBFw+wU/zAQ0ngaoRED+gjfLAAUJpa/
4mG8GuCBHwqyp1fWriC5aBfyqfphYgQkYGa+HHEIh4/Dz9XMHyTbaPz7VjAP6TPMmU8CZXosX+gh
uMZAWciy4oT6+MgACQ57OgJF5eNHVvZCvZ+sUvJrRjfe20+iZ6654lawEBBPKfVPGJv4ITrs/eYX
6v4RST8qAv/XV0UKNcQvGnnmgriDRifNsBxdEOZEvYDfViivS4pGQw756Cxj0l1b3e7ofRajGGhx
aEboIvV0meuulM4fSACVY4H0C7P+fl9LuIwye0M3CXmc2a8+wtCX63lsnKG86aNnLDsqN4FHwTU3
tfHC+E1WWILcmXW0AZMCks/lCFWOyZZisgimXDvHejCU84TnELti7cgtKnbn80Ln1HLyebI1040r
zlJcXMiJ3gYNx/wl+NQkWbx//D50Vyym/5MRpDu6PSuUy1bdocABnyMKgR/RBLV0S1sQbrQ6pKaR
xVO/kf6gQkcUlTgKQDeTaHLUIC9F+o5NxKw4cGsMfw+6zqN+TgluagKNglvY4Ms215SZ/nRfBvfg
1/3E5My9d6wWTS/iC0eWIqb4VN2BT3n3fmYtoUA4SQcmmus9Q/RFs5MNaAebcShLmn9IB8+ghrV1
+ffMDnU8OT3UaCcz+yFgWjlJk1jZ9WSB5z2plEh2w2uQsBQ/6aLGBInyaJnNNhpuxW9FxfJ3t4Lm
m0ujfB8KzCcsmx61Qv7drbp/zY+q+lF8bbAaXUomPkecYumKJ5qa2C0sJLAmrqi19oyG3QtgT5v3
8KjI2gBSdBlagM+uh1TUjQFS7/JyusovJfcxRDSZQtoDpmCUNVNwsW1CalGBAlffcVjn+IXnHgKz
x2/bInw9ZtKyFi4MNxYIyRJfMrnbYHg4CzhH8ARTP6u6PtASUEp2tVfZqFHinQmVpeOXUYa1webc
1RWFQEiSOHwiarH8Ak5uLePc1mvH/OF9ndp9YgbCEtPcofPwIy/MQLpYf/GKrLhE88ybYU2lxkPY
N+hvJU7oGRRMfSE7o169r4gwuhPcmuoC/QlGmGI9c4TmZXgD7Md+ajOXCh6e4b1MITC7MwV39plJ
KBBjj5qUQirlDgWkZgJLhhfxM5KZSQGj2DRX8D3md3KDOUYrmQguhQfHiyMWc0H6E7HyTdG90KS4
cEPv0lO17VP0M1Ckt0M/PH+9PAk8N7OZWPgkwfOa0dH09vAjT+wlfA0MHSw3Idr/gJsQwlhertha
jjElyzOqxrMuubWEjmLWHnBdZt3rj0UH90SR5fT7SR/XO7yv4futr+Tajd/eWIWP0s6lMG3/NLxT
nwjzWkJM9Fv/nvUKAV/XJ5dJSUGIuoqZgU8oP/ZDtX0nTlou3vlOui96YhIcA5WDstYUVxR9I3Fy
86s5y0WgwJMbAeQNDwLRAhtCMy9AVJ81uC9Yclpv2VEFRL/olwteXVUdROhLGcBiy0+60hZAqCYU
bv1ym+zLBHdNnHu+FxGHiFE66XSwj2i9KnVFWlnYZ7PhyEvJTo14I2hBeO5k6cQodygVstN7wNAK
XYmvSI5WTwkJJgUmsHpKfFE+ob5P9ouBHshBjP45az/oEwTmSi/cnQ8wQeFHuU9cxK499eUUVYxa
e6Aa+ntCf7YuI3/UsqafFbbWz9GEjJG5ExdvSDfmo7xmZ2IGnNg818fvm5JcXbPunzdmIHpCAsJJ
86i675t40LRVAn+8H+N195pe5N0IShMiDtQdyDc9xrWjJUtBQxbn8GliPImdVvfBVe/i6r168QE4
AMG+nusObI7FQyPEyD+tYMpsZSgVgf7wtMJHuxP/xChvnXhFtHiytxLPitQzvQelS37vHJhZejvF
4AbI0If+kT1UG3tr8DBaeXpKvy2tBff/o0CwCavL0WKuH48FSWn3vXCQGKzkQwsz6dKfUvaLeiZ+
rGJ9QUDArJPpOqt+rLvDK3nXB/NbfLqaEDIC/Hxs4yKYvBSNUMU/gwqiiczyj83blWt0WWJlF48t
Ka79lZrgMf7w5fcb1uc1aBncDPZy6UK8vrMNDfcbiAXX+BJZybQY6Nnw2sGnmO09bX4xPulMRUPb
lQG7OnuChT05nPCs1BEFOdVPjOcNdRSbWTICRAYS7kB8XB7Fiyu0XD2w+DHPjFWJ8I+gceVMPb4/
p+GxKM2Q4SHmZbiQnzxlMyh2kKJo1lAulpMa71nsCyovD7iTIU+8u/VtvphrtTbr8z9BwNv7ajCv
LAA7UoEw4IgubcvshvAj3Vd8T90Pox0htpzIl/LEz7C/eIFbBrRPgLvSbxI71kJRQEds7jGylx6f
wECz2/vMb3Yhm4D2pTn3t4ccdTSdDICaYbzvzVA+00TQfmWbakj8orCwRqCfHaMOIUJDxnf73a6n
+uzQw8lqK2WYje3kY1jAuDT+O43u8tUa/UpZxsyfgTc3TnEwLb++U53X/3hJ7KI78ATDrfu89sAI
0uTU4IqgqnZazJ+/bzpd/i3/tRkuWIPLa8u/cxxtHulUGVC+oaNUtjgWtI7i4qLc+dZOPWRHwR9o
0E7KoRhnphxam1Zyc5+Yt6fICZGg5afcJv8PQlHe8MsBdPD7vgCp9FTW0LpCrodFAyevCyzHbz28
eD4mq7ffyct8kkT/8CgU9mbnGvw42Q/s9QfHFAB8xN6jCsrH3Yg0VjI4kp37skJgDB3Gv8nXy7ZO
Quu44FKXhrBBWkdNA234XmTwfbySI7OhpRxllD+nj5tfBmtfcYV8kEOasccz7yPD8Lr7QZJcKd+m
8E+cYGJ1URCAfZdVCHEyqIGRLOov67G+5/OM1UZL99zq/V7lDjXqn4rq/1YCUndEuMYyDJADr9rJ
ESAEHGkjLKj9Ps0ckQz3IBR6PCGMxpaDKs9OLcIwLXowGgzjs825wKDjnw7Okpjtq0xWlbRNYBnN
Kj4x1cJdX8+HpRI1qxFS+doMfGTKwRXW9P2fwvFD1CLKdw7jT9Re5X4BWCcz6zyjmRgBEVhp7xhC
5efdO+CosAn9pjy2/zI9yvBoH/yMmXQIO/OJBpypJuNgcKNMPMKvcOFkiveSvG3NQI4vj3/clndt
OeF/mHed+kmcgJrZk0X7Rf2WzRgb+zJ3D8l9ph6QTnb/rVVcYG05XXCCJz8MNtWd3Xd7yXJVK+Ts
7VDuoG/wUhf8dGTikJ4543IJ7zrYLMo8HU6UE5rK4jxsjH5eipt3deDf52CXGXHojyaTUY+NBoeX
YQnTgj+kK02M6WSiuiYT/lg+KQWJ6lT8l+BRJWlIzuW9pvjPzGmHqH9+7fhdDKO4b/9tRyXMCODN
fUAcFekpGxMNPIHazYZ2n4gshO/h+1sVZy/Mt0+SsOVW7e67eNu80Aq4IGdZ9S2IXkm28N3Do73L
joZwUx+Hd4+yixvUZCz+13j85kLrVBx7UnMzs93j0/rjOJeta9X8CmLhphRmss/e5SB7gD8htiv2
T0khSGeW4nM1OMnHa5QDxiL3N8I3T8KN4vOct/cL19sdfFwxHA3SweCms3wNZp5zrjTOYv5dUV7r
ym0UsO5/7TJjPuZYyWb2QqYjVv4RW0VKz44Yt5kubppJrsqpX7D9325eugKAeL0UR6gy/SyjUe2H
k/UJB6u1+/jjV9iVJRJXSns1GXvq52onzfRq28VuzJSpjjrxP5ER+zk5MqGQGZPEpbnCAMEZ7eu/
aUpMcA+tz4LlZBIxdvCrY3McoS4ImRBQR136DR2esDUi3ZNnW4jDHSz5psTHZ/6rL0cfuQ7MBt4x
rhamvuHcIpcC2pEnbrly4cAgYJoZa22Goa2PRzGn1cO5e9N/pf21gqrE5+EdxP+GOSkFG/M3+Xos
KUpmK8wUgmKfuY29YIpbmpMB7qFX8FRHXzdHrmQKYZi31QdOns6WOMKKsfCHw6ADzCT9HqygPfha
1G46fJVhd4gLQtUZPaju4vMHhPBuV1Z4v3Q/dYAsRWPErk6YU+dZIaQ6PoWV5XG+gIK0n7PMilRX
MJ/1n5l4eeNjbf6p/Q/fh4DClllJyM47ZRttpf8JzT5U7l7bwKqisSn3AI/a9TlG/T2od+YFkc6L
p4PDn3BUE7tLCSnhhcG3LQZqYBUpJ/pGb7giBeR7Sj+LUfYgohFkPyF1uEBejsQQwq7dIgDqq53F
FOhV/dKj9tZe0IOfScNlquoLAcdvsSpcac4Ny13/ITOnsSeGLKVunk7eRg2U3pP06fdHgL8tJebD
ZFBrAgwpG2EqP4dU4OjHrwO9WfAwoXMDBiHr25DQS7hJ68Gp5ZpbjfO4QS4pXRFnyM9FzCyCGoio
GTWmtkEceJSp6OjK6fn1QjZvuFgtS4Z311GXQrX7FgZShGpoM+xbkl2Rh3w1eFE7R19SfzMBh8nE
FAlPx/NYTroevA//PvSHGqC9K4++VIWdSN/ppqU3SDsmAWf1DsmMBjdV4bLufxinShh/0U/TQcAQ
BxEZOqLIzMswdSoZDWPixqer4TaT1JAnrWPvd1HTiLmG3ss4Fxg32d6/nsNqiN1ccKHAKmyogTvl
2YuY1LVRH5XWM5AP7t6aQ4wjjS2kwQt9KDdpiMIuUlTnsTaIXb2Y/1WkzRCQMwCkLD8D609ciA1X
8Um3QrMgB8AFbpKWxu2hLrIVUVC6k61R2v7SBBkbmYmfJKj6f0Ddg/d+uAaPiP5DIpGIfcfQfTMT
h1NrBMUw17bib4pRuuxV3wBU46Kp7VTzCmAfag8+LHd6tpAmIqah3j7ClUmt916WiEJNIDsIm12z
A5ztFlCEFrX7266ay3h3x4XG1fdgfc96Bt8ZYJ0rDGoVDmX+s7C72x26LyVy3Wm5/0xQI6e8vWoH
vJFv51rAgnOpgl84PEkBffiMzlAAj5Xv3/dskV0mNgm/W9Udqh+2e3fj+2ruBC99a7Fr0KWxJ34x
VioYA8PHrgl1fmwDPuOn3sA3KahGZlokEVw6XAqNf3bKITCJK5pMXfz+N/0cqj8x9VrmstuNxPga
pJtnCXuriID3YnUtMSE/sQ4pqUIZwM9MZhji2/z5ZCGvmCc4XisEsNZxPAH1GjcKFiYO+nHD2y/i
L/Tpuk3EFS37i2bnHmiKZ3zsEVcFFM4/IBON5gmiD3JUUgZggUab/A+o32CYUKQB9yCa6vdc/Myp
67iepvksngQ60IvRevJZwSuldlLTKZ/IKm0g6fccaQud1RvQ4ROI+mTdKRqIhIOSARc37xbAqCZ6
WBnMVg5awJUTcuFs/mrXb2uevEPxV0UmYPZnnnlPJ5kt9P1ASgnkNRnc4xohBddmh9G/yOTWSaQY
YsVjm3TKUEh0trZtup1qrmPG4TG9aDfPl40sJd9TrIKZlHkkSMuq9cwF+UTSFh6zy6PHGwWCZ22L
0ZspUc3gX7N9vSOoZas5lmk4tBdWagtexXd5d+sy+qzUOFRQRq4+qi1fJpx+k/7lzLCAjPwxUKcD
Xc/u6ep9t7PGztEBaXBEox4yLJ+AGHbBk5guQ8Z13wcugkyNr3cZRHb+ZCDsr3zilE6QgZsjCQY7
zZxmmUbgRnQV/emRuhXeeAcLRdSHYMlA2PK46Dy5tN8naZfwPQMBbfTCfh6Uo+gUGytKXpG2lb7v
qvP8UbKg+gRgYfyx4jxRGt8TUIaOKnahkActui8kZJnjprcmzTFmpQZPedxP3FpIh2B9T0QsVTYz
/b3zRJxw40R933gDEvsdfdIC9n1bnXRUPJhPfRf4+uCJpKFKQ7/hktClKf9eMfiaX6hH4XHqVYA0
l48Ap61BHeiWN14nVdJanZeMZ1huu9EwZ2dih/HIbYG0sNjl3Vqv3JELr3cN080ZpUgDYttk3I0Y
zv7Y1fvK3GeGJKB8hB/0uWtY7QQkqfCAQJUbCMqUj94Gr9/3V/nFJFPJGw6n6eVykRT+iAK1vwqI
nP4kZQ71JjrglwT01iQoSNf0D9Stnz4MVZZwkFfogxFvetJPb50YPAlVls3HAdSi/i3xYJjFq/uV
0aM0jd5//yPszHoc5bb//FX+OtdBYR6iJBdm9jyU7XLdoLKrCowBgzGD+fR5OJGSPq3W2zpSH73q
6gJj9t5r/aaFzePZuQn1rjnJdwq1S0IOrCctKDWYbcybnQSdYJtbfCM0AOnH7Z2SML6kpadz/HZw
YoxWmFDJ0qUtwKbYMB7VsvyUmUjjVEcdwx8abl7KgPfc+kld9LjqrCUOC3h9dJUk8ka+8IWbJnIB
dIieKTFaOt6iLpKL+Q0mKxqtlNdyo0XvwnCizwEjFQFnIMKQGYPNnSktTGWXYfHu/aE6ZmfL4u1z
YjiS1M2xmSzUh3+7QBoCIo4Q8B4yEMUhmAI7E9uoia+caUbnJycIg6SisCqdxxTHbFba425Onghw
pDrJV5Ahj9cb6gQG2GqozdXVyNIurqcUrLPC7oXwa5KjCd/w1YuobHJPEFzmPeDLL2evxNepHd9G
8BLcl+6fZWQto2TbgZKXyGxxtCv56IBtNJA0V829W2vX0WIA/AdDheLSDpoYcgjf5TkpuUn2U0sH
AnxlWmlSjhNqpVRZocMwrQO68Oy2SMy3Ng87JPH4YduvnNHy+2IlZpRwr+sBWXn+jSiur1z8ba/S
y0WX+cyaGsQ4Nk7EQdWfGq+/a6nYSqgfBWagntOQwLiAWqTxSfrBmQTEhJWbbLob3ZaDbG7Qfm6f
AkaYlYEQJfMsMoV3urQqsw0ztDWK/h4sllQv1yJSSHco6x9H4VAcoETkNeURyTnoiImcy9NRTSWf
UsmuiB6iZYinMZwTpx91CbEPvGPT/FBcxMJ/rkeRdYTKCYGYOcUdlNdjPI6ENBYpHlIpohqO7Ij1
fYKEAUlZ6UfZNi62DFpn19tW7yLkxVEZW2lwmhBLOE7E7XPVPifS9roHt27Yc2LnYTnaRptG7CgW
A4snLRJqhNf0rtSs1W3NVAdZP+aobFVb/TFMZl+TjbzID9acBSN/GHRdlHWw/HDHx+clQf02z2HB
1yjAsFhhGBQ34ms18sxZ8KjfkJ8lDSpy7ggtIr7RcIJxBVfg3GIB0owjzfSbBa2Uh+y3/sb/eF9k
z12XsGAQu+XPsLxBV531FcBM+fB6NL5oA0gPGzw0MXlGvL3ROyeT/Cl5ejdDjfzhbgfX1FnTF+mm
ALYP4r0F+7rhzUrH6oLzDDZYQhTcea9xchT9Pk3bjBpEldYJd4kM53XRDaZczxCwGRQ90PXb6BFm
nOWqFx3BF1vMKvcAcGsgWcVyk4ddxhCK4cvaKL1NGjQTF2EYY7sytybpNJBU/CTYDN2QwcaaVrNM
GuHZyDy/tG0OJEhIBq2e05b7CGWaT8l4peqpmRLFnMzbskkFZzDWN3NKaGb8bn1rbNTNGcYdLQIw
EFxSq9mqQVIALdU9ntc1tjHI756jg4Xq3x7kb03yx+muzYVpz5FN6FI2VW/gm9rLT1CCJyYhw9ay
Y2LVFyECyNrTs7VnLVOalNfwkfugv1H7pizjEA1JQtyFU2QBcoZHRRHmgrUwqBkuS7cCHdd15BnJ
e9uDzXqj9PU5ZzdIRZy4U+NbZHKP5sA7JH1Qf1n5buT/OVjS8BhV79WcMXj9koNUv0AzVZb//IHZ
y6qzseR4o/x5behXooC6A3ro6Q/RoVtZVEuCC31/fZy61h+SMObYY0Yi2kzGviCkIafnXF4G+v6R
HTdRWaAAQ8AD+p/7UQV66dxT7HU4Fa6zJ6JGhIQLbXR6rYTBvzo6+spZkbmAAso1EIN0H58tpx/8
TvRAd24QTmBSCZCw95RCduHk7gpXu7Vc2QzS7UNAme8DGsJCXnqQNyaE3QP1FM2lrUCA4jqHG5lo
VFqg4dt+qc7kq9f2KG/ZvMfpjHcmD/D/uDw7fQVsH9Wb+wq8Wol3dwudI8F5Hcw6Ng9MlAylNjZm
Q3vMOXqhtTRYMIg0vrAVFwHNaGzN5X5ElpHSaOidoBDQLPn3ZcFc4TkdHuPPa8CIxscnDl8EPHso
3rBSajuZKBcfzcUs7adqNItiDd9z7kSkvGuOWAaC7knfMQliLGQax5lAeN3LZ3iB3nl1yXOcVl96
4qq1L+hHAar9vjKMI1mXCWdpgpIqw9ozl++83W7xTSzsA703PXTAbEQJm0iGVhvl96uxa3KTCHLY
D/VyIEHqOGxGBxhmr8Izv9LHTiwwb3vXatMUIysxgjOokPQtVQFgJDDlHZcQMi6sa/FmbAKG9TVa
Nem8zL8F7X1Ig/4Gz8eA7YlMoztFr4g4o4B0AS34EBbgmtfT7T2DlYM/mhTfJK1X59FGwPYo7cAu
qqnRTShn8JVCzPHpENBcAYDo1x6zJ7vM3Ysk12L4V7vus0P/UV/RS7uN4tY50fWPegtcXX4Wumee
hZNFbw4hvKifFF3wL7DZlugj/7pzahmOWpxy6vNhxYYmoR6REf1FNF6BRUJNN84aVbsAMaJsBOD0
g60r9kv+GQ7g3WnhPuAfrk6WL6nBpF1eXRihKcwMlICwugDZlld8j2OU6I0joCNtAdTZr9Gb1bQE
JL/vKAUZJK6/5redXvl55yV75WtASSHxcwoqf7YgLYxBQeGUv1D0FaLbVSfG4yEBqmpK9+ma4pLJ
QoPFFslQAgsaGV2snQUV+5oDQymzv8eUrlSP7acgbRq+hMGG/Vbz2rGKtYmNQDOXV0YcoIOD9DfG
tR3GlHN88zUiAze7XyLzJzPZAd9RcyS2cryC50VUFhmDEWu/pd3YwgeDF72gsvVzrBPSyskjM+E1
6D5IG2yoW6AfFpFH1V/QaalXpBQQATX2QlD72/MOsAieQ8gH/0I8aMMa6qiX17VhYzkaWbhJtTBV
KGWe77d2buLjNX3P9WOTuR1QgV8cu1PNBr7Wv5Sjlk9wF8pvqIPBq+V3WlCwwgrfzzY6WZxjIdUN
KYFC5CgmZcrk5hM4+5ih8CartQxQXhiZrySexSPHoWWno7rAaUB5iHfsFrwauDtqnNkBg+iEyL+j
WbC8VncJmpV49h31rU2h+jzjTUs4iCCgCLvEO4wV/fGaiykTKDyShRQE4xczctu3505DDjdC8g5K
TxxSPTodAFnYEsaNRjdXxN5yxwZMDMbLRAYzMWYdIQuIais/ZejCd70AA4gpj/BVOxJaryQQ4TCo
6lpPZ2Q98zSEscAhQJPiy6KsuSPomBSrcn2nj+AUibCcRC3UBxIDuwOqg40cXJNZmMLZeI7Phg7Q
shz+7f17OFebFzEOxZjsZKogYmSP9FAS+Iy5GhikxjIKX98IObOGkANe4C/taAAs6OVcs5D7OjHz
avvDo10DcaoQbumyHOZ6ur7BV1EEUNhgPik9cX+bXqex22s+RQpqLkpILjfmG109GWrqi46iuRPI
NEXWH3cLbkNP/chwRarm2uYpQsZgbuR2GAPwnGD+5KaVMy+mSXdKBonhCd9yfkLqwrJpXjP6T2R0
T1RZAIKjEGcpi7NeJDIufMmIgJUllkRZWUZ9Ofku61lrTDQmYcXurSZ19b4ekYs0AIROUalS53Io
MRF+zFpEDsb7xflWCju6XmGhfQAbmgkeGfRUiDCb2ePyMA9GGwqtC64W28AxFhtpzb470YHLZ0L7
RpdG30KncbeCMn5HXZQxSm7tFczBKVY8pmieog6XNo/Exit3kzyqWv5sCFYNAWmwNCjI3qsV7MEM
rzLuOTbGuTiWYsXW2vSgpUs+aSw7xtQMkBim9nNTfqIRgn3MzxFifgxefG+Q0tLb8N5twCceH3mI
bvFGtvW/P+bdsdYGbed1f8sdeSmfke0dlAWVtryGKB8WKgCAf/OkHTXY66h7+g4ZHTJ0ORjFnZf6
2IWt4ZTN/O50+GQm+4zKdiyWR445eH6WGChepC6B9o1I3jWkXJem8UVw1CU78vUnP2b7x4YvlY9H
b4I1gmaOADyXsjE6k7T6oV/6jUrgYepLO9KmlDfOIIxfBkLXfeHG8KGGbcyeR3QYUPUgsJEXbZ+I
oS7pul8lSMRReIw5Rn1o+tfpax2/Acu1P+rM3Mbnkr1kjT02d5H1Xdfi+hY2bxGlECXTG4mmqW/M
23dSoDVydaYyZZaf7csNZMxjY5ySIPlBvPhNwETiU3K+pcyAnTRf9Uq8euayeH/iYPSetjJVSEgM
bzQaGO9C9lPTLf0nogEG6rjpwlglXxRw5ZwtCotnyHn4OmtrtAXWRF1k36angQRNlUPr345XD1HD
iVYVqmbRTGldYF7tZJ3OO9vRx9gA3PA4AQ66y5dKMczK8oVLPRNIFTky8OfzCYFYT7P3OzGULqyR
dVLWRWMjXEcSuECIzwp6r7/GDqkjesW7rVq3+IEFX6tzhOhIjrt5Ebv3Myqt77t3nw9YBN7vHu5l
UAav1AhwQjf1tJuZMlpOnWivbpRLdkKGl63jJeXZRaCxf6MTi7fg/MIqPhrvFnms7v0nRjav2FVp
m6AeN0f6xMF9XwGhRO7zvT0V5JJshgXUv2dQVX+YG0D8HkndzvQf7+RApEBR82hxP96YXDnXt+Qw
VzPQkGhPwurS1IE3g8QlnOPGEUPwy9VLFkJgrF4+VMzSPDbH+GfUUG2Ktdw6qAeqGbYH6jDocyGs
juLY1dRr4CvsABbGkSvKR0d2qJ969sNmmQYAWUhSHlumULskQ+nrUYCE2Wd1MxfopHYVLdcwpxSR
iEw4aidwF6CrKkQ7Yh2wh1Q7TtjMUxepb1YuAJHCnQGgqF7+Xn48br4QB9hVkAlOoJAJkAZC5/w4
pPN61b3xg9k3cC46LmQ5o0fdQXFD2IGTLDAAqTa4wZtMwsQhWUjv9QzJsHhW1jjNFII4Zsqq4tAa
Ze8omPagIhC4RSiQS+7DGTyriVCOiFuBkpVgiM3gIo3qOTIYe/XBj9azCNmSYsd1iIMDV/TeQArk
9ACwsNV2d655m0+AK8C/B/WolhR7rwm4hptiLEzn1Vv11VDsSVPLz2jK6WXgd9fmTPQHAlORQo8Z
cmB0S3lKLIxfzYYW6RRveXuhvkun7N0IKq5AZ+71MyXTCafoHeoIdXUzRS3zxmA+ybkFRCFEe5Tq
11EWf8McqAPpuAVh/PG4d6YLxA54m9Xc1d6q1xavLUUXuT6Qk4HBRsWchccbpon6p1hwb2+o2JZC
Y5MXVXWOoc0lVCpoki2/a7GiT15hHrbAFuIRW2LutCOkPQ5U6pfxSgvvJCvthFlCnpiAyQEB+W1N
A/1JeglBC2F0phejDwLVKdiXu43KWftBnJwq0LiuKXiV25RDMT5xfj/2iM7RKRJ0m/vE8qRT08PJ
BJ6HqnaHwE49Jy7LltZMJxYB7OySfIAyvuolHvL5K1lrmwioiRKUhod07uCxAG8sFFuYA0qCUldr
QHRr2u/FIsy97DC47C0jqz0xZ0fKq87js6+h+CHydK/4JJmvCOLvFn8cUTesj0vzJqxfozh2Xs3o
h5iuYAZKuVbKZYQECuew6RvoN7cylu0wmw+Nn4QYHLBuxJe7GhpxiHCB09hc0XnTbnehwQuArA1l
4AxRh0bEIy89cqmN7AElosIigVj+AeemqHVvXwpLbvv8aLuTeh6TJr66C7pkaKABZskmhpFMv1BY
17MYkR5FGqgG+2xKW3cYT2IzeGyNdTF9bstqxFLpmdRzzYwrc2wae2yuKx1h6KQ73b/zdH7/kgN1
acyNaEsnigvqmKCpxxRTv7eHaiWEptc4ArKQH3lVvSH+47/s7ptSyLcOT984iTyjF0JduwcbCQaU
5t+szJe6GvC0iSHmOAsvg8B+Y5CGy6w1TA74R32JQbBrDXMaaXE/ESSSCRE0Za3ZUuNHP1K9qApX
hrCJWFDSqZ72nvoTMd97gl2E50ZmkIKhADCaYjQgSTyWxj9pqVEzEvMbZdyUp43bScE9j2Mb2Kx1
wlRD3nnAaNB2Sq+QhNZAnALUHZvdld4f/SRmeLe7ZMvUbal6BQ9JHWjbAUcBtMs3bSjxKHRgEYUE
KRWeBKL6CYWgTPvc59Q+QY5YWTD8UGF2nnm0pgAJO+NsuMqmWXFe4jEwlkj9jl1Qw1pZtuE3K/n9
eRyw+tp8YbTAvIEX6dNEm/cTgWijRX3vv+Paphm0te39HWc2hDd5J3APypzTb5H5+kaX3xiNgYOY
9UE67xt4lRjZRPOpFB5g2ZQwL3bS8D7OO1O/rx8w2RjlT3xjKRvjkvILUcmY2ZRQs7MREBBicVpS
t5/FZg1sllfTIWPw24aToVmrbAE70BlCeUBDFo+nJ4XNOts0x1ah8LUTxJGesEqJtGicOzvSSAXh
yF50Wxx/GJs8gGVybJddT/iW/2QsA60gasTwdpD3+kEisQf/FGmAYGCcPpI/HhKPdQEzRkpq56Q0
gFs8ZX4c0PXU3z2bRuWBGxc4CVG/0PpLNkkYPVsq0uho2cczoXZT5aDgA3+gggV7PNYDHcMNtZet
WQt9FPz5AshF2+4GIBac+QoSiX7qKDinDdyfXNZ7Mq5pD8E9Zq7cYTht3lY+q2+xvk1qPZ6m8TU+
yLf8eHva6PwyG9YBUwMhhOMGJges7oxcpPDGEhtObPh42j4pgfM5Ov4FGsHqQfV2c2oyxibEgqhb
CDdxPtpBztZXuSSg/aydzNeELIFQDTCfvc6cWPGlK6comqJ/oyVd0MMfZaN/S40XOPyP+oIGviMh
uHYtHvXuxpqdp5frJ8Vr5NZujQGFoQWx4hI6dHWwJ1+XDD5x8o2MXkxwoh8WmfyyqbxNDvQOlzPN
QOygFcvgjcg6JH0l5N15LtnLA+vhpHtk2GTQBoaDN93XCcUIaVBhBfEgT6+r9mQhDyGdHI06lLDf
v9/P43vJrkX0G/X202uqXWN6L2lU6/P7Nb82oVj45zQS74AoJwkX9/Tfqtar6eneiFmFCYGapCV1
zI1MPkEwGbd5X8Xmvz2mpwYV9vSx6c6A78tqqmJoI7HjCPRWugTWWBQ5ERtHSZ4+n0WYPTlI3uKH
9wR8Askh6HIlXawvuV9VYAaAyKzALEQESjQHfu4W82YaXgtKTWFW0w8GmNX5hVT+mjPoNhstOPnY
9fcznmtFmJvi06DTUgHhl6uc7M5l07vRj7ovQ2ul7Bik+PSun1ROyqpFESUQ9OOKOtnDzd7yEKeU
YctnvhikhXrXpfmJy/4FavR4U29TVr60IhRDJ7T2Ay3ceLTt9GUyJzitZOzSFq/GYKeL8oMzSiTy
18nkibjX0dO+lTv5pH+DkkC5dHtSU0b3N0MHPuRDO1aU0TorsY0Bg3kmODCAKEFpQHhj20hZQjyR
h2CI9AFpJsR8I5hzZjfibM5yOktoeWLoUrYFzj2TGonXqSaZARPOpP96fGmWn99CXZ5C8sDpKRwH
A/G4U1KCrKfblEt4JX5G5MWpad/N+zpvP/FuWaKn7LopnwJP/e1TqUKDaq38eGJ44mOMLahNwUyM
IN8eEqXgYYSEb7KaxlOQsuDhvCiTiI655xz6DtI5VIxzcWuRIEX5cD21m9SVl/EnibyPfX8h7IuA
wGEd7+gTxE990TqVb871b1ixYZzPE+Wu6FpnvpWSWBfdvgYlJ5Bg19ABxIjFD7zr6ifETkHI4NtC
qzbJWxvyWLzOFemy1p0LiAouZFtm2Khv5EwKJp/OZuSEf4uW+BYRyRXtrM+9XNm0J8BAddEqdsHj
cW+LjpNs9qjcMbWtASOPofXRApM8gHKYjV4IsimuHTjDx4KiTtzKm9tzDo5P3yLhBjrlH23YX2IO
EFSSr3mFqQFw5zUvZK+aiUg8D6Tk3YtdlpwbvDskzQnxXGSoEHZRrpvx3Mc9OQoQBlcIVBnKOZW2
IiKgci5oK92aX5X3xhxT88ZY+dzN6ceQ8ZDeySFf1aRPSW/dN4EnqVftX4BvCrYc+FEy6cekB+YW
taTN0M6QNfh4UKG7vLqsgHhmoLgXFvfHPHmsSAkilkdllRXNOwRkU19umaPUG4FzSru6LTsOAXTm
DQcyxtiRr8uisBanWr14FB9x9SM9FgQw5NGoKi/wQeNeI6zphtlsnNFVAwiC1Uvz9ukY17V1Pcem
3VLu6q+PG5zAFaUU/5FOX1QpQKZspam2ZdaLvscPjUWj6YDVXmx/C3FYvGg38yDHWl+Fz/Ijum5E
gw8IbTU1bl6VI+yxprdz2YZ31b9BEL4wJ05uuJl11ac5lBd1eewgvhPvChhv+sXFmps0mfQTANxJ
kNcBBWlMfc8JhocFvyYZ2QvxDCljfSVzknro9IK+90cNzied3jOAhW6lEDZNI8gR8aIyDirCKsC3
1eEN8lsiNxsb5+zQMHMgZZ3ejnfNa1/ek8+LZIP+i2L7ZTNVh/kG6slA44U5BBjizTJ8Qww7kdxl
Iq6WWD6HHgqmBNFV/QZpjVOQn84jlTX/uQckqKwwv8DA3dp1u0+7efkhjqrIHKUoZHk8Q74UX/IT
dBqQFGEaZMSChVMqXmRmkcjzCrHVjUxO0gN2luKPxqpn83mDJkblaji1cSmYKwtTSzMmEwwgvSUM
5mAB9a4UuZjZWizL0iJDLys7iXy6mufWWqbYQjKjtqnpjIpJI0bYEOT7CghMSCgWpM9HCzLc+W33
UXIUCbVOxhO5vAXEx4F8Qob/WdRW56oHNA9v0kBaX/7B6wONr2tzcEKj3qqEf1IHghABMSFxT9gS
pFACPqcFb3B5zcyXFzV+D84yauB3cuunr72mey/0sGcqacY+WA1CAVssplFi2d39IFXhIGCoTfYW
G35M8VdjsxP1SV8FufIx4CRKjvKjdVLjID3wF4/tJ1hoTF5xgkfCjHUyv5YVEvJ3lPRjK/cK06AL
JcWn+8n2+blfB6CVjUN31ZxTcDUQRzTBpGUy3/zz1m6HOqg0jy+Z8yotPhMSKYUZCalTvPoUxYmy
5I1cWcoSa8qVeXR+xDaI+Tvdlf+e4Pi43I0JN3F/rgcEgjNm6olEhTqvaBzbi0pAcPLK6Uf2mCzr
j9tr3mDpVdRjWWpe9Jr3zNXJ6FXxsTaVqzKdh/nKZdilJLAV5x5gYYA9wPeASlT7LoppLno35qDE
a7apJ6jcwLwc3yUcMK5WPWlfjZ2ymWGpN2aIp3tyu4bgpkFXHtH6DRw5sGARYZ7E3KHaXeSDz2xC
gGoF0X5JGvcUf27xcsTmTcXdBSsk719Epx0fYV6gs1VxOcVbLJwinHuIniTLjg10RbQQ/OHjgVzF
I1uDbIrD7UQ81xeH1PkGf8OEmJgV5HZqAPVGB1of5aWGBNS0+7Wwvr7Vc95vH7uwD/Iy1B7zGqEb
JiBgj0Xzlm673INsR2RI04PMVZggWyNR+oBRhIpM+Ol/sKgSTHHFIfuVLQxpp4UPnqvdkLjGsUcr
tElx9IGdLKwpTQWQLIZz0En6yxIid3L/zHk6CPwgdqqQRp94Xd27HbIvdpQ7eWL02DTO6CCJtQDa
zsmYdSGR0uc4YxAYxiQ/CE222jkR9lK2f4Q3Pi8CZ9wY8XFjzzOdSgsSzF6rV3CXeEVwL9J6uvqR
/QVXY7IspTdzZRxI6TZnsieHMepFBsE44rsxZR8Uj7Ea9AvItputhzeyvcCThm9Ds9NpuQQ9A2Yt
MPNUiPsyOZB3UO7MfQ/jlmyz6yzaMsp6Hr9p3XzkPFOwfWBUJBbJUr8xzHtSLGjf2knpg8MkDLI4
k7Ru81awJyEBNHxO2MJHYpS4Lc445kwQ6M6eE6AvJcDhe1g0ZzVo5nyT7D1U6MkkJYkHux8/LjSk
CjbTtHU7jnbYFA+qM0ObdN/R6T5NJ8oJUiPg4boSGeH0wcpicvYK3ekEr+lNxSjDjZHfbvo5jKxL
KCaTCzZd+JR9BCYRE60fRJi6sketxxK4v/V3nyoDe9rje+xsSHyz88KOW14e3Bjiy6G3xhlBb+Yy
CpTeFM3+BYoFxeJCWo83DyI2sz5G8sJt2ecDpsOfSMF1YQDqN16CFNx3JpMVOO1WYPjVjlPqRbc5
gzBvW9hR6Hsn6UdXR6wuruxxJaOtoolEphCyifXwjniumDOUXPgiAUnkoBou1E+2vCUCgZb6IwHJ
vfZONre+9A3tjGETl0KLh70TJ/hGXqrkJxM6Fmr/jizjdHuwRj/qT4KqWTwxH7AHJw6vBCaSWCIy
gUgj5JjZIjm56TaxGFI6y5kw9ASz3I6w5ZZ8qHauXeSNyHjKd95wmFNaHoYyjjOeCNAsMN5M6gCo
iTiRqRo7xqYC/v0cNSDT+viEOWSXnjQ/0o6mCHsyQ7rIP56D4aADFhlaoHjgWjfL61FZrZnlEn3L
1pIuFu1PgJkSlYHmITVZRvv6zD/B6ZW56lLHocfVGUOETgoZCmjFlmSKEJmAsEmhj1YsqgH1KYkG
U/hb3jt5wVRChP4Enz/BsBzB794HzcMKXRhg/wLu8SshCBhGeMkm+AaJT9gzOAjTJsNH9ADiRZ4A
bKOE676eGXlDbtTsYFnqeG7OXs54k+QCEHkgkenn3LaUJGQCcMImXxk86aGbUuZxdHAT7OHVDF9Q
RwvxRRWkNgQ2hMQ3Ib9WvpH4sQnUz+D2LgfpgjyR6n6MgdWVH8hwJLmoPtmmOnIlwx7bLBBquujZ
pKKZvs/TUOPbWVNLMpvmU96ozx+j9iGXFsh0X613TVc04fmOfai1iw1jGtOgntIiGt/dDOyZkXcT
FMPw7dkMrblCahP3FaBQuYKZRh6uvO8hs39q5qP5QvSJtiSodojH5aO6LTQbIF44yn7Fe04q6LRJ
2FiVb5Udh4laV0fF1AOdpa0h3kmDKFYCZ/yMX02OGmCQZ6xf7DmP9wZd1bjVeCwtjMjyB7MEINPy
eAF88zwNOaM32IEQ9UCq0UVVdrdIT69pMXqAXDzjzA2N5qiEoBaagN9WGbgnptSBrArqSl6k8jDU
EDy8CdqPeLlzSuAFQJyFSgeir0HeNyJINDmPOYuMwNZPje2CzU+ZoYmPbH2ZoiJaFfgFj9fuG0ag
gOIHZTPWJDfFqxwf4qjWhB5QPTjaFJyndkb4FP/HQv8xBxyCvFq4q6eQ33BrQBF7iFL4ketX+y1u
hJU+EL2H+W5tli7lC40/4VQj7URqw7b6sRTKNjaeuyd7hGG9IOegwjJ3REbonsECQusV3sNRFj+N
AtY91PhtryqEJAf6pVwCpPGJo6WZ4DMSK8wSPuJbTLyozv71X//9f//PS/8/4u/7+v9OQf+vosnX
92vxrP/XvyTlX//1+xR4SfxlJrHE318+SVSOx5/+b4nZXlO9KOT93SUALp9htlFP7TR+M4GvkeNt
ym+yiP75osr4S3+byP4fFx0HSf9yUUmOMqmXmXzNWyNwtoQGY17mQAfMnjo+Q7YPgtNLtDufpZet
XiuaqQ+yq9ZqueC7QpKCaholoMGsS+CR9+p8ff7luch/nGX9y3MZn9svtxiZ90Gzem6RLJlihavW
IngFJPKoh3wfJPjvFIwAlwSnAdXcjZpk0vtShSwMGD392938bXL0ONX6l7tpnqr07B+VvM9CJvdh
pr4SAZKyVMFvJYTbG+Kv1cbJ1QlN57s0lQ7EQOorcLUeINxRBtBcaf3P36L0hyHwkiQbsmJIkmaJ
mv6fN5XdjLoYXpo0UnB0fNHdZ2iavu4gTj/UC7EMzS5fCT00OBmx15Hjnb+Of7mHP72+v97DbzPU
jfvQKb3BPTBsPJ82WFJkt2eWhY0zda3PCbfEbt+Hf7nqOKj79/f316v+Nug8edZ5o925anwF+7Sx
adeEaYhOQ20t21fnL5f703JhWLluKKJpGar027cfV4rUN5Eo7dNx1mWgqsvoS2SSB74MjlNSQv9y
wT+uT1nWTVNUNEMy5N8+X/qoUkEXBHHfEAJAUvs+e+tiRnK1a4B0TGuCrVKGM19M2mJRUH6kA7Oi
HguT2EmAd5xS5f719gJyIzjH8mq4nG5iBX95KuNN/P4l/HqTv01yv0YvKZNesbTPD+IPIsXvB8Ae
wUYHTEve8IP8GBEs8AR5JGtjrp3+cvk/LclfLq/8NszdMlvp1eVcvrKWGSTEcgjiRQ2k//QwHggL
itziA1EAWkRh/pdr/+mFkBVRkXRFkUTR+m3Tvt6tRKyeJR/9RSfz+uwIrWlsDLJU/lsOvuVfrven
zfDX641//8v2M6SqaOUS13u8E0BtaC4aem2ZkO52IAuAQw4plveXa/7x+SqKoXFh1VS1375ewbDE
x7UspH2teT1OYqJiPQOppn19U/b78rPemYp92xl/efelP3/W/3dd/bfvVUp0Sxf1u7QXfVY380x0
LEDjWARiSJ3ywyR/svzLefjHQ3jcRk1TNkydP/7z+ZbyoA1PnvD+atrQA9kKfz6pADPyscatHN0p
IO5fLqr8+YP+/4v+tsiFQW+LTEqlPQGkW0QTJPaOEw0zhxQnmwJ6WxJ/L2wxx82OoidS6T79Pf1p
kECWiKSGYmTu/rao//itq4Zq6bIoSpb825lS6GapXzNd3FsriAKyc4wLfET+aXjGUlExF7tsK3TV
4hnp9T+/ccr4Rv2+obCkZEnTDd2Sf19ViZEngyBxbbJvbRmTiEEQ/Y3pqek6mjIolZGKRB8vEo8h
y47MvBhlFoW6A7ZDQ6Se5dlzkdJK8r8qhCOfR+f7avPP96iPb8I/3eNvK1EtU0tVx3t8OOO46iEo
PKSy3IvsFl/XgBAIxjiQ8TUjwM9mXC2J1QQN01sjNv1gPJjdOERSkFKPRmIRT5m15TxcywcG9q01
UZnQqKWLOn4RhQBTPgYD/vULwcHNM07pHug+J7r/1B0xOBHY/revX/zTS6nK8njS6ZqpW78ddYla
lk1fNSIKEcTRdn6AZS3uXmrRo3nd4bFGpSow+sVDQSxFjkB3nn0+VqheYeISxUXwqXdv+IP6bg2H
hFCzQ7t+n+uaTSJBD3JQ20ieGSUEwZa8kJHhmiWrcJcUs9ean5LXJmg4c6syLN5E54x52uCqAMaP
A02ewVtJO0gxX3xrpzbfVgoCw1FCNhpC0GBBjZPYCYfLsO8xsuV67IkDBg8TMNUAkTiEaRVRQEYn
+H3foClB8wZKj+5lRpfYjeL266rYEPCbkhPNiF5wLVJmc69Ah1flf3npjT8VUKqm6Jqqs8+K4m8L
LisTOe1e5sBLzxzD4D1dzL7GcXwfkNTzilmW+JMXgK3++Gqt48niENnOwssclFrv1gwBbIhOGTXC
1Y4X14U/WbrPxZ60gzaerP3WfU7clwOv7aqT02lM60jdTbL4cXCEIWzq/vJxpD/tH5pC6SKLsqmr
1vj3v5xUXTdI6YvYgj2GpOoWqGJQmsxiTr3r3jSCU8rgJlzDdQA3Gv7z0vzT7vHrlX9/kFZlZWWT
UBMuJYJzpvmIw4GKaQg8//lK0p/Kz18v9dtxkd41ubrrfEisGyB+Oc1lYKSjB3aY8vL6/3w540/V
xq+X++2gEK9Dl/Z3PplihABTBB7EWzp7GD31U3mnDdFNNAWTGFpp/mym4meF4Jx7OcU/gAWA4MjD
X5oj74VhWRhb6OHK8Movda9tJTDg2NXSKW8L1k1IERNVBcdPH14XrYT+1BH2z5/msWGZasIys9xC
d4RTIhAKaZcfQ+9bvc+YtQLPEIUqE1a25DlstX7ywK8F6hDcd1XiJn85PP/6FfxWndzM7iYmL57J
8H84O7PlxpGkSz8RzQiA2G4jsC8E9+2GJkrivoE7+fTzhf6xGSWLJo6NVXdVdSszGQQiwt2Pn3O8
Tbu9uO4YP3kvbpIyHUDg7xeg/72pzepTSqJfjXtZuRCpF3Wdy5sJ0DCFEaMzBpmpRT4z64JLOscc
DMOeDPKirGaHFsE5fbOOV8HHZCe4tmNrluU8rWOznp9Pls7ljNbCA4ah8MGpIbCYgLrNoAW3EG26
dTuvxbgeF7sCXmhZMKku3ed4hLzZlmrXPUfC34t5yoEfp/HSPVxYjBVCLTg04BNcBxbj2d6c65fJ
mWnbBjmJ4yD9f/og/XEvy93uxLd2oZmWR/528XZJuJLLD5wh5+m7b6YbKso9fzeL0svS9BqZqPZ8
l5Tb29J4lNXutdm7J7YYo9PyXJdreZvdZW+Lawx6f+Y60zBCSC42LV0W9NpxSf5+qBmnB6SmiGbJ
6GQV6gzup3gjejRDo9HICJgd8rmk3REfpySc9syHQTXYx7q8ZSMzK8rR2tvlaogqgz4W/m6RgMJ8
FnltyuRHgd3Q0X8E8w5A56AEkfaOALpi1dp2MJDojZPRnfBQKGKDqOaj8VS1Bo8xrX6uC11esBnw
MYJMRpiwMfaZwTfaVkw6i6RE/+G2WsTrRyiyY4asaq/cKbnggNh1b3hX2qyP60aWsRvuUFTNt+Eu
y9brhK4srSYcr8UQ4gkeEhm0NZzWh2PRvYRzZX1DVRQd23oEHkFR6rWja/p1W2JdIChNK2K6aqOC
v8qo1gKYLiOaD/xziiSh1H0ahdBthZ4BRMZ7UL7Egf1at9Bdiu6qcfioDWoDAHaS54s3c+lSyXMH
D4EN+jYxdFxInxJUsVCThOvdfdKGQ8QoWWEP0XpNvt6cUv3VfQ1WYJqWa5quaT1BV9btvtW39qza
rXaDUe4ZIi37iCJEOtjU7QESMgFvINXzr3uaRgyClSWcKSL9vFN+lFBWci2wBUwTRpGJlfg6RkjU
vg5eD1FAmBcFfRiVbKlKodWa5TbRf5U1vq3GSsab8CYKnbnxnZlojbNYFBC4R6O5DFq3Zhh3tH7c
Yjwcrc3PsCIt0N5I/e41SeZ5Ifqq5wC7zztVw9LTLp6NjD/SWn04NxhrTJ1Cu4vhEgS+W0vLIqmz
F+rJUvDqzsJouF7a69lqovAswoL1KIJRL42i9ilsN6th00s02Z2nMom2YdR8DKH293uXYCNyhqwV
+Tp2eQajwswmwcAWPdtryvNkmlr+o11tpjAw2xsxWBxE2qw0ruLLajXbZTEXEY134EfC4N/v0VCH
/D+XwK/X+JQKu+b8VFmfKo/uFYZe7+zzzYq8TEYw3wcjTRQCqWt7EaMIENl9AOwuhnfvoyunV9Es
o0X/7+Xo9qvb3zatql41dIAh9+n2v9vHffW20B9dtkY5pRvD1O1AHfubtxzWeg9O6nD/5QZYBVS/
ryH/e9WatQZMj2AnYTKHCRv/uo7vkodpnjDKsotZb8MFZ4WDk5eOrv5on3nBUeQ7QX6Y5zAcKMDN
FOApvv94M+LlOJ3NgjujF29erXfvcR1fcy1CiDUfXJXaXFgfWmYl2w7HEE1A4YTMqaofiNFz/H+G
d//UnksYJUd0LhmpdX6nDMLNMVqku3oFtyYkdPQhxCNtVfybmhD2qJsjm4E9BW4klfwM7gVjx0fH
ieRhAd1aVkbwuzexX1fZ5aefsY8TSIZZptW3kd5oZH3EwWIIjTegb1OvW592U6fXlCFeqjSN0A63
HwDasw70cK4w0kb8gZjOII5QE9ZMNmQ4z4UOiW+GYM6Quw+P6M4EMppeAgXDOdhkyO2x8+RKvGw8
Z8AU9UMTQWvOPbNr40IZ4gTiLZvTY2rSfMTLe0Kx5x3TdXfsVzzaMt5jRE9zI5q4kXnn1G3QvGpe
QhhPzXmyKyDb8LuO0axYh5UUrXXcO0acnfQ2dB6iB8EMMYtSaOC+BOW4XqbjB/xN1LPHiRmjpaeK
OPex8HyThhnVl5vSstiROsl+7bleNObmuro5Hjkk0ijwivaxiqKQ0QbnKfwiUGemBGeVT1iCbCAn
xMGozd0mVe1M5exVBjPsQDZU+5hZIM1hljd6dXo/P3bceH1pvNkj+2Z090t8QYU5wHPLCMYVX+9t
v4xgH5OEHWLIvBkMdeywknPrPGLYKBwO8IPRNtYG4JP8lsmpca67gqvl4A3yIIgxhruIVofZb1d/
4c+9VXPZpp4tm2gzj01Ej8GsCUdPzlLqCGZmQYTE0WLdPob37pg+LmOhyLy8ss4AWx8Ifh0rURD+
ptMSG13/7F9lLQQE5asyLn7Oh+GTGUMoiVaQ51NXPmgGdldd1Jq5hj4NP+RonNly7yO/ZDJ1bjQP
Pl3Tz6OLolyy++38/glpLrhMl/VqYCebhoYf3SF0+pRZcu3r2Fngsjm1LtSr9AMwc0CLEhyzGgUs
xndDtN3NKi3sjbzJTXYOIGqEqw5qQsBa1VztdOWlu/HucTVbfR1aTLOJIRcEEC+Ht3yZWmkZ0G+V
KHBiEgOSgI7mVzOSfX5zVXnQjwfYBlYSchv/XFxjk0E8CHtuXT1KICf4thoMBqmaTY8OM9qH+xxf
nZCMBuvqbZ6gLoMqgJnVFxwHNIQIUJrLhF5pHF2jccvmJH1xlL7mudlAf821H91bboQPacS/0zJd
yr9vXeNV6u/QXHHZ3IZGMkiQ+FXPPvSddTgtK/fu/hNfTaHNPK8KwyAvJvHaw1ZsqN4rqe93zUP2
JC2R7Tp1tDNJs+I1j9HX/k0t8hI1/L2gp2LQLi+rS+mM7+AFpsooPtT9brQHeX6UHd4rSxTfTG6S
wh8LUi2es0gOrUg2/z+ejAtcqrnghI7930q/3Bl6Oa/yZE7Z5uZh1g+DXWecp5bfNbJLNS2A8kTz
L7jZKFU1Duih3TxecBeDH3KAADGON3iXBCt03PCy+6fWyo3vqHUngFxvlvsqKXNrQIvgiiZ9AwV8
/XqRi8NhMd5fwFlO7GBDOb9sO8uYmnmvC6sabxsa9Ox0923bSFv1W4A0GIPUDlyg5DgOmZt+IYec
Wsylo+mNX4GOnQ8W5/8/0AIIous6juNWgYT+XebxPF65syu5I2o9sUbbnK5yeLV1as/2myei/qin
/EbXLAeIH9y7ZlpPddXMrNgz+6zfu3pORkGX3cJdsGlq8IThshtN8ABU9aW0QgfWc2Ar2bPTWbCg
cXBL9lOdMLrG55eWk/Wm4aG/KMD+WdvT2ypXx8pWv7C2KjcoahvvxJikUMXzFbOmSG2Dg3/rnWBq
VAhvzUWfAdCtd22eV2WgrtEQqJkaF4Blq8vh157R7O3sXnO0e5fEM+hAGyWdzs8iTQOSpDiOW+FC
+oKwI91EJlij49MQ/P2WXj+JX2t4KkVPp4o1Nvc8Ceb4znoXwJz6/EsJH3AqXXn4JSOEt2FiHoH/
9n6ZYaKYXG6K54DGDFU1XhZQZd4s6uXW+bWop1vxri9PFxrP6sEYBNR8nQUE1NYjZGoaJHUp296b
g/HTgvnPbv31kU/33tg8n113wXNIg9FhSHTGTfQWfd+EK8OTCH3fT9p3MWfaQLeNcFT23nzlF/Ci
7oBBaBY9d6f6jAFZ1tHcHPY/OC2yBQkCIXS6NAXDqOQkbrU+T+KzjwlprCWGPMkEfo0amPAm4XLV
13x+DL+X8XRorfHxcDivXUR9HikVQ+tINBgwX/vY0iPRfWwQBszHzIyAGS2kTbv6qTOJ4VEhbF96
ZRd3QnkN7RSZtYctmP/teOsU5XsLq7j47KkihsLep9kEH6kawDwfLXubOLPIO5Dghz4V/bWgtULw
16QOvesUbvYE82XejNqw1cV06nqwuPpw6Hx80bytjKCvqTnLRoPxbW/Coa0ugr+ex9NFsT/WZrv1
mtfSU2/lxJdGxj+e0jYM7AitjeiAkjHat7MLubcA6h4R39mWFxoxTHpE9BOGs5AC2BcPXxdtcg0P
2zEs0JtMnMjTs49ASlCLdi2UiDwXsU26kevRNliGrsdocPn1906rvTpcrsEuMwyn+t9IZVj3mn2s
bR/dHTSoEu+SwD0jLVZjIjj+22GFBhATr1UfNNh9w03GhWPh2/Ujvg0hxPRHtISEhnSdrgAmKnt/
l0F12qnRUNbjh5q7HOFGdBgBFnq3xt+rfwV+6K6p2Yar6wY1wRP4UZu7h51xnT26t8D5gJ17YYB0
I8zqUl4FlXFyCrfyEljp+E3I0PSXz+3XJ6uY8uu2XleXztw052yFo38W7Ie7zPOrHI3cYA9fDqdj
RojInks8WTOCs9WYSaa5xztZLL1iVDxEKPphUNDUE8FMFGUoGt8d0JYJ43FEjJaDDiS/evHTo234
Xcws+iAfSpi8lwfZThAjeU3ZnH5RBrBRNH4EvRR45sOQwGBJwi86yQzz8yjtRW00x54XkSSiAXyT
7fy0aZ+PBXCpS3LmAmH+wOe/nkVtA5K6PvEWrvLsXzxAHdFR+F4g4vCTXEZeg2G9nqwCXgkzjt58
vPkiazZ0s6ZVa65eJZF5Clru/T6fb/BaIz4E9zqJ6WRSzYsN2Dkj3eOVP9kGHTVXFKV1hMtVWnS2
AnywDS44h3yclMElvIRt7Dv412TjJTuvzX9whBZ3oMB3BJ8Xl+o/y30KZzddn+uLkuUimPNNMg3K
9gbuk2+7686LLPSfT3qKYrXzXXvcznySKiby3Ek0RGVUiv688fBGE7X3Oq1YhDgNUUmyh1MUIcDC
VRSxlM0TZiWJql8EXGgdfvURjK1YFpMi4N4LOnFoyxabdcn+bYV3yjdvLTLrq4LqrLYXn5tByE/D
uCZERYZhYxZXY0DD1iSO1Zx3gNugXl8KmYXfcR8i6Mm3igzZf6DejpcMb9Kn184u3ssoSerLliH9
h/TrO+/j7tU/dOEE7PFFgM61ezyJr3vIvKfwZwoHytdzZO9hrGPhIqv13tj/SgdUMOB86ZQTwehA
30SWqqCKv68k7QeufzoNhsFVWnVM2qzVZ3rHab6+zWbn/b07yOOOo6ba5ptuxb9MOgeM+E+dslXd
NxgCOF70j9VmXpPB3mH+FNJwo7418yWCsua8KlrAUYZNUdCY4zSi+Tzg6iK9blqfhxl2PViVmXDB
RbAcBi0rviDoN1qLcY7zMM7BmBwbttzc68MzlNKLtA7hFDfgCqxcA+l4riBMhyk1NtKFAO+IJtJK
XXjWiAE/3r7bRJ3QnLUlZTyBOKPYb37hkNtvziaQ3iI0+MeyvUMZqcxPGVi0yyhPoOTr22hcZ47T
N/59xZtI9arZ+89zfdrN1m7tHgC7713CroJxL43O4hvlAUx2FBBvi4JXx9TQXINqBbKOU3u6Vbbl
TrcOtx1FQdMg2Os5oCaX/INW2KQTM7xF4kwdH3wcptm3HzyGsd98t5teJaKGoSu8y3BtS/9BDH5d
rfvr7HLS5mwmnOVCo8hTR/aAkyhJwviWAqp7l2QcfA6hbtNKBa57s5tfPoVfn//0FGpHfXW8zXjo
kAUqBdcp2o/v72W/0aiJzOnjW7b03mRZxovPhBNk4uVmWhZE06cLcnmrWof1dn3tzrPe4AL9oJQ0
uVZ5y+k8DrJ1E51Vk97DKdUboboqSMR9wPkomgUpAOVu738Zb0413/i/qd8/i1I///Uiauu5fqvV
NtcuknwU86OznweE60fKKESJLVgrHBOud7YPAQeohpEwxJuJEYzUZt3+/I2Wg0EYujhigmVHq1Ch
Htkq5mV+WYpdt3MD2BniziNQAra+15OL6ATHUWdJsbMIQyv7dJTmqu+HCku8RN+QxoMG6qPeIou/
ZxY8n1UOA4iAW/30uZz3/bDyTbIpTdlldGQpiGzJcS4SP8tOogEf/yobRu5nH0lUGRIOnUBiIEjS
ANs/vna4Z4f+J/D2975vYC3QgRMvcWMQKFXCBDdEeclrdHEogdxGE4FLtY6vNPfuAZH/VRwCvJMH
A+fipSev7OGzUPTSezQ95eQhCZKRHuhyjNRjYuMWKqYYPLanZxIUbWjGiCLxLUDz7o3vflUOyKVM
z/Wmy9E1IgsubUEyrBBobG7+H173m7f91PCf165l9bJkCz4K/AjOMi8ML4hNZPQRj9zP7p7f9aa2
96bu+6E5PsWO37vMVlnnr11W2qa7vrirK8cdlveUarc61WVFkMIACIk5ZVSZdw7tTuszy+oGVSgK
+LaOaO3QG4b4mUGB+NzIb5SBoR6HZ2LprOGGmZQRTa2poqs793erfpX/1bicarCVDQicz+Dccbwt
F67DqvUcZQaZAwPoOwqqXITMUNmKflYfiyjCMFR4xld6TFdvjieUt1cv7NcSnu6p8bl6tQ87Xpgh
IFuN82pia5xTtEQrMRhs4xEq9lKMUv5fYscoByUvcxCWgdP9WoYAp16++xiRundi/HkFlf5MxGxA
dw4Y44ogvtEbAuxELdUKrYYVX2mAllgGfpHXWMVacI6Y27KsDzO7m4Gaf1SS/zmntOPJs9a04xmq
AYmqja2KoNnFhnL9BpPSqXSbYOVV74MBth8fJPmknltfttttoOft0o+a01soRXZFO0H7FM51lsl6
e49v7swjhSkpEEUT+6au93XGo/fNw9VVEfWfTWmZrmFA/K069lOpo52c6uO6WqpnOzjAEqsInsZD
GFFAqe6FmR4kt7A9T8iq/o4+bz/5CRJbVMeP5bLGxmJiDO2NgUcLhBdDM+CjEcIUiOs+UPOUkWdv
aCCv4i5b+v9+56f9NDPWF6Oc851rFHVMw6QfOxpZkrot/m7toz72/epiTXhbbswOenMRvCps//n8
pxioPfZnzVTPXAXAQlUyxL1w3c8M4C4S4kqj2XwHb9TefupTkNOM+666t9WncmFPQfntoKBR5ZXU
trMWbksfIIJYuI04wSgFqHt/FqKwi92HLql9J5NRpWCLLETuYVjWb0ZS1muDenIukKSiAuPij9Nb
gA6IvleSOvVmem+lX21JZ7/eJxj1HeGDZ5Wo7ah0iQaVCEB0Ua9KfIuwARPF6KZ7oyOVhDPEWYIB
iaSjCU22a9g5fj+itRdQoCBizNNrb8Btk1KIq0NXgV8sjv6GTz7jpVZFiCjgbmJ6gjNVlHQRFtaJ
kHM/uce02bdCrKeKq5BUhcruWnZM7exXW3Q3xbL75UZOni7qY5NeXA4vtyBKtsAgOtul/I7jSV5L
lDecjdHRKND9eDlptRQzZyHioshPHl4f3mCgBaOa32lVZMM8irAVb/wYhy6PER000pXja0W2Opc2
1+n3ImxZWT8czlt+0h0mLGtTPK4AwVjkBGHfltjWH2RY/crEkH4WSrgZT9U/3ES3O4+4mbLMycIW
SJzYz0WHKgJ+7U3swo2E1elk3CzUX7cPJHPTq8dQWeZu+4BV4FdCdLgc4yvVPQ5Hwv0syqSDEAb9
v1iRDnkto84fPEta4fc6/ez/mIbSLQR3+L5GUUSZ5/crTPAUPrxF+fEBwOQ3K50oqtf9vopb1pz6
sUZmccZLygrqWBv4dUqho0jomshz9FVt1Vpfkfw4iHoUndXeiN6duhdIwj+n7insLy7jytFQp64S
mYIyw0roEo+Clb+T32Y9zPpXD47PB1kUoBz7++/r7pXE6vfHPzPuTofjbr7Z8/GY59B7LhZp0Prs
H3z1xgF5SW/fpNo/yMwfV/sPgvAr37Cutft1v+YTS3+L2giZbz6OrGIJi+/v7/Y6f/6/F6qj/5vZ
bJzxfn9w+aR7mO6m6jgGoyJYt2dQilvf+L0Ip913w7rmJ9Mmhz57825d9QF/fdWnG90s97vLrcIC
vFyXqoATwQT6G5XFKXIaHSaZc6M86o2WamsqOlyZ7/BiEPGn2rZZpYlR+ZZg3RAxfmpdIN7OAmWr
v5E14Itl6wO7q3Z7PbqrPCddhnPH17EyCZhAhnNCE19VTmpEk7l+jLnWsM7aMR5XNHVy4R7Z8jtY
7F0Ic55CSM09Q2TcEjzdaDC4qfQD0b4M+OandA6Zy/RD302YHCCu7TY4evPdK39zmpynaDKunU6X
zYUn3nsUaX7I4BT6QcxHNx6tvl9p+gpowx3sXdrwStD2zzl6Osa7yn1mWDs+mE7iWeRXSrWJ3iWS
dcw0DjLTb9wkLLNdTFqKnvwh2jO46em7ePruDTxzqMwj8obznjfg5Tkz4Klim1z09O9n341ZCEyN
2hmNPt4//WkKfGLV320C403u9qxyqZrX7W5xVu+gJPBBKQhGoxI3K4zXuNlg7i15HXqcLWJuf2wB
AOSqimHXZGCheHPbvOou/n4vP0f0121jL+613UltCG9w9Yt9UJSyQ9QIGwIn6W29LrlVKe520Zu7
R+30P47+c5dgXLE32/uK97AdpPYnJGoJ7s7Bnwc3wQTlRr9WnD1qXkAU4hUgTvPvBfzwNv5awFMG
fT2W58MK5UWXiaNQvHj0TKPGTD3DYYFzuQJEuKSQ5/1+o39mbFDdrxMms3In+orwxzjIqK1ojG+W
9eaAPtdtZcVwrYvaHBQ/0A2ZtNNfF+QF5xxWxzZai1DpgfwkwTeumSQM6Qs/2hRxCsWfTd4sRh3K
v57R0/18O87vpf6zOXYC9tZ5DZlLvarbFwMcI26NbX8VMn0x/rYh3WVYUoH/Rj/c2jZcv9TAJfOU
77swYd6iP6+ry/9TDbhPV+nacc83V22g0mf8s6/S4p/6OlMVyEEmzejdwTXVlnh6HGbVqjmWoUF3
s5+LruP5vD2fT5VLd0C+Wi97WDw4uEti3qZfcTFSvnJwSeYd7bP6Y6NUQjs7nzLGjTzg87qiUAB9
uMoMUyx7VZyp4SMzX2OOfm2VMdloT4OmgUhmbomzYlprkmnGCJA4hG+Ofe2/b9ZEa+TSotPRGOvu
03VcmznlrTToIt9DsmFX5PuGJc/Nwpx05m0o4BUS3VX3IuIW0whUA3VLVtBqwXbIjnEdcANO9/IR
YhLcbt/TBXatbswkBAnr0PLfvesXlKffqzWeW+/bs7Nyy9lY9bxrCT49KW66iFHLcAa054vW9/eN
k+H6DwyhcdqOI39Jf2XAnIP42L+Hf5+KFzRcVqMZhunolubY1adnh/Z3f3b3rEZrO/mgioUmLFJu
7p1Id1E63XandI4x45SjYtOEG3Dp3OIiNtJ4hf0p4429jXTl9zjo93exHvhHLyS/cRUm0XiE/aGG
JUUWhttJSG5z9TLZtSIqeXhxs5hO+9Rdiq/a26hU++/m/udb/aSlvwLB8mStHvaWb9WrhRt2xHYs
RoyqKsoZHfQmoSlXSBcDwSn1zVbj8wKE5IiujsdAouzq6AElKE0wEPHmlAc2xmLiHfnBVhfOvyfw
30U+kR/O48vC2F9p9mPoIuwf2OYBs5F3L45C8+LO4iZnPvNX4BrORezWK0cAL6RIY6+qBQxmvY3l
1fzfmoz8sKSKwmJvQr9t75N7+PUrdEcECkwVx19FdJPN1zhN4ARM77TKv6y794WtKl7HOb6yX+sQ
Ce5qJaduY55DdVh0Nm/ytbdv5SlFvz/Wh8r5xFvBo/Qq3QLeuddZJR140mLdQb1R6zofFTBgLD3B
378/b61r8D9pA4ZeCbM/NnLzhU9GuhTTfRd/GkXCcN/I4Wv/TeTVe7Fsl76MaVe1p2BaOvOaZu+g
AtKwzPNCgxtV8Vszv8MSg9MFfKDTieMQ445w3M40OXz0km6b6TvMn1Kdv967nfKCu8+KjKppOBrN
b+5sdtKv7fw4HM3dzjAf3cHK74Ga0JoCSFTbOA5dqvIGXcpa0L56DTOUSAqAddeY9iMH8daoLf++
Ml5kWawGHwfLdTQujB9Q7ddqlpZpOTPj8iD7Pft3uRMLKMWXvQeEQETI/PpMfmj5Y7SXU2zs3l32
/821/v30p7ez2i2chXPi0wELqzJAHlLgixcMJucmAs2EWThppwO5Dm9hMSYHQ7USt2x11Wfrhz+U
yT7pYg2EDBeXpj4nAaHHWL6jLLzIi80q8VWDPfLTpVV586+HdDTt5f50MLiBHkVvYIWjm2cERc0v
4goLM+vQFsKzlw3LuA6RP8IkPKLf8ObEsTde3DG/l/H0tPTNdgvSiMpCH6VHfzDYfQx6PVrXXqqH
yk8c3AqjULON8YNL8/FMs+gIuIWv/82bD/FxxlrNW6VlfcSPdMkIXXHai4JOEslkI7sHfTNvuL4K
q2UYY//eQG5Jokmb4MDAbm9PZdvYfYY+RvPMmIFB8rFsLR9+CXqkjLtQ4HyMf1RMu4K40L59tyPH
FlN6jQlDUX+20LT37u28ICXxdhTP16iZVaf6kxz9ejs77X5bO1t4/ph0GQW2qtiJXzK9x+4RDwN+
wsjwqNyTuGH6/S03cs4cRtOW2GJc/GNGMX6oS0Y0KN0VCCL+yhENozfn7FVaQ3vStnUbtqb+TDux
bsv51j5s7iSFG+ENQBc5+aMO2HiMF03Dag+HQwS67TYlDRfP35/+8hH9/vSnlNRab0t3szrcqe7R
1KBwceQZt72rd78zSaNmBqOYm7G1noQMtjwGnwZdkZINPaPkDT58hQ/imxptPrsq4sCceANm/XCH
n8Pn7wU+Vf93+3bVyy0L7Dl0hTBWpsSgCi7icB99fiO4gc6qco49Kj5ddMFYaVG9eUivjhcRwoVB
acHGfnYVKUvrXNGcGTTOXpqbCgQpCiU+BKkUjdpXK46RqEHobAwxSLt72AZKoICmBrjebm8TCTL8
7np+wfE3qzZbmh6WYZMUPwUL1HrmWNcqN2bQAKZGFeIDcxUYS05WofufVmGzkjqOAqIkrStFq/HN
JEkOKL7oPn7rNLQeDKx+e3Obr+KqrZGj265D0/2ZanB09vZ+ezRvXZf6NC9VmBczr32mo/fw7vIW
3NG1PASW5Szl0xIjZDSy4rtyLxgwTwP3W2Wba6YfmOE9YOYGq8UFkGtrzF8K7+fioEH19zv+AVGe
99nvZT89z/I6W1Uo0G5d1VlgtIWPXXodR0NcMrQA58RgEV1zu29GKx/BSr2GKzY2fQj2dyFDEzpW
OA+rEKPGocWbYBInXbljoIVMduBbmInOYJFaMJNsGb/fQQ/vLxJMib1bcg/KmF8R3j/NkLlcYRkr
7wwrQPlW7KCU7bBN1dN9eE+/mttwHTI8p85cVpz23OgQ/P0UsKN6EUl+P4an++Ckre2tdR7funsG
i7ielcyDFWy8rXcokNAycggCb6KHNXmJ7gnDxehMKGbiDa7Cka929qgDuzyC5lnNhLtER94W5lYE
DmqgaLTzqwmzkT6w2vWJRN3HxEKydJnwEGmgQE6Rm67T6bhIRGcxXs5S6dfU87gwg4nxYojVGGSC
JGedrMGy7yl7gq1TDZQPyYz86EeHC2rqY23PJqpFmu/APtoEZ2+fMDEnVpoE5nB5jBEyG5aPVQkE
J3zA46ucdzX22uEtg+4FE4Wz+utIPN1hW225A5TgoTL6QE4HI5zCaQbAyaQCHMPqhFyxl+0Njwnv
xJxzwVmAyZzKvWSjp1ckzV8fjLJ4wz411ef+Z8/XLKtG8KlVDecpbahtyt3jcIIVlJLdHZGxrqLO
uuLN1rTH8ESBhXyZtDqdS79VxLcJnAFZjhBqdqCUthqNui+1/DLaQbbYJ9MdzqcoG9rGSlD3LeHp
XvHIFwlc6vRN0DJfbtJf637q5172V+1s23Cq0BcPcn26E717k96hUJrhzrqg7J8Hjqk4PlBgY5Uf
opiLN1KENFu7pSbaVQje1EBTlliX2/pHF/4DV/YbaEx7Adnx6n8t9elaudcqu/GtLFV0H6TseP9s
iVlVLrSo0G9gdhNrSrnR0aIbw2jEInmIwg0YcsI1EscNRfnut8J4kXQgTeagrYNiVM3PIRnmEoIO
XATUiqo9mOenGBOozjGHEtyyfctrxUEwSxHnG16nQ/cvC4d1La8kH/i2Btsmzcmkrsn+aerXkzZ8
sKgJbXUZfZA4QyPYW/jkivrDh8jK3sRTlwTkOplGNdIUD9cMVD67sDzFSknd/Pr7GrLUU/nPxjQN
cjeLCgTMh5//Stzu2uparvW1emorCi0VSH6S6iWBA7ZUkV+yUdHpaGmnMCNeNxVSUGkhjHy0cAG4
BmhkF9CpRB1Dd4HCL4mStaR30svxmYfACQtoKSOMgGEcdRz55q2/fun/Z/l4rf27fEvbarP5lpSO
dCGn/YZ7wgPCQ6zIzPEsB6geJrCC213Wl9TRLs5VKgy/+u/HaLzEHrDdIBRDa67aPxfAr+d4nc+c
/WGrq1i8hvmz8q8he4uPptmLxPlIrj/mLi9pjNM+MYKa1LxBlRj8gCKxDbYBJvbRKhnZTA8GhSAP
nvsIijRPsTcwihKKSb5QzsYTZgumzMOkoGAoHP88eQ/v0D5KZN/i4kWGZPZXgKjCL/2Td+ae7TI7
kD+2QjtJl8D3uEOQCJTyG79kosEsWYvP7Kc0gYGteg5rCfwowSeVQxXTSXyEtoEBtKsTgJAcMC4E
7yZk/IykCfCt8El41F/XwACAfsBeg5CjoeCl1Ybfg5UQbIhON9FfwzW//hhUKGbzI4C4jFdRGUJS
TPhjA8s7YyQBtcZUI5ZIUmRngmRWMiDUV79qlqiPrhCsSLG4JRVnqa8Mji4+lgcyRKR+8/hK2EtE
Sml0k40NW2E43YsQPrT3ifjd8/t9BtQgVJ2hxJmx1kto8GHwk/kd4DpVOirMDPFC3KsEM31RMOUe
1wIkQDNVD2AFsIjdMCQuRyzrqPrVF15x/4IC7b3mXfRk8gCZQ/mFCpVmpKLhHb3hQfShAOOP/QGG
pHtsxz1vcMyf0/1gjlxQJfxc4ACYrItZ5vy3q34/jHZ+pKQnrsfiPMkyE9lUWd/J43gtkIgvgSZQ
SsIprQC1OiQUMKgrng8cOOUCVktDvvJlCJoCGE57f+9//VVpZbuAKUAqhqvVnpIZY6M/Vofy8T+p
6FUMdGjpPVxXvcmNmiEeAW9DgKZeJfvyupG/Ft03N9nrfOrXEp5C/2692q20WZW0UuR3gCN1HFQW
oOQZ8CxhBLAbPWZRie5HwmGic7WVbxbxgtVG+etgiqhbpmbUflCMX9fAzr1qXLM30i16hBZad2Yu
kdSdxh/Bqn49t+5+uZB67xFP1gFTXytySWv7XGPDVgihS42tvR/LR+sIK064o/7s0CQ4gPrjqnhn
FEY9YaQhE0LRUiUWp7J3oBfc3Y72+VUckfxIWtRfjr8e/P1+f97fc5jA29QBM8Nu1Hzupywvs3t5
cLln03uTybz5VrFykDoPGJcF1CHQ2Y9sroOYYpro8D2zFf2d0RrYH2TZAxuQUzOps+LEwCl7JqP3
taP1384pz/7XGp82wGZlHZBOsMZDsBFg7xSxyjRkoPgvrG8yQYNfTCDdMlHwEhK3sINIDtljwFhP
KFILAQzAcz/OvEXGRMqkf/HPme/r4yCpYxC9aVD4ImsfclQP8kTaJb+Qtb2pgI3/dq7+/RZPAflg
bnT7uOZbLDBSgQk5Ul4EndiEBNQNH63Pm1Qc0f8pLz9UztdcvtvFL1pZv9dgPUfVy7hc1sYb9bYX
d7+Cgr+9ALq9eUXrFH13gpF1V3lC2muSkVSIpgR5fGvyCVMd/hdnZ9qcKBr2+09ElezyVvZNcY95
Q0WTgKCgqIh++udHzlOnujOpzqlTM5NJd4yy3Fz3tfyXoDYZEX3gpIRIAcaANhFv3arOpj6adFLn
3i8Z6hcm4fvKBOMoklMbiqx9VQR/PHGH7iGclIrqHAsFtq4+cUMTnIPdz9BRuthMz1EaaecIp5to
niADPZ8sbrE/ood2Go3BjK2NtzVdVsUxmVe8jfWgs4m/5tRahS/lGIGUxro6FgQuQNi0z+3xuCFO
p2zshO6N8Hm+2m9vBFfynl/SG/2/814V9Vh1QB9SkQbK96xCyh71XdRK0ptbEOsIu9McjrnUKUrj
ltFg1PvKZHMBn4dW8ayHuoLyT6nZPoXXtZGiFAHVF5gWHcOPxnMPoXuBxEm2FsxPS0Cr80+abb2s
JCjUbXglX5PiG5WQZ332W0mP/1VmvzULtX4O859b9sdZfVvi8COuaCZjcHMJaDKJQanjz1Cvns7r
0XZGSDaOPmb+ZPv6KuxADe4JjnVfYDQegeUQJt3A7YogKlag3bAu4jZoLxhQBB5Q9Ckakrbsv09P
y8yhWY5/3W+HL4o/FUV/3JWvTeCPJafv9x1KjdyVxlFHLRcNWytHW4KXV1yclHWMWm7YA+Qm7s1X
S1TsC7I28IH7PGpQeuJLQ9fzhfz4GqE9RW7Xc7eYMPir8nMVA8a++q8YB6MU8jCFCcvWohIZ1uxk
8hr03vLILjHcj2dGZd1vthwPJq6m8XlDmGnccr0l4+hMvFoYRp0Q9MBXEg9eD/9RECNoZpBvDFDg
gEM2mS+bQMZabjQkNEOnU9af2fxdR8MdKzBaQcoM0yhsPQ3rqprot1RMcTGl+n9gYf24xfx5VftV
88dVzbMul64pV5U3x2VY9x4i7Y+ycR7BS9snYTh7wOhHMkazkEU7yOb9tNM758r5vTwvdlzS4dKd
7eNgL45Tngjy5f5Sgbp2dzKZ6uhmcFmQDNIs9MeMGERTjkQDqaICHPy2I9vzdk+c7+5UN2AHwY69
2QiuPN6TyLXVYLNkcpnN56SMNgnMc7rmt17W7incDeaJgQ5DQTjBKGW0u9KtfJJWo/tTkXU2dhml
YDURGfockgIx2I9Ji+fVgw9fX+DfjknUFO/5gS0l0heUyBlkBRkvFOaIS2/OTnD6JWVTftou/7ze
fXfxj+u9v2eNoNcE+X5aigfHpw5ZH8T902dY6gEqQZzDAgdP0Tdi3qNiIDESdCfZjXq0vDluAqGX
STOnyLLl6JABzP1tTvdFHPpPpJB63WWZnV38PnYuz9fLrevbwQN3TzlZrzKged3XkCVY5YzUX3Cg
G1BZMY9ujyZdlcnB8n0kdlG0ND++IDHSkLuLOdDodEQL+GoPM4vRdHe0NjwNNSfDTH3cc2+t6fN9
JSywMGF2Oy2dX7vbqEL8N/JBtjBQCgAcQEj/ds1hIO6rTnjccC0gRVEBG55hX7gwawbojegOEBF8
JKwHlpHeHaO1s6VN0UsjU4SdxL05RdQ29pbu/K4jaUlpiDLSZgKWA866+rfg6UgmhAkTSlMbKNYH
tRObRXEjhqBVhAUvbKAdkn7WgMo02Q59xb/d0Eho17r9UZtf+RoZ++qE6s7O+NRdaUJMMaZygKhP
kkoW9hzqCsOR3vY6I/jKUzqqqA8L1iMbHV4zR0745t/Zpyz9EHFh08HR1HvxZ0QW/l6raaPeB1T5
N/jK6texTwqnoiyC7EqJa+qQUN3Cl/q0pLKO7pNCclPQjOm1FFkukounzgRPKcZyA/fKZpePao+/
c/Y9kIvOYA6z94EVr6fTK8ys89HCz75RTBhiW7xAaSnhATpq16n1wMh63Xm9BDcTyJ1kXhODvGMA
LGJlUGFvz+4CE0k4ItQ+4WmAOrDZLZ7ObXWmYMbnLMwdGc/NpeyheEZpEi9oSqWAumGxNHbaWDu5
idSxMDMG4MyQ8Rxp7t0cBET6aqSvc+e2SZPKY4iGazdh3hHM6zrfYTreTqSbdZvpGF5gM3uySjtD
rOYx2ZByP3CKpqMLOFwDkYVJQJq0iKXo9pnGePVWeQ8aTZUvH+xzx0Fd7E5xLvvlw8BMqoccgW57
msrLAKV3Yywi3UUtjL/fDv84pMbRgwha9zCVP4pYIuA6d/oDvnRasxuqpshbx5n18DA2o4YBSt7r
IvRiKAN3+No3nt7VjYC68aMad4qt5Ei82YgaHD+H9OrcwfjKWscsnVL8zq/dez2nThwNOzgmdUi1
g7bsqNFN8vrOwmGooV5+a+y7Q6aeUQsPZz1Hjdd+CuFgln7wFiOFeRoL+Oxjh73uXFuZp2T16Wxv
SQiGqu9VjAVmS5/hijQjbJmTiTU9xnbpBHe8KaDL6WB2wKHLes7PzO/AlD2sh/PWF56MDLAZaXfg
ZPjv/YDY5GPk/ZaG/AR7wmriC2UkSQpCPX8/E610v8qPZnjto/e7EZLY0g96oDdnYyhOEEDOwaIv
gpAFBO3ZcdHL2CFsZLK5rJDdBs68EpN/P6j6D3vKX8ek/H1Mt6NR7fNOu/Y43sk9UHcE5dfV+1xb
H3Eg0EkoGsI1oCh4qWgBYpp4c4FXotV6cYqet4BcO0Msfc+I40K+cw2EpYa6xesRSVEjUBENjVpb
pawOHpZoU5RZn2rvBnaxQ4+WGeud9livfHKedShn9gjuBxs+N/yXjp/6Q2rORJBaX9cQ5wbo9fep
iq0wkPJOvgLF1GjF6YSeV6Q3e1oJwxpnO2FiZQ79RSy58Tb1Py50tlowaMi+QsOU6Mb0/bxskllm
1Dewrn13HILY0D6GtK9jkvB/35yfeqWKZEgU8HjCIFPzrT6+7B+5fqmPV4AeBwSKUxfv4uq98yur
72mlPfsvylf9IG0fn7wTE6Yykazaus+zl8JGHN2mELKk4FPZ9t3F33B8Ur84vm32YHKAT2oA5wwO
8O8rKg1auTgYxmUphAJ73nOkK5Q7ZNMNEbAOcNd0B4ndfFKDnx60wGAedOPy5Ubetfz3pfqB+4Cc
2x+H8m2fhkk6YF6fXpbyRJvesIgypc9elVCxc1ZlE6KKUIXZ4i5B1iTlm6TRjf42s6S7jz68gVfD
b22BH2omYEoS2l+ovqjS4NsO2KV5eumE4wWmSeEz1VjhuwurCkfR5Z4b5XaGVYWi+0SAcmjm6xR7
aio/NVC8wdBRjn6GEo9oo5D7+dt9+wmZozLSEnH8ULCF0L+Vc7oqtIMyuzfLw8uQIlXiMiEZesEh
nob8JZ7VbiXyYLe4e7l7skgkZbEXxY0rupS9jmBwim9rJq10ut9vTyzWf7mZP6yrP4/vO0knu8tq
WxmXZnkLarZo8indOb8+MYcYWo93ZX5C3exVdg2uD47Kzi1UZvpC1exfDuOHxs5fh/Ftedf380U7
5NdmCUP1mdkKcIGxbFUTbfMcIwigv2L9gO+eatIpgTv0m1JY/3R/e7r++vhvS7osjtLximMWRSuW
S1i1IIF6df99jj8Bh//6kG97kny9IoiosBTas//SLp6kWW5+HaF2EWaHsWKru+pdd4y1YhpgSBPE
pWXv7NbLY3wlAqKO0BYmu+5+6Nb4FuVMm++WMTTF1QDzWb+dNq/7OWVRUaBdhK6809AzxXPWTs1f
+aT9A/Wv6/VtK2vboiofArfrhFLRwdLc0juQaSWFj6jWyYw7+rfHACf3D+bK4/sOodk9rodH84Zt
wqSJp/++tD81HcDpDQkCTOr0gf4teg/FQdFJasMq/jzbAr4iwljAX3IwEsdrEF+1dZlnjnbsmfz/
/uSvouT7lWDcOuzR4AxY/6OrMYSOcRpoZwpzOFH4C/Wb84hb5ukp+AtKjYxJyentEcl26VSxMvst
r/jx5FFW4+PphIGu7zfjP2rVx7B9CBf9jpv4FJXroOdi61d82GvJybe6q3kPwSQbQ9qAyfK/T/+r
tvjP6f/x2d8ir14IUtX2ny1Uo9vq6E1Ke6BYaA3SNVHNJX6yH4L122b980X/41O/DVQKTSilJhXP
yytqys+FUpu01+Oi9vBonWmjdHIaE9oFZj+GPxzTrhET4Ma/YcLEPir86+S/rbpHdSyuxYOT11za
A1FHpYk7/cMZRBKy2vmom/x/XG2ghMBhFagHiPL8fafPj/o8qLL9mUoP6ZbcmqD/NCpfNV+hcfm8
W2+1wx7xWzIt/pDNqf87tMFRbfg9me707vSoD8qJNd7bNwxQcEBwoBe310GVIkxemf8+0Z8gyH99
4rf4cuvSbH8S5NOS4tQ6vmXjG5PLL+WIHkO/IwiaH7BzlQn4SMuAO7+ENzCdsuzoV/TN2fR3Mckf
2hO6RMdZwVgRLID2balLg3qPoVlbUVLAYTmS1JJnjOKF33qCncXJIYxKfwzHY0jeMw6CTxhn+i9o
8Z963hwEwrFDOiTAZb7tIc1AQD9Oq6slHx+LFnBxGQ527vgYOae+VCTNGiApDR7Fyq0GrbjCVvXR
sQhrmMztxzF/L0C/MZvOgkLx9W7Xes2gHH3w+o+Pk5e4jR3RzGPgu7xvMYgdOqc6avJ3rYv2ii89
t3LnHg+xBtvLWF3OQEe2B1OpqV8K4QMqVYiC9sX0hiTGo992nZ9y9L9O/tuqOBvqcFjubxXrkLZn
D+fvIXr0vpmFQ0OsFPjbOIs8XsTa6tQYXzs4BubAd9cjphLmVBRD2qhmSxJWtX4OuaRgczSi355T
9YeOjI4yrEQu+jV7+Raf8rNWqnJRVkt5DpQVDCHmoCNtEByffo5TekZfpunLBTyEcR02wc6IBLLX
wdv2ES96SYgHwpHms7Zu937iKWJeVKMVCX+OXvTuYd3EJOXZuw/9zb0djTsqbg2gd0zvwPs0/E96
/P9+IH8aehmk17232VBlgv0t1EFR0J4ZnOflyRihVHxEMLIncrWRDKWlRICcfoj3KO0jtwaDWiIu
Dqx805gyCO2LiQZ9+q7SFcLR8/2I6isTO6S8okM1Sj0D32WBfcMcXkcDyaaL1uCsrG3vL/jBFFZb
m3gxSutWoRFvaZV3W3dX675thBGWuf8+Ue2HvQUcGpBWHnQJOL3y7UzvnaY2BxgZSxHPq16GuVrc
Pko4GSwev3I65xKKG37mYQNE4qORiyIvf8M24uo/F5jI4HHfMQ0Aqoil45bRxtB+eEyE7Yedf5Tj
ZlF6uO74A8AjH7jE21e/mQzxSKlHRrSfq4t70EZZ7bYX6yx6SLgbinnaXOIs1nZonJeWVoL3LD1h
d9ghmCaH3AsJEC0Di1dNHp0/iot7mNDffwyjK0OvCC080UMyvR6dkJCr7EGsNX3vLO///CzMikbb
wCo7Wzo5qLXV0xYXb5QXfYUyKWy5K1h/wNtJ/fvTvCEcI5oXUCxeGTORL+bH1wGGbBRbV14yOqCh
7aexHPFC9sOsZ1/Wy2qR7xTr+vbcPt7Jrhk1z1NPn4nGqHgHvrzEPuP6STPuAzpSuumgopX+KRwE
IJzxYpI0E2NsS36h6t2/NqHB2Z75KwTlNQ2hKSN8eoNpsxB2qGgFB1xlfLTstS9JfLKA0flFMfNm
KtjFZzPBCfc6L5c5kmMtwc27LRVmgPHtgUleFR0+mtKq7Wd09TtiHj2Y0Wl9S4zPq9ustISGZYfo
xUPDoGmUrqSke2MC0rP/Dggfuo2fhemydWr3sUkn6qfmX5bGbPiy98XXyhm6ZY9E1afaIk1woJBD
MkTlPcMcYdHSolPdOyW8vFXHx5jrpp1G10kb5CCFmL28y5Fs8fFciy4krF23ooudZAnKYVy+DjZY
Ob+Js3KKQKTZ0EOxGYkPud2n0frmnNYZHrvsD3s6hm8XRzJGqcNugRBcZtMtqHAiv02v3HuutwPQ
eTFYywBbpZ06PjxN6UVg6gSoytU28C8VUnyJ4hlQ0cHkxyd852lgGe5RtVv3ro+AtiaKbKb70RAv
acT3WRYX5/kqfqaTEjUOUiQpqg1X+DwEEkLdwF3VZpSTVkyVyf6lGeNCc2rMGhDqs4f4DcFdYRwV
XlBqXuKPrTEojHQfX6GMMtq+4wbTwHvvndtHGbn2CzXkINiTKXA6b/JGR9n280YXejBqHm7d4MDX
895k1Eb6TqeYFK80JXQLju7tgfYK9t739ZUjekOPX4z1G7uLScXetw8DISk+OJAB+wYorC/LiIyB
1At16aOHllFAYjPkZBwj4tsej7/g1MTm1+6txBS83KVbSL41VIHg7g2ii6dNaeJSCjJ6HItvbSzT
XB4Nn4CfQj06OpoDS+70cC9bxTtHRM7LxcqOzml2RVs3kQGRkI7s2pMjfDYxFQ544mdJU5emLw7T
T7qdPLFV72GbUVCnD8+A5If2Ii7nGCmUI9GWPDqDF/JHXJClUeMKQTN9+LcW9ZURovL+foPU2nH3
INYsy4k0yyanV2Ep29W0S4rFedXFPL4pI1HnPE8/tNfh9LmrcGTickrj89sJdnjClqG+IMN7WGKR
gNU5lQn4I1PKRsf1Y/7wtC335DJB8XZ8Cclanth1FuP2Q8fow8OAC13h8SHOBhbOOnbhol6I0I1i
ldTEiJfjjj7E4UMPZLorZ/secREu/mEsBBw5d1MK81DqLQ4KdqFfwMs0cf5TBbBhyMjO65Io93vH
t6Q8y9paQ2pomX48bGoNJq55Ozq+HqflWIZcGRTxYZqOH8AuesmhEr8iBHG2tPC11/sAlL/q8/11
c9ikyBQMQJe7bXLx9mPiDwPdQTh0ikCZnhb3WWcQXenwyyzcEEsh7zgk5TrSKD3t2I8lxn+bCo6a
yub7WhFTIvSPN+ppJEweY3HSKNYp6lraDsqqC7HkGLjQa/o3CyDh3j0aBoJXv5VeA3UgfkxwGCBi
JVrANkARCU7+mvPQj/SHk5HXUNNrTiuNjLU6TqTkFAqCeZw9FxcISsu7mxOJwm7v3LC4kZVJGchR
67AaydIYLXWj25hNSiTX2eVzfLg+QYYC0bQZBR/j+zibyVE+ES1woauT09aebu8jwyZ8tx5jaFV1
63GXPHG1cYoXBoD+lU4nNrs3E4OC+9HS3rp6wqRkyGbBRRzLOI+v6vg4U3WPNfxCQSzuGrq52UgP
84mMkU7jP6b6ZPjWeZnPFbzgseDKg1H27PO3LqpYvskp2o+fFYCSzhtsYP1dKvN4HnG9LppJz6Gy
BmfaZg0C4h3tGmfPPInNojUVrAAeo1Qg8Ae5ECii2z6cUgufL0XmKlBRikgbuJDjmHsWud0dHIOh
1bQiXG6zL2/0oeRoD1eQbAPksye0I+k0E59WpfjyTB1wYbzkjjgrU3w6sLV5mlREHaYs8eNdJwtD
XSnJZ8pumIM9s9JtHrfxQzGboaUOPKWMhumkO42HXXh8OvcUd4nRoVkd5EDMpt1xftDD/cU/cmCl
J9+tnHZP4wx8LakciTGSMDp+qOwoCDDSfLpezGauYF8YDt9vuGfWFowSX3PYJe67R5S9tFMCj7Rm
LWC/jgrCXLSPa8GTd6Lf8yYu5rk0n6/6590fSqPr2WREoa2FpGI/BttRTJ+I8yruAzzTnYTSJNRJ
a+7pFrPS+/Z59wSJUCTcrHpg7UW8tFzx6hQZD5N5e79EZ2ewTSfP1T1iYgLCga3qXJn00E4fTOrP
77d3xGfbUT4VhtZ5b/XgtnR0BUBKu9294mMhWcZjJE3y1GJAiLEMNJC8tHPvAhbdfKiu+JYHRnDe
dYE73BFb73NckdTXO1tCOFicXH1zJkBfX8uXQnJb5j0cxt7qQM6CVZ2QDKtvw7W+qa2j6jYIUKKJ
Fe8/97UFcbpB9dbj/DnzASySlLHr7LdmLFFL+28FQyRjfqYAKxiS+X/rNBjy4y7WuVTj3wWZy5LG
j8DAp/Hm3MB8HG3ZkzDtvYL7x+zDZ6rtpnHtKW7lZG7jnSLmyGgvAeTGwOjkdNHZ1gLdu4bPoTNM
mnXrSaYW564yg8no1R4zXPc0ARcakno65TSneO3WpcfD2fli9IyKzR28MG3O1flNYWbF9dxlPFik
GGr/lX9Vo/96/+Qv6mvEt93DkXcVPu6f8q6QRvLu/smf5J26K1r+l53ea2l6vQZaGWRPcwDXIGoP
zq30jMYT6SfpNOV99u8DhTSc3xc2zv3bs0cmlW8PnoEF3+3fMCD8+lIAvWZ0/ibBqXobMGR9E/qf
YJ/EbBgXJV7McN6YG3O+69BN5D2RwCAPBGL5wofxuo7X8T9jLvQvKiFChoeo25Ur9tDnrn0hDGVv
6SvusNnQRIQ1RYZRt+hCPP3nKZbw5bLw2JGmuWwOpveeaNvuBlNxorxKX18bgOt8e3qRplp8erkE
CvmNfw6RRPB6m9FgE+3hfT2YGjd+hevywSUrMnO717mr7Ttcr8xL3Xt47W8vA6/M6lxafLDBesOu
mv27ci/hMRT8PCh7ouh+hhOfU0x1f+A1cU7KI9o6s2cFG7uLR05V2yE2wuivgijvld/lhB3LP0zZ
/gMxeLpXO91q/NLB7gXryBfXUiiF5zme1XyVwv3ktq3DO2SuPDm/lbO9d0p0/BsyHIfpSXglRdrx
rUg6X42Ogbw+Yj01TJ4s0XJVJBf3EiNFOtaxdCySgz9w1cnVL71yplGEUYaxaap+FVf4LAEhHjDj
PjtdLIVNfMrMQ1DPq/iyPoeCk0cInJJiYSRqFh5C0+7DPY7rcR10IfVYIkxO0ZGjUwJ9rsX3qREp
Y3GjjOVE3sD/Gp+3F1T99c0jLDA/q2zOGLPhodPLwJzinig2hIl3sLkCMMMKEDmlUzsNvtdHomu1
Eu2r+yDG4s8DyQyLzcnVFTb7CfN6rNAKLw8FFygDGquyXYQUgSjX1tyzAYnWcXKb7338ye02FmEc
F/ykQEJ+2CefyK2qAeV4IiTZ/MKdPy4EtwkqZmcHYECN2bkS8moVVlODsI3zaf6aTeAsMtvCx9s5
xGRra443ZlYQ38JsfGdWwO2tpvv5Ib4T1vXkwm6Ux5dAtRonm0mBmhhJOhMWeVz4mN851+jGOiqW
l5Dx01hnCiyB2sfn0i2i9DWNhfntM0/2HgWOfXEzvPD2s9vbedyrh9xdY7IfX1h9V7d0bn1t7ZVj
Kcg8NSztys9Z6KcAJpJ9CopgP8kZolTL0wceWiELenILb9tqaSSXNcZbAc+Jr8/fa5LLvaPZoi8g
mmIkHLaVe4KfjsUkhxmJq5jNDBmyAuvYJVafWXCX8d4zHN0h3fJOIL0rnoZzKM1E3/A09MR0pwuH
7tDFmMIlrpHm5r4IHOXIAKgNtaRHOfWahU1U+NhzBqlLju2Wdsr8SAOsfYsrJF72b/sx1oUYqKPH
wEIAqgTXlXaJd0Gncu/pGErL8Ckzh8yMx6Nxq+jKUkdFC9OPkqieeXAjeV1nHVnreF4Hmnfg4Ycw
Ex0mlaO8QUWFIeDI3jGAPRqWXoHoGsddhoZzDJg9nOPjhzDTYM1wxSU3szRvz+ed+/c3tWnqlmPV
a70cn4jSVj3dZAd1Mu9Erogkpncbp+5+fI1Ovja9B1V0fJOdK7ruOldPB+1yhYw6tPerPVf06ffn
UwbQ/f0HCmy1c3J7ZaFBgD9AZGz3M6Tp+U6HNmtAo736mXUIGkArxsfZARg64Yl268k9rMM8yZPL
2zPKwvuYqxGe5oZzc5uJjKWT2l+36OiVnhqxRTiP+ByXXj1r/f6xPnHeN8QxzhaEHy9j4WeeMQaw
lsge9brbUL2XU/7s7GctrCWmrDv87TzupA1sNbiGtCTM3K9XdIRYC110I3SoHoPgjvbQxUqtag7z
d1x6NGLpd4hezRi55wLf3Zt7nJKq+y3tbxi/Vj7JJ71jTQ7X2TPAA/BobEnPgmZxBhN2d6/r6/ow
byeHpFqkaEDysPRWmNTEh8VlJX3uZ0WifdasI+lzGOz5Kvfb3nGVL6R+N3u+xF/71nHFNvt8EV/6
BuZLvqDiq1fCnD2zZONTMHpE2WVGgntepXhg81K8eu+6pQ5dftjd+k33Unr5gt//2vLqlfjC3n5e
Ff17FYt0OvjM8OHkDxf+DjijsPu/fz6v+LVikScSD382Q0TisBh8XlZtzhmd3w785PLWRkXCy/JF
vpB3+kSY7Ge9yBSdp9sn0KT0lVU1AaU8KfoNIbr3nJQMPPnh6j7FEf/SLkiXmHs18khGo6YO9QXP
83MjJqe7KSbK7LkxIiHS39VER1uI/evr63OjzJRxir9xdNzKCeVepEdKY+qRvBjKrhJryMFna2mM
gjWt0Hk+PXyklLjCBsu+KamdpVEmD0ItxKiXSIudn9djAfhnafjXJXtSfJzzaNr1GLwKDBm/ctu4
ZlMYhLCKeRIaW4dJSQcBNS/DOrLC0WjxarYSJukumxaUKNwu8c8QwyN+jBKbfR4feepzl1UYnMdN
RDXlKxhPDryHN7QpTNnyFZcEHWBSwewptXrA3BmoZgGxCktCyACADd2GCHNCNYbOHVoXhY+dUYKR
AnmhEqSBinklxY5bgnq7T7ngvQskY/2re8PP40u3E8BQ5vFs2ftQsSvnEmvW0dZ5zqg8eF+Z5/FI
S/WJ7zOlsgM/LZR44rPwxuOgev3PjZC60Rd3z8mZbKPABLHwKTIcYdvHGGjC7n4u06ts/f792nUb
Up83vg7L/kp/Fjafa7zQvAk13rJeli4elXaHwsFC51P2QbsuHCnYj0/+SRpJPP66nXGI/QE00EHr
wCAMdF4xB8WVKARWeSL7eSxyIcDPLVUOpgMGlo2HQeVXPqEsVFzZr8MnY3SZQ9oHHdbklMau7B0c
Gr1QA4sgtU/YZpb95xD++D9fyTp4D2FyA6WHqgIcx1Os+xcUff8PtVKEhUjg7YmCbuoYeC9IBJ+e
uYEeM+QvRAQOgEFlVFRor3hXm2qVoZJga27rgLckbu5DidedgaMNUKobPwHdVpaEJoFMet/TyI+E
K8UuCXaENG6wYvdhsL8Jsncne9o7h2BPZtbfVLAOYGJL5/lRQP9UnWpDE9xnKOIfua2y1XGl+Wja
uAeuYMtiqpx9Txp1L7YUaBAzOecvDTOYLBCrsHYh2eYUoeVWhOznupgYY4DEQTFRZ1VYeXp8IzvS
QdQ9QxEFBLC5lmyhg2Y2HnOVKPMvjjJRXcNm72KkxL2M92gj7DG4UpLG46t/CFFSgO1/t/QYJ9Lw
kfCa+Lp9rssptrsyMTWlIF2rYf2aTc+xER6R5oC5yp4IAlEySbunwqRZaKzU43QfS36HwIDsDeKj
V08LRPl7ylUb1bPz+DLON8fZZTyktYrn1ovxIjFHWsm9iyvQpvvqvmI2cKcearjbud12IW0ZQh1l
0eOzFmx9V7VE5XMfoxsHU+U+06jDensLMiKdQNf0FvB8TWtXGHeYi108PXq4+5UW99/dgzQ+0PrR
WabkBOMUH/WMnQ1LV27AILjADM9ZtMIYVqrL+qBhdQ/PoRZLwdO7rvFgt5SZ7BeLE3u2SmZgONVc
DIf4fJCbuOhwT4p5X/A9X1Bi6I+SQOy0VhN9FUsUQeRUORWTPqfxWq7KvoTqXqiKGKatKJVQVSB2
1J/G/H83o3LF3/UvPCBgsGp30hRi1ichvf6UpspUe5Un+lwlgNEMJ8z3pRCiJTt1LuFNMODFNCih
TJxzs93dICYGociLnhPjaiqxEJ5enhMEfJRYiqsXKZb4iR5pmAR0yXVzzB1p9uzR3UdiERgP+V1M
jv2cyliUQLrW9ZoWrPAOGLv/np5b/mFsACUQ+JeAZxVPd2U4JkUw9KioYsnq7FNcgBtmdMsOAFfJ
K90bZVQV9P0+dSOFVdDz6PdJMyummndOqnE6EdHWx1HCNSI1GdL9ocQwOBI9Gi4RE3mjZxYJL6fF
bTXkKr4Zc+1Vi9X55VOYiDsW51xlcz+vyhnokaCaHwnBX1sqhh+YeF9sfS549B9I8B+ufDXzqPcc
4gphlRr1oiCfhWtdbMFBMTjoy4UG5X/JBcxMUVnTAziQJ4m4VhWR5Ip+MSUrj7N5FQkT/UXqm3iO
kNBKRiMOf9tB2HxUy/N2PxgJicQ+rUyNieAZnHoTS9tsLkQNqbbsHxIpkKYA2EJjznH5HbjEvowz
KOaGAbVdxYjX8FjKScUHkiLGGtoljVvPB5QUOm66tzBFzQdDdXqtIIViLaCHEJFEjik1+N2KMkRh
A2RbW+B64rW9TXdiOCplRDXps7EtIdAmORkb8+ErY1tLwGBaTnLm6PST+lsa8rHhjdKhXhCMQgYa
fp1gChwWrw9KJC1U/H184OOOAEmm6az4aGJjI/gwjsrtMN7zzk2UxgqJARqNazkR5+AvOdzejTjz
M78N5Lhj568Cw5cngi95wkLkmtbcEf4JBZot6gT6ELTOPO4mw5id901if5XGeqLyfgXGvHWgj6tQ
e1eJTeLsxF5XRaI4KggO8gQReC//wELYp2qFzMi01j5FlcVEKz6j4djR7jk51eQaSdjWi75ERs5d
wa4aj/JLvJ9CPho//f1U9R6xGqbB/VNNlPFzxybCjn2J5XVHyta93IIGdYiCrtIzOeOrUo4r52Qz
GRsfItXvWxP9LZWmrY9OxVh1cv+2fTCBO80h3U+yaQ1PjLqKIrsOL5DQENxSI0JQ8ozEXnprfFvp
O7rd3mOaTtuoSuQbWd0tYPJ5WBSJsFNZRPWsfwLOb12Es7YwT2OqK/KPAQknJ5pQYfKLV5/tNKxi
oiEBv/+vj/h9RXD+EEOdeoFUwOljvE6kr4N+w2YTfD1MDpMa5SjKKDsLFKZJXJR6eowVoAyU6xcu
JFNW2NlBtz2Fp/CxOYX6LF2k3mFtzISZPpM2Wf/q61qdqXQfllIy8NPF0B9s5LGUXBklDqPnNPXE
3j2F8IGfNSpwiWYpVjG+gmF+8Dei+XZMDuNnkPmpk0VCDOw/2PvpJCcduKAULrHAcg81O9qfiN+I
vKHkqyDVk/tGi+TxAKes5FRb6eJBINsomxNIs2W2fFwtdcYPs+VQsdq1MDu6WBz0P9U2zZr/ySjh
ITSpba7b9jrCW2yLSVi3BQabve5f+f740W2H95GmWHukEtho6bV36//h6cyaFAWyKPyLiBAQgVdx
A1nEDfWF0KqSTWRzw18/X/ZMTHR119KWSpJ513POJSHevS58GeeT7wMNykz0OrpdtxPu9/K5AJcU
n0x52hXTb/S90FigHo+y/zfiy+z0v09y1GiT7AQGITvx6w0uXI5AMHQ7ng9nFfEjOVLFpyIsTs+/
+4b/ApnOo/897N9vluI5vtG9mQICRL2UBtySQsR9oxELvTG4X5K5cpEs3td0a4TqgXHA7MMPSZ5+
YLDivCDSANE0Z9sscKMLnS2hTggaSCfVRY/VIdhcZEgWSZjdu4vuxDyf1IARbtTchezDfdI7N3vk
mMFtKjIHbUJGJJ4Lt6tSdqU1byULoZjOlkIluiF+oqfD776cym3c2z5je5g0CG/2B3d8n70utHvm
CeltQ7GkpgjLeCX76X7HF5Wwr6FcS7xCNaSfU0SldtGEMm0Ubc3M9d+UDUcv2NaY40gUO6SQURK9
yUwgZ6182AcYZ8ZfJMuvC1Lgr95Wfr9nDvz0xss1fi9y36V6KUNehUqDn4CsUgkfVGFCdoQcq1qn
Uz3aqE69hEroU80nPxhgUSQ/2cWEo/pCXRahvEBo93z32b4e1nCmbiqKc+VW3pHzs1DDxWhhLHXH
CPofNUxc9TQIBgEDuLdpJPsj930crGQ/vchrdf2lzx3Rix8eJRhUnLqLrrNDaWKxOfnehF8B6Gmt
MMiNCLvbCz/R/NEYyoPKi8nkL+WQ3xod/51VocKbkfg89x9MmNh534j9JD6Z6IGsB3cOPnWMOQz9
nxebpaaIWTnvXY00rh4hAnapgzZoTm0+a4NafBF0p957e92pCtsghizpDXbUKRwpusljKeo9ZTfw
SF5OwDmep2LZe+nBXPLn0gZS1AZVCMEuOSWsuPF7Q0/rn7/RNnTKf9ItVfy1Orlwoxl8EjaU5req
qEVsxRO9NjxvCNHG+WzAY9ifjeqay9Ee2II7QtHhdnz6ICQ3ZfgwGJ3bcIQzZGID8q3NzZU2nxnp
/fa+em2z5Ye/9ApX5hIl8e0bd/Fkx2TLB1kVp2J2ER5C0EpE3eq5r/x6208vQxArFXw+52O/tjLV
NsLjhiD66X/dngm/pJj8226Na72q1gO+FsEBXVURR6d06G7gMMp1fG23sMUELRiADoJY23bLp/c+
gw/Cr7dDSyOg5pEtfPkzXgTJ8zNtbvFdvc2PqjvcY+KXr9WbpX+GH7txamxBuWCzz/JVdb5vpQMO
gJ+Ko2Ry3kpfdpu5YRfeh0OEeZljjjweEXzZ0PdIsXU/3cgUOBVykdFKQkBACUa2BDbeFGEH4Tg8
IedLmfBFthNvIDtQBaGgxnSnhOKaItTiSPTTzWuS24VTedJaDt9ubz98df7mdQf0o8f+c5bZg0Nj
S9SZKZhulEUzKzZJgG4ptemn/blC7ECla0VJOXzOpDA51n6xeuyNcbvXe0S3ixeQBFon43Sf76Et
jTbdgQzreZBOqfguv442/SEmhMtD+m36KgsoZ1BQPquajKUrvTbS/Ru+i7alstLW+UX13zToVvel
6mv4NeM32elrEGTJ7t9JwiL0E32NQ6kjcIxt1EYqvcFodASKrAO8O7YXFfrCZYSczPETVcKJYNwx
54S4wChCzD0uQVj9ZidHEuAb+tlgeFxeCAJZVOw4vngwIG+sZRvdLrEbu8Mt72ctHga5JByirAfm
yMncwYbOpyveJW8EtBpQTCaN0xRlGA/5bzUBx4+xyKHmUy30btHAvjMgxU/+FNRDJm8JzWWuXFml
0W2pevlV8wA1maFw2MpPhG319B3EdhZCXd9jS10LE3VnfiDjq/LoO/86+fpOp6LbMhDjUKyylUBo
sOr0IUeb0SajFBfKoXb6/vsbo0cTGHQXlkkyvS1vS0ivfSBMIYr9t/3g8P7RvIcTDTe6p3uP2/i1
L+m0r7Vruuxt2YP/57Truz8KpB3xx+K9StzukPqvpXJ8YVpldmm7GASdS0fhYAT1/nl4OPn5vr/t
uTAt1Dz2xmI0+84Tu3KVg7IYLMrZYKZ7hfeYDpmO0yxUu6Tmm2wITqYCICZWoZlklsWAQN2LcWRG
MJgNNw+ncDVWwNiw6SBshber7kne7Vxyl0pKV8Kjvh1pk/lEeDTQzpQ0SZPPJVqKgOU4GSTyWBpz
KUpMDaURiK22wNSJU9bsiHM9uulpwDZ5U5lRo++SQRzyMhegu3IH9ITsM121yuSGVCFoNIqcpOmi
lMyu9VRP4l2BN8DqiPMhh5mrrenNLAarbkYUAPyTS2IaOeLoASpTFI8/h5Tou18bHhHEaeh3UQsh
tD4MvaFnwAgbevJm6FVwDxzxw5Gnb/VVvWv/sk2ykY8oMCxuLioS1y/iH2QoP1SxMadft1i/AkZd
S7IlR8+/TyS2+QXY8COS/GJePoIbzLf3/v6lZjsbqptn/qMrO72Zp+asgKdobjtlprxp2JblJVWm
HSLgX7rmv6Uy+y4TeuLKrFamr+GifE/r+6HUV3KLHoP1MMO+YEQsGLg5QIvXS6AXSW9fYaz6N3It
baVpHjwY8Lp3UlUmYb/HsIu5N2jLvfMpikB4oNrRygNAh0GzM5pdLa+ftSthSfPpM1nI9fTbRAqt
LG0+ghSSHfP74aPZIr78OAU9n2qRcKso9bOX5OWrsAomaQFo2d3P8I1xw7T04fI+mR/58sC7R88E
1Ufya2q070hQdm+LdKGxl7VQweYqN4vbqghkHfGx4bZTQhQQc1hei8ITpmOp2De4Teb49p5Q8pA2
tw6hL3mmMS1F8Qbh5ycezmjwaptv0K8RkzB8cwXVGS0rKqOeufnIjLUdzXtaCaRqz0n2h9HMJ49+
DeKikdbVI3jSuXp6BOSSvi2SxfM1xfp977aZb99MgqqnI1ii6kLg+Z/8otvE++Q9zWFFG2HJ5cST
Ybx/Azop5hUtOTOUb1tVC5p+O4IH/rFyivnMykToVV4bQDNuK+MVPO7e540whddTda0XUH/K3e2i
h80BKjpxzQ3m3ykt7NKw5WIztItzrV9ekmi9m0yGhytzeXRTemS6pQ4Xue4xS/R987uvo0qW3jgd
pWx1LqXz249CSlTsR/Ly+/CJkrSh1wwnsrFVacWtv838W0+laSatVSrXaiBn2+a1xerGapQps89r
ptaOns26xH4004S+hXy5Aanp50W6+Hz2/FvHkBdnFf1uUqJm94q3XClvQ6EGfPfeoM2IVVunGE3e
mVOZ0xuYct0zEcwEnvKeFhRHo5c8fZViRMXra/XtooJqi6p8aaugQ0A+DYPh09PvC/E2KQdWM+1u
G4ALWPXPNh76mBLOV1mtR9Xsi/4EMrV/2sgrPt5DmZJOPeJj3Uwz+VC+Ap0yBHN4GnekzpJpQp8B
RoK+Nen+fubdUUtn8eZO16myn+iQvr2HuhygztM4GQ0i9PU+9qiedDFqC3OT1hTUyNZqu3FtWkAC
QeCo5/Y+SfSgwzQxyBNEco9uwAShWB66B9qp79XrvVgocL5+vuc8OcTJNP74rbJItoTErT7LBitU
P6ouiH+r/acRUMvuRvxGCe03O4MOHJ3uj4mKcEHOkfeaWfpakIZQOFoX1P1XI6+80JL/Tc4mnO25
9B0PNnE3HTT26zlrCbzNNXbiyRgRGp84/x64LfwbY5MweJXQvYWBlRh2D+bip7EHhXV7zNLaQgs3
QHT1dSr1efYD3ke/DnJ3sCy5zHbRpNPmR3c40WAsEYzJDXoG2tdKfY6wQY+It/0zsI0DsNnuOPpl
/5FeeZ2dgLf8qweW/Jncz6Nypt4c07s91yjCf+l+ZXYpzd/yrJxzizpAlvnkt6JxjXay10zDkf8A
6bHM7dJTO/8Tfim2giKW7Bclp5Y34gIeU+b1fYpXx6NnT0v6a7qgRBRGn4OtoJDhxy6rUHiC2m4E
Q/e1ewYywTFB6u8DLOa1vcYzhRyf0MAdbB9fgf6UMwt47gO+dTcGAgYaCfwrIFJepnf1U74nyouo
WG2/Yetkvy21c2K5DoP3g95Cuhww0OI1HuELmMxF/+ZlJWg9gK7CuJeW/06x9xaWnHEtCpKCYE2B
6VFQNcdlOunB/AIAYbQh3UNaedf36sFkocNww3OvTCufcNPzSOimXYBG90fMChkZZiX5A+iMrQa/
nKUYdMDluObhSoeLHMVHKvN0jebPYxqlEdsQiv1otS48qifS2ECWZYjr6Xb2APTRI6JcIYuChrHS
ccNLY2u4akgwy7tSbPXEW+J1i133l4S3CBmSufD7utPZysEMlcNtrwTVoXSHQbqnur/8OKmfrOrz
vwhsGPSBEbyuIMgOH3qPGy1MuCEshcnQ+n48lFm8MW6NWHFb/ZnrAhnFzSCoVKEvoyHA8NsyYw1A
yBXpHK23ZBFRd+3E1VFDgQhaCmCabliQQkvT1soJE1j5SBHVSyc6WurtJB+NWXvOA26NOJ77xS+y
whE6ejIyP+2V2wG8WyDc0kkM5I1wr7HuhPWWoox19C27cQM2GAA+TSLQmOjEMdiRU0Fq9rVuptXF
46EykRHpJfwhWGssPngzd4R9Tgbc9Xg8Qm4COigKOohedDO2xejrf6YjgECUOxiZ1U56dsJr/Emt
/jnOvxbrxbbpeV76IVCswMUMbHY6yPRRMm2AaI3GhTp+jcRzK+2Ety2xFvqEbTZig/GeyNq6cT8Y
q9L4o7v1SZBNLsjzfNgG7DQxf1Vdx78CI3+nuwV4nx6OYT//8F7xUfbzSw7EFK+3qY8pDj4bAyf7
qhZ54IdJId34SxuwRNhwnENgAaHBKQJX1kNPGusyGSRlqbge5/0Y3HzpNhMsFMBDaa934xyGDDBT
cOmIeGMRyrFWc7rkOaqhb5Ubzbffs0wDhKfzB7/seGXzrsfFn03NrdFpJJVIm6Kn/rBg2Qw4JWBT
wQ4iGNGLk/POJ2r03lWV9fzrCrQUx/BBeh9mjnLQiFEBnNA8BKz1HlcSjx6T66Q/PFKLPikAcrRV
VJfqQBnyf5w/mWIIaqG79/pGcHR678B9Gr/S+aGNE0WcFgyveW6wo7/MkcGE8sQf1Ar+Wp7jRPaD
eeL2vRyqLWsOb7zlClaSRxZaHWChjH67Y4Weqzr+6mMmz6hMWtLHL9lq/kDCcO4jrltH6+QPeW9K
oNQP5cG4W9Pzq6wS7R0Q9TTtjTHRrc6rr3ufMBPgnqO5PejYI0BiqgXfbX38/A6vMGE+Gy0irqfq
qEUgfHu/2XHlrwvp2ZPJqemlcqSThoSJ/fJAbN4ySwKO97IeX4t9C8cB5wKlCd7A/TI4gCtVqjEb
n3//+4WOphDyr2xfZhSOgBRP5F7IEcQYPhg6+gS9rRTV8nYiQbmHJoU8Ku2saqz6rPcnZLcov33Q
4tyQGqNTdWL9WGhpzyDzubRvfpjnbfy2F247mFxuELekZ24DuFViU589NSKbZlExJu9VfuF23C9Q
SQZE1aQyKPdgS2HSMtkH9n+Nthxm0WBaDnE2kJ4hQMgxsOhqR0nOSKxWmuSHbp0euKN86NHtOZa3
8b4FNrGlKKIzkWFjXvRYsME4L6M9O+VBIzzeG/uvm53j8LnTl50/3CdL46gtJBKn+7b09YhiWh4U
f5+1sVGv35B0mZC93zGFNw+UI3so6ldcucjulBVXmV+6n5GrnbJtfsLoqCR0GLge0aupfpu0KP3V
FvyXEQ6NMVvICsT4pMWQ98TH8b0uTmT5yu4RfLbdCfVqODfViVpycmKPQ7BdgqRhgyl/uTQRi7BW
cDiFWLWCnt6e8t/7T5SFE+sTqT4A9sEvD68vsG9aIDHKGDNtnrmL1LLbZlodbgaUjnFLIoDJohJw
QetMRe4MNo8H/rfHDKMyFVYU4cYdF2Ve73+P8DgEOZ0yYwYHkwHr8ZqLWY+zCM6Lwq4I43P3j//R
BA0SvX85rTPzGPsQReBuyPz7wCTMO4jZN/tFQZqaCgWleP64T1C5w/vzRUcPCRF8GtfqGEYOwcCb
0tgLR2ERDxIS8PUXEeHR+CPoIpM+HvPv/78lbIgJGOtlR5gWz01ElYYWX/MkI7rRaEJhoAkThlYm
pEnqk+Z8nHYvWw/foCjBmQL2Q9OQUWj/HoXF5ussIzxFmjg7DtArrscpkSm0JNbVtHSIuDgR3o/s
laBFEaZiqNPCeFp8EHCZ3wAhDaMKzCc1FmmVDa8SddXWe7eefHNwUAPJMbppJe4m7pLKKJJfxKb7
9voizqWtcqIio7C5mXv6XXHr4n4lMWbgbY0kWySIvQXqnvDPxQ4poKt64bDkr5Wp45jGD4rMMH/S
RfaeGd0SV/WoFu/upLbzVLKGQXt8wM+IoHzc7BaMbGl1pj+EKKpNn0g45+NuOK7RxdHGBQNsuiWw
8+dnri7jMzS+dtUevjYH8gMRmLMJEse+vaYtp5pDJ0YL8Fn7BYV66WgkI7KlMzBPHHNowBpyEnfB
MiWIwgh8qglkOXNgUWzLgMcJ0oD1yC29n+Buqj8aG/0OelpnUbkiNDEpUr3H8MyoFjN/IeKMyhEl
tCLE8mouU4dza4htYTQCmc+6mOPkCF6wQz0ibPBNMF+mOEc50QtaF9+xshUu65Re06hEy8xXfdlX
7PJQHr6heWqvN/+2zhj5IE1f++TXdPBa5arbvm5Ox3wLw/p8g8q4EI3jAkdIleEe8vlnMP2s+ZJT
+sCJ3CdcEjeUEgJuptdYYYt0nGEyDTLBxQxTUcmT723SocFhIG9IxEmagaWIMRZ3UcTDQaYRwYNt
m1PhhcD/QUX84rTySXKihIItMGkYcD/m9yhZJdmUMldBc5L25d/wkNnoNm3a6R9SjXBovUxY/XF3
hQTaUnBDcQ3mCS2b3fNUnpodNle6sK6fwRhrTBBBNQYyjukXHil/ytGOQPeBhnPlwxNsZnmiA4Kl
l0LkpJ9jzNGdmd44z39ONw2+9EjpCoTNGidZnGifFRj1DwXXKp/A02Xd1wXweXKcjQ4LsPktfh/7
+5WyLCVjxX7twcm6yu9w2/8SNLyuPJjq2wb/1+7/ORt8+4gKEIbqvh9TzCIiYF6P9IfRqsjREG7v
rYpWIVEKQHlIG9z12HoEmEe2imA5PkUyQIj6uk2Icmq0ADGX2OitgpoktpXOCzVf4hreMrfjcyGW
f2rwhycqtdWcyoTFoz5oARSTzyUPRm/rFQuKqo40nSgfkCSwS8vTG42Ug/HX+8YVsilDmaznvqNP
F2tjFBQ5Va/D/RcCkYkT3T/PFWEysv3+7YhSdXV+n7vz+zjcmOsRFT6ddDYJuQLtpO0p117YB3kw
2A8D7OPrFGOcd9KOSyZl+jhDQvz71lyqkXT6hE9owj+fkKVk+9ZRvYJLm/4WIcEgq0akLhR1f0gS
WMj8CgGKNXs46jqb2p+wOpBcc5BwM2g2DtBUO/Q/yoFoJGUG5vgNCe0nv/Dz90qsSm6RMXPc7ldR
fXWqn+S32dxRzmCAOl0qeAgpwnTMqcx3bMMmggfE49pxtc198s0SOXoC3yu3hLeLVZR2+ZU0TRc3
9CmRmg1/8+gDYBti7Q/Hh2AFxgKCq7/V6UtYcuFBGlsERH1lETrQawG3BH+XkBBYU719BPdNTbl5
9NMc2ivJCvXSUPeg3Ozl2qKsgg3Bc7ItBr/vw+0vI8WjQBJ028FPiy4OCTCjS0QIYLEeYgLDD2/z
dSWH58liAt39F9rIlShh9JN2fNueIXSs79SiwLca1uM6CPoVe7k6xNxDGLL7UUAoppdzyl80hdCl
NUXEPNw+rsLFE5nQI0L3+MjJxOg1qI1ciFzziCwPscimnSDYcx8tZeBtGmzJCUvKW8XQmYR1j4ux
UsPcNz2e6Q7Ms5vkG5pB4fOYuFQppJOIA79idUUXHbKxcSQYz5YtwAAtNOekFeRphAawZckPN8M9
mOdleRBIz/fEsjSHXg0aSqD779fumELSinB4wDCWJAVhfGy83rtt6IUH/D49VGoH3bxmjDj+LMhC
Lk2DYcHwEsxdvUzcFLzAa+qDeHZ5v77kPQPYqbZEJf7JX1D483yNEsvM9ETlINmiKEttyx5uCjdx
KwzDnU6SvO4O/Up2ZJ/rNk/GRmz+c7VNtpqX/NLUZV2/Fh0lUkEzHIisGVuSG9aLXXfGN2d/jRO7
g5+3a/CU6Zq0lbrqnsj6Qbprip18f09u/bgbLTggwq6wLzmBpshJqJyQptwZ+0REzH+RdWEYaJXD
3D1yyYk0Hm0ZrEXKw2vhm9h6JucGOSFY5bno1LzflvD6BAiQ5akk/P1DAR6JJ/WRgz/ApFGXGFK9
oPCOouLIwp2TZmgy0+9IGazb7DaYDJAgxupRfIvQHJD+pVy0UaWDGbQberzz+FfymUi0MQIxpXXo
oiF4ZftVP/JaOxlb2W/ZCmr42DcrKpgkYJSWd/fo5Si2ucvc0c8Lmi5t8PX7IIWNTUkUtLjBVKch
yI7xc0kQuZeW+eIJQDXboKF+GcAYAMEV6dtKqNo7UFQiya53xiVelsdupbgk1MVWCTp6OqrTu8UG
iq5pEbEmx56yxnZ4eJyTY/ZLRM5D9SvxWnwY/XwhW3BQOfP7F2dAqM++Z+kegAsI3OGMrH4FXz68
eTfv4X++4zIYRANY8y9ntB0db1FhdxNtWgAw3UinAS6VBuffVPVIvOJNtjVPohWXRel0GCgBSfFj
D1E2kE7UyA7dYfCT+5UL1GRZ2+kmAR3zuBZbYxmvi1W+58xPYa2sY3hQpduGg2W+LF3FrqN2IRAx
cfCGgxSPk9/hod4n7mtphs12dBjNnht1f1s3q9597EWpcE/h/0SPDnZD5Zbb29n0suMwei7labVt
ZjHmmUrRP8yWSWwjhZITL2FizyEK288t5QvjQDrQuaaXzMklFiO+EoqDX0qWCgiFwh7MkN6cfqdD
SEJCXrMH2yP0LLF4xwEi+Kfv+e6kHi2aKF4TYSOOZAQgOGCcXevz98ohGR4o4jEv2Uxpe0yozeio
VKgWVWspnj6fVpZOtHgqQl6U2OCNa2NOk3abGM3kgfHqp1hBilddMiU8NYmJk4najYmo4Mb6t0C9
fCICy5TwErH0fxEmqIJ7x5GZkF5xNr6Xaq5G5pIOe0kFVwNnCBLbvuE1gbDoG9gSdnKuV6BhwQjG
Tnmmne5/7HQ1mBph5sNhCBgKsaFQs+qOsCgW30O2xqXuU7rG3QFcU7wczOb14q/gH4IOIiLan1gR
HFrdT4lSKEptcKyfdfaHxjDI6u9iZNNn26Lr5GIZsEq72JbncXBfkv+X29d+hLwD/pUhn0MUZO8L
HDoV8DN3YSJfhwcFm04Ri4SGqIXIb/UidFUYSm+s4DsPNoQwmKCDyZqFb1E7JSQabHAzyhbfNdro
O+wQ2SEf1Ed5uxj3kXgI88j+bpfhivcaAp2dKbR242AIe+tz5XT7HcVVShBn6ZptlY0e1td40R/o
Knp4aqiq9G4/Z5rVPoU+Eq21EaVnRi1Jq24FOVZD8LubUkHiI+sQW7ZybjI38xdfyqWQ2eW479pS
C4SBEGu36CrIHsNX0SK9Tyi/9RxNMskRVtIigaNIqDJrCDYxVA+Ay4yRoDhMEEi9hF1KSHWzIqR0
WdXiWPEwfoKmRTqhmTD6Gc6m/YpXJiLnpn2hnb6FiyU7IYvAAAMBC4Fe/mvTvv+KkzYYEyU//8Bu
vy7sLZylscrc96GxagZrfh1Opjs8lL/pGdPZHymoYA3W9f7t3QOW+nHF3ZCFc4C4wwvWihMSH6ie
UgBXtg/ON3ZNqDoQ6FKXPIrsZ1Fvqh/KrwRpvG9KqPHCTbbGwVgUK66XfUYAQbsGbXWqz0i8XPPz
iKtZjlxCLLWdcfRqkA8iMKFQIMFGeDkt1kLyIHVkK/ValqKYXvy+lfFtbV6fCnHY4EAEhFdja7xX
9Z7y/Wef/ZIj5wsqoNo82epOwV90SJ1/HUidpkVjl9unqzqSh6LTXnyVbTUq1y3/83HksHCVHzNM
tp9r7uvzyqb4Neud2MJZTVuWT/zpKEWHOBexfyc11X9k2q9y2AfNYRDclsr2tswjSubgN3QQilUI
pQyOUuEZe8BicBMZKeQIxBvIxFUFq6LcqRALQPh4t+BDczQOHsvR5OM07hBzdptqUw20F9V6v2D8
K4GJV6N39ZwOecvvWeG1C1QgLOLJQFr2gOfrWbwq5nfw+h/wc4g4joe2iVYMm2aRTEC0TR5eidYu
2TnPKfv/SvW+NL/PmX4F2leeIpeyzNCAfNDX1Ry2/HQEJWUIopqiihiQp9ny6gZLIh7TmwzxWwvT
E1YYJO+4suGm2e9ZvQdCCaROJw6qp5XdgEkAo+uJbSj0wlnh1DLDwtbwM0+AD/p0ODGCL9rxX4dR
tkiWS9BkO1eFjytkZmnQs3Y7x/9YFZy5HGtPuj75nC0xxgnlcVTfwJxBaJQmX+T4Bfj34d2mAEDA
XSRYiXbfuNkKVqlP4jy5+Vooz4e0LogHXELf6WCBltqRzu2CIBfZQgBQ8CyIcpkniSKH9VgmNttg
nh0VMEfxTLhtkhyINQ9LdQTPNp+bNrraUMUrwUGZaA6IQTtb6TRBRjM85wKBFHistAJgqxaQiuiz
BCNx9gj3oFfUC2AzW0SOtiO7jUpPXCmmnnR8AWUqEOigbD0KwSjOBN8lcyTcHzARdCay+Shga3Mt
GfxUjs8c8hM41qdbI2Od2YVL24wz0dgMBPYJVTkd1J6m09JO1xX/WWxlRw9NIFK34DmT+c9+RjQC
UlbCNFgGytaIiXv00q2vw/3h3uBAiDbB7c6qBZLOqMj+owc79UL6o0Jnw19m//RcL+U+9jKFFni3
kK4m1AGcO80hDT2BmkEi7PPTjUOnc7cZG7BJoFBkHrgRpMN7hLhjPwEYb9rNQoLrrMwbEP4xoG7m
3c8VoDLwTdGZrwV5y77tJe/rFB6IUZuN6Ri2sFO+xj40vdIW6sr5tJ4nKxUmD+HANAXqpTqAclzT
SZdANgCAdXa6eNsMZ903DMuSkGOqbAAgsxIIqAEJpuFnOXkKVNwnr89CzWDCLhIwNCNPDYywddPt
MCR0XBiIXkLo3TaCTUFYR+fdbWxEFeDP9vObl8J1g+Hsx2KaqHMHpjngOUYhL72ADACjLiNOJcUI
mXjBEctmyQzmeigt9gJjD3gQlHfutTP4LEvNTncqjJWK+E9jfCq4oaOxhj0Q5WEe9pcH8P/h5RYa
UQ3iTPZq6BYvGg/5moA0X2e/tT84xIvY/c4lcW9YGgUO3tt+292qt9OldmXSkS9fy21yNA4PIb2a
r9O1fK1Q10j4Cw0brhw8vFXuPw/oN+1LQkLBLq65wYJd1dhmCBrOa/dxkBCuP4Fcd4cEeNJoO1wl
4dsHihKNbMWW1ihKLZDpcxgs6ssOa46QTBJ8nXrKSJ1u2UWDiYmyPAMzMOR0iKdGkBFUDtEzfngj
7snDwbLMeEmqRY0LCSNo4YfEPtc1SbF+8WxcAFNp50gR2T3oK9BTYUoooQQxMihMKkLvSlrHs28E
KHFWbdVpBdDtAd4pJU8wxmSbliCAqxACesCCrCtc7noHscIe8lNACLCHO2fgPOwaPZcA6PyPHPRh
clHWo2QcrzU7LFJLgRHJKFlX8bVfc6tvv7S1oiZiYlcT0Z677XLn44kptOmuYnlrJ15DHJkqS/IO
D6bIrgfeK22wPZAjJMBPkHtnvf2ZM4B1hfl1mtXTfuP/K3fkfjDAlBKxTLc1gpEju3cxGEgZlOzt
3r1P+6W00uwnRHmVOyeuD3SMLViQyM3AWoffskuhYPZR6rTzm68iVoBJtYazt6sAlO5tyCV2QcGk
c6nYkxXMBXc/Q70IljgIImN9n+voPIF6K/mdD2VwY5PSA83xtXiUsFoJMhBEQUbStQhKyQiMpDBG
0kVvi1cfLJOgj5SFDLSdK+3ckmhUOPGYsonkocqN8epslX3x8JESian0sCHCElsnYZioQ7hfUoJs
hQkPmaVHkJGsKhCDoLDQSCE1hHqKoUa1gc3E8g95dZ5hhWDHDDlrJyVbxEnzMhJyBzRZZiabquBw
NlBqkE+xv1xyOudmA04XAjCC897Y6lQ+K2j4dUvtmHsSuyQnTEEYZKqJ+BmDjiuePy3mBOCogYCI
70Bt5wgpQaB0jak+Qf0L8v0Lp5O69BIW5kY8ulm2c81GXwoGqjbex9YLecUbvv+FbB/jA9FMkCYw
OqckND4qE14lw2/NIdSOZskWFBL3+bl8WJWIkua8K1sJW4xrCYMUEaf5gHHINJ5hGLU8YemDdJoM
fAii3gCT/Ak6p1y+4aTpG2MnqMAF+R6qv6zwfQfNKlA82ZaxUBKGstwLRN4DYN8H+QdB6+ogF3/h
mivTwS7z1Y0cGCc5kIPyDDsKBrrgqT69Ai6J8dcG9CY/vwVkFMEEhXQCi5TREG/DyrcfYmgw40Vm
UaQsulm5LiDNdI7igHFEtEvCMLZwXMu9uUFxCD7+KXVzKFLC7D6vWpC6aKRscyFwwts7Gv9+nG5N
Bp2lPE8TqbYe9Nd8+yXTRQHseZU2KZ/TVSW4d51jugKr+DqIi35ekVxYPx0hEfPImLdy274gAUAt
cGEYw/A3FyoMbJg3wecnd1V+QUIl5fsjGHtyMJh/Nzwhq2siQjLwJXi88urpGPN7AD7DEWtD/xAK
T8U6jZxuLwWC46Q4zaJjNnThVwCrh4SQKlTZEkGyZF1DMaSICP11ODe8GCY2pD7ofMIGMQTDfxwH
qAnBOHPj83f1XWm/w3VD2WUNoQ9Y4FYWklpVpP+Xy0fvTT3+s1Qq4+gnXzrt+ZTGXINPpkwkCvld
pD0m8VpBQ+LB6A9YmItfKNE8Bk4YLtB5Xkxw0HdO2fU3HgtD3S1VTlqLBMnyhWv7IAR1vHkD33Tf
+Oi7ky9uwBAlNrE0u9kQltHhgVfI/lIBapezeM05gfAmBJCHa5OvsKIaiVP0jEzm02ykIypp0rHK
ZgVUmuy10gFE/vVRSfsyqneIKtW7G5OVdkr0+KuZZF1uHrvXX7WpKOeGBUOvgXyfPh7yb5sqMJbP
TevUznOF8jiJIIa3dpJDMdmkc2hn+/wou/ctaFjkxc7I2STn16EXcjblVQW62uISpMVkKRCOQ5LN
Q3Vu02ncLfXwc81WhcCck/Sg0bM3T/QFqKema+OHlvk/bfEHCpX+6Mf0gHo5hPAueCPjJ1nRZKdO
8R/CzrRJVS1Lw3+loj430SIq0NHdH5hkEBFw/mJoZiqiiPPAr+9n5e2IrrhdUTeqIk+ee3IQ3Oy9
hnc9b4djdR/CYhTOQo9SZz25R133PL267s/FMTkYd6POF/lPYKBMvBwsGguSoOxjwkp49OQTx4gf
DtVJYloqRWzMu4SND8w3pqvemEM2EWzKKQWFa++Q0yN+pjTWMHis0UOpCZNky7nb+pDSEvNrZkCT
e0jgNBBoS4fvbfkvQHZFDEIArfOeKhhJz88etwkkwgSwNAutgu+AvBg+GA9tE3Qh+pGg0CG0gHdD
JoCdN5JpgjrwIY/oyhfoIxn6b6UQfCKNR8kgPjsOZJDyFNxCTQZ4CJ6wWWI4vwCHQt+3L4fajRlH
JiqmTKu7vaiMzcFTZTswB1fvwjxj7bU5iU6oszkRBwWRFlOciJSN+Do32OFQ2ia9SY/mLZADddRG
yx/fFzq7zH2hMOK+4z8fNipP137THrazM70z1B0zQ8cC3DbwlIR6VYb17MWD3Ib9Q+42FGzS160L
4nFPSRdCRT1ERMtYNRtYh4FGmdZvscd12TpFG92b6GAXtG8VNsONH7xp8Zv4fVk7O2w6GTO5EmXU
s0oe0g6mU9ltBt5x9tiUF+ux4al8MUILR4dSwew0OcoDw+ef2WvG80EYsPl9hpTF/eFcJygJq7y3
QR4SrmaAGyJ1YnBmP0b03tW4jFoDCnODIlKnnwFxYzHU03JtJO/wMadKnqKnTAnjCD8xrMClSkam
CkLrIwEytU1Hxr3OpG/HYTWSudkGmeQjOGevwZGa4YdJghu0rQohuWjoS2K4gilcoEKCrZjJW20C
l+gNjeGHn9MbnP1DLOMkTf/AFKr5o/E2c1hgmMewFZ/T6Ax2MbRQz/Alfn1mDDf0nySqTFX5LSIS
TIhjTM3D1QjHYefum64SnwFyE0l6h0CN1N/x/bPbt0yiKyVlfjOkOxyjAiZtYrAf2sA5lKgK8gTx
yd2WaV6ox/7HCmFjMY9mhN806fM7VekK0BMn7/wVGikYxekrBC2KaNocqIE+luviYBrR8IVZg1VV
viL55TfYTwJ5+DWsVdKzANtzoga8ofpdBvkv3N8CkJXqYGJC9MfQsSfB4okoV+ISnsMcg+xzfCB3
o4bHowqHidDoTMBDoOtSUOQHXtwj80XX4AaiRkAJCCQgMpTQkD5cKCkHP3oFKGI3PFFpAMTJgJrm
3/pyBAlUAxJon/2Q1KEVFTg2KYOCXFrBFqnrvIH4ALfwGSfgbdBsA8QH/kQ5YSc0rBYHSJdJnSO3
kUSOpVLzCju8zqN/tQn9e14NpOgDSfTO3ASAgz5UPeI68FkkNZKQKmwQBuxbxOxuGTPZHcIeco3h
iSmrem2kxfhgEFCY8+OYZGu8yp5IXIkq+xeCJcBwvNrb7Ahvop1+QigXjHdfB/uMO8FseBEqgisK
eyH7kd2GsQiMiaDQhHwK95LkrQ0YTiy+1Yh5OYaF2UTShx0h4XMuOVE486PQUdqzyusbTivYUUfR
WSl3IsfKU9hbKSOkD24PzSUYQ9wKICp7yE0EIeGZ4csDWIo6/FAauQ2pJhMBXIm8Hr++z6BTwtO4
w+T6MUbb66zSdsg0fuOZwBiQsnF6mU4nKmBbHUEz7clvzeCQHOMPg4NKv2FkkXXAJDm6BvuS3GMD
TgvJQsbocSpqswfBKEFOWGdqZM7LUZXJFBovZIxQI2BnDAhqGSyG5jw6jo0Y/heI2Vb/SCD0ggjG
YUD+DFcKNuUqNuLLVGgfhFsBYUcZSikFlycqWxYqQd42yY7b5NMlaf2VsWREJlR7ulJCBEkWNUQY
ZkA8Lb0G9oZ7+gr2RA57MG/dBRW/uIf1ER90Z7j7VtfY2DlgeslaBXd1xJ6avhAlijt7jDWaQd4n
dSxDcpSvmkbjJ6IOxMj2IySM6l+9gsPiE5ZWi1dVwy25MikOsIqvePntyAwA79jyZpKLwkGFgQd4
qmFbuge3acH6r7A0hOUDjMb4aSCvrKCsCPEEKNEagAOzL4K06IGZMIYKjSrOti8DrAVNK18qDib1
EoUAnksPS9aVMlgNi5SwPiYaHfayckCkBooL4ewA9py7S54TxlPccgyFgoXSI41AoTVhY2DelnFD
h/c/kcnackS6AQ/v02+l5cCI77j79OIdYA2C1Kw3VAYEg6wTctFgn4vjPGMoHvTQjJlD7x2cg04q
36Hl5UDuFlxiHxpi9IoOibypOFc4D4tuJB7pXQckJxMfxPbhBbYKr5q3siV+jSRGDAewgSL3Xayy
1fCySW9y6ZIMs4n0XNMvgW/eZXVTzmAv7BewQHRm6mtfY/TyNOgwqF/2D4nULRiyYG+42hR9FVys
CshzNx8wFl9wk2qdDYc1KPmb9FnRj4U6O5hMcPI+OaX14Nc+2dEA7QBa6nr8++jBngTu2UEQaVWU
axj/l50uvEw7cBkIHnifH9SzeBCZi74MZZVfZYjp6Eo0rkTykbdnZqARWvQIgNVFEdOFgxTczoqJ
vkBYodNQojc7YqFzC4l5vYJ8qrugb5kKWO+1Ode2yffV0WHWo4RSLCty5gPv4crOKWoHguNHE+e3
KUKB1mNLlhuL6x6sJkaPoeBcg7rPpFkAU4uxanIXBla1+Z0C5X69Yws7QCqSYncTMSAWkfLArX2B
5lIhKDCwycDOedwJEUPufWmsv6Nupg856PunXJh4p5HuCa1H9Q5DQmAEKNoX0dcvwrFJUKLsGanE
CLgeFsik2Kk6sK7KMThaz0hrEAX1UCFrU+dtOglTJX8RHl2yFWTE17ZEib2VvJTszMyprG07ACEv
JFqXLbgTQ0goACGhnGhuMVhNOnGT32mIz/mdz4c1vYXvERzjwQU7uVyJ5K+PELhDTDYW7qdoRTzA
uUtZ/KvJkYYgifBhxt5GFZBkb6MPlKf9gXRKPrQxA3vH5g5AG9I67z6oGZ6z36m8bi4wPEVxTDqh
Jr9DduszS6aVfvrym1ocIOiXOFrO411GOgligFnrkp2E2biBmpu+6QswgkAv5aKWb5I60rmhJHES
ZurfBH87SxkbWfFziwziB8mxCzRjJNzXLy1vpYetIDMlXsZmAY883QEtztpkwNxVoXHK3RNwjIpl
Zm8pt+OTVZxbvexC+m/6atDACYZePyAz9w9rgxUtt/gCquaAukiS5fMfmfAF2twqPFBNAy0A8EjM
AZ7BA0gifqVA04Raxhcze12OWuhkhWR3ZyOS/Bze2haD+RVIDD0n2uA39vrlWMmBRksIXG+pQ/Br
V3EzByflqKzPZ3AaGbwwwagdx9y/korNmpGcLzMnjwcAtxKKqoB1yNDwnwb5Jvm4kkC5o4igc/Bw
qNFoofBAoV+217M4fXDXc523/wRVtMkLEoLdxxI+RwPukNNQFgZTioksH32wnwl+yJi0hi/yEnXU
JUSV7165tc8cUHfcaJCsTZKNatYBkVZtOkMY7J1hvQFc3kG9NOJmg2ieKajPN8Vkj0np5DHTMF9G
1wh05W1OzSfwu6B7yhoi1JWtdxzy3uPEXOxyPjlN/vePzwZRaF4cHGUk6Eoy5hHVcd5y8T958Q27
/DU7gWJhJpVNjCYQPk6SD3/Iu8ShkGocfPT8s9l7p8lnAw3+g/B6oyyYbob9AqK536r9fd7aFGm5
7MiUCr99n1x/DskhaW2q5I0g/Y0/bJl2ZsfwHnPgAO6s8yo5UKvvzA5Jg6g9OS3hosb3nzI9pp3N
CjyGR8whJM7DA8a55AM977im2EvD5TIg1SBPOwOwoSEY09NgOzcm/C3UKQ8yhDQuhoghxjfvHVLx
pzl0G0uhG7gnI701SCxjcI+uZLB7ovcrcpGOZwyfpIoVuV8v4+AnA1RGoHOGVNgpwT77wEDpDzyC
6xRf4ekOPZAoH/S4kzeAx6go05YjffYxU2D77aEwGPW+DCbZTRoUZLQASgGPtvqt0HmRyDMmRSpC
udGePnisJahuga6t6Uxz5gog925aFX1QimnAbKZPpkvYL0CEpW9nB+8NGn8Knga1uZkchsWIyVYI
o9TUuQbhWV6mKhCGei3kR9Z6UIJeO0KjLYl1TpSVf+vZYFi5Po4seIdgfwwQBO/fP0ESAIqrU4bu
XHZ4Kk2Q6qZ3AB1vKKNMa/FICtGxHdbwKFcxTjBHgHM7dvU/Sl4KewU4ngAWMt6wPfexBQCaFiAq
287V4VZDccShISBDcO9YC0g0pIPA2/n8HCJPhbMCk9+g4hzp9rt95HiecIukC9PmMdeIHJr5Kt1l
EBjZJ8qRoDqgmbmrLZhPV0CoHQ68FlHNivh2xRmsOVoEQsdTYbVpDskaI05MTfNzD64KSazxcNOw
GeoB5VWl5hdeGXSIs0t8T844PzIt8ISHpm8uYXt6Sg6TDj1hPbv9NLP37A4IA+fl3Iy7cZvRqnqO
kOu01VIjP2/bCapScf2+zLvw1Y4IUkEQ/YDZY5Zj0hn1xmZWTZgNYL4rezOOASiEAuX4wmvKwShm
FKVZ8BfAradJ8cMenhKDIAoorNuku4HKFmp0pfcT6U2vFgeKXpPe6IhORB0q096gmlOPZ5AB1ccx
KmY1epWMD59Fr/ELeJFA2hPozRwOxeA81/jIzG3WYVtXIg4XPudg6VIJLCa0nUbEo5teZo4uiUFr
+A1Bl/QUbd3g9+twRuB8hiHNsdwZvhcwz9bl9y6ClzL92EVg5uDG2BfbRKk3thMqcu1NBfb4PekU
1iv5YMvwGdC6H/FYUhBVk3YKf/p8dV5MlXzx6WG9X7dQVn9pX8c2xZL3HGI0I5J4Du0ASpH7Vi5P
zxFQUzeRB4hgLWn35WSXoPQ6v86h606uFHFlyPzGXq+N1eA9IrxljiojHJOXJy9ePu4hXB5Qi+FO
IFxjSq9ksopXwaI50Bc9U9aqf/t9W+r5cQkW+Op1+U9tFl97WNENkE4dN4jGyuSNEJki2x3TD5wf
LOqYsKsI9gQISI3pTKwjDFtokjEJA81g4W5JZ56fBsBvxZLGphgTK1r3NAoJyS0bRBkw2ufg4+qU
ifdDfMxC9MakhZc+xhhpNeRgrThOz1QYGmryRayQJ3LQD3bhi7NZTw7rO7/5NIYuRgGNMGxKWpzU
UyrfwZUpTF/iF8nmOCrHHRe2EU/YfqjOV/GHuAB9cP7HiaYFxK7UqXgiB2S8EXxR0mccDUCwwlNN
yI7Sctx2OfR5M7oAMlfp2bsG78GTETkYt4rXoQ1MZMB3tTK58ywBUNLVTA5M87va8D7owYNtGvDm
WEB3uwpIkBy7HNbjln+bQQkkYKAwn924QwyghiRJJKXFmECvINI3aM2pQSdm3aDfIeA/Q+1kWD06
kbzctgeYgBXpP0m818qIBQcagQ1DH9ZjvWLHU74uw3tierfhi5p8tb4C/dExoalSuhgpw0Vo0AWU
CWgBYAyXN9pFxxEq7JIbC4oTrCx6oLBg+GRLJ0JLIJ8TqHQZXcvZr8dA/KD8zfF92cP8W6VEM7xB
yIySFSu6Z6v+Lv4wEF1DB7sMq0z6AxSgV2ebAAncLEOShHJmvlo2X7u1dEF2U3mqQSlwxtx5wqEy
z01fQpMWN1DSEml/vEc1nMP3iGgoaebs8amENAQorMODTDXRQdG5XqHB1RxRh+ENHSBocYy50VgO
6E/xjvUoG9BgpoIl2zkpUSrvjJDaNJ7AVWzODU6aF+RnMCL+bnJn+zxAjazCWuw4KCk81L6quBUF
d4ICWp49Kn23SFkIj98MbpvPbE+LWBu9CX/hOfLz9YE8sW+IaNQEeVbptoI64eE1v2mSf5PtZTrz
DL9b12VjDCHxEQQl5Y8ZANsjvduwFTFVAg+btu/PLv8tiBLtKIsDERQsQwpeGxr5P/sE+gTE7dIi
SKKYR7MzoL9HR0MLOhktAWp2vF6HdI4ujZER3eM9T59Q+Hb9Xn+bt2FG2ylRGKUC4jEQNARYSEEP
hlUsi5TAaUYodceA1ELnAn1coiKCpwljnffJmxfJ355U3giBoOfCaidSqh2tS629c+YR+sAkCCXa
Yr7UhpENtv3kSqWzF/FtUc7cKIx5jg/3nD6B990Jyq5xBy+ihGJUckrB8lL8EEdqDp8hGMER8n76
ntKOLrhiZaDQ9VxlLzJShWIAseWC6BI0vRKQjVJTTHBz2O6TA0puYkyaRAthoT82rw3cDrosFwlX
pWXTE+ejYkIHxxjun56R8c6ssuPk2LO500ASS0AQebH8RFKa1oOLyzkWovXhfhA6lqmwQM4TfDSq
5Lj8JfW/vHJZJfR0OZ509AnPbBWdUYKJJtVA+hyc0AsxQ/cGwm8MGK8hgrwMXkg3MHEao3GiPswE
4LgYdfrsBuwsFFdswuYu8S5WMnaZaSHaWBj8rUHJEDRla9qq5+EZhRWaJ5rsFXUqbCUoLV28K3ej
5R94QYirCUJPxH6XYA1sEEMBnhm26Ya+HuWHkdw43iMg9FIFfFLgKn70BL0lByGtcA6Z12C3MIMV
72gj8pTpb5lhIvu5SgGhWYjO4EgkfPN3azintCdOfU3ey2GXXZSMnxl8WOXQkREb8KT/lpTocFCI
ZaVypNGlUSiGkryOSUA6AM2pcVJT4kijOkJf2QFNSZLwYKOo6cLQBaWeTWsbuDLlN7qi++GDwjTL
heoZnWhXoXAtDgs3HpAbWHi2cyLDi1R2qCVf3A7pb4HzQovCuikKDipE1L84teBdkBZK1Aj2hc1F
wQutS8J2m97W9IIZNRmAgsKc+0LnWJC8B4zoKEglzYgimV9h93OgG82pn0hRTU9ggrP7wV0FCQrr
k2k4otQWILLDVJtTYPgipGZcAxHtWk/4g5PAsHG6OPWNgwXUuyK8hXY/7cmOyT2EoB89fDpddMCg
JS8A8PoXPoO1lV5Ih6spnV/x4tKoe0pEfBq8+vjQQMB5OjTYKQKslo+wnV1YDNr8RFTczJWEZjjx
E1s6jYCbFHsC+SqKP2QCRtgMgOcHB4Lxevhinha+6I2eMxoW+sanvMyf0OE++NTtfRW+/GdLEj1v
6Eg/aVNqc5w3apfkm+/+MFh1WKtf1LmjO/7i9OuJ5AnbKPoNQK6wPmSVNghbKA0yikkVT14nVZxf
fBv0BvwlrlQfuYv0sc5SjhsAwAdV+lthABz5oobYo1/OSuIa2MCR/dwDbd4j0T5RZjLS+1y++7e6
mF4iVhAZ/8V98Jau+hX1mZUkGHz1h0OGGDAUN2JhHNGQH/P6h20cPQhWoAE+KFBxWPJzb9M2PGRi
TiKOqwdRBfcjEqIvg9ijCVoueQP0Qqqd2Xv+nmPQ9QlVoskurX/0BfPW9jiuMQKcF6MXgRCCg7WI
AICGTzv0Q/CeArdO7Wn8olCl0Ljo48gsJQWqutmNgtU+MylDcFjPpf5VZyzE6E1gJQWzfdbagqbm
LStG1LCAC1PsmPdQAzOFg0SgGLPyzK999iJwFscxlRHM9ErW1OOZ+BAOvFmnEDzpOE8rXljLsMXj
Q7xku/OaWO9Cdf5FSofEleeRapRIL+yWTaDYoh9ypK91gWtsfhHhrcvRZdjaVti/XLb7qZqcuGW9
WJ0LV76ZtyCJH+kZwaeiyUMJhgu/bXlFPEb+ZaPwVGo8TgRFU6pbQhyF4/TE3kA4VO2wHOu8L1xx
v4c0QRagkhjhh/cJ5HIkVLcDx77mPIC04/tIePPZyqPDU0hsS+xRwmGW+gyyO6SRRLsgtKV6JPel
9xvdky4vJTwVJc4+Iw70SCson+rw/qYG1jHOiZNXclcN1iCtD2pFdbZHOFJT0qaWHBH9Drtf/Mrd
8CnvOM+cRiTm45qz6ktIzPpLGev2L+xEEumzqRD4qP4xeW7quNncJuf84F/CMgf9RzPwGWJ4T7Q2
PExqql3H5ACGrg2Njfr+jeLqHnKkDtJbycsxZj9rqqEVVi4gMqmFpAwnJUIJlAe2Owdls4TL9bZ1
IqNfsCvkQlpycErp5tFV7QBRJxCndvGwtg37MQGvNB3Js/ZrlTEg+olKwtLy9pPPqIF/2wzPuiAm
E+R7YY8xk0tMQ1Oo7rDNE6rz0hWSMo3Jzs2aIoWSd/b9W+F6pS2ayx2GTgHoAbYvohccVQ2B6Yuz
sAre6JL3lGAgb66x5ErKdblGjQvmjESscIhSX9s/3l+cTR74FxlElTwAX0qufp0Hx0BqckSxly0f
qNxt6+1qSYivg9Aho9zxRy9lmaFsqVbwAek4MYvHnrVa7qdXE0eD6/z9pVG/fI/eiQSkL3RBEsoX
+JtJPaAH8Fp0ASok311GrsTmrQxo1tO2F5D4O3mPsDRAqNcCe/2IzMULCcvpR1l8ZlJdfxHGrDJz
0UMPQeVrz2FYLlszqYAVS1oc+fVtV3mVlMuSv1J4I9z5IUaCvEEKSGhJIEqQw0eJTGkCKpQFS6DZ
qOKPE2UhArQjxS3u3ZDO7ITmPOIYatQIrz59PZeDXYXP3SRSOjbHJOu4TXWwgamjOw8xeQT1byDj
7CVawjkh+caebcnkub6zEXfRINXT30zh1+ainuLSJAXzKXkG+gLRMpkk3WfyY/VLtugL+5Ckc0wa
ApD+cAt5NNjcWWT+J4OCTAz+kI5kUgRypBRIExpu4ottik1rLQh80FFnrErOcPN/pU1fFWcHJiPU
dH6zE8m7qPZn0nWA/TTU2ZvEzUDlFR9Zxheb5dNQCz++aLaYA3wq0MPVM1PSzDH5MSkdIcnMQLWm
kgeY/h3vCyXXvkiA188BDrdQRt9MEpOxDfFB6ZveC3itoJPxPJmWkATH7z4WaoNn//BVou4t8CeU
Mhm63QjJRHSZmaNDoi4MKhdUao2M9hzIEAQXUs+Veu8rfGMPCceMMht0SUYD0ZIH55i6CUG0ttBG
txlAMNO5zNBkdBfmQmdAmK4TxN+dTHpK+fZHYcKDAsuNo46GGLYaqMRQj+Kr0acJSgmnFTTZCXXD
Hs0qfOb0GrO6ZH2SqbD+Joibqhx3pJ/75JgiasIukALrMT1Rhz3kBOUHvqizwX0Y17nnoc//KxIH
KE0vr8Hz9eLC0lqhIAQVhkUnwmnF/nCTsC6YPWNi681vSrKs+YywO+2hPiaB2DzPXpVUCWbcv/9Q
pvcfpFXx6Tcu780aoD9LkBr9DlkG8XneA/TexAYuNQV6VDF4wjeD8IQF2Hgnop3rXGrnUobBj4Sx
fzIFbhUpByUPLpe7JZZG/O38cyUD4AJAEowwsGLg3fpWPYM2oeLMFBkxINERMS2NRSwgedFyM6rk
Q62XlOst+YO8rJo+KRdDF/A5QbZkxcwCoZOeiSuX/AuiUQwqT+Fz0omknE1OJhoOusuzmnzQ4B9V
UHIHG/Uqw0Q7PG6XMEPjK7JLbPvwV6iRiJxRGFDn7N/go7LEaUSg/N3QGcVC7MBUROEf0+5ED9iB
lwDhKZh3aGu/uVVl+KFoLhsNMtyky3hcEZ5RXkD2QoT6CXb2cAi/jx1cA49OXDmWbrNIRjBSoFPN
cUfG+9mckJ1If4CUboOtygyPK58sEM297P2tqDPb2Qh2+zIhIDMY0oct+S0obxHTM6AhMilquZ1B
Z8ByQ7RxIYND2Ob2MEugo0qyyK45EYltDynwfo5SN2nTZH+i30XOkCBBQX2yS1YZe2xwihG30Y8V
xQH6Z8ypJE0XsTXIv+SJFDgXWwBy0wjVDAnvJXn3TyGjn2GPNPiR/4JW6RZQR8Srjf9oi8cTv1oo
yD8Pvho8yDn8BPxBPni2j+LuxuA649o0h5v4E6yiN2V++fjH50fQynyNr9J+kP8m89Tk1XUikojG
hW3BcILgjoqpXNKJ7ipqC4R0eyYvyNLQvmJENiRNj4sll3Cix0GmLnawoiHsDHq8hFvSQ/P44IrQ
yeY9/5qyuPrP5c7eoxySOYY34xWfDYmkdGZELsMTL3dBro7tCRO0if12n0jjOH5JLm+Ds3v1UdE5
dIvdB4f0yn4hEAYiQA0GBaXUWvsqPH4EW1hqyIAx7ZLPHKFT1OCJth9piMPZCREtiz4HoXZ+w1YG
3evgOD4jPpEOooPNyxjlH72lM8WIw69SSqY2r9aa6T4qowQ1eLUdkVcjyvHE33bvrXghT0ycmeXj
cuRxN1yT+ZIXz8aL78Fl+zVDjeFjPUYAhuoVHV7FtYs5BGMikYz/tMm68FwgbWKXJLGkhCiJ5FAh
SX2w+EH7cofbg9JnUIwaOe2ZO6+G4mLQRU8B+VGMX2CKYzNGj+5Gjx6RP9nrSxpZKZsq0jQp41bR
H3IDERr08DBCBcKaPfEst3GYu5NaH0bUASgxtPzzBGXK8OVwv9J9guRVDv3ktdFHYhbCqEms0Wzi
5zNEoFIeBuHoHCz/LEFU/MFEZ8WGc8DbYEXKjN8QVTXEe1wwkVkXXUYnvXo3/xSjhuFEUniKH+RD
ZvCxcDviFzErcmKCms0CzXo7w9iBu9djdOrXtZwZBpHvUG/2pA6AyIbRL7xxArTffC0vcFzwO+vZ
A8MI3mAuH60ZChrcE0g3W9QAkWHT6X+xHR4JRj6MTp0mJKWjcsKBKHVuUo4TfkjHyWdn/f1v//7f
//n1/o/dTz2qj59dffrb6VGN6v3pfvuvv3f/mWmn0dYMrd3VtE7L+JMT8U05t83L6cG4KoKoG2m9
Tg3hjt+B6GpaZFzYAGMbN9Z8UNMBCEjaO08bVb9zY06/6btv9Ew9pxfQf0FG2AlajLJ9PNA1+Q7R
1RV7p1IG3Jj6OVOleHoq2ezN/4urMP7+t/MfFxd8/9ffe92e1sN49P+u4k/WowfVqFrP672eEIEi
3qU2jSRhSTbFRBnP+pBiOTkqpdF9SAV0yGQ+DSiVqPxmNxauZ9gWYdzK4N0TOeNufBnYuo0lRLXG
3NMTggbQnY+3uAVvqQ5uZMyiPd/RlGwheTODv7iazv+/mm6nbXBVZtvoGa0e//61xn57xzuo/tse
l9Wm0g6nyW3ldndZb3J62RoyCL/TtS44mF7pv3OZq/SlO/gA11sQMC0kGfynq6dfndvJucQeRgg+
vICqtguQJNjHjtQ+aIv2N1w0Bs0Ut0A0xNRPE1zIsCv7EAwAH911R2Ggu22ddt6budzGZn63tbkr
f7HwzH+y8LodTf5v6D3+/NNb1sVFdqc8uUj94tAI6c4/jNF+7I8uio+WjvWxfcBdJSg24DGwdJpd
Wxa4lmamQSE2sUlzGETpQIcD4LJHhae73cp6CG9ncGU6EpojOt247Aa96R1eCLYC4HQae/e9tz89
e+VoAPg5wZofUGvqR6BFhx9lA+CFJt/dOjC0hvs6Ok/K7UyYa/a5CcBxmIaj/aiTFmakkzLebSr0
x2dH/bli2QIX8ETNlMDFZMNXvZfuqTmtg+7BKxHc65i08xSUtYULXPFX91PtqN1/smxabU1VzZba
xX5X/v0fls3udd71Lkarnky9MwPTVmXNT/O5o1KiWL5c/oanPePa/EttbZJHf1zk43GwGr2lqRkU
STAeK1b5Nb6BtgFXtNgB/3zRDVaor39cYEBHTzetp1O/Jhp6Hbd3tmPw0dOnY9BOpTbpvG8uAv3r
x7u5tAwvumMgPQeQ4RVX36QF+Xa1cQ3hxCYuyfPjMjeRuF38B+gQq+lymhbxN/XA5DiHQUQvap/k
5uho+y3MVu2zyi6tB/yvtPKXvy3CXC/Y5euzk4sV/c9hDv8w3j6s7tNFgcOG+X64ke4wxJtTW/bf
ZH1XO98d7C113j78VO6JNmfVWOjWZBinF8dztbbmVAu95d7fiF9Y6RVeENzJzNFX9+s+6nSWkoYh
49Kk7dSy5+0+kfWrsqZ05CyGsXE5sbnIYKpE+IL4U01zp7RXnCmKvTkWV0vFaoJE9eLp2flOMdus
LD/PH9H3keD1QH1kHplWjHXQZh9iHNS2qyzp2E3g4SziOXPNir5pQmbpd5NAYcJa3Yoiu3IAXK2s
YcsKTcfpOlyW/jXXcoKwkI7td6LhWAKq3lOtRGpiqw+rAM0mq6QIVj/MinyThPJdiBaTVz+JW3bs
fLKT7l4wcLYp2uBZYHnjt69aHlUPZ87lptUs1UdMjFuPyvrmLiN4eVnpE1NrS4nmGOZaZ4c7w1XF
fDMmpV7MpUVTpBnpnbbR2YrmsWqNq37FQC6YmsYKeP6CTTyPXh+q2Hzvw+V7NuaKl69Fl35tj72E
fiELMtkADAe950EyOrtgxyFWBvR74+Vc/4qhr1ytl7v0kiALzsJ3zup+4DmI+yFoDr4Rq90BGM5j
Om2xE70sJ+9im91Pp1dn7sXoxPLGOqTjDdYlvK2DhAqlw4YKPYpDA80CTEF+HvcTT1KrbW+Ewl7z
fZU7HtNrCXaTrHACFZQsWywmE1jNmf230yMDouTYf2wbaMRIF6Z3TMvoMJs04GnXWWxGTgu9i/OG
rloRqCDYGkKFeKMb7zyRhe6SLYg2WINOiqQ7BeI3pYNeWqyvHcI6Hsok2VsB3KYArqe9pJYNPY3+
+8Ha35GH7jw2qtwnG3CAHOYc1H6KJ/qRsbktRcmP5Z/siLpDHLHEMcm42GMlQ0DlkygmmbdZxhom
zO2WfUFPbF9Ke9qO6eQFc66A5TSYzr1l5T4mlBWsNyP8P72R4uJqN+bRirvgsrph6+Jx323q8WxN
zjx18srLISWyph7RNjo7YjbGwp72XGebRrJpNY46HmenKMDBNsl+VgNeUuPXGO8FEDJGuj14ungW
ZW9rlwZjg/KPu2eeCaB2NoaZ4wQ1MFwr4JKeDuNXPDutIfHUw3biJKh+giResh+owVSXVYMNird8
O6hFmA2zIu5IXju+T2BZWYg7zbbVDJJHerOW0nDmwugdPKy5zicjMJOLDfsrSzXAPMIS1L8FI1LK
gEuPaew43twsL6OeEaM8jj0qpFZt/5y5tkSxDtmyZyfjJ3cOdoRmZaD3KluFKoh7ER8+L5f39bxI
eKZ22fxjdzHBqyzvOn47dGrYsJInkuhLf8waPmO+87Q2PTsIMgXqqPUEzQBAgA1z6wKvAje5XlQB
CL7xImyWQ2sAzKh5OrPH/GRx/sOx4o/HvAPsbv68UoRsKoGrvomWrJ/C++FGY4kYJ4XNnW1vwU74
XtCwVIKnNTr5AwtgRTEttq1AWUNkutqt0uWdK3MQG0nD5fThPzvNsO/eXdeFsGJY6+4EATotQKtg
GIBkmUi+5QyZzMeLQihvLw8wCTSSYngI7lcPWp6lxcfoqVvZKsg87iH+jkGGAQDMO9sEnOkc8WC1
bkxurff9qw9tjmEZuUGVG/TNyQi8iLv4OPwie3G2ZlBrZkR7k7vNOMEHUBPEc7vk8aETm/uvyM9T
TfH90F/pVkizOd6el/YDwNGRcNK039NnyzeRXB7zS7EGO/kFp0NTw5vuY49h0uWtp4dmVKH/mFzm
o5tm4VtCOYS1wpi/dXQuTLzsY4IYeCkRCjCAMzPGUiZ2/opy6u/24mQtGkK+t3clF0O44r64LsZ1
vw/93QTeJgKVnZUZi8xwbnehNaolJ6h9BP3A72isWzxWWw5bb9AJRuYaRtlNQJazAUk8P5+JIbwS
H9ZgwJblDm0NjMRutDgwLt6EK8W7OUzUlddN00fu9HONOB1/etxhhuogHITDaxi+nAFm93YzBOyE
DjNo8YhCFbyhVoiB6hzsVtf+2tsj0tpXXlpdes5k/zv7Mb4piSaYBs1+rrtMqTAhtN4x2Hu13Blw
HaaonGGFyvHohsPBaT0Y3Jyv99UGVBOOtKM76/CyXVLl0GY/2U7enMKU5RSH6h8FfNMh7KNiwV7o
tuck51axZQPpuiNrARgitOnK5AVSCz9d2QqTQ6TRkKQ3lPuQCDC6g4idgUep9ByZ28vTetY9DUDm
sXVZ34ZOcGIxiHaxtoxVbE729hqf+u0Zl8io9oK2+NEaGNZive5hdbjde98+wXW6cw5O6oerljU5
uWvtaA0JXz3e660epMd55Gyf/TBPnanCo4oW+fAX8Xjb/Ivo8U9Jx/1Z7N+77ocUynfmLZvneZw9
GSsbPRa8reA9eU7lKeXeE3+RFhM2XTrx9F/nPprkm3/K5LotMtF2z9T0Tvf3Zf5DEFsa6qHZaZd6
0iQcfR+Lo4RKnzeuKNlykN+tmeUaFqt4KnUinOQnHF9p9K9fhdqWq/0XL+P3Zf7Dy/h8ytooS9Ji
4+2iFu9GREZGP142483xHGzuo5v1XFmJjmFJaW84OdYtu5mXJFKNP6fIvjSjRMNR9h3t3Qy4ZHcV
cRyrPvEcVmwcyuV4GRNXsuyKj9VQc2l5sOQY5/so3qyx6+C8Hu5gI/Z4PIy9NQE6ykxZPyxYGENI
XeFHtTo50qSc9kd/WC8mZyrArXGohN0tmyezXErHYv3cf1iPBDa7vbfdEmquhh2dGIB9BDBpH+po
kNaaT/zAg7/+17ex+09Tkk6nq3c03dSNXudPi+p1fT9u2ml3mtBhKgenE8405s19Ij0O6ZxOH1Qc
u97xEivAwRCttq032lw6iljhEHMmIB4x+EDXxtDbw9IeVtGGjD00yqC9veLbPO0QS9Fqu3zdKKTi
OrAGzj3WsQn+H77ObLlRLuu2T6QIiZ5bARKNaNXaN4TltBFIgBBqQE9/xnbdnPijoqKi/DnTTlsN
7L32WnOOOb9gQELSW9L9JpGAUHFzZr/OvvQOi5nfVf55uhyQUiDMPrZQWOHSPn9fJZjFPNCJRaP/
awYDFVGkEC082hXGbEYcSmwCw36BhjUpLN73tdQcdTPtT+vmTQ9TOp7OnT3+3NnpafuD0mFe0VgQ
reuwxLHNcbU53iQOOyTSEGs3ACVc6uDdrFbdK8bqzLhDo4IirPK6kkn/0YjTWKjI02UXMKkMzh+4
dDR9zStazrOCyY0gG0tg+RuK353Z+gq1vLEx86DDZ/GyyvK77D61005l/8PoV7h9PszNJ1qfmSVt
6/SMtIPWQjW/Ofn6IdklGMmg5Na+2lBxsAITLpXPLzhQKJqXNN7P9WLyq1BG+jXXMumd9JeZx3AO
m8wLxGaYPw/KCQiNjMzwu8VZhH3yABBHh+4PbPlwCSV+YD+XnvMbTHTSCDisJg8uXrQ+jQrJgeGb
PYVRwuyf3Amn2QO6KmD4gsuYklO+1zhVz29HdU+1AKEUOh01QU+80ykDO/sLt0KDGvSB9MwvY5jT
Fbu9MW9MC/Nx+syGQezmBjWlg5LPeZGP4JCwFuLLQ0F2/UAlu68/rhFDoS+kKPuJi5hogV9cQ2f4
U9pArUEGQeZGZDYB+DEkLyjFYIRJp5hP785ZWT02/Lb7Mzvja3jP9WY5npxra1qtvCrMrQIxF4/5
QEJdkb4GizAwco3rH2jBw9E8mhhqdQq46thar7BePmeOsqliw7793nBz0iYBQ7mizPs3RkoCgohD
PRXk8rTWWmtyPIcvapt8DquL4fTbg2k9CdXazkuBXzuhlXFALK7VDn3mDV6Wqx1mpKtDD8RGypBk
uuG59XtC7NFnKg7aYGIjN2xhPL1Mobl3tjSmMcf3D03+2046Dp+qaT3DEQt2pkJ8QO13/VFQdhqW
Qp+FoWw/N2XIyA5NLNWiofbJIPwHa3iju8VO2zJChiH/dCarK/y11u6ABZn2/bxANIxFDZwYtX/y
+m0+eCR0ZuFYIeJ8KAA12ot/o9NBbwai1H2ZP21TttFZnZ1XK4a/DyIN9mzUn/dhfkb7Rwm3gG7I
QWZgJYTAmAD/2ysc6hdoEnPsRhyyC2sKN3ilHZ7LcpyjVeVqw5p+O6Ekzrecbh/j/HS30QhpjwW/
hLlfhT+F6K4mJwsHIv3U55jz4pT9xbfWnYX+uLJnED03l5doPl8nBNXY/SV80Fc+LcBWcmTmJ3bL
kZWYb8Foh6kLYtnToWHCSPNN0MfN+t/rs/LfGo2qpOg6PSNtNpv9n+bvW+362en0hhK6xT52eeCh
YM0bGGpzNH1APIHlhw6cu49AxJItL4Af/DnFt587oIrVeQnqauScapHpy1BZSmbp030xuuWQBc4L
osLZKr+54dSvKyhVwgLWubL838+CfuF/2axVeaYp8oyNxvi/u0wzucnFOL3XW2LSl/kW0AZvBgeE
d6QRFCUyCHDQPWr7/X3/FvsIcJdvnq/xi8y//Om35lFe1dlIk7+2AQ0xRynsXrN1mXCm+bXwx7et
f12JTx6frMROT8cIuzf81ooCE+mhSX6D80JIcwtnpPm8rDfy2cn6IQRTOSpkV1NtEdh4T+7r1xtW
a3Ug12BKtsnV7lOanNL8Ra8NcqzF645OmX5KWKg2FPUpEMnXQYlL8slI4xiqhQJa4kP7ZWu8IG80
v6cRDo+gx8WS3RMx61CRNfqXoKO/+VPFo0wIxoJGKaATjou8CR+0vqXGAg1OVqEyn9G0b61+K/RU
j3BY3Yx5awS3j/yTc6NOWDNu/4Cl6jhuh42+L4n9YcQUnL1JaobPv0Y68Dms15aeGYP/RLZRfkzY
xGggPmxT/VRoKmq+AmFe+COU9RVlcn121Oy9NJ0qvhJ/UO3wAXNM4JDUJnKewMzLF8YGRH5Fcs4n
Nrotyhp6lIvuE0qjdJ0/1fmL/k0xL1A7t6IHTAAPPVyyhcPZyeIUIGen9d0lM28FA/+dXsmlxIoC
A/zqnD9f2cw1+7khWS2bz6aHO9kEvVLOHxdrShhFBKJ+upWPnLchyPKG6vPbWcSjGZ6MzZXwKDZM
ZrW5O8nepLZtOF2VKYcruKWc2sB4TuM3NHV9y1795h08uQaG61j5h3aJtD+FpugfMYSWPTGyMwzc
jU0pkVUTa/C6Hq15+Sfg7mBwKXazgxaqf1KHEKMlEoMeDJs+HxD7kazvpa82bHbvT4J5SNFUCMhh
Xf/lIZ8rfqV+pXRXvie1fYbo9xwt5V+xlLHKin3zAa/PfW7fRASnA0AQiTPO13RTpZNNRaQkraIv
lsLJ74mZtdg1549kFipEYXVzKBnIHfbUjhqmq0054Oivudv/cfJ18Q9+KG+bpfu9Y9B8WrBDjmvo
Tve4o3wAFLB8w2FNkWUr84ofjrgdu7T/6Dm2LhgkSwq707gf1+rEGSgR4ACsFZv4DYmHFTS7mrzI
9rKYMYTDuvpxy7TjZCNfAWFP3cuWw6GramItN8i8SDHZ0dy6H5AfEgXOwDOqYATb4NH50SiCbIMh
inDo7Ugh/oBXsjaIdTSIQljccBJ8nf6p/BgQ9MbcKMKa3AhTFKOz7/rrtXs+BCr0qAd1yT5lXYi7
FjbLiCTWzZ0GYzv1THxPhLNQ6ZIwcVmWRNNMljnjzGqpKMtn4dLRfrztipc3oKWGM52r6cj2gUZ2
Yt1/mBbuKxD/6QQXoIe/Vn6EN6aXuGab0S+K1XRioRLoJIun20G9AnAwH0JEaYyLW+bBedZ8QxMi
E0MMKnlHqyXv6CWkJ2/UjpG9sQK0yZsgCWIb7MlH5z45elj6N+G6HZoLX6Wxh05IdVgzvaGwuTjY
xcYcVDitd5P2Wjr7uP6MovtH5vnLxjnSdtaZ9GJBG0OI1R6fg39/pfW4GtoF3muGyz/6x//eCuTZ
f9sJFFU29KlszuSZmBP+f8e24XSuCml41Vu1sM21OVdB5XdbmcvSJ5trdnzAh4QZDuBa/YRpCCJ3
AQyeOCoDRNOYTVdsz+2+Y5Vwq5///dg0Wf5vR+yZZGqcbqeKYcz+z8hLMfVz8dRq0nA8Y4mSzi1S
fGoaudUNTGLAOVjdL+vzdpLx1114Eplkr+UDuSLMGsLoEamGvcXytJoc6mzyrRDb9Y0BF89Lu0Ot
1/++kajJ63eCUYhKB4MAojKGx6ZLibVUkzoADhWcEsRPlkzFfEkQgKIAmrhUujAGhBnxjhYXk+OS
9OQITfCujHKR6b1i/V0K9ZtAbBlECeN3eX4zAhq+sdLwQLApV8IRzQfxOVfvGYuNSd7qrmV2n5Yi
oJKUSgDNOz6nUb2uf8XHk6Dx4Lz7nKZY5oTeLWeMiy8N79HT7h3hkdGAW9RowitMYSfIVXg6I2Tr
PCkMG8zTgV4ggEaqs8YSIKboyN0vCHNGvEeIhoQY2NXwznArUKpAQ+O/jUNuxWJE1ImsE/ADgAJE
CkLlgExQYLzDGiUmvD6SZRtUJchtAgm2Be7rJcFAqAEYdgQ19IPKe2EZuVmChjAsrgnz/X8ELbos
8TD9ekeYKnWshAJYgl7PlbZm3PG8Bk9xdFBsFcHr4lFBh7Pz8LapETUjbHZLhLxCSi3c3UIae2bZ
fPxp8q84smv/Ft8AMNXu3QWEsnp6r2WHEAJeDmLAN7+nBxHbEwXbQu5rICk2XuuiMCRDkTIJBzmo
eQoNzrfAK6Hy+ERM409CVuz221mwuC6Enljx5AAxX6Di0GypdsIOWybZH0w5W5s8biXJVyRrQZQ+
iwTfnbGuouvXsKs3l4gkw+/broruYCul2FjxsyJjUxBf3BylxBxtJbker0Q33471ltpk2L/f9nDs
fsp0drzE/H9NKCmYH+xe0+2JqLNt51NDhazEnX/jlOorw1yGQZKI8Ow3Pv9HJj5qu9olOvwvFHzY
zFYXeS7++CYRHGhZ8AofKShDT/wT8U9L8sOb5Lqp/o1ESZAtISK+jd82w/n+e85uG+K+Xzvtd9xd
EiK+L0luWI+vh5B4f0m/0m/Jzdhlr+jMkCV6oIFEbUkGeP/VCoeAAN69aE5ie/g68yOZJilpxVbw
2f4CM9tN0bvzRYyXxY7DzJ8Bk5g4Ql0wwAHAEKE9Db1sMRJBuA75VgwpEWuLz66k8THtYo6EN++L
v2q/+Kv2q/3ie9ov85u2CGL5XfWPM1yi/eJUEAeUq3hKzeaxk5FTH1Q6VrPFSCyS4fEjui88ha//
vBKPnXrgQajf01+aLQSWHPgX+kFQ18/o4YlSb6hY4as5vXhA5je/XT3cufUQ4z3nfPx7wOqBQBTD
sHgQG+X3tauz08cl6Xc8SAwiicLcQAHvwdNod49dl/W78oslZBDAtwc+VFlxeF3AVGDtK7/4wH6I
YABF7FP8FYNnvsz3/ucrsng9+FT8k9r5z7fUO/7LSolQ+vzFKJsXtROWwfJLOEFQ77GyGSiXkHaF
ktNAbOlxS6Cjw0N9sXpQg/Vusg7tztEgOys4BgZU5Bq+EoAa2eQwIfoFZ6Xk92EpnEcrKLio7CWs
AnjLfdmdMYnHK4i2d7JWRPvLuaxwBWC8Nld3VObgIpjv3hGBmWjuMXWHQhKvoMCSsGsL3BFAJIBJ
E8A4E1u4VomssiZAzpihozfqlwOAkLPDqJihfSgYEnJc/4rnxetQId/hWkOcbITEBC85DAvmTmVZ
53kesiFxDrnhsAO+s0Tdi2injaiRgTbnELkui8aerQb36qg0eDimHJAIuVcy33J7mDdBnryPXdiH
6v4aX+M+nbHNEBKCpXW6MxfVP/3QbHirUd2LK1pcncWbngtXVPvVTxz9m4tE/za/uczHX/37xd/I
h1A+EGhFUxDVskjcrpFTc6yr2VYEpwK9OqxHoG2pue5/Kx47FwYbGl4T5MKKsMjg8WVH3bACLwRA
iZEV6bOsAW8WTBWnBG3GjYgrua7pgG6oPV0jFW8hEXNLxYFFHLXAM3LfZGNuVmLRxZEBS5aXHYgJ
Fo4sHjDmTGJSlJZVrGItuGzGX2FQkyJefnyLdyicgkBifmPQSHEUYQqY7prkknQZ1ob0CT9AJUI8
T5gU+m14WwtqZ8mphmXtHLbpa/lejRjpnkG3vTJYU6N78DxyhiO7/ube9iWk6gYMdo0vII+v5G5G
TdQhYTLJgpl6Y9IES07kasY86Lq/0eT4ILoFm+D6su5/2i1dow9OXCQZPkI1oChPBDZEDoajyAtg
ntgTcvpY1lu+/Ge4MT5O60tMDInMOvrJCuzMgi41cGP0qVhKn6jBy+COM1dnxaNYeW6w835dN+dM
+Z1aA5luixsS3dmiQSrxcoTIR7HuHs7gbFgNKwGgufEzrrxGGn6h6W+3+1PQ89YerpvcF++W+Oan
V7tC6T45FBneGK4MwfaLz9zGPXYQ7EFggzDCBdPU5LXHlEpVX8UXrmRu83jcNTBSimAamovJAW/Y
4I1hhyJQD4QV7Y6bqbLPqRyI59kyIIIKhoQMI5KKxL5KSvftqQAPHztt1wIkw5G7UhwRAf9atikf
6bMihD+7wqTcwkIz/CJ4rvAZ+dcEyA/PQ2DwQP9shROlDXGnpOhE9zNsu2ZUh4+tzGN5spGXgc4O
/Fw3cc3ju6HPkFd0EoOe+Wlw23TsOZwas/dK2nV0al6lddu0kcKLx6rL9b87/eM13dxA+kQSQYoN
7zDthzs7wumjj5pEYkGe7kC9sj/wT7DMiE0HG1jJ/SgfsArUjvrNjnTCmfXnj5IPbFnc1LREE1b7
gd4Yb+xBFY0V1Az86xJGDNROGkp8rIXziGUIr5iADcnffGARgTBGcsJBpxQ87+DKvr+FXfvv3eFd
73GoDAdue2RFo8NnJH6IyvGvlCx3eMwF6kijcHzjroJEFPwVkIImfj9M1jgdv6CIUlzRAOGCpDgg
u4gO9Y8oK/r07GIH6rPZqgzGqInbrc4tQOVNzJf/n6pghLvGmGFLrFKgs7S9PYUX+PIPm1Cm/ZoP
S+ylLCxMMngRx682q7O/6oEPD3JcOWBzkU35N0VQfXCWz9iGE7EVP8TOd93U4i+oNcboFeqUODye
6El98/c4ynTciqPB+bPinZ+drc5/rju/86+k+HzSuicM8/VzjXUOn+JLNEFXfXbFdlaSqUPl0iQy
yYDi4thUMslPGlmiNLrE8sOv2QzcP206IcPEzO57WjYVqSXk1YoFohjQCnEW+cvnW5P29t4z6Ofw
u6J1i5C6SyBTJpPPcqUS1qTEdDz00aq+ikSLtc15RbjbpnHvvrTO0YJ2C5DRv2porJDNlMh1R2b7
hJ3vAFAvNBiqs8iMWEGICwCZGipe445xvnj6r4Q95oNUmECPrq4ZyTyAN+zL3JWzgjSbFyMDug++
7INY3TA+cE5BHqvp4yD7GiYTpthfgkyurW4IsCuYM3gqYFBTmMZK/PrWw7tPFCp868cB14enHEqP
/CmEyuUmd2nu+lt8I3DkSZLgoUDIFr9wqa355fGZzyd+y0RXj/rFjSEDRHaDwJ+KPkIrmi3+Oyq8
Gmuy6mNXSST47HDfCdwRXEXCgBIzJaFwl6+VbxI88I+9l1Pm5IqnQZfm7JFCkSGQZRrz+Pcs+8GM
EHOSAIGsL1tI5Dd80SLau/HLhesI10d0+6qyHh4Pz9EZdpi5YX4+vJP7jC5wu188PzNU4OhIFJgu
IFDvCrRPT8vVDAyuBNKHp27/+6fbjUCFbl6ra0SeyOb+dU6IGzqQEJJOvxuXvIKUNC9/mhCisx1c
1ZGIQFDmNB1JIZIWNNlC3dFxH05A46BDR17a0IlA6x+elpJK8fE6wg71SLrAAnHzEUcsoJsSZIqN
BbYsgXOYLKAyr6Ts9sfw7gBYgkttMXK/DRthKvHS9+j5RXznZaDKtPmEMZNsWAxbFHDBCjGU81Mm
4fD8Og32zLAuyOURv78tJihVNkNGv2klmxxd+WWjen2wbuHWbZweSwcuMPL1iEmi1D6J7yHwc2JG
hLGXcI1Ptsz3U03eSJd2Tl8F4JK0XenWBaUkp+OYaLvcnXzSfQzzDS2g8PZ7li05VQp7oluziz0t
7I58PskaSWZ6p7PPMX5Hj49XMotEKFvCK/vPzGhAsgG5xWeZTqLmaCQ0uY+TDBjNv3LLCLJAh/5x
okZ7hNPw7VGNcObRXfG52A/wfrISUZi9QnVVu7X/PuYJgQE0xj6Gff+DQ4uKpFkL5gYIxWMFVo50
NE+N8n9kJtMy4aKTEV1NPcHWmSYXzm10+dkNo3zDf+RM5brfYqTkt5mL+1HNzpg265CvKR/lVhQp
+/u+V+ybyNd57xsgmZrVxN22/dTdF0sjPk5BD4M591VnTTz+AEf6lO/sbNOtGdBX++TK92nv5pur
WKXyj5vQAj+PRG4P+6f7dDGFevkKVhcaGi2pf4TtUvCaKXcCKN4/tGxnezrJpcgjvTKTf+AxZaD2
QZqMxbdGoPqCIS1AV133JNWll3XO66+gGGMvtFDUpENQhNXOSMxMWUsxwzsaqWpoblkT3NOaDJqV
QjLYhUa5FpOswHrxWpCxsp6lbzRpZkS9VqyQKSlr1ZmxlIG2IkdBXoLP51ZngbJQx6ODMojE495G
5frCsqARKqKH5PiVm3EhCNE5h3FygFgjJIT2NHdDHRPQKcrdWVSGZnbjxqQxupJYGRk6ggmoPQha
qwEmF0kelIgdBlJtLYAAJskSUDmDu/uwV4RLk52Dxosv14wMuXhn/g3Vu/ijmRYEkyiuoJGgRAQY
IaCTt+gv3IyV1oRyz6q2mKV6+MKaKvvOZSfzGrAkg8M1iKnIXWMNVZ8FTsGpdUecBj+HVYJSFUSC
GWK6BVNvJNMPXn+Av0ZikMoi+6B2YW/eaPGwVLByTBblwliMqxGsRPHvnMi/jCHS5048RAJHbCQ2
PfUPc0lu2kaMJw9gwK+7K2nKYekRa7W8ByonAVoRKWofImAK9p1krhOHwTNYFoSfGCL2BV0UJj1A
RHSAoOHCsQArxvknxCTCGzaDl3am00PwIFveYO1/DFtsEdK6xPz7ALnQ8u/1UIMAyaoBgfa60InC
QTVlS+xvWnz6EkgLhg9eFc3SmhQNJB0dW8iU7DhudP+8LcJydSKbBb1k3JOFc4kQ8CuxnKqhQGTR
QkHTV1ISUiC4b34Gj3etuA9SmTR+Fmc9EjmmMLLag2CridSyv7zEfJ2vSzGjIOEa0tZ2Gk9jMgFJ
WSSunPfisi/4WBHeakYTq2cydCUzgDI5qmkxlWzaw3zgJTPRnVW2intCZQtmK3WLsAnOXMEMoXHN
lXAmCNm2VKsK7vjPBkBtYvPVuVDGhO8GKCcvDSgegDi+87Wc8pgJo4gv7M8lsRQ5IXz5fammSnwi
rCgeMEDY+Bik2NzKoc7/RXhUSZLbaUGEU0OXh7TqsPikblqXacfSRgvNZzJFnX1i9NS4xoapUNry
9ozfGvenQImp6ZSgNoZi7YTDbBOQz0auVLU3vNEpeVZs3vDFZO73YtUd5FSKdVZ28T6xXWMZnXqs
H5yX+p8Z9tfSf1qQ1bjKz8CriZDlFQNQTUiEyACiVQ9cD2ud8L4R2yGTw3h1xU8qPD1sXFF2UOeu
upW4g0xWnZZcKxKeeBS8Okp8/9V5wGQbUw8Ne5XgwSnXnB4+iPi+82Ql5+yTpekXKSs6gOQnN5uR
iF8y0AOVFwp3Ad9HMosO4gGsBJ+/qAgoYZyHhw4A9wTPvkYmKYH1fi8RG73JGmH98Mg4wZXNZYjR
snJnjrbQsBFiv8rO8AEJElnIBMu8fXKjF6LiKXk0k0yswiPvpxab/mjLLH9T4iQhS0eXPctgoq3O
0L+fzsra7wfrJpjTWe5y4X+hW1nKpIIK7rm27nns07jlWV5pS2rcpbLzBGEnKjboOdynVTSFyV+u
hlS8jdSIhIaJ4614Kiy5vMyS9+JeKDZs6+OB2JodEVIB7624tUXZtz75OmxHZCbOKaOMWwDD9Tja
aIA56r1406rM9KtMwZfIN0DVZ5HybjgNcZthbb6Gui+ztpIcFDD2zq6u7sxSXn1WjsIf3IbjUUZy
ViDw51BZiM+ZhFPmgx2TsX4FCzpoAMUIn9tt+wCdg7VrMd0DM1qfWbbRwOwo3uwaJ+E0uJLUYixa
GNI4VnmTLgGNA1cGXq043AUwCEqseu9QuEFxu+Iq7YjWIQYim0DVGXanrCaJknimb260tMYem12/
qBNjHSv2ZUvbEaiP5l0hvz99Qi2JLSQ8Lcm983JpWoymXD1Sebvk9Mpfl7z82kqjEcVZNVCA3PC6
6MRqnT3uZo8QWJfCkCWdKM6t4vFwI2bNKwPOI7cS3SRuBbdatFwzNT0FxcZ4AJ+bGCWG4Crng4FU
IcAWgmhFwsE7u3JLiwKl5TpHR0e2x4018UoxKpMnKyU52EIaPU7ulanC1maImpokHok8JS3Wga2d
lz9PN/fa8MQfS2YeDfAvDOgJfrZIJGrxsL4AUAa6w2nGNRLGGUsi7XjXOM3w3Wdoi29uLBmjKLE8
dsMmeXcIYEBKA36eDeQW3vhFHXGQ0mIEB3oLH4wNxj0uTZeIW5xxZax6OkEdouBXCK2RPFHq52y8
PRsEV2KGGjXEhrkkGAf8/cSFje5gFARgPmWbByWI85mthNCncUWMFGvNA9+xtNB4XEQICtY7tCsG
G6kIA8J5i7tywu8Hq0kg18Al26+m2BgAUmYqTsoL18uDNyjnJuYQ5ExjYtaS+54LgYIAYVEioQBG
mcsqJmN67LgSAYbylcrVgkv4ClCF4WUe2QnQuwYc9fBaV4xVTvhfgfOJMYWAQnE0AoGCnZgw3nWx
LLheFWIrZinbFq0rg2grDqRlWv+UeLb+dauH1zHg4aLc3PfF9rInr2+uc8WzuJ2I7Lt7Ghuaxgto
EN8I2jzGdYlVa8TnShqRJ32oSKa0jRypkcy6ZOAlQGzlnMmz6gF7T7HKTkgjYGNDD50TE0cin1h+
HdoznDNJNWLdFHZThUA7GKehbnX22dtzJow7j0eDXF1GXDmFuyS+vV1cIxMD8vun94g/JKcuGQLR
Kb1jlaSQZmu7cgOZnF9FWqjKZ/dwcNgyNiQKgf/gFEfcmbYwsPqafg88BLN/zRylDG9Bv0KFx3mI
6poFjvE9Ua9c7ly9UFC4/HmoBNs2DmnJnBX1SCHDj6tu8cxIoEPrDro7hqcVXLcCyCpc4w9GYGWM
jjG9bJWM8VX4pMw5ZSjvRaGlrG8slirP/I5Vl0sN47nu3I43nMSw4+LLD25oBHtaUm4b4A4Enuyx
0TsaGyAWYDqyEnzUATLsJNUWzdeFcRHHoccKBzNHcJFJNhwLnllN71GPmNly1Nzhiw11FGhgO+g0
a1616ylTudODMzdPv+Dk5HMbr5K5SDjJOZATu5dxOS2VpAefVa4nYOWBQTgKDmbBmevIwQUDAmGK
3A1mO8HUFQkFsqMBC8MymDFUZAem8uLw3NBEgDcbT78Llqkz68UtYGWGYkEusXfZUfew2FBbBDQo
3DObE4FtC8gE/E+UiSJC8xRxiGc7PMX4m5fw29hfWIbYPhuyJSep+JNJKwOjg9szWgP0A/bele2G
tB4qbrDjuncBylR5s6SIgZc4D6adgPPtkiMEXtxUJaBMTfE4+q9Vjx2X8EXmgHdORzktAvZK0vwm
zDCnvAICIvYKNAeqP8lbsgc1A9zdiR7p3/wT8CjvZ1CltyUb0IaE0CXbEweVjvuEAp68LU4D9mPu
vy3Avn+pm1jrLRQ9rGe1YAzApanRtVUpOcyeeYWzLqQHEIB5HmCvQcSL50U+GngyxBrMM4oMaDbX
OEcGlh5xdZ2oFmo6BDQPWFrR83kK1mGxwJ3IJJGYkOTQliBSWiMUpadwtcPqeS51G/wXlQ5NYqdb
HjGjN3BS2oivuhDnmH0+4QmwEDNRFo9Fxqw34LN7xjoAobcL0YgJMVEA3sirQtYIyUoTKMBiFiwt
mX6w2f2EmNAIjIL9gLhpyQDn76PAl50XD15ahtawaMjlIY5u5EfBX8OTOMOVeILbf2KpIVKDK6Hj
fhTIOegRLFakjS1lAAUjWZXSkoEcYDpSLwEi8BUQMY2n2gb4dtVmAiFyHVljTPCbBU1nBk6gEW62
xN5PVJtN7sEfdlhaXgCcCMiU2K/0Rc+jq3lKFdcc5vWUkItgtlAXSCXBdD54azoHkTaD8wcIUwOW
MrF1NOy16A65Aqgqw6Y7L4cS3fmeE88Y0m9wthigkNzLFUgEDTsnHABhiGeUlYp0oMuW0TXnAT4C
W2BwTjoGmqQYcywU9gIIVscbVAGpgSAA+rGBxoatMoC5ASvpBnm1NCzmOxTYstvEtDSWE7x1xHKp
NtBlIBaTD8GMnfAcDIbeIv1H5BNxie1ZPkBcFhHjHwCuuLWmVgHRynQBxQBgAjvGUxR4NPABwLaA
ZflssmkHio82EIdPECaw6OSPyWoaoRTAtEX+SUQKG/QefSPe1CsJNBdwDrz9dsNW24FCkj09afeV
SOWVgvIbxnDIvsxf4xhBrmBAb67JlgW2QJxCCzuNwLhwCinJXLWQkXTAgtzga5GXKiJ7ioSTChF6
I5mqElEzgCjBu5xonj3pAN78l8fpas8DQLkscl3KjUZ2t0M2YdRudBYXCTu8xMLVb84M5y+Zzsld
WtDnz1AJdSLol2gdZM5zibMIAZNizZ+k+bdIqbx/TR+W9k1eNImW3IJ4PU2SELsFEn4+v4Y3IAvt
uowZekFT4uUR1ELKYIV6U+QojqvZjhycqCLf5G0RTsXCAihSnNM4ckN39s+xO8InL8lRwF5NduEl
oyDmBCho4AXZQ/HMNXY3msFFWiJtnLnnT/wX80lW/5zWDJ18oU/968dSGtJpoPcMJTxT6M4M4PIn
0Z2U7glZVw+uV7gZYltfkOHTGSTGCxj5OZaQ8KU3cOm3sDrbgDlhTQDqBCN6ju98HVb7mVAIlCi0
Im4euL4AVYed+xcueUNQ1Eg0xCTWuUhM4HC/F9ofnRshSjLhUtEAOrRHI6u2YIlEUT89clkQiauh
PoNjTr0scmQv2YM380lkBaxR4DV/XQRolSypzhMHl59pNGs0Ft7Wo+BEy4J4QBSwhORWFFnAwuir
XpwHskzeVNQuJjfb1VJsjuOUo2RwQjt+orOHd77qsUuLNQf5yhiU67v1pHPLpWGXxDFiGqBxMcOQ
Z1pEeorLKBjZAhhI6kByVAo5zn12j9OTSmaOW5QihEuHFgpr4khebg2rcmRaCjZ4/kFGPI+XS5ly
meb5QihteAZBFVcxvU0X/AKPVNxxMs+X3Yq3SaSBQhHluEyvxhGxthJnAzE7KNjtuOxsOquUmFf+
B46WZYN9DaLGycJFkaAn97RDjrQIFX/NxqXZedLToGHjFH58fgB3C703UdsPIPpbMnR1S8Rcmym/
iDKmZqXW4pxt9oy+WeZaglJApVfSCOLFJ5uG/YGElBWdbBbszha5py9OhoQZL/IFLxmFMsUyN2XN
OfcFhohO9slXE1hFiJwMbGQiJ0rU67gUsILJhE9NyXXpgwIeSoedokpfgfS3aRWQoKizqd34cTG+
hVBHF6nPVUadVJ/c0rqNjI0trmSVxsNmD3ZQoXDkXLdkUGyd7vOGgzDyCkzXaoRDj+eqUbh1HMQb
soanFBBn7s4i1DYcuhH9MNzk0FRxL3OUo7kMPHDZY56cuTknJojzBIQXgFCQNywVgefxrrszxzpG
HH5LMdGvRIwn9equ5De1Md77+EkZ8UE6LQCRG3UvntR9Tk3XsExUZKeyPfKUeUXZpyUbgBiIdtg1
4XlTe5zlmGRQ8bgl5/96AxKJpTDPbkvqdU+EbmkskAab7OWv+IXmw/0KhdXXuRDZFGDtnsJ23zKb
Z0a8gFvDQPpQROOvuhhsFBNMDgj0ya2HB66EyYMg4Gi0gkVAjYRCYvSpx7aC9zLhmPcMVYEgBbGY
AysTByJO0BnM3ahhfcGjAGoOpUaQc3kJcD6ZdGzbWsTFBuH4wluICg1cf279E4WPRkwfHC2iUIew
jKmwVuzWPmo+8rmf2yoFKJZjTCHAaKETh9Vy277cO1v4G6Mx259zI/FRCBkubC6EkKPr/w/SH2Gq
W9F0JSiMo1+xVjnnF3GLas5MxLINYiTLkY4IvhuvjctZg50rNkT8ga+vkZ/QnxgJKK3YqzRWg0v0
4paULTyB4j1TKKOfzpN+JAdoArB4zwg8I52VYRUJE0CuWnrzLL78GKQYFAImZQ6WDpIuK8I4MFOQ
+0wQpE4t/lrdlwatXBJzVTrMwMggkq2bH0g93tVTCZYoEHBmFE0RogVPoK7g+kIVvnF5MmEIJ9kd
VYr6l+FJmgMUkKSjrJ3wsGRRRi+gz1FnKWAeGTOxPlFzOQZiw7rHxSwyvuRFLxQMzHWpp0o6A63f
QysG4EwLmZx6zivkZtOA7eGkvpY35spoEzwgv8dT0kAhVYjMFUXlzGXC8qB5CqyfztzV4fzn5OIX
lyieZgfAbMT07DCpQXeZrBmWEzcqZubmWgTuGCSS/0ItH76RX6YtYTKEQZC/Iv78n8QWAzXmCSCs
TJAKYLcYdEIgCIIiWAb460pFUo4+SrBLR18Le1ec2FjqoG41uH0ofxJyCHhd2qMAFV/p1s4gymoW
z0086PRCn7ekhuXtdEXEyMkpUf5ydxR4kl/cmwKNNuU6ZLmkO3iiuKHdEY9cAVC7ObOQiBIW1gSH
0YUSoIcyLvaeanO1gdDsQOlQPogMpmZrYGYaKP207MWVbJKFyz2UtkTaqQnxS2zVJIiAf6ogJqJs
tAUz24hEiTcczsRTEGMQTWIhY316KlKeOnzujeVlQ2H51xZjp2KZIy49Lf1qgfcKXI6oKbF52IR9
UYrh0OY+p2QGLiyKXHF5TJeIwIjikA+FS5iF0G/SHAS+zO5LoYrqqiOICUEkgUyP5YU6gO2BZ6FT
XnOo5Bp/wQmhwF7m3sniNPFDegznmRsNJPg2drOFEoV7miPfHUFMY1fr02JXERpY7jVCboTwbIbW
FOkhAV8T9kja6nRsy79UkimvA+4hnEbm3PBKJ2eTK5dHvPwIzxTOBu8F2Zzs8UUsgmhESMIbat2U
jvQp7jnUmIuSup44E3Qv+iLnDtN4p4Exs9wJgdgNQVvFi4C0aQktM9aW0lIQatFFca1QYoBoBw5t
pyoBSzrbphzDuljyStg03GHDAmfNOD2RGfAggPAkNt2/ocAlnSTkCQKNp+VJrV2xUoLXS9nWOC4Z
IEq436TohB4ZgRB7o+bSw0xNQnc6ca0moltB1wItO7jRmmJfgKju/pDSlQhp/XuilUCsOcx7Oglz
eoJsPnxG66S086A43Lc3MipppuLqhsPcESt9oislLgQ498yddI8q4e+4Dac0HV0R2C4u/D/3H2cx
PudVBTfPjVCsKxYhwegWJLHRfXFxiGOqTqHIJeZizuCCEvcVWRrejDCA0T8lNy4LCkke8ACPmIuN
3Cgmgo4Q+E1d7T4XhMUXr9v1j1AHnh5sYkdTlwpxK1h8/yH30Y2xLjEDtKUcPGklokp2dEbvd8fk
LSpj2m20G65sxeJkOwaqyCF3hI3xjkMf7597Bq1zJUvrKZ7+Zd6sBiTYKKGACIkIDu0vu5CtbA9f
kPwUsQnCLncVNmkRM0+eYFh859Hkn0GunMqmgrdBJ2dgQunLHsj+29JQYYNjhshxcyuwiCK8cKQP
geLbrbY9oaeg9sHD0qOgbvqVCP7gNSdbJXlP5vqGcoBJGC0NhwdLkICrWN7siGViMc4Nh1uQ2ggv
J6Zrcqf+H2dnsqS4tm3ZL8JMddHVlkQNTulAB6NwJFSAKpDE17+heI2MjAyLY5aNc+2cG+EOCGnv
tdeac0xSKvu8hWqD3H8UcG27eEi+Epx8ABUoaGjUMvb3WIdNFwkpCXml222ITB1B4cg0OWj600p8
8UokJEOe9AuQ9U9UmBUHiNSl1If+h+dFwMpiR7cHMkfP3vjOutb9qUKtzV2NFfXu99Bfb+RRdMKJ
yu6eTS2PYBCKek5s/TvFNBvDKBgW1JQg4HgkNAjPCY8BiXmk7HDG7+uDfGoQotFcVWqWsM8yz93U
EDNBRMO+a1FAU2Vi2g758glgwuFA4QEalC4xf4bNdsC03Innjz54a7Ir0Zx78VkXEp9mJMRqI6Bx
houu+cG4CBbzA2H6kcKnO81hASKkaoQZjqEd/SJWOM4w7CUAB7n4L76vX3URWwQRlN2pmD0ehsem
x0ibwg+I3/2Lig1ZRDeeMPu8Ew6KLb8L6DCVi+7SYxIhQEwOZKys5fjuc5d7HbASXCx7SAPmPgSy
iZ6PRnPEV9NlKIAK5IbgAPzrp0iF6nOYppVi+Db/2wNSJNN5KkTB6kJJ3zVPWJVjIlZ5Xaa8EV1f
lZMHjQrW7G7S3dnjsTnybHDkO3YkeTr3fOg+GaQsUN3BBJ+Nn7MF8mR4bLL8OEhv8huhBo9Kz+Qj
2xNKQVYQln5Q2uYEeKDXiY1oNo862nGH98NjTMdQ5skKth2QNvzpjj89vs+WmV9D71ZB45mxH5N/
uofgYyxxTHUNI0ZTNmE+FIgsO4QZMeFXGJx/xilZXEzbuIo1ExSF6Nk3Tgn4AS2bGJ0RMjfNLyTb
3Ja865PJKp9BhJXB99OJ2fVIIIh+8i4g5ldBxkDs32YY9W/OU9mQdN20DVuTfzlTfzPqlKpqZKX8
eWw6KbWONhaFM2yExDWG6eQuAk65lguObyDtbVH7meieSmTPLfDyxqNYhQVGxjlP87/fmNF5cP4E
P/z+xv6AqGXV3VKOhvLYfKDk1/3kAe+He4EHjS2ZI1VOE+slWAzKQbOX3Z53Jh3h1zwqF6VTkfJF
F4x6o8PNBhNWO+QKII+ZQFUcG9GbjopvDfVFxfahC8ydky4kGGVTKQjShRkb0D3892dS/sbU+P0z
/UFhsAwzDN8Nn4lllslg++NH7MnEf/SbETIVrzfE1u8rTkglriz//eKy8TcsnaIZUCBUGcakov7f
nizbTEotNSpohsjXQZC7n7H1qzzEd8fRqjs0IWxnT6wRxet0F5+HZvBxCnJfS5bWfPZA3HQfYQRB
zVQjnz7uqYzmVcnhFc+IBgdrgGx2huqeEiaefgZHd017gNO6RRw68zoCmpMb05kRJh5QOqBJtT49
XdZ+9PWg9O9+srR8oM0sENQxsuhGnmyRV0R6s9xnrkZVRzZ3w+H6LgCGeh+suiXZ2SWoLpmEIsZ8
zhtAQTRjmpD6IUm8p4rFgRT375oCiW0KBLXIgOeYDIppZHAU79YSusR9uuQYQnrzN6lS0fzu7DCf
j+ikej2AFwTz0CXeaRSayfTtA4gYwu+lh/vvr0n7C0ETJ/j/+Za6B/a3BzJo1Lh6ha/HJu9sKBXp
KTEyqPuC+hgAHlB+N5o/2WfOXUnF9fFyZpca1GTiaYY8iU5XrpkcOoypPdznQ1RBiw9IJ3hPjAIo
Kh0ah6CT//22Ff1v97Zia7oh2Zotafof7zs0yvD+OerpJqRUfMBoSwkmIVS1X27K2MEKxKmF/h3+
+mRofzM/oHPLYyaLwe7lvQH+3wf1AU8ItTd7NXs7C83DcI47L1nKnGDUYYpcEN16F5PAek4fLP2K
MBSQTkGp1nHdSZcqxXucbqLTG3FHJjlIZdHaFkNOddpNg/TwRAhvj0kKGzTnKnOxRkx7+KnuP+rY
umERr8BxjdGIxdP0R0YqZgjcBIP6RAIng1eDBGubibb2Zc4+zIQYMuHsslx4dsyj/JoSo0ZSqvF7
ya6rxpfEkWiJEaq+oY8lwgOTPgDGTyog8GU+mTMAXCNiiAJorKHHkAIbnEmwEtKOgdrXHO8IWgvy
H2KC+7C3uKN+0qBn0soh1x3wNF8xF49GfVdOQT9AcjQH4IGbNkZuRvrft7VHTEKrMSBKIVv2+r2c
t4TZYP5cH59O95C44YEpE9Mragd6ZNjFlsUim70Pz19TrZrt9HgieYmq5AP9xvKgw3nql3Z4es/z
cQG0hdsKBicJiCICxhtNP16XKvrvG8wy/vpg2KbNPqUolqX8YdqMPoEcvmwt3Ryn+YdMV4yVL5al
zqmEq4bjkHrJuapgqSZdGZD0sQXflFwYorqiDBiihP9ckLa3sGUSD5wQ3IuSUQtgxilp3gd70kCQ
QM+YO+8l6ptOG3JE149xCJPyCcO/h1WDHKAV90dClvO3AUekEDo9MZTHNCjLjh4QXkyuyFMEPw9c
4jakN7dl0E4rmTT7UsSYO4k3hjtC6xdS/Nj8IM+QcfyjMNUpleGjzHHW5U5z7TRMCv8yVDiUcgbh
YMmhuvXyxnlCxyD2gziBqbzm3XvpIf7pRDXVSDVF7xRRnKwh5jx10bOFWaIB1RF1tJwBbFc+Ctz6
lp/LY+k9wEEvy17Bm9D7FeIGD8sbMyjYWdBH7kJWYB858DTCj88DTUAIAGFy1EJA/61H23/z4KiK
n5SnPnM+Zz7uz9HNf9AUucbNGNGT30e+XgqCQohKU4TuQ/+lWYg4BA36Ym2KUdOX5uh0JinmOrXz
/Ycvv0WkOtb65tjARAIVsPomTXhljGLv3jgRcquU6XT76tAB6BrPCudGIKHoBAhbIYDd1zYmTRWQ
TsBA+wQAjFSEkZLqQRvohX4buerTtZfSF5mmL1HzUUH78gP4GQMR7niuOephzoFxxqOurblK9YkO
1pPiw7o1HGsLrxhjoDrcp/UecwzNNhoOt+dB6zLjiU0f1kv8nLJL56zeqTMmqSW0HaEi9oSr+wV3
QF7qS3htRzAj3BJsbxoW9kGD13hnQBY6I5hEwL+l3PLlLRvma0h75mT2e+57XzGkLXZ0li+oR1IR
YPabRhh4LJfAFF87x1eJxZfoP2hSfqo4QQJ7wmsMN+WQWglUiS+c5SguwuWdCG3DBeSgrRAXvUSr
wkKQ+/ZJw3F3d6W15rc7JuLQB9Ew0yapIZ+B/SY3DBX4+P1jjzjIrFDHPqmnLB+5too88EL40Yod
eibtgrU2ob/C1AthTXfbo3mskaQ+YmhY3V/WR60PQ6K6ARH4cFBsCode1K04lINPREY0XJfpcVOa
TgsFmDl3mDhyJjImOCEC8n7hIB+EkuKA5p5WgA4K20kXLVSh16ASiYaTP72FfV6IOfacK5mdep56
5sV6fRBLtLxdqCh5R0WvB+DlGBi/p10OAZlPL1GsrBsQbjo+rDW07qA54fPkl/rNuncpvnBXhvtm
jZWrGmLAlriQGI7vLmHI5hWMReYpRNcuOUOQv1qOSBTwJfJ/kamN1K/q0oLufQBJFsmEALLGKcfF
j8RI9CXBwnBIrWLfwqW5iVsCL/M95JxwWM40L8IGwoSwFQ+elB7VFIMIDCJCYzUkXUJ1IOBFB3tb
vOYxSVOmE8DkPjDtPKgxjeKy6+O2faZfQH1eZ/gNfvndDD97QHu0uHTOSvkW6f8WnMJrDGeqx7mf
V7oySPfzyG9X2jeAoWpj/8C7QJ6BwQkit4Iu1of2Z2wyUa/BHpwZIE5p+WVkL6P1K+HLIlLt1uf8
GzMuTtQRmzd2ouirnloZ9Vyybvyor9YgDHC3ooPAl+7yTqD49Iv9Yx2jOk09NGaQC/faD5CO/NdV
b5kB6/NPxqeqhiiRSAqyIA7K4lkKyEHUFuaOIApI3MwicJ41dse5LslqH74PEDO6niJvFLR6/2i4
jwunTfka3yIiS3OqGeUAEojmBweEx7QMnc8XBwZ2/dLjCrECRhxuS263Kqcb+9kEMCroYbOC7WiD
YhcZ4Y3qP/dpN7pjVkfUgv5jMo+t8RyLjEV7X4yy3EFkOECpQMc5YgY1hO1RItXE/vUtLVRoHwSC
nLkvXLqh9JWk4aXadho3RttVHx+9w5uxvqVJcSJCgDTF6etaHeQf3e6e3OnxYJJHTEnUxQLoLCfh
gPupN1Q3H1xoh3hPVUHfmHihiDcSrELUCjwM2QFS6zI4MxQfS4i57wLUlTa/YzdAykIz+810okQd
/4OUeF/hUnwPStC6/gdYIh2Vdczh67kquTlxAHRszPWTMY65MpmvNRtGL0PuQ3P03jIT55sCttlA
xQg3vI37qvhBiPPvakJW/nYY6lBLqm2Zqvr/oIrku5S1hSQjriJAC9+DzQPFwWutr4Jlz6XduWAQ
RBmFXXzONW9Yfu4nvM4NS+DpE5IUoUwbopapO3dPWjLcdQ9P3/VwKOt+J29onQddgstRxzYNwAe4
kSSQYuZo22Sn1lzIm81Y5fxypu831ujqnej0ey9+p4HNAKnl1rg8iJQFOYWVUUEwzhJH/sap2Eq7
9tI1lVDmLsgC2Nuo7CJsD9FSn4ZnMOkIOt1sUBNsyngX619NJom2TGYfFNP3q0Ij6MHUZwBINfsA
JiTmYVieZQZI9hdz8zkHiNEj4GTNhbH+4xyqqH+lROlQQSRb1TTT/gN2df/oxjuW7umm2kVcyNqN
lT5X9F76XDSs6xRqdGW/G1caVROdC4zJ/Ku0BP797OhU13aK4RwDeelltN9VV6NNRQXx8usXEham
G7CVGC6DFivnNtEgBCNM7nChWqcGSHThK4LtwsSKTC0UgtuK6uxicuC9jxJoMfWA0r3DHJO6jVrq
u2GVvOGtr9/u60d1la05MM8de+j1ddS/wAQZojg6GoskioBYPBuQRP2Urtu8JhZ+BZ7hPuUA23ZG
lYLE1ivOmRc1CTOOFBF5PUfzGbr2VMK8QpER9JVyFLzE0eiEg6BHF2Es2imQqJB7SUgs6/DPJxHI
r4xtM9mm10ZI1zseezB+o/RqQ3hyApRqodvweIWivSjwGS4o6mX0bJnHWgJef1NVDquthDCRLT9f
68A1yf/EyU+71HIqlrSZ2mFb0328Um/FB5tgR5gxnO6JTVdsBSkspk3vlk8o1QxX21Wk1SuHQEa9
BNRG3xZdH/8JoU5iiy47AuBGDqn19BO7icXtazOMsaZkjo7yq3bkx16ErlTwuWfkr6GnY7mAY7Pp
EWTa//xYF3OrbqJBzLH9wD6ZidCZNQalCFstHYP/WCH+dtwwLMVSdNtWDFnqCDe/ncMtqyx0zX6k
GyYsy/vJQK+VzRHw80GJqpvRFhuro4DWZD74j1f+2/Px+yv/edBRe9G7uGfpphaNXw2zvX1GRxa7
cAe91n3PslFQCTTEsDX/g0P3vz2gP7tuv7/2Hz2iVyA/5VTmU9cCjkKG2AsH/wcAIRUBLfiaL2UQ
0xJJRkY0hKvWJafBOYuIHYXCF4fsmJyiELZuHiKcUEsOgEp1ozwNy3f1hdcZ5/YNot6AOL5pjx4e
3jOG2lQCOqYqeVnuozOlHfVs4QV9HAGBk8I5eY850cQbjuTJPGKtRCW8DO9ePdMH2TVevg7PRnxo
bQhpex9neOghgLxy6iaLg9zV9qVpvMz8h4U4Ju60EtC5atQ0jKSYqvKDNoejzIu2vS3gPBovExUt
E8dJuLN7jintV7OMJ7yp3NXW0ly60jFH77QByrBGZPIS4bZZvqBHT61V+1V5GfaucPvY0sHye43A
F0u7i9G1JbBEcTqPZho6d2Xf6bs+/Obc1QHED3te4ltuQjnbYlEJNmDaEOW212oE20y1gZ59vjWM
hh4nsnLLyj2OGAkAUvmmq/mNovqFsUntU+A2wp7hwZu/CCHBbA4AnlRhbZaMeJjSzEkONOiv+DQl
GkbvQzRgKsVY22U5QdABClUwUf++d7oRKnu2dwuDOOFN0pksoVuJsL0rfObEkKGudcxFuKzXuFY7
qQcrI2gWhB2wZ0oHscwQ4xhcUP8T+0XkUM5LR2GYMFtdTt86fwSLbgmJ9n7u5BFWnyzRGUb13oAg
iz1/l/qLv8HAICKbj1pYWRQ79uYxBWI37jJISULMh8cPtCskOuSQpTD3suklGhED+Q1yf0beB+zy
vbFBMEAY+iKcgMTsREf/fnSVv3XTf398/miCveVEC/TsmVLSHA+ElOvz4IOXPrk+/E5CDVKSYmqs
7DGmMkBbxoIJ+14/vRl0u+/3fy0kf6tx4G9pmmypuqH8udGWqXyUH3Wcbt6wQvsyo2fMHlDNuRf7
CTMdRuFcWeyY30gymv8MQunWij/Xkt9f/o8VVE1U26wtXv4IZwugCKf3nlP3SMrwm+3dZwdBt/Mf
1YX8N7TX7y/6x+JZJFGSJGECSZP20M3GOUwKJY0SYlFffnjjSC0NpIO617qTEPdf1Nf32uz/4zYw
Nc0wVV2RDcP6YxU1io+WPtQy2dSLZMItS7qwn4qfeEIFV+5wSXmfAdwOeRwgQeu0/1Bx6+/825z8
+4389WL89j7+uB013crUOq2SjWn2k5cXxsAh1EFDLvPdt8nQfY7+/Xrq37BvFuFVlmRatmQbfww4
gqSxqmf+4ur3e7tpqAnI0Ns6xg1IE9tyLj9YeNftV05XakkW2iCfICe75mv+91vhzkTySydflP/x
JEC6/su9aJk01iVdMTXD6Pbc33ZzuYoSI8strsQKAtpJGT3W1hRpCaWFTfyEeeX2Zx0xxdvujs6P
HbW/cqgDSue+vOLo2Vw+nBA62tPHVyfZpBoCltnYKyrkFm3Hi2qf2t0xe34NnKB1ALIhiFjEH1G9
+j0Yb6OU45M5KQKPM4XZzj4qxXzHX8NsTYIoSlwAi4o7NS/ljakq/TtyMXRHur0Id/t1vlWmduH1
JPfFoTVxSfr4uCqQyTkRJflWW36uaSie50R21dLrEkMfEDus1nttIWDwjqA4AZBFDL0GIii9XRjp
zPu6WM+RuS6JGWcM5FWXz4X58Cy79PBO0k4YVrvPF48qC/Ez8+z30DjXQ3n/2Bg0v2FJdjxXhwoh
4dxfCPb+6CeHFlKFbqr7Jdl70PBYa2/KibboaxPtgJ/S3KwbN7lyFA/g1lTgoBj6A2BjrBQP9GIY
VBP71WWlACrpkazAwUwT7amdYZFcvAMnwhXOPHvfnPml8lkLBg+9T/+Frtkd42graipSjo4bE1nN
7Qnlmu7KLW1RISvrkEttO6Byk57QiSg9HPFmqDPSNpJzMOpxZsbNxl7OX+qMt1jzvrLUDSCTmoJj
Wm/T7vmxF4rfTYEWa0Zz1cLlYa2p0ZuxTfcHaY8JgWtqI9m+r6VJFQ9Qfc+OK/wgK2VyVLra3V5Y
E4sRYzGLiFjAmfzeFAg0mQpSXGSQT9IGsE8kiy58gs+1yA80H+mdpYBHyP2wVgUZDhB0ZUFjUZ7l
TV/NPOARy95MnjGfKHjGctJZInjJjmVwlKFIOEdnEweM/utkwBzO5GQAmJRYxTGHjxL8JfkHCUKV
lsPAKDnLnFRGDyhyNTOl1xwzFp2r+ZuaPRNAusF32qRax4Om58kfmoYFSFvIuaeeTkJN3Smy0i7Q
7IkWihbrvtxBDC3cF2645af13si8LjQprXlzUzAcr1ss691MOZiUFxvKRzgwF8FPOtWZ/vb5Vy9P
fJZwRORrTjy4cm9Ik5Ct0rPrrUGZU/C0PmUNHRVZ7AGJwndlFtHBtInMtaY1Sg9zYnntudiw0qDB
wdZAhkSJOA8maLbTr8mPdM5r/y47DaXYXeSkM4XkIOt97Mjc1eQS/3vRZDO2u13pz63Ssizb0jRm
G/KfuEw9tBK7bj/JhpA8HmC2yyHx8Uhe8Mn42YTj7wy4hWtdOSmOn7/Iv4379ovLi0ziCiDWZ9gG
4o6u/ETn01Fm9PFH8ZKT84fRUEArG+kYzpuOsbO051rimnNmYgq5IIQW8/yhQLOR1iEBoIHRsejk
HV05GZYH3O2dGnYIOWKyTVdKvQ+4HUT0/EWYcrVLjsCdASMNNWvaLiCFB4RxmnvTmCRvL4c/Yi6i
aFxnnsTt/n33CRbd4plYIIJGIE63fFITC/K6NpvspyQLMr9xEcwV8RrdZeC0KlM6PHy7h4+GzN4t
COlOGswC8fEJUr6wnPJWw6/erkCRv46XLDnxsrpmvjqWvN6l05JKYGfbwZ22Ytt/3sLWx7HCCi0t
iguIaaXxGlbH2HTMu3t/upokYjIiyPaaEYW9QiT9QCMeLlBZXe/nXgcHxcb0+Pr49M6IoQvBO9BM
ixztQD/IYAVAv0R/YdYxnQzW93BNO08BjkQSnfFx9Kt5jTaPqTWIqWmnMfoZNr5pMLsvMfC4pCAP
+XS9uXYzYQPw8zXEflJH8QcggtrgrPJpZkbrlrMO5C1mmyyysDMC5A+c032YfWytQK/ehBS4tFM4
x8HK1cTxpt3iUxNNQqCvxPrlgkB6glQCRqRd6Gc7TJY2px8e2dANpSEtPS0hjPOF89IMRHnt4TjV
LjRpZ0XgmuTmSkC4ebNecByzPZjXAAA/zoVo1Mygt1fTHtKB1YnWRH61t/CKEdAZA30bOTc2MRBp
Cs0VmrxQq46LpoutShTWfZdeDX/Ex+7ZhDk4ydGBb6U8vOwNe6lxTcCKT4+jXU3CtvXop42bY5fh
Ki17LMLD5Mues4GructdxN5cYVtDsvoc37/LkUqQFwKwL3RxA7qrbMhPUDecb4D53zuQFBsmNzat
KLpMw2iXL4Gh4YRSppxDUOShcqiJBbgPsjVQxQaoDe90SwcR0jBHU2jF2qnQRPgWZuIXQd+oXcXq
xmifI9FZRxiV3B7k+EXo/6/SVMaYgqwNWi97Zm8V4IDLpnHt8r4gsZLUg/AJ9zeNGTr9vX4ECJ2h
tsdzxj1KKhwBZDLx6l9M00W8V5ifc1+jqoLS0IfXZaBoKHaML2bHxpHn+rwh0WAHRX8HQY/oY3pr
dOY1AZtrrPsaUJ27iJc01QDCWfSEeFHa0PLkCcEXt9PyvSeafsoMlQEqXEZIHVfej7kOo76CQOeb
1Fzea671n9De0tZhVeVb7aiVxKPHJRf3rS91hnwUQdB8uoIqXb5msHWYMEg82dWk2aGybmCdgQra
cSeoF97T86RfDNS6Lt4w3xrdvXDVmykYfe1pQaO0ah2OuoAkKBsWEmSI7+PAZrKK6j/yso/7eA6K
+qckYyNms/Wfgahxq9FO97n7CBsg1GISM/VZyaFzRNvKkZ854c5ANwjfqHHD0q0REhydRnH4NhMM
vruP7KIMH8o+VUoxhEYdrUNuzJs9P6Yeb7nqFolhNPlfmCh0Ut23v00fDCPiYiY+Xrq8gzStPUL4
8jH9fMEdx3roUn+Suxu4lZuVgxQILu11DhFEoDLSIq/wKWwkNpHfjBGEzMDJTWqkyBgyzwwKL8HJ
MPBdVjxa29eJ3etWn7STH+4/itO7dJRiZPTGttPoZIMi7QjuxS3oMxruei1IzFk1qII0ZjurdU7L
02Q3gGi+b6HgAJvENrCql7DWusePmevPa5NvwBkyeIUY8x6/foIFh903SeBQWGuyCgAtMq5GUls5
IZqMIWiBQ9A4+rfyAxNWEyWS/2TE25ODPo+6ChKDsf2IDUoG6Up1VI1scj+HuUCWCeAD8kArkh8L
bvDbTbqLDlw0KgdAKjtOXt6hDdFycDX5Vc8T/3cvmkhkDDTN6k0y0In9A/4hz1brBuWcMzmdXjK5
IupZAvVqIPwJ/UoEbvvq5bSL9MYKwYQKMwbuJtpgNFUXwff/xiUn3mfLhf2ipZEjD+8AoPUWPQu7
adqhjBHT39Jbb0Ws9LqetRsDq8TpPZcgljNLwOjCqK/Z1+Awgdg2bvaVXeW3wLBwY4Eg90HhnuD+
olUD1q0kVuDOatUB+yrbSfC28V3zUXOfI3wHcZRG6uq44TBiFl6K1Ea1HaLXzsVX9RY0zN5MQZFU
U/7tgAMyzHzejhtlmY9Ju3kgbPzMix1pvb05RTiK6fL2GmHiZacmCQF1K43rT8Qd/J5w0c3AAx9o
utybNNhvzNK0dxcPxA7KwQmKKsww3UFtP0jPAdE+M42wPNd0Gvc5khBwSAvpwOGBP0I5nInHS3CZ
2xGHLJT4uYuqgyNQSYw5IlAY+udYZTzaD85W4zR72Okc4mdkcqhXYlxJNmE0R8iItMQd2ec2yCYg
8xfBrQ7R1rSL3grstE+UpaqLcfAt7z9f6fcbxnxFbt8H2Q0zNfaGIac0VvkLtmlKEUL6XHiHlFAx
Y19uumAWTTKez7DPkUhFXx/MwJtSJS3OU978rtM3vL9aj5syRZXEIGZISeXETi1YUaeteHmVy6pD
TAlE7W9aLy6DfpStLYlrbIo06j16Vl40NKbssC5LQLTm+dwVF3XN+iaayY5rvJMO/ErUE+y23n0G
gnrwxlvQBb0wQhZQHik5dtpCO8hV1zfjREukS+QmkWuv4/Mr8xg3hxusPlNq4JuJoRuRj8c4lyEv
jDjclXhGiaMN2U56boimhmYzE/JVINL1KYVnMRiMKzLQsDKOBGuZM6MJ3w9QH5PZ4lMg+JZjOF5G
iJrzclsfW2TiidZBXPxyCIHdU7H4jrghikcH43BWcTd6n2lVjh6bUgt/CTdcb56lyPwQX7mqu0sE
n522mQNnbmg73WUcv5bcGdxVV0RJYkzeo5jW4iC7bGfOy5kepg+xswFTnHdHek33b86r6TcSpkkI
aUH/unFM6HDhN4LWyJFNeX+kLHTn258YeEcmZG/UyZ1u7tSf6s6VYxfrbPtdIBuVJqk72B2mg4HQ
fOQBK8WZfehMC1aDIXFxrKzulV1xeiMtThG7iklx4F7DxcC+cl+P2JR3h3Km+wfbWftDxtKOCzAU
2i5/m+Y7pN9qiFVkwtyQIRNvb1qy4nX/xQVxwG0g99B909naxGhS9IsUh4l16246jmBDfV751MaE
mMK9ZuYzRg3BCec12vYm6Jzhzifi5SwU57Zgg8atVnKnG+j/n0io6QT4b9+9PcF8Eaa3jQiArUeV
e8WoylR6PN4VQ/onaCcGVAjdH/LbVN7FFBaof18iQADYBkktFP6uJpG4cv3Dx/EP2fCg8JUaoxfL
E+BQShfHdkAleQqmneepGNa8DRQxt7e/PWK7sHDo3LfyvBwtJGewhVOPhGJhLcjfYKvk2OJyHOHl
McS7RNMxVO7KcwTx+YARFXcFJbMY8BBuERR0VnQcghimsEHxbrsE5m6/RVMx1SG/hMycjwLFeTeF
f884VQ5xHorOMcSqK27b0kPBv8jcAamKIsAvyldpuuXoiG33ZDmjwVhlC+9Ck1N/BWfKXe2ZlzuL
MV+DizJ/QF0/WIAb5FMhIl0dwRvn/bK/5h6IIJ6cqbgXNleti1PVvVSscyjZ2ZA1HBdt4uPuZel+
eQ2fOqMspUYi8taLx58hfQHScfFCIWQabo99009c/mtarWUsydiBZ7kzJ+QVRQI7xIdcBoAprP4Z
JP0aMcB7n+Ib7jlXY/bZP8/Ps9xzmMohLLBR/dFjL88ICnDD1+JhkMcoatDH5FXwD6L/DTZl50ZA
7obHZHTywJI58CKc4RDG2uS0iiBqFKIeIKNyR5zGtgZqBUnY3POAr5OhT/VNbBmfEgfz9HpFrP/6
7r4YXEevMdHWkiDL2pdxdWmjKTd9Qp0LdcTtrHJHsagpGNTLC8mPzcfdZsTxyMP4u3dF/BFu9Igq
hrBPn0UNwy8zKRIjWWWwJxywNo91QNfUOwuOJxr7KMmbkt9xWW4cDlmZi5nkrgKXwwJplQ9ntEIw
PChENl3hP/EWbFFex95zVrdRhbjltBpcIzG4LUxur9zZtf0FmlawQyOW6WB57LeEaE+Y5DIZYw1x
dxwquijfF4+3sWQtHi0YmXQS2dI7LHmMiHnuNqEXGxW+r7dQDubkIUYPB4OJ5fF8UR6wtgk439z/
n3mqs0O+xvXH7dxVheY8GJgOY2lSvF2VK3Dp3YlgK7+YO4Rjg/JpIh0dC7HJw4vkIf0y8mjvV422
G/xaTpTb8uvJvo7Y7rv5UXU3ySckmHHFAlpFvO+vYtkwjZK8qhDy1iRmi4n4hKXwmGLPfq6Sfrgp
yNPtnDvvyzP1SkSMt2xn8PS2Du65GUC1xJ5B8KR/02CzUJfci6yk6OK+e+t0HGuEM13NN2HUosLH
0fPj1lEM9x518id2//Dpx2QmmV5B1p46NDjxo/w/Elw3LySqm8Ebm2PgvaR+YU9fhA+amZPKi6z+
rjhuclWfi5x+GkliFFRy/6Mtqbc1eZQwe7vktWsgsWaWhgyADSIflmm/ofyxpwZS/lDE9urdzqS0
X2NvKQZPcELzMh4ZzUFDx9bOGGqTrMhhCk1PxdbREud36tY1CleNWpbvlxWGa/2lHL136eUQyWn8
LvPUMxHlSv3YdN/2yaZtjBXt+UU9a8QjcrW0YFqBvYGPjn9ocu99358/T9D1lCD5uq7IvZsr8Ug2
z5a8eMn9LD5koWuk/V50aNPbUSMckB43oWkcoo1dSYBG61mPMYKqSL2hlo6lYZ6sJGlKcIzZHUcC
ddSATzI860PkA+XlQvn0zXz0YrnCZPETk8RK0Ec9MPW5Uk9tvW9Hc/X9FTdCfvspVJy3T+80Qj+L
1Lbo09OUiVVUQIYiJLL1uYxDT6Lz7b6t0WtxBJAKG5Mjcjy27/vkuE7VQKjaqTaEFM/Kp8iY1Zqj
l+6uzVLYVJ3ZKCn66HPr7PTkoE4KBKIDIAHoLIyvSofM7ukGKZCrIpg8ssG9Gco9ITXifh90aYzA
W0hcvA/s3GvAMNIXN78qBamJo54DDKvYNQkeebmZIiqCEiP/A4w+Q1MFQpZGvfeofeM9fydzC3EA
oZCB+z76d7Ckn/57ZVbf1M9ZNuTqVTipOb4U3oOGDh0aFOgg78yRofi8cGL0AUqDDE9mDXY8zJaG
UHOPt1qsjkj/jNhr9KFcfpfmV5otW53v5ytthk/jmyuoso/Tr0m+lN6WLEKZtXyvxC5o6p4wq3ET
i8qYt40Ij35rT3R+Ly9XCYRxMVFgPOr5xEouIf5ZXtgijnEcNFO+hdqepM2Ul0lAR9xHGuihcBW1
P7Yx5T3LCprWdGFjKseYLLllMwxZjN/uo+c+0jVD+5hiLh+ZPVHzTpuBojlHvhx0Hj89jHKxi6ry
nY9UAJW8Qxp+geBihxVT8x+V7wBYC43Nl9srRYpnP/Oln4iAAJyd9xHfYMzqxnfDhEF7nHGgRD9B
OjP4+lQ6EmSVvfhHf41DZDLt/n5ndIEMG1s11VFue8U8o6WIzLsZlhIJUhxC/UfhRXyB+sCyJ21D
Y2xrKt6d2YnqSRslEMZPmvvyY/oxp3zku+HGJreS08Du1pw7c4hlJv86TCNnIwf97VSYFE8qaS+B
aDvraTM83kDaV6A+iPe2PK5rtOulwI49oxlElxRBs+685zROYqc9EEinNKJqz83z+2huIb0ZK5Oq
R/NfAMRa0Xu7iH/gydu7JvRyNlk81Xf8MHLhhEh6lurHI0JUZmDAcwq1JxBvBOmrhlqf6gmF95LS
77js7S2k6pEv547KXUIfCPsJprW7Wyz4P9DoBaqjG11SaC7eyrTmEH+VG54bt9REupcMTz5JE3n6
2eIy/RUxym7S2CJl3v+hGVhe34ajb9+LNHBP3wilAOqD4h+0vKBbrK0b97Ab7at5eAEmWh/Q1vOH
G/X8HKHRWhYKjWlaNqxXox1Bfp7ObeEkW+2SE9ayfixJNm1VryAL+BDEPnseO1X58lROFRTP0wzk
EYbcH52wrvkbv0Ox6PG4LhAcdxelE42/F2/uZmY74cRkAzXcthL0QCM6TgRVo7MkiUv1Kr5Wq/6y
M7+mbsCmqbsF9PQL//XE7EEW5ibmLzLJopYkaPbShMPXip+NDOLAu7irJy+4yJGR3f2Ydu3LPZ75
sXfuH8ehCaaHmUPvZhOPtow66Gx5eWeiIPm9dZ/GoAVAj/gkF08S+3RfvZk34kT/h6QzW1JU2cLw
ExGhMt8yozjP3hhaZaGgoCDj0+8ve8c50adPtWVZkGSu9a9/iI/oOgppVshjQk8fZwt/bBjVJl7X
zYShzBOzsEjVnPblExf7QcU+9MXlA/KEAg1bnhkC4bqZjb8n0eYszIdTfRx4i0P4gyXkQwP3MTww
8DKAIMbEdNl3YBUw9Zwa671RqGlhAvrCm5vkna/f6iTO5u98ZxAvjCNs4cWl+0VCCMPzxHhzTRyt
12Mkr82TSwlwhbhcQA6gfXAV1howfXZgBoaTLe67vat1XnLBrG9rzLH+hFIxOx8wDC8BYZdcjDh8
WkcoY27xscVvD9lc8J0ZhoAvqogGPzaoH/lBg93p/gv6TR4PBCWAB5Rv4ee6M4nkAqBS7CJKd8Z0
YF8TPAj5dbufPDrPW5BB2JEONnwHHI//7nB3oOtC71/BVTb4btXtRg7nWUGANGA6I2PY+iNB9IPi
/nKlzh7wKpI4OM3XEo43Mk+GzZWUmjmjxwaKXyO4fjrXP35vh9/Zk5ONjlIOECkYKG37laYSleym
TYA7OAKAbZHY1CZMPt97BCc1rmdOAcYPSxJDxoH/ZiZdUd0EgPpcEbNxqPNUZieoVqj8CBjm42a+
ucRSfXTQDkXmPrrJC/Fc4Qw7a4CCl3AEE268M2KwRtdGkKtEuqjFQuGjVnR5AZ1LpP67dZ0tY7OB
d/IEo+zr+YizFAXdEeXBlYUDfQkPm9S+9Va9US54E8xROKHbzr2WEx8AIbOesFK8r8Gls6TZk1IW
v2Yq3d55KVaXzh5sltKEq8GIVF+BNhJhdbYVKcyIRB7anR59h/ZXCV/4n6UzibwAkWDZwoQ3XDid
Cok6uU90uKy6sEQYNYwG085ca6oVr8zDh3kb5AD1B68V+nkYbjCkYDH0btJ7BleKiRjRxpp1RzX1
DIjVGYm1ev8F538g+hmECnAaKnuZE2ymIKxP90y4GfNrEKi/ZIMPFizDmq7h5dRloGNGyb9BctVW
2l9sOB+8bWiiFUoaVq//QKXEhln7ZFuwikcMaREIBGeGr51HWWb0gZbdKPLeo52shw/YC2+wodOc
CxxsiOCAMLDEomZDhjeGu8vhgv4Jpd0Qg2RkMSGDckgZw9lorvpbvCNka6dNu5XdsKjgCLHfYDwz
dMkGziqnTt0U9jbRoVRpLdUutFK0z7CJuysTQn+IkXWHT4rJ7IisIQD2nRo9Ph4J7bpcWBKKXURF
O+ZRPJMUkOxqDGB3GlIQoMy5vnxgaSsi8IqF1tvcIC7qCMpMvAQOtafqAVaFOU//9KetE3pThF0f
mF8fAPG8BYWwkcxlN40vVz7TLDjo7iV2gPvHpBU7KhNkw247Ty8CI9lLkqephwG7/xPj8+4kEzuG
mL3dP3GV/VIoVFYqK6xuB7jzi1gGqUjnlX1QFKEUO3QIxSga9TBjv36bzU0E7OcxVf576NAg3IGh
QfH5BZOwNGdmM6l4qSSAU/OnzNgIPIOQ9S9IF/jLYJpFQG1YaMULHbPj0quk8ehJ5zMeCfzXU/0X
ZrTxb3YhMjSPMGq6vBk7oIMh3dtHWUmPzEVX8d1Hn/RY3aXpE/L617geFG0yNEIJCwksQUhQk4qp
hH0CVEWi9B42sHuc+2KIRjgmsAwTmtc3SvHfaZERIQZaM+MjDa/j86Hvla0e26yf9msbWGnLAm2H
X0RFpd9d2CZKP39gZG/YghnPQA9G/9jk8tFRaYeP5DI1zofEw7qCOY3SMYb/7o9612BLhi/HNBf4
kZICM06+8pmZuDFfRqU17y48qygc6hYSikEtZFGzQbyuaue8S35ioNba+bTukPtBR/sM1bPPXzTZ
yweQVyy9HisMQyqo1qadYZxW27HpvNFIPWwGzPrZyt922boe78ErNCJ+SYvFnaXfSBgkmE7/cIYl
mZ1OZ7oS+hNqJgZGQDCtrSJmYvQW2zqHya3EK84U7YES2xSI1JdU/bJE4AU0J4SDWemfO0gMDjU0
9eCI6DHyQiumnXZmjKnFP88JFfC38RgoFtn0jWpz+TbGxfCHVosSt1w22/tPQw5eayeF+9HWZhxR
7w7ED7hHn9rp3+FTZpezecWoH7cAmbIrN3ABLcL6DPoe4F3EYa3bQyriAxbu8B3mjBL4PDcDyPFU
/5r7eMI7fjjvaodbUI/sAhYS4pbYy3AIIKwGyBipLqloF3E5E7oI545WKN4NGKEpNq/VLvcqqGnf
xy0mn3yJx360kEufi5pUrvoNkA6a+IVSvOpeFXva7n3MKkSaTrsZ8cyXK3XgdD11l80LymbFazJS
oTX3W9INLJXXuIw9Fa89cRTD2aCJBnBXy41phsmxKGG8TZmBI5P6Mk4K84zYEO+9ILfp/KaxfLFu
ov7lqb2XICSt/ZS4MNP+njnfZsUz4g2+5aYC1aZ0wKa3dJLSYX+uLnU8ST7zBNM+d8CWTQj0MBj1
tooOu7afJRnANnPpFxmRmyeyfubCD1c1QwWX/rOf4GSlLBmumWQk3MFD8QZigmg4c70MBx9W0qoa
+dLdqXo31byWtJqNOnmMv3sqhPN9YeDhiay4nD1NJ0vWwy7krC/1rcEUuyyCO5Pnj6ATm+aif9tf
DIAKa5/rQYs3JYFJYA/z6sf4skBnZyQ66FL08DyM+kc4oGjOZmZqmcj/yd15BI+h03dsqZaf82/q
8kMR8HReZyzJ7/uq8Y3a7kYz1K5P8pmVaf7FX74n6o2pTGa/GDzo3r1b6YVdwzZr7E9jm4X9IX62
Owi/f2SYyCaQcTBKSjiXbVPfwHJ6Diy53vXAqZgf8u13r9PJlNny9bs2Pv/yv+Se50OPf88TP4MO
xm6TR/UQL7yzUC/ZQj33jphwCyEGZxnuIj1+dDwT6+YwAm6C4TJ9cCimhNjbdyTMvyNM72GrqbaJ
pQi+b3Xw/PjP5ldG46X4Z7z9hu5d9Ut8P5pfig0FPyc+Fmzzt5UyNzuv+A27r/MiQK4OKWMeyaR8
LEror5S0X4fE6q6cV+fVN6dKxNpaY+wIWSa9os5tCFamkMls4zehD3md/+JkwRsP258Cg7reMXRX
yseQvZps9YDM+6mnfDBFosynRj0VcsB/vxjGwIMm6xRGFk/od1G2429/bRJHy2yVtGOcA5LZSAer
sV/QDZNq0dQu38Mb5dRjMsaC+oxI0YmEozsCBBeWCdZqGXF1OTZKz7W5WqWkiKxQwpOp0Vq3jNza
7yTbD0LZb5wuxC4MoccEkpGdXWM/2amu8JUUieUlJo84T5PMhGu0F+Mk2DnMTqwvreBJiYSRTbst
bhnoN66TxYc8adzSRXltLilgUavUSaiCmCX7dx82Q+d5XsSKaxASmE81nIvbmUyrIltDnPbOQW86
A/yb6GjEhfJ5enLo9+W8QY0FT1Bef+Ig16NWF9cKmQ12+bbwb0S7+y+UXMW7gvq6qcIR1j8Nckd5
afxoc5XYC8Lb/9llEh81LwnFIuKjhuXb36Em1ChjFUcjeSLlGJz2PrerX1bHz0HXaeMBT+1kx+ce
bRSn+8EmWxV0v4YknYtggkWC9QJ1Y4CLmG5rayN2VZyUD5RCAeSNmBgxyHMUl1zi4ItxJ8ukHevL
qmInmsrEczys+k9tnLJGoSSqq4YUGOheJaw+muKiDUSGOGGy16wdl7BsKo+3EJzpoRAaAMTd32F3
o/WG4XnUiFxDpPrAky/Hnfk1NSFWGFbNn12kZ2H2Hvf7jw8wRhEIGQRKAAqmMwyXo3ZMUFWByPJc
AMKUljxrE5uxe/92a2bDid9fn0yw3HLgQmMDvDI5Tzhe5X0NVTyor2B3xHwu2RiGXrP/QyD4ySxa
9GZk02xLlWOANUOAm6CtNcUsC4Bdw6r6CBdFlUKYqZVuZUMPMX95tr9Dr2+spUbDRP4mGAXoDZpm
1AkmfedgTEBsKXbwasZpPydTY0LoLQgQhpelk9ov/JNlxnMt9hzqBEOa8POHCdVRlqwYe5yModMz
pE6B88JjOaMcMd6eRkOYNi4OBe81FJCycshykyyPns5Rxo+dFPAGxzQP0OrySyCeejLGwpL0AgAI
6uwRQeqA+6yYuXD+71UQrUm6xknqQoB2FqRaIExkRk4NKo0Wx6qAziHlUsCrWpTRnQUyXKhYjP1r
L93XjT1sLINBOn+6YtZdEQ5J42bpi26P6VRs/UL8TexEsfKrDE2IKx/jlqAyfHVHBA5gNXcq10ib
owEDmfA1o1A//2HHuHycTB05KJskpBJ2yAwbvK8jdSvCrLLgDnO5v47kPX9/JRNTDrOhzTb2IemB
oEe4ZPFYw5QeNaPqd1KAkl9mzbL3FqPLl/RkSHPT0XBitCSYLZrnta0W/H2QX+TRVlXmRrIwEawb
y16+vCpnBAcExcw5mWUK0nynHlyxkKVdMRNbU2YPJMfvcSX9GXqUKyrd9480uqhD19SXbbNTCOU2
Irla9P1K/fgpECU8Jdwqs9UdGV7dkbTrYRQil5NGwXYGAjFNcQXAVtXHUT0d1FNUd/TptRI+qrnM
nniG06oxwiUMgkR0ddaamxesqRfoYaJN37CDv9+7nQxWPb5wUHCHr8MZh4sSm51J//BybQF+3rPs
7/JW4xPHrJUe3yIga/719sFR6D7GVoDvuI8wYJtUyvqZY5+1w4HigQGOiwTeGgUVdnuGq1yNfXp4
r0Yok9XpYNG/xI74j9iML4K6Mlf3OecEh0rHDYf/ywEh4ZcguNYCHMLZlHIyqrDh9ZsjaECdj9+5
c250L8a9AnV5N05TV8P4GYhAITKwc87nYKTaFQqdjp0ZeNE1fvt/hyE/fYRaBiYslYTXFTZDnIwK
Yo/qCIrhqHNAaauQxf9M/C8nVu3yFA8+Pu3pECK4YhWYttgHDDzXanSnroQ3CwO9IwezrSiEA5nd
XfLKDgzULUS3BM+jXcjMGyXFeeHuCLpcTXT4owpcViFmZ8CJpWISyQxuTyUsDnb0X0gV/fzDiPpU
4AKkLwb7z5yR2B1zRoAibGq48lzq6yB1G2xKYhTj6jxDoK76rRK+P0wW8FjLVxVJaelP+ZasjjXR
0N4XBRujbsCXu9/a5zJ9Xzp2+3z6PB+H8uUDaFmcgQrf41RFO+s9UufTDOyKnk2HUvQVpgWzDIy9
4uvTjh/cQV7KMNxtIKUQlvn8TurmlrP/9M6TJzpl+byqeV3szwl2A2KoxygjgQz5xIrjDFRODwn4
Vi1e05G00uQ1+/2wWBuJo0greHVFF40Sts2MEgrqgtPVR61ZfqsZf+pfinieiS56pJOhdkqp6rKW
gR2r9zVlKvPoIGIXhcU3PQaHkTq0dI2nn8q8P6TaQmnYw1hl5LxW87gJ38k8VtbvYq+r0wLTamXf
vV5rLY/eMi5+9bSF787D/hoctPh2ThbodO/qnJFQUc0enQ/vH7S4WCtYaORBzbk1uMbnD5jaIuY6
lqdemtTShMeNd2CSpSnc0nYXtzR3Xl3NeOLE5fpCyc+hNbk8wzyUanO7AxflJXPWXey+GvQ80IlL
I2o+W51BgJpuGqWxPrdG3IrXNCVYvl1WENUSCT5E6nCzOBv6STOaFK+pJDVeolz681FjitqrbM7y
dnDeaUQDPZiJs3Egks/Tnze3r2aveLa7jG0j0Wnl5e3ndc34m5l/7Hf/84BhH7fL+nVgM4gRfcmB
pi6MLwODKI9v92r25V6S20EJK69l+NLF6Z5u2LfOrV9Kfyk7KFWzHHww62CbTLjCqm6ZDCbYBo2G
p/fnnK06iZK1pwCBMZIojlr/ZcWe26YX63zk1cyBq/mj3eTbF5hq+3T6AvQAS4UBV6R68winPwYj
lazw85bfCdSQCZ5C8Cn3ziBvCPCDxdXszjmCEJfXMCNiNKYyqGjtDN4Ugz/9xHV8YgwPVPUSZUwJ
S4gWghHCtsLNxeAAnpqQGoTTLNUFh3qSHWqDHVYE/nLX+718Va/y9XNjN33yzNYL5kwiFVhDsz8l
vCzx+P0hzCvWEK5xTqs0yVO/+QDx/xUGkwx2Yjko2TtSv2UkSWDVbZMz67kbRJK3E05DPKpu5Qga
I2ODFaGSIEIWodJz5VYzHcwsldOQzDsoCgiRKKNy9k0eIeEGxZGPXoEBwQ4lqeRjXukOguc2F6pr
mNfe9mwJS//W/XgfuOm5XULGJuoSX0y4LyJ3wyFIFasX7Y5IFH0qpve86on3oqCz4FqLM4yNzd4J
PlYlhBietgaEwz1bwp+S2X+kYG0K7wGGRuxdDIr7x7SqLDpNba0uO6c9MbF2ZcxSnJbjY6M6Z5vJ
AnSwDyD64DiEwfRLWBXpqwyloOjk8+JUnyhEVcYr4MqYrsvecFqtP0OLocsHAk/tNOsnPLhlBQdj
mzqzLx+e1EkYOueJfKvw0N4pSwkuEgRiJ2B+PAGytc01XOE/iLvJLwDv/Vd5OeVFPpR/hWw7YKSO
BiOrsNG0TxVROJ9e1LYvm0iG0tqC6teX9Gx9gMltUtagqZxPA3xzoQZ84MW98HERoYyKd95DkLFu
QyvBhvAOzo6KRaTBFu4scfVdMx9ESkScGLyg9yHjDNmaWvi529o0LTwd0hUkuK3mqr8DpFQUWIKj
1q2wjp5/3MGqbaBOio9JUBShUDKOYwDdtI01lrl4MYfmJfnjyfwYAK/MPkbrEd7j/8wGSLqdlwwA
dt/d49fwODhGADf70XUwsBJw9lnutj9o8Gcj/GPvWzhQEKooN0hIEBQmOaQHh3kkWx0NKQL90tao
Bm9KFuqKg6nMRwkIdiK6RcFxljo6irBPIgCkaK1Ost9Y2qaOyeIFJbs54MVSHHYwQO8cXKGu7pvB
qvtasrI/89kS1Gel65mr13Z4BbO/3Q8aSA7w6Y652P328OC7PCcgOR5+RYzgxibF6ZUm4Ay1jQoj
8diXNezcRx5v37NpUd2gCn97CUoxkhBB3HBfLXyO9dc7wLr9WzkVptf4RRsgg/DmmOET28IUGYNt
bFtoryDaxYi3p48lMZljCX9MBgR5H8DKGGLts0RlOjqV2PGwijqnYP+Aeag4CidQ3vwVOUZL9oe8
1NhOwdi4+F9gUVgVUTWyByggWzDlkEJOR+y1HaX2ncqCgSu+i4o1eKOQ9piFw+oFjJ9oOio7Chg2
OCogR4LPuR3iReQsC1i1mv0aDyeI2z2k+5SDc8OtrrQRBXGMp4KeY9tdOTMG7EiSxQJGvCdCgGg6
ovem3px3OUlPN+KRDmSxAvcRwTYXpIegd+CBQDQel7iAp7sTA+XTwxUyI7icNIg4Fr2dInVyiXJj
puc2HVmFj29PvxCoyNhNBpzfKX5RV5NqDAnZhCH+UvKkDWTL+4lL8j3FP/k5/J56WJDg4yEe3TXm
hrTDyPiScs2RRYlelxOKf+oH4KE3u3o5URJfoQihesR/hT8fAsOIEyAgHfUe6ycm70NQzuMbOVTs
9/DL7qKWEWctmYspYC+k/2pJoPtJ5N11sypzjN1gh9/PH6Y+WBnQJZmWimXss7Gh3eAt9F1gWr7H
b+1aQWfD08VcIdqDrNbYxob/HZCYh3uOiJlSB2ghrAemZcsvTwQ/e65K6PpSZogrY0FEFtOcmSj3
2F9uj9hu+Ybpcz64jbZvhmqlldvnUGcQTPEszT630cjjFHsz1h9xG8lhlHEOMaJvAJ5jMvmHuwZ/
XbFguXxu9dnhBzFTB/JNg+SoCCMTYRAEnv/15GO5H/5iISY4bmhxZrEd1IfHrCm43eVS3yPXXL+2
MdNvNPPIinQ3rl0pc566hSHahvJf+eWjm/QLPqab7jjRbFw+YM6Cc4/Ax92eYAs4FpzVWw1Tkdpp
Z0bQoeyacPrMjENLagHsbixlN0NsWzfNnIzE03BLF38lo4eEgATraR5VCMlQ5HPGmesRV8hgUBq0
XC1QAGlT42tPrftvcceYoKVk+fx7zGEtMM8fTjk6KIfeq/Tu6+8Zg87275kG2kGTQQ7sAh+Tq4p6
aUXvkk4/N2kGKJRdZWACsATkpuvhlbIXX4sxuQFOjJUmmWCFLePmDV2xisBfzEOMrSg5gxiSMPpg
yAIwJ4rcaqu+LIoRtjUlhJZEB0axUt2arenFE6EQY3zwIdGF2nzCcT1VtubkMwNsMw/izVYgur4B
SbIV+dEnaE82dVdoHmPWU+qyCfIxnQ+9FBsh1aSd56K8oWBi2jb70KgNvZZzxVJYZDNuI3YWPRkl
3LStwAaF6hMwHBTRNY73efbwEMHyiTk9eSFGVJLNg8OfzVa5yRET0y/0lA/FpZVtOFWZN4nP/2BH
Sa32qoGJzim53pCoeN7Y6wiwB2miIBahzyXnk+E20/bjwi46vz1GD9qFArlaJj/QmtBIDaGXM/W/
u29yw9NtyaxYQ6QCau5rkHABy9G0jNX5+c06ThaaTfAzt5EgQTA9oeVQbT4JAIu0avcaWiDOOu9N
ngS4Kugm5g9Ug5WgGmHuJ3GecYIwV34wCGFODsuLL8BQa6ZPaNFRuTpTAGTHEQK62k6O3ZNBq0vd
nq9KPJZ+GR0wV+JfZULQ3xbkLKo22qUNqP5nhZBQQon5wHQk55xtl9R01Q3WmX7NTyaLaw9/BGzt
u6YCT2cIddlyy+V7Dk8rObyxHm03mJfckiHp4w3cOX4MctTp4O9xKSLongu41zsEos5jXBJ8QPSJ
W2/I0Y6yCHNG6OEKuOhfHmAf3S8GuBHAgfFKIDqNYag6r3+QHeL8BT/k8D0o0/OFApApsTAzw9b5
sUPopX+cN1b9P+qh2HzJB0OscYr/oESyKnzTaecieYWYNomNK3Hua3AmSjv5D+8fWw+osIWXB8WW
qGVopb3KxSjMOjvyin0ZJNM1XWWR+1BkdlB1YSu1ZNxqkQJwynxp0zGdBhOFrYJtWnIFtvfYnyb4
qvrdgq3JGsEKSU7Qv32CEQvrscl5d1EBCQX3dyAMOI3MI0V0amgRYweeg/ceNxmAKdTKLHXigk/P
+d3ha/Uk5hhgQXmjowmw3cxS4DEubr2nF2AH4HER8MiWHiLemm69L/3qNNjWNPvyHvqyOwj5pFxu
fpMUjFSMaXGsWePBuYVNg/NJKK1A2AmNxExu8r3qqyKgFCeiB68X9O3Mzhyw5gksBs4DTglIsaiy
HuNr7fXrJ4IAheDqszP61Y6kQhMvhQJ3TMSrNTq+9wBanWSBtI2O56iTQOPjKTnGB5zuV0QKu7gR
QMyu9xjAegjSI8Yno4Xxi6059D+8caSVGAAsMrIKkTOKAGeXvUNekSrHCQLoRg2HVgDDNlER+DD9
0eGRBEtQhY4dfhs0ujiFHlN5JRNAPSDQL3eQhuFEgyc84g5OGuKsDBH5C1+c9ROCbJIxR916Xl8e
WN+Sp2H1uzt+GOwA1uCgkkAoTTtHuKvP8oiRlpVCQIYMNPvhaSfrcCwtP9EjhFyMsw8DCkYR3aK3
8Ax32LuYUOQRW75O5YxN64xg5ygDxoMQ9JyBOlBtYGwPHDb4kRlI0FWpy+Tvc4AwxUISP+6BiIBS
mOISP6Cg3JNGx2dG+cLwnDTas6cutZ8XAVNGBBDWj+kmiTOrCX2CY78BUi5FZMhSn++wCMYw8y5B
M7RUHPyMpUDK+7W6+Wd/IZozTBoiJOcc8St2Aq/5kVpL9umqpw/q9Ls7oo/COo4xAq5CHRlWfHS7
sVLM6wVBvfsRL75D4bu7BLUZUekAJtKrkHnr0X9FFCMkZaYFOmerF2trRJRx7xMubq+whFy8L1QQ
OOAdX4cHWdDtrt0xeQUfviNl4+Qlf173GU0QoEuIwfXtZ7R1hdt5d2Goj28c7c+MrABsTQzrf1aY
oMTjGBS+NsTkIp9wAQf8oT280ZiihJwyIlgT/3zpx/d9PBVJzfQ4DF9MMkyJGeKnoSea82izsdOk
DlZmNFz8iwWwuS5YOSdX48H2QMqXuGGCAAe3P18Tt2BRPFwB5cG57+MITTeLecaIjxkM10NBrmQ6
ErabsUcqM9QT0h3XQ5cLSkAUtXFEZO2Uq7fAWM//jvFrpW2N7RGxBBXL2lzBzYG9Jp7AntiCB7Fu
o5DagVYYTlqx0jwbBz/p9JxVnCGklD3t4oDUm98jCbKV6bf2Dw+xS+Qx8gemTnQKAUpTBynvnAaN
2Fe6XI6d6x2ytN0JI9ca5bd1X+r8Ru6RLFO+Q/ZjBI9zEXALM2wJwW9nbrm/zeLtviElkcKVTF7z
y7E6nGvb3L5IQX2guJ4/FsmMdQ4n5zx/wQBZvMKa+BFUpaTetNaPOcUy0F7E0+FqOOPxIdJLnw5+
Sx7gkUUsyHhg6eN+B2yMJfV79oUmdmDxEnH6h8MQxoW0nhJRiaT5htoP9PDFmQhi4zA07BdkjGU7
bhZiR17IYlgAMhtcKSNmvSNdsQJB+P72GCFhewV0xo5JxxFRtxBKGxVsrJvvTEPTz2hvVhIMwDQ5
HJCgLbFhfIktYA/dM3Rk5hLeL60LrATPOOApWqVz2qcaBu7d+hzvEyVKMS2O4O81yFxbJ8F5kL3n
coS9pzI8ZyKguMqaxl7mEEFR+rSfeyK4icmWZ3AhlvAXx8SnB9KpJqNeCYnlDcV2c//jNUvm6/f9
myzkjND7eIv101xd3oMkYGCxN5n49Isv4yLcYFqi00Ywo6Jix7IpOgtjz/359xs8rxRzxGkvubi4
h8k+WoJFzOo5/yiHeNMQMMT2rSziCAsN2oL9XSxOBfMuqlpmh9Rg/N+FEm5Keuw7CKhCqHO3OI4J
FHNInTN4xmBK/eNrFu5gATnN2wPQuoiXyAx+kxSGa9GUzgFuJsPxGdulRSIcy3/IxyhD6LYebTUh
0NQ6pKvH2zf2HQz1yY3EnhILfRcSFaJ2aJNjk21+ze7mwP5wkePkuJMBepX8rNoFaeKOnS2YXLih
+0/7Io/fu94ersTRv6gDfmux5bGRMD0cE+PeeAO0q/h8PBAfwhUH4Hr7wkGefQMGKFSpx28ZsTjv
yCOnX5oXZ/BjUnJ67d83u+kqatpFim8IRdaDfsqI9NX5lzJBX338Yi7hL82hecd2LXbpSMWV75F/
jRj1QS5xyS8jhQuwizm+usJ6zcVsn0+IUg53iKe93ZsXNsnfBLEL6A46McYz9r7AyBhrElASK1bs
HL+7D9a9TlqGb+i5nGY4B1giNqVxBqXbD32dsp9q7OUyBJcld6b/QZiThLOADwm7ISaDxZGG8n06
fDmwYWNKgwIDhAmGN1kaPMA/3whbsokKpgPhNGaCIz3CCovmlxvLkQTG2Yp2lp2jZYIxtAzCVWKY
+/6X5OXBscVxGRkOekl2hDrAbwfNPvkqVjlNl+3vw71h98POZ9qUP3Tpj20/+WzrKz8YAz9WYQyt
jyV0zKefbXsVGbSAxxRDg8aOp4u7Fa85GjgRUMLCdcScjyEHBQukoGW8pIXSQvyCrSaMjI1Y3W+c
9x/bdzBYo/TvV3AmCfxgMguceqG0wr3/lJ6Qau9gw0jzNvqMc+aS/MinY3pD2hS8z3kIBFfhbPmo
7/bDyXmcj5/zz4qpL3GKkoX1Q6gpDHEZixLOvKOgD0jCmoMlU6gJTFbnBCSBQDAW7T4k626mw7fH
Gd5n6UVkkiCL1yfdrZp1lz5s130o7YVmlUANpHigRQG0CXSLqJ8tEEceFSZskUb8EWueDReGJk8d
0gk73T62EqlSrYHbx9OjjRHZ5X0wHWCJoHsJ+4wnbBNTP8G4yRpth14WMmVa3r5uuqHYNvGYBTMn
upvAdDcGk8b+/vbyASAgQVCzwWBzsUN0gJgY5CghBolMRYCmC+4WwPa1A9Ue0++jlJcqL90iLXH6
qPJh0gaiGJvQiRF7hdg/n6ZcDyFFtV+Ni9MSWsZ8icwgIiOdMniz+TpC0PidcA+O+ix1Xy4nTh7h
beuJB6dIEI4Ta43jogPdirMw76m5eCao3agxxQSz5PzfFuTV3meMETEb5NFaGDyJTQTzyy+j90ze
Qdm9xKGMQPxFQTVcNhX+6gNMR3v8ggB7V4Zl+SweR1SavGsAfXw3tMHDcUDqQa6DR8h8M/ypAHzv
ARLf3QAidfRkjutwUHpD0jJB1bwnwaQpiXRnH203zc93Mi+huD5YIDMlkLEKJaScGqkV/vn2gE0g
9rkcHLfYKFPRH2GKsJSgaOmkEj6mWWk/J6gDxEyN6yzAZYBiNk7KO9x6yKlCo1jjkbKMw4Rw+H68
gFsW4YFJShjoJg8RjozCUWkMd4zaRLLTZeY0O5lY1Ngl/cnk0GROzmdJhS+6feQHD20KkgfVMcPa
ibL5omgUg2EK6ieNzXdiUGrXLimfF32KWRS7ts6Ng5RHupdtzhbUC9LMtFkoCyLfbey+CfQ7E5xR
j4Fk2ajj9QWhLHMBHKXufmYfS6c6Yo1IIxLOcfgOAWypKHErEfYr/NKx3+CNL/LOb+QfYsPEjrkF
tGEG2lOTcFtI5778GW6/ZohKaU2dPN7igMkTw7m7OYNVEYt6KGh/mNzbyCbIjSDGbv0JgChoPu4u
lB+MAQUILvEhuc8z0qp8fVuPC7FJHOWpftKXWQDpNsS8BMwFniMUpexEWvu4DJ5Y+GNnCKJOfKhJ
iA8OrSSBUG25gkyFJXbidAst2p+p5MmUclJ/b3CGxuuXM+SmUrNbv4wrIO5jU1VgaFtM0VOQ8/GA
Ts89/xFBypolRjmbfRZoG5WCk2Nm+s4pdiOee5YjheH6h0rVFsl30i+oveaumTeS86x4TdifCix+
FJFmFeZrrFlJ/SHLcwYa5/6h5+2wVAa4mtwhBAFbX5H/izITLcWY7YJJmtCCfN2xtqL8xeAVtejp
yWCkIlaVQsIDusXWF8MAcXUwJ8cE2dfwlsCoLuCfNuWRtoZZEGXXRIadg5FTSH37Yc8X1cSejX9a
7h8O+bNs9CIVaAJqjHHXc0qdBYmMqhPv6hPhrTwn4mgwnMqjSOPRoo3gP1TrmFQEA7hGQEILABzk
zLR3FO1Qm510u4D2AJH33wd7MXs4Yp+TMyuCCzExnTV4wgQgwHv4PkiCRwlO2CyzjQfNDGQgngPd
/feMkgZoItIwcILQCVkECoG5jcx1iY6CYICBq7Ow8kBe9DCC5vfTk9gDv+cuIzEfsetSn2HkQ8oL
qS947sPtwWUeKSlh6OmOBDkdIMiGTTLLto/1eTYS7hyELbK01I35++E3x9lHDqXf5p8RK3WG/wQs
WDDMqEAO5qCuOAQTDvdl5hOk8wqQaz+alCEI67bY3k/VVVsJd3U+23mlLga8MbYWN+3tnmlkV1Aq
MJfANR8uEk1aOteC2h+BupCOLChOhIbCnxLEoRnO7SwYnmsnmao8XQYcVgxXLBovRETky8bYDcKP
KG5Q0c2vw+uLW6X55JRfxQXmRVcdAGNGs0Xk7pfh44XG06UecIS5UUKqY/rDpX6fRFC4OZb9bTw3
j4TibmH57Zo1c0OEXenhAwXQVoiTysiHokm+X8qwmFVR//c27AdDEkJ4pgRsEKHMOrgzfMjoRBeJ
89IJCoWtYkWdcOeLf5EkUG7p0wepOSa9TUNO3OM3YRR/Qsj1+YVD16zbW76u1m+WPvqIPCCV6Cj8
j6QA852ouaAr4ifA5GLFG3bB+fJLG8osFJwunjCicMW0coC6CIe2P2ZujoqadSoc3xTCGKTDYIeA
cDf5rloswojx5OkcisEUuZVgdA5j3ynuBkHGQN1+n7gID+4IUClhMVAu4PqB0O5iTn3OD0SBOhuG
CCl/eeOCUENDmsRrMTZ+eIOSwg4xj50xfgcWPYkpK2zvqArzDaqziJ3HGeKO5iJWZQOVbwxxYDrG
ET0K8Sc8HHeeFvX4no6c90yJFBzbZvHLriLwAx4bHcYtB+nsSSogtTp7COcv8TpP4RmFJ8BSIZn+
s3nOtM5rIqTknw3tKLNXytgCFQEOYL2NiA3AhTL8NwZn/K7xoQF/Qdi4ohbyBOZIHh17hDTGqAHH
W+tc8/ejRkQ61SR7PMsTRKAiSh2jaNbaM2g2X6bSuBuXblfZgCKDpw23hH4LL+YtlCYYGxQG9Bgo
2zpv/NbsLRUfHRUkvnxq/kfSmS0pqi1h+ImIEBSBW+Z5cLZuDGccEBQH9On3t3pHdJzT3burShFW
Zv75D5QmUabIY/cb35gihns6U+IRzTczQN86sb9G/NCxOVzcN2hg/4R5G+ruGR5kPhHLhBGCat0S
Y8lRwHYfEgtOFga7XmP24WPmAIYASHjjN+yhOaIqSEQPGvHVI6v+T8ehQvK+7s0HHPdKjsiVS3PA
YyPxKDt6hLscsWmTejdcaAWDe6CmKrgfzyvVGhMsKuQdGNWgSKHL4wXjXeJTJtbA9xQRg8aF5Dyw
OzqnevumltP8WYxIBfWkJpQDtAGTV/CIDuaINcBjb4uJtPQnGLpFb9vGBhIqjz4H5iv58O4jBfCA
4+ShSqKPEyW9PwIUh0/4YRyEMxwjlIU465yYwuZgJMBTKlZNvGRONdgXP9JUeRejf8Av9xzeQi6B
WSPGwendxaZg8pypLKMePsCg5eBdyYLncjfrPcJn+lGZnu0Ir2GV7Y8mRirujxqi7JhLj+AlbJap
TqzLTIZh6+eVJV8k02GQj4RLDEcR2cAMmAhMHCmBR0t29tM5Wgx7OVb4mAAy9YwRklLmBECFFoQO
/j1jl2M9ACOGJr5j45JQdiRKvMYXGTdtvMfWc8ue1Tdo/bsD82188rbNTHS+xyBdWQoKRWYAGbkv
P0pdMurepiLJk3JIp8IcTVdaB5ccMsqCaSh5aPbWcFpWoDOM/2P8wEUcGKcLiTUcS6xMoksC4Hxk
XMLSPoCoijyP1OIpgoSEbB16pEcxZ02EWRUf780jxdNBkroYxNDmllgGElRlXddaiM938cqbAqUE
T+MzfBnkDYnppfTbHA5LfF8AwtC5R4L4zU3CZ4owIkKPwg0vbiDwSfAj+Pr+WnVedjshZ4iifksh
sxbYhjuDGHamrRZARsOMoW8CqnVgSAUM6ScQqlHHxeVaWYhgNTwqbuF6/uD5g5cR6RE7HU/7IgKj
m7MkftjXpNVMJPwz+Nxmknenw2r9E7aONKMApe2ENHQ6QNTO0fSNspyRE54KRBFsNAFqHaxmGD3Y
ZvJZrJz/qRkQYLExAtj45VwfAIor7U8sCDu3oof1h7iTBaOcAPYJ5/N71p9B6oshcABAXuxfcnFR
ttjtv7ZoRJ+gAxYygbBTprJqS/g0wg1zsUqe8eqgxp+knRJMFykO7TKGeT1Pm9QbgZf88sXNZoM3
QrxNrCNU38ciYQPEWUu8SHLD+fPOgsC852Wkb0qRoYYRtvPafHxRnK4i3Jm77WSPn1wfD7CTT1+z
BchBdunf7Y+sYsKEifgly/RBM8/jQhDYnFwZugkWOE4qPPJv89aO+8Rjg5Mzx+ETwNH1jfQRdh6A
muLaabQy31E/f+GnhItrjq0PGz3Cgz/jPlAPt3YdyGvU6m1+Qc1L4s5zD/t7ck2apHZXPK2obJcN
t4wCQL2cHh4u5ikfGklVzBRAbwz2/wYOd0jLq6f/TolEx3Qr00BABGgkEp+AEtUQjac9hFUDme1n
k1PzZKS5m2es44nJRDeEJT8vjY+zs18V/ApvKFxsY0MYMztEdHGcMZXcsyE67B9uZD5QYqWNhDqe
LBg5f/B1P3fIuXgNdVAZmkbi0VXMUemJjPQLKVdtZg3ZaDV8hsU9qIDKzwk2QQske5BP+3kLbDYy
ctiS2JG+E0zWMmOPlGOCV5nzpbBx16IWNP/uKbtnfDSxcn3YhwcWMzWmF9RZpO6ErIEwojZynzlM
09arE/BVPjmc9dCfutZ33IsVlxOjxfZoKs3QmTPzQaKndYMMAjBbvCOKLYxE7J6LGycgH8FSAbGm
cpFQx+6TE0aNz6WLRzNwEqEEJbeY5D3wND5xR7O7wZsiKWXzUvzmbGDrvZ5/mNyiz/4LQhDqKCZW
7oejTQgvrdtcj3uiyrLduhAiB5pZeZBDTJxHyR5CoQJ+zkpYhtOHJoEh+ToDfuUWO4vwIR7Xw9Wb
YnXC4fMPb9OsZr5ywWdHbdBfQyi232LKPZnl6EklrCyZJK8zrSQITNzxDZCpdhzAz584nxgO8PB2
XkUVlqQ19DA4ymXGfVZ8UAiIbGDO5HbxmgjENoFR9sL0mEmbuqzawz/dOhC9+O+w6P2trDHO7LMz
y1SCOrlht6dYxm516L4L3MHdJU6AZps9LySdWD0G6jJFIe11HuKrKQZEJj+RuQ8EVRGmVXOU2DEN
KkSjse4ijP+u6HL+jV5A9gj79v0B6moiWbJ2ewPU7fwb2fbssR2SHyjUgpKHBS54mEr2wyM64VKJ
IaSf86nSDYCkepfpb/7h0ciA52RnsATnCnFXovcAnbwdKpBvmKdQh23m83qLGI2P5TqOuOMhRNwT
oJsnLaDMJuXCJlMIh7oQWH2Pf6T/yG85qFCmmQmm6iZggmqFlwCqqwe6xIQ9him5yuWnWYfkb0+7
OVvXj3O1vzP4fbRq1xm9R44XjV/RCurm6J2LAieqzyBjjPVoKgVWB7t4dnX32zI9rx9OvUVBhKAP
uGmOb1m4CkRQYssa0XhYAI/8ekRkK7LrGyoA8eBuUH1grIm7AUkSFB2COT6Wsnz4D7ARwiqm9E98
u4v1nj+iBg3VdUzZtdGDMImyiJ3WGdpX7hVdbLZKX7Hv4569RIvwNuc9txezH6CraxxAzpK8+g5A
CC8QBQhLj9k2rggjfTMDS8DvDUW7h8u3hWl3b7sXGOAw22Nm+Xd296KaP8JXJiD2UzJgdYz2MRYf
ApIZbgYyt9lszjmG+Afkk4OkAX8VA/vpHwfmnrtsj1x54/FafRWqCY0V9NGoBqHuAGZpL/gvNDzA
/RqPZz95cS5r5E+1Nosoh+BR8fLbfZnlaZ0RmQa9zYxBdQADO2uCvSIEKEZOlkV61jL34YtvX/96
5rKfskWDkUdX1B/RA5CVKVYegFeVJ3o4pCHxCkiAHQ01dmwEs4/znGjmjCPsDI0RB6V/FewOnveM
aGgfxKXC2rFyPs839yBx3ZvB5ui+/Kkusjc7P0c0zBVh4+t3ybVg5LWpBDizexduVhPcG0UwBwqc
ccla439ior6R8nIPE9gDy06nLR8fgSve04xFccGViiYaC2k91UcsTMddAt8NC4Bz2AdkhNOWonAA
8GRLIRWs34QtrvWobH49D9Jfw4ZatnuZml68EyZu9HB0jaonVhxCu9+FKp5h9gNnVXcY4NhsA8Pj
j+DKVGLM6xzd7dkSbwNdNjQMHXhNsXyuKqvIGnxlOH9ljLOLC2J8+n/Vbe5QVkIFVFp1h4Z5UZDp
3SiUH5tBrNcu7nfoE+QRH72Sz7CLhN/6J2poM7XNgLu/mSnY+S00hjAKToTsikKrIc4E8djhfY2H
EGm/iMJ1675h3peEjOvjD9LeCCOvfo7UIryFjYUHmELgaedrIP1nGnLu/3oq+wT0wukGvbcHbNyJ
0Rux9J1/MLi0IP7Amjg6sCZWwWpHTG/G8/ITElQ9pi5paNcPVW0af/qdZ6dm5u8ifffeyHOmGme/
7tNE51f36nLIwIWwYFSxc8AFfrxait5czzUcLBKEQ423ZDAIQeNd6CIMKUE/ww2YS5/B6M/Eyp6r
Gf3fJHKl/TGoQuKc6PaWTzPnNMj4lMRmHvxnVHn4ynuSk7+dn9OxS59+gCK5LIu3ap5LS64CqE0V
IrRjJHixv+A9Pi++UyjlVCZOu36Ub0UW9lZQD2Ig10zdfBNCZT0AU6FyEifuOcLgKVDAmIH5Tahn
HJjy6IjZQhWLEXmFwSGeFRb+QnTg/MP07Pbx+TchmVEYmnRdiQ9ElDdOZdZrnD1XB3ZD8ETuRgaw
efYHHCvCwZNtJk3kUozjfRrm44ZNopiZeP/sYzHdEFngMh+qhvrEwa/JO/l1cQwJ+X5zZsI3D3na
tNHZ3tAmwTvtOWJojL/2FppHWk37vPU9OjyLp/PMcoGeyySNnIufCrr2sgeqI/RGtBPsQygvuOcr
JNrjLcO5KrOuVzieoBOMZxF8c3DCnnV4FmWoBUqKgyxVxiKSXXOWZ15sCSIPC8pn15PmfOiMvh3f
WpuTKE2RctiqDIJ5GeWsbhyGNc6yfoLYlaXp0Fz3qMBXc36fKvmQ32x/Dj6JKEsPGIxyNTsrpx/z
wXaZ2Xk0X766xMWEm+o34lCAbROQRkwzPl2qjDW3NNjggcLKZ/OuGGDRYHtb/h3nKDtpmuVr+PS0
0PC2okDADzlZ2gxAh/52NH3FCoOPyGnGGNsuRy8xqlHjO5jVcMhYcj7y+6iyYDFho4T8AoLJiEWA
RWoLC5Yl9hyCVWJDKsBe9bLBaM/heuZqGtML+Dg4oyOoyBgXRx4WLxxBFUabL+wIweXHouK9buwW
qDjuBFKsNwdDNsViurMZ0q2Gph1KglimcYL+LAF4Ht3SeRKFxgRS0fZTfLgwsP/XMTiRiRjDALhr
oodzZVQd1eyIVuwk4qc9hjm4/I2WUthmS1o5bsFT1kd6vmmm7G/p/7kGyCRPmZAUtH7PY0ZgL9C5
5JONBaTMKrUxD7IFiZCXJnvkcsMkuHJHr1LVxvKIUDi42MvdKRs6UOZIXb+T5Q2JEFgAngZPy8oV
bAki21xSKfLXHM40/M3DP8GFxraJ1t9MqWB9j/08aCQSD6fFeBaLvJlCtAudzGu6svNU0EPvPMjw
gb5ZFaOkCFB9CnaFnvVcEsY48NG9+lgo21ARQ4aWL0jlEgQ12hLgnM4pC5hXAKyL4oavGxMpTAmr
Y4jAQHkE3hyVxZm9+oMHciMF+K+NtX2X4hT5MrH++kwUquZIUWzuR8mTw3KmZz9PCbaQrUASjlNP
nxOi8oi2okbSjzqK37DNsrbGSJxAd5cpmaLcw6ea70hQSvkXD2NxVmozBj7/GzxYSfxyMRNL4WoB
l8nZXp1h9GHDc5rQYCoLgCctBLMjVISFqU2yOcs7Uq+JuB4/fQg+LU/tIED6TUeKBsju7briV1xn
WBdIe/4rOcUDbERlE/OhEt97sXcUl4aIR64JQ4LYgW8vdFs0Z4z+bG3E5ySHwF/FxVrWLqgF/K8L
R51PTC7DLHAYGHefF9Mi9f6HZcG7ioagWRD/IUoh/qBcPMwpcwswFIQJbYrtjj1EKqzBaLK0QoWo
NszlP2PaOCHcZyjX1sDb9WG13Jh6V04Iors8z0VONKoXZpvv5okcwK7zV0DW2gFlBIYGCEYP7UL7
4+Jg/wBwdopFUy/tG+oKsDartMV5jl1Si7vBmqpqnkZYCafnOdwADlHwbnCeuMdZCfgRA36zv7X6
iZFg0xne3asH7j9+hPhwiUEPqqJzYycIxss7AHMjR0/2+ukcezn7Dajnh/PBhGOG0+DuquA4iNHd
ExjaY/2KAWZuqVi2CcaEZAvqHzMDzRBNFg2xe03v0BL0AbQQmlfzxsod1wMXVJggCi6br7DdBObS
udBvrMEEctTMOPX4YEkAP2y2jF+CnUUf0IUNTRdoEp7Fls7ReKJZEiyuIQ0NwLZKZg6+2FsE1MBS
KqCA92ZPPx0GKish1nerpZITPxEosSCmQXUCFbyRaln9cNIS3DzRI0pLIXb6BOzBDorZdCYz/Ah5
qW2cTMAedi8FVBWOsjo7Alz2WBYPLb4EepZAR0oMfEvz9yfZ1UTledTsGdY1s5PfcvKGCi699/nV
e3uoiufsu7zVqJ5/veZq/QA2UXNbUsxl5+pdQPEIs86uVmOXOEhrnMEfvyHs7Di+YN/BchtIDOIg
9jnUPGP58FYbxYbNdXinq03ngA/a77+r//ReeQcDjieO0lOfsP5k5IaiA4w7oZXAggifNetKvCyz
NrvkPl3OC9T74r/xYT4zhT+8AnlK+IuxayCZ7zy6jXRXgfMKFYtwPxvvy8MMHKQFlt986Bbz9xPz
GlZvYGDin685z1RzPli+rRR4DYgHVPJfY3bQx1xzSmjDcUOFufuSf5nx7gB+uvWDh2RlNftzcieM
Ap2VVwPjQaVH5IPfsVtCh8Kjn73h4OW2G4aOSCcQKj9ukHIyquTXDRwpFU1DO6/nDR7WXE6PlykA
qDPBrKK3Hcw5LuvxIK6XTUr3P4RHuIAEM9WSanGBMkX2kDCxcL/QnnG5YDeyiu5L8pAhNcDKzW7W
/ck7YnBnvYiJ3s3/fGB2fFgPLDg93LJYkXN+d0T4L0ypj8hMlOH0L6Ud5H+WndEj+fKK59/lMDgl
UHoFNYKGayqeppv/XcoFSj+HWrqsNxo28tegzHFZdRcv1o/n8Or1AyWpNoZvoMpwrzmm8zEsKUzH
oxflA9Wt/cTKawzrcl471wWNOhePk/rAU46MB2Fh/B3Bltys0gd0ntGgGLLBMtw/wkNH0k7OT5s+
LOx/GY6UcoXlKLmNvcaqYUvsXxU/A4xrrgbIsMf3g5bdFv1sAImfurSGnzn5LbUGda1lBPScvGAw
RTqY55QKPmIj5bGowikDJJeE9KjmFhJMbcvYiZe/+42FTT16cQ5/Rjb76cmoKEQipoNCyn8nV+fI
BtonM5hTQuywCYDOD6+g52KfnlNGvGoitnjE9JCTpIyGDzRMpPxYqCIakZSQvgj2PBjwx8YXUgsS
ecfyBDpOAWTnYHsAztZ60KUyIyu9xWD6cpSCxXFe+8PkvmGbI5wDoQDyrNIYCeoYqhy3g5IaXv0r
BxIfE70LK6uibuzKZlDiHmTY5/FFyuF2weePqFgOFN5pyA0FGMSByfJiztfzx4f74nuUHl265YNh
2esD0j/3QxuH1JGoOmy0+RjU3MiN+LTRgusUVXygEXEOnmWDXHqFI1txyZ01NKfFsPhgsIEgkpA7
3XkveBKil7V7WLuf2ys0Nnw21iXnSTUjayipsTMBiL4R8mZLPrGYH9U8zStcAs6OUro80Ecau2YG
bZck8LMzdDlf5zcgNcRFOTEV5lvi+cbnAlqx/w3VHX/+ni2as9UUBJufhljRVLzQSNa4+QA4y2Mt
+8B05I3703tOz8OM8oRNqECuOKWdjbmZ6e++6OOSdvxONaorXElQunP4iq77N7q6ZT8/zkscYOD0
LZpgwQmx57OBdc1OM8Ynvje6E3hs+GUAOG4tL1RMls5hCe+XVBCqJ9iKe8+5xTxu1YTwQbsaq4Re
kTZB0AVomHmtcOk1FxydOCxTC07WqENNgz8rn5i2vJh/qAiw/q79u98SLRI98OTgNOdmZJraXQPh
9T+km2pikQJzx/AaKM6wZewUeSzQId8Z1EcsBFWZdB/8GvwbfZzs9BFWEUj4wh4ZufnRP/G/BFFI
I6KbV79Rq3oSd8PRf7G6AWHHLySrCVqGu8SAYtjrn9VAAj009irhJuCe1Ja9OZiFdRQEA2YRKniE
yTS4DqHxHXMlLNIluH/R7K8eTtuOuElRgHNGiS3nypmyNXGqDG8SSryANP9xv8yUz51xrAzRiU1e
ttGxY/1wZUuu8D2my2a9WABf+1SlQHT5Xx538UjBFHRZXtKnvOK7+2UTD+/njmN7VGclnmnsz7Qc
mgjC1kfCstQ91xYFYP6BHHTmr47jFzPtG15DC1+mJR04odcD08NM8BU9CLgWFRpvleC4wX6dVAXx
D3oEVt8jrCJMdh0+oUxJf0lNC+eC2C2aewmdqzFmWAC6x3RikOKwiHpGtVVzQbaaq2Ycp37JPQOe
5JWTPoVKCYFnwmuOyyKS8WcgZe1B/xv8KZBxHXjzl1gWexqrQpPNAYXtVQ8ZzyoZhFWK4USGapuf
yxIGAoHIM2m2/UAEkBHgBUUObkzGeGlBToUxYp7G9CWeeMIxSImHyQvYCVm0qS4xQAq1TONgn/WX
DflzIuJCyFEkazQE0b9bm8ppJr846YitOCsiv7Kai6gT2b741+WNT5hwEzzw/Zstz/UcxqvzTfBd
nCJeIvjhxC6fPq8aYb5T/Zy3yEp2j7/s+cJBLOhIAeHCUfG8a3Bfi2ilMwuof3KM40yDKXcyV+RR
k1eEvyGiS/NvR7GOOKgchado4H2L09UklEqnT8LQfPbyn6w+mMwqc/Oe63bShrDXzas76f9VyUSO
SIBGWGXeIPRI2Ulo9N0f9mgmvtyzilf/tV6gQKf4zunN4wmABJUeXBNeIi6u8H2Ta4zfZkNgKMce
tpUDVN/49B8e238CBhMeHcQgnYAMbO64Muh3WCw+E1ZUnMSS38Qrb4PLFsfushxjXel9Z8bWGDcL
cSGk6Ln9sqNg/QBv4GTPcMorZHOEhgouKRZHW+4D/zLvB3VEdWciMH9B3yVMiUgpIuSguMjielR8
z3ambnVcO/nT4batIxQlyZB8S9xWBOG1Txoz89ahb+6emKL2s+dixkrUhnH39U7EdsBySISP/RZL
lS4r2nhatA+TZXiTsNactOHXe8NHHVjPTNvg3AJPAtrrAmMlmpQ5CqTgREsivKMElah2qhkqc/c5
ho9PxJYCYg+ZEE5EbdqboKPB7ZGy8y+1Df8IdtHJ12sdbdvxHBFuwlVh+P4uuanIQsjEmQ9Pmct8
i3faEhvQu4VaLcB1Es+pjr0p1QGo+0qHqHHprmPECPYAArAxpmL54dtjIcc1xrae3Szrxre1biyu
gn1igNR8I4PDbLP7tyGRhA+eWfIJyIKN7lE7/8D40djVNoCLoEbOpO8Ow2o2SH74NhIlWrr8gu96
wgiL36Di5NvOa3o6dmC0Bd+RPv2G3GtOlRJmAzGbIjZI0fSVcTU7pkf8n1FgjrAGw3fh7g+S4xp1
j09CmF2hpriRWYTvYtbEVaoxRi2B3EdX+z05tkgfbUxp2xkWtwgqn7HIJLvM7qwkHqwVQWMtLSPG
m9eNTUl6XBN6NmxjnSE2w0V2fAI1z6Gncz1hujo47sXtxyZf8lg5Mi1f33sDj0KyQDBbc/KdNrxh
0hgau8fNLm6a8BaUwQDjaPIY4FxTkHn/Fvob3EGRh3H2+uv3DLDR1sUrxGzahM3kEOxK1Jf34LxE
nj7EGyL+sRxJpTFJ9EUDRJ/yrDeLEqE6l5KWE6oRQXkDIAEQuqmQ0Xu+lqs2r951EbQKO8fZMx4U
t1hecE+V8RCCMLnrNNNdyMfzhAolEy7BEUXV2JR9AZdM+1CL9oiTG/inZGE8ynD4dgkJANOuEiQn
dVWcnmNVcYfdbABN5+KROS1DxoX0SnmlzP2bXD4IyYDMz9ZJ8OeKwRdHQfOC/18tO+oOPiA25ONe
yMnuDBz2HIAYiMeGf2/oSZJ7Y7ME2aiHk7d7h1VCFGXCIRGUS+geMtCKCIgEDY4kHBrNCpY9C4Os
nT6zjvff+k3ymH4igjY2dMxabEzgwQZvNvvjqy8YdKwlejV2GPCIHVy24w6nPlyPDOH//WMJPAwq
1EojFa305sYaED5CyxQPfgPD4rdmLrI+2fPvkfisQySGl3MkQS7v+y9IhkgJ4KAZ4EP0w7QkevHZ
fGWMPkNjYJ8Inb9M6t5IeaX1O1f04iHEt8+obscVe5we9lj3C0bkq2Pawakn/LXpw05pMbq+LXq8
WxktzRNQu7MenfU1MNxFhRx3NdZfvoEuiaXw0OowqoKmrkRvejsd01vxq6+4vYH/u0SaHisbZfOA
DQHYCC5G8fs4g4GPm4TGmuMeYvDQB2cGE2Uuxp0lBds7Ox+/BbCjiRiYv4+jz78X6zuY/hD/hHcm
zSHk96pYca4MPbhiH5aFcDjf2WXl8m1W97BkhQ3pVv8zENa33rnvYq+gYsx6JgqQLfuFGHlhI3/D
nhZIjea/83n1z4vdwP+84LOEUYVXaQmEj/JtP/6up1De95lELnbJFPXH/+uNfyaPCfeVLrkB/Xzc
OyP8DQkbA9jgslwNPQNRFmb6GsJ190fuJXMbNxEJNW9POuAPtLsAzCJVeZFqIoRdatG61/nJk2an
+DwDjcv1GGALTLfdowsA29TFzjqGLAq/jm00u4TRewPOHErTvodWi1UEo7RQZ+JWRVVPRLWcfuMn
iy/CPeABqQgywjt0xhoZH3pWPRf4qUKD7zLqMiLe52ou59Q/nhoVq4pThm2n9ZwBEHtvfFnohzgq
X+Q6HSFX9vw2u2xZnfOrxldv8rFf8cow8b7xAPvCZcnswhwjzP32Ffj1edYPPzHBG4DSZchR/LyB
NpyL6t8HMoh/gplYB0P36TGeAzIImkvLLnBLko4KLqz6/MY4hSWPUuUfb24f0nybGEzw+N153ZUc
nqB6+voCSaqMJPoYo75D7YQgFTIXVCmUhz9rr9tzuLYZ6xVLLX7s3rEFyerkDQMBFbbVTQF9Q0bB
FmMdga29KLD0Dm4bX/ITarZj8HSqiZAHsE1kb8wbD6Zf9xTwIXgDOAj3DZ15b4PYik58gOMOmQX0
m33nl9CnuGfr7oxLti74yoALCempgERPLtXs4sLEnZ0NSz30w4fg2cizC4P4CDSJTSVUB0ikAcoy
KH5Q+4Qmt0yvKRYNs8ui23NWfDBzZ8WTwLlfIH5UUJnxa6t/opYkvsOH8NYFqz2cPbGpqxOyImpg
g7FEt264970eAGWOX+Bj4RsVqmD0DwIjRaVy4kljr6EVwlkbHcUpg/ZfAgETcjruFwCOgFRvD5cZ
vJMa0uMicUdK4c0R4oH/s6BgagD/zobejI8fnHepwjg66FYZH6DSo8DKX6xF8HeFenLcGQXythCS
JIqvf/y1IVo1eJc8x7aQvwsWyS+qCqHNpq+AE+mJJWSLDokmCR1E7WkjxOcoPoFy26CmqYcDD/Gi
Qn+jRuSqbK4sQxDugGMjyANsQsFNLDBuoSigrP5ofs4YqtnB4kvLQgxqQAh7CWhEAcHCqii4emPY
CR5rPHbXpx2Ic/7mymHfBba3cj7W0GNUMXe1W0A3GrLp2Gm2SGx4sPD6AUbjwQKvgAzAf3AuG7ac
pqqgggLzDmIyXiL8P5jQRYTf29bGDPM0OCU7FV7EAojskvNZ0AZTwmg9xCaeoGho4syI+SM1ECNz
7+Bbln/tj/thGUfjQ4yvswpFZhrGqxxC3m92o3lo4GDA78N41cORiZtbINhfFplix3GAdJ0Kg6VB
MdYF2RuS8Sd+sI2Hc0Vz3hNj90RwApNq/Chwn3yvdaIjFJOf/2ZXAGt4wW97/B0kZcqchMGZeVyc
IxkeDZdf9zv025BSCDWluyCvDk8l4D0YrD9yX1QSz+5Jjs4TykE7gcxDt4Oa0DmPuJ4/zR7g5/TN
CO1AlzjQAoIcbgCFFZZzxDSfESKwo8BLAMYw/Fs2ZhD++NY6ciLoSdw2+mS1nNxogEuW21AEHDSQ
sF9rFk01QDFtlGGvAnl+Ce9TCcEbBZu4uB5cVVeha8+gbfDj2JxmikeKMFYbZMhBiRUErkF+3VDx
T3+Yn7KUL8daCmGEJ6yajE7mcHYvZG5dNLr8aJbSVKii5+sRNeMbS5BRbkzzgv9zCh/MPwpr9FOB
6W0ynJCBAWcUwmSXjmTkU0udw1Z4fZG1YsUQr704hKqSg1DvauCulSMHL/8y7vnrmPajTtg9seRF
zFFFK0oGrk4jtnycYwS7waXCXAHiYFiyawIS4InV+DOcr8AIq/y5Ln1uBmvyDG4QZfrpyjuZez2T
R3ydNTUCnoVfOBwz81GIJBsgBMNpWN+jh9PjkWS7gJ8CRAG2FxwUXBHNWk1OewX5EyovAQICA/4W
OOKK9bHVLlbueYMysmCT65Fc0h2QCSTiCCZnBKXQIHoWeOhcxuQ5O58KChluaNxqTCONRx/bWD+n
CqihsB34Sg/pMMQbSC5Yv+VgnhBU5SWPU3idgqGwhwL+ZOcH7+2aHicyifbbbwb3hTUV0gBY/kJX
qUyERHw1HrUJ3OhJuwVdYYmnesd8AAI92FRZbeOqSOlUg9sWCJ+9kZ5VfE+V6GkMdIPrgkU/L3K1
oG2Uw0FG1KAHq0JwmCSqC87KLhIVmfO2C6lLQlFqjFR8FzHX7Xsy6rIP+5/SFyDsy71F5IahK36M
mSQmOJR6RmIUNzRv/RACcHlQAm5sXq2gmcMHGYoXw054/oPoIiRJcKgT8uI4ToQ1gbhvyL8EtbvY
7HP5koVg3p8Ev3IieLefoEse1lrPEFBTxbkfn+kt7HGbcZbdKUclAgaxUIcWbakZrx9skZxUFDkq
8hAfAsHowzlnATUnMicqzOPW/aVc1UwskODvCTbSbaouqT7hsDjHOtPqSIwiGMrU5gKxQILXGrsg
1lo9+p7G231xgj6NDOAEUL9PeA2Uw4/R/76ndXT62wFNMETb1tGLnpi66miVnrLn9Fp8IyGEQlKU
v4MfI3p8BGTDywVA9hyTlL6+My5qGaO+BNYGxLfF6sqYfPAVVDB+Sx+uvO1ewNc1D1uXMxbxauVA
ivEJhrgm7rcPANGsF55S3K9StirrOh3MFh+CbJlbmCc+5ItEXBQQY50MY17mXEn7k1vcZ7TXtqf1
b6vyLZn2gHIXeMaAhQzxzTFc3BVJTOzogUSgLRpEstzxxoVBgVFXa/YAiQzcLjQMqLGmzss3Z/Iz
ZSN3Bb982hdo0rWrSodXt9OxOK9xiB2Xl6jFDfPrnS/pHU/Pr9c3ZnK5e7Jc12gb6YWgfRx99FRA
ly0mhWN2SH6Xw6jdk64CEZzLCdjiAP564GYvzJSDsvSRXzUYe+gsvpEhmjqJieZUROhCcmr2Rzhk
vHU6u/Vr3c4uUK2IM+39MfQebwFqPWOnLgkkZJ+U1ej1OAGwDhCiaggVLhhHPMQ2jQaC7cXdReNH
Wf23Nw048QCftT9EDKQ4XYIPvcGDllPg07+lkmBzSZXp79m4F0xYvHCIoTlgI0ny1IIMOxc4O3yF
+aQGDA/P+IUv5ZX1hktag0CpSaJmLs7qSBlhDlRtpJivDPlEmLbRXm1WjjI/T4ejZtpGWLv5jwXM
b2QECruNxOC3cM5GkNnpwRXWWqxe/PfysqK5wg8jkWkEwIYImBVukTSV5mWiZ+xoE1KWWCvTOQH3
0vsn+BqjhwGZ4Odfg1XxCTE6i4DEM55E/n5V/HZDRxoLntsX+F8Aa/cCu3RvRTgIdZu/a8F17sU7
w7ipN1MOX2wBDBp/S4L3S2ws4bxYFF2izhaw/ypUVyCSOHI5vf0f4k7zL+OfbtrkJJLyLlEJiQc+
b2XprBvA4Vh0ICcitEJItYRk683j+ohPI9nOtOgZfCBn59+1lv2Ia6mc9/ZTKKNBqkHRwRFLs74q
Nrn+aopiDBzIWBFfrQXCdebhkiYdEkbhDkjWBLqBrsUREUsx6xDp5UhkL+CWxvWPhdnnZaMAzMmL
L+qPUW8tT94BpNkInkQIunGBckwHx20Eqkce10xnm7PWe06FCKDz2H+wlsF1UQzLJoe89dtxm9bz
IfkHzRy0wuhFz9rFjbSk2sJYYm2kQ9ZEUwguGejp3ZcD0hO8L4nCb/ffrZtxedClp13+y0Sq+Dn5
5RiJh+DU5+Dhlgmq00q2PpQFJmQq+EZ3gFdA6WvMmQdMLZtmz1omYFUlxQexvRKWMNeErFjAsb6r
h+T7oLoDhf1lw+lj8WFLl2gTFoHzE7MXv2wt53nlEhbfkLyglB4I95CfONRUGC+I6iyQzi0Mg52C
2zQ8yYuDPu65lzByh3elOPLdRCzb2bq4YwsQ6KxJVhsc6zD4lHg92Q+BxYYpVZitLinS0oSTma6q
IRQeVopVel3O4hitQW8zrik3IriYDTkPG7cPP14laWdMheDQwBKyF0k5FwaN5ZDXodoydgSoRNW1
Vvq44L1xgxzA8wDfABxQiLIUAMDu2nc/jE9D72w4vXsIADAcTPun/YPKJuxxVmmfZd8JQGLT+oA+
mDGOzoylMm7DtiYvLgqjo4ETKv3SJcNTU+x0EFtJn6Qp0DqhRVM2R6oPaAjyQ/pqGU5TWRzRAk7R
gXwivjdST9awzHBDsD/4CfiFI0nAOpjt6Y5bqydWjng5sXmCUTsuOTtaoFIhcMIPtLe5hkAPHf0V
piJlPGhssBsuyopml/gEPX/red2LT5pX4+0pWfxjHcYOWyQsirT0TZrl0b6imLpGN8Davst/6kGc
knCT7TDv+pOgr2ipUjKsmZftio1RBhDSwXFJdNX/ZBfmaPIwn1O2WR8VsqLVv9n8L0MAWCxsc1Sq
Q/tN1A5gCmQYZG1a2rGwVSy1DK5XOo0OqBlhHux7qejpI72yzpV/5/lE58QiizGd2eBAOMNNt1dX
d7WVihd4HHvqeIimDZ0X3i1BBZhx5PEhHSKoWdL/fWjDt4PNdw4UORTiacOGZeJW6Ufxqpt9I/sG
5i7t3qxC/MhwzeyMR+BsSL1glW+Y8hbcXz0CVkvbG+qVLUcgQL90dLTxJzzOsRCtDgRXvV8W1m9H
rERQuFjH9Eyr98UKD62P2TuwQziOlJClAXv6iH7iGSvOK5UWxgvparU+jT5rvgKE+fd1m5ZtpLVC
uy2sVdkYEBMIVfW2exDBZr4kiLs2hxX4c48lASk3GIExg/tvrKDh/H6m+tHSIRCOysWZ6XBJflUf
AmwM+DyS5ld7grPFbpgfw9sYk5T9Y4lShonwZaPVOV9BuawTxnqH6xormM8qHOI4R+Mf9/8ZIFUP
uzlQPl8ostZH7z/Ozqu3ca1L03/lw3c9xDCHxnRfKFE5WMGybggnMYlBjKJ+/Ty7GuhTpTJszOCg
u0+XfYoSyb33Wm9aKnID4KRm19ikWc9iMLf99VTvFRYi0hHyLMgYxiio98qTsiteGL8B5WX205Wk
9HVjoO71A4CyGHxWbbNpy53gDCJQdlIvb3OTk2LSHbLX+BXAeXifN3OTEpKXIOwV+G5woSJ146Yu
OBWIHxrePsDt28Otdk10sy5PItgZR4guok3C8XUpkXCK6fhKaGkxb47Xg+6qU88NEjH8PX69rBXs
mlN8+gPjPSQvkNvsL02XPZODXyL+SprLT8kZoHkcHrKhtqb9Jntn3k1hrXDJZ7NsKMxdLmWgMtFe
FAIb3JbxcS/O2Gs4xMuZTyPH+lBhUGOc0Bhfpy1xFylMFK8owuRPGiXkRGjJX0yo0ZBkpQHvMvsK
v6DZhLEOjHjtNaOW1LZ0wQakmmJV6/KAKCkGtOXoBsNh9nG/YU2OR84abcysOZmj+4HmUCC8Yq/Q
aRcXdCFra9I9qQt45qG1Yw4Gql5py/Cz09N7K3qSJ7adFZQW1AHzztSTtvORU0A/MVrwydxoK2vO
qBCfeQl3AmYZwzeOuBvKUG0PtTTDLE2ZVmOZxgQhvbAEo9s4Aa1hkM5C4Qtqa5Ux6jRdKaX0WN2U
UxW+KaDiwMHMZG9jl735+RS3vIeTqxlVMYIdIZVQoHegmi0mI73B+YtZchTmoC32SeGMB7k6hM/t
lJr8gw9s7SjFB84Ygqjrw392U+/TouGbGysd6s/b396912JwCkZv8pQwxwBZ4DwhVAFpPobwNxuQ
hbxYDJbFc3Dr2c0oSt8YCWuXW7QeHK5QUmwvwHpd78z+v8IzQWMjv8kkR3BukaCG4JSqnf1eEHdb
HxFOzu5/Pqdui8MctTFXu0DpdWgghQpjcwx14ZCZ2mMUfuiwb4s9FrWBAWrI+JtTQu1qfHqzYqrP
oxmhcqDD2B36OArIvHbTKQJV/i+55kPg+r3+rL+JD6a+5bii+YdABE7xTcTvkdo9jaYxbV6FYypZ
xaQpE702zF3wcfLXQW6DKf/ZuFgIM6PweYgfyjN8MJ+wm6j8AoyYSF/JdrCQtSE2ISKdJEv+pxgc
7D5CaupuGByOtuEHgC4x3gMWbX6sRrChMFsuTdur6UJmcsZ3U4vyJNo5KALh5dYK/Q+Rx8vTrrem
gH9W+i/Yxj9I2SPs7QVV4x1dCtrxJ1fEC/Xcd5ce/Smcv3sjdRecn9cis8cefD7xFvYmq9FiYbvH
o0GrhsRke2SyU+94H1nvan81IZgSDLG/252IhOjHcMQDoP0eU8SolkZMPOafa++kDE4nEpsn/KlN
kA1nCtzRMDsfOLLr3kxI5VnxxUBwkObpvhLkOZOuUAk54814O/X7U2qoDRuGUOZcZwH6ENiCmbVT
mGG1vgnBhEP7R4d1fYNPK9+obenWXCoHSSgpnZeWUgKDt5uyUb0RSEDphmsoz0fBCUKtoIYBLBPP
OZqqz6E0qBh82Wf7wBcphqWTKC52Ff3tuk1P6luFZTuYUjnw48vm9gl6sdpSspEGSEbPJ5sP5I3U
ThrUG4Kd4m3hbYcxBf6eqc8IOCCD9sTj0PNmfY24FXMJNYY9lou0NjJGdaYwiGNApgWUDzUmnPoI
4Us01J/5u0geZ0xGn5R7lz+EaOLPxwn5pSQtbPS3Zg/TxIe2n6GeKGbxANhQGAgaUVrBG7nOafhy
XV3cs9w7f3yImw3ZPKz5J+l9fLR8YPqlU96/sEAke8gczuF1xfsOZf7pYJJkRGfPnJnjjJ5x+kJL
ORyOB7OkN5vxWvOCY5i+0fZmBENg5abXRc+84DPOkEvxSW/+rx9YJmJ8EDMDbPiEPxeH0slDuzkV
vLj5BsvRN9m3j3IE5tmjMdjqY4SSm1Jl1XZ8l3YdF8MWmIrg83ySomJ1hjaM14U522OPVjfGTXUM
xVyrGh0eajYFhmlpTIC9nDEVvfcJtqK8yE8IESfJm0DzGK46TAYEseQLofnrRysR46H3n0i82YSM
mkLdMZf2ZPIJrXJnAMbd8TwgQ544h/urBENC4kjjKiRjMU4adqtdhWRA1mPPh2Ty1yQoxEeTSCxc
4kc0XSfTnsYoIrijVLfi0w+ZDM2RAwkHPyYRdEp5ihc+HSTOFA4DvAryZEdlGNbDC2G0DcN3h/GL
XY2Lp/uJYdQYnON0BAtkej1FcyVlkrHNYxRBDAFrGg5s8G7QethreHh5CLpMEWncBpDNmj/iD2uM
tDVs0jDq+tZnRvwD8XScnrFoCBhgw/sIhpifaFLilZ1satyXVyx/pd3z5XkQTBwm1ODq0Mccoinh
MIQ+1oNO2zfxgWPpYizDbELafAqiTgIGJ1NLABKbOoMJHWncOkBDFLIeAeTNS6DjtmrQa+H/114l
0D1/GsnHkGBQIFgwY8+cRuGHdXkrSXCLh15yBDRhAhftwrnImXgGmxW+6CgdGfvB+N5m2WKRcCiz
AqIbcL/FKxYrDOhdLN0LQ6t++V1zhivD009YVYweYKGGsCskLCEPJr4hFosAwJGfigXKB0Yj7Itl
yStd/pqTkaDeJD6QfSOGyZzBvMsqMRwa6cQ4Hv2erRNDMXIYdyr3Hdi2Q4Az3JrdcE0XQhTN5nZW
qa+IK2Hk42WkluOmHKUyWrNBF88TiJZsVl0Zvj1MEuKYxLwNc6jSfErz24tYzOgUUP0CEdXP9N5o
o/tIaRpkYoLOGRO6jqcYiVzOSUQuDo0V8flOylYoIRdxC3tkVkTcgLEWM8GmNW+G1QPCx4cAJUO6
ZkNIibkOGNKHe4IgvuBN+pSZ+sM+U0ECUGACRhaTOwtOi7CzzkJvYW6hLGyaDYRaBIckx+5lh72x
f4NAKsbEb22w6wy7d33rT1rww4PyZD01z/6p3ZPmRnpD/1OZWW/hNF4wdlDn2X5etjmmyAEhZGDg
/B10xj4+YpM0eanHZEvqJb4XKLCY1y3DHY7JHhbeWUxre38aw2eUr9cnZrWGFITL4Njuo1E1hkTr
W+Rb0CHkmKKEv1Of38YdMI29rhfAMyC8/IhJlH0ZoxScFekGxtQI0PT7L2mPaMn360Q7MGOZMw6c
FEIXPcMTnimkgyhR+XURblXOcBFYKBsECXeO3A8R2Zs6fQEZa8MbFrGKTrgimShbR+PqKUXxbz4t
mbaE/ZhgujW+/Wm3q1f2czSV1tXeQ27IEAi2P2/GCUYEPZkWtNQw+dBY9JSbyi1x0yIlf7mOanzD
cJTsWumUxe/p/XqlcpbdhLYQ7bBgtgWwzXs12qcHMUqdGVcfwA4Y5A6GW2LP4zh8ireYxnFYIOnA
UKBTiTHDFEQeoTGFTzJiqttEFEgehbw2VOj47T44wQeJnxtpgU2Xs0HFzpSNC1zU8jue5UGMmB0X
FVPMAISpH1Zah+VQcsEACfOMe1sRHGdSQQKku7+w8gaV62AcvRI5gIPDXsW7OzxPBGUTkJjH5yGb
Ar7QFfYcLEVLbMo8AB/lcrmDhncJlUB7CnU2YGQhv+lRYO4LeIgzxRrfB23FmHKc74R0CMBfgJZo
J5MhWrya34EIGDJTagMY79pH59zORd8tExOLvCsXCqUR6t4lh5K9CSYC0sRlQrtgDAPUkkNi2kZb
SFDIRLTJYpy2iL6ZshtqQ3sWzFpYWrwEaLFHNjAuLAu2D2bGDdRD0ttwoMLIRFMh576Bg7eug7Dd
FTQPmxyD2WgmhnBWBGkgMtgICNp/FpNiAP/OFVQl0rC+jTAsQtjMhNgVI1oQRiERm8dvAi9kysO8
mjTAjqAqPVKWgpM1YTKaigEUlise+0g5KGqLuXkOYYkp+PAbgeIEU5CFbQ3YWyE+7WgmOffGN7ZO
AgzBqN7owxbBe3dAvEwYJrXVTHZJsBy3kBnxK/jnRqe7FOYqh8i9GSOZtDFwBIOe+biX+aXugz5e
6bx52AShsd05M+0j1Qc5xl6UDQSDWEONpAOAUcbDmVO9XqftWAZfZ5IV5xXJ5i0MF9hTaUyUbsOw
CQaQ3EhJwAhM0iLuldvCoKU0sLGw1VOC2OOl263qQbLuyO0q1/Uu2UWvziZcaweTalIYJrpBfkC/
zX4r2Oxmk7vC6VdOW6C2HtVUNiJ1EorZ+BUM5Te9iiRuNKVrmxe4OERjkCJxThPVJnyW4QGQlgJI
DClihaYbvCIMtRbR2WOEcHvK/HcH0YBQMdsiEGCM0AI+nvhrXsyO9GnquiEAu/HOAPEdnCKkpux6
i7MIf1CPDCfdoTURBd7lxKqluUj7DOBA8T7DQLWNV9aLDcQXfUojqB4x2skfTNlXhAShRR5CCQvM
xqMDViZfa3RmhW4Iv8GTxMC7DVmA0/u+G1tk3KGNQZGekLfs7KJ52A4OxFqc7BXxzixv1gpwB4oX
SHZKYdEGZ8PqnR8cYP5J2wpHrFbUzMzSWXUDEvlGCZV6j4nnTDEo5uVZPeXgICBLNgt7pyOK5auO
AcGw4ctvN5f3kegrIegB1YZyZ7SvMSN8lE2COpAhA04PaP1W97WjgbPpjGw/mkMCI3z5gPtj00Cl
A4Ytw2Fj5bFWCUiHNNeYtw7jxkh7pssLwopOfcn5S6JUn2TG3rrgv+2ejZfsWUhik1+oFij+Mp6R
iNjTn6J9MDSfwYi9JSaVkCILB0j4GuySZbreXafEsbzejxHRUBYRSS5QKbeTmCICIplVA1MbuMxH
OCQHiagXb+/McTZ0xK1+1s+A6TiXngxcVSsbKvc9OZubirt0ZYlR55GdI56LsBe/ZjZBIQw6kUFA
0fIxhHBXT7tpMYfWGnxAGc0vT1h6yaISHLi6hiyHkI2o9zfMFr+JQKiXFt0ym7sIAou3nTY22p3C
7OH2gL5Ry0a2Bb4qAHGf9Afkjoys4zjcXmkYGElImM4N5b6QkwjJi4gtw0aEFyPeUnAh6Fq1u2zX
HIKxiAYA+m1nbCbrdIlNiflXCD43zR4IlyK62WONPApxDYKrsbkPn8XxlTCwHHEH5/5AewmG+Qbg
im9P6BW9YuAWo+vwI+TJ2lPZHnQEXUugHNaa9CGwIIBUxg90o27+7AxvfcyvKPmFWbgcK2tnsu1Q
6hBQxmo11t7wglDFYye8I7ZXRjh45oK2A4Ab+c/pohwzJArK1nWG9bEd4VcH9+T54Q46qAjvdRJD
4MpQVa/skwaes7fmMoHzpAlhdTkzRpUZGq7xjiDdVZ/KWbrgDJhZTHFhbN1a0gcBCQdsNx+JUG1/
sGrgtyYg/7iMmdEFbsOGayz4394SDIl4sM4ZXAlhihaMyRQ7DngrYRJ3IavBI3jlzQ3BVyLuPAgN
1uYK0x7AC8khLS5GsDRYNx1ssaqG9rSFJLuOszcF+wvqceF/0d4bJuoOwDdH1Uexa10yE4ds6jnC
+HBpJyzKanDwTveP8DmXekh9by8sPNSoNyE3W7Y5g+f79TNkkfyLMRrDSSOuoV5mTpX9VJAtibuJ
y964+yI0EkPwGBnjghpX2kERxPTTexI7u3GyhRpnxEA7w7t9+WSNsLVs8r2/deb3bUkxRSk1ipbi
LcbWNRJBnmALMR4HYkpIx7em6vy+UMdA5zVPE7LhhqmOLFqcNKhgaiQasISD5MBbi8wDsdFIn0Wz
ZgHohFmFgXlYsfbqGFXLwTgnO4cQD0QVB4vd54Ir7E5Ur4jeva5R9/OTYqrOCHfpdc90wpNs1YrJ
unwZNM4XLOadS68J2Dh01smb8YF0OT9CFL23qaAsQ0hiTodluqtxADLhHNuGDfYkHBBQ3ZcXlajh
kwSGdDvaCxrjmerG9BYmwA4WrPg1O9sLaVuKEGwF1F7u+/5ImwfvgE/sekt2JzbuCzbw7Vv3GtIx
YDWYiqu+ciDUBI8pII58jmQAyi93VKoIzJnaSEICZCHa9vqcQUUNyiXeBJRB+2pN7PXRWUUTyNR5
8eq/FE8pt0B+y1bRTDv4HyDxzRkVXMXWCmBDXMKGFsOjbIbbHUbn7iN6Y04g0XkSjigx8cBEUQ2e
65on+b7QhJpBuo6b68SD0yGs7K0EXQqXBh89GHVMlM5G16vAp1lQCgVxOr8rI1h939nBK5H8tv0V
2yKCzG7opwpR2Hr7bAwzqC7wr5GK+C4mnu2s3srDFCID5dbYw4gueIYTZZQlQu52gpBZbz8MZabd
plk4IjvV0bYtsTGM38RZ/ImgF/aGvpSkxk1FmcWLwtm2sUeOS7sl1KH3PXEnWISNibxEZbjASni4
6JR1HxD4G+FUKZkfxLE44ilRUN0BD5V3wVJ7y7v0a6wPSoUPkw+P2NUS43Wm+gLpR1/DriOhTgCs
ooRlZMHCGjQd6gGTlChjxJSUAXAwbyF5gjtI0m18ME+wPnSbbM3PvK5z7z3cxROhNMQUMtsiMkAv
K83vK//gn28jXBl4NIS5AOkAHS3TtTrh4fJhA/79r//9X//n/fYf/me2zi6dn6X/SutknYVpVf7n
vxVZ+/e/8v/+88nHf/7bNEzNNBxdc0xZlnVVlk1+/v76FKa++PX/FXSNaRnX+2WfnP3XaFoOUSxQ
PSpwZgOrGEv0keRRMVMCoag8wd1iu9dlx4zonkKem0th4PgEgjibOw97EdsQNd1CaNZh1zYmMera
W/5WQUeiUULDxXDfsfV2Z8jPZ8TomMQFSQrIOsV2gZJyLe8YE0FjnHGegmHjqqHX8z2SvvhDJIIM
F0B41rJxOBgpTtGuASkZXVQkx+Dmi4JQBRW99Lu03ncTDVZoffs0j/Kc6hC+2NnqJ4OgJkYo0yC/
q6do7r9Fi+9vqWZZX91SQ7Y1xTEU2zLFLf/tlqZF5l1jU7/sEXGQY/LOisZ2+64zP2Fx3zordaif
mmPKQYvNqpuiMkA6BNS0NAha49hYFRjcLyPtPVbd4kPFCDCLx0RQ51uOh3UzKwIm613Wxtx69l4Y
JBx9FMHQJvH2bFI9LzXm2T1T7V3Riif9APGgz6hv+rIhjOU1dR1rfI0mXTFi+zMJVUhdlD6Qjtp7
iLZ6XuxinhbRHK/KrBax/i9ZO3QQD3wG7/bhEg7RSUFCWu9MUTsVO52/0x4Uu8uLffDZxJg54/dH
KllmjKfXnvGK5ZD7pPJP2uPtyXjClJRBeKMsxmhMLtYdQIsUQNq7UTlqkOMsbNAh/CGDaCu/5ExA
Igw/pOO1t4xOeuJfzQ9/EoTI6kjTWqavEIrkzlKzr2/TywEsgvnE/Cs79RawmKko2qL7oKCnJrzv
m1e6jYbMHTfdtG/hcwl8628h2+bBp/msY2f0akbwebv6PVyr7wyMSBmVeVSP9Ns1RKYxqnf60WCX
zAnpzg/t8Xrk1x1iKdGhdrhrP9IDzBPDnlcaNRVJHkjpJ/FBAzEgnsffEXYMflAd4ez8tXFKX42z
uQqeglkG3j/JSZ7Nly1H6SJ9tkSIT7C05/o7GdU98eJ3IzTrRErVcwlB9YGyE3RiHC2ZhO5aC+mU
7f05iANigCUQAwzHK51UcSboodQ5VK9OrzkzfAXFuLVoIW830FQO8nHyBtbJrgSgIxsWZWGEU3ZL
5c2sdWz36jO7rjbFBdLeYREiAmH66SJcMtXxyViHK+cjP/KSg6jV9drb24gni0Gwk9h2L4sC+mAr
7cKYpBb25hI3H1H9YEHoQzDmGAz7PpqL6tihnS4YW8AJDHd/7J7isVVDywsXVX3W1B7So2MDet8M
PW3iKLMun7bZ5LrmFCt3mDonlAPP/gu3eAXNsItX369rReyE/+yUtiUbmq3buqqopmLqiuz8uaxV
1bq03bUk9iN2+jY1Wuq/quqmMhnZtsjvJwvxAK9gukjRNPP/3DnWNfmUG9fe959E/XOD+euTKPKf
n0S3CyPWPT+fS8gxJorMMDspmWU28J5SmaQrXgatUc/MlMmoKdW7g51FY0MxaLwuG7DtK1VBWaPr
NlBy2CK3xUtmN9R/6Y0pWvznkQ9xxIzl6PP7j67o399ERf3zo6cR49rTNghWZrLMGXHQ+Ucl6gZZ
jbcN3/pNC2eXC7PASXqG9SiitZydrvHu+0/x9ZO0TN02HFnVdXF/f9ugtcy2pLsfhnMfDKXmHW/g
TS9kUbdl//sr/XoUf780/1zK/vNS18u1bWRDDjF2Dakqr7jC4oHH0KEr7CZmBYKloQG/v6j4O/+6
pqPItm6Yumwrxp/X9G5J7UexjfvGW19FgBvY4+2pvu5khiP/dC9V8bI9Xs1QFIvyQbZkx3r4hlZm
WuWlrALRR5OY67dPQaH3ZHPmh+NAAdCNDPxzo9t9XDVPKcI1NgG/2FxRjWfaZ5uR2o9AdvP9LVDF
e/TXp9IMy1BVVXMM7eEM1i4dv+1djWVXkiQNt6yDKdSfYOC16yVM4QiRv6dUsMkmaqgFNXKQjRMf
SNPo0gKO2KQ7WPnc4encpY+figRF+erz6aZsyopu6KYl1slvr6DdyXezU6vLvKLNuJPnG59ygODw
EN1O6p0ot7Tft27u93dFF0/+r7vy21Uf3gyzzG+2VoMIhvTdWDEsUMobVr8rQFqRD+6YJlMbwadC
7YVB/JLqo9LociL+BccW9ou0XZs1QQH3DinW0vaftAuzF6F0Kc80IBATsTWHeFF4Oxvq9XJb1lU2
VskrvxEsoCJYSjLYZwXHNs71CPSOmpx3QM9Dkgg1b8606H3WJgNDItahzX9ajl++FrqjO6aiOKrj
PFS7euFnWqAk6LejbZCvsrvbALKY9aZFotmDj4SaaBcxXcv3d/6rHce0Nd1xZMd2NOthx27bi60r
sRfPJURREn1EsSjSqdccvr+M8tXSN23T0QzZUi3LePh+Tlr7QR5dnWVcvhpAPX1onrad+OrMI+Az
24fWuDSGEVEG2dF7S8OzRPdalb3AD3/4xl/uC6ZjqTq3WVftx4/Cnfazu9GE86x6bSKvf29RcXOW
B8XU10n8SzFLVWff2FapA81J/YmTyN94LNFxWG+qBM2+eesX7Q/1+a/t73ER/P7BHnZ/JS+6LAhl
aXm/jVL/qbuPbfx+zli5z41smpUrJZw4wGe4IJuZpm+7++D7p6R99ZQsRddV1TY13TQfPoF9TZUg
v5cA4NdJ7q1sOjlpWDD6mnDdbFjns/w+4l+STbVzaMTUaXCfdYC++op93Kj1gdPSqfvweRXEvTkD
F84tRucONXt+YZik/XS5jipCScndbSehvZGiN23XWaPvv4cpKp7HO8kDtjTZsnXHsh422fvdb9T8
KvsrtTsp2qevLALySME7g5EQnjLIiwHUXYrogA4kW3bRNMxnrU3AvL8ybLhnHJfqWJOXQfykFNPr
rX9hgBNiD2CcUCO9oJn6twnkZRqN79mytCc1OWHtCHVphf6FNBvCNrHDhxPpOtKiTUQupLOo41MY
n6SAdW3QhOL4LA9p34xWvrmQgBQU0naXHZIH9T5SLYj32f0+huov9ZVJ+iVtLB1lNPzhXn11q+i0
TW6XItMV/rnf+x11j+zk4VxOpmbCyKfLNLNOQfL0/WX0v18tXdY01TJNQ5cNx344jWUniVNVCuxl
cdsqTsXanpSMcraOnjzWHBSmzKEeXoEUqjeVpk5l6HIyzbpFVxwyg7o9nDOEufDerqT+mBPVx/e9
MG1aUHX3UjPXspo2mF4JsaXnKndGPKnwe6oOVNxcyQ9lOyrUjZP1JX9aqrSXiGehZhHzNj+UcPrf
ZQdf1LJ0TYAWumU9VOOy0QZtKOcg0dVrh4qgMU8XE7obmUB4lUd5Lu19xpjj3SU111n6jgaDY9F5
2TiS9GDSXQhkvaWTuCLKpsZQh3kZEKwkxP4ySsidCDAhecnW1ZpwpcT3helD6qr1JND9vckU0Ihs
O/6eWLd6kX53kRYG/vWHneLvBcaXtHVNNhWdOu6xkmuKmyWZlRnM/fpVVzces9zazU1bNPFUSaZd
c/7+7fny5XFs6lFZ5wSRRdHyW1GSO1mqXO9pOLeqaWXAzN5cs2KU7D5mrNn1hxWh/V0C6Yqtyoau
qRzGvLR/Xu0ie7UT3fV6dzw0I6ZE70QaPDqM3tuT1JvsXgZMg9EQKB7z/ny76fpbaKrvv+8XG7Eu
ruxoskYvoNsPG1h39622MPkIp2j1hPad6PVoRNjOvbf2e73XtjdekskQ9AYI79BhbQImKvffg0Fv
r0VYYsY/HN9fbKji81iaaWqibJUfdok6iu43w2hrJLU2OxgKUVfUn8qgdpY1CS38++A2wdNN9sbZ
dJOlfB+LnJV2rz3fkHNfGVFNgNmzrPUuZ6Kqh6jd39OlSryvg1PVQPMYkAVIziNEqAjQDAdi2opE
yq89Ixhih4C3wyaxsU7pAdMugcU47crVUvBpQrD5/f1XZPGM/zxB/vzCD9tVmvmKmZpFtYwmpiv4
69msHXYIHD2ymyhQkVKSTTRAiwQ8ziBOd3XMeqfdbsRwpwxy8bTjzxZGb3EfrJgKiQ5ltVi1LtJP
HiMarZ6ztCexS6AxQjUy6EQo8KU3f771iR59nyv4+oV1sEWwQRgw5FUH73WZ6iN51Aw7EhQoCkmQ
9FcAtON2pmO+yX54Cb/AFbgHFAOardJEGY9HQ9QVshPf08tcrxAXPmu+1qssl3NCbUqCC1bh3e8r
cta/Wuy09qR4cqr3ljA6LBjfPw7t7/ZAp1xTbI2yRNMs86E9sK+lmZthFLPd4J6GRPArDuOSajy1
FrlNx1TdzvekGprausNZFmRezwFLShuIoFyfpcn5Rp/VSJ5r4yY0EmadXYcx5IWUvRYV/YAhDRW+
Vd907KmVjiwgBkOKZhcUOS31SxEQUxTHP9xhsWoeXjLVMNlC6QN1ENmHl0yJ8syqYsuZ4QBI9E2R
YNTp2URjafvvb+Av9OLvKzmGbQj496+uTg91P0uCazRXGFKgfVK/FOY0Vs/ByLOGhuyGF+z3sNjK
D3vpFzWtzlf8nws/bmRFY4dN7Me/du7Wbnts4CFhXmweEdO1y42HAPGGpFSDswdMS42paX76av5D
ba1+9QaZ3GOLFoQixHjY0+VAvmqWWgdEBhXjxEeO02C5KEdVNwv95w47ezkmgswmj/OypiVJ6+c6
Glrai1W/cuha3UoKt3efkaIhvskQO2pCFuyPfaB44o/PiQ8n67Ztc9RZDy96FVdeFzgt0bIEvMVM
iAnJeBlfL2Xf9JfZTxCJIo6Rvy5nqpph2jKcgPawrbc3P6qMNrNFvR9bx8g6N86Eu5Lmg/Ckh4M7
QRtSTAZE6Zo/MTxflBAqxaDliHbQohXjs/12pqf+PTHzit0Foa8fwjJLhD5WC6k+t9jDbbWaoNf+
YRl8UZv9cc2H2xvfrEsRN9FlTqwU+9i95MRpp0ntyugtws+uLJCA7r+/qGl+eZP/+aLi5799US+J
40iWLsTCVUxZMCcUdDftnOIIbl6zmOBIiUA9/GVWOtBltzQXHdoKu8CFnj1fYDEazeo1kC1+yWQS
f9nJC+1ezCTzkOvnWltYBIG19GCKMfa9uR0tL+FERhgVoN1Kkmp0Z7Cbj04GnpqAYLit8OLeiucE
ZiLOb3sjQ2UgJ2P2gzRtR+3FeLHavRlrUyBXmDVrYLcKSB1jwZE0a1hIQrVGhVUtTC7cAdA0N27k
JxupTYSFBz/0/f37aklw/CiGaii6YjxiolejkS9ec4vn4uZom84/hySWOXsv2ST1+ftrfblPWrJm
2ADqvJPGAxxS15nqq2aJeFd1M0bwRcxZCq6nBhiq484Rd1ajeOOBBLk5FlD7D9f/ovTkrP3n+g91
X+DbpV/HHHRhiTsMR2lNPjlOSiYhUlc7DWLPbgoIEUXL76/81VFk6Qo1PV0Lp/5D1yIZRnoJ6xI9
VkqeeOnyjYMcVwKCR3/6/aW+3HUsw1BUW3YMg/78zwVRV9fiUhe6vWzyDSnDVb4SmEIwbpla4i0S
PIMUE+kgonP5f+92dfX3Sz+cuJERSlLtAHdd/KdU2ic3Fzinx5r7/it+1QRyHbAlXebAsX8xsb+t
+Xt0T6TcU8mRuNnbrogPPlhWQ5+r+uZI6yJQlOcSQ18m2T09kuntgBlLTG+5pLkJqd5Vdm5K6pBO
URFK9iStY+6yzzj4k4wNRb9GeFhfneJTzzehGbpRywQm+G7baldGfA5UcugQnWrWKGzQ7/v2QPPI
mr1Ui5jf+v7L/tqpH0+R37/sw01tVU9mD6NDBzL1OBpDS7jocMwUU9D+idGS0RPJi1RGCl+6MQQ5
WxCbl+zF55sNyefs2xTbBJQ9ay6vXnO7HSjGws7PejqsGB1WSYukAi7niEiNeJ5LQf9SMAbDIxSf
oylFtnUN+57tVvG4o0noZr6BrUsWmYMLZmaAAwxaxe1ADhLUg5f6mO/YThqxKTLZoHDGeVOsOmVc
JDskAgbsQJmZB0/9sJKJbTPXALpYa55ib6LnyeLWnTimYgtT6V3kZ342jjrM6o3JvJk7AVVxIQ8D
4V+J/WUuYJVTANyRtceofU1fs5vy7Ocoaeqpp3+qjTqJPB0b8VWcPbrm/vB0vjh9LNO2LUVAvPJj
RXGp8VJIQQGlqY26Zg/OBY5VmZsowUDu4Zj+ieT5gkljjf12xYfzTi5qRc8K2wLKnijRXMblSzZG
vDL0lRq5FrER95HfuuCBuDrAY77/vr+687/ext8u/7CTZZ4mhXGSWcuO4RbxvLLGmr+ngXADrDt+
NAHbi+2hHL0BqEbZWr6vveuiuq8yf1hHy2t8KOtVS7bLfdyWE7ucXHFC1wJt8pQBOXjd7eMeufV1
+/3HVr/c+f/52PYDxGGo1yi2NHym9AI1/e2FqIGCpo8l6/kYQXQU3AqG03Il17tWwpbyzHEkrDZX
mHc5R/DECvebzu0AlFrvh0X+BV/IU6VQQ5GjiX3t4WTiVba8UrRgecHeMoxY44bmqupAw1i8RTNa
1+UP5dqXZ5LlKBzEiqrLv0ij3zbR5KZdldCSg3labFjmhbmxpDViq1L/YY18WWLYsOec+1TDj/e+
NPU8q5J7MGefuSHmBW/j/NOMHcV0T778cDj8ktn89YZC8nAlGaDwF9jy2/eyb0F6T64KEziKaZx7
ZCG8ZtG4YZyYvbtKMz16KaSJViFKkvfZddYVH1q5ozTpXVIybHFLde1CjmYyubNMGTOfwJuTauVh
DLqlU61exzmTHzA92Ac5nMndqLIGsXdWUQyig3BcPd3rrWvFM0XdBdamQhmVunqzviGlCNeXdCpl
H9GrvijMcS0jcFGIULoevPrsOc8BR1jQ7rwaRDXoOcnr96vg69LAcSwHgtQAfXhYvHcjirVrZXlL
xdqn9dFhM26tYGWQwYC8155enRcDeaKejS3pcPc//z8ub4OCy7TIpqPaD5c3yhIysVWtJc9Dtpcd
90We4NBQ9cF/M8VqNMfxpWPOM35aYOLvfnwrbEUzULzBkVm/aKvf3oqqjuK6MWTS85191Z7h4ooL
o2/Dg0N6i+TaGq51ZeNZyDtgATsmLOrNyODsh6yLKe2VK1W7Pfz+jvz0oR7aZp8H0jSRnrCNujXx
kkU/wY2lvqZYT8OpfP1hIX75/G0FEsyAjzBl+6FBC/2LVbRFwgO4DEKsdg6RrlMUZry58PSd75bh
kIG2KVPIov9L2nkut42s6/qKUIUc/jJKFEmLkinb+oOSxxJyzrj687RWnT0UjEPWXqdqsj1qoNHh
C2+49QHmjpvLsSf3VuuVMeEK6iBATjTlUU9XZbex7+NgUyBc7SOQAAkEUk/s3yf5PdFpUR9N9f76
hM80SulJUgBQFJokFCwmM64Eva3avYouWvmkgGS04Av38CfXHLpUSIICDSz3g5bkGFBDVWkN31Ex
sarXVZHf+Phzx+Llo0wmZEj7xJQcxTwCnpSxqYOWQCGT3CSGZ/n9xnuL++Ov5X/x3uLrXCz/zhqV
RI8i81iUSAaCCTTp31D+MD1ofoi2OL9qa2NBmi1H5DLMZnWzGjL7/TmTdW45MFP2ZObr3nDcMuwQ
UnDOZSfSP4JwMz20t5KQ2buUnrsikh/Nsp1Jlmn3rTV0vlcevewllqgho85GC8Vo3huXjqkMSj/H
g+nG6Ta7lykpOQqwDlM1J6OGXZ5Vga+aR2SmiARjvBicXzZ6kOYDX7Ryft34onPFFlvXdTrJiqH9
dX3nXqSSGlD6y5ST/7l+A7iuHGUcHi4ygtkbScKNMWdX0cWYkyWrRl2b9CkAKtt3ETo/5/a7A6ga
KRPpndOzVA6Dv23Z2hqKIcaNi3028qVbY1mKppnEE5NEyFW0yDP90TkalK4MD0BpAJEUsyTpIQ9+
MNu58qYJcPhoo3X9T5UhwN38V9P+70NMER06kqFlkFaOCPh1dNtJe+jCILoFMaEJICMvuT2vT/vs
QXEx5GTnqGUhOX7AkJoL5LEkQBl3SrPRQ2hnwxshzfXhZqs0tsHRZGmKbOrOJFbWNL3W4SxjQUQL
ST2pdCT8XWfIa2ASownGC8C99ep0p9tbd3aBCUy6JgOSoCb19ZhygkxN5SY2j7YBQG9LPU4Lv1G8
rk3UHR5aXJyjdY40PP6BxvL6a8+dT8RFtiFTO3EUe7J/3VaVzDxvPgMEyzq1iMkV5WEMX4rhVqF0
NhvhEuYtabvQHZt80dbVYytAaHEfKffp0OwU9RzQbFfH9DDSenEQpo/I6scMaAiJt/dWAaaWUbdX
23E5wCURTSCRskfDb119I2y7PhdzK+7y+cRnurgtekmKjShJ3WPdP9Sc1QTFxIicZMifedTMro8m
To3J3aRRFKP3I1OysqZbil/LXbuJsr1ZvAxwzq0TfXb5VpN7dhQNtgOrS6XrOzk9kqTyJdMHxkud
OJeSlZXtJNAM6XAjQ56ZO9rK/44j7omLudPtqk8NLcTFWd7q6kGFXYvOznAeYEn9vj5x4kf9NXFs
RyJ52AbqtME1ymUr1X6X7j31XmqeZfVQwE/zTl11coL3cLzxZjM7hDczKbdRuVWMadUtbEqvaZQo
3EvVugl2afuSK4fOPhndjYHmbnC2hmbpgOYs0VD7OodFnOQVxbtoz/Hjy09+8KvNpM2YrYkXgl6/
75qXG+HpDGxN1wQcgSIt0FHdmHy22mjSwWprgDrZS9dp+1x5SaVXFXm6GD601RcR2H//ziqDu66H
9lbCgC36txF2WdQ5K9HbANk3etqLQ/B+E7w2t3ovHs+cnMmS1jtD6NS0tfVm3brYAaPeU8g/O9fZ
AHHZeixnHWOE3kNKsxwPmfHCxSDH8caEmw9J6EbwqogBp2sPRLzKdJmOw9++fqKoiQo5YlcfLTg2
vcUBgX6F9EC5LYkhDEJYwBwQM7/wf39Ma5fj6l/H9bqBgE8Cq6JTkxVj5uueUJ2Ih6P6f7+9Loea
XEZmJptN3tjhvpcR/CiX95H07sJdYdW7y4iy0PXh5u5djeDRBoClqESuk1dTgtJUMr1BJA7kn3eW
IT0l4PEtRDmag+hPlMgFyMhtQavpvY8bo8/EkxqbWgGkyoliTuPX0tbNvh79YE8HTGp3RXmWwxfC
SSX9qINd70HZuLnPZxfRxZiTVW1XjtulFCX2kiCjBGu1flUgqnDhZkDLKsii7gfd+tq+8WUN8en+
Wr0XA08u4ExPcl8xomjfm7+roV9q7oETTVKpDGrnvN2Jfd+F74n1aMcBzmL3WuygcoORTt5uRJcv
MX5U8s/aQEAgfSsQ8DWGeBk40mowIeEIW3Zc23sF1SIJzRNKeU0yHDu4T21iLXUgch7tn9zZgQ5e
tDTuBRugQVeIXkmZAQJZ8vKGjxlcciKez7MfWv7OTKQ5hGmjuvcG7CtNRMdoEt5YB5+9qGtzM1n2
XqJ4oZz2ARD1Ypkn0roe9LU9HmAXLDiPTQt2njHsOw1BshRKcvYWArZUEJC25BBk4TdU+5sGIeRq
q9Z0EugIcEnECL1SgDfldFUwPSQtjnRugN97DS65yO+P1cnn5Ajyj6KzUP2CuimjeejBSDIPRvKm
Nm82kjxZLUF2QSyWoQe7vP+Z+PEdrQ8tcHdBCe8LA5021jTwDigxWGeFshbfVLQo/OYUc1Qr0I1d
OoA+QAR7ZWBZEdfrukUMJ08/UauyEt8n3lubgJyCB59S9UvQ7ZN2XoD8I1o2w0p9pF5ghG8g5ZpY
Xdc4ZWMiLGfbGCk+iR/bo+TmH80Wf3hwsG7lLL3+lHjGvlVBY1Vbtvkir51VmyAE3L+b7HtoEU9D
1G60DP3NzFnzCB3VQ4sZg2Wk0bEk5DaH33lo/2NRu6Zb0hSnIWh3dGzFP0nauWJqh6w/urmDfEu+
MQ10tnCEDBDlMQBhS9HOKkoMKrMfFouQPq8/nhXP28dmtjWxxUGfS4JN3OjIVSRICBr+iqLkU+Cd
R5kKp2GuAZpvry85bfboMWUDQLFM+WV6uaWtpjcNxMm9lp8U78VH1kvuXlraUXofIaNlrlRvQEBo
XcnsN7NYVfArQ56ft3ZtJC9YgupHGq2tBDsX87Vqaenj/FC/xuU7G6nEha7YdUzJzVbkHIpLgxbG
gzs2FDF1EjekhJJ+5jmIRtsHczi42UuZLFv7LkSbEU8X3LwQl6p++v7G0uEoFgc+YqLfSo3nZ9Ai
Nafl65ifgMeLoNPNusJtbRlaCVIeWPdxLDBdLH+Q9XBvRvq9Y/BfRJ/Qf0DSUGyniTBJmLIi97LO
1b1vvvbUEgB01NobRJjce5f9KKHbcjMTno86aJJQwyQShcL89fbPZEm1u5Gih6uclAzWpPRLyhFV
h3mnqKdnG+ZwrSWbjq7J9TU6F/sqtgKIzDYU7a/KaUzTxmh7m8/cPauoSXCkxOVzneysLFtfH8qY
H0unRGsLUIY5uZykKJZHT7LIDvNymUXvhXKwqQurJn5gqKQ18GyGs+YDpAOCQhJomO9DSopGKaZL
j6Z1YuHbQbgx3fsqRbMO8xHJe3PLDzNoNnFb3rWIsqVEtVrQLqUcFfDhLKFsp0cgSjXjEPjVaUSH
yGblSHSNRQ8/89pNa3vrpHU2Vfi7cdU7Hy0ALUSKeggXZhm8JXmCYCp+bsFad18lS1+AXlz3lfas
tQcXjPb1aaIiMHeJs/xM2RJ5wpTUU6tjrqVhTUUxRLCk1E41ZtHDr66Huut/yP1bH58s955bfV3h
WifpH5WjrUnLcvSQwcitRZrPnesLTi7XsUCDJF517ydcXtJ7FuFKEllbyx/vPF96aagNR7i/FXyL
NEI5voDRoILaKY1g1zX4utnRw6AiPInYiWQgXZsq97Hpo0Pi/1Ogs9nFCIQhdFQN1bJC1c+oXIFW
6jp7ZRI5hFxDDTKW1qBv26Rdx3z9xq8XDohzr+9Wcpd9V5EIcFtoI4jkJUgXym9Nrv2JFWcZZjtO
c88GBj8USzU9xeovH3n+hgtrdPU7a3wwl63Cv8CuVUMy+007+mD00LhMTpFsfu97NpEGAhlQ1Bh5
gI/OAxoNyARsu2pcxtahLw4NeZjRsrY6EAV1Dwfj0THPHkYDcHlxoh4wXQw+TCt9L3pgTPaLwUUn
t/XGBxNmQ0yV3PZQeO69ZQi7tk2FZs6bNf50HmtvXTsHD6AzguR9YS+0aM8fHtx2V4Wymr1R5ezB
WiU2nOxmQFkQo+QUYhGfzwRyKoVoPEbvnkVZpDy5pYxr6E7n+wzVe6oJPjqYn5j/V4bxyUURSo9x
8L37FeDum7gddhEor3efyHeAmoH5LhFqNCO2hoDFPOul95wVhyoMDm98F/Eav7+s0FIfyLZfNOVF
9faOfyfovwPyZn7zFsv/6AhzmVRndSTSfqrw54f4nPOgEtqd4n821IMZqXcezjCGui6M95Tb18HE
z5e35UhfLkUkA9nOzNoIQJheHcPwrRUKBz2RjPVSZDg5Cbidei7NftVKJ93K78FMjE27VeU/EJHF
GsqaLUF8wIso8kcvVdsEOLH31vvawtS+ebW+tCRYUc5hzAml3IPsFY9jhlKe+ajVODaaErKczU+z
ZFAJgDiYXhOfosFeyVQicy28j9hPAetNCw4mFr85tEsRowzOQ0wM331U2LnpI24CvJ9O/NaqP1T8
5dVyJyasS1HaUlemhf5zs7e1Yvk5OUByZP294bhyCT4rHHgyHHKlHZBohOP3Gl1xVgbA0tF6BFCS
2X98pGwt6X3U3wmyfBXH4+GMYrca7RBaMpXiPY9x2cX5UMMV2rxRt5iDwSL+AODYpMNo/9VfNbJG
TzXLgRPTSM2yD/pd63FA+0V07zeLyvAeNRYri8i3UKpGYLpjn1m6jGjn6RjTBg3tHu1oCW0f1lWY
bT08UwDorTLT/DZYp4p77vopqszVkP59ZPXzkL2IHPQhDAbVClKR9pGBhR5m4ulTiQrbQNZLf1Rx
8gcf42d1rcm0zTe2h4yg5W3EGpBaoleoM2l3uvFYc3egCl9Kpn8PUWRaEyx7RQqKMfgPqtNM1jZu
sOYj8V4WcacU3YOmHhLfQbOVuky48qpnoNcNO5RlCYbh+tPMlfSI7cjKBYZBcyYXsldo8P8LP9y7
6YviHnxyr+YgqcDJlIMGqev6aLOvrhBOQuOGjTOFS4yDpA+qYgZ7Mh6rZXmvAdHqznmwb7zWbM1L
FLsg40A+gcz9NZoyndwKe72J9kOF/6b0KxjPOUG/yJwK1AtUEPsKHix9rH8nCaUZtSS47jiCe863
qvYJJhDgzVBMDqz1SLni+kTMYY0+i3H/9/km866MStDWGc+n+G8y1khcTn2z69P4PQ7MU+lHzwm0
LzPFjKf56NNk3xpoIdcc5fFGUb6XFuLtOJCw84sM7yFqDIWDaU8a/kA5zMzdu6LF67xFjKZ/z2iD
D1zQIry62TibXUAgUhxReJbVKRDc1f1kLLwShbP0hRSanNOwTrp/VPL3m191NkZW4Y4RH9v8Zdq+
KZPG8BWH5gLHuVave5CKhI8L8k8K0Yb0OHDm9MW5T9+uf67Zqi2wAt0C8S76GpPPZamDL3eBxsKF
WleKjNddDupL4KHtRNzUZbgHdqcsUP6bDXMx7qQUOSp53Deg8PYmXHaCZQj1XmitCZJvwt/myrCq
YHPblNuhEUyyvcyTSz0e+ZCdTF3mKQblp7ZbXHWvT+XsEfDvMNPUKg/GnoARqjJNxsBrNjZdrwid
OmMT+3fXh5o7/1V0EnRWDNmNM5k8qVCVWrFC6qkANt0zfCOgodSr3M+I4eZRaogzZVpduhxvUuQE
Oh+a9jAE+xyRx/5AyQYx6dccZWttr5fnKEMNKI9XVK4fWvRWAIIvfSwM6ZZtZMA5TRStushajH6z
b5p4ZYLVF+jWrq4+Q4aach3ERZQpcMVyKNTF3akMH2AEAP2McSARRSWKBUbylDnaIjRXg+uu9NZb
dlweoVQQpL4Y1KF695+hfhzqYyPJlCfxJZRv7JfZj3wx85NcNvUzgzbbGO6LZO1j4pJ6AhYXOcmq
Sm7VB2YPIMO0bJkEw1I+MXMXt/xomG3p1Egs6uEOYZplnuIvNyq7KpEeJPWsdMm4LqJ47QB6IpZK
9RTx7hRN2e4o3j3DTlxCsLC4yZwSL/nXcjBl7jO2FXiNyYaqk1xx0oiq82c3s3tzEDFEoRA1nY4o
VfXx2FMOaMEMCfri5TYdtgk3/s1lOX8VmqKaQS9Npb7w9SpsXLke8xZ0ChubQ5NSYU6EGFqoY6pb
y/ludenGIZQbtBel3nuwWnAhJ66n0gFcjfqm7P2SrebGyWaL3fD39Pz7WOK7Xnw3b1DTPorV4oj1
AxZoCIRhayffpd+Nn7W/tqp17a8Ub0tKJ0mH4a16S+8DCN9IbWP8m27i4s5Jvg9Yk6iIyC4HdJFB
EOD+Br2yQZg5d9YdBiPGI6p21qI81CcFiwR08VQ04JCgQmz+IJ3wgkEWGtPWpfWRv4RP9iL4bj4b
r8MfgxR6yfW8RQY0W6AfJdEZQysanebn9FQgCoySLkLB4DVQiUfBFwev68cXDLO5KUKkSdUVGPZQ
Wb5OUVvFPe1jOAea8kfKiV6xN66s72Hqf2vhXWkIpcG9XIz1s6lDA/JXCY9kakstwS9KWgzW0Tf3
Vun8HHWSOHlddz9FHbqp4zunSn7Y6muhFmsNnVtREEU7RvRBRLuvz7ANUtauRWkVegFZhxoB+pbQ
2AKgHupnwd4Z7X4Fi0jFHSSJ3jNy4mzgH1OUcQnvFX3plfkRXKzIWl0q5Zmp/0zy/qlE+E8aUGoT
eRVsIOIvITJFCphX7l1Snkr7UWjUQMnbpP4HSxGalYLILaUAkQzDFAdouYnRQPU58WBoaiRDFrEa
P8aXX8n8sGJ/j4HGF36ByG2GHHx1gJ2zCFPI86aMghwqL+UqaJEGD421ZNwPkr8x6scGv4J6m/He
ndKvYafSLOHkGuwAU5BVG+MwE/zs/5PrELpSvCaZNqu15R1CjVAeLXv7VJSIiXanuGwsxKnWCKMk
aDvDE5Xl8CPun1JtXDuE2KLKlFNL8rwzwYPPq5ErVcGb6p1F7yRQ33xUJK0ajQMuYzzdm1Z/7RoK
PJwTufTkJfheNs3aClCpz8JNW7SrYBy3FuJkSOEUDSKs+tmjLjB49cqkpKNXZ42L0DhY/Muo6ptW
eR3bg6n+M6SIVGWLkuxT6bBFGN5vLOa5Mi65zv+s5cllrI4Sykk6VwL8KHAXAnYDgYAmHEgU8nei
b8GtvTHo7N2AiIfQxrEt4JFfN1CuqdrQJglt/QRiEBwLYmyAC//JO3zKN1WMeh/ZVXFKUtTN/oxE
z3wL++ChfEY2cP15DPGSf515/z7Pp37AxZknWeHQRgPZVoPPPH0LCdnROP/WsuW6LtmrwQ8J4g2a
RYuofLKQraAWK2OJSOwfIxVZw/e2fnELLrVRuQ/QP9bjh0BGPt44WmkJe4SSEd4UFT+Ult0greIO
U2HvaA2/KocOX72vPP9BFlaUZrcJKDzACNNr3KCwq6HEXR/EojE87OAw4fb9pTiJ+22SoDqOyM5t
QMnsqgAbo6lU2qEITNK0pkpSvVSALkcY2Kod5jT6S6g8msg6Zlp0tq12m9Uw+VsElp3DEFJ363H7
aZIVOFaZtpqBml9+sDq2e7oxhmbDf3dgISIU2HPd5e+dSdiX7DzqXqJep1O9IUpYhOPZNs8cNp6G
eGphAbbL17oeLNXW3Ridc27wEhINNkxemocQGs4WF9Fv6Xhvx5CCFugr3SfikNK29UjpD0IfUQQk
LUwH6+rOw0K4eWnrFWrEOKAhgO1S+JJE7y6CypWfdKd5rTAZcHNuteYspU9SID1oTvdNV6r7fsxf
ry+92YgMih50XROlP12d7IRQUaSsiv19oJ7KAk+PoYZahT69ue7dGxfXbNx9MdZkqw9eKifjKBg0
KDGMBgi3A2eo6JyICJW0lSPn+tvN4gtU0DsyZA8gUFP8jm+0Zel5hX1MEbhOLMzh10X7S+UALz8G
dU+/tq9efeQhotN/MzKoBtpk/EkK/HViA2Wsi1xq7aPirZE8ar0H4BRBd8c1YlFkT1bcsLCVqltg
kRk5OIpHjk5m5EA4Vad4wtjoatn2Hf+bnyFLjHmQaSOsjri3bXn3kQPkXHs3rIOqqSz8c4jMdp1k
d23yrAR/XKNel+j65kgLG1z89qqtDCogyX+Bt9RIvtAjRL/LIPz8OjudUg1FFlb2kamBI65SFi64
q917Awk1/9hhL9q/JiNU1e779Q8ztwgBWtnUtGTKbJ/c6ouj1k8aOaxaFmFpnxPR6aGIT4uEowCs
AVgrISRwfUR97jC7HFLswYsh7T7xuySAgg9/TErQFnrM028A/yJlW7vBQrefFftNy74jzwW015FQ
OcnyN8/Za/WxN3Zt9th1z4b5PUPPHGkz60dVvkXdc4QffFNTJ0drUXk05HuPiGX4FlWrQn4erFep
/nZzWX+WbaY3Fb1ASr7MIKfGZA8rmp6HoVPRgFIofOvVfQCCoALVjsaliQeQ6yyHFjWTZAdvXEtR
4cxwg8i3Te5sBAsdOm7s7UesrpK0fGhRLKRmMcZQH6irth5SthwFjc5WMaqlBbEzYdv0pr/q7BwB
pqPUa3eh5u784J/W6W98qTmyiAYkDqaQTcrI+vj6pTiU7K7IdFqeKHKxFZRHFZnxbwk0MUywsHlc
V9yIeIBaT9fXyM2RJ8lYFpZygn4gKs2F4Kby0nC1s/LDrV4H0G/Rrurgqp898G43QV//j8E/IcCa
IFBPPipqAq4VK2koODmZAhl1752go1rFg7sZ5YNOneFdodypdrcmfK40AgRLgI8/R568ttVrrdGV
LrYieOspPXIGWrHq5QP0AeRUmubFcF+BQmVydGvkuRDwcuTJphxVYkO5CiXBXajVvYphDzpfeoSw
nLKHIjREDw2BaObB+FV+dGBWAlB/jl2t1KRbd8bbTQTy7MmkAGGiZKFbf2mZKhESAmY70v+zsR5J
n4RohaaVS85DSpitJJpf7vbGuptLJbWLQScfQKcM0rs1pFrq/La6VdMPlTg4e6todYj+Y4UfCR5B
R939JrUH6V60Puxc2tx4jNl314nGuQwE7H/yNeLei1ueIvgWiWJNhVPAnyp7F0JlMmUYCQ1tFxtp
r9iC/xTPJByXq0MPxsPu7PuqRJ89UZZtZtx4sDnYOoXCfx9skilEXefXjebF+zwjRaBjXuneMlRS
9skpAI7j9OFGxgknA50OqImwj9rOi0dtyxh+uUR+jtEvVStZkUdo1TmjIXtj6ubKSahtguBHFUfg
eb+eWVHjo90mgw5FOM1vyl0Q4UmWo3INWkww48E9geLZSxi6uGejSO7LASgep6wMq/f6s4iv9Nfl
YKjEHSidwdCZRO1qObRjNejhPsuOKIe47ker4D9xj5LH9YFmC/7axUiTg7ronCGR4lSgKMVZSeJm
08w16ANzWlKliMA1pIZ3LOOn6yPPpmomsRVoHMSj5L8Qq5laNYGRoXKcm892Fu1q96AmcGF25qoj
LUcgu4/eXPrdTvOj7bZKuy3QKmsQo0jfAhXJf6QTBLjRWinByTBJO8ZXV+9XoqQb1kj5x+06dWGV
U/jIhJI/BEU3gRrB1eog2hDk7TIeTlb6qy00kAs7IZBF1RcsmB+N9x2eHBYOyAidJg0UPwUFzfKO
vprEz9LTWzt39pMTSykghKDoT2X7WGimPkgSmbRzIIk242JtIowvW/+pHV2f/NlwHu0LjX4LQ9Ga
/LrWyz6KNNc2gCezGSlH0FLiNBDVntA6MY84PH5uSnp0MszC/8/R1a+jG52cWsnofipPUSPTg3cH
rIxCaxsWAqAEg5fnVAJ9F0s3zun5af73xSc3dJiHOFe2Wbq37K0anHhb1o8qH1UgJTfecvZGuJjj
ydYq46gyEeqhFtHmK3AyBjojebGTYXpVzSuYe/ib9yRrVl7ciSsqS06SHq49KmIp837jaWZPt4un
Eb9+ETsXreMbOonUscrKVVH/thL8ObiISy4Jozcf+uq5j1ANUlBcgKcgFLcNAToEa6DHNx7m1syI
X794FkN1wSnEFMzpzWZuijhS/QDqCDLt9ZeeuwyFXiQRKIxleCdfx8mszrD6nOoU1aDQ3SgIBjei
aaEfONm8wdw0Y3PjnpttZF6OOVnbRabQyTRE/Ok+S8Em7zCeFztMUc+gf3Q52gUmTnfhn+uvOheF
IedG3cEB/a9Mu35FMcpe6SKiRovYy99Mo3sSVAMFrBc1l876b7qMqH2ykXhZ5IImi5veQlIFUJWE
ah2RrhwdBTJFPXCGXn+xOeYmLWGSJFtGhw9Mw9ePGChlrsaS4h6rclP25C/JDzX4E3AlaiMpxH0E
9KcQcW7t7UoshDpnff0J5o6Miwf4/OIXq7UsdDfyPZoEqONVGvfFocOWk+LizXc1xaxN7/3LoSan
U9LZTij3AdU6hGEXz24QrlvnvVEQoKy6h6F7EgdDlGZ3RJh1h62VWizoMxS0EIwWm1S1vnPaPwpP
aL4Gpb7NKgm9RGcFCmWl48Ey9NqiCqJVrz0ZyLpFlKaIa0gYQXa1Q3jX10OJsSIyE48+MZnSo9WY
yQfamE9j9icY8V01T5VwQ4swW9DfCgAP8oCpI+r4ppnelz5urzF2sfmfGuqCT0WxOSuYg8PmsVSs
S/GOEPjassfHkprs9Q/1qTf21/Sh3g/qCWVDELdfl0pe8p+Uuov2TYYCBa0j7zkwjaWp5As/rs51
gTxTGx1bx/hndOR9r2NZr3Ub3wxWpeMtgwQzNxoWJqqlUNtdsz40NgLZFc7tCZD4ggpPidU2FJMR
r3RB9B9es/GH7v9Cz4jGUL2Iol8Z1IrWazCk7jhtKMm17boN2INUu+OA5nDU3Eu6T1cIPSQ52la3
pMLnTj1SLhNUMfBqrAK+zkJbjUZtZcgK0cGiKkRU5wC2Te5j9Tv+CTezrbmT53K4yWGeNpyxiLFR
yIAb2e5iAEBgY2k6VKhDkWlf/8az5+vlcGK3XuxGSZYrpxyHcD/6Tw5rHn293j6ZyZtsguZSwaqH
Lz34xevDztIMLoednEKtX/f5UCiRUCCwTFA/xilV2lUc1w/EEKobPFaKucyjHx4F6saXT7CFV3nx
bIOJRWfLK14pjAlRbM3A1UvUyY1XOB+bSK2INI9lZK1gbhGerNUWUQUnXV1/gVmsnikKMthbQGCd
UpSlGlJ8V6fD94fN6tv9u/q4iBeL9fF5FS7/VDfO7Pkl8e9Yk8uh6QNbljROzLYQeCUwbwOYXPgw
9DcU5uf6q82dzybtDWFgAB7t8wK5WBEI4TaN4doRhOgdSQIQFFIXqi03WcCzjf7LkSZLPfIVP0qE
+vTDIVoAOl0Ui+/rp1ehQX3U1k84Kz9ff7VZhoioY6DMzm2L7M3X1d4mKLS1XhcLdW2U2USPE4qG
gAiTBPVBySFMIJOLs0gAnWl0ioTNkoRKe3Fr64nXmx6vlw8zSZDzJnXSYqC6VeQv8AUMqDYmqkfm
ppNhzyzKH3BJA8TU7hOloDk2CB7azZjuk8Hw11NoZEnEOgheKdMDwAW/TfkDHZo8/+HIL6a8c4d7
y/ytt1wyNIBy9Vz7DyWkLBlEPDIXSwLsAXmz5qFLXuKiXgeVDhmP8nCfLtMQB2/9Z1o+drhuys9p
vlPqp0THf815zDt3EWYPqX2M1Jcyeq7dHwVOZx4KW3a5HWP4VEgaANt3ld+q/cfrXmSMZR2EUMil
cMQLMYM1PqrqacSrUlF+4BY6clNI9ksSPjfFt8LdwvnmOW+qVYpD/tosTRZOM0gN+tAIOVKRiocH
rCqc+BRkGyRr5XCLJ1mPhZuzRDAniL6Vzbf2VqI1ewaQXwIOhZYPOubryh0TPRSVDYS7fHkZ6CcO
AdHKQ9+DPvtNPZz5rUnB1dCQI2O/TN53SKH1WgUKOPR0scUO0nVcY6UY4TODHCtHKwe2QUgjgMm5
mSwiFSomVEH5UcDABW1B4AqS+kam87ka//oOF8812TPO0GVD3Wr2schZGN8qfRcMIOR3SnLnp3d+
sJFjVMMpvyXS6q6PHsLkd6Pd3ThFRNh45SGm30Kq9KJSXT0S/HRJphpSfgheQq5kgLlqJOqGDKaf
tR3afjEO0SFTYm3hdzfmYrYEaFoCwEdHwLE+9ZUuDmrNt2qvU2P7GNu/LfkYpAC0GlTEpKfaO3bD
tmwfw+7dVIP7BDNQA6exJTK8yaZyULf1h7tAhksEDZY87sajfeqa/jVD0Ad19MUUasaT5ZNmmV8b
Hhg3dP62UuVAORkWfv3dT3AhkQ95R29LX/SgaLxk0SAH7PjrDstfKyAWzstFbYSLzJU3IrnHDd3p
5U0S76hfyYW+dLqPICvWGYq1ZGeCeZWCf4HlOSC6U9PYtiQHjW93iWvDWi9ekiZegl+kkasv++7d
AlhQRdk2bJJFpiKD3B7iyF3G3qtf4eRnfdouuLjxaoO3KppOlFCX7LUqCdaV95HyIfXYXEFogYiC
GPw4EhITwoTpuu1/IxCCVmlhn0VYa+NlVZ0FP0U8ZQSYR+CEwERa4y/T/QbWY0sYQ1OfYlEUWgvN
Et4rgjaEi6O/q6gzW4C5wnw89pp5ELGO0p9LP9vexnrMHjCc/wBpRf1yiv6LjMH0I6UADBo8udFa
yrcJyQtgJup3N/mKc9pfwKFNA88amnV/KTRZUp4DgiSkAf8ZK1i3c5DVnihXrxEF3zAl1KUDwF10
2HpdXsJ8h2NLGiZ+s4OxKXybG7t6Lu4Bssb14iBMYuqTaEQRYmyWhyAb1ixo4aHJVyffS+UJkUxT
O1a/8vqpLl6U4tj7eOAcXf0e612rvoEMmD15BfMf7DbiO4oqDp+LXd3SAhaVxmTPs5D/4LQY20i4
g0y9axrpmCr9AVGeRWf4xzRrNx2xi9roa3/Q9p5WNlSY3B3sMTuwl5mePlg328az86TKMD4hf5r2
VJwgHQOvjhR0gZrwnrwZaxvb+Ubdbej317/IrYEm6WfUaHZhlAgDGJDjyG5VDM5SD8tP5VDhqXV9
sLlgDCXC/3mrybSPWh2mdCacI655rnGEOavhllw/Xh9lLpckMafqAhdAA1/w9eOmSTlKTu0F36T8
p0B9RKChsYB7kZIPZjCU3q8PN1uXhsmNtQX68ypSOF/Hy5RaCsaEHgxWS6OOJWa9C3Ed1RFMBuAC
r95eMW5S7GBCXx969k0vRp58PF1yw3S0VCGrtKMoDp2JvjGJBFgnQLo3gVmzw+mKikyVLaDDIn67
2DWYAmECBCB9L3Cf6OrnL7n/Sw1X9ChDzKlvjjc/s/8OOMXqj5bddbLku0eExzgqyuwkE4mWUAMd
brCXHqwbsn3Gyr7F0J/dFQKdjXUm61WeFEQ91W7l0EI7iQvRB9gb/rbSLZmB6C/8F5/wYqTJnDqF
MrjVmLvHg2Le5dZT090p/sYZFpF7JsS9PtjsjUB77n/ea3L85pE6arkh50c5/mijHJ0VWNBQ75S+
Xfmehei0sRlHfMYz5a5JmlU76ovch8ppYKoHnhrfWgNqTXRLS3DuXkTyG+ySTgHInlJ4/FKW9EAB
FZ+ba9XZCwydox98/Oyt1wJA4o1pEOfMNHKyTCEiiO2UoAd8XchuqAAFLPzy2CQftdSvy/JguRL8
bxRN3s3gjOlx6x/sAgM3XA2yG5WGWZDW5fCTA6pO1N6ohhIlQwFB6nowBs6dUR38Dq55gMi5e3Aa
gTax79TgIzMwu3YOtoKhYvPaJOOqDPs7AgZVF66iY3+S4pvdrtkPcjFDk9gyzgclbsGb7AWmmyhM
iMEbxAycoXX/G3V/b6GkxV0SyKvxGHdnC4J1gxDhWfSWlViQutXsRjnImL0+kOPio1niL5PjrrDC
0hhKIYVELUpS/9Sx/vJ/SDuv3bi1YNt+EQHm8MrUQa1Wt5ItvRCyLTHnzK8/g9oHuHZbcAPnQtiC
bW2bTXKFWlWzxqRHOrJQeGuyPbX5SQllb9Esp1ICu1BXU9bB7ztMJXD7TMe3NWilUL1dMiRmzT7A
7VqgwJVpdjUeddrpo/I4TD9nwCl6ZffC+5SSlYihZ2owkCFv5OiudfKtZYb1sIJraIz1D4exusca
W5OBbRZ+kwZejTfcWt5d4V2odsp4sOW88Tr0gBV25WqAtrnwR3OxadP59+j++tX9v6d0sck2iRWa
ZPvSg9lk9ghzVhNQ8qmblsO9mWcuSuZ/X/DL8yLYUQXI7kpcvdwXSqugUyGjpYpWopXvgl80GU5J
7mwxfAesT3Mle6G6IY4fknc6tFHareOERun/z09yMbGbItPEus6Fo6HNoBFUVwy/W5OMZ+Jdlnxf
HXrB+iXBA92Crlbhbl28An42OVtDL6mernyaryojvz+Xi3neaxXUJQBlQDP3bUoaW7odoMdpr4O4
X0Vd4rMg0RVp99VqYhRe3Vu+zDuvhjjgyrAmBTfz5zpHV2RSzvPKLEv9WHkhPlgoWg5b3DVN9RdB
SVnozpWb/mptRc5Fi4klEl5fTlIta8Ys6DSckUJPn18zYY/5IyERiC1q5kX7MZ44Z/TZ6F61/f1q
5P9+6Yvbzfu2CWoBWiszndZeyB5pjLNauaEtEvXgv2/0qxDh94td5IsjI9AzbepBi+vxqk8KywMD
CwXAdQuEzwl0uV/9fq2LYS1YpdZgLctBrskwiy1delMqzIUjlKzBSU0Q5juG2Xur1ChN2n2I2agL
zYzypjW8DZpvaYFDhRU+SAdog53PmYPOEQX6K9PUUZiLK87LwhJvXr6x3GOcxNOr9cY+rSSiHKhH
BJFhJU+U1i2iTZPErRUpe/rGVunKWiSQUBTV0Xhus96DJLFHR6zR7NhBYwhpxcmHZ/pze+Wc0uxj
qHdyHD/O5qfyWwWjkCmtjRLLk2CyZDFFKby8h+1gZeik91n3Wo+DyzHJ7aruzqRcMyQkzs3aTzR5
UwTPs2g9GBT2rOiUOJZwDVX39ciiQqdQhODgfhHij7oUa0ZPUX6lSSgfGo0E9C+41Iyws/p+taYq
f7XTmQjHMTpj9hIr/Dlxlw4jzqJZFdIpiBbhXcfEN/qxPumUqlwZKbYZAqHhxJx4s0YLuBc30Cju
VJwR3TUoWDYVRt/jbuhyx6y+hdprP7yL17yovtSO/v45L8KEONLGUVJz86goka2G5mnWtFulFRze
Jm4g9RzbVW7tssnEKuphKgu3ZLO8MhHXh/HX7KCdFyXjClC4DB5VzlzCFGA5u6ajPsF61LnDPVko
jkIK6Z0VCJLBMaBozBmX59IfY6F1IXLnS0tpdPhMh2hAQQZaBKb+ec344uUT00dCxovacqWKbli9
RMAm+zp3mqTZrtkkQjJTPolAhdy8xaI3BFAXKq7B3Uds/qPxnuhHoTqEzJtwwCdlhCZLDwomNXQ7
BMXrDO2Wk9qK+VqnC5AWdmcdS8HKWHZr2g6I0dz+aBXVVsI3ikP4vCTdL/AigRg/ZMkxFWuvgvzR
IRCN6WKJjf/L5g4DCjQDFlarjdWfQzHWsfrrBXQvuaIfUvVMnx8JQRnOZSM8TvQSF9nbmkCKV3wN
Ekn69ArEZjLaVdaJnKn679f9ZVEQKpWFxZsOFuvSes+aOnOJp6w8KEJ+CljihDUuS8nekWZdTw5C
CTPYgIMgA8Qr4TYj0Gu9xqqcWkR6oDwt1h54mRmmV3IpX8o+fv9oF3uCYMZKyKJkHkWp5ADzU8z2
srTNxpMe3OfDmWEBUjjLdlZ2TNP79Grifl2G/poJvz2ai31iTIVB6kQ2wFqcXZKyovAhE4szgGk8
IaMTYdUG1/LKC1nD7surWrBfaBqBj/oX7EGs86DOF41ONfm8JnkZJPm8x3pSEVc2O8LTonmnffjf
l/1q//39qhdLTzcpZltqcnSYuk2U3Df6LUNhzF+za3zjr9ZivHNxL5dkVLaXLTWgyRoR9Lxww+1x
X+R0emtHt+S/b+dLUatFIxaZWo2hfUm0i2kEziS6do4uvPmdOrw2We1glsGKAAXTWAkW1fBy5Uj1
1b7220U/m1d+y+jEqdSqywwEeBX+p29kj4LBSaoPJrF+7dh77VoX0VkfF0Gfd0NzxOC5wCp1CnD3
w216Q2crcv8rj/OrXNXvd3YxFY15MvVJtoIjvSlkj5LqZQnOZJml8jWJX1Zhf9MttoWjeiSjgqE/
HG9Ks96vEXEahG5kku7A0+DfH+vLQWuQ/SeMMHTxkuBWppE8WZkeHMvlFgDkL2JxjGDSMHq/muu5
dqmLdVsfs1TJSis+tDmNyMd1YeTdwmqWaM3+9119OUPAVlM5NenqUi6WnTpvlCpVpepYjk9p+pE0
9HOV56sski9eKZs8UAedjJxK/vHPnUiHBD1Z68GWpBzsiIamVDZhljUp2leEtNfJRF/c2Oq7jroN
3CV3djGIegt4LSbr1RGZzhyeu+Tc0LJ0jXX9xZsC/Y2knKSGDpToYmKUIAbVBYXbun4G7TP96iu9
TFqbxv/9nqQv9gf2TFqeMe0gPX7JdUIGIlHQrLLjBASwusMEK+hvlcafmsPyZhr+GqdcuaT89+bw
xyUvbm5M5G5Z5Ck/DuaTrr3MVf6g5xOVw3MmnKIYERQ+ylLokAfdZUp97fJfjRldQ14Hb8OAMb3+
/LcFrmF1o0SA+uV74e7uC/vbXWyf3jffhF3v7Ef7/Hzldr96wrisUyrGgpnTwsWsG8NUMBsprY8F
/dNybThWMjtlV9vcLSd9Ff+fnnYWRCf/vvDnULzYhDF/QUqg8WKx5bsYqlFUKmWpBtUxAsBQYymH
8uvGSslszNG8K2oKeuNRatuPOlxuTYWG/vJ1jW8TMfCCsGTq9u5k5BuhgSbxMzV2mCGeRiXxonG5
LSrdLebGTwINxerimQkmfFLhtPnKHgtq0wMoZZazE9NEXrU01BOv0i+2FmL5KNlqxbhgmK2JllfH
y/bf984m/MUgW7fMdbJyZLpsYRvlZCrETC6PmZC6VutVsq08IDh9DY/WQ/xM1sfuXHkzvgo/lQPs
TD170AMyYUXkh5Fmp+p4GuPo0RBPwe1Y3CihJ5YoDJw1zYhGF8tMAv3X9qMIbGAWtGCQbRzI6JFj
2rCajm/TYCckDyu7xv0TWam4wz9SkTkTO9EA48KGJxm3dpI7au4u1maRXfAMlgx7xGmwWrc8fCAg
vlSyZwCk0egS9kAtC8pWuqEt9mgepBCtUvYAllBwGsrmtZefzZ1y334PdsUP67az89vux331I5Gc
9DbUHZMHYcfON5h29ov+S7zTvGBXvweVzf+BnDZFTgTYZJ9v0k211cSn/oXSH4NzgJc4U9LfFVrr
KUq4m0NxI6vDsxoq0BQ5yIElsMeTsQ/E0a7FZNub1OVTt53TjVE9lbBIEjKP2XktFYhAiId0EyY0
rNhLlXs9jKw+ujbPv5x3uoqNAdMc2fzFPDcCuWnHEoZ3EWArApmNYBBPM8QDJJsq0O6ola4X2L+8
Kh5fdMAAY/nrKBKLUisqShDdEWGgGcQOIM8FRCg/++kGFvAQGc5ytYT+FSMH0SCN7bCj2XUvR7sY
h5FqDgMYGlh1BUxAxAQ5vUGTom3Bwa5EO/R2AXNPaZFbL+BXEpjRwk3E8GqgqJKTg83yiRHtLDob
e9iWDzLtumsTL9TVm2lWdwlaT07EK7+AOpyvF/cIygGjpF4QGbaJGoypEKW1b6SPC1BcOB34OdqF
giJjrjxsQNCdcwCBMLoyNoGfj40vpIPdm8hO5YPKAVkmidGW/ppMWoGvgjRu1t6p1QRgTfEn6KJI
RhU4BhpIf8oZSY0SeCu21qxug/FsVofIBHXDkIyBpKqo4ZAJybDi12EAhkYYlyfi2vUf43eIXtee
FTH+oYKMLdONyuRdTaTWzgpyYBBH1mgiPkNcoZ8oXymssKPov2ykt7U9GWIARcApy3HDvl1Fi0GD
GC+CrRG/KdVBjCYfsaU7QoQJrArn8//IgRHn+jEyHS2LHKppSFN0MhQZooIMZI0s1Ie11E7Xpwhn
Eaar8kxjF1n8tW0Qxu2aQV9TDUGxuGm7ERWSfX3nQ2mBmyVSik0s2EW6ZkOdWVkzGQCwH6tSXcdR
dqKZF+oMGm6sBZopwQFUd1Oe5jDtjNFTMw3r+a0CURWo+GoPTqK0rarV29eLLeyHZMe8rwrhcy1f
SwixUt9jxpBwTynsnTpFrd8CQoL0sxr1XlnavzhbakwhyaCegVfJXz1fhVH02dqwr0sroyVlRaHB
wA5XpijvpYP7IYTvQnhlS/lqR/njumtY80fcIJqz1gjlcUrzbReK94LcoTvTntk2x3LZg75y5SQh
BfkapKQZACsNSw5M4TbpzzHbnBnrcN6cccILdvLqcnoqZYvHrfgj0Y6RLs5iDdwF/e7KL8YVfZku
HGxfawkPoskx2wqh1nwnhJOXld2hGZN9XZ31yGC7fi6D2jeldwy4tkv1PEzad1U+6VMd2UosvoKG
fkjiYpsnxvc1psLBwAX4YweT9e3f7+fz8HsRdvCcdB39mUz+zbiIyVmBoiaWodsRkxsJEq5VT89Y
4z1ZgzPIlVerOKCW41lJaLGwusM8o5kBwBzs5IV018ByDf8/bs2VlQiIkvxMwOQ1gUDP2pXK6/pp
/vVpL3aJsFNa3B70BA4YzTcbMuQWSjbKUiWlEJol//1wvojrf382l0njJm2KBq6sfozIjlU31KB6
Y4uyCPrLvy/0RZBL5MSesAqdQY5c3NaMnpX0JtCPRj6kwjGWviN4odAVVnfkgq8KXr56ipiarvx/
tlq6Yf+cG0lUi3lQliVPcc8JmU4G7GBhaZEGv+oj//eRBfETpucrFpXt3bhsDGE/pTsNBeYt7rRO
d4J8601etK194crb+htugQ8MEBwJZQsZfo5jf96W2HY4TTea8FhZtnHXNaiwvW72lZ/yR4520h8i
O3kIFLs/L1tiSOW2eG723b11zg+UOSbNJhv7Uj4CL6lPK1LucdgUXuoLO/0o3v/7hV/qONYkN4VW
vIzXjnnL/KzI/rY8LQgMhVTqike0aR6CgEP5UZR2eI9js21ZThu6vStsBPLBbuBd6/q9VM+tV6dV
h8MNKiCET5cHVqMYhzKJreZWnl+LgnPqSJb/bISv4bJRLB/wKsk/Uf3VdIfgDkK5Er/P3+oxtAPj
VcnoR7tWaL2I///7QBQcEXRYmENeAgSsVrEqPerKR6i+rmCnHlSlO9WJbepEzuxjSKI4satfqQB+
Giv/tpz8d1kkZquOET8I7eKw1zSVvkxDmx8C7abC2Zu1bO5hs4vmDVzytX/KMti618021QFoaU6a
BZ463SZ1v9HHRxNM21SqPnVZECA25UtnVeHpE+eKkeMBfzk2H43KDtWnGNlsFz2P6b4mQjKRW1Gj
ExiiJERsq3jtDNUntRsX0OmoA6yfxQokEKKnNfMDWtsdJhT9J3PBqCOaDCcWOeiQqbEWgGvpE10Y
hbwf1V+9+YvzskvJwRdraiVxtg0KzR0bvMA6aTukk0dTv0F00sXWtSTouq1ePlFJsUjusMAYcMX/
nIM6SPC+7xTGtauVNqcqga0eLRDHUrs5ds61fNzn8nF5QU6OlDVWk2iS139ecA6MBZJuHtJm8DPh
vPZTyPx4cfoPYYvHkURlyAvoJxTs6vviZyCS3HF6bK0D8ugcRl9yI4MJUXtYy249bTjdk2ybeKnH
2VUcrK85dmLRgeA6Acsf+PQXYjc8mFjpeILimvGVuOUyi/w5JBmIn3uxyiJ2UThsK3h9eCUVj7kt
M/4JYJ3B/la6zeYqveWi7PbfpQz8C5lvK8/04lL9OBtNHg7Wed5nO5jLgFFm0GGT/1beDTKBsO3m
N9oueL+y9l0cutbryrRE0lW7+jrjHfbnK0vnMCr6yZDX1tbVIcE8A23HckARPNPmQQ/5lfSmug6C
i0Eir6RA+rQQUiiX/iQhrVoKSrj8EKnCrTiabpE2+3YS9lL5MpsVr1TcTsZ7SHWRlFqbvWkJMzDe
yAAgCIAAy3VK7EzW46RtsFSbhzOHoiwi1maEkOXnw9OUSblehTC/WhNo35UKX8i8O83RazjOTjKU
Tp2Ie7bYktMAzfkvvWT6V7ZA7YtXKisq+kCEsyRTxItH2xZxKeRlphwE8hOtPS5eK+0i8Rsqik7x
VG/QEBWdcvnOyu76/NQZd1SX8nQDVyy6S0sHt44ucCUEhJqym/S9hnRPnnCYcFUXyb9TVE6oeLoM
uxMJtRskL33qkHTXUlcIdzgZtMVtstcEkD9uYOwT/aEfOXUZe4F8BnKH9Nki83AtK3pxxvgcUArJ
QZya17ElXyzjJRaH0zyE8qFK4x3sKit8JS2aTLpLoSfVDl3+E4/da5JH4yJq++uyF6GzMIZ4fuXq
cJDpL44bVpE3JTrOPDxcjTFkqZ+HMXT68qPDzWm2HIRiifWEriVun9r5CdG2kys3FVuANn0sKW3O
DUY4ON+sWpdsPSAGxcaInwuaQ/LzoE2rPQi8Cr6z4WhYU4TtR7hyNFrMQdEPmEPlqATvpI8/LWJa
eUTHdlhVB/8FywxSQDKcethSXKX4oNjp6tI7NT6x0x0Rkt7IVQYVTFnxuoo06uBnW6Nq5ZAWnc35
MDc3qL7wvcCDwcYTdssxWkYeJ4FqN67S9C/i7/99wEBuaSsG6PRXWKw1orpUunqYZgVLtIOi8yBM
v9ccqtc7TfsQte65g403An+d1WLb9gf0UWNZAGHN/LIodwM0hNxkbbcmn9PTc4JbTtNzcJ/dykDZ
JAi4P1e2Hik8CKzcTdUJkm5by9mNrHzPMIab08QvB/bM4UqqWVkzuperEqcuYn5Cf3Qpa1D0WwyY
TMqcqKJVH8Nlt+J+6lbajj1rfnmvjecpuREYN+UNil4jVu2xexosLDi2YXw7L7CPzXMU3YVR4Mgz
2YNkNxPTzumPuTxkcUVwcVL1nbUA1KfeWXKi638q+c8ivRJDfcaKf98FFR1cJlRi/ItZUPRRLaMh
KR5Tm0ypuE/f7kL7Z34g3yHtZ/fqrvXVWk7TBxJozi8i5eo/n1pQVkKN0VDxSF+FA/PXwb/n1nC+
YXFnR/tr5Y/Pzeji9qAyUdFde7QM8RJ1qNM/VVmdnh1E8TZsn6a4/Rb3b5PR+gRzGXjgxK0Zk2FO
0K6+pmSuJmn25mWhG9D0O9wP13AvqDZVgDkmUV+0vKOWYoP0MjRX+gCXYMePBRSWo7RRu85tpsmt
xlOEd7bMoA5YyAfs4xTxg+Wj685rRWKpc7fXZiQTiyMiJjKDjRXRZpLhYKNNbpy/KUt3VHWk3liA
Wgvnev6VvjsMSgW18qfOxzZ2so6wNj2tkx3b1enGSn492Kvd/NqTFwmarXTdgTFEJgXiA3Zx+Mi2
3UYSN7qMY3mcuVpEFikv9/XA3WWWZ4izFy/Kt2Ge4S/L3kglTMF/sS2u2T4qXwwEps1aq+F4SeHy
YiCI8thhezvj7XPIybShVghv9PcBBiXGWZ78Ub+rO723aXqLd8PW2MZ7dadsosXLdxIPkOe+eH3u
TG/tr2I//kjLrRFvKsG+Eu18tU3g0G3B1QEYz7C92J2yYO7UucyVA/M4uzOzE2gWL6En4XWyzmH4
ba7f+N5P28D0zPmx3zTZHf1VqeIrEGipedf3IqYKmddhwpiyrT/hnGTgVo+99SaofA004/Si129s
fMLLVG1xRBCgZNRvSrPpw12eoLN+FAy4t04iOKawto9NkMwE2Ln1twDedvMgtTfztF9w5i7fih8I
EhcOpsmGgyE/b4IbKhYzlKDeNXeGuqH00HNKa/fBr1L5FnduweHnoPrRTJeMK2pbXEqW/LjCiAU3
pcQiuPKNEcX2Mu9H007YyTT3V/2jPkTb3O/QVD3olbtwx+ZJNO0l3gbEJw/EEsci24x3BROFnPhG
2Ze+Yh2oxmmjDZHFVh+6j2grzI+t9gaRtax2urotXjFHWGS/DA8I6NoSCviNru5MdRcDZfxhij/y
7CycptKJuxvFOGj0oWp3BdgNuAGUb27V7BZJtE1WawYfztlYvpH1fXCcgxuMMxKV3JZDq3ZJMNh8
G4P1T+b5sKguf2IU91qFnai2mZLNVaO9L7YMomaqhGRTFAULvz8Xv1KtOk3ucv0gIBlLrHMyBMTs
b5JG45sK5JiCUXHsFSAkS7gjiIg2S3gYyEeaP2Z5emyC6TTTgKO3s9v29UZPiq2l4F4QnGoqPpTR
EFSoTr+qUBdz++npFH0YlAuM9LnGYM9Qj/38Pg13YonJWdCT6o59efyuIIKQ01t2nyyym5HsuSy6
YqBhf724cEEeywg7O7L70oKEIYz9K5Psi7j3j+dysZXGnYC9Va4CjRlfTeNBnHOvXfY96cGWep5i
T2hENAobE1VBqXpoiXSS9IfGoe/fH0T+dM+82C/gIWnwzVYU4l9IpDENsmkKS+mQV9ggQfzkIIEf
qsFav2pmiPv0Cr47Z37U7fZawFUkCAAwr1QU5BkM8ET1mvRuYQVWKnETmzcS3bajYjh4Ft0McK/X
wkuc/gw1xYE7ymg12Fgm6PcUYUy6memybZXsVDYyViGit5javh6VLfmKsFV+KfFyByLab016Vvtz
j71f053hl3srrDGqi6ckXuyafEei0glS7QTFfJzimrai4tRkyk2PH/B/BnPlfknSnSDcSNKPFeAd
plg8JpaX9GnhVBrOrrpIUjGkRgucMz0j5D9gYTJayraOziRsvXLCuLYAvYdzW2fG7tB9W4zE7zFY
S3qQCGDA03Fj2GpEmUt8JX/vhjF9wJONQIf/W8ACEsmz9ijha9yb4q7qsMqLZseqVL9ec/qlu3r6
LLU/sIgEqu4os3mjTqrfLK8yeZamGB0O9Qu+Kshj3D5Y7kZRvaUAeqob0JS7mVRgau6kdA9snu/8
WgSpLwWnpjA+zEzZwj22xLWd/yy0kTOjTAgGl96ezqBgGpveGldnwWtbs3lmAY3Kk1O0HKSgcrXm
vNNTyraDzogUaI0rosdqZlHvqQebAvDmNeE2lKmbhelepQliV3ahi4FUnL0uyYyHuOKv8usqj196
XqBIQS8yG19CEJWSzrKSg/KyykI6XlsXxVtEvmhcXzEDt+hA4knq9WSHy30zeOE3kgQUhzNUgO9B
/n2Qb4QFZPsUeJOSu2ZQenI93kAmjkW6c3Tk+WL6ko9+rVGqHF7LwcLsb48/8kbm1UXDq1UHR4Ux
HosyOZj5NuFdr/ZD+XucEkQU0UMn93cLNrTytyIP/ImchB3ACtb0GdL17IjsLP+eop86vMsZCu1Q
YR3VYdNf9iQm4yQFUj6pB0VjIrIgZOqPBP5fmWR+MnKUCW4QJ40GrlpJxIfJ7xow30EnutMg+GGf
vH22YKOXNo1bEJKbxDxVMbyPpXiIA8kdAQcAFoTVRUC87rTJrlcYDHA8M0/rfmYMi9J8MuJ3sytB
LV8zuv/qXAG806CkQ4kZpdBFwKFAhR00LTQP+YKyStyqQntaUxuYfGwUnfbEsnKSzjrK3XMKy35d
PzQxN20pMVyrhmI9v2JIRWGRQfTUCy+zvmzb9DWRy59LFJ0zla7NuDhbOoagODbH5NHYqx6mRbVz
KXUbs9iETfnw79f2CZ3567UR7pt0wqyd3+vW+NtpSSuVXi7DMrstliNgdocqyt1oDlsdS9Ak+YlJ
/Es7aDfqrNhdmOByp22VhVAliElsqb5csjJk7AvCkH83u+ZXio9CA9BsbmhLKB08Eoxs29c65toD
/RfG/f/l86N8o/VWxVTtsnG+72Ii8rnO6Rl80p8X4UcTeRP5AbF7XRO8S6jZs4RT75EaLK4H9qK/
sERxXA9YVEoa3BTTAo5gJ5qba3dZf0eUIk3Uu/1CcpNp8++P+6lB+Otxc8zi1Is8AvnVn497qps4
nKMWHKqOGcusuHkXYEqJlqCX33pHUU5W0sLFvy/r8SgX6lYwfrbjj7Jjr8MG2xRWQxprG8eKl4+x
O2P3EJjRdtJu26nbLdTixxTPUJy9tey5qmBXO5ho6fFzmnzHjzWRFQYVVi/dtEmj1llCYAZCdS8O
4y4VgEfU266JTiGO5XNi85fljjReND6wGslyBdRC9rX6Gs9S/ir+0rBU1HmHWGZeSomLsp8yGZnK
IRtszVc9QCLki0tbcetb0/AIkfVHZdMnh3ZX4D9B54djFBSXbd3rb8Sb9Br48YsMCcY2GLuJK3yI
otGfb0ksrVCURgDY7ACDtWPaom5Gb3y1Uf0/gNvlgKCAxymYJg3G8UVmv+nnyjTTRkT3ITpj2SD4
u030d/qHzOqD9rA1wiGECdTbcqi9EROKtNqupRO9e641cTV0jlR50+MVQD5MoZNkhvG6JkNXm1j8
U2cccilMIE0g5xWjvFiQehTCU1Q8mcvo5tn8I8Nip5Pah9WVyAw+Vl/dAI36PG9W15kekVfYvlq4
wXXPOTotqyKAaZ9mOyzxwwjPSA4UsCmUtwrjFVhK0W+L/EyfCPjfipK1vjzhKbn2OmrlvqWQs4Y5
KVoAHmoinPqIvhLIS+lit+YTXSY9Ka88+CAJjG+53p/F8qnH9dN4XmU7ZIjVkYMKbvXRPqJFG+EJ
lMDP7rKYMwM4GVQqNGJT6OmhGuBB1BuuQUtjhxXUBqU/eg5R3laIttSo8qpJoiqfE8omTiifYY7p
iGJwdkLqDffOmnBIihxWbETCVOvXUIRcYRt5KXk8tb2V2AEwc4dZB3u2qpwGEnbdo5Xmx7hMfy4z
9G7ZCONLUpK0GpHM/PeicokDWBN6GinaFcEEG1W7lOPi3TlBkjflA1sMeVFDfy/q/RrNqSLhT7ER
8ftaNWdL94oO7crF1zPA5QBeWRxwJciM/xe5/7aBxINY1OwixaN67txH+bRLneRb7Xrjza95jyGn
dy1Vhab5q0ty+McSll5KQC5/Ts8oEbUx07TsQCDjLG54IzuzxynX1x2VThc79jKXhiaWEpyxXd2Z
3MEXIrvzO59g96fpcH5L7Hor+NFGvm+30Ubwlwfd01wisc3yffk++fpG3yg/w+Pgjg61bQeXbJeq
pD/56/feoa2I4pG4bd5D33TwArMNe+Zqhs8Z4Fz55hsOEA6ehXwkjpCO5CquTKlAf5bc9Iap7gzu
QpG6O7y2/MXR0zfxG1ql5SetFD6NRJvR6Z0KSZJd3pjOOdk819tzr+x6200Hn5DiEDiBo5BJcHAk
4BPgYeImG8rabugGfL5sAybNNe8t1zqFbugHXv+NEHdDmRMmtl1tYr/YWDvhJXqlC5av1ZTNehm3
IEZdzJA24za845/yQpcJ5JpcjUwK/8n3ywkKp+5VpMc9xYYGQDUSa2ZXcFiYj+Yu53twEF/El+Sb
yZ9Ss/VifgalbSPcR36+CU75e+glPl93iE290CNK9DN+FaFkwBzmFhEm0k8ncktSkSV9a8EucLsf
+W1AYjJ4yZ1H6aZ2JDu21+8/AK95gr24+RGvLldyVZ58Hdq6w0N3cJT8fAn0GdmJO9nv8mPuvLMU
2sqWVcdp+enr95HRtA6Y+h4LtBtIGljtiby6mA8S7CJfcFLuQ+DTTdtuq+/MR31X/Ri2godyjHtL
nxIXR3guLXrz23rd5rS+9Pa4fiDFLdzMTfyI++QJPAkefR4ud2unTuwUWxrekKUux/f3ny9PT6Wb
7FNSr0i6nNkNqNOjMOa/9nHyZndx1u/J/eK0h57fLY6wYZ+2D0DQbY5B9vob3R72NQUmLOZm8Xk5
1u6m9zsve06ee7//Kd/1/nSuvN6vSQG1/owQFhZW5dEi6Umbxhv91u08Ui+bdDd/n/31QpOjP+Ak
64z+xK8HD7s/38AA1aY07LZ8pYfWXTZsPvzJy9vTW2Q/idyE5IiQ0dZ/beBvw8/g45Mmc9RDs8/d
p+GVNJwzP9Bsc+Tkzpf2LOzxezhIzshlCaIdibu0zp3Xu6I/uuvvZ2pn1VE4T9Q312eg2/QHcfvT
569NHsEL7iR+Y8s2ZFu+KoezA19PcLc+f8tU8ZN1envrGBad0h7c2cHV2Sm9ku+UkF6MXbHJztE6
rXzrf2cC7rLe4Ku3rSefB1aV5aFy8RD9nCHMTGYPxkIOX5NNptjOmJmmc2Xd/aLcqxnocUjQyCqa
l4vjiJGbo4lxWX+kz6vp99iMB49RQjrI8orCS7RvwzVf3y+PeL9f8iIsCuIBEKElF49k4/0ltue3
yV0OLbNUdVXECLOPnxeTyjwotwDo3MwjWnMoaW44MBwn/4aOXLv/9vAm3r09/Pr38/iMyS73IajS
pPAo84tAqv7cFHKxk+KsFKQTDikf81vmvoaTY1rvtBLlLMOi27w0hyQG9bAVDn17E0Q+CfSEtC2r
e3qT+SOZGwCDhDk1D/RYP6lEwFv05ariprFNpj0+KY6Y+7rgKkjSnYFTnFNMjzoKKOXUt6d/39F/
plQXtwSESwJ+DBiMJo2LW0JIm3dZ0o+3i6g7vZRs5HnNMm+t0DiHVkDreIS4EVdOXXKDDu4PVSvD
3KUBWwH5+WzCTwgfVXgLbqbA/lgWp9OYxMJdKj6NM2lGMs5i/TGTwm71wcdlG1+VhyKTN2Jl2CMw
CIHQYSxwhJPn274AVVCyqSDVYKR5jZWQoI1OkTEhS6a23USgv0D5GvikhmMPNEbq7SUrzjp0kZWW
SULXCOwseaykVfPjGDjY5ApQPFcnqSJIiAT4dwAfuUv+Yt3lumgPRuTV1Ueeh8CPC79P6/s8ZpeZ
2k2xoMsn3otQkujTdwOvLBG7U3m+mfB6tMTvMtyp8a7u+30pUNVdJIccr9OmhRuAve7RHyQrv4+8
1hzuw+rR2FjV6Fet6Y5kdizFL0itJobiBAOZ+25+Gmrx3EyaoyUfS67cTsaAxqGjay92YNctuqtH
2yCnOI31Xi2eFkPfaiMV6be+KCALtLaiYoiyUN8xx0MlxdtE/w7jCAnSkyF9hy1tpOUhUEy7n6lo
kQgowx8Caf0y6Xb0EnP8AqQYibYmh6eeEmw3PMpkwdQctaH0XdQ8qVf8SQJRXZHKhEyITCjRDi0Q
Guknf26sgoR0lUkDmlMSX/8fzs5ruW2rbdtHhBn0sovOKlFUs3Y4akbvHUf/X3D+jTdOJp75osiJ
ZZoEFlZ5yl0QRozEl+524bMpMzkwdF7TtXeUG8EjUjFGDix8Au/HWMnm20pnenoyi6PWIkyr8XSQ
0F7HT/BWftOIUGllp7+NBMVnoXldZvqiboya+1K/RsUbQqVYnc8WGu/dTl+Oafp8k+/qnq2jOKra
HRBwvfGVFhDQs6C5QudHy0GOMQEWX6d+OZSyb7R4zcSLF2uILd6uicSZLWCQqrlUzQZF88cZdFL5
+N8r8Xfl3i3A3tJBdBRMskFD/60ObtyGWZbEWTrKFOu3/qISv6cJC8CvkfsyEOKDxkWN2bpHDoui
aFkcOtDN/Z8wPr90EP+xI5AJIotKd45//r7J1dltQ86u66kDXN02yOKSDHnxXICgCiPmN7mdIAvO
beqph8buVhuwwBnnKuHZvIsRekH36Wixw7XZTo6FPcYWYZvwjKZxdQBM27cqDuY5Js00QprcFAFW
p7zxSWUVu1mDkDzJFLyik1WLoeEjKdJHD3V0v8gvNQWf1S5g8yQpmWX8oKIdbJVRmI0NcIHOjlCS
kmuUxJuUfu5J1u8suDTRTXAS6btCTkhiDqKkRhH/+g7xjcLnpPcHxp/24/VmyHtg1e5ARXsoGx/A
MhXeyoJ1hN4oPeC5I9+w6zn7LiFa3WiV3TBqty3YNUVNekfMKi7OoABtjn9ktDYtFUy/V7AT4u19
U+W9MqRPKiohtyi76xGqm9T/A5KPMhvJPqgaFOqU39C02ajMptZ21ePgTJ5E1CzvHsD62E9LWIX/
PW1/NdH/PltkZi2lStTaJBVF7b/PFkjSBRVDkS5Wn/ijcq/Xn/GS+ovYBkx1gBGdnU8A+bCPlmRk
Uo0IAEf7lcrisxGJTg3yoSP/EEdkMPsYwpy1MyTM6ySSp2lyY3Tz4668S8bqhT5oUh2T9NBgYMdm
7VoZUhDacley8yUJBmIiMykHClKtvoj0KKaa4y4vXQkJDBhQafc9J9gN5+c1clpNdyPLFuND4dcr
EhnU7QzQJ0tVOqqFFLvSnjujpGiMcZCSIbdbu2aTOUixOJaVPeMoLCXKEZTAk1TSYVWeSoVUvo3+
UM37HYTNvoCsITxJhhmGlf47AG6EoAzlz8iOeeRlPa1SOHB7lMpKYiKgBeP0RDf0vx8q4A+e2u9P
lRYlCfeW+mLY+PenOiTNDZZFIl5ScttA/Bk1QBC6H1H+VYPEJtI2j1P6LNHFvPmZlyFkytA3nhiF
4rTbDASaHxGtLZiK5EzSXYvekRfrD7NLDg10uaaPLgU1BuPpU9+hHBAscPbQf7XodTg33VeN141b
MwWgvt20c8xnqfNmtD7AWN0pmtdku9lE3Gu0i+6nRZ2Y/XiMXD1FZsHXjLAgC6NyicHzqQm0yo2U
gywdkiXMhJ81wDjV4MA6QBSbwgbklTbecyAlpqv1sOrieUPfkdhJ+h255wGyvHEWywdZ9tXxlI7n
hYpVggfaYZLPa+Jn35NgC0XuNIEK6vwp/dm3R1ryUnvAeaMQwnqhsXyVvTcrAjAOPhpUgHsL9YaS
H/vDQRPJmnC66A9aZEco4/ri19Tt+9Yf2lBTDyCGe2BCLwZhd2JRb97ELelg70q2rq8yukQNUg8u
fsRp5yvcO7LAlRHZk/Ggr/ex7gvKQch2nVXYphbGvd9R4+z9tLD78dRFR0bqpUCT3Gk+jMrX108t
DYba47izyuOg7izziKl6uZ/TU4+PuHFs1BBYbm8cdQN4NQIvaQreJVgi6uAtHUHXkg5r6vGvhs21
frpBWtNO9PUH0dUP2WepEBcu7nA1smAOkAtL4kN2z5mWn434mgjBcqQfPgYi3lrurdzNcagRVC1H
rObQKaqKU9QG7ae6QNS01fRizke0PzHw7v5gl/qX7PjfV4IEhUMzdDyvoPf+coT/39LT3DO3JXzT
oa1szaM1bXYZNoFbPdPE3xXJ4oOYo07ZJr5UG5919F4TE1vEq0Nn3a8CIBpAGApIZpl9rpd+kjMp
lbaLTJAYhIJoJKwmeUK/z+iwlWN7H2Ezjy7ejyUDsIdQslqvTjuQo3fNEZaxE3PixUZ3R9/wfcOa
y9XNm4B7FGkCXxb6DgS7Jn9Qy/JHl6C5PPcPasTiXM27VG0dnbjLmnUftbhDS1cgIUtJ4ulo4CU1
QWBCslkRqMRfSi3eY46Aa3PSxb4JinoTqzLpV5vYbHVCEiajDoURJpEsnelpe9wEcEejm92MTnnR
vTWAqOAKUgru2asmtB1v+uBOveYXihRi+PFzUkEszuNBoIi79VTmIbtuN40f4oD9ZdI8i0yuEY/n
ccn97qZj2NM85wrAubqYT0ZU2cWoP0ENM8rxXugjphkYhrixhQYvFcO6aFLjWsVtJ6X6PgVeUvVM
2qkI1ynd7hLHSaz9glqNfDU5KWrjQBLQhe9Sv7lRXCOxs09USIOzK680qnv2gQ3EL9Gq5TyymquB
X/UcJgAS0sX0QAkMUnGnt81RIyBalc2gtaHcu/bAhzcHnstGO7C6NZirMAV0pqRUM+N6J9MI2FxG
tUo+AdlcOjKdW4dDsvzzlph8AGmiSVFNt+QPK64i29C55FXF+i12VviLcbE4ZqrsJAsPTxhtZeIJ
uJJvVoTUym/tNx3ye3OR9q0ImiGeqayZO53YZlO5zHNqMfCD1634DMIozsqd8YF7rtMUs13ORQjn
oRBvT0I8v6a36aoWq02x3gBKTcR4zDUVvBbefwybJP9yFG5mPUB0vNTTu1YLIvxFy2F4yghtV/0X
KrVX4MNWuDRB6lM63rkKaoVmCzzTSuGhD9o7ToO5HYNYVZcj+u+BIl8sxFD71aUgDjiLwGr0tGW6
tCJgAtVZknczmrwyR94cXBd1OnM931r9CidWGAm22jelHg+J4sC7oIivy08Cu/lWudaMFLsB/REM
lGjNx1EVYH1q7g0Jww7hrCLR911jEOZqJ5Zw11OZZKHpyC710BV4yqNukuKiiCuXB1w8D+tKZsqd
GnW0n+aGdVk6mSawgw1BCvn89v/XazdjNWqiaQmgsGOwDZoqjQDnPNO/CA7sWPyBeYeIFhzUYtof
IqX+KqVoxjpDhR95++YEP3MzTd26J+i5ELinIHyQNZXipzYqHGad2H1X8c8lZ63Q4B/j+VDE16oG
D7wtYPRYtr+oZqLXEqcCk9dyxPOBBqpRvkvVfSPFXscanq2zPjR+LuX3s1qdZolqZb5621Md09VX
e9Fpt5gv5k3yYQ9subaOZtKz/UBY7d+1aD6UxnuPeXEM1aVFGSpmJ8z661r7A+WUegTVD/j7F/BB
zl51Li9Va7uf0w8NnnQh0U6cn+JWJcsFK9RTJS8eLCS8VpHyeB/ADD8naKPGyH/GKoVeGVa/jH2j
rOGXfMmxREkHFqsIo1qbfIS9OvMrT79uVTivqzsPqWMubxJ03Ioe4Dp4vSr4g7RitPe+dVzoV7m0
pkoaWX3/tKJatvT0tPEdWOJga4hJG6677ULaYWJ5yZGgjhdEWYV7WmQqnepZqMDtLa454A1l3k/N
Y1HrL4jq5/C78XzVWLBNNcL0hbxQwtzMorCVTsDDXROqptl6pInnTRS5n/kgDVjGgGXsZ09Pq5EM
24oerIHyr1G7Xa+jX1scFvABCWjreCiv8JEPcBksCMptCS12gVOhSUexe1dl4ho02mggCfkNsvPm
Ec/C6DigR+jTJdFbrDE67J++uNIY1OS76hZfm+Et6vDLbhrMTQZyKWATl1uJjKD6FLFPmA2abtl3
hKCevnGW+/3mX4Rg5GWqDJQZauQ6HKxLVwmOw+CozeRo1YOkpWASb/dDOXlRDRRulL2Mziw2r2MJ
628Tho+eMIKDmtE404Jus3HTbFkqvDmZdjN7VfQO9Dbi/ERm9mk7N7clOwivQv6AFv4RcQJUBLBd
QjxWgfMrUjUZFjzLNA9NOQd3sgvp/24tdCTkQGgn+0z/XihXAZpP6XcbOU9kcMrpYnCHm/0hElbu
QoI8GKNX0Gm+mbMfwbUtuiJMJyytBzCZKt0h5UGRORVGyY4SsN7yuWQTVqh8mTP+pNHk6NPhtohP
zNgO6BJLBrbUWa1A7IDNA+yMGF4WAPaRSupQzMVtZLZPN3VgQOIW8kbh2kPKF4zjr3ZugxcGKJaN
spZVXtmx16t0gdAdMeE8p7X8sGnGGW/djAfzLz1JPMFlRGLO6QKjsQG/wOsTCnxzLhy4PyxUgjwp
v8Skfdx+jNPBMihHUrpQ7SYwqMRonadZo9uIAgJ7smeZ667CYhBoadfskwIidWyRqmVuSa7XZup7
ljfnMT9MSb8TcsCwI4GvdJfVg2sxbQWYelkEfoUNLm/SAMwTJSzCeFj0RUcdDN4KOgsRgOmhL9wS
1rfYBGmjUQpiV0RHub19kw1+bFsdB+gYC39Inf6FWAJPFpA7bX2ALr/7gvRKNqRZOeP9l0LgSfZG
dpHZrnta5xhhoCqkqH8o4Urqloz9HqLykYAbNmwUCJW/J2uZ3MSJUcPAnJzu2cTwSbabB8z7kjOp
xJHKmJ2HCW07DkhnPE5U6ODYpkc2DeHYvdQ06yy3hcc60aEYvGFfGPQty29iNRvcDa05mBR0WZFd
eR92lU+G5LXUuAlmd4aPGrZLhnwZnC4c/VwGNmd3z5Jf7dlMKMMBCfG+hRPk1HN2iq/SS7IfwxnN
X9FOKMpJ3vrSPRWkRW+Gr4QUFJv9CpGUDQDhGD2IHdLLIAr6sH+pQ+GJNtDt2hF+G676SZ5Aowj2
xW78KVa27ErP3ZeBQ70D5nA5Ag3fNX5Pd6d/HnZIHFUeTB1YXNRjHc1t/pAryL9qHb89CBMVdSp5
0ChJ1n9rlySyPCHJMM2X/vWWB1l9XsRwgMSFVAh4loo4dnrIuxDIeyngBDKRbu4IUdjwSJyq3XAA
d0YFVv/WDuw+zSmOA9WjQlTDtAPJiDN97uTBcLDCViVkdKtzkQPSyHe58VVNDynNwNZNdS8fA7P3
tWqn1aH+3u+ANPRtiOzBoPswUM30wIpTbmzhjmAG/Irkpkll4cwm1Ra+eFpLWzlgwGQs7kL1/Btw
itxTUPZ3XebCMlNBORosTG+r3GvOBPiRqbY6+XvxKg1+pTtRG97o1AnoY5wnhXbZVLFS/fVMcTy/
w8+oQcvbIqHYzZhyslzHQINka3o4GNMHAQH5nPniR/dBEb05yOcZLT5X2KHpGJNq0/Vpa5/0UqAj
hprd5KXhOxvQy4O86z6hr/TSbsAJgmK4zgQYTDv2lo8phAWaSQ/EOoK0q2jZAlZP7OSHvvhtvKsx
bz6oXbi+0ZA+x8rWfp9s8ZWZxYlP20IhNEvd9NJdu8ZdkemJcc8B5nQVlXDST5GCJLs/3b2vBE2v
irOXPDRzCy0o3Pks+wjJFu8zUWkFEB8nUhDZ++WFWHYOCvEeLZbdPDmE+SZiFbawx2Sr8ufiTprP
VVhdC189NmY47fqAiDBDJZjCCpm2TRkL1RXY1pTVbqTMJBDrk1q5VchZfIEsLNj563+XhwB+/LM+
tDnX6+oGCaEqLf5WI+5TqV5R+cNmjtaW7EAoCPtdTB8cdO3n1uO0+Knm07rzNwDCBmngqAlGH30o
t3bFN6AEJ0IZ4Ac9kAfgDu72LqLz9ld7dHFa8AUG36lDJdyme0LjHDw2iAt0cezZRTlq22pmlwqn
X71TgLGBi/M1BQDdfjXnLV/4hXrYPv+vz2XjYqfrPDUQL7Ov0jKsPPGNriZX85XZE434zml4f+Uz
fyTw46UDL55dfa/4pBzeBv6oHkgzAFNsb7C1Zjuv8fpPQEKHrc2rcUn9kYZ+SCnaVmm+dwGCbxRi
m2c9mH2kkq+jj8FhMG7wBsGvXrZuLlgf1zy8b131bdetHT0E+YGEQM57bjiOkV3WslNjZovebgdy
0vM2cBRHfg2uHphBudu+Z9m+8Ru2aHV/C/Q9xIq9yQ/k/YY56dlarZDCMONa2F+DHcHzSkpWV3Id
GFODh7D1V9HVYUg5Kbgjwhn6y6hYczX0mLi6nz+fK14ICDf4q6stOxYvVHYTz3PDy1D94BJbHtP2
gaP/q9PN056c9XO7leRhmxnt8bQwMqx2VwIA8bjNgA1UofIQYte8tzwLzINy5lcwEePLzUXcxbU2
jMSmseVZoCISxzyi0OmgUWNzoIBzAAnibCW76LugbbzaHx+aT2vJ2eZqY799Pz5+8A+Vtk2iwP7+
fHnRPA3siAqi4FPzPu9RDeOvxYBKMofDitHI9ql/A4BRUIiLbC3cnigOuc/bpNtGaeG2EfRxpON2
eG2zFavPRzNYONjA6NiKbzKLtlsDJ+RWzAR5X+7En9KvJSLxp5I/PSu+BKZIZ/gQG3pggwHRAwmA
pbEtDgpcXmJHFPQl1oDJMQlH67yhUKzXFeWF236DkxT26Gv28/Pz4fIVPrtbx0jiIZ7aY3aO7zeU
0ORB8OeK/5pTxRnc0LEAUrJBXIq9D87F8rND82udfQiM2+rm97Jz2/NUzqKnHDOmNkpb3AzA1xJA
lMLzy8IT0OKQ9TsXRBk8Yaq4PEjU2gqkMW7BtoC2G9pqwCzf1+l58UQvOmzvxGee3qDs8IMk5GE9
rMf8fj3K7+MOueZxl9EE2oBNta8+kSUGiEwE81Vxx7v+rvDgf3IJ413Huws2mYwHzC8JaVaFcBM0
XwEXs72i2nOyuB/xPfPNvwXcUlA/tjvIVn67i8LkAckG1nUrs8S2R7jhHOwJ0JfG13Z19S56IK9T
eXSE7garYmJdUA0C6MG5ZW8rg3a/IxxoIHnmJX/c1hKb0naDH9tz+6AKECALuNc49dNgFewNtZGy
LCZHCHkqwWFbKanDQe8MISvT3TaBLUILv34tOVBdXnw/eTJjS0l0W6dO7g6nbUjqa+7nzLfCI2jy
Eo9Tzc7d7q0E9KQdttdszxnA62X7Se7X1+1V9VX70F6QXvCkF+mlCYanJmiC3JcO0gGLmiYgZYwR
q6NeFyghduR75YNKXLDy/xmJnGN8VES3/Gl55X+KS85Uol4Sdg6tF3t5yt3tzZfv7UK5VH6/PCmH
v35KmerXxW6Xk4DVyriIjkwlSO/4zkgKUSdzqqB5og+3htIHF+OnVwlI1RpWwcpq5JWOFBZ75ZDt
pYMh2vlddsmvCS3tp+pEcTzeRzGv5WtDeoEj8xpwYU1AEBMiOstNZJfmtNIOiGWnuHDZXEZ/x2gx
cjfQVvw25/vXwB7qH0QwfhOAHws4zmN/fJk/zB9AtwBbsU2xMSFOz86huqNjOK3Xeo3buNopccQd
CSBfRA/n7U8bd/ANcE6TK/tWYIFb6nhl505AqDYk04CSzOh0/FrtIGn5IENc5VnxSO6cyp3u5rfp
rnfmU+XSdngl/PUAy/ui3+yAcZcPqq94khc5FFXPkgepixeUXuMDg5KP44PmxIftvfgvB5Vf3WtO
+yB5Mm8unYhdkNG52fRBHocdfnG/vsZ3mTc39smX7Cdf/fvsEdcEcSi7qk9C7om+FmjB8Dr5gy/R
02i97nXws50RFDv9E3jWs7ZvadcG2/2a/KB8N/gLi88dI9PGbS++/GleF79+bo7o/NuLH3jOJ/yk
+w2LBRWJb9kvXDGsT+KhPBESnsoTHRvcu5dDfYr3wg6Dk7vsLrmbwpz/q0/1qfwu+TXdt9+Zn6Gr
ZhcuankMDogdG0o6QyPb8DM5hinF8Sey++tnbhriivAch2kYhyuv3/5PCHRf94ddt8Ml2xt2uq/w
CtKOMPrRozz5vL3t/AylMiSm8yrGSwhU/6+x4vEQtHj9+/qM+SOjkHytiCptjwbIgg94iU9W0CTg
PzwmF91Sro/cC5cGL/U2wN4G0bsBVtsgbBEvkd0WQNs2OAuYN84w2tIhGpAuwTvTBU/M83SH0pyn
v4DE8M2Hwb4cvnKnBiglA/1rz9s7bZcn+hVmvCJ4O43ZePuEh7mzguHY7Jrdpqny1ySoH+b35Ifs
Vl/b1TJR/PYByQjuihrb4+KLr/Xz9sAxb/VqD/EJZ7lH8oavDe+nBedtOmt789MKmh0MrW2oJOZk
wk64xWB8cUCAjLXZAENhJ+zghvvtqQ22h9cGajgQDje+9Q1wPmh8TNYd00et8Fy5KpzUmteBVfCa
aw+ckUwhoHvLa8ABcs/bZrpFlNOvM3ok7d0CFBgLfA32F0BWAqHoLn6rg5/hPmSMrlu6ofB4CKrd
ys/3SxjzDSz3zXzpgzGo+HBSGFBAvshC6Fguy9FkhiB1v2dFutavNUt7C7UImwt/bn5UPOSUyTS/
m/7EFJoet99J77I7QT/YpoD1PNxzhCa2wLMQfYM1M3urV91jRMtOsOzmM8/j1QA7aQWwNB9RnWcs
eOPvKba37UFjemx/9a/vng0FwwW+jdOGoszPJsHmNiSR2x3CxQ4JGK77/eyBaTR/RaGUrYCgxd42
U7YTbptlgL055yyXxedAGGKEdX879TiunOhlvv9i3Erna+ANf4Egt3Ox5ED7QwryrwkI1CTZgkdu
GL+LcOmSPKUF6n4XBMOqztffcy2QFc+8jj/BKoWWdm+4//2R8oaE+z2739wTQUNKii7+LrcHJaYY
G4mPVBY/b3cCIa/qzbIDbs58n3c3QGvAoeD2D7b6A5zrjNwuT7vf6Jee+DibR3wv/vualH+RTwGd
aShAPTRd/4doTFkmU9Gl2gL7+aDhUJkdqp9pT4qScQJBN12QfQ2j6mPRIRaEVQRr0JuLvfwqQNow
KUvx575aAvOxu5sfgTn9kD8QHo4+1/QP5RGKUf8ygOj4oyKucsHYR/y9TjXNED6nhmQ3Pgor9m9u
sToKKQLID6ob1CLASFKUI/CnNsyet3g9JSuqJBWG21hE4SNCLRpMlotCb766MWqnX8hpNI0NKgEa
wpC5DQxvMIpuJ3ha66q3821y59gbiUlxGCFkAsBbBzQohJcR1M6D0dktdSaWANN3tJPWjfg3gYcG
qm3jxqvAQajb3IufMkH/B2ULevSUH5WX4rs8UI4SLsgAU7e5ts8IgKyeSt0Jqx/5IIbA5hbi/2/4
tZNpRxMQCjv7QcGqnp0BXMPstJlrkKdzzrFXtU4n2cr7IDtRhvCpPXwok6080tnOoQtbCBrby4v2
1NT2Um5vONI8pz032qrGcPCmrnAxB6d57Kh3/ImC8c+HBwAF0Tv0fWmCi+K2Ov6nD95N0iIInV4+
Lk7yoO8feyRCul3v/EEQ6F+4gsBdNl09Bfoa9IvfyGvKUt5WbZXxnGzD4txTxQzNPf/RCPuJP0t7
PEh1ID9KSK6OdvNaex2wh58q9ZP+DdcbWBJRiCLCHziA0lZE/fvq//t1bRvS/9y/DtItK2K1fNRs
0goqk5N3Rx/di3bbQZvvI/+/l7b8T1789oFI6jEYErDA31ZLmZc3DWDAcoGuj1Lp2HmkQgs8DtB2
H9mpFZzqgtR0TnIvI32Vs9nXckDFKqIZ1NvaY02DzRME99b9gQv0T+aaLKKvrgJTBKuI/N7fh2IB
0yDXQrF5A9OXeINDRbsO5jGEpv/DGCCtCd4KuRhE/n6rbDfzio4SO9xx/Ey7bZcofygfZbwt9+j7
ez2XH/PFept/1u/Kc3/BJJzu+Y/uI/22vozH/74W9ZcU1e8zQFPRp1Q1CfOT3xUHi0FPAS9r82X1
Lf05jQ/zsaIpuN5FHQGFcBriC55vqC25GoW48k2eQXGssTtOs2/ykjI/RuqjkB/BNMgAnO2UDUb2
dR0jL9csdtCmGMG59VQkJauzFQLJqasHs6BwimCyExV0WZ5vWpAWH7eOLjm1T3LG9FwbnilhnYSm
uoNJEggchXqCgk0sbJsM5Ew4VZ9at6cMTWUYUxyw2myyX7RqMxpcw+OgngHvddFVzA7kkcizgu3f
9fqdAZs7f1zJaaZdysclnljcG6Q1MvViSQut9ZNypmW5SJEpW3vcRo4+vkbDD2BKFqVqJDiLoNYO
hrQfNRt/RrRzMv2+LOlsootVXjL1Ua3PqXjF4Uygw2ySX+XIHqvXhc1PgGSNlOr4Afi5ne8t6YwC
onZz4cZ0zth4uu4sb7HFPVNx015RVWiUS3c7D3kYkfuOy3WkNQ7mQNz5YgdfChRNEe9nmppWBF7m
IP+Qo3BKDoAHU3M/3nY4qKfI6LdB2l513Npm20SO5ZxCUDHd9ZHj50abXS4fov5uE2HBOErfA/0A
KQ3V1qvMHSeHcR5OUvEkT3e66bX5I87WyZsOtF57uTFBsLXmiDkC056TlwmMwHoCe6H8tMYnomzr
io5hBnNXYpc3AYzt1WGnzJ8y6IR6D8nZGkBZoJ4gvlYcP/ndNHnDgLMisNfhmCv08sMiRC1Byx6G
2YmotE6+giDn4opXzXDROO5FREFs9VNHZhpb+pU6s2cifbdfnewxPUf3a3RRpEC+2bA/nCdi8+EK
DheJIgeIgkJpKPG1pxsii2cyxKdm+Y4kic5FYMzvNcYu0m66Yk7VT56VuqL4IKQ3d6kk5Oho55R+
n4DS2ykiQghDAPZhtgWvpzLmVaDtKJbX9BHGnH7FuW2Icfmptu9JXRzzRX1BsAnvJhDuihfdGYPX
UiAoPLb9pPSWfc9RjQdmB609/u4KO6L6w8yggkh0/8LVqNmjUvnIjtnDtlUmd6V6lsBhNHQOkZKe
nw3NTWmJmYcUPkHxViSFXat77X28xLXTXelU9m9iSLBkIE5O5yR+EAxXRHySiqd2FPVAHV7ImwsK
WyT8y3e9gPU492N4OwsDAhK6M9ZHxL27G7EWnTYBI1fD7kRbqnwxzNWrTqXp2ovoeFi7JEHP/Afh
vLAEGe0YzAZRA+/HnS7CwervEISv6QEAVLb11J+i82rApgAc8hSNTv2sLHfGRcBihOtUHZjWxaaV
QHeDLKP+Ia/Xdp8YJyE9T4X937vlv0iLyRzeCvBjVBpEdA3/fkZIXW6MvQVjs3WFqxASdVIF3dwt
1DvRpyX3h8/7Z9sVoTkJjhLuylj2/R6bF2W9GpPcbUpm5U6wG/qFL1sF/Q93tR3yvx8BwACxZEO3
FB71b0GQNBdIwercVeNt1U5bOSOTY+9pqTnNH4DV8p8+67ezT7wNWjzW1XLJiLjONaQ6xe0lezrJ
pjf2BwVW4RbIetp7d9cq/vJYUjs/SJwpOLwMQFv+cPPyv0WA/3vzvz1SgFbF0s1pc2ytvVZfJIRY
rATMvkVIntCkjGpgCZvyDS3JpEUvpDv8khbDI6N9itWrii7TLOzkSaTb/4ewER7yvz4aS0EkFJMd
5EL/PuHqBn7/ssj9SRzRBO4nvxjE2EYlAeqOiccCik6rdncbHkwYRwPCukNVH/IldutYf5kTVmZp
ho1SsfT3cX5RAI9oT0UaLiAQUkBbg36owc/elMskPcXCs1C/CfWTRZg/ycgqPhc6I9ETl6tv1e1Q
5XI4K5/G+qrQjY/MSzeibVHvLGTpBfDJdYWYP2lBqaMb9lSCAkG4ybut4aAEVhK/r5jUzGlFS4/a
sJG4q0kT/3YXtcc5Cuqa6jF/eaa7vu1287mJWF6g0EXVhC8OWEXW/FJMndoUEFg8TQVlWCoK69sC
hfqrET5l+TiYFJXQfoqUu8Je55fECNaEfv+ZfcLajRNGDOCbvdwCWGr1tqPNT12zS8Y9fx71hwj6
T8nea56tIfca6zyu1wS6w4AOvraBwUzpS8VqJWfTG3XtxRDYyT1hwdJZ4b6zyq5i7WXSYQ/NFO0B
xJoNTf4iJrpL8QkTn8sN8m664JKE9V6eFLtTVXst6eSSKdXSudd5MrRp1YpCUmq6USXvczCf2Q2r
YzkcYj5mPRqiZ0wANYVLK7wsCeRB8DG3wXQKc58vT6oZTMIl5yQHGdskT2l9L+ENUNOfiGgX/7TM
HwZbJ+OHsWGbvg89ofX4WsbvMjy/qn8QtcuQvqbb2Q9KKMFAtWUSFDjyBEn8s6jPADb8pEu8RHxK
u0clF+0CVxB5geYAequcuEg26JTD+5oD+uvGs8W5+DBBlaO8rOdIWE7fRUlFmP5W8mMkR0RPE6kl
JrXmgyV0crrQYwVMfLxRyj0kMJ8/1po+XLdL5QGmA20EE3hxYrlSsjyu2HVpQ+fM6afREusgucxm
EaGJIzJN33HkIs0YvvQyweR0CdDZvhtK1SmB0Ub9u2F8xBWqGTKe468gBTP9FaioPSWvFk0P5VJm
ArHXFOBbaTO14vRZxvmDxyxigyuV1V6sYi6LWtSNx9X2YY4P91JQppuDSdnF7es0PK1S6oOmPCqt
eNA4DRtl36iubt11a3dEeujSKBrVl9bLH6eE+l/9uEx0IsW3mwVlhNHJtJ0ST+6Y3fbx3F+bGyZQ
g8xkeO2LM/aujpGAg39TBd3FS2OpFK80pGMsqn7Zp/fzjCQcEEElFu7lsYAWd20WgvG6ded58K0o
hlXyemvPE/GJBjUW/fdCzVCkeJQ2DKrkpzrrVjo1GkU5kpWuBX8jI/VJzzfV1ECavmOJeSJoF9jQ
Ms3/pNgvTPZBCOTudRpP1Bla4VgBYzaM/TwfV3iIafSqk+2L0Gn6NqJpS8dJvXkoZ08fKLGow35Q
KQbeEMohtuzi8n6FfzCAOpVG2rfpr5mdZgD0Aagp7dfMFZSQj+NwmT7nfH4mL/cq4aTf3nraHqL5
vbKf1M1xVS74pHnm7YSYpCTdjejkKsK1sAh+D/XNdPR2clIWPjqTVvZZsw0CR44UpxacWgEvNj2n
wos17yq5B0j6oJUfkiW4TXRuDb+HWNhVxyLN/K6ilo2ca9cCcG0GqFluj+/MhBJGnr/OBUuhOkJk
WFnt4qA4iH46oKRRq/ru+teCsKik6DoVrsy7L8YRvdGgLV719P7/UXZey21j2xb9IlQhh1eCYI6i
qPSCkmUJOWd8/R3QebGoLqlu2R3dbZIgsPfaa805Zpb9ySWOz2WDMhHPt4WzOse+jv0RG26AhMU9
tsMZE2BFeg93X5G+KNw0usE0hmCZgOF//OKKuzQ/WMalVxXkXGtveghhAaXii59vq5hJMFvvVW2f
ujK1i5FDDg0loV0nAF+rt2fCnOuLq59F5dWz3pQSJ4N+7fqP1CiQmqCDx9vg1q9dFQAAO0nF3qiA
CYmANYaLlTxX/Xuj03PH66+tW2+p8Qn85kkrmSwGOKXDF7GlJm/SmVw+6XoykwpscPnax+wWNBep
QXn0pBqf7s4W02VTlDMFbczYPX90BU10H3VUDBhnTVgwXr1VIIqrQqWTOc/81GEz6CMOpekDweoI
2w0mvU9D17LgHgPPmEWRtoh6ACio1N+yVrSNds4tK3EYYYphvinpJeTs2A/IF0nIVpwAA51spbYb
WavBf+3Vy8hmixC8F/dihTeLlTpHu5o36x656CDgvso3lXUkpcjcVHm0xFRaJHe9i1xBP6cKXWtl
EgguBaNb5v68gcfUFSevYnLnf5i1skS3tfflh0I8TgunKQeLPnIvOrSjmgzhGn+OXL8wRiUQpSjt
cRoYsawp0tEKL6I3T0Sffh2k/+ze95768N5HVusT/qCyOcSXgUsvtf08FJax/CGKkFoatHGVxh79
ISebdNyOnuVIfjoXkT0Zw9YYdgWcu6ERYQBeePq7MTwMQbtE1LcWq6WurUrxaGbh3NCDrcJOGdYB
K4Yx26lJO5PKd6MQtmM05+ZWK0aZRkIL9JHVWLBg31i4C8Z87km60/r3aNDnea3MuGRxgVrYxtiM
9xnRMEg4nTOxnkF7lSlUijvF8xwhLRd5xyQ67p7SDrGXoVDl9VgclI1UeeuwezU1KpcUnmXMYN9c
GHppxzwbaccqCTayQbPulU/GeO7RvvaKug2dCOgTO/wMavZca6uV4b114x9DOYjGRe4e4vxvxsxo
dDqBGRigbA3TiOHHqzb9EGkJFBGrXhXZYietU46E2BQCndEwulqDPaw150P/GOs4O7DszXzkT+Gx
QyncoDYc/DfTRIEl33ldYlciiAdzMRR4r33o9ZB2g0mZ691b0X1qBlsxfdYqqpnBJdJqktz/TUG6
xAOFFO0IOjqNz5ISMFpSMIZ23ksVIKcJr7z5vkISxX9cuVfWz0aCQa3WM85dEH6E+i+Pfdq4K+JQ
CJvASB99wHGVQzgGcj5nbapTpAQmDsMQm1sxc6XdFO8lILdwOSxihg7U1g4ocBIKB4l3YlZ7QT8H
XmbryNcLdyMOj6V5qMVnQWceLV9aFNINhwXOlXELryNcmS7kEj+zLZ3RTveiSVdXfDJfvaHmwHsV
gX0aZr4NORp2fORxKu3qe77MEr99Xw6gOSMYkvAAmbcUvRPJuP0fpk2gT10O/aUzUBF3+i4n9W4A
o1WLm5HlTEsZhhpYftbGsOitdyHcxfHWxwZgyk6RknGhsk2uBlO39ZasL67skPpAyE6R9wRtWwke
FHpM40xlIpi+FdlEI5PwGjAzIEnTBO6lt7aUXKTyMNAqb9ESTte4EBGUjqwHCZlndOXxqxd0/iWo
T77JhEw9lO2CBzBE/90bSNP8ZSIszbzBL/9XqF/r1KV5hWG3m/X9uk/fg/Ah1Zkjeq+WnxxR/4vq
QyWhe8uZrcXbLNnmUHNrY13mVzU9YasmXGSXs1BLTHSpjAyno3lhWZvR52NLl5/Pqp9pE9/OqgD1
NcMErG/Kt+fHtPF0OZDqfaVptjGVPLShktKYpW0H0PFFleily9VCRN3SPfn9Y7rLpwb7fiIwPER5
jUr32ZSSWZFuo/DeNEAQ13s3Y54vcpDz0OxP+nXh3AT0bvAHah3g400jY7VZyxx3FHpdiiKxdyB6
yV/9RnQ4/vBtPg7xw4h3xdXxItyrdePktLUEHn/o9NO+MhU7vqTafEcRpbeSYfLrNqTqLv0ISIWI
V0CZj4axVeXS7gziNgqsU8lRNWq7DYEJ9UTgxM3Kg7ldcCpSxA3JChsFqnfsIY721LkYmNyK4sFK
3zPYrp3xZ1TPudEia16SGuXqRE0mtG4GTHqdf0wlUiEGAlnKeWb8FuH7H8EhdC/++apuTtZ9Gpia
Nx31a3QiDOP59OzsLnXT/xQbFzSuP98d+n92F/55yRsBpzLGnsGuxd0hPAbePZyybhdW7a6h6lez
YVFJ3TyG7oWDlNyVKiI+JedrbN4C4QKSgDsW7hiRFMyyInNmae9dJa6ziKmddJyKWcnqsMO8ltV7
2GPxpc+VlKwR/qrrn9r8rfWfsnBYeN5BIrvR5GiBW2dW9ehZ9jK2eC+Y93EwNwxtr4f3cg9dwJQX
EXwUidgRbdTsWLuoXTqLWVIE3P5R/DTyuLn0vXxWwV+u1gSd+f4sWTo5FaAasYF+bS5Q7g1SK2Ih
i4SdX1Lnt7au5TO/OGsczPN+28Z0A86dMW+k/ZBe6nZW7shCJbZ1kJbxuOBJcX2bAiZpdtgBIv8C
UUIZtqJFLsdqmODrs341UKJ3u0QHDUDTm4UM//C7pRImcQLUThPQkT6ye1qjUvoYPWP+kbuFtGdv
S5iOvmMIarDPrH3BMdqr11/ih4LgvNicq/WqwzS0bdt1/VuKz+ek/eba4JpVVchwLDKSedN4MaS2
K7IY5w6sRyrixBYnTAtxdC6jCmkIPpm+QX4mr3byCFrBXg0R+jEpqcN3T5A3v2akIUC++b4MTD8y
35TIDwb20s3srGl9GfqsmO6qDUe1dXLoIbhHq3Hd/80XPF7SrHhJnI6zFkpxJIzhggPFOkeeMnGd
JpHDJLKRGKUi/wEhlc7qTYtQC1HLBuQz/KdJ1tV+osNQrU26STqxi25pLcBAkDI1I5vNW6VrFMLL
/gj28zHbVlvKNu2kH6QOu9us2bL7mwfz4O/1A/3fbotyaTqGT4Kl4OIeWoEVylbv9EO2zVb6tV2I
6HmhADsN6rwCnZ40W8uZncNURFMfnaurtE3OiPDO2dlvZumRCLrrQCLAFY9teWmuFSEv12pfIYoD
bAZwZxMsdaQgtTNpe4o1dfXa5bbhYH9VL+Q+lo7ykjwlT8JDihzyGsOx4S/ypXszzjS+N6CXoLvF
+88fV+8SobsqryK4zHaf1HZ5rl+Ich/34Qwt+744Jkf85keJG2FWbsxVcvFf4mt4Ne/0O8o6Puqd
9GzdB4/iQfhFfSDf9gdvbgnlZmgZDVqjjFqc3Y3qW/UQP0N3wzhaPFri7ChSJMJ7eZCPenVEqBe9
yMY+NnZq+jCcR/Ph59VEul17p7cCTUvniQH2S37t19XEBS1RZUpgbk3KvAQ/9GQMV8Z3bfhjsD3F
VbgGBrMcOaLpdUB1X/4yW75dziZ3El15Q5mAjXBBb5azOtAJTaliRLax7XPkx10/AdbWemVn7vyX
T3v7LJoS/Vhdg2NBVhVLxM2njdq2Sgy/GE71eJDaTd+eAs6chnUSvEeXQyrVaOEff3nRz078v6sS
H1GS0SowOif5w9RuOvWu0Bbl6MbiVSZc9Z6H/g+neas8p2g8yMGEMIPg7xVbq8dGO3MjkjNtlXnt
X8Sgn+HMUr6aCpZHticdSziSfCSqwhH4kJQfzQdQJWW9LYulBJ+EMzk5IcOUVy3AzB1tDjus7/GJ
BT/uOuZeNGs2guZwaJfP5oF0AiOfcaiECryife4BVGWyOeu1lxy7WnMyGUru/dSGUEgSp+EQ4VCp
ULlm9amRl9K9pq2j4Z6JZccUwgcx8TB0q5YCLVh44hZaqImqn9iMcREwcsW+jZsIgabsof9kheHg
UNTbwbU7dU8LY/iTnrVrmM5Bd5q77CgCm5/rbzRYJnNJtAJSIelz09rrkJfklY78HLfXcbJh2yC8
+H05rDi6a6vmIhyWwjLAKmaSf+Gk8jKON/RYC+PKlJMgucBdcPDs0ZeD6WuOfP+cILW59YwpiySq
Flilre/gLNWOAOO8XfDWO2bfqF3eEc64jyVlAm6Es0Q6+rAJN22witDaqqtOuXbWuR03kYVY0FxM
dqRr3K7OHeOmR+rfuAQR8EsdZU5V9Pf7jBtcMUntIvXt67PsWYHhwUOHFrlPDumRhI4ucoo92EgW
4/4RBfV++ie+PT++R5HlmY7BPlRW82GfbbJreGQc/AjvGxnbzjvl+mzYyfS9san1S+SFRKLP5G26
8U76sdyqJ2/v7eIH69ztmA4XC33FNDa4cEttwx0zWDwova2sxbuepWzmI3+1NuKuuFhsOwL8k1my
ZTZk7PqjsuZ/CefVL5INSZwW0q9XhJg2A50QozickLc5F5YRdJaURt5eOXIacs+5sBnkTfOgksse
b6Sn7FW22O/2mFA27t4ngWtu7k3eLO6WnbsH7FQcJvH/uDa2WOAAV541ImDUV3cTIjN58E8F+9RB
C2YozHEURtdgj6drEx7CZEMK5cO0gwU780L35qHZlYdcWVLbgpc5+h/uzrprUICfiWnfl1t3la/g
sBxREETurNsFp4pOiLmK77yTyZu/SOdxSfAjf8tVOzMo3YEhCNm8etQ2nEq28rYQ582Rm/yPtP55
EfuMX7q9kuhNNGUKSCNv/GYNUzS5yPHD9nt6D58ugknvP8FGhwPHnyf+9b6aHcfZ3f1isrb8Watz
7+/b+y51Dvbbjhn5BS8YhpXEflxOSfS0xtFkdit6urNVjKWgm103e0Qgsy3tUlCW4exD+eUB+dzM
fvgQn3O7f3RTaibDOnarfj+HyIFFyLS3WDbwlRxFe/sXW+lDaG92BzSj1262VTcPkzWFUnl2rGbv
p93jzsWAw2iNH5NP5NMnwCCZfgI61cmoE3MFkA8iL45njzSE+HA0mGzq6aXDx+6dciZjoZicVE/G
7OF6Paf2Bw6myVr28xf2TSOGPI5cK4l8Vh3d1rdbXwpK3RzUZty90FyEViRfSYWXRggL4BhY4Bfl
u1zZDQi13y6z8X0d4qWnihf7qQ6F6+a071Wi3HaDB0ARX5BxFEBMv0La6l6K2InfzFdKUlo/Xmi3
Rxp7B8/RthZjKTRICw/abb5V78WLtTePsrFqdumhWGBLJKIMKJB/pjdzkNbmucW2Vc6JEdiQjT4v
FmjoD+S71q8wDQ70eKOjGuEdIAtk6Z38g/mWPYPvuZvQwSxAbA57YffLJb+tLj4vOWK0qZQRp3zI
r+tvOOpj1fbNyDz8LmxtwvV07eQfaToLy6g6I5X6+QVvhQYGSWmqaVDJiKQvq7eRaUUu9qUeFvRK
AGPRSs+XknxlggHGW9dfhl9EAP/1ahpOS4tXlKnXbj5dWUTwClQ5Yxq1qft+lVACGNlGyAfG7NJC
Ht9/PTz9x00sqzAI0WzgYzbJbPh6RdMQOoCrhETR1WQVpvtA3jMM6oDptVcfLdkUKCYyQKqSPdw1
9ClnrTn/fJG1W+0jV1nXNYb8IiF7iAynAvafRSN1IXuqopTteuFcm8AoLMcNlX2Wo2o+m1H27nUi
3WDgufGmlvQZkKWgfZFJw3CzxBkQN3c4jF2IQsq+jPKlTrTZKOM7jM8TMySv31OQmZAQDGZufV6d
esQ/VRDdeTJGDTRmPr/mSldUucDZR/YAfW6FieO1+qLSvIXYeYi5nZaEl+Y9Aj1PMRJDOBhhPJ3F
9CyT6uiPzS9nmG9HbS4LbEhRM3WT7FXin79elkbSpTQfVB7YfXgyKR0X6dE/EpW289Yewi2MBKtA
mnEr3v38hUz32ddF/OsL36wuYS2WYZqJ4padHGI/wkGXK978oiv9fjCaPp8y1VIsoCZRWV8/XzfG
hpwl7biDUdRUb4K3RNQN6SOpNpZp82W4W0nZhKbz86f7LEn+/Xgm6e0iC7bEUzblMdzcbsAue9MT
zeYeJu1Ge3OXKqm6eIQnnx/mQAmjZTpPcSDCM6KdMP3ZRIw8rpIllLVypc41fC76Olj+70e5Ct6j
peEYTr1i2PXcsl1pjkdo3xGP00eCyQaVlrAEwO0kn4D0ahUuad8cJ4OTindl8rBgV9+iWvkTPVIa
6S/dpl7ozvjsL4stmceLn6+BdPvI/e8asGeRtkIlq9/cW32tyo1fNbCqyBAUAzjU0HcFplUuFDKh
I8SImbV3ZfWRcnjT8YvWhH9FxoUJLYj/73uhX82xkXEzax8AQvnrfdCTB+ppSuHC2MVWp35EAK56
2oxmYNK9eVW0l0o+lH64izzQGuEwk/1XL5EX2m9RKt+vys07ub0qcmWYoedbhwwccUY0nSks3EoG
r8bxLn6h8ZJ27wNaUgsZgaHC+B4pVglCYir380X51sAwMVTQJRZNGJAKz8lNA6MtK01pAgRHdPsp
J44j5H7uPtfElhBeOsufdyFoNda+HmtKVj8nSE0iwjmEYOmRK1hXCUXuiGb4rcTg0AIZ+vkdGrer
xHQLyWRSm3QDYUrflnqj1OujRbtjVy+6cy/N63IeRCuQL7p1AAwC1nXQt8T4IIRIhU2+a3BNQw8g
AAYxw2MBtgJNFOP2ORMU2qqcoJl9ZfIW/4WlLuN6S84xzZIQ4t+czyQv6m38KLl2XG0ZsZbpCtoz
ooMaMR7KKOW+kefVLoteil3hLY2NjBSsdwxyPRjB6kx+7hQY5iLaVsyUkrfpQZtgLGcEug1jWyxt
g5M7YI5f1tJvrYnby3RzT+WlOwqs5NIu3wlHjmQZKJB02VtXFZ4tWbJJttVoL6LrwdkB7ZOeeofV
HDkUXQjihnI40Rd+2cdGiTXNdwCthNGO/6gwuRYr/OcfcnvN0MnT6agWOckEDMewz9DicDpssZ+X
NML1ZuDTZGLeLVxx4SfOLqElX9J1J3V2Vn4oZE2xyQSPFl9hvcxY6DxHWZYsxW+egMhvrjHepS+a
2BLW1mdjoyFyhUTpO53muOZKYz7E58EE/pBBsHZ8A3OCo0lHmcb9XgvmP9+At9XS54WVWS/gpSLR
v7WoaJGgCMwdEqxFjktSE7MbvAlh/l6rz3r33oe/7BvfFJG3L3hTnhGmXPuDUSWHUvbtEqhsxyg2
Y73MpAa+WGYrTFBIqHUiNV0OoDWj4qXQ/8KEm3dusBrhkeeUNEGgYr1C6ZNff74geKtuNu7Pd0js
lqKxbNAMu9m4y6ZNRsHw8x3yZzuZPRiXeg6Aaj4ZzBlZg86A4TMbOT/2nM9gocxKbPSMXjH9f5rp
kdISmzGfqBtTrAVEps/wjIkVAF3RScjNIPoJasbkrZ6gC8YEUjhx2sYKNaVD0HKmwwzplESG3pE4
pAU4oXUyI5qFesT5Oyd8gV0vpfEz+VDdGbZXEl3wFHziIhoc+XjscIV+XDYfsf1AQKdNeqntfeaJ
BAt/sxJHmFozbJnniVAx/X8/X0f9v1Y23UQcopoKCe3iTYEgep3s1pXl3j9sEwgLBj+QtzzVuwkr
ITpPnGWN2QuSYPAH7n5cgHnnvDrOj1zMPy+4ImbH+57Taj17pNe+YSCOBdacPU5G22IHKezUP1Tr
1ysIauyVpT1gsdyef3k8JHEq3W/rHAN1NKvL1FD4/PV/y2rodV4bWu39FJYg2gAKCBr17hhTbMo1
ykWGCvUqZISBZmgNGWUpvpQLCCWrEnZLzR/mPl8TWraYKp92WyynYUfKPxdLdx0to33CH9F+8str
i3ztLidwQrs1oGu4i2DZrtA3Tv/p9C+aRfg6WVOFaWXG7mqujFeg9ywVoSPtZVzp0x+xQ2rsO3/m
/sB6iwc6WZQvoSOv5nzzvyicv9XX09Py7/W5qTtUo4lVUhfTg9Zv+2bDuLsWtqoLWOklcFfM18J+
NWZ21ixV9InqI9nPbQd28Letfnqd2+8JmLbG0kAOgXk7q/CMehR9zWzvKSrU/kWQ5s2rdF8t2e1V
EAPlFo9JhuzwQyF2hWuooo9DlItW7Pk3Gfpnzf3tvdBMFxUZoymHj6+1WOUprq5FA1a8clxLJCvI
AUCZCa7Qv7Q9AV7S8yjKBF4VC2LnoDNGTtu++6W5ncKhZFCIITQGsnAAsGJ7jGKRfIXJMzatkaVw
H1ZLU3gfBGRFbmfHDSDh6f8b34s+3Q5GNB/i8JdT9X+tisw+gLMpOMtk8fYzBVLEb2wR9CovqXfx
L7M34v3HkH+FtAcoHrRyAyHB+sCZDkaOZK10ZmGzOWVIyn9p88n/sW19eTc3u4jeaokoNGqz6+X3
Wtgnqk4SqGOR2+NdY3CSEz8uZqggjK+CVuyyAi3TIag1Rvb8LfcoJY1cLKfYNTdZo3DOIROWBJZC
LWdrFryNiFuEefVv68l/vXF1mq7IdL4lKtOvt8aIf1OPDL++eh+AkVGimrk9LqBxlNsmJSZgnsFw
xVOUPNfnfE/+xi/7722nmccVwp7EkNfQNV02bsZYGSHm8DCN+KArgePSCHchPdAhERAA/OowkKet
8uZBmApbzaInQZ//9qHEEl65ZlZBqCTuEMzdmxLMZJQyGsSbSx3ZLgSe9eTLmk+CtQ0qEWxATOZB
5nngKsDa/lJI/tdt/O87urXKduZYlJ3vJ4cg/RizjDTxq98wSeT58dgPjVRdCCFWPt9YthyRBnQL
7zqrSD2upnIjGe+E4G1qaxAUqlEU5zBNs1/u7s9jyZfLJkFPRsjGWqZIBATcVLvaUMrK0MjDgdbv
UsDR4KDDWpdzZGV0sQcHoO4agp/db0OIK8CFttQdx8FpHmSqE+Ix51M+FxM4OzxB4SEADBMXAVpI
+iYkEoE5HLSRlqzRUzj1y7CeEp2wpgHsvqOnnzyTyCDu8k0w/6uQvFTP/34QmPIKHfAA+BPu16+P
xbdddvrEJo5dmgmSIX9Wjf/ssqYvl2Itde4dUYgPBlQbCqNVu6FFsE0uPxcm0rfChOQetnJD1DXm
BNyaXx9BQ8/DvEkS/VDAafDJj2HEuIVTD2Av1zeMJ11rw4EffSAS2q1I2kWBFOSX/eqzP3LzHfM8
KDj6TcsgcuJmBauyJjM0T7Pu/fW4qA4cNeT3HlXQ4c0JnpHqVScezv5gZ5ALf74An7fPzUtziemG
4UVmqi3fnIp1za/TphfGnTu2FzXgC8/Qx+r+q5jkWyF9UXVyH+L2rRaHGTnA5ykcu9PlhYQ02LPe
m4YlS+uQDiZzl+zzNuDAhZ7NGK8JqrGgj0Eiv6T4rFsVMpsKnrKpMbJ1ZM3JmEyjZJ9h5fn5Q31/
sKeROds/czScc8RNff1W60rJvLrMhlMHeCnLT0Z51hnqBq7IiPklRgAl3Ukm+RiIsNZJs/biF5Nj
m4nE78Pv/1QmNmi9nY3+XorXo/ybeOw/uiK8P04UClR80hHVaWP45w4PVDnpwrQdTvAJ0TcV2VLQ
lkrx6HnraETHAWGOYba0NIvnMfszNkeZh/CXa/RtOZ6ukSGTW8WdPwXzfn0PsipghRRbd6/v6zm+
vxVrwT49Tvp6O3uhVW57+2A9mVkH8A/BasonFHbe4/j35zfy6WS8vQM1ETegJnP383a+vpGqsRJ9
aKUpXFW/1lH16sXqKtf3ftfZea06ictz71X7UcIa7h/bBJZmA6dqdFcqVtcoazdEX16loH5Wve4t
6MudpNAcQZopB95fpdSepJTWZJAtYNQ7/bAKaUCVlnpyg/FJjEnmRm7ga8K6UPpTmKV/DE126jom
3yqdZ954DVC61FKwrsQYpn/wakiPP18D+qR8yNuLoJNOzbOIPA5uw9eLEPQpoACV0HFZyE5t3m/i
/KWD3hE5evwWSGS1a+9lR+bfYGw5Mi9EKUZqUm3bjvBDZVJmMziaF1Vgd2hiQo6cqLGbhDwYEZKK
Gy/cvn6m6sTT9J4OUwhxtPKrfR+ks4QCIDyFyOiEwt+WBsIBMXf8QqZziROuZK4LW73ICJr05Z3M
UBnyZI/aABJ0qoULTflIIZGOSop2FCSKga1TqZ1xyJ2ygrgltzOfNtDYXQR0HLHeOwJdtB5fVk6t
IZIhBuqWsZ5gYiDSrQcT04vKYMaQZoH8pgW7zKzAgMCLoTIJOeBYRDBA+aKolznLmnxFsI+qaLHI
XX2u1P3Ot7J9IQe41XAW+NjMCjZ3q3L3qVvM9ZpwSUHaiGOJv/2l9pu/I9wkWIZ6Nq+CAdUuGnsT
mmRFy1JAbIMjoMakQWTzmBN+RbNmKAEPvKguXB7ZjiyRtG2oGoUdNrSni3HfZuQUzCwx2eSGi29Y
WgZYYmQR8jsyQk3ZGOmp0/4MCkNjAjrI7bYFFRNh9l6okFU0VCgJ5n16fqn/KPQrorvYr0tyFq5M
LmlFPfBoO2Zyh4kVB+OykR7akARP5KM+4WKVSMFSe4tSodKCh196zVw12pWaxAdJ5RIAbYnC8eSp
ApEScKgRnasLUV+HI9NVBiCKVv4ma5hu4Nsb3BJBLKvEmOsMxr7e4OQ9uKEXufWuQQg/1hQZMcZ1
DcDgq2RAmMoqG6NTIxULTTxmuM0Fle4hqNfst3cyLf7f3omkWbIsASKybieQpFuUGX0mqt5ohvco
z3ABxNwOQFJSW4cU7J2HFJGM8GySxPXzg/6t4mfRZTQn04kGuYTC4+tVkMouC8cwZxL3EJ4+mZjp
DMkF0qRfSnsMu98/JkczwzIsXhCo8s0FD6TR701Bo3STdiVHWy/d5tUmhreFx2KYFZiwmMgYi4qz
cJCuPPyyxhqbWzZlyu8VGDp0U/UtRk9+pqjqfEd6knAQ0NN8iWDnp5yY3lzUTc0yN6/5gNIImRKq
234r0Q0Rdno7T8Evk2nB7yw2OPbvRQsg16LpXDIJ73LrQcKQUikrHXgm+600wolY9ey3VrNv3VWK
AlPlWOsokB6e4vv8b4KQhUzF6KqeiIIunqwrkir/UZ4sL/Wf8dEHPIliI7EtYYPfNCns0d3k8Gnp
lAd3IUtb5Rgm5iLidEjGxp97b1hHECRmHRNuvemizSCd1cRBe6yiKx3hMNMYvw+CVY+erXj1WSWz
la++luWyLZdd+ifWlxZRQtHWgxXR28Wn+G2oSG1YtNZCA7fmoyNjyu1AeIwn98AJP10q/vG1ZZyt
XGnbSjZQZy9/zYAUDMtCeG+VlZWu4njfsVahMiNB0HBk9i/pD1rDEUYgzjPymAR3G3jvQroaCAHi
e5TkVSuvWL9IOsFrLWHWRT2lYI1pCRBzauxKNRkuOH4ChPvEcuGXxPmzSImpTHHk7OA4ucAhpLn1
6n+IFWcc+BnppkDLC5QWJcg13WMPWOCSLx6VZ59cDsARUzDlRuvo99tieJThqo54TbEATVgVCSmX
ZHugYKtHvntJnSszQ9sF5cLn95YfLWHZkDxaH6R6Ho1zhYAo5L7g5dV1gwblWXdBVMzMq4zNh4Bx
5YrnTA8WVfokyw6wCVnbwSUPmOwhQb6fpLEHPXdSWwjn0rA0idUCQdItSkbLqOoeWhiLA6bFrXVI
1TUdE1R/OqFoE0rKlrpFe7QWSkqHYIVZSPZsgVIAdy6NAnmLd4KbD15JD+ISL525cZHP1DbrFw4L
iaARlZAcm/w8M3iosoXhL4zg3msdIsxxK5Uh0Ze2jKYxje7r8Q7DP2SaDT/NCEb88NQNTxU7G01u
t3/y6xPfDz9bZjAKhg27wiOiVGjb9p65lnhMyQO0Wlxm+Ixl5JT8EuTT0ZbHCaBhKZuE+SfHuGRO
gd6x93rqzot3aXqhJlAEx2KYxBQEnCQhYdiNVEd2jwpcjAdIWE2Hjkgkm++Y84y4ThUvGkQLqBF9
cS3QmEhKTkSbPFqpSIs0jOQ0n+R7s7t0yt+h5MOu/fHo4mrjtf07RAP8jPWtjOuU9QS87TPIPrqk
AusJNvyVjpXLYPxPGx+cTLU1vefGXORkFJgPLq1u1C/aoWyIwJlX40Aw6H40dqUyvMuqtIwAobjl
dgpX7OwUnmC/adtVCTeDY0ql7UVQQ9K1NJx5yDGfMYpVHYP6UMK5FcZfTnP/UcpBWuLcwQxYUynn
vq7xvo/oxehSZW+a5KIt4o/+gyorlhc/byXfXwaeGIN+lTR5xTTMm75AlXhqlnpRtc8JlZncbW5z
1rnu5ilLfjuwTHvF1y2TnYSxJA0/+kT/o5n/c14xhpEEL0ItsQOE8Yvsb1gtiHVygSP8Jnf+vkPS
B5t8NQxAyWP4xJv981IewhTJqzNlL2CDfZD+YCwM8X4cJaCqv4m+1FvxkynJtFUYeCFKok38CWH5
58UYhJl1UIOam5IWFcIDOh+uDeLmtBXmPtkuQdTOzTxd6R1SCgw2bgNDOYd7X8+6bJ/jo4eHp8qn
uHvNvLfWPA8WXqjwIZriOjyaosMx0oaXkrqqGF8S/Tz4TIHElE4ftM7mbxm+Wf5HACLKpNGVUSk3
7fLn+0TRtO9NDj6mZchgHiEHquZNn28YMnXMw3rcpa2C6pjizzQ3SXEydB4+zjp9KpBu1W69Jr4v
BfUqHLPuFcTAJYk7tqZo0aT+crQ6W8KfGQhs1NB/2/dUeyvROHRaxAYSrbPePyliuN8X+bYJPxr/
I5Z8jmqNrXSFnRB85jfM/mkxmNN5C2u1D3WoHrJ5odHr43LVIpazqjsI5iprj5oGIlx47QrhhQlv
KFsPaa8cBWhu1qBi9wiZxJX3snlpdCKtiiVaCs4Q8opz7d2UmSzUyL4yYeUq2FsF8soEhowZE+y2
JEs0owNfJv1W7iIiCYLO0Rtp1Sq7dGwOnWddZPOkaMKeiOBhnUuCzeUB2xKpyswraHVE+SnvczbZ
5+TR06uzkotb1sdVjL6mieu5WwQrjlunXOz+eiG+f/VOolxHAYGS35aEVpzp4LIY/7rDxuTWYBFP
6TnycXpF2QTsM1LabzUyWT0538U6obU9ZJOTrm4rhdhP2buMfbEOQ2+va42TvMYEZjW9uS2bJ7l+
FasSEcpjUIKpkttLKZp2q3xkvfuqCPo2rmS8Zpy4Q+3V76GvM+zV09VoRUs9etfMV24T6cr4ftxp
0kMML2TW8k5U+kJ22SWYtPluoE0O8v1YQH802xWqN45+vBqOgR42rpgve3kfJX9xC8jlgxucK29f
5XceE16PdAfrLeFLhILHoRVOcec5YsFA1XzSa88xuGfYKlvjrw8ZIpXLO1+PlqPXQston7TusR5P
kVGdAgIqOpwEen4RILVkKNVUhTRFIomycKXQyXN3nbsdQabziFXUpuT54F9pJNga4xot6NLP8a70
T+AU7E5jB5eCx7TlFhM2oqBM6TzXgMysyZedk388kJzAraX+H2Hntds4u2XbJyLAHG4pihKVJUtO
N4SDzJwzn74Hq3GAbnTjNPZfrl22JVEi+YW15hwzkzbI2NClTiwbCMmcWZFCc5Aicdv78XvfJft6
SSQP3MF4l/yjEQKnStrLHH1ldbQV8jxeFVK0r2Z5lWdu1hTM7uz0mPxa/iy32nxpa6+ORfBzEO3G
bWp5HSs1dtdDgbV0sE6CeFGt8JSS75i1PwJ0uqlewv2cqvymZ73qC0/pXupRcwRuA23M12R145WZ
8bL7OykiDDNjIUNbH8heVo3QIFMF40D93s4zTLHgEjGssSWIZJabBtNqWkICIgwqxidKOjbW58oD
qZMiktFVAznlF35eEkMnmrXczwutow+Qp2O573+m/LeKCOzyVW72k9KQbGACYsNwTyMCxM3N0PO1
wWqtVs+zz+VbvlYdf+kAyJOXJDKcEjzAKOIa80kzErJtYtFTnYZNi+sYS0ZSFNvc/2QUswX03Wbl
tPFfb/rk5Jq4OahekzttYPj2CTCF7LEOTNjBg4tmzhuAncIIs5J9D/Ot0YHLG7M3DUDdup6NCIKk
7tRqwx0RkRegDFkYLma4C81bpFxDM9rMmfSayQSElhIG+Sebm8iHLAKRIxUwzFm7LkR9Yu3l+K2u
HuFMoOHgDcnLcv2KQU8+zBcOCUJnQFlYL3MPyw/rdp1/Lf7cuHiYue/h6T0i8HuXK7qm+BqLGqqM
fsWF/JdJ0UG2CGrEQREn2g7QFnnKdy171hr67uzCIeYThijyvGrrp/Q9a/oz5WNNZVmjS5ioKTmt
O8hDm6wGY4ffphTJr6J6MsVQRZZbhd6dsayCJ7gkCzqJf/6iTF+RWec0mfkSxdG2VAdPGkZyYjXy
RXr8zdW+sCL2kUgLctA7SKhzlnFyiw8Aiviokbex8psK1N0nC30DqqBMBdR49PA2mln5iGBKmQxn
5rROYiLHFGVvFto+978kM/F0ZSsTJw+GQLyXunC0etpYG3UYuLEAjxQ9N694EMLHmAmewXUf+UR6
iQZ1ss3QQ5ibtXVilHYWIh5EjpOrYPnBhTLjEdxVNuC1fUK7JHIxcM2QXdwTVlPHM6WqaFPo6VFq
cBKCGTB+LEaGGEu8KHptn3hD+yPmL5GVuIpR3/qJHFzM/0O0aQLJrdK3tIo81dfcKEXZkN21Id7r
zXQcM8kGT5ZNa+4yhlT8S8q0rqdbM5MA1Cab0GeOgzlYQg0y5FtD5avLDxG1YxGeVs+NzV30nk+n
nI0IEXBkPlPcMpBm4m7qoSrCDFIUC3O4tFe14DbXs9uH1TfOmvMwb/yS3BWFbaGREioHcKzGqaFY
bxJyHKExXiVQRoLJSZQ2goIQBclTK6sHVrpK/DIll1lqPrXirSbCspS3dtmOTl2lK4OFOBpYamfn
3jewMzP/VswrgaQ5Iqcmj4IDgG4q9D7m8+olo9pnVsd2hwL5o7P+xvpN1wCmRqdaD69jWT2UsLsk
DUiSntue4NCaZ9U0/GrtBi7JGq9ZGGCukuBfUoIcilM8Wq4E4CWuKKfyy+mgbvJ2wHucHQWjOjTJ
xQedWfv3jhDtccywbWe7mcJHVR56eSfl8QakpQrIQIc7rLTtWqZOkmeGo9bItOCiSWkM0RBMKLAM
NlAtdRdeWCfHM/FPC00mHdOdWZaHgEwuENODP7waUbw16D2R8WenVkmecIFUl7NfIREAa9icWhIz
4Q/6bXKSE6QgsHjSQ3lWy9tQtueh2gLvGSVAUMEmUm5tSssbb+IsthjiQGKEd1lg3znRzPJ9Vif6
JmqnczbCYDqp5DzRm4/7tdydmOsDhbCI04h3vlLP6fARli68GmaieHwr2vCiFxEStNKVl0pREoJC
YXDT3sT4FNbhyqcSqzb0JsmnHsTMhjy+bUp3VHFm/+jpt4zQU5+WeMjrEB5jpnfarYnQbHzlYnbs
7WCoKFEOfWzeNQF8kAZoUgUFXBnRMSw1XzpLEYQu4Cq6xlxi7al8XaIe4Cv7kdKa7sJmDFJXDTHg
NW9oTaZ23qgEJsUaZX/R7livpx1hkiR7Ge15hGyjFC/lyLwF3nog7KX8E0BRAhMz0n2kS6u5kW/J
feqZfjRYJ5aT1JTcweJJOmmTIamxIakbgr6uNVYdwk8WUXwfGD0jqsrVIQsVj53TCnrXbszJUaHW
qgCGRZeQBeQjSROfubwa2Z7PsoBtJ80Yn/Cz9lF4QGtDPw4rzBCw81+1mCMrPpYIRK6pQw4gq4Tb
ROoo6wT1WpefYvmZCONeFGpgmfjaQy+gnyTKEJByTJE/gfguw6uxeLPThxypz1hPtrwvyD4l5JZ8
I8/YjXXs2j2YG5Z2UY2djjzqef70wwvXWT8fTRmeB8ADQ2eGeRdDkpSG/JTBSk916v+KJ6FRVeav
Hq8nLugMzOeGAkfrBERd/AOMsjhXyRZRs2Mpqm9Svu1S8S+0xIM2kF6XyFsVrgrX7RRFRwaIdd4S
pK04hIor4us8n8SBhQBrUXhhWqYdYx0PATfKu6hMgIDTbeVH53a4JOY5nw7jRDRTCxXgOBdHWr1M
3WfjHAzfveBK3EdQoQu2MP2IHVOn8GG8TbNpw4GL5dc0uBT5tFEYA4tkI+cPIlGLzzwOSf1E415Q
5CQqqQTbsp2nzg2SkyQM5IJjlmSxFrfWvh+1F3rdq7ES7QpZCjt2bovH4vvAR1QO+yQQt9LkVdpb
ZT1TOTiMNbNmzg0bWHSl1E2pfBYwoYCBMmH5e7NEi6qxyGUSRbPtmNpLAU6nkN/nenTG4h2uxypi
JR61IDfwH6FdDcO/xPiFJVXhRzkUtLaS9JUqOBN6vJorSn8l2ze2wFXOFue3D/D2xtBHeDNON16y
Bqmi0DsAQwTr0Fnw5qAIMieCJigoaD0mNkrGXq4LJzKlVWdRaGMN0UM5RgiynmedLV7/yLO/1reY
zvJ7J0oLtEcJSd02Iyiq5eBE45ss/SVZzO7qkLJMq/tvM/gamyWe85xErGKzTcqUPUqGrfYkUbCT
KB9jWSKcIvmtPqbF78j1VaT9oTE2MDD2hhCv2fvAp98M9bEg1DnDr2s02SZKc9JO2/WQhPtcgHqm
uMuVMKXnCrLJ6AORslWKvQBLFK0hRkReZ5Z2UtLchd62DqT1IHxUzSqhFjXMbzlBPwSrpAgAWQ/V
my5CmzHA+WS0s5bNHstPhVWb3ocsEZUBwhL9ZWnaW/KVU5NCJx/pBPfWwQz7WyRu2llzBhWuFxoM
0NNFlJEivzMF1cm6GUai8mvohJNFrDP04SgJ/iO/jvPgGNy4gCUT60Jj6INlkDuI445EgRdZptkh
6lt88nKzzbSRgbunFY/apZy4EkogDnioMxzdvcbyUC0a8MULBJN1bKrV0MpUt84lp2Hl01idG5Ha
HJNTOs0wzyayBOf510CvTqC7Dz5ZKbubmmKNbxRmAFy17EWrWr3I2mK4Do6DmIIHekDpm5b3Cw3F
AqknCHYJgzuTiZQmZvjRR91Bj0VitotLJSXM/hp9WY4xq8pL1ExAQYkRDidH96O9MAXHbtS4GZAS
y2Ry9y1nEeEO+BGSyUkLIb1keO/11rGakk6f6kZt82pp8bnT5IPfd06rbowBmy8+awXiSpWXu2D4
YNDVMXyiChHwJrTBO5quY108m5Hq6Shxl0lvTdYQP/5LbWjdcWlWzP28PFUeSriDfrSoCGjFjwBQ
a5pOi8TA58hLpkeFG9pcV82LYVWrZRgqxp98ifUVeqT62YqbY9lwX0RMvoi2DxKBw6KRPZC0gNFK
6s+SNU7KnRyXLDuseZvPhJxVn0K7qkwiaUihL+CFBVRauilZlRqDoVJ4/Uy9ROyPfXSXpXYvmKg4
fP0QthRgYslVYFMFffsC08yp8aYvhLoFXib17cZq2s1M0FojOGVgfsCNsupib8roSi0DYuBlbgqq
SfnuNysNYI09LC/KA/3gmGzjlIzJo0c8JU0fsWbuUT29WHF7tdrvzjc/Gz17CImJ1F1DCMMu+WBN
GBhqPKtVdjJNYKmZcS6KlKxo+U01/H0oYkmQtqbZXwZrOlkMoNTT2Fqy2uC1JFiyU1dtakM9CVOI
xZ6oGGHj0x1OWdejvCKO9SOiRCLFsxPo4HdFf5fIGDJzToxPnWcYTwoWnrBKXfwZW4botcZoGxjy
z5CxhG+M3ZSwnpsS0dHmxqs746YY9DcGBq+A1We0syAQT0hMdI3gySDayRYhg5oAJEE+BdgzBr9M
WZ6AGtF3vlFvx07fGNBgMsb+ZOi2urqOjHhLKZO9CUvT+VfnGqop0iRl71p1TQjpuBPD/mpGhzoy
tqElv4rTeKQnNSoE6SBEsRMaQQnVhTZbcjN4ZjVOnWDW14OknC3xqCEr9Y/W6CQdW1ysHFqq7WZ9
cBAViH62HcH7Np98HWilAfcoOnobJCwCmcwg+E/14NWT4rVJ+L7OuthNu+YkhzP1KsLQ2eGsKthe
FdOUnrk3UccLNbIm8EnUm8VDZs6bWdZWgkHVBmMLviY+0GlZb1g9Uszq2hn1QUEk2VjGuRHzv6TV
qPKwXXwJpA5pRgtIoSFwBEcTeqVNJ/5q5aqPCPuzum2c0k4wiAqbqEVZ4wbJFTzotRW6OUcjWPJH
KUNy09+hlI0g5DXiCFr9U23uQs2d0n+jIHANyJkS8Bm6OHbSFzutveW+eUlEbADyewF7q2c0jqxz
bBqulP/4AwGvsbnp9cCLfobxAgYQXm2aHbL2tZ6ijdK+QzXLMwCK8asARH7QoaMhccFQg13ZmTKy
zv2dXs3cbpHDOdCoYqiyl4t7VQjWDUDLLHqXhKPcE6SeA80ZKGPR4ohDwBW0HfSCKLpJ3YuReFd7
bJrnWElOXZd4ZayzELC4MV/8pfgmUPCmYCczevUhQdr1vNEZuAYvMefVUsmY8m4/5SbBw2QfpsMl
Ar9k/U4GWAsEE2P4M+S/6siWQkLkbREt2QbYX8y1nNyMpljHc+AoBg9faGNKStkM2FMybkKjd0cj
eR9Yr/cTmUsDoWKqdFfjq5LGX9MwbHOIUJLcORrD2tJpxHyV1gB4lmFC1vD5hIRn0tAfBrLBhusi
gW5TKMFwNUzpDeeSRgECY+esTrS+fs35qof0hAPllE/A8jryInONYjLlRgqt78CK+VTIAVU00M5o
mgMLpOJyT0vXnl6faKTryLpBf6ZZZ2Ky1Kjrdyardo5DSI1NTkh3mV0T6nTgrSTPoF8IgGvC+dlB
HbUi3bZM7kyx2SY9BFHAXHU0urGwVwamrMbivlfcolKOOhp2IbuOFdJEShwJhXZItHOpnQ21fO23
aRNsM7rOablU0k0iVRKJDJ7inMUwM+TjHEJ8C6JNaZAQXGhrMI3kUBgH9ktpj9SY7JvScgRtGWU+
tOhuIIyrkWIs+zeYlqc8Eo5VT/JPLfZvkQIezOgelhBu8jq+9vqPZQjukLbcmxNeLzAJlUVDVbjV
5lX33R4eY2SynyJrWBZjd2xIEWQ5U8KPgF6acz2yurStmGiz6WHk/TnUEAhV4kYQSAALFYwQ7rfk
nN1vF1yFff5Gpma7yz+/+dsV7OOAZKS9NiKX0yayUbiiGGWTarued/fud2/5mz/kHDr3G6SqwF5+
cKMECPyAf/Gz2eZrteJXeTiPiB3+9oI1PwhsfivgL4+HhY59v5FreuN7CGntfuvZo33jZ6Pt3exb
tvL4Nb4+Pfu2fHFhR3g3l4d4nldtlp/yP17bd+72nZfg/zxdtn5kKnIQd149sj33Pw//fl+O8ebx
4/1y/Mt3PXd5T3cOb3kMP+Rll+Pixza/yH/u8r1/r7ccGi+1PAkPvMdO6cJ62Mbn6MqH9M+MxAdC
mdblfS0PXl7qxlfeHYd+4+vyWS1feHYkW/Y9w0LBG+DA/vNby0ezPHuwRqiwvB6HhLNhxRMtB4en
yfVuS8okB8UCeRug5S2wPN35ZDkGL1o+Yt4MZ4Hn5FlhUdz/RaLOzuiJx+Jan6kd3jjV/BcQqvqp
rj6Px8I+WlwH9D7ZJh5zD/zIfnHRFEfhBC6zfHs++Vx62761Nl85ZFtYbTyb73K67KcnrG78U+B9
8naftyfv+pmtlhP4fHLink+XTI0b55ePx+HjJKadj5Wz7t7ufFIeR+ty6NVj3Atrm4cubzdb2TzW
81zjTV8dz2cyQ+/n5YRJ/z6k+7+P8un9cKVwGd1uprP89vJYPi8uDp743zV0e96WA7xxaMsJ4Vpd
c3zL2eFVQodfj53bc7M8mFvhfLtvOJj7bWPbhw3XJIk59jPkfHCYy4M2/OEZueb/PQPfXy44fzmv
t+Ws8ms883r5J9+7YY1ZLeeQl+Ym+H+P4dt8gyPy/OX28Tg6PpjbkwtpOXHLG/p3cXOBbIrV7d+H
OVwzIb5GsbGweaN8pHfQ4zUjnRDpwhif45ZOGilIFbug9Vie9f7akMiSixUhIc1GmImppA7b+Vg1
gqMJuRVL4r7NOoXVOFiWvL1lunIQ6Z706m0w4kPN7m6gCD3PkW1kuVdFpVtIxspR7DReazrmc3VG
c0AsmERBG0xTnok7Js9Yem3FkenDsNEkO0oAdL+k+MZAOFnWNtVB7JPzbhCkTOlDj7EpTgzlS0IK
ug9lfIbA9xeqa6tbnh+1bh4px5J2hzgajsxRafT5Mi33kj5l50iuDdZFn44LO/l4gcOLuzhjtd9c
0y5y6vxFKW//dAowGeUa0SBrXB3xP/zkIRocZf6c9YxIn25lpBZiVv80p3/GgHAQDHyMDGT8qpHs
1OwnHgNYUp/+WYsHJmsaZ05eOpU81iFFPjmI2xur4E3dPgf1J11qgUBeZXImlI78t6R3w7jZD4H2
miv5Nuqo1BalS7YGu7C7lGiOHpKIzFJKDHEehS91/0wCNI9Ui5N6dE1h/DbAxjGTvvjzdOQ3jzPB
CDN8b1Mo3gZ2a3UMZ1j6UYr6FPWJm4ILi0SfyHB9/hRmEorolVSaS3LgepDJO2fnLqq+W8yEx5pb
FF1DFtnwyuy+WipzJ0Pz8uQmsx0zqSJUzVNMqKrQ41p6TVNzYxXvyaO1qgTlO5luM95n5A10lCgN
+fCp1VtToRqpFW+eX3VzryCgC1kwhXaAAiL7EbJ4lbWqY0X+qptVu5daL6lMN6O6ILIUsvSLPG/l
RNpoAqtehTwjzStJH4lZ6VXjdpjo1/a4zrTpSICAU7HrjicL0mVhl+Ib+lOu2dQLenra0G67Yxyj
zsx0J+DmCJXqAOY8ok54rHTTk2lZDUjYdeKrFN0x4nvXi+pGodyuxyd0G+sciVHfvJTUJGs2sUV8
MTN53bOJlBt53bXXpGDZO11z66D2O1rhO7OL1wbNW9E8jcIhRRzWxzcK+IdARu3QUxVR9G0FcRVb
F+qfJaoK2UORsHhJe6j4EXgBIMHCtqf4ny/1ufI018Ne7qGE7xMWjnLUXMDDbALJOsizdqwjhb0M
SBhaKB2hE4hoHxoWrETSbtYIToS7NaiSlG2gcFiqX0vla9bpL09ksLYyd3senNMRDRIbzKoQ9iJX
zFInhUTDM36jlbELeLSjXDtpa66LGECJaki1XS0fsfrGASeleY3r0PNbjJlUUWN5rfDPTmm/ol55
sZTyqIZ7wHspuG+NIUwK/EsIqYQgkv1Cv54gBBidxsmlBwVSRWPBLgdkbjRs3HVtJ5dXpXjFDriR
2vKYzrkzC9Zx4rdZSBNFEK/9ij1T3TpS2O8LbXQBAhz9jK6ebJAPIsKxJTRzUu5B4saVsWqmfJMK
bDRMZMujdOlL5XUOFnkCFHF2rRPxIzpAPKUBroM/nn9rxIoXEN1GUpQKt6mTl1iVD2zFjyVi0FQP
19o0gqJ/V2mvyIO/TioQx9Z0FtJvM/xAhRf72sMiPTGe4CFoil3Lpd2JKMxlZyQgxdzB+7Vb2OEC
o6NewtvK5EtSwxvrDOVRiL+WRuqu3Lm6eqwwxjPewaQuqPlRUa2JAIjXi2qrH2gTI1BUvlt9D0Rv
mt5kkhiI91LKp8nW3kCXRyfYbsNnUL9o/k8bk+84vmmIVUtzX6UNheePSiBzZu5d8Lrsrr9NYoBK
+IEsY/03qyQkq7dOeCptUNK2Ju9Ca80VZBsi75/RapqIlPRtlaiXCaZyjV2kEpJNRXGuzskA59hN
PL0UD7VpbXaCo88vSlisrykl3wVf3eTJZjBg/9OPYV82WQDIeuQo5SFvcSQiKYqjlxrDzCIZN8z3
yPpscbVTu1t147jSW+hq6Uaaa+SfbN2Q3UfQqKWMNfr8kzyHCtwa+sx42IfBbywpq767NgSxVa6J
uKQOr3WQ3ZZirB8KnW09/aWsySU7/qtEUASYp10NAWMMCOTV1BOkXrf/9L/F2RVG5HgsucyfHFi4
S1ZXXfIqrqR8IN/r8ZIhFcx2Naugbpf5dpK541d3mQlt+IS8GTnTVnAE8FV/zXfzHbgEtd/8NcXo
R3xEYDzYf83WX3Hfm2so6He2G5S7IiwOF+lSEmUsHzUGjxUiP4ceE02QM02aVfj8+0s3V2Xt35ov
APHdd3ReXoTt6tq4gx1fqzf+n6PeENTT/CwiN4UMo3zUzx3D3DpyhYtIyLH+/fJH9QpMjPz9R4bM
ZvegrLpt0TXbD5H43yUX2t+zlbbrjTjIa4H5Fmr2yFXXEXUTj8eacquGFLSfpddQp/+pOQuMWR/l
tRXNOwmUehApq5AhKh6VtdixFdRdM8Bqk3CgQOEDFiCq8RcxAbLJtfOWMQULge8f06RFGkWNu+gO
cX8NwKVM3FZJcUEPIfDhUWzfxshkkbkqYY1yNjtKwUs2qIdWnY4NymWxIptJnr9DdVgr8kCCG3zO
MD4SuGKnI33TJN2XVnxN6QuUNWHiDYJ05kKBjlW6gMsYjvmDqYHGQ0RIeqxSEzGdtEADZXQfEGYI
fqErEtP7wjQUw/cu0BoYLOModhsbuXqt/ZGu7/ghDRLxOfTkINI3AUlri2Z1qVH5iE6nfl0qqaep
2g1DQiOk24U9LrE9jOd3TTDtpgndNO1Bdegu6FWb0N5jW6RXE22QlK2lel4bBku5IkHbSaIIIrBI
bTbUFYFrTzfNoBseoRr5UafUnTG0mOwWzUwk6VSnlFKY+H7pEQmP3HgRqqdqnMss3qXRn1Bbv11T
XfqpvQ/sR0W00ok6bLWsBcRJYmwRsKjt1XsVGFQvnEydG5tBk7xZ9D5p+qyBglSNtc9UjXy/gFI2
qmKJG7ymzZT68brr0oc40UTRXJG3YoEsKdDQk6PF9C25HQ2czgTJN9JO0KWdUZo4xUO38gfXlM+t
/BcGCMhrHeFLc6NThQXmQxT09z6juaxaZDu9j6NOg6naCF7W0H8vSbdBFBGSATs+0aSNlo/aqjgP
gcgSc0SH1bht8GtQgAP1heJYEB1zeIo94qRGN1/rufZojnbGuhHh12kvwtSfBPT3GiwxAibes7c8
x9KnZMmt4t0mSXZs4qsRRquAqgxJFO+BE2kBYipKNbG1TeR5Dfd/ZWrZvi7Hj1IS3VSEncQiu0PO
G0B7FbQLYFSZHGgLLfqUb8PhmsJ5yQTKvmT0ZCWN0o7RgTLvlGiojpZIQ/03KnTQ+n9Bd0mzyUkQ
zlHFeMQV4wBNDTmihk4KyKhN1JLD/VAoe7+j3DKm7wXF/yUngaz7CSlDW+mvFUrqQuzZqUDd4GpI
ALgqFHMyApnyOfKi5BqwGpGI8ECpLTbkqvxOKonthYIsZh3ogCEi8q2blJpt/8e4Ds62IW2aa1ZQ
1zGrGJNNEWHrpnCSDSwbJHKO10pMt9qAEr16Z1EmK+8G8pHq1eiIVQJEkrAdye70OA2/vowmrq2S
0E8uqVct/CvZHI9eJfde0+INU7OTPjlNJb1EcvItxftpmgOmPcD0655BNiEStSRaI6A/4aR4CnCX
ZSnmYBGrw/gthDsidMRZQGGov3cBOKf4MlUzak3uC+ppM7bORv2UWZkLObp/RFUMVcZg0JBHTt7q
ZD/raPHwj5Fubj0jRFDlcS6VVUQznYXe9xjNh0q8ms0/cRmSUHKZ1QSK95BtUPhY1nLr8PHRIjJE
Zk2sW8uZlc0GYdWS0lisoMAk5h1JjxKekniHPsaOOUvSRMB5r56sSt2NuA+QRFQZLV9VPcd+sVN8
YogiojU6WpJaHpao16KDQIwhNyTdV/8Rd1ckqfagPGbxU5Q5w/M3njCZ50+AmiIyjRQGolB/gCxe
myRjlWFxMovxREjtKPivlWC9zZp2DONpjwZhZRHTEfKStNR6edXXHi4v0Qw3SVfHyAyx5AFz0Bn1
J3GA3wbsBXF8R4a304YMwf6D855SF9aYh1iQfbcpexLwVTUtaXaNtFQFwrEA/6N2sG7mLH9W1ArN
NNgnovx/uKq0/2nalv+bxnj5+X+RUrelIRRNac2XEgfPe5FsFZgaBFN06xa7beb68zr+UCFLzWv0
1aTMlRnuQRZjdu/bzJbp7A0/ZWZbx0vMpPtNNpcIXZemB1XYdDXRwGXp+wR8JJNdI5NdujYmFkPr
Bneq6MWtCxmpsajHMqae8vjy/1dRy9r/oreXwHDLyMRlRUdI/d/f4JjrZd12aXaSB/aHSFKCL834
jQSWlUlHAB2jIyZ78FMRWesdf3zUijLLrEzoC65j9onCTmWdJLHH6SMsnEP4XkzQPohyL3+HBTY6
HZUWYJzhagPLh+dcpQ5cDVE4mbOxMhWWMm3iyTk0SeXatI9Ztmwzt1bFrKCLxKPRoZTeAVPeloSq
lzC0CUJKayrebeFmMW1KsKuMk6jb2nJbGWQ2IlmqUJiFE6kzcAW2ndpsiVO5NwLF6oJLWHlWI+JU
fkEQVRbAgm304aqq0n37Yojs6YZ0L5ndVu3STdWPq1CkBJxvsBewaWPsjChxTsTdJZUL6Y1Seq0r
LkQTn/yTInnUomfGsicowS5vsAlplWMQvp2UjNCEE7fRCrsKlQlCBvIYExkEG1o6WQ3RBre5MEbn
Dv02wJRZPLbto6AlJgysS36n+DW1HJqUpRZcY9o+OGW9mV6lUZyGWbhYOek73Z9mEB+cN65Wzpsh
fvjGZ1dTcVD0xVrjDUq8joXkayCYYsqnI9S+rgUIR5e1KR+xASJ7CiMyIdjzkIdU3LLmswp2HU21
EUnVWD2l/NmKkVOY+svMFB+Km5EQxnwbx7uWgSboN+Z80VIdrdxHuwRZsmRBkSxJrq9xGwS/WjFt
VfKplqQg0JxLY2NBdGhZ7uJAyE3pLOAE0klKqjfVlDhB1N9CEunU/MjP+4Dyz0QetS2VR0ODvkMx
rkRVtSSK9p9iM3HHNZ8SgZgxflgjhNGShIt8ZFuk4nEyPyzsa1O4KVp2FEpJYOmRQCBWEbRzKyxN
e36GCkIt15h3Ktm6CMLsJcqAEB7PcNAbnP2n2aFwpFAiiUeFFx3YfuefonVtE846+P4x+CsS/N5k
oBLYMPWP0Hh0poKsUUcEcjSGc8Cmpw4XjYWBDKViThFNTw3dgN5WzWajqcLXvmvdaTu1/wdUEw75
/3S/SJoiarqug/CR/g19/2Vos6o4igPSMC4xrtWJ7SzrUwc3egQM2J0JcwKyMexRGiDtYSrniufO
0kuwbktMxcx0wlreshuK1H/TlSaVSvEbSQF7iJV5E+Nt+84tGd+BPb0RtRpbLldx+NI9y3PQfU5E
ajqEZnLS2XpgTVPXFDdxMEKyUz+Tb+0iHPwHgxEFcZggb8YdYj8CJWqPCHWpZb53tG9R8bKuOeOD
9MEFTrb6N2KSZKH5qX1XN4vsFye3vNbyrI7Oz7Y6GXvyvwFfSHfFVfAvWOyQUTHjzLRzFAinAaKk
ZffvpEIVr+of3ZeH9lZ0jv5lMff8zXeON9r5nvBqPMxfX7Flj7AvUiLY9iyucMmp6dCjPkqRZnvC
l/BkNdlgDYx3FGVIyUYLEcMN6u3sPoDYZ8JDcB04WM0mTGUMlha3UY+ZFEY3nzXU1sIRqPV89uca
dIZBLRdZrY0vnuCCRS9yNU7EwqBfrPfJkXuvfEGGaLH2f9Vf25fxOz3XZ/lLrVb+n7EvrtGn/JG+
CQ/hszocOpZmOOTO2rXNNtKVrqDJuHFtkEgRWmZPL8WbhM5pHZP0dw/UldjifbfrU0XaJJVFeI04
SfvF4Tyc2dmJDbnqyNFX/aewU3YUdqm7onxBxqzGq1B2KxZneB9poZmrVnZYi2OHClpb6reZxPC0
XZD+XIHgdRHa0EP7YdNRXicyw28NWZr9ynolvVel6OVOxDMU9jqg7mILn4geSExvPsRfhkkZL+TZ
uibdCrE2Kx19QDLjRrRtKL+CnnBkmDyOThwnebWsaSivmW7+Xb2zzVNOQ3TBFVXa84TU2pmZPgiT
QnuEwL5dLZW1O1WYLfv6CJ3ohUlg/DN2w4FvuuZbdg9fhaOxM/eY44qz+V6/6u/lSQaxaPJvPgzD
mz8UxP1UeAi4JLPxd7qFz/BRu8S5IKJkhYhsS9xTXEdbByKBuc3fV3eolclPcC6+dWQHAwKS9Qwv
jqB3LnjSWqmAsimRgGytm2YFxiesIEL+Hz5v5X9xzDFmwJ0wNYNMH2sxof+XMQMYRaHrfiZe0BsH
t4jOwQurAHU3vfq74daCHP2RuUXt9EP8gj2Q7Pot7mmnnT2GYTbufbXi0ucamu7kDkMn+g/CznPJ
USVr11dEBN78BYS8Vzn9IcrihQfB1Z+HnvnO9K7d0bWnp6tLqpIQJJkr1+uc6tTtomflBXNNTsHf
qxt9Egt+E/hJGj7RuJIgD5PFb9VbP45x0maxSILrl6Igl2FNqU8D5gqdyLKQpC70b/KsODoW6zpw
uqB3YzJKb5249avP/iavRBWs/DaFKZFPkV316g7TWodYkXRoSew7lrh9NynfejdAFDqwK0UTJOOB
O9CraF2pi5dVmi3jCBwm38qpCv47pTK6Ne4eebxSIUUGZrNohbWA66MqQPobUnotW0t8/hKRZd36
1QDM5Ot0VaEjZ2yYRW2KwgPb/kz9K7Lyv5+4Pzj3yJKuKAQ14DRHTtK3E6exjZTVFpX9XR8wEVMx
1XBraMQUMoiT3zFnm8w7OhiBYb7EgoSsOp8S5oVNStj2iAShLGAP8fejwuDjTxdUx5gIyQgXFiec
f46/uEylLFP6fhPe/HkXop/vrMHWJmpjqbNSZRMfy8oORaQ83zasapkgXtvgme65tQhExYYx89He
DlX/mRM01/mzYtBnctR7o/gJQxJ1xqOc0xkgdVbKKya+3aSfvEvmKSevNHwMMTpklu4A1diy1oPl
aGI+VwLsLYISBlxH2+qClqfPnsWYNIoxXcKM8zPaxGEGx/2uOtn9NP3xm72IIemo0VOoWG57QdmU
t9SBndyPgxea3YMRi2jpo8cuRT2VgDEYtexlOdwrSNhIdWf67TMbHgLzqbhdZDmZVVDx8z7dlpNW
KCNa1wBfq9XwpMGiLJ5RpDTEDTasmbH5XhnVrDHyfYDth+d57tt2+pv+NvwD19vz58ojPHDlq+LJ
zva63ee2N8y8LT+w9bY8tPV4cvrG9fC45DGPn+CP6+W76UF9Vb+ahEKODo3g7Zaf/O9/U8jAHV4D
r4BPbbG8Tq/Ac/tU3YQfvFC+4xFevllOrwoofuU/DnR7tSaUnN/jf7/e++pxeFe+nX6cr3tOdvrB
V0Xmo2whU1w9yw4WvAhJae4WrF12rv4KkoXqbEeXt91PORK8A89Pb8WWjDfggzL72nAGPX5f4p3B
6SfTTp7ZbwV7OpgpvOItdPacujfe7M3jQEDIQ8fzJNBr3ptnPI/Qijfvbcm/oGF4l+nr3qOscvbX
vXe9sPP4RQGZfnxPxMX0JkxVzvTv0Lm+XXmEo+U7eUbLdvpy/fWbb9OPl/bbXuJy8QjfXeXpsPkd
efbGM7V9VbiGW/6tOv99fcu7Tkka9+UePD9bXBTXe+NJLNZsDjTi5XRH4u/QebvUHNGbAlElmdUO
30X2ZF7qFZA5+Ag6kRx8Dn7IW+55ZPpofMDp36CdnACIHRfv1+PLiQUCb2XiR0wMluUFtJ6zAdL+
628w/4lM4U34Pb8GE4Qfmwgf4PAzqBcTG2RC6CcEn8fA8Pl7Qvl5ZGLC4HIGYE8EAH/zEBSO1UQq
mPEjIPcXHo9deyJ6/Oe3Tvzi9NuQH369XjZ9gTAAjQL6Ac+e4FlAOoENcJ+4MixkkF7gikzvyTtw
7HzDi/ACfPOffwQ8Pec1IFTMbQeCBh/OtuU2fxXiqZqgGHwLYdHH9AgH9F2fULZdkSbA4BfPBVnK
AZle450Ugk9FOwo4rqPFzibKdBcvylFkyfeX/iWtv0JF3MhNvmzjQ5YHJ30gfRZbl2bo0QLn80IG
QGkmNejLfUhXdyP2gKJ76HjiHXJXMULVgvWMLkVItnCcu/QzNYLj2DMqqI7FkqSzQ9F+1TkEbPKB
7Xtn7lDVmk2FyYSK5iGEpVZFm1s0bVDlh+wu7kdDdDpp7jdYhKgTVOk7g/YUs9kCXknDEtreZMHR
fI1aC/u3no14+5jZWqQ6agzTM/r3XgYggYVPAqmFLJi6TRWeu0hjErs9lt1kXR2A2VQejGtynk6V
Ss5IgLlErKgL/FFfIo32RNE0a5/G0r1AmCJGjnGnWkFj5hh++ARSX6XnXhah8NERY+MBWpXQu8Y4
LVzkEABM/I4HzQnkeNPQ/pqySpu4tXG5oqetzGk1I5IBJFL9pRp93kjVhaPR2XFGHKUkE5lTY0Wj
i4uIdgIQCRJxSd4n5d5EYVxBVIpGGsR4MGbFTOnZqfq9dgraal1FcKbNr0DFw7PH+SC+q7u8pQY0
ImiVzAlttugKOuQBSQi67EY52TasbFpW7Q2rcKt7swtp06qoXLMw8izzrY2eW7RftyFc4Qp2DtL+
6NNL7YmwhezoFSxHBhJg9TrWG4lQ5cnlyqwTNk0VJg/mDlumlzqpEYUj3/Uler4iIZT4mgwjxWaw
rHrFkSVrNubLUWl2jYxd6+39Njwu2eRSo0JRt8iYNrJHOLSe1KezJAoeupoUKgEUEPhRP9I3dPsc
NDJz1R7IpwqIvOftaC2FsXAoJPQAdN/KvEdthi9PD9eKRlXeeHH4Rr+FcPHyHEC/iYkJzU3lQxYo
iVHJJyg/yc1ie1kAcMhTeilXpc8xBcR+IS05k4zAm04Pyn9MNAR1+MTEw2dKd12/b8eeiuAjUKxZ
Lk3SlWKWXQf5rHOpB5rK3dggKBPebuDnAxrSCjeRRAwrr0LzGYFS59xy2dxHBJz5m+TG9rmjbMd5
RhH9ZU0fQS/baQfXyYBJ4e4ele99i+fAHtEeGoYoexQA5AcQllid7iia3PnbUApE2KLVldNlawCH
1fmwli3S3sVTpDLMEUfq7OBTbH5UqX9CUWk3Pa5zhrhso5H42F06DJ6Em1dpPKht6cI5OUzh4SJ2
+rq1FxvTQQwKCrjtVq3VwL1kN2ic8wix8fgMmv7LlUWhdBGUxvOjG1rqHJTkifQhFyUqGQQtlxUz
H4wtiGxYNKHgjSgrce2aHqoYOiS9ogmW00ObverhSk9aIt3Iw2iHi5ac7wMq3Lin0yhtixalHzps
USFfcwwfxgYuUi7bTYJg5mYtIo1zVMTZJlLEte8T/R5iEGQOsIGwuMhJWUPrJmrc+hEi/V73EMV6
7WjMJERT7KDFBF+efFvNWtJr45qWBK6oOl42lpJShpfne5LOfDrRYm1x98bdfIwhCaQoDJgYoNSP
Kz2Wveg+PKuox3MT6wn63YZc7pVEcJRyp5WfWdmfDExi7SYqT5WiX7PqInDfkmpvCNaCe/1okm+m
061QpikuN3ZkeYsTgUcnqPPJLLT5oCRzRUa/ifg+9g/5UNgRXbVIc/p76IqQh4eabWJi2hn6lcIU
ATzbPeI2XaENOCDJDFc9ouhuIQm46V2lidcwZSzItHyjbV7hEpl8qRKkB/jVd4zrqrjctDCk/fQq
6fm8k7Z1fg00bBSxFhstY1YYxMhzInVCKjFNSPzHSIhp4B+V27nmlu9F2slS5WF+uOzvTwHGPLpg
sa+PUDVXGz+rXwGWYfqyw5GuQ49iguWnKBEDyhstw2UOmWZp9eQLPpBxDs7GdGpNyUOCrarP6fg8
Sm6qEKKoZquy3gWYXQkJ8TsUa/WqyB9CllggJaUt7EpUZ1XXLJt77GpGNKdByj15GEDyDLAFecCV
vijmVfGAwn0smz36TMevnlix9mZtrXSaAOkqSLhHiTpMTfoPcbc3AtA/X1loUeCG0mNrAkdOgkNu
Ky0M9y0GYNZEbUuMjdKGnh9KXj0wDum0SgNcjfw1j425LzBgkH7KarMzC9VDhQkbodzfIRl3VrYX
Mc3rQayxOdgRV0NGbjBre3UXhjQ4eJk8T1Zq/hQ8Gf77IA5oZpD1wAVscLAKIrQrk8FgvQxhlfYG
ILlmrCrNTUXaBMDLZlCi7oOq1QPy3QSvabCnortnBsgjw22L0QEJAheRvlMJrJGrZNda73FCZiP2
XJJ4LWEd8KSO15KvbDS9fVHWRWFBoAEUSMtlFuHiHkU0/9VLAT+u4/FCHBdiCOc5e0yVWYdgCWo1
NlPYLdlmTstAt1wzhAYQSeebBeab0eLCFiwL+Wgw3kuQLzN81O/oqlFF0MReGlboRHRjx4xoXSAB
2ANlqrtCVh7F+EOPPyoyQFBeaXffbUVAmYEVcpRhnw2bJrEAqtiTW2SMpCiBZZzPRmBLgTVMwMei
pzsXe0IozfuKYkUHFRk/e4CAsWRCxdJUb9lhFpDvaO4ZwA8VS4lIp1+BbaiF7NjoLFcwZHyMD6IO
Whd8lW7YILNzlER19IFbnzpERruCaa5XKM9q+lBMwko4MT6EjzoM5rfiy/Qjt00UtyHMvmALLlqy
Q4OuNIiTP4FVIVtUvN5/G7OMvtZ7r4rY2UYMk6PJjZJxu6YpTurA79QzwrrGpSHrsxksriI9qEq2
LstkGdfdKoMfpFTRfgg2kjELIMeVJwbql4Hio8Mz3CR7S7PUc1vSwKxxHbHKdOB2p4VH6zjOIYOJ
dN1DUonlwgsbc1PSwE2TasW+WfFLrwPggLRG6mLqQ6Rv4O1hDGEEB9mk/RZfEmVg5IPuljd5ofiQ
5ph/o3BbCcC4CHpEOT2XwC8BiHYIrhKCqwdK5Gadv7wr/cNE19JxwiCX/dTX6E+yyXViIHXkbtzJ
daFJpX+YUrTo0aNOxwzWrMnKWhIaWy89A5Vvh6o2oNdZUcvoOogyneV+gFVUSUcDMXAmEfZGt7sr
6IeLl3FSE1CDNZFkw3WJ0MMJ9TVILnf/msJda2SiKn3/YYyxiESsbRrbLDUIttn82q8zqRWmPQbK
7D4iLDGQNdbqlyZCcMJydw6QOnCfJzDSBn9Rg8OW1E9SBcNu7LZjhZ8xXUqT1tQAG8VCfK1EGZ+c
TT5eBiHl8JhgQupaCY1FGoiUdQtTPOfpqUCDDQPWM/tw1erRtpIMroMxDwBVSqlz2iFfppnmBsTn
9BnxtKUBF7fid2DV6skHjBv0pslsbLJD3cIWlTm/jfhMT7bzlf8M9hGU7TbOblRSpYqGhGU9q252
nUKM00RP534elQri5LC9yeouq5OFCDdxqJd5fSXyLQMtVs4RBNbpiDS6z2myTJJrmkm0oUAmqYti
oOxbcJuNAYZ9ldtLuYu9ii1GyqbB5KaqZ21nPIkRBa9RgTwJbErwiiRHSptwQJ0c3iI+a91VhelD
omzRHLMaTvK+saR9CzqRj+8m2L/W09BpnBtlljTqK0tj3DNhDimZ4hxckchOcYOE1GKz20k48cnr
mlEjpBBxOQeisL3fqcoAwjokZ7LKltTiBhcHJ88s2HKAyPdu0+MWZBR3Rqu/ygrYFHWBYJ4Jp5wb
zfVWBfTlikVk6QD2dAvg33QkjpoK9BZyGWFg4e9VM6fXmjjrIR3pFZ4AmAE2NYaAMJenrWJAfJrV
iNupcvQpEpJ04p6Erlze3HshbJRpeVRGBr0ILI0cHEVSFW9uOBZqcGb7IJwb6sfdhCPCKfeHtZYW
ji7gvlPlXjSdJ/ZzsYjHsi64WcqLhoobIBZSWXOxMnUQq0F/AdcYo1VLCGuIIb3T3K7VPXqgQ3aq
ym6insKTZuJX037bMe2IOIuoWcXZkvZ1rWF8bbh3GBJ8Qjp1rwX9pHHZFq8lybnSZvBKbUfHN70/
anRV28ex22XtVm1gNUrYDCiYr2QiqnAtj8/3pscmEaqKLM8ji2pcrHCds8JinY8ejvp1di3NJaxH
lNc+MlEhadBQ347CUMASZSMRs5Pqvdx8aGPkwGI4k2XFFaHJqA1uxkBMeNjcFQWFc+tU2UaELxHe
VGpyoglYtdTo0bJwbWFnUFX1jjlHGvx3gf1yW0ksyZiUkysbglMILcFvGfVu4nsYGrumIs6aTnC6
ENVTWHp59JnW5q4ZPtuyp3errruYVwA0C6uncIDkmaElHxn/CUCPjp45KpcdDYFGi9n6MivrVG0s
KFkTspLclgE+Hp/aDYyye2xuBxX2h2CBDgfQnprxqHBBavikFuGM+czXF62G77Co7cRgxx5miaxd
XHX4i3RptjJK7K5ifDZu2Q4S95HSAJkrKNl4ldAfJEHj5fFGazf09eftxJno4J0aICAhadS+aNia
Ga2ZLlGJm5simc6fjWTCkq5heZrE6b3S2G3Rvvg5zFgGWwKBS0kg4b6XUHQjbI37YZHRke1w6bQs
fv5RxV8n24Khd3QqgjzzLOupKMbtNHUF1iMayKlLUOeEBCfrmF6yaFEq4Hnif2bgWRYYgUFTZQCM
jGDhSCejON9T8EV5mU65V7Cog5vsttG6l7k2Zzh200DoiRWmhCnY8Gg1QJ/ezBrKGHPwKuMYQWps
pOkGpL3FtCZAxJ92AT5ZWuk9guB28yazihu7CVgod2Txwfx+X1bh461fKhlKNVEh6YESyZo4UPWD
WmvzWiJL8ITelFv60/igL/CqvFtneO76wx1MwzSuhhw/cBODYvU2PHAmZCcUMCaFvNLkAPmttJIg
1hm+7BFrB0k6g03azRZjJa0m5QEuNm4BtMrKxb6N496NmJwULJhWP+80eWmqBTcDbMaMdU9qZ7cA
4xZohT3rKOzKI2CD2ADHFZAmZpKA+AQv0BsgYBMu6jqYNZrJ6Vxo8qMJHFinOH+I0T7FqTvWEVIS
bysqcI5vbq2B1BXi+5iKUKEHbBHwfUqabs21GsFoagvyKUuQgad/hLtXPxAXh92AqyvRObDGnVrD
XNAlPkwsbxpBPvYjgpspmq2yUNoOX+3dWlQoR3q5OZG/MhtIMpeaYTbc07XVkZseqYt7bWH7Urha
XK3GSJhpZsuws28DbmpIMmgeYdY67uktJFRCtxFp9zpVqoVoUV2jgbeo2HVFwFS3ulT3XaLL21SV
NomM6LBEcENADtYOgAvac2G8DvTw2uwjGTAEhIE2VKZbRQUkXGD+/LHtlGVM0nqJn+NaaVfRwCyI
Hx7MEwi8hlwh3ga3DXGg7UhWbvDKiGBJNKehe7cshD3oUarx9njrlkWZXFJLOVohrGLzhsZJQJx/
HJMcPhC+AcmTQd5xAO9dNC+jtfWHhS8vdYMdwe0DVG17FyGRxeSadyY5xHfQYfnc68+3en+7k0Fv
TnE19VLsafHlN/2oVlAt48lPtQB0EY/tLfXoXfhG6d5FN/jy7xyTITwZHdUppP8BoQiylrs8iTlz
VObNpvOLWcc7K7RMTWQTFeudjqdQqdIoFITlPbzvO/OraMmtp5NRVddRLp6Vhg3xwGKOdc3khFRR
EUM3FOB2KPcF6NyASzyrV9P0jFZowgh58WvGTlKGChhq3VGXaaQkUn/WWGj9vLskFWumFV7+DpJJ
f6J1YIeJVauhw+lSv4VuhKLg+zSrlG37FZzGJeFaO3OTX6pHcaEaP+DB0p/YY7pm6BZJO6YK3+6f
eFwnxTQEqh6dKsXAubAuMHagkuLLh3rGmJtecxWCJbdsSujdYZzSf8IfjsH6twW7LJGvoCAWkdiJ
/nr+N0w6SOMuUwod68Rd+SotIc+XDRSS9GB+4aUzPvtfxUVhu8W+54tpotbZiMEztzGYeSSZF3QK
Q7g7FvOdQ1K0Pu5paPiYJsjUe/RhHfHVWMTT3OMUT0iaFHWp+W5ydxrfVSB6QE924G4FlwqK4is7
hZbmDkwUEt84BcfqrThn3HrrcdGg/aCx2b8IoLxs3UuI97DsHHizIOAkyd7JUoYb6KAGw41Q5Six
jUsQAbrl6EYFrjM2EQaBaUs9QQio4m3WZMTOSLhw8vGdH0bSv63WObGWZIgkh5vSv1zd1dQ3e7PT
xU1Drl4UXjF2WuSVl/h8WnbAYrPH7lvSsIcQxkUZCWckNM6o/uTSK/3J59UiCks0ZA2u4vc8qSRQ
/2v5TphNUFJmdKTLMc7iOVBziILy5lhkGli7wkBZUP+AOmt/wJxlUSS+huA8hpfyzfhYtbKB3jlu
e6mvLpVQw7Cm9XpRWUILdeqvQp68WWXELMne+OX+SqOHzaHaIt+Lqk/MeFTIbsUwwojFXq2Y5F+f
mO64wzjgmV6eZVYpo30Ywa5jqzaxbo72XS8/hPcMQdeDivdeU+hXPyBwjFSbi1oL+4bSW4QxBAsT
VRUKwqlBjz2MMNYndGKoqcR5IQ6Hmy+xURiMa5IVXleGM12XFqqQ/eDLb/zBchh6haSLsqUrum58
s+Uf6zgzwpsxHkbLVo/ZF96ge5xgN9mp3DXL4dF6lr8wAKGBd9De7+/Ra7W8HYxnaBkT/Nuxr34N
XwAfxMf+dZSBm+xyN7rtTlnYoVvNatc4KvMBAwMb+35/r+8zKEiId5bJJeSWg4lZ2c0XsIA02FgL
0dUkXau70gMYH+7ogrfymjk++8ET+w+uzjLcOVPXRKydre/pD0WMwGzAwmsLD65HDPqow+e6aF+N
M37+cDP+YZb7x1t9m2ktALIum+y3YWFto6v1ywm/QFzkxCdh2TyEn/WiN+zg6e/v+4fMIXYoqqRi
pQTdwvrFIvxtdsWxssxLTF62PXGbLHLeFBRKOIHX2SbBnv4BwQRhnTpx1b4jLCP39fbDDSj9inX/
RuORFQNXcBFWivYfJuNvxyDpw518bo5h3OtfNBTYpWAndMGub9ae6usNZwQToQ5y9Euybh8IR0qu
/eftnKzzU/xuPGEBBceyvLI/FD9l5svj/TK8csHoyy1iFemPHeBqbdrNEwT9YurG2s3C2iEiSOb3
C97YT2wled/neNE/Ja4wx8ptQYdrh1sqRG74e4NrLUUvW+p7uq2qm2wwqZ0rZJ+soUULu+ChmGmr
6JDuiDCZCVtQDGsOicjDAmRmHaVjuq5t6em2AMi4aNf7qX6Rju2yfxMKWz+V69sKcGxdPfRP+UI7
qKfi8/6JTcWn8qKc1aOyVw7pZ7c11/EpPMFLIp739hgvsrPwYr2gKHsKt8JG3qnH/itFvXXyj8Ye
ARGqL9f6uD0Hr92zfOxQm2LFuQnnyGPSh57AwFV9wVxqe2M3uAWIhCUtP6nrh/u8PQNUzQO3Xw9r
eLIo4E4/jDvxT/fW7xf9G9VsUEZ6Ul0jH8rX4nDNZuUq0lHsLk3lKaaXl2NtjbtjtLu1X1F0CLsv
uTveQYq5BcUW2B7X3eG+0DblmzjHsBsWLuKv+IiqPZmLc/igGA9ivLmQv2AGK3AFk6/0w3zULhgm
Ye5GMHYKBrkWnwJXnU/7AvWozqUzHRjB4nQg8J0zbCq8j2fwBz8JLcD/hDpBXN9JmxhnUcmOCYEE
fQVPc80rp1cZ1qiQrDWdnwKyV0ITbmpathklwOM9eFEn1TE2jPmd4GXCbu8tdsN0PSkvhnc9xAxl
chwdt9LgUK3aIOYv4lGe94PdvYvZOic1b0Of/AnqYF09deqZTCB/Xu2lhU5jeKXZPoX+C9JzHHPs
WJi1e6bGAGmNOEvR20jddlhwarULXmCI2R7rVfgQteC42hW5LTLGHi3JTOQNN/jRRTvLt0tCqhZg
VikaXta514Yed/ZZDyu2yoDOzMsuMpMiejdiNyFtD8urfurJrsjtwRrMnxF0nfWbjrTYjnQKBz3Y
ThHmPYDjbenjLbPIngoWTQeN2VsIN1LE/HptSGuEie1a+mBdY+UHw1nqJ6XbZoKTPv99JP40Dr8J
JHzxpkRBxsSL+IvCUcR5obNvu/jkr4Uf1Bj6H2p3mSqaMEmV1DxF+fZeSmqKwNMJ6WRfVNDwBgCI
6eNfi014gIaYP2JNiFvCo/yanDBylOx6m28tB86F3Thw4BzzcnvSZrp7W6uk6Srb8r3DYnOrgeVK
u2i5qZzmIZ2hlXLvK/M8Qs8+TbCkQzSUC8Pg9uCfRsGOEIou/n4WzT8Uk7KGRFGZqjiZUv2fO4Uc
T77ULNp+nRcUvd3rTVumpryuJsGZyUfrRifVfORYyLk0vJSKDl4DIlQATUU5ZSZtQXi1+OernBeF
DSXL0rwEAStRQBv+s2JGsziDa9DQYqLx1Ur4Gbe7DDJfr2HBCtFfCl/JeOhw6r9rBh4YzUoz3snO
2kR0bNlgOGR7bYREAZkcj1EIM8R6aEppVZcl5QXdG44rGN6q4ag3q4JiPAjfJfkoJI9CV3/gc0Z+
zNqPYq/Oj8GdrnLlFpg1ScmbX7TzWhF3tY+zlWFs5ABWDa6MBrsLtg05LpOmntAtPlRhcKxR3AwB
IRR8Sj9hSgizH/id2h+vhmXBoVQJp9PMaV/3+4raS60sRVW7xWViFkezcUNU2kGwwZsIh7DDfb2t
nWzhr1K4aaAZLh4ZG39vraKXdGcdMyo05w5gbNdudAAFX0Rncwd1x5b4PwiVU7lYT9yJF7c+/FPi
io3Dsun+VH8Zf6qKqMn/73NY3yIgxAwx8Q0Pz21zJxWPdsQWTrIVb9R8fQfaQ+aHdYbm4uyL2oCm
SHzbjpaXluTAI2h1ZKgNO32v7JLc8WMs7exynqyiY1LSAHRy7Ezvy5sXHJtFs6o9Y2a6BYmdSE1m
wrVKoZs68Y6ewA5dGvMnzANh6gjaxYmgmuYxYBqOUHZimoDKkaDgZXhfWOFCJO0cWzEqFt1JA9LC
nD6EmuL+/Y77E1dWNi2iQH7VjeavO/K3axxlSh3eSygQ6CJoRdwuuGso+3bVAvofqcbRIuwZotZO
ujYraxtcpDkzRWCrF217WxgrMAn0AbU38eXJ3N6BanYqSRdMyogT7fxF3uGwkbzdnsUrC83fj16a
lvfvNd8UIUm0Gm14mMj/HKGGKOdkMFi3E5lqgvolAENmW1qs1rjMim0nzwuoruqr9lPhgbrvH+9M
YrBCF4GYVtnQdbjjvxosv503HrvFaVylDzBxm+fwEm+Cx+AkvbPFc5F+o1k41yuBGgLLHZUei6TO
mud+LSzMmbRvXoLdzTMP6He8epFuxud8Z51iT+Jrup8wWXJt1Zk4k45kCc5uO2khLZgjZjhPOlCD
XMXN5xH5iHcCvaVT72WIfxCZL9V9tsX7omFit7YQS+am29j+IVuW1J3oEubWA0aLxkq3yyVs5vU4
JyoBT11rcATXcuU9PG2C0pFVzqpHuGNeuxRW3QzBwDyifAy36aJ4SB/QZ/z9Qqr/vEX/fTq/1XGN
HKY91uTpAwpk5D3RCeg7OYHnYqY9fOHOmX+NH9alXXEm7fAiralmz80yevAX1jU5pE/yuUQQ71UL
PlDlJJveG96jFIAD1xRPfWc1FlbxSjlguSD8ICBQ/rmt/XXwuoxoUrRMzTQl89vBB20opYZ6yx8e
STjb4KEKSViafKqCFfTQYGvU9nwWOKtF5C3uuzM9mI+P+gcNqvrHg9AUom507gfpe7KfqBa1aDXq
jYM4i5UtOtt+JzJU9stkqy/fhXgbOfYL05DyiC3ObHVcHMPNOnp8FNYfvb2gUnfWi5+S+H7VIv+7
Qf97an47qm8bUiUQhK4wlNvDGsoz1N/722inbrFXni7zCCf69YGoN1u3X5SVaT+snK90m7813Sz9
DFxzpv0wX8j/bBL963B+NSh+u2vNbqwlAoFuDyps7u3SfwHynNKj58tgfti8rHL3LD716zOBr1BM
Zj8M8n/2iP777jqNMkuzDLpF307G/T6EcYdf7QOOJo/PW2jQ2dxcht4nnjOgRxwJ4qMz7mEHeXm4
2ZvdLrQXxVa0Ic/Zhb1zFovePoo76FfJDzegPq3l/7pQ/zs26dsaKYSkkFaRzPB53t7dbbd/u5qr
iV+ONSDKNiadxn5TZ2/BYoTwM4Mdn81w5VsF9icWOJnTvV1KaNPL0/t8szOxDpEX4qJyIHIg5LSt
R9iu94dkfw48LuzJ330lnv52DLzF8fHvZ/lXp+1vn+RbDRkqfiLpEUOuPz72DvsPIjH24/KN0Rfi
vWe+nA6IYefoeWdPqK+Y8Fbx4mEhLMnocMonafn345H/MLUhnfz/V/3XGvbbmMs7WVRCa7oFHjGf
h5eJWqCGK86ZE15nnfNU0KMq7NVDaFsvX+ufbkHtjxPDb+8/jcrf3j+B7NvoAaPOfHBzG5N2N4eB
xJYrsou9tJbWWBnAuofsXcyWHfxVRz58jnN06ptXYQXavO4FBwbVU+GcwxncURv/OtVdBN5gB/tz
aJ9TJ3V+6Jl92wn8616Rvq3suZnQD1U4a4/E5NmGfRVnyBGwUdoSl2nvt+pq+xxm2CEyJiEcUozi
s3i6PdEjPACnehuagC+qPf/Mp1+aY1l4OBxm8jO6+cKexfbCZaO71Wz3a0UwxaJ9Sx+IIbSP/ufC
ctnpzLBQ+HICBwMCu118yD/U1t82cf/+fNOo+e2qqEmpZ4bGVYGKbyOb4AA7YhnBVS9t6y73hvcG
OpZPugxcJE+NhWm3fTBOn90Thobvvnd4GtxdA3XMXfnrc3L+4ip8fviGvTh+BSS02ZYL7wLUy8G1
avvx90H95yXvt0E1TbS/Hb4S6WYUlhy+vH2m1mH7sUPlsp+8HlE6fOoXfcPtFRyYtRTnYTISmhYY
aAHuDwPlW+vx/04ktGFNMyQay9+GdyEGMoRvBkrjbUXHXO2z1STQOEmnlH3HfTbDQtg+k3djl+vY
+ftpkH4Fyf57svnfu38bpglZUaIwTZvCWjsbdnqh6/NxHZcU0fIM905OzIm7zrCf7/REkR8/48to
42RxusifKAs2spOdrriw7xGhLzuQWMMez4+d5/azLQIhRCTByth96u3SdNXDvYAYZFOMM+CJ9oph
x7vVgp7IS4vBFUD49snesLlaLWhBfQAdohhbHBeZu5oFB8SVd4essdR+0Va7V2mLy7U9vJ2FJTfy
OV6dERNktvNCn3Y/692dc5tNt/yVOXvxhR02sup94VTz40CLiQHWxPP66QjFi/qBX6e4CdwvaslL
8cOy/Q28+/c1/nazGF2KM810s6zrmQHgxjR6tby9smC0zTFdWl/qhws3OvonJ4nnp6nKuC9OCZk9
NotroyzQERT2KV2/M+Wno7N5MhwcIkYbbcT6QLKYTfvJHtz2sDrfjvGVM7MSWcRuTkQHs3CsA58x
JzALKbLz4TuPhbt+TpdItPMZ9GgJ3taidY7p/JxumRFpcR/XP5WZ8p+X6P+NtW/3HDqVO9ZUjPRy
JjrRCeO8xX5p7U6H8XRINtRQDPbKefgK9mwyPqCx/NCdUf+w52G/IyoGE5NJcOS3AxCMQIn9jMvQ
eGv6QRtcyv8fYefV4yrWRdtfhEQOr0Qb51jhBVUywRgwwYB//R301ZX6q3vU56XVLfWp8sGbvdde
a84xsYTpTuGXIRFASCcfzlN0JYz16S47UNPMQWQ7QeDRJWHIC44eYWWxLrfYWe3bJvXZrrIwdq1t
4Rzkl3xXBTs22/9+SfU/HYCKIlOhM59jBP1rhxgfImpffVo9rX+zB/e9/qYwTm3OE5qex2jOP6B6
nj8BjvgQO+bmvHnM1S1yzTVe8tXLW7SZFsc6rB2wabkzI2rVxF1vpwfGwqY9Sze3w6yM3EviHS67
3X9//j/uMf/+/L/2mKfUwzadjsLnBmoAvZjdavHEPonx7vM4Wdd+WuwW8yDzlc+JPotC7mO7fDrY
OGZv1g7dyyuKQczELPHBCyuuermTBWOy0b7/8qz/WOz8+7P+elMfD2k0hBv7ISIWm8GGv9IhS+/N
+XQyi/Pt4NBXdE4UDzvwEN3f9mN5eha/9+N///5fSzRuhzSpY604ld4Kd+Yn8WSrlNJ6D4h0z4TP
lhYM+b3N6L3DnLDN1c1+f7rZ9uFiisR2uLD3grMtv7Zv63WYh976TXe/yJoXROqi4eW4V78RS/xj
7iMylKGNA44zeNCJc3X75e0+Z5lMJQM10YwuNNr6M2Avd9gsDB66uc9XhdOJ9rfw/a19c2IHh2wH
0u8QOtzJOTIL27OCtUN9csiDCxYZNvrWfbz995L6Y3WliSItPd4HLoy/XonoWbZ6hWrxxMnjI1i8
NKF1lDbpOkYEp9tPhqA7bRaHmo/cbs4IyG1O2PE94OJ4jJfSmWayzxsyGxa08q9h4iPpXkG9oHa5
BbJfvYM3Q8ygAd1WZoXf+M2xX5KQc3WwtO3ai7gR/SIkUmyHJu2sBTQJFa8IjW0SFqH6Eq3Z5Wg+
ZIt0A92X5zBDPrn92472z8D593JBLYA5j4k24oVfr5YQK52ZDSmZGxvVoafq5cGkdGvCK8cMM4fz
+MGAJ01xSdjsGOg8QGT0gDOZ+VGwgeYIJ08IItfcUwPRo7M4kEoCJ9lWPoujsSheaFa4LJWluJU9
2HX0I95x7VnB82M8mjMFOM1IQqFDowKPd+Q2c9xNJzFAG8Lv2xDbmXExJHDr1C/0HV4ZcBYSriZw
UPfKhR/2t1bM/7XH/3ooBs8EQqBpKDIUh/+t7YYYdbmhVDgLqFmWkYr3FL3Xt2GtSuaLkxUGYW2A
sjf+yMgPnOAvKKUlMnxFKjxr2x0r1BYBEzIah/yfunkwQLZSpxjBLdtpCtne6DVnY+QwMILb1TKQ
4kEgAMJyqlIDVcA57OYTrl3xbgJD3xADwPRfhzC2QaX/BPvjPloULY72hnMmCRnPKq8WhWjnmEvC
U/vXONDwDLk1YLMvIKP1TN8bU+qk+1jJe4vmEdA58RLN76+Tow2iCmGotHnJNFef3iPajJH3lH5U
uprIJqBS3Ne0QjXEapi/v56tR/AXJLzhtc9mdR9GxLG+jNdVM5AuM7vXB8YOFvkW8D395EyKDl8n
sozY1TbRqv8Yqy0JfZHuAjDJl13sM/ZjbH1At6Z93TlLNe5bxFsCPB3ssoFA4iqCL5+rV7OYES77
bDyklHRszeemwOaDOBW15UEQ3pGVirBGb0EPgWavHarEha8awe4z0DjaD6iYzCbxTxZeF3C9qF9J
txEOFlA9atKKSdwbwAJSMa253vCx3IcOts9TQeySAUy+HANH3QPnDEF5wIFRIttdPK++itjvVWm8
VnIBekeXLnbUqwubHKtfCx00pPzS5NMdSCNRpPgpj4yY5YwUPl+9SAvEu9VBQnYOoIZhebXOiOhj
zyH2Mt9chZBJOJSJ8T3fj7Br2j2G0vi+uj3XYxvS8WzCeyDf3OoFhc94TKOZyEw0YTTkRgeZ4Evw
gB7yXdTw0hNv3EEhXRUR7BVfGPOV7U0PUM1G22L7RES8mTyc29uhYc0w8yAOlwFGRoyY86x9Uh0E
vLPkrFNHRsxh0dbMUhLIwp4okiOKxuyQax62ohJyweI5erefXIL65uvG3LM07A1zGCD3U1GSl2ib
qid83Ffqfd5UzFgdxD3d601aRAcoNpMDs1gAUVOKoGGWsquIhsXf6wz6wtyaZ/6thRPEQ+kIscT7
gCgot2FDy3zLl4lr8/RUFMEGrCVgEM74qZwLwes3U6JLdRZJo1lct9Br2Gkep3Yt5XAuPNJfZV4N
YuIMF1CRvEXP1SxR7hPF96TgjTiQpj3rjlI4csD9wAHr8HG95IdhLzEVB2IGygHosOEQaGls2cIw
Falb8k8r6hQzgBbGTARbo/Ae3xxz0fCWJN5zn17hqbMyjAmg6KaspE+U93QnlJovJ2MBv+WSMw0a
7u7IPf/VyqFNe8wGtZeElcrC7gKjcXiuCtmXq6kTfCZR5Qpa48vAVjS5plDu+spPt+zqOYul/qif
mF1pmYtz/KMpL0TmNKfsM8N6EePDdfBg8EfxUVoQzJbPD/2lJ0BudIZVilxAtvtjDQyKfqto3w7o
rTHyYrZrMdeDpms8vg0Q9dH6ijx+jRNMO6s0QGNiZhkBeWA4sTvg+GgsO/kprn4b1N2+P2Ycwaf/
PvL/VLwzU1Wwk4kKAqzfDZVaSFtBH7XryXyfDOfyUmmDpAtuGCA83LXdHtVihUWffRDfoFPhOsV5
jip6LqpOSZDOTDxqrB4+8t3pXpPPazxTv3vJZS3odNfhUa4BCrGFkWszs75NUgJKV3zHll7Q9Vpr
QIj7+C9tyz81dA1Z1010h4qk6Oavei99yLH2kKXr6QaZ7lUfvXLdkPYSAopERtZGeAdI3BgSDIt2
PRspKbq7R+hOjDUPq4ZNOmOROtE+ybz/ft5/akMaskF+lmHCTTR+Dx21NnuMndpcT9GPYYXxAhPi
k7SuxFZmmDRUHl5lq98NUVxNQOwwwRW8TtWFHW5er5JkVl8X3LK1I8vNkoDT2eo+CeVlgbvCuf9N
oqtoU2H++9BHHqUhnJJ1A0Xn/x76UnQlXH6srifi5vEIoMYngXJ0I8Uv3h8V/MMFNtoUtc8yMhCF
Q620U31BmIFIONC3pU6CElQsm0LAEOlcPxlBJI3HP2MedWw/kRgEHTPjx1mZMeCJHi6ONXw/zA+n
GR2eXGS/0GhfRXxJu3YrAg0RwQiTUobNmgBNjMjX9+4aki5QICeS5mO1lnwcOMLXVXSe0DGIHyfG
lN1GCAUKMBE10M3lat5ksN3Yqh0kgx0weolIX5dE0Jt3JVi5dHKkBoB6yJRHQ0K7jAlivsNqI2JU
A98mvaOsl/Kd9qlBDGB7od3yHplLY6axa3EHll0J1HxElAFYZ8zYWHZW5ojnBhakBwqhxXVSLjS8
B/oa6WfTzxQ1UCPEsF8sTMQ6hXxUKG4jDJrYpUEGOT3DUxBqeIk1r9O+Im2f3ibGp0rKKmbc++qh
L0QCrpv9s/4k6Rm2r7UiMUTbFWQFyKT3ISOyNbZd09YusmULHxSYsM+Ih70tq/PkMTiNi4wwp8iB
3Syt4tYbdrpgz0fVxW4KbF5VXWyk4lsa9m/V/nHCbIvMGJIxuGOcwI05Z9cWoLi+S8nsCbL4vr19
JZBs3/CjYYnL0AxYDmt4OCXrcVufTTblqS2bza4S01r3loB2pkDqcKmgYQDht2U1qDewkraAP3pw
+y4YUGr2NuEcRNde1GO8zGiT8YlkmAM/zO1ph5V3W9QcYONa2B37g/opv8rfyQchlAWJ1dNI3Wm2
2rnBSHaDOu9xFZQ1ok0dg4LIdCW+MKw9sH1YG+/sBlIDKM17XAn8oMQPjCOmWlI98E6aL7iR1CpQ
R5ebXSk5oAUEb4RdmNocbwL6KuoM29RdwAFTsERG7IWTfskvypziKAN/YQvAsWnqyU66AV6PqDzH
Mtg4RukLLvrsZCEw9ET0MeMwun7riwFPU1j0ZKi6GjvGOgNYTSexQRRAwpVvXbh6PrTwSzhpH+Q8
xAfQDqSekOs9/an/3tTk/5Ue/dOIM2RLNHXJAPsPDvZ/d4kmehDxYibXU7zWvntP4/y7ubxWGanQ
LlWd3UHm5pS8zSM2Og/2nXjsX7q/blfTtv7/7Vb/+hy/7m1qZmDEhJF90k+ER0ejl3zr5Man9rC5
n7NvAwv4DCQiiR8ZmQO2uDUwvF/yj/h7PAKmnV9Pncvub36N6AbQafIiDGtxpq+RiP33I9Om4e/v
j6paKBFETgL1/5MoWG2VZbKQZ6dk3i4VK+gG5zojjIbctueC9Ip2kRqwamkFW/vnrA/KlbE2XurP
RzhQca4BQ96unrKXwnzX4T9Z1gibKDeWxs/1+wbQf169Z4aTv49wNk/JqQSvuhoXeLdx0RWrZHX/
SxfQ+EOLhf4ftpF/qgjtn3nTv1r/Qt3S5DGz7CRtePZPXz81EenRdulxYy6amfWq+VbvV5uGkPPB
aTqXGuwW8A1IO8OzuPR9l6fIZ1xP/1Xf3OdYGPDf3ZbmzJqbHqibeiUEyBRU/+6re/CHwAFsSuQU
/dkS/z0KV22urpTvYoUJ05oLs6efUv5eSOHc14HklUfNod7ykiD25Xf5L0xU+Z9Z6O+vVJMN5HeW
ipL9H73Rv55ArdfKQ2+MlK9URa6w1TbKUSzWXPLAnHKsjRf0d0PupB+KX993EXHznG+QQVFsreLZ
4D833aWaDw+nuLvPavZckkBM5R5egxRG3tRp0F4nduKZmINlhl5qA/9fsdOdgQAZrx9ZXyeJRivu
Q/oJHEHcBI41VyZuHzUYi63VBSBby3ZvjMiflSe1xSJ5+LLhRW9I/MHOqh5fD4Hbma+eYcjYKWQL
+/5Tg8cE/xGqtRsf9YO4xXoOt/RZO1JY7PFXKmAADjhLWZfZgZmw5XGtHn3Vpc2+UeO5sMe1N+0D
QgiaVrhAaSdkh356PwP9+SW+Sh/loVFnlepWumOwo43Y3QLyy9eNK/xg3YOvuBt+6PogNPs03/OV
Xrk5eAlmWinbrpvOI30eHVQ/NGdAIJC95mtiOjz+B5nJRRE5OTB25+5f+Y+fiBzfd87vU7KTYwgX
dsvE38/XaK8eP9Y53d7f6FbAQln1RyCGO9GwH4rdzGg8sLc7N1/5SLeKNomcCB6tqjO086/oYF34
hX9ZWOYvcOb/215ZU4YhyyK87f/dXi2k9aVU3iFDsy2NawzB1H2RsIy1RUUeAnSvEQzTvhNXpuEK
XC1k3KAOuCP5GsLpy9rQXN0TR64XdxzTE2vRM5oZ/6Icya5RGBElpLYTJoKjF6mzgoMowhBiI9HV
31PJgcmeiwupWJKYO14ykiu28jWIwvuetKyaGcolKr7j56Z6bi1kcHnCxAuAKGVGtCARAs0Y1F29
9G7Cti8WCacifYYRIz+UjQEj9VsGOAbfNFfx6xJogyZAN5mTVQNCf0ojjRbXK+AKm9ucdN+MeaAW
Xg66tOKaGHkR7CVxpS2xPfYCZBW7Rkd4NLeQIwYmfaOPMUs9TYUjmwBkZsM3BJjLDvd/6N/Z82Bp
XkrtKai6/TCwf5qnO62EVaRu03ec4WhBMstXSvcxXPjFCMnpvowJIAsv1fzbmWBtxG8EcfCCkVzc
f+gYmqanwCTMaVS7B5v/Gp3j84Cri3EjPamXcQ2CaDyZFzYKrPRwLEjxJQR9g6fs9jPRROYlUHVX
eOHK+rzcvtpZ0jpQFSKfhCGWa763Rk/wEooJ0c0zh/dOM/12U5Hzs1U+n+v0lN79XmHIhbl3jlyx
w4oJ4uGbIh1xL6kno3c/PkMat1rAbVdT7WY+7GpCP7NF0+9adZXdXMofdL5ssnIbqKmbn3NKczoM
Ni/cA+X75dZ5VJQI3jvCdLlZ3UDJRuS/UbSh8xQG934g7ppbcGfaj3VNlTj1dwDl3huvXlNjDTjq
yFZrPAsKC10YOros45xA8RmcgeF0P8pEoHQcbogsl8ktQHo+1H4nO9J9+1jpqZ2dKfa4ancaEb4e
TrvC8mmK8Fbiz60gpSG1GoV5nwbEIstvRedHrTu+SRfM+MXl/oWh7t7yvSh0AmYsH6sME1oz5Z4E
pESgu+Nw4sZPX4EmAlEZoPZ1M5xhdNC66e9uz7ZM5wGjquphti7Ej7rzKxyMdCQApNC1oPld0jQQ
X4dyXlpex36cD9vuifE2DUzlcI8POTMvzdHyV4ngIoutbZdMEbdu8sK5ztcG4I66j5DqzgyUIK52
Wjq/4QBIF00T4iQu65lEiATGcS4qcmjejzFEXHwHQxh1K+JQABHEsKrJdKIwftcWLMSHwQvuwLhW
Zq0CLuQQIbXVgWMBsuXEQna76oQZK4y9RHu6oPB4h0gFt7QVlGOUBw1569aiIu37vn0aLn/l+gLZ
b6AvBoyDHANkb1z0JkL+bkJYrLlIofYnpEfeQKAb5+3HTXKblu6vq4i2IHGK2OWpZKeHIsR8IH2j
Z25dd8Yr+NEjuXoVNpLR7r97bgsXwiDeqS8U6GseBACiWUYPmsbtrf9W1u3eunJpWmKnqJJQ3Tfh
dNYuWag5eIObk2i+ujATn6uL9pPpPmDo+22ijI1+y1+Fxs9C4BG901M3GG0clVN6QXb4RPm7gIFC
PFAyuT/X8XRWSaeBO9aaZ1zrC25CvDXKwuCSsafzUZReC1RI2LYfyQu3t85/nNPP5qLN8V/e0HGe
ZI69dXWRTkyNTb6zsAYTMvjkgA3R6k6HAuIrbu6rvitOvCsdBT42exKmkWzSc/friY7M7/FVGkm8
BFC4BfqK3NSRMfcDvAwb2MtjrrxU2yvzJkKVfqQtzorc9HTZFl/KT5VDsnYfJaZrR1hgK1WI+GiX
lE/FhnsUPfC74ZaE3nGRSb1cWnA5V7656VCWJYJdyMuHRSaJLUU/pPxcy3nCpHRcEXz+lPxDFR+i
yK5Pj2zLTgCoJ+KqpQZMRkXMQqQmwEBruaK7Es08M7hb/JXpRavOtLYConiknmHDOv7htO1eu8dM
qx1jdz9iaewqmD1+PZCLRsiS066VkTRue/yUyqX42KJIbXg6i7PUH+Fj6/6jIriIACxQ6UEsrlsy
1MR1fMQMedeQ1apvxInz5kHNhhFFDtOSuxf3Y/4Mv+wJSg5JEPliJcSlsGu8ikHIa8wWu+pW1rpp
Q/wBrJ9bE45zYXLyxlZwpYjF7MTIkTNtPzw+7tvyRY3g7dIId5932idLCexAzAeULDsjbYrzlhsw
bQSJfEwvf1feBvAbxCPEH9Zn1mLioF3Y3eAoA413yKDqw0fhAG//ln8KY8KLlx0eBRqfnmV80uUY
+HfBZ+7SkDbSLIFGV52TW8BgYFXN6I9ZyQdQo4ZX1JYKhxmsShzZJOiiqc8xPOeLJ3mrMs5qAzEe
QtG0QvKBjE6yj1/A5BkxgydvOvoVCzvSZHkm0AejxabcClvW3GPXEn5YUvvTGvQ5/dvvTPGIbm7Y
mOTye7QOcUS20FHPV+q6fdUOSEjMYo6mTLMuUz+CVSFPxubouhSQdBieQTaqCYPRMb7bV4vwTN6u
aAEZ/b/varho/nBZU3SFq5qEuFuUfhVg2pAaYnNLaZLmXh17gJYH9etGbBvUEDIXbgedOw1l7cQm
c/t+89hMVUxpU+DIu4RwN815mIFEVU+XOQ6u1eIueMygGMjcikV738nlNqtJ2/LyZsbU6VatdQFb
4hRwoLv6Qc7ccsVJzZyakK14RmijBaaxmqkD0CXnygHzrhATVjo9mb/xUqlcdsvWJEIU+Y8rk3kF
ZLwI6IbCK08S6Kd+n0ErsNV+lSEGesJ0phU2j0A20FigOst9FcIEwbNEJCgBxzrG/C0QdjhdReIk
L/feUQ2oeP79pGkLadf09hA5z2Le5sSs+OlelsBzOHgjpM8r3oZPItKFygNRllSzZHPFEXq39XO1
YGZTFQEbd3aiTQiIambS8vmqtwlBAwm81nf5G2OBCDoWD9WsAjfFp1g/V8maA46JyIYNRXrTX2gS
0X0x6JXs5HfwQekXIwaB/LYLnR1C3eEY4AX6kTtS0m3xO8Nyy63iMLIREQKwjISFmPrKY56U/sOY
UPi0X4BvtDvxCBMGSQr/JOaj4gYhcg7bsfDWl7O4Z9t1xIWO6mj1OAG24cLRbZuWzkH+Mxn0vWzG
fkKQbQdA0Bmq5X1DA4oPbUb2k+rHriaRjKPtVLg6dOdGjImTEeRKFNyHkqyytZKHWjYv9NenHCJb
r6lTyYCplxUYo4YazW/v+JTD523fin/R0f3Tj/59qZ0cvNivcPJryq+l36ZFjUumzU4QLJWNSUYU
RLEV91mSpw03PvNGM9jjG/iCMyQXQXKs3YTPv79DdmQsTU6XbD+ToD6ksSO9iCv5w/zqpy/GRv8e
LR8A8ksGTG5Vuhz/Lb33PXnVmWvOxa3w0yJOg3GOSRG2/r75Lj5AKe7KOS5FjZuvTy8TMkt3zPeY
G48MVqU5O8JPtS4CAR8kcRNaeJVt2Vdn2bvAxfZuy5/RnmNLm7er8uW/dwrlj+19lV6YbpKHpBnm
tJP8qwdwfQi9CAAxA/bLvuxQ99HghQbYXOdC7ogVF81ysyppL8qTtyhzu36lnqDI8a48kqBK3VeD
5Z/b9c03z+JK9OKCflVYcF9hxNKQxOtpAne+l6HxVPac2DoU4zorNr08p6/YVQgb6Sz0NztrwolS
1oQ5KFDLhf3Yd2v8pMwFP4nLIwNCeXjkBjDM1sbXWjmw6xeq22mhxZUC7OornxiiAFNBRrzgble5
siST79HMG05YeINk1oTk5hCjTLPhsZSOzwXbUlwuzSG4V0uqOAOKc8rX7WmGH0cXC4+zeSZgEPYA
7e7mIN29KwBf000axhnADvH/58c44TX2iBtZMlyka8APlXsvygLoUiZ8lM6/F0u5D2rDl1FnA5zb
F5vqBS5xuXycGT98qZRLLEua/PE0rbxyXH/EKI2+6dmrxzvBcwSALPrGYy9j1Y2Wd3vN18pKQpRS
goHcXV85vBkLPtnHd9EXBJIqbC9d7tzm3XdOXhdy6MZTzmPiTZ03vDGh6FancR69Ths6QwqAXU66
ik9XT98OzGNRKa+KA1tu2rlaHsSdYyEgPMtfJkQevnLFqSFThSm72CbSbHmlY1OcmVwSdv2OSgsB
geByNpuNMxlvt0RTkW5NwBWMKmPBDYS/pHXpDmyhsLMx9pCJ84Qhi8HcgzRzjRdEzBIjhdqGh4rM
PqFXH+gFTATkFSwGLp3fGrpNF/IaGdlBAmWt58ezkanMRkKKL5P5OXG+QfKckT9G4+fED4zXJm8o
hmOb5vzD1tzrRkaJ6kmNV16kKyXXrrNc4pZYk+P+ls3YSfCuU+yEd3mZQVt7pb0j4u7BW/EK6th6
4y2l+r693XxpmyhO8Z4FAtNTXNsgS/IZQ4+unsH+WaObkWdQDGUGkh96UHzdJWoy9y9vtTb1r39v
gkgc0UVJpior/4wb//VWR01PuMYI1UoFrtp4aHym+iUJ2p4E4qVQulzgY/BIY9haO1K+c6b0XLMl
r8G57fWcqJvHAsaa8kKMcxdkX1zXCXQfbvbtpKdApbCtIpGcgM5G7sQLYErgY8qBjgcq1hERB9Nh
+mlvDx43kxOSmZ1mrbzCdORSgowDcYf48ZQcfoC1ZMQ6pHQFmVmb4U3eUXEJCP3ekGTRxFNIAGPA
wVCaARN8Q+7R5BnbLCfIsdqImnj8LkbIqPZtdzXdG//DMj2ZtIcSrwlK5nhT7JTDVYwZ2fiRHQUg
inNs21MPzR+5yCNM4nybj1OokiPIZ/GD83vYdarHq3WnSt5zU+CmycZYBNdd/9acILL01Pq0IciS
tu/UHNSh046JE/y+7hF+EKmD1mHe/6D9iNEJ7bi2Q5bS6Cy8a5KTLhIfwKl6YZKmJIEF95SWuKdH
IQOdXPOrWU1EDwG9JdIcj5ad7t9f8NfiGOYSHHF7x/YwZcgzguFW5jZfRNveloZIarstnAlJ0rcJ
J5+byrBkbf0LPQRjz/6TqZwerWIhZN49MMm5PCHmh4iHlNWAKe+begQa+GCDowwknaKEtDv4/Ydb
F4ht0AJuUF0ilzgpiYhkHk6jEXv8jQcsgQD3qXvJkpRaxkyO+Qm+PiFsnhVIzFYBEx7mLRVm8TOm
Hpfa9sJeKN7he4O8d8YFXY3ybcTptzC0xeMS6x4JdvJIb5jfcHyeWnrR5H2AMtumskf5wm2dDl87
L356wtMP3aZ8SdndNKofkgXs/qUxbKEOa7Lp34VLj3u1cDUmupZzxdm6FeLA2EhvRrvpU5psQYW0
lJU8LoYPCQrEuQhzcqz5gccbPCLe1IcXfxYreWnQpyJfg1EsQrE3IkTLDZZY6zsL79NmLYAOWcXE
ze3BuivfKgc4KsnX2wv4VAkQLGf6kkRHLorgCficD65vf/PLyH9QOaOIVA2deByFXJtfkoJbeX2a
2thlJ+jQxRsnVYvCCvjzD62LKFtUT/f+OCqGD7r9+qMvlchTjdnjPGE0inLJV0FfWzy2pLW+Pbec
cH93vU4CvN+7lIXYQWYGZ0Hs+yXQK4o2Ga5ZlJyYEahkiTZutEIZlG+yF2jIHQaBd7QviH5Y9Hlo
MD7l5ZH+InD4413pX5/it8BBhVN9Ux8Wn8IMGPXzdTPO19+T77qyowsz+scGkD7dGKMLBFqtt0N0
vp2QWQ7BIDpcKyqvBSXOlXAloMRB4TdsUMxQ9HdkY9fz4UKjxmCzOIPQZFin0I8VuQA8r2uLzsBE
NvfVxv7vI4Dk0D89XNWQFI4BScRT8r+FnZxotVg8leREiJ0pgbclas9JxgOEZ0nxYryz0WudefFH
f509Bz8xPEmfEYunTyiCpYGeDS2HMRsv4KFZNsa4RoXCzKU70YROmBADNtwXIheHTzJc02s4lLuH
DIFIn0XNR/TOydrxLhHMbjpdvCJfT4lmPRQxajjTz7Og7QDDBEZ+FsVluWFG0XT+jQgyCHZWvbsJ
B5jkOkWRqvnX1i86b7Dsfie0K4UXuqfnEzbNMmkm9cKN7fMuB6g443z2ePpA8vpoDX2k8Fnm0ugO
XSgSbHw2gNxQANZ01ZUdecmoCcHQE16qJfQ+PQlBR7ss8hPD7/gCI6G5HQwZ5zvIEdj2LxYd4tRv
nuHAluWX/SzN1k+wQAUHR8A512uutATW0yQhgMcb2VkbkemlHtYIYq8MEkhUhKsJXt/uH9OFA1Ir
Ryepm7T3EVlIszaap8kuT2HZmWgS16QW02YcTPs65/Dl1G7MBX9BVZrHFHqkgtC+sebJ08/VnyvS
IYUTdXVLBjtqCFqns0eLW3IFPyk3ieyiRUTmW9A85Y/RU+y8h2m32waqBioeUvYo/9G3RGfYJPkW
vOrng/YamsYj+ks3Mefjc2Ni+keTCc08mytP2uJ2dxpAAVKGpc7j0EhzPZiaHPk7zbPTUL3xA6ct
VAdNONd4PEIYletJeAxmmp+1ZjSEgJNrQlN4GthvIAL5NA+kUEjPEldhkZYL+AG807ovdQ58OdRH
+WdMD23dK2+VjDZnFV9YYQwn7mtzdMoFtmvxgraHsnwaqFyXMjGAtUdFx2iTUWbktXNqi2GpQtja
M+2970QU0c0n+F2lD2By3jgeB/9mudBFpQTYv/cU191FUp376Ul+W76KOkafjNPUDdeHR3+BSAwW
luH91LVQXAG0/2tZkpfmtdMf4mi2ODpK0rzmkPO/yKUyel80XV3lMPHyYkW7fKgYrIclyq7nPh+X
ErxfSCcPKA1J6o8MBziM0RsR4wPm4EMJaPl3/bFVPySQ0i1sOo1RGORUil0w0TnnJ2qLWUFAx4Au
vO+BIQd55fZcm+AkolIOGYRR6X6YnEljSHwg1TdMe3UlqD6jzAPTBNGyOYLb2mekocDeldzkjFMD
7ecbpVN11meN5lmAINYPUH+9nX1GG/GIRhSNJTca+rQciYhtWCzLGrINQcDsrIQZTOhPpzAdKmQj
m3PydltOzio/YAKDCpi80A9BCsKmUleeeXxcSDYlRZVy48rFwhOPpjqr80B+EAzDt+FYqKJ5/0/S
9+0gg/9fcO8/yS/pGz/n7isbwET7lkv9pLGJHTIrWADowxaT0IvzDQytiQJ86rLAK6cje4gppYhH
DxGWRpv2OTOk1Y3aIzJnAu8u9tcU8j4Rel4RlMhxvHJGBIw3TLErtsCdnjbj80zhxfmVeBPXipO/
XpPLyq/NW7/+AIwITr9+sWiMgM9HHaEu7pA7aQv91NxZb+/iUYRb7+jrOhBhs6PtRIz5ngZQkVRG
SuHDcvQXSrL6AZsELUK9up4jlPhMVKlAPf2rOw7vqExpbXYZnC5xhgqIsWgW1CeZCeEk1VVkHrIV
KIRXPJ00nbpo96N1jrfNt/mSco+JPJnROFJVUimx4XBlBtTtom3CisfGYZD5e1JWWpC+RcsUpD23
vcZHIFKS9YpTKUT6L9MPhcpgTjI22zwIvDDO7cBpziSAzA5pFe2F0HwhARONU+8Cd1WXRNKpPspf
eN3XLnijb8LvI3gBzWuxVima58aZA8JcEM9QMsJdQgyvKYXRtqG831nLfMetTKMXOfm20Kaivyg+
csZc0G3XqhU89vp+CJB9DGMY3VcG80MUCAl9ySPVeqb596NJ6vXrM6z5wm6ucbp16GyYJDFFoGfk
Z7P4+PgYkG97BJeTgjC9lslqEgezTFLXHHz2YbZtecsVYFmfrnOJtjo9Q3Wf5w6TfHFRrxGzmXDG
U4d4lW9rBexPuzw/xE/x+KCjyqBnIcKB/GT0Y6QOevB+eaNqOFb7+scs3T5DduPWP3TZMmI1o5D+
0x2txRkYBnOhBy2XwxPHwkarSOX2yMbjns5s6XglC/CF8Jim83Ao6AtricyR6VBvuUx67hiHb6HF
xZa3lAygkBhnNPe15MYf6oVAHG0uTj2HXvnO16TRvDJ2EtpJpX9nprW4rplyc0S5eShtOZkolKN3
cMGI9+l3jwioI+f61o1+m4flG/Lb9oyc4cMI2zMpOzaYQwrSQfAg/+tv92V5IFVLMl1GGerserx+
9cQIOKT8qJ5iOtEsx5CzrbkSQhF3mp+EZcsM0q0v4ivVVz+/M+uj5T3nbA6uzlfqVYv0aKyitwdS
s/chpBscvRE0wGLja5nDmYyWZkiwIME/XnAPUkh13Bh2CL6NXbrtX4SZNO9eGOc9Yg81XPyF0wPa
650O3k+Z+QzojJnkda2XskqfM7Un4vSQJBtipRDeN5rDx7oyyyObOqw/8ovwIY2bWNo2tcswVeg+
Ijh99VQOBQXA1vqLtcubQ+xh+dO9aZfxkIjzx3Nu8G123CauLw+wbUO0jThXau511Rc4bknZyeq5
Zs7f+5qyuBuBGC/jVx5kThJsZFvcIrPFfVx00TyDNR+5T04G6rsibHSPPdYcliimmUrRmryiTU08
VfOQhKfSXwpWberL/u9lAEcmdwDEZTrCEfNX37aQDK25VXFyMuCvUkQ/8TUgMXqAsWUpYvVoENIo
CDb61/9D2JktK4plYfiJjABBhlvmSZzHG0OPR0QcEBmUp++PvOmqUxmZET1VV5YibPZe61//cEfK
9UVI+oeEpz7DfGhisCqhVyVOxlSogwB2S2QbYolrnpeBADDupj3Ozoy6VbKrcOVnT4+qjXzWjEoi
zSfSdyuwmbPAENes30xwCCh/Qyy13vGjb8MGTuS/MOqU/5IQVUHuyzJMQwRK/PB/V+iYm6aP561J
Fqgw/MIfRMJC2UOeCl6gg69JsXnPBlGxEb2bm6/6PvaX0CMaNjQ8KMVp63Iua7NzTPxuyvGWm+o4
4fyib8ODaZoP+8bA7IfkvhegUcqEL3GFENCZMx/qpUGGz+QVtpteeP6LJwDebb95lnhtDfrY6fIL
Bz9ojUrVVtSg92TR82QXOzcXNodNFAk+k/kIqKc6ncfXsRjpwOrG01ZsnYg9Y2d3Nhd3P7cuLlsA
UhePLBW8RZ7bfKwi6fGq+Dq++1efqBwHjVbcOuD5SG3mtDD+DsyZ3MvcyWFuzOqDMO5Aq2MeFoyg
XMJMPdhio3byGcOZuHs7D36iCUrtdkTKwubVsB7W/gOvuLYl82Z9vNLtjfv4EeEdb31BWWN8ZSBv
MaPaLDyCUGzGMiEkFFyGpCn8Eps0Et6dIEewD2kG9HDTYnQkmiW1CHOBIJsTzrtt+YPTR0gY9CNU
phAqMQvzRfvXx8Tk0XjQaQ9KjMEuisUmUCbplDAPprwism3nz32i8t82kUek6KKEER8KBO0HEzZ5
Z5levh7JLzE24dw2HJS4saHNHUoSzcg/HTVxifhRjNjQg2xYIC8mnMU+Y/LCVoD0DD1K3VUwZKdY
lX+lGCJ11enNkCLZlFZ3l0mS1Thq8MCriWiA2SvSkSDni03jMEtLzM+q8v6mtRd/R0LTBEnXBVng
HRsIPyYbz+Kml61+vi5YOg+GMD5W02cvJY6D8gZ7bHKWllcYz04zVW5BMeoDwri9Wbtp12doj4xt
NWpVEg2cZCWwHRok5AFhlootLC9gdO8xURuIa9AKvUm4MHoLsIBn61C83t/WGSHZnpjIVHff+8uV
YJcJCswH4NvZGAtIYYFfJnlld1sYZKQs1GWX5rQRGbxRS1hvqArw08XOoE6HTgYHf4pdq0JYKwqV
APrKs51lFN2KAUd91wsa3ICB645Ci79bN4AqaadYfMMMZ6JvnNeqmTaVuk6V/dFpIe+83ZKRNAR5
sHTI1sIi77l3mdAQ+/3Vnz4ogzoDY7QHDdixD26QQbMk9M54dp6bTLfT0RtK7zcjFxxSScdZqANy
CYz+3/iE/z0amOX940n+2CgTLRMv7yS7LlrylUg/6Y26CfzVA5bJ2QJuhvLLPJLLJeARJbNm3Mc0
54C4nVKgsD4jadomG6H2MCSDUnR7D8m0GKXuZ3Tba1X0/Fbtz9cOrVukn9A+ZcTJAIVS2CLbowiU
7ffVepJl0QmEFLCbhQyn5GFTJWWF/dggACgTnwwI+Dm5q/olMGjQbq4LysMRMy6WE5Te1W0M9dkg
MohOATswYsyZ8k3//D7Lv3mhu8GnKuHPzPRTln4YICXt+3MfyEq2QLcKz5GKDlwS0eXL6RFAaddr
IIF+8AiB2RGVORfyykmkcfTRB8LlpB1TEno4rmuimQ3cSnUUWwPDn4GY2HAENNUUv3YLJXhMquV1
U0RwNc5HgHUA+ztKJFg4y8d1DbdH21FUsLDX7SjZF5i3PsJrJE93AMGsvQsAjSnNMFLE2PRhX5Iw
UUBqraZns5dzENORX3xl2ECRgjDmIC64dIBSzPFuMe6jhrwRh2kkl9EbEc/ZeKw0DFR5NvYnZMYD
UogsF74ucpyH7vSndxwOZ1QQKaM4A8t8Ie5PfrnDMl2YKe4tVFx2uBHeidn3FQXA6LmnNnuG2Caa
aPHec8hIKMxb8Js95BR5COhFecg4AqtBdIYxjNHz+DmFPlcjj0A16hVrYg41wtXYBajNU/KZTHlZ
+jWARCSt+7SN0QDfRnj916Ccywu9hGRq3K74gtL/Ej1CW0yfiHMKG7KjjmBAKROe6GXdHmDfXSC+
hVAKrndfB4R/uojYc1s+QhNdg/TQ9APzMJOBuxko74BeXUC2keFdYaFqSMaiPalWe8K26KrgOQ5F
1ZjeZIO8W6XnEm1QbWgakfgxJ0tM+NWd97i8r+mJF1JAQoVu9gajgWbkGawai5knQhaQLGYcYTl/
7WtaJdAJPP9QB7WragKx43HrCjaMAWVLc0vUwLTuinvdtOETicmMGQ3AwjtM8IXA/lZRLOjkHDRJ
8KYjRl1PKo0pMX+l+mZWGz+/iIKhh2bMNxjKF7uBvKEEl5zkYHtQxRQCH6h/oFL3cfNd49HhtNEb
OAt/zxw0A4TReEx0WqiEtDFD8zuOFkYJyXV8LkNGwUic9Di3C3ZSimq79NKry+nnlaKLABVhT4Wf
oATf0CFVvHlZEsNmFEBnSxMsAaRAN29HdZ9v2235DZO5mPBJZDwRm6BO2Lizo/7d2s06v3YTLhh3
4qkaJ7rPDv+qAhVAszATaaodHjWsdy4LtgweT7ViMoacZoOpSLdWXFYa/LPsEtGbwk15dgA//qtY
wpstiu3vbHhmqN2j/TcGqpkVli04b/uioZ2m8DVTDBrki1k0Q70eZjnzIvP17M5tUuIyBxYYps0v
xqnfH3jTDFC+000/9wFLROw9lz1YDh2qWyweEjz+r+u706Dw56sGAOAbmPl16MvDF6dCJMt+lTpw
66CSXDP7Glw0u9Bs+S/Hhfjb40IXZUQqeO/iVf/vuvop6Ze2+mBpSYX1pk58mNmwP5YpQhKzAIj5
8477uzkLss3/f92P06mq6vpx7/F1pUPni7VA7lPUmo9pHyqmpzIkpbDwsWo29gyVikBzUOgqDqai
1+kNe0tQYhuu4l8uS/pvYadooqpKsPDxsYeF/++78D5f3orGEGjxJsfYKP1quXuirti9TWX/nEBr
ffuPIF8mBDzgss10oui4GcCjhubF4zdOQ/YeUhy1HHSrvzpOKd1D+NnuichOBjoWo52pzb8vr21b
KRWFc7oQ+fjMoyMAY/u+SSMAAnDtfN7O6XVrKu2N1MdDwhTYEwexFL6AMGpSAchthgKmHXMI6RAA
OR/ibJMhR9vcofMZbFMVDNfKKiSP9FCATW64SjAcY1Nw8q0SfdbijbbDUk+3UYtfN4UDxipaJPK4
wJYga3SCcmUFs5FSSa2HjDbPYqhGf1k/3fr4eSdQoOGCrSuCoA1+VOBNvy+nhdxLFg+KmgBgnTMF
F/9yJtKBh6Dc6vQCUz4o4UQwJ1JRnAKtgjIf7/ANu7O5T/NQMjL/ZnQywE78Y/3lEv+7ltB9/eMS
u7//DzpBH6WUXGLnvLjtr9Xs0VmDzHcXG7VitckfwRMJA3YSH3sH6h4qu5CjWGw8qMFKExE2pUMF
YzRhiMc/X9cvW5M/3bpODPyP63qcca+FwZksBiiR3cQTMYDHbBaNQ9dHclQP4c3uRYMCm2QB4NDE
XGnHlRSQW+jJG2ED5LuRcMpp1pfTZ1SOcJkg52Bn/TImMfGh9WCoO0f6UXCAmyXZekARFeLCHiEL
5y3HSNrXXDgrdmIVw+PAOGFdgH+7AYOwMsMnfY06q4IC/3zFfnkzIKHx08cSw32Fg788Juk3O9+/
n9OPd165Va3UDLRkAZo+10e3zLuW9s4VHR0CKPKYkThqHQH7lsqZ9u062i0Ai85jySnnoqO4td+L
zwfy4d0kgNo3TvbkGQ4vvr4S7NZ7xGlM2doe3+syek5TgDEiA6kkrivBv55oqgWfTtBlpjHT3zbq
i88YCxM0+J25W9upOgBCH0FrUYFS9JT+O6Sp4l7j1RPna4XbCLYJ3d9VGOD/itmAdkbNmi1kn8RE
CHi0o7elYNa+PlMxqC1JPhDGINbpMHUhWiL9Ku3KT4dIdVY9np9kf2BcDmw4lC+LXq0/qmjTc1ch
MDpCeWtIMyW+ujhh4LjbL00QE2cX6ltmz/hgNFy3jYZmxFSzxtKofyxWqQ/fSQTXlCBsOi9fJpje
OXsQQilgDDhBhN/CHNchRfs3p57c7Q2+G2DKClIMrOeqw35HYWYXp474dfd6Q+qp8T1MgtQGDpy0
w9chcyi+F2jUjRuhgkZh6lNU/8ZjhPkEX4EtzOR07vSgiD1sdqtNz9axcwcCMwTgQ3jxjMt8Bqud
6MvKZnRrlMSN7H4IKfx07Yh4HIwwKGHM1XGmeUla82MXPvGDRuGy+XkDqx2hlohMVGnmx8Unwhqs
b8bp6ZgA0gKARBFdXEB3AZvJnLDUrgHQXJaT5l7GL/s97lkg+1iieeWalBxEw26zQtkOVttCSn+j
ZUYz0Xeg9rp/3hWk30KJWBUIkqBL9EGDHydy1lyF9nyRk8UbR6yUEv5lHyCbeNwe82mL/tNjvxBc
TuvdFshbXOtQzS2Efc5liC89N96q150TN+5XhavZOC2siaRidTJg1GfI6sIq4J9WJkiSKC7IHTTh
Spz02YAXH869/epKDmQGB2xWKOEP93CV2gOPqSbsZ9KD14pZDR+4WktuvofLYyPesWpP2GTf0s5S
eBG+1B0kKgzp8sK9zppvCSPFdA/bmHGJRydkQa6kGL5aZcSnvgyIVt+8eT5EnjmhbKHip26yUKxb
oLmcYuOLU/pgFVjdmo0lTtPheaQgn+L1rcPBdOdBnntaeQiTNWJTZPxtZo7eyRF4VRqUGTsTlYE3
CBBRMa6ggA36Xx3mLtLOxq2rjJR1sSdKbN5ORFe2mPRhh8yLOQL2wcR0XOLESFQQCzUiCWbczO4y
nio4Y9Gi4enY+KI5zgI6CVRdgoF/9ogFFApuFuOIMs2DGut50WVabfY2tNvxfZpPBG+RDDFJgeuX
D9HjLk4ab+Q1ZFLDSwCwb7PqKfpqFxNwZ+DCoNawe8987YteaDFdwWbKRsTZYL8kh1e38tZpKIFc
9ayLjXYkfFjEV1k70EZtm+5p9xR3Qkl+BPKBCmVCbAh6nu59MEwsnHtEoEPQjtLDlePi7MJZiBQX
iuFQmIDiTRt2OVpCt7QwyRxd3B12LDZ0Ko/qbP30CB8PF8gPO+mGGoDwMGQjdXiEPc264t5/I3zE
trKKIE/gN/zy/vzWiGJ3WP48TP+JBP445Emxzh67T86icZNpZYMUW1C3103QnXCJh+GCOVgzyDZ5
7LOaJu6GZSUMRyYqiAZ1s7TzZWFPDxjvq8bZXZNikxgl+y79qPedmmX4HGrjIhRmvQWb84Ccgbf5
sXjNhg2rmQeh0b3XS1aelVhPj3PDbS38A2wYFhZRdvvd8EK7osXqmG7EqkF13+YO4wUBomkHaT8w
Rkzi3MdxZ/axlzv7Piy3RDbuWxt0uYsAnV/t3V8Kbfl3MD41LBSiPpuN8BNBLSvlSqq8kODF3Y7e
PHQi43nIL5tCjQrhza0pQu3hVMNKpp3WtzzgB/gZFhHgCJCafFxP14L1dstvhqr+xYQB16hGTooe
WW8eAMzfLvnXNf181jjFDQZ9QeuLeGH+u3C6lP2muKglU1vOPGqnISgVFC8MlT5dOmU9KYQQIW77
2uTYS/DOQRraBYPnXO5hxWQ2MGERgDDl5Am/necePO62vJSMlOzBbaR7tTj7KHC7seU36vVDdPMv
RmW9C/KtxbvCkomxmPPiMGNRS5bEmXFzoLL0Eqyl7Ns1wINrLHAIHhoGzNnqBR8SoI/Nizml28f1
f68+RtfWwfxsh+6Ecg0DK0quFTYO1f5ZmAP8Rh5hghl07Yo5syP7IkW4FeQiriNhD8oJL7BG9tMU
LnB7H3XzJURFCNzEQPkMLzjeHhnr5QkSL6wZbBgqu4sH//A8VwhopgwxCunIPwWfUdvq2qjKPA1y
HVRsWNvDPqwYLEzMd+0Sl9rAWPZfk3SCjjORZ+3da5FExffcKmWyxicyJUnh9qgzoIHsNtCuM7Od
v7HEG6BsfGAnhcj8idTNAL9UMIzh4B8gN4T+LtrFwB2orCarkhGcyWNpCt2ThiEnmp305Yl6Cz9j
eOBMi6BIIDas3AwdaWs+InVbY5BloDxn7D0IMOz7TktfFV2lHeNUxg6+q3C98xtLR4pD8tcMP7Ii
J16Ygqsh+KFB0OXktEVOIQ93TfCqERDXNtyV6hHdvtMJjNwQzj+v8Wq3lFAbSQyQQTpAm8BqsMRK
INogAgxp6kjPa8OCIRfBgDPei7fHY5nLiC0Zj9V+MnlamoXlmkNWDaRZNM1kb0JZvkgeAl1I6nUV
yxsqvd4QkQmcXQ8DvCl23znEb210k8xyaWdHetweUTpWHsOWgNCgwT1awv78ZlYOWecF+YzgFIuP
A02HRuAwji+30O+hoHN1ObBfz8BV5zJSEYhDKJgidEWfx0gevyPEyQOnN3zSHI3arWo1Dyt3cYyM
KgkKiQrypltAkeJaRNoMQRU/uP4IH5UB5hkKuFVHVwhvVVy1KE+9YmCR+N737ldL5EsnGGF3egy8
wxibIMONYGPseNSMCEAIWXuJXw/PGC1p9uvYvhdlvS9Ot2YlJ/bzCybPi910YPdcCBX3AcRahyry
5oM9ybQGPNeem33GeT6rGE9/aZVNEL08L1VHSKN2Z3+QFw6+LiyPxJK2AiZ5ZcdizZe7KIM/Qe2N
6qhBRTKCcadisTYwX4gs1/RegmRCrEEC6+vfH1YcnsVkl1WGAnCVGjD5052LHSBTI+TauQnptIoQ
ibMCpe/rHoMkqtzEldqO9oTjwXn78a/DGy8Z8waLH54HyB5b6upmyPSaFguNSVCVxnk6GOAeCzs3
D8j9kr76kNKZxFU2obzEcEGWq7Gd6Xbjeeqk8ih7eDs0jgNUt37/sv7bGftr6PRz41WlzpZygC8C
Q99/b7xKcq0a8c5kVINEZt8LD6u323Dn980C/OP0/sqjDv3eXDavvfRFpV4wqY1f6Oygm5wuCyxe
FigTFOaBZ0JQ7WQpwK0rLCj1kHUcMsh4kd447uxr7IBRq8N6RwX/XDCNTGwtuEa7bc+vaCZgblDB
Ei9PgwqrrvpY7REuP/Tp3ii7emxjRcU8nCG6kaPtmjbuC76rIRqSc65Nac02qJGCxCEn2QWOb5xl
fV8nSDp3H4/gkdvnhLBmV68n+SOC9/xcgbpfux0nfIa69x71U4cIM3omT1gVMaWjV62fXwA2QbJz
BzSNBm0LmfY87XPYHG5fhfk5yKu7C64AnZyF0jMw9Yg60G3gcFCkJ8WlNT1v8G6KjdaFK3ceN8bk
OuzHQpBNK0bRSpyOYBViG6KPXhSBCBm6CSUxTwuuLCJxkAlJL0wmZ0cLFLfnPUI5MS5blKfwm6r5
ORARPsAogPkPWtPE2TcNawiLRo0uEYeKAmvL1Y8IVjMGTQA1119HxJAv0xVfI0fn5pZf/FWDEcTH
ljxaasYuIzIAkrj80ha9SIvv3xl2sbcDZIynJ2LyCQEdE+8FhaZfsg/b+NVPmUom+K9h3cqn7RZP
UiqE9WNMUGFmZqINrgaDBCtTSFHatrGf2+soHdY+/JfvHn+Fr2MBF5/JB+Le4A00cPUlvMALh4pf
Z9yLz4+DpAeOkuTcsZXF/ut2ko6FpY7kINU5CWsRr3fYtlG+FiDXtjjjfw6VuRvmc3mJjWxIuHc+
fI+pEmgzd4HY2WJobj0fhASBozlaCCVjfuxEhQDrYsxho0w1B+xpkwt3ZXtm9xDsD3QrFL/W43CR
EYKXwzees2hp0FxA0YwB7aoIz11MH6eZM2jMjn9jll+t0zeTgB279Oh9aLwCtlxqGiF4TM+zDN18
uxItXjbNfIXnKP9WpkrwHArL/vh+SL1qSeErmezRJWMf4EH7EqXTlCUzxHCgg5oGq8s6P7JJzgZA
Hyo6onx9hu4/h8SOnoHNaVrSgzB/ybu1NExCUgXDN7l+BsOGJCEPs//wCmdHcqYpLF/TmjSZyygD
QIFet9BQNzVfqk1DJ8aI5wU0yFcn/SAIoXqUmuj6CHacZDJUSKxRsKycY/5wRj9ulqt0m4cfQJWR
7iCFh7i43UVE7AJx5sFZ9rMEW3DNH3jaBpwFeclot8yGBwWVi90eBD6SJuOAgwj1BbW9PLqvxAMf
fWME0gb9sR5qG+IryBCbflCIRliH6OEnkJwEr1R353KroP0xlFucyfQbIsjH0jS8jpQ5zN3kG9ku
xwR+y0PRuYzykYrccJ0zkVXGvWkB1FOEOPskGFrjuxrroKGvWNsIi+ssh+FlIkrz7rNCpIgo6fpo
Uf2nZGQ9J+WCFnBk3pylR4EqiGA3lEKgdBsWG5JvBCfFzS+WzeE60dZncJeTuoV7JnwtMChdyKP+
+KUPi6t1Pw2m5xOzNYH63CqWtSvgRNH97/vH0mYcYTAEhzilggyx/ZBXhcMJi82i9Xx38o9XG+Pu
IENdfRTrUmerlr4uwuZ+md3f05Qwl4fdsrxvzAZ09uHBc4bLhEwgHXAEuzdbzrpIbXnZuhW6HZ8q
DfYhavxe0B/JG2jaEoiEdIA6DBs/negHAjeyLVfbroAd/EeYRwOP8RZmSpM24pM2j299yrler85r
Pbz7qtO5xOd+7gjrG7wFK9FsuEdTxVQagCTzNiQLzOHJvKcUG2NpJpzqGWJo2YS4QItGP6hRxWNZ
06Vecr7EH6d3egcSe5Khcjasicp1c4xXhtroeQTmG2JZ7g4CMCxPPMDXnaGYuQ/faxi2wGTDi/uc
SdPzvue+RsHVZvT4scq264bfbgZATyfffAm05Oe4gStOfqGApNjIxoNv2kjeiC1UU9XF06WaAVK8
GwvrvLSTTjNS7DEED9VpL3cpSkhLxQvaB4bYfLwWz5YTPlDpOygOlVt0VgOXXlexPqwn39zxAm/I
cD2YcrgFXqaXQ+JrY3TutwmqM24Qq+TlUKkgioP6QTGVT89TKFkQiBWTlZI5yShfNhaBvhuN2qY2
xKgfPFdo1mclSbUXu7QpRXFUw6SWOwcNrZw8V4r9HjZXU1l/vPTA0VmzKbgaWq9jQeRFvtdvFr8V
3XBYDQe2sG42jEQpHF3M0KM0wouGE56WCLZtqA9xyJ1pIDkH8RsHCg0XHoq+UGKO+jbSMXLOjC3L
F3bO4wgZuBJNiEn9GdtZhlvsgNH2VPGSTf+gHOogw1S4K7dKdh7mgvn2ZtX7h9YlCGTIGJ4W1Z4+
vMc7JL2GgsWUFt63Qu3U7vX0hvg5+vidhUeJ74mmGhwB0JdvVjbHq5Ym4w6W0+AlRq88voSs+agJ
OwPDobqtCDxi214AvUoIAJ8G5trd5qv6UN5eM/gZl5DeWboYCTmyjC0hOfRCRpWkyefbBnhBMSFo
piuO+DGlsxJzvr0593eUAOXwBVmNjy4Wn+A+LiKkgj7gaOY+VpiFYr5hwL+6KmZOAYCL8NMVphfd
OA91Px++dlbv2Ez0+cDvzQb+ZdGRFULsEufizrtpTsFTeBm4Z1hU+ALRxHSaaNDRlSAePHDBNdMR
1eU/pfHAveP7de3IKONXqE/4T/qDzZ9L0f5v0B6Ggui9Rb3fFzXhB9qTq3VVKU27Qw3J0AbX5QL7
zVpucUk6aL3vLF2WHQxR45lNITPgOLvjl/NY18JEedEPJ4yQ24n25gmLqSWXi/Qe64ODVi4/7eHP
16r95lqVvigzGyMTW9J/errml7S6FErvShjCci2Y1/mIuHcr70GPu69LYOk1ep0HqIDhNO4crhSq
VNXYHac7KzFuW/gERocVAV4aAPjdlAHHcuhq3eRgFd2XK/SPBr8uMgmUw3fyVNa27k/AuYEbIfGY
AYUNPOgZpj0Wz291pmgNev7Jm1zNvwxxxP7gN6PRf/5c7Qc4I1ylmy5ftO7nhsBAmI8hXSKNHCMD
Is/1uGDUf+8wDIhPE4josOOxdDceQI1nUBBrmRmhboXJieXlDFmJwzrajtTQ55iej4Y6iSfbGgrK
026EQALlmWWr44dPAktu9jquBVNE5hYMb4+taNypZLDu+nruBdUafsxsiXV+NJnweh+Py3N0Qx9l
lVf4Kc3NXq9V6sghpujdvAn/P17o2m258f5lzNuSRR96kPLrcZklpwJK1arXN/O1KvIDqtNtT0tu
YxsSjRCzAGsjDO511rYvU4oORe3if/Eyhih+uDGEefaB87skHc4gDoN572EMkaoBXntK5uNWq1o4
xeSR1lhFn9GgbiiA8y9n+3yxwffWosOF9U3MeXvCuGQexEikoMpDipoyJR+JSJt85WJRPID+t8bo
GRzw4D51WBTkF1Ju9wXYaMVERKPqYcqhkTBBN0a9M6atDemd/NFBdUa9r3QKPHYH4vqq8MzkzOzD
ccc9xariEamtH0OXkAV6KUp9ezsqO7psf9mZoARv6zofYndgrtWvdSMQU6vW8HBYxkdoWi71t/X+
4nZEbCXG/QindsQP/Rjbu2RwuZ9liz0QN+Vp4Ph7QH/RGWv1sM55Ggc1HKXGlNkTrwyVEpNQ/mI+
wtGRKoLnVUdsrMYIIk1LFf0O5/NsAY9IGU/r0CdFltuS2ClDAapOuZvWvyP8yLursQT3PaZL6jnD
2nKc15Bi5EUWPel1T7dLNeLfvJfdf3P4Bg+X2+yidaI3mLNLd3bLNwY2VNCf2NnWVh6hp0WrbQyx
aDNe0wN91vehv+Dy3TycJlsuj7kI1aDm84r3TCIRXEddcZUQqJm1oCq1bnx9wkTLQt7B115GZ+cC
v5gBP7/8TatAgXdZYkIQ2IvAo3Wkd3qtrqa+OXFwm+Ztfok1Y+VSVFwNG+YTFinoVbnUi2ESVRXy
z+hjj/nB4o5bnNkOTRsPXMdNzcsBCoPfpv4qwv7rkxp2PDADM5vNcHhc6H0XBBUUvBxCr3TidMz3
V96ELKqgCER7357saCxuYTjS1hljJZpSlySGb5SKBRxA7BMYuhOcQ5G2juGEEJ7olp6HuzvzYsNV
zTGsL0R94RfWwPzZmD5BNAQr1t3NmOioyI5joCZo5AYHuROJbhtsbLJL+AMcVZURbVCoo6LRnHiz
Oi/fDGoi0rferjn7GFq8iz/UG+1w0fj7DQhaDGnaZO4/DC6qU0zjGHd+ZPcmLNVo9amMMS40hXfn
qzbmYF/58aUbBTOb9GAn3Y3OFH+yeVrc6C+7smL76pl972NYEChVf4bRsl1M+pYZM6zCZSlzviqH
2zCKkrFmxPaDIFn+HgZGzkpyN4xDGwtrLMlkCAVzdjdSugChmOAWo1zMiGrhUvlkcXzE3HMfi6cY
n9CBdX57SsiTHOxlWCPdZ2DjDSCNl7wtnSKjDC6H8WvzRc1nx8y/bNsOOv63twi459UGCRFMLudl
UeEhFbONKfvDdAwRwbzvNz032WTjGEKBScgWW4hpebPZwwpqe8NveVr9qxnhXG4sBNJ04shO3O9W
Nb55lgyymLGJU5f7Z+/hcS1s0fyVuvOKYjNxuvOJa7ATdt/lfd9YwYJjbVaR7HT/Pt5WbQ4qYsqH
jyEfWCs8djYmN5k3lmZs+AnEGlEIXYce2qoOC2U4x5gSVwijYIZqNbP9Y7wLORMZ2oxmpxmGtzNv
YW4itdNDy3OK4ZOA8tJ8+Pu+td+UTzMKghkM2W6VEBN0DrJOBd9jxQfJJi4m+32kGUaUmiSYGv55
xs5A5qHgj7skocBMrZlgmPZ5avMrXVwPsZuvze8ydL/u3qo1iZUA0rJM7zPd2ZdvLzA33RvTidSG
1Hlfm5gwdBfUYBNhkxa5dnTrW6zom+Wllsej11NrqUyPn9WMxxFTDNd4MRjKOt6X8cfa1HYU0Sf2
iggTjADnY8yadWO1KhE6JYzgiYPqRIYJydemaeRQHKNNOuf/AWePSuMLoqpB68tp47tcAey9KIvy
dpifGOJPYrW7tRtAaUazJNsHhbHwILd6ccAiFoDhlrvMUbEkHeGBF8dEkGBhSHHtnXZTb+nxrCYC
p/GdMtZkJ3pF3LVuUdZLzdgn7DOnuznBAcDzvKczI6/pKArh8fExj5lxYou4WafGe6wm3ItFbEaS
a8SLxSyxAjf1mZl0Es4eBylbAwkKC54gn3b0LMGw3TpA0GbxGtvBjQJJp4Mx09YqsSWt5ribvm1o
G8db2UUXzhIzwE6zieJAC4Nuu1z+uVLs/7Z0kvExgk7F9L//g0sl3W5F//W83BaZgdS1MkoLvT2Y
IAVQFc+7RUV+5sAmZO7hY9d+m4tmvJj9pYST/0tAVJX+P67iR22dprfbtWm4ijVmoxVjX+qBOS1W
XERvCVkhGosHY9R463D6kjk73TmQ6SFsvJixYQnUxah2lvMI7jpfLcnmLel2vs/0L7frv4ly3YVq
Mm5ZsoAT9g+iRP66SHot69dFumx98XDdPLdZlxLwoDKa0sV1zbFLG7BTO8MaRIjYtmOC9jfC5m/r
e0UXFEQckqr94gr+g8Z111/14PnmMhpXXLE5R7sxYQnp9h5yklRHdSxPmwM8sj//evGXDOnfYDzW
65APJQGbBJwyuuv6x/fW1bsq256qzAsgbePsM4RCyWO1vaCYX4ROo/5+efn4Y38aC6rUK/5MRdHI
h7pi30VHi59wB27h64BZIFQG7IqZR8AewSBiqkaDEd1c9TGfFOI4/jL9JGWCjkKOK8Dvy1D0cV24
HCUwODgaA7DK/h5jdfTd6P2BjQiMMtWvvs00RoeD3ncpf05Aa7PMbYF4u1HgBxbJEqRNa8wW2ysG
gbiECaa4xUgnm4AI3Q/PIUaNlF5yj60n/b6uLswMABHWPF3ZUrPZ4wuJNu3fFQcBv2b61ZK6/nLg
ULr58jnWO80COXtMDzBjwXbuu7Y1B4qv5t3396DyZfgZ6jJJORDlfLKTTho+lZ3d72OEiSQGKt8Y
M5FBEd6+JAIKgvPktjP//CCl/7z1MoumE9GpMlZHkvjjOV6y7L0Tr8/3nKEG0mZGJWDVqEHoEz5A
NPSGmvmY3KZUrrDpcWvALGe+m19PaK6R4+gLef7Z3NaMoaBqNaBs5QQ5y84QKFj5F7BK6giPv+wS
ZLp2r9eP9SdCfx1oOmSlvvZrff5j/eVpU6tXVVcA0q0dFsGtuZXITSMN7Kv4zPANAjVX3/gR7xXK
Sd3FpKI6ySrwQzhgUiPYgmaXx/NMAiuGqb7GsfA+zkWjdzOeLpZG7whLaRl+MXNajCZSUxKsp8ZU
362POvz5zzfQ9A2oHRD3rLpZiO/bk2f/wjHclmurfI0uLDFl8gD7AGbHxJ0plTQTmcbSD389enY5
ayuTVnJJowfiTvQHKn6s/wi/QoTO1Lgw7v2TmkwxfLuDpaWefh7zcec3+SZnjzDnwSjPlmIaaLn1
wDW5sXsn3D8wdywNNChC3L7JQ7UFvJz7Tg/U6W4zW93etzuSG5JZz+PgYq+ISQSDZgbcPb7x4LOo
nNfaQRWxjnFrZuPM2x+W+j/CzrRJUazr2r+ICObhq4yCOJtqfiE0BwVEUZTp178XfccbT3V2RVX0
PUR3daYDcM4+e691Lfp6gHv2D0+mewNbA7Whrb+mMOXjO+BerOAVCAdGEkgTkMaDnoVN/nLKtcac
MjgdRHb+r1KelhAJzn6RLmBJeowQJGtTDZ8WwzM3XwOcw3IshAFvjLFLYcgg6qPmW95T9g/Wrrvf
IVb5UOms32yLTjmD/OOd9t+bcEC6jNdBMzgguq/TQjxQNjCGbdeAKk2fD4TiK6HE4sg1+MawNBK6
M1CIDXOky/6NkJJ1yp4tOylOdy6WwlwRY/9YZhCaHADfisnWqEJGi4xlyODRq4i2mLKhwUaTWfMy
wAuAXXTO+7z7BwBTqmmXP0sOD2NDOMEdZ8HIODLgBcB/ALt1y1yonJYepqH+dmFjZTj/xZJy58/z
4T7sHhuJqQQwRo5cJplr2RPRwQBFyTAUKDP0oYnoGMA4ZLgN1ghUuHNTO1syRi1q+cpG610zWQRO
wOr0iB8sNBenQpdFF341KDBEHx0fT4Yprgl3Y9G9OA3/bImonMep1Y63wq3wMongRaJkg4yEe0E3
p7TeJfnt8mluXh2XHNwnbe3KK7tVU86x4zzAz4XJG+2A84tZFCGgt46hsZtu4BS1yuS1oUWr0rg7
QfUiosm0VnmkGIPYwgAElm7wHXyZEyzql7e2dBFK42rPccnVMcFtjCTMfNpH/RggDOBJuhFYoHhC
gRa+ICc7DI8qOutMPZgCFTebn281elj1LJt1AFtqjyFUMuDUy2Np2lrMvIZ/nm9SRBjE7R3ThTbR
s38EMkE+URbgVXueK+zQBllFHrBofXfJxzIqeGS2vOl3zkp0utlheKwPr71MK2F/ByYGxlsbdRDJ
CjR+7SXWUNuipm8HbDy+24YeCQJWiEb+Q3C0CrWo+qUTrQj+ZgYSn2MrMOneIVlBWicIS4jpa7GZ
Q9GwG2au4/ITZ4KwbDHzTxJO4AGMhtPE/MLEl08I5/nA7WQc8TRB5STwjiiIanFamGh4p0BvcPqy
H4qHdscEuoG83g5NKZOW4ObGPIbZK3ue3y7FGf4nSY+atYa+BfFdKGzQrIhgzVf4bxB3ZEwKps9v
/H17ThiPwk1mbQyJEe4PJMfL4SEG5k6VISw4fYjQqI8UZrkToGCDCOS8fHL+RqPwhZ1qeR/q/foA
OoKms3viqLrWLNbhUbMH40hbq7U8ibku2XgYbXBZuVqzUZiEl47Ma3ksXUgdv6XD/0YkB7CHXYpf
zDUffnMbw9ZnAqpdXasPXgUTJhvPvth7TRcJYgwkEzThDV2UMe6u3jWi9d5dlsPY7XY4hRU+WHzw
lg2AxjxwX4BQApEpHu4XV2k8q6Z3giQ4m50mzdmBzqZ+Crr//KwWGTEHLOCvCKeXum84dBCOEQiF
KwKbwJnuJjsMTARLvHFiIgWJAW2CzM81Ni2Uykc7nDZve3JRAMdqkm8IE6Ubc7fqLDGmL6MOOcVP
fH5eLQbZzTVaBD3nm3t+t94s1sjUrZAnc4eY9kMca2+MTozn8npZ8aKwQvQP906ttjKTWU3F9IhP
FRmPgd5irH3EMiKg1IaLaH1zO19q57Y/zaRdtWy+mcahBqCfLU8bdLzOU7eNvbgW9kLuIuuRAEYG
LBoktRSZZ4K3f9psPAJbSqwfLX3EwKUiUMKHZWM4eQ2DXXUR1AjEeKAqCxIhMJBJQb/ggCq4V46X
lat1Y42QJp7gCtOiI2xOXzzrFawVcFRoU+e3NSHfWLVOMr/SfgCHwVseMfK4eUllm1NSBSy4Uowu
tA/SG1EnQD+8OkhYmlkX6QwYHdjPIC3vUBO5h/FAEmYnxdmCa4NWvD9RHLjG2Jh15uhuefcVOJgW
ttMqI+DSPk+gzrRRTvzcUgQyIMxoEJEKgHhawYo7gxMvJ7xG/6Hj2pxoii0r0AsopuVvGpzQHmvW
U2TWYX5/E2Ht2z3BHZwkUzJQgwJaCbEEg+SkRepO2QMhtog4bAiexTCCnnDr3/YGU0y2EQRR75y5
AQk/0ccNXFySado7vkckU/79NS22pPJqY+CxcNXl3c1BJ3Lfm9RMq2JlcWtPkunJKcMOfbvs3b0q
XTJOO/ejWxm8ZgAybrKjrh5TLjZpAIR1sNdQSiyh73DoeeF5GT2buEQYtmiO1Qp+h4rFAM3RG8T8
FEUeUaFHZZ8Fr6Pq69MTUrcFLvA7em7B0Y/tDOGkuSmHSJpEHr2euGTIDleheoVoeHJALY44Oa3U
nfTGReAOuIkeqo/L2rQHWxMIjt2FCTa7w9WmO8GazcAM3cGZ5gL3LgeAy/hMHucw8ksK7/FeLxLc
pbvny8l3JegUwuE7+KlO/QxlVAx3B99qn1EH8j2+3Ac4/iEyxNEObQ4VLWTg+CghNXvXA89gfryM
ydpGYAm0bJB1p84db/HKINvFUV6O8fnnop7cw99Vx5amEYcIF+Q//EJdaxUtER76mpAJa1B+Khh6
CO5Zcfeginp93zsHzbXkny1U5D6uqTuswkd8R/TZz2/ftNQ4BjxwoKheBqzYBLCsZLAr+XvKh7zy
2pNbEX1C+14mwmCBdQ9dNhMKyh3otAIQPNR5gXA5Dnx7ghPIkaG7B/rptCpQmQ3T/9eRrmm2uaNL
aH0NfYqfUHpD7XVfK07Pue63t+X/hpU9HXtShgBu8ESgRtkN+9YAkx6ZIfzculwPxz4eJs4umDOZ
KfceMwMtAYkavsIGCwgxHTjOgc1IScz4UJ+S0/DcZZ+k2miTE8uEBeqPk0t4J9R+2uI+XN8OyFB5
wVwcmxb5tzOpje66lyP8azY3pg1XN7+SK+ufbQkO4Ru/CpcOBc+Q00QVOhkIdNmGyGLg94o6q+To
pjndpoQtigzqM0H+xGkwc6RjC6nsiTtgfockQ4eVuc/LNy8AN92nFaOkSbtj1Xz0Mwp1TmfS7E4A
J6dXnCwlAhjrKPKYfVmD0pZiobwyRFHxR1qb022pSTZ4OoumxEjbFrkvZm6txdmKH+nXoGCuFcNo
mG0g3GMsc/KXkMJrtOt+qpN3mm+1O5J9ycHokdOsRpuzRSbZAcLEIrZF55N81bifMO2w/sfGDAqc
ulRYA+kigXDCsYKu2WZSipsEzB+l3TK7E1sA0nFwZFAAXdBS0eG3UW/cmTtaiwtAb5St/u2Lso7i
nACTx14jWZl0Khn1EGw6YHTl5Bqh/9NWaeOmg97RnJeWl0IWBMa/7b5MrEFPNaDgMmrvSuwgNtZ8
/Fw/P9MrQy32CkeP88N9+jw7D+o+QgyoaV/w97ARY7qBydBGr2maBqXocW0lRFT+l4sg1NyfKdn8
R+NxXGy1N4olmUv09WpG8kbbGhBSR0LYGjt1Rs8byTDRH/wj2hQoml4hS1iyo4giY5fNBabbXbHB
0ZXUTlfVIxFNpMa42TNZc26bPNLnQ9AwS04NNRx9rzjjLiueQztQClPSjUYp9e9Wnt2+OM8uYTud
V+IKFpNVuApopAF6894GHNGxMVvvpeCmk1PtSgOHH6QIJj6cnICVuk98La1zcqmJz72TNMghhsfK
p+iGu/UYBhAUvjUaUHSN39DbysIR3ustvYJydQ2ejAyBpaEDJlMX5NM7ooLzVpxghKlWBP5yAD2B
qaqfKI4/NFgzBFXrJFleNvkD8zgSWa11xY/zN4G+BC9x6Tg4DPIoHiXk3hT8JItZGE8Giu+jilBv
I/amzjeWD+hoDkjkcsWdDqoCKs7dJpdYaR0qCrw0VT/P10wxQmvDERAjNzx6Kyb3g79TTI+RFplS
ZFF88uv6KdyLa4CgagO5Dp8RXdqx/gyx+eCX51pZ3wXEzZIJLKJ9zs+KPuExQAF2GacuYHcEwfPz
BNqC8qmzj/JvEeGCXexK6hZquoenzTlEwudDYDoUJO2OrPub/fySM9ThKO2ANzFpqcDsCS1u+SCV
XPPuMZJtIMuvhCGQQNz2MHRqx5qjmsxiK+DwDBMLnV6BLtrWoUDRpeI0R+w3rScFOpx9WrHPQswx
Gdi9od7ne6USYK7iZszvptcNIuFXs7tLNk85P3WaWk77/gqQYlocErzUKbbs5PVC0z2YOpeRtUaI
wwMLvhdtFfejcbjGVM3wHleosMWtigOP93XkdbEr1Ht8CmyC9zKUo9Jyn9MCJ2Wsph5imf5NeHit
j9o1oZ+Ijh0/A2vZULwUx/PTeSljdLZNdAm5v3QFqzzFTB+nzHCREG51dLlFPiFXkG7diuNEv0jm
Zkoe2kjgUiv+VRkLfC+yzf3LWYX6TpRGOn1aznFeNjXc6zfQLzgA5pwvv4Ov4APUo3oBSRfpCJqi
jNGxFrOZPfDtiE4O0mBMrcMFS6rxc0MNnhK3YdOfyA631rMWUBWSgNhpG35N2GMSw/bkCXpUEgvO
Rcon+VpdQaznBMwaj5ggZDD1fuOdMXEmRroKatHmSWj8BlE6Lagg48qtW6z5AYSmA4p0+jpHxIoK
p9ig0o48pknlXpB7yURFbOolLMBuV615FFIeUn10phv7WT3G4skRloi7yhW+iqIZ3KXtIlvVYzYm
K5IS5/whHaE7GEekYtL0NvgkKPVgpUZaRAe18sDk3efakvi2fmtBmOTfjbMrOnSHelH9uHuUyGic
zv/UpBM9vr8Zw/LBFQWUAP2aPJnBMMD8gwPeW0b6ui/gIuBx5xCHNYBeecAJQTuw06DUfWCQ4B69
xOJE5ziy5tkDtUg/dwpRFkIItz63D5F/dJSW+kf+Sa+B++JD5Hi+xTnE4rfPxwa/22JBdg2aDiQ7
vcmPMbMh+INcHs03axrRzpMowVODt8fnjK0tmnE1UTjbr/TPhsf/IxE8ZojFJkNVSD4sVwVOcVRh
4QNbrDC+4+TMRrbDLGIt7+8NDW7cQTfklT3MKyqWAEd3n4bF084VRzyS3MYBe392G9UWjxyi7gBL
LsJIJBscFUrrkeHnNsi+r5vTERRkvuoWOsIRzBSD4D+m08rSQ1vZmuAMxvWw6r+kzwGNNcphQSNn
R12641cpH/90/LZokInINJfl13122fy59Bxc0v/XlqUVa6CIEmVdG+Yioij90OhnlpJmt/4kxnmA
7oOrL/2F/Kb87RV+zF0u94eS5t2pi2l8LYSPftJj9aegtmk9jDC1hBVp3zCSwS8RWoK0Ar9nMtM4
D0M3Hl3QZ79dwtShyRiwqNiCI0yksRX8+Wv453P+4XuQfxKk67zP1avSR/DbL6dpxmp6UUHe5McO
0mHWLwuCkzB6W5vCWpgcZBTMmnixnmmka4+/tMt/jPb+c1WUH8AIoXveSqsU1TUjPdGO369z0I1t
4BvufIJ6oVlDqwhzb7WynMXibzQx1fq3y++/L/9jsiidBOH1UtQ2uoEKKk7bMsX2dDO826DFvYph
+2w+RRxpojHtn5lr1WgUTj09HYqACnz2AyF7KlNPkRPOvKZB1qtczp5JoNytJjssxbN2jckCFwie
IWKtqeIyXSJ6A5NTkvqBrN7aG8VMN7roLMuBVtUkMK0bpERqG18xkp8lshMPKsG5Oj+vgNXgPCzk
6OVEZVHcn8GtgZ7HAvaCwXRST2FGGVBqz0ig6H2cXnQKwN7dCO9hg2URFq+0CIypqlFgIsQqEAC0
jviiMaX0G/59TsR6/EA8ZdDZlOWFWZYLue9pvDEvnj/aN0DGSXa8oeThGDdSO4yNVEuVakAs0iey
eLF7DUnJuYwv7QWi2XX5KhM3ZTNu83reUtpb2bFGESN3o7IO7/jJcUS/JKrYZ8l2+KaxtmHBu9Ag
FBBQ8ZU/5K1QuR0F+1OIzUIfmcQZPFX/8Tg+n9yc1kiSEgL9Fk+gx7ehrdtbBJAiDf9nYzQ5eW0r
jhf8ErEIky7szaVpRjIt+ROnfP1LYE4gDinRYk+fH7J6qnsVy5iE5+CCAjjLDkr/9brQYM4O13uo
nqOcr9lIJhqSWQn4qsxmLh0q/6IdcN3nDCTO8JGkGuU621F6bUeyeBvrD4SlimUruCLaoZix4vK8
SBFuFF0DrhWFFUVxq41T0ui03FE5kyicN558EVpyAL8IMI5RQtYx2alCRUbjRiOrq6tJnvF1Nt+N
+PQEheahrMzuCc3y7yvybq1CrIfPctg1uFBXqwYQjBuULlW61C7WJKv8jAHivTAA9ONBZ0EY3vNJ
u+HE7EKxmpYZXGIp+daHUA7O2QbkUKxe52ypD/FcEjOtF41JP71Dec7aMXcKOYtKPis6SCIyliX4
uI2wu1x3lw5dCss/T46tdcdXbY4yflYdDh8Ux3392XU+l9e8MZ9s45YN/mGpkFDolWE0heCoYrJK
t7dbGzzuJ6+teQJAbKnyzck5S3BvkwL/fbcOlTzt2BPBhkvyokoPDbJRvr/yDsznzAS0I2+ktV8p
VckQK0Lu3/22kPnCqywJFYhd/YrOVE+yb0nkiyxl7xKdv3RYMuWB0k1l/4I/dYHdByy/BR9I40sV
aJem34ZqjRPaMXoqejW1/+nBofr64jBzXnYauihk65fHV//q4w6f10Uq8IjFNeDZVl6c2tUTfya/
rW0hXT3pfdNSPGuInW9aJCdPxNwnhiBL45y4xhMcCT1tjdimRKZvdMNuLNN+pwxQ2dXpU/PZ6+4e
XPnWxQaLEwawCqke5zXpyC460k/vw8d+YB+qmX08+a1lVzrDb2QjyLODWUCz4hY7o3iq5Ls9/Omp
iok5t4frVjNgGN5V/80XXVzfBX5nndNfaovgxZz2Tp1UHlSVx+B1B5S/KGvVyXOSuaUs7NvF8A0k
FumP/OmTx+zUfj8Nhg/IHodfKCkzemMnBobVVBxC/Lgi+YlyHSyLURx1Rp8CRkeWuAzEn17WXgFn
q6jxKp11j+FypPX3mVzO5PNlVj8wicLtMjEGPqrXMpEzWpf0iEQd42vvS0/m+uScc+gW4S1AvZLM
NtBSYp2uAbmDpSp74vXh0q58kRaWvWBAnwYcE+E//S3QaIDfEyptKslc5kidSdTzRVhTA9fC18Pg
/FoyPUutudBdfYVlgkdEA0j5eDR2WlS2mJzH+klb/rPGcsUU7VtA7iNq3rA0XgtzWbTMVGWB9m47
VqDCS92DGnso7HD8JgQkn4lrKNvvS43intiEjOC082X60AzPyJGbwatHnX6ruml70x2lqqfl/Urj
EU688Z4OnoTO/3PZ8e/Ykv9utD/EM3XSnMW8pvpqYI7kQTIHOojD/2/Yrt+9DPZLUx3ARvBBhxLt
l9l7YfQFVYwhx8oMY1MVE2bEjErHFxbwYPz5Iyn/1tn87zP9+mI/KsqWgvJSvBpt3a+gno+4DsbI
i0tvvVwuUfWpKN+k7725QgOH2I24U/vz7c9v4Qds+L9v4UfJWTT65dp0LR7vkTLjuDQaDjPoexm3
eIqn07qibSov1+vleG64H8wKt3smSvutlgW+SWsNxvZovt0LCxdEDtozgTa5jXSQStDF7DhLPbQC
nyondB5/hhQdD11ATa/9Re0hDTfAz7JUFTVRFiWNB1L88UlO7fXySpO7FAlWyC6vZMu0fhfbBUt4
adaBxfp+BxzZulW+7UQ3oTD983ep/q4WVCXJtDgmiAr//fe9Y5R91b+E7BQLKCIS2oWn6StG4Uw/
8snA+D1fFCHzwjwWQaQ/kHse4MjP2AOtBdh573DHCpMiASoiqjQ6u6EVZDHgrOn9b29V+ncT/X+X
/de3+qOGL25pkVsNX5YIjvE6ZmB+TSeq5iSGix9CSscAkDlHq9eYIvDPX9O/VTn/fekfBbtV3HSp
y15dZKYB+pUix04ekJWQdeGfX0iSf3tLSGQ9mqKhSuo/o4RfHmZTOz8Ss8y5IJQvc9pUDcCi10hc
qLEEjaI/OSmttCl/LfNDcciSwZdQzodAG3T8s3z5YExJj2daAQ67rDumpwdrRZ7gjBbYQY+fu0SL
sFTv+t0JbihoXCZjaHbimpG5Rb+d7kZMvAZXF3/A3JoKlzibCctsdhXs10YhrIZ9xRGmj4iIwEk+
v8/Jo3g7JWONjkoBs5HJ8hNIEELrIolvQnhP4m53fru8ndHoSoyIxTFGosmFqGxrkGMmM0yJeqQt
6O+x0gfCu0LLf3L7VCe4wlSE1pifo9saOAB9KgX4qjImNyezvv/83f/wEf3/q/x/X/2P5dqUlcLs
ivIUE+s4SdBfIVmMcCF45eweP2WXDg2Uq9NEWkCuybz7jGL17pFJPcs20vzPb0b6/YP5f2/mpxBM
Fsqr2qqIbQD+dKKdoWaz2FWHngjTiOvJSRhuquomuy3//NLqb+92MIaiKGKnkqwfS/xVT9pnrWZK
zCON2UQ1HZlgt2JMBDkiLLrB0tmr6BCSsUO10IH86c+jlGFy7lBVCCCjcuZCXgKTAPYYB7NL8KDJ
3dhALnK0GJyzgUw9o+wUWqidgB+ilDJglzDj0mPGKdaOcQACuLuJI8gTPv/8+X57/FZ/+Xw/Vl3j
rAmnJOnVdRS9xzHFhOOtx4U/Wo4mk952Q2yVcO9WTbBY/PmVf7/eq7IJx0tXTV3+sVNnzS1N+lLO
1jIZcziX5nPcHeKMZIV5/gnk/y/Nmd+2PdRfXu/HJ80rsbtWt6cUVUQ4pnSwC+aEV0a42bRJo5PF
LCq8PAEKWbFKUStx5E0ECGhujmA/LVd/+fi/u6c1UhzpSrHh0JL692bzUpO0aoVKjE5II7jEHHjT
fnHlBEjvhQ7rk1P+c9megj+/7vApf+6ymqzJBuc/3ZKtH3vco04ur1q+scsiUwBZew+vSILPB1o9
Yrn982v97tn59bV+7BRX42K2WmWJUd7xsEw5nPLAcuy6/G2nUH77Soo25GJqBGP+jFxoX92pRhLc
rdMzddiu93Y9d1Q6ap33tXZEIM7+jR4bOdG8DEYo9c+pvZ+u+vi6aHB2jLi7gX79ZaP87bJFXrEs
KnQbVTL7/n2JFa0u1OYpilEnAx9KHBMekM5jHgjSQpDiR/bNNwHY88/fujR8rf+5xL+87I87K3lJ
VZJfSpDIsE6eXhohSJTp3t+9U+9JyC6dsrXN0v3zy/6u8P71w/54nKvLs9IL89ZPMpCmyvBZca0z
rKI8aimM2r8UB7+94r98yOHPfykNkmfD5X5e20iqfU5PKHJStF1d2Gh/eaHf1SC/fC7txwOj3kUx
VW5yG1GTliXS3b9drt8sBIqOSl8SLVQR4s+0xLTJys5Iz2JEpcNY6XCtP8/3Y1tE529Z/2T9ybh2
f9lRYSYP7/vHXQLZzJSHbAgSPczhev7yBZ4VUxXSMmvXD6ccc3hdiSBDtBmhMKtzLO2Jwnb0JSiL
hUhShRBohCiARtfgPnwP6vdv6Owuc09krJjxyWCASTLCrGJNGMhhkYThwjCRho3+Du68RB7/IMQ5
FBdd+HC0sbwUfSLb3xRkLYAcUtyr53nLfshwbHXmbyamzcilhrj/rszRZ2jNCBT3d+/lAaYF/4L7
/rv2RBt9bvg8XqvBygmz7jy3VmacbK47dfoN/NPuN5cQGr5tjE2XTXcIiWjHkieH9ceAoYNhN83h
XAEqDzUP3ydNIJSSB/09eXq03laML7pF/vYAm3IFW/KejZMNEJIPg1H/jOAtMuAcBh/nWI4Rpjh3
Ik+6AEi9o4KXnYD6mYgd6UY2UjmwLgwYEaMpA0bmgcN6Y8YHMD/gKmHzBUdszT61wUj9xtmqVMGF
HI51gVPhSQt49WrYrQjwNQJYDYAqmPiGovuc1WNSBUF/fliEIrzJ8WmbH/HlLEwsxCGkfGNuIR3d
SnNlXIX3bxgqm5PD/zrFFLeB3cJ5IS/7/bIbXJjMVsGW0H8vfN9yL0dUVvDzbzhc0kP+/USJjWXf
Ael6MEPCBTwGmuD88CnrrjYHnjp7YfOtfA8L8zvvCUiRyLET6AtBMZhRZtwhHRi91pEc2VY+JO8K
C0SH5Y8xuRyjjA31fbm9RnW4pG5fyvhVEcZ6UDU8vL0gJclRxELbvOk+ONQ9VAUySt51YrCZLtHX
9KCVuumx81veGtw22/Sljxpn6Q3MkWprO/SPk3vE3XT2qxDBC/4yOKyO6SYbw5H2ODrQrVQ6Nldk
4b68gFOGsNAFBxEtuTZAiOWwQaGnTzu/4rNK0To++8InyHO8JO0HGhhhxV2NWkMPDY9L5SFQwtgK
MM3PwyI0GMnBCUHZs1JjdSkbIyBDwnUiTISI7/FJ/2bGnR6d/f6T4TJPCUZh7tMGfcRUH5cBgdak
2g8G3UEwPi6P2pJbEGIuH9ctIeiqfoKv/Dz+5zjDp7EC2Uf0g90Bs7ls5y6LJl4gJlEJiEzOQ54e
Ygd4F7ayvcOSs0g2/EjMZ5mJS/xBRC2QUe9dxozpWRB8bOLcS7zfiRoPywNZg3MgGtMj5magUFww
kb/oHQymjQIq1Nlv94mN+41x45Dydx6j+3Ipl4H2tAJkxcvamKECe/HP7jFX1Kk9ZT1YwCGeOlUs
kRXQkGjacjKzRsebDRVPn1+4g2h08bj471IAue9AJENnd4vH7kFFhVmEpK8CiMdBmL06SLXqQpqJ
03bPEzhcLe6KQ7KAWZwfuGj1B9zO4YLebE9d6H7HJX9GmIxHmfOM1orXetIqGzN1cU5fazwUTrOA
VoBYDG0PuoPdec3r+S8S/c7+O1yhmAl1Hx3TZesxt7evYEBNW/St1YBdP8c3Pl05PtuXWeHCUOZ2
HOrsZnv+4m6KWGD5hiwOmsboHVjKFhEI4lzANy13sozpaAp1cAwpkGFxNmM+7FVvGg9TSqIknqFK
t9FozsikQJHYbBLgrqiVwTvsaMXy1XBsRu3JjKmxh+f+NlW5tbVlP0IYOC6mmjXcYXwBg+DzgWYV
8w3j5cdIrgcfhbzQF8pO/b4dpB1/JHYu2Zz17vRmEX/3OpIxcKuiytzX+/I5NI3gejqtZ3ycpkJQ
RMXR2FtkE3soOcFjPn2mIwkSi4HpfI3N6YCEYb1en47W2pxmPKYvdqBs3M4RkoxVlmkzRMzt4Bi+
wzgjfDysvltnSRbtCDAa2kFuAvfqIAZz5VD4IGdiJPE9ougdKagF+H8uZhEh2+EOOhb27UPy7xO8
nFr0eiery65Bpsk+13hM79pHa8+0e464aN68KXzDzyPYPX4JEzpWzNMUHQQXhRYAqNQGBAVqWE8f
dsE7dy5DjrCFuf2Y38Nmky5um6ujeGoIVnNyhiMbITuia3iZN1PZXpih6jacwl4LLcq8nDU4vEDt
7wOL7ENxVB4vtJ8YjYJrGliT1yGgsUE6J49zJFUxWaDxZQs2v19qcR8am3wifrShYQvu7RyKORmk
o4vgdJf5c6UTdPW0S4XAHWxDBCnBJsi7oLt7KQ8w02i0P1g6rk6LbXH/wCR6uCt+iTshJRXJ5qdK
7HJMuRTE5eVn1zr6BSz5uIPnnbFOnqIHbMXBv5GtT8GN9I4Rc1NcHs9qrIhzHdMFUmH4MDnTHHfY
92f9vp2dx8Vb9+Doe9mxWepTY29OtbE1Ud+r0FGnPas6Ia3x1SZkihKTnkPKF/gmkmREW3n0CbjJ
3XyCaX3DCU34hkMbx0WdXbABCQGaaefxZezP4Yt1iRTzQRD4fh5X33pYuI8xzaLqm5O+tap32uy0
PAVGIAXGcXgsGJK+I2m+TgBlrGSfNfzicRO4Jo1CFkVeXPeLaQ16rYMLLKyG3bmL+3/UfPz57jHW
AUKDurSXj/PoglAEjs5O/MKDxKXMVYJwPLley6h7htWZOUflLZjVKYQ5kzc6F6ImxIpI+mxQHMWH
fQ8ufhexwfOfdIYTCj0XsuFEtDVwNa8jEaloeu0GLUaojK15GZ/fm0iYUIT5XXgivgem6ndPps+w
gJnxZVxP0ui+BO/L/cV2gwGin5oTy623tL/UvQ5rYISjEb8KtVi7f3p3ABwgdIyAR/KxQg5XfAFo
QZPO2qv6iL+RZnYEHe6gKY9YOHMHzTw7bEgu3vBz5Djj1AuHK5Mcas1Wl+IUf5gQ1c553qOpmVMC
hJ09LJ21l09v09fSQAweKGxD6eEKi11Y34JmofYjfdnPH56xyuCTrGDcDR3YJH6wB4Cx8kkz8wyv
Bj7Fum65uLFYO1lE8VyiknIbyi9Qrq64HBLtyDzAVWK53Tz34SIWQEp48+4p7pdtaK5Kl86erSD6
x5Xh1uvGRx8X9D5NPpUK5bapI+ScCJa2jJqiNkNexiaCaIkQlugCS40+R7sg5w/fXPAg5sK7jaVw
LE36ydU7z4ylPG/miSfP22TIuEP1dN8gF0T3N4Zt4rTYzRuPJSeF1gXKhXmD4cHa9p+jlgIIh9/w
42goYB1MtUcE/0LgigHRwt32Aa7JEUCN33xjmb/XwWlz8oHhuydbjwQ/m7bEnjf7yxbsp7Bk2FSu
jOg5Lsdsc427/qc47AvO0hBE2fVg8V2cseINkPlsnzlDrtHq6mgeQ2UqQFaU5WVew/dQkcRAQinX
skvyjNP4+eKOxj8gr8/LtrfdI7pE9KvNwbWJGBUcWUN89qh5y5fGh+JVuIbr6BSfyPt7fKNKrV72
lsVt9aSg3hfZNCvDQreRXN5bbg/zK3fT93v4Wh5pzJUrDNChtiX6fPP52IAfdU6BfGC4CLzstRcO
VHsQEII2ADFUzhB+XD//l0f42Fmr50TGZHpfMI/9hF+5Yyt1daddfFH6ch8P90ofYVEB+Tjsuu/4
Kbk41ZTJ/LB6dF/IWcp9P3nCcZGHBxioi1McKw4DFwj75tLKHAEvgP5OhcFhPfPOK1STOPgzH0+T
147JLI2fE2P0dgJ/MRyDzIUe4mhyzLHu6JNngA/q5p9ciDoTICmLPCxnVwfL5Ec7vsyNIA+RMiuR
SVYHdvT3W+4y1QASA3Pl5Z4np22BEGVnNSEN9nqvLstBK02E4TSb9B/UVUERQleeIie9+tew21bb
4mjtBXRzV04FwzLHAW6TzHnK0Wi4w/sqA+oUjjXUx0EakrM5L+f9hPturo24kO3I093heJA45daE
DsFyx7c11Pdzc2y5+aT91nfn4ByYfJuCPdwP3O71+uW3wZVTgpuHBFdQ9iXONZJRKqqzE1h8BOZX
7td2TGVzHSOTYydkohXJFxeRBy4sggv0acUJlAKAaFGc4f3EaUZZaFBOyERYwNgdQZKcCrt2rH+b
b9XituSIAoCHs+ab9UmCAIWFFvXHI1MFG+FwrDosCiNA5x4FrsN1QBHNu8RKBaYQBQlnIXU6HD2x
pUVcsvGZDjpGKo+NHm648EZciYP8b5GO00nFdz/LJ+RuT5/HdMOiExVT03+M8wDsUGBQkSIitsVd
vp4XLE5ITYYFCJ0f5chtIR0TOBtpyBoDf8cR3cK9rG5xQYV3D9vJc4yI97miRIyk7WAyh6gOqXFg
sWP5HZ29OVSSL8j/HDJy1hNtgTJ8YMAXQP4sTyGNUwoyc5Tzrzf7Z9QeoTVzhQcnnsR6ivC9dm+c
MbDEpEvKgjGhPzjoKcTsImzUUcdCZgLrOXsMUXh7z0nlCnQMMClSgOpjc2JsCOnjUIaLgxFqHdyR
6Jtg198Wgs+3ry/yqc4dB5XJS0I0mq48Tjx0lPQFFJ4dxI5xDUeSOz7dDMd6lj6Hx+Nkm0621cea
24bp+jqtl61LZsWk26f+i2hQpJnoh4ZshJB+kleNH2E5Qk/qV5PLErPw/+PsvJYVV7Y1/S593YqQ
Nxd9gxwIhHeTG8W0AgknhAw8fX9ZJ/qcKjYxiehYZq9Vu9ZEpDJHDvObCNcvX4m0sPzMyE56cFxT
vii6jBQT87OPHqAgTKl9fqo83i4JKPacKQXa1mKm2rOBz3gzECSjw9ocgfJ192H0hjA0SvmAWnzI
H+4ACcwVqpS+GCZi8U0RMzXBFLdDFa2ZdFB5ios+TgwodR/ln/VQQDtQl9p66RhNCZ2CeS4zuVJY
fHJqiEbURsRSpANDB6vTogesItRnzbgmMUrGsB9h65XeDjLtiKS1jyfa6jZG7MkXazGApMoGJRdQ
2ZjbYdE7ebux/mkIcwmDccuXhWdC7Azv3XKR9PKQHyMkv4tQ5Lh3mgQb7t1xuhByFyrcmqtb9IDf
9qjeoJpOpYURwpTpIGfIdy7fUosbVv2CQZlcXbiWau8agZ8PqKVCnSnZbpD3qkGLvAGbjA1J+Vh7
5GIjyKEze0LiFbWf23k+BZsepxsyjTIW52UMa5orE10AFAmHdb/+SL8lx0t61YIbaG0TBM3oHHBo
CiCYnWRQfJqANSEuEk3x+wIB3LB/i5Dsx/G18NTLx/XwwviNbMobnn/kAE0ztGylrx/g1gNU4CdW
rMXmAH1PdtJPsRqutNgKLRRgd6EDbr1zmFJZxNQEiFghvSa6LuZ4vi76gP87H9vRZQWcI8D0b24O
UOB8s/z7UItRASeRKIfI7K4a1MwOwz3Z3H/Vimnnwxyjxcmph86ieRnrBp48QAnyDcmuYNNQXCtd
rVt3zR63phKi9d+r5of5PUp7VriYXAKt46dzekWBgYgLlTttLdRr6C1UHqkB9jpHf9utl1u2Uc2+
SYKU93tY2FfPGp4ILGhAjgl/QT231I6E2zlqcawgXmCoirakGlrJmWoCKImeOtdCgp6LFsgG6Z9D
+M19SZQFQr6FHE0oUbo54Qvu7NTwkR4d6shMpUL/wUWdHfMfWHckXKT3ePMgaaORmi9x3RvtfbzO
8oChWY/tDS+JK9c3+ygnu1aMOSzGqHMbKNum+pRH5fo0aCfy+ERVOISTbIsfhviRCOWf5vjCXlpA
pB2I04fVyKTo0QwZCwtmycNlWTTWfky0hizP7N88YONK53vUTpuxCuhE6ZSfu8G1j7bACkR3Qh56
8/feIdSR5koCGN0l7iX18oxMVfRm+CkKPf/vJoGfoq5X2LuI7Z9g7OSE2RSMFatAk84KgBaRqQEf
5vwAwp4ImWQ1UCKV32rgOFR6R9wL1/t3iDHXZbvcsgD2+hYgiUjLs/C0SMGGpF4mLCeb7ox/Txqi
6cpOgwcAkGmzi+69clgPTBfGckwxsJ0dRwpqv1UMBP/KQbYFIp//a2r38oXlWz7sLf77iZn66heC
Ud9pbPcQ1O4WjDURrCXpoI7dTRBDjlVyzEYIN7uwe9Sv8w0M+q7nTEA/2muTiAz7IdZwkNF843vb
VRDLFXnyFrQKpIhxTedjH7dYSXybnCJAa1zLWr/uXrqWewhpg5CKp3BLegkdMmV6jaz40NOoeLxP
kU2Qs4R5yF4qNdgYe7BrnzU58DVOkNo2opyTBi+MM5rNdoRMlZxvpK45KmMprDhkm/3kvLjytnQR
M24tS8eL7SqQvlgEYu773mvJTuYyuorYHAxaT5r9V1+88o2RFoiAo3ywhyMYe5PkrVyYY2vYds8z
unMgCj9kOp9TFAm4GbX+ZUSzbnwmfevge0//OwmpagDvIiyIcwMwTQIv2rXH4N47j2gYz6oFYhZ1
H3tNlGq7JZJ+JiHvQrrN98I+SeyfisYHetFz7LK7aZTMy7fzhTv/c7fQPVwNb/2jG0GVnHFBOO/w
Seb5QFoyxraG9jiNiXMhAZKOtQ161N2vLixsT33ThHlyGs8dbDmpo8hWkhQBLCGgFplcgWcXRg1M
f1fFQmG/gGzS4bIcibtN6pWrlp//RbecvgiubHAtk5HKczrku2J1dXBjQs7sNnJilKIRmBUp4hWu
2SnWUO8+IGh/2mQj5DRX9HzpFdKq6RoBghyY6XWcqUNklz+5yI8BIsBKWK7ZBVNhR0andWRyG3y0
XfvrNm4nuwH0NSzBb2OYcm20ZVKQu2ZHHBw6xtMo/UKHDTWR+yxZaJ0uRLxltRbXZO697Vjrc/8+
LHnpoYqCetPtwuCcqzMEEOBg6G8pwUgfVey/UIrLgfip0hilMWb/sd0Zs8RowR0G26W4Shy8dGyM
L/Z+Fl1dB2ku3SNcQT/j5LHuY7VXeHdczqCqds2ZFFcD1TshfbGycPIjssvR1zGGLsRDAPNUbu49
1Ee1/55tytk11tyxMH6FOQctnZeT8jLaP1WhjnPRqVf0zohlwHq8jQBDJ1yMXPox4NsPEw+9BUh2
1B26BUHSivA9IzQeZs2qWDlz6csgncN/jZbe285DO25Ad4/5BFqKaIGTNtE1YKvAG42SzwvhF4f0
VRk1E3OBQzc2iB4deuL5eWGNDx+7lSV09OPDrIRV41oTu6NNUO/u35F+3VTre7gbNMHNI4oHwGcn
VaDOcrQcQe2H+ccxrGGVIy+rjISCsDWnWeJ4Wf8SOj3aklJoDZCC+uOONdQx84MEGt66p0DF4qr2
G1Ac/3Wf3F2U3ACdYCB1ZuBALneOs8jpXUNw71+Yc/vXkB7tQJnZCxqZoOlW6SyfHTeXDb7Jy9av
ghIaiAsqpHo7gdL3ie5dcOTiSju+KxFsSgvNyobvcPL07vvFx/vbJKSTcAHK/7xw5nbUQlW8nalZ
6AxtqSfTMxCuWIcRms3HysM8+RJij0grGglQi1vUIQrQg4wOBGb8jUlM0Zv4cBo3Q3A3FI0IGL0d
BHe6GAl4t+A8BDrbPQSQV8VxzwfJTJukHPqE3L+imPIz7PUueOmm0Xl2/zgsrt1V0WMY5LFTPCkS
J0JGiwH/kR5vnKpBnL5b0AxwtiQw3MbCNS5hwx0CgCZD+fO69/SRFIOvhf3PZngvB0d/J1QLmRzl
HzZylArVjxqIXVqtkuGMjTOs8JuXu/vFNta4kT8ckWlX8DM/Phtvwd0D/3h1piVjcncXHwr559Sp
fT4ApQcLG4WpOaxWu9lttYX9JBFNQwvW8JczvyHIcA6rvqHO7rSfzY1GS7LpynwZJUhVnxkbxi9Z
iJTZkIpen9po9jM15eWPtzF8qftsTfnYyQZoW1Q+BTZNMTXm47r8FgrPPGyR8xzh1hTZo8uPhqgN
Z5xJRHf3YU4d4SgpcGL4DMqfTqj4cvcY0+dj7V0LSjmVw/nA9jmQGTsoilYgGwBxN10K4Q4SWFoo
cxguYY4EJ7Q+6o7JdXGhJ71a8CoAkFO8umQVDmZuct/53k8QzQzxaKLiglX9cR63Hi5x+J6Bdb4s
7A+Is+PTF5oYuy+JC6ZEx4l+yZaaW5trzaK6TJo0hHpWQ5ZLboF9erNRIBsiFJlefX0fAGy5lMEV
Tim07ovk1zJyJwx3PRhtKmx+VDzl06iqQrByehLrp9F2H0kngFHdnQPnvl9ISNHHGkq3tHXzCJpy
4oyc0zDhUisDCTYbrZKDqMfUNSkiPblyjQPJm8x0enSp0l5hgnLlp6QAuwH8L/PjSM2DwlokyP3Q
5qPbJm645A3SAf11rmFkjA4xlL4xs4AoD+25BLGBXotDQo2tERXbZabiaMK4+KOc3NCkJTJLQ9ES
JAWsPrOb305DMv9hOjlsaI/nkVAfNlY4WX9t3+reLSYx71v93Kd7qrZUO3IP3nsk4oAyrQIEPNFB
BVC8i+lSTWjnMwhEI2UDI5Q72GOqEF77lpv2rj/75Zn2VPpNb32Trfc0TwQfGuAZN2kRKO5hoAYH
ERu2vsmZM5bXEE00QKI6yQXdt7ddcN3YH+cJ3ijQ/egBjI25M7Cn2XfuCIG44yRdV/N6kkW46blS
v0Qbkj133lQz4VBEsUdqQXqCp0/ey+/BjcYMdpqfCmZZRnC9dUC9lWvdg6X8jbX5qsUzs2/5bzAt
Z0Q3KrNrF9QA0puwbRHSEK1JdDsC+ITdqjNLcAJVdEqjKc59rcdYpEsFQl2f43qI6jKYH7+OzJGD
3opn9tKQe2HI4vhavF9+77r0zQKBXFR791B0GsTF0PQR/A0wLMK2OWQIB4jh9LPv0S/xuKh+DgFa
qh/piEGEd/2kMFJhKbiXH+5RBiLs7DFAg4gIRKk4PtO76xcjDlFGZq5C1uqUvTcMDehSdXDttKeS
R7LNbScuEU5bfETS546SLDoQvIKI5HVxJtZCo+bhtPEWLWLRXKKB7+IS4RHc20U5SjWo0eAOp9A9
e9SqQtFciPfSbKAYQTS0YoaKbwYi9sWIW++yaUN5cPI45W8y1/UU9jP6wjpSMdRkai9dsLW4gPTu
JYbfar1x87lOhzZtZ6m97RfsBHVKiKvf0LnBt5kPOoaES3jizrjq2mRPAGxprepDMjjzgKtNs+on
uIBKInbkI4YuYdMM8lWFqeqfaEL8K7lu4t3Hlaa0Gjn0rIRo85HGEKrvTGYz1M64TTakvAWnkdr3
BNe+f7ODcmW8VcamMSPVnpf0Om6YY9SBY4wlKhDEDI697Bbq1fhHatxc794QRgf0xPS/6SqIAKVu
aSNwFiCPo0quY3iZ6Snaur1PatQ0aLFBmAf/QB2B2wyz+pzY8FnVw/1Gy4F8wD/x5UtYwn0xBcn1
zGTDmGE9YDTdGtnYtHfRme9MSifQUUhr4tKMd0e4Y1723Zx9ZhygQjJOurDxiS4N46Bgz4MyYFeH
FXC1JmqT7hkNjiq47PpIK5ITi17mPt4FpHVQBt+KVf3WTPYYFstTFE3MzaFz/9Qnd6WjyAHXDJP/
w20KpfCCE8VpsRfCBZF5BkICRR+Cfg4BhsYVCno4MqVuDrdmJUx48i+6pR5ckQ4OZx9cNiRwuAXH
Wq+gZ3vuyaExB8pSi8f1UNfYf6cj9aPgAPNt5Q8Q53NBrRZpILflBPyS2/R54cdvpAUcT40PP2ho
Mu9bWzOni2gxlbGLIAdvuLTEBGsHUo64utr69YTMDN0Krtux0bt/NRENQ7ZFj14uNSv68ME+5qbZ
CjOF7nF9nzF/RpTMnjer2woKgzw4gEn+2SEb5RpvBaxap4MYKZ6rTGVHCjKu4zpDvm3e2EE6k7u3
HgfNs9376ASQR3qjp8vNzOHtSr1tjOQFrIpaTOtjuDtjNGmgTOgjkTMzVeUglN10JQWSd8098Uw6
9LVA72NthYBBCd9YHQJ/SO4dXvHuQ8ehGAogISb/oOf+OxxPeYLH00wdwLJsaXBUHiGRp5Ol17IK
q7SqyOu49LbF+n5GxPfoQ1e8nWitJgwML3gUoSAE/LVSkSmv35tkYdwn95Tx+fk1mk4xnwBQeS50
aU2ezFLUB9xZo6v3w8502n4fcEiH5pcHpiy2OuvaW6+NTkwbW7gA0MCmo82Mv4NcP4BOkEfM0hH1
Z5R16mx4E+KPUTxyOqPNmp8F1JNf509+FqYJnc1HEm627seoNx9tRkHvOwy/x6UXjkPMlsdMS6mg
alpKK30+rjvh1vvmFwt44Z+md+4i1MPFOXgbLqLFQvait7fhljS8M5QHtDHR8U3xlB5SJCMrDT9Z
lCiRUNjeeT/8fduZTCY/k2Xlr5feFym9O6Mimcxm3ouXLKCcDyA+QzEtQ9cUxQLG/QBOzIzL7gjU
dzc4C4Ue+sFwjQs6jAZ01qLqlpAKWjQ3q4Zvup0f7+TE6qa+4zUHAu33Z3EEwPM/ngVXZvzuNSC4
hsA5fr5Pd8e0/D//S/nfmbk7bk9bQ5Ch1uui0wvAK7Wd+Uewvv3ERrAB5MAQS3Y3QHNlF/DFsmQy
OeibC5AYn4UPXA2NgoLThWlOJ9CRVYexClqW+hzXwqu7WjGNQPI+JG8FzEudgpbelD7Gav8z9t99
BOtTb5KiuddxesiW+5Sjg3Lwlrq3XjNHP1vudl/A5/Un6FDNUmTTgR2AzrHxAHEu7lixZkWBZFob
tMoyzXrYt1EAZovmR80RdsDj8N43aI8jeWbittg/Gpvq9L7XFg72G9fYhlztjGxMNIrVrYxQzbSw
KS0Gyn1dFwMdk1GgkM1PW22aI+y+8ZFflyYZNas1SphBK71rHmbWCzDvM7D8P99L8I/+epl6WudZ
cTTUuPArvkWkh8FoNG87tAmaYH/rvBvuC8aJ9mQv//2R5sNHFqfmnFr75jYH1IMqzAWFHVIQ8A/r
jewHYLi3wfc3h5VqZbNC6wf91o4W7RhZvVdfEYbm3f+P06U5mmw4qqGZiiU/hKripJSmnjZqXEVA
giAt6u+3IVIgLsMWJgSKIJ+or0iFyrMA6WiWwIuDzNVlseX+WnonPUKj31ftoAT1ZnkI6p7n9cFV
yUgAt6y2+qaiqi8jB709AFutS7IFi+KSvGAKKM8Qwg4GyLKsG5b5H1ZChZLnRm6Y2WAvD6GHS2a0
B9NLtIYWUV36uQwAIOv/HkWUZ2hoBz8god9t2qb98O2PcpMeUslu+8lpuAX6d9qA7q4z9GxxZcgi
E/yudXpHiuL3z312kGGYWbJhozdtw0j5d9Vte3uqiwPRC5DG0sIrc6N4wfS4Cmlg99ZJHAejpDe1
v3ZuCC9m4CLd7t+CwTB13RlGlsJeaDI5vTiGT0Du8CFN04R4JCuK9hBdzLwxa9MhvMvtaLdf7Z3K
pdw3GF0n5guY+7NtZ8C+tATTyXRM4wFQX562p8tNNjC73A2kS+zgZKXcjE89o5oqD0GatNGVgU56
QIf6irN6jjcoJe+uGhrGW3pZVaXubbP6JdNRLPzjtUJkJVVxVBtB8IdrpXQsWMPStoVFhdcfLHpV
bIomWaqH6T5bV+oSM2Pd/Fb2SwsCtkoq/PvWeLoyCoxUBXdXlOwfD2QJfV5NMthnl2alJe9KCUtn
oZ3hV2MPx2oo7zzHTjuHBWDPlnQqytmlWiMj1YCENQSI3x/oz63+sCRCDR2qC6r6jmw93Pr3+yXZ
muolwZl0NzSCPX4XFHiYM3xcVucV6rqUoNcFaf0+7d3fxP364gFEKP6PB9AETVZxCA2PewXXrlPb
3PRsju1pRFjoNRGIMloqVQCeCiwQWOtewQgHYJOv+YdA6hUvotODyPofgqKpObpiGxZpJASKfw/s
3Wm2rbR1gFTUt75yyLzawD3XrINbzWQRtUH7hmUgc2QdfOqWBodURPvK6sHqD07pp1BScPZRXVy8
C73Ww9hCUaBR6Qpa4JvbN4WxQZ5P8qIaFNiG/b6A2pNN/ffD/4mCf8X4Y2Hd9zbxaN6PY7AgO2BW
vSrkjjst0g6uQh3/zQmH5JuL7sSaf3XVFQ/X6b4Ieuqrx3iIL9IJmZKDc4eg5YxzGjqQdu4HfFNB
01dS+ZHkaG7ToTvIlde2X8d762mthHjBcMcUAr1ZppL76kMyEShs6mmBLjTqGcY9H+b2off7kini
WR73nC4rMq8bawvtkS+nq8mtPNq5jJzc1aOj1mtCwD9AhFQPEvKrHf4kGTH//rRHNlNmHhQj5wUh
gSFKkzhQ/RHvZxoWXgdCLsYz0Q92Kcvfv+WTgG8SZBxb0W0Hr5OHTS2XRS4Xl3vbz+xQyNiYSOzd
gC3vw5d6DPbTr6gZOoUD0cSxxOb4aw8a2FjfSgO2uzrZDVFFD66IsUiu1k/7p+kB1N88iVomwNrg
0AVKx3Sif5gApEH44o62XCfvV+AkBrel0VWBzoENkuOd1WkAka30cbY6MD0X5ypiLDQ4jE9jJ5Ki
quxlw8M83XmXKTeJM6bdEdkTO7YDZ/kHVTEAYtazio4MvmG8H+YAd3tVz+4ix5fhTDbdjY6b8z06
R6cRPfbF7+v/LP3gBfzPoohF+2tRnHO7k+5Qi/vHw+jI/BXRUCNUDOr4QkchFhF592RuaSy9TPue
ZFv/fPLDjjsdt/rZsC9KvNH62wB5F0+MOBL3FQ/WFj/oPw4SGR1JLfcp5+nfr7g7tLWU3xJQeNIE
pDxo99qTl7q7BbfldG4gO0UxDR21wJ+K10wRfnOXBQ2+BuRwNlDpOe0HUlcbNVEdmKEAd31803MO
jeFVHlr1rn8GBXWPsmUykiY636Rm2tPiXYRWCrPeBvsQpjIT2mp0kIEmdw+d5REftoO3ZfSBjAuD
YfEbK8ZIgGsYvL14y09SbFM3HS4OITZhWo9xz1Evhbq/JoOUYgIv1iiBxAEAvGCk6fhYLH+iFgyt
bdrMasHQ+f3jn4ZdGM9cndzdliE/pDSKepakOtupfYdE6iq3Qj1mUJuy4OSqRbFOdGwSwDuQ3u8V
NMUwcbZDIbBz3/0U+m59zYdKuZALu1cJ59vmMpa3ep8Lx82aOvz9YZ/GXUNVNDo5skOX4aEIsuRm
f1byrRY3AgqKkwjYZtBkn0Inm/b2iMnaq+D7pAYwDRXfHoi8qmOYDx9Z1adrpt7SZODA/BkroHmA
asRQYIpYGh4G8LUHGQ5ucj/TO8mw3mDMM3x1TJ5FYkMzZBILGRkZ46EaPSZZq91k5Go0cM9AS4Yq
sny/L63+LI0ydGpL2O/EeuMh2EjaSdbbUiYL8NZJSMhrvaqEw/KhIG8tLA5cxJLnI+GaNv72O4AE
L2jSeTLTAGqOGRru4CA6mCpH9XDRfWW69XQFdJt813C4kNSHFTjtj6qpO1SWdJUxUEfbGA/s8e9L
8OwgGrBrySF1S7eNhzd9QIQFtcZGEdVeuk/9LeobSk0JBqTUVodG9sKSSnsW/GANG5hjOSTQ1kPw
Myo5OzX6VZv3s8EavBpWBdAF8O1axhR8o9F0rkud77AMBua6QnpK+M1pUdKhzgO/4XqT37//szU2
TR6IFJZCTxfr89d1026vp2u+t2RQJ3XPcdU1w2T39494ds2b9KdMthnF/ONhSszsfrmqpdJH6A32
uZrEL1f1T+71eKXgZ6Q4usjETflhI7dlei9uaYsQqPbpgCGwUBO+aMDxmYur6sJugLHIY0k+IbBq
yJ1DfUBva3pxTu6t2HcTRKlq3F6SZHrEKwsOTmHZjNal7k3oCDIsob7S4SK0ZPU6vjhCFc3UIL21
0oZ33c1M4H6VmzrgupTLYC/Rnq+ub6dS8mUFALG9oXKrGqCJYCNor7yI588KRIKjKUp1zSJcPWyq
imB+S467e58iEIsSCO/assCdvr501F2kleCUEEs0yBlos+/2p+Bq2mg6Tq4FM1kFzZCMwV+dvHgs
9dnm+p/HsuSHMtHY17ZWl0i41GRw7aAJcWN5E5QRgb+zYqCTkvif0XboTIDt9J2xgW4pzFaTaOoM
ft+GT4OdTTNNqK/+keH4d6vvqkrPqkqSBukQUmI+xVVnW0XZOIGxSLo1OkRFVA7pgwb1QDbpeTlI
7MTH0X2l9Lejc7+N9sOqV9xn2VC1mV0wFi3n2jsGZKNidta4DcSj//7QyrNwIdyp2aW6oaiPdZq2
LXb5zswUvG7v8GvB2XwJ5OMcq3vyFHvIt4HLIcsvzuzTj7UU3M9wx9bp/vy7Vhc1URtNiBvcb6Lz
hqLTWXl9bJ/2EWyabZpFKqKpzkOEl5HmqM2zrfT1YrnN5OiyhekDYqK2GEkhqlPWZTdRTEQBvy5M
tGz2dHPWPGOb+7n+LgS49OOngrOOmBZt0QH9ffWf7V9H5vmo8VXTemxznCRJP+2tq9y/a76sRqcm
bipGsriE+L9/kCJKncf45ShMpejuyBqX2r/rXdinfabfkGCwICy2WBfoEw0GyumdD0Q4UctW/MO2
WJ4BBzCMLLD6+P0Jnt2DdJqpwv5khfLDA5xOeXKVTfOP9pkpoMKV1t0JDSkzVhnBI63/++c9ffV/
f+DDqz/c72dL358Pgyrxj6Yv7eCiSd83DbL9HSA15KXsFN1JLjW3nmy3X4Y1KO15Xb1pjG0PJIHl
TEmmvz+U9vSF/7UKD9eILek35Vy21ejcq96l9TGg4b3Hh/nrilVLiWGqd757NrbYTIc1yLAKcIU0
EgiZ+081y2hGyuiOBMjVM9nU3vDwAESBxTizxAXYFgtExm0gv3rqZ4Ub/XrRNNU1NHUe7nDtXOXb
wmZusf4zlIT44JpuL42AKLekEh3ff4P/1zkKt9tLSNMAq6jO5EUr5+kG0i3N4v4ROdtDrK+4gXVz
Z6rMk5CaQMsZHCLS3lhYn/MXe+eZZLLJTf/fn/UQnarjGX1fp77NT750FH6ATZRTG8CcFX1zR7DG
i86oia+SO0dPaT8ygdR1nIurbUe5q4+hhrnMv+G1Y5OHZzdveVp/TFFX+MYjWELEuANSHOpJlMbf
XP790HeHUZfKEHwajoVg5z/4sXQi3AWgxYGQqBJ4JhCns27uRVcBoStGf3Srjt9MQftfuw/2wCuj
0T/t9/8IG38thPpv2LAz43hLy9ZgIeL+zQ+kj/l+dHK/kwD1vbyzohGL3fekK0+/ugLmjCsxNe/X
76fm6R3loBujaIQvS3lsjNn7tlHwO5X7Que3qJpAoiF+LY0BGh3FYbMtLhOlyd5s9G1lp8RFrA3u
SR1fDw4mAgu53L+orp9dXo6hqyLBVrnuH3L66mI0iak3cr9OLuEdg5VimRg9Lbu8+JynHWDRfsZg
06a4fWxkMHtNquZ80+dLb+1AZhRkfqRG7nBk0k4n1GK/M7xgED1AcaKD6/HyRdB+ppEnwvV/P8DD
yW+dzM5rC+Mdhyng1cYbBXaQvAO1fAXZNHRKZGRb/9KCF9Frj4x32/44GmaExzgpsRUqibS7VYmY
brWXunI52QP+vjpAuEkXlfzj942iPn0xpoUjE6JjDKzFLfhXsaHXxfYqn4TU2zKO1yPA+fPDQvJ7
4Sr0Ma13Z4JJLyQ6XsSmZxWI89fnPqTH58wszMMNBaU6WVCBkMpU9os66mmu67D5SWJsxcJZ6t/v
Zle0z3Y38d1I1YLAgnA0ByHQC4E9j/2777pu4v+AU+z2X5y/p5HXNvhQijjZ/rNJ/lpVVTno2rks
2gHyGAfBmCY8jS6R9KJS/tNw+I9gw2AS92uDv/SHqJvI93tqqkdjrnWW8bpctt66irzNZjPPfUgu
cKdW3/fheHVkMj2MXLe/PAMDvEWYM3DfzGZZBy/7zqCEGSsc1zkSKBa82GFPL/C/nvEhIObV1cpy
56DNne6yDpZol8RlZzQ/uN94PLmm97nvvGHa1Yl+EFxbvvhw8Yp/W6CH7GHXHNOD1tyvoz08BliQ
V3QYElL01FNBC4+UAZQbboEQAkODg7g6Mm9jA/sMXwMeDqMJN4rV74/0DIMl/Iv/+5097HzleN5a
adFUowb9knMv7cJ/5XQHDsJTW7CX9FRoM+Zf0t3dRtk3RAH1VSkhou1/rIqj0sShhCE5eNg2ys1s
VaMgMWiMjlIhn+9JCBp68qfxfi5evP+nYy1EzHB1Y4QBbOIh9O9O+8S8q5LSz2stOCFv59yRogEq
dWj8A94Aef5HQl9/Ly+MulAI19R3oZ+Omj45LjZnU+nGqqxbkLDWvYySXR6fDjBq2rJjn1bOAXJt
iUJE2tUkDWPZOrTNJnaUU1Bj3KI409/f37MzJxrk6M9aKi2qR7FEzXHU211K65GlLvVqer7iV+zi
YnqVJknzVpwXtjS9yMB89yqtV9TzY2UfX4pQ309bdXEAm6EjnqSmyI4YY+0wuxh9qVmYhP9dYNxR
7+/b2OpiCFV5ThaqsK8YpGund9uanLRFcvu8Nd8XMXtz9/coOXWTu5dF5/qt6qJcnuRxcoUI552z
F/XQkz2DjiJ9DFys0aZ83DOt2qjMJ8G9wJNHsQNZGwDcA4zDXxR4z25wFtZSRZtPUwmh/0bts1op
+6zdG/MqWq4xomDMVnbm83AqLVcl7IY3uwMAz/3pJu6rhPlZX9tSHV1Hdk9VeZMP4eJyvrWmva8b
dKZu7gc5KF5iMXwRkLDwGl5Fgj9f5eEc/vNxD6Ggak+trR3yG57gX0ArbrAFz/TQfcyHsGXCX/sS
sJHyIfpZ18+kCDJYMhGKcw4kXjiucngqB6YBUDfEmBt/PzvKIQwscQssjiHmdBiBF+ehKvkZBtww
5YrpRbjIMclZc+y3Y1sNU6Y6vWyGvNn7tkEChALltmRvf5Rxg3Le2RPSJPOEGTCmRl3ycBuaCVZH
CLIdUKZoo7oL1Wxf076K0La99hv4A07/rPhp1odF6NuQ+36aT1l0MiN1ouHive/Z4TkwUHzIzIjU
R9gWnbCtPwZGjn172KwzhDEmuO7imXBZgpO/+dUPrKy17itDWGF7nCyK5UCdwYJhmG8cEB9aVLrv
Xw9eLeFR0LE/NUwwJhnurKp32Udk3neoEzjJ/kgIX6LHK1glaJ4reNzoy9QmRcT7cOdKR/++qTeA
4/e5D9ge0pGNddTijNphBi/Hw8mLv58VpB87d2tZlK/aSyLj+m1TPMRLq8y1IxUvYvVoVdFg+oZ4
awNDRRMgRNvaS23IZb/HNOVJNmYxWaaC01VDxaH+3zPXllZ+r9r9YSCf3YNsh1aVeTvN9DICjkTD
NEOXUPHORXA3L/H2gHqWjcojfBqyuBfP8mwQ9s+zPCTQ2z1Dsl26E6Crfh/kL0JmlH2djuX7TAld
N3K7r0vlP5nS46rrMsfeVMBUUTP9uwJb7bgzjvqunWNLV3s6Wj6IBHbSCXzhe2cNN4sx6N5DVrD1
kO3xLHcFuwKtGn3WuuR4s6SPyzeEqoXTs1F224fpyAHq/uI9iVzp8SkZgpk0HXlX/zEaMJkNpIpz
RkOyXeEZklVD7Qhhu5jl24OPemx6W25LCr49TTnt/uLTn90AaIJy94F5Qr32IThal7JJ0lMF8tFH
R8bLBw2T2wQJld+/JL4rT9JnZksgOsB40UPRHq6A0+l6zy+leSOt3UIwQFrI8kAJN95VQzZkex+e
lodjaAodsfISQHEIjE7DW+jQdaQ3pblZT8+6BWEgXuIOjw+Kt4PewsSOP1BA1GqE3uyivwRpnIUI
OaPw4E6cHn1bWgtuClM+8X66kvdz1aEmmx8yYsCzpj/ZLpbGl9JrRxhDLUEThUDKi6HTqZCSX+s8
hNu/vuUd+mYuAm7zxO2X0ZIdhVqVj7EhZAYfFDtcY0bs5Q98mB5Sp4Tuzo02CaqSbL0jcoLbP8qp
09FF8j7uvdGGxBXVjiguhptRM8XuPsfz7job2e+GjhgmI8IkUjEEF2LkTgec2c1PLCb4KmMEmN5i
8XCAAC6PWSy9GfejmCJeA2PHTQrx37vpFDTjGuT9PdhsJGhy7iaXu+eBwjgMzSYdfgOWAiDXLxjU
QhsGgpsKf1XcDHl4DBQ72K+slxXv4+fGyTGzXgONHMNbsLHugW6Qm8oToKFCZkeFl867Ih0vkP/k
X/ZCghLycUAbEZnVI6qCh7BA0EHDm6YdcjOiVLnFn89tUdw5+TmAQ9YK2pXwfi/8bY8uX+I73RzM
FjcUgpTZKWg6rRJYiHjimdbv15/LdrSEv2tT81njPe+HzBppEjngF1sJrbbm2P2ytM7EknqH1SQN
jHFbz4sP2z98fP3ovDfckw3xXim22jFv2TVw+GAnfXnlajJT+9uIMDCb3bo/XW2MXly3H1c/EBc8
z53ZfdHvez9O4QRMsPzYxhlamLfa69/SzpfRs94wZrb8BoYrLOUs3Ia2/+dptyjEu6QDRGYI27V3
uY1tec7KIMdQTp3bmIrKUDxh1A134v9ydmbNjWpZGv1FigAEErwyCw1oHvyikGyLUYDQwPDra5Hd
EZ3pdKQ7Ku69VZm2bCE4Z589rm9rMunAM2duojyeWobvolnARgi0wgC/5mn9Tqtb9SA4lDTUIzXt
AiVFvZrW+5r/GsCtjdF77ziJYBrtc4dR6GiuFf+9eIlot2Z/DIeCoYt0lCEpgiCtSu9VMrseZyzB
eoJLoXriJGSold/E5cO0fFo49rWJhmjZ8SXx/GeVNdxXwH76LO1LiwBhqpeTprF6mg6YaMZkwIge
Qqva0rKH4G3EECHMD0b/mb9trfwks+FPyIDl1PxgA1+NbP2aFKGZwkM56urVhNQ3e9jS9A6fVfWY
HBsyyR9c5MVxmo06zWRyknfSUMwjQRrUQiDGmv88cSOlqyX2jQoqJr2U5S8AseZ28CtxJPrgRn1+
iKtqUTZPPYiGGTKT1w6eqWICGLLEGiD70ge92eEYWGRuPWJ/Wtuyhk7HaBx2apXtsURX+rWlCXsL
seewNAvZwtcb4AHi/7GOeUIIVy2iS1V0e6Jrs4YLElhyY0QcMwPzDuyWP29Ftn1px2V3h6Wmu9ms
iVgdpY097HpzjR5dE/W4mDxobeTfrhMSZaRuE4bUTwcIhs/I26ZU2gFwMWR/3CTKmDTu4yChewce
DW+knKAvD2RZurp9nj89WQK1HweV0+Y+H+SWLLmEHXFP7zGK9XHLTYbMAlxKlgA2uudIS17KBFqZ
GYxkayZIhD4qs1Zip0576Jmh9zGEYiLxCgJjdQF5dXs7DRgGv0FylD/P4N+8u3vJ3jJnaAYAfW8o
L+mM/5tIW8F4fFEcWVd+/dkwoeDHbkVXdm9zHR335ew+qQCWzh4e040eFJhZNQLq5IceD2p1h7jJ
TNwQ8tCRnCzTjBwhQ78wG0cD23YHL3VcoPyB0GX/A6CgXqCX7Kf71u9IvNwx3n3H5XFHWUq3S+Uh
+OvEU04gBr/oZ4IYCxxG3hWf2nwBaNaWp6qFDgwKMj5T1kzWydKkU/HwRCu33cK5A8i9Wcdp7UMh
ZnJ4QrZaYOfk26eHKxrQZ6lfS2gVJsIyB3VZIRZhRMzVWbirCN8yL4f6LXiacJmb8J2B/qwQAXoH
ljoFRCkiwQz4Lzgzjj4ckWKAEkMzlkV4gMQwTKZsVjupx2hv7wB74Vww+j2PN8NRYYY0el1PsHn3
99Nr9KBGW48lhhI3N4d1vmaWdpWa9OdoqCrPBx7bFEQ4ZyA/6cjU6AFJV7qwFFcPuMHTds5UYrNI
GP9jqzF4O3qkhuyA4jErinoGW8HTfMVXwWIP+PLNIxbg/vXGAicXkYdIsxTCYPBSXn4wvoNUedJe
Db+6kPTr3X51B6weoDWG2bDC6dDskIl9Oxgjh7TFVeDgUcX1/QogyKhTZsM33NPHO5Y2uAQN05I6
1ZNWNNO7VQYWuMRccqW3cl+/s8kCYUQHFK4HZ1YY6WaOTaJlbppG47s2vnKmT9lhNcowOjH5VeQo
YbJxAIH8Q0OdjCIF36C2+j6ctB8Nc/3vaN7H+vWM8vAkAlg7ES61jaTfXDkAWmbetveBsBmOToGq
GGO1DE7COngnSkxH/RWtUccFo4hmxdx0YXio0yEdukJcwZoBvLLUrk7+RHhWD+btVqXijg8wLjcZ
/Xg4s2RM4m4M9cYj8gXui6EBWr2Nn7qnLYJ5eRpEiMEOdlQVEiv8hRwhjgpnihccMkhQT+a+S1wF
jWldhNOBMwczAJr69Q05nJROQhxqi1LdzXiLp3ycHKRxJw2OiNK4byt7HKDuc6hO5Hbo4bR0Hkez
4yQNDjnzmXQVGsr6hbDzMvBlxelIG8kFR6+36tJooOsCo1JMheLeruP79lYEyd1K34InznrQBcUD
C8et/3dRJI2vgLQ7YWVDyey/D5/Iu5vDj4roGS+RYeVwU50j9qds51ejQGAScurkNkdB3ocO9Cj1
oy1EDhQynj4c5/djJyl99MMT41xAmIanGgLRxxUunTOAKpW5YJgc0UB7mmZGntCGMJPR7cDPAd18
5kxNvFxZtBgKPs4Y8kbUsotCiykDxMKOyXtiz+GcR5/BqDnkuYnrgP0r3/PSllp9TA6T11HcTAcG
fgtce8QAab7F13ofWJiMaWgN8YZjWPcR9yuClRi52j5ycSAXLdjiU7RFMgqHq8R7epj4Ik+9/Wj9
R+lywggeg75bYfuQOKk5Qnha/7PgsSXqW3SpEwjdqpU5qXWdD+zC2JZm21VhUAt4uwMhmijvyWzD
wLr9UGE3wuZK1g0wE9WtxVERGSgm9wFBgJd4MaUrTApygrAoQAWhL3iED87dBeH63vHPmLpBGd2k
vHX9VEdAhgT/BUPguOop+jM0B+8VYqGzjgV89VvruX+al9DJ3Qv2HZDUC0h67T7Gd1teifT2A0OG
sGkEoHKB+Jaj/gTWsj84ZDtp1LWpxhkGQI9n9Am9Lu1FKfV8UlyUqTDP3HQ8wNWB4Vi7YWeg5I4V
vX90t7PbCbREgrIjVq7senGFV0eih3u3FsCheZmFeJSluj0PXUPmg7FRnMuNvuVULzWvz6wr3u/H
sSSaaH2c7IQuDM6BwtI+crf1+35Wmvmw86mzPb1EDGBDMu9NYtzbC8e+MKugJp1xE6LYjS7XC+ZC
eR/6ObXZS/bO1/khbZ3cjTscMlR9182i76ejQeLy3NLQvF8wnFQx2k4ivuPkDCcpdO/U7I17dl8x
rrvwYWYdL3hIz+wCI4r9fvCQgKDQEUBEc0AA8x7aFWvRgYIvYxbuJYwvC2ejadzjdfzkKmhiBDp2
M6bBsvee0OReEbRg8Be1f4TL5RKYyTMsJKMrFiBjLwdcQq3itRcc/J7OmzfDz6e+bZwQviSuOZYw
P5ECWwogLQW8VWjEo+dM3r7WyuThE5N9ars7h8ZzARtSMtBicsDSDYzyTHMUdNz3wEnHst5x5qJR
Pmm90qr2TKK+gR/aPGNLnjc45oErxLM+To5AcRqAR4+2jPJukChTyhW5slb2k4Eh5zZHFKgpvgKf
DHeBVL/CqAIJamb3p8lGIc9wvuZAt7QADqM5IM2W6DX5H1K9JH/UyU1mcxg1SeIIxjISa6YCXgEN
Q8TdobeGboE2fem8UGAA8AU4ApZX48EWAXAD7gNC8rm8WbRH9M8Zw0DEuJV75BOoVv2y70/z+jRv
N/2WWPnTD6g8AIghj5gboGHJz0FMK8z2Mab59AFJaJW8PY7rks/K8uxa2bC5feR4jSpx8Hm5PvGh
k0CMV33Q/MBPudCk5rgz2LA5vRjz15kPT/dGhWD9A8F5VIcrDVfHaAjTKZW/9PBwBwBLu/Macms0
kxwozgC2wfLbxbs2gTCyGcyUEFxj5TH3Og1m6oI8KLB33I41pDQesjIrXBE8EdQusoh7zEh9qfaD
1dGNdx12NdkIsqkSmmV6wmcYI0nbp18kMRE2TkqDJmpSgvtyLd5Hg0YvJn1Au5j9RTjq2eyc0BFH
nU/UswNzOAJ+LCxjp9ppI8zz+OY+3eOyP8/ddIL1hFGg+fj1/JFfUUyOi3JUwhJDMpAQepRCPprB
hxurH/1lhwmTRy1jfZb4VkASKQz09ODnxWYz1zbhVnqvQ/wWbhnQECxndhrsyZQSY3kl+zXScXaT
kbzKLnUDUCyQdGGPVRzi0IzEy0DreCXawrrBxVKc3S/OCZiQ02B1hedUnDBVS7jBa4DfsEyXR7vj
8IWQmojocXEi3rQ8ndJlCzomJL1Ae/4EfCL4tIK4bfcYRzd9rk2TCTS1evEcOqRkjxDyjAQzfcfl
XGa7VjA4EBFQg+814jRfRaOYwV44CIerYhzX4rIR9ZfXA2EzER0QspOXJ/l8NJAdSEE79WIwofVo
lrn3947x1XeiESV2uzrEHe1e/ciORhPrwtGVAGCD5SnHv/5s9Fr9WDkVntdQr6HqiVaauSSsQYGS
vOYrJXitOfPkfc1swJH06E21ABJqjXmFKgYlAEYjYhPAsAXjGjsvkJicuSi3P8xyB/lviOINLXqQ
vEiT6MEnQDS+M9Zy7zgZLvu0BZzZ7gorbCrBN0dFkMYlbAOYqg2AIf7IS6MpYuLoy/pSbkefnFW7
6DN3gDvja5MRhhsk63i+ERRMdP+Y89tdN5iO15lvYjBeu2E2OsbOpzo/Hmp8aN5tA3/oTBWNf3k+
g4MKvhNOIQTmof7KyYaTX7DaI70qE3yuD4E0FoMZve4VfNhStY9roG6QWsuxdGgzt8ltLlQ6YKsE
WPCM4xLYcduw9LWDuYv8QkSWY3anufV8/Ojn5jC0KR4U3K3W5K2ZZGLQgUsDcQTG7PgwQU3iIGJH
BRLQTxPsJGe8dhzD1eW7fN7wugeYZPADmNgHbLS4M1wQ/IZdCeGxw7ryjUE8DkuHP4eq3iusULIi
JK7IFUlouHdfjBDxgP7id3/EXAEahpF2I44w8sKGEtu9doN9pecovlmFZqe9DiT+xFie78C5ChvT
zIvwXjGaWF5e2P2rdn8ICjvjJJ+CvO34931EVnhfWecHwRslJuY6LcwCcOUKi97icG/aXXPboAGM
pXyiIfOJ6a0FHdv5eQc3zyMrzHswYuyIzuVkhnnNSofXJugr8mbY5ME0Bzez4mPyLp3pTyxsOtaa
D6F0law+mU1qWCAPcxfLz3nAB+fy+frjhvoLH6a7KHYWJwQommSW5aM7C6+p3ODtBgCan1Xk0bXu
fkO4yj+5MagGu2DfHZZsyeMklRhbZIa9ZhqMn0sVsC9voNki9FrYofCAxixGimo9q13C6wR8j+LD
9ngH1NyxL++UWYze0cy5sZs7ALgF6SfGb1qUY+BBsNq9T3roVL2/Szy6yPrnX4dSZ72jN040zlie
Y67iy7EL2HvaEhQobFeUlXb1TlaMwYHVwaXKo95JQpj73JX7dXp0OIr07JKMmv3RV/3nJF5SQIoO
RzhkmxuW6+3pK5F7RUHIY+zMVpAdXTFkwhjULq3pfDSanXA0001EgzLO1Dnw0+md53mDUgMu57ik
xW/OywpEX6RxtuliKPPOulwlBADAe0ZRQbM73804QNRAjz97cwA1QyK/5y6dDlF01rs4bceLGixE
hUyfnn4KO8g/hBGQi2APDWnCXaEXKY0hDIUExT7fDd9ksDnSuFgU09yXJUveCYWZImfOImWOZpV6
oReApt1d/asvjGs4Bks6BNuNpNkDOEAL2Q2944yQxVwJYwIUkQMTSif5jaMRg9J7i0gZwCEIjNuK
/v1uSs4sPiW0SGpogliZKZdxRQ2TDpM3CuDhQgIMOurNkTMs3uRzj2wp9DfnpupJj8q2/vyQ3aiH
qTPylTZSesB8XqEruMG+MKSzMC7fMqB0wg692VmPKgG8ZiMhhnIE97UZnBX4B+fj+Pnx7BjYfesk
Q9I8+tlMPMUI25OUoVLpvGb5WjJj8i0teQ+IW+cLAaSpwS2zGE6jMGjL5CJMZZmdfcIdHJmHe1Og
6PLEjHLWuT70701BhOnoo01qm62/QEUJOYyH+9AP4bia5COQECrQXfYbLLYea4Xe+siAsDVgUkuX
cQXtAvo6dpENCYcIJDCrc1sDAadjcRV7xLn8Cey9+9i+LB49Gy70OS/M4K3W34FsmsuXTnf8dqA3
9oZ6RaCvTgjPjFFNh6efePmUt8n829s6p9WSLuJF4CVIKrniku6K2c15LsODOLktXgD5hVM5v1r9
iUzJ9+p0sPTODaaKqwvm075NyMDaqonP6iUwB8Gd7UBHdol0/YqiS98VoTT+Ui+BAjqYD+BJ0r1g
cjThRbIlr7B5pQOYPBJUaJ9M6zGu8HEUn6OJNBLJE47hRXfcMe/hQfvGcz2zXyHv0bSVbm8mKHAB
CqowkkcP3p8Rbgt3+jgHy6chziHM4TJD/edzQS/+JXls8a41iaeP52G4GfhPGwZiBP7zZeG3IFW7
H5jtmedRjrHRndyatMYHcjn4FEvb1A2qazpqvOP7vvd5ZxiSeHYfrLUpvhlaIfIoveC39DZ3O9vV
S2TsbVbOKN62CyUze9uXC6p5IhxQF3mcc1hf53QnHfh7bESfSkdJJsYAwQZ4qDUlwKneddqekw4j
3yHYcBQKVzqo69orxnwQYdTB9dEeQ5UADQszfr93JPclZ5b8Cbps2v012OCFvHaY6BWyMTxm9/l2
M5hcCnS7U1i5Yu/h6xlkbR4MVX7K5jJB9KBeJV6wKM/FGG77YniO3nwc+k075sx8Os9pwsaciiaQ
YSPChEOAXvSgfPKj5ov0rDAVyXRLnIhepxM0QR5r9ZqjOB7pwz0hJSIZJ2BjTmsHsHeH79cZnftk
VMALr0iOgfA9tevrUiAxuY6Wt9n99FgzX6uXK+a6tzLlM1s48faIDrxQ1TqSEsp8sm3IIzFlM1a9
fCmhAaHZEXIr+F6EZOmqCzQ494LEoofh5gR0S5gPehphJ3PX8Z64z8fD7TOfcnOZJuRpPMaQeXAK
QLYRSMVGe0Y4QKEDudbVEQFM95iIcLq/zIjGUYrJjXpHPJYsosWAMc3p9Y0TrEHngslpzX5CffMU
TicqM3PuTHaw/RsqQtUp4ITaw8X8kLfQ9WhQvJHh7O8TANsIIJEzBilFUpBMaDQ+QuXHVPQphk5b
RCMU7qFKMpRIi60qjrsnWo5fY8BCbjQu0cQiZ2k+Nw+/+uxT2RlQ22MdG2hLw4ak52wjb+srLQ96
u2YXP+ZhZL5gmL8Tx7/2qLfMrtZzC4fyjVs3Z2mPc1RxhkZFpjhaJx/tSd0rqtHYfadF6ro4xxDa
JoJPcNBQOyH9RtLAY5Y1oV+Fkiq1coCCnK8dIrrvNDYYZLMkAXSdKNNw96CKtTyu4d5m456FK4ZH
slFmCtzGjh98I0KQ/QoBxYGuTTUnX+OpdlkEXQELhNL6wI+oI/m9z+c7eTmZvhDGydC/UUewE7Hq
6ewGbxnLmE0rbBmuovP0CfD04KMAQB/ot3Uxe65J8vW8QoCZ3FqRbEgStSBbRF0tMmnFvZPTo+yy
V/cS+ajQfGFkc0BL9G0ZPcpol/6v/QRBEcvJwbmtaeadceBcGWdm2J066ql5IRFP3jUc8z/5IbdV
V37p+TwhDT4q38RalyYpIlB4AJpZctUhqAzJHOxVu3Ry3I/Yhf1o3laqW8zCcTrL54/ZdX47pEs4
lafH7MaAPPiDO4R3kpC+ZHLVmWYU5Pgg9c0IZd5u7zmFHiKtzM73wIYrbEwXgJio/q6w7iDYrWhy
ZVm1RFsCUhIPI3tT7cGeGgMSbYQ4c3JOM6baunYJW5vEm7tX7Ev7iT4AiEW0pHqQ7cAr46OuXptn
iLs09PqUJyrojozpgwtq1hlJD3ABAypeRph3SbbnkXSloSGNp5o4YOTcjvvXFqotDyMfPbYVSbPK
ZOqZRGt2ykc9Kt0k2pD4tcjJPU1Srx7241IwFmuR59beMpexOg4YzcB5mpCI84FHck7i6FLlspXl
y+UAClc4jqggmH34bfEMAB+iH+20A99eTc2rO5+to3f2yCdWIxLeHfQGWLm66yi9CbDNVJ8BvzHK
k7RPZ8UyQ8yD6gRDB89JM2pMhEMs3B63nVajX+lPTne33bKOchjqwZoouLS8OzRqbq+dnoiaqFGR
23YUD7Qx/3AjuvYlyLjpKRmVrG0JvHd/oa5yKh2UMinK+jlqAQHCUdwHJ51xa+AnPyFi97k5doEg
ffNxM8MZy5wA7YERRNFlrHXUZYpj+mQmuTyhUfDB6wc+UhuLbPwk9KOQYfZJh9F/ZxXLdHmds+dY
Xvf3dIuYPd0mCDsAQbfSWbiM73qP7PgydLtde3SFLlkuLpIJOYe6y8KkpC9aD2p4qiOKsnq+o3gF
1P9lUBTcvqbEu3PFGG5Tj1sxQe5qKUzqbYOLxt5fkEuIDH7T0T+uguQth3bb8enzSXxCvxnW7+sC
EQ4XK3A0ki2U8ZDVaQxQwFBX5Xdh/xiaqTDFs8u2pKAF9CT5FZWJxWK9xByTF/AvSeCQLrmHZpXa
cWsI5eh1Kbe8rKHZQdKtemjGV7O7q5T7kHL041nZ7fZnB5u9TSJJDwKngIe+Ty830Rxu6CzGJlm8
ZEDMYAPEdkXjuVd99d6VLZGfQXoqs56wz7lSrCoZZn6DwJrn0URzbSHl9JuZr6tZbEUS76H14Caf
kodFbeK6vtLL8cTHVdhkuLZQofUXFhoDxt0BwbJ+LZsJFkcwQ8ERyK/Ven8ju4WXEtX0zHIT+cqB
5LJyiDcMTaXTpiv07KhOhERxS5l0Lo0ANOiO88Z0e29C58qiJkY3Qojzg0sVjGqP24fZz+f1trcA
Oy+h4Fit7/Oeo6JSVXgv3O97d7XkmpaqLbsSYimJ3V0LdXLUW50Bfzfbz4xEnqkdEpirBDlvr89i
czvLS2WudZfXldq0yWB5NDAm1MP5R3TCJc18Vnf3R8H8+C6ZyYHWR6RBOPIm2iU6MC84yWbBOlyy
n9h2B2ABJFYZ4H5MQRGtCu+4A6W3ZJWhooPPwuE2ihnRMOj62NSWtojHghuOj2N1Rx6eQhU0DJdO
DZZpg6GFpfycUCtiCzPmQsBG/IJP7EuSJe0KtnUwF8zCI7dPcdkKO0OYvglnOmid+64wTrKOsb/5
5QaAbBAiP5Uu5LPkitOGgoFkDD9rQP0PYnbGpXYqOQUf8ylHFg9zwJcm/K0LikDqWsUbQ3p63EUM
iPiNA/o7Wr2FweJUD7qOXU7AqEAKVs8s2b2GenPmIadTwcVcp/j63Ikbt8e9rgqVZhkC6EmIMSOF
9M6PyufYU4x2S4mYiKarDCZzadJcjdS9kRPzslm27bDkEnliYI43kC3i5QZHFNZ8hHAKWUHk0miL
CGFqPt9TVDyZiX4vt9HHkTIxPhEZdzOdcoM6TceBHcUEhHXfUTb15tkzXtgschzER5KPpVtmJ5KC
ZBfxPOB/92E8s5WN+xrJI5YDWiZsfLaT+o5EHBYRFeULK1Pc5h8zNIBojl0OQjPMeIj5ujUyOozD
026YmhOwkvcDYD+PWGLpVPOhQUrgbrHgl45AzOFODgeLlqeP00m8GR5yEA7e2mKFqOIicxhcJxfj
w5gd9efUQnhza8FUGmmdzalaN5NZPGD8Ije9Fa4jrP2wG14jOm70BvUL50IS4OkuUjQFaAEwPtRN
1zc1WBTv8WgviA4iRVR1dtuChgbAvpCwG4cOYpmS+vZ6XlTj5zlacfayPF8U/noxNceSDPVYG2mj
yo1wLNC95KBb3Vary3HG5kZd2qncZuyGbxeWLgtDp+p4YVVcEtN9LR8Go3TuJVgp83YuLW+7S67w
A6vCKYwLeh4ki+mdQEha1hcViJhHpV8YMyFx/sbg3QaULkvtIrmoV8043WH6eHypOrMFN804si9E
+jENW2N+IzRmAYiqPCkFg1uSM9C9SumwMC/VmFrPZtjTP16IC5qVK3e9FdoBd4kKNl8OP9tseRf0
S+ZctBpM+Or5gvls3puJu7g9dERAqT5/aHQqjyiRIpVg3kgeGDXRmYHk3X0MUhp5bvjDD9HGIk7j
wF2o2Jv+y2KFxbp5IzIYAe+df1w1k8Kr0hvRatyctUmULNLkzJVR1n+YHx9gXgtjMzytLgu0BVJn
wdhZ6nG/Iro0QiDC3B4aDUMWj2BaJaBYfEZjYX4Mfxi2/6Z9UxVhEYhSX+h66790uD7yYRglbVqv
+++Uq/SH19g0adu9Hybw+t/0qP7xPl/6d/uPoO0HTd2st2gwT7NDGxExhoFZr5rp2naWlnPoX2YZ
ACs6N2g5abghie+648VPzJi/u5rB8w0g4fbl/gAKxZdP/EyFslVEJuYfvenjMatp5lecfzerSl0r
6p8duX1FpYMVaojEvG//S6vqLQqGD7HtoG3m9A2uMDSwnoFM6NzSgRdRCmfL0F/373cV/x4v5l0H
AoNtDGRAi+mm+n6fL2sGqnrrD1rSXk8iwAr8KMkT0PGL+w8IyG/u4e/vNPjS9KtGYgXi41GPlYfX
q3CcJaKu/PTvz/P3EGL3cfrMQgyGYn84+DKoDPLnJR/vZZcK4qxLZkq9/P8MBP69A/58my9jT82w
PD4TGcr0ULoctZVGSqZINCOtzB45p8qu7j8MOUrdb/xrdfCZoLkwa8VH+/M5PXrPanCPXuK0ortV
XOFrOug4W+RmTSqQZA+GeOkdYV/Cjzkazx966b+/r//39l9HCfLXsOjJGgkcJMbIdisOdMPg9kPD
Nkbku49Jo7YgshagpX55fsmxbZJBLBDQ7bdFz45g1Br0PwDWpxF1SgJhCSaVjAg9pvpyhOouXppg
4cTt1vhZIipOVLkB+SNdQBVdrb1rJ0oTzecEHnh4hZVTrOuyV1Si4ghZQn4ZU+L+/bN7PeWsK0UC
amDlTjVT1f6sd2xDe8Qsa+SRodLfh5Y+AV1qzGab2nEvXdMfM63rJtDdRaO7teMZxJjQ7U/XdyJM
UtiMPtib26HUxdbYAFNyVz3zY0HbYqWHnxXijYyNRuZxyMhkYL+m1a+D8uODJgknQOuJLd9fxwb6
IrTwGFJuKnPxQOUhm3zcx6nzcXfphobsT6PEkLP7J8v3vVn67Yl8Wep36d5xdDFL5t58m1bOWtyN
HAI8Vbe8jReZiW8ufrJKf3fts71+e88vpvCVN2pSP6R2LBSzosJ5icZKRhDkwKWtlB/skvj3MfPn
u33ZWq+2uV9T4SlO+z7LahIanagJsxio++FNae6/LdQ3OJ8/3+7LqRZfhWsdRpDz1chN8ll9JUql
ZDQo6atjaklhaAp/vT9jXFGtZxXJu6zTwFEYFerThN1sK2X670uSvt3dQ1kALwQFl2n/P41LVFVP
tXw+u5Ydc6/SS0wZhO12h7KO6hMPW35X/YE/KXQLTtUPpk381rT99u5fVtirauV7+FKF6Z1BK6Td
0KUk+u00QtMf8YS/Tuq/7Ohvb/ZlaalCmot1POQU6i+H7fxh5gAwB80hptR+rPQBDnDxepclEjm3
LRClKp8+SSu15AGb0P/hvn+/8oYwHhScC0n8cviGTZY9hYz7Pma0gdEO2u2ZUrrrNkNKmgGKPNPp
XGN43v3JnH9rZ1UZzqnCCA6H5Z9PXOqn4G1V7GyC3oYebK/6PhtNaY+i9HInTzw8j4LFEiA19hGY
BrWf8H065cR+88/IzjpL0te0Np1I5rzRTJHY1iFZFzrZyz6JqywZFXo38+8GNo576GTP0RYb9dO0
2bfr9rdP8WUrKZpyU4Lw2I5r9JWoKZMppFzeFP+VhehELuCmqhKe0p93K71m134bk+vpU4x4jRCt
BQ1f0OBNG5H501ErfvtsNHBQkFMlAe7Ln+8WKtmrCetU7HBBEcMaYS+wm8Yp7/BwKdmG0rRXTQcK
MuPNmcs1NErt/83C/O0SviyPtBeFj157F6HhKv7Qrwx18/S6GcLO36CTJTvf30XjRbCG2A1msusT
//clfHsEMJjWedxMRn/FfLyUQLpdq1jA30kQumQuZIK60Q/b4JsIA1usgYPvQPQQArtH8Zv3myZB
lUo3NqA5FumC181pZe0bo35nfGh6po6qj0hoz3dSYO3IK3Z6HT9xEOXuXv5lkX67hi/cjP518Kpv
Rb83OU7RcfPD9XV2nTEKwqhCgjZ6f3xDBFkuEGE8zsFAbOO5cLkN9PijnURjpH/Q6KP7Bw1lmcmN
dhbNSdjHdO44NZ0fZC5d1c7pxxlH6M7G07L6Ya18Q7f68x5+8esfQtiINy1qOgKg+HJwDWNtNzwy
ZrSp0VAWkVVzkMOrZOrnc7le/nud9L8NYH67fV92S1Up9yho8E8Kc2pOZWqJxxE1NENbLmNBdx46
Z9Ys1lePaWSSIRgvGJqosaj/vozvT/XfLuOLiTiW8b0JRWhicjYuH4uqzMxXRrKYzLTMaFlFle8l
rcOBXdIrlsSnlJb+jEmnZlK+FmpCR6jwkxclfXdrAPsrHYq3rwx/IZp/W91RJMRX3AqJ0de38kAp
Cl3aZDyaawbJKd3qOQ9DokG7Cxd+WBTydzZMQ90ChjsIG+Zs/9xYUVoNavyMetxI3o1WyJRctVxP
X7SoQKlpqOE/Kob/Q0afcr8U5pDe7goCdf2hS8hWC9OmHtpyNtwNEior8uZ4T6aowhhSIesJwnu3
TDTV/qVsFu3raj8lYq8bXRglyFj63pqXPAFqHVa4ECXzJrTwZOWmVwtGK/UNJc6BPNQ/xC7KdxYL
mqzC6C/g0r/kPB7htboDimE2/rGEybDIhcZVcepEdeCVZe7dhchUsndlsB9G9UJFIarnXdt03T/2
7LImwdoeLwK6XWk/3pfydXqthrOn3E6PdXxItUUnUtEqdEunLRXQ5DgpU+Sm5J7DiK+hkNkNCmQT
4siVrsgIZihkibuoot1JGSxbcXjpHVePplyxzLznMRzVsezGw4A+NMlLSwLJ+3X2yp560qevCFB7
3HjRkDHQbDm4Pe3wWLs/bt1vDjrmpIHgCoR6YGe+2vioLuVIrhtGdyapKTGJipwgLIpZMbvPMy8w
X4d/b1Lt74H4P97wq58rKSIiQuIRGUA3v6gLcf/cJkvq4zTdbyDAiZV984LxbRbOK0+Y9Ud9Jrc0
/7FO0E/s8ORXvtt/F31qsMQJiG5WHp35HJDBMlrWE8k6lytBpqSe+amPoPL4VqzzSW9ae8eVuFCm
BT7mRBhacp//V6bUcXoLalAFuPHEV2ly2hRT+qZInWO0y8yKsebReuhpXjVK9k/6ElZNYrSyXkzV
ZTjtTXo/+OLfOVRwq8l1qQIkp7/yXPUglsoBea4wXnZQUfVllM0GB+Qn+/DtG2kCmacu0/WXR9W2
j6gWWtjEib5HpED16FGVMvMc35n3Ee468wGMh67Xo5EzQc6wi6et9HSwTifBbBlU0SmY9w0y/J3I
LPCtjx/cD+nvpdIfQLVR+4NOFkRSvwQlz+qRxEFZt+OinSUhjVS3p15E4jmn5H6lwbGNp0+qC+ow
sevhp1AvtMAPO84PFjWoRNp/tHNUBTBUSOuLTI1TlwpzyR5ou7pWfwgkfgUKX3yIP672i78WD/Jr
WwYCVwsFLKYOLPk9ma4JOkeEIUJ3jLE+5eWziekk3BUItYdvKSW6fKjMh1r2gyX8LqD742q+uOXy
vdSGeVb9ylWZoZH56GV3kptvgT/84Tl9F8+BBIaCpKIWoqiy9OdBk0d1fK3EoJkW+6fV85kedm+f
Evqmqk+fLupNqp2Q2m+cf5uS77yeP963Wz+/na23q3p9SQ0eMtOHZu6J4y4oeHikNUEZSNQVfvJV
vzleBmQ1BwOSwx0B6csHLXoRtInXrR4n1SnTFgVHXcyoXGEIw1ZHW/qHz/fNBh3IEtZ5KHfo1l9g
hd8+X55pqhQkEm7jczkMsFsdd/iIKHKyC4cdKTWoGI2CBnOk2iP3l+gn0YiRk6zJi5/WU+dBfl3d
v1/LF2ciyF/lvRkk7aQt6CAQd3emHuSKShUNuT2aCfSSWSHoM+m8YYwrGcd3wbhzXP77lnzjp8No
kiAXiaCuYNp+eeJxEpS341UYQ2x49TzuQhiv5Pv0+NPn/S4d88c7fdk/edgX0mMGba5Dfk4Rq6M3
LbMRilo+dMeZif/h7Lx6G8fSbv2LCDCHW4mksmTZcrwhXA7MOfPXn4fV38FXpfKxgTMY9KBneooi
ubn3G9b7LOdVcWj/3dm7n4gZX4WxFJkpAs2EJl79VTSt1p4Q5gNpl7my3HhYa7+Eo4DSC/XnkjYa
dr3JAUEwRCkf1/fvH/B/hlPXL9rkG5YUXME4Ha7SsaZRQrWvYj6qUymtRv8gvfm38ufIMAom15fo
ZpKXKrr08/gCashzvRvvveyXMml5NJM/Hz36bnYko9rO1upF3hj8+GzdbNEYHIVjpixKysEKhYib
4bbiEDnI+M7+6uuluJvtuteYcjLqjOHobialo/HSbnw7fiKrYcQU0huCBKYCDuIGwQoeFjyYAUXY
3K4latqqSKDxqWckhyr8hJYA5tiHjFcJgyXsRzV+MhDGwLxAEN3S2QyQQ/u0da134aIfzWNzqOnw
hacWj4xdaA942yqXGRZg3mIqzg9EO2HtPewRfipwzF/Qdw/+6guLB6tK0rGUyEA9kGh2cAlusgt5
pB0Cq6fnRbsaKcxtxkHMAOFPm/gXl2e9yTJYNyr/dNn+/rRagEFCGQDvhtzQ7RnocNGx4Nu8Khwu
TLYyc7NyF9uwG2Pz/aKT533z6ta5NnE7Zz2WPL8he39sdFFRJXgl5cqlsme3JKpdt6sPGvT7udR5
fv+J5/jFvkoXBTTSXE0CmX91q2EhF2bczNs4ZYZ2SzORnTMZf3qhX2xWc7PGmonxeEReVxbTVM47
rZejC1QB5kWPsA22I37NjnQu9+bTdhmdw1P9yEr7/nF++SYJlzg3aA3/U1es/ETIgLfyrW7UZbi4
WI5/Qd30w0v76SpXG2QymYaiRiQOHPnzGl1SgkTh8FPv46vmKFVZQyNE1RWsVK5eVp2NcdZlpnwY
IXOjkn4XJ2qeHcQdVB/1QnW/f3jKF0HnTKvjeJHnUOY30O6PtThIghiFgz7uqEstdY9iW5guTdFn
/MpbpIyWGiMTxsaLBSpQihGQRMGIvK7f6iORXhQ196Wpo99rzL2emQd85RjKUmNg27eGUW2nUtnS
Zt49ZEO17mo6pEJXOWkUv5uth04M/3HFdEqreGjxuP/+3r461OjKWkQwVLtn/N/f33gipV4oJDNO
t18e7JO2vmysaEkDzliulosl2oXxsTqg/fgRofrlpVEqqKIMQXX+CX9fus04T0UdbujuyT2Mx8uJ
b3xzU9BZf5aWzrLiLP1s18gsfizlflGBwR6ZCArRgMI3fxUzqJaQmJGIP0Vnnix85S2fyQJ/XSFk
S6Zl2CfORA4zBPoPO+pXn78K3V9j7ZJX/85u/lhITSSVddRTjWKXwfWnDrczYR6axE9s+y8YixDO
WK1w9A0sgq/zpDDoVa+d0vFS4OvIBK3vyKoLNrCu0X1jLTMzm7YRgysog72lL0FMYC6iMdzaLl4x
zo3cQoMvEvt7Kjv1Ln38ftl99QmzGYDXxOtHI0W4Wna+6lnSlKIhocdxHDbFpT4nbvweYjpe/7D3
/T+uxZ5LCs3+rl29bSEZ6kj0W3SKVMqZUaCHM8tcQ9dbfn9XvysjV4eWhREypi4aTDPlmgrcC+MU
pfkg7WY7gYqxR0vbiAEchlDc+MNh7il2lXqv6R9YOG37CEMzobuXGa9kkEDEeyFKWlTaCbun0m1y
YOdzNSmQ20cl/Yge6I8HzbEtY7friVTArMZMtiMLrFUNgfRLCycMEC9Bf4BV7Op3ClCvqmS4T5vy
Vzjh5EOpwzLkjSUEju+FDkmCGFlsRuIPkEP93wOVmg6PG28DeV7wV3t0ksuqMsotnix31qnbY0RS
L4CTb/Ot+Rrupj2cJ+NNP5tn7QTx5sFnvgNd1Ynp9zK7lXbtIeIu0S+eykNyAsKyD8BhXeJ9dqvu
eC7JOX0j2N+xrSa3lQ7upHQRXRGOnDDW2jAGPe7nQT4EsAfL2IdMvRUH4yb9oTDzRT2C2zTxMcKY
k+LMNYbdaJTa0yS2T9RBWCXfdo8fNzFBSrY4brfrz3dhT33ih13kywKdIgJxxKAJPca1OMiUeLij
Io07ObqbqeNWBFwLEkPTryr9MBu7Y50Tdx6Utle9Zsbh9ft1/kVwRlNa4/KKqlKO+v3F/bGPyaVc
i0lPf0ahOeO9gJUjIbq4ixui0nCDBuF4XNrr7y/6xWeMKwrO8bSdOIv/sTTqY11vrQHMMIXcQv2M
1TNbGAxh/HSWGfCvsX/4kQX874bNNWG948bLbVJ1+vuIysdKTFo94OTvX4OSmVxkPNKBBxooP3ww
P13pKnYaqsHqs1KDKq88xPktBuhcCCOQHz2PfwvW/t6kVLi7tACoVhBdG1dXysvImIo67XfmEDtg
RETlNFBTbIaVjHsRE/naSZ5WlohU1Xo1WEE0jZohWInFa9gyid5/GhTNwh7pD/X9tH0qQPPxY3Nk
k1D/heo+gUkk8wWiuYym+zrylhPT1d8vh39jTe4C5R/xuoYLgD7HbH8uwTSoPE1opV2lOnmx6tRs
W+gMLLK/xa2Lb2YVaz/EgfJX7+jPa14dJH3axqLQq/5hPCfYZM5NPv9Q7chg77wt53l2GTYpE3PS
bbhvwEqdqod+326SYGNEpIs/Fbu+aCSps//U/FXIuqiYV28yUPJArBpj9hFr9kMH5LF1QPCR3xrg
GoT7gDGX/F0GEYVN0u1PRj20jHjGVytJYvOjR8snqUjXqrC69nOriTjEgc3PWoXDk3CKbuijHZ+e
0sUOOo2p2ZTcQ8CqhSsPC62wN5vwZb88Jk61ZKaYOW0s/ZrbkmpkTWKi7Tkl1ui+wLK/SItEsKfF
ZfjFuXeHuH2hv3eQJT7ejOViVSSLRyZVG1oT0cM87+MEt6DCjq8DSvzCWN7HVBiL1bj4ZEr7kxHu
bIlFzEhdYbi/27Uzc1131gz9YDGynv0PWtA836/RL+q/gKb/eEBX1eqgj8w89xQw7MvRmecqExej
EHSIyGhKl6YY0rGfgtuvVsVsuCXL8rxl0cn5+8toxkYzPKNlTFCYVjrjW3X8KPMTBO9+NDDpTX+p
sBfi8F1WRceKnjoCCMO/NBUEDWFYe2CnoogqtUaXShR+fCa/Q7urVYOhtiqTvkmsXWvO/P/4cnkm
7HSqDL4P+Ls3iDa1+lrD54UBSF9eaSn+nAcJkfbk1JrbWScpupfjjRfv6u6XVDpV8BwwCeC3LziC
t2xOUnbWgPb04GO0RWJuw9BfXCL1Pu97BnxQlkch8z3QLMNnC4FrVpr3xcjOFTEfh4hRNpngQG6o
fFAoKiOYpOB2gGmmTjKMi6F9yDpEh/1HR2qQ9fdDBJxECD5ba1Mnr2TcsGvHhV/fD8W2hfU37IT4
oMHmxvoGFIEEZU1wk9q1Ujun2SosK4BfWLxOCxNSm9Y/B9ltAVOmcyELFG0GVGdlZbc+sGxTWMTg
btJtx5y4cZ6aZyBrFFFlON0NxozF3hpcyzylgGrSnKIr5baq5puC79UPKmwSA9qFv45HpL3TMRk/
VMTxIZYlhW+tu0C1y2lyxGLj/eQ/8NVhPXuH4uAuYrpIZeXvl+xrQyYrQT3t4uRR44lGtJRV68FC
1ZUyr1Wm95xtP5bHv0gpSepUcTaWtBCQXGezoZ/5xEXBbJdhP9Fef6mX6XazIZdFHeo4tAAW27t+
sTz/JBf5KiRSCIm0374PKnYkf99wYbRxP8q5dtEWuydxeTgJqPRmReZijgUZsVz/FBB9ebMKCZSF
God2vnh1yVYg1ZGbcro8YVYtuYdfMPWY30aBu7K44Xr/vJ2nVT7X9OHev9/ZvsgvZ5EaQeC89SNQ
vJIm6mque8XE7e524zytxbG7OLjSghx+c6sdVzfDEpVcu8dB8275uTt/f/kvDuK/rn5159ow1row
jUywjuuErzYrt51+GWTQSD9c6QudLTdqYBggUX83KQb8/V7FahZDyd7cET0cTpiTobVyNyHP18RQ
peHumEF5f/j+/r5oY81XNWhx6piMKb9X2x97pGQUUytN+cQ6nlzerbCA8rD05plWh9Hf5Q+vU5kj
l+s9+c/rXZ0ZE5YbdPNYSjanuLk6mJ8v6v1lWi9WC8BMvV0slvf3awaB7rBxAQt+fBUXP9qifiHV
+Puur541pYIoxlOt38W64SgQmMz6TfOIqErlbLTMsGdJuwtM00FBs6oJ8zCO/wAIWpvhqdfgEowK
RhlMgumjuuhNhPjA+4soumjWSYQnV2YgvmqotmCkm6C02/RBFrK13JqIYPCqkUc4fqYsgV+RFk0d
7TXhxkruKhKMWhDcKQaYaKGBN6y10HUA6PLwvkobWwnHU58mW/6gZWCZj6rO+NowhW6qxys9V85e
DJ2u7PZVKi8r1fihqiyL8276z+sDqE6CQkhMSPj3Ii1DvRKnaIj2pYerTdG7VhPQRunvvBAud++7
UuN/iFq3y1xp7F8jSdhTFQOBBvg5GzdZWa21tlqrIpPUXnTohNfcfBx7YddnoxsNTMQTvxYHVh9N
vbxexNa7Cp8eaX/8kSjiSq8vQrKWEZTmo+uL7SKEC9MIW3pwJlbWCoBfYbDRV4N1MmEGIqrPsqVX
ibbKP1w395I1bZMicn3VPOdRsG2SE9UDakFP5nRrZfHCaIdlCamzMfZSrt9MXbzRaOOrfn4oDA9o
mD5jltL+4AX7uDowFmqlmwZ31VY2sYgFQpuLj5nv3fgaoeVQrzsADjGo4rI+WRMgo3PRYHO/HcyL
KgjPcfFCB7Py/dMAjlSyrNcE+Uc71KswZgyyCpk7hq9GlceYVFvwwUAY4Ltz3Cy6TxkCqW45YkDT
SM02cgjGLYq2fgodtXOrkGF1+rFC57sqw45qpy8TGf42FIGCRlpAMwUNgJYXt03AFANC5xByUfmh
MZycn+RwWvT9k9rdecJ9Zaawq81gN/8/hGxwUq7BtvyYotkxmTeuilMgPqk+3S44d6no+m+ShK4s
fBU0yV24ePIu0xAeRHlXe1z0nIOxby7pzPAjtyrGaReA2yT2xouHAXrlUOVveXhb+7j4eMce8fA0
bfk7pwS8UXQgotKcD4ZYWrOWzTQ6XSZQ0VKTtS9Ei/m/8PwXxv6SkBQF8DOvN8jrB7D807NcD/tk
LJRFV6Eq85uDwXSpZ3n295vrF9JEthlL0vi3aVGjutpmUq+RusiMJgz8jLvhKQOobTJzep/edjex
kx6gvKkbz22fMmnFcOn0GXoMpSwFc9mCdnjYAukU9vT8yrX+Yl1++HHzxa8/ZWz9EPugciGru/px
Y5hlmV8Twezmqrh4SB0mzhiuudXt1WLvoHS9Y4bzbrb/tu/ez/9fJw/KRFz8qM6qPKi/t5LQrBTC
6GTaReaKL3hAW04jbsEZBerrIa8+q/IRS5VQ0o69MK2Z/BCgV3//EK5TBCznKajhW6VRLMdr77rA
lbO5Vl3ggTzLHhL5s4W2kzKPqYgPfZSsK3b4EoBNv+1gSmrauC5ARjRts/cVOvLTIUu21k8V9d/X
/OPF/POb5pjkjyMZQ+CyDMXGPIyCtFVE1RkFbCjSdyXT2FAUp0ZlNBJNj8+T91pLyJZ7ZZGNRxOy
iD48TIPd5atk2HRF7wgBAKkAMiKEoUmx+x4yC+adOaKm/sOYGtsPj4Z874HOnHR9XcM/6sEPxuKw
MAIPpWXjCNMpo3jfB72zNeP6wx9gN6NpfUsHCjniY6reWyLIOx2UYZnuS792W5BwbYU0pL75/n1d
1Xr/eTRXdYhWyUsjSDUANB0OQxRlSUnEAOHH7ffXuW7E/XOhq66BpvSZGAi9eVCKS5u+GzoeVeZR
htjYRnAnlPsICZj87pHVpAa2IqABBB/sx3g7UhiaTddIwaoWHmXBNPh4LvMC9Ve/Ehkbjd/KQHXr
5s7QLkYfUhmzU5MBL4v/2ErRD+W+603o+lauEyRFaTypLVX9ELavFhWyJG7tWGAVSc6ULn0yMoNg
JZ04HtsCjGzjJKnqpsGtEKR2md4K8avJAaN6Ky94nkZzMQy+4wlQv9Z5+1jFkC4wEIu90zCAXe5/
+vnzK/3ma9CvAkar7PK8LvlCDdwYwvgpbPZGvfazN5VVr3eh0wEBpkLdK1uzMbaqBO3Wuu+ShwEW
xLjyu6MnHPiOG50vAZSORq06J7cN1lr2HjOznQlPgSisMrGxazwBiotsHHIYAla28g3JzQvedzit
v19g0lUc/N9bmY3K53lOkter3S81lTatjCzZiyJc94OnHlLApj6hpwnmQNLOXXcftffT+BIChRLs
TsdtRP1h7ut3rvjPw53l2bNCfK6w/73VaEmRGH3agZnyAb8YxI5qCWdhomeTkNUTqobpukWWYYa2
4b+zHzplBJEtuu117AJ6R8a2qq3sXlTPKsQhJtrk6CjGui3Zmjy4+bCJ1N7OREI6320D3BWk2tbZ
gRRxI5sPXf42tOFtk4LAggXsZb8UAxqhYo+R9yJ5d72/pzAEKSG123ItFueMIFwHatXvrVBiIgLx
hmvpPSW/ZG/RZWzU2mn7ce/J5U4wUKxkN4O+owaN8hqsSfRqpY8YQi2b8KnIdHuATJvJ4BIqO/Kh
BsUWCvVhU4fDMZw4jMrHMptsfHhX37/+65mP/3n9//fBU1n9+8EPpSmLTPPFt9Pd5BLMTynUa1B0
4VJ97Xq3pS5frrwbjXpLQY2lpmUMLDY6WrktGefTpG87yRGW/Q2OZoGIj9bWTPZeYQ+90x0E3e5P
wbgdZ4yhlrmtwMi1Hat0uh4gaJvqTiKVEG614tX7oRD55deKPg57RkrF/5T8mTWQ8qL1s6OeHvUW
PKJMKFcDs4c9mgAMV7C1+P5RXk9v/vco//eS17Xhzs+9emzanLyZ6vRsjoKEB2rWptxUoLy/v9p1
zfO/q9FUx3+Y4g+WyH+/OMOf0lhOGzxn4m1SU0w7l/FD4r/kce5ooTNq+arltEwQlxE2lCW82V6j
Qvehqa2tCR9ZD7KlLZb0rH949Npci/jnY/7jp11tKX6eyq1hmiDQjM1AFCOqkd37t2O/UQioxeqI
9doonQNlP7U7PIIlbFbMTZ8954LsjgjMDPgJhVTaamiQrWTPJhwsaAU7kbg/NIeFauzFFq+M6ZWd
Sck+df8FH7cqYDttJUzwjF05BBsh/DB0dZdJBvhSR+13ORxT/WALtbEd23Lb594pJnsYO2WT5s3y
+xekznf53VOYN94/oiffbOmb6L1+Rp5PFTR1zNHxjV16DAD1++eCDtsOsh+ER/Eukba5cjvpNtsI
E6fQ15c44rnkR/l+maVO8FpuOBkcAx7umSntSF9Kw3ZiRhWq7Ys8btKdoBCi/3AL8xr67haueoGh
ZTZdhnfdoVGyjQWerEpfGuXTCm576WLxoyKYonTGPCDp8+5Qio/4FhqToxtbLTjHHPD6uNd59dp7
b0vjRkcCHml7LXry/Z1kOJG8Fdiwg50Uv2fBpmheBeWsSXed+FQZG1NhIgHXOWDozaYwflimvwt2
/94dBSeT2iVCp6u7G7WW4qVOUVbwXwXKaT3OQAVCAWtaHgIZc/uKckarbzDvdAubGsSmbFBdVZYt
UTznWHa7MXusWuGOf2I1TWTZjXfMxZTM+OBp4lopyoUHt7UL4fnJSC0jbZGnxqNVqhvdzG1ZKQgL
AifU0DPk5xTCc9EBYaJWrtQQlOn/1+KRuVKaiZ998JCJGZzlF0lCeJoLThUFZ0F+LqaXrJFWkZZu
s/FkJOWlNt+HXFnVA85y+kNSv1QJk8WqZ7dAjvx62UXV1qTQ74WZ4zHA98OqMeUvl83/PtirvKFJ
dFVQS0k5BL4TUDjKTp6BhKFxtPzg41SGHU8XhbYV3uhUVzqo4lFguB0iV083F74HgWx8NlV4YCpN
G8Uxe8kxsicVuWwg/1Ih9IfCQ21p2Ol6bwFpxjRJIBduw+o4xb0jwij1yo/CAMUG2c87VMaLX3+0
gbSpZJ2+rWDPrVy5xxagNm0JKk5QjHZfd8vSp4oivUzxzaCSPYgXNYncFIUi+kRge96xs5qlqoPJ
8u7Z3MTuNYwBMVm6MxQbiWIOxOCSs7PuqMZBg2r92wm8vnYcenqUECAL3LBi86lPHjIAzjkOECLG
bcp9GD4kNFCkukGVpWyCcbAr/UWqXyvhMRQhbZjiQgJeVDEUVSEob9WjCtg90g5yCy0df4GuwcTM
KzZ61a37UnLTcADUsM5IATqw5AbIyloA1J4vFGXfFquy3/vmOS5vvO5StQ9Dv0+slyiFZ1vhF2Hq
GJIiiksepTepjY597Tl1xx81PcnZk6/nS1MBjE41KJB7e6iKpaCCxZcR6gbyMiZXHQPFFiiTa55b
FlSuMAKzWlcKPrX+PvcYg+vRsYw3FmhGmFFlqK58XzyCC7cYvu+Ft/m+cqXZT2O1DUWL9Ar4kIif
V1jky1YZTkHSOiKbTpQ86LD3fDbY6FJkmT2lhtMxBdq3n503OFXiH6AbyCiEmuhVop3a1CsxF/c9
5UrPi91yKG4yYG+5AVTbbooNfNMiPQ8tp4gj6U6suIaxsDoQe4sWZ63U8QE3ak7zoCPgsla4ETBf
KVVLLAgg++PdLAC+alzPWOvNykIpMNpSthZBIZPhY3IkmnymT0wrLkwfIUex1ZKntjtEuLbUiuPn
+cekYyCTMXuVW8sMOxzfMm3B49R6ozK4kn3SOklERqeuVBZCLS1KQVvH9MmiBK432bQEcbaTmT9U
H4ey3fclQ6BJtunRdQhGcYhY1lJIJ63EQ6e01pLXHMcmWytSfSmmfdM+KFWcwgmdE/ZwGWiSU+X9
ByvRHjRpE5to0TFVod0K6dI7SL5wkIxkNXZn3193xOhSUb3Gau/oIAinAEyV99lJOOfwfSP1X6ZT
6UrFw5yvhZzGUshaQQCPGhFhmBjdhOWL1Hw2emgLObgSwO/RyKxhFS3qZJ9J0FsVhek0LKFE4I29
0C9Ss7cnKXkXIAzmPhOEeXfstfKxyECgjTFc+2Y7BcNDpcHGzaHnCozejn22qhmI7OjLh8apbo+F
DxPcChCKfMao9xnoXSqxsMSklDIxnMGWyGWSKdfhIKDCKBZyRj4pgdBBDtBOdlV/npJVbunbbKgP
mrSSk/E4jjdejeGWT6KQd8umAIwFDnSQ/Mdukm/NVLH1vHHSsUf4mV4MjLc8OI9RODMb8auLvI4R
k151vFzYZD7ZZL1paa6WRb6VR5TwJfrbCbwk/1ONeUgesYviHGIyew3UJSTvYQ2J9atMBCQWwaa3
opMAWzatn5VwINyixewM0qFK3/QyXirtS1zg86D6qzjBv0Tv8COAXtu8WfFbJe6MvkQ/KT6hylpE
7bSRkpdUupQTmwJEHp8ZmJzTSxAWpWksCqU7ZvSA1S7bGo1oZ2nu6NGwksS1kTzq3svIpLhRHjoy
6BGZm9a+RFPu0FTWcrwu09D1KQYXxp1p/TKwQ2uPU+Tv02bcNxgj059o6PeL4Z1ABFfK+9hb1cn9
OB4p+yxro3Moh1JFApbvPZWyAt52beXmm6/geCOrdJobNy2kpUSlWW/OFlFz4dH8wRp7ZNXEjbqv
i03MAS1B6Auw75HvFUgI3x+Z1/K2/wnm//fEvEp/w0kKcy2UmctU6QKhgUzxQxJNu7Jwa9iIyoRD
MsRC3q1BwXnATKkpfpqUVq60Ldc/4nf95o+ANZWyWpZK3z9PRb+I9sbgTigJRRkUyXMw3rTaArsy
cmRs8ACLM5Hqg3K+14WVpB2U8DQVjzKH4+BW6UomUI0mRL7b5HW0rWndfSIumBxggjOtr+iefe1F
Qb/zw3Ocs9V/QjpszvmXoZv89e+YO+Hs9AG4UGKid1HzSwmTvIB6xbnEFQ8XiK7CuUf9IRezrpqz
/z25Py57lfBIcWVm4lirB6O2bBNibas44zDBjBcX1qQvR8IceQIXF7w18jJHnZy3EFNBPArVk6Eg
GkJ4kjccXQqhyaunMb6GkavlWAgHCgm6cAP2N8bDWnRkrKoUZrKVt4C5qPCp0U5JgXsmjYMA2mLi
/TKiS9A+9Ss/eZfGN38o1qn2JlIrFSMgt1qVuTrrme8st4Rl2d2EhIJFTn/Hk50yfk4JiJObovwI
5YdJePLkl5jdTgpcRCQTJszGUYckjrCbuiNur5xgMcSTQiWg6zguCCuKS2mABRTpkMuuj0eCPHx4
DYNI2qMXJ7joaYNjtCczgOZdQBQ1XctwyrZfdsKLEB3b7KaQumXXbn5YHRBlvlofc4/5v5Bfueqi
171gpFRupLN8Tqdl27r0Qxb9YTZLwiiNmM1gpCjE4GVbUATCoXc96hdG0hf5tqIHcpIdcujq4h3S
ciU8+yf8K4oIU7sBVo/dQF50Osz4arpHhK+YuzDJbQcbPABxIcOtwT7dgDgP7fQ1tmxm41f5wcKW
SFhOa8pUF+k0Y+jjraIduk05OgO0G1jTW36etG6CXS278oPRLqRT9JyuJ/OlPcCAl7wFNinlsriZ
7BFTob2cOeYqeSuHxbSZElxY8YrV9Z2gveE5lRMjxM+Yw8RQurt1W24mZQ1SHxZs604rebyBNwop
Vgk2XbwOg9sWkZF6SmHjqwxfFzW+mGsVdtk4nHtMcx2ct2CPm4vc2reZsYimfe9vmhyjtQyLd4wL
o1B2jPS+uqmpMmNVoX+aHQ54Nr9W3IhUnJptqj5HT3idZL8gsdpitW5Ge8o2g7ZK4x1OWqHyJMSc
kwSa6/GTwMcO1BVGRVjjrJXH+lAe8mQFWiGYo8dl4g708nQcrzYSszFJD4pXWurqDVjUU60vaYNG
vaviGmOt28z2O04SV6C3OULCNrK1XvauckdlWkZsB5egP8WIRXu8H5NdihWgstaHrSbeK/HFsp7F
uerg7WE/qP198D6Wri9tFHWp68sPQ13H5S4yto3iSP1NcUdXI+ne9Uu519vHIVnP1oryQx/fNw/H
0WVAX1uA6b6klD0pBPJ3uXWr1McEszbcPTAmyZplpG9b5YixUzgabiG/dtYzzcrHAVuhdbeTJKfR
X0L/w8gB00Vu00EhoQ6klSupxgMhY1FRT5TWnrwTHuNxUyJPEpeFS1JhUXV3PbytwF/wx/wqwHne
lz5L326NjQRS8AWyy+QYjjS8ERIzVDis+bMX1Rq8OhKtQDspdLNxy2wc1cJljUrhwmRRI7llawBd
vRJetLNqw/04NzusCNJlFC0BLB/xBVuJ1GLedDBCZDPyJo4Avi/zQ4f3JaXg245fH6/Mi37TYMbF
N8HUULf2tKXMXzfdL4yT4nvazsxOHpkyiXa4RGW3GPTwjQyYCAB+cDxpJ0PpHDD7kR20ZgIxODBc
UvRxn/fror5DhhmchGNAuzpy6a9by5m9M7sgJKeWpxRQ3HQFwj1MET4sJzDd9IDDFG4gfB0I09XO
CVwWXHKY8nV8DrpjROzYavj+DKQPwzlUkBe4o2Z32MG8FMlZ+0VbTMILqXcKfI3yda4x2zwb1dUH
zC+gjGBrE2KocaQfZt5w/ncteRKJTYUvHTYNDRBiqPFF5WjCs4KPjbTDumdcJfo92wffQxcsiWWa
Oz3c5uETgm7ZsdRlqe4gmEb+LtLWBg6STGB4y5AU1cLXyZ60Q2g4qf8ud04l0fl7n4xL9UvTVhMF
n15d+NtURySBj0K7Mgr+yY8GWwnsnZeXysAZeZaj+LQJV111l+AOi53e2NpjogCQw/TRxWnJn/KN
PlBVKnQn5zPKLObnUE5I6dOIDYP3jrWIfpEYoW7XlMq7aBuBGh9cXXUs4XHA8KeoTLet4KIt6k1U
HjsTx2zGSaoHaPpZtlKV9169HUV/IWf3lUpOcSyqlc/kKKY3Wy06l0+VAIE3WTKCE8r2+CRxeHvb
FqsJhYh11e8ROnrlOeEwrz4jzc1Z80DbF+pdiB1wvME9wFrBZm801Ad39U3eH8dgJeOdXS8M+VKq
7wVTCpEFrr61FjgvWauehtYKfHnfuwUfns6A0oYpPtUd7T0MngUHZHxKf5WPLcHDvt5Zewmf6l/I
GInnIRCvOZ+iDx9/acyUIhy8FsNHbqcYoi3who4XWN8uU1QtAgJfwtieEgPa35r+0l47ZZvwlb6o
eQ6PwUUGI/bk3fufHF8lZO3ooM9mwBHootjRopWmwoRUbsJfMlT+xFawHFfuy/hWbrbGAfN1+a3R
dol1hymAokHgh5ihLJ/TjfE5HJCo9RuPiCV756XI/kv1apqreHLH5L4In0ZOh0LdeSNIN89VpdnW
NWifq+Q2+oh1B4g58g4zJtpIsMaLF7J117OsyIPgGexSbFABuiWQpRB/GGsZW21a0qob8cusk7VQ
5H0QoPR9iTHjwX/oRopuNGGFzuIZ31xJWljKbRyv8/GksOfIPO6msTt8Q8r4XKjHBmFVpdoRNpUj
lryhuAooyaKTzdxqPIJZKUF/vIg5+fRqVBztIRNu5P3g39Ux/fHFkNooaypq8tvqaK6hPSkOEyqB
uAz608BI8WQTP8hsMZXgapd0NhVfWfhgYFIIwnpchdVC3nKWQh43NrRTDtVTIGxq6d6nloJJnx3t
+k2KacItcSYo4vsOk7AT1UphpjxTl9GW7S7Go0wCrs3RtVvjslV8zD8Ja1ZlhypcAJetGE7+i3dv
3hqiW5Z3xMZTvajvfEws56Xm2yIhdNWuAwy8km35XLJ677TnhmK0YrHT/h/CznS3bSxd11dEgPPw
V6RIzZZsS5b1h/AQc55nXv15mION3TtdqABdherEcWRpca1vveOVokBc7qh56itcl0DXQbQ0mQr7
ZY16ynturGVOktFj9Rp0//FBCo7xi4tw4oifzMpE/aqtS5TYIbhZVE760VN/NPkZ6bkp7IHlnBS7
LHxCe5J63Rs5rwaIQumFvwzzVj7y0zre97pEI6KtKGwi9qxQB9xs+PusM4gsCp810oltvLjGC6cd
1u2VGrAx3Ytvwib3qKtG/SVtp+pNtfbxsT1aP/qdNuJ1qdvkhFvdVitdpXDjowVg6VVv/Az8v2zf
fPsULEOwEJ90BtzCSggNrGwt0dVxwmlOvDP6TWBcSKEQZQrjv0nhjhjZU20lMqeop0HZ8Gkl6rZv
HrQhE5iNRIYM9wAOMnZZ4OIbtb4qMUTETDUTmboKsWEHQtWab2sJaO0sNzB2jUFgMidDdxLBEVky
xQ3wgMT/hoNXW3fBlVNNcSwqTDj3B7s0zoryMhEcONjCObxM/muFTAs9BjunkL2g+/nFTYRlUyyd
MwLqpE57FrT9wkgIjinaw2e4f0tBKQm65pI4MRKUu5Ajwe1etUdhK7VNtaW/ZNabL2bwbGVncyiX
ngyDTop3nfpgUtFU1FAAv0/ZdB7of7VbpOsKN28S/+sLgDWNbZSRqLFdoDLZLNZYrujf/itgZrAz
bKq7hHfjfWSGXQen8Sv3ONibamO914jRor3E5mCtleEYPJWELClr9ZM6RQyQoKhiuUGapQ1kBgbx
6kolgymtFVbvoaamQX8uOrcRvR/1flXijWYH3Nkku8L4zPv05EvX3n8ONyV9nTOwRGvPp9OZ+iJK
eR26CFD7sRAYjEkVg17uaQWgRSBlRdkC5ejies4/A7hka6u6yevgitVmtL3O2FAJatmk7yZnaUfm
PJsq7SPcvL4pvd61tEMhIBR3xU/7sLYiF0FK423YcGnDt63YLXatx4cgo5A4+mude/YjEHad7EiE
wNPIZWdL9h5rM3E5Z1H7l3uBbFmPszmjSohW036dimuYG086jhRkXOYXyxlW074ej01DpUN45USv
tbO5WrUcB9Q7096xzq+zjeVAdtprxrC5Lt5orfOfgX/Mche8kBzcO4B3+daoNtqwjpy2f0/XyTY6
jwAdwlfV7IMlaapz0nrfURQzgaQTo3Gac1tTTqpxwdqCarAt1gRdujNn3VmrrqqyZT0DHZufSYla
Yp1rtvTdGC5cAEdjvyncjEJEqrepdDOYqz+4rI1Xqdu0A03B+8COP0S6+T7NtQAST3IGXSY0GyrM
Civ+OoGUW0YfUsA8sGmy8UHgS657Xktd3APwEAXdBBdHEzXPDQdTUn3N6rdp2K2xAWNEN3fkISNl
v5E3tcF3WvH018ItKzZi8E7LYbEVWa0VwfXGupm2jQHc45V4l7ZIWaiOqo9pe9Qvwqt5CjCquH23
0z/k5DvlcQ1ZxOcg3md2VdtyZINdj7KTFk/LIS8FTvDTxp5P12vzHNy6Zq/qrwWv/zrpntavI/Md
KXEd0CudR6sAnH+nlrTL+5eMMtvIrh7xF6F4Q+Zomd0y/NvWy76YbVk6qskubNZpoFCg4k9O9Rm8
x89jusbfH7V7gb1y3HXqZjkKvilt5DqP7YMShaum7lJERftUo+Gw/uX7DulhExGNdKuBFsbv45l1
8jHhDkKObB34ZcK2b13yWjw1Z469iB8ZdLt5mm2dZ24N2MH/NIcVzZO/47jCRbItNTs9pmutcWmd
kgpXyQ/9KTyl/ttEWUtWvyTtT2C56rF0unV9R4Hz7yDDb/vrf0FQpoRsXtEwKfz2Iv4HiqZLpO+Z
4agfK6AQTY5oq6cJU1vL/bM62GH81Kf1U209hOAUMKXqfudAyJR1w7Gx1EXf2c4lBJo8GeIMNQnh
gdAr1RELn3S4lK+huge9tdLDjUKHHUI31Bv2OB9iZdsQCGGwpwTPBqxq/pC5hwZ9fggM0E6x3lXW
X7wC0u/kxv/+cTWy8whnklT1DxJVa4MusiIBVdSMnBwJnBbXX/KC/3TQOW1sPfrQU3OGqNY1gGF1
f10nJxlcvVCe4o50JKR/6DNwGropGRBaaTB3qjaUiCh96/WuFUnsoozczCk5VOp9GCmYjChEYa/L
c0anihOiHZCqY66uvlLUm60p7nQKy3jfyB5xhc+Iql2JBZ3V55rOryZ3RrTdcgCkmuAI1wKnMDr+
OYmtBOsh0UAX07dBq4qj9IHta2jN0sr1+YbCxEYuODqZeL6iPrX6Re7ydeUjh4mo6ZoptkzJFYDy
KVUWPg1gOr1KhbY1qQdWGvZnFTiPniEzDx00dtn0Y9AxykqeM9nxCStQpdNII5PuJ09L7qGPwyou
vwYSmWWR1mwKX2to6LlalMMxUQbCajYDV2emlu6VcOyyq5DvU3HYaJCIMrLmGaW35srNfSGKVGN0
tA50lpvjMJ7qcFyXYLJx6GsLprcxANFvyazxROIs65xcidh2cwl+bDZ4hBBv8BaRGbHT1Iu+AsEg
ulMnjUtvHsbMvTOdLsLoJWPv6Ob0NANbN3SGNCpQyHCzmvJJ7vrXymTf4YzRqNpKqRySxnUgZuCO
kROz5ZbHSWxPSIYZpSHN4IsXfQZkTZed+HyN74E79bQJhmLTmelHqgCUFTFfQBvWRCERB7bJcJJT
5ToUsRuGm6g/51X6F/GU9o+IOWbc/1n8fxDdRtNKo9hGxrGSuaZL3BaTwxRckhCp2guvtRzDdU4Y
KNfwrg6dulNWPJtxR0VI683aS6Vmdlmid5FyO5koWcX8Eb5O6kurlXDRROsXcKrrku8+RBvJ+Ern
g9lwJOu/ROtaRad5DoFK6MTtkVZQ6iZYG9l8tAzERfwxmhYxnPsCeMGMlu5C7ob1Iep+IowhNUwt
V/4IfW0xhOuw5YqIG4F44r+A478x93/bIf6QyhaRKSeiP6rHXmMM5sOufrL5EcYCIDjCNtyEKmU8
I903MqCOjucxJaqj344EO5fIKkS+JjxEbGGoxoi/tiUUQP++af+Wnv7ba/yDfylKNTbqoMlPhI9u
NT05iGYJPzeuG7ja2oyO01DYKK6ARa21mjXHjpkxaPVVIs52L4veRcs+hnjrk11Rt5eseZDCckbu
7cWfk1Yx/+QbaaaTjj/WqWoHgm88j1ycROOajio+kTfNYv7Vfikz+jt09zPATzmLXhTx5I7oSwPb
QBcy1Mc+GHGr7qLJB8cK7lEOPVmSrJyMwHEUa8UQpEDp3DanenwkHdGpYun6rXHhT4l/S+zXFxnT
f791COzIJUJt96eAMJR5PFtBTyH5CKePTR5ziA/6I2NcHlEzrQx/K4/4OHSqu7krsJ85CR86ooaJ
buRYS95lUj6C+ZwV8yoMrsuf6UUwGgkWhJJIDgd6xCMg9AwWe0wvGO/rebGecG1gzkD/ZfAejDOh
GkPyLLA5yojiRzHeThZqGoD+kFGYS39/ESUaM0P6uzUC5IrvueJCRYUbmmgjOmgSqWNWvVKixI3j
fGP146u64CaJuRW4svVm4mgLHYb0s52Svwlx/1EvZv7vG/kHN5EUbdAoxOeeRiKYs4ZdPV1VNVJc
tdlhtBXh45WGtzilYBy6lPS5hHl1auq/PAz/X/P5bx/pHyyals9NguPLOmU4fNR5U0a3drDjMyss
H0+p7G4GDX3HG+q8IuLklZdo4QdFw0YcwuOrHvHDXEWQ2oazi/6FGQQpiw7lpEM5I1MylR07GKs8
h8W2skuo/VRGY0t9CBOEgpESdprqsvQk6c+duOvl27IKtGFPSDWLcyWYylno3oDlD2PabGrA5yJF
tPKB/ZcuY6TlfXY1Q+WV08FrhxyEt/vI4TrC5LObas+kkl2UOFnkmyZabvgOJpoY9zqGTtBJ4TO4
cV1SzNkw8Vp51Og0zwCzJ+u3FqRcl4DvWbVujdqRF0obLtYYzJX4CWW9V+cFBV6pKvVxBoWohqvn
T+KXjHSdwcQVGvo/jdzTuYV7lbAl0B29tQrG0wJRUhrQwKpFUoRxQttHVf22hEUHBY1zeIcAiZQC
B1ZxKLhfCY1FuaLTlRVH8OAaQ2K3zD2zgtwHtXBRuhB8qrjtpXIdC0dZIg1IggNlprSKDx9bRZ0r
tj7MSGXOUHAyj9Gg7RHgZzGAPbB3+RbVL+b8qQw7/sQQKTtlPGbGA0jaLorT0lhRQKbJlyLcnMXu
VQoGb4Gbk/KnTogtBLL1TbKMJeNZZAGE0Rr+7x7mV4VlGy8WVvoek/emuXbM8H2L/Luya34GILfB
vNTRs0yAovKpJmy1U+QmIltYvcKyWQfU9Qm/JFifWETzeRcIKAuVGZaSc1SP7TFkGIneTIH63U7P
30UROIN3yZTaLxoPPoWJ2VG80c50yupnlartXqZeW+k3/KqIwjQ3PnRmPQUyKVPMJ5wqL7PlGsF0
ifDhMb1A30z6aRDvlSGsNe7uTWRr2nrqj2KwjvXErdN3zbripl3xN2Sy19MPlyfZpZXzXRf/mvLg
gTWTo/fAT17I1jrXEXAktJ4MH4m0IwQxkx9CkX0OfbNX6DuCaI9wZ2jhvEEa79Ex2CLJ0mo7GYiF
42I1ych/0gYPmVaZthwrq7bKD3lq7fREfiWfLuEWlU7iV28OXo5YqRx1N5TyXSHSuSwFm5nPJSue
qTYeZ0fofnKVJwBLtXC3WA/lBERbQ5gMtGLehuwRzcy/IOmN8b5koWTfi/MiOFXW6JAHqzKSZL7H
RBaVm8QADztaTLzdiVtXGvxk9ZuoUfBS9a/dPuCD5FmyFUi3Ut30hFs22B0aVDNsEb3yGsAo1v2L
ldJDaCQNhtfhDetlSUVSOeuuWXxoKkN3tQQDGe1WQoTKbSRTzU0G4laphEWmz2MOM1rRVGleG43I
PkLmYk6dgm8wpqndTnROzyR3WPux3ue14SUVoIrUO4LCS9a42yMz0hNxPckpQAN9kMmX2VZeTg0j
eW8rjQgGkQo+JEITDP/IBB4h4OnNi0l4KNhQgy2Udz28zEwDbTY7Og/t3P/EsLQJsh0qXP36wlca
5dXHb6cSm8f1fs71U6yeMnVbHydur/5xDCSng/OXhOQsAlroU7WVwl3X3YyhdLNMIzM03TLa7cf4
FijxuVGYIhatLjOlRptVVJWsnbbMNkvhQ6/s4obqaOnYPEVDC/0Yrhs+xWEECQdkaS2uEp4JJjpO
B9lXvFw9cvCKChXnYyyeyipb1/MjG/j5qC+fgH9D4WTpxU3JwXLzyfL8qNsur1plXy2fNYsyT5M6
cazNgwn4hq29+SBa5FOCbE0I7iLY2u6lzlHLkms6wV+ZgAdm/r3dSVrAmp/3bY/lytMnIibqqya7
EYppLdmTKHi0TD4EixsOnhadP80BImKszEQRb0L5VC6EPytbS9qnyEo3RkmWBRupAbpj2NLf3QF/
k6b8cVH2WzyYtdUUrwy3pMg6n5whh+rgU43478Os8Y+DxH+oUf64lUQ+ujdSipXjrK5rmCAwIC2e
1k3yUsyPKUjsELSqypbap2nfKsrKnGYEilSNCeqmRmkozSo9kbxOuKUhucXZWpU5QZL7pCJvmJ+1
/qbpjOO54UGnt8J4lqWFvOztKNXccN4OYD4IuX04P4sg1bSH8UXcbgIRVIrkCCav67ng8j5ZPFLl
R4dcoIMwnhkJKiE8pBXQQaI6ZlaxDO4obTOTp9Un6DIjubbdjiAJg/S6HAJq5B/Kex6y8UYdrHZw
SOSYuA2R0y1Bpt09GgR6Wvm3Zpo/8z7+S/Tzx72mKjvFmkRVP4aljDGKHJLwFKIzSBpO4dehu09Q
Qf6vf/9w/9mu9b8f7p8iLWsQrEi1dPMUYzKOu5VmLG1D/hEtBzcITxq/reK7oni9bhUeDNWLh3ex
RBMw/QXokv5RS0MWhkU8qKpiE/m/WqusimS/bsr8JIUfAtEAoU/pJ3mL/nDpIQBgcrL8wXQdFX8x
/2v/JLeSJaz/xHktgWx/OCvSWWizNG8xiyEVzubrIFZeB4ExhCUIIy5MpIYCK0uWupdWUgGPzW0d
QhDOwZn8JsCADgkkq9nNxBc9fh3EFyW6EbiTJeFJDRQY/DTQdzjZvUbubYVvkcS3NN4M/hP53+BL
jsVtbdb6jUgFrTkeyO614ZstAy85iIvFtcQQy7MpZacls0MP6C/uK08nf3BGET9maIqU+KnFCzNk
UC3CEH6LFhzJv6+Wf3SPErmLrVkkOd3Q/pjkp9xXitlsCsKFut2AgDVKIH3MbF/hgp9jRAuWhYCo
pPbD+IV1YDswXXdS5Y1shaqRcwasOqUizeFQ5K89WpEalVpSGa5F+zJtPJ+WxCkjr5Xc2iikVw9j
7XXpvdJrr0gJ6uZYQ//zt6X3Tzvcf/5Yfyy9YOxNuYhEgVEUnhD9kZkhQUWLK/YcbnSbzxkThLHD
OYev+N3nQTRMgUPmb5sAb+Q/3X//87Usr/U/8N4kGepYmCzGa/WuYYwWjMiW4Y9lKs7lRcRR7hWx
5WQ9ab3XJeleVgncwPMBoGCsyyheyzIvrUPEQc5Bpk+eodWHxec7h5k9mt8DUMTU614eax65mF4t
f8sUKkncVDn0JmjeUT9PQbxhVePc87N9Mv5EibRSZix5MDPWhFoI0hQndqZDQ3P+thq0t3CfY1TJ
NId0yGRjmqAZHPvpmivujOKfO1EzC6swvjW97xTYuxMLChIVe1YjmE1xxJvJu8LcnlmvTQOmK69E
CNh2IwXhbWi+9A7lWbTPBhRRb2PwMVXgUXV3sIavGlAs+tLFydblX5OZX2K13+i8KBkzxty0th7d
JrKeMBVOzNcazgwtuCeQu6Z8wTETNxXxrfMq/5WJH/m3Shqy313HpHRC4OBmRC0/xq4IVcnbXGAS
qGXNG0ltZzhROfGi/scUTKfvUxRmO2k4ifHbgKtTB+HVx0uN7Mvw76OYEGD1NPdffXYvGdY0bZcY
jSNoD9H40HiLtZCrimTsJbI9wSNWPaqyKP8Ajc85rBqZRz4io7+/JSZeHHwJVo1/O7wp1sXIHyJE
IamWbmwIsHOEO6fMaJb2ZTbaOm45uNtnggvdjBQuSTha2KTF95SnygjeW4m4eH9027y6dIzTuOZs
cegp0pEcAzONGtwnAk8XtBg0aKeO96HEnQyFW8cHTMBuW2i2oH8p/S3jjxPh4hZcSmdlG5UfRfHp
s7oEju4ygpCpt3PPFXnXYAfQpZsgfWQxEXTI1gNtOjYKpUrCuxwCLl3SCRi5yS/mYL5XuA3jiFgu
lL8sMh8kujjqw02i3CcGsi20R1x91DDQAuDjeI7ueXYret8dMC/oxbnqPqeUXjtg+oU5yNUJ+rre
aTIKovEoZI2n4d+VySWrEeToBNw2lZ1in12ZUvgcYbPt5R8jOwbj0rd6m2MUh5FGQg2ywrZ46+u9
mCyz8GsQz6fK/2WyefAqbb3alBbEGg1RlTU7ajXBsoy8DSEUebQOWmwMr0lAHB+jEnEMEVZWEokd
GWOej2nXqEbHx6IhqhzRHSYIaQ7ddoGilG8MFAwsxwF5lKghQkACXATtGhm6HTR3iee60LofZP41
39gMz1LQ7jWt35YKqtHZNZoC3vFHI8UOrX/OAz0Qq1d5TVxvGuMhaoh9WHi60K6ppHjNXn3l1gtU
WFboAtJN1sxeC+1GTJyt6NDrsV3mz7nCsG1qnjoVG6WuXSlwTd/4XmJeKAjdt8U+k8ajHgdHrqqv
SnDJ8K4VMySIHHzHnbaL6leBYM1MjvkH2L2B0tGGt6pDiYEkvKSoI0GdaAZoAEHnLC0InCYLoPEW
5iT6EAX1YcrGrs5FmxCYldZuB7H9aGIM55G2DrvGpdbGLJ4HrF8WLOo8fkv1W2nx+HTJMa/BO3pX
6YznWlDWcik7CdKDFMY1TQWXHI99mjcIztTXPnJLpTyqhfyqcwKiDc9WM4EbOGaUjp+ct9gsmP0B
VCGN85hRwT9WbDTSYyqOTyK3ZLn44Nfl9h6X81rVfkauN3QWrMIm3scZqXSE2/fBMcquDT/KbzP/
iDaEVhARN5QKhhwCLc5vQvBu9V819ysDt0RQ3cWJjjp5NzDzysYjxvXfgo9H0nPfPpqhcaQ+tU9T
IWxM/3PKmcdRXkY90c7YjobxFsRYa/NHkIqbsT2UJX2XIXseV1ndojOj+dFaTLOL0IsACMxSaBMK
g8Y1Upcjlo0RqI6E2alTsGxgu0OskmCIm7q9rh0l6Unm2p9K95QoHysAafGfZYA9jHICpcJmF/2w
4YEZrWTu36FgxzVC1ew7UA5SvCWlfyWorpi/x4AIS7ZUJui2wJuWGNYqTC+z9aL0sl02kMKc6HPV
4UFRt3N+B9ozIgFNnG7nCOMUyN5q8nSLZLBgfA4sEo0qZR8WCQJ0jD7WdDCG27SoFaLB4/7fD8p6
FlJvmALOgmkVacrHaL0XybmW6eCoo/cMSaMkVjupekmq0RaDX1MXX2lceg4HN0rwhLGCTTjxbDdq
4yNGoJGiehll8SrVkTf4lae2hzoUVi16DZ+ooTS4FRQzxTUQXGGslO5utr4jBohAFu1K4km4wfo2
WpNzd1aL0TMYC5U43wZYoMV+fG/1J7Mezk0bOEaLVEDR34wkvjSAFR1V18wU/osu8HAw/uaJ7GDT
SMV7UN+i9jagEJ6bjVHcq2svfeYQRANHSehfJrAZJkQYZ+prAOCrmPMKcELP7j5evXn2bT31xO7M
tTFOey/3043Ab0zMgL7/S1W+atVNs9ApiVqyYv1dWPlI+5qhRBj1LAtEeGC1EXCvmFZ4NOpNHd70
8G5UZAdBQY2t4TGirqaYi3jQekF2rjUck2LrqYtUvThOHUsA3y2R/XtRH9aKQmlV960kLcu4OCdB
b2ftpTc0t+ubp5qevu6mol4xc1oqtdhRtGqVhyzjToWn0Q612ts8HA5WKQ4oNvJslyjtm2EoBCcX
qzbnJsxBX/HlYtfvLG10tWT8VnX6UPpkr+n9Najx59UaBDNUMYCx3ByQYrTChzRF11L4HIcK2YFT
wOtWjYWKFFx5+NQUXHVDe43ryhH9arP4aYx4Uata65KDdRAiR0yEozZ7nZ48tYwBWRtyc1DQvpNz
k31YkIJpIa4wrsga31vaddq+1hHGh5GnFOJrTW9HWArbyCLshgRxZVEEVAFaZ/K9AGfLWHUU6Fit
Eh2re1eF9OGXL4BgAxqmYXK67mAEZys4Zz0ZWJXvWRlF5XxziQ1p9EGC8tJOyFexUhWxZLIKDMwH
FropbS1IMDP1yTcPHAl+Y9o17h8TYUWBlV66TgH4OpcwSPOo8W0N83tovXSIK2VddntTOUnJvPa5
fUm1uSffGoCpgPqyKrsluGAY3mNq0sm8ZIonpx2FfsOlv8xFbBV+c/dH+Yi/4z3wzb3Zldcm9De6
PPyYee5OibQNFO5flXaNIRl6vVz3+FTVQPX6QDvi/NgYlcCvWWiLDMJHR9/DgoLDMdBh1XSUUyIa
djaKwkwdfS48VXy1RvRMsYr3GCmwujQ35qewq7wk+y0GKyuw10uPxi8f9V0MhjmgsRfwcks0rqNj
HjS878iW5kFzSl/1iK936Nxp2Wam2gA+uFhSvhU0sg3Q2E8dG7McOG17b9HxmWLGY8nUOsCWt/OG
BBjHqoSztiSFBanOWZ6elEB9kjPtHE/dLu5NW/RnFP9atdWTLUjl65gMooMxHVG+fB3QgMqEtLIV
VIq5D+eOavhcPEhjh0k220pW4/Zztynk6kfMYONz5dDWxpOm6W7ejq/jZDh4p5nQ+mNfobMJbs3V
sJjA5+5eF/Qnto9y0D8yKVgXOs+H+OjSbD1Ji1bpKnck41nGviU/bhP7zUveY+oLCmRoI86o3JsG
+ZQmSDWRE83psNd7rIcarZNsYi0PY71SzR+aE8mR8G0fOiMTyU7pLqLK3QufVayTYhSJuPkmWwWR
yc1TUhyyYFeF1+I1LPdYDjNBcbTJWY6PWl8sxJrpDsYEpGScRfKSmr7H3glQOiNHtIZryXY+VCiD
j6L6ywwekZjgwfA3pLqVoogIo4iOmtHeZnTT9ZR65iwgRb7WpQ+knz7LI4S7Gsw/STLzN9I06hf7
1uedkhNbgILMhK2gJm4Ut6ieZKyxEgq4sOLmSNHoyH6kDB9ZioqBStsGhXZu5Y4eBh5o/WPIoEL5
OPya9PLwJ8nXWTau6WVwZAzEXYqkbAodsw2wKmtuYJZv/cHwq30iUOHeSpsxzC9dFrzhWT305NVq
6AvMVCFLkbHQ4I3sStPRityxlgQVGQF2i7+z+wnYDrsuXAB7ZhAKrYJ8sd6n6z7dln0JKFAxasdH
ZqJDHs2vBLCvJFl1/JLUSPFlPE1NjEaSRLmIg4ekiEIkiCot3tFk1vl+bHkob+sDIT0r7/ClrlZf
3pu3Wv3yIvvrfODXIgoZV+dDu2Riv72t3rzDW+Py78PZezsfzm8Hb/lXTponedn8srpKV2tvra6i
Ld5o+3z4+v0bHr/V22/euXL4sqxcda5cOXhV5BfWmm948Y9Ih5f0LJ8TT3g2nV/tiv6slf8kutKP
4HWvzXamXQPXwT4g7cUb90v1V+O1L0DczTHZzRuq6I6Yhe3I5rW2a8Ob15XbetzrV2y3i1XxafxF
1xUdkvFe2C3hH9m26zia7GBy5RcyeczDV8F6fGbEisBkvoyei4kzfUsP4k2Uhui1lfUxKPxL/W5i
SGOHMr5uWHH6yiyMeKFTVB5q/aAB3BRrjMz+Id9ra76YxI5VhrSRcjBmSZ9kFXEAnS86FKd3Pw62
IZ81i1+JybJB6Ay0dalmJu4aVhi1k8jBa8SqG8JvYYsJBNwT5xxDkYprYCyTnZ+HBRzAvFf90AWi
tTXxOxT54ZVjOUtPRtDsKfIAn7deo1mxe3Haq8hfpPRN6mpb7eTFnCyhX9G6azaIm85XnKx/L7Dc
DG3rmtW41dH1y9pAICMaksJyRFxoJsSqmTGUkR9mYCKIgSfGGYKRa3bSzvbI/irpyo4cbUYuAIPc
lSEao/Eo+ZGrt1jOcsVTxvk9I8kinQc7nTtP9bNd2F00HoPJH1cV2qpuWKOHRcLXoWkKsHQUOtVq
Ak59agB/K8ZiCu3hVkI0aLwozX/k5NuRyGahfoiwC9BD0LAhqFi+zPHRZbzR3GOH+XuZOiBD+z7f
JkjPReFUlJQ6TqYzgc634A303nhKiOg1rr3I/OlMHl2R/kcFrXZyNTmfDbF2xxn3ev3Vtcflne0y
045pV6vrfd1QWcgbAacX8TuDtGjo51Vb/HTCu0DCiHWqefsm32VIQiYeETdYHiPMaJbor+eOgr4x
OWLnWChF0gm9ajAwImXekOvbLnphqHX8Wn4yiRSXcE/S2QFq38RsrH12aEf/EILYCP1KVHp3mfND
PXzr8mjdzNpFFhLeU8WVUg7tiaR06ccHh1kSRCKz4zttcKQQ6wmkUxCAmmoRYUf+ocBs3DfD1kBD
pw/ButOZpAecpUCDPvv9KGCzTk5t8I3Mu3WXqK86ulnc2avoDRxkNUMFV4vFLnhNIPdV6CaZ+UJF
hr8UOfccPLrjt88z/tyZK1kiegkirwANeIibbi7F50kl0DcgSg94ZRnnWpARA9uRGhAeWpDcwTdb
dnYlRGW/xegddSjYsluq0CC9DGMlqQ5MroqZ2KrAztjYdXfqyy9QAf4eT0AAUAH5qf1zM11pCN3W
Na8SykNCTDjMd4s5t2IqR0Qlp2TpvIwzs3tzyvWjhmXex9+DcmxYKv7Ui2/c8uBLxVcivQjJYdSO
rX4nCqPNz/xHIH0pbQ0/tDiLjnFOrnD2sPSXMCYjbVCdcTbIA2E87u4a9CcNTatcPgo9Oo4ZA7bg
QQpCQfB+EgNiaSRs+IgE8TnlHuZXproziRM5I4SIu8f6JO4l751ueh61F+KiV2bwESSoIkRfIse1
eQ8ryWmq5ThR9ol0jTnp4YQMyzHS1wwsKEVxylucqsOhlN/T5G0CYdFe2plcBTzQZGaJiBtb5RAm
J9LcV1VXHGL9NZ84I9kaREyLxCf4ACl18WvCehfRMBpIOqRS4Rhas24HaROOnyNG7mUsnnMvMgh2
tT4L/cYh7k4FKi7uuvQYPWVwMXJ2JGJR4oJWbwsL+GnCoCPvjdxREHywKldMjV3xkRicBnX7qhLd
HxtOYHgTON8s300t+2VALsGa4hBIV9LoY+DVXNJq1zmfcz0RU2QkRDYoxMR48/ioexXZw7dAlL6J
z16sMjZ3GUz4I2TvKMPFhR3wwIiE2vp2wbW8h6D7f5yd2W7jSJaGn4gA1yB5a4naJVu25e2GSDtt
7vvOp5+PHmDGVhoWuoEqVKJR1RSXiDjnP/+i0BLBPzCDldeAhNYnYT7LPfteG8xTlis44lA0qEPx
QxmJDePZfyQFlhmJuPHj6w6+TBBEx1F6bmHu6g8tSmLfPdk0FH2nXFmicVIoJ5MyvwG7Q64lESbZ
kP5dckRNxj1Zmqyn5SKhW8DsZYB1P2YBbekhAceKhRPAIXys+XM+XPcIQ1UyN3g6fXQXBGygFFhj
flcIf55xBrr648SOxKNnCLOFTuAS+44EEukBxBmZgclvtEXh3oQPcHKw+1Bnrm9BvCPmkYUZJ1sN
ZaYKkBMi42vsax6A3xzs8A8fbE9H71dYlHBMV+GhdO8gFxtiboqtz4aTk5yJkAW5oJcyA5WBAN+0
4t6ijUjqt1HqFtPrVonp8OuPwd3bbUqdp6FXRuc2vKSussnLcWtF5Y0GT9QwshNMEXn8kKipCY8q
1LUluzBtH1LQ2DyzYAeV8Dw+MmyeOnncjBWUqpEQFobp1UR7ZlxbGif+rWVZYalKvzQWU2fH0L6j
rB7uyvwW+2yk3e9N8YkvlSC+MJTbifIbUSvoWj2XcjZx/HDLhu49mGSYqzC3n2SKYd+QnCKxaZxa
rFCso65iH67Ye29izUnWrUj3JZ/XgLDKz9+lMNzV9h2cvK3G0Rb3AkYD58j4NMjPtd9AKWeAoRBi
ChMuZBtO8nTWdrg14fxT4pvpxmJRYYMdQd6pLI5UZldkQuSpt8a4HMLUu9VjL5BIzlCvLG9r81XE
rQt/mmozKq4E/o4W/23fr0vdm5fYoChlOdfbEuUp2Hc4In1tgFrruepBEzB8TpLxxvTi92wI1nI+
zFw33XSm5QhzOMoCjyfXglXWkAJj8zdGGLAY09BCRpOBUXXMM/QcR9uGVplOP0/eQhwcYmVRiJYB
PbdVtujZoHSb5RoWxb1hP9vayuTGa0qozsI+HO8dkzNCxSJgfDJVKm0TvTFAv1Xc562JGZuLBszb
dDVfPgNgIwEbBLjv/bkKlD2OAdPMCuPRj4kcbgyQsxNMrJUbGDCHpt9AXtL/1sYGIt8V2dnXiupi
RAczjOYoHHD8sVrOe7M+6Gk+lwIYbbiWK39z/4XxoB7sE5SjvQklS9K2Vhvv297djkHspEXKdBZj
zJye81XpdtrEoW0f2VccFerLkKDQo2LlzS88qVpUsPgxcNxKUOODcSkZ8rKvHkJWxzg0jia/pMib
YIzPmjh2FDqg3B5Whfg76A94XNxhtpUFwVoUgJhyeutX/k0/jYv9euJgm/hzIg6U5nIakV5yh5HM
LpeeSjxdcSCHJh1O9KlDRr8Tp/uUnx9W29JkZSbVQsvZlTzJ3/hw+u0hXRkguB1Fp2/VkP34caUH
erWekKVMs/BzwNxqZOeWwCWHhJ2hANF0hqhcQKMZopeupVarBtxNLad7UuLhCvulqynRGXt1Gnt0
44Rquo/kj8396cnR/la4PbnVSyyFKzhPKHhEDuXeZ7Xw6U6wgxwbm5busgLpVdQ/Y/teK/mryWC7
iNW9pydzJTeuR3mTq/1xYsyqVrmjYjSHa7ejUodiD+n21WoIBvBIcB8TaKkvdoQcUDrmWbIsB9Pp
smDtpi/uOI/EUqsiHEwoPriGavtHN8wdISlLLciWCrCtRuEgRds63eKLzxAFNny48+N279U7AfZq
lfa1VpxCFaNH2FULz0VEMRfDnF2nDYuXPLrBLm8tYQ4icIuCxRnNEg9LarjSRWQiTST4JTFWCu7I
chstGzrSrFABuXUxm8zYu44WFhkYJ6g+duuudz9Eg0QWe4i+wCPK79ZVZE+Orus4M3d9ik2vJa9H
IJk0iTBHYRkZxb5xjUPjqrQh/A20SVAJEr9KWdrUQbjXm8a8KpeSos4gvQiCdbTOf/GeExiyRLgy
N43aWwOrQLfN7tQodobBX/u8EqGAwsJVZYySHGMzeckaRMFFSdcOoS0LN7rhNldyQRBA4IIYVA9y
3+wKsfbjZCMX+iKl+nPRPXnmSTTobVDUdqfe47yIVLDcbCnHJ6M0jiPRAnLY4kwsYxIar7osWqvx
eJtATvTVbTVxKDizIuyYcno7C1hl4k+N7b4rh90AsiaPi7pxX3HXWmV407RhaF55GqWOhRUdx6fT
j4gYI4n6rMWsQ34J026mlP59gUQpr+tltrbIOPJOk595ghyG9gPz26XBISDx1KIooaZ7lfvUyexo
7ROcxP81Bho9Qw97WNe3abGt9N5xuXoXH6uEouRBjR1c0Acg6L4/Vep7hS5bFPGGRyBB4sRxttnX
9RGGps/6SsLgT8fA3Fpm+gg62yXo3Mrw2fegz1vK1vCjBz3l05d8j8l1g25VhVjUhu48HUBxIlrK
VKsOen8XYNg8BvlawthAIyN+nmPP7nZoK+jti+RRa1/0DnwJv5eez8G4r1Ekakb0YFr5h11Aah0A
7MLekTnGTO3aaALaVpIsMt1eGxKSX8uXvLkRTzY88DcgBQJSFwHy+nCe2JMUSuUFBR3OqlZ7Grrh
3hPgBKJr2QbDeqcMgqSl9pTX4a2ojCeqUsy/2cwNNd2Ho//mpapPA/1SUA6PaONpvkfo14wJKvcm
C1Wc8fFYzF/9fl+qzV2cKZ+lgiQScLToafSjBSqWg1dokEfReUTjLsirp9iDf5DbToJmX9uREbHw
7INm2BuzW0HeGzAEoFtw8BJFm+V/tNmL1wdvoKTrAUlkbsjXeiHvCc7InmTBLEL2tkyhUK18NJmJ
HKhGpF04lrtlhLOMm3sLGrnRMMNtg23nGqBxMiJwD/HxaDs9k98VGVgPWBX57whhRsO9IpoLtIxh
JEK8uscjDF4GvqMiXzKVFtg42K7r+OZDFj4VscBQEyLFePWHOWanowuOIrb07KpiG2nHY8d3KAO/
G0b8GhvjccLPBrVbambv9Gk78wtvCdVmiRwKdnXxGHEYBsW46kppR2+EuszDOR8kivWd0FBNjBWv
PcSlu+AbwcDPGvAsk907084+YsrHLMPxgvpCx+i+cI8NQVcI8S1+ugEngtGOTks1oDbuKL3LOCcR
bLwRAZNLIlN8/yHPwpu8706SccgSHHdiD0prj4UIFw7GfmYSGFzlnCU8xWSrQB3JlJce1l/I4IUz
7arIKkcBPjBy/10Z6nWBg0E7PDYDxZxLgoY5UJAZ0n4S7kiYRsPKxMPtIfHEQhdkeqACKuAJ2ZWT
KNIpQpXmFngU1HrqeEFN2L37OA6HiKZVh30i2B8ZWkNGWfByKmWluo/FwM2G6gLMaj6U+oE3hydV
OKzc8FSUR0/8cRWHVm1u9jQQ6oMc+Us/UlHSDUdDA1QFnC2mHYnEYKXV5r2OKQNmIGll30ac9jke
AUmXL2UNCxKN/u7OjcaVKuU32Joc/bF69Xx7HlaVIyrhCOtvO5hXEH3mLWkhePBPrMeolXGOyh1M
3Vu92mb1xjafFL2a+1E175DAWoa6taNhQR8JTBXOcz4cBMWZRl/IN1jgilNa7bwbnT0QR7CZqow+
zhdxaNPLWNc95FgbKWAa+05i22uPhk3m8eWKee1ZneOitReoZz0Xes9eU6gOZwL5oFXfhLgfoeQN
WalwyyGL9jVhuU89o1bztUIfabZPioBYzxjD6t4CeHCjfgzN/Kpzl6mKbJVqHog4xWKmRQP4FLF8
ShdTTGQ9hnpnZ2TVDu92fBtE0dxvj/zvoBpOlzdQGsA8qU+mCn5yHhTwG4wO6UcIFOfm9BlYBAlt
xWAzkV+MZhJe0sDhl9MbzyJFsFnVSwniioF6TkXt0Le3gBUJAo0I4KyI+12dUTMDFBnDUQCE65Rg
5UtPEx7FBb4JtPuE2xnNMO8beptWY+z/N/SetPQOhAjeSp+Nu2F8NjWoKeqsiQB4W5BC5B6GzY4J
7JmSYGdmy4DRhwf00vv9GqwnLVcjWTG9OmnYDpN8RMvnScQETtnnPkiAP2tLTOBaGO6LEiCFMltS
+tdMx2Egvf6dCAiDBxrauabnK03tjDMpu6CH6sQxsot5rr6nyeCIPAC9fx0Q4+FxwEsZKOBDxV6k
THj0IV+YSFZAmGp65ioHmaB0gcYLiV3lFOzutIzvUId0FrwE+h7P15lEDzhQasYhHhAWpi3kbIu5
GhyS8COHHtWZ7Z0SFAsJpaFKHI4PFg1pC3YEjpjybTTsCSLnFENECRk/B5h0oUQYC7Ot7vTcvPOg
4fhdcpMb5TJybMjeqCMgBp1AwwdQ0sIYOV82pXnIQryZYLgMgDgJjqVxmDl0ULNQhwgjBwsPGS+2
nDpU7AgGXnrSdWUeumLdxlv8AWsLoDZcxXi7Se8h/53efFjqvNRAQKPTXZQUBzJrnAHOMoxKZ0hh
uhB4FafvOWNDgnSoaOzqVtC3TTTnCy/z0rs8o5I3bcvO243JoRA4AO6JgktIIrC3uYGMgmZ74RU4
Yzq+gufbLpUuqF7Pg/A+ic+qYptAY1BKFfmMfdmGwNhKqMc7kRwgkwAaA5gxTM+vmwOx0IzWplRT
hV1iWZoI9q6a+zhZoWxgnhK7N1AQO2WW7iWS5ehSt/3z74/nZ9KrCitXEBOr6edZEmonWP9RIB9Z
nyB00WP9Fu7KtdiY18rcfc4fS3oHIL4N+5+MB/mjeq/+pVNkMerOuAHynQd3DGh9GvV58Zp8VBDA
rMXvv1L5kcT8f7/yn+AFGcdXV+9rYy9kIqwFKgoXFw9kxNUfVVvUxnsu7zTwray2bq0BYtuE/qfH
HnF66ecbFTnVhV/042f15RedCRDH3kuhAodEQXBOqEttgXEG/mgROAxCismWHgBiE5/MC9/zTypq
iyxf1SDZ2xTmGUlZNsbCTJUxPUjAEsX4IiVTuCm9Zjb1CvlMXCKQ/xi29PWK05P4wtkdajsJGIqE
u6JGFggVZXRaOmxJJpQXCRbpqnWJb9nMlG40JjJ5mCxd8aB2scMbqJk46WMIdHiB1/6jC+zXn3W2
R9eSkfN0ZHXfl4xn/JOpftCjzHPI1MbItJV+A299D6/GWprMZO7Cdv37NzDtHF9PCRazQrambn8G
2Vvn/pgDSGxWNyLcUcfq/R6xbe/x18fvVzHO3/jnZUxVE9wMc3lxplBRU70MVNMKADLwEUtvY+hI
dbXJhP630ICIPWxgOui5oBfjoC4ymikfWkNVwEjE9qgKASzTdYIqmzm9ZM+hIJgoJOWIkrfGtgBK
mvc2NMMsyfeizSm7H2PrPqtekLXORpy6Vcb4Fk4vtB0UWopFud/OclY62EnKgE6NzW3J6caJh0vt
IoKPoLMaJpnDCLvWhKVMh+/bN/GgrGKF9h/VVpXsifFxfn9W59vE/z4qw7TR2+qq/bkZf/lUvaEj
uAkSwY6P0mQDHUqHGF58uWbJpRCeH9+KbVvkyEIwMM5fPo4QlYtgINqZ9aYODnoxs/ITq2Ao9q40
J8fjP74zVVZkhTxzTRXiU+ny5c60MDRwXpfC3aT1VCiv4VxnmwwFicdo+MK1fviwVZnMEZP1Y2u2
eba0vKZym7rs/J2RHxnepiom5oZ0pbUfpazdJv5dZd6M0R9Y6xCg5rK2dNFOwvtJkk3dLks6eatW
lugyM7q70FZXNVq4cBhXulZimake6sBg0E41gVCufrCgjIU30zCCFEiQ7RsXM2eNTQPFDPGtwxp/
KCLbQl1eBOI9RWY9loDE/rIMrDmyGR26d6ndD0DjHhbGBUyiLJVv2Qk1rd6WNhoUKVuV8a2Pridl
JocnwlyOmxsXEzzDeDZ7+9g3CgkU46YRxa2ZLYwRYA1j2SjZ2O6EgzOjc9sLiSH/iIL4XFXZ4hDR
FEtTNe1sZbdN6vdRM0Q7RtxaywphOkvwgPeuGUfP3Vd2s9RQGiTNhS3Fmg6JrzuXTH6eZRp8urIp
a7o+fdxfvqbQgsuia2G+b4Zh0XzEEfZ4zEKY2ph6ebQzCnImQKXA5TSDoaiJVSN7jEzNVynNyPx7
l/161QmsxnxAvQAGM9THGFuXMbNuQxpYPX3XhI794XBLvs2GAnhR7uwYZ1FsYyFDGwEOjtGrYk57
1H0DK7UQ1VI2Q8cm6LHvzbXhurgVVt4fA6opEwCGTkm8LQ11kzHPdpWncWjvpGB8tFXjPeyojdxV
QZy8INPA1c1tIpg/pIzzB+PaTTCDHccdzLd1LYaFDdGgjdRN3mvPQV7eQ6FwKrdDsYnnEYGouTIf
dBeJSbiMCSpYaAB/KmKOh9/X2Y+pRF9ew3ksqxHafQE8r++xgcWuF3ooMETNOcZoNd62qGhtsa9Q
7UF7rewlQDvDXxr3seUnI47FUSC6//03/SjU+/qbzuuLPPDtrCiMvTnkRH3SbY6bboSko21ce5NH
b4n1lz7296v+qAuybVuYAqWaLrSzq9pK4wloBGIvJhilWzfRk+HHc1lU5IHqy1Fgid0wgiABPmQE
SIRg6xT6UdNrPLXh/PlPjbRUswoB5I4YkUIWM61G9DHQdw8nPbluW3VOtNxaVV9rKtQABEiMd7p3
6vDStNNdQ5bHpDLij7JBe6suKtpSzb0bAYRb96NrLoVY/vT2KWQ1RVEVWdVk/SxMTFSJ3jR2au4V
lcza7hrZ7yHFCzgo9ZmE+olGSmXvwXBpH0tPKn2Ca354FnNthlIQLByvKWZaQSM8yMD7yoUT56cC
69vvO6twzUHtGz1Bshnap0Qr78pumQ2bjoFmp+JIwqgYrQX7Kb7PxjrQEUxfKj1/iCX79gvOvgrD
bLXBMLX4YGvvvXgp4tsWUBYCKcpF68Ke+FOLYbDf2GyJts7uJ77viSgckLToY3xwKWm60Zpz8lU5
WTrUETg09NjzeUgP4PZJynEaMRkMUpQGCX8G7cfc+snt74tCPS8x2KW//aKz4yHJ+jyPu8i8KXAo
LF+BrP14Z3BADCuZqnZdo/y3jlr3RoJeF16ZM0AD/RpTK+al4k0aQWqWjK5JFyhhoy2xGoEt31xw
YjGnBvbsLOFUIkleCM1UxLmlDYBbWXtBVx3pHkdv6eXbcUofXSTFovCJ/lnYhUNssWrP0hru8VKF
PMDpC1ywAMbXCf2V2PccrI71h4SfyiCtc8rn1FqhDBIMleV5kS+gPBLUiXG0/2FBC5EIcF0VwVyH
xSXN/WFugKepi4nffSdBRCReUJpKPx/DhnoBFSvMlhGPAqugYpb9haRZ9nipzDl02GY8fTXoaxx7
PWnrqacASNrbAGT+/j5/arV5UpYtVJIj7X/KKtNW89weeVL+Gg4EBfLK2pNRu0tuSwYQi/w+/UsA
VXgF0rY0D+qNvjacdoN0cPxg2rkLbso/9pTNh6MpDQ4zmwuv0pjW0/mrVBXVlEkIF5p+3mlogynF
suirI3b6pBtqHqwSKHuOB32tnXWuU+MlHS2gmbX8ocKSmu7a6SD04DqHxRtzViAx+HwzGfWFNA+v
5RvoKJK7i5RF1a4nNYOdORGe0BCdzFXDfY64f20oP5ASL7EXZTpPTLVlLziip4u3C0wjGbMgDfn9
bUzL+fxeqaQnpS+dAmX19+VOGq3FFMdOdlTTbkQaElOM+MUgxfO/uI6tW9R4NIv2eY0HCbk3NInr
wDWGnsk0jc/S7o6/X+WfUnLaK7gPBXWQYcnic3f7UtFpmp2rNlSRHfYyXGbii4bRMZRuyCFlluu5
zzVUx98vqk59wNkzFDLdliEoIwk5P9sym1JBVmrE6S1JxyYnVk4QBmH3mExdZ48Taw7YENrVMwFC
ibUOyDnO7yHhY7syaICiy7ibAC+gZ9zdYKL+/ut+eiRCtgxd1yz+aSvT1/7lkZjl2KW65aPgxCCk
3mTUMlmFb9bSaBa6dC2r2ZwuypMvADQ/VVCCkloYpjwVUp/n6pfrSkEV9rgLBLu+Xk5mP2EJy3Wc
ecGRjq1EVzMN1dNL+dOfJdLXl0FzaAuhU8+bmgmWd3ZcUyYZep7Gn7crF8ZGjKcm+5h8serCfBWM
TQ2vWeIcvwzD8hFzHIOMuwDTGd1+szFyiwbhWHDfEgMT53ed1BEb09xaZ6Xq+3Jyk5ylbxkooF9p
ywh78amxiuPu5vfX9m8Lz22Y9LksQB1q3Nlbs6Igcj3UV7u8WXICZ5Ej7BMdNWf+7xc63wCm58Xi
VyZERVZ08+zjzSrRan6lBLuIMQb5Dp29AUS/irr3//Q6oDYTMCHLxrT1n280oSTLuYaxUA5AF6Z4
kS0pqqDvXUgF/ud7p4pk49ZV9jP+pIkzi41Ehx4phJHd1wt1oy3EbLwiSOdpdMKrC7uNen7mf15K
WLIMvG1q1md/+eUTd22a9UjOvYPCgTSUyjLLQ6S56SKx3TdRg8NmHy2TLpRwZWuuI0kiVsxctCD8
wSk29lGFATEViYfTXf1kxQNaPbzvGvnCHnBeQJ7/zuk+vvzOVg2G0JJ1rGPGFw4oomJgTjDgyIoN
avPf3/NPz58HbwmDBUgjI599uWqtx0qFKdJOGUO0PIswflHapYk7so9srJuYsfg7eI+eF17acs4r
Re6TN04NNi0aHRT/+312lRq59ZhFEzokclIQwGV796SJavFpMjKOdy1pF6DgXpuseuwZFQ0N+sEk
LbOKBsfAxqnFgF/3rAvH36eD7/dtSVUVkmMZfyiU1+r5MmOKZUeGO9yP19qVdv1kXr0slKv1Gtui
ZbBsr9xFvH0M1o+758Nsdnf39xgusSRzov/8SzDxKbQ/IS37H/wsznC3CJjN7WC9TAuRIx/Cz4R6
8lIQIl34Fs79i3gh3y53dtetEGZgVWOyg+ngacfRXcCgjMnl1R5kdda/q5e6SeXf7Ywrsm/ammzg
LHkOECJdUrIGF6idz5ZOohOf+ehg/UdzJiFCPOHhO9c7LBB7aKIpn0fbzWs4PFqdkTyhkbpxsTz4
6SFY0PV02wBHNM4bXE3tOmRw+XD/8PA0LrKra977rT1bOt38cJCvZqtL29K/z4A2GjhWp8wywBHO
dkBfzQ2MDLyQ1BlIgRpQtYca9Dg5XIxIEHskx5r/B33DzEYEpJIcqT3kCcqy6pR1x7jBi7CVN8MU
2wKGfoBQMwfatvvMGZD3oqe/sDjO6ydOBWBWzVAM2QStPkc95DJJbVQJwNXVkf6SWGe7evn9S/wH
Zfg8eUzDoDBkUGGcV0G9V0aSVUTRblTLq0ocEeszTT6Ow4BPMViXxeiOCixCRqtLWzD+yHsRUF/A
RQdyBrz0xMmL9Q6UZOXCjvnvUa8xdtQsDek2LdH569L5BKWm5GTEw7NAfRfuP9/KdeteAFrtf88B
rsSiYGCmTXvA2XIsu9Csk74RB/bHqitWQ7YcvI+AYn+yyqyxeMx7nC0GXJ6ZFU3OmlobOpGiERBr
3jNZwpkwD+axj4mKBVTqgkEw5KxG9GZ4chFeMJklSnjQdSYZBaLeRTinqbCJRhLtNSrNAJ/HqiZ0
Js3hIzoSPEsJOVLbpwvLGmZ2YJEDe6OJW2tihWP+VgTpKmzDbSAe+/heUazDZPWKZ62NVWg+vHOQ
Kd2D23UwsTOnLyqSDgdSEmCldObkqiC7tOD7ukKBTwITTIPxGjsUp6BqExq9OfEX8EjMFszLKBdF
WCPkgV6vJjllIHEA9d7X7Cc1StcteT15Sb5jkjHjxIJPjEdL2bQRoVZwnAKM4Tz1aJoccrhHRHTW
cq3OUkgcF/scdapivx8nmoK1LAgNgIOmGtOS+nKiV9j0pL2WiwOGmn61l0v75rq1EWjmkFPhW2WH
xoKu7tjjn5Z8WqU/mdH7TKkJa0HomQTxmqFkJy6ssn+wsmmV8XPU6ZTjr/PBk2ikGsOeNNpVbPKG
Tsuq7Bt9aQb7stvH6kej7dMmmUvoNEOeeJOFq9/X+Q9bn0LhZ9DwaLTwn0PEL89F5K7o+PJhFaiY
9OhzZqI1doCES/x+nc/94uwFfJtZnO2xZi2q1Gr1ZCcju8abtC33UoNmfNY/MhcKzAXSgTHHc+PC
Df6wWXCI2GztnG8685LvL17XZVxBhAh28LRUtKKjeqIxUKrTxU7qh81CxbyD4bENB0iWz4qpKB1t
s5K0z44dtr5Oxtmddd/6+4styE/3hOyKE9IStkqv+P2eMJVUxKBpn50i1tgDlyLMNagg4FyCO9Sp
+jx/bwopn3wbwAQ8wu/XalqkdppPr46L85SiPq6YAVcFlgYmIoLlxHprUSSTHoATvBNC50jxvh+W
CZzf6ogMAy8TiZV9iZ/z49M2+W51WjB8a6Zn9OXDNZK+joqWZ2DY9gzb14neTIpiQ7kMpbPT1//F
98sygYtjyzz789lmFQdupqZQ6V2gSH8zBdHnxSYE+rcw4hfvpXVDBjzKTw+j5gvXnr7R83cA1qTp
GuSNaRP7fq9N0GuFkWKDqyNTlRwdp9AOL4kj2LaOY3eVLFoilwD8MDC5StQLRelPXxuu46pi8LRN
+7OC/PKkW02ib8N9Ygd5gK8tiCdb0oLlexGM+uk+v17p7J2mrRwmtQUYxXGLQBdPwwB0MN7o6r6A
Ia/If2APQBfBGlCOLlkt/gObsxczUuUz5zlTYJ0D+Z7ex6VeJMQc6Q6xAqYJl2p0GSBS8cDDHQsK
YHPewHs3cNPXD7D6Ik59ywOlipU9rizawuhLRHWHyYGlQ+3HjMPydhLBUW38QKiyljVOU3QXvo8f
X9CXH3722OR6dD3ZlRGUQtOEaONvaNEYfFuX5r/6D6fot0d0tolHuuuljRwGu8m2AHDyOODGbCJ+
hmG7tKKV2wQrUft8pe3t4OR9esBV41B2yTwAvCfuo0/yJcpvwOJZIA0zC5X68KwnOHujqZl85l0l
3DOab0Q9nwqBHGQ/kU46tktm7B8jFMqjQP2dnhRRHarRPkyyFO9i+/nT7sKxDDeHKnvCYL+vuMFX
jLGUp2+eoBz2O9izLHNoOkp/RKDxX6zvr1c7QwD8qJGJ/pBDsN6leopNdBDsK0G30gZIkjPJbIm6
XGYQvftocu/Z/n79f7iGn1++agMBqpyUUMS+360SdIlaWpyRAQ5iGOE5Qdzgl9dvpHCY+XjhdTR9
SQCDm4yDFjuKRsXA5MbGo92+h4At1a+Z9Y6cpsQmwYTx0fragkxBx2IGZoKf+uT82ZSrorjUCv30
onS2JU0W1OeamLaUL5uTVGlEm7hquMsZK7g7lxXXhQ57hA6l+iIoPx2s5xvx16udbcR1kKHTDdxk
R3dIaQ8Y0E/RFPImYQ004iX3ggtrW/x7/hqWzSthW6Lf4wT4foNJGw52JYxoF+lHOHuheUSPZuA1
j+f6QslogNqFQvB3t4xYQlm00nCIxWdUD12mnsxaVRPFcLBNObHzm9BHtqafJJ3RMH08jYU5qamw
3/bpEY5NwV+IlvGXK/N3YzOmFqpE/Btwa2QcDuur6paiEUiRGIN1JxnlDbxwBVa760erqvuwiXDI
owd4MCkanB6BTdAc5eA19aGH/MkMmPZ6eI3/e5xeCopRrX+Bg+lZweBiokENpp+9HllFFKAraYxZ
rsyw39gVWn9KghrzVXsR6aQbdtJxejbBOw32vNNJ8VKKNX4omxRJor+yqm5VDTq+ymKHKK5lAGiq
0lpBDt9b1TL2bkXxEIwnk0cARocr/6BKhOW4kPKJt/MIFgevyQTaIQs5kfxR1pgMCgnvFxZGjfcD
2NmAZU4UH2MFmSqqgySS/kY4YKketvTWTRc+EFDrXbVw7kP1zzRFLslx0pFe6rSPk899rdRbpUGF
+6EGbxDqcQAP9v74nuYBeq9sZhbGuhPPHZEGFekEQbodSC5rVTj9yMFHuvNsOsFwDZr+7VF+1D1p
QUYTigXcobB1q71lgLl/glJcYwgURuoyR+EzNZJjKju1pePMRg8cb8r6CMkEw81jN1zriPySg9Dp
VUy8FG8VUofp5JLxrWveLA9BfLvx0g/FpNKH6IZfcAuywtRJUU+c7VRVFh+jpROPF/5JKW9Gg/lr
MQvQ7YcV6n+xSlGvsKr52qXUWOdh6kRkFxGWdBM3K9HYyykEpWFWJIHUYjFukTAyPbqYxygw4E40
Ex+RZQMukYVb/Muu6h5ffg7oAjKCRNsz8J4b154p2GM2FmL+RkM0hoN+bssYHHlLG0f3SZQ2ESSn
77tq0O8l8Yr+sGrN/aAyiC051yI5ui6RiCkhzbMikCrUb1JKRrNU4KHk6bu6UKmgkxtd8w6tgaQt
JJsbkRBuIET2xm3jqGQwAQTWDGfaXCOUyEINJJxQjY4lybB+3q0CWnKoo7EJ90BBcv4ZX/2n8Wwy
tcSqRjSR2cGTN6lbrX7TeQNd5fhaDsHquUu9fWZhO9CL5VAnK1R5UPlx0Jw6TbdAn4Sv3yrBEFTH
aWyKQAGHn9c0G6lVUPIQ2QUGpmAiMnE6iL3J6eZa5UXDxwO/wrUAHaSJlvCFaUWyKXOyHT28r9iS
Nrq0MdWNrW74s9dsJLYudvj1ZII/NO2shKLt9R+wt3EZPdkKVvk1PhHuymBukMMYLBX8kwgR95/R
2Rf11u2h+LQkXyQtaii+IM360Js/rXQ0ZMnJzPrCtEmZtpLvJwETOlWQx0PByD/Otpra6EKvHups
KlUjzPnwo6mvsnw5xesk7gdEZps0TIscMBwAoSCkdNY3cvfw+8n973lkQFPTJtIq7CfQwO+HA9kJ
bthpXnxXBthJXbmsggUGwSNxnHq+/P1aP8wpuBiTYiIWsD43Pk+qL0etUjaDHfh+fKe9NfaMk+W2
I50Tu1iMca/EYXz+/Xr/TIkV5l7U47psWJpNYs/Z0d54vcVsShuP7Y1BGoPT4INzJeAFU+9dGYv0
mpx3Ib0JvCFiB2PnfpXcSfPm0X+3gxsMCZkmXeiElH+rje8/6eytd1WLq4GIUlIz2QYrsn9hhHKa
THvgiJeIxcJgb6cRDeeN7mPxsfdZDblULyJs7zhDQR0G053//qh+AFf4XRMUylTNUGEnfP8OyKyy
miEN/LvxKfjoEUpCqkLNHc/x0DqgOWrqq/jp92v+9OnxWkBViCs0+SC+X5LTNAk8NKaHJCG/Y6aK
hWwwFnaS8ihg3lzEj+zpdf//ihOG0Gy+BeYBjObBpe2ze9Tw6INhpxn3KDitJZZ4/t++W8R3QC3J
Q5lfKeW8+RC32AtnrP51JK/Vj9y90sgLWRQP5bN/B92JEwVxNzG4j9q8Rn+9Ngn32HqMk1bTFs98
Z+2t+kW7Q+LbNjP8U82rdDs+EntfXlNRrkbSQ/ggMc45cUAMD+TWuCtvYxyJF9to5GyvsKrfUbC3
K3yJMRiZI5P3ACRwTHltmqv8jz6vXtCAPtrjHnmz+9og2r0vSLkhCTpEDk0cr3zLEpt58+befUt4
de/hpoDJiivc/5D2ZtupI0vX9hUxBhIIodNULwGiEe0JA2wMAgSiE4ir/5702v8oW/ZvDt5ie7tq
Nc4+MjJixpwbe5huTGSYA1Cu0KUm4jkCIl/1oHtr3zwwuNOKs3YUcxedxsrwNFWXNZPIbqsxfZhI
0S/SDUZJABpsI8HWP8DuYT7cKlWVThEqPrRgN7MI9wsVYWUg1zPgzIbIJ8zntQUFGGq5NgrR5ml0
MyFm6EMAyRNdaA93i/o7hofygfgSwmYJdd1yP2w6N5XGKHI8w08KEpxasvjvfdhsfH+UsjHqZIqa
xC/J4Bg6dvD7TjzA0UKu6lyJa4OKl7Xu9qZ7HCmT7YSC7dyBk9KBYnve1qNmm8Nqk0I3PcyD1zRz
52plVoAA7QIFmDBxjC70jsPN8Dk14vVSiWCpfDMGR5mrRra1OSMGNm/vFuv+ccG1WBk0gnnv2Knb
OxjWrIsDG4wLoC6dVCOC8b3cVxw9IoNlNqxHgOQRtCs+1eytvT8P7m1o66ELcvNQ6VXac/9mU73a
ube30Xy6DqAaMCc9RFaHlNHB+bJSurVu4apu3S16uQUZl5NF242Y+4oABGdBwO6SBurk4cVMvId/
DNZBowsLlmkIYNb9u113obJwU+/YQ7nGu0ZHlzLQy/DUS2broDndOudxtkyGu+EN4kpqD0eKMw+a
7tan8rtz9xpIZzftwsWfCyutSlxpPahKG9+Dg3/1E2/ebfoP7zB4WkmQkKAFf2oDjkaNqnvq5AwT
0ulo3SnsJ4cO5pUQJ86vLnSHbRw8wqRd6eh9vU8SxMltvX31HsuaR/zHoyrSO1vrDvTnTkYxtdBC
ZWyYehs6DX9uQRXQToZP99SCvKTzsOT6p54eFsPU1vo7t97VTbgl3LqPdy3mLkQc/toGme/MW2c6
0whIaDXddQj0aKh2L5MU+mjWLOkn/WKUde9kbqILeYEO3GFe6mlhOiPOEUClaW0HG2fdrnUS/+Zc
w02U+UiBBg23MtlO8+gGyyRlxJvB3Nf7hzGcQ9dwiVi4+fDmPqI63sFL/KrTDMe5Z+Dv821u3du6
B72Wl9hzX+sgWh6AAjDr9qWdDbb0UPd2Huw92+gcstF2M8Osdx8mvqO5cY7tCzyIiphb7tVLOruO
7qjmxd6ys9Ze3sU20WdAaw46A0gMhHO3bldsWAPc0/DkHodayMwo3s5OgtSsW3hXfuad3p5edQqY
xmRnOlePctLRNUzcuwP/nnkyEUmG3QfIyMM/mQafp6v6pzap0qQHAqh1HVOvYx8c8JIOw6YesNK5
hkanOT2P87DCCmmoVDf9TXRyt85j3PQb3QyKSSjkBFlU+0bZ+qDW1VtYleG8k0R7u2Zf2xzWqNY9
2tRyuFQPtLVh1tsHx+geXrxK6+gBkTSbTsUdgMR3Cw8GdP/oK2a9BbmyTflsaFgnJLAP/KiNzV90
dljEbJgOsvbOgciANlw1PLdJmbW3dsOr2YWvIvIk5h2jm7k1s/CLcN7fuvcQjHif2LddeLvBwd0G
EEj4FUSn8UsHhV8JGk4KClXwyrFhMRMHU/WqraZXW8CsgKFOrATWgYOthog6Ti9+YwLrsos0t3t8
B954yoUxu02L6W64iZoVYfTXw8qo0t4sigkBP4CBkT5btwrFyu3DqPmmfOz8E6YotxXz6BQD6Pk+
tiFKeRovcUl8uXPqV4gVPpDWts7BuYdN3/fqYTWEDNc5v9W6u8HFR20veLT3wXAB95qPkJBQnWZk
uLDZtKvedTq3YRU1r/z6AJlvMTXajUhxkaOyb+H7Jbh4KHNZa+dg8mbobO37GFJ1GLqsjat0L+NK
9+7no7t/xDk5CAlQrbh7rggbmW/n5Nxa8Ib3UeEMM3ePMyEO7cIjLuVX3KODYmuothWkuNr71tm5
eOQ3oRCzqXv3ybz4aXzxobQI4AkeJhHVfbHeSpa1gdpDJOEYagM6AWmU82inNHDzTrbqImgLPSOo
/g6M2i29pfmKXF274u0nNX/rPtssnbiZOtrlkzuU6kDZxKmbOJAMcQ2e7Ae3zME/+xf3It5BaVpb
F3Z/mw3qJUu1Y/j7djU8tPfmpg0naLDnAqiIus2VPt4Mb2HhPpwNZvbQUnvPN+DQ8/ZojqfQuCHA
DUWoewqf73/fmp/vk2/eVL3Oc0EncFavAbH4fN98ceZznFe1dm7M4yo3CqyDWrRpUd5t5tbpA1Is
+Dfcg2tY60j3T97NvAepaIyuT+tOJQz7YI3+OrRxNsjEJEd1FL4IzAuxYHfT4eASr7Shg0PIw9qv
0aqyb1DEUkbdZeLOi2xRPVvs7sGmfQb+5TVtDivkJcfnshJvXwTQSgmsT/dAV4C2yriQDo6tFMo9
6hs1rVwP85i0qpBmCORwezNZextHcaFKYGsffWlB0whxoxDaeu/vuS69Gn72oBTehYhn/SgyegDJ
HQYTI4r2UW154sLeiw71JSDtDB8ZZc3/u+XP5FxplXWwXUTKoLYAK1JyjSC2ut2LlJavXHS5xfi5
xnBKMN1rV1BM7nFmBYs5gl1M2lsXZbwXj6bvD4V/o6cDNd4nrEGtUQpgVo6ZrsDFZMQa8gZi+651
9F717eS8imJ/z4L8bKc01j36U3NVuRmxEV0jrublc2Xcxd8TWsLo/myk9OCGfflpVK53I8YnVEf1
FcCotduE+IUahsV2+KI1+Zz8sXxfpq70xjre10amzxlSsbqgaU7GESfg0Wn49S75geuMEiSVSONL
TNj3OOq/UVJaCBxB+tTA37571M312tDzxsmI6+3Dux5WFpXZtn+w6339BcBGDqA8wFqtqdfrqJuB
3ZV754sVqh1gnNoeDkbcaG/8u13pI9bi1F+kN+TC/9HIZ9T4SyM3vaZcnyCm4iI4DRsDlBy6f6+T
JrfwjxbqKlaGBwjBmNKuyPfFWTtvtkZ8nuCghZehEqXLva8v1dEpwM2fw6Bs7wfHVTLTlvz3sYvY
wvK0ak6z+BTgzyU4B6fohIE8Rg1vb1d6p/i6uIa7NuUdQWOyCW+DU7Tv6a3K4Pjx4K9vTuLafhVB
L4V4/rfwXwZS2nDX3fmuHIqNEe9C0gCUcBJ53ix377BWwU20o1ys+sI8l0IX/5oEffz5fNOVHxdR
Uz9B6aIVzfjaevrnaSPYW6C6LN3N+5Lr8kWq7Tdj1NCaapN1qpJWkSfuy15oPPT1IyOwFPMqc3fe
cQh7v5NY+vTvHVEqCvv/RvVfOyWjd+AVq5/u92acCiilcc53vYeXDM8heB7vBrE5dLKEMGvT4/jv
ll8NsGQFkdt46oc9Azz7aHV4REbF3iu8VzdLKf75b4CAuOvcKUSBSE9+n8hkftlITEAzhvSYV1ra
UURqrs42/px/cuqt+at98pup+Npg6Ywd8/p+W0m3zTgZJaMd75SHk7pr9xAqAs4xzs/VhYTdOzqv
HIhf1/Jry6VDsdsWiZGkDHXr77tXy+AViThSC8IcGxr9HfpP2xBtpxdlBp+JvbJRocYbKJFG5q9e
DmvU1Uelesx1PSYPYN7a867RN9i04E2sZ7ibQb3rJsHJrY3X/qIZHp1NuBE8Wnh3bNrz/rl98Qre
PnoX/8v9e499YoJ/dK1GpBEnEo+qjEdpnq6EG+dzPd74aoBuEF3ZWzBJiHFLM69ujvf7f2yxdJ7S
tVKfw0Sqx6p5xUvlPUvI4DqudhU7d2tdw7+Hr3ac3FB/DbK0w4+KmtXRZmnGhEtMnacO+i/+38P6
9H1+tKETziR0qzYIcn8/RU34OtX1/qLHuN0iDze8n9GLwDuD0N7c80zjcTuVyxzsnVO7aKf23JLW
hNJjl3iGicKhzftNUCUvdk4abURVILhu3c27GBYehVNEA4heWVez4tf8Q/se8m8WOgXexYaCWFSc
2isX6ZdwHM+K/8ZUOi7Pg5ZnmybwVzphPq05YZLVWBV5e239PXu176nxTxvUBKMBqwUYMFgnym7K
My3yXRUZ2JpTX6FmFpwW+/j2sZkYA5QCdz1o4OKUSDgSSq062kgfR4ilJulbJTh0SJoGV7cxvg6N
6bY37//dtRLc9H9dq1GyicMLE4ZR2q+Qome5CoNfPG9DN+oTJXQRpyBWBFaOKEo2KibTnGjG3Ly+
FQE6Mi/a/xEsBxqofmm/tHn3N/16aVC3EV8+ZPkvfsZlRAjIW3v7AU+1+rRok+jbTeDcpsLF2YZn
F0GRtSi8vzvS/GU3cMvKJA4PTfnt+w6/nqrGY7c5NWJrMpk5kRNFFzOKKFQX0Ukso0T4jr/y/Zgt
Lfq+667e+kLYdsfmJrHNjhl4Zs/jn2ArzKFmDin28KzegU1seVbIobdevIx/M27felyauuaNUpfa
MWvE8FG5T/8UGOPLkHLjJN6Ep5bRhu/b4M30iqil+cvN/a3dki2oZ6c6aqDHRjwJ2/zDTEUx0xPN
HIvIgWWF7Ul75sxSux3Fy4iZe4rIF0i0HMRBtKZ2p0O0IOApyZwFcsrMwLS7TKZrCztg2oLeXXi9
sPf3Cr+cr9J5Px4TY1d90O+bmU1lLKZ7qFq1ca317MwnW28TyvrJwX74otnfdjglALwsqTsGFyON
wxdPTqudtsnR2DdiZbDp5vF2cF7Cc9+b40UXY4KAL26gX41N/V9BkiwK/XwZfmkPzO+Zspe6FoeG
aLN1lw1zyRZumLM3DPDnIkw7/MNGHRbiY48Fvr061XLrla6LJmdJ4tg1vNiyS7BNodrdqE+N51KK
xEeD0I1qw+fhn721ew1vDvIhXYQJvKa/8dKoYR9tHoekfYbGi5urRO71z8BJ5w9QqFEFbSN385fp
gJ9iWytuRiM+ipku0NQww0T0KQ8yddMdd4aDj9GLBf/lUUphJ3XDChkfhUq57y3WNls9Od90FCRa
1VHqPT0qy1sI1LrnF65mqUpRjq3B/KKTVqtSe6mXqxSb+4q6a57zapyjxrt2bsNbv/kBsLJwi8JO
r46STiqjpOGt5y6hLeBFBIyBHeyBQgNqoWzYSl88YUvAy39dwtmuyyiOnO7SIaucdzjcm+YTSmPk
BUBoiPxNvUsOwMIAqyFqUDUWLvJniSQpzz3UrhvTJoktcGIUz+vD+gQ1UUQ76mCMHILqDyq6Bsn7
Jenv3pvevrduCshaHmjGLLczTNy8av+9fupPfwrWOQlihq+AOuMfsaizcdkkaz2PD7lA22W9gseJ
DH5BttyG9zFASyWsDzYRlcL1ATf1ZvQkRlwJ5kRAyScu1T7RiNWLTv08UXrDoORSh7RAoU6gtKnu
jZuSP5NzHp+tvX/wMz9vNYND3AyuPlqYFlhrq+YaroZalM73XffGe5EgPhb5757Ufpp/2RNewLgz
TSpjSy9T9ELU3X5DT9AvTeykn/YQLTko4jEoVhsCzzys0FMC484KrrRwG9XfH7iBw+okjfPOtZfN
FH5nI86rNKIuqboEhbshNYToQGZXuhdv+NLTk136bo7oMmRfDbUOp2C1jDq4pfvG/TBP8vhaM5EQ
bqL7hGbpADb/KmQjbE1uhIU2qry/CriAef+tabBucFBJRMDnpfTF/GSnJ6Lkp+aNSyd3spbMuh1x
aN9TMTm3bjYe8OdX5s/dM1/bd7jqPM1RyWM1zNTe8YHfud4/aU1xrUGw39OYXTNxd6bqZyFDMNAR
uwpydCRvq13dBr9nEpZAg0zqkskPymQm0NgWX5YWNAXYMWvRWQTD4YIYOMJX5s1C86yLCprWq07u
kLl7Ghol7WTd2axAse2unSZxdU2MRqMmSf0Kr2b5HQaNFzfHL29Ylop3OhDfZk3ydX43npXnw7gW
2SmPVdLhjbbSOkwJO62DtZ2sJFZcgBBYghJ5DF9GCjRpm0rbhDIVilUomad+oBwd2xuNq7atoGlY
n51zkW2g/zAvI4OVS82i3WRvj9Ffn9ZIKMyaEMc+oXNjj69hsxdkvDSSKGTQ7xQmS1wL1KKgUHso
GlHp0YD0pW5DLweZ8ca6VRx822SFwXYJlkIAo8TGMgOxwVOHmrkrxBKmznuJXEQLOaB6lxaeHXAL
bmJn0W51nFxH56d5GIGr0D60Yd4hrotk6Eagf7VIp7up9pF2LyH65psOpRZX3VQ+Lu8kNfLedcZV
C2v2GQVJ5HQVgZk+oKsti7dQDLIecOPLGW7OYGpGhGY/mN/Fri7uq8dEcuTFuzGs+4/43AVyoo/V
YQ2J3zboFetk50PlLUGJqWtEx74SzRdNNCTFHcHh6bwPXTq1KM828gE6XXpDrBNJbaCE5Hi7daSy
UHxcng5CqXi1d+q2cV4f9Rf76/Oo/7XGpfvpAVRTeazzR3y0oYzs3F1y/x9Zq+GuPcO52BQqOqwJ
vEeW7qHpGZxajcEhfCPe6c9j8t+kugH0FKLobhfbMSlBPze3nXXcEFAQ2Xlb5mKNbmWaDY0uRYeh
4SnRMVQ7GvJd3ik8eS+s8S/2hTcs1o2qPIyMJu+NL/blnD1up6TOnt3XTOVio+8IDQDlTwcnX97X
3pnQuAZU1z7rgwsZYklPDX/lUult+/fBkypIxb4Qqjrb5+ExbStrr7alfNxLk/glkdJnAqs89zo8
wfjC+MPVMnpfP8/vlbN+esTNWb1XDSreybuEV2vncYP5KN2ZKquBVJtoRqn5wDKCnbPmYEXWQ8rT
grl1cjNbcalHtR92boL8txOn7s1hDwYL6gIF8lTras+JLunW3/Pc+HWeCf83wO/8Qj5yPqAKp2/2
j1gbWJyWdYNaUhOReuqvV9fotgBelcgqELEdZxGqqGHDysJdcB08xvuuHqVebXwHpwGsGVfippnF
GwivtFuNkwlPkYuX+npwGjRDxCBH2mr9Pg8vyOWJXawNd2+oNnAgOUk1OKQu4vlmeKfl3wOkiOIX
69eEjQwno0mcolnaSZtm/Vg8H49qDK8N8p0d7Y3zXxkAHgNOZh7bc5BFvjpI2o8w9cCmfJxb65Aq
htPFvINZHnKCOfW2VreSsfoBo9EdJ895uEZ3vtr7Z+fpFP1s9XzfAliq9/aTXedEEldDTGlWYX7O
rUvwmOg1mI8FtN3hBatg1SbajYyE1oIFTCCjCzi+RxK8gazN++Xj2M+i58YG6XZtJaNiBdLp3t+/
Z5HSSnrJ8BDVHGRUOrf+EzhLBXhYF7rp1gYoTsHFhc5HZuK6PN7zFvlroEaXYXOLuTuc0NIk6/2k
3hkldtA4KpGJ+M7A0Vk6ii7k1o936gM6SgjKoVe3z3EtzJdn1DHaDXPe3nQ1L11tTBjIxd5Jh3mA
ECD3gmZvowtqm9wK2haedzASiVnp1Mb5UpldG5RB9RR3HRPAs44WklrwMgaZh4eZL/aLW+sK0O4I
qu1+gKQcz+45OWByUEAYVCdSwywXp0m19TQH5xCZETaOpJHsJ293CxXQN4m0KDhFj3C/fAaXViXI
LhyeQ5umoBO10P3wDhcnMR8KoI5N72Ab7r07N1j9tQvZ81McrX1vHm7Xkk9cAaI0AdO+EQogha25
nRWD+rjpXVpbDyAENGXq+Lkq4vOQejOJCTz5hx4qljFlcrY6O7fTrupp0XaWO9wOSKovjACx0efq
3LmOrvbRZxviUJsgNV+xNny+ir6boSZ1ok24OuDFAYtcisblhyRTTif1RtIQNek1z4grAHTCPkdR
xeyohHyW8MTL4vV4177G192yAB95MoKUqrqCbpFDLaLd2RpQyXh5WxrImagjQzffEBLijU0RvFVY
VT5P4IobbwsqB/C7i/R1trrhgnqJo9/DM4/ye7ihktu8vFEpmMMaxTXf6ywG1y0r8lizLVvNMwUR
IgEN4I/uvefFyiXH+ss362eqtDQrdd7s5EgaMEuoeuliTI3zBdGjZz3edXaeHs2Hu4/rZDc6fihv
FK1RSlARhZ23oCENzq2at24D1uqk9sHiKRIexs++0Wn05kO1rQEvg7zWRjvLAUoYrl3VNIjiEnjv
ql0NWFA2Rhq4V/Tq7Yab4uhq0bWFszdEb8qvdq9BDSQwYFdk3AEJA8jrbqO0hdLpkBTkAOv69nw/
eVp3E6udzD/1qT+P1m59Om9pnWw8nzanlc5uldhKlB1FEmYAuzQPlcyO0k2X9b4y3Y3yVnVRi56T
bQvl2OG6bUSH7rZ7c3fDR6tpJR2Gm3hgbsPDQOmv2+vh3i+CZjtvyQHthumw5imge+5B1X56upNZ
yjQNjUGzS80DAFQYcrz1bP6+Gdx6vIf0fh5cQyQZg23rOJq3n9F8Bhl94VbCfNKcXSdMVox4ib8P
1TeC69FpVQ9q0cG/90E0ObrDqH3FMjoqAL26D1Fg+95Nu/fWbaIFsHjYWlD1VIeKj846yKJ1UPdJ
iiY2giVtwHdFcPQugGSfrSxKJZyzl4fXMAPqckSd+OTnY3TAAP7tl4dlFMerfr/v9kHbmcJPzUQo
hJBSgvUAUDPi9bkjIzpkddB3MFFlImSNgRLy31eRfCOc7JtpwnBj7sRoNpstCZjKP7ZaC+ckACCA
JtIFLDmTClsKSUKyMvFaoFJFnDDeWlE00QQIafC9cNtalVi3nlMkWlzEVJiMI1+HCVMHco44un2x
8Tpx3Bq9Cw+pKmcX9/PzxybY3qdgIcXNTaAcRBrXaVqIkDOm5RJ2S6ci2JmC+jASEVXuoqs1ItTM
6CYGEcuj+QZMiKdVhYEC026nJDugZgXBKnGZT7E8islDQlRE5ldNOSvyb1f7mqVbmtU0j15NHN6A
JHERjLjsxWQ2k6Hk+CLimLGuIYtJzBVYw1kE2Rh/AwU0MQknTIAuTiPgSuIk4BHqy8let/kSE8Dy
YLhu9h3Q6tOqm8jGCsreGPPJXMl5JnPARAIUE0vEdLBoVZPIFwGvXKCjZc4dKGAYEoDUAV+W0ZcZ
HHRl+/JX5cA2zsa6hvLXdmaXV6BA/tqW3+FC55OJwiHKwDMyE3VnehDjXMgfOZ7CowycLu9UrbNo
rUV8MWOejkESoP1Apugp14WVOFKRsaOjsoUN0tifK2Ot3BVK3rKRt1V/bcerbvetO3YJGI+ni0x0
JCocme7kE7qZs136/wYpo8ur1dvbKvNy5L+7LWl+r8Tk6VnGR3XmYuNlYjrurrqtzgLlPuBD+A9i
UVj3z49iLuZisQBzKGDnNDOzBSyYJbcSphzqXWslV112lCl+a/DzEXcVnaATBBxinl2ZS+G1efcM
X+ej+XNTmZ5C3dqbaEgQ5e50puiSy89b/X8XxMPkacfPoWNBMAi8AyC2irW2PgYbMTxaw2HqbOjT
FPlIbnhqz0iQPUzNrYtx148VEaMlxjzKVRUu+zSzu/2KmLFv5VRvrJSO5+KNFsc4AYLSPHCAjFwQ
qjHfZceA5EAAbaELJFSx9dZmld+VH5CC9oGE7NoBPIkjrcegqTnY/iXU/Js3t9eO/M2KVcG9S/j+
77/lr8GT6RSenJCNvQEkue9V8WX4gWIx3QttJldQfp2sXesaPEGczj0UNvyD14wabN1Rpbfzb61t
b79CLKtngJPlrVqLDZyFStfoUq2o9qsEioGSHt+SFsZNOj6JyEbHbj2E+sExAjXed+6t8+IeV4HT
1sOGdxmA4JtJiKsaKm3YtqNmB0cooPSb522PwkGuk+kxKpy1X7S2/U1/GzajXVdpU1swzPpb9kwa
nQnZb0bn4DBEqpfKQ2Cg52ExVqPqgDKEltK+rowuE0UNwWUMJtUDDQ8WJQs2qIIv+VV6r0zxk3u5
u/VSsLTn9naVreZ9IDJg6q4OV1qw9XSX3TNQPQnvvIxr093SAOo5H99C79lV+9fp346/9jM4Bo8U
xbW4QugBo7vx/QV5v+rUyjfvXPyYqNEENBBGA332z++EyjEd8qyRvpVW+o1dxVfdQhVHZJ92QXFx
j8Xg42D25uYHuRs+3kdBGvrj4ybeXxGdqTITV/ZUqO4ypCqFDhqr9FDRzveKcts/6jEUfBMlSjqP
CYUNgW84ZzsLayEZw1kaN7zUAuzQqbk5j3gCja/ggsqrfpRCsvsHKk5P2Y8aBRvJ4thRJIR8CCWa
o3IoKsGpW3mRzaj9fKRBciWJHyQBGjmNUjbjss+gB8+3tCnuprxTuFGijbmUF4A0hRuLy7s7Hef2
zZqS5hmyMIOPj7vovb+Cm5SI72So/1tfylHV7bqZPR4qfRlNRpSwCWcpL9v48/8vGCe5Xbj3d+aq
exB0pCqGO2eHgUicVxCI+m+b+Mu8NOTz/UsY5JBUK8n1Ql/kNRymov10cOfDwuTfKQHaid4kjhEo
xjhyn7KN95jTnf8weS9Np61PUz746PX+Plv1X7fIf8vVKJ8tTVlvKcCsx5MZWVJqD3CFpHHGz5HH
SVrpJuforcstZ3eCwXDQ8z7m5vuoYb9TNy0QrnN7hvWiW5+z8eMEfemWTFl+ma3L/V69qhnd0vDX
pLMhP8bnJ2J6+rJvfrwxuWj2juviBQwDacWx7SLoLKbjVrfLpcifw42JuaQzEfCPN+hpU3m3vP89
jT8r6ko7Ta7+l/7uLnlyOqRyp11x0qSzRu0c3Z19Jpe5Bj1JtthPxAxXR/7mWnTldduVjoKc8xQ0
EhsyWPeSHRgg2W/8UTn98ppssASuS16abCAZUc5LId7fWYCRtGXckOBTDiZSEdPKnXc38Rou6n93
dWc4zExvb75Yod/PFpk9qYYi8z2lN+p2+9ypxrFZiycpzqn0LNnW6H+KeLVadd+wuP3+zpRcg/3g
g9gy0MBB78W016Uh/bFNvnSidKjOl+1hD9FGjUM1Oor2LFo+5cQZny603CP4jCv8x1Ufv8R11cF0
gbGpWNLe3Nm7e3DiTftdwxt+lWH+/cB/6VvpZKUXZHZOFJnGEX60XGSqhj6/r7qkRtwVDxgVn6PV
cmWquzMYMkvvHv59KF3zd+mbP7rGi2hsiZnnfyaxITm3CXNij0pXU219zop8XmPZYAEFFvGUU3T1
UrPVwhrjc7JIvbAmwlCe7r9PyS+rBakEFyL5YBD0n9jfL4cEpokbEpuJFhcbs/J2DqtUhTp/N/FL
NgulckKEOt/qxEFL41ufG7W1Wq3UY5XHAO+YWu/oNyJqy6lvUV7cdb+N52tb5ev1BP1e4yHbcp+t
qn/y7y9W61UDpYiHVilqj+qNBupB7iNqHlS6f0+XvIxL5+fbbJUuay2d74t1ttEAzd1tCiEtOOV4
YLwMaP3dTBnwsT6f9rfiyTiKoPjYDpL4bRs87b+H8vlDfowFgD1ZObh34L76boKv+8cDnnetHpME
svQJykyrM1VcTe+Vi/MLIo3NVQNBAbkVG63sVjzPxznLouPeYeFRYeMLvFXfhT93wVvp4yVe45dL
+luDJTMHsFWB6YIGeaRrYtmX1sTl2cTrbjB6MY2v2ipNY7WBTMvhTlshBrUiqPVc5YKbn2j5q1vz
Nz/527hKt7xxvIN9gWcmDglocqHn3JmJ4N5etTrSXw9H4RS37NW18f+zVf5bwNJtfc3vl2tlZ9Tj
favm39pnAgQoaQeqpXb+ns3aT6TN960iZ/uLyXsWDy3fbeesnAw8HbkpSedzM/b7hBPcsduy5Tt9
GAwAk71yf3/JVH9vvGQL9+fiBNME04sTDsyNCV4RrVgMPz5eItekJfp5+P6b0ZIpLNa7VL0TzwZx
Jx2fKO6zQYnF2Jl4f7V8qtyCfzVWMovV8xOuzxOTSiAK70O6hjO2D++K8XRKJGYxfGGHf7s1v23U
kp087Ywdaj+0WHcn71zR8jEBcg3n7tO/w5njASE5lfkfCzoYvPC2fr0I6grCOID0GuQnv28j5Zpm
x3raqINBTfoP76iKo/P3Tv2lCkHemP81UT4T10KvriFniXmVSFc77q9WJFgGeEp/t/RqLKUjYRTH
Q/6o01AtUnjEx5K7bvJ3E7/asC9jKW38Yq4/L6iosFyzA0Hnbf/vH/9LoY2cK/BXDRUsBjUF35ej
puSwqe+UenzoHmIC34TMruJJ4fJcHPovASe/j+a/1kqj2V2uWnWT0ho2ZDbjGBN5JCbHC+DvYf3q
DHwZVekMrxG13O0T2rla8wC6DrNG4fPa/Pi7lV/iA9/mrnR408b5uknnaj1O+hqlB8d4T6H3/62J
0mlNtORxQvJBuk0I/kZH/0YN+d9NvJirMq/6VtnPEVdgrgio9+82UWQQwwaA1f9bM6WLP60BYa2A
GYuTBfl5qkK0mf6hdzXr72Z+XRPIbpQmmAcQsaW33D5JHnr9gBTy+X0X6vb8SPVP88VV+KqN0lA0
PVvXnjXauNkpuCELOqnFK6WDX1flyzjkxfHltj1sD4/zUyPedRvVeHKau3hLrQIxp6BY/j1jv5lL
FG0azBnFnbpWZji95fplW8tP9bgS6aEa7MI7kMEhlBAROdXVNqyCkHoxg78AhfE1v7RZOqBQqFef
O/0oD+jZr0mZLsB6yMOCM9m1NVsJdgNlurcvPrFE4szTv4csD2bp1v3WeungPqD2hPo7Y5O0ZKj1
YT7Ns/vqifibb83jlAQvd11NFpl/X0Jlvjncq/qFVqyHcyMTR+BQZmT6XZmYIBSmOiQ0BLfS6O/h
vWy5NLvza0UvjulVekvhbEmYkAzGjuTaVbTwQcFT4Ye+DBX/Ytu/Dbc0qbpehYdVY7jpopGRAnm1
Tz/f8z9W7ct8lmyhlh4LRU8YFU8H6SrNLvifMg6Lky2Dn/gtmWiSyJFDJEUk3l/M629B6K9DLJcW
1Qg2JJWcIUq/QjqHMnr/sJ5WhbQg8Rp0mYwXbb6YVb1ka5RM3T0uFZqsvFWn2UJ/cVG++vElM4OW
8XxeNT5/PKlIxLReHHS5x/9YM73k7QGAKB7Pgp9fHT1CwLIBogZ/b/bfwiTfFqXk7aX57nbT5LZo
fNTGUAiQcAcK3T5VAH+K6suXSF12uTQkHQa6Wg0tLkxmOQKQqcYBu21U44oHSCpXzYY7H1YOsHgc
WomXDeZb9xjU4Zm0kw610pB/dgq3NgWtvnXPzjkR95ESY+2q5h4GGSqtSDp2j6l9083G7HyxQXpL
HeblZqVPD71KcI+bnjaqhvelEW+G6ngzOy3vPf5UY7ZeXsFQTapn1LRNiOXO3KpHoYBOhQNvUQVz
Sm02UKgtenrmk+T68hHXLA1GLuwQuVWg9qQqEzMhWbYR2U2oFOUQ1OdXErNOIpQ0clPcHuhdi31V
nG6+JA/VIGkW5wL6YzODVlP3ErS1dAuZ+nwNn6WoThCIIFV4WKqKyBD0voC68dfg5c9vxQZSZxLP
SI7ezOQoKrObo6WwlMMuK8A56fBwXRBwhErWIoWXWiplAbBpds+rowJ4NShe0Rr842j/saBQNqLa
JVkNyuHffL9tZttqokinVH7kwV5C0yRmE6LA4WTGM4IitYuIlqopo+DxqR2TNZdlWBSszUgFE56X
6WY/jiL+7M3+f4SdWZeiWpeu/0qNuncU2KFn1DkXNKKACvZ647AF+wYR8dfXM4n91ZdpxsnY7syd
OzJCYbHWbN75zneSNPY28A1W/oYMcgWMLIiplEME7wAk14OTkBMGUaMFbvn6QtBtujdDvkwtJZG6
ilxKF7GoULf5ef6G+tMAisLgZIBlLF8MwSnwtj1QDaEEwA7o5UUgvrPV8wWu3gG492wmd5m27dn0
0fENg03+R+DsDWjyKjE9H9AAfFHwZrJAbrAH8H0zd3gqvn+DWhUX/tA3nChj82r2voD8Ew6F8qQN
deBIO5kHTP7UD63ML/efANQrezX+IjGQx4IlgX24yIgYW+Jwx6EdWWrfujMsGUP+brvdMkWgu73S
ro1DDNaJXjFH6+0ahBuMu8nXGNhrJXowt/BdAcz4Ejh9iRdfW4eNQCo5277ASP1gCzXATFytNe/V
K0iX1M3yiZ8+GmjucAlrXAP1hpGwa1K9D861tzgz8sFUIvj0/tXYUmGtmylkUenZWm+Dn5Cw78pV
lFWrxF1Vdh3p8O/hQQyZ+JCKHXmv3jxIVa/GOnPPGGp2nxRWJS+CeUhjByeS+VqxEb6MrKCfqHHD
44YxeTZiLZ+wgJrX0dihPcWSOVkLeSl3H5wgn8A1RMYVUA9WEuXjg/7YqNQKxgwkZTmo7P/dEH/n
n5nhRm+UhHZUKz9cVRYmj4Na5YZCmnecjOaLKjFdYseI1+3atcErqA93XqHtKw1mUjiRI6oy6IUj
DfX3K/muoPPblXwsrZpVtXn5xJVcJ/E2HWWdeMY4mRuKl/RBIbxJhhMbpb2Rpca8YhQU4z43klRX
1qhAlif34FpmwqSexsaBpbpaacWODhYzb+mAYklr8Q8r901Tf42GRQBYMnC1Rj/U71vhfWfaVm1e
YyvAQ9v1okFhknYq7qt52IQB/LTp/KqfFb3UriD3vN6j/ajosPbOzReUR3Vz6B+Rdwa7jY3qxbwt
izA3QJJoP/shbla/w6tENYgJp7Ru0Ln1kV69KlG5cDur6iAa1Ceql7RT+z449bIFfVJ2CRG2sFEa
PFc16MvEtnCIm9XOaQwle1nrvaflzn2Q9uIZYnlMrdmouJSDWWZXD1/N9zJs77xqt7yad4uQonES
Me0Wu0G1O29SUnTo7ocjyNa/u2ovXkWjU+vYKzmoy7nokiA9F3s0/vjVZcGumeduapdQ76uZZf0y
yDzcSGUbNe/WviHfCPHbfm3L8CwZAT6BEgJ1zMns2iyBChhbNevYjGDrFpooDNq1jjaNl/Go6uxb
tU6hlS1Z2tLghz0rz/jDCyGtw+AfWnJkvsDHyu600vxwi8+qgFbyEge0hFe2hNk1GPSEv2b7NJRO
p4vh8IHp/HoRyss/f7+YPOf/82JwlaVqFQX9XLvql+zzeX+HpafGxcC643omRXsiOlnLwcXQsfc2
XqUnzKiD9dbxPCh6DmkIEN7B2fixNPo1buiPy6FAgWgVnXAMQ/39fETP+j0sHmJ1cBoBtUyiq36g
AQuvdDNSIofOe8mRPlRMenmQLGxfl7v2aZMMd53abIcy9Go3rrdO3T2qTGNkeGOpXL9Br7tFlAhw
86XG21zOHSh8kBW7OOOb6cPKZPVveVVkyZPA8+50iMJG72Jser6Pz4PWYMMZ63g2HVKsTdZO7CVB
wcFqEZxBfCRSeNP/yn+S9tE8m/xlV+IH4MjemzeD9SiPlYou3tK2PNt7WOOcAARN8WZQa5Uwwt9o
hq1L8QDfBmHtK4HjT86dYoZHsXNIKd3pC52syAtuwN3gr+8GPWed6RQgueNAuOMHh/0hfxQuHTB9
P7K2/YWw8oS4x7RrGyJ4g+YqsO5TK/SF0IfnvuvDm38NMl1xMS7EuXQWMfciBI1A15sJX+Z9Fv/c
yF2TsP1vz/wjnTxmUUxJ8s55WB6aBV31gP0Hy7ZiuBqOX157yA8VSPpSYz4a2z6SqJD6hBLhAqWD
p89mbSImsu6Lc7BYdx41/z+rGoih0uq3s1hhfvuHvsnjLyIhggQfdF5MB01jdU0PZ5ey9FjWoV12
6Xl4UfhIjEvNqPNBLB6ujqbMO0w+dN/vxk41DxXE89HtN+kHU8pGE6Xno4MadkLnyVodoWWuZsZ1
S8gLXFzaKk/9hKU+6LfudQOLLTTnMHERjYZHw3Br/d6o5Oyjip4ZHMW2lOk0yL31nE+rGBrkMSEt
uAErgG4dT1lB+XBHZy9/yKU/zAwZkP7ZIKSB+NiS5PhqHGAxENikumb+RBpjxvd3D4/hoUVSJETB
P3OkSNMKx7DyEvtBE5qpWJFBsg5zNjYq7r17QAa3S+xchC/LECh0ZeGI8ydJqL9eaOFDGpD0WljG
uTAEj4kzhRCKRXsiv/b9i30z9nBFKfx7gCmycaHLwpDJY+GVsF6FLrszbJ8KY02P0fqkoZnGzJp+
acm3L6jNic1ibdBV1mMJGdlLc5o/0vzLslJsfb3cREKFwfdCtERZ2nwGe3Y+R4qYUfgrf7e/OX3g
c/OLxE8RW6cgpvORNivR5Zbuq3MFtpcUZslH2Kqh1SA1aGOOL5hfuFRj22+xvwe2N/akVuPBsFo4
W/bCw3T7QX9hNQM5Ej9c3cdgmJx4gcIKQv20lsF+qH0EesfodmQEkqYAL8m1uaMJB41khkKgLSG/
KFlBUoLdEyDU+/eloTv0m73166d/BHfHSvGSxUeCJbOCEYDaPqN8NSHwh67dzoy2kEHoImLjQDX3
1EZmCXcJ4zHA1L50th2jTKwlxljcLDWIlz4ee55KCZPCt2RLkmsJv5mvwpA12TvKJOf3dRAmPUJF
/eJeQlzK9L7sNm9KfiB8sqDfObQ6wTbABpFNig8fBRijGU9tbgQldJ4DTLPnrTze1epvf3g0TJ3+
bnWYpVylOxGVPk3M6i+eO0yvyU25HWlxLRnxdj+5j48P40jnftV41aTTdQ+T/GBei+aRpmYsP/l4
o8ohfejKKKQ1meWgH7ApiWTOaf6iopNcTnNSzRyCs5C8F3GLdmYGnsOwAOSgZHDtvK3FuXfXVeMJ
3VsI6wtpy3GG/O6FRpEDxAs5TaUJkUHLKc7C3K5hweV3sXsljC6kd/7oqwW9gvD2TtELlLb/vov+
DHA02KzARignlNDiyf/+l2W67l7XuxqpyUCZ1btuYlX66TZ6WM/WfXCPzYNb8cplHTo9O+FoknQx
Q8GNOrjHzmX9HlVBHRdyt9w60rKegl2CATtfnrHL/t8vtfQHWJ1fKmPnSWlkDu1H8LMrHJ+v8/OZ
DNzDqNou4oK8G4DD0Xw1S3S1GVfVKFhqZ+eVEQSblMBbLvrw2qmMLuY2hf709CoTvBb2FL3kxInH
yBx7lZ9KoV+Up99sFteJHD8BLNKJ8FY+dt7tEaVxJTklA+hrQg3kF3r4LGlMP3vZOMhxuKA8fjaP
/7z22PI9DRAvho0+dHSe834P5MdzszIZiXtfr0s+Tio/TAAmS+kLONKYiAgPgdURaewzHkBeF5pO
TgbRqe/TRdDl413BiVOaRTiB0nIiFmE52AhQchS64qaHTUgTZHJUeKl8NWkwkCV/yX4nsAPWeNEQ
wNbnW2gtQGufl3iTKXFREd9xMod9ty3360J2C4RtNpF+m6LzMGdP+twmrrvuSNzeyUzZQDoh43h6
4SsP1IxmisthtCtGKu083cyZTNao+FOB7dBibBBVLxYehijpF/Fc6NKinQvfe30GJ8HIsCxfWHg9
p5Ff9LUbxE1Y4cgFWBdQJA1Vr5+quJU/QN38STPzsITGDhWjjydd0o7aubDnSUfeHpEFtfuQ0Hgw
6FLSRc2wOfcKCBxUMatATsSzYEi2PeaO6RQRrCcItnsL/mo/jz9S3ZG4JfvJUfyRUH1cpfiRX464
+qrEcXTiKgtNxUD2kCiBejPx9J3ekyaKz0H0w0dquXX98wz8e2U+zqr2fj3CXeGSUEtlQM8qNSYF
VONnMxXsb+6HRC0Xg3izSxiKJ2db4qtHbO+jETYAvnbdqxE0A+gzLBHR3NWGSH43UWAHmrugns8a
S9zUzSwiQJJDWpnE1bDleDtCgeW5sdPPpnRjxQRHslnRRjCFUDLoLS98nIRXsmWKNvsS9yUNKBHL
QRyT6nWzQKfunAiVdnzJUNRl3okj55ngTPBIENEJQbiEHVE36nI7HMOSmx9lmnYEK/3akxBYL46q
p+2TczblYqQtjLTGlichFyh+VrOeTrGbQBWfiDzHSX81MkcOgpDceStJnhr0vvX28O53oV5gsjgD
FfWAXG7PmknLjzm6mq40kXVVecI4L3qUwEu7BPRLaODcB7MWmD/gxPQuJsDwpuoeu8TzaO1r7Skp
kwSBGbRreoAWoJWcUZt3Iv0K+WbgK6yLvK14RqDNsbSd6mM6ijoHw7vS4cSAQtT0nhCgJKgcH0Be
iXzfjZS25q9cftYDfvXnZg9ez2JxJQLwIUZ3l9LxB8d4bBNDdKYcGXG3Pk1Zeq87IeAnheEW6Kby
x94RgfcxFp+XhMWiy13RJ5BsG5HRIKQ2ui3qfHL3F2BReQqjSQSDZzRC3Lkijn0wKOjsRk1PgnMD
MLi1lL3CD8kWkUco1pVYmhYqm0ZDvoM0X/Ze62h2S2bdJZeSK5atIZAE5ynHnlfSgCY5MrGpZGYQ
6kFZJeyJ+R46ctiJA86E5qODrrXejVeDTkveX35wSeks716LCeYloGeAAGsjqdm1Pzi7lfYT1f+h
g7ktNosuI6HNHCdvSYeByvdJO4ZsNdjSgNHzPtAAz0Hlhxj/QmlXXtLQVWVp44b0Ijzv+jg2x158
Qu7+5F/Wi4t/f+uKF7duftSsVHWj7a6DRcnx6LEjwxzWCgaTRxElsffWhQxtu3bhTsWW8zY6L7gy
pN5LYqtWTI8kQk/8zcQdEQcOrVML1fQRVRSF1K5OA2SbZzppy3MLAtdZECWRm++xSSQiOp7lZZ8N
QlsXMJugHmi6QMaRNcvNq12W2QPG1cZArFG7IwAVuBt5Dxs0NWVxJF2ph82sYiuKbm4d0R3ZNUhh
3LCLoaC9n3rGBLYXhqNNbACUjtlpEpL2t02B3QN85sjli3T38+uIQOSRXrk6r9CU5Cj4qajKaKA/
KmoflvqjXF2vXV5hJv7ExYYJ4sTarNtdydM50/h7difpOwBAkN8yV4sXOdA+wJW17l53tpRGGBCT
CxYmnL34ftmoB1TQEMVT0SCgiU+MPyjLmB4Z38MHj1+Gn1srYnN5ZbR54sY5D/l3+pxIhjhyphmh
INR2m+QhAh0S0AZ7AvL1VS7B64n7pxrdgA75ara6gxkScHqtNfelCVM2vxw+qi3S7NHlmMjr60MJ
FUYjt9J4EG3v9CJg9au1JCrZWbacPHyFDNNAHZHzJcYwfwlugYE4iZEa5N+SsxikLiS1JEpT/GiB
1cDWEwvwkNcj+nLoHGJxBQLpXnET3ChG2bKrrToEKbFtVHewRHTHTGUsCLfHbYitmdzNCXXJ/k4H
9bJ7sS4p1Ott7htlnURG8C/ypsES1TlwL1XX931MfVPVW5xREbg8IEMX8bUQI3zEGJ/o+GRmS2TY
BQu9iMhAqoFLP5vloajn8W+e5D7MRl0vmcjx7KySOViycoJ+TFjuySTgtlxX3JE0/WIrXZeAUYo8
uT+F3uC6DFgCRaHE08d71fWTJY/QBMEDxstxNlwxo2L0hgA9Qnw7ME5YZyTJ+rTh4WJTKM7l8BCa
FrVR5FeNQ4eKE9AET6vq0OQk5pCtKR37cnXSnpwZCTYAYouXgs4UmQjDVTfLJzmJoNdDSOlcBtNG
qDKhYhZky1PBKIMgtUl1Wrvujm5fGl2KoDehEYBs5f9orRxqkJwzwwztzH1g0hxDOSykrxSMwpU3
zKiqZWMaJZcFX6JF5iuZ632bTSB/2u7MYEcS1tw2ed9gxLbIHS3GgB0spUbCBNkLre5SrEXSXIMe
BO6aZU6sduPVitbzgEFAuH82kCWRjAQUDIhouLB+MWICi2DPQEb6W5JiHkOCK5KIPoQZPWDZWVn6
SAQ2IH4NihZYp2zG5deBOIkHWY/AG4EPiKbbE2RB5YE/eIRMapq5NG0RRIJLiqMWqyk4Q8D9rXnD
xFjfMb+YuH/OF1v3zfETxy1YEKBQryselF1GDbW3IWj91wePKibvwP7J+yil4y9zEMnhv4JDFY07
jefyhKXnSe5aethPI8aC4c5SESB2UmJtxkNh/V98LTO2xPw8TF7yu+TEi2F/268F7ss8ddocfoEw
aN3vN88G9pcFSYhrArY1OMGWLLnQKtOd3gTTqPOJ7GwJ7/E8Inf8nkgIoCDnI+GApDasLk6etRT0
IzMyBzVsVn8UUL90OfyHzkQxeNSN7rJLYNKeVG2kOGazgcBLeHJiIp3j3QXOIXHpEkQxrIeO9Y10
+QzEzMmdZ/i5zDi2lPztZTjIy9z7L1PWhK+i7iILLIQnHht3wq5jGB9LJMv4aNWhGXb3DUkCqfTn
2N6bd9DkQmsGomcjYj9BNwX1G4zPzXqv5CY295bD5QXetUotosI0JKreaeNAFzphE2j8GAmYGoX1
fSvfkqZ9sMP2SkfFw5FW6EMLc5VvBXqENrVWfnsbqOtVEepcScxh9U7YwgOvEzaCT6SVja7BFi38
7BapzksEPpP4HVBJNoPGxciNzlJrNkF7zLPlcXu8oT9md2HvuQkJdU98+oVLBTAmBkkafNeibk8Z
b+R7nkW+KYgkKmO69LwfeQbvhgZOVbP5GI7b2wzty6rGPKsnfzvH8nK/gJpd70nh4GZwHgf+A16Z
mLHVZoAauezxXPmAY7rkxb646W0e/2RyRTKAiHLq+SwC9ZBuT3rexz35356cxyXhnKqfG/wEJ5yN
+k9BqghwRrw2wwawRZ4mJ/JLxEUhkycQQ3f9lNm0rRm9sdVZEEh6UxuxO311ErNCdNnyEWgjBpMm
Nt9u4cL4tC5nkjVsUOfcj8OB3VtJGi7Z8tjetFi1lDWrdec7JBOYyMe5h54+R55ONW6tPGAHDpXu
Ug5aVWe16S2fXpBBVRvLqKH05141ZW8zzg83jrqLvk8ha4hDWcp5PrfkbHydodyD6j4dMJ7Xsk+G
DTioOhpu8YGQOQ9NRUeADGEYTq6b0hY5N7xoa6wGpXZhgxyTcUZbpEj/x4PJgS5BAJxq0I36ntD6
3UztK270VLPqxoCFHvCAjrkvZhH4Jz9h7Czhk3E4+BGIJmw6aNkchphHHHJhssOENMHAK4xfv0MR
aCzRD/0mpNnTjkgPnIj6lCa/dEa5DBekHGKEanpxEnUu3v5kVuxxhTYOoqTW2ynZNOgzpu6eGQ9n
Tl6kIBOQSx4ie8i8Me4kYUhdu2AoqbFro9O0a79Vq87Dq0IJ4WSK0Icoa6C3ZBFVYagHNnEBW/SZ
963L/bFFvyKXMV8ej/OfkyiKzck2+zLZKnbpjXwV3CmywyVyVE1RxDM2V5edPu9CODLHD8v+x2qz
VjxDgrYvJ9JlU6Z2HLybDL3UdLX3dk5IkvAzsr/LrM+MvSzODuRXQj1cAJvw2pxP4+DavZNENE9M
sQXwM9l1ZRPbIJBQnjqAavsbIiuJ4cSUnbDCFJkQbGnX0JNk+bm7ls+ufnE5A4n38C5ft6XxvS51
C5e4Ydc7+leG41H5QACqxWwQKw44d7hGnwcoNqRq2uPViyVtk2vjo4lkmvwCLeDIcfUALcJHuhld
Ns/bxZZCk73RugG+wS1JykbsnEyr5nERNzKsBeLZXs/jvfuebsv4X3RLNYfZ1sw7qzYZGEaYtPXG
cR93T9pxDq4MDaiS1qCZFAQjYCzcO6Rw+qbp7Vy7EnCRKkizLFEEqLfgO51OkZxe/L3lrukBxRBW
bFr0zaijOorJHGaPSiOTveBgdGjYtxkDZmyn09S0nlRitg4f4AxJaIx7kIhaxL39sPHK2yHpn1CI
Cma/vygZnYwE4WK5FOKsZrPDuecEiFqH790oa4pTPNGsQ4rU3xrUPPMI1fN0CIG7bgrJeBxoJhDL
cHgcFh5mfh/sWbaeKOoISELumruvyYhMTL4AViOWYjbhuKXmdOcz3hpTX3E4WQsnH5tGtzZFmM60
RObZ6XD9FY7JHiUvoi0yK+J81sxZUF3GpBxaBuNb/KQrMd8VPZOIoQwJlx07oxsKzcJuIhKA3HTW
OUcgADi7K3DJjajOKCeEu7hooijec0SS8jYuLVGRxzJN69iI6YseHrCJRg14c49GVsisNZQ1GXAX
Th7tqnvrV8wS/lm8tli+spOMvoCFsPc049GZNP2L5CpJK4msRoVas/edfUc16nbUm871KfaX/0Nj
nHiPJZVmX82Uxt/RiH1ESY2gRhq8I3ZXEDAyjHsS1tZIgjTyzGqH+DXjrvOyJk7nQhogCAAabyLb
051JeJQnrvn7SPe12b/a24Amz1MHjkmd8uIDYSnxdaTX8tAIfHiVg8h/J8bZE/a1gFICiHy9G+Ac
s9iYxDZFEfHSiF0Vnpd7RCCE4ihjUURW8rEBlERXRWqDZ06HhNgUTRmA+lUMfDIhgMhwFLNd3LUE
oWgtS32DnlOUMKzhnW1ROxisypq6K2fBGJLlh5RLOl7ZJECwmpQTxX5ngMh342HcHRAOXlIqqRiK
SR3ZUtA2yxgFhgSjJV7zvS22qoOyXrJXxcniYj5tri5lVXNgDG0suHGy4BxSHol02EtUSUxL/jdZ
r7eS1HO+BK5iK7R2voSlmnPya/xXpY4T4i7QkuEuUZAgPvDGuTs5mAp3cKYuerbnncxN3WwsCwMa
waIokA2KBP0L2HwLZ8rwMoUpeBzKzcVwEq80YnwTSgA3nH7scc6lnz+QsJdV4qzQ5wYo7k31rAWs
vu9kvmSkPuMrRq8bh2ln4sgCeA0LcXXYsJdhWSl1bO5l1+gvwHI8iG9dxluH3C1UDdlClPry4Jfs
N2UDKtRzyRGAxBleiHyqNPblAV13Odnb68mkvexN9oZLOhVMJnvzOUaQK9RHWDQwj6o1Gu0Ns/2A
4rk3NwWc8slm0oyFrSVb5zNnwITLh97D0fE/Bf2KrHAdlFZcUoJJEpg3bMBy5P45DGvCby70n5Ay
4C81ExwYWB/ItyRlSfn0monMFB+B16H2IVpVHBrSKgzyiPUg7+H7SeVS8gcSRW51jd6QQpYqrCGq
K6a4q4jKirgEtK9GcjahNHK/swYxET0BS96b7J3yi9Kor7A7I7fGMiCEQc5ACeHGZIWKbk4IVSIT
5spAVhXROdHn4rp2YhxHVDlcBhQMmE9AGNPA60lgKPUfeQkq9mzczZQMiUxSD1gBDPkc5B94pb0V
psNohKnINy5yZr37TS9204ZuTIEK6GiN2VGOS2xPdshOFiO9VlsuH6w4Z69sz3m2VIkw1WKl2zO+
cd3HWgg6hlNB5fPCGeMMPuy4K1mqCMQLPYKxm2zeGAmgOw5Pfr9CnrHy9BNvA0jBC+n+/CRt4ZnW
TbBNoZSGDeByMhsoAd2rLbJUe0regHPNtdtcSLWnQ7jYwSmNratR8KMgxc8yCxRAj5gF/y0R3lL0
0ACv8eYxgcwEAzLsF7lAwOiLCTWV7JbZAheeGheWX0/wg4y89lM954NqM1de5TcaD8mgxOeIP5DU
gcujvCaILAGFPGsqEO0vtava9LmMSAu/asQnY0UuhXMAO198iXqIBZJqQnPLbBnWjwext5hE05Cb
kfQuaFIACvACHCqquz/UYfLq7UcZBtVJ5MdLKlpLSOP/Xvq5329pUokBFA+jpHNmoNYkW6Q7o/IA
J05HMZPJ2fhIgoY4xMllnXmwbCsuPMKAPsheuf+ykv6zh2blUmulbICg0IUlf+rvJsF+89NEe4ry
nzV7DQ4FGu9ClFGggEol65dK1f5W2Z9OpUMyeKyeRZZ9778njKrFG1pZah49kS8chcGFONu5zeqi
12qf0D4NnT161xeJycvUWSMyYf8+fbul3mP8ZiYxaNUidCvNGGlP9/DSS0wq3jGRd5Om+q2kw7Y0
UUtcFjYl8JngPoIMeQzUWE9IVeOLcXcfyJZFMGKrpCyNdJwyP+KN+D1elWtbQ9FkRGRWNBOYRLG5
gzeDamHaQre6vDcUakzth3kbVRrvgUaaEQIfKei81QEIbsu7fXaeBIPjmFMwDrtRkDWvzJOuNd7t
pHW9GkfrwkiVHyYLVuXJ/7Ez/r3U1Q+WZTmim/aRsNURTnSOg7JQMrpWafBq1Jx5GyYZ410vi6Of
gkVSt+i0stGhd3BOzZT5xJo7989NVMDj1cshbQqunRPjXxjk263g8uttLXiOjh1qCchUonMzijpF
T74DHXJENSFh3ZaVn4qOSIt8d0+IijG+Tni56sc9hfu4eFcLbB+K+yNlFK131D+22SxtV2BTeIy7
LEIpfpMHjbSL/vA1VN769VWRasjo3n/2I3TU29XguYdoMe+VxxGRZ2jMqYcs9zRluJcg2x59Ds8N
PeVUBidV4ZVH+oFkBJVSs0Qdl+IA3ZAo5gD4Uv6Jm/Aq4NonEIAhuTWOU+auE7tVDd4jXRzuOutQ
nWmNDLiiqN/xOqrBRILjwUqoRaFpi8O+GRmSvrDdSYRU47RIewcGU6/f1JGmT7gBq6tPonahR8V9
z834ah2YjrXZ29eSUb3rhXE2e1aN0hCyImz4cJQxDEvTaww+r+q3iAGzpXUZAjLeZoz8r7YoXQyU
0AnAKX9O3mcDcXTCiXRvoJ9+Xr33IuBe95Xmpds0mobZbMLFVi1toq3Y6uVxEW5zONNWCTjCgRi0
aI9EYVLCub3FuIXOaaQuxYXemDWA/ij6zUe/ts6G14noOndKiohVl0v68WrS6nlZPFfq8vSC969D
z0k7lGK5i00NzXj4fawe86tK+lyl8qcO7i2G2cdOtc2YYITsnOPeQtP91qzOSqpZwyuti1xGH81V
d36yIGO4vEPUxeyh9lo1Mv8dFPvJRWeep2Y+M3nzM12fg1MQhiz0eY05CV6Dc/fsMhWgStBY0NkQ
b48OqGxI28/rrl9W4VPfz407IkodxO8Ran/pWftCFDN6jisEIOP9crdj0i/3eYHpzX/enXrAluIx
ltr3jbJinoaPxqGv+KXOPue437dwdHhaZ/1e1mtNCPpwXEgyl4hJowy7N7hOpV/e67VFvCl5J+eQ
mEfVoGcCkCKjJIcu9sN8Y0/oCKGI8WgUGeyYmEUg9+a+dzgZ96OunqxU9Spn511357F5ZEzYpbWP
mvX7rJZ0njvjTnrl18/27WSoRbtIlG4e/FujQP6xbz3fkFu4bVO56OWifnzr6WRPAFHXD0WzVDPe
Vf00TVra2ygfG3wVIcVqiYs+Ul7CuyJm79S9cIvU9tl7lU065DD9d2SIF2USs4L+AmwcnFENZTnH
JyYZvWCKpoN4ENFFSv/Ymt2uIt7Lgb7Til4dZprMRtGmNJeFy2RJ0QFe6X/+x3/9v/9evf5PuLn4
XxbzP84Jtc/d+RH/3//8/xidWlXY2PUqs2d+91lR6RCh4xAlg9fq0jv7j0HcUQfnwY2msU08ZN8m
wYkDRcsfSo5nK+kWnN30jSbke6gsnwfUHBlGUPuxGfBbV1r712Uxqef3y6oqr1NyUfbJgMkj+6eh
IMttxPMmvTE16J1MAL+236sKScB6b3F654sfluUbslZNrRfx4/Uymgqfrvw8Pz7Sq8rnXwcPBnnP
VE7R3jzTu8HR52ycmxlN6f3X5hlgX95TbEvBvSx3K9pxtIk6uJ30RCwS/Kza+4dn9m1YVCzxD6JV
9YpS+2CVXrRzqvIkH4NnQzEQcybOY2yROZjUIJlMKg2ViOFpzuakanPEig92bCYNzc4g8d0aijcH
PkyJw7OcrUOy0q5Zf1++nDn06Z5/vcIPZlE1SY9R4Tp/MDDiRVv4yVKB4AGWzWerK/QQaUIQuIL0
3oETPgadtxmB2dE6GWmrwRBpRvNojmqVG6vULBHhJ269Ne8E5WCNuOmp8TBi/2KWkU1N3YKf/BBJ
f/f0YRVCii2jPqB8NusWStdE22sKC8wwKq1Jt07NjfvVH3pqi9/Uy2u/fsxHeHt5J0n9dq08BiO1
G61K9Im5YRA6UDgvAT2dT7deNy6r66g6VpbX3vliFInFeiEDR/bm3x/Yn/IhhK6/XsrHllKz8/W9
Y5Ly4I3c+io96C/3cjRu+KbWvXPrpuSX0x8+Uo7wH3vkl0X+2COFXeVyqaV85GlbWiWLw6Y+PLqF
IR/20/C94h9k2vzuyrSdlKCIMqLqd2sSHRice43CZJAZMjFIob5NPk4xQ8o4qfmGoUefO8EP8r0k
7T/cqNzInzf6v59e+7BloXrM1FuJw1Bwj61Cp95BPnp6d4vMgtamdT9qn37Yvn9Om/r9fj+J3eGh
lGpKzP2G28wu2lGL/sr+vUEuYiHmbpM42dGqbMIOwLkqLWnXUm10or27BfNyh3jDF7m+E5Hjipxx
3Pz7muQn6G9r8rH135VbFmsZa6J1r15m0YeM0DsC5hzmM4Lv1eHRKwa7Hlr0xWA+e1FIeAIOnhuV
can5WO4wecZ4Z0e0DlSnu3YJIfZr84W6sDtf45OZSBGvEi9DyTbx70ElODI9r9Z4tHd9xax2geNA
aS4ghEcbZwzyhbbxNdW1/sWq/thO+f0+//fj/zhamTa/h7UCt8rUBqrLBegLMUP8tDYRICOFqEkQ
czVu3YgJ7EzS+SFTKv2w92sfx+x8za7H8ICDV7ZP8+3N/dMGWpYVMtMCfe6+4j+tg390kE52ig3N
pxfcwCFgcR+Ix2fg13Pj9sP+/NbwVVUG0Nc15v0hifj7eawlhaxc3dVjsre9f/UZAxMzHOA6rhsl
mpeKAJgUMhhLA8JvZm7ULpglOvb+vgXzQ/C5BX+9CFm4X7L1tPxkgniNiyhMqpn05+6axW01SO56
nZr10XykbrGil7rzo5kxsiFr7EKmX6rNY5cMqKDp8UFndmhZP1/Nu2qEgK1vU8Ot7VFbJ8eiYbGK
cH7o+HSm2iUGjyn05V/0e6zvJshTT+9Vozx+djSwimhbmsEMBoRbFil5j2lxhC2Fhj/kBEV/nxic
pEzOs+uIaJoCkUy3IktnIuEJmCuzK09rt/z76hSV73ygNB+U62XyUWZB/748RItvRiVmLA/EbgQr
IVUdW/OLnaXW9dSOnv4Ore+Ce8+8eUvYBYConMqe/LEGplRgFYRyEDUKoE4nLA5Zzn1cpB2HSolV
t2p8G12dvkLkhJ5vpVNHNL6ea9VrxpOXaJ4L2Y/DGvRp7nYcqfuhMkXLG5yKLfwCKLOAjWCQAIRO
SAN6n39zLVUqRs29bqmGJW1yQ/kGMCvBFgkfwU33Nhw6XoB/Ph1e4B6GyNUKw0GBfVcwSZ7lCwIH
kiEzYbnIwBVB/ZFfJxmkBFDjAx6cE0BF6cQ6D1OQ9DQX8Aa9FRQY0AmfwqeG3V1X/g56MH1tfDqd
SXRKSJ8ESXbVksLIaRku36l+pQBb6R7DVvnRSZPG359qHrZ+7nmtqDKpt64iW/7ZD5rU42f0ribx
YAS8C7hN9tcgRfRzEvIXBQqfAEGiYEkx+IsNHAE+C2mCB0ujYsehsuAM09bwbEmBWoEKTn3la/Wk
wsKygmKn7g8uo/idHdWIxGlb1mhIq37wwJ/zMrPm6oXHILUKY9Juj8Ei3twhqgwejrBELwCTI+x7
40ID4d8XLl+YPxbulw//IIS/0izcZ/LhBNyNi0P916y4arNiPajZkSs2r05VV/DnP3nKHz/5g1R5
fl5LahLiy+9e2EvsUqNoE/LHemof3RtxPdXB3rMzR7H/pxn1aq7q8re7Fhvxq4l8nW/zfZm7Vr05
ILF3Opnhy1RXNSN055SB6hBpS8bjYRVP5n798o79EhZzxtw8TyH3ZqL9kTZI+ZMqyzXOOgcriuzw
bsydZOtqg9JkNzp6Cs3adw5UBhXqsojKxjyzGMsWg/S6aPRMKlZSB+WcA5HsauapWRgfG8dxNCYn
LA7uzT0ljHih2Mrs6L0nc+qFkfFevmuDvaYf3aemi1pA8+gvTzY/sbNf44t92tBCVUYDwC/sjYdb
6WG5y/7VwtCuq369cW4ILJ6utGAHPmsixRnMV1Umh7iPwujaPjsPhk0wc7X/QJFpUm2EILGNHaAP
9w8/aMpkZExFM3IKU9ReI+NRsM6IClFbAP4HG67YKeK8dSfrH2pUHG+NeaifHaARWgcqpnLlnZlD
ypoDeqEnHpzbZahShHH+TxJexW9S7bpaR+iB9k/OV54a/PKQk/cpnRfQtxoUznqRiutdT2WmOFNm
l49l0X8FDBHaANUc3Trz45g/sdqtAdrUtrIU+G2ZhDrZ7t/PW/mbUsZvF/URNF2PpVu2YyruoISS
A8VJHsFZZ9TiaxJ5FfPRePmRV23vW2En3dYnmUXPm8vQy+mju3MecyOqNRToLxfzdDZqD6OAthsN
EjBAXmbtIoIEj1Hsl73nsOBrfskvdt597YfA67ss/bdb+B/Szqw5bSxa279IVRqRdKuZ2RiwY99Q
sRNrQAjNCP3679nu79SJcSpcnCLtdqfjCKS9117DO9wcoMfE1OLjedLsLkzlGRQpBFSByx/wXBFH
Hyejf5iCp7J/4hTGaYNmytvB18Pai2B/M2rByAvt9hgvkK2Y/f77Fmt/iac2/EuEiWUooLpy8/4O
5qEx5LhvdrXiXTCOZKYPaO5d4v68XJYjQFuwYu5ln1mioZn9MlZN6qCPPV6d3nJfJpqbpS62lO3j
gY4XWQ1YfePOm1T+VrrZKuoFkPssm8HKTQjSzUthjXbBuwzY4TgYqWE2RZGEl4VHFrwHn3R2ho3g
OBcQ5RPYpvxNZBQSKYbkS772mVkYK4vsQmQmAh+tczgLUOTUmtbP+ku8P4Xg8Zz3I3nHA7WuYJLO
9oAeAG4I8DG7GqdF8RIER2OauSfEOwDRFy74TrILshLBKnsRI+0uaDBUJCWEmy0TAvBuWG8xumHr
HpCgMF60l/Pz6VmbVtH5rgA4rmME5ZugjdQ0VqzkbPQvJjcHRtqdVLuvuGPkW57xOZUU0D5rJjza
hPORil1kQYSrwoKIKhhGKV+L7fGVXiz9ZAil6eb4egYE8aq8dZ1X/c5o0v6WHq0HGrUxCMxlP+/n
Iy9tfpqV8EL34nXdt4DZPn8xHuCX+XzZm8/Gm/b5Mt6agTEzhMwJxqjVot3az+LHsEE+6I5KIaYI
7SrrZ/3y36vbHA0oLtcVfuDT/lc6V30TYy98Sz4JLiI/+W+QmXwmnLxtXiLx1sLav/y4BAZ+OOJl
reNdIvxGAbRujMTl35LhKNnU3hRFqL/3H/r78DF5jx/yFSXj4ghKL1T8lmxGgCMEZqR2BYyj2uWP
p91xd9plj9VUCnUUcPSgI5BLmNDkUbsZ98rRG/f1DNM/p/DrmTUvN+Wm2vb7dn9cH7fJJt3aD5RY
q2RZzdF6pttvrHU6W9q6Q/1rY0C2ogS+oGOiEJuSvfXYPYPTmAtk+GVOp5FxBlMShkK0wugy28BR
GLNgyae+qW/yGyJB0pSBLVyRfBmvG6YwDxqdnBWXBSgVb+Ntyts4rjOBy1rq83ym/dYZf1FqzQCf
VzhLcw4Vy2JpT7Pfl6jDpAlEA//uoiZCPgeQ08S/17VQJyLi/Gvl3uz1LmnKc2Oxcs9gDcbAChUI
T3EUR2mkP2kLm8mueBmLFkDUUl72LKDYpDncrgfZa1G9vCxrvlYz8Rqn6XyYIlKP2zcGdbMa/2+E
jPi3NRtIHMXvnVfnVfZwWh1XNVkInYiZjODRZZZMRVaST5F/m5XTesoBw0vxhLt0EyqReFXLcV4t
xUuJ0MCJ0hmxZyWtJhQ16oPta48aGHxkbaiFxNS9Yuspwl9MgOgNECUCfm8DpwRPyUwvFEN6NiJs
jP//orlxeGEOR6L1Py9MwbgOLcIIKdzYMVcY6wFyFpj4+DeV1Ikr2avh83xRHywPiaHDLl2myxbz
unRZR5NpG6E4xB9NzQU12Y4ZkAGR4TBP9VWxOa9ty2+XI0fsUvyXyGXW7RKT9noAS3gRgMLzutmW
mwZrp3JjQ/LlP4Z9tZ08x8g/7M14Onnrf+ev7b4EQzW49f6Mk9R524NVs+aTef/5F+ebjrx5bjFQ
40/rb/mr+Mccdo3kttjMqXPGfczoWNdEUBWEB+EBrLTuHJAImne8mnmFt9b5Tplh/nURIpikkhAR
PZWbTD+LW7kvRhahoH6KAaBBn1qIWohqiV41ryLQIqaVEWzZT/ajcFJ5FK1EYaMmYKb/QXRLAKsC
6yUw0mC5y0i03DhYcM5Z7VPO9Zg6BY4CIY8KkGgQCZavjU34kbNF1IR3RRe+nw3ooXPW26R5FvTu
mx2WWqNUxaqCwvFC98+/+zf1Rdp3yKtZj8SSe72nvwAixOVMJPmQRaNqu+m7GrWG89JERrgpzBfm
Nch09/pTey4b4BoKiPvSSX5mJ0djNPrMjLd5/neK8zkx/xpQvlz/VoupubSnE2byZ47CAY/cabad
gAEvVxatv39fSty4f13pppmU9/ZYdTqf9Oxbk6Da1+R5NGnWlzvXufuRxBP+I1u3Rrm01JELSXNj
fQiFiWcMEBdk6J0m3V/0Crh5kMIRCFH45hNt9MeVTuehKodrdt4Z83xr8agK5/KY/EBAR4CUY5cx
/uy9fmLKHqa79KVdlq/ljLXuFT5kQwZ02eA0rfiFiweDs2Cy6t4mj9pFnF//vvt/GV98fa8367pp
s2t3EO+1QKIp3sMm3YwrxAA3cZCiY3Ln1qjfpEtMLoeiC/cGryF7clOdSGZuZV0Zn0lKOa+31UdM
+vuov462k2MojGH8On6Nl/o6n9dPB9thit7njpa4F8bmM+A3d+ZtithI35bfH2/oJpcvu4PZxife
EDBZKGzv2U7aJkhnY+G6RTvSr6bHg4Mzdr7CARWLv3/f/u8VJIm5hoGOjvTdRPsMqX+slLN9OXax
3FQMS+kBqus2jO+WU3+/hj3RQVaxHPWbda+jA69o9rlC6KN/sKlGEajZ3Huwf9nFBn0x2ZzIioH4
xU3sN/SstwgYFVKOyYu2Sp5TVEv3469/3y7le0ue+8VQGVlzy+ZCN59FuShX1WxPFXYDGk23nQzg
KHm8TCmmiqXp/ftqf/9M/3uxm7VaXLWszaW82iGut2wh1NBreDzf2RF/fTp/fKKb9SePZys7mFxE
Dk+PSqQts/m9CKv9ZdMJgRfZRumFA+x2lfXZwUrKMhEH8/GnBB3rsjrOs20/P5IUTG3/uFTCNnN/
5/Pi6efg18AEIFtfaFBKL5OVwtH9cPApwWCWDndmmX8ZsljI65kAFsD9KejbfY3KvSpfL5Uk1Tv4
tdVT/qv4ZQbpjHKqWg5vp99aSR1azkeBtQcDvrLgEUGm2GS++gZQHbjwkXLwXirzfQqPfBDhSUe1
XIg96TdRsc/MJLekKhPm9BDz1skvCMrbFC09fzCiXNqMQKiPazl2kx8UcZPfx1cANEe/gOIBIWvi
QnbCuZfyN1RbXwf8D4u+8E+BpdPDSr2cagyimuqrCQbt7vGHwu6nW6A63XqC9K/xjMl5Pis6z34w
IS4BLLyHhfiUDPwS+b5+xtsjvurHckz6MttBCwDFZgPhTt1d93gY3bTwlEUZmPMudkdmM4/J+jQ4
8uDUiEjSXWun3aPdoIbAc2q71cGkVZCMKEQYq+KjT9xa8rvesU/+GMLL2Aw0GjXJVYy1hKf0YWvW
hNNDHEpgino3LtxTx/YtPQq0isEiPBDIneDdgoEhljEt95oDorJ+j2mqjG68ij0fhde5gKehKLfO
/eP2cHCHDHbo86/0HebvgJBl81SG0ouyP27vRCH1W4vNQoaIAQ9+IRoTgdshXHXQMlaykuxaUCQm
lJXRmTwh4DE+59DdXTiQ7VsBhj3sfbeivoDnYs1PTEZ8tXEvz1Z9r9fzbYMDnkWIWyYqkqIivvJ1
E5mJYraDXUlb3ol88k8R6CN7dBDYu2pO0zuThTRxWtBjwgd8uCd89O0Ivbn6TeyXLPtStFkpbUFA
wDcBnFeqzoAzLQUSLLvuTlhWjG+BmQuiPGMQy4AY4Q/39eMmYI8s69TbW8EWEpywT9UUyLXihdc7
JYfqXn1RJ/5Xery9XcJPaUsINbspImio8oToRqJrBHNKCONZ8ISESgbUus6TfywWqwVA7p+l4y+e
QfwL1uuOAlRUMW/IHdhM3aFHfVKJOwCgNqIx//mH/Sdt8AYnjuJ0DSMO6sLjI97ShfNc+yDrYBv+
j2c0XKm9ICU5Gg2T1mUyRgvJx/4XpDhNzc+ZmuiiiAGYGIEJWT7BH0rfLOzK/33YfR8SgdkR8RfB
QsO2zcnNTZVk6XIyCsPadv7FJe+MjOgcmpiWwkYB2lsyetsJdtT2iFHzv6/9WTx9DUXi2kJTF2iW
hXPJ1wcqDSNJUKZaWyjuTyZ3uUEJYYdt6gsKa4IPUzMpuudO8b2N+/mJ//eqNzVWpffSQau5akf/
Io4wyYFghCk5Cg4S5O0rXYcz1tw9Ha2Ll4b0I3h+quA7zHJffjN29xKO7xvpy234fER/ZINKrsmN
jWnUlgdAf25CDfwTqOa9/fMtifr6uT8bx39cJjsOUAYqLoMmWAhBD0WyFFXI2D1790LDZ0L2jyer
3iRslaF1hmEp3GMAHJDkf1kzKywWaviae0ec2gHUcMADL/XRpIGvJ4aQzVQwC6EVQxVBMCLUo38v
N9UWV715VwJCgfQdmYf+LYAX49hO9HNibD0YO5LzevVVlrzg7AvmB8xd2Duvb6+7XQD3CJEdH5YP
KyPxwqlodrOhgwAqMkpUWLG97bowIKoIM/sp5CjR6UJCw+X/CL1PAscU5jxxgPYTs2BBm/pkkzzC
GUFGd+HQgnoInQeH9sdicfEWg/8Zmi7BwkdQ0HBXLyv4+cglpW4oOrSXQAGX+NAE8HNzh7GS8yCm
/c/H6cszFFDIpgi3CBd7pG7F+D76gBjFMN7fSJhaimACgwcKEsyTznnyNsg2zhj6f3ibiBm7YIwi
Oo/ixRwu0af2seeRDPJbHgTc+S8Pgh0MMXsqcARC6UfE4AvsLst9wuaBfv8FMOV/YRnlFMi6y6u/
hN4oTJK9uRd5Wzdx+CVoR3okCIMf0S/vTl6ticT55hmrCCYbyK1zJmKz8TWmnLDZohgyi525PTL9
TVflIn8BJOgDgTrvW8Ul+T3vtaW2qtzT7LRPw2ZRzLCWWLeP0of+vEU3HiMGuAPJ8opyyZ0Oy/cm
AQKiGieVjN+CCV7mJvpkRTdaI4BUbMXHtbk4zUUUAkyuPknP3W8tACYy06f2Y/WbN9q3HKWO9KRv
zc15J7wiQNHDoAUJHZabIwM+AOVv3XPzfDGdcfvv/aKIQufbrfzft/oZSP8IGLE6jgjJaQX5jjW7
gMCKQzSlIdzS1HQ7Wt//x+vdtITa/FTmjT0BS03rWPdxRYqSwCA6aH5OHXK3Pvo2z/v6KG6rSv1a
KPXJ4HrllNRpAx3g5MpTmxZxi8SGGJtU+3LeoJuuApRIt8X+/Hxw5Xm2J2O1Vte3w6NxL0j/5SzA
dl22aTZirgug9uvyBVytVHI9FPQlhl33el7Gr6f9JbyE9mMLxdPrN/UrsJo1wJe28+6Ntr83y8Qt
0U0huMmZRL719fIG28rIzKrYxU/pSvXT13KOAMVqwmTk3w/7u5Tup5AurSASD1lWP+fZfywuJpcm
2uZyvqtW7fY/lQ1hnf5ffxijjsVzCKkf3+cfF8YuEsSLuz0w+S+xAu8Ti9QD+zWFC379tCdFvbZd
JmUsuGQKw7RmTt6jwzcGh1AhuaM16V6pS5JFwdwcplQ4BBpSYLE3+kRGm1yNbnQxBeA1ld45Sea1
AOYBkOjnw3O2Np5B3jBtOHiT6WSqT/WHyYMl1Nt8LTrOTHeYpVNpOVlXiAVIIS2nqRamU4N/1HW6
uASCpmzMruCngHhG1IfhGWd7UFNwC/MlYkwPFcMlSLAgMtGV9RJ6IVLw7weliATwJgpAJqRal0Xt
A+Xh603SrNQ6VdfjcTeZlYGxrteNp5AUDbMuGHyLDrxKkK1//x+verMQZdsq4k7mqkNgr6tnaK8f
58fYL6Mc/Y42an3IL8is3oE4fid3WARnliTlP1UG7bmvH1Y9aE08JhnzStLPMbgWXjs/PVaD005N
VDUcbdVHYAep8MqnARxMivgAuri/gRqG9CQo26u1QudXd/59Pz4bad+ewgRcoaVPTJwSbu6HOWkb
7azq2a4hMp6WzL+Yr0E16YhTiifE0GV0V8E5MZqON+ByLoGF8g42GQAonZ8nr5gNg8N8XWLN/Pu9
cSL8ZYmopiFamvgUKLeNJutkJpchuR4BmsWRPtOCS2hGDGYeSoCofXAmknTLZpmiAXqeZQ9MDP1+
Lj+kD/kjLdbrS77WIvXltDSfT8vYZ+q9p5js182j9VPe19sSDQHL6ROnWw1TJvDLItJWkwf428tD
YM7Ov0CoyAv4zXN9ky3QV5z2+6wKtKM3UVxgibHlGBtEmAM0xrZ6RE1szzTXer9Or8zEukj2j3hs
MFT2uqujMbjFfmqZbOrfycy+E9/p8H6/VwaKxjR9DVrhYEW/rjBFO1l6fqmOiLMCyJjRB09cFf4g
bCc443hYMYoc0X6jpNc5BofgV05hRlX7iN+We6T1NQN7PBdEDqCRYMAlZMIKIAn6b1QGyLYPCLXr
K6S5kMjCHgfJxpqleYA5AqSM4bDqj9MSMIOBKos+RYc0Srgg89ZQJ0xRByG6YYYM9qHLZRiKyXs7
UKGpRQgWf/4VKVo+HI0z6U0fuHeFB/jrxVgUO7BQBXA/xEcBnzOufRxAT4gRcOLp4O4QmUNpKnWQ
zrh4VMRX4D3oblEDtH6JLNB1fQUH0s+y0W2mxuwAyMZLouHpvDX2jeXkTwp4AgXmAV99mI7ot6gg
xlBdo2uJAuQm28hz+fnklaBMmcz7eXiN6tc+bMN6nxI4h30DDpmHfgEZ0FJfwIpZlmGyOTwyO1Wj
ODC99BmDA+/wmC3/vUnUv20SRkM2gVRFOvgbWVXOJ/WxO7KD+3d1poeVj5zezGYi1S5E6a2Hwr5d
i4RSQBy0VEAf0CGnVkhbIziuLpgJodAj2hnwSsngQRYIbY44YNW6ctj5YuZ+CJnNO4cZvTvmsFe/
RYLpHQAPAroHT2hkMRYHSMWDd7OHjsVVTJXgtDr5Z/Ap4JHpYpXBYXp0y2jiHf3fdC2phoVslMQ8
PvGOoc2BdgCJZQNIHtwDhdLRP7omBIhLEFOpiPHtIah4vhcCNQwJt/Xp1C9SKmoUPn3DJ4H04SkZ
SG7IwcA/l8VpoXI6lnNmnOCHY4qIK3ggWn6l0+wylEhMKnEDVL046hhS8cPZzOIu0JMA8sUQeJkR
5VIPaTzuBmNg70P89sdWBmn8S4iMFCHrAmnojn8uUb6/FwQ/26Y3ARpfek0wZkAGUmB+3ddN16Xn
y6FhjvR+JDnoKStH9p7lDyQSZkB3jnvUIFo0eFrw9thGAJZZ/GmoYFmekdkdgbUxeZsCEY7aQDBQ
ELMG/SgBexZgtgHRPWl61231L7H7y/u+qZcOJ+kkZ/TxdpOlkPOTaZ/BcXa5uv8Bz8MpF0dHAkIr
sy4zBFGtT9W9QwiLGLEj4W8h+yg+Ly6sJmszBhMEsQ4Ph0js68qrffG1CXpqBzTjpyVgEFbgD+jQ
9JwBHuFwxycHMO1PUBC7QLrLVnSY/eP0+KAHNWnNGbkTZFMgnoD7FuN/+FaAyu5sz79kOYbgVZCK
WoRm++bg1w81TfH0lO2svRHo4ExUioGRNyagJgYqNA+I7JJwg1bHaJNGtmsgYBTfeRuGWCXfVtEf
b+OmBDoOWprJ1zyj5OJkh9FsR4L9d15N2JjidwiuhVeIjpxQjX4aPOaoBG+cHHLHCAeaz9kT1EWf
oeq+C6TlwflZzjj52Iyia0A7skRLCnoIwHy4PdElugeZ0P5SNn65lTclTF3XhhmbfAaRRBM3kK9E
iNZ7Y2lxNhwIEw1q8wYxoHQnwOAtQgZCY0Hh/lI3RC3eWR3+uvN8v7fK0e3/48aKN/1HuWFYdjzk
Cc/XdA40KwBOI0WiC+tSddrxlgb3jIoezowsMBa94CjEwb3N9tn2+vZ4mXgx+jXEIrs5/A/H47nM
jrF4vFdSIt4Bmt8bBFQFBtOJEZsksaQj14bH4Pp5wv/7NijWX+pLAwqhQWMEF09wrF/vQ3OdFPY5
zrId3jogxkT0/68D9tk5X0FfIiFDPPDC8hId7gvfa4HBS/YPH3HUIt8Wz4F1g1hXPG0Bb3bK5C7S
SUvhbiMqq3maJ8QSAfDSCRetMAE+/I34qcAyMihxjlEDpYv1TBMQ6bf392eEd0cfMbQesSc5+E+N
SbTGoY+4gLyhKgyuEhbzMjqizi407460B8QrQSruN84Hz6vVzz2RtBXyGXzV3PxRyEmJLrqgkEB8
JvJeicamg1BQTDu34Pg4ByroC9VjcATdLYsGEGd4uSnIT42+yDNkT/xtOSO8jKV6nQstLMW9BifK
NBuSksGLQRR/ar/fIvbJgSzYKv9+bN8R5xbnikBYaSYMbx7e16dmlZNrmrdaukPxF+nCp3jiJL94
GFtUJLjf3OTGrRt3DAs2fxrmyFF95FBhH/pNTE/StwgcxZ3C8G99dGak9FMFC36CqcjXNyVdJsoA
tCaFI9q/vH4wlvFLKmgiD4/HdKvBbbfVHiQ0IgcyQC7j9foAS6v4iXyKvKuR0Ci9HuikGnRv2su/
79gnuuF2p01MKnvcaqEkf7bh/tjvYMlHs637FCx5uuqerrnP6DYj90idknw3Wxw2HboaDRET1YEi
6H7kz+p6nIHY7h2VJHxtLPX3EsZOHpk4w0N53aAip2FLFZ4Q6NtnCAYtoPGXhyhu71R7n22Wm3cP
BEy4Y+KPiY3UTZyo5bbCAl1OdhKjtQAJH3CSGXJvjvyOz5b+o1lf3pIlPAId1Y57VALCAE/uy+Vt
U2UaozDu1DRT1W+CZTnRj5p6apXt4TqtQcWOUa4uDvLskIctmwmO3gSXQ79BUR750CdsPOloxF5F
lQICEMqwGim9f+qDLBwkhHOi8hzkjDZgb7Eve7dZsURanMg438lOEZCp/F72BsTszv4FGlzqxpSP
/axl6wH0e1cBLEA9yXwGrbjfddAtfk0AblrOFQ22c1ByTWSHCUiWa5ieTCaqrFqCrOHbynSCmboN
mTBE7aI9zqoYVoZWBcbZPxQLDcnPITxeeI9RipI8op3NXO156GF39A3FV9Lgeg4OUpQmkRrPJD2U
ELZWqdymWbwZtFmhLivcHo3oCvA1mR4ByZrLuAnrgXfsMstXDHeCpDIn9ehLGt6kToLeDrE+do3W
g86iPTU7G6d7CS/LSMlCTbuTVyhiwXx7oqpCgmrwUOkgfN2rup0c7MIqlS1eyYz77d7RAZpS7AFH
hV+rOpbqmAyKiSRnV7fuhAoWzp3r3+QE0CakQ2XUyrZkxHkV6+dHB47cCLglfRzqF0+/QnTyjh85
FSwxjCo1npXq/FJGiRnZlZdr7vnqj5qrIWvIFm2AvYNqtmAbTZy+d02aZKnHNwZ5Zu7pP/k2saPC
jpR2aqS+zOe1gwliUZNldVxBx4y7dd496N2yPM+0ZH3pNk0aTlCHSZAm8RoE/w5+mgcGKUni2SN7
30seEwTwqqWdTgcdKEcQm+z+WXacWaBqpGkmhzmOnTRkdER9PPMc2DbJWRpKsndRowISpTTX4JQf
glILFWRnh88lo/k2w0cyYXQNs1BHMe4ovmbX0O78Qgm60/Tf8fEzn/26IGyWgWVr9JSYktwC8kiG
tOSotO22t50JXQ8WBMPA3+jvSMAVOaVf8cVmfyWGyy5FQuzIHJTbkHgTyy111wJqbHmt7kJNi2Xx
tYA9we5kp3beJXbBO/JL7TyTKbvuKMwqAF3zF6puInlFJbZWjhEtc7ePIXfsj/SX9JHUuAvyTJ22
cQ68pYMjp974Gr/r1I4ouwJTJPPt3bPmjfRHDs4J8YvSOWO5BU+DzAl5en6/d3PZ1Wz39K6+mZXD
DqsssbxbINGAWcivAJgIH1y/bO/stE+I0L9u7E3onsCSHo24bBGXchT4QEjgAF+vvTHxLpBhOvf6
SuRi2aqDxz3NGq/u3Qn/KZAa7qi7yTuh6+Sd4bz1TnpwzKf0nd3pIt50SDxl9BPbNblJ+Kp1rl57
mhEkBQxjr+RYXaGmcmHApotfd7uQn2Hi24fjTDUx4zLEGOtrGOmPVmvE0qndWmG3gt29PPLZ3rFM
16jMEYSA2wRqkuQENevSGbBJ08IgyH5lv9BB63uM1vihfpuSCSJwhfkVHL4PbdN/HN77zeRNfztv
sznSatbCeESVADnMV/UdqYVV9xLvdLo19sP1raYZtVf29sf5wfyp7KHUAZ1Ct6tHWuayPr7j95zt
/71drG/lIQJj7BQIQljVkrff5DoH2bK7wcjbrVZ56DiSJsd+Y7KnZ0bjK104tjMo7/rJJ57FKtv9
IUGHuvVPFGij09XuUXYvjXNFOKN3zDfStVO37pG5NogsHppNWemBI5OQ8jr6qs4GijIrAMuDpojC
2bETEyc6OxAokW9icN+6pyyowdSjPdF4BzR8+ab185Vy8prER5NpQKZjdtF9qHwxhPSrP2l8jRN4
dHOUrX4b0DCp4NHXtpwJzdHSSTtA5XA0Vb+ibZJhrxYEVNt3W6DfzyLbwPSZBMfWmcUbN9lFb+d1
P16qditvLsgIIFiWu1c0pJbtliyndS4vZ+hC9Vv93NKJfMxWw75+nSCD9cq007wHVYAN/ZezSQYU
R57F2/qWXBexpte6Xqrbppl4Vv7RHSPztJSl11O/lKr6We8L73KiITLC9pMngWYcfDNlMnk4hWYJ
m9oO9HGfmeGp98zDNNccFTmYXqM0Z6e39Uzn58GUIEUTByIIyoG2UMefdrHBbTVQhodr/cBRJh15
lL/bX+YJkEFLXzBZpZEp9NJIqU0qMJYRdilUruMujQxymIjfwQ4KgbYgHBqRPMVohj/awtGI4VSg
8qhBX5BOdStDfex7bIF2E6xetcRRIQJGb1mSoyQb9es0yt/B36xOyDCt6pdY/NVdSIIc8r4vI/CI
cYppsOBRn4AyPOpMgLiCJPTku037K4Vwdllq7QbtzBeZqtrtHwZP/MxxriSh+KbnD50yAAH1C3+T
w7GNfgRJ0ZxM8pFY0U7oVyaVp9Qv8nmrNUuIz/xegrU2cza64JyYzbJvo+IwVbXgpC3P489TvC6L
ICuCcxzIKJ6g72u7Tb3SqPKb5bVe9TDM+h8J1WC2nNQPShtdm6dKn/XHx/LyozQWirJK4idLXU6U
6ZGom3RRBfm5n3XWXFYiuw9P409NWR2Njbaok/moPmj1yyEm3Yzi8/aoz6zmKU/mhh0Nh2lvRy0/
WmwL44l3OKZ+geTq8HCxyG9TD8ki/gpuHg85npsntzR/x/2iQCb8MD2oy/EQTk6z+CxgmRfI+qjP
V/OxWkvVutPCEtQug58Jnlah0Ua2vsjk7RmvXB0JpKlqzc18IbGD9ZkJzbdfXPNph00iwMoxiE9R
loY1y+q0OCvroZ/J+iYvXvV0KUl7frxrnBFPMkzLuEoM+D5eSX0oK9OBn7Ej3llahl3/ZjTLJj26
Q7Xux0C2f1gJNmU4X0j0sNFfG5OwNz8m9g95ALPbLMm+RrIKXV0WzXKI2eAbLqmZj52+sfq3BixQ
8xS3BMuogXtwiqo20PMpb4i/iQ/Djep4Cijj2xErgN+Jr9MLbejKbzGhGUM1ibTTsrWDkbQpDfpz
1Jezvg/I1Sf9UrPItOAP11ZgyK7eugYiWOQUpntohVrTmRlA9VBnMLg2qbU8xa/dZXUaHprzsmaR
pBs7/tGZ7701PxhPqVDXuSCRL63r00o+l+FRn+YwOEpPGtwMW5SJa5DsN650dnE/zgzE19wqaIx1
RyUDvnmIiNYmkAJGHoDdoJbS526COPWbUzAZA9KYroqoBeJ20/8+AoxtI0PyMzlqpJkqzZI8Moqw
Z5wnRyfDly7eaad8qCjxdjM1DrPC74vwCJKq8A+6m189FUBhNS8LT6LN0f9okBOmsVK7Z4Buqd+D
+h58pQ3SzpfbSKZ9izSBFcmGn9XQImJ3giPjJBhPs5/aJFDy6NBE5z7kzdr5TDKChjt6rZd6Ex20
Ra/N1GaTmG7O48ynJZ4nBBk56ONgtLwG8cV2Krd+MQlMOSqGn5KNoFpbbCVakVymcmUEMT+1Ai9n
xzq+xjBEdJ+vSbfQKRybQKqDSxdO2lkh+TBKBy9pgkqaFQUn2hidx1WfTYtsmqszSpqEw5YpbvFh
HQNrCEjY4841oPQppkMT4ul0QKfeReOwO7kpwt3UFYWfA/3DYQhrzcJLzn7JKAZN0ezx1E4P2I1i
iDc6KOdWHnlljclA7yV5KJeRZHl1GlX1zBzDlm9QATuHbR5hM5FwpClBlhGWxBX4WR5HXbsWaveE
597jKaiUjnnYXAKNTFthi4fpO+KPV82vNL9hRqL5g+23VcDVkgotxaC68L2vp75KpENn1PaTfGVi
a6BgUlP8qn8M7EdUOnUPNBO5Qm75KbIJzEfYKWoQ176FbXjtJ2aQF95BcTrNKUevPjk1ODYw/5Kf
w5RlWdu+SlsLPyrY4LT9uDXM+Qa/MF2wzQZyk7EoZkeI0XTTrm48+uoKdZgSFRewcwjOX2fFJcrU
+Xn0Luco5rhMA7mcJfHUmlA9B8jA61FLJ1pxSD46fSqdFyeb8gpB1rApZ/k1vKRBA7UZAR+AWWDE
DwKhxdqNOtXnZsiqf6GZVAb98kQFiBILKNYsi4ycI5DJQYVrVXSVPVX2Oo6o3YEN86tfsRXmB3QZ
2ZzNQ0k3pYeA3D6qgX4KKhjNSAo9Cp5+736cMZ9hEsYeQI4YnU6MD9tZqi2k18mD8TahOixfSmYe
64xPjo4hOjcxsG+f9dxOKOT2V1Yb7H+/xv0UCsBDHz02AaOw+hW/BFOejtfdeGa8NW6pj2vg1PVU
h8td+TXaIZ1rbhAazSGD+vZG+6h23c6gP4qaxvtkfgyQmcTZIuBL4Rt0ldFCfWKTGwwwbJTytadh
pQLayuexQQ9pXq1pYUnoBUrCzb6daY82+uCwz5lJmbNDUxP8px0t6deJuGGiAWaMYSN5zdEtkujM
rV4muTcOjrEnckyaiJLtbC0RqO1S/yB5HUu4e+4vjwYihkiBQIFI/RPO2IqPoET8QgSs6vVIycOo
F/gz8Z3N7+omMZksQH1l9z5eSAkYb/5EP0jyKPEIZfLCGH8elWetCfQuvHKqwTWvvAJAoeGPhS8n
goCQE/xAZTPIRVvn4BzfJ4wYLn41PhnH0Dz8uirvRv40DBSE6HIOdD7y91MDm1I+OA2Ei6MCk1Zi
+loarqIo95p7fykRAVf9b8J5CzKRQVk1aPmpW2uJmNvZudBlC2z42IEJGCAWqr0OnGxUgwbt7VCK
bBBezABMQIsofCEVyumMSe4V2zJBzRf9NLQKRgbAhMvozPccmZZKTrhMQTQdQDZff9anQP2o0Xs5
zk/0oxbH6ofEpOPkx+hXzJGvHR5Pbj4/4HNQ9RsVLi5yx1P+zYBkEjUvR1rP7mAGaBXPDWZPDOYK
v1h2Zw9BJg6RKaUnltXHN7rrjYuWZzfPf1/nrLQ2lOdwmuGtMs+csy7b8ILXGz2TgHLcer5sWRYy
UscIKQhEI/V6qn7+IeMnOgIz67kkDDlxOT2SUx/RNEHRe+LKRoSJgoX4fO6z9WH0T1ZJWAeT12xq
7GjK6nfQQZ/s26/lLw/OlkHJ05Y1YdZ9LX8tazwo0iFWtwZdCOa4J+g5bkO/cmB9EurcTvbtfE1e
ULbuW71umbNVPuihK03AxqW3KMeR0a1O5eMV1nc8pRCetGsVEWjcnVB9RhiNbCILtOT/cXaey4lr
Xbe+IlWhiPQXFEmOdNv+QzmSEZIIgqv/niH2Pt1t77dddYpuTBDS0lpzzTzHTFvH6/J007b7S6Lk
Rb+yw60dz4pnPOaTw/VxjXpytzv1TOObbJ4mDfzrTVKURYWLS0nAp5s019tjsfcM8w70PRoBlZ39
s/c8ewXmYv3ugU48HRw+Ns/TR2dgs6gUi56P3dk32RJNFszXQZCkTZo2eLKfM/PIdFp69tE3785X
xY8pZrAxMvfd7Vzw2EsSZrzQBLbilB6caHJOre31CbiDatpdgSjg3/hWv6B2eRrO6jj4eaanGdXn
27iD5Duia/Xmp5st4XZ6RfXyOsX/XG/T6QrfX+pakXMkQ6g3h1CdxHYSx0hLEhme0cUMD0dYOAVD
aht6MEO22f0eMeGJNfHNHil7szklTpmMIWbvGLvLUDLSH+RFb9oeeqv70667pSna9eKjeCW+ADM8
9IIfDph143oTHm5hvEfSX2l6BjjMN0GRr0Wv+PWh3n9n9TOuZrDcrff+0sULC7ck8EV6B5j3dZey
oZzyF1pGglnw6Ge7H3gJkPVI/2oz9Ol3uf3GI/w1PsNQKFwCM8CxbIvy0T+30nzVcrYbksnuBN8N
XN8Hnt2t8Vy6P0oic3Zk4zU8Ru2fpzGi3Y4NK5q9+mhfbrIg/HaIZk4SWFfodMcDKRTtwYnwZCvy
+4gluD1SjVQfNNHDOHdSb0ddOa6TI9nUC/Bk/u4bMr/6hv68lU++9elkZwfmgg2D738ExgbZZlWX
VHOSFIH66h6e6OaE43H8/7VJTMBZCW8FbdN0FPP+LcY1t+t1UVMudVfT/hPwBRJn8M2u0JKzajac
+g+Lxe3EJcK7/1HvbFqjWDjbUdBxlBqe1yH/OHRR9BsPJN7yPcXqRkK9Osoc9XVPBoiWqAlM9z7M
ScQipevwuK57Xqufu7NwYwws+9Vs3VT+VbAljBZN/eQMvouf2WTr4K10umvUB9wVu3C/SWd57G+j
hRXbiwRNtFz2d+Q7LbGbu2vCsUBE2D0DJJni8Ty9KWlC0RphmU3mobO9ctyMcCaOz7x4PPqpNeeH
IV6/ltc7oo3B6mkM+brLb9x9GrjdcgehfBODNbWMn1nS77P9yQXoTGeLHZXW5t3yx+otx1i+n9CY
enlN5uEI3LG/E9X/2B+/1vZTOpG/2dfVvOZqalxAmGParQ4hJad7dNubLZxnlpoWoYgYGbM/Rt4i
adHdm8ysbUjYinCrD7LgW4C35np957c6xx0iOW456fmU7JaJibazDetlMs+z5UzOYpYEs2B+jCsr
Muvk77fTpNJ/mTwQXU3PbAWKbP5Jqhu/tVhMq5YiitQSr0mlraLpunMmHsBWJbDSCud9//kEcDod
V3wpPAuiNQCIg8n9unwrgHCG+xqY712P52Vo4N8+hCh/6l7wnVPwa6mn2NNv4/3kxd/Sk8Q5Thlv
eY97DecUjnkLQEewJg8hzKhdRFPEBn0JSJwE//QsW7+t0JncqCjGvCUYccTpQ4ByHgN+9fcZbQqk
v84oVWyokkxo+1Mih+svV8ExqMw7k1RWX6W7JVghuByfreczbbRIfaAzltnB31EFHZN0FkpFyKiY
hxUmODmm5KLJVOquz+Fm881mCf5rr9DO5d/B6fvfOFPpbLfrqiKAnH/M+2izxNgng8VoS0nsd5nR
TWLdXybis1Ar62O9dCsmAlS2GXCPq9hf9drlzaE1mhujAg/afmBUqUsVLn2Y8ZjjHSEsXIYzjNlZ
1KZmaYkiRl+EaAsuJzmZxFTo0naONrvIsEIHdz7VH/S2WIUluWfzkBgHQezTGadSh4IiKnTaTxQ9
b7ejqXe7247q7YjmCMSb7fJHUWXGMjUIDNgDG2Tm4sabDJfbq4V9c6b+x2N0CWiHi9HOSnANkWKA
BFvRvNHv7c90MBkaxww+WSPxgm9I6L8F169V8j8JrrpeL9x5sTfvqPC5p/8O3RTW6XTcBrz9jh5B
21HZ279YP+cPrdtviPc/ReZvV7b+pI98VrbPyxZr1i7CyTEERq9a0/4hOuJ0cLoExFy/s8QW8OPc
SA06thXhGti1aTI70yklW01J7u5g+h8oGK+6yyKyTt/E8ayvUQpxgP9Hwv4njrXPvbU3CyBhE12f
jDTiWmTB4kohv7VODm4Cy833V1PiWBQf70H2TOo63Gy7WJqLY4S7xaLrkJ3Ojt31dyEU80s2W8Oe
fg3uE3uqcmF+uMyfD0IKKJmHzpEQ0jmsFmFAJ69F13tw1sPVtLsuohom+p0w/JrI9mkAn1QP4GOs
WTVjdvAVuDa7Gldfx5gQ9KaBSDcn0ZjEMKCqFpH3Nr/Gh3J439D6chnWbmidwz1ovt9FXr/mHX4a
0ycBPc0tr/YNxkSOyoKcaLLHAR6GNZ7FDYmvtqqO1Mo8RtldEpsmq4OEoEnXWoTHY3dL6grbnsYl
FIQTa8bFvZd7y5qgSHbMurvCa5an20X0983wtcyuGXdA2nCL8ipK+f/cDKezbdb5gtyItQ9DCt0D
4+iC/dx6Y0jbolt6nW3ZXS1D3BF/v7SlU3/lnb8u/YmO9sV6D9x4Yd61JtGZ7Psmon/ym6j0pEP8
klkzycXWv+58Fm4plG4GdMKZQKgaXwTPZFZ8J0C+1rt8mpRPBLY/B7P9xNX223dg2lbZmREsadI8
FC9fh7N55G0ixB7xHps86nZ3E8Q7+ac6+00334XHMgyMqCA4Svs9AHFJeScpgH4CJARckQiDMYDl
jq1wjCHHv0+s+T9466+Z/USMLXthtecmO5TMn/m5CxCrueqWVsicEjZxd1HhhXs3XFJ1wfihO3wp
QVJWqUH3jFNMVNkts9wlgyk2CJ0DCUXZk9W15pJZeStzlumCU1EOigfi3K1nEeVKO4scg7BAU7ZD
3w/NQ3c575J+gHuyioggQ83kmcwrAjVdNoY+JmJ/n7e6ntotddEct7ZUHRSKKdYolV73h7eixLnb
ZfOgrRG2pzuRj4pDVeYmabvEZ8ItHt/YskJj1atnw81+ULauWuXQMvR6TphrMjqSiUyXMa+/BdDT
uPYmV5WfIjNbpJP5XaIh0z1R5/hcxPkxmXvZye8dKFohUQT46HYXSw5NBYrLLazEb+RgW7bm33bB
J12brjb+dlVCa7mL0U/kI9uRU/3m0D5vEs7ZeruobXH3SU0WXLtrCWwjWTkInS5mlUutxiJbBEke
dDfTEK28DuJgHi+o6vGjkxnPXemNxKs25xC/8A5nat3BliF9pQ1I3iZyrNAnKdoKyY5cl2FO6avx
xIYriaXOu7OWYhTIO6IGBIbMxwmYRKwvfcBS//pMLur53F2jy9Ci1SOFuvUNLf8PSfiLlD9pmkTH
zSM+oWYrBpTzHMOSRIMJRAmafncD0suE2EyXMMcGFmp06AZHJrXTndshjt8juPS3+xefLpTfMQn/
P2W0C6Cr0wK/1fI/jaw+b/z9ziCrjb5vR4ZidVqzbk5zKcmijl900Y2PI7KSHD9khyxnw1beL+v+
Yjkol4OjImX4zJNymrCRpq10jxISjM7n0WqCE2/kFsPKurEsaZMnKyGFgyi0u0192lbvSXSNlQu4
STd26lG5RW8Icjxs/OVRFYCbfcWykJ6zsXqIlWKf7E/xFnycfcLr9oQoW2Kcrnat4eZ8ZZzTDbHP
aeiRFoWytwkJFSApie7s6miNwylIF3ayIoMeXyvlEfTdmsTHm2+YlrSuL/vgt+n8pLUfW+dT0Jrl
+BNerWNoVXGFd/bYQZ1waMv2tnydGKR+fbP7vhbOiNP/uupnf2Pdnh/cYA55zYjOUehCjvhD9bx5
a/1Y3ftNThGdw/2PwCJnfP8UvICSa794VNjQ13bX2b1Adwcakk87CyCZh2bPuaJOfkJzy93t8pW4
0pDupwmQ4PV4dWPhjBbKXutFsK/zu/XPb6ZQrOLrFHqWRyGJ43nmJ4Hqefl6US5h+7YVrsoh4OvY
jqt56D0ftuF82p3TNJYyl3m4pKgJdFxYrUKd32xZG2CiPwbi+1QXgAfUoloUnA2LlqB8/5sFFqzO
y7xuOUcqDVo0tGk1sKw2qfxUFlKDUyVKKPGBat1QQmgB4qpSQoG3big5W462QL9aNFQabLPWBxkO
tMWaJCSXgKa/zfTKph7ATuvUzw5pENH2kfZTFI1lZdp6FGQqnoWkTOfUFLpRO5r9nMSzn2uKt34S
uQn3cfEwp+yi/BgsnpdZK84zu0en5DhIVqNW7CZg9VIS2I44z3v+nidY2bTrG86u8EIXCXQAUL4g
mYER6QmQuUjqtHqfUWZ0oHafzIgIJyZ/6Y5nqxh72ptkYMC+cCawYBfxekjBW0q2BndwoKpuOVwO
XaCBM2G+Mvw+X72oIs7PQG5OAcpOTJrVmykSK7Ko9r7Mmp+cPjYZsCbU8y0yh3leZFZy4p3DjLd6
iwxcYj7ZPpRxSTMhK9FqnG4tvi+zJYNiwMDtkF9NOeYmpJgSpO5ZRp3Ti7pc5NHqIefZiJtVfNIn
lI2Oy1ifEekYrx70t6Q+y4XLJYhziqLDCVO0jVtDPN2Rzl7wH8jVp0k279Vcq0hWTB/rn3AfySmp
gCcGppiq8mlYpVXfiM1M6GozgGM3yT5dvJMTkxoxx1BKGmTtrEqXL7Nk83DsTcYtasFofJMQKdNA
85Qe7vfTn/qQ0nkeVZ+6u9TNbMrcwBGF4SYkqcRkUlHbXj3sCSm17txomp1vRSzB2GX525HxfHyk
K22f9OD7bToBCcIJp0mbbyYxyVrxnofz6ibtXpDQoAjyqel+ljfkRFmx86pi+n2ssicqfDITWqT8
rDmNG7Uet9Ds+XabHq8XUCfHfeyhPJq+gfZgJMTpQ5yUSesnwRyQnNvcdJAVL1Vq0levX/HBLKHh
ZN8DlSHdv5A/nsyeDrT4IDcDJKfqitSgeNbTrzf8n8fctwChNdcreomygFRt9siUcLuaKn3gRaxp
87fBbX+a04xqF09/uvc0tOS7/J//NqCpy586k/GmkVQp8L7p8SXIuEaf+AV4L8d0zQBWrF71wndc
WTDUFedhvaJTTzxhkRUf8FuiSHe2kDkp4GEBSZtPbABoW4k3noyhaVKRYA/2q5cQgBGNH4F8noxn
GYkGPEoYgiOE9HATVskm9AhUuvQAV6kx38A8HH4ODEvWYmcEe67nsElmkJ42hz48MQ/6ZP2xi4+9
NoHttIwLZqzI6CKUWffO/YTiSTOxk+Jhz8KSKJEss5x21WrTx7q5vHV5FSST1wsS+TpcAiKkSf8X
f9u9nyX05spm78Lm1oppWorUSXbZNAXdWoySybEz8OYj+mWyFTeDRabNJ/J3myUvmPZZQph4lqjF
HsWkCTXF6TxGwRbqd7MscSGQJYNCzsOr5unEjDU8NpkMdVorIRMKsOz1yPugoIoyajsu75e3qJ7M
ph0umTv8sJRWq/DqMPCa1dLwigjq0aaHkfSoFiDqMCdIGhvMl27UyERyVDYB3kVjFwqTqL2gfKnk
UxUxLaIdjbjXAFpZlDiZkSbL7bVvyg872ceHnljvOdFuMxPrzkxg2m0+YhOGbfj8EpboUTVe94Aj
ohXwMtMr7ZzT6zIrP5YsWJDQQILZC9I9kOw5BCeyKmOXCvaGdwWpKOxfevbH4mtUAv5kikPtAFG7
Jrl+FOS/JvTysDOSSiZjbQqbQs3tq0fYWT/QBmr+Rme6toG1zjFii2JhJD0aCOBVqNlbDWg2im+O
JdCINC4daSV0axF3FiGSPzTQCtFkBQiYOeJCvEnYHHpsIzsRJ3JBgShQjuAi1h3+Ou57DbfZw5rE
vqhTS13KqyVWdaqLeLhQvd7rUvpM1O8PN4MN20PCd5UFrzukrk+7ht3AQUA7fHoAkETbSJtJolnf
l4CSSFxYoK9L2HgIFe6Msx4e/CcRmTa5w186w0HZOwQQcwMxWlxR1C26vggsjUR0jnBh4t1sD1NZ
QS7q2GJSBycDz6DRmN1rwyFdZPU6I981EwWYrP9ipHq4c89NsOEop1tF9LWG75N5CHOaISC0obXg
Gsmpt/6QMGz6vrZ6Qlwhe60Zooa1HVhk+jQMQ7tvO/BvpiMrKT4W2SzLQWrRWVa8bjXKSgtmo7rE
44jYOgWNE4TaprnLFbOJUGbOVOZOLiSigI800fpIk8b0gH8J7RTp/GehMT5oxmaZebdnS8+vKP4B
mFWMVRKs4pVPNwtDApijDajnshdrPMMPmkZNquDwQZF5vTC2Y49sSq2HHlIGvGGAjNTOmMFKj9CC
PhfhbbjXfbRmmJoOg/OLXWuutK4b2IBQ98WANQus75Mut3nVOJihaDVYfxQfUkTwNojftq/8Mcva
ELoleH6NjQuzzHzrXuWRNoMGMuE4nWz3yn9eNYRAzBsGR/eOZh0lPiThD69SJ6HArHjeZDv4ptec
WqP8tYlEi9pwRipKN66g4oG0SDNuFEuRMrKjIWJaBkCidCvpifS1CfYf9SuisdkAsGVRR0PkYiXe
kxlTi5asrh1O3L7aMCWTG51D2lLV093pkq3efLSg0xSNIcRixFQo8aJIQnucEhOoXfN7QgqL24sj
eBynFdVKsw+ui776jeSwcSNl9QZGvO7nULV5fTmiSMWg+M9xoglR+IV1iLh0U/6QXF5Wu4zFCzWx
InXE6o2GqMfp1ohXD/Af/XQ6WrHMiFmRTrM3WZwSbkdWVDOGLenTsT+WTq8LcQG0QpElYm7oIbou
QxK/3KeroSAwpHFJMOGvbjYhC8jNniSTEXuyCdxYxbht2JUsACshLwedFobTMAW1d9C+XGVStcur
460V+bAjRgr70W+0j9imsKwSEt0O1s8rzkw1Xlyy8TQV8xHrDciKifWhDcq660jaS3AEBcObeI4i
z/f8gnGgncpOIZuW9x4tKHyYochMcI1tyo3VnMKMdwN9I6L69bBhBnZMyRd/qWRIWqGRkGJI2nS8
eW73imydVYNDZPfqjxwe5r8Wgwu03iQNxipNl3FSxUJD2dCtbJNK9ZTauaQdr0WGuniNLuwxOe6V
eO+F6zIh9+qPQVTiLmDYqNZYTmVmw5GoeMN28iDaaXocCX1FFgs2Cq2Gp4lNlPZh9lMidkLhC+hC
mC4StHrQK5CSGSyrOUduEUTzzHjKAYeSxiMefEIO0wISqSs1uMiKQTvJB1KqpUQ7/O7AyTBtyJrM
1lz2gHXDW8yfNbaNzwGIsKw93mJyMYZsCb5SyQOcfEYUPEsTcKPiwQlN9K7VKL9Gn0C58tIjlz1T
Lr2OD4lDJbUTe68FgUceJhKRWloNcJmhrT21AZqp++t3mVzn9PCy6+t6xvAM5uPyWs/qJLMYFQz9
ImeFFiGF3QkJVTLGOePS7Uj/B3uqUTtMTQmtEjVjOzrsHLB1VrGte3v3s9nVmcbOUBcLJu1r8nRh
o3BB/EQXabAZIFx6zb5rZIOE7Xy0GRBPhG+KMeziCgUZjoF3Yv0hcapt274SAeh8kiiCGRTfWkHZ
DqQhAa1vy/BhM8CbKJEkoaR9e35dqWm9WJ/J1qO/Lj8h6f3mIgecJ2kn0maMdI29gXXB9m41m1ns
uoSLavsdBsuReLA0AXVjobpM96n92PAPXU6SwLmhPXHPheLsdBOruTV9UJbJxUhvUMnCy1qL+KW6
TGIABzGVzOSMASWte/WhbzZAlujvJK0gLmmKTkjFOZukhULoZMfHdrTpL+lWwAn3MQ09tX5bzrdN
oa+IHKvhDnsXBZIcIz9zeGbNLttgiCMBusR0B2HLh0713rsWbAwW35grsyn1rBXXmOqeehbNG8S0
Kc/axt7VBK8ogz5zkJm07hhycrRRYKfJ+VZ+B3xashzYPmuoErqGwnepMZJ9nCezK6m6DmhFusP2
mKM46xw61FWNmhN5wNSQ4ELrD5rJcHNnJkm7UifdN8M6xmeGZifBCRDdc2/xQxt1ybbVLnLu9wDl
aFeAzfUhZWqNvSrTRY9zo1BX+MGatzmtN/ThkZ9I/ZTRs/moHjSpeufyY5m7pK2BhuQ8rNHPgCOD
K7ThBeJ3J36XD6bZmrHJFpaKr43eHlt34mqX6RWf8LOc5lZzDJFpCk19gCQ2suPqWazUgu3TNqM3
R6ddw/qhKxrJobM2mihMPHFfy4EMvJzy/gwnBIWPQpaAFpHp0jqkcwkYzIeX8zOky7b5wYmMVQDH
YayygsQ00USGRiodZME+kwRCZR20EJkS0HpIYM/4Zj6imBfOsO2LDikO+IGN+KiV45ESIoEMvUwc
jQxmXEkO1DRNzCe8CayxLByLb5v1zrz7ss+xQyaEAoHyRfQpLggQ5HD7Yow2L6IMKP0OKjCJDkLr
nJ+0hlgbAAJlAO0IGjs9OqGVgWeEr6KEX03xJ8kRpnOtOO+uH0BE4q+iyhx7hoFUcfBsZac3sTa4
PFR7cXNoZahth/9BL96rHGXF4Kx6WTk8ciSZFVeDFh6LAK18PwhY+f3DLJ28rjM+gQba5HIDqXPu
nVHa2wnNt0C9kv9lLaswLJMcO9CPsQMb8AwLe9GM9uDGSd0H9hKS0v8znhrR6uK5GFgQWht+L7lK
Sj3K/i5pYUy30pN6bR1TckI3jU0sI/uU6hoyImRnGkmNiBJ5y2Bw2Sbak3LNXOZX3PwyW+6I1YJf
OJibar5ES6bJG15FPqrp6ERyBQBVFPMnebJO8PqxK2m5AsaiHI7j/IEEdqSEvAR1r+6ZzXXo3MO1
bK6mK84zOYWCMcAiYKM9aUdo1rkoPFIk0AbjNgkAGUdwNZ7Dp3OfkiNcaJAFe0d2sPa+9tYxbhEK
4moYQ89VLB/bmq5r8sPZwKEsoe4dZRl6JYOFqoUfU7QY6SrSg7VHZDvIuWBnUi4vpi0NyJ8wlFBh
L6Yc+0EuGFQ0ivzYguhVaMZyqMiA3A6CqxVsf4u0u+y8FZsTabBBwqwalY+kXrTy850cTjaORjOb
vmwftKFmWdvEZ1Gyv3aP0v8v5scpWffNuylyT+4aKbX2qwzQaXq4l4+ivm/HAMRFVE3hIQXq5eZw
b4bayyg87HvJSodXusflCGEHgIz0PbxFMzoQznt5UrMltNAoHBl7AQePwCW3+Bikw2ybbXrZMNrA
k4aLmUBnioREnBc2Ko3Dfz3FVFf2ANTsuT3qJCDh7XPFvtAeaTU6knZNi12jHUOcZqCz5IPZiDga
7DcHXffIekrUaG1FnIDTPUnvkkA8UhGLcqgdCfMntguLB5aZjySWJB7XD3Kf6BDRk3js5J9X0yTY
hG2KRLmni5iRIiOCPVK6DkU69zrcum/IUO/hITDrbjIBVrTha5JeTAhHiMcJvs99alcAVIn76PBJ
KtHdMLf72U+NRixOnpvFi1iQFCic2qhSPh1AoON3nNA4uuVnl5uY8qfGLb1EqZJaIKZXRsZ4G+UP
kmrH+PDRKHS8loNIVzpLg20DHKjFmcDX2mM5/nf9GoqQ/0qGuXR70Xsr0vv8FrggNLVNCBIquv4G
3DBabdzLYrjo8pdYhOjnYihVmP9yHRxpfbuLLx6aybh88LbdKQkLaG3AjEDItkXehsxtOsQ1/rHy
YUo4Y40Mm0JrxAHetXfFZC6qpNTM2u2IR9CXicUX3wiexCn4C2M/mp32uHqV+sEa467WmhfhNKtv
6Jia0u4VFiIq0XP1Oh9IAG3oqCsSYApZjhSRIbf2OVkBUReZkPd6IB1G16BfRE/KQ0kfTNGWlAp0
sHF9I42hInDSFoGUKf17G2VY7ih+fKPrrFGI9Aq7BcEj+qOYsy0koJKOAxetQV452Qkua7Zn/KI9
qSH6XgoOGAzy/sl9ox9cDtwIYrwFzBlcuvyoezl1KgxVay+NRCoLqpZetIGwUz/IdbYi4spu1P7R
9C1WbI8jYioA3ZYMAfyN1E8BqeQgNwxUFL6ZEb/W/itQrzm51B3q/VGg+OAU5wN51S7iIkimh64F
Jq68/NrW+oLyZc08eCtcUaZGMcAp3E6sB4wgQCSZ6TkwqNKjjKHGX1ISBCMoMAELJKqLXEMu9qhf
0Vkbj6jFGC3gBnmGYSgcNc+4FemSJTEipo/lRQeuHkoCjVfnD27kHmwYTKEK7UscRbxocuWilE6a
m6EVc5rDT+ayNWmzqWlxmTb0N3Q8TaCEs3S5JWFq/hw+9phxEucGFiyZASkVIUhRSn+B6yd2ki4i
AMKw8mUoXFyf8gNU6eb9SP+/I1J3DVh0xbkYDpQo/qL51VoUfKoLthPuQNqlVmv9IBNLGshFtq0a
lUccSoSqxYFUe/DN3j6zGFL9jO5BL08tKXDImdu1Qo8pPIx2t/VI1Wk+Ksb++nADmEVMu+uoxPGs
mMoWp4Sc1Ho1681RR6j9w88GSD2vzgaedcW35GrSQ3aYDKHNcPVU8lPpGgqs8LfoqFWsvPnyVyos
c36s6HGI6wP3B6EPwiIzUlbkvuorhKMoiNxZdLRPZu+KZMm44mAOlKm1eidYM5Q//9hvvdC2msCN
AgVyg52IsgQZIC9DRVQW+FZ00cv/gPNMbjkbV9F/PWsAcqTqKkeGgjZEE0bFz2jKuE/BcqQpV8KT
lCa+pTEpPkYpUAuiOItEE8KNGWpaOr06Sre63BfHaPzGm3zjGrVD+wIuQ4tUavW5Om9YDRCUMqJT
OkSeWL20NaRmnulVyqwxpU3ASFNwTAvKtjjghjmDsAp+U/SNAc8pKS9ybf09WO79mVH/b4y63TZ9
cK4A1/iUBbperaxgbpiLMaXcgBySptU1zM4OhDYKy7vqq1J1gJErgA+kphHsQK/7kq27JJQQ0qu7
1/RkeOWvMfy56gyCMZVIwhEEStMHDJTq6844nYIBugx7M3DgAgBBv+ueQpHFnyl0/9yER6Joy3Ft
ClY+B9rr+dzdtzY1gfbZwLmRiJLhMr2Vu8qXx+d2y3t5d/GS3oOPjMmzjgpC8FIR98m0z3E37pW0
ukscTC7bE2KuhbMWRQwFUAIPB9xAn0+Gp15wJweEvLAoeDB6BNxuIA+ZjDF5SqUDloM1XjeKxt5c
fHySwYcBRaWN/ZV/uFc2l5Q/wqebbv0qxwJaZNb6oPB7hzLpAlM7vcVRIT+fSZd4IBfw4RTDZvA3
bQzDxRu+hsFFFkvPk+9WAWBFiqnURmedDOWFvnjcdwOAjFCa0bxRNMxQei92ICNfphQ28sAPmWnM
W/wp8s/rt7oXabdyiAbcMt4V7knawvleXkI7pAod14a6MtOIK9yrR3OvYmrznvtCSvGt/Ilm2MbV
opgkcxFyJ7hOZFn6Y0j7RAhcTvA9m05BNC9yCauCVPFGDOSFrfxiaCOV7w5ct4QjiIkpuCj7SXbU
EmtqgdUkmXEKJdewtGSaZc5gDfDwJYQA+BO7FsQ2/bkwFDExqnefdLIW+7J6WQ3hV2S+KapML2Gc
tk38BM5G0KxXssRBE1BsYVhL+cfYno9wMOGC8nii1RYz33dDua7ytAbE6kFhsKIvXiGdXoEH9QMv
sR2gEEB2oVS5bYMrUj5YzhbUOOUrubIw2nHnyq3VvpJBsR1AD3iyGi8vL+2gAwD1nXS1iyWi7BH9
cDoScWoF5ffaZXaoRIt/rGoi+rK90WFRVqXSy5Qqm8QNHCtbTGOwgvG7StCuJTXRwmUmSo9WJNJD
f5UdqMckkx91jltxFvPxFr+ifIH+2xQ7XtdbYx4q+YPu27QgXsX02kvBuJAFEhdPRRfb5V3eZynB
u36ZbvvB86GHBpZuubx0sf1F8UMMXgSklx16AB8zaozSxvhUEswBE1EutoJnWh3zX89k2oxRqpcd
Gjn0yOKs02lPPthpD18ooH4yWzUvE3xhBkCE3IIDHhsm0bSnHI36De34p5kqX0ehrcnH5nF3LYsS
lFoSYCj1YT/qlR3u3uSY1pJdYgPaOZcVUPSY8BCBHIgZR6KFdrCMrXR/JzEM2REEF3/XjlCAEBLA
US3PqR5KtLlYsQF2rbKH1vjqqUBu7nROa2U95ox3FZ81bgDYsJHRtak4SQpSbXQv8x4ZPO/KRSlI
2pn2zJ/gTGN80E8+naOcSttBtyHRDC0CnDzeype1zg6oplqCSQoyKC4/rLSB7MPlAJQAVMszips0
Egqc7nLUNjvaRNU1lQPhOiyojG/C342TAvhA3q1JPSlvatQqqZFycyh6Ob/GtcK2RUF6khmw+CEd
1hg2mjNHyiGi9kQXP98lQD4ZtHD0yPUpy0uW4pJGDmVUfwRDmWmiV7kXgxGeBEgVilqi9as/nMXA
Gg+MlB8qaxkf7ph4dyMtSuMCgwDNihQZ8lBw1jQa1Aq1FKzD8QLlRxrUrNei9h8WBD4+b9CMCFVu
E4/kNiDfm/PzTP2/xVQoHyCP56tuHgv6/KKJ6aAFV5BTaHsj1NnL1Y401yMJA22uuHafQd6+lhKq
EYGTwansqEEfQNfj/eASYlFUWDpwcW2h8lsPike0ceqD34zSfnnH/KLzWtj3NEh8sF5N1G/ZEzJu
tdHOzL7cTm0m6ciaH3rNnD4dcOHI+rIApmOaxQ70gwVorLJ8Gmtb8y0TVDkKzZZiY8nKvbiTMEib
0IHUYI4aLhu2IN8DCVJ9+pI3fiQCE2xkWcviLZ6Is39hUHzSuKqbIMQ9Dr577GyMgGvjB2EOOYmr
2CJJRTaYNOaLi3nP3KxjwFsUwWVbSqlVzFFhBaJ65JMUbD0lRRkZ4Wat4kW2SMeVVFHsTp0+pCVm
KIFIjouiKj1uhRSZReT9jrQL0MJ/tNg700ctN/n5SBYJn8O4FAJ+89Bp0cJ7qM/of9L6pL6u6HnP
mYcomKe+dN8NWnDrZdYzMuOaxHLIzEp3SDr58UAoRO6tUhKZb33sOLx62nix1QerB+6yW3yXIPpn
MdlXDetTKUBVnhfrcres6ZigILWCKHIFoG8hvpXtQfkCsysVZpHljaNKwU251HA0QCwXX/npVTLk
YqUf483HMd5Fsh2NsYSQQ5lhicSRP0ZGOa23yVmbJX9XeW2N9Vd+6Nd7Udrmb2mZi3Y1LRx7cR5T
M4+Dwu0Yfd0H6DThkxnScLZLBwbCcwTeI+/xHYFx6w+csIyEnU8b7gdA8zv1MvpYfIuQ/Wcy9Zeh
WZ+meTF3dgfD2pzH/XZnSME8hR2AtFMSAFxqB6SbjkORUQcoxet6jPHZN0LsBZSV8O9T5P9n5qon
gDjHatPl8dMUVe2jN/WK9omlPnbpInZVda7ql3sTOwB8waJz9WKnIJDlQIjFu6vlE31BTMr7D9SN
pvNlZx6troqic+4ART18Kn6AjEdce8jsxvdZduu8LVfd6zYIrmDBzrrXhd3ZAQqcucNBlJZ0J+ve
zN7bZkwr0aXZbdckAaxBijx2MUuDa7bUxyopfpKBdaA3WpnHb3+/+0+Fsv+uwq+7/5TSPi1yt1hZ
s/N4EXTAf3FI7SrvjaDj3p2oQPwwXz0ih4/uT9Ddp+/EH4KnAwp7dwEGAbjT3g2ViDeU5YAdBLyJ
S0PaaQ9wgeDx+B0mdZNB/JWUf430U7b4dr7dQM3b89i8wsMc0HhlRn1kF6jWIzB6pLIGt1U1Mq1R
pfqHyHlaPtt7QLK6QdABNpLU7rIMd8ijZxDmgpf83al7ZyfDK+wVne20f/rR9h93ZHBt72r7KSeX
EZ8vTlrQCz3QisgLoLoeBBn7ngx6y4hZ1/MJDKDuhHNO+yBwzZ58M6p+buoEI3oaxDY+SFZuf28c
vku4/jN1/p9lo6uLY1ltmpy7n0zZ1cagoHFeNlYgmTmEiAd5VETDPeYajAiLhWujtS1xxRK4wckc
DM+9zYfEBr6lZTaTqZ/9nZisT6UbX4cl4/U3dmNWy21QuZWGpQgaWYdopWwTVGhE4zWNPXDAe/Ro
8Rmh/K7gThENV2xOyWMkWJE3gdyiEzKGnQ3nlZ2kvD79xSqNiY2g+hETkRxFDTRfikZ53QMsjCW2
uyqabAIJUe9eaQyEazB+qVZmVpTwJqO3MZqxSWiIwwiPwB6CoEtDk0nS+qFRodPyKAlE7tIztsO2
8ZRecvHkkjyjDkqNkKNQIQF8h/L1SW9c4o3Vh7Cu7bMUlDybvAZJ/cNAZErJkmIyfVNoAPUP95bU
FUVm8RHiaaS7ULZCPdTJEOrN3wP+20pJFtkJL2bNWXQeizCsYls1/k0bYQwEfaNcndC6FWxRkpGF
t075A3A2Ai723bHnDTWleuib0yE8Pypn0RiQY4YNWvTtRwdQG7nDvqGNprr3y/79jWQ/OS42U2+1
MP28vi9xLmyYaz+ZE7XRvFtYFSZZ5HpMiVw5pL3Y2OYmHgRFdpTMorwbvyePgGw3qVpTrTRRVFJl
hgGfXyybi803J5ywaQIQpNn7GU+NnYbN1cTXZPDsJiEmEuQEJvXkGsRSjCSZDuueLbqCyhaYbBbG
jh1WN5fsf0Us+N9E5y5ml/ui0FtOpUWPJ2X7y/zzs9ajgiXbtCbFXNFVcC9+EjrGytSAS0xSxUZ0
AzLr9HpLbrGFdr1ErZGeJOVGHgI585T8rU+VfI3WJFfaKV08Kd140VvH7hG1Wzr9Vsgf8g9gciRS
w1C2Ucp2vNoldJy80elxAdCVo3FpzmjVwdfdfywVzrAhvUbOaHUZMIdqVgDEH6dakluugKsSj1fD
gIBh+1q+AtL2o7xvkz8iDUlbyyBRBXyiDvVGvLJITtnQI0sU1aSLkc/WVpItz/JFaNSyovDXYmVQ
4cf5qp7XFCJAl5n1U15cJRHTYekb7aj9HRf9LPrzYjI97A/1eN97GG7unyho7gBe6g5qyidpTb6p
wuEUZyw9RehLRFdwmlOU90WnvgPnoE+NSPxObc/19ST2d13rynhSJhKAgdGzdeiMlw9jK8XWAkFo
2fVe7oB0xZRqdcbtZxTfzsfsJr/qAnm4DnvpzarLXH6jydr/qckGdJ+lYs2hRuhTwb3dqughHjin
MTDVcf/hKbudv5f9un0/acU+mYc2etbSIIaEZoKfpfPc7d6pORXtbqZm9+3YuodD0BR9D9Jw+sO4
70+e/84V/luo/zbCT3Is3+9Xh4lxrsem1VkYV6cImKsK4U3LNCrsfqCCefHSGKGEULlkptYPuoAc
ks16sAA/uHPVIRIZPFV55xGEo1GVgcZKj6566PSBwajuoPce5dQ4LKthcI7Wb47zAaDkdjQ63O5o
9QHER88cPlNcvFJ3rzH9ZnXv39yjVKgvjO+3e/wkFP15Xu1yt65RMNWttopQMvP8/UjztWn6ZN6/
7DJaP9IiBjQ2C3c0acNqDLx5nHdwXODbSG6dzKR1Abhsnf8j7EyXVVW2bf1ERlhg9TczQQQBEUTk
j6FjWGGFWIFPf74c+944N9a5sU7Mtefcc8xRKCSZvbfWemvN8RTw+bsjTDwlvGrm12/ZVGumYo2j
kLk7L2XblY6Zz6R0COyyIhJ4//0N/fn8/Nsb+sdOfjCu77dR3vUpr1sgrRTQGJAGj5GtAmfqX3fg
wwLZIrOLIDAajRv6542GLQrOU01IDcPHRPN0Q47N2wTmDdkkKX7Jv7/azj+8tP9PUfL/XP9/POW1
0X6eC6PWT3mp0tZPh+NFVQyfvMy0UoNv9i7j4w3LR3yB4g2ujysmWz+QAE3q3O7k+dvCIw6fYuPi
dxnqbozwLjLg/Fmi3VJ58VHMdBbS50k9IGLGdOUDa/ub2wSOvo6eX+vRd5sMiTb9DyWO3HOl4K/w
4yCQ3diTfkPHMXS52eF9O4RZ8a+Lb9uul9++GHQE/AMNg7jMY1BDbSmABfKDPQiFoeykN5G+UfaA
yFfEfllB12accUEg6EE1zHLxyUVrtn+q6RMbyFpMWDU/3Vr0qPUbXttapc7VLCWxTDuIKEl04UEY
blSPX+NmI3h+TSaGu5bf2C2XJ1Q7wrA+gW+SzClWEdFhR7FsyfV7dBA7W6mbmfZGq5KV7LJnKGya
3ahtR72Gas3b2GuoaE/O3V79YnboJ6k3/PFevoWrfPgC6RTkWQdHBylH4J2QUatvWsEAm0Oeke9K
WB3eaZpEmGyJlbuum3hLWU9uWk12Bkb2y/dA8cEbCUMQCIyOr/eyv36N+bnx5ClGs+/iYFVi2pfT
Si5oKg8mF6PYLZaY3rckveYEVz/i26KL8p3lfTJxcoEfZeVJsyrFBF8XzASJ3yxEd+e/L+oz+YwJ
CcBjomWXpAJqbvFI4CMJbP7vzVTJKruxwO6JRlFJLshYKt+buEAjAKzyztY12Rzya0GGpK7tVKN1
QcXo5yLaB2G/Sybf7t4S8zsmStruDcvBajzYHLpi/q3UB9dnWa0mmOF2k27fvZEU4+A6Qyb34GFe
H9Zy8sYog9Qp5yo6TW8g/upD296FBMj++wP2/z9FiXfCo3CIxfo/abU8H7yH39uqinXOZheq5Ko0
gPza4iuIAvRPdgFwfFWah6KOUo9RYfUXQOOuLtk1SK63CIp0QFstp8UDnOoIRSNTcR88AACVcigL
XS6UW5IVCliMa6YRpzOVgf5T40+rhf6bxjU14lSAW/37+/wLwfmf295/v89/7OPf9u3Sv59avM8/
LKhgcqZE9s0oFSNoSEqA+LWsU4tKsYijbdC6hyrUHLdWYWidCjvfbfw3AUVIJmjXGFdvELf/wKu6
bqcqZ//UAwFdBj96/wsD+g/vov+7Ff73W/jHzl0Y72q/vz2r+c3sollJ02LsHWRMNp7VmnhZmh6T
WqqW5dFpWWMxnbWnYyIdA06sQq2ytCkD6vI4Sw1YGO8OX8o0C8BItSC4HhWI7A/kQDwetoHH5wxL
zxVZMyUmsTLCEEqF7u//VuMYzZ7xD/OL//m2/gElPVf9x+eRD7/zhlum50kvt+F2HWIZzvICkoER
vpPpUeK7eM08L4GvF58wxR25pdhBe6PMOrkBxmfYcws425DQ+bMMk2+UGCEkSUibdBNZMFhnkOOO
l6rScsODl8tz6lLpYnpxb5hp2hHhbhe1hR3tDiMXIZtIPyY+R2xdQCtYeTuHqZcOHuLhuP1IXdZN
WTdMps0vohO41x+qg0UXUrriZWs/dMUUn94hMpaX2+JAKmMiUZsnsRk+zRK8rMMr9tzSgkEPaZIl
xsclxLbh0cYN41/GawObzSjR2WtUFC8f9CwtFEGeiAeuMvfsqMiiqwz7mHlBV//+Js1RCo+G65DS
jHgKP45rGi8Bbz07gH3bDUVAyJq1F5juoOumt9aZhY3ZbKBmNzlYVmJ2CFg0yuuLNIdb4vp6exdC
vfq7vrc1btgTbstBJAwwXcQehQylD7CM+E4yAKjujXwB0mGyj+kpt2eGODCLJqWPvY92AzOX2Ll9
BB9tu3ZoV8GJkRvFlbYOSzz+wQN4bfzvIePMugiVT5THZRt/7fgg2XkbP/xMn5mnDj+VQIgBcWJw
wyxmPzMGckUuauq6Cd8/qUduOuSYb03afG4n5V+wpUGoVBKgSgglFty8P0o6J8ET8OPW+mwq/LmU
O/wCyMyWj6cIE/1WB+bv7ngQkRy4UZh7PA6R9Dl7iIyLlHvgghz9mu/ZitzQjtpqjnHausroubSm
YGDib/sLQ6uS3x620CMbskTOK1M6u+F4ZRZYaYo7qQXitGBtoz6g9m2K3T4KW0e3UG2vGbpIE+px
FNFCwteW1sNk7E2vrwFVN34tXvqiLkoMrE9EWkw4fbkPaUVUk4NCRgbxA/vfk30XLAYir0h7fXGP
SkgXniFtiGG+QTKsrugS/0i3YK1mx6iQhTM/OLwFvR6H6iXum9B2THMy9MzlSkiWon1b3FzEIzy0
SYv7aLQJRGcJsizws5+/mO3kzbm2LRFdVCS+ftRSOoYdsXP+JkXqpk0cvQUjFn8PHLX0rLkOWuIG
24p7Fi5aG4yYFEEQecwJLJ5DfnsrdAyk1MFUULAM5u8lKX3hVV6CyOVJKlVXgB72mYtKXEUXV1Mb
yIYKf9teVyBdFTULlZkud6iipruDzFBJD2FJWdoPs1fzUsqWKvCQwBfbRtCa9A9T98DEu9Ei14/I
nGIUvXNA7VNwj9oueeoqDItc8RJy0zH3U3++e7hXj00zLK3kQCrqbceUvAilUyXOnJjBnftbvcxC
hZKiS815jn95jnORgA3wTIlcsq7Si7gezJfpttj0MNaA5xfN7HKQJSbA5H2GNv0nEGhTONzpm1gf
ULFcJWnz2N+qRDf0nYDZYglvYNvO+jBbkw1UervriFPXeSbm/BWt+7t1WzlXqcVUH2GzNhkYWA6E
7xSh4/cdU6JFsueoZAqxdnYNFYVh7cLivP05rp+V4CWQuUpazBS9gGw6KomkucR81V/7a9yhRXTg
yqxyXth9w9PAc0LpncekHLFChx1smMzHrjdK97Mbp1LrqCi0lLHLMuJARMc9hnsxa8dTLKdjK9iw
N/HrJTjQMgtDN4fKeo5+ulZB/pQfmi/LCwx231Kp4QSOmMAfskNT78sGohVCHfa8K/Uqs1LWmF3V
G3DvPcsKatqCTYzABLZCvKebqxXnbJgiGFAlyvFN9vdi+12MN0H2uVCyZw+/jUOSyIw5/qdHXruV
lW/+ir12jN/jg8zJTfm7uYcbz3srj904SFPiL7D5J6rlvn41x01Jhu7ay6/8ie2MFwTjwbQSccse
j9+Mem2HfsW3Rvy6eTx48SSE5ITbHuy7fIRHljKJQWF/cczO1gZZNQ8MK2G0So5n2PhqQpxwekNK
WXPNnoxYkYU2ud69JiPhF7N9GbVrcs1GDdis4KGVHlUVPbsPaJCkS7IB1t8OjOPuFdjs1S7Pt8cm
xnZYaFOC+mpjU2UdS5HkDwDsjujErPHcW81Cose3IUta10F1X5KEhMtaqTPT++J8YM/KHus2Kq06
M2j2ZbHcl7LFHn8L4xizlr3YtA5ubz08T/qc/NhS6QCxIjg3PLy//dOaZx//2jbhvneF25GyWYRO
HTs2Lyn8vX7wKmflA0ZzAGbBm5t4ycY9yT7CIcXZ+DDT+xkf5vGHd/ASA66iCNnjd1cn+kMSylzd
C/M3BGsTzsGNduGdB2TU+cDL1mwQuaYtcnk3k8tFPdlxirNM+Wl0qUzK1oLbnDXN4GyNZ/uRGHMK
18Wv9sjeeyxg2j8sjA2s99lwRsaK8NT7NyiM32vlVjQBMIr3sPVEjVjEzQrfTbZ5hy/BVehhlZiL
Nvvq8Oa93dByi2/DelZWbpgDDrl+xFHHrb42nBOWYH0Uco8dsye4kZzs63gI6yLurNsLZ3ZV2tgV
PlXaCFKyODMCtzgihrR1HJ0peD4OVmeYGqIJFIbFB9mPumzEHL2X0YcnnXmBrz8g40dP9dQaLuSz
qZX6+qzlaD7Ld9qISuKcG84Kz1MaX4Z9Jl5SBR19hWiSa/HFiYlyJdknaYq5I0ta5kg8OJNuazZA
btYwgNlrz/n9rZrODVHRLbkBKmXnC19YjrNyublGOnzZkFz1HR+5O/HRRM8zay7HsxuHH631pKG/
vhZsD40NibO6nLCCi7nhyY4PatZZHM2jiAnX4ypkuqYZRsQpA+jwSdTKo2ZBaa1lALMGieYH1V4S
8jTDyd60gm8cxPEBMWFTbI3epDC8BmYGVBYXWS4QzMvyIOJDClogND5+nbblqhZEWYGZkUhyZOij
NXriAEU4F59ztIOmR+XOy4VhbZpZP8326J3eo6AhVgkJeTFRXeK9sOIge07YWk671POszVH08CyE
jD1C/R0BH75EvdpFQ5YnWW/7/EUQktQdWrH2K3OIVlIYG66mbG6LgKinDVvfV3WhQk4To2He14dp
jzGUk70qrf1dsuiovrgYXxKCWFgYJyLtwrTOKK1nqZiN6chLck++r1EbSQ0hbjWAw6il39N5+ZpZ
34aMj2xYe5PeMcDbLCD9hrMCa09pMRE2EPjOUVDNtyt4OM57ngSz4z62bOxfF8LvxNPALs5uCZHb
zt29efksH8wk07uyBqixL9MvJQ4ZUkyXjs/TVsN7a0HoN87wtGY37y+6N76WKyXfMdO2wHRcJtXn
JX9ZT9SRLDcsbxY8RLmIqUlNjoqVKu2LbI+nHe/1cxZFLVo9RfwjAAWzETdnRvlsH8Mb9mpc9daC
/eMz1l97OSmmJirGjVaTD8G2T3zPRoBOIfFOdzCJHscgy8D0NaO8+ywKGQ1s/zJFFA2PK2zSnAL5
AfHoh3BVxsNZ5OQXfzNwrbac8/sPMKKPbWZ/NxBnn/iKviIIjwZKHAvvAFRxtHuKwYTH1QJOOize
fS4s65SHXb481oO6jCj6/d7k3SeIfcLZf/X9m1bC7lYzShMM57eAN6X4xG1RiM9k3Z1/YgqOtoVP
neyiTinFcsqw8XboYadWCnPo+M4rQDiUlSikd2yur82uaTt3SzZGJLHyEHMFOmF13nXImbiZ1Wfy
9Zl8GLWDp9kNb+lP/vArotSHci+qzainFpNlkxCU8Civ1POPPwuvbDGhUPE788GmKTqmPxzIdeU7
l+BqCIiSyLAHFnMAvR8STygTOvJVLYwibkNfvYFYzG8DKRdNbwMAB1quLWoykjCp2/EauqK3V8Oe
MpBV4dYiH7l5kgZVpjxuQeLZff0pVwtYjvcy+FnnVJr3qI7WzwcX6boeiF5wRnuA/phRID20c6d3
qkbPlTzlqnmdwEC3yfsiMchszLaH4OlutYKegSMU8fOL5SAhm5iGqMIh6p0h4pOf8qNe6vQWC37s
42GiYR5wNlid4YK7TSj4WxTM4ovjlGXFBiAa3xEBlj5J1RTM/EO7Q2j4E6QD97MvwarPKti/5PQo
ZzNqjsDK2Hvxgxbvn05Ll/BsuX1hndV4dMWeQS+pATYv+NXVODveXsRYWIsns8RislweT9yLe1uR
5ZjQAFEvokEfI+nCRpVUT/PChkl4H//9kGU0gmyxytKant0pRrCVBkkfIxJKkl4y1HLuG16Hjell
/eebqGt+mpq+3pjBPHI1K1yKkbSy3G902nCm2cnAA4U3TLcm8sGhJxWHX/wuyQt8KzDultPrkuwp
T33OauQ0VWU9LqN6ZXZrn14g/UiMrRNU3+Kx+e3/uvQmukgwnKyjgsLCEo5SMcsua2JYuj8cWOsb
/qYobfUP0qeWMcL8t8RQmqOxNTrUEUmXDT6R/a8tu+mJomXvP0qrHHo0WflBvdWLjE9Rpc+fblsm
bJ5OcjMhynb7G3oRrKMOhvrt3Cz0vX/ykYGfjy4MUzcweRaYhHc6gt4LyIFhIF3tpkigobkC3BTF
wZqhI6xuCvUrcrhhguOgNVg+oDglW5Lst0ziiWccXqe77rh7MrcO0XexIjIGv8KWi/8cY0hfFbe3
+iz5usXb2n/GPIu6Nr2PAmPeEshpzsoLOB8Q3zdNXaZRq1ncK4uET35+8F2Gd6IzNmFXX/aJmx59
tg2JzaiE7W+xuwocOkAbMCUTFIr4sJIlkgMLH+lVA/Zq+j8r21P6fmWPttV8/LXv9SjsX2XPB0Vx
TxoNy6y9mSvrGTXvYjaczfKAcu9O/8t64VDfnracOOJADyuLKH5Hm8zr6GUW1JSHlzBu3NTdG1M/
HKZgHDh40ix0rOz6Fiko71u10hqfJZQPvFs0Pja7OsjJU8Q3jfH/HRJjQkL6ro4PuWf462+eTWFA
HvdDo2UhD8QhtCW1uhddweg+L64kLzaATAulgZdVYyS4G+OYMzj4is7bCrRul3p1px0yVA+tSiGT
zsna91UvI0PadIm3AktZ6c5cQwz0YFO0ePY+KLdoeuh7iUyKXqS9z0N28ejak6cg2rf4+AW3rS99
PTav09/joh6ddDnWPjF3ZwVUTvGYbD2BraueowhYH+aY5oEP3YGhjrMMHTEXlRn3i2AengIo7k4o
B+Q4twwQDC4PII6lPzYbT7++GD+8u9yc3E1NeK2uwilTa5lthhaXcLA2UOg/Eupigj1eJwdnGkHf
3KHrxYlkfjCL+VEN1S+WCshJNURGJ5IFfXtDhQSeoXmGzYPGYE/vxQvjQGeZ9im8p6PlY7JcfH4w
IRWLwII3OsrsMKWobK/wZDV5/qzeChcdHNXl9T4+5rIj7vZAVpyUiOvhV7iIpgPnwBGRi683XzdG
Dj1txESMvIHYtL2EKhG7C23cm5ZUuPzyh3DoegNJ+rSgvx97BwkvXoEz+cJihAuEPROfxE2h1bOF
fG6Hufot0D6TbipIgKR/f1vXa/CRQGzFnnfdIiHgxr/3qLb73LaP6C93hYQEWp8AHBy6649wQSdB
UzSkQsl/AiXwLAC90ygG2g8us+Djb4qo7wLtzZDyCKsYAPmpldo2LmKmq2QNEu3Z1dq7PrDSXfSJ
z5baaQcUofoZtmWZtvrj9DrO2mZ8MiHfpK42WbGslSH7qnYrFvcHIsWTTQedq689u4y27TE34DRe
NLEDJpxMTAv7LRHKTJ/OqHRnlR1TQM1+Vm/55qyFOxuo6Wc6mrzSIQexGLTEz36yp7md9FT1R66R
lY1SnhJmfsxmvAwD1cZ0anDmTinoN9l5allx30ePONG80UtNmsFDcXCS23lOmgFDiofEiFuzbd9H
RkLtjvk5J9gJOu9o/tXCYzqIaT1FoLsYlHZ5MZevo/BbcvlGY2lQq8TbQ4vQOG+7YkcmxZGX9CSO
x6S17KojOqjDJM6w0xD9H9Z8F78h3Y820CnO48uWO0lNoSvZ3KrInTmpWl/LTkFHTP/+melQVtYq
IOZLZoEVA9bzaxAf5XFyph7kAO9ak8mnPx7A6b0pKp3ltCjF4px0QmI65GfaQvYua6zvSZrtysEE
y42z+8M4omm0yHWYtBkxaqnFdf1Rcu3XR0oXZw06B+JMmAvSbxLhTH95pooPvrLsq/tg1AqZMX6L
esnSiXmmQN+9+DWKZ1vjd9rKvrU83/yXeu6WL9qz9/pejt/dFCvaKjgOg8ukx2naFcN6TEE6kGC5
RLC0kwvaw27AA0ldg4L6JT999Ww4b8WkCoGC7UlfuIgAtV1bfdZwQp81jqlUDEIdxJptp8ZebqsF
KYMi4NSm6ahNTuEDVgySU5vJwORlHh42BzUXpMuXc/DyG1zf5aP0wfK5Jp+DBQ6nBXma1E9bPBM5
XKHoIA/mtNwSuqDIFeHBBHg6q4PMNED+eqsNDWk5sDOGLqJA40DnKbGPyzi+RuONFxziLKOmmuvN
Cdd2XIVm9FKSBbP5AkfBrIkncb7yQgKgIfH9vmCMjQc5DxIsKw0H471aWfGMXz7W0VeArQvdzvV3
8zGbtFp3XYMAQxz5uKKrfytYA6DfjsuJDtxvZ9nRTxEpvFXX+KX31oWRrqk6QFgWTImHJVh/nFCX
PC2guAZ4DRAoLSo725Ca4U5blE+z53jzYqeIW+54j3Gdq4388VdZuc8N9IG+OnuU/YLH6U3FwBVq
iQ3gDse4vpS3jANzdt1wwPfFaPte7AXYdFxzrHzWj5mX7WcpKXeUS/Td1XjTopda0Zr7z6bcItjB
S6Vlkmr9hCKHuziZX9A9q/+EVnG/kwcHq1+bl9fmivppPMRQqeKcwWmklr3S6v6cmdGVTW18Sker
3xEjrbuyyTPWvh3E/mzvBwquv9OZkD5qPvUrLhtYw+t4Yy9XcZ/4WkOWZGziso3IrTEUzXP0anqU
mU/V5+w+V1HZ+cWdHzaHI+YCLoTEyz2uByPeURuLB5hGGoUTb+UY0leyf/KdH7Lew0Nyyua0I/Px
IyThuTk3Cg7l6WvUaqja+LuAJcF3yqCxpt29ivYJsaIcPkWwMcxs4BBNAsDS9PF9pxQcyJRZnvC2
MgnO5opdg26QnHbJk5lnP5eg0YxCHrGyQjKOMKVMlvfYcXo2xcLnSZUQPZqcgL8r0p2Bx3I9d5kO
RtmdRlVmbuqGCokKmPO9QLcW2YDAQzXwW9Pf97KHgXZwao4SDqEbOAc3AARqz7iyHHQtcjsIcCTP
eyA7xFEBbfXsdngd4jRoFJKfkd5FcCRrltI03rI5N3hOWFFE4P2Z6WDV214y/kXax8m7M09wnF7Q
AzLPlHOM7qKrw9n8Ww/VtytzbDOW3w+jrS+7M70/UWMTMqwO3vGLYOi8PapatO27lf91tnh98bAf
lIEqwMRt3lzkfWV2va+RYuCwqK1J8ZXLC0EB4vOwawYIxYRO8Sou1+A29Gjz2uOf1S9GwlsOnrjH
mX/HH2Jq9oTu54tRt21hvnowOw2x49o9w7NJhWGI+iSd0iEcSsEqvVH8deZ+H/m24LAy4SQzEHRW
DNlXvFr7rkefnpBnziVqbo46nBNRGvXeCPwSPgaRBvnEPOoXP3OrvflNC3AZnXzVmsLyojIUycMN
d9dtuDJpoT6aGaMXBDFJOJ4n9OdfoInTdLmKlsMRyRdHuT4a0pfd7aVrzy+5WO9hvMUeFeBTOu9w
jcJivaytw7pb8rUaBxi85DJf03cj1lgvn/665R1/ihA9IG8XRrnXMnNWiv/bng3kk2EZmh5Gmvoi
906DcHfwDoZ+T1XtHBXhiI1tflLUsHlWk7gpCwz05cctiXYyOx9ztUCs0mDGXgyZ2qwJhWSCnQnf
U0bAmEZFCv9g1+AXudk/0VlCQh3EoCEfLzFvOIQKf0RXrgzsJBHO8C2Goxa7jDMMB/Sp/YzDvmqa
NzwXcf4Zn5OeeHctrAT0qD9FBeVAR65c/WOSRS+6A6FexQ8aDxuhqiBHdU9HBocqpyv7rq8tkXl8
xZ4k1fDtMWPD4yJ21PPMgGsC5+zVix0RuL+3lnmWdpf7Y723TkmggCh9xCaiAuko/8gcprEF97IA
B/9AfIlC83iNt3s34S7P54Zgyub68vabDyVhZ9TokFVsaaLxhkyw54fwfdDGKCLgLzoTSg7dOwNi
X9PEwDp4c4K97Wgx/M6G+rLterwmnukqFscbbX/X8Qvnb7aMGX6Xl2akPaFHUEz/6QNrkbU2Z2dV
uSHYHAhq4w9++AVAyI5KTG8Ag/RW866kbUe1KOe7j/u7kr8IUsMEQYUB78angot5e+t3tWVQNUg0
KWxtL6N4A0KhWzV9ftWSbv2v3QN2y7QmS++tR9DDFpE81gGprHpQ06sXePAq2XTRH4IyV6v1X8H8
wv/h9vtuZKvsSq0BKfUB/izjTRUNN2fVWKlzgCAue9FjkKQzlMchDeYr1D1q0eGkqK7iOFRx/NHk
TPWQOZ41pEZCYeFFYXIGEriaQ2Gd4LMu3uOpBh01qwRoZwyuqaHLztEEmB6KGjNjDRs0zc0jfE+R
Vh4Oo+OTe1Nc6PAvBMxwcg/O0f7s9EKw3+u2Eb3BphOgjO+U2gizmR2VDdYg1heycLOq1W3Th4xv
4tKJZOBLcuqiT6uePBMMcMJBgG8T6RzivhLr9gQ5prOXkcR8ANUOE/F7eVRaqjNomxoQbEloxwVy
RdVw1kvgy5Z8roF6/vPgD2GSBDLP5EFPJXLyisnlIBVGgF+ycAi4uh68wVC8Nch24zFA+CEaniGo
q1nZML/TgZgvC9Ey/TlCLRbQ7ap3yMpfN9vCp/vK54l2ueRcI1Nefi+gf+/cLAwm+vEPfY4eAIpu
pUuJ7yc69+1zEfcuo/7Q23etTxftwoOl9ryTWMgrXU17z3XRoPGrgm5nth/4zfCkGUXzTQio+zI/
uyYQzhHhwQnmOILoEp3x77AjUNreNyuT1svdRecwdzjTNnvrvjjcJpCwrqcpzabZc0C0k6d6HkDI
K4vw4wjjCeb0Qub4pH5AoF97DCAwUaqSHD0A5G3ya5+dyHY1X4qs4Bz+h2d2O0EymLta3HISYRhx
ZaK9ZUda+ssxR3tMFpZ9PEi6Un0CgGWjt+Ux4VRN80nI9KYvX5PXeC15BBOtaoVy2bGq+H8PhDea
5n/xfdre9yyTh0PXvcnxZ+b1e17WmaC0zkBneqG+8nSiBG27CSWzprlpeIk/SqlVu3CW/Oi7I4Ky
AQKj6xP69JnWKfSuPozZWQ6Yybeo1Om3eCRW4xoWYHyhQtaCsqD2Vw5sFKVvDxoPVO9Gje8DDekG
GxrrYsTtXYtZErrtjBmhhFfjHn5eRDg8UU7g+EVhSXcVV03g+D3V02uPvC3vjUncRLWjyGAB+4Jq
fIw4o+7m0YQVFs/PKGDS2+AZfvZoa8hyUu8ITJFx/J7fXxAbRHxWdOlJkBsKUD27cmbuuaLj2LSh
lS41rYAhirtqbgPauDuGzxmTZipXWnVebVr2TTLjLN6/G88AjiJTk9TlfTiECoMMQnAWE0B3RRvc
Tzs0hnqXOlMGDOy694b5vmNQHV0+80fTe0Ed6fvXG91xRFLdYXCg9OeS1dIjE+jUQhTNoXjGmMjE
LRrYhU9PSTW5wBcM4IWApz97b4jB0lncGQy7G1pTtWcq4ONenjOu+kX8bSelZRCZOmfKjNSytGfw
04yS9uuxvgwQ2A94vidfIrbNlJr6vkNJ0rOrHx5vliD0SrYK9ceTu+jt0AhVcHFtpIZ8JUohrZ++
iKRHuSJYr1rr9fEzorgCaKoW1f62DOKuBs/MzhPcHw6IJbI341s2YOLxhS8U/PsL9BgQQq8OZv+a
PbdJRJbVetjXKf23xdb7GTUWhr72fJfvhh1aM+2Fqye4/cfEJ9A7fiHKgAAz6wNxfstlo7SuyQ03
qINqfb0zNVJt5usu2zU61EF/Y8CVG+0JO1p5T6omZSATHvuLvCZYjdQZIXREvbRqdrr3iZN75Z+f
T9FLC4aDdu9VdLpYjY86Nv284zSZxC0C8sOGklj68+x5XpC5yO3I4eeIJ5u1PvM2T9XqTGJ8Oc6/
t1FJvNbrqF7GQc+xtdPGdwy/8TRXzxHelr3Ce/XHJaci57eCZogPD3m1p8vlfcwWiopF1lpstIap
MEf05MQ77cXUKARIDKWmydIaXfATIxlKNszt/sU3KW20kZOvIxZXd9tDz+4SUf82jzF18ApEZzrt
/b7FfvvOSRTN9XCzic64FOvoAv51tv13g9oAE9qQLQFKkHguYHRuOdmzPMbByTXMMoIl5YBP0dgD
/8N/0g2Mx5X4McBb1JhNBUsw0XEWKIJPEjMEIO0ZeCpTfzzlMdlfZbTV/eE+IzjjLt8R2OQeuAsR
Rfke6eXIwuKfGQrdrFYzKFA1io037zhH0npzHsLztF01LUoTURkyUb20juKzvehdrJy0fl6mR0s7
/rpxEGSEdEV/jAP3gXfzHI4y74MkNseLkLe5CdjHNK78hmYYZPXoyd1hlS1/r/JMK7eA5J0mQ5tH
E0/L6WcNjtYZMEt1R3dbic3gpQ6l2WDvAHU6IbIdWkdUstangl2QTxpGWXubflsgmIlpzGfMGsAi
TXDfbdTiFlOaCv8xZUC/EJ1KXX7oPwNmsrM56RNIz8Y3a/DAE8E0VwG8Ugp3dpZDOTS3jRngQU8i
ShAndJLMx7P6DrkcUcEXFL/HPfxUaaImE5NXwTgNAECco3l4o27Af+PHGM8Aicaaow682BJXd/FI
n2JKUw96+BXxjGi1nsKA7ChHM53aonkIZDbTE3Ai/V8IbkDiZNajfT7RrX/JCWNJHH0odO8hak1H
6OqaGlN8b4qbOjCfrjG+g/DgsZkvNMjSftt0i8YjKDbfwtxWucxxRS1Gwzw8cJen+7e97/h3WkAU
j3F7ysx4Jyh+EuDl7DM6Ds3qID79RfkSWXNdxBUI0HPDLAB1cpqzw6Xpm22zz97Fvhd1OmZNF/sc
Bsc7Y8Vj6Pjt3ss3fP8+fayGxtmEFECfsjK+hXo5bmvpKuuE7eMAMdfuV/fbDca4p9yHcUjrKjBW
DFbZEO8nnCs1E9b54QTNDyYSSJbedVTfXG2aA8VtWWxqM4CVN8fZ3TtEcfyQG7CzRO+NqyfPXTtB
NMvC2Vj9B/OTVtyW4zGHyjyI8xSAQsxW09l1QMsCMzGNQSWsh/fgXjx8ntIqzrRfKyosyop2TcGq
ZVXlEi6nbPpfxRgWeWaAb7f1GbFIioTORZugGTTjzGd3X5JHumBbJn+LgYH4OlFaOKMBBq4cj8HJ
T6kyMBLRgbBwC0EHuBHqnlkizodSHX2KspsPH5joH66xpQKNT0d9FTXdD9qW5NQwT6gyKwi6s0iz
Td/t2Jv2fANJAPawq/Aw56RDBVXpKnJVmZ2ADedNtTUdHlVrSR/6u1qxRb5vMopoz2pxaqqrMz8y
RDJiYvgeFZVwhnchI3tFQ703EE39QngZ2mFrt7fCt+5zKaEP3q+WQfK+AH+9vkXAGTDvoKbsCPoA
3g0MhwYQ9ldUCnqeiOMLbLoLAFlrhoJiqxrOHxdqx5p6t766XCi03kbY1yTt8O1eW4A7UCb7Kig4
fwy8uHooIGAXUBGDMnznusdCgfuhtntWo/CzYOMvwgiJlv46lMKp1gMhTINoEa9Eiy2fIKIvkJ8Q
6W5EFeqlzf8i6cyWFMW2MPxERCAiwy2bQZxnTW+MNFUEVBCQwafvb1fHqVPdXUOm4h7W+qd14yzm
gUKPFXKpA6FiMLvjkkbU1y3zgxm5h1MKZCvLjAr5YurY0h5n07+DXnTO8tIsd6dp74+6sU+PNAR6
ZBDq4qszqXmNkGhDlwYlhJxjZsWiRC4t74IzujabbyP4/DXcXpwbSc8J7+61Bx6EGmr+4NNBYzK1
U3B5m10WUjJAKpB+A3tB1hVpSwM+KMTWQwbPORlErPt+joFCvms43+F4KPotrI5swk9eDCvlWfHQ
/AxT5/Un88aeuxR4qXD76HSBRDsOOI8u61eWzVHnoIZ57pDwIIC8tS7O9T6+tNUJgZQfr5BX2R9J
qjsWJaCQxNaufsHx2CqSdeOI9KntA5Glu4/oESJIsyB17+iopLocmOc0jEmLAtLDYgUzbX54Qdr0
YhSCz3kc3cUdIuzhLQsMRuTT9ephkozvmbgsEaoB4ZUloMKAexoHDq335TlOoIDcF06GdZyFLVNu
mmnBfqSFdWP37skF/0odVjAL5fYlJtBhwmmsuMnx7gCgfKmu6eTcJL5Ze42h4I5NLmL7Ck6OzpPY
WE60obkj3xFBBUYC0Qay5MjWo23WRxaQ2GKkoc31aJgqUJ7hyNono3dKX1ksxSxeeNLzrs37wc/k
iYkb+Kb9/U1JQ2G/LGuIZhSFIDZIlw6zkflr+KOP5v7OerbAOaRDGX6x0bXqMbrwCoDiyAFwK2oR
MLId6oyZghTl6W7rt5TcxJib1sh7yYL3AJ16ZGgC91cshBP7w0L15IF+Zt4TfP3wRkqBkzfyCijq
fIJyj6wNSj9MXA+WpnixdwDV5Sbg/Ncw1z6975/B6BPm5FGcwy0yHLV22sKVGDydqt/ef1MmPRbD
liBhFAFUCehOiNDpjSz2GKRfj/rXrU+jQl/VTO/xXooPFzcmzFR8170wJ/AIZ2jnGl/UkInX02EH
S/Yg+DRXayxqilvb6z/9JgWWZtwHyjP4gbkE6H2fEzpEAAttFh83tu9PT8HxvInQGO83nLrQO6cp
Clbqss0z9QprFNFOYG1SZMhlzDHBqXkSYNrZadL2Oem0eaKcu+iQ0nQQHkBvwgYnRIOK3YhGlbZ9
kqOSeLF6U3ZPxeFCTuuplSyKetaL4L2Je/o6EUqfdhzbs66aDPi4Nx3TnAGY6LxqP+NqMjxbboXP
FYCtyrkFBqYDAptbBG8zTNN5nO3VJ5kNtHkDtfci+pA5y55NXmN/8RqM3ki0tMapVEryzDez4afE
7Oa1nxngepENa0VA5j25YZ0mUBM3Wj7uE9oIXgP7+7mEMrUHox5ZQox/IZWUN2Kafmyl7vvOqQrc
Wi9bY/MlmMWhMi1M//nBfCju40c+gYb/bHrYh9SwfPg6oW7KRCUngHFZnyGvtUQzwKn34CC6rO5c
xLSo62wKrU1ZLowLfB4cij1eUA4ALMqSohzMMoNSuCUZJmfU+GsYo5mjYZJ3d3AnQK3YMo6+g+B1
Yuiyl+J+oIjeXq55vOAvX6KwZNFFHgO0bbHe3P17s2NwogLC4jwyt8HgKhVLse0QuTQpNecHmdGL
ptr5Pod5IX5pK9OF8cFF6ezBYv4K4A1g++CB5gxPXbQiiCkOC34ko4QzG3SkCoLB8sdmIGNAJIcW
/Jz+dOcPKVruNVWw/2Hy60/Qj+GPI6RJgfYBOk20AKT+4wK7njx7SboC7bTnTExxXTzFCYIOoI/S
hQTIeAtu5PTvPyFv5N2nA+MNEB2ArPzu2rBxV22hGEvanlSweNTC+6OnQJ3vkyTO72cMeKb0p7o4
Hjlr/+lasJ6SEQNnJwnQ4kR9yx+YMtfT6UX8hB5zrlCQhFKgmQlaPvIKIMfMFQeRS8s0iTEWSQnc
z6xP9MNoDfl099rpiHCmZLbft8tUIOXa88ECDpo9Ea5swQPoTyfB7PSXhRPEWKW/sAV91mLhTN6h
t4/4JHgIHvFEwSreWpcB4gyv3VPBB9QJwVEXMvMtD+8bKD5gJmmwQviuMVgMfnWy2Ty3J9eXPirQ
T0kX4Grx+qgTZVON0n4jqUsNKFouIOZlZI0XBsRcA0YK3eaITXYk3sp6O6KTSr1V+NfNB0dPqtFo
PHYejSJ3xsMl+WxqboPwumE+jHQhye/IAfhPbIvb9ogHyjEpgrXjuIFXeyKuuJl/n7c41mG56sfu
BoWNRFc38Xhe9CfmAWADtAqJEQSf9IbEtApovXh+k0fikpJ+H0d7vqL5Qx10d5JIsinc9OJ51goh
DSqJt45wlIvHzOjDc2jOaB0zSJ7qhUwfixSRcY90OBQfu2bJ8DkIn4D28EtDTihKs0KzY1bjmPCH
c7n9nx/mKUnUQRJ2AA4tPKzBd3SzemqQICWe00+6iJYsVPgZ6IHErd+IssJqzzASX+q1gBlOuxrJ
xRrI+IjQaL9arOIuoLrJx8yoWAc8TIUdRtF3L8+D7/T0DpPGPcF7MFuAvieB+nVjJjYogcGtF89B
nW3vaa8G+ocLaHK/6YW3eEGXYKgTsTL6RGQf26fFyUZf0M6NOQnEbp989J9Ijul9LqrfBOqzcQt7
xp36B1mSz37br/OLuPAwaYW1VkPoDjLTco4uF71k9xILbdNbGg4kI/af34HYmm8HroTv282jCf1f
Qq+QOXv9D3PR9+HAbPS42t+4WuaaGXr8i164P8bfA1ylJU/l+M42mikTnZ8k+3HYegrsB6isNjxN
TuirHq49ppx8/aD8jc5S0KLejGUKPi0BQ3BYOTfL+Ib3wlXQBZhEKQBMnuAGvAPU8H3zqJ1yh4bk
XC16TgVkQQShtVBW1kUn1Vd11J6PprpbZdzVfFw2GrWXi2iG+lyuPxJJhXaj3yodFnQ0TNV5tZlD
hZdTZOZgVeZQusGtWwe6h7oDWrScsClVDEOK3/u5sEgpjVTnkoJ0ndxL4SOPoip+j6p1Tip1JtJl
78z5w9Jh7VnmBLp9JWWpTK3Y86TRV7qz9OfX+944OSexsDOPs3GV0N2Z5018REiSOFepQjnJM1Mq
RmcdnvMZn9JD/Nm/Ja3ElCP/C+AUppCwLHpk7H4qqiHTTzK3q4dqxQlecmvgjcenIb7kCuNQiX2T
4K1lmw0jCdlFKVhLJRFWjhCyWuLRE6xP9Up0qY/JWbplZKfRLaeHXjYHN54a4BYvr3Xb2nmvaPOR
TlDxF42vMHHHeUbYfrCHvfkf07MZ9Jowd4RDODvC1szrDcK/SDyamQasPcLx2PxS6zwwMkfHcqsw
TghedlsbgWF5JIO0oo9awQfnxLGgIzIPi++o13hWFuYiNQLUmEupFjlM+ZxL7rulOQZLhUG/rcEd
P+NTMxtV2yFqaRqBJbsWwy2gN8Nsus2pJ/rdqOWi9UriClUHpmsEihE5v73H8BeWEY0Mw9CZKF2G
hYpaVp6XSHdHW3MXUZ4I87q1qjF2vDYdq/vT/WctTzCILPHeE0Lb8yxPMwk4j8cwEXRu6fL5mOrA
wm62P6lCNzcfLuzyw8SysQRap/7TC4G/aCuddNuifoaDGtZAH3A0KyuMPN4kEUoTDlVSoEicSoZk
GbCqy92UBnvmdygWvk6K0B0laNjI65Xfl+aMAd3kZUn/0K1HL1qFob24QEqwktznIHiJyMUb/9nT
ZxmvsBs/rrdUEa9rBqLFe1oWmdD26xTxW7Np4LXX8If6ODPxXJKUBNZFI0tg+fiSTGmBFGf5CDDg
9XVnDf394DcfQtlkY21GS4Q6BjSfJpah2gaX2vHIcrOdJ8qSGicShhqtE/Keg+nh/HOyfF293bfH
GkhBSkwb5BUMox8zs1zSBFIZR3fOrHrxXtGWKvsvihmXHjX39W+g257OEYrPCDWc6hikacwfyTx/
72PdOb0n5YnWkM2a43jbVZu3NfkM3PyxYty7lglKMBtz8Evzks8ipg6y/RdGkHywzaL1k6ken+E7
dVsyAxh7oQgzwQm4zTKhtoy5D7RIWIwqbi5M5qHkM0Iu7OfXe32CrJxwRbVrYBQK3HsWGunM+AVs
of3s6kVc3yxVtE0wiIPkM39am8+Cqi5ipDkwTQcr4pTx5kS4KefN4gtszTFwyYgCQCMuJUj4SUif
jkYDsBZ9bqfBu6zEq2HOAs44MpBUx8JbrwQp/PqXZpu/UG8t9A042fp+rY8GX4aXE2bxKbwOvxyW
MoSNPcowUTfEJS2MbvJpAaVdOk561LSb6JS2ulvUHte7ngyf9rqqAoXM0fHddp9zpXJjSZ9byGxE
OaHM1FEBiGYYnxFCFOXh3ieNBWWZ80zFk9I/mSIaedWelk5Vgv1Prt5blT3H0CcdoHGGjYBi9qX+
0Dc8ue0hYwzvOdeLNQ03EZaYlQQz3E00RmwCWIFqZlQP/4RV9MSZu7nrXp766fkV9FongTJFTlH5
X/PABPhMwcsSJJTbj1lOAgJWWS5Ntuw/0Uz2WA/0VTFYpQTEBHIoaTLKuNi48gDqv/oCFl2DlK0p
0d2ePao6v6o6gWYOSkZ9j0vLLQs6ycUrH74IPaIaQM40b3qh0QsVjevn81q/83ugntYIADSnl0+T
alSc5g9ANtoKzY0KZnRJ114H9XEKTU1uB22AA/9Re/cjAw5nXxvPgWvpfg22yAh2dJ9foaHlexjn
/E0gS99vNOALjmNwl6gH7npsicjQtnWzPA0C4/5TNV6Si+ySozTvLbrHpoMrN1FQLZEs6Q8XiOn+
PmrQSbpL9mi74Qh9E9pAOzigdHC/xL3iwdlG5DPAqndujLKf5oxeSkMTORCcFB8isHknT/cLwLSm
d1ZttzNkXk82IucCSUjpNyAeanHT9A3QTfedd5RSfORRea4p0d5D+w2j4qbZrmm9J6UjCrP6R6Gm
y1wzW0Xkv33dmjlToHu8YkdCgMv+Yqc1E6YJh7vX5JByPBJhMH6fL0O8/9OD1gu46tqJfs1gjGjS
PU6kwSJHWHDuVvdqRIHc9+160aTYqL5/CQcY/hHtt4d4/CdNoJq1Y0EVQFneuBUgE4c5oniSA7mZ
9vcJJF137MimsFaIdt7DZlSDMU2sMbpwdioSDRYboeVsphLfFxEpLywMzvunG/ZbcV/2thEISCoG
CYW10GADR92k7pwyzHn2MnxRWCuTrpy/f1ZXvL7YZfYrn/tcmzy4hHPxGGVY1RthSCf4HRH6/qMG
9qULm1huiNM+04XOeIE2+EzSiUGtV6K7aX+7ce/y2edHfXUPvwcUdhajX9Uh+IK56AK7JwXOFO+M
sTuJ3hgsmmY8VMjq/nsiNcgRmLk2TAc3xgZjVx9d15aZKNytY+6ATnCxKWsCYKDwpyzijgwka5TQ
Ls/bCdmUFqn15BGe7z3sEu8l8XW3ip77kBIux5Sp0GRdzvqaxzWAh7N0oh2lUMnoGGk/15aPSTaj
qe5N1Nsba/T8tKzDhgppp86eNf2+gyALbMc+1IuaUQrThmpvB6CKhd5DXNof46Fz9Z8HtKr2DZkL
ABeIC5lDANXmZwhOnb/md1xtuqvPeBAsxDawPMrWJymYxJmoo2/fgzZ+P4aDSX+vWH7ec76H+q+S
TFd8Bau64RThuoB24Qaz5BNqbp9ARW+zvBOSzwMDWr0mukhprBJpX7Ag73UnScVX82oYxDlxODcr
ALHBChs55iyepEf1Ek/5I8qeDKZ2+CblWHw8XqI9LwMKTJ15an0HEmuuLiER/NhATtg79NzWdrNo
pOUvF363rWd9Bu6lHvpSbCwMQ4JNHKijCBngM/VjkncTwZhKSsESUIR45Ugo33ORpeIBbpPgLRpp
sSBp48ngA+YX5VNCA7rHMGGkGWrOgigU5SlUxst5NAp4QSRhEE1zc2stiwVGyfeqT1scAk+ivdnV
6AkogJVzNisVL9udIODC74acgVRyFMQUoJDuvB7tIlXFpD/ms/PVm5YMbdy5PzUF0/xBwBSvN1sy
eWH5HHfn3rUbWswQnihr9TcBjnmhF+Wxr6hBvrlTkf+3j28DKAzDJYeLRnl5WpajweV1OIFUwupO
sA8hjNoXvbFBmsc2PQlyms70IM20RybZ+tlCqWzjaYQxAolEsvkQ2nzCeJy5X3NUAckmrkFm9KY6
q4P9KZuwSqxbBVe4+gTI07/ppgAeykLWgo0loec8KabIp/qJ7AlF9it2362L3nTQ32k55W9vYTSY
eGi2djaB0lUAOG6/tuqxOsRUK/lHxAW3ruHWPM4TKXW8VGBMFKH5uKhBsrz4O7QsbHpS4zQYl0lA
OVXOqOG+DAx4ozksBagseCj3DkTpUEWkrpH59/gwt+n+dY3EfTYe78MceNAqVe6+R4+Fyrr9QcTj
GZr4JCD0/vOak66Rie7YrzyN4x4f050m2NM78UbShF0IXQZSA8KMp8C2JkrOWVJKvLfYdP2gppnx
VMI6DU5pKJ1qQQwtYnZiyu+igpwbMAviZQplke4jvl5fGNP71cC45UgbjATrOXeUv0eJVrlZDhaV
P2CBoC3zOO89Vt8HYh8US2Vbe1SocogCFQgx9TiNVOIO70OkPadryYzSPLDQvcB+igLKj/yHZBs/
hjztN9Ln5alxEesAToGpYtZ9JmH6WWGpf/Z/ak43028BbWJRqUBffFxPgYClVwq+AW5WI0YyYXK+
X/Xb9zBo1maHhKluAl79h6gGutcgRRRll97g8JUVKE8bDyrgN5L53rCjM7QQoSjzFpGo5mmRD8Bq
DTYRhl3aCpolpkQh3ieha4PWZ97Dcu72Lx/P9itFKGcmn8K+g6wv6gvrWdNdRAM1Ah604fnssblr
M4UBnawFxe3RYNFM/wzGGMaKBZKhDtUHpUyJRxmxPQ7aLRz6pwWMxoAdFX9UhdT97UuU54JAx2Kk
no2VPUeLU9OIx651IsWqWeJ2xwA5eR37UjvWm3NVKtD3hywdsltbVFP71AJf6oU2F8gdFeevzdiU
qmFDUq9Q2+kgTiN6CuNXod1ByjztHaMpb9+4ydVFTBM0ySafpwzdMEYGgVPz753rIL5StrwRItzo
W6SfUe7RR8odUYfZKN3a1Q0Ym7YbNdLjXPA5r3r97XNavUbqadXiBwL6uRnN+glJVAnDxcynkms5
NpnuUOpOVYpBP9SU8Dv4OjWk72D6gq6y9bDePxmIaCJjHlvs1s7YZrAkL4Htq099m/1yOJ8SKmcv
2irPxd2a3U8iaoMsDvLmT+vtuSRfv+Vn9O6lIr30Y+6w4LRnIhnc4cJSHBVk/D1/GRco41x1mWQx
TWBPZy8kHSYrlS37RXgIqo0dkbuW3PpEKM1fzGJV+14O8EKabzQ68XirM4neiXmsz3fqsSNiHXub
Hqt1vKIy/dJkXzoqlgR0tk884BQfebEHRQclTXwF70CKfLBPmzxXQee4qY849hosIfosXuIDR6qK
LiIN7JNQAdHIKOs7EJUYf1IdqaCfsoPsMP5pba+rvEgXthr2Il+WM6TjwE0rXgT+SiRFfe69vPz3
I4GS3vSlhoYVwFxoC2s9AHsBf/IHrJYwz3gg2ZJwdwJ3VBKPaO+t37h021udLYqTZxLzWojXueAU
pxXMJglBueUaW4bSXuL7CIMA7+j5Wmmn4f2cTQa4d2LIUgvYfBXR+bf71ZXiKSCYUo5J+uiMUUQ7
dgEsYqzB1VqseOIA103jXFEvBHrPWWiV2BvzCXQLkiInmeHsBQhcBwiC287ZPxW/Fvi4wdgd8O+5
P6VskbkrwF/gPA8XFBmVEjHsnM84rbIpr55HF2QvMWE2WETIzGfx2x+h2samFU+6wgNAYoBCHoBt
ofSYt8AOnAstmCklB+sBrPw0+Ztw+1ReRSjtjvenLCaVd1354SYbFXjfneM0XlV3b3pkqckE2FKg
SUF98UC2hvLOtTUX85GCTweowByiDqMAIpDACIrcBeGTBv5rN1/sX7fFwvQWWB1XFGqA/9EyTV2+
RUtqAGPESykrnE6fvweTUUnu9EhKG2kuBExAOF1bp/i6q1WBskAJ2/SA3wQYRoLDG3uP3xJyhSsN
8stbsf+c+LX9sz3tR2qxIk5gboMFeQOP8Tv1/1aUQNc4uEIGeNjgxQg/wRUYxRk9T45X3/ZR5xec
cZv9LMi5TDAtqBOcICI91CkIBWmJ6YIBeC/wCVd+8vXDXeytj7NghWA9n2ASll9ULJfxGaPAWwUy
577HmeJYw5Fym+l3ty9+qchHqOfsZgtk8JQzvVuRSunv3noIjGq551xD0E+4eBC9u3fEABe+xSZg
gicGQNDnylOQExww+A9urICkdHCmkd9Ov7ohhhQA2gqxahFsJmXRp3yRwbZyt1HsGob0g7Mrv6gA
2cvuQMVO9aVEvTub77g+fxoEAQC+AYdVLVPV0QzdRbtuInHmVACohYz9X/76kpS+Mr5gGxnLMU+k
fSKuaSsUDQWplr7ekdZy4uE2XjVpXZNp5I9hijeZj3zFAn/J1Q0rMwlS7NwHe7owxZ/OAASKZ5lg
ZAD2W0iJWCwNY4ECNfKC4DEOyF9rJXnJT+k0FWxJaguzdCaSRHvevcD7W6zCh4+OR2fCmaNY/ISm
Dew2xoNVsr4KmHsvZFb3YPZnV77x8fozSEvnGot9MLl/BXEBCZe1UEE5veI3PcDjd4ExIHP35W1V
1kaKSuxTuLqO6YU3ihWkmtvjCClCx5k7poBQ/tC3+raPkm4wZBOXW0RMeCgcrlNAsmOlYFlTzKHE
Av05DQFedEzUR6mfeB0OGNmYr9AX0kUKAAf1/e1mpWe2BM4PwHweXPvPG/ouvFOY/R5gxy3ydSKE
aqk2FZYYmHOFXCDTh1ZZS0TymIdSIvP2zM0y+szuW+7h8WBTQVQ6F6DG6OOMVNWN+kSl4ox2kWdi
+hEfg/ttUrxp1YgmyhrwlXtYDkiMm9OOq8ItfIo0NMPx4rLEveU2SCdZ9bG8ePGW4D55cIG/HLrs
+lpHYZEC199T5yYHn3DgXX7ZIJxHU/WL9sX+wbeC2bqTlu2hfhJAA3fi/clmaxFYvFBC8w+VYWio
hd3GWWegvY0xHQ0G7qniK4NVEDoWuSCfDPLLxu9yNl6We0wyHiFsSOJnj5U3u2Mcqqe8qhtzYiiQ
wFtMyplAQYlLY3IgPFeKxSzkyvwWAdLykZL1RoTXePcvK4nwPBoaNNDoz3b9CkIN1FsV8CWIF33+
TwShNhlEPLdvNWVCg1BIn9pEKAo+gnLwtNVnbz3Uzt0aAgldyIM0HZpb3h6is29IEafD+lDFJnM9
GVNidhghOe8yDPVO13hNIL3E7fhchRREyBNwWXqM7ivdvyv5BOgBXwjnGOQlswc4JY89mLVhLdNW
kFU4yCSTP31bYp2zLScd12vde49avsSim1aLakEn8JMh5od9+U7aMGKlhtSgtoZCmF/YRBExk/K/
YiJ4ojEds3N3j0dlbQVEMHloMDZJ7JnkwpbQerj8ZYOwwtWDpXMq51iF9upuBJ98gi398uFqw9+S
inxbrpfl2FpxHTOKhzw2XFhEheY8SKmnb+E8SF/j40Gz4Uc3Qg0w5TNo1gcjqACl+XuyD234fcpi
hyKao3RwYLCyy2w/YcN8kXUASqccXhvi9peq+Lp5qBNow/Q6zKHSUEl28qbYfIkY4scEeDlZVOQY
H+JVNHxsYhQzm4fM7Y+BIqJVTFjf7b7opDcLpRy5IM3tEcrxix+UdTDg0dAib/H79wi//mMj+wZH
3yFZrcKPJ8fo0jGAGnLoowkAiyYD8/tPJP5A8eDk4XxjkqUyP+52DY4vQC0OidZHMgNQ3v/Tl8SA
ihZWyrNgDYD9RDauE2RZtivVazDJ/PKHZ3Ii9ZvdHIKyoK8ikQsk5ucDbWzOGV9NtiYueUrWjT1U
V29GZAa0JiSbzeKzOdGnPYyNtKQWPUx+GCCl6ZZAYQOCy5SLPsOOT/HPiD2P7+ORKkbA3899ViFT
QkfVMV6UjtfpJip7NMEG5a4FccziHhDGIPcrzkt22q4BAPn6JArDNLxg/bxbfpVWSTtU3GoKzI4L
UWWhcDahB2NpiM94h6yGvwAH0/P5gGG9PlPzzC7BGz42roOxIeCvQPYQcPoy8wLWfSNZxX+MorzY
KmYzvNyHmwUpFyUgM4ECzoZOZnhfKiHHkeJ2w2LK8CgXW5zz+yaC/b6KFj/J8HdNlCGCtMI/3Bct
mgEU+Vx91hJAKZ1FMypoxsfw4Uo7x2CtB8jXWiSOcgJgeUt/sbvPsYucQDcx+6Pd7GRjzzoCCMJd
pTLtD4XTgUaqGTA0RCGcXpupSHTZ0hXqKRRB0lujbPqQRz/ZvsTtqDh8/P0FNexYWn/S2wttPLaW
aXnDlTBtiI0gyyGATLVo1oD96r8BBRgt8KfwW4WRGZ9Rzeue1hBhcuEQTjlsxJfYlNpvDYanK5ji
CQPkWOPLHuOdHhC3cS9CY/o1hij+kskHTZ7gj8XYgBBQvwF18KKrTM47wIhktks+XDY+fR3ZHW5s
PJt8lhn30zDhnEMEkRMTS47LNt+mc/CesbmQqPiTdwR2h8fqRQI8ySJYw5Aqmsh/Me+ZLKN/n9aN
Ot9dx35ZcVtIBuX/cXxji7wphmUTI5JNLGpYAmKiEbiVBhydI0gC3RJvewmjOdg+dnQeVLaDESQv
3YA5ehue9vbu19pik7qndNmZmzuiBHP0ZLwUpci1EvHlu32kCz1zo/coek1jf4BYNUT1ZoHl9M4n
Kg0WcEQkizLSYRKuj9Sl6+Wqq9KdeuYv6h8Y7ZpayVxyQ+VkmQX2jz4GceDtVKnH622qrQYkrwoE
ptjYOCU4q5KCOagayx4ZHiARJxnVPwlOwmaSB3Qc2OljQdLdKUjHTPHQf8tdH6kWvWlJYJvok7mQ
79KMWHIeM98qmZDY2GP6OIHHRE/+lOhOuAdHYCbR0Jz1jI0KplLO7zg3IWyYygpybU5k5cZxP4ZR
aa4xHewQd9JXNPyYlWS9ubo25ozj9SEPy3J6V8aNmC0TD7hRplHHDBu8QMCRWSEiw8eo9uwvq3L5
Zb5M4VqlX3CVl37ejnvaLs8QIsX7iGw9t/17E03DhW0SKCGUt9s7QGpwu9n0A9BHuxJgaNfXd1rr
Fj/oAkjAV6G1WYPYAJEbvGSMD/DtXRRPYX+BSsYSR/grVxpu0HwYH8kFmnIJvu5BSmIojGjGMiCy
AisU/DtuhwvpRYStkStA2vv4xLgrwEDuNoq9YvqAHR0B0fHuG6BBYr+NMdHIjzrgHj3tsOfc/14X
XgaY6per8UaF9Q3RuuiIVfVhicEqcQyL7AWaZGz7Nd6HgBJDAwgj5HJFeVvUPtwISBVvKcJo813Q
0vd6uJs12ktf/WzL16xfeIMeskhlGWMj7qi0isfK0uAixHPM1/uYfv6ZssyiQQjux80IngMSwAeK
gL5Ef3b5XoDIyIS7litMIvjDQKKUu3vfQCjknMaNlw5hjEipwliEZpHRzNpY6Yft3qQ25AJjMwCc
na0FaXvmIGwYrjUqeCtMo/1+RhZ4iQM122Cc+H2rYct4mvdQWb8upBruB6WXjtHk1WdrUnQCeIGm
Jm2cFiElA1tJSSXPja8aFKcNC4w2pw80zgQHje4m0bYfcpSoDhpC60RZh69sOIj9KPetCx3WgPkz
hxwqH2H5XSAHsop5+eHDJYOESCHcC5QAmKoJMOwBSyCtuc/IgIArI6uDE3TJ79zfbvNLaV4GWvwX
wXMx5bwK7sQu05ox43FMR/Udm6s+BaMqagruTwiPoF6wggDJIEBCppiO9KulyyaNZg3MqZcHvNis
HprNxMi2yO7s35boSMP9SbcRJwhgHyLDFELAb95bqItXKkIkdY+TUAajV098Pm6ShdVzCgv+ZKbv
rI22iX96rNJ2BL3R62FlQVzUOxqLwd74fS/heEwMhQA605cyBmXhvzg5UiY4Aegw7pLUldxVejx8
vMOfL6IdAbIGmeMkfwMS77Mpy0KcLlpIA0Z4i4vGBP0f9gFivV5hX8oDFadYk5JPpaZSr3XeuaOs
XnQEfUZyEq9XHDiYbs9be4BrilbP2ZT4SFRhPvp/ZX70wRtOSLVK0+v4RHl6zAzfMAGW2a/Q+94J
5xFMAV0fUQa8mMW+FcHimk5PyDcYtYdYD4ppba54nRJWQ8aI63HUrtuNJu1F4F0gbidqCysw//Bw
Tt4euvw54nBkdI0MK2joCtTZeOpOQ8w6oc9kvG6EEBBUR7qBoKVBJPiPT1AuWzq62C0ZxnXuIXtD
94h4GokIcggPI+jqhLR4w5NUvW73BPt+UAzml89qHn6u0iGNNHEjo6qbWT1n1K409szOZZBy7CM8
8LJtb5ysU/7lynJ0QC+NBe4eG0FSEC+ZJAuCZIQvfvlHgib5PoH3I/YyDBaOyJ3JBDytF+y5CEeP
X+1P6qHQuYlknsyVfBRu4quFlWBW+k/MyGE3L3/0Deon9WKghb+LfMgsjg6O82LiQ+CdK3QCs2qE
zo6ho8vmT1+3NNUovF3UHShj7zvlmE3w5Bn/pn1Wo+uVjKLVKqDnD/lW1gRz3zTfmyh72QYZo27l
2FyWmI3LMbD7dDQs3RfALJKuZ+0ZLuot+5c5hNKCh7IO+JXXTPOYzHuWv2KksZ0Qe0OIEkhlcE0Z
XDpFs7tC3OVGkKGTDU+vda59qeH6y0nsFtd8r8Fs8IgDYDiRbUHTScM9sZreTM90Ac77A1Z6GqyI
LNQXlrt6bsPYe2OpRS8WroLknKM3y8+rhb4J9u0IIIkABMP58UpXVXyJwxF7uJhpRKWThvg3mRAg
mE4+5ehtBU+yA3DVHjRGf3mvHWfxjpp+QCHuy0lMxpr8IpmdyOG135+GPfxjUlKfhCxWaT4xuZim
/md5RtrH0B0AxnXsNNeNOQaDQc99xzo6ZEM3FkNsaNOEBoHkcg7QavWpqmHapMZVak51mbP2XMmk
dMLHJPvIlp6qmX+tzinspHtqR6tMxnrmxJG61bkeKzrrJ7Y81HADV4+umz6WUpY7EqA65YMgy+kd
pPeh5HzpckG7GHxHIbCR/WSI2W3SGw2Wi7f7gPSUX9nUh+yR8Mo8WimiFfqaIAr/epfgKKo91AGE
r6puSZIsFrLpFSEn32e6CsM+qBwpf5KmYmeeIUMhKoeouOsxSmYWK0otGVqps3MS0mnT7YpIorcY
QDyQJibO8gwzQYGv/RXnH3UAUNx8gXMPKQzuQ97PewkXtJsfNWJbpJH8/QpwMp1G3JnogmH1vg4k
4RvdKwczrTlzNJ4ilJnzm48qU8SQdxIpsT4QvXverJTVE0uphKZRZ1+tZqQICWwOxGowa17iujJZ
3disG4H/NNpar8kV8Tm301nOHwEES9AI+e9+oL3HjG5fgv+xdYANLH4KQ2OB2e+aD3NvwXDfa2CK
iUEcxWhEfc3YzplnzfVD66WLYiej7CcffKZ3dwJWGZT/kXReXYojSxD+RZwjQPZVKlmE8PaFgxmQ
hBFG2F+/X/bevTOzO003SKrKyoyMiFQszm1r/Blavl6ErQXOWeA8dAhKJebAQVNtcK6mXy7WYPE/
ggSGUAdfwNnmjDkacF/7sGC3GrrHvxmHB9fu/xuaOzA9KjQC1Md9lz5PcXhc4vbD/Yd3LTie27v2
N+Px2B26NyUOXikNSzIljTLZ8uuDu+W+lDx8HhPfXoVElBjm7MorvL4xSBc3fordB5RXlr/1z6nb
NwDAqxCm8RHPYtiRjU0BaEFiE7KRL5uaTotHFLN62/D2IjqsFhJJB+D0G6Y5vH2eGPAPRlLL5XN4
UQZtWVx7Hzl7hMb8KSgRwPtkw4ibvTguJmEoB3sC+m8q1JX81g1nluWZN0DuVdAvwopP3gTrpiDF
Temb9VC+Y9TrhAXBDC/4Py+PLh7THBzYHntdbOtuXpyPhvdNg7SFR/ECHWY5t5rBYfB8g5R/IpBy
AvSLxgxY2iNjS53h63yjAyT8DjkGTxI2EbPab4qw05qjT4CU6a0x2hlkKL//3G5m6MfoONgZhuJP
Whxg2MUpgEibZ00ybJx+pukMpB3CNGPY/noPZCVjsvBWw41DHkI7JKmPb4LGreQ3JNENmljxYpEZ
63Xbe6uGTPO54fRFCUICaic2YiCGRKUNhyzuAFfYs7Zv3IS5egTxDioTGEFQ24lZzrzKutfF5rHc
UE3wiJo2R6+9bqfQlT34QtD03R4W0zDEuEdw1211tSM4cjSRr94dKnRIelJktMZj3goWY8EciPcD
8ACmGKpNxuF4hEL9OIPI8sAIUyN3KWiU3ImsHOowFyrvooO9VVVKV6qaNCB6YcT1beI/niJFgBFN
Vgwld2AqBp4viFCiFcj/MpB/nEeUicfuk2Y250p+HBuolXL1Kkh2ho4/DJ9P93IOTc5472Sphzrt
nzpAwHXAIoJESRR3f2U8Q0bzUEb4bXszraksG8YyhumPYAFVT82oa3HSdhkCy5GUpkiTF23vN8W2
r40zUPJLitSa4M06fS4QCRfdc1doxDCAabzMKDhoh2P3JVdc9shxaK2+ENC72or4jYiOgrPkPCa1
aNKsuXSe1LxKWzS8kyxL+pnOGBkV8nYR73jVkjkAB9eA9ih/3rpj7GAUTdqwlwMVi9k3zJIjjwlw
pPtqKQOttVpedi3UwfY/3nJCWhgHlBpk+/+G9GqpSkm6/u7riNnPYjFElHpasoEpfAlEnXYHqrMY
djYZToaq+Eq4jMdPTnjo0Ugi/cchoEFpI/19ZxxJ0lf6zGgd3B01JJQR0iDo0KEh/mN3toMkxNTX
BiwaJunQd8DnE0KmexxwWPr5nMFlPnshrp3F0fb/Tt8xIsEB1pJkzhy8YnV8oldLo254ARD3rGHR
lQ7eYSBCpEZWC376Cf/9OyS5uqEv4qCWTUBt+9CDljZgP4goVhp0sMMfQ1ot3wm6is5jQm4b4qAH
tDX+jX8penokmCLKPutAPI9z50fdgli2AlXzqXypIZeEHZb+KtMTGsNP3wIWCik8u+ZZbY4RxyNm
svy6eTStgCwITPR/2DG2+ss2nqgRlV5Cy6rTOx7wOKKrQ6cFpswxhHjYNSIkAzQP+WadsI+g042F
pa6aEb4mvSO6fg9kBvdY7naAc8hqv0HlfOO+lzQ1X51/dYcuszwHBK7kAEeWk43n4JOb1zLYaOXM
hFHNDbXFXXw83uDAyzBWL699EheMszF2OyGjyPr/6t7GQs0g89ruLTEr5kBu695zj1E7RDm/xL9F
eilAdX/OIbQJEPQKdNs7YSM1ZdDP/oddsjj6PnzkNfNqTeflOwUUHJJ3eOjExgckopwGPIykiCTL
wqgFNLuMvwIfd9F9LzH9XUv29Qnk7yZg2wy/SW/TBiFvqfHTKG9hlJGFkc0xwDq7pwi0iVFQq2j6
hQZIHfQQSCwZ5TTxiXyEcUaYggiwHONyTp4VluLQH+VBgbThLMkUFnF08g8JZw6fcJIHHCMUylIx
rBRTjfncebCKYazJoEOUN70Xp0qPLcwRd1zyNewhJOtCuOCSB5SjG/Xlh5l01WS1ICqCq45k6CxF
B9l45zQqe8yodRuSe/n04tFg3bovTr0mfjhuMZSL623iIS9hjADLJzMX8jmacuI5tEbjISXKOwgd
9smKdBNmw42katvnVHqw/dQ7WAU39Q8zmOHhX/vgaos6ujKWVs6500ZbvKiLWCd91NH/TCwy9Fgn
MfllL28VoG8jyexrI5JDUtiJM+ROKDAvy6to4JCC+wWbFt4NY3mhPJxxSeF2HXFpPVPjS7g5Mzbq
kEi3A5v7QHR0UoLqC0Z0bO4zqQ2I2k+LY6R3Un8lYISTlemd/Td79owHP60ku9sKRcX+C9rMHrSw
WP4ojiVuDl/nT3JKMauWh+Ruum3AkTVrEAD9TQpKHrZU0SRJrkzDmph0onYApdLw+lvIIRcCKfFB
9SkRCrI0BY4UNv9oJOnqcvVPs0N4jy4zqqThd3eIt6uALz0UibeyOF0eAQI7tX15zvKcNkN7hMnb
7EOX/e6/A21r985gLmvOoODlf+d30gIshs1tjqoJI1W49S4Wbwsx+0XLaHVnpFeeibM9Noup/Hsz
IWlGwFj7kCZ+CZ5wp2nt51mBZx26nSsNhjaCaidcZ2i8UFKqrwO7gSOPn4N7iLt6wlzxZUHckS15
T1WtsNxjdWjbHz/xy0sWK/p4GtWODR7kMmCAyVTtrAmvr+5ZBB1Yt+iOQOc16LzTNzFT88yEje/0
jjSNXmkx5M9Bo9fa39PHVDafM6I/c4rha4+vKWxvaw491buPRUFIJQViDtusK5q9t4ejNw81b7km
7FEkhzaTerITrCqORmZNNUb0doPV4J4W6/aWVgMpTu/pS333YprVIcPaocc4ERB9bBMe02JIj379
YZW8Ukb6+uSyhEt/teD48kyvB8hCu/IV4A6SUsaq6Zux2fQCfIP2mTWi4ezuaABfJ/tBB6QGH1IK
Iox3UQdGmLS8MczEMI1WBl9ruF0mFHWH/7gXXWd5kKyebfJzYQTzWgRk0GvFo5l+HARzFh4QmQd9
T7K1HhES0Qn9q2asDa+CZ3cagfSopvDfs2nnQh2C9HUkfpljNBQ4mE4afbyBwPj+lbDnJs/ZqWug
3Zs1X/7KL0P8SkJzyDjpHX0F0XxXEdOq6JbrA2ckLV0TPI+bDMN2eo2X4j5djh32Uu+NKRInpuVO
8dIr+cQdFGqEV+le0uIc3ODC0CL92zbYkvXoekN2+KiAtB9j9SdeBc1FHuoZLuU81zY9OgeqLe3h
dqxnlNaMjzb9YmYzj8HbQYUfysCco8J/k8kziklTkKhcftIUb4k+9k7UlmGZ2pNH0qYrwttxRpe8
tprZPtb8CuCtU0MPnreIl7tW9kWW5D9o09IT6ueQHOkMgfzRX9vnDJGj8RZDAZ+MRFh0CvnllV2D
Cdet4aXkAzRjQ1WdXd6ld2TsGqk+bPcftFbowU4HZ1WpM9/nKN4Ck6V+CXhBl4JPvNt9+pARSDkY
VXREOET3leBJNfuWpveFmSVeE7eOF7Nyf6MdnmNseWEWmFm1Yd73uM0sbCeyJ6f5M9GXN5+52NQ1
0El6DIHA15PAgaLd2B7JQVbsGknzQf7oy9oJWTwzFy7Ba9ckgrVxIrv0rI4V6b7YsdcckRCuAyT9
mze2tPWoJlOnTiIJ6jdTaOaZeBVdcFCSlxdArveRQGy3zN7Dw+QIok5YLYoEl3+xecIhSfz4f2k1
bMxXYdnXE+T9ELj41gzfInq8HK9GYASUaiRA0E04yng3BcCp8I/2q4SGOpuQ2IB/koxfh1SKxc2P
LUq4h4ZHOpqs4jHXMzA6JMDyE9odwJFiQObCjRyznwuf5McXOSNM5xBBE845QAobKtgwH8nXYPpx
GJOH+nL4eYzhcDLRVN+jVv+fYF0cTGJC/CHdIte68Zl4Xwy5479MuKP0RAeOBTDqikJzIwSDJfEI
G2eQDeTOqDaTU9xKvtAmzKUcJtdUZ0fwD2fWiZ722wedlDpa9zYbCkTGbJGcJLKlxhQNZOE2eZsM
1MlH9gL3r874BEhClyoo+KJEK5JB2rWUUd3bRD4wWSWJwLDqDoFDtn08mXCXV8w74Ah6ef07A+ZX
VND/bFAVHbcrTltM92WWPUkJJzPoz4QTV+oCUsyCkxkYBNZ+BEVX7gZUwtlldgzPoa3uG8dfpdfo
0OUO2spUjxcpCE5JLwafooEF0DNjfUGtZseX2X0DskEOk6vfhhSJNOn3x06rQoocLoBfj+55gDFm
cgqeIQZ4OP+Y0CuugTSirwQh7M+517RA3c0veAW4Dczx7mNjNVgCwB+FTwnPkwNT8w/UIRDhNj0B
mj6k8nbC6KOfagdYTkQYxcSgT2DQx6xOUdtPIUhwVJxigApSSpD1p88QzDrY7Ry139OuQnZY9E50
Yd+wLjglaewj5nRilYeP6A6oS3xuQhOA9RVdHcxq2qMHP++PdDHP47LtgUTkcYULDM5OzL7UBshG
6sCJds0+Ri67NrAWFRwZiVTPJLyCTPYgMNBgjrWQye3UHEr+/oK8F9sN782rPoEe1qwpiPNBm4wY
j5g1pf9fALiPgdE7AOU+XMQ+6dB0FWICn5mMtTKT01gW2qbhXsbCrFDn4Qujagn14n6kddupE9CC
Zom8SNeYgIBNachdBRjqFJOh6LIrnibCbHByKS9uODnvCM9d7FMtcd8j+fLwMuAE/XrdOoXlgT0P
wCvapR2sBMYLMDHSBWNt+CwXskGWHYXShsYI/CMuaRVyFjsBHEi5WKP38G0iHy0W10zkPYh+sENS
posZnCZCtGLIJbStSBxsjZE4r1dRzUJZMfwhBet9BXivEIe1L/wYmRPyCaDlevctFL3stzN98e+h
CdcX4gRz0SZWTAPwj3pBKEaP4H+HDlD03yr5BHCXedDYeDCm2VJyuJIfcTmRuWR57l9zES/A39li
aEgtSgNnTWxi8Tf8MRgsQbWNpU8z0BMyMoKIXJtwH4jvf+QNDgge82/eZFxbgjvXKWbmyQP2B2Oz
cDD7EPi5TcFUwol8Fi7eA2pnvVikRDJAkVyK4XifFHNMypsEaTb0RWnygSmf6BPINGY+mCeevYhN
YnQBDMQo2WRwGflEhOudkULDi3BZ9DdnDg7ksIkxAx2wyeql4BEZOAomaiYjoHSl901Q/P+TwehA
90sC16VXDg1FfKGonaRDwIhksc4AHVDi1JfjO3cD6qBqBTBfSZSKJIZgZAMzn/Ula404xSqrGDQl
vSn+S5DyJ1hxSRgrg/NSuK0sWvkxeBx0QE9YPgCtcu1ywRtxdiQkUDUxT+Q1I2vjX+hZEHSXAChv
yFAmuazkhuKYy/eXQpVsg2+LxF5OQbwm3Q1EKaxwPjzUNvBH0WkS9vGb+zFphl38x3WTOCVdAgEf
5MG+YCyRFYflGJIYM9olVhHfwzhYTnEo5ivQ40xmnlq8mKcr3/9X333iR0bsknvHAXNiuCT38YSs
Yw4fH7LR3z6S/f9ct4ON7jHsCjYyKS7Smrjhbsa9R3e8cWQ02RsdPHNvSH0AqrE0c3plPN+01Wr6
zFD78VmJN0wsQMHm2ezcmi1lewOk4R0LYh/bEKoY4BZNDlkheVxMP8Ep/uC8JVFYzrITBeyqT21L
twcHE+4gInrNp4jyjFSOO/6iTcUtVCSU0wSwV/BNVowMmDdHJn1DgxmQMdfEgAYZy4xTCiQqZHDF
UDotFAFagt2+9qX1cgDEA4lIy3HZp/n4t5st+jpf6jqHm8/c+F5FtTGdio0x/2wJQ7if1WlpCPEM
HBu3kmbaVAegJq8evScXlc8dG09/gBeOY+ZvLYpOAUODdC1jt9Cn71ac/OwCTqeNRUz3LgH/29CY
laNK84VR19rLhbajHiOJPjx2qQnIyHiScKpQudC8wnjKlBbSc/i99o9w4rnW9/T+8pYf9ctVfaVi
XHW1VtIMyLILzGU3b/9i+Ess700Y5/ESndLilyJL8+3paXFdPAY9plqrDu8p3m90o6hACHeEfWbV
OHPOgW2+01nr0FN4CWt8eunzburKD+E4bpGSOXO4MfAIyQNRI71SWrV7yrOWZ+/bjKxvU0HNd2Iq
KLiyOPM1ttcXx44Q/kDJyD3f/MrHX48kPbvH9/gaNykvEhvBGQ8cjdbf8rUTc98MLrRvhhY/ZsoP
qUTmwnb6sftQYQXAaDpUlSFrdgrfvk7rtLE15mZSDKUxriEX5K+hQOAhKAuqTVZ5zHDTgLHmwMYU
EiFhCynQR5GPTZsUkMmGMo2cyacfRCMZUA1bh4KDqRl8fdIzNMlEB27tLZPttAopEllH8n4NOdCI
LIdBcGTIRDMFAybgNRUC+z6oVL54pWdZVKuBfNTH2oJWvm70zLCGJEmqgS3elYGNwjPmLnMg05cF
QXB55g1OWVh25CVjOtooN/cO8kk8SbicnJNC6lOASmTomFa5p13RsTobunccu0FXckugzCV8kFPf
ZLr4/8NplySRcbfLdOxdxwNvWGSYYOeuGnTbc8xyN3i0ET+OboeaGIPyOYRgcUB25yrqJAnD3YAY
DnG60APbPXg+YIQXKUVbP4rWX6YMrn2YGh6dsSGJFiGGNhWSBhquCeMJslucTCKKMSabDmh9JzIa
WaP2g90rHJZb9W/VFWSA8Wb3Y9o+MLo0Q2BKlPjNIIDfzkmb5Bv4xO5UjEdd6Os871zIe8/B4RDQ
lDjVkaZFTcOHBZCjka1CNuPTFDooJQ9WqjyST6PL2n1Pzxmi26xHjk6qWiO/aMXbYcD53SHtAsyl
tr+qNr6E1Os3GTKphJaKiHn+nBqH8Io9NJsESH3VW4WN3nF4zLuX2qdStuZHdnGuWIUwlaSjSZ7P
oudtgeAr5hS0E4R+OXU9D3cB6SfccFDOTLq66Fhn19G7m9ODxAcRKIOOP0w1SiSZ+bR8pZxHJJRa
KCz4K1tFQI+vR0YxklzQ4qh2mgR0YwvmHK94aw4ZXiAxEVqKJ4WGkD7lQwGimoOn7bHCK3xsYfQy
3fs0hk1KfS5gIUlE1TMHvK4gl0HTP2pJhtoKX3CLnu7PiuVHdzH+Xi3JPw5TzigHVusbP0N70ESy
j6UdzDhIiwN2LhEvQWGKfXIzPJ2WyAbPxzjf2VTm7TTfwQDjW9gsdJBoWbwUgCUY7HLJxuUssVCD
zK/jFTM4teh4TlqocTyNlb9ow2y8xsdP9M142HQ+YMMN2SnL84VdSv9LnOwPj794lI8/W1Rutz2k
UXPwQ1AJgGO4mF7+ePbnKTcAB2ck4qMDeBPXHttLBJdCGGbmBcY3dkje3gohmFojBOAH7NLrrTU6
pYfpXVHONZPXN/sfzVp10Rs8YAx/tnhXip3pNT7jYAqJ/J+0goTaI9Cu+LVW3s8geS4S8ONj9zyB
mVT847cWOAOs7YgqjIj/j7znhW6cvqe72qGyNdHlUZ/hCT27z2wK1Lb0V6Rsq2d4kbXIUBYf+t3/
fsS3V+c+o0FynBhkExOdHrO9q7p1dPi36mOrTBMIHx3SuIKGLrNu/nJC5tqJ4rsYDG1FJzwProhc
JswshfdQTerZTSRrqKZfpG2fDSwB5r76iK5I1Bjs+VdCCk5OtZAHTfmaQK9BoLqdDgMXgHTIhPoA
6GpKkSDsH3YMOH3JWGAYNJ8ZVTlpC+YkHVBxd+v8dcFIMHsvzb0Bu8b4IwEXwz+4C1cfDWYEGXl1
iFYXesFHqlqjNSHLhRhDaqj3PzN+8GMi8zDrTiP7MC81Aa3oNjJJBiloX6TDUtMfBq8NKr4VnedP
hJMGTwvXRrEpMqoIPsZtsuq3KqruaoCh/KQtrCBIdFAVf4yehZeIQPsfBMmjt6LDQ0Nr/B5CNEXi
XA0+yGkASG4JJKsHNgPXgBaM1OvNe0gzr8LKgDSvFTDHDzUUsYGShbpliaZazyNYPC1qMMM70lHl
UQ9XP/89pOdSY1h26RtsFTyZKTLMQXubw0UdIKI9M0mVhc3JAU8rshdtckkQt2F7eX4ODlZ8oINM
fzQqN8goe9Yyb+CDhZYeKpMD7j3X2sq6BU8Egycf2732x3/fYqh0DmZZbhFDbMBo606EQ/sGHqmF
GDfWzQRTvZoh3hR+c4b+/rpQdD5izWcU8aOJu4ZMMH2As9Ze++rd5nURXwFLQG8wvqQ5Flz9clbe
3evd/WiJNamujLeECBo1EE4/sGy6B+cW8PXlmPBmd7wueCjXQTukqY5BC63c1gkpp9eizjgF+K0f
cv/GfJEW9njrVe/JCZxHzaZH7+eQNe4x8PRLzaf8D6iKaE9dVU3RkBdndc8hWh4zKbcFf9a7rYGg
jVPJeEpShd9f8koANPl73H6lmVBTSsJo9J3RsYmQCo67BOWXMkngkGFTCT18fVDP2z3m3vU0NGFW
CuAOt85xIYMzGuCgjvv7HJjgs/04nF3BfY4X7xt8qB1S0aL9gxebe/Np6U1NyFaUr2CV1fSCaLga
o9cu7xE2/VSPhO7TN+MnPX+x9QSI/SYPOLDJ++zr6I142bXLO9+xGLhAaPXrOZOVHBoSf7HvOoeU
fuNxO0kDPiZ3BBlSmfABWhhenjuMOz98YbGJopyRa+jo4bzr3VqMJCDIfgdPBPc9CuFjOdI0rwl2
LlBKniKRVVDzjd0f8vrsOPFBaYwCYcLp/B1/QnwXQgevBfoWWLqx5d3LWRlg4GkVoy1kqFycdxoh
g0Ve09PFX21/EBxCM+CgVc/eqlMt8K3T3E+3yeMILYzjvPvgNLgk95CJPv1GLJYOeVLZrr459pBc
h41xafvQDWUI0BekGSkFVm90XTR38gmT3L2Hl7DRH6y8ymd9hY4ZWb0W7g8exZfAzSWIUNkdPKHW
Aw4hoRqxemDegyR7cFjXB49eZ8AMLWb5BQ0l0PsP6Bv1yV+hVXKovrXYwOQVjHh9sNV3WqcFdtS8
F0eyiCLyuDVg+gjc2Z9DCXNcG6uE/+jKSQ79V13D9l3m6c4uU+cX1/CqYRW7bcZk8UD2RvhW1Vj/
Bqfsq/RABgDoW/ip7MZ2+qb3B78v1MdX/xBeIgiiguucu43SM5oU+hbaEIuq5hliwgZzllYkAKNn
+OgG3IpmPLOrfNjnvukK2e6DyrPCwiFnCOniiCJlef9XYaCBOVZQvYMD8y0sBIne+R1cWkFpqFNL
JAjXG7MgMP7wV5n1dk+Ew5Uyb6FBwrFZDW/QblUjNvWegTVFpfYFLF1u+ql7wbulb30YXBad/ml2
UIy0CHmPNDz4Yiu4oJs5YEU1KLuX0ILmVruDwg5aEevzGz5u/ruDfeMNQd7SQYWMszGKCgcg54sq
FdjygBMYcMW/8h/eKObKuzBTpQT8q14BPmTy7wf1mOHgG9NQ6T8ABimVT2Eb9in3TzGE82d47Vpd
GdJcJY3dbfOpAsPySx2HG+xrnp3bpsEhj9JO/hpF4WOmPzoXPE8gB4VVcBnonbrLgdh9jvDc0dI8
QjKqATN7RtIYnCDJo5DIvcNdadsTLgm9I2NPAxwMaAoSbRvddvihoydDKX57hBrEFkvdte6XsdUx
3h2QX4iqNPYgSkGcbKAFAtaqweRJm3WmUj3mFCGx3rtM0WKHECdijyduhO1kNfp5ebaQhuLLb3Sv
dXqavvxT1goa4WNcKdt2j2gl6fyM8JYOWPHRo99y91rnrNof9w4yvRtFcGnQwMbryItsP/KSvwnT
up7CHKf3k6zFv84M7gjviQ7JyT+rxw67GzejrUlf9Md34/lTds6NiaZ7NpWPtcut4Lh4jC0CS+qR
WDNc/Oc7xxi9u/5iMntgYJle+xf8FVph3uydHI/vPRaQHclEcNVTn6nxCA47jexg26SlmfuNu2tv
8feJFz8LL6vu9xAyb6OCQztdzY2k6DO9XMv9A6khU8LL6Dct6Tr537SRPOIc5kVSA6v62MO7t3iC
ya2vqRKfPtXGkW3YROGcjSjUJEmiQwce3BaruztyZLwkCUl4quGZzdTdSzg6BkzIA4T+B6pJAJrW
b2Rid4Ss0v16kabA1M7Q3bC0IKdAOxb6PylSW5iPAu1jQOwOj97WdBGA3/Xw35AUiLTt5fbDLIuI
didvn2Szf0NKTNr//+i2UOZ27g0oQx7AHI0GsD8kl1CqYIofu3pfV9uLu9YDhsZRReI73WEoIGPF
3yoEpAvD7JLdi+57PKlDwgGCO6uPkCJim707GEwz7ziGnU7rizCJOi4sgqMacbHJRJ625uLiFlaM
gcfc79AjBCRZSrEZxhuoMoB9fCSgPP8OcWIuIkF6AREzIO4hGSBEDExQJa0TNFsmkWz7/TRzkuvw
uMAaDheTBQaKD7wWiF5swhVEmR4TdS2eHValuCwP3+NymEflEMMWoiEic7If09WZ98YUErpqLs17
tZgQYzMZbG9hXBOyVa/X7Ni3bIx/vYfuYSe2uGbNdmKheG/7HJ3xZXh4qGO/OnSKRTXWyiE3STt7
T/4/zrQ00zFNfadYjEzXmmKZIFo6e21MrYC+EoQnMZv6ro5jZwDjO3ykMANDE5IaIILS5rTsIa0x
Y5Jy/QL98Kkyv4wyKJ1GKAOyFjaRxAq/uTKQDmbGGVszL6eFN2+EzOgrdl/FaUyokTP3kmF16/IZ
Cq/oN0gA0iyFmLj44NxaUwQzt+vv5SX9GmUkB0aVBbx6fR4/UmN/RnJDnrYnG7O3TngbtxiMZ3E4
WVewgsMO8dLUDK4yOie+xRjz7cXod/FWC8N7p4fFud/CIOADl9aFPteiGlTX7DG+D5EYXjI90NQR
tVRf427lEQbvBo9NftY3Jd30HzuJnbd+Hj1hQl7d3/ox5vUFG3GtpVqKxT0yMoipU2e6govnt9Jv
bExMGyzDgBAe5mTTbnIgP/l42lvWZhQxB6PbDLpdpSKsDNBP4GUYfd17d1R3gfNUc6qpifFx13It
kHs6XP9a16fZiVb0Ucuq2s/WYDI+RBDTtcIyutCTOEb39c2JH+fgeoprW9aTtYZPlYcow3JXVOKj
xPP8xiDzm/79FCN5ipIRvSg16FgpOarRmwPjShvYGgk2FHRh8QEEAyHPu9MIZeA1RNPINSg6JY2A
cyvalR4tdrZfkmVv5ZP/RJzpLDzfS85BwhY8+R7b+eclibOAk9KKvIyZlg0TSsnJXZCh+YmXXLxB
1PkOI9bWzyuOaAijtIjTbJFH2QkaS5XO+s0BJhO1PyN3IfPlynHXgRALw1J3yCqE14/n/KTveE/D
6zem21mTeZkygrFkp94H+mcENwZ6f/b98ohh/D4xW64/E/MR14AsF7U+tt1EN/wTK1nnuXJR7aM7
+ky+RFA4Nb6X3caLygkXeuVmzWmWMYrzyqrFKAtLFu9GmyQqVkwgsCOHSbk4YWAjmCayYQ2DHCqb
tF5e+WL02XNXQehkLEYEJ+ZTYPLBGgYW+nnr64cFK8swYYR6y/2id2UerHfC4bh4jU739Cd8PriT
iqP9WIRPbZS3oqQ8QbhLiEIjBuO9vPzsZsaeOaFx0W+y6IuC7ZaTJ6oCphaUXGU+IkpyjjRuHuVC
I2CFSjKAXxVdlv2NIgO8VjFIuVHM7v7fLEsWR4gtA/RbNzWhONHcjBmiLZQjXFOowQasqXPfDMzg
wJs2fXYEl4luTNXh6NvRNlQC0WBCVIAwC8HICb8shHTLgWLRR29mBXwrdDWelUnCaHk/iLTvOQ8w
1oL7lJ40jKQmYJe/rnbPcdXH62AohiJMbp6gD48p1djt5/iBEmJbrrWgis+xDK+6xc/0qx7jn2+z
6Z3pN8aedHgeH/sr7DgJgUwUjPKoxQY8RZX6G8mpuSOcy1j4Rt/pr6CaOIqNWqhRGYJN8nBJ1acc
3CQdSZmcoHOYm2NQBbee2cHQQi6dTLfzjpARM3GDjfLp3nm2d49MM3oNSnJ8TBuQQSPXhJHjvDFo
+KLxZo811OjEufx0kyQz3RnhJ/0khn/3CZ4cAUS65LL++E2iHAc+PxL9o8/vUTUiJnsN6gowMyol
5OWcy4ND7ysOvk/OQlARJk+c/BZBv84SSMtvtcYWDzMJkieOUl5HlfOvEWMHQfXD3Emy1xK88510
BmwayQmfKYIaaNKQ1L1WPAtnh/7Hf6QmzLQnNDZnefUbJH/U8h52ZLzTb3+Lv6ocLki9xq/pfe2g
1ln1tACr19h2uZd3rvs6aUVowimD5O4hHwzE/AK7PZTiHP7kd1Bk3YFQZgr+AeULTglDZ30CLg/w
kq3mV8L6m3YA98YKj/H1TKL5VlQMhCVN3TmOcIXg9aeowYjJRtjeC62OvftjsKOS+ksEGpjgYUgy
pjRZENmoGcmHf2isPr6RnDIAXdagQ3JJPtaRrBNbUU8GjbxZVzBzCAzDdSs4Pjh9rUQLFjPgsy1g
ejJ4U85OWUckJcrpy/Nv4VIcHRnjCJlpoWFgxQ3HmnhymbxBwEwg1vDd+XKpzz65ASMIZqZbMDMT
tn/K9hN7HvHwOXubpsjw4ZF6TLcvPKPLC7GpHdvumvt6nJ+S66AKau8+lHXeEhsdMRSgzxC+SId2
j76xhusb6JGUsCSM127NMTZhmkl4D08Ju8xbccjXqIn69dRIjrX/sz1s0dffoB3eJfbzHEm4kyTR
o9ENJRfxaLXi+xjgS04e6Z3R/tspB1cv+cYkBlSUps0OdQ6wB1vB+jWQ2veCdiHH/kER258wlerU
ZFZucERuHTyVPZoZFISeiU7SDZ+KkoOF+Eif86t/o4LvnmlPw6J0EAmTncL5FzLp8B4dvebye1pv
S7K0Ovf4uI1fRNGbI7fgCVNTTdfrV6aLc0r5cfGJplKLnN20+U5M/ya0rxOyxGeHx6fNRjqqdZc5
uWyW7kF9mH1VsfTTM4Ne3FYPFQ57RAtYjhlq8wnKvEeQWFORp69XLJovG380cAyP6vWiuyN9M3r3
sOUu3QlWwm5zclSI25NXmJFarrMDRFiefnbxkwH1p8SJRECQCRu+hSFFcfSihFG4XEZz70B5hL1D
K4wSivU+AJSolJ/cQEQYHMx5aXbAutgZqBO+ajVPXkP2Rf2PHLs3SA4qwjjAItZFZjQhEyG428GE
yIS3i75B3BhA94sYXZt5rwzLCeY40QkhtXnjPUl3YT5tdad3tEt9IKhP73LB8QYGxBPhM+MQCljS
3qP6uMXmclue0c0M4Xvc4GL8PiiqUcf0YbgVQVT1kFQKEsBwhP0eF/Tp+QtzAqrtEwmLd7gmmHFI
BSOVjGX6hukfnpiavIh6j0SGnfD3DTJY78kUYkg3MgrqQHCtP+Mve8tjInA0vYrtvfaNXoH96c0P
WQF98bKCfp73FfQe5sb8qgWcDwIrINPZ/1gTZNpYTdwG1qh23OnPCmGLoNr4ArHhHureoRy+3Rdc
bJyyaX3pjBgCYqsIWYAEYKO2r3UEZkJG/cQ4Wify9o4tf3+zCeYPQKnEX5DeHHKFfX62uGe04L4M
ogW9IoawiaAf7jA03tk+dM6GiiIKpHA04t12+pCR5o5Xv0GLZLlaMKuCSE6JjJwgm1TBZIT5w6LB
GXZZXr39O6ox3/La/WZcL/DlAVv9G8R6iygssbrFOZ+l+q7F5Px1dCMMifYgHztBFFsfn2lOtev0
I60zwjiNYvoRZyPOTlChYNCRxwlAaCptuWsNGUzutxcIZPpPtyPQ2PXpCfvaEgEKq6ahpVGjdPf7
VgR1M19eJ18X4I30tTsSsvX75a6TSE4pZ8F6sNieeB5A7ynxwMPb+Ey7XuGsvHs2fcaQ8/xhhYrH
xejSHekz5oQbuBQACnMEt00vkUMjs7GiVevfmqyi/KhFkzRUf7lJczLSNpdwzyYclS7Tu7FaJs/x
2ZHshIT0awIUQuPymqBz8Ce/ZZI9zhLXEgqbxI747PUBiBBcBnCQHd7oRw/O6XDnxIzLBAp0LxCJ
uArMlA9M3/R1zrZBPiDldPeNeL/7LKjpXYDR9+AL9XSHr8sbGby7Z/bhsqm7f/Or9gBhjcXgMjiq
de1RTYEvEMxskqYaureXJV7EZdC0bOBRMzCb/q7dH0ynWKMyXvigcEY6otKik7/D1P3q7waA0gkz
7qZTA8kJra+XFbOzB6V3npVYlgC6xZizfJWsL+ACqgAQd0rtRaeaDcC/wA28KZ5MMJ5zhNP8eSPP
841dcYnZ7cx+/o+lM9tSFFvC8BOxlooi3so8g6KiNy6HdB5RUXz6/sLqU32qu6szTYXN3hH/FAfn
3SeTgwW8QyWSHUiUefyRnohhA0j+r4FTi/F3r+bicTU5EfkJjYbFleg3p/dlu+YbtW5/WGnGDTB5
NryzTzxYCKBDRJb3225DMb9sL8WIm1rbRMB9iWPG0lBfE9hSKsFnrGrUjGz0HHNBRqVltKDPToi2
QwBqfr5o5toVu9onrd798RzgztipkxfwSoCk5WVkPWTCRLbL/X3+3SIwhkZwylqTw4zRLJoPoLdz
bh0+PUmJ6WU0t7S4Hb9cPkKAMhfV14k6i/ADu5OCMRJBZLGkjwCNTK51tIBpLzAHVNJagZvYP4Ix
fMZMMj2axyEz6KkreS/Fk3EdZJGsux56ZOY5MDKCgYCUFsxL97/WaG83+tRaNQVuZcVDbbJDXZwJ
g/+yUEJUpG6LHf6+QGDyHuN16aNLIsDu7sxhtVFHXuz33jhMy7TxU5DCxKQwfhDeTbsMCUphkAYL
OImQVTIfsOHAeNY0939PVG4hIu0Ba8STD2oyd2ZZzpg05dTLHgpC55CRU95a6jwTmRa0H+Z3pr3T
+7DBMA0Wg1/r/ccNn17/MnoFXyAq8zQ6GYHmPMZCWQv/jIRozBDHeYa6p1X2TWUID8vweHW4H28X
xV0U86IMZrbhkyIaA1Fcpmp4zzoh8XAv7hwxdAHxmu8RSmae59lr9GHN49/bMli5i/sQnQ9yyE6x
RMoBFsQIErHeGPmNaCX3lRGqEFVE/RHruhBdzRITN0ZtRHfw3N9CXam8SyF4atxGRMtB8UIHyeMF
eyLkuFiasaPMRBslFnAZHtNBMvczZKqrEvIM2B9ld9ZJIF5aDSZY9WHTw9pHQ67HHbNA7PggIVzh
FRB1oK56scexpPdL0Z7enHOyWa/RLejZnWlvnT7MwxhpJISEkkDpw8JH980Hxv/ioZRxsK6NdeeG
5BobVao5ukOI3j4mrsyVIcuk/frvTp+fwV8iJxSxDIqCrEwBC7roT+UOMUzm5ZMohxgMvDR98YNr
5DmH9IUasf9atDbyYe8ZlxEv2OK9mPsMSXa3PQN5T41up8zhKlDuJjgCVtvFztth/srI7MY0CBN4
kGATwqzayLfFKcA2enBaMap7ll3+tJ+8zxbRa8h6vvzk0tRm0F/VSuc3SDs9IwSNNCgHuWKBgPFG
UDpffCHSGY3VAosFQkbJxdhNRSh8RBouLi2k3zKkBi/P4DnBR47nHe4zUgb8MQ+VcQteCP1jIj5E
7twdoCo2VOyFPUtPIeqPjg686m0zEjO2qKBLF/wUH9Mx2jstWgQCr490VHdTzSqEs8RsrjiaMd7Q
yFhUtPAoqXOnZ37ZX+ptYjMfZmtVF+3kA69Hj/K0OhGJutaVPe8UHHF5O44zpVkkf0Il2lFcmjd4
iul8SnLsXUbrCsff0bGd3aGXW63g+PFEYdIYiewAzbwdSWlnF6Jk6jHUAvkb8ROI9ZEGXnIZ5/Ux
OT9QjVVhGbb8BiAnMqsumgy0iS1fY7cRDg9PRKzYV6KzKn4xrDKesxyVoSxEtCeI3pE7ybwUhRJP
CV8ECXFnASGIXtOtn4TaoFD7khEyQ5iwBLj3u8UM3z8/D+EYAj403rj7+YiY1KJugKbQBL4mppVk
sqBMZUjrzrarJdx5k08DfcwWx7PuEYD3QfAJyu0xUOxJL7XtowXKRFLdI0QWCyx/Oc5kTtLGBICb
LXB5HeVnEHAuMVQzjI8NWBmjdXd3SHqR1P95CXYXM2BsD8y9kdOB/A0CEg7RShLDuMuIfA441NDr
IvxOUBvmSkhy0qQ10OPulHEy7j4pHW0CO+XATsEJPebmZaQwBfZgSZdIGeXSdIDEbRNISGO7eXKB
G7HCxFtQI0SNIlFhMByqE+whnjLsrq5nFCPejVhgH2kebrimi4dQUkzI5Rl3GFVUo3KUCbbK8AEu
+ZPosLteHq5IgKAEEfyh+FuJWBetccioBcZQEjqN+q09biAfVfcIKUFss1ZNpIcpU3glMaOVzbE1
kbAVbOleVtqI4G3KH7p8/t7JBV9ACP5w+a2YRflzInk0y+cQo6pLXKDZW5EXiM2yTHnTOjFKjKBh
JjnnYXbABkgWfHIabon2JZzHZHCz80L5+12qAWIR++gfsK38wSXaA7zCCuqY9OzMcbrAdHwAqdCO
bHkOz0YKYeX8MyDi45Q0jhPGWNHTMVR48EybLdS8l+T8JmqxPX0GOEMSdaK63ckjy89o32EEHSaU
BoS/gvHhvexSnTBwS3IuDuZtiClw1Tgiy3vJrGKUYfeFJiy5GF4qcx6JK+3iHbxTTqYY3noocVR/
CE3F7qCZDMUWwTuDxcQxK9sxu58ve9gpVKgBEHXomYj5xKQjMY1fvG5oE9sc5VtsnKhUOOE/HplY
4XlQj9sbTCkGYSV7bIDGQZft7Ae9ddmLlPgcNV0gbnvunwdiye+JFDO+89bvpBgf/XrUw10yao3Q
eT8Ge3dPJIYYs8HzYyhH2eBow68rNbq5c1czewzz2jotRnn/Hf/wcDKOAHkijy7nXYBM+DpYni0u
z20vYdlfE6Eej/XOZosdnJ37HzKiPzl/CeNx5qJ8wkUUicNyqYMYEBMBkhGdTJZqKjnG91GeaBvN
R3VHxOSgg5NDVLj3WWOEnalFtVN5BJojohQXjXw41L/INchmZz7OgrsCiW4u2VUGCZrJdsS5zQ5I
ZBSCeSRhbHEJkl4UD3EVImK3tMXN7tqQpR9uOolNJtogixgCLf3cLC0lmSQinIg1+g3u0XH2cB4f
yi3sQT9hfTkUe5J4nbZuTdFxjlX7lLbGXRSuc7JDZdPrIWYVdQj6HAs1iA0nwKZamkKsPMwtJ0Vj
vVId0If5FVjWOdtCLvXoUk7uM64cagNwAQ2aZfpkIq0hmBh4mM88dlIbzIo8xtp9MTYzAX1qUrve
J+NOv2B75AAQiSEq9DwqpH+RU7dr0lMn2+GJDM11h0TCX14Eu8gbCXHLh+Hl6S9+quJFF4dsAC/Q
8Vs7k9lTxRnuhUaqdG6O6Ci6bGJ3sAeFTpkel8I5R7Jijd2tLR5xkUTX1p2YJ9Ws5QqfrdfgPfh6
beZBkDTAY6FOcAYHpGIIwfjhANjO2BJyNuC/x18JggKywpNBLBQD25JeiF4G6NCn1YyOwxOaD0ZO
XaK32/MgPAxlSq7nlB5njvPfHF5BU4b1pAYfe3KVGgGg3HU4hCviAh76jBnCdgNqIsmKQvnzYSmu
cGktRc9PKyr7HQsLAHJITCfAkUEDwpa+twWXhUOw9cnt15X6PZBWUt1J79BhyUgLoUoG4IfIBBN9
g5JCiANoPpIj3RB/5h4TxrKBJSnmBoLV8LVly+X17GZ0CMDJwVOAme03jcaLic0QP3NLRYIgtkVo
OTfreITxBrSCpd2eUd5tyEfDIy0+IbI3WXFiiu1i7NRqnggmYW6D2jrH4glqob6G6hV5ehQVkck4
X4Lw6GmZBWLSVA5Imcvb8R08ZFMxs4ersOVek/GnWs+V6KNE56QODyF2KHGYCh11CEWT+kGTWpoH
722sOUwoJEgNii6rl9EjPPUQVvY4wLiJr1Isoj0XSw9Wip5brYJsSECJ2YkaHs/FtOVCRkA7DKfM
Z6yIeo/RjBhdb24Mh4sYxJRYLOC8vQlQahrx5Bs7U641SAJd3Jqum3uWUTfPDVwG8o4vKeO5yaJG
bIpOS2MTllr7EkESaFY2hNvFyIbBnr7TmS70JcNpH97Doz+PfT45Nbp1RT/cMVtU8MKdhykTF7Da
AdzyDU3ragqXDR7HEA9jFylr3WjEVBac6wBrtjxKHJl0edMHj3r4+HnwH3SOqRKzyzjzlJpDtnzG
0fRbwwkJOVDeThoyPaO/WADRNFy/H2LQl5mwTKHtos9xprwkMARpQaliZsMphNvvK+RIoCSlBG3l
q54FJWZMoKz0FlcGtIuVrmH/aGgmsZFLhTzRRzBWbHJxuf8KdiodnVMXFqUpn+UeqHkj1j8sNXpX
8zssi1aGg8k+F3OCmO2aqB6CTjRTN7sDQlLwyY8ekod2xJ/TYzbkBxu7VfZHUjmwGHDUiYGr6zH7
EAmKNNzma5INy/6kC64MZm60zNvgM1bHsGE27DbJowx+My5gwm2+yLHAXOtgn8jjeLXfOfpxgrRV
o1zcHnw3VD5NCfQFnW3SLElV62ZnOm0kbvbHaSAZ+fDKJTli8zrexbfx26xIFIurTcNWuuYHejK/
LWC0nSf8+z0krgcbvgjWYh8BB3xqyGIgfLUX3BEBTdV+GzPYdiELvOWrxQXx4VuwGD4vWjhtoPEb
IWq4tivmVoGwwzr2FWeeKNED+PnZH+SsEJuUGMj2DuQl5OedxWcfU6RL5jXdgRNNhcPQhBBwarfL
x55c/p5wfn7tbtrInZA1rWtmWwFRgQgySAjlW0mX0+jLH3lK2gha7jcC4TfU/PM2vgj5mlYLUTT6
vamSk+QIYs7GDn6iS5bvk+dEQoWlqJZah0j2Y988MroOLVr48Jmih7E7bw5bEYnsIBTiKXuaB0qa
hnNCEQjiAppAI82Z8wZxBANxe+EaHBW0c3AxrgmT/9jjXoQjA7o9/0pQbfCxLQ/SwdqcIgR7fUB3
0z34G1bJtJO242cbtARZ1WMioeR0yGnHuwZX+hBR0LPbnbzr+Bjz7uVPbrj7A3YFWLKNbsBVgWGA
T5FaCArrW04M0v814mG2Zm/K6j6w2ZoN2eVbxviUEq4OeOUpfGwwjC7ETiimRN05Ltoo9tlhxPrY
MbWReAwUe33kGDgTHWCRTtPy5uvbpHRLtub8/8HHK/XnuiA9quMcFvAv03bivIjZuK5WGppm4q9M
AqOI5YnbiHsYkKs6nehha3nXSJGJ2P0BU7QST/I6ttZf6qDxmFQ+M4FY3TDksCTOb/S0GGzwveGY
o6Kr2FPwG3iEkxwNYgqYx3GmP8LShITfKhDIvvrbibR2JElyJG8t3WRvQA0G6ZKpSFBU5E+QrjA9
QO1Wl59Fk/oO2wVbH6C31qWz6b94SgAxT3GYppyDXQfi05m78vPGE8k9vJuXgKGZZiv57GCDNDrs
v46lzubuPlRPVuXfcIEPGl5j2Bp+SSehyMfmLWTZXxdB4o6TL23Swf0Rhdc15pCKB3ZB1VndLD18
+mRxeXoCx4X4067t3t9n9nSQrtNyHQBkS4xCKP6IQ6gzLWJmNJgL/jfS/Bnk55yKbshSWz9BcTlt
WSBEC3Sd7fLKkbWLVM4e9v58fdZt8D/2dRSA7nuCjBHSGcrvhVUYS6fosw4GmCPHTIAnjVxnszvd
2yVBB8DLiOt8DjafMA+DimJuZeOdJ0kkvx13+l5y7ju36DJ7DQF8QUxH/tuT3IHj6m73/M4YDctn
sQvKWPHvKAfcfToFD6RO3zur70AzV8ewldQJmxu0PawtagQVRV0V/cC7y+zKqRrAYQSfGY5nl1IO
svH3A2jsFE9EWZQbD4h8nsnbrEvFP2wyoANn9JbHuOuxvPfLT9oLK4x1AIVLSlrKjk6iZ7Wh0xn5
+wU94cvQLLK3H4KhU2m2YwF8VK8wM8OyptbwnLxZslyCN1pInkSda9IIPtGxeEHKHlhoL7umYDW+
PLMmawV+cXQ2mVwgXP3Z9BHH3FEQXNdf/pPXHEti2tW75x+Nk+kQMAhXMx5AksMLA2Zh6iccGKAh
6e7v0TSQfO5NaBwdvvQZaS5qDg6AAWIFGiqPEczebkP4LdJJNJRwliYh7vqy0ecQqL2f9KqLBpcp
rkJHPi2mXoVdvkm0tnvmHRMHiNZdhe3kXLktUGBZRwrO/iM520zlPLLNwSxdOBBPyE0fboeNtUiS
3O4FSNEgThb09H0Vd/N8sTtYd1C6nIMETmFrb9YaQpVBM123Z+qwNbsVO4AY3kjytFvxdqJ9+3Cv
YPbM+eWMZ0tknNkRE8CmW2B+w7YivN/B2E9aQKr9IJLtjPZAyjaBN7pMj6YYxg9/MSgUOgB6L2O8
nhP+KGTGnFPtMSGNmzqWGQxOzZ86n7a5Qy7Jy72ZSB1ke8pJQ7eH4CYUqsPf+tpZe/uFPGB0ihnt
K+Q6Rym4MHWHSvECUtxgqkZpm4gJ3Ha8QQT8TS8UyMgx4JE5HxDXcFhkOO6g66DiecFLNEd0zS9S
3gfl0+T8YvVKiIj0JrrFrVfpEGa3rGk9IV0QxhvBC7/VLQxcg0XWye4hbKtirjmzXPoCvjPfOeel
+MLh+F2Ge8kpRyErjnYYEI2XeHErXv2iNHFKilP3iVo9bBY0bYgIRf+JuCJsrCakO0siK/vYlbwJ
suq8Pw3EidROt5xUV/OyxI1BjoEEHA7Pv/AoMs8EEayQG06tkw/DjHjBYK5oaSmjub03HPiQqfo2
ZXdVUBnC0rLxw1/Lf4J4VChEP3Gd68DO1L3xKe46N5EK8qyhIiIfRgk7pppKEat4O8GmitYOpTiS
gpJmRlL9RUVeZqMmE3E7pFxOtJwTqeW1IAkoKUXZRVlmdkGIsyaS8ucvqc+hJn/YrTUsfrAj4650
DxLvVy7F9P9ltPcghTOI9fA9ZfhxWk3QmROSUlHYPeyufCWZA1ciLhofRzEGqYOuFi7keUPSURci
QcYwoiyaMTGyLFfW3eZVvIq99yEpnXRfRmwZddHJUO4BlBXX4nu1YHnBXXgmBYFtOg+7mT3sjnUL
JEkLu7ld8bE4oQPi0d7M/uP0JdOpSbgLM42azjGsAMKGx3cfwPb9Hh4hqZNOtos7QOlW11fHjxRx
gCtCjxu5gDvzwxG1eqMukflSxEG2Ew0bbbgb78YVuZDFx9Bb4TxBvqngIGdcecguAmi3gq1E57XT
7Fd4Q4vSY9sXidB21fvTA2aiQpMDugBUm9+IAcFD6UERjqO6ZuIcCuvjGuEqC2Gbojpge6Fu0q02
lQ7tIswxN1uVyn6qQmYynYdODwRLWJ6L//nzqYI+KP+UWTe7jHcDdjwbw6bTXiE8F6kF6h4zY/kf
qfxow6iTgjGwHJusSuH1AQ2lbwjbcXBFaNgh6wIBhkUeKLU3I+4NcFPhl3h8pGZrJvDvM+mHMhOe
Y7cXK/yzAO9/Y9OTl2LcVb+xHPIhz0nl0EqgVjT8rMcPPtojayLvTpm1h7eNTK7H/mM/PCGHpYVs
grh/pZBuEt7YxtSIEcC4WaIk7mXywR4FHebT6iOpauicyU30L262+Xdwq6k+QItNxBLXR3wrcLR8
eccKZdoUFh67l72Lyya0jAyWF1tON/wmN/NKG2niiiwqoJ0v+BBZ6EGT/dAXTpjP48o+T+sTyub0
DsAvULbtK1hONZsTbSJ9SokVs9imOC5ECYTw37Nc1Jtrds1W8HSeBreJMVkTkjhXT/rrYXvIEmsU
aEI6SKd1W9oKYRvCKbKkEbHIL9xZlTEJDWMoRYbK1W0mdSZG+drXows2FHgX8YBqd7t2ZDwKxKQx
BWoKAT22tNub9bjzlMiLilQguUUCMhx5sQ7lQItGWQR4ZGXDI3CII33HqhNTfZCMzfyoqcBXJ0RW
L8aFTK2J43StP2caWsiOFjUiQvo01UL2PWwjskE5GT8XrMRNzf5yN9HDh9bCN2SXuqD/mnN/X2ab
KjBNm36XR50b/PQ53ChxtXDSSCYsAP8dNmw0AjKWBPU5OiAMOVPFHsulBxfnKUDfh1pms2Mv7DEg
qbPjELvCeFxovp4CashjkqHC3/3Ua3JOvyf4V9BQ0ozwXN7vpnSSaLAXxK9xks2NTFH6aPJHsAQA
NViin07N3oy2F5nmh3I3jEfSxY8e3gWvBnx/za16FCvGAJgaQON5tM8ELz066kDLmzGifE8l4ELC
gcMJq7TR96d68jCtkEro5oz8Bi2paiAAOj4oTtuDOW+Q+3fzF81x+TEV/xajB2eBuVwzjtD+9BOh
9gSCoIDH2otfzDwt3qZGFJ0IMemzJ46KrhOf6rrtdWPJDqcEH3U5vSINP4ylex9G6AB9EDgNAma2
c4Lxlm00PpXbJsaLkBewiZ97qIG48EUVROPOj74i+CYgR9BDTvsR1fTgHJyXSIsonC+GETfsO5Xf
Yy2FHEgQlNrHv4Zb5st7+99aYntjhYmcsrK6HDw80Q/OBVYZ9Zk/3LDLYO862jSP1P+v8AvmsJiQ
gEcJ1nV6maiwfR6MV59JPG1XC9QPl4oKGKCNghADkTG6WBAUIl+kI7yQicFq0S1tQDe47kyb0+NE
sc014ZWwQWwUDBkiOIZ/erDxMaqZGUZ+U1zEIPsVopE9sRSctfK0GWf+EWskAoXgwmOmG5Rrjuyc
uCvzrimoJT0HYW0lX16Rdo2SUAFyKVe4lGFl44fPrCdgVUBdGIA7UJ4NlArcLnlJaHNWFEu6BKsR
+DfQB4dR7+NgIdmyhjkwaLVvoycfjtQFIOysR2xH0civtmpdSEZtOW1bLxi29pMMC3REGiRekQmn
lrCbdarGLzwbQTOec0LmDa+ugsPmm/Wizozz9rq6uHyX1yL6kMl8aBcky43cWMontEgXR48ZRXZw
zCDQIsGXDs764lxZqyOVesep0LJJ0XamtEOYxuhku83onU/Co/kd/j7WdXmIKG6G158DbOcjS0jn
XPl2rA3UG7otUu8YRWJkV6uyOVHGAaocylammZNxktzfJhl7w174SaWXo5VJadwiyh/7NBJgVWF+
zoFWUJj9yjQJghvfrRelIjdF3F/Mg/F7ITvf5hCqQ6Hmy5B4s8U/DmLrMuo7OEzfpKF+VoWkM51S
YTqJsEJYt58o4S4STLCXd8zPrR+ceyZ3uZKBPfclcFpAJkgDlqAyx7eiiPCr9la6D7siUTV7Mnck
ToZAGRza5B8DSd0CbQo39qGcFH7l7N7Y4mkS/CaVn+RRUJAm53EFfcuorJTsZEgQRriwt3E91f4X
k+ouZLmdg0PYcmje4LEaxqxHuk5JiFNlIokQt3s7k9lYyEV+mRnZR0agLfM9spI2cUA91h8KAgsD
agc45mmfgIWlsVaTcWsmvtXk1OSPGgMytMB6fJZ2wPXkdm8TJEWIOswjLA0xOyZGC3QNsxffs6dv
54ptUVvfMBzIKSrhRUTN8pRQ2N8M/tcEuaGIeHKzrACOI97lylDLpKHnsVujJnRbmUok4Jf1cTQ3
a77OZGQFKV+RSHKYqIXGjQlbVzcA89ZrnBJXEi0ekBo099LPY9frIIvMYAlMnuTaNyP6Xgir+9/9
aMmWGG/b7IudmOQsBieRKItEAFsl5vpD6UDW4moTp/6SxGedz07Kx4cE5IutoVUhqCxgjB1JQCsF
V1/DY+AvpO9Yw69DcrT3qhk30H9TSoKto0xhy+DjfJIrQWsHt/HTSLzcztxuowSiJk3n1Lz5q4sH
/+Gue2jKr2TxxzUzTIB7l6WzX/l0PQe80qov+mlE74j8d1GXkedIZWnWf63xAZl2aSjodfAlSvnY
8zbCrygwE/Tem5c8WwcQbxBcXodYdnvB1OH1iKNQwkDYg0/GGvCRPlSxN4j96Q0h34L1xSid5+gC
zKgPiLGZSTYVKVTWjG5KQzQGCME19R7BDTiKRrWNWFMjYIR1KwRWw9mOi7UMUeArYVaQhe6QlTLy
KuzlvRCQIWrHKLQEbDcKBtv5D56/CpbiavHUnbgKg3ogatNL22zH1bQNQF/jXKacvQfNNf0vPaDU
R1+eGpkaUaFxuI53OxJlSx4gInAe7C8SkIkyjsXTHlTQixOcnwFd+fRJv9EzG6hxoZHdGtz/SQtL
76zDkrRNheeOQd7vPvrB28q2HywOEtqenooWByuiU4afnfnCaEgEyC4tCZk54jHZk2qzHWjsxSss
7ZL+gjaKApWMVIJrhAHlNxKn7Bzhw7LH2xRZD1//DFF2sL46pCZjdtm0CGtiE3E50CVb8GDOvb8P
BiJS/kiJfoATppPnZgKXXMGA53Jv5lmUkN/AbXV9Go2Of/Z8F8iCS/ULmHpxl++ujjIHew0wG9K7
qJfqfGKuPIdjRMY/E2zCBsEkQCCL8+Brlmt9zEDdF/4UCjd+wTmKC38+08E2+DawC5XsI6+wi+K1
IC4ELosQqB+L0wzfMRld6TO3W+PD+pIqKMeagEJxryhzaja679sAfaiQpi8PrxrGX6Cig2vU+XlF
AA1V/zs8pvqq56O63g26zoSQTQtDzaNwvv4OE4fqqNkh7t8G4j4Dc6c/Ms723b6x3BWf0AZnFzRM
sciRXB3e8wVN1wEb1ULJoG6tD2iQE+/BBb6MKa74VdKtakkv+vpHBl0ltItYe8sxhUkEx+DNk6PH
hJN9flh8jde8z0AiniqSnbAibXGCqBbF/4OxjasGEpQFI1rVTp+oYASwgshu8+u+TymHWHyq+Gd8
G1/6oaneow1iogD1IsZK/0KBQRVJW0kprfr3cD484tXhvjEDQIxQ46+lOIgSx4cF/3EFZfLov/NH
+vbkEjzyDkXDxX+vMdVVmRhY6uU8Fu/q3xE2joDoBNc93QJ82h+XAcTGpNw9uE0cnNEte8PJViOA
v89ohzZ+gFnW+KCWQA8izQWgfzUSQhWXJLzOE9CNxHrkLvbQ8Ecdjff4GEozceGewI5nRJs775yG
YZ/vBocBRhcK4nt6TtUFG9eMu8xtxyM+uK63Rs+/eodY7J0Ns8K0j3ciwXfnj6jm7VtWcmHglKn/
gOYkOYBNT3YiziB7wxsDv8VrTskJDJ4xpJU9RyfSlpVOyi9ix0Zf/UMmglYIuSuP2EHqmF7S9lsb
SUKWEGMeBmanw8UcRsQSeIespAgzibfxjzhaSIUxThZd/QSJKlJz8ixpiTCpmPdwmxPtu3p4MEHu
TWe/bbJSWD8V0CMDP0YA/JTvFLoWyfjOcYQ4tpycKhJajOekRzVlvYHroASboCBbR/6uJdh8aZ2I
uIO57jqSHYDXkE/RjBBaEGUAHWzvk53VcJlee3HYw7rTt3uJkDUdmCCxRG8Qf6fAfm+8z5hiGpk+
65BHQChZ9uRApzUF5Ucp9iUPSygTyT0UyfcHDCBtD8QToLrXJdLjQOkY7I5cW1lMoz0oLIONnQvM
+fJV2b3pjaHu5ini5/I16A2GrGP3g+t91loq0+2wtQTUALh/c+6cHMA/ixvAKQBQp9jZOAKKp7bC
BE8YI95vdnbm0rBjsj8vkEHuXdhpMrGkWOcsGAtyShL0WQ6M186GAYXfsdoNQz9knfWcaXmEMX+n
d7ds2seljho73X18Na2q7Dxp8rWMicPpsBUWTht0phxXSn6lpFlXCuovMY6VTAXxmVcJxT/iM6EA
bjVZTe8leQGYBDir/mqSNNsmTjx3yyTh2daE6uVqVB+j+3cC/dzeTCxCLFUIb4fIF7ueII/AsFeb
wzNHMP4CSFz4DlGwdcjPeRvZWh9J5GSD2coi2CvOBMW1Nkz5CLfxp/ii1pQQzg11rz4iBrOaXlZ7
mDYGe9km2aNBRPbHwdtvKgLFbkVNYCUDfjkQy30fWrDLr/OiNHcMCEM+S8RLX8NPtkIglarFeXGO
qUt3OTFNHTCP7G0x8djYfg3EYjhycf9ANZ5WzTkCw2PMI0Om2ykX2eIe+SHhU+QQrho+xX0rO2+0
WXM4nuMkoNCICklsERW4mgg4gaWElAZpuUTGKscl0XstBgegjeB+b6kUeWsZIVeSWQkiBTiHvvVM
TMol3BFBY/GGGD/NpwItpmcRlvPVxw5zAOsm4RomieNe9BnagOUhRaTkQcix+DICkpuHO4+75SOx
gSs5HICj0SX0PMqjbqgbPDIqYdOBvEMkuU53iPTETmDrElspZj3Kjy4g9f/hmijtWrN31vR24O6i
dRmbYyK9JF9xlujjtsWkAMZ1rpTkfAbGJ4qPr6ZKdG/sRdZxSabpy16zK0EdIMJFGk+FjCFFekWx
XCCCnT6WB2esW8gdAxEEKOHd3S6/khTZiHGf9xs/0IihFiKypCwG9+MgMuiJwKpp3faWhhTXbbMC
1xWbINsZlsmbxXPQXVNdKZQMAdeBuog/2jO5bHIPsKPBJ0DNmXwFjZALSGkrOaLCIKAVKAq1Pz4H
V3QUTDylW7LR2ZGoc6VgPzi4iiYI1omWQuOKYMcBghP0MMgyLFFulq0f1PLyyrtQZrcGmCo8RC0u
KXhtxK1Z4LqCkv5cG1ySDssWVsDA9Y3qE3i2z/1Z81F5FfK9bbwRwP6Sik78qoMAZyDaBd3CWYO3
RhREa0aBG+5wTTsn3Aivj/aId/JAFLujNMKCJlyGgSODPYpOF9qaFpkJ3eAMor/YHJzdSAgHoFJx
Awlu+jbGvB3R1F7FJBMLcC/vRCgILhcfBlIkg+lnSZ7ZYkBr7w5biAbXOWgih0a5PVIlfkGjUwap
mGDYynuoV9X8CnZ75xkZIOpYEUR0KQ5oZYfzE/DtlviYkoL7EKJgVxPFLVcouZvMk4cEXrRmSqBH
N1pNfKpUogg5arAi6xTq0XZ8ABTt0G/TcoICg2KwoxanEE2Ys4eHp5aEOs8QUrgAGh+b0o8amwMD
ZWW7tnbpFkNo0UDNN9YjQkp9Upf5tFwUvgEdwk+4/jRhvch3yepsvN6ATdNXghbIwGkZLK8jQYhI
1Yx6PPpNtv3eSkXPjmqcudfnmDK6sREBPgKk8TjLNrR3vyxSJrgZSRQhYwlvYScJSGPCYZPtJ/M/
0BuWPJ+CwQYES6HlfBafFZ/7tUHHSRYU4XKoOSnhizZxXXP+ueUf0WGW+WGqjfXxJ58TuNkiA33u
6L5E6faKQ3pKewUfuIJvhDynCcAcUHFgtn2zzO8Lgu/qMYNlfdLBfFIH+TnPUC1oErPzWPT2t1Bh
FEJlX0J5OnTgFaK6gFCkGZfbh8ujxZbPA2m2Bx2zmpZUTRlNFb0kTzePjUBRIBZ0+ZdCAF5sdLCF
LzIVT3mFCkRGUHKMm3v3GEgmZundY8JEv+EcVbJcxG4yR38tngFy6kPpC2YIQMiakrSsC4KQC/s5
sxn4Tq4+Gn+T4Vyu5l95xFjoYj5CtW5GM3sP5S+huXtn0PfsZTIgj0RUAPTc3YC8VsIV7z7zkZIj
Zg92b4mjdy7JjdkFZ+mk5LuTZZNvkTGP/T6ZK3Ah1I864KdFlA2srF2vRbqlpb2YSUk7+mGibFUi
gjBV/9XRe/AiLWZvnBHFjp/eF0UsbRDhEGsOrxcSdBYBw03gH/e0aV8SOYHxN08eBaonksfkvGpZ
BMVm7b/e8ktFytAXJqsRmM7Mk76TNmuDfuPZXzlgv45ktGtTSDLikoFZaQgPNuHYJ4bDMD4NPwz2
HXTQJyTIMoVBZteLXldCm17olFXzAwrY4+hEeLvv5018GmWCrtcl+p+haZ9hlWgLpK1o3wiV8nbk
yX7DU8rHKhEtEyhIbKZ4iZ4km+5jPtNjrDFkoCRgONohW07oriRLUibaQ5vDUN/WRxwvTJzaVN7c
B3NSJRyPNSfh3aInrS3qLFTgKvf7lHcKtWAuOLdcpO00tlg89owKkQOFgxIpsWh0efIJsa6xObFl
mRfzxlCqJDEpUMZrlsim5k4L4tRjX5Ydg2dlnm0H+0Hbl4IO+S8vJMHTKhcHV4+8wpnVIpo/KCga
fyOSFUwgqiV63DkgKu+Rb7wwoYS4Sdan/F0y4li5Vq+/DY4DxtGzHwgEx3NHVC5T7DePwSXFfzV3
2gZp83LZvsT7i1lmP5ArB3DGwCHivsNjzJvyZXejBacTIDdbtSsuwZ4XlozcLnxKty+XJv+SOCua
f/rtkrj6BrjfvyjlHOpYAmBJNw9lpIAUslE0QyOO2JrPkQEY/LCBzqrF/iDbHT8gjkCMEH0zq4p3
6TVRfBJOw32R/7/on9EHUwmzG6EG1RnQiEOrlj38PP4AF1J9cCfZvdEHyxsE0LyO2ecpjQCkKJtq
fPvk34Fwsl+8qbuKGbLofz9E4uWlIDnlMmveVvoUYDNYQE5O5vShX/dvOc3/WEn2sg/v8m3M/lKy
ASlDnY1Tz+QWSABf09bY9mprprNrHgeveH8xW+OKpbd4D272ljJ+3Mw/wzcZ4eQyE4chgHiLmpI8
Cqo+opgl8/rilezG1wUgisuCYcMeq4UMpTmFO2/ncVazDEle54J8/60e5qBtt8xB69ltduujyySM
07q9YcB1EwTPfXqM3c5feLc+AmmIFYlMTBocAY+ly1Dtr6mhJnF6rEpZCL0Vl0JWXLP/mmlXowbv
dJ9vGz18xr5zS84+6k+k3kCqrbHGWmdUxNdTyAcYdsJGpEyWy0huu4xUSzigSkCzo0S2szYfXEom
I61MCb/nGOW3ccn9t9E2iYYP/R77xIWdg9QRzILMO7z59z+CNQWYPKAKGxHU/ttmCRTOB/2/1MNc
g8vgaB0JBhVnIXOF2G+fwxJHBE6O6Gz1bHZcEdPjaGU76tizU7p1O6jhWyxfrkD44Mk4pbIc6F/I
Cr0wD1MyYEElOEX+rUkym1mmyy+7pLh8GhaniiMjBGRLa/sKTpUrw9oGK5icLyzaxEFYt3cuAZJ3
ZlV0rYGXJwDHImDVpErMRVeMopA1iRKPhSkvRIsXy0FFxfDba7ou756JH5wg/AkjCHgIeBToPohz
jKRllf2U/2bYvLJ0D6CvvBHYFvaTak3mott1r/5tKP8uWeEyH4kyXDYKorV//8Z23CR9/kOfy9CL
O2xTonJFuWYa4zbqGbOQ2cqbLiMxbNm2d4RVgxzf7FwmXz36CYX9y8m9Pw9fl7gYOH/dT84gQZXD
QBxejB8EcubcgHb7Qn6YespRE90j7ArOPSJklT+TUQCM3/yPqPNaUpxLgvATEYFH3MobhEAIe0M0
Tnjvn36/ZHZjY2Lnn53ppmXOqVOVlZVpa8YFaX1vnTAnhnOKzQkQofSFgGsTn3OOSxk0cNaGp8m1
h8rpmSHd/iHkF3uAwE/MpEMxqgBdK9D+U9GXBneZLTpr8OK12cpEWv0O65zgrddAwvbEkDfL/p3k
PBW90BRpVqAMyCEp/qmpll8pYsDnR1IUY/lO2/3Ncc40yc+OS7IZ4Ei8EwbGcGPJYEzTyOBMJGMj
06MnYWas24zpEhRl2EEcAywCp47xrH6foa1t6buksa0BId3DT3Hb0jQM56hDhPE3vsKXbmEym2Hp
x3+zeKJlPkGXn98JrWBvrIl1hzscTSjdRug0a5UBZukBOBMMUYvWiH+ORpOfn63iMstCm4H09Wsn
vF/qvMkMj1tNc3Hdv+fDDSAAxqRazpaBOES/YOtmOCmz7TXZqBXLvfPl8izgRrndLKE3xL/zkXz7
/39lGSrZWZBkmUZgufOd8/sZ7O1dmKUZs3IsLeIBPztI/2tb66T/XhN2hsQJLgZnBafmk1goJrgZ
i/z3BvnJM/dLPqIvd7Ms09qRP0Ie8jK9NQmN/oU/69VmfCputOAgbFj5Af0uRImXfHt+V40NT5D8
7+KX+qb//nWjrY9OA1yo+W7Wy3KegrBx0VkScwMfrIN/j6X0uzJe9IyHomenYcK1zUZgqgcbdGxO
mJkiDNKokWMcSwuTi99o0httuYwFNCM8/j6LeEzE1J3u7Xuyo2GjYSXw9RPfyb3zGJK9mx38A6ke
LhsuTgA3YgBRuzVjUiz8DHjTWkVaSzjQTSZKJxDjL/9WiJxcSBi1LLRrnoFkye/8rm/gfGEPsWBG
CeC7G7vx6AdzGBSxNtp7RTJnwJMJ/LN4EicEJhlTNjmsX5ybkwYJeI1TQB5jcPimfQgq1Nka2ReR
jvJ0QH8E4M7K0eM/M7rR5IS4hFTnTMLl4SlupjCXh9PWhZFd5iJoBsRFEKpO3v+Cm9Bljw16Nd6N
YdF2Jd3Pip0Km1iM4Ven4dRSI6vl5tWvxFsmLoJvt2qf8flAaJDwD3bs11+oCvJD6E5lBcfM+3m/
3HkxCdO/RtNnF9wSdhjzuBU6P+R7xCWmeTu7JbOhbvFPYS8PjXGDn32FiVCaQKmL7jNgz/q4VHIk
XvhG3c58zuS8WPH1Tg+I4S+VhhvjIMPmcHkcymM5qzqftkbBEIC2p9m0hRmt+wzvYS2GS+vNGTeV
Bwfj0UyQjSLyYCjDj1CtDTSbznQpC609cIo6leABFnADRQF5C5tRcarhXrMPRvYonsbaSWQt2rIo
/jrKljQYKCMEalSyVMZq6DdTOfPiiCx6mUZXeanWEWOceDEUSdVr5BKsP7a94szHomrSLsMLkoFI
a9yCAkV7ybmHhb+jf2gZPUxsGSeWps7dNzrshECPYZ3wZ6ZPChiT45mV5P39UH6MxnhHR5n5RTS6
cb3nnOBLUpwsmdA8WAeUBS6Yu5xiDOD3yaF7S5H0CR7tBtkIc4ndNfd88L9YdnBTjKzecb7zmtGr
fUkv6Q6zp0Z0dp8YcdQYl9RhQq7lT1eXG4fntqOHMXkwl6qJVT3rRQQg4n+YJRjIm0SnuZa5Dhg1
6kVGQu2dpJuQXO3Ss5dJxTRW3lP13uThb74GYyBjciav/uDdwXisu+see8yBDo89xMftvX3GekGl
gj62wrm/wz6JUpVCb9Oujc7s2fC1EoRdDNWc2kDbfmmevpFUyVZJXiVpD9ZQ/BPzHpcXJJXbp0Fp
tGnjkLr5YxgreY6ADZq9SqLTQwAfI1MfIJGrC9IqlojounwUxQO8NXgeXeA8LQpNcjGlzQpgsbCC
dMpoRRU43JRXEZCcGyOWxDXEL5FPQgN51kCctH1js5HHOve1e2bAnD4wM05XdnOZAaS8/8/t6wXP
BHfL/QzZdE0LsOWNxVP+xaU21rI7zuKac0HHmWFFBg74gkbbsEvtKzaijXbuNdsF6JSVlJi9fM+Y
UUd2ITUYnmQJ+XBbn8NphyYEpW34jeA5QX/llB/vXsGWI2aZep5D84UJjZ4KvZV01hARc8+0aMLQ
+Wu1vIDRKLEfdKiQyJjMxJLKHJxZwuGqZ5JHEyUl8qCuEndnJFoXZOclJnFlwoP9QUb5zzFBOwto
+edpUyaOSn+5GAo6ua0YUu5KTpFX49CTpXydMOaruXLQ2WOATDD3VrLiI0JhdFgoB5CGZEi8qrkC
H8CQL3PZ4AXHrXc0lh4ELoZmrdi1gywIvMBDFtj2Oh7ZT8AB/O/cktebKn+dhEviK72a67DA9sud
xzLIZjdrUqZd2pEznGRPCSsMC3ESEc4EIeChjQafkjdZzyrJu3lPwDzCwuxFh73oPNBMfFo7Hgwt
4m/E4ifh/EEtGM1i/0ZmtIlIa1T47uIj+tr87dE9UZMcnCwgQ9swaY1clufhN+LKs5MIxZyDaJ9d
ATdwZh3duZsm2YTj8Ws+I2b/VTsWITEcYHweQNrvYN2lXv4NXuGJTUcQrfWK3rcHDaUeTyf1mrlm
+XmAiqU5FszUmgW2ApICiJvCgCRiduvdJqyOZu8+v85hWKI7cL973+Q+GtzAF7vYRcak4K1PvwgX
EOpR79M/924x09I8Gx+tFIT+T7EEIpop480tvM2sHf+bumyT6D58DtGJ4ARhFhxHBKODMYTzojRh
uGQX3NzXmEETRi3YXo9xqV0PrnoBkNzwFvA/i6t/9+8Ro+juxVou52wEHsXGhMMHbdNLmbmhrlZY
27WhPXjMRzq4z9FxtLc0aaCW/9aabKUYY98w+ar8FmUHFr0qFVbyE9mSm/nyZoqEOHgA9zyIG0yu
Qjs1QQzbJZuhaPmu4paafhyqd5BK1v9JhwaATin7Uue+6BAvGKRenbOfT5LYBjQ98roZS08ARFfu
GShCeDJfzSGKVr38r5EI850wtNL7Jsc56g+tY0tSH1f3DN4PD66ZNVpQin6cqQLjV9sWGve9MtUN
50f0jKYd5C0x/5JPxXVIfuZeZwcKltNyB8o/hlIzhZRFXGv4iL7UbrCiLsRklxkG7n6DCjnh4U9s
AYZSB9JrcMktsdjSvHEjeazk8cfVb/42g81guxG7+DrKV/QpKtk6QEOp2uU4yOnF9krJG0GTuBSU
02/nxEwrph/YGPDEV6wicMg+Qkqt+whQF3Cr2qXF9cUJYIpIww8x6YK3klWRE+BWiMfUy2MgPHqQ
+zNuT4MZhW5EO3xyoScDCITd5jWqpNvZB1ifhfUZ1xfT7BzV0nKnSrzQsjwnF7qkw+IST3AE2TUP
GmGpyNaHP7RUkShESqoFdezWgTzJbEJsoYgI6Zw4YObpohtFQjS2GVYRwDQcKhwdBljtevEE1nuD
5rHP2wg0gNUqz7wGeYqSAQjtqDTCTBeZ8F4jUbdtG4gcxvZcBwX/5jA8QbsjWjBrjCgVPuMM3LYe
uJWqwUOjJRAvnAHDzrkUMWNYG0+dxQKO1wlL03ULdqMj9P8nOQVN0fkuLmR3nW8PsjQWqGrXQgzN
aa0tFhHIH5W3zkrswAjapGHhFl9A+guco/vWNBYurYXA7EpLv8rHjmK3LNDKZBYnBATOC1lp6bEB
o3JiCNCg5o4ogLGl1MF56FIq80Dxm/b0lYJTwTTrFnbUM6qUThOa6z28ubTa4ydU8hvjSLB5cakw
gXH3JhGYyqTI1q/b+F57niRgkAHl79GoQCN197PKfJt6kVtOjhRabZG6iTx/uPzxassvEiuQbuck
lm11fI0aU2xM77NdvLZL7HMydbKfYqybwOSUI3ZtJ94UoQoI/ldyPbCRDwbSdM0jFFHw1w6M1k7n
MAkQXUL6IJRWy3QOE5fW8ubH/yjBm65yAxpakhKlZqCxF3HnYiszDdAmjYCAwDCuWZ7j1IDJ9XwT
6DukTY/4b1CAzpIDfq1uzFc8qNNR4LD4duNHeMbMeqcM251NMtczPcaAW7VJZfLlFPyGjBbyE/mK
Q5wDYMDD+R3xYEVAH0h42Fs4/Ejb4OA2JFtsf9pSDni1VahPYhtogf7F5SckF7sk2wiQe44jP/LC
gFlBwmZS7gpdlrdpzAIloaZCRiRZwBqHAscb7z3nCjtOWB/umdffdfpAcFxYJ6XU9Fqt9l+19feA
joLmKrIj8OsZxmkh1ui+wzMsnz1YnDpOLEiNiUrmih8w3zK9iZA+GikfHJ3kVo/wFJJMwkaUvNXB
QJXdsvvYZ0g0QZPC/ZMMkrHvTJXrlpP8xPsz7NrBVLIGEMga4SBGBmXJc8P8xn4cmZNZEvySGfEB
Yz5yQZnhbu3P8hDOZv8QDumbqFciDXV9JMcTCQqiHgc+EuoN+fDXXN7Gxd6bOu1gZVCx0OfxHphW
CzinmTmUzunLp9MYjaI4TsgeOBGFeIEKJGALLtQJmBcMNK4gCIoHA+fY/iC4KR14mn2fnBgA2Tn6
kO6q6wzhnuwBi9CBTLxpwmGZITkcb02Dtwzrj0ni3z9oXG2Na5Na+VAIDaSLysQDWd/dQdplzVTA
OhyRN6dIr17xgDjRkhkJ+UBa78Ohhss37X/pb13tD7Uak8IuwYnQVWd+eIt9ScFF9IBKDuYnhOCX
+WIU3nCkIAqdDQsIifrApe5JXBeZAUaK8Tv5eLqlU7QbnqJGNoXJvvVukX6JjCEVXCgs8cOfppzr
8MjflPhIDDUWhoiRRK1fXOTsrGONqCsSFXG/c42mhTQirezw0SBiVoD+hbCLgfv9OdhCsdm3ql34
0W4d8RStPkZqSIQgvK5bx1HRg0ILa1Uxl+LCj0RyuANGVZIn/FzUrD2KDYjSEiTRU0er3KwD0Sth
u9EQt+l/2wtYAK5QAyIx36thav27/l80Krb3rQF9eKfeR+9Mc9PUwosu8pwqY5Acs3jThG++kbhl
kcX9CqRf/oHqxDZAVIqPtCOExyBwmPginJzByEZtXejYJNZoHa/0qslzvhWNL3YH3Ft1h9TqEdZG
fYnjD02WJoxnFcc652aC2EDpYEF2VPw1fzk6c0iafRQxQzJurAxWkhoMQuwNejvrBaRpOlZTj2gU
VQdgmeB0k5G6/bbtIjXVsDyy7h/4qNRMOTtBHKvqPciRXAZn2QMkSjD5DOj83CPBJXrx+6+rWYrI
PSe3HTbrqB5ht4K81a+jVbSQ5qN+GkGPfA2of1vPhPwchR8iK2AVl6FDEIhPG7ZJqGZuzn4Pt8oJ
zIxUtQCqyyEDKoOPb59+pXMf3qMSMYxDBYyLra9i5ESIeNOAODioq/ZQt7HJf8nDJJRWa5cDccfI
IPrS4d15U9h1FJLlrEKhJ01eHsC8/GBiiXPvDPFsSeqiUdcFSCSApUIu5mMNJ+eIgHBrolVNQjIn
DrY6e5WSBY404b0dJdvSN6OU9PMuskIeslZ8/3xjnUblxZ1WNRGK8w/DL86BhC6vh/YcKbXAUYCD
SMg7TGtSdGSD/GNP0n+q2plJM890bbC1jtbgcw8+uUIR4NIVxIxt2ztNtj1saaM6ohWdVthH4MJ0
OHyaDhhHPcBtjCS97Ui/2taUqcRZeoY1QPDD4NIxml0i5k4c5ehAlqkRlZcb7Ljr9j+/nPGYNJ8/
On2ERZUhfJiJZzyYpywnXQqnFznOAHGCXjHkJOBjKq03W+FBSFCP8kXdSdgek4fw1kBsI0BIHpHR
2cSduSJ1wWkwn1NDKZNB4TncUeEzYNFc1cbKSUA2eOt+fb0T+jvU9U/rxYwM+hsoySFQaVJ18ilW
R34ELcjI7oXziTORRr+E2TTlcCdowDEBJYck8kBxBEMc5z0ux/dxvU/QgBzBmIMdT+kXpm8BNUx9
521IYaumzkMLFUBXE2c6NxjacA89dCTh3ohtg1qcQK4ehA54MY+hkdY6D+bnjwzgMJYBtbIKpWod
b/m1cadtvgvLqS/HpI6IL1sHTt93zGh5RKpYCeDhcfqIl6Ss/GpH/dMY/eMVOhaDf8McDQmViQ1E
IgNvCxvoaZ+KBa4DImbs6JWUCkWbQOUFVoOoGS+viAksoC+40KVboQghWIDQycdWh9c2rnUaY6Ot
cVqGBjjKpjB0fiCtogv2sFZ5UCD2EXSJcw1zNju6jz49fRJ2egqD5kjJdxXeBQgeH07NEtZ6teRI
yUWaMOgy8mYtNMp9JrIxrCfy/50hPeru4AnYhQzLkXEUnOiYpxzFTwLvgGEb89r/mEy6M+GAanmP
cSfeJOcTx9hb51qXVN5E6KDJtD/KRxxLmgo2OI2uvEepB4ktR96N2jKiwxMx+WEs+utJ6cXxVYMQ
uxK/H5XZWMyNAjP+VaonXsWasw4GI+RGVI7wWkEKnZ8ioYUcTHPxq3bb8DIRWkVcoY7CTK1jOBtA
KZt6iENn+IZli2Ae5NgDk3bUAH7RXEmuBtZ1Dv+aS4Y8K5GdQiAZlELw8dHT50+SeNiy2NaTdfjA
lsi9LuuwIdHc1TPZh9/+H6rvDnoQfBMFibhz0ifRWyMh8TUTy0yCxtEukYhptxByWvvis+Y5L5q4
KD/dzYApF0j14EUvB3Knux5Joi74BkSaPqWFf+7U3E10QV0Mq2TgzY1/hSyxixo0r4LCho4y7At8
YE/py9Nh9YaRUGrtMN9uKpp7FcREa608gl1D+1ily6P77Lx7O/UrQ8AfuC/K6m54IDaiYr/WonlE
qYw97WPQnE/Uq1CvT1JtJc5KyP8Q1tjKP7YPDDo00D6rKiukTRkNewgfCIDs3uvg7VuUfRUxD4/Z
qV2GH0VsMb/oin5o9DcYIG6K0/seFUo6GWWYCxpW1IcZHu6rrOSflCnJyQONWcrKASMKu8EadAIA
QvHi4xzhV5Q//Ixza3fh3KNS5kEi8uqe4XlCV3ABTsEpcv+Cji3UKHQ0YBnRhXCYHMqqcaUHDU1W
8IzOMRD3Y7LOGyTRUKwbPr0VWDvTS1o+d/BkxujJrtfcN1KPJESPEMZXw7qjQlJ17g2/hjwoa76K
DpLbWCMcgIq5UzhxaFcensF0mmm87ObarvY/DA8QrXbeFSLVxbkhg5BbTyYdUZroFZ6DO/WxYZc3
nWctpplfu7dLxx8CdOBIrhZk92nVO8cZ4LrdBDKqL74Ahtk0K47f7P830qNG8PTJ9J/Dda+QvpmE
ZxJ0oi7urluJXnHNf8QNhjE56mAOHHtUitYdMC9wzWHHm7bmVAFy5ZxTT23IBQTSAmtxHtzpu8gD
swqbkG4d3RtmEyndbi7rK1BNoR7excrUWgTArQbftVvNwMK2VAqFNmdytfdJpMFxdTjc9tGmGN3B
lEH4RCnnbDty6KPW35660khtcAzdbAmhtYdzKQhKx7S295hr1TG43HMM4Sqs8xC6qy7bCNTibaoD
XX+RpaBxOq5uvfsdJAjhvZKfTemsjN9fmx5E/xbz/Lcc583hFU4+kfqzpFqC1IB69S8fIyOiiq61
1f9Tuby2z8yttLkKPO7/hNDpstA0ORBUUPOgiit1kWJqPVprzImwJsgDhsjTp0n2MbWriwZM+Upc
uuK4Y2K8ejOXvNg+6CHYoOXNO1T4eYyiLAhPlbuhXY04D7auU+zsy8tXX8d2ThlFisbzcR7jjVWJ
5bZxCIbz4ZBZEAT2Nh0mPP5KYeduDkFa0egZVynPlGRyIW+TrimxpWaW1r9KjvoUpj+aWEcC+mqD
EBn8CK/EcYO6LRhqZ9M/z+5DOlpj6WQKToOI8OFI6gi3n7rb1ZDIa6X/CkKoA6Q3yhFB/NUowquO
z3t3vwACdZvPXTacb1pFfAzOGujGUFUweg47b04i9XKHZ/+d5q0KlS++aX+Xl1lAfWzOOKh7aN1s
gSaFZe5thw3nwKoB9G/NywF2D9OsnrGCv23TCemHeo4XJGB5dLhy1td0oRzVQBSJT3WeEH6YlT7z
Csukr8pxPx3soUeFv1p8RTWjkk7dPQPNpsPzO0FWKmEEMk1IRpFIGtwdPIauzrr9RP1rLxiDmRL0
MZiZn399kH6hYW/b+OAhgPkrVcc2I0zRjXk4TOAdAw1/QSv90I9TJcI6RGNzNnNnoj4EtKtp6qE2
m4C/SiYXLoDzhG2AQrZddu5JRqU8S8hjSVtwC+LUz2VmDdkkZBCBakmB7bEChKQCBqOsMpQLnZN0
4kOBQ5+DHEcCWwxVINNb17AYwOiHPKMOg6GC6mR88EVWe8Lg+hIcmbuy0VdghK5fSZhbs2skUx6Q
cAtSg4SymCYgNg+o0mQuN1hzV/4Bujsit1f/wQnBXUxs3as4HuIz1GN6x4CuGUtyx6sRwqP1nRI9
sh8KoUZ/PRC09jZMGjfk7t4tPjLrxvYMd921Wxo2pnZpVopO8ZHVjFwI/8Kn7BGHvcX75Ehz8NRF
/5W/Q/uREkrLtxmV+4yB0NuFMlTiEBUDphGJFAk7QIHkjR69xf8BQzGD5QbLOrVGiGhtdFemtvpT
iCwjHuCha+INEQhGAIRx2k2fDf1DVF6dIbXKEXgKalbYAqhiOhlLZvyBbSbovWryvCKJ9caf7SYp
gnkDAa6SFDLsP7QxwIjK/n1n/nRULMOXnMoFEQBAN/R0TNxFkIYMK3zHITjC93y0WTNc+pIfQCBA
GXDMv+E92mt6jxb6IPVejeRD/P4imeRdAwlIia8Maody/9060s0haqYlYlWx97SkH8fFOLTp6DHh
kh5DHFRJv2+BEYyi7tQBpQXw7kXkshTlH6x7f8ACG4tDXO0Clei/YVwuDaoFTxP0iPpMPQwPYS/M
XZg7OrUQC+A5AQS+0Ef6IlnnXs02zWfEvxC1MWwv7TzcgI4wBvUxKALLm0XeBq4HeILRyB6ZbGEI
VlzRaw10y7/sOFhahlcD52mg7m2SRWxgRcbTHxmRBXjiYt8gJc+52M75HxhxvpIyo2SaBe2ou6cG
ML/TCBLIU2D8RZ4HdCTIKLsq6hCN7AmUqjFvLqp+oRUV2GUSL232tvABa/w54gtukYoVOgV2sf1P
MlJUfmbDvNXaOb8tnGAPLgTj3OVPiHwg2rUS4HW6mzay/isCh9n95f/J2/13E/cAiEPJEkxpnoya
+jX6g6ATYlPCU0sVaOKyQ0a/D2rzf1FEDLor7UzaPjPA3PKqSK3ImwuLP6RMQN2eOKImMY/1a4vQ
MCFLE6/7wOdBwKIj/o/FBi/px4flGVGAgESqsSxNAXFFXUrnbPb7IUJc2PAjEH1KC9UEPP4E8TmB
iPR8QbbLHYTHOCqOCOrQJiaPAZxw5r9NBe4QcnwSCAQWPrpwGElogXbOgZCbGaBIkMT8sW5yRxBk
LiaUzRdkaY3/lFzIMR9wLUibNLBiUKeIsWbey5op393dHNQlwYhcAGMXGltRJUQdNLoMfldN6ceb
A2DUdJRt77NDWrb0UTHZsRufA/hqj/RmJcEzEu/nHxcDpEZo6ExNUeg/HL4Z2MjJS+nHOqlXJdpV
O+wEen9xhod6KjyGw4zWXpDqm2hQ8Y3U3lEzasKDVNykUOD3GXwN/auISYZdoO0Nvw25y7r5Xr0p
6HmcFXPDSb1OvkTGQ3cX7ianboM/32AaMzvdYIIJyNWAWCd6JYlzxDNDvU+snga+w7VgIZGdakru
xPHrDhhpt140qonfcCPB2ViNfjTg/gNyUh2rXjARA5yuMP3kJkBG0/k8U+XhouiLZb62Jm8YDZMp
3Nni36V97uSRm6Veo83BazrSPuFTEWFFMYbzndAqP8FuF+EVfiAqd+8/s3Wn9bBbQikxIKbkgQQP
r47gkbpJAua0h60OYViZXwXf+VMMLm0nsFxVFtPRutHU+rDkJ/eANT2iUYwsGUt+Monh6Md4tnMI
vf1mqv9mLrga/Ai43NoMORHlTcMLp4TaiPuAlENTJ71HRLa1LeR88mK84t3iBdEyCLJtD7KrS9fd
ZHHu2sm9o44ZdO6gKVbhJDt5oIAutKUAvshFQKPaaU+6AJIeuDUQw/7V9bUmBRbjD8x1MGHGEEn4
Zqbn1zmPioi2+D1ZdxEvMKRS2buuMmWpiXZ8rKKoCyBOqQFsi7gup3iZQ/0caGPkqaqo2vzKIBQY
ZxHYQ/C3mmG5gGDV0tTzLlsWmwHo7DrEf4AEM5asTDr6WaHNc1hbRBT8A3nkyyXHHkJHbVRizSVE
LFoE7UJK0s3xwuN6Le+9y6TAYtx0BSfu4cY1fKgVm2iG4gRSGCXKxiYtR+BWnu8XJHv6N9i3GHEq
o4O7ow9CHIVzViRIP3PnnpOanO1yfAXhYG9zRsSEltIMluKRinZjGsJxyWgULBpw/f/xgfb0WlWI
V7Hd+CErCmLqBiCtzpNHGZwggh5b0dn41NvH8SPdRBkwIEuZyQWqhe1ItM87ptoL0gjqdAxAvq17
cGNAwzwDvJHDoaGuThuHK4fzSaXLj8MoPhfVIKTTFsZSwav97HE0QtS+Fdnp+7HcDQ6pwhwDGKyM
CSx68thH9/dhuQOxgM5OclSDbuOJJiPaFmFBfdzZRBC0jr+1SEeiqEwnZUB+vJi5RxH/GWIyqVfV
sS3ionJtXcgqAt20seKkTPWg1P1+Vhi93JY58KNutEAfr8eicvdWdwEf8OEwZ5irtGI7suu5Q3iU
XKoWS85wDzuMMyT34ezOSrxJZmTe/hcF0aVXc7x8WUvTY0QuhVuGc6UTufOOzJHpzmxKVOV9YJF0
rKF1BuwiPkPBjPEa2uPlPtzfnBSZzr4P/QeCBiw0iEYz0NqNW2LAbay41LSUca1RIO42+jIKnZS6
83nKtaYmM9vl0ba9yZTXtyUX/FfrG/4ZgSgaLh+zV7OqYNSyGe1AcNZ/lKh83PqImXryF3BpZBlp
FFK84bCLj/atNabBhyAYVQPT8AgqgMt620FOtYB5n1OJm0fbwGkqqDLBU/IK3ZeNUJdVwl7xORh/
rUYNeadH4PwBep/Qdvo0TdKg87BgzSnBwznSf3X77FM/kpJSf0pJ73S0OuJaiRAZGRCznA6d2Kkv
kivPsc23vcO58jh39nF0Np6jb+sFocYxbkzQ5IwfIJYbkT+JuRPVgPUyogZ9F/KctSNBG2nYIKKj
znlQ5sA/OaWOASKkPceGI8VTJzlPa6MTGta+WA7lf2mIWe2L/lrvkMWZR0rCKS81mzHM45bseJ3J
32nF2Ku5C5T/Pj1p+XIUnRwm6kgVyoPI7oa9rQ/sDDwXr8Jb5010Wfv9jYuIo2YxNGyxcz7xzp+d
swlj8rCIGDm0DlwWAGaOHuMNu8HivNDdDyjSkD58gvXhOhlVOluHNvYj2fXO/W2fU+7NKBxDwwFF
x9kwC+nOcaEckkpAPG+2ExTrSLw+bLSE/JMzO82y2KedAUq5WOBSIhGKbh+t9+5oGir3WXRRAa9D
kjePjOUrj2CoguAMc5OBgRGMXMgnmAMLL/266w5PlN32j7EQT2YbfsS0lT7tGUwvKnVS3p/BSM20
xek9WQ01buD2c4bD1SCucRSL367dAyGA4ScGZiB3JjPIlnQbZiOebNEbxWwqWJlGsFkSoy3Pu7nz
BklY3e5QQKimxRKDg4r8ioIzNwEo4XmSp51eplfTGyfO6tgST5UsixlIKGwSu4fIVfk1lWR7kcT2
p/tr+0GEI1Ei7UFveLj9o62vukn8a87MyajZq7JkmBIrkTLo4L1hJcBhMFLi8w9MluDKKzQmd7fe
51jaDUbUy+RCdoDmsRpUGaUejkLbX/h9wMMoscoLDNKQHe4zw5t2SQTmouqptcgVTygjROGAC+jr
JFNEnlWtBh8Kfs8SvXH/u5pSS91oOaTSoWua0bHI/VkD24YfFwp/BNUfheTKEV4Np10gzQd2SnTk
KPaL4fHGEOMLkJstBBMTTpSUwILuIMqZF3uPRnBuA2/IXl8ugxmEbF7Riz1Q7I7iSZCkgDmwQIJC
v9MxvTQJeOoMC2lojbmxPw5vesfwPEdJ2eEydqi56JHVyL5OG8s4kHY8bu6dsbjfk/zTUKaao4e/
ipyq/jHqPpZNk+K3DAVSw3G1Sko0it60v4VgR8nE7rBx3yH1YaqyVYjBB9VeRfiZrsjU6t6wN+QA
+cbluBqfnHzV9AfHFoW+qM9Hus/rYIqN2oe+u/oZBUbEGU1mHL0ypnFM+5i40eyhfu6tIRPZNRr8
LfrRT3pTNGTKnDqVnj4KuFk8V+SWmgxm2zHpG4CUEycBLOS2sTVh6al8p9eZOyzSGUoLw2uP1eHW
V5u0xEQ4MhB+sUWNLHHwdVhAO/ZBsMeXAV0II90vSUeF3i92GN3urJbZvmVT1OdCRC6p0NCMTlAd
Q/LjPlmbl6yCFspuLKeGV4Qo8dXqjz9uO6z7r6Rm8S0eNp+5hcRI0X3KG9u5cuLcoAO7sphto+5X
QZmFkm8xoERRsSaMxOneoseswrOjA2H2UZi9IjglKSv1E//W+FL4pHvNYOPuXBl+72smkg3wS9wp
n4grsrQ8kUYkso4Pgcy3JWEEOlbznHH/T/eOP2DndTf93iM5uQYKoHwqGjTm6klPpffGz9bGl63X
7KDzju1Eryf5zGsNywQsTceQlEjUw5C/Wr4KUmzxGf9jkNzqXUP9WCRp+LBr1zHMTiOGCVNy6nwJ
v/zCeJpK2nfwsohcZDgf4myTFaX9KbrGB5QKZ1GJ4sL9oePlXGiMCy3TAMyjC7zgPsllNRJJp4Pa
L54wNs4swpvGAMnH5GbZEAfowmJliV7NGS9y8hX7bp2vFq7rS/Ll8TrEYs6TenIBLa9eCCbRGqNi
cgo22Zuuhf2RMJXNw/+Ym+SOOsudQwrxQVTF9kjwqXQUKCAi2g2hBtqdVxqzbjkFCaOTt0dC+UOM
bq29Low1h5JKHsZ23f3joXzcNyDiFfXycu+BpZfa4qegunfH7b/wCLXi6+S46659RLYyw711Duwb
hL6A0YWgIPKDrq7ZASGfU0UVs3ILIRoulPu90CXYUgvQXLU5Dunz/hlR3f39Ox7XCHHLC4M3hRRX
7+8v7ONmzduWQM1rWAg2vVUXA88BBSNFyY84UaMEiV4QZ18WOFCFOf8zDVMEDxAlQMIADzxadDIu
vmKdFoq6w5Jy27gv2vhtFt0XpRogrpAxjN7HYfhXxt9EhKg7XTlWN140BSRjjJxnLTsY+rYMy5Pn
8tficRf9I0qr6HnWvTO4ocuNkjkcTcTY1LrlAEXNgUdDCS+shppeyoUfdgbeQvLwNNzv4JEhp3lT
lYJm6zRiUzY9YKceH88P6CL4IC4mxUQZ+4WqZ0xuYSVAwDk4UGhGFze83fgwqepU2Mi8QyC7a3ro
VF2ENN072cY+LGN7fJQVOkoO9Whnl6qYalkbV+uwNqbS/Xil4JM+aDH0Efug64v7zvCMROlqMFC9
yUg7CTSr17YwrLSB4lQQ+6s1D6vI5ufFOjQ1tVNpbvbYckdMXdFeQ13RAlSiLcERlRgM/E62vIzS
kiaaYeIMiWfM2aKhu3agJalt+4hwO5bklhRzkR7FDLriKHyUAZft5+A7uPLo+/har/0KclB1PNNZ
giHaqyDjrGRsbHwiqQV5F5vYbZdb8Yt6aT1fC2rj3vFOv9IyLXK1F57TH6GLQ8kmqP3WGxcLHlYI
9h56T6xQ1C5e/urDjBFpWYzyOjf7s+E5ej18132u/hNx76jIsWpwFkWBAz145Gn3VkjMc8I1EqYw
S5HW7kY4BnJrA5JKcF1asoYTFVPODx57RJ/a/k1O4MHGWmbwUwIciPb5vK6zBd9gciOaPzql+NEr
GsjUQYDo9Ut4ur8ZbuHtIr9Uwx3eOTBocOJLsWkNITWGRAhV5R46dOUhWu2K2+FVkVIyeIvD0CAS
vCp+o7PuT9uX2elm1ZAcpfd9K+lf0NcnEh/mHzSzeOkISj09HOc/uO4eac3fvTpcH2uNWhUK9q0t
x4nj/FnYdl8tkESIVDTGYYX/gEq18KERsxGUQrNKzNqi2Ea/Y/EY5oaJ8HQY9h5Ddpzrs0nQMo0x
6kRQjbCFwMfDwjaRNp5LaRCtOAPuVg4Rq9+7uFfrkoSGGyIeHR44QN4xylu5GJCOPKqlh7okAkUH
RHB5rQaXQEXxko8Jm/yC+BOq+jq4UKFm0/jHHacZF7lch42OyDPvGgF2kXN1GyT6qugrBjADWe+Q
5GpjMvjjkjXOMQjfjoMXTJV3jSxKgDoMRDkQVBaoT9/PQTdpyiNBbm/trTGNRFemHDdbJySnCq6U
bDTftm6JQAwddDBAf/VBDEFSH6jcIiEBRoH494PPW9jXWqS5TGnYA8iC84H6Hjle6XatDGZSjV9M
x1387j9ihHgB3B0P+TVsBBX2/6AQbYb2Ba9xtKnMbhlYeLd6qidO3GHhWHCv5aFJMvAd0TQvhtcN
/GWjC9h+MN3JhETZYfYcMIcJ+CdjAA3UkVQ0SFkGRh8BUfUaGYzg6ANEbPIuQIluXcCHJDZpB+EF
fKfFY0tc7y6uPz6lwQilfue2ervVLrU/lzMoBWyk/O+DVgGZuvtZxQNaAO0I6ESEwmq4R6GtDfkb
97IYIBH73ATZU6nTGtZ3XDnzQrTaCQxayYXOSjNuq25XlL8L5D/INx10D9vAfZyy/kpcCxYP/BjI
hYMLWyWfRcWuDd9kayG3yfhiNayj1jQa3F0oPk00WLuI/jCnjomOx64nwaWmSBgP7ohjdnVMWrwM
TcApArWWGivhgDfkkKFC4guVkuLP60SVhIIMH/MR7FSTqb2kTnEbxwNRTyhvYjL9GMtqP0IFYkTx
AMAFGmmiVG1Sh9B/Vss8camMbZe+tKaMqEnImxFaYGUE+468+Si+LUwuzi16KSiKEiXGi9WAb4rj
zJwHqctzRtphUF7xtbxRGMGfkOjKnAzBTLwZaEM25xR4Pwal7oysX/PDGiIb6WezYhBI4lcDjyEU
u5PRmUYHyT3ouKvJY/Ad5EaQsIAoaHM9aDPCfmZoGlAOArVJbuFw53wuzZeNlXpUiDq3q6ZDwG3N
15SOYDBbN6m0JhoknHpMejM9wYwiIgb0YboNk+X8wh09HvhcNfh5l6SWZ9ZJXSYO7xsuYhsg6oKw
C185ndgucJSXp5p4HgwgBAmQFxtWklig00I9bVjeKgbRK4qEabGCBdqNeD6l32OlHPmE4vSKRn1G
T0cv6sOKibqFMS/x4hiAv9UfR40nwr26LmUUSyfm8fqDmKkXL0Oe2R6xwnbmJJ2b6CTYC16+m5hc
Oz/mNWAGW6nqM5jcBiU+gAnawaASqIGwRbXsY7F33jI/cl06giBEqWvHbNT3HISSGtjzjiaeB/xw
ZIWl2SVphMAjH7ybZgJpVBwyyrY2Ql4OjQGTBqHD5BcvRLOeG7/sJMEO/LjqSOFKY6GaWxNaZqhh
93BiJrTcCVkE5KAogP0wU430oKi+khuzyln4TVoKrHxFDZLknCMsWgcjOLNcgcv5ePHtOIpnJ7ip
TI1RUYFSttAL8L6+OWTlw8UvwdLAGjegjw57hBn/tJMGGkulQbK2s6RiZ0d0A2iYwklv6j4TwxPz
m14cELt9gXXoEXgydYLXrn4QZHDwRM9sO39zKrhw4wS0NpE2J6u0AWE11i5GxdsHk4C1OFM/Q8O8
UFAS12W0mdYEI+yOK6SkgD5sDBS8d01AOfM/LJ3XkuLoEoSfiAhA2Ft5gxAI27ohWjQI7/3T75fM
Rp+zO9tD0+g3ZbKysjw+BhT2kTq3AibCDQZUOTf01TWsIf96UNGg7oQ4NXdgaKIU30lXNrckVo5C
gqwBuY985TKmYrG2iLtvYdCmuS2h1YqxQ2D6B/syoAYRB9cFLa4eb0zJfpjlgeBS4aQrKBLuEOiB
X8FDsoop1BWelC+Xh8li4lm7D0F+HaZpp0vub1o1n1FJE5NagSv8dJEyYDJ7+d8COeAy+E6Gb4rw
93bk5u4i/aBTTuRgOTvT8R2T5WDT0omU5L3DpGUXo7Zz3dgNpkQ6D+igLbsGvFOiv+jhr0f0HXps
yAwDhwVjtYYuhUPwbwkJtaMhzAsuPYZWdjKdEHSZFZoAaTRDXEnNZkMkD1xKVJgT9hOs6RXsfo6p
Kq9M72l0wT5cF4CI/vhk3yWDBxuyiV5plvn4LipajCsgYCSY/Y7R6gufTBIjV/OBivwa05oypQ75
I9MTcfpj59I0iS+dIq2GQr3JIMOoyZiSqK+8Tj4VxsEOCULAs3Glx7TAFYCcstFvKl0MABMA2mUS
8Ip3S0TxIKDqFHhO1zSh572AGLmudkQMsqQI5mYlcyiRDeAbr2MxHHXvgAtCcOHSO3AD0mCYU53F
8N2t8WsuEmIUAxI+JnGtz72nJgVplpMB8EM/Cv6eV/P9mhMETgdYg4VR5RNyA3bbHnOu4dY47KcI
4qhwUEuE6dMwPY+jUOA1KH8Miz7iTwNuJegM74hmkR35A5/yzovrAc8eD2z3I/1FNObkLdoOBS84
KBQuOci8eqUKv5wYCTfmkOKdurBlAj7RGkO/prR2jw8DGlMjxfH+1zvGlF28DsPFsBr0gnPhI240
2iYiSMhHcpzWYLVbOhIxT3cQTPBoHDFnPef+5uyjqPGiv+dqW9w6UBKwaabp/CJesUuAEAOMwBBu
NhtFj6oBRVnljwXQWJDnLn11bh5wdBcXHzubXalbQZa3p399bD9PZKPAsHUAISkC9PC1AHhujg9l
JVh9Og/spikkTJU5TNQRkIut7RBBwPXgs7T5ddhVcWxunFKfo5rhtdOa2QsoiXhph/zDIh1JA54o
CuiUVGcLdE0blQmT94CD5XN5ah5I2tpczAGEOGIuS9FMYp5LJWOWNYboTJxL9zLmAKMWU8XSPvYJ
PLRIar6lCDLj5P2YrICHxqsZgEhSXqdSZPJadgEXjSDMy0flYmOjEmZiQPUxOogJGyibPemKXvE8
dGtQtAdjodCSLsyO2YHqQp0ioI9NBEg4gi2M8kRHj50YQg3ppR+f2haMLvrDwffnkPaxwOimgCzX
LA41KJPJOrjAp8Orx+aq9DUUowDbgb9ZRjaLSJKbIFFBf/CcxlZGinNq6+bUJSThzCNssrLil825
vkXozlLw4tChnc41IQJsIIZoZzQwANQTp7G9DewDjsnk4iSsYjkFIBRZRPo+uEWR+jHybnYT9j6O
3YwFgxnEKnFe0l7A7uwG2ABi7D4IM3zZEF4PURGThfEwA3RDoJztIhhzdMnxdLQ5IUs5iEhXom1X
kLLZATP0QGeCjEanqRB4it9qHTHZNDfmjAoLz6Szgj9yCVMLrHrPwyHgFxUTR1M9iQD+hHCNl9Wo
shPBEuXGbi84uGmwSHudjumqIlDybYB2ROzHqOTEQ7beRgWURnEuTuo55gjzjHd1gej5QGp0A/cO
CzOBpOHSsrBy5bWTgIqRt475qQ5OiWPv9ECVrMkP33nwVkxJhRLHRUjB2uHxpNTu+dM2PAy29D1y
4LmZSLup8q/wBZ9Z5+zEEQMVgIFRskQdV5fGt0Ya5wNZJf6LXNwj06N1+jj7/G2oFHZAZu8wUaeP
2d4EmZuzu2hwUFMXTG0ToEUiM2GieRgqFGuMCAUjRXQPvapwcj4PVgLzwTEi8tStgJs7RAaFqS3c
XJc1U6Qgq5ezFYuAHeDIUvGg+UZxwjVW/J5jDYbewpnwFwjhsEkAO9bFQ6bXBhckwQwtRzfb+bGg
YLFsv04HNidd73h9lonvYRriGOPChxB3g/Oh1rveghIScY8NS5dfxlTtC8RffzPNy3QhqXgrh8XB
xKoG1E4gvo0oiY6ws5LRUEe45/xqczBRRIkv3C3EwSxisdEQjIcEXnApsF5e+pgQLY7yDAQeH5MF
mCpO1JA7gQdGUIr4k/PiWMwxwtlhs4IcZgOHi8PEoWRlvzuEAQ74MHolxU7MIgd43edMEBvPCNxe
E1l6HBNNNaIaq2SOS7livEieEtaa0/cVVQoXGPe1tWAK0sVyIIOyKEqf9qLulnBKVlqyoAItzBSO
H4oiqI3g/e5INHD5R/s41QpcvX1/eA6fXlKlqKEGcSQEdHMqfGVIXnHpYkS0cVMWrDmOIAYHPJmF
gA/EuThjBLJgARG1YvWuRLEe9wK5BSxyYHL+T+YkwGfETMyEKoP4YMCKDHiThL3EbXA9WSPiFDyB
i53XWROpgPxBzlvKUDK4ZuqCVSfExih+xgkJBDE2h6OlmBQKFzuFKRHwyPtBpMEC4alRAlKMwUHV
zCA2wsZzMONvyNJ5nHpCPQ4TASLF90uAYEpuIKDFk3EAsKE8OvcBeTN+gVL+XCVY4hPdCVQvDM6k
plZG4z5awCDmOCECCP6JIZ4S3LkmFJ+vF+XIiBnw5MpRavLKoSICnMwKaiWyTy+iORwppGV0opos
r2IOg4VRUIaTGFLoJ3JOA6wWbJm1D3+VUm08plxIKKjEkMGF9J8SNEwZyYCVYMGVGyTu1A02tKWj
5VkoX4rB7a7RX4nlJjwJdwPFKyCAS5gJNlaTDIJbwzVwSzTCDiHarGxKjk7opC2lWI418EOTWeFQ
OdOry/uuPfVKQ0fw3iISUzlvsWEHP+WztrsqdbKG+M5Zh/hlOOsF9UkuShP+rDCz21DEXLgPqz/6
JEipkXyh3UCE3FrI4dN5E4eJmJcsVG2JdT4gGyrIdsmT4oZILe+jnMNk20sBXVRHwEDGcZXSe2QT
J5SYnYaVJnkYYH96D0TY9SQWxYsQL+7xaNAh+daJiL9qc9/51KlEv1KyRgio85bNWS67Jr3NZ5u2
tYXX6b14ExKZDoIszID1yjgZLKBID/gMrFaj08OkcMHJjDxO2eLmzxfziVfKEK6lVlyGforbEjkW
5j7lQToPXryYMIA5EJQncJl0MkD3IYMUARfZv9DAsp5co4UMNnYANk0vz0md0GLLk7gV8sxa2WbE
+Ywz6Z+phEuz9qeTNf38zKF7I150owFGIoFktdn51+DwZWgUaNAGFwa5VdJvKa5yVkPNpC/NpXn7
hrSyx/faf3hBjntcwDCCD7NNaeEw+HkkLGy1AV+Q4+R3b4YxKiAzD6q26rrkV2zXzAIMoDrn6QDa
/SUEzX587up3EUhgCS6WZSMw3C+bNvkzEg4wqsW5HHJzp0QVYD40BveWfxT78NZESvGUG0hkN8A8
9bHdZAkiJKkf9dCTIkSDNrwcBIHgT2wBO5ccS4K26dkiXkepg+xIvx4HWFPNmNONUkySZwTuijwF
+tEaFUNda/PENKHZJCGEesjJpCmxM3U8ZmneA4akQ9dlhCDhDkYAqxIr34nBUH3yHe4VXpaPzZGd
AjhlIigIOUL4jfOGeFfKIVAiCzchmeI2KG5DCyRHvJkpFs6jkdFDiYcQcosoSdPF03K5KqjtIkGG
GaDqPKDkSw2Y/2ASHkGszQNUvZg3E/0MERzm6PCrDZ47QN3VZXf4XKQF5KpRmuQJIoeUDZHxIEH1
7T1tZwd2BIOyV8+TsBUZ0eE+ZGQVSes5lrF183yYBND2MuJNouYiI6u0EAZ6OuBHMXFTX2O6zD4m
WDEHYVsiy9P3oRlnAF8ZNkHZ8Wtl3sh5tk47FyVULLZSF36cH6QLLhl3LSXhTyt5ELO4rmT5eENC
GEwd/y33hyyZfBC+d/ruY4a/dEMsDPY2z7f/NwdwluAKek02nSIdZ1KMzEYo5pwSDnY+TtLVF8oh
enYBM0UycfFqxxEQEd8jdedaE+bdbRAFYEdOE5wU9mEKzxB6Psk9jeFYv9cE6hWSXGoFA+2thuem
XU/QT1nTxgY6LHZAC2FmBjmRHqo5sWTmIv0tjhD9xOqCkDL4+HQdnUngX+g3Kb3LwUUp7O6zTYJt
c0RkQ5Pgm5pJ0UXtSV8aPu7le6aAAIZ7OKPqSoOA/7G8GduOx+/Sz42v5CKoW6cRzFscYrBbqD20
vTyiF0pPghjqERsfk4XDrKmQq6AbtehMCGMcenQ0UOkeS0xQw5UeE2aqQnBioCi6gY5rIDqDI9la
RovZTClBHvWfEXlerzcH9pXmpRS0yF+V30wJ3BnOjdLRAqpWr8Qjq8+JtirM5spGvopQp9LFckLb
mvB7BKdu+ydAf6fRMGcIdbcOzuxstZYS232Pn+N1y6a1+05/wwwOV/e9NECGV+j1f2jS2HYfwAG/
h8CYvqD1vc0aHIn5CiGe7qnTTlbD87g0aDPIS9MPEN59uRV4MFLVfsPpknAVE5e7tDOiUDikUahh
P5h2yoTMoGZ+gMOMvnhuPACt3eLrbb1a7+bTVBPsZjbyerf8yqwAc83enpzy6m/zoHOo9Pucb37f
xIfUSkkeBOe8v5COipjUzhwqNrG4FAXEQk3CoyxAHXZEke+nYxr0fNedHYMlW34NHJOebVt0hv1Q
c0agy4lMocaBFp0Ed7vZvxBE/mvHudoTwmu+NADzIeUVgu0DQoJ0khceE8MtfD7IDlZJLEo2sO3g
9mXCFJIDNsJn+0ai9NpBehrR/OTtkUgFwJMGJPvJSdW5JiAAEER2qwUHCQlcSMf81VcGVyLcEtPC
C2Oa9Cdq1t6a36OvR7Snw44LepukX4NLPZGW669ytwBT7KMgHtp8wk9wpGnzjKwPIicOdyF85Ec4
ew5x8DkG2lXPi+RnoLroj2vHmKjyMCOnSRvELLqCIksq80jFxMWlD7kA4LG4ZQmBATF9GZV8TOk0
8jLcRxJNfYjEFOAatE+rnLAc/J5Myo9KyiSSofqNuEHbsfBqjucL3fkKzojwFl5wZbLT1Kz+iRmT
x79OZTmbH7rlqcoI9f7dvdM8OPmBm8KExVG49Jd/K4+i9IYS5dtcUgbySax83BYFL5n+b0IZcXvh
WnT7voUnmX81TIA4O85o9PurCrNKysvaTXOUEigCvqIpaWhQwmHCVoGiBlTC/EA9+mSt3Yt38w7O
zrnB5aGSTPn0wjQd8RDWzPZbLWbda66BmLU97Rl3jeiQ7FChMK0MXCn2xwwQcal61X3CjEfqU0wl
9JnBwJN4azqUNjSAqJapbuk2DIk25Rnpgmh8oTqFXz8rT2wjtEMkohGtOuhtzMsQaQtvdQ8JTU4f
d39wVg0MQq8yrPtnQEgsKrkQiOw/WV6anohCVWsq0yJLpsUOyCBSK8DySRwZwW4a26sh+IIQGoqj
hBjjNzWVFx0fNzYOdCQjwNL3Hy7L/DduMp+IERnwrJ5wSjRvTWWCgonZW64Q9eJVXyN0ytRfmURO
8bVwd7yIIjE117Z9zld0d29iLZj+mwrLdwncg8ffF7z5zGHZTFaPjJ9zJuoQcxiY18Ea8hM/d+gJ
G5g2msG6pDgtckthtziOUvvXl4wGPynISH1qDBDyNK7gQf1SCB30OrLoB20z6OMgMq4GdSaboEL2
cFdBAz2YG/VS0JuqVx/ceOGZkSR1qp6KwtQLwgTipJ5AKL1+zWWDcQx3epX1cxSZgperXv46IkFI
OVoS9aID+n+iPiyUzpgX8NHEn6XfCK9qSK0my4iq6nzxa3QMdrTHq8Klz/aA66ZmcTHwhBhBaOVa
UczEu+D6oXmjjKnLcKLzn057NpD/886aWvLns5BL2vVV3pEWBAUtwgcgS+pOyvrjwLZ8e8ztxRWM
RQhveVI1VDkY8AgFAp/d+HewtQD6FeRylq1MBYE+jpa03rncwHlDGZ1EMaDiHPl7Gt+gMS5SUCED
xRIxOQUE6Un01SQqq31vcuFnyozbkea2vQLeQmUdOmI8xHEb1EPOlpRAtU5aKZcZKnBmWbk24pjE
QPD77RzmPb9ZESgyKlhvCRfC2yc63P0AOzHqQPUUePRXQJUrbGI0UFdIghpUGqdj2395Sqkrdr/Z
sAaSeagi8rR1Xshxk8ZWTLUEE6mgZ0mnsh+7TE1ErCwRC6DJxxLxGIkpC2ADKTxq6WPy0JBmvRn2
rEn5wt9hOS7s7sxC6odyHls6tqtq5oJWhUg7C0P02Gb1pdlBvtp06Qt4ei8iYpqnU9BHYtOXafDq
HySSiLoNSqIaL6qSX34fvUcY+RrxNBf6W0MiNvKJTWeiaTPvRydJgTpxf7SENaOCCpPjONwS1Pk+
AakgoQ4bSAJOqAtGicHgPTQXlmhyNTNVq1akR5oSLW/xKb4m+4GvMIoiL/kNmb9aHVgkYn2JmlDx
iv0I4OKMb1T3g0zT3TMO/IOsvvxbQzANJj/wGoKxsKkpa0leqkVrAwHhMbzHD3JCwDpKyB69+N7j
2+5F+Z5SEdkIKlsML6ZtyM7yJ3G/T/11mgzXTnvygnXME0jJKgB1yjgsOmkVXGnFNAS7qDeRuQLB
zaXgrcoR2KxuC/Ih7ETFtcH1oBNcSfnelFmJ2ntkaKKxwggG3QzjJ9nYCjiMcN58dqwU0ex+zvac
Sa2oDEED0QHpktqli4UJM/qPPSC211aRfl5cIKeS+N+RqythR0umBdHoRRROK0uWQfMHfgKAJt/g
BzWnhDbNP4r1rBTNFcN1qqlGX8JEy4pgSEHWA0cvW4QLYMRKTyg8cWWXfshOAYErz/p+E+QBJIzy
D4XCOCA/VZ90rAycH3t0SKQZdR8BolBsr8IYdslQs5ISBhHTtpCOi2gzVCbwsQ2qQlxyhfwoNDvt
KRHr7mdLDgDwmrOwhLnDK/MT9opplVqUVcNvm/nJzVULjMFTOXgUYcj75bHOXQYSpPRqlch+s/Wv
rgyZ+JOJWy1uL9dkyWlkuzRwgYQcdWO9j/jF6uW62GtkcTCgbiNeBbX4rDnI2FVkvFB86Jd8+qF3
0xUhMhQBXPovIA1cgGj8GRi8kgG0nP9d50ljDk5BrZ8r9DWx3GS8oojwp3kV/i0TH9bLulmMGYE2
5z01JedNbM2fEPZ3m8jzIvTM3XsiuXeBrHN0RHZG6Ss8yx8giEh1ibtfZ4gZQjckWbhqHUw05NkH
IOcj/T5UXjFpat8fqp8Zuajwy22u0K+871fPnPJczUZ3mPrMO9unBdohCr32zt7fzN/dBxuVD0lf
riQWaiB8Me+LNX1/zXp7mjXGD0ZAvBgKwMTe7hPOPDNrji3MhfBnGpGIQtHehbyv8UEIoiIzs+pV
WyyToSmigCth1kLzSs23yCpyXNUKypQT+70k36TX7gkgnas6SczbgIplH2MiWMLuxXxNx57C7JVd
6konegfyeB61byaJIqaBGMMZyh6qH50hKapFdfPq+MVHrqADcqbtkWWTDmmFv+W8dQQW3XpyKlSc
EjejM6FFSzID9lIdMIgTVhE9qMpJ+0tkCg6xe6kTMx0gEu+/kit8i+Ggn2FVnWMbRh27rWUdbtSw
QmgEyNJd/W1TTZlBiWT4HgNY9SouY1Q0FOUyNHDOjbDxNgnZytZ7WaSkZpcVDkKz8fDmGrOkCA1k
CoQJrUziZfXGY0VltIZFSK4Akp5KBv+KwBftdcGbFPc21AoIfGC0A2rxTV8d7HAyQJ2Z5kpTZYbu
CxMlmCtBhSxvK1agkgHviz382OVxwToKe+eIWXVMfE6VvrH4vgBfu/YPf/r8l6AtMc9NrxHy2PRW
T5mdAuEHs4fDaKA7KFZJBpYYmAkLIjG1rc9h7OZGB/A3R6SIEnfyTA3UsJ/pM5XoaJ5jWrTmABtg
TsKnsHRJe/KOiyYH9hhqHsFKFrPao367AKf46jRHinz4qkeoAIS1xTNtu5sNn13gvxrCzuEbJ/7h
QKhFU9ES0r32o7OGkMazaGRfvnfufUpT6HZT0SYuUAmWFsH2BCDyjisq01L27QB1lMBtLTRVyPBu
cG35SOApCr6Offmo0mQdJbeB2v+arjr/pGlw5DzUsYQolfuf4Q3oWvZWczO2ih7AE5SQbeCDYBjr
HYNTy2DaP7lOdU23wk3v+gv1g/V+MK13+lXAA74n91eXrkIuVi9r6rwrDBA0E2AW0mJUxJJmKaHj
oYz0Il2SoAzdnZ46gSnzuQPbuhl2HfPn6TZj74I3NudFAL2F/AkQ2SmNNss5mfakAApvk9wqm20D
v2F7gG+ZRm2/zg4aC/fFzi7ljxYPB9hVxW8L7nkwhlenV8ewsawu2zyaRhRIBW/zt07XdDq66JFx
+ajLDA3/CXFgV2L2dUEK06bIAyDiHeNH2UQGJljMfoSmtHqXvOTARPkRP+VG/7FfDQ5v+3q2a/an
b2QnZ4u1ne/o9o1vYaOKpuoGYiyyJz8fb422l9cezUj5y4FhIDpnxJ+0NC68VqcarCYAL0PcnFe6
AoC3SPG38XZE9o16P+hHCtZddGbugvSSeQTezQdfZzF7x/krbQzLNNyBF6BSB4DTdgxKCFr6BchB
D26NDDYFi5xS91CHSQepiJtpr8TZOqJ7z61Quh0sTgyUIFzyUJkbKMz7yupbd3qpmSCwZdWREYK7
Plpgj510cYxZlAmiGASqvd2EYsUFkVx09dZxK0ByOqqDGYNMU4cHtak46wVxIzuZIs/fo8kJyRzM
7xOTMMRENkxE4hmpxgy3u2MY4HdPqPP4QyTPCbbyXHwL4soEZbHl8TejsL9TCdIUQGLEu8hcdZ/u
niCT8QWI4/XOLWe1i6/QzCrm7e1URlsofiRx/UsTzn+Qnq2Amt6T6MStdFd5NbjTdUmHg3mpWMPH
FqM0BIBBgqK35wy8GGizpoMLV70EfaEn1n1v6fhpm6w2J7sGO6pOjEJtYCLVK0xz9wauAogGqGMf
T85q5e1JXq1nv7onwKsNeQJhJEz7gNqQzbw6Oc/FJa9YuzuY04xFdv2+UiKEf3F7dXKTnFF7oLps
BVfGIx1AOIt9Ss78blwiEYfeomVVUP0iAWvaK5JdWMUwTdTORkWCPOj6NQBSnzmz/ojbHPzi27cr
C4S/7zJFrb7SjKMG14jQGBtVOBQL6NvmqNTJgZAaSxrM6rybRBmtuD1oZS++jQnMNGToTQJYGaDK
ibWrWjliY4jC+NA81QOBZ0KDAEIkIBF9M+ANG41Dpyf4SApAhLtYAb/uF62egXekO5xhVKTlbdZ2
PgMbBI2Bdg6uUCZr2PN3j6ky1Zr3mTf6T8hTTB1r0TauCVFtk9BNyLu0ttS7x923n12cFVPSCMcF
+sO/6TMdKAb6ApbrNWEn7ykhs52T9W+N6ImngTNMAzyhHdKaiHTUvPX4QUFbisyfzoNBZGUHF4A+
wp5nK5/NG3DGy6xXCd7+Mooa5YNVHVy2O3eG7oh5LFWJT4ltxoS5gO8mB9a9ph/0eH54gZeC4sGc
KTwDseJZZzOhYCvvJA7uJTgACZODp6gZ1C3FAZN1Wv5k9+0R9H9qx+89wLsb7CyUR7bvToU2+7pf
q4FG0F5prSc3t1bcOlCKmbuV1Ne0AyqLvlZx64yiV85TmNUnAOVxihD0eFfEq7CxY/aDs1oyX7cA
O6bNPWdoCURM++Pv7CfU5bU5ezAIj8Pexn4i/AT8Wsd2ryCpVQAdeQlhYUBhj/aiGeQdVDN/QA0N
SumwBmhZniyob94pg1Kr/yYWRufGFfmgJ70dkUx3mHhj9j6UbUiwlMHF/9rfX/g88ELMeG3UIjYc
PHqaW7Pv10GalJ40p0p9kKPjE5M5U2H8Ry4js1+z6/hC6ry7kr0P20xIq6N5/qFe85ZMx63TRjkW
88p/g7KsEHcrUk16vAWb6TEUkpVJ3ySpLUiUq87p79VhUsiG3KkRbqCGKBvxd8M2H+TDNJErQ1kY
hfP7AUagtmdMa1CnCFWeXYOi2pPwep2hIMfoB2e7eIH0izgWYewnK0JRJDtwsQQk87kIPb1gv1it
KGfyTRl1+GMfr9HB1r7Qzv50Z/5u8tT8mePGfKWPnd2bnKBf7juTAyKZEDvCc/BBYOsFTNK0NEkD
prSNSSRJQGeILWK12hXku+tRzu4tGltKCkAaI1VgRQvT7ogJgbbazzesyD8TPDR+eSB894zCm2KP
c7bNBM3sSSE29hMV6cGlZT7yFQT1vUbnfCXkUPi6nb3ZXzO9lAGwBRP/M/A8PKh04+Hf8jdCTh6l
sB013e1IxZgrZWUpmqE9Qi0kXQgK5yPBF33k+nC7wXZrFhmys6EODZ5BtF0NpfjnCyktzBcT+CxP
+wYHbYJKWe+8gw0Dp1VKKGgF4a2vLnQSpuss9ri2piqUBx/a0SJ48X78Tpw0je44Iuj3mp3QCtbx
a4aWDMRWfkKVJPLKdf9E/z4girhym3mbaEsRNI3hAqEeHQO3bR8YYu8ahOjQM5gPkJbmbY2BxvhB
R7+o0fY+LiV1vte8W58dRX1lwhoa87DrU0hd4GjSDoKsIYkKsxKgbs8Q4nXeb4wOczX+XskmSdeB
h2bWEl190Dl1m4zbw5Z6BLdLyS0LgdhH17DafadEW9JKPSJ/UnKfpLljSBrMWoVFZQKSCy4c05vH
zwiHYsAYQ+CYzU1mcLsRl6Iv4Tx4UNAYUaCu+gPhLlRqduTuXWBQSV4GzC0bNidNcAA4seCTjViI
FBrxNLpQdhQ2sFJ5UmXN00Dy9jnlVcJOqEO9yd3tFQFaftK2QtR9OgfpYfYWYJsWmvZpJJD9Gc2Z
jw5TF7CSNG3gE4UzA3pYDFSoD2jvxaHJz0HGn0JIoQ6ryPlsDRUnIQ+CJO+ZHAgb/53emjPfzWze
zAfzjFAUgl6kL1XWHt9Gyuv84hBf9OvZzL1ywppexRrRsxlfPJ+2e6v7olSEUg62ssbVg6ZgSyes
jjpiMxI3i3Nu9SAuNezN8u6uxienHhsnqw3m1rTqMfrGloFE1YY61mX0iFuTc1L9lplOjrEJ69lk
Z/6uaAfbu3SYWg/U3Q2vnJwc1GuaFj3eiCxScp3UBs24xnd6HPgAUlByzR7k93uYu9ibydl+he/k
cjFnN6uZ3efN+DzdLZ87JARrRKsYUudOgyO3ErZSb023ft1rX9w66mG/RlieP5x2/yNJLcnjHMab
Lv7CuUlEmbfGciEVibXZ0SRCsRyRw3paL8w3ULjZo9Hw59j7OO3QOvaeexcZjPrHOqRvux1uug2D
Z6ps/cYtfDhv+zY5BQCEpaQGIjCnVG7cPXVYN/Bkf7fgzYiAJagSZ3H1cxtii4njYpWpY4rj2uET
0neck4LrJwyBJDW+oQ3EfQRC6FSdpj8bS1WYMIgvwHkkfDcENWORrARwa17s1Tm+ieU0BVWzRprm
TFQCveIGng+uuzdhkNKuwZWFNNj9p+GEw5He97c35wVxHxKc/8YvMBMYvedHohEO61RpZNXZ4zyu
4/IYn+Lhg2FeIxTJyAzEfblIsJGjJxOFERBwmYkLfPbu7ulm1qxaBmR0TkBNKrKAAN2tv2ukxi8k
aGMKUlGN6oZmWRCFUwFqde9lqTBhT54hQ11QWWeQBn0yN0LdBgIG3PffyvT4i0AVU1RwkFJuAcJ3
38vzuNVX9a2MvbmO70vUwA8sainZ/15YWvB2AANuEdZ4wCn/oqLKXeErLRVYCRTQUK6ivx+dPeb+
kJvkuFAuxSuCXwuXD2LlkwSmOeGnB2TP7rWrLPDfaF/oM7+AbY5GhCgPZqqU+4JfAZkHC/J1XaMH
o7JgkMPa2qLGTUr5JP+hGE5lI1o7TyIM+RDEqZ2D33Zu9I7SHnwwlZcR2rOiBWSKvVl5Yr04lI01
YQ5lyIq4cHoJEhZnux03aKRR21cblRRGn3yFx9G5HG3xF22HHPk7waqB4WpT1m51mD4FhwmRUU/c
LyVT8rE35MShT9vFQio1vEAvQ5ab5K/Jvb5hSSoo/MFcrHtX2/DOHVUDRHHY4fBAfFRNhTAubyTW
BovLAuMIoUVpAtNRiTY3eSXHzz/FXVCituf7BE7f340OGigY7vHxVdNsp3s+pO5uzaTead1rDsaK
rJ2CNmKrpgZD3WlY7xQQD1UlIY3imWGxi6Awkn+sohuqIXsfFD/O9tW9unS72B9G7j343syVUCdi
mDwDkQd/g4HHUJ5YS0I34pWbeXfRcG/Bk1BVe/Kkjvuy1sHdfs4pxJ7ts/3T7WyqTDKyzsGuC7vE
YHkuTp2CP/IKQY06z08zmDn7vLAHKrS+/eeEEiNlxlW8oldQ98FG0urg0QBsYUtt2AzWKRTkv6NE
u1KDs3uybqPj4OLtv4VbtW8PLMqDNKiO3m6dpnODum6LntS6d7fP6Mscg/LUCA0MV/HXQgdAb2Wo
4uvt+hfvElZpq0VdwaMKefXbfCr0n606b3nyNrRC7xx9Dmapdaru261Ybe8YtBCuweHwdJpx0oJC
Cs6yWAOb0vWETuVDo1Gdf8cLAiEu6YHkYyPZwrnboneqf4tFV2WWeLMrBctKR/Nd1dfxio5e3T/9
ICmDteHkn8FNjWiTVM+4vDL3TneFgQAumK+TkSljd4H6KMJADoMXQ7hYMQFnqS85GSzpuk++uPUC
A0YZ0yaTY3+Gimu9Ww7Wnfu8FO/hXy9bg1JWXOym15hWWL2VX6Zz/9h5WU2PniidNbOSBiAU9W6j
ZBYK6yDMMAOlDuo3Y7w75pVGVSTUGYNwHK8wh3UKecxAC3rQNegiLMxcNcch9EMjxEM7rz5niABs
zDiX5Aqd48rK3CHEFvEpOvhrr5LWuygZA9BQTu/WGVKmcTisSv+jcaU0F3UwztQOtl0E+USFqyd0
yireEEdBFYAjgyT2muJL1g5u+2K2Md2B/XbyBq/aUqFYI0QLeQSyG+iKV83eadN+QgjYUvCmMZvA
TgqMGilNddgeL/0+R7Ccr12ObdDqFoNWCmszeEZLMQLGNB9FTbxYfZbM7NPvxp7M2UBiM0UYUDK4
wt4d4EfdCBeIRYC8OUOtSaDAjqB59EvphsGKKjJpXuvRg1qjNE9BWG1RFih+qFBNo2GOvABwMcdi
MIWUP/nkfrCkQKU8Aan/AD0BNyt3S0yeU2xR/WMPMr7zavEKFBwx+o11ju4Rt3FlbhNawL3TAjX0
+B6tEJlTQbnSQytgYx1q9n5S6R0hIXin+fPE/KsH851Ww28dnRIUSy71/l2w/d2h94I4EAwdBki/
wL9VGz/N79RPQDLqOEH/hhb9boO7+/yVIdhRUFQdVBzQ/KiR1h9/Cxeu4lfyI1HgOuRyTE7MJPE2
UL2ghGu+0vAYr8P2ZNvHXKEJnW8XjR+stolQmm7fNgZoBEyHYOORzZH+7twH6KiLnNYpghH0oHDp
fOjsBvvB0paDd9IklZDuVrVXNWjzOEQAh/ZhApwFf1pdVw5DHjZ5CuaWpmc0XVDitusp6S1zYsU4
luXXHEyubcuuDTc5dnsEnumdnxbSxnNvcoMmfwze7sS5d572ZozsCFyYgzkb1JLT+Olq9qbRRxB5
D6J24vcWcaMHUIkmGvXuvlp1Czz2OYRCypoX6j6n04mNLvzSgUiu2mvYAOtTucSr3UTZuKiqU/ln
N54ljbmsogRqH04pI1S8OcVDwzZeNHRio1xy2MnHK4Jtp5ZsxhcHlIISsDknQjQfYUE4S/sjelQL
eMe9sz1/9rD+a1xVjzDXXHc+fV5cGvdKo13UQGhlXIVdPD9hyD0cTTWYyFXxtokEp0+4DcSn+Ok1
m4LBxLAp2aRKqOZp2o/oBmLRjwBF5rAS3Qtck6TG71hGNWS8rIk+NNjwHTKfZY0QRPhleMYlC4n4
T1/b/LLOHVa4291EZbvioNqBMS9Qrvit2i/vGRhVzwrPbnf7V2lZ3V9nh9zFB1GFKqSiI0MjzN8u
V2HQbSSiy7JbTvdmhROHR9+Z1DcTmExHW9w1Un1EGR5qmH5ZBxMcdD28u/X4Ea6DGUyqafNtEZDf
DQuFOP6JGvD17a66W4APr+rCsSpQ7nFmXNPOC//rfhz+1bUQGfeslG2HSb/AfdO0Q4MDPFs6BFQh
GXLmv9FDAThdAGKjuWd1IFlhBgKh84CC2GyfavsN0WdaX0iSlY6YP054cLpH8AjKrskT0ZvaFH2i
jvMDqxyP4ZYQiSSgh9Ca7mMKB8or7rZHT3K6mJWo4tM3ai46RfDxSAypEdEk8/ODUN4PjRWTydv9
aDUaylVOPojxxa8o0zph3e/Cu5HiJjYgrwdHgH5Gu1qAnRoquRvuYymKLoCQU3m0If2YnC2IJp3U
YzFUP06o4TOFGvQYTABnxa8/2x6/tjNXeupBSWnRyoacsOypSLE5dSGVpG5BrjnoqiWpm3C4wfGC
/me7FdVXGoMMsGCN2srgXJMPq3rElEEv1QXHthDezec9iQw8rB0rMoObxrL3jtMaV1B5KYJ/mAFe
y+L+MNdWrIZmruxb3bR5/hV6lEluknsryYFgDElX/dCtQOgM6uYpOytPqzfSv8WUkYVjy5OEogoQ
l6l2ExjC6stoQP8CBtY8b0pOFkVjCjc7G2IFUSUaWRgRlj5C6m0h08gZolSTJDl/BtzGCM5vsD49
k7mjMT0hwCkIk6W0HhHxcQJogqKkzIibRToxO6Y1oP2JKPSVNkdYhIOvyWx3V2gmKjs6fgVE3AeX
m4gHRUNdcxAb+1KYJ7/Ww6KAIjkgoJJSKDDRAXATgYvaXDifelr90qbPlvFhij7ivphAAV7695H0
gQQCz8YiwZ/UKomKSdFETpY5CESpi2aZfWJfFoy0sy++/kajA8g1MDTYkhe7faHWRWMMXQKE/gy/
IVZHcPIxeDUowikFhWGhlhp6e5hdpV6OKYHSd9+mU0UIQjLER1DCuQnGjK+kvYV0zMxp4Thna+Jx
WLp4cGAuZRItEMI1HGGABapvMp5XlyuHkZJq1m8XZSH6ywZfcWh4XRb9yj7aYhLW+jjmyzFCxL1L
NBuFdU/z5L64Rjzzybo7FFeYDRAaFEs0deGA4L7sQa8n0KMR9BZ1ZwM5glmZswP4EA02qQqG7Hrv
QnLj7SKqhFxdpu3RZViAI2NsuP2Up/FpWnIsTcr+8L9Uy6iWgcpkRnIp+CZPkJ+jzllmxAhgjnIF
tkfD3EuWS30CxInfyWYB1rfGJ85ZNaSbgLYg+AahaDZ1EHpqn9S3cQCd8pLgNsykqKdJV6XkVDWb
VPZNYCQx5u5hk0aTXsltwrQ0AtRHxLpSWANi1i9cZHM88Y+VJhztkOq89IPgIKM9s3fprkEQCZJi
pNFsf5WepJBF2qKCAidVwg5/qNUx/hxoAe5J54zIkcXMSuog91D9PS0LEmcBxDeld6EvSEJjo1Ut
kYS/xm/fxzXML9d9TX0+V+zGVCYmvj96+dUTitBEYRakV1/H7A5hh3Rbt9Z3mXccVpisDivinFG9
98SKOpRorhIdIGdhlZphDiD+1iefSY0NPyN52TWs7tN+OE3pf3EVkX8jSTGs0ptSSTjD1LsGLp72
3ZOR3CimmO59fOxPKT8VMNPt7Yfacwvu1W74GopS8IF4oR7/55agvlEwuHtFk1zAPGpr/h9J57Wk
uBIE0S9SBAgQ0qu8hPCeFwIzgPDeff2eZGPi3nUzIKTu6qqsrEwiQAtcWNOMqMIWhz3CSdJhnjRp
pCzk/qN7aj1aFG/uZfziWdW/nH3QHVckIfS84MEgpvDxaWmyIJ9Q21TxrL3D253/2IUEXRZYzX7V
t2AVVe/kAMLmxWjUXrbJ8VHDQfBjdGwB2FYWVtVf79PS4jDY8wT86vLDM6rQk3v8hG8OTG8bofp1
PGhJch1syKZgCQYtFZmVDgZ+rQ5WxC1asRBJRKicUKI4hnOnZg+eBBwUj53Gu4Qq5iPadClHqG/D
O4vDf/TLwXZ0b+0O6WNQWUe7hrNn8p6+YvjAFIJUuhxQntCQo5GC2n9EQ60KtrVHNTL48J1aNJ/I
6stgT5Ls6A8lMEWlgvJiYaKLwkFRiAC9KGnq+W/i9tSohswCqR5owjChLGKeyWZGuXcz4P1Sh9Ev
BMw6UvsoQrGdriiYwOIKS59w26ssVAXh7MM0Qd7Qr68iwyXoMXKe0OaEjgxTGkEVpl3oOu7iOQ7y
Q52+fzq2F2prDMkYp3hq7Oeb+ZaeIUT75LPkF3vjZhinUOv9Lf44iDl2QPYBdvagk0fW7Zb19Ozu
oYuU6UCitMmBBqGOKEN68sdRuAndTsbEBzK84Bm2v587XrEDd4DR5DFnjFEvtTM3Zynq6MI+NCdb
Zh5JHi0GeIqOa5uTbzM/xi0Fuh2VGJCMb/5BlovzWo5FGrGI3j8DMajTyYEABVTLxYKm4tlhMWiQ
U44Vj/+zw88RjPMjNT/pnsbhRBnQoIHk/CYwu2CAiYsqHJJ+FbPVnDRRByMaEO0TUCG8UVWqo5Ap
3TcjfK3FT3EnhCPD6CWj6UCYNFoZf+Lk4UEwt4XTQQlovel2oiGXgxhZMM44MDXgiEcKUZuEqNrW
AJ+lg5ctOWTckvehTYHkJplis6me0rbZo1D4+yUH2l6Th4Xns+apRVH+KT8w2ArX1gBn+AwmsIeb
VWCGK5GgNDoNcuSentgufVbnLG8AOi5QkPLXWLdRaQfPLcox4mVLhk5aT+K8C+VBgBGpvy7eBxEq
UMghnubru3sanuIPbBMo3oJBT2i0VVrIMYaHmhFbjHuiJNW5yAu6VU2QXQx3TWjn7bMcFIjxWP12
Thj/3kvu1/47xVuF7eWFXxHt61kNA3tOkcVRgW7RpldIr9LQrSZFxLYhrOO4yTyp0ysSHPlXHKqQ
RFnicwbhClpLLEDqw9FFmEhoAJeSCul50WMS4Fv2t/3t3/7vwWRYBUsxFJmuoRFD9oZzvuV+nnvG
yCREi7zNiDqYH3kmuZuW3vxHGOXJTjkOxeX8/Bj0YA5wxLXBX0QCeup4k95HNyI2O34NrkDxC89d
BNNX1TfT1+o3ZM9RI6b0hGcmfeIT84gTEuj/YxP6f5WF882ZTmM1ib714tGp2P54kBzpyFCy1wsT
wAA0V/U3nhOjioReOlNdRADYl+DnjOV9onyIImIPaz8i5WOFNBmGniV89cpMBQNSI2M6U59HsUXq
Ut/kvwz6hcwVgAmaqU50KzXTQmq18a1tf9IS9s3yEz0u7mMDOWWbmG3wxLUiNvijOhiSShL0HeIB
HoXcG8gIDyi8+wQBNKLWiGOQhDg9ML/1Bb9XTqdeyhoRX6yfsI6BxETBHBzqBtgmJUhC2CL1VIYO
BtygSAXeVf1ptoSOVjF6yknLytS0lv/u2BnTsb19TY2ZXWI3n8EhUchT3n/zyaum2bn2t0HohMI7
0UzxQhmvw3+cjnWrmWNtdeap1XcZetxWdhptyPh+TL9Q5msw6knAHH13+xOCMGYyb3lj0KhCFQlG
/4QCLQb2DSOqRufBpnHzvS4DOUXmoHYm/Z9DIkOVQ2Y2q/VC8zai1sZinjKxFH2ZZn53SvV3B+rT
jG7SdON+2zIfvlJ5y4b4GN/pikIz0mwSllkxtvSRUM1P6wYkjPON8as/lGbQGVF8FtANyggWnVOg
WS2nofF8jS7CNBKqvSYnpyHM6BzpX5ynYNxy86BVjbkw7XUh3uKBkoyDyuPzlCwIzXpB8HDtFzIh
7RbBotA4aELq3Zky4wTocBnzA5cM0fXJYCcrm1e6DvUqYtrkfbv1ZNRdc17mGB7Uuo7x2hDv9IZw
GCMovNw9GAYSQviqReQa1yHJqOpNSiSMt8B4+vh1NPQ7XWiODYnmueAGML2Iz1PcoRLkXFLH4L+H
18VnaA74Er9O/9Ai0woR0UQV9NpB+ju+e9fOO7p7fXpzkY3VjxQ8Qb6iU3hMu+86Y5UuA7gCJUyX
PFUjNcpVS79vy7FDvntSFJUufREkAHkRFONTIzXDhunfgagbavUVozy70fx40w4VrH+Mb2PBV3iO
jLXcz9TpdOJ5HJAgaUmo7JXZ0wS+NvdazS24ODDVYDgAkukervsdKknSfDqTSU8Hs0pu9Z3RKX4E
FJ1C7FQ+Qg0T1j0NVeFN0TJDHz8BT6LNX3ZB0HSv9Lyxn15SPANl/Y+FesZ5YHCQsRsDzt3zqkxV
yDEOXqVxsWjcCFpfGqmyUFe7GYezBa3WPfj7LhEOT7OXd4R8AR2B7gk1Lu+zAGPOkwhNE2UfSEmw
gCgbRX/YpQhNEYd91eFKNIScdFhicN9sJTm0LVv8K4pOMLggYYlfSvZGPWJCPjZp9cleSJx4Rfgd
bCvyq5/xJfGeM1wBSpR16OnpCLYZYnCIDtpeec05o4NHs1Ia+6lQaWzq5YbMh5T7vUOJ4v1/sTeh
Um+hivJJjP9xxh3ODtFPj1CE2Rr6Uu9uB19NQIY+nwACbT5tF3YKWRUJrKppLeYfYFKnUPm9GiRK
kgu9HTno78A4udQ4JB88WD1hpj4kmYnvhtvOw7x7rDO1RZNEA2GveI2oba7/mNH6P8YkRe+Bshcd
M1//0ZC3BSCFruz0Ay+aLyoY/ZFjETxn12bYvP5/x+vDYDvLrKMah5hZ8kUuK562anBhMf/JzCSu
2I9hUn32ocbR++1BVOFHPsH8K7bHz41eTRCHvxQ3Fp7Tj4QSLTq6O4IJRHsSi+jRljUOpT25l0ZA
VNNz+ZD2OeV4ZKoo83mJcSipxmtMaJoee+KQyGhDLeSiXw3vPXVT7VSAjm6kPrzyWeFtB9ygP4gN
NKrxOfw0ykxB6QuSElvwR3cQUU5TKoII5l/mfxDEYaKvyIl5CG5RCQKx/iTciC/ineiMbF9eoffX
40aihMUZB/nGmeN5n7/dR3+LFsZccZM0PYBmOrxdWAAKsQIQsVsiPP5pFFUEa5YKiMfuT7+TYTLF
ZMyl1EaXQJbC+jTi7z0uvCtPidZtHTrp88xlYcmjXdSTxAd4N8uM1fdjU2icVTAuszzt+w7O+RH8
vjjEm4j3evzKXhjVkLWqsUnaCV0Q92UNps5Lwyewy+DQgYu+ebLaCzRRoZMY6Ko86h+c4A6TLxd4
4pDBDKUrux9MCKE/C/MXRv8H0jQNy74FqITZMYDgG8O0O0feEOvouIA74zq6+KU6HWP2vwSIflEv
xkWT26Sl2kFRQzhn0XsPlOrrtAePTeBc1+hkZVOO5mNQBXyLLYL9+OUHD+ruQzIugfs+wjvT4de4
nPwpNgnvoQagK87QrpY+52NcAJOdvKGZ0xKHoQMPTQ7PCbRsuCpfUos7CYUOSSv5O/B88d7eeSfN
i1/qpTnPc02o1ufWJXfE70FQDmthuuzcLy4WohnneaVuZWsahFTjW9whH9l98OE8KZCOFwMzJK2g
YuD8SnXki5eCqOHUL2x9C9uC4PAHN/tLFnUCIYUr/2UarsKgHGfBpfH6Rnd2c/zN2BC0Pbfdw2QT
Hvo095GA6xdIaLsHYrHcJMF8hf9yvRwtdwwk3wTDzO59O4UW8bkPUjUXIZiG/SYPgQTxCUICDpC4
MMZEfLz7DWFvQjhfwx0XRoz4rW6dG5wGz9q0demLMTk/svQrw4tXQP+WkbF1/ApwgmPk3S1xtNJb
dDgfOZkUB9ofiCSTA4y1H6sPJodn/z2Xp05u+8gW+oe/i2Qj569OMRN9QqgggOGaES6HZFJrnk1c
qxJdgcGBQFhB65RBDFpKNTbDus1ES772TvVrjq7Eoc49IVtpgJXxtCDtzXP8xNccVUwX1ooF9zGB
PsBsmgrrMgqTVc+4epyt2+E1tlpktYJ9Bft0/rI7PdUgA6kldv2Q3yixM0HNmib/qUx1T4tKIKD9
TVSLEEPQQB4Vu6xDYdNFUP1adnLZ1nRXTeQKBEeiGANnnruFhbB//Hgn/njxOdgZ/N9BVWRtu5tT
vDn7sEoBPrgYGpl398YEn1QZEM67ta2ZTqTj+Kv09cMuKoTO5BoUPZJWeFhUqNO4GOFgwBqVc82N
DxuXGIYcg9L2KsAAY3JDQEJ4mSxVpkjGFQrFJRcqKjX/it8tKdoO2pu47UfDy7m91pZNRCya2LRL
+aBkDZLIervn+XZVxkAHJbu/v9eY5h9vSqOPQQOonRhHSMUEvB5uMtsf6fmITls6hYBYJiQsxscO
nJPfK0kn0wIXh7XdlL2VOCNFdvI3Rvbm9PZYLkDRSj/BW3feY+t/AP4mdw5BNj4MGExZN9ypS/1D
Nkpnz//bkhxH0MvAU4L7nDSapaU+sVwQAd+x4AUob/2Z+JZyP5Vm7aLvnEWnK50zwUVWraGN5Hsj
l5HX1LvGXZu2nKHGZDgbGV5zrd41PuIv2aLrMs2qfXIi4L/PkSJnT4sq2ELaII39pmoDELroSNbW
Zb+wJIMkTk+9Z9V9gM/xRqKN3KGjOYQDGMZvbzMoaZGUoaxp1bDk+BN7zLuNudyd29rMp9ldV28m
p1Fpcju5LToA9A5HiOnpW79eGRwDggRvXqo/+ZTyuH2fMQ++U2JP8EwikjenXcLVHi8mTBogn7HE
OMRW8N6If42HvyURvvkwUkLalGv39cA75RHmibkwJr8iKbnOtg05L5Wiz2K/Kjxc3uKz3KDhvQ24
NoCBuT55MWDG4vRkGrMarLNvRDvj6Br0TV/ha1TWBRRfft7LWy/OocRpw4Wh1/cKc2pAKvhol1Ta
zoQxFcAwBiWMPpzgA/M+d++yqJRrlIOVS2g2oQde3cei/OBHq23WT3aELLl4ML41om1mLZz2Lrk9
OAxejL/UTxAhSRwgm7Wv/Bw62Z/gtjBoP0z2+PD011mebUiMadcegvvVpbto1EV6tLpX6DGc7+g0
IJqCDsOJaUjSm4prFf2XOTDKoX6PLwBk9lOLniSP6A2Qh57xwX+DIgPMM3GGF+06KJXhtQc0dHY6
WQ4keZew9A6els99ZBznDXj/DjYMk198o/9ZqssrdY6j2z8g0TBbtwIINXQQDSTqnkHWSebKwjRR
oYyX7aK0BXlJD3rwiXmEGTfL5hQmy1oCKL7gpDo+C6cy+TIKyYW5l9FmsMeZArpm3X5g55JeSt6n
5NEbwYe25K0hDgEVQnE1WSTlEdQWDGnILxrFdGekT5uKCi7Z5+Fxg8+D4se9AfuamHTxgL+r083G
4+uG5nGmj1FF53/T2XQuJmD7emyGlfSWPQc2eQLZwjeoQBxy1eVngtB7JQ1rdEmMKB+/skvrCd5m
uZvOroVHSrYue9NRNcUSJjs2rl/PPLmzbfwOiiszROnFvw/KzGyPoGFOR+eGFa4Bjf3qaoovyckv
aKD70GIDwVa6g9vTIjJ9HBpezU3N2bs2KzIr0s0+4kzS+A5OLfwkLJaaG5x638DCosMKsZRFxH/t
2bVzZ3/0DQRWQBCHNPtbxOdXeEOZYO9uZnSt9zPtMZY6tLzkSHePAouKN/yu8t4u4fZ/Qjg+yfDl
n35d4mG1fuO3GHxFVhMT59Di5+5QG/aDm7/OeIWcSpTF8faMCev2NmJVs9D47es/UsEafiy+H48t
dBvZ3UdIFO/yTcahBk2XvZOzU9xi1fs2ShPHCfaszy5xsgZ7iO7L0btTPDEQE32p8h0EYLcec1/n
2prRPJi+ilUVInypUeC4sTIGzcaWz89XmdbecO7QmN26pMvnGl1EYoFDj/NFUV3ZB0+sZNwpaIhf
bpabG3gS6yexx+gPMRoD/S43q5P1gxp0O3PYg9Mm67dr1FWci6PI2kO2ZkVbfJ1FuEpvjaAE0he9
00qb/6+wOklYsZU227IwOkAuAUH7rWCCwKZxMt019/zC9kvOA9bqibZGne+BB8yKnTb5CdvNnkf2
1xvTBtDsotm2FriwhC03vHjIilJCB9klM7bJ+Wx5L+pTXhpx+N2MTiei1ke8Ihm6D+hL0DeQnK4M
rsqpsfh4+ezt37PTbDd78MgbZZ4TtcIWXBER0o5yoyY1pryezI78fJj9lAUZQ+Ay5FR5p5HGY3YG
Sr4NaDQcQDQcQpprLCCRRVWkyO1IYz8qo2U7sA7pqGJnRnE9MNO7Wj1Y3rbPtAVVKsvsFnZoiMkW
/bczjROrXYDDP3qs9tlhcFCvEJkPv6iLh3n/+0u3DOmPHh1yMAPxV8FWT1c4YFPchAqEwzx5LtBj
mVQ2GBvQstlufdx86qXkLKx2i4lEuVNqlRuYItWtwAqK48sQDHk9X1YRnKm0ztugZGVb7/mKyh1L
Vg84DtA3BOa1SGBRcxj4V1TrtxlwNzRzPBDapaaqrjL5IFEOdNiqlxD/B3LNB1vyvAotyHJdqiZ2
G29i1Dz0uc9ADKICTfs4+rYLEejtiIn0Y1bBW01cN/me3VYoYIxo9/m3FaomeGlV135uYzEBYxjZ
lI8M1vzHSvhzoU1TKvsunuEW9y7UH1FbQyCyTknIbgQxQHYKw9JbUOIRLyGL0VYTR06GBSVMS1En
W8i6gEeBMJ/cCcDhOqMq8MgBa0rC6WG2gymt9XDm6+kbXXATqQxc8XSuLsppdfQZ5J0vBkK8u7jj
vT93eHRN7DBCmdQBbw6zN+cKZHS64t6G2MScTXZi0ubhn6naSkQn250uCNOnzJkMwYDmc9YPgQo8
2WyrtSLDaNlfQIxhtJYhi33EU9EyQzwE0iEyuVzXPtnyGi7IEMN3V5QSLlS2hrT06W+0keyjW4ja
IFTrb/bOLjfk+28iP4OjaMSJj0wBr1IcQwEajPDuvBcFL/sAqEY1CocOas335MUxBIczx3O5pVGT
W4BTHXU+xE5vzsFYY7qSYpX0c1wEBIHIXjRp1JQhBw52DWadGcHg6VSkoDg/pHP1BA4dhqLD4kL9
c0E+N2oWZDoD9QX0ZFEBA7X4IDoWbVqV0aFhp+fWvnXPsAtdbFpvk5cM844mkZkF5KK036aRtfow
9idaPe0pER0E+gsWc5qigB4Tvd+bH8E6Wj2BIhuaq4d/JAifbxvhVNraIZXS27SmwGWiqldGzuLM
OP4XVMr05XNXfGgSlGe2m+3I6X+/vXImtq2Nx6/vsDhN75AvvN1gm5QWt1W+dwvT4HtnLlGDkjRC
r9l3RKgRN5QGPXU7i5Bat729JmbbIBnnrxbHiveGcs9hVKgVIjxgPl714Z63/rXiPSH8v/z3onCO
prThqKJvnSljr1U/P0Z7qnq4ikykXuoXo/VGT5K84+XvbO/4rpkHIBFGgKbpxaphrRJdpSaChELJ
Ky3WFXzAvLdDoCxfiZfOuf6tIh7BC48IqWYqGqW1RwEW4y9tWD7DHt6ua984LYMNjETX2IV2/XSI
6BfjbFiv0VTxbO1RynfOaYTcEfwFV+hAI6X+o+6cGHjLCKkHe+0euKAGqDYDYLRjt94ect7N67ar
L9pmslxhvGKew4TFVAxXJgyZ8DcS2leGF574Syfm2l52w2Bf+Pk1hNq5Hpio3wyei5d8BBm1bT+L
2d1xa99SMKh0Tyt7G59W7JnLyGx/6HITYbYl714OTrMpAZ0OvtQmmi95vkmhUW3jhdm7I8ex96KX
srqTHY1N7lsy3M+eCPWJfK9NCyS7chQreh0YLS9yrP0Mmg1DMg3qCsBS+uNTRCg7wojhxOPNTGMN
dLbau8SnmHBFdC5EVv06KqGEkLtITAKtkUGUHfc1ercdJAjx7mq59IrvQbcaQT6M6j3kd6nCMQ2B
NZJV3KVUme6QMj8pE2IFRKukH/aJtP2kssuoFBRWqjtrSW7VuPxo9zwdKWLQcEGnLjeSxYv1WKeZ
9PSGVvO5uo22t+yTM3W4uKO50t2uroHZVHpvNwMMBaXLemFLwaSltfdJiailpvgOqAWOUOMOWepH
eRvA+VnTLBdSfxrdwldrsaB54uUr8x1cnNoXGJoiAW0RFjot4VMCItUFA0aTHkKMiXCwIGlIUOvB
bWVxSjNn66Im8g5LGRBnE1PT0UjDcmiu8o2osoyegMIQJDi1m1+iCWrQFx+Rbuo8eCagND01X4iF
ET3ueh15NSNZ0+0Uklzi1LawOtGQMRuXz0YsnuIG86WsBNL8AvpR8cbnG9gSbqvUnocRMAzdG9B+
+jk9qAaVuQGGB0WAKZ51nR5IjKbaEcRX0Clzqdeh3foOp5DVGBLsgDrecvnII+SB9vO9aTFdxUwN
rpc8QabkN/6Z+p2GDTVaBaYE6/xBoTcwgGlX1WZpoXGddecwm34TBlrJVpzmayWqhUms2filh7Qc
kX8hgpFxnZ9uaWFS1jnump4M3VQbrdVq85zhEvrx7qM1BMOru14VL3GRoDQ6HIJpVW6YiDMdBuvG
SfHB6V6ICiulOqMtf69IuCWAXK7Kc6Q6o6dBonOAYVBsYu15p69wxZfYM+nX66/FatJWZPUyf8zR
viP1qHKKeg9ciO5jJwN7Afin3X1Gb+c8+o6LLVrf5CkP12xsInrhXrGFlN+y5Nr9avYd446L5lTB
dXpLRN+809zxpw01DKYNajgcNbt9Ccgxpc4KUyOEfKJG/kQcCSlwU6zNz3UjOXur7ha/t7PbhfWD
URiDYNpNEqaurcq1ftes2Z1ztAlw0jvyA06rj/0afHYz3rh9bnO6PXlyTA8cmDTYXAIaARiAxrXU
jiGjK4Nv8Nl45amHwbCYXdKoRKGuv093zWmjkjhybh1caseISc5igj1VeO1jZZbibHZo5v45yrtW
TMM2uTaoFYNGxetjeaeoCS3JN8bxqv1CCe/YP3L9A4tmt+212932Z1jGLBCDOHVW2Gi74Y1NAAqK
6yZXeppjr5ee8S7GEPTjfi3v/FduLGE01HZNQvUZi7Wzh/Pg5Pr3gXSBUN7Uu/7xk+f6i/uigYZV
90rXePWYb0743Dmtne0aKDRuy+5msrQ9xBBAQmrn/h4dA1ElEKnmTum5PFgGF1mSTgMpFZaSts2o
uCEyhWdkAwjw1/9L/OMdGeZgvY+gEcBzyQl5l7i2XDfj03Bbb28jq6PlJ3NMb4XxX+bEpVal9Yhr
G7o7HfEf2g+9tNkwJzWGo2cn9O7/U5wxsAIaQI6rzR1A92/AUP1I1meDJa7RNQULKgu03WLIfd0a
Ee/Fy4nTsuSer2pcJ+5SCmgwSuhpsSohWyD0F6NtZraLXJKYK912MTnUdAzwGVxv9go5EYE8Syhf
gwKdQcuZFwkhbLPZqHef6lN2nsGmc05ncMzNkYnM5L5eKnGanvGdqmb5fLVp6zZeQ4ZRsLBfwztD
BxKqhVgn/IvMCdli7xajwSKTnsisB0aGRdzwhXHfl4S8hs9g9DkHuAOmnFe32nbyilkinFYjtowF
Zllkvd5pu9c/cZoGaf//SnCgRVaYuZKWJc06YmHZf9Q4y5t588PbM1QcscbTUzhll9JSMxFR/C7u
o2r3ze69k+pG+1fCsgXrY0BLbDqpCNpMYRJ6KMCy8pSE/zCwv/GrwqzHr5/4RdbuHRaoAKxpIL7H
dcSSKDUL7TW93yZcoRcbjITDK754IkUqnca0gSAindGK71AbVRg7ucQ4cCKp4fisxX1biQijYphN
2hDiYnb0bTgN4PC01iQv0HVoV2bL3fxCCsOO4WYpsjzmJPW0bsJl1XdoKAXTvrTvCxM20PIBzQfi
EHuGgmHrY/Y5v2kQU7PW7e2fogChLKiOWRrsiJZFan7KTkO5u8oA1ehBIprjgrx2DwxiJKVfODGW
LKe8EmFh19lGX8x3A903+c9ZeE1eatXl0qFbigAYDVZicN3BhxZKU0PCpCZWm0cGRyNG0LrvRqm/
qX2Se3s6PPjHyaG7IRJQWa696p9d28eVwXdCZwOC58prZDPZcp5hWG1IJMV92tYN/8yo6YUxcrZV
R1FWoiL6VNNgpXHmHDYTITU6e+knvCQFn7lpg1BXf1IZ7VwiEbF3I/FCbOHT8TfNUlRPAiP51GgL
hyYaq+TBBN0VnzomjLAwr960JioDgQ5FlA6QqXsiEsLn40IP4T4uh0fGM4pUcoxUs0Fz36xhJ8iw
3dpbvebtwZJYHqMWjPOx4W9RbmAhkkVtwSrkMWp3clReN/in0opuvogvuDdHObsk735QpWHd/jGo
9Lsu039t6NQdmj+qLwfC3QMpbK2YAvTGadwu45rwn8ZNyRLK4UdFuHhJpabDHiVvuVBBX4Jq90EF
nuxRgXNQVUaIbDalJ7RB8+LZoz0ZMd5KcwiWS3jekNLYHKRQV4Fu2ZcMstCr6zLRlZ5QFN7SrP7x
aPjGlBGm6KIGK629CBHyJ11f5CnoDNJhYSKX6lGtNOQ8v8jkWMwgwXRHK4jZ1QasF/Qnpi36EHRl
aNjt5pWSexnQVHqihkrfY/noX/6u9OYaO2JnA5rXarsogSFtPZMuZpm47U/BAKN975xA6iPPatxA
OmF5XcF0qiMJJNyzyzFwwFIbzuItJz0KKlQjH8Fl8KQJjDzCYwWTdEWyxAtIn/yYfEcAO/CIKZmL
v/KwSseeavGyFpF0v5SFvBVdGhdkQ/J4yhrpXFvc1Q4D4wOY4Ci+wLg9daQsUAj2y6J/TS6NEhgA
eeOBXvo6ZowDriLZNipmsPYGgowKEMM+DGAfILZ+ZmoBikxnOD+w5MCFkE9SMARct6b6zvj0kOeC
O0sGFLFzSlOkSMgzjxmZFHxbAouMyqlvuhfke8nyocMpV9HIKtvX+7bYXVG+eqSv9i1lTh16ArQC
KRZX4A6guBPcF/dwk5XWFJLAIQt0JujZ0vHmTcWYQx6Ltn+XRz/P6wVO1w4K4RWca/sWfKYyxdTJ
N5+xPWZxsZGYM/6K5VQXEUmdSGRMLgwxb8Li/NDXGqvOGZuanCYbyvKhgSAzfX1456++g37cdoRi
O5DDpJw6wAqTPZU/fAlWsigne6h10gil+AEHMBaPGagDBPCOw+l9QCcSdMQBn4ELCuMkhl24Y1kG
6Gz6aA6Z3r13PCOuxlQ3pAcy2JRGDInUdE7jOfvWLWqazm78nV0bFk7CtLkt9zuzkeqpyTYdzJxR
229wSR7w1kurw0FW5mmZEd5CuAU5B2H33hMCBVz6nXeB0cYcR3holuekOze4g3mogBiT5nEufpjo
PdedxPH5g9UxyYIXDOM7Zx4iJO7AboggSphckiglZEI53qwcQ9Fm7U23BEfpRZOsGCRTz79TWI4l
Fm2HdkyXKDv0jKjo2ZB0YdvliabBCovbCMi7W6mDOCXu+C5zDmY0mP+twM8rNYCIxSbgQ6e7zIa1
jCaEp/bNdnUanWHysBSvcXXi7ldv70YIFtpLX+mOsEvytr3z7JbYC4Kjny+/wWvqegdYyh+/D5zp
Oum109/EUM7wtr6j5IDFtg9I5N8SyWAcA2Nlx1fGzQr+K6HHkBW/cpQ/RlWot7GXKa60kAgLz65J
0hjTGYEtcOKP2c4bPzLp2UDTohs2o8VCDEjXy49vtMcAFv47yFuajrfd18YvmH7pFtpOdDejDZrQ
j1rxlZCpKhku1AAWhugVVzgQT8FSNGFLYxrVcZeTZutxHqwh604b1eTG0zgSsLEmrksAWrnL/i8P
Od9ZVjpN5RVqNb7jC56w2nDT2dWvgvsgwkAuBdob5fMtyTXq3Yeu7kW/Kx9VrM9epM2B0VMuht4z
MUA7lvNOWuDr8PjHIDg8Dw4vCh+3uw6Rn4Wy4SttUn3EK9pe3EeS/h2kJljkBmIf6xFVcYtVo+yD
JRU8apUtxcW0sY/eW2LGFd9hs758sUg5WNu8G22xM4dfEXf6EsPzs+FbNLZeHr1YPm9vOzPaRe/e
+CRcvdzQyRdJxTiE6cvCxXkxWL/Bk74yJntaQmlGlMofTVSmSetsN7hmdhsgHoy42swHwjlKJFVQ
njmd9bEJiahm+AilQotWYVbA7hqtd9JRcqON2z+7YK30nTiP0xLs7mdU0CVrLWik6xgvaOaKwBr0
i3TC4CH9WsWgEixyh1bdlT4033LxTy+opaXOF9g6hryf0ioEQPBL/S9WzENswxdVSiF60Omj+abn
VSmlpslyoylX2PatBZhLsEFvoeOk5cwmQ+BHSLlJZJjlN2OEA7B+v8z3z3ZpPG0YiZYOTuh8EUBZ
83BpaaiqcaXc/S4uiFdsM5m6ZH4qMUfnWWn14Siw40fGlVU+NPkqad4ru4xnbclYsB4ooLQArZM/
PEQFSh+s6gn/Q3QeBXubKtPwL91Cbd3FBvwYmaTxTCHVlBhxa38BhOyH1YH7QVCCs25kp1ql5J9q
l3nVL44Nn13wrXvbWBD2a6TWoizYEesLnxHiM+RW3Y/7GfImw/Ok2Kfyw3/+TiYvC2+mu6usKxIo
OKXfuhmffBY0EZKDg4+wI6qyQt/1Yt3ceU8KcETtZVveJ2hyidxKni5Rov3p2jSE8CKv/BXrYg1d
6/3Phsmpyt+z3kWHge9jnSinbH8AbUhl/NXZ699RT1jzpTv0H4S3iShmaODybodKbKe1V5eubs2O
WdXZJ3uQdq49ImlYYXW96I6UyP/3qORTjrNT2CPXOs7drsWOJGsTB3Y8s2h5cieoDby4q4/BhqRT
FOfYS/Dk6/wOuGEdKic1SO5fuBpo2YuHKSYjIwDk3U4s2ZUCIk7SnxAHn1VPSmqgU+8kD64Ca3H+
Y6skRQoBZaKyFqAAw/He8XGkR4dZ4zlV5sUgDrLCXe4Of0mZ19nUyfepKxD9J8iSwhI/eFB9pjgY
KmlXE+oZ3kNzZwabbd3V1EQFF3TtRAIIaXzF/0QVX1No4iEK6WTEJxLC7gCCiH+ocR61gP530A22
tISrhep8PBoUtVqVv5IBikpO/qPKV6El/SoUZkKVuxpUwgObxI0OAlFBAJEiiGplx+fc1J1T4r3l
zu29c1+f44TfQp2vSLWhTS50IQ96EFTFG6XSvdSMrILco/9uHrggWlvMyFW7+wyUMQLb4vvVsROE
RHbFDddtkJaWKJeC8IFn2SJczIDFUBNgQhqVyMC72Pzwc8gwlrj0OxMRz5CgFmt2CkkCOg90P37M
xQoKhOLZwxeEdiUC6k9mhXRnjvLqC0spNSXyxrqB/GFSJVVUV/IL5Ki3f4DIAafjSH4PreBDhDwR
wIU31OdosdPdVPuB7tAITwFNZ+gRVJjB0pec/OS+wICjwMsrwtDIetMKgpSEwqYI1JrkO6NLfG6Z
iNaKXz/nEtGAEUX1xnTvuvZo7OLvb3hL5u6a0riinkD12jao5fcR5bFqPZbQ6hl962/kqWaM6gMF
OK1z/zMvzKm9bk07fkenJhu/Uaw/ozK142V8THeoqNhh/030nR+2oVWza/d+AbJ20dumx+hW+xL0
Eh4LiS9wRnKJK8mtdgCh2lNjef0pzDg3LdTu6N8TQK59w28TAFar/R81IRRhzm08OLSZP+BrjyGO
HN1tdBpuYIwNWUlM5Ew7j5/tNzuAd3pwnNOFqIy51xrNdFqbuvRjHsBIj6HDBuLYqQMD9b/IeREA
FOgI8q4zsMNHzyQRQTCG2m+blsHNrv0rN7FrDlmxxAWAr3P/PDmyPTXgj4xlcK4fEP6tSSvsmFox
fAry0S2/2kNedPWA+PEOdlNYOffVAvlSeu37Fe15mgIwRPxdrxptGsioZMjPpOfZM9i1iunHN8N9
Y7q4Dq6z6wUqgr+GgspJZ0PX4D7x7oL81FDJQ9CwVcFNG26EiAFgEXbvmKGsNsGzDwKD9CA/Sbi4
XlwvheQ0Q1M+SSiD+2IbWKRjUzQXgjtyfhqoCMpJh3aClPVIQakjJPWIwC2UOUhs0Z/GAUyEVBbQ
PPCI9FZeYEQf2PrEXwQLlb/9J+xABWHgTNKFV1Rr0G6QMMQ1UIqHpMIQej/iRz7z+B9IIVR6pLkt
RB4kJTZroJswzngh/pACneXeYkhi+UVG7Ij7dZRFjdSLMT+bdrZtJhzcYrvMIcv0Ph0bjEgRYmgs
nim6AZAZ0wVNGz5Kq9C6QQi1qKS/URUuZ4TqAMJHL2Rj4Oe60EGQqUGx8c08jchfa6aF2+PGbBfO
+l1StEeybh1oETsRH+vC+IASq0IIbXfKXWRpdLbsTSCJlHHsfqP4dwUrinXOPQFd9mQROgYFstw5
pxCAmxTr7DSWvuxkzPjgAzq3zRgYgpNo2iE+Ag3xiEF2N8AmezAWcgEgY0I7BijY/XGGrC42LjNI
l1K67JiXK9TyJitA0RDJwOUeiRYnk92MEGmcJtKuOSUpZUt2Hhx7OH8sjUxR+F4EwBbSzAky1hsI
yWImD9CJXTvvdrvecgNxYckRSzeHf3YASfn6CJNFvmaTFdp23WyTmGMj+fEAF/UiJzLracAcgCAf
C5l2PhL7b+uSPCgLX/ttOwC7be+GxQTWR+PEcTCF3x5Xl8rQ95HJ5ClINhpaxJD/5wj3BNElJ0E8
h04jmD3/KbedNn4nug5d8k+V2PTk7cAhLdr5u3BHjFK2ww5i1b1xpv1kM1QsrB9+BIGOJOzUlZfP
h1GFfd9o5T7gttItKkBmCjmbrA7BrCcsPsberdYmrCTWT8VRiB9vx43pqZw4A5+800LngYVcFldI
Tq7dvOAOimu/1Nu/o0IVLsaICtishNiMcOIZVmIx+Hb0LsPq1i8SI1PUnKWgNMWple3QT4EW/cHV
H7Q56RPSdx4qQZHnT0FEILCDd+sTWfiYFyaFyIhf/1g6sy1FtSQMP5FrKSDoLfOsgvONyyGdcUBR
8enPF9bp6q6uyso0U9jsHfHHPyCTk2uKZPIMhk9BJJCu2r957BR6Jn85tcDmdXDNB+ftnlLXfw+e
MyO+c+KXnPLq5kYz7BSrZnpYPWewVPxxR6DhOzyVRfoGzwRGZa895Uwi4Nj5CtisB4DK1g3u9nJQ
yLMRYb2TApxVUkYWNh6BjFZU69CXvYw9DIgQrTVDXDDiyvLHCicdRQIzK7KSS5efm9r31HtTvtJB
Jjd+l36QdXoOpOCgBvO2P+slDgE6cOfyMZsrCn9+XZz2uJgpdo1RdPxKF2ZY9FUIEOOmXQUp9bKU
c2drDPJfW+L+fuJmh6RnzHa+6u6gy6Z3kf3UY20sqkY4TaBrC5AqTAxRdXCSh/tgHxSaO706Gi5o
sJqscSsQd52NraXXCbAq9SE8G+sACTo5I2atGaS6u97xj7K934g1mN9vntYGtYw+0hPwth3PlOC8
bY7Ax0TmRryKo5JwJFd8IPAD+DWrzHz+sVpOtsFciiXCKs4bHpMqrh9l60Z2hpLOQy436vhZE2sz
BIBDiLAvOGV4BmEFAX4L4e5J3mcxhAh2Tr+wY1/Mf1zh90/uMaarjEWZPaMQNtGjKagXaFuBbyi/
ZT/sehjofJbtrQ7RDGJ7FJ6vCNTNOr9KbfDktr/mxl8DDGNQPeywmO1B+hzry9nPwvEVbOI4PqwB
4c2FIRFLmAfTgwva/OY9kVNKi8EFgBjQ6skEBiFUcMcYEScG8zMqWCxW0fu1MZjuUl7vR/JwcJ5r
LBUWxUiQ/kc4ZgSqDTpnm0haeF/7IWbmax2/KRwfUV3BNZMVBaVHhEoC2egu/at71M1QdXSKW4it
jtUN75uPtzdpj9hdenU0uK+oOUwj+FwsGhuJAjsy1wQv6D8ileoH1J6u4ghMvQOXamMixz12uzOj
f580Yuzncz05jJU5SyBgu2tAJ7lT4X5dMvjykkqbXV/KJo7sj4NPTputDM8PCCZOutzxR1nsZzZa
2bKAHEh4FJEYDyhl0T+DCoEo9g6webD8WpCGKQ/kyxozErnMU16vTj1lUq/OO2s/KCGGAh38NSfH
gRY9/56esjrlD1r0D5O/faj4UiHdkltNT8OQie1yke3/dPagCsRbBM0LommgETDGgSsE7HmGt3cH
RFDYm4T1BQAM+6sOi20TwRNrn+Ue3uBEJYDn/Pd68b7Tz/o0LgpoekdJuTpS94hIvBNJRw2MpCFF
UcN3/OTYZoo//oyLfmd9kGDaRgKFFBe6t9sKZxUmjypOJ60BTGZovdd4oYxb8G8bKCz1SP+9nhBu
DXbdxeSFSaD87zzQ/E/Cuy4uJjPS1QV9OjRNBnpe+bdjfcjFkApRkUHriIWwKvEYbLIvvieAN4+o
Cs/x05UMD6gVURcfvsGHE3MJ5w4/9M90Ma+2iqfN9bmewDACJe89oAfgAfE++Y0ehDm6AtVqbnF7
XwrP6RKgGWO5LpLWVOZkHWh90n90exjlwlrUEi359t7habsb84LQNBnJPbYNfIaIs3mEi9F78EVE
fVguashEQtHkTLkhn2bzZwOH2957GOZ4fIAnu5W5K65SQqZSgXiBcGBcsllLr4S+Gzan9JVyN1/u
lB+8vX5vp0TzTGFikbzsHCFOD/VQ217T+fBuBbgBE19kAzhaaV64ofUI2tvnWOHlqagfbhP1I0FZ
lHU6YNAMZh4z+C/MvHK7G77B2eBTwHedpSmdvW3ZErNKfI8Mh2V1XyzrNhilDhNVeuRzGKbU0+nI
twYIw4sJtuz2NkTNYIZL/La2z+2eqhh1Vwx3xgPUgYCbY86p5y0vViAOv6joBwpM34crnH6cu2HE
UC9C9z4Fu2G93o9fyKEa29Psk95n3+TsQIvm3ewKqzkF/umTOQnmlp5TPP0E5YV0S+XdUznvenqv
kx8UE/Y/bxHy7gHWYY353zs++3v/OqyCKqjzV/bowWBIL1nRP/tdoBAj3NOECQ5zQL7qlXN91TkQ
rUdVKNQISkSXqsyXGaM07fKLhwvcGvfYVP704Ihb8sRJu62k56kgGN0h2QeEIIyMPj1btWJqv7pP
FpUrUAU91z4RO4XHiu/ATltS1bLldiKM0Hp0J7ORRreBrgbHBs5UeBdbui1Sqga+P5AdqbDznH5l
kVF1yj6+MPg/fjrLZ7zsDzabb/8aNTPd+TfU5kfG/JpjXZpH4hIASLjD1ml7mar5pzduMOm9+mMN
rHLH4fjpgRTMmrTQ3Gc2SirODQve4cg1bBn23oFf8y3oywofnzOolwbOKmiyzP5KvOryPccSw73f
YB1EYkwEk+Shf2woN/X40YVmKUG3Uyqjtr0ZCEJDNTZm6QGQJG0y0GEZvDlTcECYdlgfS4FOmmOF
zv1HYxJ7YTgHY9WMNhhC4pctNh0lwl2Z5dC+Dy827FG69AQre1Hb9hqzaksWk+Qid3O4fkyXpEoR
Ya8STjkhhDAlZ1c3F/QAilZiTxOZoiUrvLEPFDCkHQ3vBqZUx+mbRsgRHyGx3IZ3JjlY8uBADZ6L
DQfk4X4LMZNP5e1TwGqpkj5nFTtGUTP5lXAraCxnoeXc/Sa8LGk1MaEIX6B6TDu8Mnkx6qDcGEAk
mM0+FnIRkY8EjH7XFz+ezDomMgFI/1DePzR0SPAO0Mlwe/X4p5n0tlhlp7G2/m61qTy53T8OXffC
GJPippy/uOu2EkvjtM/oxgazfXYY4mT1wMGIXtcB4Htu7yISqF16o37t6r02yK8AzpP1mjJ6do/T
tDkUmJjp7tO7o2pxUWS4u+k7N8ajb3K1n9mbh09dPikXBUNFOhDi6eK3RuGy6J/6C+Qm0Hz41y+j
FTp61XtMZTZzACKmfZw+uijSb29b0koXZiqWdimaj/5ymQroZ4UzrBcUOv13fIPyIxKel5PyBlL+
f+a02MCgIHc8UOQG4PgH4dHCn3ABHZFqhMds7y9HYkb1hC+8LBljgcLWcSp7GyyOps3HVOf3IDYC
QQ2bOOYyDJfui49ebR9IQBq3rf8cKavLSJoeHgxHrMJA7Nuh0+lhhje529g5TiYoApG3k/ArVn24
nvGG+Bcn5arIDXs5y2Vh6xOZmfE4JbcdHdKRhrfkRY8hLS6ZlXSvcEnagZYWmteirN9c4BfwOAnq
BnYmfNl9UHuffqsP/Q/rENjWZGUqjBolF42aj0M/hz+SRmqvDgVoo8EJGnEtxFvhftGnwcXqncDO
xTxmx5tphYv1hSr1yICBKVYTn0KheGPTMxHbso65JBx4zOJJZy1W5D7r9KhtWdUsGGq15c0MB8hf
u17tCmDA1zH6cqSpb9hsM7C4gJMglLlPD3jbao+XbHWfv2YEJuRIk3Pq1/Y5XV6prsV+QAvWcfqm
QqmQrd2cAjoL19OGLQQvjQ0uUN8254dgJzGiDNvZvrJmzEjsr8q7f4I8tZzle3N22N9p6cER/hRf
2iiIZL2bp/B9/ZFi8+5B4RIylCfiC6HYFmhNCfgf7Z0zQbfMQG+I8/fMiOakPCKAnL+yq5sL+tzE
EbPtpSl8CopuPJJRYIE7NGHFcKzsXNmUhaEizK4FJ8jV4W4CxA4i9qk5kQBsVDEu/S+XDFNzDJ+L
GVmL2wxz7Zu/2XMgHupwJK4Qe0kRoFlPbDjvDaTrvYQ+bDxu2xF0fjBqQyLCwaibJeXLy7UhleBv
lDCGZ5tDkRCRhEjMqEbO45RwRywqRV8vey6xhTQGvnw2yWMZFonYJmEsW8Zkr5wsPiA2BijyqaY6
ITGMdv57ZdcEZQ1oBp7w4VmYTM7COjxI516FOyhLAJ5o5eVSRIDHC6QuYuInzvBzOKi2HeW+zbeF
gY9PUlJb9BtidQQH9EP2FT9ONEhstDLvkCIJXn12F8/lTmlSPgE/9w7pu7AP+MdPJWlQgOJ/vbjO
rnyAAAyoLoQ+eXohZ/Xas3f0pt+WJlbOPkAIDICgnewDTiv3PnjSLFsGR5EjbstiMwCrgsv65YeI
EoghLrFqhIN1IfUDTmMXFJJPcwdnRh7ATZkjIQIFb+CEfOlDygBQJtei3+XzSqHcgdVUvmGD0tOR
sTw53TMZS2h0gV4n3f/BNDz/8UPSkGsTvPNIbgJTxmoOQFCeObpJ5kpoO2xO6XrwPoW3tYwXpOUB
GpKqbu8QEZyPRilCOrbU0gwC0lqxrCTcDkG3UKCxiwUKfAif2QJ8pLwccQp9nUcg86QUJXGIwZ0Q
kjTU3/BHcBoa86Bf9/aXKxmfOs4NBtcIOsyNmTjzvTYuiR2TgibEu8dhkrb9VZ+cLlSK7cE3TPfL
ttcOK3ufTr7kUwugCkHfaS+PglR+CUXaMvU8RgI7iDU2dCyLurT0cvamb0IjyCQy5VAMR00/lH6u
sEcy/DriUWY6NpnVNHyw/d3UenkPNm5wAH6Sgg6+xbtiaji5wOqEx0GVAw6Gr4hsuLe/I4ZXbLj8
6I4l2crS4Z1DaZWPsLIGBaARECJ1mG89E9+xYtYOLLgBFIZRIxDufr6VOZUQQU9Qx3xL9kPyU+WW
2D7grOlvHytooGfqwj1VGLOEK4WWrFXIip/eER6cM0C8gLB1g+lDrBKLrITQKDg8ex9oLAZbgtRI
rH+hk4grCpiOnVzsOc/RwmFFiYU2a5IFOn26SNrYO3CUku6CEqbXkzyt2kooci64Q/KwhJFNZTaI
KLJkpIIYgy9GuOzpIQVWQv0mf1XtTnjyxRcjyyReFT0O9HbmJvBYcEJ3keATW5JQ/YnZGjqa3gql
6bIc3jNJnYDFVIfJC5Epbv6SyXSb0rV2oE21IHz5+51jcKeKSEnO+L4kR6aWTG14vjkVffkcWyW8
AfVMYe4q9z1AQwLy17yEbQbSJcRG77D6gHExL3xz7e7gmCsxIkO6uTPfUtF2kV/zrFPTurVfJk/v
ycIG/GS/ziW4L55ZVs5AkWZ5gPTbGsVYOsR9WQonjMPuHFpMLgrgJw5ge07AK8U6me0jwNfs7KUs
JyHHDiqfFh1610ZaTs5gGvsdc2p2oPOfOJgJviiREzWzrjrs+tMP3B+J9mP7ZRu3GXbm+CJezZWL
aR4ulZgiiFsO+hLaNrZxYqBkroYBTvff/MvszJVBZzTt8PWqOR5see4h4wELcTdkCthmJonZP196
wHbVno6p89vBZpzYN2zF6Dnh9yqOywIad5DOQT9H4obvo0+i7fY9wJ+F+08ZDgE4maJ3gvh7NCFT
vxHc9PVU3fAH1i+Y6XcGdhy3N+1h54F0xvzezGbGbwV3YBhBM67CiP5q4VAnY/s/bDRdFcLOly0R
mK9R+UqmZY2Y9LSXM34cLV6V/VJLH369d3XFvwMHNk2IHZ+j8+OxPloOY2V2UNiKXpdvRGH4iVsN
/wrIFJ8ZjIxymWvBFuDoVh70L2WiRDc8qA8XQVR5uJ2mT9J6nb9zQI1JJ9oxlo+qYA/p6I3WmD7z
WSPA/g40SIFZMO9yqw5zeIX4Oq1jdtdT0LhZH8TBkPoZ11DnsX9ScwOd76hl2EvZjHeAlgunBjQC
+RJa5KNXJuw8AG4XFiHxwRBDbOsN0u+UobSyunulOsHbjzmAMGFkFsw7tZYjBn0AdbgIgOUfIN5r
vGC+9T9vU2Wcz7iwyQR5+GW7uPDAEd3Fx0GTL8zp8NNnjke8Av2mAM7qhs/9caXfsA9/n65yT2u8
FSFoCeP3HTX6Vzj/cD+YL14YtjTgFwBlIaG6C2eUSWMn27kC1KHTkFnARH7gVsLhlLcr+/Uxz934
e0K8zsTeKUfNVfn3opI4OeWHy/9k+29s38FrcOdaUVMz8XqaLbqwBszkdyRsHvD6C7ihMMSOKAQY
i9C4g9vxA4DjXkzmPZTK3EiXf3ZvFHH6pPQY9UiAhQRZjM5QdWldmZ7e/k69Y8hb8ivK2qsl9d9+
fhKK65wieCIFf5HvmHrALPokQpVq+sqqjqTZPSIUEO0Dd5GTua0DrPGVZB89PRqt1l9nJfMSIYG8
kjd4iwLYu35mXygdobGsNrAq6I1CBr+c3Xx/WLjMU3boj5CvV0ODvggBehXEunuC7PXFwaMYikcd
ohSprC/0RMfsGujYE+JK1t5eh60trhizpttZd72Pcw20NdYGx2UR7AGOCWcSkLoIQEqw0OfsjhuE
dRgEqeAbqjmlYX9gt7ivlifMKlLVmcfJTT4x3AFDpJ6vbYZ2AC5tb5F/CvLEaLPoOkcKjJB3IBX7
LVPcctn19tkjBhyqMLqHoYecn+Q23dYhzZY+wqcOgqqJsEnuAfAV9Oe3/YgZGdJhIt8QW3fd58ZF
+XbAmXl3MBjuZCyCo0WY9sLMfdX0gdvpkdJ0nwptDEEA4+rB3jNsuStICrYRZZjM/7EFRnohm72y
EsINw6wcU0tGCL/7S97Ja/DySqZi13xb9M6DPA8dfOwxIGXQBi1bivqT6zNfxyU+AiDD8vxleXE5
ftujtLCFPcmlESrgqccPMWZ7/NHbpewHvvGoH2AnXWV18KOlRx8WigDjxJljwnENcDCiA5QaY488
HOkZ3/rHOWNRSE9Rsy4LeiQaRgalLXp6YVS9qC/PfF79wF9fsTVKpJRsA4s2FpCJN8NWNIdQxFUC
jbWpfmgprYJBOBsOU9k23fDXwbL4AgwnGS6n4BNq4rMBTm3yCUCYQ2mlnJSm5mLigYL8jtUlK0Ma
Xqiy9Ihs7G5OidaCSHTMpLz80gjL7wDrVV9WhfCLntIb+diZ0UMzweUpeBPlxVYw+o4+HotoNwWo
gEYQX+17vwNZvcxk2vJhmSElxM1AIOk2neTkbTenWCrYs501A5s+BXoX8PrNJ3PHBMx/JTx63jPh
/B5Uym9qCebfGMizI9DmPX/wQJ5PTCrhsnNxjSsg29ODsIGlA28ugEAmlzFi9bPhyViTzi1hVkcB
p6X3iDOw4xAbLFQYYaVgQAqG/IACXTmLAdEbaGQeTsMHhwJDt8p1AyXAYcVoBHrNeoE4F6yXPOr3
LwTl64oP8osUdVrxD+IuAws0LdXTR1RTVFArDAoZQ27PI7pK6VPa9m+gQUBCk+04xLuKwb8gQFYo
y1rmf7Q1bKFnh5IDlY7N2S9h4cVyDGgg0hcASzw/2akYndwd9JeMq8dfxtNwbxIEGIGSMvSkUWGQ
XfnqTC+oVuF4sVvJGmIczBIR4iUzZL4dT1bob9qChftqr+T30l1g+8Qc9B1iqeqIaSlUqdAwj0Pp
okjtJpK7U/LXU6qjXETLPXy9YIgvPBW1oUegGaGm8klC6ZHfV5Stc927KTRbMK/oO0W4bdCLCi1d
s+YSx1Wk1fhf/HhXXJoQlZOOLqnfbXwrAGdkKrnzxYKRguqdrFailyY6NV3Rs+Fceoa+1NtFCqbS
khNOj4Tr2YOyV5Isa9hCokQ/+FS2SAlogoVOf0o7lEk49vC/Fqpr0WrfALGpoEX2vkgaYuwsRs8G
t71ID8jDxXZZQtIFvbyPW+6CFB/EhBf0hzUEf3hQKBj5hgSiSQNq7FGAQ5naNoETXXFsUW0JtP7E
i7DHBgvNCm6TItQqvn+MuBsuP8JKB8LVi1YbmJOKX37ID3nlEt/OFeHrNSTlSohEPFh4La7yh2j2
X9wiZhZ05fwjX0S09PCQ3gJ81QkPZKoMT+wf60rIcPSx1pXoz589euXNEd6TcFCN57TL5HT/LpIY
CuAb6BBG96Fv6XgqEn8ulcQokTF6DsTY4AJhVp4h/C+wkfhxuGB2hegLpmI8iwB1zJxnKorJmjEY
48RZZSk/uwy6DTRrcqvEO1OcxbrOC7OmISp56drPw3qLcG0pkndZDA+WDEwwuXnSRx2HCOqFuKbT
tT8wKSRibo53Lnp/VqN7RdOAJR9vpRP+sJabxNVqIZpaFhPebaLzPrvdJwvqPWqhMTBYTW2/i+ve
3tJGhl9hQievzcVp8IeVIRF25mdIdJ2DNoDLj2JiDL2QkXhyHALPjestHgzLL8YMTatiH0aaX5Pe
RwQc3sZkQLFSpfiXjPXhP3tXwoh46x1bzZ4kqBVweGAgcZ5akhLQ5nyx7wNJmnvwQxncLn0pILfq
HmdfIABnF5FPj8+lqBawLFR3ElDxYWm1Jh9SQoydeSNxQHwdWyvQDT7zwk9AOEUHwTiRVJGYK14t
8o2xLKWe42Wwj7cJ1B1cR0dbehV5QEqu9W3YqKwXRmmBMUXdj4Dkw0Emi4T3OqbjiHrzyrt7Q7SN
GJUfHBD9l8tUfw7ZQKX1PYrbCKuRwKPawbGAwcHXRTvjMPrUPBXUi3vMWM3I75Rn3kX4jgccnBkL
MwSo4TN+e4QEi+GmSI80tsC24SngM86RvC77ibm4+6Yr63SRleAfQFboHVf2Xp0tltg1ozclHfFy
scqj+d18+s8Z+KpKF3SN2PXYBqnQrcUfsQVozY4QDW0aWJxG2LnlV529ZhoXNjhNmhgVWxAdSGH0
PrhegkJMHoapo4pC+ys8nsOqmR01OEVt1Gt3OiP6qyuT4IJJQiNWMpHEyeddo9fR0bJ9guB3WJmH
FRI/0qcNmKB9+J0rugKYSaMHc6zWDMkdrWAjfmCXwL9/yCNNO5me3lfSTWx+mlyhzoIKo6pjFESf
yOHDbEg4+EjtIBjK631nD/Arerb7BNjsiCAdvxI5EEWMtPBka1F/m7cSXoJdJo4UPDqCh92Cx1I2
bNlj2wALHAZwh9gjH+MWrBT2zhd3gBEsbiaybXJNGPoqnkokaY5Ym462kxg5w1rKVubisEDYsqbw
bhdoR+hnz7GC2zWmAG7pyoVvQCWtSGwHCkQUDW/4zZeAwf/zHb8jL17w8IdKUmdjsdW5xOL9fZsy
IZt1QNA5u5XBVMxxxL5DZkc3GLUlCIgOGVVGurssOaQHzFY0j0QSTlkHePZCbsnduQPuyJLdM1Ju
9ZoAApdYQIHF/Bi0es81KQS9+/YY4Ju4Swt8NdjviOAc46Yx+LgRIibuNpccOIqJs/xFiL3HQAll
OC6tPUiC18wItIWgq/Je0FtRVDAeeMV6iFnAuB6wBiH8cuHQD3P07wMBiZQMU9dgHzeid9hgnp9U
bWqAkosl1GBZJUL/rUK1Z7TM7g5EAC+L3zus6HQdSFPA2HT7UnVY6gySTWTwPxh472iRCiTS6Nt0
nri3j0Bff/pEBoVUU9scHt3gn7b432yU3k5eRXTpFB+brXjenpmUwfvhQweqerhKgmg2ox9tS6oh
9VcRsQbojoUUh/od2jmvIiwf0QCArjHeoCvA0IiKCYrqHADnGL6ESvugZSRDFhVBTUGru7nwWhky
ST9zpHx6WkthsEhJjGjBOQyLIGZOxkEtqWHbp0OA31D6HNiQNlDjVmeuchhzE4QtzApoIwwB5tlc
/S62RAyVeUuWEMLhwA+FzySP16+htuh1UH4WLuN7h3aroF140n+UVh1gO0BrtTBHqfR35uxogmJD
aeEq0GYj6Je6lXo+UZAwvG1K7ya+Yi1GNin8Q2G7wtil3JYG5EaxJtWhEjF55KN0I6TTYaOtr1PB
QbYbHgVEs25ft8GCQ8YXwn8bbMMRXAq75hfBaT2gZBDbsQqdp6YDecIZ7Tftc9bdLqZM96YfBzLU
BezYAOYtAtUjG2dqkBYqBAU4BogKsgIadHQZaJPyJLPE5x+5O9ZpJnRPxSfxwQiXo1G1+aBCSG+6
uRw9erTKQBCoSg95A2x8ROvXQClFbcb903xtghTXgm6DZozWDQxAqJ8VQgBqdnGDkkkydPAX7G/c
mgJgLIMiksqwxZbF2EK2FTY7inBM8FVQ+L3XxOXqSBEMdsdeGujZP7qS2pfv/1jB0UMH3u0fFXeX
d4G28BLtdzn+3MabAvqNi8sIfIeP4SbEXLW3P8DJ4G1Ir0XIL21yy8N3uwuv8oRN5wXlGa04Rz7t
HZWfZ9Iuw8mJW6E0h8018W04YNx+LxIbyZMy34wz8a7FSViMTDG2xztfZPTcFA8zzaeZ6cGB9Pk/
EQ4R/8VRlZUc6PhqipF7/29iILZvh6K0f4kMik/CBtdm6LtweYEPJGcsMwcvjp7kEz1XB4wYwr2b
/fUZB/Ynf4VVJC1qgt6td/+YBO3k5P4xmrW+K0RIBNwaYMZVQpjtAFtGsplOIeXSxb176mRY9q5z
YyWFRoMLuRLL41Ood5x61F7hwNtYDe8JhsaFQ6Si/4DBTaFRzB/JR0G9WWBoXczrvycQGsUq8xni
bFoRrEnuJOVG09RmeH4GFU3dpIE9iZGRNwsJGVdNDHsyI71zmyyuRrNXb1B/wXX3xA+zu1Q2pKI/
ZgvXSCZrDGI8GEtuZjqTEV1kjvaaSJL2AHzjUEsqAC6R9VrPO3BEbCI9+R2CNowNt7qKHNFxOrkx
ODP2EJN1+O0TyDOi1GkkIsleEn3CsJ1nfyYzmHjWXJ/ZY3Q+obXdbd7AiedxPHN+jyvzVmIFMY4M
6/WtdC+1ySrAi66iFXaKKa59uOMJ3sP3amOdCBYzJf0zqSGvAvLoPX4AZJC1zbd6cs8hnc+6Xhyj
gSMVC2iD6U3eybtJi9k5nppi5gw2dDbT7lZUom8Uwv1qCEAiO8bJZb9sJRfnND1Ge2hPdk6bz470
G63n+W+rYjuzUlb8bgNvto9kEpLugx3jOvsQxAk3Zw9vpwk3AZm6xmy/i9t+YyvO/SFzZIiQblgm
+wHtuEv3XnrWchveZ88UBFd4lHgpRPto78ufrjl9tKdHsruJKnC0nM2WCMlSbEjBAJaHvuGpFmR0
djcmSKVoK5cKd2DagA53zJouatjpx5o4MARrJt5cujk2VRmhOg86izZNRtyeQ3Dq9Do9DUMUgR5a
ieoAZTBBhmPxEm3tLSU+4DTkMUCvMe7zLMX9SRGvdwE5UPakHDc5NABYzlDvO1xjki3g0nut8ENY
hPcNsREMGJg5k1mMi+mwGC56/PU0dOK13Dy3O8D3kT6TH3fioRNoscdOZPsgU4ehhu4L32EE0cGT
AeBpFo7KeZ2PnpwSCyx6vZR/41L+MdFgsmIpsaDN0I7JA+d8U73KFUmC4zWDuHRwZP2JEPQ1c71Q
sCqQIYG5nTjUI/yzx+9gBNcd107xiothl6RkNsLMSJ8YpjuXkLNshBTD92GH5yBqwFz3wEn9X+ap
AR9oegxAJxhg43lPIVBHEFuhTHZ4hNmM0K2NUMmYIQhuaLAlirmpO9L4qcOqr0cqcgCKcMf4a9PZ
cRqG/IyQEcDfhL4P1iXcKsHDrvkLf5kCJqTqVPk+gnJRIlJG7Cliv2K4VAH8n2k6+zhgWbDKzJS9
mByIsSFKEHlzbZQA62MGcmY3aOEGL55ALlZtTriD8ZtTkW+1PY4/4XfApo4QKgX3tLvZicg1T3I7
GOfQuGPlfJU8BLFOxidy3ZzhwstG/ich2HwMyQhbeN+wso69CPpda+dhTpxBPe6jPTERfhC914U7
w6D8N5tAGvJh4cyu8DdJw+BZ5H2CHkkl03Jk41KYLPHQaKBxXk7cHa0K2Knld9yQSgFqLfoQ3fFh
QeQdkVHcYKAIzxwkLMcdhIKNkoJeQO1L5VH5EIxLuHs5yhkYN4Efkjw953y2B9SV4iWyEc5/A9jI
9reUihzDu7GwIG9UwLuxiPtPk80GigCIu7awX5Q8EFs8sP1Xwn0GQWcQ98g7LGcZ24p9xt48Ux2j
bbzaPO48fKChdXBS8ZC1z09XY0Z7sXW4gRe7golKXT8U3fYXzU2ZfsYaX6mJbogHXwqlYgN1a/iA
L4xRxrDE/BZkEzsVwEU2Szbyjprtgrf7BiZ9YqireDe260Yi8httivXQ2CAIioromEncSDxRBw+q
QdaCGHw3rL8Cw/wgU1OEQmlno+Mmgb/0RHBNUc9gQt1HvyNb2b+9EX0XA6tb2HGbSBc04kzu7nNw
dVttG27xEVMW3qZXduIK+lG3X60MCMS4dLTEzEWIjNBquUZguEwonqPOJC8BXhd8kAK7h+BFhJmC
DwpS/uMUpoB7dq77TJoGh7XmM+5mT6CeBFjGuJI5FkN3Z8Q8bNi0X4hJAa/h2NxhVeruY/hKj/iZ
2bsZEvWjXwUdN5WH/x0oLxMr3NcS6nwVt9kB14Tj4QbMLVPi5fIRH/rytut4sT7rpqqEe56pxRru
Diwq9pmGh3qVI/AewzwTE98CJhiV9s9S+B4vL5TFe//ot7hZyPphWTmcjXCzfcHQ5a7itiuw+WvA
lJe17jfh6XbtTYRCE1WkSf9/s6NuztALvG0OmmA90kequnj0OasGH2Pu6LRd1Z5Xy0O274tqUR88
bVufM7YeExanzFvBVZqmK352pAVYAxTe1IEsdCkihWHLrzF+ZE4CL0W+U4uMMKiN+41oIgzaZXF4
MGxQn/GFJZgeQBxp/byd3+Qxj9trbNGEMgxyAbPmxOMj6VRUMBBcxsIB+wJqaVuCv3s1CNUcUo6j
LduYnNmSHgD24qzm0FF+iKhM9kUXSdkDoaNOFn9IUNNH2Hgxib3Bd8iU7B4xYkUDNTHEJahYtYOG
20yBjVHvdjJiwAQONqTjkzSp4DO70zBjmEHh/CSV6+nW2YlyCLTAjpiGVOY3V4d3vAY4a7a1RFfx
FjBogEm5xDRAHG15L8ypGUK+Ecwr4IT3pQKpAC0JmXuK1b6CM867IAGCZKI9FV9HfESp+/GUfLZg
Sbz4euifwsyM2nzH0m1twFLwkL37J9QjuA7JQAnTAv9xtXVSz1clFJobnl4KxGwIE0+TP2D51OBd
A+1pOBiJ4Eu/2rhlGa3/XY+uVPs8Slfr/LfdYNqF+h2zYBf+9+p4Ny8jOoLzyWGWvMth9c0a/fMI
b5wzGsa3Weo8djiMNSf1y+UBDPfIfG5JvZLuoGG9J/v5UzObpPn88an88QtH5WQvDu75A1xhHwdC
kj81bOGuMXKVyYS33VohoyO8hkP+o6yg1it0eOfBcc7gmOgsuoAP8djBd2epUH3+mAbx30d+DBt8
E9rA9t+X0i9vjUaNEOm51QWd9M5KwNH9hFPlfjAFwPFu2w5TzU1Jk7wHh/6L019Ef94fukZJ8DOS
b7hfUv0mkNQC2dMc/0z/uMgsJGNrYkz7JAnFMQNGJ+bsUoKH26X4/ls/w5fZ/xsSwU6w+MLuBEfC
YE01I9JEnPnZRkkIgyUatCkvA5HZsCUI2/vop8ds128Mvlg2ciyKN4LIHmNqJZwiYa5+wwrLaxnH
o0TJ6D2XbWT9e19qbYpd/wpZxl9Ed6pKY4kQCoLHApYnDG0MoZoc9yt19Jp//z7eiantgSXvVIGC
FTZ2CVLUysSSkcj8zDZ0n2G2cgou2fLjUA9UtkaMwxoveQ6O25iRZ/gKn2xs1IzNKXVnEVyH1HAM
trrSg1fBmb1RBqtinX/BXleTT2E+yoZ6Wz7BIgjDC2+pOmbW83KOmUYH+XU097lUx9eXdfaFGdVm
VknDmn8+6ItLRv1PqL9QCNCemMfBOexeYXN+RnuHxtui+Dk7OFyxKtTRInohSeoVXAslKqgxsTEo
Zhw+0pFHT8akcpZzYEtlde+pHw6mB8eGcAK6/ReWVgVFAbhEFQ2Ety7Ds4t36onkUhSV2IuteAjR
sGxFioQFaASpNRN0Z3uGoywvyvca8vu86lX8GDhUQJIW9u1+juceYzkEkJzl45KhI1xeivU7ky26
Xg+04wX1jKR16BdfTLOYWnKDL0s1PNABLSlo+YRTXw6RL2cXNXSKBS+jxN1QDWmzYNOdhneGqAWn
hhhtPJh4c2PaGOEIF1mFpHqhcSncFrJluCCctJD9GdE1Ltab6TJTchebtFKj6hTsS2WbSkGxgKBs
rE7ZN5GVSb9UrXDOGlXIun/S0f4bAZQy4UVMY2jEHfhlW4gK9/4nbca7GeYRHcBzGmRLmV5YRhR3
zpdRDdXpUXSZSYUUj1izHOHazq3YPFCO7mx2jwPibwMBgIBPzKabJstVXO2bL/OBBz0VOIUR1vQ4
+DLOIzevY71gUEhHuAuYrnKD7UkM4pM+AmpvqK8HOA6or2x1hneJQJ8IIt8slIP7HD2Y7eY8NXQX
UonrgPq2ui3aKBZ8XrnWeO8vMhZoJC/LLnbfa0g12rqjOTiyxt3CUdbkAejrgpyxgiYFX5/mdPcy
W7Xz3Or4YpcBNiQUZQ9H7+2GtFWwyKavLZ2wKvSGt43/W9zJmQn3uvjsvu1FTld+26o0Va/CqacH
ErlkDzkRhov0gnSHwWV8pkwXH/mzWW4JvPDJUEhk6eyXks/zZBm0ief7eo0RptYn4BRaR1jpWl7E
Bh3twmVhYRFLyHWf9qu/JmQlKZ2LT7bPXBXEi1dXhsYIZCUwkubGYCe72+wFvMo5PcXIBQjtPlix
gGQSE1jE1XTha/nDFW7+IkYqw880PsSVuzYcct6sA5eJhTtpE3G4Jtowzj4kqorAXMdbRdJmJiT8
+jvvEmkIujp2mxAVhXANjPqdeDlhtEN0nL2Ij+Rw8EkLX+cvhkP+DfOsrGXfLeXIQ6XMtFmLyijT
ZmrWBDZKURM7ug33uixMNcFS5jJpZa1MC/QDcR6YKllrFY9kSB6dzS65wTy7EVnSGaqpMuOVr2zr
hZfpXLC2s1/pNl+cNjei1N2vJCqy9P9QlZMqKKEo2lBgm6hSzReEP6+aLZouuSmr34eOkPpufLQ0
iFihUxIrLoyDqTj9F2BYdnCosg9eK5Vkk4wAmVt04K12hqV/SHAnTkkwdEq/ORPz/EPyxzl0IDdP
4++H5CkRQ91MDh+mUC4Jv2J0S3JSKqF+lxUpM/uHVQMw+WX0bmEI1iGJsowgqXd/2VNkNO7ETOy5
EmdcDa56nyC8XyTQnVR7DOl46Ta0uwhLZEZ6csgFjMn8w5xfIbYZhCBiKkaEFTPcHdNnd+gee9Xg
4GPjuyIfOr6njKdToExqSMww9lbXFbbxfyydV5eiWreGf5FjiBFuyVEkqJQ3DiOYA+Zfv59p79Pn
613dXaUIK8w130QbLuN0ydgmFqxjXNN/AEutPxLQPQBAQo18yXw7gOD18Gh+roTPSQY7737IziNB
k68RXbv4knUXR6sftAmgAl603u7Ma8O9w2TdbUOHMQmEdzTcrLFBuDoS9DbzZuQxtScljnyESIOS
7wNeHVxWvDXENk40CXRg2+HXg9AIgo533Mc6dEQYPLtRo+6DRdeWQrwneKwBIh9xF8z6l84m3hwg
9/yBz4rm2zynvADwKDD8HKiaCBYI4Jzk5t8H2PsBCAQV5WY7aG7E4J7vBAD+mlLSEwQCCEvDkJsw
fZvxJ5JXE0xXgvsqc42VCgYmDdBOSVWtCWTr0sW8Ggc4JIZC0KbCh+pYR5eARmBWiXbbmYwWTvTR
N+AEz0rolUnFqrcmH2hRJoTFlRaJZAsgWVqU8GYhEryDip+/OtwmRsG/4DwektiGl0QKSXIZo4Kn
1sCOlZMM1skyLCUJ6oqNOFHZxEvuraoQ08LH6MHf0V7wlaDNgo0/tTwKCfrj2/GsE8YikVGSfvZ2
5fPNhtxOjL85XgDDeZ7j4S4dy7cwKHrGVmcWwcmUKgwLxfUN8+fbQloWJaGS0rxQSV96TuhPmOqf
NiAEMGU0kCIFdEw32kp3NtpnAcpTMsNYU9L8bHge/0Dzo8rWZ4dZJnmCRyP9ypulcB14BJyYr0Yq
70u4k0NwGze31PeksHGUpm0inyuSZwVB2OKAHVQk30FKVnTm286EiIx1Y340QKdtljvJycslaU8y
rpBTkjbF0+MNyfcDEr8aBCVyYScT+zyOHdPFjNOXmPxcsNX/WD3ixaGdmDO/ZSk58b5m6cIGqAzo
zVvoIvI31R8CXOeS9wtYDQ9IHbT0zXcoRIrSBZ6OpnjSEzMAwbMJK0VUZHEHhgdCh6k67rPIMAwY
SOJ3LkNBYHdJoWPvNxaxQPUEQ6NNE9RfTBNpJem3FTIIfnWYx1c/bs2ZPRJrGDMqXwRJu4q5EJbK
FAfBxWm4qFMSDQZlUJOLXfPzbx62ZseA3itkDSGka+PpMRt4r0LmKVA6zJOpAs+kZzxzKCZwd+Yg
/8GHa+4ZuUT5vZz9L8DwwPJCDjt3JZcsyZNJj180BhBruMDKuGd8zcU9WJK+kIBgnv+SDB4Jd5FP
49uwON5ecy5ckqP7ch64KxhfVW8yT5HPOjX23Ua1PJKhZ+Il3li0Rp3RxX7IkpXJctfDQhEiB0I9
JQBzOPv8FXVKxJUxeGQA1REp91ugBFY72uJc+YIli2n4cHISznAt4tJZuBgy9N8Eebm57B9X/NZu
VJfEBRdSDbSjLjt8TRssbadPkBRyA1njiBUYdtMLzTtJCWSzntkl+zvOg+ZuIRsiobjGYXLia3KL
MY65BV+2yIZ+WNzdLqW4zDS2FLcmTxZNyGB9Y/9oGAeUFZOSQyS8Zo9dhwMRG+IInxnmXVtXLtYM
XrsHTQN6NtNFG9wnQB8zs2QJpWphC2dmPgM2SBom9pFZ1CVit4R22jAUnB74Hdq2XnPCNG+q/lq3
2Q4u8T17Vjg+6nHP6KJ5/627fffoPtLW/JpeawhI91wrxO6B0L+uiHmSJ4odXKnFZ+ph/FS08Obc
8fhpH4DU6Zlc0alerReahOQAnUeiVVroqnFiLrCXJoADM4mwU3G6F/2OSFlmA9FOiDDhYygaimk0
3EmVw5wjiobGBnwef99lJW9anK8h21wFcpqciBTsAu+1IWVdvKs+G+8KBs4VrejXPNbMSrJDmbpt
dgQyLbw2k/8k+ZmsmuLvqaVbenNvt/QJWGS5YS2S2M2t1YW/0w2xAfO27rtj3Fa7v5Z1+WOzRZ9B
bPsDI9f7VldZN5ztGSFH72i9Pj+e4G15dt8U9OhBTZ7Xa2f2KDgYGM4sVy+ssbcANI2Ca3jBXoCo
56c7+5sNj2uS9+pIohYVjofwgESPRNQJqxjkMel5VNw6LHwd4fBJh0QoZm0WFRYP2dmP2HAb8aKB
xYwl9q7szL4nBrr0uTrG4h4TCMAMORq3RT+VqO6mV90pbzTO3r0QpV0zXnbMFz6IpDa105b3gLAL
dklxS3kbS1VaQ8g/6sOmh08QIZEI8yhfUYfzm05mF4pCsKMZLVc8FGj+UAbz93QW1WBP90RNPzpm
2cLuFho3fgE7esmdgBRc1IhOto1hsCZ1DOccuqZxSeeAN1CaSb6ClAp2jSYRL83J5Oi1qNFfZNZA
dp63jXkDz40aEN3HaB5HH7R7emIGd7NYiYP+CpDWXa2QS2kcYzejGx0Q6XfWnmhYhXvNFcIehKh8
4cI/5ouuZdNEc4QHAgrVmvhpDTAFlSv9W4kp/QEgW3HME9D+lHaN+YVeAfKSGgBHTpWsCdCIAebQ
fzYA6bYer0SD1WVcoP2BkyB8647dIzdNYNmu03bImU4+seK8OcwCRCDHsqAeY/mCnT0v/ncxOKUD
y4wsLtsaqTBbByJ5R7p4MjJapR27Zd9PVk1jdCwGWlsOgXTVlh9JomstnzRlQnBJDRjyUzSit/9C
PftYyoHoS8VOdT5s4SQ6oH52+pZE2kr9fHPvgSRe05IhS4rOz81S+kYZlqDVRIjo6R473ZTYyWC5
u+k0gWYMe0SESzTO4cSZmcMlwl2HAEdGzdtvLhW0Y9K0ofVvXbFn4Jt78WVDACAtaHDUkKP4Hz+A
PMtFIn9kWJx8LJ7QWV0C6OkW5yudej5tjL8p+tA79w8dsFUO0QyzgD8tX3SgPEZt79Bb60BG8bqE
D6LBBbiEz7TaIN0ExgL/w9hKyN6GgQ2K8IVxepRmRPlLDUjaOWpLTJvoQBgBVvdwUSRfWg71hgtF
Y6Xy102oT1LoFgHMKQBY2Ddi6yTPpIFUVKH9lmV4ItIbfto0TGUus2FHxVjciqRJj6IiS+AS9eNg
nGQYoioG3Rtp3OMmBFsDX6MeRORiShczftpNiAwo5cVtNSjhbmHluKELIVwT+QOAD63dLW6u4o3Y
F8MrAguqNYYb4knkvhs0yPt/Ys57+vV4uVTkTI0uPyUuEPWk+0efsySWx6iRHNgY2XqzAX0fDCBx
xvuD/CDEmwpoQRtCzB/R9xTIohTvj639wTqASZ6htcg+E6TvQsTh3iZQQKrkIkwQ0aecTWwhhp1w
uxRxH/5DKS5uPHp8HcB7Z4V8DaRDGwwYN0tWOHgh0IDOQgAE0KI1sTJm09Wl1dow79NDemLKNHV1
QfPqBhYJNIihPQ/SuEToOFhstghGhO0P3oiwSSj5dHt8yZHf6XT2AJz8wc93rAndHyU5TY6GaBTd
v75/H8wvgyZEGBFOC9LEWAvxDC7+XoIfckHioSlYIkg+rX26Sxf9T/sQQwihHSFfeBnvWAyqwdET
a7sXPlsiFT+HZc5x3u9lYMFPg7M+GBKn2VJ3+gNAXI65jmZReiyZjRTSMC70NT2AI4pDx+E4+6uD
2fYjPNIp1imo5af2UcphN907gFNOx2R6pluDP3h3Ch48Behj0KMdoYQAxqE1KVq0oGBL4T8YYonC
YJu5eK4Z2QhxFbZyGTBfQiPwyS2U7uA/3zaEqqzhArpCz4Bln3Gj2sZzbPkGgC+KZDFF2NCz1wNG
2YcAAeBqI9N4Kk0A7A1mYdDysR82sQx74ItvYBtBJt1hxNgBGmSOZYfp0e4E6uQLHNwDxhTZDYqC
O7hT6j/YbxQatsB1Djd8cCJeQvERnf6z0VWSl6JP7pu3gakexZ6oU+kkVWBNAiehmCUZkv+AWvG8
5vKAaUECdR1Ng7BIeW3aYrgJJCPW/5fn8xEB8tDO/PmdCXZTEugSrMZjCHv66gysumkF+Bmx0wCJ
SjO17bnZ3flxK1GHItFjieCjCW7bYuuQjq/AX3/hXFwd6KU4fV/s87oMfJG/TkJGz5+CT/fTYnMR
uwY0HXwbA48Op7NG+QNBZ2ayBoKoiROuCwGSViBD10em6vqA2LgQYAxogouZmS92eDhGgCCKsgNn
CB6ZtEP9EfoPeZ5sfYNwIFQl+CgjXFtYGixoJmgQ5udcgluF4iLikZOuwylBxAGog9hIc3g1h61O
1C9z2rkZuLxIR3x5wr/nm5gGfKcHv5c6L8OE831oHvDzuOH6hoa1waTNWBEvkUS7AOm5XB1aNnMk
y66vwQLAwsswtjkSESxU+niBJQYpCgboXBehel8fszIwnMTSVBJ54OTqoFSs3zWrJp1beqX4TYNh
M7xgBOIWhmUmjwsSNROcDRV1vCziG79rPCgWhEIHJ891x6z6VpPlbUM5QRd3I8UYq3hAWkrBu/ML
hveLmjP62hRwwoL/Hc+Ejva144Zug0nKH8RUH7sSs54TzIgjUEjrAkIsu4BUeFR6LMYGFNaeJa40
0NJwVGf/YTVvYFu4wjbUxMUlJbMG468dG0Vv8AC/Qni609mWmG0r6cdX+FJLPsuYF264DFfswwAU
IXgK+5XMqUB4v2wNLrIXF8APr0Crwz4zVKHFcWuJ4uj/VWsYnxaK5hqqgTNLEVzFWLu/dIC03Qiy
8FVCJDRPZf9Z9KHAKxY7ADVfjTVpY/io0SaCZH3E8O6fNeEshdpI0Q3ST7RgBGXEFuoPPfboggAD
w4bmQuihQGwodTBqqHy+aC4qix19xy6yS5pMTLThgGFf1QLMQCtjv27Om0keHabitbHf2Sf/kJyg
BdrsOiLBEqnVjcqU9vsBbeANGhHwiN3EM82q497kGR1t8JOyaLn1nVFPhjFAM2uAaLVUKJXA5ifr
lUGD+kZXknUAlbbFwT1YqPuoMcwZ/QKa4+MK8gmN/ZoePzH2eYuVRbGQ/T3AHsD/q0CxzrY/GrQo
e/ZD8cpsmiqNPr+/AdKGGggbgRL6GHaTnWrQ137YVwpxYREpjrjFnFnz7pTEmI3gJXNGvAUC1qbi
/invna4DtuHUHqwFWu8Opnw2yr39UNxIXyYbk+ippFzq4gIGN5N9gel4oR4WBZqssgdkZ9u/6wph
3Bv1m36gwCT4ym5xRyi35/NZIRvlYFDmt7FYpvUdIC9KcjVu0Pvn4gBpxE3yUUCdIZT2RsSrFtV2
M7ua+5BPY1ebvuxtkgj+uuhDIErgHSn2cdrHdkzk/tth7dX5NZe7dBlU9BixVdWcOT4zVyqFjzkX
x3DN6RVyJ59jfMb5W7zL3tSSEhJAp16HLvNiDRRfEWKlwd7+5o8cII1fo0ofvdjX2FxYopKxLB94
djHTOMBBU/91SUTdInP7ZYhEoA3ntzNQETe3hyU1ktuiE4zeG1H0HpsED3lt++886cCuCeWFruyO
o0ZYitkA9ROgM5pUuDTwoHopvrwL4WGLsa+Qhzm+sBAlTHh8+TWmxRaGjjj8CgGa41NzxtaCQwF3
h3kCx2cb76aM3cxdGQ3cbVS2CEjMQFTshiLBY6umKEzOwu3B7RRcK4NSRwn0AM2ZQwkCU/zw5Ugx
/kbsDVRP+o4IHNE9nvO3hefYNQSmwejVbC5DuvbDSd+ZhE9fo+vCsEEyDYVM6EmSlzeZ7D2VCCJI
bl0BMhivT/9q9nLwYzlPqpni/3bhvycGfC+XSjYJZJuQDXvm/okyEoYRnpXG+aa72d+BdRhXx6yz
GIUlwcfh/O684RA5dyIqIMEsjERW0yf5mNJOYONLEggCnwURB+sPjh8OipOgGqkwNh4bhQg4wj7P
gxkC+KUSn0LsQG2h24vD3t3uWeXihmqAIhsNAdV31zwG3fzc17eTSrHv7BEPG9leS2BBEjCGL1Yl
Fp5TYuCxC5eH7YsaHzuOXzuh8Wv1pSqiXgDnWfCBH4H5K8iir07aoktsmGOigaW/XVvm5mi25z5j
wG3BkOIIIJ4u7AFw8sckxVktrO7OEFr4QLRLPM09eUTWhlf8XMVZdTeiXv/Bg2IzDUXegCAR7EZd
lCUcBv52611UU6hI6C+6RW6b94xbVtFJaLlvLfJ1zsYaREalO342+jO93zKn09WGvs2RR+FCRCG8
Tp/ab7RCOdeFqY10NfV2PIZzM2auRAgKHpxceBKcvGcjaCADyRkkOhUWnnsBZhPHJon2cNbSllvY
04I0oO2cZM4EpMfHhnlJ9balLG7GDzt9WIpk/O3A5gcMxUEfaKFRHIaLnnH0p8cBuz2l14EztRQL
DyYvi49zAKIc8qm+kzqCi0yTiKBPTBnw9fbY73FF+OXVGOfN21a4bqx0EGUdVtBD/AtHNFJYNw8r
GJO0tsKwRg6AN8/2DnEfijQtzxf4hciPA05gbi9INDOg4QvoYNnsy6YJ/GF2izZbfX6J34HoXyIN
dQz8FyAJfMaKmJ6+PUUrir+G9LLp2P76T+sc5EI6XO+7ntPOESc0Eb9sN6TW+x2cxu4QKRFMESg2
m4pwCufEK0nE6pT7iKEDitISx/hyXlv3Nt8sypouLBq+ucA/MqNPh0a86CX9jAjDrN7MpsI5QphI
B9ck/fReXOHwHMIboXOiwhIXH9F2fuh84BhvVTSiDl6HEfTP3OLgbUXIxlt8fGJhxWriTi9QvgHD
Crrfcnh929LPo0nGT3ZstCVizfhcvvGwPHi0E7/LbrzD6arpkJK2hEZF0uUh7Maip8VGP37b2zlW
bjjSFz2HkzSaU5V5TgLa0yaDk4g1buxN37+EKETy8p5GBWc3PvXO6ypc2+8XYcq8F0FUHKO5C5BN
Ns8lF/Py24r+wXjwQLQywiRUY8X+iMRXHb0IcX7gpeJr2Y5xymmOHKKb2c/u9n0p6WvEQmNbedz0
Ac1BHK4epk9xL7ojUQOCPlpNbjQ0ptlUweVlP1aj3pTc0BboHPmsm/benk2J095gSHneMF3I4fD4
2UuJKWjlnd0HFku8EP/Px7svt2N4TGQKkSdKQxSJD/EF2ZV3vLztzhSnSuIivQesRLeZmIcSAQ+2
QXh7NFzlDmHru3qyDo26WHKY36wfXpb9EGveKXpLv4ORx7Bkk7eP0N0A20ZnuuVk6CGEq+lZXO0n
BY0/m99/NonNKaviDrN4xNbFVRNZnV37TZiqdp8Oq8UbfWP1rfeoiyv9C+yNVi86bqpQHfFWGBtk
CKyj2/KT8Gm4xQinEm4HkiuoRtxeggHcujJ2qIuzXqJOZ9N2VtF6pfe8VCPcpTZPzFDeRedjkNrJ
jYMcVuErRlZom9AfS1sCF+4HbyoSRynq8YkQAuabqKvEG6C0+57oyrAdGIV+AtuMwvvJp+/qEehq
FcdU9NIIEjOB2orOxpRUW2a3MGSwRWINpuZ3i/GL+jCcJyzUgqZQ55P43PGLdw6UOS3plQRRQQea
18RMRG969MfADsCKJ6I1I0ZiKy6IH4OXZaJRnk9llaj1n+TS9coAbGTPCkHDHlSX88SUkontRbB2
z47xkBlzqIQAEkqs3wvTwjeuqgWbSZNzpp9tcDzQ13o4xwWMg5ALv5SSIJhT9Png1jwq2cz60HXl
s3FwAUbG/8JV55Ic63aEUMzaanClUPSOLhZE0pK0N/xF0zgN64R0MMnoPpn9yZNunqHkwDE+KAzb
3xfYBj8ps+fjqcpzxNEbCVvTh6AIT1DCshna6lQVi9ejOKJx+q9M1hqy1jE1MLg1xO5RChKzXuXo
PZvQO8Y8cL6/HH+XT5skRNm8n8s+14/XXKhllbff9K9mq4I/+SYwu2gTueM1IOow8Y8b1g/6dUjr
mD0yshhVLaebnchNVlBpvcwGzXKKVtagguHWz1gZInTKTOMnu+X4ZuO343CtvWkz6ciPs9iJUlGk
kSzXG3EaFzSEKuO5FCZqK+HLk8aRtPy6z6LJkgM5WsLpL0UVnhDAinOa33I0zvd+mz26cbPUiM96
t68cATtAKDJGpAadreWAiEpytAvPLPy8Ly/ezb5xw52xcSWthJWTCfZgK7twUOSdWcqLNx5xIlRU
pwLTEBZkSnL2x5fXbLitSLRtSLChnvpNZwt7jd2E3VUor6wZ7OhC/+zqYnbZCKClHsJeIkrx21Ic
Zn9k2XbGpaGxrM4o3cTJiN6kYdAdM2Cs0UiY+5nrBgBAB6+QoAIYYBt3YDBo6VMMfA7YtFMKM+Co
zY9ZOHtsqCdoXdCscCkJV5K+9E+bvk2ncZ0spuwOvDWTkLgaKidUr/yZaU7/aWYUZiSgzcsCeXwO
GZhMKoDAXeZd7Fd0wQYUeJRfsjQIcbfjsPaQRrjlwz8OJnd2u2myRoitPzk0VO3IG8IV1tXYAXAo
Lu2NqA5enJerdZbRVdBWBKKlBOrSvs8oCzaZhlySq+Owa7ZfBAWLU9dYCjLmFEEF+OFFfGK+VRq3
cteiKCZAObKJhRYpdDFOxn36Yw/2viNnewsRxcNfJUmCRYM03oTufDMLXni68KRBaNts+n09GlMl
8s0BlkgcvIMxZUwQ4efE+TpBHg2OFp/1qGPFzLIg2H+5AtWAyGfiGMb/FVGAl5PuIhg0IjNawEGh
MaAX0+lt+CRWRajNyIHNlVgqijdR4uJUzZtIO2PKa+LO/ea6Ko/vs5WwR6AA8LBbuoI7S/VUmMnG
NALUvr9Y9XjxivJpHE0LWlWu+P4Y+CWxHMGRveg2NoZSXtPhOQ4gVAu1ZLpojl6DLv90pUTBwSyH
9+ThI4HZVcuJrkYfjf7BzqMIRjdwPNL1r5ue4qvjbUcggfADdE6oLK7pGadb/oRcShDh4c1y0GTs
HdimAl1M+CcoOgLfHx1v6TkWZ1OLn6UatBmTlIZBCpMnxmXW5iEQt2EMdFq08B0IKPdQ0ukc0MNQ
T+EupMs9DUkudCLSPpX6x9YGKOn92I4u4ZhWbMSbwdV4DQGcQsgT6SWrk9dgy53CaG3ma/phqBXX
OcSg3ZAdQQwj2uaC9XnmYIkBbMok62fsbjnbQ9KX9i7PuiYMPChW9CY3CRUUuwEdLe4pIczcPrpW
ZsQY5J6z0aRI4QaOg8WbzaNnGRZ3MQYUY+soFpOFtBM5AZCKJKBGwBNjkNNJxonSYt2BAx/8Fp+z
NaaltwoCDRhXbCPYKSP2Vpdjd5OW8BGjMcyqaaXpqH8ld4o/yhjiXnKWwp0SclfMs42m5EpgZxZF
Yk0XgNIEbK0YNHrp3U955DKOOKlwWcwFkNMJnTUuE7u/hBO1jA+bnE+vstmAPV4DF24TsFrud2R3
g55BI8LTc3vBQg1WKlyGaCrE/uMA3wzE5gWDn0lEzoQQw8VHzgVKkiEZTXPKeOgoC5z0klWGCxD/
niRMbo1xd3V4t+DCveGdcK2QFuB5rjFcQHHGsirzqbjvpk1qJbg2fcIAraXhNfSnF4v5J31F287z
dtixwHsbMMReTm9899iixwmPLLIXthnJtMaYD4c+lhRcR/H2LEmH12KWA4YUX8stoX4NokV047KZ
XXhOUJmwFvJQDx5/Lw6D8pFsrzGQu0RJ8xPTUgKwLOi6Iy+UYwPISwWmaiWubZa4hkbMg8jLmW0f
KDCGzDlxF2HEqQY3n+rLZBU1A/Yo2CIUMjwwWaDlUPuwoqgtS15h4jLIpKL8kpWEcddeNmmkNi34
AxEedrZ3HeU8bI4aPA5B3k6eYovrQMWJMGeAIdOP4rvClJCnJcsUw0uo9IyZ39DlTnBbvLV4iCD9
kPIkrlnjANN+hz0F/xDIFfFWvybtIMdD9WvajCMMSrkCO/cYJVgmeXYeswFNvyyVfG8bJlwkR2JY
LiTTQjwChKcw5ZeAM7E35d7DPqr1A56iER9moegUg9Ameeh5XmVXgxdc5EKHO2QeR/OTefZhzZeS
azVVuARaP/JkFhEfpLAZbleDBwKYwVORh6uYEcsA04aXp9sM9cvBNtuKWIJ23Fi5PHNqQw/TU8Pi
N1iCtscKxMVhREOB8YFVkJ9H3DzYSdDTBbWlauWjMq7HbE2c2enc2/KIeRTCZXoxtnlMjAxorkwr
RmSBTSorr5in1JC40tQJacY5YZrmng2a3LWAjdcN4wv1eLIHJJ6xFO/M9uTBiC3dRQSrS8g9jBI2
IRncvC18Jt4tpeWU8s9HK+e+DuDj8TxSHqWQE3lT7G5tfd23eDrCCUo1a82nlCdDHcQLzYYQPniV
ScpTepu2B08HNggkH65v6HipF9tyh3Rnz+fi3z1Hh7Efcu07yDPwJwKdicZ12jM4uanuTOSHhF0B
HXRp67IDyj2GAsfzSUN9wISR+xT3g/g6kgxiRoolHiu1c4hzPT1QnXtbWGusOh9IVwzEk7Oi7bUC
fGbXZXXPGTQQxXKYXHH+GOUxOzfnLa4Dvhbsrw+vxzhycAyX8Sbqw6cJJ0yzebGNeKYFHEMoLKgO
WtaUmauxwQAUGsulDjjEJ5ef427mKf+xGUE8QelLnB2ZbAqfwIHoMRFokhuPGQ+ENeaNeKwUogHi
1GTH/IqiBmu2GUzzFOSRMCyHxw9hrR1yavW5nR6yEYarl0N1Ow+KyGS/kx4F2xMPCLoZH82204bl
xTSHIkrW/+dswfoijpmReDvVDrdrKp6j3eWF8wKZyDuWERYMsZlnOD45xxWQRJu+0Gfu5nlTznEM
ofi6UbdKewGAQwp8Gh/Gz9WELzhdgPVs9Te7p4SMXC3K/zcGXp+N7Hpsp1h/8VpjKYTkyHDd0BJ5
2yqKse2Y5HZ2iR71onixdllMxXPgTZtR2jXSD5Fexl2qf3otaqRwDKPUpm/CiUi8lxruF5uxcrAf
nzc1YkhPjVA7qoMeZ12OOyrH9HIszYOEXsDv4NRxVBocnKkOpjoiRaR4QpK6GE84+JwvoF1p0py4
aTq+N1/aIOH2IycubtcIX5GINGZOKdIGqcIPR7IbtTOtIdxKtgOgy+/qRivnvaxRbKM4ZDmkRbTs
wQCjfc0ZqJ99kl7EJwglObDHLsYFThon7Kd9yYl9+XhkYLcgxytOPhPSaZBbZLTQOUVczBIyM7Fc
QKaKlQl5YYPkAd7DbPCMSnt0JRQvuSNelfsJiMU6Ln5pG3Af0Ov5iAmy6Vfoqy0MfQHzRK+xYvLF
J5uBQ80f5+yjbxPObVyMae2d7IaOx4iFkBih7PyAqwlyjyZgt0pKvCBfLfSDFeUCpTrNxJabrcjm
M2mwSV+APrI079geAwblu9jP5ehwHaj+zFfHezhyrO3klG916dpJBwEeOGvNlRPxjsUCKtjQYxIY
MI8hKjJimWUSpSvUEzrBw+1e7GM5wJxpYquY2Ej4DbZEBbrJvEt9j7LQRAgIs5PzNOeajnVnY3jb
YrNTJ/EdGy32uieH05QWNdOl6RMzwFSl9uXsCI/v6J9iIZm14QYsO7L7QJs9wuo/O4s3vmZ0+4wL
M5UDlJCzZa3vitrLXDd+uQt8LEi6jpAbr4gOhiybb5YLpv2Ls/Sb8xU7NmvRW1/XWEmxKerj34zh
fUo8t/h+fKAQa31hN9AAzuE3pDFXugtZtyuzP7hYy200fPukI/Cl3KejAYgzfOvRB9Lscrj3EGkA
eEN6SI6jmkUTvj27gVxrmiKy5y7yjTSzzN8gOCap5wCV88/sTdMIzhIBwLoy5fuMy4JNKNhPX6OX
cyzJpOgYH1J5aAqS6qYP3NWL/iIORYWnDwGTjh4QPO8SQ3c1ZdPDv5c7glUGDS1sg5hJgTSQCqjI
SyoEjLx+NF7Zotj56KdwlJLu0hXFcPo0vPwON7yB2QZnDSO1L/YHd3PVeZvQcKDM4SAuXVa8T90v
tr76j2lNn37LTamF3MHmLASS0nI4KPwNkakIw1Qizc/Ga7SlIolpUTxJmmlvIS8fctWnf951nzne
cUhgmYEGPXWyMGHIU20kYjyWv916VNm8eA/u7GdvrtkRp56n5w8r3jNCbvTzXEU/xNzuyszhLkcH
mk9SwRMXzTGhTeOyJlGHygjfKpa+j88Sz6lFAo9YzqcLbOHo4DriSMbsYnRc2PeFnCkqgosn3nb/
b2TSVH/me5FSXP0+nPaemULLFM91igb49A6qCL4GfmB3e1Bu9ClsTmxe0umNcnv9dqnOtnTscRbx
ctWT7XfHEbuypZkv+Y7r0m95b4Om3Elh7F6ncmf2OPmBPMCzHE8xvuLgAmeHJ/7r4LMoFc+MSW8+
HF4YZupPGIBM/8wLKPg6Pe02ixrf1rUPq7Z9h3LPVQTnlI4Z72BTHtO49G5e9ffO4be6jOGZ+eOr
vwNtoEB4V81UYklkzvW8Y7Sz49mQIsTup54XTxf5zGMfppKF+Et9AdXTqLIaYmtE6wMfqeKUNah9
0h6MzovVh68vyTBNJ6JwvMDVR7hlLnY2c+pXXnCiJFSAzpy3gD/PGUSzUnk1BqhxBUURI7wdmhUM
4wJsVNYLKchmlIC/sowUTNxLdZbc4eevYTQwROh5ggt2hg3rwjL4RSJDITbqIJTRUdHgdY/oBnsD
vvMS3CezIUoafY+EHr41E3iL3Achi8kxvBLxgVeZdYciEWyK1uLJfEK0V1iymsBLIH+DMzaN4qBN
cBlunZwCWJXSi+t1g1LHRQFiIte/l6hOaNSMF2o5NBlIIvbRcc19RAqCiEoalmdHeOMy/Jjr8Oid
Y3SNytGZOvWn8JlspzMKb+6NfhyxquTsK2OKfupRYx8R5wJ/klHz1xzC+TVvOLmZiERvm36i6n9P
VJoZgOzOEXQYl0O2XOE5YoAg8tJdUBrvOf3+1XmIzo5oWbrFCRbV+cH9ZNe/L0n1TfOxKo0HWfOa
c/Ya0W6M0wD8zm0HmTw0NbvrVFejE8PcXfLl4G41ImFbvqGjFRdrfbG06FFaynS3aYxa2H5xQxjB
3umml1RWhZJoo9Lr0H2NtVFtNyDFhMfi8hGqZXgHCRhqFlrml/DhG1bzZdwnzwDpSRd9gAzylwQQ
WA12SorCKPrmj4RusJyLCsEu6fzcDG2rHwgspGd8TWTTPK93qr7jxCv3uJv2rS5c7/w++WD4igiN
1SNv/fUYsrgr4dlAeHhxH39Z9JqwAT64wwL20AurrB6qnLRswCjGArYVdBDJgCZmBAHc2SrPRm/x
ZcuodHVCkLf1HLRMtWVpQmzrIWYukaeCDrQWnQVY+i+5DNog7iSPGHH1BVn4xeiuqcCCI0LJCkgX
tegIXkcPxgQes+bdOGJjAaz+cbHbc5vTL/r5Ri5BM8JGJFRUsoEgQPINZUwHMZbsvW5OoeoAvIHX
4BbIynm3T6EWH8cH0lbFcQxPYSpKzMcm3VVbaD5eH2G7CnR9DvqrD7Z+d71LFXDX27C476Ab1QhS
Qr9r9OkzotN9uKeIBMhom30WLWZlE5pMgyvh80K1SXBhOceIuT1uzTu6+Qp8BBguOHHdKL2Is7Ix
csd5oQ07pD9uHHSNjFagYiwsDprxYL2uzfMQvTK0vPEF3OHhoWidFeUKOTNUgi7Elo+p3sza+wDl
Dk+DBiVw0SsIW2wk3Q2mG3DHl0QCi891b3kf3+fyUPHrGH83is/XyHR7S83Z4pOj4LxTEpH2a7Dh
XCMxDYexBhgeKX6H9QAlKOF315t5OKL25G+eH2tLKxDrW6jWfSAEgAZ76zElMzTu2CmdwyYy0wRe
9AcaCs7WyWF82sBymL5pwvuwudGbt6c9/MxRIHYjJbn7tX3azBgM2Yz0H2gtQEvLAxxlWWuQtQ7a
qEHA09sgQwM2+VHPPKHPdGbDBrRjti7+h0pDMdOh5Q88FltONUMsKWMkIT3+5ejso8ruDxCOUD+y
LCFdqnTvBHSMkN7ZjxAQsY/JCtx22QvNezDztg8TXn8T6JsTo7+La0a+qmuT1/pcGvmX4uPzNhSa
TN3JY733P6MaT/Lo6lyyFuf9RAtazA+e+bTrYrp1sQ8MbCQJSePs9TEBfYAA0Yqcbq92O1AaRnfS
oT0LF4lGtP1i66M28L44TxjfsG1qk+P0imsqAK97iQ8Z+5d9sJG8DMp1GbFOQjx/ul0L5WXaTynp
jDv73o5NVcRsC8gGPWpbeproApEdtd2dqSJo2zuVieChud76j9EhO8XAjOwPX8oCR5le3CMvo6Xc
9y9Kspd+ZRHpG8q0dF6w+NFv2NrH3I7Uk9ER4Wajr6t/byZARz+vq2y3Z7t7rY/cYRH0cdTsU0dd
R+2FMjllyIvgANQjTTEatfG+uK+3sVP0G2qNYbVU1x9wHMp6Fv30HZKMii6xGu5P1onKN4cAMH+D
vnOWS85H88TGlnAahDGxHQj61HhQCLfA7j8fQHcOeYBYnM84PwKE8kcOhRz/PsndVjIQ02/cDxUQ
AaiOE6Th6PB3oDTnfwp1eHPuLpGp/gt2cw6jrY1xDs7ZkoL3CK6S+w1XSQW+KG3WbmMXNlGD6tpS
sfdpu+BCH/MKImtldsZvHmbpivqmY0Ab8Z6reiAPuOt2J3v4IMiInMaEfRO54puOSBg2kn1LP5KR
hWtD8E2pGGZht9TR0XKSK3UNRYtNtUaTBIVTOZLduYpn1B0cOxb7aT16jc4cKLl+vj+4ZTuIv2yv
an4KhmvODMGHqKz9gpKGbeThnJPZmat7RCia6lFvb/HDNRe2N16I99wacpaFho7asoWzLwkRiGc4
HKOEqwfsRbTrdsxZ1dMMmiDVX0RTY4U1tzTDEaXqzwXVpqndzFN+naNoHVNMr/p2N4TCAiAd2AVm
AMBaAg2KgwlLb4zPCWDn225kx83OA1m6aKzgNXYCQP3bMYyEkLzHCYQi0v64lo+xDVlsth4ZjoAF
EGvnnHFvprJkYXNfHw5X0CnA6xRO/NAclhiN0j+A8yHcDFxm/rEM4G34uLPwZmL9eeC5gib7HwcD
lx74spIBPc4b7oV2Q7l4Ja2BtgJBO0Gjff71JLZq1PcaEt+RaiZmXekYVgbE8KRhjzcvt2ddzO+w
gi9bCxGW/Hhaq/sMWxShSDaw7yLwU2/PxbbpurpeoKDB7SQCD1MV0QIIeXxmlFkbTgzE01/ezpVK
clEvjpSk7Fd9bBbOFyBnNu4yxgMd3uhI2OUbdUD+hN0kVBW7Ra9a70YvGk/D7s7qDUoWPaLlw3IC
3SHsnC24DIsZ8SRQ2RcHOKlN4wE8OxR/Ycxa6UzIVttd4RyD8+MftDwCi4avQAxddsmH4zr6fvLJ
/2PpvJYUV4Ig+kVEAMKIV3kvIYyAF2KwEh4hjPj6e4q9sbuzzAzItrqrsjKzJgPUe/Yjw2+UWG3D
AtundIdMPrnQ3Wgv/cPxqESyh+koyfww/2g11NUDqzyuWk8dTrtgQ51wQOTdhX3TWlcUr4GsSWyI
IfsZI4+UjSME678TY+63nwtB6dIdRG1879y9ar7ovzNCeC162EOMVKzlXBGGMvGHJ3FQHnZl7ZAp
6j05UWy4wgvVmZEvgkMz9zeyrl8y6Hvbz+iEOUyfVKiPqIe5DGE2nENWmPn7r3KhbmgNsnZmrm/Q
NnESDwZaY713cPExz7QO1Pfp5Yw9rmADNBTD1VmQ949LY5k3tuZvqrX98SMj6SdXHN/Jrti/2ZsD
6pHtUHE+wLIA0+QhQ6urFyQNCwq0kK3wqrXhxgHiDH1BfPqQaPYR4WL6ATW5Lzhz8rylcVuhwA+Q
z3Itnji8N2YV1duiwOxbHd5NACCFasBjOpjJnFWYT/uFvHFp85geLOJ1VN5gMlsUuCwmDaSA722L
ZFY0r+mZ6h5IvQhNMYhijZQovxk+7RQ8kuym7x/NlvPYiub6tiLTZFEijyBL+TgnGooxhTjjo1+H
CojEO70YCkrc5fQZvRL4Ymnl5km+ZK4Xe/wyAK+RPprkIjFIhep1ERZT3LNr2uQZreCcdq0qaVJ8
4oTI6Q7gvDFAs4WplXXWxkeijPH4a0C2oHcuBDcO6PUlPTybLkMEhSecJqlj5aDGoPqi8G9Echm/
GWJxmW6lxPRxnuiiR8fFdXsaCbgjKupriCb9o+2HKpq/jK2+Vp8VsyiRuphrpqyR5EuoYLfYJFn3
SeGRIXkv54NIvru6xMQQNzARQBWn699GxyEkHK9Nl3CFM1TI6Js8FeqQTk+TVTzQenSjIHFupNDe
fMY0xqG3uPDKuEZnAAStrG4jdmKWcUkw75GJIeRt8j60+oWn0CB7ez2SsYq8ckmifYr3w1b2Wi0T
JLSsN7n14TFDtM9zZHXmqGgBtifncPlGnk+usOKp8/YLlJibMrsBOZESfvEmGCGTH74QiOL3NDx7
d6HpnTmK46K57TGyD9bR6xIOKcRgDbZP7mN3GQmirmeNq2l1jxnFBUwNGwm0lhGJTf3WRPpbjPeT
ARfw29feL1PSdCi0+iV7z5WwPb7PMIncYfnZwlDoGny9w3Tv9ir94rCOVtp51naRbD7AdU9wv9W4
OUMVghY0VXj/12vZNwg0ToHCWIlU497QaiZQjK/0E+Nx3FKtAcYggDejqsXMckY7+9bPPAefjFs8
gnp4o3HJsOX3iSK210XzjnRZ76+eNgOKURXWyLKrSm9kZ2YCkXPjeKRL1QSXDL4QGLkD/zWCc/F3
Kex2ZeUQyJOCyufqusAo1rljT7sRUwTG5upGqasVXNOe3mZCnb/caySuDcS5w5xHkLCOS7efKBSq
nm9JBj+0OsEoGtRD0R+zTLFfoO2cceFenJx1kgnSXlpNND9PrV6/QcBNfv1Yq0xWirVuDUvkWnZR
wqcf9AyW3+psP3AwMj5ee1QwPeeUqPDHbcaYqwSFXnmHJdRVwdZEn7VHH1k6R/2EhFffnsNeUoTi
KTIwpQ98j+i9M69bFvEnsS3BpSvOCUvj/EMtv6TK4ugPoCHjBJTjlRG6rrADyAAyuXz8Fv+IL8Cm
GENgNrF6TIixxNEDX49MIQo/EPO2Vo+wlbWv+hNGKSMT9TCRiEq8Wo3q7RdTenqgmI+tSPhXIgim
/9ZW/hc7iZu1nNJqALyFREDlYSUb2z4ZvBerTQ0g6TsD/0A/dPhyL72cn0CWiYOYqqkWp/e0M+3m
NqsG+LZTOK2goe19uiYChIBuRVIWEuONwqnGTbMc35jFULiYJP1teLTNaQ9p7AZ2cXuqMhOK6UDT
zOc1mEHzr62L9YL0lmgDc2ORhxT6jQeO10J4wDsHs8PmjdYBoLYDlvxHB+K/68d44G4EcDQ+JLdx
iXfUpru3q+Xk2Qo7WLXje9TWPjTMrszjx8CK5HTWu7VVwmqH5wWJAs3Smw4ce79g5j4Ri15xrhDz
4dy6b89eq+vW4YEl/cYpl+NzWo27POzT+hl0Gubjr3Tf02t0BJdN6cx6jB5TDCJ4JiDIewqdiGln
0p91dkuPHgi7Im1Scj8ZMTPfr5TF45VTEZc+euf0FcBl33Sm1/RUOfUU+P6rBHeWc2ltMesRrt9o
1lGTyeJWHy5c0NrxYkH9nDZ+ikPMjm3MQJMW6FysLsznj8EVYH1Unjo0yIZ5caHTEsfCirQWqzDm
Nq/CBU1JqS1cU2HmFNEnWIgOf7agV4re847pyy1oICGva47sywL1MqTZhkqFAUBnd4F0SLXrheOg
tjBwp/NhmcOvI59gSx39ZsVU66gjLnCfGKxfwTUS9w3qaOv79DS+jNHrtwJ1xy29c3PJmi5ofVwQ
Y4bIaQyDvG0ud70djS1PeOFHZCGBtPGoQ3LOC+yiJ1G82uGZAcHLuiulzcIPkXHNksEaQQmkxkWC
ayVGKXvTlSoyBd2jOOX453BwcYs3SCfrytV5+aWPU8PSIIvmyeTTbJN/NZ1l/Gs4Bq0VItDBGPRJ
GHuMCjT/uLzgxaKl+0nFQzxA3pp9mR4oN7IRwhamWuIvorx5Py0mJEI3wmfm3eQ6uYdk6SQ75knV
JJlVgIKreH/QO6rRR7FoHRLiLGkP0kX/bDVppUNu9uCP9LAATj9GjTX1z/FpHII7U61oxK1Zgf/d
nZjXIOJolO5HmS6HT/NKVRqQDXwZLw9GLiKro0NuesEyFTkQXZo60LyXYa89zs/652kv8eV+WISs
/ZJy5oBS3/qp6l+4jcMXidL4wGdz83j1L98o5/Z/3ZIt00CIQBLTBZ6Bs/mhwGDd2oR596OzvyU3
1W1fI1rd4gKhHIJ8bx8+/rLWGzgPDIiknaJr3SpPrfVZGy+oWjtc44+i92/jq6rnoJCQDrnbrTnb
Vh9B6+0r6PnaLIbWY8egu/hQn/qGGg767mvwB0++phttRd9aCp+4VJIC5KWxPAmv9FAalHBpTnPT
v2uKrAqeOlDil+EbBTJljeWimD44AozAFrBNofiuaZNQkWN9oaYvFxVoEy2QhO0JExza5HLBVtjV
KeB/flR7+ykUe6GqV7PXjM3ykTcs/Ttv6Y4oyF4UnV9CLec1O4B5Sg8TvnaB/pHHE0l2NTim/JbS
7n7KS37J1xJ6N5kmNAmo7He8Y82c6vHvE7yRT789flDUsgk+XKIKZ8L8bev3c9ncCdN/m++oG79B
0XkjrXZb5PxCdT8FclCUl37HIu/i6KZsmL/sk34S8pWMDlImmq5aXlez447//v+1y0G1gbLkQ8qI
I+AzvE8OpdYGbf24+wBewDzGAoV89HU3+AsHll4tvBBueLPj13V4mjUXn+SGESfy+oH5LvUHoC/5
XPy5aYOX3oyWfy9OuKnvV61NNf/EL7RsTZ3E7xM309rmbe+91g5bG+xMUYahzVWMig4kOK4iTq+M
UjpsyBaTL8EvTV8gRNuK2wGCeFHP+iTNtAkyS12YxPHn8cH2rpJBUwUkIkk+yYlulZvv6BN3jSIr
sgHdW9rpOaOpS/S50BcYp5DkM++OaYRq06+06/bHg6CGgkt5u0UfsP7m3aEqcPf7GAoebFpuojPr
oPHsRY1NL+riy05OKb2NH75qXrPGuNnXvtSpU7BgeT+psMuf5JrlYYP2EweKcfdM/vDGXgqN32mM
B5u+250vebNq5mEePpCJ0ixs0p3fV4fJ92DgNozANDlMpMWG1PPeeCd0UpCy6JnxqVRJDnShgQTr
9pMnbUvumTK/Zx86+IVqes++tFyhI0N3LicxcHEoTO60v6WzJf1wVVRfajQwGq5I0eDLGvRBxobg
37ZU2nyiCgOPQsrjI69O5CQ22LTqXbzgDIQH+Czi40rWXgATR42gUxslitZ5K2lYhNVuFxr9N2n3
rdxu8A8RLaF48Hm6zahOcwJhBBE1qlgA90W1buPJIOQ46Qv9pB4pbbIkRMIT7MgUn8M9FKaJfiK0
QqSA7RA5BwkfGQqWXi1wp8LEiStrZffwShYkqcrBcjFbg+9rnmLypFN8DXGzQtFDrdE+Y/NBqUvW
hS9LC8l6COaFz1ooLmGNSE14RbGKUp5kcvrLqYh9z7963HFynmA1lp0nDXOZ8F2IJQBoMmVzxFiJ
mhxDXMnMY1jxoSP8JXZHokOKxheshfYUWHKjEb18CSYJCoXHQ4J7XBATEvLIPqUojqtp0DVbUemr
ANZKSh3GeeELRmhLl4QSdFVMyXsG0k2VDJpuEkg4QXND1V0SrhOlGnFKbsqVHFNBNs6YE1TZ2Ra7
K5EtSJ3QpYkVRT6s7sRWTl5KvbYQMsIeUx5yVMHkyAn5OOwJuXSk1qcRxC9qrA0SWfmBbFmukyTw
EnAiNWBrH1nQ00Z6xlgOvyoq2l1uCqEwJlqCIBMAUEEEM/dJeNiFmNft+ZygK5SzydppvgY2w0Vi
2ScqGK/GqewIqB3XOwzeCMtJJx0J5VlisdjpiI8fTGOSbnYk1fdfuk36hAsTaSnOesaZG8YfqokN
s41Mw+Kbycc/Qk2nfvbiEkseUWYqdFexO+NScXPVpMoAh15+RdpHssG1XwYNLkvKkSFK4TL4gqdL
WXPPnVdJORt60o8a3PUG9zSly0Uql73Ygp66DB1O8kWuCfcLVyveJZeYrfJjAQe4AdQ928l2y5gN
tx+N74QV3U76ZrK3qcBB4JNs9sa/in29HLZA5ZMRUcq3bPpXqCNJOq3qeQENrPcbV02SQzrwJgkl
92jbczEe4mAv/utmY3JRJ2XpNzGc7mtUT29ZH4yYk6BBCH++KOnTjkvyKxWC0uc6USO/ZD239D8H
DqfHnJ7JTztuRWEFKqM0BClJ7uXYihApiv3F3PENu8C5kbsdyfphwfBreZP82ePWxbYYxmMpOMuP
8MyKeIKBFvlM/6Gtl5Z8tgglC/dvDtjhuAV3ASpZhNNlCvpgKSF1IOyeLDHTVL4Q0mVn/64Qx8BR
fPklGezSOrcMZSEPz9J6WHVcx+yPUDO6r1s2y7AuBVmXxLWDDTE1BU6zTr52b3TYlYgOGPLrpBho
S2gJRDAIxNbHQfi1yY9RU+OOY8sBNp9S1D3PeDsMd1ey3PV51ikMNnomAOdxRxgW39dskr8X1CCA
YbDdoGIjiNhU2mHH6zrB6szmzHoYvQBxXwz2wc3ra4852+Ai8O58RZeKBcfDt1ytIzVwuYrQO2x6
JCghkMUNk82b04KT8LUPu2Ysr7nzDgf0nH+jxrROuHmMoKCOlQVHficJv6+xIhUrDxnaciU79E1Q
Qq7Mx1sivoXb4+bTFvm5OiZut/YuTTg+CM/Vj3WmMPw2gEnyk4AljcVh+pz1KPoBt/dGHd7NvyMW
0vz+tPvoNWvM+hycAxTsnHrX7Iy+Q1yZPO4ENfSnlU8f1jFo2S3kA0MuZ2vRGn6Hh12Pd3dG3IaO
xkci3rDgrWuOH/UMhyRb4T4149YCG6T4sNu7HPbX7oxajInD7rSrY3CHSqtjOrVWOpeRi/YdNgYg
DzeH4yR0gm+2Nx4K7KXzrLHlonFhIr6X33Mb+CW3AcbBUfAR7lZjyoOxBJIAr4vqpMO8/eUZZJwB
NGNeWxj/bulzzu3sAFxIwVFmDew+eSyEIVM6Tzzyk+cHR5qBORYOEsQQu6H305QFB7ZN3wSRdZc8
Ncw2TN6sFXoKbcFxVXcs7/F7c5fqJ0aoLDGy4iWgIqKDY+7CA5NFARZJTLGNuqZPGitp/8cQxuV0
QxM+Ol1Mbrr3JybNuMfM6p/0hEvBkgxlmlgUYQ/Lh6lxAlY36jDPiD0ubP6Xc1u5WFplEPvTFPwI
jpms30chMuGMRubIHO+67bnL4ijoJQinvGS1ximTOTYFzsoNdwl1L84tqK+sHqBSkg9KpkkrIt7J
mkHwedQoUD748YlK5zdLDzFvh/AKXANTWNYi8lBAZVlv3CdU6hVrsBRuIXaJHavw5VL42LySlZEU
keUOFH88dp94I56s69CVt4NPjymdyXJ5smIOvxzd4vfv+zq8GBVWp4CSLHbjDn55sODFJjKOH+nR
Fy4ggLy1agF1NGn/iSukcXQWdK6sQN2WNtk5+Tosx9rMkxANxhc6Gvwui3nG7nkQlM1ZKHUzhA1h
2PEge5PbPLACrHVYR6iNPoA/mFGCLOd6vJLyrQRUV+8GW15OlUea23UhOADzBO/V7PEXwImDgLAn
u2a0oRGpObiZFT6m/uK3q7AHm47aIPNQ3xTCmLiAnrgUv/aU+N+ZApgJf0xCGZhEAt2/bYg91J61
1NUgGkrSLLXlA2v1luPDKlGmfaB93BIGZgduov6HVpIshIc/aNLGTMsKfQvzDf4hLG+WRHiAkwnN
kLW2hv6qwgLuhrAtSSLd8fh8YuJDJ7qQCURivaCrkWbSSE0XFzi9SPDI03UsOdw8xVoBvzIcrmgB
tE+CJr5FQXANMEIwM6wq1BGvSDqfdJiCjBOfdjezg4EF/nIcGUXVwaTpQq2iXxHcAsse/5SWY1hZ
v2uDTRSkLjsx6bTRibtmVrj203rBuXoYdzzfvtE/qym8CW1Wkd8szRPDWWImm0qRvgDQE5zqrsPG
rDCg+sMfcCu9Po8hISX3MrVSHriSkCO9ZS6Rghh5yFTD3ABKyiPIGrZmoe9hlE+hKJ7jNg6VM3vp
4sRk4rfZ12lOZkorDxYNHWa4mUWZ+Gh7f1xkvjX/AhI8HJdGXFAv+lMwiXsGYlhE85AgMrncET96
u9LrCNdA/WP/4ZuuWntdfK24RUhgJwcTPxibSaThQrXascyZEH1o5ERXZTxMVNpP7bEElNesKfbo
Yo6uRk4B05rInnEWo3rt/9WwV/Y6XumYqShwj5iO+BVv6cFWtqKT9NvGCkmsUzSTTaFalB7UGopb
TzHlWCw80zV6kOMryOlGGidAu3adDnr4hPHRANbKPKCT1dPALcyUb1/m/PI3/+xU/NQbwwL/JQZO
OT27DBITcYEZcN3m8grDcDYqDiBUj4sxW+zbjSGWf4FJI7q1yQ/ugVmM2fJgaJ7+GsO5ynVXPPxT
7KgWL/xy+jueiE5kAc5SJsNyP56buGbNf1ulIXsxfgTsvD0TBz3pdDfniII5HlU3LTADsdoP5lrE
S5NjwbHEMnknO7m63E7xmFE8k15Tl2nf1jFqsf9srgISFuyusPACvw4+5lwaHOE41bfZqGwXktBX
l0tyiDKVZmscIDvgvE12zuczLgTfHTCu+v2K/XNYmo6zFj/nNOQg6anHIRzdtzEfDA9/XIWWJ4cZ
2S9TjfFNiWxVs6MzZjZyNmp8mn5BT7Crz/+osaypx/A8qnH1NiA2UKKQnm65vtwb/WHhKsMWOuG4
HdOvTR0F2dJ56aay+KZVll/dE1F2ZSgQIK5WhVo+6wMaQIso0Dxbj499pfHRJVL6ep7hkf7Sl856
SwKX8Gz2J32koAAfTEtSS5BMRYjRJCVp2nLSFN0NKy+W1m43bV8IkImd4RezzrBakMUauMwetKKj
gVX2oO2DWDDv3m1KediBOwiOiqG4klM8uPFcS04EJzzaLl2XwN8duy7m8WQY5A3ONfxm8B51diGZ
AssuBtaIaphmn3fWozJ+MkXsFyejvGgrnEdZPVkRjfakXlw9xZE1jVKH04hg3FA2ZMouY9ZxKQqH
oiyhOI2OcnFGZofk9ie4Kpi1vzB/YWoTw5JyrWpTik0WRIswfL1wepU1hg7IzOlkxJLDhFzFlINk
7sF0nikusF1WkkPgQ2rwp+jhEJlsU6b3u3HbteNsro90jag0Y6A27APtiry2mFV6f9cN3zvP5Ol2
p80xPeuu9onpu4kDKTUik95Fe6agU5RJzL5OUK8gbHtZszJo73CnZT3cp3BQXNGuPKjTIqxL182R
GPkTNNLevQdDlElLC9CUQeydIQcHEjPzMcoSYEuyC+te6AsEDciSEulCEMxbZjS3TTdtrU7WSizg
wX0psYv9yVHb+LsLLVhhr1NfBqJnNYwqskpsZt67FwlrVAGtCzgPt5Klu4b787IQ1UtnXWhI1mYo
7V3VtMN41SnmU47n7S1EgjDGWWC+1LUvVJ9T1EDoywZaTFQ0jmHENywq+CgqucAo5mCv+Pj7QHh1
2IoIdGHOcpJwuGEOE2OmW64aPVeZTU0GvGbrOAMyP9AGIWD+FwNR4cgBnVOuYiDa68KZhYs4n8nI
hlI/0GBpS9/uMch8DBU9Zh9G6RpIBRHuCbVH0BdUCsQ9/pvCQQP2FUY7swURExdbWf/0RpZo48TY
hEpA2oCusGgwIOWFYqFl7NicESp6JJWIHb68W5yFwX511JWUvaQKAn3TDwHFCVBRQRHnQHTnpJFh
2Fi2zKY+0lFsD3B5+LLJMpB24KRYqPXVRdFCflMzYsJvooJAIN+HvwSrMI8H4/7mg0XlgYbOfVzd
3uAU9rcyOl1PNVUUQNFhu9TzSYst+40xrTsh/1G2h/fJzdc7cGAkLMqhOuEAsY9eWEzwALjDu1Ne
BDFzG5jI5UAt+safGQsEhiIJRvpy7CDqeQ9r1CSE4jOskEbeH/58aGUmhoP+r54gaYCY4IcilIMt
vUrTZJ3CiEa5t3UtlLDGqA2/eYh0S5TGdBNxCKt07WkF+nF98DEE8EWYexLFIArD9mKKoheVIRif
d590pWyf3eJDrFSIxhIz5VrHwtbqMrV9s8JLYWzJhCUu+Yi5kV2jLuMI4hVh8/YF00EQmytJSPF2
qhWYEbMqJOOJ5Cy0TbWZN1M72ZYtvUv8+qvlAnQlVK0TuJtPqgZcB0NGkEKzZKbRJ3AdpSTLWhi9
oyPtzQ9gxtoTStie8pmo7hgYeUIRjoJnPzeFSUPFU3rAF86TuhfqZOsdiY5AWxPI3eknqRAyRGL4
aE4mrHeTSmfZ+0z/Dj7OtvpEYg1x+MWfmLIjC88p+u76MAf39mfXG2jZ7ej0h72l1x+WBKHZWmCS
vd0eX2c/4y2sV6MvRrlwWIO31Q8hg/Nh62ZWVMoH4ZUml5aJ2TDaaVhKPO7E+Miv/Z4pLmhiWQBN
HXtuu7LwzcA10KBfdknT7ZwJg3HNu2f+1fRxTqBeUFlX0xjyzLO6Vjsx+/14MGwhpJlnwOfwe2N5
SxJBBgoy3ATTOo7u+muQ0qAjJMQlJyEf5y/5tDK8daxsEGZ9clfUPWu7i4XpiUW2NAsScT5mrklT
O+T+a6EbPqxCF6SIarI7gOIkxtVKVNgU3RSE+FgGa+Box0m6hQLlit91knTidQKbRQ0GJlX9o54k
Lx2gYl2ydtHnBdiGlDJJJS9zbRc30aSvK9EWoCjZJqguOZlScMme2wEX8Y+cmvRx6EYDHCbIt29m
M36vOfF23L3ppxP0g9ZNHzBpA2zdnK0YtWZBymGBCyGvCpU+TE6GnVADBMBFVyETP8JJmpXEBOq9
pBEJ89fVUsA6eC6PjnFpmUKLyg3Sc7BfRRUQkTlQ4EvVrVZwCTKWUQEcte16H7S5GbacFc+ImOKj
QUIslWks7RrjhkeuwA+8YzSTT3pYfVFyOYhcWfUhxahzFqNKS/gEG7UrrG/0rg8jBltQ4giWeeoj
8IjtFrQDsd74qNrd+4yaJonuSgmkzI4TA36GkGYGIBI+8p/YkgZ3S6/JU8WEikBOxJOtmOkX3ZTr
Ih4J9qFCKi9ZNuTRcMAKxXrfG5+yBoq5h9Z2VZYlJEB2YnNZTxlIhP9zWAA+dTlcEj7KPDhZgjcM
FR+27n14dspEoHDqX4REFAYZNo7iNMMb/elKxBvw9Xp26OL9n9N6ByS0r3eZgCK+PEhI84z7DHh5
y0SKvAWWB/MF4lWTLV8ooIDUdldXj7RXX2GnT4UfJtRZ/xK7gJXN1F3p3lxrnN7gF0Z5y0wA+nh+
3ZT2GLadBKyYWkAnWZthqCWd0dIRNCp5WBmtZzNSCHETRjYDUV3I8hGeybXzVHCZnbPua65A1tC8
aCly11EBGz8d7bjl06MB+GIF7OIBT9A1oabgJfYO5JExKkDrTQdtIRS8jFuAa8tC5l8ScotprvNj
MbR8N00S28YVMOlwCMSoN60i9QP7JiiUZUEF6j1iVtxM6I8QCT9mzSMjeuXE1CM6lRJ6YQxDUmfq
uelNSAJE1UbXox84tEJbU3jCtLMsCLsG0VUI0s6lfBCWDJitTliMSPyY6wv4Bks4CUSGtY57H6kX
PgjN4XLSCV9PWjlDiu0aU1i20FoJqUlaZXO8sonZsFvp2flYwqgbziWIuDmFsB8J64hnmkaeROZb
aD5B6TO8kCalnIiQA+1tR9u2MaqNaD4EpuXun0IpEw2VsNX2qKfoDUrofoAMR7uB20gcAr7ySHzd
99VExwnHIdcRLpWAVA/jmEIGbAOE3YQ0OD6Mly1bmV3GbXzxkLKdINLzDCLWSBWuAnSkQ0bSjVWx
4rTd6w0ZvESLBZATZA3cWno21XTcd1m/Z7OwQqxIcp9Cz6N0woNKHaFNR20sr/vQ+86k8BDz6a0t
MoaldTfaNI1HxqVEJ4Z/6cMrS1lAx71x011LI/IBE54Ag329ngMB2D13ncgiRNmIdAVmIGwafbmR
0oDMjcXk5Qxozt2by47KTGTlUu0ZU16SSoakFC+AwfC4OO/d65DyOIPt6FOKcy36RW5bPvFcvLgl
z1Sx7qBay91hfuRhjN5Ri1BCEhwxId2diQA5PsEDbfYbShzoXrdMAzyixAmi94fjTRzb02WsEoAr
Aa4JhLJol4CPBCCUCt6YJ8WURRB5J8MPBgz4COgWGFk8Tll/Kmo8mN+vwE+opxy4qkIUAR08T+6i
Vv8YK2Y+vCI+P1sSSK4vS7wRZ8SLJEokJz5mJNAWELwziqk4rhZyFLAJiNcwS8IfefekZjolMjSn
U0rRZAbuWUzjR1JNHU67G54iMloxTCaXFoxltDvJNnUeBfyVDnBwBaOzxLVFyqpiYC3Unz7ByAr4
leRqOd97HK6wXtQkH6HQlfUBWBTKLAvDOunMBSWGdgrIpBKcg2zaUh4ldcTk0aexD3cGCq6AndbV
gzJI6fQLw7bGgOYRVZty0zEVFV+SWo/7Lw0m9AlNZPyToxJux/T2qAnOx5TS0LucieKYwzUWVpHW
EMEx2lJh4PA0PSOcc4jb7OO20zFefhMloATCqw4PodjV/HxvFhYIJDPWO73Ciho2w2qk0POqpbGk
4OCQiDJYIVqPV/3VAUE/5B6iLgziFx3I5h2OwfgurpZ0QsSxBvq4P3CLDt398rAX9Sjlz5cYsInD
zWIB/VTmTvceuoxQrIi4scYMgd/oCawwQTe2LfH6R5WzuHltlEMbDITN07BC5asiYDuP2GNQYlyc
e+9VCUEPZ+XDBId/PMyGIyJokgEWYeM0wYI0eDgH+hvcVzQdHTJOGFX7FUH/osTxoOk1h/yPhvhu
dobnt1iuWbCsvQYqZSgJH3j8lO5XdGzhomlU7bdPqANYpcSXrVTbd3QxvdFR/GIjmNd3uqePOtSr
6AZ4NmoNDkUyojFgWCM1aSSYYf1wNpjvfVzPr5aMyl2pM2zpuYCzix+TFvSt91+vlhCGrujIuUyM
NYB9u7MKy8wqWTR1YmkRB/NgxPXfA2tJOEFNnBxhLx1cUbgbUN1expIw9Q/isJiikVMzemKeqzzB
9wLzGEjMBGcyILdJQL5BQCRzEcVeojRme5JPEUddVbPwYFeaVcXTvwVRpq1QMyRN/FN+g1KSxlXI
pFsG710fclK0x4DpPhVqGqsNjJ+o3p3pzzBg2RQ+Gzylnx+tocphzRQLthG9g2mPI0uUwBwkZaRD
p6AtnXrfpuhVm9AQsFIz/vHecb7D75W7hqIeNqH4x8mKZxORMlDZDt4WJ70jH+wssGT4xNJvE981
pCCKWE/OpVExasGfwSdMfIbLZ57btY19awC7Bo4+5L4P06RFaOBCPsdRhjVw9mRbV2f5h//btG3L
3HCHHXLP8Ph5Zz0+lIlxN5rAEHOuu6YDlGLYqE+aRptepKRyJacgJH5SAlJOxr0ciT+jbhKSyMdM
qQbCR8bw1d8MsU4CpNMZIDmxEt7cvWwy+YJYO+gmSkNSi81UQZOywReKMh9+yMMmySRj3MCffTrl
tq8WACTEJOwsvKOZMoY6PdzN3ImuwRx7+0hbr5fjwoayv00TfhPlDjhnJN3jsYsgZ/nn63ZbkGN5
u747reYXWKGmEg9G4cltzSCInmkvR7JuDtpwFAfwYBXnjiz4bit+fcWcEbeeVlNzC/rOHkXJAdJW
0VH1471WrYuroCkntbwMxgc6fB6Mmrq3e+lDIB2WWCp+7P0xQoRk+d0NEISlwsHEzexmnMqsLO0P
9ZnuSD0l5dJ9/6mteI818fAIT/rq5H2vQ0eAu1eczM+dwb188WUFA1QRMiyIT4sKIS06+nDQszMA
X2k+QOG+cHELBwztq4EU0zZ9eNHwB4LFzryOy3EAO3Zpw9idqpBVB6r9nKL6s6q2ltPB8qXnY7h7
+7/bjAVIGfkANncq23/6Y9cq3T79x06zxoKWrDmQfW3Z77tRz65t49iA+RXVbb14ai2w973ey27D
y6T2e1E7vdiQmjCMNTdF3M4+oboaFHrRsE9Q2Q5o5mD9VPD7j34X3KBr7FpuOFO/5qIZNjErph7c
xOwnBRQs0ke0Ojwpg/IktiFLrTranF3nrHGsoY2PXR6YxM2mP2pWeg87Eda9mcKP3877oW9eOElh
Mq+9WPuRrmuf6Mvw1Bpwl6Z12qUpLIwO8rnF2wtxGMUioHNdz8QT5tqzungqTmM0J/T9BN77e5v+
+2bSqXnwZta8dI336jmwchpDEyu/nStxMn2vkreGl/W+pZ96+rRPbEHHhYNfn3FKavrK+PoOeouO
V9OCCVPPv4amomajkZ3ws51tf0I/HbNSYUlrZ+wPrl8vhY3eBofyOhDlaXeu3YKrtrxrVPdo5uYt
mMh4mD1odDe0c9576e/umMgyBNyhgoxu5A3mwExD6IZPna5Gf8SVHU2/J2UeltrJUW7WVdUO2zYB
0Hi4VzXMA3mzd39p0Qumwqi3ao5Fvg5kTb9ktGxm3nQG78nl78MZgOdGV7gnmCswV54Nuh7r877d
tMq/bq19yFB3NKs9XdBlO5eHtYzbaNNM0Hc25FH+Gdinvy5G0l2xJtG6rGVH7+sBb8dq3CqtL2AD
9uM2RYSzy8jrOx+0L+NBWFH8aK/xjHntDhcw/7fRtqTu1rTaVmCn45cr2qAUK4OErlNm4T4MdIxU
KTA+IjXR6IHxpZuFaaUa1YY/btffKQo802Fca7hUOjMIph3bNzxdu5yo1NmaxcS9WFgUiKmcm3+U
K16eTdIT5ZqHXyIWbE5kUqG5TZcxp3jlfECBKMoAcdRxRrGPLNLWtsH6PqN1C8UKfVLqHiUNcNMu
TZyWo8FC6ml0oKWASbFSUBUFsF4SUNp84hrxoUKXr7Yq6KmAaLhxmeSRW8EW3PX2h8+L4eFniJa5
NMkjg7nn5DhqT3qWPvKHuT18ir142EJiD7Mf4wOr8dbRvdEanXzJvJBlSdOkBrS+nXh6HuzdqAdF
b4Qw7hTu2pAaBFrCZRJbImvk5FjM687ArRGh71DyDYcYtIMdkxPFx1g6/ew27x+CyZKDlD3c7ZqA
iDdj2BgvTWEUIlKcbzZXH0cgui6/tepKv6M76sQDlMIrTIbEGXT1w2RvFchiHyjyWK9Yd7ouJrBw
Gw9hDzyV3T2zNyW5PXLyxgazXg2xPzxuzITaTkGM87IPZr3qvgm7CWI4Rco0PLk2TwYnvPs5+des
JAP3reWLPV1LcmJvVqkGIeEGP+fpFHtyBI9i3s+C00x3Q3x+nr74AxJyNekWzwSNBtcHGSYo7ydd
IqkGugfeTvsWLBUdRa4iPT8eXL4HbSzQcQ77rmqKVm7I9of0eRmyfxtT4n7g05BkM8V7ga4fzCvZ
1ec/dtywGk5pqeRIXrNJuEpwzHAl6bg6DUvROovphuUWpelt/WppBc6yuavgKSueqzj16oSN2A1M
9zX+U6zPVpMW3w3kjSSMsXjIbqZLkzY+ADU/fOqsJymABfmxlvE8BVJZJ6HX3ACkALN80BjgJimW
1N6Vadl5s1XV/I7YzGAzpKM8Jm6w34FzBZecTsGApioaTEz++wZxrcPV8Olq8IDfOsArah+/V7ft
JcSS1fuYDS937uOO1aCbzcn817bo06bDyOVOmxmypcGbuz4aSZiNDSs/16/x7u3vuO50+EK/yaja
AKI/biYu8NJoq3qZnbT1hrjbSb/Jxj/Z5+yb3M2NqtNmfsrSdfjHDcbJ1X4Ckw/wv1yaJ712uDkh
w5dgarijA8NFx/SqYdwW9/iGU0VNWyvtNaGxCI8UNWwCLB5l2tgxRkTvil0nF92BkWWzQIjJ7ZAB
a8DNJQz6j6Uza1IV24LwLzICUVReYTMjojjWi+GI84yIv76/5enouLf71KkqFTZ7r5WZK7NP4ydm
sqyF9cHuG8hwN5cNRlKshm2enUi/EivaAuky3Ix8991nYft8s6AjB8dH/luS4OXPk+11Yqr+Tn4h
f6ZEU1veaNZfr6OKmmss78NMW+iCozFob5+f2MnRqC5d1ut2q2hTb91s3cf+P+BmHbqYeXK3lD/y
hc1jh8ievsZyxfmbBWoMUUrIpY/wxhz3t/SnZb/BaQgiFM6JUMmk9GOfFO0+juHWGFYHtrCn/sRx
ERYmagSUg9HPPo6/YN06PTAUGUerZazE4OfVRz+G2dyvVUCUfxzjiqsiIG66YFsKUZu3R9FK+SVg
ELM0LwX2hbMmXurYfsoKhzOlHCZowTFwTqeO5VmljBeUIEJXvabBuYOIgyq9MCFkhApnfvlrsUU6
Ww+ZA2Bm4q/GbGkfM3sMRUsOr/A8aDI/d2Nm80kPLWSe8JgG9JpBg/rsmkSasWpfYJTgATIRVZF3
2SDh+BriRwSx00VpKkgwU6A+BYAgSZIc2Qo7OMEyzGGycwHfAWfm9E4isJF+nGUEeyNC1w8oBg56
NxrFa3KuaDYK5z294mENPIH7FUMExA1oHsc6PQXZnXIbdnjTi8X8gR2CoQGMhTrYw6+YfC/VdVHr
5YMWEbh8akz4YZ++0wOSsoXG4dgWPs05gOHQpYbkNJyC47hieHefoPmnfcCIVjzUtbDJb2d+5Llt
rODQ5KWxUq3/mFHNNqZv3TJ+NoZLtNhAXUt4OUKU6AleoBnkD2BKjP3efnHBDbfJPC/lD66VpDQw
F8FLdFs2taRPNU+j92euGK7SbWZx5R48PbfNu+RCT59wEDHj9UDGLsvjkuLcVIxRPvF2IMUqT7GQ
AQpR0gawoDWLwFSuMp0hNnmJkqwFpSAFO2gFrWJLg6hqONRTJwIcFQ6/m7fU5ZMgtyKo1G2G0pkR
WvCzgugXlc3FfZ5JOxCQBgZ2wPQUaAteXBLNQNeYiW0g9wbkUPZGDjnsfN2p+55D/YIetUregGI2
p93bBYKVUnPBSz1Ua/ti2ngqLml/y9ZCc0qH2OJxRaBh5dyTM5ZKrA3Z+g/xY4Xp/mgXf7O5yclP
LcfMJcVf1A5Kfw7oIEa2NQyjjez3UIjxKwbSSvtDB2DDXRrrw9tpr+Et+W+UfE6HrZQz6Lxka+Kz
ko23ETQFk5wOxgOm0nDbL60OVUqhzBrlN9WEOvxp/u1j0TK+unrU8WuhnRjhY/wYW99QdFaUTqJu
mSG7ciYfO99btJgU6fHBol5DsVK6d9Jx2nZsIf6pGFnwQ3sG+4WgaD4xqHjQ4ZAmhhMkCU9kwc1p
b/pmSr/rbQ16121Jg+vLCU9CjdNyuCnXAQsPs6G/yvPZ6bBoXbO9sd+hC5HQH8ISqRZwvu3Ya/gT
6gYJFWhOyN8h/0lUXs4BSKk5wJ6HwJcG3gY2cUSrI9/5cwoKMl6O88Teq60EmyqAbdluDNwsaKhl
W+I6EZqnTg5nJb6g9MwmZwPVFvkD+8w/Z/blDyVlYiHZQUtDqZhS5jkjmAPbkUS6EUWsgIg7DBsY
+uU8kKxEUUH5GcctmTT9MZ+l8h9iqySheAsa7U9lzaAi7V8mnqTX1UmyMhBihRqSqRGlrOEl8Iqg
R3FSC58BsVcqREi1CCXTtFJhKIfhzxLr5JG7lm19dtL+NgtH4hQhZ/R2CygG4MRhuM04WbDm227F
sEmXdyhFGmR1BFW0XiN54F9HK+tzmnCsyLEG/rnGXV1qMFUta7NjdlQ4QPIBDK6VfFBKJ175SSJG
d5GQJzuDZ5tMKNJnDojBjHt9wJ+HFNMEfyMfQRgnOO/uxiqU0q+yiuXasNY+p2g/O6u7uwgzrB/Y
LzkOudG+MfpAro4qTthawEsCPThcvBkXSVxazoqjPVfhu3/yD9F8b9W2ud1GVXhMJc60dJmJVCtE
VLGozRxUIrDTG/g5yO5ZjGiINMJRxqfYc43O7qufceA3ZE39CtWSZUXB6mWklGVbjv2CgECx7Mft
WFznubx8I2uLo5+S0d9mB3aRPqVgyWbPHCd3ng8iiMmWL4+pNnnTty4FBvXQbiQwqxwOlDcRfyWL
aC2YjcmdAfsDDSRxVaoZIBElsrlZqb526e6SXFfaVBRhNr87k1SeMRYnfUbyiIDQGZydssUyH8Ve
y2Lv4WTaRn7VbeFcDfccXVDs52q87u824h4KeF6AZzM+xTvHxn6NvZplDinj+QZzaPAwrtlq/Fog
KKmc/tQwAocbfB1c/IWd1UPGhdiNvPGYl/5whndOv+8R3B271mXxA5SvnFIPAqLlNEXiKmZnGqw/
E7an9BMvga6Hgk4LACma06WUIyg+Tm4NL0OKbn4xNHotq4hE8epkWIhJ7OUZXh1MU6k0xJIVlkHg
QZmlbtr4RzjEcveJBoIAq6t/ginwRQEHKxh7CUXoihXHG53vktPn57cR88WKU1+Ozt5z2ywteOJv
OIF+W0GVdvDbFGHDNyo2mCWDHTEoBP+uTPgf6nNwf/vYlwEVmWGFz/iZ3eCODU+Ic8myEeEggssE
wHrSwXDyiCMpA/5cFnF5k38L4in22gx4cwEwt98vdHmrnOSaM3xC6bG/Z/uWvf/DWBDGtQWX8xOt
MRvLxD/kaXDegHaJz6NIPNpRQ51ml7RIGgoy4adAA63PhAk3kG/v+3f4bphZPhbkxBtlvKSQYGZI
DiXuHSfsT7GaZoz+7hVdETFh28e3NhUy2i9qMfQY0PWCFmPgB9GBC6aYzoHTwD2AKnc7xL3v6bHN
5IQLa3DcPJb6Ac37PJjDniWQfxiLuNYGs1cxExnwpx1jwkEd18kbtIM5wZsCTblNzUfxUQz2vosx
ggBs3Fu0SKDbFSoxPD8M9/qwERLh1YyfYMXV5PQXlhATkCUwHQPtt6HJlGk6D3Fg+2InSeWxxJjr
GopBRV3dB0fGtv+YQxc+BvLsgOdAtRFuZWfnLB6L2yokDsIryxFPN1/iQ9nk2MdnuF7vCXlmmkWU
AYItYY7YRXMDQjJ3iTJwAQ/4rZheM04NXScaglaw2fWCfYi9wZl5Iy7CJ9og1eKOwHZy0YdDbKyt
zgKoH0IX4RjXn1oe/pZVgSl0V6a4cuyfcX9uheKWila8E+Jskr6C3pTceQUNzTsXdJ+GUuxnRaHC
WketzlF8ial+6opyzSWnSQ9/STMf5tEoEqUe8tQx+bof/kHt1KVkw/qcF6H28qSc5/WPThu+nGvM
veDXgIuPyY02oeEambrS5qG3Cn28xGS2RrSr7GFih8fVkzNfBFJs6kSe2tgj29SS3Z9hOj0ke9Ou
69thXLgkqDoLgR52TufFSdfHdznApo9UvM5AtlS2AN6CSD/QM/YZI2DRCOfojtn+iMiQABu322tz
K4eDFO1cy2r3EVV7aY65N74a8/CPmXH5xFOdPDuaP0a7iOy0xeCffFoixOWIxX2KMqy0kCtzJjbd
GamueWw5Mwz2MsWJizGYR5WLSMjuduR9gbPLxOQZ6ICz84hTImWD27fHEbIgZqy9y7BuEEPfYeCG
RCZVoy+hfaFOP2SueNazRqFxaWtwKhI11Xx26NX9+9+x/+FwfNlL5GB8PjQgLhQsSyyHlW4s930W
FbgWqw5yTTzwBmxTmxV+RlSEeBxVKCT0rIEZLYk2WG9pISDoedvIdI+c1bknLMdLNla5sa8UCcEe
M/tfWgYxSBuaUDhftDPXki8P8Hh/kb9UV1iToNHE0o2C+jnG7Tbl0dv798FtzSyGfADWD22nWBwI
swWUSVXVGFvcO1qKfdT2ey5daeWcv/4YYR5HNeNW3qtpacuSkOwRocYsmZt36e7Ce9as2faDVFTq
z5PTiq69Z6/pX105Ji9eNp9QODy8x9+jq01AqhoUI8/MLlIMKx3qPQGx+EmdsM4ysG9IhdOHfSdH
fUeGPJiSxn3fu1QKW5tnHS7GjwiG5cnAgdlugm71Ai76sraiy7lBwhBbwXMBUOzxrPCYAFrKE3AC
ucDOiVBewAl4HNT1vGG/zBJU6/aIKsJOFg61IInQFOHU5ZbpGWEI4xMi7URETh1qlfFxOJ8ms2d8
THU6EwD3pIyruOPr8chuAGwuQUZ41/y+LIOAfXUPZFr57dTenl1fvMGqCPjL3u4V8YegOyUV1pGH
iizLkHTMfgnCIGCOjf5we37a5lBtGUZ2QCHaSo57+kQyxjj0pS5A5fMjsYhRE20mRFaHLrIMm+SP
0YiFGLtRmCLhosGbHjhgb3G+0LZ0yBiSiIBkB9R+/yUKwYHVMfzS+7d4Gk1LShtW39ECgyNvCRIZ
hcp+e44+/Mp12a+ngifaMysFH7a3vz5j7H/X5LbxDZQpNMYNyzdjZqFJMny5DKwPdoDNU1h1tsqu
4CDcE2WsUX/ihdZM8HFTPvFsPN/y0fDzYNuI6qlAMsfledkZfHN6L8Gu2NyqiNcU5CsnuGhI65VQ
UgJ2wncf3ZOfcc1s1hapzqzNjEL3QQdFRfrpfjxjbI53jh4DTWusPmYzMAtFawKsiZgYQ3oanv62
vxbEtZSCd+eJJSoOQqr/JI/+yMg/5akef7xbW3qu+EpC9sFhxZ57D1tHwA9zzlI+rjRr1F7MJ40x
A2vunNR28l8RtWQARXb29gg3jb8MMYx8bnJ28+RJGR1kgGShK9s2PbKJ09l13bBfzMfKLmgBAnWY
JW8He4YHeUesabdiDr0+A2RF7KZa6HgUVnONWZtAaMJYJUgVPPlDxPXNrjct+rMwqRO0DeF1wiMV
0tsvGeNvBHuAZYx05WBhAxp3x89QCtG7Dw5Lh2baAF8duy7QXuGvlRlrg44N2EuTRQ0qIO2ah+8S
dHmTN37fm4Y/BdMjWI7cZUI+ccEcwJmBBoa41vOOgdjutDM8GfIu6Qzp3itPIKlI9CZs4rgX/uTK
mK+wHOV/79lN7fiagzXBiBKbkheEhM2X2nOE7SG0t8zkgeCMDfceVqgPKTcsc86B+gdWBs7GBB8n
9RkICoN7WGW0D/iCrg/YX2NfZk9xwxFm8ROb+LX9qTYIjSAYV/j9G7GMmBpKDNWfJKcwmNAjA8UN
bhgAOkcs2zi4/0SrLpSwFMYyJPanphKCeo/uPIMKlwfvNWuiOcFTIX9ZEVwFOLKqzS6s6OgC7eox
84/5RSBIUkusUEBmut2OBxgydTHs4d10iI7p8EqCkTHAxsTdn765w5hdKDC/SIeRFU3ey9oATfqo
ljwYdERtyXhfnbmGwjMjastvJH9kforCt0GhDiInhQr/8DGGHBdSmn6W0OHgVjKcYSYy6y2VcAOd
Cye0Tz2E//jSxDH0XwBn/vPgaGdFSOQEzUEVjhU6H0gu4OKHBU000bF7lmx7xoVG7Jc0032cD0EQ
OgOYiozn1qP1+x09LgTE75Sg0mDhLubULngr0fjjF8rm6V9v6tFtTn4x51gyRLuN6rOAZeSCiosS
cF7yHzJvd1FnxiiLAaU46BoqpWz09ujLCXBnCcpBtObJETxBvkADRVytkUL30H4z1+kzO0VXCR1k
ET0sPSjx4PzQod9mDSIvYP0XdNEkJJESIgHG8qsyO6l5yCzUd9Tx0UVTSMVQ/Sf/xYZEQn0RSF70
l1MHDWGQBr2h5/Fd6SR1mO2Ahtl++9pab1gdCBjh8inTUe4CSsU5w+pS6CMU9eLZzaqC/fSJNfeV
vYhiCdkPOej2WgSC6FR/oQfyDmXf1EAdqJXG7YznlBoLh2ay4DqDDpCb18ZVQzvj3lywjJtYcVol
Jq5G1gAdpmX1x0X4oJnkrC1JCHYvbedGOjX51aMLeL5BcuL8HL3htA0ELKpeWkBuJoNxB+e6hDxP
UHQANGDJFz2meMlIHsnVOS+Pe/dTd4u7d0e1M/gC0OCzZBdUr11KQXPYGpy82oxHpX2wiFDn/Dzi
jLGsQUkjJj6kn7evYwI6BFskdLT+cG4rM0ZyhrfJlQR0EltxNdU9/e/lHrBhxbf6k+qDW9s58BRH
5ro9/DbTK97RtcFzB5N+4Bjml7Of+jrhkfS+ZTh/cgGx6+y1MyZMsCz+tsIaLvzR6Rw0yAf6Mouf
52H7YNMGng7uA3ExmTCM727wXdKJbNQsisZiXJJ2cd6gcqp48I9uPjZ3cUMyXipag6dDTCSZoLl3
NaRlAnwvrsmXPbnONB32lTncqYEu3iSgAIDwCGE32FHDih3RC9EHqvDGA3++W2eoo/DoOB/NOjP3
g6FBcsMson8vFH2sBm1vqJMZ7nO8yQhrZp6kw3hNgIShnl0PYRmqC6LfU1CZzhMfttIt2Cd7zYWO
TPHi1MrsyrYwOCO/HN50i59F6/OlRSAwRUxjVMt7BK+3vQe7PvdRfTx2Vh1+tZV+33ZOfBMuboyp
HejLnXdr2MIg/MEyp4RI8o/99CikgcIPXm2A+JcFnqBjYYs7k54CnZAhj2rh/4GTtOjsGFori9mB
Cq0Vnw/RHi15NMfOyTl4V44FzF0xLGV/JE+8Isa8g9YJRjq5HJ2m0auWp2PaJgjTrh8SbncHB5sL
4Gx8WYHkYCKVL+aVX2cTv4tB0E6GVoqmb76dvKdNUEh82C7edyuTWvmAcRpUCI6BbnYKrwiObn6R
tfwmtqovX4vxZS9v6oL3rJMXsLaj25OdRYi4+UA42UcXqd3p5jWxc/jDDP6OmUTdOb8SExNOki/X
x3PwAsXJeZJbhQtKWzGHSmOjY3PiXJyOSznNltaJrnen45/8HUq6w6hxTc8nN3457xfTlbr7oth/
TWsM/9uM+jrGh82sAt17MoOPz80b9IXSaEhpZthUGzo20ROuxYTtmLKixLO/CW23fhJxoKHt7MNm
x+XOnWrJbYqJIgDaNbg5871j8qxfnXkZ7q/xu+mhLHrWfJOt5upjV1GmxXTXst7Jvbd3oax3G/x8
7P2yc3W0Niu619FWn2N67rVPKxlWvV5xREzam1tLHfgEc6vFZBPRE0f/STKR6c0eqI7BcbbfsT7t
3BXG6ud51/jQE6wKd19jsJiTyMB3q1SnwRXO/RldPu6TCgODaZ500m7uzvc7PIOx+TU0jXe3STip
HeoPr8CZgiJ+r16GMihvkS+VzBHX7eqrREVwbThA/jCi52bQ2HE+caLndt7u6nQ0pf8GHKoCVCXg
i9fsXajiGx/rK3z5q7CDJyOJCsAiOCntCT1vuu/CvhuR3i1uzp18yTJsZ1VYVr3aPp637dsKtU4d
zBXd49GrcBJvWNenPzcXte45eBtufB5yha5zvPeXHypJOg4W2oPj7VyzK5QbuntU94tFR69PNB91
0dVFjAX6G2bwF4IZ440GzoIvGwsU7BtUFIKCaecO8PkZxQpDxKV6M3J7RH+C3grPCaQtjEfP4Te4
V0wyvzwZdjaoi78LgXkFuwXu51jgwISShmc+dYkzalO8QkXj0EwCwijvtUVIME/yHrSCy1vm/ci6
E1umOT8t7wgumHYKq2ZPj9BUcPJdKGePSr7/x6EsErkDRWSgdwTh4Mihu4BVls9B7SD4B+cUTJTo
ADtJk4MKB2j5qKKYODj65IZ68DKq4Qx16DZmWJdw7gtWDzFEhYtGI2V7inGEopatBThF8f0m2Ame
UulzAoLSDviX4jy9+09fTK8awdy+R7VYysFddw4xs5Zagw6QLYAflB+dyV/wzig1j3yVcFJ5iz+M
mHCENr+hmXQgdO7OLtb6uxjra6et7M7gMDpt8uyyKbCZXZo1K88Of6i1qgkdwAN/XSipGte/Fmi/
65xnOVb4AUKZFoV7t5rUZnwjn9i7YDCAR608kjSk+LH30NlSylcRiDwNKPWpCVMihZjwGlzvkIKI
TclvRrrPXR+xvru3/i0s0ucNTmvnn2csAoW0Lj2nmMXY32591PRby2YUMuq7FAplx6+59NGzRC9w
gu0WuEaqmTPAATVY2+5EeG4vaK3o5P44qsO7e5KNqzF68DpVwN/sovvNumrufR3WHQIc1Hxaxrek
iisiNG669z0BgWmujH6zbkNtusM4oeGV7uqXtcQK+IHhaMcxflEva9K0xOAAwxUO3Q/ipdOYAjfY
o7MygF9XgDq4O1BttnDSAZWWOhnIkcFt81ft4draLXhI2KdwSUflb0H1FZAKWOKqyTlgjE5SOJhw
kxoutxd8bnCqjv8FA03Z6L5O/gqO6wZjWPYjOaY0YM7XaaJLG9wD3T0PjfCGC6ULtUV9gzpszpGF
u24Ly4a9iNbaFRPsrZ7h5cMzvjAYRvA54njWhM772Od4xfCUMxHdy8ShmvB+U4ZvK12J7w1zGosN
KNaQjoBgbxyL9SbYKaYLCrbAbm6kQ5BJCQKYuFoaM2979MsdphMY8LhMiE1w5kOmsXJ8YTqKOaHG
4IPGwG8zzoeBFwkTLuNNv4sjA/QOdjaUvWxBiJcQ7dIz0CbrSBwvzsF5oWViRvMWXtCJSCVOg41u
lglEyCQWCbuLq4Hv/Rp74f0gctQzThY0vfBBEXO9KCFkpWUIwlVtLQqXS1+gRf49guGIqPLpvwUx
Ek7pCm1NejZDr/DnAiSBdk4EtxHlDU8Dth3sQPsevfUtvnVRgyFY6KOFRBm2hMjqVlA6rSWPhyMk
4z09dBQBIzavwg57zkZ63IxtnoLJM+NB6Y3KdX1RDEXO6dS2Br4gATfe9Gy4viND3ZXS3FLJPPeF
5oF7zWKuuI/3AAeEQlXE6ZwDw2M9M1049/eQPxj6iA9Wk7kmbkNz3ejO/WN8hKKzmDfBywcdXa37
dj70IFz/RGOpYqvpJDyBXCd8LEb+WuT0Yo2A3/+MCw6VHU9mzoL7MIIW5mCxyqks6xnDXEBX6AQv
lrCGX8xEDn4Ci8afQ7mb7I9HN+Mw5TrgK9EEt08SIYyzBQgNt66v+l3uE/NbDPdKtDYoP4jSmP92
ZslsxLQYGzfb+RoCDuPWaGxzzsrtRLcnO+l2fABTbYMdGCDvw0/Uq4OLA5B5Jq34zV0ul0P2CUxe
aeKn4zGZRrnL4oATVPSEHNEwu5xCRP3K8SD0tfCzW4Z/RVgjgh3p7F1QKpaEuPNJODpfEY28EEky
DtgGxZqDMUfTX8ijGkvjBWQKHINUC6Sk73PIAmixWqUVK+AD+dSg3+gS1oKXg36xVnmR0uFd4GAD
LM4vh4v7wR2/uZsnqhxxtZ1eIFP4F9wZwweISiSvHrm4rSfHibwyh5rDZIPEb4w5VL5M4DN3Bhj3
14V44dfyw+Maypkp0zxCg5XeEthi7om8AkUOIH4VNhhvpJ/HlPBIracBDRagAVFjvb+GYJOoxAlR
BCw5qPGNl39EpxJ7w8aaSvLBW6Lgfim/TiF+8bUKUG+snnxihz4xUt8G1pDH5b7RO7z7Vbm6+9Ur
R4xINFLd1Qe8kBm/Swxa6Q05VZkCcR4YJLaHDVo14iwK94sU2vsa9pWHFMOy2vTddihMqeKvE7pT
A0nZcK7RTfLtDUCHt0MrMAeva3o0mXdCx4IK0BBEKUGiFmGijEjkZj0jk8YMmQB+gBO6iEs9kpkd
n9aQP0kgYuHvusasgYXkXYwmU2A54M6rutbtPVNW9I+KA9YMDNYoFQIljTJndNo1gAk1/rfEpLNm
AXCPGxlDybSpXHkW9wMGSeRmze58NBUuo+mJ9THckw6P2QUHf7NU6O1BmmoSVv/BysHVk5+Wj9X2
6N5GW0Sv3qnLZ37QXFEjUQyBSVCL1R16COGKGuhxr1IXAHmaIvqA/KFzRqV6VQgXC78+4+I3TeGd
+dL8S1nSGFKagNSJ3E04Y6JOxb+o6HMy4FlFn4dFB0gbxwPROY8IWg57EBvdbv2PUBr3MNFBhqEi
n4CTky88Sf5n0u2rOxQF3BzOqamJ1x8uIoG4dxCGzlgm0bdCMomdAi7LQtVGpj8WCte0egx5wpEQ
Wg7o9lGoTXiCDuzkcPGBgEIy+L9TkMb8/9ODGRx4H5vBOogQtgJOJfVwsYDog7OypWQiMiRURVSi
uo3Cjs0ok3oSzvHHrKvotzspmS+f8lMMiXA8yV0V4EUKuHG0ButA2sqNxH5XSeKqSKO4f0jflhqf
FAzxykCj2C4LZ8toA2gkEPkve0y2kSlbR0OcGXjwsRnht6L+a/xAckB0nlt2DH/My2YlO6tgwSJ2
+DAgKfQ8uxtQKpk8Di6/DIwKjsrjgkJOlhwsnjpO2MUEm2XxY6UhCNeRpuichQg9Q//laRxhMH79
sUxiyU/JheKlRT4+/7vxy0QKJ0ugTq6GYK8NZOQwkWLPIYm4JikuvH1YCjEz5eEFFRRiveT+scvA
+UoKN7saUgBYh0o2wvHVlzlANNMlB7EOJs3GJ3KEH22sk/zMVcxM7FBb/acTcQPkgv39/WGlADzC
P1xdkih5N/K4yItJwC0XgB8BAz4vzknLa0GmyHuhgyKhmLVM0YEeeY4uG7tYLnQumqhM6oP+lnxT
1gecCBuoSSN2IkD3Pn6rJvEY3z0L7hK8yYkQ8ZvJugtkJz4RlPRyRfQgl+yXokjw7i7V+BygBHwI
bHiYduV2C8UiF5HtFxhaPUUeifKQ4ViCzmGb5U5z8WSiUw4hgGkRTRZjMR+jrbOX7WjZEzXDboZB
vQzS93DKCYFwhXBBA4qml8RPFHKylIRisfMJzI53nLNLy3pdY2cb/RN4C39yQFq8d9Ei1VPmNomR
RSbLTz/DfPIMb/BJJol/hfXKHbFhQCsHCSWI/ZR7KBm6zb7cZLQrojzpyeepA2Ee/0RlgsebYPZy
Sf7Zh7ALDbnAwY6VeUUl8u3JfRc56wsjmI737/qccG5/u/Nunb8VNiB6q3L7ktgpOCYU44pzuAHh
VHlCfokwRZ41sedjObIe0dLWXJ7GX47wWL4qUpi6ex6w8ohRxgN+2uxzBvLHDw7y8h7bVi3jY2te
NH1z56c8e+h35LfLlWTATYk3jaS/iI7wHZfOK4aG4zbLnpT7Yv4vulWs7MVjX4oDId1kuXJNxQPn
ww3q4bDH/CX286H43Uv+KDeckSUrgtlUKMYQ0PG7S+62xEDxfMlvEboCKpcRacQsoiXBxC/HsM7w
e2Jej4xUBBrCipA6wCAgxAbBLa9YDnW0GQKFYw5MNE/dNyx/W8G20lhTq0rv/rITJHfUbgTd2ZWY
fFVAjGmS2IuTP/p48Fgo+m2ePF6CEguwmYflfLG2aj2NToHRYJL7/2KklmkhainCoJreF55b3/Fg
M9soNPz0b7nkmktRNY7o0vtjufvcDlTIjd5+3Oq+XXl0Ghl7OE453EvZrWR74cSTKk42QqdR4J+N
/jNg4AspKHQnkl4FkMJt4javQCgvT4xluCxOPSjn0Gi70u7vEOSxFEp7zOZX0jNkc5BmcBRHZ1eb
gwcwKYpM4vArHIClVa3l7JA17UdnXgticAYryHgThd2FUunF7m9QQiES/dNQcNbsLKujVvWKtL5o
ug9Y5Cr3cno9rOJMR/NPBpJ0wqp+5cYL0AFGPCFSeaLfPQObbqK47S8UZw058NDci2XOqfR1qJzu
ubcjU8vltrRRLzCw+rVPfqjd1P6m3htIblQ+6+ayWB7eQePV7fzd8XzX+vniPiZConTO2FGwcA02
yFXpXHRlYC52c3QeUR1HlyZ0My5Zd7s6uw/Nv8cGhq5FzW02aPfulPRtg6aGyXkWM8oeJjd3pJe8
2PHZhd4u7jPfeUQkFLNatCE313xGwNDapv1UtfsMvdB1bx9W8xQU8ETxQYffv0JIYYw+2jCXqLWd
C+7hWIQYVEswakwYWvrVvaF4ou3hUThu6sMvqqmjFZhLdFOYHIB646IETolH+8d6gvrNPgMMdtuD
xqCp2iOx3KAPkn8hpaphC02+K94VrXXjRn3RlqRX+22/mEzfjUmruY0Txr3u2Kw9+cCwN4ZXTBuS
r9g/Wd5d7eNYC/Rhc5jW6Pt5BUCw2shc5NgEf+i+mA2jf5uViCPzdJ8ekkURPLEZAdYA3BUJkzlj
cCLvvbrPHspVBLc2QPKZOW63oNctsxOQbm1LMipjWjR+9e2C7tdvb3X3jsGXWNRd48+2UnUHs7kT
+APYlmJmCXFryGQYVAmu1PBN6AC83QYCpQOuXU8LCKI824IF3exX90XYZkYHDd/9+auGzLYeLYY8
7BkjZNc0txsOT72zAEzM36B/X1tbNbx9XKb70vZWr3ClpXx662paqZa2qfNW9JP2q+Ld8Su+IC0w
zt/xydfdD0N6u72tuXgCNd3m1XKuLhOGRI56Tzo1ti+/7j2VYC3xSieX0fa0HhfWWQ08SBbtxtw+
tRv/f5kQzdvlQuejwV01e6UbO4ictB4v7+2WTfVw9BX0g20MjpvjiFVQP9gBVnFUWwFGDqA22D8x
S71J0/ipzgG67DEZtcQSxDjDWO3wlAAmpaXirbIW6Jf1dZvfV66Mv2bvGLe7LauYYoIY6lay+NCD
l67AFxZAMOvghAfyKZrHGr1CDlM3EFHaexlcR4iB8AvBZPaI5SR/94jyLm+vITgJbNbDSktgkVV6
9FJs+ryVd2I2eI+7ysQjcE9A2AWiFJCD1Tc0ux+7wbYyve6tG+DUa2t4khRq9LVVrWt46FcxV4Q5
qnusIIgKt+2ZfQG/OtNrUOxZLaJ2/iBEWCQL3QqRU234X92W1TVj8vAx1tz34kt/L05zhEl69fE9
eHGZAhakAAenQQI9Szk8szymtNHbxdZshkoZqKnOazOfKBOOQ9v5EpbaoVryWv7Ifg0awDg3Om4E
4wSjeg+Hzzerj/E7xA7ymN6HrWnDcB3dFU9HziOABpWEScKkA9AHt8ibsZBI1T0CbgkmjfYJrrly
T9bkG+LqjIH3d7LrvdhHViKNxC5JrD7TCcYtfDqSYA/EbuLUjKGHSPTkKcY8dGXw9JKo8/OMpzQf
5SFzJ8tdrxM0JTnt6InoUozrkYOhAjiHbd/ATkP87pvBYfmcpYMNfjqbjceLHanscXBVGxy/I+HN
iSbrMRKbIw5wasgV7UBSmW4a9j8kS/P4Q/IOxByfbD084Ik2h+LqHnhzE/Ey6qjNy79NvFfUbLCJ
OR2FF3dLPUurTSN1sHdbjJnwwa7nmHYdQObwVxqw67WTc5fRcsxOMKvh3yl8jLvnXLmoomHtvd9+
9XS13qSYigN3TH80ceY96ASn5da8zwLDKOhrBxn9Bcxun5Ll/GBNdXoHeG4elhmojyywy3g3QB0F
bMUXUaNjcMqUgzdZxXh8orKXSq2vEO1RYQBnskPagD+5yyQDmhQG6xnqlOXkaArZfa7OoPJN/8K7
wOvSStirqMUi1d+GGdtUkY78NwIuZ5JinMLkqbjz2IK4xWzLgzhuex0WTg6jgV7UQ1/1DO4AaR0K
GycUaRbYjIytMeaAS26DvZNOwB6VxFuyyAQY61j2jFRlnM0S1O62bmUIggCRAWUHVzDwnfUetNFS
ha3l7c9+o7a5QwbK4BuDDmyD6YlGqjU5oVrQwNc5w337HtBhERopZAOdBpnOV3UblEOQtwxBErOR
25DNFicLrOgy3MXQEXwgCAXNEZPXt4ey6YbQrl+LfXtWuPKIgJQjQ9uQ2DzSeVd9n6kz4I6QkT+0
vTT5iMRR7SCqA+s4OEia+g+GHhAqwqqIDh4C07HbMyEIXFFhaMu5zd2SWlfMDHjOGTRE3TSh/hNr
jdxdUyyJeMdEKSbqL2lk5JtdADyGjUVxUHMfLi2Hg6zHinI6oo+LpAij5MKRRCVKEQa1RiBFB6Qx
4hjCHCEiqd0P380gjEb05YCEzKX3qc/4CKR1UMz7fXpeAGFmc4uolgpD9CA8lpbNb1EJcQEYS+z5
aLZgMBTzRu0A4OmB6JaEb2a3+A86EDpgNEowGAwC0Ptvm1AbcuvGBKn036sn1fhy2aOVQSY35ael
YYa1sbnCPMQ/wQmNStw9J0dfynv6DOkfxbviEDwUVhfWGkNBTlfKxAuWHCKN/boMASIlpVdFwcgI
10cxYiaTTbe4xaApLW+PZumXxQH+IYlWMku3m+L5Y31jMI6f/8jT0cIvnwZD09nfm8DhLwN5y7r7
DjTJlHD+8Lv7uFEH9HNPZ75Lz9ZhKE4dyP+CJjcWth7R8PpEskkDyZFMtn1cSfcuGM7y1dbPGI1h
ynqPhd5aejLVRW8kun3uGR+exhZpAnU+DctSIFY8u/hEmL+yz9HHNsfPAZ5dCeEd4aaTDqU5x1xI
ZETsiBt8jWjbr/9ivOZcaR27Seq9HvdmOs0Ht+DvlDa3MkxYkXoiY2T0y4bV+kN1xp+AJVtdYotE
RgvY8u093Ka0tYQQPSiYScQpNJuFpQ+aAz2Bg1NvMAcYLL+R9s+TVtIk4qVes1pJgbeDqVoDFMY4
iSc0M+TXMJqB5s9UzI4kTGQA6p48SDwmq/hyzvc5FFLDXBlQgNfJT4THgO+y/vFM1UQDUVogbUhx
JPS8IIDWDMyXas/mA7JkNq0Br4d1KT/hNz7haXMFkkyMGXJPIMIBTgUNbF7oxGto9imMCM+b7OX5
P/2CkfmzUKT9n2aUKW4zFcUihhC5e/Pki/IEhWW0zzR4/V2oo5WHOUsuDsD92ZU/CBGnqZo3ozT1
rZB9c3YOGGLzGEojCHqwP9tPjAOnxpjhSHJolKbwNAjv6WhRUKKySx6xIhG/J01sId4b8diBIG65
h8HO19mM2AR7gEiRDTt489Sln/nC4XQmz55hm5tFceYo4dSALTC9fI3hAha1sGBC+UGT/Os9qXIx
YHBZiF82REgtoiAHXxSSUB/QEoxC0WDJQNGeifnnBNlp2gbC+LXpF5rOHWrdXjW4OoBKjPL+um/p
+QRkqEU8334ZVkCEb1cGUNrWfYzuzsNJ9d80DB2npBlLay87G4AaaAfapTzpdMF6PiuTU69fefn4
5Z6jb7qtw1K3h22mhNC81pkXYLyQkbDfwFckGVuPVREi4+OZEXDqFhgZs+2RnrNfHyxfrQ3WpwxH
Xv076IKEQIMO4MirGPMF8pYwIll3zDM6LFBWY8Qc2pshwGyL2v6hZFZI+PTyP5rOrDlRbgvDv8gq
nEBumQcVZxNvLE0MioIMAuqvP8+yv1OpTrrTRg3D3mu90/KqkP8jAsqhvf3VfBFaAvIt7xEyOou9
D/KJIchsnkHDWUI2wirL7iasu/DR4KA3G+Ob+8ercK3aiDvnJO5CiAg8JpvpH60FHQz/ImSKpe5F
y92aLAiAHqsJUkzQKQL+72SkMtAGfcsS+bzZLN+gFjDGG8JqEJ7jdyF6B+l9pAaXRToF2UBhuSI4
EbW9T1ApHhSZQnCxWXxaN3NKkGSeWaBepO6CfN1xpd/w60TgKKjnD5IkIqgkKAHayR1uxGF0mYqv
V8AaJgCDwGH9RBQKuPjiH8VfBRXphgiCzMFc+yBHL3zFnFfOlIiimb+GKOXQj3hIoM5vmFS5UiZc
X/sTlw/ABLvSmNMXouP6q+0HGASrWWUXTK0O9+shfLtXMyw9IhVqkvhtAN8DuiqmtIzjcTdi5BOx
jXOVFMeR2LW2in3jfsR9nPDr1vOG+46bQ4w6Kt4Nt3usJ+qdPMpmBshG4lMJpG4SBRSDBlwWSe32
f64omOJJgewp8Yr3JK4Wz8JXFDdmUt/jwFwqNQv0vTfqeerZgfbqfoviKPMT97xWIUiY5mdzHVDF
8Qa/Lk4KsZLY2nfnjvzIfn9fkYdjC4+Zg+1nj2hkF7VTaAjKsfLGpE0yLw9lmGIhrIsXpDir7HzM
V/ZlNddBCL9edMlLvbIzxk5cnQq1tE4VHF6PiLRKCMvcVtf7JFAQ4VA1gzy3fEXSh2Maz/YNzdnA
6b2M4lDrhAXWBN4B9RAj+rCLymk3RFSoxijxbwOSEQjw2s/vHO54yoC+/bx3SA/Nz003sp8+4Xxm
0vnpvSbXv+fDrZLtk3cLvomclaU6JW+jD1WDAE4d7to71nRmohAQBM+7vI3sx9Vu99iBGaaFRr2L
Kx6ZgZg/WU7j7x4LqMAS9vgG67o5INKCvi7G7cBOyDaq8DnQguuUQK0Zn4lQvpE4ipxgcmUIjlHP
SvfeMbts9d8JW3/Botc1ixSNJAn6/KJSjCRzakuGrL/9p1WSlh0M8eUyBL20OtGD0Q6Mj7WYD/gk
DRfgs2+8l/fDwO0FNfgpvm7dPc8+GeX9r/dyyN2tIekE+ySR7TBgMtb4Nv64/sSeWi3ZqvyGxYh2
Dkv8EEcjT3Ebn5nMjubORG85JJHw3TFb3OCzhjujtLsd/8laS5gUqB7ZZEhwktOAbXWexFSHAK0v
8jwg6hB/9jLvzYC2uwWRUUEs3mXV03n/Lt9+qmNll1D97N7fMalVyGfOJidxMIXXMnnAHqZ7ikxA
ne25g8mzQONnk6bigvpxaN2reD1G7H+SZyySoXJd9GyFfmvXRuksRWeArgKhYm4kUB7BK0zgUNzu
SRRFv9lXm3hpOy4dDO8q8psr9W0/OueTApigJAytRMszmqrDCbVAwf1CcFsCgdDbVfaufDm8dQ27
d8fog1HdAw2p7MA6k1TaCWPFQlnYZx0dRno3fFxga4C9QAuIemsme5AFZCXMMwDP6bCq0b7OmeNK
FwgwpzOxup6WPgUfbkfiRH705VuP3sBz5dkexm7jJ1+ZoyeRxrpVWAxcYfyDNrn94HLSvu6HM+Ox
pyoTJTkzhEOydnfwhbTvyfDqDDSM82Xtqej5WG+ZdotGoPuwfvu/98fZ2FdTrinGzePEuJs5oT5R
Mx2d7YaSkrg+hc1VnafCt3y2PobEYk3iXh3aBfKOVW13Ve98mfIIPqJ2qlxlullQhcmuh+wV+znC
gMJHmmxkA6vort9MdYUzbG29QYy9t/+uXDXXCflbLcPSGyctlr/dZtW5ICM1KQs73uOnsp+68WAq
nkIch2qcr2vcVowvf9hP5NQeSRVd3amv4RWJ3zEFL+EmXz7AjMn97ZgFqYAPyFf3wrp/UtaPpUKI
haTyRcPxc8WkYjK/nWxJYu+dnAuSLqiF6+l7PESUyTZYkQ/aM7NZumg32UosW8euER0Fps85Z09Q
/YLWQPZMvIXkamQEQvSwqfX+RvBVKop1Mx2xJyV98x2hL4MgkQIDXBvEWyL6FIZ45rrxvsJVCelW
BepOSLsGJcLQ2Dyjrn/3EnXcX/1S4s6VrcTvq9Pu90MU79xqKtsQHU5LPiB3qbquaNxi7isoYFVz
IJHvd6tCALfqCYvfW3BoawIGtuf1L8ydxOlLDuwVA5oaJKuSUFN8dQTdbpjmSndxMeBssLHML9Pk
bLET8Agg+wKnEYGqd2PA/cRWi/2BoL5JBokA9B8lY3ZNmBusfaVxZ3BqScjPa15zoXQNNtZ2/q7J
BRpM+hAu8wuDtcmaaOeKqwLpUkJR0xkTPyJDU8Z8nWIMoouVpDC2XTfxnz+sk6wSB1E4DEjnw+Hh
MovZpNaCIxev98C9bmhTp8nvC7Xq6un3xw3haQ9AYaOd1LshIucWZpqDvq7cyujZjU+w3YsAXAzA
jlaT9qlHHQqQ2hZikNQSZNIFYLnXnYFXezdcxEvq/T3R+KgVCkIbhGEXGkP/kYGPNdvYPiCENPvu
HZrfni7zpKRi4reg/mBLo5yZSxyJNJ0qYgLhFGv7MuW+o+ETykncKLrzmVrFHlZTITxsIp3dchxP
P63VQiWpZ8NBlDREoc6xqyNhIOuBkGHxb0II9HlaEZBAuLYcCzJUX5OWaU7DcYYdL5rsvohjD6lL
RxptEkWHrZM79C8FApYQW8g7Ci3dK9EgxEy8vNsPFv6BO+LAl1TWT0qynqvuWJ98DPXBedxCXr4x
nuGIuZIKKgZ+FCm8jQv94dOC3ejxProsZlIXTWL7TWpx5pCTyx2HJJ1AV/TgNpUSednMt8D1fJ0X
axmxLDMX0MfHu+GF2YxXu2HSq91bH2HOhB5TDjeke4HwzdKys0j9PZ0zLcVetbji4j9hGcXA/sRt
yHLC+As62NbtGJqTEr3YRNewmT2WmUWpa1O4tm5v007L2T92Ec54PCB+RtoOLKCmTl0IzEAucAlZ
J/Sw4C4DzCsaBfFHwOT3KW85i7w58GuihQZmgeBCTDkRrCqHhQvBhjGmMmYyebXAcotjHt+z/akg
KxYWWZYw/ljdY+J0t/Va23YZNvk+FkAGHJBAXPsvm2ZISHNp9CHZ5EJENCTuURk4uZBIa+caSly6
XFUdMQwd8+XqSK3dlBZlnYK/gSJPRCwADB96EHWC6X3xJHj/gTSEHObRAA7DaLSLN6N1/HeG5H2g
ahHKTyr0kSurGkGXzPyFbqf8XjyRDMjxk9taMmIUW6h+8TS+nRcVjoyxKDCGNfg/H+iU9PHIFO67
ZikQY5Uk2bBt4ugCGmBomIBVgBnYhUOCTcM3S8cnqIR2UURTewbZnlkkqf1R94B1Ie4VPxt2E4gl
P6ZRqiDZkEnQFknalUS0kYH7+ZzRiVMdOtkkn3Q+HruLw79QEkuYFH9f8vPkc92YPyvfkcgN6cxb
H9HRFMEsXGyP7nrgNS74JG021BFljd3hhVH78lSihT4jgyxBtGMTgTePUgwVzufANm4gu14u/8gL
Jd0L7ID8FBHuiuYUuFMeCUwGoFa6+edNSRuH/ofP8ngZHibDoMTwxGvyB/meIPbyHGT/8izTPVmG
NTJw6kphC/jWWpyVVLfT6fc+or2XhzcnMl8CwRf/vaJABvIkIg5XLHxDfJSQES/0jT1nyDQbkZbr
89ZxJcVAN3NIkquIS6EKL7A+8HmAOxZkHNTFiFeNwUevFvkd/ArALwksLtWeq8J3jdAt9MnVGPGr
AeXYgt8QtwkmIzQYKKZ8JAHYp4HHDHR7IwphCXuMzTWyxY/sW6fikqP9Tx6Ozms8QkAzsjuOal+2
KZ0xMriOM7L7/h27+RDA7IXiRa5ExS1/5G9i6gOi+lyZbEvIJ5DlyH2FFOYoQ4FWN2cIgKfgYQbl
g8F/cl0DOVy4BTXm2qVTnV0+HzfIruhncLZLnpjACHLDy2dZSkQTMcIcrC1F7CHqDOmFxUIk41wE
xxTAUPSRWH34A4Vh3paJg/vKZcIS3yO5A32vCEsk8Is7u+IOP4rQYOjEXkkiLCXH3s19jSeVp5SW
WtQQcuvukYDIcuGQCIAQ2GYusC2Uxr+JmDpfGYYKhyLMhb64upe1TGekvwjhSXD0iIFq3SGlQf2m
h2PIvYij8B5aEub9FAblk/8hn+8TRMkf6RRGx7Iy+Snmxp4dJgqvU8bwCeVGhIb3D26M7SdzcBmX
KFTPXVgZi3mHSLAY78NQY8YZf6bZglMw+td+h8/PTBYZwysJzMi82Vh4Tju2O/S6jNkFw2TUYkob
LgEaRKozDDc1P6ON12cLXZfIzWZMRXaJqaV/txZnh/m4W9F6pTziBCs4mCElIMPk6ZFm7+qfmcf8
L8q5Dr8yvBEjZe5r3mWB7hqSihAJKVzkEOfyZYCmAgz2AXArZ3lCTgSOThHRvSGaZKgMtQ4ztuCq
eFZ5XiGg5MDII1aFKcMeeVquXQbuynERHQnIs6zs4LSfsUbsNIzPQZEl8iOqSyk2ZNn8spyPlo1t
YUHMz0yGVvDTMkdSfh7G1ARuJam33YBYH49nxgbYGhfekUHwHp8YlSRxBF/JSlQyT7YE9hqqWJZ3
fhdkckgdzzPZgfeuXLRonCQZgVeWq03KkCfdhKTcfIn6SFJuuRqBkdHF0jwaO16AyLGJBOkR9YfN
TnbUX0+iAECyNr8yvUh8tpXdk7vzi4R93p7DEd6AdX8hsZNXk40Ya+cDpRimqvXQAisH65JtAr4N
Oz5yQySQAHWDSfj7WzobRL6SaoVV+tfbiBBFhGP8hZnfS5Eniaao55YM0JI7Wf6ItIltCNXiR4iH
4NiyKIzU8Ml6KixSgjrPJm9QjBHBwFsqBF4FAagtlOgZKgkEtmUdkxVcmBv5hcE3PSLRKJfk5V/m
FxInICewUcz4FMSoIOK5nHMSKuDvJTeFf9wnlBMSeiPXEdCDu+JERJyt/mecNAE7mBC5SrgRuIYI
wZEpjDLBTX4MiQp/Pr5inBEXKhPyAnnczUH8BcrHUiN3HdUHMCATThmc4mUfTJDC5L8rl5fG7hrK
9CQewYS2/DNJiQfSXfG2Aqyw2JUzgMObBYfCW5P1ahhqBOdc7WEobVeKDq4HBVLO3n4z646pybza
PRNX2PKZwZ/Ho0jlJtRlMpgBubNcYEdhWXh5yhNZIFHWUTBaF4RcshzLJSWaK9KJgQwRctJW/Ft3
dXydu130QtUoa3fyPWR2iSyyUquJSg/Chv+DMnDl71Io7hS0WfJsSJltXr7zk/lc7tIKDgIpOJ+M
bpDbQsoepIG8GNA3CiYyS1h89+6LOWe53/ub8FOi8XrSC+bMf5GXg+mhjIRNoT6Xe0kKy5xZGufV
f7U7tRP3nBAuR9EjXqadSPi45vN6NCOe3IoXcgEROt6A6ioy7WmeHdFyyYcwT0+ayhueeOkznl9K
yW2ooD1nVxtnY2Cor5vffJEFIT8tOlTEogAZcE9AACIB4z0Aj2IK5JmlnpeKF9CK+1Bi5yW/JUfI
DvQmsQFL0QqwUW877O8tl3nsUILNZKeX4iZxxbdIFJ+FPHv8q48RkYvAfIQ3asRnGswVFvywR8+1
oiuhFKi8Lpw5Pz+cSYnXi0G88V7B6VD9uJJhS31gVdvYKiAVyDI4geRA/ux534SKYbWSkoryQeQ6
YjcJDgexU46Mw2H9gMhAJgdDiAEOpiTg3zp+CkqMvrmeBhk+8gGk7y0Qw3lGyq4UR5/INV5c1hUU
umD+UuVy8lk6M5qZelK7yKsp3lvSf3CIfLZpFtPwhZ32SNS2ORxLjA3DnDi1ckVogK6dqAdNGNMK
Sn0gp0IaxH8IbM+9EeNfUjNAjciZkhaCACfWcdkRSoaFoJ/wmzBFjdD5N8gIufb8n5Bm/82WR8uF
2R6nruyh8Vx2Ztn62HWRPbBne5I8IIsDu+c8Ycv8mKaA8i9zKUBIFJV5BsAmfGatCFEkhpKhxQIw
v8pXci6ZO8z92LcymhPpd2StwI9MEIy0M4KTqBwNbiis2QB5fNAQEmg0JGDpA73QltV83JzPESQA
THP2QXs4M99I7tNPA+lcPUHQBvZz+fRxQbDkkRvQs48yQ6hv8Vk+4CwY/cR9LPsOO89O0BpJPHpz
cwqTIEpNualkh/pXmJVjPXpY+pJujrhTwXIaGT1AryidDu05rmOCo8CveBnpFXkZXgR5IwK9r391
4NvKV+1GRJ/tIfYGTC2WtUWjn5GgVul2FAjS659sLaXzjMSkh139V7pl7AXQT2TFTch4OFPxnD4L
PdUAG/8TPwyiKMjBkKogpD9m9LWcsK4CAV25Q6ZPV/N/nWPh3iBraEg9OchvK5LeL/YeGNPlOMuf
Dj2p9KeQvk9LVqlBQCgY61qH0yMrnpycxn9t5GB1WSb7nKQnqlSRyjY0HOz1zHeWOlU0t7IsiMz2
/zXuQEhtWRYRXjsAW/zXfxUo94oCXC9CcUnikwkcogD+VxYzZYJNV+pT0X1DIWBwb+m6BcyQxwq6
JkdbYR16wGrDZ6OizT5bczamOJB+VIAYWSHlIcwntD4wwcVY/MzErNARbz6Jc5IzJ/tQE9HuswNJ
kzzgvmSjujlHKZDuJg3wkfkJHJF/B0yafMLliHAacKS6FNVSaMnxk/JGLDvy3fs/6S8H8092kD0D
r5vxKGh8OfIVG9zFXlx4ZZYFJibJDiWaA9HACh8HpsHNIsNxpJwHebVy/zHuEnsi45OHYznDVJls
qKTmMe9JoxWRR8Lis9tKPhs5cqayLoLPGE9mNR2BSLhUh05N6uj8HeFeIQ34xCa7bN/8lLN7Ow8H
KvOFqMW7jAz9VG1BfX8fSC66EYEmCgggSpWL3K+pWf4KdBadf87kOMxHJwL9SOnQwrLB8FKg59Ls
htSSgp4uTC/mg5vyi2Biu4Pj2EFzvaEoQLwwGQVlwkHTuait7raawO2DFNMEnxGYO82mYnGkAYVT
GJ6wh1I6js93u6FmHRrblzN9EEKKrTTdjlBPGtevZt4FsFhnO+VBrtVtXi6KvfGY307vpTrXxoy8
eeKPJOHmCJOG5ZtgoBurOn4RYgBygueFUL2tMz7jj6XlHfIYBdHm3eoz4DlF4YTRwun4+kz7rkPt
W5Pk9zWCggVjCGfnE0Yk9rU6rIixlcBuJDJ+G+pIXuKIz0RfEkMALIB4hwxSqzTvjrhtB87Zy6Za
oI2QG72ZG9xnhMAT4qjnaAEJQX7rN24edNePeT4vokGYB/3TCEenV87lT7mrl1WkeoQdBdXy/jD3
2/pMhNdoKw9uJipfq+U7JrTrZrObaWYvzHaFmEiIAiMUBwPmiGByMn8IZ+rMiG3ZVlcO7hlCJbaE
nZbfg5E80X7KB4sZQMkdyQDUhYuU+TFRvJJg8MfkPUk83ZVBCQ+7z4hl9IUcOpfMAmyW8utj1OZp
XkQizjL0rJ0Zx3utHNFhY2xuj6Avy44v2gtMm0yHacP+DM//v8PZwam/rr0iTCZs/ifAFZjabyLM
te94ORDVBxDPVjLK+VhjnI445VxRPCzGxwp0PqMu8XWMquK+1r5JYzqf+IK0aHlbc36oWs5CFH4Q
GyTl6JvEDCiQjJx39BoYjkiNiKMLtmtBl2QAQX0kHxRbPBIRLOioClAWIGCpyLbApIIGajClXWDf
JnyDcp+2SLYbUj/4uLO4y3g0afhWq6vXx1t0XMjqjy+N3ZnvRnRz1uYXYRRgkkgDECC3H4DjjzBa
UkjlLc4TV4AOdhF2GG3FAc6fpsbbH5pqbupLqRkTKtLnLwA4zEnN7kxsT8c7Y/dhPqFZ1bxeymRT
6bHpxQFxGozIAx89pMfErO1lLtv7m7/3GrskgQHLIqZ0SifiBL71qYL77Pu6vpwG8MWpIZk+GMiP
ec/OUTqQtcJ8xJjpNsZ1xzfYsSbd47ChamihoUbUF3ces2yvYeG+4M24gNevq1vHZr0GsC8zgw2O
m3XA91uqeWAh9L8RmU4KHouwAG/mfwtDe8j/QXS91hVTF4/D433HX+p1vnxxRI6FRDDNlcnQ07aE
jCqn11rf8vB2XU+yqFzKN+4wBZAG+jbDxLNsgV7vO0KqOtt2cp+/1jkPu895+JJsUb+m5KFtoh2R
Uohuhw90VOwoqY2+q51oTKK8B0A0wZDxePdgSMtEbRhRSTkVEzVk5k/QldJwnTLREX6QYkjj62ty
hgVsT1mUBq91O6koJuJQ0v90EjkZNCkoFK1TxFYPkl4BDFWT+lS5fU82CclIzOjwAdhpRG6zTwA5
+1FDFTAkDpQt7/RYsgFNdVoyGE73HggcTnvmpTbHx3tg11MmepjLTE1l8pp2thoPTSm/NK+JeCi/
//mrmb0mEJoufFwoX1tXvp9SOT4iflTz2qnGFCymX4JFpyhJSPuytbAl4Krd5U67yJ16h4oCYyJS
cqCsvsVYGY//cfebK4+7/aReyvu5ktZK1een/F/X4tlS7w1cdlur5SxBw9W58mvHvET4oim8meX3
Da78ujh36CWj/WAevciyoCdGQzl9PX7y1r0v8os12PQu5vPBlGC/hA5tgqJA702NC222q6Z7ZReH
u2fB/VBt2pt3QUlMwz2yXnSYIytvgi727crI2d9GP1cN3IVdUPGSwXh/9XXwbaa3vp3hK2zicIQe
E0/nw3yQh0MJ1pmUZE1d7F68Yqi2f9XNIWvq1b8g0CNofvBdqFQQk4Hi3SFIIL4eNKeA+2Z60qnI
tNiti6kKwod7laYtDlX6AVcfEAVL/nmQFrN7GqToFpUp1qaO5t0at19ihKPF28DBEUX4Mmiv6+k9
KJc34E+K1ho4lOgL8iuwYYAUmSOk8GtY3g2yDWQuGtd4Kt33w2c21Ouv8bn4TPKK4kAGfkJ1nu3i
8OhZhYxnIkXMCik6MuRK5rtrNOWXqloZ+BriBuY8BmTSim6Q8q3s0FNT4lEKkZOHrU5Kwyt5rZWD
LqVGgTGuKCzRqnhQniVV5e1X++oJIeJmXdoU7iXGnOqaudUA/G5O7rzHOTF+LA51PkvIdqRQE662
zdxUwW2JxChA+ecRd0PWiUN9hRvWK330iRII0oMGPPsVpQOaJYQWmdkdV4eBqcRm83sFYIGPRhv9
XF7zmfpYFJtkpdPKKb3gygz32+68N+75LANSqiA09hiUyKqd9OZaiVgFNrdG8WBJuksXDUkCh0Kb
ywRtDKG01TPNqKGFYDbp5bn5KRpP+A8e/OZIzd+UdpS47CWbfCY+KhnemIxjffkF2lZyTM0GkHgJ
KRsjWplyq+LU7U4fN0sHNEK7NO9zwNLwNlYPe3eEfvPqQT+1DavYG4fa22NcRL2jB0OI0wYKcjmu
h2Q9Qu1xhL9/ARRkA/MK8uZoX3uWuGpBd7QBIIjiTfWMOoqFbuke8jVpzQJIKbHU/VhTyUWJjzjD
zwCiDkTz46fRDmoaMgSLJmvcXfYJk0WPXGBJZ4BOmILfUd3EVi9Fqjt4OEOqXx9emsRrIq6qzvjd
tRTNgnUv+mC7VJnFRkD1FtXHMmF6EdncQ5kBALj4pX3hUI20aPh0vnp7+z1gGgIa54aYKzCPgcbP
a0bpc3XGize2XBj8PhgHEhsuqQFaNxxZMkQVwL/HoJW++eSOxPbaQ6Jld2AHE/9y0G5OgfhjljaL
moTmxrzrqFx3MSVvD/SlBppBSKBAYE+SsYgtSKxgRgI9FqxpYeJWvZJGUpKYBMEfH7UP7USuWt8n
E20OhNo4HQdVF/EGAyve003ShQGkPkOqfXO0Lln+WCmaJdsNnTzbcWehIDh+faUIIvJvdSMjgtG5
AmtgNLEGiCfhEb3hNyPHmEKqImSFxsrmN0e3c2/vdK4YpQQTb90HhUrlqn3jSas0IqAINP1MstJE
b2fZc7Of6VxKc2CEQNvq6Yqln64oG2MtnNTBE8oKV1HwslnYnSy6tPYTjRQTakAmz7mfgtlwwZGN
aXdIWGPJIyplhr6BMUU3qBoadNp4WWYWzT04R2CTBLgVJywfj2XlakT6nQNKgII4X2Ea4Et2t+96
0/1CfFRv0A/+nR9uH05wm90dIjPRKe/RtpexywzI868SvM5mtdkzW/pGDhX9+tVDddLdG2lG/6OF
3PR+S+82L+a7Hj09PX5rNMvVj1JTMh1ZpEZBj3KghqfkpKKzcTqEv5NO7qhIyyUTjZHxNES4pNTg
TTpY368kYtV8Mc/isL0PzT1ZfCBCCFvw5+FwORFJc8bQgY/DvTN2mIlP0XXFKoeRTH1Pn9OOVXto
Z1+srdbZvyfeq3YAzp6uKBWEr5foI7JEu4eS7CuuDycd0+fhwsRm72cL9Wby9Dqw3FifDD5QGFqA
2WB0fGItZFQTjhOn+rrQwZaG+lNq4V7zzgeFU7FhIaCvrgy0ZHe0TwK+HpQUMRtnWtpjzeBiVl82
m1xh5IQQog00X1h0kdFWs3zHXLb5uD/vBhWj15WoKbGmnRXjEVzhN6whiz95FKduB4G9Zm/j2Q0s
xL4RCaQa+kQGqHVwwRNYZv1IznwHTA7hC5TaJ1wEnEMADcydwLMDxtcgHxIaeiRSEZr8CLmeSL+H
M5Q6DypmR6VBhH5gWGjM4Q51FGDnPGCCcEMBpjnsAEOvz0W2U9A5Q6SOyUM1nyvt5+mDiIPQzBK4
c9BoWKgjm9qRRmv4jXJEWQhmiqjVPS+Trc4W/rA63j6zJn0rRhA+fy7ennI19GNBfhS5cLcJ5Kfm
DzAW5GijARh8ipdiES8IkC6NDou7YA3JyHvNaXZb1ihQWvaf97gHuIwCgR1L7qo36x60kkxvvs8v
WEsyZ7DmFH4zXpLCjqvXi2urYku7RfuRlTzMwbo7vnS9VHOu4CidZexp2o8g1cotkB7+XeZGByXC
gd3mJjZ6GhuMZCNfJbkEGenVKVJ0ejPlJVqpdtO8lsqmiTJwO0aPK772tPcenSfGqPOyI0pVVOrj
/t6g2mnG6aLaJLPcZ3djJUacBGUzCqhJw3ZBZsAFiY2IPTpLQeQEOBIzw+CTKwEvQiWCxHOBMI0l
nVFEhMrQok/u9ZpTvKpy+4+eN3dxWdIYDnFLnUi0ZAqT0C/d3zOxnBUscs8qV3r4lMaC/myKr2tY
O/dJ6pYP/KhdwLYnNdyKleGyQNH8BpHVWHG1l6PR8sUTdJqNpV695Hs/f81LAGvVvk7Zt+QIcQsT
y8vGgeZzxfXG5RhP2abAWXgCkhKwe9Cf1jIDirD01lBY/gnYaUD4KAR8OL4yGPFyXfC3O/LCNPxD
uBqoNjJShzEVe+fOgfwlc++IqvYKGiOqt5ipAL1dvOg7o0PPpthtSQHYs8LThXqXXTdMRkaGFKIZ
V1OAvhHR98puwjDEMXqi3tuo2enR9mOqxBz1F198BIadcBfPC2iKQsDsOvAUDE3MnATVJRpdao7V
TvKKdWN1PTF+CeA69TrgXZUnMLYy1/gVGHqrQibFJ9Xc1XZv12VgVMxeqIe9TboA1Zrfd3dESD1H
Seyc7Ad0nBfnTUfpNnidzn49snEd0yf69yAOKcrQUYJ1OqM5ctrcj5nDlILOSZTBA8IHzA+hGBED
SwI1uZLPNjXFntrRi55jtLIVOx1X23nZg4XuW717qBO/sYnDDG4yMSktGiBJ6hwaK0bl2l8dhlhA
PhHtg1/69bePzXSR4Fpk64K6RYPc6nYWZSPjhmG1YUfVFTsbBmotnDq5bnSx9Mu7wizfKKWNM6ol
mwa7IfOBQJih1QVdZZzqHbu6XcxpnBEZh9yzWfv7UIyKhAh2Z+Tp+I+2l9oqGOg5MOrOqb83Sdkk
DGyZA52q02FD/doHm4Ht7Tu0INUhO7vayM9S537gTgbYBe0guXl6m41eRr1fDofsVLMUwASpXJ/e
4GkPt5eAMfTQniR+IivJQSMw5qF6s7Wz16IgxkHdcVXiK1CnRhWa8bffmfSc4pc9cogYhOQzhDOQ
pYPwYoHakW6JUTZeVRaW7JA+nxnvmIxjH6ZmOjRxQ56jCiKXHcO8juz2jKGcubU0fG+y7Ww2/QtC
z9guGl+/eDoHG1vma/YYOMNJ+w1eGI+zY+3o85wR4AjvUbdzxIMYHXdOYnO0H7+neTbrJsHVv/t9
m/jRRef3t2Pdl/pUy23kLUSKO4LZSfhW4YOz7tEU8ur6lPGYZuekT5Jp4+fjSeeB7PGfyeBuyziy
y6EBL77aZdfkBTMaHOaInfrT2C1xLzmjyr2VpO08AzWqEHcC/RU9I2ZqzSFfZT41LUx+MqsPjxU8
91T/ASmO2iTgols0CPTM83IwqxOr19L9DLnVL3KbYKo9j4wOgjlCV099jijXgze4Oy9GeA773g2S
7I2ZFDlx0M1tDiqptwXJxUhckNHGAZdlAV2HdJUNnMQy1D6UcX/DzcjZb2/IKq8y4yXfpuuRNbLY
rmeyI28fxiz27WmwpuyJ4P+FrfpHDwgLQ+7X0VEb+5I7N4ikmApmvp+1zeQ+nKnfGnodxP+soCI0
4c21rEw8R8RdOGQJYbpMbIh0DS5AJqNbMcO2i/DKYPjrhrleeeNrXedGqBKVD2jhtVrmnKjB9NlK
DHKlWqxItIQpv+Y05XQd49R/+tddwlaKvtCOn6tzEr0xSGFamuRLtVyXDb4sSMCRBNcricPAH46l
00ADvC2SrdttJv6y/cv6TXE84dBTCVvhHLOePY8dyA2gBFRU2OlKcJejcmrdqC5ETnUocZqOSH0D
5seWfDVz4Cvx/ifwC+gqyUj7q1jmu98JkWyDsCycZxxJrPYfMz1ig0QtQrfQoWqrLCOEpoEBv599
8CBwtrDdlN+vq1Wd3sTAQggc7iB+s/2ULsvMgc6ddH5fM/YX7IuTMVEqsyQ855TthgOj1O037dJj
2c0RvwGYvr8L/AEZKdQ9AIgjLzD0eusdLSzhpNdjTcYTIGqktQSIRWyxeWJXHDfOQd4htY90evK5
dJgwSjkCkDSUoiTXFLaKHGH35u5nX7l4eCluWFUIGzYfayStL2g10sKokJFQNVaPsXNMsVDtCg1Z
6g/QOXXcpllRW6Fm7xEAu36FD1YJrrkMAw7MA2IMZNoTwrl68xcJKODZzhndIbXTK0HLTURyfUi+
LqB6Z6s/KdHbknpnFxHLXUB90jO2uMzDMypABEtM97nOQeQW1wUlNIUwmKBxI36gZqQHIA3dqOLq
XrpF+75m5vJCqd0YOanRFfdNHR56DKllqGxLfNLbpM2I37Snv8sGcWSUwNB1TYxuNIQrqBtqFG1S
InDbKiflhv5VN/rMysZO1AdfG8XkQAP3nRkVX0A8IUeLvSubYT2c5ZXK0BM0Tb3GG9XI/J4/Sft7
4bqt2T21VbIP1R7HLFn1IQu4+W5d8xGC6g6zOCz1b0qdEaudZhdxoBfb7u3rBfz6qKcxL6pvErgb
ddYbbs+dVZqbZIR02MdTt1/TjtDxVqozJMnhZlDQjDjXy/3bz1Bi01+rIlhCAjK+zbgRSTqhiSaD
2Jhc0Mn1zQEEbLYKB0LyyXwY9cUn5rQOAt1w8m/4LrcvopNacPGnLFIfyNXKomh0oIoBAD2yJdyD
1b71jwXyc6ZcYgh4vYMjuMutCVKCblfQcT3gEm15llZXGMJik94CbBQAVxdj92ggP0tfxUzI4pO+
aA51A4QTzG9oHburaoryQrrsnkZxGRYC63+VY+Su+CGOK44VDrl/ghEa2Rlo8cVYnUkkOKVMpTQW
1PN46I3rmmCJxWpAqgHf0ohhMfaMNWL95pVQcWeU20CKDEYthSEkksesUvs1H2YOtlkhDBveHqiH
GtBcHGiwVjskuNQcyAeCDJlZfDEn0NIqjRk2GTMGlUVnPRzfGYDAvWhwjvaIbNw0BTugfXNIqQNW
4CEk5oB+MD0Z6yU+BqBhft39y+iWnK1dHOPi2tEyf02+CDM38tTJ9q4qffCR4VABYC7djw4UjAw5
/wbMtVfFKTYex5EG+xrt2NBQHj6Z6qBVpvPg+GQRCKO1eGoig/NXwAIsx09jRu7D6bG9mprdLc3T
AF+55EMkR6W2aYpPg2/V6q00s/iJmWNHPpMQrj6CqYE/OxPt4D62Wddc7PceqdYceujz1XVXrLEp
ITvxh6WpXqwmeL7MGSETWAES48SIrWarLRrjyVkxO7p50m3/7iKGopILjsButvPa9MwEqfkvF+bb
X/npAMnfMftWzRVU/akgC8giyKQhxsK9bbANM0NbyOcbwldDx4mBfGs/44Tn/L6ceHaf+4SSLYPu
HIEUW6IERKn4NtLdikvtbUxon7O+dX3wC+IipNnpeiIK4CeIpkBgEb171ogwTyOSbz9C9n9QPBjs
CrvL6k18H9zJxUAiojL4G+zBWNuM7fZFpuH44+HEWLCjro5HVHVf+90EJ8jdiI7i+XxNMGVo06eB
Gz6fxd5zKfRV/K/ruv0wXQPRB4B8bhwJwvDz7YIFTKEFjfabI7htdDwuFv7NGO+jqYv60IeneRvl
3jp1zFmZGj/Jy9i6tPAqNGvjtss98wUU0XkuwZw0knCflITKANqYOQzuLFHcxeAbk+Bwsli8RpuR
RZ0LtkKERmzkbLbIWTCxFj3nzp1q13x6I/1k1+I8Ydbre+rtKLzboMYW6g1wCxIJNc4pDkl38AYQ
2F3CDVWf08M/puhCx1ezc9AIadVs1do7WXhxr7xe43Xsy0T7H0lntqwoFkTRLzJCBRFfmQcRRVT0
xbg4zwgq6tfXSisqOrq62vIqHM7J3LmHpDPo4VCkWZve4BGWOcXKaXKBCHsKsBt2395uIWiY8DUg
vNpU6rcbc607kBCjb5QO+CexdbMqKOMZ2og3HLFhTINIxPBURiYAL4x78p6j9NkazJTbYjEHqXnq
5IVCT9DMWJRYPJ8Q5C7g4NAC4YCwA7JbQgE0qogdDGYIQuWmDetBeMInOHOSCIh0JaomzNFYsySt
3JDDYEdm5MxwAjxwhDsIfAPrFDIfExq2KLs1Y6XAPGCdJbr/5gMLqUIWRU4yrt0yEmyZ8XihIsR/
HbfhoW6xv1HW9UxX/vsz3NizPv8TWIesMYTitTObHUxl0Bls1BRHflp0twjbYEXp/6udHOML30KI
iucxuYHMIUD9PUQhwFXR2ztNdJ+x5pvvdGC3a0bslXa9kRg/yFhodSbAhTfcqLnajN5aoRJ2QgaJ
t9FlBMggGSQdhn13F0yixXTtzCMEtdFRQmIQoGzcyVagKuLNZQTTRtPQg5ah2qcQvwUCk4lRFpoU
F0EKLBs+GJ1weAnggP30IcIAYVwn3BJGdP09n1M4JCmhj4BiUBsp4IWlBALJddTnvKGZCm0ZpiV3
sp4I4wNYYi0vyL9EN3ZhQsmUT648o2MMxDGByITVCEOSp1RIPHk9kP1UXvHjdgKJssBkieUydpMf
3GLPwL2GXVh+/SjX8pnZOiDvwgaSD84eU4yZivHhGUvvTZ+bvqO8IkONC8eH3LEY5LEqQ7lbj5lE
z5DKDvzOHwuZWuC5g/vwGGK0OFTNBwbdq3JmlIVN/9uRvy+EcOrz5VweFlmRP8bNb3Hd3VbOo8Ql
genNIw7Dm6dNxbsB7jY7+25BPZZwbORCotbTFpo5Rh13C0TfZJPHrUo8DL6mhps1uWR21/zMW0kX
hruEtCTwr93hb7Vu+C1k7h1NdyLXnqBKuSckDSJ3B5UUhjNUZsfATArbJ8yDVhCrxU5L/mnGd2yt
5uJ+hFBBPGFa/BLfow4J9BoGPPgsQy34GJgnXCzbfiONKIy5qEICscTGlVqkHHBfxNYffkoE4xD5
xwWlCfQEvCCe/aq/5O/Im0M8VkO6F9DhNr2jKC2UoJ21gl26H9i3/g7XL1zwRxdMl1SQp34zlmSS
b7Aj+0G1tD6bmdnhYnQxS28PVfF6+0L49JVBl0tW8n7LGBUav7tbrQUDeKfwyo/12hk1Fz0C+F+B
k7icxMPhakZgoO/LIbhMVf9LAUQlChF7yeypc7OgDLzyvUMSiEZNPcHAyci5mB32tFx8yrn8fdX4
EbX2DqsBTUmHmqlLqBGqEj+R+yOChURc0ociDhAWIy9DvMB537WJ55zI3XRXm83F1TE8PxtzQD6D
t+2aTf+Y13MN/AbokK/zdGrMsT4OqJ3LRcM/6ZyI5lgss2rnxdnDbt/X+7jH4Ub3IS5HyoYTl4Ud
CxiDjneFVxWljbHa+SpWTl4Ratjhal27zF/hK29QBciJ9CJ4xhfK3n2izApiQ+CuUMoEbDQ3Jgnl
HA48NALoESP4JYGOrxjW9WyfsowaNkAXFDIhKr/iMo7p3zk5zuNWLsSpS1DuDf1pUdR32zYZMuBH
Z4Y78fJOxolxzE4AICgRaL6Y7QPUYcuLrATJ2AHG1uNgtadXMj+FtHgZQPeign9fzCZjRXQtFTld
lyQqcbYUtqbs8jDBjTph9wOakxOtmxyw0Po4raD4ex6MRgQshJMTDuiDrz25+x8c15hoA6E87Mbo
kop50+dgMBlyHnadUZsq5vmv7eiYzf3pfF/d2GM3Ir4iaPMxFKusfoEi34ATVYM2zYb41nHpX3Yx
xR3qT3NKSQF+bMV5pGO+3Q7PApkauAEqPHE1aqXTcJ/oq+vfi8DquTz9w2re9JWFOgZ2dhX31G+3
jJJJqV9n4FeYufVYeoeIPemNoJkfVhgotWBe8dnxOHnYBAyYR54/UMXgwd7qPp9G0/8mGEdGPSlE
WOCslvaQHcZsTGvaRLa+YIckDubG2VYihZODAlH72cM/+xI+cMLjTrzxNPRTUHLzt+GeaCRDHjyX
fWzyTVqJ6neSpr+fUYV4zI30l9m7Wl/eulpdPQUg3NghiVLMW3bHJa3FQ7x02nHTv2TXsJ4vHfba
+ICzA1+RbUBBare90Ahx26Fy4scz2g9a7B8XX/aQilyWvfnY4oZw6dcPV42vDJnMA+rA4DuiTeSb
NHn4VZ+RzTX/be082117Scn8pRxEactAPYCpM/5/eGoMFmkIHi3jmeznnynpFCFpQYFGNoiC2I4I
KetNXghyfxIpH5PCLWEQR+cRSRexeHMfJ/sIBEAd4PHZfxO3gyT1iB1TabVH6kJf/Ai2lU0fBKa+
cx+oL+GZykxXDR79ywCsFuM/ad2Z7TNXtKXSnSKAFh3ryyGFPepy5okwXI4y2aIY1MAz7w6nyPjd
ZlKbGQeoq8/fKByegW5fmnjQdywlfjMbUXmQyPg09MWeys17BgrHJ5OtrnkpISGYPUxR7hYfHA6A
WjFFb4TtwZv5U/UxD9vbx+p04yJ77Sxl1VuBLwd4E6MjbM40VtkYR98e3gPgGwgnNGtHhfE0XgSR
3C2dyWneXvwuCmps2BGAz9AuBNFu/+xLxDgL9d1oLYjcawXP+DPJxQxY1awSdRJHmjDYY35bWMs3
hjnwLOwWrDP0A7xLCQA5VTLmHT14y+zaCyxSsFqmSFgInVi4sHhC6SNh5CJMACgBb0MNW/jHNTM4
5k9GZ7VPv6s2zixET/Uxc2HovmqO9KiDpnHUjWlhxRDmkjx8LCqEtMKwG5eDDiYJGnbKFBxm7GQj
RNjTIuuMgVFqBv3IHJ4YtViRdPGY/uxhDYPwRHfcX7OKSR7vTg9lPFaYwrgP+mSQBdpxay2+d+II
KdLGE5pQmGcx3FAqBYXj/TDEYB4B44ONo2npjg4zdFyDUN3CdY2mwAvAEr4QVVFsWiOo29r2Mrii
+lNHfE/Y/BemBUy/hyQWXga7HoMBwIU1A/LKWG5v6ESGbyzYdbp4GVtmCuSEerqXl2t40BAvROnK
kAARbsV9aFtcDYD5EttIPW88gmPHrrfUcMtZM2lHQGnv+WkGrPbsov5H86/C2HAvuWY3vAK7pc4c
ciXYnA75WpRHmKTBqsR9HiUmDMV4b8UYXaMGwXOcIg2gFacQc1oHBJ8BQoiQkYgsxmXwY5Bc9IQf
n/EQGZXX7e9dDOlNPsVQgciF1/Nh2omV+BnIX2jvRKavDe4eTKQBjI2hzn2eawO80BP4lZp7xo+v
QBSqJ1f3aZCCg7SDdx693A/2XEhIzLWETlQovDT7Fn5cyBMYfjXQmFRXX0t4mN5xJSqJB47cbeuz
VQPR4KiBOAodOXCmDWQHF7vgt5hwVva53yzM5qjnccF63hJuNkJ3FULGlR9NssjeBdD1v8DgoJu0
J9775nTnd7iH3hv3EuBQMgpENt/BPiZrR9g2iMfxN5a44CXJ8s+gHr2HkvaOPdmi9kSMPGz4p1hW
EMjtF1uBOyMf7Hvu3hkwEfhzzTYBBgPJheHgk40FodoRfQ+PCjknKFE5wnGmkMH6fzrpx5awVsT9
i+dUx1CAzZyq/tV//mnBOYXehZHw1V+OntsjDRPrHlsHZPAXHEiuQ0YMQsvuOgvm5Ss0EVOFApdN
UrHoNIwcF0GMNQGsGIW2Hc605ZoUvxr8gqA22BCPNc4ZFs4ZbAVYmMCS6q5A7Dd9jg1OaM7phv2a
9YA6oGirvBmAxbIvjQAQ/OQ43tkVvED9D6mBzVIXJQKqRaIAlbGKp8/pT2QCINsMLY/ztn0b8dig
fZcyRNqY2gUQpOOSVoUE5cE1PSSPfnPbXT11pAAtCia4gEIqfEYgj5Rf8kJZ2erO7Hp0s6ty3kqf
A3Xask5hj3ZDyPe8mDg7fkONJtzKlvfARxJm4YdiS2RzX+/wNm4TcG0PCOs8JtfepnuOmOKHzFJF
Z4oilIYFgqpw43KY/wOFAZqznyvw4rhmCmYMUG9d6cyGLsSmk3/tstPUTsvlpH06+ylJDEpEuW03
1x2bYoNSs8vQXPfLvLFkZrtsyDV9eS/vsCHWkKHcjUmgUAm8B/QCXi7/hoUiglsGhUWFqlfzK0Rd
9mfIbQAacCWm8uB2kk5CQ4aOiDp7fon4mznNHY2Vvx/fN8yGnZ2wIPwlQKY6LD3Vb85Vv2G20f92
mPUSXkqvhwxpRo1fysQDHgTiwjRXzSOFJNJkXMIqfDlyaeCPmK+4jM++s12A9AgPMTzOFylDE9YI
AtyvBQwXnqIilzbxYP7cfvGWm0qz1HEptQ8mmIxNq+ooM2lahweavNUdAOcRQCMJDn5zNVvhSXyg
ORbXCtkZxMJBpFOnwYc5ehsjJrFvg9w2yug/NpsdsI5OhqoOWHFwzzOwP5ccOptK5+n0KfrPNB8a
TscqVdvHOfnY4ZLrzexF46kSJJiT168ZzRNVU1i7D0bg7AdNN3N86VyhkEAHvjrdWSO/2DeiQVwK
IuUqzEKceajxy/SSyDPAc3sZFP6JIyqbYrPFZi07MBIkzBbEHovdGEN8wHMxm9DwpBeViqgpO855
uF9r7H3d7JxyWC8vzCFV971iUo1TnfA49ADmghaIapepiL1YgJkCqK4KO0lheWCjIcwKUIP7nzDW
sUqDhS7G+Ihfp8p8SgaLWKOJWQO/xMaeuypqL5q5HnIfznf3NsWcbwvZq0BXdfUhO1whxn3M1qpC
J4voEFcryo3+c6vA3gvYlW8COKULwa9FUJMjJOVzCWZAe84KcRGxGTHGU0Z4jiC/q8n6vyND6Yof
KBEQOw4m2ZCfQjQ9Z1VQUT86iHqzRrxPy/4NNzLadwaJAaglbjzBud8bE3DgSLxPicsFtlABX/KI
oepRZv2cipKBUJAWwAfDBxMMVaAOkWf/dwqmwLT99CaQhweG6gAknFwpG5UwjzTcLDII/xVXR1CS
nd0KmZ5OBMADkPri9NTxGL2yfXjPyXl8j2SMAboG5NGeAAVmIppVcnbbSBBFwFpS1eW6mzXySnxm
cUTYWWsqNWK45eDkAyPMpACT9FhML7GQ5YIIXAFWJliGQJHsUQaECDIATJ1D1VyHC7Z6wYC4wKjI
OU+4oXKZeDhp3Uu62tLT12wj6AT3cSNp2D0biLvNUBDR0sNS6VjBYhgNYFDSjN5+fCZv0I97YeNh
pJ+iD+vJKjno32yX6RJ35vFnQLBIA7ochR6h5xWpi1BLzhxNS+P1p5hYYFIQoMhotaEJfNA0mPrX
Op4IgzTGz/F9HmBT3byYKIGC8QcXRO7ZvGu1kzbUCrvES3yoPvF6YFaqDxqpXAoJR+kYTipnBwY0
8PaR1x//gzpt09GACRcsMJR6MuhY5KinuGCMJoabGYw5u+8OgdsTRjhkVVs1NQCSPa5u1jaj6Zp4
UJIPiePJolw0AAKZQoDxFxGvErsOwXSCtoWYCMHR2d2uEb76SDjERUhuGgtbXngDMBIHNIktrL0H
01+s1kRPwuCUL7hzTnExweeMsTZEOZ5CKDFpd/1k7Aw6h53wHbcSADWowQhHIVELW555PkyTVCEJ
VlLoiUvF27eriGKVW667+NH2l0yupVdio2QlHd3DH2WBPqJyhiqtuY34MvjS4giDtTNeLpipOKdp
Yyw7y2l7B4DC50CO7Wk7oleSb7SImGQCT+LSIChsxytjeDuYWSePtAt3yKN2BVZoiopbpj6AmjJr
usHPoVFDlZcrTuSDge4tBx03Y0Ebdh6/elB0b0y9JGxDsMmr9RrDs0lEwyd+GMUYuBa9CtYKTKPY
FyFAfS38f3soISHCIuBu8hjhyzDFVQk6Lo2wn1X2ZcthBlmwHcC5oYkRCSC8WoXtVcqilvWKG2xU
bwiOxMr48P5l30VnGbXI9VUl7EJ+URTvuZ0QifdshhL+lQucjv2BgKmw8yc96CA/sDTJsdZFQ5iN
arYwdXaw8I6FlYS0OGkn0lgiDH0iE4RtORemPjsbiHScZ5kUgDeWzNSi6DGxWuxDqP5g7qky5H7N
m/BOh7qbCxrnJD6DJHZVSFzYO0EW51vw9PE/mXWdzBJOFTsB6PzOqDYKspD2H06ItMWQw/dDdBag
zR9bLBlPfNz9UB91h/vBKb2lPSCBaU9Hr6YC1U3VUEe8dachuTIHo314wmdsEIzbsMb2n7jHYEhz
sQbVi+eJyZgroKkaK6MniQJwB+yfHTvj0lXFa5Eo8JTVRoB7NtjPBHoSNqYEYrHYnnz9rUfzbbbs
o9cxPylyPYBYorIAh+YC6zAKp7/rgZgWhC1ozkT8sA9iA+QWk/HF6v4VvxzDpkNqnu78F/yBc4T3
+GZNMLwhVtI+jU+Y12w4zBenNs2SALTaDMADg6CdIwleGLRhH67DHABwDAGcAX6KXLdO5qwTreAv
DUm25XztDoBD+9/kYLq9QKx4Oi4UK7ecLuPHVHNeGP8SM4p90SH/4o/7IYB8SNvpHbJjiK376vyn
s/X3y0GdvgcI6wBg/g5DPX6Qyqit3ttdipEvsDAAsjM4MNXb/6kr6qAPuBUHCjbxt4PRo6uLnw5T
NyV6BC9TEYf+uq/DMLU/lpppK52t6o+rTyuBB/HVbtnXwW5InAAUl/ANqtdGXuAfvbfZjsXKn6KM
mM8SYtQf7bvVwxlofuvfS2+4Aqs9uUlVEYzYQL+GQUDwVwj2Z2lOb/pCcA+CZFwXj2gfjMd3p91v
sxv8zIYGnAb8glXhcCjUFgi56CV1R+W8dNDBjUWAR1w5S2T78cRNA8dyWi24JdZ4QvKtPRbp4TIh
rf7uPeZ3r0Piutz7Bl3YLi7YMMS1eQsE6r3f5jEg2hOez/aMj7zbzA/OifOVj+w9ah+ZH/0oVu1s
s3tYv0LxCrUE/+oQ7/AxlOwHCstPOBYnpo9HaMekiK61T60TlNFlrObtfMlIomQASY3Cp8ScAFlo
jvU7Pgd3D0yOH1DzC0doTxyNHhPNuzunIwZMe3YkvOBhh20erhYiwZCzBGdME46b+ScJrwTHzkmK
PbG46Tf93Y3HDhL4nD6z8l74tQ3e8yXUPi4CMbT8KNTnPFoVekJS5ZzzSMthLvKUFhGfmHZcC8Vu
aoeGsedvX6S94IBwIcD37lTrm9Wms4H8g1b25uDLDtMQvgKehLZXHFcfg7hlsm2e+c7ZdlROSn3v
VDC6jN56fYR6UGCN+MET4up6QTB/4jYNgRHxinvxW7gFGMqojefz0aut2tohvMUOiYAXUEhRV1mt
QFsx16hRg3CWZeJ5zaIiYhOwWLJiL/0G1PDtzZMTvyM/fcASCcY2PFZg5v6cT94pjP0EISl0sa3O
pRSr/ctKkg06AWLjXlDFL5d3rfyB2scQohOUB/P2QqOrZZfh82Wwf91IXajg14csmOfNKqH6rGFv
PTXgnT5ygPmByJeucyuAXJZPp/WyIXi1jmFDGbO2CpLd+03cwggqeLt/93RuH9J5BxWQcWGGQbDG
H17AAM8VDmGTszc+L8ZIbzVJnynM59fabrUmwFNhmjpG0S832MLV4nEJl7I3HRejtoKF1raBVNPi
lUEJU54UGpOr2e/3zwQbYkK6s/o2cbQDsY8nF7kniNDBmix146NYrCtgbYnPbsxBYeiKJwSwBo8E
4fSk6QXfr8Ez0w5B2Yj+hYqqG5iloYn14FgOQnIoASbALM5r8UvBAgBAA4tKSgPcHjtObYZvsgRA
QyYNyxOkI9JqCoBIIU8CCZ7xpXK2MRTsGkpl00rcWsFhStfwRTSEbZXMqh2YsEKkwD4vXbDvlxZW
D75/omo4W3nOgfcnJ7pO8Qj13D1sr2Sfw/L/NqdAnLtZeAEj+847a0S650iWCV0p0Tpc+N7b6tzc
Gh/u8fUkX+wZru+YgMONmX3H7Z7VOHAOXbv95s0C5Gk5h4rHRZiIT0slr0TyxsVAbhfvHOL+uA2/
7NuHe12wK5zsLVQ+wmopC4vFgYeQXExQ0yt2RJ8c/e522x2uRzcvrM3zDW516J0no7DlW+8q6GCx
tKB8Fp5/uFyEb2gAxp3LRFxpGjbC2wxdTNaKM7zNmyZqUietaC/SKLKkzthZ3JksQrF6tOJ8kWXg
Qhl+gMsI9yHoUaIn+9CdmtyM45JsU2hII3FuORnWEbVZFJI70A7Ho+m+PyXbdBG1UodGFTe+Od/C
FhsnHLaj02BRGancDU2h4feZVhNays+KwkNOUfxyMs2N6MggijNBZtoujpm0kiscoZiE4f+pu9lp
ir27o06hihu4BZaOXprrB3uliXkNVYxDo8ga8Del4h9cqAUn4BAGkAIL8Jaj/E3TJ7VXllVy4Zh3
W0ANQnxH4urQ71CpULUC/AMYMeFNkn2e0DDlWBDA1TQB2KiyUNItWc+ZeH0IGTBZWn6qB47jwxYh
UmcZpKBdCaalEWkL6MRw3dySGwdKsnFleT4Tx4AlkvjOjuiNzdVjznTpD6E9widpwoGEUbvxOxS6
0NYXUVqZfgMDScfHZv05jWLyBsVoCfLigDoZhG96+eO5aBSjN609BFEwDpxCF7HjCPq0WJSgmAYT
EKJ5G6Srwxlb4laj0AyWvpMfxFdEQxTORP+bM9xeXAYxBpwsEvGmiyL4Pr7vNwaJvibOk5eLi2bY
FMOPPYmHCFEAf7cRiHEEbwhyh49rq7ACAkzT9HXSo/40YLRxReElLaq/nmBv4s5UXvhgeTF0oHoJ
GwLGFiIUqFuwWBDXqlNxa5E7xJ89vA0hVuYQ/HvpNQCZEA9taLWTdw5ONRPruaXFj5JGDe2KGHqI
WRO+d9S6t84vCBShqoHzIzopTm1JJswiyJcLrFESBsGoSqZsqcAXabp3SBvTfCKSmDJkRU/eg+mG
TYPPZ5FWSaREla3dHeYnfD7iMbhhrC2ltHedUP/4mZMLZbkE6bS4zFHEA1z9F3IyH5A5b7wAsV1u
eLiEP5fzpaHzcPl83HlM193Phgd/2PRXbnKYdBLQDy5+/MA9Vd4Xvs0GZQCnT23g+eYwv6H14rmN
nFR87vicSUqa5G4r+AwTmpGGnzPyf8RCdZKmtwlsEi9NhIPDvHDoixEXYYrQRvkeblzEAmEQRg3/
Jkn4QJWJaATkLHuseHq4GnKlfB8Q0ubO3rk6AZ+hK1t7Bt6ypHiGrAAXFg2rpO7heKDQIF8S2u10
aQmLQjCi2laZ0mRZdwy4pSFexY/7wfHoQxcAmvu5fxoP1qAKHAUHdPxuWdGNUswYfccMF744gN5s
Yds2kO+qDNfsT5CRmKzItYxjHlKkMTf2ortnsUbZKxfcdNm8pDBgOUih4/FghxHjq1gWXApDbAfk
CwoS38SUd2tlR8I3iceRYQkUcL4UWxYTEsVgH5XUju3RndajKcISCmrGeoCLh2TxolIwbm15hnB+
mnFP4CeQATV0/JRduS5MhkU8q8VQLp/ktOpcxIxeli4Y3Gu/glJ0jr8etyd/Xehf3+g5D4Ml55gr
lM+XMIKUMG1PDsic+NRCJDy5SCCI66gAY/nxMGUSnXk4XRuqjh86CwzjpKk4Az1vrlo59cE8FOFL
A+1JOmdnKYTQB5w/Uxvh9M90DfXxaL/04ITy/T/ExZ4g8nI6I5nd0x9zMNkQwRi4oXZautIlVjxP
fEg64LPzVsxTlwem3r5FDLjgpgiXkMciBmNBP9SCWgu9ZY19EtsLm/0bjLKGf0ufDFUHFFPQSA07
BePBEOxskzFww1Wpy1D+E2mN0mFkqmHmpgy+qLPZx6mgQyIuHydLofSjRLUem09LguoJzTyZAYQa
80wfuUxIbIJaA3mcEp8oK5XAJZJdxlRKimlyZ0fmg3FgE56GpdDYIJUlmb672ZkdnhbFOnZg7NhF
sjMpfD3KyC2zLEp53EVZxVkEleI0wDyQWmP8xp4grQ0NGcaMeoxWkreaHEMa1y+JVl2IYIy8wM8Y
cyloDOfbS7yljNjS6qzG4hpzudtjLGOsQIBJ/hhd4TGgslX4oIxl6GLa7H/mdw02y9PoAypRFIyI
ZPrMSKD5ztdgStual5zBs+3emvKFoRTxQc9cQCumdulzZ/Qq2urrL92AvTIkQACakbRWpRNybjTh
DH656Y5Tjtnpi4chpsLxIRF+ChAHlDbwPT+OCAUSAAxFskSjbscH6znr+gVHx89gXAz5mMQQ/o65
ocwI5LEU0b2/p8zHgBDdP/vJa5aw6y4i/hpOsewENSLSCxjsPeAALv08jqtJnnfZgRml+lm2vwFW
W1Mcth2nctPf+eljio3lNWSMJrLPbKFYi4XiZEKf5kCDHc12zvaJnyQFSHrx9vC/QVtW1+FiwdGW
nft3gbINBRyXh5OT4B0KxakxKJrwdz2fXZCtvEvTjFfqA7drjAd/KM/FfqEiYIpCxB3jukSbkx8d
XzByhs8kpB5It5REYsKKb6r1+FrJhkJpiYvqyT22sP7mAMWtjbONvQmNbQjFRwwM4J8DzLntn/6c
sfaRautB7dddi60udnnoAbjTFKVcfAJmRpLtBYMcCA0k0XTYxc/+VEC+9ocz8Z4j4pDl0jEYposl
rTyKb4sKqBjLRPg2ZW+f9rwzYANBYlvWH60ySdxtN+N/q1tu33NL/O32Mt1LkPLJUIGlWIcrznkn
TRocKRyFUjp0oUaUVvbGxVPqi9Iz0ngh+dLyt6xpox+CHYrvIPxjbprMnCloIJlQkcVdTBq4y9xp
sdSXVOC6MbxDvHH2QzHQa3FEMesHvxa/sWXAWDLjzwr21ilrA/CLN3Co3jhQF1nEXB1zRkC+n6sI
MwnhHkirAv77NaPmFKwuiADVZHS06IH1MXcFM/WJo+G9sCXGfhHUkKVbBeGo648oUg/4k+BsjlMs
ixv1asr6XJDMvQbPGa3Xkm3G2JyY3He6gHJf4GLJDSS7GJM7IHFxEkOjw+bOeqPG73o522Yva3DU
pgUrmaqLGAsG4UX/zee5QcVadBmt4eHJPA2zP0sbXgtojfBXvhYqg/fTKQv3AOt+1YsU1NMG6ajf
BKYSTMfLRCqbExWbepXp24aPTFnzW+SUc/xnIrgsc+OAEOT0MuJ7pXFPbG4fM+ISk/TMcZkQrNq/
Q1r4oW3zv2Z/MPhua8uA0XQ2dM0fogZZ6/5GSVySZJk2EjtDla6qlEjxbieFh09tvLTcuOOlvi7S
ZciBBKUt7gNmVniIsWRBflcU6ZXhu0LNgS3Ky6jfw04aUlIRgmIcBqIugPjuOzxvqc9sO26/yba6
Ur5tUC1SQUEjNlM2qajNd3J8DNk4LflEGyTkD2eVSPwAhViPScDFGC47/WW/fDpNQl2YRjUJbufS
PojKNeEYMjEdyMbxjHJ9CjScIDnPDgk8F3hG/nEIT85O3znr/92CdnRxZUeDqixVd4J98Dj1ydv1
kL7eBqrOdgm/hRcnUOqq1Wzncq/ChG5FKj82DxBx9uAItvKPSCzHfs8+3qCwosVjdEuhDhvwDvPH
bp8H9detznaF5ddlgCDmcff0t787Bhc1VHZTWL9EabAbtULh6rYhslbPdAmcAk/Un5+FT3cSGh4x
o8medUHvMXm5jZO9xJoSASquYWBQbzJ9S7OC0AE4BHdfw2H3brc9Nbw4ONBYy9agxiKPUMpr28Xo
5MaZ6vS2H+YgbYCME3hZgRHf5OBM6jE5uq9W9L66dxRZe8KKIaoNe3+rItywtx6cpDiPuOmM7zTO
l6/bKDFgak60neOQ+kA7TJdT/x2+ov9/BF9wVTJ6oFfvvGJO2cpAXwraQ1gMXw+73LuL9sXq3eJX
n4nzwS4xBoUOjpvqkkWWf+xlgdqnGjDEaMyUkGcSTuIw2UXNYdtvEYrT3zSAY1zt7W4eQGBMbeJX
Nj1nu7srsyf89aCn7SncPkTrBMSmUD2Zo7V3Bk0+2piBgIfS/rtjuFlCaXvNW+NuaTPDwyL441C5
d8mN+DqL0q8GlUjOervBoc3y7mrbF4nEsI/CQl/3pLLYpcXB7nzpYW9MAzo0XfixsKSBXzAaamQd
54l72lxVgiX8lz3f7PNXXRnfMiS+wYzY6jL8+Zhw53DqeRrTj4mwCdtnRx3pI/G67SBPOFh3zYFs
wSPrp0rIY9T6YFrOUUoT9WgZx9I+U8asGkB6ZBGDLyAN4uS5nL3PwWywqbGBUStn2WsvKvMOvQE7
G6ifQ0UBWZiTokV5IBgEbROCPplVTMVWV1xA97VBk0qDgocZ2xX8bBQBMoPvCCUmggAGHY0q4JVx
3lGrsJH+AgjM48NmDzlM2X+pxgoOKZVAjmOqBfiK6n/iL9reEsolOzsT6imARddg60eB5jjapoXR
5zSn6mhyNDv3t+mQl4Zqco3wizxs0nEUnCA6pddrcRWmx/aOs0bsLY/p4ewVcLjiTBt1oEOR2GL3
kIneofhMve5PFvlcmm8GPnZrzDiKynkISKFPF92MfiBNCbflJKnYi9kLVAjIPUi8IqH47WZWinWV
mT4nSYptW3OeMCw7aaYfv5mI3RLgR1qQ58R/52KQdDAOLyt9bo5OGyrmDm3HzaVx7yTIM2Bu5w3Q
DW5Q9F3RbXEblqhLsghyZYeZmNgnLXo8BlYxz3uG2qAc26PfbHM2wWN4gaewLnY8Yc8RKAbGkn6O
CKiLuaCJ8rZloXSY7rzbANQH8wOHEDKpUDjPa3sBviGs+0B/+ZBV3JRiDCszHDuoWrSguUXrdrhY
5Mc/acTqt91mt4+wv7gbBzo4WS7RLgE2tKKoHjgL5/7HKSvtJ4yqOhC38ZYT5Sd8xNIu6kEjhZzN
JRX6MjUak+8KFxn/QaA85Dho4TVWuBq7OdBCiJKoWUwaXRYn5BWn0PkXQkNp7p5Jqw8ny6gZXMMo
afo4XnGVYhX/LuSOVotaiar4g5QDp0s5KpyWaAQV5F2tmcgslD1lJ1rFLu+CcpBaKGiCkY5ZrhR7
4K5cYCu+6Zh7Muh0uDCgWotCElJ4C6OAS8szwLMz7CQn8w19hmPmgfcOVhUXU1szlWv734Jys3My
tP6hIaOopsLJhnyhIkd4pXwNJlRQZVbDqgFR/glJGvLWBeH7UmD3082YrfSDNSyPXgE2IYFo83PH
mb2DmfspISit2gzYWEP7r9UlEvmTtR4Ih7oy4tRrll33ZnEtl9g4NfmjJbyo5TNdddi/4NLMVQcq
tW3aqPgSvl6Otxx4n9QAh2BzglCtWSsV3yhGLA/a2YHKPeU2ORBy/l7T7vaaqGKyxuSr+QDBP6yP
rJsymuM3sIej6yiqU/Rmq+rqfFpGXbsF6ZsbDlir/9pyBPI1izBhN/npw+j30GGhLqqjtAebnvLw
guKEo9Zo18YGhKhlNCcC8mXaInM4igko/yA1gkd1Mwk1MJEC9HV0H0HNpPg+HQwaV5K7X9MjtjXy
48AAjbiEfU3oge9Wlk0Kc+uv9bZMwHSPSdYIsM7DgHQwL/56RC0Z6seZl/bn4b7PlkZSBxPbk4qr
G73CjvoCmz1dgEvqtoiqEx3CDsGDzqgIuyWsBchdPKfUwNroyD7d5flRCoYxozp/I17Wje3W2/Z8
GCSVhwtX++PvWY1jmDGrzxb8t8fD/aAQsEqIpDL8flvHUipsjMh4yHbegn3Rh/gF+GRTGFLYt5jp
ft0FZ4uH9cbJOsCfBEGhZAguIYnGR1R51n7yy/z6bXklT5JwjclxIt/dxD2psGnnKbGx8xSypJrg
L76Giun11pChwmnZshQs7eI26/Vna84+rEOCYV80bzpZky6VeW+HSBeR7xOPLk7SxlNOuiMG6/zu
3AdXLzKlqKFbNsAqjLswKZqtSedxM9b3116U+UtonmbHX8Pt5GUA6FTldZK/Tzz75y547B17fCgu
mIxYzvUl7nyVsfi2DUHdWwZ1G07OPfC6VcXj9pLplnvJNudZA6xOH/roElm4e2FQKf1YcRZ8AcKi
fvOKTgnblfu/xNSda4OfGVbWEINhR3wHWoD9WlwnyEGUHrWNRhPMKuD9BAxH+Fp0R72rp/tLLpO5
EXZPgnWPC4fvLQx4EYiKcgzbkJbxWvNpZTc5P8UB2Un93SjZIIiVMvwkVLXKvC3Yn4+Wjgk1np/a
HEcLSIi+KFlRBtLXPikpsAl+QorwRXwCHGXypJ8QwF2t91o1l1+O+nO6SyBXcDw3zUdbzkWJ6JSk
hhv69yltOWJ6nPjk6afWA2LdqGtgViQKhvYHdvimNHTE8rhbCVqmhC122NdwF/Zg8HBwtqefARBB
BLggkwAqoz1btdVAxwsrZYC0lzfF//TCSRex3TzdlnHpymM+Qrwn27JxrdwGxE4r/3zhAcnnFQRg
l0gLGCOI/cl2k40KDWG4KfmItPhSmxk/iVK/47KTDf1lQ26/X+BANe+ikgS17rLNFIyERiD71LGA
NMYj7yVcRea+lqsMGLIvXFLri5wNfb7ZdNFM/j7wniLW8IfP2vB5Dzgxdpwi5wVBeAzjFFTPSFZv
mAWNieuyEScrtFLG/u9qoE2rFMlc17K5Mdv5w3qIjpUiwuwAojPVsynt2ZZmbGsnjMO5Ora/KWa+
XFRUfgDztyDmUd5T7itPiukrUB2wCEduf+HAW+TkQlfKCboLUpC9ErRdsdIabipNF2MfTqFnw0ge
OT1W6XWaJlks8vVZUDvOKP/ryV+L739OLKhmWZBTgQnu3vBbXa7KcphiRSiCZ9/9R9NZLamORWH4
iagCEgi5jSuuuaHwBI1g4ennW31qpudYC5LsvfaSX5orflfgzLIE6U8LEutkDHoumTCq6dP1EMAg
7+Dt0QOmA3SfTHvzAXmEXCkmhszX3PVe7lWBaWDHRXyady+HepOWKpTlJrJzVv5ELL2GzD+9mexa
9iwc9PGW9tYaeQm7+QZTdMJp8GvllZVCY0r7N+8JcjLrOu2f2e5ZeuqekWO6JVo1Kk/ba2Om5YNK
CahFMD2pJ4/moIfjaxZXgCnudg7gMrVP3rUO9dQqxn+Y0MqAHabDHJVsoWKOreV/Puj09bM5AYo9
BPyVzu06H/7KWD22ekj70LkhT7u1AYwH6uPQ0BGq+Wya7VFSIGVb+r/vQiMY0+CYd3/+G5rozVaB
SbS60uF9U14DxZ/+rEQa6dxZuPayySSXZEfXmL1Ap0E90ailY3NrsQiu40sZrg98KgBihlw5yRL5
NIUTikDNofTDmEHGL7sxkVd96gMXlP4+zWQwYvg4cNgsCaGyJLjI6GwOmSowe2OpASPgvCHkMjIa
ONPBFoQmojSo4yrIrVlQgemwjYARw8BPUBosXB5EYhYmTY/D1zuUwIdj2IFkXqIMJkphbUixT//t
OzGg7/FpHKdTHPgGCFY0aocJlZJ7XRAYiGLDngMQ/hjdsTT4sxbAkAAJyN7ckccZ5Dn5GoBbcTOo
+pn32Tx9Rwdm1QvQkBKYLX8I46O2kXkVo49e0Av0pU5iWjI6LDYCX8v9uI3wJzcu+LhvsmDyOUHu
pUPE1+zPzSJIIkQIUJ+eEXqyIjuFfGfAiVzb6fCJ0xRgNEbwURld+h90xsRSQuE7+PtYAPEi2/+y
kze9kvbx0ueeccZUc3EhwZ0Xmk3uX2HPo7SB12yQR/T2kTISZTfR6P86AvOFTwQlQuYeqdugcsGj
FadrQT/KqAffHQwBe6MY4S9g9crf1QI/xiJomhbCHlt6SPAu7G0D+qEEXJFM/jHsvAFFI8t0z8N0
CKDviOKZeUZqs/+MRGDjGaHWKZ64c9rRMsXEnU6LRksmLUwEHAFWTnOrAd9AmpelgULwgPqXlGU5
r0d03UKrPjqcMcs0ws+ZOkPU9gt+V0dtAtySbk7XYm1qgpyVCQywazY/mtGx0yEkjgnazCyoMadZ
KIYx9Vz0+AX3/FySTf0Kq5swf4qb/fJkWdmxhJ7S8c8mpbaYPFg4SvCwJ8RrmXeoIJsRFe2ZOcWi
1rIYYNMY5iNkWhDf9xUX7J9u0gcYqVRJwyp+Y/cgxAXOeHJpDe7tTU4XrIGeYSe+A+a4G7sIUHxj
rirW9dhsGZE2arlRJ8nM3+jkMj7tRZp9uIOUF78QGoNPQylNQ0eqn+gHOYNElFMgJe/13wVcBsw6
ZnC6dioAcW2AfmxMZAFqaRRIaee0cuM5rpgABGLdiPFR9GGhY6SgbhIxFFxK6JD3IhZUjUnMgo3Q
v7Q4ig5T9vayDsAGxLIS0DxAEhN5BkyAEhZRSQ1PCeJBVhdUKkMt6vn9KD28d5bshBes2w0Dy+XS
8o43EFrdkJR5v0e11HkdhWyFwMvwBTEk0aj8reu0s3Pi5oYeKl1z9ch5FTs1Nkdrn4SIyE+64byc
V9SMNrYNRIGxdBeEZgnkb4C+6Ch1ACKuBx/rjA87CGAal6RN9QwFpRdT4xacddwUGGvKTyFUcTlw
ZFLPNSDH/rBa4A22mgaCBW1gnwjIlsNyculYjHyf2/ztZDOhxKs+qRYITIr687Z95tA7ZIcC8T3p
nSBQTc56psFLiOTytZwtw4C/XjRzXxP/HYMRSZMClwOMMTiTk5Y5dZaW5b22IysEg/BAdRJt2Dbe
bIwtwKYg8q6EF1wp0fi2Ofoi+AhU2zFHdU5nlaGDDe51VtBLeOPByTsV/XGUIggRWV8Rizsm1/Ws
CalH+MeS51DJuP6fcxTtKigB11Vzjn+wOkcFAU3yjJkN1KSe0T7kk/VliBILODu6XwRPJOqAh0s5
QxeWzIVQzLhS8ko5huQxeeHjdJCN7gNVNTpQS6dktLpJRotWMX1MYFbSt/iYoDgSdHSnBBpzwOWg
dKdpjuGpN8omDMAABNDYoCnFKEemLpdRNnJi4BELcPAgAwS+Syhh4d7RX5MhyJR2bcClB8wADYTs
isyFsh0NFNoT5H6k9m+u2DTjYvLCvtti9jq0tuTjbU6CdM/8EqQ01TgIvzSWRHeeWPgFdAwCpMXs
gHKGQ445FBeY2amcepCVzPOAjalsS7SgmGeSoaFWwWwMZy3Fax/u1jaRt6zxwzLjDpcJM2zYJZBp
OEFcZaEtkLs4jS4cg4/DaVTR6E/Y4lWshFuxufrMif9DYecwUh51iKh0KdHCD7A82/1OBPwrTEag
A6jPKaQA2HO9xk3cjT7MnBtMTtbBj5DktpY55rQoqgYpvMfvkn786BNmDpNxxR8Bm+SUqRHLYJpG
lD05+313xChNJTGDt1NDrJlSajMbP6jcfvxp5ehHG1noW9vPQZQ2ml9WPy04SC1OA6sgigquPTYp
YYPq2x8wPaE76WzlzjRM2PrITYgnUsYOf6CKKEY9DiZI7jC3D/Ts3WH0sqQYX1V+z+uvkBp0P5CJ
o9z7UgOOT8k7zGa9VXd4GBpuxzW4juOxEf1Mza0tJiiVM3za6q7mADB7QHjPfUB0nZJ/XeeZT2vB
eeyU+NcvrMy/RYBho/tGh7hpNNza6bgrBsxA8yADVG+T/GkoUMKLD2UCWTAfkQaUut8EeuZdtZUS
H9GFMlWrg/wMchW8ac0+L9Q944krMAwZGCIf6qsAjkn9O2RAyAdUd+heoosg6e55S9BfZIfuSh32
rN6Un0bahiqOavC55TiAjxc37PsWmkdUhg9U2BbkyzMlLkEAgKNMdMazIIwQuunYOS3K4/moxOdF
c6Kio1DDxpkAJzaGPFlYIDUEXqpr/hbfn0V4R6PwbZ8zh+bI7PvwaKnVaMqeDBgj6yFEMK8Dyv4m
Pg33CUmXTFW6fBRW9LQ1FyxlmwaH+YkKHn2ugvKjqUM2gazAsFh+R+8guk3LfgqxD2PSe/+BtBME
LUop9zuqh6eIhrnTOPQiWieckpp5P+o5SpS18/cop6nmtoIbHZPWCNTzsjfoASZVjleSbvOJ0Urb
aGXmaygGf7l7n9XebaBCcQMlWww6FLSjzBEPEG11pYyV9Bk+KilRF8KGsgJhGmc87zazSkQawuz5
Z/wicxWkCYBivwGJux9LC/ApgGhoNY6vCJ0E/4uciGYikoJ2FIpIfIiJayd4sQrlByjw+3X0Pb5t
+CJ2wQJiYqPqxrmPdCRi/3Fh7dAesGFg4voYrfqb0gTwAGAeZpOnmCt+YB6tZt/4ZKKgwNtHzdbV
WH/I8cQnv8mHSq1EQYIclAE05kbQTKZygNc2kfXsEPq4pB2kNETzRDQbbLoPiDjVIINPZBMD1JXH
xeKDZmKanCbVQlulEPh7/SrEkZWhs45s3wX6QfwcgTMFoUG7qBy1I9TznMJvWoXTnJ690w7JZb63
8vjPsDvIlXSp54dGAJxj3U+NDQofd+MbcHSwxE9gZMUki5iRO4ro8tBqudCCSRl1ifASfapZl7Xc
HOTecNgKROcE/uXmB+5dpWjWYy1WjQesw8o6RSXYosrOfD3WZ+gfZMwleLcIWnh37zs6vcClda02
Vik9X2WAtO+0PelYiqznivbpOTVzr+k/Ay0u6PONmGhlPj251GL1naZfm/bnySxWXd46EPSg9l5e
FxsZ3RcVmGCGa52twuMcnO3nLCWDG+I+5J/dAi1Byb9DjWnwaaMNLpt2sCb+foIGpmLY6uGco1un
QR5nzAVYtJQSZrZKvZZZRV/A0P3GaNWF3z4UERTxBT6zOPgAz9vmBuazDJQ6fYk4nWlDaEdWvRDr
4xa6Ni2kuH54+7qR9CI5YUSrRUQ7T3ReLA2iJ+sVbQo0ZAaN5GlnsF7BKdwssSGuonTc+qek0Ril
YxkUC4YbF+QMe+BZf8VS0uOvmXeMXXeAREdCQ5UL2T9nZvW0874yf/ZRMAOffkjtUkyUa0t0Q7q0
KK9Ge6cEn9RatVjW6KXfnAwALtvTQqqTNPEsaqDClALOugVO9kSpA9cFPWr5Z5CDbouBBqJ1a7N0
nqvSIcFfM5unTw3BW9lr+wYgC3DcVxdU0Q3LnYOaOe0QUnd4cUoAQzATOK7bjDU5TiHzwFRE1BJM
TZhbvVmXNmxvFC51b3RbQzOY2ItFbn9oU2JARip677AJW6BLoBPqj2C9+m4Vj0YQexjiuSimgBpE
jYAtB0YGhgYzLGKB26A7zfHvnc4Wa42HejDtZDRnakkn/qIurqBUq64AnXi3A507va+PD4dhhD0H
LXBkjMhh0NOD2QXsDaCoJQen+MjRWHlHh+s2D/8Iot+xHG6/QI9fJCwvF9IJ2uKcogYmVu4KQxMC
tVPxItqDtVc5mX9nZR0vbUMEWhpCE9IIo5sClyjA/sHT1uNL9As4REeigVs7ImDU5+Z9rGsfOk/b
aSF6JL9AZEMsgBTELiLOCJGuCV0kWz27xmXaGDUdOdPbA3VSQAOWk7LHlkRJxxbRMfmTGRfuiMzv
ITKGCGu58i9x3U1B5KCT/NcBpa0LLx31PbpMGYJeNySyyTTol+Ku6At9kq9Y0jkVKCsmgOSCMOup
eCTllORNuoQIEZ4tDZkrGfLz2KInJnaoZHOQPGfAnNYrybWR+UGOhTuK3tDa+7myhxAUD+AxwP2m
2AHpxbsS6vFj+XLucxG+YR+0AlhN/oZ6wxLI/zloh1fEKK4egwQbVc29xjfA67E09+ILEYpxt000
8+udKDnJ04ggVgpN5vv39F9k9KGd3xDE6UDDkDPmNNVHZ5wB1OXaOO03v9nDeeP61TErX2wDyv59
3EA2qev87BKaUNcDWUCUKt0btBAg8xyWLtB+HNN0eugwMW2aWBZoM1ysMOpG6gVvMShUadD02mHR
tN4jNSoDxVajavjyU4+XZH8iHcnohvvlV4WudIFEc40IFt+FQZoW/OZl/zuXVyRfb/FdCstCdRrB
x29bN1GTCWqs2ptWHcl35H3yiGkbxpM4r1V+ABGPL8qakg/xfXsMWwQZDD2cjy+fV+C8fPySFQeY
Eno7nCWYXlgpuGD8t5ynOMnVjCrEI/6EZO6dVAD38n4XjNCqMa2wLPv7gqNDsRCzUyHm9swKEsQT
miXTcuQ3JKA/tsAH++Ih9sEtjTtL0G6HKhSbq93blqSLXecxvIqzXYUmSiCqYs3ly4JH9zRcslm0
rszJyIOiEI4mk8nDeZq2fZbv5w0TebtG5EJHa9isTOY02PlEGUYKVEgyPJISJycVHBdIVFYscEBF
FObQDdHYE9EpfHtFIBofUcbGiOLCrgxQY0MbgE7kANVoQCoT6R+Tc4RaH/swsrj1NEMgqAuhvmEr
4KL5wjME/hbLNjwB5X5jNM6ocSaJrOxRYVJ3QfIzQrLI3BBLSM3kD0QgRREysDTlpLfr3CDYKt6F
LkKFGoXYiTwShLAYRYwol2BUU+ncUWFEOHYhNl1KyPdRPt0HVUxZjlErouFI2vEJpPHoYEO0ZiuL
IfKPSgvlBldsXBmzYkt2Sxj7u5eRXImW92KcwohQxB26XCopjteudN90VICkg4a8iC9oe8S+54+j
2L1fow+iA0/oJxkTLwS+6erybXAbBPAjH1OQcMjxiT4omnr/+tIShrkzDCD/vSBhjkv37EFSL3U6
Jy81jnxwK0CXEHX4cRMwmH3DDxTJB37Rw0RNsmDQBAWdb72RC4nsnTAUJTJK4vfmyCZ7b6560Y4r
T1rwDgrrbWYkhKUtyejL4vQhqybJYgnxEJxISCFgxkBG9hv/ULpqT6ndSZouxI8HqjqitiecrFUP
WmbTWQ/eGBzK48gRtiCgU021HUkkeqLTRnvdmKFOTQA7QyQUPqKEf/YgqmxMQZflHA4VeXuNptjL
knOmMUPdjzyZaQbM0crBtM7adXndnFZkPeSwf/p/TN0WANF4MThWWR+/Ae2TzAo+G/WtLfvkHIrZ
4xOil8TMF4nKlx/awfb/J5z4466L/KG42XNc0CARAonsA+BznKq7BWqv4zF9EADuUl5DBpZCVoan
CV0KetcySpZWvuw0KcoEtIVONYEYAlZtkRGhJmQADJ4ca8MTCmCJ+PjTfcZSPTTg94s5obD1oCdC
t7pYYLpEq6jPJM5++UxBgVQpRDBEXTg/+fi7tqBgDHhkMOlNhQNXzgLRVWshivgj920hLiY3TU5P
AfDJd8i14qusAxiwRnvCeEqffOjDYu4EdXwt5h99+sSYSDcmGX/7OuKkK91badfTWGCGQHua5cfb
vtm039p0s3sgxJEkNs+iJElf6eeBauE8ZbFyPeSXSCn2OJZaQUo+wT0bDocfZyif5hZK0ikCICt3
jdBOICVcZSFeRsI+QqSt5vUr1HDNXYdDTFJNEfN7+OuBLENGBHRXp1s69BjKYjwkWCdD2Umjuxng
+RKIaFQzUIEJw44fyee0wZfuhmBbUbnGZBudqSN+XoJdl3cqPSBBtTA7ZF8K4pnlgkgllktgGc8T
zJAoyGkQ/VworEtBVci1VtE6lfXFRokaiULrlo4Cn38xq5fd9nNz2LQWkVqzQcjmZ8oJtJPd37hH
mcYjBBSGATUpYjElO6lixX65MLKRir/OBpuD+yn38mO1l++jlBrDc7/pZMhCon3PLuruVh8ninqT
z/JGdk0O/pctPO37XHYnEuXIIMqrpJr3WQODxZAXRKgwd+gtS7YCWIpwIC+ctorEj3VE2T5NFyqb
UKRyJbqI2I/IyoiinvxbWns92oU3l8+zL6gXOGn+HT6UkxwYEl7om8gObgN2EgEQ/EgXT0/OkU4/
XZDc/a0WeWgdVd6G3V2JVA0SOIQ6HA/5JTaK2d+9adugjjYqv2dgu5mnQXsTpHoLfQqZNgl+SyiC
mAeL3UCbRUvc5EhBv4HjQhQEGn3hZuljUCACaueHBPlTcKyIhC/TKXJA1rzMpOWR6RvQZhbr5dbf
FEaw2tdhDfLpG62DE6NCEVTNpzVdqZ/VPZYYwvfchj7rnPCdlhEefyTXp8248Gu9Nio8MeSa0JBk
THIeiqXw/w8s0io/R6yR5VceIXEHcDkHcE5Vzowq7doIyswzwEhHIM0yg1gySvFyCqeLo3oTsBkX
S8/5a+fnYgF8DopBbk5apDlQycX33PwXaB6OSd1HhW/nxHLEMEoUTQP+bB37fT6TkwFCnr4fyOoW
Z/QpyPHgV8NO4IYMRQjlbCLZZZMCWXtimel5dGMBNQBDYQqMUAByGKJy0RtDfKzhzIpRfAcsux6J
Ezw/5p3xWf2IHgD8UrKmuFh8GfYsHi3b4jGafeVPZoPOpSEKBL/hvrQUopa0XC2e/GMgyqOirPsD
aqdNwXtgm9VA+4WBpE/56ukkLmB6JaR/6auRtfj5FtQvciUebf64MYZyFj5EPpwyin82+geplIDe
iNZuR/zRSZZugUgtg0xYSG5yd/KJHB1/dUUgxCmdNGlwSoAgGBL6RI4XFNweTSIa84ywyYjoWLi9
IYEE9AgpD9/xin3KBg4eCHU0lFGiAoIyxXxARhgng0b9mcyHKTnd3xwcCD816yzwgCA7+gJDJ/kx
MZswfbxO3QF6QXeGEgDVVUmf2C5YhTA0ZWExswQMyUkE4Yy2b23LELPfC9rzxhKjQGRAOoLOZLGb
zxdSE5mD/xQsF5p6SOgZcyZ0k8C0F2vvaSw+jq1Lc+kWRfbDX1XTDrcBNQm7SKlO6LJxYI1EnEkf
oPkzj5dmP8uNbM0XPtN6kgePVc8DW+yssfb6Qxcv1uH3Y+cEpcmr4+JGCK36ZM3DmIpeWjv2Dd6Z
UwIH4T08GfRq0iVX4MewOJYJ3WRut5yzdMMCdW28qVbu9m9zBm3nXINzchvkh2xSby+TEm/aQ3NR
zl7407CZwYVRgNKmaZkzBCqD9uIy8erwKqk6bUEoZYBmaUI6IvMh3CjCyVzWJPU/Ui0n0baLpYyA
ok+p0GCyxp7NQLe+qaWPrR1MV1pik2bwWwLCzTZ4NOywdwBy5eR0PXflrp3AQRV9ueKY0mbM/XS4
Him7FzUgk7rXHGcjnGLaG5DA7fmPDO/4AGM3BWagLUGkN0vibWp1+pwv+M3Q1KdrfVwv1cxoLzOu
CmNk2kDzFI1HQHC6uMToWDzQ7KPT+xur01//B/ZehdS6lkbzJe4gvv6kfD4FDBZfVoZZk77tUCw0
Fj8fIUDoab4G9I626HpUsiF3gGDpg3vqqDW4HEUgsAueE0SOq/vaSh9K9wvKUeMNmekR0o1hu94g
hUGKuGMJduKtItJWbL8rZdUZZtv2uD7RtklVi4IqI9moDdwkhJxRIwNlMaMF1TAB6oVm5pVIWwIP
aDgYHsDVvIVfp8n8FZw50OZoTR6J6BqzLy7LMgsfmBsTYGJ6ImV451g7oVc0bQ8BO55i2DnP8IWZ
FT7zh9YCsg8HV5I2zO9CXZX44n2MNoJ/EAeG1dlS92ivejgWLfGHaTqnJ5Z/KCjZSPs8FE8lvuXY
v/Q/uQ2PDVs4jakPMn5fVx3fWmbnY16AnlMwIneyegFH+toAjXsJZBdG4e/laV7uqqCozbaLZQVv
Fh+2iu1YgnKr7NMcsQewMpNOYcHPaVBp4hQtlhti01HgvdWvjs1+Z9jy1wcWK0+gTKH7RHAAeYbi
+IaHAuyQwuOI/weCL5GCEBCM8Qvsk/ewCIhU8Sn6IpRejUHJ3OboeXYGoAPneWpj9QGkYwPYu6TJ
BKAmWjMIhASKhgM8PveL7Op6/KB2EmMgTIbR/8z9H7t2km20SBkoV/ML+Uy0vJh8rn19jGkJDenu
mRKyu891q4uzIPQ5eo6FS3frCvFszF3i3vT8FlKN9I8ubgl7EXfB3XXK/QXuPqqFltgYZJQJPbPb
cjto0zIyp6Up7sfo6PiAW58wYIBhx+krwFdpzGDzI4PY72L80dDDAmwHYoVRL8ClwfbbtRWrPrCn
D2NkqK/hsDdpK6a+TBAxhb4yCRE7NdtjLirWZRjFXCaT3jY11iH6VSEubu6NgTlEmp5J7FUiJWJq
DYw9A83wxo9g1GXGhCfr7hOguBmdwOZuqk0ZIeX/meHVFvZWlPZMYuxriGtav4xY7hkJCYqtpLIg
QXLzTHlaEhihqaG91bJ050KycglaY2BXOxWj1+cKNhsDQX1yJiZwcA2rzXdxsp8YpL3Qeqpt3Sm6
wL8uc77aDnLsUu7DyxjyNZP8i8UopxOuYVHweMqk5cNG+4CqRwWTiEJbIRclCP6Xx9hXfc7Ds/UB
MRRzKRmhd0JtmW26KKBgqcZCeupGlZqvo77THSYRNQ7kbDXyOcBzaGmD5GybKbaFSoj0SNxlu7Eo
RKyStitq3ZxmUXvzGDEJXg9BUAAs6/rXBVOzGTP7fmffxkeJrg/nfGroCpvOqChWPF51c1wFyhR2
5e9jkGqcpedzDdaFjdV9UrrIwbqcRGeGjvueeV0S157LrP/TJQIRh2rUspFt3RGw2HlfDrukMckZ
Y7zC86ygEUy/hdfYMUlKtOllu6Y2hEDDbRh8dePVo7EqXI7eoQIOt/tNM3iQP+NNg4J3sVQRCkrt
NYc3z992nm4Ld4uXpX+8x9nhvKq2vxUh86eM34WFcnBO0nRsQVAhMPZA3fN+Gs4H6OXT1U52B4U9
sny6rjhS5zDSkKYA9kumffjFnXmXMMpQicn48g4ANQcsYj6RYd/fDy+MXYw2++BQB58jd0prm2u8
VfCM2aB43KEtjSINbokADHMTa8hzapGlqig4bS5fRp42hiozpv8K8a0A/ASkk9sJa+s9qRPA8hUz
8XnJ+qrmKr1u5xTCJUAfssNegbK67Z0QMv9V1pP/n15z0yXRpRwhW0WADW0ajlJAnZilMhEkAN1g
747Kmwmy+bN570swwcwz4bnu+dKDkFWFiOiKdh/nW0ksA5uD0h66QR2rC+MITgqnmY8JOmYR1ei6
whNiAchV1NvFOmykb79rkVeknt29gt/kp+CJXM1rFFd47tHb7x6L+Z0i4DNGGPnPnwfYHwc1IDDC
RNmGxYawA0kA8xINvQ8wQ8BU4C5SR4CuRJwGQwJWGFq+0Exg9hodBkoL2No50tqmgnHgvkfP6aDO
KhQRp+qgzejxCOIMPwUmoLRS5jWiYxTTldNJbW45K63+mc3C1KBsX/xGMUJkBU2+Lqra2ZHiF/fU
QY9iEpX0vjapggutS8JVF67kadNDwIj9kbqo/bJG7dP4swGU8QFnOULe8DtFaukioq2HJ0KNySeu
QYrl01cBUbz1MoWFuxEnDTb/dfAIAOH15q02Xk5v+HNs27uprkA0t89IccKYtD+0w9ZWk9N4/6Ez
Mf4uMhuJ8ZhNjp+dxVOnu2b83mPFWIEapvP1gPrTgjR58tT5O1JNbUF2HiBsOrlb5/0VGtCTUece
UbfUEqBcVZBr/E0nHU8x4ChBeZoXHiDlmmOXlxz02OwMmU0MyHTkIU/ePfru8DkeKjhoQ4LZdpFz
g8Ov2vmw5dUwRHBJ8VpoaDXM6pCF1z0oPA2I+qDDG2fgxsWISXfwTZzfIwQ2wfPEJ8ZIH48IOuIG
gMHzUvse9Ppt5HxPG2hKV+Si8UGegLB24LgB6zM0ECE4DW8b/NV87SjTIUIRESNGc1/yO6Yv3hk1
xW3PYsyvTvjC6CWYGtDjcINU2l5ITuHbaJTD5/5D/fIXGTQeov8jSSmAIqJYULud1W3bhkOJK/uM
3IeOartCw5jil8wbcCwn1+nh1ig4ZbBSLKJL1033bcSn2QVyAKsQ/F4uOWGXIoNBNZwI682wmS8j
zUYQrTz+XpA/o1/GJK6Eo8d51xoQN1+1dVFjfQ9Q08yTC7eq8sBXYBephleWWkLz/bZ4Os9Igxmq
R1XwxlYTy+OAA2+sTy6b5ui5fMy/obrS7XtYkP6RMJEY9EbviPsFRyyknOifxj03pc+HxoB/QqB2
98LwvuWV4TVcT5tYVBk6+H3vuQXpMCCyImCwAwFqtcYF4obDJ16xmCt4uPx6n7l61AGIPinYiz4d
CtrgP+wHRAmu0X+i8slZRWBDgSiEi0I2Ba9HoamGVLOVxa1x6d0X5DitUPPqOAs/yRnB3SZ3K+yu
vqJV3OUgMM6rxlKqs5xUCviv5mWQi3Iw7jOOzfUKGtAPMQXrM9ST+6ZepvMHFGRb3es2IjQkVpfD
uRsItB1xo0UT5hTGittpBpfTyGgLZNRiRsaU/zbqLN7IamKw8+GJt7Q24yzhLAUghyElpkqMG9dR
tcLyqtyeZjpWBAwO3dNOplRVdPP15MuliiqmM8j3gWlZWyVVRNeEY8BrFYaC5j0Sitrkkrw56smg
xWooxZjc6lLa0tI0CCw6iPG1w8XLFdSe12RJoIGA2kdAS1lYLXo11Kt1ZTzf5olSAk3ontdq9l8t
VF0BXl895Ru+mbB8Q/KZFjQqcDzlqEZ1eUqOSzfeuj9ttNc/Ur16SGRIGr2O32g5CQILdZHnPh8K
Ucvg5GkTzkiO3hbQWASsAXs2zSsoMISrRN0y+SFpoIP8emH4R3ChqgxYogLnTgbjAyx3+O7YoQH1
z2J0gzPRWRkU3Ib39L4Xb9aEja5ckj8BfTI11ZXg8Bu2JmHHAgn7IrMMw66LrsHbSu57DnoCEQNA
1PkQg/IISYIizNiWyFoMob7ymunTLt9TdTZoz7nJYCM0ekWkyMGrihBLL35oCOuYzu9Ocw71bnKD
JMgJiiTTEumwI+2bcNnRPPZ64lxYAUY25iih49qMBwRUMJgxqijchu0disn2NgYwOSAqIvxsVGOs
rbxtB+T4iw50YSZglJOzD0gUrYnPGLwJ8FcMmOGGYbokOHwhr8JJ4ELolPsMdIQ/t73yXtWW/7mB
DmtuUEsgOzV1DCrudg8AiWLmbV4xpxm+6j4p1tknZQupPxWOh9pcQgVFiyDszeYoPzx91LI4YEOw
ZTrrCvTZMgZtGb7gKJGqzAksv4GQ+cGlIjkBuJjEff7aoHFVBIPOFlwkfIYQcR1aASKxVR/bLgg7
ZK/oGZ5Jsoa3jbZkbQqBkttg3fqgmtH1vCEsAOrkz7eCUIlQyoDcoIchi8HCg5v7pbd1Bv5BH+vO
ucAL4afguM81junlHUkCWWk8i0wcoI7oAvnrHhNuD6M+aMLsVrlImZfEyIZKmkYAhGM056lB5WON
Uc0FRv301flX9xy6KIy1ndsm5rkwfwD47PUSJDXmWnQ2MQdlAbT82kWcpdyxUl4iPAXOfSBaC0wP
pvQC1J5Vo7BPf6nLDEtfYLEhVBwi14NmF2reKMitZIDUulriyLe7L4hJUDjF3wmezkzaaq2GhcdN
y1jPyeWyImzbWsdOwW21XSZRVFDmlV4LG429+i3iZw6/St/8xKcdEQMCPXLtm08HjYViA4RexLOX
oVa5TU2YpdpEhbZXD8omQJs87q6R8rimY6hzpaNo3svOCrNdIxWNyXk3TpGrJAfTmAfc9Q1Csh+r
OLbpZ6H20Nkzyx1318g7nsHozlk93A51ft2/I32X4NQO3cJqEJbvf/IRD/qVlOmQMF7BCHtyfgQJ
Lpi9FF3+FhNTBpZmiJxeQmcb9FVrO90mjkSfdSek9dPh7/eINtFLQg43yVLYQyh0zK1LU4gjZDGE
AxhaJkhVB550vBSJH6pSxMX+8LD4e3HL6BDXZuhsgbKChhYwPXsh65lLUmN2UxeF3S1e7C50EJTt
f0DjyemgXgPpvLGaCAxFbcDp+vGCkoSUYFv6icTDlOC4/Fw8+tBvIHVOXC5lb8QodgmrlSMmmXY8
UM8MRlTpqbKht5drwKtczzi6BSTrgHH9LYrZtJ4p2IFBLG3ZAr4WJ7jkC9Mh3ZN2fNE7hEx7Cgft
i7ElG2zGdOj7CfpCS9leqKSRtIXoXBQH3N7ocZ6RmhPztTv4/KeffMkFzQHDUiHniXPNdMs7L0zW
rqwclplOJHtPBqJXnFZoCd/6CVVTohsE2WKDS71itaZofFjWksWwtvdzLgk1FBbb6Ms0EDkzcxEs
JIx+dyIRBAyJFEe6oDTMCph01xVYVw5aJhLlKtPMJvWFImxuDhnONZDV8NewDbKIaYrOHeCxiTHv
HWW+sB+BBW9k0HWe8trABtM5adrdQDMeFW/hMdfQfwDtfJ7KTvj+yRujc8ZhA5nTwU5ltLZDxQe2
1B3BYkexTYACXJsUcTppkWTsJzke2Wo0oPvARFWHmbYcd+squlyCdb77vMEZqO8/z/sFXXlvFNbj
cJQhVxkzWaD3L1SMmJyQjC+ksELEe4LcKWOI436fWyHBcQAKRxRr4s6E3//GqZCFKOLFlQB9LSch
0WY1LcsdtfcSrT4rRqzkVJoxduwUf9XDbk3vTmeLHMMbIA+iWnSN/A+h5vndrqHi79/kzJAx0egq
Dn+8cxwGoVcTwDthzRJ6JBopAOEcF4XJdVB8TRwMdKgbnP2anR0gdwPcLcccaXrHvl6jdwfOzWfd
h77DPaHG04UmSxSG08UK9kmNQ3w9Ke8hF7FHBkUfag/PMYQlPecUhgIzFoR9f0tjhDU4mxZmOSh7
dEoIhmR9H8mZOn2tGqavPanauLfCSXQB2/EXNLbNqw1bXJFFqhHwlcX0MnMPzclOGQGW8teEPeND
ZQIUiEALTFRJztsOfbQOA7rr9rZUGaQi4WtddLeU+bEebLKmw19W0QKStoP0AWRg5AFkTVsqOlo+
SBK8YoXPQuqN0P8eGZHCfd/NPfJDyAfgY404eMGBSzs1Q7qdW/843rDuEgWKhML6q1JmOVxw2jqA
GRAMX5C5rpIzJu+gvlNiV7qjgP3uSfA0hxI2Y6xYL36X6MtpzsbIKyuhd0bMAqjZoWpWm3GsYgD0
wMGG5jodA8VGQ8BfIotOQBZVbnea478GBP0S0jFL1iMJdHGN3gaIEEaBeGmydD6zKQdVCjnQSGk+
mo3x4VyZ68y9NXGI4OiCjiBsBADNoEp+3g1rqwvHXO40Oswhv9PrXsEtsjlPOPxhYQuT+uT1jpkH
rJ4uHJJZbVNEEMTihH0PfkUHlmNTOm9lDlSYoOWZcXKS5g4aOY8ZDUYACJMbKgAMKcWZzSHXp5B7
BDevgzuozKN/2N6SQ16SfCBai+M3K4S2hs3X++WQrgftEkqipBtAmoBszUvj7hnLMBwJXCvct4aS
obJJUcrxkfnp7huwLgYOopRgHcZ6BehwDQoU8Q6fvg0D2GpUuQOENPWFjEOpnCt0GEioh9jLIVoJ
NwTTMzufypRkW062Syv0BBcl/k1IRGX9dJhHyy5UqW/tUAb+nPzkWiLoyGR+IwFSksMpWh15hHsX
X5Dv4SaXEX+7+5+WS+4hTg6POXYZx8bkT6qOvP+ouj8n2zxpjzv8RkeFig7iDIA7VEbbMh/gsLmi
cC9OqmHsWYwMQ4hhDviFgiuPapDjWAww0VXz0LVDeET+uTY9J5QQRSLGHxxToniy7pkD0lbuKiEg
JqenkyzwENgmyMLFKHw6yCHyU2FlW07DFBUTsisRmEwGiJxNx/5YMw/c8i4kh8PBn05jZB4FGwoe
gl4fqRKHNLeXRPfERJLeiCB7drBs0bXA4yVngy1BxDCj7w6ATzDh0Ubfm6246VwhxfThGvjqpOXe
veeNwT7JNPRojGy1MRAtAiJ6pipDb3hDwvWWEeNbbGfSgtXLLBy/TePQm+rotuNbBzw6Peqb2wck
AI9AQ49lmQD/v09E7EI65FslLCcClMgn4pXKyUwmQ8PvTvqP0CGR6tejAn4ItMpsH2he0c6nCSg4
S0c1XNf/j6UzW1YU2cLwExEhgwq3JJOIKM56QzhsBRUnQMSnP19Wn+jo6t1Vtd0KSeZa65+oDtGq
Acfzqk+vHKl79LE3tPTY8q1kR1omGZzeI8NRekioFgIXMGfIcpWpA9L7zDkNl/BYbJQ958S+7Kdc
d0hZQ8/LxZ/0LvixDD06FlbuEKcbjzpoarvE6xF4KVNvrj6d2XsPeWGYb/twoF6u8ffekGnAUJ2Z
Gs0W29KZySTAJgvR6ewKRJHtQuLK+eJ2EUbHgwrRcQvDQd9xMJhR0rV5OFpkMJJsgCZPPmHSOvl9
86o3S3/roYMv1h8B5/diwsvosxcy9cFlJbD8b+H8oPG2JbQenLCjvBCR3rWfhV8qtDaigwTLJZdQ
MtOtIoCsfpxKSb0roWqyVr0P43BOwCNYMqDFs/2Pb73ZvYBeqzh+QhPeQZmqEo1+W2C6JNphCett
29qzdyiKCbNUR8eynocTfQLpe62XfuOslUmHuHdoPfdSDP7yT3K5B7nopQG0GAi2cIcpfuw+W0XW
peZqRmowzRlRwpk/fMULRitn5HyndAID7qmFpZmrmcHPTZXwvTtPEE+8aq6CDsl4uWmjZmChF4Gu
9uIxFAraO18fXcuweCaRhZcCIwaRzit+MsZonc19WHorQpdAjxwmPkB2n1R0jImUChDV0zDIoBiZ
NbAO6uHx+ZmbYvlyzdGbj2lsL+IiyQXyrMPredckVgDEhmFmeTqTlEGRJT1V9zQiD7I73wMyw+mc
EPFAU5MV3rmQeb0ymH5K48ikWVpSrLm5dnfC+KoLlXvP9V3o8NtW0U6EKhYPDDkEPIvGvozKYZUG
VzirR8BSZf4YkjZ06wWKyZjnw6n6YEZY4/f7oiv8wG/pyRbI9C0MFsYQKv9xPtON0VBRzy8phwda
a5i+Qd0JaFU0FEeUuRXarn/ABkYUJdASU7UvyjDxQEWIYA8n5sq5X/YIX27urfJfIHGP049BaE7v
LgtLWtA9EdcDv+s+7mPl5h7wLKD5OC/ND6JhzfC64z5KbC1U8kVWhW29ywa4ZuX0yekL4xa2uaf9
Qfm6QSICFwkyG179RvD1fySGXz289oXp6bByHzI7IyiWL8aH0uj461wqt0P/3OwMLdSBAmGE9x0N
8djdr/RI5gRyowGlzIH1SvJ0hltTDObFKOZc7Tl+zj9xxeWIHEXYTZgsXrfdwxvqFUIwIiENyAZy
Ik5TeB9AC2ssbv+ZcDqhzBoIFlahee9y3UndDj+pJG4EktFldaswKizKfaeMLsSYFCe1DM/l/nUy
WlgtD81VShXIIsjBoOGrnj+e8rKciq3ldqchgXpQ4Rb5mPd5ts1XLq6PJWtOI/cU8dS1qvyLfvM6
nUS1sABgqVCyqG8GMik69G98T7fV1Xvkgy4TNXUm//TSTr7V0y3wq39g8KW9Po75RoyXTUrOhX56
6C1KFbPz8+JdD7rpoZv13a9C76HFRhOp58Ov/yW1jIlxgVQsh6pWwpBT4NeDyOR+tzdQCaj4tIwt
tG4Vde8dj1dgEKyNu7fpgzt0y5ZMdF/KutdZ/DiaGrjj3cxDHE5zqTS+WdrJsAKZxiTkw7y/Dvif
fhPWFA7Z/FNtbtkhfyLoxu/WeA+L1+xGj5U/ca3Q4w/6yTfTDQVsfJpq4+wTNBXAyZetknyS2muQ
ktnXS0js5svwrBfHeMObxTGKAgR8k/YKWKMH6c750MYRh8OkWJb07KwCYT6W83qEKZh09hv4uWCo
G5ZRnALVCXO9kVG0BClzLE5pLqoJRTk+MT07Ayp+xagbl90C0pixYFZMSBqAHFU+JTa1k3Lonfgg
0BjWXRwn2K0p78QLi/UWzD2jTN4qU6bAsvyEIQM7AKLCy09bRCx32eaQpUlKU6S20/rMyXHemLmv
cyZrpF+2+x/lhgorEegn04MnBXLz9dtPoNCTjvjv+wwsBguuHzUYdLNVg6q+PoHVQ42fLcFZWxUH
Ny3oX3+wHDuTqzIw0PGjASgGaYZdFNwvbaC92Ua+02dn/rovfsXg3Q1/NXsLiFUqLmWcvYdvyF6W
w6+/bHUfsuiUh9vIXqTuu32gUaFB/uu5Z2Ycb3vVv51uDYoZEtZABTy98EmNsJh6pKO6v/+F7fqX
uoUFb4D7edDp2s79heG84HdecDMWr9v0We0+11MuGtQ2ZXxVvet9l0LrMOwf0eD34PYIGqKvca0K
Kjh639Ak65gJs2V6fcjgvhXTDVwFZib9WAEoTPMJuPRf8fAM+CBQxFIO+xptnuoa1VgRoFi8wELt
+pCzriEVC146F09yHwEHVgNgu/TiU8tQW9HxqasHqippfXgm4B1Ju4Nk3giVw1YasjF/wYa28DGA
qlAxCQscmYrT+U7BIrjfEAtU8UsFOiJk/s9hififlYkJOR3El7dN/vFKQeJWWKjpEnDclTV6PROd
LRwqanSebHakkcv+vEVFD6FrsYmuETKal7cyVXvy0qkyRcZW2gt8ZYeCpkJ5J9N83ryWjxv+C5/s
cM1WmsdbeoGB/wUrBDyGcwRRl7rEQXSG9pfS++Z8YSIjTbAYx9J9Tjd4Gny7dnR7iVXPpnpVndW/
QMl+8UcpO+HZneJA/uB5wzPnPozkGw4rEUAKJMGBE1ugMfvntSXlRv5KRiuveGcNNWRngBMPwX5/
HJLBJFvegaUk9zx8eVAbg8nXzv/g7B6YUjpRBw+L7SaLb52AbwdHZthleBUDUhLYgzt7aF+oHfcA
nTaKbFCagd9n8M8odlvSGJtis2pB4ExUQR3o6StNdVKmlH0x6QzonDRQboQSQrq1uQgvlujc1DBa
6SPf/8IweXUh83+H0z8KFB8jtL8HQPqdTPKJ6v/EJsYzLdpAxW1ezoe07XjCdzGY0DHTWTsUPVQU
Gr82CQFxA2eoz3oL/HEPy3OGuwSyQXYThPz0Nk92QnYb7QT2jhUmUaJMAZkl8rgNpFky2cnOWidy
OUf32l8Ac0muN20Yp8pwLP2M6RgCOE+sDdlfzgt2J8osKRB4Eipka8zMbW3OWcXzwgDjIaqVytIy
PSlcPis2Jddz9cW3ErGcADnDCIERAw59NL0TaYtwERUZeF2hp5Glr5u+f+9xwIpvXzQIt2cRC+vT
9W53xEKtp0AfpwZAwQeNNLq+B8/H5EX86uO9btgqeo95GlxYIq+BOXsCUBoYSzB3UyZGP3h2vWdv
2IUqQ6zZzSu0Za8M1UvAOiWA4Le55IP8socSV0IQ0idaZ/iH+S22c5Fr44fNZNbxpv3q7yDFBzfY
pJTNzOEAbEbnfnS+7i/lkM02H0F3oLNqL75hLQ1E9gg4FgBgP55S8NhiZEETdV6ddf9z+mA3cMaD
Daaua5Hlnm00a0nbR7UKB3WQtz5cmJaMe7r7Cy1V2bjfX4ThzVfoRFxCUSGOR+D+gDkEh4ZEazmU
6lhxNcXmgrNB8AbfCG7ezBeTD9C2C93DklIIRAGIt+zf6YZNHjRBmcqkeRZHnDlb0WiC3sHqhkH9
gO999bmrsH/I0uLOAfxlM5JUv13/BriMrubmdBD0v7lj4gOZtMfFokmrK888ezUzO7yCJcUl+3o1
dAi4aZA/Qn4vW9MPn8MnvC7bIouHtpAjj8sNFZfmT9CR4Ws1ObfxWw1VAxkIwZfenzaZXBh4QtG3
Owe5gaEFn98Dvjo9l0Rm1QiNn3ZxXNDDMKzpSckm5PzxJYivh3ZeDlI7m2YxzfOpN5ZrA0yhZTJG
Y3HWIahLu+AOeRQIQJCFMKCZg4bKvFxQDYwhLmLyeYvD1fRTnNUg2z6AEPFMwc7a1qdTb++NIMzm
eyvgHJbDU0psuNC4GsnAgVMTIGhIHYCrzR0u9A3bFkakOTnOiJC9vHHMkYIM5ewrM0p7PKllNADD
pWkedKPP/MrzT1fdZ4Ym50MlEFm9reP7hHrrC/yzU3EkJYEBKqR6pbpH+HmCb2VnHGCw89ELI3SM
lOCKmG6ImHgO0sgBDbH4n7utfiFM6iJIC6GxHxQL2d/Tv8/hCWOqL8Yy8JXwibCmY2MKegvWL30O
O0JOwKGeoY13ZRob0xXyIcDQ5BQdxJBpdqv6164HufhjAL+o4Gr3ckBHwqx3XI+uCaZYPCBXRiS3
SsC0MJ9eZob8fKmA+uxhpLKk/xjC7S9O1wh4W3nQH+L0lo054j+r+eOMrO1S2/0hI9AjARMD5TY3
reixHRR/nGQ5qnuk0/3JeXwcdid67ZxVWx1VomavHUOa/ytUyYt/NR5CHaw3WoExBUMMZiZX2ALt
ltYuDauBhmBtIsUFOL1iI7CIL1MqKub3h4KGB4HPF8aifyF+4MktEu08hOBBqX5W4J/1DS7PDZq3
3VtdvRIdhGcokIyznngCf9qGsVA5kLR9t5ZCcbwkBjHq4Kf9RePoaKQSvWl7HB2zBMIruxB4YIOa
zo/m2d4g9+D6ulbCdxSaY7be7nrcdWmwkwzaCD0+nv/CRFMNlclDlHUjocOc5lcvR3qM9hV6VOoT
yYb8quMSkkcAWWufZ7PvZ8SVcz4XF6+m7gTOk61N7wfYcJVDHX0G3/VB2wEnJWZRg2iympXJ+w3U
oJGK+h2DaGbUkVTkWOFwc93T4+U+fVMPgjeogWK6968I6v3Z4Y/PTs2xsyKB6wcJ++qYBoSQU8Jz
gqlSMDODRY8e2sBoxymfoQJ5zHk/ot4jrJ8A+vSxaXwTsytjE1YbF/UutP2F8T7qczRgaEP7oX7x
P0rQ6W6vv2n5nuUfTyuHfagSl9iwHE0LSgZDdO30P7QXYNPIFYrAlFBzGVf/cqZgFRs3xzpPKwfy
W/fBPM582nSWKXoHJhw/yzae4qxExhaWdx/O1gdSyW/yfQd5nxAylR2Hs7gf9C/bB2Lv/sDkIH+M
ZQbPGfM6Qma1jzOUzyNL9gVC/WHDodjoKlD5ReWRk4F9T7XL0rBPQ90/08gw7+z5cPlvmoPBrhSj
kAlSxKO1OWqFnFdSjQ5szrTV5kV142Opvt+SGioDOV0KPBa3xNj2hvsZY0Jp/TPs6djzd5cy5M/U
bTblv/fq7zv1D+aMVLPBhhUYoWDqj8hj/LhRNKFyjfojdEjYIVCDrmIX11PXtKNDfwHGJMy5FMJL
WR0Xnl31YtqD/V6VrqvjwTRf/AE/frBI9vvxFGuc8VwWd1geDv8Trik3zoEn9pkigrq42ZyPaOLW
m6tGR2YwEb11fMZxSPe6Q2kBUz/t1WXZlK4Kh9o+DyL/Gfx9hrbPNYCwje3WtFp9bV8Wa4+DH8kQ
y6ftrqQ/LmmFHdhJE7zL4dxgQqggidmoIULvXvB2J3MNJ7UaMeqNZU/UknmCgmhRrf0QcRqw4sCl
OwNadEYFtN/8V/wOKUESsPrS8Csx/k5XZnAUqEzpQ2XKAdFbPQJhGadLUPofW4LmYLSV2gPH3BbU
Z0AZaaIxhtP5PTC7f/jZnUQRQzBrrpxhZ6qOh2yxTOwBLC9EjKINqYnLodqd8l2qlx0liAh7hXb3
80ZcxBSLLBaQHpjIpj/CFG0PjVMKWnlFwNonmHJ5DWiSmVOwQGn0xQWQCPmPX2IuIuk4ZstIaiTT
XoxrIJkyZ+jXqCcus6MxNcXzQIrhkkW8zHysmZLheV8GRwtJ/cMrcm/W4cn0Ln/Ja2jNmXAkjchv
NvD58NiLnZtBAWFfXnYiNQVMyOyjTPmBlvEceFucwaoIh3austZS4ZZcImyj11zafSt9/b4OzEO7
hjnG7wNXwdwo7CW5KiJJ2n1CUNx/lk3rtU76UoApOBa8VL0hXmXSJRF8n7SE9foNrhGEImZZxGHh
Jcs1jBoY8EwQdDtAuwks5beVWMS7TY0Cr3Jdd8bGNbRmwPXLkzJggu7EWPBHbnTw8TIAu4RR8ggH
U3/i8u2uhei7N3Z3QQgNjVmJbUwZST722Mk/yTVkSC4uyey9bWYQlUVSB0d9cjp7s4s7A4tVJ8ih
CDXCdYQjuxGVbjcfRgDQOv9xWZADVRHmjSEKCc4+7NRJcGnKSVeLXyQQhp18oBVDKAbGJShOsMWI
i0yHMDw4OpA9n2MDT0jxO0+NrZptu9D55c7ylnhx7WYEx3rwj+DWWLaEPSwi6MZb+ts9lR9e+zBA
o3Gjh2McFCURD5z5ZTJvUcaseRV/hseYx4OlfM+najpGZ0CTzJIjvjVpBeuQ9UcmFBUXZ8wT7Qv/
aIQbyedGchNgGoGswjI43D42zA1ITt3n/AIK6ZlQz53funceZe3qe1n0X7hbP8bcO6Il9A+YIc5p
5WJKAYoCrPsIq+B3D7J+kiPkI4yMfmXq+9TGbBMKPWdXYy8DrXWnUuYOevP7OD67V3/aayhoqVxw
nr05BvJFj8qG4hFZASAzIEgOpCYFWBDZilnGCBUuq3fPnPJEe4a3FqzzChcxZvEJuUY++ZoKtCQZ
JgXISvsg03paaT54fYOEFNNCTx5wLmATMfMxMAJ4Q0zs1xio4l3q9ozk9RYvzp7e8tEOHoRHQK4b
PJJmJL1hQwonhOkodf9w3r8/QIT+KnNuTowPlolhP6UStzKybYxP0E0R+pN5URrO/bxhnn9bKy4z
9n9THZQTU2ZQjZ8huW4dKi6/aewzW35dgUPc2WwfjgR5+tO/Z+DaG9KZGmwApPqdnn/KmAUqWWm/
7jSMXfoBQAVt1kNLB81UrAqGwWiC/6mcr/NdE8W0ho2zMdepXUx2YceenWc8+7MO8b5gHGdB+gTo
vhvTUiYmUAbP1kaK1wtqZucOyPhabrJpfnR7XkhdJVrLO3VW9apN8ZqG7NOHIOec3lc3cxvc7kOZ
uhnMKFJSoZ3t5SNofbY4PkL0PPCE6vQuYCUOo8oGFywSnO5/gHcIEzBmpFuzX14Yy0TQe+mhhuaD
Dnb9n4j7X6dKwt7+vZVJVABcBO3sww/PcOoBAS2eCbPr5GvipnN/+Is7+9eRuOXrB/6hLVKqazt9
Owa2LS6eFw9QmxZ6vBcXx53xsDdE/8rElkhFstc4xW17KVEI9+ByuSXtCwaFf5crJ1o/KTSZI4zY
ABMNCVnpvSEzzmtonnEyoX4BeDs7vrL0/S4wdVo5336SSuvonLaQpwPlzlRqG6dzOtKc2p0lp4j5
uE76Hvs0kDG+rEilhqf7omHnhdzrAzFs1zcYJ3BjdKd5AB//ouccRuGb6twhgFsOLNisf5xyI8px
KXX7lysIAgFySmhZQT+xZiORWLs084RDEO9fW2A5d555X3ua+52B725CdK+z+1/wG4XEysKP8JGF
Srj9NoYw/IA4lLPbg7uHzNRc34wkMndpMcnCZeWmRGpSsMFwXejRzEGd26vaa8e3Yba/QbuGZEHb
ilAzAODEYcNyclSBbj+YSxPldGDfXn5JqyfUb2Q6jYL8zf31gQwV6ehGK0dDDyfumMtEdKmpxRAK
n7EOeJR4DAvL+U0aJjJO0v24x+tnCTuvHCbtSroT8QDqzgyLkgA4DzsH3FVi6V8Cu7uyT4k0amn/
xUd155/NfZ3hAIi8f3mbwNwWa6oM/TXofr37fVxZIaISHQtbQA96SJnRMTJchtVMd5g02NPHJ+Dp
x2lH8nk5IFG6lovCRRBwI3tM5bdyW4pYdXif1VzmThDQRxfqbvOAIQDukRgDl0s6Ug2C0VqGbEy+
cPdRAQV7/tYbTl+li2/l65gnldRQzI9sdcKAV+WRyrbNi3OOwzCByKCNltclNdSpg+cuNIEjA/ht
TqHCAyrkm06hkpcrVXO1KzI2hExIdknL4a2I3zscf+eIp13MSFW5xmQ+PEU70IDEAaiZZrwA4nu5
PcrICEaT8zLRuQog4DCVchsN2Ra+CfDwcatHZWLgmEqFhSsy8Ve9peydJXuH8Y+0nIB6LklGTilj
7OFvcu4TxssxBWZ74cfg7WFDCNvzM58eSqjhloJKht+4VJCtLMxz+foP3R+3XMZOB7VX97Du1Yt/
xNDtFt4hT510a/nLfX9Shb79Bzlhvoe/cI9Il8Wg1JujeEXfvh/rgA6kV1DlkHoxSDeDcRNjPw6v
82ePqRyhOQwKRlFiigU4xuEVIP/d+UzGVFzEZPK88GzNmY9aDCNoyn9O7iovTE4KPlnJUYIfxNUd
w3TUPXBTTm4J+btQVl6S/fRIxs8NkyKMUqX3Y84sBRrmYuxZa0jZcuaxvW+q4+MnCeAdl+mYrLOy
42hsLJhvObCdWhB06ZI//61I2kSjFCiomdxyiruqAJBl+HkHRXDfEvPEQpvi+dF3GrQHa0gj9K2S
f6iNQJ1u66VGgdE9YIK6lJbwUt3FH1Ia1PG4wl7eMXpQnFLOYJRChELDEb7GLBZ5FsNOlAQPbIfJ
kmU95jHlz7cfoCeq/E4o2XhvDY0TosxnGTQgaYiUIJCgNqEXABhDAAUahHJEok8Me2JmpZMXtnwP
mGseziNj0hg8UB/5CI4/H4hVpBP88YAAEoyZBVzhYlzhBeVu5+lhl4OfjLyk0lUXiuQ2h7QmBUHM
LQqWUeqDFEPhftBPcw3+BRJ17bTwf63HnGj3DywDbJa2zcf/v00dyqtMYQAz+0fEghpNtCzTGxbY
mP9ueVEkaDjg0jVQpOgQ33MekbvDrPnn8VA7aTqhPL8G67VylfYGRKQNKMdlqU4lxHXrcQtuafjx
MqyxczpgOUOSY5fHlDPiH+se6vjw5T5aUZyg5ZQ8BhbTEhSTNfuN5Fd+pb5dZr/i+AoTclSpDm11
f7aErcYRptvn1b/bisfDYNrFgGz/ncAV1yhl5e+PYKaj4do9ia9puR9p4o0anzLZZrDOB0cmuQXL
5UvJAoXMeDomNWE6b6y1Mcc6DKkBhm3HbVpMDqoXlb81P0pcf3iH/9WxwTxfw2Mtk5eHFtTuAHQ/
TDDMcrrShxv9oPW0T51hMFyuOcsoaX/exX2SLHnKx1J8LGr5LecgnZ6eixm8jZtLqXAPb63zO4s7
DmneLn7mIn4R6G4GYe/ppMOFFd7jDee7SWuL4drGUn2mv3AszBqYqAduI3tpWCoPgya5c9iAjLir
B9WoFxnrTdyJmIzx88qOfZSs4y8OJeKNToopMk+a3WE8JNNH0jiYpU83H2ds0uMwP8ZN5u7uLjs3
ev4MlzO/x3DXuY8es/BiOWFMBUabdGvtFcSmFZ5vNvaxx0ntbfAWwPnq7oYhV4cOZDiECXqLlmXY
c5NZlgRLsN6LmOFL0DgCo8Hk+KXIqth7GKtesPSElT+aXYZtFAMftUG4gEto444nj/Ayc2NIByR1
6gvGSdIf8S4smeh9SZTJKe3byB9elHr3r4/sengfnc7O0aBVwWtEHGfKJCC3+r5e/jbDCyKxrq0e
UKZD0KBJ9hvRqiHTnKfN2CY3pB3F3UMbGxwJl72PGmAJuwyswYlOh14YhZXDKjEvdKPoxB/u3XDO
e3Rpezo6JKvlCuNxiBqM3v00Zob8HjGIS2ipu8yQXyhOpCfk6eqcuM7esX88Hilj8S/MYPcssoCO
QCo9MQaI3Y4t+HyFx8dpeA868y1eGFbSNWBtwxKvwyD5/uHLTksuaEgXjO6m8W6mOChRZL43DtwM
kGnKnF5MO5pgbykdngjDEWFw6g4oBRbPxVNozD3ru82M9LE5ix1ybZrm+OXNuFNLtePR/J+Si4vd
kah2cfjdxjXubjP8kK4CDxMGd2zdfxBE7fMBHg93UI4K1REzmGy6UZfV7r3Lfm6dObFwK3+WM//5
ObPMNodxPwwf3gKnEprjZVtAvacVfSytGbx8Jcj8420UcLlYzzg4uLWcj19XCQ/m7DlKYLhaXVGD
Cs8zv69Puk7KqBLxNJ3nMOlRzrFRO/U36lzXndZ55xNdan4petWQ2YLVC9LRC5jFhmOyvU2YqlGs
FtPsuB3nQ8yWFwW22Zz079lep/TZcr6QqQDnwLiRCsTOBa0nuQwqD6VqWtpD6C+2kU5e14CmF4mo
TadOu0yaLbcDsdQ/hTnt/tLc9lDOnV2Z+MbfWjJkZ0TFdJ5zEbFLaavRv1N0BKH9Iy1S0EIwrJEU
ImXMFEfaODV+Z8Eg7hW/y4Ammtg9yqMqVJg1xdvPQIODzKa7Xo9hd7MLgqfRU5GvKkjrVKC8SJ4N
SRRYPfcHmGAgf3lDd0179l4FxSZ7k1Ocs1SajXx4pT0ZNbgYrCRkPtdplgSCJZHBDIKmR4oc5k+8
7xuVn9jW9EB3F7IVna6mz1H28q7gYEEf7TtwjkcUlnQZdywCGUzYGD4xirriVwmD/O0wtwmFWYsY
SgXLupmxUk6NTW+to0WgMQHeQKM1mHoDyK0UF6PbYNhXbcbaylgzSW/XkQ0VY/juilfYfIIr4Dcd
iPlvMoGzgbfNKRQhgtiqJPLfyP4bv2ffISAhNkE0ATDjqPRgv0D9bhZNzRzfrWEQuurq9QeAV/gt
PVQBzPEPboIp7Q5gKzNQxL5CgI7hT/EMfHDnw0X+7UoPprRee6CncqHanx5VjUeCIm5+V3v8RUGP
1UEmrcYvUBUZSQ/GlB362mFk04ZLfVbhOkMmxY36nDIdxYk7ul4D/aCaPqNuQkjOgUb1PSy6FHc1
M8qX+zeHa58O/jRMUJrInBOC43Q+hKcEaNLtx10czCMeJWQTTKcFDHeWM5pNjja4kNDE5UiObg8e
WYP2NDi9RwRJOTlUyRVd85R4b90+DtVGJP16YLQOU/0u5iucmgrr0NmzEj6zzpfqHh3wvuHB6t1d
VWrdPpRHTjYBGqRMqeXhPZIzUxZ+hVoX/wkXiUEzfe5hCdyGZ8XLZOI6kUFY9JxhWnvTwh/8Qa8g
A7EDH3UK642piO/N93uP6kSJjhy/0v+IURtPacAWzGF2km/8+IWK7uClOJheaSvp+OaQUtH2yN2C
Y5JLQPY2c9ljb9rtiuPRiI+tPoBrQcc8/sDak6z49wb6dUkF3VzxnvhR6+FtgE0+DN5CwFiRXXa7
OUB2gdzPe89HcFkaMZ8i4fzSR/CLpIJT/ONglA2IIlQ3XE2pzmC74gA3OONk9NaReWeTyDCNkTMe
4yg/t7z9N+JtQEFhIvndD4rwSYXwL4UO9VzXoUYJTMQVo8zlS3hyzhHrOnuh3WXapcSJThUURpRO
gW44pxlVCs4usIAhlc46QccunDNpyjj3tmxfFADQGz93mr2Slp/uUfZKPBBYF71kwt+Q84f9/+aG
+g71qx0+FGf2RFXHvEFI6U3vPrj5fA7JfmhCbBrsOz1I5STvyrldfHRXTCzBXEa4hVzDfKee3SE+
GcwJjZB3Nbfsri50CviWpWNpzntgEYy2riGxR8g6+TuEBvEMg/xIEifbeZ1OGM+VfIH0wR6liWXn
NWNheMHGKb+t6t8YFqbcvhlGMJK45ABtGD9TM+N4HcP2q8Ew7TTzbkpQBjUoqdNiGYRrRvBqBQHX
L08ngvyNFqJdd8iPr70X9qWVg0z7/fWL7ojctCRzIWCdPf4W9U07C5O7rAWUaKkENCifaLTmi0DZ
tHZYTUHNrMhyZu8vp2hnyJkf3E2XrConSNjN0ByM17IuHqbTpGxYfP1wliKGYFa1wBJ2DjlvgvDu
L/eYY2H6ZWGtVoqZ+fbrTyxD4Ag85/qPv7whdBr2zgzuUg1cCJcddrDgm7ZBi9NS7gEd+HIVfLfY
Rh/rj58zf83Fj8blif2H+OH3+sOHw7ZO+ER9/D5OuYQB3VY/Nzt7r9zpyeqNmboebqw+ZrGx6t7d
BaUbBtZ8wUQQ9C1zN9UypqErbLzXMVdBeQ8yKt2QbzzYU/p+iEsTn0U7fIdkVVBK6F/oNDgR62IR
VknspmMYTGriRxtiARa/ETSQjRulXw/E9X7FFVk6uf8jZvcfx09rQ/GW5oq/xoGfBIUKzgKZyIdv
clhtysyJzGdSFRwMjJXezuqNk+zjD0LtPN51xc5IF9/roHEUICF8d+PWEApUjKLA2FEFTzlBZLKw
XrT1TERueHNx2ZVYrCVz5OUHF+5mFfk+oVyj6eHs+xutFlHkr/7+TCk18PloeIPPLX9zw8HV/VeF
pfbuEkBCFQtXSX4iIgF4RqmkAgGzjbFZYNoN/BmEG0q2lx5Fu3wjB48dJ9b0qMPUkH/gz9r5fPN1
fy8RX/rrmEJOWmfNQg1L20U9YV8AxcZh2Nm9bcws3dUTDnosgtsiMILbdlFQ///Ee7lL1/3Tbob+
YhaG8XmCraMxi1w5sgtEMqQKGibJQqV8d0H9wOky0F/HpW+gcmQgMg4LJ3aj15oIiUHUW8eLXaBM
ZouQS8pCFDDOIpdX3fxwKGYY/OPauvFCzNJ4Jr81imQQZgTTbVNini8KR07VjAjTct+wJ7DKJ/rI
d+NaczYrDYjxy90t2GdHvQ2EHtruL790h2OadulP8j3u5zWGM+KylgMb5JkTeRIRX9tHgettu7ix
TIhFm5fSdIhpqjq9wnWRXpGQ62tPA19QHePAjPwCtI5Pc5zrdmx1to/Mf07bqDwi1W9HeIKCn/L0
OPA9ab+AShz2nDWD4imeo4Udm+sOpyYz7/MHkRf1/9NeZNwMFmrEGNPOOmP9RBi0vtRDd2ItVqtN
PodWlwnSLkG42JfHl+S0JBRorYW4DAp1c+T2zbgVtt/BOWLh25tigJpgGn59eQo4Emxarv9N1IaV
J6uuOwwjIFVdsKzEkErZmX19sbF8t40kLgw18Dz5ui1aUvdpOv/W0QuH29Hs6mg2PWKEbHjI2cel
VwhH+sHwtGPBaRJwAtAX0TsFQoRycfAMc/QcP404nj3nKdjGos1Eesne9oSjStJOxHx0x1K23Rq8
F89UGDn4j0bSQJ/tJ6QvfPHbMAwP5kdE3zByL52AHnMR3oUyYNt9vJxd+Ix37FyyieTfb7zg0Xpp
DpoJzBhQuZ0qPYmfuLHYQA0tROLZpKN4uhrq0Px65KrC3WY6jzDEvv1GaXDozZkCgxtLohj2y7CR
OO67Me8dfnwE+THl7lVwxgQAG4F19mMSb1Y8UMXEXHeZFLJ0cPi0Rtxlt4G0Z42g509k4DuvEdnx
WXCogi8IM7dFHJGqMGBIaPMnLp9Jg2AZ2fxIxmlDwEjyGeUXk3ZyIM1UMkcTeikafNmvgWpCvIIx
ChvrPJoSLlgvSNGZ2K4wuBMYvFLF/BD6zKfXhYEEwT78CZ4gEc7eoxm9IrfcJZqFcrFWBi3VvelZ
zMHgfRGc6BSj/OoW/L/QJgc/DXyiMMgYWvcfE19PVmQiTntoHLlWvckUntut/jOf9lSWwox4meJj
RiQGOXHvV3vi9yYFkdFMz/6Moxn9YQep0QKCcgU/ptV+p5EKug4UFwII9lcMwwC7qKj+ya56xCIz
0zpDXg3RwNzJXuSrj4FFrUnxYV/Il/gRUAp8Yo20xxyP0zJcGTDmfZd7f9g02IP0ZSbtI/rAhLt6
0Re+RIYCmmX8Y1eMq3iHVGWNr6vcUT/nEQpN8xLdlj3MmLuQzFdk/rAeewAwL5gdts82znmFXIHa
hT2v+8bU9ZE9BTRebGMjBdjeht4hCep32+0pvNnve/8RedSL8FG+pQIyxeq2ZPS37YvO7Mxwe9rq
7HT5gvqXlfVv0NhKmRpXTcZrGgNIhD+eDw0UTofHm2kJj3XNWNexkE9rznlTnIc/hkftTCmc3UIs
eEcyUaUdZtucxg++N907AzHgjwEIvCXCfP1MmBMxY9j9lkyKNjV/wAIPz6odvsP4TkBF5u8eTph7
1xnkAMNOXeVIdIXzaew3sxpxQyvitX37iC5WcbpzqnSKck7IT5B7DUdFotCZoxYfwiViNNBxujuV
g7ec/4+lM1tWFFvC8BMZ4YzeMoOAgDjeGI6AqKioqE/fX+7q6DhdXadKtwJrrcw//+HD0fNj2t7M
cMlFXDUsXOgsz6N315sTC/rPULuKtuo6JzBY7wLP6L14t/sFPFdPqHpOd1wtKBQCqNGI78ETGY/E
V1udF44qQ8cetywrbKkaMN4FglfvDJBgSlkVkg8FM7JxCEtW+LPtMIYJrBhhpSOU6E8qQMyP1vtq
8+WXUV6nEbLAsQwsRyA5RdJyyXlBupyn1rzVU4dMnoVqIPRhRqHFXWcQ2DgyHhxUunsqrRtqPmxe
UXyVX0I0fpWJ+Apv/d5P63A2aO8SQ1BdoZFr6jmehgg9iErTPoF7jQOSg9VLz7lR7adyHSeTDaQ0
l2AAUjqC8s32sfkBzBzvW9mEfwbll8LwJ3LhJvSD82HiUkkoR86o08/4MFQ1l/2OZnCcYzJSjF24
adSnFPoEpZT8BNhBln22N1fyQFyt6w1kPDtpPukl7AJD7zJ+fLCe0gR3Ss0IJ8Cr1kJsJ0HCHfrH
OiluAgNlLpf5S6gHXT5HAv0BeJWBJR/UvsVoL0y2fTueMVsrTlEBz/52xroxFWyuRsOgtUDvnh+z
+NLjt318sFSlgx3WrGlBv+pgOGkBwiyjAkTM+tSYpC4ggZBl9jFGQCrrLl2CKOFbzqwb7yuXyQHh
iOrLVbDqUD+72fpQjkCykUszI8ObRvev5M4oGlBVhWNyh3hQeu/9KcUzOL497E9qwIbpOHs0WukY
C73UxW6iBhOMuH/uc3fy8CWYtaAraQVdB9GEfLU542SC2cUiAXkIfY6MVmASMOBTqJdYQlGtppPj
5DmFRRLhzksXB7DDpwfwL5Gv9SbphU/MO4LeEC2J18po9NtLxjsddr8Guj5WCqwppwvj4qUNfpB/
EIqQu07tc1FGsBKaeD5hjCQWEaCMehqDEtGt08axPxmrDM2yMT7thqNeQ8uIBIe+ietUS4I9BUB7
3JbIJuUlNGRMWoRvdZlhtAEVpRy/KIcnmJugDwGwr2ZMUBHJHfnGP5C5/AgKxZyF4ffsRcI8/Qq4
GdQfPBLs6270NnvqG64qfCWyzi4wLT5MgbRZwyRWhsvKHzOMEAorFKjR8zod5DYupiSQ75Xc4rFI
l3Vr00QbAgbLlsRz8rVGtJnMiuixbMVp6HvCe5oc2oopowRIVe2Ty/Ags2q101A7y35w2dKRv3fk
US8b3gsgvcQDUOczzp4o3KGyHfegIVQ7W+QCYPD3x4hhxm3owq5q2ArZSA8jQwQPtavWUpgVKJ/O
mxs4GuEZaoUOa/QFSjkZH8WIXttJsw2GAVa81qKUpXPSvg954PsBIH58zGThDCSg6TqdlKwlqEhv
owljXf8ciP+7qq/9CTwWg7CYdSpBaVIwufNeRT2xNDZT2X1VLE8y4C0z6m4hs77Cnha0ewCG5r2y
weHrBUWoygTDnjS7TvttCjpRY/4MiiDfFRb9onmGIELzBE3ZIORQqm0mjFCyUMUZSekfDlKFwjyZ
x5yPloQjL1HO8r60CFbodBtqXLEczw20KRCNtX54Jg4Jr/ymSn6wo/IrPKI3kA2KWUr2CarjH357
c2a1iJvF/gRCNxUmQH00m2G3Yo7JnwBk3R4y/ODvc4akzFCnsBYf46SCPqkOwse8xKie01wUNJWJ
lLNpQT8VkS9n/EXP4jVUkP4OFs+D2vNzor7JCWJDM4pfFUY8eCqaN/WS/LWwVKjyOmiId4erB/G3
BSGxcrqmWyMlZaKIZzl02rM7uU0ZD2BUw2zgqn1qC4yrVrPpOm44r1E+YSe09/0v7ESIclziqMfO
2I4JmXiaaJi5+0OEdDwYCI1OZD173bgamLyAbaHn4vuQ5bv6apfPoOiQdgeMUUTtUm92CLhavxl3
N/bAdaneeS27GI2cWEndVTnqnyJsffNxNTp/XFSt81Np/r6ANnyOS896Nuw6Z9GCUUDn73PSDJ2o
R7dvn33ObgjVR65+0VQVbCWwCie2CVwpH/PAIo9VXsnlt32naDIUT9F5s4rrnk5apXc8QfM218Ee
4GVg7F/sxlA6WRB74JEpg4QOjzknYxnSGA0PJT4cqBjVJ0SFrrd+uYAajO/VL2f4S4dAikvphS87
6zSJYTLmRuENPiaqgTdiJ2CA7nh+nVGQVR6F1xIBU9A3N9ev86qgoTroKIv3CKEzAbf55Gx8/OpE
AFerTeKpe8Nreh9xutwNCG36i0uAyzmt701OgoFGR8MiRO5yzE3of+S1o5RVLMrBeYtQFlJfS/0F
qVldJ9Z3bM1f+tLQ8LC2Gw6gEQPDaz4b6o0e/PQIEbISXkCTtdtJf9F0Wh1GerX6/XjPj3t/w8eG
zaLX85SG7at+DuTtqFemB7QBQFkqpOofoiu1wSnP/ztTzuoGdKD10bKPQel2JCcoha6M3A9I4OzK
PtLdgjrhbszDTWP6UDvTPiO3E0f4kSdH69Ruerf2GbIlWmgew9ZSQSBxQX3y866ZnQ5NcrkkF2lS
8ZRQXaTa+e1lIxh4gLR6v2/lQ9gvShe2mdYHEsoZb/3ZlIi0ovw56ez2tL4RG94MvTMtHMfZD98K
olmgO5yBPoT8LBhzRxxLhCTJ0aZw0HAv2LE5mDstT8nU4Sd8IecePPhX1CnZ5ggDG/CmQybbPxPy
Aug6cDH5xEwWIjzu+wZuEA0Av74vjNMuB43FST5j/D1+cLQ0XOY6nMuMf4bM9sd8MAa/KKghTA2s
p3epmDZLYD2FgvAXNMymB3AupxzD467Vt5AWMIiNXzDrtf119255nCN6GrS/xnrFZP8wk8SiFKf8
3gQdM4WMVCuzz5IFzuXJceiH9BZdtckxpVrVIi41+DyfTXyLr1IGrDA4IpVM3QLeM7FXwH9wiwY1
hYrxZaitro9l/NNfb338ZJjI+AQgnggjKt5/c3SMuo5/78FRj2nftBqz0KaIjliJWq6PROBBMVKe
ohKIQEcwg2uvYrEkbJtS8Tq6ccJ/UPvHsAODvv5aNiGcPoPU310W98XPRc2YBFWyeeX6ZYmGZDyB
ER0BIvPZjJ7DSPWBhWat9Q3qhI9Xje7P4IwNMNvK8BLjjPJbH6mXvrtzeshI43qegpT8vxTxIWuB
s0zP1kNinYC3RWHw4pQaOlwrXJkoIWrtd+YQxKdVVUK8HwCXDKjNmXvPOdZSsxpEhDe9RLPQhsjE
lj1u2s/DDd+FctwEROdKIDLBTpgCareGuEdEpt6hrm+aPXfITgRuM60HxCOusXe/xdVbxXXehQs8
mLNZNNTJiecf0vl0+NN60ynmOJDL9LUsvgeHkmBrMA6Zk3M/GjyzDe8k9p8oJZ6ae+6rAeJZbgWm
IHeBVgQQvGMWtW80oRMaDR5ubipFIZQE6q6vBj0MXygx+tSoF/GzncwaXodFJxXQBESBuQyRbi6s
ZChF7F0OWmUouEuAme/o0qREN8BtIrIN4VCbOXadL6uJt0JHh8wtCw+StoSyQOnAHu2D8xYeBcwb
Zz3WKK6vGyBvTmYY0iftMppBcuoskDAwxLiIMJewDxXjOsLQoZEAHN117B3PGAXBg0bQQZm3I7JP
/fM7ZFRrVIzxUF/x2FIow5cvppxnCm7XoFioLZ9Io9i5u/kYwQkn5PiqlfUxUpY1RfTfjqKaz6ua
sBZSitkVLGTK1HwDamqN9GhiPwUKglsBVgAwvXk5qTaccXxzdXiefmo0CDpvg5bolZu8c8lukBkS
CTR4jtqdKfKdn1BRc24H9qCtc5B2mHAwNzVgJn34pTUjryPgqQEioFW/oyUHqtS8HPCXIcpD4Ld0
Qml3Yh/feJxZYG4v9QHbqjCpqMGKL9NYnVuNCGBuWTzBFi7evBWvzTlk05koclmJGg01H0bI5pjn
LojSUfAAIP1M9tvmvKPl4RK0nRPj75/AndK5D/XzFBfXwWjapZ1FZUh/bAmqlOt4klGPgtKC/HrN
pyVZQY1osNCCTH0XugsDxFjvMIEdlGrQloTIYjzRgM4FQenuhpvDYws1L5vE6EUu/LU1POITsaMJ
qpTbEaBGvSKaV++LSs8uALrQOD9fw6vP5mmDoPhrlBXH9wdEZtnSppSsOM3yPYF7OfQrIQs/DD6X
aI+pzzyv+VK9nOt51zbMLYLKAQAFpmUCBQTbUZgk0LqTMT6MlViRGWNcwjIdvCE5Y1sPFKZoqWM0
/F7U8GvofQz/IDeAHG7kDvJboxNBiCGzJ4PPqp2CAX8K6Kex2ZQGc+rVNVwx3RwhjRCxlI11Cn9n
barGxoDk47mubZ8b6n08YXRFZXN3FEpKEGMVCGqOzvGEr9JDRcwaiicQpwqYH6jmKjlNKLUDJdhV
y/B6LFBGc+EgWDSafvWyBqnxOPZT/XokXgoEnPTILpoftd/T2vQY2AiAIX0Qgc3Bqo43DDRUUo8o
gznF8YllrtWjXkGqiugmZcbSH5dw1NSyHj0gcp+BUQOmBo+ZAGPzN/MOdDZDNEXAHDK+gYIs3J3l
jTkTQwsjO3blIkk85Fyyai5LRgbhne5Z97hRxjvYnD668Tg7gaRp8UbzbEaXhEQqUa0+PDtFwJll
7YEwwaEFUWDmsfnqTDXSjHobLTv3EjxjFECd5jB7mEuSeBkHNfXMht8kT2z9tOrF83g9GkvufcGs
mcI81XKWWA/EA2S4cozl56isw5cOamM0vvwFdFIyUkDgPulvsT4h9tT9TgjjAa8/0yunVv8PWwNe
8dTWyjJ6CijV42oEcCwY66u/DX+djwKJHrEk89X7VT1eSgfuTGqdyAKFNkvI0gBciEs877kGk47+
dkAjth7xcAvujitDeMhI+cCacR0eDoomvjl6JaOBBVMDLka9fzB5ttDnMRRhOPObFT1eCsfcK3FW
AJCOWJBf9VbyLwg/lKW92T2z6GbCJRZUO/znDjeDnz90l0zuQu56Ej8Ma9ldyCPfMvqQR6kqOZVS
/bhX9G5mHocOcC0bLPvGPrJ/YLo6Nv6cU1qw3jFJYE+gJ22EDFthtE2FydRPxcB9Son9VCNp4kUR
kuNwNsq8qBsDyD613p6YVz6jdllOtAndRjrhiIMJ9J7CbmroAoSg1O7YYEoFsZlUTk3s9Uevi7WA
CoOzuQx2/7Rc/hNfSpwjTNqWcROKjEinrh6iGnUG5DKmApb22lb0P1OUyCZ/CRTseByBP9yQEQ3t
/QtxtfoFixhC3FVHUAO/1oBTLAPwELaQgvmZjn2CBk7Tcq7r+NeDnpbmJtU5J4YC0cT/dAHY7Ami
RqSl4IR2NPlA6yg31TalraQDot5HNfW17zcXqkI+eaO4LoxvkfTey3JoZmVcCShbR60CtY9FcPM3
N7+0iZJ5ya+jybFB9jD52xcOUX1IU36OlGrVYLjyOMiXvA/N5tdrznOkP6PMbZzCPu4a6D/Mm0Ts
kDiQj69fC9ZAym6ldCfca4hpGJz1QyF//Nqj59d9FqOHP+gRz4M6yRby3i1z8/YW0sHDep8DipPy
BVZZLGn68I9iJ5Dq6BwEHBC/2uApBDca13so8LKVsL+02agZcEL4UaF1TYY5/9G+6VP6llL/EnvV
AMMmTxyVDn/Tax03Qe0AZyxxfpjn6J4pyrRSn05om+9blGl8G5KwaFH1m/9kGcIYfppZkwBmUCkY
T/BfzVrv7+ZrNkmOAzSJN7Gi6N0EcQ9TUo04k+SY4FSUFoX3Ok5oqKzpyd60c4o+Su4I+v4VYuIa
VelR1GAUhl5tvn++fGFUL+txffdBdIGVuw8Q//VTqxZvzm/vCRuTbQraOj/1B9rQjx8EjVRO/jM7
LtIOeD8mkeKMl5cGozD2ThkgrMKdpMyHzNuxYBO6e+kD/K+TcEexq9YgDmw+vGPTeRteNVS95U2O
Q5wrZ+yMRjZqEr0Qw79bkA4F7/xG7BZFiuz7b21XrX322QeH29ejTOH8YZJ8C1x6UZeNWeNgu1r7
cotHFpo1TZBe/zt6IZTSj62GqjiFDANJXZ4wMWa+v9s9b+TsKTxe6o8I5INMiFC/BB+BniE5cjrM
OS08g7KH7Ykyins2PnZpCy+7aghu1RUyAfO3UyAj3u/48EmZFBlPiLNFwnOOXHrR57iRc8Wok1uM
wtvsnzkPNpewaxYDmz8JNsFgRAdLUaZPFAf/IgXzKE49xqvklpcwBtgrtU3fZtzGod7x4/hcYLoH
f0q1Qu9tIOAOYEqsR1d2548VAIuvx8PVPGBaPj1zgaZt5umPeP1WNzLLUbQwVkrmXtctp3cXCQrP
2SUJGETiWEWMAiiWVO7UZjYND9sd1Sk04Cph9mTzyAldgl2T8u04LM1Xm2WjcPSpaEmGJ2FAfO5m
l0nr0+hl/rURtM02Rflz8Z6l+wsCIGYlLwYOih78+tSwIc6nXXXam4KYcBoxz3xpnWPDfVt9TH+v
+jYffaDI3C6aWROz+Ybg31KdNLKcHnSAO5mBvbaaNYwl/A+t24shCF/0G3wd70KYnvEaUnyVTJfv
4TXIsCxtEdCtV9dx84MbBK9pJtehvlsnMaeYOk4ZB0GyxdnyAxP+g93OADbeGZaU1YrlcqvB04eB
M9rIwveqxfzJKH9ocEvUYnoSKw0UDZiqOnWI9wtlVBZpkxO6LUoJCmpGHbRYk2KgTuDHBBy+7cXy
jYk6Onez+oVvqPyhZCGunevXwzqoobVe5k9Rme1k1EJq8YHjq8Ln4uP6T0hy1NXytoiJlkiuUmzk
GEHVD5v1yzyQSwHh5W9yg/uGxvxRNhS1B++xZV3Axi/alIYPqsI8Z7vR2P6PBQGKwpGqRs27NTnR
/z7OBh7cstuwey/ZjW1MJ6xJT2N363OaBkx4Uk3jdKbUaVja9AnbHH7zMJxcTIoXj95Qhs9VkovN
wcMlJ+05vVkF6rqntnnzHEBOGl95WtWlmrPvGsvp5a5jcYe33wZdnjyP+Zhw9S3HIg0qmjy2uHnq
hSR5atqxmpMud8UUGWDnW2j15Ou46d6QxmF8pI7qaMGE3HupECL3aU0zZlDri2oDLImSNpheIQHD
RLKDZbujLQGjn4zC2K4iHo1c8yAv8xkEVOdyDH6MATkjluJp2F0Ergu1ScjfmAjS63MxOXm043ka
/U7Gq2XQ8k9BVWnk+9a7rz3Brc6KnCiCUTGwdo5a8DsKCwDy02clRsd06RwZ9rFNIQG1iK/suu+Z
MdXsagTKRq9v04r90efczObLFibvlhXkJf7IxKVzCI/coWo8mfAxGCzgjcElOq8+PaLpzx8n5xe+
EDYW7czEN2yOZXwOHZ2/b9m0Ui52OZT61MNgDsDvyFJ0EViQTmCT0siUjiOOjSNXuyqJrMGG2igH
MXH5WJOzP2pdvTeexNiDMA7DDvDYtCF43+KPRao3YAOXpNzeMVvQhMv+OICblPDun3Tz3KI2rpoq
JMEuOw3wXiTzjMaIH79YXDYwYJjS8FvAGAogbkq9w00CFcOHDOUC5B4ilPpAryPe6A8wXcEqKnRF
gg799rwKwBwRMMoxTMeHqo8XNtSal1tHVFAgvKgsRDjNs5+/uJNM2gVG5BRQu2zGYHl3ztybC1xi
HzlzRrY2+bdt2il9/R5sWms5I39xClcD3HZiLEMDJjmTQoVnJ9AFbwGpvqe6Te9JeTDRjqMGUnqz
DVQRQgdePfWmK9OyLnJUIdfZfbkSXJTKninUiPcv/2/LgcG1coHsh8SnZ5ZO5dcyr+ycLG8cBNW3
84rPIf1PavnES3z97aovIrDttaOu/GIjGYFd6yF88B6a+v4l7JfG6zEaNBbV1f4AV9ytujXNhrNT
I86/Hu4WQlU9nrV8wDdZP4Pu1ZFhgR3BK5wwrh0ugdm70Oq0dJgco8kRVAsm52s+uZac0Y1rfGQT
CY+MgrqvoBjDJ113HQnQmsINzNzM6Pf98jl6FNYNasb2AZusxyPLNHBUMIkemJPutgl4O2Ub/aAF
WrOFfKngte62QYBihsvIcfLztY3y/TfioDnYGG/rqaVPTYTzt5ht68hJBaJFtlRXnSB3AZuHDmQM
Zy7vBX4w9C5i/QFRkU6LEgXGPwFabIvHGST5u/1XD1PgNkcylqLnuxs5XMC7k9bqDXqEnVNispdd
6NK6d9KoAfagDC0v4V8PQxvr0tjh6CANasX/YNbQkaD9913UCeRge8ynTcwj2Fm/OgcXR3yxc4Mn
pQk4XhOpgnmd2lOXbkb8vgJOcHeSse1iHEDTGMDHA51ns6Kk7gOb9IH9wG6uwGoVzAg4/pi1stvn
+jAUHqe+QlbvQ5u1o1dTjcp5dOSTlCADrIS9fbxG3Fgb2jqM/dUXGxVsy9XFbBbBsmKnY4eA0Iqg
yR+N6KvYANnmLQYNEXaAgnI/6ygi300KhbuNDFUETAA3thhYiFcQzAesqDIdrd9Knw3oTtgLAF35
kFhgyRQW4xA1lfnsh1wawnKeSHqw8vTxJtMl8YAQLOfq/VIiPWw0vUaTBUNwA3Ia0qtUrHxv+pA8
60wjdgzfogg7iLPG7usNjFNPm2Hu8zzRTZW8GGJ+18VgnnPWiW90Scz3HHIVyDfq7XwR0zk/+7CG
9E/QOkO7Ld98NPDf2CVlq8fubZYSjaVVoLkJojYkitQUsHpH/psClcF5PxLonMvOl1/xdnRvLjRJ
lGmZww9nS4Lcb66wY2Ky0Eoe+uy9ZCCCdAoFkcLcnAuBJkV2hiLQF3dASr1rdXbvIQPoJ9PjeGjr
iyIg0iXB2A4Y3Maj+jnBvti5+DEs83Fbu4boQ0VAgciBkSSA41AtAn9EEiV/beyQU31SsS6/YATs
DJaHb60e4hK7KHQnmDuRJLOoox4fpmhagI+9UFQwD/2UqzPkVjxqe5g0UxBjgKeJfbaifrDv+tD3
aYRLFSvxUWQ37WzFqHarOIrDQC6zSqOPGdhZ74wZhPCzqpWpjwqZW8C4WG0z2nTNdN7YM/9FspS4
Q8KIU2cKl9dvGkkyBG9VKz+bOAl0Sn9B8/4XifJcYu/ctfBTX30S/DTpxAXovdjjOFWzP1cBCRaC
U4mvHWY2DvifZZqIHQhs4y5s8Tm/EjGGZgHuWu0AlI8IAJ5/8LdEru6mbkwR6ZgNtRid8e/GWZFy
VYJCH0+5inmE8hxemRKE2XGHHQ0l8k11iJE2zSzEfmR8MuO4wrsU6LPF+jzZdz08QGVLnPPOEVl0
HBP53YmdzEyc2lr4YjGKqxx0ZOQhMK4kMZgUHWX7RVxcTc9odZ/jOuamx0z3Wop57jhQ7Zy7Xxk8
1Ck8jBQVsskwbTdaXcVnfAUhY7FS7C3DI5BtVLLOCuKFaFObke+TNpDypRLz44yxNIOlaCAuScS+
DYXOaiVyRoCKu4oIjZkaKxs/eFqVZJXHYz+5trjiziDkskCtm8/pBK0Dl387NN+QlqGGmleC7nAQ
ZGRmdC3dnnz8yVFKAfPPucl/5+qqiLmr/AAF4ICoVObUEOMhwBu4i8iuClNDMm6UUhaUWRzO+BV9
iGdGpICGuoHatCYxCHbnj4FbNT59EGZ9P7y65hxcPbjTQCblycXtrDT2HYgNHLvzK62k0ODpqeiy
hIXUqKmkIXFK89llWkN5NY3w3VSVFnVKbQzB8Iurjm/4w8N3RK5hulmYZhLjEvqnya0tViccSlF7
iBi84p+/iGBqHKGTnB2qBvAoxmB6vqUwAoq5idivxfj5BFJFbTWimMDjxCr0CTLSEVosgmte2h40
i6QMWEJktKIARfXawkld94v5gi38xQCut3sdffNlmfpC8Yh4xUoAsspCno1z5TCd2XDzWvYYkW9t
ME1QJYEKtnGpxYfHWnMc/41iNsEh4XtS485PDXm0pvF7dPgo5qlt77ohz6xDeivuUri4gLF91YXE
DUMCYq0yqPwG9xU0zZ7udBEOGj7jGDgbnBd9SsaGp3MreUb5kVzQLzMhOFVT6o8j3QmysyWm3Eg5
ZiWHwggxvOyW+m/HvrFK7R9Lpl1qY9yH99uL+z+rYnnBnJEP5fwcE8OQm11joenEPxE/g2NewSVx
aelisNqlD6G69eiva50W4eLgS3Vw4OjV/yIofsTMYPrU18P5xcsRBFjxR0XGPP5kwHpvyi+Zco5b
XKNHJoYq64gHAN5GZnApfPmUSI+SXEinX9of3owOL+Ufhj5tbdXYblerzqKN6P3pXQH06iA5m4Th
FAb+QmpJwbdnjsSMDVPAxr4rt+8Cz11qwKFqYjpaWolVsWk7/GZrrrqY9cFqHWrbx3L70Ws4xcYz
6XkcQKzb2X37d8RyepwoMNlt18jhKbUXJ1Zvqq5qY8G6G4Gq5Ysp0wEf52WTn9bAIEdl05cBtOSp
KfaK73Z7IUGUlXxLOJOw5+RPem2dkAB8GoBlmMvwL3ptnvpDcTNZntaAdDzZDk46+zI8p1gxEfy1
Emb+eBn8jY5fkgzFHbJ2HrxLxl9ugHKBsQhDs4qEBq0rmSo3Z7hAsS+nX2uUcF7fwsI2k+tk25hf
JyezBkLgRyfji+88Veule4q7NBorL3QcDg0UbgEj9OlN5EvEsRfRGIB2dcb0ggqbi4nFgd7mJDoZ
cQ06onV1WO8UYmIHkjgcL9xF96OSxZRpZP2sI2Sfw+BL1az1c8kWWw2slSwmnPZZ+sl2yPXuRlfH
72vEwBQadSd7EbuPEiK14r+4p7yAGJBcvj9nHJ4jgM+E0Gk/+2611MYW/8zllnvZw6ULnxRmVAhV
+Aq4shHcg1sP+LCol95I1LEOYsjoVmoHiZ4F6TCdLRbm6mLzcBXRfYqfaPKno1p9eyZWfJOz55O7
MXD+1hgVsPoMuXEcBvmK84WdZTVw8UtHPbkylYrb3BRoW0wxyOp9mnvNdn8V82WDcpIShknonrW+
8DFsWrFBJHe/1Fg60Ar75EUhGpO+bHzemVlurN1aWWAAhUKto48HCGKLYLEQvaXj4CuRYAUB5SGN
Z6JRO7abNOJo1dTZCLET5hewHzi82IGuuEgADjL45PPRHMl2IUcddRIDaX08BI8es7995k4oWgHL
2Tr9wzZfXaYEc6od74+MuJVajafqAxXVxBqAzOq1drwBYx/r7f63PJ4tsHutx8xJh+0GmUookZA+
ZgijufS9XM3eeI2k9jvkaWKs/NVmDxPRMvibcGH/1HBcpih6ubOF3+HukEpBqbRtLKOZnFH+wPIx
Y2obXdZyW4IlVuRg/LmNfbC1bNLDAsczDGeAE6wWACayf0JOgR+p40VmkkpXPtTWBDQcejX99bEb
7Bu4evLO9z7RfTSq0dO3a6iHekka0Ha4bNOa26NavoOMa6GwKsxd/9h2f+cMO0AGu9IkyLdTmHXu
dFKSL2mmezoS/2Zfv+2Esrogguq3gAyD9yFv1RHXFD8H8b4YsDx66kDhCy7y+KJG6SSaXRBb4zHM
I8ggjS0g4fEycbL9jcwE40VejK0POS74+vPyBQRRThrAAbsVQpD5KtrTpCbGw+slWapfLTuvXoyh
sGGghdD9+ri6JvxmhsQTBXWu5o9Zr0HKUgOP2fjvfncNniB6TGbebEuMiNNpWeM/HBtz7OHBf60L
whtU1zgYqN4dS5ouU3rLwIVjcxBYUFJ/Yqda9IwDJSVuHD87IcPEv5MVRCh2s6vHVV8jXst/bZSX
yJXZMJNFxo5HWTlmb8BJou36EqyDgpdiMmldWXDcgxcdjN22beT+KOpXhY38kiNXPIme+Cdboini
SONV2MeY+NcEHzxueVzgF/RMVNIQC68s1NQ2a2rtBJXwXSNiROqvxRAvJH6l9OYTUQtiISgr/Te/
jlv8F8DPVH6PAwxLmuiptSRQAaFeU70FjfGy+m15HtS7n/QZosvCKvlASElkREDL9pe2QynyFwiB
WyOeMCXVRMNwnC3RjVQD3yOJK1Ahl0TcsI0y1pTGoQzqDwu4BSFS/Xg0MGTKNZidmwi2xL1oisvp
hlafshGASJRo51I77l8oilZ4oIzpNAe6I3l5iwaPRlsfHHHuVNklfb/5pWQ1c3BgNTPR8lYqpiQn
RBNq+uBEHv+VcY83wWWW2AHe4xX7DigEu0uKpys5tQ2iiVya0ApLqQ7JYzEbMg4zCSZuybZp/KVn
UKoULKE0xp5Ezs0FXSGPOO/Lvi6UFVqfjkks2HdKA0Oy+ozFK0ZLPkJ5SnQ+zprafXRy2sRRlwiu
g0VGhg9yfao6hO2zrtYDV+ChylTqctySRWYOGgWY/nfPppQd2ydn649SgVdQp1wXX44TViBBBszj
LSJCuVpJEZGit8zV72FMW1QdsW+nuIBgc9diTk9u0ypBuNDCX6Y2/DE9V+LLh1t0duyuNxaX3424
SStW2EiE1qyzwaHxRCYMJZ4A7xW2RNC4K0dCQcaFvU3uU6KsxHGR+yxtPfuB5KUrMuJ8ePfNP1MY
fiilE8QSOiR1TPu0ejwNcj24Sm0j+ZYaJtdYE905Nsw8FhpQOaOapgiVkjL2W7q4ICNQidfeIWNL
cd4tDsxq6mAtF+ONcza+H/Upq4dlkbAniKdYkhptasgUPrHYVNHQcIbTYCTitCIBm9T9K5o5isuD
Nce1vT9BxUlhTFisWtN4k7nbZKmldORDIyc4CQyBCqBwkzRy1J5f6QdWLd3pU9B+RhBqd7mmYUqQ
dMlDeThv8TLltuSATir92OG55dWfCfNMOH7YQYya03UxyiUuIKsp+nFhpcW3xGoGNvo3AmEg9pCi
SiAXmBU5WhKpPfFOOpvr2fbD/sBSSxaLjzkaUo/323aOxx5RqGIayqgSb4OFrnj0FVxUFSbJFo+y
3EjRW+H1x5bDNtQltlu4enLh/T8NQ1i5gMhY38gCxJxERhlJ8iDQ6KdLJ37mVVKq/Ew2cJlpf7Ur
qwTfipW/4MHgQ8mEvJHq95Ozhsh1yTTY6rKAiuBrbIvR+HfTQWmwtFIRIsOZYsHjV7DwBxoMr2zK
ZjAATsZaBBgdL+fwT8PeYJ+bKCjGjdvTgKNIXCWnk+JWhE6wv0k6Qr/mAr3t51y6iBh/B4JKkabt
XiaDWRc+BehvgxhI+DcMI71OhBCTeBr2GaADq9QkkpAvHYo8p4fhP9x3D/Fb3hCtb1888JmKwj/S
G3GPISIAA4JKXbNeux7nyAc+DQuZio5ry5sccq21yq77fqbOH8YnDkVDBjMcYo6MtBtdPpUxpJhw
N8UiMGhc3i5izY0y27w3wdnQYCocwTmPVBwzDyKFOEIgQHIvK2nu419s/XmNxZbHcOW92XivlGk2
oq3Vzgv6iyUv4CnkkXbiuYEK0tu8vOBj3a/mxoV7FBitil04DWt93TAfZFkrRjo99FPilUDy1MeA
U0bacO75rq99Ghr+kSc9xYlEvc7DWFwuCVrMWJF/xPplKC7//GGcT+NDau3mLCrEOvCWvYBZrWFZ
me5cJy0MMi4+I2cUpfNeD8aKEX4UFbkV3u07RrTY+L52qWM5ElAWtoIdrSs/inL+ojF0uy+whkeI
mJjjD0/Cbb+tV9x/8JU8yjKVRIlQEJ1LlKpdjh5E4K+IdY4BWjzQSbvgTdm2xuxijrMOGxrYzTJV
kShaceHDdgrPV/vv8CsLvexzzm79lMrznPgUoZL48eKYIV6WNX8AZooxUbAxppVjcVE9VLLiiKfo
PrXQcsgd17ZVIA5q9LCWsQmg3cBg2mymObVv6DLpxUU5iLO5ZTD+0wCVNZ64mI+dTdj8Xyu0w62c
77ZtTxNSVvnBJ81Bze+Y8TekgEiSYtQCOXpvnW2XquVuMZWsl0Mj/sl1xn75MsXC0YtLTW1sQkIO
w44vSXZnkx3U6Fkg4FpeIwkNQyIRCmqmt/1dOrGMSEOkggzg4yTZSoKxv/0C40pbIUWsEWeVhl8q
7lC60mdGOxxyLWW7lSK8AprLreJkPXlM0GSS2SESOK+DD8QC7SQCxRYanp6kGchrktymq6AT98fb
5DS24soM4SnQ9smoXOXRicclD37MVeGZA24rWONQgpvOvAJFAufgvjbU8YJYKAqjhX8x2HbZvg4O
57oTN2ZAdSKTrLy558QY41Gicec6/BXtAH+pNtsD60PSE1yDuqVCRrEPDEN0yg0tDag3ribKe2oN
n8PUBI6MaGZ9md8Alh16xg6dX02jjL90d/nhE1JCbjlCcEdBeut5PdfjIEwp+oPSrw5iOLx2qLNy
HKTUkFCtgbsav6wf1+sx5zE/oRcMs9O80qGS8OgjvU0K+7Vp6bVVkhqJFJ1dgG0gtArvP5bOrUlV
ZInCv4gIRRR55VKAiCjipXkx2tb2fgFUxF8/X/ae2DFn9umxFaEqK3PlWithRDM/bXSHqcPGptT+
LNLUsG0WFRZhmKSS7A7PzFrBHEp4NFXi8ZPFOfJhZ0q7pge1B+KABsF/dBbRbuGysh9rAqptZIKd
/M+QHJIdnmZi9rpfXwNaJI44F0CD0Q1kiTiJInehN/vRJ7ry6IcKAgFbGN/ZpO/QiaHnyrjqizv8
soj36HXvo0N2n1+GkCEeKCJ7s95KaW+qoUPyWkX1AbjE37bb3greW324u/2w2wZADkFhMDi87yky
Dt1R8Z6gP4KL2UJySqjyYQbA9I+fW6bbv3TvqiwIX83kxdHySnZnpmzhuzoj/0qONLtZMlQo15Be
AHPBQOcmPbIjHjTaNAraIYv+4xQr2MJNpfL1UYixPPc2CRKG6Ts+yFxXWPm1hx+8j+b9QSKFVgfP
E5PibdC1Txxoq6BbDu6aNDD6zme8+z3MAQI1yi6mZTaDc8fpN0xlD/oWrnJoHRMGtfzM9ZhTksYE
FBIEI3K2ouyDOss8VsYuhROYRagAk1W6w3ecghpN4L0eoAoyvU2L8/etKVot4meYo1igG4DD7fB8
9LD/kgP/TRnxAvhCXMNMAoVpj0Yikh8k7Yvjeb8Hxg/vG5sjSQBxPCq+2Q/47uOms5KRyZRja0Gv
zQXl9jrJW7/UQFmbZUwNSy+mTxWtM8k3JOchZc9zRkyRv55Ml8FrDbzVvkMujd85E4uXd4GFV8iw
2mHP62B74ET4UndCeH/Vx+XboZXE3ov9zW4BHEzPTHMFnKdUIR3oOc/J+jhFBvth97G74JknCfsX
g31/3wvM4QepzZHx6KBlXIQqekrDOLw7zK6gCkpbGJhSJZ8PRRdOot5dsVza9pG8vqv0gut+w1xw
SJRKt5H2FfGeJOi3g6Izmk92ScCDXUarST9e4hTsnEGv8WPdzM2r9JByDNo5J2Q0DxaVOW86lBKs
t/3U49LKa8SLuJGDsxNQTpJHck69xmc3afqM45mCUetOQpGbXbZbGDQ25wuIl5O/6AgwbFxQJgiU
dqJJv6DAVdMNE0DsrRR8GJHSrSm8gjzZTbL35q6OfDhN076dJoAzLCnJD9+FRw/D8s5Ew2HnoHD2
nND34t1wtaQe3EvGu//5k8wdnzIAVA4lhnYceSn5JFVMTiUKJC1uuD1Se/yR8iXpPM7wURST6VJi
XggfpFDWiJ3KCQv0B4pJ5A/tEAqpmS8Ojp/K8d8G8TVT5A3zVgLU23FOlVeTeVGICDr+0lnUVDrS
VHzK9Ns3OWp5J3/lMEFXxQZyFWdostz9UrpR+BRbOW0wJ0WOTblx1EFR0mrUHVa2TAgmxxfiEsXN
UYEKqugj4+Qo2b7l2OsO1zT8dgTfV1QupLYA6gMkRH5qxeaUugfO3RCNhKh0NzB7TPqoiO4mRsxQ
KapHMPCN5W46Ge2X316L3nVNd2RTBJATpr0FIq5JEJ1+WZ/3IdPX8VStt1xGEkelWrpUm7BcGbV7
lc5oBApEpj+I3c2m4Z3g05R+EzT2Zr+dIBdin5gJoMxpRCcmaXV8cOpjBprtdNdoCdwYaOJCQw5F
x196w/wWG8arTkrPkExnjma6DjRsgND6LNBQR4BjYmU03mw69GkpKZKGu2LxBvSjsWPy4VqcJ8JQ
RVnq0GJaIvZImlGP4Mqqhy97C+a/kCu5EWBKtDuGOZspko7B5hdJEtSeay4EnRrAhCYJZ+4pek1B
Telle/xO0EuZ+Oc0L3e+4eJEFr7SGV7yiMWuQ8aGULrQpe5GLGXqo2vIxo9PQj7B8hGjpD8dipaB
yDwHH/GS51OYOjmhOxrHEpeWczC1HUwI3okBB5j+rnjuce6icA+gg2mhfDfUiHw8TpUvutXyGwzd
RAvXhXEDu4GL70LlciDKD3CjAxTK80cIlrMugPmIw5WQhwkCRGKkitbRg2tiW+OS8MWsBCugZgIF
/bjtg73U1JxOyj12Ay4okvCcUMPR7lkTnCF3QKJoidFHBGh7zGEvedp4B6GnodG/zN90Ne5ch+Vl
JYn6O5Bi5x70hz7ExQUWOIw7TP3LlslzBMx24bG52ew+eREJmBgboCsZ3ElhQF2uw9yFAcCG9fWS
IpKdRHkq+PGd0cNk1KHKbj5mG5KYZIINaCwt0fqw46kR0t0DU3GP30ri3EBRTK+LJBwDMwSD9jtS
SX1x+YLn4RJNtZCuDQ8QxZFWOFBH1mx+Uqmt8P+NLYASmndI7emJc09U9oCHMOZ6zADIfPSnKzKQ
V/by6uzO5YWguK9hDtd3b6+bf4jsyv7QNEP/RT+cqhnHiy+iCvjDffgGcMEeYs+joFvTl3TEni/P
ocxsAa8mXaDnovu7Uh2LEBg16r05M3FUB1CiqbLq2hEzQK+PQVeoBFeKbqhLhCSmAf+IWeMdhqRz
0P286tN6NH71vsNyO28Kii0QoY99noJEYB6Yg4SfyeLGeyvofqb6NxiCU0ywjjbNQTG5eA84wWDd
hKxL7Ouaz/jmsALzOy4vgxB78/BH34x7HfonT4ojYLpXQG7vSR1/VY/pewNJ4IFWH/CJ3gX9GSc8
TC6Gnf5rfeOiAmzSoZ1kH6evhd2W4nM1hvNLkUR1mNUElsOHww0Z+4JFxNSEHk+pJQcY2AFKawAg
krU3EwOcEz6Bfpbo3rovCyD5/BU5wFK7gDiqlUEsNt/zyAngM9nHHKbWZH4DXSaa1R7r5WDXVDl9
+hcGz5TsZBl/VsmFbq/uxu2lHIN2SAlZstSRypM7po9oSzoCoHPmgGrbVBVYI/tCB2mDYsQNa4yH
r9YCIWTUbjSHgCfAN7qyU+Ew096l9Z8zyp0zjgLKwDNsYbjUjml6gLlRpzjYUy6RjushjQIOW/fg
81EGXIdfkwPx27J7v/q89S0ZCs0q9+T/ACvIbhTw9bnd922VgbZeUejyHUOL+YWwuznp0pSqmVnw
bAZacwq47cPs34BiqHIedHTA6IqZoK/bAhoAI1yYQkAFg5GQBfkcmSQ4q421zD3ouVJ+QDOITzzq
/BThwMvEBcNjWqJv/pVBbwQbnndMZyZ4xvfXay70WTPX5mPKJGAS2j+HgR0u/C9MAHbAp0sYUy1l
oVGncph1LI/GKdZpoLptaHhCHDWGAyRLxpKAY8bvCUes6a3gj9vQFuHAPpklKVV/H0zbcDXHvHs3
zI2oqQXnMj8uwDXZzxtH1VJCMU0TH2tIDmseb9oZ/Zx2DIMMSPWIr3elGBrMRDA3vyOG4rt2FrAb
a9CMTLtAaWDtW6ObfwIRPaS0bfkgceWkTua+jS/EHsRVW56r9PvqOHxLExNwYrtiKOb1K6FoTnW0
5Dsb+I+0SrBzSL04VbLE3TTsMOaL1ilN4O+8963ZPYinkkXPV447OP1gYwUbCi9GYhH9+sFRB044
YUAemKWfga3Ye0i92G9i+mjxrCQG7B8OPgV8YwplBSP8FdAbd8dYps2mA4/4bTk9F9Xb+DQTYgyg
Ce1ncgaJvq2e3Ztfgk7fJqWnOXcQwgi7hjOI5IK+JjVoL9QqQIwAmGcHYVH41Gc3J51d6dCHYVde
sLqYkL9hx+70tmVNR7Edga5xGeN0fGe9fL/QaJuUB94QQzx2nFGH2cpwO6wBzTntnLvGTqzihCiS
3FI5MZbRe9whANAwkSuhz0whpkTCExHQ4YkNBIktgIs7quXgsgGpY0MOFMedPSMveQ9g1cq32nhG
4IubPpmryc+e7B1ulfbh3xQfNA5aznm8Fn9/+hrsCv7gsB4uRSwdnxGa7o/cJ7qX+9qm2R5HJGBC
ZhHsbcPUATFy4/wH726YfYBuh/D+IJRAjjDV+iANk/biAk7QY0jKSxpMWM55kBW4S/XoFOgejF7f
6LpiEdft+as5uQypdv6ih51qHouGdnEAki5Qc9r1pGLfRyO41YKltIchFhve2YYLUaFBWksWev6h
p+un4vknyB/Lcf49BID0gbpgENzHlDNhO3oTjLPW9uxWs5tzIURA8IGQzuKBHz88OITvrBOddQeY
hJ8Lq68y7AzU0EfM66FbsxwhSnCfSeE+IS8mxMGmsFLjq2sC82Ej9o13ns2vcHvDy4Tj/yQYHIFw
a6CUPTIwh33y9WHN0qiF8/41qLOHg4WfT/srzW4T2tgOtZfi2BpCxTQHGPYxxWMsXKyMdsEhIOwC
DwEU41KRrXmMW5C89Id5YEN7TOl9nmaAiVC6kt5AhcckfYDmQQXkDjHozPYFLeQ/QjDJrNKF6JEp
wt7Q04fMat3asKKYXCBjDXOqAgkjbG46gCl7XyXwEckcNEa34axiw0p7hFRDvAxg9MYpd2BoGZg3
DUESoKt7VTZPhVMWMdDCTpVax+RGuYK+I9Ac5qsspviAEhJiEfddzh/yVUqUnzwvITGzE2it9Tbb
EF7MY0wrShJl/ATjhBNJakbAPunCc3qv3djtoCSbUwiQ1zDa21m56dicbSVac8cxdzua9rhe0vYk
TF1e1BNV3l3s3ROnOl1ZwmAe6z7ZlOGtVQVQ3HdT0YyS2oUQuAioeABncmrWIz5hN0kr5iADRWUh
VAKfM5+eCEDrXqVQ8Bm0OUfXzqHFLVLY8LB5pTy4UqspJbNWtml7tGU+kEZClxpHX6CxYun7qhUD
6MAugSJAk4gD/vhXJg7O1GJ/5I6/rBG+ehjUdmTEiE8EBqD4ZXmmLFJ8cplmJ/nkzfE/fqPskBlh
QH8AlssEmCdrxF3mwAqXXOAGZGOrZX/mLvka75Ccmh3QMW3qbgYxKDhdy9qJNpj3Q/+UupJ+Xk7Y
ztcFPZ32mvIQ4ueQOXtpf5OGJoOeqFZsWP/k5KgqfjcBub/LSBU8dZGmoDgXpSLNNzIsuQZucWqy
s+EW+9fvoX0N0i33mvlmxoDT4TagkAV7vsBXBF0sORE058Hy903HRm7/9VW5X5qPtoaFiiacAdSS
ghzdDnfUEQvovUOwZ/VM6efTKaGod/JWvLSyuQt3GyAIpgGVpsxwRG9/JtUmBnHfacl5L0n35J12
jqZFDLxW6z/aB8jP39pFDSmIe9RZIVBxHgYZJe0P7/53MZzc5RRy422ShRj5APOm7Xxoxdrkq4Ww
Bi0b6hO+3QfHuqW32Pm7F/xKckqeiS/NZ3rhOBvTHvjyBhro5QjaNOnDU41PNaBoGfS1cNsjAb0t
0/Q45U7uE/Vgosk7IM/lQPPOqEqdMqpq4GufVgXHDx02EmfiBNGlVm/nq8IZHbmuc/5lllXWAhZf
DB9zrxzhpSnSMmP5pFhwKkjGU8BgJkxCSnFuz7hdRlbDLmjVjkm+FbFk6J87r/Vu0JWpKELuCM1r
mO26Lkc3i87rro8PJgxBtiYpyslddgZX5lmdsCFXvSInDF/Baw2k02gg9fTpK+cWly8IvTVxmaXJ
rbxzWmO4xXc57BzIeFXjd0HgyfqgdMiH4HYEh0CHqDe64iFwYyT8oLSUiUIe1eULk5BBT1fd0l+d
/NM7JjN6wmat/HOin3juJ4aJ0PYxZjz97gcflJvz5PnjDmSc/BWUJ5SJWBvUXucZXfkLaXAx4Em3
QIu0Sc3EmD7tWlMfX7VJz7l23PdH4eu1Ppj28TnlVcywpIekPi+nv3OK/eJFM/I46IH52gdq6c0O
934O/o4yTu7abMEDx17dqdKyFz6Y99FPz5fkUS/v/c2n/KqL6HhSfErv5hdIl0vP2K4bVKbeg8GT
BmVM5z3mRZcGxjKcbBwi0wbEcsWAl0N8sSIw3CtSmh7+UNP+fNfy+H+f3Zi/3Cynz8hhbXTaqdYr
bUF420VFP6po3uL8H+b3nqfj+HeHjoQ1PfG5dLt1VJynlT6x7ONYpgVB0V42E3ik7PZtKP1gsDDI
bo9hTghg4EvMYZ2wERmSEgiJWqMCuFCWcCJoNDqJAWvOa9D3zZiYlsLzohxGck6sNhc1u7cMpbiI
AU/vGM8A/B6hV+YSZf7CYhaGJrHhD++jThB+AenQr/ljgvnyD8gElCbhNESP4cul/ANcmkf49OFw
J1zNGNr+PUv63xy+lO/kVSmNv2YzbgH2kyfgrClHoBCMbz33EMG94FnCwBeO7BorOOhO66tqCphz
hsf6ePdjbNyNNw/Wt56DBnl/UW2um8NOmQ9pQvdB7+4ITyyfYpc3sOz209d+cr3cXLXkxJDdoLNb
3/d+y2JZrD7O8+1eHvQg/f0XbLS4X8yP1R2zbhR35lKDy4nhVFx0vvo9TOuqkMf/oJog5OGxdxxW
t3FTrpcm6ahGeFB3GGdojZljEUDWmVDCx4S7ZXd6QNUhUzB0aMMPQDAU0wjWTQ9NTbOGb/yFVpg+
9Qa2FZWkAAnrV3JV/Tlg6HMOPqLb1e/rh4ZDzgQX1JpzRExOzPxPiuCPR5rKCFChceqo1vxWqeip
I7FhTsev8ItvDTkAxxQEFRqQNEQoQ9bPCeUgvWVQktkaIn2S4nbGSoVliLkVhb8kHExkk0EO/Qre
AzkOdREEpoy8c0vY+VmRFFg3HmL7pXYSdcJzovBkda5rsjPiFjOmHtCmLsWQB9pVSUyPpJ4rfOyA
Sy3yy88ivL4Itf1Qv8106MUC7O4TqsT86BqIyYnmFj0GKUsI04T4p3vHsoA46rQ5zKiXGMV4V+de
0n3YTe1RBrRmayh+z/zdp/x2tQUzrUY71gzfNNlfmVcBd9zXneQUXSGXfCBx0DtMYKXncf/7qi45
AFXbpNgjr6eiyt7T7kLIpUeYOfxScp8+UGvaD1LbqogKEmIWLROFoXvI8HWaFknvtwvkH8vIjhjm
EQgpeOlpcpzydjeO/2YUg83RONhT7tHzLwri/3PGTdrjtmPfdyRcBWSHD5jE6+nTjKQxCXjcRTBF
XG+3KCvH69uIthO6t5W/X6F7H5a7yDwNa3FGDpqLe4D8KSqwiJK2l9b38aMDNxEnKeQrFq0bGdFZ
wrxAuSIk6kxLGVrmJAr7MenlmAXJoZ7TfRBp8C36tNSR2TM7F5P2XzDX5bKNkiB747wxN+av8JLC
d9q7R/JGmaMEITDpTG9MMmVpDoRgXDvtKeD1bx1tVs4N4jfObWA1iFD+QH9qStb2T+vuFGhD/KPg
eI0Ts7meGiIb05YJG0swLhpCGLHAN1k2AxitC2mBQUJxWoKqdZVmhT2HmpVkRmrrGqtae72+jp+A
BaOX7ubLFa5bpF6S/cU7Li+WnjSM76wNIXqpJSYX34tB2B/x5DfaWAGpYnz7hqGF6yZTKb5xsgHP
tTfzOUzfVkl6/UCYgMHQpBFF4WTzJ5+Shj4JE01/KC3tM2VonlAt4rDA2FzyuKUMphIF0mOISghk
nEzSQm+jkCWzUfklqIx5vA7Vm2KEnUTjhnjJqmeJIe0XeEImu+OszRCHHRUjRV8IoLZOirSrQDuq
b+M+Li/0h+GROo83pTHtBYgwCABAP18iRWJ+IqN92XO87RqVyUkIb/laeL/N7AhtEf5wBv82XKv4
SbXPlASgZSVDvGAznpPbvxOHKeUgK7yxOV0yl5hjpeWRTB+YBsscky5bvQ2uR53YktmdZPAXWAGd
KLvgPEK1t0YikaHlUVb0nK1rCPZSKpKKgSSnnTW9uMYPTwGAyC9bBQhHpf2vNGMogYAeqd/b8C4q
Y+QcXwXQI4F8np5MVj/0fFkXOttqzTNOASu2rAfrx2JTsuql0BHYY9VWt9vwAGwj8FqVw0+gLQUo
s7Uq+7reAm/I4A0eRIttvgr9n7EHHQYna8GrYYB4h7wNMSuh/Ev7QzKxjov8MhH4Ab3VNy2eM9O/
wAEZZvdHE6Q7I91PFhsisomsycajNqTyXrnGHRRSREmCLMYnTmTvUIyeKG8PcTWiq9ePP2HH4DRR
d9O/GRDDCCQJR6xgqwRKQMEuDlxqrxp8zDSfxLfrMd36jMvw16xRCLhnBQ2Ni3ptmc2B68DQx+6m
OkTNZqHNjAQHm2ufkTkK4Aj9orgO87yAlfvSlGNFOqmsECmu9ty9rhOGFDRAMG8VM7jvYDOiJEzL
KKSM4mXYhN8DPL8Zdu8Nt1bqw/XZAsSSwggVh+yCodiUSJTqB+SoLBUAGA7+EFIR3yc9ePb2MRj/
//X+OOvPb14POwmgzbAFrxK5RCuH4K5qP8GCbpPACrsm3ZUL8YhmIW/TaVxycNA4qqAhxtH2CNwg
FCCOBJ3klbrcuSxJepBBsV/RD4V+CZ1wBOSBRWh6ZvQLCYrK424Sk5mBwYBkALAqHtOy8CCVkmQ/
opQB5j5b8SlM1Fz/PdMaiqPulKSI3D47+dw8amMgMDYs74Ya5y/r4itTgwFlAVqYaKD+giIawAh2
HQorknlYs8hJPi4TGPPDiOgdc7SXVGAQfeQIYopefM9ybtwD5brGJNs3svaRTuEEvGbAVUk5NoPd
gPoMKiNSB/Ua06UYwAubUTfX7KbPaDykDod1ptM0PcJmoInTKwLquaP9s8dTGC02j+g2+cvUzCBk
CDDnPzuGWh/NGPJt+6+5ZCwCd8OgiLj/S7eCi5MSjQM9DKs8ATL1oXX1bZkA4fkLEB7WV/J8O51g
jSCNnvIApU8vhn9Oa47wSHzX7UQ6YQwCpkyDduP5w8MYINhI/LEB2Lrbou/p34ACmOHZgdpEDZax
z/7aBV2b+VME94pjj+HmRxwlshcDw7dtrHNspOwWu/FP0AmDAdcZTqbjhlyRNuOSlnzfj9mgVF+f
FKcTIKYwKTdcTRNTlhXOukjXkq121mxCzfb9D8ViQgQQgm126NEpu9JKACaBneWm2/cEgIfR6+sE
9NnedoFReTYQ/Akz20wSLVncIKuJkj61JBlZmlrsxf1iFVwDjXAq0ApdjdJFoecWMWaHbqUqIiQ6
jic9e45WzyTivmWcFiHJdE6DRwiDiOaj7mNPHOBzhmqQVEgZvsyvBkQfvYNHgL3toPZhmAb9QfG9
S5tfK+lNlHV2bj3mp57Hq99Tehp9lschRtWZNtSGl/VNjAbYEP45LoL98PNlTEqX2bS+MdgFVtJi
QN4lxEsu6KLRRPJkAYzokrfmDLHxz4qTe4TDrHMfUoUyEvdKcWQyPrLnPyGPnN0eLs9Ir529zBjH
n3La4b7TLkH5pvNvDCa9mK6CMv0Xv/2JTGbciv4J1gCmHS6kLQhcO4aOfDyexo6j6eiWIKMUe+6b
uZtYHf8+ESXv0rZbo+w4iNsX7srAtt7vrOTydY+pv/ZYJmQtnuG3xVConXcV38GhMXvGF47wDudj
m6bcUbUjM9pNLOfh6NFX3+2Qcb6Dd8CBCLDbgSXMUU+nDCL13ExaDfn1A+mRZ7rBm2oG95bx4bcT
6r5G32rE1E51Bk0s3XZ4mLdQ2p6lQDwGFmDz3e/5uneYaB5lMnPb+4M7p+N5+o5ufuO9FR6UdMml
zMB9Nbrk7+mDLxvDwKBji2iUorNDqRCiuSbp3oVbwX9wacH5AtEs+0tIMm3AW6QufLnH8MFiQkTE
jgXuOpCP1YPTfMU1gLnTQA/Q88DWH7+CMmrz/WVK9MfHEMzdDVi3kQaMDCjAyjtMAPZ4uQ3Rjymw
8AUgRmIRwTHfprSQ0ARfmbYFJyz+KycmWsHI99nk7oPTswVA/vPmdLeILvSBGNXkSEsJSpkLJzXo
QqGU0woYm5/jkSfdT99/eJwzOitD43Dr81s73rmN5/KNd35HBEN/53/1XAyNwooa4zSoYNZdAeO5
lr7/cV9RG1jo5kMXjqBfD2qQyqeHNI73aTmS4JHRc4UX7xQYEx2C1sX/kZXSDs6KiQOOxf4Ed5Th
tw7AKjNtXZPXdFQp6rPb6DEsRv1fyzkNmZIZPtUBrmRFpdGOLMec7Ue3sBg2WDVxhcktfPL3xX1u
n8b48KgOAlJeDwl6dGX17rBZJkt1LP/GNCTukHf3jz7OAPbJh7fauI9ZCRG5G38G4rSGG5jTJTIT
aUZTmA6OmbzUvIv79nVw983wAuuAuVx4LRRuz/U6COsA1TzMviM+y8W7yRUHBprjTks17h5PA8u/
hHCMPXPyGVixkRzCN9NNRE+540/bf4AxDp5K7K9/sjUtCleeL5gYUxVYe/Sonu43kyvVFzeEPwM8
W2ZfcH35U/OcK7UL8V/gFj35bHJW13KOyZ54wsMjNRBZ+ZGnITjb0f3pBIzmZHHtZDLQgkqWHjPb
hhof27AW/GpahzRcwIKw7WZJ7DhE5VepNUFRK3f2820Aiac3h6YbXZsCDhlQCwmWu+JTuK/OWLOz
Bwewg9+Ax4u5/R9niyQW4AVrcQLy4nvQqEbR27QXhV8xvHneJZ6fecOXswUBp3AmulcU8LSj2Bga
S/rhLSq+E+bWVJncoAKIgHTMGRMCeWCllxaUxlDEL3/3aQxXAwsbcjioqwU+SRbfmQ/zkYxxS0T4
U3k9viltRBRiHXv+VkgSnaybnEOZ8Qgx2l0+IeBUMC8MPkE2LqAzvyhVLSQo3gYw2JUKreany0hX
U4o1Ukt67oDr/NfCv7pYaKrV+OT32PI6qvC7158yUAJuo6g/Ks68E7eqJpAceY4CBv8cYppM48o9
z4/zGntLagiMhD9q59GAB6Bzs4S4TkM+9KH8uuusD9ubVkLpffNEWoQJFKXQQ06sZ6bE1nhO/S0R
sUmatVgLGm+5cn+gw9hjnoGz7bNkSXg4YIbfDNLbPuyfEzkgnEVC899r6c6xrxYn0jM+WUYkH/59
14+7lsMETzwbvvTXVCRhsnYZzfKzJUyR/UjF8RbGI/wY/kL1BiQs27SNUkDeTGOV16zfizsG/cDQ
Cma9/Q0Ln7++uTuCl/FrTKGjhkQ9xqeviO4M2gRTYsQgS0uKTqSkHzAN3tLgl8QiswcuTIUMSMfz
4JN8Kr2D9wrEypXMAGzEYAPI2SUlHAMSeQhsFLhKNBM9mRWLnS2xh3U4uMRtAqkIfAt6KLBS4IJQ
e+0VQIhd+7vBKnyw2CziDCcLF3DHyBrw2/kRnlGJQzJ9OJaY3KAfTFu/fxnk8vfFL6pm+7WdW/jw
3oPHYDfUw37WHXVSo0MJtsrKaLVpaShlrBEV5JFtEJziS/yJ2pF9ydsBZcek8HkIgzsoTTXrMDR9
UM3q2nvO7hAeyqSJb4MmvsO6IyYQ1K+qG1U+jg3RLsKMOj0Fr7DMLukuuGdkIqMuRKLX8BW2A+mH
rsaPRY8a9OsUm6PdrAt9/LpYDcuoNTbGGsmEPhBLIkoYZ4yLnT07+RwjHF9Pv6C1Jo+RyQGRNZIx
MWeXY4ZWub3+4zlx2F0IVBaLjeNMYIQ+K+JCKiyaQ3YKVIjG2bA2Wb0HRxIb2mB0bRl+B1nk5FN8
wgbl0HY77vrg/XyJOBiaL5F/qrHDdU/0Wo03h9vCY6u4AwIElEA/wOR8grwxcgMBBZh+sS58zlQu
oOdsUQv/fGO+w/V/lwyE49IANAm1KMvcQ4DcjXMNggnXT8LaxBDuOH5qHjTEKH7tSN5GqdZyh7Jk
s60UOeKFwzEv0MZJuCr+1w/5AIUlkOcc8w2MS2TjgTHi0cXKmrES+SWGHHCpw4oTx+QFYEv8Qfc0
yX9e9loWOJUjIYpCmGvXWWOk1OgzJQIL6MCW3m4zwShfrLTB3h7y3JQsBwNvFbFkkZBGHSOWtD8M
R/pjmlA9GgM2U0g6zY2mSqHB9BcSRELHza7ZsWRBNMKDN76Jcoo+SZtordMRlZ1UkBrsN3wO6neT
V3y8tsOcucY94ZcmgRz+FAcLpQ8lcithntWFXLJJ9Ol+8YgOJCM9IhmCscnTJ68MoL34XdaVrKer
Mhc9ZGv4s+M3zyR2fFpJ6NhpfZ6IpDnCXkhQMlOxtt2NFp64vgODG3YyyYHvjXrWLWA0EAUGf1qx
wRnin0Sr1eAQmx5Wm/Y3RopLVJIkcAqHHkVez92mZ+ix/njYew/oFoJgJEeh4R8BTCSSf5EyInll
c1DtEeDVnhVVxAarp+QZFbwLLAbV/1rxgDl0X6rvMKXXLpUxokDx6OMRQ7Bmdk/MpKE+Z8m/nb4y
R/3wHpxJhn7WldcBfdfgUhYEsx4DZRFRcNAR4Fh5r6j19VjsT04H6TzxeT+wKqHENJzySWddzUwy
w4T/oef1JIKyHJ0zc9bthhBs2Dr1mADZNBWp7dgsLbeeCQ/kzewxr3o7J3pfRh10Fy1WOVy63ogG
dOEBShy8psvJerg7Goebxl91bOHAGV6jXtdtrDZm7F/n66RzQiayQggholprN2w+fu95Up/wcol2
EP+tetR5Tg8slsPyBXBsrminqds51FYkvbyxcdhe7+Hq5N7rUV2kR4t+1nPaxKBpHx+hQX8Xauuy
5e4+E+OVKNOMV59BvRpeKMXO0RU7hXfQ/2T16HknIWB2BpNZnZL6kRxtn3VWqlXRzqulk2VB5N9l
5968hyNouVmdg3IVHl+DZ09dXsPjwa0vg1471Iqv86at2xZDOYpRoY3ae6/79OurtwvOoNVNZPTU
gzRCZ6J7BGbdlrO0yav8kyGtOhtOe8dxRMspgqDWxJQdHZqa7oeN2+XsM7ves7/sU161k49bnYNT
yrup+hT2WuHtzpC3UUlf9Xn1bm2gIC2hmYOYi/qKfsk9LI0d/cpwhUj9M+2qY4s5M5QS3Nv9Pam9
S395NNN2E5nPwR1Kv5bA8DmTg1n++RH0cR+zHyd2yP6q2pVPj7LBMrUmUJ1nVWfwccsqy1d9Ry9w
OjaXj/a40922ETwUoPVntP+nN5GunJy61CvXllfrA6uY9G6jVtuv9KxThh8dhOK8GrQ1dbaSh6Ye
O+/5gNX7XrZgJL3CO/NrkTz/fiBHsXBtHWrxHm9njM8IqzdfnGvxi4eL5M+gYbkdfP2wuxC8cRnd
XTcgzGBvzLBVerVOhYuiM5hON1q2Kbw5yvuAIi4psy7Jm63ohkJtIffCQEpNoAzPpgHgNwJcUgz0
1BH01nKp9QKZJCFZZUXrC65qsmR2BHQskKwYK5ioY0fix8yHwsFOAaEDsKGISC8wLZBxO1kCGXNA
jM/0REFDmDkyC09+iBQsSsQPCYG4eAPFiRJI+vhDLA4ODG6xTwNcQBDixEx9soDaSnfjUhrgb3Dz
lu5770Ki2OMZ5kzwQaM76aq74imiIANkpQ/w5NbA16RdUZMJi6EOuffyitKjVJNOh5/N+7Moxmop
tFeBL5k/eCOa2NrXt00urJHUN2wfQ2yPrBEmTAY8jgHSGDAxxokI9wtpc1wzcUoC1OSVasFhlMKL
cte6cxfnlBO888XtTQYP9ox5EP8RlBBtmOakWBJ8SucH6A20qIDoSQiSdik523dej0grL6M5TxbP
/umklVNLQJ+nCVwMBGTi5lOE06HNy6/zFwi/3PC/Lg6sEw923zUTgRr4koEZFfQgeCQAV2zGjgLq
l2zfmACETmNotEthWEPXTlDrS5bfTOaIiME+PZFc/MCaINGnC7hy0adZLW8L4LWD5QNdMaENmCOm
iXLOIhXqBif+h/YwN4qj+bLkw2n2AbBSAhfOkoYjcjyLT7+OceY6QpaK6M+Ae0RLOH5ChkLZELsK
7F3BzxMcbeffljLWOh134aBpk0XP1maLsy1jDkFutLmR/fhGMvzSscFfBfeLjTRt2B0xdBLRLLlt
e4KjK1bhZGFCY+tPIceNISn6+hpXaBvPYI9THH0qCUQ9dUbHq7ea+otmPIbZYXSRF0BuZ7L29QIN
t82gEKe4gRoAewJDvFQp5MLwJKuWPKN1RDiMez7YKoUhrceMHxq183qCqK6+WANyeEN/xvS0th9r
gggTR+gAvj4ufjrA2iaFqdBnDhMYnpy6qJgfbQcCGDfdFh5q2SYNAhn1NF4qKShKH68sadxwCj5n
ty4zhHxA57P6/0izYfPTS22algMXAh4dJ30NY8EpLrQE3/Floj2i6/R8VNpneE9AkDJTc0rNJQuE
8OzhbEPdWHplQ5QtFG17foz2yABXKLw3/HlAU9gSKNkO61Y77FohDTvDuRYQmi+DFbJhu/Ny8uN5
eOhH56/e96v0nunxqzrE+RMNKUKb654axnw5xSHQKKG/u5gHr3mP+8o3dhNdm7YZuOl2IApYYbVT
+p0M/9oetegt2ubeu/Y22nMJI6CmXrY7ZkC5+GvhR3WXIvMA39rsUGWbSDFkyNttDxMVzcZTbY5x
DUPahoi7U9EGP512xzHESAmZWPyBgHCIbsROBvywJz50fzpQRiFsALOGa3igNLd5SJUtYz+0BtSo
kK5RjK4OLrRTy7CU+zCmhbGGXg7k/7cg8n4Dcwz6qwKKri5ob9aUcblCdkTG3R9Xb/bbSacKC8cH
EmBv+NTtxf53vJWB8J8VeBvLDqgRQj27tC35D6ROiTNZxuD4J8DrLjwNjon+zvo1DKzneXwp1H8k
ndeS4lgShp9IEZJA7lbe4W1xowCKQsIIEDKIp5/v9MRG7M70Vhcgjsn8XVKcqN8YWc91UhAO/No3
AYYBxX7iN7xhb5MJ/LfCO14/MsLypZJhgEU1e0Syo3oa4ZpXK3nU60sT5fraqn6eJn1+c+w/rlSA
ySgT6zWhkLBYtSTztvP6u3i+Xf2ZcFd/Sa/3VBLIDS4hfPjq2hwuz5S3r0mbDvx28PSUJi75N3bb
a/wezGraJTM8P5NbG2RcvU6ukUWrMF2m3hYvGmK/LeaQVNFlyelYzLX72xm+1kPEHVtpkY0ucCKL
9vhYCwcjHgP6HrwiZEKNnhzB2Ugjl+sWSozy6u33emuSu+cO6b8FpwC7ehGoiD5rMtx9o/ca2fEa
4QR6niU0S3us3aT+kcf1z3BUP0dPa/TWEkbN4ECBimj+8DUzCEVxEQu2TaBj2geAMVAJKgcg1YHb
U1V7n18t/fDndUR58WrmwiAjArAMWnidYwRp10wsrm58uCL3EVlA/8YgPvBc1kiFEBgy5ksYnaCN
uBVhHy+bPt5awoKzo13KqKE8VCRChQLXQdMAKys0RVyqmDxmgwUaRMf9+qxNeGMB1YZoPvEWHyjb
LtBcloAe4G61MTc0TCxbHZEzIQI0Fpv5UnRPuKKlZCkKZJa+LzhoIYAVrs92w8GwGJiI2/gCOPjN
YNtAPLTuZVmnT4DArUYHwXHCCGOsQSBHL37qPZ7cn84BnnUuCFPhtBiEGqch5JwM8ylYFNgB2I6K
ySynfgwzO2QnUDbQ7M24gfkWqCsAv+K1oTrkMV3HcD5dPILM3o6y1VqO/4cCVBEo1XjUCih7uxT8
HvfajegSDfvrDCkCSwfCRKhQhVPFCJHgfl2L4bHegdDGySib9Q7zEVDlsB53hwlNBVhEKD6LdjQ4
RzoFsPihgcMNJpQsawojoSaZyETC/Lz4Ue7GWuW2R8H1cxC+LBFXMMjAIKMlXQrjF8TFwnAtFpEI
cfn/kX+Qx7DdgUuw6dI2AIWAAtDy9esKvRRuN/EaN7RhwPc06uihLkMnFzYjiRyBA1WHMBQdrGRy
qJcoeyeDDXcV4YnO9QQEYxsHEcSmAmpNJldWJiiuUDtQWIB04STacVehO6Pa2b33sPixDNY6grWy
+z0bufkyv5Ozl+wf3R6d9+ttdiLgg9PZEE5LpPNjPiz05Sd5MYIC1tM9IrtcHE1muoqrVdQeBWuN
hpILgb5WBIkMGZOHSo1cMwJBCYSH669tRkaf6ei4/yhemzVqO59Ciys0m/6T6PDG1NNQ6FjBj0V2
2gR7ADLJmh7AFkoNYewrwn48ePNxbgWmVv2L75O83AsP+wnYiSuEShZ/P6WTWJIHvBLsC5LYHY4z
1fE7hMAEUhGZRxoZgQT5xEJskLFjcoW/BxPOsXbgYXGmE5u8OS1lpMc4USmmJ68KPKUI73TohNyM
nx2BXbLDo9vhwOK4uC0Kj7aPtBlBbcM3KXRvni7cDRZlaAGjeSBDpvfOFGG5cIudydFEX831B58l
MiKwJPy7HpTEZw1Davroa4T2Ao8M/IQaoyB5i72GRg+zHOuMhSFITk4LiSWHPvH6YsXcZ2/kou4N
Ycb1xFcFO0t4EIue43gp65DQ5v4w/Dq8n4FLdVD6bExQNJ9FdwspamkzqZs/EVeK2K9ABZGqsdYl
CsXLAiSBq8tjrwtsni/gWwgjhwLGumwPFM2Euol/HbLLnPZXOJz4bSLxQ/xWUrLJeHfMPWu/atln
fjfnH7k7mrXma/g09vT0iKWwmooFxOMXj4ryA6WFSMyNjvK/BA8e34EqVuBZBfqxzOBgFOXXK4hQ
pIHtz3FVsA3wgY1Q0CTsa/Y/Mhppq5fBTvMPt4+PVh0/hds906X50wBjjmDz5rmfgaHAnbOe2sUQ
pEp8CyJw4M3RsNV3gEuV3zkfGi0xAW0nyni8cqKy5gQ6HKoINh6dlcotZQAQj/g0S6HlRBu5s3zA
JN75IVri0KDa/BAHc27FhFbmkAiqZXAnPOM2mqPsZng1CjHqUeTE3aleQIJyxzo7AyW9hlUYyVhC
0cILCA8aALNIDlRR4kc8fZ13fQ9Vh5sKpIkE1y0/Bx7IR6NKFKm27zPROIjVbzUFmQ+6CTho4IfT
vDlwa2A7esJcH1gWdXIs0G0IbSp69k16xQwOmaVI6TklSSeQhiPKalViLT/b9V2M+wyND+IevWMS
Dp8WueKHutZE8m8Pv1t8MviAaESopPs8/MBAGnH0lF2V4yvzaVt4c1exaCECPWKRDV/JRFiDa/id
7qMI1iR3gqOSFAGFugrt9tmzzBnDZ4sdSolbM5Ygc7/ucxgOwMCuwWt16385tpM32+xUH+byz8na
k8AHwQx37TTHRsDnrafIRP18/zDRMUtjdDOetgVaiM70zAOynHKDARB+NZTGbYj/IdA2B/NkCdT2
rlOOK5LzpOJGsmPfDrr7IN324vaT6cYapfn+Aj3ROOe736TGJfK+s+npSjlZcg9zF5NsM+0nx/sb
k0HhHHOGbGAjBQzDAesMT+u3l/XO97it4IeeH//OwOnf+0EX8xGRBrMkduiVCF27g8JRU/IeYNO+
jGkNzqZH8uQ/MfqmFTknF8lBV/RggdDRxMrmjPrTQNOGBrXXp6TniS+HTUe0FWAoH+c67vKwMdnm
TonF/aJF6jmqn8geC6f05dMlT5XML6ClNCH+efIoGXsBGJitn7/iqpXpmdiB3OXS4uN/to83YkNK
m7//swrh0vDVxcP4UniItS8YFINvyrHWnWiikBEc+pG2AVkUH4tdi56VszjSQl7pzG71PkuEkJSw
/LGB7PY9urRTY6y07mB8mVzFTceXb3kGx8mKPpkThag5QOecugEhr3/7baNPxOBcyJLDlVkm/mcj
mOPzi9/W74uQCxqZ4KFBw9Fyq1AoA0x3oyVP6r3TT4NUPHzylqjV/Wt4P/tciq1pa4MQ3POrrUzk
rwvu6s2TsZJBNn0OIzIZXvHl7bbTcx6Zt6k8GnLEPmaStKy7MWczR7BJQMIbaRVAX738KFNDmoDy
acdHb38Xluw/PHMlB+e1QiiJ06ZAamm5uJ7KKuHQVmFUQX77V2R9bDKuaaIJWWG3H17x8OOa6xrd
QOs2M65cJbexOQlUvN1Q4oGnYzPAt5AvBgkYtFcnHEjZtBiJCpQr0WD3ZuH09KT1LVZnCBGhq3Ws
hJBHymX6Nw4a+Nyfi2+N9R++pA+00dWz/CffxRJxAcc0CgqLdUHW4F6Bh+c49deW+8Y+LNg2hL1U
Z1wb/IfSV2gySxi5u+C4AMGphEbSXEf1IN5Y5upQQhrb8s5b5CQgknr8Da8YHt4zPmH6TWVysEVi
EZwmZQVaYXG4Y/vj0OHD75QNaDRnDrAyMhENH1t+5JfHKIb+KeR3a+EtKyOaIUyGrEqynGkKnUDA
IGdUOzpW0NOm8SEJCggaMqA+3BAii0pyliRvg7PTffLGLFAHEAJH5/w9YNlP12QOdDDOHJWhUIbS
OfwPidFj0zTwkQWbOeChizO2FpOx4pNAGNiQ9u3XgjR+oRPJHZGKLCahdbTRRgqtBJ3mlsvb8gs1
sASYdfn6BFsESfFEE/4O0PcGqminKSCduSAoxYUtwnQoirgSJyLYgMrNOcH5BwP8q1kEEMQbIoAX
SIOTmksLcE3wi1QHtYPGXToNC9629ECwQo6Jj7NojhcqLoh1LpMyPHMSOJbhkA+CW7nzdQhVxZUn
g6DfZovLuEtNv52rbo4LddlEzWSAkDWVgW3QlkYDIKM/c6Jxq0WvrbS6p18c/43db4sIj0sgrTu3
T2Hhg9fm6quwHrjnsEiitEB28kEUsUFx0zpzIfdr6YegFXhqYrQAtyn9qbNEneAEz33tHXW82Hxn
6wJNVIt2aeDTGvLzkGVOtlAYosi0J/cbVHRnvPoLlKnxarf1L+nkQzKECcMi1KjE2CA19/MU7uf4
+rvvG7IsG8b5gXzyPRXjz4BpJk/29lbbPsYtXw5Ag6BhWC4vRGIMD2QIkXtegWtxx71WgwSvxeEd
WIKGQdMzyyd4jdhkjxNEO385MsGHZ6w8qlEIOCGWfwg6jC/FTL/Bg7dLyFcbC0mNycYSX3tHnsga
i+KBTD1cnSe+ppF+5MLPSQ9jks4rYy7ZcJLvn2vZf0dYAwLVFxIWSELNU+IrIgyIeMqeAymruCcM
oPAHA5TmsGLpOez++lilbQOoIfjObyN5bfm0PsP1N9U/7icSXqYNeQanIYqs4DIh8JmyqGPS7vX3
uf96ZniJ1YREKiiyilAEkdgoYFmwZmgxKsg4IxcewGDIehQD0lrGfTk9srxbpKP2gWY1xC7zcWaF
ZVI4dfJM2uRzYTdyinTCdYweGdjlDfJbeNQs3BJb2vUuOH2p5xI5ysLbcljZW+KXGHGBSQsh37l0
KVTQd2Wofx6etSWqqAv6LL2VeHH7TySvzoZjmfH55j14ZxPhtzaW5yL59m7PKyo+AAu44+sED/at
SaSNDEyAYYcrgde+oXR5jXJf0INidBJZF5HQL/3rqgMT5PM6gug+QaoV5CiDDHKZX3xtc5tUiwJF
JDaUz6bkjMDJ4Upce1NQHw8DMFwt17WQtgfaSJ4gfYi/s5blBo1bx8q4DvWoCgW1fhI/N+Gkt1NE
PVpw5E1MhAzoWJO+iDggIFgRKRCUIWoz54sOpEdTwRQ1VBEfBEsPtIglw3P3QolExWXM2hjuOGk4
+qiS+QVkQYoIAQtJhCToXVQq9+A1Ynlx3FEOijRzQU8ep9RcML7Tp8jha3xmYnIanKMp6iO3xStc
OT84y6ZcnzwFKnlod9NlBCpj7xKiA4S05oJoVXCup9HTJc0ruq+5C0EDochSXaR1MeKNWSQYKShd
5relECZqkBeUTfZaoWGSOH9BFTgpRU3NVBIbdesdtNXh2ABa5UuZvrmnwH9nooESQ8SCAw+a9YN8
EAXSHRqEA/ZIn4tbadbHdCVpmd6iJ1rEPqBEGnOwI38xkfAoQmQm/7QGMjLOWtR8+YJ+lvwgFCyM
KnL6xBy3nS3Pa1+bnP8011qCsIyL3ScZesW8IzFXcdXKJ8qrOpoO8HYw+/hiAAyXLtePkLIwWZft
i/0rkBF6kCCSUBz6B6H3PomGik0s6AtmQaCnY5ASV6DCVYmrH/EohDKEt9D3DIC33XuMKOvLWkR/
x0WVO/XB8GAKSII1WF/P8KkglBCnEuVTYCRED6HTo696ea2LwyUsp3U6OBZjdKwUE4zA/Lul8LPy
zvSyuencN8+R+IIQutiYJJ3fz6hjuJkdXhJwVPcF735BASOkm5cYTgkdHbm+BDKVK8awxbOKR6AT
ytYz5vGqMNrwnUiuOrZSi5zr4dhY9tzzETKZkMizURVI8QKzGg8a0qIcPXzmQ/h5cHeZzwZ38eQF
LrbuC93dmakWVOlOlpjQfiuJgW73dGXCZuxVd8BYCXodxAg3z2RvKKM8rJxV717Cu9u7sbKS3Q8i
Pt1HNUWSdar67/SFSOe8zOcDTlzOYF6N2UZIjWQXyD14+0fEhsxhWz2iNij8K2A5VCbTK8RHv42e
5Jo5z6iM5Lg9fgDJYV+dtYkehUbirya16O09t0qUj+oLNOEDIc9EcrXphcGt2d0uFvLhEvfhdcJQ
7YShMjzJfJQHViSSyvNZNbqdqtOTF/6cCv/mDbwL87ElbHboUHkDNYMeM49nG+L3ZAeumE4zG4BH
HvmbxEBcGHne46ODEh7A9qMPOFIGH5rdcFVPz4kWKmk/zuJy2kbiQHyM9diMja2xJQgfoJLt7Rsp
HA5Yau89f4d7EPJvVIRkcmMmQXqYO9wr+ovQ3iIZrm/HesGZPAbLBVOvpkJhSx3kqPuG82ApQ55e
IjL3ImMrrxsGlXl5fImHIbJfJ48r5zuqxy8fzacUV7FxGuaEpvTLcvaM1fT+xObA7Ljr9jOu4np+
CyGIm0WWaIxjsC/h0D9Pv2sptv4ufLe53Y4v3l63WQk+tHIbVKOYJaIvji8O3AYlJK39jNM7HoSf
WZmIaimzb3tiXB5pzdkwVlOIE2KsXpEyqmblrN3VOz18PhyVi/X6oyDx5TwstyYEFB0Lw57DapZD
EnNnsgoPxjm60UljAGbE0YkJ4oyU0gmlAdM7rAr3TX/EPFKmyLjV6HmO1EO9KmdfQh+ZI9y70h8N
/3TgmYfy7Oh0xtgb0Q7MHpNylA3CDoTmganYVaYN0MRcnr/CS/CGKOfdbC04cyl4Oqb3CC1i8s9z
Rs3ASh4k/+Vlu2KNdVkgaFoC3oRghLb1/RL1ereivVRPZEkqh2pqbWDGcEk/dlLmNqTzACciZGaQ
KeE1uztI2ieyhqtvvXn0PybmxTxVL3ilGS+JYDoHel9BB8qrG8t0ezl2aCfsfPuKCZ7STz0YQ4pt
mgt5MgRoYT9zw0Ft2WdommUzW5pX924wodDRzw7gu7ln+TIqgTWd2T1qUgaHUzk9bQn1lozTqQt4
88NTfsyP/NZmp9MKMG7tStvIX+fHCcnXQcVtFqO5z4gbHdNLqojdebZnxrG48qjVo+blAyhfE/lt
UzjxvysWNH00pRraZ+5+MYzXhfVRUZpus/Ug5VfXv58lrXJH2FS74G/2Y4uXxam8N9cGwTgWKOcg
hRAsf7HO1XlA89lGw6/Hb+b/fyOYE4XQNXwHoAdkUnDy5CBahmkL+czsk+jujQqJAetjYyX1SIdA
lbQ7+sIUtOkQoQcCE0rw3ouG0PKeibG6RvYRcSECrNF1RL1FBQY1aqNHoXykOqlwXlxX6CVDTBDo
Lw9Lep+hDfVfTDdElKQUaELQCdcIvTDPQq5Le18i8xJCZiFyAuVtoeSonIcd8YTnEwUXVcqKBD5k
jplLo+ZPTftIoij1ACZbrwqLkUoqr+Fpc2rwYCqqS41mmgYIKMx0EQkgwHSncqRyzWc+AijDuXGC
MavLk8gbF4LZ6RRcnjKbLARkdaJJPlWhXHKbD0lDQEVIMUJBPmZfe5ZHraPzkhJixSv5uRZ13oC7
fsU9718DESWUPEgSqTaE94bcoaQsip6LopdcpI2ALVqmBQjJ1pVoMZpj0QOIvkH/AbBCnWVG1aY6
fCh+aZnJL0hOupv5DCtwNx9HPTZuDnUXv+Dwq3U+l5mQuBzE92VPcbKu9jQBtF+d+6Pacec2kbiJ
CEnwgLq8OqiCijRkZC0aV1JGaO9l/0ilEXlRQ+TMzG4IGZHZ8hesLzVGHQD5Jme0t8hltUQBzfAe
7t1npCuZhn4++iv4utwbLm7ns6pHHCe7mtY1KGMyGew+sojtWuYhgEvSR8RZBA9GSD0YnMlr9BHQ
h6uhuFExpjANCxWR/WMywplScaUyzffuX+md1j11jMtnMif65MyQAd6TO5woTMugDJPS71xvwu5i
MygdF6PpgjxdR8MBicEgpsVKGkQy00bqMUEe94A24iCB+67+IWdW4Q8SlGuVCf3K0FcR13NGGrdh
s7wCE9Kb7waJKzOxJ1fR0QHkY8xuzmGl7UCArVcAwTTEwzKMzmKtomkhJurD08CeG342gmIo38Gl
5ugHsqEw73z5+ntDovd0iRsYKam0tS6r51J//lmUp5XzptcBejRd6etD899fY4QCjbq7WaGp+6o0
1tRpNWC4in0TJME1GT4TcKw7Cpgm5b+tBIJBliLyP9LGEmtB9sfPsSItSCzuUotSdAAdSZEa9QqT
q9uhD+x0Iazj4p6IFuqk8EqZjdFITTJtequCb+Hnd9pWVQp5rBnGEMS6uyHZK0zRwISc0uTtKLsU
v2NIi85Q9kdIxqw5PnNvYjl7xkzOZCJ9joD89Qs8oMVSmbBuVUp4UnkGTsaYEeqlSYY+c/2u3Oef
9qRP31w7O0fdHL5d1jsEV/oAjtp+Z/dmZu01eHgmme6sUYvwOigBCc7AuxGToFG/Apms3qV9Sc6/
t49LOErfOACjDdIQMyiluFmbfzxCVMIXA6yF5yas3Q2TvrDOVFAmLgFiGTIjJSRpCygzvIYKh+r+
9aIh6CvM4nbDOTI7N2jRbPXlm7shIx5xwKPSJCLpyyb/oJYcTJVxd/E+FmU33ZM1/ijeRQuG05aZ
r4b3lZ3mpyGA9zMplfhiOroRmWe3RfCOdN2IssYGful/35qj9a7B7DGKvj6WVb8ZIUDDsiQcVZNB
gpbyuWhGXJEPSFT4rVju/Wx7ZbrB+k31uv56KkfFc6LpSbE0OOt7m3zo6E1+/9cjkjK94rLIvFvv
ECXXmScZtWg+kcaZ+0TYrBA+Q+JBL3KcmzJolOBlOpd3yAij6rW0MO8AFr3DVxnclsULZZ9nICUA
DXtHEjPd90rKda0KLRqkwHt2jdtNFXY/euHeNsY9um2uaBvKGEGDvMj06GFEQDXs8Vflbn7uvf/g
HuH9v1KvPo+wncyFoPi6tBiJCTZdiORUizG4NPn3+aiYV+lwxhxFFCgFtjdwDoyOytYyg/MYlpkv
Lo+UiXpZFEVEejFHRcdUk/BGCs3AbX/O1OTZvDxdkMPa98l7wlx0Nv/PnUyBe/yFH1BdMeW+c1sj
eV/T9pFcqCDXiClyzCfpufbKbKxWJGMseLifsS5ztLiM+LWWFzGECf+33d8T7TNGxMia+fp57ZFa
8brFb6Z0RxpDCt84r3NSmAw0/ehrVaeewmyq0I3kbnZg+ON86Gale6fSl0H3JLcP65MaviZfmjgv
NMuIEa2hRvua25ke34LPxQbdUndry5yU6Wd7VWO1d65loCmujqmrmt9pHrS45PYlmGZIh2AEHZ6Y
w0txnqfCJE0VXRZkB7QN12fO6eLw1D/bO8PXCc01GJLMyCmR61QgMR2jiv3A9b9HxQxNRGjc8aFW
7ZprXc5/Hyvuy/COvxBfhTEnRAzBRwHVhA4fGUN8fY+VCLXz3SYSgVnrj8InR+AGjFsFXfI+5IxN
a/0nyTuSrf3cSMV4xk14B38JO6iraVY5mtvN1q8/FZQIGEtxWaMXyFjQYr5lypqXq3BL8dZuronq
fCosCGpHXSgi7xQ5tQ7Y0FS/6JkLNaWmhfXyASgYWHEi4xyxB7GmjOI7+wzDPLvcfGQNa9Hl6kFI
5aNHIs+qbR59SdWi9xlg3YSJ1aV1U8QVk1sI/oEZAbgfcNln08cIA8wwgvPgaWkuBBVUBqFanrYR
QPcrUFU/8IsTx/s5zt33SQnvsYV+C5q4WWezW3Rdd1oy3H2xmYSGYleAv2ZUM3AIYRfd0012X0F9
GMznLyY6b7+BuhguHgNHX+R/yk6Z57U9hIqgxgDAgZJU4xp3Rel9V8MNM4A/l+BbOvVPzXXMVECE
RLMubsEQJk9s7UB6AXn0nX3XojrYxwzypkr9qeGpoSj2+nGA1eyfJ81VOYaPH0c/Soa41mH0iLdU
k/7QMV2noyUfbgaEsezOqmd0+NPDM5ElNG0A6oCYiHlpGV70zmJi8HfE5gpfCzZYCYS0Y8MsyVA6
DNNhyB9ktM5PTGHstgC3p4PXcylhX3WHCS+hU+9QTS9q+HFl28uI9c3xrzrKI2Ny1e2H5NUppDer
hi1qKCl6XiMdUlwvWZA04JIzePrfXV+HNxQfTJd5M3va70EobdUd19qs6g7d7yePpGqaJx/df457
6qLxvQH5GuzPGDQg2gZxrfuvLOhqR6GLSK+/9zbohmlD1NYzac7JI4MAtLnRyiK+GqOizTmVVNmW
UDRqY6uetAQCakHNfvwYKWI58utdrXbp52gLtQcu1+9wrHECll2UeU3m8Me3ZzrQ2OfkYI1MfTZA
rJ+hjm/hmD0V+nf+mQ6LWfNPfvVMv48fIr2f0oj0IJkQfwcW+GJMRJy39M+H8PGs+A5dYYbX6Rvw
JynI12icLyP7BsxrwdshJ9p8cEF35plI1hPU3tWuGN2a6RtqGe8U1X3EefTwXjkHtiK0GW57GzXk
Ubs19XKHIM9+nxBRYveX21CSnez3Owxy4qtBcmY1IR6LF6M6dyZnyDVkUQ5nWpGKxckXXx2+8LBI
2Ip5HdVYmA1sIU/6c8tliqrlWgO7+85LI22Sd/WxZ87Dr8FtGn+ID/NFZCoL1XIeWIWnH2RXFJ98
8Kd/N20zc2Vkj9ycmOFvsGNoytKzbivoMpgmBdTcx1p6RYUzLyOlilDuEny75LQ/f1F6ehit8WeY
DvPY67RaVj8qgdduNS3g0cgEyexhxWB3WAgPSRJaFqo36Zj/Kv5733nGBNSeUmQYq7G44o7DkVgG
EI6IkC+YGEcoIchcJhBGWzLx9b4ZTHWUMY4WDSLtR8AxH357Hp3XxeEWPEfl6kWSx6kPBxcXzKfE
2JoZNivFohuFuHdvqx6sLJ/dRtJUoJnlqUmMHxoCY6pgQqO8ml8CDQAOhAAOU3O+Pzqx7eU2T7NT
N3vTO/sqtuzaX7xd3Ied04lLGzhL2C4BZj2oNkYhYxUh770J18kwRk3t3hw88+tfboDgBcTToNI2
8HeDV/m3FQ0IKYHMZHdARYJXMuDqI2Tf5z21Xg6xEDbhBXtvF5ZBftLHF9Sw9uMgEI6Oo0Fj53fh
G3E+dhGouDoC+aWoXFz3SMoAm8Gu3nvZO4+1yZd4r6+P8/4PTG6fBahDF8s6ko7YEtDTYcgO1GmW
AvtpzorvxsnnG3JIX3MT4S31OdHr0Sdl5tcU2iA543jPYpRu8yJU13jqJheSu750BepeBOu94a0d
LBwYUUMzqMHVcspP4e5mbpPfewN+0zX8pDpIN1wHwk2O7QFTAu9wig9EkEWouMwXximgMjAClAqQ
A4weYa8YAahE5JOC+HMqMcZXY6wuQKcc9mJK1IoSHAPix7uEgAICKr3Ye8YlMrY+6BPd+/spw0GM
jTF5TW74JW7hO6rmwGjfvfIHgpZacYf/3X35lNNuO34CcMR6IqfXabGURrIvu2Vs+hVzSrrlZU5f
j3I11mLFmVMQwe4IMvTIXevreKYIPb671ylU79s+/nzwXvV8QmHTw4hCR1Gve/yoUzW5Mo+eEYi/
LEGBa6JUXj42PbYFlhNXq7DnoXgXLrwrECh3/J8O1iZFBIP590hhotNnbCb5TBXPwe3o2gEWlTY0
poBv7wlkGhNYhpthoqzr2SU2GKPxSzUHQSivB61d6Z6FYQ3TG5dTlK0R+6GCmH8WfPVaWk8fKHUJ
T5jT7A2xcIfV9MzqfgsDEcASq4CfQ689AKe5/JQ/aCSZqRjy03R75Q9C7mkz1nwWgow0mZQzHAAg
QTfo5cvvOeEN1Et9za98cft+4aH1dcZTIlYB0eJPOTVjgiuwTmJ+LSGXBX0sr2+/w3W3f3AwotWA
PZgrrlCfar665p/G56Tfq568fs2l7TUc+A0BvNAKY14QPyjEG5gvoVxpLxb4XLx3sTKBpJAKiClo
W8ILnCvySbQDZBeMv2mDtpkXqLHfCs1WBQLnMSyvcC5sCvqZ35149SzA6M+/7vQ/fj2kLrGAjnD/
k70GwsHeI1jBqf75GdMeHyfBPyhj1td5FuAGWkIA7YW/97UHf+Y3VhG7FXlTfB+bcQbJqPjFnMkz
/M33Op9eYDF4n+SLsec5MrcDX6js4nxazI1jlWLwaDyyMGIyOWbEbNWET1wiZEBpH+dM4mFqAOMj
fgc/wiSzQ/knBHYC1b6RCAEz80Sioq6gbMYGGRPSlsoXga2H5BzMqGQoGmzAx1GGIdgopR72gecC
qco9Zvgm6vLp6x7qrzHrix6qsxxLYj9Vky9UC+7cQmZsTMQlo2EhQ+xTTe7qxDRdjGjtsmqdTg1u
A86HW0QE4IcN+2NkqyHMT+0h++8xoTkqja3pdrVvmWGjBjwEhOOaEPYKj1fJyz0fotWCwb9GUh1f
b2H55eIs9lcwx4sy7WER7uT3HQnLamER1QA1NoenwsOkhT1vJZBU73qF32i8duhZk2JsTe57fGds
XSJB1195XBGnxyvDjohPZdhmET/MRAEirVBME0P6Jlt1TgZ070JeoTErkquxqLS0apn0Y9/Orgah
aM4JrSU/jzRJdGayzzzlAWwhx1SeSNKkvO7vwxlVACgK2m796+lAKzd0UvHjEZS8eO1LuZt/uPZY
Ok/M9QjLvj7r9s6rNsPl/8gt/VhzjUTC2p7/C/yVQMUfU8x3/CQdQ/4uJHCVBzSHLagZeiKMLMLO
Dp5o08D2Yb4G0LDOo+zxo75G937x8eR3+M2wxTdUhZhZvOx4B8IkaAXWrwxMS/AJfxJLKoVuDj8D
TrobyHzHqmTACB6L5H6gvHsnyu+AYg+zFxehhI7JzncfeqerL/1d2AQ33yoDTjfV59xkkgcgOgFG
nOLxmfCTAPODjBgYaISbGTv4PTlOy7Cf6nICqHHPQrzdelornMPocz9JaflKiZYdMTVtVWcXI+w+
j6Gbb2QCJvkgIGa+CqONJ2+hRuVG7xzm7KALGyTGBsibpccavv0WAF/b9/g27f/6u/evYaN5Au52
aYKUzWcDzToiumr1GglRWRFrQDNYNV+CYf/fnLrDal2S8vxPCzy+o1g9Mhobbt4/q2LG+SC5JlBi
hg1uKSz8JOvM6kzc8RzilLmflH5xVS0sX+L7v7j4Pigo7omooyjzLl30qhPrJ19B4ipPW8ZV+sNA
4cdfyW9QgtaXA1gpiWqGEhDRgRhEheeMEA7N1w0XeSA06SvznqhemCA1TGQqjiIYoPVhPgvGb7pH
kQo40A7XuyfD4TrfGwF+tnVEj96tn0tIgokBQ90eMAmbvh4hdwRmfoQ5swBeXnOOzD644/C3Ne7e
ZqZOn6bf07wh0p1fqHkhc5iKRdk4YTQBIx3uK2YlEFXQkZqb1AnyOrMVmgq8VTiUSVI1ncH0j476
njAYV0qMX2i8I9OrRlCviLQ4654/GkkDjDEkfxrFEpcUzk5Kkg4h8cpwjXL+l3mE3mrR+yC5V1KB
0MzyAFFmnG2mk41oKtFqyQFd1jtWfs3xbWQWfosiFc3BCVSDP59C5rkUqN2meIasWVDHiDaHu94g
fdSVDdjDoLq63YKa4c4uizXvGb4ND40mtX759nW2ddhNoNAicIM+S768JRc23vRrpAJI9ShDzzh/
SHaccgYyIZjbQ38kDLXI959+g7ob+AucHrDwhcvl7lHrU8E/3kf5j1NASR+xwTscNbsHQjEurY9r
TTjniHt487dI1DTjnnnnqL6wzSNzQR3jKS5VWYmTBUhBEvfGAoWkSIvjBv/DvTPYIoZjZc14Pszy
uJiR6E75gAPcZ/9WLEFODKMXjum4RGnEG7TxyEPaw8h4hezlP9yUdLMfV4xZXnPODuNBQ5AXtQVU
Xfzw5PkH5pFRd67BDTaMO0QNKG3uyP0fSqTkrtzbj3UrxT3t59BnOku2y2ZV1Iz19dM/YMdDusRj
n+t0cznT5WnR/qmH4/PZBuQpzwkfApynxv38tYKWMcB4Ns5JpXnlUsYEzHsU0WK3N8Vz5aq67D5e
J7n6lT/78w1kJMJr8HpfbKNkStqbtGEawcMdbeddDfo1pzFWaKVwywJo/uuTzFq2TlE5DE5X28Ot
XjLCAl/OENnw4EVsp41FGYHle05wrtEG3KtcD/I9rqjeyK5CYTf/tMEHVob6uCVEPdC5vOqwUSLw
+ba15ZI5s2NxcewthVTkcc3+rNZtBhSNBTsshsv8nOBhNVS3ZfoZG+0W3p+Jeo2efVJj00IKu7dA
UTkokNH8u4xZQ3zhpub/R9KZbSmKbGH4iVwLAVFvmUEExdkbl0Mq4Mgo+PT9RfU63aerq7MyZYiI
vf9pf0auAAFlR3057Bu0iFzmo/ZbVJIlZ69dlR7Psl8bFTEyGBTQoY2M0dDEvMd5rmJGkGg4zefd
y0sbM1TZs4DoqsS6ERNxOBZKcE+m3/ekZABf6eJ7ot9UtgeEtrwXB/2eGu8j3WpCC/RyeNFBk37E
bLFDJgw5tXiF6ivfCmxNrmJcYMN8/mac31FBLUPJPnZ6N6uAdk9KN6VsospAdfKBUqCxp6E22sIc
92z1i7nfKtd0KviKWSIEke0Pbzre2wZYFpQZtBnuxLian3lizW82/Z+dE+MIzPGlyGewBP56nd5S
jJW5pFE+ATf2ZfZNgfkQLmzWp5FFsreP3s9jQC7zB/roXMRXCCezSHgY451EfyCzj3ecB6w99KWI
sADdQUNUDnTYVmrFEY1pGyX0nhd2G0ILECXkxpAWOYbQc34E1stWfYS7nT5jsIBrwu3mCxbMKRP3
BTTOfngpGPxa3ueZUXFgBn1PnN+SwagDDrE5YnrrzjOMmK/0Ctvz96oBWF9yKucfHeBNJDjDMY2Z
COYwPQ3LCBLuBxFamf34+M85Gk3rEyQy2u39iQ7BhdggKIvObIMwGtXQ0Ma10doV4hfyzxA0jq6J
5vW1f1o0KF8WL+5GPDyzr1UnBtiiZjWLekQ0zB2zHRktJ/qigOktKbHI1iFgUESySP1eOLbUJfPF
USPshEFXMLtItdat8bEIuhiQPkuaFGMrKryUzAQ1hebQfTIWT0yY5BMiUzI9FFgMvM0MGU52ME0Z
NYSOZmC0dPgUuP6A4Kz9L6QEjj8TYuIWuZe4yvo9k+yCgp3cIOcsfaFp+zEPZFM6pFMhiWrtiDwX
BFpYDcx8RoXAZxEKYMaFk4gFIQuJjfafQaVMfdaPhwkKDr4Lt423ieuGmpa9DqlYWpjHas4hvf2a
VGggiMcUmVvPiglVW+CXIrSMBmX7WZM5ZqhB3yJfEzF0z4IbTdiSD6huG/4g+7rxhu1kHqeHGNbm
Jn0MGTMDOj0+4AsGNxqIHtz/Ocgjyz/xvcubSQYxiQGZf4vklwdPPZEOU3KjFge7H2rmHyo09mEA
fMcUsS2CmMwhuuHAzCZuwsK4mc/NcEanAFr3WVNYj0gYKpycC9QRm9jaWToLaSFTbqmaxIMkNRM2
19fOr+sPESvj1rn7jR7sHnyMp30zXuiQ45JKb6ArH6PeEr+60/QvJKEFd+CTyIF51q78UdCPXyeg
5hbd8pKEOxR+6P2ejEsWsWkkhCG4jvItD7k0v6SEeGcmb8Hh61l4R4dpqqXbWHD1wUMPKovgG4Q1
NXXsw3g9rW+tf2sLQfO3whnqjOPfY1u+A5BDeiw5W+djfggmQrwTL5LEkUtwVJRwKNDupX33Gp4U
LPjgZyUMf6OB4A0hrAcFWnQnbMlCTlMiJh9NpcpQ0Ka8xC96iLlZ3KJKaULV7l9rc+Ak8X32KPXD
Iep9V33UbFvIDfwBxtAZCXMJQf3MurTHjOUk34/co5HRqbH679cqHpLDNK0sZQSCar5ihTUUVyit
NbCUPrDbzb4zFuxlyPHH5Oiz4J1g6pDVo+KjOTe+YeHR9c8Hi/p6QLN+Cxv7R85kR9TnPr0CJVJx
MFjWVM5EplvJBWkzu/gcL6vz9cX8PEoBsS9xkOre04gj4ZWah9eJy8usf6YwU9X0ywYKQfAxqnkV
fhf9Fa+Bvvj8FWi4U9TGfhany/dM3ZayfhijuSAPpzpKNhfm3D2oRzaRjifAgjOgg5+gQD8LwMzt
gjeAeRG2DBcvwrFPseGNJkCJ1stCjQTx679Wid/zBCaFII/REu31G4BuTyT7S3rc2B/7A+Ntjv10
JiHKu82G/uE82j4Y4H2IanuAog+2fCbb99nhYQ86nf4qlc3xXMOYfOR9qgBkSZy7dqWQwo4WsLFU
zXdIKrB5S4vU6HsG2h4iIVEcZS5jc72ZBeq9ATEX8u4z6eAzkf6TB0D7T9gSXDRwGXMxcA0pIbUo
gQmtP96HylXdHkn/0NAAhUC/Dvo1Vb8+QCWFgvJHBRiCToPQY1OyM31FGqGIDOTjND4vPHm09S47
KaRMPSYYStg+eO/sYvLZSDPZk6IBu8mP7QW9xxFa2eZv80u+0tCvgfXKGSf97HEcOo9QcPC72+yB
wGatzInFY3L53dhAEdn18nlRcUQNfHmL1oR7+oq/sjm88uBUIqKgxtnAOtJu9NeR2dIaO5+4u8nb
6aOz7E+bPeOSP+HA0FyKoSOCyFC2R7qPbg+0F6IfBHbxtpFje6X3XTTTOkKCbb93RVwGbIcJxtqB
bKGC4+Tu0BDRm5qNSGjiPiNoRg7Ezk6eWjB0JMR3lJgifskdTe62kET2Zr1dhgB0UxKkXhqHwpE/
7kDV3xTbRDW9+Ll1YzBu7fd2etfBWkLehRhw9oqzGDn9YdtHxod5qDAzuq2HW5F5J/v9KkC/oLWL
8Vy8Bv059LkU8TYU1MrsbXPlaz493u/bbODfZlk4ZOVJU1r5AmDkNn16T1nvUYCoFlRYpxgB/7ih
O+yMmo7/WF0/CH9GXl0bxdCUz9kRTBUIwIK4hOHf5iTTdTYtXbZukA98wQV+c2nx3UmelDNOQq6M
4T6tSVrSXwV353Ow5AXXqJmD/YARj18mtFPtnlGKKK+wsDi0cBYWAmu4jR0+bEPbzkRGfF9IvZ8O
/5Vf5EOXX8DOI+/bVtcvWZhQpzfeniHWxXZyKLx0KV609wDLtjXwlXydez9MKPDmghAcFjr3BFlx
yJBBr+rESMxngO6hQk8bkSqNjLHvQCBp52di5ZzpfmUVxE2SlInmg9jMR2n3u38PeTyHpIZrYdq1
tH0ce3P2lA9Bhzfm/7yOH02/zRS/LN27kN4eOpsXVoDMPBhglTKxuJ7mir5paPIVLP/Xujb//R6/
rq4VJMMaEQa81zkZcVr3ceECnVvSdyKyOXOzPN+4fiOTHAmWDgf97DsM0Bjx150HrQ9OgHvMBxZD
G5Cis8qFz+uJ8ImR0wOUIx6vi+JwN2/L/jWdJe5z1qnIszrvG7GlbVGpisC4b8DHjwbOeHrjTL8y
7M/LNSIF+w47NNyDGBjVI11A9GCizEO5x88TaSqvRX8i6l3Gy9+JldWMLy04/iJC5HqTx9vM7psh
oBRMF9t9zJOEYcZuI8xZqOLd34lIMCoEXySspeTC9SdoC5Gej+16Dl3jVlEhGz+UfGggxU8BqeHL
zMeiv1Hctw9XcSRl5CLE6d2K0JS7+cMB06BrsIcHg/gNWkVrGKYryujilGJ7QfVfAWWagxBxKDrE
Dex3bSLKUXpU4cSegHEe/HcMqiuaXRAoKhTsDNxHFt54ikOCBpnfe5FTMn+g2yvcoRVPGZZbmQrI
LkZy9BhGOkXhdcMadt4p5Bf/ceLP4htjE3dv5rjhNinIGRxFh4g3j8FHs5zXNwtbUE2jt2K3fx2s
VvY0s8Vx5sbtiY8hkXqfRKhfUTdMCaBxca31TxQcmHlJRT0hT2Mw0eekkmFS4XEISMbyR+d07CXD
iYqt3zkseiBIeLwI+hSixI3Y3MRMOzps5lqquMWfq8NuDGzSEyPF1HSiPD12aqe6L/snFZ0upgPm
uvWZ3erdMHthShHqxL5bMcTv9FvS8ndrUAgNdJ12kwZ7WhAJn1NkYVJYjXkMEnmSKbapyuIwLNY5
1jFh26oIoHxhxWF00EaY6DGY86b8AcvZUAJHYLSfgmUN6/UWPZYJCIRxgMo5Fhf8mfzUya+IM0QX
ig642GNoZE0KKnryc/9uV/YXtB5b1qc2YNnGi5L65xDRS8JDd36fIFEVfQBziOkZ3pNEiyUUBQT3
Lg5HGQJLFWWtl28Qqn8Z5vxC1oYr0mp+/iojlKSbHkD5jKedkXZVbnoBxswRAXS6NtTHL6PcaCFy
/Nl76F9f81w26kURq0E2Rk5+vazppeT19Amg15CBzS/uuvtYMc8w+cumJYCPjgrfgAJNnBri8hdN
pqeR+TiBHuDOfBuU0civ1s81M6NgadFZz18Gkih9QUdbu8oMchbQZU3Ktv2Z3qPKUcQkKLDZwudT
MLi1Mmh/ENE5wrSAngH8k7Aj9KJXGmxyWH5swD6Dk8ineJPzzCY+sB5a/KGsue/fpU0bl1ggZP4I
jJIjYfKhRALK61/6u4pRzhCkL6PGUI0139I64/1zReeqwnCAMdC54rnzIYBc3I0YQQ9OfSzXEJd0
B97jcgOwOufr+zq3EG4TiRxzWoLC1d5YcvswvqAFuNvcvEb9iYo6av+XZwhzCgWrvp6IJANsKAiB
C5KBkNfpHdr7Bh17zyuMZo7oiHcNwwOX6LLMLAkPSO0/jGyurP4FauqY2Mgk0I5CrwdldWwDQkhI
zAKt+FGAGhWR8P2t5pQcgWOw3UDroIUS3AxrtCewYYIqggN2Gg9fDLUaB0HZ6Jwz54/7g6ErlioQ
Gvv9QmVEk6WQmo7tACjiDR31Cd5r9BSok0TG2tsdhaAUyqxHfLLZ7K9fgy6NK838N8XRYP4zCmhX
8qad72ZA2GR3BbF6H4dwOgZHrp/ndHC87/T+jhCxjBcaKbLCjYqWh5BJtKpCRuvKBwPJE5hei8JJ
JDPJPlD176MDbdIm8OPHM8FwtmCeWsjvY82ImRDM93A+45MiYtwQw8xTHt0vyrGpu/6HNnh2czZh
p2sWV0G0iNfCbEU9o5uB78fxacu4bdL0ETqRp8ncJQRqZAIJgTh5IWIbEUNhn84SwAG8AjgOOEEw
frJ/4wehBuK9jDJPnU9aSLXOJ1Nw2x0wFCCgZEhOlASlhdDRWA/NtfjT7CrYsITrqOP9RQrIcdLa
jT0Qo8JHDsENDE103uQusJCY/M6KPczhMu0iuB9PiEgAtrEpshzRssPD4ODlRIvs/WRyWWCZmcHf
3QHeC2KAMpQE6aIG9r8gGtDX0w7RoCX5z2MRfDyyPdjWyIfQSH/ZEx/BqCrICbsJujVyTjCi/b+U
HuA0OGwSEciANtA2oJGyTlFf0pdEwXDfxnCfsjG5gD4zxlZorXh4tK/RM8S/jDVVdgp8v4T1cKlM
nTox7p0lwllwd8YWpdV5eNeVqTIdoGm/ggs0mc8cXk6ORYmbby870vx3YXQDA7tRh6FVY40RVzhR
6O1+i3Tzz3ksRCQCCdIskdqzTpwBmVqxSEY1CeU6EY6UOYq+fmHxkq6fBhEnSTtil45O6XwJprrU
di2TFbnGBzYjgBeWoegbT6kuhlmCa55u2MxEyMstxtyDzD+xn8aQU611ZxpDYQQCDbDGkHEmkYGX
Z57I7xgvROpmgqK/MVpAyXlvL+E7Rih5/pC/H/eNAXUv/8DP6iXrG3p8rwcsA4yrF7zBwYyJGMRA
zaxHeJ+169Afmyst+trDKTZkeZscqbqcp2JgBmh4WdACj0TIM5DPCgSGWzV5HIxsA3fwRsCMq+9O
JiR62s5EqoBtMsYJgM4aQgyGz1DmqSFJSC+QizHJDUlbmF6pBNFLozs7oJMfmhR63KafTTc9IGjE
0nDVAXO+zknwMVEL2m+XQE4UDPvEUxgU9QPPmEPmg+HslZ59oFl62LBHryBpMPc15mkPBA9FWYY8
lPVCc333ixbmBjPdnn9nYRDnf+GLUI4+dukTi0JsuOyjvEdivENHbB1puZsbnlKV8QxgRHRv+D/Z
84Z7AmZ1PzUXYXAn9gKyjiIJceT27Y3hyHAlCNbtxV7kgUwtbytyxWfUBD1E8SjJM4c0vnajYSfB
TN4ahf0J0J/kawKIQEnRQXFPAfggK8Y41PiBp4ddvPT3PCdUn2xzlFvWG1LzZpf0hUdZEZfKQAz+
XA9zGRTIV/Jg1VSOcWk2kGZSec76YTO6ZD0n2/aRAhlEvbYLqMViVxX4TsZaRG5tolgq4VAuFt+P
iOJKau+Lqgu/dmv9qvkPGkHQMVhwFVdEh93xOLasZi2GsOg2YxwTxO4+c6SSfgXEnEC/58uO3TNl
/d+OjPWiPxOKnG1+R8ihBEWUttMEAPJuDqSFCmT3sJDx4we4S9ZgJLBv97t6LZqBQ3zPP8hSaIMo
plfoz0W6TeNlM8lCbzxFEVyK4SvZkrOL7fxISBSnfBo+wxqyifQbtN8CaoYdQuCLmxRibTKYdzbS
WlpTpBirPlcOcTkHZmM2OsqLOJ+9kdjIk8fdeWibKvEf88pRGX5J9jB5yIqnxY9C1Xs9pAwyguTa
Hb7sm/LUq13H50L7uO8v2m0F6tywXeOeDQaf+QBEF8lsq08yZOlDjrLv2xwsicjY4Q21BrADAYeF
1/dJDgg+Pid5mEHkhOVlR9vd4BQ5Ppe96yukrSOgz3zsCzyepOzFIzs9SwHqyPfyYcmbZI/JBZSy
f3xeEDzzUDmYX0BDI2YUUnMwmQGeC1+btPlO3htkY/B/fARFNdNNz2XKL5TCqj2sb9CTkewCN38v
t5couoqwbOBTzEp2yDro06gDOCZmccx/Ng1mEleSS1vZrKu1jAxaIRqXGazN+gYOBkdTYMwhSyx+
HHNIvE4Xox0EktKb9/0P3iUMGvVMwMSAfb/rB3cprf8aV4PMpvC/sJWtGZA13TVhao+QEtok2k4z
q4yeNqhboSvolrAH+K1VgoeypZm7I6JEFHGWQI1QzWEAKowVWGmDxOtmqK5mJ65s961/FbEOIJOF
khiSAdY59KtwpAQJJSRxTjczmXAHeSqg4x3V1zMafPXaBZva3Tt2t6En3KSZdcfeTB3AATKmHpGd
VyDjlM6C7/yxlYZG7ffcwl5DM+5qPZuqoca8DG0qz3tuf6EScztCeVv7/QW5vrsE3p3nAe1EqDZR
Ygw74pj1rgd+Xm+iTVUHPs0UHEbiaVPKCAeC5b0uKPAObJ7tuR+VPm/X75KgJTJh8Ll+mPnnlXOQ
40jskpipXXVPCsDy0jMv7C20AoJaYY5LQZ/lk4yGoqbHUfbwyifzWfkzgtsv7MMf0kS9nAzM30KJ
BD0+uHRO7WsMwEJyORXl27alMqUZMu+Fvka0ch1Gt5AdgdFAmIqJVwBxfZBnPJpLSEHDkdMScmL1
t2kII8ZESBkVHtAows7eAvKtv0VHzr9dsyWL+3stEBvMSbciqyIJclIqkmV6lMgf+10YjMzknWfY
Y1qF5OdX4VT/Eu8sWc1SjHe8z7Fkdog7zTd4ZOHQns6RjBB6KnIpmH20fy1e+Es+CLmIxyKoKLGr
E/OPiFeFYV4M8DuDI3zxzvFNsPLfjDHZYU0kpGxB97Y0lGBDADm7H4yJdMMYunmjTiEyhxiiJip2
rMc54ieX35DxxID9chohptHsx6z1NEWwyeRSUFNwqeDRQhhaH4HbtkVAY9OL4OluRBEilwsxBQcH
3rnKHE2pIH3xtT8bBpAShQRH1GjwaDLxYvewbyfLLYLgD7w+o4UeHI3EBqShwgChsPLS+AnTCr4z
dLkQNk1KVsZq3Ocq1dvDO8xfMN5PKhVFHK3zT3A78ijfa5HHMYA0RCwNpAG0Ft6nyoR+e0OKHfeQ
wB8C1dQ/Xi9fRcsFgkIK1EPM8UJkCjYYpyFKl4cncqixO3T6RIzp+NnkHvLYCA95EARReCLjonVL
5rvR5Qh5mVkskbrxRsi819RxRKvmRxJuHF4vlBKTBHt0tcuZP0OciQeeQ/HROWrYzpgDOx8uPkhK
z5xXMZEpbMpoYtUQ78Rz8vnqMheVTFlBhxUrJBgG/DLHcD/w6CkaBeozZbURksu2gnfCBnkZgegh
4kBSjW+fapmbQ6yNh3xC8KYKX43ZngJyYCuJidpPu9L40QkkfAlPVbr2Fo9gNH3COK7IIuOE/SIM
QCps1v4EaxaCxQF5QFKOwFq6Ul1zANOvUTmSaHQGbfin8idQ1x9GPc6dqI1G1jB4W29eBQEU06Jy
l8X3ITgP8xdDKEQfhXsPkxNgVsMuT0ICiYDS333SLuW1CFg85mi7WIbPNUufbFOCYwKI7Pge88Nf
QR9uhDEIrFYW25MYofraGevrSrZ9kX2pMeSrxXVGzcd1rhmnW+CS0XhhyfmBwLiZP5xwJDKJGA1B
SgI46dIM2mGWiLmNOAS4wrfFiDBRUSdmBE/8nkKgGYEGZ9kLiRAhsWlgP+MfAbAH+gWoKEIAxZX9
sX+7SFdsQjRiLIG6oFgV8zB7rkQUS0yGsTQ9vWNMzIiQTFBnasMlkSXiU6g6r2w2g3F2G6SRMvUt
uhUEx/RhglGdpLYpJnX2Mckia6O4Eq2n9+E9RkRDGyVa0WVqbJ5gPOpVRXQ5Iiwj82hHkExrRMIP
zkJyOYCt9NGCDG31KIKfkn86VWZUsR8LobJoTEqnW42BMWts9j06ou2aRUqqJaAmmdpYO0sUlqel
mBrS0msQT6Jvr0bfQgOlrzmbzWk6wbID5zuGjHYG2KnFtz6Q2miT8izGVd5Xp+76RAB6erpLfrJ1
2q9rbrtIpBKnQLHE+mJoewgEa0j2R26JPhZPkReJXEPRxwg5lOSLsWuEqV3X147lIOKLgUsY9QYa
wDbFTvTPmLJtzIvItngZlxplwv8tkMgTEl6p1NqfhjqZ9HjtuSdoRfXH9MY50os+FIIit/EkOL49
TSURERa9TcXcwiVSxVCJ9j8mIf68n9uPzxtw5+WTUZilwwBI5XQiF+QTjJypyPHkZWSH3UgMphBT
UBjjZkgzp+9vEKpby7fhkTcfiWjGsYmoQqPLTl1WIG8b62tCKpgesYeYw0VLqAM4pN2Bsbw3jfnZ
je2XGTPOfUHr0GJVYonBsfZC4uA7m/gttGj6mUFqjRWTCv6GvAmgwgcOs0XIWGxdBH42Y71BwNiL
CA8FlVEp4LnPxK2ItwuVLZiaMaNhA7cNsL6Trf8zt6yqo2xsC7N98RRI+yN37A/RM8YkXozEZJqz
zZG+fThaDIHogOYAAtGWejWw9sj7zgRcDL9h9J0Rs3A4FFlJT4cmA86UIcdMvSEz1conqtNsZTYM
jrLp65RDsBHSQ0UbyV7qIVxvjDuRPvWR8AMGkhzIJ7vxlgkTaGqJFYULH9psBFFC4LpV8iqw4ysE
Vz9YiQOR3oF87OfWwNUM+EA/8HHRmnlDf7DLoEjGd0rJFh/km4LyFty94XRTMsySbEY+6M0fgt42
xiAm9yWuHRoaHfIWIUDPaJYMpdghqQJMtd9TRAUYBgZ2ipqExpbQdaQZ2RKBBgkwfbz0SdTnUWLM
wZWbiEm8SYS0bNtRLw6NPwYGsVOTAG71WM4Zw2exAltM2eAyb9MbCjQN3yW7tivmhDFXrPFe4qcq
9P+g2KhigdzbzTgUP4xvj/Ge0FKOU9Eh0l3LF0Jn51+h/xzH8hfY5bOpgbsbIy+5xCzML3A8Rrl4
egCqbuOMYZ7VSR0VgOZ4ey3hZe9cDO9A8RTjk1Ce4CWCAi0wrWfuyN19t1UCG/U5lmY5/bnl/MCM
u9aqwo5lAY08Jp3Rk8+DKbTLawLpgrtDm/Tm4u7zvRFVcXVpAGFiiaaWn1JjsBuKlIAF+tqARL7n
tHIr9gceyYh3q2EWI20AcIUrL3Ab0nEL08N7+7VrEjsek40M4YN2Njnm2+w4nlfkNR0uUHC8BSOP
VKw1JT+gPN0TqSJ0FlpUQmmnSzDLnofb0FPmePTX5M2QBySinpbPJYlLUFlIHHpz8rpTa0A7w6gn
zRs45GXEzz8yt5jJhIWYNtrn56PpZczOVEQYsXuQzy4GWeDgEYp/s4buGdr5VIhs9j/2SM45mS3j
I0HpHMzBgTTRtxHtwfvYgonlYC2+DaYPTrCog4ZS0GHbETWYgCVOX0ZOwR/qCOYqnAK3eHuzJwj1
yRuj2fUgfGkoXiLWQ8wNMKAbN6wwY0m6K4UElTunAZz6x42fVu1E2wmwOpsC3lgxt5CDL/pj7tiS
CbZ9MDQR0YxFWz9/kQygQOGz0p3pem8+o3vjOx3cgsmOSN5BwjT+K0SVIkBgbkdMDr3Y4H9mFJ8t
dfuDHoIVJlCQzA3dG/IywJDwaFOorJQNWJzi+MKpl2gVGHtE/r0YC8AgLgLhePJiWPJSSHRatC0C
5P2bWT6SRH5H5VIhjShYTq1JpdNbNKyvXI8iZEQIewRZL/hUqgHnELQEWTBMpuEM5s016g4saSpG
doiJoi8udzacoyaxyFuAzGb/4cq9kj/L0A0xtHqq+jCUnNII9pCpFpQOYgde38wL9qhbKF9F0byl
YKGiAEXnZRfZgokNNwaigtmBREcu/3OKM5sYDVXfHesZWDQgHuMNoTHRF9UejbJ9A1B66McRZD2p
ONbq+jD8kZg7GDJ9sKWovBlBwCY05q36OwdHAktpZTt91Td+V5GmUziJ9XA4Yx8Wmj1jsaAPNh7u
z6KAOm+EdouUtZy8EL5toYusJpF+mBL8WAHJVgxl5q6QwvjiUbAhkfuhMjRR8Z+IsYjOQOGq+0RB
kfXNLhusRJ3LlsEjqpftejzfYV4yAvF45GVvLXk/w7/OM/S5uTVpAYQJjOwv3uBxL4OxlLUIRhz6
DTQ2fOOQ961Ecp3YxJ2hjCPPIkRA8G/Yxg6pHnvucIrYlBGRB11Zy6Ya+F8oD1gtYyWkLSzYF0yE
kR3lM1vSceAUbCzZNbvW8CYXlN6y94uFAphzVWPrJ52KUWPl7MduyGtmqIsvXokpkTgvXboIJHMQ
v+juNmS9WCr7EKaRc3/e+l/a5Kl4MXvz4TydaduBcdjKQEn15RO3YeKK00cJqwk7c7p6cNP9lB5b
pMOwohgQWtLWCqEGDW0Kfl4gcWQcjighWS5oZHxkJlPOcIQb2jYP0D2oIsoQxp2kSQTpobrNvSxs
rjwT7LoBJGnJ2D06Lw86afezmjCBKhYZWyEqL3PEl7MTLg8R74GNgsCrrg+IrPkBzROqCQ1BW3Bz
ciz/NHPspCxybDaiTOBknNCgLCuy9T5Y/xFajPfo73gYiA4ChhshEyLia9Ntn8EOPQC5dsA0nPe5
mUJ0mJVgkZmE85t3Z+as+oOHw9HQWKiahD0xFC42IZ65L7kYlODkZ3ryriUA9Y16Qx+f6MVXlTu2
XkwyzjmDCBVGtrY9uKgUgM3FHkWCB2ETh/3teJg/Q7TEbKJhP4LNa2cHttPrW9jne1CKxHXFLy9f
N8EzREFug47QGKvA+bJPI8Yw1jV9p+Z3V+IBZpQJ7Muja+qyUwUS8QuMYWBhTUU524XDCaZb/oyg
3NtJgqsQaSBF94g80V4o4SVG91WZeHlfOS4fkS3erVomkTcWx1PQ2yMGBH0Hd6PVizKWJ8iYTdOI
tAr5SX6WFkOAv0QIQeWdrIj5BO9Vn5phuKX+CdlTJgUPDHyY88xJrmP2ZBy1SFOwbNkJzQfzmyWs
pZ2FL27k9BfFOV0f6Ap9cCVGW4zpS/DVcf27MfXTASnde/KlptkkzgsdHuDk+wjy8mKMwBHk4MxU
59EcXIkZF4suHlwOKK8gPyW9zzIPx5fhZUzWgz75Yi/MMMjrKXXBEodEwn7PiNirOsfNcFPR3hV9
8wW0JLrSjLnwLAGIHcgzEhK2t3Av8hBJVJjeZT0N6h20Mdm5s2qi7YaYUmm4T72bmIZTkLAVw1zN
M3Rl6eSzU0GdSA3bt5H4SLfoYNGeD73+jk+D31eLB2gfd0rmvFbXfCER5qPFP/aP069xDzE5Yj38
GEOQUDfbNxThq8/+NS8JHamR2T13yDpVxAJe9U81yknN2fKZFaVH01qSgyH6XoDmd995X2UnTQwJ
CVs5UZnKOR/v8g1iRfxS9Lqu7BdMR+YNW92nhVvvxm8r43qoSOmoW7/5WF3jSipJq5jL9W9jcdW3
v0Pf5uwbx1JGh/dgk8MQGcqcpfDRVEtEpyIjIfyQYrhvPYlvusN9Gy06ORKzWuP9l36ttjfhv5Bi
Q6hNiaqb7hgAa2DeBuS1/QBWCB0lcxTeSbgvFGBIwKAgpennVL3eJv96VsRsBSGOPwTkoqoQPcOY
k7G1CRKBsWbqM1sA80kLK9BMoXQZ8e/jeYaCqwddKAtjkQLOpTGhQrKyrZj5TpQHFdyXOUsFa5ot
v3XfK0IkYMQ4va+sV7AK+CYrsYiZWImqC3p4m1FoPAMKQgr5UvSZPswidfdsWZu75NgglRrvOVqP
rR/naxySS0jwAy04ebNGGZCnNr1hJiaRCskP1YyL1n9gD5naXPko4Hg1++jDwV9tdUfmeqqf1V0M
WrNIMeXVSEuodYLPSWKK9d2SQcnDDMbhx35Cc3LUOl2+AlVCi7B/gHVcSQYBa90oZG8028McMjPU
6Hg6URBSM8Jnc0wbJNRjSYpUZDwpmXoJXmk6LQp/Ct4a2Y3ysjh4zQEFMIQ44BmhbHZy/MGEqgRm
qRnrTMT731Fb3icPJvWycjoCLj52d7caYrqTRYYba+jnmLYqAv26NQgmgplHz9AQGxLOhOgFz9NM
pv+Uo3eQk9/IkN38DF3Ixs858sMPAAn2plFE33a7HHCt+y3N8FXi8jnAFOe5bTlTEWLjZ2puoGAN
YFFBTJbNSND1iLozZFJR+sQIpD8S4d0HjdSqADyQBE1wgLGrkQuAKV8AmRg+L7AWAOVijOV4qUF+
vxgUdpiy89nIP9Bu4+U1kH9ZCXosYjpQaj3Mz8eV6DNJTWTkOSyEO5ww3ohMu+AfdvqBRfTyI4aU
5EICo95jT4GculH3Ir8GtroIvRF47w2XmsHNaz9mtyLq8YcwCX6VmclsEW6yA7SRJO/fp9cckFWl
CyWGdANKXPHojNDVYiEmNAvtkQgoHfMDUg8nVkH1eaMl7VmkkiRbwGIVc0E5VYjeGpkyLz0X9Jq9
ST0mhus3kTkIcv7mxrPXkvJVm6gmRfVPILLzYqLKlFxlN3XKlLGzFDFsQAxpmGBG8rmtAjIW8K96
5KDDffoIvr60f7u5i7KW7QoqgrZbM3Na3m22ZEEMYd79F0Eg/VfEIietF4ScCAcIafpIkKuHN1gM
A2wphQ3jj06Bg3UK3vy03h14Ldkl589s6A5cprmHDwSnIqyiBQTcSAsporigxggLMp1T3nFMDqlB
V+mjQW7A3hj0B7Xfn2fMIvG4v1hdKDW+ZnvkdAVkgKK2SKi/7dtNp4bFP6Fv45dbLZKYofpG0guw
P1EocicMHHKQqf2yhZR73SXbFGLSLoxy9Fpo2EYo40mLVx2wiPVzJIocLyOPgg1IWbfXITg6ANf6
AeDyWUrbF7rQZQ6tSMbbbORwL4H12k9UJ9hd2iUP4icb5VxxK4YXI65dvWWbZXX/02bD+IFVkVnB
zeZJS+GQ0IXQSKTsAwwdSGPWXz9PkZzDDb+DhDpuREPKgc8Ek7mMvfwZZ0+bCZgP+uc1wY/zPv3Z
gEGfBbMw7Zz1P2U6iLTrZlJhactx2BDGY/LXmyoseMcQLKhF1qU/xCGGCgfkDdYOfK5FYGquxET4
0oeT6U3Uh/M6jxetfBlr7v36Oo/gKzbtl/CY5I+AIZWJFEzXpMHlWSH0g01DabjvBoQIUEeAoRYc
C40NwyCO9+FCWTwqgkr+9VXKNls9VuhTQNuTbKLd9JJYKK83G71dmQUdyROSyyK8XzOFHTnO7TzK
4OAPRLkqH6S3+hB5M9iuowkBUM6gP9ByxqoVAEowPDPGKTFLroMeIHBPdVFuvuDa3x7BPmod3fpb
tInfjtIYsolkf1B649vqozwYYbWEmsBIytiFT0xaJ2YV5IKJXmc4a5F1MKCZMLvumidegdynMkQi
5ti/d16xq99WQ6aARglU4RaSFvLIZIjdCPaLqTXMf7qFX8XXjo/crRaHGTltGyXsdvJy06M3U5dF
rFgo3RCbU3QjtTBGO9WjPXwuiHxKoxdxtG34JbFH1vn/jFqTlLwlyWaKxPiqRQfsAtY1wsFlosgG
gKGUQq4vOs5z4yvAUMzA9Ui3Q5c7nmD3GgNS7H+TJ4oP9PiIeb/kP5R4zyUXqlO1+UEpFk/cOSQG
oaTaiSTDdj06Z6EWUYIiXAi0JbsjK7w9VSfan+/XwPOYolr/AkmLzMZjMjbryxjptxqVYz3pOJev
DBsMRzVdQbf9XHsrPhtSVUIBFvX5zSs9fU0w7AKHNS4oKM3JtDql09v0u5M1ywkPVE2gT30qxnug
KhbrngYFyXQC9zueP1DHDYhtF+I1Q714qj84v4JBzxY8FR7C0cg4/Ogg6HuhUn87wu7ZEElNYP8C
hOHAhu8G3XyQxnMjGC66g56QwD40ce/dezMJ/goaRFmqYbkZmiKaH0dzsiyCurRlJC7I5OstE1KR
TCUQ+DS9I2eU/MfRmS0pqmVh+ImIkEHAW2ZUHFDT4cZIzUwEREBEwKevb1dU9zndFTmo7GGtf/2D
TcEowXprApyA715tOIS4auVXAXgIwRQ5+vJzLfAWh+7+1yCGwXxqcg414qw3OlgRjQ+T8LdLWduv
jJslPKa5BOdjwpcBtN/hezXCqB6JZjHtoJz+kMYY1zg8YEyKIQ6qbzx/GAWYiyx6DPj30tjElRQW
ez2GQ89VOwbXGDAkXmposNZoVdaTH8yTUDO7mi8fEGd+pEjHwKSclciBxwTh4vzn90Iu++RpevJS
8hiMq6uRD5WOkddgC1c0BTHR1hhWz+t4y27P1iOKqpsVJHBxuXTcyc1KHrODam1KnFJpE2VeiphX
wUgUoXGoEKlnmJj/INiFxjPfLjPPZBaIhonCM8ABBReNJm6+EwZwIDNtLE+YOsoHI/faLxyUcVFn
foLTBrNOULtXSBUqMp2Q/5BZWrvKQpU9c4eJNxR4F0S2ENS9/EQgC+QB5mEmTKNTAkbU2uNsLjNY
b3niKWNqPlAbWZH9CjUhUhxvdE7AZkO1QJ3NEJB+dGABqrDvEr+9Jj7CJ2Yv6K3mL8zZAP54QUIk
De+OBhW+zex8XHERX89gEiA3zKEcgDeEhyCB3K5fE/J33yGcnSbigjHhGIlIRaC2KgBrxjr68SNd
GQwmDGCHJW0EVyalgsBH9mfGKgmP4Ln+KA4uj8wxEE+SmAoqBFCBbYlv0mEummk17yKITMzJR1Ey
k5YdYWk2JmhPxnjwNB2JCgfLYUaQ5Awvi5257Qz/ffO6VTlPD7f49oXHGuTzELUQeB6tbP2rE1j1
nLWpP+Cyc5SDrsdsLvxgEirFKTURaSgj3W7VWZ37OaZE59mkdOrdlnhFsrn3D4gaLkv7HRI58IwU
HdGiseeNQjqnPKycSmSud0mo1/NRxAVfWbkcokE3/pO0X7NSXchq2GSOjh5e9jIYLxzfGCA/7bsW
ZhC0sZlESPX6NgPoNDBjXhA6st9iQ/MV6sujSdPQYhY43b8BB6bscVTaNEnVnGXOYH7ab2OqC1sq
ViUDUjiZQuiS4pgz4WQpTQazZx9fDaZzQP/L/poX3N6hjknjwhQKV5Gf0JALk/8yE/gEleLiKzHK
rp/JVmHCOQ7elSNkFDAFD5RzqYXxjc5gaJqR8uFTbfJiij8u97NwXNTw3b0vyoF7djLX28WLGQXz
6CnmXcVGhrrbkvOuwyymuudQoxi9EvXt0yuW6HhBMAqeXTItWByoGXgGH4eN9WQIJh0NiW30INkz
Qpc7ZcJQou3k9v7mVENWg7PTfTkix4SNmfuSKaASLKNi5isHCTiZQAEk5SCcrpJQ0yJBWvXs+Oab
T+Mj5NyTgxhEm52A0tmQUL077HkGF7kn4AQxJ+/tY9M39hjZA7Q5iUBLzoEdK8MqZ5OVunpfJ0th
WcXzJ96c113C2JDP68w8VeY0fzu357SA5JbihwsngWgPLkpBYuj8JHepCQx0HU/3TBGGDFbGp/1F
HQ6j5CgRF1svxjcw7BM2m7jKzSXkEFftNzNFcSzt2ZysU/l2uZc4yCQr+Xw5Nx4G38Nu5N6Nnwcy
/e526HWwLdUpKxAgan1i7AtHZ0Jcfmc/RI1L5wKxp9fkYcNVrZHBl+Kgx8s4Vuq8GwnzD3gAJNRB
0/i8hGlPayCCxxxmFAi3mtSgc79D5/xWxjMgLKiN0EXxXkKlmDgq2lY5GCsOIevQBycHHEe+NJwI
GcKAv7Ot4JSyqlBHvMh/qtc4/SFBwmkdS6WJ5JQIpxFas/QaJyMBcSKMFukJli9klXdbhb7+J8bh
OEWUxqz/LNDHN6ktqIso4l4gHcC0CfTExspfJJa98ZZzecfNg7CV589k7PbtVB02XNfyCIAFXafh
8f5AttTnVkK9/1y/z9/9Ldagg8Db434WQvAPk6BgdPcbqlpoi2yQ6u0TwHsbZhN4kLiTDqIqBYrI
Ey87sNJYXSwiaNI9RsqhRsSN7FJSMwJX/9cyca4tNJKak0DTxDGT0aK6RlwRVpMjsoXdC2JKvO7T
BYlmEQndo9kuiXYrbsGjDIoukMvgBUWJcN00wPu4tt90paMvGOhFH9BgMgNx0t05nbVIUHTMsPMo
R1yFBd+lZCAIyphVAWMS+RGMY1iezPXgXVJC4LYC/Aqwihw1m3ZXkydCd6hDCNcDqfYeg1NTHGCp
FesOJuJhCqOMRBcudNN7Bc/LKFtJRAEruJAUsSq7N6+lFsNmnpGcdGq9Pr790a1ysiD6TOeImI0/
9S//OR6BHxgI9nCQSUZR6P8+jO1LKzqcLk2kbCF9e2UMHVQgPgxQGEfr7jS3DlRMzFYfZCZQhydT
BTEznnGg88xNYKdcDNjRmT0CJi3cG3At4mRwroxHUl7fhZCJUdveY5IKcGHE9Bm9wse+dzshOiZi
yT9Ku/c040s4iD/IC99r/HtkNN/pqsKZhDPvgumudoPLhdMvQr1hodWBihwxTed3DBqFL7z8PX6t
OGYj3L4E850VLfWL4fGVP2YyB00EtEOvDDqcQ8sqBB+fK90I9cbAtHhDhO9nM5o4RPpeb/i/UpX/
4c5Rrd7QpKH5gpyRf02jkXo3U8RqcpMX63GQ0Kfzp1kobr2gz4tanfDgg4RRxcfNta0sTZNYhEeP
r3za0tn7oVckVihG22wPBpmjeL9hfTBMFo+b+8E8fEPVws7LF/h3GTApJo1rorqEzFOtstavVCj5
6MFHTw+SA0NIArnRab/i/Lx38KxQPlHxhVIkU+YKvDDCrS95Zgt2430O6wxaQ/yYYA8p0OYWv7FP
qPSnc7YZ9x55x70eZFQ0CcVNjngKOjPf52d+pRHvMtNilVmwMis/orcjlIQrG0LsUSaVwBl8ag4K
9reHvZVVPwKJG0Bw3vIJPlk1FAfZz4Vqwrz70Ni6v+LjFufF2whSiPPX9mlB0IBKQDHuldKGU+gh
vD0KpKfSlDsKwpWO0Vv+wF8Iehavv1hEue5NwPUBN7l3Ijb3Xk6mokwdMNM+npecf5bxTQbGRf02
l8NqvEhBJW4ApUhNkaa+ocpsngWzs88tOoP2A4Gn/gdRNHOzDAZr5bft6oHHJLVRhF3vQK8o0jVA
mjsfWjKkbfjTiLNN4qqX8GwVELg7EXMPRq/f92I/YfUMw+w9wcLwaEqRMlo0iJyYrU0uRTstmhBj
hO/PHWXsEzszHE1Mhw5OR2oIISH9kn6AupWLvlc67/GYjjUcgDx6YTTBmukVeDO0szInS/ubII23
SiSGNTKmt2anGScw9CGZE55BGXjD3/2SfhxddqvB17mVu7A01waTC6iuaWe9pBh8QCsxyEThOBOq
EuVP2yGKhLg16yqvyxeSshsjl6niD2ACbwU/JHgSZJRV4cCYeeQSS4WFW24iGSbZuo4nTTS8vnIw
xslMFdY1HO64bR7JjG8fm6zYpa/rk6xcGOKgo2VcaEcdGl/1Zxhx9/2CKUFnXaOBQjiXrMfqfPic
xmmcrbhmR2eoFkItRYfGLxxN1SVs9oAnGNQM0PdKNFoXGG8EHfyDq+aT3rsYRTBBMbq5T0vde82p
BwWe2zCWSdw6IpU3CaAkMlx9rXDxw8OKPUTkNxsM7Pl51ac0KYxUv4Qy5L5quCkt426/u5mkzGVs
K4MPliDCYnWyQkyFGzWzbLC2v475PsD36bHUk2AsC5Mi5fgbfeLhmP7Wv28ynl9zCKMQSUT5q90A
j2FMvg6a5JrKWqEzJj+diifGXMtgKHSgTGAXjbHI3EwUnP5kbzyXwdfuLnAjh3ga83uZ2H3R8wHF
2+fYaQSR7b0lxeRN3MUd3M6BRA7LYAVBOThT0xUQmGC6UZf4ekcM5gSNFf3QfctIyFMuQo8j6J74
GazNTshgmVV/nGSh7w4RHYbgUyCHOfAoEGTMK8B0cHp8+vTZhL8AiF/rKU8kn5+x0a4W5NbeFGf0
N8g+fZrUzZ7aT4cFCVD747dvSbxU55gJ6Z/lg3aEyh1CZl0J1z4N9P9qIE5D/Eh3Q+518bwikTML
37hygEocbRw2CY+YYqteI27KXxcwZFzgW0bleACAigs6RzOKOIBRsDV4amN7pjZu/t3+fQjwoREG
S3xSBIUj5unnoK7sM4P7KYl8lv6DsjjgIH5X6xbu63h6vnkZg1c63wgn2hqHOtGex3zT5zpakCWP
n3mDE8lmIHkvbGG//d78ZD8WCpvWglKFibgtL7m9VHhoZ+5o7YpRGHxhzb0BHwRcI1/lFwW5RyAM
VNC1EB+95/cfMMy0t0a98BnuHwEPBR81+Cb7PlCOBOjmKjXnCBEqM1SPkohBVB9e6A1wWlrIdGsV
nC2yrgIdTz18948M2BMLblm7yxo8nshpcIYFC7PFZr73JKaJi5RrbwcPZV7/UA9gkvm2b0Dj1C1T
LKKrLxM376envezxAj4UfAEdnTAz1a+2E5EpFxkbV3TQXYzgpoXofqEe+whHgqga4m6lrpl/d60l
D2J2+uQz7N37H74WLVr+myPbU93LlPA2wFIwfKZoX0+3Qt0pf93+xs03FZv5p93jDq/TWB2ELpqC
qbjhaw7Yifl0hJSZlZtdH8M8IeiXeUkyTNEHM+zjw37c1x/4jVDhYOGVCxHXTpZTICKhc0zQGIuK
THChLa9+KCP2DDnvE09VYOWWdIR8m+mM93CTZkW1S/D9VQN+pDrZJu2yoU1VdzWW61D64dcxoFAv
2GbmLzRWSOXYLwpWn8+Q+kP5GqPER5T9gSlUT3iLZN54Mno7Gpa4BB/kZVHdcmpv3xdijPo9ousd
Jkdm7w8ocKowmXLYmCt8hSCpKGfYLEfp7eTynLLtSgJJjbTumxsP/C3Fox02PhwaaCl3dzxy00hq
PRlqeSAvX97aWaeOwQB2nlZuOSHb6UKLLKscK+PN0wjB4V6cAIP1PnSLRqSPDKX3BpGR83VbfiOU
J8eSD5vqlqquTaat5jA2vXGNlI5RYSz6N2o4XisgunGodYGhBU8Am/OwbYqvOmISgyxrDzkGc6DD
+WISLAF2DxsEgx0Q4N/yREr5CYnAm3vxxCiDgQ7MFZPP1QdTwq+UcKFG8Wp0/4Act2BEZ45JH9O6
kfW6vN5emsM0HrgSVEY1rDw8Fmq8nzhRUgs/RA1Ts/XzCkIsr0acnACSMhlYYbosZRt7fyaJgQY5
aqcBdj6sFMsOLnLFG12etbXJvQoW2YwvgquvLDAFh02WGBgs61glMbiYDD/5fSabhJvsexUmLrxB
fNwfa5MgZM6Fns3fEPa1emzpvSYMr5S4IZVxDKiAJw6CNI/1evvRgSQRcaIVI43eVVDzkvEk4bGC
NgKGH+3OZ0yNYNdYOdU+/dQdM5cSXryyy4pIKb+x8s97V20gqgmYEezZ/IH6w3zN1+eGm+2ZYZe/
JNBo8Ln+Y1pquyAsHViIGBIRre22a3OKw+F8Q6HCHe2dQTN9+ENiCn5ofKLNZ4zVZ/JkphzxYMR1
q1/mmSuNp5/SkSs30085yI37wiEa9vT7yKPLIY9eJrHECcuKXzEpeRWH6nzU2RcaVqDm+DwddeGD
/JDx4lZENdBZ0q+r1yyrXf5HQzor87dhKk22Bi0a0uB8xrydYj6ZNvKhwDXalSFSkoOI59ZNdHBg
HoAr+yw7PhV3oBjCrSDHOwDcy1gV+Fxk+TFJ/17qZeDubVYckzgoQ6p7eeMslrCRkHYPOJvJik7j
g/lRR4KEzQpkW/4PVVowGuQNKvsUlwrNMQB/sEQdpjSZPhRbR6dZJI4Xg6EB768Fcq7BG/vtyycy
RVLCBr4BfD1cM38YLgJMU0jABmzcEnrXxM81mzL1cQbjkzhj0CTQyVM76PxE2BA4mk9cnAZCim1A
BToY9Hg5vDFYF/b96Ta19yIdZQHkWSCRK78fYX9oWJnPsMbZ7et+yIBoX4v0AmcEyJYJskO4nchW
R9UwWNITFTSacByXGKRjYszvZarKEXuT7Cca8QK+HtYBVZDdl6A3fGoVyYBf0HOUDR8FHBK282f2
H5B8zW4VNo1jPOgCEEnCtAZBvsguCUkt4xEsHn+CnxL0LKr0m8WM6MnWj3i3lt390HcyDMcvlXsE
zAnig9DOclI0EL/gU15gbkDZh97lJigp6QLEc2m1Bc6wq/qqmN+tgfELlGUq8W/1Y7vwEFuI7tB1
XmCGDS51uwm5apAkYMUmwa2fT7BRwzpjLw3OExfY9ydmy4FnPs6zJGIt6TDrd+Y7vKVeVdJTC4uR
p8pOb2bn1aRdsZs+F9yMPXVvrvipGMnC68YZZ/No9uPigJQpuS949ZPLc4lBKTPrWR7cOotwam4N
xK1zAzp5rP1MumsBTgOPmcL0qBPEAB+g+u65y1NwIuIk7PL21+T4Km4wFDbIWfFzsll5UjoeHPVt
WnCFBIiiNEDcTrfy/CcZM7+CJ2DSa+/Pk/kdQbItQRWGpEMi3nuTwNIHtVTC+rmqOLMQnj+PFZAv
fUCptNZLhYduAund9/c3wyh1O6CLYUD/nR287peY0DfjyJl55GkDjFCB4c6GBUG2x2kEFHHXCCLN
1hAa2BEaR0DHtMa6sSd33VibrCB5J51nsG/Sz4EPo8eYMv6Q7IsfTd37o9Xtwrh2wqQmwznISbt1
+ojvFJpt9iW30PXotso427xKQsZOSReaR6EerTfay2leS9X0mgdWnEDu41WOX7F3Z8quhUq3zrTl
M1u+J8f0NuUepPrqSi/fcYZix7JEbYzXCqjxWiJaacO3crvYtCZnwmoAaLiHcCMAnCRLmPnYRiVt
YlOSSdZ5W8UVKjAB0KRwu/gQwPXpr4IbHcm1CCYXHe4e4WLPapprG0MTJ56uW9nVPCY7dtQZQxYS
otafAMuDEt7KJ6h9kaXNJIvZKndxgOkLagb+gLgQDwDFFAhnwZ/YnGN67Bt2v0ZwxPODsM8HgtAA
pxQ8ZaZUygQqQ+k+yl+PWDtb1Vo45qtuH02qOZYl4pAOPl/dT7qtFjfD7rYJwxF9pnezEbySs6v6
xzdS+Resw8epB2okeg2xO4QjJpI4rO2aEVNd9x6l+7HqmnyG+5p02uERaOmSzr9GgAp3NuLeHe2H
fPnWF2eqwcf2luI/9idjlYVdleoYLDvcPUbSNF9Jwt0J2ioy1MGqjMMYMysXDyVYfmhLJ0yaaZN2
AitYfRbq1Ojh+zB2DswaVwm4HyuDNQtvsoaJ0cArnBY4hXLz+FQR2ejbwCKGSo9qlQJJf3jMWcz0
ohF4Bn/R5158w9dmdYfnH4V5z44xKlQtG5ZfxO6boLHaF4fGgS8PrJozmHPzeYGG8O+DvuWKzUh2
d3VIMGJoIqIjGOoj++BCQMouI+e1f3DIuOpRy6l3x/ihhH0bgeHklxGZaMy0wD0Wd7+8kKCKh5H7
P6+EtbLrK1sFZocgAE92+l8WLzG20ioL54b7pY/LHZmDMODkkUsuOH0HQDySC4ph3J29aoSmo0Wc
hIyyWIy760M69Eqg63M9xHW71pyB0iOj88mRat7YlvkCu6Dli/rwjdlQOntB9qf7V9/XAgfwHDrD
xDa3VPKc7ChZ+jnzwe59/CBJxtN5ppCo1mVOVoJVL97VtJPisxS09MswszrdfqUeQz1ilx52lwot
gSq8uQxCCdEXv/GzgHl4X09uQfqws2GHlzmRqrTeK0ohWv0mBCkyouGHp9lgj0Gv08yeTPGwrrHS
Azk/NbYBEEUgHdxXBYzddpYQo465MzQrUPojjIRaX+DCSP2gziZn57mRXjOh6kMaYrVHeTzr+5ig
tb3EafCflU67lF0MPtQiBMZ+9XP2W3VROA/3ZkcJ4FeyPTzmSZRBDBlZt3RbayuTEEVlyaCfaoUX
uhfeNBOGleZTmHJX+EKe4eRCK0QcBMetR2izEnJ9tMTgmwgow+GI5B/fm9R6Y/jy18f4wXcIuoTL
IJC5EXM1E/OB26o5BX4OaUFxL9hzqJBl9C3d4udK3Y++i2/1buffoPJ5APMG7n44uWzBwppfhlZq
wCBqRioGrh9S0EFeqsL7qo2TwRntuOUgZb8vD4Evmz+sBD5CHDxrP12DHUOLRtT03E8gAMzE+qTF
DXit/OdROrR0ABggxtS+H8P6xcADABFMGwbWQUP+NZDDu/0cYApDcUDdoETGz/vt5h90zEwbLUXg
YANuWliRolcJcGfyB/GvbNdZ5R4q2d/sXUVP+Gc7aZYYR0ZyWlScXT2iydRwpskN3DIxLxJGMEL9
JgxZt14fhF6oawgPSEgpCQQIaEiRKH9gjFEFo1/bZg5FqDAc4Q6IwmXIHvnFWpaLSuPPnPHBA19a
hnfnI6wBq7/Qw9QnbcWo4LRtoy1/GWCVgJUkMAVuWtwtW9pFbEWE8FRcHZh9vPE9tG64IJKsAV2g
dnEdW2IS/Z+wD+IIijYrKIFZbI6WQ4blDjs0vJ3n/PSA33d5b7aMGWubxyi0IkblvJn997OUN5kG
tcVovUBnz3gO6jO00+yofbEMvdZXaKBJvbH+btMNhlH3Ew9Ks4Lp5Pi31ighqbwyl7Cfn7L1Zj8O
zWsmQnwi/EhINwXp5GslLO7hRNk5qAntlLKbBgCuksj1rOx682KfQQvCOuumOySdedVuc/cHaOPW
GrTGWo/BXKLoMp4towi7GLQisOLAeHkWAsD7kxwRyfzyxz3BFQGdkV3SvbG3N1TvD+uv8B7uFMch
hlPQeWz3vU7BO+xvvEgQ0TJgdKff3eSCyXttZ1YLR0K/jCybLGeXS57eieGe11H8ONMXfsT248Rn
boQQvOFzjIloR+SPCD4hbUK7B2CchyYTJXo3Wpb3oB6FYywc/W6wHJVTCwzy+PJamA3RZ8Un5K//
HvaawxsmSfQkd2Zf2ZoWVHZJI2SS5UieGJnQTJd5L+SUlcuks8hqfvZ4O0mOShdGctqbFgx//0v/
xr7viNUEb58DlDw8ptI7FgfUEAzMxnz17ZrB5tHX93fwSSFNhdwuWFqfA/hespvuH71/N9z0CSlk
XeP4M2eWXVxwTlpM0Jr4o7M9LuIqw3rT7qlMO7t6zDNsL9iEixbeF7vuwakIAz4DRnTLPBq/7ATx
Jxp86r7J/HWO0weAq9/Lv3qHc7F0LeVdhkWJjIqLd6/6SrPKTayXWGFkxSEnhFtTE4GzzhQECiEs
HuitONzfnQy+FVF+SQFLBCfAVb5TdoBUhSODR6+wkgdlrIAuy+UHrnyPJRRsZ2Y4LyOQlkwlww6w
+AGv0+Z3MOeX797w9TqjVzxL4LqkOXBTh6yUwpPo/VhAhkOwnGlgblGMVibQboFnHWctIYDeq4VW
CuFIgaSVPwMlcZ6PlTIiAQl/CAruLCXqL3g3zBOHsDkH4/NByqKetSGqwL679jBvsL6Dq3UzxJmj
oQPs/ZIlyJLTTgBxFfPQu3m8UXYmwUsNGIi+Zn267FUMU5jjkFW7KB5xQytc3C8aD0aeUftyARrv
XyRI77CQEK5SzbCdtdAoOHbyeqdXu+c9EsRN8nfgJZkoYsjXQhRMCVwgFd1wCu6pkyxjHN11jhpp
Vv4uLTMJ6HLowjCGPK9oCExvyzl20sp5MuXZQPS+59ttK/0Jf0JaGb60CzgpmYKKupmrCS8sjMc4
RDfp6bb0vPD8PHEYrrBIhDscgimA+FMrfJHogdWyF4Z8SCjet+fjVmQC8KDEYUbjz088rzyUd5E4
bCEcC4Yo1TuCdo9qfUuLkOBeCP5KS7/tAxk3nGV6gucKfmjD6H2+Vy1VL+8ZM8A7MAQJrRl2zvw0
PCU5vj8z7jn0ubMH2RDDXCY9jjZu+kJEtn7iZZ458oUCAceK+1rej8vgDnzLZcgE5r6hjVjTGNR2
qAbFGrkuFzZ5POBsJGPMsyVccRQ4Qpz9mdUR/1/8MubXmcBhhD9j4t43zD5++aIZu29khbxqbwuK
yWt25RnEbAEG85lst3gX8D/5ReKD4B/GhcsGNewJeCLi55X2hDftw3tm6/K6Kd7AqXl/1jLDDuID
eMWVJFwsK5MvxqSI78zhoogvayKOSt6NuAlrW317HTjLqdKC9PaXumwkyHDiR97/Zx9PcZoDQint
t3BMqgThoXAnnvb1wYrYXuazCz5E0NCAYymBuXyHRXZt+JXkHYcmNoZeuBUvbHxBJRnFE65T8YRV
Bycz4erF72EceYkqIWzwjICLGdo+WCkKBj606faCCQGLYwrvx2O/3Lx42W8vd0fZLROiwueU/qsC
M1IoLLOtmdqXLbqi8NfspkkkfkSxAxVYxPlUnbVcMr/cJH4yDbmuxXKqBQmLWqCxTuNDaS15vohU
i85aoTyGBIqysuWJ9P+5oInfra7Ez66Gn+twHDrLWKBEkSBjYviTejFxGjpPIz9tIdBC7uGfgsHA
zw+bHXgsO6eMCvsSvi9bdiRlbCfGO5Q2dJKV+3t2+DvmAdQuy7DY8YACvhlSE2HLIRuG7+OHbNn8
rAXNipUSZTtrSOD7CaR8JCsIhd8sYrz+027LG/mNYYmBgO8v569LGpwYWF0MRCnZRshvQ35KuASz
Fj9xCdPg/+8NWcg39lBykoltIVWRubnM7A5Gyq8odNjlGtZ11uMiQxAJ+nhYYn76hBABsK5OnMfl
wbn7KwSVHGGpOIxZvmLd88lTem3PmhMiE7tZMS8iohKGf8zWw89K5bXzRfD9xbNnOXGnIssZpvil
7EFHcJzlgaKBACYLXgjfrkxQ/LkL8Gqjo+HlpPboiSSE6rkV04uzVR6/deYk1sRwaD47qORJNMiQ
YnaA76ZU2tStdp3j/bsmYbi9rc4lpLMehUnp3nDKML6qYpaMZkY9a48Ff6+0wQMDKJrLu7EtxrUj
p1tgEz6LD3jFsYD5H2jHRgpovcZEA5OXZo/YUOPTzWH+I9f7d6BjcBWOKJAI6QTnzqNRu52AIg+I
JV+L8nli4moN4xWg21DOjXQJPvs8M6si2MPecmjw1EU1eENhzeplreJJQ82LOH9mXc7s3n4Pn1HI
4jNPQsBtN9g4guuyV2PO5ZArCTzJXY3C/R5Y31u42PtbFZGCy3aTYjRKNQh7ySK0VIyaOAD4CJkM
GbPvCt/Odzwi0HYDlEo9FwTcOUC0MjR5rNBRX1B0qiv1h6yEHRTW2Q330/Vfsgk4nhlKifwo6t4f
QXE923+bzztq7tEH+vUPbhf/AReiMk6veQTNlE1ox50MIhA3XuusMAYULTKUWt4s5Dhs7mrrcMjm
Xxh8UgaRcFpeaDB+DM3ZYE9nJCGcXbSIp8qvKG8nx/U6vYCokPqIMTGvtLNs23ZpxxvJ0n7U0r22
Hvlabj1fLKb94nkaEA+DZZQFLLVZ0zgv4utKX4wC1Pkj/taDktjDYolGeT3DMkQY70h4tLhTg0Qn
2OI7sgQpnofZhqRz58/orJ/xqjw71FrcPvTnQUaHroYoBo2bYAM9oFijGEXSCxULX54kDcW/0Mg6
6x+dvvRrkiL7qoO/v2Dh+spPt/ow9hNhX1JL2uoL/eB4CneTJr46rVjW+CH0NopRu0K/wcB2Lq+B
wuyVNJmBiZyl8EFmJ6mfj4C5bpydHQWbeqASoqeA4S5Iw+lJAa6PE8RYDHqifRh6EyuiVqUQ4OTm
6OwWy3bHUnzz5WGIsQhHY+1u75vMw88jECduwY1eETdQ04RjQizZ23BMXUINY93puWXOSloyDn0x
h4NfwvnFzhlh31TxvVSYpELL1rLxW0oAkZ7HXcg1C7A3xYYCOA02Jr6Dyzj/DakmErK6IEHz4dMV
CiIRjE2+2mt+E1ibDUzOkQAE6ykT3dyF0Fv/NoR28i4KDl2mmVAuo4PwM1CFx42ISNINp+9nuH9v
a0skK0fnqIKXcE0hKk1VFuKNOfkJJiSfCb5FsD0RbsGRdyC5MrIfGmsZjYgHNUe+SvQKSSrLA40I
Vw+KN8Vaeho3cIKhx5Y7QdQTW3HkpVbne1heHWp4EFjfbPG1gRnG/AJUJpKNNRUiZ+4Tb8Xj+xL3
Mx6DKJjkS81JAcjDwua/fOKLcEm2RoHzQhhzYfBxUYM52zJ3eTwQM8GngyyZkzAz8UDotd8WUXso
hl0YIznMGWAcYeBMa0CLmwSXPLigW+V2l4PtubbCX3AAsUW5szouGI58VFiUY5tkvQ2pXvxYHEEs
QgZE2EYTDcb8DJZuDXSBHBlomQ9tsCA5MJpX98mNd4kr9TaxtsJMk/K5RoufuDH1GFeqx9rQOo4I
cxuP3fmRS+DPfrjfr0WBFOggMR3COKYhrgT+ADTIwtUxj4DIO3gktdyobV5+rbmFFo9yT255Er1r
3o968sWJ/7x5knqCiIXl609vejmyGsfn42RdgsAxwRb8a+ivrC5qmRTTGZwumDJa5+9DBM2aaldU
0Q+P66+0f9HtVrLtxxTNMO6ZaC/F+xe2cmc/IrkrXXh3On7VwYSRzw3VIQO+WHLB3t4ooxLM0Jwt
FTbepdhwkxY4gpF32+NPhHqTa7fCtamTvZEkpMCUWViz1PZWSFGTjyVZS2PG5vInuGOIJySaB3yM
YdjdvIq46j2XXyRkV2uMQ19z2P+HA1FARBhx9W8J+qCIjeQifAZ8W/QrRsQNslYBkqDIn7eesjR2
EryF8VQcpCwDNdRWdD/QxmJOFSwM+YWU3xbcHESxUOJiWLRl3AjvqsyL3/tf1mh4OyPwAWySEH6q
0XuKWg0ygqO1ttt/fadctF/c9ivM8/3WGyRvlM4Rq6pQMJ3P4k5S3WNaEygNURASmrbS3mv1PEP9
1b6W0sThXFTjERfPyGuOqfzb4jSTzMeTlVx7b/qjZmWMdjKuXh0M7V1CB2agib055zc12f9Ll2qL
mtUUZesMCYa1JQ/+Yn4vkR/drVOOydcHAY20wTD4s8FLNm5Bdka+Y/rNxz4tsdz6vy/i3sICI7dJ
7zFla85YUdk+MEFSYKhs5vPXl4nBhDP9L+8yrA0htMRhcENPv58LRo3jqUnepasKcTBaky+4yJBA
YKESQkju8S+aIbYLBv5JfZqMp7qyeSjfH3hsNueKKMG38p6sphCwriOXC8+59WW77fcM5XbA6L9v
eOmopyFz4eCEvr7f05SAKIYNxXvxe99sL4qLkw+JYfr0hPmLykaF2FVtROeylexfw2687vDE3fJo
3K1F5+w/a3J5ZNua2n00pY3F/tAZyOkrNoOVLOmCQEvAppT9Zlofv9EXDdQcxNpgSWp635+vbxiA
2GBS3z2R9OmWOzrk5EWsR4cGQyi8iO7evKfOxxAeiZMIDWpeeB8Z2HPyctgC1MbcVSAljraRdi/3
nO50ASx0jszLG/sdiUzNFOtCT+FsNnaIhsnLatwxAd55YKx7cs6gJA2LLoMM9TMKb1hLNlbsP8bT
4QgFRipCs42ee6ZTtD5jhiX2L7fvqnJTvN+g64UdkbuTReMUJST08G69FVJLPPADlj77OnFx4u0i
hXFMoHwLrTi93MfxBs4XZD2YDp4xd6Gxjc+rCmEhdbbP8ZSjifZ9Cx/PevPkDflYGJHoJ9Rw98Xz
CzRhrm+E/xR562xczeHsD8XZ5Wn28LUcz5cYc7gcasC+wftCxxbi1ETEHyMs8E5nlaAQ+P/Ee8zt
OLvwmZsIovjJExWa8M3yhVB7xWgOK07DNno3hdMGU42JQPAbA0dQ3lOG0n7alyVvhfuRuETLU3jH
1AoSvrW71B1+mRXgMQVQB5vzl3BclZLRBwGFI2JzCxQ7YN3zimwIiTwGboKdePuI1VV0ecQIkbWQ
ki6Kf1JsrRbfVIDB5m66g7Vxj9bVZ5ogPDxq59o4rmrjvIHD2nowrNYKNq7ro9VYfaZ7UQ8/0LpZ
i2K7EPan+CilL3uDwtVJ4OTGP5v7mtLjsLE3dzu4RcGM9HDwUWeHY6swQMFJZV79zY/5FvxwdrO0
/Ub8LsSXVgWn7BS0ezxGcFOhgrIfPrXpafMnhZAqTVfB0chmuAoi+94R5qXaC8KxgZ1+s96a3l2C
pNQ/l05m/nTHp+sni1Y6+eI2QSnjNSMnJmz/SDqzJUWRKAw/kREKCnJLsououHtDqKUg7oACPv18
2RMzEdNTXVUqkJnnnH/rCRvMbrQEc7+Keb0+K3eTZHQmtNa5XntpTxCFUJqzM4pAkwylcAvQu77x
pMjzMipxnxjt1SWLjXkqsd4PTDBI0yNoj1Gl9I7FSaK3HeJ+N4VFxckBVemPq8OUuIRhZBlPx7s7
QY57+Zb1+rNf0QdvNrALMzLOJP28uLoYzYpztdTW567JIJjN0rBmImAWybdxda0H3R9j5u7okplc
vqe1ZAL8O0dL4f2tqodTgfqJp7R9/eLaVNg6tmm2NIOd3U5z1LfgbS9r1QboX4m8f/zJmgV3wOF4
9DjSGk1nCiO5r81MesYWBAdONc+MSQMPx19iJrAFkUnRjE4WFJNSbifp0IZUT+0gplHSSV44ZEmY
BBTBA3PsTCY074vFeFLDUKFAzqcoaH+YSr58BhxjsDP8OCrntilyE92ieo9TVgbltqRlcSiJArsN
Avm6eCRqbAcOchE4UqP28Fh2prCL54NX3Eu5LNVy/kKo+NrRFXDVP4cZIMqq1Jm3P44v644QF45j
5eilmz6tv5888sg51JAKZ2Pw1oOc53cspeI/vc6K3+QqXkmnygXPbPKjGlGNByiFl3AaYVrJwKVk
zSgLc5+Pfd++4o77w2bMIGJ0VcvsnuyBT1ln/NmsNTzNpG9YLuhfrwx28/W0b3028BsTn7wm1a3O
UL5cyNX0WDcvmqdk0NjEyrteJUREk7INci/g1Uh5eAhjC4tXN0vZsUmBZ2+CFygCEQ7Wt+fxULIy
7WX09sPtl+IAQOSYwlu8hjljgdxGgd1WJhP4xykz5bJ1zpBxZ1w0BN2QrrDzAM4UEg/4ox3sCaDw
l7jLDPrlm64Xjm8awUyjB66YGPUxh9OcH9JN2qtNYwfS6QGJBPrSAuKJ6OmjbVAPPU2xOnBfYbjv
GSL/HjbfhD+C1/1gUJXN7sPj92HfwKx+dg39NrMHMHQgEvNPhZxflDWd+Xr7kJ5M7CXvgA6HKjI9
QT6UBSDjPaaiqcA8ASmgHGktcFj/vzRsGCxA+4G1g4CTCluf3zcMr3WJ6uJSqKOc7G5vhjUlLmd+
nDJXw6uLtLIQLygCrVhqgCmgq2a6gXEDumN+FBtCLZuVMZ2RDBQCg9A5Y4Jtnp/sslD1wXwebhIn
NtT2+RwEz2PLcmEXyIwvu2FucJ2i6MjEg70KVxMbyUDg5VSnEHjJo/hudTb/xYobU5tzfiRCIhZ9
FsTzRgqsZTcKlrKjlzkCnYUxPXd5HDnt2DBSsYzgBU+IR52FNLXimIbTMAoDniY0824U0YprR67j
OnFOyd+p61NA9kQ0dJZdT66EFCwWITv/BPutTAqwSYFFiDuZgeHgC706f0Z8qtQh6tIE/FLwvYCz
gvFmNs5PgDoAgW4WfMeFeC7UYA2tlpEkIcrSqCuZwAArViJCZyPzHNr5PGi92pvl4nzOzAiQnDez
3P+f88CEomQwtH3jzE2ey/lcE9DBL7f1nHKpZkVcHY9DKSpDHpAEr2kSoMdPX3cDLMnYpnFBjD6j
85yTgqODYHOTG3c7ASQNI3DXfMyPyF0SeS7vVvGU+A+AD4s0NKwCjQroHpJFai28xe4LOyPUKCw3
666E4zsr2f3/gjDlo2TezUOcMrtM2Ep87WWfr85ZPCedtxk0+z3H0Csq9s3771c6ete/dSfNw67Y
+pTrskeiYnlUJTzTlUZmBCJ+e2M4d0Nzf4v7zmXKD5EQxy4zAF2TXyu9PrX355AUM/T86d3RsRcY
9TvjZFPsMw9kp0AJiOl7tdcebBW9cRR0mAMiRu6RaO0aD/c+HWRjnfOiYw+CF0sYVykcIJ0sTv9K
v1wUpRlAh8fcx2FiSHFdmJfFwF2zCGurABHO48a+f91+6j41lECmysdC33YlSuxPY1rTjSLYbC8u
wYpFf7lTDPAy2i+iIqFov0zRuePEzg03WOo4CnQgVPkvLFhqGCdK6hqwPIY6l6j0OtWh8xxdP0H5
CSp1mwxIPzZzzh2L/5JUjQDmFRnUGppkXPG86qOHjmsEDQdWaGzGtAgIHJ6IwgwuP+W09mHPVb5m
9N4SMbiFcbMeTprhS7TDQ3Kh8VroyqwAJ8RnDSurpiqIkJuXl1hN5slzgmF+YgbGKnrJ2Bv9Zq1J
rGT49fvQqYYpWq4KE44KYVZVhc/hgd/0UlF94vpvd74fsb2ZtnqbD9yqXoK//fCGyewhE0xMWOrW
gVN2x7tAIW4vM4XcT/AysO2L30LGnqFJqjaqsu1Q4fcB6LlGEVwVVWQgHeY3nr9r5/y44qezqg+z
q2ltXhzexkhGuB70IaN9fCU5M/BkocZik4FMtiDgG/8jNI/CyMZ742eTeEAMOF3GEMpVdVA7U7I2
ST/sjrvOu/TZrhPzt+qAhHDDr+Q9l7jKtfMr5sFvR2PjRHVWIZwUXfPJqnid7s6c6WNztTtDm8qP
jmfISWyWGN4YIUB2y6NPjS+CIAuorZqn08ltsoxxtngIzqw5n3P2I2m9w1yBhhI/gi7helj/Msxr
nawZfUqGASY8I3If1KBdGUynEONP6uuc4dyNgQqANfqK1kNnqFnITHIjRo3UdQffUe+xwKh+q8Sw
l4jl0GdqEySigPyfYQGmUAk6GvpSfIN4DY4N1+kxLcJ4QhCZaxnSoOhahXg4EG4DyGw+DA/qM1gQ
XEMvU00ExJj8MC2Fx4vriDC4Wl+oNeiDmT3QYIawFGHCFou8QGaHTRAVOuUJkQAmpdGsr5t/lGIW
UC0P0OfMKyG3QZ34PpS6U3ACdRYzKujlnCns3SHX4EyzPdIZxfQsqjRiL+zd1WOCZVUkqosytxoy
PuerzmjI5fWypzPw7zqPQxemvf/D8pYNDjaFBXTCCN6xBeNbxHrs9ezF3+WynrDFzozF2XtOC1mi
BN4sLcWsYwXCDpXFzVyH5InS7uXQfE34Y4QTBs8QDykYPeZnA4y+B+yKISjKgdZwwbRUNs1jfTJm
MrJgWASJBCUqxkBTH5NGSPpgLS5DcOwmJ/a2T4oMrqJrTUxQLgNR+ffTCaQBFAx8Jnf8+Kj3gzXU
dEszL4zFrpmLtetu+Z4vOxj2mh6OaBh53Dthtx2jicHZwgW3RnPpYevXcbT5wwxJUSw4swfdSYoQ
zcyetjocEcGIaSP2j3+sletm+UOMhA7b8L/QFWHO3UWbukMCK3/AlGKY7Qwc5kVPwZ6Wthz3V6bJ
piq9jX8R+JC+bX7bLkQ9XAeNoImnho7cj1okbPpOwQ7G1pVpo3fqsvYQK7FfETSJVABuYGtu3zxc
jEA20Xf1JR5DkPFodnQ5L4J56Cew4qQb2DRF11djuPvLHJVXxXrhWblH+EvZ+rU+sd8WT2uKkQ/d
IV2EOH7VHdoXuBGHy+kCKJcAKNLkdoDEBjiSWqdcuj84Mfi+GmMIafafi4+FpgMZeWGFISaGSCcw
UmFGc+mzLsyAOuOylXMbg/2+Y+/fi8trgjoSJU96AdY6AAJnTJSGy017Rur2cRm2ckISHJa5h/Jn
1tRntMWIQXCodWQbQxC5+SLsLfc23Z6r/HzdrHnAfJrrSQdRgwUwqwzwrod8gE0f1aX1eY4QPh3p
ET5Mo4svk0fJ2uj6CraLKK7mxLpDkF/hJvCQfLUX82jAW9p7CmlzMd5Ik3FU/X0m4s4vTFbJivW6
BEBvTKz48uECYgCoYm/IKKiY/0ZOz3SsUTOBR5K5535CjzeCF8T+hDXMph+Mx5M7824Jcw6e1nNJ
+JW0Oh8r7sBcqYu/+wHC85SiZzSfzz7rPy1GYRsmJ9QgO5CWYcuA/d80Ak4BSq63GPeJmSMKuM/V
Ui0szy47JpegWh0A3dycUnbizznIvVtJOkzwojJAQmqmediftPR04qZtUg4k6rEy7n327uU1hNqE
Kuoa3AiEGnAS2t2+/Rz6AygtSGrLDZKtgiIvvYuPhRP0tofyDftO3M5QxF0DHeeqwlEYBRlA1VnX
b8vN68Pkx1aO/EXR7vQyvPT/PqWtDrgyaFlPjfZCkOU1wVuhxO1ig9YHjOjNhn3KcoL8Jk2jWC8O
YAUi5au3fWLBaUzX3Z6l9yBunOp6fk0C7YkvAupj4M0U/QZ5kCc48nL6SZpV/5CoeBdZL4PFWPU3
U7aXVLe5SMNKGHv6JYy6txnjLnpeLBMSzUPCJU4P1WdRAO8wpllIwuNnRmMsfPflrfGpxDYIyybR
lSNhVuIIjTYaeq1j/hLR/drah1kqICh4xWtECjth9gLgtJ/bpwff0HWYWJ5eBwiVDJUWH0wUvdMg
Uv6O8RNmnKS9nE5HXawZ/a0xSzuy2tcIZVBXYQywPKVjQ1SBMpkmDuYO2KSI+JSGkt8T/lqsyipm
P1OInjhK8nLvr5e3cUIY7faXraHken1aAQpsoT9tlwEe437ARwDa7OEbdjt9ed+gwCTc7pZBTgve
+gMyhYr4Vy3vvTBNsCozEuROtxiXnLSedV7rx5obXxjQIC2OHs1qtbDo8NB+Fw0KdyW7mifIf9Mv
xE1lXtdMJ9+5O2AiCHOR9tnS67CAogbvgf28swRzRFe2h4XXerMz8OUsiZmezJmLsGUz+2LueXf7
tFri89kqX0+/bbTPtnkwHxslkmIG3rMoa7+5jxHEI+dzQMTAfYCY9K+zwFJ5Nxw4u8k7YNgmNW7J
Q7wwyEG2l91meGoit9Bfa73LcBjINLTtSjBhwx3MpQhsjuC/ldVZqHAjakZqZ4SatRxw3FxPBNPB
zmXIDqTY7zkd+zTE2+UvK+aStlTPrshJoLGZ5XjRh7mYpkwXjRFvI93FiQV4UgFR3AfWG5XfxUGk
xLLuWxmjkq7gWj0QcWCwg+zgK4kUps+OVA2dVrffaQAUX+G6S0hibvM6Khltcsca9vH+nFQ8c70m
Vn+cr4MdCHMsqZzAbV+gC3MCNEYYAZMxaDQlC/11ZqycrXC3wFsWvjLq5DEmxKUZNS4A83cs7E8I
3rTFW2kpzxH8McM1UhYTl+ftUrUFs0Lv71VZf+dZ16OZHHKeBMviYTFwTDbpJyD3nZnt19xyfCQp
cxbW1MULupQ3qaOoPhXPGZ6grGFnKUZtVr93aLHPp840g2/Erxk+TbSs41uUmC3b/y/FkvoIYKSh
4iGC0cXgpE2dPiKhQuSQ8RqJMdb2d8j4yXr0PfQ/zPNhE7to38BsDI6RNy0a1SOeCUYCUxGE3sf2
kAAvUS/hh8hkkbuAEHIM8QAiIwHYWWcKkV8QsnJfYZgcvjjg7KQL4NuEJHtprDEVIJ6405RAQt0a
N0fGV5sVml64sA3hXSkG8NcVeurSY9iYuoiRCVPBhpz9GwMGs83E5qFYDQMW/F6MoUmM8c+kNAVB
ZKBTeL+eBbi6mzwoW2muwJol5LsYW7cNMwdmfrC+YHJAWzgXp9vp/BJ5IJLREvyQwcL8MjlD6rfG
nJO7Z+XsOgzVG7Cftpn1b6q5KOboU1OhDvzL9W+C7oazocIICOsqVKWfh/1vbi8XUzKNpwM7v4Iv
DKBbg+GJfOg8KbexVQvuwtU+noKLbIJLho1cncOiczqGyk2s3xtdGP1AK4LfxZ929u2AmN+3X3VC
tRtM/ctMsnLIJP8jaNqtjTE15xDqP5KNt2nG3b/put70ebg5BpgthgP028wCeB5fJguAwPl3PQpb
54qbmUnqwF0OyT+5zTLgnkE4h6mGnmIK5gc93dwpwXgyGPmxGsXhGjHlUPIqmey4dvAI5vXh/O7Z
s9Sa/5ZL3IT/RHYR27d+YOUMNq0xjio7RfSN901rvof7X+697u6g65Zt9P35ZT1SB6OijBuRdHYZ
vgvXfswsJe/NOt0gQ6z1td49kp7s6sIssSLu9cVmkxrmu4P4hr2lqE4fMu9hP3SXA3CyD7ccMe3s
h5+OTgoZRtXcc+DIRGBnwy5w+sXlURbdcLEy6+RAgdSET+nNYTn5tyUtFu133H06cBfQBhQDl10R
OiSW1vwqDFga6WDKigELkSDH01XXsWRXBT0ZMICPsMTW2XglDxAqoeVIcpnkPCKwlFD9P+JOZWJ4
wiUHk38KoH9YZ1IgJDc918dH7H8qWDNy/OsJiW5uSbIm7AsUMs1ogn4PuBmz4wFJVNMyH7VS68CT
dXt6YK+wRdFc35eLYS3jAny2/x0JHq8gTXktSYdoDm/BO+2NPvVYRpiqoy4QbeCThEApOAfFR8SX
O3wxtf0FWBGHI59VMpByyUUcsbiK3GnH4PbYeL2+wQ7bTythUEKNJkFkiirvgvKKEjE2MgcWFLPZ
POrQZ2nq3I+pMn04fVx2MB44JA01QBrA4f95INkQGR7odR0KUfZ+dhsF+xK3huPKz6Dcg6VJU4M2
j7+MqJuph7VWbNLYMK9xClEeT4PHEBk/YVi0w1Ta+A588N8rQogseBzLOlH5e5UsMJpXt8wjUOO7
dJzmYYGv0vFiP/HvLkZSdufOO+GtKP3ozYmEutVKydfD8WKiy5gkwocWiRVrshXD5m5yuoCPDe+y
LkAHfEHOdALBk88cMLxCyaGH0G+M1OzeQN8IhOE6wapNtnLIy2O1w848n2TsGjCCC7CyfqQj9nzs
jZRhwBsRbdSl2+4l8u1yxmUDd7i9i38PLyNhxq/QB77sfmxE5GnKF+bvLicmTNGpE8dcQSkvAOC+
Qlu35POXciRwSl5MSbsbYopNBFPPog+p8Y0mic562ndpo4CXqdmFqi2REcT7U06JdFRj92y2cP14
8A8LeKLjXZO6qjxPe8RNOgecw3hGpruWRFpz85MEoh9YdNpYAC4QfBDxUCEMraOse8qN+wAqH/A2
U7mnyackaQJ5gaaMwm3ABYqjXXUzu6p43xyt8AHG0S9ee/xFvmqdZPKkYAYlJ6X0Nr8MYmxra+tF
wmWKmSm6ImP3E9SsOIRipgP/PCbc3NITW9H9RmzZ9EM5ESwebOB+T5kxPIy+e0yeafBC2t+EFyUg
Eu3NvnO3+62DgOlhRmyqP/JBaUenChiSz8ojGcORpBuT3ZQ5GRomJ9H8z1GmuePRiaRB5jAUmnNX
KQdesNEZf3+A0ETvHIX9TbVC+OfSMkhYoI+gYPp7uP1LnOA9wpkfIiXrzap8fWmxaBUGwx4coyQn
p8vz0LH1KCPNo6tO+1OMhxG6EhJ8pLznX8YUYjvcXP5uNw/MAi85B+z1IIfSIG+ZtwfHnw/xsGCe
va1ov7dMZX9mUAQCjQN+ud58GfQ0Zvoz3TrPSccY3K3tbb9l3jKu30TZ/HP5fwOI8lnxCHRNwciF
vql14Nsl65BEG0Z9MErOkHOoReS4xIIdYcz6ECnwSmKCrx21wtqa9A1wLin9ObEeE6OZlJr3e4n1
t3CuqliH5PWYD17ljLgikrBAfax7K5IFBi5BlTeKsTemv6IzxrWYbo1B+usarAm5R/cg6mMHbJvp
yRwFVljKzE03/BVxp4GmK0L5K7aSBdlEwxHORbtKBD97e1nwdp0jFBiFNq2QHQ5BOSgHhk1DQmZc
bopzI1LFeoYwn5CTW+vhnDcAL5NBhcZENQof5zU/2PK0rDV6ZFydKGwS++OorZedFXBBLCWYb5TW
wP0RdMBo/nVWMDYhBbY2GXQYj5Vxw9L8oEsGIX52NUVHdhjY96uDp0N7oLG6OL03u1iD+GLJg1F3
ZMMg7bc/D0cdl85acKTLWlXZrPUdUjKaL3NqUPaY6ycFcHSz93x+3V1/wQpXv8Lpubms+OwtT02Q
2YUQ2ywOwx61Q8W0hRfAocHDQH6fQsSB5zHc97AgoZdRpF/JF74JSrcp69gORDAbDSxge4kA1iMc
lFNLFEDgW3OtL2nm+NUR3dx2bYvamwMY8sBp0fWAMWzc3XXdT7BKBLhEsQtuHsTOXzxVJu+jDJWw
Tciqqxdtrm6OvMINIggbJq/pzS4qHMsGnqkxTbD/uImV55WAzjz8QFyoQ6e3seEziqDZeooASgrL
tXXWd8zfJmEgZgpHAtHwohxRqPNTDuydPaDBastggaUY3n1bBAVQf+HubR7EHSwfruhwvv1BQA1m
n9HFkqqgaF2dt5F31hd/yMvHF+ev9PTpzAuqcQYuef5TYlYasMzTjwA+hbdqpgPmcxSzVkGM60rl
BlCHjWZwBdBwm/dpta/2IJPf0nn70OEW3TD94/9b5kKWfre4+/i1Moo0wynTMZIOeRi30SvC8UWH
XGCtj0f17h17rukfkGjE8XHKZmGD48O8DpuAzUgAtN6W53aEH+PImj09iyE2+BtQgTp27b3wzoph
lYfZPNqDhk3T8Ivq23LBZif2nk7x/Fmfg0jYU1aDFb8O8sTk723Tns8/B3wb3dkbywG4s0Dndgco
LLCZuEBoK0kN04V8DYDElyzq4WTA6s3MZXSLwrCdcO37EzvyBD0pyiZrLoAL4TnAaIC1sdTfpoii
8B6G9h7khXvOZW25HYjQghleiOJPATS7ifndYl9Bqao8txctTvq0aTZUD06bX/Ax2EIJKrFJHdji
Fwj2DR+PYQOAECSqGEIOJ348peZeIyj+8iP9eUamCaX7cAHD1VCxN+xjq+tCaFvwIhM5wM0jEVHk
glePPDbViJtUcXpQpAbQ8GC6NCac8BNccCv+dMxYF/CZ60lEkphJAhH75EDoZGBL1l/sA+iHjm/m
d59ehPrbWmsEU5sMvNjTrgs7KGjnc1aEfVkI2Ci/+WDeYbO0sZ95mTyJZw9aGtwsgKR1iL6XTQHy
7IJ12f5BcnJtuAmDxUgEb3/pecz+XlbCAMruzbnqYks0ESSTlyn+uJU0s7NVH/TDh0LOSmWXZ2oU
kNSz9AzrebhDb4UX0PWC1toHS++ncU8rUFuT3pp8opsN9T/zzDBfh/bXFswignkuZvUavs8H7OTl
sotwh4aTh8mdXc7vE5yi6ZMvoDKmLVxX+4vbv4+zHpoRi6k2g6XNojZcEqUEj/BNFA941gYYNAk9
AFL7wN5Omxk/u58L7+YOfEju9tAArri83Y/OeBTpvRiV5GAxyGXcfdw8FlB8NZpVrZDs7gHhP3Pu
JmAzMK8yutfOd3mxKvfMYocCx4SCyOQyk9QdkDlT4rIaIC5/UvjPHULPv94/6dK2lqNShyuSLxH0
D8T5sYTubtMKYj5OluV9NM2h0zgcbxFWkF20dFgtgu8PqMkX+sPdY9EDABW/BzYorN71jLP+Fo/o
Or0pbu+3M+B/W0CmEpV79PqAX+DCdag+R5cCa/KJWh0G2L1JlnvPBkczzmRIwSdkWN/nmO5a6fby
V31icMxBvWye57JYvOjMKfW712UfQjWLIwRQVRywz6LrX3GBxIgcX6igWlGFkENtLsHQAHig5jA9
BrwTgwR54SdFNOs3zNOwIl5kEraCSzCMrxUYaXBHUcetuRzYQ2ECPYTFjpBE/0Kj676buYx1azF7
vghP/XCKyH2MPRmBg+m6A3cb9VmLr5sFbzqnG26uM2wrpsNwwCh+m6D6lnALjRGS4XQ85czuEwS4
Z8jKMdz+uVe2OK65Huz7HGKmN4znImAX+to2VvWR/dlAs7owm3FgH19x4gTmwDSlhGGCU9qAzEK4
8IxT2avv0yiZ2GwuV5+T8m4V+KFECjKW/dpg4FNT4XK6tpGBSOBDabVOC7moAZ8uAMS6ZVLIwp7L
oGVMFHzZbrvqvWoxJ8erZXtTt+VrmxbcYJ6M757yD/E6mkjgYhfKbQ8dPoGJZTcadpgnY2k9aUu/
2nfcmo+PTVEPu0/RhsrQS1SWrnbh8cJp42FFV6S7b0SlDKiHeHUsgD16Vcgbp2bO3AHo2yKBsfGU
gP2zxZjJ3OpXT9uAnAHqazEol4S7YyN4slVd6Ob9Sh8NnggiweKJMvSf4XDCjOtNjWUKSQzmJnYd
IFCqu7Rdd4cHyguFuB+Goz/M7Q+P3vjzwMvZjcop0BZXoLHbD/Zdi6GBw4mpZPsHSL76BBpWNHGZ
tuBP8sl+b4NH1BmY0FDU5wnIPdGON32jbfKbV2BxSLAYn7ujjSKdTkgC1dhOqiHv7No/J8dmTzXF
n17qNoPMQAELcD8gSZz/GcLeff8ZL3xjrE8fmOnmVa9pyZ8eSRRiQmRHeyorJjUFLAbQapVETHJ/
SJZ5Ag2/pEtiD5mg4K3g6FSFfA4ssThd7Dp8aeyp7m1PBSILzaFK/0h1SlkPFIxxCdzQ18OF26DS
TMAKuN5Fnm7gLHb5ra0TrsGziKOktmeEiFbYVWtSid6KmZR2imEk1sl0VrzgbR6mlzjcgtAlBQlr
+cP+MGdXtZHSOi3GftIEqbSpd7pOl7ddQBkgQ/UMB0Pcuj63h4M0/wm3GDh9VegujyQrAdoAfqul
x/7VKZEm8F3XZFLodENqaybHzgxHOrabUL+uO+n4tQolLRISVRZ9IPlfYoRglFg2il/YP7pV2T1t
dE/ddW1phnnD6tXn49ncux/ej3yT+eGd3pxvFfPzWbRuuBD3ZDKgfKMtfBLHVKKrPxZX7wvBzoJ3
rOa4KmMI4ReQmwu0IgSgJGMMiLsb8B++J2Sos4BH8gQYLbxebbHILzjQ8uH4U52Mu+XmMvRzZUa2
Sh8bwPd1d9NGzNUqm3n2x32Ay8nbhantNMNXc8CBCzEsJP6NFU6mQ0MDpcpgXvod2l6dEJJFyuwe
cQxgjDHeMrzXyPQYYYF8bZ36w4+Hj8eopFn+wKi200HcIdRiwuHM+x66BbyBNIu3/AgWuQQo4/+o
KGxog1ma2e/WwYbwnYc0aS3oF1ek5XFgQJuHSsWBfV3Tr/JZlXJTk0OMTxrDifhBZdYS9Y3vztoo
Q4nBgasZqHhWPV5PbXbNY5SnLDgKvJzQ2nS//p4pTBijE7nJxpKOK6z8rOZHFFpIBQUUUyrwQEcF
hGCIDeRr1dX4+GbWycji/OQ51DawKp353IDC8PTUOW8sHdiDWEqbRAVYns91ZdL9Uwns6F+d5u5e
SaQwAvjfen/zKQOgbtSIQI347pbBr8YP3sow8GmxmF+rLohdfaxwyCFjrXCM1mM62W2YEMK7YAHb
Bhp8bD37Dn5KfIUOtcVG4CvfKzPQDn650HQL7LUEIkSkjJ9e2KYWhU15dZ5H7G05WTo3ly9kuddO
7mpcKtFP8bu1q6kWRLd6e0EfVosf8hnuk6c8EMkSlSNI3MMTq38Z1ZUFPAbGgZLhh1cmozCwmtxN
vjMA7B6ocSUZ4bcDGOmzcSkhtY5vYOo/xUsLjeA/T8fKSwbgY2rmUJ+mpxTNwTdGfYPH2ySfpeQO
JSLFV+viXFnWPpsy8RON26imSsj2Vl9cnM8oHxe1UBHXmL9tum7d3lSLunH22tVse9SxnO/JqE3E
bdzCeKMdmr+YnbF8Nt9YPTXUMzGk7Au/8CKpxHjQ6KdqV42HqBANKxt3OWaxI97qU4YN46upTwaL
4bIkfG4wv6xbzdJDCG/pgaR5GgUakS6CQltzaLjMcNma54E1Sym5GCdb99Hbw7jBms1T2ZDKLNDN
5GLrzsMBs8R7J/lj8NiFNLrK3fRwPcBYGSwqPmk9Yw3wQTukdRFX3921WBvTw3aRNyq7blxY1RFQ
1vkEGNSM8g7zNachqnX++2tjKNAL9e+V2/Xsu81CfYF1A0l8dudv2MAGvsLDPFRPajbutai2xU3o
ML+d+owXvM7UqTutzxU+ILqfLa6r/lj1S6ZwSuY8IdWj9Fa9y6QYj14nyHoVEZTL5/Qy/TAtUV2g
8e7mvfhAsaSV7ZdTCnRoyU+ooDB4+k4jHXidPtVGgKkNZhDd83uFgy2xG3N8/rz0/AmMCxdOI7AB
HjYATrXt+DXy4Xk7yt37SJd0nJ7ThLTM4vpzaya1kL2wWmQi8ZNavo/LvHyUjp5RCSgf4fg//mHL
eMGJAeaEtK/guTLQ0mI9yKQbC9ypjr9jjwJ2xKmid/Bb4m1/N/gvwCwrEK21PxO7aAaFyV+u+gVT
XiO6IGjfZpMFw/ja+WALfBkywtePD0rBP8i/RC5Rh5c9UVAeD01+M2S0dWrNets7wXJuEmFPs2Po
Vf8Rl6yVMIGWF98F+srWyEtaNyc+Jb5fIuAHFX2V9MwD+cf2zOaVkNMAbz2ca8cc0s6cf6vc+41v
u+tlm+9eslbNZ9qBbjq4YpNv4niZYcRltqExoLAZzFqHTQbjdyWn5SCeDSEEvBVs95PFgJjsMkfQ
hGwKylEWpVNM62Kdm6Zw3sJX5Di8RVlEw6pN9PHwEirzdsImA2YNIv7CBdIbYobH9Xp0xHuM8/q6
J5kUMQFAq84mCcC52XZnH+lkxtKsZ6+Xrfx1J5q0zxypwQ8ZJQWbpA5RRyDvkf3hY1VxejEokTmp
FxpyKevC6hMiKebnjMggm+r4hffnFb7A5m9Wbpi8ETHhGbQxoLlrWmfwCQ5nbJCRzaV2rCMBfJ/I
E7AuYz0eRJQbtD0MA9qttugTZobuZ0HQ2fjjcP7R/BCF/rEieDlSLM7m0XfaUF394GU2iHX5khlD
AUIPMwyKaQ8yE64K5jPGCMriSTn1KcDziBEh/Ez+AbJlBpk57olCyj4OQQqUqYyGR+EUSqgGrQrv
XbPwa/OvSzJKRw1fBcge9a37hnNlwxlDZ27Yl9xOw9KBF2ZXpI4sbmuNfhPlhYWRptMeaW08rgqj
yf5f6vbu1ELSrKv/NwwRZpmT3dDdlaY/xSJRDa7++sjLL8la/R4SdtWRxr4ObwMziQUg5gLqWZ9Y
DDCKn6eTzlyJ60zO2i/jx1pnXkmZEvYX2GXD3ujPH7huFWTnSangNPF0mwgGnAZIcMN6E7Tsip/B
BcMGuBMvUqLhBV4JJ8G+ENz4haqItbomLSh4YzpRmthAG/MNxaiU/GF4wY4qzTq+h+dYyo1kRHRq
J1YnkoAYv2b0BIr6LPklnnTqkgOhxMMogawLRKV8A/2XGx/jeNLaPipTbL56Xu8f1CQxI7Y9cTg0
C92BGsQmIB0FpEPXputuGmclXZPAjFIAY+xtRDX57N6zbMPcHb5pSH6q+C16YbXA/oZp/gIca/cj
Xruxfs4uw+QJkAQUa5RY6ak/xQriIB/DEm8rtxoNuUQYvuC+24Xl6PWloyTGhF9vwPbkIfBF3NxB
8sgKRk1ooU9HGAW8QeS2INqVizuWBAW+G5cD8k3lW8dTwgYtEiQ2ApbwVnj2KWFwQuhEtwnKO2A3
KTP+OjsHyppq/SwlqKVkF9QFMB83UOdCnCDiUDgJA2wrcthsIMdeyhW9npoDlwvtKYJRanjz8CAE
RP6vBAYxb8gnGGaMmTvhcHLj1srQQ7hmBLfzMKFNLgl94JUQQko+CdpfeBSu7+w2PGoHPpqNZ2Vf
OFL9y/wd8IymGUkWeN4L/WCF9QSglB2fDgeUYy5mIOA72MjwfGGhhp+Pk7jZFCKMkJfrHfT45J8l
Zoy4h7BCpcxZKpFlAnIPVZnuIIMNH6SkfmwZLc2dFzAPvhzkOz4QMXE+D+LEn9bOkUmkYCJOzFP/
1C6JX5VZE4+pzjGim6tZyxgHZ0GzQdivcX1XDId1c6KtUm9HwqH1jjEyMTeaDTeCC0CeTmyY2bQP
lZOd+Wq3+16I1SbuX5TulsKXYx4C8yQVkgzlqCMcqjCERPIb/k+/5pUVOMzn/2g6s2VFsSwMPxER
giB4yzw4z3pjqEcZFEFEQJ++v50VHdmV1XVyOIp7WOtf/7AG74COa+eCLpEERK/zOmAC/wvEZNdy
wohTihny7Cqi2xl6gjyBQsCD4MnyPp3cOXOdMnqVeBssbJu3/eYH9hAhpFpTZ8VR0CzlLVoSsWGx
8sHSR3dpgJaSU50bczbSQjopRtLsMb6ps4bMKo6uNaPsvo1PTUh8FSYoqxdSZkG6xvH66C7E9BDw
mJOToDpK6zWDW9TNYp2zdKes4v8eg8HmQGu5G5iXjl/DtoUywCF42wMVxdyJQClOc2K/cbUTW16s
QawPSXpW0STjneo1/KUhU3jnyfLTXBz6USkLnTJHXp9nehb7ROysn//hudDqA7oSMuJggy4vrlBd
oU6pS/SOloppnewyYRRHOIwBikCyMpzK7oVj1rnwPwj0yVYOvce22kKU6HPfXhaCl4zpP2gS1A++
m3sdBKT2Lj47Lj8YFqs3LGkG5JjoqQxqS4+ivIdbV/NXUjq/Yf8LqXHZbNQ9IqyWKiVnhrXtNT7j
4XRcvyM0jzBDmDyr/DHN6/H1Sp1yDaIg8wbkpT+sJGew0C0uCeyKFoRNEHtj6ZCj2ZZH5S+AF0g6
Dl0IFNWjPu3pp0pf1rgS80Q6LB1mw1OKRPTNQGdbGtaWnsbZlgC2mYCK75q4jEfZkdMNbp/pCeMQ
YBRvGRNBRyioWTCXksdDpmG4XrxcvFi3fmG42RU8ffnrrA+sjUOCcwgsmxga9W0+KADyyzHgvrSC
j5FGoMxN66GuuTBYHg1Hg6H9B/CO+/c8W//A8Jw+33KfwEkA/fSlEa4Xiwdjk3S6zMLcVf374Ax3
WwV9IBd3MoT4CtGbm6M3BURrcicfFUNzhjNxgouxVSZT4+/6JvWYyOwtbIp4vqDMYOCeUnGb1BrZ
xdW5rloPt2bMlYTNE2QL1sY6mDYzxHFsyhgyh80vumSv3jngOG3u5tQ4jdHX4tfGOkrY9iIaneif
yZTELIBcru7X/AMPL/cPREVBUXofzjwBjgg01T0AjjEuT9D3aSIylm8CV2/OCLBqzfKizFs5hERL
KjnNiaMpjLJpTVQYGVxcnY17CuCz+3frnZdt/a+ojDkdQZErNil82/1wBonlbd1gPm0+1pjIroQT
XYN60AFDizdwJi9UEJwgM0D5x9ABH3JY68KA6kC559eoGxuO9GHrxqCkQbmfvg4rcUoggpQmnEzY
Cx1x/mLyfbRh10DBSufEynqfK1ST/DBtlqKg+yDBsSCFuueVkJEz1udOMvYLXChq0/3Mh64izIrh
BEbGFSMrbD0MgjS5YeIkFFZBnDwcZ9zGYr6ektxJrDM3ZiEsU9MrW4aDB1o9IuMhmHptqYLWhr03
ZzrrJRRkl/e6FP7j8LBpRSDFcF3ad3A1aoxvCw+CxHAuavfM//uFWJcJaylhkrR6MJ+Go8OniKT0
jNcSdY1stpjd85nzYTeK3XdzrkS4lR38tFfJXSSsH+q/YzikmxK6isZlGHuE6xafyhQlwNtBXDp6
nfAc8eIIrgvq5uvnMIzqWfkXR3ritHeSEcVtwlVT+5VYhD+Q1a/96DtYLPRN4VDi1qzJJ6bVqdsh
SLEEwShMljyaOyYw7m8rY6SFvdfnEJNCcLfO7d1+r/9VKNhLeSgeYXZXESyRBQ84c/HY2lLfY4BC
9Z+wBzqfsRZGDyl/6DiTo3PugMGHCgce754PAXZ39cMwAb2IW8665dvilmfvSODmuI6Jb8WwXAzG
fj48chSMH4pI3O2m0Ilwr8AUArljhuyRImJK8rKgEj1ZnnptUqOUCR4MjqgS1sLLa/AlM5hbAg4M
/l1UVHwQC2ODCT7bZ57Zx/2LX35R8Ok9UXV5Dwi5wvHZe41Tkf3RP8Pi36I9z6Z4dzNOh5tENPGV
NMQLNNPL0ef0GKUM7LIRoGn5gy0CGnYdqBfAPGMKZ4FYQ4TYWAXUWDFsjtNk0drPiaI58TfqPosP
QqnBYkADxnyAiTautWGizPfMEoePZaPA58ThgNCgNdC+SkqmCqS5Vy+QFF6gedC7f4FR4ouAYaV2
kQDSsAkyLBLpekHvAiRXglN+XRBLh+ltqbkdBSAzeDKRnxE44i/sVb4huV/RRNaQuZTbS73U92Up
rzpYjuXzLxlum89aJ41uJVWLO4lpuXF6Zj5I1lea/0j6AmMe9r23FKj1uKJbJZW9WKs9YsW0IanS
VcO9L3lpMz/iwrbu61ySW31BRoUGj7AJYKHr/Bb9c/s0TpuRQW0bM+6UowUxQR6EzAyaqCddVYmI
ClND3gQbe9GcKfn5B2ISEZAdqzK/vhJqWGh1nMkcOehhsZtzMzz06ooP+uG2rBuM+kS1yLkx/5Il
dqglC8dzdjZk188DpqyVfq162f1x8DqM6hWKWcAOspCUzQOI0+rc3bMOa/vxsXYZtSLVcWNDJfYa
NOF9DpTneJVzRrwFYfx+VfZvOXpB6MKVRJifEwQhutgi9aAxbjF+iFeI8HZMEeI/9GQpJKJihazP
ODKFedyD7gamTftSXBEjvNk/tOwQbL9M/L87/Wvds1HzKW3cuQhgMePCrUH191cdzwhrgJoHLSeF
ToLqyiUFIsXq0oLLTs9KaWcvKh9yCftLMGtMac7ccx2WuBis/xCZycVojmw0PKHAX8QfhIrvt8g9
7qzkBLhJ8ty2cwzzuNtDiYE05WWGmEdhCn/DGOZWfhF0ub3YoZT0itE2RdIAQD/Cf2dgFqMKP22u
Kbsw+E80PaCGUww20te8ludvG9oSEiBj9Dhf0zVhzM2ZcswwFxi9mZct2DTTGiaCTA7NDN3weAAT
+GUue9FybUTh5DvaAzeAF8tf623DZ5oNRkNLkbyKVHgPPBnwasmIL/cLGZbOhkIprB0PEBnazB3Y
xJEnLzxDtuVt6+BtnyeOCDs3BUAhwyxqS3Mmf6HwC8WP7HUgGLw1jZQX69R3UONbGQfIY050EUEE
/H2uSiWAHY75Jesh8TI/oRxTVyWe8MBkukJIpSNR/EzUlPRi8ARem81wtLivU34rzO3jLj8S/bp4
QggzB4bfjjrnmK0HRN2pGDciLlsh/cTkjp+QAO3uiq3uFB69unlqgOA/QYljIFFSkHxglqn8OuAg
USp2yS+glOBTVAD3RkPW4R6I36jmZc9XGHuRjJvgPSemWQhOU1uqWW9EVc5ZkeVpMFzDAsvkcb7i
bCOHizFto5F9VcJdGPQR+QLuHKct50Af6a1JcEHfy07K7pmMO2km31DOWoI+VXufl3M5EqiBmApU
WY/5Y4niYYCDH/9E022mTWhlSvZFbnvwaZ4OY+IvAxRGM7x4bc2MHsnBSBp3AD58QmjNfO3wruxw
f0p4utlIU0LjvTOmjxN6U091MY+Jjk7RD36onfp0QC+8ged1MYsFB0auXOY6jIziWcyY1Boxs+n/
KO3FaOshOYx7jNhhcpK/nerGH2ENDL8WIzWmZVAPC4bYpsgEUXfxXh39xjAjHQpu6evrONMiiVeY
+2IEo+PQgGPehimOLvzRC/ID89f4AW24cpubjD8Gcy+YnxiRWj8tem4qBwab8bIVGGK6l6pOr/Yq
oUwKP4anvoI+Y4jW1r6MZtf30eOGV+WrXKF1yk5o5RTkZ9fWx2LvpMzlvm2Ma2RMu+LpJQ0UbnQI
afBDCUIrQ01Ck9KLlIW6MBx1AqrPdqs4Idi6adA/UD53yOk4Rtm5rZtN7qvMR4OHBTsCBx1XGrKx
sFd4Qq/FtzP4MtcF1LAH2z02v5rDQIzgBvwBtHXfY3jDqvpoCWSXLF+inUAyrI/lA6NF+FXEiDEV
idTd/qSSrhI/pgo04Hx6h+Jn2M2hPRM8pwD9Uxj3A7oQh9yG58UAKxm/SS6wuxFwckb792A2AR4L
d3nNuCo3Y/hsw7HG+Xz3uIE+YiKn7HruHip5E1sFRBctBKucGyPRdwVVHpCG+i4QQFj5HJjgh/eW
aqWd8xrYTyNMdq3HBG7VaJAhPCn2EuSxAwy/UcmPObZ3LcldwSAECX/fyPC+6BdN5KEfPdE292GG
krfLFO+D4TtRwQJrF1zqu0OFSiE6sJSCVO+gW/apWpWretVd6nXa9mtMIAr9ZQ6JCSprWDq4ocwb
2WO9skKTJ0Otfwo1DJG42sziAozIRdqP7v3odeVoJNi3tOsz5c65grvUhk0v/E57WLsxyYXlKhRM
XG0/DC2t9/7noURatpX/1NxQfRDy5DS98feSBl1I4BR9Ft8aeudIBBJ6TgynagJHtib/DhUdx8iT
4wrWw+vFEGrBEPRBzkvA+c2AjgEzBsOjGpwexw8SdmqvY+T/Rmzz7V/zZPGmlgEmuS+lA8f9iyEq
M3QOw7cjz3mzyNCGY4aU+w40k9oj2RKm/ZsBYNx6ZJPLobEEUXWZKVrpOpWC4sJUL9sgjOXbv+x2
xvTOJE8tZZbtfjmV3yakOPCJ6dsF9RBIBTAKA8Oj386wlR9zMwDPYkCMwzBhcCjQdGGVH+QO2Lyy
0hd0PYCq2iQ+vBEX4+2TIcgRZG1EFmRQVJHy2atHpIVWfQYB5sLqAftM0VVYXHu+OsO/ztxWucMh
8ftyNLOZ8a6TYY5B0+qcwaVEVsocdy9Dnn3SfHdPG44K4HYbkOG31XE3xI0YNwnadFv16de/BIiO
i2n/Y+fTJIyX2VWMXdfGAr7M+LVNxjSNgsyHpXpULdrgjuML/giT7jTkQ4Q9AxDzV06ekwHmC0zx
+Z9M8cuUiy4So1waZhrHE++CDwfm6Um+8S8NVk9HwsMqX/Vsg4MUplOGmmkDFgRc+QKq+ZjhfYcb
ByMkzRQsfh2aGGZq7ExazGP4JDCyDjoQNXC4Z/iedRPysq16XeILgnX9aDOY6La26q96h/SckSj6
uL7PhkOEmQWuflx9a5tI9qfF+/v7Tb7T2EOPI66M3vQicnJZlnKYTNLV0BvsFCouTiUov1OZaGxB
n3AJxIuEeVFHjxOWayJL+Sao67HouONat6zWdxfMATUCrkmC0flcJ8xA+I/MIcbaLWa4YOCBpvo+
SKJw6K/GOQnu+AXMhwFm422EHclznR0MQiLmsMSGe+Z1762xYMJlwHva9s46QTgwOmQLrwHYHrJF
omlKhR7rl2YDs2WUoorKgr43nLfc68BLFPfZquJzYQV9GG3Zw8El53jobBQRlw5Mll1KxN8Y4COZ
klDJEytGCl7weFewKrf3fyz8Req8MfUtrHjeRM8lGMqEc45OOJ/3qcgZyAQJfo+dj7MgzVhULkl2
YLVj6fq0XwwSqgiwCedqoRn5ncGVUW68ELEAhcf4/BbjehvPk2kD47/dP30y5mBZwvfztj3MlYQT
dy0kEMwcsHrzdSpbOnuiM9PFICxHL3T6t14Iv/LyBZvleYViXRUGzfJz9HJILhWIMIcy1X6LUTd7
VF/jsT8laIf5GjKAUUzxTJWermicjkvlIlhUeSBK8XiMG69nXNTLcfpz+hZgjDe0IS/2XDo57+e8
/tJ9hQCvtk7vwIB9MDBH+KA4hOB0Eyl4ePM/ppnWCYI1zMbXlJGAB1v4QcasSFKAzXj/OxEE4pXh
cwMl7Olp15gErty+G34cR0Tn3Fe1vqsdzkRW6gdnaiN44WV50j3+W7l0un0POO1hvwx0X/7579+k
uyGNJwj80lXucG60ESa2zms4Pb6CQbNEeFUXG2TCfeExAF2DQI1kMbi7RBPe1RlejFDtkZukMDF6
1hBHSjQ5SDA/UFQ18zfmqtfAy7kiGKimkXIfywEE6t93gnOBm73GCrsaUYRYflgXvGAvHOD/1INz
i+483Bnz4XR46WwdOK9P7WFrrzEprA9YM3bUbqLhZaP9Jimef/zxHgCeqSsxrgU25oPkqPWPPAUK
rKky4KKz3otjeLx9T2JU+dyrTrd8oicBEhCHMygyqqjXOLmQPmC/3dc8JaEAG18XtGb13hDUMHms
shka8r5bL0nQCONJElCZ9Hecucvi2hewRD5Pw/6ZLDQkvUAXPCCLAK5ADT8b49Y6A08EnhAwffrt
cDlnJHlilgJusk0ZhAHYBC9agSn5ZQhmg/smnkjTZPbFZbbnVAHixSLs+0NqmQzTX884pIYlHtyU
UgpbDjF7f8x4WJyH7ObNi9p90Rc5tfmE4F34QHaPKJiPE0/et3JUJiDXR3xq31+n+Jo0sVRHSYDf
PRZafPcJLa3B3ILhDocT7+I3VbwSTxAEwwuOmNTlxBnuDV7ZHUYAndskXciaI1PFbhpcow0rnigk
ENK3e/FEUIcmwiDgA95f+5BSWIq7lDEnzB37CWjVrhlfYmbCeeYU0XDUMRcqvPsBTArfkCg9yFE+
f7oAeofaHwTG33E0GH3+SRUxyQyMEZxprlwYq0tuYbpxLpyhIAMlLN0NGulbbBAx5dC0qXDJYxvl
CPQbrlRmt4SXEkkyxvpKozUFJQOQWPWRIXM7j49/Br7kAFvDCIKC098yDzZlW3OVTU5m1z92QpgS
LyMUUpxpeBYwdgKdo7IVr4yrvjobZJelc1Ruv4j2e4ABGvMM9MekeTG0YNZGfMpCQ/8Iq6h2Ttuj
fWHnTNMR2UpoMHSMwa/ypN2zxV7uy+79EThK7TmT/k28jVEnCtHhAg7Dj0P5zDeQJmknAhSBM5vp
rzf6eKDLDPxIZMMjEc4PvsAvsppZV1WgHzJsXD4+O72QXB1JhhpoCxW6T+wYAYGcQPwMHOZk9MEG
0utZ2qywNGfmoCSX40r5BM+tML6AUQW5HJWcJ5Ek+/QbgvbwDuNjCmqiOXUHQ6xz5UslCYXOTwA+
lEjiySHve2wTocthDwtm6s6w0zUgIPdy0vffjZDBHQPU8UyOvcHqJWEh4GEZjXAOD1eyL4GP8jHR
O2eiJFsGQgUgPqi2Q9QDMPSbb7yXc6v/JgYpbGkXYa59I37+wLDcdHYTtOB+r/W/cEQGTNL12LnP
X/A94l3XheBiv57TggYzNdAPzdEBsqFro/xKk8V2CMFENTOoGGL+xAkYI96JocR9ZzDRuudsi8EE
kh3kO+3lK1/jimrLyrCkWio7Jm5Rd2bZNHAj+LkgjoQlga8vY/rM4ek9zwYO3zZKXQWGPqS0JSqf
L/lvnH7fWXZWA/WP0xhvVjw/0X3ercdG895IJkpcgBsfB5gQ7Bx954+psORIE3InXIKv+DwG+PGq
+3RdR0MH+Bo/TuEjz3k+yceQPtZCzgkaynUq+1M2FbtywXANMAlAiS4ZYA+HA9l7QX9IAFeZuTnH
YAiQecJBD3gc2eJYjL5Vm+NhHgdAPVB0pXnnwN0h+l0ZfYOaGDV+nmCquThCxIiJzpxUXKQQ7o0d
9avqanBX+7f+DdvaHb6RwXf0opvGYQVcR/yFlGLQVelC5xCfAbvu1tH9zbcfm2KN5GPaa9oCY6lM
PzvEY/25NucThCtNazRONt8LyKWdBsaSo+E+omehKdjI8zSQnhO40wIrSjYZB9gFiRYnS44r7FKl
ERrYr92LUbpX7EgaBSLx4oBREmpr7E4bYXYh5mrl13pdaLLIeITWIm1i+gQS0JSVMeIzrMH5/03R
nur4cYZyo8xqf4hkJPaOfzhEQLczAjoGzL/pBqK7x2S0JVjAgxNxBrkHxO5DcLefGKfITN7FcIbh
xfwVArw2qD8Ze9d/1Z/m1qsev6M/Iqr2O0kj3X8y0S2Xrw6rZ8o3clbydXfO1zS2dB1bhK0wAOAR
8RHCIrQg/9UMxHgBHlQUJpWs+opPCbYOOsgzK40swky26s+Msw5sERxX4LZbom1F5Sf5uNCD+N5h
9fNVhMmi91GcN0wPCsxjQPJsC7HtLXqdQRLxfJqldIJModmMP/EIyYbuUTKpQvF9yKwyxYgKmgrf
GO5HLXARNWd7bMG3sRYq3iHoI7UPWBkEV6NvAVseZZuNi4ouGSB25YjRNGr5T26pl+FYwtTFUuTb
jxs945PnKh2iFQPbm8g90k5sel+BkUNQZ/4Ouplyq/TsekgMYSkOcmnTn/N9YN6CeckTxgT3FyJm
+JFM2t+OhNtxZ23lxk6AbqmCt0hsiWIguSYqWxfDhmsim8LTm5gyPC6eDMAw9IY3iQVn6n4b5/iH
GQnoNypoJl74hUM9eU06zGTX9/mdANCJJlK87LoHL5+YhpH8mKP+xtob8zvGaPORsRssIV3tSJd2
0jh41NZTQeUmWTk8SfEIKYtktD0q7GQLk5BjL+qhnUAX6fwm0InxLUJxCBMe83fM4Ld9lIi0TGmk
fpwXTBgBh0owRlvqw1wcStKm4xGzCSjfmImtihU6CE6EgY2Bxs9i8uaXh8c4t63J9hEJELpnN0z2
MelBAUtQHVFgwg6ad2TvBeWAgbcjfMA/En5QQ7C7Pn26P8AOstzErxXgYJUFx3IcP/cMN+Aho4EY
HtD2wqTthluD2npYr9EpSbobrxmV3zvUspMFMdQMcWXuJZe8XWMD9DIAsBFflOB1YU4HisT9Sj4C
IufCweRJaGRFNQG4gZl8bkOFHo4FOoxjleZgGG0fl0090o/beNYBzNPs8o6dwVIn2XlOAwj4DKGX
VYHkVDqVIKG352aUsWZPHagaL1Uev0uzDdQ8t9rRb3NvPOQAqrqRJecz4r22tCg5huOeFlbF7dWb
DS4kVUJsbyjA8Juj5upvIOOrWElpbgW3De2T2W3oGgZ1a0KqRy+hdMshlsc0FU80+6DY1PU06nUI
e52tI1yrGlQWkJwDxlEKyRd754lVn21csgH4KBouuHzGb5Y8QkQL5dst736aLlRlA+wPBq1cGiyD
fgFgP5sMnuEvQI3ywjISIe8F9n79dfgdBkN9QV/ngfJQVGWEGRZ8+d4uH1W3bwwpmrFniD6mYGSC
bGqe/NDr6l6y0HF4n3z7YMQoMEAcOApv2XHJH06HHj9/eCa8gq/T3fg7AX2UZNH7TjgpcuiH2KQh
iX2bDznIV0wvCAmgX/7CZF1lQljKm2T5IklAiyDGHJjsLdjnoLzH6X1VbR4nEsGsz8NlQEdPqBD1
IZQFXzEBxLiVl52OXkwKsaBUbcqAmo+g5Af9G27c2YTLCRokD/rAfcA+RcM8RVKogRCHvTMV9+Pw
sIqoRQfs9acyUylWTWIr9Eqa+f6agwPtCGSAriWPrXC0JS3vc5RU1Ivgr64xb8PvXB1/58Yaa4II
4vDzaTV7GdfPsILK6v2USdJaD2AQpHe18Bnuxz6pdDFDJWNOpPAd3zIkyqWdMWFf39c5xTEaNH2U
LN9K9GPrEPvFRUAp2Dv6xfAK7tCK2UmKV/EevEwJhmsRByAOhPLrx0E/hGaN6ALa0PZyvVxACD/u
nYsNc7jCGSBU8H5e9+VSVy6Pn5VNjClYV7b5MRNCPxmP+2JSzHgNxlx4PxTzalnw5G4KRnI7pQRw
diV/6PNeBS1O9jvGhwzF8FPJuxDMkqMJJWYhcbjrasQlzmXB7cFW/mIh62Oi+n8sEQOtwbSV8X/0
wNqRVlD/l+hu7OoGpDo2BpDcBY+/EfeNQpUdO8NDxRk1GMkAIXA2Oa8LwXS4UJvRTdfOkwqtFaCo
WBrB72uhJEDPIGB6eh9YLPChxQsg0AyVpcekYhiCuYIyInLAzUX3291gyipPyHh5MlY1MSE7AtQz
iUnQJ+Bz5qLvxCcocWkf+si6efcgG3jKYyL+ccpIhZpK3d8/HIuxBtNY7Lj/tjvfX1NdLNsfP6yI
wpLLkj19gzKkdO4PPiYa0goGoZWOBV/w5a3qiDoF3/WoJoGpFLwpTvahJ9i17wsCDK1wfvDkfQGr
awsINZChEkuBiAaPRFAI7x73mr7gNdIWKeJDwsFC5EnwmnA3NGeCj8dolVlvNoUa4OdrQzIZBrOt
I6qflm8IwZRyZftIXcoBak76wa+t4RMlLcptzH3iJNQvmP35qrnFFjeU8GwQamFYa4KwCvnx7gmB
Pkv3EbV7BioBVUVvplOJyYuUbfEvjqFy0CojFQFuKv2YoFmLzxEmVe8C0qx7FBnAnC/iChecHKhv
OAPQD+U04/2Spn2jyKNEIbOY9EMtwgpgRF0B7WZl0FhztlROcoP9jE2qj3wpEgAz0yB1Ks/ZE88t
xcH9esRfPIKB6zYhw/sdegwoy0Lg2UF1orvs7Uk4Jrx10lDQZ8T3UFmVhlttuwHKtOh9heuQAXxh
vHi0CzLFe0zCNW7YQ3FQmylFyOfOGg8BKOCJiJDy6EcoA955mvCghOqyKMj3xf1hjv2hmHIXbtqt
6OkITYeT5IlXRx1HpUYLN1wYzH3oL0r8qWRTbSI2y6z5YuP6eVgt05ydcmGiVjv07aD2WFqu4EaI
3ntGs0o6nxxpyIVh6uXwaClDSbOK7uN0HHu9aQ8hL5Dy7j57jyBKMKcE9YJj1R9hBds0CymsF0c8
W552Ek+BqsOaaQpShcchWZQbRrpIEPscLNWFgcMdbU5Ys/tjHJUWanySmnV292PwNZuLq+9xw/PC
mffRUnQ/X2NCwQejoON862SVMtDsDTFTZShKgjWkD2C4NCAIDW3UY6Mip2J6oc+HWtT3mvARwfOu
aEo+1A+mfmgvnHDpCqMQUEbKiX6IKuzNWJ8NrY+VSzLhIsIy+WtnE+40fjPXJhrE5qbutLBYaTcu
H4oHJrksvQRXE0AeyX0OJw9lhTYMzTNKMMmFDELdSVfXrPU7YObwQJ3L667eZ+pmXAeZ1b55wRRj
X0q7NYeDIm9+wy3wwHfgY+NZdtOKnOltf8EpbMwSEhnbK+k0pMO5qQYdqzUcCaqlx5VgytcflWLU
XRuPENCQO1e9oEH83R4n3Cp+vgK1GKspYjeY2vAYpQq7Fl+5cHNDZiGgPC2mbCI+WYr1alMEzNbQ
MwEkzFoVvYnXv6kQ4nY8fsSI8q1D12o+J79NxxTe8GuvmDbXDg7R8n5hgTg6slNu95QZ/izBVBN6
tKPL3v1t32dHLM0CtKc4sKN+fkyoC467WrifPCbx0dR5DWBmZPemiLBgNq6MqXz3mQIwSbpg6aD3
vBZ6pzSPf0xA+79pQUU6ShhzcIormEH6jTTrg1hL22zCYcH4ANaLvGq7pT6nHlodl1wJ3x3vVxoL
DSaEBJpUHNS5HsV/ti7TrWxTOaLJF/XjHClD3+td8lEie1REfIlhD2KPNBgsm1Afs14+5lbcO8q0
phDh6GJ8KcFwLendgZ0IsYNjywG0wqIfcQJkGDAfJHHDBU6N9HTCjgmOFN39G5a0IFM/AyXEYs8W
XptwvOekSoGbd7By6A7h/bL3v3/QtBpIJyD4MHPhT8EVI3WXGmbyFhRlD6uJCSDoVOJW2IpT9XnC
aM4Uligf+zXqXUrniyIFP3qq/thTZjN0fX5/MfyZ9FvggNCCHRxsJviQxfPXGrRQ4LAMDrhtBakN
QGibM4jILZ13YOzv68bH54+CnlKJqUIGwzkjNU6wEXnt1oICN3y4d/4KLE6n9NeRhHIZhhw9ZjoW
EIkB6AaDhnur9VAWMH9lzImOAO2O0C0QACT+QlTQ6BSIzSJ/Lx8DXtXcjJVf6Ehyhh+6DsRzdi06
acizkiWBqSAfAYMZUh9iGHNpTKBSQcW+YvYLooFC2YIoJVkz1Wat+QL/LC7i09xe4TrngoXM78hN
MZIZzMR9lsLGrjg9MHFQXJgc/2btlacg6iM+44t5hjRL5hQD59TFI8B9jJmOPy1cLoSdPAnMKulh
Xjm+L+82vafZ+vFSaKDu2BKoPvlJSzHwYqyFfQnzLEZWImxOQ3v18t++McGT33+O8+lv3f4xrujY
Aicp1PFtaLx6Erdm4uucZostQTEG+0soNNeSzViXRg/0Y8CoMwuJD0BCAEuIv70Aa6DpmqT8hIOR
bmp//b+EMLgFERYspgWMWGORFRYpOp4SPdfKWZqV3vPai1rz7f/2lLhYtfrwRP9eeOPjv0iBjWUk
tCdk056KHQNyhVk1fnOTdpbh5rMi0G60ln28K6pNfcK4l+YH070ximl5nUW/cRbGdhGRO+4ZEH6p
aJYF8rq1nNqdCHc3PDG/NCY5RQpEfQiHxByBIb9PNaOajXAl4x/YD+gqQJAdgRBlbjlt0FodFOfn
Uu/XXu0CvedmMu9xSbvDzQf0C7BYh4wE+A+t4njto1+8wZTmHxwB1iX2/b81Rnq0tBt0Ta6x3HJc
tPa6xZ2iuSBYgYNn/XHz8dbRVkI5nR4pVZ9YehnekzbiY5LK/YehHaYSqb1hrhPbdAtFpAfZvOUP
y5c2NA6AW0j4GKTd4s3rxgeBzVB8em3KFadwoHjPXbzto/qcvc8JZGEnhmRmk1vy1Ow7NCI8Qiun
ReiHodiSGE2zZvQaJf5kLzpLcRQI12febvDcCGU3YlIrrEzeYMlipe2xCxariISR7JjM6j8+64g5
OqYQBj+/or8b0+TKY5KamNhRTYYYdVX/eX/wNaHszDyRIwLChNwCw/FRY0NlsQ/xooVz2zrA3ght
wIDdnqXtWqd1drADbe4iu3ZfztdjfZA6owUidkYLkPP9CRHiB+0pEl/vQUJQS4S9+CE8asTUV7x0
XF3+vXDaS0dMgSvrEWZOM77bPVP1l0ySnLX4ScSsCNOhHJKSCqEmqYg4x6KT4SA4fvhyBSvlGAFl
gZwiyeWfwuba498QuVzaVEsKxddrq++I3yN+F3mcAaxSWwM6kW6Ke+ocnInwX4BKUJrrNYALD/JP
TKJbn80vEjlQq758g5x2wnzY8EMed2sidSUPHik0B0riJA7Jmn7CivpiR0styIy99sDZg5jsKYxA
qIr1cK+Hv434Ah//HpMb0oZOsjURqru94CBu9xjiQ+17BVCvrNYekRIwG+0nPJMbz4+nRyE9pmbl
mYH2gKvITs/WsVUoVjg9O08+8AG3NIRNBDNiNTydH9k/GzIlsTlGU0o1MdVjW54Wfr4VqSXEm3LK
xW7rH/nQYv5fbA9n0l58TMB3xBvpM75iPz3xZlOhUPBELg51NPuPMSQvBNNdJUoc8bQ4ClkTrD+E
OpKPtbZDNLxYj/xTsqEyPPv/sLPnMaZutS6WImHnbofi82ZRO5yt4uGxDDLHD/lVfl1YTv3dHqye
Iz+E91CxVSc+HwEfiG5vUDfbfCA43IjfXHmsJydcn07rJc6bYpH5ZCohnOib4w381bu547qw6TuR
w1QuIzB29IaX6cEeZoKNDVKUutSn/1YO8g1OWBtXBGufwH1Qdp01q3GECvlQrBCvpBPmSayb5V+0
yc1x9Hc3Pzj2PD1e/NIPf2vyE3wDooRICPqyj3832ig+VCJc+PE1l8QscdAMHBJSrQc3QRYOtg1G
L2KBK9jM3GeadcpMWBIDX7HB2p0jVh4I2nci03ctg2yJPA3BRv2MvrajuCPBkdk6Ps8o4pgxc9Pm
LuE+oUJFfIXzrCvetIoHDD/WDy8ZvyMtSLz+rHtauH+d4WiOEU4fKu94fiWmQoLVe/mZGu5rVti5
jdMbn1+i2Xw+Yv+B6CAJFSQd4Sn0sP6AC91O2AElXnFmK/HV3CUdlq2cOfUYRT/OR94Di6V2ldvr
ns/fNyUHJmIRhNy6PrjL11e4rmWYXty24ilKlLIuobw15JHngSXDxspnCZQDMMYkIsbc0cNuI/As
AmHY1UFGYUUEmmBTJYtm88XBRb8NUvafMsLq0GWTjRqwVPAs3oVYyZylLrqaYDh6sX143R47Txwp
+IRZa4gKczY2HmzQVjzygJ0Uzf/zoEQcMb/xZCIix7ZwmihgriuoGy61IJUgsrafjXCGamvm7Ekk
c2Z09ql1wZFjv5+cClv8nZxrLs8ZxInlDOlnIXEU8Q0Glngu4hmJVRmecLge7dFg8NcQA8SeBwKx
hquB083+MIsj6MefH0VCmzh1xTn0WcKwZZJEYsNfFnVeOy3nnffCAKoGf+bc9bPwPi3JnFLOt47c
HtzSxNqj7nbEM+NZQjA1t/iRCVFsBdMEEAWVHS9fOFidMl/hihEHO1vOcDhAl0vuKt4pqlvWZSVq
GnONTxmRPPhmnbTwtMSWTajLIVdRiInT01EjenQILlCKxAnzYHdwHNvRGBYYc/vNZj73l8ueGebk
jNTecy7WYQ+2UTYX1ozCrwzXt9Dh8XqUjB7Ph0/MBMYbBsNZe+YGHs6WN/E1pPyOqOA4+zjOP1sc
kzw5MyMWrs0+bi2cPC00woLP8Ha+oTb90KJu/DAWe7FnYuhlR5E9dsfYwkeSsMhGqFjZD+iMOABI
fjaCns7O62bgtYm5SQJyNoYjYbjAiQUu+T+azmtJcW0Jol+kCLx5lfcghO0XAobGNd7D19+V4tzT
MWemHchs1c7KysoKq7yLYiPmxpER4SHCQnPXwY3N+O6UwqaJ9h45wykoux+33dkF22AXywAaga3T
8nb9GqkI+oy0At0yXve5SrxyPfhQPbXWvzqja6R4xFeHYJm49QNCaXZoukkPASR1uO6Wlqfg7WC/
E/y4tAq8Dq48ABV4GQnhEFE9ZuQZwcrdcKW3P3yRPRIrKxYGiNB722zDO0TzsHlAZZrpwtboxZQQ
LWgJggYPD0Mr7v+UCFFG+kbz+x4PsnYG9UCOB+svz5o7aP1Fa2OLrvg9LpNUlXk1NrgABVLQTE5L
6D9VOeEOX2G5LmvmQ6QZoXoMNN2Hm5I6xOOl7y/8bJHZz07VfHSHbDR5Lt8zy7ZYSE+Hi7EQfAon
ZQ/XTRM3LJshcMsKi2LrhDWT/3iAbJthKHlYAQOU6cuitW3rU7LkpAgCfy4XSMh/iQtcBQ1O9+pn
BAZ2QZYgjtkl4gmNA4+fGr+kJ4xNzbz9EOQYWFXxb/hzvAann8vPOSe0oZB7eIgK7FkJZLKyUBma
D28ATKFIrNVMJyN5YtPCLBP7fvwIdcb0LBVyYAGFKWbqVEuICgix7sEAAt/eORT7nZ2PZh23N90g
dnT2tjUbrXb0O9nK1V97QBsn4qqcnZNdNYdslBlPyA3VFec+yEMs5poe+92sxhtue1of8jhD4WVh
AKjID5WNsdY0l2KwcOZaNjO87t07d8dy/BwUQSjaEJo4sNnsxH6aEg7YQIVOKzy3aTo5DakI7QNM
FtGokgreEO6ughs35C5HH265i88ndqbsviZe+4OB5UxATR9r2pEqLu6WGWiyScjByQhx5LJb+Fqo
Mb2jPinG9+KoajXISmhLNl8YHTO1GnBr4FxCdcQ2imbvtTWv+2wmNFmrzXpDbkLs7gc9r6tMnXdS
ps4/qQiuifY6fQHHdHBw8sZ8i2neRCAOBR1JRzurezcm3vxpSaOxpZ3jX93xlN+uaUCByVUev7d+
NTAUvYvz79+Lwr7W9IOoyRZoz2aoQlmaUKA0ib7ZA74hXY8YDvdCz0Bi5wHq4drSPsbehmHfM8Bz
AvPcmqvtscLCJTiCg7Q9L8kWnEZvndx9oHq6TVop6I+81bBR5SWHGqLKNUSC3UrbwlXAL4k42UKd
InsW7HWVc2zInZtBmWLC3OivvWa/HADHyCx0uFj3YeGpFa+Q3w54U2uxWCzppySd1snw+Aid6cyE
OndEq6bd6FWFQ/ijbm+tU9K/VeeQCMqRkhOGBB2VjrOkOAxmdgA46sFx3kiVdQhaKhIhMy8yCJaX
s9cz5v0BbnfJPeKtkvWvkP0hMSZGd/VXvA81e+czIZkheq54cXInNkTSaJDvIdl5bWx4Wuk6qQdb
D18XgG2VDvKzc3MrHjKyikcinB1ohyo0aO5fr+piepUy+MRukw0b/xCdTr1t/xZvehT94gcKRToV
GYqTrrF7uNFzhXzeb25Ynni1sCSfDk324dMhDXs7b0Rlp+A5rLrXdBVt/IpT5181FupcYuBL/5jW
GUSz8vWjGDeRX7PmcZAus7SnyD/VwF9nQ4o0pVOHXrfLwT18gtFLKS5A5IFP6+HW0epqhwLGmvWu
ch3dnh2tJVOQobavb3s+Np7meEPVBXkVzbS0yzIfeEj926GSRKfYx23g7IOdeEJ/ifbxAW6nJ/Mc
GN41uBTJS4VM7lw2Q2zyiiiOCSxsyAU2xn93kSda7UTWgZRZryxnYQjFR6Hok0mSfHOk9tnH9YxJ
m0WCPIO+DS7pcfEMMBx1Eb8ouSTFPLs8EzXwtD4OzhXkQ6LhajXhbxcphRYXwAMWHRK8lhifi0e7
W4o0axBkVAOs6sf1UYpYUJ1dNqWLVNpmt2SCWR6DA0nsdD4YkKIPXgkdOUyrJd4xdbM42UuP+Uyg
ROVs+vieysWkl5B4eujVXJGw16AZVlzo1z175R5bv09Y9c72KmAwNzq5asqYXAoc8gWAcqQMpWoA
sipvP1aAaTobb5U0MYth4DMRWHy3oogmWfLCpPNIj1rY1FqoLqBU/9AlEW0xYcXUQJ/WMwLbaaiA
mvJkRgB5fUytuo1nmGn4eAqTzO2jSnL0j37dbvtvz/DlCYCPvHVzb65IAagF7DjrXWEQBkYTJepd
Zrl0W/SmKOtgKU2uIy2vKcyZgYXlxa5A9qxjKnZkJjhw2wwX4KtarEfnGupdH7w26t7gb1nHav3x
r8FwpGdYozzRuWAmOk1whQgNHIby6p00B60qC/5FhlfzHuOaV/6nNQumq7o/0P74XzzsFTPR3gg2
T6C1q0N3JQ8J6/ptUZZAvHmIS8h1Xy5fsofDIXActE3sCkjaNuTJh4T28ef8PlqxueV4tbKlJUv+
T9QBErM6iEJKcRWvLgUeV2BZAz1z4Qflr227CYHStOtBnfC5IyNTM3/LyqKc9xtWzcVQLJ44lp1A
KmLUWq9pX30YnsVSnQpFVqwkyyDGNlL9aTkL/fKdh/hKA8M6qaVMJf5eWjo89Eq8XjvW6xDKPOXC
wqOUh7lqCLP4Rcbc8HUIR25wyaPdmJusj5uraFG3eXXtDyt7ucytOA3T3I+iiAkjF3us16p2FCl0
D27cTF17wC3B4d9tvI1LGX3d3pOLrj+rYSOhKw9FSVJKV6PpjPTULPUYv+bc8DG2P9191HJuk2r/
juvxFhKAvNJpxrcJzQ3mosr1MfzqgjYJrsBxfsUMCy4CBsoA5qzyaQ+q0Mb9gPLXuwvuQ5zuRtPz
/GT8nPcbYDdYMWHJrWw1TbHSWFutnwqnf3MbjIVr8efhDrX4H66wu5Yh81/OTrmji/MM1wHy7uAZ
6gnQRXq4WoDb+IbSvoHdSSmseeQw2SnG+fYOwKerC38SrTfKMDbTaDy4N/eCboJluQsA81hvJADW
U0ybVNbw0CNj++EanXanPF4hAnTKY3geEguwEQ5kKkn8UCruu/ijfNy781zugl1AWd3bpEoesEny
aNb1dsF4OPSjQ+C6Y/0E2rSwlh14m/uytHcYn1aH24+TA60nRwdl9x9HvI8egF+vRmfcO7lxqoZ/
XIozfJGyVDulvYfnzbMZruBKyz6V6QPGMzIWkBPJyf3udJSnAW8rmvLpiHOqPI+ff6wRnlCCR53n
bRugrYDz1jJ8Otu4/G8zq3ewAeBRZB9d+S97jyQx2LbNfUTBPGOoMwsAaTgiIDwi6lAO2Z7jgqG1
2Nsa9qdDPY+7sO5r95Ml3sl+IYUmdDDzou0Pb+PXv3uIMzNjwNeEIMTYkRHDM4lLxTaGesBP1aSV
deOqpW7q3HHTrbFhGhE+41C5OPGyc8C8Y0dBBknrsDDCiZkQrZ8nj4nYhHr3Dnm8H9XFKcdYSGYP
+68Hb+6+GTnEk3J29tG2Zh9H9MYlGIFgtB0SYKDhCpINiOwj5/fvURXHu1FtatnGN3j2WzTDNPBb
Tx5EiTnhYDdo19IDzY0AJ77BvC1KKXC1BGse2GDVWbmKP/f8BeN6oFUIHos9S/yiqJu2dDLs8gh1
xdXB5ez43Z1HYYOI8WVBF1GUJPgdtUHUL5fWT66CntgjD+nZV+TQ56iQzSGBKBonY5x0vUPA9eIx
unARhC8Ut0hUEyrMXG+9M2gDb0SAlg8tZX3yxQIwxkxyg+hZmUMZvSDF8YfeMIR92mMGJcomgcAt
M23I7O8ROw2Wh8psGOBaHBK21WwyHDvRSsS19hfFcREsU4eCiSWkKSynA9Ipo2zjadfn+pAL0cN9
uS+6GG62HqZ2rh2h3Vn3V2kbK+LZum/k5XEJxDOGWdTLbBhhzoLSh2CWKHYmDrKDQTOKCT06OhrW
upYux0PaNR4nP/Omj7DanF/lDIQ7BpriuzyxOskRYtHOQNZLbR/QmcuVC3bOqBNhdO0ZGJgIlIsj
FfqFZ4FZSwf0s+sTrlFHZ7yAQBGKR/4LNlJKMJvNJkooZXNPV5V7dXlwo5rdjZ2UWQKLLGMYazqJ
0d53pFEcOUIFFV8sS75cDod4flo0pOmWi/5kDqAlZyAgLHwIG+Z5xBgz1l2LNHCZKxfgAGB7RdZU
Hcc0gxU28P+QQpHSpYNZM9z1kP3Ctj5tkXcQZDysdlc9BdJdC9ZQ2GtRRHtjx6vcn1oax78zqR1K
/9xligpzK4AxZMkaN0L6rMHoMECkTxvycNJhwTJoK3G4y5xxs+SiZMUizPQgK8EgSRggPgj286lT
1qP3rWcsl3/s9AuR0DwKjkCx0g/uyi8ZNvcGGgTQ+OXHlR2TOOtKsV5JtLgFPFIL7fqZDzsMS4GJ
zxOnbiViV8gnGHO/HAgOacOhCZcMteFdYvqLGC3LFqFtQ9SUqjEfCmFw2tqvldnSYcTWoZ9veMpp
S+QWhe65MApR1vsGm5fFQ7JTJGM7w99+gHlogUeB5NaAkieYGFLsS/2zSO1sAb/IsTcBJ2fY5BVm
fCl8UEHwbJgKcJ4LSpTzIn1gz2qFTJpBeVZzrim6xODQb3naxT5jTobNk9j96r4zttXOk0rFWGGC
JIJ6DI1gMYrkmRoCS1FjvjZnjfFgeZ2rksGeTkS58kJG507EoQ8IzLcmk0YkBJD4dBoO3h+ES4+A
vGXRV8TDMBe7X6uqe1+OCRVuP/cKqE9KinrcPo8UDynKleYwvYRV/kUPj1CJIM70ohtMP99ce9I7
vEJkMSOw0yTzp/hZ6dXthdG9z5sBMIoMnKT62cRO1RnV+rXgCMCjYZa2WAp9buOOy0I9K2PegKaP
fk2V8lTEoGWYfHXQZuGGiF/fNgoN9L54XFSRcdMvICPwK+VxNdOiawzfY3Q/HZQQkof9eS+c9ruV
p1kjfKMc4NStCxZ+OBje/M0AMTIzjyjFi2hA37C+IlOoTOBwHQafdZre9F8JEYkr5oj5c7Shfqgg
cGOsRtSa75xbT7Q4tZ35LqkcscVwm93mBBG5wdiTSXtCXo60Efd3qg8PIlAVh0Jmh/024VsNG4d+
jFW2J9bLlqqOKAGMW4sI9aaUwYCUEyWXVnqksZNrTykHv7vNTCXJMtkC28/Juv1wma4RIU7GpkQ5
rlh18ZmAWmlnZI4lv7PH4QoQyJMqYHj494Qm+PfGkzYSdGzH/mLr8cg5MakPIiH+KHC8aXLE1EAz
dxDoKoecxBokj7GAGcddr+vFcTpJGUoC3KIaNylBj54D0szQYZwio7lzrHKXAt5/xGM+fKgJPJbD
gZUvVTgjYcj5b4mdqkquS/0wUYAAEvnUt5aZlYe5xY/KErigJDyFcXZdTl4/SnxH22rDWhCSECrw
l9sO9CXNP+Tf3eUaeRqRZ2VvYbT4ucxnQIAwOUVfLjB/Ob6VZdqgeesdF1NQRhtgUcvkdTe8FGiD
B2OXwLVYJ4YvCA8YcCsCPUbccsAZlIiulJRW9nUuwoiiBGZl2p3Zo7/kYnFnuSZKeMj4RbNzA2Gs
/OUSw4EtDoKEK9gFAAsbn8jHqcV14TLZNzsaskeq/Ko7nC2GQngesHB4dhoMs9HyAIo7Auj6KHn7
JUreIXvpmkI2Jehir4Vj5wUWSi2J2lZBZQzHd6A2//tmfXeHZJOSmIZSsGVTDqScrWKgSpZkGbxN
VPHY195eNIyiYbbkblXpdmcHRAgbMtWa8cmIWtsWPU41RIrVDFZwx6IRHaiy3GyQMh6D5aQE/GSO
ytaEoMALsKNJ38kINGwxDR7TFjKd7u9vMaizC8+IBOZf9xHGI5op9IpdZh847GpaslT1GviVMxkk
0bcc5jTA1rmEFIeSohNaVp5hYqZdhbOHTmOvIWYL5uysiO0cOo8tjyUlOk4fSilVoRM5x63Rni3I
ymVljbJYMv5S0XXJNpAJ1Gix79jgFv8vSEsys+K5BnT4KfOHVP7JWPAKamE+SwuyWmOuHGqmOesn
ixaqQ5JI2uNomCTcdxA3QA0I3VmyFvnYJkKCTFFnO8bZ5hmpTs1+6y1Y3+iBU9LPzCcZ13sBAymj
4lGj/TwsxpVQY/Kt0BpUgbaMDqBOljLUxPLZcv0E8DrmRAXwCxRIEE6u8+1gCyOq56gIT7nDCCo4
3gbst8hY5rSEoS/CHyKARaMd92GLMbg6yl/u1HOGXLAmOEPUaabQYPOcZyxokZ0ZK8kmo6MDgigH
PBqPgUse63PIY6arveVqtwPtbO6QavKQO6d7tlxybRa8NFCZ4o6pF1xSfbKHkb9cuQomvAiPlfgA
rkXmU7zouC4pZEWZZyHTGBZAGNZW958SxpYyMrUcqRYGgxMICL8dgCXKDE/lsQHLFwAYLpdNmFs9
UJyAntNWqsdKV27IIybuQrcL1MMzrw9FeME8RSd69zv3OTcQRZRh88Y5/DjlGAVCnkxgOrf1XryY
1qcYC92QrSVcCfDg9iqCEgK5lARw0SCwDbyWTjPPiS+qxeh2LVcg3B0/UVzEatBSINGaAQtwJBte
BlDjLdlAdHQqmd59FqI9vHLfsBflMvN2wsbw3/wveUdPfhWjJ5ZEIZfJCF1ciSJeiRQlBheVV7AR
ru42d2Ef/c1JjQgzY+5OlrEkS6bNA/Z+/3v6Wl/rpIGHzDlCyfVH3xR7dnqOuKXYo7H21vQ+FS+M
bmtqn3CA4HOAqBh7Vn9v6zH+k3Dpi6Lm/LLlE0DLYB+ifaPX7rMnuwRD0DZvsiDUwmPRfAUhZoLN
BRZ/fubuBi1WgL+iOQ/mNPVaa9RZTHhD88o6XgdEO0ZG2dnenA7QNEkeocALNNUFtak5Uwo5E5Jo
CXj/uwFCjCRGzKBqEY8p4Jl0A86RRUQrQ0IRC2B58UhBuBl+jd4FWGa2w4p/jKgZfMMQnBXPPEnY
22vHFUQB9GF0WXGqTYgPA2FzkZrmBp9l6NxCAkUeWMYDmfQQNM0wnLBBAesYgRsEqfBPmxgxO07L
ucA3Mh2HJHGxZi41roVXGLxtBom7DuRUUWLd5xvDfgz4V2U+hcRf+R+anGzscWQ/4e0GD1zdz077
OalwZ+i/xV2dtglGjQY3luF7DhOIGbUW67kzjcpYn9Nghq6NzrAa/YAYc37Y7/DT/dfEh/FgUtDf
X7zlhnYD55Jss2nKceB9Trmwhoxpl0x799GrZj7Qi1lGvKf8ydQ2OPAcK5wDPlZUcgV77nmjjHcZ
g7vtQXWwl4SKotkFRQiNTusZjUgMPEEIzeiGJy4FVo2pCgv6FHDWOFo1YJuDDwWFzaZZ3vv0hD2i
VeYd8unK1dD66cvbMNYDqSn9uRsEnzvoRnqoNTMWj5wV5ri0toX0LgH5K5L/tVnZP5qhGhgpzclM
iGnIcKBRtxgTjFsiLSLkKSYGFy08NBkka61+GGO5X4X1qj/FnntAQ4VD4e5MU4DFUOop0RPj2fn5
4ZybzpXP2DVpHUZgi1Uh3cs6gI+65n67XQqDjBUajbyTA9ATvGPqC3/KCGLEj7f5XToeHGptqEQb
cYX4wsGv8YUzUrq93fVwPXrWLfzoT9E0VjNqg5YCynQvTBqxrmmwPWP4J8NfC/8OfUJLBPlrV91v
9B8i6mhTypPXXliN6Bkx+72g0KT2PESp7Z9mUgdINK3e7y+m0GT310Tej71eV0kw+GGbIrG/Q94z
uGio6icD2t/Wer6b0wRNN165d/ArlEP8cnqIQBO7wpZN2cBTakdgwdXWV5UXv7BVfrAarm7T+qQX
dA3dJi19l8hwbjR93EbSpvTV2n+YPAI36HVXePuZ/+Imo1SZU/NwaLILGOeoiUwMmqEAe8eUiIrM
PSgvpbG5DXFWBPNQ2rBUl8GVn5Knuhml3651GvRCUZpYQSGw7oE9fxbSXkZ1WCefBm41SpGtVzOV
czTiEpXJJE6pfavcQ0si7EW2D96uKiFHqsso1r0KXcqIufUmqgAVNaJ/H/yBTGzfZZfllcbYpJkM
CWjuyPRVC69F74drxYx9O+Kvgk4Z502zx+VrJhRKxjiHNYDHO3qZLhdzf/P47LL3PjSuqvHyZtLw
HXlQDAAxnPnN83jq0+kUj/5deL8BZ+PQ54xPJIZroDWgoReb0uCn+xxZ4EA6ggo5Dvf1GxtPA2RV
8BBSE9inZBrtu6U+8zApbyn/4o/NPCUTheBX24WvoIW/Xvq20c03xozLsmcnNaWu0fNQiaLEJV3P
zn95A/bYYnsTkAbV+RlgCGDkw4RQJsdckvPB3G+EcfOVarZEpvtgSsn6wdNzAC8xwxB9ETCTN0Ws
X+bOIqeDLmq4M2r+GpyIG1uGjTOVfxWUYJD4RSDenxXHjPNCM4BuQYlTbHpez3RYS46oEGb35eQN
7Cjkg6AOuJjBjXi3Ns+dx6CBePPG2XyLwvmdIMk+C2TE2jb/60gxuKWWuHbY9sg6tSsqvUJ/uM7y
jbtcKtcAhYBukBcQl5cMq0CVceZH0F9kiJQQD0Fok65h9GTDhokdo2XW1bUSClZtd+oAufStlZtL
y0mFErKGTViET4kGMHCPH4FiQCY5SpAlADIEkeyBODsyLiQngkQrDoiZFW4GpgV3I1iCYVmbfs4c
Ph2ovxTgW6yEjLi4aYV9Lc8EuP/MCLoxIfMAu9sRAIXsEYUJApYoGSew5DMmjiwptXw/lMK8Q/2f
seXs3E1+n+yllBquZI42cLdkgVnrZoSLMtvklc3y1VnNMZURa7Ti8aahGo7E1S/zk0P9sBgdveg2
kH2yMDsjEIGZ60CEO241EigBY/l5XujqJCBc/p3cKaRFBeZQogfruTjZCzu3UWw4ZESf0GHh6EOP
O+Y7NBEpXCjvhrjr1kzyHjJvFpA1GBTqilk6w9USwo8V5fBkY5kw23dPplZgO+H3JYJpHZE86Guk
SEye2GHGqBXPf0Ev6LhyWjmbyc/dOZqu2wn6vz1CMrVPBNY8ARPUHLw6SZyeCH7/xBpiPB1JgNY3
ak2WDlLdssWwLX1FkQpyJkWDMhnpMUDciWcRSvQhUhwMgLBwrMOqnYlH0iI26VRmVhg+fm8Mklb9
F6EU3xWbOMa7l60Z1+bm1MT02NvheqaUifbijEk08XpW98QhaVIwbW8oYURewFTUaIHhaElOUiZD
+qBVIDbqQC8miaTdr85oWWlW9GS3kWt9BTsIrXi2Ed2QmzFEZcwLSbRi0pYqNyR83bC0JqVIcOtk
PK9M4lo5gXJMrwKtny9q0o9Qsz6ubazv4GRdJtjgMVoK6OX2W30GY+AiSMcaXTT7hI06waQW53aI
KXYew6LrxO/3Ox3kCR1cmctgCrlV49yC+z19i853k71gokvTB+6luGxIIvOL655cONTZgrNHd20z
6WIK0vgNoHnDWQguYi4lYXOqKFZcmHgSj7rFvycxkqyLuUNKvi3w6TL3SQktK0xpbfv3+/vwe2AI
Lu3kZE5GKocz95rop3yeGYRoRWXViR74w31H/BZ/N707Xy7xb8Pjm3iioc/U+zB61tRsYBEEotOF
iAWOaTCU3ltbdFfn+V+vi6QPL7ZCrT4JwrFxSuHkwsa/6vKvf2T5aBk9kXohXoWdk8zg4t3Q9hAT
B5K+76R3IVohhwy34eNXyVjFL2KtCj5r9AnSrqokLUEaKl46WlDkIsLnV4DV0l3S6ksO9M3lpDQC
asPFSsIPaURKtHJb6comGWsSBAmZJGMMuiLBUiJC1q9sS6k7+RapjJJ5sLhTh4BY6MvKb/iAX1LA
VcGFmoTq4AwtKmiHcpehVUhZZU65yO4+0bBK2HmKx/EjtjFf6aM6blS1EYlEuqX8eygqlXI2ahNE
PryiSGNlrDjEWyKiCrIOtp0i2opjB9STqzChkgxSOw4PDz369hKhD8fYcgi5YoTeemNRZ2cyVgV+
WoY4qbe/Gyg75fRIBchwfTYMNipC9ttCCKopGAqoth0tvluLDoQ9osiUzUE4G7ALpFVrwH7Kfg2Z
wiW+s0A4xWXOZFlmwHo0lcFBjkYgQ8dhsHJRzRFRwscS2poTmFpLqAKiLrMWXOluJFZV+VkkgwoF
P/L8pCiAAqhEUUCjQxphlYLskyit+qNoDMV68d0trmiLTe5MW8jwYsMgsNvxgciIoSxmxVEd9+Oe
AoLoUK+v5pBVD2sQAj0cLBIQ2sx5MVy2YUhKfHzf8kVhoElXzIkxJEandmGnuS/rrIBAclbKa3zc
OHqV26QX+P4bYoiMfoqwYKl6me42WsWvTmEbNKVqVTGRU6YaruK2PuQMdotPwSV+OmS1bGc6u1PB
LsOpcHMk/mhTDFGZXKUq+HPeN0SWEFRZrfiDVZFNECkYu0lVnWLD97fhY8hJ83yxgGxE6XaHAyHJ
p46kUAoy7EojrUqWxVIALkBu0BRjfwuiezTGRf2vnH9YTvAyElVQW+QqxFIMv8NtzNgMqj6t7O6s
sar2mqiyEHMdAvqJuPL08aNJ3gX7mUrHKkO+XMqSY4kPqvkaSz89CbqeG2zItB7a5rxGfs+9Xx6C
dffA5d4F7fw4VP0IqRpDE0z3p4NOst9x57oYnTkxlRKkZGNtc9e9BNsui6fCKFAUkox38HddVNH8
7vg1rmU4vWVbWp8osleyr8qjSW2/5enOP52/VBcaE1vzSsvg3pFd/Va2BBjX08fOOVWsffqU2G3Z
Km7gBw+86r8dzyI9/275XxO9A1ZpbiWUjOLlam2pmGr4qntRGdVLiNvQp2eHVSmqA0Nynj51K92o
pOlbrAOqXhV0agg76cdUP+ct2Pd4EGYvu0Ws45y4pBTLfi4xLU/LH0poztlUF5RuwbaPxdxrw4OG
gAKEFImZg19dgLQqgC4WloTauqw6Bj2SZsagdOIjABH+Ap0ZD3eB9YDuNFf2KXih+joQAjCi5its
0oLiN8bgfuhwAxY4YcqXtC/cXSGTqx13GQOuL1pOCOYFnEK+qKSiurCPgblJYAFmipYVo8d+QBhX
hNsXNBghTnEdOWTRxSF2Js9F6a5ciEsXkXwHERwjv0+/B8w7Dx5GKSFKeWrGzEWAKlKrAklV8RYD
Kgxp7JmepZYtyZ12tCGxp7CTAJpvvzWFM1gO1V132S0ZiBKjQgL8L36c42P7ocGDpp+9qx4wytrF
23Gdis4ti2sFTGGgJft5OsNdnCItu41Ome0pYxOzTqEyB5YoHq9GuPaviAwN5iifMaCuh/Ja2Qf7
4I80surRXQyMKodidSkBI5kVGs85Y57Ytv2ei/QTV7h+IaV4j/aQwEyhZvfYQK4otVDbWYs8S+8m
IbzhtUNqltI0Ki3T31LsDjjwkot1+VcESDKH06VSJ96yxE8JVzyYsE2/ZVElFl+ukwLAsbdTNfZB
aAyepcMIGDqC3geMekQXuo10UckqLhCeSltYX2y/3GwwBnuExK+AAVZFcfOBDLzD0x3xQpOHMxEn
zjGQuKhc/TTPcwUqKWdVGs11ksW3aAuRXF0375HUIl5fm32BHFAeS9WIhzptduoSEfAq3PP3iCw5
/nqhehQt0JBSHChU17vO8P8swFQKmgpewBfwF7Fym/g5jS2AbCvc9x3qBoZNZQypQaxGjROSdH6I
HVvxt8Lgxhywx7fJl4i/QALo4CWfD3iTkk0jQBx79AQMBpt/PAx6Y9o33QHXN1+5mLxsUfwv7iMR
xKIKxerWg7NGtN8mR/Y+Vd9g+jM41Kp5siMRv8OMZkkOYAHZOGwj+mpZEW02ZJF1RkH9SjwgRMCj
JOEAN4YLusA2D9lwM1hCJsOUI6tu9erdegCVyijTiXaJ+5yL/7tDP0CXKYpjMAKtbDQsQxkUCXKh
lNddLflvKGn6ZHYNdn2Q0TEy3IXqO8CnbDj9xaWGhH9r8SVUTt01vaxUWMp5I6n9PMN7yL6DLXum
skPlB0oR1ZFZCYcVZuuQ49HnzrZADHcvCDKvfnOCHMlaJ1jjNAOx4hyU0nH6IWFy1+AfFghMocmT
wgNjVcllOIsWuh7nfnLwJW0uPojPEXMhrWgzdBXHUi490A2wcRkzoMSv9j8nZmOquEgxeUvrHMgy
ONB+ffhRXXFfovzYcEo/5fxNsX3tVSetkvjQSKac5zkoNL7je4sve7tKWagcVJI1Qu5WiuCUOspq
WMmmPw0Ua1I5gvzocjr87hLaWeRM7AGAczVInNAdJ6/fz+/ZrbklqYUZM8tZGZPjSWDv93TkzNtB
o8eRs2lLK/pC0zRlvbElbnwmXPcO3brBTCRNh1nbbeeAa++fZ/Radcy11Y5/tp5J1cY5tGYJB+FD
0j2hqhRiK4UMIt87Rn7AOfXD1ngM19YDBAOQolgJi08NBgxwC0oAlNe4Sc4UNLyfultiQ39b3En6
aRblvJyfnUrWzN+YymctjE6tx8oRtrji7sPcoKydy2N2i0XwblECnyXH4SrlO0ibEtYHDdegKYm4
DZNxMliWYGpxchlkh66kwhRb63W35EHI9JXkNFMmqWQHrX12gpFXAwId7KNuNcHX0qpnd5J2woBT
dWYvMv1pp+2Rp5OLVonAMmhfD7vMwXbP8Tne9PdFtl0msJLkuAqUlNS3vygJum3ZxieUXFadVnrw
/vL7fMldW9IpSTBljyhBARLRuXN7/KWUubBJZJD2Uv3cmKN77Bzoa6vYbaa4P+lBRyNe6tc5mQZe
iXUy8htJvLJ+xc7aiOZEqKgWnY/inG5H64F3+lwHtCFAwv6XBzSo+YeBESBCKBuo5ZlRSzQGw4vu
IQqSIwbPHFI+0vas5oFy13Db/eO8jhhQQkIeEupILHTVVwxXSipa+UCOig8q4hal2GRMptzvzEEi
YyE8hNjucFjygKb/9KjTTwY0frMyVdeWGu9pZdRsi+p3Kf1WxJ8mAeVt0gJOjznSJyKI8ghFsO/f
KgdrP6HIqpZaHVGbXgclLkqTFI2k/dqyw0BXabO7sN2pYemE2QwTI2BriLbaSbU1F4jEZ6ua/aeG
IFVhc7lYS2I5xJi2Ur0m9Wr0DUVNSxllE49aU4IDtXMoPqoouEIdjcBD+Ro0muAMSy5SyxbnqAST
hDBlJyMiKJrDXom7oihLOkKDelFSVU4j2N4kikgPrV48KnZql3caFNQkR7yOFLU5PuGni/YwwJHe
vgjUXBtV0gsNZKxqlRGphsXLoztuUnhas62cR4y65ozoTOnq6i6UrkgR/C0T6/Z9j62RSVfOZ2DO
qaeGJGZUApovPOZq69B4Q31/yG2iwFlgOHTlcJjanblyrErBpiL15vMKB8vV1jaiFHzaYxmxugha
heiOa0YLkM2HCXLQLaUbR6cG5qOqKvzX7CoLR2hF941Oi2D6YXVJV4WTYGy4mzlulg6/BdNKDy/I
kIrvHkSAYHUsIDaARhJyFYnxBLCeGP4hcu3bpUfvWjpglRSATjX1VMvo2zDFLyBGZIWiPQFyiETV
iZHl6oGCOuC5IOgvXl2yKUq2XzGIbgJ1yXzv5l/5HRdKKwvIpY9r5+GpDU49UurTENZTXFcbo5Cm
1pOEospacXUIqKiCV0V0c4iaIfkvFsrgMNhl+TkWDM+e+ABRDyozFjm9Vrs+tKKxugGIVmKefj0f
gxDfAkgXfZHOUTz3wX2CSuls8iQ0CvUDaweEOmrtAseikUUTcPbuiZYsES9S2QiwSNC/gP5g2cNb
c183BeRYfOvolDv1+Opm6YR4fvn4puRbq9w9jqpcO3EkPOgsUcl+tFjgtfWJniE9ILoSN2R6Z+eM
CE4E8DfPF1lQCze9bddgocIFkElpYF2p4ATEdYhtEJmQkGrRZa8X00VSgNE9JGiaxzHgGx5t7WMz
ZFeBzrve1GwuRU2ue3QKuzu/ija/Cg2mdOceXBdG+IZgw/MxqNBayfp1UfS5qiwDwyl6lJOccQc+
jdn+6XfnXWgiWXtMDMiOnWNH8wfWIX0A3VNyGaA8fUl+iruKmCzWVtQ0GDTv8KBosjRdnsBcKr5/
n3iLh+6oEj0Xz3jXoIvuhSnfoDYHo6wHtTeS4g8zgfnpyy8v+Gfy9SuVmskdK+NHsGM6Ay5gjFGE
KqKV1/4bLbWbnEzmtsPVAyL+/O25+3LWH+dEsp2URm2GnJBdUjg8OZ/FFb0Tm6wBK7JfvsBI9Ap7
60H54azoKA8PZ0bJlCpqWrcbmk4BBq32DnPm4TzM8HoLS3b795ijCHtgvNi7kC1T/2QU9zFe2RVi
JA8yYr5Lh6iIpxbtEXPMziiVRg8qTW3r+WDJNui7N/qMZGDV1rNVmSoeQyuZD70b3Gk/iWsoDeJb
1IR93Ls3qTS4jlgc2rSUDrSXCL5uo9mmu2V6DyOJYLZRjVWiC12d7YICp8CNRxCSp7c6lDza29uK
o4MrVTf6YZYvTw4IA23+B692pdNx784mTTKKrTlZBYzgQtk5GTSiGUwpVHEt4BGacZEs9qHnHC8B
lraEeCevzKg7RjJzFHjXkQxiL2c9thZmS7Udgw7O9qt3C/Fwtf5+mSHVYzYp9tu9V9lpdFuLP485
jBxrNd1Rdod+1kjHhtV/UY6mtBr+IZdv2rgQ1nJj+BA/vqxjWGqep2EFVg/SvJXfLuZ1vFsaPweM
wJAw7j1j67fyK4aGDegtsr9hleGW1g3phbvGa4yu9xy/yKz+8wBsIR6LjMEnq3UwueLB7X6sFSdx
plinAi8m4ih5DY/ZTExtd1p4yWLlSRBeMtYkoOoApTx8xiV3wzCHTf+2PMflsI0ydaNpDpiv3hkV
w79tjghdXHx3NV69RKnioKlMtL6+TazUONENDHiLLkG2YMoUuPHgl6ZTMrHwCTZBE4qJGSKrItve
UIbf8wcvOBzMmAcdPO0HQxMYrpe23JZ/edgHp2gjnp0n937ZUqefYyE9evQwcAnp2jnNsNZl9Uwo
zWhPGe1pc957mFVDx1g4VsOOUiynahYz5hwp+N1VZfaG/eaGKiwVogkHAKuv772ymu3FXfQRGX7m
9NrSUv1tgnv+UyVZWxcmH0DJj9JyfFt4ZE0sSUE6qsuqgjJVv8Tral56x8UunSh2vfgxzA8xdphx
8L6NZijKaJIYQwrhxAIPT4ffaSMjZszajISS09JIynicXcelTtmrdGgRRkXwZOrKql/HHqsV/HFi
+KqH6949fg1xklr7Cn1Hal1H3JGsQ1GteVICpyLuNv7h6uQ3fyp0iDeT8z/cFDEOfTh7WvpoQwZm
FMQE1dwVfoH3uOIyPw2A+oxPKT65Vpu2w7Y35U2qVgUxyTU49FAeu3S9+wZ1FU7ebNCqyL+Wm75+
ll4fWilrxXP7cuq0NTbDKdSrRclO8uF3vPPvdGO2cOshfrMVv7xX+sFRPblpGBx+GWqspdTuclXo
pDyFtfiZV7EMONrIiVauT8WCEQ7JwXlkD3wEQH7+1pE/RW2+pZRc5phA6b+PnxugoRTVRtKenX6R
ISV4S3RrkdqjgRIDQvoThT1DFtRuGNOQE2DrS9f+NVr/4rwSG7DKVXSuZ//Tbcaf/EReuSafrnbV
a6d+uibfJfsDTjUntD/3G+kdPSxANZXsCt13tO+IgXqllFn87Y8RtCfLdle7zIFv3kfUsaM3CSj8
mlpzViQwbw5S3zQmO0/Q669j0ArY6L1oI5o8KTEYwXuu5IeyCZp1nRWp8S9daoD9Kns9rw48g5Ym
46Apy4JLAATfrcrPmyS43qWZaUXl4ug30n1U7R8dtVqKSK9i6dBGJVdKqwHhMaevEP6jyM3BjFgb
Wq9JObiGTzqs8BMSx17v0N1GT7JoA6YLDFvJGoR18l6b9LaJqteOcXAvY8n5Gs4zAxSnEuxnBjwK
Urv/sXRmS4pqSxh+IiNEcOCWeVJQnG+M0lJURBwRfPr9ZfWOPvt0V3eVIsNamX/+AwRvmRl1ExnQ
tKZdKMw3974YYEIjMlCp35WVmtw9TNQCuT76lGOIX7sCWhkdz5ugHmGkRccI9cDkS1V+dOUqDFAc
SVfVYzr92wp7sOtEc0p4E85QQiOZ/S5rKyaqDApzC2jjtWI77Q0v/mBNIgi/TiO0dyIyEwF3m1b8
FgnoTCSIqtNlAx2YYuKhjRGSTt6MKzQYIsY5ui5zSiqJNaKI/gEEv+6KRc9+OAwNRBzy9g/8SD7B
axbUaQ60v5MmPUVRidisTb+oJkrSmfwx3rQv6EW+kJZE8bUhYjowmvElui1pup0PsApHDj6fXqJq
hwbhzbCgQXUoVXr3ZoDSIODPnHpgF6n4D0GsDI9DuIIeE/4QT1N6qtJrj55Be0T8lXWMOiPdK5AI
klLClGF89EXHd4nEauW7AxA4MRDkEFCDTRTms9umZ1QR1mBmn0Qq6LtLlOINHDeOqYOnrRytzin4
5w0mc75qCKoqj43AHA9U8v34c/alAaKClrxBChr3M+ZYxUmO8hnGHY+mACwvazNmIOOo0ibTclyi
HjK3v7xrPhaktxdGFpdZf/UmlYuX45oEesxMCcinh5Cmu2pFbYCpWTdp/Q4mxxlNEFeK8oTHzTuy
djwIU8BBhr6p6ys8J9cl/Lo2E4wn0eX5vN5VjhLXseLDuTstihCvvafxkb6ytz5HOj3E7uEgTfaE
qsij8/R6E2V1D/NFtSq4xTemhvxuVC7k5RWUJxMVNXTrl07fRemLfAGLJZM7cdC2v+nfN5AlFjbc
YMWiwUvh7uVbTa6jqG2e4QmBzH4z6k2KBZgXUCJiaogq4r1G3Y59Ez57cEB/aT3pcUxcyJhyAr11
kzv4InDdXicZ8kpzn7HIwKPMUd+4d2LLtyAYqwv4SOPxo5xWIPXvz+y3crRDzSDkaP/gGir5FHe/
geTQMBOvIRJh329CPCBV0lFsYQedrJER4bujg77KHu6BQywZgIlaUMY0iiP9gjNchh4W2AKAC3qu
2PKSAhIx7pBe8XUQwjuKDIrNXqoPVRdinbHTYNZJdZbsbxD8VontMhvFKRf+GIFYdkJhL17TonOp
jR3kIN+1sUMRCwyy2gz1RzxR2IhltkGTKRMNmYbLvlXQLBm34BZIzw+kKaspJ5UlWaDVVnT70xVc
zGIrXFRplgSz/b/W1X1pTwX9zXCXYETOnpY58JHFDu0gs2Qhf/cTFm5geWmYgUeoDx5DcYuR2YPg
qgK1s3XxHQr/dbz3gAYVlV4osnHN08Cz8JK9BVg4Ou+0xEpLWkqYBCWlRQfYTRrMGedyqtqzalTy
L/yaU6sDwctXTXoMZfYvBCuV3VoQOSDCqGN9/BlNeWPlv1zGy0T4Z2LoJZv4T4fvb3Br+OPRA5fJ
m/3t1fcY8N0OhBgF6SAWoOQPB3BuZulgekMhLx5O4BGUtfTyAl/LmZCz9MvaBPG5DGloZbPAhYK/
OPMntrUJkmofZPgPI5YOVMwFbgxgW94/1TmK2wWYirSpb35EmvKP+VpeInanZT+tl13CoA2wVEmT
Klm6GVLqaT7XxspuM9RT/pEV7+wT6YgkuwkQeTMkBl1l0T/794PMVEWd/cYRUcR2JB8Gd/5fxsQy
XxdYCVCGMb/0u3Jfr7cylxXXi89h0zVaAKwVo+TNUF5QNKPXqCpZVfVYhGX9+Ipm+m3rqNjOfjaS
aa28HzRZpxAStixBH5PDM68+L4jyu22qu8oa8KcOe9O/0bgcBHKNiqVSxpYs41Gb7Rl5+VgjcuuM
7vsJjDAwv7vb29ysN+smoL3kHb50O3MxtOq4/LDsIszQxTbhcWHDfTMmuGKWwMxbZ0zQ8jSE+afD
ZtbyrktBq2Upb4UyIRCbB86vWIlwwXhWpPYQsKg/rZjWQCJoJpQfxaIz8hpABDL4jBfpGJbyq/g6
l/UcaVTsw8bFMQvA7x62kXV0Jo+PwXce3YLQZDNsBLEoeF2xmwSqYeNuw2JQnMy7QUTQUNVfYXs+
o5on/R3fWVjK6ZW6seEZblPf4SU1o1JK+6sLojQQvuFl1t5+FghCz4z7zkxuzuMOxF20CojYGPxl
NPWPngnDUKdKmVV8PTuu8xQBcgbvkUUS2AMOedKm84YxDp/173/t7UAUFFna21jtrgs6jbUMpMX9
Z/EgkbU00RniwARFm59HJSqYkfhU8nwdx4/9jRgTpIa8A1gy8TfWB9/XFGyBahGEWW1R5v0t2b3t
ozYUxPTDe4yqLmTmygD07gxCCug4043TshPpcwgr4LgpwwV6vxOGzWog/ZW0MVeYJ2ghSVHuOP1D
9ks77QlBrOa/ao4/ONQznF+vIynzId8yRRUq1JOYievPmV/6eBO3Sd4rJKQARtFP7m/S9g5y8LLB
Bvr409nJYIDQPAv/MLFVYT298DTMDzLLLXHSF/3TKWhhw8w9Mjw6G8jTcO1i8gRTGmqfQS1ei8wP
4LzdiTQmBoGGkGO29rC/DLI5dOQ5fffMQZ6Sgp5EPtfpt0zaVivosIfdAkbDEyx41xcPrNjmyqWc
XfPFkVXraszQGPb/QYADcxDmS+IjO0ITvQVpw236Me/zY9LaHVfHZDMuIHbH3d0tyu+sDT1KMypT
TCfwFzhSSqrpZrbZt9eUqGjCF2zoJeAX8kX2xUVGWYh7LIsqlQZC1eFSVKyS3PmNFGJcyB/Awe30
00rfB4q8q/88PHafMRj1L5u8aPgFczxGoGJvpzZnny24k8tNjFYeaNQjKAOlAnjz7Lm4b7EZSNhx
gKcjVHGUlxR/NUFSTFOI/2ZIoU8Rn/RIJUiyRcdtpfqblBMDKW1t/TI9cvla5RT1Yn2dk5tAfKHZ
bcxVkFGPqSutD/q4Ktz6LFmIV2/fIekdF5rNtO4b9485IKWNuIlVd3LbDm4MnSyNh37UXp2GZMzu
q3Cz2iSPrgRuDYyyNvOxRk056v12fBIwcBEnqug4ai9v8z5znRGAwJeZbje4/WTTTqyuk4ZpRNes
yDj4kkxsnMDA/I9q1GMFKQCLVnwnk+q+a+L3rqJSh5f/FFftpSBOpAUsQYw2y9rOuU9qu4O2VnXb
xKpMG1/DHO3hPmPNu/C7MuwteqHGQbKj1bPB9ru/jXGedHnzId6DaW6p+47X8W64Q1BL4GaqLV5g
4hivgMMTJquBZ4uICZGVDKEwoWKfBMtioH20gwsKoZVAZAU8jhYDBFG5wVSK8P9jk4EqakPdV6ld
TDjfwlZ4gQW/F8x/g2vwCK7UEh133GYPV+3XuExPMYsRG61g5qKplqeAstpub8/2YLFZDMAzH6a0
19oCDFa6o7VG7Ph5PPDUPWsKrpCzalbdjd7iyc5dY3dvKprYbkHOluk04awMUFmS2tve4hhQU8+Y
pw5PoP0LmG2S1Xob3lhgCYFdZHQ9lLx4Y4AJxv1VA15rvgPW9o9IT4Fawt7vecG7MD5kwMe38Yz6
lxlL8hBrLp8OjqKJkeJIjCeQCVMmyMyHQmv/XlCsMlAfy7tkKeZlItzHzJQZYSIYpPTVJ5nDH2fA
idAbTg7NwFTabOmm0XqL0ac8L/0VPTxG4PyKaR2o0T5QB7lsXJIWNEKxlED8+Eaez4yELbBymg/b
egOuWyaYF0Yso5xO7NKY9d8gWl7pxniCZjL514Vmww1Chch9S38uDjGQBGzv5g44Qv7Sw4+ME6j7
5QKUFwskOhz4pAWHCRdmhnlDCI75wfstZ6iEOy0UeszM4MPjR5XC8yB5F3tp575FRBVUIC5CcAcW
lpuzE8IExXaTsaJXOyq88nM05p7mDU5JJ8pWVw6uw2Gfx2L6CQ4EpvJZNEzX6JAQX5N/kb5Bh1sw
Ksj8YixzHYuBVhFTEEJqenHBJbkOgy1PVtQiRakI84XykRHsUohGD261d6yQ8nsL2nwL4qGRKBWu
dg/cWAHg4VYMPumHWbwYFqp/zm2lw4sxuc1RfNPtRzi2YAhz9EtMZYkrg5xLfU/qc0HxqgeS5axt
/1y8QFM2oyf3n3DwqVEmvYmIEGV+fNxjSsVQVcw3pJY7DBj4cLkm761Oi8w9xFXsyjM6LMmWQ1Z8
KyOB0MugT8M1UP26DrglMOlEjI4eVeGK7Z9bzm5CQ8C3i3sneebXaWGknILVj030FQoKB3rX6CcN
GPcmFssBK8N7K30GVbBUxKInwLolEWgoPkDoQYcNbWzaioTcw8xPRnvSOFAaACJZqRBYiSMF4oeH
xvyOP3eh7FE3hPcFhqZY/AkFVhpOPt6Ch4bX481kJnMPBXY5DqGLiHIUdi3RssAwdzGJgSsJTxFe
i/RAA9N7U36ET4/zQedpUcnJ4OtF4TF5G3NqRvpaEfLpVkf+iVkUTZJU/KkMTzngE4418Dg4mYvf
i9sDOuFZlIsgdZn+Ky6ltAa+CDlRcXo9XkWsCXk3eXu59qx5ezkbbHKcbIxhWWEyHgg+8oGOgmeI
BYNq6woTCofDGVTcXx5wbCv2bED0RjMqqT/Tfh4hR+ZEsAFyk1Ehz15NpwXhK3f4kgkNlk/uZS2y
DvEnln32W5rpX7tIW2PdqRCZbQX1viDJvrPgwQZOkYWSXo3nDn6U09sOEAkSrEDfwuPS4qHkoR3A
Lqaz9N5bLhkjWGgCYfhyhP4sViwyJ5TBOXcB50+mtxdXiEXoPblJZGDXXfUmsIn4jrv4/IgLAHSo
w68nHq+oiPlWljAarD8mNdUf13nLQkQtvQfaY/rDK8PDybh3QV8ARRi7sx7iafTxQCvENkcb/nIC
jRmnBBXoh1kop198HrHQYYjGGoh3GydKptvPP30sHDQwUZlRwg6CW9MsIIyzGQj54jiGQRfC5WGP
eG+gTrdWWQxhmield8aRRRAc1u79oM8lzmJ2AEDU9uI2a2Ahcqs2QCSHEb53fROVwyj9+yvpAsbp
YfYjR4F4hwZXxsgDDFHZGij7EWl4nrAv06Pdg+zPFWfbm6l8MQifrHlikQqe3kQN4DfG3DQOLepc
sYEWriR8TZmTY19M+AlaPwIZ+DcBwTskzjUWk5fg/EMUDnMTwhDn+rgfCBTNDzCiYAgonTMBQlzh
MfSY2myjcyPXx2dggc6K7RycA2yDKZROhnbNGOeL862+vqMHae+OPw2FNcxA7Cge9gb538tWXVxv
XRkv4fRFUckcRaw7GqRXEuKAXSxABzpuCdNm6jFA1Xd28kCzO/Z2KtVyD60NA0wGU2+ntf4sPyTL
tYaV/eCVREVHLM5QFGB3JChiYdA4rWHDGODKUE5+VoWtowal3wb4z2giyJb7Ewd2GOd2IpNRBYBF
0j9gvpj0HDFfHIQ0JHhkYBcON4wHCeaQ2xNezvhF5X0J7qnKRGb4muHYPnvsL9QBGhtki+sFqYEF
os/QrhOexzQPPVFls/gNGdfecpbdNzBJzhNK5cHtTPMmNtItQDH8S2dQhrrc5cLMZ9GQLI0rSz9o
TMGW+QYasso7hDEerGYBT+eHeFse/zMpsgGVdKdyWqQ6MfYHHCPXlWkwf6DTo4jJUsQLKCLQ/1Js
0dicmK1V9sgrYdKBzR/H8MTaXsBfjeCI01gTF82LMJzeMnpGwoaAeRwgNYp+UtZ1CjWh7dKoMxa4
2G0U/PRKxzWvz1YOjM2+B9z/e7RZ6v7MBlkO/x5+aoNmwcBVcGYQfn3KlMJ+qUYb5F/86PDVOWQj
sOyH1SFwaoT5aNMYFf4u9MUb4+XfSbd9GsNYXV5xf9aCXpBNal+FYiRWGRjLgXFISgqqizE+c9ko
x4bj4Tx2TH5h9KHI5lStM4AdqAOlra3BhOtkAH/uia3a3UY7LhQ5sBlG2LqxBlNYAn8rCrvNw2oz
j6DqT/+cG3cEcFc7gAVrAJl9gzUbDm9AIx/44mi6kHD+yAACm9WoC4byIVQcKAMfU/zjODSmlYX1
PujpFRPH4/QyhYoAfi/CBBKrSAJfw1oOJIcbgo3dJ6jmYjWz9/C9z+2pqI7OMPPKGXx7Rrw3z/9S
27jZ+oxayVo7dOQzREZQR5y7W3jX5GScjAmLO+Njn9wcuxtyGq3xA4uV3FhvXKG6K0Y5fo4JUyzM
5wgDe7NN4MnDvybNTzHJv8awMx8EJ+/6qwMImli+fq1z8oUw4tMU8m0aVyfp2ASSBG+m1H7mPfzt
3ZyAcsZCmIdnBAAGBxE1Rzl6+V2n9nlGnGL8NETNC/X+AJ+dDHV9ucF9SXE+aNOSc8LVV51nzyhF
zNEFkIWN+By9phv3OX9hHvv5qSJhdkxz1x8uu1ZIjAu5L1H7g9OgwmYPvDZYlxg2FmE/wiR/keGZ
P+1Dtpxv20MUKW6N2fKwSOFTFPFgMQizO0Vj6VR/fVV3z6QvqIi6lkxp48GuDJBCXqm7wTMNLkb4
BN+WEl0MKxUJXSmRZ4zU6elBCfhyQN5vSyZS3bTSDTFloykHohvnJLE/CrMk9v017YAek9JUmWVm
1GmzVq0N8DFExld62fX27afxSuCt2I9pFt44K/mo+FHQEZF6DY8qUJy2SZvQxwoSRUUMnUb8FqgW
ZXqhGj3d6k8LiF9tbvCz1eUZBxP749ExZ2CStmIzbSs2Ix49YR1hl0owp9sCBrXg02D/RMLBFWGA
WHXy6MNCwSiJjgAb2qRDSf1lECiUeEobSthKVr43drQUCJtw4JAV3myMMoG/SOQVG9QBWwEa2h/C
UiNWXNp4AmS6NjEHGShEIgLhenZdU+dTqX9Y0VKx5SAnj4qJ1kLAa2Drp8miQwIDcSYSaPKYCV2f
fnFWpJ1tta/AXdlbGS2OZWb4cjZr8HzumY99+hExyZ3nEju8bNJmQvbBjusBWIqMo+e+5w+mbO0A
oQvVMQGVTFmR2XLj8d58KkzWOR9o4ldQVN2jMeYrMwWRwckqaFtPMuxGeVIkDLnxqfDfvh603Ox3
A8vq5xNdYbV35wPvGsBCwcKBxrUjxlXj3pbSK2kvqn1nW1M+vjCfFeMHvcUpl4bnaLMBMbfYhA1x
aWgWXvRXN7NZ5BbvDWhNA4hrqRB+BlICF/w0xGP4wGNmcrsnEC5ugDy6hF57RLN+jc/Pwz9hwDwA
ywV4M4GKcGnDEFpsx2Fdr6/EfKYqY0RqcaweCd5Yv7c4QcRiGfeixM9jbfFOr2v2qS3QTXLeUwVT
hitJ7+hQu+ObOhh+zBPEbLS2Pds7jBmrUgjSTTaGOO8fQ4V6hqAZu8BiDz26Adv1ZIygTzGu9ZXC
zmf5pJi8phVCyqS/7ML9jfA5z4zcU4xb+op7cx95bOH6xv4SSibp9CGxkGe8xrKh5J8PrD6YHfQV
85ISGjbESiIL7manNsWz8JQThT6w3meIMpAqBL8DE/xpOxURduLzBiI3AkOZVC5MowfMCPGS/zh3
q2/eVePkKiBedhc7DfOy6PgnYhwHmHTbvGcPK2s/Cy5xFrwo6YNzDN16rHLcX/9NEkOvNpq96j33
72GrTShaXpv1QsHm5JIW6ysSlFTdqp66kLA01fuguESSMW72T7NKB3PWwpOXhZugh6mJUfvopvCv
A57jEvoVaJ1SmJ25yLD62Hs39pZMt+0XC42BD8RF5ugE0omljiX/+G0RwH2bizq3xXQU1s2FLA2U
J8J5/iwznFXsHCn07nh44TVxwmdDHx0JUnu66rYY3s2TTaZbbWzYzt9EnJ+C0xhPjAfFSWF8t1UI
jiaxa4tzukkGPG8h4W+1cR8qxpOTMNQBfelnUGYwephfEh2XvPkmqNgqmnnbLjzFKnAo1x0CudF3
XX75oBGxW5Z2YAfoMf016t/3+gWTMz6tz2kfzt+e4zmT+XZ2yNDkYL4LP0O98sHCY3B2cQXhf52P
eX3CbTK0ldI3OoTDsBZywaEPok6nzeEJcN877Q/iJYAc9OQxKnbV+ki5uO1TEa4hXZMp8LQo0UvY
fzUklC+rXJ7UBBiD3cVAYgISQ0hCmdw1bof3Dmu8i+2WJ7cNolQRxEHgcKJPtJfVJgTea9kb6wgx
NAZ0ZOgGSZX7EPcOYHunMiYxgrVgm9s5TmpE6j6ABMO2Znz2Xe/jPnNj+gAIifXwvNvM20Muejfk
htoX2IHwVDQJT8kY4tO4RueNt0ly+oUidSIllOX3a7+nrQM+EL8yYLsShv2LxeXLhirzGP0InNXQ
ynlYFX6puuF0AcxLws/HgqlNuSzIjbhnZvQVM6hICIONxQn7EJBZa1Wgd4crj3DC15xP9BrB6LE6
vCTtO91bdAkX0gG/THKmKui2QDjTG+p5Gf7J+2jAEppzSjAfuMC/vNEmUxHfQC9vgD0yk+WHDrMu
HEwp/EWdOtNd+vaHk3I0o0SzFhJXFow5rTZPdp+xAVr2kso/aKPXBerMGXZQ9kNgocalTU4BKllV
BY6AW+iK2qVZIGaicl60DfY9iLliTQvnh9epZ+mhcOje+Kh/0us7n7T02QxoRSrGEWqg7YTLRli2
8NhEPod0jqExfZm9gPzGnQ/IK/FEvbSTfpzHAxQdzprEwp0gAhJrL1ZG5I0iD3s75znVSSlubnio
pJ+d6srvTDbgdsMQAw71B7hbwuozlPEg1dfNrr9u822VeW2s1ssplpnbn23IprdauvmiBJkcDzWk
JcIgbW2Ftft9+2lSXW+b5ztnso/jClnIgPtAvfAbcys9MEE+WYzm3aKFWpoTFGrcweCui2bBFKm5
229aM0x0vBM3oP+ZNumM9d6275YyirKPwRfP2Bu3op8GjxayUqFrclYuQOoHDT0/7TSX+UpYkfXU
DXc0o/E28DpcHOfQno39MWaFZ6kXpxzcbdrxAzrFXNa3lwEQKHfG29IgmPXHvDRMAHpaOaXcCy/z
j4jHygo9gKm9iEA4yz78Ebumm8ZkgfX+xouZs2wq3bUwBEkCZK0UAeTGIORxIYYiyPRWdLRwM2Hx
SauqcBLFYGSO0QubDW4F/KBbYgChBjwzdOA2103EKcJAX/FT9s+/m3Zk2BHXLnk6uCLwErAmOdjG
ySr4fjWFDc4xQ9oyNqCMHrPAuYnuRXMld0dYQZCaqWRsFNEMIOG8xAN3PVQocQAa+A+9J8RnvOWH
x4Q/MFhmSLThu8WSQ2wHY4QbEjnirNXlXxxXPNmuSQsT+vkSAS40n76kDQ0R9bzpWpbz34E57wTQ
COfiFof+Y8rSjjU93yd6YHQ8RybEV7w5xHSY5/1t9o1WLPQs8fTo/vUHOdwm0SqJnGcodbMMsREF
xyehS3DoF3fOPJoPT78k4RVQfDx2vF4gPrIdDMsHbodACWaPdEEX5z7exn1jMJYDqqfCAteCQifC
gnKCneE+Jg2XlmmzOgVlblcv7L/PzolIG0jLoDN2F1A1xRRixhqcZeY0hwKyUEL2Y+ZmpC2jOGIA
sz+SMNp15AWHapit7/va+3rX+DlTvJvsSEVmFuuLc+Nmg6n3NJue+d43d0NdsFuNz9Y1ZUjnvtjt
y7VClrd8N7t/fIWG7LFLmkVwz8y3hGffZ+JNUcAt8bu5SdbylqZuTJ5vfInlIAnPnug4H7l7/2Ss
ueqqFWfjiuqC8hlCYQ8nChJMR/oE14snVdHXi2miG6gBwy2RSlIfKIvJnlVksZ+IM5a0m/wuJkRe
taXVDDC+cMphFhQDOxtnjG6sfLZZkedKdXWisLpYOTgO0c/w+WbP2dX5JzIrMdTgDBvTbZsLRDYr
0rOjebZqw01KSrGzc3XeOGRt/GKYUU5guIH412Nwb+GA2HCvmT1e++4+3Z6p00JeVlfnHqjWzel7
VVLYNdUsSAEpIz0SSrYqM/evRVyUL3Iw0ZVLJcStNJ1gpoTJ1YhuxoKIggYskirxZSQ7zjjeBSyf
oEniaiW0IclIx8wIWAlXE57Tvmv+4F0J23eR7DF+WWGhIR4q4ukkzmbEvDdLFM9iMfWxxIRVxe9F
zKkk8A4NEn/z9jGIqXGH6roUWYBa2JrwvMP39rXkNKvCnIaPIgZL5HxSjqQrbg56/JwXtIxtemFJ
WhEjftHgIA3HQeAVaQcR3Mm1lETMN2yTBlX+13qQrSIwhMjlv8Y2REbEwvCln54eLYgdAqBsxvK8
80iLTh/HfzE2/Z1XaPsa+nEx3kd+Z6/BMGg3hWEybExrvRZTlBqyhwba0XY3Q9wSgtqR+IAXzBTW
nvlmLEyqDevAEm0T60sl2qK4Mbd0xBakEYwNKpggMilhcdEB+BsMktdPY60bn7m8NxwSXg7ODOhM
hYyRIbQjsvgnL0Dhx+EKfipQMTg19MYjsgqshQBRxHagN+4bcYEXv+gOxTaiy6xckh5koePeFh9u
0pOxEShRL22EoEmengAWNIv0hxILI9ar4tnQCTgPARPvuRZ0ILAsZa0CLpoK8AKVDPDAmLi81oUT
1+f0i9IEXwDO2dISnrVYQ1omN4wJFA8Gg2umCTlHZCsS1txKz74eb8aM2yOVkLQO76UFNPyjVrxx
NSJ1yKGFyZ6cJj0QIpXuGdSkPe/DdJqrUZ8VKbPJf8av4CXNho0zjoNSlqzlU1AE7+E1vqVNaarb
51BiorteEZDtzLeQku093YwFAJ4DTHP2JTkzE45cVDNqpBLvXg6L2ZEFUZxxXlT0R7M02V55nq7x
F5O73oos6gkKCU8f3RZU1Py27SIQgAGFzNHPXTqBRTHc+PyydoDVGOUAg7CknUCP/3bBWRC5LNUn
j3ArQC7M3VciiiIf52+ad7TpgYUoB12WYbEYw5RWeudfNYBcul+k/QjgNTpsuC0OQwNQRxRaQT2s
Jse+05/DHkN2P/AUm3xjSGIPQHVGeJifKT/H8OMfQ+GQf+3r5A2rvOdQfsIOl+9SECzQe4rgVSzo
tKCKTh7YFMQIThFh9nbmaajhTuFzIihYRtvSsblPJxv0sV2HBqxja+BkqqVQfq3UqBspVh5+3NKc
4PtzZSmCDeIy/yG+mcxDkbI01mol5nia0fExxhvDc5k80OnfDHfKtjEGN6H/pHXREYGc46fbnrku
6bnqvB3pgSRtSd0sLLmPrzK5lI9IlGwhgwivHWkoiGWESdnp1PMrq9KbCh0G3ZOTxJQBSANKon8k
fvLpSwytYtOW85riH0SKJDfRCwmgOG3UkSyyr2kdNT93linVuRPyVPDhy0m3izvFOanA/QR90MEO
ZZtWQCMUHF9yNMmkQYWyi1py6d+YsX9GH35emJiZl3t9R4O1hkt8AIjhfykLaKBJoOJdDNlQOM3c
xKV7cVTe4B7ozpFdoP2D5phgqmbOibZz+xQ83XIsS8eWtY8dG3Xz03zEz78E6D9TDmOr4PuI9J3+
IznGYuDYYiaxfxk7+ZN4JdqTvrmf+Nvt1skMdlL6xf20hzPU3WXDDvucHXGhlMS0UWbsdy7lXTSV
NQuTE1bZbc42WZpIMEL2PWtKr3+XHRB3yOedKkJS0YkaYK+KNfZImmy+T/Fkez5TdtxL85h+F2z2
Dl6QPI2wWG0ODznySjFfP8/IoHJbEyHXdaTokT2C+9LmoxMwJ8/44COVBQZWhKSXZjHzeTaHNZsz
LaLQW4TtBGxi96xbOLCUjKZUS3JXI58YS6zbgmf6trgwwyBqeaQlt/C6lR205z88Maw8udfFG+6x
tT+Zl/DE8YkjVm7u7J2MZzo8qW/kBzLBBCAVyiUo3gHOKXga7E5kmY2z6uLM+LSETSvaRvEsfK7a
PqIpa9c3byEHN31wYMZx+yFmXo41czHFjDT/wT8+vC59q4UHJhJIM5up4JAto+efht3RyXV3OzJn
k8x9GXsNzObkZi7m9BzihIJbZDU3YrwQ8tlOXFvrl79dgzFJ4aXbOjcDP4bgxVAmPeu8pd6aZLzA
yVxUzL36Q45RhGKGq8ERQsUDL+Zu3bydwFEns88v1Fy+Fsuk8OYdtzfvGn5dnpC4BAQbXRYnjuvm
tb4IxComqaylQlOSM33dcqiz2+I001an2cY/Oi3uAi5ntai8KtQnrcyotvxNwgygBprhLoSuQh3t
VR6gDZ8Qd0hbxEU9uGvgXMs+rpG4ecqHFyHWxulFD6/nvzzdxkRUtydyq9bwoCqvcHmDycCn+rOx
CHCKmd43jo7cOMd4w8MCK05c0Vw4b/2RPqpCKkVzgoIqaU3K4dcD7+dOV7wnd6PKuEBWzK08t1O5
Lyes9onqblIthszIaZL0gYr+WJqmL/Kvr9vE6jCLOqlxPlw9mtb+UACsLAKlQUrEtJCxDpKq3K9p
0yRyrSCh85+hXMEQSQvO037cjzuBsFY3Q2QUT5zYUQJEeixTJPFtf2Ez1aEPwUDXE1MKVeGvNQKX
xJ0a0hjPjzx6Os49Lh/FLVjTsxDYzHxMFfLIw+MK+wHmG19jz81CewcKItiw+JowgfuOu7gtaCk8
L6LM6BErYMJiT5HOb/jQ1Vi8GhsMbDXcji9Uz3eq9JOdr59D7A0CFjHO+TE9Edb7wJU0GzIHEpfa
ituzMLlruIj+ZlXMXjwD3DR+l5agy8ZcDAtXKG0PcMo+nQJXjtftbr+LkvdRvHvNPk4DxBrJikTJ
f2SV4IpT2KAzxBRCjm/jv0K6AHtydMRIF1IbRzOVE8LPKNsj712atxhAcHiy5Ux1F2AKrF1v98nf
FLM7N1OX9ty6D0uXW9x+u22iACjqT16HE/nkzH0YgNBLXGBq8U2le7J1bjb8aUMKmLiKrxRYhYtF
K+eCKzK67J57NTwqRkEvtGF2/CQc5hJ+kpoVAlOIRhTF3pf0q9MBO30TOyf2WJwi6CbMMqBjGVcs
Iedti9ppYB7RlUgP+oh5G2Zw9/XN6S7kAxPGVoyr9OsrXGompVYfZSV1jofSxv7yOJaQShre4XIz
1KicdNh3KjZ5+WAKG8Bz8hzxriYGvCczmcKJ/jpPBIm0Loqz7nqqVfn3SRUdb8Z7JGXGy4+fwytd
GHwWOn6RneoI7WrKJeYYRD+4LYasmEGxEtMUzEkvZJu88obPUcHzppnV9Dl6Gn+Vhn0B3S+8e1D/
fqc3LGedwfy6UrhZZfTkUwGyB3Fn8yBKp3Zxpht8ywbQfXCVER/1is20GVHbwMJZd6Pjsu+16fKM
ezD4uQefkeKV2BJXQTv9urinQcxeMiRlrEoHnjFn/ExKdCZUlKewPfzSmEHew0CEU2lAgbe+3san
auWtc05mFaHtgFYGq4NWAR71NXlMOU/ssl9vC0hRcf/FcwbKFPIYOtu595680Hg45x1weFClXY/e
2b7QmWuzgl62QmrBRpntq8Ug6vlHRrKKf4wkNV56E9qB0dPsL+7jOyyZtAieQyXUweO/3i3OgwRP
br4oZ1J8bGWz3taMarnHx2rYzJif0oAHhauOWrONsS95aNh0GH0yXvb7NEbfCJw1eLu4Thfj+sGu
Tg3uPrAuro1bXAR9uj6FzydlOvCAlMXXRdwLyuAad7ecPZaeMGbUweNR4jwJpYDn6kX1yTlBixFm
QV7j/izg1CjJbM0C3sATOmGJYLeXxbk0h11j3qepBkxhGo+TEHBMIUk/4lfH4IgnljUhVL1izbwi
LgVkvu8vPGr5OA++5NVOxY6dvzCY8oGbsKDzsPOQMqEfwuNg3T6ZwC4firLtx61SAQCuPEdFAJpA
o6TQdgqxecKZ85gfW2VQrlnZ2FCPvHJjy/BCtXgXSrMbP5pzX35cLmbQ578r8ysm2/huU/qM/OWy
9PoGC5A8h0IPK40tQ+qNKzXlZfVIrongAH1HiQQa4Iaj0lI9YCtpHC/Tr/Xyy9EgqDZIJ0Q8gfyO
i8six8eozV3NTjQAbeG1GeE7cuJ4F+gLc3FrEyUFLTeYk7TJtSUTxnU5Em8Mjd67A8gFusJKLt7a
GyAU0CQ22rVoSIDMRJT1hCogj69Cm4h7G919x8wnpwkmcrwwXnj24PJXxOlLxtsMK5Ul6az0ZTcy
5jYuAzG+sPnMYo0PQYvoDHHVQ98hlnn8es/5uUN3p/HhaKxsZ/mhdX3y+c9TUXY8YHejxEDDR08r
WU003n0OSxrxkOt4EI2hYIRF/pckeDrg3dc1OsNvfNt9kKR0XDQqt+gRDSA2keQ6COSEdp1NIFyB
CENH5lFK9HFrPw+/vu7kdmH39mXwiLveBRpAHhRj8DJ203KcU6ZeqeHR+blF0A3LcUHnKjDd2eEi
e+X+HOcUwJjZY2OAtzpYyYxh2yAZrAYJTu2Vl+0pJAh9lwobEhPhyvwdSPgs3/fokzLj0ZZ6iBaW
H/Lxb+Wq/P0XDmSDY2cp+bryuiWlTD7Mh9wK2K0yJuTbM1ocHqWNJSUzRRiPluSaYjIPnmlTN4Wn
oQZfmALq4cEov75kotRjxMg2jOO01MLXLTAP/7RlHkNBabO7ugMkBjqG6d0Rjbc66tuDKSUQW9KO
7T2ULxQKV/Ekb341YO6eRZX220naSc9ifE6xLkbZuLtji4ATMMY1uGylMxukuzbhhiEi4GRIlUKz
w648EiYJp5QHUQxuZYfObNmWGdXk5pUS+uZ1cBZQJqJk6zGbaZJeVMAoAsOKn053+CUdSkpdhdrr
SXz22xGI+4tLdy/+/H11X2Z+L31Ql4l3cvWXS7JZnrkJf2+j1wg/AYzwzt5PBzGEiLzE6hbLHmnx
/+xHxFn2NYf4/tcJt1xxH0RebmMVcObhpKyq7QFMecmD0l35/fZT2x/40yPRksv4Q5AM+qKX/L3F
QAoTu9Y4S5jMnUclhnv6+PwjmynMfoYraNkhSFUHybIF4IeusM6jOqhI96YW9drKfzSd15Lq2BJE
v4gIvHmVlwAhhEAHXgigMcJ79/V3pZgbPTPnTHcD0tbeZbKysgypMTwDGPtg+QCDFAuUpeir0dff
dLN0yA9YnP6NBXn3n7w7s+M/Bm93XU0HTZiCztu885EPp/wwoJTrqqKLZfPXO2VX/QhZex5E3Zp6
VCtmM8T0BAHAriEPKlG8UWlCPSsSX1f7WwFSHBaM/6etjqx+48EjHV5NG/ZWXpwLIY4J05z28JB8
fRAogeDPSxh0j/i0NO+Ujm0N9kwdneobmgzSjVahj0YEdKl7QuxUUJ6zV/hyF1JPH9udKALLebKT
lDcqiWiQJf3SUp2+mG3CRD4yP8odpAZs6DwDoRTqKMNbQDbkxjTWj7SEj8zVhhdMx6uSRe06zxrf
Z4n/SWKAncXSq2SdKsZHY2FUlwQ32Kmrrf8AX9Xo9d+7oDhNOlYCuMXx29fRESo5f4pHyEdfuQza
a/jbw9Hixr3JnEPaVIapVy047xGVS4BhBdcFSucoVRhcmYT2ud6edoZeqcEAC8rkuw7lqlxAKIVB
wJZ7WYxHTmpBjW4mbWdNN5ZK/gdVGQHEQMfhTM+BTkXEJTgF5j3MVM5UyZOyGIwY2rBHn87D14gB
MGMqYSW470B+RqFKYSwU6PyyCn1gZVJWfc7djpZgaphQDCdnnB7TBeeA9c35kpKxEdF4DYsjHKf+
G5VTAZjEXTg9im0/HvJMWnO0DYGjwesDS4PvS6+CtH6kF6CGUVoqoPbxSwdaPSEDCb9C5l/XKh1H
urRWG2/jZdEpAfbuUcFzG8ADGDtWEnCAcPYE+s15o1s3hMXoFCINL0epmf4gRAVgAEvUay9mciTN
wkG9XQSjQm7DLDA28uJQd2etJOWm1QTLJHSnw9pUUPlyz84OHE6ECHAUvshqHNIkpTEpNIgM6y6L
PqfiQGHhRmgK+4zh5YKmJeRapaj0dk6ILqjDlqZnglmYAiDLL+URkdCrmoOHLto3KCmVjkOgptXc
9MBK+fdCMEdQrMTYwVG4BJ8gp1BE7O0AEgQpmXAYXBV+T6+reD9wiLQnT/5eQ1BciHu0LVFDyuyj
kw/ByX9GnlhSxcqGKOAcQNl93pUoOk8aCeWJzPD4vYvkXaVcjGOfgxfaB7CercNoCVDhrI/fbT/g
oOz5dCI150W+IZnzLOjNFT9MevGOGxBOC1bF6/gZmRbquEeQTMFeLFyOu93pTujtB19vi9OBuUiw
44rO8MZYZH3cC652Y6n69HO0uu8v8eOepEOBUUH5K4kl6jW4YvlEPGNuSPROv8oTEWQP5gnhn5zV
FMTv7Z1cggHQB//JhwFTjYFFzPVS8u27LmBJFw/Mj8wTj50VYsG0Nkfwa4JJpz4TBVKrumHbwH7M
symVQ3qcjAbYPDnQmIAjnkYkz4odNI5kmqzdq3duF8dMrOWLWYfYOc1twfrlrrjeEcJNLkV8ofSZ
qqJzPnmkL9yzVvgZCddkY/L5e4sdST6RlyQ2va9XaWdGjn7y1HYUSSbx0/NlGdcGe8/BjsboEOHa
cOx7sANWhOujQsuy3b07epIeSJL5iVoMkVHcAE4C0AXLad9WrN0Ktfl3bDNpPVJKY7OcWKI3QvhK
9GWnd+bXXRxIYzLKfL1LneOjrbbBqEzZwRczSb6+jtWNyxYSzYQWQSOKdZ9t4Q1v0JKjLBCpGJuN
nbodgKMRXzXo2mBH8EFLBVxKDwkMWBnwInAvgqmMWKzFoxJqsV4WtG3bBICADxt2YyFebsjBSH1Y
Seo4+f5SVqbeeoXa4iTdzIRZO2CSbGAhZZz2YE0WkwWsFr/z9Si4Ol9hodQ0D/09gGnd3LG39U76
QP4FaWVkDwkQh+/hvgB8HAYJ6UbBYrntKjVarv3gCY4EGKQwwlMXqqNsrMCLBZgpudVq6OHT/NIG
f84xN55MJANcIzkDMVos07RzbzI4wjbikvGPwh9Mzi+zr6lwE+Fn7JSqefVbUIUpfjviKyKuCTxF
OZ6KA2D5NqLOeQobFPmRziYBLZr51Te4EXYiD7BgfolWw9Mw6z8owKlQyxNmCwUPhiYMaimkM4AO
ktH2kYprZr+xSpzg/pMjRRwMzstNOtsNEBjUqv2gQVZtn1Wx/kXv/OUC3rerm83omlYRzx7vui0A
BFIrUBQ2XCq/IIljumehAC3e5u0f6F1pUprcYUltGE3zDI6r83+0KXzr1Kt13/Qy0M1ws28LiDD8
4pQQpQMO61fH2AA4dpClSRdAI+9pRT2fVpGu6Pl23yUNBqSNH9T7k7NX7NXsTQrFa5O++2twgJCh
vUfKr9NOY7gGeRk36MqsTBgscWkZN/SKUAQjTK0EL6cxaUzW/CKBd7hUNX3Hucq6kMkOwx27AhNB
QnJOrxLf4iMq4Ym+IgI4ujB2ycPajL5BkRII8SDziBB0WlSTb7jGojCDigyF7PjrvbqNdoXhR73H
zjhNWM8vhTNQ7LrPbXF23vC+UfkEKBX1pWC3Yr7w3mrAoBK9mvaYTgJCBqGMY6wcVgacAoL1GO7J
wHRifwAezAErEXID4OAVYvIpTieDK5QJ5VqwPFkK7ZRMoKcbIxrqHYl2fsxuwo6hlxbOI/i8cG3m
HHG3VwiC1UgZ1m5IFWXqc09HLhdDI7+zx4PII+542WkhywSvkn11b5fH9/a1TXio1MmKqUyAP4Nx
hAI3dYgb+VskFyy1iKove34h3sSmb8gN2XmgDFW+HmFJMSo8zz4J3FBuRjcsB/fFOMgB6/jLaivs
LIVn72cTa2wk3TX4KY+Bl+laCWCVXu3b7j3YYdC53hBbwiHnA3SgNDNE98N98C/h45vLRTeXD1jK
4TfzAAtGg/Iv+Usa3ziTuv6iOadIRFgNPeaFmCblMDbxGwxYVheFEFYdG4bLw+mp5IP5BU4icoAM
Dl9DcGsBJiagTZ/Qh1tUDezNwrPqyEXiQIU3sG/O7QrLyDwr9pSnYs3P+MiVqkYE6kF5CvBJDEvC
Hlee39Fk+y+wpcTw4aeCDLGFKDLX2FPYSp3kqo0EPwZeSL+ugKIWGMPbi0HShAu3KHI8gwfKbELo
96Qjd3xYB+yKXbKDE7LD52DADRAZqvKWBB5UsoKmDPRD1RnnpwHNYHiUDVVCawF4wCjivzQO5HQl
AhzBFUKcYE34D1dr2jLO1BifFj0XTwSjGR3wstm+KrVLGEeKGUImqb9fQG+RlsYNSyJDQUDWpqiI
sZ08CQfFeKBFwlWBbj9Q3MEpGkBeEdSN+4T5Qhz1xZdAp8E+YzGJpHMMM3d7SQWsjIWxH9BdqWqr
KMfbd9nGhDFaLjYLG1aU/0QhmFpdJFsJS8Z7+pPuG7zxop8DylE4JH9nk4MNVQPWQiBxC9jlSjuJ
pmgUCU8hJojooKkkknZqd0G0eEQTwsA2zA2uAU0RfKTCGNkFRY0ZNFxqoQDGX0qUOJAe42WoQYKP
cxzuhDk78iGGl3MQQVGV9DTZO2xQwYFrT5tE4BnvzhCPq9+Ef3aYCY5jhqiQOThpkDoqMH83FAqr
kRyJWK1MpLvkCIbOFTbC2SF9KDu1HxwH8Apyf17lCPl+Ao9jrl24sdyoQd8SY2fZxhBbAT1VBl8P
axjjdZcbMylggY9CmKMWSI3PlIweeeI96CgDgQp6scgZVdhtaxPKEChnJE8iRKKWiRYpS8QsQdHC
ONGeqivr7lKxx47IT4dcwbt8ji7Xj8GTwZRgOryN4gui1UHQkcJaTIISqxZvcDATiHTtNxxYTKnF
s6XQS6gF9PtA5wyKFjptak+VnrgUS07Ik5V8INuLV42/KEXlomPeE60ZQB1gRKaZ+1dm3JiVSO2O
t7YEtehFjbcuWgtoaKSHOYK/aFJJXXXTuTrF+IUfsSt0Z0oTit5vNJnUw1pwPm5/dErVwI7Cmj2q
uwh6qomEuZb0Vmlgo3grkqxTu6000pBrWT6CNt0TMITOHEupAVftROYXKwmHea8Z7kQ7P1CN3aMV
UYRERJcflHUgLPnAXpcdIqvC5tx5py/2p4aYTpWqGwbJ6c4V8NX5HfGRPuCwEn/dME6EISzOv2Yg
AWKBsxB+YGSAZ36dKcNJbhgWqtHcCz1biHKWNAIA6gidosi3S/cVwWCPdzPUwstTGbHcdKp5Devv
hIQMt0iPtbRqC7luTPsWSMoXKRnO25tZH3BkHGG/Guhy7pAwgsuitcP16BI0TYZajb1JNH9GaWML
u7lrUzl5Dur5kRN9ouK8b0DdykLKs6yNnyA/wZD9K6BkZtWDMgWemjNH6YWDr/esLAqDLysXSoWZ
uzWn/bPfQArtZjxGAqZL/0qOAsWme6dNquF8QmhxIPP/duTTUgbeI88DtmIRKJZ4b1ElVDeaY2Wt
ClUrxdV8gcdmOH+ci8yw0hU94RIeVjFxgrlyaVaKyoRKfO3B2zHQyS7cJyDTEImAtaGn+Q1CU6XV
X/7vylqVnLm6utYefLbOhmGfdJ99rddINu3rH8E+YmXxLT5cllJFBiUa5TdXV+CDYHnaa8KH8AhD
jNqseZnp898JCS/ge7AdCwogYmZNxRBRllXxah51yr11xHn9UsgEBstg67zbF0oMcClJu+Bf9grU
qIeEwfAvBJpqX9N/FlQ8Koc179Gl9WRnvokHys5l0vAKaZk2hQzMvHvvvf+aS+iceLDet3NoWtXV
rQ6XjS2Cjaf68A9Z4h6e5sxiUioNDsPrXGHCOd0UjRKbPqzFhJd/t3dQrplTWoXcc+/x8s9NTMs0
kheGW1JmHuryRWu0ArxT1WpdiY+AieXJ7DsyghCNyJagZflUiTvFvyK4Hz1cyCjdzPfU/E6JV1vh
NYXfUcRfhoduzljZYdv7FJLOG8pNsGF3Km91K53NggKnWYGx5bW+ztcvnsxj0zjA5g2Yw9otzQ+w
nBrOwX6dzFf+cvAAyLkv+zJ89sqzKqXfA027XWpe0WtSIKj7W0Mdq6ql8GBfo1P8Tq7R9u+eXH01
/VA/+MdMG7bgF2W3Fn0Pz5p9Qy0pM7dV+go3SIIuHqMXhPR4H+0jqEGLx6n9BPdi6i7w5saqMOSM
7OnSrbfCJkWaD61u7nNjnf1j0lypxv+wC4sanSWU2nHGcqu7cDdbx1f/NSr8K47uyQFq0huCpYo4
SjuJ6Z1oNyzB21I59xQWFlwRx7ez/eMVUBpKRnSmt6CFBBGtyMHNP0S1AFlWUNZwPaY1xK7+A2Cm
S7nGaDoNrANsHk0hZDR700EFrSx8OdRoZFNXUw7hvxJap1dadYs09s4Rh6KnqndCy7Qy2beJ5SDW
F6BIgAYAjyNbKwyAXbL2HqPH16ZkajFCKxB0haEJKvTMs+nuXt0q96D0f6IqvL1sSB+227hJpKb+
1/xrxDiyezqN3ulmsFdl8w7/L+sfB1TljxRHL8HJgEn6oif4k/et00WBTSFZUngyfGngbKpk9yDC
Qu8AfXlOssSMV0AICIACheR4Y3hBHfo+BOzD/Qec36EZM6svuJ3Zx2n1dwl4/3427Yk5/6KpjlAF
VuXHaEAfDjcheRTfpXHi8TBpq0CciCMLaYWMcUBfRZcKRUDmtR11RPf7MCL2Apf8X0UrVkGZB7Xo
54o3LdFor55x/nqnxQIUOfMr7ngsbj9PxYXkn57BjoHwEQypowZRM+gIGBw6KA03+WOdTHvrqLIS
llmiiMFoIREXJfKF2Beg/PAkOQPq6DhRBDdv/gVdworLBEg1xsAYCM4jrnSdPBmlBwHPPVKjuHTq
1ONgIBuFURkASMi/8uby4MS+ADpngi5QNk+N+lHDjshrVyrJVHuMI/bQTbLhIVWtb6gBiS3zDVfp
mJKxDutj2GwUo9rkA17zD0on2dDaLyc1e5uql2KTFivG8pqCYZjQk7A9WB9RqohmluIHCcMkV4F2
lC3rhHJlzIwQKi7oRAeEQirVMCh7uTDB1pHJVNCVRhiOxwaU6w7tHB0XWCxK3c4CQAtyOMEtmV1H
foKW6xEY884Z9BlVt2Na3TruJT+UiYqhPWk2zTIBnY+5txveeXBxNwMK3ewqVSeoTmN9xACvwq7H
4hGQCLq8GRBUQCLJiGjAgw5MIsHxsEsd1K/tL1Xia4R1IZ1co/e17lIfbB9UNCZAwTBNXc63dad0
AJF0uANqgDNDI1wXAiwgiACPFkStGo1k42nS9I9fKxteMdEU9AG6QeX7t+HJ3U1oMqiAOhFE95S9
CoI7eIyx1rRz9+Ku+2Sf1gPPSk1dgmMRLH/n7HCaHSKJMoE+HkmnB8oZuEWN5/qleLHuHtvb+R1F
zwjMLMyGtbO95RqfjN/MW7TL9nvw3pBr3HhX2Apo3kdgOLglqyL2qvJksBu8e4POwxsicLgRIF1Q
v0LM3OlwmoiiznOnc/E8qKjHAU6CojsAdR5i+wsR4dTdDzY7c9s79c87EwoLTrdXRpJiIth1YxIf
TkmqYenAa2kM7wFAo+LjjNoW3ixPfiGC4HDWbWB1KyPr+lW0iaeUo4gXSlAEjUwEAiHjIORsgxKc
z3OEv7Jew0Yb22Nf+pBC9mN4LzBqdgejQO2PopxPnNQiX8w8Ab5U9+n8ByTHalJxV7t7xFIDgqvw
S8kZKjXkh/CHkgCdcBfT4PDLl74d3giHxLw1cQ32tCjuQgWEU/cOL1Qt/HtnPam0T8HlZmxxw9QN
BMDAsLp93D3AgAD0A2vWKkHOJhqh/5r9+sTkHgenvtpZvkXjOnhNWk3jCVekxJp8cF7MRMTe4xax
i9YCxPRuNce7PvCF0C/KPdF1vkflA1gohcTpQ/wqzN4N8zbep3WkDrackq1zBgop8nmZfR08wAeV
39Sj8vhIJ23W5W1AwcFx2ZgNii1zttWkSvQB0to0TrS7FFh86DVtwogNtUgMQwVY9c70rJOz6dF0
O+ROCSUUL9IaM9iznkxDH8BDZxVKopbnAcO6f/f28/IfZCfwGWE/DbPWBft7EntOvgRF6+60c/Ze
AErzalTHDVPxF5INoydi/jvcchEt8jIdWRU2Cjg+BvrrVmKujM0biV576gIPD7Mu1f9w1wXU5L/g
aCxAIJb7FviQYIi5sBlEzUNupJkIDlG0RY2SUbJ0je09OvSMJQQ2dqvsypPhg5fRPtH2hP4IWs/B
9ZjF17n+mwIkZDHAFN0wRM3BF/79ekJfkOxH9ewcgC7ONvbjCzjCkubAHrakFRLkEde1TGi51ahc
Map/V3JaiJk0LNdCcJ1rynD5wdTP+iJExKrC0tfqb1CN6qpXMK0G+6ck+0S0qnTmNWxMDjxQGmnE
sH5ltg7EC9QnKHAAYykQBa3D8PEHWNnfPRUqCMwEUAgRlii63YPp3NYW7T7ARVQYwgSarXYLvEb0
RCB7knDAJyougEBACV93qqfB4uNp4TVTZgdD3sqmsFzClIk4gJTz8sq8zHA9ninVAj6T0zGkovTN
+w9ItweYUzwWRUoy97q1T+VkMvMxpn8R2o4grYqnHiCND1Xcf+F0CvWB5/SHva8Z3UmioijcVDda
xIpEJkodJpxxMnnVRASJ0PK1BsbG1wS7AF4tXzFhzDulPEKItSGBzefDqzLP4AD4BoJHDNZPeSr9
V+TO6GPFdOkE22hy959PpSPGUs6QYrXsXCICPFvYIdEBdcmLlMBhrTbZA5zSDFxFeYuyaVrckyIs
o7mocrgjLm7JQcFcYjRldO1sogvfOHtcocou4s1g19sY3xuV8BJnrZHW2r0XSOlrKEMPWkUnJOcR
lzPc9qjYMPwYdghpSKqo/+E2vOaygbEhSndqXovE/AmvEUcBM4BL3kRKZoHHJuQCZ/iSFShau/Z+
vB9rhCuKFCiaMUONObYaXKTFPxmTKrwu2hKBKdAF+28CrSdW/5SFuvuHsNUT2bZut/7QjERgLi2M
0aY4183zskXP9ol8HCkamAvLI2rE695ugBoa82fKHmIU6ZVJjpdePb33H73wyhcKoquCm40f/hmq
A/qrvpT20Yiysh4NJEi3lSWIj44cQlu56MK2jqDC1GygYlVEOAC5qEygCgK/JZLgXgnBiEqyXqEB
HGygFD//XaUX8/0rX80HiIlm8kpmGy1MyuJPt5Z3Squ5owCXpel9eaj0XCBSYElyEOk+UPVDG4Fu
hIjpS5Y8bqdKj1dxVCGXnjDfND1an+4tBj4ntqGufQpe8S2GtQm96pqAmvDvs4NajjoihB5cValS
IF4373+w/9lEyxapY95fAHYJg3tAVLJbXjjCX/9DknaPKmwVgp8adZ9am3Tb9SegKsjjM3Fn+ZMD
byEMplGbLSTm6ujgPzHGBaAldOEkCk0LVc16j4FVOjRrXtFub6C9gy5vrScV3xfUL8jV2YiWVUCc
oNKrDOCvShf9+Q8BHQ2gEpSkMyu9YJR5UPuFYBvUuyidO/eNpc4rlIctAZXTUZnOkjJZetF+hZN6
cBtlIZPjXhaE7pNRR4a49O+A3MoxAQ5mwuoZKIiimpZI5TQNVK2aYpc+4S2xDKVOy5mOFIWdcYUH
8ILGnFKsLVSemieQx6FfHracB6lNSD8RUUWNhHP2GjXRKkpIRutMIFiB6LtrurayeA09sWH8CW+5
06UqbDSjnwWPoKGvlOe/1kT9XntEXjI6+M8OTaQA+2KZJQm+1ChSkQzgPF+JEy5dwe4NDqJsgAwv
HpUnK6f3TJPkBtLmkGYhxfXpqQO85ha6pCZ+rveg7EvDXW6wbmgmokpdiXdVS6E/IMBn3EwqYd4Y
WgmPqVoqfi1ai5ZNULCHHcGAwzRB8IFG1zM7kXiH97hARSP/wEMaaBxuwxvTqZCpfZosFkVV8wV/
o2S/xtH1Y6k+vnT+7VaST1qPUKjp3ZhPsqj386HBVGkIM0NqvLS1D3GqnXLA0GEHQShG7bo8r9X9
wMw8qPb8Z/O3yawaRvPrz6cILrdyQbvMKQF9tutUYxkzM5SQDYIcHOUacBQDa7b2jULkuMpMFOf4
b4NGw3APccSnpxljfAWbqn6M7R+R2vnvhNz3qEKuMP6oadhH2gg34FQA986Yt/kV4T8HvLuAoUUs
tyk5C3ChK212BNyfySckvYgu7dL4Fnz6tBH0m1ILizddvvdXwKkhEDA5L+pczGLfWY8akvwuozy1
eKwqELnZ7ZgVmh+bAHVQPR/mOj4/aUb8/rt26kEBShZ1AYC+EnFwKUGiGH8Ai93dtTOa0Ug64uLq
AK6GiWZpIdqDKDP+B/wPpRb07sS1YWqX1VheGaoGpoyQNaEtBGiQAQBOJvYxsXk9Yoaxc91yAeid
v4J6/7ZiGjb9+VfrAhtPjZ5gr7PWglNQp+jgFkevcA2KWZjvF9dxISXleJMsqNzOGn2r/m7yICB8
s4OV2FxE4VCbw6lfRtmnW7WfvbNzg/KCRyb1gMHZrRSpE363ZnlrZ12iI4g7X4Q0I9KOOklXoeqK
I0DjcUDEybAdaiWfLm/iHlBrQ7OUTXuFocKZzVnFNmVr9nP70T0E+r0DQStVEaq41MgLoz2HqDoG
BFkPxZ/4McQy0SJooGhSJkRE+E8kz5pdJvtS59M0qZCFAcKp5JA0aUW6jet/GcF01RJycFyJS1ia
TL2b84oYm5Rm8GOUhytWUjFk597Tuk8qTDlDcZESIR1uvCohZmZXOG3q+/saJFAQGbAU0F94sAdw
LmOplzQJSxAhImtfD68UeKrjvJmH0gpxDqVDEB1St9hNI0YSkP//wjQVs1TROKbXNvWPBayRqbNI
qYfAfqOMTMCicoriaaIg4QAxzadGHJOQJ4mGiCoBgx2EhaRxQCaJpJCWmyRJyLc5FZ7fIunmc2AZ
KGTVN1UyJFghBzlR9BG+TCsGjy3pJdSKFPhscEaEiyTyXDzcH/rQYyJGl2IQPHI+T/Vkomgq2uIp
5GQotlRlTmuITZCnMC+OlV7DHMnL3/ywzQXzauEDmC0z63/bcewvln4cU7SID+wAUmcKP+zJ3VJN
VFwwlDUFwrp1VWfhbvHENjQ/6RHkpW6/Ht3Ruln3/edc/GBqPzBXWFeap5q0T6nqUVErlvpgmzyG
AnVk/d+UjJB1V5WIuBCje56LS7l21de2WNwcVFwd9BSvNioQqCvCKL1Z6XkFdaKDBjUmvdF9/Gt0
aZGjknYPFrLJGUIUIjeKHwQXpQO0zFtCh4KhDOwLqPPISVeHJXyD05BIgGbAKkhd8yVWB0L0A8WU
LAa7E7oQ0udaGMAQHhzFuz9ITlyyQCElQJeuipnwsCE+c3zgfJGmLKoW1FBY0VCKKPsJDdTD1u8J
8xCNmgRHv6qy+bkt3s/bWFKXE8Eyg320BTvjNigT8nZ6R/6NJ//af6O/9r82Dei9HvuWQ2mA1HBh
XAz8oFKqKqOSioMJEVJ9ctUXe69gshdJKCjZ6TpIuqmXAzNwB/EyrndiLgU+h5g5IrJiS+kMF/yl
Q7SGQoLj4UFRdGzQXSHcvcSBp45NJRsaCOlivXP0Iur+4r3yxR4okA//lgQCmsk90Dw6dSrdB+LK
gSgplCO7rBAgmbYIr6xwVsGPtM4qkzVCNjz5mblcUnHIC5F8o2A34Hv8yOqiWekD1QCoNuBGqCfW
4Ljp97TyMLpTUZJU9AcrCoucb/1dXxgNXs+ts+w14gZuAmSm7tPfqQvSTtyn+u9uWCAP5ZP0Wfpv
1afFcwF620mRQrh6XB/3HkWcIs54/lRyI7HWWZsnWl3jTesoprKONciG9MeB/i4AJwxRbLn7yE3R
QenkbOcbTOoqudXi9+wjSrNwpQOMErhioJ8QbBnpOGe358112xBCuAGfltnhWyaKoagyhiALIeZu
i4KevzQad8aN4M0QhrKDSg//MuTR2iUQnRFuF7Z74xKg54fIuDMD/Tk75yxb+veIKmF86wMlHaM/
9Ysl8+TzV6jQXxs6Lfgyr39Z46ZxpBdXowku/qzYmUGr1TzxqRFAcL+aXCbeNiq4qhWIuzpFA6bT
6o71vgHiaEyrRx2Wt9V4dXBT2z75EjkVYdy2UUkiTECsq2kEIb/wgbw9CAJ+fxYOjzbDTDRT/YPG
hX4yzFvGK1Q+Q8bdLNwOE9pRcEPam5E94KvoKOVccUI4tb/CRBf4radpj9FqRfVIA8sDm3ZKuozt
ijkb8xdh0SjGOh29puU2jUXaMF0G3oThcDAYoOu/RetlxWUx53zDZfRXSEh7JqX7h2WOZzwIhFrV
989a0dbPvY5TF9bikgu0bZRxqTqbuifJ2V580fzzRyPtnjTCzinxF1kbljxEdBYOrvzVYDlZf8ZG
FALWIWAV3/a47Iw7hgvR0HUN3T/z21Gg94ZBONMzyKImXHceWjjbM0aOFWSs24App1z9rBHQT6BC
wHjcwcFHKZo8gT1gRsxgYAYsC9cTmsOApbZXKzIhqUWxAkd70F+hNoVEMXNaNTyD+ZDI7bL0K8/T
Aw7MYKBZM8hLI7LI1CezhuQ8X31ePkMhCCcdRZ00RIQOkQIKB0cbDC7n6g9oKjDX9FJFmj1rIZPI
40SpeTAYzmaBHpA2vgpD6n2QZkAZXWI0LRG31bWe0aP4GH/9v4dp9S0ttD3W+Ftx7BneYImwra/0
y0CNS6eTLp4sNieWGAO76iUqtXZViRUqRKEK6049kMa43sShMYsB3mW3iVIIrbJQQ8SukZIGNBT+
oaWw/a/b7fWcxE/w0OeUP3uA+UAxEtWgF8r4hyYRoiDWP4r/XSeJQfIw8d6S4MjGmshCypco7RHJ
pofD3+QeKaYlPMKUit2CJY8xY5BaxdmSl4Jr6/uu62K46iJ88E+qdnMx9/lrbMQ0Iy8xTqp0yOHc
iZeo/wQQlwrdlP3TtFx3j26MyXZw07pBl42G437QJdOp/uS2YpdoO9Z0TtGAYWQhpmk2rLff3a0o
9iKsz4bsTwgVTAlY0VrD8+AhhB3bxYiSdLmu3bHNkHOQWd4gGM5C0xxobAJzqsV4z40Oz0fIk1px
FKhRAlrG8QL+KL9LN1jf83hHrjONXQwz7hUjy410QgzMaiDSQ5/3xm523I4bc7scD7S5BgM68smo
GGw4RGqLCSZYG+l+aVepteaM1PUiInDq8eD82HA5hTHTYMObOkBzqvLV/u+D6CrhjiF/jccMneQQ
CfbvpOMUS6yFUwMAP8RI2eHBZ0TkP7XgzwAz6Jz+tUfkQtVfdLPsYGCuWC3PG5hMJp7JdGx5a9nq
DnJzT5n5VBJfYxQ3f4sU2vD5GAlZR6ZzyASbYaDOBvTSzXx+MXd5pizFJeomuVDWGWuKRGfZY14v
KiMMhIT8GeMTr96DvNqvlOxvOiVfAFs+to3fZsS7q5MF/2/4EGbzfcQ2s1lR3DehHQsvr4XQ2zbc
hr8ulbdeESh7RneMeE797I1uiTDvQbWy0M8iGX214lTzh/yN6XbRN2QJ5b64U/Yk54GykkIZPWKg
ZEp2C/w7AYh6zOSziVYJgjm6i4guBIWFOzPnO66HBKHwrJsw6BW1QHYbCm49UeYhaiW7UFXtSjQQ
Q2Ai8v7QUqzwWcIUUMReMUQGp7ThFIoc0gw2fxfEhmh8oAfcU1QmCpWuSjv0Z7GfhqKOiFY9RWiW
wGS+oRBhEaVRRLzDp0K6cmOOJyvK2hKWL6GLnW1Nw61RHVAtUiCF9n7EojJZNV+mh5MTiKuEkjER
H0ujyBp7QKCvm26ZUawrojxlcsxpjocSdmZFSPT4/Mxdisu6iMRyK1M8hWWCKTlTvSZYMtGnChRS
KSwtEgLV6NZT/CpSGVlSmdhKERQvpGJA6AeoSqrGavXm4n3eYLioiwo4RQ+L3KEVxhCGhZWvA9mr
SLdbYM3pxpMKAyZOoTMNnnyprYKEhHasozVHOWHSzcKJA9USc6gmQz1oahkw1nlEtFHKLMssHsWA
P5iEWYqsa2GB31N8LKptk1gVvJ30jsWweR7ZcD1U8CeSgJZLsZmCbOHNygHBv7tcMrRjXqGVuFiL
Aj+fko6Lj0csSkcmtU8RDFU20SMWBUwwNowU6HHkJvQdckHsiihSAKHJE3Sw8aVBc4yRKGo0OqNo
+YliHurkP34e5iLljCt4VV+W3lse6QrjT5emHavwVztNoSVPcvF792O8HsvxaVw78w9whFtD45P0
/9u3LEIuJyy1XQbTWBpgQakeqwwWHBMlQXBgwh0DFPJvfgysyBDpQ77N9HNNxZPGv6agTxlwokH2
5TaGaq1ZOahQ/o2a5ojYYIq73w/5FcSJHhDwkNV7MU0K+IUhA93ay6i8iNqOLlNjGPGR+wXJTObO
njiBOUp0ZO0BpTUnI8Plt6wmbL6p+Xe2KgYUtSn4DvgrHd5QgBFXoXz+cf8YZyGQvE+vt7huKOXa
TfiDvBHKjhrbxdjJ/GOGFwcRJZZekYJihDMTX9TctckfC584YaqF/XSPwQV0W8uhuQmI0sN4eHdp
2neY5MJDFOrNKA2mRZQx5B6TLnQPkO4isRSZjTnc4mGo8ResIkNGuCn+V25QoaJiV3RhWCv0NQdC
lv/fGLo1sn97m8f2aX+0Q7DnwWCloRPIXDdt9BAMtIpBOOdrJkzQMqYrLBszTReUMKnCJ1EZeWg8
97OrORcsqyK23CPwo7MeER8+CCikEjRfaDg7QOr5fUlvVDOXNX2AUPdKltEp9lLsMDqN6piUQ5OM
ZBra4XA20AglCWRr+keN6TzqoNMsLE1jhJHEpmKGAD9bO3wiN5T3YTKEAE/1k4B6E/kzd4iyY3ZE
cXUcEnXIMsDH1cEp8YFFRJwqRIblfBfSlIeaqd6bm1Y/bZ4JMGCGrcKAmQfjhW8pUyFjhnFSpmiG
mjqwtvbdVZk11YATyWqfJwib8jggreRjOW/gmNowLQbK75l2cfMuTBUgxChFf41Iu7BJS/tJNR/x
UBlbx4bybjCZLdS8mUvHcASeMNuX73C+mbmiL92+jlu+HAwCZZgAEKByk8lAidJwtULym134MppM
06GaZMDP5CkDHz+YuyoSd05i5WQhbcCUWf2YZ8+gJQYZ+UWUu7UTGJ/CXufMcZHMktFx5pZ5ic6J
kiSIUbY2Hvtx7QCLQnTN1b0HeSIWMuf7xSHRinA8ueD8Y7gdbVpuwVVULl0yNXbmUzX0Zmx486/G
Ud+bP1vA2dMm5UXuqg9v9++P7yMM12cgsMbdSJfhb7R1R1xhn0foDQqIqTPpaHDkRY18+fR5+dEw
c/OzYWSSNpTGovKZjNracTx4iWa1DPJnz8kO7GFI3mWbtjk0yWVIgQgBeQEpzJkzFKwwcSRcXAs2
g3vVlB+PEBI4navnnA5WvNmdoVwIVmGdtVqyD3xTpuJnIjTYg29BJ3BuvbqHheT5rbS8oOrGZaw1
wfJ5m+6BrjUqgxrookuX+hO73wrsMc3GFCSB7NCVUEUT484X3BZVeq90MuRmnvo+oQrO7efiMpwy
7RFE+LwOlOfrJThDZQhb6qGozajWTTAPaUYkbjdeLmPA5Z5aKFUlhRCK15QbXS4UTeF8F1H0NCP5
GEIDgYPC++IITPThcAKVmvlJgtYWI/KsbosCDzxFXPwEYUBlOMxipZwlDrW4zB+zYXTFFUYN8G51
cdo98hDHmUhvoQvzKScs8WGqLufRWlvdHWjqIZ5HByOhGNeWESWp9stlEauLtCByDq2NLJKo7LRY
Dn7wGxfIDQoBVc9HRu1n7UfoXEGxiQggx2jRhx0sScxqCJhSPEMithYGleHTpZ+rvvh0sZDaQAPV
IoIjfTqIKuiz4E8tv/i5ijNydKtuufxQUKuyrVgemssUks3KKTBSSqarle5nbr+QQPqH1RSqo+m4
v2o6yhtqKhe6Lvo+2BXBngIV3gqZMhUvc/BV96ZYV1gcV8/l0GT4C4K1Y2gz4NeFTwrJJGjjPcir
pnqbsr+k8/AXFYEvRiALJmVkSdN/qDjnqfzPA5C4b2N1VmPhJeH74YH1C2fz9W9HA/qTIIN0Azeg
1EFhysvJ0D3YIh/QXfsNZKs0Hfi6anUlu6yV/X/MqjeTQgFhjYLYfDkkIvrG4WxyFUL4q2hH1xGo
LtPfj/4sCEgR5ueL1ODMIwTCkAFl8gyHm+ss0qHWoi/01GkiHp0u0rEUhmvKUfVBdS4c9XqBSEBV
ypjkO5RBIYNNOiqVhCbZ1IeeeDC99I6ZUPpJ+eeETgl//CbKNtAX1nbWn+hfnqRjBMFBjTvoCo/u
xCEMoMAqUxaWcEo+DJVvSI/xkl4wxPgQIhOK37gCGWY8jhlE7NaY7aU9pjbgA2mTEnpSFvbOby8p
5id+X0gVWimSJLUabpao6V8WbWgD9yGpBEnyyFM1XPLaBt+4WCVkoQSRN7oQDwG4gGEj4YjFQZW6
5DNXgeBJ6CAYaYqSgzW2Q4woGkTM5iQZLTtBOAQHw1QrilP0tlrJ4OKmDwvZ2mCI3dX0M/5KYvsG
0ZrpBUfzjzlUPCzN3NrYV7fM0EbNb8AwyrIC9gz3tLMPK8A7GNi+YpUcLJLTv2NacZ/dg3NwLr0q
Y5Y1f6ua7ok/Dxh2ORn5yzVviPHn/8ly9bEUXgn+sOfIbuPdNMZV3l1bWxeimUCokI4spLfljzdg
X+MzWfAVcW32ejOHGED/zHDGjQzNofQkD9ZgOFAcvA1yVFBoxMYutxm/4Q6C1dX1pEkgsHBvIFKZ
iG1SaVMgBXoTfxOhMXrNc+SdsoxSE6wzGksSNqNBIaPmAwjEnrpbQEFzOuAAl5KHKzMjYyZjrDSM
9I2KgnCnidO12jnOhr9qW10HOfDMKC8f0OZF6FEBEcSfPi3adfAmdZhjMN+kktZEme46p1KASh6i
LSoayCYgmEAGoRyTryegc74vqj7A6ZFp4f2+BHJZOflgHqwWHIdf4vjNxpw4MXQ5OAw5Ya61OQvJ
/+G2omwG6w9hWDrqCqr7i9tDVvgrluX1PxI/2e4YZC2DToMb41ZQ1rMSMXqgXMHf0IGQx+uhx0Gc
BKg2wauoFJJg/2SQlWuybOJZinzdneBeTnCuhtCHqH+Kq6e2Nf0qasxdzY6Qxu2kV1dnGMxQHsEL
suSbFFJfGZrJsZ/U0jkfqc4STVpX86ISWbEwkASZ8CET6fK26LuTixPmh0Kw+E0iWkD34d85LRET
9TuWkQ2trz72GarHh3f6OnVXbCnJ5RbxmLIg8p3/MB86ZyP17QlAlBwvfSNqVaOPLUmUQeuZKrXE
93NzcnmkgL2NeGJkwtCaXFr4EQ1aEwwE1Ibo22Yhh6osyy3Jl6goJBErPQuVDskpx1SSWOY9bykF
OhVglYXrN+Ahq/qYJBvzE859ghA/QSAdzCOnRBCvqDbmg7yQkitWUXeonGpE2irI/ANQwV8FFWH5
KX+ZC+0zeQL9F0V/0afXvmgaOA/yALLZqmX4gKlbxk1JvvBq/Y+n8+pOXMuC8C9iLTLiVREhRBDR
vLAAY4ksEPnXz1ei74ynb7cxBnR0zo5Vtc9OviwweiBqMohV06VuhBwneD2yz/o3Y4js5lDUJ6Td
McgNBsRnzqmjGdwJvHFpnoJVHsiyF4ZiUOmVZxrPDRHFrIcZyvBP9BIFYAmoJaIYQpkcc6A8BUUQ
gjmmKFK7lklcEL3qa2DwVgoaf391A7H8v1l7MiPSEXBWEn8AHmg75v191Te+QZwOK907bV/ge/vW
EVwPT2cjoqdoSwhKlFNQTey6BVAakQ6LYQOwXxU0rgaGxK1HB7hPt9qu/j1RTQjsoGUHId1kGJaQ
gzpAdqA5FZH4qLcvy1uO3L3woomFwnIcsTmPwInEH7qhaHXtwGJEBvsF2KgGVemNlqxgWfvuA4S6
uF7bbhyJifrm1Lx8QaxFgCvnpW5Uy2/2ttsAH5GB1NXOLkMUeUNklcCWEEAihukMgaFDwa7CWwBZ
XEspjnoPLdK8XTnYFWQI2L1gfRRprdCpmMStMqSvWRDilY8mEecMm6EeutZPAU8hYvcLnMv86Ug2
UzJVsp79zRSZU7XVODnfXn0GGBBIgWIlTDRajDr0mB5iOFlddyVdhB7K1v86p9gHnsBR09HjTKBO
h4HWC+gzb50VH4Na4FcLZeFL/kInVCSyCzZKNkyfRLWldd/rdBncoYSc6eVlohzq1ZRBRbi4OVP2
WowLxAPTnCnPqsO1epYEfu1aS5fK53Nk7yER5cJwUiZJ8gt44XXyHGIDyZkNBAguL6Dp/RVlXwOQ
7KyJ7H0O+NRnEoodyDCHV+1Q1f0ENKaqlB9T9aXk5wmcO3wOQajWX+WP9VcBV43SJl2SKp34hlP8
oQYIklgmRreSWwfiq6k0IHNkukGiRlG/YXU8h+BRjUv1FhXZSH+p5rwi48EULqAX1MtGV1AwopZ/
L5fmy9wdITguGaYukvJdh5hNc32I5LEi05+j7ziez/OxZ7q1OGBpnvijDQYJSJeEWJpRHsUT9oMr
2QLyHuVAEDKL0SrfAzlkg1/WSvNaumn88AMLTjKTFVhuhx8X6TnN4ps1857NE7GZBpZcZD/sO8Tk
C/aDjs8MWhqjuEI+hs61FE4h9GYWqzIP81kV+BA6QqpSS1xTKJs95UMBGSQXJP0npQj63qPL+kPP
lDB46XRAOwiFC5FKjxDv+Pc+0mIqPSk0orHmgABgk12p/4y/4MslzvztwgbCuvrSGN7yRhhsirY1
kMEOb1BEMFuRmO6KIkzFdCr8VODtXLhDDX6DUqfEamjh3xiuQNoBt2F0ILm1dafcOsueuFHH7HR5
IadrMk5eSct6fSW4AEegowDdmeOidloIUVrEtOpArEatXQV2K6xdNPATf7uU373iMdZg4uS3sR0d
NgKDk3DHTbx13onDkTG0CWCVTKg4NWi4o6Bd6ohUfsvFt3PfjlNbYU2Ekd5GIp0nObVBxEusIkzN
1Bd2UuRF0HNQb69+GNjqyTGgA2+NHihfkN8wkHLwTUCd+lxyhSNBt2nc2TQXCcrQisGsw5wk4Fn1
ViqAh/NZRq6FbSzA7pPifgMom8id2qb0FUI2HV8rcf+3kYRVVTnXtskVinDUImaIFqrAElI92CEt
OuqSuU/W8+8TIgYQgjgfGe5wvlIZXedda6RnR6Qco9VKAVm+eIBZIOrkP+mvzchlcelT8tLion5/
RcbLB94kNrqs3hGsvlBGuTImj3zbkHg1wlqUEKCgyvKjjcgkB4OUSV/bllQGmP+In1V4AyxaRFPd
SbVJWUaGd1fbOPfb7MBAaYrm7jcMYnUpHXicfNI0ct8pXHY62jShYfnQ+zqZdCvz3RyR6G6EaIEj
L7KQzB6p/obVQbjG6YWsStKfr1YlXlLvPAtd31empTBKHCriHan3ErJzVvMbS5QRzmYP13ZdP/KQ
SeM9lOBrw2l1/A1gmt7XeGhlvtYKSR3AYRhSgtt5GXFMLcFcnl6cLLatnfZr3HtF/3Kf31BkrwNB
NOpBrFrug1LuhcH9sd3ANzpShS8zGE6O9Us9j1tZd87WVOwjjrbCx8CekUnMuUaFdppPouyDDgk2
jnuIYhV3VSHzebB1ehRiVMrp1Bmvy4prbIRuhna1VonAGrMIGAtv25vPiY24P3YYkOtSJrd3zv7o
FJJ2DCu7RIv3BFHpYKf1bmN+ALpCCebgVLEcpgEDbs2d+JYnhJ7bDREnwnsqykSaZ45d9sqcV2oW
VISsdc0pTGTb5VxoajStw5R8ARgWagdq0wjaQ4FMVAplVfL1qiKx7Bh3sh+W3/j51mbuSElDHwDa
xlMkTKmESiAtSZIBnKOhTnRLTYwQrBHIjoAuJXH53i6CDPp+OioPFkE+uER0INw48Y+8hjDJ/Jh9
o8NJmMxH0UXIp8qYF5EUsEVWXqA1DrCzq9YaR4gnqMZVhwsCZwWkmbyA2C3HEOPhs1tdFy7J2qvS
PsbBqd/3stjtRNYdM0bUbwpqUT1AJa9qVv+8bZrMiiLo71LR5X9yrgTYdXCNegWKBBCIrVjqeG1A
L4MKJZlkItssl1DmMJT9vnpYqjyAqNSNMDcu1lBbAmF4DIjalob0JBZu1T6sNv55/CWMgPJscl1Q
MV1JDDUcANf5dSrqAFmHlrZ+N/cHqbNoCa8HH4dlkCSVwHZq34LRJIgDvoelQX6LoEzzcxRMfdNb
pT16RDtHK670UHtahu77L6jYNKTpQvo+iFgOtbYZu1juQvdL+1/WTPmpHAZuwGSOBf9FvsSYvHz4
3mhYx4Gm6zR5BTETAXXVZW8xRYyAVjv6B2AQ06dhzbL002qvNJC6ICvE63wXpEOb9nvT1LHnWfGo
U2SSnGEK3CTg15QwD89OsYTyyF9eBf+jagR/RHkE001RLVbjikYBA0HftMp21EGKeZ2kztyPk0Np
ZX1wbp4eOzMekz6K4sqXd3FPjvpFjK6w6LPQF1HRRt0RyV8SfV1cRmbkPYczFRZoIQrJBOYqMsVN
LZ+nLcjVDw16D9THE3XHnyUjsnUlBrEEHAIgDkuu/gqaRBtRpQApVormu/cL8+9jamc+4T4CVhB8
UKd73ddunhKZV0JB8MqSoqIeqhrX2/2p9lCp5IsVy+uFD7balv3EFEp0LCswyb/olSrv/H3vBlP+
MnDH7HL1S9cIxZZ/1C9PncvsuX4AOchPyNJoUdsyaFnlOBZCKYGpEA6h56VC450wCKYNVzhlcuG3
48S1Uo402LeKBAXb1UYTjV+bR5a9bOFQSecUdD7YtpGe+HXNIicAU2U/w+LqA83B+gCo7svlyn9o
V1IoclAkKsHgUnlB9YNZEPxyu5lHS60qtlspdSwm6MzcOZuQwgflHbZ0zw0mJEST38nTCm2kiXY2
p3Pku/Zs8tug/KgWi5zC76DVtr5Aw2kHZvJEvoJqGKWt4WDQeps2E5L5GO1RjySZahE0d1xJj9JM
LwyDZmsShr6ARZaA3qgBhoDAAwTnOe1+GpT7qlsv3CKBJaXE9R0Kz/gyy0CNrpu5FShhdgWpUMVJ
NcctTN4MJd2UlnrZT+m8132lIdxlxNAAZesB7BCATr2rgJ00B4706ml+84BsvQwtKEyJ966lcKOt
wgZiXyYTFTg12B3KP1CTjujgspPimj+oN+sml6gvxxYiBQx40d9lyDfeEgjT1Ty0qA+jVhoxGYcp
MRz1zP9hLl33xwFENcWGEnlTFUhNoSavZpPesCY4VhmFlUNqlODlIETtJVkA7VIZ7weYHoZCtqou
wp4dSJoD/fSVU1X0c33H0WDeu9RdVdvNlWLZe6CY8Q+jcIW/V5DEX6HryYSqiQB+zTwwtJJPrYac
AFffOH7KqVPRhZoek/14OC9uqrRJJ7mKdC6PAMviW3gRCWlD029C06KIqx7WQdDKv+G3pWoPFGM8
aEHOqP6oDfSkeiIx9Yr5a1kONR6wnNqpWzpcYAPH42URE8J/ygwuynp5wZbup9pkQib8De7B799Q
HWBuAKdMdoX0eGHSAldHdUFUdqM9cQrPLmN7MBl9jt4YUmSQaq5CHag54G2QSR+akRrn4HykxIh7
VQnA8HkOHAPk2dgzxAVNjmcAXVidNB1QarAtSgG9FUGvTU0nB+mheoL/UQKGPCB+FXDlJYeixqN4
1GSAiOyZpJP3HPW/hpdE2EygV2ROURXVvLNfXWtTWGSj+A6lLW+LMq3re1MVwyptbrddCythbW82
5vut+e7FRHBhIdyOkMx7mHV0bRDgiBp/r+XHeRIPwRO/tSq47t83BoM7+rTLZzNdNtiry3pvN6kg
upvA0j36zbAwv/6hDHFzmoNkmQGVL9/N6rDUff58oo/3an+u5oM9O98SFwzrwzcEtVFjEI+eW66j
JpXZdhq+KbxLd1Yo1GJHruUGg7DBvDGGGbI16IjX/EtwACDSpXgH7YOGGdIeO4DEtfZjUvvb98/M
fqQ7w0TQKrevhspDCSBFsXWiN75zLoxCrtFcXjjoPE3p0QeX6S6E3thLgVVuDLZ7exdWu83O3805
kvIaHeT2VlQsdkUkFmsN6ezBdvYO7Gp9vOv4tjnQgBnv2o+L+QhBwLnH3/MvH+WHNhOhmOgYh95l
jFgVOhGnYNHSufygpLFn5RseehRPxEqaqVUn+H6Dpaz/lJrmrsw0b03M5v97hCif3i61CwwZqXTL
TKaBOJFAhppLUoG6PxIKBDSwrpgqADW/895Cu6vTKNsSu2+7hWHiF4bMgqubZbxk8Bgy9mNwbmfM
x6Fs4NYgiG9RN73BC6ArVE1hk0Bhn7HbGFd8HCXkJzbttiOA39Q6Y9rqoxiksvwfKgMUIhj0Umi9
o6sLyauXHe3nXwo32t+NbhyMbgqOC8tL4DAqzSokRKPdCA7qeoGuB4lomQGa2yhl9gREWCggaatG
kFgfMeiM7tnOPBtib0NManY/UWZvR3XWDJdf/pHUaHlz7S/+0AFY7taVzj6aQcTufEakGrGFgO99
/AyNdhbtfvaQ+iB7+i+3Zld+Lq1mywgP1Gkr6Ccp6Z+gXpNpskJqLyjnl0y6olE+1OLurtkZPUD/
4Kk+AY0GciJOs1oYii2/6egWb9dVJCPCiPan1ERin8N2n9VCrCbVNI37o3oGfApdTn6ap9eqs5Ta
HCer3loas7NfCOvDz9t6cWrFMUGAE/XKhpWciXKpK5MbPc14epgxEXD+QmKFVgZDAS58FiqA3I3G
uvyXjg6/UmX6oB8LUX686EsCYaPKFYkAJgJNThSpnl0UNVENX8MXh4eC3i/hMAomgdF5gwqPTivk
CHChZJwILFR7O0Lw1CwsEdG5zDjNUNRK6+bdTPxS79KqRzmdeNsDZoV7XF2mtad5JBIBuDJJqA8M
rqqQn4OKX49qdpHRBjeb2UBoj1gAxRnbB1A6CCSLKD3lGp1NVNL25q/hZC1Ov30MgoByUmfu07cR
E0UNGbc3m2jAsXAvtX4ONQEWHkxwV3OS7Y0qesj8kVHX0DkLJsQmTZvRgJIpPOYnjcWoD95WYNug
P/gA/CiBr3hrmuTgFBCpMmGu31SblcK/+O9sxrhFITYUGYNIvwAtAU/yJPAR1ZZTNbvSE5CCGeJp
ABVu7sQIywMpqcmhVZHvk1yZWrxKpPcIxk1SfuPhSk4tc3bWtic8yuCCTNreHMTAuW9uyj8reL8J
MyhmIEiEUwPu5hKvE7FDDU6QqFPnVA6yGqo/LPyRpOogS/tGt+ELG8QHl6w4/AHM668+8jvSTUm8
Syvx6t2aX+gkMMchJQO1U+tBPPFeAcjZ09TkZmHghFvRWwEs5Us1fkRdGKsjzWphVA/9I+Rc1fVV
xNLwDVQL22n/Il1de/cj9YBdX/9NkJaCucuiNIeL+akTL3f+Ijx1ar0D7rK348iqhiUNNlpcK916
xhblut0wjVRjF+ZcBT5q0FaZqoV6amokqUKmU0dphdgYd7x1ONqzydm5uRfWWSNHbpT+Ep92inUO
kKpkVXSNKYq9eAqwg5MW5BB2RtgbregBEgIi7KJXqgTHuTSXYTxSCD9x2RmZnjSMqa0RoF9HKuqL
SS4SFC0SYnaCmDCYFDoSH7y0pHfeGNWdLFDKJXlCg8cPYKu0lxecGlhYBD7SzLxJvBQpFkkZqOXH
OJQt0nMNFPJ2PhNFsWBFuiovZEvU7jtOpIxXQ89G2YKY3i94vg3+lTnxUnJ/OlvaIBXhvBocuYas
gk95VGcP3T3O5rO95wMDQFdPjqUcFUM05egH0cEIqqSt+9YDuQNm8/iLtjRXmHGkTFQHRhv7auO4
r3S6tNPf1OTLnjFHhdh/D7TrlGYSAFEjey8/iIbR+bTPyxPqg0xnQeMljuJII0x3PPJitp820cuG
oesXegaMZn1QaLLtd/uCCqH+3Ns6S6hpI26wnb69e/vs7DqLMXIC0OzPaDzqglXxfXs6IUXvPbjw
qa42ZqbEjFSdsVIv0D/vcJAR9RocZi/AN+hEvvoFGM3vwadXnWPKeMnFksLx/M2bGY50Je8oEhhg
9+4r5c73FjHt3xXg3x/7CM2CLuwTu4lEZNJpMvtMJWdmxRDdCljKiW72TlxZ3at6H+awXnOFgnr7
hCySWmCyPLrvJfdSZ+KrQYNO4oMMau6k+NPyERXDYzcXS9yau5GBjEpH6n1wqZF+KNmSl/vQE/uK
A+qYfEcHqV14TcgtYeO7u18qfJwZjgkVU8p6VUnovjhXvOOfxs5wCNgNCcVJ6Qu2oCZEFFRAfoG1
Ym9jB/cEA2pRwGkOymHdwYALk8fEW4Fj+fdvDJwOSIQLvpQ0wHqNy9SOtm7iFEk7EycGkifooNEF
cEBuYP+C8NtZx6DUz/Un7QI+ZL+S7kWjD8Lt7mKKOC0yhjuPILFlONUuYp+tIx9gsUT5wXkhKSHb
W3DBJ2KYv5XeJx3yR652AJ7GL3qlXtFLZ+m6EGyRGUjZK+qV3+y4K3GFMsoKr/W9hq1IOT16OWRg
+zKaOrRqgxSD8mrbE2Th4NSDEvPyvBt+/WzHRLmCEh1tMhzKJHYd9bKKM2wDz8SHqNu7t6mYUExR
dqRHhEJRSoQxSMxFAzRfYSRkD6bBSlAHrYAJTcLvvstapT6iVN0rQjZdhE1ZjUaHlWap1TC+Ezbz
xXnTKjVYTBlu2ttHmj3oMmEUX0RycnI6qHJzhRm6fdjOJn2KLc1Xe44EpqdWhDoVNZ7/pgGsgUag
7TKnHk4moCp5C/wSLnRGj5tQy5T7roOFruQwpcSXYDpkfW/XYZO0jVBmmPTu+96M1MSepZ3sj8lJ
bEBt91wyCttGeTijpO6PPB/UlOkBYvRLQDnOBDQUmim2rVRrm8/plFE3xpmLeYUnVCnL6DZtfNez
9d11icmH/K+Z3hwBEOc5WlqtDcWw6e9gwuIEMzV9OAREqVS1af9Cp/7kErvfWgAAfWrXIO7hcdAR
YcoWT6JKmANucFAoSn/xVY2opBmCWypR9NuQ8CaX2F7wTyopMo0Jqvl580F+/zP9TF+rZMh0R57f
pyK0cNUEY6gm7E8DdGbxKXUeuAWM/S1AiyC+WTAWDAwi4t6iICPz3bpOlYBqoJKo9A0SeYoYKv/y
PF7WoxpbZDAdGEHKHnA+1GVT/opAuOjFHGc1VUXpwtnSPUOmR4LUpK6Z597z0YNKfVELAne0Rets
h54HsodYjqNTZJY4Ys8MjJMnFiYJaXA1271IF5Drg+MitF4jRsz15uqS0LLVpGrtg1C5foEpkvIH
yOGY6UglKtWt5Oa5y3hfEc3UM85L8IQESq7/azgJukRxnglVqvHzh3fiZ9wb7ZAVKCghG9CVEFhA
t1iNNRlWGVDcqgyrLKnaFBoDpq+ixaS4YgtL+DarbcNDHe/YlYhMvU2nMPWlSZZip9VdoYlx9xj+
7Dz6qVtEKw0xFOf0s9sBYfgwpEtqMc+5qsGqx+mTXcILF8hqfuOZFyUF5XjDxD2G7BOqCBTuEULP
G/PcRVWr1XNWVKOre7EyqjHnrROijBWXMBN0iJVVcMYnUhuIbI6mmMIJjhJ/8jODziYdtLzvoiUW
BKTBnQN0pEKCkgjGBOeFR93KC7E0F6kVk3NAPXd0+pGOUpUGXEzv88PgUS1g0VEDXW//QGK4yhA2
nWfchi/Fg7XqQybNv8h0pgJFdh4WkN/8tFB5w6EAO1KH1xcOi34YPSBdCH1WLhSVfWbvCTkRIz/g
0aGnr0/NzLGWsMG8fFng3ig5a1rAjNAZQNJNoCyEZ0I+10rjZvVmdNLQSEWvVouhs0u9hr5KpAMj
+g4s7L4cG/87+McJ+c79rzA8T+5/9cFrdsRIYEZlKxosyHy+Oqm5TkUUUqlKuTCkVZ1jdJDNfKoM
1eL1mXqe4Ljr/prmlI4BgoVhPNgx4xt9NC4737J5uRV0FS0jKF5Yh+3eQ6F+XlrthuS1FwQEYFfF
g5HLuhxJSMJeKCgVJ1ERryLwCvmuTpMKtsdAEtXoYpOjd6XIXvLraC9rKPzvb8sCzQiTcSBj+WuD
efkoxznKeH/6Cotrdl3S2fZ2WnATr4YDUp33zrZ0if/JzQKVdAVwB0tGzDqbqWGHqYet4Fd5w/O0
8EsmWPOVT8jODoFDGsEFzmynNl4EQ7tlT4Id7mGHTAsDKIhoz5M9hFczYIp7kAVPEpiUQ+JezWSz
Cw95AvP3xkMKHqgWQ5nhSJlfm9RdKqgUPSH3VWcNL52cycEZIFZG4hTy9A81psQc/g3I2TSTUa4K
z/bh/COC+2dwX5V7otFSA3bDAD7ErUO5ONmmKqv65kisVhI5AYnkPL37gKk+0QcRNLRRGCuBzMoN
vvbCRlcN84j9Qftrz71GWw0YyBnBi2M+Uw9y297r0/mivQahtIVSDEsqP7QLG/4diocYQ1u3/rGP
BALTfW83AMQT7gv2xf2Mx112fZeYQfBR9U/g1oJlFKidysl2g28yyCFRoduHh4UmdRh9cBPVmmWo
xFOwmNtT/dl6pW4DFS7TGNV/UbZblaIMQAzShMYoVcH9hdxqVOxnEI1w3t1K1MyoDKi9qJ5d7D0Q
5KIupVG4cjJHSiUYLgqscw2DoTxFlQYk4BgnN+Xhr5KFuANf/L+qYXXz8acKZ9IVT/j6l3Sbg267
TWUXf21AwE4G+xRCB/2ooOCTmSXQ4jMrHkIhO1vvFRSU4XtVIOjkCacx3wSnsPAj7S/I2y5RZVg0
X/N4dnT3drU1jvO6tJpNzfC+PpgdBzC3ytqqwFbzZoE4dx9Kr+sNTYiNYSOzYeeEgK8rYWopjXh8
r9gK0ktIndIAHeGEb9SCZdyIq6KNHCsYrLXg1ZD5nGtAIECbsosglKyLzL86O3IE6uX4UueQUkca
bNayYAoa1n1sxpvp9C98T/4ZgUn9/JjTjTx3/+ZQMT37eXOvaj5/1Alt4sIjMAjYOsrANAk9bTEo
9HQPGI9GR3D6bREI3FRFOFnUXwHVf14WKwG+KRCqW6Xno09JWu2LV96DFOMXADOjldVOow3CRFpH
hBxobZxpNpyP6BEkOgJzgkH6OqbddfqQOSgz99G1jWBfVECFoniohgqnIXqY0DTCeei7kb9esxQb
yL00USGpiDiCxxEGV7GpSjZA8eYh3HhqP7SttXojwWOxdZQHhHXAmuPcSPozULbySkIvfKG1eH6w
UHPmL8BTUfVIJQLqiV5zoeqf3AnBpGzoiBmo3Byaq/S31H5j8ATToXkDybjKLcoDrtDkm+OhBKmY
9/BufPZNxH+JmTDhijh6q5UgiIwsbRNyyClf+AwrBSuQW8A4/EvbbGagK6bJCSKMdxFnQvsR7mKr
CqhQbmzn+nD/wV1inG3X37CvGAxDsw/JhK6zBH5FX6M9foVtR1oDGs2tXg+rD+Qa8q01nRqobagp
eyQlGdNcVesG6js9SgbSYUh0f0vOktZsTs6TNsRrcvc/TMZD3tkWheE2Yeg3WDjdUmmvaDC98dt0
1GbzNpBUd4QrN4qlNNej6xTOKp+SsegcIOEQhNXLfe8RogykePSMKXMKUKOOmvaVLhsWNhdM947f
0AuLhsIlbPrEBkSnue/c6Fj1YclzSkKKm1CyaZTR0Fc/NMbFwp8HV0SE2TAp6tFRpHun9p8Kt3x4
vTblUId/ohZJcfZuVpjqgTs7gg5Snld3lN0HsD6pAIHHiZTk5poJ4QzvSNmNYhzVQMa6UuERFJx9
QMkELMUcGA44dMVb+jDQLBz9rUPZA9wT4H5acBflwSAHoFYxtoZLxAyWpIf4p9aA6Qh5S/V3MKCe
yUczg9+nSS749zvgA1bMsqe56bCgKAsqHYUYgjvTC6u0M3ui9PdCKGJS9MjHxCXRp1OcS8V7or6v
tqPQtEabQA3k1uoIPodSp16lkVdCQ9clzmdf+qbnTfuCjey/tKcRmvIE/HoZ7ekE2ILqQonVY5cr
eaPBRSSwAIjEcmyFYoD40UFJQGZGPU1UpqjmIRXYdvn5icOiwtlq/uFTaaQCIUimep1LGZcPoPIb
5dge5+lCyEshQsDwXtgj2ID9BYkuGNDCywt4lCttEjlcOGknYmssktrTqiIoKvlQDHi2C60JdEjY
IUGegirtJZCisU04p6ptMpLFyaOggMnfQUu57CSnOCrM4QiqxqUIMKMAdae8VaSoRCXRLHSoAPO+
ene9v+6cSHpls72gE5krhyAMypf60vIShfEesFnF63sRwabBPiL+McPccntmaQA6YAp4Q8dDIIg1
3yukQY6eR6U3eKEdvXAXLbXDAap1LIsSuLaFrl7lYFWYBKJSjCWynDBcCaNNVON79RhoQ9WmZoK0
ysBjqWJ2teNJ4iO7SYpOlDdRyVSjfqiTYE5VBMgBOlAQBE5C+5kkQF+yb9pUbH/VfvP8jz10RLCB
/AJAeQKbQodNAo0qM6m8cmMqyOQYxCuxR/EOZhC6oW+63nrRqTJQDGck4TTBueCyiDoA5ng84ix9
+52s1c1GsGquLWmVCMHuISE+WQQ2XGBacs2o/GRiFDz8At1s4FTYkVzQuJ1AO1Q+CV+eqWrSfRPq
EAcgTSWp4CKwLiYcIIBR/cR3oIqYtAhAAGsvKwIfQugAMFGYdBg5SiaUfAryFbMa0jiHHqmP/u1Z
8ENwUlOielBD2YbpUuCCeyscjwIL9NlwHWjifqP/y/jQE03ii+6mTocbetB8R6Py6LzDE8KxSOyN
b8OR1oIyTdHCWyoV/d4KQTOlVbjSeCyNiL6hKaFET7rtgpkJOPr90ndChTamOCc9iaUjoE2HunOs
Kt9/aRojn7dlqk4+uwT3qJ+A3dBffENfSyOm9VVi7bUcCMhxaJW6kWO1iQ0BouUwOsBnug+Ex47S
IbWgiAqImlnSnlro+pKfJrHSrTwN81XJ30hJL4+R2Qm6n787RQmWnrjgs/qHwtL3+lU137lwcl69
DEMFLZW1kUQE57WnkaBPpu11pgoiDJh0hglSwcupxvINbSX0oSrJLUBBAmExepSICsKM5BLYBdHm
1tqIXHpjBlq934ikVF1QX5bdFo8bXWXtVCaEgQ4erRjYvmFLoBCZOrJ7uvu8Dwr30VcpmK4j+X+Z
XA7wM5oPEKmktdYU0JD4KfruJWoyY7BlA66HmyZqbjZWTeELD1J7mG4F6671113WLfzCifQsrput
RXyeJ5xaKVGhKowXValL667H5L4Y1e5sOAdaGx1AQeu4bqy4q8Lv74EqGu2kCS7D517pFnDdpAJD
OXv9HiuLKojWghyFldyg5cwJ0v2LiLxYdleLo9OkwXLymBqRwTniEQo9vAA3yOIz8InIKsDp8V/V
dXJ2BdeewZLQ1XEQuNLvv7QjRY3QOox4c7gCvDVa5boXrA6rL/kT3ThFKgKoI6qRDx5HuJzP83+k
J59AixjRDhAg+t/bUv/j9xXoa480eT3FGGhEBoyzEhBmy4OCkOYVvQb/RJ1ToRF/kL6jisdzpCnH
NfOArpp4Jn9BfgyAS1tF247NQjTEz3lxLemZv9kG2CPeGH07o1/PuQX5puVH/Ao5GiVCQpwIDD2X
8pjqrilqO/KmujAtKaWHFTUo7vvFE/SUrhtRt/aITjHL+t1K3J187TCD4FuEeJYwiEIwxWenlqY0
p46QnhIMA2g3qA9LAJjFjN2CR8plE8FqNqw9Wsa4vSrTMY6zSsgEwvzhOjxROGW8oJZEi5YvnrVW
DTRzX4MM+Of3qVL2i3PQKEKirC0elItVGZTVtpIc42lBbuCPwQ2UYIqumGunyf1pRSBjCCnR6hVz
VUwDuvEMYe9L6kbALeKThtcAW9Igs3q7JavSLjE+RPPDNZO85sUjZUZnnPadfv9VFDLhwPQlXIQY
sJoI3vCeIBaOvMTDKbWF4RE7GCSgUqq7nQHFcQHzuHrJCwNYvuPRFbP/vBml0vAE/IxHh2XRraGi
poD+CSdXmEnJ6pUY0aLx5kdfYRVgQvvsL3qlN9maHjZAf11AkUkPTjRlQgaQjIueXliXpaHsHy4M
AMrgNKk2gVA+3fes5hm9Qig85heamBGwCNegCD+qwTt9EKnDafaOTG9vhAalRea9aPxbvgBEIbFf
CYlHmOziFsblnsh3+h3dPUA73PrK/BWBdgye/eby0z1J4DiZ1qDAN7iB6wZ3tM7QUPCXoPWK/d0K
NEKVB9Ig3elnVBqO3GvuuFdDUlkYz8VIt/jM8I9vDU3aolRANOtXtk8OdeeWUHQV0JrcUPwp3CH1
0Ir7sXcMlQAJMrs7iwGDjsjtyiR81AxRi1dNW1zNOHiBVdh2DS/MsGA5WwybIisqAP2B+LcEbL48
+dBtw7/yR1BeZXsXmHVqTwseL18ksLhE4XGVI/Yl8J0HPkU1Bv1pdHec028AgZ0MJbD2Ch5TxoLg
Jbdz2WuNlr6H5KOaWaiBv3sONnBPVoQZcMKrk0IK/og+EIwicdNkoBj7aknVlNPC2qZgKMv+B6oN
U3wYaiNJSOEBQTHa6KKeUDVoWrupbFrBUhfhwTEH+3iakolt/RqbidIN+VSRXwDezY3Ve/H7W8Av
4KewpY0uQ0xxkTJICrQi3ajU0dvoXmdsyaT7dD8emHWVYKSo9+I4VsnmFPBq12qOiUC7MZ+btoaN
hKG0z6jOsFXICTHAPBLneBztjltQw+2W2SWkddgsLD6aqYj2gn3XjGzaGrlHOeL0GKjCoqpQhxfK
A7GM+60AFsQCWch838Ylcf2kIIo2MIiC4xcdkRt7zalMJMPMJpUWjX/N1OxUxycGkuTBXnvx85kC
VmfCwccsrEQ6lIJrHZ92IfiqWyIB4CflyZi7iA6zvCyIlQtxp9YN+8qVXCDVX7DxDxpNkpGqy6T5
EEo0fY8tiV2r28XeqVWEoSAxhyZ3S1HMg9lDDQetMlQSqiMqNcz7aCCQ/InNcv8Wm3pcZvQRCLJI
MZChFUyj4HeElS/3uSWUxmpOsdc/oQvyZkplLSpTPuBOTR+8SAG0Y8zuYoozMr/nwR7t9S08kgZj
SDREhQE3MKBHzSnCheov19wHrVFqIzgVGC/PC+HmsZUy3OPmn/o11OFvfhbVOpnpM0VOzTaq3PAt
btQt+7VuCQwwrGEK5rueoWIS54KiKh6EySXAecs09clAxruCVcLdnClRW3RWErvApKYuZIjOZ5Bl
Tooak6qfr5KVEHAiuH5uL0ZM3R59WuvpHeTf0ToNX6hPS4i24qF0Ju/RqbvOOg4pHlDVf2DZ+/f1
EVBG8a9xdg5Uk61K9Co6JzT4QZ7Z6eR+wOg2a6ZxbZ1nBc9oMWOsjABBJ3Of9jgZLHKNF5RhEFQC
5ZjBdYn7C3PXSgbN/sJhVMHBe40NkL7MBKDEVkO3dIyIeF7zRmAzRooc5Lh33TAjbKjhV89WtYVa
VAQUl450OfrVKIFS/z1d0Fs/ocuO0A9KQc0f3hw6Szh+UYC4T9NxkSXxy6vDuHw029UZ/sw6edlq
5xi8c62/a6NgRU21kw7ewdV7jKVis6EGi6xMxa1To15dbuYzOAb8ddgwTeLJ36n7DBLgpOgE7Xun
+QOkca+zRwPhNXlVNHesXER97+Uk8eD16ZVndTPp1tdnvP4oi71zk9x10a0y5WkxrH0K5pXMjuGZ
1d8DWMJzYn4K/fvCcIqgRqEAg/VEKZYJbWgPVG9tY5185qeiX5KWx+v0d+Nh6/M2K2809KvrrNC+
aQyZBptdBh7Pmh4rKIHfKmazNCiA0VhSpoCVCG71be0vIeDM3b51unVeoKZiQkf/RNR97l065iWx
eY1CUjeL19btaV8pBF/9uuGV3r0iyABaVXTKa+sdQWjNucAs73w+YTM8ksLVKOtWkVZD82xyrbnn
RJ8WRYTKgMgCiMOnXwL+FrvFoBSm3UWvTEv7aRferXJpylxlPzYsge+KF7fesOKFsz2YlTWQfdKc
My1hhCJByZwHCX1tLVOL34f08LZuh7/0rwYdff2KtjoLRsM5njspPMOjWX5az/sPA7VIwqRafTBG
J8O9M4wOWUZEK8Pn07pNGZOdFgWJvTwtqtpYLoo+3nlzYtWQphswsuQ8ZkJSsH9KAxReBIDlvwKS
/d4r6hujmDkcu26U2PX3DBbLwyAw6q/lZF4Nc32GZHo3X4NSFzvzRrIOlDSj3crwrkvUshDqeppX
0jkSSy5IEevKf3zsmPCsaDYvXvXh0/24BgeCD5zHlrCURS6u0Wixah8z5UpAzE73AyCm1+lp23v3
0f0tObuiZcU/peW17L0QBSDM6CMvajXbmoeHruaYV4133gcRl8I4I3eLx3VAFxjC1qZOO2t0eDsJ
M8TTYUaQbFOpAYgKyJZBVU67OUHmrNjaXwfV3id6gHQsetiKmoNxorn3CNAPp02KSy4haNqotM+/
S0aqfBp2yn1W4FXsVcJmE4ps1jn2q0fXKNh35mn1DpZ9P7Xq3V+jYVroVD2n1uFsDZ7T++odxDX/
0D5l/dL4XOzUavZtc6/6ZyYSGOa7da2ab0CsL+bn2FfvBXurSjRNS80pUyTpHWiWhIeXP3ybrXRe
Kbuld7v8cK977/5049jen2AzjM/gCtvPTna1C4MlsPCymXatE8GBYX2M4SK2j+ClCIdxdQjsEgDU
TaNsO+eac1703rtOE1mAu1XGlYJ7uc5S54mUxvSxSmgnI3eIMGhxGPvwkZfb9b3T8I53i+1S/Cn+
xneLSXr9J8i9WRIhCdLWnT7ZRW7TRrxuSBLuEwpyyqahul0kcSM5Q4AN+CuZxeLXoPe8H4E1dg/t
Rers6SUiIHMbLJ89WmXUk26wmxYYX6yH2XVMPn4FcHXv0K5Ot3bhae7hZlXNDxzKVXpHa+/FklHJ
/ztk5u46IXf4zB/H4a0y2gGyaZeWJ/ZhcAL+0b70r8tXPYj9UdmZX5a7MnTvUbPbZNrSaYq40a71
grCR0b/tpGflCncaRQy8LNvl2b6+Lr7dpHvXqNMu1uayQ3CPuTuYpfo6vXU+JW//ChqXdXYJ31f/
vAjr5c6pHhi9amMF3Pxxi4rr0tGJjwzvrlgGM22a3eKDLODWrp56vCs2L6ut64t2llE8bA7Lzd7j
3D/h4ssmv0iaUhrUvKTQrw2qB+vSkYk5ete/dDetUbI8XgbvGyNrS14tXZ8adgyqHRrKutjU3JQ5
zBnArqc3i/cwS1mDlqv7LNk7ep2VT1iCFVQaGBdoU29jeWAQjlUZ3Cqc5e04q64/zWntmLrV4QlG
azPcFX8q4DjTdZqJ1RVX183T1iYJQaX8NCpS8Xv291wg7edx0c8A0S6s4t15k34caFORhG8HZ0AM
/icyRlCFqJ91ySJB1jBsdwXuetoAEsU4sn61n9EQRnyUgS3K6DcYLCIt5ZgvOJkalaAqixj415+K
rQF6tRZBDuVP348ogCMtjFZiGw8quNeQsvBwDEYMJ19xaJx4ZVgQbVTeaOYgrPhtcA9hrLQPjkTg
2nBoYOC31MPUjDTczYS2neRrxfIQ5wiaIHmr4dhQsIYDhHdRRk5RDMKpmwiLd2kv/I+m81pSHUnC
8BMpAiHsbckLCeHdDYEab4WR4+nnS85unJjdmdPdNEilqsw/f3NwLNzJGJYshW0mY7vx3gNGn/WG
DPErhtCQpmxh/YoHD6z/sZgIil4HXyOZWDgfTCwl2UTeIJ9B1DtCWlvLNFF+ncg4Ggua3LCLdElO
eelGb/n/OlcOXyP47nmocPXhb1+zM0NfQFH7OKrRLHc4dlVr8eYS3+0SJOKqJGiqxrM3u3r9vJ9t
P6MUpGqWIW05mTds3mdf3evCSjk7TfhNJBd1nW/hUaScaSguFhVDpc7D1Cyf6gBLv2Wm0wMwPCuU
EpE2jTt44CRWzaZZo+Q8u28dWyh2wwb3AgiLF00qkI5I55mfU8DgvxF+eHieZpqrc9O+MSWE84qB
YpyGV4IQ+Rp5M1HzqB4Vv9N6/a1xfOHn0q460OOgW0cG/VLti5PVXP6G4CZElqhxzj4Sipab7eNz
rqx7120uMBtCU9QKDYwSsNzh8/AEzp93FOe9CmZErym034P9IapycWIIA/nmqrKOWUI42pNws/6M
9EvYbY6OAwxsvtCIX+oyerExPsmsBU6Kvm1lNFDa5QkRSpVmQ23qRCSkD470tsvLvDlZTylrrGrV
PdEjn0ZP7swCexs2SbXVwk/brfWmn1HLwUydKrOiAcf4xulOmnQFYOy62T65zww42lvrdu8cXciI
2TYnD+9BV3DyuUYNyFE3hih7xDjqyXoK2RA+K9Sqh/Exupduq7Ie1JoepmY16AC5kFo6DCwuyHKa
OPXAIMGgLHzz2TG/C0DgzdumdfEabh1aBVKfItGX18WJeQy72l/5B9Xj+HGNjIis49trNRWSCrwI
6J2bgMdT5hVwQAHFPsEHMdWkG14bqlP9SIXs+x1cQFEmdOMWDwj8IHUaly2TclmjlDSUvlzbJWcR
EVoIDdsmtwTpe2OfDopRNsU/hZE9g7nnzfqsg+/i0l8jpjUTw3lxSjmG924A9FFIu9qiwl/hzgY4
S0EdnIZdNrxman17Kr7sMAXe5m2lQSNtKIcYYlidwvGhHDAGJUgWqwlelsEz0BeUgsaLieH2OuXw
KpK14VU1ZbbPrnkQdoXCqY/+AaKIvYdWOjq67ZNVpqpgOLpr+8ez1W5YrdH3bBuaX7btc9T124Pt
m8oLPyQyj5BUCe01Yw+D55OcD+YnajJ57ZWk1+3MjGgsmpq5VyW3p13rQfRFQe3cqLhBD124szD4
Cjuf33k3DrMSAhEhi53IxE5tCrYWQJeEnjYu1jtixPNRTp4k1IL6w7rD6jBfKR2no5exNm1RMCC1
rasGcqobu0jOHThYTwqNt1WgPrrOr3X3tn19bX3frAjD5JwlFjjW13Z9HX0fiIARG8dEISM0ff8h
Pt22wm5p4xvTkXr8MHgCaRF5cexzkn7dSmcvrmfuGco/ePZfOms8LWgWrV4Lf3Mzw4gDksjTrNct
/AY75mGbvyEDB5W6xUfbuCgoL7h76lw3Ho6KXT4D9nUb8zuC9ClbWwk0pLhJB4jGZ5SYXhtqsyT/
fSd5uIZ26OhjzVkzCHpYjZtqVNYZku+wwcqX5wMOuBbrTk4MSviCYIOk5jypgpSMRJ3krS9PUn9N
+ziCl09u+NstE33SrKsvDhR/nVWBCucYtqZdmDUf8d1tQUNuKO5dY155PRZ+r/2x1ii8o9IQxSeX
32YT7gWtjhPQFnZAZ50byVfDDuNnJtpQymqrV5ch/fED8tKalRLtGrYN8zEqYG5fnvil5tNxPiz8
RtjoNXLqIKyZMWYEaoav2lZx6WFDCuaaIlMkJLfD2fZgfP/X5twgOwOlYVOfZIsUwdLwornA7qen
2tUBNLAPB/uulWAA9VJlpaqxjJg2jEH/UULdvfDinyaClhTiP0mKdPCZNsLNldyLNR4ZFbW+2b2z
KHXAKyNYZ+ZSG1YvzxjqsNnRrZkdQ4JZ9JdZMId9Dy7ojXFdgtHh5nN93tTtlOMOpQPB84MnIrGC
3OCgu4EmnDkcSnQEFAZtUZdYr21ttnbfX/Xyj8tyK557tfjcUimnJffrr8Q3EyXWx22VTnfV/KLh
/NVdQK4u+LIR1KBuuixeAlleXzLvzRIv65p3rvluwNgYiPg6bi0aBzft3xG1QNph8V29E4dyFjZb
HPD9su5eEUS8h4VhlVExPlK68Wx1zfvXTvvN3Rct5CjfkHmGzxtP3K71pHgoV6Yp0r2whsCMq0FG
93g9MlLVHTzHOtoZzCS0i3cePaw2GM5dHR8mI6UaDpB8+yPGUdyiNj/FbPm7bHsepdQTr4rK4Q3u
61/eHsUv/h/se0EjPK8+kTGlaqDfOPfrba9aB8e7C8bdlsxZHvImCGXT1jEWTyMOeBam0OSnjYQd
DxTghAwY4zVanSNdOAsacdsxMKgtSU6EG2Tpy+OUTzcukhznM01dp7d4+yZC3itAQNFYIej6WM/Z
YVROvsiM6qO7W79TOenLk9WY8x77h1SxfkRba0PcOWOQWqj6gSOETjvis44fNev7VsFm+dp8zfri
yAhYYwCAH0K/33DOBzg7GUwe3CHpRMA2yJu06C5eii91HqrfLDbppsYk/xI+MnxLO2uKDpaJo70u
ai0McEALXJq4LexFb39abG8WlekJP+fTHIX+x1lH0AiHfP7V4RI0VoeX84SW5zwBK888Q272sL5Y
P+i2DqtEPRHIPuBUIFiAZKA8TpMbR2k7+HTsc90Z4oTJRxS5/7lEs7EebbEpPps1QAI5RrneXEAF
qAWItYPJ51Cm8xfjk1Mkd2aISmM+EzW+7AItzQrqwEuEVeykCH3GFYtz2gSZG49r8wvFHNvkXrO8
3haqB/SyRHgkAtjDF1u04e3K2znbqDPau2nGnrzL/DVkbnYMWA+oGtWnBC5rwDktKXCfeBecV/yS
EYI4uTRMC3q8zE+eJ/XvgTIeqqbT3nHr0ujgkM8j2i5kMC5CXmGV9J49bQsR86aGAG2Z6j5Wn6b5
xcB0TcfILXzSZ38rd98dzN4ePi7To085CC5I7OYFdT5YD9YdT4fNZ8ki1m74ZZWg4fVYOHvGFyC4
WhJvRT8y+KqiIYGVzFhJpLoDxzO3nsQ53lEj8bL5vCEpQxs8RrTp4n6R7mWI84L+ujIq89gxOeXy
oKVoPZfr+L6h6OTE2tct1qqGgN48sfr+9A5a+0+b/rlfiSrdmHxncMs6PWkUaolX9PZivU6F3erf
5ljjn8176RTmiSBUvLioc7/go4SJaiDa9wlVqw6sBTm/IMsUmTq/Qx3mM0pyNFr0SObtYW217fBM
1Wrem5xAVPHD8Sku2fXlCcDvnk3nEmPC6gC9iNd6h3sMzyTej1sJRt/niMBcktsvFvLt1KzPLxB2
hUU8Pu+u+I9qHKcwqiCoIIe5okZQr9xE6Zb4gFuXoVgx1SDXqM9k1djfB8gUIHzwvQ23KZmTwmDO
LTjj/A+C5AfS/u3zq+qMVFWtK9HJQpwqYBQjKQ/ftFthz2gJzWZ/xOVDVN+82hjVI9penAw2XZVO
In59lyRRMZkTZn7HPU90JBIL3TBXlZ18P9SpPu8W3tRDd9PwA78j7dMFLMqFdXmp2dH1zjtYUTVF
xY3by4lvFDVt0Y+zyJhTaFFPWMjEdHjdyNeafoYutR7NaGUoCLgLs26OuY8Fu2k6flLi7bH2Z/43
rXWwgz9ZL+Rcxcecnu1zIJkF8liOqbmCRm/sHYPxMaMl9boaOys6LShRBMXgEBQC9LEQP7Pfw5fb
6Qxt+fK7B+6hLPJ6mgP27HfjJnKj7+8x0OI20iz7Q8klvaXm9t/bJxDO92Yx8BRqFcrpAAolkYBv
aAWMqgmprwlfwZlUogBgiPeB5y2ayFRME/zRwaXfP4rx92GHC0ntCm/tR1vbnT4WT4vWb2nwRQiU
g3BJJyDn/aA+KZZv8USqMpPuzT++mLEUaQTbX7K+/pZBWVrFB6Pi4+hFmokEbV0I2TmYOL+7poc/
jm2/Zn08QQJAc8mxqlt9HrY/vU+lxMhGLZv70yRcwyqLmswcLpMbmOSbBxGQDdePCYEQYE5Phub0
6RSMKOMJKRD4n93TznO72Q6rHhTDb8dOoTFZJWjp7n4lTeK70gKtbXWh+dqbzBd3ZdpUi32ODU+e
HhpnzuKrWTJCxRnL6qBILqArPnhcld1YlPVgyRm7eWF0j7nLtmM+PD2YHwiw6VJoaSvqi9/3PgAE
hXhcty7USPsiC65fe3la4kzy4GJ8Z8GmxdLArV5EfDmjpjIkICDhcQVbmALkuhwpvReM985iCQqG
t85V1f5KDnsKgJC2kbrmZmU+Le1fIMOQcYtjxtapy/r0ky9kU5rq1TtORyj2FMc/UeCC2NvFU+lh
zV4Ve56VS9/goUDvJ7tOGx4f0ClJIPsUGteARjTt2MfgW3c+nRA8IYOszWZmPsi5Pi2mG21fq6vn
wBATk3GVvHZrCG+eNtAGoqYmnFa3mxJCxkMIRHxy6/2H1yXCeUKfKBkLw3Wf/rl0p0tmtIBKnFfE
ANvnGL6Mz4QJagLYJ1pJSL96MwCmepxt9wZ+b31SGzraKJ4wcmRMyWTtdWSzoLVP224L6QYJ77jn
8BBDlWhAQL/hZSYj4DPwg3nCR8DEmePvtW+RWSeVFdUKUfV1fKAweFCfr30EyYJncnQLn6kaZjTZ
pC+iRo9L4G6NwfqFDGQ/3pwoEQ0ALcrC4HNRjeQJd98ETGZLcC8wEu+E+PYoo8aFRC80CUShrjyc
rJwOzM5oBihwiq5rvwdTloTUUbQtBvxKtiPxFsoUOr77rDl0qXarvyatdZcqpr4gq40fpsSP5PD5
kCx1DN4n52nVfLgxOQAcH77vD6BILo3A6IBWWo/JJx8teQqMOi3cA/lBx+png3Hdy4cfs3/0mntx
hj/gR8I9RTi/h4FQWRSnFG7+/rh6xIQx8Nz2D5AcZqxBGoDHK9LANVX7k3TY8V1MeeCvgEPkavnU
IvGFTzsWjgf5aHwfjhtvdlKAJffc4lULCWuJ9wXrYbvtrQ+xkdkzhJ3dybbqOI+kKVf6zHS6IeL9
2Xe7qCgshADLghzIcwiSceoh9skgfsoKbtHa3H1MAMj3tYcds4USVZUCC4gwdwzgfaHPJ1JB4u4g
j5BTatdro88BwWrFgbdo3oIcgzKTdoBKPR1+p8bFDuoaW89R3cb7LGmN1vZlXg6Au5q93KkFt1kX
M42CTZE+slyW7kZwy8+MoqV9gQlT4sagTnhQoXS8J8xrHzJll+WZ7ThfQSUOZsGBj4WHkCPRtKii
UDS96OQIs/3AojgFN3qoydovcm5sDutbXNoucCIfB5Q5nX12t1ePr4rOC8P64jcbooAOD/hj1m1H
iJYPmJxC/W4+bGYxZHiiHKA4m7xQLTARsxoIe5qme/fmxSK8cpYOj312so46ogJw+g1whaflNuGo
iNkWfE1HyCXnJVzLydudQLqSR1O1NFcjMlioV1AIyLOgpG7DEC9cGMxVgZNJqwhKmR9jv3FTvs6J
NfkIovw8BAzVSBT9qw1aIY6pRAYC/sZnyymmQuo7DZlhT+5j8r2+6raiNMDxQ91z+LjFLM2CFaRP
f/KMONSdTwgWmFvYAVBS3O3iSyy6ceS/sxPSciFqdwCiFs+9EJsv/VVc9ZEb8I4BwVqQC4MH0AQ3
xLDi1ROyvuBWPdwPEmOejq/jKwhiOuZdEGoh7MqvBn0M4fCYw/bidwEZBoVtVE5XvfA9wzobx4Er
6muBpRAUjiivsiEYBCLgupW+rS6DwZZaNaVU6vacx8FM8EimEuEzWoBYKvaRNgEKqegXZih0YnFJ
ZX2KnK825Q5AFuywHUIZMIspqwl3J94Nmk2mJbzsz5daiB/wTHejsjdKZH3piu+ciK6Vj/JbilfL
GTEt3EEjRPv6YwSBa5lpzFpb3chW1hOmShJQjqm8exumZAy0kMkbNbhBOTG26g5h6sP/51vRguIf
w6TQfGA8gF6yuAXrPbXkycbEBsMUr/bFWZ+lU53hfHQK0/Gdkmnu1Um5+/F7V3uYRakacl2FnuQx
jI7SRLh8wtTE+qbXVdzYFbOk65gdbyQr82rlrA5g23z7RVNbwwHE/CCrREgg0gJj0rRemB+IW0Mt
OG2uR/vYtKm2Vsdljd35Bbeps2G48h4BU+a8+3VpPUYag6DcXWM+87Fjg+fr/KcBSdYsgEj4kXB1
qSlpQEAvrvw9RbaZwp1QHzAggDveTSLrBuqF9TxzkD0YqUMdhRFK01KOSFRhizAATuvmqWnuGn5j
CY0olhiSYpec/5LHSnjb5LgXJiNqjHVwLoY8JxS5oMRrMN/V55yD0ZTJQf8XpTq4LUBi2naZObwJ
jcc3lwm2DIkf9N29czI67LqvHrVie21CywZQFU/7jDQAhggcfdx6vFIhb9DemXUGByIV5K/9Z5Dg
bXrwLgfFRbIKzV5pi5cPDJ123S51RoP4Kn6bauOxi34D0VWQ1KHITLMhLiVLTcXPoM7eYtPaDB7c
GVe49iv2sg2dA43IahLfVsIlq/H4/1TDByHkYuKloRgCrhbF9vvBSivBUsfMU2lV2lhj8Fm42vB6
rdvujT3ppYveaASdZnA62LUxHMotslyqcPiJsLleVngYfGZ2FZ5Vd4aPgfYw18npahrQHq2HU5zA
3uqwpljSw45TCy8DnOtUOmO8HoVqM+Yg6Qr4SAuMmhCxJs30sH/b6lfiHzve+I0nZ8tsJRcrWHcY
Z10W9P+AkRSudzcn3Yuj+9Jyf/lLJ+cSMzA9gBmY4EJI+Vw6A+uymLap+BoMwox9RRoFBSalw1uS
IkrN7mOA0e9SV2d+h/o2xZANq+rgXrPz4TtueBk6FLMBixIAar/9LgHq0a5p/u3CGUz8hj39RkH7
a57eFvbpB3Hp0+ERGHxwQIjK31RkSW9e/eZh0UUhbTDovSs6ZA78yjkMDoPOn8SUQaesKKjaN1wk
20Nxj8wZQkbMiRd3jUsmvnuctwVVuDVP3yO2HNIEKWZ0s7Wovg7DtMoPvKc39D4uGDGNtI1zhvWP
7vLd31BNggvpcHJtiCgUNcaNCSI1/UPGhDKPAyj7mscRfmOgPLBXUACIkKQdHJbrv4cPOCT6wgt0
soaw6vgdnT5SrF41OJztBlkSvEEd9pHungbU36xLyqFLyo04LMY15CE78s1kWCb+JxceqrnBPAPt
L24q+AmoC3Y3dfOdUuT6mqf7zUlzq9/N2TsAGKHB3p82ubVw9DAmbf6ElGgVvcI0ZPi8b47xEW0t
+vps8zGb0/HLpeWUyugJOFJfpUiv7j4HFZYBKHeGveH4xlD1TCYwFWePsZtDc7Fpb0QX95Y67umM
KdqDBxNg1YWdyBQeeb05vTNebR9ixogMEx/LoLvXQehPigJwam2Lysraikyt5DGnfaZ2t7peBT5W
Hz79/nlj98kPezDxJqRPImPw0KRV+G0tJNRTrsBAwiUTojXKNFDnxuCanEmXye1BMXg7obYKqwfc
B2t5fKPNhA/DNH3OsmaUqwUbYnEfYX+Jlpm7CYa6edNlvL1mh6XPIIF0ZRIVwKz66WgNVc4rKDMr
doKmncEqw4pNwVzJU5OpPPn2wA0qI1uJEE8hVN8KJUFXSB0lYUsa4ijScddgRDNCWHjA3FAHc4En
DsmPHWRyuqnJxR652nmBKBgadRCGIh89UQMz9H3j3Q8FTqx/jbYVQi49mZmGIrYAbVradvBD1vaH
1NpfAz36mMbsA+HaCfLVZRHooE1WPrSn11EGTYQmY2vMbgY5lXwoCas9X62KJg/FutEyv3Br8M5K
btZLpHNXGpxgCQ+Bjczg46JLXbJsumBzF0eQHjAbbhK1pYwp9vrZvkYe3ckNBmWNp5pcMta0Kpi1
O5eACmvI7h5z6MHu8UvgksMmwyPfvk8qewWdkVA/yH27Vtes3qpCXqEuD7tClvdwc/81yf13y9GU
U/VRC1yGhgfxHCX1XEhIAPvObsBpjXP7qQ1ZmP3dmFw7nvZ3wsNwVnua2gvfiWs1Lmp+o7DqeGSh
h+u8nOvLqusBTinMLeyM7QLBYlpQ9ffoHcSQLAeGocJftHHJ6nqlC6q8f3vbQ2qDxQGyupgBzBAI
fhcvHrKKIXSwaLJlKErjvMH/lwe3STGVAyU1AnHyq8wVGkGuwoAVXHp+tz+Rw/vKINuBSU0puFlE
CN26XhTjcGE3wzi6T7h22APhHn3dN2hg06uwS2umgaC87dRvGPV3wuc5+eIJorJM3ff6S2nDZfBG
kaqbfTTLN7LQsqnIJjmcbLURZWSleFSJDDSC5cuGSYZ4YjSibB7hCGu9GLvuqOUh/l+gbYSqPwxu
lkQPC1ccV4floL7NWJpECZHdR789HJt9OPSh+P2WHtUHIuQb8hxBiw429hNX5BOMyZPSNzxHPo1t
a0PUeK+rVQ7nzF1gKq+eFpujsIsxx1MIYlC20efwY9riNEKv+05NVkqkcVw6T55F69RmizDr/VvS
Jh3JRKB4w8w/31IAq/biPRM08UWdJjKuVQ2iN7Z/L6o9ISAXo1hTIPmUynQ4iIsnFKIPIGq4Zmx3
zPInfIvUwt3FeRuBM1pD72Z5uJvNKJKvDfM8qFFiJInIofTe5SKO4+CmRNIRNqwDFpo5z7PXroVP
9WVFUFpw3ON4crw5sB1WK1ruKG72JDYqHyQ3ZJunXlxMqUZ7Hwo+I4zbi8NXJH53nBVyGAlOO9aR
GeovsnVk128TSsbyCdtKi8sXBPx1xXKrTLxfe2D4HWuz7pHrXnjbVr+GmvwRkMKq4VBX63eubv1q
FZxI/EQO97fDg1K0FJyH68TApwYsbtIJOtnIqCiFQaKcmtkG/HF7rel2SOa2HO0eMGYvKuVCt1FS
4VH2hPgd35HRQcwWWUByYdvHbxiberEvbI6zo9mMM7uBfdqR8nwvl+I1qfoJUAumHH58HV8wNM4H
cZ2w6X42y2arK7c033Jdd1CZxTpOwdlTADaw2i5DqdgwvrK6ayQ9N+A/QXsc2q3JmuzDEwakROwi
DXjkfgO+8xXBhyEe6Vnh1gZgQuzb3tNcZxCWDxHUQY6a+OZ17nb77a1eIbW82yMAzgs6cGZOEoA2
9rxhc8x2UXkAWHgmeKSvBfW66jPQ3C/73niILrQNHkNk0cv6zU8uCtc1WYn5ljxHEOonOscmbipf
1EKX4JlbcUSSQjPuuKsnHoASJkTvdSplj7Da88uKxnZNNAHjCSpbhyQfs8GK5sHGPgQilvVqxlxD
LoYg0KIjPC7YaZj6975IEX8hEAhO1GftrHADgkJjsSHxSU/q3o7aVF5n2jxStfmFDTBBdWOWiEPq
ryG8dKyVQdvJzxDpw4BZ/rQd/oMdrdwmCSv2t53BmeVhW1hiNoMXPrYw3I80TjJsBHRVRQmvFzpJ
7EOe9x3MkKNZnaXAH8tasJgsPAxQPlqyfmIDmzzJZWv2JqKkovdKRjfpJHjeuG+BBGSjnuuaA9o3
l+gfUWLt7nNRlzKj4pNxnZGL8M4w1ABeENkC6+tCV4UEZCw/xQ90+SkYqfStDLFxLXDidcCTLdk9
NH/83qSzSeS1RBSI4RuaFj2RNfa71tg7FxHOoAAKTxhEoCdyU54V2AhbDDJUZ0IrzfeiCXCizLQi
C9lKigWUqPtQtJo7pACiExBZV451hF0ttAgG5uDa86NagDB+UToRq+LNRY/lMjOGxdmIIdzxT1yD
yhCmEsC+6IB5pCvGDKvz5MWuji2LnD20oKsVZwp7DE0yRQqokl0PInI1YnAcph2ViWY6xl8Sozuc
aOmvkOKsouskYtfhpenJGCqh3BG98XUg/97mn8UN4bbEcy0i3COIusB4XILVVjG2VF+uutaXsmjk
i+oT2d1IziGBB95011xRzjakeNFg5H6CEUiOiCTlNrFmPX9CVgMDe4wmKjuKM1ccRFlXj/0/04Df
r+Wq4N+rOCmhWbkCl3XH2f4erq/Wh5kfJ0THxHEIStkX5vRJPWZcpr/jQHdOULj+GWJUprXAzNQi
uQyGl+SKtcdHrO6g/1x9XkV8HQ2GnaWjMW0c584BiY0z21IHzIwxnLAoDUXszlWOeIvU3OzPndXR
zyA8K318Dp9HU/PK+LRnhGSoisEy4WKQFfGNRHoPCEDTKp+9J5++Y3W2wNCv5JfzzigFqeopEnM0
I+F6BFIMG71HIOoYJC8qhrM2gjXHFpjPn5rX0Lx1bl8JPkq6NdbsHbcdKUpfIfoQDMiO1iv5JMe4
nD+nz1U+0QDBlp9tGwJhCnLS7vEQfAg+0713hIoEzfKT5VqLvj6nWa+GUEsEWGTVJuvlmU0b7WvZ
K2C0Jew189vwNnyxq3C6ogGTVYLp5B/ZmwnhMcQcjp/RBCrWiLi0wWqFDSVePYrP9TSjC+4DswXP
yggjRDh+0vwwSKj6XdUTM8SvE//4XsAex7gI2F/xIwbaQMJ9ZTz1dpr9lOarSbUteYp6743pOEEf
PRJpoZiOntMJMiwcZHaCfxgHlXpyUenn4d2TjXMK7jRehIEwEEYLlrnd0ZpSBxkQlXdtLDxdff8N
UGWCj3kYUYc3grN4eHX3nDxp0vfasNYDL6F/HH25cOA3mIXTlIFIkKlT6xdmSgBbC2Wfbq2Xt+DQ
05Nv8ph2QWzZPtr2Mam2r6RAgtNkFJ3uv8PvqAzeKJ7QRcUvZowYI2F1iZNHUmdyBaKZLStm3CHj
tLnsh9fnGKZ3t19nNwEJnsLvJkTVMoZ5cNwcfP6j5dcK9d7xBp8Y0NMIoo/Ch8nEdR8f8Mos/j5X
q25YKbyBrYFpG0TU5Lart+2a5mMkYH9h6C25VGiKzg//VLmHFdbaD/TAGJT8tRZtHg8UVBBKl5cF
JInvpvGHSXd72OVNIFtmA5sychp1gw9fuYUHCKr7w+Qd5vuc6dniOkshp14Gn/0BQDA4TZja2a1t
SS4sLIuMNE8eEYZnJY17aYdN12b0lyrz6WuAGiWW86XdwKec5AtRioorUoGu9C9khH9NBoOwhuN/
v99yoFqbdcVcrCQa/rrKd8/xzerMGSiSVW6+iSujxN2kRI2SJwjDHeermkM3C4WejhcWOlsKX6QW
p5kXL3kG9sIEPtppNKZmlry4I2zj6XtAtyVWU1DYmHJ22KYq/HwL4qTYLfsM3HGLA7vl9IEMyoLE
EhebPiFA48PTMF++1FIGsLfsFOz4klcp5zFBZTDk7AYncsxen1sdV5gOkJA/2O0V9sqizLx5HDjU
spxpwFfQqzm/KBF0TtanyxyBKuLG3yT4CMvrJmLLc+pz6uD3/LT1+OOIy6yYYEhm7gevT6AF1Ih4
oXO6iC1CSjNXM48DSkbSo7KZePmteScYqBqLlOMH+Aa3VXjwrlhGo3DwtJ44nDZVFUgtuwCh47QE
HqSKJF/tAuotjkPyGTh8mC7CAhA4ZHYlv0BcNt4QH+QDS4NEqgwi0Fi83EHhkRTKNflXrrB/gMe/
yP3l3/gJyBAw9P65IcvYmvfJDxV9fDDlhKedp/KRI9b2MbyOOPb+HXQAvXQX0H44bOJf4U9OKBCw
eenf+vLy4tEnhy2MQWwOJWBUSsdKbsmwtE7980RSGYWtANmN01f80uT7oTebP6MZimssUsyZWIt8
nUXk9brWtif3MmLnXESwyisa06GFdw5MHEk+Fx9T+hHxr+nhXC0AIRCXZ47JCskUsegHqwuSAmP7
RzwHRASW28PNeiRgbLibLLiX3EFg7AwHX9iG8Amg+vSYiTGl5uu9rTcmnRJrurG5H2JvN/bGAWNB
gmuoalOXQRktq1UA51ieuTGJSffGTO3MPQhTJqHJTsbv+eea2svM7XdwdOmb38G2BQtFnIYf/HWT
j3Gaz/hkGVO1HtQPMV5hGMdwTVyGsdS7utvH/JYUqu0bA/4LzpOGOyuOuBiHu3RnovHac4nkGhwj
yScocM4iaqXipOD1xVthD3rJBXlxGZARqob3IlKjOwMfg2skPkKggp742WwxUjlj88o3az7uWwyW
VGMo9ueZEus/GMxe3YVVVDp1CeFCLfa1qE9XeO1AZzqH2/3QUM579O9RBbkP+crPM6Tdi6mi2wup
o+tUZGBWM2HtyML5RY6RLyeLuCHZc3gBcxOksPBjegd+H8RSyQpdRWfA7QiCIjX0SLkuUheGdxNx
XIETOUBlztSJoYnVxXnyzdIWhw42EAqNeGFZvUcyTE0ckaCG4nwIYLXoeeNpH1NBBs378ctk3yvt
ZWAyVlVjexkOPipUNp5/shnIbaLAFxsvXI1GtOvUf1E0SSJaZd5XjA3Y5K3Ws4S9hRpFuhkKYyxC
ih1mG8yApNIbDLBP3Umz/WVSIf5qwT0AZPRhZmXWk81yuVnqEBOfYWmXNtwHKBvLDhi1HboMd2TS
RLdzc3d/c7C+tceLSHH55Cu7q4IxcmCfD0f+KAwZPvuILwI7HCAVxC2w8btCCaV+/+e/c/DEZD3O
f9VxZPiUdh+n/KPBrgcZDy576nYBVy1iLW09EPzUHAemt52hLPrdvGp2+1XHslXki8dMhmkatyxO
ZIeVfQVVfQBcxbt7yJgJ4bv4cUwYePYSKZdvTGXFREQCUSjCaA04nkn+HTPGK5DL58x00KBLfUxR
bbBn04CxLcp0X+bYPHK97pIJgMPmgO/zUWFHOWTeDiUEIpGYK/Pef1/LegUIK4R1mRfczStSlzZ2
6WfIJ+LFNZstPA+8QyJxoAdquE2Km7okVMoTgWk+dGIDiSNsE7GixIF8MqGWmUuDLiHQEMvpwanT
xLpEM+/JYQep/Oa2lnyA3toH0r0xqxL5sS4Dawl5lc6RzVpGmTGSKv5OQ0mdSjXDjNkr+fRCy6AV
dHH7DEolF0Zjh5yOmPKtKaAlMpGJTYBBIo61vAI9vSQnf71/s1UZip1o8uhJuLjylSNtG62yZIXJ
aUhn5ZS8PYmhkdA6cVsTWxL5NzHu6liDmg9Jdy7jaoT/y451mHYw8MALkpspUzTx/mjRmtdt3cr6
ny1PgK82NkO1NV4AUiwiDaMiE29TsbugYF0RsyV/9c/foWl3QoSkjLJHE+iWStmBG9LL8bNd3CIb
9FIv74Rj3BfxObEW9QH/S0xeF027Jj/lOInjKBdWlO3+DXYs9BxVVtf+SeGxnzzgZgCORxX8/zi7
y78fX2p2GwuZLkj1mQYcJE7+0FYwx+dD/lwiCBDlowIUds1Ru3+KjBstC5gklgJYI/BN7dEpOkyP
DvbLPWmvDxj8CdcOnjr/wBFaxQ3TIVL2zyY1aC4ApVgsQ5ZyG1JVEpmE6/JrztLod0ddumYxsCN7
KxF3oZHY5pzUhKP5xoEpCT3ORK6R7fKbTriq/xLUJSvoYI+kEfh60jpJs34e36asUFaDOFocxeOn
Jw49rIiIJVWgDZJYQLZQna2b/p0GlueTPl4G3dxHiBSI0CRVthk27Bt/vj6JDWyChCPTrUopBCKS
UJEswJnPFDbNXzXGeS5DAfkjVY2UYm9eTWyDZb8C02GaaKfgBAiK7CZmGnICIN6g5igdMU79cXaw
0iO4Qqy9qJtoiBZGXB/mXQ6XNc3TQk7PGQ+vFBcUTT8D2R4ozL8yA/4Wr1OnACqdQz+jH5GSJept
LcorElAXrBkOGSk9uKK+O+AAsR8r+ks840a41Z8t4hskPLpmYyMnlIKJINni/SAVlziWHc1I8kxL
gghaVDc8zHBZID7jByc0yEzumOCxYFxcJTLKMnOxIgFtAh7UsNzQdUdQLzqzz0BWDCx0h6JwQek4
lKpoETucXkBmAiFgGYVBFFuEPZo44BbUunLoALO0QIOOLBUBsuSU2eGoKD6b8wHrSHaFy+o4vrCM
rs7o93VAQvGolDstJie/nXhFHc7+ClBhvl2jJ7bZYoYpLSebPV7WPN2sCF4uYL9Yio0UP80uIsmd
7CPU1yzBnViPyKYgm43YLNGhsQWxw6/EcEqOZDEETxrsdhzbsq9P/pEjZCcTLybx/PqXiyE2YbLE
AO2kKBWCycuqsH+X240rMquwJrNwigy5IxPuFaWx+KTwSwSX4pIIVn2X9y0YlvjJobDmM0rhLb7Q
NOJ8jZ6Lf/hJ8QFlXgEoAA6TjaSoFuYFIQhUYWxIjs5lEBRSwMAueQorSVe4TjIbSVthv/g1pE5w
37j54iK/Nlujh01J+xBDeCg2kufNDZMJBf6SUoTWAiAZkElBteRVV4ksBH8yohjnbOjyNhMJ5p1M
fBsOUagUPBnCoUAH5erIquS5/dXxnLtyR/BNt/g0PJaCnInIdCQ2iNwk0ye/iTv1L3e7dTIrtkMF
oIAkD6XApnWzmsy3GS8zOtAn2gI49zwoQ3niX5lqrkFlW5v7oLK/aGjCxrA1/I+ks1pSnAuj6BNR
hctt3ElwuKGAxi24PP2szVT/MkpDcvLplkOvxhje3w849+tVxf+cvPuYJugb3Z98rsMUThyqJu85
MKCzC2ADHhYLk+A5XEeNyQur7/Nyt2AV0H4lJTpybNqs+vLOHgwI8xM0pr2um1eo5SdyE3ZGg8Kg
gErrkL13BeQzo6oWu0gid5ORwJhxMbCXI0gGcIpn5zTcYCb6XRX9JhKlzPNhne9Mv8Qajdls+MBr
CwWfBrfabniX5abtNNCYuRPW0UBgalV0tmj25U7On3pbn9U0/hzdy6AV9oi0ODsVjV7BPgyvbCPM
DknjD/RZ+9hgMHWOQXAxCqlaY60VPymL9oL5ZshUIu3n47W3g+PLHrR7nMBa45cKFiOobd28a8pR
auBWfaq0n1dzjdtLvBuw6C0drVZQEyTlBJ8WPWMm8U8Xnj88dEQibpZRvpu4qAG5afQB3xvbMkoq
0e5rTmm5ylbJTlrLLeBOpLe/LpSJMuVS98BAeQm4EpRqCwWe9tZi070L4ZjcokWjn5+QP4kufp4d
HSCrOajWb818YVdReHFyevc9pijnEMbvZN+tDx8IkeSzxureMFnBmtXR3Ua+Chew9MTR9A847spx
cZ2OHz4LO7QSjk8XYCOiUS0f5j9QA/Mwm+a9y2hfiuDrp+MXqNB2DvKMpWXVfjasNx4DbVAZdxMt
ETAz5qF/X9ZACbMGPPrHlsufqaEXUUjzAShP2Ow7wCf3ALISL4xcxve0bOCd1UoOAySQt0ZhatfZ
MOVY4lil4HGJ718JcuwpAsqr0tcvf9M6YHbIWdsNFO/S+PLhIH0BEHLPS27zJC2CSzTNsyeyUYfu
9Dp67AD6QsBNaqfwsotKNNEVc/9wX3AW2Oruog1TohPDn/aZbHZHqrNpbs7Jm/WTcUCW5DR+3Qg5
pV4T4ECtFmKhVqKXP6Dxwd+/X42o2v44OOO6JffNcGr0Du74pT+cd3AA4tqK6+1WfLdRBEFITeqf
d5vai/8CJAFXIlnoK9CServZlpEj6zXMHL9g5IIjTOF8Vctq2bQr592Se/0wktI32qJcVohvFo3E
y5HiGbtPswzwt13J3sELYTC9IsZ+nNdG/A0YZPmv0da/cgZA5sUV/Ms2s6jROFj10qB8C4rgTWrX
eaEAyQNp60LDzD+Q/Y/mhT0P1Yp1OK4e1papSrtccL47D3jzAOQ873G7t9av7m5qH4mQ2+hwnbdu
s+J0ciXWgp1ks3AGw84XO11MnaufdFfMTmXvmxwJdyWnPPVeAmuC2PxgtVUyhdTDcvECkw/3Q3Ul
dfy70TZJABdUgJ6KGNg9zZCKWSGbxnzRvSzOdY8VdOUFbOnunO/urjW8XUaLHCRMKYI1WK8sDqd0
Dd7t/fhrrgeHShFT49PVOLbiAwoXm35OEPMr3OeSheJL7etPu9yG+ym8jb6PPq8/LVKMXkN/3Z86
dRSr8ARYR8gbUq0yaceV4eY1Xta0XQehuZK0QzlrwNnazc7v4eMKr9U98CA0rGMxbZz/6tUOZ/F9
tO+tbpXoCZur2PCfV6cFDVtydPk5abYMmICXRT3PdkwODqvh133XwvLuDXZBjgRPXG4WFVfqM/AZ
jCEA6skb0HxWXtuN+GrDaNjrUTKT/goJfhoqemrbnrZvEULh1425xf3xZvGsPkxgH1KaSwUggMcT
MWCAILUfXJGJ5TIxKtr5o6dKr0lPUmUUXlsy/xeRBfT9JuX2QYpe7mPBRUUQzpN419Yc3piCIl5w
AciTzJhlyl+aw+ggQTFFpIJHgqemDuqs0Jc6SyV+wHtE58pu9NfRhVEEjFwg7lBMtmbp48PyIpZv
LWp1ki8chXU01NkbuUtOG/+80hR0Y++blX4Gv0NcA0BTxgsw8jVQg/We79IOSc8uX0VpsSuDvkpy
mDf/IDtqJE2dHt6W/pexMw0ED5dXPjvvOUKTaLxcqlaFuo2kANzfQlqHOXcrkaZjk/zIAtotUz6M
1/2f0qgNawUx0H6Z0cPL+CKd94D56lZzgwUyWhRIOLIqH/JzfK8P5r0Wti4hhtrEU+4cVJ2Cm3t4
ZH/aDYRcbZA+Tz4G2zDzOl+kRnqMpu2m0QD3Xgv4v3sHNvNp75rma1RiCD05jvBB9nYD2ESYCsOW
5qtk0hfJgeWIwNrwHUhNDkUdV+FISpdTISn8ZhekdARDh50EYZnRT9Ot8iPuNg9BA8LaDavEqlOy
y7TymDl4gPycq3kHwccuuhHckI1oZdteDoNzViHEibV5xkmx3C30q1a1W+3mq0KfIftl8WlXSLtQ
SpPWbM0CDAGBsfpAmK85OIVL9nKv7XfBQvc2Axse3LvFeBtuQ0woUX+alU+2Q+m/B6vMUp8J0Ms+
tPx7zX6xb5tAqDrewA/gP0Zrz5EFvNqwBK8iTXE5LiYwrE/TgxJwsp7IqK9v/I/DOqXnMl+9o3N2
yqhyPdrX7BuvR83wFHz7eQbuaVkGtJXVw1v3OqktH93S8h33z47+XD28u/A6jRkDI/dJQebv4UQ9
nGp7G6GoWEKtEj/2UbW7jop+YSZtz447bJKYEfSytqlUN/a9j/NxasEZE9Sm83abzss/p/dOIXj0
rjfAkfppOZp9ok1Yjh5+GfYMEu+9TVj3DvbRuQOTLGC66FTD51slhi3qSpPpWRHh8bt5eNvXb9ZI
y6g/h7hm1vBvBdvPhDvfevC77ywYxmOghdF0DV+Z4aZISbBAWzvjgCsaQJ4a2mcZDHUaOzWJK+ol
VDVn0BuCw+Qa77Li8NpHTQF/WPeQ7dvH7mZSlFSBrDCuMXSS9icsh0fgofvudbmF+sdAxwPvRVJG
+syEvSAdFVJDr7aElFP21ghgDcsev5mVQ6SYIDBo1XF0KmxQ+nwqb/a2k8B7GZmGUl2v32eMmDFx
Bb8NP+XgHccN0W7fLG54zm7wJovOFOqpPqEG1qiuMKhLi8zqGnDFCqaBmpP0OXNDBJefS7NWQPql
GXVb1vIZQmE+9vfKHoxFrAaGyDh9WFX2cYRbpNJ5isVzA9zHNYU5xojaNKOhyySE8Ufy9DpLhjAf
nGQ3s8OAKuBjIGI3fFIuvJHxBH/MVgjr+JIJ5+TQASlnezNEhKw8aDrH8aP3tcVM47TJJp53yT5K
8jLjhKXRy2KkqcD7X3tceqlXu+QSmdc+EkC/a1A10Jz8urwJl0UTQmg/gmrTGFKDEIzdO1Il4yDZ
YwURNbvDKJiaN+/BRTZnhj1OGRHJfqplMgxJ7rxbEFlApSlhSKF8M0qhu00/Q2AglEdNtl9TAxv4
IQIo4tkx7Z0RSUBmAkYFGgg80ukL5CV0LUll4Y7HSZ8b9l8KR9NZ7lTYJ6XwIX9y9O8AaR7AnkxG
NaYd5vYw4oEaM8f92kRZFyqMBxNZC4mPwTS28COGIZHDMctNoIU637invxhLHlwNFuu4jjG3dHP3
Gm+CU/+wLKSrndtMKrAzvBb2bZpL4nNn/t0CkdUuw4ML3w7rQIjoWAgOp8mLkf6NcT6a/t43fady
7ik4jFEg/Airv4uacTULa0Y9RgUOROog+6Y8o3PG46OCt56tk3JwGWiwjRYLeu81AyH8afIADKax
RqZp+NUJT3C3GnrvPguEqYnZDo7JS7Y4NZ9XymBvM0TNkAlizg4Rxk34l9sUcHmaDqeSS9DNQBne
2FtA7ubD8IAP/3uOog4BDPw1bI2FE4aWh82ajxsQLFyP31jzDG8ddhvwnnb0QyfXw8HFeJBNm04h
vQJMIVbo2aZZQYHo3X/GwHUzWh2enjOneA1I9pkBwc3NP61rsNI0b2HhhOCdMU0+4Wv+4jtssmO7
jASjvE+v5il4Jh9fxnx1D0UHYDUgd+/uGUuGq4mP+CyHxAbVesU9wlNvSujivcR0ahjKwOw7uU1W
YaStLRTyLWzBNn0cmkIImJz65aEcx9FEsBVjcpcm72KLEXt1m+E7gbLpnNvw2Qlxa/DurLrQTPnQ
G49zTsuULpS6mqi3s2/towNmVdGXPo+1WdrsbHXiJg1ERlB9PLZvBZNrdILSvEMqdVirWtL9ACI9
L7BrauVw0P82fYRtoGgd3BpVTPrwEKfBSbu/7+YsY8dVcsP8sARfv7H5bvv2M75mQP0fjKKhS/9V
wMcf4lbBPby4eRS68wOzpoJxRSd1zVV4oeTDhAQ0Kkoqqx0ac9yFUlrzuROgZfytMNMF5zmWA0Pp
xT4LfQFkC45cvWkixxjIaZx2ac1Mv8Z9fHWqkxwFKr3jOtNPd1e11vPni9cq4f1+scNNv/GHEk2/
aeO/GLd4kDaoOPVh+8Zyg4SiD5LBZ3rH1IZjzHpw7egU7fjtjQtyWgth5SEkBv6yZqeRG4VeJcW/
Espq+JEwxdQGp54CO4QI+k3L+CrWO9VONjsZNknFzQQ/fFvsPgfaWMAMvN2N1dbhgq2dfNmfBSuU
WdbtNSmmD5IZAcAiCHHQdjzggAHUqnMn0QfgWrBst1fcDyfvfzx+hsxWWFqerRq8Q8WoCG2wRJW4
dLTqi3VveIzKC4W3iltQf0iov6EdOWbTRcC+m3d37wRYtsiSumnU8Ey3d17T4cFi/QOqchAOFLkw
pGBDwoP781Y3L6w14COwQ+i8DYbjBZYDDBoZdFH0uYrReCHUEnAjdX+JvjlSURjcd/bma1xJ6oz+
r95iiCEVO67OcuNogg4u9jeXZ+ouqirWLXWUWl81k0L4yMuhlE8MoEuTKq/sF3zG/b8xKXMGRo8i
b/U+/blgOfP5RaM6jAwC5rMsq5kDO68EZIGDvhNb6UkNpEE9qDLk4Q8Uuq8PTLub/WECe2bO9cVJ
WIa5tXYMNgpVDgzAEXxgBd6iSJWHxdeftzXFPAcSZ95Pfqu/DAlfplm0LefllCVQMz2aiw5ocSa5
wHOQsV8iosmghE6mEqviwb1mSbpKbdPz8I/xLBN5JcXHLLO6JseCZRcP/V9lDH8eDLIXVgyPdLAj
wCqWWkyXbzY7VCQEwpDNH9kWsAjyCnb0cpByQQadtKbljq4yI1oHbyDulJZrjoNfccZtxR7L/EDo
VkCug+uqsdz0fVi/b4MhFyuHDKA6uK1aJ2fs67IV+iujEy88dh3U/ik0FpV47U+dh0O1yWwB03dp
BgCwaxsL6bw3+ncQPoQ86Ca0fy7L1CZYX8bwHRkT6UTIy6oMNweHsA1zMbfKxgkZvADlANJJ0ejO
OLyk76hBCzlV0REQ7HIz6Xomx5RcMWYdnXk2jSKrEjbhXmDQwtDiUh1VfNTWwLGCyRCMDWUgbvYF
YDxLcNbw2noT70ffQJkcVVxkHKmSERHw0QgzhrhnMdlbaPxiuPIxYDHzdprxxqfbxb9GOA0r1gD/
YcuTVJ99zuFk4Zt7N9rAOxQeEN+a0ZmRWYEjyzbH9cXQ3JiGYyBrwPchLltj6gy0DqhGOh1QcMac
Jfnbajsv1u9gCV24EaYdICg/huSALR4WTU6/SOzYsLiGzI8456qLbh+bWeuHV+ielszu0hcJ7TdE
VD28ongkY3WP1mpFlovZZNoI5zg7knxcsEhuXWWssofXfBQh1q3t0qG9ZlLPfopNvF207J9p1wGh
37VDAl0NuJh/2YrqmXrth2ZoWeAW4l0fSjtlQRsYVlIDUktaIZau254ZIOFNFTeemcHe6V45tC52
GcaTh4vWxZD0kpEaAZoSDh0atRhCHpyGl1Hv/IdbNG0ghl/wiZobHNhn8429u6k3jwxQWfnT6ts2
6mvGkAjCIgW+IBROKMBxZ9HAt4HAtHCB05pIg7PhQ/mkpRH6BugQf6zXubBOEe4Vjqq7ax+D44Qd
ttlJ76bt9rRIYdvab/q1jmFTbTd/ugTeqouX1sYhEOr0iFbGbUK7KStkh9lpcEEqClahPYStkFJR
g0R2aY4JCW+T473l0dU4o2TSGddQz69zz2egq0rmTC0aBlCrrbVS6fhHpckbkVOIIiTobl02tg4l
voqsMtguselaNkyI7Us+PGugylzXQGZbNOtVPK7ujEquyKlXaM45edEToQS6L7cFzYJmpXMdNALE
KMYzZTOoW6zes51LJiMA7R3eisbKH1gle4tug1NvGIHdvb8Ncz2Stg5ggownMEDpVe/+TG65ul0m
t3KyVK8vIUzta3paiUzmIDnCjYkqCYaJexuabLcFdZ4FSuc3UCFuxQQOp6dNF+mGr6+vqFw2G7+m
vPe2Kpx+sK1E/1NvegV9AvbqiSHRNvliOIyUDMgs7Rer7sVueSfC39V8FM1PtkGxImYOJf8ikLDv
0Q7RZrBgTRdja6T/wbIgG7auAQfVmciRyEFUjjWh7FF6D4TB4lM3Z/W6Z7l1BM2ylL7OycGPpbdl
jXaJv3PorjAwgo5rM87obvaG2X9ZHH5mHu64TyyGu5fRuAGro/c1bDxx9xn+vD3t58rg6b5OJwXW
aGhLiD48a74nG0otLjGfY/Xo9EpDYAFgOyE+L4mFvA6F5tXsri2TUpw53Y8fUwYBCHzwESU8sXI3
DgKqhpSYyWUNxHkHRIIisxEgNsI4mUhODBaD7EQAZ2jI9pOLBPzjxMqU1ROVaXz0U4MNKwsm1n3g
TeFMQXeCXT5p5zxHRESQO/bwaPqMBeU581OWv4eK+AuG03Y0XC75xGad7CnF/bXNACsdU+TaNpfa
lHBq3AQt1na03cfgQ0VBG0vE6DN6jfKB7LIWLsTeo3WyVWUB/tBZ5fgaM8A1eBIqnP9aaxSJzE/v
5R+doF938gDVYT6qnRpqdI0Z0nI4cEOuYypiekCR/kKyVhiYyCrlPCyqmXSfxkOk1ejt607T4S+N
N0Z9fjVNckgZMKVhZWTDljGPaVDKaHm5Q7eneG/zB542HtWOc5mVHDBwWlP6LPsj/c3//zK149sd
kqMPuHKf0n6X7I2XzLpBV0MRCxIjzX/qYu1XcHEHbVmKgDj7LWyMHGUTd3H4+YFjkLvdoL9DKCxx
wbFvzDaIAR8UulDnE5/wrk3413KOQBPbcUFuy1a7s4wi7FDV59MP639lp5CVHT6GisZI05sHuq2X
CBaizedpGh8r2s0QbcFyskZ8L0bnv3ey8xilo7yFYAwh5ETru4szBBaHjbT1R5Lo3MLGWP7jrbQu
zSuKeMmhJPh5qjUinjNWRkGDNLeioWPwImk/iYeRqfgPkC7yHzERgvj85ul3JCVKW+ydQ8vbKS2h
PoKGZC0F2iNq4K8EBxnE0ScNokx0ilc/IZudS+qE+oOfXxby3VZ6Pi5hRlscgsEju6lqQJ/TqLY5
ba6/jesC1FjcPJauPkUvP+qQXH5BF+QHp3TfV+yAlc4incdfvA4K5kXKBROklwiA4lurV2JOcRiu
+1t7/hlIsgBaQ49XIFCCVmnieNIBTiA4NwBkDwCKye8AIpKrRxF4C+Wy62+sDvjw9q4Ndgw5Atbx
AG9BCCk3EIumUPMwfQhblNz1tIUjVdPqCCIAwH7KNpn6O13uYLiZQFgCs6t7ECFDaFwp9VWAb5xj
n7cPHghfBQAlB04SiHFnjmhAMg3k7ADIAcGg6AkkP/cfg2PnGQnMWgHK6SMY6W/SI1bYgqQ1WEg3
V87WW1OcC0Oj3CV0KyDCG3gzljfwP8pspj/27g96kX9J9LeqbODb7X3YcLb8O/9uyCGHLuhf/tvj
L4Np8Ul2mGiQXia/fTzbeJdOw+c7tv00Ysh28OqMrhCUeZjjtUkGRk7KTgssKLixRD/7RLEmJ3nA
OuZwKArv3b27q0dIUQrldjDUxE6jxsB+2hIIn/KUXgd1I705XNrmD7CU7snib8DnwwUDdjx1HrBP
xwEQRKwMjAVYd+Jq1UFuhiXGye3a9rBuDYkyffSTNSChmwRNxUytg4yvsh7pEiYFJXj0U0426LSE
tts5J+gHxEgXl0SzFGKocUJsQlCIdQYkD6gGKgpomBFXdRsBDxlzBMEYWvdwo/65FP1sgE4DVQXQ
vzP6lP3viqn9EVbhPzZDWOMBAnWMRGSEOTr4xYD8m/Q6yzy8e6hSdqjq/3Kv2GXoxzjck1X8HhK7
qhWTX0C2n9COJq3mn8KKuYBjrl7KpSdHeAv9XzVwp7Ps4N59MsZDg/aP0gXGSMDDxQOgjnPNxQDH
BByOfb5BYoqhWfGOAPksF6ewQIWGlzK+4Qz4OpSyb1CZtpuwRbDNMUNMtcp8VSnhPDP7uH+rfplg
Q0mNfMCVAbs0fcBVmkkwxgIpkuy2JzQWBmYBdyFN2YgNozS3U4Qv25EbGRpUdsikOFUFeIk4dDm8
abGwqFqA4IlB9QKw/nt0WYiwwfqioDdt6xwQ5+XuYY9dwK6cXOV09skk2v/Ad4Yn9BvE50kLXKss
Ppl17JgPhhS+qwPDEcTpuhTxAfhmMsTbIv2AonI+DN1fgNHZtyWC74gvRleIhAlxwSGqgNMBmIWo
82RSZc2WyqiTzShLEpmwskHhnv1ngQtihqHLNm4lZ+gkvJNCG/4LsN0eZTEJXHCgtwHqw/DBkwFF
5NsRtTo0RJ3OFzZcM+MzzH+XQI0SFq8RA3jTZmMo8/NxAuHQtiMuGMr7HH5h6QJitElbx0mhA6Jx
RsvZSRvmu6NCmx0fz2puuHijLTGzrQScqgh+LoFqSQ98ADlIaOTEU1BQIPzWhEVn/AZFOyMv2ynG
eUfuE1I/AA2XOln7CbAwnPqMBaQ13pZcqaimCdwaO/w6PDuZXZxZMtaUeRyZQWCShxBSw//GYDL4
gS8RiFo8jhYLUu0Jn2IGB27b58Y68wuOfgJzcZ0mE+04hK7GqNiZgCD7AMECnuQwyLKU0kmojIWM
7OLtXNDJIzg24qBOvhz6nxn7BOAadRXxoY11LDlNQ8qy1e9C/oAUzXmIR7jrkO8BqdX4egWj+GGf
og+UsCcYadJN21dX87sjrH7tKJLiXaTnisJrFHMiobT9ElxJ4Nz4MmCG4pk3ahZYI33xh9H3IsSo
fvVoyu8WFTKIbBxQAfkBuhfTAohuFobUqmDkmGOoXyVLc3dZinmBIPcEF53zOopD+nSMdQDxxdbl
B1SeqFfIhSb0gFqbzpyAzniH7EtaUFNBr5N2qtbS7/gOyOEzQ8cYRPbTo2gGjqg8CaL7Beuu87v4
bcCWL8Z99JAyNeWJwRFbrWDhB6hjSWgsXQ4K9RO1dMJVIXYhJKOOC38thCUsooSa02xkIVIEHY4b
qTk6zS4oezD/wI2pwT3uQfy1+ONZ7nqquIHeMO1jblN0zMTzeAfgHkULGcVZ6K1WKwgQzNw9GGKe
tdILHEayFL7C3vugTZhHsFiIA0UgkZwhG9AhtQ68BaDcsB4Fo5tg0Ev10CmgVBOPLOb4B77CQfgx
dz2OAr8NYBjlAcDF/AjGHnnDVJ3F5EXo6exPd0M0yRK+u2BBoznlQudOFF+7IJfZ1rLCOmKABe2Y
b+THkmMLp/aZ47Bzz/CxkRgTGlN9GMxM3oie7EpCJwAgUBi1GjRhVv50LsvFxUpx7NLrLqJo26Mr
IDd09LAocfwKHFSyvWWnTeqa/Ng7ITh1Dx1XVWlQHTPeOpfBGjzsdfLhYmlB0eKq89Hu1gBdxezv
r0D5DMODfQHnElEC+LRgGrFjBSS97l+Jjr122cRXlSeGUNVLeRaUKzS96amIoLmJl1K86BiuPVaX
hCYG5ceNsVAmMn1mcSv52wOh0Z1VVnD+fuOR7I9FCRc1bvfewHPnMhIjICCMBPFhVLO4nxAZZHhK
MpRl3oLz1uHQ6miDRkuZ6kIciGxArKBYS3AkLKurvi5EBJMUKMdhMEbxK9Teh0uCObHH0ZvPKfkv
5jFoU1vu4UA5qPgLBqpAr0gEbJpqkA/baVrEq3UilL8yv0zRc+eSCX1J7Mt+0AzWLjyBGJd5leGh
DeacKhdDPCaNMh8TGQDeEmUXJFzQl6OyPZecVo+HFj7xNvt6eJqAxZURljQbz37LLWSI4zh0qbhc
OFL+xAUHF8Px0S86PIBI5Fpv2og+Q+m3fUgo4r52wtxJOxgg/owL6auwLye7CwMFFAGEHjftV/Cz
QjG6JuvjqREt0mlEi8vc6Wp0By0eLGQebLgeWCfU0b9m+miFsQYFYqmIF9Cf0j3zquNnwIMk/O7b
seJJj0jhCnO1IDP4PTrT5BdAwAxq6kqcVM1UQSy2Zp3DATjkm4vVOjeVjGSQujRjFJuFJsLpgali
DvNbNyakRDswIh4GSlMUWNKxzcmFqpSc/RltyWrVDZIxTwcPyhAVk8RWbko7Ro9RN0R0Eq4el/bL
bgZ05Dy0AE3pDkgQDZ5G3iW/yi8qk6mnEOrinTGNXFTwVXxnVRD72srKCZIbQR7mMPLGh5Q8X3PX
YQcaVUdfieG/LOA+6LIwSBoDmqKwelI/fpBb/LD4xrTxSUHZinlKmNlyEZ4OuxWFRdZ9MZ1jh7aI
cYDLiHU3oKEe2wloaT5NOyYVwrdh+MlVQRKNI/Fw3BR0P6O4JTtvlJcofdjuoH7YYC52ij+s7lc5
6408e/c/TePbP03y7NK+x2OXK8RQz6qF6GGUDEaN4g6hmd4F9go9kadaj0fFk8LtXL0Tt4rV9A2G
zlhZniuKbqtVs5l9I1XI1ZfbqDgUWCkmqi80jQFLDXQcv1rjEDLQNmV2+eRySHQW5DmrkwWY7WQ7
En+H7fcpvAJnUqXMMAmchrBDQGZZlSzZduednYeILUg8/Ylcw0mfrKpMx+nemwgoRo0+TlS8NQrl
fY/xkLlAwjr3i6sWobvs3uTdvYnkMw7l7cAOOqOJZZINHQWmFuhh8OqMshXoB2urQVL+Dcu1ED4z
2yWlxLDgoNGIy1Yj4U3mH/hRSkLxoMFfyJRALSSFLQ3WpDozuJKvX2bRLbJL0yMEXoHtlqViBDQZ
v9BEbYbUBiPH+rIUeMJJv9lQ7vnLD2j3b4rWKxaK5IteU6Co6d+RhIxfdLhntgSjHwL16GlRDxQI
egBM0EQZgX1uOxOLlM6jqxetT4oTkZiocFRNCEZP8UsjdeP8l6EsN8HylyhxJjGyyw6CNHiCS7EP
3RJybclXVQAxSvufsg3fNKjDOWU5R+KSh7DKgykFNAeGWE91JfA3eVWMyjv8wBr5H2nONtbpKKrb
f2TCn2T6HrcsBki6EXfnhmSIGPkvAchBV7HaedPGksTDuzUiOajmYZfoiEvHZxmNyBCI0mImDoiE
XtcK2bmiVjKajIhaCMn1zmgekIZRLGArISLkmb1EyZtDZRO7/DeVov0eFmMCSMu+G6x9DLqn/0xQ
mb2YLQwRl3ct79jjYK6EgaQxnPVntp71RVonIJaZoiV40it/8PgqXgwbTBHZEvTHTBgTGibWTFTD
GM9WXHVLchcqe4ldQOJsmBOsqfyjFHNlyDfEbGIJgeedFf8WLYy0VVf0qO2wNO2+h3hJGipyzzFv
SFso/Jeo2okGAF3uYZPJ8MaCSM9HBhNPUV0jzKg4JBxfhyR3Wp+LyaXjpHzsEcMH94iGpaT9cpte
fO3enKWgRqwTgofx5a7xI7MlUiQ/wkL+PDjEtmdazN8GIZyToEg5TqUTgM8pushFhI8AxXFP13cy
4NQUmWZc/ffUeNU5cBpWsm7wKVeRENhweujdN7/Zi2IgpWt7BFH0PDyYsNTiOhAOsVVZNMV3TAEY
Al+uKHii1XenhkVNN2Cl9OlWI0S0y1E5QlcyKc12zLzUw7IrCKkEOb2/qvvApkeFB4f0SIibM1oi
+vfqXNCL2+NQaTtPtYQSPhNn2oDFw0l/aY2TrRr5YaLcyqthb1s1xQv2h7U4JVD35rIahfZS4MUb
XHOUAWDn6jqKEFxy6siNS8pHx7BGnd7r4WjK5gIPbOhwv2f+6qjKVLVxSp02A6iG7Up4W+V4bzuh
o6T8k2r2+9c1UxCRyvQIE8MgH4vcjQB6zWn7TJ//VzStTqdXo+LZWR19IxY2/AUdDl723lWMxjyD
PE2LqD6TMmvZ43BMXcZO6yPTJoYt6O103IVWNuymf1beoD+7N+fCZl1OjOyxIWdDfQpQ79iDpnkS
zX4NBCvgg2GUQGvnYLFLLtYTfJNpl3EQ7o2HdXSzR9PsOCsH6OnDQ68YxeR/ac/jjYYje5D4orkN
NNKhcYmi5RI6qfh36Gz+Oh0RB8mMtKdDd8lTwCfx0xSINFcJP9bS1yiCyAbEGgxBcwsgpkZNO56m
caDGKjLiFsCrzKBZAK9N+I6PVnXOVPVlbKhwhLFiqvXyhfgqU4LNusduTmXCIITUZL8sg5pUD7/K
SCZPzJaeIdBdRnWavsTXELoGVccdOgSKHpoEwGui0JTe1z1sKHYydqTxEIVINaj8t+9ek7kqkpMW
FBMab9xvSkaxLRdisCfM0JrMoosgcw4/nEUfB0QyHxM7JgMvC1gqYO6htovSZCR3yjIYCvENPc/F
f8SdYob6N+SUmH8wuCKhe4ew3AXN+gEQXHLx8mo/Rg8HvYajfbFewO2FKn458AxuPA6gTYVtK/Tl
/gqw2Cz/YX0MxvVmNbBPIUTq6uF06b44K1+38cNgiN576X0iIJUeYnQl+wnWpy9QoLauTYaJ1tWs
9JHMxL8t4RbBiADYTJEjZKNGICl+mShjoKYjGmWNFtREtgI/G275HeB1w22hE3Hp6eKAOmOhBBDS
PbdZh66ZMOEIYR77rA3NRWQnxagIZvDDDB8NiDfsADQnVkhPM79A+o7e9OU/fC7klCGXOJxXRv/N
BTVfU/zjBDArZTsy49R7qtbvOKrxUFQo/YH5X3mQxMKDjZeVAy3opuzRRKXKgQ8Er9nVr6gIvfaY
/bITeiVlhsPHrXmuG7fZ4S/vtUbMopT8moP5zWwML7hWXYgfLV7rwTDgExS1sKtnR54rcm6DP0z4
cGpDraWmVAm/zLGxNIptUqmrPlMPo05K8RZEYdGsMU5X80r5yx27RWqthkuimji8XCcsh2KBJNnD
apVURMSQdfUv6/QLdp3Bu7i27QpMN1PDbzQXII7xOGQ8vXw9vSaUlQIhZm8+7nyrX8jTouMJxsW4
EVl5Z2kNmjMooxTAG8i6QP6+1bXBPyqfRMvfRHfnCV+yijgawxqMRDjB4RNj5GZw9XdYJJcQuUAL
lmuFWhRbYUb8voGONFUQAhXHhGlvxcE/GWjB8oj5cinSpP1mM3cA8vdz6yuHJ46LUHTSAWSAgaCH
eeN9UC+G5cnZUxtTTQpQgb4peY939aIT2jwJ9GxQgw+3pe6iXwGopnylmtgPqhSWg3pW6Co2ylrq
yUe4U49doyqMOEX8SpSn11RqVrpkXzQWmRjVuVBaSiChD07kCXjm5SiC3hyfqcVNnZW+06/okkSF
sn2Two+DEEuiQl0O6ROeKSfP/cB/n+djid5p1qa0VA0Ki11aYjG+BeKz9pq8+2OnCJ47YZ/cXFUc
VKxfs0uy9uasWL/WFZEgyk3WZxRenCG7Vxs+3Jf7ipHTCVG9mtzMRwe5GUjxYja+gLTndGN1s+XM
bxNtjQ9IY7ExbkP6xcr9iyphYZaHTKvI/G3oQVENhissYgUnTkyL8n4Ivx+89gFBQ8YPLk1YzaYP
04j+OtAaUdZj+WAI+8o++0i2W+hDOmd+9rFQb7F34TQ82Jf0juDti0UemH+C5ezJsP9tNrtgXbaE
1BIvXnJbEzqNolOmpVNcAEeRrs1HBB0HEZibz8iBBmdjPv1adGLyzuHmTW6GmuaUARTQkHzdqSdm
iAzeq0BwBP6v8KafQB2egUIl7QrPGthnj4nIkc7kEF2QQxI65xRV3cpiO3uZX9qRG0ZlF7vZH2D+
Z+e0E2oaa8YDaIKPHjNDDB4d+7F60nhQO9OM1KmiC12pB77AdeEJ8voNz7feU6KkdTNP1xxl3v7T
f822XsniknOMJG2uNdPeK/KrFQaODvObqxmAWBUUUJCTlvVCk6OaPH6V0CBE6aPlXUnaTFLN90LD
tg+tFNQAaKEc+RotfwUN/Xpf6hwI3/qAt+igHjzPFZ9B6MFdtyUiQqXXBEA5Ro6/vMZ4xULwIKST
DcM6L4AWJy3B838H8usDKBJhfR9p83XQJ70L6JTmmFqISRNoG9CSqVasL+8xBODKWMQHcAs6Bf9V
YMLPnWozumj6NSwH2aarEZRkTKENEdlWGKEkViGGgQDtl/bSWsTV6aXkClcqcx0BwWkdxHLC/N+8
5FELvbD3eBDqaRNhll6aYbFwYp8xOTdZLNEz1UikN3lGt9mdlWCDmvH6MAtdoodCupaFKpZLzp1h
BEohNZh4ByZVdyTgzglZo8gCo0ZRfnUKhB6mohqGFlmKMOzU7W5Q0JcQN4teWIcH+6QBSRe9MrrJ
x8cA/HEF//Ubip6Tx+yY1BF6L5q3AbGCQIACEeUksyq4v70Wm8UtIsp8dg1X5TqkzkhE96n7Y/uz
3wQE4d2CAaFsskXRv018fVs/4TVbYgCCI/ZKbN0oVZWsGQms7TfcVaVH+jAwrP/DFRfz18Uiwv07
RGgLYux4ZZZMfc6wFN8DwsU53sdNnA6c+YQ2D4IqmmG0v+gDvBGBGi+GLpF9M157SHJa7+jey1P2
o3SjOA1al35lyLjxXQLOVZrj+cROGSRfg9JmqxGCSWFUS2DmNWxVFwXeLMNJCNzsc0ApDRGQBvcC
7Mm59FkgOfuM5Zywe1WLgQTyGMqssdRPEP5qWLsq+Iwd9C18EptTp3rw1jFmvOCS1iGcmkvnlF46
Z74Kv3ag4TQc8a9LDAipHOCikz+VDCRc8SOn62pSvWskQ++ud6LmGxSORBjJ85qWShdBcLVTtzY8
Z68+DOMj6vsbVES7xwyJvfqvaUGdjnF9G83JyQ2yT1W081167OzSGpKOe3p8Rf/gir1mr+Tsk9ro
0Dv0pi7JanXh4E7dxmgNhWjwwWgPNd7OvnNI77723+8nlQu/R07hlDhE8nOnyOtT3LgbAM9y/0WZ
HrkzXajJOYN8TqVyYPSe8+7utFTb8Np99Bk+zdWsUPo0+WWGCn7DKQ6QTRWiWJT4BoUDxVCeNhGj
0jspIyqZM9JCk+a3IX8kn1nZPNys5upjV1hn9l6zXfo4atiS1QmjH05ziUYZDwjdvY3lI6hxpj9z
1z0Ynezi/tF0ZluKassafiLHULC9pQcBARtSbxz2YAvYoD79+sLa+6yzq9aqykwVJnNG/F1gnOuf
qe0aHZaYCnsuqgbYVqjYy7QXEtXLE913l9trekztJDqSe03ksrZJOvitjiK2iZrupifpa69C7/rN
bds4gaZGxVANlxOMz1iDzAeTL9jQ+vMeABR6YqxrEgwo6gUidanWHLjsbEyjPIaw2eH8Jg8Fczmv
LDFwrxa5d5dgSZtxpLhiFh8zSFgGLJLSPAMI3fUHlfKTRhHYsyPop/8i00uuoQL5tVyAVzmcLCPi
t8y8qx2SChxd+uZlzG3XVUStHPdgfAlnjmTRoAAxOuxZX2PpQWSRkn+xO8n6BCOKeICOi9Lez80m
tNMJdPhD3ZJReHz2i/VGyuyoRw9b+S9jfWNAL9BmCYWWRmsqKJsBQyhDhdWmeQLxS0bqH/GoDYSF
T6vvt8KGvu7QpcpAV4hthDVRe8uf49l9mE9LMA3RMBO5yn4DgCNb8BVpgQ58Hp2Ckx1F0d0g77vo
aIxR562BLEZUuThbA5pgjI+mjcCJZqvrAvnS6DGJcRKS4D0SBgyEvTt6EecdTmWwICzj3aWOpbcg
jw4FeiOYC/rAaCbGMaKzOdrAP+MD5TM6F6qLDeDtAyRQFlMk/SUt2tRjnA4dDsgko8EYAEAWkljB
MWxAwqOAFBlU6QI3f7RUvZioiUUpWVMGEarsf+jc+1DPXjlle3UVQmxaCeuwD1J75+s2J/zp4Lag
RSzd5hTIe7hR9c2JkNU+K6pIUZg3GOfbBJXcdrcDM1tjGe66qVQwqDQ2O7bgRGJgSmNT4aYuUV8b
yii6Atti09w1Qq5zBEJcG9GGPYp+UJqk26RkKEv68hgSipJqRRNGhpcZF6jLCOVqD7mcGX0UrZLM
WFT+wL5bXkY+P75u5Mv1BtCALZGX/ZT0r0qXeUzPhn3BKaDy8XiTSKavKe2LzZyY05TnCZ1Fzpvh
k96lu+EJPQVl0Ek/07N1Z+GSesuGU/92cSHrTzpRrLnOYylebywHE2b6zdrWmwQ8q7NnRn0eiaeg
1cPGe8btfbqzwClLJXMeQ2j7r/Uzfz2Nr/f22uOXdzdaMVgfHSItLBIi0aQxYpOaUpgNtKaYcnFZ
My0XSNzP/aeF0T0LEZqRbthDafH9VYwdu0Mt22S6LwPPriQT5tGdZpSUuNOvxidYIarNbgxAxDEZ
jBYQX6ByUiSKGhjZN9jZWSSzFj5AA2NYSxap1bLnBHS3PNTh43j7Y5v/zv5hNXuCzx6sE9poz+vs
mBLmgHWumtY55N78Ol4fMr9E7NZhliHpf6x6/WOhDYAdCE2ofq+0mkaoo1qermCLQp25CvkWzGKy
1LIhU+7walCjh9g4FE0URz5AacgPaExf3pPOhHpm8/bsud/xgJauGnpBP83xafa1fHKIxMSBD+2N
tXg5foOLsMGSLm62jeL3P+ZWpSZTXO88vHaE/n/DBuEz0L1D+e5lJhNPptNn9ObNmchObY2DyHps
wbJNd+eyaCUQqWG+nB1KnoK4dKEiJBeSO87i/nFTxSpLREmKF44G4a+/ecyQAE4qumIYIQ11kyic
b9ypY8LLiCpq4L1XaCPBfIkFpzP50Fhp5ByAyuQTpo/iKOSBzjHvhSsVNyLbBM+OT+r+dSU9OZSS
9CPEbMDWdi097pBX3obnYcCxGS+RSLAtxxToDk8TnHUXzBkGm8+LERo3BUS8c+EKWgW7ABa6hoGD
Kh+fpxjsLBIicOc4dUs/9dFytUpUuZB9d+7Ynebq6d/cRx84EIlJ6Yom+qsTOSHbZVpRPS2tOuLy
c8U2aW34YOFHQ4DwDRsnwi7+QXRGUP4fAPNAR6sJ6gLhGXJzUzUgJl6xIi2xrJb1J6Ti4hejZwlq
LATFQMtIwhMa9p9rnlKTLCT+ioJnt4sGyFUasxeZipWeU3XLvvO1u8y9Jjl/c7cKswN0wdPFq733
3JPf3LXpcnh0Bjs8sMAZ7QzPKAptuUMdGf57Zy+lyDC/pgzzaOw/xgMfnEroqBmGkj3K3RKchCXG
SE8JXKCNxHwiYBc+154jKOMAaBsE7It+tkg6O9XuQSSSAdXdUflQoABBSLUn1d+/6Czg+oFGkv6V
iXLy+1dC2o90lzTwUCFWZUiHKBTVMu7aS/SpTbKYEKaEHfw9TfO6/Ro0KV7zYjB6Af0XuoYA6qSR
UYo/Vzi/6McJ+4WvfpLBjRVmgx1ACHTN3W3oT3H167alGdTl0g0JE4WKgh2kT4AyLRjGGPmREAeQ
b6ABnNVwk/znr6Vg7Cqdwd99/6W/gMOv9eF3g0qjSd96B0sfPdiQZEImvYuhvmlrBfR+GGe3wZAt
XhMyznBMHWLhqbcXJEkFP+q9Il8fsdTCgpx6QkpR6kJdapIhTMP3U0RbE5hja/QXBBT7GQBDNroH
bIgU+EAIyN02UKUg0vBlBpcEcQIeEYKxSDkg+n3sKJoHD+XAd/OKf2BY4nLaJRMAFqoMALRlTYwP
UIz1WovhgX3liq8Gu5KJWZYF1RIPEzqRvUyeQUzl84IHs7XmDZA2bpFt9ILaWvDuBKwE46X3ENx1
MuIa/pBypDl8AgKwDnQVUmVe0ySRfonXBUtENjilOnVvDOI6aM8DApKR1d8J73dJgoNzCe9gF5IT
verbjfHTDAajc2b0Rh+vy/VmSZvLoMWQSovh5Va9l6j6B7auxR8k+HKRh7K8aLo/ZBtKV7ooCahn
dBEFNYuS7wARWn1J6rrTRBL14hY53aqUj8xwYFzFpkfrnIenVW+Uh924NzqEhY/ZADeZLN+2LQu4
HTc9eQOFX+8bSKJmpHDCOdK+SQp5vhJb0svIJow9aP2pql7v+3HlV3hijBnSFWa2cKJ9xyJvbHqC
o72tK3Rr5YtCcCRkNdl+ri1pcU/DdOXmqw6VklEwbGHRnN2Q0wot+sSuZCHHYwVxzRd8QIY2zBHs
fo0vw+gYXdL1aGi2QhuOWkRb0/4n0pa2GVhVeqxEBV5xBrsqdCqKMvLu8IxRz1GMwPSLSJDpL6Nq
3FvXMiDVov1sGhgARJuGWCLhsNRXY8oCvaA03CMz0kUDIMuZ8Sv2bVraE5QUgtZgtdPK32w67lQL
vg6jg0XV/wNcZUlftPwsPj9QXN6Iq20QCMrqWBy3SwALLrsN1ufd+no7RtrVcC4SVk68C9rVmsTd
bwuKdA235OCSQb39w5T6iy+xIPZrI4VE5t69ymCaD1KumlH0YnZROIqgFZpE67yI7kSZIpY8omdB
beR7KgYkHFbSQJxyBgoO1jmty4ONzixS6ksoNcIfgTjzRSMh7P7tfFt6tpF2Nu+BGTCdQUDRHrfk
MVl6z1DItjz57JcANLV5jR50vTxewApwrmiFMbezy+pVeE5A+L86uuCPQU4G3hI/SkTgAf/J80v3
5kJtKUwakImuc9uPbnqV9o2ufzkag/+1UdLOC2zQkWeSoMgdMYCiW4VWk+DJF5cLxXEwEEvVXRN9
uihpEF92+ffdiCgMMohTROhGQbpHUNDFUMb2pgxp8wUv2EhRIcf6m8K2Y+7qDirOwYqxxyF4EcJm
eKBJC94n3SVwssLKCrMC3gl8aEfN+cEWKTqpKA7QAwDJwVSx1ljwOEKPscXHYGIipJC/bSTHMf8i
ZDI/ism8JEDmdKYw1SIx2dlRTrnUhN4R94JcFMYSUXfK7T1MODpvvvLnP/ZSun4s6l2OyDk89vJg
KBu6F6LNgEBoWTn/kRGjD9QkvVXjSKGYXxLAjZ0Ed60ZMW+BMHfSBhOyYL9UVBJQmbzxnaEh4fSB
fwBS5jRll0TbImc2SlXyEErDnDIVK6aKwRAh88p0jwqlZOiK3R9J9JNQ5h8JsHnwvUymg7cILiio
5Ub+qHFUMwTN8PBd+NRwZRSnmDT0yp7KWU68LJoeyI0nHCjv1z3YvCeX7tNBo8dJA0XsABJIpJ86
LGm0mCELv6eGBLTJ8c+AKzRKhaMmB4hIwa7Z2muOOwhzqWK4Gc2IDu3N3eHmQp70KBkwupm1Cyod
Ykc+Y+w/WHySDcvR4GUlQXAi2xlOfC/s2aL0GevEC1G2so3YXJxBIHwaETHYQUzMob1FBOvBFAz2
t8g3x55YDVF17Vybyl9L5Y09gEgs8Q0Roj8waeZy8ux76Ps/oN5XYOqQYPsRCR2QP7uIUnA/XoYQ
otCeZ69iw0IUSToQeQ06N5ZaTpRpx5CC9r3HmtUyzjNcHFCIvSsc3XPeBh4RuYmowyhyuJgDlqPd
pnb7hg86JvpljJ1TUlQsBje/zCwpI1xHGvD+l6DgbPWk0qrMTkxRmXYxSAxIE8N5b8lQocbuaz8O
ZBJJ7GmqpV0NelIZ8PW9BS3+k92dOqU0spkEfTBE7uWhr7wdaIsBIBhpekR9RBZ+mzThm4W4iFJo
2B5TzlHPZYRs5Fi6FwL9CO8ur/o+wzxcj05pvNA7WM3R22t1YBB4HWWsBtSfiZo0tzzs1slf8lUe
oTyMJeiZT8Jbwjfnu6YuxCn8oTzl6t/+rh/j9rboqR1WBdl+mbYkNAXU+FtAHhwIB4qj0oAC/rRY
bSzQd/z6YK5t1ryvTFrwBpkITQvQEjqBkJ2rp+DGPWq9mpApY3CMzylVxWtTkLfCim3SDQXnJv0z
dFzlLFWjO1n617Ttgn/2wauLIRhF39WArDXWoUtyWH0leLDr5rv2XInk0bgQjaey5IG5MDCn17ST
DEK2ARJidwf8cfyk6OAx9Oc6vtsgkSQ4Uq4ekLRNNAvSvuUhcdPYydq1hitj0JMVMuqRafgdAvG+
DapNi93BmoBFw0UGZMOakihsI4qXW4fyC0XqPJ8Wv3U9InhWBjYm9tfW2JMrkIAAU2sPuEksaial
Gf5L3CssYSEwxZ2OKWGB2ceVUehs3qgy+BnsXgnzzUdYwP4Mff8ZXsYOfvG/gDMY3HqEKAHVLiKV
oB9B9rsJ4MkFuVB/0uZYiDbcv7vVHT+5vdw7dUGkFFq2YYPjRbyTn0CoM14aTUDVJH+MyGSuQbuD
XKDNQEEuySFYTpRtYwWlPuR+qQOjKMwMQT16XTvKljoXvTrqneQwRV7Q0Zt8uww/4pZum3P1oDE0
QjKMB2aHMWfsZfy3CPHadC2q/djDSsV9BkuXVgfhkyQP8wUKAZUX4KFsjDUKiIoOkeV1INlKyKwX
3p3auE2g1PyP0d3kE3obstVm0HJ9nchGeOM9XWwb5BctDLl27sBrlPoHfO6cqHop5vJLVPUJz+l5
TLI/61l4rwye1aaq8y8tr70hV4jZC+e4SS5I3+pMO+R9ETnSJOvpFU8BMA7MKvxQfPIWBHJTzUdy
IZOe7Ho6BtSoktFLRQcQMkPQeo4lXOZI9gX5WUMsp3TPklJEVqT7XbWCmoHuJ4mZItUEJRyjHMwB
XZz5WjxQHXRKkDkCyw/kedAgnACs9C7CnyEztzT9FShDGni8eQ+kgTQ3+nc0nMVxP8SnDX/8kZHX
Q9QN8wHYp/Na3ZnJd9BLC29ABaancDla5gdBY59KpXbL3HyEzaVG/lQ44CjuVVzR2qh9JllcTXK/
AvJcLOJQECVUnnfig513qCaMa9xfP6hIkE4gN3WOXuYN2sb9i8dQnYMUq1qLp5fYmmzB0fnQj06l
lXgUapeJ84s20VbEWGLAWpGIsavA5VRzKbksnALs7UzB+QybAMhMsQCafB301+KweRFdqqm7YjFW
hkwlF1DhMuJKit6ieDP+GrWp3ndO89ZK3fODy5HAnyXRXy/uWqgyvNApaIK0DpFSdN9CtXb/CoC2
Y0h5ofxdHuYx6e1P0ZNhsBNOa47s0lVyrQrvF+vjd75606+52+BKqzmgS8LpAiGiNSE3iCv+Gn3v
MYEH4ttXiMI3p+Tt0ybkiTAT+47Vn523InS6z7BMW1WUOw+/MerG9KRIKumlAKEbWg+URjsNRTFB
hc9uZc71ASh0hd0JvfIL9PrLV0Do/505/6wjNCwFLNEGBET/rdEgSh0Jm8owYHDt26yPCuDLtCf0
5PZPHIHoT2oNGnFpFYVrQzaiWvQMUm0wfputg+0Iit5a1GYWldpIPJFy/IMOATSizuWgPBCSyF0E
P6VNAHF7rNAH8Y5mZv+vTdYgEeU8fzqZQcAnhItSGNNhGYMYmz0pfuC9Yncyjtu1yqyStl5sRULh
ri1rwaYn/RY91OJu9nHBSIC0RqdhA/9qbNltAAbknsgvZTjy1T9CGjW0z/SnMqTnPjIckUBvHky6
FRq3ih6zcm93TFZv45QMLNyLVFErkZVezDbyUQZukZpPS8c2jt3pBfaG4elrb2Dm5/1hZT+mpYA3
gFV4UjyRo7j2iJ+P1KDjnOJ7wAwUpxiTw0s7D4e6lz5bLL9rJA3/Wm7ZgDeikb+u2kT8HWThTwsE
UTy3basvAFABfI240Dg7V/O7aPHoTXktmh4gSdvm3CSnLQYXA/skM8ypxwIy8lQzl0/x+3gh59jM
zS+JfsPSYnxnY39N1BngF5JmxQCD0hocTMmSRWZL7llWgasWV6Ppd7paV4IZubM1TnW8xyihGvbd
zbeZg6oURHDOK7F1QQtkzoFaFvI8N8p5d8izqaI+C64LNiiG2E/P8ZIQgREBBuMpuBv8N84+0bCd
vdsoZ0w8EtWaOET4s/X0ezKKeN90vsHZ5NuawypoDvt0WHxTcBl9UiLmRhXQSfrs2iTFKekVMzJT
Gqyjdyc8qm81NeL73sjPmXt7Gx15jaPXmio9yv3d9eo9t7CfhZYRRggR3TSqaLAkDRVFpXJBANPe
9bv67U0iJFweQvX0qJCiqT1r8zO9LQZpbQ8A//gHE4U8QsgT45ajDvka8UJ2HNIqOOXIu3rIcCzk
7Ixv08sAO6h3HTPiPBClO0123KGev5iTZ0BBT6VN3IJz8ySGmx4qLpEuqcM3kCktH115y6F3wb5B
etVDf8Z31M+3WOCFTnrXl2gq70zZYtPZPyYfdpQmlGVb59NAfS738lx1gVAS5Fz7rpeRsCyCgjZP
1d+QWJuZ9Yd5ja8oYar/DVZktICbHVE3Pbom2dXPpGY/QinG8y/7EqGgTBKXJPu7tkYIBYdqBouW
wdDtyalp5sPD8OK8HzDQjL68mDfvy4HiPEbIb56yRb4ivqmW1vxrFJNiyQ8UZA3iiL5jlzxA1HcR
zFuuN3nUQf0YXoixppEyytCmFiOHQEA2XJNCSlJ3QiLhXoiA2n1CXG4uC9KjoHeaGgchAufSn17j
zOME5T5ZWXBJIUXoe3TbpBNQQ6pTnR6oyzMBfol6N0RFba4+5KbAovXBumHejBIWoK9NB26mTTsf
0p4IRUc5SFoBgp4XHmR2vymEhmCXs9l71DeBwQmM4lS6XH+CPm9lIs+z/Y1IvslEAUehDcJAIrm3
nPZSIO6fHH1jQt66YVynzzVQbpJEPXP3xgHOhs/wjrcDQ8Bb6eh3PhK6fmJAGAKxI8c3kIoQxM6m
DravQwo/+LPPw35TfPUPdDKwjzu6+k3q2yGOwcMYyF6IgzZ5Qcbmuckxm4gxTsISabWObY5udI/O
6mcJ/ZEQQj4KF3RndbHHs4FUksXQTq9Tx5tCE0LCkBiBfFgU1Re9WnKKSD9Rcl4gz2TSPWQqxCrb
O0Y9hdXaXYlOGF1NcgE6oEt0un4hCbPc7m/Kw8hMcVkJSEuOkbI/soaRwqC/kaFQjNuDJEva+xfG
kCSj4FuiH8DBaTU2LQW2+ZRcsUjXlUQjBUhFqLGZdxm6kvrOTouq/+oaF2CjJxZddbTkpHlZBb0E
/wQLRb9ueb547kGf672F03Z0Y7DVlVAa4IkF+fDBBT8u6FXw8pdef/VykQksvg1Crsqm0/VI1xw8
OYIVvbHhj2a4T/k/mf+E5VOD9jfRdQqn906aow0FOIu5FXOXRORIWyD6BDTULAPYTG9KR/1DFxl2
Jxh7A3RclJefRW8oo7fac5S/+u4QNOdfniVOdxxPGI9esuVJrxDwi/jPVedZJzJ0cQQZQEY+kq8/
gG+LrYzTakRBi3GPgG93u3fGUrhKCMVq5ZEJSipe7Zzt8ZglchqxWiWXZsj8YDeH5MNrigjIEt2P
iADl4RUhfovBoQI8ixX75/wEpEA4BCDPXOKfTp7QnMWiTsCsA0xKaI24PcSAUU39LANn9GR/XyNo
YdRhxB3gymgheP+sQ2FhcBAI34jjMxbXiDH7J9UMiI79XfCDd9MpW7igWIAwjc2lIVFGG0FtaDw3
tJ45sMRyq9Qa4gq94JO4+bQnPelOTaJWwjbD4CFAUlJrLByPvthx2EDjbTxuGF/eE6GZDK2unX7Y
5Nt+Fswmkn5DsWfYQ47E6qVPrs2Q9yaekKa+bhASj15OINSDc36BAJ+j50piwBKNIxjzk0Gx5Q7I
6ae8IU+S8F1G3B4ZfSCmCCVxbs53lM9qwHN6WB52lHh/ARusCCXb7NKDXwoDWye7h1j1eZCYcV6k
uV3XjI0fShjTwVbD/paSEuzvlyqBHZ1ra4hzduqMUeM1MSPZRxvQXIR2b0Mx1aHFAdIxWCe06SL+
AQ9Ad34eLQWUlH0bHxNKu160/DEvC9BkmmuWleGcd9CG2y3M4IFWIjMv49NYltEvdnTozIYypWuJ
T1YGVFG7UUgxJ1U0PNo6qzVlh1OIbBvXNlOKNLr2jl9YIyo9Pjj6JZzIjuozVIKBUCLJWY+UVZ00
yRsjk5KrgpNj9oUVYYIX04Ww8nCi321gXdbUzW4AW4b8wm8I+qBVMMa+17cdowjHYAU5AqixzDxo
Ad5WQzUZcE4xudAGliGUGJqgYM+D+msS8Xzf5P6By+K1CMegALa6OAs2903jpPH/BNJl2pe4Xvme
VsExVFGCumyTD5u/KdAgy99cM9bot2t0Fif/vFdGrVh8gCjlL23zSSeLqnz6bhMGNs7u/rkzfHi8
JN//8CjQP3wEjQz2g/EshJ9sTui9c5/Ac34/AGp4rZdxpxXvGvf5kQg2RPQvhPX98XGmZsCTtrVm
VEbwXh+8bq0lZzRDqBZkMtBy0ndRyUSIy9YgDPq9NSTfpBsBAbwBteatnuYCsCMuOngMgZgyF1C7
HfTcEx2eMN0KIUFBd/IAN6LusZXoC2aPzi6JdlGbd3LiXOLPE9wMJmN3cc4G6O7gP7bQgiQCKQhO
5f6Bm7Q07FUSrcLMJJqjE7NoReVSIW5iIJjJ2ubsw09vsdLBKIlZmmYnjtObTiUxxno8ly/mgQew
MJOuW9aA1uaJh0TAJNATncflWeukK7bdZnTrgLBdWBv7l5595UYThMcftSfXYbampLCXfuU0ueJc
13dC1Dmn3kPi3L8drfVBYcG8BuTVo5b3ZjiBJlovvH0FEB/QYnyC2L1xZ3FC0q6g3kPslds9c4C+
HSkvbR/z0vVjqt617iTnr1B0JcxVIvSbDNKQzxcQ5O2cUTmzEbmSXMIK1p8I9PXeGhHcglvgsMYR
56OfHTJbNfimqAvjATAoTSwFLFvHsJgjf5ErBCT81gDixO9FhKVobW6IpgjAxxQRb8U/x3QSvWcQ
S0dGqu61fQTLrX3PW44AMbsj5CZW7r+TLN3lNrNBONIbeMakr9V8KgqB43jiKANFuC0P6degAT5G
hfvCYfSGepeRZ+uJVEBXthIZANZHoNWHa6eW5Bmqrdf+5JJILK/2jsEbYcd/+ZsHLGaK9tkMFiX9
zH6wKPYKSmJuCpqLTH8jJoOR0lTcctOlM5iWzECwl4rOQATyADuLC4+JxhOzAfg74CcOeLHoJH/4
2faZjsOyorhJPqPyb+m846pAG8J4Vfsb8rutjM+AT3+fUQdWBzcSqBo6C3LpD75YWZUtMAzbhTL5
jH5bxevDoyGQXm5Xw+MaeUNPY/LKNyycF7RieCdUC4UwLeyNzw7QKrg/z1CBjfU63B3sDzIdScCZ
IMJ6giOYHZS7BNIbdCXWQ9sx4czkEDxMizUDaIfK/I7YN1GwIXwkyF6ZA6SebDVRIuC/rnFe6vyA
d0/rT4TgwJMoRyWD19Lltms0VaA9xsToL96TSfKomjAD5gyc2zVutZ6t25M3NgO9Of5nx819KhsE
EhnhlKieltbVufxdnQhV/dXhLgpKSIT/RBac6rx4sI8t/oXWC7uIVWBpCwbWjfcz6a5q1krYnr3d
InpPShQbYbEdKMY1KrbZvImWuIgkho9oAA2zTGsF6oNURnu6XesW1ZP7hAgi9zl5hOqqbx2dd9jP
7LK2C+8dXr1HvOzaR09lGP2LwPdlqk5JkcD+fhs1xUQ7VbQb/ebDVrQHnW5QSM9BgkkJfNUif325
vnrH4QP/cId2F7hLWyHHahh0HgL9ERKekxpZa+MpyRIiA//oVDInbUuyH4Z6XXIG9wp4scCGkpD2
ICC7AiDQ7w+z14op8Eso/TQnnYzCHwGdA/UV0FfYEawk4hEmg5ALhy2cBvdPVCJXsFd0e8hBPfgH
cFWFse76we2OcVwJxN/TWzF8Ep2PU6Oue7CmushnLqTNgOeyw5Xo/BAxwmONRJq+hsL7P4hb0G4o
bh/x8gDLyJPZIQilOExgHEDKDXGiyZkqY9CkMYAj+jLVsx46q4vrvXDDTc/m+EDSu4gWlyHN055t
fuAwlkwy8i6p2JglUY5wPi+Ev3gRKUeQAHufa6tNvWBuEWmvFHSKSzMjbsU03bmTFu+T+Is1mh3h
9QD5GCTMW+oTzS/2tp+HQ6Pje2mp5D18rEikdGiLnMGqzWMt5B3ALMVYc0TQ/88Ah5guqbip3GLT
+TDtc0oXCGmTljRZQlWSsA5kbGf0n0A5Yg1DUfaSdHl0m3wIFBsFN5+43+m+dhoRvZ/c51Xbgo65
/EJdOuTS+xyCHP6iREXrO5coTaAoEnWYlkFX90DghYZtifgTtooNMj4md7+aXVyJtwK3AoizipAQ
O/KxOrrgIqC0ObEs5JbL277Sw94kEpnADjFTiPOZrRZlNZaMFhJqKStF/SPWCXH4y3BGiZ+kuR6v
IEhXfBpA1M5MWEDFcT4pci4JbXOkNkap9Ufpq7oDnBXixRZnQxNzLWUfecttrF6pCeXIgdtJ5HQ+
DbgjDOEIH3Cf1BGkRsF6219amxOyJaAGjGVZ1KD1E+/uJkLQy2aPDnD5o2LlvhEqqrisBNlCSR3C
RxYQ8QAPGrLmSArAI3ki0+RBQ72TcRdPo5rxSQQgBzV3JPWvz+2mJYPUlet+mtobG2WdyrxoaLwQ
zd9CXbSFIka1a2fJHaUUGjkhqV8VTB2BuVfEWqdJ0xKc/ZEIxPyWrAZ+BLyxx8Q4dNlCx8MZgi57
hPSFp4nIUzF3zuXlVbs/Vka52wnaxm1TmI1plzXdS8Tcic6DZb7porQ989TBZJsvBsTBvqpXDPTv
ISXXe1gSttDQy+mX6q1F1Am1M75oelM5StvA1SqIlbi+RNmDy1I/IALJ8J7LEyNfJXBtTQw8w5Ai
tibph9dAPio3g0MWHw+0NGwSTC3hKNJfbG5AxTbze756KrpDaM0IwuQQdTeH6Hg1FTpoFMBQtiJH
lk30Q/xxjPsNK0wDfwxmH5tg5IJ9lyJVtkGTBlRyZwERoueQxAqBj22xR1Zshi0moyCFfgLN/nQD
FrWw2Nd5RHhCwJDweoiYm+Q8/MAnjuVslp5niGV1YH0ga6NhkzAP8AM4KXkZEnMx8E6RxBCjC2aR
jzMyzmu6OXl3NzxB/J6wmomxkcm9M0KcaMZmAD9/SMVkP2+55B6Jy43+mRhp2c5qPgxSL2gdfYod
1HC2DWb8kveMsVpUL4jXDDJxtjE6UTGjyrmgRuq2HpbDck1pycv16e9GzEklSBEhlN5O4Y2IqW8P
FefFXC7Jldgz2stGq0RAc8MFM51WAeZWCcyT4Rjv1S3iV7aAZdrU8KUCGvCDGJlkd1B9IhOlDqN0
sOZ8saprkvJ9HI/uQHssih2oLymyjHuORTh9xd46BjvyCHQEMNMJSGKiucdOMiYyz9emqDkNdidC
uYw+CjUVmNxcjYupx1wHoF0uyD4eTAhM030eMnQG7IAfZ/ywOSIvcPyV7syuKJUq2zjH1XS83+LM
ZKuVXfID4nUB95UVsj9744bLclkO4bemMjrkNEZdChJAuCX7kOreHX6NlKTjHu0uWiW3Nac/7+DM
GsyJRqbfd3sF82379CH4xA5sc6g5UqgCGBmc/R7d+vtP3Zxmg7Gk23ZJkWBgTm1Wk2wuyOjXFecr
vI2mbiRGo6AUvjtbFaDFJtg7fqBlKoynmE45yth6ZYyAzIh+wMWxKFZMiW6h7WxbIQzmYUu+gHPF
I3GOFN06z5EcbSEq3Adlr0DCzCPiVGAPaLrln1RVFHvtqEnlz9HbxX9OZKmYBmR+ApLpO5E7qoeW
m+SiB0RqthLnfJvusyPA4EYqhDuo/oYWdtjWdte0657wTojc6EBH/0jzKRX7YVelImyv1jga1m23
IpcR6TqlGjuQ2Un67pUcWpPuPz2O77uKaSA0ESTApLeSE1+SEIWwkm3mF5srn+ZstdblVCSJT8ak
5h47vVPuSA+lSHjaCuEcEhXjlIE4MOTdyM+gn8dAyGmAxQQ5KzvSbwzjBAQajWsxUofsQvwIBtNb
VM6caYF4bH7hJRItJjWI5AIjZwDJkAihDd4C110TPaXVAcACTQ9bImAYAVRMZL+6/EW08dPNrhpO
8OIJ0HD/bZdL1C7MGKWcIeFAsK3dnHX+QJJeun4EoT9BCCVC4lwCE1+49oltpadw4fdbWgBKyfZp
T/hrsXPuaK10vntpuYj4coaQ6TRZlSahlNA/0xVCirNGdNIOnIBTg3Jpn2nhvDJJMfXNzYY30NAl
uRFVE7l2lDzanJIdEHHioqqC8qdIykYghCYTF3ucx9w4iWFIBUsvoZspr1W/bOqfBeMVLypqg9Km
hQYEKcmFOfsgcsnXPbNbRjQEtH1lxp8rpMEc3bbd2ZAah9O4ULQMzx6cIgKAQ3DRwRwxem/JB/xy
rsoEPZmKABaeRgjc6DC5G7kzIVgBUHVN844Xq8Lh144fBNPUXtt+osgMWn+F/9wre4BU4B1UjWiH
kGtJkh/OWFEkV3gF4vdfF73nl0iFyX324L1EV4Bi0Fy0iJxsuK5+txjlHxe+sA5xLmo6Ucl85gOq
Bu7ZbYqkAgkDfQ0nyoGT+qcXQ48HL9Ex1QUgOr4TpF56tNkc3Ov+S+khMQMv/lKNOQmRhXmDuA2z
jP8Onm7pPK86HfvBZXSOjED72WYIFJCoeqYGBKAvDDxjGjeJTctxDfSJMwV8egE4vH/HUlZeKAip
CWKZKniepeQ9KX/S3brz8OmmqD+9bDTgrINsJE84R37GmCvIlS9pLalEi6agwTd7vQAw52E8eGj5
aMe2nwiKffYEjgOufPgvt4KcaVkvX7xy7AU3cBKum8B/6Gbv2l+tw8Sy3KNEvIAy1Rq6gQIrAWCw
+I74TBjF0wY0Be211CE3mWx3RyZ45/ESyU4hkZb9ucBAu98Q7vVbK1JxPZ48oHUQB3YWYKH7VXRF
t0173GW01t1qzGjd8eKMlTEXwu7Zr9lrdYUDzbdPgjJAXKgIitVh29rXwGVdLd92vDYZRERG9BnM
kU9a+z6FGsPPqBtbXi/+UvA9XfIgFCEnmfAV3n1vXBMf2Wa0+9M96G0IVDkaBfDo//bnatWguqEA
zidhh0aD28d/y/ipJQcoURWGYh2HPHjyYANUt3CvF5guL02eMquYkKxQLbVRM1grZm/N1uGRZGQy
bfwSHEej/u46X+fIMNmrpHLBVySuP0Q7ALRvh3xx0jzhvaIMl5moDaVa7qKdoVEY6HyBiWtPUAXU
wBsqzEMkQRY0Fu4x7G9KzoPVdzGHXBGdeknZyB5kt0ftcTpfnU2KgmBKdbS6TGqjEXc8VX+OFF/K
NSA1C9r3N9yJd45Nlx0Z54gFC7nGQAHpIsECKK9JH4bVZy++6b0hgGyBN5fHGEY+J4cAmTbLcv1C
LNGAGlhcrVFFOHGTTf05tRCwQmASVoHIWYI27wSlss3y+XY9Ex36Atd06UAaYHoOIO918jE5s6EC
Ml3CIBvGdKr3vGnDRTWob7Fq2X+EVdgNRsv3OZyvzOJDR34JqWbFICyF8vjGXMCCkiJGXom/kkzG
Byfga71jso25nCccidIinuKM8zez+JyA15bwHpfUuQbUf9QBPFqMW6H6vsFjSdjKDb1+FqZR5I4C
GVfB7G5tTZeOf5LFTtgKjU84MJWWtaNAZVBqNWq5BaxA+KKjcIodI4yMZbJkDCElINN3zOdw36Cu
8JRhnVK1kBfGoKt+EveIsGA2gRo1LBq0bXwzb5UWTAbhCUGDtdieKJsGTMhRwltaHalEJMs0s/P1
tmb2hJFRyJVOa4z5ET0FZja+grrcnDW9gYztVWwZ7C0N3NCZogtaOU5hOGxtQh8+fSq82XWDX1fb
NyIRupP4mNkNPOJAfbSPDHKLX38SfkQSx6jDfAGQLDYYw5numdOngZAQyUJZ93FmFe1ATUOq/r66
iBZD5xU7mICsLbwqHaAyJepDM84MHCDu8UlppQNgMFnP92IzZDAujXfcp+yWUAPDmOIuPQGW894r
9+1O2LtIjBoYT1bBImeCdgOJC8rgXAuGZA4MrxP58UM0XgrGQO+Kc3/ggjMHDZk84i9u3k/FPYy7
Di3Aw2IJMgam1ofQxHAY4uzIwzPlSJOr2KGglJl8SkxSgXkJcZJg0faOo15P25FixEONCt1gWOSw
uhnNuWQ6cKb5AJI3jLi6Dd2KoUtkcF3Q8J7NLFGyCyVZeUfvvOJL+lokVo0gszR/Iw0PJZDRnT1c
rNCDv7fbmpDdoiOAn1zxgKuEvYGp+mw/mHBXXa/kGAD2tyTkTHZ33CQxXq5SylTDWZUTncZnOFx8
EVJb1XZdLvAD1+yU465OrAMmnBeic0I7+N5Z7A3YfksE1n2nihXnEZzGe2P2J5ZefvRZvxNm+B9N
59WkuJYE4V+kCIQTvMpLSHga80I0poXwHsGv3y+Zu9E7s3N7egBJ59SpysrM2qHf2wBNQr2g/nPu
zsF9rq9BFZKchrcdGT5Yc02MJC5/5fgYGaH5Buo//czT11+R1ON/ba2yN4PuT8uoOZV0cMuHr6Pv
ELmBS8GRSvwEWJnpE7sC3fwshH7VgBQP9dqIgToht1y6GkuX+Yyc6GgcDW2ZZETfgbtc6SXHT+eR
22POYr99wazn6UE0bqYQSNSjD1+owLlP5QMTa1x+r9IoqFCrIsBPi5edXYLm6sGaZjbrzn9hJlFt
v9G/hW6lw76I1Mus2JfWXy1i5jPN9lh1R53ROKzUm7cZsl6owBtoXGwITHQ+3AyDG9LNwkVqhQUH
BrR0rO1Ty4x+XnZrk7R6scZU30lbSMzda8vbtKHsHYPR2y2xnwE4INl1pcN8JEl1WQvqS1l9nttc
J3VCB3zqT9gM/jd9zOcJCa2KfOkq3Rr6EsgGL/u2sKIVOhZkb8TmbffnD5iLFaPaU44X1X5lRWCq
RGa3EhEBemdG6D3d2oBGw+S43ESbyFwaHfhwYreRj1Gb8bijZljqtT6oCR72i5NmdoXFthnC5mRQ
9XACFrGQI06T4Ys0mhlLVvDY6Xu+0fU06JFxfBz6b6+KHn/SQn0B4+LfxAPV0k0WVNG5eKXg6YOx
augtWSU41B4EIqdopfbGp6P9ajHnLawyjI4yfNcB5CW9FjtKbi5CLYCAKa6zzm1xHBGPGh6foBQT
LU4eCq6fXoPnw8iwFayk+EgfPKWpF8AV80uYCjFqjjdi4hizv3OeB7NEgQTAHgh7rI7eAzjuHLRw
IOHI6t9APue/7+CMnEUOkgzGJoyQcVf2mHY0O8igdJA+3WYH7iAXXeGtM7fJFGToGMfgRpGevoBB
q3bPmL5Ca8opcoOO9E402dFdgfPBTkNZNK/J63wxpPIRZtZVTsF/44tLtmJHLuYQm6kJg/Htlf/K
zGClJ5VcMWKjR9OI874Bma7EQ3rjX9LUa+KHUI330TZ6IsGSe8rpj6aSlJTvNxtRfo+UXghbQPcX
141daR1mjPlxSRIppXJ7BtSEUcA1oSAfFP7budHxrmPpUMUyRLYoHYo2ZnjyoynvwMciWxAliWQ3
vAQ1kkhQP7Kvmleaan4ACTFFCJYSY4bJ23cK3GtL1kb0MkhZ1ZdUzkGReAFqxJi/AiYjiysJgYbR
KR3yiQpkZKod7lFnQw1KP7cDMUt+1tACZph5FxNm3Ohf4XTCJ+dBYTMyaFV7BTgqTk9ac1K60cfH
sYxwKINbk641/lCb4QTHzqudvzGuucWPjDiw4uDIxp9VfXTjwWX2QQjU9eg8p81wRxPB6RkML6tD
vXTzvw29smg+Y88InIBk8vPmeMN9BYOWckBkhjTrPFn0pBY0Mhn2OG9vdswrxDK9U1owqDXMjvYf
6/KIQFfOsPlgt1GgY9odoApkXKAfp0RWXAI22yMdEVsK3q/PPtEwO3CbQcwEFk7+zF3JlmWbYOMY
Z3+Hqn+cFJ06pleRXHBkasUnt4aiLZ/BRsjc1MZV3tBI2Z3cuS/m/7cyiMggMME+YVj14cJivWJf
k4V52Di3ACX8YtD42Wxtl4plWPMfMIFaFxF9fj4R0T+S38fj5OA3AhywXT7pOoXFYEszYufC/Cyv
3+l2uZlgBCI0YbAF6GqCnYZkaNEzvHJYwESVO/UrpcBkcf6zaJZjPzl97WnP6rEaIWqTsibpieM4
gdxKKS/4BiCKS5JZJK/fJiZXFuXxns2MM+hP4zuHkx3rh62v9+rbSVvvIYgmPQBOx2ts4fPJJK1L
ZxNzapYgfO85J/5SxL1QE8Vr+ISvUR5fYdYxMRnwCe4sZ/LJ2+FxRq8clxrLvvwcc3v3u+NUebE2
r9EVr5TzUKLB05AZObBJ9y1wn6ixyin0DkEjOgTnRSO6cJdT+udIzUh9+zu4ZWyjEbenPkXGpR+1
+k+qtm8Zy6zs3Qivte7ddE4kJ4A1HlNQaFIzr0/YhgxCLtyozr7zlf+gO6i0NgMmCs54LXwHyYpp
eTLy7pHCwSXp58apPFDAwfiFNjDkWbL/fPagVoUEiLgR1hKJARuuyWG0oQ4QdKSaHLLEd9S1nPoS
Jnl1NM/LSPMIvUxQHaiEH+sPY7pcVtqdh5X0CHvjGOaQ1cqR2T+Hx7AKBYnkSBIfXs1fWl736i0Z
UQ7Tmx+x1OgK18ZvJmo6pVcpqkbbxWu6Bazmb2hCqWEGaGa276zshL5Gv9L+4Dn88M2eek0y/aKp
lPAaqB3kFbKcD0/wl2tOdZUFXbN3/FPTtoS7VxYwwYQjmIEQmBaH67qbpVARoGQIMGo6XdG4mcVI
IWE4lvq7PLU6rZQAdC8I1LotRcfWXC/WLjJITt1laXBsHcPNAhFgJbOrZ/v1wuP4Gp7DPJCDB7MI
xXe4h7sAzIgOg1aBykV5X+6CBv6dsA38BsVRowvvQiwNj6VAhyIEJ+zSNuSxfysq1oPqpjxG4+EX
ZN0y+T1CTqJqgl9D0wIAkOSV+kiAvah/qp1hCyDwwWBRNE/cPhhJgTcCHWjCOqN0DLgh1FoYmt++
8mSDtdZnGtMf44LRh6lBI5p1FdAldwKA6S4zM/wgoZId/ImRLB+2O9RE4TF8UeOJWQHlBwod1hj6
dQE3U/+Sh1Pz9q0aPy2gVfhNE7+cJTyRa6uME7CFY69M/3aYhhI1wDeoLbS29bXDIkdHkEh9KrqB
YcDGIGjwRtwA5f0aSE3LFSoRvSF3Weqo46OlylLE6eAMWZ/x3TwHtPws1jczXgS9Uj7WHLACsIB1
V+sEoRSYHQ+NTi1lBmJE9gWoJrwXoNaWkFjZN4HEgqYyMI0Gm7De78flwq7fKTLZF1QQ6LDWujwz
uF4fH3N5XgbixViVhtq4azHl/9noirZAmc6/YQ9+D2BsW9pEjHnEEEMuWoP7xHeG90znSTZT4NpD
uQg0IDFVEwqM4fuDD+Xjdx7fMv8JUPdg5xd+PkbmRlSEyVmGZ3gKX1DrK/7Zj/atzLsyHvXl7eIa
wMMFvzLkIPZ8Xe2ZE0Dhs3MpYHq/QKF3XEmeiFgKIRtLQdM9y6FMQ14BKKNXD5iAOiIL76sC89Cx
QTXZkWce5Iypibx/XH85l/UufKITgbV8gyyEzg/hKiZN1YHuXaYJJZ1igBCg8JrX4L6APVKlxuQU
wgrL22K6w7Z/2/WyPYXHRQF31YnzIROZ0qJlBTTc04hspouShBuJfC9tdK6wlJekNGF/u1QHwOo3
CI1QNmhxwLIYWItiVXe4wNoYUvuD2o6sDUbUgs2M/Qt2OLS7b67XQL/4FnmEyGCB/51gZT2vcKRq
413TrRbu9uZmuYO9Vrt551iDu0l0Bclg9Zc4HcvT8jBj4/chBRjQ354OTed73b7iGuOh/HN3XVSk
3eUHdWNIv9s596sU0Whlaj2gy8DoNzc+cDv+PuxK0Dq8n51yRj+JJvXT/nxkZjq5ufYuuRHKJ1zc
p41Jojnbz1vEqCfeYvkZrjAG2R6uvsOrlwXXcd4z2uUv8AZq6jHz7Nk+EoP5c6NzaNrw6T7wQY4+
NTXK0M/J46G8pmf6vYzdQeLeADc/eyaMU5SGTXt/bKFxzBoBysi82m3Mwxqb1ClM70zRY8DJHeCD
zrcwH51XoKqTPxhM2W2XAWlnSPNQrtMXgHF4GfUz7zydAVWzTH7ASmgTY2PEB2lytmCpy5iAp52h
Yg0x/urRAOc6Gqsjd3xlOW+SDHqtAzCAcL94Al72VdYpUpQ5E2T3yLmVgjwTNarup89dhbCxI7xA
rwr5bceWlR85Ch8xYZkzZ0Mlxobqq48Wq1eTT8fJTrwcPsma1oHBOi4d+a3WJk+GSeJ0CQKEgUTD
MMrTOqC1WkAk07TTiSyEcekZUNDTziT+0rWQF6YOXD6iXyaCr8HpgXrXsHxyIhTnHYEdkpIMin2j
rcPEYq3jpsMpiiN/60iubqiQ5bR8xrsk+74UYwcRvygUCq7n7+HECk0i8qjVz7vIYngPFY3/4+gG
YtPB04f+l3MVTSfoegm93xLwDgBnDa9OeRKdOd8VOquEziv+xwqdZDPfk08fEEorlNxlGYNnbtEd
PmJ5ygWQZShkc3PW4tipp+/mUR6ZMZpk4GTSjYIBvJpDxeMiIR2WI4waau1ja88XoqIs4iuBOIiG
4WlxtmXplYFdem50f7rLLh+JpCo8l+AvcMZ2uWDc1qYZie2NigeGIBVPpVXHJ+0K5Lqnl3ZywB+Z
7aKel84VkHZH/JMH4oNPwHZ4dYu+2X5COZrW2mud2wxNjsh2oXZFRpsn3mx/p4gQ13kJ+O24bOEm
LTDfaD9bOrzFqsSQm4O8CDk/OFloTer79Jb0C4GdS2NlhnB2RlcCrimMQ8j9mH5pGBqcA/SeHBs8
Hr2MfodcqzNIh6e+TVevZ1KNUZWR6zF5IPyqabA4JARoSSvZWyv/JG6EBumC8gclDVqNShzL9Pc0
GBi6Na37k5f9PeILALBmJNxIhpm9MPskhn0IpXfjnbDIppxjveioE7twecFPSSmAGqYyHKryRc7E
zqixZrOREq3rmPOECbqYEZPmkh6JR/49/3Xsqun5z/t8HiMvQ80vn0UNM6jQsNSJuOGnyDeaJBQ6
owkLkC8XVKO6Hi6TSKITVgcvTZF/v5DfNjhUsL7jnxrOVwnM7oPALF2xvPbBk5UvSGH7HU2BtvUX
UlCw5I1E4FN3q9xVlaz352Z/MXYaaXhVqM0KzZ4MXKggQhcq7H+3U9/5zyGSsrlFwglwxMMhbdNd
3zgLjbTQwEGNp5C8gBKEL1iSvMqXM0ZdhLVEJmYLhx9T5UTTVK58BubEQo+90qGacIK1/mIsq6Mr
PDJ0zIwxP724niY7lbMWhYjy+6q7b70xXFdAWYopdWQT1d3GkCzNyzDtLHfZpGENThEDh+FUWm04
OP35Cuk2SY5M0mHS0EHHEb1NbcN3zot6VJ3y8lG9S4DmBCDZhhc5he3tsYEtsUuIvpufSnqafMjp
c75jOUs+BX8hEgpKl/QxUWxBjD15xvs/fU8svDp9JCYr1WHFymTACg7om18uMwphe2NRVfbpLEFl
wOwMRpkWnkh037BG9j6Hql3qvDsfYhbMoEnN+/ToR6Y3H61zvw+OwZeSc+LGcL1mGu2/cfBchvIe
Doj9WPeMVfBvSOL3Z7lA9BCcIl2oBaPawc5Hckg+j0uGTegRKftONsTwyTGdUQICaTfrWqDNN0Hs
i0qce4f4QRJvwB8D7kU0thC3/hGAqEguB8U+Z69d6HWRdIypFPg6U5qfB+cBOjp2oZJKXriFjaj/
ClQAgmsQ0qjA8HFGuMrO0AVSj7CINbUiJ9kG8OLPdYTEZPmiZ+OhkTaOVClNjsumd0TtsCOzxbAS
HmOlrWyeSIsIREn8fmy2CducgNDzB1/sF/J8JXhN6L8WsInJ2IBUAVWZmcHsuhfpXkNkvyoL8TEt
YUiwX/SvoYwPLVIci8qzCe07h26kvH27sPisHGT8zZXDT0cU85+/RxtV3H5MwVfqvqeNIQRragmg
fBByWgJ1Tvpqt9rVkGkVYJhHcs2QvaqE7XrX+BejaATqTzr91FD6stVxiuoa/XnUeDnnE7NK8aHr
2tGLp2W0sfZHv65T5Dk+DsowpCkNYxOqBfRqFdsyTLV8VFnYNeG2lJx+ckYZEEpxRws69A/cYOwl
v6eVFzG55toZyiiVA7Y8JMFzxkYPTm2CihURK7MRKl4sQg/EJ3m6mDgPcpe5GweeMzwMilNiO+b+
9DcIrVDy25yTB55HcG74QA9OiRPXIEpRNhHsdg6JOMUr8e3rybD1TfJ/3eyuvfb7JwAQ2J04VBbx
M968IRnPfSpnrpqAcsR9Bj/zxWGk1XCpsLHqkGWUkOmI3o8pf7+vLIcjOt682HZ1CKMooG/qQzrl
o3BKFpAyCfiK1I8A3AqcENurI5QFmlFuig2EL8pHNU6j4ToYQwpEhP9TIx1h49mqRzH6JxBAiS6R
J3I4cJSzVWY4lIJsepD3GRW2hQdf/gHPsSOdSqAy9xZZUasyM3sPRODrbCRGDA3efzQ3cmOCJgIH
dC+I2cmTZPxB4sJP9epTqQDsgBkwv8xXaM+T0zHJghJNdSrZNsRv1APFvV1G3zKiITU4UTJXbX6v
tMo4iSImbYAiPv06Y1Uwx6CUhV+g5IL7GYIoAE0PsaMLy9NHFpKjVG7Os5vHhJuaZxIYqXDBbBAS
nNJ5FlOEtviYP7XkMHptqeVBUjfnuD4lJQB1+IAG6eBUWWOOmzSEqU6R4cOLxCknbIA/KeWghLX3
cGzyeFj2mF4mHx5RXEhnMOoaVcIHqkk1xxugni87f3lczw7L4V0IsT+5TqrMRbGWXI0sb0jY3frT
82dMinw7vrxvxhnJYmD3o+3gEgD+crDFnTXZKOsAlwrSMIS67pa7TYASZs7Zh9MAptm/B+7XtzWN
zN1k7+K+Ib7KNazS+hnAeyLJIRsfovMaj6fnX4aYcSvXJo/zihEdDTjYMXKkW42ecLbl4V5Ll6r/
2zKHA57HRI9vTqc7eNSPb/QmuKSNFU+GjHAxw9fMT8Y0B5UOwAydc8Yr0cHRK4OmTdubpUVmmyyh
QQtgsjwpSIjT+lVxH20iM7V9qwDUKMLzzUEWwGZkCYuTJGDlSldSygt8aikhmpzniHdTGGlxKZKg
CGFQ61lyGoxdh7CArmE7Bj15sZ1l+lMfKgbqkOUYZt4357QcVsgEiXS48iMIfpKLwMoComh0lVwq
S7k5tDe/K4Lwqwy8TOwwRnj0BDvY2Q828o7FgYWz/MrR2Cklkh1UA9cB0fCZeEc6oaNCVHbVBzuv
FgqKEvg5X5HU8bmOqCnuuGHJj/MU7H2lbXsXIlhfc5QU3CD60EUsY1ykCRx6Z5j0pAbGjwxtKFFY
ecI17yBmc7ZGkwRECKnRVhJs9OtTTlbcl0dFS7SYJ0+PYdIcrlQeWoyCR0i3PM1lqiDuR2mMJdDb
Z3gZXMnMNQDrNZ77RHAtvOLnTKdK3mhXKKAojvkN7w6xmU2sg/DTpEOHDb7/Nzh0ijT3s0Hm71OG
f9MTmDO5bQ4AaNmbFK43rAnmosjk4AU4husQAedo8Uf8B7b9ivOmhr2+IV4nRo+uGN24kGB6W5YH
aF5YlDcX+9AvOccKxLQ5CEkj3wNFDTd/tZk1otBDpaRHy5wMuwshFzvt7glz1waKLyci3b2NCjBe
OER1kmVsIby0DnK00HT7gvC2Jr5RMAYXRjPMOaIxf+HMQIgzqSfS3lTwr9URzYK1vOVptH7qB6iB
0FkdONgRBGXD7c978rji/gF8c8YtBAe3yW5VNlLLGDcPkPa9eDB3nJA/7QETb6gfSGAIfvAsOTLM
4OUXbw+Xbk1Ybwa0s0F1Ni0Lf+hwH1fP8Xb9hjZztY3YxBsE01YjNoIqnTwGs+8mZWN4ZHcugCHo
rRzxEr2MLof+qaASmTcSAFEgHIod7z54QDGDiwXE08KyQJ0uNi8H9S5k8sm3fdHZD46dG92gig3Q
xB/qv7eeiVNadGDWd22CGd784Gb9eXCE1O6rObTZ48d4pz8HVc5q2pej9yr3jvDoRGgFUvfVzYKp
4zMgPL7fGWVIL4OZtMOhLys8psr+7RNrct54c0Z5Mx8SICup4Sj7c4mzHs6V2ZqaXzW3sl/CG50y
uH10EkUHYmNegO7FOXg59R6NYhdPq5jQPbZWVRgv0ycd1NGVqRVpczUHC4NxCPWAJv/uJ28z8uD+
cKzOZkhnsQ57/+OUz9AxWL/eBVCkwlXZ+yJmzkKxdyoc8eqZbSJewZnQ0l6ZPiPrz4yoE75oLnko
7QKbcELrkPg8FusImwcqasYr0+weMBAishJaUlaiwVol4j3x8stDzVnGyrhRXtVd+JdwColi/8Hh
JLmazVTFYX9DFSQNg5iKunI9hHqgKSw38mfmyEd1NGGCiFXwkhHoEIF8CSBUXyG3XBFXWtQfddds
bxZmv9autPnPf2LMMq3BkAOc0gZSneIWokwAFsU4iqyWSVsCcyVAfURf+mpEAjH4F1VkNGKG1tog
IAzCosBp01wjRUsb0zocPfo97XpEOyEqTUHChBgw+H5aYLwuBJ536W7c5wKj0IF6Z+ShlMEgQ3RT
adgw0jH33ikaf3Tzyu/VnFX2RJIDIMBA0x4w+Y7DGh4hLd+2AAFlaB9w2fZ8SjZEQaDR3bhLUN6T
7LOn+dxrTlo+5T+kXT05DP6pq00qVNl9QSfVqDQ1h2EK/Wg0mLAAkMnEGHx1zBBXJE6XJkVGnipb
ZWyLsoGMAyc7osrXLRkXwuWxQRFQkPGsZY0vAB9YjJMPXY9qUVnyKGeBcadqFTGBa1LdadILHEQW
vyAdGlPIDgWwLRWK+CKS8pr8IK6umlyl40RDyPEm4bhqBpXYjPG+8neAt0xTXSABIZq/EFE0yF5r
HMActMNS98ZTXFXab8qFLMWYC6/5r6Ga1UbSSrXGg2ltd86Qx8MhpzICS+CeKhh6BawbwAUsI8Uw
rPN3WACcNESYCbYR8yjhnMFjCSBmQMzSLVooEiEfIAh8/A93kU2zAI7yFawW7BaLDaImv0AOqrg1
IIFzowDVuqRS+Zb8pGtf0YxFFJWTvKCIiwOsoTKq8Q+Qgj3IwlNay3xCVhEQPG4jVUQrgli0LGkm
wUFkzAABka48DaYPU3C14inJozHHF28D0T2mrwLds4gfwHGPpZz4dC+FJv57RyGSQhznpEZKR6kb
wQDtLtZ7HMKqbk3sTt501cuwSCRL1ySrPhTrZMNwIJ3/VTYucAoVEh0j1KVEPIGQwjnBOFk6klYL
1OhqoohgFxOONLRAEdUUUTTBxiIuoFeb2X3A1u+n1Owv1QtKYmQYqTGNT++MFTb1yyDHub4j6ESX
eABpUBamxjX4FfmGsisBVCSg7EWlUKigoIvLUOvEELcrPiLoA/j/x+AYX8kysDIliyi7pveILtEl
oUCrLucPe3NxENe+UBKanPESRh1Sti2wB2MK/pCzo4qd7P9KnVKnPKwO5+FtyfA7aOco7tgBVYbv
ZXTfGXszqHceKHEY5DdVKYi8gM5OC0+/JVBK+2Lw8T8BlTUoOgbmCT+FOwvx0GWVA5KiZc1T1Slt
ZdX/VFClQakDdo7G/mW6h4pzuHlGKvXbAzN3C5rwjtzMmO1w03xA1PJKy73lludxMzVmCJZKy0pv
DgiI8BEn79POfzzCGzQ0jgY+4a8wP/4TY8QKuMA9bSSHyfn2dz0HrwoayRISTKZc2Pdt7wZeQpz1
jJIHvgrhG9e82tXh26eXAyyNjcSw4MjjxHP5/5cRra+csDQ7HbIgsgiIob1PSrawh7g1d+ro7lao
XrC3yFw4nIzzhEl0DWAEFGiWvXp4G5hp2cW87TH8YPxe49EOMYtkhEgz2HW39A+vUFDrOEV+4srs
trRGNLMo9zM+OMxlgxCDl2dwwxmJhax/9fGwZwqLJmyxd3RYWnCCn+ltUF3ojQ8MtL+hyoH0NfvH
SDiQZDDiSp/i0j1Mn+29d/Dri8PgjkdbdXFH8VQfPzaYQfHtsIyGx3Af48cig6x6C8vtTXD7v1gQ
IsR2WHwHxq5KLVxwckznylxiozXC7BPLuuT+m6+27LfxBif4YFxa1v7uvyRelTQDCLDgTpS9vK1S
VdOqaoy3fNPRw+zo7ZSZV/aOywE+Yko6DIakTZj3dSXYcwDoGKj4+y6hbNaZyXMEw1BSrmGEkSvV
d6RxH102IFolJEtOF7RDPRPjByTuGS/psEfiYcqzUq1sch26XLv4drEPvdriERx6BkLejW08mUCm
/MJqVUd4NePZHgxBGrBwwm2GDqc36zxhr/hgqkNOIqaMwyCXTqXfGeJ1we5AvtjpQAlcQK7Auw3U
FWhmyMBv0DIX6ci/VrrOytzr+DC7PrDI6Bb41C+QU8zhIbTQjsLD+vKysWzHCAeC0snO2s0BzJ2o
8FNADD7E25v4mvuHXQ3OcEBEMrIpEcz102/MGOSwBgsDSy3Ii6nMl8Wxa5WD+QgCED/QOiLkEGUs
gyMKZS0WDVjcKt1zAPjVoT05YgiOKQ7Gbri6pVhc62caTppG/tr3sbhp2tBs+YGgb88iPunQ0GRz
6XpIC/AeFoIl7QiM9vDGmHqNyemgM+Y0AEr4tgRAHJjGN7OQvjzJ1t7GN/Qfguo0o+IERrzCbFLr
4RPS+gRWig9prdJ5A2e6ZEP5er5C2Y5JRHnr5etvQ3B+6NOTxBKjViRXEemr5GZT2DPucbGDkKtM
QSDm4kNrOwNVRb+DKeDPhhOwDGUFKLxY7HqAZ14CQlak2JpqAm9MA60BkAoJcSjdKLliJBiYjuzC
+N2Oq12yH9Wl+aiEiz9HBsKp5knzeMpEGsrVjY8f1GYwRI4V5muurEpURflHeFEHwaiiWqe0goL2
90H/U1qQeOWzM2BZu0zHoemUcXL1CaUFxjSnH/GWROgD3jCXDzrmCBPL41OZsiWHmL7SJA+RVVur
1i08nnyMICDn99Kbx2MbdvpRYAd2F/iif3qCxff7SgG/RBIOTAo6ehSaHAUaCq0ui6PLeuNLJRbB
yFrvMJsIrEa/toDBRX1oX6929DxX/BsJg4HAfw8egFiswsH/Cfdu45dRtDAJXownwRlx0tMYgR8+
nKh5sMOydiO1IEEeA+tkuPXMKaVQiiDrOwEPGPBM0gp9QMZPwqqBHs6BGqvtsEvrUeVgr8nPg9LL
Xle76zV2OrJcx/C1ALMmftJGH972JZYY8zZ+GBJFTjLvkkznncfRwyaFSvsEvvt4hUUj5H5sh5Aa
YththqavHR7r3c1+Q7P6A7m2HoFpJZ9tEX0acFUxTHFvjy4EO8t90iTboNf8u1tkwLvN6PM3vyHv
tMxUFKrqixmqx7/3ak9nGRxtGyWNDjqV3j2+bO3LMifl2NpZgfdP/7J1WcdcaE1e2hhFCVOmD0nK
wlbK4utYArwGeQygCGWwJNe0kuh8+qTWC2075WhyIRE/x/COLLjuWhIfLMi5NWTL6zLuwWPypeei
sSW7Wx/t2Ib3Ap2erkBGzvntOqFMxaQW+pxUWhPzQUC8owbhPKRuKkIUTrwXpRR2NNF5gMMvHBR6
EezgDLwQdgxeBXo7NTfk/Yy3hfrhIK3UR6w58LE+jQuCjwKeBlI2YoX+awKSK5dGpN5dibIx7RVL
aIsGgFQbi65ddyr4TXm8mjzYIzBv5/x3/qsPSoMaypUtWYvReyfX31oDRGDfr082P3AXGsvz7x5b
Ajo7iLqwHTGYDEEXweEuLtHmnUPIEzTiGcQdjKnQVEiweEiTabkOGyRseK+8yLiEOihFPziYWFFg
ZnFf9enB+0QfZnWdRuLjfFrg/i6v2a70xCuTOhzwA4xsZsrUxFIGinMSlusUfZwq9LWBGrEVoI3A
r6DWezpLDQh7AspFebC3bFyp3WDN9LGO3B3kTnODjkQWyMAyVKPcICTvyyU47/bvQp56mMhhXMOP
1b7SwOYkIP3Wf4L7CfEbLfOoS/eDmogkOxvBaUCipoDNVXOBSuuPMAVVQ/Mp+8j989FzQftChTGB
HoUmO1SFjFA85JeU2R2aSzzYGhXKPWKIAnC6TyIfJCeSv7r9hcI4OsVa7/hoKW7MOrKXjIdxOp2C
yfWYlHdtn8isB2T0uj7CwTl+5a/cJonCI4B94yNvRtwnr/KvqTGgE6Vf+0CHBjBeVhPMnvwx0HcW
iXBKUXjE0iqxeWoe1AjaIfGo3QxMQv35R7YSgqmQgoDmESAJ8/EygkxHIwJdyHQXBMvxGAuHooGG
jdo7gJ7zSSwfHPRAoGStqFH+jZJ6+J/xx7ZK9msNvEt3GeTawfWKfQLFB80qujyaOCWHcoT6gzOS
qXhfOhYvZ4F0MLt1tlm9mEdZ60SYGIG0O3PKlX6EoI8XFggMDRRcSpU201/wyhPKemgXIAD00nXF
EQ9PpNsLwV9JBF7GJCrimGn09HKMAFas6Ux8ExrByz5+NH2EUhSBN9gJy3KnOcL7aB6OrRTfhbe7
CU3vGl/tZ3+DVr9As/9OLJA0D/uLcV3WFaET/4405Ak1A4NYE8LTv8nTpLh3GXugScEI0gPNFx7c
P3sEPARdlMGON/Kmu6jBxJmL1/pjBFqr7n+YLKEqu/ygMsctEWodvM0x85lx4JUn0J2aLS4NqKD3
AQWCjcauJ57lJ+wvTfwv+xWmnNtYNeFqsx+fyYBW5xZny4MUl+A41XJn0S8I0+x19wP3Y1yNundW
wiGhmHRvmlFUjphf9nUosvbr+1vWLDCHsgQXIuqpME+OAHSC1KklmH6IogKWDVhPzuLsfhvVWcTn
FvapqIWAmfg9Dz+Bhs0t8fCiQPv0uD1V99U9X7kjy3liIhahl7m+vTAnc5ZLqi5xqHxQ/jlho4mv
zJ4C0Gt+Ihpt0Mngarn5w0GzlGNqRA22/aukFITmTF2Ad3eee1Waj+jVqLG//Xfq1TGIUwE/0Z8P
mQAXcWsaBpsIV6EHCBhfGKIesQWh5/maQumHhUzXM7oU9MHEspznNAyy4EOP9Kx6qjFccq59esYM
TJckCmSEwQK4OkFEmFgzMwaz5uvgFu0qHXY0MPwQMwNA1e+9+ONtwgfjedWR/7AJX34y9WIOAPza
HfnNyGHF5Ekw7HOcTJHVw6dQ2TMI/35qETLDgfFClsc+G5RC/TOZeeKcFP1hnziIeQMGLjg804Rj
k1kVv3jfrg/+Nf41gsPdM4Ia6/kw3K1OlNzVSYUHHd2SW8LUqyPLXK6aaOSkKGGa2hWHhrr/W3IP
XWLT0WbBG+hYK7GHvXUR0GpNgoQmciK66s2XparGlLFqQadoGNPYYKUs5a9m0iaEKLI8TQy1SWju
DJhgM/1F60KuGGDRMUaxgpOlfcID607foela01tr7phEwxBPhXSLYAvliqN5g6/FAFsI1aX6Zaa3
zt4b/cMY3m4y5Q3LHTPgDa22nh78an1M+F5hjYX7nm4XfMTNGCygzlIqD28kLNuf/Y8+mTUyGbPY
GDDfgfls219NxaSg1zcr0LuZasdZCCz++7RkrDzZ5E4dz4OXC7FQ8/FMKmD9Sz1Kja4426MTSgYJ
W4+ORc271gwZ1DX+p4NG1ATAsY+TTXRl3Lbh61ov4wa6NWR/XPOGPS+5BFkZsliG1uF/waoou5S5
xag63vbua4klsDXCMCMsLzA6xq8cfwlu5611wx3kOf10BarVmHOzw6KYuEydhFSOioFD/cuF2KVN
eg5knhuKBUjOX5fgo4878MEropqvkbkUqhpSdufooR77qg7fgPp6PvlCnhO4XEzRTTnG8IYjCUBG
W08MyVnvXDilkEKdnlEp1IANrOq5GtL8VB++wMEIg/ttsGIRs7B0pzCCtxlKt22fWJ5bZk7q/FpC
0gmDhNl5U3xCc+fX9Fg/I4AJLFaq/rWPczEu0O/w6mB7kY7egz21Az5IqRFt17qNWJq0nmAFGyyV
StpdZ4xyTiip2TMBxEPMfTWns9k2MMAsXEr4FlqSVgthCCiNmzK67QhTZAENKWQEfecI4kDn7b4Q
nD6EGvduH6fYfAPjoTaihXII7104stiFYU7Kf+usklU6EqNIE4fLWHTOQIv/P9KwFiE4+3YPXjrw
PiSQPv16Cw+IwWONKKjCwxAMefRvnL4wQ6klt+4Oi+jDrLbYU99kM2Hp2chgnAXOkn12gKjBerx0
CYechsyVYHgKd5EIY3q/Zoo2EutrWa7cweYGg56epZ6fFt8V4c2JBqAR42+mRa2jTwTE5ohHkgWb
8c6hXhGfkfIG4PrTsogldeeRHhkifJrdO/fBgRV0jRCMgB+AwzEMiZYoBYDMDfhY1xB0SvGjwKMy
oA1NQMGBkvkSN3/Z5JzRj+lLBR08P73JJ+RpHLyKW+JJWUuRwfKfI/70lI5eE8f6AuI1k66QFGdt
fZ8OzpubT5e1xF1vUqfhAAsKwBEMI7vqzFCySGl3PrFVTm+bwfbvWF+fJmg+ET7O2hDEeQ/2ETXf
HVWcrFBpIPkmNV0fs/C0FNz9TfKwDX+LL8wVgEjjoqyk3Df8osK32fjaM4Z/5b3VJbpGdNeowyVH
OfpQfhkejEtJuuGh6Ywy29xktSAM7gFPjwMf2yZGwXKeioevb+/Wmw5V6SCPvzedFXIIy+jq+ODD
5hL1XY/x3R35yliDTVQKSsGLm/WOwVNn1dn3KmHS3V0u/Zhc0WZjI/qnayZZ4TaxRkFkfrCyx763
Yrf4hjiGehfY8Kuaz4ABPAm8M523LKyA4NQo68s4mGjfqDeikdUGHwb1bDTrDLeYj3TukXS95NGS
55c9/D5MF7uo1hvAisYYXrq6Cf9uA8Sa/lD1mjChtPUDIBTrueqfo7hVPKOlgg4wgw04+6JKtNp7
QPbpbbRvkMlvzi46BRoT03wNmEKNeDIpItkQGjNC/APksHCRAP1f0M0yIhpWuLN5yFY2N4fipsAb
Dm4TyMKzQvFDMpRVIRS8H9F7epvCP3iDkFfq37QGUQXdZPeACg6KM3EVVGTIG0itknGPLnZ+sbc1
+YfBkiqdxP0F6Tedyt0Ga6jDC8JWVgVD6a9pL8gll3VbHWih7rR1aALINvJGT3H2eDGk59M2KQq8
yodPgbSo/ZqHeOUd42cthhIG4o7clrHffVI5EQQO4EY5vyBjQKdhznIXvtGbnBchliiiKNTGT9g1
Yb5rQ2zJcCRlBzpvIzqgvyfJO8NJPreU5lEdBRmOpvQN6ZeI03uSfgvvOE6cnzfdXQxPoCS4+GyQ
fzW5f9ex1caKje8BhejfkmpNVYCu4dSQXLLaA8q2wE7a7d9HNE1scEiY5WVnQfBYr2t9cs0vu7sM
sxOB1IJrAk4QmRbUxOnqr7lseisw9ugjihcB2ANForvFMF8sD+InoVizABmwfqKzRJfkPMV6n1X9
jwSoIC5WrajC0L9jzH/1T7TCm5APtbmYLRjgUwxNibnuIJgiS2u+uLiHqkS0esWLEcYhZnslzUlO
XritfPmb3CTaQeTD6L4oHmABZ1F3Kb9OhUJ+lBYPSSziipyurSpq8ViP43K38nZZpVS53KnlfjxP
LE/vcRD4QNhQX6mvOp3qJ7I50KiQefWlXnApMgz3nXtDc+OwRs5xGen6KHZ39lDrkHQHlEsopVjU
0IGjxlSPtE6V9lxQEmOVBHIwIgrzc2qtqj9Kz9Q/wZcDy4FOCdMaCJBXoePHl24GeGFfDtk8QtVl
+HBrqq/QbE39o+/WgQUEqVRfza2zRgFQAoC8LkSFh2ZJsxjSGkBiqC+1yzJO6gP28f1ClCd1oiho
760q/WQeekudaNX+rA9yeXh3qLm4R2tQ2AWFPhRzXE64QikJkRcIJ6IpTIhw++I4h8WieUMMa78p
naHmsFd4tTdk15wqARfUYyvoE43xm6WFxzJsLcErqgwbrbtre204+h8UYBELcczsr/uC9NbwYzGj
Wd/DdbReswXcNRBftRsRYs7kEfyFfpzIINivqW3ShSVHCxCb9TuuS3xXHuu8GPI7u89DIKp9KXj0
BEBqboCBnCdHYulCrVERWkGl2UH8TtsBPbQWtvqYegwwCVTD5x6oNv/Z1/8J1GdDaLl/h57iAQCm
HnDEerL89vUK2+kFZKuE10NzIqrBP0o2FpkJ/islXJwkxVdbhBGSvHf9fyyd2ZLiWBJEvwgzQKyv
2gUCCSEQ8IIhkkTs+5Zf38eptpqumclOQEj3xo3wcPf4KqcLdhfQyne1bCPmUq3NOOFEU79ySb/0
X+dSbp9Sy4H+QcWjoqb4eMMykpJuCkJCnaTClapbmEasJY2QkDoflSj3lDsDesAd28Dj6cjrn9ji
K/QHIHSCGJ/ZP2BYqZMu5p9kTN8bSAgCKFIRMg1WKYcEENCeK+Xe0ohUg6RiBnDQl7kOtGv6R5pR
cd8FOQh9amKBQhSoCu8jcgYv4was/Q/36dTf+NdgRnuDVos+LOfBQMI4dP4AHsGWYGw9oWiB4n7J
/VyBlg4d866oWuAhXdH1cz3ZpnvmyKtzEG/jGR2dv/CSMEcs3UfH4Q70Ur1pMcy0DYTi/ZOQ/5MK
sAMd0kB+yB7U/E7t3X8hykMPsicbg/QGXxEOUsJmkbqHummNp6UWcUzMVc+1GIsQhcskC3PZdNDK
oC6h3l+SRKO5gmdwzvKUVjkRg/4UcjxidV5uEDSeWYkzlwP2Z73ajESGrzQ5COAMYGPK9q3TCWGr
s4ubWurNs3PfRlcGbU33OBvuuvwgeLHwu+V1Z1d1N1zj29pj3+mXxw3m/8K284oc0GzrNBk2ha88
KWp+g9MzoC1zJ+n3P6NUR4UaHhcYPrN7YV0PDg1gkAXOVmNQZWRsvXsiyFM2HEzmkW28U8U9IVb4
AYi9HcNGudvGIPJkv0qi6+KOeYX/zmGKnUqN0ZV35F7ShPcus8cKoMqr8ns6UNRF+csfvb+LUzA5
nDN3m5EqvKafKYoocoU2ri7W3uC+8CBKQRk4B55HyxXzBW1siJfu70s1Z4CHyAkBAEw8kmGpdO5s
poxgCbH6bnKEA/7EDTRbRUZjGISIRvBXdluNQYiIlhBr5CUEdlcxE6cxQU84eJFO3LedOjR4/JkB
fpDyke5sM6Q8CSPckDI8fQB8EH3kqN0yLXTAiDvjCWB42SQ30vBcM3jxGKt16ycZhDem+7p3vHU3
q2bLheY/J5iT+lQqUmfFxVDkHtQ6VY4LghC6kuXN/kzoo59C0eJBlnsGcuaa6bG3SapXlAWU3sMd
xlFfjscDPmDTa00+tHzPLwxfVu9h3PR3i+Pdi2pNfG6JJfdRy192RrAo7Eb4PJjLCobX4j1Bg+dI
lRJhPiXh2ZFgUcax8P/ywwAWsfVknFlQmnzoh6PIvGAm0r30mDwKGeg2OHT431Abwc95ZtCAeYD0
5EHWOa6+w5Dp+wBd+rTGRIP5Q/EuoaqyAx3HdBPArJEhr5aIy1ZP0k6SF1IzbqHcy/pPuhx0NPiL
BwX3g6GuKVOXGDP7Hj48zMqH4oKxvr63ccX93qzAudnX94KW25vhR+Z+2MzShD0tLT13D8PwAse3
EGO/GEIpvuH4hdutH7A/ZGw0OTz6AfqveJUpMi9ZRxuQbTPgcOQs0Rhp2siUB9cvJoDx1Iz2xjtQ
jsQory2+eAah/xvvcsQY0K2U7Gxoyg7nqI3fg2p0AwtBwgbNt8A0vTjYgr3H199WNMfO7LcAf3ky
BuoX7j4QYHC52lcmF4ChFRSrgCoes5q8EvHmX4FEnIx2HYy2yD7oIgAM0g/qHH9RZodH+pDRbcKe
B3dku5XGgszrCes7BnCu/WAhzl4/+uugNEJ042XcJM4Ui07gkYkID5dg8LjYlyU0Q1K5dSjJdGnx
mKLYMmHqMpyX59Gv4g52tlpwAsRBYI7QGhfiPeKFbtA80Z3iiRLN926721g8EnmQUeP/fZmKHEVk
BGwrMtwuweSZ1aaKj9u5jbSGFIcVxhOOtoyYYDV3d4NzhGZlceBJ81Bu1mckftqJXLcBW8vWDA78
E7rGydYrGddKpndbgRZw7jBFaHUF4RmUV5+Rjn4xmvD0K4AqVNudcep/jZAYk/E6e1TuBeckZ1RW
ydUL1R8Go6XPoETTfu7NGZLzYt4AfpMUeozB/adOJ4vibFFTqTQGzv43pfRlP+h/4DMeVKxt/yqS
kbNJP5iWBKheTuGROYzQJYbixikxLvKmtQ6q6RWeMIlCFQZj9c5P5Dp5s3h/0cHbCzSOCGREUpLd
KLkEPCzcDchmN50mNI0iQCU+qOOk5apqx+ukEnwwMWNi9BXPFfeBlSoWqhiGvKNPMn7Cub8yN2bz
+0LR1/pOhaAwbke7BYYXkAmqoHIQ9sJai4HeDWaAlxFoe5i4UmcyebrUNdJqvxQ2+uWkGbxwnhp2
Djag1fGPaYSXoN55QaW+MevxOcab+Yu8glCdvfvDxiM2Oo9e/nFUsrHVwZaWtuy2cxycBy3/RgoF
WtMq47xv+Sdtg+uocMDYRjgC9daMsy1W9ektKzAxwoW22r+CI0uADiSdtOOXD7dmh2AGMzBGSMu3
V+hpif50Dizn7aJjw8IHGNgfRylM4vFKd+oxc3dOWaveedIByHf5pdu4WkYKbNmFMfvolPuM3Yb5
8gKJg9v9e19+cOcHDgfpeMcwZF9V+S8lRlrjdRymiCXPE8xoqoM/PmR4xAIcz5qoXYEqW+0UaZFW
0UZBAOlUBzs84jhMsJ5hJPrJ3CwQQNxedo3JI7MHbbOeAQQ524zvZ+x0W70XTnzlPnyBltNIGv2t
h+vR1lnDynb3M+CsaIcXFnfWlFlfI1nfzR8DC/Kx/HLAF3r0lHIGH/1gnIJ7nBya59bvHaDaepjt
kMYrdr5bbOfqKcsoA81Jtz2AO/nQnaE0iJs4mdFyTq459AwaUQByhGC31/NbThP5dwJ22uj/4Kx6
7Jw90G77FxO+JqcEpLl9p5rBeBAneZ7IjIqxQ/537tEfhlMAwXl9esme6L6SOm16YFav3HI3VN7E
V96qHd78GlKMEQ4FRvAATeaiC6/GEd5r851HR2BlRs7RMx+2A6ywgVsbLJ4ycLGcpDdDmFR11L4E
byo4zsaH/ejiq4PgCpPhNhN4zasB4HUC58MwqF+m8B29pwwfaspMwTp9rIbhoYKlcwvEU7U/40P/
UfFwieE5PXDHQqz06j5K4Y4Bc1zd1Tn8nngQuGdZdb+GYcr2dw+EzvxRhKxjmkmIfNYtZw09f27f
ICYCTqCghHzcf53CYrhmJOJ2eJipkNvQL4M43GLa6z7nUPuABzzZaFat3J3/KI36jtSDEUKx2QCi
XrWmsAwRAxj+rvsO5vSWfbIp8zS4WakOLpgGiEduW+c7y/fpG/gLEQtX2yFD3tcaak+iumUfVp3j
cAN1IAfwKmKZRiIWY+9BD9LgvV33Pmz6UNmmeN5QqlFwRzk0T84KjxwsiHLqC41AwcbGauk1KsHW
fhnc3rTn3jatjR/JKWmiXLx40SwHiD7adRDNk0e5RrH3An8+fPN9HTKHwa7DZR1G91xlM7XjPCTJ
ABeAssQBsDFf9FyBKvgyoB5yvlGhEKSwUJ9h1GhY6Y5afze7DskUaQLSbwP5ERpGkgb8rOFS4rWJ
6s++cSPAZ+bQMUyMvCAy/E8P2gaEbOZVUk3mVavl5RVey7Qy4KNND34Lt0YbRAIiBpy93hYEtnbF
4nFG7z9GcKntjVbFbsQIub/gjVTwKXcTs+r4AZPo/rOheiCYM1eTyIpWrtvsvpJPH1q27MQs5rU9
w/e3eKXaYcrnQlmJ6mJwOKBBybKlliKtoar7V/O2eSj7QNqEGdglohCOV/6Q4DQAHknv+NPj45hF
/5X2PCDicDMEKDUJR1+vqbzdpVYBDVUN+Aac/HOfeHqrZCyZT/IkIUcUbx8Aa5SPMpd6Bn92MWVM
V7wGWoU5Mvk48qCsMZCghihB/y1SHLS6ZcuDgoABAM0KOuQ4XELzF7WXujCscQhztzn2OIv67eU5
EO/8iSNpjbQvPY2/srRIfpvi19Xw74JS4NwJXa/ODQL7m477094sDuMGVsdvV+rDPcYo+wAqdkdR
GZydKV1wuVoDbLMWtU5l8secuzqn3x/+j0UsbPzzvR9nKEfivoMI83XiCv9asFmZgvkNV+8elrkR
Um9LDflijbF0DgO5Pahnokwj58aLuNzyWiBv8sLCFoMEVHCC2Bqi7kDtmd2HsHbIqezGgtq20ZlE
AB6iDlUyBeB019WdZw0qhVEOK0NZg0vTLcXyqXtGQ6GfK7uFvLPQA3vb+si22/TVwGGb+QeYgOw9
uA68tRKc2peZL/AsJwVmsYGUuxT5CCKP8vHK8x55MJI3mRLAkNbL+UIHDp0bn41JAOCMqnAgI6Ax
HT/fdtssB5HDtNslSjx4poALTxDcIMhvTKph8QL5MOOwpwsUN12jYXfs+kdP/gVYV9XpPiAYtfkK
3EL9+mmU6hV0lURS+EcmV/LHPHDM+GgOCg7VJgV1TmBWU+OHHlfxDzXlXjopxuYslPHD7HEXwScw
VmKsG0DeCvNyl0Veh0sqoC/ZE+ek0rjmoFhwK7l+YarCZxhmyNZwaacJr0EwC1L3NX9Q7WGtiAkE
uC9EJSU48g8BqbAY5Hf2T64t1ojyfJU0K9w/cE4iWZQ4TCosKg3yTonpZRMkMUjKaECwAVpQksPK
PkKgc6ESDC5TI4U0RL1KvYWsRTnrKi5x8f9ey2cADKkgUG2GbjAWIA5kXUSq4WjRfGsbwCV9mso5
2LuMRwmXrykDMcP+8Bdj0i49fEhLktZOG3SHxbSnpF0CqFMdIRun3gZahKQh9xWmk6MWAFSBsmJT
40jtIUCMl2Om6pAfYDmF0whU6tGoj4q0yuyYm12aqfnMeAyGhKCKoi2Nqsqc0hrHKQV+Tx2vrncH
xufyhGZO7aQGt420mVIsg8wgITGMTLQGguVqQ8RsmchYFU9KzAoCY/X0q5Ex2AXNwXkMgcXFi3oi
j5cdOkkpH2OMjblzQEXA1wczm/Y1edQfTZmjxSAq5zYVWSTRGtHWlb3TKghNePQtHLX6FS6z7LYx
nD/SYoRlIAZWwo0VL+0MSxJIB8og2B6cSOIE3aWPMyceHvrSj0kwxbEWFTbbUvCS9CecgDp5gOUA
2ySxpiEilZNu5PSForNOya0uBoUjy4VxgwDKwOStbwWvQETMwFfEwzYvS4BNuXR2sjZk3YlFb2+Y
ZgKZW0rqhDJeW0bOYZz+3nzK1bCYMcHWuoy9+XDa3zp9iBrYzGgBH2j+vby6hH9QUGy6JnT633ir
Pp1RXfURv8PQ2muGbRzMWazAcFHose2QLbEwKXUFGfBO/NxbAkdTcXFXoe+SDnB3sV3g8e4C6ieO
b1V6EErdZCnDMsZxTKmX0MJy6EHD00w4IIlkQyEp/Yg2bRJmtOG9o+/QNR5pPhIS1SVTCX1c6uiZ
4CPwVbbA5SQ85LNjCneaHi+UPfUvuBsV8+UJbARC2pBnbDiEE2wycKUC0UCiATZQGXgAvC+oAWvL
sPpD2AMwFrMlW0BN7PFpudRMsASAMyD6pXHyxqDvZc1SmPPkdiDzOpIVlWH0IfxNy/Ap+fQEnIbo
6PMI2KjeFGaMYU3ZPowD4qaJ+SBrQMcaadYzhMzF4mxCemFIoM4NHjOaHbzkeaCJ8jV8/iNc52g0
YQwClGG60Tlw6dEAVQckEwmwvkDSKcATnyQ5a93C4Fvhi3SHdgZnxg/GOMT7r6vEvbu6d+JE3ivY
F5noMui2c2bpyyBvTASFnwL4m0W3DTUNFS5MlwYrQsGmDbBi9Oo9ljJoEj8Z6YkRjuP4bcXYAXB3
v8gjkQR7IVR5doukeOkgV+F9Kx3xBJncoslf1XARxnXgNoWDJbtgC/7MNLcZqPesLK1/cjerOIrT
86CzhE7UDMHhhQlnWNQ3uMqyG7Lxs0s4BbI1p5UO5XwQAvBto3wiVQSHncCvNZK+VXw0+4uqyWSZ
BWMneN3VJyinSBmcNFgyaIS+mKwGdj1R3v+gDfOVpXRS71ameewniD6sVJyZuLQ/xo7FiY64Lskn
q00dK74DbwpdTdSjPXgDkSoNw4Q1KIMgQhUYvO4QBzB7jN5pkbMX2EJXq8SHJU3+D/HgnrcTYHnF
o0bIkvc/HBGyfYByxr4DuefSVqsY4449N0kBxxWRNCA24OsBN2vNAQrlkctV7vHHsc7NkNdrwRfJ
Qu5oHXtlrZlp6MS6JNkmQe/sy0cJOh/MKg44uiIB188RXkxuMJGZvCAyIkG+AXiNkBtt9VSvB9uH
thrg6mGOGgyAen4psob6q2ITKN6LCkyoDgEB7jgJ9+cTh0jOwbR8Qcc7hM2edNV/XgNK7pJDRfMM
9G94dy0zBUG8vtAWSvB1HkHNKrpVCJKonxkfAcJO1DP85GtQ6JHOjzDo8kQTf8HveCfcmhY8nEXL
1fkWYk2whBlM83xCN+dA/5bbDfpY8fg8ePsOFljAw3NfMGTb1ZjGPauB9QbPlrjGYDrxqpkMY3FE
czK/4m3TxDsHl49pUiIgCYaMme32xjhTVmBARnKY4qucYbsq75F4EZzbzABlhlvIWw2XoAAsbEMa
gtXFu2nw4molJZ9wVuVVSYB8xwy/Y6J4QpnnpUlCuEkS2MxWklLoBCQ9EB+CpM5hzbAijnKbCH/A
xoy1wUZa9zg4l3wBjNM4m6dZljCWO/w6e1F3zd1W6HG0SOgpcp02Ah8RfKutlWz+lc7VKHzV08ph
hXtYIiY8ZrkFXR1pIIv+Om0PjA6T83DhI2IRXOn6cBzSwJROUbeIcEa+ejMBmRMvyZyp/IL4TvHy
2uX3dRo3ILOoVozcsba0bFwwc3YDuNrVh8lD1V7GK9Khpw1yrNwJAWvKXmWUV6Dx1U1TEzcZgIOD
CRtTSZHDHFbeFpaX2b87zKjOPB6rogyh6g5ZtkIgrbotiIqsMvNlEqg1KqJJ2gDnjnc4gCWfTZY5
54iMjVivUyVAL9fw3hgbQA7vQSQNvbJhwzNoABmWIxHKEe0PMQuk9SgRpPwFbvYS0wqcU+nvYrNT
8S5klRsWTfFbs8GByRwYtQkGLAtNSPODarC8w+2XLnNF40ZRSyQHncxyVDriYUK3iRdixIGKTj2J
O8mHfoZPhNdIawEvajKrAVvV/hpjCznR8ZmYyqD1Y9Wy43bfTfcYUfeQwp56bG/msRD9WBPluCxx
ODoSTqivjWiRyxUDkq4KFLoPKLfUMBbHoYrUXs+YfiJnI3mxzh7E0ck926w2DzUkv65pvErN8p1H
nOP77Jj+WH2RcCQrLNH6GDBapdXzSsKrKOh9fhI2vNIZWGiZCneFV3UnqA+YvSTkG7yBNk/iOX1Y
vJ0CD/WrScpH0FFKy24hoMmawrDTJGb+ANmGIKqdbeGPQLIMz0yoAEcAUStcDH/9fgg7WJMOaFws
ltBMVACIY6E4zJbitkqhDkJGGUD0+KOVNJ3iWKllr1RJE3nb/SpMeMoMwi1RgtUhL78q1kt0EhFk
8WRUGVAH9JR4GmpZigmwzzSJVEOqzA1cNgB698JvkFEAFmy/B4x0/jqDxIX4V4QgVPdoIWmEB5f9
r9+jHqvII+8gSNjGXAbkFVqwOlKWGV9DO08lGxuLY0rZOcsPeyOnb42GEGPxxp6i7yCtBnoMEiYf
OSRRQ6bdDYdW1X07kNPrWIFB3F1xQhaWPseEbO6xVxXLc2q/pytZdRm5QpCQOZGxnv14+mRn9RfE
9o1L7oeZPM9M/Ens+hcLHEOQWuCUiX2ivFJIk8g0oIJr8dOE5s83XQaSQPreERQiJ6M/qkdp1yiT
Ta+P8KHPEnhycE5aZqhASc0aiRfB1FH+jdPHShpl59r+He7sqqQsNwLiNx49MX3gGxDKiPiO0x/6
/ngw6BM1Yn5GDEx0t6hkXjQQWqHc9SplxglBTeJFtIlSXaj8b3GwCGny0mNIPzG0clc+zecu/U/1
01kl1pLoDm3+7mS1IQN3Z9rRckfD3ZEW+L88XH/LJk6ZqPALvqIXezpiLWjT3pI0p6tSknOGdfyv
56/ylkeOFRcdxA2DqNG40+AXVRHEnYFj3zyU42m1Ird0xN4cOYvtwWZlcAByDCPT/nIxKa9hHgjG
+EACJH8nEWfNeJk2hQKOIqMY+2fyJRPuBEabUybUlOG30XruId/4oybj2O7TvwJYOXiUStiSrj/e
DvuQ1W5n31Zo+nBLuo3aeTERDFhFqtHqFGQTqyLjMhEUrZCFNKDbDI3CfP9cEigpM10U5LWURjwm
iVVPvZazXSNs2VQfFqfJrMRXpYiQM+wZ5aeOiodZpw1xYhoHIy1AKXgLCCbR6beMDreJaTeGuBr8
sum/MP6YeyIGkljxUJ8dJStLmS7jL0tCoy6a4Ead+IZ9j4Mkbg8UKFTrv6alEem0vPKwptFBjGKh
ujzQFerUO2i24aV8mHdn1yb4u4DLM7sRlaVzCaru2lqM9h1srtXUOsBR2SdYKOAziCk3jkXzkEUE
C0nHJkAmYheo1oMjvDFmyUNJKKwU6Q2XpXxCOxD2H99BKA194VVcpd+1IaNpQJLIaPHCMeEL7vkb
xyeGjgqHIJ8xPRADue+xRr4pmmbQgTeJBCJkhRKRqrDkpC49MXz9Cw+Wr9tIuPETuIYwUVlLa6kU
STh8fMAmjcigShhOD6S14p8DdDNi0qxNLmHWMCnvYOwz+VzKK1F5tEcuNpk7VktioVB/sHdheP/8
/GytHxxTaKZwFKGAqTILtbpBHTFFaeJCT6ilpAldQTZJvJz2F53fQa3fgv7eWbzZPFAeqmZzb6O7
6KmFrEKW5NV7rQnLtVjpGIw4ip5wqRZ2+U65tRfodPeJAyh9lOg8TWhA+C/K4BuAHlskhhJDq34C
2hUWQUfYL4OSuSGtwSxH47rGNg2o88RP5E4hUDPCAVenAYQ00kze+w5Vebt42MsgB8KNo2TtJSVO
INx3P2ahe5Mh9lhb5DhNEBzqAZft+k3ZVfH2SS/rDPXcWr41fdnM7wst69dxMARUNpIhglEOpwOS
dFnqEWzTZuvR3L6MKjaVBimeIAIu9YSMmSkkkxuYYB0Qm7HuLCKsv0K8CYIlwBr9AutIts8zjIw6
JdEu1Igf8qYRHakf5ovCrze3faEFfGqn7ihKymY9nZ0WsyA2W5FSHg4aTWzb9WuDFqW9tpS0Pxoi
p+nEHPaxJ/NJrKHcVaJISE7aRAwY5G3BkYm31Aecyc6W/Cx3UWh5fPu2ilIvBPzx0IZaxE7QLOVB
sFby8vR157xWxdX6gerHgwU9cOY/bUIVhypB4ExPGiyIkQqJNBmkIQnvIG2M/q6Z7UV7oXEEc+zp
ZMROJVHBpztSMSrnRYGeBMccyhUrYoerheDNJu6RB+eOHqI9EdqqpJXaJTI6t9CjcXPTMfawmxwP
SdCbMebQYfSqtpzM+OVD8oduwMo4oFNZnL4WrY4w/xoHF3lOv2UyshGS/LfoWdJyQxqGHB/ynKor
ce+9JF8B8glnSp+mOcsRiTkxIwFsmjk0+eEuD0F9TwsaRrfFC08YJf8yGUzTJIQ1MUecxFRo0mPu
bFoVENrkaI56St4B2GpYfkp52YTib3jr1PBgA6FcnBnLMj6HbR7eOtklzzBfd3LAYvqlQ6HjFLVm
goX48DvfdtwEdf4ChZz91GsyThHPAZSffyL0nRQ114wRn6B5aRDxRpBwYcHw2PROxD+ItQYnEEGA
YYd8b9osVhLlSYAjAsxjYoocBhltzAZ64H9ZYpeIO/oGKI6Q23p5shIEC9yIRWV0Wriwfwl46vuX
HYqiu8kTVhUS9Xova1xuIcpQJ4YWFvH23E0ihOjs84/FESzcTnUjT1aGMozyg1XyFiUdDj+gCLcZ
fxkIxzR4m6yYNM5ISODAuKliQ6zcGO/OeCW+osqLZbDjCYREPWpZpeNUSOKiXLuIvZ++58XIqXD/
BQipq9lAm0S9o3lP8p26uR4rBOXJxZYuSSE9gR7N1oIw/rbx30lYmTbgwI2nIvti0ccxt6PXSNPq
bNssqjSIg6bZHXT1RISvCc4EFPy2EuB2OW0TX4sopyl28HNuVJ15UbMmj6ZmyVJLx/KZw6xbt4f2
BLMrZlttg0en5DfN2dPlrs3Sp79CFqtCH4isU+NjvAV6bvQddBlgMqJdt0BA3u4kz7nKFpBKkSPk
Y2OF2RQPoyU24rhSAO4p0kN8fYJDolwhTiyfVjHWLA0e485ZbYjHZiDDwoCHMLH5GjxbqvAWFCBy
ZvY5Z9Ho/o2iHA7g68qAeJIfHAyx3ViuALhw5eHr0ZVApwuMR8EbcEcqriuFICVPQs5AE8idTTRh
h93wZHARt6OKvBtokWWCcBy8J+o1PHVEMdJIYkFm4EDEZf1o7nGW3GjTKbm9WdwTjdldA6zyBZKN
GcRJkHqxytFYdIOBpUVcY+GFfQc1HnAohSDV1ZM9FjpWZw4+YZGf7wgSNbM5Qzb5cKED4j3E4dfF
TZFzjPYpmB3HKunlaMepARtWNt/UdTuyu4R4Ci6PmHu23rvNj1W0lAO1zW3TPrPxeyecy0ivPiy2
dwd3qE4ZZRk5BvPiUopN+hWks3titDKnyi8P/WpfMLSShB+vKhG+cI9nw1YDmGZtq4kGDbwYDHLu
64y82a+JIDIKbbsxlKibZwTc3eTkOQULR5lHVBoxI5WB5ZKTHiZbpLrWYW8Vv1fmhqMELPi2QD3M
L+HRXq3D5PUwrwiPX947WYco+47du/nBuKtA3Fp8SDgMfNDprbg4Hfd1HXKQu0xorpQjBLGVgcGp
UZ78WaVB2zsDyTT4xDqABge3nDQL6pcPqhkRPlqDJjSoW18yALX68e7KTg3rXrHAGCFvtZP1qIZN
DyxBw3yhPiO9JPqpUpIC5EVKB8sLvmBKZ3xO04JqG1kPAxDIadCxnuxjhmZ2nkL+r/WMwgV/qcon
jYjXR9VqzoGnRu1+G1rtH11fPq70YdbfE3koMntSnYwH3v83qqNnPsvkmJQbErVDYeFTEBd4VVKz
n2q8z3nnpEk55Z9xAykB/wIClJ+93WgDEx0GG1SyNXlq5wzs6xqcI7VWuHFe5+RJysPUPh2b8/G6
m3+ct73mvLj0YShzLj/R6mzYN+eHtWlZBYsEZRhypHnvMK5+nHrLOzIsz5pF8NiQUnAG/C80Qp6A
E7jrSz05OPkkaL+zUz+/JBFJCGCCex4Ct2mNs3WaI8aw3ynq4JFrCgIbRo5cqzYI7dfYDYltWMeD
IabmoySH9g+acj7izfBxegz2nRAUDxoDqo6TGUwaPbR/7qoGwZJCf0V/JG68OqU2Z/tj+YdMtM14
hC8xcmZwAB8o41Ogc4K/HO7KDNBLGj/LWppV4QoeosfDXIFCZkFqdElOOdUOE7gZMfVIxl0vc2Sf
S9Zj1aCQB5DkZCfRfJmXNcpk6zS40LDGN9favfwd3eavkT7lFrVc12jy+8Xw++PXznnmK2iALRJY
TXFVa+QDALZx033VSg9njgMqxqddU5F48Gefo/OhF6gxE43VcYuljP0Xip+IpwxOLk3EYd018sQm
bCJYTIPxyb/a0HkmByJmUDbo4bmwA7olf4L2j943DkIzG9ri3hk/NTxVAZB2eKKQV44ZbES8dXs4
OiLfo1GfCt3FQnAewEB9uOR/57EJ+nk7Wl4jAks0XcRyMN0DukFs01oEEWlMR7NzNv/oFKTgBtnB
AEcvE2jN5i85Ff6acb2HVNw6nQDJWAqfKLujfCXhhYU4n/RLg1OY4cZN8wY/VVA4O/ws4TsuMgcV
cUuGzEFgkDuaq4QpHTQJDVn9FrZxULLiVLK0RRDI63g1QL1ICfdHI8D4OKjA5gO2JdcIjsMARn1J
xx+H7IXmPBbOCMsYAr0/c0BBsQf0O5Fe8kQ35oFwnIrmQIkwPA2C8xmHG3ZqcrA+UYwAGT/QDHeL
21RNYjmvAUjVvrOmEbqt2gqA8arZ544qM7OYRkKriSOUWj/iTYSBA+1AQKYQw8QAOZVp5AZnWx0D
ZFD1YN0KycOEKkTvgKzjs4dOAKz8r4l5KJHyuEJongd0WcyiIXe/cp6YSLgSAl8Tb6y6beCd2rus
/vXkCmp4wiFogBCR6xTVj0IBIWH+sYySe785qCoRRQ6Krf3TwysDQ2R7YlQYcadpd30IEtuIvI4H
rjYQ9/E4TBscv7BoxNSoLLdB1asOKoa9HuMJdRrD3ieC/8ISZJFVohYFc/jxxgzP9Pxeb4ZnpHlY
Ad7LUWEDvouP69kK3HJhTWYp33S1utWtbY7hbG3Iafb3y8Ceg5NxJJK5NUer+dGNPz/XgkSCNiDm
lXB02xUH2Hxjlv9xU3YUAvnBvw5ZFxvMyDEW3k/L4yq9++QFoY07cIPNIqJcrVOGh4mZfafYzNhl
FxtWKVkMdqbxy4t6ZRiHP7D29hcTa6TxA/nm5DKeMLRRqUgpgn8FDFI62YEBa507Q4n1GONPsqO7
RZ/FjvEHMPsNt2+y/4hjQH7cAaNkMUTdtI9hL2+7LITVY5oZHmUq4Y8o78AYuQ4/yvJJpBTZotlX
PVsdTCiEMP5i4ilLmAAEzKbRKwgBOEpYeFKWYKrQ1a/3sPX+uWQ/XLIw/yD4AJeZLBU+kOYzWT6t
klMvSUrgW2SDhGWL+HjwkbIChwCEjaNdN290Wh4TjknJ+SPvnm3QbRbiXtZrMTOJwJLKZ2vb5vGb
s9rejEjXgD5Y81WifePeK71CJUZwurMQqxz6CmeefKkXGk2MMrPWXYIQTHPKQ3CUlWJvrqyPkag5
48ztbYzamEz79fu31DGRc2tJss/+lZtbdk8B2RdaSsrnnOTCSzhgMY26x7PeOpm0ereP1WWlupCy
eGZ/Lu5q3KMDGZk2DgKdHcEGAz9KX9YhBClXuCZncYL5PVNWffRhK3QdEJ+hsFkwEXmKTDQHXq6w
/UkvprRXmn4Nv7Xu5WNd7X0IjEQ6HjGWKyWPt1+DHvP9Umgwc3ylBGZ+KA4ymgRXzB0BI1MiWfvP
pt+5GSXrWUozlkXHAFNK1rbJThob8c4cNzH4s5Xnk3SjL10FrwtBjdzOWn75KUuuGBEEKBN+RqUD
ZFhc89TRRP5N/DxXLCT0bsN6JbQh+jMKzB6QNLsOcQhmrBHnMdnbzMA+y4rOlE1PSo6CJYn37/bn
tLGKH9BqhZDxHsjmFz7j1eyyk0ruyZ+jyGRA5j7ocl79VNdY8QYGHvqTyQGF8DWdtQUL6dtuK+T1
LETkXVA+O8zyxUquhJ0XbzY5MWr2h2GH8LTqzO91J4bbCyp+sj8GrS2Z2RsYX6axnKBnJFnHgCHg
V3v8OiD75lzcH6xJr+TfMXBIUJrTt41gB3q9e82iRrnCODfu9k/3w4qGAPhxKkzrHY5PTjn5sNW3
1nGy3ZhjpsqKqj5GWAejRXKgNWO17b8jlQWRHoLrviseZRD9sa1o/9UtqDrGoNLxvMZUkn9yICAo
HgxnNIryJ/rEwM23097suoa3b7gw5WCwBuMatRNL5cZBSyLSLZGlr/76p0nlY8HHBcUqUyhsM20I
BAwzwgaQ2JW/LmO5SszyADWPOA2SOlGAtvPHv9xCJBLmp3DmwAb9xhummVY7PRfD4SX8kaXK4oKO
DDXECgRERwaEtNOf0xv/DV9Wl5unm/poEiu7h/7seLNndZ8eBVUMBzLxInIjaqzuGUeND7JDn+gI
j5sSXNldpbvcZqC/+GOVvIXFlNC17RfYb2X4DFwCKAYUDeZr0wfOvE0IRWlu2Lw7DgoU4ansfv9B
XTP7efeeEx5iFVtEwqPpQQzm++I/GkIj2ttZnEDK621TpjQ0RxckPyYuYt9fdSdH7CEtN1frUfLw
MrISbGAepDp1sBw6ytT8dVpruNR1A7Y2DGA++WhH6ZsBZEzZeExjib6WHsUIuBm+/XH5h3a67Ezg
dFXQru6nEWYMyXcwJHYyDzvzPvEKp//R1cIO4+eQ/zJYmvmFHUfuVP3+1YL7vXO3JkSQtveichOa
gdSJj0DP0vEROvijW9RpTc7m9HjBFJOLrgzo8DTShIx655DSNUInrFjMReswONWRXGF4cjtOa8LA
VjmgrO396Hazfodl/m8f/w5j/DX5eDveJ2IoBwDENDz/On0eD7bxENG7tR2j4LGM7QxePtthv7ds
f+MeRxfext/P7t59BH8bEr33MUfPAXMRalb96LUu6R6X0foVFtCHpTVVtSYeH3kxDaK5G1NNH82O
VTjDASbegyMGJb+di9t/QbE5AXAELVBWfJkOVLVYrdJE2NM6alXkQzK5hZ+qacg0BNIdkz2X65kE
YyOZIelzPtLI0zS72Y4zN181y7mPqV+XWd0JkoIABzOKxYW5HDP2mPeUwfog69pYTnVyKTiEqowC
j5uV4L0ggW0zW9BeY9n9B/2jEHx9mDihNRrt3FHVPCdtr/bJTn9Z0yu/u9PnL6y/Oh0LMBSCOgjZ
ayK4DNWVB15wHV8CpzOq5SDRC4gHGkKOUX3WMovk2zVr2ie3z7qqzKnBgZlhYQELV03L0opp+SPn
8jSnxcXCncXpMLDkEjmsieyyBut1jF8AmoJU1zuClLKlPA6oDXaBsB0WMAD9zpXltqYkWhqVzgOK
NsaS1rXGtMzL25WrtNql0A4CePcBdSzevKzjJn6ojnWivbmJYW51UGl5Pk4lHR5A59yp+mvNHnjb
BRgxRg1We7AfPyYAIfW9/dlDfIC0+PFDtIK1i11uRRAU7sf4CR0S6uHaqTYwuTIOqDnDJ3Unlvcf
swK7Z8tQ+KBcpRfV6huzy/ITHTdBExV0VGeq8ZuBFiAMj7Vdvvh3xoZCE7lbZRSo187uEvyVO/yn
Oao1nOO2c3u7Bma7tByhWa9tCsAdpL5bvCt56DKRne27lbfzHnzwA4K/vXf4hDPwWMXGFLmGscTN
fbg8qBJ2uKzEyWdCn/SQFv5f79OtDLja9ogNW589sFAF9B/PozP/vPldqC34gqY3w7pNYB/xDS/L
C0795gX6v204r7DENrp6ZwYSIA9qcPhBIgD5xLyoV872D4YRRpXBGhTqD6voN66D0ChY2Pv+81cm
y7vgOK535CosPdEmLnksEQILnw1foy9OkXpp5W4ZZlIZY7qyX3TKyKHazLCvB61kE2EI5N/8tU3i
hh1Qw396dw8f29Fm+PLPuPWUfWo3F0eq3s5+QhXAbeX7Z+uMuFYaCHSeZL0NBYnWNHTOsEi2eCVp
6iqtWfKisOJtF3XvFLSxHtYEi/M/Y6C4Ge9HrTVDqvdkicQ2s0Rph8B0eOZIHxFzGCWtYdEI4AcN
r9yZ92oDImNIArS3qDvVCEchPDr2sMb3HtHd2zuYEw+P3jqizrAYs87A+jbmQ1JSza0F91EjYw3N
7HLLy3WKIbIm+IGQqkcJJAaizWZ2W3QY8ciGdXSlAUbHG/bRjwGfG7iLf+p2y5k7x55Mlfadk4sv
8s8NcnjD3GJ49cSoq7U0PuaVmn9SlyE2QkqjxmCZG1zdt5OpLgU2h2ZYQbyNhLuHw+SMVdZhnCIx
aKi5J+UKFANaRezSB/ZdVyd7MyYRm+fBfzSd2ZaiWhKGn8i1BFHxlhlxnvXG5YiCyiQiPv35Iqv7
ZPcZqipNBfbeEX/8Q3ECSssRl/lIoykrvlxDRt6Q4FxAxSXA154Ex9+o3OYg9h8WIRwvU06B2jDX
lOPCq6RGGAPlimuj0LhlM5TYxRCME+fI1jC6IgXkgU/bFNZbTp9VmgRNwr6QC74f9P6fVW/KdBYH
JwJI7HjR2ewf8IAGGG/j3NU2aJCp+tMjZTjHuABz6kXxjFnTx7TNJQy1fzg8vPvLHBULtOKD0eHw
meI6gZyuF48wTUF9hWoswL37caXKofZtYrltlGJx5bwutUeAOScSNyjqL7PMGn06POVwB+xsxCCK
OdqWKogBzG3eev/V+ZcWZyWOLS7warum/mARQKYRswz+xJ0RILP1nFc1KhQs1YFFiXAatT/0/cQ+
ZoyVPgPFaZcmwOOmszwrk3R4syt4HvjhRi6CLPrEBhBZhtfeXOLisX0tMrO76fSlGEOf3f8OxJEU
S5VaZCN9UWSIqkUDFZ3WjGkUFJ3tTWOcAGJsWuhebaUHSqN1zQTZBcqSoTJH6tevptowIw3+69yv
nR0/EO+jfncgSpK3o4xv7DI8usbqvMIEiS+xD6tYTxojSkKK/oap4n6FGZLVRBLYoGpbSYkkhmXy
Jfiq5F5JoSlT2fig9uOD/FdufU8E5Yo3JCUhykB6UIBYanSKd1kg8q0qWG6fsbIrk24KcScaqNPs
WiPorM3XQD5sZ8pxPesCtJx/fgf4smOm9CHoc2bp5Dd4nLHtIauMaSql64N2LMKYZ/d38ZgX9Rwa
QAy4gFLpH0RMD31OyE8iaxKZwgWkj2OJolZcGajaaYgZvZNXs3Yd/DjkvoqyqBo+rMURf1HRpZSu
fN3hAvF/tN3/+0aGhrkfLaJFPuCKrOKDsnkjHrmZMuR9A7Bi0oaEiQHEdx4yInJ4vX/Uq/0WCflz
ydFKfjd/LJ6FL4ve/ciSgOVFM6hqYDvYWfMxsWKBYCESpGx0234GKaKk1GmAbxoD26BoobpkfiBm
PjRQ4sIhdIMeC1g4uY8bLBrmDqQ9pfiN4ZZy+X7ceiZ3T9gs5MTgstOm8YMB63zOd34uKGRfwqIF
LwhRGDqUDQLLMrp0YzsfS/Etc/kKbocwO3Y/gERwEfEU/zmixaINxYkEiRnuWWLRJn0mr7uCLMQG
iTeemEjHDkcPqQMtqARyVpDcy/7aBFRGzokKcz9CHovVdM+vPY4kvmRzTcW3jvL4hplcg1Vfrdnb
2dk7pHyKGXlmg3tZmqv276P4oLHoZLaNBoHOEAI85jTwKejPSRrFXCZZJkviRrbRHEjxn7cIUqfM
RrS21mz0Qf1q1h6Iccs9KLn8PJggBSxd6g6zN05W1TU8tOeaGxvvUwvFciDP+WYoVuqLH/S8tDBR
fY8kT7Jnv+nqjmzNn7+cgBZuB+zWv1lI2AC4U9tUcjNhdoBeqvRweZCtHHJLm524bjHVkSSB/UAl
LRfIhF8Rjcy33YeETFtC4FT1MpOuHWFStCYxPUG/oi2yyEbBCDP+7pZvi5L47n7xXoL5qS/I3Mt4
ht8TOCwpQug1xjwWNW1ZMVy2+Db41lC88+BxJAqG/ehlFgyZmJvsA9wI2qH8r1nhyIPzBP9UXnzg
FjM31HKjN3XuX8Z8D4zQBu0U0t8XLIGNZ9biAmCwDBYDZCusb/IacXF+r7UG9lZ7OjjGCFDsSZJ9
gU8+7R7IEw5lussNbcxFVYfcUny4XXh10YoOERGU1n+xnORJXjS6PLkKM3XFIrQ59CBWCjJEt40l
MpWQUASwLEJcAhKCAqF24kU0YggxEIq7RqoVBk2M8llOcBfdiR8vZxfIqCdQqJnIRSHpnibYw0o8
F8IEdX6aTC75EQaFi4mKqJiopGVQlsK+hX72x4WDnuL7RN+MZGUtWgNGk+DLAFg8Tf1gA1BvbZzh
Atjgj4Nmot5gLktWQALvUBk1fZfWYD9ubrYg7Jjw7Mf0TfRAtIa9ZWuIqIQJFgZK3zXPOUOvbHm3
wZGP+TwnyFtEN9Dm4T/RgqOxgJ5BaWK3SOZTju11uRPWBUwzdoWdYMCUShjODVnUTRk//1NY+MKm
5y8f5Z3P5sP5STAPxOUYFos42gC12rvCBCReIT1mnxBAMRZGhrPAi19DFvRluxjujiJKE/qcCBV+
VwoI6ANrkvOWkHMKMQF27PWa0QMeQqKIawHdYQVO0sHza1RtCygD70F2Pnz34PqSVswAkxu4h+IF
PQGd9VK2KYANrq+jMNO4LRRAvKYtW/w/HSIcGsyiL8LKZZRmJtTSdGoFxGxxuB4M5IPyZwWL8ok7
xDd1TTrt2v1QeoPfXCbCixzutP6Hjw30LSDzAmwBCFJQfZpqQkl5vWoCHRY5ls74VIp1u2/OS68i
n80Ur1l7MAD4O82QqcBUtmYgr2y44K4dZmbQLSsYygO7aQkxawJhRa0o0Bh3QcmGOH73XzKr5UUU
iLQdTgXdwDnZ3CIjEkOpxYz1LQ8eOt0xHPQhd2sGU5zNGiMpZubQOlHs+BPFRfEj3FP4wYL4iKRS
CpSu83sjy4RNMQbPaXFyMB3ycS+R6106E9i6XDXuHjgXfx8dsBmgRcQqJgc/aFp7FsFgLYwoGbfI
oQs99E/25WUyfdIt1ojhGn9mZRBw5EmD3TvSLVDvWVGhJLARXyHPgvEBZ5x+25zqpm5P554I7daT
xmp7iOikq4XY/HbGxZ1ZlQY1R2jsDBuhqKVXoTbhfTuEnKwAIPB2C6iIW6jph5ZIeGiYetpfx9K1
ztep18eY3mjZnxE9d40mq7LsDqNxcZNNjQroKvF/15a5jPAwuM6n3tnzvLn58JZ7vrH/wF0iN705
b7RryasR02XasIcbHNLKiAsGMn1tuZArtntigdcDdFm/WbVFMHNaQ7CF5f/hTnanIUgYTpA8ji5r
rQXtYR0hc6SwMS/CVeDJwYHkIIqTP2GhyLVC8wHotqIPlMeNU9bpm2A1uBt73h6K99XsNzXa9MZ1
pIqBcf++OfwgNgx4+5L90lk/pjejGofmtlCNfHLUL3pMMtnLqkffhbKHl7Eo3BofNuOVk+57PDI5
CDQYWqQX4IcFGD0nowNFwgzrd3kKxZOv50Bt2sTcltUOt88OVW6DlG9DUkMSO8eJYfRcn0t4Fs+1
bmNBG6w2sCCzv5Q2WKcUlTEF7LUDSYjvoDrFgYaD+ONINUshUo4gcboJUhp2zAjKEj8VNWKbckm0
3Ll/nzFjcHGOZaHytqQZERqx0OdOuRdioWTLoUfFztYEUGn7sIX9VIgsodvDwEcoEoCuwk8mGEKo
jJxiovwQnETKeTbA4xiDTmwv/9R/rOl/VHERf7Jdm1Q7NvuKDF6pBIwBtY9tTESVwliXaKk3TGYW
AzDlwjkOGb2LJBdJD3/t50hybFdEosjZ6NrSdQSHBl/CIxkUqvArRQEjfFJ5PjDY80D6db9TERzw
WSe4XPKkOLeMqjia8+U8GmaG0JoWekz6omq31/VFijymg9pS9N8qMueOeQ8Ui7HADGNAD1tQp1rl
PuJONx6J0gTpuVTwfW1a9/e7Fw0XDiGRD6VAHz5KnFqZLbKN4E30djp2x75CqHawVUFr4ER9rIah
SXGDmL3gmQXdC2og/SHka+jY1LIsW5plopidW9eqoV/vWOBWy4Uw+br++vBA1hkLXKiZLWIrq9O/
9h2+HcLYkj8oPK8uVxeWEVZysG04USjKIFnIcXiCXcspemP/fxFlxTnQR5zSB5VKAd10nmgMqYUo
xg2YMe6ZsOkKSwQS+Sy8oCrg7kh9y7MypuD9m3/6Yn4v0lMb1gFqLl5PTkgOBqYVom6Kge1h3K1n
PE6F01hGV1Kofbal1W1UOXt4MG17DVtrIJxevvtfPMWf5XfCXF0Ai9xO2OWuXBrIri3a7FCVwC5J
7wz904SJsjZhh2A+8oTWLM02C5FxjkkJM1lPQDzgz8xO7OGocgCzGGNzSw4whpah2f+z9utQWAg1
3U2pqemS1zy/VE4OnZLQzjjBff8i7DiRJ2ssDmjVDgcIdYEM6Bb+CzkqzX3Ak79FMNAX7HoO2Lm0
bzMhonYhasj2hXu9nN6C3/Nls60JSY83yv7GgQEWPcyGH9xYbHEDFfKWMFfjFcYuAYZXG4fxtMOb
mUHmR50meuouZy9qqVkCncq8rL9EXEwuUHjcEPIKYlup6ZsHR0J/a/bzEI+yfSBbPseI5KGBTjoH
GF5yoGw5MgTXul3XnG+CtYrfIUSGwmoDW4xsc3o9nz1zxPmCMmLArslpPDjx9v/pHaA1w/q6aIvf
KAUvAkKWFay95ZrirEbVSMQriAwMYznOKEh4LkUPQ1FEUbIhw85qTwHyhFrGM4GaDjxbVKETfGc8
suC3iiQ5+i2iaCYoV0AVfI4JSzn+bUhiRCGNWlDYAlcxKXUYJF4MRq2/6cQVSQhV8ARZn6wWmz0K
MD7nKbBZReZ3VrR4L+ocqQKJT/NopY7lzZ0mdAo4bBKca5NK57ewiyaHFXYtdJHUZumw5WFs1hqu
XUD1tWtOCVbd2ujIXIBpisXYDla6uQqsTTgaOo4h6kLOt6N4kMgy0c+XHw+QZomjPQz6gX3w5h4Y
Mt69oGR3iiB4NlxK7gY3Gwo4xbDB4/NP1yVq+699d3AKopSboPIzqJxLH8zyvmDGPIDXy2YrujIJ
n3Bux7bNvg4LjJdwRZUJhGaWbZMapD3Sz3pnELv5cW+19+gy3l66po06v4MW5NC3hwAWx1SVBu5P
o7540PiKWEheMVr3UANzLcLBRBaRStjA4ItN2RMTADHLg6V9ejEtkIunuM0xHoh8KOrMU3uYt5F2
EWtOAk1Ai/W28l6g320QZvIhVQ+eyh2Tz8mpa9M9vtGywrFDuzC405dVA3EvwHCHDzkBEiSFvoWE
xg2h4JTPmXjWNkx+81WO0jX0tEY2b2hD+roHFBvC6O6TVkmz+SGUatPWt3D1M+yCIvXQenmPx4bh
Sk4KVrb76M7vs8pfhBaJfLyevRSTUbgXGtisoRwd6opzg5PBvomP0oQ5fN/xldt2ttijVrnkjyGG
eje6FPg3YA5tV9dwIERZAYAWTZ5KaHY0q1aCPfPR9+gZSk+bvS3GQSe9PZjgEzlgHLGl3X94gH69
n/1BOyRjCG3zQssMBFltKPXC81IbYOCVekXHFyQ3Af41I9Bl8u0KaEddfGWxw8fO6z5+6zb71XuX
fk29scB26OvXMBqN+f3N+kiZnS+bkLJoVTDRf8JpndfG9wJenV7mCu2J8UVI8XHCMWzAAsevik7k
Hqhd593AGqpVenFiheC+gyKxpiv+szAro/jxcnv2lVmoOvdLw1TbZsmwHz9wzW0cbukcbVsdIZ9D
vfL8eNyoRBu9EpHCmfoHj0Mubxu2Yiokwn1DHIZuJL1q0P3gXpQccFAMKSgiNpeaKDonWlFwLMbA
JGIT88NEpuMCMAKcjHtB70iAXRphhX4z4dxbBYD5277dXA5ixufVzdzEox0aBqhueEoTLtXjmdIH
RelNyCyhNH0OosM6ZufZfZ5BeyhH2eFp1bkbERwXIx0FjMcCy0qaxrRqGteq5+RuCybCjTkFt+Rm
XEnWwCKLEakJwadgiTC+i9CoYSrPEt+mLJx0FZbmQ6Xg8WAWvhnRzzoLhmYPq9sYvCv2b/vXHHLU
ddAkxHLew1ZtrE6Qn/V7IDbOIC63tQ4u9ZlHfFbYHcTmejEtC0NENJsgTLYG7cAcdBT2/azw4r0x
ikhNmzGMlQlGg7nC3lQBN4K51M8sFme/2UajASSWW2XFJAmbH37gGdoUtwHnUagX3YJqJw+aZNSy
qVDJ5nQIDKeyB3A0Ayok1eyiDkPHmI53fAKEaE8bw5RriBrN1e6zdtPPJfTHfa+qQXMQ8pxzaHHg
faeXS7drEPIlgqDbAZ13blEVMYtDBJt7M7y09latj2reNdlpsW6WtV3CHLdhGMIyLk53kmn41sVz
lRd2Sa3OhG7YxqUOWPc7+tBWl9fkeucVsc2C1eGzh5zbk2xvnlsdu9uyY5GLdf3nnhgRbdY9SzSb
Rv2dWQQ5ULL9udHf2wA02LUB9bYGxWj4xEv+9+4rYsbTncMeA1k/x0BTeMglwes5hmTUoEGJvOfe
RvuMPWzuVeZfgEeWui9geruxyO5O6emzxoJhzyDzihA2W2ue94bhdwxVsjaHkd8db7651cUtU1kc
i1G94rmmL+ILzOMnIRLLYvnDXlRkO62e1ya7UYqQFozvQSFICR9hBykfcGoHw4FYxnLY1Y1qWT7s
l+jI6lHINIaep3lV+4Tn/rMqNJ8r8Li93Z3/HCYCPXIYC91k2T0GnWl57bG2kArhENENonSswI3s
WnFhQPzjpmt2ddWHqwheVcCPFdGHmCR9m1y/bjjo0ksAYUdOrdJmPMZx6Fe6XQp9sIHykvv0OyXx
is0Wh85Q1IPRPKzsbBnyhGGW32c80mE9Z+kAMXNq4Vr2o36tfAUIjE0JrT7msBCRi8sX2aEmTqp8
azR/4O2/TPA8yjNboZbiWCXRAeruUjkK/E4HAubTHvNPgG7VwdaV+cqNUyLRB5FV0k+uFYSo+vQn
7MSq8gg5bM6yZfdntRKvqIiUSiv+9JJ3EjlltsxhXfHWMCg5Qm+E/tzEidBWPLa5Oh7ttXkThgs/
lXxUNpzn9M+qtfddpSxAPkdovzM77zl1PFE0D1PNsDeoq2Ge+O/XpmL20CZl7Zt6dLo1Ei8MMkk0
0ZkElKH5ZWsqsbLKcPDzeD/gTUyzymFHfHTajK0AMGOgjiVjl9CEnK3G9lsFFR01dZshFD8N5eZP
8/jYhdybJiZUKKSgGtpJ20p292mJg1Dt/vDq7WAXqBtffYpfFf1e2sf8LmK0kUIJt2IKd/GN6IiP
R4xHL/Z4nDCJXVArQLvC8afpALKvGEtxsF1BzOXUU9JlAXck+MCSSp09pl97a66gZWPwZVUJVA83
L637PKIXR5eg2rdpyhnBvkWWbRHEn0mu268boHzCAwfwDkMYdmTt8u8tbRTOI0y4S8bI1csIT0Te
81ZqUoLe+uTBTL1kAlBoGC3edabE3wweSk+UxPtw8v25GXGKhCM1rGfDiq0XgMY0sjmay3gb0k2+
zZicGfYLYiL6NXNWjvLf5b2sOIUt3qfZi9wvF5P7PoqZk4dm7iasyrRPSg+CJrwSA5ULGhujtjlK
fk62YJZvtVYcth0bbOSgv/0WrLaXlTIFMVNeEU9f1eyCMK8fOzXxmMU/iV0T50bIBusn8crsPG7J
rv/yexOx9cSmng3TKCavpln6z7ulIa8sJsu3q3k5x3ILGX3tcbS9THM5GuFxsBageCLriTkWGYn3
HUPdj+07u1/pIqP5LMZPFkcn9HCYiGkkhOjI1PUBWArVHvQQadM9aJK1PJEAh9mM0IjL3m93DRJN
kSkAeTAPmtA2Vs6a8axo7JJ8+Lt+r4CI11uH1HhechBxYB7IGE7JURus1dxuIW5qux8cMsQRqv6Q
ijztP35AfW3zN6RceoMw5W6vbaYff3ofV4GSmfvNDRZ1z1zqRnqAIv1zUyrsPKB/7goZn2nAW7Fx
gwRykdQvptiiI0Vw+r47M6ZVrjIrgdArFirDbRcC5GMuu1ggEwG8ISHzysbMxsOaUPA2wgJAwHNp
Gn3NzhjwefHsOXvQQUKthIYavmyOF+IlmO0xWvB21eGJABBWgXNj8qJbyazNYJpBvd3KaZpa2VDJ
vW89uj/mG6uBlx8CtjY6KYaCjUmHxnkEBoDqbAEdUGSQqFYyv8ED/rHoUWaCWeO0PxvzqjkROB+S
TzwGhL9R84nGte3EHsgRbSplunnq7d72NzeoagSzeJEcRMs+CwlZ/+cTwdOHyyS9H3AaQkn/e5xB
Hkano0Po4l9ydu23dbnh9ijkwmcUwAYWdcpE5U7+EQNAgxtPX0n6satt9XNsfqhwGOrQzeYwFGwo
+1oD7BERKgZL/B78wiCDtMQz2eSUoNRjdwOoecZWa/2A9A93/1LpA4IF8d43xosfdSzXxIWJmTiz
iAKVRgcztpfm38b5kdOQzQAJ4A9i2s8Ci0mDCZQiVpnZF0AX6h1GGka2A3knv2TPg8LDO9tX7HFv
qkN0jcs3MytHOxz1Dil05r5t7aFCtgxmHeqFXk7xQChmlBkL5QbqZToZDsvmZ/ylEgbtY7Ks4CgK
4sT+Oaf54Ryj7ZA5f17avT3KgZokNSiypCjyiafiJFq6zYyZTUGA1hKtkUz4/ONu1ytNXCypfVeU
AJtN7ZKUFn+c3uSKTezZKvtPg+wjbPxEWN5dc4X4VnZ7Pu6cn0h655YrAppPUMzkx+jgovsJP/RY
idyU6b6LpMvd/AgnNzZ3mMqI9vmtcRePTuSVwXEYTeSRylATVuZVnLjbvEVjTmszLzEANVQ2nsGX
/cb43Lx6HQHoOfcOpsMA14/LlCZ+FmE2cLeSAK7mfd07P1z2ULxvp++hBkTIJnGDGG/c7M6RwgtX
W/aSYYAIGykA9Qy0iBK/PAj7XpfZSd7v6v2azcvg3MTG52trjCmMknJ++p404AuMsL50JWaLrPOH
S0R4vCmxkXgPsQKGv+EFOoyDB9Tf+2y3g25ScSt7OMUEWWHEiv98O8dCRZzxIYaoZXUxoKFJp902
8xS94/6oqsNs9MQgbsTafj8Bq5R4UB6e2Vnrbm6Tyn504TYVdgFID2XX3uvmrnd69dxP4ZdI0GAv
AaxP0o+bvJ2EcEjVCImWgA4YzdQY6/l9OfswMQ/SMcipqQyKA7Xqe9BikfwZxBLvVASvoZgkZFfk
2B6d8SYmsE9Mpi3l57yfTmPTU7HyN5+z9Ofc7lbOTfo52lWn0rubMfKP3+A56wFdU2RG5861XukE
rSC1PMewIeBcs2s9zq3NY8If6GBKDRI40voJMeNYQTf9O2Y6kw9+nmDoAr+KM+VOrD/1foIzg97f
q/1qlfpYskJ3xnCd8T2Xo+P2TlrNUHLvUoczkgfIxUEUP/FRAtv0FAEnQHp4Ht5QG9CdQori3ayU
wo4PPKo3U59G5EQ6DShkua9Nk2tNWaoYn1OWG/slLNJgep3TDACxWini8BnP3azRdEAamOvxTEw5
l8zpHk0TdRCQVUnGnTg989y5GKvME6s/Z1lzzNMDSLHihfiubV/mleBF3eFioI5alkd+gX5O3Ins
vjeqiezDxI4hDewnjKN2mWLAL0wgwzR905tO4e0Y51gELl8r2nJNdVel1Ee/OuUpxU/Zn3rz5cte
EvPYn8PVUp1tf4T/CoELxjWYDgPhazP6b1m47XnAlBDcjRVqiNLrzLqw285T+SiwagibwEMUh2qe
9ATVbleMQc+w4ymtdsJwSzwsrLlOFaGS9/Gt/zZtmUBBxmXtta1wnQTqTBudp3MzcaqxMtSdlHey
BB+bWkEw3DkcLDcMib9nxJOcdKJZQV5tbfSlMic8cykms7C3GclYQ4sX5b48+BvXH0rQFGpF4MFk
ABXY8V01q9WCv78JvMj0PHO+NOGOvs35/m1QuphYEIDFC3geD9q73u4DxQdtpswjZSLZnzPtXE03
vLwdroQopA8j4lJIi59voIxI/Pz9cB/dIVO82FCg61HdGg/yJDA7Dyqb69jwWgbMDGNTMY5GF2jz
7hLkAxKE9jzUBAN6U/ghPI4EcDI56r19y+p5QQDNdc5IcrZ8Q2gEJA+Wskdeg8CiHMBZK8ZMQJVZ
8Z51CnXchiiWzZ4eismkryw6jEFECBaxAnSc9ck4c0r8LXcydKK6seAkVOIJrWARnIxasLfkzpPm
Rqp9cQWaY/uhvbSEss47l1WGcKLTpwkivKrHFlpdWxsVKU00IXpAZPdJX1wz5d3s+z0awb+PDMb9
XC5gn7PRzfGbEnuQzEA5Oo2nFEA0XJwH4m1zl/H3cdGyKEkE8V8wxKbGWAjbGg3IUYKLZ+S8qyoj
OjhJdyrKG/FLSD1QOO4ws0Zl6DjMLrQJh/4M32qZ5cElBC2AnKiiygNh7Nl3Jk2kh8kcC7tJQkbp
qjptHEs47c8foR6J5YiA+ALtx7a8xvPyZ2qFyFWA1t9UcXvLHPcWfOR5cgByZboGeGMBfYntU4LJ
B2Z7nQkum5pLcQPfhZgSYC8aoA42Nab4hriv3H2hf9VJ1qBWaa3FDOeCuJIKArSH2MDnsPXXc2WV
Tfmyx2n+5tE99piwQ9yFbXUiIhzHalNb9VB/MTqshqJ6GT+Y3R+4FcTdnrTr13oeGvO6/4Y0TPHq
aF2ZchX2ftcW+T0rSpa/8NJEWsEtl1AgOB4njg9ctBiv4W7Bo5NC5Npxs/ABgCdGpoz/2WyaHPUq
JyXAnY9xwsu/H3iUmIgvuKFCueriv88E84pg5odXM2Nhn27XiSaie+cpk/Ugtg5HCAuhMUmSIEUs
rXvoAjmCHIWjCvcMwHX2+jfDPKEH3Gflk+io9/mBCHB4x+fGPmo2I3pMf+IhPB24Lu42vjGQImNL
jIJ3IeoheANS9aJ0wQOQgfbku0f+UMgcCCSQgZEXMu3+HENuvRhpQUZmCKyvcJmGLpwEOagaZAwK
+JSKHuN2HruXc9ssEi4LpR7VP51mRC8tGRooXMb6QfgIyW5xvEVUmS/ubWjnAWJ9GaxmPgprZ+t2
8S6Cuv9edV1+ByuG5XEBp252ARMUAQpuSkj/wCH+miwEXLMGJQItw3P5M4ANZFbThW5DmBbMpRms
mW1oS8a2YjQv7xSVeT6uKfmpKoCKuOiYW0PqWRCEN9t74J3d2kxBcG9Q/EczpDnigw7LRGa7fWU4
MmtB7VSnfDqj+wRpLK4lTFuNB07xLRNm/DPfZFb1dVJeR+kD/iOXXUkOXZ70e8IEK7boc0qrGS3v
rNBTd28D5apzFk4XMFIWY085/NgT7s6TUT4I4x8DBEaXy3pRP/6dmSp4NNEnzyVmPcyI42UVuQhH
OpXZoBOrpnvasLeICG9AOpD+WgeWForo2xYqZRw8un0gih/eG1RWxy7ucAK+FG2rcN80BKxcOxtW
ld9aJ0AE/x8FEOgIbCOW9E+xu49Q0LFfNcHbvaZmjClqX/jX8S8styOv4D51towHGBaFs7fT4WYZ
9GSPsq9SNO2iykgo2vGcHz9f/WPYNY+dQ/21OquvL0bl1fIDEJG7gFEQWshXGO4XZEizmxCkxSJg
cePY6BLS7fPQ1uYkhfyKOu6rOzSnkB73XVIJvl5VE+nzehl44StHrOCiQEn7H1xBaShEikfeFPr4
Qt5M14m237vFO2NayePZb5I284OU9f44yMX50MKgkJVcHnalsKJmVUMckPjfly9pBcREEwiS4jk0
j9/zMZv+PIibTPUwTPpO34ZEIDOwrUrzfSU5una6N7MzZsKRK26CCGVFoOvsfVCuzXd/22SOWGzI
cp1B+oNjBy20yxiafeZ8asLHnwoe//qZVegmbfgmCjbPxUah40bEsA6p8PoyoSKU2ntPaWpJTLxR
TFvzRwjk8jAJuugmzjz/mpAXnbxJFxdTynYDOEfpuKlKsgwiHT4NBlVw1/AV3RthasCmD/aAPcbo
fchUSzeih1doTPbunNFUbMqFouoIy9APwjVaiq+DEg+hh1Ud57/YbRq8k2z8nibYNIeUgQ+7TK35
i0EAooHIagaaR2817B+AKPaN4d7IqQ2McNsyG9DbvxgANz/G4YMHEKPYFUKxh9Fkf52mDXurJcah
HuRGPX9aZG68pvMGMxkyWMzbECUU1LicYQ0klfNNo38xm7POssP0wNXt27Ik1c5KjkEgjR+ZrYyi
je+JlA1o1Xf8H1AKUtTQI5IPUiq2wvKEP07MjpletDXuVF9mSwX1IWmllCl55hRlAC62zrp9iq05
l/jJ9ZnPnwIbheNpnjiepx1jGjiuQyeztfV7mCgGyo7Y6W1vCPBg+LQvMQzMDRNuuLMGxrD7rnF9
7OZLjT6f+xDMc/N6m4YO3eH8+ljeHVC+azyuUesZ83SoBnOWKwQTOmSj8ej/oC1cYetHmROfbkw/
UvNJ5psFigqI3A/nzeBLqUxeq7ffVIPaQnmyvI+jZRE0BqgliDXKzTyyW2eVzB/QKXLgWlY9q6bf
0s5q0HmfX61yMxqsCka+9SwT5pKTk8PTWRZ2tiLhxy282663ZccaESk9f+xq7zYliJvtnYuz4wKm
u8T5DrP5UzVf/TsWJNOE+LBH8IRjxCybjjU0uaLxy/m8aJLVQZcErC3OKi3j1ZNH5A6x2mU3JZ4H
Ekr/EJ7Z9Pyn9Zz/UJlxf/rFuOPdcqO8GS1OjkvlIzrpL1uryMh0mnAaWvVYw1iWROcGke/8QARu
BF+bvVXLrpn3HhqZeTA+HYd1wc+Lz/moHnR5NFf3uwUGpz2dXr/XLyY6Q4dDCoQHcXPv3hgQUKme
Xy+rl5mqVS5YeXv5Z+dmPz/8KfvOq2emplof/r2wEjxazikVCIGwL6talJPntgcR4eewKJ4TpQOv
rYZ8If+BAu4145m5AfGNui/S52mU1IFyyIDuU+PZslrMHSb1oHctFiyyW/AEtTRLsF1Ua1pQNfjR
Rke1n+TY29W4AVq05BFVDiEo5OrbM6vFw9OdvVgkK3YKL5Qjzogj43foOOXdepAnZukYuzBT9V4k
hjOsnd8dncE12xRqu7dJxFfEtoM7IEAvo9k5Aop1cWxPKplDlet43IPCVxnfSmT6gN6P3iCd7uNx
2LJZIRpGXji4HLjT97fXRIx0YMN6/SgN7axxULHsNapPZlSFp+p+q7NRW+ZeQ9gS4nOYTx8jnQ7O
eGMDiCSv93f7alh1HOk5nv/fK47gU/a8xrTCJ+/KS7czs3Oz4JvMeqvRjwYS0gfw6j+x+kHBcsD4
7FoQsqyicnncKCON7orbAiNlBunBuQWH57kCIN3evOq8hM6H4qUZcC2mb+7Ty2rg+S/7J/uNQ1SV
r5MbXgdtTg1s49j0/ZRuGsHWOfcmHcjOkKhaKBaYahabE7nFfDHKG5JCUBoFvf1VQ/8FrCICxE9l
qYoV3uz2z7t1jN9v3GtMesnlySpU++yj5cPZ7nFlDGelY6erNuKU3BkUVdCDxYZBkK3GpCE0c4YL
qBk744rNlLjq3/DVte43i0Epv+GuQzxDGsyJ45Y5qDX7Ffd7Q7IFByJHegfvYEZZgoEAOc/fGZrA
xopVipUSuZUM+IT3SMdRCr0LbsMl2awR/YaImUp4r6928Dby2gI8Z/R5+Ze1g4kC1BG6JohWsHUH
9/OoBYRgqHg/c8RBvoCqlVjQ8UNAbyDia0v1sHWmJg8BBaFrnzqDdcvVcSnhiDlvW/0txm0nOCXP
CnreJISRtve47MJm0+dKX3ik6hgCB1xsVWzzG6nd2VJQ1vBNIE8RT4l/+uc7uERHEP3UjfamfEgg
PCEjB5iKfQ0gc8rs/Zm3QZIcgGopzgr34YSRzwl9OBK7ve7WG25jc4Mb1RhzSA8eo73oAVF0C5/K
j2OZ1rC9XjBcolMUx0vectbxXIh2KLrU2oFfLlOC39VOeF6FOt+F305/yfBT77c3n9x6qZYo1yU7
RUcWj2/RMizBMsLK+irGyhrSTQK1YHkALbNjFdgTPAlKCYNklJOEjlqokfnVz290OKZzj3n0O/fi
/PjghuZdn1/6dZehJhj/FIERvTwQIiXv9KWwS0wxLpLffFuNeVZBB01DtyWg6YsXyczm3uZIdKsm
cMfnhOsNDVVtZ4qruUrLhI/C2Zz9hnJWNx5/EBiYPpDZXJ1WxFb4+KD4w3Zhq6zHeYFBEgg+KI+O
MHWhklg1uvmsq5uZXbUn6EQDZJgRuq3UBK85IGSwKfbIm+IXqEV0fo5ajT62uwpAwodCHbOyJnWC
zrC9sfkuBERAAsabZ6L+NDaAeTR1MyEV/pygvJnDbMV+2bZrvn5Oa1NesTAgC4R5fo0wRbsCA+b5
dNe5Zk1PJ7HN2j/tXbPp79+DZD/P77MGhvTlTI/XIfQ+NDEFKnmzCQUv9tp4whj7fJDdzBURcb3B
/RjqTo/nllE1I2Dr9rFfeDSYWRf1m/WbtFWziLze2wwwLNh9Bs6xGwix9jb/HFOqZXZheKgxbLQJ
ghHyWbXeJauoUURd2Fn07tN3DxOy5+aFaygNnHJN93a+F7qMrX6dX+RpHKaRn2an9OcXpGnRbzyj
wWtV1s6j3vVeZzaIpzpgA7lFvoLM2Y5WAE4tff59BRm3OveiIrQ/tfin/TCe45tJIWRLif9j6cyW
VEWXKPxERDCoyC0zqIg4oN4Y6nYCccIBffrzZfWJPie6und1leI/ZK5cAwXbD2Xlp9doyKR+Mve4
KMw3y7j9Dd91dtL3x6+no8Qt4vtnXICbrCAWWqLEb9pMSQMoHdroWsfvIvy0N9rnxTkzLT/jk7JU
EDB38RzjQzl7vxVQj+FcOyVktYPiHxsUsvyEN6HwD+d0yK73yHz0uxVEc80+7qv2pmsOf9U/1XAf
6qR8jR5q0CGZtEobPfrCZDivf413fuN80x2oFWi9RqFwDysluL4iddyq/2TMFUQAFWOH56Dd0p2H
PvyRVdbpoLKmJkzbNVh6sbm9kQoLGJ7oGKYoUfDTI5Wo03pxtbKLMt8q6nTVP7aCL0TDS/xs0bHJ
IVsnV4sumcqMQgrbju5xprHdLkgh7hVeTKdtWW4exrBotmqDjOkdaq3lG5f2l9+UAwRGz2vctAaH
QRcJ1nHb/mbX9+RR4PAiU6u6CbQno7Lj8GTt30QSFlV0Lgcd9wO85NxPQfs2PiiRAancscCvt+1l
ztwMTAsUGsApLbI6otyZtimKv07MAHhf+voTilFI9s81b39sQwm/kLpe7p5JyNPpMDI5Yj5whhy6
pLJ7lc640f2auFb3sfvRBzROXHj7lXQWjIGb6bSL0kKCCJl22isPv5uR+nXI2a7LsPMldZRFN759
kYqHx6LfgdwTqaMWgsIYosrHuVBLl8VoBS9FZaivt/Hx8+/XWDXtn8gxO1+3BKkiKNhrlEgHVjlT
L1/65kTKYs2vOcwW5PptTf7V+WOPRtZi5HY502qwUzVBkZwRqcgHBIELWee/444OJhC4nfVxULFU
8Nurf43CnzB9d7r05/CcMiM1IjXpeO3oZX80rw7fpC7ADXFWGaMifjpphgHbOWVUM31APdkcMZgA
lw5Ghj1rjT5OHXNG9FaJ0H3JThGbYuwswpEVjUz3POBSbJyQzMtxAY0C4Arn6Wr0vMmzpoJDDgR7
Q6TjrfzmtEu3q3uvYTx+MnJ0EVdMr/4aueCZYIEADoVQGWi6+FXabj8+B6N/jOBqb94y3cpkyI+t
5SkcAiLUuyEwbnX1NLxwHIswN2Bbc/t0LY2BgXPgrifX8cjkyfqmn1NU2g3OOh/auaP3N2NwrX/F
G51hHc++oDGEs0H1QheXEOv5T0W3CGZdO0XRa3Prki254uI2Zy+T1rUF5SJqWS7+FiUsErPf4Wp7
U54ZkDRZc4MDRAsNUKc3pnPhBEUSP/708NPA59s1cFQuElrG/HDzeqxR82aPXvl4P0YQHb4/jqxq
eK7S6lnRiuzGkhJJQ+T+/DhoWfRc5SGdfJMn78DEOjNF2Vf8Jl4wxTM90Iv+vuXHn8m6K2ZtseE5
1Np7reDn0ZMCm7d8w4nbllN4dMPMVz49toXTdtYUxVWkBFNgdpgltLOcYowoyMK8DCr6x4vE7xJa
Sutbx+D4Ihk9ZYCex4gZCDNN0s9ey5Z3Qqlxyk7JN278ZZ0oPl0fXvkV7WrbIYAllQhaXDxwSEju
/nSvpDSrtIfXszurYaPydChdauc0fl7Z8EGclCkly7dfhO8Epl1vrG54crJ0iwHdb7FjMVa9HnrN
JfpOe1Jj2tPyhsv5JRoYwzmf1NHpUW3A2nSXMLtO8KLeIXHoqYmSGGE9A//JjayhibkF5aUMYF/O
ni6WUrf+ZYIF2NN1dWb73JjMtJSF+IUyo89W/1iAky1MwsM/fX6I1KjYtLGmOwNIrL0xIx98Om7e
vxGklaOnRPenLc4LnFL0oJBWvDISizyLADw3h0Qcx2dvD+6Bxwu7jes6gK1eUfH+ZYPhPboFXf9R
25pEO6zHzFjd1+a4Ow/2gA5OEyRxX5Ae0USxAd1Y8Jevrf9c5cMy7JB7To3JzQsVBXWasPFJT72l
Q3WAuRVmGC1EPGogThjK4A2evyzRKHQOwTpWJ1+7LmVodQ7+deR88To8jM1lIPgRy+oWjtWcP92F
QCx8IadYM2QHjttb/HMNlDsqHF7qMhmhm6zEq1/OZb1WdMmL1Vakm5javp2POOw1dglBcFofydzr
gCA6IL0S2v3HNJEkj0AWEb0IWrQs8lteRPvAWOPPdfrXH2IMQH0NjucFVb+FMwzwOzU0GhbG71Re
IP795Sks8On7AKJD8QLRA3zq2hYoj71rJ+nz68r4g0UmJTWWY5mOhmQBaZchCeA71RDM3BWZT2Kl
krdHPxmV2RObgQgBersCoJi21qfKH1pIv9CDYvD5B5n+QKlpVVENdMcLkOPk4Hz+xbh6HCaAzmL0
3SDf0P11fJhPPZOGOH0QNNS7MmhliRzAhO74Cm1tEZYuBVXt3vFON2Rw9JkyD6F8OyG5tkIYEJXH
uyOKU3DMLO32W64+BhbkabcsG64RrVGORPPgTKUDPSJ3Qy7gpe+Y4KdrUO8yC7CIEJUMN5aGAwA0
mQYVwQ0WdJ7Wg+CXA+wH7R4sIdKoxNEZE3c498jjhAyEWzXTk6977MT6wsKrBQebAT0jAo+W2yUO
Amx6fxCnp48P+GzzGLtDCEoznWWPmLflXyc1aksxTqc0iQtMaIRnL6IW7Hdh49s5Hvrjfnf4i7cI
f8ih4drZip6Xue4P+e59bg0+fteyz+u3l6d8av/ooWHyp4Qg0o5deiUNHTDe1oRVVU07i8IXvQVQ
cy9CWRIog9YwFY+4lH3lH9J4ehwp6c2p0/Z07eHF8SeauM9POM7Az0EiIjECEhimhWjRGHrTmFbQ
HDDSRuYlSoIurRcjCqzuTdrStpd+t9udrBcx2zed/uKQWhifkAKS5xIugZtNm4BXHqjCQKcYahsI
J26220IINoAFftmqj4JpMkRXg3IVaWi6TSXn6eRlJOUgHRBH99L5pmk7aPbi44JCBiV4r+6ZE7gj
iDDjhCgY+XGCJRdI+JlWr2Qmg5G96JAWqFnQ4+BQ9QxpWcG6Ad95Ug92zrAFxpvtvghZ8Pc9pDgh
4SwDMxOs7uBUOLhgB2XjCaL2GxBNhXQEoJ9r2mEhPyjY7HCsuz/ANtw9pzLeRUbDmjzHr+EYOlH8
iT7DevwYgNhxy7MIp0oKagdcFn96t+Dq37h61bCZAnT6B/8YX4IbzaJ92ZXjAg3M1U0SjlgSi9pU
lzeRlCyw6AqVCHscb7rGcurNwS12nmh3OQK72KBKKsOJ2HAj/ZKVAC6AF5hfRQBK7FpT3O/Xl6QN
xcJrBwsQJGdausXyaMdJwbAcTObMygIVSIJMdjunuW3+gJo0B7O+LfefNuBN0lFwzlLyDj1v2g2d
ui/GKzTCnndeIw4rZrc9JT2r+hKmec7SH749yJVem8+KjSvvwr1zacLLmXwmWCAN5AE++G2qz9si
qkPeyhrwCVIlPBCY9nzIaJCRmjBKRuYy0Rh21owbmSWK4wPbFO965OweaaHBFvvayIhp1ewnvIDz
7OvXfZ4Gd5jur4ZPot8k9ouOysCqX0OEKx4QIENsaTAvIE/DYx+//jTTKJpbvRso3/5r/+MOcTr4
Ab3sHswMRhUudSjPkBfPUnys5Un8JY2kkoCT4j5G7F2a5n0nfi5jRsMwv+KcFvuMjdKR+MPJFd/a
KkIewP0Ab1SmdPW/rwveIcl59Ku4C6GzRnJ3Iv/xhScQUnwb8iu/VIhUX3s9/TKXcWg6kYvw3N7r
E9se3e97IJAcaWyAAPYDiyA9r54ibziTFUp9HZEFEE+Z3HRwn+psOowVB6sxzP6Xs9qerOh87XFo
FXn1yZWz+155gY61FWFE5du7FsRemRYrsOyj/hNFVClSmvvuRtaBxzxzJVFHO06PFGSnJvYUdkNT
Z9yBHayZTmjRMVWVWcNl1OHltnw285rgN4ktVb++iUWM3x7VdUyTCLBiuR/Cx1aOsXIOn/C5Uf7o
lqt/dzSm7BdYAaXIvm77L5jT8RyrmIW+wI+sMl50xznSC05M6I8fnIQNNW5h2SWExzfybFpibXkq
PDn5k2sTXEDBOFetdSBiRXmtUMLBPjlUfh4fyeLK/6uoa6vMQxUiya/4FZLaBoW2RexTVI4mk5Y3
KAD551UNV21YhhHj44JwwqvzzivYYliFasm2nnt8pGCaTKKAb2ktQP3xP5usnkGhA9c9afxTLUsR
VN4Hk3Zvo69NfzUzws3h6wKnOSX2cT3JJdeQGzZZQ0hcx3vGQTHLF29U5lbF4NU+03FPbnfeX3a5
9Poslc7wsva4x6HujC/Ox9YWM4LbrSb9MQfgZmFGM62v0eoGXR7hLGxphjnod93y41vBHaVlNYXH
P27YN73TElKHdiXV+P3srbDS4OzGWPYEowRjZAKk2ZoE0lXQKEWsA4LXmUH8es1+ZEqfZvXDP+v9
d+29XUiyCC/mkH8UdFZ/TqPm3LQElUIsYcWVGhwxgGFeioPhYbx/DMbOdzztUlEQI/NQvSYY0yYw
G+v9xhBRST42H+HLK9XohSMgIu4uot+nTmWNZ+51f8Hbszbt89XvJMep9aFpANguPMwGpzw3wwEx
+rAYaACd8cEd0WgKL6zZzi+63YXBbLfKaKVG1IoVaFmV/EQiWkQfZ/bwrx71BHItv8410zsaedsF
wJqtdvCshm1z2jyDHkwe+8i9sqen9r9UDTChaHW7joWPLMhhW+xVm/mvG5lF/+2C9xUPwqjrGX7M
EHXgdUpm+7IN2wusYrfCSwAGG50ynXsb9GPl/FHZaC0MXN9cppphbDSy7RRhrzHNGx58xR1Vm9lz
Mdc55+KjGXbRtmOBB64qKUrLzXs4mZzwKfaIAfkjq9bOA5GKOBZBKgAt/NL8f3Ei1iKr/6+bWBN+
Lz6sH0xpzKEy1G+pyLWxZaUt0QMw1K8DDKg6dCr3/YzetzUAKrgDpS/w8i+9n9Y7tQfHwYOSqx2b
7pfio3fDhROYKqJurT2DOIzauxyC9ktDtkbfzkuXfPJyfZygJoPX9HarROiD4J1l1vShsxh9WB9o
kolb6p2H6E6W1090RzRO/lrlRBSeB/j2rNXBJ7tuoVv3y/BxcuuM9BfOj3dM9iIe+tSm4E+n0eUe
FgiN6P6wldCoXHEjEBsYFZaWBaurExuQHld/aeUSbN5yWPp8r4hjfGgLg4a5iwbX3kS8JKSSGif+
CVN4YAIkDD5gZPBwGT73XzYDXpxNIC7+G316B5iwQB4P/4+9xarDPwW/mZZ3RWQs1c34NX3Djh4Y
uRhI/TaE1SHRgBZjd5hGQNgAzOINHzxm/sJmveM3zLHUQwe7wmPwCTFlR0WdkZmjRmIqwnCA+1aY
NHxWXrRrMAR5+YjjsQm1CIFjp0RcUhLYvBquxr8v9xyzBq6U5Y0+Pnl3KRNMnauudlVSPxkOVFE5
AXigdzj9s/h+J1krGN4B9XLBHaRQWq+ZFKUvKruIQD80dKtx/qQqbHhUIuspXN5rZjlBzr2KDL0d
GHGe5tkB7Nr+gspt5y+PHfnuuyaoNma6+2L5tQ/+qMdSFKETReEJkZkK++PowKkgGvw5PJIEheqQ
D/4Rvbvhr6+QotRxNtQZnD2YTz0iTAmYKwBnRhOxv+UYCPQluDl6cMnKLb0W3CqYVpjXEirC815y
iS8YuOVQQOhEkEPxgXBVkEcovVWamrjTc4WtEOHfaa+tpUiJq7kYPnD+cCYxgLkMa/zBjH5Gkvaa
G4LbnWkuyFUPpikV1IoSbEFY1sqpMVIMp2vsPMpIp7VIoEL79z5jQbxo2IjMJXBWoc9lBGJPpMLn
L9a4TJaInMNxnLm1+5pKV2GEZ97QJ2g5l0mRIijBcuHjmP0rpmvCqdWxUwL5K3Sc19rbc9QJzpFM
Fw5ksvG0+tq2nJ0j/rjmEO+v+Dm69xjX4kvOCY+od7Lit2nuNeZqi5XtOZXwlQubxOjpQvMpfChB
PKmFQcr1qbRJW6934rKjSDYBFnbzywraIYO0viQA/S0RK2OjYnfAs08hZoU7QuwkEuRA+Ka2FOE2
BeFigSIck19xY2OQwsuR4/jlNf/feXcPt48eeAzI6cO3wmOg3Wz378w+IaWAsxSagGcQzO06vrn3
XifTFl2Hkz/seCvngrZf7U+nl5FodL50Ch87/AdXj70NKc/yxfZIaHQwAwlVuM5ufYkCVrgiO4vb
ps1gDK6i6WRiK4Ibh/i3w0zEJdxKuoALGFchvcVDMTaSkpgtLTcgfU02cOpIzauwEXuMhej02/Ah
uke+T8kmZdzYGc4gAq1o7mb4C2FiMtbcvnCA+QXbA8gBj+PAL5P7RfKJybTeaBvUiBI8YOEQIT0C
3Hbs3yYmegmhdfpyZeNupPHfyikBSRTzVk4OSikUMWIwhyCFmIcBA5uBBAoxzR8cyE6D4BY+x/hB
3b3L2AhN0ll2D9zuurjxcM1AtN7JgQl/kASvv8zbjWywanmKo932x8P5y3+bmgkp5zGvB8q5g9wB
dRREvZ3+L7u2YOY42WOTVYNo0g7N3pD5JpDHPWDzFzb+bNFOhxpEg9pNcXYiZJz+sW/FKSWdWGoT
iBBuXlnNWyEq80xOpXj5otWXfwZQpeKEMDqIWoZ92mVEQG1tbzwGHGZzdjflfJq093SlYBlfMdW3
F0qwyHGFZgwn9iEMGaPzc2WnwBs4vRIucDsMjIris0t2DSdH/zPHEsQ2YhhXP8yZ4VaUuvvE+FJO
lXICOeCcVROaG2BH8WStJoCh7s/DCzlV6RkY9jtJDJcmfmRNUrmXEVbH9NC4os8Emz2OzniXFi0k
djaoqTJx4Kz/Zij33g5daHcoHHAbECWwyRldIyYIr+51KD2sVrjttA7vmy41uHtevrP7+BaMLx5S
s6keqvmF2XPWSYy0ypVTIB6P6HPxq+xktTCr8YWBlYZMGW0f6vRX+MpPQzV8DL7h00EkRsOAmwJH
h+jq8ak1YhxDcJx1i5PDfQEyqYe6/RreocM0S2JegnL+DLohjbd/56K2cUUd6/ltGn6G01de4Btc
92jXfg5dJbIU13DwjxXzjWcCrQjnWd1et3xovnMvQRxHAezSjMbAzGeaqnKuhxhDcW5gewGrxOHY
SYGBsNDGrElztnbGqrjuCMwknrUJZS1uNuIEVCcdzlRWEz5bh2CH/QFCzR0FMkRUvBBBgMXH7MqG
RrFU46LYSSWwAJlIYZ83uATZhJit/hFoiCnfv8OgEOqeOO80rNubSgAMUFWD/0WkJKhpQ9ArdjaZ
dfYRQI3kUJpmEdtLucC9dB7exmzXW7oRQzQZkP+l1FI04LAlgKFkkh1wc0Os63ImpHz0hKwNpUkG
A9MnafrxVf8MGWfy89Yf+B+AZky/jr0VbQxAFk5meOTgv/IF5MeKF09UzwMlhKnnGp7q06fSHlPD
AiWuwG8KLjFUPun4+98/wAoIu71pTJbBRJ2+UE3BK8ekr3j7D8muWtHrhs0GTZ5j/FF//0v3ZVoH
0YSWPCcet0IZJy7quB1MW8PjGkyOl9jxGbiePZ0u+D6pJ/hrL/LzDF8tcIE3Rxx+hZLULD4jh52e
KnLIQqokl1CQ6n5/B4ODybPM7j8U7GjLD+N/5oS/m4seAokBNfpA0kakNDj+a9NB4t0+4XNo0Kqd
OU2oAvHqufH1danB/Zm8Zq19maHvU87i6nrI3m49q9YoOoeHpIBoQ+6bCoLHVSEeqDKqf/JLxPaz
//ZluiG/q5GuCV24zn29oRH9u7+P9obYns0L9FzilH8TUTWJ9eY97lCrLmX4Ieqcpr/sxFLu/93N
y8vkNlEQAaEEi1cxgK3Zw7GTObuOgked8QAXpr9p90Dw6oxqXphxrfgkggZqKW4AGl5SYLMgOAnG
jyaRm0JoJq0Cl5hHDvztMWA4O60xPhCXcOWLmST2LlzhjOLEuhjcCJYSoF1ItCNsVmBOmAUyyMHV
Y8FomVKs4QpFwaBLwXd7uG+yF1T8ThIxmRVT2c50ht2cuuehXteMRuWKpzwcbnBo8F/ZK/gMPgP5
ZMDSfhxhzgXShHO7xlhXHnMi0FRMZ1oijQW9vdjTRxxrXoLHXdsDCeG9urvPB24szM/JIXgTxWEk
ncWDHdJCfssl0Wq5Kv9Dr6FEsL3AV19+p/DukEWVgE0sU4AKfbhc1dQh7u6GVjUzszdY9R0Ot7kZ
ZlhryHgAfekwwurvkUP8pkvidIGJTR0o0QeHeGKqKDPzndEiolv/1+l4EvoAiIrfhGBqz8p99THu
tN8Msp6CrvEIHQhlXrWdQvmDemdU1IR++fOTDtIzWHUqF1i8Z1h9Q+PJ5ATXdaaGq+T+c/nkTLkw
Ls59fPbqNJxOk4UnIAwziYy/iwrnuD4mIFmNBy8XlKycU8rG4ymneR3RsYtG+RQ+wN5OksxpfHC4
kGD047qYgUwJJocNNVOWFlY/+J5rJpTgJPZANj9Y8on09Baq4zZg6AkU7eXSjFSkqTEwwO6Hc6oN
5Lr4FjhqPMJzrsPNetp5XkVkJsNU5bwBfR2eoLnqPRlJTuUU+zlBH/xaT7tgd7DQsMLA2WLbmfN/
vir/Ly/6Dut5C35YawjoifxoxGii5YIDYYmyO3U4U63s3munViQIy3VT5ZJKUUQFHexve+vDsB8S
UXSAOmRqTJ5+NNKaT1pIe4i5I/E2TNNnDxhqDhP3+YwDB/6PT2QinlpI+WmRvc1GqmB0EeVMvJJV
rtfPCFUX7GyX2XrhjOgaV4Nu8CBqy1mN/hNudBHW4fng8wM7Aaa1KICGcMP9DdoPMqfOFPl8swQv
Y7b1TE+9Gl2yfY9v/vMyWD5RuMID7WHF2E3f6b01VqSpqZAwBBHSk0BlZlm4v41IFzSxhGCagzkX
hHIkTrj4lozys8Gn9j8VgO01WVLUTFDSTjSKSbny4KFhu0mTfONC1Lk1AZlyOfrJx6NPlhFOk7/E
i4FQGuI/YPXTNXecd3rNKEKf6CK4ubrkha1ebAH8SxUaXsYpdglli8nmL+ITy5lKFpJAgdN6/+al
wU3zJDChn1BWrbmb5dQqMWrfyhX77B08XC6Gg+Zk01UesvZcGucypJK1J6sZ1DmSdS5c5Ai7xFX5
sVh292146NvlhoYyZxiXDbvxmxJ6uxw8U2k37pBE3qRsG77R30REQUCW50lhCAzdGpEAwocc3ly7
N6kGUldLHU8MCNXzrydcehPIj2HYGR+aMurYp8q5zJDLp9h/4gFHT8z+sh9jzS7g3PNp8GlhcE2l
/nCHdAhcMYjQREtyTpUt/yLcRCKA5vKkaHA5YZ6SWHL0d/Bn/uJYJu2+EAFRpdDr46SU4RQnzlae
vcNZcCunPvNaoA0H2d+dya0XvaAyTCenUn4ck5Dd8MWZdohh+rjv4ZO5qlMySuAwg3AgzQMvG400
r91mAHXy7oMXk6kRhciSd6Pvvi37BzsWXa/H/BCJ+5H1gNfACWqfro9PcFIezl0C2hBduEoy0Sic
pNhiIISx1LtXtxmZIBEaE5AqKw5uVDhh2okIIvpy33HM/4N1yUyQ7QuiDQSfKF6a0i06yf1lJ95j
9oJSt6/Rq7uS0znxB2XHHtwQ3wmLQDapHwU7MqTM5ZYqgm/x35HPkZ4d4vNQ5ZjKqMM4e3Xurrlm
0WAy5pWj4fZy3nPussYn49x6OyUuB9xi80Nm+K/klbBBTZwnPWRAqTyiHyMqeeJlfBj5k2sMQTNT
F7yVlLIFu/sMXpMKNeKBiKMy+x+6YMWmsdw1uXyMMvXDoBltXrjjvWtHXzlNagaob/uWq3g6t6Lb
BZSo+8YGQMtJgbJIWbAZnf0nGZlM9KKHpoXPUkcyGKl0U8ol7KSkejH4I80Ur+umxxzZ0LjAX4r9
WOH1vGsyfFsNRiMQmUlqgflsFqykK85DiL3k0H9tWza83ETzntl0wcIuUxlaWF6sMin6cZNwWexv
lPHrBymfEAe6tUMSjHME1oGvjQqAqxl7LCW9QuDfJtf0kSUXbpO/8QrVaf48OsEv27aEBwuBl+po
chiBJr0JIqYXpHN8XfyspY95dzyyO1Cky9YUYyaFvC3UYmV89rsIK2xjw9SyAjz7MrNiUktJUz4i
WrnzWoZjVhkyLHB/eCdfvEdtrxdtsr5bfIBOl3Gi8LogVT+S9atvmRiHLVbzA04g98mrT49HCnPA
k+l7D/JW1hVdC23PC18ZWj9tvyI3/YGtr+iEVz9sVsedPNxDPzej3sPgBoDK8nCmzNVT+MFM9PBX
MI2Ac87r8yh134ip0o8z7tN0F7AIpAt+9nZXhfpsRwwj8qDePQAanbAs2PjiDf0QGeiBPOmCEx6v
nGdeDZgGuEbY3aMTP4W/SYX/PKcwULM0F4WPjRoJcbJwGpsiKeApb3/BswgptyAXloWHiKyDEVos
r+WPMgJGHTRrPuyu4jIF61MYUv5MysbGmIhb3sXzFTOgKFotWosXrpc2hwEO69xU7C3hWnHmrexl
lajO0eijof24r1f2uc+0P8zOONnL8kmxA0BozLGasnvA7ZcPOQ8E+B37GDxSOYJWXPxhFmXfBUdg
83f7TDZcfxzey2Hzb9j0f5IHd7I/ptv52oPhPXsPuzNgLqdmvZXhZwZHlqkIJ23ZM3vdGZu/1IP7
Wf4FhOb76Jt0rw4341ULTXFrqIBKaPeAnPuslLfHfgAAQBp1wDrgHkHiUzDbpA8GxLqtQU4fzliB
L0UTG5/SJLbu9tRbLOCCp83Lz3jWbUI1ILvmyjIXUjauxgo8tgSnz2C7zSKibMdoKrlxNhwOJnV5
mipT/DC413Hsrgdcpx86W1iQBWkoNj8KDD+t3TJkzoaLEiY2fkNBAYd5xZ2OxfMfyF/02+QXEhC+
VVHRA6/doQlT7yhDLKZu9Mg3EfovzRPIqlCn5x/QMUg3EvUA/1hmQfdLcK/cM9wgeaLK3HjHcHNA
zRCM7uvKHXydliiDmFj8/FNWA3ogok2QpjHYQMZ8Ti27tQfhlReqwqBjqDL+Yv3ef7oaL+0mldEd
bZxOPrmHipCFFGNUp+OJsT1wus7fygGxvtNi3Ht2m6/X+vSUijljX+ONfCMGXDD9KbKraNsGFrb1
YU6EEEoZe229+gk5Tocbu5YpM+FODcddcqpAalZHSlkOgRXaGlQ7GbL+ORGkIYGoz16wJX3rfUsX
7Qr0QYrqLeMoTh7APai9QfG1f6jsUXEkYOeJNZIimfMKSMmqejRc+N+hnAVs5xCyxQmYjRusfL7e
L+o+x+ECiaLdMZxjEnhkqmaSMcsFQschIwjavVVw7xDrZ0cyhASB4k3ZGQCsR2YsWDmX9SjaHHqU
n3zi4q1+XMDxppKwv8mQz2DDpIV4K+l2qVdUm/sf5E3Knpb4jl2QoPC0qEhwGGtTlNkidr9z0PKh
gVJ07MN1z8bpUAuCvK/ea+XD36oapH/ytRL90lv9oqZFQ3dKgJH5sXQeJ3coEfOQgYXiR8ZHy7fG
uMyxAWH92N89+OP1+9cEEtbdccA/GXy0ceO/bLa3cNsGcB9c4LL2CXhmrvsiEYG5CMnt1A8fhbhU
DDYWWyr9FcxJBlCSW82HAS0OE0Bx/P11E2W5qKzguW4Yi2jr6YOQN4YZCWVmcGK2M5SENMHnjj3u
rlj0WZAK91a/9YBYYLlh+HBkLtz3pjEWUzu4HBdvvWbqDJw/YfM6j/1qyM9GLOZ15gtvhz+RF4kU
VD1wOtfAmpRfSzyv9REaW0Znda/XES+Du+2boZ8pWXbJV/92OtoU9PPHMZ+rEUrmyIUK1gYZykTp
8QwBQA+au+PYa0JM0wiycNoU6EHn5L6dAkxw8Z6p7vXfF2Nk+OlelwQp59FxINK+FDh+jI01Z6xz
wX0nvODinjJBd184iiaLU4sFzM45ZpgHukVvzaz155hB8tibI5WQQrwViZ2CKYHAmwgsjcYL3uF2
S0HCCp2UvVeQXXfogp2h5StDQk98OgFS9wx3MIcOeQ3x8zDTb+88/ddTKKgozwhw4vgw+hd3QlcB
dCtV52XM2TtE2du4yCVW2A477/4htPDOwWvP2QCqI4v5yuWVRdUIF+9TCM5BlABSfcG9oa6OkMj/
NVgkkEAqHeJdgAPeEZ+RntSvvMbmHxGLcAqZ7doouWkYIE8tKIx2YPvEdVZizkjNe/yLGHCbHBCQ
SpUu/+x+dvUA7h43nM89hJbWOcksnbu1jK8Adit8XRcedTiJTiiYavQ1vodgRoyI+T7ewA2JH39h
48YYif5IxvSU2mVvuSxSmQnNG8U3tqZ9wB2KZ75tYxNG+4glDvJXRtXmPZSME3SlMthhhH5ltOR0
sMJiYPqOjou/tCDD+WAAbi8tps204eKAQ1fbHQErNcjtcb7O0rs4RGVqEai4SR3sDpAzs7A7r3OV
QnQg8aPE7JwPloaPnugwSLu0PRA+rz5r1W2b9gUO0JA1MPS55mkfGbnRbx8YCrTzyivmq4PzoxQ0
MKgGRGmR59eCWsiI9tqEWjv87ianJbNXHh8ugxBlcdFeXgf8iNOOFwQPDq4ktnR0AySQ/kJglQMO
ftiV03JiIfuln6QOYCq3oR8y2DETBnoaV+fR12EcE2ERHVUcCB3LcuhJeOwcJcgDYE15rz5YKex9
UvGSU5F8FxeIvZwsYgUACovr1ZEHBYeEPZdr0u9Kxws1lERs2Ae8UiXJgpZLbAjcH2v/V9N6FuOd
STG7zPLXHEoKkjXvQVH719ejFMQQhgzRI1iyg/flz/9wIQ6JWyUY2bLnevDezhklA4tJSsWRCuTb
AOH9OJDpYDc8F5Z+xNAky07LLKKX6kB0aWvgy5hfqDx6dPXgs3foyt3Z9+QMz1tcbNlY2uZKy0lt
cce14U1F5hjiRJ5lIGLAKDnW4pSf3fGZfBG+4FFh+OUoa1wL6Zt+Ia0v6DO/ZlNs6HaBBHP4qxkl
oOakMkACDOh96f+1nkwrW97my/mFso4zAhyG3k8mM06thJ8CKOCXBLk16gwJOWCYwCgGU1fEiZkE
btYYhMBS5DPPOpiJi/OBB0q9+BIqJ9OX/mtuNV7+iwlZ5KYG8CSSy1ZGJJE9aj+mPXEqjjry7bwY
8WoLt6Lw1riwIimzay9fPBhJRJ/5c6/jI09i4NlkuC2Lv8krymzuxz/rMqKVj4y4TUhVpNk5ntbY
04UGl0dDKWLsnfZs+ifEFh59pweg/jflxUp+KzA6YRTjOKn44urCkL3A7jPpFh0mHuUzXPA2Lnty
3KjepLjJdQu13Y1G5FLZDIm9oNTcqhOmjy/pNJSSD+GLXV3JDrkzjKcMsX7TLUGJoz7/KTeRpzQy
C4CfVeQAKL8E9iezENU34AAuPHzmoZLuGNFhZee0hS2sjU6fXvkM2pdUr2MIxE8YXvfa6yi+fhud
q50WlFTgnfDwxdTj1UU065x4mTDGz+6R3fgbgBcrs/rj6Hi8k0vHSq9fYbZbyXTlTUYIcCowCwj+
Ef4AYYv06xZnoeA3po97vOUxtv/uqcPVASYdkU01m7+RmmLikZr33rbk49Xn2v7jPi6ek1gn2KFd
1+gCWNJN0WztOwlCiCc2ivKgGQO10O5rAwPje+AEuqWzj4siC9QGhHg41NEKNQZG/vi+a07fCLrM
kHaH6V/PQrKS8NsK3gW8diaRtJsy8+WIogs4DOCtPSzXAH0It0DUapS/nb456v8ofe332U2/HO44
hZ9z8ldPbnqKHp7+ItwEcRZ0Lr7peWYaDlNZ+KBpH55BQy1hFJE6hxUG1HW1PSrWy2zxYTFDh7VY
2Z1xzvG1BawGGOBmPkMfpchMhfZLoxXxdZ/ZI9Wp2meCUkWvFf1l/9X0/r7tmwZECxTSy5Eua83W
vJLJAiof7+mXcwBExaZL294HkQ35eY19x/Ilfd8c1pk5yvkvoaGorNT0swUbJtARVTjCCs1B/g9s
PtDzk1+03dsAzYCN8lhn53EFnumWXOTA+Y13i0jU7sx/d2FxWdTk/6h58V8w90dq6UCHZY+n7cmm
VUdvCoH7bS8MZHbkt1FRi3TB+rjgyRTaGDgMuuPy6D4qqd/WuuvAkYMf3Btje4cG/QsBGQeD3cf+
Xt3WytkzdHS+G2f6+ge5+JV2dXv6Sg9z7DqdYqS41XBvUSvb4zfG3Xgf4AGGHx7sgfb45lK1vyGD
1fEABttQJj7AQ7SLdg2GThThR3XwMRDFwoduy28i/kyLjo7AQtd403A1L01sXex5e9iFHibacGZE
Rw5iYENyK43FP4MBfURI73FEuXbmSD2nR6+FPAuH9aDZFZ7a2+OxAVGshaND/Bitn8mKtISTc5D+
pSMidINFgaYjg5v5P5LObFlRbIuiX2SEgii+sulBBLHDF8PmiNiBDQp+fY2dFTfqRmVl5lFxN2vN
NZuH+Okia7ab/aiFw0MRDMiBtPBH8arbaXo4/x3P/neJOGuYXTx8PRFPgzXlXDXQWrwfLKQyOmfw
5za0g5ps4PGsfoJ+bTk3pO503JPAKuKEu5W/6Np/5utHY+c8PS13GrNzMqWB8gDzoulrCmxOMDdV
RXmxyhy/DWmZwj0NvsgFCybao1YcDIS6k475ZKxcBNd7ie87JRilryQv30KapexykGatIyc7RaxK
AB0m6EhYEn9uMahgMUQYEzyNchaOks+T6J/uw1ThhXODEK0GdjWe8p57UKwtBEE8GzYhaKUm/p7o
1YDnuFaFys0jCQUeXyYeS6QRgWiCUvLOnqSx2Mg9mAdJIsgF2yzQUYcA3a9BMUxdRxXX/JNDc2Pv
dgMUTxTClHqMmE86Rh/W92NRK89mRObU0+FH7Ib2J/0FXuN6f5Qqf39knhk4R/3NlPlwJxkcv5kM
Rti/bMcC4o3EvB/4MJgtK66exj6qrn4INt7GUyqi6WVdILI3Tz1j14FnB1REtzAj7ImhxQKDtGOA
b8m/fLohjQaF22d2c2cPh7ju2YSWbKWP+ZOdiQqGKnvxETWVffFn5RwfpLO83W0cU6uZZHoXA3CE
4USOOz/hev2OJx6dqORnwc3wvnFsbR40Jqe7FXFv19g9mdnX5kgYjenYGU03/5I37i8DVTmxq4R6
MvY1YlJI7+bY/pws7gUsqKzpn9oV8dPK1JaZL8MmKUJXVART8WbGIUjiDVA2FQu8v6MNUd8yhzjC
odVp7dNsCKCh1Q5Nl4ZHjrdCJL6QVoeqxDqYvbRMXC8gHPTM2mr99uxnvNsQ5YWGA3vHjFY4wnmK
r8S4Qwhj8AoFk8BigzBjjMUqluzn6dBWvGF5UlTJMh/LVcaEpS+/UC4cjPBA5+RK6YJoiE+J2AUf
NnoHatRZ9zND3LEJ7mzqA52Xjr8pLcYb5Se8HXSy2rSXZ1RazS73CyLJafiBCG7zhoqFuAzGkWyY
PGP8WBf0iRCoq8v4i8nGnyZ9H0D04l4PF6fRYY+NL4TwU7DnaJcVn7y5KEJwW5Cxd9+L/SsoBiUt
2RhgtWI5bW0NwoFJdYRQeyAzAXlFHNPsvfT266vmSIGMoqjA9NelQ+29LsJ73y5Ev+Ci6x+gp3+Y
Mg3CIfNT8RwSxd1mXCfN9CL4oRAGImW4+A2zN7TrkQAfx+XNLb7iQYtfqyODXYkNi3R5G00viu0p
XwME4B20Hxc0GDyUah2zMLoXpvCMEyquXhoXkF8cegRG+/vPU8T6DDNMwQBz71Q7yv8ZSc/N9Da0
4CR/mYYzaKGmz3VLcjHH6LRONmL1+IcXRmfONZQAh2dnee86smaj+vqRNKNGlDjyxHo5MGZAZDjM
ICMavx6VLp/3ZsToyLLLLETPEf/dlwiglkAc6F9YtZKfqHX52/+OP5RHFyY35hRO6ynFLuwC7MvI
q4E0x+FObXyuLIqT3pR6dONuPpLq/yOD5m7uR0I7J/gWl/YfeKHTPO3/6wTjSUIS9KkrttP8FCqA
+Mbrykto/ZuNlo8KFp9z1SXeOGOmQM/bid5Sp/U5z/p0tzTbHrUPn9F7Sw+vP1UlmbDfYRbzb/4A
HdCbFrpM1aRzLjkI76r7l5fCqRunPwjhMt594nULrhiG8STHBhT0U+RdfwzsG0OTFtANs+uKpdPB
qhIAAjWMXCXICfieyE1wNxvbGQ4FgBpfgvWF7dakNQnANbyWUrZylEW9DB+RFsJsv5ZEl9ERh+o6
vHl4VS+W+LVYWXQ5gP+JdhZRy4enBREhrVjW8EPoMMWTslPC+qQOUqLKu4bN7HGfZM2R7B/8tuKN
jJWY3uZTw9mXHfA7awgVSSK8CkcZhi8VCtm+jZOXBVik7KSN7ZX8EHSbQyVA7/zP5/x4/0N5i/gU
kvjDSATMNINYib1l+CgAnvzml5Gd0YsBd79iAyrlStzpnnzG6h+S9Dga+dFDAx61qil8nt74hEg6
dfl7rk6AgP0AlfzCBDitK374C0lR5WNudEIw7qI+iLJHm9LDKPZjxo7LJXSV49FklBMgf3Dz7ScF
VWFKa3WoYcVJrHMXGJiUafPH/Yb1NtEZyQnxPP06nWwK0Y6L+o+Llab2EDseSSIYjoZtBEVZI3OB
nYBPoDXZwMAKIDXliZzwve9IFzZyjUlZKdxvtkFOUy5HQPAbEYzxIY1XTi+At+BbkqfINaGtmE3g
mtY0fcyZyVrAw21GThntOBwN+FJLD/Qw3gCRPgP2glXEFiVfBK0J0EaS9CnklzlJIbi7SKVfVIdd
zq5I86sqUkDkb3BLUBhCyNrBxqEpR9C0ZzRCSy5wbKRXXwFzU+pp3IT1lNkz/rq91UolmhzhRImE
eWSUU0jLKhZGe/1rzfBYxOoO8z6dJ0byc9ewJ9B98BdfcVIxvkZO+u8avYoUeVPycGvjkzWTRTCu
akfGnZ6AJAwuZv6NaETAg/XIaBVHIqyVZo1BB8K1QmAjMxaqSoWH845n7d8EvBbaNfR+TV52zCyR
vpo4/mJRzn9tNftnw/gFW98Cn52wZPGgh7Ixe8ZEP5JtDVNOwzaS6x/SlFjfdGBAo1P7RE0wzJ6c
C2f3VkQOdYFgmQvEV+ocBbRlCjjDqTi7Yxlm9qAZukyri4QKooDPere/Y65XspW+dkuqNvCzRDY4
OWdMCpoDOJLtMFUnifJ/KkNxM3aTFitggpjQ9D7TavJlVDubMIfAfBv2kwwZ5pTiDpRs9Nl1D3k3
vJ8cTBxNFK0v46b+wyQlQeFjfp0Rum5kAB8I3nCPrtgmQcAf4JqNG4WYnR94Lw+Xsr47d1i/r/H0
NPnDFlBjBH8yP0uuXIAWK6e8b2bt/PFHTvV70kXvBZHtKxp4YQOr6c253WYfonfssicB1Hr/rpwC
c6yZ6mwm2vr8ivoTNF9MK9Rx9xNUX9klQR7HBgKriN5RHTHaqcPLy5V8fQ72TU4m6iAFm9G4ns5u
7mlw1bvoQMuVFMJSA59IM+ei4qr6OSp7WZ6cdJlfE6eUzrr9prSHjCxe+vyFfz7JOOXVPml2AWVL
VDhyIqzTvUIxRz+vtTFZh7na8bfZaYp2nSLUod6IpZuUniLJMqOt7rrMNo96lNBQ0D46nDXPnquK
KGf/7eXYHq38U3aTjb/krwBJwDmiZdn2Q0wgUmkdkdtaRhHf2iKav8e+toUHQpMekGKGgI1NS5FB
xWT9QY6EpeVMBx52l45UhXHwIp8C838bxxzLgcNrl4zAIScY0tGuOiPdbvGA48zJLcr2IgGUOEM1
RnvM8JS5KEQGlmSJe2QF80uinSbkC+upWHCXvb8HgeRCUgYYeoLT+hOtL6gAYaoxKuzJgRcSClpd
/APB8CStxKghzdmPKZftTkEssZDsvhOPEisDbgH3uvH0m4/XLIcMcGtNMUARuSEv0IPcvXutu7k3
kMkajI58OnJ1x6IkMETtiZse2lK7XSQSTkte69ccfqoKW0cr7E7pSsDl7OA4SYDy92LpHZcLmkBn
6QUKFY0v8ywrOy7K2Q1uv+qx9F5mH+ADHcoY9FM57WHYOFrf+RHTDt8ItJ9Eh5FJSVQFVC5dwgiz
riYAVdt4IAUmkJW3QOL+Pd2gETG1qHsneCbtHhi9M/Vi0tKb8uU9OgdJROij0ZKbW3vHtRpVG7lZ
WKYD1dI3Hm5e3UmB6TPnFvoWSJZMrRJsLYc3q+2ZhBdBwL5bl5H37nrv4Upv0x8QATmfP/uKTmJy
v1o9zfysmzUWO9oc57+sH9Y0erPPSJxRbuuYOr7i14zymPPeUHD6R3sHAQkRbJfgDhAAQk1a4ADu
TljL7McXpIab/R4P0KUkc0URcOwAn6o1dI2/BHK5dJrjj0zObqRzS/EMWZPn0nkDZdjgE3fL/w6c
akQQBtsrxQgPrsHbU1gL+5rhNKzmd89lx/19nH7wvGDd1ugW4DQdqt6hY6oB8a2PlIR+8PZU6/Bn
lYdHPB91XQH7WiuDSzG1yscH6c4T8jTiPYNXvO3P7janOEF8esMtRsCxGjyTfMTXIn5Dzpocrz/K
oLh39mGB2c8WlXsDLVrqPGSG/Mgy9g/TCX/HjAoneyJU7M4eNoKyWTT0QTxPUbb8YPD5z2HsYRJM
iHG9rNygRmfc4s7GjRnG3ScbxGES29FHADs+fezlsL1yUBgSUD1HyyXKGyh0C/406BB38HWr+Wf3
NXIRdq3gp+lG+lL4XIMltBLV2D4HHE4NHCBIS1CLSemUoVYUzaSM0xFyQq9lnBzupA9HRYLYLS0q
xhL3FlwMnQDC3RiXEcD1u91BBeI+cX4TKsUq18LtGXN5f+fq8qknpPO0fz8Gj110MO0cKB9eHbYD
qHAojD4GEy5tkqOoNkYEsZujrv1wscrKN2bScm4BIv7zidHgJHOzdhbQb2VSCDcdF6w1DpiGrgGW
glUPUu15xnS9MdddEl/4Qzh+01ybvT0Teen03NnjWsVElxv/TGdaoN77Jb+BowGdkCVE4rcAWJmV
/Ks4IXr5oyme7ziw+oJhANXAdfbGg5VOmxencqUK1jGJr6eQ4nI++q47nqx1ORVmErWQZKqdfcIp
8/hi/gnfVxYsGESP/nEoKrusAITN3c3i8bSy5eFaYXp8cYlkgDbICZrLTnlG+lKBGTYuIdIvYzLN
JZjyD/MBPEo1RkMN1A20eJhxj1jgpTvTdBu5CNNq8Is+JSgIRY9faPyxe1qPnx34jfItI0DlVenF
oVu7Z3R5drt+p7crVEmO3+4REhiHcmhfqXNRPYpa9algF7rkJFSzJ+zyWRlVHtKlWe9JBJ0Hf4Sc
CNXvUdCG5FSwdyq4pySE1Y8414PiEdTTLnywt9ftWFXWXZxGznWmadb3Jz6Hewy5pT/Hc1xfNBwu
CEF0887aeFiNd5I8jebl9Dr/0qRkdgoev3wo7SUqGpHSQ4sUfuK7ghV0gOPwBeUWNL7KtGF+0eGy
Lwvwx1c6UzH7N4caUb1X5FTuY/3AUH0UDVuTVMbrJcE8e8cy4AbDJR3Eoae6fZXqT/ySdq8rIXOq
H3jxwwPi//mX3PnhcSj7qR7f4s0snm533/Nx8y/CVwaO0U1HEOHuZo6/mas3NHQnRLUHfRgqH1f3
RkMiQj7ek9QCUpEaOY06c3FBwtwQJiOxkHMTcmswSkU4rhTx4JPQH9+XPbR/aLEDHXMDXCyARkjc
GYMYl6tNYdEy0uACnH8lJXwQqlpAKbN9KUbRF79tSUCJssSeCctcSjFa3JxaotiNeDPtuIXNhEox
N/whqUU+1qg34+nQInl6cJnQm93Spz8Iq0APMZCWY+U3TuRRP/3G0FURy7eH5zltQHdP9uaAP1lH
cQm7fP+wSHSrp3Obw/BDnG8U2wey/67VNpIPybTvwmTdZN+UjGTmjwR4rROQrTlk5D31nB6+J0XA
7gMw/Lkb7DxnzFqWn+VOP5vtffr5YAfs35zfssYd4efcsRN+zjsPiyaCTYJlgyRfEkuHDBmAUbWJ
mitFbzbYalTz3WN7s3qr11b3mwOMTuJv1NXwKnob/6Sw/8tp3+epAgv53KaUx/m6leqF58nSWw9Q
ejTTcHOl744IuOoDRGE0QbMOf9XQ9w1iSsKh7VvYgaaKwglsuuNdyXM4zZqJ0po4HA+iHt5mpT3I
jSvJZg+Mfpc/4F1gybUan0npy54Fnr/fRQ0PFNcT3MRgsYPU68Hd2YBd6n3HfQT+aX6ltph1goBH
zhh/ZG8cIlg0xkc3WRexL3oPWsufe0FZJkiMIretWwPSYTi/vuiWnSdskfsn6uPwbwDFIpvm0Nh8
rba0rtK1jsryO79AB+CvV64HS7qrmf2LyQ/tMM3mgT/8Ux30Bk7bBZCnWAIFZpDsDzmmPraSu7xE
5YK18rbhxXL6sm3zBBSHrpRZ5lrOrNnj9C1kXPIIGPdgmM2ZhWtsWswAZSC2dKZICOQBfM3YRIpZ
TPFQHveaoMbX9zgKHsT/oqPrwxHp3X0qpj7GTV2j+v6VJ7dP85QAmn8fcxioChUgZjzrKqW2feoM
3RP17k161J87lu7HmDAA4+1tcn/y6RqTGwwjHh8dIxRWFOzKOWaqjxW8TdKfCj5FuJvZlF47iOt5
80rl29SWm3pyst9Ph/WOJf7PZebrAO9/B+L5dOznRSBrerAdUIxBPE94OMOOeGad1S3SaqHoZo9h
rndH+i3/ysOHvdlgiWGdAQT4fmO8KOlkHgySL4HymfR5g77khW2fL/Ox7SoJLWENQ54BhSqeXgnV
WDf7WyycORDrYMRzQty7VH8muXuP+Y2LEPD9TD7HHzfR+rRi3sDPA9EAhQJnECP7OgPumFyDoR7h
fdG7+N/N9rXq5ibjZnK4FPO8HfAd0xi0uJpURNVAjlKN98BuftaXDJyXe5l1mDuglUMvNRmkiOXa
vaxi0P3VAh+i2XX6OFnMtXqara84vwqrwecEAX741uzXx6gP7b+8JmZr1N5US8iQvqYSDpY4IoMT
egquX06hWZVPOflSzb59JhPyaTYLDJbjb9Aan6QqHX2VS7h9yDcQMlXrjMFxSy9CC7grJ6/DBhb6
mGbigFCZroTMr6Fznw4HbPH34o00Z5Q2BC8y38UWAjXHpcb5h1dBIzykmN/YCDPHJazBt1/kOMx2
mX0wlmP2xtG9hDVvowBzWd4wKL8c6j6NxQ2InjLh4TQ7MFvEMPMLxFFivS9/1+VpJ4PsKHPPi9Oy
/oIKEn9+yYOr1QftcJ9+fjgHnQxSM1sMbBrt3e6Qfpf0fB2K6d+RGn3J9VtauGSHJforhLwYbMa3
i7Vj+UOUAPxt98zGLhyCo6hLspv2/4QSIHtk0nnfni5ETkSGhddOIL58sDfYosiZSIozzNxjtWis
4Zb5sjo0O4xwaREoJfnMQ9gx8JeeQffASKZ9WcwyI0cMIOG5T06m+Eo1gH8wTlwF9EgJBeJswcYf
HBjsdrGfKmbn6ck9R52/51H5IWptNtG5N1bsinpqQPdxIYvxhyK/D4MABiRm8TjFWO9Vhfr7OFdI
zDGOJwxTgJJMQhAZly4uh/xnt1f7efaU/pSAON0ZtlaF8dCGW37x3HIIMqDtTx63yWgMAgq1EjSA
nA/ANULFQdPXG2BwcizNa2s2unh8jBfhyYpzV5z3Q8wLhAzOLd5A6CPtbCN+h82687LWMN3N9th3
SuzLhbpSpE/Hm+TW6GtwRz9o+PFLfFSiE47iatw4l8Pdko8IA0IGRTyocU5XiOieiqU7YSXXMjpg
P3i59YmhDxGg+F/gZRDh9G4wTGbQzOcsZwUKCMbCYKt3HCFxQEUd0qVmxgvTOW6eDivnmoyyBtgf
rW3fSLXsB+7W93M28+q9H8ypF7pLpWt29zq9Ux33uZBKucZu9j8NVCptxfogQLDrGMzEv7/euG+z
w/JQxaLrUzGPsPO1/XHbQz9F6CVucmxLoQPNZlmnjfM18qWaPe1Hi0fHocZ+QLRJdRXfZBB14j5O
hd2NpyzP1EQ9OyfXAuc/mu8v1ABTY7g77u+OC4hzK67s3kRlc2gmIODsU8DERX34MN/gD+K7RMdb
NU7NXIuR6NcYTDd/w0NnaH067gn3IhhfqFlhuvz215P7gk548j8wPrESeC/ryitW9QQr9s4dPoLb
Em4OCWM0lh7fh86xOHOyC+cyw7Jox2/bCLN+eprz69wudwo0oY07Qr+PbZWJR/kQp3wEHB//sSHt
I4TYcOZsk/7imnPDTKE03u/wDdT7kdSSdtIB91tv4n42nKvHR3zGjndBy9qnApTTAk5GCBUkMXPU
vqwh7WcBSWQJe0Vq8BnzoigWOHlgufR2avQ4WAKHHnit71Fr5760mcOKMAoLKExvJnYjK+Od4yOm
T/oTzae97OXcSjztI+abRDgkKk0eMu2mD3Le8wlFlaGJZcgt0Hd1LsnxY6Zc7Z7zi55D45vdXbgb
q3x2mj7wSDfmV7fxG+uFe8ga/wKYQCbFUTfCz7kLG8suliSymoqrE0AlQxawffwkFz4M1tdGAa6+
gldhFHtNFMCBrDYFn7FmSr3LzMBloH0Zc8I1zNOZmiOyBd4h8vSopMqsKAKm7kA17yc7pp30nBeo
Hmwzkt9x91BFRkYDj+vr/Y5v0fkaJ+u5boNR3Jl9ixkO+jJTyfpeEsYV93F/eUfF3VuMFsVe31VY
Apsv2a5wPVpdWBYEGigOLX41NHPvzmgOnGyymQ1uIR8kp7/qcwePH7iFicucEopKhmjSHSB+iSiA
q4VjqHJPE3XJcBSaAGGjz6PKo6MiHfoozuGJGEQRBLhSJ3VpPKkEoc7ucmtH/7PhCN7fakHIAmkN
Un24UFjGV8hT1/lt18QK1Fz/m4xmhAEQWQvCc+vaysnC+KngqWzfgmHNl/gNdCAp1LEyrvFBWfCT
gLNMtkOVMEfhOlWTbwiKFL/xgzfqFM8snVs/gx9eYk/4WtV7K4wq3cTOzfU5tAs7OTtJmvhQT7bX
aYRQBqT/a3Q8aGdW8ssCNiR+PeD+MkEc5GAHmIrfbpqmR/nkneMHmzzvoxpJkFZz010sxsEZp2Rs
eJA56+LwaMIEDWg3uCbY3p2GDH74IMeCDMizP5/3rC1sMASg23rGJ6upUHiUkBSzO1QCf7SY+5zL
iTw9cEsfHwij45fnRCndE3iU7vrb1rScpQrn6/t2HMhT7+22cVLM/h6kU0R+nc596QIQDh3u7jDe
xzB7YEgawrplW4Z1aPwWy56Q/LxAZoNzuNeYEBCBF4xvW2RX9VCsTFTQqxWdiehOD4k+xF6wu4Pj
8XqJ5GJzaMOPSSmuQZxbNwl0sYADC0cWpfZuEeBn17ppbmNTjCPvyKXqCuFqBotjuwO+g4bHPxua
bQFlxgc2hinEd0JR4eSAZ6W8+7AtZJllodQ8bStDMvVG6wF4ui7VGvJhnCz5VO8M7LoBKQxCmNjQ
EY9XhcA4wcJM3xfeo89mAhxdzpsI/t98I710omobgXpvWQMqzoLSBDKy9JofjmsBuRCwUsiEiiC3
madxgksJuYj4UHhnjgfclN0uOCU8uCrKuLvDG1yIx9MNLbElTiILyda13sJ/3Q3xHop5yhdqJhp+
VoGJb1g6f/+M+f8zQap340exYGjobJXC8FsyEZlO1c4SRoCkikmfvm8YaQscaSHdSCwUdJ0LnIbJ
eMkQwKL0oSdz5v5M4mG4zmgh1vLs3HbNEDbH8t1CK9V83I6nLJTG4bXl08PEjAhH6SfYnlDI+Bm6
h4oxeZbxwHMs93i5LaFA0fZuIZpDSbWxyA5kmUDHb7GHZYOHBzeFys+3M9jTi/B+tUEAAY6L4Lfo
c1c/fYhpc39+xiPawnEDHRpIsctklHcq+ItMzl8GobNb1kLrHnnzMFLGXCtGM54zOeDZvXqCte/m
unEUG4J35o+DK0zVS1ABuCI4CzN98Bxbo0iPfseXG7b2+GQpMgL37aR4F4aRxXLX3fnFdlc9UFLs
0ZhFWlkDn1TghGFcCKxUt/MPq/pWmQJAVM7sb16EuWSXLE2+I+G+lq5/2YvjA9q1Jc8DKGrfJEh8
3NCgAv1LoCRDlTkx9UVtuLy03LVmmhwPXdJnk6MrVAbGgmcZJccSU+aUKTEPc3D3ME4+8gt0jx+b
nl88Ho5yd/NXIP9bjomlTAnC2Dk12YP89vJwxEH4Ke4Q1cCifL7PhFqFU6elUOXk9CJOQ0pNUkLk
lqkMvCkt8V7wsdhbnJOcNy5rAGodaE1SVrzG3Vm8O9RCyZ1jUt/5ZRZ1oD4ulxfdWXJC+XM/KWwX
Z2JXHHoeW+P+988m+bAAsui43Xu0+tnMOhmTDpLTDA92xUE09k9sNHA6Hft/wjW//bJGk5axEHY6
eCvFyFUWE1sOGqfvHS4gDJjH66DbitU4LwS+eNpkbBLQtFrfpuPVZ7+Qlmz8WEzNjA8/dTj5Nxxm
rirdgRFbwTf6uQCzdwfxy2pdgqLzUlCrun7J8Isz+mlX5mCOVYDKOAZX7AdEBZmqQCrSnRzOsvRT
9hhQqImLkeICHJkqkxlpcQ3W97FG8Xn8LfluNsxzYcuKa8n5/xIuJXXHKMyDxjUhV8Ocy3x+s1Hr
fxHoGL+KndGsWYzSL5xxJGtF1uUiGEQH4W6HIOjCZzNfOTvEtmVo/hQDLCt9ipwK7Qyb+808F5fQ
dLDzk+MxySHzQT1I/Y8j8oyzxGgiuYXaNN/TG0zSJxt96HOufqIPMkM8rOUqPSala7pzuJ+ASsQS
mVYVCQS9bP1i5feQAxhiuN2e3CHLW059JPFZ48RswGEo6vqax1JQzOjhYRHj42PKW+Lau1sMJyRS
9XiY/mZFbxDJxBI8CJgTZpeYeWUI1ZwTgG2aDmn4mVd+J7nANjk0KOn2HHuWEDA4+Ar+fQnoOHfn
fqDra7yTL4x8jN7A8ClnTwYR9bhQAI8ttng15AOrhzEzbwrtKFXKD3YruYrQk+RASHouQNiUjixE
TdwRDECFVQwswaP53Z8PbtgkZBnOBgbs9Kx52RybpRNt9rARrOLlRtatRCyLJpfoB0gTY4Ltldmb
EXT6tHqtkANf6mquhTJ3lgPDOd2wOLbQrWZh6ODbyTDm3pr/uMJWxMHhXuf5BOcIEGYOghSH9eht
ZUATULA3NgwMJvg284cGn8bJjgllT3hkc6KPgD7JxEqkJ8sNmg5/Xf6vcsQclm4WdtYWVHg+qGAh
kA7GVYbIzUeVJLbnKc/ZWTJR8qYIaGaohBg2UUsz8wl7frjnhR0SGgX78e8vvgbcDAvLCU87JsnW
ZxGdAp/mGcLLXFtETFb8DPdxfGUtzjvLzyiNmSydcWEjBJe1nS3Mro/B/EG3ZLkRcCCM12o4Ga/M
AOe+I/43wsV7SRo2BAE1D6cShPKje+OMGjpLzJXjWIXG9SOAxyJVFArmNWJ5uGZ/zI/weWaLigIn
dd0B3a2Ufkp+ZTA0gjrn9cyaUsd1fR9bVZ/+YdE6OLUlrhByvbEQYaIKdmiauDX9YACjnYvr+A3M
jRUo0cJFgmb4FnZUMp0I1ioADf98J9Qeb4dDOdG8g9zo8HHOxrES7kI9JEnrYifisoK5KNvdITk5
wZh2nABe8/A1UuzQuAk4therTfKz7aFtj4Pr6mDy8akE+TBl4KYWtRBfC/tMSPcK3eL2wwuQbhQL
Tq4xeYSbGDFZms/xnBaT46FcHmQ5J4WAK/Nwnid8/ksrqhU5u/eZuTJL96BS1aS+EKF0BUZIvFhG
5Aqwg00yKTSqQJNisDTGwfBkHNQYi8U8xVPPxb+cE+I2a47LJWPGmFjY88mOl1wm1MhJEvzig/xI
moluj+rwuOELwUPUnfssOkrd4XqJLbJufOBHsIB55xH3WEouRdRsKf2/3OXp8TCkyIGz5ZpP2xyT
MuyPg9ZZBMcAc86FSsH97yLhDbasLH4H9sOTVSdNqhj1zjlWR6ohF0NusyaJf+MiI+iLWtMNrhSI
qqGZLDX36DJs9h9ZDjHrY8XLJnFwrYoG9haBB5NpVwCB96jHfHRCIhOI6nkC1siRlQGltgUUpmMu
zTf5Wh4EBYYICDNwU752l3Vm8p0FC2laMEY4jdcEORU+TAUqVKpTdruyinzz5QYV/jzskdpaDXNz
tbihM5MFAyewNWQvcx5G72jb4FYeDZAniCSo/QVzQPJNoMTzA0fuImUgzyswXpHuUZSi2AehCRRG
zISJDYKvlyyU8slx8WLswMsB5a9X5qJ22bAQ0fgsHHGsJWnU4PCSdGLsQeZAql/OqLr9+/zoDxc+
XH9BRiP1DyMK+FIn6qs+u6i1IUE3SUyTE4li71uh5lAe97pOPAidPzbxRcShY1HOy/gtecyz6JLg
nbmoixQoW17GSjre5zmulErEI2hdHgL7IcpApTLacMTwawSnhGZanQWI+YhFDXESO/YcF/34m3GY
TWFhCea7U+NvYHJcUOokQ89F++/IGIuovwotByMU3EUYU/twq+0phx2EEs9zsNahQoqirc+BkBRL
Nsp9SpEbOs6UaXAcG+yajM3jsu8TOtH5Zwul32cxET7sBgnvWhDAmVEy0YXJa6yQ60AuW0l/lkQ1
Brg0WBTTfLacLggswJrXXk47x6YoMzCmzxSRqz2CDWVc1/pSRqvIgJuRycoGjQudO6CF/0PFPJ16
u4kKbj0FupVcr3bMVSEp0J8lQipY0dK1Dw27vF9hFlzZdoGfcdRb+9PRMUJuRta6TDpJAmCygMQL
4aPMSXB/8XGIezp8OzEP/SPZu2/DcnR6NU4mjY/HX6QEWSykP0/Qovhv7K9YfGq5mE1TbrNfx3AT
/0Iwj1HoHM1myVkiaGYzGjFx7GRuoHQphoDRiGzshz7jWhOCKIYOa7y7uc8E58Q8fY6xW/pjvXV7
1oHYcO6RMXZExrorbDbQa8hJWwO+A93UzHGTyidKEvKHAlBjApWCOZpwcgH6geY4C7lJgGjx8hak
/sKSxxsd8VYB+Rh9L2OzN8CJ4SFehPMIK04Oy1/I+mzDMLJ/u2VO3GYkLjEUiEJEhoP8wIBhZ8w+
8bqKv449fZixFTLPBZRAc85e9GJnWR3xy6bKgDkK0cRnfXBKBQGWvxcwKQ5OeZ6zNZzrMQy7dmS5
PuaBqc9Xxq3HTuMznhL6nQpRMnEo9Bicy9Ifn8LeGYT76dv9p2C48W5zWs/JS8x6S7nU+V1C7PBj
pF/ZVj5zjupfiIt5pHyQNwJiHgjpvSMUAY+Kfyu3J4JjQt0BuaQyp7tL35SeV9fnEdC1+4R90uTN
uRZITzV4v5mILrXFH8BhnW8c4fMc9BVsIBhL42UePHX40LgXxuMYLNrpqzsvN+Jww7PP7JV0pkzv
MNItbFqZY9vj/y+Tak0bhrTaRCxksQoEmv+5FieHYbgIJLogGzGCag5X1ogrNWgSBLlb889Ym0sz
vqEThsOPSWZLyFk1Ty8TNq7UjNLs8wuiUQ5qZRywsacsOBtbBjrbB6c5QjSjXCYofmjntgMyrWke
mbcalK4se0UWbvmkuytM/56AK8lpDgcV/hxaEp4jhN1v+SsLxN5waXGDw+aP0gPo4sj9bibpLR24
vx9UHqZAW/wdj0Q6it8TJg1RagzcOjZURPAc6Yb/XGRgAaRf4VSGXjfGTvWTsFqY9DugyB2TVTLY
kf8rPsn7ZTzwV5NCdIUquVqnMh5i6FBcttJuf5Nity9dyDqOPKy+hwfL3aYyIKFq2HFaaDJQ2Cgc
6cETPCV3sLEulGpzbfue5rDeecIfh7ubs+146MwOuN6iSawtXRQ7IjMOryWoWmnSZlDI5Vx1GUsD
pS6ncSR/KDsZYMAK9RToJOUrTXoZVeD3SUekxlzg3sik3EkqE3CpU2OEgTv5glPi+O/TFOZgKvOW
2OxdZqaTVxvW0jpmsKOwghbFucF98TvqlDfVEZl2yPFnZ4jlUKWmlCTHnDuaW5hDZLw7r05iDMtn
TAEKIZZ2ahA1cafg/FJuLu1gMmBeK5S+cyFaCqNylhwmRRQP4M5HQOqGvF61b/g/uUcqDjVzk7M0
3CRlusAHmZ6dIcXY0GKVUiGNzGOq7L44Pw8cQKrcPuhIwEUdXJ2Wbp5bgZgHpCFgYJDgraiOwY2c
1wPsibjlBxMWvtPemIXDSQ0U2aF7p6Z8rj9RQQP4gDlh/sYcgRIgYIXx496MksRnStPxSLkHy0mP
ybSAcy6zXdkSZKbyKle6xG7Af9Nd6Ud3OVBtMFRko1et558Z0eArJeDbnwhilBS6d8M72bzdhxqD
p3IwtObTv5OFN+SH8oLksWIfSDpg1IyZ1cqgY6JrtyxLJFRzZeTm6Hmelnjd7LPEereqJWHTjs+A
DTLeEcSXiSMI8YYxB6lakqrWmv+RdF5NiitLEP5FRIDwr2p5AxIahHkhACFAeIFwv36/Ys/ec2Lv
LjMj011dlZmVxUzcPfI+CDEcCij56XvbU31Rl91Sircap0ftQNV6L+m4U9r0qxpUfl3jraA5KkYM
6gvaMxtGc6d2y7eqrPu0QMAEYAm9ust3J/wM77N1y11fmPyJ3rhxYvHjYsUYBxq2FhF9svjEAPS7
kNzgv7R8wENuL7rdGsKBbiPGXhUOjq87PSZXB/grxooOgXF+sS6CmbVZmYTrbnj7RKi5peNnS8sL
QbwtibLoEcGO8Yeh4QCASdBx2p9JL7t/qDnZ/XrKsDl6n+YMWbvnXR3rbiz09Atdjwck0nzgRcPT
rGIk3p0acKfXZgSHx/zokaq/rkTS3+xwMvthzMDphdnG4So8fJlPoKqLcXgHaYM4q2Bcig31Qh/Q
kwZOdMK45FUGvQ6Azwe6NxMWY6IFywbItowOfz1QC34fFiDaE+NA3v/9KRGGV322GuFj0NJ0XrXG
tPvg3oJI/exsCFuMEa3BT7TJ1AcmMfeYNYBvNA8bKZR37FPMXvpE8sbRefA5myN32astLy3YKL/r
MSwYgcfDXd6o7VHE9LgIlgDsBX2YcKbAH04BsENvu1k3NOgcEB/rVIMZMt90Q2j2CwtG+Wn1YAlw
yz5qqt7Ue5DgADFzNi5ZQRjWUIQr0rXT36Wlrg23ocqz2SUMxdimlkfv4ta+jpg3UhngIFkVo35P
fcmH6QbX7CuOY2H97XcxefGeWCa8KmZR86rJHwHn0SqUy7vY4GCO06FbgIVyOQRoEmoUUo1o23qo
3t1R33TWwcKpYj7Z8HpKrgNAoyVLhx/95TnhI6sZDeJi9GpnJJfXqFa4tf5gR0vXTGtx+HOtnOwN
U0smJXncl6/7DOkHRTyDVPphk3VuhQlsUR72926XCUoNFsw3pK9JXyTbAxm+9ADqpz7a9gW2AVGb
no4dDQaSdS4YocX//16Mbiukb9Mohm+9uRrRb7bpQhxC+wM38JX0zgvQQe9r0DszMCTrGZ8XMnO0
L2EH8RJqML/f9mommTf6mIvasB+7P6fvPlka6Y+1b+kjGqT07VuSeYxU96T19eSXOFJTULjr5oRv
LkizXZqTNyY6ye+HcgnIi/DYEImquC2+mO+l3k4HmpBpSCwRmEk2JwcJmxOFmbLpR9s0C7VBR8bg
qwUdbgXp+QUmjVaDHsk1xCgkmfnW97ikbMgZR1w2glN1bDrS+Q4QRTZJ2zD8muhj6dIZQrwG2HZg
435D/i0Ct/VudZluHwbtlg+cfSU1rehgx4JMGlO/OiJrOh/0Tkr3rkEedcF8jDFp6EtTZgz8+jjE
zftGSWTh/vCGkpW+N9LTW+iOEOgGwWxABfPRvfGArK0EVrFvSI1tbYaiX9oQec9glTYuaK5MY9vQ
z8PTmwVUaPQC2lQUkOP0MyqkkEQeLN/ohqRp7zzZUEphy4qpMhLa4Ymxzm5zZI+k9efvZLJCxKed
98WvssfNjLB53Iy+2JcgDAI6flrIRYGI5ZG4I9HKd9WE7NLAbWIUWTIc0NVHX4x3mFwxsisIQT+i
eY7MG/+Ly5hFsulcuWVUxwXvuDs6rnCVnUSUgUQq0SC+JnnimcreyKy630LahhsUH9w3VgdsXupm
aZi4OlQEjMDCd5dTmBiaxI1CZm0xf0sPcO2jO8sg+2qop7PRA3vGelOkMlt4YjWq9Y0NjwIxNOUT
LAgESk+BC/0wrq2RY51A0MI4FnP8kKzGw0eXN76ORqPeiwcjc7FH8MsRbwi08Eclkvt4CpinsHMF
IyuzPR14bOYQAGijWRcFdM0HUybzgCPTMb9jTkv6ZoRmb05xmjF/EX8lI1YDZma9LNCsHXHd8buG
Qyo5poSXAhwQTsaXxLGzvEWDBu1SQB0EI0EQyCnUFnKP4hcyEETBhUxBI4XBFwkhXELXOKwA2JpJ
+pzFWPCNOYgXw5m3BNHJaVFJHKlunkzMYggtiy2YgaeUpAtecp+Ao7MLJzjtpFqIa/RL+b4BEG4y
YpCRWiCaCsIGY6g/H7dETR1wdJXJhjk1JSog5lLGCP45WqUxnao2oXwAmQLZW/RBadRYMQ6NEXmA
68KkZX6P5hPOyX6WxaSlJlPUQHhnNroXSb2EOwaLJ91OwOo+zCJNoVugFPwWXXiWQdHPK3eAvgTZ
JIEkWXX8+wTm9otxgePw3kh2nQzYqjKh8zFhFMTTe8YwdEen2hvLQzZbNAX/oMUBhizvz+S0jpIE
PL2GdA8PDMN7YFv4xXSDdu/lGI3Nhy+8kohzwDY7FnYcfcpmzM9eD2A15pvRAramJ9OmRfVBTtO0
J7s9QMN5BFcweOcPkzxlTdtSR8TEAHnrSHqKZMk/wTgn6NRMkH5vMCFlmkaADPi3j95sL8ZYnVck
Q2M2IztKUTnWgpgrVgpoQNB7m8WqAKP6BvxvzkqMeVaxY5qi1poggVPLBAJJsMUY6HeAl8DAA/o2
dWYFbA5QQHqkAyyPEwC6xPHUoBYLHYBLRKw8b/CEUCh0I5FZvzvb4Ee3UaUwzMVYMyseDJtalMXE
MmEMLcc3A1k0HKF+JT+6VIMO9xPmn2pChyFiFkbWn5gGGtFJSfygjbk7wG/HlUCLJr4jbc0REU/x
D++uWgnm5Qi9vzQnQpmW+uwhEJPnHDcJ+QLxSAjC7EZHiv4ZUeM5yoOKDdZXv5WJAe8E3AEUkXUR
A/MJYp1chgl4qZOdVowkwmcfuVkwwT8ajs5It5MYxm2gZoujMin1+f4e2dzD9swBhpWIge2RgAt4
rBBsOaYowSGpTfJzUMaLBVi0OY1pIMYYVcfeRQ2Yy5ojKaZwmlIrzWYyLo8RSyCLERMA93aNxJYQ
Hbt0JG2OPlTGRJuadsTo6ogD8z3hZKNfwK8pseAng9KB09Z7N9BHDPUa6aY+Q+fYCD0mOgMcwLXi
Mj2NIhgQWmN57BPycRiR4Fq3sVDsF+Edifh3VFNvTlc6kh8TaRJD0ooXxh9cEk+SUMER4rrR2ddH
AtA0ZL5HZf9hQ4p/CnMg6SwjOQvkUqT/hLOUU2vCO9aDGzH0+DFZBQjsscMG4DNBvCVcnXxKu4rZ
TFTKIRO1XC1OSyslgHqcdzdx+iNeyPvNbsTIXA2wJaRVGRGFlxt525CXY9o2XQF2MQHnlBbAIxbv
6N3FvLUbHgg5x50655PizpAATP8HQPe/ZT+uO2cgnXg7dODbzYgWvZEtwCUnC/DtNjDJtHhSpUMX
+6TCEhakEP0FusVesO6bHXcyI5YVgEisKAzOqEnETaZJL/yYo7zz9zs/9fB1BIJGs+1ycsO7MxTN
dSs8MY4cyBvscfu0HRokY2CyoEylPnYcMn5nLLAOf4YxHzdJpiXWetbfBuMy0zZvLl618CoPxRBk
ZstmBEdaXw8WnKqZytOitXoguFCzTk5J+yIenMxxiSIgNCKjI4Kc2EtMk9oHnJh9gd8r6IVJMgxZ
gKXOm5DfTKH6i9Bh6ARRojK4ZdkY7egDYLDjO3DcTpEXcTgxXwGlyJjZ8+wNJi0AhguYP7MjGvRd
nDkWBm3/LgDmbDmAKXiECWoVdizamY+xJHoE0Guc2fqoB+jHXCUHl5C9pJqIdP2rM7lN6UYboh3g
f6T1RBrz90LW4Mn2wRWlCtgPO1Bx5lzXB32Lz6pqNFleHD9qpp9pXL7wBj/w98AfvDdCO8wEQjiK
PFZnUeqwXlA76fuqIwAAKcHtTF3F8KZoozhFkbQjwt4s2vRhvoCwOJJrM7CR2h+IkmUqDPkRugcs
dJNzmbKRdU4HEUAWbAjLuoCBvbYJ1Te6QI2oOV8z8BKSzy79p+7SbUYVvGQ3AdUvvYUJJDngXbA6
OOq9GPCNXwkcJQ1Zfsv9j/crRWuH4yBUcwgsprlG4DratInqYJMADCQZqKxICMa8RLjkCcLkCae0
DN5jbvYw+R8lgYhktIc9+g6iW1+PEBpTrgxIU5DPKKFIWVac2A8lp6vCX4C34EGDCYf4HvqY87EK
qY0R4ZIXHSYQ/HR9XXU6ZVR90DeqVaKh2ucQZkYWoRCmJ2BjBZSFklrAE5oAqfiH1izek+RenkMd
DHzDMDmYLf9mfiMfbgsdiaN+qJaYMyE67Q7wqTorLpk+XWhSciPAwZ9IhkOX+9hjVsuwE+ZDKCYf
bPpkp09+8Id6T5bT05P8esCRdUGbXAfmfaF+Ke2bxdmOmUIQTKChbDH7GGG3ggaXrnCQftr9eQkE
7skEYTo+mQkOmmIDBcTJQpe1gFEGCTHh3LvRff03Yg5XhCcuhD3SNuJJCNGiOduGDv5CdrYY2o22
PuHc3zOzgsza6662dPE44pFdYOKFOJwr4dTBer3lbu3o4NoTlo67YoIWjAQ73EbdSJjc/lFO7Ujz
MKEZUekiyMFYzdYtt2ngmL6m83qNpJ21xVKADCGN8wSxOtHwPBgIbivF2npUB2jV/5pcBnXDZNQ3
7d1ORXLQOOCEhrw2hNREEiGGRZu0tfIzo9gd9QnaatxGYApqBeUv/nRvACJkdyx9DD1FwWkhAY/2
ds+gkHAxu9klFgfgUyzH/i5zMdbruSPclYf7LQUWPfzT+YpWfQD94QoVdBQS9ugfnDf+m4GtwcGJ
JRR6Qhkx7EPwIUPSXpGhgWszZAiNDSvtt9RaiT5DjTA4WXl8n+QoAcYES1n5i0Qmy6LIHUWbXtSk
xua1G7eQnkoq147LyKe2SSVuz+AGf/7ZywOWx+PeBPaqH/EYjXH1B0GREpjM+05mqlLTkwQ19Alo
PQucbYxrHd5yFANyJo7JK+gONaOtC+dPuS53wQyHb5dVTsOxHDrUNTQDGjja6hjajdAPq+jp2cE5
xVuIE7NvT8gvqZlU7viXQvmOsZxhJybIAyxvkggSvmPmg2a/p2093AW4S3fXfQy69G4Cf/SYtY2X
hqya9JKTcUzEtz+zCBuQJrPQWdOd6Slgb76Yd02g9At331M0/NvC7R6nwLpKjYVmIRftsEvR8yFJ
WHrHwWCA2NAnG20o5sZRBk0I6XBCa2xz7Ak0kdAo/bkoPiRFUCT9cdz+Q7xnxciD/BBaHfkS2qa3
FaYX08l+8scWP7nHKjj5HGhPaEaog4zihEE173Ub9uO6ZuIe5D6kNhT7Tk+zfgb2Bg4HkwOFAqnC
USLpyRp3m8411JgmBaJnN0sr4NHN7sY5DyYzDlu4EEeBXwsjz7H7EjwwRoaERgkUmG+6txK0dLLQ
riD4z9AbzyoeFknlXkYR4dKlTS8u5aPCgZ3+CM7KbRToE/sjY+tn0Tee8KQpR5EaJK0VcUiUHC8A
aqIolAsJrafsN8u3JO3P48xPS5RY055NG20bHH0XTWED2X0czsTbkuoGIgsdvsdjDV6UCGRPPWvM
LSAgjb8ccqo7O5N4oGCCK6hbaAUanKc3dw0dpE96IvkmAMLO6YKb4NEz+lG7rLFCLBkbylOXodwJ
fs6Caz9CBKsoL/+y/ByKBsI3pq/8J9UVYZaTSHmTO7DhwNvEDLgOpFsfLuSoeijw4ob7GeEwhyxl
jiJYas5uUJ/fzBICMkZLgecANqG89g51N9jrHeWdzNeRRPJqLJRo4iAv9tD/3bOekmUyeYRRO7Rv
AmQt/igwhCyUFuAf7MEkHH27vOXPrZnWmMs3nNYsP84hHrItuvLCbI3SC+i68RYumQF7pf+o2VQM
2ctPzm89P29iD3no1mo+gVr1HHFsjzEuL/Ad9b5J3f7TfakEOFhbJQT7HWQWMO3giPk6gqdbDxHE
dqG/of/qLRKtroiYmMV456CeiTcOLKF+W8XwB7/fcw6jlAMqKMHweQil1eNUJhIT+0BOGOOyd39H
POUYJ39a46NP60zHgTwZKjui3t0QZJE2HiMAC1YsMRRDn6vy9zL9FZECjc6f9GWGfEFyJWfcGiiz
R1P/zRK7oJPFrQiH+voAhY0+9ghvrQR4i6qGswN2/AZT402gfHtAvjPPRFgj4ouwF9O8hh6e18Mk
X9w6CASQwewynZSKZIXRs/OXekx3boqcOIbOJKhAE3Kf8hf8SAwlWOuIGvS9TKYo0NnkpVG4oDAP
I+2N/bvJUlhfDTz7dgGiFlCBbmDEovAByPWRuCKAQ0LbQudMbsw8AtAK5hy8mCx2N2DoORSkf2lw
BR8BXEH/GYu+BLkHWgnd+KjH+mEwauOBVDtFaa33swU6Q9WPXnCvvYVBIQqKQIlc9WgqqHPUzaGP
jnEZIhv1Or7W0+saBWUx3xu5hJLYTysE4A1rjjPF17+PpD+P9sFhOWsE0itfEsVtsUY+LMM+nZg0
ynfXDJ3iiGeyJ2VISen+rBEZGOHQCsaQkaQMPGpIU7QpbyCO7fra8iGCwGvS3l5fykh1jSYIzbpZ
Kili+qo4jlilgFsUIVuj/zC6bqPLoFBy9a1VHAxnmzQv1pllyO0xWhJKLCE3BYsH3j+xkI7sdFrd
+JE3rDZp1PSKo1nrmY/xJXm+zB1pufXelGp/o+fTwKmhbjToCcNK5GN7bagEC2n2+xbcEq/KpFYT
VOg3JsKisgVX0kRpMHYyLAYqGR34xOLB3KGfqYxZK7ElL6Q1txCV0xKnS4a8tfgi/Mrxf9L2yIXH
ZALwQsJDv9kwOnAMIoGRho8TFm6DNXCrSbOhetsips+Rz8Ebi1TqhF5REdVLIlgV7W7+uGoaxQX8
6D1ogaje9TEo0E1KRwRrmw2w7x+YLZZpFKYAcWB5div5oYq7EV4VavxysrbbBAGTw/ahzDNqME4F
0ifaCkiovibvFh4GxzMd7Al1PP7E/TmHRKDIIV9ZKQrozg8nQS6B7cmGVAVmENiojmpQ1NFjQtMu
POBgZhjgnhyQPBhivThkid1nBYzUGmRZRcXDriiFt76gLi1pd0sJ/6WBkSbZS6WwLKYZBwKasopf
d5dZjgHgZJfTXQSDGPCc/jgVdn2++BOM3/Y1ps7LK7gt+v9uBAJIOZcDMy/eCoVBeVHwt1eb7eEU
3mNT7GhJONHFyjEiKaR+5eITOkfwMPJhgQetwRUd7BX8CWSLRweZq7cvZlRZbOCujW8BN8cF+HSu
oFddf1DlmA/7VPkUHUYTwnD7su8PF7cU1myH6oaz6DQUvUMdNKhJyyEV3bWltxqUKW3mBaLmBQxE
VQtX2n3DtLKql+cR7+TaV9XDXA52hCNDY7oWnLC+rcwD1BHNiGejbiw6GcWuRlX/7QDSjpLqaoxR
jEyOXePYY1jSNS3AcJBDEoEoncYMdHiYxEx9cmdQhhO1B+CLg1Gb+uZxkqKQzAkHVKpfbKCB5iib
8gvAWM5J7w0+BvIH1L7l1Sa3JO2lgAK6k0fX2NI+ASLcTRvS0sYPk+LuJgIdyUbYVglDaozYp9iV
StbjyNeYOHegY9OrI76jHltSnmCMor6MwgjMtjBWtXDPJNsrukxdMlHc7UZuMfwDhCehp4gfjTCC
nwAI39DqPFI92HwI47S3CrtzMmtYI+lVi7ZsytUJm1xyEHpq8ucY+JzrDhOADI/Q8lVt264Pu7K4
ey/ALh6IAJ6C74OodRSZnEwwoJ4HHAFqvVvEDTKlyfqTUWKI/zAz6KK25P1tprf1nDczbbRKgRlQ
3J2djZRWUneAtk3QFAtRN46vYfINB3Ki4eFpPdXj5GMI9NQZKat6M/fvu6o2exqoP/M/CiSG0TTF
KRBUbnO31vKteR3QeRgYau4OvI3uPAHq8JMHEkJgieFoiIW8t2lBcMNWkev3FXV7neq8gxKpNG0g
1wFAh5RYbAvaGvIE1ARdHBEloFD8nK01bOBEc9fuSOgdJrLp77O++urnHmcIjaGqRjQW2yd9dJ0I
NeUgTCJGQL5gMxF15xHJHseL2+NVMP6Qa0a5AURC2dgGrIu7hWQXFHoByPWanMRUwAqoKci0ycJo
+qH9Q5+x/Kp1MJgNtEBUoTgPeh4dFPltQuMp8g8PLzpyAcEEBQlEpDe4IzxAcEa2g1GtbRMyt6bw
dKUvt+I2HJeLwvUxIBllHQHZJXtYifHymw50O3JdmS3Z+Bv+UdnaqNyRD47HCDNI7OdcVB5P/dKg
gILX6oWpAZ2Mct6aPRg+C0jPbTgwQ3768qY0VoAnomExF0P0V845RPJK3dGkvMQvx5rjqCJziCWX
pDwQ0xtSFW3gZKLWGfOFmJtT8AKWxJ0tu+hhk5P59YEv31UBhZsmV/TRjRi0hMxxkzh3n3a3sPhj
JIia+nePVCVbYLUFMPPhECR1ZHQFIiORCSxGOWc0ZNXpj1dB7o83EjnQx0v9vuPf/OzukQIjqjmN
NPUj8kpE2qTiFPXa1y8Vhzq+i2M/vjDtC8vmY8PACgipr40gp0bfhItmdhqK5H1+lykU/xVjZFSF
3PHduzjvGSWUm6Gi2Sf1FaIfH+bquBS4HPhgnsT08Roo5PoaA6U0iBI5Ppoemwdxu802MuVgHIk/
nu1iMIr43dszlOANpAvYgiMu+tDejmUEb1CmajAeOzXXcVoDuHfiFD8F1ap/nkK2WTcOrPuKR+p5
QTRpY6mhzg71Or1FTvyWg223OaoU1TWQBHsGfufAp0m1an+yZsUGl9EZK+ZEGDSw9eAwceRckeQ2
WBN874uXnzjmvryC1+SsDpwTz/HT7nJ6XqJ+/sZlaBRER9GMcY8e553KFqaxvRhSi8q2RbtaTwCB
TCUlaeVpIUkeNB0iKNkyHWdZuSDjQUQX68RWJu17MAQUZpSqB9ZerDoOs7xArakBWM2kCWl3T97T
M30OcARAoq3ez7xy2VnPbG1IXj8jsYFpRTVVqG/UD1DRy7LZOcsCYAxvcLqr852HsCSSh3EMkXxJ
2yVXCDGU1kcGCTeSx3w2vg+h/wL094ENt4N8hRdPsxPFN+PDWbGHASIlKzRecfaQ513io4fMH6we
QSPnGrMLEWzQEZVlBZ64lLJtI6P6EAmDALAg+/0FnI68YgWdSbhCYEuzE1XgqWVXOmq4ivrKBoA2
WfdL2m8BOsc8ZYr/gvF6XYS/mo3nIE7dTKm0oD/zvLSp9kGtGiqD6TmgbL8NaZkgSUQYwsvjPVGi
8oq3wKbSEQBMA0xGWwIu4YCV8Z2eZs5BWKfOhL1Bo1YDWRzpcQKsk8ACJ0nH4sv4xUZEGZTRdPDD
1J1H7PlVV2f5bOkd5hcjprltQaGz/l+845vQgM7u5ozdKmrmWfDCmArsXkeTp5L4MkmR1KL3okXR
oONo5nN855zddUzU+IFsO7ELeITSaESerXEkfKguEgxaoA1x8kQdHDABIaAYg1JGRcqaS6VLlMZu
N+0HtMMPSO2j/3ZBkGEOGIj5Ggr2WdpoPu1825OGomQ7JCBxWNLo4lKREz56IxnqtjfKTZ4jUEqQ
q12s74bCqtiQt0sh+BxQhwSUfnQXOiz2uLRaLH4nPodJgv8C7cIkK8lLDpTzUhK2B90aTEZyr5s6
95XsX1J84RcyQ8ZutkcwpIrUCqyaLhfWjh6VRCGzmrXoInkTrz0HLsGJM+5zf7K5yyxFwFjxkF+6
p4grmnVxecZiEnkXDz39ghKXRPUnp5efjGccz+2bQ7STuAotByrNQTbZuzwJvhEdASFtZ1wE6ktp
YKQo0TCj97zORAQNEN8TDiA5pLHVg1BnAbR2Fi0t3EP8g2uS/E6aK/pHY3HXMyFIGcqliPAsd9op
QTbaoDhhWp5VU2YtUmdiVKRfzMMk2yHMB2HgPvsEl1Sbt4nVFYuXdWZ99IwKFPC9Y14g52mBEeaT
7J44Itx4l2DP7kipM9Lfxj3TicHRBrKERPJo1zglICx3HrwlJakwqVC3vEXSTW8sT5HAk6CTkEOd
PyYdY8LBT87G3/EelwOIZ+mpo6dGgIYPN5BWbN2KvSMjATP+YQ2koRWuUMwMrSH+rxzJUx9Nbo5M
gGZnk8/EMfs6zlAvG4nnicj514nGfXJI+yBdc5j+C6cUumgSXkXuCh/FfSKgRwgPXkBJyCfD6ZSP
MVoLY1f5MSH/bx76BsJ/1AQ5z6ENUBQzQc3IuDp5EFnOhYwZ8YZ+bbwA3aaNg84DXSRO0qQwGgm0
MqGndanGY1YLKrwUBkSWn4qBNgAHuB3HyEmzeVhoVlAn5AjwvaMzJjVAvyXD1/g1GIxZ+5LLycdg
aMYDFvxSKlbIMZ4lUAkljygIuahxQskwXlJkE9y5hMAGFQb9JQuFZ4RLX9s2UZ/XQXWV8SRSTh8I
L8I1Z2WWXejVJbrHlAJ5zlJzDBInOwA/ZNtBT7FvoL7hMHEvPqAPaj2MTUT7GfbdIWwtCbnBYs4y
VgH/kqBk0qeUFYRnNhwBlyXAskaVTVi+O+AgTLzik1wHs654KJKLNCxgZrC4TF4udUYMCIRiI+Qv
P2Zf73iSdUAaDT5qvzyDTwusKfCWcEhZeiQ0S8MLbwp4Wk9zCaMciGeK2i0P6n8354Uut5JrK42H
oHWWiFjku7DyMm2AAyK7Lt8D00pc5pbS7AssRDeqKashM/LY47vy2rj4zGfBtvEXeFpYq8eVKdJ5
6SPhHcvaTNjGrHfUJ9wFSbyo4FnGOxuwGQSW++rrmEYb0ifDopXpgz471OfUDOeWJS76tNrS6MYb
k6XzQr9JU5Fskv9vj4WmKIrjxOfpE/pYKbJmRJdAkverHmhA488TamBFOJVYwOvmqRJJwjlDD0KD
e6JfGS3MUuQ18h35mIiR2BEWM4rnw3kY0tHmDMZLuXMSxlCuWf4Nh13d4B+2N+kDiK0jG1Be47Ru
8x9+40+52La7UHdnZ6MKMkDk2U8xZ6Lhs9etFePJbjw4eRry+HgKdJFVhIedfXPabo+2rEHP7PGl
8sWyeWXvy4kmy41+a9nRPFJ+SzokAeXucYixDCRZ5VbbdHQhhIe6+TBvtUTFDcXDiwC1YX2maRvI
WZYme54YxuPiA2d2Q5rK0pSmD0INMqUvSJkc9CwnQiKrQ37JN5UzV+BpKgooO/aL6MSRiqAcXUo0
JyUSqVXC8cSSkq9CqcBsdtgWAZooSOUwW3r8HtSRWP1iwwC4s4YQJtPolNVY1Vwct5CwiHh8GR0m
SF4S+QiKBSINVLKXyG3FMZagLGfumBgjzwkFlCSKaLtgahB2Ij5C6G8CrLPbb35hZ1wXUjeTng+J
zfLEiLT0GPC45cedeWb8aHkycnmcG1yJPIejki54OWD4wfLob35PXSaIL427w/clN+B6ySN+fwBK
b7TdXXj3e4OF2WdDIarnef7Gs3dZI7/HyvLjhzexvTMbuLzv7EbUMU8cWq3wYt7wKJWWvY+6m0e3
Mhvrt0XjFhvjkAP//yKCRAY5zRYM3OzShv5iYy6oyGQQp4aF2tXdRWVQ/D0N+duGxe4Tq1GZ2PLb
inU2WXVwzm6Jp/thcP77mBJ8XubZPQya004p8eqjCrcX3vCmuZuS6Hb592Gcg50L2ssWxZ5eZdLY
KvsxybkjcjZoDk0xqFXWeDrln9KozMp8GJpXG2qeLH85ztmf8kuuWMt7tlwn3Fvl1e2biT0LD6Du
tey6578JPK2YZi6OrrqC3ZkL9Cx3ddb4D432NoPM2KpDPMQZyA7Jwc1aK/r36XDje3KjJvas1Y7H
yVqfWy1lEYrkCchfyXN9EF9LmlahEcyUg5K//mK/yg3/v0p50lr8ey+J5I8dIqrE1J0rcfZhVUoy
VfZu29iu2kY/2LGsdqE8EOFdHuQqmRAWLMGMjc+8n9/rJBkhFsuQyTtJDIvQXphdYqEG1W22o0rX
SE78BRrNNiJUt+8eQ9mWW+vMKtqSreAdbMhx5tNh7bF0UWEYmRwEvB0YGOIVO53NyuLlX34IFF3b
lQXajFqDnc1PMSRUawPJiZsYqbMESx4DZSC3eDcl7t/MY/Dx7rzBukcjNeK19Pk7Chax5p1dDSPJ
s/vEFxbn6zVubunH5BU1Ga+oqdUcp9cVWQevL+3YX6sXi0D43TR6APew2Wi8anDpffNgi04b0RVU
N1rc1ZDHL663MlAJo9vVipPiB3JswUMEzeEzc9a0YRmEA8IARxakBj0OuOXw2zEhQwIOFi4gWBwX
DvuNJ4+x+VyzQ3x252GzpV7f8efmfxgQB3717lvMxysSZkGK0yL61+HXF5757dREEiue4z1ob3uz
sKLNA72FMPboz4DMoDqYDink+J451DI5XQS0W0+moG3Ngv82mRx5MNuOtrlaON5GO3VFJex0OYBe
WOyvKhtvP/h8Ht58yJNBwzzHUEI7scbLgGevejaHCO6XBp6y3R27uiG+ZWXF7jk8gqPL8YkVkl7y
iqjhp626idXxq073OdYOW+P5DO9Ony4zNCRkB2teNN4vfCkxrV+YBELSZxYyUZ3qO3EokPfGUYIr
GhDYnIbq7S0WWbyYSIYsrVfXjSytBJ+HOouPT6M90+OrlOQsvOOYRIneOELnmbrXIuMvOFLydpR+
m2KYTcuJ1WIwDt1DgEes3d4g65CCZJj00iOfpjiVdA00WvnVTjwZcyHhGca2azwaVvaml4XxOMaX
J6gvRnIBJ4pczcTHX6zfr0HdgZs7DAusX+g2pKzGP0SSfAJzES7MHqOizDOxQRww6vOHdSolPDUY
XsvytC7Co4WfvK4eCGsInKevPn8xemBrh7WEB23IWsKoVcC/xfg7xI0MFh1wKbu03PuqqAwssSib
4sWCa2s+QyhCI/nPLOWFZnF18eWInqnZMrSF2o17Zonnsl7DKjhyEmrOb3Rxnui2B4W6QV4uzgYK
LC6WgVJC+ZUEP/t7sLpM4NZrydF9Hqk6dpq+ZZMzysPdpm+Ot+lztrNfXf3NObYggwCF6MaLyjqq
8hV3GRVKJ4n/Yvq5jVHviKDDLDO45PCziDhWsIUN+pXd8X7UG0tOcrQOBRILc8oIb+nUJ8q1kxaW
UT/W9CyQ2qLDf5BERXRz/YAYottl2Jls39aBkdk0UqJURUOmCiZYvCzpG8cpqUEXIH95VU8eXmfI
GYxlEzTJHi2pWWur59PkHL9wycVnumCCg167z9o7P+0+8J+dnlLmXjf0afE3xdr5qV5AhkxJeTjl
H4kojsGD4k8mpt5JQNRpx5dc+FXUUMajl2Ur8BY2C/UDXLrGi/bLyir2UdbqGzKQA3xsqgnP3oL5
A5JnkgwKQ3nDzYid1eGpnp241WBlvRo0RGK1Bx0O0lBZv28piroesdnKnyFwlC3M+l3jSPdx6gNX
BF3Ti/twsZi2O2YnZDTrNa6VZoHB42KplSrbIvr64JLrl2+PM+CV7raAe2Rt5BJ3WHN2oTgrMSm2
+RiSfWxn/a4pYNfBlMUGWckYuTw/1eiHsmCi+Bu2LFTiEzLYAWLi4yRjYjV243uRRKLtYMuyjiV9
qldsXmSF1B7nwqjjf29k+Pfyqa9B0nduILE7MyrPRk0r1ojwkjQxYmUhTQYv2fykT2CJfKzNxAYm
oeH3axbqM6L72GfWzTx9SY32GJOd/j+x9hecneGOkd2sOg8CAMo6+FMPxYFAwmymmqHhoGju1+eY
Pf7sqDdBzZJm1xty/q6HQzR/LoEqF6N+kGfOxuS1chKnP8ubSA6shK+qGUBVZ1lpW+sXt7ihmkta
jEmR357tG4A4n511cXgPGmiE/jqi6FCFFrRoSFMt+1M4pBvtvv5d30niOuG7Qal3mdAu3obMVi+u
8i0yiBgGbVwXdu8Z09IIU71Xlz+aOGiaVAym1roOxMsO5uO1hfLoaOohA6AQbmKwOvl1QM3ebcuc
MVjgNYSmHCKktkDDKJbBVpI9DWjwdz5VWXX2cKB2MqLGi+SyyYjflDXXU/fVidFckPVd876iT/bD
4G8eTb/hQ0pysf0ox6gjZTvho8oJaDy/E4bHlJw6WKCf6BxYYhR5U42H2w6qeKc+4wqT+YCTzb31
jJDDHUM/JKOolRjcpRsPXjADiz/gNZ5Uzq0RMNqW9aAhMNkVRkH7WNBvEoufshuxhBMMknhKyoKE
oiAv+hQqx7ASSAnHQIJYLcD1rkR6EFY0IP9Z89UZqWxz8rfCwvj8V8MQ1eylq9fX202ZK+UyLeiG
ZmLBIHVBQuoew5A1FYqV/+ryG91YoY3VezE5qyR4QnkwBY20mkHUl6Ukmidx3n+7DWMebkd9PWyi
SZgvmHb4FdXRhV4qUgw9e8xO+j5HEXGgpCGkvL1CaioLlfKYqrCZgfnF+B30jYNMjvhuvcppPzjK
OmwJKojyJfsO7O68xfiMIFhI1xArmIOcjmys+/j1HBNHWaKcuLcme1bl4lDw8rtuscHDYgNOSCjA
sMHo0mitmhl4+ZuwV1x01qd4+TNauvro7XUZHP9uS01hpryqBgd/xwA6nhX+m5BKe4OZZmfjNu8L
pzc8MNcgXjWfnJH6HHGGv/q81epBI1mTVlRarMhCxOUX4JcEaG9iD5vUYYzjNkPny4cqEz5UDKHo
PigN3Fv4N6xGcAvL+evONJ8Gzt7M3eNI6bfM1sns2FXbQuxGe2n4Mikt5mU0D2trBBcfUtVGZyzo
BJ4Pcijx1AoHEwwcVzkNMVx16zkDqzQ1bAasUNoTsBz2jrTbvbkLcs9bqHHM6G5t0JPhl6RqcWE1
nAZDHllItF/syCfo64OoYbDQ26eHYcvAKjLQmAz00GUw0mmOnTBziPSG7jaDPV0JEEaiP0sB7XuU
EOFzykzFMtgOaiwP68EyZMi3LwuXt0JSSiH7mFLYWRwOsP3VQs84qOM29wMI8GFeLpkW8QARmNN3
CXQPUDr82AjY/dmODour3Vu1VuW44OQjemGdDhOrlzu3Ld5WiBiQWXmNtNQLMfw4xl9EMA6fuSrN
IQy9x94DHYJISsZlHe866wpt8PKztvAhtAaQfBVme8s0afy3payoITBo1Ty6ml/GHS3Jcu+iqQto
DwGaq4w2TolNGxuBh6iXaejcGigyNdJ5vkJ1D640VTdMZnpogy3xqK1uTROGZ4lAIJX+oKu+/xNl
Fh3VOeZf/0g6ry1FsSgMP5FrKUH0lkMSFEVUCm9cRhRzwvD0/W17aqZnprtKBc45O/3h3jnU+zqW
LKAVXrSLw4fuX1++9bZRtKQ3dx7N56/VGHTCHKpuzH83NbqMGoYSXDINxZsVNU4uUJ/dI9EcVDOa
sL9mIqxX1xSxQVBKA6LMBex4c0GiOY+fR5Vf0EBud9B9/oNwm6OJfO4+v4M3+EUZLpzsJ6x09D0u
8ENwRcjGl2TG6H18Xn2Z4DEWa1JGXtW9a7TAiCOE93KeNSZKsFYHaKs4Vw/Bhr1z69F7EbwFMQ4N
jE1RU6kMHdCDahl9LHU/HP0Qyzn3mNhNiix6UKaiI0czqRX2jzdVBFTFH3c7qBzyHrToEJ472JM2
bIaza1J9o7vum3ps8TLqafY0Mp3vsEXdRyAODKTqXdCMtWDWacdYajS8y6JYv6rKvuyTlnN7AGg4
YmaZFFAOywkICCbcggi71d3Q5SJL0JvlvNb7JktYrmK7Vs/rJRhxKDCyqY40xS4OARIvOcpl+nb9
u82JT8HElNvZg0+GwotWI19Qc7i7WoQExz7FnYD5NxNwCqtvcB3X1/t3sC84hs4+vw9vakYd4Yxm
l5+XIvvyztFz6zfsd/qKXy2cLxxC0BDbr7djhG1dFUNaG4hEnKKmr4VtNmobGX13FnLYkRXaj1R3
psed8qoVvuXWoiNXMLoB17J/7yvHQvejevu5NENm3x52HFZwsgLL3moOwvVvB2uUxzOUV6wGCznt
Gtmo1sKaTF/0OYdqNsa4dCu+SJHHj4Ghan+4lhC7ajPxFSiI4eIsw0fLDbWPrmK3N7WwfhsWhd3c
3KClv53bN52+Yk2MUw5oIKz0o2qYLpcy0QqvXwQEqrfzcftlvi2pW5qbtt04KmLem9r+hni+plpX
XrIcaJuqUlTkJj7Uytyru6pW9VZkKJwi8hrnn38YGC3VsijvX5zEtRTDiXrv6eq4ZrrHqzrUBxrT
MZqZXhG0JtSwCQdi+IUyThd978PUMheYvkBupXptqNe6A7H84hw0pe2j58XD5GqEDcOiBLAEuAyX
tybiF8hLmB18n1j7YCTS51jj20pHGN5QDn5uYLCOb5Wn60HpiE7dfX3t8e0H7+rvp6cLz8H+Lo5r
jnUOe55fGxkFTBbEi/J5wcoRpAxeZBwy6HQ8+Mesd/SQtTef7exqWEYi7bqjIqS+Yh74AIXQAxGV
FuSD17JPJUd+ogcbEWZwUp0GTHnxC4XF8uzMecAMd8TQVxAdGCjjm04tuVUUJF69bV+p0rwmm7jV
ye+VHdfuHnblMHTPaWpcwIpoGZJW7+BY/1EyP2zK0jPfTME50RAmQMN8/8e9Is4hzdCG3xa/42B7
HT78r8kF+bMIuDlAP2Yu4E0YZImaKsPdGCTdMM5QAKaoODCeVHd8ujd5tWFQKQaXyJyfnKyR8GcP
iFmPYEjI0zO5f+jzLVoO/8+9pm/DBiaGr7XVGrMz2mQQsWlzcNMLt+aySInF3z/GKANIm+ChbhG7
8Wiva08YHLPOEMpjq/RrvAd2Nh4q1/YRU71COPD7Xk21ab2pC/G7xIndWTfazvKzIsQAC0OeQgcF
0cKK6j0fN8E4RuOaD9beRgFRyHJAssEDjHVGqqDg4KAtm385UzSDuT9gwtxdI+9ZY7N7HbvDFft8
H0eAXc1xBFPvKSAhAgOpE/BK0Cvjr44LOz9Z2zB7qnu3Ky+MEjq/PoWxJmLVXA6wpSMvh6K20i5A
mKhhhb2xvAF3ctdwsQHzBAdgZ3bDstf+Aa86vHQFaVS9u7MXZ+ANNAgQySV8t6VbKBOeLWC7vY+g
Je+FwER8gS+H6Ulg3Hq7ShHkChQNFQoS6PxQdUEfy1pXp5yYM8LiaeIK7AJw0asDfgHpsppQF2qJ
BGE5vlsVobyw/LAaHnikByaeobV3ZfIAXpc+v3TVZ2RR6lKozX3nIU8tHfSKivJ7pkYiOZW2pUmO
KgLzlHbX9Iq/nE8rXjsFVHiQG40eJR2NgjbJDxZLtrl1OWuLBG0O5FIqOrl3d9YDkchOobBuE6wo
Gnr9dtS/dUEWUz3UGvb5hbQWs2f1waEt/s2C6guU3ckx7e/0I4AOuvXpM6NiBWRF9sOg4dr/pO94
h8mg4Arvo48DjJRnk8wMN2uEiF3cuzhbYEIPBgsK9OHtbDW8fZ2yHmAKm9V6ZgkmBy8Mw8ZAYdep
W8D8Dpt6urzUQUAyY9+S1HhmQXAzT/np4JkCi3q6xAJad5+DjffBTKf18OSgxCWsokAUeRT7vfzQ
JL9pOAaGkswWD7Je+oHQJoGtSWzsFKLuQtuR1qLEu8I+pYy7OO4X/Us6ErfddWvVegaoWSDe8vIy
UHwgKK+jF3lT++hmMdu7OMoOn9mzdySpCvkTNHkgWLN+Zleh5Q58AIHX6ReN74FGu4Eep352Zg5+
hzUX919/P+aAPVQQbvg8bHVwh5X7XhS2HtzpuoNPVZzrBcRehB72dLKxY/Gqp7u4eKeS0ojm2Wyf
Nbz7/LBatCb9S5+4s+agaKqhUayO/kUub7BNh/ve2iDhFM9rYI1gBZ/iSwi4wWiwx/CtfAtv95kv
Gx/2mG7Z4EHZSkPhSY9Gr1612vJs7Tfm43q0sOixSh6uI7HNf5A97SgdWFAMDAxGCtppoPnXDXNR
IvkB83aEE6ULKJMHi62AtpL/ckEiyM+eVtP2Eq8+ZXmV7t7VdcrtmA7x7V7jNzDQnjbnvHHtPSwn
uz7FZvOO9L2IS2MPPfiShGmdpvNtOzsIjs2OwdENf0pi2aE/GwxbzuvBPX8EHJHwimHVUUiTaVx5
6Pg8at7MaVZB5386Re+7uHhlWu28UUmsa9iPmnMQib3RsFXjrLXueLCRbIriP0XOdSxWLOfkSzSz
UXxhp08JzYBSeYaHXquzvmQQASEjkHWr7hXK42vg4zk+NCzO8Set692gqAKTONrymuAQn7021gbQ
GR3zCBXQyFsnNYSxusUZXCQvzufufkw3n1P9U6yxqPwfgeG3w87tXdc4VFJokT0SB0rvQR8KZRXk
Qork1B5dKm+tfxwh/W0pNbiy0VdsYll4zXxnxDyp0j8fFmuUXaqgWboC5exhJbM8WL+gvmzfLFvr
Dy4oMzNWHVXPyfsU+k2k97yGzgEDChTiGkohll0fDAfXs8fvtgbYg37AHMImo9PfxjlAnb9/DT3Y
Xe39KzmWMTdAZEysOnzBUmH3pHum23SepeuX6HJhVSCwGlGJP3egDR9HSPde7JfBscoX8I+AEHwF
K/EmDTDro/cDxCzZqWqcCQplNhOD7IIcCjwXF+kOoaG/g8c5mOXVYvhuqHOParQklaUk/V4cUqdL
G4mO9swBcMtmBNraoFBv3P0XZSSK0i+ISjLQcEZcz9apn3kiB0G4YtS3QhIzJeKTIGMyptpbZYbN
d3Qn74hrN9KTJ34jIOnZejf6zOcMMCrL/VkLDjQEDW7P59wdrknCR+vReczhUAW3ffII2kMUZhx2
soEQEibtpJxcr4FAMaYMN9G53z9C1A+Mwm3WMBayet0lTEqtcJCZofoHgMN6bPOMnNMOl0C70xQx
lceuvxu/sB2tgnoVHP3aNavFFNsB7he7EI81dmSoZ1sHC9X9+rbzZp3bgsxEmcMBjjxIJWy472IZ
k+8/6cvhgJz1Z7vxW5mJeYGEfNjcaRaisMT7Bqe2cwk+OSjts+VeMu2k1jP+KbgGopF77J0LWP9X
xiAO8sVm5R0garNevzZOWqjcKF2cjmpNzglW+Mw5VJxSevDAuQWaLgdNplPQlUZnVvKM+Ik33Qib
V8Yleov/LK9y9kf7va9nJ5SPxFl522Qg9OyJO+1TxG/IkETIpmaGlMU7SrSy5bVO45bZrc3NCkWg
6qMum+xmAaovJf4BG6XFKaNEM2c2DShXchfcI0Citkp733sEPskQmUMuihVb+K1Jw224bymgyWhL
RBd19zqoo+MmS1oAXkZQZ1qOnbFXj/agsjgzg08EHAWgLuNK/5kdfLrQrtnBtifgrd9GrJ06hQd6
TgBnO+csMx2y55s6WWq/80N0kHcgTEsYfre43sUKx25ls5ra3qXMtphW607Tw3ArN+7BXUNy6atc
bUliKDvrrZaMNQBJ//9i/znC+aTscPI8GywBeA+g++JCLKjM7Vz0OHj2UI0fNhTXJukYhyGVAeX9
Q5Iom0SdX+VH6JdKgvz0rOk73HXumFXxavxMDTi7QNpRYACQh9hYp5H8vnktcaxFgQtjmbP09LDX
tLKdLa6e0iHjRORL/n3mPGYhNxalN2pQz8jMkO/i+968AmzmpvP/tQaSWG55td1Y1KMeEamy5LOd
PkpHnRELiRPsETyiR2TkwpTV8qJnMqdkUtltdrdZq1L1zozcE87tF68I7KF7VXjhU4Pds7O8C58V
uDY9qQS9hS4rgovOgVDGoLng7kPtR6YOSaI3vR4hTzS5lchzNEIUmX3UmtiHfA19USnNMXeBUipP
QG4i3/H/scAV/v+j8sg+cC13IxISIb62xMu5EhMwmiXkMU8k80yfyA8SERKm/JSk4GS6qEm+HLbz
l8+RyavHyOXkKCXJZxU8Wg5OjAvIloOG3wBsBrYHRiktDGob/maZg5KHQgq8jYUhD/j/x5O3lYUk
v/P0+MR3XljwpHIZ8vm/CqERGl28Glwr3gVZm59brfz6pgRBUDJEBVRBXHiEA2gC/MX3C5QMaPYD
uQ/RnbS5YMBnMP029oDF1eU2i9AA3wwVUMArFKCMQWgEMdBmpP0G68pwG4znHubq2dHdN0B73H1j
qFZCox7ELgUeALuzjWoCu6XhgjLN4y7vLnks9zfL7k6Fza9BvBTuPykibwVqTnByMBvQqaYCpjhA
CoC/fizkGFyfSEfEYgvOVcgzttE7ocfX7gGQ46jhiuCXswwySOxt11+KqjlYOuTH1HC5hEoiXAkA
3aBFWFUooSFf2AFSOFwPwI5nXdu3Ox54MI57MgmknFHnQEyWdQSI12WqD6grAKgXbNDCTAAXyRwX
zFEyWQFrtMjS/sA/hYj5zABpMUOkTRijh4fXElULnB+6p+OvKM6YnBh0Rff971kBLKKVhej8wWaf
S+WYc88fglEqAJMlAJJESZhpFXhBnkNl0CrEFyEox4BY04TZn+tm8NdpigGVFCEJHg8WRrnlXEqw
HAmTNMQv8RcYh/m1k0OilvIUBl86pselmMelPFTEpbbsEkg8VDFgROqWXXw5NhF0N5xV0uiTmzaB
djK450FAUpz9zWFayCyrDPdYiILtNuEPy3T8Scekl9LWpa05TQONBjCzVbq7BbmZ/BvtxhUce5CV
CTMXhs9JOjaCT8d6qxtfKVNCB0wTM3F8GBhZqb1M5Jn/B+PzQAefjiETIADe+q0u8MlABm6DqxXe
9nRkR3wA8GwkKyeWbLV3m0J6Q5MDVBVnabThFtJMviiGwly41Rwc6TcjgCsrvLp4+oUP+5aqbv93
HyDDkG7pzz4z5L6KgM4L6O5I4wG24RUIGxGnLEb93gcvVzaJOEs09hgRY9i3dRuo+JKWeXRoTti7
ACz4gbAeBlFwFgM/r7GODAoW9jo9RebH/Tt35wLm7DdiErCkoMwaYH5m0xmtPoBR/qVT0+l1Uca2
qWeBBtAO/NtPJjOgL+rmgSirSm4eQ3u4tzTf3BpMK+Ll5mA3396yYrM882Hz3h8MbxQ+FVq4NJ9q
Cb1/Q+HK/ZbDz/3e7OxreFZvx3FNIzYzckIHOpHMU2klNkntySyGt0DEwNGDp/oeAbXb/zWDkofT
rOLx/o9nj2lgw97qHi2k+rdrBC1auVI1P/wb7A3kadbMCG7qPvMefm0bHradHbAX9/PyrAtYj5IO
3Lp+CW5vkjtmrNAUN981QmHtKITWv6lnDA3Cxt3GVDKoPVEZhTqA8SXu3Bir0OnsXLkVfv3U2wId
YhLw8orl7s5jQrr2tneM6Hu1eTrpikkxaEZMpgErJjzKJ2rKvSehAHGSfPaHLOYRQ1z/a8X1BscT
7f+mCeaeD1w8ceLgpJRFEjBlbw0LJ4A0tKFfDpQBcCR4XG4pwc4iRCMtSxlWr8nR1OaQl9DRsp/d
z4Mn5VMd48c5nlnL7+RBS8Z+IgwkZOKvOy/Jg8P4Xvk0Xiijj3mhPqlo/sIU2MKOFfygHDStBcgA
+L/1Sn22UQup0Dur13uodqPzbXRuqCeO0Pu8xDRerC/NOX2nngBg1p/nH5qfpssqkA4XZzv7gF3y
60WBupdRIliQIZuho3d4JXSO9D72j4By6bDaggDSLiriPLzOp/1qQAuaaZO0k/UK7BDQOIFTRX8w
3AXrPRsy8M1RXoE0in4w0g0rkYxDWSz/QvzbDjUP5VAWZs5xuMVYnGbtZKv6mvIYAGtqF7w7i1eP
bDcjeSHfHQ59Sy0zQrirxFTKVO0NQ2uIDDECZDQ8u9123RcDIJiT7OA5lu97ncrJUsO9P5wJ+c9/
sXPUuomE53GMeCU18lZaa6SothkjPoMiy17joVXh4PDqXiXq/EiZ3Yx2Bk2RR/AGw8UL0TsQtwzO
S07V+gKd2VZ8xX+BG8mzYp9AiIAl/TygiOVWb6FpFasv2gOQR+FIoHqi91AspQOxM1ysM1OyD4b7
ymRWjhzE84sixLlTxuU8O6EVgZwQu/sU+Wy1fHhU1QJwmEUQBIWGSAXj2TZ8Ux4gCwbQPmYKQgoS
4rX/HfodyQwpeLFTR9VFZG784bILG+cdYxwBvDKh01YbEQd3PCJ+eD+Akp/gfUOXb+kPGaWg+y7O
6h0s089qz1EhfVc7k8BEZ4+NJi3rmngDbdj5oEFErPxpN28KoAC4SNoJ/U6P1r4Dgyiqah3TmQAk
3AnUszYSlGqxiLiV6UPxkYSMRUXRQTEGMaLTGOy/QFPxPmLHMfYGHY6fHEEIXgt5BYdaLnKy5CD7
bob+U5eyLJOEByUpiZkCDcEgkzjP+JvP6UFuxgoPSEpK2RErVxwb9OTLjaZgGVIhrde0o++vcIlB
jC1Xw/5nGUKvIdQoWBoxUly9LphAIM+iGEEuBSNk7rqDOnk8nTzyRaFspAEeACRUEAVATOPAQqHE
3cZKAaDP9D2o19FdmMEWI24xl0u0wiZsppwOLmsMHEfdXvMhRB2fubsPFroAtIZS511CTpsBvWwx
DaAsF4JdTTnnkXw6bnyY5GSKUD9Q0QBK+yI7mkWSEaJteXY/9BdpLQr1hToUKEG9EEHvGzdkNQOP
lG22r0BQJcyAN3iE3nA1e+HQ1Arv/SeGtXM234n+8I285ExNB8JqCvMUSzu0KLrZnU6PiKGH49OU
5GCFUslK6CQ81/g9iWEnEZn5A0ln4AtwJp/CVxriA/Kp7Ff3QdPAv6Mxn+MBjOov+YJ72uDqY9hM
okBEXhYV1aT/QgmH2yJgHnwpxm5293zO0zDdOe28SLk/q9U1wjF8YgzJMgJxD7MgTlvDOh0H+9X2
Z0gm0Xty4u8U4D5gQbZS4X0WPGWjGlxwTiW606vm5RBlL/1mmTyrickUEaQUKJMIqkuQNqDDIv+5
EhjEURgGN2f7BCeg4RDMmeNojaTdsJmbipw/gVsDH2s5uimon8I2mqP61HT+BOfz+IE9XsR/a0fi
2SbAiBBPAieEOJekpIa8jb36K+EXCUKzJ5jXZ7wlOAKkObQChnrBddi2j3GvZ/aBouukWSA97ZU8
bMAytf50CtREg1oJwtc2Ge8558K26t0jxTaXRfOhrk5X4Nzbp4uiMjmobQJG3ilK6VFTzQjJMoWO
MYhXJpBFagETrOjwuI1OGNQe3MY1Ynby0ajnW9hVxeeOVFwizrR8J4RGd30KlkgKUA3pLdz7cAcQ
+fMP/19JgU2hc4dCdnW+lYNYz/5DG88FdI90E8DbVhHpLnnBkVGlf4TpxXS7iV81mIM3B52b4la2
Z0ntHTLVi7r1Zm157khe0BVnwgjapVIWJRgKXHSzYeBgAPZVgolipRmiTiKJtAZRtqsnuEawyIi6
zGzUUwBraVqQmiOcCMfoP6IrMBGDDVMU6Fkr5fgnqAYD+E9ovo1u2y6G057mLkZ12r3OVk3B8xih
TCQElc5qgS1RKpg+EwYWDENRdlCRFAcTkM/Xq2LAuny6vR4Pmls/6E3rFurD1yk9omfPpKdvBdqc
Me+HJQdwUkzWYhj7UKarcUk4Mmmg+VD8J6hwt9Bk2xaUlW/XBGTR/gbdPeclApYZmnivJbe+nXQz
6ip6bf6w2V0ikkOt7YLbDUiFUjQ352GOGmsLmaBwf6ddFeFnfB+RlRwsheBICYmBYcSXsZfGBFAd
GwPD2+565CPz8Dsdw6UBNMvBIikkOk8Zyc1iw5Gn+NxSFZ5o0hO2LbdgEt+5jsWiZLiDghX4IEBk
GbnQslAx5qRFNWDezeA58ygpUQU5KR5GftNe0j7/JgVVs8zq6s4nRe+xw++LwmWL3wobYxgcgAxp
y5spDC3CCtxT6NxgNfcXV3hlxBIMj+F9wLO8QgFhxheAqCedIZtXMBYdTghKIwZCHtG0ARHlWIkk
F6xTgv07vLkfpk4K7UxkwLv1wWxEMoLa2tkXgTFp+7ZJHB92du5mhv3TR+6gOtftwgqj3fWrXaDB
XAnm+WvJa8bqBEPTdtdQ0+jTGB2f+Yzp/2RkU5KPwiaGp4RF3n5gfsl3iCR8ajiQJMHA2Y9Q34J7
sEp2/RMhhJNFkKc93ekBspfDA5RRBJovUmBYxvP3nGUuKY1hb4hSvDAaAqJ5LgoNPBEyDbCFO4K2
RkZJHX5zgNQtCdORQ5Kp3O6NfE8P6QOEquYwZyYmhgqXnq39w1wSP2Qb4XeCetDWFc+zPMcgJqLZ
IeTNYPUZTqSUBDRk18nlk7KXtMBHIHBMJ8TN3WzZQk905zcw+nSVfNoN+7iwV8pBRLFSPwsvvF7A
NHWA006KDTlISTX6+2wIw+EvhlUVHKW3JMI2RR1wTSB0Qq3BikOliHNKn4Z+IbRThD0nDvSuutsD
zBdNkJ4sUMKts56ZjLOC51Jqs6MDZ6wEisQFCxd6hccHhm0boY0ITQWIOmIJhD73mo43OwCzUqju
ltQbr7tKeVPSDCAw2EVIFNpy4euVufqcSNRA5BXp5pzuliUVs5ZRifZLmjrMN6lSHXXMyYfqnut3
yw3NN9NmQ1hM3pkc5QjIENBRk54vtQEexk9vaaGBwekFRblFz5X6mhYIrYjxPC8GyP37X/DU0IN/
tT5ZFAH1WdA00SIyvTYtvdmc3QxzJxKHNrCwn4yPqyNVyUOmgkaJTIiEINUlKWTtRfroaDc44CT9
2MJzwnt2s08vHFmF/EThWZK18chYmy/4fM8DpBqSP4g0DsZZNIc5hUkfZh9aGY0aNE5wm1DEmdVq
qPDBQOe8StOEXjDZQVAWaHSd/Avzbj4RxT2+NtzrFzWlOdndwfCOKMcMhahTKhFD3sAI4ADRQHWP
YK7IroF6/86R80o4uvlv3LsNzpAK7LF71xz3OMBr1mwp9DckJEqDgYDqjCkGPnIO8g66w4j5B6Xm
2PiJYLIyDgrwacB4mXVn0CPwRRwb4xluMXDPLalnJFNnDexA03+lQoyFSN3isaDyOgeDQRsmp7fN
MRpxvQQTzi9oY7N4pXeIKxNxhft74MwATRme0sd9eGecNHtYJB/BSAt4WmNQqUB/w4L+noZAy4PU
rPHZbk1Fn+MoTuc8Rxs7blmIzQVTRikgGy1sUWDh0XXpCWudJJc5F9S7zSuTTnv7xRpnTSQ1IOcu
ZxOXs11vxQs3QeM6gbNBq56LYwdQ/3KIhKSGiJ6klmDxm2eYf1TwJbgJqVKeNqbF33TyMjyGbV0r
yc4Me2gSvpDlshkKDYdFODqHQBVD8TtoEzfWNjgwg643qBAkkxn4ZiTunNBzfdIgttYDAuadx9+s
wGHcJSyskSRiMueVof4JdQYiIBzv9n2FLtLqsVPbgOr90+H63+4YEegZQkY4zox2zEo8DKRojbek
uMaV/Ofa8VqdnUNIJ8rDIyVA7uKawcSqK30Hi9h6i64Hib+AJ8NjXiVjEto7oYUqqnxMt8lrwUbg
4fD1SSKjRBGy5pGV47zjudDbIUmjxHOztxHxbvx6CethyqMCrV23oc5rDDYIf9sAvOA8PtXdbwMl
L7wOBJST0/OmKQvvQxoCroRnYSjSgKKw4CyhHhu/EVaiFYYSGWgk1Hp4pqLAZwSXOUmZtkTl5ZCy
HgEDHBq9Z7dtAltcbp83lXfLOUBzp3nw6KYTS6VrephQooOfdJt/11E7nBvY9gqwFFrGmRPmopMT
AAq5Xxzt2wXm8tfogU2Jvz0KvnJKC0RzS0BTHIB9PDE5rpEYPyVXIK9/puzMN8UST2n+6xzRbrLD
9hPQCd5iDM7bXNNdkgRamhQjgCKAHbi35/C1E+u0FqYffg3Ojc0Eh+nk0V2+oZSq282DTOHV5rU2
XXYyiLfC20m0ZCky5yBc5vTF4xahDWNHen1yEM9v5Kp5m7kSbxNemC7yKLYBapUx+lXySTk06Ald
JLmsk1K8MuEoSVP3ESMABb5I9M6QboY3a3ZfI1js6RkA52GM4d89K/o1p56R864VxnIotRvgRWQY
h5vQnAslmtw1Fz2H4NWfY29f3B2RhZ7nNxQh5k0PZ9EWvSSs6sYz0EtbWrPtQeFonEX0L5R7mdNF
UeLnTIbq0SWGIYkAbi3r/9LX8wQdHJImzku0+3g0P9QaNnt3uM9aj+8HU92bClaxGAqgsYbTsX2e
AOFWgslp9mZrocytqDzB1ZTULWcC2ysrhHiI1+g5BfFKIC0coPxJyrlDpGNz0WjuhHdEI2bS8wG2
cYoG5cKAWC85loQ49FmBwi27LmAu0Y/9rFAv67YBJ73+OHw9cYykhKV3wNhJeu9jlLe9Pa81uJho
L9G462e6wXCOVuUNFSWmUk8BH99M742hUrb8xjgoIBbArAgZxi5C4QRKv3vZ8qfdfI4qB4jfDcHG
ZS7c7dbGxNcjosT+WoxKbrwiOPHjeDiYdW1bNVnxst2lPx+krUj0RghOKJO2Yomc2G9R1SJSRciD
I7MiVILshY+O3Bx61A7Li8eoUXtwl1JegBBH8ySdLThcnROsHUGDvxAk45cmD/IUWJ0V22fDJJTc
BVbAj0nn1HJg/rT7kaIikuLuHBoZBJtNYsTwT0f06jm62T0oHYXHJWCx2GKvzytXek0ys7wukVlR
O+jAjv9q2ygFo9mD7RazkBI/xJDlRN7F56x1EPrmMuhaNL1xsPkx+ApHSKQrVlS4o1FHVO7QJ+hL
Vs5B94cQ2RF/ZmSj/A3fRuGN5LgcYm5XOvbpL9ZDG0yl/wiN+kxSRsXCu6H+uJKlJVzqFX0f4ssm
pCnj4vjLKsDMb9Oy+CERhKC5vhHZHuKyyOPJ3SGZ5PrvH3LULVI+TqkaHfRtPdITpjiztZAD/l7u
dLvSvVofk8hJ46EiLXk2QuFa3zB3Y1oDDegTMNR4YAK/6+89g2KkQSXE1rl4OGEYCw13U1d0dNqK
m8wj+L0FmfT1oiYS1IWZMZufkcDgDJY1I0E/3Xkb8tTJvbAnpFLmQFrVWSrQexmDI6a42TgSMWq0
5PkPJApDE5ie5uUA1+mWiKLvT5FLBoYBPBjRmggsVPAoyMiRuw2feSa2ZeIanrBUYB6MVs4LAOOa
VJskdkXfc0UL5uKjGibHYtrN3z8IqOlTPJ2IqWwRtu8GyeSmKxq71M9kmSsWdZgii8UkyL6HCTVg
mpRjXvKYpvgVQidlfW4EcKdRwVAPkXy3MLADIIgCEdTb9kDWjNyYmwe6CtOWLiwUtTN8ThrSnrM9
LQLggVLbSL0t5CrEDiSVfqHY6de6pyrhplVww+ot73Nx5Q0Jbin/pi9W5ROdfkvNW8Hg3KCEDbJf
1cNKV2YDOVTNb015QBUKjc6EtlOxpaM7inNyMzPsZtK28vN7dw5Eok7aPQd1wHJjX7Ib1Qv0m582
F1ycw6KnOkn0werdp/bq9aYihDa17KkcmPU63PzZWIP058zDOzgXEQYWnheP6gPFbrt3OX/bLFYO
0icp+yCd7fLWM/48okPRSe+MxC7B6yWDPR01RLzZ7j4tkROZGVObWY3ElJxHMt+9U9xcLtD/pDAY
TohOu2AcJduTUiPdE3oZttz8tkTrq3dleO1951UNgRV3/HPw0LeBfOunM99XvzAmZgXwICzJKPlh
5jOiuoZ08S+0TD6qsfxjV2k3dUShjZWqqS/tqm8Og6vgVuksd6/VICkNaEnSm+NlxkLJ3RyP5HoO
QpYyvAMMdJyML3WlMb+mN0WSER+dSpScaGyyUJ2AFiZ0Mceyn5Zz6Hyk00JbxfOGbzr74LM8EO7R
9OsZC95CPWlLzCJk1WUKf+x0952y6NEfYW4sklsv5zzCe/nqHTmuydw34VinVYBjCinp9yaSRV0S
LJJ1WiGo8JmYBjPMPkSGY9Q9ROpN06bZQi0MouCECXhCNKvj37vEvhy0juAwrZixByNk3c+4bHrj
X9elogho5F65Chq8EjNEeY4alGMPxXDkR3/6f4xA8AhVdLnYaoJccXGqoLlFqkMDm4IOIVj2C0k7
FUZE31LoQlFCTY32Zdba/hSmGKaIFg9da87cu2wIk0R0FaBZAoqAPg3XKDYCbNxf+EL5RNyVxCSD
kH91pND9+BHlCVMaNCk3QCG4R7Qw6Ey3u+cSyC1F4IOK+BUy7bweoTjR7UeqhOqezBuzwRjUOu6d
nSgVyTeXdiJuAeXRHYhurbR7N4CE2RP2DYCy0IpoBQMlsNS3TgHcUBx3QjnvYbiJXAJISebfqo15
DxltiCBxVjERpb8SEgoAACRb2q4IPB2dmLOse9vQYhhzMhJIbRoKRPEXsZ72HxTJM/uG1J7dzFBQ
1H1FTVxFXMMsuc4hlUHF+gklvbv0UafTRxddbSS7NxvZIUxS2fXIUuGnzbXjIAvAc4Sm0j6wsj50
OMZhvcr5owimnYKTIQqjnPrjGrYBQMrF8LN0AzTW2w76cvRyanYaRUjH1SmZ63T3MP10qMdliRxc
qZg3Zo6PLM02gO1pGz+rLqjhncxV5DHRKBY9xh5zgSQqYIZx3qPJjNSGEBVrdjWaShXOsQo12nO4
Q0BBLjvRXiGii0CTmR7tt/c1ePi/D03fJkgNKpO3ryuxNZz/tLtOPjI+P3oaIzvbOWzRheBsBpUA
kYTaRRWxKGTQ03x9mTE+/aPuNezmnGEjzX9SFEqV52qLw/C42faqHj3F++DTrSagsZjHohG2fIv5
8d1BSZ+thWFh/ukqsb1F5o0oE+dHyFrk+bKAGzEQN/87E8M82B9XNVwLuMYG96/wcwUW0kSCUtH8
U6wrnJuxtXB05PVP+KHcGLTz4rRacFjPugLmkSKWswnlgxXAEgp2F41ldDpFQiNJ0BUEaL5q0REC
ZMDJ4PoNsnjly4uEHFocsoWHgj4Bim1CibVnmuJj85Mx0MfBeKx41NK4g3fPQSoiXoLF4fQNkMOi
Ox+QOqCGmTPepneH6mya8gcAJIRzh/wQut6oCmIrHRGxNw20BzyqbyUb1Dd7Pv0wRn9xfODTJAxX
iHxyYkI/ZZgK7zGKJsEGoEh8kmqDjijlL6M/zh3MWsALyecF33OhzJCDr8ksj6ZqEjg8cIHsc1Ap
juhTTPLHeM5JGis2jmgLEeYbSD/vIPp4lLMROS2pr8pbyxnKzeTsvAEDNZbzGN6CW9eVtVVZ0eEs
AHWX7PDuA7hAy9P1rwUK6eth5+6PhrP8bTcHwx8Ckb3M2qc20iI6RSFrw/XbatgpU33BIDpFjkyS
aRAMKeUb47yHTZf2DdAVyjHtBEBDgGkuQwTD+OxkI7/ztoq5RCISg70PRQs+dvEB5WZpElP1s4sm
SJB2/3qe5fW5/QjZQEQPFJWtfe8g4CpGX3KeNvgF/UUOGhI60aH545YhY9kR8XuqpAjdGSIWEh4W
09h9Muq3Pc6U47xHEuI4HNJsizC90i7ZcLCToYPCL3piVESRIJniar9Y/TxsFFg73ODzM8WQ5nCG
SaYMixhtASaLvZSuo9sFyoVwsBhOMfFdd/DXQih4bk3S9IgMBs3XGGKAO29545K+GqcfQbCVySud
6NeidsmqaR7s/i31Fj3n4UXBhtVIe8WfN7dYoiDv49KPDl+dVNx76N3m1seeNzgbsf6b3AQqyODy
SJMQT2LyDeTWeqTaQGM60wdk3UmUEiTGMSONeBYhbc0zcRBeEF2XEka6Z2konhxdD28twvFgQPkl
42ycCngStf7fjjTx6uJrH4zrpAuBYtSGDS29WyT3iJSoxd1s6UgFdIyPFrkjJRfD2eYSxCHIamDt
DNJ50hoaCNQZEiUX9OezZpoxRFIO2P82HXHjRtEAWB9RrzefTgQ+SOMDaj8VckKL9tZV6orJ1W30
f3634rSA9hfJHI37KPJ6QkA/Jr/21mfvXtXIcEld3lAeI2ey0tBEYk6akyKnAZPeDY7XomiLVl8t
Qq3/7+9S+KyaeT08dP9weU4Q0AdySX16d3wz5Nhk36PV6wS9aJYAfkQaikN5gr4Cs1O6klJEWheb
MYlIhEYmHV4b3sxmo4mfswtVD5/N7rYFaLIY0IaAtWanIeUTcDYSfpEjfgJ3fCAIPm6y4Kkd0oRX
r3Ii8c3mgLMSwUEKnPhGvE2wSEl6PQM2KgJkyC5ITSwN5D2WIAFitixQjkTxkZe3InYDlCH6fRLJ
Jeohha5PaF0F3ASUexmFSiP01PmbPkZT78+yJxa1Lk62vPx3MBFLmeiDqkjZ+duO7m70TQFcbYQe
Xa2xiPTx+CDP48pFlin6m8m4TR7Sqg7BwSa1CP6xdGZLqmpbGn4iIxRR4Ja+VRBBzRvDXCo2qNhg
9/TnG7lP7apVK3JlpgqTOcf4u0HLIHrKzy/u0iOYH2CsAzw04UN3QI9RVNKxkBQ+wOlEJApdRZlE
mMnR/0p3ssS9hlyKf7z/CuD3kG0g4qkViIXPrSEUoArhAGOowkqfF0DyKCPcJLrgaefnf4RakIyq
6yjB07LuYE/fpd2W2yWVAwF1zNOBjVmh/ylQVYCoch5Iut74GfxQMlj2XDoxweNFkiCao+I5GSFF
QW/poamcHh1zkiKiXPSpJ4m7hUEDmCUqRcocEKLW0Uy7BLaltsrz5Qhw609Cdk8ZTeh0uMGCN1ps
ZbZd3j8WkVVCV8nhs6AXp6MnUHXrr8sK75sNJyo3VW675D/OSQEMxqThUqTAoMfdiUgXyk/4mPOd
0ORrDkaP5oP6tlh4HTY+i/RYetoIwpyYajcDApDKrmNTKJECUSK94NoUI4dKD1n2jUJf2E5pxjQi
cyWDcqW6Vu1s8TqGJvJZWXHSKfNwkS8iCWRHn+eQbZ2sTTYsmcUlU6dhGaRFZ2ujTGJIOeBHxpwt
MgSi5KzYHMMOz2xvQdaE23H1vodUgSQFst5OT5f5OPwDJo20vN9Mm4/WSweUY11aRmuQbrtLcJ11
1bO24Cjk+aO8NXVSyomAZlaRiNKXsLOAuh+o4HcpqgzRxQySGfDl0UP9kN5+8XilMHhqj2KWModT
CIBFNLRa4Tk8qSsHE7m/H1MCGNNtycuzDR5tii3HaSRPZD/ANyjB+/el17VRr3V0jnzIDoSGh8mH
odMA02RMZW+cbeBrfY5pZCErNidb+pZdKPU8TDodqdu+8isiMmOMtBLpyNuj4JIekXq+PEWUqTWd
/cCsyIHjXIh6C/ZMMoWY583cnpd3pcA/FFsCRqAdBPQy7z2n9u4i3alII7K2R/AHaxjBvzBufYaa
xlrbVx8GBOZRRuRIwfuX0QJ7xcoXl6c1Uuc8t/QYFsUbyBC5/Rz7vPXs/E+CSIFZvA+XihHtzWTw
4dPN4Hvpid70XNViZHnpvw6aIsNi+m0L+rhwuILZmgBrYUQy0Ec/Zzj46mU/rtZyvBvNdpSYnlQp
iGtlKkpEvnr7YY+6uYyupeDPGZmCW7Sm1KKkWVIUeqkIfAcFPIwt2Kss6N4HHY4Td//JcPUq5aLf
CDf2X9gVaHKo6QkZ+cHVXdMjdCfRXAWoJoiO/Lgpp22yltXQp3z7ljxMUkQytRZY4hb8HEdYLiNw
HALWHUZ6rxhcw30iqOfOknRztkkepzFNHm1jIAUqDzczaEBmKbW8yWDCnDjH685FjCpTfkXmlW0R
BIE1+/QbxMORvfviJCL9Hp2UKF2ScT8iP+SH2Flo1EHflvC7+Wmle3z3nHh2ghjXLTzo9oJgmXWL
lD/us7uLrg5najKU/k6mJt1cOg7N3E2FhW3+UVG97WX4/09VdtGFsSKQATXISuqMDOktCi6OFzp9
6lWV6ubBsmDwIgo5WD/uqijN2JItLjTzttLB2f53c6Qr7nicUjkzdjO7LGUoDwwmWCA6sbdDsIQO
++vQA9QCfn3AHkswvq4GxhaXf4I3LKr7v7lfBMRfnePNrGZdBnTAQOO7R25Bb1W8oURkWgpSBYiY
7G9s7Z8QiUh2rt435cZYvjNK1Xw2WwGhbDMbOJ+gB/Er4sFaojI6rYhXff97SQGiTqyMTKHdx0Mf
fd7AmzcSqk/oCxoy3IsKq7XgrjGZiYqAcsoFiOaIOtMBc25b8ZKBq+wclJR8EylJ9n7GvTr3+ZT1
XKaE/eE/hL9tZSVK3Zr8fFYGb+MsUWhRQvXFaWWtBpC+9sF/TKjsqKGRrZUnHgRgimm2JnWKrGjO
5rfJyI2Q+gwR9ZyzObLB3TlD+CtHYpYQO2jTb1PCyNZQ2ZE6ohPiDCGq4GKW9xCIMWdmFEcMcCMR
k8ev1TpPcjCix4LXCi4zUN6aNA3Yvbdo9Y0FKeYwFCx04hEtavsXrjnXnt9chiYvG/J0ajDMlqOR
VuOD1o9pV7TQDFDmoKTaywz1D+CHwueRvspBQeUgtN8rYjoLgXI2weA5CmO4doNOgPJ0a4VAbdId
0lFs7zPcA6TNIexDSQg4dXDz7bu1+/iBro4+MeKD5t9L/ezcE3IocmWkLRrC2R01OpXolr/zJVn5
Rgy2SeIV7NNs1+MMCpqK7NdDTFB/e7f0S7hTXB147+BRcy0bD7H5qbx9XW3g1H17MG7D/niYPBkx
he5l9J3riZrQ3JY99laZsgCOvVclEBfIyDjFFGPVAzbbnv3rvti7rvM9olZM7QvcqEv2aXiRN3+e
PIVMJgzsgwleA3Cxb7h/OMOxgqJ0fL8FVXpdLxVER75KQFlt97tOR3P19Lt37zv/PfsiSLuEVfJV
vd4Z71zwDCHuMEEOzwiUwudMjxts3OU9wN9+7CNT6Cxqepyj11PcfuUfcyJCQGeVq/d5uoeic/Bu
LJ69qz2D+8U3nv6BM1RxGSLR6/h7sFBGvMXopI9fvxMpk0NBesMJMlEhLYDUOzXpBZ30llxU/8X2
8dMURtyGb9CM9LRzO+mdT9QGuvvQrP6ZxrifddMXooa3d6qC882rfrpEfx/cVnEfDEd7Of2rp6Mk
jO5s1atXjFxcsYZ792i42sHDzUD+31lxn5QnuvPE59Ta36NXMUFQcfBUHDYPonsV50KAINCoasJb
w0FcVb/38vsHD3ZCsbozg5434YIYQ0vvIuY+6ua3cbWPN1Dcz6ylUSnuYJIvhwApuMNF8/FUf6g4
hCTesDfzXrn69pc4trd1bHyC9O+MBX9jJ+VbLAP/BnYDMXZYimo9ftSnCxSBNQAk9UWKT8475Vee
xpcWavzYsVWDeDDn9jMkZKMLhWL3g2FyIKFSgbUlb8bttdaSXTt+j9U7OQvWMDtMH3v7O+dLPdtw
Bw/zoBPjsptyq1ROukBS5jr+0OlET9fIr+Vg/IERaGfolFbOvyFzH5vy8WFidn+Ca/Y5Y0mBSxF3
He+AIXjTpMiUOw3bU3eKyH841hULGraT9qc8eexmt6CP3M7Syv7Lub7cL1m6cHs+ZZlW4kEPmc1R
7DMVZ2Pjtqyp2QeXeYbcWx2fMZqcC4jxS8d+DlD1mA3LA1/D1Xl1bCKWDigeDW5C9a+pne/A/u58
Y2ATUDc4OnsAuj0Wgtf4/MN9ux3pRF54PUKclAOrjYduAwG5uCWnmfBKMyIXMFqJ+lZ3rx378LSH
BIMoVsvnwRbI00DgIEo6tnnCGTWutg05QIbES7EaklSJd5XgRbu62vzIEtvQzTkbzq529nCXT1SM
9gU5/d2+9MVk2X/bZ5DEyt5d3cMhrLvhUrV6KHtb5/sVpuFjM+DPqVZfEuj21mMKeLrvOsTJqOVp
AqKwn+z9Q3qY9mv3dHeBDJWD/yQ15hgeCDbu2WrtHAiVJefVv56CPmjbe8BeaV4QVq1rlZ5Dwhwo
aNMnRg9vCCZ6+PGLJavF7P1erAfeYvMFsel1CHXEZ/loHD2of08vgllsA4JudkJ5wKZA9unSOZDg
QE7Pwdfz7rwedefXr4u74+AjC+i97S7aVhWQ4GBYFSadq9U5Ob3tmYgdnXxB587EBMW+YQkZuoeH
2wzd59npYgBX7BMEio5iweMr/a4/NLwjg6+q+cXwWhih8Y3a7uue8QYegx6Vt33RfQYztQOnW7vL
/Hb2LnhDSxX5j8085Y9TTY+QUnd3+K/7cbUvG4+i+c2AuXP+/u4/v4HBR+6FH7ImPm5Hdfetp3fc
SvOXR7d38Bl62D685uSd97MXq/XtNqr77gLFOcrQYdbsQPGPPff49o5VaFxCvee+Xn5D7KZzmvz8
nj52RbSxtXuZj3x6FkRN4h164rRm9jZ5bmNxKJPsaR4T/WVu9h6UDK06McuJG7hkHtwh3uGTLSmy
v0yHcRzKZwHOIJ/ggOnZJLcGFMlZtSlXMmNqtpkiZmX2EkN8v0B4DUcOWOE3BCcGgf+rYjLgm3wA
4LefIvgfgWYVrzUQKhwAGHE3T2PNi81/7SJdyNjurzNi5ZoGknU6ACZsFkKcNdCft1FhlCOEH6ho
sbfs8KiOGAyDxoIKbfFl7OECISH14zMbMIvrE/M2eSDpgjoJIWezmQhNmDugLviDcfCoUByDZ840
is2GQWVKynhiQrXGA5/4I7l6U/fk/FaYuieDkznBNgz/Q0MxFmoV9jzHVzSFFqo326362yCb2SKf
1B3CXzG/R/SczJKpqVmQ+jCcdDTwFsy+shoUNqT00npLeu62znJGigue27ZciE4B4ApzwqZ7imbI
8r0Z45+hWcdXZADivbjSJVIer5C7hCMpxr373HtPvM0bcznWhpSEJJAilHQ9vm/035xAvj75LDav
xvzH/GJpxBGNUnyCq+1Jd0sJy9RigxBLiK7jjOd5ORHnHv0Y/ywYAWC4DS9XPRzWvaQk/c2FpQUi
69VE4NEpVEzYHrqLE+79IcDwh7BqF02uvhbL86TKKvN3EMEqmlMspIPJmURLu0UN1aA1nsU7MBQU
W9KehUhfQ2sbyUBmkcwArsSbDTKzKjlaSx/LLVPX8an4oKJ8BsHyvcmmMwk2M36S/zmOGTtF6ecK
zkP1T1c7twEujz4kPSS7rS2ydXcCfgEeQdp+tM0vYy4mmpF/6ebtI3kxHPQnoO3wCzgHgUyk5Mpx
XPoAO2XEY4PlDSQQKICvYDlJSKavC7vULTpqOqiPkESEMAInLhdwjj0Tsrxc32cvn37ZLzhIwD5u
Gx3rp7Ufb5cn2jVxbf49NZJEnmXlLo7mbxcwp6XGh9NGqstcCjlSG+wJ0Vo5JuV6uaGV/w/32/F4
dRG+fK2RUyC5Bna+zHSH5uuERQJxLQpfMYgwTbuPcHVhUeeL1WX9YGRQBkwMKwfJCrZmwX29ZCNX
kS1t4V4Mj+FkqAv9K1VnLiN80A/6DE2ZD48+4ZSQcEqN3JmKnE/gQCrnz430RA0DT3IYcVE3MoPT
1rHYIlgsIVrS7V8+tCDA8+RVkoZh7qMfrtOR94vaow3X2TqsKmHDBBy4/GIYYgrHhHZv3jGTKXGV
U/J13GQNyogwR5xL5LYnmOnGHbPHhnj1xoTDUaqLcKr8TPg0WHi3XBtS3unLP+bX7YaHICkpbbj2
FnCUrBwjNUiblgRcCX6nSSw5cCRYBieAGwGHaSldHD0Lg4iBZC1BKFm00B5iOVs8ZcU4cIHiesmO
v2hjtqD6DvqdGMASuKY75jpbKEl81Jf6nYW675IpuZhHNSNEGvubg6tqgGlKUmZtdJki9a6e6EUQ
qY4YrCCanRwBCm0SvCRtnQ9XdRuNPHHbOSYbOeuF4RhxH0pV3FoySxmph8hzoLm3NEjKBOG52bmC
RW1FCoZM9S4g7AejmqAE3AfJd5ofAtChk6OfRi04/cOuuubpl0Vzpa0ygcoGKfHJexdB095VyYK2
cypNSCv3k7Meae68mjgsQh3fxFk+CBuEbLQXTzRfPXyBWm1LEpJOAstiBZ1dXIiBA0fE5OuHK8HR
ZTjnDAsUszyQA0Q750+o0Ha5ZoRiQ7aK4PuwUS4sERp4YYuusyXpKRDXqnkitm6jTPhQr4//PLrL
q3vuuPXDU67uRfWuRD5j5NQc7ezuiJVZ+vopuD39b+XTsFDP31VAGH1pnS7+fUjoZtjtB/rk2vfp
QKqcPzpv7/Dxbq9Au1jyejrB7N4DbufjcYWWl9Cg3Xi6qIFIDEb7Wo8OCLw7cT/ojzvY5IYESkyX
cZXenyRyGP6lfMfDTInoWs/Od3PMH09HOsLh6B6cS3J98jY8TI8TzMv9tGKWKyXvPr/PThHlWpdI
1/TxARDeZX1+aJ+TQ12qGVX5YYMQZZfRe9GZvrG4qP7T05h5pc+eG/X3gYfxiiLF4n3zv8hzj+Ml
rRMxt0+XK/4sKIIpiHvJubhGiKKW6BHme8PSKm+Y0TK4V6Lc97hhViKC6ALmdG2RwR7h3k1YS+F7
/hzm9DwbLgSgwe1IjjPmMBcqB4iW5A+zBfxiVyIQO5HYYDabe/Q42GuUizyY+3/0IdlWw2G/HYgE
HeFZxwT1ROINIPZGLY8gZueA6lOQHsWX/rN6snPJ8BxACiBXjjyZsNZPOYG9zD+NQ+LiyOcjKoU9
00X/R5lsSsU+wpNHMLP9p/0m0STKLSr4DWKFSjeZ1JZjlhTp1mGDZirShGzNiAN0dayoBDjg9DH1
hbhrgfWBPJGioy6RImrDwC0cNszqZY5azibb+WMtl1GRDRZb2DhH1I2M/lxsBnfKDvxT44Uc85CE
YsG1RHkQlcgp0BNotgJwBS9QPLC2ZPeZsJDgmJiPgDCh0cR2JWPLFH+7PyNw4RfAwK4gPETnI3sr
DZUT/zuCgo8xJh4sD6SUmIst74ydjUECOdYUjYOBlxY20s+6o2wNhwXcB+kTgCLac1YYMrly1zGB
wMrvmGTwP18puye4PVeJ6dzEXCAiyfGiLpAdGh7cOvxpAYPiA1lpDdMDhCgSXJKAYxsTK6O17kBd
PviwYl6nq+JL8iqb7rocTGG+ix7TLpnZUzNZgI2AEZkNLl3qQKoIlo6N9e/754PgAWzxQ50L8CoF
HeeN+43W6zYR7lvmg0clH2ANIAU+y0Q6trfTL0rIMEyvZ+sfZqUFY4tv/F6fCIvsCx1I8QYYRyVL
LsqMjgWlyzFYCLwPSpbLgc6H9tbRA8xmm7eBtWVBQ8H4wF8RJ4ck9vUqcNy/mQtMn6QycNkcrkwn
RsuYLycAGcPsGRykS6smnXy3NOuUvNInDed6iL2l1JNqu9TcducuJ+xAaBR4Dc7eJ49NKE/+ed0Q
r7SDPEqe7stShjaOP+p7tlvqOKLCAtoWqISXSoGOUeNAYE/ZDR6zU1EPvMPTVUjuYkkzUZcWjLC6
+OKiSeiBJINn3Lzj0OscseJwZvaQV/wr8ht1GRVk4/Sewbvnsr/K3LKPj20OZoBzhkMW1QypHNwI
K3xMwkcixSWiEFhS8FBsYOtO6wgDSrVBnS1S3bzmJYDp3MNo5hxQuv/51UUhvc0Gdn+6jpDTdqUc
AxzGpSIpmyDNW1tDBeR8uthh/Ei0gLwUeShQNhdgXaxVLGapqx489Kivsr9XEvOxFI8shzVEXrVC
0rHc7Bg4yrfyDnWgZCkslS5/sKJRe4ThW9QpUjxkBgwKsJ6Up3tbANCfxzu44VjBsv+nEzbsF36i
B/XM4+0twdIWRszgAOzTPdR/5nDg6h2yy9/z5c8eSwm9wLwCXWdQ6m7T+l2gIvtKxrpvJFqmhQ96
XeI1sLsh6Tm5Br5ewD0qCOKuFMKzAiLEiIlTLW4vHfF177ywWBtFPXuQc9sBLQhoJRWwp5ffgg1k
VbFkRDPo0GXMtqpEh58GKNMQTOmWgbBUrXnGvAHdI4HUTGiXipZ91LpNKBT1+XKO9NiqWP3CHWdD
Z81Dh116htTLyylbEPOzXojTd6XcP9ngUmugacxLPrFQLjePzVLEW1zyAacDCi1bDF2os+FMjnuC
NpHq5TxDHBsOY0m4XbYB3uAXdIbp6rKABUIpzpL5c1JJkUsM89Lq7hBqUPKpJnIg3H/YyhCBQ0Mg
ukN+1rqpMm2ZKg3nxINQ6HAM8qt30NvRk/J9zntil/+D4x2Hp53x0zzFlMUUhDG4LCTld0zxpJk9
0M8OfT+trMIJx33S7lRCFw5+deD07+4+Z0xi1CSvsP/vOnAfYGwTA82yr/jY985E1ujuPeD8nn7n
IDJx9TAHmvMkLTBi3giVC9MrwtcHeX13roWddJi94iHKkLBe7XzKAAxu5/CEZCOiXIivZDNG99+h
JmNPDtQXbA+kwlkvZnr496CT3VurkwGjxmwKT0++o0Xq7V8qr+J1CEzIesFp1R9fyguWfjCQCeWM
ugf5ov7V8upqPWM9UViTqIdASmpAcG3cejVQuFUXHZS/WKvLQ9zJeQfHkm3pJOHqMFhYkBHxDigR
JThFS3ajRZVCaaKyeYaf2iUDXInqIjzGbXAuHoDeoy+S1JBja+eDlPIs1OMhjOu5rP1qDgB29qvJ
Lm9AAimoFtQvw0wPBdjS3SeIpr/LSL8BYi0Ql9Cw4wW/dpzu6lDsJlRjx/XTU6Ltg6EOCL4H6QUN
Jx/Zar1q0gcpH51HWgYFtvtaj+SzQ2quhbusja8uJTxAWCc/FLwgmaz+5U3Ba+1gE8lk8Hfz/eQe
DtKz0yNUmwCTsDf/5J20KetQnwg/cDkEV+4XCaQqeiXVVaLhaJgt+RluJ/UVU3M6MdjmdB/XVGEt
0uSJErxmCENXBMUkevkIyIBJByyYhtla5aFoGF3CyGFiRRgilqj+lRJzCCB7XTeJnhgxDZ4RD8bf
1jIIzq1HbbCfDt02poL0gd9ZG3ezipmnOKpyDUjgbvHnxWdsTcxYEZxVnEMRRAi7PgVcf1xPB+Ma
HKaWN50Zfh3yI/3ggwwxYoWTK5sOR0QAoXDDpewz4NnXXlY7DNlQtIv75nzh7QhcrKpeg5CccKoY
QcMw+xIoY1gt0+m/jlF5SwLUe7V70H3WkuFSAvQojrnDz4BfeLYYy9CGnXx5M6/AFWevD/CnuWdf
5e2xpA4E0q0eWFEULstnTc7xsG9WJAHNYADMWneVoKdxXiEBUPpWr+ftU6BD3RXYEfnjmnQGpN26
TaG7H9dhG2BX08JrcqyCYzFkPS5JLRufwkfX7kXHA9iKQ1DkoXWX/oDdYI90CQSEZ5yotI/Huh7Y
PK21AsboEQ9F87HHeXNhmkQAu4A6vNe4D5JCXw5rjWKfp2iZAAPcZWYLNVJ4X4NTfHegM/z/fnEZ
v2bLq9e9eji+hldHovrG5NDA0BZ0Af4nN8Jnxns4HoRv+ejuawZTARnAumB+R8+l46GfgcCoUbBW
FkhF1Sc9HIsMP097XNBjsVUBUGNX/G7qxqUmOI67HCnuIcN9SHjF0NrTYqa77MlE5gfb/i1pvG6E
f54avRrTYhf0cy4iLqK02UgxyMm4m6447MTELjo/2cXp5ZoCxxgG2w1To2S8OAVsZTMsiphYn7Ji
qYER8G0fn+OZQpe/HsfGy3z9UuYyIrbz3/HbFPUGpfIYr43H02oPI4Ucqu4vQeEbaTu7M/WXTREF
ft78PDcnt8nu4iHq+t0Zh5bNYciR+EHuihApI/9+c3CUCDvMEVXF3ZchKDCbztN9/yMXArFd5fKD
Id+N5c46vO1mJPGI8CNWgw9ILLkwzvQy+gRLEd1r8dggu6/DExuDIa5QHK3yH28i4+IVfLSzx207
o738rX92WPa4KpzA4n4RaRGdkjI75hxygtFI1SERkgaKyAhylfEkHi/Db/n4WgpKxjdQ9If8TV4d
KUOzEcdUN5JAbV6C/eNBezgk3Xw4Y8O5jxmZ8PvcMFI8uiV/r8svaBLuMwlu4KA4tIj2+D0TVHPe
dGz5Okdk1AUdMOxeWs3uIaEzZeso23d8d0jtTOBAJFRyOVtGLZuQ3BmCqLYF8y9GO4JFaZPw98ri
sPXRG1sVU1YYLYM33VVnN5IPIrKQo719QApc/+zdZxXwcTzsrb+8NpdTwc93QmsBzeLxdVZDWv/c
LJxI3DkGONndaMel5B+6v3Jnb1whWPYG2wbri6XEk3fzdojP5Fbw54YVw9/kR/kNcGmYbhjasvtB
6rJpvOZHdJzKTIn4WOrvEayILFT7XIhkcRc87E+o/tBtk96ELI22EpXuuL8hWnqKxRkTkT6XtDS4
cZXepLKZ+zNknNgu6cTy3ZXd0AjRvtBT4zYYAz67+PLlO+twGOF98mk/akpOxnXhE+1ZOypryhC+
QVacYXfWon7j5/gaEC4o6zXANGWqXCi+S74jJnlt9siu/HZ4d48rRjQoE9rYRsQcSY4qymLeo2Lr
8088oKJqspr1p3Kj9w2v1M5wtVHoExtiBLxwXnvnDZ05j4PUyYTAAxT2A9bcWx6w39o7JBUDsHgI
ubgC9rB1T09rPgMXWt5XLfPfsFMg3WKGA4krXEhPGT3YOhBF3+12LnmxkmHFYgnffPlbImbnabol
nZTtgbVxzHXm/AAT/PBHn2gmGjH990mgTjXm2QV6oxKziOO3ZAWIm+BmvYKL3ebLGTvfDx+DjYis
2ol4Iy6/Bp+0sz4Uezaxe/ocndavADWBg2vZ0taMEPqlV8pFOUnUHE0nB7jcvr8GdN1Omc8DpLf8
J8Iy6UWpepyzd0cVYLHGuXBsYQfwdTAx9Zet0mbOQ8zdohzeOY/kUVBHcreglilEG2sJ43gk0vXC
Zk1tvGSemcyiFLeiAtzdUD/j8Ubhz4bDrf7M0GfRlFQu9+R3CLDHRHR2mYSw+nHlgpTbPfjySZXL
B1Yq3rxuVTMxg1BNI9jBe096PxzBaEdXTcIg87v6aWdqpE0iOzf3lR1cmdEl8F/zw+A8NrefHYpi
bjFbtPsoJAZpw4ZI5gz/TN2nsvWz+/TYWlWa9pryfzm58Kr94I05Vy4d1yDqsoAosvhwgDI+x4rc
qfFrXHOVIABcZjixXoyADVGWD6sNIdHSfK9WXfOeE0cAOsm8C7uZPmIJApTxhrtEHzHgSS4XitkO
OnIMId49B9LyeTbZhdkvo04qg355KrgKWroc8QoAj4b4fMfXWW9BZWaKILF1blMYXAn4CsYJcIgs
A3Ep6IxTQ2/437QgxO4qwLTECLXW1RH041u7YCsIZurpDQM+iluXCqQP2+pAg7PdP/lDGVd7KB/N
QksuIfCEKBdkkSU7exhQ1hNxS0Yd3Yzh4awv7zh2/0lOLsUSJv+JjlBRYxQ326v1xCYBKit3tGDy
YqZGKplOHCj2jvDANUugv6AZF7+Po1xEl83DyR2CPxG/gJlunn6aSnCbz1PqryzP8yYn8C+4RDSd
9MKs4tAvHJOv79yJmZK3CiqNQguNauik/zYoJc/wfSMkyoR0EuNIdsqXyQPouZfFDuI5aQFyRCnJ
mYbzAaeJpNh63YBEsT/iC5swKkDeVJaTEYqRbDGD/CM1ArqjRSMtlKS1Li8+zrv8ZaGzW/+J3HNa
v7f1/QhKSeYZRBDfSzaTNdmRAuxNnqStXoJRCP4nKJXPomWT6MHf9NguehCjeJdiVLidIzDacRpD
hGFuANxHeU8WTAH4JWosfHdYEy2BTjE+3n2QJnpWtI8IqUBmwpLRYyIdDvUZjzT/PGVlw7UcwidV
DR+LHZy9e60FKLUR/lxFh32rLXYCNd4v8LsQ1gBVZiQzEr4c+m/k9CTCGrjBXZHS4WPZMvX77EJp
pIJz3aBlUaV2DAK+bJFWQimywhFL+YM02114n1nWFALC8m6I6aFW/4sfkTMTGJC+/BfQDP9fPhrF
s94P5rARlxxUxYL2b5JiQKzdQqI514Lscn4yxI9NAWcNA6BGb812dpPFCNMJX0UodLN8WWIyvP4h
04HUA7NLZAmFF8J3th15Qr/8MjLW+C9q9vBARox4TtCBht9pS84pTiSS20WYAPAIcuCPiI+rTXLR
GUWyYB8Q20GdSBob2YnwQnptcyVdTuPWzG3OXWc0nBP8TgsGpfSaMQFOXDEsfF4GNLSwRNW8Kxcs
WtnifLBueFYCcQnCWJ7dx8n0UrQm6G+JapOZrIIrWSQtyCaNVReRNgbaZNyzCXhkTjm9k4xjZ/j5
fjQXNV9roSVDMcjeX/B/odVORRB8sg2k6cjdi1wcT1CYNm9AzDbfUNYoeNZ1YQFbRiWy8Y/j7hY/
yEFW8JH2JfrEo9MJZhDU8pHgpaFywB8D9EEM1MU72AwaCCZQoH8MFQcUZyhFN9XA3+2mk01YCOsI
j4Pp1n3zt2NivrEQxQqRcF3I0ywniTD+VceGn3KcD659FiaBJskIyQZ/+WIyK3AekTz3R+NuhKfk
0adQZ5FkiOZpFPmPWb8763hi6t/fRUnuK2IRIApRwPuoqKBQ8V1FGo+7xTZM3p2wASzq7bNgrezH
GUigvPzbwojIbeiEK31nr0Qb2qUMJF6OiphS8kYkC0JUeLihj7y9dN5hnH4wFrAZgDOxR1EewfS4
bIIS5shChoPkAjaihdziscLGwQkqD7RghrKCWT7/Fg60v4gaZS+DvGWfc0xn92HrE+4dnlLcZD6+
K3YzNAzAyfgkfEoWwp85mqgUEFeCWyFltcQ2Jrk7TG/3caJalmQfUaPjChJ+cEuRBSEAAA/MyxhF
8u0oOBBFrredFP0veQQyiYyAQmQcxFwpZxfnKypmCIM7t+OztzGkwy2kyAIne0vIS7mc/7+q/wFe
jqWPUU+jABbe+yxxnACS+PrPLqgOT2ZUWEeCZpDFe/mNWDSHfGQLouEj9jOJQ5VNLSO5EqQeqW7h
ODTfONpG7JRHe/jLk8Fu6QHF+zd0tJ0hGzW7K7mVEs8V6/kMAcIKfgUi/g8yJ/eJvfjkvaxKZwfV
xtEnu4PAn27CO+EINpgMIEG9qLRDiVtYWgxAPTvhykF84kH1P6PJ5PArEfB0zN7ZvCgcqyPas5AV
CVgBK46GnekYYCblnMmLYgdba1gJLN7/7ObcPsSvSyjcWohTVmPEO2bTpqjm7oqXnJ2ClHtPEsPg
YmZ9/DiiqMnPFgWAjtVBi1tG3HGttYV0axwWTKfjbThm40w8ZikhqJBANhObJTJzidvKtjz0QF3W
SPGF5pCOluUpZdKFJoTaD6L3xa5bgp2KN+ceroeSwcB3oECGF2Ho+7zkDcdIPZFTBjpyGAWRzELz
SMitLJS+dBdhQfnTWquawIJVHh7H23ojFDstoTiR65ihOU+TIOU5Rxe6cdvBOCxZ61+SyCuSzQlt
Ak5cxB7aez5iTy6BxA1yfMuZEqG9pujhjPGQCPHY4DqM8a7RSXMAsXi5+7yZ1UjS3F/2F/JrSA5H
mXV8NbvZ77nGOL+QqRMeRiHmnvNx8csYqfLgvDQCiwo8Oydbv3ZIM8MkNcezjJsNs6OFQthfvyrT
B7tHkoiXm0zhreQKQ7W9VxIcXw/lyBxYNQSGcPTMHF4WT9f+0T1xvjG92f+heEZAIEkC76vNgbzm
CgvBxApqe2ax3RINIq8Q6n54TAud41MchwRhoK8ljAoPHuYhjBpcGc150Z4viJFnY2zIReRB59eR
h3zVJD0NiwIZeeiw53OXVDmZ0M4ZsfPszKLQ6DsH/4Z5Cfrmg/rqTx+fs8uBRiAk0HEw9e7IvDnS
WQYZj18oB4pFRq4oQd5bil2P85ObS4wGTQHTiFFUfMjbCinw8ddvxXJ/xSVMAA+2BfAO6Y4AqTl3
Xzbx8BSRlYmga4ZDY8kpRbUUXX8xXiFRGCaoCfrcL9vm0Mr2NhsE885OKRZUnjtNs5CBcYYmhYOy
iGi5dNm1/0melDyPq5x+LCu1aeRvsY9I8Un5YVNUwc7M67i8iOQmUj5YLlCas90x9KA75WjMsPfc
xUUWGdCzHKXgFzrFC8HTMK15fh9Tf+yfMKyelkg2ooo4OiUEEX/7h7EjsUeY2yK+kxpIESvrUthL
kcUtKLFWCtqukEMAN9nNhbvEMCE5avgHpGtB6SnQ1W2TQ0uRUEEbTqLUqGbkJQqsKzgrUI5p/Fx7
duO8s7u70Rzi/2b0Cip2bVO8hYnbos/buXrwZuahpQYyCGbpzrr/rnt+mDsDAxGCTmGiZgpxTDdA
5dT8Tv55Tw7AerQ4+EUO0SZ1ppgCypI7wb1wCWNIhBsT6pk6h/KKrAKG485RNq3JXoUn40bGXyQa
6L4wDfBhwCKWRIRojJpyKMVp3UFrhEkZuu+VVUAZMXdkBUGFogsS3DBltBtJtqwfop89OLuYjaai
qA6qEJVVgOmL5AS8w5Q0pOsR/6/+Q7xojSR2cYXEPydvO4dWL0R+SAwECrynTldzYY473QWzlVku
+1Tcd+guhFAueJNUBMoEooZYGPo1mcW2WjjnMl4cJrrZ/7AFv/7FaWeTik2X0xqjLItCurnaagZI
PeyB/YC4hlrmieUer9Dc3EoLD3bjNM4mZaSSOXnTY5MziQNaDUD4XTGnxBiIwsImIw6qkbl1koR6
DDCAUrRxAQ8c/SISionZZbrMbBoQpcagHB9VOl9aIr8SGzRFI0UclbDQ+P9IRaJfgmgWxIS9jNXt
s39lbJE5jalDuDJG4kmqWekp9jgqDIfINbR4PpFK3EOEkrQ10h0Pdvww2BxPNsaBj5fYiWKNgz6y
vMlhjOLx9ychSQHBGR5CHz+BQByt+R2X6+FkvZZqH4p0lmGwpIJtgjnXKdoV1ONlMkdSTG0otu1H
9pwAhkhCTs6pg90wIaZ1bEOycy7miDKKnAW5zqDTjpgkMeMgJFAzylSNtZkMV2jA6qkaou0KpnVO
Ni5QPz4QXIs0Hl62xrAdUUE/bza03EEBDVpi+6PJyrr0LliUgQAEzyWolZMWDGSE00568u7Pspgn
6o3cPkpNaeWQUNBkyeoiekaMMZgvC1pAfUzAxR+3J5fhLkeJhU0NGHfr4xtE8BDid7o6UUYJuSZz
D1kJWyK02nIupaFoJz4ClOiWepcGUILfzmgV+NZdXG3L5DhqTtYPH/ri7zlt71RdnexWDimNh+aQ
h2cfp/90u0qwr9qEpKfejHMQzhK0rqubGo9k1x5pK8gWBKcngodE2iXRkANUEXxuCp6/ILeWUuCc
QMBfyLJE+8GEF9IZntZnzMwcWC5XjOaQhXbtUyYv+tv/kXRmS4oiURh+IiIEleWWZHcXtdQbQ9tS
RFEWEfDp58uamOiemOnqKoQk85z//IsEA1x0Rhc+BWWysXv4EmiRm1pi13O8pqmqKK0fGPTwW7oZ
UNpPd/hKEVxIJwnnDHMUGq2Yik9bnhd4GoEUTIFe+KC4UMHnWXHbnbdUP18C8FycN336EfnqY8k1
pO5u2HGBhygLpm/3R9LYkJsxaIdasYxjySlmVBwhmZbW4XxYYkXeHsZpHBW5kP46eJPgL40uHrYI
fd5ool3Q2TlSS5r4nKygk6lfBcqY/7SCLw39+IEtvwyBPiw6cee0lEw8mnWpRAalv2DtBUONLUmn
h3peoUKreNKuTCh5492P7vi/5jxECe9DMZY2zFBa1QmfluIXQkYwGiW4/Uu5YSo+1GvI1D/+Z/mG
N8B5id+rSyOOJ0Xh4JwApPKxyQDiUKJioqtGv5vI4oFKH1ixgQvKOcNRJ40/ULBh2GJ6eAcC6T4m
6a+geCp9zsqnixegLOYG9PvZrON3fGiYFPn+jicRx1T0iINlzo1vg51KTM+IZKVFgZCtdnL3pGDY
gMeMPg6HA3uA4QypKqh26V8kXxcLnwr/YMhesueRnAxJhJZI6mjwcDgT6Y5ojbIZRu8Sxr/wMf6q
C40djeKHPWvOfmovHz9wj1yX5UuRxAidH8z6oBq9nC/yrv056eDcYkgrG3T+yvzM7eDaGkFshfu/
KXcKLVASNBE5fthlYAn+xtg98p3onTica9zqz/h+UT2os80bkkef1Evu5oXG5rEwgRxZ1YzE7Ode
en8mDTiO85lgpIkz219nocccvix16sQgki8F29LkfP5zQ79h4ohhgCIxD4n0SnvNbESnLsCJAGik
0JlXdvozRFQI4uoI7BMs8QefRVBk4EpYu8WioKKeaOwxrNdgBHb9RzVbU/qnro4zFZ2AHDddT+cM
2f6Ir2I72ja8kmxsIE3SUmtvbWn8pqc9ZgZbbtciRjgnWRKUT9wOyWHhMKUmhBz8DJH5bLe8QlBm
pNurXJGURsqCKpg1QAcF+MY7ywBDEs+AMLEXQGHMThIZIne1FXz1GvMXtjF/xw760/M4w2O5+9Cd
c5TGUQxChlMTUZDT+Ry4EI80dNGw3f/NpRlGJgwZ4peJ3nyePcVcnqXyUkfQMPFQZc9gfUekwcLO
DlCSRP9+9bM/dH26LJxC4GGwu/LoFeAfh+NWAnO8QfPe02NtS90sp4csigGGMZKbwFHDZowXfFSP
4AO/bLPkDKOq3rBqOD1i0C4AJcGJK0zvKobAyGDmfCaWMS/1BdBGlp6tRxWK/mLMAoLsz2ss87Zk
XAGFLa0clyInR0BuDigaN95fLBTv+W8DwhdT2uAYFGwoUmkkIkgm5ID3HlT6OZ4byBMjuir3WPKe
8a18VFJ4fXIf+cDsKqze9I8HyG2iZ8MOwhmPpZt/BQypLvFwrOGxi13E54hlFw5BDFmCe3xOj8cO
yMj9Abf8ocRlI3HjFPzx2DBgAHagC8AocRNIdw0sAmaz8BvYXoEkH7dgZIgu/RZrrnb3gA4zyods
TQkB1j1wcT3ApHIyum440dN5T3DcsoEoTz7ZFOq3NAt4YGFQ6FR+7NMP2v5hyE58vl74UTLhuyX3
0/QdDIxov/A3yo+cfXwpiMqmB0kQB6gxajesSPqJfdp7clPYaBNJ19Z85Gzy0iYQKXicPGUheYXS
WALzTBTpATpfoR9hNhiCrnRof0PFfp4ne4VviDJYVZ2nPAqOeTip7FO9Xs0maJ7sbeFuaf/+HJsm
CKgs+5QFs/3H2RsxH5HZeibwUtigLOedPHMJX684EL8NiRp0QgqVAc88btdKmsxM0AqACPeW543M
4ZBGnq3FfLCPJwVLxnYABlhiAL0lX7fdqCFeBkBuL9TcvOcf6YOPJyTx5qe+5w2iNxPSYtIkVHV3
i1QBAsU1sVcHggwD7PJbUILoPTY7VwbOi3QFAf7CXX7Yp2aKb2vU4bAreny1tX1NETD3xK3yDosG
4pr9tewnDX9b8wU67bVdH6vNIEr64wGbEZBR2EBqKqaaIKz8CkMD6uqg9KpvkPZxkXKHetAI6y0e
Y2yx4Lrx/YhnOpDX9oQwahogOLlDcgtlkFMns5cBDHol4dJ+bsHaOTYp9xzlwUMYaNGVY1GOR77b
pnEyw2lv61z7fTLDua3TB8T1DTc2DTpRQ88J+/3ztxn1Z8lz17T7uvQ+2y4aKt62dntRDsFoUStz
SAPGlu+vRYbqyJujzFLY0IUxqr/80KrAAOTVrBs3rSPk/Y0zhDFjd672dD9X7p6Cy+2loxEicaQK
KCEYO57RzzK+EZ8Qey3SBm4ytXbPI3nO2ZddOjBq0Iafdh0y3yFMwqWo3Wpp2B5mrRlSg2SOoo2f
ZpjybbiZZOqKz1ad9WcMwhQH3/aO2NscFhi+ugClIGru+8NzA5QooMy027QMW4/lkyTLLYXy1kz4
M1MOvCzL1r+B7vPJrL+P8nU1US31LFLHb8ZkkEzDj0W0cvD9wrpDN2Pnh0grT0O7UMZ3JrE4krLP
LT7bunH481s3S8JH+DBD/sOKuUZjzdciNK/IMxj3/PdtfEPKN4jAjlL3dmLc+vRa89LC0hq/d1o6
YfUZjCcaLbwpY0a8RjgkL+9K5U9/t6hdq/+LxUdPPN6uUToGZK2HDr8EMZjOa5CyFXW83j3sxyiH
heqxNIfEn+GQ7kISmuwf4aFjCfus7dYxquD1dE3/hu+CydU5xuzDRv6dFq+pynSOevCWIK+4EDhC
w8DZsN8XU0sq+4kRqoXMcGq9mylY743TnxnE+gJK8V6WPNK+6bPfPKD48pj6h/3r4WgPt0zmg1rB
UiQa3thF63aG+8D3PamqadpEen9btLNGcu3MjFbDgIPjyGlPHxO5r+EPhovc6TXjr5JwbEN8RCEp
ivskZ9g3PuDtwNTgoYD8Wji5GGHp5INl77V5XN0mMrPRPRFZGinJSCkjJWDugd4USda/oepIHO+w
0FjZjXtb9kSeuIeF2v4kt+WrgEdW6CPr6lbqIjMFy3RYkqJm8VKboTFcWryZ5DYnjMNRhHkaS+Uf
N3ty1bFu4X2SqgSwXPlBGG5iiYSRO13Z6NByenIRVNk36ShqwPp+Dt0in+ZD920G7GIEQi818UZ/
5PWS8JsiZWzP/Eq9L+NN+z1nr0K0akklD9d12H/+DaUEGTjGWpmAFBojdUrimLqKwpRRTMAo5t78
UqJRljyX5hKhar8Rej+UzZqcAmnAiV/OE4KkcfzBF9s/9fo+umCAWjt8mnZ4L2xCc8vR4QCyrcUa
NnyEPn9tWtXeOt9VSC2hnRMU4PbNgAHzwddEg8bPT5kmO4P3smJCf8yOKPb+PrXNhp875KUPxjkp
PSgTr6UzzpD75JBGlR/T1nlD/QaVQmDo1MzW7zqqDpQrzk5arBs3ynDZmuLuSpOy0Bkx7t5v074e
HKdLPCq16tTY9z9b08/6ARHjSkMjZcFR51jkrOLkfWRUcvDmCLJxlsL2xsBQWXWXv3cZ/Gy+vKv9
JDPpgyISeaT9gUdir0L+8DMiFdIEKXb0nZnav6F1EEvbcOdjbauRH2/vMDp/YjdJUpYknksTqral
plL73ruPdkYcoSUnQa75uz+0eEBtjbUglkYYwEujU7pN7UEopkS07uG4n4vCoQzKtv2+P0xWFHjS
4TO/ADahCwXJXJARDy1QqrCOdeLWV7jaWKU7ehm+DQcXXWaBWouPiT/08eeC37cbU1xdIVrsVGrq
t9unB7DvSvRirMYE688+39qVRNvVlZ1co+InaVZ9ygs6mf5giuMGAWMZ9b5luNp7Cq8FT8Dcx43+
/p6qQ2GZrV1/T6TqGm4C7wEByu77ppw+EzK3hkUFO5N+g0Em/DfwRJXAIlKHQ/M+0Zbyimw2Sz3c
ZAeXolWfKBQY6hx8AfZJISWat5lkppWQez+AuKwDZsfwRWLLGLP2JfuGsZeUxwx/MXqXqYPHN8gc
DwBD17cljnXPYzQimx8IXIAXgNltA02Bt+JLsV96hyMHkCvfr9ZTOw/uMFZFCBztDpkSCoNtH+KB
4Xxp9dzu8nEmnNjagEQEr3ieN0UnmlJ8EVn1cYKp+uGD/qFNfQODw0uqi5zOQVi7rKQ+V5iEUKTH
OQDfdfxYlDlcpfus9C8fbVTkDl8LhdxMYVT1m/DOBC1BR8ERHMLqkCKXHp9CEq+IqVeILIKAFOdr
ibv3mPXcRdVuNChR7rulyFeaoDcIGD5D4cLg/6KkLqT+EjqGNH6uIBPZjrRt4/h2Tjd7OCoYTJcH
9OwJYHvuJFBz7PYpS6iB6G04VDsbBK2l7ixoyS2+W8HQZnlJok6aqvCQfunyMKCjA/vSJVqr/qrm
kb49xlgmPgJX6kiDTBn02nGeLxJl34cBZlszjimfiYNX2U1rz6hNbJ0NG/QMdGJBPYTMzgwPC+ov
dBdwPyobvuzJGD2dMrdPzzlH+ltzPqBtRvChjis9A1C+RwnYHPd6a5+0X23oWIrQRf1dv60g391B
1TrHCGbXYF+Ot++t7Jexz9oNZS5edbrOJDeH+Q1xoUwaLzeok6cAV/xv8CJN2xw44WpFTARYKZsm
W8rvmxz2nzf9izRInGY7iH6teJbSoANgv+e+X26J07D95oXR3BZAfGpddqnmc8RGaPPb0rakIXV0
m0/JXVRJt341gNDsIfdzCSBTX/1ns+a1vq6Y5x2kauh7p/eR5ryAuLzxAODIXcqgs7BK0X5flJTY
WOSizieUphNt1V+ajk7dLbhmZuMT+VEKPElOWF7CSph/7O9SxjvtKs3eoRRImcWZwZoOK2/FpVMF
FCGOHRwh0AcCIUCUY27xXk5LPN0R++GSwaZGuPvk3zeCqILNEPthf4BsEz3UV4f5nU8HZnD/egob
0Z2aynnBtabeUTNyoAj4Rr4Ohcp263J1wLE/vF/nRL8y5IXKQlInmaeQk10FYqMS8kKX0JPm9xyG
6bpkPzfZCC6P+/QS81KgSwLaa8AUeAONcUvTkfbjh+jvFOzkySpXtkXQ0vb7j9voU690ki7shsKT
Za5z2nYuVn/65N6JsjfSklmRSDJ2kbuH+ySFgBynflbR8vWv0QV27neJS1C5RkVUt5svbVjh8rty
DXkdc1gGaOPh8n3Z2Iy5MZf27GCoX7s3Lb3Se2V+XgaUmQ/8ZNyGXMdpre6SUDNlyfY1QizevuHz
tv9YE+pGS0VbOzbVBUXZzd53X3dvJTjS2pXOW9R3SAu42teJWbugTx+AaWg/HckrwWdE/Lc86W7E
u5cVX5VFqzac7Z+rCeUkdTuMfvPB7FnfV67Bq/mVW8Qn87KnBNXvuk3dREM3o4GpoidMJvDTztFQ
+xju7Umxobt1T/AtNuXWot+zs0Os9SY9Foud43Bil3Rbh4ej3MbU6Ayz7W+56PEyr75Xv6cjQVdA
bzAwgKQaqZbdowY/xJw3Mm0NiuQmk21LcXAOSMUbB6/tXsg89qFhMxMZKPFmNzzVe9YErizZcPeo
vXwgX4eV5fcvZI9l0OX//Qx9a+ANTL/8zqCeDDNnIN0xaLzobjq3dBV0bAMXdurYqM9sL4eRWYfY
QxdOpTp6zJttY75wpVRBOji6/YvQFhNfxoHbioIBG7TZDNzzfekx94FjA0uMfZoptc8RkU6QZ35/
iSbxeOkhAddwaplA5uKYfKU8R/pmLUZqTDPsfU0+GG1ND6Kb4lHIU0Ar8SapxT2N3kpYd45OX5RS
Mac0OLvN9ymGYcGlt/9e1cgI80+IlE672il8ZIrEdbEDmjHmfy70YMZDWBX0AROpdAQ5zG2cAy4c
X5IKaTJ7eLL+5uYAymGpha86UNzD7hGnM3hwvYasE6snDjrG6Ir/W/6wsRB6+tsLx8OEUD74GO3y
n35W6SgCE0IDlh+8HnbYnpj7hSSa+p+cMEByFbm+3B3UYaWS5eNoV6cV1cB9MmB3h99Jjy59iEHK
dZJqqw/L5sVbYoTvW8hXmlTwzrVyyXrTfuE2fgMr+31VbsWVL1T/XZyqp1coAEfDq303xnrYkSbw
Cpa339Z+OCv1h//tKhU5xt+RGmStqJugGiIptNtsUQg8Y/b1gHdLvCnOGxfng5DDCSrigBMA+ZJt
fhZf9CYUAiicz29tNtzXVVR7w/2D4BZ6W4wVUSh5Jra0/rsnBhiGWU6mevrbeX6Ygi6VnriyhyI0
wHjf7vhzLrdC7zGcdOkIZ5QButNJnkerTO7d3nWRrQ38GXY3FIcOL/vizweFS068QoQ3YheHAip9
SpJRgSHUS1S59w2SPKgnq8Omwhw2KHcnNGd4grCPjt4nxOEoO/rBqj9WyFfVV5pLoGOHLsS9Lxnd
Wry8k6sFpTC+kQdJgLJjvSOjHb0yqUa5DaWoYnbwc+Nfs0Fj/naJjSzU8PBFCy66iYWPk+hpXuo1
v/d9IRDlZa1ddPz4OxVczAqYUX5zJE2ow+XcTvYexfo1kU4TFXLMNxK3UM9OVyIufuWnZjXRvzjX
VvAp787353UV6Ex9VFupR1405FymQzyinxsn92p4Wt2gwnfRSxwUGRLMJMSkU/fYJCGqMobOO0el
cWN72tcHPAD7aVgrUYnq6xBf1Tkm4O97IOkUHK4fUf+bm088Zjo4qQfqaiiqCpwql1dgiSE4AWqb
cc070OBP8hn4uIXnBOEm8aNwrxAtynhl3kTJwEp2+W2oQDf7UnY6lkZRdqCpH1KDZfthJV4Fl5vc
BRYuBtQEvNZIw1GWWZ9C2P5NVZEzf3iGOb4OzPSCB8PcrvU/8p1LZ3iUX+2bEmi3kfXFLgYxt+p1
B+Yw2s4M39VoWPg1Nmc1JD9Bq0PM9OmKw4fWrMxP+IRRx31kEjGcmM6DY6sODbfWx3kWKg3tih4c
gorAplXXEv2lbobgd9mo06ZtTxS0CDo+qaMnKqJlnwcKSX3y++G7OLyMj1NbTa/Z0tTdrF5o+tC5
g0VDf0n+qT33VbAbUDxZeMV07wnIeXIyrfMwC/pGXGvTvJoP03hwXXYq/WKf8fkDxS/xjP7DJAtr
2YclLbOZjDeAoBGoVvz8zhhBPsQORs4rHDw8hFJauThs0SWghSs4qNGiucPLFXsbk8F0hhPT0B0M
NiV+SUPv42LvYJVe55X0W02MNExoVqQ+nMGVkQHcBQnRuAx76Nyc3Bo9q2mm+FkRSqsjN9GBMtiK
GJ+4w95KxTCrubq6HujG+kkgTvFWCTidmuqvyTxMdcrsl7Ln4N4wILUVa5qwDlP0DKQnlk/X6NMi
Z/d105tbxb/PlWBSoqjSzCkf8acBkwVA1gg86/IVx9pX4L9jWjMYs9bCtI6dpw2X6fRDmAcBKur8
oQMvGiy3YpelS9LnBqtBFaTGiGPNq0gB/7ocTg+DAMBeSPvKsdle0mdC0J1vDtzBO2qKFU1pj5ap
tIlUekd5QnjdjG2aH19rqLPpe2rxGXhd/4Y4LXn67LSmf2hGVeV2fc5U7eomPEIHjopMQpdhZcoF
Cmo/SqZIwKzhKCvDsUXPBfH5SfQDHg3fed9gx/RKpGzv6NvNWkSi1qQEm2lGShq/wZSeM1MdJ6qv
q7jQ9oZLE2pKc/Mexyn305zBumhL78ZWmoU1pkT8dOgXz0fQGiP67tdHXs3M/XnK0oDIFoPqsC+o
Vaf3M9NqKIJ4taHtAbJjyg2GGzWaPQA45dSylT2NKCxs6mXwVdUxZ9dMID7Futb/XnbdwIWjzS5/
Zr8fwNF5O3NlXXuV843e+P5I1Uy9SoM+w6ob5CyPUlz2EN3laUzT3NegHg8K6ajH/ovUZ/FEwAWy
NqBGwmwL9UIlp/0YrjJSUWiywaL9hj72AVb7mRecG3gEPrzuKsLnbsZ2aYOi3vhXJ7pI3wPYf+dn
hmk7M5P8uyc6Ch7672KE1zAOmj0hpyQVWzYGQ0/vZk/2wMdiyxyz3TUUHfXXgbiGXDV4YRXvMgSk
UkejYs0Zgb5+rFWZ0lNInQEcLrjolx4zKKnzuSjjhcIUiwpFagdayQuj+2zEY0sG2BkwKOvGEEEv
zyspMfIzrmOUlrlEwzogC2qYq3eXFfq5ouuPGRIDANCaQ7/TgrXVilhHu4FcT6YEQagyaOLFh6qW
+Q/WMD+VYV8rAUsWPjuyn1EVVIwkKeS7IG2wa8CuIxfWPCEBR8IVJ0we5CgGhTvjaYZ9l9c8XR5q
f5pvCB2AqS3KUSboHV+UFHdM99iWdSX4O8YycILEXh6cd3DARu7X6od9kiIK8K+rO4C0gdNAhFNs
iX2LvZQTKdwJV6ppDzDZ9pY60/mv3R+Fy6bPHNJf3tcD/qpg/1ftMHvJ0oZ9I/pA0PI5Fuua09OC
nmWbb1wzqXCj+Rj1hZts5iDP+KhRZnA8Jo7Kj7n/wtf8vX1cTeF78r+5/P+j4ZeHs/KVnJ9scnXv
+/aHq+EUh9Y5CGXmCfgdDiWL9jfSPZeA+96MmnwE2csHYeOCf5B3zJdzoP1QsoxICJROZ8tD7kTo
0ty4lczyt0hHbyi3n2Nz9eW8LJtPaQmj6fWse0d1Hb1iUCDQIAXTZgwMUa2M3J3M2stWR8mqA81E
FEQ8J5w7fCEkDbXzjMULfuixOk9dUo7bDH6HIfzwxUo2gQlBpqgqBzON+ZJIiD0e/IPdRv6ngAUc
rxmS7+p/sjp9HCvnFhYyPcTLUWRkbBzsttxMJCrQmPAuOAAAzOC30J2A4oHeTWsom3/bCoCeXw68
q2L/DqeUIVjNmQ4c3p8x/c3u59HZP7heRes4oCyH3EF2OJSVGH6l7D0Yiip7edTcEcD8ZpOX8LLo
4aROwj+mY0Cp01X7mYgPjcaCXRW9fIOZt62Bu+aCA/LOXTEYbmOpQskfMIiBoPM8mvabj4BRP3+B
w4aV+GuGzB5ytAsy/+RHyQUe4qJT7eGESr0WhJEwDmYQW5xw5xfReMdOrixy8AH+P05g8jlGuwIq
fybaIwTqjy/VopI/jWwBU/P0ECiw7KUTPJsuDL22Ey8QJLsxQ0qIy2uMnRI6dW4ujZduJxuduzsW
Uylr/5NGSCXVGSrWpUs9UlS4OxDIa0mZ3j3/eChTsQ5gj8I9lSwrhzh0ubd0knn1l/JyAD1EhNCc
JPXBZbdjCUK7B1Q//EoYvR5hbMepCn0U+hAcOGVv2ul0XdoEJyFK+Te//cJr4fJZllJnAFXzILKf
CzbXhOHGpUBvSpoFIsDgFX71kSkPG0bgQlpXb24Z/vC3jWGXN7ZQxhwMy6HvwHkBABwEQ6JcxVWS
gqTRBCKvkYyJzc6D7udJiOxaQ+fzgQLDmwQcPTWhO6DgAr3hEdCgwpZZY5l9fjKvXBHtTuJcAd/V
zkrJlAiBPJ5j+sPPArDp8RXVWEbQdiuYdQTwsp0bOBw3ArVM/HAbGFHX1Zgp9/WfAGyJN8xnIHRc
eiMYm2InrUwwPjmmgfzBGsx2mKRDOyEW3lZjchLY+8s1LfH5s+PeS36ZLTNGpY3JDfiYswA+ww3o
39hghc9sDJaS0zbcjEZS8bpwThjJx42mkr2yjDBnsZkhYRsNXwHYkIQOFuF6h2UOjvQmhwPiV7gO
QN4E8TKBUCZZKAV+UMRg6cd/jTecJrjA2fgnWcLNRdfsMZYdQSTl7q+P0Mk0uFfQHCw4ArRz6G9A
SuW7zuOGoiBwVoiLGK2wHz9RfFbYlcAugyodo0uRTBqEjwDZsH1eLidN56Pjgf/8l5o6nRaaA8M5
GeFxz3dHPPjkE6ic9PLq4RZJSBIGFAHTOB+c7oyqA1SdKXZuF7aDwosMEzrBOoCj+Rd7ZdpY2Ej3
HiYVvIWY3soQwQArk27cN0U+jUgilqpMRm5SqQVY88FKh4uD2PNnCCNFjhobXuc0BzJcxboFCgS3
Q52ZoB6UH99g9ONWcMSdG+Tbxa7cTKcWKjXoawpQuORZYv4HuSHmAuRb3UaYMbGKQwosrNt2XPgR
Y1PihR0YQwQSf4gWeC7wrc3ZNi7NiUTtqeLJEXrhMhUu4Vvg34/6sznFFS8nC0n6oUtceQAbUUd6
sMAxJ06huLCQ8dVMp+hKUFK9/lx68HTjwF1jTYVAhffCHbKTC157PtIadthRY0DMhAYDaemCQoRc
ivYdsNtlpr2R3Erty9ACqJAZ30Q+yk0FBWlN5bfmYDlCOi85X6ANPpf8sn9apjs497DGJVULihup
V6AtjFwnMHKImBP5nnCBCVE1QMiYspABhUoG2HOIasZ8kX4hC6JNH2vdJZZwHRk3LPZYJ78uAPjn
gbA3EH9wzELXf+OLOlsuwSXED5Z6djFn0ZYTqD2B1KhITRlDlKt3rsUELrZ3ojOhDJkVESkuPK+r
d4nKBWMIuPzKmbXOzOJ1InaQa+BtPZNIjjoApH7fD04Dl8PRkR9jc5b8Gzh4MshI0nxJ7KJugyZC
CZwJ+SUQZK4xm2fcR4HDnbjN4gLrBCI6f1sqylwgFWJjzhVbpolGxq9Mk0Xm8PxgeCtk9dqy+U/w
RIJnLzfAtYxDkztChsfDAXLcy5WQGfko1G5nNFPcRuheMdnsyD0lWJ1AFyR8dyp4OqoPj4uI0edE
mitxVEAxX1pUQv8GjjbD8XsOWvrDqYrvYOU0no6/lI+7dpCPMCHn7DWlGgAjIOh8qKF5YyGDtF4J
KZlKof/g4oPNufT0PfeGGA9UKTGe7nIIC6I2wu198Sd+/PNpsoKtvFPUjTrMOOwR8arjfjboiFt/
qvg977hmFUChg7FH6qrOrGnBX/obcjhJCIlnsr+N4DBBSWrEBr1GLH0deLn+AgdhnAdQG1mtsGEq
u2PgT6YXXzuBQcpqgk8Mm3PD2cOCt36njyVbg8T9ycs8Sy6xnHdbBLWcUX0kf5v1TvsHaxcpmZR4
DWVSWE3t4JzxjOfvyrNPpg7I9HnqZ4VLXzQ/2JFKQJ7j9FzlsN99NG9Qe+FxLqfr4VrUmNOxT8Ts
5JttxssG7QgGtb6XbcCZM2HR7l50mD8a7EsG2X1pSlqShT3Be3ZBVpU98lQH9rcpIHknA0lYLOFd
AOK4gNde489STZwsmF4phYfCay0Z36unMzOPe/iXncBTU9CFnyYmOjR++J28C16TfbevYHRjUMRN
2ASXr+y1SBBZcGFSy0sCELpE0mxGW5RSUKGvJ+ce85oi5HecWSJOqTPju7gcUYpsJEY84g1+nrRZ
x+rozR4Oc2e8XmenfX87IZNzWZBsMEywXvLPUNWA+iQ/awZ+xIpc6vMXFPI2scMV0M4vI+ve74oe
oARXXUmdBQJMRBsMNWv+Ki6pgmEdj4FXD7RSBoP3IrgRvJbsZttttfE+YQUWinEhqNtqRdNQTOR9
sQDoZY00OjvolmTC6WRWiRnm97Y1Xc28bf/fC8Mf6D17y9PWkpKJQpNFTBjp49/Ec0acxagxUaac
UZtVrhJ/JZAoU5o8MDhHdWapF1790FZsRnH3Y0EADDstfLRZ44NDtXb6Csyee8W6pvB4YmOM5jYp
zArdh7uCNPCznUA5OvizU0gP6kHZv7pSbdmYIttsPwzL/L0F4sAPhbbHjR+BkedD8lT3g+kBSyPc
LN3BE+hfCZ//IExzCq7oADcEX+lURZJp89rkBAJZAVkM3AQvGrascOT+b/uJd5k52Ktz0xopCoUN
MQgH1pBXPyadCgLFlBqGOesNIy3uP9BhUKZyDajrO5UWoTQuPjfYyOEq0/zQXqyZ/EoPAc0dqAJX
/Yv2wynHXzwxrDJcdSezFmcX6XNhFq78V0l8BHs1OeetzxT6p/k6ZHkzIbN55jeYELx/JCmziTKg
T6f6kDqivRIRMKpOOIKyXrGZ6Z3wJm2ZHBVMdNGirhUAAignTOkZKjPLt5oVpY3lxHd9zwZPrV8d
SONjsE+VvpZZGzTotRzpHDp7r9a+YcuBeSNJfsQQsCbG6g7TV2UFz9uQZQdxRoNZOvR624bCtxv1
DQdOyMB9GQEo3WHgIq2pQhRGN4GsV9oXQE4lCRKnwa01G876/9gArODcV0Iooz+MUeR52NyZOvJZ
iG5PcY0gHJ472+F2NXZQfvEssO+4ErOE54LWsw9yX033gxMlPwEpaE5pR1o7bq8Cs1CKuKtnMJAz
yEbjh8uypuHOMsIWFNcWwxx92i0567bbe+UNQORgS43uzL3sFxNzmd4G7ejAcnysJISROUwVi46p
KGM+VrGGgatIIYVdsezpghzXsCHFv/IW8lYy7LJmh8TpbjaTJT3GPr7agjXWOEDafQq0f+rQHmuQ
I2u6EXLMJb7Fl79k3dFSJIGT/ak/DciEZCrrTJzyHkx53fJ7Dis+WPMYD9M39R+D4ZcDlFbbHJdf
CcrUWC/MLsMPbqa1DR07WUMmp5gohQKMLW9bKwvcgRQo/3kD8kgznL6MM5XDYxL0AK1EIx8JNJCS
yultX5IacjD+eoObx6Ztusa8ettnFlElI8etsAPpFy9pexqTmED8g8Lx9PilaPgjnygrU+oGWywo
ijABsuzEJoPJ9q1c9pVa3v6MdpfqzNGQjJ7kpsdDx2nkDh2fRR6y8P4BFuu2NHTbAOXRU3KXmZba
tzP6xMHY+CV1u7UvbROm7uVG5QZTo4+gZFS/GDpTSrCC8nyMbxk+FBg9qS8hjVqH1KwEQg27KNk3
o1hvD3xclwvAn9ehZ5zU4fG2XWOuBtOQ1Vnuv2AV9AZ4+ap3/3un7ufTAmd1IGFndVd6MEVrQTTF
1vo30Y6zphV9dviX7/lUs/As/iZXqo0nl7kBuiOmE6Eb/BuobHIbw2SwDw2Pc27QY17Go5WHeQUx
bdOK0k3QdtSKDU5fMs+fwzdPjuhfLpRw03JJyUfBNHlOoI4s/nS/e4Z3FNaPvq9uZHHZODLR/rH5
MfY9ddxsc2gygrW3m1oACStOcnlOUohfBdT5ZEojXjlG62a8DBvY3+jXMadVdUob1ov/gkdEexvw
K8bciAqP2rX6c3eke++rPk9oPn7NUWI3yAWkKdL6Aty9IMBwudjUVyl5AmeQoGdLmQJX6C11oUP7
LWfqufTCxP7ndxHzIr+8aXTHFxerocEYLjzNBqqLYMO+X1M9sJ+KzdvjAMYUFdyFtLPmRAMmvihn
xaDwB2TGhL2ewE8VIUBHsRXXc37jh9I/jRiLb5C9S3Usul+kE2fZRGxhvMDX9kdnfcoLc6IvArWN
I76AS4c1Q3vXjJnkN/BLGePepRm07IESDIae3Kb+WnZLMicwlqlCtDLS6xpxPdmp4lHIfAN6GF4k
KZOmzDKoATMo4kafvgmPFsyZJsQGOG+L1UFH7lSJJzOtKHxIyOxLUOTNTRNDpEID/1HyX+ZzCtm5
iwrXohUiTYpKn9I1/kAJ4Rgd2UtmaoXISBZIaCXcOyy2G/ar0RDuwgH6Gbak06nqHm9zdFImmwv9
qIHMUWrY5yXl7stNSzstvX83kOPC6S+AvHJyYB/gtOA4bE+sTiTFn2mkXrDVeEna4wLHk77dFiFb
rcrQGl4GO9jgJVOiUEfZHKDs7HfyTaYX840jUjDInepps6d/9ocf8hWOZGtMS6KwHdo0WHJjPPRC
4+lgPYPjh2YxuAWArYOywyml8/BMQAGUiq5Hq0HzKBjci7Fk7fW7ENLMlGPo/AEWYgpAqqsPVK3E
WweJzJnj1EuY/wI8jMDqr/+ac2/8IkYmOrKx6/8YUTGs1HeIXMQYIOFSy4AAlyXUztQYsi7GQw58
LoAPzb41tjSx4EbamnShQPkpG863re7nN1/puRZXResjLgPKNmN1z0Idj5Z4BN3OqU7E5nT2d59D
jcv+xYc3/MooGREUTlwDa5ctGo4KSLrsloxjlGTRC+k8PogB/B/82WBmMK/drskf2u5aHseR3Uq+
vTWd7IV8IOnLxhswPL9ZJ0FAB2b5KOgEKaA8VSFQ8j9YeqMUmrGeiOf4LUE/2nWAt5hYrgeMGrQC
un8nj4DOPqGkMnigCJbkGUIZUkgVh3ypSMKTaCiaq9E5h6lM0UeBirieRYe5ugtwyumGrzGqFyII
6H2lDRUfGOHuXD8PhqCmivingmD/7KbTGAPC/4GD6fR/sR+x0CQf+v+RdGZNqhtLEP5FihBaAL2q
tQsBQiCWFwIOw76IXfDr/RWO43ttj2cYLd3VVVlZmfq0JUU8I7g8uw05GyBUsd5bLkVVU1cNIV+Y
Q843ijsxhINphLIZFRwzLRoojzZEOiFGzB7F4QAjvqnfv6JKMN52D/F4yjoSs4/mpGJeJdxvZbSG
gbOIQ4DUZBzx38WvARCMXS6aBiZzHQhRSvGFpC+9ErR8lwdgqRyJIC18Mv1Sr3c0HFARCl8t998X
CSO+N0HDGEeMfsm4aHmHv14HF58xTp0xb1Hs4YmelUl8/8NFAtHIEiuGeoqsExOmDMkyLEhKgI45
nBDEnS8qB7k6NYg+L4IogBINMxNTCWBu8Ywfw7yA0MZW0uN/tuNhiPTX6GJVKBOVzE/xGe1nQFUo
ObEdA7E+ghef9ebX3Tcc7AKtoAokAa4dnfoCvQMbw2gNaSHujyhUtP8JgD+0WTmfO/ExT41ZKsqJ
qxXqrSw0FghzWP1BmwY9FiJmCCbJqHIEJEAzWeZ1CesICOZPLEZknp7CEW0WLDVS5OfHF9uL0R3p
Gclk0q79j9oahE27x4MhfwZ900L86FtcP0KNksLg5iX0emZoAzyXfWnT9Ja9GYUDpyAfD1Ygdrtd
ms8gYcDSAJBHdrWIvqyMFgNbdW/+x2WIIiDtNpRUhDeL6jSnR4sxMDTZs11QtJcj8YLGJ4bZRCiB
SA3Y6YMpvO+6zbg4PZQ2QvS7p4sQNvISFxhRbyQ1Aewtb6e2DfUvxNWV3CNMJPwBk/8dgVr9MQLx
IhTErC3QWzFS40Z38BgP3GMaApb6BsArAKLItuTcKxU67XxOJBT/cAVI1+tCATlUXdJ2yx0T1Tsy
wjYVXRfQI+GtmyYVcUlJ3Uxm1dPv1R10CC0KbcBukc0QFu6c5jwfLGUn/oLsYMrHA/GRMod5R51s
kcH+9xgkwjeFQrvrfaEqF9Eb5BUbPJJHts7YfIMkkz8CXB0wtQHkeXaqkgVD9KSi4ej6W4svw2Og
zm1vcQFiLo4ZWe5KkGeUPm/w9hQ4LOI75eo3VJ59utlvXiotV+oKWJ3ylMiBwcpys78y3fM/gXmu
bXVBXgUk+lvkKL1Tja05m1YZGpJh401AYB0YlPs/MVfuLxIB/7I98gDGN0FpdCeBpWbDq9ph9dFr
hx8WICPpgq4jZ4Avxq0DTxoGJGs32v/lgDgTh6ku0qoLTAclaQmLP+KI5tPZQujWZynUBh72N5jU
PTY3w3hWyEL9udwCVDwJp/zty/YHTVnzr5zum7ZL3UfcDUFaqRV2U6QAkQFTrxx0SGQS1RFts6n5
oRFm3oLtIeIke3phvUYO6MZPis93JFIOrXV382a3xi9aA5thyAY+dC53dGSxhwJ7g4xiwjy5UeUT
LHX1b2DBwWjh8BMiSHyWWdp/cbyHELP7EWdipEXQDsAweCg9jhdn1O7MPxw8P+xvCwjJgCODLeIT
KgSRmo6eqxEgbIoAHJp6ObIBZLPkSEu6PHtfP6hExqnjiztP5qH2r8Xyy8kR3x0GhYWBwNnFAAGa
DV46YT6N031TSmm3xAmT/V+xti9LQhkfThYoiih47wDeOcg9+1MZgbYaCDSgZvWJyd+ASJF3RfuS
oFCRLvYBkmT1M0Z39oYwfeJTUvV6tQwcNqmmtR2SUZMVOklyjPS4YS5fFCzZCGvRM5VZ3VwG+JG6
AI05uGwZmIS0PpfAAgQd6jA4zSStq7ScBZ8vGBe/MyeTKT4k3URC3v8qrWiRQxX5pc3bTkZmyGYF
evbvPPhLHoAtIcSEK/YELwQ8K3Ib0wqOhhZUMcp6xgM52xnhawEDnAbgjajtS9ueMcAenPDtH6f5
Jlq3yIbPzDgDSBPfbzMkV67kSKLc5Z851N+oepQpZt5L5hRnDBymKLatj9kKiEH8uMEu4bowds7u
wL5dJqTJ9X/qCdms0elNthqD3Vb4ERgPSgLKWx7s3uyqLrPhUvyXS31AKp4jsAQdR6PzQeDhVnU1
C74dAQM9231bQYkUBHEXzFsIu7oE+5XIBRlLPpl8HACTFgq7BDQASJsHzlC26F357U4IbEyRNDUV
gGgRlXp4IoGkScEwCtIvFCtgPVdekTtKHLYLXiqs4PVaW6U4OqyBF3/sDUJVyKx410ZkIykIMxIq
Ico6bvYM4e9uoco16MkvLRFq4fTjHSPbILWoyKk5K0xD5dzGnHb0MVyskqE9SCbVAhnhj8zfkz+l
1Z3l70nORctGIjkNDb8Vjp8BbTGM7anVEPLjXTPcIT07zg/w/idFGk3xApld0j7iB64dfCJNvowY
t0KQQ3SdmmRvxWdMJj46nlyUW5LTPxxK0FGgMOGdYqrLsYv8D6S4RopDWYblEvPLZAcPFhWFUjUD
Q5YGGnVeGpEHT8X3B+W/J5wLqX0fQzBHgz4GBq3A2C8asHVTlBTQpJmOZMaZvJpp67T8/pOxaKCE
LpUbbxeckPf+YWZuVhoi1zELDpFQHNlyZYO0kkqKW2b0Yi2rgFFs/DBJ74cpVGcx84gQbI7WK+QH
pdlIG0oA+eDT7R2S4d2dsSFP0p7ksb7HMgn/BT8A34hX3z7LmEZ0iAq/ke2WvDXFOHaXh7Va0a8B
UEkegQ6oR6/QoaNGww/F3IvCqYBaZyfslnXRJN8EWYecg+D2D2fEZgsi+orba7n5Nono305StOeu
Ceo2IxpnBMqiIIvZwuMD5KB53bqm70fY4ejuJGgnoM8MqHjHMZwYg0fj7xjIisafYAJrKVjRUkTf
z1kBc7ptagZFVoWqBh3NNS4/KaDLGBYSe/rswrPRhSHFFZJBvrl51h/3+k715fnvfsUw+CGKkEWD
FTmjbKOQRGoXnfgfgID3L8rqMv3CV2sDqsdZBmzgCOkVFBNY9t5q+4fv1olyF1yq7Y5oeZuK/jVd
XDK8oyqvlYqosWVd8IufzCAd6wSTsadCEiZv9aVsKSAn4bzzoEyiAofzHB0zetsWm3d9WsrOfTO2
zJv4XgKR66QfI9/wbPg0tKUredNoQCJ4b/OtZiE7CekEdFfjF1m91Bmo5JkJV7YQaz/0SnwE/HQK
rxczElcc+KraRQF5UQ26RyL9Q02rq5qS0D9yEUQDkXJFJvPOFuTdMgWI+pg31kYdTPag3NGQoR9D
NlIIbQadKjGOAdzC7fDm0uGZm2SUvPc9gqIORodNGmB+GM87OxVCSMHvJEEbmaRT+nM08yLU5chO
rpG05tLHv5wCyheshu5dQJaECIQ826/GqD/Oga8ZCGNnYPu7DAaLP+0WgBQwVa4rDl6sUpAY0Ttd
c+0je0lneQwjhOpgvF2G/yAHYtIIr0wVFCSDfB296AnS8idHkl2OLtBvup8+NFd8UTB8B+0p3JQh
LiFD0SJYnEhbQaUlJboFkw1WayV1uhPDDUJ7kJa+6h7+SSqzRt0Qa686hHMJ5cjnVO5iynhD7g6A
XB+kRBnCOPYZI5MC2K3+DgH4Jp9MRSeYDoc4ui3SA/QLDwEhpH8wdIH5l4BQETKLn6ZziIEiMAmV
Ac+7yyP+O2QthEmtwEdbZYpZumRQuMtLu3/dBliQE5zm7I38Cj3af/7i8nSRtSFkL44+LlzyDfQQ
opU9RAci6aKUyy/sEpcF8BnTi1hzGItklnL3yz+Sn1j6OfV4aKaBdDbRhQLeHPE21y3gIFe4VTmi
Z+NCsRA2iNdOu9KGXTsg9CSRqDnEMIK70aIDdPeCc+aTCHX5bWviPHfmkbuUx1g4IYiyfO/gUiNa
hltCKqwRFpBUdug5dEX0Z0wrFok6txG66hCkogLKSYHwEwSrfr8x6AtbjGWeFlaENgZ7J5TeUfLu
JWHfHPzB+I7lVQmaQjuDsyV9CKCJBEq+Apfip6n1EIj6UMqGHfrm9Pr5Mlkc3V6wpr5IDsFNiwei
Y3tGBo/DAemZQIIkTWU4kuBuYwSR8BJkW/JgC8WBIYcGqiywHdPdOGUCuDeM4ewzRgVXbBlkZOTw
I/stjWTmQv3Q9EvGBGkkZh6xghy6Hu2TKmQvcI6QA7geQ8aMz5PbQ99g/oD+Ik0z+nzRnDzuKGd3
Dm6EACmd+md0j75FKTuShyVeFRAWP4RVHsKGlM3jYHkr2mXN5Di8pJCvsIka8I0wFnmV7B+v6ZPL
eIcA1yF6+Js1wraYq+HWhhDn6rZ3V8LNpF+tIF3504X4gSnRW1odLpRt9G2RtfsBNEKAk7eIdjLn
vLSFuVGAJY+uAAFHi0FaYEGWb0aJ6HiFOTBITiH7dskawHhA3VvZRgtYiEy4ifCPhuA0mU8F3RZK
DRJhN7YY0y+PwMpo1k2YJYczEcqg4c5jlFGYVBZALAJQnEuovYouT0r8FtIEExhcHmIpC7PYxj8a
FefwBI0aqoQEq0fE+/LDEqoS2oxQw/gDxzRPxGSVcgTmm+g7cavkCrlEHib/qL/5/fieSvd3km7W
7+SYyVisPmZdWBz1wbB2ew26w0YuGhugKRCdst+oKYfIFottGiCkYHdqLa1HZi6uiQRUGteIB6kR
rp+QaWqcBFGRW7JNBe0ZWchKM0j4uxZRRkMKRxAzEmqZ1fmfpaPR0AInHB0EzNDhpo1WcCF4YBFF
QqKIbaI6BGmMHgN3tTBL2WDEd5JEbg0J59SCFcUmo6cv3wsfAo1ZYM3w0z+mxGbCi8wuCbuSngeH
pk3PiwN1c1dp2ShE7ndmMjM6DBgTUWXZigsxbBu9kaUsLFTTqPap4ifSdAV/a7f4MOAlSbjevoUU
lzg7nFjFrEvvk6NcYSCIQw0lNZ0PJV1iIVK9PSAQEia0nennkaXqtOtp9wMvpgWYCVeUF2jujGro
2AzFouqPuA6vnomVnuVnjgus05xNzlt8gT/QDqqswGMN0iC5scn7nZPmMOCHBR1TfZxoQHcNn1Yv
VRXZa4JMjjsN60SSIx0xL34DHYeUczg/sB0o7hmuGpZsCNrRMkIj0zJCVRaO1molXqSp9SVU0oaE
n9TYwSorUM4VmISJ73rjGkPR+cZsmrBbcmZu+ojViCQj6YIq6WfljelrmkMG/5aoFhYE7XUJzYUJ
OzQ3jUHTzyb74YTWBWZaHGMaIqQM8EEYX5cM6wJLwPWhP6B6pCi8kvL6a5yu8pY8e9SH3vHICM6E
RMnSsEIIUaKE7fP9x0ggfRAwW+bdggJpdHdsFKGPFLbKOUWekb0CleDw55XxMgmiePdVsDBusaHg
V2LRwgXyK0X0qXxivHfyuh95jEEk/QmSdyI6alckESTF5B6gyOrr32MGmEJpM3XoF7E0iZ4ObLd8
t4RelPE8OCU+MZDmWNQMOR8LpHvRkCGjNgQ7KlNVUHmvCfTdLkwTqmwehytqM3doXWwIhKzb6LCZ
fhdAdu8iUWqiEEZRE0Wwy9m8qu5T2QrV62wrlHLdzCKoA+ZBxyD8ORF7p5ApXJIZarUbMUhD5mmT
7OFx/2MGD2RumkAxVBgP0MwjlIhZAjgter0F8C4HjYIZ7e7HoUhKcnwCY3gS1olooNxVTm6A7wVp
H+LO7nuJbq/GWn5553iGBbrbWjZcOeI5Rk6MHzWiXkBBtSIO82JPDJwKOtzqXNbZ5HoOpfVzACaa
OCSnuzEtJuAhUpscsCBHqgeUnZ7wDibTWWrqSRMCKOQH4CNKe8jqKNb9O1CE+P/o5pG5YFqRnDp2
WH1jMjgEGb8+2ewF+dAqqaWeL6oMwu2ZzVzB0BH2KWh41OpF0KS+KlFexAreKwneCdZMfkKkI6F2
o22GE7uP0R+siyd9TAj2OejwB7CW2stdkUdcJzukz0H1plSgz6JbDR5wrH+mh1ogC+DMETD/S4Gp
HyMsoAS2hkSJHaqsMrpuN5JqyafW1uByhmNTtnobJPqY96JsAGWhSNpv2JMwzOYetsBPqYE4MgD7
CMGMHSHOxqm94pyGIruuEl5dvmpw/mOY9eCDhukdTxjBF3jkdPkl0fNQ8CStzSCJTz/BHnTWhy1N
wUMRdYEoUhC3sdC0SGFa9CVcarGEFIL/4C84DziVdRJirISA6yAvMMzofDxMCWoXUfm/c4Sq6Ztc
3uRMu5pqXlylR2QBc4bgXMR629Pz7yG4S1fwTYakurhuAWsH1qQLV1Y4pt7K6aRawaBvlAiRDayK
WLuNN91z7PS23wABH2DaScu7F1CfERU/eVyawAoP/qenzbEhi5d2CUy3FQ2dLUNZIsSSQcGCpMbE
fXugh+cOLemdiNpBl2V13xO9ot29oiFhe5s1lZmEHIMTaAtqa4ZaUxyWUwFME+U/5Gw7efAXMiJD
fvGvPpS6SPA9ygXT/mlbEufhnbJs+/8Gh7CJjMdBMZ3KaAIhAQoeTxckMESpi6aeMeP2GR+nEnTi
e7QCCktRz+xeoaUpoLZ81eYiAuc5pFmhbgsiCP1ZzleKF5Bx4ONwvqWZtXLAiGjn2rQJPWuyM+DX
I03BOnpxkxvJBaJkhJh6h3n7vz1mS25fKzeyhRjlV7cQ5CV/p6A4JT1rsw7ao7b0HDmIYPxEMjOM
a3K9vno4WlZ4UhCMoVFmD/FtExxq03vQIxPspKbGZjMhZEHq1WaioJV0EaaPSgTKemUerRNUQY1g
YwFv+iD9u6zvd1n3jNY/tmKrAABPMCDxcBzE9lOPDBTiXGcdLUhbDGkEO7HBMUhlAmvYHWsluTWF
UeIRG9dvd8vOhD2t8xLczgdBwC6zDcKvXRRSVJ6WHGBEJ5AID4ySbIc8qLtnHrunBzTqGKznkY33
RvCg2USAdNG9+ztfQ02FiHOKzQKPDHMLrc/L2oyhfSvFOU0s5bOABe5Jo8g8qGUeXAhysgEtITLV
Sq0aJvr1NQOZwWhNQFnR+CcoQJb2X+hGChE9hP55p8ke86JoYEhteaXgBuATnFKOujVjIHioorvr
KaouIIY1tuv0CianBZhnGaFHfcR8Qn5U3FDI7N3wmH5DNg2jOz3a0evFzRXBuyjlAu7MF6GPx5lr
odQp6OzaW4AuuMiY4gwSkiOPndymgBpFNsSWKryAqpxDBI8J1lkWfNNeDwIcENkEadoM2bjU6rZo
jxOJyuxJip1fh93OfoFo4JpF0w2N2HXJwzg7j9k6wQLCZwyGOaQ57456iycBwaXgkKVg47wTzSaP
PZXkzW7dh9GQtUHc9O6GKyeugUQBs73H9Pe7bSUV4GGpdcD62XBQlIHmRQbxD41ESKJUACKDiMly
zuFZiKrhzXd5oTwwtddICto0VkVciUZ2RKeB4Cd14b5D0UfHbB+Wv5QxK+VJAWIKaq2HJU0QpMQZ
0d74TFoVcTDr8TL4GUa4xnv6VOhrUpoTR0SIbr1ypoWULyCjC8BMcl80QFxnEWIk0BWOw3rE2tWL
my8wKO8ZYOK5zBHNIeFD6ldyG/r+dkF/NJ70mHlGcoSq8NvPcxsxprcYLcil7eoOKsOSq0N19xth
Cxq8gBVIloTzPAWuIMGiX86QKb06ZDgYa5D9e0UKIOWm3jwLOCfgrj6dYPbz1g1FU5nzUtKsObRX
+OEQE1Rnx08LdlEcR2YfpaT2XTwZmGEkUAFteD8gtfon0CtgGPFJOvMo0Eo7onixHWjJJ48uRSSj
Ms2wdDD3eEvuTpGIPYIjZwkAVVS05dZWlzEHRA0BeEBk9CNruaa3gcDAFH07tAVJj5VWufqcmSeA
MyQSX2ipgsJIBXag97XDtqS/Bkb5uCI2yhMiPLosmxBdUqYihIcvaaXMKdy89/oBU5eml1zne8mr
hDUVKWIMkgvjnanGxFsa/Xy9X4AUS9jw9WLMxI2PRJcbXSLbTa+w63ikaMYrTssDQreA6+v8RFak
z4RWBlFCnboIhfF9d5+RnJZwR2Et5/n5D0HVIgK04Y2BIfh2Qg9VcngtFE8d1qnAjjQT1+TwnbDz
p6nHcrBTHfTsOomKcFKnmySo8jbJufU5BElvchxS8aYlCwY0qAXzYc5d/gMIRkiRk4BTLj8ElCJN
90aaRvhDtN7zWqhPKsIM0vQCHMDUY0xHdHWAw00v2PnIWHmB2/slUisxXilLBG+YeKJYomlBi6CB
jgSP9g6yrXWEDygTJ1YqFahPzOlwzgIj0Al5BJhgs3i2Wfr/BUFKifD0iUobtotQp3B3yQkYXehg
P0OEFNAMkIJi3Z9SMxTUW7GWZoHhzzyqA9orVnclif+TliaxVdwRkeWVspFH/hLcJaddQKOp7X8G
D5Ysf4Z7RX7lybv12z2r15qZv52Q5lcUrLXiV/m0R2V7DvsZZoi7b/lOpxSMR7FqdkuyuBiVU/D6
OkSsWU6i8YoHKd39yeXE8pq0GVqgwrU9iEaXlIwObF9jZaLkOm2OSCql5C5g4nq0N549UimmUunn
pXSi/Y49m4IsfKdAZcpn+vPqjZVCrU+8GwohqIjA7Dka+55asTl5tceMr/sWhwkEoA+5E7s3Mv2P
eAX8g60CdGx1pI3EloEaoZOElo3p5uGmbExASUBe3iZhnKEo2C9PT46N6H1XFMZWcdsAeZFkE5tZ
Xt3nsogeI0lZsu0IkTZx7AKlbaejxfS4ALnltBV+E5fJ3oFs4xH9+2uBFRoQOgKfo1yMmUiLAsAB
jjd253Us7vEestcgcgXtKh8zIVfSQAcrMy7uiSkDM6ECZcNIHNDcGFM6SyXMkmaC3UVNiUR2Pt16
f+agBR+RYgx8gIDLpKLbHAnLa7WGyczBCoj4wIqHXB4cTCAJyi3ageoz4NNJP6EALlrrERMadv+a
NgfPFG5AwfFvir8v8CRFqpTFT18alFkJVMeDnE+eXiPpLMRZ/jLkKBLdltVJ+rRrGTyTI4pyESdo
YWM9lxjZiTHJHe0SxxP3kKyKd18Y55vBRLxkyFw1CkC+d82FYFhBruStpb/BJb94bLiD8Z7888L6
14EGpVISYi9PREUW1d0V1uecq8GaEQdQK6Jv172ArbOC+LNqxLuxnI6b7ge3WxbCAnmNnVqAO2ZA
TRMDbRbgdI5sKAOCU+5FG3nVIOwxwtRbcYrSjPrj4GxML8ttyA5ASoe1oE4B2IPcKnX3L1ATeYgu
AnhRB09mhBipJnguZPZUjJBnqJpxkJaThAALhCdNONyESKB537Ja2VSzZ8m2amflYQFf2k3BkKnq
o5qwAkCQ7TvEGGdIX3bA/Dc3S6iMKnToGT9kY34GNudOgwCwukYggHJYsj5P/3cPOFEwUAnpP68E
LWT/JL9KijFFyTYY3YuarCJ6vPKrV4JdkG0R6PcxVyJIsjnlGCMNVPMWAdR+cHMsi9+85IppEmSp
YSiLaSWlgVpxov1eYdunA6RWrWHLY+HvvBSSNFOOO9DrbRhRYdfwmIWqSt0iM3gv+hwy2vVyOt9R
cx+II1W0EqwaUvfdJRXOabO0coZyTyG31qIx7F9s7uEe+5BX1F7ktHn2NKHMrm4njf6WqfbVB5bk
xdt8/n1eJdsKTyRpo2ORCNM4pPF6ZL4FcFkGtYhmQET8q9CPpfSkd7CV/qZOymb6IGORZw5Lboe8
9Uek1KEv+18UD9gZJc5mirjPqpF2wy1ETYi2FI2j+m+kD2EU4TvTsXDU5fe5/wa1W6dx2OzgiTSS
od8ddfUfjXCiv4iQIrqMx6m8SGQK/QhHbHFLe5Uk3Wg1wSVRYful+r67SIBCSBlwGKpbPk972zlP
ICvA6335gO4TEmBGVthiku0xAURGuyXoYavI+6c453L+9tllTK7SY+bls0a38u3zWMCnrrgq2wA0
j4eX01VE4AwqBzApdGJak1rMqQyGyRDi1f8kRwaK9uiQipIXhpo9afgwTSRzGcEt5HkDBXFAzMTY
DqR87pdPfhLZLIaE3v7TZ9NI8nIfgwQAgFf8iI75rkZBbdAPIuYxyrAUa9nPktyGtZxfbhTwyJ2B
Dk2OMGrEzuimCI2fCGT2it9moMUmTVF/m5HVwlK8M1MM4MpjwJ4V7OksfVKITU2+lcV/jx5Qv2X6
k2kYqMhwAvbEDdYVAylajI9AzquvavX6u6B9g3AJ3sXH2euiYLigMBhsR3KePYJ9/A2aYfDy4M24
DqYzyvA//PkG4qV5C3VYjMI94Wq4cXS2MpjF/MzNcJ1WVJN4nLz2Y3n6+i8mkmi7t1IT0afgekWr
ObwNT+cCUqt7QMK3+Hp7JIDPfu0h3oYEPJcFns79w+FyjwwO1JDjb7fwnh29d+023O/wSh//WbZD
poHqCarIX3uwNTwD1S8mm8CyWlHVQXIZy3L1uPunRm73LBtW2yeBOcNjR/8ZrcCgVijLGBBJDc7E
Q2zMk9Y3/uBu+xh89/FV2qf+2Rf7TxlssDX0IR5GgP2y7b3g2qtmVJEeuK2vmMTZkBsFFdBC7Zhs
KmYfCJum2mFNufPP9ImNRp9Dytb8cyulRYyDEbPAbTV+T86u/YbUjD5vBHeYgU2Y0jIG3mJmrHeY
QK54KIj3Iyr4TYEtOQCXDTMRERFdOnYO9HXeb3tA8xx9PPT3azrCNFYqdS/EyrkBZ5V07xRgvxuy
tmS1sGENbkfevAhWbv13m7hx9L+zM1kaN8cEkqL0E+95hhfAG+Dd8cH8/85joqh5Z4AIR530ijMR
O6PBbzuw7vn6jh7/b17nQOnybz62pOMPOeA7MLSwWmo6UfkVPG3vcywfr75FQ/O8vD9mpuHbEMCZ
WN4WNte2vH/Clz5owoxAQ8cJHlBO0KAa7w6h/gkvFlAJY8rba9hCorNn/e2LN8yfW4iKhlFHB+Yt
l5Rtm3fUuIb7HoJITah4+eXp7SEcA8/jOtNKzB3CIRfdqxGyuYXIOH4MnMK8F2KHvQ0YsD16ZZAF
mhHt/OoT3kaoniDZjtZKAkECE4tsr/2RgNF2Rfl/bKENlL7b+aEHgNiAto5L+6HkJxyraFU4smMK
GV0fac1gyatnv339FRjnyfMVXA2/QtC4lb2dYPMiMW7tsuYcv9lD+m4lG2t03QePbEOn5JpYX+/y
ZRL269mHf59Wy229SPsRBtvNwRFZQ1qdG99OfQgNZAGoU+r4U3lcwtuOH0SZG6o5/uaCpFxaVcGr
Cu5WpH86KI1+jWBHotlO3rpn1zFLhuy4R9CgFz1HPS06t/qsLNAkkhlkihkTaAuuylt5IIMScVaS
umliaAXBY08bNinISeunZy0biP89vd2rq3F46XdmrUJyqFwzC172gdb5XcBYfBd3kf5Mm2k1u7H1
CQCGf5yJRAsgmIwMgX2Q63uRiUZMYhIyGLzpQUe58YZqYUeuuSYOiUOKhMy78n5Sqk2cgmG8j65T
rMdMjmsWtlREPEMhoTy5i0t8efdff4dXd73jRtWpZ119xKWdYdWo+GZrfGkT+3iB9ibWtskL/3Me
t0hoGkiLMOmn03UhKCti+vuRbkC4K/qNT03ZRir3BnuLfcB/ur/633d2egf7+0irOlvUqf1DcXeC
z7P7U4p1Dun32L+0k+03lLvQFIwafpZVeBvxDipU5LyDhvISbKcXemvbJKmunfMuOte+UwW4cS8r
I2Dl1iwz5t82MRAFG2jJvt7EKMv+qOhb2KWKBYLJvA0BkVeKVH3HMvziWPtGm5fR3E+BfeHDkauT
FewYd8YclfGLFDEXraw3MdMXe1879iunc/129IjfSdetzZyZZCPnJhxR8iHaEAxJd816KCX8/CLZ
/KHHz77Z9c+eNdYjDbEv/2367wcolnnwns3wiMyM2ZgcbGa0YpYROnlVxAomGn3FmLBoocRwGx23
yaGV2If+0UR+T/RYd/tp2wm+28hBFVH3TIMlPto9isN+2ngzZ+Y+m9nOGl0ag9urZznBvEapY2jo
NI+tU1pPmufwhKaf4z+Qtjum53Nu34vHcXinlNkmNwpyM9UM35lzbnbnB/9yCM+7aQW0fjiU36tv
bKN5eW6Gzp2pzfjZ9qqd/zx725v/efsVqsYgKPVqrk+an5DQNifUm+/uy+407l7TyDYosCOPj4Y4
MHqre6gGzy8KaMmLXYklssUJrnu7878byvHz3HaiLWOjtLd2mVFBTnuefTNAG/2qbCeka3ldPWz0
ix7+1Qib6MY+fAtJkRMTxQgwNkQXLfncGdxtb/INOqJ3Sqg3eoyM7SU0RJDKMlxsDAykzznXvwjD
KHT826e/s0XDxMuuN4pkk1qusTJqCllOME6Hkd6GY8Oc/y5gXg6BY/ZvofW3PoSsDQm035SxFdLs
+y5YkexUt5nzZEbba60YlNozsCtK5FOjFVTbf/UzdqITokcf3Wdah+apQ5WDpD+M+TEDPnpj6/47
O+mljcajFtYtVjmqDeru/CHJ+MJJkQYeBxM6TKopak11hCokCw7isgut2LEivAW0dOO+vt6NCeC7
ciB5MZCXmAPRKJ3u1Ac0fP26BW9TOTMC87UkQSCpZqhbs3zaTNRLHu1rL/n6t5N3R1of4S3N/+p4
KhSECaTYvovW2W+ckk+nNsJtMzACtEuQ7tAQtaNngj8AQ1+w8Z14X3u7qmcnDknU/o4eubuoXp3n
Rkz5ts8O6PniPKCrNXzgRKOql8dpe37Obk7n3oRFv/mUlcjrNslVP5fJwwxqM5UD+oQADqkHfiKP
2CC67YmDyMJ0H+p6YNKp3fm+fQ7D/WxfBXKY654F26N5iQtOojmnFeeUI9SlB/7nqB/bqBoFNlqb
uPK+I2Ketv27VYvPffzgnOckF5p/d2cM9MbAShvH7qYxgOKvyWGYtef5btNHT+t6nH20xaMZHKjn
JsdDbG/+fYnvKAK8/TsPu3bvBN//J38JDZUkGo+swZCkMKVPOqHjQNyQYLtN7ijU91BWq3KQHe/C
XXO9F+8OEgoVrw0zBqrNi48EHSKGZq/c3qj7Q72ZrC12hkKi6sl0B744GRa0B3WVARlATcgSJgOC
yCX5zpGKZhtd+yQQj697ndYz8cYya/eWM2b8/bN5KTm8r4zEal/H7TGnW4P4RW+34d57vK1Hxh3+
hiD4vc30lenEVPk79YMcsQCAA5vPPHmGd+Fp/Uyz6tERyMvg9PSOjN0CHJFG4pgVgIPSpQZRvwbk
e4xBhcyiB1zFj2dGfoYqVEa85S9uhiExa7lNSOT2OScYRQ29e5AouobDhppPSBr5sAbSwIyx8otP
nq3exZMTlEwyIJ/Db6SZfskHcRVBm+tKyQFv+iSr8Nrj0cK+vzBPSH3B0covNMbnkHIq2kJCEBUc
w2sjyvJlpPQBObYZNVjinPm8GT5BWnAXg1OA8x02BY7vlbwzHMhmFq4CvDESqeZYktStv03IEU49
EoRzuEW3jdOMYfGwja/OFwbtiMkZ6Zaa6xdqsmzKFpuvjRNZZwe/XG1lYNqEGC3PmN/xLLgp5vRY
PHCZGUGoMxtcL23JYtA5+lrAh3ffCq1QKBQ26Taqif413qzaBEzELdZt2eZbOBA0sevsN011CWQV
BTUJ9lFGi63xAY181tX8rowl/qTLz/I9ng+o+Rk4nV46TRDQee+ITojQXy59UnwUH+TZPHucFRdW
ctYYcVF6W75IJcGVki1hoUBSIwkr1gyQUnHHU9QS9Q5JY5FO2f3TkAl5uvWMRAgaXRvJkxS2A925
tqyQkGV2Cs7AW/XsEUpgyfe/zT6D2MDIAGeqxZJ7hBXg0bW3AZ3Hemv48Q593XsgQxK3A5vXyzUZ
vMQ9ZccNPRiubueRnJEjnyhzUR/yWiEDZcgl+tYJv705zVav4R8jqYpYrBvQScADAiKTxIayZfHv
AW+zJltWD360RMdym23hzBEYuOrerVatJ4U3FU54wQLXSGixIjh57rbyTb+ir1czMne11G76Hn6G
tmqA+VnBvX+ZwglAw+3snxg//boVcrHyvDF0kH/6ZkxbzCjBPBbpd2b6rNxGdu0ZEb+ZaEG286uh
QWHagxZwF4tOZi+18NphHHB4f4GmqZ2l7PUL5NDw5uktZ5UZLm+Sp0+nkTtichRJpsaiiWL7jmC1
o0nar1H+dtR9dYyoygyXvxp0e0z/itkg9uQUvIo9VHcxyLAXTnnEkMR9cELGGnMqXK0DsajCTo9X
mhPsyCQ/43kXr4adS5WwWV3n7gnLpdK8Kv46rNCGx5mRJYKKhKwq1hkvKEBW4MvTQCPgygW8H9HX
f3Kt/iuUb2fvdDg6dKTjhvwdqki3HfCMthvGsHmM7DMdbozcQYclslHQerlOo9MOuESj01jcBk6J
clUz+MTNbah7LCX1iVm2X3cf6cy88H3yKNSry7e95fKP0bt4ZTacRy7tMJVHR/csusvnvvhUNssG
oCtip18k1MAjubED+Rof/mVp8p2mXJN89TOsGJLbOkTPbYSm39clqu/TdoT3yDs+8iVjTmGvd+TJ
W1TOHgAwFF5ZQgbOEsrCVpYBRkhODqquiYbUWt/qvOCvIPnENnx1+cDbgFW+lWV+QnOvc5o6Zxbg
79nyqJoBb94sG4uXo/j5z9xl4J59a5zU+y5qGfIk/xHTOe+ponTApMdflTxjo9dcaX830mskkvGz
Ae1te/dXeDkF+0u4b3s2TuX33GA/bvMPas4Oqap6HaPTI9IRRBw6RG1s1Un4cIVg4hDI46SsLQrP
7pF73wSsqUN80XrtZ3hrus53Ztw8PlfnaHomBk00KDyxXvW+x8QI6hLz+oMTn/qVW78XzWPQAAsS
c5XnobP5pDYL7mkQw6GIOQfiPkqom/z2XtTV6rShx/Va3HnE3EyD7OaKAi7ditchsu6T13q6OSkU
c/dXCtXh4Rk+ccTCgQSJDFhNT3XHoiYMu8druYX7ZV857U6+6dArfEOydM9QZ+ILNjdHxnn9T/VS
+uHEhZTcj3kYG3v4o4zfN2+eQeH6z9C7hiWnhAPgjRg2sguzo8/hLm1I/UZh7+uXSPuPpDNbUhXZ
wvATESEz3DKD82x5Y2hZAqIyCQ5P31/ujo4+Z3e3ZSkkmWv96x/S5F6sAP3OJVYrkpNqsfAu0ibo
JgQD5cvPr8RE1UDjvkwDyAccDQfvXGkeahAFvVj54SxfDRaaEhdK9H5PAC4FZC3jeC8nT9nLC+zU
JIyouk+U3y4q7KOWEPFBCBb0xH95utlgn/T8fdOy3mc97BLbtZVJT2B8Hl6vlKhlccnbSV56h+cf
WU18rB8AhOLrmT/zrySEUPyZTwWf8xHpAPuFKbj2ZKqs623DRyE0x2VjY0j+KIMzDFqMQ9y6dZty
lAZ6Ci6Nv9idCSoglMYDi+QX3sCfEEkC7ZYj5hFA10g1oLPkS2pL9ults8Z55IXkjDoGjnhE4yog
l86jX0bbdGmyhKTai4m1+/jMhLKhPkPTipYc93iPOQpGjHX40Dzb2thMksthykeEYjAHyAf9hHL3
AxsSdeZ9y2zGhlaJkyRzI6dvp0CkaeXDM2KYwj4yE3qw7QOmiqsauNU4GXY/SD8qPozb4d6S80eG
sJeX+54OYELoeZiySZdDxgx4PAwEOelc+jslHCRCXUycKJh1hlez+25/hDwzhc6C44Wg371lb5gZ
zKzRINc3bpA8tfYMUxratLj1r6pbmB5q7c/MrMbY4F8eN0DZO/prz/pM9dRvboEJbwnvYUhTzyYG
kEpDSQpUqD20aZwMTmavrxkIdW44bY0E7uFVqjO1kpJ92T1g1o5S/Ph9kUKB9AK7Yad1rAJFnRx9
GVRhRw0E+z6xuyZlaAIlV17uX70a1p27Il2Ogqhwb1Me5e4jMLeWcp3z0D9UIxlX96hatusFaFu+
p8oDdZ+TdIKDsZuZY6kJK9UfjIsqpGQ4ati9eSkqvU6YpqucZYGu0ZweBiRS3Yk864Xm0Ibn7/dg
v7eZLuybiOQjymtvXXB1ULz9ISmiU41zPGxJ4sgRep0MDeda74rXLN9KOkHKf9oBaLGj81WcUzlw
r79TG5VrL+DtY8b0KOc+O4Hi9sIdaVzhM4UyEoMf0tJ+SZr6F6/T28Q3kFfGJ5wSN2N0kKULimXn
DrTmpFgUZVEBBIF8L6jXq2ZZj7s1Lva8sPBlA2fd1St1u0Xm3vHgP97JCsSb0PmMGbnx8LgZE5wD
4jVYebRiHbEkmwHN7g7y3qvCM9t7PfxxIUfE/GQ+JjyrqT6q3ZWAynnvnJI+iLkQweqDVv29pStA
mratRVBWwxlClepl6Rhf9bb1scMXNLL6FrxZNgynbo8zUWvlHLfaBOH8Fo2UHBSEgIAwgzuz3kE9
GDd10V2Hy3A3knZ7vpcJgac88BDVmj8YEssauQGn9/q2yM/pD/awZU/5A7vMXfKcMf7wGjYCKjga
EUtyr7chAKWBX4ffczhjPOJy9AoxNsonahDGUmK0J6yE7kumt+YMkdIf+E8T0iCskUcQ2vX2c+1P
17HSD6xPgK+/aGTwG7/cY+X387vlDNBps51/Fr7QSo/WdGubMF/NNSja7xXfmxmev1Q5m8fQPrKi
vQYplkyJ6Om4RYyazc82d39tljieyfkrwdme8UY+yxnTVGHznFVXqFDPAzs3Wv/FXfM+yMaAKA/4
4Pomd4NyC8DhDh8RraFf934RqnVYjLlAa3n7Bn9IP6G9sLjObv2Xd96K+8jPLPQ+yCz+ZZ7Qc73+
8H4+pfh/+fzL9OXfKONpBbEkkhZkWrwj6fBPVX2DfxEeMMT393vgH+PSoMk2QYJhD2KVKx4iEzO0
TefLtuBmSKlfpTheE8d4HV1BWWQCiB4+KBN2zn5RhuOvlOwJWDIdEUXYBzkkkV15ROdp9s7pEL7U
REPtJYf7vlgTJxeDjAzcp2fTcojEG0EYRQGNGx0e1LnzCNLGme6LRe1kbrBK59P4HpEVdWMfKI+7
x+gbCJ2vstlP2b1q79RCxXI+m8NzhN5G8xs+7Iu8IXg/m11quZhw8RUITaDqEzGXNhi5e/vZ9yP2
jo+vwwO+u3tsbaEP8rQl1PMxJa235ykfYKbSih+bmgwbP9CJ8glzRLLq3M7/7gxjeJgTuklOItED
IoNRCU2Oy0x82907+OgIBfRfUjMEuUjw1QZuvXmwXxmbPZdRIYQRUA0uEFZa7ylx8P9yG6kPcXRx
UvIHX+4Q69Bw+SZ5Gn9iaGxoFzlcTsJcwNsY+xeVgm8vh4cjhDn4MOwJYi76/N2pv/eNgeC0Q6XU
N1h0lk59LIn6fJwh7OPW+fZEGkW56OkeAgMklX9mEQiFcfrBurzen4gY2uWLfbsQbgIImkjTZHu9
c2s+wv9tT/gsf63YH0EUufnM1oI2EYxjdfqPdiEIG8vzfANZn5uzFIaAb8G6IRqYwTVwMaxGSF36
TI2VyUaKqtdy88IelGEvKvbUEYxRdQVQnvNOkcLTQkPlC9bQC0uZXfVrOtdV5++GuifkwLC2NszW
Oxwvv95+CCkyW7+YU0FsgebvM/ZHtd6Im7GBRXG+7UycbUcM/ji6ncH8KYRO5BLBFMHikeF+zKsu
Cng95K084BegS1gyO7+KNuS5gNHxcOEWq+AiAimHilJhhkzPAVIjhaB+GAr94KNxFD5Vxum1FPAE
01mP6SydSGisG0+rICMNknGgjqbCCkLzT3tL5mjjkfqMv/EJx6aCAsIVTxcu7sy8O2rIDXR+hCjp
4rZS3Nx2Fb4zWVa6sHz4cPz6BS9vMq87LPXMU9OwIePCl2wQUE4uLaMjiCXjlK2eWA48Dkh73RqD
MMAEdUwOlHFUQbu8vZ47g0s12jTeYOB3NmvfGZgOCC6TFYuJeeMmDDwTGlUPQq3hkSzHhmW7Ob7h
o+1nBD+3n7s96pU9lKaTMTmTx/chttBwy5v3rTjAPVQMmop0nerTzEMV6RHUj1mxLaNByPk6tjE5
F4+Q6bx/vcG+D/ZmYNa+XEzfeD3tT8+ZrDgER0HoOszffNm7y/H9YhmuVzlSQESoL/d7GjDbBZoi
iRAkevp1soezuu8/f3Ik0Z8ycJVdhZf82S24c1j8SYzTsV57BKt++fj5Kk4LYsKRnrmHpIr1oA1x
xLqvaQyjWvjol+Pb9D1Ufp6Jhim7NZN8FXNAV46yJS4Mtxl5n2DydLw8lKc0qZMyYaLtALuj1eGd
06iIHjlOmXpwXV3PGptTQV4rLilzsgLZnTm4ybk6afhKnD5Uqs5jaYLGJtIECcFjaCB8rN0mbp1+
VrGFtc49tIRwwM8Cbncgb/n0gRa+PTbMhKdcmLJcvf5Uhu8tVr+++GA3Pvg16E/GjOMkatfE2olN
yv96JGvMjEToD9Oj2rk90da3nRaSMHo5hPZU4i+MxRP2rQi2FcnuL/iUEY3N9a88SZ6xzacZexTs
wyto3wCYgvqxdC/VWOfZAj1yrVPumfC3RU3+j2iYxS9YL2Tncdp0Eyt5eNfVM7ZP16nxIssoDfPQ
ii0ApXG95kMv5ah1ZW9wZE/dtw73h22cPMm4GSm+xcUufEV8EaffarPmROii/xjmIzzua0+Bukc8
rf9km58NYFIW1LWQHEb6HMZnXA0zwjMOs3wsp07mNUPJZzrJ0yr5C3SdB6ple2FOyK3aisttn1b3
v2vwHqpRP3sSNvveSb9PLre49ipJS49z8wMpwnJYOeNv1JHq59auxIlguLnfR030DW3/HuaWz2zn
dvAshOjjZ/Q4VVuTgpDOiUZmwRTRb6J7mC2fke6b7sHrGXUBy42b6DEk2WbGVVr3LEMEBqE+bhEu
fZ3fQfzGggTlrZPnOPC7jLnnlkNtQy1eBBVk4dPNuwYi5uO7mhoXjEAACGKotGYKys0a3qSn90yw
kccZAc31Jl2M9UA6OHnlBvVYHWKtq1CHUkBk3lMcvMPPP7cfbCs5+a+NR2GhJUTUvgNJ9upLT8L4
leYVNVvC4cH6KRFSUuXNSp9hSoSCWJgnzWmmOpiQ2+tYMPIOYLokB7tid8e4QSiG0FxlHB1izBgl
E5cG3ylin90Z8fCQLf3fm8FEvLgJ3DEsUaGfkSePurJhG0/WcLRoS+dQvudDXsAhMWcpYqmHrDEN
WjhJDK8R8DtHKq8YcUQCdfCfaM7LktxDv3kRnwAfHbiuSNCHiClMxKOn/R5hae8pmUtornL388kN
8zOi1Q+T1PsRigfBnv+ZMC8GlpATC6ksN2jb+9lETRQIIYCxArGwnB87FN7bEe+923EJxR75cne7
Pc+hsMs1HWoAWlAcVJHWoNnAzGaIE/BmyL+EsgkTkU9Ipbx8hmswopDSWriP04oPYPUhQf3nBTMe
D+fDeSJ4a0UwQILJrPj913At4a3yyqSNMT6EasvRx1Hek4oI2MNpC//K5aDkfXShHxK0auC+UBkP
aKSFCJNbOAj7wEAImhgkh76neHpPlTF992Qz3LyDIQ42+Nc0GKAMQoPRxBpaFeutS94zD37RmVIB
hU3tPwN1KYi/m9rfKGjJMLVPucdSZEff6YZClb/EOYp3jOzZrMfhmAtHcixiPaE3AniYCjVN6sk/
QKC+PJMCaSSs8RnsQaqE4NjytyB8CZInB76KZtE9QhaoWCu4VTDaF4vtxrcuIIXhOTS/VIy2RV7q
I4QkFIrCjRWFbRt4t3u5nHFORRBg+dSm/CJwA/hS4hc2gbzUUXGX/mc+YHQILx1H1fjO3JmUb4Ic
iUf1P9CO0jbgWGN7KI5MTl5DvBubXsSrD0iHeg/RjtPyf75ROv+o7n39ei7y11p+LfFsUob9ThW+
QVf3jG25FBE6HyMocDc8PuoPPlNw1kr/LM/giMFWfwZdUjdc6R1VEpxQY56xK3KG4HYb34//Sj4g
EBCFYzMCqVsOkt5TdxVOtxoWK5X3nW0gaLDjP7jMyyUyHp1MEyYToQpszfqBbzvHPVqeCaEiJmXo
JWDZYtlA9Ae0VMEivoaodQnjpBjj2bpi03GJWNEHVj1bUeTTx3lv3P4mXHOu9Xl+FgRgm3XOKoeD
5V2otqLlZCJcMnh036FBWjB8QV7z4XmDmcUuiDZbRMYwdxN6bMj9YllQU8L7XhuA6xZJEB+v9y3e
5HmpNnJyZ/8ff4Jsgj+su9XHxpKcGKcL1BBnTMwi76M2YPrPHguvaDbadt59pE0ZU2EAqSwN7nkA
t+dXZEBlEw0SpR7S/TFsa/hFoFU9sxrQ8/ynJAuW6QihVWRQp6vDVGRKMReW5uVKvjRHbXeYlqPs
qN9DwsmyNOPyHifA4iRKFT/X4cA7Ij+ytl9GFEWArwJMzEOJ/6M0S4WjD/4ff9e/T2THXZQuDThj
Py8ULK8ICxoc2HCIQat6glE2gX7IsykI9iWiQFcMH6xA3Rwbl2cfiF48EfdlRLRD6SqWc0sa7AE9
GQjd1ygCmGSWXgbWpWG8wNilADE5i1kJlQBpDkxY+8U1ek/uZ9+vjnUa/jCTyM+Az69Y3bzEnEuG
RBkxcTK+guxCj8DTadTbZzl6Xz2dO/wjLGJt5C8mAdZhrgf2VNSO9EAwCuEy3H5gH47tzpXoZprf
tzq6zszgABi/HFCQoYGe5o46Mr4gxe6Dal5zWiiYzFQaryLvCfJglEaWOL0esfqLlLYE+w2bX5MJ
xY1khyxGio0s4QHr0s1PFM3UP6gosfhRwnQidkN9pi1qjONmagWoJlQOHcGSq2z9RPmCfd75BmmT
LuMB3AoRWahpB3NjfVinWVBcrLW2/84kzHCgL0CvgsgZEO/yXbIBbuttN8zWMk3krAZ94QGQcV++
8dLl/15o7DkAgVimMG6GtEpHwlQeBRFmVdLI9giOuM2VoW6NuLwMnSF1ViLuFpvkzwkSjxrdrTkU
ITxDmMPCVj/bM10ObphmYYKxQsEPcgyaA1byIcmXvGtvDq81mHSZ5665WYhewA1O0ZlUgCbxO9Qd
wuoVwZYHjQOTCjz5GA6fJI4+YybNPox+92I4K12YvqBUWIuM4ubtdstBjxoc5fmceaDxGB9w8caa
/RkzEXzcwuo6HjDZ65O2+UEAKf9BlhIcMHyCwTp9YkWYXo6y6DGIjJ3PUHXtgt8/5uuknU2YfeXw
KuFmZgvjFzpoYYWEF5aoOxEdYzF4X2lBchgyT79OXtcV0bj350TREwld8D0efH+esIAUWrWrX4C0
cSx1RCcyGf2QbPuB+64nAy1s+K9fryogAAXojCzlaKixhkz5AfcJGD7+at6NVUkbDN3jUA+t9s8c
cBuQhnzGBzCYz2PWspHVsU3p1K9762ThHfztwmLRr9TgEYsF+vCLYzVqAAhk54oroxo+iXAi5YJH
hp2apoRFQjy8Nc+y5PYJD9giYBYK4bwhuvSXVu3QjPLMfSUtULW97TKCrxX3S+rU7/dsvpLm6t3M
EXbi0NO/8Oh0xmiPat1aqxtZbf1ckpcDPCgOu285NuuoIt8YqJsBFGm30HNzyX+hfp92uH8v9Sb5
dtGzAJTNsNunNf98ACxpOZ6Zp3DKgVEHEtE6B2vUfP5o9ECMcOGmV5Km76dvQSej8uQTTmldcOHG
i9iSE/wQNt+Apd/DpZkcpFFvozF80mgDFUERH2gEw8+0MYdwNnn/8GQOr+OXsjb7KHtFCvmtNFtT
vtu99qHK6sw8eikq4MNebkA6epeQo/p8hYNbVAUnmXHvF2OEzoUc9WQOlQHfQ/UNy1NhJKrpa+Sw
+K865LE7KNGcuQP8JsLpjH5faGF/Bf+oQu06RxdhLLCOjGAa5h4xe9Ua7fJ7DPMh1DdJbyCmDXHu
/Xr3bqLKrIR9bQXUAPcSG7Loicl7hf8G/RePaD2t27Fix/3C2MLupqL7/g2eDOf7P3BayKbPzmNa
k0P8RIGBuDpiErJ6/hLJg/W63sQpPSokDd0HXwNkUMoJQda1nGBFXkIc41+V3+imYuQ+1ChX63bE
uErZmwqyaxKtQcosguGsmJQpu6vBFnT7ABXUNae95pvvoNW56Q4mGhl5MBBS9ZDHq0+Tf+OkAwjA
a1y+AmuwaOhd9Umuxw2DOYzBjQl1Ih8TYF5uPOtSnXPO0PPn+BlMO8Grd6WT7BBdCs0OlHFKHk5J
B8iChy/wh899HzzBH9/P4esDZA4koDbLuKBjiJppv/wgPHfKL1XkQxu9dRpSxgFQuejc0CsWiT59
HhILQSfoyyW1PGJx81s0gCPzCbA7AYQUM5+3cHo3vs65Z4/v50U3+7xHd52RHpu/eX5IDmt/oxbM
dWoMGzCGMH5bGbQrfY4qJqD3jem8aDvh63VOSSqGNc67QOwhMO8P8J7FhvzP9QAWz2Ofvg0CDkgg
xNBDIxpxfl2DsTD8S7fyMhuZ7F2y994pz8VHjIoBaUMo8sCbfBGFECbb6RrgSSOsj0GvuTcOfTWI
uXqtOqzhv0juV3IZp2QwYE+rWDp9V6db7u3filf0TKoZTr5YxS52FHmRPJpImXMu36+7uxYoKqNt
3Arunil7tx7H0pqug8oAdUxkDR8b441bXCJR8T6TN5mr67c1uRGO3uA056ZEWJc+yX3ExEl+B0N+
qRWBifkYYy/WIHCXRDV3BQWYWac1HG69Cu7fzTuL7eLcdf6DzeXidL80u5rqbanRumftETydltM3
LCFOU9bxd8ofri9PHd9Mp0Y9J0HxCyX/7RAAvEqTgRIU7/hbRYbhrvgHBDAr2u/UKdZXIbRwoR8q
qv+9D03T5YIkPTUluH7LpSZGqNqgMMChjoH0GO2L3iJCl7Xxs/I/mmc+J6ZAO1XnIfvq19GWvLR+
DRtMWPEtB9j9Bnk6RNPPPF0D1a7mo+c3KkfK70R9eb1EqgYze8imPcfUZylcvV21Wl9ffqpFtubx
B4Eod59fsLxO4iTdpkhcSCIRtH4neudJd8DJulq03+31Gdxo0ja3WyyFBqgl8luuzV2lkAVVSMdm
F5A5z6ZfuOrQhGxXDDMe1HLRCWRDLuOGqans9vZKMh0ZstwjkhGIlF5HNYQYIXOVqT4f6bflo7ww
2//aS3kwZvl1n+C2wfD4l5RBRj2kjhjxDf4Odor4omjwZOP2MK7xRjGGdT2WDjMFEZdVrbTXUGn9
p08A46SmAnRnr51dJHLm6iA+tgBAFNJYC6TrSBLNRKqgZRJQ3bduPc4gf8Idf9BSubB2cywS4+LA
aauGn71WO2JYYZuEbDg3I7F5pO33iDsfs3WYFVLcuP6L7/OeoNVGc5ufeyLzSm/Vn2N1WI6BdnTb
ualxdrphd1IcGHtgkLFViT+0Nt3Ve2ne6zo0uW9Xv30JxEZZjih9jum5Ei0Be0Fz8ytAYdBSAmxz
POfdlgLccjlZx4dAib8oQh7RQA50Rs7cg9Aq/FVZO0+w221bYtTaIY1Yv+czgyGoPGfs9cWevkEi
cFH3ciXCJDuQ7XpFV2HOJU2EIZtNgKNJakb875vGA9ZIK007zcW9LQUaFaR1NBCf648xWKSELGZA
wtT9QZJC4skIknh5KDZEZruRc2CN4WR8De/arW3bTaGLqlO1dcIvYsPN8/Luj6wxPCJwkm9Hcr6V
r0mPQQ5Vx3UHn7cTxXP0mRkU3rMUolz6k7Wc9flM0sIqD9jWiz+kED1P5J8BTqgu30TJvVwytBsE
IqUHLqbvlevVrQ9jujlVLKew/S1/m5SfykCOwd2uk5auj8AEIIv4cYJ3hkQfyhLTbnJj6311qm5j
+TB8WEFL7O5q+8a4ELxwAstGq6ZGMcpnB2bwfe7nXVjZkzd9glvgQcwaQ3g9NccNsL7saasWxV8K
uXIAhwX0y5AYvzMV1BJboSmDpKFGepkofcytPcTv4UpkcYNoP+Kedk4b1wcwwQYoR/NamjYiQSTG
i5NCn73QR/BbVYIolZUCM9tOntVvTQ30Ui6EhlohmCAXl9uinfVFPl7U4wp+L1S2JPWvy5KK3wTO
PkCHw28XvUU/HBH8oP0OrFjn5s+gNctgeN8Zkv42+LRR3offatgdwkM9VTffTYV3IrxnC3KsS+XX
9TBoIBcRvp13ifTxxc44ugNUU+21/mBatAlmlzy+1o4HxGxmxj2Q7giy2A5d9iC2Qbg83Zca0ckW
twWDCCOSMoYvz7/X0/Hq6GMGhN0cQAq7wKYiVWfDzn03PpnF8Ds4Lim5iXS5K0yN4bfBZPLfYQLR
E4IrMklU5OW2TYbPHafSbjNcNn+HhSCR0kry2LkQQmb7F5a2L3/X78Y6/Au8IXozplriBsM0w6Qb
YjxHmjw/EA7dRoCAnyLOOExXFT27Y+562vTFavVYsgtpM4NwVhRcLzfmzVrOV+9jTmoIth8adsRt
3vg5uilILgNmVvfnyLp5NmRbt5eIbGXXlmbFEoLvhTKVYVp0WTN1H2CB8/2hrDKFMRYQ+giaE0PJ
3Y5iy+t/3jOEsJlENyrPvo/RYeDeJJhgEwsHX8mzFB/hi5DnIpwu9JBSwzJFHVPtpNqjHqwO44Y2
J7arORNjqt1MGsutr31xkRvRfPRBMSGWBqzuRkGReBWIP8pMfYXN/fL5Zw0/I24m/dZtQtHwugWv
JmarqcupxYgGRqgS1IF7+5Pa6fz2R/azS/IH8Nn7R1PDJrCj9DIwXRpsUEcMmxvfXudSoBh4jICm
uvDQaYmGn7ixPCPzsshtNvjkEBi5yEkPHrGhM3/KRxwlFZy95WODLVMdH1S/3Y0QA94/QYPwiO6k
ggCNA6vLZcZrl4yrocZAEcrF+YHsRwRaY+H8FnlR6ECrkTCrjl5T5JngzhJ6gmioxiQd4KVBY2lU
yd0Yo7HDZ+bton5gTsmx6yuQtYVyfV2BQBVThHmPApY07G4iudf0p9qp/PwVeOHDe/Ku7+iaxf0a
891BBQzZWvsaicw3fFYLM4uaPcajhr42r5erussQNf980YRYd2o50oMC+JEYtmOGiBZRhXhkT017
wsk7sELLjPP3cGAfNWACdoZBcr1wqQRzb3TdkOHq33/8w7TZiizj3g193AxLzzVOt8iX5qOiQ7mg
7Sy+kAIB2dta0xf5npcUM1fVdcLy5dSMG1CRP/Ciw2Mk+4pU9YRue/TFRAzbi3zmqxttwCkRQZd4
TfkNTrnbQmvA3wCNI7NESEY43Y9PQcx+FRAONwZJRH/3GqoPXJjmd8nt0xiGcVYFWjvMp4RYsbJM
fnauRMSV4MtF8Thyj6CM/IjttVt2js/n/9AnkvBY7Z4LXb9gVgBeA5dvGS0xH5woOHREKFaQsRGz
sm6wMkTZGmK1yduDuS9hXaMZcJ9IJiHZmKhO/0wj+BqB/WXPj6tHMmDgApsoA+r7woG6bfXDkouj
mbhLE1dfw3Z1jYUc86zRjDEWWAy28M/n7NFgmkm1X/OCz+hqs48KMLXCXudzup/yLBhMZIQFT6xa
eMRFU7IzEgiD1uZbeaf3clqt7liWs3/+IoBfYko6t1d86C/mjy9nuBsHzdneMXTlJ5VwiEDZ8If3
zXioLFjyDFa4bhCxYb1u02CIE/LIGzOAxS6eg5u8LZhLCb82Kbd4EnjQOJ5bKNRwPYBOnHSr0KuN
ve+SKbTCE0yP4EzuGfM3HLaOLoMfa5zR+wDdvzwS51LYQxJ8ReRjSHBGj195aSHiBGhsQUWGMA6v
Ola3AE2DuTYWzuXalemY6aO1lByGjigu6W/G5ERgivtyn6+oOyFsLsInY1+pIE/o1LD5rNFQXiAX
8rMkWbbukk00OZxwJracJRnzGGTPoopoaTu+uKmJ1d/tDzuTIZiF7tb48w+LAc8gjeWLXIknSkts
F/ADnDIGAsDhbeN5pJwyQl0RlCKOzeY04BdiqA/+m+11WGeBsuCM/jmX2N8RIcGoH0wIFPEFcQSP
pJOYc0VMdXAIw+SOcrhw0Sjy5bj1WND84KuauGz35wwbKrwsgN3DbG8h+3cqNUBbYhb+HfIbGsZ0
eYGRtMAjaQlEssxr/MLwaR+aLKIFVirh2fzBGZOhDLT5eee/gdAFX3K5vHSwMnBUFa7RIn70kfNx
PnbQuJcEGQ9+GXpkEszmrX8oE1jd//w1zmjEFjdWDhkc4oRGKUpP+u7/uaxiPFWFOaida8cg9hHe
HweqltBaXMcgSoyMTnzKJWA1yuXJAfY6zNAYZ2yIIP8koMAcb8zQkDGgPJ0WHo9mDNFR2oh7gIkm
aPflOu/sANO4c7aumfMtWfD8nou1mAuvgIHweMcJXNxASlnegvBFhiJ4X6QMA4X9MCD2hf8TvvD4
hsKjorAWxgjVnDEaJDjEMAmkM3JfPBf5p1C1vEgBwKxVTAiBRe1YDL9MHOHxfSEK8t+RIZlYyMBh
5TVMtYa2wURTR5gPDF98RlgeS4/A9O7Wyubnsj9h+cglsmMu/B7NZxGm9lw5lVNbpN9mYPOXkg7A
B1PQGmxIzwbfgA+DKlI7oQcxTiimxgyibmsGnQy5GldfGcoU85NrNwZzslClOe+ebJq5qXlkplMH
oCHHpJjF/S+9bnldz1tgZKgcOPhlAao8ICvLLQZrWl72bqtBzOeY//i9DPVxhxQSFDTy3Av+EuN/
Vn7ufbaof59rBGIaI9siHfGM3S2WLUNCwB5vLr+T74vgFIZeiLvo+73oefXO1KCYfQ7wd2mcdaHz
ROorc7PmiiSISqDpwLACZmaiSZ72kp+EfcNC7cmWAe5mfUnwtLnFOhUgT5CT6mu5OR4sZwDzPdFt
98XndXCyTKdn1jzGav++zYXGmM8wnas/GWYLgroEQL6kVXrzrZbmC4PN4IsgkWGtHhl0ZNOE4fAL
uD8Spn5ahMqh8wcHnojn3IZavmT6gZKOxg1HSnoowYjCQh0DDJGY/UKEp6M6gG6fBmRno91gwiWu
n0i35vovlmLnY70iPvVuQp6vSG61J9dS8KWIr4OD/TldRFIexfFaiD5wF4SrWXUkcAAlIXW4Jkrt
I2oCdQOyYEyH9zLUa7Kg4JmVCXPQHNZ3w2NWjFtz1VL5Gj6OM/PNQ8dozldXOJqYHKvlE6rHi+sW
dXp4aYdnNaYuzWb4ni0+YPpXQfS5jm/iNYmAGBKxmwlfUN2j+hQbvL8Z7JExqUwlzpzwYlYshvrq
g5cx6PctmCV5wEab+UKdzeb6Gb6wEskxsmOhrzflAcLApi7xjyHQau7hPR0lbOjReuLSXvwg9vEj
BrbR+QC2CWlc/N4OgFkagc99ZQiPrOPHY1Q+Z5ZfHjBBUwdY4vHc6X382vLos5EIkTGDD3wAdfp0
Puxc12epp4iNqknP+kwG3tVCPa6HIPjiG5AT+5ShBgBp4s154FwKa/tHjXPj3w6DWSgTE8CXJSYJ
sMMYUXB9ELRzg+gGn/AuYiUiU25QxSrKOes7VI86mAkUWpqWAQcoXmtC/TzH9/YfRQxogB8Lb8cH
wTaT/OeIodMB0o3LJj7XkciWXFNSEGbCbnIckbJIIH3RwPVEVPrgDUlL+lKDURxu/RnQFGaasusi
6LvoEpsna5JnQYaGL9ICmlCgju3pwqyCOokL9GCl3vh7Lnk0JvjyIq50hVWN47E0IHPgVslgsOb8
RY3JI1cpMXq7Q6web9+jjQL2tUAU9OhHV5Ii3fXTXTIldOe3tdiznpN5wT4RWVs0/kBrEDjsLMo7
Zy2rYaYzIzahCTL3EFpQJvQ4+hNq/lk0mDj7g/2wHGb9/El0hlUvB/KaySGe7tvO2TTY0ro6eoHx
P07gC1ddBXtnQqYOM2E7Zemw7uSZGJ151YHDGqCd/pLmo8eCt+UipOwIzEdTTuVSj6t9WfywPQDB
VnuMB3R098YkkwduytQDjr/l3WeIGscMXoEPCHvi4CCEtF22sqP1aIeCGqEaMBX06PtWQ44zYm4q
fRi8VokxfOzrGmzfGvJePQVHPuWYwQnkQ+DuOD+Z8SN024EQbLbAoWhzR+wqdkgrjnsQiYDIDzEr
vK2thf7DVymsgN1OmZAdxTUAsYZAMYiLyW2FQh5eABt76vX43J/JSp48YysUplBFkh+xgZlbc5Ju
MziHdx+SC6l/5eZ+zBf3RTvpz7UBv/STI0pnf/T7+AFNI0di4oDYMH2pGarjhburW6d6+tcnVgP4
G5DsTN8M1x9M/1W7KQY+UNwwQN6Zml9Ifo7qR3UfTXw9jGFtsuid50mfZCdjZY0GUGC6oOBoOQK2
WMsO9TWUsOSb8F800ehtTC7BYUjTAoMazd1jg1nn8HqSG2AcHdk7eR/e9ZRtbfdztsFgUSwh+YF5
IuTfaQi68viHA2bTW1ChFCUdO43KY3FUaaYhSlH9eMaigqUb4Ts07S53PrMBV7Y1hyX+fkg7YEdR
ZN99LtcNJdOqvWhfrJPNqUZClepVUznqhzaRnBDeIduzsiH4FePu6r/wHuYbr1NUy38g8pxty3wf
DzRvoc1+O7heG7hr0620f2zUebUx57VnCPgLvbvzhWFUwIDLw98yxoMi6qjDbwtwWp/GLIYyOIXN
5qV7gMvUF3IBvtrbqddgvDFO8IM0gXmHgp8hkbX5WxAo7eQIRpBKPH4w41GT79N/zNTgRVtECjH8
YvjPsL3h7Zw5WjgtDq7pPeQAVq/65AlSJtSMY72HNfTPaayGuExS6Qgtx4zBBqM/gpS9FywssoJ2
1ubUQmYm6vciSM9ZDOUpPeEWJc6gFsMYqFqU5Zy+A2dOmUhNJbH5cNyQKRPi03TzGGUCRPw+Ro96
Lvjd/5F0XkuOIlsU/SIiQAgQr3jkvXshSiUVIKyEEejrZ9ETc6fdnZYBMvOYvdehIrunjGJOjivm
m1MguV6DIymKWY7NfH11qs0eOTpreeGvNdNtnPaPeRkTuH3MaVz394eO5ZZSIxcrsPyWWrLDI0vR
FZPHBknCbU/TKTb6BdLc3dka9Ou3xZU5voMsjQMJ0RlKpvNi1frO4t+EohmFhPswFSm9kpoRIVsE
qH93BlHPkuMgEJokU1R5tGQHc89ok3Ns74vbnXOS2Hj4gTBoOG7hLULR2HE25wv2f2E++RobEuhP
aDApggOSAOI0453Q1dQXPg2Z1p0oH3nN648fYGJ5TJZgHod5PxY9lKvFWUJ7hrOJaemzO3wHokw6
ykdm2A+DwOk0s1E46WeHGYCaFU4eFKlbxBhc5iTGejS29xF6EdHaDxSneEPvxI+sgOn2gHjqmWD2
TJLlRLWa5/JfZ4ESxY3tRfG6scfPZy7I/otfDnokxVtQumgaa7PIZseEroJBRUzdvtJFQA49AyjN
5h7+nSmB0WaqjlduaLtOZqjc/c4w/AE9tn20N0bPvRZU80lTqcaBehBM8WPS8eFiXlroAE46oyBp
bWknsKmkhmr9xi5ToU+CKWy3frAOqfNXi6oz9l9eY/LEFqL6b+/R378IJexn49TGfDIUP/CYWJqp
m1sazEiNUVovhkEuvkIpd3gy0v31mtlsLLu91jp72geJ9zKuyKGJzIwUwxdtRpfrq68mHwuwFU8B
JTnKnJi9zKNz5qJX26uEZShAi9VPaXTTaaXda70Z8WB8Nkf5DtQV5QnhNXHNDLtydaMrzZAseXB8
cea5e4pw3BSKzXwz0dh2HlH/qVhE9Hu6ks/b0TMpTO256iSTnYHeaWD6ftospRO7MSJr/ip9h9B2
VvkFbSLEQpY42D3QNQ5WE5+y8vIqWcV0L0voqyn42YN0FF8Cji0EqNyOit1l+Ecf3pBZaO91fmfy
28TlxgdXGqwLh1dYsT4N7qJmPNBj05fmTio5nwn19LDwrjc6jHRtEZtax2juUSqRzKO4REbJBoQC
mh1gfZ2w5m8ReCna/EazWfHgnhmrJYBuNhY3bYY9jY1H4BMG1JIMFuveAbtJqcmgCxvavzwmgpGi
7fDqwNxSqeC9ZW+i8lP1+BqrzFsttPOAEUZB27NwI34hXjcvbwMdy6owghJkzKzGvi6C6Wqfbfy9
hifCQ/FNVmKllni4RR+mkXB8ALXE+MkVwNfXWoOjb/9aUEtfPqlLNAZmyc6FFRmfp6hfhgBxg0fy
rt1RBT0fyHhIF0F7kAz+3VHe0yFmuyByImwiGs0fETwUE4yYWbPZm8N8lj9GQBFRKCjKGBCq/tqf
M22iuej8HEhxSEwtiurTv+YUo4gF/+Dg0g7N5bKunB99eoCo4DAHkD+a0skKoPZCMsUSQe5GLukQ
P3p3qnOTwSTLs4madoA6KDjIsNWTlRFShom5MyuJ8PPpYvEsh5D6fg9y605E95JsRL1/go+ttESk
+2/mS2XJeGGharf2oJqjZk3lcQl1lEgNQ8aAriVmulNsYWWxHoZ5zGLvy/EcvfA/Q8kT6okR35gj
KLLilBUHmZURkqdc48qbkQRsKe+iBIMzSdeFAajYS6gnCp27uVcUsCogJPafPkwUCziVykExBZme
9sS//9QtYgddnZNQlVmzQ2cEo0G5I85s9v8EruTgWIlyNJZEt/B7qbJMlT2Q3TmTx7AZ81qkPQ1i
1V10JfTGb1x3+12xorNh58uBEs2n+Pt73djlP0wOaBd65+LKW+3KxUa3JOY1MOltcCV7f8MYi57q
DkcI2sv/z9Hn45+0l9LIkIKSovB8lBteM3WHoVlNYRHqQ1nm7TrzcjlAWR4mPE7fhjmvYASTniIY
3GUraLfIO+vUQubZrz+/p8sTYeYAnLkUvnEiOSLaVczf2DwxCoDhxv5j4mcu3acthVTvl7OX3h+b
qM2lOZQAO0nAOQyY5qUOUyZ3TJ7JQJWA6eQhXpCA60NCCWnkS2mAYJ1aYkjnD8Bdjl8QJAaFo/fA
x8JH/49t8iP9/Byo5cCDhIWKi7vmyLz80VwY2dQADBJqfsTj06x+mv2EihcWRi46OIXwrB+BJnAE
Up8BlUVnzYjKLaUOmiiUYYa0lvniartGyojGDQEeKtkGN1RADgNLgEz9w+dqTiqlLXwfw8y40Unl
+yBuo/CiPC3OdBUuBsEPk2ek2YfCCF8f6XW8o6jUM5eBy/FKzNGsW4oEDChDKMVEG4AVB0rtDLkI
h2JUu2h4iNYjh0YvXcE3tw2RsCHS4epP8qWfTbbFiS4AEoB0GS0nKyrlIeSmxhsvpZ3mwyO6VgxE
eW6YC8HlLUiWKQp/fOQE1R2pEnBstnAuSbH+rEaz8FybHQjt3temybrciq1R7LXpe9v7cWsC22rN
UgZuhsJdOOoI5C6BE0iGnfiv9VMDi6S7wa/o5F8ziWzxlw70pDHTn/ovWGkbYnsNvz+xBfE0J8gK
T6u6a/9KKrC0Gp2InnZF7IGQjbodWzdMfjZybLX1+ou2g51EM/DzRBipjRxmSm2VN5VjMXa/ZE2c
mWzRqpe8vZaIkHEDqlXV9MLcvp0xnKHWrRJ8zphTB1HTJT/RjuVXE7ocSERCX7pxOMa9q3FcwUCg
XFJMU8lUwI2sa/p2N1yvRu+0ZvTXefVNWxa19bngT0HJy4rC7cJ2EaFy0XGrntvvkAACjZ5lqwmI
+FPJeq25v+8OmSLrHPjqgA9C+3lTpFk4snlSqOX1t3DFDqFAIkDau1EZZ1cBShmjdpoj+2CvlyGL
IgZUp9pa+ZD68WDgara6p40UhehS5PS9YeeZ4wNrZvj1ZzJ9ZSea63M6FcROXnSgzEd5j/RXvpCy
8CqABOjSfB2REQBo2QdkSrdsaQjXW46e4BTg4qLXtQMXRQCS3QhK+Yz5L4Fk3S/Vp9fmkJvcPp+R
WEYUw1EUdbaE+iPH92p2SF1Jfnnzl9t1bvNy38p6RJ9/4nxJkoJZWCOyrwXQF4TIUe+Uo7mye2NL
xpuGCdxL0HcYdCw/HHsAqF/0bG3SMqwadG5fZLF2ec4iB0BwYbd8D3wcPsJL2iPJtiOF/cHLyjre
0oc3JAeJEiVefLsgxN7cDBxgND/Qv2H2yLzPNvaar1kdo7V8fiFxJ/P9Ec4KH2D/IiItdBNpQ2U9
W/P102tWSycxsjLAp7ExoGjx682DDZ2b2u988SEuJPYccfredWw35zR280sKl+FrS5n5Xk+O/c/r
pzq+Ek/G/xBa+VwCb0qvu8WZ0dBn6bEMroSdBr9MN1Bhfs8JivW/t27UvwjqcHgtq9soZFcQZu2v
sIvW+FZVtCBvC0PwKqUT/qduRh8rXKqb7CcNBq5A8dPKJpcnW+qYiJqxodxkDtp1C9S1s/hkcW6B
+ZgHOM6Wwi4b5lUEV32Fd4/kePDH0HDkywyZ8Xv+vONRvedO5laUUO0wno9Un6CKUJ1Shxt40UlZ
InhAodGepJnm9Uv8wdyY7Ei5h7P4Y97QUdj6vqIOmlJstNvjQEZGzGo3HjC00bKajjYI6xru7wjU
xthVgUyHt/qCi3pslbOAkJ7qG4Y80i2wDgghKI+53dvIj+Fe3iDO8uuZenmSCTjNsp2PptlyRDfb
1nY15pct689YARxzi2nFyEAYZlRM686JSC7mkDGUpmWVROvKEChCWs2UPht/LxwWUNOsEQV3+hEp
tgzO60q3t5y+9h0OQ5uBg7i52H6Tf/VCdjbAikOLd1mp2CYJNGa5sq5QQSzx55Bxv8kO2IWWCdJH
LNaPtvXAcHNKocfrneLYneszIU9yY3+fiif8mfCeVCqH7YEg7bWSwBK5mY9qpyaUQi/2dvRrgDJG
g6aKQrBZVAxP3X3/wnty5qQZYa5onOdfFDnMyNrK69dg3VEolL8sDL/0Agjr9wjlBJrp3ONz+Yc/
BKctgij01kN8ZJG/yxf0yVN6dhnexcSur3zfdCqbz6Ws4MTCwXkQfHVMwQ1WXOGKoVsaOvU6uL9f
k7OiAM+j0ToHAjAXgtMXdMGug4IjWQQZGrpDHO6DCq21X/grgpelu8n6vVFvMJg/7k8Ozgag1WEu
/Qk8nKM9jWwatXm5RnLFA+7KGyQeAAc7rALq8IQmMqRBI+wdeRP46ewB7HGJdbPjmT0l9ucYoyst
J0Zz+CzfVI6WspNSLWmt1/JlPmL/uSwYFfZRbI5J9axN6RFApELYDhUa1W5HpjcAdHMcRzqn/eWF
cQyZQWLrH5S4B6FgeHtbDQSmF0EkD6z1nHFOL+hpUhUtUbVtuZgCt5WY+TMHyWn1s9cqG0iA/LuD
p1RYXxyCv7Q4Gtz+nTkWdxCBoDYxuQh+lobhfWLGlPcxPtFYps6aetUIqTV50IO5V0/7/qERQcAB
dPD7RSxoiROEu2Z0DOeAzhnqmuFr4z5CcrGF+320LWaaNSFAnthonIkxwRq9D08OqJJBrek0oXPB
BBjBfxI8aaQa2ohM8Z/6fAhdC8mmSypNmFrhfnb6Wt32SAzd9qGNBzrX/uUIF4Je8pt5TxGA4ijP
ZkBrSDnG9NNGbkBMjtO5MOTUeCKDRkQPx+xH5JjXcPQACfopbeSnEalxR9d+vAgn9ii8U1Mbs1rj
mQw5EtUOH6JxskWVb8ODxKARTtDZe5Wu2pYqoRkCe+vcFun3B9tuHTn1FOYSeXTgKIvMT9bZ7xjq
hQhhXvIbXCOUZHl7i/PGR6buUbvtzedRc/Wpfkws+JkPPGBeYDyXSFdAFU4vQ6kGDRm9lA2lBp5B
+31U6FKwUl7+5NzMqfySfm/KyohA7NUuR5JTMlxiiDWCH9K9BSaDj//F5jA6D8srXB0AWl+H2VWx
w5FOvEAomzHohRR4zOxTLBgQqfRpvH+TpT1tMIXImzZckdGamjZyqnYRn+UEc1t3Tk4A+eQH5dcf
liyF9ZjeVr6Jf8eO5sr8o0wjT4AEB32VQLqas/NthaW+lVnot4CNv2Nj0f14xVQfYXMAk2co09IV
0ZwUzMj6MDcgJWr6H2gBA0BbD3vphUP6IiKlsomN3dp+zXW0sYQTdhMCq6GUACxrTVBOE5JVQt2e
xdPlFgoOKfWkY2fLbnWJUWJyL5wPvUhE+GO2q9iG+A1xrUBuq/ssgjcLhf9xF/ASw5eZZQvVH1vy
5pm7BacTLXe+15ALiq5Eqf1A+orTcBhfF54Rczgq2g1HtHbPRcsRYU1mn70ybc14np2Ja+3GH5j+
fEYY9D/d33cKS9qsMR8jsFuMkA5ibOMGcoY0Uw7SO0c4pBRv5MGVTH6lxRjEWr2NQiMBJFY5crCs
mW4sLOp0WgUrIaP87kfNdlysRsVK621JcfCyMKa6/q5iALJERUh7egcdsP6Fam1J4gJtVAJNIzW+
EixnGyVXNqLPa7fqLAaAFthfMkfNC+nL08+ecxlkMjdkRzmEL2v4VuJe7gydpIwG+4mZqtUt3nWu
NoUo6CrXj/MzWTYeAT4zNDl4Liqp/5JokbAScee/Rj3RTQ8N2Co+c3Gr+TSf6FOxT8wFtjg6XYfq
ptrhsRyEDewS7NFzvESD0w2Yjci5uIVWzGUKV0z1wU34upQDiI5orzUQ2oT3zGfHAzJLdoHVLv9J
WkPHfXLsfeh/qB1wS9FIKLncU2lK6oHUTHTEmA4ZcTb9WSvbt/hCRxZX6/kjnt9sdxNk8KaGOx+n
DqKXQRgqKcb4d3wul91RokQUmfP0B6xZHFkCOkJKvr8cNvqCsXMYACv2aqzamIrnsY9gjt+HIyPe
qysukB9vkGi5il2SSUEe9Pv9e8s+Ltvdod2SkG0KH+bltLlFU5hX0w8mw2X98/I/zstKFh2qG4ax
DX4npEbUqmbpNkdx9JMvC7YVDW2+bmau5D1ghBNzjSz5T7YLJ1n16IDZJ6mkEhRBV6YdeZGZJ1KY
33oV9FZxI9onRQ+2+J3wqVF+SqoZxaP26SaBNUa3WwxTdcldrTf3ACfcc0UyfpKwfj+nXM7yEeAo
Zkim9aT/MkaDyIQt+vP5Y4Jb/TTZlg/edbKNhwiWTRTVR1PtAq5rNm/ITTlgJrdyCKcShzx1zzXL
h7dDoVfdPh7qsepW3ci5Oxf9yJDKSOYHzx/VK9R7N20t4STVBu8U1TS6nKQhJAmZZoR/EWZNMmD8
W9AAMzRAAyhpJhoXsEIcFtacrspOyOe0KJBcYPGjvNSS9CAwC8zXLL6lc6Zxgv8lZ6UqAN1hITOw
9hy45T5fq2yxA1fADn/wE1KExrEAW+Wvht2YW/W+XAvo7AjkUV3t+6OoGtWSAuvXzGKEh+v4a3fd
DIhuuaR+mClUyWp08VA8j/RReMk0daLUaeOBuvOU55Vg847yG9aC9z6HBCdvgHlmoThOtKcAt4ZB
E7y335dfPXclOThJheYigW1Tp2GD+n3WbjRxv6qHkYvX4M9SyYrISAI6BAP0g7qZgDryrdlctpYM
oOrmFVdWc4g/yesm71mjbbAroj3o6uHkQf4zDXdsl8J6MOAsXlSTEA1lxvRzih1En0xjmwmX95X/
drTUY3vUbSnYIV9QRVPl6WP4h26RJvLkZWN/qiORnslPhlNApKwtqo+KvFR5ol9lNyTCglUy54OU
aVMhSSEmZ4//hyEOng4aW8lWXOEn8HsM8aqrzBRIFMMslr8uh4i/aCrCxWh9QuWRL6yaWhuAvXRR
MNugmUD6GSp2jAtT0Uc0yoJyntLBVZn2ZN0NcY1IbYFQXp0zEKtw+nifnslLa+jOVINC0HeIe5Xw
kDGtC5i+gzjk3XgvZgJpJMj7V+6TwBe3bOyGJe553KYZleexU7fkdDhwRpijvLaezsq52pujp/cS
XXnVnsnHEriZ2TSF7xtbX6sLetxyXpeZOBvMj0u3bJq9nclCe3tYnLJ8ppFWjZ0QZRraMZRA2a16
EWQTPrqSNkdUR+FMlIYp00wYEUBdA6lWvGoXAyiscQ7DBI9IcR6q7LEQ2exRv8sWtrgag6PGa/ia
cK2+XlRcOuZ8zqSJSztYX7WvjWjmc3LlXFyr7Y9YzEaj0JJj470eMBsw5ApGtBosi/JAnacfL3Gq
pI5MOL4d3ZMFLYZJa5doWAg16CjOgo6KuwgERDJXEW7RRzUCGG90XvNZhHRb3VXDpBWEVeRdIuGQ
k7wcEdrWx5e+Vr6CIp5mizcQHZImOhj/nIsxgO9kTnK8slS3bswzJAzhbT/juaTBp62mT8XEmJlw
vyMwSI2lFh5JH9UFHK/ac10+wt0UYVSG1BFxHFFqzaJdyR+P4jnSLFSAoxj9/DQurcEpm7hvbZ21
y2z36ufvJ161zatevm7oJ4SUHOs5DAYX4KyZ8ZF8XdOn7YAbDP6e92Q5/mCjG7Pj7zMesbUuP5wZ
dKtEcqtxiyIMxRpFcwToZKy64HzUmbZyZg6kqc5RVjwIJXjRmqeNuOqPnn6azCfioitWs2w0lcMf
6itjmvGjRyYueOzaYNrIPUM3bO1X50By637dxP7QrmIC6sh7E63+Rtx+hxIQNrZwQuE9P4+fQ6oc
UKMhg67jo5D9CF+MGstU2CrosSkKULnSt9LguaM/0L2uA+JSAgM1V3AYd3TgHfHGWn4iw05sE7bR
1Ppqc/l95SBS/CxdDFlGCcwZ+O3YjcbrT7eVqNqpqNyybYr0JJu/gYfx7Li00Tj0njaYwnBQJCK4
g7z7RQ0/q+NpC3wOjIeH7qxN3TwdCMtFvkmiORJjUd+kys5rnpd3zOimedLS2ixkbKTA+D6uDg5S
tHQE+w+B9pL9JGcNTSq66JXRbhGeML56Q8a2mZwaULAvG8z6N7Xj9zShyq2f822km2D3RN0P8TB+
7bB1P+/FRFx27fbVnoP8KkYY9JGGrvhq0QI19AqQ+GfwzkmL9gc+rYXtmghSCVfI1l6VFQyMgWZd
v9cBwU/MWY/IdrxBaj8Ac3866Vqlc52MTxtE50hQXqMBVfvKHb0jbzRfLM0d9cBqh/jsSdS3y5Em
fh+B4vG5c/pJ2gp3RgDYfRNwkMKk/dovHRIY7gRTfwCRjsLT+NSsi4Ey3AJaLPzPbUdji+vSBIyW
1cbLg8amCWz/NkE041J4Fx3KTMf2qp4KsI+0+mDPfhYEKdgmG8gmRCwx+lXgzNvXDpG3xhT77g8p
lpqY3eKFjzTzUhp4wFmj5VdC8EQX4SiI3gfQdkb8NnFxIbaBnb5vsiupM+okpCdLFO5BPxP3WnoM
31OMtwCIQ90oOGbjiN7k5EqTS/8sJopbXr9X7Haex0CmXh5y//BSSou6s8bBKlS3crrTKJbJtELG
yeGD/IZo9G3qGMi8cYmac/stZmN5ThJGTIaDKhds/fpEF9o7+AI7Js9ZE4ftlkYQqvghrEGKW9oo
2qaTl1soVxkbGgYofO14q8G1vql5KW5opVeqteWmK/H4MFSTx6FMbZN6zohGCJyhELh6ZInzYg1Y
n9bIe0yKv0tRPNPfuTTWidz7gjCYzPuNXhmcBokSrA/VGGyYIIi0A0NTFylzhbbgiBLMFYMxqdSJ
raVtOG/N0zBwPRlZLCUiBYV6FHNZAWOYPEnDnKKEaWud8XYZWch4LhRqoSP2vzoSvY+XxM6/kjSD
rz6e97oldLAQwbWN9RdypYcvvOKUfC+Ax++wZeD/QjOMpmsourEzMzjgjz/2MLp5b2D/bPPpOoQe
gb4aejdUggGrv0NhDRGQoe5A4YQ/0nkY7+DsKQ/0P9m6CIwf7tcXGklFYGx/qdfaP0pHI88SrfBp
DPiBH0Tlqt2MzSnCVGr/HDUdBJWJc3gNzilIB+0yxCc/8gumZwxKsh+NJH6LIOceac5rXdK4IAsl
enQYOnCNjD+UsPHARiK6HoA2YAfIQDVSbDLPO0EOVwZuR8f2IvgIGJOY+s3piWsHXzWWUsyem+Ch
7S0NQNu+5aBYPiG3c3sSi87mJ91UDIR/NmbQz/NyG9QwTph3zGgts3/igOfBG4a0Md0smY6aMSMN
7jnkGNF4FZ7KcSzm3lvwXl8LzS87EAhdheEo4iaSHgm1yBpdCP+3tpkkG/np0qsIVwy+pZCPzuXL
9HVTbz099IIA4ixNlWJbUJXpidTyiT2GrVJs6cIOvIgPO+CP9Ln0+ualLnIQECAlh9EYbNdyMmPq
TET1OrbDC45CMHC1qYJpY6RM1c9FYpdGfpv5P2ky7/iNfzlXxRxsgy9BMqytIF59JUe68+kT1mRX
TaunL0PaAa+z1rsdIVTTbBuc2R9KQ+9k/n1b1V+tw1yluKyxYqELArFzMGnAsmR3CDb5mM0Ezw7q
YagcngwWpjLHzR/rlTMnZQJPOcccL2YLracHYqvoLyJvLB/e/fTVLIeJRdW1GPvEumowaxBtv1fy
XiDTpFo79r+a3fIsy+Lm86SI5m4zt8UiYYUHN6c9FrtEoDyp/IRYzXdJV5eUILckNWNjv+VbXNE6
+ftBo+DQ5FKpSJtbTPRfNjcQdQifhtBYg1dbHCg6XMPr02pQBMEChjMXKT6718huIk9W3A8HhBk1
M8yHoPry4ELYRlEtXYwLZ5ugpkkI1ALzFyFcdhZSd316Hhmi9ebVMB1V9FIoW3yUO2Nkxkd2ZHTi
UMULQhGq3myUv1UybMd67n6jBRldjBDaquZVNxsWs9FOX1bZm7/vmeE7irNyttvwyYyeaQ+3ekbi
OIf4ujXa2eMxtoYR8z87CJ1IuyEQTVYZPdnMU63R+kFlIF49SnJasIicVoTh6OdobvVzlqtHB9nJ
TMKo8sTRKDwYUnF4jAqnxqpDoH541Suua7D2hZcbWI+mm8rNepDavHWnGCPIuemB2RlpZe6pLW9k
1YW+1u4URKOOZFVIZGQUJ/rIFsY/2CdhsiWyQ0AKxGD25MYIYzoozSOZEqrG0/0X44QLhbYAphdP
dYq2qFlsHeEi9qlhTjhpEOvGhgiEkmgqFj8dCjdL/aC5SSY2Ihc74L4kewi1vTYf16umXaiCkRz4
2zAc0Ps9bR6KydjiL0T3D5GGVcss/PkDaWVrKLbesT1iET+tf1/hbw8RC+Sk0ZwRiFKAP3FjFojF
qsM+WE/WgUWPlakepf1wP9p8q9sqbu6yWsLCpA3mfZck1bL5tjXCLGOkg7f7AgHBUTPPiWzRGc2L
8W9pU3rSGEfnrjPB/VUIh03c2Q/kVmihDMXb72FDrLYjzRZQO75jpzPq03aLQ7N4BGsSA2oemz21
m31mV6bYmTzIu+5lF1cgz/G0It15uozGBDrIJcVsO+uQIXBjuAjUte1vaRfUW2a9Zn8nl4S0RPYa
wXjUQFqslLWO8hT0LV+BYtkpoWQdjO2XG6PJmq0+/Mzlj5xBpYYqbdL4rNTSbgQUZcKEJW/CC8Ip
yMnIrCKrWYS63Ryy0tmvSurC1y5a0iw/vK6swj0muwG2XaI0hmKy4NYxQ4T8kmkaa1o9L2gcRoVy
4HCDiZlRHqdue9RbZ7W6MiCJBxztZIgQz0xGi2tb+cCqKdMjOLO/8+YH0e/b7/qTjm1rwDOKspuT
uINDlC1UzT/XYcwV3TNNdcknXrbAhLvWqhKqp2RZ5OHUkxl/aL8Vn/F/+yA57pG70m7kgRYkxoiw
VTILz9n7A3CgPeH9pqJ+2e7V1t5uMdeGxn5y6RD6mIrGgzspHMEef/hVIM30ZMPnLyy0YtxNlUi9
Wye51ak23ZGJNWJEjvGFk2w+dV9pXAIv1UUzxhBaBhvD8EfUgDLe8v5x487IvNHqWudzQwPXUlaA
I8xv9CQZYUCMRnuE3T5THJVx8HRTRS6cmPNGgD1mqPyelsh8WeOTsDjBhjPvIlkVyTH8LL7D0cPZ
EKIzECaXieS8vxabdE+ERT6OJPfWnT6Pdw2Cga6reBjp2A4tVj1TMIg1dJdiTlezZ5pOP80jFoSl
Q4orlzG1zLi5AaZ870Vm0RJybpqCfZfntMK1gW92ZEWV/xGBxm4rcEKsMluat/eMpgqhe4b2FBaG
12nTFykPYTn+k0NLs4l1IITzEdFiyFQrThgrjL1JR/WCvMn87j+4bZhCYH8ptcLb8iumM1ETXYSn
iJ3ij70GjhGXaRyconj7yTkn3QlcMaaR0olUcDkvRdl54rf5usXXzVJOv3nKwi0ZtMeENMmoYEiW
Hsx3dMy96xRuuhJxAj2d6oAwDxQreGx2MF1ZRKvu9PVQOLPTcvR8mHWTo4Zg4MYvDew6cgt5mtDr
ykxYl20OnTdfl/dOtr7z11KZ0et/TVWeDTIMSqQrikCK4koz8PdsrNrIHsN52sUb+aYAZqeB2ejM
VrCflPJlq4bNA+sIcCFyulYQqNFcRvmpE60CkehJAYTuFLgfA6dcVbqtqPiWKWoZFRHDl57z6CjQ
smQWx45aHSznrfjA5Qweyo1PFPxUzUq2sHbyyO1Rf4drdNnv1nyyr4sWa1FMXZlzoF9oFV+UgNuq
72NmAIimyHFMvkojvF1FnSNNppQ0RhRpVPA5i75byJBZR+CXkpV+C7S1nG2elRtCRGxXGrOMqHgO
UoV8MtVwS1L2sPOLpD7K1qUuqWX4G3AaONyRz3DwBGtt2VzwWn/WkewjoPxus/MnZmjMPZ1NKOa9
qpVeLeGop0MQJpkQ9oO1DpjPm5CD219GyQ3H45PRWiceRXSsHwxqdrrjdgcUnOkyMJ5jEVDjo/Hw
0QCotrolBp68bEI2hjerNe+tsJu+KIlwGH9YmZOLmDttjxfZ1yGuwAJLNIa5IneIgMunOwy747Fd
99cWrgsNkfTzk7JuqKULlG6ZisFGRX43OupX6Rqzx85Kj645AwoQ5PbwTNbdNKdVNLZlOqE0mL8M
vqPBOXAZFNQoFNLos9auuBpIrqLdgTQojWzB3h5fM1fEr6rAHZ8RfciRQxueEtaz8OBTJCwgTmeE
ns912FiPWuLgGo1mEhXDOWvi/bIz1dy3t1u2ADmSLdyYHnKz/HwWsOM1YqhkKd2G4IC32vCDM3QE
EjfAGwD+GAoTqcnT2A//RqXFBD3gKJPQ484QRvYF5yVyJ3WP2qrguQbtsBbc1OsHJ/6Y6hhLZpjV
iSOUJemiWnurJiPlkPWFBIVOuWACKWPCfJIp4VI+gGAJl0pZZfRFlFMaAbLZ0VPsGP4KNoHpRmiX
GUch79DJwemaIpxDUvc+kEVTq6BDx6i8jGkS4Apcd4TqJkatp57TL3MBut6e6MaocbW/b2dVsvVq
YfLb5slUu9ObHhD3dkmq2XQ7IuXINC4ki7aWPwoqkd9pQDsmcUJKjgm8ed1S923jFPKpQS8EEQ+9
9w2cVMcQLn7XevFoBk3LiKFwMTtPcbN2Jc2TziJ8hds2j16grUskIw6h16dwxmjRLtQRKepSDfwM
JpQnJJcZoRPa9QyOE/rv35f6OwoZH8D+xMBgac04oRSCnWokBLdHShEo7UM7HR5G+sKis8TmGprz
HjDEIZ3VqJ98hSYdDAccvoWtDRKGBqw9DUXFEB7ytiOD5HFzk6c7Jh9P/O8ygyG3RZ2EpIrg5+nQ
zyZVlfDmoNZEIzMFIoQSMvC6mY6QiEtFJp/5ITJZqlpsO91KS90R4ciHWu7qK5xFjEEackZ0oYPi
hdHclFWHtvmbROWUJEsk6QTF8SOEU1HMG7owoJW40/XqVcyfwLQmMBumcvf7ei6Vbi5SvxN6S5KB
j1zk3NMVSmIIacFvtncBn4+g7ScR/SlyIQ1RltAca6yzPINSPn1mvqrMK/aq+K0x2Mmvq22cr/TY
j44F7Ubut1xt+2pK6qAG00LzUukyUD7jFuYkWZO6AjnEVKJuYqoIpdtynRPG5TZKR3FOZ3erY64m
T0WDu+6NJTcHZgtb2RhXnIVhYAlkpyYwo46KHAQH0wQxwTEMjKIdaBklbR40C45s9tZkhQKS6DaH
80+6mblQXmiwNmwVmGLA/qLlpeAum5/LhxYqmmKG6iFFoInWb8tbUThkHDIcJMTI+GQQzQIjFFDJ
2SqN5I/5aj3CUyxPYHQmdOhs1nd7k6gPSYU1hopDrIzJ9CHyx+wYvVuyuwDvAniD7/yfHpIX5WSt
QHoTjrIrERhXSPiY40Zvg2adVUS08lEWkA098SHFQzpJ+RZEz9hiKy7hbzVOCNVuMnxYHhCEwcmj
PDWhlx2SBU/nTiXbyg48L2xCIiWByEkVSENuRDgsGl/UkYLf38H84E+gFfUnHD+xKyE5EI0Vl9cC
C2bHC8E22I6Zhmx9WWilxREug49TbQoYAYpd5JuBRXIUM2AwmpLLUFVBR14AZPHkwJQQ2JO1YqWG
RcTMycJh3Ep/aUu3pqcBhpRHG3gRBf8TKfFGX5LOCiAahOFjconjQ+QUUIus4hHa7AEBlQIsWEa9
0zwGa0wmFscwEXL0b8gMO7IC+jtneIXKFyAMyFAvDhGWxC+IXVb5jgpLduBqTi5c9XQHNpykfi1s
swOfm9UKx8fupv1v+ld6k3vWQj1n+eupLUqGeH9xwFAHQWjI3Do76ilAG2DJlMV4910Gd8WGn0Tv
n+dSw0FOLf7LvuPAfBIrFhw+Vo81gDICLRk/Jhj8WDxnRLsKpRZYjUivFId9iSle/PY/ks5sSVFs
C8NPZIQIDtwygwiIKOqNoaYiKoIoiD59f7s6uuOc6qqsTJU9rPWvfzCve2yimvVl37sbuHe1z2OH
Rfh+PB8JOyj1Ef0YGb73yoDm8GE3ijmkzWNg/e0oRu3espjYcP7h6NYXHaYSTPPxlsMN38tzPtlp
70ECJvs9VpI3JrsJFIqvhCmwhB6shLLwpXoaH6vPVrGgd8GVwXdXtUvhy+FzP+xJazUHa/JTFrun
w59TYKZyMHCHWwAZl0iW6W2W2ZArvDJqVJtpP58JVkcKnEQmKNT3gnfNdq2ZlXGE1NoubPwqbrdN
QsobjlHhfQWtMOyvCxhguC8ncFW0J2xsZvQcvT98V/jrX9g5jYsCdwkai6B73COuHF4Ofkka368z
6pf18XFFdcmv3iqwjxavg5q0oD4vCDFMD/l7l2V5wBIp+YWD+fPcC3d233zNMbUjAspRznQBVzG/
pO4BsXYZON8CfAudnT2ZK/M+NGiOTEf1x+PVjYItgopRHUcTnNSwHf1RN02/vEn42nM0irsNE7bb
jHt/VoUTCNOIy6POvwVXF+3YdBQ87Fs4oG5kvuQRzPxYDjeXGYDCbDBH4PQ7gi9mpC+tpbBAmY1F
bj/+kZT1s6pr/HyYyhbDCPhird3znqz9kYXpKr8EA80sxontpujbWTp5eLvCkRZy+Fs/4SQfB7UF
9XW0HS1xoR1UNpK2e7PhU/kbxdflZd4cnocCU9sHlpgMlhitZiEZ41O2xbEG8uW8M3GHh3fNwxnb
aXwD0UkDYapc6fuv9bIeDGjgV+VbX4K+fCXA3fwccXxzFatnUwD4r+MPbQOG64tfs+TcznzcuJ6Y
JMJdVqziZvHXB4uxOQxGZD0A2kOKf5iQvxkxvqgBSF6zPijfmaLB5BCGMQ38fJhX1VzGwjrb5Bsi
FKc1GTAniBVQt5kLj5NbijUOoSR81VAMeK5boSegh5k+nj66BvDZr39b0HPNG3dC5bDuw4420NfM
eqAOIuaBmTx0fxhRvShf3Ii2ZzKMn8QJbhqMEaY/v5lg1eA+jhxpZOUvo3eHKafdoovThNVWfLzl
AfkzwPsDO3pIj3CUplci6wWxdQRLBJRZxghKMokk5Idzph5avgLeVvTwEKyEY15QKV78tgk7KkEu
0h0bDVTJKFoPCH5OCqgOcR2PjQgPDLhw/CBUlXwUlQ2bDP9Oczc0L/ivv11p9pjXS2rNFDj8iw+C
U2fOtRdPQEN7U2aG9/nnr/irKQsw88b5dGcDbjPVaqIeUeXS7JWQobhAqIHNCVn1OCA7+L2E0qn2
SqC49TsYqfYTW2/IVRP9vSIwcOJAJaIyQCPBWFijEvuZ5+xnDDflATwcUnx3j7N6iiduo1ifL0gc
ogJBYr8iZW83vT8GFTskPA5zgyHJvUh7B5Dxqlk9rz3SUfRJwLoFvb/a0gxuWvAnwmvuc/IjASAI
CMOBsja6fYFnSwCYh5UW7ntrYWzEdhyw1p/+zYWKHyF0/cW5myftGaUFfsh71kTfusEa6lv3GDai
eYWnq+FsE5XTXlIj+LYHhzsDugXLgYfzKfQdBqoTQ70AE84kUmDxBIGYihEW5hrkpr3NCvUaHyaq
spKU4F1chrLZni9BzT1Q78voFeVwSnMTNyvSdqO+BbPBqvHlA8q66c0NuxsiZjGa1PA+p5kHQTbg
AQ3/WGc6jbVbQ4gG3tCozZRwg8eXoBYhP3kZX/dtF+kfiZ9oTXvBm4CPucJnRdh5GWR4lYI1Q9oY
G+q8A7e2v4icnj68HPOyhTELF7eNd+vxzREX4s0RAHQir5hSBa8If6vlNxUGJC/8apiiri/U/Q9Y
LgbNpXS+/Q18XosBHw2Lo88/HoeCZeZH8KjqE3oP7+PfEtYM5DYoPy6IwWPVrgjMdcoDXCd9OB+s
a3MyciGT0WLKdjCK7zYlfg7/E/JXw/CtWHTLLxxaiLSvQ42X7oT6lfG+fu05I2oqvBP4NcYBdGNL
+i4FUTXnXwr5E3UwQ/R8CJsBgQWhcewANkRTGZmEozATW8EwZNzMVdSuLpSKUIrfzjtWMx1TAwWi
1R/1AXmgCIfOn7d5yWAbsettfrFbvxIZVARr7Q+SIq4EWPrCtb6fMu3aDA2hSXpuHn38VOBpfp0e
LH/JJWAk3w/Di/90FA6FQ/9AX1hByAB2qQyaQO4UZl3XEwyzYQ+tFEyd+XU74uC16hkBzO8Z467u
jmOypp7f8YvYSbpTeYLPAjPOd45apj7xAJCw9T7uVTXfs7eiKdPaG6/a4E3c0F95IXzBpK18Jpj/
wimEEQbxq9YXcDEPlf3cdOYxmz+cwu/mnT7kRlpiD6uXa9UUwfJ6BemQxtqDXhmM9JfeTosTte44
VpLaZIEl4/2VOYSeZ/adwE5b5A0wZ5j4H9RRjUFLllZO50GVglmMCaPFFqtgH2iqqep9F045Nvnx
bUkiIT1pndY44UBRzVzalah0XxbNNrEWv/gpT3uUoYjmlrfpbdotgPL4Dar1A60AMECJWBoTzOZE
CBEmzdDZbtNiW24v4SWcRHVKLZ1/9Jz6kaEHkdXqtAQylyz6v/zUsmaYI+BkrlUhoCB4JkhDvn2n
I9pW9zd92dhe4tUvDTRLWd2PvYv9ilvorzzZgLSqEg8EyFhEh0D7A8roi291F9aXxuf0XDbLzt1h
rxCWnV5izS0IOSqWgMhziKklzkj233+T8/sP/KzeCL/XHc3L6ccAL+0d5IrsVSweLDUloimWrb6H
fAnxzugMijbxbtMcqP8KQicMDvwxnG6BT3tQ2hAMz9wLvAb7NaPjR9XOFpoIH1mVj/uvSrK4DG5O
vaCUB5JGWq4WIogKdQkeDAOzPdzDcv4J3smbH0lZiPMFhRapteC5X+Q+/x7EZf1eAA5QwQM8PCUy
p+jZMswXwKj+wbeAK6hafjqQNQEGBGSOLAlWGyA0aShX93fcbe/uQH9BaPF4dPCh4EExD2REYhBC
VADIZx7tQs5I3SmFOy+yY1y+Fm3U30/QinBtkcVg3P3XU98BdnPEyMh+3m6N1W2+nbhqnM0xnp4S
Tqfdk76HahbCJ3vhOR0msJ1nP+uyQSy17kMdtnYrvO0TiYrZBG0snCoqKDD7cOJFPl7e+G+/t3ij
fmWqatwXDXOiDZlLE/25KuIrdrhkLuFGAbzAHnoqIDzaziv2ypzBNeTazpB99dAXz4PPmjTMe8i3
6JL7H0pgC5S901GeA8YwH5h+iORix01HqzK+KwiOpCkdJtCk6gPfNJWYRiiEnC/k9O309uUaN+HK
7Diql6CP7jPmxw3M23Q4fZ5kAskQbiEpG66J3YOd8MdQjhblZzQrTE+Y7wIhTs4XWcM3LRSYZG7x
UmrOm2ica0Nr6E84g9Irv+E8HJ6IOTrVi89pmD499WKSrrhCH/XSRuex1TkFystZ6X1xR9aHvkof
4PwzMzbIjpp2aT4n2kw8oHm5BAeVkIZuX7Ph9Oe27i1mzHy7k7VYzDvRv7K0Mu8aFgwmUE95rXvB
hXcBM+RUnl6zynq7OKA/EgCwabN8CCHLcJpP760n+R+bsdeEjlS15KfHeIB2v1rwtsvW+NAyOpnJ
HEaEo12tgkQuMrnoHd0yuEQKfoAX1gr0cZOQY0+FwT4hMU5H4zIDYRhtXkz+4zuHWwrxg9Hy7cvc
08K8Wey5yhqibPOLyfoZw+mhGNezKYFg++yF3L4gOQPx9qIxFR2yQNAzE3hGgMGj6Db7pS+7CQiI
HJgvm6pRB2WwSXNLwctoq/4heGDN5XIC1JybX46YV8CsvibqRl58Cbai2mSwpRPkymEmO7vOuHki
PdVtp71YcmApkzPymjHkSm4O2iEh/7ks8I0ADgECB3hAj8ocEKDjnV4WTAlIhOMQ7GhtoutmckYc
ZH4Rn+0iEfeV+eW6j4fTVMWfokc+UH8pOTvh79KmXSqnTD4ei2qhmBiYuGqInaJIabtHzCln0gET
aialIh+und6NTODBSAjl6fhngJqXs3wmB+Xxmt4PyuY2E/xqzraaGLYyYLhAVM36wnss7R6+3bCp
rRE0cQLjIIK30x9DK6BV4xIRxnmJWleFLklqWlosJcQjy9YZYyORzx9GGRMmfF0wkOumkoPvg54t
+5FqXq1yjjILKPTvNR8yonk7zPyurP5VfzZOy5v9AlD6YIbsfOkkO2dws2/3gPAWBYk/ri4xgOGE
IwcIasF6II03/pi9xY8R4yO8mUOoqFrp5R5wyNVSrXfS7OX1awVoyLMm4MDvUx6fv5wBIxwHdSY8
TP9UXVli4DwKs85VgLpqrNO0qgeNtMrNSeewvEGIQLfI1YS/DDLBTcXcbWgiFHWHTiF7WTBc3N3K
fbtN0NW4ght9SroFTFI+YOHHmcX0HligOkxpKou0ZSEYhpuiFQQdM7/5MJ6fAASLlHPt0nDpXNc/
+GHHy/GmmtnIqDcYzPABFtwZHXDmnGN0yPEBJZArZMbF0Ex0OODTx6bmhVT+deeN8H2eXfBctiES
j7blWTri7rLPnKc3WXGIE1aMEPJu9U/f4B1BByWJ2J7M5CNYP+bbRdBaKAgHHsRtBKtQ0aleVg/s
8JHQJhWWSCAItDnaNRxw/XvwL0EyKJjswnueegFMIBeFno77idMljTBm4UDPuGTB9GCPwkwlo7mw
M1M2Hu7DHZjQGN4L5XRf/KbjuLSBEX5+S0DhnefInrxSv4OmMdQ2ekdI8INl31TE1Z2zx7il5DcZ
2Ex2gjbE8tBtnR43djnHjJvkgjmn8SO67W+jqUrMQ2OXMcbbBmguEBB+UjZ15PkdlTpgrIWjcNa6
70g2Mio4iDqyLkDMh3FC0q7T3Bq9Uz8aYBpFcCax70FpM58xch/QnsapN2usH2ethn7A4vadvzYQ
eExANXfwoXJDeU3xx4rbbeoJpu47v387qIWr5FFRwrCVnfzjgK8I5oeD1AQWqKhdeodxOj4wUsvm
+Zb7gCIeCsmR8GPmUAaJgcvXaScCoUOuzOrAfo/fC+gGBYffzVNhaXNuCaieWQP1IDmSJfADzdpR
AnMAjv7rHfCp74wJLQqn42AlaSfZO7G5LPgjM4o7vsk/0/ByyeYGYYwmRGztULkzcEEyAs+NdX/T
LwvOyi6VqDVBChpu6C9rijs431IRvbb3xW4zDuRgvJyQHOEjmoolD5r5dmJks2OLRZ9GcnfJN3Wk
aWFX8B5grJslySlasR2dKZOSTryx69+Xd3RWF8XIum9+CMN+1gCiwM3Gdd2Cb0n8V+Zy4mFPBkrA
Z7hitAIUD+bMh1TKwp8bxtII1JPYqTvH22MQ5SbYXNi3yP7mjdWM7aka2bWTjZTeRkaf2levDr2Y
+4RxodULsvmHke385o0iBOu0BuHThvqC3m2sC73Xy32v3uaAav+DEu4RU7/T9S8HjurVKxSr1Fq0
m9yJST4TB/cP8+WIsHROTmZbGinjBFmKGFZmnOiVVe2STGyFG03mMeqRbKv6KBJ/kSn/UMSNXqyc
SY5sj+3RURgmyHg7fywQ7Lhn3o3RSc0hUTyZ3HmfdblW/n6ig+ZPlJ/OHyl7QoBoMVyqRlhCGO37
I6PH6XMzd6us09g8cPS41QgoECmmwpWHwZz3sZmXtzA3dkbfVTndftRMpX6cLC5B9gdS+oqAYT4+
xaEHg4fjjq1wgEr2xkE4kZZMQbJc4/a7QiJHZEO7uqRb0NqwsujzU4auUTYfOte1On0sMlzOhkFm
Hvo6xhWUM4BlEIMmvFLIABaDvuC57y+V1q/DR3hdtCmJFXBb6gWcGVag+3bw0zfKgcZE8OWPwps/
SDoQEHTMPEJQ/kwbB6gLKOahNzVKMOGn343xVGFRCKIksSoFdX/hvVXrd2hTKCVR19dRMdL8gEzW
s8zKsE1gPq8J7+wLMwk5yJfU9ahGnXy28y9AlrRqO1+J1LhcloK4LgpFCseNuGcCRW8VLt+cR4ws
0FZw7XjsW1Il1KA45bN+VJkydiBPytc/IBxrL5ILCR5jU00ssBQmH4vCfbmdWZJSBw2PDYsCAX8b
KofZW+w6vU+0PaMHu4o/EOHeHk59eKwPnOWHAHFr90a5CSrCv1LuEpVF+1fDE4ff4Ek2xhkjhnzH
x4pxNkkLX/zi35Vxra3e02rIoiGQtPC/D6vCig5t/gP/v+3gbeSncrkz+KDv7Wmy+cdRg7HGRJqL
g6X81GcZMbkPSwTtFsvr4rqgGTBUE94i9AnnaVcWoQiZGaKMxSlsZ1NmzB/hg+2vEOSLFf9ohYTE
xIxr1s0H0cT9OQxeGdXiYM7Nrcr6LZYNBNXw0XpsFIxYTK4qUrajFosFKbkcizk91M2WYnk2CF/G
Z93riHfRLxd9kmMrQ5aQjhCIedX1QDSMQbLqFM3e7GaPqUtBNnkX9YJ2WnYodaYYGf6NA5IWOHJo
WPrmrjA/bPdcxz4qYwwYU3npEQmQf08fJ5MHalr8pzqdmQFLRPD66EiJxb1j0sV6EcfvwJXjOh1F
l/WO9T+jiSFVlk6VvRjADWrmgP2QzWC54npYUsJM0KnipEFLw4R/siJl5yNe59dmXnf79w2vB4bS
eDFq9wgiGvw4bj5k8qRqGPCxVpf9OP4d3s6YEQrcSzNV/rIZAzqTcBfuHrRFrFNSGLgjG6uaMvEC
h2CRBY+pEu6cz2Y3Xo2pOK/8ZMZuc64u7UOC+Yva8mVTxWq580Esz3SMh8OLJ6eCDoBG/x0xnQLZ
q67k8t1W5QrPDO9u8MKv2M4NKZIhCxrMyWet/vNIVWQGz7cRP+ARoTZgaqvDgaZ8p9dllXAnMkhw
4H+qe0G0OnDoWQ1mEP0zLg94AxILFBFMvP6sqDN4VHipGO8DvAY+T2jCutgsndd5vEfUkmAx5utq
DDZUdqIJoVun2OGMw7TuwttCj8A1VujHFrriDvLZgFdDpJt2EeTNsXWgkEKZeTEwYaPsEMtpsBz6
Ob+CmiFQIXGuHPF4dcC+f/ok/HB6oW7RxM/vb5jW8OmL259RvXjemOwhgOIqy3HyH4Uvt10VUa1J
OppmBg7M1tF5lgm4Kt+YgDAe89iT9Gqf4c3Il9CW0rnfhPshv+QrGoDQ61RetSwJsfVuXqmPmLla
SJhhvoJu8SNpw6H9hxAXh7ABYH18zReFvP5ZMfzmkP6sQCj4MH5sDio5F6b8krqvAtjdDp33Av9H
cEZNovHCzQsDFnEliJ/HfIkbGnKbnp1o1sS7EhQVwZLEFMkVb52bncdKe7GAz8Dslo9/OkwleszC
Lviqmw7bmbfx4/+xApJ6UwAn8HM8KfQJbD7GHWbFK7rs2NFXxFbGJ6Y1itk2aOioRPiRE9/WkDsQ
SzpeMfGX7PuUAwasYOSDFoAebUG5ONVgheJ9iM2IDXgf+pqqn+BVJ4jGyQGGk+vG9suKJlp7tn0t
kuKH49uq/WH0B9dF5uMfLRTtCMmi58CD7BFh/3r7JfRwbXt7W0XPhdt2P2K7CiXvjhRXNoYpD4oy
pAlzD45fZbiJGvd0JRKU5IuVPG0X1bod8ZLM1kSr0e1hC6CY0Xx0xKdWO0lxatdmCr8JyrQWNQpv
QjpcmQVBAKIVGzCo5qjS6t8/6jNVP9amEissPpW6azH/mIYut78bnyiMGVbqme3XpvDNNi//Jpgc
e7Xh+9UkUPcnpAEg+zT/bGHBKdRmt/1sRqHIvnF7fPidxxlR4yECcd7hRxmM/3mYHDN3ZMxDVGWu
eEG8yCe7BC4o260QLzLpUoDIjymogABeLI7R5nSlxUBQrrcHgVBIgwPo3izeuRGE71TzW5Kaedeg
6A2/oEYJPA4a7Yx4+KvVM2+gBQ0F38tqlygtgLzrGcZ7iM3Qk4OnMzXwKJmRK+2fyZ48NuIsSviA
C2fJZORFgfD1pBkzKVgG+h4mi8DMA7RT15i8ktSkcRibmZn0UhnLzNPNZoEf0xHS4jXtIb0rg61K
S4/20aUAg4lpxJio2T/P/JX2siVxIbi1eiAOA5vbDpYTaIwEnEpQ+qZT9ANbDfo9OySRKYTYILSz
lXIaDkzrAwqu06nFI3eEMad24nF2TTB2gGc0CuytRWd34GPFAFWLv2FET0LKxQLjy9PpkZ7G5rGx
mrXfVxH7QIhT/5qHX0+rPBxif42h8ceEqkPOKrYlGn6Msg6nimrCuPbsCa5lcK8EsrDb4ADzZKUY
OV3lw2gFP5k6xYbvAFdHgLD4A4EGCq45vcgOz8RxCmeEOvVnbPHtHBiqNvIwD7Esmd1ArtLotek3
zqhv5buTqCf1mFNZi9mG6C913lLuwcWAa5gpQY0FhfiPR8gDgJEC8+mSJ/KIbEiCmgfOLrlMrBxN
Lcc33Ke+CJOH813qJ6o2kNaGXmfkibykBBxy+rp4/d9a7Wvyzsrz+YFJBvwMtgesj7HZ3mcFTPrW
LfQTWwqEE+r79HRDY29ffsYJdb6vb67Oz7zN4uRlJ5nWEch2YdxrX59pnGNFh1Un9p1uuLVgLa/D
EJb0gEv7sH0kzxjPL/pnYdTJbxNcLzbuj8YFvdKVE+iD4TXVfbhFPD6TjZajXxtS9A0p3cJQnsJ+
1JKWOzBjuJ/NifqB163qhQOwD09GdjjEk8O2TrYPwRGXrS1iXH+ITdNWajyOcP8gEUoNlUcPM5BW
7Rnwiib6MI+JMHFh5DFGHBq9AwznLlHTUDJow9CMtXio6weaKBLdnmYItqapSFX0LaZpPAnzCxhH
aKOqb0NoPVwdkmZBibUefzIUTpbsjY/sPh22JPHgS9uIMovRpHiFkgHu+8ITbjaglATn1badOFOD
UpuiXi+09XOPX5YUAj6Lpa8Kt9J/b6+IfzvACBXjB5yFwvAR8ef0SlxoSs9cX11h4FgTu2KMtQqj
JxNOA9atACR0ejhiWG9iXvazC5y+4Pmw/72ekp+wfbxZvFVhtS60f7zPUoYzD94PWDefJ+25W2pb
wgA7g64uf1tbLMQkLJsNlEvYGZOy+CIQfXvAestMxIwpEcwrKr2TsG2m4iDnjrabj+V6sTuj1/MU
j9czdhpTPthj2KV4ZudjBOA17aI/tgMTZavowA0GAgjYW6QO2ltvY+830vZLljjqMiBmEVAAsmgu
kSSqwQQC/kjLsCBf1fcFrkzjD2GCK5hxglLl+RMhzDNSuDGdvtmpOGpMGjvYdSmqwXSMbH3CNakg
IiAfq7bKuwXKBqMIGY7qeTKmQfws9FpMhqPC/UjGh3+CYIA2zjYBTNPUf8DE0PAfihT3KM8idKiI
mjnjPJuwaJ3vjlGof6xVQ619CFlwg2CV64UtirI+jmfam9AzEfZNO0yXSHmkzjIXOP1cMP0aua8N
Sh2vgdXxNncWzcJWDQbRE6tfehhM+KxbNFr3w3H8xqgvlWO+Xi/dW9SJMZ3+PlTpzq/ScYCL0MiA
JSGKsDG3H+A+HY8Lga99AjJlW9HwN5hEoQZ03gdkN9f0SmRqO/v+qVim/qNeMyyhVP4Et74u0NTo
HVZhNq/56/NmKWmct6WNoY47TCHCb0cRqPwIvUqfHQ4zByooxkBB5X4KAwpPBXsrwfQWHzfY42OG
zgnSdmVPFTPaK0suCPQvys2YCHYeYjb7K9rUD7UKqXY68DKjABk5e27RUlCevZj1wHDT+mOTTo0P
h+Yfkt/mjV8jppP498WD6JoqeEjR5MDUw/bojP0KiajtAinbrHNodmsGqDSexIcp6/dZXULjAiaD
lgNanDBP5DDng+cuF8OR3oGjATDPgakV05gqKKp6ZoTkgdKX7NNjkdnf9e3lMCg3pBTOnSnpC0JI
ITfUgWo/VuNtf5ER7Q7dk2ZvAc/yGgyOBMhjmfIkTSzz4YvBeSUT13quL+knapjDggKbtdlfj8Lh
treaUG+fyBf3QP9s1QT2H5rynNU9xoQG53LQJS/7k1a3qEGXUdCjl1Eb56jtX8aYgg9aGZppYmUX
MtUL84NwfLqgvAGif+Gu+V4Njpf982tdJ8JfZ2iTLW2NVTx3WOqsWRJNka8P58ho8cBEgXK8YLT3
1W9Mh9X5zvrXhAGVu1JAkgyWKKrONYR+6ZEOEuiTryO9rfq2cvUiWKXw0Usoq1dDJmy1EWz6kupJ
aMHmVwlcl8ZaxTpiCodT7nzW3i6CVIpLdFXb31M+MXuFhoE95AECB3jQOMOZLX3MwPx+7V8P/8Qc
lI7K4OuhdBkfrk+jXtAGMKygTld1MT2riKPWgMwng7nAnjNH8ZQ53C7hvtdzMCloj3I5k8IhwB7L
nnIhLAPmrC7zxZ3duQ/myD+rWHVHnP8uRkcbEiN/or8crL/b/v7nigxb5iPtosL7P1ZBWt9zoY5Y
cgFVlymyBmUlg6E8bHwayCPAsR7EHsLbd59h/vXEuY5x+fKyZory6Yz2ryal88RFcy72xJRuVH8Q
KLPbauD9/MmqZSQHL1nwUIcBJGDITBaHQ/qe4qaV/EqymKcd3X2lSRerlh2lmV2G9kNBusK/O1QX
iO44L8AXLgee0f0AZZeMY9SCnCv4eE8+WiYjEbXYBBN/HEz+fqMETxRJ+A/9Ow5LQJHWgCZ+OY8u
AQgGYKhUpZCx+52tbNqUskiNayfrafIcjGg8hwj197KAh3HfWRZQb2iMVAveL41rziCD8y3XBrTE
/pCpOfg7wrZAxrcMrRCb5sBXSnDnqKdai8E5BwKnOXZNzlU2G5uxlMyrp3yqDB68RH3u3xSPFbxk
mIbbWR18KW7/ILKeB2dmy7hQkJJrktsebGEZKvrO236ZqBjhD1UfRlt0O3TBxgHmvXgBDDlElba9
gVICn1yZeH1ntJTodDoN97Z6IQjLrAFkMSdSXrGqYl3/4y87lMqwhJnzk4OQuYxNBfLbf2qHL339
hvKKNn5ycziFa3f4woO8wodURc3hNuaY4oAC4mIWjf81P3umuXpSnqjCe4cqTErkg/ZlZ9b0iumJ
uRYaADoYSsm3uL8lXg5oDj8Quqv92QplofiHktv/vYScVf7O+mALv9jXNt15M7Bkb5P2lgxunuu7
FuxLa9lxhmJaSAhEI/n98V7BcxEK5U63j73Vkb2MEgIZ5OlqCM0v3XkwQpyks89bbhwE63R4lyaK
YaswT3PD9i8sPMrnO+btCk+VIxfobkSNEz7jUNUYggr0mGIduOTfXPh7ShgxlXpIuekmKC4ndC8U
KOOpnB5G+qy6mAoPdXgxt4+PnU0fmK0AivS4F+nqwAcAzcAJnD6ORRus//8HhESHGb/o1jmf9Jim
CXSeuTMUOL2C0eqVFL9lRaVLgdWsRviWMcW9gIrDqxD9TB/PZh9EyGZJTC0x7N0O7FUN/m7+ZYs5
xBMsns4i3WtVGdMhY+C3kYH1soip73ifs9H+Z/T1jmM8HmY2pVtysdirSP0UcI6C6hJnLjEmJHJL
U1ZU3AnsgsZOsI9lgVYGWpDCLJwDVATdZSRPDzU2c304k2c4zFNRx8AXfL747iPJph2b8oQangOe
2XE9jQiPLfJpzdQJ00OhxrIOkxzchEYh3IqMv+22TVC0HZT944+pDvaashb2Usx4yVkARl1APQHf
frj33rQp/a8C1GtziPQwZ2IHMWYE3BJrsRIjhp7OJPtD95qKJvxUzOjDbZptmoZvIBoqe+C2Qt2F
OpoWGyoEjHwtjo8ojVuwIqbBiGozvhxU1Rw84KMwbCGwEFoG2BgEH+x1HxDR9Tf+8Z357CCeO6yh
68htYmAFVWP10TjgO0JRTpv3EzmrA5Nymhpc6GY98Hy79ewsoQYEH2JdoFon7ENkffBoZAOBq3gQ
4CACoMXaNPjBqY0b6z6NTj2+WuAm2idKofz5piCOg+GyQ2J6zsLjf2J7B7TmB0gy0C5vgi8owYaR
2hicdh/bDcAYvYn+miWHzpVEqwq3genJks7NY2KaIGrHFmOD0pzXJ0IxnnyQNLc84sJ2GX28tIMK
YNUtpCQbY1PtjPD7uWqheggl6EkQwh+WMCJ+GVg19fWqi+6dhUD51C4+RRSOD/ivi8n1sHT7H4YM
QJy4NE+lqehVP8vk8eAAgwEuOZYG1EFdYHooAbTBYdBGQyzCcV8b1CSSVPpgNIOn7ZBaQZfdubjN
3GRz0vfxqi3ucU/1PTJBqY8piLB7Vr2yTPqUVcP5Rxhs77iYUc4Zg0XrYS5jdXhbAwxjjSxc9ips
Wf2xzlMY/E0ke1u7IaeZOFEEWoNn9wPskk4OxwYGSLOrMHSCpgO2yKS/ljhuNPgxyFMEaISuLvdr
QySaUBOuZ1ur2kjM9fdUxuBNM3TF7QLnMGjvP4N7SdG36rp/ZlHcmOzhX1ATdz/q3DuYr3HbcsFy
6rZi/UpQukSwubgfIP6AKSaA1eJB/TuKKfCaTQaq1jfJCrYsFssL+/tWs+FBXC0UDjpDe7rM8Vqy
1g9/vX1pAh87TRLXZeVX9HariqZHHKBYKv9Ls1gWZpIpWtyvWBjj4J4em2PENR25bUr7Tr/CuUmn
z7yizjTbD7yJowec82Pd5krhdODQPl2tWI45eZg2p53muoUZAjTYT7C3x56NrZOPjYMYdaR3Tyey
9vwIEAPeh0AZOHPdzI9O/P6FF0UhxHWFe+0y5px9saxN9yS+gm1DyAkmBr36H7h5GDu8sRh3fwqv
mE2GBM2yQTGZR3AkCHrQh4pOH2yazW+eu/7vbGopZYzfD99aBNzCriDnwgUZJbMZVzVvo4GBJuLY
AxWLbWme+X7hpjf9JIhxbEjb3PgRn6nrAqOSQg5e7TLpYeLCuxFXPSp4cI+pa2umpnswNp/42dwW
rHpTpzENZN3DWnQqpS5HcOy6V6YAfLdj7qYEo+1RDOtmu1VXWMZALdWbw10/687SNNV5kOkBOi4t
c3n18T8sSHNjRdPMMiHz9GWAse5fEXNOguyM2K0XkCS0nBtHTwD2Nc5x1sHYOUCFMePTMDglrC+O
uu8Z6X2Y9IKY+4PPn2uGv4Zal8PvkHD3AeGm9z1g4OmU8/aAkAZuf5Ga98CMeAkH2eCt451wsVzG
Bin0ZNn0No0f+Hjua0etv04b6+VHd/FF3DQXI0meZJJwxI0SmpjXBuSRU4o1kYTx3XDjyDe9szC6
DFTOiCDYsKzEtuDMmiWaO3DTlwFabVMPw4CAthC7VPXiCngcxJpiTDf0D5+TGx87j87XDvbYDZua
HXEKiposJLUH/JpjSsyW7KdvS/aRIrTQlQ0sg/Rj0RNvgm5Pw+gss81E812Q4itCkRU0E/9Z6HxH
TzJN0z6Js1rMXKV5ZPIM/oUDngUma2pxOYtPJqzbxz4A09UNR3ZXC70wAr83k7+c60OyLt7nibYZ
GJ5zNlAO3bS/4WY480t8GtQbmw4BmrEsDEf8ZYPY4Kdv/szAcYwunAcf9qS09L5kNtRLzImmD8y3
+ileSb8T9kw6kRFw01m3uds/Nnfdj1mq2J0GLrWhy2phqQb3nwaowiqyu3mqbVRP12LqbUEZovoh
U4mNSV3rMf3jP/nATLFjgiY0WZBvvEpN03t43saHBjCSmR+N4+gGWBUd2ZWV5kcMIERsTTlPIAKw
5ca6ublO3/piMD1nC50Fnicbb+RwtGSJDbFZOJ/QDMJB4JlUU5Yz8BuFSeoCVaad7vsBi106+byX
hEk7MyMKRaZv1K5XSzs9phEzdhCa2pS31JQzzqfB31GDYc/8dcO7JhydIztkzbK+ZVuzE07aNhI0
3OYJTynm7tXM/cfd+OxQzFdDBg0ayLjHsjRtm9XqWgPT1ezPmqLUZW9vWCWulFhunPMR/UfSmS2p
im1R9IuMUBHRV/q+EQH1xTDtsUVExK+vsU/FrYe6p/JkmrCbteaajfae8W6hSFiSGxq2TiJLnr8W
E81LDDyAmUuoy4zoYU6IA0OPlERKNcOhGzUFcYsDzVBjdT4faRFYJKt6bnEDrPX556RyPuLRMeND
Oe+/WXzihJoVLFEeK+VBErryxvDXvqGuFxPkuTFiGKYFmn5Rc4/QGVv7gaylxzRNETWRnf0SshNy
vWzE2GQpBZJJMxMBx930Q+KREKV7evrQw+FZDd+cQ5JxXOAv9WZ3DP3MTiYPVCqHJF/c52d6P/3k
PMzUflEleyu8L9R6U4edyqoXP2NHNHRQQ8cMT1oVUkzf2FhndUUH/VFX7Yx4L/MP5p7d7Ek5Cjot
uIGYgjh737i0Gk9L++rYdt8ZcemH8Yw0odf+s+fjuWf9hSpJ47fdiN+1TRLoWjOi8/D1n90zMjFB
2zGv6gsTsTDTbL36s+3QRcK8EY9HWCjrWAMftWe4+Vra4eDdFMyrJNKs+xp3fyDzNeuQkv1iuhLv
KmPZklkevhLXRmGtSjtEHNCodY03L0KckGaK+S3PSkvT7u9qrWmdjd20VLXDOkQ1khzYNsXPZVVv
nwXxlWaovcllNoHtazXZXQM7nRQvi1Dj5ck93Ez3EzZ47X5W7tm0JyGihhJypwpyyfGSkKbrBcHE
Wq3aDZz1xc/0dC+deFm7Vl1M6WyvURdeg4MSmUQBZiNZ2PddXfeGK5LaFF3ZtapN0AyJGrTbF+3g
jcLb08jJZ1usg8WQJOd/IU62fUUL5IpkXLeJbPRpKYfMNNHCQabdosTeVbz8BfZfamflmNLiHael
L2aDoLtH7RIbikV1Bkk8AioolMTHilg4soH1Hzaa2BMiDZ23smT2rF7zAqoq2seAoZGYrPZyQNgQ
UyawrYlaoM2hwTZ9g0fHZ0qgWYOuM15zvovORfmmJWdSS7hSWLZiJI0DAGNU3BWKj7FxtaRVH8XV
Orws9x1i57xkjvg5TPGPWw461WDz7CpqQvUbJ6T02BraqPsWl17AfJBzHG1O2iKQt+D7ZoRfh22W
ESIDiyFM0Bp9zRsm3y0iFNu2b7pGQR9ymiN1884FqJXRieHC154P9JUu6ztChzyvA+0PaP0Dr9ES
/igptYUXkPa3CvTeXc0VHp6GcmvTGO0v6h35JvSVj5Bm08Cr+7aBF2jm+GSzKseGh4RaJJ0t+txn
jZaf+xZJfG43T9MEuAeX2443RR6UzI6VzABjmvy+lRxSunnRBxR66WuVdtiEEsF4waQKiQcHjW/Q
dJKP2yvVq2XnjaZ7DzEeAbmZm0GwThS4E7tkGhNQ2xDVNmY3rxMYcww3VsLEUetypv8nY5FPIalr
Q1A/FmhyOJGZjs2Riu+xZk/13dgApjcIrXI6ELafmEi85kwy4iOwnBhchNJCURkAYfeEy71au3mp
7aZOQke9IO3GglO1klVCsFg+h+qQ90w9uQcJOQEslEV7eOvYxNiVlxCN2LfZnn3YJ/ue3pJANvwb
VKrryvnPWPaSJf3ESeNuYebAgMgvPoC+M2tC0TLSGT6PGxKCKRFF/qClho/Y1U4Jr93giRFQz1dc
fBAeZ3nHB0HNNPbE081uqdtz3zNim3eAi3YeAMS+4Aka67Xx1r+iaiexhj3VD+WxPzEef616QkAD
o1xtUK0Qy/bdV7w/GhZGvV5alsyTT7jg59NjQpAKUlcNzRZhaZ2uAfPiPOy6BlOPoh9ZlohKBENH
TTe/e8XAMkgwAPuB9pAxWyQEXPy3/dVjsMHmoJhaZt89D8GPjakVZlImnBkF/0yzSQcOVUqo7ZvK
hUWCgphZtqbZ+eCtkXGWpjiOQu8K7JKMWzMd/WlY0PS59vr65oHLtVbt0O0xd2KTnvh82EU2RAvc
N1cCRDAtd+7GBKsqUJMqzZQcPN2vdGKyJdUqjNMsXHsbtG869kL/XweNlwCsqjkuW1c16IttgnIi
5N9uPFVWvenZXCnVkqyxfZIQhbjq8gE4jZ7vODFW476a1RGJ9fkgbVxJTbq/vl1zOm5F0jaXJF53
IlVuWKQZDjYh6kpNI17CTiR1FLx0JR0AImwhpvWNZ6slPVkbtOh+EdweiCGWQSCgc8yav4Shvqy3
Fy09R734xnYrj84BcN4+YEnNnvgxZuJERIt76MV29stGBbqbxUvdvNysZiShKrnbgAAsf7BTjMuu
9SfClm7Z6aPFksdMtt6D6+IRr9GGh6WaHZ6W7Y5NotM+eeUX/sW/quztkOw9rtbOQ1cbnuxOXy4n
0T1/G0pwV1XuJxRjVKY1ZZ/GvafgH2AmxKprrhE/JpHvvkLq4hkdRSwFhY8lPNHQ94BsOFyuXLFJ
cHcyQD063eVs7XA1B/6yyiBF3ysK9Z9WDOhdNN9YGlS+rhEW270y24tZVsGRT7lZUkokw9P/P5cV
JruWAUFgxlRboS0xsjGO0NQJpf1WqIBZDacVT27yx2WohT1WMvw/l7qctokqjMFkQQ2RPVV+t15W
UOO3umA/cW9+V5sQvgY+o/Yh6c25DznSWg7Dvp0NubIkTKFpHp95aAxim6XACk8rVi/qWd0I/S+f
nz89Ry0G3b9W3T2zQzqhq0N4+OB2+V3UTXiOEYFqRUGmnbVc9nWuspTo+Uzzt0/DmXFzmjFGgVfe
lfvkoZ1NTl0C45HCquThUfRw7vhWu5z5y4HGXQ/LSaPk3JGsTrB3YvOci3IkMr5xSfWNu4f1HJ3L
QJ3Rt3/pYOuKOlfd+saLjMeEH8EU9kpdQ2C5oiet16lJgwNcQQ4sz5AAFGzTqVIw2k4GS6/lbtUu
10CS1KY4HNILCY3c+QCcD5pYzn4RB7SbEhzEXztgFdm81QOu65zTpLFQQdi619daQ0ClD3XBLVUi
PeJ/VCY1F6dGiEMWlrAvVRguUxBaTrBmLlGy6sOPltrpblcZCxw03YAEZWb2IZZBLQjq4uq0NF4A
SBuosYbLxbubzhFqTfnTzhZvHWfAMVy3zTd0b9EhoU7n+pyqi9blWqlhh8K1MnEE8BOetzsyx4uM
HZ5qLJBZyG85QRAdH6PdDgB3Ud606D1fTayg5tZ9UXxQ/zTkQVI/iCfx2vbMicH5jUqevKH0SN1J
1Ukah0zpHwLZhZubnokzMu0cHH9RUkOQNUg+fFoHLlnuBmb6r4HufZYeW4oNgpqZAbX6y/CjoOPb
Xa2JkXtUKBx5q6/zF5RzmDIuLAwnOaQcvYL0DjuP6WA9p6IntfOQ8A5yCt2SyNg3X36dw/N4mw9v
JypVbH3+Ks5vKgoISiy2h8PIkxJgedxt+r5G5fLvbbnBiPt9wgckQmfA5Rs89QQD3fdXtfFtn8Y4
AmiKHD/3vSVL92Npxtdg4b6Bl8TR4vb5IbtjQSUSPDaKmk94w7J6/uOsRE6r9/VQ2by0O+uzb7+C
i94XG+2pHYivOaoHo0zoaFKyN4jM5M6p9Hxi6IcM10vEyqBXQ3Xzy2FMpURPth6n3GQ2Wgnp9Xl3
v7oEEM1AaC5bd6CBHXLV6mdNSdbqO3mTE9oWn68lI/OsDAmTYQZnxpcryXwehhGkRKaSvoL9yd1G
nWCVHuNv88i7HjgvE5CTtchLSMZYA5C7MoRhGE/jzpPdt9tBuKdTRQYuo8/GhYcqGRJiINLGpskN
pTVZdDbKpKBPqEeCFrnomYrTeBOD31ogJQ98SZi9Oqe+1vnMwB3uAQOEkcbiB36Ah1OAuN7HRMnm
SRk0Nj17ZMmUxwqkFkf4GYxJLjuGLzJEMZzYX8MrFckYdTjvjKp9woEpuEgiCgRjSbokhoHuNbuu
TvuqwCd6hVu1g1iGcVnpi16tLV4NaZlsYfdj9szaa71H9ElGZgUXDknAonZ6CZ7QOZZh0S+Y2L/9
K3vub1hiuB8iT6bYIqhI1LXSvaRcDE+1D20UTfQ9I3Ch8c6oqJ/uZdGBT1vXBFpcmSBAx9lcoRmD
YQw1dDUsHj39PTQbFOjIlKkfXirA1BHW7NPzK/PcqGPv5BLdlMG9w6RDrWIg6bTES78PzyA+MYUz
JWgoR7PCHxBGyjFWkuECWwu7XZvH7Wt13k6IlMTuYILCHP8Kv0c/1THvAH/UqzVb+wLKqb9ccqhW
0kgXLL8niCzUOnCLnk7FGV9qnnPjIFvAJKyJ+h79ntFGhA+qOT7/QM47Iu7M41yxQGtuS3IkSeIi
BpRBU3J1v1SafP+gJ5Tt+gYizCSldTnGI04y64or9E7ZEOh1/Vnnvs4/lwjLitGaQFlagg1uOtez
VsNgppylMYPr4+KdiUp7WTvFGoD0MwOPyi8QeMe72+LrDreffOq2EcwB2RptizczVaA06MasuYf1
8772KB7NP9jYCmtu1Pom7KbZle5SjtcGGY7pkmWqPQlZRa7pgxpAFhbZ0a9gc+HypWfktd+P2usf
UehqnZgBG5gtaPfi/gc/tzZ/7NeXdnj8TePsCA3S6AUhg3FxEIzDp4bvA8pGvCs1TOqZVlPtiVgn
Z6IKeRVl7cD7ghTxeu/JxNxAHbUn0Khh8dOGtsDWPyEa0jD7w7D7ienI1WhtLOL4KDieiO0MejsH
asS1RY6xGN8fdWl+OUwAKznEOOGNXyBteocph3jDMMou7avdRsJI50OqaudznGGeMOB+qklGLklv
HZk/o4exPEMRpmMmEVhZj3/jF9kpeIFC+8SsZUbDj8YCQ7+YTe/gJ8kp3rLaMQhhjgqF48rqQJiB
BLbv7hjOk7ZlHMH18K+7J5hjWA2a5hNmqT9G2WSh8BK4b5K1MfVPfIrPhZC+lrOSMCGyaZ8aCVbE
ynEL6g1LckeeyuZr0tvjr/Byf8ZkUdqDAAJqbzksRgBbuKJp64Y2R9KyijNwsFR2jTfEhQsiMNPn
JS4uY7wL1oLKccIWIDwGiKVocfwRtqqNeyfl8I1pmlHOcO8gKeis3eYXJLeNS6VEJ/qDY0nrfw2H
izKscbJo/BYClkJ2icrCgmPWt26HjqKyI5oMYD1fbyd7FKMWJJrDC64KLhzQCCBHIa+CADa7UAk+
VQvUZuxXC3nFRO5Mek0kvYhB6haQGN6EZ7Eq8OfZwF0k92uyPYlYo9FAh+3wghAS1MCWM4rF8ZbO
h0NOtsqbfp6qfREm20XtEn47nsNdLBhH5Cgd9Y9ROQNjYrJKmWgyPNfvYbMjWeFN5PJ3M15g0daj
NQj7yDHVXkIbNF7g2ARIylZgL69O+tOG+qApqIIptOzSJUiXmCJ+DF459bwM16nkck165/hFhNuI
I++tiZxCmrPFRXi/wiqSkiEmXNDbM2mGzufv58G7Mh+YUI3jtf0yMDohiK+1Obg+1mPCuu2rm4Er
BR1qibVzDgbUJU7BmhHtAbA+RxQcJIsqh409NsfmhBV/07nfgZpKHyTN4Ob7it5ARHVR3WhSfHLx
rkwVwHmZb0cl2AMkEXUzVt7mOS99HJYAGkazqYOZfjZNjvGDuYuJJ5I6mt2KhzEkkbNn8um8/h+i
T2sc0b9S/XKSw3Rro8ORS4AYw9rh9b/yM4duH713flyiTzS7+S8nIZDNREai5Jd8qo2Q5t1Y+CPC
iBVdAqmlBMLgTpOo6jHkM2BFpexH7m3nSsOAmaVRwTSiAiLXBtjiZ76pHilXrCOXNkZqqzvoHb/o
gd18Ngli4O51t2MYjtCsiMiyX4DMd9LEHsSI/hjmrcH0JFNRkyNwzhUvFjlX3liWoPhbowsZYhcl
jNmEvnT51s7plDvQ6WYKu/oCOo0lGZEHH0MctzUqAooTm5/MNyDsTn1xXKqfDWnsFioIax2S1W5Q
9GwxwvJhAtqSCHo1vHMERrdlxelnWlScpCxIm9mUp3Iywtb8JR+D85vI0zUgK7ZKq4fOvgKsP89r
ff9IYO9ADhHP5xg9Lc5bBe9JhtPGnawvoVyTHR5dmq2LnjPRpLn7ZRPTrx5e+hrZ2IoI+sq5gFtL
PWrj+4WBsjFZrudDLqUXpVZv2cGzuyqwPq825wptNcfXFxMqpyeMf3QZf6wBd0Z/ToDDX4/H9mU+
0HFsGGShWIo/TIj/0iSfRKtHXs6niNbUQXy1IORD2TwMF5LW98lJKJkdmVdrOu/UDDUvOEcdC6eZ
NeZjd/8HhQMVN5+IAuK5v7qfmWCmHq31bgtB1eKutYa4w5pYWYDgdIraEjvCqStjEizKl5aoYgwr
WfVtUhtw2nRxl4gqr8OjiJspH4CM0QBxS+B0ph90D+CN8TYkE3giZo5do/ECB2OEQ0DHz9iUHtne
XlvgmolLGu60fP5jSqqCreiLHrDfL6YlsTHdc7FlQ6SyNsYCeDKndm3X3J1sGCUeLMWC4TJ32Mf4
4OygSvN3wcPLi57UHnsBelvMAtI+GJ4QfwU2bbi1RwwlC3occa3uGOJbW6gjIErfWT9ap1Ta/HZ8
QurdqQ/Eju/TeKbMUzz0P26j8/c7koPHhszqEDGGQIMmDMQPybUibB2zspmM6WarntOmwM4IR9E+
iBCHD0+MHWqwYdE581s1mH3UwPMXPSV9IvryS3fEl7MGqCC51PWXPnQn1v/PnJ6F54SXg11iygav
Mr0vKhEmdfnDu22IKVeG/5p2mk2td0jQjNXYOEz5cnQmu/don4ve0QavocA8mihOCWdtOJjwptt2
8Lfj40Qt3TsBOcjDWCXY1yYcV/Rk/FgC0vGmwUwACRpBdlxL75yfhIeRrENmgN3XJCckROcXFS2Y
HoJbc+oACxoJ8/ah+bE+2d1Al8H0yYXofM1rxmIziRLptJKXVUHNpa29F5O50vwx03t7axPZ1lYB
L8F/0biilf9BDBoxFxSzlnNUmYCMV+vxN3BkpDeh13m72lCi2iBkEo+xnsV3ZK323Y5qQQFOTe6G
xLZhcVg0vBm+p5zjFiJ1Tn54GkoytV7q9u1hQ8Sb+hczb0lOjTRraAxnl4hNEpJdyn0iCdgPGGeo
D71eqU9bCv3PlzwwtUtPDAj1clWZI5MhMVl16TWCZz2jUTEq6M1Cl8wOP9kkWIl+RXsRYM1H9kae
zNd/wX2OnGTP5KrwgJ8u227XuS2WUHwRxRGq468/4GS2xVL/RY0rsx+BHa40pNK/L0kG+x+Oi3fW
EkUc7ePAkMS0CXweouLdYQv2/Yb0+uFfmVQm8mxWsULWK8hv7WN9YJ7Te0ZCAjkviMjzjXjR7AFh
lYastlOBVIx6sz7AKGtmZ+/W15BDN5ZUID/zUATzhKui6sEbm1jjIPliMa7eTJzQJsUzAArAtAyY
RfwL/FzqKRzSp2kCGXNX8d0bPD2GpHUtROwhXmIuzQJiWAlsFHc4oxeVDomWvCLSh2aAb4rbO/xW
+LVz0ghOGuw8bhiIcDL33j0BDP3uL5QeSjzFJYmhnqi7ad7AiFc3E89cukrvwpGGrxXX2nt339VY
0xrvBCPlb3gziSvVW/4E6y8wJZrlvi3tRUZ1z5cdsXJP3nP2FDcoW+DpDw+yusPZzu77Y/s+k/Ov
NSwa70L3rZeGLwcDax0N6KV+OERRizhNARL8fKo1xZKg2em0WqDwwQ+Tvs4nI5j63byHhHbqvR1o
EZn0hIBxSjFkB7PlWFP50hThOCu9+eMC9zrkjjJUcXHJkpOrtXRDkM2Kfk3njaTnsn1bIxbRmQLW
uN9Jz1FZuK8ZrVyLVzpmD9i2I37lu8XDxbA2KDon0ffQ95/AppJMgpZ6/Bt3RFo3nMh8MB0YCuHj
Ujbe7jQbEggAt2ZEnKmwzKrWNv9HUt9QyiDDQv1QtErvITxFH3yxSEwQQkbiILRMQTo6yk8IOWFy
oX/EiMi66fDPB1omLt930KleCVzWc4SpIhYCAoAeg22MyRouNj29R+HE6BU+DERRtQNz/rlU61Bx
IBWZayBqE5xPs9+GnJxCPO8BstbaZ0mpTll1i1uf/S2/EEaLtmzE/QJ3ggqJUrs2GcMkfW/5MpBB
iF7S4iZPb/BAtpxonw6DVWw39mu94qiTIHr+5uSNIBc7xpIB/unx9Gle+WBU2C3HFP0CDmdYWN61
5GJyK+Kxh3nUyOrg036ZPtDzCmxjBA7NvjQx/CX9+ek+HLENieTyF6LcabHqGZhcc9l9y+3INFGx
INSDsT+tMYFwLIyrI4ua1LtbXOPayJpiHPkKSAU1zB0+dPTBEsehOM/FRnozip1avBwdmITqYXxg
X/WiG9dVZ03TQdqfTRVDarVBPIFpSnuZ4Y2rAgci5dC5oVDAqlDGfQqYkBRAbFgERW0dSurqFaOl
4OfUxsBs87vTd68xB4hiogfWXzgocDzOR9QstTslNgNKL35iOEswvaWC6/NTrZ5/6s3Am7lOaa+9
dyL88oY2UWY1WyAGl1FIXMcf1SqTJ830IG+jT/bMaLvXBlfmMDxBr12QNXy1avxZR0dqQHa2woMs
vvsh0FJAbhyb/+qKIptPot8ithDYjXadXSRUoBCBWv8b1gRpGOAV7lqreLg0klwDBNHum/S8JfCZ
eL/N6Rycd1ya0CxEDYklhPQUibfT4Dy/xZflDZ7M+m5fgzIZ2aWCmgarTADYzXCBvS76RwXeIJPl
xXMzTX6AyPiNXrZS9g6ZQD03p/dsnWJDEOFp3lCTfRK8NQA9kc/dhgg3KvJ0B8bV5ltA+VwNMiZe
9HdjewzzXW2ZZJM3AA2d7FwxjzvGyDHxNoI7dfJGNBsCaDsaFdIU/7Z8ulymRW0fxkiOvkKqi9vD
2GzYGu3uUHsPqs7ury1KbQhkJc7vX/TeKpG0mG5bPjrNnoUE/Wv2rfJoUyi9Edr2qBr0CetDUUmo
/WSfZIrEXLRKV1ukqQJbc5lza3As66WF3zT0UGZktzW296rMpQrMx6+Cywv+rcmYN07S0HdNiKPa
h6f+d4Sq6zUeCFhdYNhJLFSV8vbvqzGJUDIyCK3/d8fAi4EX6C3nEVkQCCPDkzWkDpxjavbxhTEe
ngL0m8BlT/tMNsdXbUH2MWTkD6l2XTZZNKT2nw10+Y/jXZ3ypT52LW8bDnw+SfpYiZi1DcpEBY5w
mhb2kpKm7uIshBMcgXlTm+PIptP/BojuNAz4dWU2Xt7NOq/U/S8cRsMt5nFUeFWKuNQEYuWt8TxK
7Y2teUl1tytpbQoSi+eXmJO9orE6OdOc4qJHHCD2gCSHo5ZK8fXkVv8yfZpEBItOVx9FH9UGngX+
cIvtKerk/X68rUnp5ra1bg7Wl+Mta0Vr3XMuR8j80J6cnGO+y34aeRHTBOTDuYP834PxTRVp1BRc
4YldRrj4nF3ymLNix4t19Mpr8+X1044zrqPqr7x1CPrMUcftBI9CJ5WMhSecBWha1PNCNDhyfNaN
Dh96UDggIgnLW3RMG2xmtZ4z0EizB68WRwGVOa3GNdlAM5PI8ZtSxV90sKsYY9YZxpz7HwZNejcf
+VcOK9A/AXeemEud9XVIcQG3d5wOXJ4MNiLv5BKtNbygHTlWHKSr5i84LvHDBPjEarV26ay8xuZc
DmhZGUyUGTnqXE6t1k2o3Dizrtkz+OypQMnn8cHCnOqPJU1MmwFPgIFWCjLESfTigqM4v/v95LoY
rzj+GNZeNhwx+uQsdsKP1R6fEhYpSZZ2fzVIPwNdgsLAosvfEMMj/h5CufkgfS9+U9guXwvY5+j0
SWOBkb17YFYF8jPIZTwsKl3iGLOns/dJaNGOJNSABTZ+36Qnzyb+2Xr9jXD0TB4BA3nUflDL8Us5
Ol+3hF+G0T74zIIMTcbNYgJ+Z7SKBA4rqIfztd4BlQskAMoRfzLgQgQ0474OnxaAqEyDii+u8GKR
3AobEhh9PEf6EIhn9wfvk3k5VE1c1GOZNXF0NgL5xwg16KVwEX6SJhBJemYYh8saXuwJaPXDqcHO
BcCxJ9xoiv4wKqgnDWZUMQPuwUV/pPSy12wE0YXw3DkHQlV0YAM0NKTZS+GR8eiJXCZJ68n8eHGu
Xotr0b/79+LlSXjGVEizsGBUaWu0kVPrsov0DHGyqBReXBDrGdV0/GSFUqJYWS/HSI4CjhDRgOaI
VVxzQhLmZrNXsQEUDRfgG2DTSgnEoAV/ZkiTkwK1H2DIz8Db1wIbNvrQyO+eqthf7LgbLncwI/ZK
dIeneHeXX2CLVzb0oMMlp+LpofR2FWy9KEiEaSrNDS0hPrFoTmgCqQzP1jk7Wkdn4BbCi+djVyAN
x6QHoj2wgAUxzteoTjBm1WXiYkDZXij4qZqMI7XFmvqZ78csqSmU+Wn/MMaBApGkAE0lJNuURKS4
HFcP8Tzo6ON++NkOA9nBOpwi3hmBMnBgY7IGY5Op2d8Jb4qCa+OhEbJO1u/1KTq8CaJ0lokHLgFO
1p+9spsD8IFDI/2meXYwOrkbg+V6zzVAabo/LqT8ywWlAfDr/FlXTHBiPOC2f4kRwHrcktx8+OzQ
FL3Mz3adPUC8skm0adXKRudGz3PU3kZD5jOaIm5pCzQgLHNp9eU9f//HwT0K9u8WXtOIHmOFm672
IVlGq+xfzBk8ml0BQfo28zDm2fE3Gvf8ETTo8BlUERGrQ4xLOET/1swXksvbe6SPlMmC8HzUKfwx
dX6vPgFEnD4xDXu8tyFsnk/6XTY3mCQgYMQPy/+5Q/PC/tUmi8+G3cbWfNuXbIrGaMS5iZqN6F4V
XvzNegTv6GFdxDvWspt54oI5g0qQYaFrnCIkijd2P6SRjDBQDXp+/ccNK3xfx4YUl3vKoo4J7XQz
sJ5UBz9XShBzfgzYvZWtEB2xBz+ogUvW7Bc+KwVuipQ4+rJJmVUSMBB/LRJii3dA42miIOWTHpNb
RqUcTHTZ4DyizaSXmTrKXgzSnoFA/EDWOLdpylB7xk/hZnw0pfiMLKz4fhxpeSqtMQKhVgNpGSwr
6JgKYe7/SIPHaHg2r3sOdVCNFwdrUf/L56ZeLbNbwcqs3urjjxqWIYVzvjglMy72E2hmiXhbGz3c
wce+7glNvSHuFraIKu0XBlOAEvraeVgfdQsMS6EKtPzGHOhILWHgI39zztrEQfwpin5aAOO9orZX
YQULUAGKMaGoQ6ZJ/loXjiqIlqwJbY8oZKcO2e/sqLd+Zz57R5i4hOxFlZmJ3HP1md1J6aXruxpg
EThJ2MJaC3T+8IPdyXDF+cWjVR/EsNSEVXllN94glmMsDfwT/40J4Gw4A1CyiOS2MAsHc1Vcznoa
pGbRMd866kcET4jd67hj3vTgh5Mpr489KlEOrM4J4eOQ0CC8u65eQ/knzLk5Vi96WGE/dMkmHIQT
IDZcXak31rRYbG4+4yUekuCKGWCrN/Ov9aKbkgCrkKPrv2Xtjqyhuw7ePqw4MAtU1QhsBdysPZgA
o9EeWvctPvM6zXj6WIpWXdYvOREk/P3mn5n+h7BFkSj1zDmLDyiRWNg8yUbdJU9LPCdpYJ2dpyEs
mVA3dwtRMX0NgHO7N1cgrkO4NGkULdJX/hTEC9gKegeqfPBFFjCYwby0Uzi8bjKxZeepLacrulGX
wpWq9Rf0Dp3/2F3zaodHBhE2HDxxjY0645hPQPIA/0hH99mQR9Clj+gYcQNytiCdl8Pn3wQiNbAa
v7iNFFLGGPu2GAlXMjb7THhkyxrw0pATCWmI/vZko972CfS0+ziGq88/HE/m3+Tsy9hlfzQc7oOn
cbO+TA9rs5ehifZH5tdIIRdi6UpAm8pVSuESvP/piANQI3UDCtZsL/EvB1FhDucPo0l0mZMAxXq7
JscFKdPA3YipR4uTfcTHJULFAHv5r7E778hgEJfJ+Tp6by4xgy2TvQS+KeAy1rBPG2u+LRaWgzLq
8MHXiikH3z0f5CMuamoE3hIjXjmDSjf0hz4vw6ZyXZM+7N5f2iD/hq+AzuC7Wm/7DOA96fCcatW8
z5o6UuMd5+3iNHtuJqa4lU57ZfkESrBg7YU/5t5oXQZw9podEjIo22z++q+nf6Y08RgTzyrnc7j4
UnD9uyA4wVD4E5U86AKTcV/O+Ixszv0RvIm2mgrpYxMkS9sja+etgm0HRozhaSNjUSCHZEiNG+f7
wnhIaOoAD0lcEbSNKnvb1AtRF7/JJOac+ZM4HVDUwW9DqZo3/hVF3Q0gRZQJyKOhRrBqGNHA52lt
hnHNEy2Lgf+VKxHFDrmGWeyVKoxxsV3rG3GAPP4ofuCtmk/kkunJG/z4zSFdhoT2kiXAEPLE2HyM
Op7JjCHaq3fYsmTwMgDoEIVMbeKHxaQIxMedupsvFRpgD0Ud9AL1UHkyuAO1zBwGYJOKoKfKS0WT
IrnIxd2iD4JSAh12gCw/MUWBZfEyW01ycDgm5+TuH8NGo+kbxL3d6w6/BsrPjtUZnpLnnq7smPJy
AFQhk3LY9XQS25fY6GlIoWGLdDA0KadnE/CMdXalVIJTAeqF86mQr1J0ayecUf2PdcBowmqMBVPk
m/rFTAPVRoijffLZY882I+uDCwE3dUaTYHgRHYgzzmAfuJOwKxhpI7sWQDbNCm0EJCn6nB4gR0pj
z1rssf6Ztv/0q1sRSv0Ou/SJh9bl8DIrft8LAyNUhaooi5lIkyzGwitXdTTIq/jqjiDJA6eGis4B
BaFL1qfOdY8bjHfU75niSA4DRRe38AUm30j+TiA3WEU6K34neMti8iZ04GcGSNGYaPkbcOCFQ/KW
XzZPn4yX1rukcIZl9Pf3xe3wWtwl7ZeCcbSL74HD7OEw2W4kwewhiK/ymwUU4gsF0PYHXvik0hQT
kDaqHLzCUqoV47y7hp+kzHkRjQCVUL3LmiQzBb4nQ+wAvDfgEq0sjF9ILX6Jbd9Fk3VpAS7NvLVh
8VDMvS3uFB1OLdyjkhkiIxSGM3xITqW1pvglwsZ/M39pbGBrEA0WNSOISNkO3dYl/jm5DwVukNwh
gr3881Q7z65O3+rZVwdunXEswHb+QPec347BDEEYPwHM4O0TMGoFLuuwgWWpkEhBddZxA4jNSWMK
e6nRpmnfujtrEDUadn+MUwyaduSzNZOn9oQxf8nB6MqOEoPt/oPWT84l7xLiUuPG68UMZTDBsZiZ
qT3/J+E4D/GQlNNokAlBtYLyAnu5YOgxZeP0P7mPCCpvBcB1MR5LZonM8YQ9pbwauBP6SgafmBrY
xTe5MC4Uw4zKLoGd2+i2I43qRplgI/DU38Ezm8aPojeXl3fJHBOY6UjJw7nOWv4ePnkmZmb4tMwm
fn8pvDYFn2QzgZU3ZmhdRYwHNh/rYm4mLHXhpcnzOKI5oEKdifqKGSgID7lZeDfzsfj0ip6+SVFh
dOimnGXeKYBNa/T0uqDJOjz9+/yjc6XzZKBZOHhgrehTaOr2daHoin95qZJzCiQHP0xAzOiJs48q
pcD+y18s48kPkA15SZs6kN5fTDcYfMz5LTnSaDumdvbwsWUwGOCIAZxxYl1BiP4QI6tTodp9SE65
GMACt9oDaNwoImgan6Cxfm9eF5OnMQnFaIotDTe/RwYacyscsLU3yr1sctHalElO3ZodBc6TrBVN
wCls979mSZMsJ/QfjXaEodXMppyYa/VLwtvZkO76cE2mIYA3Ygjcnki8tG59TE0iLpASJidVP5/2
GH2YF+NrWb2IgtPA3RWga7V8GIxxh/+IT5w819kQFgDWhv5JQQqsDtlahGF4PJ3pnuOSGv5sjEj4
uelkF+liCKx+s+lIBcPB8aUheG6DGLzi++Wn/FR0HLYK8ygE7g7W2pRrT9aBoCPh6LMdmY3DyUmT
CJ/3DfhROxUuM8QVSUaB7V8MG5XKhqv/NHuFCnfKSD1bl/3UEED3IP8gCGI368w9akzdGF5P/TKD
M4vVBJQDWjGa2YtDOgAjYNosRl82FpK4P//H0ZktKQpla/iJjFAEwVvmSRBxzBvDGVQcAAV5+vp2
xYkT3RddVZkKe6/1j6W7BfwjG7qdyfEzRFnCUDoX1qwr6cVb0OC/74mxeCbP5KjaX1Kg5fgNuSWo
0G49cqiZd3PmjSHZ/wLf0oDa9PXW6WHSwkPM6dptXjyPzx0xWs+H9Y4e0x9TO8Faa+iw+/y3IxAo
j2QnI62kca9GeVDNx6mw5UDmXIpU74F5Fw5gAptcDyFAkYcTRjn7yuZ4qh57DRklkEjFoYivf59g
DLV0AlBgnJt0f5qOdvsntHaEqaa9Y7HnvuLJHHucxz2P9hcWBR5J4vG39pS7DliO6l5AUvVQWet+
xHLF1mPDADHZKFOGd+/JuY3QY7zJY8FlbrmeuKRyPuifU6+l6A1zBi0F5AuUpZrS7OG80xL9I8OJ
9Qi/sB8sdZy9nCadeVmXEY4SLgxtBv43+TlHbt1wfFQavSSbZtpxvahkX8qlw/UFSD8CsmnPZG4Y
b6bQqF3mc8lWl5JdeNs0r4WO6lBHPL/0Psnrsf+ZImlEsQ0yLpZ5FoYDMwSZfkw7ePW+yWuWrz+8
bWYfQL1AMSIu/h8Zcrr4ldFko3GnAW3BwByDQvK73a16drMzcpl48JFqthE/bd3oFRhXhH580nfF
bCI+BgJZE3KBye2KoutJ2fwQZMS13XCVgqZxzFpkoKYjq3JJK6GcFRzV/g50DQXVQjlJrEeYw37w
ZjUg75s7A5rA+gbfQKKGhMutSDFPcGTy79D4BFaOgLiKhfuksIXkabzBGwhzP+SXKVBuvkRPlZcI
/1AZLnP2K+br/+zse1kCbt/iHkr/7foXln79h26/XTxt0jGeTv53JWLTGXkHVkmXPWpySSEWzcFE
wG5sCGaTvtAN9CZ0OrKoabyzo2B4ap/GE0CFhQop0tAYu4nC1TiEI//OChtWo/x7nZr9/4YKDWyX
jNnzyH2is+O8ZozHJYQiQV0K2ISn3+ilxCrWpooJsEaD/EzbpQS5+d6jNG74JOrJF97lav2C4Wa4
eThRA+xuMiJCYrG7oTi6o9RE3czwzAXSmWznP32TiwQOAfeKs1toScNLuLlaloxOg8EOnQYVFAua
ULkNOa4f7kaIK9/srE5xQP0/x3IMvQyaH6sb/l4P6VkyZtYgbznYLqGPITx+4MzZhAMj3YwQBmaB
BDIBE/td8PUyfFvoiAwlVtakxiWNpRyIAteSjHk/Kdc1H4mycGm4nY3OfUNJX+a5TJ7p4/T6awLc
nTBn5BpEtAascbCtros1ZdreCwFkyOGhzP3KzATcp6I7uFvVnuOwXvdnlVUFd+oddT5KGEmqXNls
OUegNAA++H6SK1umdbgQUFqK2YAHqrVEqZZs95+ICQZIlgCtYL89ZNs+sg0leZvwxgsYMbtHYxm4
0Hef/5EaGdwo03V4eDl8wacoS4zJLWai4xlrSI0niYqLwqnPb3Bg4HSv5939TcOmpNlf/jdlcJAP
W6YEKXinj8n1dP3fCMv51EOaJEfcuZwlz9VLtYr9Vw2320CayWTNor8s9ceh3fDaYTnKTvDI4ynU
y4XH+YQbBDl8Nf+wbHsfZUZRLgPHNZBs4ABgPmZXazCEb0UBiS5MqI0EAyVMmGQGp2CJgEu8XX8j
LoO7s3uHjYdvk0mtB3zRRvmmiRGBseBx9bLysHupq5ZGXL0n3mbxgBqt01rjMx8+QpyBJwt3qSBg
VUrJGlwfAH2oR7EHsU2PqOjaIrh48HUjF1AZMM8w7bOreybq3BvOkdglMjGfT3101v5alPxwq+t8
U8TZQuL4jiRiBGtcKtaFg5tNoP9HxjpDTjCa1USW8LsItFEAp6V92Q3W1+kQXqTwu3knhUpKEidg
Juz31WhUSlPt/gj1Huqy1kHHDkHWBJ/944QK/euMgGEc5g+0c/dF6Ugmczso0stn79mgY34sQOrB
eLimEWlXocShfXXZY6F27cz/4EVlQAZEdrOJBLYA1QLUm/Zyqgl5bfpwQylLPPS08fHf58vuXXKk
3qguu4Yq2ntsF30EW7Hk1JkpnSVfoa9g65ThxxqkzyVZQb8lwYRpbXfT789u/KdCo9D+N4OwDqs5
owXFHOtq97M+nNpqOA6F+wFwDkFtg+AmGMaWCwBx7JuQzGM8rMIZzZbFDjJIOfZwIBkIJC3DSNyA
vfMBMwNaLc+wq2CAxUf+36SR0mq+avQz7NhZ3TQ65k82FfRKjb/sq8JbljycNB2c8MLRvMgTwMyu
ayxs7niDNS6kxZXdSk+GR8xHKCMpgraznj2cPwmqH5pH3OEF3r3WiSKIXVw0/71TCHvZlDMsDqex
MZu1lTGby5YMeWQSAeHO57lF7kVOFLuz7Zv04DUB8kYDjcJbc7kq9PIOy4VUX9OrcsLIF66GydSR
PSLpPWxrePuHiIRfWMZyIHyCInIz9a/o8Az/9ZfivjGAvML/TjsZ3n+ZBdGmXgpL2ngiwErDr+Lb
2k8weqw/lon7ShdONpoe0ZALg3YaJJMuDkzTwMxGjkAI+IsK8TYv5nj7wP1wxBklLrBUQl/Nxe+6
A88009FqkQWfDO2g5qZMRWZCJsDkOsXtaK6Px89WN4Jlz8Vq/EUOMRUimqDHzTPttU7CHZBJQkVx
GuChEJ5OvtwgmKi6uV66ONklev74TOArc5BojOZBYvi73abhvUHkAmwv42dBBbY4//SvcGPsFk+B
kmj6ZXM5cLG+9QW0BxkaGCainSt+OsIkHRPFcOAanMIWfgaMePj03QDrbg2+SsWm9cVgu9UXym4n
Buqmcr+K3SC1jBbCRA6QlRwBFw9C536GmExQf/DH+0LYPmJ8YXFM3bHGQ4sXwQQGwCOPMsTl1jeQ
jGFNe5lLyWH/RiyNZOhqLIVvOu/CAnAMXhz7PR4y1aHEqLgbh1W4TR/6ikAR9WlxERgNOnlrhSKe
V52wqfmLdBhkxj5+r6saRJiOGJTJ3lsIr74QU2jgDihqQi0e6SwXF80JiVFfb146nzK7tIv67Mmv
kNydJIWVpc10Rn7IeIo+xIWq8rKogzkzQB/42UDOPnrBB8OLZ6XkkelnfmxI5kiTBKgdSj2Ax/F5
6EM2Lh7uLk1dl6bP2Znf/7V7ovM81kuNnDWRduoMAv2kRtCVPX3FuBa5hitL2DH5sWDPyMZo4FGJ
RRCpEy0PDVpqRNokpDBrEMxx31/RHvKfOlZE29K/LG/xdoWJNXpEEcEMqOFSP2LAw446nqx4TzY8
/bsom1nMLWmS9GdmIqApfSHeQrIa2PhTGnfpJJrwDZKU4hOeaph86ZnHPK8vcZV/wJOQp+rLNZuK
NyHT4nh8GBi/6bXUkgHnF+ADsb8fb3y886A8FmfMuG8JTY6LZwoPO/o5RLigufpA4+vZoQlIX3+c
60azZ2aPU8IkwhpJ8QNXJw+p7wLZ8a8Kk2O14uzKNd09v1P5xqpy5svifCMErkl4yNU0Q5lI95G9
Lu0kSOpJFGEQzecrmSZjv+sjpG+NEC8vqkDGZn/xTLEE8Dw8TcMKX0QVWGQ5RCSoCH8tqZ3XZRhp
B4sfp0SBZzCAtMSA0Tn0fBLCMyN7hzyfBYUuI1N3LEJg3Eh3tFCcIxYuUX54McEOp8nYcw2JFxcc
wUI9zRsoIstWQq81ndb6iaoIAjz+p03BlXrvhvQYiqwgW3jKm9iwREQajAzZlUQrzfQ8BLJ/jxmZ
Qp/gQBJsZV5SbANRqJOm06NxnCoUCsEhjvePYEsZZduYSNEpVHSZcHViE4bWu5mO8HnaJRL3UDSX
IlApZzVnfL9yedBpWlESESfTH1ILEN1RIBNFfPc7xSY3YlzaP0THEUb3rCCM1hshSbYFZFNSi/Y1
MmIB8VuNxV9DtSgA9sVUQJmP493Hhj1iPKx0lT32WMybEkkqKp5rZ2RReYbciTtyKrb4CUg6cOmq
ofihDGCe0MNfjC/6j09ImOqu4VIXNkZxk2Kms8A8exjlNGAOnaJSlorkO2t37NkX9IJR/dPlizkV
+tbB7CaarKhlkRAPwYOj+SdeF4XL/QxI8OHww7JG/g+/6tN8I3+8CeF1kpMqBtePmz4LOo6A0vh2
8Q/vx4H0PY5hhRbSHQUqpgJaQO+7z+WXEuR4D4az2+SLDzCgBKcm1rVHauc9EGwHMzM0ryCDwBIm
NzQRswY4brMFsSx0auuR+BIUrEH238kQNLpkZP4wDk8VYoiISVhR9rnJYd7dL2rkdkUTmp2lLWHS
fZGfSVFmz4AgC0VhigJpfkJtj2Yii3KvWD8IP+4t+yiSec2kY4YXPfouHzNQ6B7RGyhp8jm31a9H
IC0s0YA8F8Rwwd0mCvH8s4a0Nqhgl2DWyPgQUVuUhsChGKZGmXrCpmTQgXa1NTKnKNkApqVeYDOO
lKhGROTdiGzurGlh3KDx74Gc4tCBwonhXhqPx4r4MQZ9+DvnY28gXUbGFR+AHd2XKDOIWr+dtOlA
5LO+ApjwfiC7zgPpgU5Jqlu7uHoghWg5/u8KoouHDQISOVxULiNOSk6p/V/mIchMjFkeKkX2NkZ0
Ixq5GtLIC9eRUHTiWgsaIgRCGrNSkBSGPEbHxTsYzpkQ17+fIf99jDS64RDldQQo4WclPpi98L/q
FoXstIZu5m3yELfUzEFhs+E75/kRGgWxIAoy5Ibe9gEyNS0exkrg+BWc6NDb7ghjnCFPPOCdWTyF
h6qZ3kTiizDRwKBYd3/n1O6IjfRr9JLdzUN0ALzxtbgnJpB3DxdFRG5S8laCW/Pn2Wv8SA6RtBuA
3JDKp/ccJ8DfE0soBKkMLe35tzmdsXq3hz1GcSEaRVURB0WFUHxg+fI+CF6koMJ9JRZv6WeO+YXg
v/F6CvVUNO1mlbniOTAUD6jkKASt2B8mqnm7Gi5eLzHriY9TohpF8Z9TESNQoyVFdrf9W16jS0GF
Sqkfh/GSi/BPWyEqdwswtY/OSTHw2bxXWIGtHLCLOAUsDj9H+H00p8dx+iOBlr/Lxx7IP1yylCEC
gYR5WtvJc/leSkYB+LLsqJuG6llrxlkxrjAtTYBFEVMOHBBqitdEPC39vlHzgJ2rc2Ud0eVYG5hN
dIQiuOWCaRU36bTPT8D/6Do5h9zf6qSAU0HbHBV7PvmXRS0GfjOgtTsaNshGq4dn85qMIqxm7Tpf
NtbIaBaKrRKUCbwn8uSr5YdnFuuUhTBDCLuA1HgmdgLsFmKGN0k4vQltvQDrYJM2zP2E7YifQbC8
6t8rYshCtVPC19a2QYrcl7mRREkLeLSGOv+4OV8IK52yuTtF0GIWwKmOTfOOAo9D0+BoRj0R5FhZ
ZgPnuuwTN7PEngcOzDSPOU/sJWkPvdfNBuMma4TQTYQnqNz5L7xBc20AwIR9h93lPDCeoWAu1YS9
OCn5qOhM1sTPSzJUO2Wo7c1bhoz9M7P9EDvX71jv+u7n0BX8FSBjTKNhhaaHk/a+E3oueolcOVI2
rFjgzfGWcWCACt3ldlgMEqFvgqBbZTwFGIpMlWmmn9B6S6ykHxc7ybnS1olA8AJslK8Q7GQOmjkv
s0g8/GAJh9JkXEQ65qiUsCsJFgrUTahiC4/b8oNy8Ik+iiccRhpewfmy3FjdBhGXJSeyA4TCwEsr
GDkGfcFDZIDqY/4B3hIeNzlAd4g7R0aR71C6RtwIuuZ6kaF3wLQHT62ihui5kv/e1YSCARThH0SL
5Y4m591jJ5nd+XsW8PWDcRFwiQcZ49dnz//jvLjR/IgZK2Vsn8jQRBc6pPtoPCHjcCjwgtxj4Vzq
z7rpaCH/Den9dUYLycmjISG7HoHyQ7stzd56IBuP470075k1XBe7GhEmo8zdBmQap93YHxx74f30
NGVKXwQcZfX8q98EfBEjVtngiU8+m1PgE7Mld8fbfriB7nbYVYRCAMmAfzl0m1RBGc/+OX0H2gxh
lStzdRCVcXUzYZksuILf+8EZBoiP9oUGTSi9ISbQzqFVeRpKC8z9BLcLsWsHqx9oOCaUhKeMSm1v
ZLOGgEDYZVgSr1n4NLwQ84lLAl7vBFiukS2kV3NpRbMdaKjADbVWZ2+3714v7mOnO9w9GQfIHalk
oL315ZKrMCiYBsac6sL3fLULsKt+jOAkoCuYaa1xCHLmZTEYYmjjk3fXdR680lvyTR/HS/BJyIxW
uP5fZuN04XNXIslft4cPazwxqeHIkf5QJCOzRqMWL+9OLeuso3mqTtvNZa96BdJDYcgB6kNL35tq
M0EcSLR5fJwiafAn7AcBVdakwrVpNy+iwbpd16GMOvPtXP64iwe0i/ZEWy9FjE5rvpgQZ6V3IW8X
G1IfrmKAZsz6iAqBmhYSpK/gUcGX6EOyn60x6eQ0o40P6BuFImkcVUj6AZASEMTukIPG5uFrzVIg
/wGoobTuA4a0cebV5NWsv2uWjsbsYxOCywUqaY/V7MHzPK0GzrMxkRRJUMhR0ffypVzaTwTjL9oD
6w2A7yC9Dw0JrxTbz7i/zGQL+b30x+FV/dz27fIqPoYD3XwdBqwiY3A8pa/oNRAwjacrNgo2rg5Z
KxwimjLuuznZbw9UP5hD5OD2cqU9wVVMTAuUjJUF3pQhRLqzXKxHBPKqW0ASIgqIHeDEzdNO1rV9
BWZxwlYTKGPjcfrSFeFVbhdvW6CAYg/BWn69n0qAOwXz7BOGikwR4GdrgkldYnV6HRn35DWBZVnV
iP8rnIt8r6iDOUcWlxh5GKfIZ2wquQk+Byr53qOiIsNDs7o4C19XK2fFuiA1oBycX5F/kQtpMH2g
3BA6YwXl17F2+Fq8H9gQvxAUQolIBYt1CgSK7e9hoTxHeo1uA6IuSjnZ1jgKqKOIVU/1SvO7pmec
XwvO+DgC6YMx+yXNqvKfTNd3/w4/p1gDHgsfIT39nFTYlXbHSMjIwT+pWjJByNTmfG0U9D3V4jgL
Xoef/y5MipUJV9AHgP2g7lxLi4fzJCQItkoIc2uSDEDoG84CBGZERHC38YpDOk/KxY2NmWc0arlk
BDss5M+gc/hCSP7yNd6iB1T2J/1GI06deYuKEgnYCUORqpmvmuIlZ7DTAlYaGLmKEFG60vAaednQ
G1AoMlX5toj86NPWPIyI2h0hzuqwl/2ALi/TcWFpcca9/LORt1HVppHSOjYGO7odXn63w1uF7oNH
Mx5CfIwnY6TyvMmcXM+Y61+W9i/+Zj5JXptzf+xV1OFAtCDMAlyg4hZBNL4fjbqIrUuLltP62xQx
hLQuVbO/zna/MZZAaZ1PcUy8RPOP22FVPl1Pw80X18v049NxY3W5+cSq7I9j2ZHvJuC2DOZX6TU3
Jiwi2i7Anol4F/f4QtwmvboimIBPXUh1VmOU/zAU7vANew55hZF8iIUPy9toL6OLNaspAsPt+u5C
AJnksd1nFfkDCEkR70yQU7Cu3dYP6hrC3rlBaPDisn27DI2/WbfJJlrEVQq2rvMuPZzBBuXpRTLF
8oasC/yDyk9PzK3SCqgTnhSQAamdCZmLLoZhphc2SXsxP5z0oPwWgREsuZs3ykEfXnq75uNUcoPb
oRMfKEYEJM48UxAGVUDow5pcw7OKNvmeQC154E6Y6yi13Z6Fw4hvCRFA+PO3jmp/kheWQny+Pbud
cm7atKTT0qMTqtFSMf7fK8Qf8jSnivrLlpzRL3XrtN0BfQ1QY/NM4rSA8qa+nRKhFo3jy0S14YrQ
lIageTVAL8kJHItiBIBEk37I5BUPMI1RSXSLqsoW9o7SQyieP8xB2KbDUAJ7YUlcf9BXZhah2Uvc
l/7Ikh/u5weJpkzvE8gnlMk9Trg6aRfg9Ud8wxhvuymwPGUg+DivAc2DHB9hi21FgNYDqprNz76/
kgM0DSxLHblHHYqHRN7zjdmtrYnoUa3vopnXR5v4xQ9Bis65O3SHhjO5EH81t+t0vHzGd0R2GY3X
jXV5mKPd0Ias+qB9IqS0NamkWDXOtzcp3saVZSozaA25FRYnNz4c6ereIiw4X0OxYZlZBmA2WZs+
HKxY7Gl4p4vsYyumAMxVq26MBvylZi4RSTJPlN3Aei2onsd/fwNw59FrGP0UX4EB77k8Uz95oqAC
hQh6OwhgRhFnTM7XyVeLn2uwY1Do0LnmUxVgrJlvaS+nXE9QucOrVXQiNeJ6gk9Cqs/BS86kWrqP
EGhMEDMIXfC3bAsbYOI+MtAEFzy8Mp+zFnTk7LTOCDFQh0wZVfBvjrHDGjE3MmZQPmOP5tieMDWy
QWGm3rA3VThgU2SCliT0QaB3swWePiALN1rdg8Ff7iFCw4LH12pediTEEObob2mEnz12YtRCdzG7
OkASJVrfHvW8FU2JdfTcPBLBxT/nI/sHC6/hAyWJD1bRHSRNPCIpAZX2lnVeaAp7kMPIvnvi0Bha
nd/OyI5Pvggbb8zUpFEiln3uSPgEc2VPBY3pz+u/7tT+ye5duGCuPh47PB6wWWwU/B9LSS88I2P1
hViwnRRpJ/GmCv3giGUQ0wVbFEqGiOWfKGWh+BPPMPzjETK9wopQoN+9TJv112L8x/ClWhhGyNYR
klTItFT8I9sZmlgFNQjSJfQMXLJM5yEPGWMGdge+QkCcTzwWR609mJH874+RCSP422RBE2OD8dgK
wbjLE/s1JxeWuLksG9VROf/g79Dm3H1xBC16tFdyfkqqvmjscZJP35vhEMe04t2N3T3Cz51bzzT5
YUpmbX7PaRBEZHl3IeygaTAHLQcLNHnILHFVhvK+m8Ct4uGvJzf7w4EgyODMYmnhvzYoNomascqo
mD69bUxUCzJvhmif6ZbkJiHO3MHTTb6L7GvyB2vBtff31wT1Pm4jZ8QjRTk5pyzW/BjBlTCwqrt8
c0MJ4GcRYQ2Gh4WsgPghPwjwgceULCh/nBtcjHf04gCc7o0RtdnLAfgRgco4TkX9kUhcgnc6qt71
hNgNQE4lfIoyNb4jRAEENfYJhExuQMJoYwxBoSLF7YGyDx2m3la/pmUgpRiCkKW/9W1wtUq0iS8R
pLUBKWAPNpsDxd2I+t+bdkH0Uf933FocD/RTMQ6KIa48FSnJF9IeodYPzWNuI1p9TZ5xSXuVA0B1
+3s+jeHqp1nvU4voHlEgaNL+dmIBbzA+YP8osabIwa+CscxO4o+jc6qMD1Y/9HkrHuDwi0P7DcAu
oAMp+dCeU1CPYagriczRP8YmjneiANkboTbx0d7Rt6PbGn1tgWnoOasEPoBT0ufdk3B4qph93y7x
q+uBqbrFSeTCyjN81RoGw69541xszhKH5ABL+G3ZT4Ke/dzzGA/MYiXiol6HPMXIs0cth630RBrZ
mhkMwwKDGZzkxcyFs3QIH35PhBtIZRKwRp2N6cTIGcGgZAN5jyTHIw9BnCqHChIArFw1ItktDkRN
xZJL4ioVbl3ELgRes5dBHtw7RxaqDm5V5IH8nfyPFFjrC/5Z51YYwMNvZA3o4Ra3mPMcxGv1OgnP
jT4srTwzJBpDsajsP9yUWAN8Bj2AgIiPBzmoEGkqixZwoJlXKWERjD2Q8+qGMS3CkjJjYUE4KDyG
iGJNXNl4PkCgAIz6vOUMyyLDAY0B2ugR+e8ZzBQzcvSE/T/eLJhihEs5+G++1rjhWIuR+e4/vvb3
StQjcj4EPT/oGarYc3ZZVhHhnEZ64rc7wGy4RpV7fRwmb4BHhAywnryxkX9DN4njBRqD2jke+hF6
cyyWDmAnfcjs38aWII4d5nf3eaoWGRyqSNEaLJr52/4SUvZxIe0OPWsqFJVf47K4OatqLqO2QQBw
OB+JkJv/kRUZkETH7XAxRRxDHo18Rlu/9iQLxSi5GGheGBJIX8JsKrlJfwvBuA3YM+pJNukFX6II
YfvH57sl0fY64OmyOhZ59K+FveFlZ6yYDJP+QZ4jNOzhQAYWRRRfo9vLDYkZGsvahvuF1rVjEZJg
JAQvk8zhaLnwRWR7cSSji+A76q+Ef+66HE+I62eh6hHXjSbAluYPd+hgw5nDdKzw7AdV2v2Jtw7V
FJlgY5IlMXNT7MoviBsVSxouUwZ5mtXnxSpHYzsETL3qq51wh18n5EUQSiMami2ehiGBh1ogontu
aNOe9pbIqdGqjXlzrmgSiAbDXyf0PQS8LGDXDSQ4y5Yz6RvJRJ0SUIYeIsW78h/ypYydVA3jkVzs
ETJcrJ7qAsmeeyepx0ELmY6Xn/2bnQ4Pyeyy10pDi3rHcYgqFOS4sq+iz9YYcQSLoOAB8BYecegN
Cltf/Kj9FVJmsJ23VRHS1DG1NMbjgI9Nz10JTz1KHefuDx/GANab3GvO2NmTDY93EBlaHl4wZuOi
oUGPpALutj6KrcySUHGyBNps4DoUpwf8x2q42LHhThg3QJHpUuTNPyKMT+5CXZTPRLlma1akhHxX
fUsVQSbjOJ9957J/4wyYb3m4GAlQaeLm9t4YqtqJ1DOY7F8J6jG0/0TFAEp5Mrtxbt2nl+i2LAAz
8njY6rfDixCOIt6CnCpEaI7dz1JhwubIMZdPKN4RVw/Kf+s3HyOqGUxgu6twiKWgAVKrQshW43t6
2gBzeBDRiHf46oSCNwPCIQrptnxbLu4Bm89B5D7ig5mOiPgGr2RMWxb8jfyRD0iSCObPV3kKWApa
lf2xLfiVpzo59RZZ0A+YPNDR99yHh7CD29vKwurMf2FgRVNMVsA9fHijcy9IuZ2gBgjotv4HOCc1
n1GL/oTkgKQgUBLkG/EHCNBlz1Oh90YmTYHkntQOF3icgYxzWjnPn1Win8IO4L9ndNAE1QQOrzPq
8EvA95EPdjAtwYvpx7FpyYUxi+swdzUn3zFwBwRostZ8rJomvd+UtW9GsGRM2x19pBRimRQavV1i
DsIh6S/AamZhoRaKXlQKbJO+r8ZU8phdQD46ASdy8gUcZJ1LHgd5Iv/hMUQQICVAMSAe5ccbUseH
z+lBelexBAerZnW6XRJ2QiaMrGw+9H4BdjMLcUFCCmKgBXYjj6GVqELWG+ahG8IlTR+j5MaoIlBW
vtKOEqPW2QLSo8/i79yigr/M0MYjxWRccPh7UNq6hNutL4bGiQRM2ZCrjR6eWw8vm77M5ho4uB10
VKpra2wVw90LzHaOTJeHlzv1DuxI3iQ8mdAJcoxTFcV3UXZoMiH2zHqGlMYpp2v4Pwdp0TsejvFr
1MsvI9GRu6AzflDRlDYoZsMSKpMzWMBBOF/0jcV04N4YEcBHx/xNwKVUtQ48AK01vRXIihngfvOe
nyN7oMvLrys9fRJXvWzmYI7fwgcU4Pl2zhfm60pEZl4nT0TjOx4BgjAvNoL+Hpu6tKIuiBA4hAMq
LimGXNYK4YwzGetBg1ht3LG+vtzZndcyMOXDBivhpS2ZCIlbo+9tKvC6nCRiZcEs2xB00yxbGx39
59jzNVuqBPj680GzJ+qhMcihhBP5sNe8TtnkvyCNf4cUCYPxcztTjt8Np5tCLgcoX84vbpu/1XgK
2ySQEFgo7E4+o60ElkbiINLVXzxU6B3BCc4VRwXxx7SLv0tyr6HyFKJZBW/UOqojkh1YXmZngIQ/
VNsMFrhE2pliKUTyZWRXkTK+gLrcbgqHfp+5CtKwyFIIZphTUTHBAzTt17g7UX2TINBz1CVyWee2
rsmf2LQG/jjeB3YJ6li2pmyN7W9c8snyNNws6rDtcnPd3NxvqhL0jl79BkOlAMz/GEyEP3QzdLiE
5BPTJNVVtFzd6PqlElMnTJxQWRutETEJPMQ4WqYosHfQf0TVGkMU5QGHmOW9ndOl4bcEpHN3rPBA
COEWHRgINxpW4RjpY8PhPalxssPFwF6HXdTuc3xkL39AdvGyXSIW6paP3QHynYxAba7Yst+3FAFc
nD7mdcZyg/CVrzB+TWgrCFia1yNiSfpsg05FUeNr/w1ukwe5cxGzBcmbCFxlfbXVuQQrC/O/LnIH
jz+Xf/DKdVhMOcOYwhAyfoj79lZt1J5kdN7I3Hqkrg1MCWTk7YDQIg2HbgIwy3zZa7ytJUcXE5xm
Q33EEdOOFzRWOUWMbpATIKg5RkBMpoTbcG3Nr8YlyjyoM9grXbHHzG3oWr5YtsRMJ59bkkZx5CBJ
ksUtT96s8CD0rWMXt2zdmFLMftR3XmGL4uUs/CsKiGRHgg2xKvF4ygKHFUP48KAp3Q600+tPK0bT
Yxlo0zH9GmgY6J4ljXK2uXFd2HWEpJlSDnvg4hKcf9EvV15jvsPcqqc/dOnk8WA84su/2OVMfIwa
ZumtSxqUL63FY5lbGfVwWdwFYxQilG0SASQuElw4A4x91Q2Mm6J1QhDscleDtNmFK9idC8w/YoTV
NcX04L2/OHb5JCh/Q7D+zIIWmSR14qzKPUbv4I2nVDjAu9kr2Hqj+Zbb9Rt1pz5ZqyzdNkD28GIz
O1OU+5xDpmTgLabifm4UZQkYtDJv8PuXhOrNK08CSRXGC8p/NIe1f5PHwgbsLbkRJ2xjICqkE85A
ngN2vDWvSDCI4NWPYszaMMrq2pJWehla6OWK4NyK3Mkhp1rB8K9F4nTjk+XTFmuqHGiR8L8rTkh2
Km1LrQvArIvfj6y/eOBU64NqXHcDJsvVjarGl4UzGXO94pC+KwxCAPU2PA9SdAI4jHdScTrcRNQN
TjL+yQ8gpez28YCMnN/yiN8alcgeJfjpuRcy4yb+5Lo8z72ri11vRupKH6ymCrOAE4+qPhZIccZy
zfOEXsyWqM4ZWxEgrfjfg7lo3p2j0Xu5XA9Pjz17Otj9vNwW6MDItRS+03gU810CVL5OjxPRG/gh
zac9rd1ikp3hh20Mp5ztnJqYJBDvG+g6NlARLJbpl0qjEbNAf8LSDjDcUSjYE0kK0y3RoATgEre8
nQhsDlfod8KfusRUijKpVHgZYPU7+xlpZDcyYBG7bY1pi4WjpEfI0BIqqZfV7sIvSKTXTvGrYz05
Dj3AQhJhO1vNjaNwVv48QtRgMKwV/ZcETWFkhKJgcEKrY1ZIAtwXvO5vSiQASxBhh3onUvyK/6Of
nOTBmPu85B6lHRg4kmAj3qwc7Ui94z9xcWWTgox9oDO0HYTQGdiijC4zDhx8/O10M/jYjJdYgEi6
FNkWmD5tFlx8DOihUSO75NvGOCmZoIsl3NfdW5ZOj+TuxL+sC1NE8gR97AtY9Bm+m/PFvQVDAN1L
8NsNbNIEbc7iniuk9A/vWKTgqn2T3h1RKP7dEc5VbAphUaxcxRw5S9w4J2bJ1V3sRdxVEKbAccCi
+GJk5zGPSZoQlQpsRG9LCy6r/o7gclbTCwf5mIS7GsMGpkQQNoZDwL2j+NGuiCx+5MncJKDsLU8M
rriUsEQH5yuLcsN0Bag+3c6yv/4bXcjjoq9uT6PcP8OG6HUfZSJESkZbhHosFE4gxb8wgMw/DALg
q8b5wbL8cTVYQVHnSxAeOCRWErgkWBo+UVYyHKUAKDz4/BFPQXbECUYYK3PdtFy0E1JTsfqQo8iF
8l9dI0KbhKRERp0f9qezsY1YgK9eJuMPK92OnRuVSIgWCQ8OsIRZkFTdD8RtxL9WDMgYGIvMCoHY
YYocAudT6iBkMxL2hOsEqTXnjP8JcCywYpb0zXHS8DocSE0n1DMhuGkmoqmRxYcdPqMl6M6FKWpw
TCrEFnhrkGF4LSz802UOIYps2pEzNe+8G9nwyn8mHUH9+erR4Y49iv1EuIfJVnZ/Vg0Ym7wZQEub
P2tcWEIEuL9s/O0D07FQpOfAs4tteo8YNhKRs/NxVV0+v5muBYlCjclvlSgMF9IOLsESiiUVYRpg
G8brtXa+8G4kBHwl2GUIpjKHIR8OdBm5bnHrVKm8koKaFCUPZgdm7e02JJxW1IGJXRFzAcwe4ehb
LDJFrK1IxnF5UQHUaodXdLD8Acp+Zy/CIYXQV3DLCnqKlq1wi3ef79nJFtzYpCZSLQSIiafx7vQJ
JefLE5A38yRJhEQ4Th92/lcRai4+Mgg74uFIT51Kkca2zr84qQmZ6aG9HZOr9DikqyfnC3cPXqsF
PNl4o2DkveiTzwSZGQEY/NrsumAAGA6W2QNiZdkgC7qRc/QGh+JeOxarwXxAYFSCYuj/w8NI9Tou
iQT3mxXOSlNC4rMsZjSWJjeGrviVbjfMuALbHOiPubq+nHnwQF6nfKBImPjMzo/JdnYDobMbf+R8
ogYmzCF/DSPOpsHUt6v11VuE9qGGCiTWAiHWzkjLLMlvfs3IYTUgz8lWMRSZZEgyAc3tnjf7nTJ/
0IZz/GLOUOyPIy+/c7qLOAN5IDmqoI3sb272H/DtT+KSbwdt9U6lfQE+jzkJQGCcSv7THcb38Gos
MhHMjFkfocxFz8yVsPMJf1QBo8dpLOKMCCcPANyg+8dMYsCvAEAAkeo/ls6rW3EkCcK/iHPw5rVK
JW8QAiF44XAB4b3n1++XPbuzpmfnNg2oKk1kRGSfvh2DVJarXWgjb/SIIM8YxN3VpmhBagDdpD0Y
Ie+22ZkEMlz8ptfkCBtJFE+ICazo7fBErrBR1BK1wAvzP1BMfnrmtOFiu2dGQ4YQS4qBbPYAzJK4
/s67DvZ7/fScMJqnz0E5blrFw9uzHbRhVcvTAnWcfWd+hKDCymCD4OHwcRjmys3E6Bq06y92FqsJ
DhMO7RFH9o+j5e2WTV3ZmMNECi4A+rwJi6rfZKtZ1e/69cGjwtYCrHqoVhnBoc3fTEg4lEUIxz2U
dl59cB/DMO0frSYF74wnh6pexpwVcLMP+ZEzjjx6eS9ryDuJw8gVT96DpeKbUFoYixaU/I0hQd6l
Ku23aGkR6/+TmKJdUq/pndUD3eJhMMIJNlRL6/4m6GFItbV8KSZ6UosgVrRSvOSwWP1FF+cw2qsO
f6UAzTVO3E2Nb+7HPTBC+6htJO6RX7uVb9wSqNDhd+GiyLGFh/2GXcIbZ3fGkBxtM85iUWQVB6SX
vR506VDhlblnALLJ2qK7zxkPgmLiWsvB4KOJd6b9dQ4eY851sOvvvHpaSe4/yQfE0cMLLTFtiFCf
dBtL6v5aWu1vRwc9F7UnU7EhlxnoGpy2OYBVyX1aMwo/sWikp3cP6wvKeHe+Vbvp7XfWeWdm6K/0
6e/YMWCB5Y9wCBXyTeKA/3oKfiTEuvDwTPevhU3gL/0W9L0KVxJm6UItxoRq73XSVgqhsF/xw85g
DX+LUSY+EHo7ajJmwK9EP7CKp42UDR28DNCZ2YxATZO4YyYIyQDAQHM94XDh0//ADYbgQ9XAnYec
LBLK4R0XMVKXBICt/dCsM7BxccMK4e1c7K/Bijj6J4pHSV+LZLxVVwQ/vAcQJl4fCkLidgpoe/57
2CB6CtOO4Oo0OYWd7JdAecFoiG7hHTT6GxgRI1E2vqwOagtYRhpjBUqkOoi8amUQoTG2aPM27uNq
8ANXghWoT1hXE4GoGzCbynbQU37Orm11++joOIdv9/73Dh7TB4pMYX+wuAg5CcNkmGssA79TVyuq
SwaA2BJtCSn/gFr7Or5oHJ4aDnzMGADqMq+wuuVqY+aHcEO6bXAhe6sbMY7D1MFYuA9p7OzRzezG
wLXFPry5j0Ak5b8Ifre6Q7WhBv9Rk7/YTUZHQAC7+A/MtUzXYB1gzzGLCcZdOsWHs0uPdWypuozs
PoBozNUw+8WJBmHpP0IoRDiRLzM9cBhrcZa/JVWVoX7gjTu4NqJqy4UdsdxjcyPQH0YLFj6hUBO2
lLqYUpuKFLx/zHcQvq3ZpCJGUaxDtQ5AA3KxHgBXLwBTiDMVmcWKmxYHioS/ZY7ecx7xJqj4G6oq
MgXkbBwpbzYMuCaF5ZM3CucScTQzRCqEnt2FYO1RXfDE+Dq3fKM4qMJzR6XOU/R3sEjNg8DHZHdA
sfVmiuXuAv4kODfQMnAA3CcyhoJ0glVWdfgNsXVvTHbTSrjnzuJmwewbf1WHtaVWdyE+9lKycG6w
NqgkzTiwilpxVHmPw3tzfM52bF7p/DVnxzOKjH5JuipRVLHZNIhstsFNIzZOWflp36fYYCPU2kpz
sT+mkmC8PJ0dsSC9ez1nst0OEOkwbhZfAsTpsn7yxFO7OaM36g/xLnugSUa0CgUKdM5sYdyLPX/P
ajQUkrhxI2KJl/EBFmYP5ZfADIBPg6qLCRlcOBgjNsUOE2jxiVHhqjV4qdWMxZasDy3f7pItlYI1
8eY5iQesaRgLKjNeI3hVIQdowgpp0tWOCaTImaltvQJlrIjIijwoQekVTJ6bppos4QCkrmaBLwtF
e2ZI1vboLeyJBnJgsJ1RA81jxCVEzMB92BVUUIQAHQQPq2Bwhyjm4M8CrDW3dnrBIhkyWFoT9hDj
3cnMncSjjLVMlB+aUSPLv0e3UTbq2nwSqkrqXBz72DFz8nt99mohfpc3tTMj8WJD7vdR4IMghH9l
CU/W6HE4GMoS3D4qIoOZPKKnbVtcJBi7fPi+NyGkJsNHvLKfwc1S4SzsVfCzC9a3WunFydiKWC7Z
o7nEVgY9C8bOWYBkmGzMQbWPW8YwMlKDDvRjfvDro4UE2BuQBlrY9m7ONiQMaBIXatCfWoIDPPw3
TDie3/KE79/wMG5b7CbvmcGMUcgvdgZsxfCPK/aZeB/AD/4ZFt0Kbnx/MLgixca2zNvicda0TdjT
CGTOEVsk+3cbNY4ALWF4r1njcN1HObKAdx+OO3u16O+d1SJ0UILFItr6IWKpJ7DJzfxO1k/YxjLi
FzwWvsLMnxvjtEPFIuMXSMM9YcBY2zsv0b5Z0mIwUscH4MRw5jlewt39qtOKYyJ7slo6g+XOpix+
/U6QTrKkDQkhGn3mhiZDEcX/cqA67Jl2BWvLKOng7/sfHdYcHtOE4RhFSfCLZEy4s7EXYYDSRHvu
PKc3FudhAcAeB53Rtn/R4MFw9WRnb+qWR047C+cst6Gi4jB8mzdSudsAGCTAA4VhwnujMuRmSy7w
x5oCUQQ8Zj40k46GCAtpzlM/Y2cHt2BWMsPglrLHb34cfq1rv4Yr3DuxqNyqZhpFBWWTStnh69e3
rAiluvFdKwfca/pFwTru1GWX4M2fgzkwoyHs+fDwavNezs3ZU2H7VScPRKPZUMsoiprGrtnTQIyJ
FP9vlp0I7u4mzY5WBiFS2uPr1Uk7fY7gLSrvVZXOtFuSS8s322Pj7aoJH2BmbbIB4xSG4uYTkLta
g1VHb/sQyiQx1QYPGgvAIrQGLGdgxMW1/bILhDSXUvBj9CpL7Y7LNTp1L+tNMJdwMt/Q1ddYDc4w
Bxdgs56cTGvrZmyz4wu9+EwK3lBKAKf6a29h4Offkwdyiz0Y7Tvr9lwoUAC+8XY/QjBggUM+Pf+d
+VxYwuGKsC5zINgbz6GJW1Bm2PJRoSS3r0XDOcz77aEzHrOBd47Mk1W97JxbVmw64DQoK5asQiam
7iuqbzg6Pt/d8g1NgsR3CHBResHYgZ+Bdv2If9yzA0/0HtCqkKMgJWGbzXz7pYooxxUKemjp+h9E
dC3w5X9y3KtH1O1Sg0B1ykrqyjRdViEoI30GKsMCO6oavPEpR2jyihYwRjdl6fEZCPNmwUygsyXD
oSAcPhFrOcseZXN5GlX/mJaSniclp5Zd8Qumv9ZFetjfiqxw7TMe6aEhYsUMYDS1cWW6oyjAIHMY
Atwp76wHzoPrQr2QtTFPoCE2a9HivyqsoK9Fvvu8OaV4rDJHsL6OC3mcrwcKwa8M/RG6y65GqUp6
SaEr8WmEwnycd1TyjKdvU7zs/KnzddatqjKz0l64DJjm6tQK8irRnDOqfWm2WkfeHnvELMZWXC2e
x2uEjcYsLvckHwkWcJL5yBnkSKZTG3ZwBhmj/l7Lykp8H0VCkAZVJ0DOGXFtLlyIlEAxYjE1y1D7
96z8Oq3kLNvlqF6yfb+jN/bRvyIUvOXdRc3fAn/t/lhIb0ajLEMp8PZGzKEp1gWAhGk1qFicl+Dr
Izt2wcKz/UO7F/zbvmpEH8pjIQdxzZCJWhM2qNP+57GmDMhhnPgRSJJFpYWQWPbMy25O1luqID8V
T4IHoQ181PfLjZ9JXDNxx5nomPVELiAWy2DZPAc8ZI0a/L5nGB/+6WK92OUaW8uuDqLZNJCqx+JA
ZO7B8IQIhGMVk71JnvkdEyQk0aX7oSEKMmTcdKYgqjWTUZTWARXjFJsSFNXFAdDZt+9MF/im1HSH
/G8CkUbLRkRcMUhsOHeAS+KwHQYuJ/2doLVF6ZzdVvBxXeS71Mcw8WJUvKCEMMuCiIWOCJsDS/Kj
W1qulD+gPzKLmLolJwzaMumT1LkkBUJPvWHwSgLYWprlqNw4viyKNOaqXEFZKIoPmguu2xr5CNxd
l2UJKaQlYawconTjtJbsfvZAn1+rTDaH4sfzdtMl6YX4nVD6ET7eCOa6urkIzY1ptyjCWAk0re00
SZQFwnjB+D4fBpdzaNt91oDetP9v0enaqfd/rBFQHj9o+O0KCbXmSgYNUgADlxnPWRIQXIn/b3sl
o4IsjCfox13uCjsyWILOpuuWlaYAUg1M0p19/warlxlr7aKWJe99pMm7775jUNq76ZXygaXYGbtp
bCq07RCNMklAlLqh87vpxeAxxnF62OBG7UTJXFJKHiELgBrx5DU1lY8BHOJZZmPM/GQ67MBuh8/m
38dPdqu9kD6z1YSviFO0zN8pPIiD5mAj8u58+L/doM5DJTa+OWppUBTbmGKXY5OmXFlCbnoYYbad
ZhgVItOnoBs74zYQUrotQMxJjVROrP+jvCp54Gwx6rsIVdhxV3Txyv17JoyqIG/tGnSlkkspbwcY
/0E5Gn7s9lcCbEO9JnhEEB3Yduh1hCeKBwFqQxEr8hWfFOUJfndsR0r88uS4OVYFUcNmXGbLCSxL
OGxoYZbVjc2hERjRpSck6jARUc1Fk2+TQkcPdhBVIGH1HUqiOXtp3Q3xLuP+zsRqYKL5ohjN+eSt
K4u2A8Q6e80uomYwigmdFDMcaGx3GwhCvLW/nnpqsJqFC4m27D/2UStoci8uESlblCgCE9LYxrkt
uDGGHnb+1WxwxoXGOhAiNliGQzg3xLaizvdQ1CNZbr4lHm9oNKc+FcnWwlAv44jDC4TG/+vjMF+N
m5juVYgNbBcqYLESGzsmR3tGrUMUq45d11py/9EhcH7reP7uyDO5VVznPNo25J263XFaq6rFVD42
Tt+pN5i72v1xeHLV4OgMruBrlAov5jX0m/sRlEbTuwUscsMQtaoXm/wQ9NAAclBYbrY4BKvb34AB
Q/+fcvxE72qoxKnXdRxu9eoyXq36oTpy97nwLGdVA+/Oi86sVSOGKWlYbG6NAP44ju5u5KIdNWzh
Hocmfg7jSdVmLTpsRmTgQWfQZm+x3OPvEAQ3oQkyfYek5zkLo7C4iVUY0hNpMhlNB8+y69Ixeepy
VKfxx2f6Y3mryhxPjZhgX2eOMQdFuA/nEwNINGCsbFMUw+PtcbCrFI3lhSdNaMLiWmkzgTTneM5+
VNGrFU3vsO8N9j57jg1hgJiJPzmWELUMtweeoxhmEPt7dmPVpD9DWL9gR/J2zbsdhOQlaofH3vlS
LD5VfbAUxwOU8uzIxjGBxnH2x1EweNdtsAUmE89/GMap5DWcnobXmEKzgKSb8ucA6bJQNMN2S81A
hIlSaM4JBie2FLOWrooLTzVb8HAoA8ACR27J8IZaTy1zbjrqt7eZzvzpfmDvAylgiWQEUjsCELOj
IE+v418mPJoOMU5aNZ4VPSy5zPj0Oi6xr4jeJtnt1JTdYZg2Ea6fvHyFdo/QFcMjYcZy7Mvuxt9k
iR+IqDqjXN47lzmCYqiKFpUDdgy/PY3sO1hSSETgu1F0H0whXwRBHafbYMc0GhlY2M3aEhRin6rP
beEX+eYbIIcwFo9DFo9DV57UAbKw4KAyeeviXWLc0KV9XVMtjYmRcUzpeyPUwpa0ROAzp2AiNzfJ
mhxcF8TBiqZTarc8t9wSrPg+JAUzPcYicHhhUNKQolCMKqgILFS2zPnkjfI3FiXwjt317D3Hc+Tq
LmUlPCuV20VsZI/QJ/kU0JSoq/jr6wRw1EAQKED8OnXCrJgzEONbyEbzZ+iTJ+RP4Jl8BTVMQXvB
mqFoL6HUccKYjYExfdjLkI2dNzc53LhteNxgS1kJcRbTIKr5dtgaQJ/Ei3jXYsRD286JhL8H11Fl
zTp1MOPSFvwPmBMB7hmaZzGaBXwEzE3oRG4clpTIRk0GkT+giaH4n4yvBbSsI7gayx/M0SRnFQB9
WGlJ5ONIslLm8+RUIi6LXKuU5x4VObfJSjthykHJqLhTN6Ot/AxCJ6ZvabOclCpM3Hp2o9Kl0w6W
3TuVgqWx6Z1wa+kcpc4ssEylAgu0eyZSyttEJEW7bSJw2ogBUO7+6wehPAfUWtpnNI8DSGc0RiKw
69HMT5pxmT7H6bI2QZJelo+mKpeo0Di4UpruViU9DlFLx1ePHmZM8pvHX2+kyy83k2hVMkrkvFL+
Wy2PzCOf96kQY3TZ6e6RWZCwpVmNRZr6DuXJ0hzZ0PSJZQNlw9epTXfYvLtCqINsJ5jiiRWbxIOn
68IX/a1+ZWw4DJLATW+4YWmCZuP9IYdc4cfr5O4e2PTjX2ICCV8Bus8SVOSJped9nGY7kgFuuyzz
M+Kqw32+q6nc9bP6m+68ivVGXbdLa9mT1I/JhXr+UayyGSpz9TiecPD4QjcY9VDY1XURbfM82gwJ
DhSnrK7nKWFOVaOOaxEPPiPQ7Tl1P3IHv1Oy/UVB3gkvubku1IQgFHO2JaPZfJh/71Y8YyBhGLrZ
jPYgy0jDi4pjaPGzx95gbcDODTnpKeO66t87wwS4+7UvTIEggbBRp6537npnkU0qazXob0OYEBrf
aavMZE7Ff/FHxqyeBOHhjx355jSnAudn6A6hE/XxNKTC4TmyOY9lZdiniE0wfDkodf38N6FloD1J
xCvJQKppdr1J06Zlp/NQFj+H1JIDP+VaMgi0HijgQ+TK4GGyTjzjRJZnmqQvYKSmfKeZ/lBrMvty
oYGlAUr05Zr/pcUpOrzOBS80KHyHsAVz6UUrbKAQolOy9rYbg6shDucEvi181PTrJPUL/inZN0gh
UQbFCwLbx8ZsKcjZ7JT2hv8eqh9EQNxbXRQdoo5dpx3GaZa6XG0hNtyIYU1+fbagiMxB+H7UWNib
qFFbQryIQ6UmU88L+g7xZ2TNFY5TRIiEB85CMhSzbVQY6HCwsRETKNzJ+G6ewZKSt7XsDBsQQXcH
xpFsLFTPsriWlVrYFM+jVoZyGUas3ggvnuoLu9l+97mUqTZ4cI0+Hb8Ys7/4MywfeCesP6v0KV/z
Vkb3fN6Nn/Aw7MonJrhXkpvXZWT2JkMdwgJuBHkdPOui6NE1zjhpi55vK1NYwg2e8xuI7i6KhHTn
uAH7qVA/rPmHPbn2bBj6h+65tKosJs3kDNLDzYLR5Y4Jj5wW9z3+Kr8OOOEAfrJuDzYJWNG0wbe2
MS+06upJLfOFPlJ2rOUaCPjL32G0hYcscXdftagsD6vb6s5BIRehhvJpFcuUco6GlwdPYsZXyilZ
NEEdD3kSDhWMTuCfbZbRM8vjef9lVPjx5k5HLNtTeWWCdhdy9Gbgx5nb6cNs/Di+GxwD6RdlFiA1
M8mWybtq/XMzIobyjeFTxBOyOEbTKxwtADZrxCbhiZYUWs4G1odS8qnv3XFjExOOfwydLxB86cN8
yfQpH495d1nBHbJsnQE/d/iGwggCLe2gxeHDAOqldypSuOypy+BoBUhWgUj0CRk5FnvXBnJfRNHa
nUYtgrvfUVO41BQgNICCGOfkDpC5yAJ0bQ0B5BtJATJ/5s6gTDA2DkwugfYb1Javnvphv6i5E69C
uBmXBR8/iirqLyqsuwm+TnUaIBCGApr+AxjwB/7yQrK2rWEn9sn6jG9/1xGKdLZHMld6+62GaaLc
ThvQkXvOG+vpXdmIaLxYsAs1Aoq7TPKle8jeXnybA1eFP2wx4VRDJSkXs5vfmJ4ZOLJytWCnwrB9
p0KjEKFqydiY84PhG0FqaQJwXgZdQHjr4DLsRsT28R8HYgflOTZs64WvT+xULeZX+7ECPiv4pCE0
3RpzZIrx+xr6WU3r0ajEQoqBg45jtq0Q+Lj0EhGpQh1ejFAdXxlgzRv5LkCMAlIKD7xgv+Q0uVP8
rw3fAx1+BfgWxT1fWRq0+lzsNRbL1Kk7KQIoObMP7rVI2H7Td90AZoAc/yA8qcmHJHDIsc+FN9Nf
0VZsLI/VAf4Q+HrAgIFKh55JIj+JUYePAwUx2fWmR0/4X8D6TxdMmLMBqiS2WzA2PetFGcICPCGw
p6/o80NOY8Y/Z+wQn82efCfQQZBvwlxadl6bFjArLysM0/Apo5pBwgVoQM3j3qaQBvW8cyXgfT/B
fI7AB3vcyQSBId8k/Chaz3CCqOuiD1MkIIp1kvG8VZLD18Nx5aIZcEr2+pCzaDOfOnSeE5qP5sEO
WS+oHMbOFaVWD/HDAvmpQ/1Bvi3XVmueguoD7vOPMrAv/hQfX9d+CseFiJAfoqb9hv7DqJv4s5vK
lafucIMKgf3uC+uTkw/VzK6gL6BA/kC8S69ki/tNFTUvT6k5NY+D7zFoUZFRALCZ97DsqXpJ7ROd
TZ5uqKqD5lRyDAAAaPnOgJ1TN+p5/MvnvpTjMYnL2XwNTXjVjjX/0OJOn12qgIhxCKU/r4MGHRu1
IOf09DCoRViMHKIKcsGenUyq3GYUTGeOXFUxb2C7JBygY0DdBSCIiSg8QuogZ0mB36J1wrGMP+WP
HAL2+qR/QcyJ6IYSWYYHIA01r5tGUzqGOrMxVdzgQCABwIylZaYvhhhWD0p+mz+vLnnnyl6gFhf7
EErpcsalEOUXKbht4XaFMmfBsCucxDsXBV5XVXHvX4wnsyS+YqUjAj7mfCMK0jaT3WxN8HU7XAKL
0FtXrOJDfexx4Ds+3id8FLEWLDoqynM6dxdog79pFAXfN6d4tCxLfhMaEDykPB54CnoBzBxGRc8V
WcPkCdmflxze1KfHcYNA7h5tyhWXbzdqO1GEEAcNs76FcHOjTONwPaPgyFAYunln2GUc5aaynUVp
7iYOJlATt/ZzCb8NQrcIfGQWkz2AheaTszcBk4Er1mWO9OC16KXyfNqxo6n0loGbPaKsxvgdH6Uz
Xa9h2Q1jS00QAU+iOkrzapxSzYPQOTQEn2jEOQrcFqZ4l7Cj8nXJ0wET++eTh/899NXQ+LgtlsGl
pZfcfcE6uuMM0bmPGz/vIF3mD5m98DHag9oIM5enhf8p9LCf7NrBzkpjSIm7HFGTq47AHaxRMjL1
637MQG6FDwOIYlRL+wfMJeKL+4bPQMm9ePgL8FPmfXPmUiDJR2ro81HHjLg+FDW0UrhNOan1w2GJ
/vfM5rGjYuc6WOTZ4qfAn6iJ34Hr3rAi3Q+J3iRkhhU0sUxRaT68X2pIDT79Y7lzUnkK4kI3c51V
Jf5A5oMJ7LLGKZy0/HmTxWftxUTqXQpc7EhxByYG8vihushuDd5OuVz/Ad3sPJQOuMwteqpTV1PM
Bi+ciDdfY5fNEIDXFF0uij09x+ed+cQTKBG0OW7acYNFmphRCyX+pmOG14aZyMDb+8n3pxLlgZWc
2vaubcfz09kQITFdlopQx5hlx9Bg4foUd5w+ZYzd8lKXFJXRtzuB+AFAFIQHYDGl+tvo614lELCT
jxWJwWUKIr3z+RBki2BN0UPcuhrZmM356Gq6M1QZ89+cwlHKWBpev877NcQYNIDgleImiuJbrvgH
KsJljvTjOIx9Oi7NIkLi8PEFECS9+hIQ4YvAmjueV4KcIAuGR1F1y8dvewJ277M9xP/CMfTuxZ2e
WgY3iJI7/WMQBVQa9t5N6EzBIJ5BSuPD5JDO2MkPXWddw/jlZl0hEwHjFfs5kZTu0uJ9bmgvKMxZ
eBhymUCGGVqEeiT3USYd5Cp+FwmUgndOtJJgRI3ijwxiX5IG3ySnHJUkU0+vlhDQ6QEozmrQmpkP
HYYws/9FrQ4+xR3p/4Fn8WzAnm7eK6Z/33irNoj+dDKdsSydnRf8ZkBVrGs6xRnDoOAi3MYdKDpM
4SWALoUanL8t6h9MyX2XXSkavTJ3jQVltaPZJMg6lytMlVebme7XvcXFnKo0qvCqk+0WUpXgzBxS
pvGc/Hrg63sfWdHGXI+oi22wdzN+bDQHsIIHj0Jj9LUwyAihEvQhOZBQj7Tg67DvgTI6d+patepA
U+BiNGJ+TR+32GG+Aa08Oa6cSj5QXu/PAzQb9C8uv53jve6TZOtJGM7hGHnxRIV4QKpT9gAA/5FX
WcCuANONWvzDBRekXxpR3jKdG3iJ/jECCx42pS7eLQGcBZ5HfBxCFdCjE3FgdHwa6vgf/8mslCdW
1dNmHtWoTyOQJCY7FJlKa4a/mPPIVUmXu51pGGadIcuMxlBcJiMYo/M3gJt0CbSvljHAUppPqsQR
Mzajd8a5AIGh87SFfXoO2Q/keMq7K+WhgwkZNwGDvqiVvKEnA/BXHvIijamDr0q98Jx+EyNFCGZV
1W8ZSoVGGsYYNH6t+Rc4M1QA0wMvuVe17Q2AKxc/x2lnQuUPN9CLFoZOmJEsAcEZeB48a/euPO8H
vEmAwk0Y8SXmv29VJ8FIa9cc00wxRpzTefoy8SDfR+jY/sO8YI/TPQc0vaCqMtH75HMWlxsN9HJI
sxnYJFtMrIuXfBjqs9SUMuHKnP0BYMhqLtu/0rCq8wOfADonmdyvx1R6GyCg7BHPeW7S8eDigw1T
OL3GV8H+qf8zYeXhCVK3bh42O3SWQZEyV84s3g2PDkQzsrcD+RnIeFIyYVfNzwPOU/5YFqeAe81N
Z8kOczC2JxBXZS5kmHX4BPzbiGfEezLmKBbLhMjOkDWdBsM9JhQsrgzDZoabLpAMSxwno7gBEnIi
hsLGAUZy3ZGUekKLc5xwPKb6h0PwiHYBpDvivVynydsCl30nnNpwzK5txhXU775kt+vYLfEAuhJq
yDOM9qnrGXj78wwU7B6UJaWkcaq8Cd6admn50rxOTqZIAk3kRHLWz3xMJpTifjtllIL4RTan2m30
oxx3eDe6d9KEBSC1TvKw6px5EidfblF7KtqnSvYv3knAowAcUBDh0z7qePTNV/ZDuBvAiZrTh8F0
AODXZGp4mrebjXsshrogeJqWSYX9vvJoAVb4uPbRi3aVPx8x63SX9w58fDQmEzKsDwcDHTM5z2V2
sPdIlg9eDcT/h6Qxbi4mBG9KYUGSMo7x3ds5J0TKQ9ElkrtGLAD5XZUf0zLR/n9xhvXQHkw+AFAX
8CUwWDuehNARxnw5sT96dyH4DDtAIISeujegX+GitsyErzhzSxA2nX8HpATfTMgmk3sRErrHW6qh
um3Mw5AA8Cy+0gyjzk1DLr9Yeo/0vsgOfgn4XFgVAgekIYZkoAt0qSS8+BDPLbce03cdnCXpJsCr
h2IX/aBtoDpR71XsnJoG8y4Znj9RByUjviA6ty3EKt5LTItPIWpn3I3YwWp3pcck/TkHA3O5nDjl
M7ThkUkl6DInmYzvdp+QZF4ArUwN8fecd8W7kBokg4xDKNypeM0YzEq3lLE9yKf4n2LJUjbtfUgw
sb0NwcTpyKhkHN4YBaOhogbSHMnJehjW0jGIvAuq0o6hARDzHOdxVKtxPWMTyUXjQxeDVQBwVuFw
T6ST2SvKWjYsA90hadLbthLz7yMTb5DhgEfNyzEiIF5HbFY/2OQ31i2YfEOJX2dkp33YcFJqlBaQ
CcVCLasWHPV25oC1yW8OqtNDj7wL/GvCKm/E8E84D3OpTVyjf7J0llUzziPnYrX4ugLh8iHtBm1n
CpHy1NyguMLASM5cWJIs2N8ypQ7s8Y4pRlx29+1VL6UVxxKv6jxCVot5Tfo2isGXmH9O5m5t9PVg
bPuk5IJI1KEoqKd3xH3ngHfdGB5t0tAExOAHb/zut/GlYI/n4tdnGzHzZ0w6ooAagiSUHOwEHBf+
gejdBcdhSDIH6PstPsVmeC7bTmXBzK/JhI5tHxQ95oZoZ823vWY2h/tcb8mwjS0bddefkIyQBN2Y
eeOQTmsshkws02SxxdNHLpK2qJYtYlsFNmq/NRW71R02Dgyq6Ud7Xprh76BPsFS40/5XeD+AQJto
53A4R71VPJk9Ffbp642FM3RFyz6dWykm3DHdDbf4pNJ/oAQvMG6lDhlwOo3spvaSgcehHm8oNzi0
PBcqrUY6ntCqZRqcnqcON5dunrzDUOhgMd2Gi+JWuV1nL94F8d1r+aEykOEAHgY/8upWP4i4zUQ4
IdDlNYUYX4BvJLyH4Q18hz8IGgBpDj+vApN4hD/8S45Ynv8SCDwdgpPYKOwz4gwpGunuA7uz5wER
lcexwjcWfJubH3SGKbxhegQ7ptSTb7qbUfVpLhvfSmK4Z8KMcJfZDot6s8nHHFjwSg7qCeeMxUs7
pH5bsvKgL5SekHEeJSN+9xQxApy0AzZxk5yfREdcS1Vd8FE8Q5DZNQjsXPtMT46e4gyS0YG+2fnI
8Wd83+ebhN6NY1iBX1IitSqFKAIIWDwxpTl5BWJEF7md4RcCdgpDSEovOSl0vnq5hRiqwWdA4j5F
fvdz5EgerAybVmroT4BlfH4SVls8SzD4MC2uX7ilKKmYAckwDGcHyUlh02p632jBUJ3R6tETs3DD
wsAJ3ZNB4skAuY/99WAhPxsyvST0V/pkB/9rQ4hJecBQ561aIJ5GoNkUibWpwz6EsM2KOnyuFMPH
yXEYGlyTnX+plrTOzj5GLOjufAL8Em4ntC4Eqb1RiDsOMENa57qcXKYfmcsi5XF7CBv/phaSHpj/
9fmvJ+K9KzuBLb4QaazjyZg688w9ktd0yZZGE65JXiBd/16z8S/iUUI7sylLFclxZcZQ+OiRHhlZ
Ulrc2WeDuRyYvh4ZDLbHnPyYtLqicLxGQ2fwWUNjGU/40REtbwkoQQrNjA9fQh7MIybif5scMbBm
yjCYqzzPAEoEkUzmZTAG7kbacRhyXiq82yI6ziOyfA4CXHf20AU3NpH+L4qozbYlCKAAxgCpgIFd
x/6rcRyPLa6UPW0VUx4/ClY1XQ8KWMFNSgeC2ZPg5h8m+IrwO9GupN2j+bIkHYqMtH4myDbTtUWB
hgNqYEUyaLaPZq12yQf1g/GSk3AwXxsL9SFxjuar+lceHD4CoHjRY+WQZnoM9MT05C4mOcuaJzgK
5g9DSoxBktgkiwjGNkjxkhTLlXGXzbg7qATdtKqf86Sth8hzkcyxq+KLnXSEs1qjaNnDU2bzpmWK
izCkB88q+oT3vK2Rh6/ToZ3UTTK9wXIi+gJO5VfmofS/Fnb19tYMm/A/4WMc/yphcCJaI87CNgE5
vU1EpAId3uN7XrDjlwzG0iq2P5I/eZRkmqD42dPkqv8ShqQtdS7vpjnlSuJ4uVEBue/mfVkAhbv2
zvtBhhHM62fPvvLNqn2HIrY9JTgdQEp3HqDT/UrJG8jD7rBzgIUAX/6e0vlApaIeMAfdHl4j8vqV
h1M9Om8SWgo0T0rj8yRJMqy5XiJYUNf5j6sIyGhFf2skOuEaMZo8m2/ZYjclndFsiu/B1f2chxX3
/rVaMAA79q6lrxWI1PAMLz3CJvjCyc6XJ4yaqlDu7x/UWTlprY5+st7Ck3SG2nTHKLWDnWcTZAeU
DSkBwjYNYVBqhmVb5AHrtn/4FkAK23EPj1H4+sA1fNl4ooAb+sejg1kSBNInL8lisCdsqYZaY0+t
2Yv2xInmA2TOX++LyRvD3wHz1TtCoDe7rSCrMdKkAsVBj1G5bqHxrOqrFBFBAX83+dCffdc6aYUA
HhydHq1523lZkhjwcGDllLozCVc8xJr9vKsWk4zZRX+wlVjsEGuy74TBmy2MoOfN/vJv5GoYO1Xc
nKlFS+3LI4a8ah0XWIl2+IpnUkJYPwZkHrKi44/tVgIOXOh23hjOqe5WT6fNI/qjWW5XxvsAAPQD
xbqsrBl/3L96tmV4gnDu0TUoWJhIgza92HO5Zs7OfPLrbJjrfDVN0Bf/gg4lf3Cc0wDYtFhH/aKx
Z2cpdRkgBAAqRdZFyPnPJsLQPMApk4onvkAHttujHMWXgLyYgWCYgqkCb7PpHAr+rLPh86wHR07N
/IgSPa+enOPBZ0UFL0Ofh9qFWUB/GfRetJb/qAOypSfdJjIsWsr9AHAWLxPiBvXy1krJSv7b+8SY
9rhld6ZLFPoIgWhEN6g+kU6mebtnDo3BtlwP3vmjn1T+ZBfPrKKS4WdnD3fZBy273qL44tc/2IP6
qoedAHqXTtDvltAhgj/8CraYTvzU4aH//rp3+4adhuID6EMTJRvrdKiqwECjB378mFxNqReZpLcm
XYwTCMNQZQneYzaYMoPMq9zpvDuVqMiC0l7y3XB9tzHjDYTRynpJwCTuUmemvya3XUG4DfAmzaPi
Wd7WThXJKhj+/O4Qw6bRekAoQlDGOzp505PA+2wxQ8duOosqnZtcLjhoFW4f1XqfpTANqHb4zoK/
dqA31QwdOwxOmmsziivSLkhfyciggDLKa8n74fw+W6rBIgFO5hE3Dv1u2kUzLQ513vO3xfi7zeY1
Aagw+D6FBLfT4gzbRBb+QLGjEwYtB3uB0ZueCcoXq+gUu2GbbfXrjADNCxzCOkunMK2iJEQJ/mZG
qtBqV7xzV7j8TasSUqCcXdIXXxBrKFg9et8kx+CB7dywsThWxGa3tai+LQbDnQQMrd2hFj8UD87m
CxMnJCFlWf07r0OoEiIHYP7B3qcMdGIzLX0GtpX+5W1EU8D+nru7nenlmXXvLMVSS16kaxhk/pJK
YwEJj0Qy2t6C4z76H0lntqSoloXhJzLCCcTbVJF5xunGcAYUlFl8+vNRJ7q7uqoyy1TY7L3Wv/7h
Q2F9/Jxb7B0EDQPNDEtNRhfCgIMZjg7/emJLKwg0cLUmO9luLcEo2IM1FtVfGQaeRNS0wHVdsC4h
h2kkIL8X3RdYL9sLb4TKyhBXf3oT8CsAcgZYrlTLiM7u/ISe4AM+ccjcGCko3dxfMVyFBXdb+eHm
rVfmm230Mtwy326VGl9VgnG0PrG6L0lwUpzsW9aJjHDiT2AL/tvy1lQq83SJD3/dTzmkcyGCAtPZ
mt/Ffm+JUMN6gxj/3pMCAMP80woblt2K2lUjtgayHJAv+ytm1d4LsRnTnR676QkWPe18c+2IsBT+
4ARU8hsmwevAveAc72vHeJmZdzpBDcMWq+8l50vK2fh8hZXMbDvRgRK2Pd7az2WwSOfFZ3sUv9wr
92t+zNmVpGptHmIvo6OfYiiTrHHeQfiPewWz6X9uPFhEo0XUqV9xWx7wIxD9y7E/tqCWnL8OCYph
vJ0eRhgpZcbQYzrSwZziQ2B7Aj88MvlXzsyZGx3j/5lLhoE5UHoXsrmakHuIplWTei3nxHnKT+fN
mHCoPsyf1aClas/ldiI/TVRt6DZwI8zUpxupEbiU2ScEv1YCSRAZbTjNjU4AJ5lt8ZI3r1Wy6B0t
EjD84jKyZ3a+EZXPZsrVwb6X7tn4WHjErYu+901O88PAOuK09LNmh945bXaN7Z8JkIVH5AzzNckS
3dn1fcbiwDn6kZccRk53xviR0XUF9GdMrch44QjVGjQ1R3tivpTCHCsDPPtrmigSa/ARPM9w+2zP
YwYFvP8kfFixLmwZ2X13Ahuez9P8uIvl33fPESB8/mbX5zbbSdp3n24j9bcd8CmIEDYmdqs9veFp
bmOgzA5wyqBaA9fxQr0j9As3AJGZMPLow2z9ubGzDj2ie5i92iX0x83I+Zh4o6pQvpPN69QtRcRH
hBF/bmPQyEfwIWUZhrikVN7zmngF+T4xeXp4IuDiWmOfakp+tycZ68vncmPyijEqUX9EcbYOfhkG
NiBh7Ew0zDtBxRnPugmqs4mBYxtCdWxg4aBNz+KqMriiGgnHGuahyJCMEkO/0wwuuk/oev0nkTPz
oTH6ad2uDMihVgk/5gzaTskTHKNLmbFMRi62Wqb1VZ6MQvUvud21StAlKTYfLjzCMMRbsVNRrP2I
a/37XkR3YqNrNd9EmcfYQj+xSXvjY1Prb1mEJ90Py2t9vK3kjP48s3J5bow1MJWhFgXRKnbEnXBH
QE4G83a051TSUxDY742x+XmCDu/GdcLUsN4NzOnyt81QCoUlM/DK6+BXw4rBqMeI9d95ZmVcGhgY
m7FeMOKYMael9iGKYG6X3nSFHf56uq1MvJhyBPYdRzipTKL/AUOqg7EeHSYO7DmMnMzWpNLyHhxf
rfq2J2GBAasUYjnt5it8bNWWSIuUrHUCqREwVRrGdeRPY4isv0gBF3ykqdT3/NXM7sjlSdZQKb6w
Ke7H++v6upYihiwUwsn+7f62iYEt87199XGPAlGJF6p8grSRRAIgTliEp+JQrdsx1+67Gu7GhNaQ
RYstntexU7Itz0hrhxFRXe6iLe6IrkUT67Dl9nURnR6bHzJhNd2yKaD55nTL9an9QUVyLSjm8Bx/
/EXRYs6VBBO5pEGkdfpHn6rNmvEMXhBGwY0VkRDBMQF12D+4jeZyFmBmf+nc3340+JtcqWqj8Bum
QQ4pu/0bIRC8FZsinK0n/ajl5/28J3ZBen6OL7Hd14IwjQcuwSgaQHWnZy7vmP37KsrPM8/40x56
tT/dTXff09FKvAbDkuRUm7/zZ4Mv4mGitsCKzGNxcSN7EhPYWJ0SE0JyqdqaD7PA72Cot7h8HpXe
ve/DymjMOhCjJW4e2/eW873bYsCNyy3ZnscTBiVTb6C2WyJBZCZuePFkKuGbOGF897VGN4Ytg97L
PBN9ppIBr3b6dJsghBAtnkM5Okhe5zbO1xhhRzzge/7FwpIDjDybCnikfoLhqTMzBxNvyEk1K6ta
d0psSQtstnRUfAicx71ZkaD2tuOljr55m2+zy9eBfqZ2PViHPK8wycWwWoZrfVEy9rDn4ZE0UA9r
2eGLp+73FjFGmPMUPWyuLUsj1X/OF3x9YFcXITiGYy+3UTugJ8FNGn69OtHYoPdcAvTYOJMKuAqQ
zeHObay4IWCPqRCGHBht8AphXg09NMDmU+3OCcL1K7hxoo568xfB4Q5ui13NfjDd4pYQsps/7cme
JOw1ONB38w2ZNK9zdtUbGyjVi2j+LoJPigU1v+SmJ6rNgU6JJXB2klLsjcxRGONpy3xVlmIcc1mT
sfzREw9STDix5zpbjIbfmfUxSpGXq/bjw2NDO/bD9eTSujx3ooUT422g/HZsKQBkqHdxF7VrgwOa
0J7hEunzBKm5yfvpq7sNMbPItgcGUVJwdv1B0ITspnZmdv5brglYGFLUv5zJWZClg8BWKuklRGdm
6Wj/J5fZ5X3iZP8gEnr32qAs7A1tUZ3h/DFRP84XP7WjXjLHQSCt1vg9pM7UiPCnIBwnV2EdWohU
AHnOJKyuBSV1O8arsIsVpCwisEuHwQrugkrtPtgtS1fiHIA2bUpnVjNNaVj3CX2c6IyOYiqH/pEl
CkpLUGXEoDNzJz9PrfqMTqXeTj2W0dMnNxIajBaZkiboPZlcWOL6juUpekTMOVosj8dr/gP/HNKZ
IjhTC4kxh9QYwQKvP3fm/twGttWGLgXrIJhdX7vBdeg9t8KEzXBu1EqFMAM9gNlpA+UToEYxR9jN
zPadB1fTm+1zuCF4GZxeLnUVrCeaxa8j4UC1HJ7GOCMUf7SCFNlzxnfpskDKSPPGYR0t+bW+1/ef
DQ2iI4tiOQDF4CviHyVJvWvZV5+agLEC2yhA1ehELFJzwiwc5hKFfvC1f3bqJJtZ+PXYviLEJ5fo
NDDnuqB/ttI+8bNzsq38HOv/9ibtozM4ZnchfgkawG8DMX9yn7GEmPRLUAIDBqzP5ZOgSaJwkdt+
TR42YkhIKu6fz9Ju6R+46KX93JOky7fHu68JGyb8bKt7h3qVFbf86E93tB25jVU7GOOSnkywssNX
LTo0v9gcVyNnvh9bDXwcTHyn3mTX8CA+rIeVmS93eB7rxMibc0e4YAtymiuvoI8JQdLp5XIKj6o9
53azGd0jToywt4AJpaWwffnCKt4VoXjGJ8qBmZ+FI47DzJ8pbyyhsaNxK6KCSX/bVfw+YtRw4xeC
P/zyXNqdwdU48pMla44f1cOmI9Eqg+8YcFInfeQ1Pg/jbRRK+ssTL1jAPWmoTLDk5MRjSPJP/wov
T9jAQVLEnYil44bsCmyH7XrrH21hxUUvA2HD6sHhCMIwftjgSiEzyvdmwM5o/Yx2K53jHU7CzvRe
BVOYgEZHCgiUXZ8OJSS5XpO2b/0VPKwfLdWulpYT+dE/roOg4HTmLYuY9XLyz42p+fB/JoYKtS+e
+Q6iSf7m3mdb2snhdWBI9nKFQAhEdxi2078nrlyTS4wD0PySe52Z39P7j/4Vm2XM/Mk3o23Az83J
vPc+0YVb689ZGez7UHC85vDc45x0jbzj5bjDkLsM3vt4lzv4bLkTTbTfztyJ6CgnzsOfWgnCydYm
n/qKf9YtPtVeScHrx6AI3sinz9XKqxA+L9XtF0JdecFmQcLsN4fjFrs+Hr/YH2JwJLGOOfy4kEqr
zUGNar8LKlBnjOWqoLVaJbersNaKINvPz+RbbEqz3+ZZBzz6fY+D3OxQbwU+crHribbSih1I8rgt
OUpIsOWWQiK5ZbvXVdhB5N3Vm8iN2KTshNL9TXPrA8/U7o9C2U29ZJ84T7czayvePLzB5WWWNkIg
tcSDLneH93Tz2qXgYrXW2Jkz2Inh1+68OSAvBvqVB3MAcywVeHi8eXvFvnC6MPeGuPDN1aGXXJN9
gzPrpTxBFsz2XfGX7XJodESm3CXGEpsfsa09TYuojmG/oIpr7caPP3Z7CWYO0fHpH4ziH4fdjKGW
9fSnXnl6UkFpXPmKT9hc2s8CXP+YKpKVM3xREoBvuufyLACbeVVQup8+yLr4i7TvoaIZrg7Z4VHT
kNb93tC7abLba0czUaP9S5V0wuLZxc9PIpuGa27Y23vb0DPz1ez9xw59/oY5vRKH7HUMTZ3ij4Jq
uK0OdD7C/umPjQxeJU701pPIdJcbM9l3PrYpTqkdL1hCK0N5rg3Ylbyp9rsNnCnRtGBx6uMioP3O
bnzm9CTdpfsEzUatkO2Cj5Re3bCs3EPh7auJ8HcaaEym2M/ZoR/8hHJb3j/B+3TU6wBJPgzTT8iM
35riuwgvziUg/YrzFDoQduKZUavN5nUAiSl2pK+Z+XbkZ7fC7bY/M73H2zHIMqRoShFfOovEoPSl
4xqXejZzVdhNMG5gs6gDThS1hKvOaz5PzDsLBIzZgbZsUwc8Z4MAI2Yr4tgEy3XHOmXbrsbVbbrt
ttVOUGb2bNcYzGCr+V9xARGifDAlea6K/NboT+O3Qp2QOI9iUdmVw+YyhcB9p3Y5nr4TqmFF+Kc+
YKpRXLKW2efUfN7H0YLbc1wn+1RJ7onfQJ8BrrwdqZUZhznPcjE8TPBiq0we0gy78+KMKe6oIgji
vWOC/UN1cRdOqY80pkiWbCKP3xKHeBgUpDdNfsi6lviiDrCAwB5WWALPNFOQ6OW4+mveC4IRnlL/
RzAFSB0C3oysyfeipFeU/jqclNgasA3N5dHtPehVD7DKhdu0XrNYeFSP8BmufAOnBZKNFmI9/zBe
8SvRShgXTkS+TryPRI0ADQGxKEYh8D7wSN1j38aXv6Is/BYT+GEATpfIqwidRbQTLSa/RXl9g8pT
vHz/oEVgV0NHKAgL/ttMl/i7CJkh/XqMfZAvKe1qWjtsxmYLwH2JEfZoiS/mC0+xlEDbRREtxWjB
3xQQey6i4OZ7KO1ZvCjHS7H+g7tBgjlU65xuAMfufFHkC5EqoyZxkWSnF1z2+R++lXAQfpwar2UE
How9JSUlf2Sovh9wdTAE9WbuEOPKc4GP2O2FNoZEnxlxu0uBqcdwkXyWArUuOiXAeNxOeSS4bI/F
FwXc9C+p/93c759IKib3Fs9gXqsiIHJR86XtA0I+whZkMbyf8y8EYODPlY/l8vQi3JtTcWJJCJvC
xRdzsnnvxMlfdOb9PPK/5r4aYaVxEvuGfcgABDeI7o/P3jCp5bwDbruPpAUHrVQvEjIWgOCv7wvt
4Oc+jxaUR5DI0s/fY99dEBeREYUitDLpmpJD4v5uLY7w3U4k6n0AS/5WK59Doc0PkFy/m1VJVJad
+4X7CSNzbL1MMnDWbYDxJZZF9GVK6ZdOSlcQBQ/lbeN4uu2NIRNzar20vqlKfZKoTU7aiTNRMRG0
jnJrvKz5QbR/BNbizOtnpx+JvlP8495mue+fkOEusygv9Nbt1pWMTfRFMPNL64x9IljXmBmSSDAH
pKpWRPuaDwN/MJIMiRLWM78MR27vGfYmCGpCTLNoD9zP5rsmwT0k9JCZvrRr1bFBugpuk6XVV91v
QIWf8nAi5ai8g8wjY0UhZKDClX6wJ9/pHFIaWz9Xslkx43LV7rgVVC4fjyPKxApH+5LnOQfT+uKG
BgjigJuGMGAPI6yw3nbmNjcAC9S0RH5YhckFZbv6Idz5hBRRN9GaBC8n92KLjhYKSw8PTq0pjnSp
IWj7p00hs6P32edAyn3SZ026FhHPdM9Do3R4zNFLaGxp0IVI+Q1BmTbtPdpPV48T+3uAQeE21VNo
mhjXOg8DhyqqrhIgLNPoGjNazcKsXLbVxXj7CbttbD2VAfknAz3T+pq3xO/ZpTRAPpDgIBMFsfUi
/0zypi6zheepvE+9143djiCIgYydxj3VcYu08RxHOUFhkdxogNXEozs5j/D+xLzWk+TCbQ7JKsJb
KXNnp7FBghjMwwzTS8GZqTURQf1TE0xtUK9Ls8mDZvMk2pru8c2iQ9DkPYLHXmK9sAiN7JRZ1emj
1RweH3OkZcp02ZqC/tXJT1VqgpseWrx+G5mbhdBaaxWvONp00hTcuQmcpscha9sRna/3MNPb1Dnu
j7JgQTXV+Tt6tzE7ivl16121eW2SPkLtBZvuUkHXvTyYYjrP20OnfdUlOg7RiG+dOT+/7AyT2lBq
/77nev1RpH2lx/vUqTaPIPKaExgUgvYwQmrbM2Z7k6ovtZywj+XJ+rM9XhNYpUf57dbmh4rK6fMl
txUiW7LIB26HpdfRJh1FzWVCxOzarNeVnZpExJEX1DvwVHjrJMTiRvSjDbFLY3u2ouTTYeBpGfjk
8SBQjxUm5mYEMMTGgGWQrb6bvncdavOg1N7eUy85Kh//kMpOaQ6NOyMxIt7jZ31AQG88ndwv1RfA
teRBbGbaoFOrgW9AIbKH6/luvnvhSJDaufLwRNDgNAAPePW7Yc7UKDvwPzpXW1xHHNdUjf5MrYzu
VDiveD3bTs4tgdCCyoHSmADPmZv7mTs+A3Xrgx3DjTdzOcl8MBT0iqDF5BXXMkjiL63ok6B0AtUD
UgjdSk6ukZOesgCMLnF+sqRMNkS/AHXvEk9aDdeQ3C+9WTQ5Nj7pMmHqN+Ybr+2fPiFZ/me2/SOz
jtZP72v0ZqIDTni84JQnlah0j/Wn9yKYgP02X71lLOLweppvGnOm9n65Azlyenx+Ci2scAAP5Neq
oeZvUeu3AXUdJrISrpIPmUGpVTPgkdjjaNHMoXJF8S6Lp7EmrUmIM0Y3rgAEIv8VzoLYi5VUe6It
oUDv7Wm5wpdy025GRrse6pPbEfv56Q6tuU9XdPqGkUvpxLABAAXodNEo3/OPhVYDAKAfDlkZfdKS
zdYH0EGUp4HdfIC5LNl8sXL9QB/CV5Vw4RxqInEjzsSALublm9c+1+pQXMQYkCaHof41MlviO0Sa
LKDt1VfGPI3iq7BeYb7NWcNg/z4lScO8IiYUbGaNVYRqA7emhS/xBHzwoPS+4O02M7W5x7zD+Glw
TrklRJlgssT/m9i99bYzDHXtH+jO5ERTTj/+u/XBtPWpCqRNwb2sbUqY3iSSPRsTDJFUNopyNGHR
9chO1qxz+HLNbn5p4r9i/NcEQ0ryw5O50chgGHFrw9dg+T4I8scUK/pE4JnUf90a43utDx0aZn8U
HPksKJzMYdg4RLeQUkNXBzx0ALxWWmLIHx4RwsrHYXdedxoZIc0fRtTGUfvxeWMiOJtgHHbrTzgi
Tz3pF4Pfz/lxbHULv7pWztMbL+bA09k195LdbAu4//aioI+QHOCajfUhBQk5kxlGt0W1EozuuRxt
j7hqYnHWyAObympi40VOCRhje/rCorkyMlSWT4fKMHPx8mWeXG8+RmVlXg14CRd3QVftlRZsBpNS
AEvXWJ9uWisLxgRa0qIR8m5nGg3sHxNXOV0PkLpHQKk6jtr21K038SqTEzUmc74w5KcX66XXho36
NcR9oz4UNrXIHm1Lc7zp0x5Gxox4ZdHsmFp9jTdDsQ9pPt+wcFne3LHxXUBAMV3jx7xJ941b0wzS
7G2hkOix/r1+g2iPg7j5teLLY/e4MKLYzGSCrhHP9bHoGV3M5zDUKmz/EW/GXsGwuTebnxrY/DHR
YDd6XED8erAXzF8ladnJDxwf+YKtg+4Shsm+s6a3b5BAArHG67fP3rB+GZBamDyAesZ/n+ClChth
M0BIJVmkje3pbtpT7o7DMQ08iJjfmalFtaRVLhwAWoUSngqb3I2GjJ6ux4RJ8wDk96ZWK0vXjp91
AYhlbnR4n4ElwePoDZEJy51OzYVOicnT2wCuCinmyi2He8uMLl++8HgUd/MeVzbhSg69N5OgXB2e
8+1jiw2tgyWISzbRAgfbq+jxYJb4OU9gccI0uUIdolBv0eqP1uPRH6ce1ep0V2B+OfAfHBNXiqE4
yMm2myE8FJciSQ375Pza4HOnt9uPNgs+vJ/5Ei4VgX0MaM+T64Pu70w7p3/OogMkB/wORXQbL+kM
lq91YoaicWRhbASt3ka3gUreKf6ukTVEg8CoO9tKwZCpI6a+DkrmkJH9jtt3Hshzh5DJ9UiZ2/Me
Yu4HffmZ8RUYB/UHFp9KwfX49cdotp14tUqFInmi9+C4f6gYY++hCditDuJMrDa7G9DRHtcq+dMb
nxMc1+kp/O2xAlZXa1PoOqBrWx/nWb11MKBj2MLPJtSU2Cf2KLRQGbGxD//ILjNVaHwTs14m25nZ
287iD82UI+K4xj7ag+AFbXngCM7PIXjnzlDFyTd02JNLa72t7v7YAO73GCET+AJoYWgML92WsZs3
NT5augzn3hfJMcaw96PdUMp+8IHFZjdkLq0Xl/cm3wiOtHrbgs2A3WhOfExqLiPfUlM5pT1jSr99
Ga1C4uwKnGLmDBRpcbTm+x5exTCIC2iLFFjMZcwBcz/szYkKHivRRnSevWHKdzGBos1nYd6Ep/nr
XjN1ZZdnFhQdKK11V4Neox0XL4cnCTCmCGJ9SObK7D7HYWFKYkm7BOzlD7vCK68fjgMY0Zq4yZzI
qfn1Y4sMAQeXzvpiZd1p7KZYi0Pg77xaQ6OLsmC2fAI2DZaYhK+/Oz5hvhmQ5sxlDmaA94nWESfR
WPONxOzn7b/6FiUF9WTgw2CZH3GdGKVFGAf8vjosw5cN/oNBNCfneMv31nrNad+djrADvlZ+fTvg
rs5jN9axRCCjNgsZFds1GVSwoFffZbXkkZRz/WNIC2ppSRG3DckTb5zLC4drs/7Yw5ugi6CsDMQ2
7/liTtaRnWpfDBdIxfXFE1fqc52N+63lRVt2gn0Hhrflr0svtQp4gcCru+lq6DI1AtPGDpJC+Cbt
YJNm/WfGu6tHc1O26k5tPHDQdUciXt+LAC+tqcJXU8zw+7gvEXb/p5cBvSHiEGy87YvCAXXyd42/
PVXR00cAImuORJMlMFx9eYVWKwxy5dzojZ3xoOSuV/hItypjcH1MgdLlcCZJYN9U+MK/tekCBhCd
1kt5Yu//NQiOQEQak79A877+rBl6qtPVTMlsIpX8AUtkTNHRJzseGRYKJAVI64n84asPyr7pHTxm
HSuFPYn/xHsLbXO8nhm8jE82C5zlfNVuBruHxyLgzhBvJg+tAZLMhK4HB2QyqQBHS3L86GxMwRqQ
3dV6g21rJfsqyJwhT1+7np/zG55Th0rFa8PDDN9oOczaU202PvFtPnlo+zFLXPSenPrimbhEZqn/
V9pjDZQpc9oNZhb4Sc02uCTvEuC0lA/0XkWr1G8XtA9O5nRraQWqhSXOm0KyT0c76h2xgwMl9WZy
aRFPBssWNwpXImJw4ogKnJBfSFGsdIBeTw9UcWKMjKJPN/S/hy/deIINPtp+SJwfZyrKhBtz5PiV
/fXxhifg5md8KVAzZ8Z4MfVSZe4VasSBc//tviQIS87Lfm8iJyEULXJfWmxNmS2dKJJexsBhHsVD
89TTlaBAlSb/T1getXdY89wy6oRDAGkRk3liEswMYi6zUoL3yOm2Yd17QHFKsi+twqF4b5ZEA+0T
7bUmemj/U4ebXGsZ4c/1JmjUgrS0SGuWidOehuHbTexmy9fNMT+e96wf4elwwDHrYB5mvZXGbMzY
atSf+kFG2qwf8kSeU5n2yODXEC7QHqwZHbSo5HpqNcHEyMDEo10d1oec6L3q+vZ+Qd63NX+z3fSe
Xbm0wngZo0bfFBRkYMp0HeWyPnU4MDN+9FtSkYYmZTHz/Z6sOATZufCV+t5ClMioc+bIVrZYVhv1
ObsxumOyV4Ql4P/00u0qQDlg7FNjEWOwpaxt3AwgfAawH9CqzFyGxMkGAGJsfLzRaRSCOdA37oA1
7E+vL/YaJkA1I5bPrQir8EEzdSRL9+NFa2JWQGr63dCjX/KbNY7lBozMIBXx4vgbMVMD7jyalMCE
Rti5/t5UwZsAJ8LFepj0gPLfBpz+7dL714nCbFdd5tfJ9QkgCkyGoQrb9pxvFF1mI2Q2DyZ/EPw5
sXoubrIctYz7IHvtUJIcPaZznMiUpQDOuMSADFY9Psi/BEj9ZoueGkSKlSR/MZBBkAVihls+pLDh
H+Yr/GYO/5QwauKicK2B8UtcT7IYwZQgBI4XR6zschbj6xVGQeIQmjn9yw7PC1CZQPdeA88xB6Lg
YvhBUNpjRNFHZC8gPxS447k5AKZK5xk1/aH/pgObKjVlmNoFaAZW9RDMGvCaMTdxWvbB1JAvJwQc
7N8Q55Beb0knYcz5o92T1Gy8bPMeyBynS9S3sDZBkcVugZBHAshb7yAaaONLjX4Qso+0SBlroCbY
UxUy5cJoqzm9/+F/X/eIUGMDX+axH+Ovt0c0C5OuPzA/C1CJCIiRihzwETfrcxwkp3YAne8PAFrE
jfY2oXzYTwn+hAxEkcr0vbDyy5h4lvcyZgTav3zmJTrQKX+kVL7wO9GutNFa3NEJgsQTA80ShbiQ
bNJdgUvteQQeqoxY/fpDq/SZlapjG+wmNmOiMWO122MF7I20SOmWvX4FKIjnE/8wuZXndN3AXKvP
agShh1xoyOwTiE9ROLQQEu7GLgCFksDGElxkGOQ98P429DdYXfMcyvjqYr4f01e+yZKIZWlHkA+Z
PZDVzB/KqeESUqkseZ91txyo1eIR8sZKmeNZphaTwSOVEcnbqI8skggofMY6TNsS57YgJnwCLs/Y
nfvlHTbADp1qBNLCdcuhdREzapAjuYRx6g4NGmSPuiEYmwNnYGBY6Qm3jti71Hisu92MTVAiSSXS
u+XoTAFqtWpnwFX617jFS+5gfK0DWjCW5o9b0oQpphrHkA+2bi+DMNqkKj+UMTTmx4TzTVbMgcAK
UlnQsB7J5Vie+UdTcic7Kiv8GUgZho3frUsKpI5krhc+CM2ClzA/GoamW6IqaZ2pUZSY4SWd4AFD
yUDwXwZsm+DfjQbIaO3af14K7gznJDgKoQ/aDJYgYUh2dno7LyUOSjIeSyO5i0Fxrm+pWcAlICdC
47xyYirnRMk2PeDLcPjrCr1AI3crvU/pnmnxarp6gbY81hiDvGHAAcet2v0RNWwaHuE7JtZ8PVod
1XpNG7Ds1GwF66Dnam0IlCfOg/DiJcgeaRK5TRvjHrWJ8TWm9yTIDGBqsilGG7gKXOoJfttYfph8
QHhtqKOQnEKRs77aO6gW9CRq7JDMLiNK4Dgkss74qGQagIyVCluoDWNRjzeV0QcSZRwg43uBTIHh
HqKpER6tZJGY6ASMhzpVJj7siTVj9nURDAFLxorkitrcFu/std7RFS24hN7D4bZ/TgXzlNPP5EI7
/coKnjJtde9WRT1FErUxWg5kcvv4YE8lcZjxwqGZg8siMp8tj/h71OqIXD0Gj9YQFtLLifYffgqJ
Uiyz9/VDlmd9oq+Wc4tjcw2FjgrL7R0UuH6M2biHe54ReDl9zHuiziV10MmiIAs7austgJuV5QvA
cauiOJwbQ63n36/wYKX6wDYE6uQy0x7rFoZYDKjJObSKiJNl3IdiWdi+Q1IlrwlUotafggPlLszl
Hyu3dqb6yCYYFfeypzUy+uN7tgSOcHifer7/uIkCrA3zghl+KnMEVkjvFhhmheTHKTwi/scYKc2y
PJMME8KxoH+ECFmfW/LLZvZEznbphuH/zxjfcyagA4iWidGe8W0IfUlO3CSInCL+O+hPKwGcYf6X
a08dWs+iWh8JbqFKBbHIYPJQTPv1tWe5lNz31qrBVJkjcpfnPoPJjGmAilOCOpH5RPVCJrvzSSgr
rKnTE8JLP5ZvZA7sDSA3gxrQz9FgFV+LUwtLrQFheJ5iTy6CghDgJ/Ie5D5JuoiuHMW8Tn6S3BIJ
dnYDM2UL/p6+m2KTMrFYoEEjt3wlgCoOHFYRgtcX+b25Snbqy8tgVBEhY6cnumryrnHCRyT+IgQK
7SGlW0GsUgpnMrfB2SDzJEHf1TRq4kiwcAY6kl1nyhLxiEw9SbvCEiFeQlszAS0oKo+7Zi0hF0QM
QxM3MdIDs3CzPx3JCbFmBrSyn5Pe31a6gU0A2eGnxcEp/Ud1/qwHCoAJyR0TkF+8W5QPFfRPLuw3
2bnEAGNnDAq9oCwzSEpUenf48ZpBr9q3JGONMN6VCPur2HT4v3k9WwdyTcMWS2mvQRuXfxRR+MqZ
pBLRIUbqZBf3wK0xhzeTEhF5aQ1p93TImCWpeUKvUzMm+V0p9FmM442kcR0WXxMyBc0ixGUN/1x5
domc8pRaH3WIHpMMXfr0mpFWSQMzsx9AuMDm9JAfA2YZuBITapnWmtLKaw0ETauXgXTCQVVLyjXM
GrjL1IgaiOOJ5CXw+TSYaxEv0usxWMVAuTXP6lSZot8hcigKBHDNhjRhDig2ppdZ8eiXOmIFHqDS
o8fUxox46nu0iryOwGtSa5d9mFznD+VKl9hgJ6BdgN+LRI45sMd2H5aZY+pJPSVjQWRD7FOGPNm9
Zz35OmYCGXKqpT6nzL6nliREeGRk1ULzdml2FEkfUVsPkYsmjHYyV1hIyxK2KbBE32oCemTuO5is
aD73I3MCes0CIvCO2t6r7O7A5B1w9GdOQGmP+iQ80pLD077BHT2LFmyx0eXIDPfO1J0HxcOLFPlV
4iAW2qUBwUQKKG7wABU+crmxmFVbqLpzhRQ2d8CnJGpOUp79Zptyszv1RaB3gfFGGtRB7DRMB8fs
+8RVK9IW4wjjY7CHGg8rtQaXjKc8s+L95zS8jC9Q0gqLs92dcnLO2E26E+xBUqTgT3k09YD8uGbh
voXBD15qKJhbkqLS9cMdWSNck51pkBo94RnCi5PaKII7HSDprzwTH6hFKqKB/jMsSvXhtyvaHKhI
b4XVbA7UWvvZHAO0rC9Ex0rI0kO4MtaYGtzfp5f6lptNep3Dj7KazeDw1b7nZ/BdEbNsSXptJKeC
kdMUxQp9OobzAmNSuLrL522s/rSS3f/B/s/dWxN4Si1FpCD+oVClNVhOy6k8d1lTnEfQzxf4JcFn
gbWnjTiULUkeUIAR6gMMia25OXNI4zFyBDQ+YC056bV+InsU248HA+SnKlgMMRcTfigzXDljeQCd
/jWUCSgDMJCYcA4Li5odZCBPV40OrUBt5KPWoKFszRGTCKgqxtR9L3mE2R+pQnA+0VGIrgm5mGq5
9e/x0+lA+6kVduILeNswzJYkEC/nbIZUdfmJZnYNbtF77D2CklI6yE5zdNBEBk8VbDZXNGec1HDF
9WhVswUg5TNTzD2+KvMZHpM+LAg5Yed9LjNDPGS7odvdf2R1fmXh0h4SA1yR+CVOYWZboOql8jPe
/8gqMSg2oCJNGfhTL5Mh5I3keEEFkZDpWyxpdzyTCE3aUHP7j6QzW1JUW8LwExGhgii3zKA4gIh6
Q5QjDoADgvD0+1u94+w4e+juKoshV+Y/JYn6/s3J6QpuOwATpK49Nw0HgPNDj71sIHz0uoiR0Weu
tKM0fXhcMJTPwJ6XOTOeeQs0c7T4oCltmVVuMaOTeGvRbmfBIybeOSBOWJCMsBVs4LBUnrA3pMtQ
EPtxSQbaaIp9cwStRbzEtDDvdJRNggkIddFnkpLUABWFiIjMyXkmBIT8C5tAY6YwIF577PdhB6Wb
hSxXHlnMbA3rPp56BXwdsqqap6459MhMHtMWfea9KYXyrGxeNF2ITB2KJQ99bWWwy93yS6f7iD82
xKnZY8q9+bmHoneXLRUksU8CZtjQGjx3gsIaOZJTkWLPOvM5rxP9QhGPUJSB3xE1AC2NjEkBEnyu
0w2JiRYTVuW/J18sSrLTn6hm7o2sh/2NXyzcfpigGYv+7OLIqAjyaedcY1SlSephITWIqTMZii5i
QPqdWTHCnuLOk4yWDeosCfT6wLC3qJx+EICxzYrXSQbMfoSR5IwnKqHHhceie0/sFASg5KAVm7wz
Xur88F1x/ris0MYd8VulPs0wYsJup4kdbbx8jxntrUnNRmmBoMzgjYNEZ8ce6EeD7RGx+TgAQ0uG
7n0JlbUcub0g9aU5cr89qY3ha5EeKiC9dyA6DzJow381ktWZfHHitHh6iGdr7N+58Z6sHhy7bDyO
ALFCBXAlX7PgbprBZwJcL/PVLeQHsFvIhcscyTx5JOQwsf6O7nszRhj+o4HEJeRE2lIKhoZ2VMT6
xz5EgNhLWq9ZHuSwGRTtQ7mCfUQdzw4QZMyZBXvDzINBa1fOI2b0fP7h+WY7GUmb+IMDBWKSgdBs
g4GV4nLGvAt/+nPE0Z1NRAMKl7pvRacWdnZmsbvHh2qYilxpgZ2BhuDBRVdAkXvj/yjRO7GejD3h
zB3OAKgtdzoXCRbU9n1OIkaQmUPEr1wT40r4mFByYFz2+/NHQHTxVAMnewbsYUU/gscKHVwOf0XC
HxaGKiZr1RUTDGSdz05XQKzhpLBrS0aSi868WJLrGqUJHgt0ueBpA6TbQzbOXo0ObFY83v+2Fi4/
KHpgfuElFhWrW1VXjaD3ozJmmbF/4YUWX/xDzEDPXPShfS5s6HsF2fxh8j1t8XkE/l0RdPvl6g9o
EwfewB4aPyuzIahciQA42RC4HSzz8rr8xmN4YloKdh5hGFupk5xPgJMJDU5n9fiMZJzi/sTBBEHc
EFfJvmwC91h0PCuJVOhTEccT+EqfGEHajRZ0+k5tzNg5TdbajJIXPJwfO+P7M212jdnq7LIwgFzM
ylU8vgYz8uQxV9hZN0ioiRNxAwbE45FnxWLYGCka/0BVJf8NCXU7QYtWxdcbxa6XPGJcvVZvWuzo
Rug4lEmxu+2KUxpejEuQbi9cCDZ6ipTQjTZ/eqVbxBDlzH5ItpLqhFqMzWgzHE4LxI3tuY9alhCm
aLSVozux2WmIFxkybkIodsddBGeeK3sW+eJgHPg08/1Fb490GTsLY+8xnXZnXn/oHJgknFV52Mwe
wIJgV9AlT0V/iu8ICUxHcp/AMvdiOJMXc9X2DsdC3fSpbKcvWgCkEFqiVQww7Ck/IaBGSr173Q3m
IbJWKXbDxXX9IxWC6p/9+NUGzB8RFxYVeaKc2JitJWrw+nsuWAfvpqhQe8mbC/lge3L79+pQVo/x
qH0WN3wbB3V/jc5vm0YYR/NxIOS3LVS7aj3hNphipbPK69T6P9onzBnxg6EOXhwT/rwh+QCeGsF7
64CRYhOLB3jJJ+Og3sobOJ2VhHzXpysbIz96Btq82KqnOvqc6smVTqpO+rQf9eq2fS5qNGPyvk7k
2TuqUalUi3zZR6KGfIlSvhpQzFLE3fiFsFe8ZiNX8auVNrm7QAUO++KDJha0mrANPiKV4fg+SacZ
cmvGr8wDD/JSyOFejDXNhYS7hzXwrRR+gt5fdmS4e+RgeHqL8Po3/fpQY5wpP+O9E9pHQSjdo/4J
pAZtRuVVi5H7m9IRTgAlX8K/8oQXLqY/hOuiZxpBq+URD1ubCKsuS3fTpKGh76DJqc2CBaNtw1ko
xMUqaIBAAki56+E6quOx9Qax4KBzVCI1x85Ln2D0Yv2rPAGgtz/wN4QQLKvpcEOPvsA9bLP8jkJE
RwERoyQ9eD2AgdmdCRlD5axaDL3rJp3US9afx2LrJnmnsexlC9UxG0aiz0JDhgYx7pMBOXRr/vs4
YRKAXSk8kpjilhR6YlQpCV/aHaz7wOKvZRP3gnnPgjkJ2hgUQDQMhHD5ZBPi/cOx4mfb0h/hztFW
uci0zLx0+QnhwDbDl5mJTIKm1RGOI0tKfTBm2px/3pd4zKQiHwqgZEqzcB+l8ThM43702OCVG4Tp
7orkOT11W+nIywsMPqDb4zdufqs9pB2ql6cwL+J/QDwrXnuYBNhaGUCaa/S1QaNp9+4kqf1DpkGz
waTx/ej802+r7O5rXv5uAxaAko8taj+weeoGFsI6Ru1HTyCaE8ZIGjdm2KXMmjjSQrSNKkIgjHSH
GzyhRwIdfyMPAKDe/WDBYp4qXmFlhOXPEO0L6r1KSHrh/mVksdPR+rpFB/xcPkvjy4CsiF9vCJJk
Aw2q9jBvdSCKZoio+UMTt79HMQyD26MQJC2GbwTbLSpSttIQh4nsVtXHGit2TECKb+YMJOO7aJhf
18hVZWbjLLPQpXbgyIXBmzte3GwBKm8wG8f48LgfrBCo42E82HOhcJwQSstHqS4GfLLkS8Fjnm0+
cc7xnPAH0VzCQd5ihkTiy/RR+NogcGUxGZ6r12qIlbVx6LxMNo3YJ+AVc7AdBfW6wcMiVuSV3mMt
cYjigo6QUeIu1Bb4UoyWXeOlpy1pytL5Y124VzImQUsNViJuh+Htr8LgXcxUt3Pqi56tP6Zqk7LA
YftcGioV/LXgXBVnK7sIkydH+wXu7bkikAQtmwQYW/3xm+YPekzM0IsKtdXbVAkheUGQtb6Yjiok
3sLwLPvFHrzYrmD1mMAQ5Gk+xiiUlreYOkD9F51x1N8Q8KHNYaU2KqV+B6Vw/aO+dJADQuWAHNNQ
opKMKKISDt35uWYrgD085kA1FCye/50WjeOWlIWIgIWB//Ok6InwhuiUy3kcKAZQ4gLiOnlC+UHy
izcJBUcyYrGufffUl0mA3oPcbarfy6jPgw3/zqq8coq+Uds1G3lZAv0KtDPD4f2ZwhWgYoDx7XAZ
DAK1Ni/ra/h1QDXOMNINOw+E/71vqlSe7/rhUYOJxConvFlp2CbIrqejab29rKtNJcw7r1kZXkMt
Eup5TI/OZ5qFg2kNOf2whBRpGGO3NNV59nedNpvRsoNq+E57TE8SV1lbDgMlqn0NkTCDzFJeNqDc
tIwGNxyf/oUosIeV+RdPmhXJcNYuSAJGgUEyxeY1LdZPq8cSPZQ0gfowR18d5wS2Cs3LnI9xWUJs
QZ5rW17fw9C87osNGdTprrfD7oABCRnTnNwc4R/IFt1mTFeOzTLEWhRXBzVosFeP4w6vCaICsILh
qmOfHxP1VgBfmfUPmAA5uUK75WY+/S37S3WuxSgoWNjQSwS+ki0lZGpFkiW3GZxeQLO2k2djTpIJ
iAGtNGa9p3CBCp9yPmnOWkReUBteEXjyFs5gAJPf4nVuz2w/hgXx4fKuIX8DOMRLgM8d3xW4CxKA
EXEJGB7GMe6Jyx+FMp+V+2KH9eh65Gijg5BPzWqc4DyAn6pD0NodXFW9pBDxmqMIY622cFlmAJfM
xb52+EWwxbeNNMBY88RlfLj1WYBeHEkrwa2SeeamhBvHG1DRDmC+WPHZQVHxGaygCBEys8Lvg5xy
wAY9TBAJBRECEa8DBRYrBU6u4y04mgYmVwo4Xd6cK5N9jB9JlB0VVO+T1UCbQ/IH3nMCeI6j+KPh
Qoc4q85M/gXxNNi0WaiODStNOGblmBVjryM74TBp18Cu5fF+5Pd8FuM9ERp0fb5yZAGqshkjCltI
51t43bJ6M7Ogcb7MaHUMr0J0ihD2Z+w1rjm6IiwFvFQDaizI6gdrP9gl1sNjs3odR2cMcunFAXTN
4JhBN9hXgowJeCI3GOz4/xyL5Nd4bTQ06ryX5QbKj59uhIjoYg1AV67kz1FXZf3rAVpPW54P3Ayd
3uO02uHADgf7ase6GPxLsDGsgeTs4EKKhCQGCaFK74UFw0cPbymJC6K1L1FgDfbAuRRyqjuvL8c2
c/R4UoJhXw8MtRiU//Kj+HlmsEVYlZrl+9Btf0JBH32SH5K+NKyWn0UdVCcgeuREC86KT8L9wpG9
H4cf2ge+5mAKtc2s3ka0xpt201Fn+aDjgDAcgE456g59KL3r7LZKhzqP8A9ZLfZPImUoepx1K5xS
PAH0wL09gYnJb66E+QrybTXcYH+FmKqYQe/73zyrxfKVPRz1TzFvsehwyHSA2ZZoGsiOp3emo7vQ
0VVPG+0Pymfv/gcluXguVb487tK7gV6PIawLIESqMIMYjUqxmU6OuRby+npAqavQLiv7AsangEmO
tS0mN8YY7LT/aPIUMQRrF6slG1wDcmrg9267K+M8USxIsKDh0LcPl935dXyGEAiPPwI70ght4ZYd
qtPvRibsZta1OpkmqPMg2t7CBXLDDcpcgXMPlz49xK7eV0m2H4Vy0g/lZY8eKJTpErc8LRldDZ0H
fyUch93ssrovqCkbJUlZHZLu4ZLY0TIi8qIOxTX5ibdc3cOX051kqiHUiAR1QTuXJsWHmeu3bo6q
ZIgdfVAeeEO5PMhWTCpcvqcm8UjSPBAQQFMwNApF3K/sZ/xOJT8UiADWasJyFQoF+FyNFce4ItJB
QolEIBn09fyf3RQ3FT/usNN5y5+kWP77K4+lWbWGoB5s1MMQ/cVOQdedTvk90pKaIW9JObjiK71H
fOI2BItC65edqmWjGOqmZtM1xzJuMrItibNK0DfP6vlon4fV5hGM1vIap687jO7rZnJdqbYcVAyz
5Z4/cZDnQ7LuRqDpsHZGGg3m1ZmP0EyH239OzukgLN0xaQmkwSQN2jqZgxr5qYZEjZV8qxFP2U2/
g1QVOxB2X4HgwP/RUA85a0BecCAcBtgL8QiSOLjCUYuWqT4//2pGBlRDMN247I1fIlEH2WnijZYv
dCVgW08n/dMWxKBgcRhHH6YK1Lm838HFa9EE5xJrdPSOUJVvImDN5QWSyqsOLfYRJeSK5QlJLOmS
t6xYDNZ9r9nLi8FsrBltMgg4J5BnUTIC6XCLnrho70nOcp3Dl1zqJX0qrrZdMa/mUNR0Vi04CR75
c7nGi3eZyQTr0e4UG17F8Yy28bdo96Ppj86A7p0xvSYM3OvjkGJLToZ8nKYcIzrTUESM2JOiRDXd
Na2BIAUs5KLzcQc7DjCuJVf0t+iiPvFL6Ful4Hv4UlAJ39oWBEEfixEluWGYP6BifZOTlon+517j
zO6jzNhA7fN7Mfwcr1teZdwylD2XPvHOzl295PeJNSY5+9sfJ95zjPr8CDvp0At7CeUUNSXC3C3l
UuU/XImF230Wo8YU9RIkBOp+Ku3UA5QMkB1++yxGTwkPA8AyH6NcUzLzTZY/Akp+yPBDRsFg/2Oh
4r9IIvJJogfmH8j0zBg/DARCvGz9dfnU3yRhktOBJgN3VW29/1qEpo19WWh+HdbAXH1dYRWUxyJg
B/MNnjsXY6r91PtnvFRBab68Cw8jrwNSk3o2uNmNBzddWYiEQdQ4hhNOAZUEiR6/3JJ+NI4IWeag
tqHCQpVrOWs+7ms1tgmWsoRr9H0xZDRJbPL1Xog+cEnRkhF0OJoTLw+t+3CbFSsmFDAHRmQEkwtC
knhDRAQWbMpBgh1AdOGJkb5gsRNBoxY6NIdJCO7vAYX0CGDOHIk1gzJtEBYR9ovSpxyFgvSTXOZo
b3i0/tj9UEKaaebQVK0HEk6hn88VI2Wf678GgHmErzbySBeZXaGiwDzJIMANgeUQLgWxDbiXkIlD
StrysoVuVW3O+bENNDtAYE4hfv2v4yGZtEgG5KQZcP2csBTHhxD5zqmiX3cANH83hWTw5VITze+i
5aLaA7u1e/MfqFlp9snFUuYVhKFPzQa+67lP1fi6MuAU6BpPGGoUTlzrHTeArCNkDm8W1zysh6Wh
HMAjQ2nbvZ7EGI24jERzG7u+ub7a1OgBFYim0EADBtZ3FYuYiPDrhaC2vG4PfjOWegyYdElIDk1e
EpewthVSmTW+MEdNuliAvJVd2ef7aoiKAoGdTjapL21kUif4Yh8YJ80XkVUAT+3kjc4DJHn54ylC
dWFecPey/gtGyRg4AqkgmcC/oXfGSsAHfLMGoVyJ5TmIutkR0bJ5+bYaiV/mKSE00GjX6vqB5yAz
P7CPFbIp1KIfWFZMHOXfR9VRXf4I5IB9ttS/ly7+LB4ei71HzLkuNdGSvWHULPOh3heeDeLEkMyQ
3Mtv49s6vAPcyoEdH6E/ZqxBQ09o0xm70cXs8PDf8FX8g/ZeSC8262t04QuwzJatWUQ+bVWSbFPj
beId6G/QgK7FEs4ecZc96+6P9hUa9TW5PkjYANmDIviQmkeQJUDPkGvyM1mNxuYoafL/GSU23Jy4
kMjm8LClLKxhNxOgxdP83S2gQqRoQkmvDy3Fk2c4Dhv772qSrxix3jlqbKQuVo95kJ3GQz8n7v2O
RJqj2zrQMtk4UJK/KTHMNDWwQPhzDaEP0ZXFYgw9TjYJQVEn5iWChcST0EKL1KxKAOAHeOwRHTJI
xAPQGHgCPnMWckeUYWG///LqHgtDeJONZOx11AyA9CevPNuyH34L10RzWUNo/PQ3/SWND52FJHDL
G08hRw6iOVg7sJWainGBoRqYD9Ln7uzgQxWoH0Gw3KNIjGgt8jTygYXDiRrJ3TGBDOI6gqYlSQX3
ovdApQGK3LGLlN3kJAQFQxL9vyFZExaeW/Paw6ckQgs1fcT1NrlDqcUmZAPxEMy3cH4BORNoc6J9
4TspcOVO6+WspRUrkbMAUsGi1qEPyCyqPwSqrlh31RxNhghiJihva68h6S1HvbO4CJTkYr+d4m1k
GKBfDFSE32H7Zp/XFRAbNBzfN5IU4sAJauUjsgWbKSsaXkjUSy4WML+VcNQijYZwg6NVHeIhpp+3
cSETyH4FCBJb/Oc8dmtWA0cNOxF4CI/QajZzC3dvoi0kdmZ94J844sZuY2ZrMqq44zQ4tmwxTCEB
51wLv4pDnKFk0oqBybdAYK2pmFsxndKHmITN+TyS/NWRn/G2BizxM7JFn/0vqPn6c1JgLNDrkKOp
hSkqF180LNQNHv2hWeNgunY6OsLsWBy/YXaQSGgkg8zq25ebQbBDxrLS+EdDS9vIwY7uFdHaqWDw
4e9HMN+RjUxZ/CH+SAccOl4O/HLGtNlaKAfWSFSb5XX9NGGLcZAEuOpvuxSiHkFXhBfnr7fOeGqR
Ux57KKXBcf49MDTbBrVpgk2Axy+3BkZnlv7m5e6GtbGbVI5KRKKyZwf8lxL6mxBLUOEW8Pr6joBW
iwBQ/wKkqaCFhuNfSlNcFezSgW3BDyhcMWXysnqYsYDzPWGA+FKQORC7P63gdqcnadogx2Dheiij
TOJxWQzsH7o4YmnC0jz/K9MK3LZY+FOvL8cMxPlp5uuhbGTUEoI9rRFbwyQqCi6B2hzZKQqT3rKY
vqe37dhprTqqzcGyWSqhEE5jedp9WW1Dt9fxPj8IWhLZSO/g+TN4MZ9iIUtrVeefNaR0dxHw6r83
URAub16Rx1Qsbm2IFv9joRxiQXQaJD7KZ86OD/kvd1tUk56pTCUf+ZuGg928UtU4YX68lUdcACHH
YmreThzkOKx4BUnBYrkjcBLZzwgaMUTmLt/Jk0Xl4X3RM1jiq1CHO+00Z1GlU9Bbj51cX6JCgabC
tkfySyMZvK/jj1FA1oytAVq4G+ojYDmedIYg6uIQw8vbbLwPtnVkyDiLKv0NsAkE6QO+klVxNene
jOGM0UxlmzXVCiQZSQiBIub7rEZ9HyhtUruXpUS6jGIm4kaT5TACJKLqgVBZtStZKKL3F0voKfFT
8QZfjbf1R1dFaKnI0ewcFbCHkYbvTfcHl0Gk5msKJIe+RtH/hDX7zQKvWGVvJoN1Y566SencCCrQ
t5xvSxRArK0FE+U9RE61TVnQbdZ6Eqti8hBAKZctuQT92cdGEBn+rES/+9/lyzikLhWf5TtPS5DJ
5BSRtKADuwhy+QBqi4b9jmiD5XzkZTVz2Ugk5ESlcwBH/fKnmCVMOcmDsfm0aJ419ifSCaVev2/k
DfHabzcPXsHF4qTh8vUDrHjTyn3Yn91o/9Ontwm6cH5KdXuzq6f+WebL3774GO8Ez5aQAYIjL0lN
WPfsPsNOjQycDpJggDB3mGZBd560Tf/3DZJH42a+bPogdhhRJ/XUg5Ld3pJi0puj2fZFAdIAAEjr
ywg4bfQZlH6ggSCVhzsbCfLjC9cgtw3tCmYM+n/6Vm6k9bURG5vgT5+P8Umqm/UYWWw6m5fW+qwh
+y3WB7SPCxHynvxdiZb7iBBFkel1OwnKD+9JTz8+OWEaa82mNRfNPoZtiismdjBm3EPIlLE8kBMP
381ZBzcgQR9gzuZG5AS7K/+/1dOvTpoiLjAuJvE1JMEzO7NgHqZ2Q5IkLt+b+Zjf7AXEoz/7LTUA
TXTw4GIiWqNxwORtzRBMj7EYL0boH/gYjJ+oR+iQ/mq6VxEjmtMWnsGgN283NVFGBM+IGAt7gQsT
sNq4nDC6A1m8TnnAY/iReEhGKCZYK0TcP2/jcbzQZkNruAO7tk/PeeloVjdTaa/G/HEkUozoLxZF
xBeTEfS8bRaiUVSJuhrPMEQOvxaAFONWH+kTRREM5Wqy/0QfOQRSmrDd26GFcpL/bQ/aRT9g1vAX
kqF6F6fzf7yZiJuMwoTNJCaEF+w9kf4KV4iBwdAMriYbMhGPAT6M+Z4czNnyTzGvnniWYOUZUGTr
ihzh5i1Z4XMuLGAbgMeWugGsxZyGDor+N1u0xnnsAlzYfMZ2yfg+lCluUTstKR0Er7MbCKmzMbs2
BgFkzxEP04+VOgRZgBZNRCBbQ+On6ZzcSDiYlEU/SFIer2M7533/19RpuFaG5oXEvKHNqVksFJy2
9eTGEfUz1yPO+A9yC7g8vD2Aqg8WPsjMbyOf7VYhk5AyxZWvV17qj2hSqGHosPCmfKhva6o1mCPq
XgsBD/3EsUR4g7liXNKzg65dmCVkLHUfi+2RHBTnvvkgWtSAcORdoEK3/KF9f8LD6KfLvWRh+VgO
jMLOMNzS+1r2zwXqnb7OX1Z6wcxIDCtsT2AyQ2CImztR9pmlzj5IOiRvM7Ak1cndNSfcXR9iJNgT
Vm/SVxmDU0EQXzMb0Sle7H8nOjCP/rCF0QiOCSPShhPgYq7x5UIu0x18+bfnkvJOZBCyI4KukS4+
PK41Nwz9mbmBAzVZv+SnVhcpDk0ht5Vm2yL4pY6kfYpVTNHLU017SOTIJ7jEaqPPWdaBlEcvZ4rx
dWDUi7tBngsQo+rDTPuk9dodz97dyA1WU9tXWlCsQUjHQLrFhkV09mzRzGB1n+ZnLXbiaQxmgrn+
MdAWDLzkcukvA+krwrYNMPIKjpnnbX+z57hP+jZYiD20r249HVjiUUg9hgMjo7EFwcrtPqbGAdr4
t3cPsTp5a4WV61CKqGz13CURJ0pF20G/9/CP4uLKdk3c62/1tC8WL/R8yLVD5aVr1gmGBPno6mNI
xmBVuT+3OeUu+wCEVYjEbINSiveI52vfuUzDPMkl4YpVLMY2nADeELRa4xic88azXFy04B8RRuA2
TmmQXW3dONxRsXFTBy5qH7QKwROUcE/mzJwZa09aOu8eV2WCQu9t7u0XxvPdg8UIpAmSKwYKSj+c
ARW/9tIx87ToiE8Yz4TIzoO6dB87Kv4YW/uX744w9wQ5QFPy9ONEnIhbaCEXKLkeWUoIXRIxS7IP
hDrxWJKWDRfUj/G/Eu5dmtGMudC5477V2OlWG/ivWDxOcB/HaywZCRWJ1tEZKhiSM1bePYnj+KLa
ejEDFyJTm96cdWShph9RH6ESQuj747WoDojl0Hnwp0usMWTW6EJcR0j8xd6wyHBZmMjJrk+3xN/2
0/vIAE6MdKGMxZfuBZ8tf+swTigePfnt7mSN29GExN/J8/QIZAKoGw4h0I4TBEqLxJEeCvlSYXCi
Uf6Gx9885WkMSmPF80CwG+MYvi43HRmDmRpg6UNQNRa9stHEOdOOAanD2ErMBlIBwi45wuBRWHQ5
WjboLwlPXgIat3vaHKKKIUS/E2w7c5BHPoyIJL059H3AZUNenW1/8diIpRqHG30elwPNeiy6mQLh
VhYzZdsl3U4AJEewF6fBFg18A6cnI70FwiWNEq1FKrxjdaNDOeTstti0joYvzUwn4CY6NE5auMPt
GwmGEpb0yhKBT1iw9N9eCnkSxUaI0uowgqM6XzZ41NkbUpsKqxowWu9ljvufmRkECP0I+L8saf4R
sQMspTNoAv44Ax17G8zO/ohft34elSGPtVmOZY185ptZ6kogXqq6p7ODfl+ZNdcwfpobUcZxP01k
hdcAxwWe2a/z8qmhNimKBGpA3tOpjHHriU63wiBytx5A75U+yvVVZ+Pd8zHD8czN0xUBYfr9Q517
m2nHu9HZmn3f3e7GmNJMfuxWs/ZUl7NYtrHhFZ+lJmuBKQCSPVqRw7ThZqOmHVEpvsHrdPEBU+bM
4ja6z0Y/83r8Me5SbNguAEBm3ZeURy3coYcnbouvwg15TfpRZaLYSReQEm9if388LpxBvJTScRC2
jgQ9jeuFK3q1XoYMyLG9kcNA1Wb/BreGm8oYn2LXZwewfrc+CNM4BLg0Hycz7rM9WyIcdUGqPgPz
HABcbDDBZ90Y3ZbVIYABpHmRiVqZRHFYr4DfAXRKwn/PoYrS0NPp95N6PyA9SKEDMOhzuENg0XQH
s4d1i9my6eVnEA6UP4A2eKW5TmwBDX+YZleansbELnFZWLKMNIU3YE/JX77oqkVTrNm5Twb3vO/e
nX3fRgey6+yaJbuS++NREihnS9m9/30Z2YRsDMiOEpyvB/zXBwLh2/RDpU/ArlWcN0QWp7v7LF0+
8B8AgQKG4MAk5hUcE2/cZ0KhUSC40/CemqgzYNwXuAvXfE/KKxP3bLjCdqxf/L141kA8kFADoLIT
UeRNqcIJwynpfvYg7kMPFIojke7svk//CGm1NHt8Zg1j84dgAZEC3PWkITr2TdZUQ+MIPaayjYfH
92ezoIPIUwMDp99FEHeMer03KATBLZB2BhuTfaA2474jws2oJ4zqopde8eXYIxKRUI9YkfgRHW88
swHbe0QtZaBjWTJALDWn4tuMQBG+LCBnTjEAycRRM0Tu2rKAhhwTlIb00KwhOk4u9qTAXFyb6/iK
zZndxKyAU2el9TmjdZ4jiTJa4l+Ob6J1dfH1x19T5kHgRFk2d+Hhn1GCUE+2Lv0/6ULGE8CYzh5h
TmUysBDq+40LDnL04heXnCyhnQeCntc7xNDsPkk07z4A9GfTD+e7NkEOxfoEyXhHsoksa9A3HjuY
1URakMLrpgbfhmOA2D+ileBomz0aJXBliYRB5jhDcfYv47p74zxOCr6K0B/vGp1hFyrpBacMYsTt
eLBfJBZvbAfIFFcMg5BugLSkEF2wNCCxoHkq7G7yMAtPdjvKnSgIIJzehAhYHiWwMQtBij4+Ybbb
XF0lfkYvB72ISb+ZwItwvytHnD2ZP+aCHhlDsaBciQN7oQ0lZYNXkIUFotuiQeNqs7fpgUaRMxCn
L9UVsnehcmSaw2k3ucckZjl4xkf6acuteuoov560fI/o4l+WedBRG9bdlsx/4ywmK44xwB3qurQi
CN5h1UzA6QJ2DRbSsZ70Z2M329OkGxe/R0/G3lzeclhFZKo38wUom0XabLCAabf6bmG+6SM3YwOc
hs98mYFsxEttUSZ8h4fDtmJVNYjYAXtlDIzpvXctlVbUHUALWcYNL54l2c0tcijNbss6ThG/BL17
4mOmsyMvAh1hgH2NYRiZKSEHNqV3dvU1G92Jf/c7jygoxgf4aI37gVpgUlHlI7qAZe9EDVvC/2cR
NZu3qqP1BWngLUNljbCsMF+BFo4X112dlP4nyHg8+X3OBRDiziYCyWq3kgXR4/CAkgDBUnO62I+1
Q/bOj1DS/Lws3smPgUN0wyWkl8/Bv83S6dM5aeQs7O6AtRwMY6ojJ6mtWq9kxOsoCiO/lEXEmt0m
/FM/QfXVJ/iFDeTXsJiS9ADvBcroCmBNMUag4iMXCM3mORwavPjfCQZSY8PbQTjvvAxArjmcPzws
HB82mTT45XC/JYXN1dZYBNPjfXnGT9yh60yz0b1ldrEvjX1nX8//noAJ3//DU44/jfOItCxwf/O+
4wrWgDFkVdK97m5mYa4/kysjuYAHoS9ZM0D6Fq8DFw4aM1GfekE5NfdIGHw6Z/PF9Buw3I/wM46o
h0FSES44vGfLjKphNBbRkQU5f1ReOvcLXplr3+A8lHXJBr5Hh/7FY5AHoCZfhgTeArp4TBUGTS87
p7iPjzkbRrv9nlzKKR0MtTmFr3nYuxa5pzCMfZyKIu9w0XU6W2RlBMqccK0ytItDa6jviFnibUFu
o/jrp2hHWfmCBZjMER+IkDQ5Qq/0vpufRvsyvqhG7uASeNs9urq7L+8/LHfFXljOe0hTMyBbnguP
jTMrEfog2BmwOsSOTzRUb/sxrWhQRF0sI80U2TYa1qshZf06ec+H9G30QYreQxlj7jlYFMZBm58N
jzz9ZErbuMs2A2PyfsHl9aG1GvRv4KEwdqR/6Lu+Ls3sdc0YhaycC9RzxHjVIOEXRvyoOEiwUbcA
dscbc7/n153EYAWPRW9pAsQofFnR2HytnpU6GzaCCRV9y7os2ieEumhUJmIy2ZDQyn+kelDz2CXQ
N2nAIm6VS64YuzjRKvTAa2ltexNkDChEKDV9vQAVpB8ZCpCk0OfsJ3lDDHE8kvaNTQxJHt3DcRCw
MA8wkjvxxaRTxG/QzT36zX/8Q9KZx3TW0vgvUkxPCEVbJjlKLBD05LsfM+hOQQZuTg8aSDDkIzAj
yrY9nOb+I5Jm4oHGiuUSI3ahr/EuZiyQrKhxb3y7RnDVIw8OKwbzXbElw+CMxlCVQxbyxblfMdkk
+pv7e6y57ff5OKQJo24pcIScatykhg0JgrLi/aTDBXVgcsCBWoi/r9nOAydWndp9w0YatjO8LLpS
us/F0P2ekCv9fDJ3RiuUDOYZsJVxizlkSBRbZRL6PEr1CU85zTFxfrRYaCX5VE+RK9HJxNIipxez
vsxkCirMbqYMnVsb8lUYEE2sbvqTRnJgkGLIO3//GbtjGn5Ts2J4R0JrDXne+gTgU/E4HvflHmyN
SkZQgoIP64eqxSrwrFDPQfz5OB4fDr6afqCGUmDSl90RkfNDwp6uBEyXPhmNw0QitSJQBracDPei
6Lm3uUzeh2zTcy5eE47tRYfqaskJX0aXDW8LDIHdR8aBh26SOaAsjF6qZj5qb7TIaZC4Bx9nf+Vh
Ksw+gvkC2Wf+L9UhRooLqkrNZFmXSYCwQrotTlagBpbJLkasbBc9nTwh5jy6+ijf8hgNgjiqoUjK
8OJyAU2YeeByH3xXbILanXky+flCHpnSEshAj7smHvuHkNSVL/LPQN9y9g7RSnL9H2aVkMHL6Qn2
x6FgsH+PC8oCDhom5BSZXsac53xUcf7yPJkatQFlIrFwMuBAC4/Loqo5Dnfr6v9LqhADTAcU8GJQ
os5e/Dzgv1xuzq6m0tNKI5iFyp0Nw4xDhtDgOZJAxpWeyOC9wdRiXmqMamxXbrtQj19kRKb4uVkl
B06d4nTdjmWcOXl8jXEYwsi5w5BGAw6ZoCjxkZ6EwXRj/R3d5hyZLOojefxHS0C0kE6yZ49jB47J
BP+YvYwdL4VTbxprYBF5yFDyo7a/9Nx5Th4JPaFf0r//vPY0IonDr0mC5WCCRxR25uu5YGJktDsN
BEcdvPH2Ni9xWT2NMepdiKmwvy+DPAbaZoSf33d8+xaMrHPG6yHsMzEj/YHgGH1K9HcN5eHWJzAu
7n2NkYkWwFG3mY1MS+/NKnNHg0F009UYgb9fljdqIs80EgReKhk4mhuMZ4hZKHf4vzGUwSVQtnQi
1nf2UkX8VM5ykRt/I97ExHJhkozxJW6UZluIM/VXxxHOHYb7J6+CtfbwNkCcNu3NS13QjXjqiqsC
yMPaMFZfKoAHMsaKy/LD2yr6wU8JREZnleH5S+6QqZP+qoI0FYsXxZAOsoiQUwqvHDmlNQipS95v
PuAIgPk90En1YEExs7FNDl8dtogbhwYxU/RWCs9sFrQhLQ5ntn+jaqVOHd3sMazEc5JzmFxnxNWB
VnIMAR8h0dCJDeL7pKFAyjoyczhJyKiiHbcrzj6/IyyixvtbkV/WWH3zaYMu0wGpbOUS3xV0BIUl
P70jhRx4XNWsE6fK60R01OIG+3EuVb1G94kim5OoM17QskQm/sfSXS0pli5RAH4iInC5xYvCHW4I
pHB3ePrz7Z4T0WPV0wW1+SVz5RJevS1RnQHyF6/cppf2p3BCsZ7w0zqoD8lvHn2j8TiNHOMgV+E3
F14GgW/UMLtyRuzg+3fFhsWUuPXuMFNVs1hZnUMhPA3K25XBws9tlM4fkKQHkW4oUXiMbYdAlL1f
xIzB9FVHpPASS5vttrEnxbvkb8QY70LUON3AGogTL4Z610/ucMydnOHhgHKLRfhprG/11zl70nvz
WnDgvnKfLZeZnxMncOlzPsB1MRYvfUVgI+QI0ZB2+R6elITx0uWe3+5qsVMhHc1hayVasXUOkW43
ycZNNXX1llk+hUy/lheYS8r/tZ5LryLPwKdANQ8mVeDfvY/kku/KDvBWuZQOtWT+3X6SjGquCuib
DxfyQSWD5pMoCfiTifeJN1ah3IknliDHgOHK4iN7+IG4s9Cncdy3Nnr+l4EelRtCbvEs34Yq18Dz
87t+GjR5xU6di8e/Cc2I0lQgR6p5Ll0N0SZdN71JzpaxX8B4JUwUnJrd12Wk/YRUOpV3MIlYsxTE
mRGIF2e/XnywfftkN012PBhIAGC0dwpVrMdKonDUox+ysXGsFUjJN+wV02UO6YkcG1wax4SgPjZj
P4llrHCx0QCi3VU3siT7SLRWBiNsh29FkVwTxwGOEucz9Sph47pMNFl+95+F1U8wk0z94GxGg6og
XN4Nk3SnARdpLwFHAWPmb8YJbIgBJwKbKnPAfEII9ZU00oAji7wJHsIWImQ30JDDRvX8Ndy5YZkw
zm/uWMywqeGo00RVQycSLOUTBbBcalG3+f0vXYwIfbazgDSme4iwx1vR4wr839Gz6p/irZipfYab
pi9+CZD77LQK3gQ/H1TTfEJ9nykgR1fSjX093XgvU9+fV7SKQ7r+lt+wbSbjoNRS/Cc+ilKsDNJx
Qw3O6nnLtLziPjDXMNodu1yidrXAi1KqWiGH6GV4HDyx9uQGzVYGGYtnK1oMKDX2L111OH8xApMQ
v/Cm+TLyX7joZOsW82NXXd0LfmVjNLDyJz/ZJ+jiH837RNYYCbwQw6ny41K77IuvWO59asYe8lVy
q1R5821+uT4RLqRSxRN+VeONYNVI57eNe/kxOg5QPX/1pfto7rVjYzzJH2erni4i6U48GaM5OhfJ
fAhReV0Ms/ucaXwx5Pj4XDD9C3fau00mF8v/OZl+Ps1bcbt8vIuhWOkzeiHtDlzpq7+rjvCpVHBB
EYnqmMW29pLdtZZoUmELAtPfFDw3qggeST9BKeHn6Z3+9moyNBEubudkZRVn35VPhoLbTsUF9LuU
kK7bk+VdpT90K1PWh7ypbUMl8P4FoP0GDZkSwix05PJPtM199zP3emabOyIBIEl88/DQ06dyzhRj
M8/AFLSTbiKthEdHMHMn8c37eu2Ipfx3AmJ8er5fMU2rlIu1Q4WvGcgHsvH+Sc0i6Wyiaij2+RbW
i3/jtttGypuCQYU0ya/+vP23a/ryzl7+IQC3UqTLGk7k7jTFRZf3kCtCb/72SI6db9mKLEQbCQIi
NM8iJwOZBTccp2Wml/CDOAaO3I8SPZZYRW7mP137kgrluViVY06FCmLrI0Gd8dwXV+1PX0Iv58kz
Ekm8lvhZ91TLanhGLNKFVLX1G6DyDJ0GRaVr65/PkiWgm9OtVouxcUUbGoPHtcVBJOJLPYwaaEiN
0xfwJK2WfXXSeokxDjoqdil8r5hrlU6zh1EMkxNmHyuFnQFt0OPBWkcZByaCcA7HBp3yXiPMHbxm
+BNq3M67iEFCFJTyz28x0bnCdc3waws1dhLgVojWjzmBvA7VXhweFrSz9cwiXA8QItb9ihSozt+n
Z+VPDR9ddbyE265y9Qs0oo64tS+S3IYrHwRriHIXJBBYOpWCCFHYaOFcvMkp35X+TrlE9Vb6UoZt
SoHiLN29/67gMA4ud3YlUrYKBBpeiBg3BZYiwnvDS7OO+L8797N8pa2SXT9eSZaSY+kPEKzVn7OB
k8O5cGEj4Ejl25fAMpU8Gy+eDEQMTl20xTScs8l3tnXgUPAbbSYTQOLv71kHuACC0nZiqJu99r6E
55P8daBeAZdAZ3R4xjT1G81wpPjpByXIaZML6nQowonKDuSJyFNDLcqd6pK2Y9Wonnegr3ptch8W
Ae7RRwWlLjLXWBQDS07+k8Vt4/p7Vjj/pkfRJvYqiR1OzDKZbc/eWL3d8XV0Ht2oVErvItsS8OVH
bDAXu0np3vWYqxeTieQn6whC288h974qwTN51GPFKGbZNf/W/3bSxvDHorBu5Oi/j3wyBOim9sPY
5AdxGyRRfmEVCs4z/Ke9l0lZfLYQ6/KZbjCYRdyjc8VaMojZlU8Vosnqajqp+eZxVddBQ2HO/s8W
Vdx5iCesgSy5X2cyXSUqX9SnZyGus2TAfivry0R1er3XDCYbDPXf2Si5YzxIPTKhQ7ZMjM4BsHAc
Rksq3NitEAIboXyeR6be2yERLG8tHQ5a4Y6FROb3+iOsa2kMmYpIVQ/DVZGShgl0JMRJhnY2O0V1
JpsRORpiZy4wggW0JHr53rmJkc42zwtRq3ssPdvncC76q2/clr6OGxKRkCQ8BcwW7VMWZGkf5Eeb
aGf+IgUooZRILIlPCYCGQAZ9UcUEaMdKXtfr9+H/UaGpxlLZFapeoNL0vMKKZN19BhsboBCgb+KX
v4tQOayHrlxdt1FMhIfNlJaMBTZrpi2qH4MBEMgjlf0GmgfE2/zKvBtCmBMfRMkXrrznJtCVUAfc
n1nlAzANgYJwxyLZtTc8ek0C3Bor+Nj7mkfznCwxPlNG45NSrBr+2yp/q2ejxHDhVQ8HrC5Txa9D
WYeWMfZKBJrblUS5SrImsBTMGtc9pAaTPsxNvvka5uHcJpFchqfpaTyTi39zH346nr9yhU4EFI0v
T1LBoxYbRY8zYsAbRIWeWpPRobW9tSax0ZkLbHg8iVYyiUXKG7Wjafj27OZ8A/0P4y/v/+53rj/b
a97iO/m6bO5Mdq0y41kcyVqLmUg2w3TW5GZ6o7ZO1pIydzciKYARGvhM/r7NQ5Q083s2NL3L6Cm+
7RuE38aUaoaEQJIgCZDl7izR8HPH5p6shqDNHfkHuh1tv5bH5qR/q2MzPkxnLzkaKa+/Eog1AfTB
xkfRma6pZyxKd3EI1JreZXjskwQoPYf+5x3/Sa3QzO9HEWYWEeSC+UXaBa4bHySCt0+gvkrD0Sni
rlljKfvWGjZzhRygKifHlBn3UQSrrwlvMTiOaYtM8oZO1skxd+k9pmb1m2XCQdv9xAMZ2/WWQy87
/a0QXjZZ3mcerdvuQ+GE5rOIaCdmr9ZpGSLHHIIiNioQu7Tm20aXD/8xFpwQ/AtEHhQQ+qON0Hqm
g+5L+7l/ZEOzmFcvHdqfQ55R4CI2/85jg3tDoJlTenybKpguYw+EknWKp1BlMSuRj52AQUdoiCLO
8q2pLU/9ul1EU3rWl1Z4lPlmj7Ntw+MJdR61bWfb3XY0epRXfjLTtiawE23uPuB+PL2zbTDvxVFy
0qtdUr+P9n1wwd/tRXvvbmC8Ee29auDyTcufu88ybT9s/G+90HOzvu4F/WTgTf1QrlFN0+sQ15u6
N9+cE8/NfffZ/Q4w4o6JxrUT73mt2CwAYszpao6p6+w2Qq5rcFUABvcfrbUopoDPcp9FBps2H4jq
s5OYeYlbL97PDI+H4LILBrnWMkloPzqOBH4B/czsU9uLhVIJGTzi32/q58Z68N97AqFBQTyBw9/V
OQOpnD1C2c/oFsq+zAGVe5ByCIoqIxiiQG/iPEq+VSkKDxC0f5wX+lg4XzfCZG+RZm7aD4lxTI5e
4zckNjx94tIA1ic+ffwe+QgFD+zPG9Chz8j7kILGoVRASlvT0LMd7sWO2W83Or0vXjINkv1rM87u
B+LTvw9SvaSz2pjOHWVAZPOaSxKHtXWxmV68G+7E6a4Jy86XXHq+1W4ECiGXe+ya1U+tuhuNlXKf
d5FgkRpBXH5TUwkEvpxzdZdxxFdSFcMvtqH+Dn/AeosFzPaYE+0ffBJlhdX1oWzn906UL8DfYXx6
Z6XIvIJyx8ZJwH4ANrPT+J7OxtzuKD4A2HiApxunn/5CAOk/X7VEb38SIj7jcC853a102/n4VEYS
NuWqkDXjC0FCPBixEiRTeDvPaNYV71xjmhg3/QnkhL+HTc6viD9r3mzUiy2n4TJrPBauSJ7gxVXe
3bohVKcpMkpe7l9ZtAzziZ3mV3P7yh3fxSiWvcvwJtgEHn5pqdrJmFY6vGyUTiuVDfXtFuBIMIBH
4fwGItaYs2iZMXIb+KpQnr9nI1F9/SXuwQPZ6JO57v5hoYd9h9l+sHbmnNVT95kzZN1/DV/N/Wzz
hw8x6X6EF/921UblC8Z4NjH7drcRIVxvve3fY5ULDWyBT+8tiHn6cZcUVmV5g52NhTnba92bG2gP
BMWDffWuAc57GDspIKrkiGoAfZe9mBxBfC147/DTmzAGsW6j/TDcYdfb/YE2d0KpH+PIM4fpHvyG
PisYOEbKn+l2IS6nRf7++xh/B4CeJWut4mZ6gsA1M8H6t/c3AB50QyeVTTNdDfrbXMr82peMxDhF
kiqcW0HUySIy/YKUAp4fORgv/bEhgWqCr5eDespBioA7Wn1xepExwA7zbHYXqt6WoKj2dnhliogg
9xftOS0fLXemQmfhwTiVlZnJZdR1hrIljRt5zek8j5MP457p6fc5SJT1dm88ep79GTjglFIgqDzN
3F7ZA3jNv7gPMKYfBf951an4z2/wuX9Gl+E1kd0uj5rZzmcRGsc7Plbf5hp8rr5RuPnpcXnqP+qp
07/lus6xnj655uiAl25ul+JF/JkUUY+PpsdX2sys8/lT/TYN3EU/3QPvFrxbKo91Lkaj2ImwGu2n
2EUMifqeS2rAiwsechfYJCutrn9qJb/eiZx7+LnPKemusZwbMUqE6nhTOuFFLk3X1plAgLh3YWId
0VUYtRklGm//u+ETqYJ5zyWdfREpd3ejFSEF4PkbKLu3m5xXJ0CMUuKNJ8MNLx1jpMVpkr1RRemo
wV6L1BRN9DpOD8zGknWld5qgECl6nzsp1KjfpGWTVdqL3JDkYc5DrsqcIkHBluDg9+/31s+cNbMq
Jyu7qfLk9MorEtYYxx83ey7DGdnY7+dxyJLkX+Hbn/zTx4aPdlLAsy/Fw82fYF1ySrRrWre/KBpp
OJvghoJ3QK/wFyMiHHhZp0WaaIDEfp2HVYdMd8UbYOIuvofceZHui0Nx2D8bD9VWYmD/mMo/Z5ux
We3pb4vp/LdBUMttWrq8myp5vI4VMrN3Z2Lm8ho/Wlssrr4FaihroSzYFWlxsJB23+wZ3quNv+SU
d2pBFtxqPn9fZXIgVwVSxo+c+rV3NmYTSXMRAMU9mNYmpzDgV8FNK7Vrdqt5W5njjzPTmWAO4pfb
Gyf930DaCo8a5V5zFnkcGcBMT/9wLFut0QWN6WcRGZ9ewQwEPvEZAa9Xf99/91LXuGKPZW/tODpA
j2cYpG/tIHHCmEBYT1TgVFlgaI9X1TA4eeXR65aN8msCSVDLAPygRcqxS87h7Ue5ToKtGqjwCtvF
cXRHQN2x9AIYFIe78pvN6UG+GvkPBK+fAVM001O1A2zNHObdubUTv5QAdM9SAbqq4MqphVwWDKh/
pbAWNuUEH6VJa/ithk3/f5P9J5vhzDwSVMHhpb8p3Lh2mgk4EqxDR5S4uFJsSN2XtMtqseGhYiV+
liwoasxAB8zrgkaDA7G9lc4pqF2Qlk44lXfSBDXnIZeK5b6x4HslSZwA5TbKWIXtYDwtz3NEu6Af
DepJLDI18TJef442y9Ti5PRZ3LCOTHGVI5rD+c5qZeC3ye9ZhvoW5hfR7IvXJQLfU+tTiCUK958o
OiVDsy+8uXAnLTnm792w7iVaYYqxT5fS5uLX8qX/UbbzZYqVbJjTtrwPFZ93bPBVc98WYrVMdyNt
srvI2IYGZMMrr0sy5EOwwVO8f1zvDtN5NBIESL6BCcgiuqN1fjWh5+XEnVrG5yvsq99Ef5XJ+oKA
j1aMoJ5fQlop0T2bxUwBn0f6nwevquakce4/6CHHJDePLj386ArBnHoJ+NL4IWJyAFcHSzzoqPTG
ThFS/FXxY746dRJ7uwYDVP6dTVeAXMk7zUy90bslpFSIFyOGZD6UTzZxxo4KjGPujGM2ubWBiprG
EB6GhQvLOKPvx/BfCd0DWNCoKpa7QWYsEk4WAFbnZVqmZzaWNnnNflgbrvMvxdI3l+JI80/K/Jq4
0+7f7GX0HsftleEGaTb4ZwopOJT/9iIUVe9sKvDr96XNfDM8EW4Noj5uV+DoQ9gFYnNZTbLhwMvj
rYRZCIvpX5qJvltyZQfjLA9ZNu2ckYF4+x3PJtUvzDoiOWo8Jh46sk06GzcVRxJA51HIGgkhYUJn
EgE1Fp9D76v/wbE8sVk+l9Ja6UlOo5XpftpsA5q6tsW3yZ9KfHayETO3zmYWkW1+69XYpvyzbyIW
oqXXGoTNYwlhnz1hyBtKlNOIM2DtyftxUt39M4R/VXeYxOfKDdB882/bssAX2YYmKt31dM0JgW97
8yRDMdXaNV1wGaa8nEXefc8jMaXGGvnpE/1JpiwopX4vYRvEf0OVY4ttaTk5OwUxxs8aw5WZlx3u
syWWSYVKh1OtQN99PGj5CKuSA/WF92z4rSrSq6SyronkrwfFnRMfCu2nwdOSPutMX3lqXlsr9B/y
z9K7iRK4AS1JTHCp91OZ7JWnxzxteO6mddngJXsg1TQ4p2X+/yLrpAQATHaj7Wg+3Fy3j+17IIEU
fjGAKe2HsQVfQPOUUjKo/HQEeZoYhMD5Y6jQEGQljkgvtM3pXPnzcf6m4zBGUas0J8O1DSegZTII
414gC2tK/Z3yytrgucbgYh0kgEf+fdJhMzHTeCRQJ0oqK843revo2ifeEvT+3qYnr39gZ0Hcuw7D
lomNd5nsSiPhtACQKV8nOddGevENF45LG2M7VfYmUqYNOb4t6lt90nZw7lOWc6wZB7IrWL/ULTf3
0J6OdrRcp78JCgdUiJXGAGJ7GbKJsL0/KH0zt4tWrfFq/miZWAsqZjgTIA7a79ecn127/MVYSsEp
c3sW3Ig5kZxiLBS8/OeYSy5eBpWLrS8q57QOkZxubjto7n9pb0rf+nmdi4NqEtlDAIFkj0hjTNby
mU6EHKAfwqN0BVeVXI4Kz+LV/aK1d9mXaODcXBnnzm1+oYQYhZb8yD5KQCXRqbs13u4z6OEBYgL4
ifLAe8k134uzVfSOPnTi4/TsY1g3e/+l3axqeNQ67g6zJ2bUwI599zYjG5wp2QAZEsrW4mqKYjh+
mnQE1EoV2Xa8NMmy6TjjTtiT4FHNIqNN54SAz2G6tO8lmi4PwBoH0NxbJJjah4OsgJTEz4Jd3izR
nUyvRNyU+aoIFPCaHIG58igEqV04AIWHlt7yWRwXj3DuaU157/Vvj/HLJ+vzdBaGBwdvQqFoRmpJ
qRLVEXrQIOAKKn+f/xN9zDEdHT6hhXVpZzmcCHcVYbvAtUkzB7G5WcOulZZdAFK/qVJq/1wYnNHL
TOvY12ThP/y9io4TfqLpYrpoZlY+y988j5+lQ3PHYeZe/6IQjsUGu2i6KTTDZeAzMb2om1sJh5Kb
KFJLx4NxbHiegabVCOZdKmf6xVX2gfgXVDY6/M1YkTMZhaaaoJWDS+scXth0urd7JBebRXvxPz1Y
Y9eLwL4dx63J4jlbjXUMkVa6M5nj67NEXDWfy2jH3RTthEo20tc049eqEH1yXHJWus5cQtvBernv
fx0I+nJYu1vQBORg/sb3fXtTxbpL4jYk/HIqQpD3DvrSOwf1fXl7YR/A4K20HtxmCDkcNYbqxEs/
XwNxaNTV2dt14a3IZhBA/7ri3Pucn3XC0RzEiyPJjnyRRBuMgdrZ8XkoPeBpPhtdALM3OJ9FlrYK
AA9u4IHP8oLmsstltKm9iJzFek5o6fg5B0t3SM9aPMmV/rpNJr8GIUHg+qsFCSr5dpYk2/LuZ3zt
GHfd/g6lojrNHK2wq79qNvutlggiEyvv5mb57O67YRXG9DtXNj2bL8CRKksqr+B6fIZuenqpZwaw
Chjfe+72uzC3Fd3VODa/6jD0M6d8AMcpdZLXHNoWjtLHlejUgVHg4r2MasyMfiMtBYJ73I+4C9Jq
3nVd127hK+/eeUzN8RwnB/4Y0pLQkzHFKt9m5yqo00+6/bNPQyMXSGzkjoz+LgVoVZiZz9a9L2jP
cfl7b39r8PlIT+5Ri5jabpghn9rZ+EAzba0+vHMmfFANL5+10GgpLa8jB5F/yHEeW7iW2Q9UpY0G
/mc21Wt26yZn32a4lZDsemI3ZdC1IyA6/72n+7YVvls82++/Z82hEVMytDa/j/6rlVpkmolOYqhH
rn1/ki3ZeH82ZpiBx6ryMR0dsB5GIVtkfsAMv592uGXSEdIZq2/xUZwI7i00SGnknoBPNJXIPdT6
/26f3eA6jNccLeP9KveNFnlSHYBj/5y4BLU6RgMzj00j8RepreZSm4NKMNLfsHX5Fek7DNXuhVsn
YMYeK0jkMUwgR3raYXPqcP+nh1c0L54jELTr1TkSboNqNbBci37jfMBsAmBnsvX8SU5f/dcnC8S2
oB2Ax7EzzG87nrSayR6pVTT4D5hApPFUFoLzsbxtsZFV44q8Gu64wk32PO1UMDvwkqkRJxCzttlp
kBjGyqdeapCab6UizL9c3c5KnljzHgTwZIZ8BGG9tT0CG7BOgnb6N91+VVLDTd9xaIdhrN0wRHQG
zstzbd+69zYdc4FWlEpAiTv7hnKTlrwyeHniXlpdi2BsgZ59WNaXnUS8uBFoBXPb5/x6Q6/5zf8+
zBF5YMl0Qsl1nyKbyTngTIN49ETp1G4HReE18gtkIQnzHnz45ikMO0ZSRA1RD/0M2NcOTQ3wmwDU
r95rvKnEyomyfjdyKekKDcCjGGx4dINDz3C6eXHLEoSf8k7wpI/njreZ02Y7nyI1H/vLz/rv82ca
7Ey5ZYoB2z+VdQ/aIdFZBF7V4U3jGrieAjLxLq2izd+oLGld9ZOh7PeYc0QlEQY74X+4KKQJxCPJ
nueFQscn297WZDZscsepvXw75IQgjBPTSTSfHugx9n0IylM/1D/37n/hKvfanw/zTcVKvGxP34K+
S6GlYzt2d23f+da6tB06VhFA+X0JJE8h8UTu7knuZlG9wICIR0GpZclsZvE2TxyW8cFJ6os5kNGd
fw916SZ/wzlC97FupV1jY2FqNVn2HUZKhijnFe0NE5JVNqPd15xrPw+5rQbKJYC3idGpFXKGXnLf
6QeODRxxXBFoDDl5/qaW1350eK4nlutf1ca+rXyJ1OOL/Yx9e/m93C0C8Vkv8vfqsKS4dT/DW7Ey
KQMQZsESjBTUggG7d5XbKfwQv+fpdDb1p5V7b3JaEJZNmQvtPTeaMHR0nX8uY3aOiSV+XyZ4qO8l
gNlDRg3wxt7trd8e34bCHIYBL0rbNn8v9VfuaM73l+ZdCewVmVEPdA9pD7MV+bNEYpQcGshw4N5n
5Aekjf3887r+7yBTaZ9mwSL5o897Mq9d8ZZFZH4HXVZ8U9hpqPRNLtJ7fccWoZ/pX+tBfMZmIcxd
KNfys4j+CI769Vp3wJy0BNJEDtcYU406J4IOhnR5gpfoDdz/VvNXJ8oGdBZ7K9/C6D7HcqiHmDm4
iVhl+EnBtISzM7TyiTIQ0CFG4eTueTNj9fpEvyuKpjWZB1lfaz6rcWkut+FaYvq9fWomDZq+ORVA
dPRthXqTRRyRJ9KiRRGLHRq9a4lpcvheqjgZjozZ1fwq75Ta1Uf32Q5mjDH5EGJbPZ64cqMmILYr
Q0SgJJSytlqc+4eu1tQn826rvdXEaTbmJ6EQa1Xm+i81Yty1DNFm5NxeTkQoZLSd+dfnXa2I8XMZ
n9l9bgVn/qulmfDyq8EHskGSi2hFof2vSznNJiLrA3CKwbCd6k6wmb6d+8j5CXQjtY3PmKFHcsSP
yMTO9pdxtjLmWto1FCIOALVYkPC8GX26V3Yu89MQMFC4dVOv/LNE+jhj8+hjaT0Wh9G3H58/PVuV
0n2qb5kMVwvbIz3fPUGk0uIat/kqMPS49iNLcbwtZdzklj8HyYbcShur6rp/+EmJDbgJVAviPNL2
7SAFH1vchAOx3a2jc1x7h8V5GlRmzwCGMHEJjWEAl+Y6lXssmMRUv9PAglr0FOXQpStOhld+L41X
F/sN1x5taWOt8NSTgTVf/NipAHZLejh8AzZNFECAW4ot1Lp4mccbr3yykxFvHulfGq4adXb1OAuP
LvMQ5ZME8uqZB354/prrOqrmw0MNWKTNDWn1Fxtbx/hlu+p18C3FcoY6gQnYdfmsPCufxjOl8/rU
j43rAE6doclDg6lgVP2cf9ONRz4phefIySE8x5j6+x7L24H4X0OE3Kpl2awHSbdS7Vy6V/yLPa5F
PC6DGtqAtVrp8dkWdvGuRKmXBSiRGa9KMjqK29m37f/OBC6g234EGg0j+lhkVvWL0e2Du9W3wqlX
0kBYsmskp5GSrFdBReRHtmrF87efdEP4Q59NWwMtDjyRKaM5YO7iRGbP5UztRLEWZH5NatJIqsIC
8B3PJZb/QndIhSoHtgAuwVpUvOyNW+9RBuWhuuueNEwrZvaCkMenMhYvKy2GWqVQvpBjJchrKlmP
B7Gh2JVxHKXTdNdXlaoa4HvsPB8FTaO3Meb111n1uWLWVp0M8OPCbNhI+pHIqlBeSHtM/8gHsvQL
tgzdoRvXAeT0/IE5LdnhNM022uHhtv3BioLMfDurJdaUB1XqGz649U7BrMA+RLnQbaF/WB8PtedC
ceKodJVexOCdW2rzVSBCRtTcQLnHh/lZb59hrJIYIwJyNjw0vlOwinvGqQIMRF56jx32Ts4ICxVz
dEi95F4N8NKwsDcwE66z09AzRwMbbp8Qah9zV4MR18kruwlYcnsd3r/RFigg+SNZkoclxGEgRu+X
LJH+IlWaILPSchCXRwcOAPbK+X0lPvC8K6brNdOLzr4X9Ap4vEwnDALUtwwfGKkcguDVJv5NL9IK
nD7O/Wj18+O8a8goHCi8eplyRKchLcdimoxXdcePb+XcuQpYeVXD1VXuNuSzXXn3BS3J4NqLh7oR
MJ1ZlWQYH7+kb0hpn65+791Ux0kQHjv09KWK3suAeq+z7sLlDSeSPYpU17QTNaunPY+jquhfm7Z6
7Z0GIUVq+dVK8kr3P71H9399k9Ln+gesiw90THXQw+snxVd5glw3aW8lYAFxSzycKDSfIvrSOG4f
kXPJOozvW+PKylA5HEBT1GiUl/XYj5fflnfV8+CJ9B22+ZDWEGnDnPr2Bb5k40xdXmU5PNiiwlDT
lF/IqbuGHJzxKt+RgdLaLje1Jwl5srupvds7oTagVX5H+1aoSDhfvvAwZL9fWZUnNuSdK4J/b0Tb
2nZFT4SS/dgKD46VQ0PKWn+r2Ej+vktPARZRCWe2aOHCivApDOhUPjU+pVWbTceCs9TPsYaQjo6O
Wk5dHGus2HRE5uvC7QchSMblKXi7P+jGPzLwGAS9BoT/gl81s9IJuDIVw/I7sKxaYnHlYh17+rB1
L8EJg7qr9JoFJkwZc4H3fFc8dG8/XEt/eDdXLoNtTb4eu3Z1jSC8TLmTKT1LO5lwyVognk7Y+vJb
Sp9sa5VfvLLlR3YR2Jpta6mfwAnVXsTMeFYPopzMacffHzJ7Aeyb+rGbakTkSunegpDushMivPwQ
DWQ6tm7wJ5J9mml4QOdZNZMNeHv9b+MzC+bPf8deePxuivCcX6arcnR8HRIo37QiJKZ6rWfBHEt5
FGOO+A1AE3vEEn1bneqweWZIbn7gyYoZpQJP0HjqKgeSl2aAO+CVUs2sDjS40Iq6bs/vnDOEbw+9
7T1hoGBhglEO0kch0pGcFf1+57B6aLD0AemgEzu+0XQKLO++f5th8tf+6jo20o3rclvn3XrrUvGW
tzNBa0y0Iu1vJS6EPjOON9eDVMXM4DaE/TJ1+MxWoxNO46TJ76+h4NsnchGVUWS5Uvg2CDn8FW5G
80KGJOxBSRC5tHP09t3TXDTsYgMGWtdVCMrR4YjfQZnu1wn9cv2lcs17dvCVnRINGHtcpe4FBqbN
dDvRuFfFF1KgYRxyeMf9bNxzF5F3sqvyad5SvCsbu5+tQ+rFWaX3ss5i9eOvIT7dmdi0XzFBq+Kj
uJalZ9boonsU40UDBofMroFbXSi98gyIWMEfOs6CYuxnNYsxzwpinD6zxOg5WnuRvR3jkpJzFeoS
g1bjv4H0ULBUdVsOY4jveCIF1+A1ly7Gmk4x5whH2mKihki/7SdagP1asDmC0J9t9duxaTCkUO5U
ksN9/VyfyArFRy9tGkEZXXpA2+PMdB0Z8Xbol2W6XnmuOV7NonUFNzdPYQs/mZrA1Hyk+X+Xdm6w
AoNE6JARJOjm17/nenBs7nu7QbQd2BSeZW0FypJEntWuktj1dvuFSHrYnFR+8fDk1qKmCuuLVxhG
trddUoo86pGz4cGrku8hPe+2JlSgfOvfi7eBureZrq/qm3a0tBuEy86jUuAwaMhYSM+pSqtCBfsJ
mT9P2r5dPyExMdFRqoFU+MZfh9GA0RUBLEtdEMXaorbzMB5VG9MKwKytsEMIqr3d4D48SSIJl1ey
28Hmq3KicVg+hyrYxPxVOlfBKsdhuue8kDuJiti6APHAuUvjbPt4hfhPfjN1w+NBTF0MbwVRNdHY
zHYzHwoMrQEOePW+M72z6k/lBfFazxT8nybO3t+llxicG6t2srfq8zA1dlRZeIX1X8L27ma0N5I6
fmVDKmTnQWS73AHGOJfxvSvngStHJfz76RxbqdHl1wXYfA0CbKQtJBhQy/84xRJwNQOwDgFl1ME9
sVUjmTwzqErxLI0gtgxZM2L2PBAR2tV161mCPbnNmvc5J1D8QNx+UuSxpwJ8yMyfndQsVsVGQo1U
oCChuWmxTldTBYJ54AykpMAJahMtRcnwhR8ToFuPsd3lE3iRyP46ttm6bdJ1n56X/MBPQxbUvZBS
FRuuDxgKVbyhtVAxUO4pL+auF1msZsn2vSbeZ/zprMVjyA5lr/mZRbMj1jbVe4Xh3IvXGNmM+DKu
XFPXbbGU/pksruXAqTZeDRyMEyMsJwbwPneoUJbCUTX5mMV8OUKzcWoev9n1MR+uyp9rHa4lkHwl
mc/wgAvgwcKR7aSQ1XEM7lCIBhldOU3Isb+pVvHQc6tmpBKrwwG+pQ+4+t171j7VTzRf0Jd99sVT
9U4MZOwcK+zgOtUdoOQc8E38CdVUHGkzSCxJmdiRl5U2pUn5lk9nOcjVwp1JNJcZG8V+FUTJ4pZ6
e9KOjZSL8h/GqyJi+mkAlt8IBqR8QEkKJg1w99vsFpBkn/9sBPc2I8MKg5nplwvttRos7P1PtGKg
WPi0tlVk1eylDN9M1kO/L3bAKCAtZ6cpcGfSi7cu/dsyDisR2lGdVK4/SYYop19HCy+Nf4+DpiEk
LOIhJu/WPGHlfeuX28/hKRF6lUs7JjHwBDV2Ahc5VsmRAjGT7B6am4TjEZrgHL+NAPAV00LmzNtC
6OcRhCP3nvOP4XjjXb3/7Op3vAHL7p9bQmXdfMq6ZOrVTnXDbbxe5UGC1m37E19K9PhNoZ4CjIz6
5TWA1KNWMm3Ern2eZK9u/J9D4VNPGOglOotjC+YkhutPNo9zRXfVcVXkdZs3XVK4Glmmh6FLs35t
y6kGBgRG15myHdyKaxQ+AXWAuQd13Fnc56cAnkoJVzwTKalaOBYOn+0IthqzOgwTum+yqqTGhD0c
G6lJQQ4d1Hl+OBTirV19N9WWY6C+ci14buAK2pt4DkEZAejvRDr7KtEt1crO8clfpQQIfeUOM1Ko
Roa8kgmNgRYTWy3QOa/g6VwZ1a29YaPxH7jZ/ife+j6yGLDIwEJNYvnDwB9rLdIqOwtpDZLRGDHR
DYQAqyr5+HJ6dNMcp0G8H98WQorJODgJc2RnZc34cxoRiHCsqCo2nUnb4EDjch+dsOtYu7EN+GDb
Tqa/+VslYGQVvs3JH0rPahDrfkoOrXzhTpZFHS1Xj2i9fefjzEa5tF6TGvaPypKt1LZQVcSYzcQb
mkOw83Jhtn0cot034avM3dnxf7LhVrxkpvedr3DQc3uyE78pg67tmg7YQmdOwAK1t+U4IVYUTY3N
JCeQ/EXcgZ2yGpg41kaZ2uYnUglV+JmWEn+EZeV/zZi7XA+1YWRoing0lxaAMmb/5D1fBncdznS/
kvMX1lzyZRTvfujGKqxpOrsqQZXHRerR2/+LJPLetnk0Jlkt9xxyiI13HWoc1cb1O0PzTiQDv/k5
k+wxPP3S6LCILCAlUU70v9SyyHicaernbmiOeieZmVsrypY/VQk8LPiAvf2Vyodb++qb/lmO80uP
aVwU6siwTxBI3Kb21IPThj/s3pqmEoXVKrtvbtqbST3G64mrbOPQV3EU79Vn/k5boaAPPje+VB7r
d6TsRk830cKkqZzadByJahgHblc4EYPEe6fcnQ7JGw/XONW0V2izYivPsgxXZa4axMut2OxRYkaS
v/6PpPNaUlXbwvATWaVEuZWMgAHzjaVtQBFFUECefn9z7dpV5+Ks1G3DnGP8kYFzsiNyALZG9Qmc
NQVoHF8686CtUaYB4ZEGAYPP27vd27yyjDpsa3ozesPvcKiSJqaZBFNx+RRL4IRAQliEdp2jitwd
bf6PvLkmH6Z/4IGW76N6WasvRy+dylNlJxqSntgXt/IUdsfnJl2JUOLvyNiC4fO3pFE7kZkd/uGS
dDT8C7iDTghz0o7qDZdnPwBRkydDYfBB+byQyRbMzjrzWWFrpKdf3Y9HhBfsl4u/izKk1DL+RJky
TgQ+QtK86IKNu/Bns3mC6DuyhQqBN39Abgim3Ypd4TlFHjbA5Q17LsJgcCyzloYPaoteR2GZ3s9v
ExEUUnJHkEeOwkmnOY1KoEuBxiX4sOnCy3NcXkmHTccKReYZMdtIIwgQYskDcwSFbbz82I/3Z4UO
s8GGcByoYpM4JZsKPUsOh2iCQ+LDXSrG8WZhM8oJviAFw+LIpZ80w3VOW3nc+m+X1FmCs3TIYrcL
ITw8I8bht0TV3EyFzMhpV4TTesV6yKX4ctiVOhgGiIMZHaEOVuTq8D0IG3HwDPlcECVzC3A/Gdgx
dEgfqBL/rVs4k6UASqiK+1G5yIkzxDdJifHrwFvEshAYJF1nngTbzNeAPPblqgQZfpjSvGr2E5nU
t9mb1ILb+EmuS2+uzlUbAyo0mN8nij7DSjN+n7UprY8jQvlGrflCX04sc1SuM0I61yScu3uw/vAq
m1dOwen+pEOw6SNSZ/2M3bsdv6LXcjit7haASbt+8u1hBn+iluTvzncpQDwE0ZFVDekpM6sr+WxS
8k6mfvIxl1CGIVFmi0aM/THlo+5Jh1oxH1tkKlhNaGZWT9AVdLkQ8lUs2lMd7hgf48EI65nJSN1Q
k9nyd2kTJfnBdAR4PbmeKbZ8HK9nIodkISyncxLCG90GWARybzTfaIIVot8AwJgBNZdRFBXxJ+Q0
EQFgUiy5etLfyVTWqaTi37HFP6yKSJ2BA8pPJklrod/b3XaomvOdBp/95ZfTvy/diPcJAQpkq4Dy
EcJkvXc13d5ZLAWqYykzmu63unP1mH3Jh76JKYDz70+afcgDgxMlPgXLePCwOFWaapTyOX6w7kND
uoO5HiMj6c3RVj+Te4KM5A3XhPo/IUhIWNVaMFG8iTDHRDx/Qjm8eY+F/tcchm4l3r+rXaBRGOPX
JRSW1tEpnDQ5grJTxQSMIt1sfY5jHjuEIElE5gYpNz5v5wc0lEmVKy63Ml4LJSLDDkp48nG6CeBA
N+mNZdaeR0QYCHNMNq/OIgnha9d0EnWT21oAh34+edrUhJMZw41nURa4Gs5a9PJDPgesgsxUV3J6
+uSafomLeVL4RmEfJoEppwPE7Z5MhN8FA86UomqFMMcr0yEBiNf4HpZ/DADyghtUZ6UHViMFkzw/
flBwoyoxGAwh4PO1V1OhemwEXf96mQ8MTjVQIQHuxGFtwdbz6BrhI3ZdeXzbpbgp20CZatNmilyC
YRbzc+No1hkTLgFplATRvJomGXEEeF1i1RtQ9p6d8dho2+Hi6UHOScmb8vqvTz8GnA9jh0xTbPsP
zl+QGTx+LUkRE2HfyJlI950hiWZ3VkRqPAxMudL+KBS4mdUUdJc+8e7w9nMfUQY+ZM6lKt6TsDu5
BSle8MKufyM6YCPEaSO4fTJqf/H+y4rKxCgU254avgISQcSTToWMwgD1OP1gPWJhtfrnrJIxM1OA
jO+ZxPu79SM/ul5fZ2VSTjhOGQ/Rto1KVIRXe8yud0Xs/3G4Bjn4hyTQwSZzA68yLkOwcscguYV4
9gtCB7ZkQAkGBJFnezvIG1ItbDxDN1sdqw6XQtWRB0KnhfNU7QEX/R/HYunnh+zQ/iHxubqUalri
MkAiCB9ILgDZQd4NgnzHNYDXkLvhuWzWEsnYWwAQMc9z0fkK2Hg6OigQjPdxPRfldo8ZFD/LUwVu
gTj1xXxJwyCSyjNf7Ep7m1JnCm09UueeBcwltt+lXjtFz9SJqRlfd7LXX/bPN5KV2f9vhFdZWpV8
Gnuouu+eSQ0InRWQ5xu08LHEMaybXWZyHuMqGYxJuP0u974KkzNhjkC6Y3j5z/okN2LsdrzPxtD5
urq3h4yacjNwZFDEdOjHpaW4qHiJdOGDy4N+hHDcpOXwS1Dn23sDFoDwbUEYIKt23CISqxZrHtrX
JZ+Nyc5w+SWDqBKsU15Z6D6rKdvzKIPgRQN76DryTOm4/Plf1ENPG987+VcocQB7n8Gv8FB5Kg6a
MGClFSH5fGMTUGkhIrW7VbY1yLiY6pci+Cxppp+p0E4LOKVtRSLWNPc5mFXUzbC3Bqsh9GI4bY/l
mpxrMLJP0D/Vwmif+WzeEIPMFhU9JrwuoUZ8/gb+8x129ETzffmFVwcyqFrAPwAgL4pbAf0oM3MA
+LOTHPw2g5mU/KY1iTbhE/2sPbTacY7Ni+sZcQfs8dV//QErAtaBr4Lg4ST6TX+nLKSsTmSOk/dK
ug+aPG4BPmigIQ9zss9Bqm7IWUbom5sYMdf0mMRXjOHUx2wMiXBOnM9CdysgvwHhsJayqXz93NrK
hvabBrcBbylubka833gvESfLKB8wtZAJlU3uHlOeBXiON71cPVYCwyP/nFQo8Bh0cAMbR+k/46kI
LKSmHSAWRZBAqCmBNaZUuHPTgqwipN18nCKMMg8vvGXgOpyR8s9IPW0unVOHZAsbvHy5NzyU/o1w
Z9JbOKThtX+QGZxWHb3SDulxroFM5ogUF3D22XhwnryCkKdpkFvL5qSeP7tOdjqwZzxTTDnJ3YbP
zv56QiIMVvsbn/pufnn6z0V16Jj0TWn2myHOo2tonp5RnvKWRsBPzPt8bEBffC9aTDj48meVsB2v
Ka5CF9szjhCuJD2haNPtElh/92EjVUfs7LAlmuOPg8YDSRo7LDY6RlVCSEBHJjBgFCoxgwEiWQNM
8jC4twlvLS/rg4Rdih3QpeBG5UHZpAss1+Y+ztfAlkyNVvYHgkNMwDusaC+icuQ96WzO5Rsiu965
GGtPAoq649BCmoJ6XKc6aDgqlgBGQKRofGmI9xG1KAg8foL+5+gaIKFeIjPzfuOCDAL2rZvzOL+O
CTzXz4EADkE0A2iw4UAEgGCBQ1GNpmCpnwc4HeFsghe6ADBC799XF0AuoyAg5J19FxQ6J7LJrWNI
NDbNNfHMzntBUgn8EJogUk5eDqnWhGHXN1M+sNDbfUT/F5l4dMLroayE+xtjLts8DPnrzdsgmz8H
G5dA06GjyGAnFh0jLkNrQmCq2RwLVHg8FM8lCr+9Qv+4Ej4NU8+tz0pSbHUmsG7x8b/YW6lohs8l
GBucLupdbiduraXGLz5snjvRNo6zrQIQVy2UPlpMi8vPLTFODf4eYV/I8ejbkbffMWlB+khBCUhe
l0c92KwMPoDXfQeNKFmbpFn42NodTjFRFUfKG8Hq+CLIWOdYU47/YmYCFnPiEX9Hoe4h5xNhYY/G
qD62/HamQkVXE4DmBeAyEz1VMxZyFrqTgd84JiSHf21ciaKuPWEKfauH4vqISGbRcJM7nzOlFBjD
H2QcERzHzo8O7wZlQTDTmqciZoGOeImJNccJjWAOrBGFEW3rXhf9RDRjSAYz1Vr6QYB/ImMJsRaH
B48Gzfdn9sgPgfPwaITWEHFLRPXuw2uH/ogtvrTqELiBDGc0dL1xO63GSN8ljgpsZ2idz8L6D6hp
+CjmPFInyCAlSGhKH4H58sSfZvt2IX/pMBEpm72wBJqeNEFnFaH0YzAjeJhkjtes9TR6LwaezPt0
d9K/B0Enp3raXwJDLzrfKEgy75sn+u/IBJ9Va5EmjmbWw4XDJH7HxPaL9MzMgiIjnFUfG2ws+bnA
gH7kxq1ob2ZDfPoSPynMeORFlNycV/g5PPvL+4ZOW2SWvrTSTBQCE0zpgx1DCckgb1INH6MjiWSl
nW4EjnYtxd1eQ5zM3st3hMMYKARtPX4g8LPKRa3pNjh/J11oOPvVfQuUwBC5fC1Ahpgg+Fn2KOYS
zhMi8hzRQ4C+77UoRjGMNnMOEyshWrQC9HnG+I51i4BPF7vvYkhml4U0Ef5bMz/nMgBHZewlyiHg
5GnR76DCrgWmG/XDrLLqFQgzixm7ROoWFpvK3YRxQXQMrPSeyEtUHFg0UpSQ1ZHnMDcRbkXALyAF
zXiI0vgTy+dqIoVEIO1ek+dSnyYE4EYoGS3jZQobQZZAm6FuRNA9oDY3egRlxEDRMjaCzFf8OBhZ
2H5g5Kes3ZYWwRUsdWb1Aqkk+OJyWpKBM4g/Im/d6tx136qf1p50HRgw/vxw3LUjYHMk+4wTybYE
dntv32SB8AHoQXeQDVtb5+gHhOpT5QUbiwrn4Zrrh+e06YGFQruH9RsJRDVwaQx2gXlv5ILdCfej
JWoL3T5CRJH0hZZVBFeWhGRI3GgKiA8qdTOFhkOCH9U28BOd6UKu8V6DwFTel8dJd/iB/Ttvhibt
M/uYXEWoyKkWY51ZZaOTMkbmRfVbjGYzIWc8MUICBcQ7zFfIaaxVRJ0j1sXJg8I4kbdCecxyQvB1
gI3Avk3wVnAuNsccvSHv0FRkrBAb8AMANsxm9ULJ8wfFwbJEC4LI97tNb0P/jY/XRgD1MU+tw2M1
kuC0a9Qq7zXpE9vrEQpskIc/dmljVGzqzcPHaekRwonWxxJNBVe78zAvX0f9+EnycDfRls8N4s6X
PSNSy3t3gKn6Ij8CCEGLEfrfFMxe+MmsoseuNB6QNcuV227eUEdkv8CbFFNc+nD12wEvAEA4JERw
j5g8J/ye16WCVkGXgWNuW4fAa5yfNpgUU8nQLlzRUnb5zDgpeZUz5p7h8bZpI0zMfkXPTOXo4OGz
NuhvhhPiO+7MPwM7J8mVgy+BwUZeRW/LPdqXtCI9bM3Zb8oVGCaK9JJjMxWdLwimb8f+XKfThS/6
IEFjUJ012rZz0SyAqFcwx5hOtgrOEEyQPSEyzo+34x0ruo6bdPxTA36BwunUuYLPJAaABtsb4iqu
QKqbBqC/GOE+BCvo1u9C0mPwttlo6eSoCMX72s/wdbmj/BAiG5G+IxMP2DNlIo9JCZ593e+c6BJ2
HwZjqkMUEDyU1lRxqCdO2GHMpOlVNiFv/pdXyWW98hpOHkr1zk+3jT6irKCH0qYGxovlRSWq67oT
60EgEXVOKqCHbhfzw7QmR43uJRQL+bEUR7vkqpPO+RLxwXthC47qLE9BWMAeryCQp5LgWFhfJrMo
i9HsCnCaGyrYx1yfIpZEBLaJaRR+lO+YLg6OogxVejRLo8EUKeiBxHNqEat1gFvORJPJ8JpG16GT
j8W58VuDdF4T1ScTLqz3waD09A+ZfGauW7Ji/8pRjSTTeR94cHA15ipZvnwdBPDlTxvK7n2Q/9Aq
UCdGAgqvr+qATBCiV4RfflJgi7nILmJaghFHopEF92SPxwOppPWcGGtFGb12TXQbY1tN+TREUHNm
gzj5BpCAbGGaJWPGFcUpaPrsPrz5sRsRYQlIdPel3W2NeOSOWGvoDqzO+6xfEUqy6SAdAYrxkYhw
RLy3Baf4iRwFhH0uCCfArvOZAlnFQAzDQA0HHnqj6w4WO+wWxBSyFXPdEvpnPRZ3QJwP1MJg0kuq
ke61UKzd4kN8Oj81LqOBBdoDKwgbi0gu+JJHwDCQtGsR7MhcS2ph7j7WFWOK+1r2wOvm/FYRQEho
mI0YjoIqTH2UAjVbAxG/iJzoTQbWXiA2cKAAqRjoTIhR+G92CkzHwKaiXlwKOkbtAEb1X+Cjmf/V
jCz8twOz5rnfu9/469Z0sfQ2TIaiXUWi3tCsYdrAa1y2zjijjWHvC2xCAiaoZs1OsQlbxNYEPoYg
hdkCWt0he5z2mpfImDR5XQgBIombaLmhf3dUEYR2jTBujmjQ8AhImGs+xxwBSCXJSDJJy/qkDnvJ
fsaXKoh7lYjGu8PSMiMsNRQdf+3iuX04yBnhIQhZAgFjrxchVADyJIhhva0FwKs7ujPkGXh5XBTQ
6uGP6Z9009tsQWVrbu5Aoqay59ToJdf5rOBssRg8jE1NPSTjjMbfbt0JAsMcXfjgJynlSQtltScU
RSL77RVg/w21gdubtJte6wxnKOXoZeH8x5FL/xECz5Tz4UeQVsP/woxoQpSwxadoF/7dz1bis8q9
Gw4p0sDRn7h4fMViRBinREOOLSSxNB9UnqhV6IlILkqpgDtTi2mDWgPR/xrv5whmiCbiKdY3+bwB
FBeljpVLNAk+5OdC/asuwOQW2EW65S6bAPdmUUfk+sfnkd3zBBmJEuQxFmVOtPeBqYt/6Lviwsjm
PR6JIeMoJg8PAtYGKF+nEW5OQXciAGQNtLMNchtU6oJFJPMf31CTEOEI/YGITD7tzScz0xKtNEAL
3qmXU4FSiJuBu8WB6uDOYV7+eU9XixGSmDhZWXXYEf025Iv5hBike5VARUlR9JvDZ9G8ncECXKzz
gUHX3Vgd1wlX2wDFws8u/YL0DpA8nVQMHqHn9BcBBRWTeiIyqaGbV63Par3pkTbPTwxwJUHWhMqg
dPJ1bwy6C4b5IDGV84tZGibUKzCtfE1CfQFJQdm952DEf6H+J/ZOzqG4iQkQI1Wpz+kTkwFrkHsM
0gZjJuJO6dtAyxOBGyl+P/ky0HTC6Q5UUni/CevunijeGxAHRwso9Vo5Kzh0qLMkHmpTW53FK7nk
1VfDx9TYKIy14f4KFE2KKt3jfhH2wS1Y09tNBhcMzkGp9KT4+8Eg0LfkfgxejTL8kfiaz9RjPZbn
1bYGhIkVuADOI+stghSxraHf/3BvAyLn9ttPPd1VZ18hZ6YhNrUKzGPcGpeebu759mf7xfN4i4hN
H/O1PT+YGMy3ZnVDAXyrsNuISJjiAgWuDn1KPtda6qN+hMrsSfAFVeMqVUOdjAUugIHVRAYCl/0s
m6ucVRfRcQTf7LDfP+CmEj7mD4jM0ASvRTfwAgmhSdJigeWG1WIatXgRWW0Q83BUTJuDGKJIw5jt
I6FA4c1CD0BaoTyh1f6wd5s507hZInHiseHW/DDoBMMKmz3VcS/iBLLjkHSKoLBUdEqH98Mavh2m
iK51sgvEGi3RbNpfU5vBt4OrvuBZDT54Pclg0Yh688ur+1pBSdZX+HRI1OzwWIjvXua+oMhknoLd
qBsCvzMWHrBs/0dNNTsFaRBq8rZX1yPAETn+AenoId+s6lS62TuS58Z7mh30iZ5wSsoTKRLlKIId
q9AZassbpQiYiZEkr1V6kEG5noKIZqTpX16GSUoSNkOT302gQO5qujmMPqHAJiHg5wX3c3bhqpT5
cvp2xZP9mUCiuvo8PUqn1Ip+ZmoIXdgdjZc2vv5Vk1RkxTVHKqnR22LB2dIKlaPe5CLqUzR5Zyno
WfI2szJsFOibrZW2pAl5+sWkAj7Eyw7jPpa3qJqWyMyQj+yyP6S6ews+8D4SRL+8uECOuW2ATOZ/
8Uac0hPdRl+079mG2ZqUyAJDN14IZG5gNhvApa+vhO/aBCbBfr/CQ1vlTrVAD/I1XIX94ZJPcEvz
8huTu2TpVzpVCPii30Vkpmmq0+LHx9XP7dzMX4wuHWkY2ojJhkUawy7MCcQHCRRgQg2hiWl4Eh0u
SRmJue2FoOdhvyZNwiZknBUPrJvstDcxJIQY8AX2IK9cLKISn8GMRmkXAA1DjI5cILqhYcW37BWZ
/Yno0iZXiICS5BFXftYCAUlsK8MRmADAzW+MDMpH7sg8w9lty3PF+joiN68M9muEfBc07IgFgGVD
I+g4nimiwhfg4N9Ogw6IgY0QbSv/yCvsO0pIGi30nDYZoKQvPR4x87VVLzJ2nrdPXLD/Qqj4S1iq
gZ05f5akijBvclvRRDuqada8JpiywGffKFZSD6sCBZdEEf8YYhydatYmAT+7AflVyM+RBluIpZ8u
qpqw5qFq1sWS5mORKewFktNHGWxcAMwOWH2AsPMFgYB+88eKFZeBgl3tKJ8pUKcs9l+G3wiXQZSy
smJ1EZxB//j8VybCuxS17oumesUhhUH8W3SncRXdsfUaqw8EdKeNdBzvUxIhZljIRP/1/oBI9ufW
aA5ZMorMIX9/jVMrgtVmYSdLuM9TCphpF3M81jz37D4BaFyAY0m+9DccoVSI4emnva7nZ5NB1PzT
MJ9uEKgENrLLStSUpWxJV0KdefYRgYCD7xMl0d0StQg1R1SxZoeGdhnaWj1+mwk+RnakfmLmEwWY
/svBWsTFbhVAv0gUIlSdLqWo5uePnQCVSu/S8FA0DpLtDaEY4++0Hfhv/xWqMLp7YNG3o2bAVF8v
O36P1ZG7Hd1TBM3NGSBCSIegrURRBw0rLh1ePrcQeeO7JkAa5rxm4mitHZZZlCMwiyLpVBTHUnBP
EnJqIwpGACKOIWVmgInwnN/5C2UK0tHrpei3iiDjOwUf/1jEyqD0F40wKSf8z35Mr+OWK4Bjxx0C
8Pg37+sOCIotIZ+T7ni3mNEgXgZrKJgH7VG5R+eSpx6BgfjcBqSap86dhHcaovnakdmHYmxsPT0e
Tl9u8a/wt7XKbT3p/N5G9wbw/v5vpUN1VfNi+1mkBA6B7+6uHv5OTl68zcUmX1Hf5pEf6X4vCMrN
7rbKSLZBri2AOPwiYPI1BYrPJQAO3Qvd6ePs7hO6YK1sTH2JyCa6kbt0D+UTVk3RRetirJrcw4F/
O0o7WpWT70qZKUG5eFj7KToBCQbt/Lg5tfccE6glTUsxUQPEyetmeQvg7ktqwzKbQDzFwiFhGnEu
WObnpGFaZX0shYugdGBcwRTwUpifceqwe/FtV3DNwwhN3R8ecKLXs/HHHzA2MFu8Ue8I0ROEcYvc
Od2xCRrcYU/w8389IsC+qAILRGDih/uykYs7IA1sBHN+5AMH8uL5sUuQROzAFDoxkzh4GLvkPSYX
3mJNFOm5F24JHw3H7eu0pKWvtWyGaXRvQwyr9JhPicLweMibI9eN4ZcuQkMq82gU5xVyZQBmSkTG
kDOvIfTEDVjpC8/Yx2mD5hBpAJSE0zq/CzI+5Bp1WKJHi1Ch4PEkRaMZqbXXoD9f15HmkTHuvzjI
iRAFp8Yyck+99mVqXhFj6fMAi4aszsED5oU/IlI8ip2K76+94BTi84TInwHfOaR+AtxzqRA6fAan
AS7Bkjl6eE87DTjpYamAs17OA0iHMlOI1hnCNWoXpWAIMsPzZEw56Dkfh52F4JTqgmpS7IBCvuJT
kOagpJE+ockO2EFommkKmkkRHCoXG99T5TXHJwdPg2qJeNMys3/i6746z3MXvScwHh8663tCcD/g
1wDjlMzcj2FukKbuYwmgvce/26N0RIo7PoYzO7ugPeKb80MyTVMLUIJhfYkGgf8A9QPdq4IZyge6
eGV0vVQ+0L7z9rhlMekK/Y9KXc3QTukAlOb01AJfi9ccwzFJASj1BvxZ83a4L3oTMpECeSqP7gtk
XXv3SMi9g/6HaAkqQJsf2jpmJYMwyTpsqAPfGdysMAJx/0w2I/x5fQKFQSFB6FJnVvP+w5XRtPKw
cWHOkWm0OWo0Yx+ASe53KSD1jQW2v2oFYEtq0UpjHIWxEh+nEmXEpd2nZbipbAmLSnGu1kMaUMEV
+PDzI+E8tBuIU0UCk4oeHDd7F6KRNEOcwsgZpizsEofkgNIZba4ZCP0a72nu1z/ruQK2wsAmhJL6
RMaw8m++IsfsuXuWZq2Nhg4/dgIcIiRVRNgjBmURFMXTCt8E8h4tKS8YELPSJ7LiIjEzv6kr8fld
yuTnCInQBya1F+GtuvGzfXK/sx2hAWOXQA9If7ig2O5oFICTHJVqMCROvipQsIJjGUmrBUsdtAjv
yDPI1waq9Du2E45vUcFrgttS0STDhRhhgfiJ5VH093HGjE4/d7jLL+0fteTTNNRJkFx9Ua/uUAD0
HltM7HAVUBKL27zHyCZiPQeccOs0wXRsDV1FhXzmwxXED1ZlD4fp0FGOGG/GL+/5h0i4IAEHyDiq
qNst2IZA+0KQezY2nkbw/udZ8mAvIlS1c0wf/OVsmfTRmc1aVM0T1bjcs3myR7xwJdQFnEsFkxqm
p8diH7E9oaeZ/S6P6Qcm3DV+DtJdMi946BAcXMAGAIZg8C7sGR9KZFc/HNrYwHt9HwRY5W4S6XOE
CHWHK6grY9PqyxRirJh8/KKxYK0bDCoCBYUEZQZD7aqwDxmjK7w7Epi/J4HczD6rbgYNf0OyyFYa
Fg8ru9oqenGWf0SqDI8hyjxkwhWEO81JlKos63nPlQPZtLHkddET+oSUN/B6GWj2YYt/jCdiEPDI
YGP9QkMgposLbjdmDaKmEaSWh/LwC/sVAnpLE8yYKMNhLjK/5PXyrHDYt8ACPBCiRL6h0w99x5Az
OGh3bwc4b/P1Wwg2rg604RLTC6oOANEcgcb5Pfl+TIzfeJ2b0sY3co8a2GPUCCdcNnTFwK3vx4Nz
vUx3w/ge4K2WRZkiO7t73eZbrZoxsxUtwXm2cRGrAj/58Z1PzkEEsUP+2ticnZInY/BiQiWT3VY8
CdktFxisHoJ0fKCSJTOANFb/j0oJHg7yR9ze4rU3Sw48976DnEu+iVSb1z/1nG/Vzkw1pwfjIHKz
uqvTRdLx11ncUXCoAfRMbukc0zdeu1YYyqlPL8/wfpjwIDpaqC4Xsx4/L8KC1vmkbzj835jPFsTk
WNeNSqSZU7M3AzKumEevlacP3B+9756C8j4NyqDnGsg/uF0eARz5kvUXdlNK+n/sBEzSHIoBBNSA
QxbCH0AccXuw3/RTZMDg7QOT/MF5ce7uTKTxH8cExEZ8Db+W4faCcv6Y74nDGvAn5ABJ5Fyf70/p
mvwYZUJi1qF1STBj8G1Xr15USSP0IX47f3PV0fYx7y1fwCw/OBuVqc9qacnmNluka2YqqpI0S0Ls
dzlsb4BnrC14a0L5ZylTSTUb1VR1R1t0M30HR89ys3hwleMrOamIo/So+SNB4F80WounwZFdVCB9
R3U5zHAQv49sYdmR6HLRwtGMuR8F0wBLOpU8hafAuS6GOL37ZH9hQrAeERdSsWRwDob27Xhdc3XQ
Ln7FUnomucXs+KM833hLS7PP0nKEffjyyrAubp9cnoio58qcMHIUJlkC1854T8AEWUlLdBePJX5b
4k3eNzKEfkmHdoEL/vza1nD0NNLg2heRb/LdZ2l76paGc7xFMoPMRPAmCKUKGDUPeB+3ncLtEFVH
Zpt88qA8Mid0BqiDKSSuBja5pQF2ndfqEb4LEE9WjeRlw3v0Yxb5t9fi5GOqSjoN/pmOrTsFvaUF
VXHM1j2H5kbhRtlzr995uIR4me9V394cbIABQ6mdI9KHMof2XZIWcz0ZhI+az0KYfZHa3CwpJPFi
SRAawR6L/NSuHl7fusdASh2MJmkSd46nBA/ujTwntt1q0veYKD4iMFNmWwvf4/eRHWCbO7gXfCAm
QP+zfhfuUo+T2j0w60WQ/BlEM19LVLtvXlccDERCcH5J+NJ1u0+SwWOMbKhHXXRvVB7r9T0BiXaJ
zDX1Q5Mw7Bh8pKR2mmuYOXCBs/4WCZZXewqv+nBUlW4VSmEOxfxzADLgr+6hU0H4sZ8n6/0JyH6J
6CbQyGE8VfOcvjHiPRagpaCmyNncdEGHB3h3ap0rq0F6QhAd9g1lPLBfISc4qkJ193NoncWf0q6U
TU74XCNwNYNz3eT1ohOcKSHprdJ1R3vQ6N/mziOfQqH8ZYarYyJOxwT3MAFCUorR8F8k/4fVlrP7
F7Y7UTHIPiEnH0roJBzEABd6csNpXDDLkWwBUUVm27O2PwOnkbkGMfCMbNicuRzf3M/6c3weC4TF
X38E8eneHYVhnLMNnRGoWDic9NwPB/qK3ZCNkIuSpIs0Bj0km82vGoEuA8hzthz3qwFqy+k3Elnk
hPFjJuSpSnTIAoIJWkT+hNuvcju1JJ9iELeJBuPM7VN3yGVxH4PojDTruhxaBN67fJqj+ty6A/NP
8a9LafH90yafFQIU+IWvS5XTuXNJpfTIh2n5iccNYARfyG/XLQYLnSxV/KXU6VCP63+j7vhdfk40
NXxbq4nvcPsZZV01kzwbx0LzkduSbvCqIYqoWluqYx0zwJr8GltCojUmPjqFs6hgAjuPuTsYOISN
Wu/lN6pcoXBumLi8HIkpou1nZxElJxHKd4S3qBHyrlsvTV4RXYmm7mW6WUyEjpXQsb1/nX15SJc/
JHq2yv+Bl8NHf70vRneK3AZCsjF+TICW+aDp5yKUnA9gb912fIl0zjOAQhN9lw3c9oEOaxsBu8z3
4pTTzMN0IxNd/kb5XS07HzU1ug2Q83rxFHD6k/DVA2tbs+vCOylRX4i1j2QP1j96pNXwPa/m8hhd
dIUqt/T5C5k8SWY5VKveRE0oEZ2/Aqr+RH4tmuk/iqO/3vE6fh2axlKTDD5SRhD+Hj90e+CndN3k
8w4CAN8N1z8EGIxQ71/Q38fSSBPACpUQaorRlauyYc8diO8uzOb9gPONnHLYnDF2k2yee/r4meSu
Gg9iOWJq0pF8fdAaTSrUQPWlvLw290vjfE8CTgpvPnJgCLr4s67HrddEe0unnGBUo58f4GKLeAz4
+RPRJvluO6s2Qu7LMMrjNFwMYnXXbEC0mG2Q3ZOizT+UHisZTVnuo4lUaNFS/L3FFm1mJiUR8WNM
JIr/OxnqrBRKRtEud7/o9g8EJ+5PW0oUQdMln66T2jKW5UWPwPIQTtLEhIJ4uLkLQhZ1sc/Hghie
NqpeYTMnVwRHTZlwVkyeaFJxXnztNqTqjjfKMCtL2miTwm62tZmuhAnoTbIEWffm2rB51nRbR45G
oMo85R4ci0u2sI0ZXlfXAGl9/XG/ukMiTslbBSk/lmOK6UBNXzaK9AirsaA1HAJqeNdJpOJZvoI9
voTJgrSOfYI3makPyND8buugCzqOyERvRWeZptlfSnu3w5Dbfc+OMe6diWRU/A+kaX3UYzlWY91k
EDDpl8IC8Rn3/RIgdjJMlNG8ZyKk/0yudGIbPAOygy0Uwx0AQEjwPU1Otac0tBbSf6D4Oe8jaxHM
8NVGOA6nTyAffWc1V4MGeW8pk6sv8S+LWmf+GguRdVB6t+WER2E0v4W8fUPml5a0kLdlAJcNQ1T4
MzTfrjFXFmth7hHCUWefdNQZT95Iug0BxWqJSsFNZzYAbdhFHB7MD78v0UJ9XuJQQ+XY33BL/v72
HFmzYgxas6QxUbGU0zUk02HV/8MFJJpwbnSsv4LuM+Vd4Czhp6dYtf0HbmM/1p9yrMiWtsgwc57S
IwxGyvylm8rVKi4q7emtXb5Wxo7H7EnChksjloKXXEsY06cIl8gsRY87ReP6OBARdGgve5BEIAme
EcBD1sU5aT7kW7TUx04/MQVdIQ48pu2He1uLK8AIkMYOQRG/PrmqMZm3/QmjoH3dDf3fth7jSZnW
3v70ZHxaZoGOCwNOfCXZAFCeassuY2QaEzUQ8qM4fR3pj3fRRYQYFbYyvZ4RahpXjl0aauNqpQUE
9sHzD63aJPTT59PjHezmA7yCqJy5M3hPFL/Eqo0zKVum6WiRt6M02fsFPtt8Ua8gUM2a47yitPJB
uaHMXBPVPyvbezeEcRvF78U9mwVutMRkv9zL3uDlkCbUKewoFtY9dBvS7kdcBUEI+bpKHQaZK2rz
pwfUiW5iBiIUkGpV4bAcHttYPbynxhMjap6QQIdq8bFEYMtoAX2LUlNsCVstNvw2Ej2yTH3Vsbcl
90Ajz+In+njZFwwfqQbTG0p6IHezCBjUPEX8kBp6IhDjYvGcA1cTlycvOGHd7/GZ2VmBbB7s4FWy
F/DNBBUScQ0MCjMa3wTUIjNbMUdWI0TcvV3feRFaRRYhjVv5AkWmUF91dj0jVhQ9V29h4O/6zbGt
DxKs4Q+rwVww05b5GOXyC+Fn4zGn5ZOhRypxF2lHYjoZZQmVursqlxYnMoueSGcbsJU8yQyASfiF
b8ZjwA1LYzzKSCIpyK7Nkh5xkVasJcUqx7j49iEZUfVjWGLw9xB7vY/Ad3z0JKXgiJs0AnyugGR3
OOzx804zdAI2SNETqTDwo7DtMEz5tQHpi4UIMELG0oYwo0Qz8WWOX9+RX+7x6CGtwVrI7Oo2a36e
2HWs9sGJaeEu9a4g/0DI/5fON/592W3VLQkynrAnwAEx61oZW6iPpRO8gW87HWHLqiyWLAc5LtFs
DjpE9ItjcqbC20J2H+MrYSypiMzQFqz0e6fF4OiWxxSpRPwyhHZ+3GNBGnU64UM3uJSnQ9zZTUA8
zJbqwGWO/AJW7LTw8bK+zei2JGB0vy3HN91uPlYfzRFfyAQv1U+1rjPeqBIkhWlr0UOKwtVySqmE
Y0+bX0N9V7OfYMF1NT4wetPj/UQv/iPpzJZUxbY1/ERGIKDIrfStYK83hk2qiIoiKPD09c1VF2fH
2bVrrTQV5xzjbzndWiKoQ3wHz+nAYbh3OVv4seFlw3rvaBpnWgxDt9ZTdaLxBQaaTr/WV4RtS2u2
Ns25Lz9rbpYr/V+ZB4KRhSCofMcAJt80T4o3GntKwuJbh1BHUfN3oaT6IAUPNi75UDmtl51Yf6X1
m7VxyJta8LioE3YNoyEqEjynsdBQO+RvOJ0lk/58IXsmh9h6+vAMcRtWtKSaLMK9SN+CMmQE3jOG
o8gFQEYpNSGEvJ+Wd3MQDzE68JYztnUv/4ra9T7pVuXh4khegRTGKX70q6N/RdUR4VLY0oPL2EHV
HwdPFmWqSfgeFNrO7G4G5/rAKtb1huCsSkzJhw9jcYOI9jW7+OXTY/izCv9pEsX4LR2d7EJDAPDI
DehYfDv53dJV965YtNksfn+4U/5VD6Nbqh1hLJv8K6bQ3JaAC3A2/tfcb5sUOwwBCIRMecT/A3ru
fMrZhufy1Mx/U+0gpmUcBk6O8JJ3fkUBIt7EAOwSdoA2e4eiAZJ6mlX1MTBitdTxWBeWc68T6Z1g
TvKE5240y1Srj5lSQrXMXEuEAIE5TAxehuMWr8KWR+9NLMmUr8VvM6T+MaIIEF5COAgv6YuGp4uo
cxuqprhvw9EJfuOxvq9IKsOgOYf5jl7L2xRxNhZopPykIfj9rTKlTREwjDULbutq0EnzEiqL64RZ
jdqHca5afMY8ZUa5ern85BCrL+Ko8OeRdzBlLKeN/XfWJu9W2DdRlC+ekKH6SSJBiakWK4lJCPKI
o2ZGGrlPIhvTGE969AilNRBsDc/aGfdzxTN3d8Gy+rVZ4lKD8maAjS8Ji5FgX2nUQAUcD0uXHZ84
B1DoY7P/JIC87LRf7luOaFZoing+gPLZTKgadBPqyGF5z83FPVbSjkW2gI2G9Nzhb3J5qSJJE2yT
gLERnTmW9E8dHkAp3BzI04dHVNqODIrRvyOTNGfJJOnydwB8DsRwJoXYgVLO5zuhAz8yVhC7cjQ/
HX1+ASGELDRzgnsvXHi2WubGVQHO2KHsJucJLOHFftwsOhU3O1T3FfkPzbC4SYiWX6GWFk4Kg22a
lns61rC9XLe3SCp8MJYPBAdjK+huzx2xR74RTtKWfm7dh61Y+5hB5V+sI3NUFl6py/kRPVOdn/vn
EkNCa3dnNvQMKx9czQWzbw8WQYFEB7PBEKH5+WbITMEE6lZLYjlfcUPAWoYg1EDCLahb1Eqr718x
aw/SgcQhXnf5d0/F5dyKPkU4yi09CwE6LEMW+vHh4elzbeIRiOCDPpiWEBl362F641a9uXy6gAEX
o0yBT7XlA1zlwYgmHTlaiOyR1zw7KED5CUDPAvpnSmORstXJk8Rpyk/Dx4k8AF+J0HBb2vI71XwV
FBOjAE9GTtxcPfngscQeiOyRK+DmIMPSagsNMfwFKD0qgRlMVzMR9xigB1JdJIRMuNbb4pKzvzaK
6NviMlOF6UEVpbW18SU6V44vNuLQbMLtHmDfsktKN6vSqNKfd0W9eoPOQSQ/mhFkYn8pdyVpmGva
xgsjeoDtLAGagVG6IXWHXmwQiQnyALwj/pyv4JqomLtEn6Ot/g6N4QqHSW4ojZhAeGeHNiyGCWlC
dFBYhD9kE8C8sttgYDh83I+Guw8trwokzQe+vBLkwM9Y7yLEOG+Wb6YUzewT/6AZUEeolRkHiLzg
/SEkGPJO2/TmyhwhcH7mlkeT0gfAl83vVXhghFaKkz8XhRVXGrGQiHRed3x5jbkjm+RLjYKDAZIl
C8PAnDQewoUEV/B4IdqHZhBr6xdvxEsY+4pUCe+n22noN2HGuLpjO6PGI3kjT33HHWvp+pbk41ln
9JecHJ3FGeQgxC+jEg+wqb0NhUjPcORSF7DqAyNPgoA+vWNHJtpuq0+0terj/8RpieodSe/gSi/0
mN8Fs/lR5SFBmsNWhZ0N9UjwRaZ8eFsE1yJv7nt9TPz4n6QVvrDo6rytLxl0O2Z5CEn3zG8f47Hh
24qi+PQbN8B+WIjmsKLoaTi/+N4hXulQbMgI9YoVz5iQXF0B0cEnF4JEYizDVWgzHhIKgyTRw2Ux
G4K0oweeo7E/IIMwiL6M2ok8+x2voGNEyO6rLVjm6gPT2G2zNZaDR5/IUeIlBKbnkQs4zllaN7L3
NWI52DETVRZeJ+qScUSwhEUEOxBVk0NetBgNS5bJGxtSDC8Akon1BjSJ83KTR2DvBHLxdKDPeFls
b/Flu9sMPaqAGXPmxFj6fb+FKyOK8DGP/btfMZ+LODiByu4Iq2SA85DnvhgQ+ZdDtTeO7mELjxUo
pwZyixsEsRbda+TtLJQDcIuLFo4FwytXstdPGe4e65898B9E5cSYMrGjUfbH71Q4uf+JenEWOZrB
cpJFwojMnAeZzMFBSCLijXotIs4qUUyP/09bIXyIEKXzCL6tgTS2c3ob+8YDJEsEnN8OTIgAd9+n
m/114ABEwfLjSP+wb39QIy2osAEINXuDtCNWsL7Gk28jQ7vxMEZ0H/0MfNSgqbBLb5yk2PzENlm1
2PSsJ4F7nQtKf0UvmDJBso6FLQPGClSDcYlCuf+7eqgQu/fH36SaI0MG6Z5jycmmVdJuB6ueJaSH
6vEHpYqp32fvYmX+kIS3eq4kQqQPI0+f3ifaSkL4rxs3hKI85gHlhgSv+wpClzfuWzUXuujbROlb
LMmMWe1GmoEWEHmc4yVv7K9fMsw6YKicNVeADICBOwtPTN4B6VhE1v7r2SvZTofsnRq5abQXA2bI
m3ekH7TVZVutSgZ0E5aNQeYyCt8gweWkAAHQgU7hRyZMh3/dHJOStt6iCya8JAApG/n0oCKlK708
kP5+Me053/Dm1ZbMmdwdf0hAkJ0SMIf9wmiOiIDRB3+2Hfvgika+xs0xcrOlxggu0Us5QjA5OBQp
hbuIxZ+rHmssuCqYAO8ZbC7+8/EH8Kdx6z/eq0eabb+BTpyBW5sbypLNDwmilpR0Ql2+g2hvxp9F
SSCN91s+kIbF+WCscxDSvsHRLN5i2kdzPxPu5i7gbachMQY7h6rlMxmslKCc1ekr+SyfZOMP0FyL
PLNYQ3S9f3eW6BweLT/pANi8TJ4UTBeNO1ghrxwBzPTd3fKNG/p5UkJsrplw4AsrAE1pFkLYH1Mk
/wlKmQIggx+vPk4RZT5bdczMXUeAphs1Kcmi/I6RwxJaYAtbABHIgKXZlldbkeF9F+VUL5x3ENcY
/g984hVeoeU7fnna5OmRI4dE399tOqBekQ4A7v/xFLxNwrbBTAFdRlQSRoJJhj2Ls5C439lQcwBz
0N2xBf1qGEHQQICIF5+BIOvz9Wj1Sm93i0BMJvPKkJA3RepiyCl6KqYowc2C2Ftamri7+Ub9TAVZ
jr3lEpJY0iHOccBAYLOT62i7J6BXf31uHIgLCsNJrKGh6gK4z4WBQA/iGXn6Sd3f7asJtJRvXxON
eT0oxicyl8gydxXShdGPoUoRPsvPHFL6sqkTeqlnwkhE8enk5mE/miy3vdWOoqI17r+Ls0NlEYIJ
l1ibtsTkfAMtJtMsoHbIf+8lS4ZP5nBqAG9FtMr1WPgFUD5R2TnPYIuGkJIacBkeuyuWqVAlHw3w
KtFbc4TnDe3XZDDluwgECfKFd546PZJ3Fp+IlQQo+0fg/viluPM1g7pJizNb24xqBowi5Rw9tN0c
AJV4Z2AQ0usSyIvClR+o0pstRN63C3q4KEJmyCF9qKwd6in0Y+V9J79pRwDQnPcbauQoWW0H26FZ
RNHyBcVDIDDU3IFDuAd5SPKxyBN/rJ9gdN9Dt6qjZibsAjZZAuk3gDwh5EU/NOKmkUyOUpcuNryJ
hh58Fv1ApTDxvaQXozsOIPej/oRsLeVYoRn/RHAXJvoXAqV4dC2cInRl30kQY/Ih9HKPP8MC76Ez
S6i2RvEoliMpZci6r4lUNKHCiQW2QJgWX6fn4ZwdPl0FcTnO7NricSFwACU5gDyXNaORMs/Pl/Pt
YvWYt87SlCFyAOSvGS3oEIjeneY/iyUYl0zuY5/hyt0Ioz9XEjmCFx9gHAj7LmR5wpePuszOESy7
wNHdISd9WZle7c8CbH5BEKhd+ZrDcG0Qbw4jdkQCfztIm/zngq72k47/JH3QFJRRsVVMnmi8sGSv
PCG2cMP67WL410a/Bc8BCN57yL3kZ/D30iFLi4UOLTrha30RZ1NzEP/1Oh4cRDtAzoi0oFTlgfqQ
LRq0YSZoC1AQ/CoVcLCOdYTwGBmR1TWiq7O60ybZrYvl1RPuGUq9yFNU6Jx8r4ZWte4mv1REubYY
v3cWlRbm8u60EOuaKUcy41ROhpjyzwnPxzUXsu0cSllO38hXZkMHK18kWz9LqBhVo5o0hJkeVBUf
u3vj0ZeYWrpUEGhcpPrVBpt5wIysilSrxgcoFcTevDmUjNhoZd77D3Fbii2cNjJCK8kAyBmSSqCR
DXPJLUCjGWW7jvxXI2GHCcLC8iGdbcyuTVSP/UWuTh4Sl8xwWYAPTEiKJA2/cbgZFw39UewGxs/O
uClQBBdErps7dwqOj89xRs6op+JD9Mges/8mP4IBeLz25WnntOc8VqlwMUDWPdW8LjMIDkCDnvAy
OvUCgXXwcuXTYDoSVYEAUd8AvIkpJ0ScZL3/dl4WwQjwlS/hZB6wEvJm530iimndDsqMx00wbzPA
+vi6HOK4dChRG/iXuZIOzf+xcSkRHVAqO7VF5AKRqNdYKKFZaimhBp5Cm8AY5wBkCKxiwbT0jqqD
moCR2XeoIn5f0Cdjd/poFiysozgbjahwYrPAhCGJ6d3GrAnni1xNdoa0APA97kIKLhjibBU4WY+Z
KOfqTIlG8wtRi00qnzS09PT5AqhhY3f7KJh1n/7mSZso0S8B64CyflnX+GPeVoMYtk+zPuY1JtMi
Hzu4FF7W5s1JGjWEPKwKvKgbZZMNHNQJA4rPOf5F0+lbZH5wVBALStsu+7PAw9uZZH5CxGH/q8Lo
UTPL1SVFNmtz9oIea/YgLrkn2XntAzays5RSbgnaztcKntJgauPxtIvobsr7t69jqAXkJfyJeT+F
LgnufaCfLqVCDLEKK8QvICbXFSwuABCYsMMY7I2WHOjk8JQgyrIZH8sDwTx80Nq0TZi8hULqabHL
A/uZ8My3c70GFfwTqkLgHcY72Bhn5/HdsQdYOJgiNXtCdseZVnub9ZYf06xya0CmBzowrJKAus4D
fJxxFCk+CIVuM0Hl6cOvI75UbYxxvEQsKsYEGQaL3vkV2JGU8NyN5uqcXtuKxamLtGd8Gxm7elxg
D+RWXjbU+8V9QFLlbj7RTCJqj0Yhlj68nYBiZAmNEvZZJrfoahdYI5D+eGS9o06aZDEjH9f7JZbP
bzyZtEtaaMnwGzy9H8DS+vNkBCScwRrOv74MIgjJxvfjeQZKJQOfFwyzTm4/wDZxvYqjEM8pkx0s
27oDk5PWmSNNelum9Brkm1tGZLnI5D1apLdEukAX9jdMDjHwyA5CKr2TB3IZ66jW6N8YLH8TfUj0
hiiNa70W9jRSCk7vhsg3Yk4W8seIeRw/4G0bKAKO4hWd2AzlFiQy0crX1fPA/4lPn+ykN9ep3znd
FCvHgvNbmBqzrXIQ3cAHzjj1FmQRWV9Xk4mN+Kly/grB893P1S94oSS7ODhBreuECQ5JZycGxzf9
LH8fY+QoolxTzZ0hbqJD7t8nVfDAjaQmIxWq9GoO+OPRgFwDwFiU+8aoNn9/ui4KRFnWKUj+Hvio
3398G6J+LEEtMtZa8I4rEQX1dRlO1ORjE2XtMkCZasjKAzUfPJ09bSzmHsksDQAy59dCR6KDwx8t
S8I2jKaGOEo5gNfJR5RBjkkMWABMiwzOp08VE+WBKP3vRDoOGYD4XXvG//8i8SOwQhr2TwQ5waUv
ArEfKOT4PQOyRAADrZIAWT6y4jS0Vw/n/Uc9aDJiMRU0IzWtBtPVqwkxqeaLbvWJZEYS9l48lgUV
uw0VOaCEyEngB8U3PgP1Klzk4rQZxS2/bV4K4WFtjqGcrQthECA9GLocnZZm3RiCyTfolxbX+Prg
fFeiyi9UC8yK2dWBUmPaadCg2TtTwebJNTBgj3qBvtLsMWMR0U1xsy3uJhWaCRN9jOg0edkTJBNI
lllHnEeoThgarCbgmzuEVXcyjxJMzxtwGjP8ET808gCeoRL8OkzIbFoRaeojoIs1kkILNrf+9Laq
yR8CX+PJvoBmLGEBHDYWtFVL8m/th1nPcdUoe2lOfoHIrvceI+dJav0Mr7n3YHR9R7vNd3VXsLIe
yCfG+nqFVv7AR0Hwj+Et8R5MWIpklOlIaLblv0dK/pGo0XhKkBFR8/egwCjjwPUYCFekYhyuXxsx
iEopYBlQXcAf58Gm84hiX1zdoUYhDn+1TnzWWzDUAesmcz2/KV+n9a9kRxhrpHo8rOfDupSIw/wf
c/lGTvhedcz7ijviBf7x93JTYp2mklcYnfmHys7kE79s+efVqteyyJraFANgIicgqxwcRknSfs/c
97YPDFZkr8yQHTLuEHpqE0pH+vjDbLH+iKgXZLoTHZGA4kBmewWnHC8Vld9Et3bJZTGwfgmT/uS+
r6wdYbt39zPbqwJWSAijwsRqlEMuiYZUhOnbhWwWgrfc3KD0mAzAaxhSYLmJ1rynXEs+CsLxkHwa
3qyo+uIiaAVmDDQ+2xkiyqYx+/MWIVGHg1r1+8db2DooAA8qQpuR1avQmd628r/A+YdsjUQMGSI9
97nQkw/tXb90MNMmpTzu1tI5m/6TfrP7kmQGYkcjvfCbbyTuCFIHv+shjoEP558vgjkHyS5mwNqR
zW00EHmU6G20ZbXPv8aQ4L1jh1txPiIGWse7xptl9/xdQLvbH9WgSA651BZUsSGEe/PZ8XAB/HOn
Qqxe3EsbEuXQFv4HyvrQDUS4vrahfOwygyij5WD2YLg1lSUYIjpX3SQ6dHAit3z7Dn4UQxSTnqmd
lHkLUmxmy9oHGMX5r80JSchJ0qMIxm8mIwuB3dC4kd3bzQanXiDY1A3nFiXDTDkYSMcLINpP8kWq
XJvw1GZvTvQaDygvh9dvIKHUEyFpBNxVbqb44Ii5H3GycPoGvSArx7w4Tjc94Z/UN4PUE7SGI5Hn
AFMMIxBh6RBhn73wHj0OT+ekomhkqL1ZIL5ME7oJxf6DAOjMIWciXDYrM5LGHZsmxSf3iCwF/XRV
MT1pCTUSREcofhVzfbTgWVSSLK5wcZiRmx/q4G4mbDVDTAmvELcfTxCip3QkMNG0PvCR8O72sPkc
ePd3cU/MVj0bFyNgJolS8DPwMb1Thr+tI3aLOH+J1HOJsxR2HzcQylE0c4DECPB4H0DO8WHtrJ75
mX2g3g7FpvA0TqJsBrVpPSAeeYulbX/DmzofYRNTA+VvcTGQhtuQJ7A7NcwTIq8FqUMJGDkxKOPr
qrdg0ZWODyaksxD93t1bSt0GYxOz96yePITGn+JNXv2FDhrF0pyjDvpnDRnNjAR790JhE8IAQ3wK
dyASSMQa0ZMbBZ+0V2B5zi2W+DdZWBy3g6k0+/rUQYXFXPAtd6xlFfkALAHVCGelshycZTTBkPQc
+1w33E8cZGs0VUgeb2dpAmWjHvMQJmclb6qCsydfvLGVDgng2gmY0xMuBb4cOPnoHOTkkacoxS9E
x145BJyMhRINRsaWvTvp8c1+2e2ftBjtgcaMnTuIXq6mwbRWjzGzdLVC0czZqaE4J7d9xhVQTuXw
Rf9Lz1RjZNYki1TLnw2t/rXuLvwNDo0fckuzdXrhLvbpxRogFRn4Ax9d5vzCfPOLSfDzRQ452Rzc
ZyXFrjgSy3OrCy46hB3Xt3DIYC00MhA2TNTB9m6jRA2vqI5aC5qiY+mEIC75GqHX9X8c0k4VdLFM
COrXH856UT6nWohos8uAmCLxXtDOQudD7mVelvSiAnQaeM9iUVo0T7fddLGiAUYDeTwLs5s+1lKS
RSpn3ko+dTBEwBftZijuhwvyISb8oadZx6H5DET+JZeTxtEhcBhGcd1qGSV+f+3QkBEOulzepNNS
8OIxhKVPYjnuyW1dY8EkUo/biUwU8AQOQ7ruVaZn5kKkYlzgxy/D/J5xa62kyQhtrTfyOtBLY7hE
j2PoRjbGYDxl2n5AUjQOHG+TooqKybaAFiNO8pYU5CPg2zN3ITfXeK5w63hVkMF1E9kXNgp9eCaA
SotFh1qEO74ZiaIPbBbH3nFIPig/gIBSJI2yiKnGF6LPOqJV0u5IhHxDwN6baglxtX3O3KsJnilS
a1UEIrf50BFYk/BEa2yK7rDF6s8AAHtPuZd9EWHI2MdkQpplAgcVY3CkoAkBSjamhL0HnBM+E81+
zYQ2r2IZuZBmWnp68CNcWUARFyt3SOSd489DpSF5Kg3B4UD29IbWYfArfbFzS8ZJq4imbDyb56pj
tikLseCCdjAXcZWzadx7xqM2e1OQcvBS/xsg9sawU4bkzct8U0j2st9EcGMW5DY6AeYr4jvyXO24
M5FS4uOdZQsl3p1QFAIZG4g2KCpSx17v+GWhvWyfX/tCCQs9QqpAUnJQ62/Y2ARPT3irCZxwCSvm
j45mDXJYjILgTpLBU7Hz6r8e3DyHgTxH04XUhkQ5genocUaFk9ifypWGyu9jouwTJ6HIv3NYm64T
hWzknU8Lpdfh7LzaZVD58DnJxS8ATXSr8lEO/9FZR9Ab35ox68wt0P0BbubSCNuj2hfaOgORBQQH
+AjRLegKpw0Rray1iAEp7rCVoFu9IFO5bVFuyzwxCBwG2ER7sVSZqujmVXg+F/zm19kI8ZLx/ae7
+2GAxSjYA3YzhnzF0Lrx5UzuMXIEuO67CVUiJ1Uf3doLcIuF/2tCnbRJeaCRisk6FBUQQ7dhnBk7
DOJgzn49JRuZRG1iqREcz0XtESS5C0GJgwKJLP+Pgpa3cZnXvGPlZyGBKpvXQWdYfbpIDk1x5BrC
csZqyBcaOPJnynM4ngagVYyuk4YYNsJ6llm8c14J3pq/JiDBYVWsc0xjnNuHEVxxUvObsR4eRApu
M92F6lzZCm2Syfv/d0PM7NZHEisupEaw9N/pokEsatCImTC+w9pgeoh7XBBknnyFXDkiI4LFtLes
XihYDBSSvzUfJ1Y+52LQPzPegLW4D3RRpcWxUZvOEySMw5tUUahfuxk/zTnBTsnXZ+EGe/6XYI0q
hb7OANqD/eDHo4vZ1PiseylnMo0GPaQPwlaxH9CcAsVESwcX3A4VZ5eCGqHw8aslhiOeNrNIeY2T
hzXylZBA3qCZEzUH/qXdrbYW0RDD0nofYe4ukbrhkdiZVSB7wnkiuu1qBil7VY9YkPKe/XLf6FBQ
Fl1RmNz2yLIU4JCEraFLj+ppdGo3JdcKs9Tmt5FnxfqzQU6O0HgYyk38ckcnEGhfUgwdJQ3ZqVyZ
wvGFElLi5HkYB95UmBl6Zh8+3BOngjrj99SMD5b/f1B5GexCERUQDk9DVM1cv6W1M5GyD+J6o0TE
P5hXYn1U0FEQ8skbAkub/v9k55hBOzRNncNbdDuLefUXIk0AYU4FztASRMQHT59FNy/4e0ZmO+mc
XcjL39loS1+gQJVL8JZfBsirB9M/ZPpscB0AA0/NBvEuemw2PIf1v8YlwRdbNbUtStS5VrK1CZWP
QrMDzoTxc/U1YFso7SCVhFFJES9BFCaIbxkXjcSewe1VRBoBKAUeb1L9DRUUzJImPzbjkBULMTN5
AYjXyiWgnx7xi7HGoQ0W0FRrZsnAfy21NAtvS4wjHKlG574mUAHCrgn7xSV/NVVT4ilwXsEA8ITK
TMIybxYfCIzUw9HEIzL0kINN+KAf5G0zGrtkQzvaSgDMOK59yQGqYQuuVlf7uobSMMseuAb/SlAz
UpD07/FsWX1gcxzt3uDYrBHUc6I/HJgtdrNpM+0c6ZjNwfBQ8+ThkJclYhVFFLPAvYBf3rC6d+sr
JPkNVbprZA40gWR77W3mZ3gkGXaBWCiUmkwErHfsmERokREywAONvfJxpmSAwS1RZsSatAAL2FIA
QlnyZaQjqnHxwXHrvr1TTBbg34ZTToLEfEGncnWj8qJu4iQcF0wYbMYHgKocPJnu6il/hNfvUThz
X/EPVOoIVvxlAspCWMqdRUDCyyqDrrZ3ILLkRnWkG5ALfTdGiz7fL4DJsMEQicE594uIQ51bMPuD
97ffZg+koApUiqsu8yMfi9McOBcJP1go0wdyJEiaD3fQhxVsy2jI8S0AMq7yp8EXcvZEOnDsTTnl
mxULMcpZYMPRKETYVyGsG1kFOclpkeIDR5lXMxK6mVvxnvA92ujrDyqDhCZxB1Pbv6Ssh4OgfMyg
NckNlMgujgck7HSZm5rf2sTdg2k/oCRGZ40OOvHS+3HDIzhErvz4jTXMLpBr6McAvv4l33SEBcCo
ZWkPnpkvq6WON51R66DIPFPS2APcUsilRJrF6HQdPwzcwONF/OVafq2OsPl/w0AKRcQjly5H9ccL
3yauka8lNKkHfYOXa2/pg7EG8ys5n6O+RXm6Y7b8kj/Mas8Xm+j0dc1FLc/7nAqsJ9x5IOyjGRiA
hYYlVhLBdnSTEtkZNYMomxcVvzmS1p5iN8bmaSzIbYb7xn34MLM5IDu0lUgruS2xHvPZ9c80qYrQ
D1x1tJ/YhH0mjxO4TbxDKrKbXYiOfgNky+ZjAiiMEKPxeylCGlHJgsYF3SeVmK9jPV4A+rwQ3lVn
2AEWSMRcAyP8H8bb5zRNDP5anL7KRqrGYNmckj1SpICPWBepacLRXtD6LSJszyLfeQCDhYKZyZKT
WyEVT7Q89dLvmYMVMSFyksUCTIpWBkdgHDlkGk8ALcoig9RMGis75SeKrqyMnqSefXWAN3hrrmcl
lk7M386RFgXaXwYO4S6tKLbLye0obYnkpqcHS+K8jC8aWuTZyKSgKVg0MBelKBqSt3sL4dtFcBg8
LQbEIfsv/iSc0tQu4MmZSFO2ndlrQfapUPSjgPlaT3cAK4szms8RUgebD1uFHIAxTJDqWu81vIJX
js83MtlwwKL3lRBtkyNMoC+2GCubE6XDuUxxnjG7YpdFAJN2ccGsgMPVrijnGHgQdvytWEoXODf5
HMAJWEmBzzFR1Byq1NBKJPdnXPdK2vJMFRNs3F577NGPLSqwMhMf5fyXLkWBikQXIhlrVwISeuRA
E1qzEY5VyBHQQj4PaHLnzEchuoIAAJAitYGEACgzdvMuhl4CrSpM8k9PpPweOx59RHggJvPa393J
U8F4bYEO3vften8eWmrMY4xa6ZV7z/33vEf1TR0dEnVTeHLgMetNjYUTFMNJplbCDGuP6NBFJkeC
xx0xHEIYfNOqfUOfNb1N6SwyLisyFml6qscz7IAei7sngmIfyXtzs2oSLhBdjnjwh5YW7i8JCdj+
azoCF7sbcIiUwWEbHoKl9FCkktxP0UVhubPOKpe6z49HdUDgAYaub/AdT4U8qZfqdN1Da/h6Qp8K
Tu127Ptg+5ivAa3NofOzgvfyNic/+yYMLPzVxGlZS+AgEgbwZFFFhmphdXVFLHEzJhiiHFv1nDSZ
f6rCB3GP37A1TuRlQJmSgHwakPkhGxjSzdkQ26VEvjnZAd7HOvFpOFhFnF6ftCXVJ3iuPcNVL0iC
AFQGJSISLxYyu4YvX48/Q5AiETncTQy/XFnvvaj7EJGbVD6h0CdAxgOgMK5fuCrERz5JZwa7CJT3
fU72ACrmHxkm7GXXBIxjT1DieoRpGjEAykTprJVm7y66bHY0ooq1sYYXJESZwgksbJXdT/jlIHxM
YQC2fjCo2pooKMnJD62rJ7T3OYNZf0KvQXyu6AMW/Es7XrK2cf3B2aAUMZZwP2fiyPrrimSTH2rR
naNP1muSLfihxjp4HpsN0MNvbAQfYdOVP4Gb7pjT+Qa+iN+s3dRAs+T2VHAsmOxUp26vcJU+7GNg
BlLsjn//qph5QLBl3l2SDaIHHxsVbeNhT1RqZs/oQg6KZGa88dz2rntFwsyYwunLeTcW1pQBD/gb
oMQbuXxNyBjHD0+C/M0pgvOH/mAivQCOyCji5dz9gve7G/+ujnYG8VSMCjzrQZ/wEDky9aXeR1w1
vOwX1g4LvYDwCd/c77Jb4qxN1RUKXXaoj/lOgK18mVyJFQ5kyQXQvC16yLJXsJ/7Bz+e/ByRwlQH
qjv88N3KMOrzSAXtP+87X1BSNbrZ6er32P9QIj6PiKiku3BzPLHZtuMLSisOJ/c0JLOp23TEbSBh
FcpXndgkYH+qbwGKD4Ut7UDZFQeP2s/c45syM7xlo6gmwJ17AT0E32Ww4P1viajrm2DmivT9C5SH
2qP912sFA5ajBcHcD6pAWGLcJAgBEjI4CUSnKG9DNeoHF4Nu0hVDFjIqfWf9EjXOKI7gNxuyFmrR
52XLJxH/ySj+RRJVGBduFUSZKFzmAO+9TRnxATQcxDvreYS7ITqtnRGTRn1gjKqcSRcOZ9fYUARd
5iFUH42Z4DEgjAuy99l4FmSG0Xweve0RUrzNZYOVY6H/3RjjmRrZ5GxkztegHJkdYVVANXOJB+Lp
425hZyV9oEhkAjbFgUGIxAXzxnf5C8tpPRmtGrjCzC7VcX9E0ALd1QGOp9PP+25vAaj4AAFu33ly
WwnXitgwhN4wXqEjJA0Akd6XeLFeeidVy8bcDq21m7yWCOWNyhdpJ2zV3JOSJ8hmPe05u4pk2UD9
OlJmVVtMTmTdgKzzfu9U546fzJURqQ5QuIKq1wfaWlGDDqhi5gEGqH3b6nfMrCCtX3Q61okGOYKf
cUFgJYg8VpSWgHo+UXzz17HKUpIaroE1yxsQmS1lIAaw5+YbAS5Zxs1Zd1S7jAleiwYpNyRvHZ+I
g8YcCO/mUjhNywVyhRJVhF/ARpH48l4Rx+3cxmPs5dhCwEELoljQnPJPC+qFUZW/KXj/wnu9baIi
ACzSgjftNs3mNVmjhImckRK/prRQcJ1HXM7i30UHTf0VOvIHN18fY8wPnCFq53W4m7Twdbj9uO1X
HCpAfsKqDse4IDyMsbA9KanQKMxqhII8TiMj89gjUaqYaFFVLv71Nf4d8VrQ0kHPioulUJ49BsaX
USW4LWtbsxCbyj2RcCl9qcBkSXgeyLpkxkKq43cBSh5ELqAzq2KBXvU3NAbZBj52lzwiiHrsKCMM
4Vjw4G/biIReCaMt1hMLLET2NeyVUFEigxY6c2deBmYD3cj9wmD1Mkd/amU/uoXyMN7Tcr6NRlBl
H/HlHaUgeRz7xf7DA2BTv84EmzbM8uRNQujtxqQj0m4wHlKg1ODeimukdXaGiJMuhPknfftfoCOc
/lyY3CEX6PrS1Fgs1kB/3CFv4lqJBEOm8zH7NMk9x+VEEagK+51LtjFlZMRquS/c1t38ShKRw597
zVWfoGjrPbYH4zW/4JkQbkKzvmvR7LFec4IhKTPIoKi4nBxlxqum9somGieVEQ7SfeHkbjW/nbra
ycHWYnz18plXlrk/AFVgvIAA2r+3z3qJNwNCFAUtsDnqSQXoqZw9UtqlXAkIWtB10uxDqxLUHFkT
X3Bb/pBTAYhEqtGFtfNzLuyBMeYgH4iYbN77rH8YuFe0LScNczpZZCjZeQ/xtP+cN3sRjVkfbOdo
Wj2uaf7G24Sc47T0KsKEL3+ATciYTniTykmdIkFVKnaucZHeyWNGeDJwATJBgUdeE4z2IBaqwOwe
LImoQVULk1Nc7Eccpzmd2FCpVBiYPHk5CUwKSR0kGG2vsKjr3745DQL+BT7HvxHfLYcKNed54me9
U/RPJNBPXwjYGhYucM6e0PmCRqp9WyisrBwhVszcOsCcytxWjccNNDfvJqBCKG2qAzg4/42FrNWX
LxaLgfFwPlt0yb1Vn9Od852UB4uDbKn5d2Tp1+Ax7/zdBIXFAsXTTCadoDJ2XwPM7l2ZReMQu8Bf
hCjWQo3bmFsC8TxWaZJ7c54YngAwgix4THN3uH/i58PIBj6LdIQx6G7z+QpHPeHnwnPH2bli5TYm
JDXPIdfHwz8Cogx53k1LqL3KqGcvEWc47i3xbsI9J4wAydt+Rso+tz8H3vE5v/xWdPwUpPFCscAM
yQa5zFQp98fTP+I0chosscXYJXwNioreH8su17fkQllxW71XFGJvCEckV79vrIjG+huG1L8OjT7W
g38vlGovYiGQ2KAqhzxSJ30sqVionddyoBmvsyBryHvCWK4ne/YNs0KlDm5TC3kiGbIYitmlVnvZ
3XORgq/vKOfdeRBOk8qc6xa/AtZ04ckmgZiLk3T1oBcCLIListeuqVWgVN7UNzHeW34K6zJ6pMkt
9WlwU2LUH6ZwCMgm4W1JChd69SlesIr5c6+l7Dn8gcAGyCFaEClD4wJK4StdA1WuhHiiY+7vOYZv
+A87m0lM058w5JrlU0p6+PNXlbvCE7B4bXH9IHvlodFS0XpUi7udJCuGcO7gkeBeDTjIwu1jaMLP
Sutg3Ke2orB6wR1esxfS+fEv+v4/ks5sWVF0icJPRITiANwyC4KI874xHEFxQBFRn76/rI4+50T3
6araCv+QuXINr9WbK/+ACWZAok2k7HsQssD+GyGL9SszpGXOofX9KROw3FBw5ixGvlM5CBu8xrR9
2g+UiI2DUWX9lPJyRFVJpA0WU++fmcNVJf71Gmjt6AETEMiu9p4oJ8BluJd+VkZhxSgJLENxvsgV
VLtTzrG3ug/veG8C/nLWnOBvtRwg7NtCDBnFNhBNP3cbOCOXJVZEZ3ysylhdMvE0ImVWLRHR4gHV
ZboYv4MXjsBPB4D5R3MPXaBB1Wu3NWYN1wMb+zK6jqdgPBEwigc3aT19dvy+5hgaFA52yXV8daYt
xwAvY0zDHDPJ94WjMYXAw33IGU32lc8E2L0HBWRfyl80lzAC+BcTYKmo8Toh5tL73hAmbAPvpbIP
2R/wKyvhG//McpGPrjBcuaBInh/kLs6u2Dt/gIkwcoHtiuDR1pHhwiljnCJDj7uVQApjK2dOA9LN
4oEJBnEHQSbEuxkXHvwkaEl4L9GJwla2KBYJ34rXzKn0/drvT/IjvzuC1UNvD0xHyiFHB6iEEev8
hoSJrwUjLO4xr0nu1h9Gj/zUgxGpox2Nw5+RXh3g+8N7ez3cSDYElfJO4yyQaTAmKEkR0a4AZJ3d
AXST4qCueH+XkHOZYYs+ZQ5AU2VRXjNzPOsMhAS5IuL+hqawy9gbUAplywaHNuuWNqD20G1IKuqN
iwHa89/xnMI2va4Sg5vqg1IEhw5Sw7/ETEHHhzzAMPw1PsG0OjHgrvwna14986dW/3zy+Em581kd
XzBn4CRolCBBG0JbeYCkRevuorDmcnd2xQefNouJwarj9VIDw1Yah9HdvVNnX2YcFQhrOTxnmVuH
k5fp62lnxf67eavTgDA0aveVzpwZn4BzNPk4wGoWd1zPOpC/4uhQGqkWrEOL09YQsQ22IGAFhE0R
zTlDaYsusxheB+YWPMyt/h68lyknoxQ7zKJsjeO89nB3+Zde/XOqCYZsKQws2qAhNwM4E0cUqWj0
2meTEpmp8qyc3L1kQSgwlq8Xv55+5khwYuzlEP0og5pKdgh/hDVog+4GkD2QrpNjkTuI7a7mBG7U
ALrGGNJVcuLm2LT8mDqQtYixKoh3f7jIzUcY3KfiEUmwUYS7h0F4CYTRgEhSntfXHPLG+fL1ALsV
MCCRQNkVhdD/jSFanB031B/iETBLAE9ULLx7WsgtDr2jAq8oqQExqbYP5Azxh4g0qR5oX7Coswn5
umCk+xl1AUE6zKuAqOCmQHiRpjVoBtcks9srLBo4++5b/Ah/OIGdHX173V18lUKGJgexJibAKr3y
deLEmZkU1j9Iq1DtrBhqvwHl9SfIBgLsKWZeOlKmMM5SAd4pcq5eNykOt5ObHYoISQsTiZW6ryh+
FTBonp1dvewXXSZMtGa4ANlfIV7xTgSOAulzhewNpz6FjAhvi47mAupeXe5OYogQ+vx1p2JapZtc
TQCYdWgNlQ0dIJG9FklwZm8qnI0TVLM7KDjhZT7VB+O3XlwC7jGzw7yZleApEO/UHdclln2rtb8y
OuZElD/4J2mw8hTnsCZO7+MQJhjcRxsvt3mL5goZM2jSmWt7d5vkE+Yz9ssZZODfZzBrhsfhGxbH
e0vWethL+0AJnz9IUMYcWEEy1jmBt0IRYULtbBYbaVr++osVirCI+qutOteP1YpafWswyq3Gu/oI
lSgkbXzy4RBybYVn/wZe+XAhYWCXYz4IV1tjUq0OFY9/xc7lhAog0ZuEa0LxANNacMB5J6poOVup
3QHLH8RLcAURibd5OhOWQmM62ownzRgxwNhkqO1ra7y6sS8ZnfELJXtBIgCHclfnPnHZoir/QPG6
RbPFK76IaakDvLpExNl2dOC/JZid05tOOAZgX7lEu7By1/uPFZfWDFIY7tAaOuxFcB38Q8PCuHbB
VJ9Esm/PuOP8g8ZJ0wF402zDP0fc3DFw4DYgxcJBylaGNx8rNs6watvZl8CxSHR4NETDYe/sfGB7
07y1gxUhftI0Hx/2rqTNYr8yxWVQWbukW0EnVZLzeEMVwgiB7Tyc3A6TthXAEl4IhBXrOZszyOzO
/oy19SW6wao3xsRCIesBvUCC+HUru6bVEwYH5Ea+l7Xm92gRpKFXuBDLGDB+58i2A0sVdAJ7GD2+
I3U2fDXNxVgyno2p3GyoX8TfJdVQSmIZVOxY/VRX/cF7gWsPLPEDO4jr43LgrWE6UtgwPXlerOoY
QgywfV66LCgFzGJVeLs3Y5ufmdT2JVaCtydnEFABkpObw4FpUQxOEQl5Jec4hwRqQ59j8HcYwvtk
pumm3FHEiNCnIV0WyI+sT8XZcfYRSQtVpvCIzpaZcNxsWYUm8Cenfcd7/PMtW7aky2F4GnLOQQcz
AzhkQXILF1jABRDRuOZBv2OF6eiPzvcVvrFVbNmP6TfRYEP0GCuezQ3avRVTc5e2m646dw+Q4l/m
QmXGsOE05YjYPM1dmx/SYoHDmPYLPoDc+gcS0vgkP5N7dMfz4x2zG8BGMczx15zIP2tlWd2ShdKz
kh5KhQgWsAwRPUiK7HXGHsBb5mkUF9YCqx3x5kNIw3MEoTZTftnPkn1YDJLtZ1Lix4RHEv9cWg7M
SojMYMpm8uCi2rWt4eGKODXDTOmEuvbQCVSs2mOsnR0s073W9DnDopLdlgzSAzRwBPwdrs0259yX
Dwhhgb4iLCFY0yNAG4dYsM04iMz4eB8hfzUT3Uwpdtjaqvti/l2tfp4D3F/B6lqhKIUZtaKhD7/b
bvjGlx3LdguThXdEbQa9UAX7orS2mmEzNeZ50PiSE11mqDmucxywCev6F1CIwwkoPCozntk7ZfRs
6ov3DI5fqKMiou1Gh2ALGdywj0xaE1zk6Q4WuK05cgXlolEOCKneVYHGOcJCdFGpsOX3p3mxqR6W
ZGxBVkVYTGohCP7vCBqJ+P6+yIP4F8PGARfC9hB0DayclXm8xVBcHDlxHsyov/NKIcMFVhxcnrYN
3oTyhk9Vgrw4OtDj5UBGAYWEAYkEMJmh0r9wBWNgJN+tGMnD0uwNSpuIEax6GSW7IA9fcfvGVZII
R9VrT3SrT34UzHNHG7Cfo7Vzd16rzIUy/SO2ZHRKGt4QXja43qNp+JcDioch4wg8lphdaAl0Sq+L
6Jozhy5tgPnF8Ds9Oz9E2Xyirmf/iGL1H3NIWIMKdmLOxdGxlFUrhCr/111Uwx6CZeiSBIHi1YkZ
Pj0xbi4qi1axufPgJp/71hwRRdvu4wj2oPM/+f35ycfLOcjmEMOYje3gMDMkJdDtQqxkPuMEYVBz
sSY/snSnDxwMXtRjPGY+0vjif4jqWvNzWwuuhAgTWEuZ5NZfPzBGpAB5Txs/76jmpcDF9ddhNeli
9sGverl2tPaAiHBbBOBAH/kly+Q2IHCRd0V/ZBFR+iG0I4eJir3+7rdrj/rRG805k8Vm/6bl6jsE
bh7FOpmajceKQ3xSz7P09X/MdiAOAfhuWPRjDukhXxp5c0zLY57SevOYEyVUQCQSNSZxSHFrrJkY
xnhCKycHbq7DT0UCBysONh+ZyQH5ThC7btMnDTTzideU9LIRgQTECjdT/NUP/zxBLtackTP/leAP
ZnsgM/n+M1RGAGRhJ4THBGiNmdbbnhNgmAK4ugR78BcFvvfl19+mbSCplMYPcikPYsP6D/pHpjGT
F0lppxAuDe6m9eQYntKP+57qQcshlZ2x//4o6eMkfPKVf+4Nq2mEsDbiWCfjdwGiOtnmPhfYDGri
vBz2e+49rtMXghSACkQdaDz9r8UYCsoe7Dhz38LE4ey1B0IefyUw9dAREXUyx87Bf4C0e8+lHt0G
GVb1SPfwF/lJDi3PWcPusFxloTojiY1hFQFY4zcju1Ywb/w5jQQG4liUoezCCVH00GuP+QdgN0FO
dOrZlgu7s5c5aL2/44S9y+y56u2h11sQhnwx9OoxrANa3mz2CETthoO4zdV+A9PNoWVXDt94pXt9
T+SdNcSX/rgNFvnDwXy5Pl4l7sddb4rtmc3yxv+I2liC24m/zf1zSKIhhTBGtS4uq0SmaKSMCpv7
nv7s+X7fOLwohCQ6Y2TMCdFmaFjldyVthyxAdspR9X5k7TnaMocg4502r536z9x7zZ5QvdvOmBYa
Zh/XBQgFuEGLQq7DwTZj/DJpBYXJ8crZNcYClx4DUrXw22DHhY05x5hogJhZPxIS5IgqVHMO1HTQ
Jm9DMeJpyJXq+rjyMk/IDFPHlV5yPOu5AufB2msm6aD84QCCXZaGGIYfEXeYm5zin7ErM1Yp6JZ5
QlqotSdbO9iiJhvylDGyee7kBGv4Z34tbgrT/gx8g7Yos2F6wXpqQx50hUfvrmc9kOZpsW3FYzL3
TpRHKKAZ9YEk+kXbqjQTUzZjyKylDpttxvzhe8GfZt6z92FIlDAGuGQDMOrVrTZWJjysOsTo7BZ9
YDiC6iweW7LBkaoTYbK4sn29L4PJG2sF+7MJ+b860vjBkzjhb/Bd22daJMh0hqtAEujGpxLmDmt+
cOpHrZb5qu0bJRMt+n2gtx1+TnYf3FUnO7tQELE2en0Dwg26lZj8rH/2s7B7qsso5Tpqg8yVbgem
Bc0GF/WbmDKbGl8viHpyWlMDNWbL6VAhoeoCC4CDeX+jtLfeZAMzduMshr/LMbA7oRhBCvwxr39Y
llKh/JAnYZWJNG0jlI+cChOHHTe/sfA7Yh79xBrCSKWCftCC0QNCsI76OAxXIGWwSMSS5Lh269U/
mjfklwlWEhYpWX4JEWMHww+CIZNb+QsjDd7RWGA/bn4cgr4mkKviLIKSvv7hyMqiqCKkgXeP4sjO
Hyb8GQVuOhWd+aKA7lhHNNXcNKy0n/3HWHXS4ZrNx9mIIcuAuBaTtcYFQCQGDBaM/GoC+GrSgfup
ltRcDjDmnBtljmgoDJJqxm1giWmJx8asndy3PVlmDiFPUJQxZ7PldFojKv6BLnOrAwSgoiJuEg7q
nna2ZOTe99eGc6bPIcWSkTT11Ve8d37oC6Lz2scN5oc59r//aK+oBhEbcPpoJ/u99s+v1R2R2mte
aZMTeOXq9rKf/eGZMQ8BQtBNunYbSRiyrBWJx03LPCORoLHuDjoSbZJznHVheH4Gz77TJ7/PuUB3
11frlw2eRhYLsyfUs4eMZf4al2kz7BwfCYgh7u2PUYkhPUBexvxXHT7jr2pzCfcwsTl2d0NK7u+0
GrSRKuTIKpjJiiCIJ89ouJoIh6TAl0oLoPWJ42bPy/Fzv1JXsAWGzFS4NOsJV5ZDOeaST2/STt24
qiHAM9fnIXN1dP2qkAhdvC2pNDubal8QRMQH857UdLxkif2id+dzAvWae8qa26CEfWeO7zZoC/EJ
QKbLM+bfSCBQGdNaljuYQwzUA2ZvHP9MXHXD2pO3QoLtQnCPh0tJsb2OvpV1OrtqOAQooAiisKab
mv4cXBK6lK1lcE1y/1rRyrTsz+F92OCcCS3Ny1j4zaQNc8iBRPdX2kc8YWFUzTHXoTBEd2CiZT8S
90hCxZcbGN7TA606NJy/Bu7KTXSHSM0QUKm8OtXp+Bpwib2kIGzGmavg9/0aP/HIEkqX0ANAZvhf
Kj1ap9ZSddvQHHKwSVxLVSbCYOArHDKc2m+l960h+1iYYR/rk17Y7Rm7GEoEgU8tm68VceA15nqJ
s4b43WacCPxyiSZGQYLLHdUND4+7Jfjsis2ZAIezcH6eS0H8XkcBiymQqOnPY8AdZuzEeiYfV74M
aaO34VjuLEOyr+3u/PuzMFrReOHK5MUtWgPsnqfFvBXIda5hhVFse0mzvSadI2lSLkHv9hhAEQZ5
OdOYKJDc9Yyw3Cx22KNF+Mvw4g17gq1UTOdq79XAnzA97y7lzlZsXeRSdLVh7VB0Wnvc9uan/Ttl
NEvta308nXxDhEaBAZz++2Pyy+nPJSGDlfdfO1DWDuCodWVgsEBWw6OO32ECuMtxirgn91llNEj8
fFXz8SrCGW3Nykp2Kn7GxjjVwinZfGm2eqWtYYf7HUgGkIS1CE8F0y2T5AZ0XGshzp3QE+Pq6z8G
qt3mBGeOhSkI446WuSjD4XV3d/OgT4GnmRf6HfrSEiCzJ+WouDdtzmjGCCa3n7hN1KZUUHkijlcw
blwiRlO4zlgftheUy6xTaDpELiHnSDP8+Ihx+rhd/FlocUX991ravsM3wbf73oaIh1QY2lIHwflQ
GCBri7AEZYWoiSjJtF6UEc2TRuVHMcDKflLyHveIDZiWc0agA+sMsNEABXYxfiIXiJgwwNX2WIgD
dAz4/l9xkRLs6PT34koA5kGTx5xpqS7RNaLbOXuYoYeEUwIhdP+xCXhC8DnpyQGKcZF6fD1kyW/B
3wWTFDbile3bpZ0OKHUCTRa3+KXWMBWf/856tA/2wykpr0dQWTsjyh3ky/G+hirLbJkxgEssIUMB
4EGeJ+aEfr0tcCQKW2P6MndOrCIQqBBsQLppP8W7i7rHKYe9Ja1GLmT3DVIklGAj7OH97wTlnLsX
sksL2o5mP1GwySW7Ee4L0r74PNRnNBgBbY29KbHf8zLi+Yirn5Evcbe+nELv9GZ2ojfAlULPbIyB
CaDK8tDAGipGW+LdBFAtZHMcOBE1YL3FEspGZ2Lv84Bi68jAffy0j1+7fTxNafwYvuHkj0qN9tNE
tZshG/6B3bVCaDAOBm961DFEHG+McIjaS6+xh1J1GyCrKYB65zhfAEsCiOKTAivsjIIdy7l+WlF0
bU8TXhQ+jWRQ7f/ZosAXh0Rq45YFOsvM0+pj0xPrTFypCDEBB4SFdSSPow5O8z7BhjWh3ETqukfo
XDvOLURXbYTlYOcnlHJ3zFied5Kq6nmIIx6XmQkQaLcnXa8cCOmNZTjDvZf3J9JZyrJsconIvKZ8
5xwYlAuI027X7Q5XKjrl7vLnXOjmO415JAoJvXjm4nZEBU44tdx4yJ89ZddAgv64UhAjLA5xOrdB
vOtFZ9WNKfSG8OiK9A2DnJbK0xg0cwIlXxp9JJkd54HZPRr1N3b9rTORFM/Da4ZYdECmLNtkncKD
hWArvHZALdSMhHyRtjx7etnuPM6pAkx1cXEeSXu2Xih9iC+YuQTYmxPnMmIBgN/1CCSQpL0TGIV9
wjQeeOVainPv6mQ33LI6hyka3LE2xWRoUW9xJQ5/gIz0QNYTtG69YwIO+ciqSztnSH5ApvmlTBpz
zVMDfb0+7zvIFg1tmUYQQ07iCVczXc5vxx3hQbFy0A165Uxx1ehBog+mS/UIzplCIQphaSyXDymN
pN4DdHdkY+KqnQ2zSAgq+w8QIqtQIBZ+Ec/2659GWPWxr+J1W7yZYMP07dOMqAm3PcxhriImAvow
vMUPq4KMieCJShMjRORJcE2C9zaBWaP6jEVgySN3DJ6OXN6YKhC3rkzrLX0I1akwCbCFYyII7mkq
ZjP/DDB2giKD93RcizZQowx9YQSCaToswIxz4OEWLqpQTJ24mLFNAnWgPjQGcLpUqB3oiBPQR8LL
aCGIQGO7EMCHI4LTyUUMcj6inegPMFp5QgYxqFoD5vhFUDB+UV1PMkB//kE3P0COi7v1mRxeoh0l
C4MTFiyWNIg1aQxiBKkD8mBiaLYgQcFFUOCdF94bDLpMKdnpz3YEirAnMnw26Q6KJZyHv5tjBN+h
7qo+VFfoRtaFkKBPfInzzYn0IlKEzezAwQvmrlEpu3eOvWZHAIY8LCYX/WF30mSM2/i/oUbZhnOd
aY5KGXiOP04D/PgaFzY3NvaURYLv54nRRsmpy2tvUAsYzmLYJ+ZHh1nQm3eRCj1j5lUuLRHewg8X
FVlAFyNDRfIdL1435QbEWXxMcUmRupkxC3AMviagKnx9FFk74RJI4EnXx7XgGebxk6HGEhpWL7il
EvNGEgyeEIkK+Ijad/jYX5wyYpoONZA9aQWfYMVgmAGS/522QooOlZE1eYFYaKc0pcDxfTiynPEW
R0WHOddUhhBvG5MuNNfuDxWIatVWTwTeDVdEN9adYwPv9hp2o8exO27I7WLCjrASaGcpuQSEOgdP
gssVvzdqmDG+JZm6pFmEO3wGCielD5BTTT/JC0M1O1sotDtSxyCcxQ/gQTRis7mw15lUtoADTseX
y5HYDKnqhnDqt4CuVOpysKNxdBSMWuiA4csz0zdxCOIC7yQV2XynOSpzsmmn+HohUKNEmmUQNhAQ
OW2+27qBxSRsIIqUCVHO0xqApMGjtES9/JnWFDYerPCkje9/nhQY1JtMx+gnhvW4wfPqjw52oTpQ
fIUmA7wPLAA+do17+PhUMwyIbhNuXsySwT37s2zzZJT8wHld3Rr2CyEXMbnlkoNraySt7SV6+Ip/
mmcwbIFEYbQAlhphAVsfOoVm6ncH392b5twA3toOnuQVkCJwCKcvU3b01kirF2sQ5anGuAVelAT8
nWfLkcipeAf66me2F3/VVsNxn8379WGFg8XzavkkPGo43lgk3NJOFuBHD1H43kpBA2jzs5KsWDN7
Bi027999wrn7PjwPePjOrhAK2g569ivlvuo+DyKyZuxJ4s/mywMbEyzGJQeXArKi96CVwn+b2dJ7
peGigDFsOzrdyBKjfK8GBo+Sl8h9tMnEVuZE2xvryF5hP0L+yONsep92VbNzVO3P7MoLtdm9Pbof
Y3wDyEbcbQsxEieRKaRVwP533NDFbDJoKiFNXbGHTQpflHDHtWXw5MWLd9zf1iNcT9oRIvHRi3B1
vNGTYm1mKwUqJp/jiQ/dHKvdQWfWDdHpd31dfAusNhNQlx9YDZ7ps293oExg8Jb2KCWmWARDz0lw
tGWkDpVZCYLrCvjeYfchFEdk8D6UHkk77xlOLZBmDj2a2/EVcoByvKTNqEsg+uiVHvPgHQHNp9A/
qdIxMW7jePZ0GP0+LxCnGjtb6RgJ11C36+DZsXSeLxWqT6ZCoHPmsEogFmQTZXqLkC5UHKwRFP0a
yT8uzePGR0vjfI55LEGBMgNg4s3VJtNKOMYjZXR3PqS4tzkJCoEZX3Z0oZVpsT1H5wgtBiKo4Q+U
gc+QVEmXkdyZL2y2iI98hC0uFpxdhYqmDCTB7BK0Fl+mYPbZx6Qe4gP+RSDJoHA0x18fEwoeMwcb
i7PAheNkc/P043/hmlD2XnbVt98rY/8GQKA4j9f4juyvyQciWA0vOsdB3H7NmBc7z60I/oBysBSP
qK9JYjuNvov+9ulBLXp7XRykOVTeXn/7XawZSii+4q45AtRQMqlgsy/WPFKcV7BzpvbJLJAoUCTs
6v2Wry5eXrPHapjYu7xinZMHDKYoPBQgEltqGsZ7o/tAXI5PeyQGNhO7zDpcOd+ZdMK64sUDQK2o
hyaPhc7Q3deGt6E2AieGcH4GyOctfohJ4YrlYqa0xTTSqnxytaZPd/2HgbSP3fbtcPHolLFZzXDv
4nlU4p/bQ47+tgEOS5spUI8dtynnX4rTAhKhyQPSl9BdeDo1bIquqw5V97L5wNZDUxR38eERMZKx
Wqd0638seYLurqM38yiGNhHi+JnO4VsO/mCo3qZfMA2ZQmlBlpQxhOlQXm1vJYjnJXknfWy2/Z6U
niN2noK1CQNzoGjBEPg7LH2d3kEmNmCf+HmwOAyAinNI3br4HF7jrgsWIYzGV6DuucA5S8C3IZys
ZnhgCXFp0ePjQqWGvv8y30eJB7nPPgaGldzabE7Q6Lv7msFUhptyGQu5pwKdkRiyTpLBh+CA4Cly
ZhCcBWEHsvimRnmg/kuqbv+1xz0HU9GZqKwxbGP6OUdlzc7NuIswbnGUPYDdUJvQiamAwwZhe0A3
YN2o2aa31AhqDjannP/IQi4SBZNgFAEbgxEp5u3POb241A8462EllXDtX4Coui4spd4YpviI1JF/
A5vSe0xa2/UWj3Ea/bVUQY6y0im42Vrr8D1+TEHuFp0PQ3qKOjg6qIgQyiZdGyUf1tpqhYVEDyvz
GzocRtiMoKm5FicPtVRtl9vd26HUXrLaUdQM6LAx1uwD1VyXKh5TyQW6BRpl2tN/ve3zQTvMQN7u
+69Z6R9ICqDAejE02td2ghJXBTJHT4JnO4QmJSJhzOvMHjYsVPc3L4OvDixD9iLAJ7MSBolrhHbd
8BkoMIA2XCT+Y5I7G45f82NOSaqZaXQ7AEXO8/DPFabyacwfzoXp18mHXi0270mBSuw6QEyFdSZW
gUxObw5LmDagnOGo5orNEyxTqXw7TOuv+MirrjxDTxsyZhiWNhIOKGAsOiZ542xSjMQMc9ZIh8WX
LzwhToiujZcQMh98HjgzjRUl/gVl4tdGyAkblK49NaKXc45XX3eDsBgwAs2f+LNvaVKd9rwPSoAp
k5LKZ+y7rdx8RgDlrw9btPRyHO0Y0B0a9ErZgt48Y7ZEnHh3QX0H6qutyojrCEoPEZac7NwlIMOW
Or7iwakJ1Hw20c8XUwBRlye5krAXp+0JmaKQH/aecaqAJ3yXhtgXL+RVPtAFXN0nPIQeY+OXdf4j
2Dyicf8wiaeM4RP/wh8qZC29+VDXLhg7cX8x8QnwcaR3drsrDT8d+EVflHYbGJEF40J+Bz+I342g
tpqVI13ow7xPVI2S84FxNB4t1fQX5fRXiMNQUqCc4bCQgM0QdQGt6YfoWg0xHlpBBHEc/gSAM9Pi
KuNgEgHdGU0I5C5Hi4SGKcoD1cX4gf/DOk9Yl7Td4PQ35P4/Ju4yradbCLshzSfyBC+Avs3Q/4ez
YwF6zDh4cZmBuvL8cREZ0MJZJIIUnjo4YCrPeYIe5Dm7RPWC+SyG/FAffna9ZUB19zG2QffnM0dO
7+5zpnJmZZAUDUIsMAbkCKy3z1n7oAwMMUSiJl+vrRlcqCG0E2ZNSESY6KMhOazBC8Wbw34y7+ra
Orl7hy8MERgSTCxnPa6/Q43/me528VTQ7dfaNuI1/gkQGjlJlJhIJJY7PGwLv0TWn75mXkatRBKp
x6XD9BQ+uy1L9yPUiIjnySKV9nPKJ8mCDxne6H9PQe7ieXH6YN2Y4Ebv8pb6IV2MjxkjT0ebAvDi
LMRTorQXgSO0DTRUWkI7As4obuqFd6gwBeQA0mj4SIOPwWl4YewfIPObB8zibiSmsk+D1Fsxsve5
wLA+wlRL7Joe6MAqnp9hpYbDeoKZ3XPekMrkbBR0SEladDeHdXqL1LTvEEd4Jeei3oI9WWV0/jtB
SuxzvGecmkI3uIwZrnVWJIsWdFjiK8m6mzYc0KAn8TPIdsKsOKdoyB3KYB7ejggoh6SibT9+U3j/
MU4PiWrYwmsEl6WhYE6MymY9KZ0vZjospx4sOzifkDkxjulbfMAXQBVMOjV5hxiZV4fe4ho9FzJO
atn6VkNHtOS0EvxTT9lcoL2Q1MAvsTLEZomaBrZywNPyH+h4Xl6ViPrVSAqFIF7k4BpnBsdJx2Fi
FGFtdZ7lDkYY1fIKcIt3NFMMoVRidxOBAEig4a6yq4o6DY+hleTZtGkyPNCqAOUUtmn0VhBYdjgv
YBVTbrtyvHE/Efh9oGnZPplEgsycYyLQuYQ/jrwgGcN9XWWMeonIBdAxuGYyp5CaiDaal82F9Xc5
oDq+bTlNuRtbZoerPWp8wLRqhQXIiGwAd4WXftRJd6uKaKtCdYqRs8O+vsFcNRsTZ8LSggkYIF5k
pJzk0Wd13774NB582evgFRBlTyaS7nc8zGw82eEnL4PlDrxYgNCiCq7NsQqJCRNWNjV5tQU9fzZc
wyxVPLpNH05vBf5QotIFzmMhr31lcxpwJzmweqGjC98WdR3NOzcmK5tVy+7UTAZbGnaayWsG2sDM
lbOSR2V/xnceOOhgqAAuANOHVYAAd2jwPgnb8rtbqKUWcvidEXWs+LQj4NnC0BJA+EnBAni+jmd4
meBWwRM3eWY+Qchms+BKAGyHTj+DOXQo7AUhbeSrRqcoidEj+J+30yyKiQMolYFUdznKnlvIqpxr
yuA866e0kgSKPnaiPhZaImoAiEoWfLJL2GbuDMSqeNrmRKtmNziji88F3/0OxCFXjLrgRLFoPvdQ
mZx20Pae0O2uw+/yzZHaJ85ds7mtMUPi4wLDC3etZLEGELv/UXpFyf0YIWRbVAMBLxlcD6lV2xBe
uGG+KORKdBMeFR7AMh8bP9APDlo6JoGw0YfimcV7xAxIp3RGJu2BK8J9BP316uO4yyive2ducZYx
BpcOvh9cdxpfTy51xJDEJEhpDhPgbO50+7OVO0s2PMBvxuip9LFAePsHlpxbzmA8nihGVtiCsOuo
24QsuzKCn7Pge0dCUCfFBNSJXVlE7202g9ZqxWTAfKy9sBKYxu8fE8w70Yq84ScybGcOsHbbHg/c
TK4YD1hpz1kx7jx0fY5a7srS3EN9Hd0iqk3OS5QW2hAGozz/5BN1kt7gHH0S1Bv5DKIzgyP6gC9q
/Ta+tkUsE2BcfAkhq+F6wI1qu59Bj2HXZYDMDA03LBYmSRp44XdWIXsyRojF+uOPS9+IxK7GVqS3
6DLew7cpYabAdKEKSAMBQr5h7mKkv8XFfvLlZCJxin92a2a4V14OV96ogd7QfNEMe4/zQDgTGrYe
PZMY+w8znHL65IUmukY2ymlT0F44vWWvbePAaxONnkIQgVoUlcNyug7Oy5/b9TLk5eKODbZjg2g+
xlXaML94Mr3oowGHHPMAV8foMG5tOoxB6q+pS6HZpF2CEyBjpQ9YNmuveFrLbwpM47SHiLp5q8l7
cNk1G9Ror6m2zJgm+DVhA10KIOsxvuy+BDSgs4PRxuq6A6aLQgzB90QLmz9B6zHrQ1MfKrCasJGj
novAMnlZ1raI26a+UuKz/QjWaP6aeH0Ukcb0Zx5Qny5/gQZeQxahqUe4qvzA1naK/80IxCNBJ9EX
PF0rgyi16g2bVOU9Xti+BY2ybu2PZ6dgPrOOdez3Whae4F512MKUSnEKA36FRzrsB4/4smrmgHv8
7mvcx4OEDBlCE+eY2e9Va0lrBUIFCua1Uko5lxJcIHcQC/uy55NFFAY/ponCVlDHYOVJc7yfrOZ4
TXnnL/vyppPN8ezBDl8kRCBMtNFtTrAKi0OKjgsmFOmvaxv7R9iDUQgLTfeuKTYyVMAjpSFuQUxK
r04I8enyR0kCzQho7xTmcAy4rTzUKhinpJJd1k9+C8wCnYIuDh20SZms2d9xPxIG1puv3PGLUFvW
8YVZrfrXmWbMmfbljXKf6wsaRb0QCvsZSl7HvBFy+oIzZKygJMxktCZr/+Z+P5SQ4lDW57m1gvNA
n+EDWoJ8QMzhEAcY96G73HCJJNzdwS2OpRfmMwWSrrhMavsjGstN36XpEuwFqw5M+FVwjdox2Ixm
ObmyjvvkCPyS3uQJv+0xoUfFJRjuz+JEvVGT7nu2W7FmI4uGc12M1rExfYhFpFgItKyT3yFGqBvc
EuESLebKBJMntq+HmMh+g+njZ8LcM5togxPOaTHeA/ydmG945bHnkbVHfvU7eh1aixZThPZO99iD
/BpCeWaACzkturh+n4abRgGhIIWDJ3P9I6YVquRD5lJnW5K+nmdm6C/3hsdMRWAMxrDVrAtDsGfu
+WPQtEGkWmiragttkpOpY+P+dg1kwIu7Kiw6XcoD1n9MYBROeH2EqDAiYCvS5dWbrjeHWuF+Cdyj
W4KwccSUFPDnwskg9tzfsZAr5LrhJ8/7Y41oAv7EgzLN7JYpYBvUUQHCMUzm2O0lHVAOOGL4at5h
GL6I7NDa9hn6VyfBuXTfGXDlwrJCjvTz9RVeZSDcDeShQV7DRkGywS4ltNB6zKtj8cA7mhxIUHUA
WG1vQA/geCviH+M3PqNVHdWAnTdYB01KjAHpe6cxpu5u7b0xGD+FKlEf+IkGBJ58SdN7JTD9Ahzz
BngX1ukVkSs8DPYacgJG7uzAjlUXflezG8YlCJiNSRZj4n+Z/mByrD4TbPjflVf/gaers0eQQR8m
E+I9VeEIT3+D64VsI/OCxccP4aXMQmXFYBnH22KnOmpudWEKaXb/7HPSwSRSOVb5LFm4no8gJDJU
prmhzxk8d9n2N2EDIRQail8uZYYvMV2toBvlkH2gzbOx+Bq5W7NpYthsD/83wi5xWQXUHldwcFTo
HAF/+OnLvBL58RFnzMBAvsOYNFZpi4f54ITsCdjDbYLuWB+fu846gooKleANFfLh7ENNATIsEdZg
r26pMYxFphMfB3RJGQI4utmOtrK/+NKYeLeZHrMlwEIJVZ1pyVwEgvX8jfcvUCTLgpV4ocIikVY2
AYwS9oTCX1lcbD7uvvSqSTE5U0NK2caQmLE9P8GVSTrD5kSFnHEmBY05OkixMu4CioS3f9bBHGrU
J3/Z7vieZcv3LP8z7CbYQyhiQaMSI/UMaiWqVIiyf1K+3OEhkenOpq1BQh9kd3A6SB+Lcfb8Ov1H
a4L6Rc3GFCh+wI/i6ORZwmtmUPJmvIKxsZv7646liTy0F3R30N2kQcZuL1AiYlA7f2/nmtQQo3EK
5RaBQ7vrUm4ojJkG4F3I2fL0HOdpGd+T3oyX6hG45QLdQ1dwacSBV9oAPehMe1RT4ut7tVcCl3xo
CQH8eRze023GRAdPbtSOMM7XqUy1fxM9qo4s65d97PPg4QpeqLS+nBt5chMaiDtujxRUed3tmpkU
6XJjUZGiGH1/zOEtrJDZVdgJfbkMISB41OK0SFZn1rKzpOPddw18IT7UfySd2bKqWLOFn8gIERC8
VUTpRRTQG0JdCogNiNg9fX1zV0SdOn/tvRqV2WSOHE0kYHHWGccZqGsi2iPSKJLnOAHziTiLmFJg
iSC8SdSNaNQBDmnBdDawPL7jpPjdaqbGhXy2hrPHijmFmQf6hCyOVJ9xVH2n323nP2DF2MLF5mxd
ffjPtUX6io20HzaLxSaBlWTKMPnwKYHq10L2fB30kEQ8BcObzzFP+05hR9L6RP2qjqEXUUPxTtMn
RnCuEo/GFU2F+K0D+JuXiUJyGqEhIV7BBqpBmlFKvTdWTdX4hEWDS9yir/PsIwiVkwIrfF4Cuxdo
VmGMAEM8CzOPyJTol6KRdl+HB9QS97eBLwx1jX6dOXzzB61tmsjM6j7eb3ezoeqMtaB2r/EA0vdv
jOadQgJnHbqAtpjcUi4rLGN+UzpBMS69+YK7Auw+FwIuHAxbl5GttTgbATZY/4B/SPKZByQB242S
bt+yMK7Oc6NC8G1jKf0senPya1w4CehtH05O4dlNhdBhqwN6LMTM/s7w+G3+yFbMzcaBkjVmLEdc
zRRhBqKEioDgMgB2gQmgvceU1YL38k1U+ACKB916TgjjBvvRApKy5ua0Tk/8K8SSE6Vo6Tzdpwtn
V/ga43A7vu6wadW9dxiCQoCEAmRPucT4OLWDZrazswBZhSxeMvp2Yd3nv8WQAa31oBS7+nI32YPy
/jsoOWxtCBfpW6XUUsi94TfAzSAYm8eN269P4DWRHrt1AhxuzRjvoaquSS/vyPFCJQmaJnzxe+ML
URbtjO+xKMvDIfDqGRIJmgosFqCjsw7fto6HBE5guocbRZ/f0eJf0Y0HGel/1zhjwnk54Mi7kImb
eyYiSu1qde7dcLms70jPJpIYbxrtjkr/zJvqzfE3nm5riPd9rwlVMllEavsRBuIdPeoQCZWKUW4v
oFUwQYapC/AwMA6FWXNA8ai3KL0W0nzEqPbNWUWspJHyTkxJyJip9wioR1PUeV8q+v093vdgsY3A
/y8Rbqo1BE3ui3XuPIKfA+rFBxz0Kb85p8k8wBOLYS06agLBEBw3M3UuJ2BZcBPmT3wqCX+x0Zda
+tsWOSA65QxxtQ7eh9he8JJEsA46wgFwA06p/LGybvHXU/DjedLVChM4MdE1nmjFuMq7deXUzI1/
HHNtNpEg20wHHoz2Zb1CL0DBIBl1IGEowLDgEwxg8dJrN6WpKUaJFhWLQqoPi8uUcTahrysye11+
M3DoXOFMBmZE2IgLhoibkOf0V9ZSP3ZrvgySBwJSjE9Ug4wqAuamRNfRtF0CTCsYawpVGfA9QxJH
woFP2vOlRVSJIKPHosMh9sXbrXzNzDDYQ9fANHxWb6HLTNJR+o07MlngtjAyNobHEn0INwobCErj
hNm/6A1++wKiigwEBSucxNKI/3m5W43Co+xPH0gYsS9udqKkohqAIqIIa1mB/Of6OMYcd026mlC4
Wwew6wk5vpJDHzkhRHeHOHamA6mgpaN2sm/4lAjCv/g4yAlgd/L/Z/oCHT3vOYuFJvY33o8iZphL
JVbWpPlxel99/trIpx+XVTDnKg8wmXB/A0N7GKpgfUH+dPNEWqBKIr72S2r3CTX5piN4HbkOTeXL
kDAr/cEPpfSE2AAZC34R5CIOr+17RvzSjY05ZGkwkgCY92R0FSaWnwtk7456F5+/TI/O5YnACrKF
N9hSIDvsBLYFyYf2hTwLHVqDRm09Qo0TqwQRjhUfhkZLQ4uvDeCS8WVYgYDB/OfS/IRw8TAKim7s
Ih2sUa8zUVi+OYvKfX/GBofzM6R+ZY9Q43JQU8XFmPx539nF7U5UWMUq2xa47+fTDswloqT8GHjX
zC/QD1a0r5hA49MMBIxbPpCsEOveqGHbHXmnfYpOamZgtwKDJS4WExuKAPBM4thnFyZ1ev+Ou+tU
i3oY5PHs50O/TW7rKwmnLEfoTdUkU2eCnwISvT/X5jvp/QEYRSSYT+4m4bZHiEh9PrctrdYX+kc/
ZGRDH6KHL9rVy6wDdxPt2zSVKR2POUuZzpJboEbOwENCD05bwTnen6RDW5jEEiVwLHoTORGam253
32GHTOk2p9J7g8a9NhfvnZxnDfF/8LthmPLzQLV7FoUVOxUaXpuMLCHiQMvgFHREompV2TgjUSEE
tCP04GwFdX5f1laxEmkJtcoUd0QzArVAN58hTBYAGcJ2eVQZo+8BsTIIBkp+KXgGYXi4+0BSubFK
VecWCYcae4ATd7XTPTYOFzSqKforEhBv4/vbQuo87+IPu+PGbcDpyPwNv1F+RIF5tYrhOGPZVet/
IYTAsI8vi2KBOgZI5ju5pBkMWtJGR5EaSMKAkQsVilG25IO/qAYPiTma+DeH0WBKK8oHi76DQbQC
PEjRsfwbUR0Lqc/Hq6IbShfVYBmIYuSGZk3j3CHPEjds3k9S5VE7FF7gRodpDwo47IR0W5+hRALX
ou2UMAh3qMD41DkMsLedvTyKd/6Dq3vE7A9ojsf6GXcZzk1jtmAPrqIgTZ7/VDCQUxejFJllBGBM
IDJBRyr+kZKe4uCT+aCezNyHHsd7iH0SExfmXLRMYAkOeWb3bTd74hT17/Dy9NN9eWXIHjdDce+P
8N3EOMi8sX3xZhLpv8Mvn8L4W0AybXe3BbI+JGaC+mk+2mmpTyCVFqvRQWi2+LSLiSyJXF1kHSo5
0PVEekwpnAThveX83BcUFEyvp/gEIFtvoiHFPAb3sCrWGLGJtBRo6QzJCS9hY6iLwRKgYSG/Geqc
55LIhkBkxd3fxG+o2u+EpoY6443flBGj2RESIcQHQBBz1t8/oxfdJvwS6II1Cv0XFRaZs5f0Ewy3
mqssz159HCQt0QFEbovlwJaKeBjnqYj+7RKJD/+v29/WoBNETVRMZUDLnXwFwxmBsdCoIxSnQ2LY
BE0FMSLzpmz5ntcCv2cC3wixU+b39/BPXsi5PmMFwHX6sCUx9XVV8qWEHJizAO5cBUnwBszbza/A
vOQlrYdJzwLvi0Yr1RIM0Z2YSXx8rOI4LNntY/VYIdwIBPlTyLHAnNhiivdDEPixxF0sxs+QGzx0
cigwqfY/QKQeiWzTu4nWEOkMMjx2EOH1eIPfWVF8Ystn9PauyAH6dPbQZ6cZCJ4Lo2Crmt32PmO/
/pLPPPfIDUPqunpxQO1z5mnA6/49bsDqiAoMeyb3jScG+0Rys6URLhQrOt4rgo9TZuMdzs/h3PuM
EVlzqWJ01hG2zi0bvunJ+3ZKIGQwGj+ihqqoPHLr7Pnbc6TDHfjQmT6dihx11NnwridUS1cYNwyb
owEMHFehidDcF3DGI5DQyXPsL9oZRPtm+nyZVQjxHovUATXpC+9h+DHUpyVNciQ52YKBJEkzjKYc
al3sapiBs41QgW5z9H9YQyKFk6f6cKKsM1vYZ3IgSfsbYgaB7op6SZjnoMe2NfMFHGwxHtbf07Yy
+ryBzLwFbUjaFKdYVFHk4+cI04Pq7WWMEgmlMRJsfuMkQ/L1tfjrEYzL8Lr9NVNJs5XCfuLqEJm/
vY7rcBWSNsEFtOcl8tLe/pn9ApqDb7UIHQDKkA9vwAZqWtYcGWzuWbdKPOY/Zhn/DnRhF0LjwFso
8numFD05Y/qAQxTbXJAclCTaaszi51+0mRSmBw2E6BFUHWEHRtnffem9Uo3Buwu6y43IZQgm8gI8
gFKPuxvjNrdMsvX1JNqcx+IVqA5JeLCew/4xdyQTvAUWe6mJV+Zip3S6zC8+GrgLE4d6UuxuEPFv
DP+YCAJ0ioloyQyd8wA6Hlw0SF6VNYwexeQbFMmLmx19IQIMKkN22ljtDHaLYPlSZSEXpEV6iduw
pnqxs30V0B3hMKggEy5EyFAZXWEMZAVVCkPH3JVmOvMkCHIYk4AU7CD/4XF7tS4+gahOPxp5DIYm
0KHgGFDXJG3y3fchZcnTFuEg3/r0blSNayGFaql0TwqSCbLRAGHsUdxYI3JYi/hLI/uZgd+0fSgA
YhZa7Zv9F4Gh9wEhgbSHcOF2fB4RduHFcwfr7bXGl6JmXjCkEwyjH+Zfqv0kMZfskbl6eq8+gnth
M69icC3B5+ZWt6UUEBGN03P7OsZXn71I9jwlxEVcdUTLvcbImWM20r8r/G1n1CUch6YWEty70tAU
bs5hhwTeE2G/vbnMzgke+F7hhQonDlmKp6xYufTrZfDeQ6vdM++mYWih53XauI+nL/58NHMku9qP
hSwExhDvuPDO6/pOHvrblg+c4gB1v/QtLh7JQNBpf3CYHc6GIZ3xNf7+gweVyT7f1XzGUF+W+izn
BqZYJFzOL1zhZamH6uGXivLx4wyh364/yTbznqx7Smu8irgq8PJd6A2VL+oO9xcQIC+njY9nOSw7
82XV1vtN8i51xBgMoE+G7/CEflYY7w5ml1QOruSu8NuJf1WZN41g64Cv2QVJPibyYPz0sBsErG6i
77ylAAcGJzmabPqgBV6yOW5QPxns05dFT/RB2X22IF0Fypv3/NyAQboXMqYAK3CVf7s52Dh0Mrxu
uCxgHgHRI0SdETq7BPjJScZygKMMpKssInhh/T0PVafyEEi2SAXrI9ZBEnpS6Om5nDJcbcg8ilA/
7ztS9VB2qYDjdX+aHH4OUoMCEjq0QOu8FGjhSbgzPW1Ya5iclOOZPJWPoyP2fEBTCPWRjMurt503
NOF3aArAHb3Nbf1hsYYsICRX4D+3NYNik7bTgfkMotw/kO+5JI54siGrJWEOCXRFsYKzthw+gVlG
9nNZWXw3r4NvpWEnIMpsp7gabx+m5qqWtOmtWihI/4YeIWcDs2IOIO8RMuYeOs8lAfUDvBjdh90F
j3GC+w8cuvbvGy0E+42C5DEZCEn1m5HSF9FjNycDLYRRgSMTHCeqJ4wLJ30Xb2oGkEpYu4NQjIK4
V/FsARUWyNvlyJgK+OdhKzj2fY7DOSxR3Dr4VCltEM3GzUVgg5OqRgUlHXEMtPBIBJk7OySpW8gX
PaCyhMwve4gbzEOILEwVZAruUOZcAxiUEw5rsHhojshWeivZ6ocjPoDL7MqgFSRdTFtJz2MKzQcI
YcMAm30d+2DPqC8hnBh3CKm38LZ9IjsEOEQ26SAsjz/CFd4JNaafoNaRrBqQYFyGe5gbtYEEwWeS
EYctBL8omLkRjW0xE0xjTxhsC9t+BC0wBx4AxjdhuI8njTwTUkbxaSRCiMyIlw4eKs0corDgTAK0
fSe99C0yjMXiKYO7DtUF7owvUiMU58aqEpPen8Gkdo5V47zBKsmrfDlgPLTvmefV2erTqpfmKwEY
8Qg2wcnqssWeizIHaZN5nefb1/ggSPQfq4fV0d2/WaCXjrIs1gTDgtNABCI8AO4dFlmirCwNJVGc
3ezAeWFmjqsQldBhpI9+Yy+0rrjTzk76ZCNw1/P0y6K74zQLpxR2DZbLjKJ4YS7dYLXDjRM3PyK6
b0IKomIPs+7Cr09InU9EsWC38eCSv2Jab2+4Nai4YLQ7gCuzxN2CJqwHgjJAZz6+EPdBYBI4djF/
/52xxifUkn9//LPd28BNmMH1dcDYOCNpIBKJMGsEg2SuSQt5dZlMSveDXEwat6kUQmlTUjgAPsJx
wVqEHm31/r7Lx0Ebzu/Mgxm/0pO71YoZSIgBDasQHlYAoZJNQKyKhdWp8U1weVicvd9fz6W0b/c4
ojn9FbwViGLJ2RFbHH0LBAIW5exHJXvengEbujkohJtzFrhS9PtTV33h1DrmHx1RzErb4NUGLvfl
NcToiXIa/pA/QGGClsmDhD3S2IAv47r8MGHFNmfxRGC3w0IVI1kduJKTN5aj/nawrHGNojTE5+mL
Q/qLYVzlo28178D1goXUN7m4w9L6TQpUP53xQjlllhaudJjrwwQS+d2Aq705A7tZwygRWdWXAlmb
a/uGucztIFsOY+yasYxbxiOJARMTY+S/nE6fDWg9XSOFHrogsjLgt1Fpch+cSkd1vutH9LIY/dn5
7pkO1wx7EcOnXOXYD9Co0zTPxOrPd9qBoTzfl2F7yYgV3jNUdVivrgipEEMcIad9mSrcdh4xwwIw
XmWqHR7k9l1Q8JUoC9/w7FNeX/2wUkBsruxcM5jD06+1GDsQkLJqmklOKUBeys+6n3qI+ldDG/SL
IDmJyBUqfJtJIDhf7/BzG/5G56IcRUOfqRZsVcGux2Zrv+0oXXuoSM7Itdk2R3X+Wz3dUUDBcMCt
F0joYTFHYEbKmOd17JK/vgDqyCU17+NYoG4ajAQaez2+UGajG9oz7c8m2sYpne6Ho2Qd1IiqPEB1
X9j1PBYDwnOqSf+oMZ6sEZVlFozGvwPOCVEdQfTbXlxxHoDsjnv7L6oWPO7/niD82Xo0hwb7R/8H
CtU4D4NSwbhY+a7yz38Z80MkP6nwf6K3wOIRJ7jFZb84UFzq+LtJBN/CgQBGwV8FP0UZCw5GSn9D
f+AzpsBhtTA0lhRCFF4h4xKTqv3u9fyhJXBaLBgWJbBYjyyb1/wS9Pb15sv2P1ujQ5+mrDfnXPSh
O+A7PDL12Z0GBoDxgvb8j6gvzKUxoFTo4JhW6aAiPF6zsmmCucY4MoV4B5SlBe3FeQWDX1gFc5F3
VlLQbKkmpqX94IxEm4b3Lu6UwMlI9sotgQCWFjDzZSiEj+VcX0CACUqCEso1ppw8+P5JmVT2j6Ia
lu9MWr3f046roSVWCXR5sLsu+XThL5xnV2nSEyCy+wqekUymK5wkzD2BbQyoVibj+iXLmprbLoL9
hUEEyVLbOxLB13yb+wNe/29eHQEcEVzFPOS6mV81wb3Jhqi/IbO8Fje0wFcKthZX0iEvLWPeQZlI
+MbsBdSY2SNCyp5z1T/j2CqW8j0GHplcQ5npehc3U2E4BfYoutML9R4YFVbHFSHMKBijxrvbhNIK
bJHjhkaIUJ2nK/AXnXu2nL6iYsLASXNEiliPEDmieo1R0J0EzNgSXgSXeaxMawtQFIPnVSVwSBg+
0FBfUA2qOesMTAH166TEJgHuAGo4inH8Ve/+y2IurnypE/+N5XBUJY8VExS2ET4wBh3lTIuqKx49
uM2cdC+P8x1TbkbU+RzP7S9VZYGA/JNmmPN0fhZDaWGG3ex4zRwSkE9g/ZNAIfM5sRKwA86dF79F
Tbf3XQaF2NZ4IO1a4+gSbqwjp0jPPWMERKqhRzEbYHoeQTlVRozsxy+dTj0DmlxkvWkrpu/TDur2
3aGS/+JmDQbGHPE6y++LJxsNQTBcckyoLsbngsNu1GsMukeOqQyciShLGGAUfbCBAL3Ib4aHO+eK
QA62HOCBix9KkeirOiGVrMUSyXxTOaIHGH9sZoXMczE/E1pr+LROgdrgMb3sukM/+i1vCbZjbQ1V
uqM1hrKOFMHCFr1a97DPZfDLxFeULoKVLWGmiwMAeScoZeiw6Pnn5YK7guxmeIiMg4VEXvZJWP4R
0zlRtw0jQEBQoNyDTOIypFWExZr9iKGJznDuJdQtU8lLQi1OZwm9PB3fnOEfmuvCIDUKomY+I7IQ
bg57EjLKXHZAWgiEowbVvkYfmckUZaqawNzjRCLUsAWNhNSE4rozCuKDHzN1D3jTjhlNVNjfteMh
G2hG1PS8PJJQn3Y4V47wOped/voMSwdXNA75665YjJBGqbgltgRSiENNW302n0BlbAMVZPojvoO2
cErHIoxBsESaIaeA60RhCHYwoS05kLhsXfeXVGBRshlTbzKwvbm9MaBEPgfEZvQntHzT0r/6zxXN
P1fbjAEZVL6chdWuS4fhBYr1qzPwQdTx3oDPkYnRuiC9IE9RluB8e2jm2lSipsvHH7TknLeNTTQN
mmRO8Q/Xy3nGH097KUATmBSwH0l+236Ih4CokfaiC71OwZ0gAQAO0Ax90fhcqMKUWGiMeqT5aGgb
HjZgLOnj2GgwoIcJxs2PSzSb5j3J94OvyPAFTSgJl4yk+6TPJvBy80NXZWZwhcAOTBTHDV16iaPc
DtrBP6UYFSEo8ttmuWsfKIfg3fven+IjKH/0GMS/DoJcqHvDNTXPnUntHLp3BfpBsUX3T1VDUq0B
LAV/ibbCfcb3hdDTfecP8nwZgaO9qTEKRDYPbfWzZMkoECdNCnH6I7s4CmjTErUDdDWE5nSPgCzc
vo9pnYKavxqr+o4LjPxm+XVKs6NqMx2ELZuycRs+xsZsL4aKg1NpNQzVJPcdNl/rRo2ixU9Ku2JR
w6rVxjnag1dMd1qs0ejRhdZr3JxQItQzIBd4u0guBNwBlGz91ZBY4dHiMdFa+G9BaxVGQdBYKro/
5u6mylkpp3KqAy5imkZ/Kp59byFceAUjuJ48KaH+eVYCiIoP474S4S4QAO2B7RDQQWBKBkvnOymX
sK4ecOaJljYK3DumIiSqQJgBXAT/HdO8bDLYYsk2jYUjDiZrZOygx6H3J5+Aw/oH0Uub54SELtpQ
ckpbx1x4IjOi4mJ8RueDwqSMS+L4Gu8vpFQyQo3YrwN8KyuZAL8GXjkUjKVC7aUbt8UgvpNw97Vf
DMm78Q1t906jqESy0olhIeNtyShjSnvm0iFkBjWiXO9406Pxl4qYYg6ZrTp+pl9aiTloszX6G1HZ
A8h9l/mehYp+VjV+gUplNe8B6E5liBQMhmgxaAf/WKhnyRx+jevdyMknJGjy444gJTwN2EwEQDH2
+iF2k8f8A1FnwONtJy8y1HUzB1fDn0wyAbwbLoyVFpH4ZlIveDi30CGPCLfQxL9zyMzrNvodFXCy
HA5oPymjbq+tQPeqPTZg4IZgzahPeLkC+yfOBfou+DYvib3BDmGUASFqZPA12UhohpHrwhsc3A2+
HriJqb80BexDQyh8feBQsgAHPmdVb4WnO93xXzFjvODkaRs9wuIzgYJ9wfqLf/BQZw+T6UtNgBxG
GYtxXn/8ICoFqlAtwEQGRDJ1JtALEwH+kAE38wGGK39nRpIU5cxcDwjur0THsRGXGYqLT/w7nePh
arChnBnRbmizzn05QMQkPP5inHQM7EQWLwNvi9uSNoSqoyHbS47pTVzZuXt3qJZ4wPrwEsyvNa4W
tPgYkgzRCQ1D7ntoEEumJkqi77EJCHDFR2V5j4gjCxo0K22Q/2WO4rK5zru3lTmoIym71Jlu9ulx
PyfoK3Cyb17f50zlyOM5YUTM1bfmrV035abPivy7o9Q/YR1PJC+uyag1vk5pkR+J/r4MYIMGhdPz
3u4wzaKLM9g06S9EJhEOgv4GXFZbkooayIDz1HpEXxIfNXtxNepuOdXDiowyKURfZZFeiq0iRFuC
0l72IOqt6eGMS3yJB/Ne2NuOthUdY1R4TN8JnAMTAi0ZeDImYPBMoc9l61/QQzlYgx/hY8427+Z3
5ywIb8oSUdySUc/zKB0xo/xjtqv8C4chG7RAtbIZWE2qbBjkW6pfrcnOXWVuviJDPnj6GAiBYd0d
+LTLc6gfCtK0yyOpxBGmYdaVCOfzqb8B4d624ulvKjvfqihIi6VWT4ebD1Ly2zy3nw6taXJBsqJO
Rx4yVASCwFNWtuAKbShIYP3v+o5kDX0kVQRrMFce7isi6hQfipitpgzRNRe2L4cGeCjuxeuBy+Mv
VtICR2iX7fmEpEdX/8dGQPSlO7zfwzV+73HrXD7X+XKUKra+b4JbyOyMPdJf9qD9PUKoMvbj+Fo2
q3cKP4eoXsyHVx1C2L5Ljg7xF++kDeQTgqvtayYz4+nZGCQlD1s+fQ/5UdviueTIGykYJNieryBK
5Qux+AaO7lVBgbVssevIxSmW4Gv4diGyufhA1zY1CbHWImiXGuq6ePq3EHpU1IMJNjzoh2FEzmIA
sS/WbAwsZhe7gVM3WpPoa8rrF34s51DdQChOf25Jy9n416jDtrZlodyjEVbHull67foJblKH7WLg
vhPdf6UaC/cVK8HNEXEj2mqE4yVvbg2uvirXT4YOS4I3n5SA/JDMZx2FTC+de/BbI7ZBG738OGdh
QoJitDXvx9GSYg1PPS6VJGP79d2Xd7a+fCSfDYA4Gq+aGZNQAdU4d+C74wMlTuWACoVR/m1WrpAD
M0bvFgiLNAvur/eEurSF6WHacGoWnYlZCoYeGEj0LLbd9OKPpp/97SRcPiyiAVk2DJs9NcILFeOb
i01e6e6MewGOYYKQeP67LjMbLg4eevUecrA3Ir3hldDv+I0APLZ5QhYrE5CQ0D9nMGOA1AczK5ao
0q3XbmBsRic8Og+IXelUSIe2+FTsllkviu4+unVtzsIxuwDhTOZLqYJAFLOf5BxKVs8Z4jjyNn7x
09Mg4bz9dqdDHAcXh+7sPzxEk3Dd0dVTS12DH5H03P4hyJrTC2hRDufVfUl3A5E9eJqjgK4HByS0
we7TV8LSV04fE973rqSTySZPNl++5OTHAQd4BsoQgZpMm79GHMrRg3S5K8TyB5OZ4Aak3vHimhMD
18VrxxApqo30lWZLnYOyDhnrOkoEHTaQN0+o9n10eRifnb6BMv+iIyvX1wWKM7DfASrMIn74wyBf
4VEHVT3SApog6N5ZeFmrsY6RwG05mIdIzLj7hj63X3ni5EXRU+/gUbQw/DYaHqrrNiFCkMSt3xb3
lWXGBJP7XFmq4fvQWd99cbw7FIm39Sv9WFfyhiWcWIHCtGiwRV4RDk9Q9P5dUUWoplifnjfXXb1+
hHeHm/lGSF4WUNangjTRUSpDRi6OHXcz5FZMLjCPdFDnhKSMLju/OVWRUJTrcynK7F+EF/H8HagL
QE8KL3n6NcmmpqR3gLGKLcM1Sgu87LQFgj638RX75fLfzHqj27GgZryIFM8Qo4IFoGfpfwLw4CdB
5r35L8X4Fq56aWjR7SD9MQdBZ5zAh6A4gExZrjgSOLGwyl4M/bd7BsnHARjSOFVc+JnW+2qFNHKO
0bU7iG7xC8U8AWz4CzI+5wcRZbOqVh9PTN9VEMiNFDG//DrDtLbb6IPaiNEBYwCeIxOB/dDB8M6j
LsQrbtPsKXF4Vjp5bXfEldny7pS7LhnsfzbqMTzNuEDM7FhMr5HmXk8U7f091KBQWmoiLAwKdVpu
LmJG4C+IwIjcacGQoz1Uq3o9OFymylaDOquavQ2eePqcNXFn9Hj/GzhnuPm47HGmMl54J5CUyriH
fUQJ55UJVVgbc/R/mG7AOsaXl9pPimpWQZPI/GyMHeZVVFAy/Da3Fda7dC57yBujQ8NRrVIarDtq
bDgVJ/i0U/Mdt1CIKEUv8AnyUMc9vsJLChMc+BTZTniBoZTQAo4UPG9MAv1s5v6u9g9kfxv1TrCq
zzjFPXCFhsGyoN2To09QzGBJEBrwnWP4nAP88j2uHub0Rxi3IYVm9um8baZqkKCEFlRldPwBxbl6
6rIw+0vFR0kHz+9F7Ew2g3yzIqCnT+AlXwg212K/gXmIsPvyPSEbIsba7i+hcjD19U4yid4fq5py
zzFChpM5oS8hyeiM0FAJz4t+zDzOhdyGYCFHYVg98BaQN9fkPh1wEMKPjCsnC6+FSYl6G42VcIht
3OIcfU84yga11yP+hfTnUHWutuRoQbbFbcftzwqy8cyneSXN8A5ls7RV5+HKi8/Z+WeYgdkD3Wq7
g1co3LkhPzCnu8YwbPArP4H5NTEQbLls8V97UFK859e9tnhudIi5/B+DwxY7b5x/AGyz9S3FE8+v
Ehg4n0W1B5BOZaexwYOO16TBtxL7bModjpwcWTFv7Lr7dz9AEyhWN+szRxdFn37mg1em5DXuuCvA
otNHym/nZHDv8TVWTvDC8Ar62sD6HGSfxQCiMhvkVO4kkQwz50sbMfvS7YbSAsdj6CqlUQad/eMj
5qD6Afw1y9tKG3OMt/EgzCEo9gwYPq1TJme3hOI4wrIAH4ipV+7eJwUKWpifHunvIJamRY92GVcn
FVybzreeDOhMhY15vrvGwwWYHRTrCiHJOyQ8fF0nZ3Lte9vcetJq+v1YDx94uudJM7tEdHj79yQe
Tn9vMOMyHADvXEwF57Fa8AIZ56DVswYAUZg0nd0qfu3hYhEwVpga5t76Tk012sNyqduvVbXr4p/V
x8BeTR9BsaJidF9uE0L9510fgAJ7jrrpudmaY/X0o+nXkYD9XOkwWNKTIdfaAKAkTFPZ3M791MZ8
ixaxYhwCttcM52H4aoQdvyYUqdQEpDs5g5ViaT72X2Hplu5xRKxBe5STJvy4P9x+z39I9le8UXju
DtxMeCggvn+MoBGbtCc5uCxIE4/yEBbyAjgFgwqIe5Vgd0Ij4xve64t53wpWJ0yVJua7hqeWCR8D
KrZurMKEYEzexHI5ZsF2oNYlzFkxOhjoIj2WP2GgXhQGs/cMFTtfg+F8Wh+q6OHp3sD7LuXgE4Dp
Lru+mFUoW7K5mhgj8w3IDY43+2L9+4NAfuAhb2ur9XLvS35ExnynnOdE3EMXXEMWWiqLn6WfPivt
QD+tRrBw3NGysuXlyIfy5ssAuasr1hc4sYHwf/a//WhZ74H7fdgqDo2ssHIhlIwLkeOW2cec0G5S
BiZVwHDpnRB6PXY4Qd5x/4RMKaFaAVzZDjGxztZ8fd+vbWoNfwjxs78crr8hJDlW7C+S/poTQqff
IYODHfLWkiGOAgnMxmzFxyy7+okCh8+mcGnmy/jFpYJya7BF8ZPH9WDcxuWpgoFaxddTc2JV8rKi
bNOGHxFKKk7wH1ZLknfZQnXkonfxQFwxBxq52faX6lu2HsOItUKW3qo5tuFv1ezYRJSIhVunrf9c
qAcJ6hVzNS68BcBsP35ahCnmOza/AakIqQU/5I61N16J4DrK/uzIp8Z8AyUl/Pdoowj5asyiXasm
5mgbdjHTMpOZrw9WB3sGPQnGVAhHLpP89CPRlGAmPoYUvsNw2XMhEtaz1w6WCQbSvvr39OTTBe0T
D4MXdQsgPdWrUVKF8MOfgbK+/fV45wbuepdAJa0aIzRMAdTrWAgGPBLLUhQiNMrtZSwIHwRaHRiC
fW2DN8oivfvnDQ7ta3Q0RahPJ5hKn+lub+saRhpPImkOAyaSTEUZgy7e0gSgAWRu+Btf0Zqw/IE/
mFnngmvEOwBugQBxo3akFQPSAB3RepTHzYq/ZGEhbu8nFMwXBtFZqvFcqELKCOYL768Vh5e64tnD
GfF4oBfoUH8/sp70EnT7w72a+V3Edf7Y4UJZcoErdjEYp2k5hHk8/l6nUKrywYyf9bC/pBbF/aU4
sxdU1Tw4eAa3EMvDiE9hwB0/3A5PcsS49J1IcU3L2bngBiGndsb8YXejhGAQIaUsgLcDtsBP4gPD
3DgmbDFnaT/WutNRcuwIRwoBU+57RcMN87YuVkgI3rt/2uJRetn0UplaA44PTSENNCWwi3Zmd/vj
+vzjwBhF3yWKtZvBs+w8AU9LVAsq1eP/9kqQREB8e6Rw/QFhqn+tbkqIa+im3xMARv5GLHj+BxKF
wiyO+LPC0KAFPh8Bj/heWLbFkfLtfAQdApcCEeD1DgFT1u9kgvsbTTQuNaMXTEzM2PeUmjzr36bg
J//pPr6YIY5bx2z/DtjtNURaVt+RH1EFkOvt0wMzpfEwwcXmt1WP9Icq5G/6ohtAL1rH8ehIvEoB
47Iba0c83UjXamkiIfDRhDMYTEfD8RujmRFhgPU4x1gRuiTqGDy5/14ELQEmbzCBAx2Dp880AMSb
h4I9RjeRvybCnRK5N7a9BI1Ax0RnhTIRd5dyYj7gxWHyyYVGxt2/eQ2ikgraCCXNbwJlcLh7MD8h
3Hz/ZJWTCoPtEeuayAtKNEyQj/3KQCLKeAJ+JEFQckJdgtWlqo97BMqC5mI5wL3JXPaokUpymTA1
GqyZ5g6OKAHAOxne4re2lx300CyAHUTByxod2hPfYGQh9wmyagUaEz7fsIPgZULNZ8jYg7yAI+AY
2+VGtV5Q9vnwoIpGP/5+W8p8JHw+5T8SjLo7A4Ywe4PBxcdF0/4S0x5czaC8bQdXWmrFJRP6yzEr
Pm4ewYjqQZkId7vrBEExhf5WagiW5KGA8AH7YW58xn8bsFYSSCENwZnQULGgmBz+FDg22q7a0Pfo
tA+v03kpe/20ccEj2H4utAqzZ8DeWkHh8fDwRm/4iLMpenTcmZoYNu6mcr4xdaDfW13NJxoGDt6v
uALUg3xQJjUlJHb1XBbdifyXAopzjksLU4bngcAWSiKwrwVyTv/J4frhSvbklAP6PWMiHCvLLmmS
0VyNaDBPWtJbcq+/EhJnhUmb7qsgNW08crUNoj+AdbbaAcLcAqYRg6ZUx2gV5hvKnwuZG/10ZOvL
YfhMrwENvSlH2AnAgKPy51S4LLjlnBd+DLAkAJZGlpQieA+ZOIsKtu8Bpc3o1+x8We2hnt3CKn2B
5HzdYt3tUZsAI3LfQ82WV70NggVI7pzvW3EOfJL+6elKfy+PPHlP94v5iNqJ4arJKvotartLxNDK
bVYvrqEq4OlwArxDZhvSBl46WcDpJRpswPTA5Unaqihg6ug/ks5rWXVji6JfRBU5vLZyzgG9UIQt
cgYJ+HqPPq7y9bV99iZIre615pphGHIqQKTc4rDUwZEu4W+kw2Luxu0cCfap2fodA464v5JSv43k
S60fad+jQOD+XpeDBOsLmqspnffPufrU2z+e1uWvZLuB7enLxNjBBonwNDvmh3BR3ZfUB/L2TAlb
OGZ9g+ohOv9NQ6hpXQsRTwmt/VeOK0ra2WawgcBbjPGCQvu3+lIFP3PG0jArKb/0prx6vfWwmvGA
8eD9M04zx4zpYHtjfEuwEabU3xKWazYKj/XRvwUHiw82Crf+Fbxkku68A/6pT153D998H2JX06oo
o0NYTaQInayPKyNyLjJaAX9EUMp9wETTk8GP43iQTLOeJffYomPeszNUkJB6lWO97x/y7hpabfam
QmCRfdAjMnvSFFpUkhkCDqctE2NqW1q8eTMfJPcvtJBdPk0YspanfBefYAC27hWrHLSvJ2NS/TRO
WPyAK7K/aWK5i9bI+84Rz+C8O5t/YA1OqobMEj7ChigY6IQ56+O2phNGuPBaf4KnTE3Pnut3Cb4Z
nMEvT1i2tXCcV994tn7W2+IcwLIFVOVEnG12f5wZU7K1j/EQa6b6iIer8wFyU28pHsURQmtEE2gm
UGNsk2EB9o224VSdcfQYZjNn4LI1WyjmuYyPkHjjJr1B75/kY2e8QoiZEDtn3TJINF2JnexDnAD+
wH1pfluACgoqoAa2eopwCFMoR5V+sAVjSfqU6I+iZ3TBEvtBLzrFFxvl/2pR8JwipYBMGHGnf7AK
DMZ92MBxEX4b/tPhb7KBo3auf8FAOG97SNZUq49w4MOcoou05b5qDL71OEbuUpxXg/BYDJLXnF/d
rybwEaOJc7VHydvuEPfbVBz//sltcyj20SF5FRPukddmM1RrECXkM8Gxhbi99elrxlB8BkgkasS2
wXH5SLpccYKRHeSw1jk+O5QBE6f/N7YRSpMsWWPpstq5z+iYITCblM+67KLAz49CN1aEGHqEuPlw
nkATsHkrwBSUSzAwW0821x2XpUnhJTdHKlfrZ/7MPchK11j4VKnb5GqOI8wQwBp2FlRonfhb8+c8
kqH29s7ekcRmos9NnMkh9508DilyLe/ZBU8wjgE5xpwAIO6Xz3pSXpeHcB8s1uf0gznGNsSaFeXz
PkcWnfTW+/xWQkYLmGnInIvGA27MUElb4KfhJbrzv1uG8oU4KES1ffthNS4PEiqmrXP3Z7oUoDJL
V6fzvU0Oj7XwvzaPmskEC2b2w6NQ6YR4s8ejAOYIQ3dI1n+oQEHonstfiDWIfiEX+OdNSTZ6+QRY
wG0jZ4HgwjbgcH2hgZGRrNr/YQUM4bA4ws1Y+urijC9pkQcb6qmJFUkGywi8AM7kzbrp3Dnvszpn
p6D1piH32fgFW1LOuL4IDPHPuCYn4wo9hyurNtYd+zxAEW2EEnhrHz2ZjI7MMwBFwZX8Qm16118e
V5w1+GC+0IfPCefdomu0nJcu0x3ADeHJ40b3dm7AEB3OLbkAyON02KyWD/cWHtYfC+gKUvdENeEr
mDsBY3fowQT4BOzFv+BHtCIwyiI+FoRXxYOQqvC9wil4MIfIXR/cm3X929/FpyCxnfITwjuMR44o
k8bXmCFSBNlAyc8OXL9KQHMyNs82vIxDcv2b+C9HwmXQeGShcys5Et72F8uA+vzlIPiilN7n1Kzw
Ck/pLh1BYR6wFV+TUXTLn1afrRncQoVkCm9Sw5XRw1WrWlT7uqMPow7nXSd6Uk9MK9I/ADzSBXyF
awG05T1Kdos+Cice9wVG/QyP7ae3r87aLIWJz0GLizs4JNNLlG1Yjk+TZifVA9EZqTnTGQ+dOwVp
el4NiXmkHs4+aziGsDKI2xFMoN0FON83RvXdrwAM2chbhUcKzTid1RRWKCBMsE+72CdMsaD9BPID
+V2f7nQb87Xtx+pDTXMs6JJ5Mf+qTpkDzZj29RmxjOzx+iafnb9POHMhhn7meJS7u69o57/oF6NF
UHpznl9oKWzSnZQtsrdhR8PwLL6sFxks0GGEoB1MuzWARQcJGP8apyPU70yC+bnxxRyxwpG7YxC1
I6+zi80m9fyBQxJeKfK935yTiakYjYRs2Nb7+JzRZV+zFm+hUzgodikwJMct9elqljbrwRzq337l
XJ3RpoF77z/ZNbZ6Ru8BYj3YyL+Fv/mxPgFLMILnjq8uf90Ys/4IeVr6Cq/FdYU9bkgnuS04zyfJ
bP2DhAMMHnRitD7FI2C7sA+6jlYdscAvoS6ghMsof9wJeN222iPKgll2cLm7zXz64ZMPUr5wvrNg
aJgP482khj8DfEcgdbMkUQ8uRdH3z9FEZ8G8yo7JyXMz3oK5zz66WSP53anYzlmDHrGYQR2EIYFB
G20vT2ZKS93NxjWY1ofZ1CD4rbkpO2kLscAdb87wpaLl/uGnwmPH1+IEpi4iam+Yb/GoGWHP8yye
+ZfJ84CAJ8hxNAGcETHpF0CRSxrWqz6pr1QygJUXbC092rwdoNnBpV5hDjAgFIyTvsWDFHrLzsZ/
ONjPX/mnvjO03VpHF36Yy8lsQpYGdcdPgblEvg2ZdlcLNrMOziHHtBO96tYakjx5Dshk9zCxWEWU
yOyslz/OkM6GPpO2qzdPHoCn45j1Aynn9geM2puzCPkLiuZiua8Xf+AiWDO9jEXyXTMQmJ/wJn3k
3QLSBH3qD4KU5MSw9TB7QEIIezmWA1tABEzc7z5F6QTZ1CjpRw+Xjr4pL5hpDlNyS7FEikZAFjxL
OZFZg3TKZygpcuTpXvYNFnhyja5/Xw+i3EMWY4QnIlFHt8/9ADKANYWUl0udMVkmtYqr2q6av77L
WDS7ZQDdPC1N2gmYKK1vAM7LSfBZLziRfusJOFcXMyVoyNg0Q95YwbmFrb+rzg5DaX3gfpkh4qC2
9oY0ATzwvwB2OlqaYfYIf+oQbB5CUXLGuR5+ZQabZ/2eEomFc1AK/4U99O3hmjVyjvCkURobAzD0
+98tAG9GNXgIQUMYIXtjxr1fhzDZ9SXtlF8E/kNtVjw94FhvRHPzS1tMsZMDTm4YJSGhA0udGl25
7Trv+OJeiw5aaEQeYdfrLrfOMBu5gBl4h/TAWubd5QJDP8CHjwRowa3csw+GieJnCXkgG8a36B7Q
+u+iW3WQ1CaqgXN6pnKBgePvaKk5J9t6hL3LADxtsN4uB/NuceAElsZ2b0qqb3wlUGCIHvsePKIe
Kozf0RjNF9Ipxu+zzRNOEN3tJpwkU2PoXMFHGf2bhxB7O+o8psHOy3rm9xjlnN2lIfhZJ4I4twmq
TLvPuIU8GQyc9/4jOFmMXcPRfGxfo3uEtz/WztSbaGOpP1B9wSj/YL3LeCkaGuO6XY7czxpJQbFd
06/O+yUD+xSD1Nkcvhk7A+4FyCNIqVKgVUf/6nosqG90ZqdqiqnYxFn90Lcz5CwQhpeXlAJ0NZj3
o5aK6uBekJ/WHZzK7glBs0hEEJKH2JwEqAJcXOD8JzQnTK09qNsxiQUekl5qQ3bG/JM3xqm6ZOym
zDD9Hy7RJKay6Tbu0GG0VUmPt0HCvCpgR/gAxH4YE57Va4ovPDf86dDs1n1C0bvlxJa4Xj5c/0Bt
vjFmV+xfdAhrYrRQ4zWtOmFPq/ectWcyIPuY6WOfTQjeG+siOPWMjCfBDBUYxkJQzx7GWT26T8bU
jYufmn/P+z5ja5ux5DGFpBPsaiSNs+oDQPBEKkHpsYZ0UO/Tu7Vdv12ZxIHxEz+IWMx6l7gYgzzH
Tyw0uxGGCcoA7eDbnFY8+Z9yDIsXQxoYAJJJK3cDqX24K7Syh3BoKBus/p1eyHFHrsdQp3LfMrWm
agPjpa/lcSH4ngYfSxRIKuNgYV4CMiUhBjwrkiNycGqK3OQTUS+b3Xwfg5ayFeB4vOZNwYzG1iw+
ULZtaY4npJA+wNIhJRBM4g7UxiS+crmPm+DonIKtZ838U3J00JkzAvikr/RV7jHBw8f8ZF5zRMGn
sJ/R9PLSQ9wZkSFiSWb+/nr5LF/AUXkWWBVCPuRAhcGJsjC658+shS16S57G/W9CYXiN0du9UlBt
NN7zgQvHhtwBvhmT46qzIhzI2HqvlCiODVWZC3Om5tRbUdKAQsFheVH2bGOY+n27LQ7eIXxWT19O
z1Fr+tBa/dOm9T5pP2+CC5O5Bdgm5a0NFcCYJoTKwfBoPKqSkNb+XdOnM/t/5Ac8hVhuyZ7ZElIP
nBfA68OTq7LxMSwKengogK9d43sG2Z39bsE5v1MQJkBtQBIej8pj3Flfl+A5TFWC6RdQqGGLCncJ
gd78tc+a4lJAieLiS5UGyB2ulC+oK5Oit74b3TlOhJuPNYibAgnCHSlA42BYEm3/uto9n8EdCKTm
4EoyEigvGC/HNUdrR5UNP0/7JNyWY2eKBLbvUeotKnItU+4HlkolCAiTOwottibn4jKUmT/sM48d
tKTlNGbOjjNIymTMGiQItxATXLA8egBadPL3fIdx02uFx4pEytoVxAjQxPSzhj0aAgmnhznA97c+
Yk8gNaEtjy0XviKVNpbk3Y/bUz8BWA1zBKiS/APIFcNcZCxxL534sMNxc2J4Ae0Jp7VgUrT5LWVl
S6XfIcXRVsbyMrllt5feSKCy9IdPjJU4pGVQcNl7GdK6aFB2FbpKZA3DBVgAlhha+9Gew/Jtlx58
+SkBHbDH9S8PWSvMqQbAPxx4zZwRMRzhS0OoCuzD00sdWOp7VZO/3VFgXUEDv7oS9pJOK3gvoonD
1VMpy1OK+9QZ9w1KL2p4ZiJwf2n1eijC1Q+QGojkRyRKdzVEGo41Y0ep6c8Q2nHyqGRAxlgBf5Wz
5SedMEkeQplrRbsutFb1v64PEqwTIPRBe26jI4KFxNNmQqJTFLMxyOKMEtLwfPDQJRuG6TMp1XhS
bf9A/g/JVmDJykkYWDAmF8U8mAoZtfzaS9Qbar+WIUG9OWExjRBGvf/jU18WgD6biZXAE9fwm7Vs
O/mKCJ3cykFeniN9Mkl2sJwJo9USLEHzVjJknj7e8LyXyiK1PGReHi04nZSIeJOiBgQlbmNbQ0eN
zrlT5tHCxz3UzYeV8ymdVsE6cRBybQnT5p7BkR2NLUpTx/OaVPdK6lc6ejq7Ot+vNhscFRarYdEJ
Vdi1tGAk5u0wwgJP3iNWZK6g4XJC1jfx20BJV1FOkjtOlWSbYitkblozotKmp8aOUTX5OIye6FxV
M9qTvYHpaAJITUT2QUGORhYa0lCTzhi5KFdxc3bQ52IJRwv1FqgioDekTFlQOqnR4S8i9vbLSEp+
P8YFfhQlSSYvvANDCcK6W+6BMZXDTkU/woOApWoMdtmDq1E6g0QtP+5XI3BQwprehLmCUvW1QL9m
Vkp0Foi7xkUuGXIcBUJmj1+dkCqHzAPzJvomVC34CWDJ0vTVFv9XdVa+XI+HMV9UEzHgBGB4zMh9
jGO5ssMo56L9G0Ry3nSm1JEM2j7oCRB50HEw41EoAYgrGtsVIkebzykwjIVrKQLuCr2nnMgjFv/y
0Y45tYYAdd3nGEtHm+9Ne3/cLaXk+4kRDCOBCUgWNi/KHoAEpIyxL36ByuUVXPHa/uF6eL/aXyh2
yulg7PfBAKdU74PUHMIrEBvl8kB9tKJLPW4w3n0BAMhWrTN2b0N1vAumEE5YAvBcaDEu5gfx2sLc
eYOPsWHK2OJ0M9n0D0qE7QXmjDHpfLQIJMouVHoFnul7MlWezoIU88a8A7wgJEQrdYf0/nkxUnCe
IAQjiow7bRIDxLvUw830y8F4bTf9Xvajj4c5ywWgO8Ts6Epa3gOT+MaaDUNmr3dKrM6gaC4sn+9M
GR7LPhOXxRfF8guMElSfnuRKWazR9PDVt8q2Q3uHv039RNf3T/og3b1h4nRlq0PKAhm2ontVo+nD
iegv4WALFj4984SYVrXvT9LN76EhAHio44ppkNKUPA8MBdU+yqefGozclJMmvR+dvfZl9Qj80QY/
FfiO82oL/I4HU5eZKO4RGOzugu0iRqJz0z4L5bbqaO3WnoZjGi70SY+RgXmNlVq4Gp0YMUVbXC6U
s8J3n0P+YG3MkMRgSPe3FefsJywOwK5Uo32PxnNn7oXVWx2mgrcGgsQXbaul4zal7guwBsNkTQQg
kpDXbhqGxdbZ+zljhKOCC43PqNJDiA5BuqVj4rwTDYMPsGwNr3Vkv8psp0/DLlRNc6c+Gj0mGp7u
lbGzZVlIr0RsWd1DuMMpbnCnl426BxXtTfxC702C2I8fvRCdhlI26x/UqUoWCX/N/B/LdsxXN+KF
OuSCDRlZ6nCyg4OaTlZAVwW+Pm/q2Ub/s25d8bfTY4aiTmycCcXiUqFFU6YMCPYhshRQ+Yl2wEWd
GSm646pl0YgRJkxM6ljZLVqRo9u1moF1gHeHDd5kfkCDfOQivICC1Q67BWkn5Fwe/VRHLdJVhkrl
qQORkwyLyMMcYUHJluw43tH0VK9j0gbTGujXKH0KHYBIx00qfVk4z5DCzjb3YyO8O9g7s3mzuzZy
O2UT41x1vHJqBBig4jsKV0oMVg1lNnsxLB7+gZXEbb11VepWcI7zH1eE2xqtpMiWW/kI0gEX6ImZ
BAK8301t8WIiq0NebK46RmTKqKdd+J7Kx4GIT/0keQJy6fxx91+ruE9WnGgX5kQz4gnYErcB6S53
3pFX+BQsLMuQV1IwqvmIP2j5Civdin9fdabMtCsWvCJcu2NRCGFZMBOoz1gIrOPVUYn5mA73tRsa
ADPFH74HfyLdaxY3V40HMc19+qz4txQQepWCPR66vMsJlQDm/vHsKUL5rgedH+EP46MWoyXtzy1c
EVfcoaNCjcc7fsxYhM+D+ItfBRgMHDfnbz3SDCPd23G8x4+OBRJPQQDU74F1illNtLe5kue/MS52
QJ7QTCqsfrKeg6O+diF5MLl6w2WnaNIdSlPCfaTZ1nVgnLEMwEd8qz/gCo3U3tW6EPzK52Pt7L2P
6ODEqX/kl4yp04fcwLSBjBq97ia2wKeBOoYPhEMvXmQrhK5OwL93SGYTEJTw98U8A2+M5xJjb7xo
sOihRUfGjys+TQ1cud3UGoH8ctydnngsfhlcveJvz8ZaYGrc+uolZcDdn7H85Hx8xp0NoU9ySDIa
ZpNfCHanXdDrwtDAuu6ICQtGxog/tBR2Cfp58n507kKDpaWzmqzSEwtMpZ+AQa2z2n4WbJODalkd
pRGM7sKhVPSt0fmRtBP+PmBwogsKPFW5XVsh9IU9Kcj6MC6OUTw0lzKstWAdf8VO1IAxppkxi8Eb
klthpHfjqLEQZjp0HYQvrKeFe3THRz2EaswbDiCPcp2VECepGF6m0zbaNCTTnbOTrFokfmxI2nWi
4FF315i877VuhtLzgv6z+i65kiDGaOt4qMdL0ICp2tVWi1x+QQIA2ZyeasU65KF6eruEx42MinZI
vBIYd5oO/4YvfQ/0d8F/Hq+pvDqTMaM8QAjw/5swI8Kunjehx/BnkJ7Uw2Y1UC39U6Aph+aspLcj
BR6PYPz3t3DXu5XBVslxnt0NxvPZXqwq+D2yYZT+axMccAiSxMZh+scH/rnAX5Qh0GKqV8fDNuFf
XYN9x7I70q+0qbKlQuiOUPVqc3d5b3wY0p6ZguPyNjt2Ng01Krv1HYsoVJIssdOGAoinHku07l2Z
SIoTkVv8QLfVRk6PAmiFf+NnhDvpAEepKxrNJhxK7gRG1uOO9u0kk5fWbJAjTdFg/xpl1leppU5w
0PbLDu5Myv2DpoxR+YRuDvcqyGOosv27gG/JDjRV449jAWX91OqOH+TqLqjghqAVdCMjRmf8308v
g2BPwSWqXiOqG294xjKyW1M206ecl5TTIPP5mS6U7/JSSIFG0M2a5OK9/R0QQ2s6Udcoy13oYYZW
Omy6Zbm5MwLe3FS19LbOCnzZ3wa16pQT4eGSj8nqV8lx9WPDZ9PHsBFLasx/NhvypCLnGzsRxLiL
qCOEKZtNK7k1F6Xe4GCroFl/cs0bE2lWT9nQoRmMhJ28C1YJAI2z31urKo4kHGNezpup1RAnk77O
bXsEq9uAAahyZujpvAEaX+oOCfKE3uOE1Qn8+bMKjWq7xgC7rz237l69/dHKjCGT596J6rb6+m9j
5iC7onfNcTW8Y6zFQvSCxl2g8Szhd83YffTq5aqLmyI7P9BXgclQ2SoMjXNqdRPAuyZV5MOXYjBa
7zxyKxBCwRaCgT5UtzJPmaBfuCNn6vUs4iO9hV1f/uSzvS1ts6b8ojc8MFVLwN5kw4e340f8y2NZ
kd921pPDX72A9IgbKfpOHlM09tIkhx4LXwzR/OzREa8XfVfh64MnHodkfPLoo+ypubz52c02aUOw
7cLNZsftABkKN4wUVflm24I7xTaDU4fQliO01cpoacNTWtzUpGtKA2Oq/DDhHiZNlmHTgo0ztzPC
jUScsR0Cs+fWYeIR1a+/mkucn0ryDNi0GgNsMmFZnDDzUKLIZNj2TJIkMiNn+BSOafr4+dCRRlRh
oeYn5PIAudXKJrrIj3+x+QDYhQu2wiVmzNoViYzQ7KRf8KL9iYjMRLFJp8GVZN5TLvHXSm5G/S4W
WoSRjcIPRQMrMm0M8m5C6QuuF5o+gW5kUdgmf9yaDGeY1NevLJmpnZTrNHXOuNF0xf1hdEXSF7Zm
+/29WJIxpuy0aEwu7KKrvUXNi9/+tWozNYo2wE8OXWV9wlx9+okXqAxlK75VWfdcbS58xdtxPBv1
EM2iqM/B4K/LXeaXIezQoG4ins6Ng82ltMXsU1xpLGHpqpK9vDawP8vlDqduJJPY0TCOu97My0Wb
+/YSNlmXCSyGLRBTN1F94pKZUp6HgorlAHogHkbWRPZztOnwi9Z8q4wXQuspmvvQ5nbD1blvmK20
XCHb1jTNLcaJ63Z1X+Eynf4i2nNFg0lBl/8WxchwZ9WoMrAqWmJkpvC0GZ2+Lr/y/SYAFfAlZykn
g6OamMObxkQf2IC4xXJu21FNtGdyU5DyIc/wYYxmPB5dBzIVftSJ74qTiH8ryqGTs+ZTTIUCiTBD
Rm6EPd/VPpqG75qr+VOhkdsE6WCGmQwuY4JPkpBYudUTuy98ch8J7flN1WWT8/Vctwj3+Nhxvtbu
xNDsuo7yT49idcZjkChjM1veF2KJ3O6o9kXmk8unJIwz5CPbbrLkxgOMofoL7wV98dKIe1K5zMzx
1ZdhZ6ziXz33B7k/Hw+UeU8jichmBXtfUStd4R9DP3uHl5iVnNRbnaWCsuFEVFXRqU58icMd76AH
aIpv0/Szk7B1TvXN7N+aYc7kRRG8xnpm1Vws275hTzV3O17Ribh3NlvEToMnoCyQYUbF/LYc3RXt
hzEGzge+/7X4oCAj5GhgUx4N5m+HRwhQSmUICdSgZT+uaXYOuH96dot9+TBhhP5TPjiTEanF1b6z
CyEs7RbEU1Tcvgth2tDn4lbtb41WRX155ef7uk8TodinqGb4VV8MEmBPWc3QA+Mtfhtt9pbNBCxG
ngSYph5Vtuau80SP8rf7Kvbzqd5TH93laYwUax/Ob758xWXWnYoPS6oVm+lDaeAi/b9lXLRBlrHH
LZcJWL3gGh9EYrLkm6wxjhPjzPaJIvegzcg5PXImgJTtUEVjzoTRUh8N+OiqDP7GRY2nGU56ctOW
R4gUJGpkYfX55N0VE2a2zoNxRT8hnxI8XsWn8WpuLreKvepSZX0et9GPSzlTkFmpPgAZfE8eGySb
IPqk1f80ngI0swn8tw0IF7PgY90jAp0T0bg75ENxe5yfsR8orst9oyERy/nblasXpO0iCuYE8ovP
CCyKtqGi2TYfz75orId9uCTTt8OCoAsONdSjSCukst+6cLKHJLjYSwwVEc+9PPPr1PILScgI+TZE
iJPC90+2Klzj2uyDwIspAn092iIaYbOR00wsrthR7HNSt7j23DiG3kXEHlyPyG9QanmRdlrTElyW
4EZPQip1pXq9mirflggconThIhLrvHFqLhgjsq/k3EoiEg/ZFdn+v+phwyGHz5HPGdaDasvJM+ee
dx9JHV2pT7j2jzHnHopdTX5WDiVWVjagWidg8xjw0vzMikc2Or79mgOyS3opJFQSMeW5oLyG6qY/
Bd54HpSMQ/dhJ3KTmso7Cnb54eVq9mx5cuCIzHb8tHNaUZyWCU1Ro9asFV6LEF7oqKSIBXLzuCOf
YOTZQqUpphfzugLoQUH/xm0Pc4SSZDrjgj+6+bxppM+NqG1mc4yFm1H4PJfdZiveFI5qv6ck0uou
YawDq3VoXa/Wv08E07W56TfsjW5afwpvkVgijffZXKjtxZerg5/Wd40f8ouw1v2m11vF4VBoJPrZ
HB8Zm+yQaGdxAyEYCxbTN/E79kLsh+yp8ME423BRt/1jo0A24szhmOPZACC+QDpgBJMlJnWdDHXh
UJp0LKD79wTsscYUF5yylcqyGxx2WACNZd7BMNnPGIFqEvQezEHI7it+p4c/CI/nXdRELpPEGJy8
DbeDRcgm1Ly5kK2z4R3uztOsZRYDIeXCgRAAOiEDWqN+3zQjgnBYX/zsBHg8zx3vm2MkJZ4E+YE4
yC5wRjIGX3SpYT7XwYRfyOEqG2a+/FxU9JKUHK6LF95IFOFT3TJSkqfnkQ5K7Pv8Sw/+Hbq6r/7c
ESHoQjXIxw+NcQVWEJxNBzK/tPu6cJuHcK+WotgS4sVxRUQRZQtLj7hXUdc8y0p3IjZ4Die2Qoo9
bJZftfzSsodyv9TcdRuuDSxiXs7fKAYe+MWa8VGEBqU4PMRTkXVTdnaFh1vjrDNO9VPlM2Ie6moh
YnFj7BZPMH0qqLcyLzBEFQd/XPZdTkZ5UjN041DCCUF8tHYAnK/NbN8+UbztNAoxPDWUm+Bs8Ps6
+y2p2NC/S58DXTHVu2myU/nud80m8lPYzLaUTxf7ZSTs/tTWa3ycYY3wrNAyyJ0sb3qUgjlIcW+D
p7848eBsixyI0ZkQ5kY9LEvT+lLhOmFxdvHRdmxzNwG1kR7bvr/x2AEBgOiYMuyx/cFDzKkv2Ni5
vkxwpH4Fk10Vsi3GpBKjp5sH4i0BtieifD1MfKcHQT4QmDhswIzy6NwVpNznPZKmn9r/fafngCIz
LmOGU54IchGotgz1it0Tc5b0WjibrgFgRXOvW3pHsXQdcApCzIXX+GFVBqofyN8+Lie0KIDmTJgw
6KMXarjOL+zJGSgAsxvOj3A0CNlQFU9KTs8hr8Kx0TfQapVf8lBfJSormy1F+qtT0z+d3VZJzup5
TUWfZZzHGiJbyt5lz7Ox9fxaD4pQBsrCpt7LfJhurkvpi4/tjFt0OFhQW/c4LV7XQxUE9KqG3wCl
9oxVgO+QWxC1B3Qs1g/td1L3Lrm983AYFCwU1/XZ3U16C6qOLRdOzoaI/FY4EcyNpPrxASmG2wCj
0VXS86jXOHhAf7OHspxrWH76BvsN3kj880SLpxZ1iAZN3Sjo33uG+8jvKYzfiB3ON2ZV0arnmTUa
wb7hufgmHLhacqZqvFJIQiOun3RV9UI70CUdjwotCz7xaDUMgkWhq8yjG0IZFhQBWBoXcIqF7U19
rPOhnKswhbkKPdgDwOiV5+zcB85oWPvhm0ijJk3ICRHDE2gvMHEDODxor9UCWBD4GWJAO4PldNVw
x1OGkfMe8R9pRQm1qQZqpTPbySOKmORT0RDiXUlTc9VKtQItGWY/K/i51SFstQmroswnpHALIPDS
AwehdewLD/ujsnxq4CAPd//TvApIgCWseRwv+YCygITxnI9GpAIDL5aWZJp7wdEM0oNO0+qpDiw9
FvWp5EeZSPLq051S3pdMTFaSFROQthEz+O/DxvjgRSDV7l9RXRo+EvxnQH8z4k4w0LXQtYocITIj
lHLrv7XRJ+lOifgbsPxHrp6uut5qDHgP8iaFZpjQpTxyGJXJazJSVXrD2mSChdiYKk/mXLSKg0WT
KPtUTFfnhWcWwAScRka0G1ofWlvlxMBkg78+4kDEsa3Sg75EiDW38GlDToTTUsnsmdWduDAUTxmw
Jbg4+RY6kR9jJXoWdVf2v/V7tVXpWf71zElyiezeRYVM9TXbVX1Tkovm02F8/EyhKLgoDoob7ite
Rjl8eBm5CzUZ+aEMoHMman7jUuBQRbYqZUUylSVQ8i5mEJrgzp8IyKqHqzpyoEVLrmKJXEzbWdOq
5LYxczvrmY0jJgYvAtmCfG6izVVu/plWnL5s2Bfffz3F0l+sfZ8HQdBvMjjbCdlCaCYPWe5htNZ/
ilU3A+BLwbo9UHEl39TbgD6yyUZ3HJGqmmqID9FxnM0lU6ORKD3kIDcrwDl8hRURpHDuDvfILsur
SY03k0387izsh5LIu75Y2fZzqNhNlP3yFp+O5a/qCxNBy31KBSTLuJpYLuG8ILExvkTQGTB8HRts
cS9XryBrIIlbgX9WHcHQdaPC8moDJRmuOK4HcwZsB1raU2Ymg0zBl56WzcC7d+Fi72hwmizW2JWp
C4bSXOG2SHjbJOqom4idZ8NLmHamaMUkW2tGQ2/q91WoIHS9J07VhCZ0bxWc6RqFrASSIuLoZ+qm
J0cNqO42lJl/UcRdKr1qpr+CwJM7bEKgw7+KF+kNnPsz+sxyTwAAaoRWuX7l7/KVHwc/MXmHL7Q8
WhtB6+k+Ve22ZCGx+z3Y9nYTxcYWGJIRRdIFmx0sk+lfqUhk/g2tvhpd1jkFNf9htmEWC2oA3YgY
6le8nM8NhuMaCWlTPjuu4pQ8b2cDKBaxZzk57z1cT8XcpxllI72rQqOB502YBGvKwfeXDw5lfM65
i3HS0C8DxB0yvG2Z/yqmxDfcnq0ZYTjTGF3wVtpy4Zg8nkzuQWhyHIbF6Z8H41uoyY7ArIVfM2tx
PAboQRAcmbimld67ClJaKo9dyZOI4RbIMAICfOhkrWDrzU9XAeCvEcDrU6t+LR+GkeD4PzvOvzso
y07m3ayizTfKmfhaVSVhV2BNbSbyXkIR35mbyXhl38Ol/+6L5YmHQlLHvs4sZGBOYCZcCbA0M0mW
A42ajXOqLBByaA/634Nm1oe/k7KnLhUwGB9cSaXP83IG2kSfwd4CPYKNiF1KtmD0fUy87Dkewomi
yr22bGSSC0QbBxvvg3maGjvrfYEaAI9A2RkRh1HGfX6nCtt9tBncuFhajfUT6gSQsl5mozrD88N3
h2uNK0/7xLqdG8PENeZf9atqd+hQ4AkSvXcclAzmhnVRJyzc5V36+Bia8eQbDUvX/dluVwrj1FZ/
c6pPbC2767arhEMYpfg1MkAXi7sqe8DtjuqViUI8i5nmuqjz3EPdA0PguZjL1lBgBtLTzihNFT6G
7hIHjzZPuIA9gC1KAoQAQd6H/UU/+ugq2T2h2q67lBXctQyrH3Ymf35Z+hofnVYNMERZlMy4VZrS
t174n39oADnyD+HvG0pbSkqOAkixkjbhVOORDk4uBYc/fe9/lREDaMJWORTHDEvVWyM4D1lEkIo4
T/H0kNSNfbEhXx09mSnbCee2jqKvxAtpR7BXxrWMNQbkDMPJYy7I+AASjI5yMwt4rZsFnf1XAjvO
zJk7kGeuVz2X3bPKnMC+NMDg1fRowvrB00JIF1wKP1QCBByhs0PxpnWJIHBPC0laQmIHxgOnYc8x
uth6jUr+nvQ2/Boopn0HyC6RzxSTTscZywKh89Dy8xd7883IwmnD2+cA4qdyqrWg8m9vc9VAp0kR
HRrjszUEMl2N3tYbRjRSkhXP5j9o4Rejftmq2NnQOHBk3bgVXFiEnn9TLMU4g6Jf+B9hZ9acurZs
6b9y4jwXUeqFKurWg3oJ0TfGvBDYLAQC0QhEo19fX+JzI/bed8de4VheNmB1c86cmSMzxxD3wES3
RAyyA3sZ93ebYPupi6UMjLTDqDUiB14ES5+09W4IJSA50CLcLy6eQd+nW4NGk5c81z24CvB+yOc+
0ZZDHsslLVv3FtsB40YLry0PaNezZIw0T5kZVP3xGJ98+fMb8iB3Krb08QNvhfSZt6UN4zSb0+wC
lXHj7+DqilLFJ+wq/Z6d9j5viCN+FDOGIqpwnebyw3aWgVEBZa0gt/pULbd68henEqSXjRuICqlo
ipgqVNhIEZx/HcGHMflFVxCUpQeyeD+FdGdsNjAjE2vBoTk6exuQh/EJy+v8QoPvCkQJtFzEhBPn
FSdyZiBDOlZECy/JloRQ1IBM3lkRPovnQYDh9lbl57TXtILVNj7dPevkpr2mSyupCYAM+xle7GMs
OLJABTI56VwAI8AAzfLZnGK+5QufsPZigBbBhDfT8SoNrO/Gi3bZt4vc1Ygd0c2WY+CLPMiCavbp
aS7IuCAOM0P6WmyfTXFDMMkb9+FqFeSTTxbkU8AiGKvSHkWgSwo4l3PDjWAou0uLTj6gzGvCXgUc
yCKnVGu/JOIvbuG9CVYWIvPwog2aVOt/fD8+vwfElcSOq9Og9xAfPGWW7X1cgfHUnrVo8v6+Zh8O
L7qvPmQIg/3DHdhdohW4JLEtmovi/erMCc6tIOhVQ2gK6Ch2eciAcmx7FGxEPeXuYrWzj5waI/cD
E6KnnzIaNyDlMfaesQoBADbDeE0JwNwvITvEZ/TwcnBXeALe1FzFYzGinflpdve7y3QhKoLzLqrf
zM5iQv8W/q2HB2zO5xQMcBwruMSS5EAyGj8Evsf1ikgX8BYgDBPZEA8Rv2NuYX0Csl7VZqB7JD9S
H8SnM2QvH5LuohpKD+cLDsn+HHsEOztspKJ5KyPsPfpAjhuA/emGKIU9AZpKYtt6F4CZd2ArWa/b
ZL+MLrSLYzpGmSAdSPm9QxfSTqbQdNrTN2d3NdXeGZU39kQhkDskzYJBpbKGq+DyiQlZSXowBZF5
uRci90efAuAOlNpd2mc6DHVNzZdb5C5QaRtc97r3QFPBH68185yO8R6xDxtPRwJwyYrUFLVhqVms
+HNdB5tIpcUM40ktnvo56+iTCusmNTwwahDcD2Ob3TomTYThMy6Ypc1xH4B6DDtmRe3VkGfjpm+s
4RPcfJric2EIZ9x1H8eAxZuaXs+GKsBjMx/v+uMTWPOw/mDKr5ggK5DFwmUCBVqHBTwkPmAMTbcL
DReijYFDySMNDl4zschQBwub640kvqb1PodSIcJu+pR+P+jbkRK9dYs/h1oNmcm5yjoAILr7C+pQ
8QqG6JtRIEbGc7HHJSE36Ar37Wkx2ceLBZ5Dd5HH/f5liFU1ZlC1hxRAnLoT1e3zzhH/pdVKnSXy
jvTkzWjk7pMJZkoCC1H5416ssN4nr8BsPi47hPAok1MeKzW00aeNfqKGC+uDXcMaMt1Luvo5JCll
yhcolCKJS9Xe9y2cGW8/frnodKimG+IZd4bsKgwZlI5Sf0elA9+IHlE8lq4IZDsiOBXCXI+4P2xy
QGkDxcEU3Nz74YTiAZw7qiXWGjfluKSH25svxNzpIyfR2WMnhlQZP87h0qi9AVKjE72NDFVwqWhJ
PxFi76LWXmg8tpznjMOiauN9MQHaoxkKzk0b6OV4Hy7PHwIsH+4SbOs9UDuKQIFEHy51+EjGTF8U
o7ZDCHTJYkUbCNNgkhOdHCpUH/7tIotLwI4Au9vujMk10FsPtO8gAkG5NIaqwkLpUwW1rVwCqH0/
jok95ySoITm6IlxPgRDCqZfRl55NaoKp7qKLM3gKiEsiSipJTw98cVQpq1iVgyuE+aCgxGXtqw/f
oV8u3U/w0pFYfkpiM7zoKSkWcUtfNB2CIblz6gjc5YYs8uPgLhxyxSUSu+5CoUh3rSZremfI7Olo
xLPeJWFwJWAjisTYAelMIRPYus+ul8I5yE3GBBDrO7s2W7e3IV12GD6n8Q5TT4RuJ+vjg5QoaTOs
IcYCaJcCXnJVj51cp9TfSoLSq1LkIoZC14rfjP9K+gV6Yp373Oz7oPMWGK6YHhorICWlGYxbvK+8
C2WSjAj1QKslh0+9zcEjJIFVWBX44jBf54pLqn4DXJ42i5qg9UxXA+FWdIE9wJuq0zGbbh+Ee91p
xhAS0UAYQtdBGlzBlUxBItyUlAN/2FM3gjA+iajgKVs9+sRO77Q/BlvlirwhztAW8Q6b6OpMwDW+
ktAJDldA3PxzVQTe42Po4RP2Avziy7fkKD9X5EkCklRQSAS0FgaS7aBEmXCJU4MlboAvNT+Nx8do
45vMyrOP4+IVgsFRJkupJB4ogdTwnU0o0sZAitF/XT2s1NhA3qVe87Q5lpe+k0wCa6/pdeNSh9uA
bGsurVLx+IlbwfOLh3jCxZPHmE5vwMEbECIiKBNLCDhFaAH+IoXQRTQrKLwAvdrUUHGGGwwYdvMA
WLHHzE4f49V+QNoZpkSq/ygtwhfUeJKl/1izBhbHs+eoyf7o9QyesL//fE120PGyszB/SGpcxjLN
4M1dEIfLTtPjV+SqPbzMByUdAmOV39NVMyvcFSCBgHz1F7tNLwAYHEtLSoSDcAYpZqX8oP9cuHhA
3Am2jW0rjXMWaCSRLBiGE899K+qC3yzAVptQxV69SyZqClram357RW1xOerf1i03pGPRJSiggLu9
0mk/B1uhfEftMPRLm1sA9OCSWHnbeFp+Yy2uOCtf46mSTZuGa0rZdRkAYzSkg3QBcwAP9hD0vGKE
/9EGNqcDn/w+Ky8mciU9T8OCz9DQxK4GrCobSliTqIbezk1ceSkJYyQ+mCQs2JZgQPcuuWACboY4
DwlELQMecOZ5DBTrZaQMwOLFpzlWbpSJZylxEGEgjysIHiGqYJ+gQRYlCvitD29TTUmtU9wlDm/F
uBBcspezDivP6IB3vr7glr4eyWFe4vTSB6EB8UC33RPzMYN7TB9fA+j8wS1getpD/+LB3I9EANXS
mB1q1gWonC8WFzg8W+6i2foE3UQJG4dffMDB/g7JBzovpRiWGm/6MgGyaRMtBRGfX2Yc6Dbo0wrm
ObsQPr1JQp2mbEhAQM4EKUMKe4ZKDweLj8/tb+nl1LyvLdbvTPvBjfqxR49W7jJEx8pDwy1TkWqi
Is8jMUN3yNs3M66cs/CerCHHrzsbbKC3+7SObmqdY/wZEs+CDA39x7DrA7saM3gx5LomZap/4AWg
ExnTrNSE28HiTCWVe7yxFR8+NW+Br4D9fUVW0Hmx1XuEB0QGT2RDJTOzhvSaVUd7I0CgBCxElNBo
Xyp3Bp5MUf85aOOzj4Og3Qc6Se+jeLyJ0dXudA3O8AYv+lBrEYYCrfqhGRItSVlVxZbsazijNDR2
YrHfkPaUIf0lbdaUdPsOt9Mb7ZXgKFbhMacwD6hnyx4h6UcajX1vXI8J+TAEKqk3v/W5GR9Ssmix
TdUZ5RvkbamfYfkNLVQrCXfvL0SpIJ33TeISiLt3X7NZkb0L7LrdZ7agQxgXaNbqzPaoQgNA7L/Y
lKEzkQ7Tt2N9SMXzvk35xaZaG96pzaHbHkHLSNGIW3Rwm7nU6hcmQfPJFfaIlrAiGpkCCPf9NQvr
GNHgBuS0nX1k4AMAAtWILBOQAVGyP8Tj7ezb3hzU2VtrI9jS+1TyOoBNVyrs8oCKaGZiv+V+zZ/M
jrlkW1sZIdMQBY4ORWuXBswZp8otc/dLYncie0ZNAPYqCWleBQ3IugaaFWSRwuQA6v/owXwD84yr
XFyqJEXHwib2pnhP9+GdmBjBYgchNTwkKIYQ0b5m6GZkFC9DBSSgAuRcA5oPGO7lULB7sKu+eWT6
JpwKELRIuhSK6g64WJtgRUHwbfCatWpmRFGS8cMC6rQbhSj+MGMoEfQgNEOUnURqdmyFla8mHZBm
uFG6OHOYyCN9WbiAT2o5j58X93UNF9ArkU/1IGW1nx0g+X2LD0CnI2WOR9x6l3wDWnBgdpPSc10J
sAKgIELL8Bz2AUbUinpr1l0jFcDi4KHRCHKCsU0wBl2dKkmKZTEkaPgSvVeAcqgLB+AXGxRnJcb2
1mQ1BAEh4zLDTfb6c9q/ttyh1yFzdc8BRK5wPWxAT7m4nYbwslW53Wc429KvdD3TzrL/GJIxH8fP
J/mdJVXIe58+9r1P4hD1NwwbwQ7cCznmQLZgCtQq/0H3wNxkt7TJsr02pctFMMxG8FrYnS8a75RY
RhKn9+sVKJ7zjS9GOztkW4CbNLWEMlhfy4v3ZWZAIzdoNF5BfQ0pEgJBXhmNhwvb4ktrvEUxwbjt
oN0ANYepoRt+7ej+YJo5bqX5XZt6Zn6sD0wGEjFb7rO8rF97gD2SJBSkhYZ01JhjwPPgOWB6EwE3
bDSx0JjSBJIQPbXiGgRMY8GGkAkO4Ff015sz4+xS5EdpEV9Y1mDtxB00QhmPcAHe8n7MlT9DS/Oa
qnD9C8R5TQXaqlyeP00WM3x0G/akxaLbD5lKrKu5tHsTVTTg9KPrynG/LI+eBikOv8W/ElqbJA8U
LpY59p9Ngz86ZDxs2v6HPkCFlOthrDo6zb+2G5pYWdp66LDG2vKcwbqggzNPU5P+aK/BRkQPtyU/
q5/0dzWUwiC/xESPlI89O7AkKwEIW1HuvRJqEGuMrA/wtxstctIoi3mV3fwui14a6InZfNOlW4lG
IFqYYZtKpMkeV+dMGSFJaRx2qdJo0zCXf607w81mc4ehhcwGXWy3WUDZzn06HgMTCCfFnP52C0zX
OntUeI91V13PKDTpYgPtoEMdKLMlfsBKvU3xlHA0kbp2ZzOm9JVCQGQPKA5vvDrZ08IweBSjhk78
jz3U7R8EzzXRJWHEh9SfkPsZt+OUeu0xZY04zJCfOBENDdo7NfytCQspcu9FjDrPnJ7202rRtzvk
lf2Cbk8ptG40d/vJcDDusIjyPEir8ERmQ2pwoXBtEN9kYuxlEkMzQ7X7O9bIY/mTNoW98LMny11C
RroVHODJDrVUvARiWeYRPIrZwSH0BNjMOwsqet/RHcQQYzYyKGHJFUNmOUKu9hbsTtF+JBxjUFCa
cKfCOFGHOtneac+O8HdgrAKUWa8LKjpDlGE7OuvvvA2q5epQelvN55CyEZLW45FDWMHiapMTXHqC
Xd4IvC40B51gvHXgF0JG2vdvu9nwZEYx9ZfkEYEFIDMvSoDz3ZzdB75o2ZjEkzMpusUvBJDEKY2k
XPAwVb6GmzVpH7K8NGjMWY6UAbMHIDOj4c8mZykNYR307xMwo+4cxZJl9852rQzu24DUpj7EOkAU
Mz892IDIVsozaxXsB9WdVU/Q7BDm0hkd7kY0OXfnRtReAEzo5JfK6+zak4iaOngFWfQv+ksmZYyI
KJEInCNBS3NZQsXO79ejiSC0JVUxmpc0CWCCHvd3zAKo8YBhb3MylsPhrN0leXRphxQLNJ9aj6l4
gfeI0hulszymF71/WXbW+S7MD10HCd4c47Gjig5fGT9iqvkUuSAqS64PVUfNS/dkD2ID+x9yC19o
zeaCipI9oeytHRzxLymCvIUdAPQvdecvFj5Z5T1RyMcwpoQB6HsBEAJVwnymjTqkTKjGRhnGO5Xx
1UUdiJIQJpu3ixdP0u0T6T+v/JflSzpI4HggvGEdixPh5XRvu8REWIxrTIV3B2etq63at9CaFQ8C
Zzys44QBWM0N2+MYML6eo9IZwO5uZtXRu6PdA/GiTfa+U1NwBRNXTac43Xl4cvpEkrREuGK+8OrR
H9IjJ7sa7EKYDYq2Kf+NgRuJqXdWVCMQFlW1T2cq5QV8B84/TBt6CHDt8AJtIRopv843X8Wq51Rx
n87+pugOsds4dL8cH6IOVH3d/OsM351bX0ekvWeKmNIT+SSMdQrKwMUPCIyu8Zlok0pSQsxOFQKm
iMGdUeoOBVOVvRC/g3wekRJ3+Ws5JYcCuxPdg7uPS1wTp1FERsRqWoF2INUp5EldFR3Q+xCuGwlJ
qNRrmZRFrE8f0nH1BYRAyfGtDw9pg26XOSCM2lDAhVd5pOMUUomu9QFNotYC7DA6dxxQGPPes6mG
A9NMuPCY/V121S9n/YYtqOekxg8mO8Nvnyik5yFE5kNq0Em/r+2jRyvz/R5Q50dI5iTj4XqjGwhB
dTZDCr62T5f9niyTQCFtclOyY6jQq4NqQPyPQeIppNhOPACL+8UsDKHY2UAqP35g/70lSsoCXnJK
Wh6IpUkzE0LXZkRALCVFFM81DP6RmrGhNZJKI7gi21+oUSFqX4TtD1aiE1yWIYjoi/KwX1ZBK5u3
qdsuZSVuDoqhxdMtTAl084YNxU5EZEdxzSUa6WzFCo2RVj8JjiLjjYiQgu8cgcSjNC2Vx9rXzieg
44Y+CTzzMfFNK1uvx4gzlKSvNwwcJSxb9k7/1WHlAqQ2b4gGniJOMTZ3LNwT8QCnAKSlvu6x9HK2
Mlw+rxyDLvSUklZHf9uR+tKz20JBjGLXPRlJqgm3CwJWnpXlkxoAMUb++DteLXUAbyvUqKxqQEjb
klk5rYG7XOdKFR9ZqocflZr78VGByAeUjJGLOBJazqn07te+Rb1Kk2x7te7BgQNnYWaXWzd7nPqP
UGmFVhWrqY3X/6DThLpyiuWoYUUbm7xOKRhhYhEgK5SMP71ePiAd+pgYISXclOaRgDzwqYQa7sOq
J3z2wt3PGnc/lHk0ONvuQO8GHw0bJjIaCAGA03NlwBEvDYuidCR8mRJhv/xm5VD0jT465pDiX5c8
uqv1s4DGaIJykqdfBCnN4hTGglUzqZYEYgI3WCNFZb6hIIq8rvfvf/3v//d/v5//J/91gh3nlZ+O
/zrWUF/tjrfrf/1b1f79r/PPy8n6v/7dbtumY9lO2zEV1VEdQ7N4/3s12h1z+fT/qop7yzrqym5q
4m0W/dYHGZTzy11ROYeCVO93ZzN/czr7z6crqrti7g+t3VQKcPLeayNN4+0uDNl3IhlnLMAxTD2h
AgXcZQb/JgVcG5EZfQ2vqQilXVGVVDvQcdAe5nTqSP04TZ/M2P5+CvHOboGcfB+NuO8ytkn70ywY
0M8X3VK6G0HPt+K94BE77ujmVtRnm5E1BqCkYyNYjuEHIHrxrFBB+q5K1cDIrBDMlWyRsYU/BSdj
saR7c+shHIU8nxKKbLg1p0Z1P2iCJqgnVc+cHggJEADBqioYAhTJP5QRhfRQ0Szp7m+hzEXOrPjN
QGq6jNQ/jWT7z4+2PF31vNYvzwksplEFUb8CnYz2/iINMXnhZqp90V+SV19RAX2rFsFFiCTCMWsv
LptDRiYVDW8SwNE5O8DiZ8DZJ6/IX1QIuLZiCGo4zp3xgbwCpcsqtj0jOXzBF0cP2BbJzmNIg1O4
D47+IVThKzyE986NOlCbR2wHV6SV94ke7RI1goghNtFQaie3GBbEyMmhZclhuzIQPqSKeNJEx/jM
G/KvittJGS05yX++OnmKhCl/iIpC9KKlBEq+PDIDw6cBOTkHcKRxEDO4zK8h2ltRnijflDaLfg1M
8tewnF/nNYUMkCskNtfkRC+GU/5R5/Vtpggz/ec1MzJ5HwkVbIsZPdBXPCXNu7VCi6WS60ihtZPU
7KBEJBMreCGujtUJLLISEP5+HpBiiZCcDgD4oCvTEzOBFPr9nZQDjAzbiD+9w3mK9ESkfprJJZYX
m4EV3ELqWZJTrCbyx/+8Gk31b2ZMW3E0s62qumFYzp9nTN60b3nrqRfs5jffQhlcGBErmAPBzHEw
X56aadAcIv0WIhEaFSEBvpdH1Oj1KAynXONJNg3JYLYlWn5udFtsIVrRMnrKaTmS0iGgQY89pnZ/
c+XKP1+5Le//wWqp9f2VqxfzOTFZ5JCpRIfwEiGTwSYZ5cyV49dOtD5ik8CZ+UX5Ms2Sv2q2GBVh
9GMEcd4Xpe5wnchAncC+5YFDic/IbCnuJMyKHwyHDO7vHrslNu6vC/UPj902/nzxW1O/7Y/P427q
d7uEVSFJOUjT3mCORPAtt6+6B0o9T/Q5oyZLQWzgDXFCwGhVvj4/DMTN7x41sTCXjIczEvjk0o8e
m6xsykSJVFCT3P3nZ27/7rL/Yrrb+cuxdyr25cS8rpiXiORiGR7pA1stCoXHxEBLIo91pD+vUblg
acbnLyM5v1e/4asLM6hiWdzIcSe7X1WMAARrdhehQObXsjJBpE2k181IoSVEoQLvECChSNtCzQqT
1WHzfRs9W7jndlJ3tpGasDxYQ0IE+M83bP7dXvXHcfqLQX1u833tPC/7KfsOBpCgXxEiUKIGabV4
ApKRdaS0FdAF7Gc7UIL+yXO8ZWhBP+n9onE+GnyIa/H9xEhSNdWk1liPgOPpPE9wM6Z0yfnNmXuB
hGVqTv75+p2/HTBVsxxDaduabf1lkZzqS2nfa/U5Oc8Rlwnv5Gvh1KeS/JAdsm0CAev7u9wb/L8R
UQjKNy+MvsT3RXJXXWuqRLJAjnP0hbELkJ1ihm9xjUXNGTNnUSNda/hivyFD/XXvVDGL7m2Dmwgr
i4CnjsVk44wYX+76uXlhb9VUwYpW9ESakc7XmZGHGIVPiXUtsIQ1xK9y5lf0zw9Fl8X1PxafqWP0
bFvXVe0vi8+0nNfuVJQ6EFcTFp9nZD8ePgz0N8gqwdgri/SqUF4SAUGpvnEoXUqs2S73bKAjJWjr
gWn5+2V6IvFMxQkw0d2jLkcHbOzuaWlI/vl639fzl+u1HV1ra6ppthX7fT9/sHTFrn3RmyOW7hYi
Mgt1K0LYyO/cY+SZezY7qs5aKSVhiPinRBYVJF2/Wwr630ylP12FLJU/XMW+vjZn3TSekyOkVXp8
inbpNVJjWedNLNZ3x1Ysm7Hsvg2j25ClouuQXu1jJLXODwotycCxW746Nbvbb57S3yxV27EVS2We
K1r7r/vB5fq8vfY7+zlpRyhdJ1ZKnQNaSkt0jGBSRfla5qzs6050zdTApplUrm/7m9n196P1h+uQ
HfcPz+mgPVuNuqyf0xnszWTzgy/YLJxAlv+FGl2COKwz5c6geESxvzm76vyNC/inxyDO/h9Of221
Sv16sJ4TcdJkJS+7sG32X1AyE4NnaAPVcCuafXyJ7g2aVZRWigTeMygWMeV8/kCE214ofP4FKaMi
Cr9FdsPzE4PAB4bWsDXWUnIFlFoj+XdIgKk0PijGQ7xJJX2l1hA1TASWkwPHFkdSpMnltzPbRM7f
COJ1hmVQSeU9iyEDBuWoCf+h6sgWIpv5DRqTc3zHgEBZE11QGm0nJ/Z2MxDzAZche3kT4KTP66wm
w+5ENPeGZnolp6mEOzqYErE+2nlCDR3NtHakpieIwrc9cejKpBTScIyPmCNI5kM1bS306Jk+UzFF
O6oQw13S4DeK/7jkQtijvvEWs+NGTZ0uYmmZiR/74A+3vRNNLmLj6tDp1uGJCmfZx7ggktj/PNfb
f7sW/zDH9D8PstLk2qvNjJ/qpAbBjFBBtNJ6hm6kf8+2A+p5Xkixk0lAru48KdaUAPVoz0CCB0F5
pCuS06gcwWmXKsGy9BHrQuG3y3qZIF3tazNq5iP3ntbhxR8cXYPmHD3djk6JBpddpmTl1UeoMNS9
nkqYXrlqsGqk8gHiDyh43N1nQQ6blrZ0/wlhN9lJUL2scP1/fgjaXx9CW9FsTXUc07JNQ9Gsv5jx
x+VmaxdnX/bMZpATqCgn73xPzYrEm9rdqwd/ryHQBmXaHd4EW0+aw6boKQ9bSDGVw/R5n55OZDfv
2CYgDwwL/bdwUt4XhQ5p2r6Id/bkN5esKjIy/8OW/2Hk/nLRp7p6tu1l6zmhhC1txctuK5YNWbwn
WRQmyXpmv5GSBNv3LBhrKYyqoG40UThnF0p1yhFecL4iJBEuoUjFxGXy850JABMqr5E4RXPcwg2T
d61UHLIbgrUGinf8PHx3YchibEfV++Ujh4CAnJPCUYj1lD97Sin8TcgHDzBkgkNujixV8kvtCKmw
dZXsoOFN8hjK8GwZKbwrV2vg/7UjuOzfP+2pj8xHWnpOWrA+o8IgZqKiehmyjirTUn43Kl46EmVi
TeA/wbvocRwqAfvFREuLiUXw+drI34hjaUX7ntOHTgXjQYxSoPHW6nOL3B72HhF2cqe0ERn8oewA
HH/H57noVt/81khjcbu3TG5w3zPRmentuMI2BzW4LE4vv/y4sPJg5OCofPTkBo4JRxGz9B4NvqEy
zT3Kfcg/iZnfH8yIlCcKD/nMFZHVsHiTxAXgwvcrNbkyZSPPBg0LnpPF/9wURznLzXEahOS5ihTy
lx3kq2IsAfG3nthNMY3kCPpPkDB+gUGXi3qbV16GoZqjaRs5wn8fERE0npGBBh8Dn/B8ZWDkBVbK
201v9bkzmJUYCZPcMVe747JkMNocHClLGa5zVpGv5kA/D5kLlcFBAZTnrWDlDZ6zzF0YHnEoxbjL
LlBvMO0TedhyNSWnlTlw5kxc9x03WX6QR1RhrOR88kg40AShh3Ue59Dp3rOKaVn2ZGpyED4tC4TW
Qa5MgzdJRoqJIk9OnmWbOVByCLk1hBZlKv18yUXIB2SdqAyAHnIH8qtOVYZcl/MtoyBPbsffaywW
slBUpvMSilSDk1D5QtvdfR+TseGK5CPnBHrCuXwGteGAbrl8VGWyBuCZkTan43so5FqPXLHsftwl
y0SGTGaxrEW5JpkOTCHW9HZwmNyYSjKhfiaF3Jb14mqByFBxb7EWqwxJq+P7ycmNyojKo20O3I2s
AfmnMcQyXRzW7ZmB4/+t5/TznjxD1HbSE4KMMolkSfP37M4WcI9CoM6neahyCPnEAR1W2c7lZdmr
Zcd+0Y5Hxvtn/A8cQBAinAZ+ejsP/In63YLmIxX1JC5UbkcmHU81AeCrA0ZROHKlSfYVUuBwI4Db
kg5vVXF9/SqPgQUp2ff2Q7v4D212BAneOFVYzGCHVUfwCii0VIT3jWzg2rfsvILMQG8MOiPIjGzm
1aZkL0YkpasRmPGDGRWrBtWUn+35sFHZtGWHlxBGgpQlDDfgRoRtRDZ2UHXMXvGxDM+xRK4QRoV5
ZEwMH2HCQOPfmRinijVARQGlDh/yusSzIGFEt+aLYKgCozIS7ZNglzflsDcQLL66t8KzEsAq+WN5
9QZproTB++guWiM9Ca7QVIchEGlxkK0nLjWw2O7X/Qs5D0iyYCECvTLBqU7JM4AZGUcIDlVcGJVb
lFe1EAYavjuRgYMkfA4acXQzA8nml02ZELbYxAz0U/OeEVohegR8zol0MK92/5TJE7W+xWFqf4tD
dYFVvgnkfUdi81TnXOI6/XxJzCbP/sXTbzZOVEmzgsMJ9kmxkqev8+FnWm3EHWv3X7jh4okxktue
HlnfMoJqVOIxMUTvM8h3OZvEiPK1hIXi7cqZAG+QZXB5cvkQD6zkbT3V8D2MEP4u/zx6BjBq9+HM
x+F/g3tMBrlddn8mjpou0UIuM3so7zWpir/X8O9nNsgMafh3nQuAKCAhqRjmyS6poWTZ9oqRnO/F
Zf3MJXxGHgtDwPkF/iWzSdgDOQGD0swUOjfK5P4GPbVxQxiiQ46v+xd8WcjRGP92Yk1Qb+Rc13eI
rHFkJzoEh4g2a8K4SwwWFVJV5es4n62pxnXUXJMZ0PEnjiwvhwUusOCWcmGnhJ4tfgeJ7sMaDnrS
ZnTlsigXTiQuvxG7vXqCmR3DGqy2ADeDnZALg+dwpvo5j0KGqA5z/okH2wTnkcFPp/8soDypAngc
slNW8PgVHsyVdSgPGQdQZOfeaA1SAZy/YabySEe76BkvUa8RTDhPJWoVj1pl8anMHFHvgQPEiS4k
7kv/NjwNOO3qml04ySsUlSOZMWVyQIzqxROQ1WtMBNzNI20MxQCrRtaTrDGBl5ahgMGNXNgbWsCJ
J4bIu44o/4biRRmYyApIA23w9B3eEPewpUUvwiPMGiZtSbxhcx6JP9SFnFGOJRCFXPoOueP30eMm
cqbX0Aba+vkEdaHxgwDgQSAg0YX8k+s3o0v287/cg6SpBAhpdeX2dzxaWUbyQIseySaAZ4loaCrl
gVJ3Bx7JY6UvQ1AvgcMqSPQp3aPS7hpT4eIk104b2g5uaW4s0PmNxLMU0JmJ1N2C2Qt6fAIX+Plf
IOhLrNLyJb8LOCTIvt5/EPgV2VVUUngqWc2zkX8vgjrQr+obuSGOYsK11gpbIYJeAG/X+EIlDiyu
qOWiQNZ9pGQ4VnImE6RQEJxWePt+RflGAHBQQ8BWNQEdn+4+SN7ewvYUiW8u4ucLovywplsCzn9q
Sd9XCPLx/fNmgZiRDBioVLxNtsl/A1oo3qC3IqhRBcQlr6JKxuKR6xNgUK7mxeCKG4EkCPX3iDNT
GakFaMjjyeoh7h6KRNuE6jdqBBLpbecoEOG/fS3x+ARHkM/KX+m+zXcHbEEJzPCJEy7uyZFtUqC1
IpHnCOD2qfDXwjV8xON4ZvK+ZFfkEwgcveE22YjfPjB76A8ARymy4HISwcMKz8WjUU73XQssmkoD
ljvZ/QdCasWiipCNZ8UrYWshOOqSfIokRUrwIadXZi92Bpl4snT2CRnMhsUttq4OlfFPUCvQrMly
lJlebfLEec/0W6eMrsD9FTpHTaSyhBU2iyImhR8dgx+DYoQn+IkgUwh0XtnGLHVOIycTnFNms3x/
o52y+co28GO2MZfsRwXSTRd2KbHxCt/3ockIiD8qvoKGc0flj6RR2gFkK+8Dy8LDKp2DkqWR0yYH
9VOas3f8mHKJu39OyW4011Mqjaatriyuc3By3hk+7jRSgyo6USn6YyYvgxMXQ+Wpj0DB6tlzxF/g
QnfJZa6MJfTH0vjsZOTHbzx9EwYK7plneGZff7LTiw368TLOswvWXuUIz9kBjYUDxUhsiekL9OGS
VCOx7ur76bPhsfFKLkLxtXAbo2vFBpx/XhlMMz30WP8036SooIspvtB4K46O2MI9A2kPzeiJC8TW
HO1gsMC8ZMr8xKfEAZLtVJJrsqcIZIG5hgs4vbKRqQyl5MF2idV/Mjg7xOcE4zAoHuFFwT7yRJwn
ALzvGo8rpXvGGbb7ZM8x/ybQWcG1XbM7G07Rk7vScA8OvQv2SjStzrwrdyDORBPIT49MC2uA/JN/
ZHe0Yj14ArxBYhucBih0MRW2zCqLZ/B+Fu8tCwIb7xC8kPim2IR/8l321UKUb3hm17W8hn6W/5jI
c9zGlwQJJL8cyPmO0jN85cIaUD6bS/kUD+GKauUl4R2ZyHgxvG6ECHC8t2yNIZULEUhpixMhF/RI
tvGNFh8ZHpVbKQdO1OLLRLBD3pEtXwtbkb1x0iufNcBgIVX2WaYdxDY6oj5YDeVW5fI1/4KHJkCT
yQbPToqHo4TX7IBLUWeyMmSSMGcHsh5YGcBVKvXUzCaVfYPTMsiyjEogJ6u/S56p3ZXxkv1IPJZi
U2yUsXCqAFB1S7bb0xuevfAdsJY17gxfXK7cqMnTvUXn7gEPQ3YUMcuY2BC5dkkNL9SxWH4nbgT7
E4stX9jixJyIS4LMIjRYshPo69+i89rflCOAYBqKqWuGIVnJP4Nbzl6tDtXz9pxSX0kmTDhGKflb
QhSaUTl6nABg1BT60laGJCF5/sHTz+PDJB/xBlHaQyTmr6TOXMINmrtHFL/NLqstKqRJiSwfiD2l
m3SzITUCSdKAXupXK7iurqgir8zK1zby5sxpJ/U13Nbp5dyDvhRCkY0OeUkL95wIFg3awZFwzdjs
6WFoQ4jOhT206AIIwVRrz43WGGZhrUyXT++gQcBqQB1MUhz+ZoiYf+09Sd+1cA8e0uva6/WeXplt
Z5ALtcdqdHRX8PuupKm+zK6PcX4IixJ/4Uz19CrInu73gdqDk/aLKED1Faot0xxsLoTCAX0DGuak
Hp6Oz7Xf+6BMhRK/MOA0n61lcDji4G/Ju7eCNnJoYeNdMogj2vTl3kGnRVih/b27BVKCU/rLb8zQ
FZSAHvzlvHA8nQ77By36sL3VGZ1dNPDTloaoJdZ0j2TLc7Vb2zxWNoM6oeWWyZ046bZx94MlPSj4
5hBroEAtAGED2Yj85SsrRipkhccRr5eDw2i/ljVI+z5SqKsjrifgIst8Rxsv5uUzWEIZYHrwwFOx
i0Yhiqm9M23LriW8oN6dTjX6984QZCSjrU/VOXvWiyX98lPPJ997iimLLTvoS3+gzdYKc3Qjru4p
fpwj6rrwPJrBpUOFtNDf65/mQB/QT4KXtQwcmnIzYYD5Z1xQ/ZssPFlGg1wUaR6Z+X+e8q3l5Xq0
DtYrK5GYbzy9cz4HLZon1cqjoIme0wd1dc7J/+fT6r8971+Wmv5cHqvt0XxQLyLZPaqcEyNghuMS
NPgSUnSxDF+f9LjFFXGn09t3T0DwT8IW8ebl60agK179Hl8Iret3PqhMXz0tyGMgJ0Sge2gMARgI
REMyhghIXC4BmgWLA1cTn+j2Tk+e5+K1qmNrIc4PaQgccZAVIJG5oCSC6AhWBPyHnEW65Jp1XMXz
XDw7fF28JyW9h0jynWG7kRfwnnABpXCCPhpxhfGfcJvY/7epBlnLHcWjKtrjemjs7vI65arvqgw8
XrxReShynHdMIL+BiYD8EMFJ4HQm9XUIj6Ha0WMtkDT+DbNIfyBuq7h9+2D3Sy8paAcj+IL16x3m
i6PVvH+yyJ6KzyYYgxhw8WKKmXgyhJ+hBMziYuwSCS6WbyfknU8Nn0Nx3GwiOW38k4OVfV0cLYnB
xF2QxnfjW3YacRIktkZsdv6O0giIJJSVs53mUokjoUnJ5g3fA7ui1DDJvvaDGsjeJ4GIEuob+cyL
353oyVas+RLn/X/CznS5TW7d1ldEFQgQ6C+tesuybFn+Q9mOjfoeELr68wxp11lZ3tlJ+Uu+xJEl
msmc8x3vaJZduo29fdqARA958BzuuI77dP5FxuZt431v1kO+Z/cK34JiYU5OVQUvcvL3oWx5f3qE
LNOyfEdtbs9Vt+C3vtfcWG1to1FUE61jR4bEnd2tMoA2FyWNiApqUB1ftavWdzU+tB1XBXh/ndGG
ajM5Jvk0e26185d7bWjC/2i86X1rsLAsdaE2rUlRzTqEAuXBisVVYI4KzOZEGNAZOEelfdlefLX4
mwkMRITBR83/S76vwl+wT9lu/tLoAACCH9W0g9axt0i3H9xbQKPreEUGPKCSftiFC9WYXB7ZkbKS
X8Yq5FU3ahMj+GbH/KYdkqpFk9pwAWbAHMhob1E3iusCOamnP3kddCxzYkld7OfoGVMfep0srujJ
Vrf+LIFPAhxujwo2kkbkU8L9u137s30D6xDOkeW06OFwx27tnd9umLdfbr3W/EjyK4+V4FI7qYbl
CNZYYjOf8MWjtYr1dz1kax42FSR0v6F9XYDINE/5HT1VQt/yL11JPV2U4lzr+9hedQ44zbHnp8SA
V0gtpC8xu/gGyyaPnECOYrZvm4TVpwes++GaradN3li36IbBUVJdP3Z8sJre9195l1yLjDssShq8
gNXAhJTNnRUAYc5gsjGP6pnX8RxehaKIdKQbg3kQ/IY1zxAgQHups72dnXr6556653pC1VUUs0J/
VsWjKkebe9VKTQovkiJ5RzcUKkdcSLjhfetepSqYahsVqcpszWI8CW/5h+6gCmHMJtjvaROnol2z
I9MozkS3jd9iqp8WAcrtwK+ZgzeooL7T2uY8BTaQAfnN7Geo4AlljLGgExwgstqt2G9fZjazn95u
x7trYt7FIsTpFVX3DksQjc48KWTrOtPBCrSABffPMWb9gSLmWw2/6TXMZtPzbjvN34bY/nxdHorc
rvvV9aG6oItKuL8nIGF4o197mJ9V+vdpqPEHEsJ/feKPWSifby9mebHq/gmDGPpEtV1EJSSXA1xy
L7i0kqUVbs5pjtv+iZRk1rLrBJPcpn0Jtvar/MtzIrLwfKj6+/PD+pK2du/Frvv3oxSn70cP8r8O
8gepyTHPjlnXXJazHXKchtMxrDhvRPk2YZ+xd/6xzWjY/wcp4T9b+h/cETNrrXeLuX3hWdfUu4tX
31pcAX6YVoUGaai8qPbQ6imoRi/Tcq5fWnVX8ITnTFP3Gc36VANHM7FL1FOEctdmA7LikVvwJYxN
gIInNKLrw9cWM8BMsOzUCgmm+Zwli/4NPOwAtQRCFcQJbRIvyiOtaYaIz9HHhRhqc9AMhfC4CXa+
FBobPkY8F4sJ4TaT97YfzYl+WnxToD9WVj2tAgn1S+utsA8f6rC4AirNa/4keIRDpZgTAA1jhuMS
kLCeag7z4jn9hytTvb5/ZTfGv7FP2L1mxE9v4mZoc0RqlNFEUodOrUK1YLyHZUcUitt+6JyoMwOW
kuL/iQmgsjHTxbvTBVwReaOoafA2H216QmpCO+x0YIvw+xyqO5yPqisISlAUxJEunN/PhQhwpDcD
vemXVk0iLr+LeUj0Gd0hdkrgZjcMsWM/8Mc1katab0l5Bt5i3ybci02U/qCeEgd/b/6pk1t/q2F2
awrX3+oL6vTUJRQgxOY83TNbMLOgiZa5qcA6reAC6XTk6lZpPVdrVo1sD9nesU+Gdqf61smI16JW
u66RfrWenEd0d2+w4GhFp1su4RJEUW+hg9VxOl0yI7VztZP1iDY29NgDIiwAQn0oQDEXQIN1zhtq
wOpt6ZiicoNNJ/YYVAMuofaQ5GYzgs+fzYH+rv2Idh1G+3a9BDlnA3Ug1TNT9049PFrgtObop/Ov
S/WCB3X3gnqI3QwUG0JFRUa8k7J1fgYPkm5Zwfvq76RUv4q6g3KJx4x7ysViO6t/uh3A7U24KAO9
r8+NB/nss9t+pEGXDfTc3cDSPltq/YnLoT7g6/VVd0gjSA3BG1bXVTNZHWc1FLmcjDmdyf13XVUh
rzCNtOOyCEndswcTbXTznT1rj6XRW3DH711JNY3VNFRb/tZiTBffwqA1J+iSc8aclc7WeqihMm35
SJ8GNMNZ2CqHVsMx0sfej18HxEhjDGrM3ssFk6pAa5Y4vy0mH30Bf/M9FSGiD6h1uec2qGuqYaGx
dgBSx2INs7g9gK/4FmXnyBdNX/i76irQt+YG8oRRpeRjeui6RmJX3HvhxwZN9XxM2O3wxoLivNdc
X4bPU90lYK3jMoBu896jGJkCRDmdfIjSSkOEW8NIdxlqFWfMw8iiSaauDs560gUhdrttT7TEY76q
qVWgfoO6h0eyn72bKCh0DVt8poaBw6dojyCapexnzzPrQVe26HI9yIa0nnxGq8B24fP+wEBl1NEA
1s1ThSZMPnvWUNNRLJkpbN5At6ORNrnct8FHI6GJBZbeeNu3OfhGyvlo0JEkB1bAmHQI1S25vXr6
rIfbqTFIudKXFrJE7qfO3uOJx6avi4/yfeTRC2euw5sDi8wHzVxwy941WWn6A7hnTJDorjmJA9aX
qPT3A9GhzP22c0yq7QhbxR1Npz4gU46yinxjdKbB/DyAN+QNTpRIeZLhVgUey74KDxH4TWaMkRfi
fLT1iK293mpBix66DnR5M2Z5z9vniZscxg3ShO1blyHrZtAPILaNvWRFJu15VA23kTnYJu7Ualtt
G53ENpJ6QqoJlZabS6ClRoRPdp+UDmXPYdOrTWUxg0zNcqLNooo4oYDqbwsdvm8ctaQ02cXeOsv8
DBRElpf9jWarhUqt880ILVdvFX4u3PCUNB5OCb5vaGKgweGQHxnoFbtFhEAKj/EF5rCBVYdVEX8e
cW5lz+0RCrV5tQGtmoe2zNZ28XrZ3bx+ro+Bh9OjOVqkNeBT0DyH43XQsZD64hDbNuI5gWBzqNLj
Tdoh0i71ixjRkbUMyRHLouM5MJdBuvxYnKPaDtzhKiUHLowAc1wEk9FXPhgvp/UirRYjG92k8VUG
X+TF4TM5mpdJOU+W5nur/NxZib95P1hPvJszynehuUyP06UVF41h3+8v3d6awseJV52RnRqtp6mK
Z6RhMxC0h3M2Sj/BxVlMgxqE91Oektcw8BAQFeH1u8LlEm+8+sFDgPcwseC5S2R07i4msffYegS6
p5WLZP/71Mcyk9RsGHHdYfGr9YKCDSEegN0T+/jAKUM/OYzM6D2s+hj5gZMdOmxRqz7X/BRZOKGA
6eGHx6MCiYlNildtsc0mY7dz9ZPyiOist/5wJpfrAHKi9dZQm3e2npp2sO+tlsRGhQXuOphNXJIS
VcHrOkAzhyMLPmUpxIJsdJmuozzG3uAQl70m5nA4lM32iERXQWUQm3XBjBZDVf4bj052mI9K+AWy
hyHLxEK459vhejjDZyu8OQtDogvOZSQj3GXqTvCROGLg0mqgQzW8h6vZc39ROmw+fDNstiJ/jGYB
/zica7ATGWWk0GDYgatThGb/DHkSXy3kDUuMhjqo7/qz6rMVMqwMM66WwbgeLXK60Zs+f0E7GV0v
IIFbL4IcEhXHCE9xfMMPx6gESp2itR2kU/ZUgPGPc/wjgYi5qXoWcMcxZ/Poa3JK3f6V4LWNKFBw
W+H1jCH3byMSdpNr7/Dlk6kRTPLYRpGZuB9LLCcMQuY+nGcHqQy+FkSsLbG7nyb2sBnxrJB2xv4+
SorxHDeI8zmu40a4n1wjKHQL6F2NLonbVUq46zlA1/64eMzj9T5Cb90+DR6qZ5uoLv7RDz6WrxK1
lSMcssZLNO85dLEDTE77zHpzZhUiAz6sRk18zSLzM3uyCaMINgCvdYyK8jVDkOgky3mSn6MjwGse
1Z9mHl3JRflEsXBKECZcQvo+BDWls+X7fOxcelWUYzgWEE3AYvhCKwr3WLRw/mtG0EnIMC1hk5AS
sMOp8NqpURv3gwLBelRQ9Z6BVqNiPzBOEkTQaxwEzi+wb8BWaS3dmA8ZFtH2fdZKA4uHykBFH5l9
wbtwHsIRrcakfKn54+6XxWPE9jDSZj4s1ngilrG4Prt+AKOlSvyCUJljHdiPl7A1MAbNh1OUtf15
AL8HdkQ4x6TlXUj3tYuAlF7k0w5VMvtg2s3xIVq+r9/j7XuMFWUjATSuFWcwsw6YKwA3y93SjLz0
QK544MG6ICnn+kKTiYO7gIO/57PmAmz7jMcpx2kmtJrWECcOI3VHD/S6LP4PRhaVz2oUIWuJvK9d
dBla9E/pAtLR0muuoNX68exzR8jFDk3V6UG/1HVUp7Lk9fzthlZubhDAOi5TWBN6R1RXx0enLb86
g8R3g13zdjB/kygAs6jOHMAOqCAqMB1Xk8tJaL9GamddhgWfsOQdGtHpAf5J3MCkSm1a4eZ6XQHW
pNcSKEqX88Jx6kj1HnqNegDqAQJOQOc5QCC6AY90LW28MliY1FRUI1WakSzJ2lKOWVQ1qnnuENeZ
Skr8pkuP3MX2hQb0bfH7WsS7tzUO2TZr4z5ZdaUt4gFLrjcZIKsk8k4w1Kkw6TXf1TJJ64tf28SM
HQgfFq9cYB/rCqzzWRPRE9LtFvXkvn7C1EjRcQgVUtOaFjkYK/XYm5BSZhamB7pz7AbSik0si4R4
TwbtNzXTadd8WzRM1aBTD0/t2h06AzVG1R7VBWrcbp7IHP5UF1lgM/SN6JyeIfsIhBZwev8y6ezv
wd8ETAuFW79twHtWaKBMtIbNNoRtwmL2/CSGa1MNGjWy1dK7f4qkd3UPkgBYk+gC+qljuiSaocF7
6rPMduP2DvoecG3XYMaHR8Lb9gTn6gX6p/OAH33Ypsg34B5I4IgLanv7zDh641Vf+mG9Wl1xvTWj
vbtJrME6FpLOSUYOgRkMThEE9ACoR2rcCFyix9yuMNUv2DTmt65IUxwbxgAdvBxvZ+UQu3Dlz3yP
h4gwTH6pBbzua6BtaWXqCulMTYY86ndoMqLGVL3l4AR0BeAMyDRPwTgBsbyREE6xXhBSA4RKiHnj
rvwPZO+Be5HMgoqTwIEbfC1/LkFXQif0Jwk3lfsCdrX5uKs39W0xtYRnEeG2Y6U7qo0qTIMvFRTS
uhiJULXV9PbyG8amY6jZkuozdBz33w1txnFhwMJZ+3ZRZ4SJiC4zp+4RmqcdrKrg9atqP2F8Kj/Z
9b6qPtrzu3a5B/b96nmsB4RBtZtDurw9vNU5bWHyIgrp/dlVs+V23vR6sm7ofRzTcqDuCIk66B+V
mbPlUuoichkp64Sz3B88PW7G8AwMQgeEPeoaIFOouADREziDKq5zIqyQMBSO/H6CXFhO/zITlqgu
iS6s6hTpLrlp/Jv/bPGT+bfOU/ikkErQwXY9vl0kahP9/4ZjAlxLMFu0ddsrhrkeAT0OYghqBhKP
TwCKdsjaFXvPNuyWfTwHYjfeN7gfMAOpZ0Jn/3bPudfwhSgJJ3pLAk2JquOrpcHSXvfN2904MJgI
XAY+PyZbqkUdpyEEs33q1uNDLxKoqVGjF3CzKBpVK/H7myAulZucbsQ/azDer22rL2yW85KlEeWb
0Fa3g32Gcwy5QksG3Z0OqFPXn4TgM97+oaJyvD8LFP4D1f0wA8jdVW3nzcZlMgefoGMC8LOE1Cuq
d14HBZBL0T11N1wlDoo7NXMGJ5AHgSAautmz+EoagXW6/xQ2rDPR+OIK9nVOdwwa0I/7Kr6Bzhkr
Eg1e6sAuudH0GpfTO7d2kW7SZuhTCAI7DfxnVY9qyVETzjtSJgG08C9cXRXGQFGbeE3NxwtACNZc
0zv2Ii3TDfToAMjcgRde0qGAzgA/9IZwqgWHiOrF3/R2+r5+CUXQFzonJO/8CLgMLP46FuOfAvO5
+XwvZcVKu6s5BGcIPhBLrKTUKntCDkVjd3jcdEEFZ2y+1ZDKBsfXuks9rBMQZiExvp5KH06c0CpV
tWdgGaFbQiNEApdxkvCRNZDZFqsE2V4ZNl5CaDFexOx0WRXtSGuhVlGMEmhmBM4TQs1EE6We7HmM
Wbl4v0ObJoIQUzX3hJSqTSKugdpQZ7Uue9exgE2HjaLJU+WxX9BzpwfFj4uPgjWDhYYn785IErgp
6POuohLtSCutGhh35pk4VeIn8f/XGwWJJ1QLqnhjB9hDbJ3obN0gz9vyILakOLY7nulduhnkCA93
+ACo+UycKKfm3FotMEFZ22/9HJZlOz3S/JTCS6Rmyfs1K/DOkzs3+cQicoBP6kIyllrMQXh94+WI
R+sR4MNqLyRZiz0UV5b3Ozvq1pr5tIhDp32k3Yz1qNPTVqJkL6BthUjlJ6G5neKzhFAFvkwYM1MN
nSX4dKrcj3FD/Lt263nRz/s52XehsGJh0llbnXf7LccIQe+5pTssxHrdg5/eb0zERte+SbS8Eo6b
PlOkL23JtCIeWYz+3jCw/9AxgJLjOT7NOq/l/uzV5dX2cr1c0JspIKjsNOJr/zS+9O1SrtRENGcw
bg8R+74jG+T372+P8EQcTr6JzpwHhNo8suPdJN+YFz3+/chubd0fvYzfj8z+IXA+nc/Zpm4dpIST
GzT+hJ/GKxwfvyv92wWuwQE7kRKPV6rqYZYaaDaSZAzDZoo517shkl0RTYeEXeDUm/Zj3NfZj5Nn
euuiz2aE7z3++vtB/1m+d5OVY7ji+T/pHsv9cm+Yq9Xm+aVMTnERk+ogpwUc0zZDyV98kCLUN9iU
bCd5ez1y6ECsR0tiz2IXU8FzB9rpPly+EnD+6E2X0ThNCddkoz4hEheKzjuG8TDuCCuB9U9gJrAW
5RTKZl5zHCv4lFpdBDdVHrBxYOJcqQd4NelvIsDBrKOSkaXQv2wb/tdQovNku2arieuM23TN5o9W
0Nkqi22eG0R/7Gb5+umAHV9FThJ6/vTEFAj76dJrHaNzGVo9k008xO3Hlf1Sr99Py8iClVM4T/uH
JSS8FpeIYAnPDcr5YHeZ5nkvb73N11HtEny+HLkAQgvM4Tft9YUF6/CPh8JSm+z3oXc7E5+HwW9x
L62bWcJv3cXKvbSWp0O+H9bbl4oiwHi23HarBKkCNyh2CaTL1Tk1D4PWOmp67UuD6MQyrZCJ46xU
rf8l0Hb+dDxcUbfZcHzbt356Sqz8Ru4Ux4Y9eZV4j/o2SKIHbEvz2HGGX83ZKi0MgAvQnHMQ+FGa
tT9lK9Ged/36M5d8HPcuokHabXwKMbeHK4ZZ1+5fl+0nUUOtR990XKhOdsts/JxLztvtwcu9ZWt4
bvTdRbwyvjAniq6r13LzZOAj21wNimUrmLfGf3/qLJGZftyv//pgXb/f7tcib52tRe34w8MxWdAB
8tpe1lnYiXfCfb4zX3Y2EOnzxKbUP8SL4z92Vt7/8dQ7dtOymm7TNn9YrdTWdncx6A4/49EVegHt
4Gg/Wf/ajH1g4eVoMywbgae5y8bHzk2M1+ymR7Qf9iTPVGECXP2WVKlcMgO2rNMUg4kNkSlbAt0u
nXJy7SON9ILVkdQYRN0zYm5JCwh8syPh2xzWx2E/Mgtb5qMVTnk4X9v+x3GC9IymT3e7f0Cg9otw
tkUdPcxnHx9llrQwecH9z4zx9n3HuN9FOpG3T+/LIjYxGa3jmgcwOObpZZ3Q98I08rDrlRE9i9e3
+a+KWIpBxSsOA1ygCXgDOqQvQ3od3HumZcRuskatvvFi3MSYQZ2SmpTWBy6ErHSdl2KBI2wr+VgE
HWXdd0iYQ7PsY7dBZtbpEXvZZvd10MPN+Ff7m/QwXKqjZ/m1o+c9pefxdcG85/fC7+PXU/e5mbyD
LwFnIWq25uHZD13CGoPj+WM+rlupazAHHssxhDujSzw8GKYflS0yX2MmzCNqduRK+xdEz6cRXhDs
zeJuVveGJnbxc+SEgLowlsPlFqyqu5vNe/PeDoZKgmcyTMzHzQ471TxpP2ECB+pbRw20noHjg6MO
ydwycgpgViNYi1486lwIvOFGe9PJ2QoAPSbjcStchH7Jb+d2Os4xyFbMXoKzLE/66kW5P5sgW6e9
RjpA9sko+vASbIazKA/YtsFpTRpg2OvgSp4okP00nuF6RQ7yYoFTXfLeNbf472/xiH90htlRlMh8
S6JRa4K65BHjPjIMudSYZOItWUWZMS2KcRUvT6S59vZI4o/ErrXqaZ0Nd5fI7+7naSOszQecOgvW
msWgem+ER2vkfLs5wxLr9V0QYRC7i3sY0RHy0WNv4YJxwcmlu1+kRpHa2YNZjOVnXR1wrE1ttnhh
1twFb5fOx56TW5PdGxy4j50tqKEbHeZPVv1dXDrUAZ+X/rWznTUWoYfD26wsQ8ajh6yuXb/X7z6y
4NfjKbqC9aq/v2kfR41mUCKBX6Bhb1fbyOpvAH1xZhttR9i7oMG+dJxmcNngIOZ3lzMImuY7Wnsz
Pg2z7/2EHuA1uPbLyeBNpOU9TxbbEObgBXhup4WVz9oMvrLICA12TEaYRSDqGfIvIzRn7pB83XrG
LvsWSemxV/R2UyDT3teBKrCzgF7U98jiie2wIu4VJ+Ur8KRUbXsGEyE2VCZsZP1X28eQ6SqnCcnw
NhPkfsFucr6Gxxeg8A5ec8PFSKh9IyGENdlNyOqamAlvQ7RZeweRHrCvES1+lS8CXGH/SpwAqfYd
uC+Ex0tejhV63/QpDMLM5z0TO4A1ewaykTrkZXZwk4cZTOB1yEsaCPJOnRPsebdrvTT6Eo9QKNAc
igSi2oBC+a/sNXu9vBi3LexmVEx2Ex6O8p1sMqPxuDnHXoZF+vEzh5hIG25VcApnmnV7BXBs5MtO
nkSPtYvUuM7+GJWR05hYeFoNXfwi3oHwr8NGs7dlfw+cBClcZtKKAHtUPoFyyDhkkO6iMHuAvyU+
gJd1I4hPE4Bbm8fZzHsoQ3ZR9bSysAi9pOY5vLZwK23tQoshTKYBQKgLF9qOK2gp50+ju7Ajy3yw
1l0vf11f3ltsdNzN06lMG1ycZY9GcMAJNpKMvDIfznYVScyp/Fo8SNms6dro9z1ANfHlZh/GNNzq
Q7jnVnAzSNXhVT42DGtunRmdfgFA00dCJcEhXp+//758/tnXxP//y9eNbPXb8nk4rw/OWr4mvbkd
vr558pzFZi9BVkMQXHqOsVhlUIUEILT/wSCyWn/UBPz24dpU/Pbhvntutaosu0wuBUhB0S3J4gAl
EstCtbrqZoABKmhaz2+q5iGYOJTA1HKneOly07N5aHyy2uBHd6lDA0h3Hnm99IP5MG0QQFwwKo/j
I6xRViproNzp8JB1DIJPhu6engJr6+P+RcLYG2nnpseBcktV6ER3oo9ou+q6CtCWpvfC76Wg5+4W
B3iWzgiLctZ0MYhFBxDkcReC6bjhliIUc3mdaM9HUWfkjnxngkjGLt2ZKnm9bYULKniWPm39Ld3P
8l3aIPV/VeO2qKU3gO6qqYWECbK+E4xVnKIP4XuiC9//nUxjInp4xoH5Uao4mLcVIwcUWk0DQYDS
1YknikkV5CxBOfXYwpHugEEzSN7fBxpQ04+NGsxQr9WiToCwbttw9/77ZpuNVemfGssNAAja8m4Z
1V0IRnT1tb1xH84RuVtDtkvcYjqp6MhfMRU4vB9e8HfOx3g0JWyELo1g937UVC1PeFg87H2jOi47
l+jIpWyETsi/GqwtL9X7drSeade1G1p9ZvgrU1wn9wJjFS5igxX3EG1QE/t9dtUlORUYH7Qe6D4O
5q+rXkXi66U3MViIVo8WD4UHGa1K66+CiSFdULHt3jaPNg3+K0G/az/YPBNsl8crUn7Z8sRGzAh5
W33Nn4yhSyoqLuvXyMHyc+RHPlk3WPz+2gKHuW8rOTC3L9PJR4dotDKUAd8qdWa+zf8sekNVaJBo
7HLgQxwRB2XPOqRHDCjH9Omv0/MZdtsm5XPnDx6COoefWn2tnjcD/iXrNKMZwWvGd45t/8jp01ge
uzzPq+j1l00PzmRU7KKM3tY5fK4mQPXsXmq53vq9bHpg+/NoEkZ5JN0Nv/k32hsDL2WNITuJBI0F
6AVS54joosugGJVpzb7r2fk4vq1xQP3Yfy3f1m/nr5qolyWz8xueNgECK0w6IsXMOHjqZuMs9jE/
BckDVNiRIuCxzq3pQ5i9C70IEojOeG891XzmBgNlBRPmDySB7Z+ddjkgo4dEJOAqMnRX3xmuUDtM
vLq7wdnEaY+BAWsFECwiJz6Lc3S1inpubBVG7ye0QomKCObJilYx6S69M9nnGQARHvLKJTn18qgg
wLIJeYGdGwkTLBwEhHGzQxIt0cXJDn7mEJWKugPCIXKfGZN8qrWkQb+CsDQseRcJuTecgkNk2tP6
mb7d41Gdx7ZDgKqi2zYReUaD8k3Xd8Mlb0VGxLUbtOiaH6YyMB7ktJCnamsspuY/rFv9n6XbjwfT
+vFgtpzVzt3WWGyp8yCw886f12MKIQcelJs4sbA5JikcOUtaeIxtwCpRHj0JB76d1w2oH5Ao8yJ9
A8wmt1B+IAUCl7oQX2QHaLzc6Y71A1g9TfcBFBRAQSkPGrRD1dYseq1bn0bU5BZkAqN/ZSLaQT8G
W3/+Z2n9jxnJ+kHrbWan3bVsgDK9kKhVgdjUBKaxjTiEi3E+hkfOVn3FVq3FbJEH6yd8/76QaDHG
g+48ftZuiOTzmRn5iDV5gCgBCAn4lz0jlOa/z5w3yOK3ZfK831Rutj9esCvkpjzSKX9aL5DJiOJn
5ZHfjBYvwrnnHe1+COeuQu8Q7b7PUTL+GjNbkdhB1AIP4IcCdk0SM6BRUq5qT8X+BSDNf/PTU0zC
hv76EsYKdER3hbgsnxSfFx7J2ap/jmfDfjOYhWRZoUkroiGZB7jG2+QzUUy89Gqm8wzlQjZy4TNi
w7mJ7N3DuRHAmUa+Z84HxmvxwhTdP+ELT5LCql02Im+dGF678d2A3bGCbofKbz7y/M7p3Wa7fU2q
ou+ztU4XJ23am4fw5MxypEl54tEXamGjRCXi0ic8TQy6t/PYrwMoXBDAXnxWDOqA1qsK0mO/iq/R
CpbJqkNNPGoQmeITfhBxDPYxIsmIJXo+oBQeX1b95jdeN3LpoeI6hR8GxkjE/vUIx0rIWVDGtYpZ
K6ovUesVj/3VKah9WqPxcYHyfElp8YH9Ao7CpViEUMsuUTUkYC+ynBB3flc3ZZ9cqcmVG9SkdnJC
u6+slEuE7X87e4EJsuqVD8XbZLwJR6PptECfvBWN6dQIrjAj5sxOFfXrCTrMFc+u0yT/tZidhyfu
TavdPEWuE1S/dhSCE3rIGLYev9bdi52yFhBvF/fHo5wRTr36knuCIGLkD2FKRvR4vNC6B+3Ff9//
csILfv1TnPfhyyxHS8C6RzO+dio/alwCL7H6LudRxZxgrBCTweQrhQfAFFlEbEFWLOgPxeeV7dlK
TLMNtJ2bz+Qpgpk1dYJ1b315q7YPTbbLkGjgf2CDOiCNFftGO8QInEjqOpqRtwY3S7a0jtMIfPT7
1TN8Dxr8Nfyn4EQojhfBrbrSNKR67IBK/PK6F4QU72fy06R+koVHky758Q2XMKg8kM2XSU3LAXLz
OV4P/bnoIS698eBmCO52zxRLjdeCERzu3HhlDud+tKp7p/0D0meKzl8eeRCjOWF/kyMmuTi0ndoI
HCGok6AQQ6Q5EujAYGql+wtRE+G8fuYwFuxKfazBm0BDjZR8DwTytEsRZBFNt6MRShAweZtPYNSC
v8lu5GsTRKhAuzFJ1M1gOh6Nv0jYDp9zcIvVpn+x2j4CSjY1CVGGYfcbqtXj4yOP5AvBU7IXN1ko
4eMSBiPe7CXhET35YU0x8mh9AvyEZaTsIKIqkwomJnsybH2Az8BzXmmCRSTryMSWmB0CNmC+Rk4a
Re3nsP3URowZTDoBMyP8wya3vaJyfWaQb7ihdGooI2SLylVVDctimz3oJPDhZ7cxg5mIR/rnBSbc
lbWVOmiWpp2HXfDQGX+eIkStcQ2wDdHoFB1jlmO+0jiFHfg5YsHtx11+YvhMuUQE3yma+cGUp4R7
ALlHKe3fv/5hmOv+xBx/rpg/ML9VadeXYj/fPLNTZnq5kqixae+tYBPXQ6/tv5vsHkCovkyEr1iG
D6WbPHR3IGRcAepqTpRded1vdZdYBFQdRBrhcWi9l0wTvy6DxadNhwXJl/V1Jvbyre6tCcmi5ZIa
0b+Q++Y/zqXxo9Wydlvz3C8Wm+dC23HI/JQxp/H2F1zWXivJXuCzprsuU9nU7rnt7dOeXVqaja69
5RPKqcFmYIxXz9koQ/TILXpcTIxHJymHjTZ7QSSY0ZGY2F2iDc4Gkb+RHrvlYPvG7k3RX7LZJqQs
f8rof+//UV82/qgUchoOwKxvNT27+WNns18f3NNl0bj2F6wDLcQPx3Nn44A2EcOxq+Itdk3eKJOY
ZzNYNJmaPLQYxzNS535Nw/vc6PhG2b1mFBfeeF33sJc5DK/lITpTnkNCW3Xdvd+pzDfeqcYum2XO
vhxGm/n2wV0mWfFpNNOicNpGc4z+18O46hBm66mBb+mKRIjlW2u76DYh8R0mp/O4kT8Wbp068PSd
Zs88jc+Qn5u9ej5wNggLQHpbBPUcBw3U1Uv2YPb+HJQlSU5btowYCxYfzcOyz0EtyxDFsYEnon/6
YAk8mZ2rCxoFMXPhmoGZ9TKa+EAw/OAcOf3Wf27N3XDVdHnQsNhB22t+LOmQuq+nenq8sDlavTvO
t+mNN4sqKt2guZ8450NSgEY5YFrXoGFbABYZ57lfRq2DHV8rpmNAKY9Ua85vWMHXw1AX9lyLlI7t
rsm8RZqXUW/6hkdTf5i7Y8RKC6cKd+h51epJT2wwsxH3btVKUEvPKWi2WIke8VUGCHUhE5YEU+ZT
dzs6ITHBA8kLDpeQm1EQ0cj/KIqup152eVqu8B05jLcLFrt9dFmxrl/ejW3Kuxam2SsIsynMJyc7
dLxtXDSNT2bkxjEPOQsOmjPwNmk5Z4WFO3Iuxu7hpWh9bM8bor8sEgTYpcT8/BUl7zU4HCKPDUbj
80S3HfHCnK3OPLBaZnBFsldt04u3jHbe2xGWOHGF1ePiQI4ZhP9gX3I+jhGdl6NtFZ+vfjAvHv5e
hlvNP2AuiGn/80z82PQ6m13eWq7O1URyHsOGpiNWk4G0V5wWyWjvbAfpglQKSLYhAoXAmHOymC4p
B06P8gcWp91u79nei9VuT8Xdky2FNZXzlA0/QZw+cPMIfh/6qhMFhPyECXvnddXzKi4fmmEjLh63
cBvQYw3El1eZsUvzrooMn/7A3VdcjlWYEsAkm8d1T/rkNTw6MeoWcMXm3T1/O6K/lH5SNEwzEiet
fFF1IfqDrJd2lCtyCWaZxaVDtAh9iYAgxw8RHfUzGLq86/vi+Qm6kxeIlJnoPKlTxNgzQVA8KD7/
Yum4/7o1P1pZzqmRHef+vpqIQCWa1V2+JdGOj99e69NkFyzlgckv+XxJV7Dk6iuNAYYx4JR03/Y3
MPEY7R9x7VyABsxN8aRkUAJOiqBU/vhiW/1jaP1JD/hfQ+vHslhWa6/eZAe0vxICMWpEbREP2klP
3xLb3GQp8HkkdBENBjrMmwhrd3KbFIPnmZFcZrIvEYlKqJR+d1IkOSPKesaGvu4jqXouGE9bODH3
a7FNDgAyd/G+9MUnRqFEFhusxETvqAHV5T23mxw6TXyEGFFQU6Tpq4vAeBaDTEQNdNjL2/5UlA4H
5XcTj0CPcSg7P4GA0iZDzL9JNs5Qn0Fp8mD7Uc1y6CE2v+QtJ6LToWKLc3jlTeVbxE3QKARziXzG
k6gTy1gj2JhR9SLkLiBViW6Wf0isLkGLKEMiXRlcAxuqoBhi4hyKJ6abeAK/Q/jN/MyQ1JfobbLl
Xqc3smPbnfz9Hv+BMfL7Hf7pxp2v14vMWrOgzueR+dKA+L8MT9uE7pvFfr/xj6ay/79Yaz7u6KZr
2ji649T70+fe39VFa39cZZOX14TU2EGP2pbgPjpKyWQweH070ZehfvogAj3iX3uDZJIkA4IjHwiO
7dBNSylzwud4Np0OIUwAu8VQJK7xO5tCyvchCoRwGH4Pn6N/7BD1pP7elPY4cMdvOrbp42BMCM9/
Y50L+5qt3NOZXTQTY9YILvuoImnzeAoaONtm4d/vSuN/ITh8XMt3mo5n3pxGNLH8BhDU86u/PFTN
XX9/JFTLZEooFyQMsqxYr8fcDr0lbUg6lQ3vBRmIuViEVyKbqnUR7I/HcLEiMh4R9YWIo/n30WhF
y/Jf40Y7rZ8XpEWf3rdNRNu+92NqKzOvzve+V04MIBMrKr5XjcfcJMx0778bFkmeyerbIMaTgMRV
e74nAAuG20NrNympyemWnGK8zaspubtKEMWL1VlguQNQQ8sWkKaIrh/OyEHB0c6DYrAgsmt27H0Z
u+lx26kJCqvCctPbI8nO2fVRczpWEB7jptX3D6+opK4Kuhs7RIvk8fIag3vUeXw8hH6WphuHdlke
OiThtn0S58JhAbCKw8zMRnhAo+z56tLcqeBK0VSipRAWZXhEZHyITgZidMUQ/uN+m/afoStfD0fT
bHm3J+e3O+4vjv5lXtQKD5AudP2qJAjJ9aQi1EQrJaFkdzf71gUbtlCcQ7UdFkPjad/fvVBzoiDh
JWg4oUPK6/dGBx3enX/xtyPfji6MVHha/uX4jlgVk2CxJjW9y3tWjr36e/a4gMl4s4iVIFmEAL3P
TRwsZEpkWcAh1LxsIFBDbl7uglyHI9734QrgOe/LYPn2Qzpu/fofjSqaXn2GPtV7uG1EPkW5vKdd
zDuXTwITEdre5JTH18O33lLtI7ygoSmgL9y8oPcUR/ROtdQbSROrsxa/1OyuXg7fOCCz0mrV0odX
fJ8roJfWOo1+60kYG5+h05DMWczWG2uVawhFm4ujHdISn8CCH7mLmIFA2c3jJozqkxaXlJkSXleo
QmHW8qI1bngyWaZDxYfdSKrSd+sf+BaHrvOQaFTHBAFDSkkRY/kQnc//o+y8ltvGuiX8RKxCDrcE
wEwqxxuUJdsAE0gCIAny6c/XgKf+Gc2UXac0kjUUA8LeK/bq7ppkm5n0nzSvqSlLg0ttUbZHkbub
6ZaLNVkXxtB90OEp0NMxaG733E6LyhVrzQiIK5SqxQR1byTCnhVoWb2pnqlQsaI3Q+FReGF5p+Ok
i1WkOhU86ef+k+lVipPGu/D1+K/P42RFgYt4g+ZS0nGR9QbM6VLQhU4SrVUFoDh+zad+Ml5K8xas
PcPQvDt4WiAlIFKFxRb2PRwFTx1iXgxAwiB3YHsw88kWmD6YY6gFG2Rv4YOCmaJkf1QTZmQV3II/
91u0MlDu7woyhO8myJjuwJqMfAgsdoCXq+54tyt0XgGo8wTFxwzKNsC1ddJC67eEmcnpTa8UbJra
PLtPJWuddvEJlp9P2k51TDhwPodCNihwnsHzNRAg1L84Eaz5FXPDp/ic8Rb1VfXg8tl2Slb0aix4
Ui/egevvqC7RoKRZqlFdfTEeDLONjkXvq/EHDUWI10o4XsROdDj6w+EXqN4F9N5rgeianagYeNA0
RVf2R0uMC6JYQwcmQLeOqfjUhYb2I7kwSaizUNNwFErcppryWBeI6KcNtac+TGdJgEJjsYLZVOhw
Yd/h4Ln1koDoisVwudcp6XOEfFdMo9vgj3szf7x+EVA+uNcNMjJup55UDpxFNXIWOizULnpcch2n
LjZanAw5H0YhC9tLQqhwRC8p8hEtFGU2fA6foXuoeMpgMCJDEoA3OE8J6RkEEh0LdUpb8F/GZNtY
sNdAnqjGqqGvBxdpW+gWC2iaz5R1X65w33rfzXux0xzfmHtT/GcBHO4961/N4hrfRbhlQOdUElWC
febgbNHzfK+mpc0+0nF2UHrFuaUTa1Dl+qYz1olZbCEbSYHu8DVR0a7vcLR/1WIW8YpWa/ZC7ZD/
Z+MCj9d20K78S9FNcH85gtWYuWrMXwsbWy+ye/0mFnVR9ACX49uicC00jBI2e7ZlyOr8JFpfqbF1
tGDZge7iacQ/0OMw5ate0HV6pRcOXdg0z/uKzjXULHrrjgAZBBYEHl7LqdOM5KyZc1ZInDOJppmi
gma0FqUEZbo0bhtfn1DrGVTgtIUtPxNPa7gM+DToJS7u9d5hNuz8Jmpe3aF0oMvN+zboqMfi8tZN
qEdXiYQt53RB4XQqIWfqqIREziVKJ0eP0tHqhhLcX0DtDKYgFwEeeyFRq7bPxTt7wqBD6OSNV3Vf
wHS4oOBOE+NTzZOYow0XYhUSCZRootZMaINgZ1Sa95+TSkDzkULjKhC4cgwxGVMHAfzNGgGH70NB
DjaIv+j/lWZ430XUZt0y5MsM7H4Kznx6YuqUz2Zp8eQMEb3VSzHNZsWoamH8ejHysTO9VTZco9wp
SnHeO6Qzp2Ny73Uj0hUlvAPZ+5LphY7IXu5AVkBbd/kic6IVVb8x5zTRRAqb+FFrTgMe/A17KO+n
AQytOGWqqzGuUe5KjmrT+hPr7gS9bw9DhsnSa7UHw5E1X77IdEv7DgouOridtdFkFTR9Jb5BT5a/
UJKNieHz2M2dRfqFVGCgSHkj/u9dYY/CIBzWk17mvGP422O1FuEoe2Gn4A03rzq/1jNhOEtcz4Uz
0PnB5wuZyY4MVd5b5xbyBakRkJNyAP5IvhFuEEBIsNiKC8ObiCWYrBM+K4fKBZtm5kXLScAigemL
a58xrK2FBIqk97wcixKbzJA5bo0BuNDAFNPWQnCjrvebqbnglk1bu8GKULrpJgWkUax7iOoPn0J3
0LcZdzMWzWQ9+2WvGALWeIJGFozx4TO83jmA9o2x1n/JhilH+Ysy13qqRQj5FQtYi15rSAtD+0h/
1xYQAYEWqMYttPC752l9652wdhBitIQsaOCKD0ZzLpIV0lfT8jiL60GrQldSE1G4cjw7N13ftHB/
TYZhhrEtlIsY5kz5eJkHfQzEadhPDulRgxEZh6ORCHYM21zzXkvQGiLL0/imvsJ5NxUCxfxwPdNs
iBh0hd7R8ATTJ4xwtGMauursBH1BEcQN0kU6UPPriHR5W5eJDP1ZYB9BaERLTyvjBggQU6DZWA7i
CDF4BWuiDsG69ThoTMK8/kDJD/N4qhhxusIplk14YMqWhUWsEyBgPuRDHXATCwHkj4srOQLZiWyu
21R+eHo7bIX+zt8W4ofDSrEOmNCZ7adja7xbAckSX7nWQPUqHZ9wfqGsIISQhlZVXlA/3pyUm5Y7
GADQrDdnEpN5E3j4X3VBCygFvO8srUexSotuLqVmpOEfAYtEK7yzI43Tl8zVA4q4aZFR0NsyiU21
lbHz60RAKTEeAUACpDrTCLC+VWPqfmNohXsRzu1LpGW7HItqHcbDd92WjP8TwKljLj5NThDe6mZJ
j0kjM9Vg9VPP0o3TTdex2/vIZnRX91gP6M/7pJ7onuoFOhEqLoye6q11szTCyy2E35RJGhW+qPt8
Ag7jzjUTPU0TvssZcgLM2VwRhvJuTi1F8nrGnf50bhhrusthpOXwm4l7p4uzHp/old3o+QFif7Bw
w05gAsTKHndcZ8ihWTXekbFocXVcPokn+uuZfcfYOh+wHK+eOZE7Ew0DzUd1Q0VcI45U63fLBweo
GutgkLZiyIVj0of2mHgX+/V21l4rriHHpYsiVNqxvfOcL4dx0MFwH2RpTK0KPkUvPMyWlnBumnZi
lvtORMQUohhoDlBMEOs0t3J2flUUJKrtJZc+51hDlo4JHk43unjWTdfc1WFmISCBKNZdd4swdgRH
slmKjLRftbfcd40xLWfVq4izulveHTMU1cAqfn2Q7o5/B2c1+MjWwnFdSKA5KJEgarhLJ9YdhMI0
6mg87t41GqvSGuDM70SpJx7t4llbVQtNm5UnYiNJwbnZfMgcOOCDwdJTyKAjswjo9hhKLYp2R8Gc
TvvjBtTf/AxeV8ZQG3wLGqsAJiCFF5r0cnFO+2UkqoMHuFN0RXgrQe+qmN0g/J3GyPVTJUcX8Yxu
d+rY9LQz61dHoetCYfu9ojwNs3hiEBFBvvmugWeLwJrgmTh44SXdDDNBNb4yn4u4USmE/KZEMhU5
/+LsU8xN5A/CHHrIEDyNT1ilyWf/tuIVwvspHNfroPAbpd9+X5gAyPe1ztOC/P5Xl1C38W91ibq4
nNJNYFmP/hp0xuzM2MPN8XmNWvLymb4W9MoAAnyR/xjRdRoOdu/eegS+2h+dPowoe9k9GwliSIz5
TLdhtLlBxdHxBhWby4nAQ1D4oWkELbPzxJxQ82kjbVXE6Z3nR+VjCe792cP9lLMj3bbZ5sf5pX47
/OQg1pfRDlBFP4fIwYm8ADWMAsjvg7sovjl9e2oht4aYLGAKSC+imqYVh5xH5nYKdUb4dGGm5ZKE
6Sq6Ug+pE/caGShDlwn6kBanAhy/npzDb+XzEgV5Kw4nx2x4OQ0dKu6HhVHGMB1vziMTubsPdxln
L3+47P/VODAM03VQJnNgGv5S/9vu1la9WgfwEwbUY+v7EPVqd1E58Xb55KeLyuz7u580oZbmnyqP
/r8Ke/B9/v2jv9zwq1F63nV3Rj/ysys8QZarDBZXr4QF3aBWkYQ0YkQphUlZSRAqWhRpnTXhBrKx
iKy4ilR4JDhGuWNSSw+LCsonFZphycOKuwRGO42XE4XWCo2k4YdDJzIp4VclOnnxxr2FQnQiL7FC
4D0XDoFYpxoiBnUFPZL+wdUT1FwBv/C6NvyYrp8sBN5xjDCmKDVYDqEXEhXgch5GP2rSBPGSEkK3
Uj4kMTjzLqEIZtlwBfuMAhWcPIYPW51oEBVHLKsqXyROfyF5OyKKMzZ//cviyTbglF4RPqLZJGFy
8b2WmtSf5j86Alef/Jl5fWb2NYVNPYRSgRK9AwANmPQIzFCDa1n1ME4U3qjWIMcJxJfG2JntL9IE
4adV/xOiLxutvivraxhEbOC+hdYNpJ6EMtquIMmoO74L4yUSJfuhQY9CvQr11EQyr16YmE5FeiKS
EOrKYsjP4i0tuMsI+CM/88lxlC56t+IfYBSNaXAZM6L5e8bb/9AnsO3/MDv/WIUql/7N7JzqfF3u
T45YZxW/q3PivFNowyK0iTBz3+81NUN0L1teOYWpEkcXzlzLVgkzJTc4Bq/EbkroFK+xPjYvlzdS
vg9nj4K5wuU2qJ6eC0inSMXqEbMeNauv5f6d6rdupayHUAhfV1Ebef8gL/ghaCQ9zanohX9FjAS8
KStKPiSb5JAskEDvaHtmk4acete29dQyVYtPzaxN/Oi+qONljg7q+/1QB7a6u4LBFUNtTvEKCp6c
P69JTi5sPeXxQE/uXVg1bb7zW8F3WhG9YOihXSd9IMZPWQqCbHYgdqvlwoS1liBVTps47P4Qh/Nw
7hCRyAtfBmKgVrC5RRCyXbdWSymtyWpWOa01CQJbn4pIQYaKYkVfhxy0mn6RCLQkpZCCHjCS7b1q
VFXaC+KpVtOygnRGHVrGsgQRDRGsCj6ZXIESRbtjC0cJ7FHtvPoKPlu1wSSUQxGljlVRch/zHkhI
652UsE1mu3ySCtX3E7ikx5Yh+Vf/7MgbldCcHG728pnUpYwFou3iVO54cruf4C9UMVvhf/VA92c9
BSAChSofYl3oQljmXX+OwZCuTaemHXWrXw77wL9iudDx/N4LtEidLz0WGyfg+gaz0zZ4l39ugiJ1
z6ustyFSTmKYQbdXWi1lfOHSMgx1fXSSpp8/194UX+Ws3mle7OEMutz//ii8f4FVA3o8IcOQlsVU
eeB+wRc0ptkr0nVTzA5wNgB/CG9QLv3mv9p43zd3xnjfnfFE65avLWPO2/fdEz2p/cf+gx2zf0nf
8kOy/mGt4vpj+eSJy0OWHlhX+ZyA1i6BV68m1jSo+9ub07x58qbOi/FSsjvWtI/6+yDJ9nH4lu+i
AmrXJwzYhLGc0Z96bv+OdP55nu1c6N9MzursnPflhQm5E7HCNV+cYVMrt/AAm3jb5t1wfiyPdyeU
7ULvMDin8W73//X6gUlTlGlr0zZtn0bQF6PXS/Pj6pDn/szdrKI0hcRmA1DhfNfzYq+eeO5haoG4
tKAB2h6bvue+//5Om0b4X+3gvzl/88sRFOWpt+qtjebRgbVUdlRtF/WC6PF8hpCHgqLhW3ZXLl9l
gc75q2QEO6vIO2AHGQaMvY89JIilWBzSbZIUZUm42PZrWqZIdR/ow/D0JW2blqnVNVtK2q64aQ/k
B6FvHOyw3cX0RN5CTvBTNYJ0VIrZUImJfDZMUhjXdIyZ/ZAdxVxOViBUmO9gTl9SBv6AOVTMb3Fz
gBocVmASe7GWG3MXa2m0X4z6sN9FUIObhlhHv3mLvO2+qL1Chwl3whwLE0DAIVTghyhEYJpIH2Al
Hk84M9KPqpZJ9Y0KO7X/1YwSOrU1tYZER7pemIPjN5voyedbTJPC56UMG6nhRRsNqlXR8qO49bRp
O1pqr8mpifqEkIqmnWhJ1a8SB202cii9gNmFiUtep8YfhbSAcR+d3wMsAeepnAF+Ak7dA2Wx5bN6
VhwSrDEqmV2RmZZkjMpsR5Q3Qjy7H8OTBMvS9ACFUoDxrGBrEjMToxqKRJwXBRLSZ5C6mUA0PXSv
9K2k5KhyPm5bxWqPgp7IU9Tl6tpfWlP6FleK1tZfclsKCVWU6/49/1QDTp0RFcbVftPMGIV/GH7U
6ivGZnzGYVpPqm9nEwjI5nhZqsNaDqph+3hIcdMef6rIpzagRDC1crVqqWFRwaJ6L68wLeYp7Evq
bqh9YT8WlBe71SnH2ilaAKdX+1BvotZh9qwCvhYy7bZZ8RriaVSnvHBJCeV4U1Gz+987EpaOMlvE
T7r4OggymfbyewvI1VtyHtUneUcKpC0re9cFajtg9VvIRbZG+RrU6GquFo/AOJJ4PxJL7HH8IfPH
O3hWRHZPdbgNXTzC3mxoU/32HlV9U7ys+orVliLQpFI96fgpTpO2dkRATQWsfQO1BuZLwDAOEDkK
31hzNhsajJKxUAyujNqmXaIS42kSqFCiUgP4Spok4jxREUFV03qkUqgKYCqUE4Pwm3Q7KZ1AsaI3
K6jX9Z4pfrw3lM5PREMw4XACKtarvN4VUP2589j7BstKcr5VI0ZlIjVjsvazzm2xSKH5Eb1F50a1
CNWn2rISh2gyXa2CnWqiJcdjL3ToyhVoHqhc2UZd9Sj93lt4t2P4YhcbDVwpeFPScJpKA0DRmqRR
TI1Os/ukLFw9K9yWZKsIgk+DMlZT2LlTLV383F0QrgY+wECpNx0ny59QaaCcSo1ezMBtT6ftM/Ns
CJn4/zvzBlknlV3Vx6WMzaqk57gQr5ZSsV3bfZUVog9HXZ3wRORmUIixkbtFXbEJVem/3iqS2bX0
Z1qFxoI2FI+rD7Bru4Wy2pCGDfIbtVa4FgTMXT1ZaZWKl96jWmC6o/xlIdk5Xbc9NDmXt/1oBflQ
d1+X1MhVCpXsBvywbfTLTbSRvauRYmXyauZBNUuZnCUkxhzuhgrjarQp1+rKQCr9baZaR2JXFws8
pRZqiSoRKRtToUhlIAmCtgU47roeU33RHN7W/erTpkJk3mniU7V61WfonFCZkZyKqoqq0alStx7j
0s+Ul1T4XFPHggixq8Ipj9MyPn6S8X2GEP0gT/fZYsGoMok90RoUzGiYSY94VvFyQ11IYbR06xUR
S83MH7oTgcMLpVekW3YiDT6aaNTiLDhcJGbWpWDVjQVvIzNorypm8tntt3cjaRfYlkjNGgTcHeCL
LipMDhxM0hnbfDv9lJSooIwnKPz0F2rmROzVrILgUEfp8DnWrFkc0GRTvC2qvh0TqCq/KcKnnEoy
qPHxcOIAZ4OchqM83Z3HOQJR0sdbLU78a8SHwQkGKSWL28EZvksdu5mIoeYK22R+L3aqPXBLyV1U
qjBS7rMhZVRNO3usZsV9OMlHHtfhQOVs+aiZV+nl6Uj0E3M0cSfFAiLfxzYVHVyBmcvDdHxYQOro
LqKxqG61/gdKGfzs7wOhjtzkH5H3P4sgXyfo1sfKO+/S0xkvcGmJs9X3OrdSRmo1KdoB20AUoCxT
nRA9Cirhh5okNIFpNuUz40SrSUm9/liyp0nF7YiWFCEE1VuAKYoeAkIAxFzRKpKUikMoYiUIJfgM
GEubqaYQYCTiJ5Bqk8y7sk5JEMuwdzGQLCftVNnuYfFxUlba5qZEAx+dvdNe1sJVXb6tlFO0VFG9
+1L5XYVx7R79q3qt+iZHurCQ79GjpEGukugVGTPYtGSTZXvV0NDDWIX+i/xKQ4tF+0KJpKrSWgvU
mr9tx6efvfcLUke8R1v6Vh9sT4tGlZLrJP/Wm28BUrIqB0rYVrAhXt/kjZUHqtxJ1eEHRH9kcIQh
EEVKDa9S+5G+Iumd6hCETPLn9bFPyCZZUzlhWUoHAytP+vtFEhr/JVvy92D5S2KU7Rs/tHcrqWWA
WQCxkP64oJ0qnJHaY4r5VBUjZZI4QOqSOUGhxGOK3MIbggkIYOAJmFGEFp9dN0IuHS6hsgRB6r6h
oaNPQcgNSIiwSUinDp8E3EsxuCIpBY8KMWFL53X6LYCVXkgpRVcXcFd6OUoKvKcCGB2GYni9lSIz
/0HhiB6VuIDwS/qYNsZf8iEQtreHpbini0PzE3T3Yo/UZ9Eo1sfprzp4BWecU9XGbyYlP70TYqly
ZNDof5afKnmpI6vIScEelV4Ca/7rjt29cftnMojudLkuRHEizXMHayoh64nCd/uFmI/hwhNFRMVn
HdDLFxM/5XzhILrQGrHAAbN5UL4PmBVR8xW8+GoRfCqdYLmyfvWlFiIddvbXfqqVj2FlKkk9ivqn
FrPMO9OtnzLw6j7JwHbkufqJweX/GHYeb0iQ6bmUP9U16Kon0uSUprVe1HV1tD/owkDEw+crhuHT
H1XGVMNFXV2Hiqf2t1qLqicxDg6dHhMoVEv/QkuLyJOBOSIl1Jbmh6E5BUV9x3AorxN/Ly2TV5pU
3yzOtPmptohiPDWZjAe1Ia/3+l3nw0Gx+RAHhWoBr1PiSLeM6wM011mp6dS7U+1GhMdyFpIXVQmH
f7ESXadEbSa1FnWyajEJcrOjYYWL5XE9V55ZLlfnLK9vvKnGdpoyCaqeC2cua1IRA14nFkpM23EC
jP+zRwdYbSNE6PG/8uKtVFMRqRuP3BZRSCu83uFZmrYTK9PUNbw13az0cM2TdVt1yKtvUifX8IDY
FtSxk/vXiapNpRurKpa8udAqPN9X4ZkjVoO3LeYJPHNLN709amWgEvKkZkewrAZw1/TNOFtddV0/
KbVLKbQrEcvZafWpfNzFqLoiS2LiJsPOKlJSvbJGRUDojpWKiMu7bLIkxeEnulW/ItY28wW1winq
rqtOrpfLD3Sni63mnoVcS52QPrHrvemSqiOuuyUYg45Cj6i8111mVvTPkLutyyEHrTK3zkReAz07
LiYtoSf5lPaePSuDELSBbirH0HuWP+q669ajJIzpv3I91FgEOHXuq1unQ9VZylmZpOE2NND1o5Uw
LNK6Ih2c4iprUDL84Ig3G9lXge3FoX266zS390NmtAkFQoBwsB7PiyEJatgWJgRAxFV/CvfhzYGs
eJCACqcnOIjyUyXqKi0ixmFF+lXJX5v+MaveVh1bF7QkngQmozqftQDQNpPnoShI6CyeXLl3xeky
ZlK70e8teCWR/1H8DjNo6yAQ5Ia/7TA1x2DmJNGl+EBfF0UIODNF5RLfk4vj37kLcAYplhY+E45g
6NV7A8iEI3BQwUNE9G/c5TNl2mr/qTIpaKDC/fYYH49t/X/7s9Oa8cgb9UVaSgNPH6FcXa9Yv6gR
6dxTE1WrQPA+noYb1jGshvateavLhkQDWLtqsoW7YnpIAOn5/fpNtrxLVXUGSlNMgIG76ZLKwW4a
MvMPygio5O8dsOv8qVr1BYNe9o7uITWOcsC6+kxu6Upd+FVHpJ9CzXHp23RfiN6/fLLc4AkvpFKC
yhLyXHpMLWFpGxkTZtWpoYsqocaRMGkGQ6ymcSTNKyloqQtrT7XSzhgm2Wk0GWgpaFnzf/NTW2XS
fBSzli3juWZXxAujuSrNQ6XQpGaTgKmeUQZN0IueaVOtMskv0+FhUY7lxiRSI+qG7TcVRlTRJ2hs
neF+sH/Qe4o3Xfg82QZlUTKTLkd3pDXb1u+V56hHLdu5+VB61wPCJ7OraoHAfelYh7QD6te0rQh5
WFI85inZjIKaZRPqSlCgqLSgJ2Fof8Wg8ljK+XTuKVa8JhPUR3TIJBUioD5Rj4Q37JQAZacEXlu2
1kqv7Tyd4HbKPmXN2txygR3jkLmiNIjj1YtehDRja/B09F2rRS/QB9K5UcVAGas8ae+5In7V8cta
ZUMmIRLs8IysEr8Plfy8A7l0ad6ajFM2q0Medja0HJ3fRKXbeTm4BwlmsehMHIlQXzT8musRmBma
btI4+sT4N8BhQALpJHKhdR9ojPBcKP9FQMXCwdDqQWMAuxdZlgaHlE0tB0v0QGmtaRruMlKHruNa
ZwKOV2sOrkYOXb8zDxdXD7wjqVh1IxL3ywftwXZgaANYt2pxeJICUpqigpnFozpKgASAa7GUYgun
rLdQH09WTNtd3xqDE1i37e2BPWhPDafEwzIrIBRmMiAaN1u/KEDPQTjLbm5eVVBTy02BmFapvlPW
afiqHAYWoA1GeZOEQ4b5lVRKtEAnjtHmfI8fqrfKbOkjg4UOIUgATQBuAHet7koLdJgdpsuXy70i
eh3OLzg3LzoxuYE51OtadAVpAu/Tkr6HjzZJhMxeRwEvrISidfG+66RVB2k/hDOR9VdGSWXkDwmD
96+hni9J5ZcZouBY/koqW5ziEPtCwrfCPhwdHPxVpSWzr+k35xmx6MSn0rRjb1kPkA+zdbVOSeoV
mKkjp/hFzjnbMv+Ee5xtkuWAadbNEA1RTl6obfmD5Ysw8xhCFiqdsj+lQW1L4N+pcuCYDCwxIuV8
aRlc3Mu6F4b+RSPZ9fnh2kyzJjkz7s4iL98ZKO5GbqN1Pe+BiPsTYMH878sKRsJwHMMLGaD5Z5ds
uz1tfPtqS1G2HT/EmHtDTcRIzkvCbGi6US0T4nyXaF4DWCmeeTd1Y3l02sssGl0h4ULlvQHJi4Vf
S5GFIvchTbUM5Sdy8OPQmNcPu2G/M+DBGKBwa9VAFGwpP68nx6EdB9C5jpTZu+QokiKs6PbqS+Rg
KhbKsejthMMup/vR9pUACulfUFpPXeqtRNz4hG5D0bTiNhVKfL5S+DzFj6EwVQESWhbj4NWnmKSv
3tCh56r5VwPUihGrgEOFpl0iGBRhEWQ+LAh6rvMdUg0yY4eH1btGYPPh7120+S8aYYgVmBH73835
MrB/CnpG4Vme+vhqyh8SEKSnQQBlWAcGEahdlX01OIwhrO2CK2hSRjhUeWQJr21pWfw10IIlM/ub
V5kgGaHejA3/iBoc6PYuzpfDCRNqjMJyFB+/8im0TBShtnhBQKSqOyoA3Y+O8GZQwMB9PSqQtQhQ
UQCV11FFcwl0Wz0mlGpf5Iv0Hvqpd5OfVzFcN0o5lO6Orr4KfSvKcZpf1iyzrFpnJxVoyVYqstS8
BPy24KZ/f8n/Myb62wX/EhOtwlPjbSz3MttncU5q6fULAAzF/ZKhQQCPUFb8/vMAJLG//mUA/veJ
5hezZu68lDa1cX5UtKtRBX0pTpWKLLUu+QXd0QLi+zklC9H3dy0eYdUlGykUNupN6IfXZOmH+w12
D75VEHhimyEtAXuJ41USIpSj0hBl12AWufDUZrkBzHEg4UXcpTijIUIx6QTu5twj8lB4IlXxFeTy
SrVJyRd1UYbDV5hMTStIWploGIqqw0jTGsK1CMr+h0tl6eL/5lJ9peZY7+yyDM+mdoOaUZ3Ypgot
dA4q4FRUOlyqLTI5AZIGMmfqEKmI0+4EOohHsKJcNOREZ5DlKRK8QoEwPMFTqEc7p8tIJT3X/NGj
bgJMi3BTwVZGcFKx0msYsV71i+r62iVa39onzV1XDWkL421VQxGuMv8Amb2RM1AZBMOCwenAHEoN
VefrcB9KHk8/9f8yTXqswc3L8uzv4UjBCkkwphv5V2vs91fX8f659Gmch0gHW4DmIC733X/BJTZm
czXN6858OBvDszsNCMS2w+xb5cd+ObKuIzdLKnqf29hBimgfHbfDypwsSdyLeGeNTsg3cRnMpCmi
PbhqpiMriGKTKoiL7YDxaP/YDy5R/rjKE4iSg3BhGfMrxEUp/MUo6BXJCRKnKjn4cUbXvkio8TYw
Jf3MrwPDujukCx+ebqx/OT+a84M5X/rTJfBhe3Yq57vDonCYThy61biXJ3CLmFa/xkLlcRmMljsx
m3he/7JfVIxoQx0Er9f9+d1o4vwU5XVSVHEF388yqYkKr4M9Y1nH+/yYuOkwe68f4A8xDtEuiD1v
cAFh+gpAk/M63MOgaMI+FUYuXFm7aAvE7tOErRCVvFB8XptlfPYGnjlehnGGtLz0kSMPENIVpqhh
tZvl7jw9zlfuvFot1tj2CtkqM/YOsXOIyzSCZfd1v4mg3VrDrIM43ipCLN0PoWXmvaMDtIMMw5zH
F6+/9gbLwyIncwe1y3nBywX/1EcIPdB1UPDHbNrMqwtkJVFoxOlhYJdJtottJw62feO+9CIm2IBr
pMClPlPmibNoc0iue8ZNRtY6gS6lcvpc1eb2+NO59IlHt++9e0CFdhqFGQcRHcyBSWW0iPI8OoRI
TMJW1a/3w4CqC+2+U9QLEwsiFLBwaVI6A060RhQJRK43WhVTQKZGHlvfdk9I+91c6buH80M1MZrB
AdqcasLvZ+hILuOlP7bMGRSDl1EF2NRZxigh7iE3hOKqWLjEetd5fekv03izG5SrJD8lecAJ9C1Q
IZf4ekwMIiwjstOkymKgIo4d1zu465MNWcmqb32HR7KsohWFEYifYCyoEpP6zjYCteKuhqmZ+BIv
ii5pZAWDFCNyGIbZqGdOrysYH8eXS1zAHrOLszQqTol3RLFNfOsmfZ/hLo2Py8HZgHcl6Z2jag+z
PwRISQZhHlEsuU463AEf6CXL0xBeM9iN88XJj830JTQfa6oc17HjJNdtcoAG9A3m/xWVcRgi99Ha
7lvwpeVDoxpl3HRcugffXMK8t4e2FPgvjucSQ+5QehIHN3u3x+PwEoydcuwFw3MFL02Uve6g+D73
oSL2nX5R9UPWQt7ffs9bAjLgvyjMh5c+egTAAdGpRK/AB6N8iXvo3V1QxTvM7OceOOdvq61oJREC
yCBu+45q3Pr7GVoeuNpf8/eKxX7qO1ROH5FfXJlsi35zf9hEJvzKsYEv2y8O7o/GnhwQjgR13sQ7
nrGMjsG9QbON9Owmd/v7I6Au+ojMbN8VP2qSM+8jeyjejyPrg7H0TRadP+phAYncj3RhTdfryF4n
/lvb/8cIVP31tb82IheWZTs5gH1p+qgXbMpIl/QHknof5eRisMt1S0/n4cmYFlSS97Pl6qa3nOar
xdGZp9UiNICR3fJIlg9+b5jdf3q9f9vlL4jiXX31z5emMh9Se3BlN1zAkZ2hnvP6qJqD3sYuwbJn
n6L0lARsZ+AwmOC6X4JXJWK143QZuwbMQtAYDFAHrdN4HSQBQ4yoarHF71lIkMlzgVcQwcOqnSYn
Z9D4EVMm19VofRkEVXKE4wipS0DsdlwxSE7t3JukRB+72YlhnfBxb02t3eRQL1bNHzyT2QL1/uf3
f10B2wxc07FCw7eVGf4NWrZs9qVZnVfmQ32M6FRA4MQahVSzGgGTdl+bVzidGE2n0vN+OvaLLHG8
uKhGZ2MEZv5aJwaXx4U/aIAWwJGiG/wJWWIjfruLLyZERf3qY7OOmALcF/1z04elDO5DDxqVbbx+
grSEwUG3jIo03h6etvvBxZrWl1nem/rU6zFlQQRFQlDGEAsuMda9mI1owoNOlg7HhR+nZt9+T4tB
ilGY+AsoGo5g87aRcYQd3dwRcfkfObKr8/oa72FFoms4v9j9/Brvzn10K/07mPXOcI7b1wRmPXg1
769Q/O9glWuG+znawhsmgRE9s/sFjJhZ5BVgAXtv11ViGtPLlKrF7uGUQLZX9CEdhUctu8YhbYBe
XLyfGfRpXsqbBosUb5uohses7h9+8NHZ05XnJek5Ms79gqTHT3YwES5oYm6esQJc1WN8qZGNHUD4
z/Dqur+BgjjqjW1rkD2ses+baOk85Ze30l9AJV6vYwyxbfcpvf5+jzj/7CX+e4V8AfybtrtzLuba
fFhCdRlEOdRq2xg+xhDDAa0ljXZEOHtRWUeHH+tscqYYWYwxXkIkEyivYpDph+89N766sYckaRYv
QTSfIh9PCjDEiZZmPzxHDlShfmRRHgWD4ffxKQfjD6fiKd/+92IPfHihfc93nC8pn+fsLsbhkhoP
FIXZgA9wTdVQfWZ9594jDV+UxrOziZtXK1rNEPdg6iO+RJCtXSKLltsQwnK3nhy+ne/Z5r2+XyxS
iB2hL91OKlCjvcgRMhR14fStMqdWEZ2rtyodFdAEVEioRja98PIm/7l/3txXVRwE/eYJ8rMdNJ/V
C8Qo2BXcAuIu6/jyB9zAl1pIdxd9MxSboGkH4Vd6OsfcbI7L/d582IfEV9EeGkBoRRD/eAjfxVRm
9hkxszDQ/d6hH/wJwfqlHv7r4yFmC10IWXzb/mJoXbuq3cZhERnOdGPNKiZE64lljDfByOxNvP2t
bc82aOTtFydj4WSIdg+sYOaGg9P65uRPQmZeT3Ovd9/Yo+smpky3gro9HFfZtMjnJ6rQNIjC8a43
v+xuXAbu/dOTdbhrekmICMguvvIThnzQTPVi3cxONS3uubebOOfZH3aLdsPXJeY7sAi5iBMh6fPl
RI3NPjyXHpF+iJg18PHZ8tkm6qTQso0bh13d93CJBCz4bSICmGUKJom2y2jz2SPkhCnX6eNsLubA
DuP6Ert+lBNOwBSaRytv6t4VB8mOQJR/DSIrT5ytYpMd1bljXP3ptvn2f51OYMNpaFFBs52vXDpr
mhjmsmiMB7j4ety3/a2b3hzQU1rsKDcw+oNQ3Gp2BBzK9AxDyst4Z3BYEfIsIdQ7RYLSurGMCAN2
4J0Qhi0S9NGbFN3zkR+MCmbOJo0z62WkiW45b1Dk8KdOj0h2WlWD/Lufx7gib0UxtHfrM+eaJfmP
Qy8Ky5sLXVuAK84g8OM6HJXG4ER1t3lcN48b2NK3d/X2bl8O9zD9Pu0Z5GqiPB1clhObJNW7WTfj
wybxdtGGcczz7dlb2MEErZqP/HUDnmmQvvm92IQhHTL4JVQ+Az8dbo4jx4u23D86enVykgZM35/u
Afs0g6bHKks41y3WGrofr7/57oHIzhOCiLUfNUie7ePDjsQpWeVDpN9JnBoUutaQ9E2qU5yXSXj9
vkYRwkH1YpgGcf5art48JtFgsswH/j2RHORO2zAJ4YOEtv+VwNRCn6sZnekRvgG1K0bWdkxcvhwV
PLIarHpwBveJwHxntD3FNY18pqrJuDfx6fHjoxkXuBi80ZyU6YJs835QfGeE7ZQzTrom8Jzl3hCW
w81q8OgjNEar40ioyDD1JRsrcyFAhCeV5BIRFWR2Ppo84V4tEbSyJsfnDK8HJV/RNxYenGN7J7kY
wzi9jM/riZHe1vvHJhguWTUEvujEn6fNfl7Wk1V6szXnOe0v4NVNv0RKA5jddnS0JwHjlAQO2g39
63drDovoNYsPq1GAZPImMrYxOaNnDjd0nNeTTZ5sGZycpw9w5RNQkwJRVKTogw5sMNoG8bEaXDcD
uKAhSfbpPIKqYABgMzmRUn+6sEHto8MmXhOHNApr9nW8gSSYygTaqUT9Hy4w7bofh98Dd3gMBy4R
4nvNhBQU5ik7c0jJZHdJmnK0LaZ70JD+OPWgKY7Mov8IjxRZKCHIhV5K0C/38XkVp+che/7yBkeU
6Q9WSDtT/r8i3F6IjsJhgAX5HdSDAFHkI2MVB+moMgceAch5jNe1monfzHx3ssHTgC6ikgjUIouR
KvLfQ+SiwEe7MWrjR3O0RIexN3EuieuwnpI9wtfLm4w37jFFEC8p6TL4yuWib0+CRuILN6WtoN9Z
RSbIqyDZsZCb2HOT8BiHdWxtlPmtyrjIopBwjM2GBNLNtYjJkvfmOCUMfNn40RIF8XUCbf0P0+vj
ctxtnBEQHIdnYBarWZgm6TGCnRZhFPgwN88VtAPXsXudn6tJU9w625uClsF2FNCDQJVtFVdmzESb
ASFxn8H4MI22TO3ZwIezWYMY2CdRpv3iHWMK3g22deweF0e2AFi/0/xwGV5fKBkQsdOa30fkqKcL
RMJIueS74el++53kcemNrVPU7KLydHMAIfy6CqYbWDCOJId9Pj3zR2kdhXlkpZP8HDOIXUaqZJnw
fDMpxVofEeLZh2F2HldNRAqxK5Ae8OrIQFwOKkGGp7bwiQzNy2h7jOzF8mk93JD7NwSZCc/ZOklx
YcCbCxNALTslljayaEcI4g+2q4T4N6iGS5PSQ4zgI8ylaVSFkzp44MLtwUFtonM9uZTxFhRnfY/M
jxfQNLg9MMdK8XM/3fvTQzXeA1SF7XTc20EvvozNIFkS0g/3YeKkg6bq9xoqOfEBdv4B9/IKpThj
ZxRC8jiYrtaxP9neXt+tfcw9XveiOkzsDFbh7HNZDa9hsm61BxBEyBHJSc7f88N0tZpviomNshh8
0cG8caYG82/gqbZ31unWKl+C422xIokY+uF8D6s0cOLmZVPeeWt4RShIDvaX/yPsPJYjN7Z2+0SI
gDdT+PKOfoIg2U0ABe/N099VfQb3l3TiKEKm1WKTKCCRuff+3C6OfRlmB4NZ/FPbXWVcwrK8dsXb
ZF608RDfT6Lp90nIqhyip3k8GdZeqf2Ec7X202/qz9xyogLOwm6OfTzVKtkhvLFeneyj9abR6QEl
zI0hXZbosIqHqb3Ey20Vzl1kFyOt9YllrHcufjQtdcphka5GfcXMjTE/aVu5wxepKv+0+9tCANdl
ee+6rbmeS/myyhetv6ra9V7cPDNC31bcBugM7ZOaXuX20g7XVTiuyaYbt0l5yyV80tyMZZcd9ewk
Fpeuv6lAPiz0eKuL3gDNmO3Qp2KoYW3cHawIeluavNo4E39jm0dF8keQAMuNMMSWfJH+x7ws7Wsm
Xrv2dckvvfUyj5dV30fdeSW+Gx4g0vavjLgmOhwCnuBakP/WBHJ/Nib8isOeVI/s0imnYviX9lz+
G0bzn7IRr0GTzlTVTKqQv3anvTF2iT4W4q1iM2JGsehPCXPMxdXvYW+E3Rr2cdCJIdPMiEAxTIgz
XgJGeI/mPSe0JfU58FLDWaZNue7zOiy7YIa4AD0Z4kK97x4DCHshkvTRoLYRH8U2dUdftt1HQXQW
QbK1P95E3n1z2zFKur8JoL/cBOtJnzbN+iRnwXLoskBWH2EvcuaKD9GNaXpT5YizXelPNJ8cL69i
6a68nbzNlkNdC+Y4+e1NtDwJQoXhi58DebMS0z9XJxfqOK67vmUO8vAWrkp3Tl15eRcbuzlMh/YX
h5cgu+15eW7fy3inuMtLrtiKHlAaFHQQBISVF+OrCCcSPSzfaG6G5HWTY32yawmRNwknDZE6tt+x
r1lQaC2vy65qCg9ApKt9o5tZbNPAUD7xBmHbkbz3GUEw0Fyp2RMonwf9fBC5XeQBG4ek+SzXoBrs
O4DFjZcAigB3NUzUHX9ieNgWB3Uwncgo0TMqoeCuHJZ9vj53Gx2KxKf2uRS+AB6Ub9hW4nftUyyY
lrrtlnMDa9mk/y5ztyUnjT1M3RvydsI51alUZyWNIWiPzPPzUIyCid/h5MDNbr2s6yWLGStzCm9a
xaeDZmA7NIyfd6vuNIie35vX8rdi17+FvVXtrdFrXg3BpoGvnS67IH8YfPkY+8TY4W4mH8e7u9jN
a8vG7xftvzVoxoOT+/fOwdQNDZ2daZqG9TdzdOmeaXMjZlg7fydse3aHQ5KauInIhJZwBssMs8dQ
vH1fM4eaKDE/ZjiimM6fjN6ucdgaz4VTbavf1WWq9xEMs9/xcMKq18vQPwrHYQKBQhv/wbBFkDyW
tEX7bTOaqT6iOxEXDlE+noZWgcF8mTm4Y9McejRdQxzGl4bp7JlBLuoXe7W/xXvAxGaag/F1bQKm
H/L7GqKrhOw5/JhP2IuDWj38MvFCMF3py3roU8T49zrvJTm0Phmf3idXRnIu9Hb29D3s+x+8rwuU
eoMR1j8ao8qBfLLvChnzt4VNF1fyTFCi9LnCVqE2P1jEkSI8WJ/G5WKGlfnRZsRHbiUcoLVnHTwg
2c+/i8gX199Rx2Qnw+WiDppX692yEirZyIaYYfzqRA6ycPoy3KR5bp9zp85c09g2t26wWbA5znwy
lg/qtz59mK3hMKjjz1XFTiRc12ocXPLKORB2MSlAb6O+p/tkPt3jmEyY0vgvJgj/dRpjGqKlyqS0
GkQp/3VHzPNFne9JCm/xvtWsw3pTcqaTkCQhFKiehOVoG1aGO1F/Ym510tJnIq0wt6TfL+z7qQ6b
FWtB7mx3ndyhPljSNiLpqP5eGEJQ5TLjcevy91gE0+CA5w9PNTPzf9nY/zAv/rHW//+nMP+21o1C
kBttSsRbn3QAB5vSDFTVT1ghifNHx6u9MQkbwY1kekSyVl2tDrTklEq+AP6J8flkq4q9DBtqn/Z1
ABipSTo0T0Rk3BnnkI5DhVI5cePhBnISekrMTUYkwO6OC9HvWqDFOf/vzh+j///2ApNNq4lwTWQi
av/6aNaHF0lj8aEK0I/JbbHeGgMjDqiR13CB4lEEKbHIhJFxHpW/ko+GbNzCs8ygQjPPyOsbCXUh
bjLBAwUyE2c5rz9Z4i7UpDeM6Nsvioh1xSLeNsjrhGO5OrGG36+3EjiTOASYWJz6kWekl0kIFOqA
MuSOAXzdX4c7Zxe93JZpisKQed7SL6ymPxl78Y7b21w8gAwak/6LzeAueaUSNuSYPumM5w07Sr22
Dkh+xRwK2khJEWuPzG0XlwcoGEhG/jO8owbQYhd/ldIxFTeOwSP910cH8iGkIWBTLocGXvS/EqLy
6mBFm4onlOE3UThhsZ7uy3TTqF4Rg6Cz13MKSCkQGJNcpx75Qu8eb3SUruOmhFMIqizt1MTH+vZe
+wVIUeuVGH0qvqoedPWgwflHxta763uUhmYRxu1uUjY5UV73Xc2OX/rgqgaSIrK1RDoc4kllf/gC
2xru1AAumMNUhvq0r6Pwf68W+c/E6x+vgIWEHn6CZpC2/LfVUszNIs3CemMJSP22xcRnCATGi8kh
twIA3iXymByBBvMiU9mAz4Lc0qnJE2ewa5T+OAdQXgemjjZ3hj2HVInxqeydCS9wMk84+Teo+si2
+16PQ0V+m/jMYy5rV9tre8qHWT6vFLu9xzhAYDwBIkZKwolCkWKqKdxU8Oo4sAS/pP8oHbL6DJQQ
TyTwvDG7ojTB0nhy6fhWxWnws1GYfdjWrocNrkGmOFRvK0v1udVInUwIJ7jqX/cdYkyyldrRr1Of
GfidlKTZzo4i8HV0RtLD+11zxigMfYKaVAJMpieSa9wEaA3bM5Za5US9K3WMwWyrB8HjnU9WmxRP
OXEj1ctkwBtbGxyQZHF2xsyJa2eiKKNbgZoUO4xXNUI3ZzLUYtkGAiMChx1j+gVSIyxOJNpMYvmK
non9M5tIBNpZO/S/NKhNv9UZ58nMhZzpO1Lp1XG8kq5aETCpw/qZorvrXXYukOQ0DsdTlLvRT4m/
D7MaJHDwgorQAk4hYAhUFjyaSkj6YeRfFD7ggkUeruVNpX1fnLRxE0BV+lAT6Ckg3KEq/JiIpc69
gzixO/KxceUvwrHyaKuZARBqU9lMC42XO+g0ZgE3nVFCDCQRdLnL7KS0AtYT1of56O2sMWRsuNTb
WfIn7QC++i+rXP6vCJuhsrwlTYH6oP6tgk/ywYwKXUBHwkGa23cATnLZ++C++Hd2lswHd0riQLnv
c6qT2DO7fd9vlTaED2FAzMByvjrOBHtVp67fi9Wxs25r+txYx8a6QWjIEzeTt1l9NKpTq+yVbF+P
gQTshBNB7GkjKHygZRcLRBgkPdsJqT+OhPS2r3fYryDR1sWMN911EE9Rfcyls6gRZEV0q1nF9ri/
E1+Y/Sx5wIRPShgf+0nGgvZS6VRTslqAV64AsAq/G2CQkxb2cra1jFDi9eq9KAthX8TIomWXJFu6
y5H5AAQsEqBqti7PImWYkCIWbuvODWwEj1xSa3DaZVeQc8u0U7ClwVN0qtvz1O1n2EDGpp52cXZb
x9s87io+A6/fY9OqnpYTEtHqltPm2HfCAxNXvwFIj1XQLodcPsnxcwfoavxucw6iQDd+5bGfk4Zd
8Kb7bRpqyxPrm6TfGKUEwxOAZcWOiY2ticrt3hYocpUzyd79IoOZQ2qPUJ7so1t9JPkU1Iw59I2X
Ll0c4xYFC+G7j4E2CZLc/fyTAq3gG4UzxbcWmCoBnCd5OCTqRuqPdbWd2YfKHd12Fp1SHPggpkgH
M4xzh7FLOp6t5G4r65u47GM1rH6JmVMgdxb5E8e8fNcw1a7OFUwRIf3Qi9+6eesxZdO2Fn5NwkfP
XLUpz6l5a6pfWv2ka0SGIxwXQ6NwcvTMUJSMs5ifk/lsYh427oT+Iq1wRr8KJMb6bVgvY3Xo1F1s
nTPjpsxnKX6Z2h+5PevVrcYAVAtHDXDhYvgatXq71eTzvT/I0mkwd7p6maWj0r7P4msVvRXrZwIy
2F+U+Gy070v7W9SesviUJzuLZgvqYL9Rzd2M6FnnRNvOVhilhx7SS8lefU7vB7nYFuaOuSiTb8UK
k2I/WAQkuPy+ku/N9CB0T0mCNxWw1m2Vz9l0FdXLZO6GcR9J8Dw2EtGxZC/jvlN+9PrPBFtRj6GJ
iOMeXk030gonYCjPivaylh8mKFfFXqfuCxY/F95d4vacm1ejO6zNaWwen3IUnlN1OwOLrn1YjTyn
bS+f2+yaM7tcd8YYxDv+XcvnZN0J8S6SA1M4Zq2jr17Dx+03Zh7yIQAXSd0uYQ11f7BGiEp0EWMw
Fds+CoTVpy2qGUOjOh33CuLzPCx6RrebOQnWfiPTFo5Bxe/AodU8JoMMouUX4BVzBWwO+Mxr4a/q
fim2Y3dASdGcpuWTn1fEJxMlDwlnxi6TD9lI/MSxUFivzIKuQ3KR5YOM4r57SrWnLn4qy48WIgOS
4OVzTimxtZdueV7jr2X8isZrhUE8Z0x6GGZgc5fvAskpJma4Cqxlp+KVbm3uyA3Hvaxscwuq16Ef
g5Z7Jx/uHVtIyFeajKyf5gJn223Sb4b48eH5q0EJUfgQskZ130kbvipBES5BAQqAViBK6c1RQWZU
QspxWeMxP0R96qqAE39pjneoDgiL1EstHU0BSPk5kg6KGerGjv+bs3QxVUVPmHgJ84zVu6fewrNh
1SWXzNyJyuMXhcDJKBwr6aQLN5PJ6P0zW55zDBbE0xzvDPFYpIc4ftz2ujvM3UXmmtZbHh/L5gTw
Y7QHgzswboFEyHqHa8aaWClIyKAl/wBaKqtOPojNUVBfTDGMxHCod1w3H4ar0UAWjF0lbbTio0T0
Oey5vpWfa4arcFrqXUG4E9F5EjfWLVk+qxcvzz2iXQ4J1qIS8Efy7jARer3vMdj7TCmoMe7L91yr
QBgaF81zEk9syI1wTNULP4xv2syMmjZWfeIuxuoFuAp0ohqvXA3fsYmf7jCvjV3B1TdnA3S4OYsv
KQRuM+QpEycp5ljCPa687pnRHAHA+CzmsB+kjSqGqrLVkXbAGYl3A9rU9hftf2O+wURjR2XZGOqL
yhGXSaeKf63pYBftrzr6qpv3e/QlDW8RwbP9+krH+kJmWJG8ldrL0Jyr9hefYZqfyz4UzbelZETs
d+mhImpYZhhvsOmP643HihciSYCAN1nzmyO1wd96YuBbxf5kvmnab4UJksSO7EXx4z/T5G2Mv9b1
FXCF2Etj2K71KUHxCo8wel6zZ6ELx/aJZ1Aw0axPOZfIcuvCnqDg+lhiLUNwlwCt45qyCnh4+euY
fo7qCysiwQBx2Mv1cW0vk/G2xG+kn1mYbiKyF06xcOw+p2wDZVEvbnp0HJRLq76AUrbt01J6pI5B
KICeNpG8gV/+e/6YTvsx1KZf4E7arwbsRQnn0dMUV4BI5mQUpQb3wybWbH2foLHNLgd9Sce52vUP
YVl3os1IX4YS4PJXS4HRBVK603H1ssByuE1OCppA823D40tuw2TfIcCMXokVikwGqV3jVY2W9lhw
lUFj7o1uN+GIS2wCda3BUox9YQysMeCfxrjNY/eOFSeAleTCstS+TJLkCH6fHSFyaIhHeLhfKgqa
2pNbZnm+BBYIP2nCx3vzOGNNOoKNrBwbg0Q3bxg3DfRyJMWpowCzxZ+rtB3KE+y/VaVICidr26T7
exG0cjjAwp32U7qrs4OM/0d0TfHqT0+bu/ZhNh+C+Z5PL0b+xl9r/qZI3p1Qwna9jk1A0W01Nx05
FcamujfXgTjuynvY6eGIFDG1hXMLh2zaavomNv38CpQkXlaDnvJ4N49G/5wmL4XwXaoH0XjpjafM
+rmPvwSAHZCfnjYPhlIKQ5Vm+pd+/5rTp0G+0fTypbr1k8zfSfyepyeuNs2+ioia7kGvHN6V8Zey
XNdLSs9xEVNG2o82uaJZYEgo/Mjrm1k/5/qHqjYwfyh7pt9C8l5l3wneP9lRqbdxfKuVZzH91SvP
qnprxWuOoX69FZPfavxjdh/W6PdtMM0XtXmO77+m5jnBPifn77q7qYxfNRCiRXwrTNBicOiDec/s
BKquEeGmjhRhZKrj93g3cckrerrlaKrXSmEGRqpjUv7c5W0E+07YNp0NmBQPmFs9ifePUXoSp9dS
ek+kdwHnbOKqyUF9i+WfrnxfGPLeV4dGqY4vhUj8Xph1biwd6TOGJ2vdGgTc/FCsSnmYYpuKgk9H
Z+wsTwas2MGrqf+AfTMgF3tIvVTdK4jZlMuSXkuReg/oDT7kQavPM7WbvVa7mONpDKL6XYkva3GL
2VglZseB8RTPLvsyDONouArtBepHObylMOvZEdb8I8bK0rj006a/ZrSfQL6VU5EYmvrFeDRNsLaD
Mm+oRqENlphAUlI2bPGufPdGIL3BnaGVTR5PlMUfFz5ATVv7RrYrlR1/MIto/uxCAXOze+h+11x5
Uj6H1zgJxuQC+SpDYyGGve6rCGlS5y54Q7xnLA1WmX3rvOdXKfOWJ2DO0XIU8xHI00FjWdy5899L
0WlSWKI2cFtZ2Ey3ZfJJRZvSn411/A1w3zMJWfw81K9x9mBEdRMKko1g7sCfms6VGy9lXL0zcsiB
G8V0iu+1gf4blleuKY0o25j2OVPr8sEG2b13BNPaEcGG9JZAqyXcOXvmuEeyC1+RrQaVLIcn0Hfn
qqKrFNtKOkv5toIf0Nhx6uW8rZQTNP9n8ZXTgDMHcxZZtq3f6XvcbcYXmIj7FkbgVhechGrKzyKy
ecMWTwKmEI547n6pA9IKpziLXyPZFYSpli7EjWEKuu6B7C6mPb7kjaMhH7PjJ9lVyVz/HXP4k4Np
L73Xgqky+kFreMgiJ78In8wORHavyAYKMM7y1/hCotSwmSfIBo5iOVy/BHHq+mD1do/ISOCKJnoM
iSdQt9SROWXAS1ZP6zCTZJwW3UDdCD1lqo8BYErX5rcfMdKnF2zERxBaQu+JR832MkzalBOOSdVO
w+pBCrnPKmqRV+zvpv7RbCedb13aD6Hfy2ha6FilsMUO1xl68qYerboubHn+C3Y0CjrgkIfMbCHt
3EY8xssu4/gVDmO1M9bNDAV/cmv4p4xUNJ+RTf5pZNtoOTIS72KSnbfCelAEqnZHlPaAz0z5ozsE
AwdvBw0DoyacpS1jdGwCTYQ+s78wvClcwXTozLCsRucobip1D5fyjoKsDar3AfMIpvl+Q2Om+xCm
AXuTJVStsC5dsPnOCiQiOKD5FY6e7TVGlfTw0XGhshy2i+rE3wOR5TT1n9NTLATLE6IDjkuikxGd
mo8oY7DlhgE9Rpo0prCM4ZiR3m05j13sOoAEe7HuCIyrDVd7sS4DgZsIIzCXk4KSAw/n0D/JnvyC
OzRwbyBRAGkTpZXAJnB5AWKV1fggfI/go5zuSE4xhsfeE9yOTyR7AEA9Hs+zKyAd7jw997XaFhdP
wtUGebHp9K6Iv5OxNWACQHg5mAOiJE/JXOwNJS4l8gYGpY5euaoOY8ntChvblJ6ESNY9ZMaR4b9S
PoaGpQSVJ+whx9+DuNuBnLZCOJfXYTiPeA1VoQrtvbfl/BC1t8G8EMepmfvinX0i+5VpZHlBiPG5
eFBq2tytxNkwbyScGszt1LF4AtG0TdwgEDIl+7rxyzwoc++RQqpuH1REdS92mzttg4UYw2ezKWBn
rrYCq0q3J8FlWUpE/aIigr5L/Ya0g2K04ptsLB0OUNg8aJ0oPkNO2RSA6YN3jJ0/GfdT/BLLnim4
CU94S4mpE2JrblXQ7uOw+mMKf8dPRb9k/34uoOPjSoHlIV2M7FRWWDRubTzsrIsOigCzzRCWyIBX
GcU5K5ZXrnZVczugdNc3VRMWelDMfjp4OsZPHE+8K1hFLEwONqzgqHKT3DNpDQ1An72IyV7pGxj7
YVKAMgZ5oeUtnQPhnFc3hUMcBSN4VqhjrKg6JZ5GFaM/hrxw02x52VWrD2rAsIETErCokexUANT0
JnKgCiYyDERoTTk8t0UXjAU6EHel20L6Wmwb4B7DZ0zIFXGxKfgUP/Nbeo96Dyo9fXOyk7AEW7fl
/Ni4DOprkHnA0ZFba8uSo1boHmxjsiHFNvq2KO3ZdJjAP0AQstGT6zIEYGH3zmfxRiPJujaTSgH+
Sk4AsqyfdDyZtBMproV5WadthWbxR2LYCnsweYhvLDbV+A+5JE/sWXrQz+iyzZf+nF6VbwmaC/qt
c/eDpSlIbrvt2wfFkOkmBy8rSHkho66GhMS4GHUwQ4nWZbSU0GBDnSb8VrclRIq+4LYM0EgBYKqk
wVdyQV2hEsH54Fy/595wlvALlh2YpkXL+NfmDiSwR2DZii60Ezl1G5No6hUzD23DAcucM0+3HQ8t
plPgfvv9csnufnVjnAQ88PmQbs2Zy4iquP+xZcV4/ouCYcFNn2KOnRbnY35teauyaxjAKlsI+cyL
Z5zbt/Fkd/jNnZmf5ZcSAcBRfeuYCQ/bctgr0MfwoyAO4hc/TMTcg+5fxI0mUDlzdAbK4frBLUBS
AiJNXUCOPBnVO7SM8NPZAGFiYJILs6bJfVQenN9StWN1gonzAFlNDJ6jnOKKVdjAcZ/sVbU72JZ2
TvB55pSkC5o245T8T9nVgWpN8Gqc9FFZOXNjP0BK4cFN0mJnYRg2YyTvFs/qjXRgkRAN0t3BPTOQ
oQdTufiOBdRicAgfoIksOObX+NxisAPXB0tmWgbJ08sQKDzF2BZ9DUpQjZ1xm1hej5EjXIoT/zXX
e404vuKgyDtjOkjZTkdQqnjx5N918qsZCfAQt4Cx8nTuld1kbEdcqrXjAisz2Qqyr6uhGe/ZlZM5
FNTjIOyq+eU+HdTxzO9L2Znvr5If0TAD3RRRIJmujK1CcinTQz1eFQ7i+3VmIDwEIq2z8CiEEngF
9RGimFbuuj/Tw1Y460gmTUdXvb7caStGrxc92gqHpN8r1i3irVqPPYLDdwQ1HHMk5MX0T249ucth
hBrNmP9Ru+a03Vs1f/hHD1awJpOz4Gm6buLmUEoBCxsf3BS9I1LijNGNDRGr68K52i1AmkYYr8es
Oind1YjOCsyh9sKJTKmiSWGPoo9vi37E5fhS4s3UPYhJHdQ5Yzub+6a4aBkQB0IoBlBbjfEJYx/h
ONe7DIcUVHEGP2pjSbwtHvSHfLYx0kP8CIMuER8XzxCYHXm5TbUrbI0PEj7MB4G6gfudb4yHBoj+
ASZlQI2Egf8kHtfSkz4LwdVge2TeQO2IATK8dslhO+VC4y6g6LbmDS4T9GsoIniRNg9lRvuAYSCJ
Lca2xR/N8HizJTgGWBL3O4m2qbqK1kW3LuqEoGdrcVqNWxHjLdKY8w3tRmqFaXdQxBN7KpKBJUH0
c9ZgpCINhPHNyErdj/nWVF4KhI3iWYVHtZzuQFLEthClO+0shuTVMTM33H0ZMimekqAs4awd0fgn
1l4bw6liafodACcd2uwUeBKQWXo/x9lTBPVVub8k8c3MLxzLer0dzb2J51l27OeLrh+M7GwMp8Q4
59MhUz/niiaAcfC20w8cWrBjcmz3kgcTbGhCuCYRy7zxG22fAlYLroVUZMeRRG+QJrtlZWSwqaLL
hK1k/iQNp7a6ltkjqbtbr8CPj4ZG3ZSkumRsdr8rgeaZO4cqyB2J2kJpqZyiYqMqm3p5S0YCBU7D
tF+Lk2RtAQ2m5/sbw1VxpXuCoAjRCcQZcpKD4JNwC2DmfAuPLR6R/aB0sSk57wSdvms/yav6lFzp
V7j5JPFQCdDm9JRc2BkN/6Y+th6s+H+AoSISWUJs/1hR/BUMTdVI6guzFm/J/m3aCiflbXipEF6m
TocUa3WQkhqJh/xz0m1gvYHuBsY8e1vhEL/xAC4ZuaCpsBGVT6nTRgjX7HlElffnT5PnQZ3KELR1
wQUxtqu4IXD8YC62/kM527oDQg8K6NlWWa6dPSp2CxUI2QFjo8jpwcfIe4cv09oJP42JErHusl2Y
UHFgGQD9PEBQsKwH1gMkJTBLchhbcbEW/4uzBm4OYzGQo/LGXC9ik6ao+nPBDIhTZkQ1cGp3zDBN
Zqh9MI7GFSIOsUHLiZmc8NIDV+BjiyYFHfaPhkOMcXmEL9XO3OJZlQ7OZAFcOfmEetOh3Inw5noj
v2eeXINRFFnEmo1c6pEaVNndu/C7/Rm+yxcjmL7p8NCHgj/B54WuSHEHkDjB/AK1AnBugQ8f3FE2
Q6Gl6Qf0ehQnS+v2L2CuchwgmOVPgNh3sk2BzknDL6gXmAUgp71DkFQcjQaWmoUVBr10BF+zaaXp
9zCHXyKbohB+qUqfbmEjzrOAYGYjRWuf4xNsezf/FyKN8k9Zk6WZko5Qw1SJT/4j2f4/wjdJEFa9
Jpz+RtmjttCUnAL6N1cKg+TP42XoYoTJqVP8KcO9jhnOE7dyxAiDj45PJjMZfAOXHZhY/IZFfHzT
afOu/xtB/QcD0hBFDc91FexUJntX+puepFoqoTPVpb0BIoFe3wr8sLCv+pR/enJrYjwH9U2+s67J
qQjgeD1D5yr1bWo93mOLBu7aKHaEG2qMWGGyeZ/b3zk6+ZCRBp7QlCnmv3B7jL+aLuhEAoimCTdJ
NwnTliz9b4ivMnTj0CtjccMtY3M/01EEyhdpE/WDZX1SHXU7/PBy4BDwQ65O/zSe0AUquxkjAAyd
N4zaa0cKnstAgz/13j6nN8+AhwK6KCQ+MLvpk3BRv9qcjW50iuwt/K2gdAQqZ4Sq2/H3chuvjJlP
6W0QbcYIFEav8Ul5V7OD8Wv9N9rPPxbSfz6vpauiqomm/mdv+z8LSSyLdTHLHuau4UTP8iX+XH5G
mi4EIGfDHwILp29I+b4W5jfoelrInqVCxdLwR6wcsIcDBIdTtaVAvDWH4dBdmovyOsPgfKXmCzgi
D9XhfmueaxziR3Bxe3hnu/h5ZSZEUedgQS3Y0TmF9dnb865mMeBuLEDWKOyZwDiLYDThkGNu8CLD
68TQJYDdV2DHhXc/Lxpp95DPbdKm/PpIPa4j5BztGadcGhSvO1NIUI5SiAKR0UhCc73v6JymV+Zw
KcwIn/+AQ/egSBr2KNh0wYj3YvOhFUgTe4gYXDuM1fU/oj4Kgu7LODPvKO3//aqwwP7bKUI2uUKG
taISVPDXU8QSzEosG3O9QYbTzM199e/yHuJVNHsEkhPRcCc8G5obU+8WNq2txKgdPFhUgmjPN1D9
iIHq4sHYwDUUTpDmWntLcYBtpBXKe1iQuZaFGgqz9mJk+1TZ1iA7whnRyIiQmqpt2kCoQemjoAX0
tL1FJfgSEQ1BZU8Q1WRLbHooXTieOm9CVajhk9ciqfmaT4hgkkeTEjAEwyRW9fULNqzG4AhvaQiN
X3ooqgF/UMSkyKzR0X4+xAo7wAjplY7jc3XJu1Dt4pCzd+Kzdohmp4WXCRqfH0Wyxj7kcxNv8yaI
HoIIkB3YWa/aHi8Di4mr6Siv64aDNkk9DtLCYMBAzW+j8SxP2v5x9j5D52wcMkJrjCpgXLMjOcJj
FOWq30O7EWbPZDleYYnxso6vvy2HCfOHkeEY8V0qAPV7sGzAC2RWGDVUEHB6dHw2H4MoLLqjSHUo
RhQwTBvJb33tqx0VJfQeplj8HLZbypD6mCWPDjSN7Pmg/YJ8walLgPOywXKBXodvonev8xqkzVam
xDPtBjg9bLc0ViUzbyQp8wva3tjhpIk5Bx8vhpLDK0X/O4Hz2RT50cAc1Wkp53+SF+VCUNx6jCBC
TI6+aQ7iDFgHRwp6OCVCMBDywoP8hcnbGLkKtXLwxUwfkVuKeunVik8oMiDN7tS728RO9BjXC5Ft
tQfpD1n7wT0QwIoUgzoAtdylfq9VlEEHnokMieixcBZGiY2t310ZCj735IimGA1lBy3u3Bw4Yk/V
HNLOZ2Bh8Khd8LEEMfBL/7b+WuEMBJmNEm/9Fnb4jKHDP04eBcfoF0cEvNNvlsXX/JPvjCPQA/x3
0KZY8bnI5Fc1XNF/y8QvCMgZzY3Y+MNLn9jmi5xvKppkuwhrxZ7717W3v7PfuICY08n8sb7JPIqX
B309olx4y3/1vcNVs0QFwZl4kIq9jja6ewbqjGjxl2bNoVZDpNQ8KByQ0XymsY8Jri2CCG8xO7hC
yg4Me/LeZh+tOsoznnzhjg/aWrfYYAoPQ5H1u8YUo4AdR+PMszdNZqlu+T2/aW/jBglbd0XUxoVB
p46CFD8zLQSoS27yAPNY0nxqpS0cLwJPWdDSNX7OvPHV+BpfhRc99gRUOkh4ZgwSIWUxuc92d4Zi
G+lrNu2SRKMdj8ryy34z4xhN75I+o4jUxS2lNy4fY3zk8zUWRCFvlRwEB8nb3LkDe7tIoEzDwsJi
KN+hC3uMqqdglTzWhWaCYu60fZnYwjW3HulxfRnkL/xD+5m9b2qyRvUozlrPKODBMU+PGJJ0LiYR
D6uJ9rGoq2nLI0DEmJzaEJaUuEH39xV1bF6h4IrXQXeHV92fHX44hYPsm6ItAwdu7ySeR5wQ1VnP
T8wwFTCVa/YFEvNOV2riclDiPZmsXv6ivnFplJiTa225KGAFasFvDX/JwZH93h5wOhLaY/JCCZme
759lzGjfzbfr74Ep2B+5ClMM8JI5KFJ3/gCrhrnlQtd+bADMAeAknRtCmeQHRZQfzc7BGXX/bPFA
VBxqYpCVq7BRv/hKiNluH4Oc8LIrNBSd238yLUByPiOrwxbuB/caAuAgwCLLy/4fYeex5Daytdsn
QgS8mZIEHehtsSaIYhl4EN49/V3Qfwd91B1ShHTUR4YEwUTm3vtzy/gGEZ3PPW4AE2kBRRzKFnGk
bOQg4TgHfcqj7ouxDvOd5qMmXgJRPrT5D+60WC0hXckOfeDwXvWP+hAvMdn4hdGAMYzSd+kjQvUF
Kyeb4y0CKZ0hK/zqyfDO1TU5gz1irhbc7eHGqzXxEuxBurnUDrwUKG8+6c9Fyx21te+4ZY5mu3bV
AnEjI1z53G2BYe4k6BlOTIV3rlxcVQzfinFgHq1YK5/xDq69+Kn9pMfwCkJT6rMBNJfa0JgAQ/X6
FvU1IpWKeazThAsJ1Q06NG4YrrDVDPo8/rDmxGNECL/6zExcHB7erE1ohuZuu9dFsp50xgiTqwls
Fs2QMXGLLl1oC6vXk6EtWiVL3bEBTKtwAXXeWg2NXfGI1TNVmGrAL1QTDLRwDMAQE+9AXJ+HDRYw
WbeWoV78zSdMlv+z/fxH4fAbc7vyhbLrGx3egzYxFFvOprh+EwfJpukw4zgjL6ou7MYq4MVHfvtV
iitQoaxJ/mFiDPdjriMHlQa0Tqim9DnkRHKOgH94dsGo2Tz1dGrBRxjMEBMbd+UJHY7Hz8O/GfRD
HE9t6dQ9BXIqky3dJ3OJfNE/POvmRbvMAedIl1I919vpZLQb2VUuQsszPhKYhu04ldm1B9JjBObW
nFCZCgw05XudVlOWJyJsPEeLezwDnebgirbwDi6xY34hBi2wZulWUA5CE0oCNiXjaWPdzXZKgZBT
mPP8jMpIu6SY5PTyjjIiRsa4GJzqbBsbpL+IUtVL/QYtpMDmYJLLs4yzBB5uvKM3VWlQfvoWDd8s
3H9GyNsf3ta60i/SBRq3GpNIND/Q24upKzx0fY+Ao9zHFkJGlL8RPoC5tqrwlnF87czk33rgy/Tk
5338Ndmj4AKj6KYsKOLS2OuNWX8XoGqwq9kWNVfwhV+JhMkC2A6umypjK6sBcpvyhzAhQHqQUBK2
6y8DiI12CUOU1+EO2z2zLcptKlhkIFdR5P3YTF+8bnYF0QGdAZDEMRp/jxM8zD/Xs/9HAf99KmLR
/omMRSTRVH5blq3oh6GbW1DEXVvSryiIh0/OE4xZ0MS3HwG6ems8OVluHNUi/C93xQEzEiCfnG6m
YI8FBiBzPsVlhmEkCWbSsrdb+zVMWmhhPwPEnWAaLHvmUZQSE+GtnzI2gdUt2t5OtK09kH53ZnfF
iovjN3gh3aJuwzwV/OOgWbg+x81k5D59MHHxdtSPkHgwz2EsQ2EtfngUVeys/i5EZDaQYA51byGC
0S8iRjU6SrVtL2/R2WGh7y9KY5qcYEDAc6J2hn3oenPkTONym/1aaDyCa9ZdDapPFjBj6nckvxEs
walKxaUxLGOZFkzJKwpXuyD0VXZw0RIw9zpCbTlrbF44CeD/wXNqu/6ae0nbLiPo4ay1xu0e8Dj8
MHbRmuP+HVzzdUn8BXLfEoOcSXFk+1OfTN05QuhuckSDcIzJnFpq1+EGxDtOThit9rP4mHxivoja
HHRw/KYotKti5OJxkRhCIofmnPWX6AnjffXk/ZbaEqZLPOeLYLZUEqjib9l6XjbKeMYgysT6LOCM
kV1LgOC238qgLe5UC+YYDrEJhPtxJ2gBa5ZsLzzSuoZscI4ZPHjPEo/0KRga5jmw3WfJe/vewSAg
hnRfWRf54h0AqK5ZB7Njkk2UUS0WOQThsrDgM6NJx2/sycxtJ22bb+HgNnP3FJ2Tz+46vhy7ijB9
Jt8h3SUAWnpXKYuxrPsmqxT3z9dXj7uNB8yvnBhZD/lchHKrj5MgKf/OldFsV7FhTWQiD+XVMlHc
LkNof2A35gTBa46PHPT1bNKqt/oibTnShVnwCbYvgVfxFU4Q2mY7zmbOqVN3Kw8UQphu6RGA/zgR
gQtnp4hRRqWvF518C/+fObrZvt4F8pQB3xXeBz7UPO+29hBe4xYAbYIHXliBJo/Pv8o+gx6BDsNA
tm5X2plelqgZB2BE15CXrgOqAVg90BK892LrGQt+oxouYr4e8VbVAai1CDLxJ6l5767tPgOZQbwR
Jzcr/oJvIv1lNiGr/+vr+3/6WUuyRFVnEKMq0jgE+8dsQvZ8s9c6cTh3e1xtkhnkNH/FAzqQWmyD
DL4YsW55RPFrLCepciM6eGUCs78ZJOzGmq0vxHjGlhOkM3aVHgk1SJ2+8Dqen+Bdg6OSjV2C8ex3
SCJ+6hvHCdkxgKecihj67aDgdskVPww1WriUdOQC0x+sKmvWUo2uhHekf/Dw4olwpI2kt7nhrmaA
hENXJciA7QI61JjM3Bx4QDndqEqhEd/1R/QeYJBbPvu7wWM5N859D3yMs9wkvDQH9C804Ew0zIWC
iRUCPnmq7TvG69P83u15wuiZfGSVTPzkG94dI6duX9DknpRnhgweYxbQ7qn53aLWxY+JwekPxyHd
ksWU5ZmhqtDQnqRLg93lA4VT+wnZAVXyDeYDFxlSnt+qH3n+Cb9/8LfAkBWf/xStg6XioLzMP4ML
Fo3FurkCmUJy5bMLGKYLtnHj9ztc3Y+MQFGWI9iT30YF/tSdC8x82bZmKEVee69xIJpokG32GCiF
Noccp1C6hhb4KVNmxlNQaqBJbimbGreUzQ+ZQc9Dg2vHyy70WcdHgp/fHgEUYT22WJda8/aJkzU3
p6YVnnZIaPQpdHuKV+BG5XDNSWR6ao+GiM8jOFX/GvGhP5992n8uXNlSiJmWDEv9fewp1MIQlz1M
VFiFn3DAmfV3e55OeafgwHFAz0cxvFKA65lzlSscB99w7wqoZichYmgFW7qZr1AaL5IjZ0F/OCUX
FdtZ4IMHkCuzaJLj7BBvCh/JgW1EK+C43loBD48PeY8F5wiZiZPk/udPpvzHJ1NEzbJkSZIVQ/3d
aLUM9VAshtdwrvvxggVvJn7Q7tPmt8VEgM47QhcqPTzqCpY7k7634qxfGNtLlPfsgKMEFq0Q4DXb
Hxw2TZ8AKqFrgj3452uV/8v+B9WOouuayC5i/m7/o/VeIRsmF4v9j2tNQ+9kEtgINxCLyE+psKs3
g0kDdRq6HhV1fHXok4l/ZSzoLVUaLI6cN2/Yd1AXjNnrA9FXiZfjRHrzwEIYMnqUtiMFXgPYg6c1
XKkSOCwR7wf9MtZtuN5FtUqtd/adzsHUTTIn7DrDsvEg7k2rYWkVG6uD1bLy63meYh1oJ+pMxa0P
OOVpLOsjIzBOQ5zIOBCh6tI+Y8l2zz+RjEPp+xh2WIVYHzyudU0c1Ejg+ug3pKWNXnKkHI8QS4BV
x4TEzbvr0FEpx9fKZA+HOQJUBMpPJwRxybZO4ooNYccaY4AFIylllgpTDlYgnorH+q3e9FCAHXzh
4OB8l8+CCIP968xyfHHKvHgZzsjPCMxjTe/8C6yHF1PQyIOexCcMJLMfvV56sIdm3hVBDKMaljST
kxksDdBPE54gFI0p07tpzg174k0hEhndneh0uYKLgnsRtcXy9Zqqs3hXz9kCiztzzzOfy9rCW5ka
if2qpzl2CPA3WHAo/+JfrTCc0eiNZpArnZWcdlORnphktxqyGS7FWbsGF3yFMLMXlvlNnaWwr6P9
PiE85WNPhBRS0SzJzgL2SsxCyh/cbEe37D+v2f94vsB1RFkHelAtTdZ+A0wCI28GI8irs5fMwJ5t
HxAHDe4Iby5fH9juYpJrAtIPE58Zx9jNg/a0U40SB2e6cml5W3SB4I3jpJPKY59S7VNxfhWMsmZ/
vtj/OJ//92JHSfE/zmc3bNNM77nYfhz2pgRX4R5qTQImkMWvfSA7cOjQlHnBuf/uwHCymYw5TH4t
v6EyfRo/3md9qM/y5nUYtnizHo1vbDKKNUzJ18Mtl7RYMWY16+D85yv/Fy6lW/975b9Z6XmN5RqD
kVVn97uGzIkWFKcufxYnI4zGYeoVU4bVLZNOugrY7ODHhHa+xumxW8+8o/Ye34qPqucTTXv66A2s
iZYVZS41xt1Xiijz6eJ3pU+Z1HI4KdlfNjdN/hdaMH4CXdQNCz9AdLj/e+/b2POqtnsBAIargbwk
NMckwkCYIu6gXmfwEphNQrlr9paK7yxhKAdNX/v052TFtnbOqqdGhD+KWT/sOo3zEsXtqToVR+jN
FDotHPhRjV6dmmPzXhyzY0L18KLmn7hO6LhOcTQDDZLdQiczGzgGZ9T2LwafKIn/9TENQHUs6UxL
UlVF/+15yFtdFhtV6M8cnB0ekuK8enOPFmcgjeuO9UZxpUdjkSd+vME1L+ysd2i+tCWT7O6LqQbG
6Hp8Zkx5qI1RP4pOJtipP8Wm/6FWlN4YdeS31w7fMMp5QsBv6PCQtq4BvT4rJqwRhEKiazjW8FuZ
9GxPuG+hleTZxERtHmFPPTfyLf5d9Y06edW9uRjI1TT02hvLhtk7ZWo+ZSa1o7pDsMzQdjCxn5iS
DTrtFH4JL37Nf0dmiefKO7baCo7YCd/Baydk26Y90/KWJ8u41qjjDUKPBEe17m0MzXhaeKdKe9b9
Spj34hQenNasBmgt3/D7qhP8kBrZMV0VprwYTeESAYa/zG+9DXVzR/S4xtiHWXb4aOC4fmBg0HxG
9NN3f5VdsIoWQYz2I7ocTOHxRnBxCUsT7pxynPC1fwnKa6qvtHw9YNY8FYVJ8k3n2jhAgHfN4V4X
j3prhEirwewQagegOtIkOtJbzQZqT3Zj7JfbKQ7JTJee8he7wrvxsuOf+GZSKy2bO7PtyvmkKPW+
Y/K4OD56DLxwm1zm0+KOmQeRdcwMOCU5H5fBNcQlNV+9rInxTjLYNDTpXsfzIHaEnfIcmml8Vlcc
a9YWxUpG8veEsFWE2TqOLLyHflB21V3/ssKpfKBBLa/aMAE96e7KvXhQ7ew5pkquGUW6/iD05xne
+XTZeL5BpSpXDDohjPWw1dqZtqVW1k7WtfqJVHI/a1iOPFjr9N07WwGcTYY9rMpvvpdulAhYo1yH
ACgYR/0IeiPkrxYtdtWzYYcnw9E7x+GCsZgdOzFN6804ilAeJthrBcGY6mr382HnfXcnECgw0+Si
HIfdsIYGQU/piCfoHui3SNOhuwQi6gpAmQ2sPxhf5r66Ga7NpFWTV/xZ+4n8vTWuQb6ld+HdSAZv
io3/5GZHwoK3xEGh4OEp15G+1HY6Dc+w4+glA/mrWnKTKid2ggvfwJ0vDEexEoZ9SUwNk3R8IGhx
8wsjN2ud3XABRAX/lLGPJSDQ+mL+7n4WNt8bxeKFqr/iuaunDLdPnOcc7EZnpzfwsG2B3eaM47wd
XW2v1UjNRxJfb8wzDhxWy8hiAnvsQqDHO2EeToVzmjuTdzoqn2PpCI6+oDqcl2eO+9KAnl+sAb5P
o0t0wXa49c7SgRdupzI4eL7AKI+tkaE9X1UgTTNSg8FlYZfsGdbzXzhjtg4IMrM232He7+sz9n+w
5dFdGhh5xpSC5YhZ3QfwMrxkbIpUgm/1B751nYqAiM4ou+Er5DD/6ymq8d+DHAAv5hBv6NJhRUFa
nsFICz5xoKVSq7572sbtyE2GC4Y0G7QASqVwEU/MQ4kJMJe0/tCNHeY63B0Be3VhPRyFcAmNrl6J
JDSQ0aawfWHXqS/TTxf1fzgDL2kiG68bEp+amfz0zsqq7Wlj0rX+ltrm6c8nsqSNR+7/jgstoG/D
MhWFDkOSfmv2pSLzM8PNOiCws5A8MuVLCN9T/MZNn1U6vIvFZyKC3JxSGEeW8FFAuFblraV9N2zh
ftbg4athLIcHtLmTu30YbGLRkYtNoL/RMIvCzlCuPRkAXv6RwFgdNjoWUvm8N+BsnqvuqzMvKdyO
whFaNLn7OrgNyj7FZIk2qlun1cEUVp4HFzyfVNLVS08tWm62nciHUpSgSty+4gNGiLhveZxI8rx5
pvo7G1XVbWT3pBBu0mBxM8mJCy2dIT+H6lY1t7iei6BZPURc5l+fcXJGKWCI27Eqlx5Us1huexm0
R+T9Rw3fGxnVNjsCR+C67e+Z9xZUcNrXhXdUhHOSAOzz3NZOW6xNku2gIKZAwVMlWKeqUxJJ9cuz
riZMXIX5vrJikO+lpO8ibERhNmIfBf2v2WJbn21xM6ctS5NnC8T8YtLoBzg70b1QIKvBvnFPLBZJ
YG65lRJmY8ueVID8noUzSXIE5R4GuwiVgrRxlYX0umbyXdUff1k41r+dp1g4pogvMASj/5gzC4nk
yXnanZEjJ9PskgKrLbQ3IFh1He2wKcMXY1JOh+U7EVpT9HCEQ8lIzqavI07PENUn4S2w6yOil0W+
hUEpXfzpSG2AO2bHs3w7Qrp8oQvpCZ30O7lqEBbiGaaci8DO16P15TZfp3v9EM+qA65RCtFDFJUb
eCrEUMGKnSDkQouwpq+aWFN/lhwtGsBrejbm+IdjAhIR3rBFgilNGeUWWH9L4whYcxKGGxq5b6gn
mom1aHQHd/9WmkmL9oGRpinNTdzA7+YZp52V9GPhM3VFFpTMRbwm9pxG4Y0OsLOZpbRwqjTihNl2
mxt+HRr1x2e50hgpTrSH+JpFQOSISnDACWf6qVGBUuGYckJRZjFhFCYxu9BWdKD/e/s6s/0FoQZ2
DV9AGp3FUYvMk/2YfQhTht+lYLzWDvmHwRwONtAE3mS0jXh9AYTj4XIww2n43m2LBe4UC9IRe4dd
R1OwbQOz9deurX39ZaUwofjXHmNoiiVbqqFoJr+ORfU/GhYhCk1Xbbv+TEK8YD7Dzp+nHPKgdGbE
SVRAg2GdS+8kX6Fx+pI08lggNCV3jc0mhq+kJum8tWi5VPx4VQo1DzvR6NF5N4XiYa+ZrAfxOykh
pyEVksKHgVAkpXbM13rwo8jonCg1yjGhg0FAAYLfj60S1ur7vH3kYoOYFIEljMIGHKGgSpd1CJPU
3K1BN2oacyuymPTQUVejHlVfZ+5RwcRT9BQcp4RiISqjFx6cxwjtGikjqq1D1WoVqkDSO4oP09en
MgNQJi7i65yAiYYhflLlohwo4GGYGT9J9N0jEKqNchl1tqrgTDU24jiEqhK1hpZOrSY95sVPnOAz
7y50YM0ESBvzGCBCt6Q3dRkB0jF1TBpqaHpusXP7j1I9prB1FWoaE3aiuFEJRi55sgAXMkfv4I6K
BfN1oduGLj0kwsxgwRfiu++DiyMBEgbKGaGYhuVFVo+VCPxLBmlDHvipiusJlg5ufxXIsOjguRfz
uHior3MEFRuCuOp0BDAb+EYO556sN+sFlVO/BR0jERSXw/wgtFRmDAEo3wBv6HwssnhAjMRzNzgy
WHaHXcuizkG/X5OCISa6ivQuEdWRB2+aiQ7eMVMmxTMFmMU4ycnZLBmeIDMqIMMSiVddQqhKWYAw
u5pbIOEsKMVlLsyencMsBBaMTnlwTH8ZW1ixijTrzX9gv6DoP1W277guOXOUaikZp57EW2mk/JIT
GiE/xQSADcyAJdQufNIaX+fQw544d8RkJ7MTYPrFl8S8TfsWgYeVXpvUzamsqE2CbcJOiT08jhqK
zjdGsvjr3ZAOHK8I7bX4Gj46dOASeIsM7lGYHMBUs7XHTyQ+5Ij1VxljB7Xgm/TRBLgD7Hv+Afku
phO1T5mjRpvje5BpP7hBho8AEj/TS/Hd8HYB2vwwWPTKI5G3Ldx5lFgmH/kUuiux+xCl1aBiu4jO
ET/fEuLMoUNkBM+rhRKN9LjJH2UiT17WG5YFJnyxAVLu3OuuPvc2oQG88AAP8bU03DnmJBmy/2Gu
K5fY+LKyR2yhO43vPKK4fNMEMhZMBKco9yL9YwbJFzklmr9Zi16+m8B58U8emtdVALL1bQYzsiIE
mz4RXk50FVceHsKIFiB8WGdcpDUZhz8YImzM4LmwThBFAYF+GeEe7bPOcNR6ltIyzPeyBWsF88lN
olqj4Er6KL55cnishn3V27J0j8chfzprK0wtpq/P0J153VZ/aNkZjeSwi4M5RSQZHwwrcLcwJhGK
z4fAeU4UV2JTvcPBCd7j+pDXy07dc+0JPOADBmxYplVsyeTXLwFehcq2vNOgTrEA9doLRTlCe+Z0
6HYQuPd3E6+gARQ3zA5uqaECY6jJPfdV3NRCNMBCvgg0JvccIUnxlpIV0oQYnVv0WhVGqK6gLYvu
KSVflRxuBkNEQncUaEELzcnTbJKD+t1BHZpddO6EhRyscogukg98RVqUNOe4kfRDMyyScO63yya0
qVIgSCXCRnBXab8LibzX5liMBj3EdganS+Uc8JViFK7jEDEFucXYEIhdZECjzRBZSQfNQLvMEUgo
zcgJCfORq+KKG9SLo+vbvMb92GeQA9hvl8MeizxQhZFQzyQeDAOkpp/7W1fewM7pfmRjhbt17AzS
gqbGh+w0BvME/rUkPkkX5aUwPHBrFlQCONBLMZZmpQeb1oj5dFCi2BxbROqjOd7nCxOgSn5EYTmt
c3PqRnPdu9Y+5SROq8H1VVwGjCiZt2bVh1Bgg4EHtebI1rbSHRouQpRIbYnzkNvnTuTgapAKWm4a
5QKzHbZDIP902U5UKDnWJD3EpP4ki5riskox85k1M0P5YeKSU8X6pyy8eujqmuxSlgx0jxyAkMvT
R4H6g11vpvYw7OE5L4w3Ld1zt0UQy3GYwFu3d9h0BgG8yKtYvpDryZyGRkQsNspWCK2I+v0pnFbK
j24vqVOLWboysheCewiNbQ8ZTsUFDgHbKOdNqSaQK9QnPV6zLUF0h7NMxBetOsUe7TnETmG0sZf2
vAq42fCNU17h2ZZmhxvhi/ZagBsLVcbFvXoOWyTKbgXWJyAU3zxENSTTflWG71L1YZZrlKjtCxhc
u7lYUaf7tHjqA2sjwAMdWRIczvin0ddIHV7ms6QfceNmngvbggjabJeVG2gkUWkTLCXJF5rmh7SR
f+QMzwe20rabF9ZVZ26gtteXclSUH4gISlWvg5Ky8fVToG6WoSi9MhbHPszhFUDNtPZmv7SqBesp
o/rE7A1BF7EjjmYd/MLJFSAlJkq6ipwcb4cWi3dFh1KOKjMrYoYdCDeou1wUigYsSQgvnchOJNk9
yqvidZB7hl7cVbAR/6rIgIukIsDNhhzPmdHv1FfIDnSHGqcR2Qbq6CsPi0xyOL+1ASlu63VOG1yF
HjsIjDkVxGM4LpTC+pU/aFxd8bPFAL/y6YhMHMer91r7qCNp4/dHU4C+WHfwCN5Q3EbNWooXYT5P
aJtj8HDBYuvEsxq+bNNv9Xztx4tW3Hg0wS9cI4EBXsHUC56vBvwlAQaE+BPNg2LfoorNQMhUqZ+a
lNq5fpOp23RfmKANfhnfEdRSlhN5WwGhGy9Utck1YPaDK2Ql7dvhXjDz9RgtuNQALb8qyb3UtGWP
5tLlVGpMd24GHzoPl9EqFBJbT196v4RVDTtwhJSxdy+Nfm+779TadLgQY/KKnMmlLNT77yEfJq/h
1sQ3vcZofFfuX4BJnyFZVhbcWcO0YwUU57OoMbTCDYtqgrilhdE9au9dDx+huJbxqeuaWSozOtB3
WUcJ+qWgWPd1fAAUB1GyOQqmOvQM6bxLz65aTAJUOWpJ4bGMYdhooEjJOfcOA30nTGl1gK3QyCs1
2rQYFMRLBQ7vwCOTUUfVIwM5OHrkv+uLVMfda660W7gJgvSmeJT1OrMxKN+e+Nmgeo7D6Ijk1xSq
pfUi6Du+uKQ8eABBESU33Wklzop3zcChwMP/+vziQQ1hP0r94yXvNFIvM5oXKfCwuvLncQhPCCmL
kCJizdkSkCKqdzfAxsMYqyyEMdoAOc88FN1DMEzolRDa23UPY7mqKMxau6pRayJv6rhWf61231p+
NVRjXmQfYfoUmHtiVB7jEpmwt3h43eeYZFvw8JWingwo26t3k5Lc4EqU1/NFzrQyD8UGHQL+c/33
a2xn3KNKWeVpm8K8S94dwphlOEY3shD7AXkT59G+g4oQfVbky2HKYbDJRocC+EPRztjNbOp9Gc7F
J2BOSTdKMza02xa7SRkzBkPnmKa2gyu1jfJ1AoWek6nhJ9PfLIGymr6V8D/T9IlFXlh8NzHl4SrJ
7027ktJ+XiCARU47zBTIi/ExDmAvSjXMW8Rmw8bAjRkqpJuNnHVzWQC9getX9zp6iAw7sqUJhVly
MVo/ZwJO30RmeEf2FLhvTNmgh26KO1mXBrHSKeoJXJVQmZ8LDk4m6diWFmuUr8ZOFra5i0/h1kjP
UFr1A/PSsPzmLbBysHB7XwkeCMABGaas7tH/9FB9sE0Z1PuAo9VwpgbDNHXwSBPBcZyJ0YlYy6mn
ExU4pXtLuWgIUrtK3TE1F/BJiGz0Domt3CwSjbuH+jcpkfVf3SZZOrKmyaZIm/QbdlHV9WtIk6w/
q6pTsF/Gi4giIgPz9+OrVG4hjJvWRup+BhUpf7t1tXMZf3rtnuygfsDV6K420JvGkIVzFZ7SLzzM
xARO7cq9JXwJXraQkLQQF693I0lL1ncEM4b+vDdHgb8gnLviJrCFi6gasocefOBEUZgsqtSCWYkt
tzpl0GSm+wz6M25y3QEfBSmGebIG1q0ZOSSLxB+14UO+M1ocSkhEvMW4PF3h+8RvJayaKppH2HHX
h0Kfwmvyg2MY/xpFNniWz5CBu+oNI/NxYCTaheREMYP5AdJT/CTddhJRav25zTf+AxmTTJ0B44jx
GZL4uzVt7LtRYKn9WdubH1HkMOODtYO7ULMKtrQEqswZMeH2b5MOYbDtXTGgim9hajMIF8/kmIye
43SvL+7EXBJnDTwi0ybmcgLyLOx0GODsObiEwKMz+W1jHV7luyVgjjMFudSiNTc2HUe50Vl3Ilh7
swJPm4Xr0Dy1e1iYT+CYtFgB2gXMp0PO4oVPcKRh13dV2f/5fvzHMoRDpYlQMSE7qLo5LtN/DD1e
YtDlsSV355ZUbFrCaBmWK7Sk9K+j9z5pMofmggIIK0KvX8VAepjOD+uYw5NMTnHWinao2IToWDBJ
R/bX5AVlcZj5wVxB0hbCn5nl+QqzUlqKKCQJbvb/Z1PZBAVoBTnEDshyYUsocAO2JQaZdsXkhfqW
+TjOzV/Q/KfykkmUr473jDDKGhsg28vW4Tf9NYge9qD6Vn6qiLYYVkfIKzFWXglojflB5iJuqCTX
q6uhhWk8g6GZXU2YsNgqjdyfDfppq+MjrdzyL8uNoMF/DZWwM7cMvO9VbrIo/6bbMk3REPBC7s44
CNeIsyywRpxHQ/Umxne0VupPVlySMW0Esqj3Vqm3uDyqytGn/efgCfAjlPbYUyo4BOgrGKJRstM4
P62jcO+yZaxecYFKQG2j3TiGcbH+PLcD8adbo3b4F2KwNtIt/8s/JaAQdrNUO+lcyNeGdZTjXepv
4nbHeJp0KcN66IA5ZJMYSD5CPIwlcnH2UrT1go3p2XjF4DpAekgjH8np6oT7SBnJGH2vpWSmGG/N
h58fPHFH7uDw+hmUyw4Dg5yAb/Wm/NTiLhrOVIpUCvzdrLtq4t4kKNG98vuiesPcRcNukWR2EE4x
PLXuHnIIsSmyuc6ZWdZOaWyH9iHFT6PFImfrh591eNHVhcSz0eCJemmMjcyS8R6RtpC8tVo6pK6K
2tZ8zV4JkE1+ZcGErxPe6VF0EbEjQHoIRqOcWVtiufvLw/U7avFLPmlYlmoq5PKZ6m+ohRK3sp5l
eXJ+neqdemtWLTpW792CvJJ8YxeBmQActXSc8mawW0zo47B5GQn3MHze5TOQBZqddbDSN/3BOqYn
7YYr6md1zNbpGqr6xocWaq2ya7EttvGxuP5Qa6B5xDhiWzKhF5fmE8XoNvwuHXPXP+OthG5VvMrM
Z+OtsSrt9IKaaJFeYGhoE28e7YUDUVPr6jWRF8IGDy472OP/eA7Xwry9a38hcf6LafH7DfptN4Yj
94p9vxj1tAITc/OAxvOcvLMD6wcyQlbJmjnGwrBd4MPXVtg1AKrEy9/TdXb1GLw/gdroxdXdawkU
IYwWWi2WW8g1iTb7y8X+elT/iUH9frHjo/6PrbIy8iHMhVdyDjeeowEaXYN3jA8Jl8i/uzuY9TPm
bver5giZMPsOnubWJH1bsRmHOtGTkdGfl5f0+97y64JAxFCFqrosi7+xPOI6MV6tFSRn8uXm0ZrW
HIaubTrpGsjRUf5ieC2Z4hjA8M87wKGp6oQc6qLG2xLn8b93oPGiuB3aqDm71bWXV3qyjIKVb35o
2Bz2cIhUOzRgOYwpDOVJyo6+asNPsJIHBtlB8TTyN+O17ZMvd4BTkF5bcd0mjqWvACnJ9jHFdYBR
o+a44tHzthyBrY5J8F4R1phhMgQewpPanFz10TKj5EAykrma/cgfJCuGwr5Fkdi/Dqm7lauTm93w
qsZnu5I3mX/Cgb6vNxjyMi41pVWh23SkZrDujH2SPfPk1hu0qkiV5FNGBlR+Umgb67NiHV9M1ut4
V4TQTBG5TaKYXE0gDaQg70puw8BTnHQPWLTPMbEAxonnkS0tBQHnkGbfUIWH2goXqmcozjzjoOOn
0T0q/nTov7rczoYNgTslpkn9plCXabMLXax3z5o7uid22r6J9nV089ptbLyLwVdY3quB3BCuYINr
hvgiNuVRiSdNuQ7uxeWp0fYyNbl7q7sjbo2V+Cm326bZSd2tKTEqv3TRfrCOZneMso3urzMsPLyN
pzi1TwbBWpWdtt0OGOYba350tAvuJQQHV5eSthfio/k66druNaxpkGJsVJKtVjkGBihlga3nqoj2
/PBiB/NOBUEkVooyVP9l3l+s1yoNH3kM6Hf00600cAq8o1LglmgvfINvXAovKkpvGcZbyHqzTTSs
y26iqcsAEDJiyLOK24MX7yhy+SM3coZikUMXGD9Ip60Maq324PpLbdhotHeJvqutTXOAlCWiuyGM
EDvFdl7w5UWK43LfY3wDN7yOUSzGdCP84tEsYMPFzaU7zpZZzvxo6bawppyCZibbxPRw6bbSVkmw
5l25khpbSbKP9rnixMIl8OmdEFTj7QLhduflJ94n6PjrwCV8rEMfHwR1mdPb0+jGh7B2zGYfG1Dx
1o2+bxUHNTRMUHLUkTgwwM5w4qtn/KaRLZlPDqiv61ko0xLYKvN8CIfwfzrcWGYaDRcRUWSx8vXp
i4woPG8MbTKkE8uXKs3Emw8iq4Xg1A5dUvQQqWGdteAfGtmsEmYlXTWSa1wMx+zGWUSqIq5HZNq5
c8h5/ENXm/mwCij7AGZ4X8vmXXgLciFxRmeJBxaJ6dNCnlqgo7/egv/rmjbtFPeX8TvJaWRHY30k
TImuato5N4OLRWA+jtuQK5h2Gs6zbMVfWPEZk24pQ0gb1h43EJcrlA1ApVip8aYIA5nxCFNuAp+I
VEh+qNwW/B6bGUlCYUGkPSqvMS2LK+SjcbWIevlr/CnDb/IkoCCSZFXAYs1HZXtkWwieECH+kuKg
Lx9fL5qhHtOlNxNwTJ3I1kYE20BB9g7YD3FdnfDKJEYSMtnylWkz3k6m8wap5Wa2hyBe9P+PsHNt
UlRZuvAvIoK78JW7N7TVdrS/GLa2FxQQBAR//fuUfeI9e/eZmIkzx20rQlFUZWVlrlzrnVgdMn0I
PXDOI5wPFw8AJjVqnIq7pPoAN0CMb0xI40FYDD5aMwmXw9TnEgltoSii2k1ht+aJHMqr4YwOMtRc
n97jtCAWyHNxQoYAvUdzeOWrmriO7R9bvyIGQ+W3KFWGPNdXv0wgTSK76TMO2M+cCg8BCprJI8fI
0TvJUQwCkyszCmFMYlxyNQ7IeOoOn/PEuHECi+TJd/iX3DptPvVCRgpVQIwI0XskCS4IHhKqFt/q
X1RL84T4x61wOQYCR2kJTn9EY17/wg6UPoX1eoelfUL965EE4CYZe1RcMD6ZIHQNJXw8Pm4YjY8r
Zfh0BxdWiWH68PRegHwUI8YtHcouGKkD4GVspz/J1zxVN7BvZPu1qHu3vj4LdJAoCqAUCJg8WT7L
ka8+6E5BjEytJKUsDJw1e1rSAMnK2mpnIPYknjyAWoiGEUbuhdfMPRukCYmCumRwbRh6QECgYpG5
NTMEyj4yNCRAKdyDt+ki+oakLN3IPViMKbSu6WeMO6FKyNGA59kQXUY8bQxjsgOXgCaOeLpAAkTJ
tbhBXlOyBey7StcqnE/GCOJunIR/bPub0icmxB0wssp1WfpkVnMgOy0T3KkpS6Q2TqN0wm33tzUX
4FcEq643ai5dBRLZKqj21rK7+mSLhGKNV5L2Uvpn8qyAPcCAJhQliOOLIzqmDj95xXodldqTs0uR
FRzuxOsBxHPjlF+CGhS/1TwFNAaEDCh5Wh55MarENbKGCAMg2Wj646DewizUbTlzfac/nXakAYIn
o+xUVZ9PT0Q+tsTyeym4brfab5YAOzcHc9mSwSXA41fT+6yelXt9m6yrPeouAdV/NZjQOS0k1Wrv
YIy6kJw+j3lQTBNMI9Fm+rhz9XdSzBT/3O5vCZWo2Zr+wvBRuiCfVvQDVeaGEUqskbc+Va8I5uII
MBcU1vrTXAMU+UDz0kH6x2CRhk03ThXqu6geRiY1RuuEqjAjJLX5gJfEjHRw/Afi1eakGuYj0GLP
5REA5eJGgX3cvCcuczfaOMmAVEX2nkdd9IQ/1sFC/0rG8LW+50TrqBDyCbzk++pwZx+ZkulGbu64
JvtjbPFirM/nl0naEizbzSPULGiv0JJCwp7qHVGXbA7tZbrGozaHmzMpxvMK7h9KzRaQrn9xdFE7
NdR87FhIdVoD8ixPWoAVY6IibkH6DE3IlDRKgCiqkvmQrVCEQrGJDcG+QlSOqLrTmE5RTBLAgUQ+
nSMRlTTILDQRPIh7oWElWEk+CAZCigPINMBDCG0wleMU1aXTelHsz6v2gzgKGXhKqYgSUnlUvbXj
03lQbIKH5ksKEgqT2xNOU730hJye5hM4hNkvGwsW5SdRSU9VvZ4R3NSw8wDKEa9poUbR0BUMeVin
s8tJoTDk4qTN73D1E+m5CFGRMwqpeHwg/hfthPKWBAgr0VySf4Xb7noLe80TuFgO8NzOSd7aL1H+
DvJVjyrZfzwDTQlpbo84OBIJbwSIi7XBXuHougWVOZSgQV1Ze8UpZ1czu7SURhdBI0RG8lCvoh7c
V8eZ9gZ4A1JiuCUhIQQt0178Ih2l02oGk7CCpaeGk7w1gWQrCUDR88aF04BIMF+yi6ZMEMbToxzw
FCRMuOkd9wD6LMup0T0J6nTI3jq3nO5zLhG2YtUkOvoJgO2Cpgf1GksUVdQuSLWldAXD2lHc0fl6
Gcll/0hGm1LyLiA6TP6DxEKLEDhgWI01G7JnFlrEPgm7IEpCnrMP+5pKQptXivY7fZcXMJ045CMp
5DKol2Xm6IGShmA9K5g1KyhsAhN8KtS01AIzP/MhTF3maQZZZS8PqWuw2QXc76uiB+RaI4dRmW0/
N8E/VcXh2pIma1IFts5kQZrjYW3mWSbFqdGKkiOaty4KwNHEp3UMDpYR8o6GRczNz75hDrVi+kDW
7fH5RAwE4hwzsHTBjZ2jJXsKGfcdJclHQUpBZji/RXej3/I07aB5+IAeIGCnnrt9RFWHGm54w6tE
s4c6397AQL7MYLWHPAxqw7F6Ci4FymljXYvuglR3IFIHxeymDavTHNBQQrGK0G0q/LvkEgWHqhDu
TBWyTJQgheWFLEPMPOaUhvKOCOeheO3DlUYuB05lRzd8ph8FFcE9SpfNGog+MeMbZeLek2JjkWgQ
jNSuWqHgHTxnTMg7+sPTZ7Z9NEFOxbki8uBnmTTs/CIv0i7KidtRa5L4fJXd3k8q8wunThgXXSgS
wBqNAfA3OADM5UbQKpMzoKIDksgjNVeM/gcopaVqUPG6gSg3Krt3VJpTUuhYMkDC1DSV7mV6nsoj
AGqCjRElXxx2yI86j3paTNYisUiOAF6dPcmsnsYwPJe9VZv5nRUB5tEZlmWkXwIbOvDCepeovSNn
awUoYMFCbAFxxBOCJBoiW1brF2ODluEDDU8qIizw9J8cXfqkFPqJgUlmdtdzrvdlCmy/8K+Wd8vD
h/1Z6usLMhyzRxWRteg2zrUKIEDFPAL3gW4erESCl4LRTSYwV5Y5hEmI0umx3dea8dOcVmzZ2EFI
a+2yzB5RJ4F+8wvCe/X42rzV5RAl9M0psIT88lAgxfXw1vSvbainJJKHKqvc5X5l7McEoQt2qbCg
QhUN+QeCdsiU5d4NvA9B/Rz6XVUaNmwwWgK32G7U+5zLrliT7bFJMZAeYKJBk3GipMghQUoFdAeh
No7c+0ZQHIBF4Zf415VgP9dAdeF9V4LrRKwS8Mu2rmqBhABSNaf6DE35LwvvBZT/qlj3tjYRCypR
YR9gO2n7vVycSMLhn3Ae8EocyEpI6LzBIUc6rZok0hcST61TwTMGAQcLIuP1tL9a9bgeKlJkw4CQ
xFUOz4/gTbOpeZBATLgApph99fw5hs19w4YZ3Jmbk7AGUUBu8EFhnmcZpO8jVPdUpMU3jFPntntO
Bbdcjgq2Q6kOaosgBpBRVUHiQ4ndQ6YNOGvw5CyJR4Xq0UJYCnyJQ7jnTE0n7C/swPoGBUsOYc2r
oEHGNArFTupaATAb0CBlcDyw4MCc6HBGwY96d1UFdMRI1+H0icFIWsw6yTWZWnjK1Ap2YQtcUwjb
BQykitQfGzQsOFrG3A2FOGRwYcZNIG6J7XOYURdRB0DVLTgfWbDAcfq1OUBFkAGl1ZFR4sSEKGue
c/aRjgbk3EX7gGyZAstvhbEHb9yHBvpxnZxXDxYoxLBziSpfn0eYpDuzmgvzw14Y7onToCzfIaw2
vswh/IvdTczupOgCOKqfB+MLv4GE4tEODPKQ5/5mcoutyCpDYO2Cnvf+KzXCI/KnkKagP8CuCxA+
pX4XCFsCTIhEBuoM+TeGEeQUeVcfrCmUoT3ginA/HaMMclYy8OQ4Wb8UvyYGDBQDno8mgJGMFRaC
DPwnQuxPgoeKqwEmsIU3Ay9L90ne4K5H+q/uk1manAYGb5uADs06cAZ4OcyjjSgNxtzpeti24dVV
Ofk5SGq2blD0Ao7ySP1vXMiu99KLrgMWYtZW6NEhg3lsguc7kmrj63sdaX0TKTU0GkOr9eEozw6o
cUHOxLLYOEA76oHZCSeDQiHwGDSFLU46xorCqowtoWTWICPFSkO9N+GiMTlXPA7Sn8o7PZo8Qzw7
2/K1h8+0FjsBGNsGFalpol/PLbgFeK/ByzDnqhbnBg2g3Q0S5IBymTaC8XuTuiStQfvnSaDRH21f
FTxG6NwBegjqeppunqDJXPOzhAO8BtgDEzhoOLc99S/IEUvL5ym649lCuXAbVZRJiSqzEbarhZ/b
HKXyu6mF0PBc03WixerMkIcFLDuzvwRL/7c2mdilbZsiWIoAce9H7NJW1dOmNY16TrkVey3kDZWN
2+u51ZZw+oU6RP8hu3++pvYb8Dm1d2pPhSlSs82fJCfK4yIdT11Tz0+Kl6ZQ8AvSnAKCudQjIQ3p
x4XYAStIApM/FTQhaDq59K3MofyVyGFFRRRCtYqTxGnfoJiGXQ+cSOqMHAFbSBBLoJlAEMiMBe/e
/aWA0xAZ6B/RXlpvIgZrwM4J8+W/o72y3hypubvV82ZHcJcKbpv6YojXbM+YX2ZCvCmA545/Iixx
dCsK1lti724HBzcGyyCA5aKweocZDrzUh+41B/JKhPiBmgzu/eOuCKQwiXENt7gtOBz4wTwJ1iDM
3Lf1Tt4hUIKnCb9CCc5/Y6FRlP+VtbWN16NR4I+Q5VfZyT9C+rWq3nVJ31RzArIVZs212OYcqKih
7pOykF7teN0AmpIK1MDTzaF0QeOKAuSShaHZqdgP4CUrNpMEodn/sHHBjlM5LawdRIsiokT0inAK
CMpTGabs928+qkEhf2zWjeKemfC3wRmDfvNzdDyFAQwEP4kawLHXAjhjBYaTC7w/W50O3BMX9xqc
ajgXMoQRMLk+zlyJ7kFLvTSbxncEyanqAJh0Kyn3eZEyUxjEIv7YI6QADumyoyD7ssMZga+DBbqo
xMIP3YsqO5gwlj3SJ9BGg06hygjGi5RyftZLttVUQT2c/LM02KoTsQGMgm/vPN7+MnF+/1x6mt1T
oQbS1R+pllQ37w+57FWkWrB+gODzrTE5LwuSpg4oc3bt7ZyiiQdL2f78kX+oC2NGuPnMFnpPxS3i
GxA+67+qD7FNhP+TsLWQNwD5cSVk9+vPrbV/5mEElsA0lZ7REzTPwAv+PVGuWtLL9IxK5wJKQBjc
0OITFH0UO1/g79P9LgVEGz11CvcRXEXJQABC+RMlTliGoJnqAvkyMBTiboJpmarPZ+3KojzNe0Bv
hSoLEN8HxOMetqsHQgIxWrRD8GXpjcgiM+pI78S7+ScrQgCbsn3j6oHNkz5OxDigyu8DvAMYDHFu
xn4A7WOxH6D01a1B08yhLST6RZkgRMlwUcLGrHjwcnWa++gCFSSk6t1heqZqHiXmE7kK/EGQnC51
jMBm2IFRt4YvT00BlDF/7tzf2tB/du6PBLqmbS7p0bhV8+cVpQiXkEANLBAOMlcBXX73mYvnA+tj
PtiMFPIJEFygnc3YZ2GHXxMBJJctZXa4QloCtLQmmu6gJk15G1jX8Anig0DDJoL2njd/brv+Owv6
z7b/sKBSKj2MrpdV8xNFjTZxZzx4QVLeXIP2RCRQsGiDdDWA0hK7oqZzedlePRUkirUAGA7QCxoG
mZp3+A95mIie1oS2BR8QDw/YPkl4sNB0vnYAiScR6GldPAtmAQgoaKF6zp9vSP1NAvBfI118/w97
abZN76k31JWnCYCUPhXDEMoia69jIGrfooAFtlU5MEf2xSETeD1YL1JudUJ8on+cVksUW5QtLH7M
0DK+jvGZ/9LC31qO/85F+8cyn7V1C6aV4QIXrbDUGD6Kc+bSjCrTbi3vi10NPfh91bCirfRRgZfX
WyOhd2dnLjnnX2Xylz77Dc+IsA6GQkWRbcq6/SPHbWXFsThlMtbhcF8+tnAmfRm/6q+MFGAFvlbU
N8sPSOZ6H/Cg5It2W+8fcxOwoIPn+Nyx7qI8zThl+ZhUH0CJFn/uMvP3o/S/DfxhbHXgqY/jRanm
+ZXyRPeIQC6U56krk1pLXSN1bUvEeEVEVPiCTkBV/XXBkwYxQhAFOPWF5cEH8pmwfydFAPJwX5Wj
erdhHlLqzNi2nQKuhIPPhpKqVjirsB6MAbB8/KlsK9BT62J9WT3mbBHZ9OGXoxIDBv9WAJp2tC9W
KjaRbGkoRuud/zJq7N+Pa5i9Ldu0rf9hozvlp8R8dB3rDbXFiJNQtAsHD3VWcHMRrLBArjG9ROF+
C3nvUZRwMG/x4bI9oH3ET+ET1guUuJ3vsHa5ccqzl+yJMOdUkLyi1IB36UuJdA6oMrCXbOWeYtm/
tbtn4hKwY+Gi0BkAK6Dn404GhYOlBynk0Af0B8GavXIV/QgOB3PO9kBoz0BHcY+wzvWqIjfBrgHq
V5BU7NeIW2gsEW57uFFw2BGIpLyKvRrsMujSeZcdu2j69Nq6d3ga8UUu7pUNTBNIkIcoPiV4+GHs
ZNkKbmyvMv5iHf8HT/FaNnuqbOqUaIr//tuY2HejeFganS4VXr18zMoJbIzQh9c88o87ed9P5ZNS
SIEBA1INmpoVblvOmvfqo6FTALZaRDhdDT+4+suAUF/wy386vz+xFT8s3UM+31oAxCCdl3fiUW8a
6EtH5fFQlbXTYQB7uhCOyeC9Yb4iHEnkEfmCxkn22RTmH898MyBdyEaodIYbigpQa/jIFviUDTXw
VMePsulj3H5Ks/yt9YqhFKhhPkjHJNMOrOpUocAgET53FkEX9isYK66OzdygRyIEIa47UhDUgsKa
STlxCZOtiJl6yKZRf1uhIWax0/eVRTWX35s5TkKf+HiM9yTaB6BvXn9c3pp9ssab6rHbPJCTAnpK
jqaGYefF0wR54uPAHZsHFQguq+jTvR8eB/hb2L7QEA68ESk4+0x/6KqgU77HyfTpCVwaQmGO/kWy
kaQZaUBwZMCGS3g7QV1Ase0bQ1QKw3sfODg1BvvpfdW+SR/dilX5FleHblVt2ZYeV2p0n/SWrXBr
Ac2Ryeht0Y43G+KkIjCxgU6mEgFC6MmOa2K2NnWr1EzQaFL8VLRQEnJotqgfkg1hJV1cdsr7ZUcR
LGe7rAsydlF1MGZZRKaFwOL+WPQvK+P9sUcfTo6ar5q05QoGgulGZGWa8fUDtSgJtOZtbEaUXQ6L
6Dm1fP0TQBKEd+yPYkQgyB7Qvuc23WP6bCLZYBkhSb4P5B0fyKsndMgpfA/l4J12EmYlSkcKqP04
lS6qfMnbZYc6IQavcnTGN+ErKhDYdMOFEZ/C9PM0ziOKt4d59JeV4Ld4tf8CipQfi6eeVUUm9QAU
ERndpfGpT5kae5xRu8imHSTsUj9537w1iwvlj0P0yh8fpCZbS1DfFaRxiUN9Akq5vIEj6MXn9+YX
meewQXpiL3v1VBmjnOOXfrEoCI4W+zxQ43NsQ3vAbiLuFun6GgGE1D/x0au3x9z6BJZNsEH+Ja3/
fKOvjffP2Q1zIFs+hUpfrM+/TU9issGA+iud4+oOpB1gZ5itmcC3PlJFfm/esJCt1Zjh45RDa0ow
0z2HiMetUC12lLCKjmNqqhwkRH4pYwK82pKc6d/s409XRpigfzbyh/d4L1mYqweNJGayJH0Uop4C
T8rxDa6UwQlQLODZoHz3FcbvljwQDoKHLuZfmqGJh/6nvvphCS/6XW4qWTTDI51DSeORkR52Y8Wr
8LpdKhun0kDz437x9ojrGbwdbayP6v5xr3qdQ2byLw/P+Eu//ERVlpdjZrSJnM7h+wus8AOO9klH
couKfkhzxpWnuhiwCOx18NhJ7yiT+Qo0wcTE3S/UBaIC7pEMAnuabgzguHCAMU2L4TvzsM+YjECi
uUkflhmK1pt1Mbz/Mv62vPzcMX4/2h7hE1Ra5J6p/Xv8EWy56Ge7TedLc7AZZB7ooS/IIiSfeuYY
FJCHQkXqqZ9ELeMcWvtk/OcJYP7+of63AcIn/Icjf+vpVarn9KE6NubnrT0xVnjvbCmVVckuhR2d
TZDTz9hLwnVUsk1xE2+zqKgTJQqw14g6EYzKKTL0iF4RsfIh04HyBaNOnos6dLae5bIiWeSgXLV/
2i5R0laEuZE1zX9pa8AUO4ILWeMXwy6EZM81vNz/8132fmfPbN1QNcVCYoao37/vMq9sI9NtIV/i
wqkU47Jep2CNIIKn0pRcmAAzdH7lPQa1TyUVbLC9iLW9mKV+4hEQfnsSiERe3um59ke1zPvk4yPQ
GuBMYfYIKUuHPwY632UeVO+UOEhCzGcFFUp0mQ+IB7nXX7r3HCTx2d14J2+kepTw++UgmUmDZLiE
6gMrvpn9+a5fVvrHhLVlTSGkRTBCsX/edWc+bvdOwornPiiSeqb67C/ue+tX9UZe+i8Xg635Z2SV
wcz1dMPsiUoCuBP+3ctNrmktT+A6fwINo55L8R6du6SX2boUVBXAAtljp+tXR18+9x8JSTG/6vVb
KaizWGrjRPcVvLt5A1fProbQAP4Chcy9e9z4Ui+U2qDS/R5LpB7oG5/nVlphfonQG2G8Qk3DpKfi
NpDhLEUZqkeWm9See07hbffOrXdh+lOmgtwWNN+6ayHeKlhL0XXy1XSA8PhRHwBAMXNSDn6vCY0G
RE5oWV6NxBAZvAx4im9yHmsoW55EQDINqoq6gUBOf+na4HLtF5zHJlMLO2CEOnxGjWs90DOfw9oK
BQYfVSyT7OPTpfb8Ugn1EUrnb1VULkzYiahUJ8CCfIgdJlUEmcA5HdRICcC5hb01fM2KTqfQRIcx
82sGbeXXmc8nxzyEcyDNw+8f1mYA0kY/wwnj8v6MjqAAMsFjaAbcrAUjUOn2APfJKMALDJH1xf+o
2MdHA8sBqoyAyevray9MKEkdAhsyv4pBC23Q1aMaKb2FQMekW9TZo8e7ITjTDVR/ZCEJ32OhZpNS
IBrrXWEb7v0HjQdsjSjo5uKD0stwnV7IxZ5KRZ5vAA1FeBHFDNKObPgGpbHF7wdspxse34NNUynB
5ne0+OrzOW/4hG/twv+GzZ0U8HuolAUA9cA0AhHkh4APORKo3PdJAFhB84Di9BXSKB90H7hFwGdA
xngDSpE3bSIQdA+hrEIuLwCRBnAspyYLiv7WN7/AnCUIEAPsg5DT9tPz/EFs0TuaAo0G/oru0oyI
6G/R+lRomF/weie7y8292ySkvKyI4JiRPZBXANi49hTl5T50Yp4WbsjsPJvw2gwmKfAEYrFQpoGb
I0fR9q3CUYsZaDHYw7uY8yknR36Gd1R//IkxPK3Qm7HNcAO0FCGDjOhsnOVj0G80NefslniioLcg
ugF8RXksp012fA+QTINb8RyBcivXFoz5AHYJnq1aObC+OD80GSZ8yrJfp9AWkruAk8ML7mqfIjPz
HFlfleKowHtav8gGYKBULay1MQwB2SneZL+qTT9PxjK0DxmluC58DjdjpB8Du4rgaU9OcUMFKewg
eQgYOy2BvVD/7JjWsKOSlgNgvaCmFD1gslzpO6wDaI+kkdp6SkU9COoJQw1pxcusUeIjJQ+Na1/f
U406/biGtr327zbojfkxn0Og0AgWlyCjw1PmY6Q0q/MREcbgBHOH0reYeFCwKBEsHBIKjMWkaEZp
MXwyee/jidaEDRq/Wy11wY/DNwFW9whsCAHq3ER5sDEfOzVHQy+hqO763h7zWXsx0MF40y3pA0b5
wSaDMgHt5AIHUuy1SC5Wp7C1Sj9TkOe5vx31NwqraHQLVcFXp0On1iTERDyTOH/mFbPn/S0/QetW
nD4vNrQAFIEzDG+PFYQftPGsvdl3q58qMELAoAcALv1F08J0BkVQe1tzb0wy+ANuKHZeWueMaUYM
FlWRUwzU8ISKhZqBXVMQ7UNltgUVSELi7GQ1tcNDWx+B28TbT6+D5BJsoJGrRoU0t/RFew9NgWeK
DBkZb3LCZPOHJoijCWz9gkvP+No0nwDr7PNskyPb6YH967SFylA6ojZnPo8+e2YYraqBbR5M6giO
EpvbbggY9LrfHLottBaUQbHdpC9kEyReESsBBt7pOWRGXPGqBEjSOKSFnc/Ptk+apE+Z59KGSZGw
uWvzHewcDpaRNV7iPaCiPvwNYTViA48TIBNUtldgWB12OMjxwLrEGckTxB+g5gYqP/r+mbgQCk/8
lf/nv/eY5On084MgOJeCt+S07wEb1PU1bEEqj4XoVmnuk+wD661R5ZoqZmhCQ2O/KxiLdBOzLMgU
N1XwIsrEhyUqS4jrglaUepGiArYrjaUJlo7NX/rUEHR/645vHeQax7cTZXV3vwOPqqa/smZ4zIc6
Lu81RPvbYuHLwWFMYKfRWSvBoyJv1BtqzWCjvsnITsITez+idEzZ96ikmKK7RhYkFWIJU9tHrJbx
gyovPOKngMDe9gQt1AMEafhHxgnz4lBFNcRiWEuotQkIAPYTsbD6jUWj6V9iIhfwuhzqM1BwD61J
iNbJ2jCPyVoZPoqX2slP9pDWpMfgCJiKYcDmf38cViMeyYHD1KcP+wMDQOFihNDgAebyQHkynw8r
xKUJRTBE8hmCDXVczMgCpDOknwhzEPqFLYeYmonPEDN2mISbwWNJnAa+COhhiOwZdkgkkxPCS3Qs
3duaDSCjHhQr6B8YS0XeqULacmaMiG0yyOmsYqmxMYZGDCXnWbtIWWaB2cHaZwZiZBDdZMQwpI/R
c1T1L7wWMSD/6SU+z9KZvBS8cpwxnW0G+Syf3Rb2SkNSc9YtO2LD3ZL27zmjvbotHtt6e5m1I48D
bgt4amZwu21L3tGL9Tab3uNseptCZkAfawGYdq/zZYYh9d+eFmiB7D+Ruji5MIIFCt/L7nD53cjX
nEACA9PMrzJpogRlnyK7mMr2fh4jnDVqR0+v6Td9O3iO8tk5Oka9oBdkU7r6trgtGKCnNX5JtwWi
u7+uq6m8PVMjv0aYg2eFi8QrQ6XbJnu2iTxajfhNLmJNfPoEVr0na8rHMDjxMIk4EdQCfnudVv3v
ocBD5zuOxL/ha0KrDCFOelrL9NVpXfUnE+IEfcRrDkTVhWIZXcZVavN1OQItS37HX4wITnNUUXQm
jBaRPORDSPAvsP8AQAOXozqB8QwMKC/Y7/PEiUYTBXsK6VIaxyfcAqcQh54B/4j8I6+chQ95zzHS
anNI9kiMLKVVOrtO2TMtLrNykcfHKI/F+9vieKQvpRW30Y5E+p/YOY1b0w+c4LqnmVyeb2kOoT7R
JXvzcN2LaQGWnCdHGus4pPsu1GED0AWbgyIpESziD8wNkonf/wjMP4FPc6B14AaTvbyUTuIE7UgM
j2NUxMJEyssrDc6mtsPAve5lxk7Z5/LAZ6bcCtZ1SQ9xdXl5W2wO0uqx5Rxc5rHlnrvXzePpXvfc
FwfyHcded80Cn/QqsKlIm+pLBVKAJ+YRs55LsZzN29E5EjPitL/MrIElRwTfqblJ0F8T8uVF/zwr
++mMk5Z9scxpxpdSGmKmmgc95fEpEcTHpLo9m7QTitaEjFQihRDBkik1kGyjgthplakmTWwYouVA
30qT+pAyY8o9dDT7On5smYUsK0T4RZsX1ltFaWbVL0fSXFnRgEW27rb0BTFOCD8IcNZMgfOsN+kG
WT9bUMz5Gosk7piLxisJ0gM4SLB6DycE4AERtD2596VuuRWqMBgYRMYywWOTpYEqT3j45AuSO/lW
78kWgV5+ktQVkwMjyuB8gIk+Aa4QWULuHRU4+95HyIZW03Z+yyuuPdaL6YJvAv0VdhHLg5lkjnK8
JI2zKQ5ThyLvPYCujMgz3c7NEtFddlu4bth8CIuMRTqLU9IE0hficdu7dHtd8BEtYQMEyD+fYftT
233Et0CGAFGQo3Z06mlPi+C0ZyiChWB00ARAlRAsMVXuM+pTJGzZEfZk8hp7di8MDXFU5XMDaAPw
J/IxGgbhTM04/AQhLA6sg6unHGP9c4ia0AGiQwmzqzDKeDwwRrO4P7S/I3ZHTFJ9edvDromtMAOk
LLaPp89wvOojOlgs4CjXCLE6zst15S1lC/oSnWz/fpAmNDOdFcTgW0CR8FzA8R3wHpkfupHWMdBI
9dAIPmTS8yyEogFNxnyRLOpYgqzDbY9/RMuU4L7kCyaPyBxN1e2zX86lX9aSu2Obd5kp0FBTxzC4
+LgOADbWGAjWGnTOabTIBWcLnM9Z4jWRBfkJwBOPuAzmoHi6vPII7zgDJHztkNp8trPJvhxpO3ue
Ybc/lRGNZDXgMGL0sJbf0YSwxYqHJgGvGcc3LmsaCinciCX3WVtoL42tKKNnIcpRsvdFrzHAYAhL
PxgTeRFzy4wuDuBsdAhdf7c8i14OygkuP4JKrO1Y3EOW3V1Y2r67ixbKrOHsQcEMQOJ0oIeK2RE0
R1yNKKcKNyE7niLWB6RSevySi303lFYW2kDsl3lkC9IMKIawqRWyUEgynRY9rFo1fcRF/Cy9PDYH
qLQzZO7eJfOgNWRIMPUZ+EKWGkOGy3KmNuS0VwmqMavB9S+bEXKJWwYed1UUU540l6YB8pIrMaDz
+L6kkPKDzVVIl96mFwi9WMEhZhjBy1SOGO70J3OE8cs14bya5B9XRvSo2t1GFlE9inZ6Q/KjvO+3
d/8cZwtGMpdhVtGj3CT9xEhO9mzab9glYXTJK4H5wvMgDMekBw3PMaCysX8tgxlTFegf+psZPjDX
MMOgLO+AHgCQhZjLirvrlvWWhYU7o1ipjuWluMGWQidSa1fvA8lnV51JkR5aYcBIW2Ocsj11Pkxu
moPRI0HExbYvIweX5MZypR0aA2JclgDcgTfBJDxjWF6ndDQdxwXoCcbvE2WnJQ8Irq7bAk3ZiPLU
xqEzMQqU69Yu7nFgjFjXUbGP89llBqQKKS0649sO0AAWWVwBXDLaxYfJ/r7lHM/jMGMTOmScbR7C
DBClhE19RCGQstgMaAHtqeWI1qlLiRbgAhK7YcqiCfXK1GJ69N7wdB1xMdHJJ2GMvx857x/bZqGX
DtQogC5bD0+eXQKLLfkk4kVQidMjaN/M9C3FmgFV6gHZMnWQLllwsj7uWePK9eh7uvF0CTVljXBI
6KkY44eLZPrYVnZzyR5RUNjF7BUmu+mGnB8+L14xEV3czBvOJk0u22TKus7gOa1ZMWOAq4H1hnzQ
CmR8TIfCEMYs3AwwzcUAyPmUkZL1a9/8qA/FMplyTxjYi9JnNEkghZ4uXrvoT1SSX72tXwcYCA7j
+abcse3SQzj7UGytysV9K/tCyRNXbsTD42Et4QSw5+UIrmkg+wsQ13tuminKLzmvxRaA+iZKuLoh
E4L7+f78/19ZJng/pi8/6FgO5PlyFD6f8PwyT+zPWCr6SCyxcZVFijDgOWGdaGM6y8QM/Tb8zDHO
wskYdExo2s86zJ+ckybwhn8c3OMJvw7j3vmc2cbP+SEPieNxBqbVhGIRBnEMXyHqABsHz5sDOIzH
zWEYdza2/HkDaFamgovOwiEDkcbmgB5a8njEEkp0nJwCP8HyiqIE8Y/+YBpuyz2toucZwvh53bLA
W6aQdZgPtBEbXLBLMCzMTlWfH3K3OFYBP+Z03AAfba4D83ADhMHGhxw+fIXfJmErLCkXL6jIYyfE
CqZIE37CkOIItkksdVwYF/Y73MkjZBwwQzF93y0+1XBk4dqxcRhsxsDsQiYQhJQKM3VhbdsF+3w8
Ui4irUBRs0a52LIZ/v6SZY8uZaJwbZ4gUw1HlaofGoO0SuNyAa6qVD5uCTbt18tEoYpOv/E7noMw
fDA7pB63Kh4aHf+yidwAowSTX8IQz/T5tq6pYPj77o4iTvbYYkapuWwmhUsJhKd7aDDj2qaYvNUx
Jjx8ibH5/IAG8cqpeTQMAJY04jy6cOv4mDnH92LavRxv9pmv/qGLMDF8QysIGTP0xEjOWctpOiNN
fFNDpCJGVDuidIsdGKOJnwkfBWfp5UgJv/4ONApYKDdE8/ULXAZOQ1HIa6rzY26dh8KjxWLTMj5X
6gGNQluQr0T06nUk9gy3kVAQg0Ha4UPRWRzLWWkXn/ELLskr778/x+5Yh6PoP87DdRkjRj349hxp
PbK9fEUnchwjm67BRcRnZLYwcugEBi4H4N5LSHyePD6nBxe0B/UAMn9kq6b8mpbYk+sIdYiXP4Tx
IaTAktV4eGE4avQQDeSWcOC46ne30HY+xCbhIdyaEFpaDutSNnovR1Oso4gWsf96+X18R4sSDMXd
Y2CKnckQhO1R+Cn0230LjySr+ss243GK2Ub4m4lG74o0DyECxsOtj5tFC7gwjRCbddYtfCAcGgRz
WPnMJVFREtpswKYsKpINU5sINPA8+SfmIBiP15rHE8FanYe9CLgDySJAUhuHIW8uT6umbx7SmNWS
QY59YrAQFMC5on87whnbR8yBbV8ma4pAx67TBkgzJzBCZsnsLsVtvZJuawVMtUnNVqDsIKafkUMQ
9pf61srHr7EGeOAYCDwBYTpxA1nX7P7pGPOgu3QgL1EmgWGTv/iSHQXPkA5q+8ZQiShzFjEAwCsG
QHu0AMXCeEe/987SVxk+Kpevt+wn8CdYDwiO8FDpJvq9U0OMI39er6PaEs+WVQR7yFnEDqge0EYy
KNyUvWK8aMms3horNsXXIJkyVC8gLNERp5SUQtAjmhp+z5zRg1xJtEXpd1t6i9n1vavFY8Gxvg6M
gBmSTM0DV7uWVPaU7OBRWaJurbOFS0M8K4E6j3FUSZOMCAAN3aBxLWxl+bKHmoycLGIMfRWBYGi3
0o8j1b6vpdE6sFOAwPksgkkd4Fdm56UBZSHHljImZZJjSiQqe+lm+b6rt+LvB1G34zAFjPP6P4yI
9DO9xQeMhY3wHhQ73BR78zQ+09AymVmPnnDkms073X26ymKx7RkAneqRcpuUC6ycJG35IWO4GbFT
k24TUa8IAzV3QoiF8Su379wSzM8fii3G88vj9NMUUoRxbwO3okCWYex5ig8J+kQRgmFxttndvNyv
PA/bJlSega6G2vETJBrKY3zC3ZF2wCpSrS1zM2dfpogSBxtSS9JLgtpLuCBkweCXofSOAA8g3GWz
7/wJ7jDfsr/TRtW+WhRxHkNejPPXeBiH3g5kc0ZMqe1TjOJAk+9BFDu+MHROfnkNrscQ8d+FiF2+
y+/de00w9AN6inE23ATlQQnVqe5RgnZI4vYg71rU6sUuFdpV9wKpDHmV9VH3ujXk3DaU55l78k4A
B2GlGJMFAYeY7Ko5sSC4AWrv8XWdN7fBlTq0S0hIHNKe/yPpvpZTV4IogH4RVeTwqkQOxjY2fqF8
HMg58/V3ybcO5WODGI1GM6Pu3bt3r/pZ0hrVNHCVOUqfkvwWiGCtFIy/kbUO03DTKZV2uFAa+Lmn
b8nXF2m6iM/QN5GWnybiC53N3tOQ0AfqGt0JIgJOn6/FPqhiD6WCE1QorgVWr1FfN7LFYP90Bhkd
G6lHKy6ZikqnTAoOm4dYvH+dPm0kcanp8o+axDobXgbTYIBANT6+EPWPyAHQVUgl6g5913n+EOAp
LRKhoeLn7bvkStSeHpgSahWhR3kAtIqf8E5x622LeP9g3vohQK0cmkdt21Lw/Fwk6zpMnH+RVqcM
Ds1k15y9nCliktOK1r2XL/hZUIisx0qCnNmoDtyND2etb/AsUIDHacRcumRXo41asrThzFtqkYf7
jrUSTkGNLqUmuuq5+SKIVZgk5+H18UoRgQTBshyVPMMK0YH4yQvq5HEIUBf6EWIrBbXsc+XUmKtA
QoYDL3DXlGOxK0TV0Y6yxEaSQlJSWFyCw2exRURolGvmxhVzAhck9YuJDSCqTJiZwbWbCtxF+bgP
VazX4oz4wJJx46H3DSltbKJDk6P5tEly7du/+Y9QTLW5r+faqg8kYEHRg7BUJ0ARzBJ1GM6KzsVS
yIzkskV8J8jxRgHYyaJT6GdbHo8vx94qUdfovIxv6L7XcDI+NL5624T73d93zkyoBHWtI0ny3qCE
nQkvr5LmOvPxbaRyzfxlrr65x/7v7B7f+/l0YSbZ7+DSUgrn5TijIoAcfvg93cnQppkiu0l8tdd2
C2qblhvH8byjlqDnTFWcZ1TqZka1Ymv7rkQ1Ob1tpL3FNips5efH00V0Hi88IdToljhyisSBdvcw
39wtwuu5WXyZb21aQeZnYnD+qIYVWwIhtg2dyDAvz1KVkIDOqvTt+1hZpNlb4R55zW/14ykqEjJd
N7eX5vqCsRdVmKYvi3n/igBd7gg2L+o1XK8tVa9Diae9Ga4LVVHBR3unsvIiyhdFToNLLlQO2Qud
8PT3O700f67OPUOr4sX0LCstrJIsl2K5N+t3uZR3mCd8jr+i1kkurZcsCUcRcb9c5jRA4rWURXxX
PLtq4jy1SXrY8kcrKlBVL/FMeR8mMKkX+SbXMP1c6eFKp3yJy81Mb3lWqyGa0wBbZMIpfRaqpAu2
qZ1Gy/7aE5jOpclRWzolMgO38haQV0WiyV6kv3tH99NPJ9CWtCaeP33LVxxw3IYa9r6qjesyCQDJ
o2nikEvQFccs0swr+GmgrFI6Kf++KJvI7xycNX1jL2k+6fvpT2rz+rOptEiXrWhBFIMm7UA80pyT
UbY4hoVcGthffuwoVKlnRctaQSLFqG/UTDzA0i7ty+mJ/E68jvbjLI3upzuqN/eliH4V/Uwt+YqD
fffuGolLycvdE3XibIa1h2PofTfOcixzoVoPXohcF4vSVZClyKSlHqVO0Qs6v3pUoN5skazTVDPH
bT+q1fhhyEEaIgGyl+kYEd344yLY0qkfqcyLBUCnypt4qI7RQEVnZLzYZP8hJJCgoQjjIaCS9PbD
dxyxUGBW7vH/wjaA1xCr8a68Szk0VqaFmzzvntr9g5U+a25bp0JUaaO6zgRf/i6kUGxgeU9y7059
2UVa14ju++X/nxiSDqbqs7RBCt38aRTlieJeU5bC7BDjNfjTQFXxnImF/Lu+6pir8lMrRLewbA2N
ZDstqiP+UQVNCV92lQfOvYEO9+SAokJHjCeZNL3prs9bVH6KP7vn1XNukk7L7es0PuEReBy+Xl8X
yU82EcZP6CQP1FL7WT8taNk0Hu3Hv02fBM7i+fzjxpVFhzOpQNRcUTE6Zzb8Y51vsHrG/Th/XJ4r
/+iFeZaiWpBDQtco4kb9qzSg4/uk9DZ7V/xnRm0gcHF7ilGS777XQzBJcv55vFVUJ2jrEyZsku1W
3igjScxrpeJqRwV6EnSLeZvD/VarkJNJn0bkCohQfB+a/Ojnm1DGLGR69tddbI9o1p9/mJFuERt4
Gyt1F8lVjsvhyypC/AxuyaPpKjbJjLxFUGV2tGdgzZzHarL5vtYpN1328SbZhLDK4NTfZSI2xTy+
xQNB7mDz8oIU2kBZUJ+sEHvaUyAq3kJSX0aIxUDvCglkuYpYBj5yvZSUau25+q0mGR0pfBOWVfZ1
3Wq6PsOcJ4XQVVEIvHN8cgfH+9biedUX1jjTSfToeT/WQTdlhIvkdKyr8HydNRE+KGhN7838rUEZ
a1pUXEcSDG3uVBiMJSMpMT9vkfhx2E4mOt4KAX+SUASDLpGJgcxi4vmJIHS7ys1OqTJko3xKvnR8
GNznDfQfQmI0obzJqnFSelqu+UB75WN+T3tBk+g064iZbPFPpGF7Rk+E1gtqJLnRHvZISVU58QTA
VmkB+SKLZrxbDak5QZzy68FDUXmi2I86xgoDYHZLlvfufRvvFB2vRYt3byswIpGCUE+29ISE4tJS
agxbq1KflVKOU37W1Ft5vsyZ6/B4CK97cghNHxan/fX2DcFmS//Zo1PAqBwdrnVUwNs3OPowRnVR
b+uWXJACi63ytX8rdW4H0tlBppqmOfEyy5+KzyhHsVXQY5PaLUUR7FmHXFNqnFgo3jzEx2xcSzWT
4rO4yZAm1G6THLZP03z/X9E7xdblm6Vt3Y61U53zfilLXR5t3ztu0V2CaiGpNBr7pwx0VWGqbHKd
JtA3aTiPC/3zyBWL7BsUA+DLZGjoGFWnKl/UyU8JzueVkmFaxiUhQgYHuEWfFe8BGZ9jRAXLy3ER
254K012frMFF0Jdmd0pYV/sGYg32gYX1XSOpP68nBOzD/KfQjpv4U37UU3NxUGvfvvHHtFyT+pBL
+uh0n6X29ulM4i540BFPXQqQk85AOEvIc0HK+ZlG5c+Ur3aOgdyljpkCziSlhXCQBcYX6ull5nkc
h8H+z3qkceUW3r7/XdPJAcAyBRaFAb14N81VVUijnGMlc0RefA+SVgvZnfpmi3a/qHNVR8VPkvyx
vzCSbmXsJ3PSfToPqz/VarsG6S2z6Px/PyXaxJvjcucxWIWqyBWwgOX9MCYP6ZvVz4Uc/rkHXqAs
d+Xve9ttfJpHVWwVkLVqCQOtiw957tWvPZ6aVnTqL/iwH2rPFRdfGba3v2b+CTIp0k54S+HPJtcD
+0JBqjSiIRxZKnXKPxbTPt/0hgtjTesdpnLf5jTQit+RwhQ42w9LHRpiG77/qQnOHfraHOEl93b/
MHTFT3JlfD/3wrrcnBtZNroqT3BM6EAljWaaM7fm/aPUIa11+758i51y2U1ACWEU7TvW9XGoU742
GYkD7QTwzGEBoc/TugO14hqdhwxzE7i2TrikhtoASCVjwVsnNrNsd/ZVHkHT0zk8Bi5hrbbeD5aU
WNSpeSzUl+KNIC+xUoBgNRKPtJ4sEHo43+mqLUOq+7xWTdpAxEpus7Y1SlM93nsYuay0dXCO6TDS
khtq/0jZnRDSVeRu3D9sV2Xw0Cq6NVOH90g2g+BneoP9vPdscsIMo+MTpqKLtnWUq6lDcx6itxkT
G4x5XGtjQNbebD/ohDYkD8/qj17xIZ0k1zE7V1+8XRvxa+6FIiFy5ZOHOd9x+cSsYewc0NxmrSPt
HEL+RjlZ9bddTLyo0K291rr5r3tSUq9LJbIw0z2hqBTi23DDhCeoxZzd0TEPT7WIdPaMCfrr+dxD
2D5z1CXO2gULwaXCPgvXNqh1M2v3iVKhgXOSv9a3G3oo0aYCAknLobp18hHf52qBmh6iK++W8lPt
89KqIYPuo/tX5aP0VMxLXwbIhMcD9Ywg/y5FuMCJuJIogTALIYrGqdOVJsFMxWUs+VV4PCP1Rbtf
WTESQ+UXN+nWvMiwWfTUAM0pj6H+VDGuYS8LDJadKv81B7T1lTJXzmyGn19lhdCdCgjYyFfOOf4c
5r/USpwD+adx5zB5U8BoPYuyAL1D4nTOnta+ubapIN1NDejWNbq+l6v11RKhldKydEVZz4tNfX1P
Mh/V52Iu2lQJsURTwe1DcpOJzhxytgOdcZM+fd9YXIsEaMwdVbvSg7NV1YDiyZT5p3BpH25RWdcl
7ubV8eiX6nuZ1+tYxxTHWqJwrOPTr8qqJcV7JwP52Rqk0C+tDy46naqBETrLUSKfYRK2GO0P0YxW
sg9RqCbx7kpoPqwVVZxIfClfAwXBG8LZpq5OlGTv3DXazqK7SjpYW1ceH8EcQFhaW90o1yhMr6OF
ukTE/8VSYCuVaJ/eUm9UDgmB/7Ngr/DakchIrL1tPpqX4jsIh3eqMjzhtGN8WUf3FDXVV4uN79Dd
zuINwrLKGClZ7EnK+ervz4toDbUwhZJSwBkjOX057AYuVcr20Zdrrkf+vK7o1UTezByoR0XmF92x
dDrBAGnKKKqzqS+BSXjeGhHjxKSQtyn2cTXuscFwpNFSzNZIlGtBvshwMVXlr8vqjDJuZFV9smCw
ndZXx0QrE+JG24BWVmbtyR1ft33NaVQnFEEqfincYhz+77BvUCfXTwdm7vF1Wj8ZRZWtrviu8RUM
quc0yw7RAqb39Ph1qEoK/79ryGRwTg5NGWzL9HrSV1VQ0A1SZRqIa18uxTMiU7PYm6VK+uIQO8FU
1EvUTt6+bA0QjRiZy4DySwanXCcsACosjB1Jht2n/vS7gydiuRLfZ2m2vrOs12y3oZ5o2e05dq6Z
1m6leH3zUC15Nr9fFPwhq1YNsybbt6Ttu4hAtkkE7YWIhNW6VQTOuHt0or3/FlatAmkT3Ayx+FIi
D48I1uFPv2uPZmduJjp393m2Mf+u6r857gM2y7I5JYFzWrU2j3gDHrW4V8kWSLo/Nq+Kcn8+VC8/
2Lp4d7N4i69KoX56blWu5/AgrGP4M61peZjO00mXdM6lxFSqn7JNCMlu0itcX1eTXu4BtEyzjkvW
O03p+fAqsU8dT+XRHmki/U6g4vB02Q3OmZabWarco1Ph5djZ3t+MkTfnwg7TurtqnczIrL1vCx0q
+PvCyC3fywaz16jqxWDapDNqQrAlf05XSW75tjkmWUDftj1dvmrwXvx5G4/DWEAjrPdeqUcGA6oi
QdzbBSo4v26brd4tnjUOnxI74/pYgeexekeKyd8T8g8X9V3lCCnemQJJ2rB2ekcJJqXWuDc+dvbN
W/zW09YmGI8lXQbLl0x91Ru/3aMQDNqBftQ/3zbEV7YvFJcGdB3jcnCNwl4nXvQgk/GknwuL7wIa
wSdxuXAMUIw6HR1caG3zWWo9wk5Vd4+dUqtWn7/we7W66nk2BZ8wOd/ZN3fB2yN+o2cF7B/I+usR
HZQyMx6b51HmifZl0JoEpx6vO6oagl3Qa9V74zAI6/7vfL65mLcWzc6Ayxm+jTvVL3rgYZp7Z2LH
rbpz3WKLJd4FrXprF4x9cdzrBb3PS3zy0asM8qB+CBbBuXMQlAtiLcqmjSbB27lT8Q2I9PDcKYSv
j7j3qbav4187r5ZKUGtZkK1Z4x6ll5yNPt+IHhgnrcbQjsDHubC1CDpOko16rZ5r1w8mVPTcI+wT
tuq5MHxzPzufcfDZCzXc6i2CQWsdteLXt0ngC7f4EIwXQXAKO5d6PR98hq3xa69XNE65sKdR7Ye9
g6/3/HRDX6sy7PDfkPClQwvc/VYTfImgo5FtdO1cmzZ/WbS7YQuIo2Nbx2ZfwrpigQHcNWR9BOP1
V++1cwrjXstY08JTPpMK500eS66xku5LOU+dSQpvS/U8uc2ZaFtqKKuXp6YFoAm256RWjiu3we1U
L1Z768nbId8pZ7uPxWvVM6/QqR0apcqrtPncvklW7LF9maFpFIal3BvRp9UyqZaeJqfRsdi95N+O
pdZi+7rOfRaW/2anaHXu7nOvC6IZO6SDCtfheP591Gzu5tHuItpDS/urlJGDlXs9LdpF9R7QrE5R
udDM507BZvtZ2BCg4iLua4BgNvBVWJB7Mi8y1A43urmVIC0780W6BXpO4u2lCpEsgfBVkbILvMmE
r/lssuoWFoIPxYw0jrudqqKSF61pcZBijQGywzxVcFxEepaDxOzKKngRX1nCrMqDvGSW1bFic2oX
6K3ffqYSZa/LfpbEDzkbGgq7z1L2fbcc3CfjZX+7fprNWq8KGfh69h+l0sWNoRaUcyzDkGodgb6i
+nawwBTlT4uHZ2uJj9I/2YrgLphd3+eHWYM83o7GIIBBkPpV47vIAVqYZ0JZYDcoHTMVAmQ6AQ7Z
3pCQbUgPQNKt16McFgGs4K5JlKqBUbIGrRYpfzVOP2Kc5LefiZsaW+coQjGL6qKlagGk1TZTYF7a
5wO4EXxYTZWdyNVVMbxqiZ5QLF2W69NdY63qBdDrkdYsnxxDmhfp8TDwIqUlBpQiwLIGncd7xuM0
bepUeip4TjV2Kg3TNHQFWj0sU4lNX5r3lbHaphqEc9vKkYhs2p/HFt4W57PKRETZXHhndyvkuIzL
ZOppUr6d9T0VsI/3ZMCffcH3Ddl6n6Z2FxS/elt9nASNRKnsBgpnCQ0QuzLkmdClb8E826ZS7npI
UgFpT2F1kxDsCcy0AScn5n131T2/kVTVUBFoClYkJuclNf5vtH3JUDuH8Z9cEpe3lJRDF4tOFNi4
HJoSrn+/Sy9V8w4+nal7uuZjQ02bKeV6m6+2gIW0vCepQqLr3F1jA+EdHSQFuTCo+9iX3T+lcbxv
CB38OKftet8k0q563xuIFck4E8LAiFGclOkMb8BX6WNHOe3p78Y6HV/aEX/F56kSVqkJIwLuyOGh
CqRDbxq6USZKujCnTX8aFi8Sps8FOvpAexC5Ym/iaybjqldxr6SASeAgkHQlHx+WQNPSxcxqnV5G
sz9puzWwiJD2o0MmskbjjlIk0XbQFf69de7rEpQnye1GvJ9hHdR2yU7Yh/D6REW7eA6uO73RzZV/
Ty13wzmqdm/XfuXWuB7rEv3WDcn5dxjxPCaU2zrlmxN3fx7LaL0spH4nN5DiKZkDLXhNlGJnvVPF
HOjlJ/UcZGqdPETngSyfp1NCAfSq6LI0ArE0bibIBziRayxJACLUC6rIb8I7Qi4YU/M5f9uAK9VI
WfVZVig42mG/oczPrc7gwPEU9OLFrhQYjBYpnGLjEDBAxE3Vv9bzuIoueoyOeAsye6LbLT2KiEIZ
N3KdrFZNG39VwRC8d4YKSI0R6VlbS+tUUVJQpplMKzGS5XiJToVLpS3cCrTKwUSQHVDAmUZTFEq8
hNvBFsj0iPec9EeyG+rNvVOh2IBAinyDGrKtlwnyjI+7YE1xPE0fjpfj7Te555OAKLx91qmUezew
9UdmUGlmOtnhuSLkE2Tmsx63kgU4JywtYQAB671Ufp99PvAk0elTe4DVeeys2CW3zxJmcTlZbOun
cpJfk0D2nRkgKCUO0GUhxtZWrCw32p2SCShN2mQZ3f5PrFrIvtoujIqn+PF5uUWSZYLMsmnkKNTM
JwQy0+splIPa7yPbF/FPUxciWmNGqchBbWTb8NxWrsXSWPiGz2RoCbrzlY5PVCqW+7EvuDW136Pg
O8QC/5rVdkxu5UAp5TavhEV7Gt1GxXywEqhfNWbwBcdWge6x2mE3FCRcmPFjVOUeYntzA7INbR8K
rTJHNRysXzZpNbZrJ66+11p5OrGsFsb7pWzTYnNQDkfCknwtuCPdhVwTMlJrM+IG5g7WDCNT3SY+
3RSJ+RHzNhj25UPk5GVx9keqZK5yIo+gcHvt+GCtKDBtQ+RaHgIpDtwnLhkbFSlQHo8gM18ZIvPn
LOz0oqSiQ8JV8JHjNappr+JMrC38/3WrtDMZXlh0EJ7lyIHl8CZxFVFz6cljtPN6cLKYI0xB6s0A
BeS29/mAlzEvpvLCjki77Jo4I2YntTznnIgy8Fs5wZBMnrHEpWpEK51Qsov/vr5wDaNCkBtR4pn0
ueOLz83nHscfkFqKNTOZ9F2Vi6z+DYlmHli92CWp25e+VLya1F6PyHSbeo7DarRS3y/9qFjo8NZ0
2pBlKDu98HUM3e5zjsGk2Br/p9L2WZbfrc+n+MovlI3vzqiw9edeGQbD6ZRmBGdpYcvgwWPWIO04
gL9pwAw/EtYsGs/+PtaEK+dROtSQuOzSbpCTRbZKMrjnEpTz6RcyV7giXnePqsolQ9M7bU7H+Y++
6FM9eHBxUXuxxOVV//3pp0twSj0jXB+uwudtZCjxWUalX1fvui28AmABSAeRweeU8gDEyfbdBlLt
htOouOZU+h4D34D9DZtBdbCPnNTQ8Bn9rsHD3x32XTfd5VgdD0vjtohPiE+/1ffqO8Fj3F/b0yHt
8y3e4rYBQtap+7vLNvbYTdfUA9aSfk2+NtZr+/Y6ZyBDCb82I3JxIu/TF3AIL4j7/Xe4i9wM6ckL
G1U/dp0dXAH+gtMG0Awn4TNyHgJ+pus4v9zLQ6O+xN6SZ5LDIneLAxYjUzIViNExy8wNqj361VVi
jrjYxXlotLmMj8K8DSDZuTDyjtnmZNKlXm0bhEdAOGx7MI8TzSkEvVPsxQui0Pe/e2/tpq1kutxV
rr4jrW0eqTcvm/ptN+DeOmbHH/+DG5wlZx7oHQKpzXKf6krhc/9uX478S8qYKUwD/VnoiHACoEdx
BswEYnQ0bVJpQGk84LYY0AZtOZw62XcnABZdpSbZrqCyPC1UJmRJ/UagzCjIEoJQXOQJsZJjIlZy
pY2HLgWySgEc7c16e9hzKckaoJzS4THvPq8SNkLgMb0i71+x5mUBAAaQ0bj2pH/ykdfmD21BouCW
V4ux5vPv9lY3E3p1+gUPLlD9KrxDAs8tFtXbOlWe3TfyNIkEe5rFxm2EglWfPBfq2Wa5EBSGj/q0
uRkBkNyLzINMJ/g4RarAWp5CCuFZFdaMVcRVuVab42ySTzKtVSyUFd7DUi1lSM3A6h7xBt/kqkTy
v6ePOFtxT5MKmYSMMGeY9Yx7Wo++P2m/utYvHZ8N3RrL0k1c1+pG3xCmsBxyGYwR5spBkkeD234I
DDy8yZ9+GiIdNm5Z0MEh1RirPRp+dlKgwuCbExJewTnpCMZAs5WpM7M9JcCq8pebUJQw2L2kPBNf
2754/ioxTl6KxqKboJL2MX2BbkFyB9XV8RRNJUjfIQHbrXaD4/oPjStte9Xpp9tRWbaqmYRwmZdu
/4+NAE1cS621bxbf74lZshkyf6PawDmbcO+nWpdMU/l5Ycj+LkOhC4gKXOosbbgLI9TfBS6cBIFS
itK5cCinDoEDAbbgzLQ35vahaYl+XaN5oXNeJeVinFcJzwZ3SFwPRLaKUHaSlXyl/ZEClTOIlZnn
+qTFGIuDqriNVSkxBk6QLoh7+nLd1z8oDbmtVrdO4Zemtrd1SWNGylehjf78v2P+tDDdMtCTu+EM
IEIt6ZL0aPfODQEUet/yVIPUbTW1bF0P3GJI5y+c7CEv9RibJPBWQwuQdULorWsyHuk6ME0qDd0x
VNOX/99zl2Gn+ufnXnf/xs6BFmA6m1fPxb9vFOgc/b1pnhgHnzpGC4YFCL1XNrVvSG65+uU33Shh
aX84MyD4IGXpXAfKw+1NDFepCZfulCZJvtLIVhpg6ovzncPlWZWByBo10VJQegI2bTqBuhtmEcga
fK2FFPee1qHjEPH8l46dFs0CMG4Fs5dG4BTMTfaTKf+e6poqbXhoaF4z8HYzgGu+rzQ20nJxvR5N
rU7hg3DTBSnLhmoWIgGHXF0vJsfWAuGrEC7wxewph8YldXobSoOvTkM/NxZbpSGCIJxxM+1Gwhjn
d5UVNDd5XjYvhK44zPHqd/Z58HR8DI7oj1T7oDM1Ccn2Z7IHqqZEq9pzAXQ2U91JtCQF9JVSv0xU
aUiEOwjRn9K3vTGrRHNBlnu4JwL899pCSCDdEiWVyCAZe2wdM8nEiVecxOR8qi/thWIr66ZpqLzB
s8KhnxmBxrDQYpqO1OdYYFl7EktCYcUjkWJfw4VRmzkCID+E+XxqyS5fRArSKUyBhFswYCw4lEEH
tLbShDqOMoSuCIRUlezA1VPLDulVwAbTtO3LPPayUZJ+tM4hqg7acGTgLVyAkTnoOeWR5KH2/yvd
80SHU2s+AG2nJ9SyM/hpTggrfTmrwAhLzb4oFpEa+Oxjr/W55anrWrz8osHURrm1tcOEc3Vg6+yc
HV9jb8yjC1eMUOOFkR84j3MeDQamdb4+zxZdMwILAl5ik1emN7UM7yqnpai2lbiSCAcEsh/kW5D3
3K9N6DSygTl6U3ixNVcWTV33i58ei5V6ieOCUwtf44u5SUK5djmQOaOZ6UQrs5T+FOgwrf0ObRZ+
mjFzZ+n47Y7JkVXFLLqzmKxQK/u78Os3FpQXUL30W6J5i+wYMP8vKooD6INHtpHZKRTbVLWZHeUi
GKFsLaa8gj2XT181dsxTQ7Pprc6d0u9uHlZ+598+8f3TI/bT2XzuKcDENz32L3lBk/fHyFDyYrJi
/OVgoVR95MxurS44kPnsFz9TjT6tL79rqIA90ZtnPvKm/WgQTyGHchr92cXIrqsGzepUrnqsKiKC
fqMUttRbHp6/i0zAQ0fhiGkpPNKmoFJ/Ci6vBzGEZVo1ANa0KypYAcILZgqK7dLiGYuMbNHwXose
40OGvFutk+89+ud4K+u91D4A0FRQQKPLhIU/KZtH+9KmTpgnUxKefG1zS/JPV6l8ss9KHme9e6vc
PYmZqirxVhusk0V8bU+UiSaGHhwReob34axOt5y6rNOrsJJbeEIFt4tyBQgAQXFYvXwvN83Kdy6t
MdbdI4qLxW7YK+H832Nwp5kRrxYeG+L84zKZCqwJcjsYiMbldZ8Lb5X4WAnyB7hIsP9HS6swadx3
9WLaVEn6nK7gW+XSMtyHKXCHs1ffHgJqS7dcNP/d/5I7VXGb6Llc48nPfKS0pC30VK/g1fZp/PeP
9+A67V79/D17zrBg+tUPqtYS20rV+nIkI0zulOjrozF72WC/R/hmUZUYWCZeK9yKNNKr1JfNzFPl
iQg1joL8i8W3tArpk0sOaFN6xUkGCPf+nmwlMXOGzH7hRa5hv/whoaSZDSP3/vxyp9QGORD0TXKq
EX9tPytfmf7iJf97wk++2e1Tc7zku+KyfUPwfh4tBmg2yYMudR6a2ztOoEHRcrQIb6TjLjQaCvID
2sle6q4s7zcFrSIKObEqG7UB8cVFFwf79/FO+iNc/6zoKRSJzD3BwLLzBNw67S+6heBsfOKUfFx8
2nSuYcu2makjx/aJt67qZZwzRImfPa+h1sg9Z1ce32Huq2g7fZHOKy+l/LvsnbP/LnExIVV56lkm
LO/mpa54bG8+kBSCqBs/z55W3Vl9975fB79CB6Nrh6P1sWgRTNzTikRvflrUV3W1gYPCN0dQALi5
abZrUTXexpUvohhKjiTT0aZzEp5l2Ncfyb2+bcx+RiotDk/fkkVU6WrlWwvuyZcSSpmpC35Epfbx
CT2WDWvqbt+qqJ2C2558RPd6OXJo491r2gnxubdzSKR6VKCHWH3bhNXhtZ1tfMoFCrNB/t8Gm/F5
GuUenwccpKes94gr+iaahus+/wUKZw0qmLkY+rGTNw5GuZLezL6JHKlPGFw7ICwQxst0cGwqeYM1
jTndrTKvy+5DeG5Mn6+qmtHQPdQzUXVYG+Qbs1ZmYOUPtg2aTv1re1bPtC2u8N5ePz8v+0KXytaE
2eTUKtUnfa5mgpw4hNW1N0/3QIbBcBoRW+j8hV0uPdDuay2iC4cjKM8lgQTqUvVL9yoKM69iSPYh
PPVu9cIrkYwO1O7Y37Wm71BKsPIyWbT2xYZudGvNe1tJsfwbYNbgFP9No0Oi5A/1jW6miQ0NCov4
SfXL+y76tUkF8iv78+eKmFR8r5f6+folHevFE9pPpya5M5hIz8+3SsHT7VWkojfxuKtv6qycznS4
wkzols2GNGP8Gis4pN6BdVN9wgcPPpeDRSOLedLddBemcCmUM9plx/aF0RXUmxFOkgr4vhEt+9kn
tzrsXNXQlpLRwVWpcQM0ec4nYmjhNAFsRLMAVGguJ9ox91T1tAZ+L118oQDq3Sd8nzAnkjlpUSGh
xq27aM2TnFp2J0ur6Jaj8aZ26+ehLvKBa6pYdiYoNB+DFTnsXfd64qep+wxYPiHNWG4YokWZmMn8
ypY8hOfxTqyaEBRYTkrNvCOoc5Ir8cwEZIWxmla/qXMyi6aDxZAz7pnNY0aHfz8P8knxy4oUHvso
LaPqvwMQO40fBJ4rQiZpZJb/Gq6fa1GtU/14Aq2ZO6g4MMxbkH2b9idxrm/ffdon5KaMgb3iENie
Grf67bXwF9pYtSCp+2QO+H7N0KFEEorPL/PvzfDE7GmwkeNMl7/FFbq+7cxRtD13yJMmWTTd0Wam
MXrNJ8zM0XKwfwH4ve+bxxe4W1tFmu6+UY2nzwoPfKmcGbv9SLPm6qzHRlAWOM4nx6jSXXZA4AF+
Vl+WRbhO7u1Fa5qiDaUW7lxaniaw6b/cBZblMYZn+p65V7Vnts9iGIQzxU2tifrZ8+FiGvwuP5e9
SUvySiqB3JHdZMenBbB6kWf7rQbpT7GxTGRz9EpPQu/Dc3P+pcpvNAmvrae7aZBvb+rm8cumPleJ
xjag5nJsjyt3s3QbnubRqYsFGmVRddQioFp56mj3F3EyfDQW/UkzO/55v/7acAelQa05j9ZJBjoo
/+TVSr/9iLAs9kFBeSA5B+1jTB7sEqyaIYlB17COs/00v8JcWH8rHd/Pvx3CjiBRJHExniWrZyTw
0tu+Pu+uf4rjyms5KgllHzvw4PvLpUuBXxpG+9T9LLTwZxPxmwDA+AQrat5G22+5SK3NT2Vc+S58
34e1RiNXlKQWrK1rZaogqY29fSrMNivd2lMaYC8wfCRGSF0yk+7Pm+FhmAvrD8IL1w/WS+O8D1Da
SXvd7Bvtmkhml/B3qjw5UzdSlVe6lWrNnBRPL8USbX5zv4+wmfknODXYNcqDCm+l/FyJM8N1vfzt
2G5heHsq1Cv1+uXfvCvKEVJGSOdPGgwrhZ1TA91s08j3uSP5r5RcADfbDEUZ9uPtoEDwMLg2jo1N
ColVuoUPGJhH/khQQ7S6hRzwK/1txJF8mvTZe9sBX+V5eQ4mbSVhPtmTxUSEIBfXeMNOYAGMTgZO
tbhygwhzxFl/ejzxYXpM16yko/j0MX8n4YyjORZ1OLQOH6Ww+uVJ8V2JC61LXd0kKVrvG/Db8stF
XL/Nb+e6xZVROam+W2xAwFVPMkdD2LKJeDFctI/PN/JqQe73Mqp+mQ7F5DLcYjy394N8dEolTS8/
c1k3EmzBFUg2xeTxcVuqPbJ9vmbRq9PCmqKcm+7x7dw4Dwq/xaQiGFq/fF66tx931EiVJWPAIwOW
29u1UwrtjwLH8WZYbVh6p9czZadGSQSPSgyMzGdrVVnCRfvav/aX749uGd/eA6Z0BuFJWsBQDpbZ
KIdwkyZpCC99XC+JqOOS0GHmNzO+0tN5Uk+7cehtPje9x2gbLeLFB3X9a6PWPNnkwSK3v2jDTICJ
3NDosR/MJ80q3uSz1jO1Qn3TXvwWn1N3vQIoTPX52wcZM5s0inf4yMj70AVcyWdRV2ZXoYJNXS+J
5Uuz0z+cwr9CP2KDtWvDgQuJg/iKKoSJilBKGx8lzs3jc385jXa7sLSSdBtWL/Wq+Deu+6q/W7Uv
95fbDwvC9i8geRBafC3d0OpCNQGF208ql4S3W/CcVskSl/ZcRtJ/Kv6FWtNoNAH1XWTl5X4KRmqR
7D48oEt6h+/5s51aruoRisM0VCXYPovSesJc/81wA5QAZbTjSg6mb4uOJynAUj2Rlad/TTSGQHyH
N8lVE1bBSGhfE8YdFDUNvYXu4kU86purNJ3j14e3T9MqF5ij5fZeyQwRcGkAopWKz/enKlcUYg+L
YiY0eZvzl/gerRplnB0pOzdb4xjaFJuNH/4JiDdOoRUGgGmWEwbt86mrkGsaH08L4IBpy+3Lk8fb
FVW8M/16fGyTfV+keZ1U22bWGlfm2TAomDqs/PLvVg2rQDvU3G3BYfUfGoAH/+2nFGIivdxGmB+N
U1fbrv57/S0CeBgqD0iAWfU+/FcBZMHumuqWp2D3w9rbJpXR5VNQTIhN6LEo1V1lMjNCkvLreXAe
FBseANIr0wUyzSuYRsltAA1Br7y+QwCQOqt9PnHKg7JZS/a4Rbx1RI/GzgjtPo9NIxbWng4jLjrk
FwePiw4gSINLHvIjUU6b0fy98OkqoTa9W0+52Ue3+FZsoJN8bYa26SEBnh/PjE8rj6eJnZB4FGU7
mRZa20DUpXWo37qZ+qxRcz3Z6PGz7iv3yRGkKr1j5VRt1ivm6ewJJeL52Jw10ufe6VWgsOMa/4ns
88gHQuS7brWXpXZfTOhixscB6mt7x5JnKsYHdgbe/q5VOo7KzUlj3pVzt+MxSUh+XzYLd5YnKAD3
52UKcD6NsvR8nnjOW6Ijo9UQ0Q4NzcNcAOjcvGFbCZJI4DdpRBcb25fl93+cndeu41jSpV+l0dcj
DK1IDmb+C4lW3rsbQu7QyFH00tPPt0/hB6p7CtXAoBJZmXkczd6xI9ZasUISP1ZU13jkHuGHxZqk
exMsx65W+fzudwY8SI43lmzXzYhXEreCa6ygER6zt1ssn4IQrDfg99r5fuTw3EDx/CKUBPhwB1NZ
Hj+jZqluSuyVHrTH9esj2EM0YymAor56cKw83rg3h1c77shPgIZoHyRtK2ILd1MHiRKkFywh2CfE
6RdtuWl/oKJjZ/LFlh1wCgRnBUr8HmnuByUU3wSoCzyDiycDpbaDi7I170Lptn8F34F1hG/vwYAz
CBUlim9dPyOIGR4PUFIzIq3va4fIXkp2fuRBdwaM/RuHCwOf5xCdFYR7TbXWVzdcdNfbCIFVeUTX
ZNMqR0pEzuehntzXC+i/0vnso1GxQ2ysmR7AKMgxZwrQMhg8CFUnDQCNBFv2K+vklXZ33BN8AtSi
wH1BsGByTBuJEqsZ1kzwnh78R/JZwjd0zyCaALqZDqzjQnJ0AFIBzoVy0oYJAl4z32MYCgEf4eal
0+4tpjchM0VWKaSOv/8IlMbnAHOBxYHP8VHYIv5FUK2AUZQj7DdKJCSav4ChKSYVclpEFyIemN27
8AGhYRSJfowd0ehk4oHumsKHXWKjmuWOm4FbLsMJN8Zl8G1RpvIhpsKR5urUHvaWfMI/3vvWinbW
OYA/N1g+vWwDjsytwWUgnwUh/+NbAc4BjwsgnaZjLA4gQTBDpGqJnZpnR/aH6QA6XEhUjGyQ73Vd
BG68vQ/ZNPQZQ82/LotfDEcXdO7tUsysTTW7iZErhA3ALSDDS0j+zHecKKOIqxJDl/IJZ+iEpiUw
0v2T+eQT+VjBrjuRbczKe0Bj9RDErP+cQLaMKSp72hS9309iS/7EGHAmjyrXQCgIJ1iQX7Mv7M9I
0VEZPlE2/JAO+R1vG3mPEQAgqT0qUyBXqBoIcXx9cAn4EQzjheqrPBoeH2cPwK+BBaoC8uMekY1U
wXdMLG1oDetrjD/vs7qFduCF01IfZRaaygmCfcIEpBXf9z4RuPmRQ4SF9pzoR/UI0FbxonPgyQAw
vOw9AnAOUaGhJ86OfKi7Y4UJdjdgySLVAOtlDdcTkFUel+IyolqouDigH4ItgyHlSX+R24M5gESC
3uJJiuKFvjtaZ8TaQ+P4uEQX64d7ojbthWeuGNKXKCTYe+442fNCBFrZa3nACzRtaBlwmaAFy0a3
MgPYve0ViszGzhdkb5OjjgEpDT4uyKk2UtcSg3N8XCQeqzM+7bPb+bHneak/PB1uvXsuwil/TBdU
gawS1GcTskYeCce4AJIHzzmja4tpeui60YUNwR3fdQ5su5xTSlkoDiAf+ySzjBQhsDJJmt/RyZAi
IIDhQlHdcMJe0PkwEjd4VWL3k9bxwEYEzs/q44dOd50QQwFDADZ/0VpkPdyENZC5PfFoZYioHg8M
5NnyMMEDFRZSI84AIINcpLOcoHTgfHsWFPkxsnBl5Gb48udCZJO0lYHmEwnr8UsVA5j44SAJp31O
Tx29uJz0JF1kmTd6aTGVBkUK0gnDRBvNj1siV29NlsvsBDKzrpdfJ4+ul7X9PXmDyEhOKqIxhFhL
NGZIvTIhcpQoEdh1Nm1sV9Plq0FRU7uYhqVzFlhQC0tBPX+zn4O3Qle87FC58X0+W7wZrtqQj398
FF3ftcmZzbQlLw1gvQRt0RkYm+Rth6eYVlG5x8oto/7R3JJ6CCGdV3v8j/4YOvcnjEpTJuPbD1CW
vgTIUx4O0wGkwW3bnhXM6JtAqP7975WXzufTPEfeKOAOBed/KoZ6A8nyGiE0pONqT6LJcigX5tn0
LVtedoZMWjxKqBZ40gg31jypzp6EKK9t6cYJa3jkgMLFC3dqqvBsk23YudGMEX7N7Da6b+nDPbwn
NCeVUxwucnpTPxOazRCk1qx/ApAdLb5BPI1PfAmkBusP7guG/rHK+/VB8alRwiGyq0DIIfz3iuHI
2KnRWxKwg79jHLcDo+0n5/rOwqC+Ilk7gVGFE7L5SGwct6kINUJ5biujYvlavvef5agAzOmT6OWL
9ijyPBL7S4eWaboBwHYWvLoHX0O/DI6/PXObTL+8QX2D/IGqVHU0s2f6zwlQ2ohoYAyQhqG2X+hH
lIG3Mykv8L++aabfd08aFgU8XA/5hwUQInZl4RPhdEBFes/2khU0kDw4LK7el3ryuvBWeBnqpp2U
84yEHJXNQF4rW4ZKI6wGW80X4Um+kuTXic/gX2XETIKLfgy3vL5iqV71a36opsk5m4en7zrcqmv4
RWOjbtiNy2rF2ZewVdJ5NQwnnX1+yBa3GYErubBhY/97ZEcxonyQH82d2OCcaysiFjHsPon2KLoJ
pk92GmsBBIIlFWuMoYYk6qE27iBMBsnl791J46eHZlmMniL1IGKBbL5HyTidPqfl1BxgRgq4IqzS
Hmt1cSfb2NYnOqK1fYgtwf1kUL+bQY1DRxtgc+Ync3qqW5/SDXPJwvsGiQ/PfGJIRfCZFhSX4jiL
h8b6+UNizdESTtufnMw22vNI203My4Jq2dHZOuqQPLYOaVJyaTfWoBm1TjU6mm5JzoqLwggYavR2
oyVvxY9+4SRWo/cJ8snXQQ/hA+Wynh5BO0BS4U3DeRp8dzeuh5HWtowVysdRXYs+zGjw8LQAgwgv
xIij8W6+inOj6nZw/H7CVFPToxBJf0JfmnaXLJCjNn2d32dzid6GDOZxGwnikBdmiQYlNkZGt2Gf
B0r9gGKEkfF4Ve2I8lBaAKFnUhbOMjIjvp7EBIkLpyC6I4EdhOeK6TZMdprVP1CPPDOgCiJvNMs2
sJLwz/cjpyE/kDOUWIy2Ab0AchpscsjiP7jI2RmuUr/EPpod2MjoQoktvoDcGpSYhYz7FlU+RmTI
6DD1WzxpMqe1lW4cYDeEQQgxa8phQBOKM3ba0dhwOLFC60V0RseKrJTvgcRKhvQUpPuQxCZ6Ctki
5wFBi+/H6wR3Q45KJxWJw0YdJLPXioM6v6J3pYJ7rWDrXivRuZMIBpHkT8iD+Nk8ux9u+YamlTyp
9ggraLbuC3rZ4HO+iGCwIhqyOhibxhmKNAWDOASeVCkYQNKCjH230BoJ8R8JBA+KP5CF5BtlJw/Q
GMGE8uj5ycWyOr3EhPbeA7DYx8UkoZ+A7vUfLpt7l8cJI2ynvIJkXy6IGaHNahlI69vgi111gdv2
y0PAM0/dfCaPHr4xjIYFxraQXHBW1vk9r30l6C6ZVfNDSmM9hzDiJOXkx/cjheYy29wKoZyAmy7K
gfzfkgySLGoE9rP6w5nLY+Y+4Dx5zOx8nT9AfjK9kJMFKJcijfACV3wwOIowadlWO20Z4lKEOuRB
Xvf1uiN9UlB2Y10+1S7F+DaIoHx39czc/E5ow5Kc6G+rB2kHI5yRfPELAeMvqY7qAjkGCh8qscZa
kxpCy/NMWLjo58jzRBLHIwWIQwoFssa/Y1ZLvw+6YFoYor6Mvp2Il1+lE88aulKg7xxk22bIOQk6
Jd2QzvdgaBgrfj+I2p9mAer60w31++mGAL/sfaQexyKUmXGBfeySNzR9frfIrB9klK6Yih5iMOck
T//DU1oZGP3jZfHsQ2HKF73BClHA+xwc0Zl1KkC8TXzsnlmHXG/T8Sza9LCYvNCYjElCXPWqa2uw
NGzsZ9DRwSNFPX2SnuRFtb9vGZ8sPel8Qwzfo+3VsmzhVcMT5q+WmBDbucZba02SjWtOzMuny7an
TlrsfSLgago/PBKAcTAwQLhGKUwXpkg4HytpVJR9veUr7OSOEARzFPtD9zsMK3rd/OcD8wryjUf4
EwE+dYuNNFyhP5xGZNJCjDaFaZ/DdGaoGY5bJOz016BZB79rTCbaiVSLlIe0BYyHU0oAjgD/TwEH
cW5ySBmk7FLPCNTg5ZuHCsnJRxiOatQ/CLQJmhxq7DXbgogkzT1aQ8wjaEfGACW1DbT2plOKDnbs
Wew/oG/i/c9rYyxfJ/gVSBRmTmqAG9cumPuJxOvLiJYYcWbvtqsPr+X9AGI5uic9g2Y79H5Ivylz
kbRbvdcPI5AuLCSWEDhmC/jNyIlp5KYAMvhL8Ex1RvZ2yJqRnwNVU4QJtrzCbrTqsQ0iLiDvdTbK
Rcp6DLWMf57YbZ4zWK0LWNr9lG3DfeTc5uoWh111ayHXW6JR+A2Kxk97BCVOB8+Dto1H33O0YTLP
thznB9LM4WNFmLbG1oFIkv8gZtLOlpPtsd//qZDjUnHtJMGGFZtkSE/v+Dv5LtSFsn9c3wcGTtMc
hSOZ5aFZJ+3OwYhes/sin1BnaRyN8YHS129J5qaluOTKlbfNmk7whMKQLIekhNME/S2R6QPljNsc
90PEPlWHDzwn97pXjrwqPEfeQNTXR9tTRZuJmDeFYdYZuJrSBTAz6n8ZVwM5Rs5O/8rvJG/+zHU9
sDMQdZOB/oMwnXfRNH+dBmdEcYSn/muG+oJ+Vrch2kpnVQd+7j19bSrAMXoakSiRp6p9UkkiO4Jr
ojzn0ZcElGQXB/yjdaXrapwe6jn6DJls+6fzQwwkuhMMOVcJUfcjCQTnqmj0xgE97tOmXaDwDMd0
iv8RtghMnLREf1hTqP5PD6EpJxNHDboXCTUJsq8b6tlVM31N8zWCTJaUMlHG+JUO5FErZhP02nU2
/gzNhTwLvRvBHXuHsea1Lk4tNOiIQYJUHxZZ6S84TPVUAkvTxfJ2tBMDFpWTtYchw0kEeKdxlO6Y
ninR1oK0QhN0S8QTLsUfIPzjFm2XQ2sNeVq1NcnrVur+cfrMK2KF1xF2Q8+ldeqcyiWONRibdLav
AX/iRVat2Hwm5gDsdmb8rAwEMz80jWFJgI+FtpbYJyCgVFydXg40RUsV73zSnop1HbxPhNRfi3im
AL6PtWv9wMSZ6NBxx0TfYgOAswLIlMMTEcK60qFCmwGBl8V2EzuXMSJfAZNfmn66CuftDgbyvsoW
lEpK5IXnfMOWAYTk6SCkeeCWRt6+5sxblvO6pVUAhZYNX8azKCh9GLQei93NM/CL4eOEXpbNS21D
CXVmnT9nL+TUe5xN0cm0oAycPpy4nFnkyKwgBL0Uz9Tp6BFERww1Cz4mwm0ixm+QpX9gp1jggbNy
aWx/55ym0+9Q3kaHkNS2GOtFvyP1LN4MsDzTCHm8xEqIhC12Ojzm4gAVVgK7b42FJfWYQ/rlajfV
put9l/JUmmgTdWaNJO/WO6DowNxb25RjtBYAt4IRpS7y5IV5MSYoNp2Mjlg2DOwXQLlbHujIqpBC
jCWxhNp1ezWJkYLByA68hjf595aCmQTgs5VOILrD57XhgrEQhqSh1Q3tyfg95ajjKeZ6nyLzDU2l
8+yw0yf/O1rI9wDmfoxzQq/EsfuDF9+ms8P7k+dKPK9xFhK3/ljf7ewylcYSHorWFkMJ6XpTXQaw
4PKjrVlR2vp+KQBKEF7BSVFK/Rq4QjeTowCdk28uZPj3Y0t/LugCIZxc1ALB68Xn4qD8uhGxhHGS
oSR2HpOQ9bv8nHj3nQtWEiQZaMrIlDf4b66QEWRsXf6F1RUgJeKFY0cgYynIvOH+HViK/cySy3vl
+fajHKJtAnVDSkFIXkYLjc6eHYDAjTnh3x+iUrUv2SxstONjx1EcThnWaJNLIa7szDEs3aAKpWlD
JNMizRYBA403q+tIj4ql9ygOSBRZ5BRfNCnRFtRFBXwL+Gt9/IjOAetA2UYk/4P2gJQ4EETv82pp
bOSjjMgBhuU+yDysGyb1ql29F8kQi2kXsUa15eBih914aDRbnbNDuP2snsjVIOToJFham+TCNoS8
usLbX4uRtVaW9+P78hwYV+gdjlPKVwKs9UNWtk5EBRlPbmDSsgez1RcAcuoQpFzCQmA5LZZ/YMaa
Bc+cQwNDHey/ixrd96evcYFCWNpntC3zML4HzgBCKndcdB3gaRMqip6JMFB4EouayZbwO8SzVmRc
EIOf0IZu6bzchGE+bHJeC82yW/Fi4nM5pql02vgdGz9Lu+MO1QC20OnY+IwgEmNKpBdN4zF7whgx
FdYGhFmo0O5UsfGYo/3FjFxjVDBOei1fkrCvrqq0/z7FB7QUJWQQeY0jn+QTOznclyfGKobgHt/J
G/nJ6T4kA2jnygVSW9pT45ITgG/QnuSbduljBGerXEp6iA/WnkMC7BiBHb+Qe3XIKkWINFKvCnF0
wc5WUI9U29QTUuYYZ/ATVp10VI7VAt/JpbxNp5qT7q1dZ9oM8MQfvk4GlwVSIY9zjppsAB4wfOz1
DWT3JR4yinpMOy13wq80c3PTkbafbXy4LaWTNMQDBhaO1Gklr197ZZQvwBA5RN97Wt7C4esCiFfM
CNX8M8UXAkz6t2lIQpiDFAL6nKzJuQ8miJJccvKAep5Peq26uxfnorQCSFhFl/ZHhU7PWrvjsZL4
VrF/3+RHqjLOVFASajAACxBAg/Epe+hsQyAU1UxaQeeRTQKLsQzI+wjoYGKvL/70oA8deqJ736Zn
zFgMNWPFMXq83E6dkTyzQL9Rwcz4jSDWmT2W/M9YRdt4fV8z7m7dwTWSuYloxcDXyPTT9QvhTACC
FtnSMFryhSbwBu1yg/uc+HhCCzWnJxF6BVYM7dbSmiGyabZ6wEvNr509M5DhwZ/X+7qzZ8G5kU3u
HYhxIK/Jd2eNhMquM25Gj0sF71PMlCH1DIdV4qq1wxej+Ru9hyjaPKw119I2nmPCwL58rpth4ydT
uEleZIpSIIfxBL9X+ksCO0dirdugnoR2Gk11Aaa9ppRAqM5igiiaZQpAkcZXmPYB0jautAJx5WlD
ORCHeB2PfX0k3YHeSX89UGDiSI9ED4c7uG+wvpnxeeEORsvcAUGguH1OIMKMQbahx8kqXCo4hNcg
3iiwdawwFK9Y0tTMp25eMIVpX0LIpw0KJ9oajKwI12LDkcwAKUyYY+ypU3Rv/ftBtxvCeLgRs6Co
oMbG/uOz/KeC5sOG0X6rvU4fCB/DiBUgQmDMtWmE4EfhY7pzPSlO0VuRWCHqRICunYV9B1nf4jF7
BRbjvH/jMgJSXHoub1QgiDpcuqUEs3F3zKF+/a7p6dU3qvOeKkN9reBly4fpsXbIt+p1OuctfIYy
ckUyqHUO3dr69E5/lvDD4bBa4g0DIFKt8CoeKMP6EDNl0imCdULQSTZ4GPRzT/P5YjQiDV0vXkVe
RPWxay7l4c21SJB8YBQvu73WV5Cqos8qq7asOASRk9RJ3C8BYkAaCPE63zx6m8Tl/ZNWZfP7PHru
aMGusKVcqtRqGWLR5u2Ua2pfZFUvACm4DXztFIdkEahbvTm0TdOaTns0/cx1gxPc/IHnZOIXrB7W
EwKRes1V1KSbmGI+e82yw5lP0iAhBGupfxhiCS+LWGr/WjKBlFscPjbFD7onkKe+ctUcTKuwp+X3
CxbDWEjPmYn6I6RfWKO60qDrlTaGnHYaoOC3SeEIfqmTedTPHNCj2wTIHhuoaB7an9kVEAyFn7rT
4n54wHN7VDDjHKy6D2oF+gxpwLf8usmituf4wwolpJf2a9vqNWv1goKLmMfcu3HrvEYAFZqN/qav
z2PO6v0TML6vz/DsQUtUje4bFk80ynxr8aAT36e2g2MLskXtVVOKAewglXUxpg4ZdVfaPvG2dMn7
wOvsPunUPQm+pxohDgTWo3ExAJzE0sfqy93eJ0j2Eed06MBRGwPqF5HDe+/Zp4bqT4cCsIQM8loP
UxNtqtMrS5OA6cvHcEhhdTsvFySS09qJxDvZP1yLDnmWIGKRHRfAiogHBgNIwgHG5qaXXYHZB5ym
1gCtGPB3/7V8Teu1hf0ixdVA2RIPowHxT4xAZqiLq5ku5gF66ry3ckOh5ZYN7QZDY5TvwkOyNZG5
0W18JEm+LR5HjqnCMRGYoGObCQobVKP/Pna9jq9TDOJoWQeomd121l0ApCiLZEuzea/o7RSHLDnD
JhByxjF6rB+EQ4QOLmTgE4PddxBPsh9PmpXDhHPRA3Vhd3xGyKBgJ8SkYycKohkGWxmvh2HGyJV4
I3sg0tcoGumk817pxAuAbwRAsWNCKmQn3qMi2j6iS0diEDiQO2Sf/BMDs8OvEh+AQDgGIVIFd9Ze
sZTYsjLj303NgTBGQ0RZxjyz/s0tTolLVl2PcYcdlleYonRQTalLyjW5ioFkHn+L95v+MyHPqVgc
Q/YbGRcf3E/5+wO/DWyA1xBXfEBG4z9A4xNuDbGraXSzs77RIkqhCrwPfo+yqEPCl6I9vA8oAaW3
o/jW3laGCIkRxFq2dkqWEBWPKSFkWK65unSOAMna5+vHlIvxhXTjOeDPmTB5EJ+H6iujemBUUh9c
hmJgXHrZoF6LAwaOl5P4d5I89ByYEawBJJf38YWQvAnU66f0EZZ6sBuuqTj1tbvN5vKYzDV1Pj7w
jHyF4arHaIDhlVOHaC/wze/0N/2KEKownIktgnrYr7bp+OnFHhMMl2w613ISj8bsscgxQaXc7gaL
Xy8n5IsepnhCO5rQ6gH5ETitAaAx5eIKTjQixseLI09FuFGVoOkzrHEwY3Dvi/oo/wgdadelf9x+
oS500wUuCkMUvmj54f5iP14Q15alB2FKz7DQTpnMfe1lHCdxTqevEDs0AU1vl9QStgVta9PNHwL9
orJQXSAxgEv92qy+x7a2Y2qhgS60nRzjbFqoL4rDGUdnOfkeKgWou//MYMCKqXlShje6IjzU1ucO
HUYHg42K/pbBukvO/U+GuclQIABgMMSBE1PALVr+xN/ZPtzPXl2roEFj0Hb1ZtdRP58jIBnG4kDh
WJC2KIATGK7Exd4E7Kln9tYsCWCTJ0J0kh8SHQxl6Zp12G4QaekApXBAsABs22i+5FdDKnwZoUK7
fg6KJU0hvOjuFjTtuaYKQ59OWSJeuBo8STJlzim8QZ2W9ZcObiJnpwRdIrGriUqb5+DD7mQ5z4ET
UaoN6XAgr7xRTdFROH16xKd+s8onPARPGvIsVAdJyhpjQScbl/0jeNeSqE2/ATIUuxjyIDz18mSH
Whg1wDJ7cxoXA2TQ6PGmZNcspsc4IZw8gv06dAyuUhuC9Lk5GSCrX8CZxhXdvfOyMRd3E+DhpUSr
AOdi6hfBw9U4oVjdAfv01a80P0fmiAcNdCadL3iYtJOM1kqAfA/r8IBi3OzlBAKaMr54Nm3zyo6W
JK4fX+jEQYIkvzyQFGqIt200MixnbmLIb0RkYo/APG9OfmUOGkUD3zEf35ZMW0A+Df7BZgfEAGkb
sqE9I4jn0m+lBO3cK4J4eEO6nHHIPpb3/oZoPioplsyFgWL4RP6ZLGPP8kOBk2dXcKyQlIix97cf
xJly/4H6g2BCLrIyJyxpRqLtSBcDa4XMwxXHvzKM3Pe24+oIQe9rmoiIel04nzFwDElulrkp6neW
4W9ZSf2p0v3Xl6+kKpxVIjbmOEO6SAvTOX4vpOHFNvYQpn8GlO9o/lzmfuyrGRER5gCBAicd6y+C
+CXqD02iJqO+iZkgllfeED+HJ0LPwTJdvwFF4DzIealpKC7eJLwwNvxOz8pHBDYUBAocZIsVq/3i
Zjp9Q8PbAEuRXgoUzK0Mv7w5vvkHj1w4A9knHoM1g6GHSIwSm7KVQgcVFam8hy53DTfdvGyeXZg5
99hPcSh/OymTvZnyTZ1K2wcuSAsQS7anuGhe7uHBE7l5NyxTcbkxBdEAzpdyjKCCBkw/pnNS6bF8
CTn/KLbM3oCNqpISlwL7Ar8hzRMuTEskwST9GsymNTN/S87n+osgHJd6jhkSjRsypz5gYYNwN7Qz
VmJH+A35qCAxweFMQJdLLaqdnigHg2pYUEmwXCi8Ods4LlwQBjf2AbQd2Hfb8poRRedU8d8uRajP
f9t4AA/PVn9Mf7gySUAylLbWHnUExVc4uS25WqqW02fb+OFCnHESYQW1YXBfF9twkXrmgt9RHmJL
1GIpb5OI8/hSCGzYhbJnAoLSe8HCzHABmnBTJLWJ5SYIBLIBN4VVEtuQZUVLECUflkzY1sIFocXF
XBzTo5ARZN6LV9w1BHhLU4ZV+9+XK8m0NOL843UMpkB6Fn9Wfe1l81ft7fEkFf6KQqF2eQEMPjbo
xm76EEiUpfSG8K1AHF/bmo/Y6uyDn/+FeQ/88KEu/gcfBQTfyeiBMi765TWU98riMewuWhbNlgd1
Y5DACydm99vpxbTFL2q68uh2+/1JrKmWUhMrXTgcBufyU0M/9jqd8xOuHhseABXMez84ksAqr/KS
MX9cmN12gtRw7iWmH+49dYzGsyS3whWCyefPfoWznCo+Sm/foxn98x//87/+97n9X9EV25z7J3o9
//GsqKKSZ1n8n392lX/+I/vjn4MLf9UNSbJkqWsoSlfTu5LZ5ePn4yJ5Rny2/D8+xSNPzCx6LOsV
puEeB9GqhgTIe28GTwrgFdywxSgaUwNa9MDCTRaysPJnMEDNwwBLxSF3355ysOe1dZS9MKa2zI8v
4LNN/elB+opGzrzfPWHERMQhgN3nqOCn8YF4FJBRkMNV29cwHhHnnHz9OVGFxYdoasz+/ma5r7+6
W9Xoal1NlmTVMv/1bmNJ75ZxVt6XqjmW6XaomXC97NbrL6olhI13L1M5AmwmZsqVx6utaOMibaPY
wr6MKdcvX5ZdQ4Xk8GrDj/F4uY3U2GGWTvTpx1+Ghm5la/4tljdtqYf40Lt1O5Jeo7aaFR10Z0HY
cTPo9qJ7xoFB+07U7q6j7KVRF6IHH1FkdGlgWdPOd5ZLswc9weiF88CoHD2d6OkwrFzFGmq0ozHM
AI/kZtjlBNQmnXLS7QQmYmgyw9tAk206q0nxrCseXiY6VOq2DS1NejmzcGuPPLq+6WIPlT5N8BqG
D3cf4r5rBs8uflciK/lwXJMWaXah+g3W6TVKat6e8x/eiKL/xRsxJU1RdFXVNMOS/vWNFHL3Hr3u
jxtVMfYkfobnQLpggtAtn6k4JaJjiMW0MyYCVBP1XD/cCjF/ETBJDRvl72d4Zx7xww/xBWBu1vWp
+wZlGuv1gxnBsOEcSN1014YBU+M6HyTYTNN1jdiVLfS/QU7HAm01nem7XijViPFijHpm0syUMfcp
A4hICJsgh65Ou+MWALyroZvY1urhFc/CchzDMhir9FRjFI/6Ke69z2VnpNOjiYWxFLSHRg86N89E
aMZgOIP2Jr/Gezpx6EbI8z6nTQuQipOYNDIl+vndzrunr1E7xB/B7H40xqyP9CvNDC9EpOlVV4e5
NUpoy9IDRUABQmsPjkwqKXcnCt04L18zBjpjmBvnSZMyr72+km9+vDwedBelhTSi//dv0JL/6gXK
Gq9P0XXLksUL/lMAedxy65FJ0W1pkPfJ81Ce3z+Th8FguFFoLR/faS3N7rgSYXM3qcgfnmZPYZiD
PLbUkW76icq1TfRyJbOcM7d+7sIRsLvW9umbV0pbucgWo5GZcd/pDNNiqTW0jI+K+0mq9lSdDVZv
kd++bO0i13Z6ep8B78PIM5AF390ITnMWz1v4PuT4kwdjzGaSzAwtSPx+Syt7vlKjeaqMmRXDo3zk
JPFf4YQppa7c+ok14EhNoQoE4eTcF3RRGBjBfOfld/42x4Uxzhh3jYIsqWcE/L9/spr6H57sv4Xm
TDPDJq6sdJnteFwa0k6SfhhEE8sJ3AEoZn6n4lr9eva5diY6zS2DCvfDF+lEv9DpPMelpA8fjsV0
SHlw7yMhSrD4ivYCbTQGotcMdcwWHLIDA3aldCrnwBX4J/79rcjdv7yXrqVLpqkaqmGKY+hPq6Rt
i1TVnnm61BmAJI8qydOZrk1y9w2UTz8/l8A5iHirntQdSu0l+QYpg59GMFbxOVECvRUj5ZpjRNnI
O82GGaCza8FU5OBgi6/lSfH4ps4x/Wc8CqSdSWYSupBRWOV0UILDHsEFYFEg259BvLvNQzpAYjaS
/cD6kbqA/jNmIQ4q9JIUZtRG9P9hltj1igztLYl7jqKsO4R9zdF8y1jGDNAiWKUX4d8J41J5kF/E
HsaBaF2am8U8HgYC1W+vzsR8IM7NlKauSY0PCr9QiqJqd5IVaDq7PkRJj7580jRCZADgW783UeG/
SsxNKAU9hDovOrqQQiHvx4AbSIVsck+tL5cjjCaqQ0mwR2fTDrEYi/bmkCq6EO8eTkuCjeUKrT7G
g9SkYE0FGDyjH/E7OcgfnOlsWrONr6vgUorQAsWW7iZHBauYdFRS32hPyBx0BRXCmUcRID57Ygtv
0V5MsRLNn8r475fLX698Q7E0zZRlRTZEzPnTapE/SvfbYv+xvF+w7IduVBbUpNaKGZPKT/chRpTi
ip9KpFjMSMTDjsdLkxCOB9i0Du4UEmsVSQb1Kuf0Alu3BY8ruVSRl56E3hE1HZJqCLf7HKUV/Um7
51zd//1NyCKX+PfMyvzTTfzbku8wj+qpla90aWLiH1kao2DRt9P7r35bOopo/LDa8cvMppZuYCqt
BDfBvH1xbNKei/QGMpNmCX64w6d8m/z9tan/73aUJUmXu7Ku6ZKhSsa/PuDXLWoqJVJAopbGSTOR
L9DNNpK6IBAjQohkjhgokDGMKnFjjDn3BBSFJeKVh28TcKpkUaAzs+zmVYxXyj25mlK7wFwhvqdl
mOMo+P+6YFMzDZI2TfpdMX9aEUl1e7Xq95MsP9Wo2xw7J8nayA26F8jdR6X3X3hamunl/VndoeAw
y1TZ7EiVqnFeTUzmDv4U+lpnvKto6abwasDzaFTM4Sv0dNPyHWrCeNvMYwY4gIcV/t/fgCye6L+u
Bp54V7YUVSXXVv89zzGebz01G26AkeCL5/T28e7LR+tLOI5sZ90dudp7CvITfS5UfuZ/OKQ13fqr
H2+SZFmKrCv6vye+96oOpVCvkiVoG+4ZfhbcKydCrkfnZC9B+hCjIE2aadnMvta8C9mJ+BqykdGc
ic/J0lAFK05FaQ3mbgwe71F2F7MMo3Ych26C8D972+nrEO9SBmCZTtj4OVDs3dajWcW0CqHlx+9M
DMz5IEyKRs2V0V0SBCu2rpab0U2J7XwQ05Nv7pmrpmLay0rqQQmfGspikI5mbmQO49cK3iqzGL9e
iVZlnVAhVwhjoaNT72M4Vcfv1kENLMLlVjbPV4qW8tDaFkaf28ywzbid35TAUEfdSZL4EejVOqe1
uprq6fSTjZi+FSVXBQG1HjBhrACZa+ZZvo2nDF2T8K9u5u/Ij2s3NJzH/ZRzA8iu8L03L19LCArf
ycaqL0odcL3ik5kCl7if/PAwneLdi4EyNdQ7PpOZ2FKohMbsuGaNXovCimUO4Upy8vakiBYNt7jN
nsWS206EfzBiSnTS2jR7Bl/TZaYcjxohm8bsrCuDHRnqpSo8e4eBSO3q1iJesqOPj4kPOsHDy2RE
JK/260esdRn6odsOGoaF694LaurDfMvlHQnjd6dwCOmyGG4nn8Dub9Y1u+26xTSnLUUfsIWsQ2O3
XjoHjAZ+MruDTjTAzVftbEA5qnYTnqrCI8kAkdHVQYiCzBSS31hF4N1uQPA1vEtxegWzTZ5uRUvJ
HDpL2iJ2gcAiNB4xwDU4vtCEe9Xw+Zhq6e5ZjSXmFYm2PsglQ3ZTOjGoVJhndhWeHbDR8QVlEwTF
A9BEC0xljVtxHft4SyusoCngw3uKhXB3i2fIGNfhiD7ZJ1om0VuUHQSoZLhC8IASDTXrsNVtmnwJ
bYCHwGb5Trd6HT9krIsBuhtk7UDCTwbQAXed0EaTDxcu52stE721LT5O9D/Gg+e4Uwe4dpT97ABi
AqkonNFRhYHX/eQM+TmUV7WaAqPAV0sQVSmDjlH+Msqk3+p9JLGRPmg46lUQNlsGSgSgiHldJyvI
aP0G0oMpOn87wctgFKz/MWgRGUqIAz7MQ7ZLEdvAzMSbMpJhHQ14Us94gE3597sDZAotO0+HFfIQ
O498NEbKCfEmw2Bgs1hTnPk1ZOogYiEA1jz7+gWyP0r2sjJM8fIulu/HOGVHuvJ3QBZ9Z/IXOm65
//L1PcU+mKlVHAreCF29FfMp0SGWx1S0IFUzTLSbE1BNRnzwrdTheWrINZ6ZC27EyVKCnAOZ+MBJ
BZ3nbFp5wUJToPOpCiOdDpuBDE5ubP8vaee5HDe6NOkrQgS8+dveG5JNSvyDICkS3ntc/T7gOd+q
2ertjt2dmJjRiDEC8NqqrMyscAG5FFuIaGsCgkOJdDit0mPsLfx2UYgfNcgU9gHJ0g2pLGpzbNRZ
HJ1Gejar/Q9VXtyFG9Qrh65iSFyzomRomnSR2yZ1nkWFrAQcuvnk3RkZ4wc8JkZDnSzHD8e9F2Vf
SaYl0TJ1WRRJphXlMsp2pDZwvZiMwcf0w6O0MSfDcq2FbFGgmPUoS580pMbl+J2+Y60yhU9KH8H0
d4DCS5nFSPwfCzDfOfe/KtDAaxarSy/dyPohYZ6oS4CBUuVhNRMacD74hxzyJwsGHwsyYEmaknaY
S8WZmCvyvPQ9RwX1hpASuZuW0f19jZwT7hTcko7yxYP4ROqh49ydESgPVQ89napIqY8FtKhlsRfB
xalxBUDu00YYD8SYdAuHrjyBupI7t7uhQAoJSX5J9sZbNlg14UBE0I5DDwrHsbeguIzBDcW97xre
ArV/t4BTNQ+3w9KLtlAEAo2+a0ONFlhX8AbFgAsS6YzuRABX72DLtHRFV0STBXGxHNykc+KiMf1H
FdEV7mLxmL5XKl0b3aVL9dfaqMmDkGNweKjtWU+Z23kRMLtDFZXRzmbHfBHxWsaWLl12urbEF61c
xtFMpsy1y7Vn8AlZByhZKtglC5xkI3QhIMkQwQVOXXBiypGwZKncUB7C6v5FoR+SPDHcieQOF0mi
7oz+QXv3gnUKyzV5yC069Uwd+N3hjB5VRTGLn6RNsjIWyWoIW/fuY09Zm20G2QXc/FAnyzhdKOqb
CPjAvSCMUqkcDdQQfUhBIDpgP4KHW7VCUCKRnLUzoJDMnrvSoq0fmkfocGhGoESnydRrG7C4o4zq
MX4Nm4c4XmFuwPxIBzdeue0Ur5zBdd20ZjGtt5qDky6ppobK2ou3KVIxY9zkczT1igNwt6w5ebUX
z9kozRi+FEhvZIw6yrdQk4Kd5K44p8R3Skuk/CGWfVgUazQ1GvNMUdtm+Rx+VhLs5Y6GA78sZ+K9
OMWdME36jgIvo0TLIh6XZVMWpe+c4izM7eIwaRxR8R/Jh1N3EhaLCo8COPrZSGyGBmnMMOZbOYbr
kKR/QQjmN5RioZQLSZ8CXjavzUkHn0QNiS2hhqkmWiAgKeqX+8yd+yIOtdMEkmhKR4CBXaX9AhqK
4l/UQ3VE5sUWjQc3YFMuIYSHxtg9GjRCXVer6Dnd2HMkjuoOJ9RDl641CcoIcoHkBXoRzN/qRVoW
/UKE8IrDJWJt55hZY/9DaGYEh4GIoGTtKKss3fXpbw2l9Z9QfPSwnAD+xDZc4WraiO4jkWdp7M2W
8hYlOMR6Yr2huZ7WIfOgGGDPtJS4DAhknYd7xI0SHAJn3VGYx04LORfKiWBqqMuStBa/Noo07yq6
uI4C6DHFTcFaJOpGA5fSZi4moOrMhWBOCZEqTEKwuBD9dV4dEmNT53R5XDbdYDdAEV0LF734Chue
Hl6s7CRYd8FMLqaNdEB+buQHLdpJ0aEBquMMRdnUUuPdtu4ycE5htMtsEr95asxqZ286h0Kc1fam
cDc4i7TmdGGxX0R3bksH2fgjlssk3HfNwermTj5PCOv6X5A+7JcgXXg5Lb4YnDu3hzkcP/+uPR2I
BiDPpDDAz8/WXlFkrSLZkk8lQNkIWEugVtWP32oD76RqYxCm93aZTIU/9oOFRAmpUfDWfkDPTmnq
hYn9ll9youWL4GC9kpk7q27oPgsJmKgCOHklDizaGTqbF80ZpVQO6C/jckSN4IoIBj4ATJVwSiBW
PvovJqjIb3itOJYBcn54v403BDUU3Q/psTO36Fzo6KA1y+4lGPgUYTCX8E/57Y/T+e2DWxsQzFsD
c4FG9Kqay1Yo+4/FKxG69yrs0n39S9gUK2lWzfVlatH5gqh37O/dPVyoQwOv6CDM+gm/l52SbbA1
xsqWW3mfkfA84DMECZWK2xy6A6V0jfxmm8DQ+Myxh4j2Q0mPFZQsw0//s6JNs3vvnPm36EOcYP2d
6gtoQrJbtW5k3X/s5hDFF3iyH4ee5th6QrPZV+vbA/ifY+vWCA5wxNnScrs+9JOKpeXiPs9cz7BG
fZCf43Rk4Lil/g7mzip+alYR1ScsW561D/2YL6WFC9F90a1g0zyXm2br0JLXXtIC9E2myDppl5h4
/Na5ISjwjYJVTGAAmU+dl0/Oo/E7eACuyoWxtPYIIpf+GHvVDyYKQ8KHal58oqKAkWbsxSM6iuLV
W1HL6tfRYsiLnsVP2k37QMLBnFZe0tHcU1AZLFuDpVTMsIanDwOaXhKbwboEwUv4pmOq/Ky85afw
AQMECeejnibvS1XDkQsnwGX+ikaJXAKuESVMe5dMY//OUlWvoQznEztEpGcDXeqFphkeS7XblY/N
Kd6LnxboGSSSlcxW7ALmOjsCkZbrWFkBopJuogZwUV9gePiCTd8jKtFusGWQMKQpHpH6l6/Y+sGb
fIC+w9FIK4pplaIuhtubjl3E3FPpDnSmXD+KLPA/WbZ0Qqafn6G0giw4ZceOeUL3YX1gXbnSd+Ix
Ww3dpJ11ApC5M5+NmXpKmD3siJ0nDKa93wVX0sCokU7p0V+lkzsL+VpAb/HX/7zXMPxnw+tZaluJ
Zj3sG64zHebC3hVHGnKP9gGRH2kZSRXcYO9OKUAy/wUThx3798kXhUtZSnOhsplY56121r09K+Br
lVhyQGqZtea2LLfcoVRSaMCa4kn8J8D1BNEupX2sWxFvQsnJSejnXbprjLWJpgKWBSa98ihRVwrb
iUhdmMeD8qb8BbHD/eiw7ZiF0PzKTa6MnGyQCFbOTMCC/yBA5qfPfTnL1EkH8aMdVdBHaBHEL6AF
LAAkBqyYXAHyaLyFshw004zuOrT7ScbyH0xWBuYl3cHIePu5Ij4U/Qq5L6z+fE5vbj88AobSHwf4
emAh5ky8q+4bY9o10/y9+xO4b3jYxCHUvyl2ISAdyiY3sOKd0JsmQOqNQP9T3ZEQD3AXBMJsgjV9
8mRb0CUXkjnxXhuQlt8NzhKnkmyerY1NKyicMq3FaQoopNH2ZwGHRXtKgcbwwlYQzk5VfRrW+9RQ
xkqPR/DedzZhc6hpSwhrprOXEKzU8ol6XxiXKE8nZOtej8xoEtPgQFqKUIvNKaYJqKsoMuF6YBJB
pwu4zQHUZtzv6CQElxH4i8JlOy2hCetzoIMBaIWWbW1gAtvmEVDDwLJOn7fBDnJEJ+Gify9huXKY
SKJMSVwkHjX+sybPVrtdq1amSiU1m333BRV4MwSA4qM5qSEsf4Ca4/0FO2xx7xST9Cto5Y8nDz8/
e7IUCo2Wt63/qBOV9kvHIwAeK96oOgq/zPeynihP1oLaUKePObrQorrIHj7EZ9dDCDvmAFcwpsTY
hQiWnsKICpyJLi08PJn6o4ZlHYFX9FEVpzraaP6shUgMAexpkBt8pCVu36O6HAfdoswW4KMJNkx4
sWRrl6XRzGjCrobPbTZl4wk2sBAFfbTDIq3b7LGRLOAjO4i1ADnBauKFI61DCBVhRwUR0GQX6OCT
j203GLmJj//pHIAPPo4A9gzNJd4BmOXXcKupCO1ofUGD8bVjLPDtx1AAlbxGPwFqmdGC5IdFDh2L
/4vlEjMosFO5E/Uht32G02jQ08rdkB5RtmR9Re/t21AGIdd7gh1VpEuOStIoaEX8E6YO5eXY3viU
r1m9xiG0NnC1knRBfQrnN3J04BUgEzhNkArgqWajXMJKZVU6QE4w3MZKPA6foh0N/mRtpEzqdiXV
S4hLkKt00AJ95Q/VSQCzafsxyNq0e3HNnXVzCbKHYS3Empv7j/mHhinUb2Xwy5sOuRS7w422KFbz
d0kBwR7M5+3g5GCJao7aOSym21eF/G9ZXDpfwt9l87Ml3DWlqEQdr6K+Wg4+Jl+Bu/XhlNBi2Np1
iDKAM7ZwQtTfIZimMEOEVucfdC5KoxftOXq5/Tr6vde5iPj6yAvloOTmkigA4MdAh81mYjyyJN8o
qMpvzSdYPPZzm+iBI7nFDyQcDWpqxRh5qJBnqGBUHIvpEQb0+Jvcbo4CIP9dfFrS+MHRJuAJuMnt
0nUwHgRDDtT2X7E8t74ylb02o5uWiFYyniRII+A2wuZccbdTYF1Lf25/6jfh4CLY/DHyF8Gm0pqi
JpTNN8ziOzs/OhoahQe0cITrwqJPp/Wq5qo2pIXq/nbRhLsft19BuzfaF2GYayh9XiiMtji3kMPS
giNfgi+ZO5frrJhyJcV/itd8jZNVsQxW9Z/iFB+MffeA4DdCN6CPPZEQTWf7P4XvxlT+JRypmy+w
o3golpRus9+0oYP24a9BroBtZ6jo1pwd4iNK8vbORSBfCccYUUNVZK4DSlcXIxr1QeKbHheBOBen
JprIbfGqrOVP46V/iYBV9+IEGKcjeYdFNRBrgejgKdwe1CtF4WFH/X2Li0HVVV8q3IqicPthtGtl
79Ehi+wbGYBRHEPrw0kecyoInGzbLpu4v9JZ9GlTkIzXFVLSfNym41Cc63s0jbDydW/WkotS63Gw
KSyTORUJ9FaZMoHsLT8Yn4hD8pWrDraWsji5/S3/hwXy91uGlPPsdGg8NxUkofAfDQS12Mg2s7KY
C/Qs7FeU07JsFsLaxqSqnURwMgpY8GOdoP2P/eyC80/Il+G+1O840ujpvk3XhOmJOMMrAleuXF05
OL4xDjIFB7im6jSGsX4wMfxD44AMl5y7HUn1vkkHvZMiQBda4j9wJ+1Tr8SsPybsIorvSsXz2oqP
DN7kZ/Nbqh0+GR/WRzX39yk2K1so2TQ/WtGgfuoe2mW7qAdn4HBFioRgcwgDEfXIGxWtnUGXxCVX
frvBimJLWaUdNe8VANFcwujmSXjSsX52Hu/M0/UL5e88XQT8uuZKbdqx5sSjs6g32Q7NYPUmeaPU
HnkPEd7Sy4J/HICkgMeJNExsSL1pDAKXrhV108BeIKDoJxmyH3WByJ8uo3/Mx/5NlicSTpBYNMoj
E4+ELcYg0E4MVA/txPoSxK3/ZiTr0Bozk0zXwH9GD4eqgLJKvaUahYrQpmvTTLh3gErXj6+/X32R
bBRtINqSyn6H4ao80iwKKX4307tp+2TjnfXhvHfT/A91RxNTt24ykHTw86ew0MzUT+qswouNAoTc
HX7Rod53O8OelPSGkocSmflFWk2opA/kAaqh2AtAQkIigoU9CkaBEg2FEue3pY8HwQS5zAPWtMfB
jRfL2hMumuNcBtecU0sNxiMM2EnLc6pJY2UBlRsfHZo6qM/KIjul6xJQe/CfwNSCW4neHwTxxgn+
GKUQelX+EuKZNDg0lg9YyKpIXyKsV9bJztuJcL23SCYw+2inqMoeSwh7RPgvanoHeNOvHq+UBHSD
/E4m4/15GLSZTUUnItsFOW3tfYExKs37Xtn81NlgleeTjDMX66OQnpOT2INeP1W3dPTgxxkmLJiY
cjEooyScRsoMuI3tXn1SnM8fi229iDb6vsK3A3kvVivd4EdlsPJI5r//xoqIxElHUfrt8ccaDHGc
J6RdUrQxP5gDD0VvMYdfTydRvGXubLEr6Jok/v36byzg7Ci0QzcwDJ9Yn1rAr96dymh5ulGgrDos
iuhFF2yYU7ads6jgpkYzyhzesV7jsPCKux7dvTwO96E/Tq5tqQfP+rm2Q4OEgGuszHGopxVAjnhG
2mKU/JY/6GsF8ra4x+uRyK/zpvVr8EvLKDQT3Nz+NKp8zNw/ocjZtw0/P/u2Jm3YSgOO0QAxCzvR
OYrBqkRIjDKNwih0BOIRyq8OvTZAoOmFAvcT5750X+FHi4uqO6/7tRacTNrc48tDWxtaqoZQKLa9
uHHHfrWIylkebtJi0X2xUHBQKKms45NW/YpC0Hg8jmFwjMVnLH4ccu2ttnFOkF488gxrxPVoeEt8
jGQL0cJSTY9WANdgDDtSZet/W57RXY9eZWWKMccyAFnBzQxTDoPCbAYQ8QxzLX9olKkF/PkKtgfV
HiHGNF4oWzjsT+VxuJ9ho2YzFQ83Zw0LIGc+g4XZPdJM1ZcWgLe3x13+uaRMKq7qwLCxDFUyZEU3
LyKFTI4ds4+1YJNjZNCBTKgQvrLyreYSkZup0qnzxEjnebajFC0j7egnRdgcQ+e1IZdUTOVJVsH/
ti483txPN2YczPWOuI0cp7LvgjvDPfh3lfzndVVJEwdazsAPugDeDTfUxaTqQ5i9zyYdAul/NQi4
sDbKx4WP/y3uQS2yCdzhlWSqi8040yl/dHQRvnMUXZz8/77KxYItSkdQpZpXCdBe2rQPfFUoDBXN
NrZQrFbz3vaWXUrnyPB4e85+XrT/Plj+uVNkJevsIGjDTYODxaDZ+FI5ivHAKz0Kc1hoqfPbD5SG
P/Fy1HXNtEx0APBVvzOms71puHpaK3bpbUpjXiRfIhSmEKshjeJv5e3k1hrR4hrrj9CD+Zvpi9uP
t4Y1ePl4QzGBVjTZMk3t4oPryk6UTEz9jYP0xc+XNTGdHC4z1CgUXKW6GSc9dnWkJxa2zEaCRhvC
f6U4Uw8Xy1gmKm3Dpeggme9+1zrmyt3R7xGbYANqNpMI3qRTWXQH5o4Ikmmp09LZxWy3f62NbESL
bKTDw9QO9n/BtFSMcVEbS7n85ej10d03Eg430CyzHNutjONR4vrTxpLjzeTwS3HoEFFjneZyiLFE
PmA50Dr6LcM2xY4OYfTcc6fHwlY0wWaCwajnpcccUGoeevtPhpcCr2cH1qivfvUG5Y5ipdIMqjZO
MkU31yTi4VrSEJ2GLpQofKETyColUjO0PX6+lRpl0hfTmlYaOs26iwexf7E1A0XOw+1p+hnC/mdZ
Whq6BMU0JXCwi6vZo+yjWGXt7rsa6eQi1vatglvJQgnnYXq6/axvOsjFklDgehqwo1XJ0syLNEv2
1SLipPI2STp3RQTw/akcvPDnQvRlCwBa6ar07jBBf2J83x/445kXR6VdRnbhtbq3kQ3c0I/dQPOh
W/nT3f12ZSR/PGg4s8+2m+N3YhZUtrvB8CmH5i3iXQUEwiVXNhQi7kQVVz8LlY8mSlQPZOtiKKM2
EotSrPiscGpVcyPemtDVuLMK/Q5X+aI6+N8RPHvUxQhGTtHLVafiF0dtNi9RVKpfTrErhpa5Dk3d
bQ3B8EoLsQkzzI0rYM9NtwAjek2ozSfwExXhXRjkCbhuyrI/0xy6l0ZfeXcyrYXXkmcYD0mITqmi
Z2U9abtXvmzUhkcFmmqcc06QarvRXsnprOvRWtCCgYhpYtfos2HVpN3IzDHexrdTqGHlLLKWBKU5
6vFWrAD6ICsGZMPi2AvuXSdX5/xsaC4SwNiTzS6D1bzRrFM5nFQaZeGvvkDRMm+rO3fXBeL234kw
VDaOxF+KcrFXM1uQkr6J/WEp6+gsuT+iAG9wFcfYukTlil1+s2rsU2MebRKGQjm54jyHZBhBIxus
gaOdBfVSpG0VnKQ7m/tnKPjft+OY13VRQWp3SWkXrdRt9JbgLsJThTYr/SZk7eswOLhWGwzIEJIG
8GSe7zz3yj0DY9o0QG5EXTW/R+1s3/VBm3p+zhwQVlQKMjWiO8GdNQKkm2InFscmXUlCg/CJ6g7u
1Zxs2b0M5+o6sKg8cgKoHKMXd12RBbpZ5H2wGSKZWDhp2qsLObRo5pVjTaz6/37zq7DbObFNQ9P1
S66zUdpqWNatuzGcB52m1MqpT6ZmDqnszol95bt4kKVIhsmyE/WLM01W7bbgBPI2Erm7veXYlrRV
QpSE1qy+s7yv3Q4/HnaxmULfSlRfsNxNA5c5fdMAF5q5ou7N5Bj1n0Ly5iWr22vnyiGqipJsaBAJ
FfbTRVxqaqpf+sMhmpunErY45YRqm0gHnnX7QeqVzfHjScPPzxapLGd2azuhvzGGHVniq5HSVqhD
JN0Csrya6tFUw73tZdPOZt0gzBF0iSQVILuks7LRwKGglzO2DrlHL4zQW1vONpPpmYmuITym9R7E
L6EeH1tb/hA5wK88/+x9/NLVqSifXCx9o0JH4w2MCR9U479l8Y+JreDtL1WGpX5xx//40outINWu
IVUa29HGzFX1GtpiGHAFJOjzqyLC8sj+LeEtA6ecnVE2ZExfnT+p0Z7m7VeIhKvB6lbIT5oAN8Ip
abXWBvNO/SQLluNj5XKLi82q7p8gO1nEk7df//qK4EIlSkHOcFmXFyu59Q3P8zd+uSr6uUGtq/PW
YXOqovzOer8+UpyUFo8ydes7tz5bE4br6LEeECDbEaY8DXV+gX4btbRybB8StLNXNGVkI4hvA/0g
wIgy7WUCFdhxTlqsnyx3C6YhqFsNhwoCYBOShykvVBWbCgsLEd98LFW6RjuQ61TKQfC0RIRZ3EwZ
efntYZOGcOOfWZch9im6JWuoXH+u78SIBVmuPA8h92dLn4xEGDOCWbPVowcZb8a5k5ws5TdVZxbj
nWdfuQBU8e+zv2lfZ+OoF74gxomAg5ktc+wXcwMqZx18Z1VcPRAfneqNM7hNwDX/VDlC/XtI8NVl
c/YKF9s7NDSvVvPMR2C7okQr0x5O2xLgJNHx9sdeEEe+b9kfH3uxvZrMaVSzTLxNjQ4azXrsIl2W
gIf6Zkwmi05kKkCkl6rTcBH6/puD8N7TP+UeqYGvPkb5MaoAnVqMaygT4mNZuDMipSFVArlby1q+
HGJWrvhRTW/wOq3urJV7Y3URucaJafptolvrJlhpHozTqdqsunJ5N+O+96DhcjtbF2luqm7hud4m
9R54kAjYoJer3DwModDtabl6T57N/8Xy79088CK3CDYJ/Y0aaqCoa8U3B7NyUjuNEOj246SrS54b
S7d0XUdsenFxRULixnEme5tMmgO4VfA3EyrUOVYgcb5Vuk2CAUjoLsusRp+00NRJKMzvvMNPUPe/
K/HsHS7WvFQXVak2rPlO3PLNufAkyacWsQctBJxTB8XZVO+kIldn9OyRF4vfCIui0zLL36jikPHY
OE7gCFBZSx3A6//z8y6WqZslSZ0oBfpQjPDpUiGY1Ge0uaF3k7x6LQj2YUxDrb79WOXeJw4zf7Zo
PaCM3MoBPPUet1l66rY4IRU+nRB3Ia2xFDrqgNENO96GAxyIW5eN60rQxatjq7+myRe94/3+lAlP
2LiUDhKIwINWv0DNIBQHHw8WmDTZklSVNupIMSEBkTy1+bTTV72zCDHdvf1J19IWFbnG/16sF3Gd
KHZxUIcWSVK5EpW523+SsIrJs2ChKdoRwppkcDrJTCd/JuhfB7YpsGbsgwJFXxYe4fjW9VhPRWBC
t9/tGkb2490uzgi/TFu5MDR/02bbIXnAH1Y0DkmCk4BCT6+5itCyomeujlGL1twJP69HvCgWTU0j
yEb5+XOyYzPK/VDqhF2cbnsaEDBHoC8+EDjdvwRo+oG/Ulzv3kcPA/7PZa0ZqiyppiLDf/r5WL92
5Uaxcm8D3Q9TY2NaJkhhDE5gpKY05zCgsUAY2dbtE62+HRwTcy0++dU+9ot7Q3D1JNNVAAyVMgLg
0M93KUyyHNFq/Y0rPZsFpn3kivBGJTB4OmMw+mzwmIJJ/ApG5JHXd3fe4Nv/5Z/R+PsG38Wr8x1X
GlolC5mwy5vHLnrsiycvWxvexvI4wWgFA93exGcZd4hRq5aPKUhGYU+Dfplz/bZUHWwfXp2IKQfu
fa2WHUNcYKqunAj0ULQkrHNaBdWYvhHoJ4+I3RT3XeFNQyz7PTOfCUk5LcqTq7L2YeGb0oNMRSM1
UJPBp6rpvewaxTbUWP65v7PNYC57II9YEFnxro2pSyjJtoqMd1N406A+hVjNFM1EN+g3yG5q4YAp
9Vah/GjgOW3TQ+XB4mboLGBTfyPEjwUITIgNaRA/ZRWFy9SlGZY4UtLnlj5w1tLK9IkWLAPMjqib
dS7Gw1W2iKR3IXxXq/+HbF4VB0WZxrUGQnhx/pWgXXbWld8BeJXTuBSVzErAMlZBPzq3MAgg/QTf
cAoKhdafSLuzOYab+p/VcPb8i/Uouo5fFwFXTC2skEoIGJVm5smIp0hkgop7NL3jTyQPl9atJ14c
QXlTNpqmyvZuQIOpscf1yoFoKtq7LHyhUFg2u2puxxV9Qo6+/ThUbeR1D63e/8V/liwdt1vLzikJ
nm4fjneGQh1e/Gxj2IGqZkrvh0Pyz4ktREc7jFbAjFm+DSX6WQOm3H7i1TDq7+B/E2TOnlhbedoW
Tc/BBA+nArR35UWVHRX82ekwnz/eftrVq/bsaRdLTXTY+ZJSBkNVyqYCA1rEPEcRlfjwzqr6Psn/
nWRTxBpE1mXlMj+K/LjKAg23CTV7JnIBb3AN1El5MQMDN+j+6nvwx7y5pq9Cy3muoNo7arqgShQT
d5hI3RKaFodoTAu7JuK3ZpH9XPc9ikNkyWj/9KMmHMLiNcLoXoBkoinhsqJzZjLobLMTgb5XHUsF
iy42/nDjq0kDf/q1LFYeouvOVWZ5BtNhKMgLn1y6WfeJlWROD5786CFYVRRiy6/SnAwQgq9ixkFD
kBjvqMSi/7A3jWRjZhh0Q4SbAAQcUGr027Xg16shWGmpffjSqlec/4clI0kcFIqomKr6TbQ9WzJJ
XJVlIBqcF5uyxCJp5fgTL94MvaXuzqIyhLSXs3j2sEsBEesz6BIp7p6ef21nsyWa6LkzWhbj0VO7
ePh08JSezDejMR5fMQ5F4/BzcbxHObr6CjL3pE6ubVjfQNPZ9+pulPZlrvgbE7sSBfp1B9Mx1Nx5
+2IDdxvjEmm3E1JFbVaW8pQi8sMgxrUg3jhoAN9MdZUYGCp1Ou7MY/Uxh83Suc2kibtdoJ5KQIV4
WwOJSd4x6tKppiDG8nYkTjL4aVRr0M0NjEmEcdXTBb59de9nN9dOROBtkDlLNHRZvziDbX4T9pjp
byznDbsqeB6s8owmWhjoaMWudypoIsdAfrNYfrfPhAt9yX+yGknR8WUBXVX1S4GxG4paLOUdNFEY
PEqH4zL7r6cpbylsK5+mceVKgxfs1u7Sywp8rI01glfYod3Y1OKJYqyM+pBRvyijrZpJ01TTkBpi
EsAw6UOcqx47xRp57TYlRZPFV7FxFwGNbBlh1UKqZ3WTukumRjTpq3cqCbmrz7wsBb0Ql7LzXJtY
rFGqbrMvOOSTNLhzAZtXF9jZAFzEpG0e9F3nEpCVSjXvpgrNhQ0b8z/DnOX8W0Z74Qi/apRtHADz
NEJw7ejPUrcjAZHlY5VrU8nHShtPzIoes06NSWpTP3WijpVJurIo+zmINgI13UtqMzP6vVV9geXl
iCeiQnyJOVZIsCwB2gfGAL5BjXjoVdsiDqxZsTKuez4ssVgMqe86xCYYlFHgqT2U1dGDEZfjGo1+
0uHN0L9SDROU+qAcCnpm2uG0Vp2p6+5TunNoAj6v6VwTPgVcg/3WWxpCOwt5vIDfZOwk26zEf5a6
NITbeZ/Qz6M8RAZWS85H6q2QF2K88GlF5vz2EryakwzOfXjBaJoCdejnvVvFRtN6tu8P966D4pAw
yGmPVD6mCmY/9YnV5GTTpnrOPXNy+9ny8Gf/c8KdPfviTrScXDGrnhJTKlG3FLYK7F4U96SfB1nd
2b9zvSfv3QIiWtFXFxRzYnMjf23WqowamxN3SCTFbSWuMhUDpcPt17t2Y5+PzEXiIgRB5LlCGGwK
5SiXr+BGMhZ35qGN324/6CrAwvanumICLRKI/pyDQIxSw2kDf5MXq6p+q6CnEpcRjUoxKBJ7OeGi
DMV4YtHWHY8l6owlQsbbb/F92PwzG2dvcQErKX3bR5UFGi3qxloKUFhAG3VocQ13vc3VjZ5DVlS9
gxZvDQTr/WsTP2j+mxwWUw1YIOtOvLtNzOxap5R+JwMkaJvmsnKx3mCy0uQlxVtLtdq1SItD3BFN
9cAiC+kt32yD9oHSWWN8prBjaOMWq/WM8ZbwGPcwHRxGwaOlnrcT8hej2+hc854Uz5MqeLTfbdLZ
sO9QRkiroiunUaMD3vuzos/wOqA8bND4k19TD0yQ44GVyjWNNelRhc1rZuOmK2ODXOGSTlT2XeVq
KSFG4SpjBeoIMjB0zfFEgdohAmrcHvhrCfLZ7F+mhHliVl6epuGm9N5SYVKr80L71I3j7adcOCb9
9675O72XBB0Z26yubVxhF5DxC5Q9ONjBdRFxkPj0cw8pAfav9Nguk0+qlu2QnHqTpF7J/r5p7+Qh
ytWPpphnyYahc/ddLDYrsRIpj8EUCYdDYMuc/rDRsUUfIVrd2LBszmBU8JjialI6tQRS1nZjiHRO
NI6a1E16dVs4CFGg1tkY7xOsjVUyKKXAZMVXZzmSC6hOgUilnjKWXA9Q2thHi6EYzyWpcglTNsBO
p0Lqf3ugrx4bnMcUpWUu9u9CzFnMFKtBbfs2hZYm3g07IVvBwbFgPvX1HYDy+pSaqoYDlaRRNb0A
ZvVKhhGpNe6QwYT5sWkRfaerPHkRy1ez2jadQn0rh/m59QygaPoTgbOrCl8tc1dyN97+8u90+Z8T
xFJNXVQVXWfJ/TzH6jDtK78W6J2MltPFcSdLm1kFmGDIXwmtKegxo6RTWe2eex8tYLTz4h6m/qpj
1obyvecW9OBK55n/3vjqxIAn6EXIjrmjvVUx+NB41sTtT8PvdKq1yip/Vio02dCxpZaXrX7P6Osq
ZgZkJemmAg/Csi7uAD+tgL712ts4/ZRbKUmIAlce6ifLwRtyDrvOAh+5PYxXpxVbMZVo1LAM6dtj
+GwFyYnXOJqQBxvJXPoU1Jx0F3vzmppgbmgH30N+wQDYJukPmg3svFqyoV7ltBq8jQih9bC6EyZ8
78fLqT1/p4swQa7NQpbkOtjoFFrDxD7Eqr7XsU+X65kHoTXXnE2HC2wV4OLF2pN1ZwdBmqKrz2tL
6PG9V/ymkUD5OHWrgI3QMwKMWUOlHbDOgcFWiM96TOetyHqzAV+9RJ/6+EyHFW4PXAOcza4Jbqcu
XfFVc3UA6WdLwH0xelUrYxl11cxVD3ILcxsbiwyrVLW/NzfyEJLcGoeLkKWyera2z9wQmjcPRjHJ
cPkUJYiWZDHDJSVEEZAXcbk91nRv3oTmVGiODWaSpWBNJMCFfFWVu7LfaR+9945ztonG8vYKuoZs
yOxlTQdzhbB18ZJenieVGJbuJqANjUyinbAfpwsN8Wzs3mWcX32apiBpxa4Wwu1F9EJ034sEllRj
S4xgs4GI/UulrWEWCTSVZKfCyHRVVMRPSe1NlBh3q1A9CZrFmfxbyIWVG0lzAQMrHBTHQympbUua
tcwGzl5BN874rYYiKR8jnY5PNqSe6ssW6U3sZ1OYIRK3tuxq8xKT6aESNjA0c0Bd5p/OxRhu+DZq
Owlmg7VU6SF3FPxq1WO+7OX41YS0PIjraZEoW6PaOmK0oGKsBl+mri5K7x76e31nnw3Vxa2nia1r
emnkbxTw5jTVlhmyKBP/RXmExgXtLHanZrP0cUEIlmGICkOi3TahThee7mLR1y4qHAz/Z97Ui9uj
0bP/xdl5NcWtrWH6F6lKOdx2K3Qk2WCbG5UDKLSyWvHXz7M4FwdEDz1zynsbGwySllb4whtqdXZI
fIlzBFziVHsUMnQAu3Z/lfx8KctWDdOSLXQyEO8SN/N+TzvFit7HYJbmWg3UCKKvmsPh0+8HJJM6
mpinnSXVa3FYlG26z7vhyrF8Mch+fweLaTqF5yieErZyC3BeWd6M3W4MXc5mE31YgAOzfMzD1z66
V6m/k+8U12A5l9DgOvUFmQISQqYA+T6OQRLaaZjOJbgtZccykUisI3ZIQwtAUxH8lkK2ke5TeH34
L+XZqiXrBtgPaH+WeD3vhj+M+qGRzIgiB8qAMsL3AUU0GoycZnW/k6RVXStr7XStEnkpynt/2cWp
MZRVWUuqnh5AhFOEADQtFjBoya/3O0W/uC2/e77FjhfPiTPSu0puQzlyw+oprKx1Xqq7Cj27cVCO
kkFSUAR2Z+8ShIzyiR4fNJe+RdMs/zeylSS6ElCL1PRvNbiRYjSQx4EVgskZbYpeQieqh88bnm4r
HSEaTwultYF8YNPrXk0rpbNRcaSZIQAwsTjhACPWA9AIPLx0YD2IuVIGLVH+ysd/XbGrEA2R0j9R
isyF5jzG5zGwQjBYVi5gCg0GiqOog+uHvnuyxmeChVWPzUiCgFjcgaZS0BPVtMOpzLddiOaw2Xpp
yfaLIYLhGDchasW1/PNs4VOZb/I4CzQT34OwxbNeYGNRekWFbkqMYLZ/ROiV9WBoamIuBVK1Xm8t
C9M1xMDDFm/JusNHbT86cMGSXxO8SBtdUONPr0Y7Pq+qR37vwr9Td3tusYe7GWhTtUjYYq434PJl
UjapkXQZT84aQOU6pJOVOp3XzHCnAcpXaA9JIbJ46GXJqWc2eApG8Us550iGmt9LszqWGGkPAxwk
DEZi7WGosfVCekYMqZ3BkiOFoXKNkY3iqhOmhgUCS81alf4YiN6oV6qil4PCd5NtERTOjdznWkJV
FNARAk39eeT/o9wf0+pVpZTmDPc1Didfz/GLS8mG3uCAZzdp4H5cwUrDlCZJTA6TSih8RxpE5KtQ
o/z6MpcOc42GGPEuoFq61R8vc3aGsZ2YI7DMER9EqqcPQmoAlPthBntA/L6+3MXyk45Thm2C5bWs
N9Lru41pKMZWGsMqOcTYFJBzV7QB2YbNeE8nQEsQAhuDsvyRha95JflfX1wTL2oZzOkkT4atW7qu
L0UFRgNpwlgRD1u+2upz25d3PG+p3Oftk6nnvkQTVfYlFP/m2e9RKpF+iWIIO1lD+c95lKGY2TCf
bAV/TOtFm1DNtvq12cge2/lk7MLiqZD1oz29TKGXzXfUDxwBNLh2tKiXnsQ2gGkrOqBgdQlLjtrI
KUcnyw5cvjN/ZfqINR+WY/May5Gsvp3b+xJ0DrrFfkSPW1IwvUTRQyw/FcBBf/5nkUfUau1W02Ov
QCjIv1vT76l/yvGT/nrYlWs3uziMDFkrQ80gCgKiMRsk7gp96vCpuQl/4IeHKxBzrlxhf15/L+lo
O0ATrtyBuMLyxVNmE7qeZKlgjT/O8nBKz5ZpchJTdDToVgCf6gyUOYYe1XALfCh6jcbz4Bj7uhwQ
soyu5REXo5H3d7BIlafKUVXqbemhgH072qAPutjPnfw2IYcwq9jvKFAkLQwjwJbAyotyRucYacj4
9cpYXHobjmbBGaUFrtPl+TgWkxFZWTc2Nhwmv9W+l5ZvQtK14/sEqqJCNK3Nt6ZNKe1vN7/U0KrO
WGBdJe2JEV++EQdeEO9DNpnB4i7f7QPjKXJsIAlAlun9xLueEKhjc+tQpeLYptoeQ7O6Diu7FDe8
v6zYdd9d1kq1JE21KhYYL8AgLR645x2FiZI62AnOaEM1CUxO/JS2ELYQZ6A6+fX4X1y6zED2Pqq/
vILFTBgmqZhHCTCryAXycN1IKxGiWHnMvLhnZtbDxmjibTb9oRYu0+2QqWZJpM1O8SSmxFk4YVHV
zBrkWSppJ6HM0BLjNdlDO1yZLW9t+E/vCX4d88WhVO0sZkukEpw2agyMePIs7dWKH2cD7VH+t06/
UiixJ+VZQQuLZm91Jv+jtJep32w7clGh37V9/s2cEGvEeo6+lmw9ZnSpHFRrm/R3qP+YK7DJ1kOM
X0wBGb42YzRdUTk8m5skplWVvqSOFrAcOpV8uq+DlFWiQw0CRyZL+rVt4uKkFHw1VdNloI+LSSkN
qtYYrQ1lunqti13oJFuNpFRO/jAp6QRIlRakrXHlWELP+NJiECwTm/3cIGr/OCu706ko2rHMKM/q
fqWyGpmIFSg1DdzagINGrzHe2AjN8Y3Em4eIlPE3MuHKejhZ6YsyUTGv0MAuMHGojUcLXW8B3Stw
k0nlQ17KB/HjOlpXvCiqlLEa+9KAcwhMeeun0dmbKIxpwX2Lafu1p35Td/JOQtA3RRQjtZ9ndgQQ
DPYUH+RWuo1wjJlfRe+eOn9uie6/PvHTCgfnoGnNRK1i7Tgl6PHWt7ViwUm1UITCaraYV02NogYV
f2nc2XXQFMhVeA5mSqSkvW8236T4Xpq39SGqsm1Io20+Qew2zUAV1a8+dycUk7M23GQVpispmvYy
3lFVfqx5uo7gnRznFL6KasJIiy3GVa+FMZaG+LsdB2JpPXxWhV9YQ/OL6STAGdn4EGov9DfaKXNP
6c2czx7owBpKWky8OTPSbWlu9G9WgumYWuOAEfqij8j3mtSuTTNHZRTJboNUM5nWs2TdRaO9Awvn
lvVOPw1uDKXKQLstV36fUNa2MDEU71CB2Eb5HzyEytJes90ISml0DnGswzyiGbzYlO4Izgqt8Gh/
Gc2EhIGKFwD4ABOFEuo7oqsomHPhidKbfdcXD19vWRcDYOfd/FzsmuhPSpM1AAsnAK6UElc1y4fU
TGBhRhZ6sq8SS5/A7evLiq1lsfUYkCTIYCGh065frIr2RL27jSr7pqBxioN24imIXdIgrn7poV/q
VwoGFyJh+hMmxCfFhvS+7JecCrU7OVKBDWS6GzCTTH5xrUoVrIImvfv60S6VBiCsg0sU7GkqZott
NY/nygntXLpJ0Iutv48mJJR6NTgFtcUfAK+KOYghCcutemWPU8W7+jSq/73yp1Ao1OZudkKSmSR7
OXVnv4L6E6VPWU26SiuhK+RXwoObAsmqPCyQNH6juGXKzkpwqhCNmrghMfilDfik2d/zYfSaqLxp
J/M2c15GWi46ef/X43Xx3by76cWZOSosk1mD/adiQwQnLYx2IR4Noj2KNIr99PXVlIszT4XUjvK8
oRAvfNyPx1NSD4rTSDfmhKwJ200LCgluI04OuBjAFTp3d+TFFiQ8Vb4JcQ22EaCLDA/CqJSqxBAI
QwNiEiDbr2/tTcxk+foU8kESQp2K0vLW7HbWlMZQablogLQxqabutBMttFOjv6FIwM3IpZdzdRxf
NuNs8LFC7vpJ3O34qlHuE9HvWHlhc69XmatqoefENTZHxc+qnHxR2ajtyBc9969v/kIBEsibCvQF
ayJFW+Z+VT5HdWhBmSj015N+Xw735FRit4+uoG4vEYYMVTMcVrPsqKR8H1+gLEl2o0va6SBFvxto
knO1LnMwLy2+AeVuskcsTI+TkaxBrkkjXoDm89ePeinP5Q4cjWK8DfRYFTP6XaCpNNY8pgVdwSoO
wdbavtrh0YD6awt4LtDzNpDhzOScAK39z8gfvr78pfXy/uqL7WVy6JU2SvlWsTDnjAjyOOOvxWOm
sFOuktMvZTeGGG7DoOSrsV9/fFrNPEnJaW7Cm2KgTe8wqaiDUSPRgRYq7GExzT6bBRtr+U42t5M+
BCOVq6tt5ksnFWh32dBk4EzUFxYPrha2KSGmEB8mZJ9sNWic52Z4RaOE2MHEk6wkBpmvCm5eGu53
V132Zel1DacMSYqbRj2ARZzDW7cyQB7ASzsc1PZng6shBT2xZUyeKDNGL6KUFU1/vn7t/5fHZ9Kx
NdhM/cXjJ20+tf1cv4FqIzIYAXDOHwZcYJRj+Ff6JaXXamNiJS33I5IZWGNvUfMSTddW9NnjGR12
9PhXs/ZK4JphxE282ss7xThCHXZigtcxOFNTvfK4F7I5YQtig80kqEb24eO0m7psNGe1rA4RjgQC
rqdMCuVQpCY8k3kOSDExYlfDMVYEe2OCPNZwP8m/r9yGCEQ+jQG7DDRf8Juf3MASWbJCouLTwQif
G+c31DBq/dD1ndz9D75DJD0UuSIwlIgCFQSJsIquV8UvpBEC0qWD5zYcFZz7x+Eg+D+f2rFLD//p
dgDzBk5NNJwWtCXROkUYjmbXWb9Sqby4172/rpgj7/Y60peKGk9ERWG8y5WtZh3leFMhz/kL2EGT
bcLzph18ZE2/HvdLx4nBKeLIVL5JTxen9AxbdWiiWdoDXdLROBmOQLYaxFKubuYL39s3LA07G8hq
8FqArD+dXK0yJFOod9+hQa++77P1s36zb9x/t99v7XUWKNufLuKDq/gbufwq9tGxd1GRWMe+s6LE
ubK3/R/MGHBRXaP/um687627ypB5uoncX7+wKPbux/WN7bl3BwyhVk+S/5qtvG+mNyLndwjXe3vt
HfDmWX3Tttk6W2ur3n3tVpsAkyE4NcXq/uDHbhTsIh+r+nB983r/9VBf2uCg3jokp6CDP2lDpI1J
AjCl4U0V/WZXpf4PfMi20aeTXEP/X4JjuIeaDUcaGLK8eLHNaTwXuY6KEqydAUkchAHA4wk5p6m2
BSoMPBeAM+DjpytT6tIGiugJElUCHUnjbnGQzXJUz2mbZIfCRmpPBQSYf0MrhK5h2RxRcUNrCs8F
4/br4b3UJxYZh2KZhEWyvoSEZRB8066DZBwDfopIbYBTs3eTxtILAoQi4ASpdU/T9D+dw1A/ltYz
8NjV/yLK8OFWFpvIuR7TdurI88HFAVBjK2UX72kgcW5T5P76wS8sYfSbdA0nF2BN+rJLfD6dbdMu
qIXF9MdDDOclDZ80e93mx/yaO8yFoP7DtRYRmRUbZRPmMng4MAr1qkMbtHoUczgHFi3oyl8/2sK/
8m3PoKYs0gdhREPL4eOu2HIskpBTZzWqipDrOKpuXd3V0r/idKtMMTpM3079tzT5kSkbzd4ruMbk
6UZtb+rpb/O/pPCE3XiB2iAABErk493o59qepuyUiRQ+yYIS9alMSXCaQSPpXjaOGdGZZdTu14Pw
hgVZHI22QmSoqqQLurMEvMutNhaWDRnwLGCc7c9UTh+6qj0OqMlDVinwMUcZvs9uphY/vrDYUIBZ
UQ9W+lfCZFDrRiEfolg7QHqf8vOtQNykhZcCjNeR325VdM27R4NURUkIOV7HAZSBLPnDUK/GsN3Z
fbNpTPPYnY9W+Pr1w13YFAEyAtmiiA4ab2k2JLFO66FCkqns/uD4SocOjCz6iOP2f1GA4VIcQLKm
OzJr5ePbS+MW5YFEjQ9A9UN8oG0XJs5qqO8BxHT2lc3+0nlOtEZyybKkFPrmfvruPI/QxrCTWrNu
wnzfoDuKGm6FDcGWOFIHxOvgJbwuVe9/OdBtG5677TCsBBTmx6cszBghE5kuDX0iACoU5TIS/ApS
2MPXb+7tJy2nJaQerkLrUwOg8vFKjnYOz9JcFIJd3vS1O0x4Qhe7vHvWZixmohEeoKvnSLGOT1Xy
Uy6BlOZ9kEvYIhT/g2QBpV/EtgQaHHri4szJmzNZcWPkQkmPJ6/noE1uCNaw4bry2J/r22I/IkZU
WREqj/7xsSfLLEeFguj3YX2burHfr340a8m9hiy/kA6K6wBEIwehgrLsXSM+lxVVZZbfoYXe4op8
DIPU1bfyr79oBW6REYuu7TOXn+y/V1wskKrRats5I1lZS0RQmOM5iFHbGUrNA+hJ49+IZ6ajP0v6
vjEwZ83C1Snat7QkJOubrbUrvcMG4bbE68VYa1VQpP9GvHL027MdnJ7G1iXEbNU7Kfl75Y2I+/o4
ET+O1KLGGUsSY5WJN+KpT11QB6Grr8otXYB7KF7YaF9LmcQrXl4QGXKCDFrgNl34j1PAymdJaUGj
HVJaBsV4MxNZzEm7bghvDLfcgc+HU5S1f9rsN6ell5JZ9fHxOpZZJAVf3chiLqbT3GtZqVW3lfZP
Cm9D/T4SNOHwNZx2g3Q7GV7nNMDTvZMRXBl0saAWl6YGJSuWRXzJSliEOEaiVHFvUB3RUwG+yTPw
p2fgyqO2rcjUpN5YAw6UsVCVhxrV0golZfVKeKB+Dn1MbgJUCbR0RXGWlYpRimxlHoYckY2joa7y
0VFXJDSIKZTfLOdRrYG4TOl3bX4xpZchTYKajkEk0kdFwi0rUwM7k77JMrZsPo2P2qB9rM0Y5o6I
A6beMCu+U3YrmH7+18N38cYNXdAhTYLVtwd7dzoASEiiSSmoQEa/FTQ5kBQoggrZ4O7KOfT5fGWE
rDc8KxsjNkYfp+pspWenJ+s4gPeX8ADogyK/B8005NR0rmyNFx/qv9daIkNkq0vrKlKrW1MOiCnk
9Omce1McmNdEwS6UJj88lbNIlk/RCPM+08rvuC2uAnPdbCknr8xV+T31quDp63f1OeblYlRBLd4U
rktLynM95nWSElcfku43K1yoHlJ8dMLV4X46X0nbLlwL/W02FR2xBXKoxarKCiUPs74uREefrCEc
HtFtSVG2QAzYMH5ZtMq+frhLxwwIfYp8KtBnkrXFXjY0ekwnYwqPAAA16bFRaBXpzhrrm9W4ybvv
w7ZDSGWCs4tk5iGS/56bq9JU4qk+7iVIAxLYUv7TFeb+4h5OeQVCXKad0nTrHq1o1CW0xxoPxShA
BBGrADXEzPjKDvZ5qLko7WnKy6J3tCy6zZk6SmVViYLTzomeo+k7Ko0U7Z/69ndlInQ/e1eG+vNu
/fGKi/QhtqVZG7WqOTjV97hq3WrEe7v/y/64HtONLvMX7KLLNV3dbvv1tT8vTXBploaPEi5KHFuL
8ChUu7wDvAbpBRrr/AiGFz4nhKWrXYPPR6O4EOPJZWQbJsbH/cbpYweSUlkcymw30inIO4rmuwZq
6P//A5kKZXL4HvQal0XaQusGYN5AgcCgUCOHykt5AajHhBnR11d6g4F9nJ0cMUg4OaKjSddoMXZ1
OM36qQBYgI7rad5U2trGUt55NMNqfT5hodwe8UtpcSArC+AEN4T3RXJPHj4rQZs+1v/qcvKy05XZ
9Hlj514o2TkojNuOtWzslpE6ZWphAbMgEzcqGbzTCxzsbrDcGvfrq43kCyIYNhsgQDl4Zxz3b3vy
+yNLnvK2wkr6kA4FUlYFleEct1dtl+cnL3P0X+oJrISD4r0xbVNY7/3g6s2u12EBqqhyFCecFLCF
TdNjWBhuNPcuOgy7ViqvLOwLpwN3yqhQqTCgky2HJqecnTg18MgmFmAkkId1AwykPcLRRX21Uce1
Jj8D7xUqavk1BawLdShxeVAoCqVs6uqLJZBrddXnHRVkkAZ50+5jelTQrlPzRYmewvaZiSpwEvlz
q8drvT3GowVgh5YPIj7XjuQLPfKPN7PYcyopLUYHTtjBbDHcncx9bP1D0tBFfnJVai/K+NidIoQA
cdKtr206n3fYj9cWX383Y7o8zu0xpc3Kts57EC3UBu2KwmPjoeRGePj1Sr1QLbJNWmc2fStCU91c
rNSqqXTADvAlLCpSkoRqx+P0aCkPCroIhX6cx5fOCtL5OKNSQ1YlZ279rUb3EoJ5hc3Llbv5fKp9
vJtFOmXDC7ZzFaoI4uIguk5qMJvCyRwJcy36mWXuGV29azK3F+oOeHgA9BAcUcWi+vBx0GtcLOqk
7YpDPIDeT5zfJYpDPbgEKcZfGfusFAnnCJv7BNAoCs3XGjkLxx1RskMpk3YtrA1xvC4hIHI5FAr0
9Py2CpuXapb8tndB1Zt1QgNLxfaiu0lyyDlIRGeQkzIE4k8dxFrqBXp5g3o7vYcDLXRtutUcfZN1
J3eK2/tzh+tv90qMyRndP87Rzxa3ZAEOkOtyY6K9WdUQItFLM7BWsbHu3WlSfMxS9FjGfSsDDMmx
X4UfS5dpqzW/w+41a6LAgnCg2dOV4+lCzQ62ikz5ndY51J3loZHWdTgjrMDLL/uDhUdS1mquYwKD
mosN2AFkhHYpKK86fs1opwIEMtsWe6gdk9u1bXTG0hUMn8qE50I7GPxVWH9PU0rXCElauHVQ8qMJ
mk5YCiJWI3RhItQFkQSYZQBgAkGIqHb7XPPgXR9fmdsXEBQfH28xt09qZ/W0OJJDpzyb+ACpUn9I
Mdxsq9AbkLARELA3Njy+k3EiOg9JbzyEODBLYHILJdlgyRE6GVJyrS+OgzjNBY+d+uLphBoosDsr
C73Q2A5jvVOza/TxC1sTr4ddgowIsW5jkTgb5jzJ8WwiSKoc4+gRWb4yomK0Qk8HAZ9mtK8NmNh6
FkGEYDYTSIhIwnijdr/bC+M0HVQpRF2YckFUKl48nz0Jgn2GhY5TqV6U3KOfJVJTO3kyFdxJeIUd
flvjBKEv+12MnU+pUkuZSSyBycmDyVA3kmxdyUwvbSBEE+QDAACIL5agiy6NOvN8rqtDFj0MkqfK
AFKRzK4RzLe72xyFAcpqUZnSFM/+H7gNF+IaAM3CkoJNBL29xZshKI8cXSqn7+bRdY/t2t+uKi/o
PW+93ty7X2/RC1O5t70KPDs4IJmaqUwb/ONmeaaT0dF4Lw6SRMpjYu8zy24sv+Y1RZNUHFrTFKTG
8zw369SI/GJGegQC/AQCUkZlLo2Pff0kF/fptezkc8COqN67O1M/3plmtaOllAM+DAOszy09aFHM
TLx5vL8yBheWAvYjIi2gAE+hejHgsFPbakxa1GTGeqtRFnHYSIoZiYe58VU1fAAAT6kE0I962sU9
MpslHLBEO2YzkhZuL/8hHabZtbaK4dhj7yG8QQximuyM83hzFOMVV/NaGo7n+Anw+PbrB7gwYdhk
HRrK4u4puX8cqV6aTpHZ1ljVy/dI98zjYZbvBUTEDK5DDi8s4w8XW2SqYxHLcSxkJ8gF4LvU6uTN
Sriq7J2AFBcA8JHfUBmk+ITnJ+h7YVTz9fOK97HYST7cwuJ9DdJZnrOR7moVIm6IhiuRZNU8VvE1
s8MLCD6RWFDzECkGfa/Fw1ZREzmRqrzRC9BMWNkwtVpIYpDrk9diPpawuAlmJQM0kBMU+C4DJIQI
6vbm40Dud1J6V5xEXz//pfiaG4I474gEUHnDGbzbSrUyKe0aO6RDET3U83PYPIQUHEkCYzpYqRn5
pQliWeBVkmNb3pv4Hkd8BW7KlRsRa3DxJj7cyCLQdwYJsOswnA5RYfujnnlVl2+kfHCVOrBOxi51
5G1fRD7HtpBOsoFZf30HFzYJiiaqLCgQItsWs/XdSKhGNsqJDj4KMPrc7cACmgS+SP7oVytu1y61
WGWnKjkNOKIjR2k+ivCtNbStTFIjMPLtkdcwQ8cJS/I8lL0dgEIhimWlhtZBNe4tLM5GZbry9JdO
qg+Pv5ifWeU0fXpiftrzEd0hpC+Ew4oQn8yfE6zjgWa2xwKxA/lakHttNBZrMJJo3NCBBZgIIYBO
K8w2mNDMt6v1lAtgCuyh3r3jxSRLlUIGUcJDIvlBsAJ5AXdyAGFJdY/4LRIfQo3r62l1KYF2BGCc
yjEVQaKVj/PKOOGiYYU8noZ5TO9shzwWWTQuCORvDGtk/dPlf5Z0B3JlrB+vXP3Chv7h6oupZmgO
1fkGfVGowX4JKL5DpSDVH0WArEK3MNId7R6URZpVNj7r2fMc2+6YvZooKRSG5I3z7MLRv7btiIf+
uNppGlPdBtJCYKQs03rFGSYdHccc/fz1GUI281z6Ew5rUkqU5VKMEmOv/dbpv8s/Vwbk2pUXOXx8
7s0qH+ziELWHsXhU9BkyK4RIThvKGSaAAAnlhkeE1JRzSKJ7TXHvQgUMIzuN6JWGMtnlsnOeD6rZ
GGH3lsifTB90AXpje+m7DAy6vxlsjG7lX8Wqg3+o7IlT6jZoHWFqnWBNeg0s+blLKW6Gm4D1RevZ
WCS4aHE4dkGWe6iznYmhUH56Yb+1o/6wAoIx10crebryAj4v9w+XXCKL0tmeIBOh48IajCpcLuSN
Uj7b5Dgq6CEz3gy6QVwIweyOvV6XR6/tOYKigloYjlbXyhyX5sO7EVhm2Oc4LNMwgvaH+lzFTByH
aD1E93ThaPhr9dsO6PyxYxYFKh1N8PVoXBwMm5Hn9AUe/RZTvzt0rDGfRt1qSooswWi9UEqeOg+P
Jbq+Vx70wpUoJiiib2VQc1wCDLoCjSt0M9nf8a7ikDkF9MmYXkLp++tnuhDqOPQP6ebLyHaiw7RY
YiGprK7kCOkaUNE1fVgbq7FsENkeV+w852Jno7CUE1d0Fis/ToTgtZw9dlTwKNtJcyABpctP19LU
CxgLRyHSEcIXYKDoQX3ciSnlDEqjWG9Y5LP9yAFgZdVaExa2w+/SGNeEPWA2e/ITK3XWBcQzdX6x
suj+Kqbtwqnw8V4WYyQL8HDVyhC/aws9meCUFpuTXSNXc/bbNHNLCNtUtUQM2JqrzA5MHC+/fk/i
RF/swR+GY7H2EdxP09wZMXGAP/6mcnx9sV/YX95f462i+m5+txlEZlUZ1MMg7waK1zJo+/7IzKtr
AxKcqEn0ydU2nPy5WuiA8RIcLTgp1ic0TV2x8b75hY7qk2rnO1HCnBTFKzdyj582Cacdl24cHvMZ
n/D+ucQNOVdTfJ4kb+ihdRXxr7Pm+KUj49nzs5jU7Xn+kardRm/b/XSaPSd64L+syNwMYLWaZRtI
eH6qzAGFPDcklVGi+l6qA4PWG2UjJKTcKs/qVUjhdlLn+/nkrBWbpsekgfzItsZQ+cZ830wYqW5G
BxxIEq/H/nGSrBUE0VUpwXDtkFwXHGBcE1amgi4gYqtjTZJpsoZGj9wZ5QerlrE8WzlnfHJyKkc8
E84UFHO/N9lNfSsNnTdk823cFD6qxRIpcfFErYyWR5JMEGmP7LwRMIcBh+K0GNZ68SuRFVdui4AT
0qhepkrb26ycHoH19OwnGMinhYlI8zWbkUsrFncdR9jUs2QtaxGUSqNmx/QWE1H9z0bLbRULgqhw
pj6h1oVAOFHiDEmb4t3pvIvsV9B9KwVZ/4oz5OvV8tmpgpwNjjTms8iTky0tyhvpVONLdEabPtRw
4ow0N0YSsHg0xrs+NdbzufTjU7EaDF7vcGv1r3U0uhXh83gARTsLfQYtJIvRb6QyR4fmwahV1276
lXRmAjhU0bX4Z5tL27aDG2FhJOgmzq/ZOmRxsqf6hsor70db19eI758OBp4LXzWqy5S4LUTmPu6K
mdWcbEpE+YFdSGj3RSt6bnO5vuo+9inX5kIqKxL9JQUC0lKWcExlXQLokmPiu6OZNBff0xMIk8z7
+kW9AYY+7GviOkJAxAKLLzrSHx+oH4ZqjEotP+STtNKaTXl+qk8ro19r7abnPegYBuX1TdXtO41j
5uR3+jcHy+34xqpAWa/z6mh2azu8VbIbRODicRudHgxli8LvYAftyTOwc/3ROZ70eJdgEL//PVf7
SV3b9TGbHuTye5f7leZPxU5q6crtujw4G571TZH8OkfV3k9thONwuVo5tVuywZ823c48AqLXbpTz
bXKtu/v2BpcDgkUVCtosJdooi1XU57o9KmdtugdKEu7qG6E2XwTWxriNTw+jhuMAns5BmRz1MpAo
e68UfdO7IaYKAP/y3bnx2pNr9kfdWDv1XkhSTPsWBoXmWjC448C2Vqo7U3pFjXu+zRNX/bOrD0X7
FDqr0z8ZNLOFPxWiPp6ubsLJHee7adOwiynYfwExcufeM64Usj4HIcwCwf9S8GcEzr1klSpRlA9d
L4/3dozMkZ/9YpcKJTQhV6QZJja394I1OQfIPK/gN+sHw/amH2hEfj0bL60uoBjIRSNHCVNjEXOE
Td0UfQ3vTwjP0+Pm9NOjJwAoeXRNGv4z+oRHpn4ImNrUIdssSfuVypnitH3xvfXKm2O9wtvlFvKJ
/wsZcXfY/Pv6yYBXLQMIrocqO01hWZf5sNgRw7aPs96cssO0HrzuaXZlL9mcD2Gg+Zo/eHzOo759
yLbi1+zPfnOotvlNszV3WMGfD/1B86W/smf4yUb3hoehdy1fAvHoic/pr7KHEsjTaaN67YO5pr8I
V+UlX7/gteYXfr5rA6SqNsYm35W7fJP9rbTVuD1tkn3zCy665fOb46OnskGp358RbvV1j76Rr7m5
l/Ondm2u1fXo9m50w62iqWWsTqth5QK3XKOWExi/BpScVkL6OBj2/D1dOVv+1m5MQonSq9zSK704
wLLO7zx1PbvmWl/PPvXsZ3vd8NlKXYnhiDazO3nEBD7QgifV09fiHhKoOc23xMMcxdf2zp/TTnzU
NoWvbawf7bO2acFfajyftq9u0b//z+N2QSkemE9ihA4cBHWYzSx+K/xzvFI2mfiAR+1O2Zz4R8YG
Mfld5Vv79u1nDUHNqBUue6Jar7BDQgLgxdjEf/tvAwOqbZR95ncBw7oRv08vxh5VpAKdhkD8aqpV
5Wd/z3f6o+MPzw5jOgTt82lHTnEsj9GuPEo34da+C7f9/rxpNo6nbqdfzabaFBvLY5toNuY23J6O
fHlf7ZPgvEHU+g/WAl7sz5vwrv9h3vHtd2fUCx7zR+gRj6fH+Jtzg+YU/8ffcvHZB/R1+TIAn13I
mua74ttxr+znfXucNzPUvw1D4WYuaobl83hmYACWlAEyrgGWeT8q/0/Lk7TByROjDDwr6Dexa91E
3rxSVn/+hE/MEQZD/NIYO3qDO+WMgsMqvg3FAwSWBzQ1mHzZN3+2B409zwgw8NmWR/7RuJm5l3k/
bvq9ue034pd40nE1/8jvM9fa/zEO0p/hGcDdbbs+32Zu9Y108zF2UbgJfhz69a/sZtg+nu+NdbUy
VytrrbutX3ntT+lx8IefZ69fi89Za9ONDrXbeLI/e6p7XhNqBgR/buydfCwx3MJDOOsY7ks33J/8
KpC28j7eTRtUbl6qQHR99/KGf+pnHlHxPlpra+0p3Zhsjenqt7EOV83qUXXxM18VyKO4xhp/GFd2
lSOiIEHiI5fmx4+RP2wklyDRn2ijrsw/khv5tB298KEI1E3un4PSL93o53Cbedpjuvq2O98XXrYZ
tqaPdAsfNU/5jfjkJt44O6oRzqvpi087r4onHzJuKN50fFl8Q7pBQzlB8GXl7Not7j98Ymft7HIl
/gU9wQ0/oLppt8XN6c6g0/Rq7Yqb7Mags8BnpcDaRXf8qV9Zu+wmfYjupPv0JrqL7tIbZUcv33cC
1W+33TbetPxE25e/l34TTPtpnx3Rzdx3G06xINup++aobrJdW6yK3TmI/uqbkmfNPHkz7ONjzD9G
gdWv+XO3x1/oLr6PbotjvEtu0/vqmNwy+nu+OdvFu5RfyW23aTeG226sbXgz7NmDbtOjnq+6TRxo
W2p4lWt7aVD/6c6rgZ/Y7cVPwzdgne7kjfx2U+cjhc1HAKq8+pRpMO0rPFa3wx4uPUi1bROcg5yp
IrtOoPu6T6d/baxzXmEWxAF2Gv+HsvPqTZwN0/AvQnLHPnUFg+khJCco1WDj3jC/fi9n9+ALGSVa
ocxkMgG3tzzlLk7vGZNoKvjnBWxWvsq55iNv7aZTBEdsjLd9JZDWtavasvk+tmlVT9Kgn524pH44
IS7yvM05Mdx6ZnWQLPvJBamgoAzyIF5G/mUd1tbFrwOJsRgvT+vTehiJkxPnGznS68kpGTWRP4xK
yT7x8HX3MhmuJ6dqwHASZiMuvWEtjl97L51H08IB72AORx/G93BbT/5wzWnQTXp+G3f7/nX4Y9JV
QNmH0fmXXvPPLijQT+q8YwFj5H9wJ7q0g+0djtOd5J1WYziV5+X+6sIHpasyZ6mdVoA+zZacxRa+
nujvu/LPho4kUVcdAFNwBRXEOr9Hv2lfw7K/qgTX88YxzMKqTN3X/XS6vJpvCFy/XwsLNMQf2ZEk
/YwF/nvY+0JWe+3lY18JLINbYmCsvhaSE/vnSViZt109Az7kJNPjXNoCcVOsdl16kf//r2Zy7SgA
Y2xM0QlL37tid2qUlASUKt2J2wO1TM+Aripytd0fV/sTkCJJQEeABdEqJRPU7loWepsd09to1Aat
oa21UvO6sJsQe5mhaDgXvXFFHd0ukaZ33M6ArvB3bIrJRKOYKxGf1ZJTXqah4Z6ynQy0RN1e6wge
6XOv8r5R7uJe+5UYHvvTtkklV5Fr54QVg1QJqFYWHry8muR/JNsy6W/0lzf1Tx31uwu8C1uvMkKd
bVj1ayUoWDsL5ypZCCtBSsKXzYxCqiIuEjF15I5yP2/dmzy9bS4IbfIf89PNit8Bf/SsNVfNCjuX
b6TrfIijMiSZXkN7+7e14ZCn3mU5gz84c04fU+K7T/vyNk/Pp/SMCJC469oatj+aGgiTSWM8pqEi
XBJLNyHLjoft7cLcT0O6iJsKncxLE+Ad98cg+ddM1LmNCgCQAVuqDLWx/9S+oDvJvTquLvObHlyL
NSzlMTJLqoiQExHYYNDam/17DK0XKRs63bDEGxX/wQpGNo5Wv68LP+8OLQcESEChGHR5v+qR/zmZ
VMEHuBrfgOvdFpkUWcr1JZa3Nfa9V9ZMilO/H+4fy+D3491NxWjcRWXbZulONaF9mA2hp/jaTlYL
2SHfMp+UWWoVDqWxyV+T82fRCK00lCYUdKXx4BzfMyfidAxf8Ex3tRUk70LZdNAdq79AJ8/NVUG3
XzXliIAcopGs7qjt0oa9JqmthPg/jP9qsX9hPr4PTM5HlOANY7EN9/RuRRb19BaVx7G+Lhy7fJPh
0x0vdh8GafRAxtN3Tv0armNrQ9nQzSeVBjzIhu2BRxVZUqlkJsyjcmPsEx25Orc95KWtORIB7TvS
9AJx2OL3Z/dTHXO4gZTbUJyDJAzs9PvAbRIxuQF8uwXQXM6p6sOC9INz/gH/e9BPzgOV7et8ee4T
qy4+LioS6Oof4+cfuSznIGnaoCykDYzI7+cg5uKthIGY7lgIKaLOLrZ3NKtl7fXW7Bac7T+6Uj/T
dA4HUIo+GDsIl/79cNgWjJJQKW9BhL8lTW6qYFRB2/I5+wvR/LP/N9zd/xzqrhojCGlxSaWTss5J
eG5uU5nl9Cbvb+EMc/q0c8Nsg0G8RC5WOVrvImCnHdfj6yRbja9WlLvayf39ef/r2se4kY4HO1LW
zrt1SuhHdYkvKS5DiUdP5P/EBcRV/hd++quXdj8TDBi8mL8DppXvwSZFOpJvQnFqFsY2XMiuaOdu
vO4CdXb2QTYKdrFGzDjZ1HPdb9Yk7YfT6jJVrHTX7ONFeTYNlCxCp5zJC2GKWX2QzbNdssorkyi+
mncHaRm9pC/C2ZQdKt27aEO6I1mfeZCMLPxzNITAEBPFym+u7n6/hz+RBTzV/17a3YbZjSk6IlMw
EEypvjsnC7VpqyPzuvyxkP/sHLGKw9+Hcm1A8aai932oxnWVCXUfGutoKioITtsCDjUB+OT0JcTZ
dHE+cJ3lX7z5L1LL3bNjEYOjOUAZqRbfTcjqrI7C0Rjn4BMCjVnvhahjdv0T3hrDd2IkWFr/NMoq
V7zg6lYFWHE4GUD8klDFQOcIqo55pgMo1JplXJ97ipBqShSs4jdEaaMVn1VK5536nkrPDQUHox+7
OKZ31TgoKHsPZjql21zZTuhtgIQ74t4h8Zl9dHGzweMeVNLvz3RYl39cMdgERRGEgUd1t27Lo0JK
w/R8Cww6D7U6j8bQH+QCLd51wZ0vy6N5G01+P+aXLtX9Qb9AEQSYiNDe19SEcRyXo6xNB0Mdefwq
Hbc5JlFRjx0z6KBUQtpuNLaOyupcHM5ocY7jzzPKAvinmYmgWLVErzX8vF7eCvl1ICM0xlow/hjs
/4glwKwMJFGkUOBd3tX9wG2OmrGKZ3eTOHgYQK1juawTDwgNTrW/35CfuCSkFlmcRMqaqJGg0/19
uFehrEtVXX81bWV9epYCmuS6OtfmGCT/b5uC+Dj8Q//kX/ELeuASyYQyIFSM4R78J14a9805v1Rg
E9tiPT4+p+U6byk0PSB8Xlx3oblIRkvAO1z4oNZJx+QSf6DyZYEfv/RYjP4hS/KvPfnb+dwNxltV
5cpJQEeLGxB96UllZ2+gYuB0c6Ild/Kgu7Bf05SEGY0uzJ+r9z9yAnQJmAu043gOwEO/3xID6hg2
lXD8bscbagv6LGwwx1NCzE8GOLUFMThPe+eIct8ofDonoQ1LJ0qDa5hOy3o8j6R8SgRqUf++0HY1
gDjervQnZZ205oodT+klBKJV/XKG3NyB9oBrO3RjYnqNF3VkZtX/24CXwfXfS7rb9uPmCB3sBPyT
OwdJFEIvMh88zAqywF+737+2CIhMdMAGeQ5kPe/2WV0Ja3pwZbp7vtihk1lIOZuUbII/E49h/t2t
IRwImi23Dq2/++xUa9oGJJ88xN7l/PVsbpQpquomFrt/zJKvnuf9kXjulDzgQarIXn0fErk+DsOx
RsJ9QLtm0j+c/ZpLUmbnt7/ACgj//+OqiOYHzD+QAoor3481uuq3AoHSZN6EcJNDcTV+q+UoSMTj
PI/Gb1VMnweYZEk7Xrn2vhYe2uZQZ9MjhhYZrDqj0sl6gkHVdNCgrGHxIBFmtaVudSPIVEaxIIFy
pfTzeMboVKwW+BzE7K83fNtGqWVIi/bpVASK6Bvpcy+PXb0xDjc0zkDD8jkg2uGj9U3l7LRWnoSD
z1IJmebyTKjcIYLfn3onTz5THD5jjCbkOcytYeDXIJv1FJD86GL16vPlukYyt6pRUgKYJyb+WflQ
MDFujkkgDDNP/mCt7SJHJq0BTwF0IzFueFv43aqvnlTpIawmg7U9KAua+yxIfXlCxB1V0HwaAWw+
SfFKR9VeiYSJrk80ybzph7DNIbtE0wFlqgAGq/SHi0B1tzCWtSQ9yNyDGBLviSvVj/Q8UsmB6BXB
fr1VC+CTYg5UGD1/TYkwUhzbI62zj5U8kSX0iKlU6MfnDB158oe0exjYKF2i2kg/mDBZgB4Pi0B0
pUmQpraa9+RrpzNi+PR+ivPm75zsn3MRXCSUIlpY+g/cWxvGSMwfmYvGMhDNTWG3pKWd+f775vWv
1A87KgLeAesIzPNufUE5B/mGhjHbvmmfS3VOvQSHluI5e1a22q57id7rbfZ8exU3ys546N7az/wl
fpJeYZnpj/kzf1Wvp6tFDwrd8QcMYKkK/XGO/4j+0SMdWnggGwgq7/bXPjznvapC84OEG1W0dxxg
OQDvQB79fjP+UQ+Rh3IZ3p3s5DK9w+8T+JrKWElrDdG8xUYAoO5kYyw8tDDM6wvIe1elRD/2M/vP
isCwNHxfpoYQjtY3SxXyGvcKB1IyPtVnmSOL2+Nzfajtmxlb0BQ/e/dh+/tV/gwaaYXiW0LsMEjU
fyGT/hM3nAnd6xY+2cANPyLOnqTWoPKIZLN48oedGX3534/4MxobkjYR4d0vQvx9+qalqXHV+/Qy
D6X1oEuH5ykQTny0jKFT8Jdf8j/iMQ5nqBpMLzayn4bcBcSfRtKGzUX3Bef1RjXHWIM9MlPrr2L6
vy4NwDbNcwgpzNO7sXnUYMZpAzSlFvZcHSJT4ckfaEMwbf9UfvsSZ/g+SuBpoZhAaEOGg27E9/HZ
xHBgLxnIYNnE62dxstCUsnRbsz9e06lhAp3egBH+v5dol0t3iQecSVn9RodMpLqom4md2BJ/P+a0
zCjl0mEJ+XPohEETHrZg90hrefjzj1Hw9Zz/e/rDYEOqiTlG3cuAf/X99K+JrFSt2hWLsYk91Eu5
G0/wDm/Nqw3SbtJYVGvnisVeuCGB6pw90vUf/TSx3zGotXO7pG+PSPTR6z/T3WWHAGSx6nA2NJHL
sFIXoXx7NDHmmgNI2lPfaOXPxS0WSnPdOzX0us828pG2VpnpYStaktnTSpe898as3auLFTsqk4ll
mIoH4UlzGpOmlK1sisfIG80iCjryizajkh3Ej/JxEtqkgtOJuJSXQ3dd8dq38AWFIKufFZOt5EaO
fpBsft1DsMAVPnun4kmcnWfJM7Y6akGwiBSLWg48CnFOtfURC+4aSih2awIpoz2kcpEN7mWVzrQt
WvqudwFTsIlJ7ybZAz+gL1Y7qDSf9sUgFIULV2m+iRMcOB/i5yKQ7XOI66XZTjHgHj9Gy3aSzsjU
tO3pBc3Zqexf/cqu5ggGOXUwFz3eLq4LG6OmiTSlkm53tHJ3sRXtx8HoAZjKLp/I3mroREtPo8at
KYpcJ2cTmaoVlHbaRVe/dIZxJl0YlcI0bVya6cLTya0sLK6WhmVYtSOvi8NKsduZNC1n2qpTUAyy
ysIrWid6FRe39WWvbPWtykj2jQ3+4vvUPU7DB+m9chs7AY1PjUWb4297so+0m6/W1SGo4plx6tla
tFFQsQ0mRvhwnOPvsxS2tLP6N9GLLWWK4LdTOoY1djT2N90++2CfZsISqrbX9paM4uj8to5sfZ8+
IQU+gyxKrWKSLkN/jOVdat08ApckMzHF8TEFmmC8S8TmvE3PE9UFpGCpB0TgnS5IvNsE/zPnccSp
sQRdJycX1wTzqbbw7lsdKfG/CBlsx5bPRwHVNpx6Ej0KyzGAmKNZM2MrW9+m++nJovxw9lcJAGzT
4AyZukALPGBQ7E7Ga+hTqp01buLB35xmh4aRIXvdG+4nDm5LFrAiniZ4BaR6pjsRCEvo94odQl8B
g3DE3REWqp1CpzhZcmvLXjZFvYuefU4MaHXZULKJTLz32NvpjvgKPc9eYH6UuJ1RIaeaY0zzDxzy
ogKnCNInU+ttHbYWXeCWDxdYUFJv0bkPzau6iu3xtGHSds7rUCrbPSPNBMJ4R614NFVm/WvpnXx9
cYvM0q3fKifcYMpkjaaJ+9mvR5Pxcv/Z7UZ+b+rOZ+oBJKHXn9K2sC4OUvK7SWqekZSdX/1s3rtv
w509W6rXvpwmzH+6bR8X+2MuW5/Qae2UdUByhYPsY5usJVa3xFppNB3bndWD/zmu1WX9hpBZmVqd
fwzOi3reB+0Rk2C7no8bq3u57nIwIdjf2RWrVDUJtz4H2x/NLc2D+fXAUr0pbdc6o4LLNX8tsKM5
maepfnL/6qEd7H+++K5FLgQWZ33edJYbA1SxpxTO6T+YJw9WKmd1tMRVwXomeY2jebpzkq3qU9Ct
fWr1LDW+6FvqU8g6N3tGONvvTI3WRWOyQLqaPzbZb+3ogc5K85iDczB8idMZT+Hj2ywIgo2J/bKa
iStloVDrnFaY6BwduTGN2NVxoCPoWfBLHqSHISn0WCK5RW+TmyWvZe/pk4iaVAINXzIUOgMsIMSr
QI5SW3aPayRK3k4rYFgmzSWnM8OtvBq5EOLNdlZYz42DX8W0PBzXR28YTbHJEm5OEBXzBfPsKq8U
EGYjW7ZOoEC0CVq6blZj+WFmDsDkZT5nQ/nsfd0Sn+TpdXkC8mMWS3TJ3i+BzH1HN92R2f8Vnvl4
it6vI04xNHre68Cj1KX+UNvy4egB/jLX7dAB8tKPixd5nTXaruuNDijlYlVOTaujNPeQwOapX3oc
w5HWKWixq71ms3hszD33edI7ifmugFK57WXnxKnkgA+MP6LV/8Xz/raf3gUfwCiPR81Ii0VJmJpO
W/c0b109YEdMPtu35KVkVz8y5M9ug8iQOh3vToQIPbL+zu1AtgWQdFPQEcYvx9kbuxGQic6qEG80
98WnsU3ZIrmjOMgebm/jt0Ns75N94ywJMDzq3VjHsk0nL/KycgoHMfNAwF9pjueMJc4zRl0IXKd6
DLfVK6aM42m4Zxu1WDM1qgqCabC3GjtjPgLCMVrKb51TmNGy8g7jVf9I52YyjsyRPWyhxSPQFEf3
ahvEySxiwcFuLX7NHsNlvDy7TLlXncIBYvEsPb0tv1e9LQVHy6r327F9XTWT8Up9Z/w6kl846lZf
hy/ye+mOt2i3Cla+TUyW89TMD9mkcYDLLuSn61Md2sZENZeJmUbI6tnqTkKsurPkbfvU+IyC6mJW
nwf9Ni3tte7mtMQuJtNVd4rZZ+iuW/t5Kbo3O9mkNqs81zdavmbeMloJzqY2pbe3G6PytCq4HazJ
YOgy68L1B5InHkp6Che7nMTEC+ubq1iVlUA4AdEC7ObJmAusAJLVfzyzPNmvYAYnOVCNJ3Z3fa46
bWLW/nVz9k5bZRUO+zq7rvUYBgbL7Yn5ZN5MKGR2Yh13worYkeGD5YUZL/Dkc0QTLBkalLKbOJEd
e3EQexobKQIU86sFH+a2rp3cjN0naUqZUfTGa9m/OQA3zE1ly35jpy/S2RT3gql63iuK3px9yMde
7JGTTvCuXp50M/aEVfRYvKnPGxGRb0YhO+HNp5XHxlaZxT5nQ22n0Ur5ROmv3EbbzD/ZsTNaJD67
xuS6vjxS2UTAu/UNdDFMcaOusVf2hGkYVG6KbUfppDPi8Q/2ypTgC4BW5koRhS1upj/g48rZzWy3
GIYGRz759qghDRKaBfHMrvUzpvrhsjiBlAqfZDYwnOEd1ZqnM6QF3/TdcdI6ybs2uzhUvUX28gum
pi/oYQhblXu0ySJuVHw2MTlRtle/d1VP9GDyhQ7PQ5jiJAoOT76Z+JByk6WduCid/FMNMrazo6VN
Oe/Jed4VNkI+/VtR2m09rySzIaBzvMy6mmC5FtqE+rktLVUnd1Li+YsnENrffOWQb0pAdtCDCCXe
hsD2ifDSaxcqELMYtMeOysmDwFt6NwNqBndNo2spucb6JWalbyzJU3zVfGd/JwxGgcKOdzJ5QmOK
yzXSi9MTO4uMKKkNgIm9fuSq0wGvpJr70BXM4n34/9bNpy2ryjtgu+MCmTf2J+pY5hB7n7zTvMKO
xWIFt8BTBduF7LHt53YNDhf3KrOYaCUSKX8koz9Ug+6zkLs+mCRkRZgn48vg5Yc2bR/Ek3g/PlRe
/UoHXnlq/RQ8iU9zbiJ2jvZX63rI0X4s2nDcxoOyNHI5d0XCcagWeh1fi4UxuUy1D9T1jk8ayMhq
LjqlP0ASb0+/J14/+nFfV0xrH5A5gvTAoL/nXdq4DbVLxRXXbvfZeLfaROzyOGJWwxICMY+eS+7I
f8mmfjl4fLtSSRzKGSJ0FFR6xXu1DSO/aaB0rtA22sgVjuf3DrNuSWaFwc06Lb24pf4oAsCXvfro
XY6eIkz62yQeh+sS1we0qeUz/UlEhK7Hh8ZQzDOuLJB/FHFosRFtVQiypjaqS9OboC0rNEebs+w1
Z/gSJxjTISHlLfZ7mOhobt6SS5BEty9G38BWSqAwJvHDrX+m8KdeNVupyf1itw4xGVEgsjiDXP5Q
+VSr3rtUz42A6aJKNISKM+IPmdZPmxNBT9fZ8Rg7nCzgDU4FkB8fYFATR5SQywfs0DwpHNvqrbPV
4/VRM55CbSmQ3aFzTlMMePbk98d9Xy4DtaNRQIJBOcikIgv1/WmfBaU4YsyQzENyJ2mgUSIsBHjH
ADTw+5F+EI7uD3XXgkpRgI2jcV7MA6Ies9oTHA9RrNsTuwnW8nXYaEIndI7oJmde4mlE4sglkHDK
FB3QxSJu7Wx2a+KB0e73k/tRBhpUbWjJoRXCsMc37K4ZJGRS2J3lUTZPEC6p/Y49IuvjXZ57jfox
GDtVBcHnOXEy3VWM/I/oDDzP/US/O/7drGsjUa3yWM7nVxsOi31alTAL8NTbtUQiunf0oE9b8UYE
RNA7QA3co6dm1EJozoP5r6cU7a0WMBtdpUXvwEWwr7ax7Jwb+FbkTpwjIQZ0hKXOQt1bAl/8CVeA
FNGUqYYMnyHxE/Gg/G8gbvAjwYpfqJdDJ+CtbPnDz4rFjY+G+W9Hu+H5DWzYw1BVic0ZAW1wOKwr
5/29YUmGpPT1IvGhoEKLwu6ty5TYntrTyKxAcspAqep5gVnAcgoNwRuqT4kV8+qexla/LCdvl2Hr
okowYLYfVx/exwd1CkaKOBnXpvx6sVOQ5rADnMyvMCmhgWydDtEbgAXHAJHx+nz0GG+HjKjVWGYc
Cf0ayBvjIdExK+cQsEnZkEvwESErIxayD0FwGP4tEGMunwN7FvDu58I8cJkZb++c58Osx1JkuCHZ
RrHQuSa3DglFMisCoR/Z1NkAxsM583FNIaDJ/OVhj/MxCczza2US5hDo2HDlrBowPVw46rdvZ2oV
ChtyztUCUn95epGdwk0dOGWgv0fe8HPKNvyG4elfd+ViejkhUuwZ1lu/eqyAeA9vJwufCvbIEwm8
XqjV4rhMa/8LST/ModJU3Ig5JAGG19wBJs0Mc7plu2nXmY1Qybr2ACyTD9aWAko9eRJIpXA7mxIs
OMlKc7N3cc9nTOKn4cyaafyEIhOQ62alu8Nn6bwTivuEEpHVzZH0Mr3NbtU6zGVrtBbcq9OwmbT7
4dhIRbmRF5Jbf/a4rzgvL4I9XMJwzGTFluOTrdrGZ/y+YGl3DA9SgBXvOjvZlS/XPR/ohdbD53qy
/31F+CEf/aVzJbIcqNS+f0rV5Y1aFPpIzObAD2GWDFI2GxlhXyVdyNdDXOyFMd7WnwMOxKAQdLnO
xwLWTP3NiYujpbaZI0ko2LGODv0eCdWoC/5M8WU9SDneniGIw23945yHmuj3TXTQ5jJQ50DF9Scz
Lq6QwBhnQjKQ/xWkdwQA+TTGyhhK2KItTxOFDfV4g9d2pt2XWuMQTm7uwxMfZ/75RvCmzs+X5VWe
FQAwUkMw4/Gm0dWnP4UCxPum7tftZbMHZAS9EcX87xuPnCbJWEn1bH6sNo3wfE2W191NhjRINUxY
hQM1KQzBj/1xi77AHHe3CEWcQQSSpjUCAndlZSWJcr0VT+m883MqNqfdaJlP0f3OP4eFUCRmfrnN
CfImIdQvzee79WjRwj6iPnr22xmEGihB9SSeFtNqPgrkQJjGc2Md7tAcmkHsoaD0kE5GwXlXYsCt
z7JtCrlg2WzFQJnfgmabbZtZvL8d0rnuDDyLjDnDbHBOhNvd9OIn2/yhe2wetcWfSMhhF/nt4u9q
AOKorVOpELJBNOFMFDtyALojqWwNmz7DfBAwACdIdIJSrtE+xXQufx+iX+jQn6dA7xD9avRSlGFc
/KehpFZxL2a1AWsWfprotvN6qjjizqAaqs4S/7IcKE/HqTYdOx5GEd7NuUKb6Hmlweck2aJHal49
POWh3lxYO3Tn9xP80ZdnYAIRpe2gI52koPnw/QSzc1gLbZeFD8EBQUyYhkOdo3SzSWwGgbvRWbY3
01dy2Y/NWxmSQis26ia2VXtUDCNv31jU0f6ID74kJu7vGuDVYdiiugW68ftJaaM2FUKJURsIfkH+
QdODOb3EyfRkDuSx0zZfhrNyd8S8d1/uhP0JF1c0jzfle7XpF7dpvpUfxVc6AYG0ykWq0OP1eXd8
u9LqOchsR4rV1BPBzt5PM2Ue8SXsquVlXTISq0dpITEWr0/GrnmM1jjK1x+X5xirrPff7/0P1sXX
vf/PZd5FQUKjh0V+VZsFUPJCtxrCiz0WE8RbaRVUQZy5TetcXoXKP5Ivvgg7Q7VvvVccbeGxJxz4
KxdS/jVhAO0CoyUjAqR4N1rH2ihVMujk87YU2Jt14tBLuxLl4ikFFNAXD+04mWZ14V20apbOrira
N5oUB5L0fJXtruvOpnqKp9giTU8gfzudvlFsycoA4z9P62vqy2wMCNrY6kJ4MpTLJM4fBm0FRqcV
6pMUGyo8oCsvEgj7NOQ6q6cGI4ny6ZisQ6D3A2SwLilYRuu0UUBudJZQ2on6XpZihw4IfEFVWUah
5lc1mlsZIfStAqMkejnPPgnbCU5Jno6hj34THC26odTZecYlWaTn3ENbclzr9oURE98WfSMOUvNX
oqwQl9ho9IGGqHwNhCKoIfSDDEnLj1Ndz+m1E0bH6Apoiod0+7CMJ426RJjSlQt5EoYUCssgwgmA
Bx3LED/SfasI0+YYaFJi8+mrMKJsHPmnVPZu8ELz5vkKUljsRCscXLmL6eimzeBNgKOEdys0cyGu
tqVC96inxhy+Z5J2GAmq2VM1Od7Ut6xrgBpTkBURk9ilJSbc+cmKdd0e3jCatUa5vEi6paJ9HMfX
BYDARX0V/SQr3PbY45R0nYzy3lQwKUHi5/eB/7Xb3c/voefNUAMkiaXp9/ndXJRKyQcbgdKlc/Cs
eMe1xP6EI5AT7ERX8U8r3cMubGgdUvqOF7pvnGluwt+nUh3xa5pFucuirUOrLtrodIMqmyKSTxSA
9FK6pzdTUqM/xLt4dYRHVv1xCT8QhmNcr+hpk8HDVSGDv0vvjIvUjrQskpEOSE2ZodKhN5NHha1F
mn250Fkp8ZDKUAnpoaiealNFQbMCChKLi1yaHVXmQIlsIEmFDg9QPtu/3+M/T/AOcjiSuyhq8oux
kd2zH3vt7PoYr8/r/PHoposcyh7G1Etjdd4jhO+Op78fHRoVj/D+EWMUQb1BBWcg3NuRdPlYPGri
OZ03vrxU1uhxTcVp54uHYh/tisJC+vay6/fJQl9La/CxCKwtja38NlqOltHuSk8agvltrs4zX53h
BUBo0k4NaOPqpNxli+E1WurraIe10fy8b/wTIc54edoV+2KfvUQU4bt9ukMoYlWuVBpTJXsG9OxZ
MrnNr3xS+lRsSGUW13lOw5x2VfZyy0z50FH5f8n2o238Er9Un+oy3sf78368lZfjrbIO9wUlSvow
SkDB2aefkE2kBcrmQbjsZy2CBJrbTZVJvtYgnQ7dwG5C42hEpT5XbG3RIiG7iILxqnuE1BmgG7cx
VqNVHrRBP71MchiV/ayZVbPRXFkIm8Y3JsbkNB9eWqAH7eEYjJfDddINWo+W543xdt6cN8nmPAPP
STw7O8/q1XU6ntz4UuGQt9CWC0/z8e1cnXiV84Sbos7S5bDJyLMx75B5n5pYwzfDPUGjv7VcyQqG
nO85iAElUOqfAk1wDwF9Kr+kB4jSlVdORRt0gXedtZMYCnjsAFvwMi/0R/SzW/rwA7/6ZuUTUEJA
6lfUxCc00Oig4ppE6b2xGxq/tTn8ckO9A+oyr2w6NKILJFTM0T6fGPwC8dE0n0mr405Z5a99Z40X
GMfXkM0NGh4fxyd9FdLb3cQP5welM1PRMjbnjxxcB9xy+GRD2JB8ZBb8c7rfz9T5igexsthuqwc8
lLvCzLdIHauPI9FKlw0ogeYjWXcP5bbwB9WNYnEiVV+083QVThAEWiWLGP3sz3ATbuJFukt3IVz9
yxaAQvHAG4N4Bhui2YjzKwM53EQJI/qySzZjiTdXi4aXELTbQQGh8InBF2lijQ+B7tMUWcnz2xRn
upFu1gxeed7f+Gb4tlnUvLlaZJtqwUieJsgDqI9VEC31qWabmIRMC55q9/ClOXAFkWgjrv9RBOH6
9nh7LR7O63hdcbExDZXzM6pI29OyvdncFsUMn5OH41MSGAvuXVBOIEL61TxejTzZj6c3n0TLC6fI
30rT9AuhUM6MBbd1GEaT2yRachCY+8SzyhTsFAnDObEuC5abhbjPFxcKjNNyUS5G/sjXJTOGrS1j
RuALjRVReDfDFTkE6vC70TreISx2Xp02dIvfAF1Be00XA74sXRzfGnL5xU2CAc7yvjtB/i5vlnY4
rzgW8oibZn5eYfM5/MdxecP9ceQfl8k8I28RDvk+kYA8pfvx+uafFsZ6+GExv0Au7+YNhPFuWrjX
YCA25yS062ypTYaZeYMKyyTVZsgP+1BHg2YJ+nKSvI1fmmm+6OftQkf7qeWdyRYSOCuCvimD1L96
IRJlbuEq8Kjhm1OHUC3JHioKOvOdj3qQZsky2cZkQuclX1uAgsfNWDYvD+F2xOqgI2X4APly9NQ9
jiLvKDqj1eVBfRrNk5nBl7KhYTw/BRR15/TpfD0Y1g3deq9m3WMOZ/uCFp55JSMzEHuaRbPrQjvS
p1U4afml3pSbalWt6k23a/i728kv9EA2xarc0PYvVu2ieO920tEsVs2uWBWrvLTqjcy83YhBvan5
zfH+urgujkTSpxlgggaMxqb0K1SQRLJBbZYt83UbZMuWG1JtO93cWj6xvJ2Q10hoHCgTAZ78eEU3
ciU/JX8IJQ6J3o/NCM7S11ZE9n1X9h21TV4neZwv9GYQhx3FnwDs/oSgfSXTPw6D2wKWycgkgXP+
HtZ0V/0cdW0oBRUFyGxRrVmAZyMr/+zmkhm+wf+d/QUc+3ll6NKoaLezw44l9tnvh2wLwrr6jMx/
WvvyKYKVSpShQCwqRn9A1JTh7L9fnabjnksa+2X591Xw/k8qe0niVDor1M6NSe+X84hdM1qlO8Tu
V0d2ZXEySIdoObCfhHJ29tDOdh+GNcBLhjYaXc9BjaFEE+PqKex8KXvfedu96ovsj6f9BUX9fqYo
YfGiuk10hizW95vSYUIQlkabDQwXKS7NDE5Dk94c/KMM8eF4GTlwIaHwXpHoA1NOIdxBjKyTNQuF
NBIQpFz/h7DzWk5c3bbwE6lKoAS3ypFksLFvVLbbFkICgRBBPP35Jj4Xa3Wv2l20Q2Oh8McZxhjT
qi6uqt08OIQaWeG+u3Hk56H7GwT/z0C4RSAejCRWMAjQ38WdVKqzFZeyb9Jj956D277OIRQPNAJE
bqsglcBcX/1v0wyW2R8diRQb1iv1P0XKa/y7y38dNrf7Xu+X7YBCVr41sK2nEsERYHuwW4HltW6F
tUX1QDXS38yJBXo+LJCbIIarZM0gqwDYb6Oz4o2HbjVyR+TL385o4712QBDgap8drQnvRlBUCfvq
cX7GVt+Hue72IGOIzz6R3bl/4NIf3/KDjzbN+AW01aVy+syagCTbvQ3RiFiNK0cFMYDdcHcvJrKT
jrZQf/UDKa7YvddxD/BNX1JLI0+G4XGtf1avmwWs/eHsBDcRm8K7vhrzfdj/umELISG4rlDuGQQd
uXHLUz4KvDd7+31KzY2nEdb8uq2oR6JOcSAuuKRzyY1ReIDKuhVMQHYqvfYN8sZ7+352t+AFbvaR
ciZ7NpqxwU05JQDNS3B9GrxTNbz2UPwDEraDQvMGHQC++oH0XhWUFbK9Lp5roUfNwRsurgOv3rqn
lxHKKPe3yi+M4MoCi/bEO6JjOI81qiiEXAFxAZFK0fSjJtZVD/rF3vjLJH8sUb9PnX+Ojd9CZjiI
xnHTKMqyE42m4Ms2wA9u7H3AFv2Xa/2xdOFBEbsl8UroFvjzb0EetUamXc+1YXK9kwnbMdWATgwJ
hDda8L+H/J8Lwm+X+s3fbPN9eekhYy5vZEKON/cs+vSoTZU2eRgKna8Gk/0zTuS6qylViRYN4bbp
FQEXJfnL2vRnaOtxK8TcLPD6JN9+C7EcDbUaDPPuNDdBTvXOuIN4GdW1c0R4kBAAS+U26viOF4K2
/LOR+yY2nje+OJCcBoWrIxSDzlHvmwQVUHPfOk3tUWlzR2UZWCaTa0+1EEfRPdjnyilE/W2DTB11
30ky3YLK8joSDHipZ7s8LmHZl0o8vkcKaELDz61wWPtDwMatq25c8zg/qBH6qTtzoXbrseE3gJbY
2cHqMgNX5uJ/d9MjGPqvwacRnYFjJe40IOjfF8NjOWrVWznQF8bneUTFO4eAKTJcd7f7uH1QqQp3
7pkgrgasFOasg+GPtQ0gBIJMtfGoq9AMnVPjgoA6A4/aemZIJhO9kiEJiiis34bpsAHQZ/1Nb+PP
uBk3TiADSqVA3XX9N19701Fs+0q5x9kN9M5hkA4GX2MDNq++KEv08XKkBONbP9mj+6mbJ1bH5ZFg
AUQNgNNu6fkldWk8RXUoQnTrSvumr0+DwjbGL6fr0616UrrS727b+Izhbhz9ItgO3q29i0TiL8V0
8j7d7SPNTKnpczL/EkbQQCX813aBaiZRDgtD45Ha+Me+P6Tw7vUyrvcEa0arHqBnm+o4k5KzHSER
c5hdosOvNjqA9DuAcNPjQ9ShFLePhnEN7k7AkJ2PlEPUpgIRLRdmfEmFo8VJJOpTAL1o0SGqPo6h
tmx9HV+1iwyALuA4UeHJwXPVzj5A9idBogr+d6TwEhU3NQBTN7816NWYAPaHtjI1491ELnCIRkHz
PqDBsVVIfWTmfBPJ3R/SIUlC9JBGvCFXVsLdtxpsIjO7xgikxCOuz6djg3yq7li+4bcRKnCw3Yeo
zukenjLp6DsSeSbQ8b1fEp44/AK4T8elbI0dnwWjxmXVWKUJKJARbGmOPe91+HlDbmIbbfi/KOQd
/DOCZujLCLMI9Hj3sZ0O8KHHH0aIQtsC6Y2HFlwDYvqegIMXfTek5d7OwZBaJOhAag8PvIiJjd9D
kTpjS8Ul3wVlAHhZ/9WGXSJybbeQY55QQcNUOwV7IlECnL4nKLBFOrSxq23gcU522S25h8eAiz3l
kXwIHTSc+4MHPBxJOIFTlVH/efJNAOY4/fE9bJBgG+D+XsClWb4Ism33dgEA/vayVZzNdFs5nCIm
/IK3S2DYSvpMvFcrrAg+3KIBjqLdLc+TE6nlVArXEvrplvWsmVwuNjn4FDFAAAnRPc3jZlJNdqY9
AnO2vhRBNRlPW1fwu/KyXBYOb+Sht6W9NgwQ2LyoX20IE9VpzRBWQiUcZeMBAactEZUNAG7Qmdt0
OL/iNslLjtOm8pVnIHzzDDbinCqkU+Upz9g5Tqyw0z4mn0X8pWJEb7lNajuh2TTr0sfQv5Dm38wQ
jJqALib1DYnOtWi/IWmeDlA5nfnykKBD/+3sn32AOf5xDYMVaLoETMZUtR4S24QB4SpERnpSweIz
bsIbOkyE57+JdYKcn5ZRUftlRPot0vnPLq2AdhelDYGpwbTZfFN20bc8E70+TPKvPCKTB9IEuVQX
TqlXBPVLGbRQGgoc+3sADOTAwSO0/1AdRpquR0ht+Ehyn6JddOVGT/7JZwiE4/d78LhGERXRHnHA
Is3D3M99Se8fEj0yfxmTLgQ/aMpFsypDJhAVwZZolAmL0UfQL0YlAylDUQ68MSgZQ9AA7kEVEYfm
YhWEhIpxLOJ+RTz2pAXHHkPV8qTJ1E9pnjbcpRZSbwMvB25IjTQvRJguEGk0FR8bsD+Qc5jd7XdB
P7DT2mVEq0X7b4vad5T4OTGSc9roEJYBJbpB42AQAO6kXb3j6h4Wb7eEyubo/4lkoPQXzUCWvnwd
4rl2E+rZg3YGAg3i4ObdPMnfN5EKpLGFRnH9RJhjTfFD+rNhSyrRoCtAJZB7citfDfeBCpC7AI5o
8O4N7I+8L5p8FcdwNnreijco4u0JmwE+wDZ51bzJwJNnswIlGPNX+X0MM+GOMat/7ugqi3EEwyQw
PINeLgBOHJi5HUJOv4rgUhAoqj9aUW/kCxgrITuWBGbu4Qn5Shd2KMKQBxYnIzkH6pcWolIhK1HN
IbJ+lHERb/x8Jh87BngKbyI9SW21XWwCH0MRc8PSANP/MezLqCIeZAQ4DymJ5NIGZRCDZ2XMCQmj
9TpeB0/WEkStPdgeTk7AsCJ8SJV1Zswo6hIZlCOG5tgCFZ9Hu2yXQfehbzDHQ8J4Zczw8k6PuSRj
XnG+LskORcv7jwZkiNLmbi6LraxtEqS6EbF65NlEhPOUHfYP2U0tUT6GX2SCicpFGqwOwCRRmfQT
810WKhYi7MakJcSqpZZfwdIaEDMtk+tkSxKfZmNHYEkU5gwOkie+8I6BpTB8TXcwsZxZ7ncImNto
gTt4RT6eSR4CO5wevOPnnTYpog16iN8lWHKGasXXmUnHWotApVbF+dOjJUGRp+OsIxh3ln/yMUpo
A5tr+B00bdCjHjucer5uz4w3oqwcUKR1UqDiBncFAy4uYfN0sRrxH27igOwbuN5fylfug9KVOX3n
dg+hXZymh7BO4MGMUm2yfzEmlMicHF6MhbEgIpvewOTO4DlNupdy1b0AKIaIM3qtCLnqW5cY7HiS
ozr4YlAT/SM3CMmWX+ZrjYDrbDtwgGGvrMXhhf9biwFJk5yfBHjNVw4dT8yZ/FiYr2XWfZQrYBwm
KV3nJ7L7UWL/zHarywdB3g8J9ea3+PZCDi6fyUB5yV+VhUKMkhsiMsyYypSFeeUOxpPuo1p18KXc
KmOne90+sUttpzWjjsPeTqtq3txsBgW6o+WcAGoM4SnOX9nUPvKIffKLM1sAtu8vDRHl+WYKPY0T
zdqTwzVm5qx96XjJb4ifvpqv3LpGIO/kqFBwCFNfr06ZGQtTnsiaEHB9kWYoM17ymLlm4/Kas71q
F1lBIpucKc4zlLc8ZSLnacHSCnBg0bKoyiwXZVbmCgQoLkpDypX5sBxiEc8lqjuRVfiSXOzoi4tX
zmAiawNnzenXWoR5ZtpklFqwQl+GM+DyE53LaRPp5H5WJ6poAHIfcvgoNZfNlfvhW530s35GtGBp
pluQ1sko7WKqdofXAcOsSAv2pZK3jOwCkQpHmm0GmiAIEo7u4ktsZQWb141P5H5NaBkdmkA4SrJi
4I6fMNxtIrrEYyaAtxcaOGyTNU/198QtAPZPR1OzdtQxiTRHn44zfXrbwM0rzo6VgQAX2Arfj3Cc
SJFO75P7pFK4TRNk+flVnQ0m/Wy0PGv2AbwbIYCZvLTF/qXbOtTmPLzoP31E95Ur87V7ObC6nxwZ
4qPXfEbF7LftCIbG4GPwsp9aOCXT3fwwvZJ06rNm3pAOsEB7kLxKztl5dcwE9dEQtGdIzWVg7bLR
zFQeOrikJ/LZdrqdyjnOGQxz5IIlcQU8iR0pWEbjhYFgCzbdZsrBo5mMNp0ekj5hgt7tw84+EjxO
+mk/uy36mZnmqYwAayKHXGdlqjLjM4NGKVIr2z4j5k1RzSe9pvHq5/bbmEuzaXzvKUs5pabPcIoY
dUpDzrW5Me/XtLaAgMbz0bRYFsvtO2/Uz3Ab9anOBylul4150fbzC1RcjRNYfFjn/9ocOEa2eS7T
4VSGRCF3U6REZSjaAaoAfmViptEwCupkH0J1PCQWTyiDt8r0KA9LNpNxdokPocgRJ+1LMYfAmRwY
OzrKxWQ5snJOgmczleNH6QUyZ0vinUE4CH7SAKj9PkRhD/HRP/1SYp2s3d57CMSGMPkq9t/+IV6K
JQH25sIuLaXXifcfOfIciQKtgBSp4QoePqhmsgdrYAE1TtIRtHMIC7WoqEqOr2dBUNA1PSCdOkxG
ifGusGfXoR7u42baPNXxPhYl1ToeAKoOWsKjVFRJKvKJ1xBZVkRrlYjfE6osXkOIBBCXaudbcUv/
6YkStsEQAGG72B0IXNThNrlGStwyT7oJ1TKamfKN9hjBAMVrJxSgAGUIq4YszG5WzY7LA+mZarab
SV7mUDp4yw3sWxR1t4uKA0Zr+W2HGFeZE+cawONYKPPxxikMRLrOaY1KY6pfSOyQ5FAAdN2KRwJU
kiSS3UBGF1ndUWKGJE5InpiJcYNNQdKDHSZGfJJnp6JIhqAgv5nJcXqcqmDKBnYzlaAZb6K0f7sR
v7UlfzJSSV3ZO8hNFDrPaEFaXKCfI1qfdOBDz3eYiA4vZQAzKjogu4emMcGPsP4qplcUxbw+qXQE
ZdXkiGrvm8jZDhMxHMWmAmn1ROInyyfblTWr6TGdjrCi1t8E5/BMd4AVZe0ZhocMTfFMOmYTb+bn
cATDUQR3VZxIXAyEk68cXwf7bM8XYwBWaP8CldTZYADCLtHtfVY85YviqU/aVYO65bzlmW7YT0/d
qssKxe1W5IVEZviLMuYkiVftSn8Z0noNYCUGDimV45TUypv8RI/3XDnN9PJVz3f8jaE1PQK/GzTO
5etUOQewZPN63q2GHyZIx6mJLYrS7ng2mgwixIJTfV5TdMHu1voc4vYj4Sxp9V2ivRoctM222Wgy
5v4zmN+Jkpzicyw+1Agh4ct6lPHZkekCKOlc2P4kx3fJQLMtTnCK1YmQ4PbpmPT+6flM3n+83s6s
tbWuFvvl9fk0DK4AvTYiF0eYB13JI9nQ63O5gMz+3AOSKZ1iQZXJZ7MH2Xx8Hk/H02E8nu6ekdeb
qlTjtKH+w1LAVRvDXMHJFscbpmescjP/fztgEJpEn4yXfJEvMyejySbbwSJdkaE3Wey535n0PIox
0v1j0vMW1F3T2bIs8/fXM5P5FVjO+OKRi4MoXDnl0361J51NFZcVtVdGUGwd5eKR3KDT7+74wZgd
wp43ga+Y3imEncn44uQblm9uwVyYCyMyQRHkk/NHvSIlwi1lppecY8SNpnos2s0SV7ikPXnNmYQv
yD/je46hzwnIAV/5wft/NtYnINjPMF8lMz1opeHQTj09a2vrs5xslqP5aC4+7TXGFU6UUFpk/3mG
hikBxugOxVWaZZudGN41fQ5nFAX8PC6Ic1xIOB9j4BNJE1shr8TAp8dOuq7OsIxxFgzeFY3+y3Tv
4kwQm6hdQGIOQX4iHbIHnrKfqIOywDIPr4Gc9ZbKazsz1oJCvaRHoMOw+J+LxYFI0AnZ9+10R+kW
7LdK7CPWdeV9/K67eRTd8UZkxRe9fLLbhD2g0rllKEUYSdx3kdWgdSFRIYk4XXxU/ztfexoGhLjX
fYB8VdaEx3CD5vomZtneTYehvIjtm2wi8T6TEJYoJ9REh9pUgZVDy0t0a5/KiG6eS8YnYYh8/gMQ
GFMRYUQMqyAgIm4UEGOcywNeq+WJu0W4JDshxn8NcCXoV1o3IGhrBnuCVtLZJkGO0XcHSoXsPiET
KhsSFCKZ5UloSq5MPaYYci7U2X0ge0IN5fka64GAqDYzWOE0I5yKxR0xRp3j9WAYJCy5bGfsF2Ef
wuMmhIYQekhfx4JbufCXNlBlm2LpFOSKqIwfSVwfiYY3fAecH5bw2BCWSI5JAzClCRWwQ6KSfkos
pLrLKbsnMuYsrux74Q5x9DOHqEiSG0RnzmGTqMFe4nXorwGmoJ+Pk7cyHKQyBmjb6WaGKhOI5Ft0
jM8ZGIU56qpv51Uz77M+O8Z91k219Dq5LQdpfbAleiTy2D0rUeebrLrjaBPIFU2vzsyPbXzI1BBl
8k1M7UZHGugRK6QFg/tMpDyoZeaDRcCpvk4PC9GoHwHeYmMZkgWo2V3lcdhFkGzdxENguTIzShXS
7pmtmfWfsGQx3TwaSxoMe8Hlg7DVgPPF8vQShiL++CbBxY6YkIBJjoscWe+WmCghQmQigEZ1fudb
S5GGR+4cRAp7zYlPI5sYE55Eo79E8FwllDiamzG810DOJrGnEbFYoqvoAEiMaMD+NCRfJb8L7f+n
YkAdnBJisYwb7iI4rDtfITLrSkNdGUrb0t5/KiFo22+YXIyxElzJLq5w8+/JMaO0BUDlw/QcbNZU
6GBwE/vFjCdWCmaqpeOaieXLBEcSlE+1BBexXQklJNdAJ8ops8GM98vKZPWqWLmInEGUuNg6YurE
aOkxwyXX9/Lr1zY4PZ5b6nPcp50vQVrT0xiovP/RfIi6PrtPqhLtZtLK4bIxnxho6MF7J6BTFOih
c/JJhWoLzYAOA8L//FUNbp+baOTM8cLYuUsMrE2MxjRbcYs4gyr/trIEUBPgxjfpQmoYhhfMihoz
hbQ18aINUv9DzJXTE8i/EXCQUXgLDsA8LpNKwNrG+9HvI3kBLQ5Pv8Q0kZoIjKkJ4ZpAgjqYo0YA
+xWtbYl0qZ9NCfhb4aUT/usJMRURkThXgnMWrp1OsA6HiXDOFc0EYlDoUKQXKkbIwRIdOHi3+MrH
JEpbEuEziZQVQe6Lr3/wrDcJCBToyI2dw0fHYlRRt4NMK1j/MGcFlZIaovaRL2V1gqZH8OsSymmO
LgxE7hiGHvUFSE6y1Fjo4RQ+cAaCWFJzQgaczhFnji4fRS0IZQDIFNLu1ZdPjwG2C+z/5h1TBEh9
RFmeWt7XYsTRiTCOg4vHppiWNIYRDNcEOSMJpJ1dlMCdOwEyBr+TozJw8uAiIVaANRRgvjD5pCpD
y8olhQi2c5NRjtVJcS46H+FP/wCVjKW+9cfhwQWCS6kBNT5/by82tLC4Y0C0n2pQfG8e4+6E5bbF
0jsC2GQh2aBQswX3doagPh5TIilkOwV1JwUVoPhzAmM6+ASSd5aw8MN8usMFA3zTfporlRoMPUuf
4nevQvyTLMM2ZbrrQI35tGQBEBdHI2BLokR7kmI0Sgq1lw3qSPGdGy80LZgaB7d1pQTPGfirvBDb
QLwHNuwmOIbUTSBBUYYE6CgiYzrU4YZbL2V4IH6x6jIdlqOHbJE4E6g3BGdZlVF/GEc5XhcwNVKd
P68Knhor+SkxIiOC1C+lL5SQBSLKsd6kSgPNt3EkjSKNUE3KyW5yfW6AURKrZ7MZxTdi9ANCYwYE
Z5JAPPUwoC6vzGMJx4vdQRgeADYCEUevfGfbw8bZYDRDJV0jZ8AE76GrRUhgwDILh3d7TJNItZ7B
lGoRL5L32Zf28XsbHVIaktb0BCh88fOVXIVwfpS/nSDenWs7bF6aD6nFgRCLLKli9yOc91FRK0P2
dJ3+5e62UQljCX2kLRspCVAgPA90oy/SCoM165zvN++SSRryOI13e1VYlZqEOzw+Njh5NGPafKOm
xPpKUms0p3lIJ6cbernl0dGACFwemceTISuVL/Ksem5dypjxgnxxYVFXg9bHJEMeRXJjJPlJNOTZ
lTAJDSP+hngce3puG2Ayevt1y/vjEF44I7kGA0tfoRvRM5pJlZ1CjWZU/BONLgOd3ySrzZbSju0e
6RTF1xFaoMYJuyMephBPpACIigulUvgDtzTAKfNvwf1N7ICRP0IuR9jywC8SYGoVO/w2fpL597Pt
i/VE1VuQrzoun84LL2Rax4CcgdMJ0O1iuPgfqJRMcY2yfHFUMScwiUcTa8bATArQc1ICBEjsNVRx
mnhcMZe1GaPiiIKU3Oypw3vaYbMINaZn/W+8Mzvokaall/nEXiqzYMXJJqwmcJLwCufy6zYeIgG0
nYAbnxzTc+qZnEXO8BhzMgsQ63uoVrXYUpLplBd0dG+T3V5PoWQfrzRQRVbrUXkHbeNF9Vl7+Uvt
8ZQ8Alxau7m7B0reh86T4p5fEOnH9rAeDNarVyxEkOSCYSDjDXoU66pUflHDyxc+qVSlKT5ly+EB
EmZrCMuB6lRDFr6TVF/AoQwOwQb1FNnhwBuS1C79avpNF9CBkJkUmkhe6ITIZAYbGFxe+7/AKqhx
+1+5YUDeqMrCIUK27LfEd3VRSooxa5elGiih/tb5ILlRPp7u12L0KH6OMGxrrwc4ZI4YHnmmPGF6
iemwF1g/Noz8Vk7aVPvUY5VhXto1Fg6rtiw6ylRmwDWWFZyyd6yffGeAy0CnQgslY9R4/HSBXCbz
5OJzOo7sccIRaqH0hawQ4gpePkdvfbx5mMHbSBaxPalqsdkfBhFXIp2X5bwwr1AZyVeyWpdIuHzL
pWpmVEsO+2GJ8RiyysiqKGsBYGhftZwNb18wobCk8gxCA6ulEBcAqU6KyZYKagVLpfyukmYEaqVy
pzLDUc2RNHib9mBSWDaQiGGwyeqK4kgs66uYecrD172t68jiN5YhFnyqkqUGnpm8oEf7HcYk3hM6
PXCin0lE75diYo8C8QXA6PEHzcd3fCSi7yzOYueNAmUqeXlJT/d4F+wrLKujuXgYJOK5mWGsfuOS
sWnxR0nqb5YmfA2EfXBV6kjDqZQ1VA9+nufAY0tLY/KHYvbvWdGHbybbiHgLxq/K3jrGksnE3orH
wLyTKcfizLgNqNPGEn0NcUNYhjDr2IYsNqLdC5PeoOQEPzase7KGisPM0ptquDHsgo91Qbw4kw3T
9NiAJbUvliMXk2UPq/Hh5W3YlGXJ3gTlhxbJ8tigSoMLw3AVE9zMlJBnlk6I2Fwo7EweZiJl4ErK
JxlUpDMwZ4tQ/97MhriVHV0h2xyPlPZB+QK96PGwsuDKgBe/RGUICvpAwdt44F2Z8GD8GdhqoL8N
32Q8DRmOo7cNI20Q1eu+JY1dfHf+YApnSJ5FXFBpNvkyWP3PrETbL4VaYD2CT1cJEfLOY+HzWedC
aojBmYtZj/HjD4GoAQElpsWv4QixHMxklIf4Dc8A/olEGfmInuxQ50OVgQJNHB8hbxxusjp4RCyk
qwAfsxSLwY2c2ZbCTLK85EQurJnYDfInuRX5pPz18WIJY2/hChTZ4SbF95QVTGpf5ZNHot6gEpQM
A+UXv9GHRKdRC5Ne1eh9Ldp9yDJJBSp5Llbxn5MdOMWPf6UH4FHphxolPTpDOm+IbbaNDBaVAqPo
HpK2AaDK9+TATDH88cuOKAHuiqd7Hct8/81nULfAqIFVwinkJDIH8J3JtDMRciaFGeegQ9qHx97x
nWHAHJZVR3AeMgvEhZdlDceOgSC2HGv8Y7X5mTFMOhEyO0QtKJnjOy7QaefK7Z6/FXgde6Y+aBVO
kUOu2PvID2HVSblBCaUIYIRCJ96A0otSrVECQjd+L8JHgYUGXTEeGpbNFGQMPl6DgQMyMbCmFJOa
Sh3H67coRUohsBLGNniWgXsH3gcC6YRM5M47SBE7Mu6S7yZVP7tizfpkKeECABcgEQlMIN6+G2Rz
NRK4wgoYTXcRiEW/SSW2rvGe6m/fJYlPAv/TAKYRU6tzF+EDfFtsvJQVtSAHCCz4SIJnh6MjeVtq
rJKDlwAJdV/RE0hACTwgJEiZQUHOoybQKEEDfAGwgqS6SGqTKyB5JWUK5a0u1KMafwGPhs9e6HA0
yhdbV9IuNXgDwbEUiCmQ+i3iESnln7O14aJ/NZE4LMnvi88kGIkfzAH+L4Evg1Xz+Exv0OHotxHQ
4Xrc9QC3DDUlEg/nVymOKOSLIrM88uqQJ2rsgpDsBF8/CfhBMHy6x5fvatng3Yi8wTg4RubnJUbl
8WDrEcQVbhtFiEsoST1SgELdEW+tSyxahwf2dmxrJM8FMJL7hThxnozpCl9bgDi1L9nuIt76u2y4
5QZGD8TJIRn94r5oIWmjH6yDeIDScuJiyl0LGqTHYuSs8mUhOCmwAYFGIBv1aBqDzpHfwH+QOju/
QgUO+1dAEdEhRNLptpAs5OlVfFEZLBrtI47rPoT+A5YD/EEMugMnT/zXccYjoJlZpVffmsPcy64+
upEgYO7UrEU6a8AYE7ARV30MEYmfnXzdFUjLwYOFQnKIG0IZK7DeZIAKxKARkIogPuIfFIQUdZyc
1nxmffJVnGGK9HCTJSAA6t/6Gi/k7SMEakWhkkmF5AmVJEfcLoqa60cGnsbmBHjRXI30KYiQAaio
kqdTnzQ4h+J3j6ZGoD7RxZEgLqStW56Z/JTl5b8uiUAtZBRI68G/C3k2fkoPWgz9nOfSTkBt73Qr
IWXOIYOCxwzlf9Id98XJV1bydyYibHyVLBMokS/JSPzkJTCTqepIJV8c7calai/5B6pDxtSO9HTf
ok1kCss8k0ur0fZFbkl630TsqwPZVQbjSfkl5K0me6wBCahs8ow8NDArxoK5lL6W3r4JAgNOoYwQ
ivCmIAY4NUJJb9JLe2BHBS04YDJx2++DNykUKkgguaQMQbBDDOoqI83fJnIy0Bt0g5A+96xS1lSW
UrG3thgJ4pkrVKLV44EL0moixiDLMSaP5t6Y7EwX5tzP6C7QKpB5KFgSIT2inkYACvobjyAXl1kr
Q1r6UjAl8sWxWcfnpdd4QOInMuxkoMjYuj9GmIxVWfw2z2S5XXkQRnZ4YiWQs/1gbGSgSv8ID1W+
hAJlsRxe5T2OoZU5P6QqhrYWIFp/5xAZ9FXU+8ghsCAaQHqIivDnDWUsBQqGmomskNJsu2D7YnD/
MkPQlePnIJBc6A1xS0qQrYHWpA0LigRPjJjACiK7StC9S4BFEETCODpTe1PyZRTVJAUqaU8lQOEj
tpg7O7AmQvhqKLqpUjvzTm6NYjChTuHGa8RqTMAHB5D0p+YZz6KAsg3lRWiLCsyciqTmQvfviKUY
37qvkHKdnQBnKQR/rFgwbef0yMhtlmOu2acicFLNOJh75RhCBJO7B1OEbeER//H1Tys4ctgxunkn
FPYkhiaD+bwc8H8RY7nxcHd+l3flaxzvOKGAovpU91X3FAGuet29bsIeCTEagluWAGnzAGDJIxyR
hDH9A04hapR4ukNXoFuA6IDdyK6mceN9isgL0e9LoBPqMxyOIg2IBxY/AsD4b2LUGWizWOx56uP+
Na5C3ByDj8gUnp0Ys2J2YgVjnEq0l9wacQGJoB9D6ppTeQQTTLw9sVTlO5FlXhIp+LGDf6I9pkQQ
YvkYgZW3nlnSY6nssRqqh/MgxrhESAxMLanfuQ/EzJJzyifG4f1JghEtuQ+UTNWgwy00/yIqMfgD
2o+y1j/cwsFvtTLKo9Y1YIZz0LzUG72InJDuHOMBMsSD+Pb+OlpDb/mbNzoQFP+/4ONyVSoroXIC
CcsY/UYoKA/tGA3t8W0JnD5BsIkQTmVPB1PEWrVjaD11lGSzqybpNIc/9PMR9h8AloaQUlsGGEoH
Jbh1bn2KL8i5rn897Ww31lA1nt13U6y2yhZJvCagEMJDcrITYioi3Y1LUFY7z67gUwkL48zWyA4O
Lu7ic4vuROdubtO7ZYP6ueJBhYR6j7NBbMH3d9AvBPid6aV7XvdI7jXeJU9mREJ1b9eBRPDgLbrn
JRPLo4iKc3kVIfJ1/4Ly38Z0iOK41CBwE6Wb9ueZZTiTNcKiH8i6HnxSmbe/ydb9h4wNTQw/hAIA
1AGgtNu/mVXD3bjYbgfbw8Q6zA1QlVbxJlU4mvItv13tcUezItqLGXb7S+/+h1bGv6/8G7dOu3Tt
Va2UfImxbHy+oeF1dEpUqCJj8vUiik8D9j0KHBMjOf+NqPJfJC2qsQx1tEhGKLn8Rh8x1Yt5b2qu
/SwOm+jh3n2RLbt629kIRXbFHr63M1ojPEz7DPAUddHu6GFFduTZjh0fICpMVMTESSexhpYHe3Lz
XsdB/T6eI+kZQWxt7fgp/E7Cv9BNJP7y+5T4553/RvWqmv2mbwsUcHREkU77GK0/anhQg6Q8Zcj2
7f5WHo8qtf91RWpmoOGoUzVDt/49Qgqt1e9Kf1GWiYu0a0Y/icylSBgDp8/8bK3Glp0Q2LZs9GWm
W+RVi0UerF03jGPnXQm88BdKZc9Z9vamgLwEFn/OphHYoAdRB6AU+/PY02dCLUy94LUn9eB56Yv3
4jloaLpP8XtI1G3vEZH0rkhgJBubnKQ9tFch8mAqkN3Jk+OE7l+a+rGo/dHWGiRMwmAGIoK/KUKo
laYft2fa2uoMewOyGKEh6kf0A8TZztnJ+IJwmrd/qx+h/Tk4qZqqWlzQUCmf+lCa/Ac9Y9Dq3bHb
F8Xq7ChhNnpHFuVYeWU8zSt3lx2ItF5BoNvLAjPtRaC2OGN9RGzAujoXGAz6pLckDvDXTWDw5+D7
9539vh6XltnX7VlZakgKSXjp5pLxnbyJ1vfOXifPBEbmaO7P+c8z9bHtZxSFMoM4/9VZ3/0bIsGS
iLJ17+M4Aa7nLhfo9loORQFQwsWWdWcilodMG5JrEMBtUZLv7M8LurFft/AIh/9OJXhG3zc1h1Tn
Y/oFIeLkf76YYGct77N0AsweK0hFdbFxbxnVu32IQ6sSDHYfbbwn8oG2mh6JiaghOla/5n+rkTE0
/tZ/vy0u1ogCI1ThKVYS4tUpPfjRIEAAbpKiFSJk+HGZsXt6qATYOQX3EDfXg80SBWme1SdAtVka
nzU6Xgg4iwri3c1j0O6cANUPRPlW4AYcTHUap0QYN5+Zr6glVzfn/HVytv7H6Pn0dpiapqMB5RCN
5dNqB2MDxcGkcapVPiMZ7hQ2cnbizGFCAyvNo6+KIgEPEx6Zh+GsFSSe+UufiazDfQxPBIRiG+47
dkwRXsMTz3SOQkEYuLdlL2CafJWOrJEgXjduMAFn7SKdPt9nT6CZgME1aHOz6a222REVcjMbowWr
BdRiMZbH8P5627pAdCDCA/E6Kc7+jQHdrkYDgPTqEntt5zIgxoyNoX95vnsrRHQnl0m6Jd6BrSoF
vA3qTKBLfYu/fLBDQIbIQn0i1MnejtdDc11dTPTNZJeayAUAQqUeQTt577wtle1rQhhDv5pdyWwM
SQWUT2dgvViYk9OLtbygMTi7zaqPUbAme0fEk+oilA8J1DcSTvPGo7z0cOw2Se0QPXmv2bMsNCbJ
V5GJg4X7l71T+5Pwy0Q0jTFKs/Atf6L4/1giRkgY9fuB1qS1dbIr83XTDOxzhc42SgS0wUrRo53F
9rlDRhHIM3w76zWH9nl8Ge2X+Xp7nmrHt8pMDYp/5E24ayHLjjdIK6FET3UJ4qclWq+X7H/TAZEE
/WMvGauqCSPNhA1IFabfdi+qpeza4nCFTwe0DaGcJ+HEUlSKDEPhDQbuYJhu+QEgRwX1zI/7ztmf
CZq3tbCaARtswczfEk2JzaOjvl+1WNMdvY7uiB8MkTWB5wC08wRvK/9u78l5DMnSPQCgLr2K0OsG
c5Duzq60WvN0d7X7UxfBXOsZuoY3rO3DOCDqfrBHZayVgIzqX8NBeNYCCwrMJYCkdIMeL0bnJP8m
cYySU4e88/tYS6E1KZv3IeoXJaXznNH3noInO4cAEz/3/hndtWox9MpxUh4c1XBh/sHYuiIb0wcU
7B5/nIOyDOEtFPO9xVOFLTGiHSXRbGp5l5tQO77oSxxV6hzsnYY8GhURpgYCMVRQBf3wccPNRve7
RR3KQSupIYEPlyy+7hxtH1CIdEBO6Vcx25LUT2uSHXT82B4QDh/MdtT4jJrSRQ1uO2H8mL4KOfUm
wIj7qv9kmlDwr1jfSUQvzaGNpwg3s3XOpwzu/XAFFpHMMkJhz6BTDZIbixIpe9TMblBfdq8jMmxv
bTMbcTnDPhaB9kxhzHvn60aqsIJBg3ilPgP6xNBj3ncg++A7vCIHInpPXA4it+63Fxe5jn6pDKa7
14IzAY564qPsG6iSIf/xfVG9EZgWQNOrvnI6yLP+7mxTtQyoaY0SGK60iXLF2Tmn+IyUsxl67dup
y04Hm7rJtWHf3wd7b0NGr1/d2NdunklZENai0LraV7KAldP+H2dn1hM3Fm3hX2TJ8/DqoeYqKKCg
4MUCAp7n2b/+fs7VlToQBek+dDqdpFMuD8f77L3WtzRG6davfz8U3wduZAMZJHfCL1ZU/StWKday
GaRhkZ5E8SzxTMCyjKqXMvswOTJx/Pj3p0l/gT5YmqKRew3Dl4xA88uAL52rZppmc3gQX+b40s3b
SUPsy7jMP84rKXOEJ0LHjF2V34k6kXQs6ArR1txkscO9KJP2Mjpw5YHLyDqu5K2FPkBfp+2ZN9RG
19z0Zliv9dGpgAfhrNnw5olXGDRENsSQdBx630+jbTj6vXHW3zta1aC+smvr1ciuRZTb2b3akx+a
HiX6TQw+OQDv5FEO4Cw6+DfYY1aIbfHsKwX7+LCxcSDl9LltVMetK2wvBk+rO9wA1UPOU1/OwepE
bVS8fpYOguVVAup2RewKaVLP2ONmBDwSDBPqhMHu0f1cype0oy0iPC4JUnteA2po73Jgv05+vsYf
CpFBwIoeQQwwi3X/fX3+skBiI9cUqK2iZlEDfim2u0FrRDVLT8X4IhUvZD/L8YscXBr9h7X4L2X9
AogkTxxMBV7g39yA/7xCSlWf4nzO2oPSkhbgRifzcZQXahLN8ghOkSNOq/QkXcLdTyix71UkCX8S
cAxFZcCMv/rP71hWUR5LojQeBMkFXScRZlLaneJEvVOOy0P271MKaP77W+ePD/xSkHEetDr36+EB
bKFy3waevOYbq8WtREs/Y5iBABJeamMDdLtZzgCyD9yrTF1Fw63yDyIRsXZPnvqIooq05BMuFyYo
rnVSUZth986nd3+w8bldM9ER6Ctg5S7WMpkSZ3nYSvu28pqLbxzw71iP/lapdus8hAbv9OCrY9KD
bRGf6UPCQCM4YqBRixU1FzjkHX060WVkM3rlY3gyuanpP0135Zo4Jvo/x9f+pVz7MCVg/eTehemD
PR2s0SnPzewuSDIY7iRB2FxSDS2ga71koSsHrt54Wn7LxgEutSw4SP1rEYwLAisia3Lk0r/MzfhJ
UVM7zrV4QgLx9ulcF8bLIlFQoWysU8vWnqWEmWaF/drYiC9AWeDyoeejqnV8gMMH/w7do07wNI3+
NxoZqyl/UFeYeIA67fFNujFAcHZybOg2VP2pDfZpFtjQrGm2qA/YcjbNM3CQkfkmKRe9Q7kTTSsC
NRgBr4fpSaad91S2lHcRJV9BNLtT7c+PWr6iATdNbn4lBIY+xvO0YdpMSkrq+G96/sNT+9c7jO2x
DukA9AUP8J+3dNPHsdUHaXvoxF1uraPwGHdnwTzXxTYla7tCihRitqNQDcmFSpLYISNYGRCx6gC9
o8chQk0B71//Kaf4dwjwn3tY8vokykQOTNTkb3qOgowEK2/QlW57QFWq43N/75ntRDKOJfho4zLV
YkzEHoL9ADEevYvXh5lWd1BDF2hExWALK8U9s9ThzHA3Hpmrm/JNGf1Q1f7uJHw7VhmuMSgNWSQJ
+M+zmPTSFJBZStQU8TQozxTai7ToMARDTOnAw+MasN78W8LU2MkcrRfrFN93+NR9uHTXJQMOCCBJ
Gi8USXxDM7cxO9HZBn6/5RYb7ikIYG4hHvKwz5irgP7buJgAuFd+WHN+n9d/fZdlof/P8mpV4izU
6dgdhtHLXtHLzp6Y7gxrrSOVSclTWKUWuu5pp8JNCOyBVcByDezRwNZT9hj1tWXqez9R+6J339RE
vNyD42axpG4JPXMBvJtr6V7ccVmjDaSQATcIt3i6ZeCFEa3ehpiZk4P5ieQEjzT7685Jm42PgLBB
ZDOce8EGn51f/ZmXu4tAhelznK2ont/myCUviWFMxgpwav2HFixO6s2+24IBmIhdX3OiB/aui4G7
8TcmqRqx225YqqTpxmTkqvNfiOKJoyI21U0sfFpM+KjtDDQ4z8YnRB8TGCEqa+F21FwsQvdYcMhL
esMHSLLVTrhUmtPS13+mwWW9JseANgDTgFlbRe12Ju3qoj/QD4HPgXm92We8l9GWPYMYZC6GTV/Y
ta/FQ4AIA0XOqmF/B5if4c6OItCCv47vhXzw5ACzLqV4bZAV05pdtaZjtnw+TDp1xcueKjhkMUJh
WDN/wunDMwNBONwE8aqwVoK0Kl+Qib+k/NHNJ7ZClI4uP0jPY++Flp097X0A8Jhk6c6TF4bdaBGe
//RW/Z70svSpeG/KpOgu+J0vr9Vays1ICvziQOSp06naVTchyyikxRXV8yBX94rFaApPWB+tigHJ
q/4xsse2FsOmiUUskR3YqJ4vzT+8gH83rP54FhRxSaQQZU3lAJWv9K5WAOs1wIzdjy1kqjR2KIMB
MRXXPMY4QE5zOBiutKolfbabV91vHFkT9pr/qowkaQQQJvOz5B9H8DCCv9MzL+TtaKFlbTiliUp0
lD/xqrbHpiTab1OLiWNVA9lAcetOmrWFElYWDHSSN00j88a665r4QZiUbWjp67Fu7VFj0xG4U8Bm
Sam8LH9Jggy8ZTrdCKx4MJTv617xyp5+STGQ/iEj+B5pVcnFUa+6U1WC+7Jem6Ff5Zkrlbj6dMIF
JXLFG8RS8qs63g1CcG5EQDt8vaAhzAKuVsMtXd2wlUoboDJRe86sh38vRMq37cVy7nWVrTiVFki5
L3dF5fdibg2dfkqz2O361MkyaFXmW5ow+QiRTkEh0BVU4DH5ePMGvPoq56ZdTiiQqh67XqR6cySt
0+i5Fem2zjvdx++P73Bqao8K1lF6fyNgRvKZBUE1iuLnuWSFs8pVJaaYdipbjAYvMi9i64nDT0ut
tHyDr3cX5bJh6TotBUrZP1fa1gzbaRoyTC9sfIOzj1hgWKX6uhM2FSkd1kUDcD/cqrhbfmpo/PjZ
X1b5pjdGowBXh0+AEIJdVO7nfheaxK+4jP+BMZXyORjWKf4BdfvDlf1WRnNl//u9v3Sng6GIJL9o
IZKwNqMrq9EES1cNLiE32UZ3mqPw2uI0T2wJWGqyDkvgDYt1uHgQD+wtdQbCvPEZRwOrWKWBU18U
1WVpWxSnAj3bfx/v90kTx6tb1CKExovaN06WNI1BqwdJcafNp/ohVC6i5kTWa4o0dljxlCXazsw2
//7Q73JWPtQwLWuZIqrwz7+U/sVkgImcw+QgYty7ycfbUv3scJcVl5itZ8TUcEhxyjXx3ho+lJLm
Q80S8hi2qlMr+sbXtkUi8cJ8yepzV9GMSnf8WtuakMpJbFOnj4pX478P2vy2X+GgTUafGt0AaIfa
l4NW9UTp1CEuDmwzb+gIuMp7eUD+PtPrBATJvyevRvq5zKt6dm6iw9ZlDTqDqYx6Xv6HJeJm+V0w
sI5wWpJoo99gmmjbMwdfaBIJ0oBFnTDjyY9PwS07fsQDy8R9gayYzP6r2yVAWXIuryRNLWZClwEr
P/PhxqXOT7kK+t8eYxNWGH1NhUaI/GXCPMn9XA2yTlBZ7Y1Erj2q8HBDYH3OIB791A3xog0uhbR1
td7mbfdqXf3H6oOKdUBqgMwH4StpTLgfTv4uB/oSPeSfJTuR2i1ku7iijbrPdqar3+i1CxWuN51R
XbFEm7+6D+nNuuPeX5LQAP+lr0+UDDnJnKpduP0Hc/7hUAbv/77M7Oi/rVyyTEUOcpx/DPU3Pe0/
NWI/xEObtUJz5gk2SdHUYe2TDBUAGA1dNseKXUFCEIG3repgXUGPnFYBUuB4gy2W/rZOj6p0ktGt
n0MiCmenf/DllWaA/W0wfsMoKh0rXYmv81v2ElgO/5fWOlSCIEUny+NllM22PHkxyAf9GiqP7FuG
Cs//fYTYmlZoyGwpdBqfiGMvbzZ9Q4Hm9KT0Zf7JwPUawUA7zMit6DRLbiUfLHEXkQE9rguIHDVV
6pY3gfW5GC+Rv7IdA9c8bmvTa8d1R0KiYveWk1wp/iryOK9mZ9cZJJMH4WJyu5tOBFBd2BnzpqvO
oXjUoq2FzCK9i9V1ZK61mtfYTtY3JWY1Bfc1gYbHJFtxAjs6j609DzYIteEsQOJ6YndKl18bXRnl
Au1A7oJkw9woXfmBV6WrCZzA9GT0rwoxh8Eq52lSF/vwzN4odPir4LwJ4YZN5iD9sDb+ZZn68074
8sQnpEbMpl42ZxGU7SFm+3JsTG8utgq6hI+BIhucr/okSnbWeKV1GhCZ/urLFV7l8iIYGBmityG8
qcuLrh57uge//n2vyt/0HwoHyMCc1yxjSXo3f75kB2vIQZ0G3VleJyg9Wk8wbUF47k081nYWEW7Z
jSvt1NAFORipy/H1R1G8E1Mc+9vB7p462aOTZv1i3vPvQ/s+pV0OTabupfxVZdCrfx6aWkk+6oah
PU/Gfb3t7jQ67E7qezHd/HOuuj983HIp/iw3/vy4L/3TiWGM2IkRJvj6DjeQmq3T+jwVXhDuFJPY
1Xa9vCPINQQhIwE2aJx/H4D610vBPJ5QDS7HtzrfMgo57UapOUefHd4M8Cudkw2u9W5dBcAq52B0
TAFjm22iF9kDjZweFfwC5UO+wh9ImnbrO/Ci5M7mcatCF71q5bSz06Boy9xwprq2bfMO/dH7sjF9
S5i1B1jklYf+px3/93nQcu00ldY3Jaoui18WfSHxDbVT6IxFgX+oTNYkX34IIDKV80nqkRRgNTXe
CoFkjZYKWSjPVhFs4pp2rUg9kxWHslI6V4poMjsKC3amHhRIXrJGJMi+jPNDAnOWmjNLBou22kvP
bi6SgO4VtLyGULHFhMqDMiBF6ZIRvkjWg++fJxw3c1o2bgH4cZAa9tqW+an2HwOioIhZgfrkz+VR
ozUyw79tYeeLuyBEXSgUbjTwuu2qw7+vO3qnb3cenVq2SguHWqNxu9wY/3ldRIoyNr6gS/sqW3cD
utDqnKryRs7IgMpFctUV8EO0dfyRFGvlUS4BBqrpbR+EK3ZABk/gyPZfSN1roBEcXFquTKOl9ZkE
GZyQcN+hk5dISovuuv4lDV/SWlunTGsKWhQFk6bKcIIIKRNM0wnQQRyi0c4uLWtxlt4nwtpMA7el
2BRqEIEW4YeQHWYRPAR7qzC/TCN4LJ+MOl6zBHHngE7Rt5f6LoUeOGs8OpVrlopTmY9ptzepZSPy
wNXW89QkBZCa26xLkDKLo5hP9/HAB0iSQ1qHpySwV9p525h4Lioageq0ZocfDOKj3gvu8ne0gbrR
gsSt9c4LrDtuO0eoSLa20PzmtRdw2BrEn2B6G1QIBkXlBfF9o9ZuSWXMDi6M+2M5M8AyfxzJfK98
dIs2PEliMmuYpi6//5/rOuijmqlDL+0nGrXZgheliK+Uh2Y6B51ph+qlxNBRGirpIx/1QBdn2v1w
by3L95+LGoeA4Qt0r6yxUf+iAuvLSMzGzID4GBHFM0d0ehj6oCEpx8ZuGqKTq42PnVWG4RFBvmse
NGdTkURuFju17NY/HM73JY6AMxqWFk1ABUzplzt9bpW0aA0fngvM+ejVNIs7k468XzLPKbW93qwt
8hOUXnbIogsqjx5bH3ZuHY9ObP3UQv3LC8YgvZZMGNPQVSbuXzaYUaUXmT4UXB95B2M8EktHx22Y
bXIOoiydnFlqYPykUTO+P+5/fuyX91rMMD7l3FjHunOIVAHf+DkfOsijt4NHTMmOSPGTRY3YuoWA
qmR8F+7NpSsXfJi/fLCH3OR0vg5m5yr7kP/WjvqN5NDUeutR04L6cXlVAwyFIAdaLAFE/eQfCNw4
wwXKT6dXa9dtcbxvAjJlWOpek2uFlIbQKMTuwGNIPEQJ5kTNTxf/+/dmLqVKMpWGonDKvzwOcpgo
vpBomHrp+reBSNk/PhaCtq5i2RlFumehN9LCV0yobpm8Fgxo5Wq7S/N+E9Oa+Pe9qHy/F5fDQYFK
iBYJxl8fDbVHPqgrgXauEOrgwRtgOnSO9KB2NwksoHvdIHhbnG4LFAJ2wWAbsS7y5mnJG18B3XJ7
ywOnVJ+YXxPbnnojvaN3rT+P48qEjxXvg7cfDvl7iWKKlqTT77E0UzZ/v3X/s6AEfdc3SddIZ4lK
ncX2fqADvuPtUAZug/XpqMgOkIlkM6HhmWI79R3p7t1CFEXbBqJavYofY+QVeFzf6dnqN+NaeV6c
20heX/59rPL3lYdjpdlPawCONuzwPxe/qtaTcspkca/G961wbKDP6xFbc9SqK6tkN5oQe1U/LoHI
kzJ9NGbz1I41LVgobmpkQ/Fnal+XjIW4Gspo7sQiJgWSF1PjVtPIn8kdeWrQDgkQXf998OpfT7TM
6J6cBsQ40pd1qlRGWfU7KNG9ojM2A0AQbzIMlp9t6/mfoIrL5BAmrxgyXbC0loBfEoEIKPy8dEfE
Gv4zgDM7TTYMQNOlK4upSiKhDZv7alKgoZBusFZxCM777Jk88gcFsSp7pPQp1p4744ev813ep6Cy
ZomTDGIhZC7In9fClMa5FcNCOHbZWgIuNQ4AVuvhFFFJzADzUnEpBemjwu8SL0n6Uhl38wyXF/lw
UT80iAoM0yU87d+nWf5LQ4QDY75G64i7RVW+rMDSoMZNFgiwLVd1tjJWFRow/NYZ4wg0qDkGLnU7
3Klrkuh/qc1+ySATbvrbAViOdGOB92AASm+TMUroKgkaThcQtXzTtE7gwx2/nZurdq9ryHF2EZhq
AVUMzpSZrBOVl3+GnZ/IAsFt8rcWBjjAj8wZ/a1p0HLp9jBSLUCXbNRoSAdXia4JQoIntuGqChe4
+9DkO+OJGgyTzPBI6UlIMBm/4SkpHRkKXuwg81Gf8z1C+hda9/RLa/KSOrQvDuXOvkX7KS/4Y0Bd
4n5ct5/j6DFHGR9RsaTnYStX4O9XnPnc8shyORTv/gN3k0YUUws2CW+Cq73wMcxRUTKoEhR1Wm2B
i2MPrRjuVn8dm7ejBXsnPkjKsSK6B7U5tNQqcfzh3EFBdbS9Oa17kA1AocxVhe4Zg5z2Yv6SE7f7
SJMHLV3zWOYKIOB5YZVEhF8WpG4gTU1WmupeIA94QrYhFEovbOll9ILnylhH/alw8z3bFekOYNom
KXftYH9qHwX2Jvt9IGD3Kd3sgtmNGOe9hQYsgShetZdGfM+NJ40Wb7iPLQbKMhYezvzCfdkgNgSh
FK1O1HHZew7Tki6/cNfbxkWkLNxVEHHRGNY0q1cEwifNfsTY3pPJuOBgYe4/+YzVct0pnoQczZmN
G386D5Qgd9QYTYXvVwRlpR67t0B2TM7tphPWNajA0lHZBRROumY+IdUv1RtCoxT74UeBwnJbaoRG
MfTPWQ1+eHy/D6GXx/c/T8mX1WgKFF30c0E9g2LD7CviBSXud7o0g6eOa/02OAxuuqngcI92vcty
unwiT8TmR4rAX5bFPw5kWfP/8/5Jy0hrpEoUgcXBvI88fymQCO7N+HcRvFdlTsMOo79SeyS1JtZs
m6rvSq3/U1n7twNBacJwQFXpqP5u3//3QKp8NLuGnWBdSG6MRjChipxhvJnQehPl0e+QOtHv68i1
t8P2WSB8uxl+yir62ztOkojYoa2JRkDTv7QMBCFv43ZM/WOhgRrujgL5jnb+tsyibtmbRsesc6Fb
+rfDsJY+o1stYD65C4Am3geuJjvKr4pKPLaVh//Pwvq7cSIpCq+vrzND0bRqQ8AAclIYJzd38uUY
Lzv9W5n1nDpBh1f0qVUu66d+LsSt8E62HhtgnD/5Sn3UNigyRtTE0mq8onJo6A6jeSY2prh0FwOE
cnNuYJou5rpwpTyF9Bt20t58VmA+Ivu6kNKzHe8q179pVmbPvsZODRcorD0c29sKjeZ+AKtGE/jV
3w0es/Izyj+g+iGdzrDnKDQe4ptibbGHX6s31eEAoPmEF9AJLj4agg0cY3aJMJLIPsaGa7yo78F2
gq3K1hipa+6gOt37QJGGKwLi8S1Bc/4KUYRSDgPnEQ20vyKwdRGJoUjfpevSedYVhNGl96xuXpvV
czTYxmN7UveRaz1HWMb6x/zU8V08kCgke7Fzm0gTZ/58wAbo5ASe9d4lgfYYv2Qr6vEb65I+ivxW
tEKEu0bI4qD7g8KkruhHI4m8RKvqTdhm9/lRvwO/8E5EK8A1xOFb7YCi3KHROTjAYnrbZ3t6DB5p
S9EnDxYyF0/Z2roPZbu/Vp8yZ3LhFDpcXICja+QzNs2SBwFg7OgVt/2RL7GVsBBABZhs8xo8NNtP
dhSPnX0/PxYu9DyKrO3nxb8hGQcBTrTEstsBPJTuDe0BCusWy0bxQ0GrGcte58/9qQmrRMWww/vf
gkvy54oSVgKRwnWrnVM6WoQqmXvetMyC4/xZjZ9U2gzJoSj2gq3SBlbrVYB4VHJ7/VJLS+CKD/sP
lRmpag3AmU9qsXbwNDz2vptiZLhC/HgX46ecqJTJS8TtPO6DO2160gWvfbiR3Pamf5IgbEa7gtdW
usVNa3iVeM1eUhAu0bkLrwGjPwTD605Gvvs+9pKtXfmFnncem/rgBjMwT3/Q/Kp12vyGTjoDlXZ1
M0+DrcKzlm2DIUxEtGLrqcLyfWTyURjQpvxZi7RiNkPD9IJOKLS2ClpN+ZPp0Bat2LtsXnJEu4tV
isAZtX5btNP58jG8MgPBC2jvuVRBeIPyAR6C6FR2AaL81pK8eqZRClhqOE7FKkv3PYZrg7ayHVAT
cIXpMusa/RS3jb0azRbrJsM63JI1Pmbudm7VrXmPrP/I/D15MtGJhh+vJj5uwWk3CM8lWo0iSRR6
oHhzuZO0GwsQIWr1im+6oaBAuUJvKST8WbmVVvHyfqT3BjchPDHr4Utbh5wO2xUHzlVEHhJTMtyo
vdeDGPrIs6veb/XeS7CzVjsRggVkfsTKwx0TPCM9WO8wgsR19StfPyaf4zUf1jUwg1my/eAsgzbs
DwtrJenfJOES34a/ah91x3Y4+iiTD0Fwo4HNaz708eGmcrR5D6rwaSAA4p5zZ4iEON3GHfKjBU8g
qC89QrRqlxzvAtg5xH7jwa/WcrGiWk7f2Cj6wic/hv2HnN0p6nrA0Uz3LTdlJ8nextrRpPUA+ap4
Qd2SxXZinUMDLYSHmDuJXIHCcBdPZwZTixtC2oqyG3C+gOGdGcVnmdN167Z5U/MHAoG5akgQya3j
wl+R4ViehY2Dkx3ZO8lpOs+HJJpTSKn5DmZYVu10KtfQZeto62gE570CtXlDC5sqMZfPfGSFqfkJ
KbDab5ndyg/zKeTGXasHF6AJ9ByGEdwd2XXKD+FntkXlDcnJ7uRNg8wS/5YROH6zkQB5VMfB4go7
Ixlt4MwR8EnIsXRneK7Z8jGxA3/cu4V60RLQScbHtB0e2FsHmqcT6FG5VeeUhktSc0EE7Ox1oZtZ
BETzFX2nJbqxfJ6FWwNoU+fvmsDtMeGr7vTsB7vedygSO5zKdxKW2nnblvt4vomLtWmyrthjsAM4
Z+hPiMzRtM/rFnLBbvTQj/FCbhH+XPQYSQh5EZ6JXF6GPU4sS+8VMO2Pz/1jcvXhC7aC3RK/eU/T
VeJD5VV5jGi452euI4J2KIG63bMeFM5IA6m942rLFPng/ng2kUyekre0dYOnDt7AtsiOsXZfpvuZ
t8KBT5/a0i7lm1Ddqf4KsnIjewVwuXzlV6tycPh5ZYCfbib8CspaJlCpkX71L7r4nlVuKB/b+EjO
oN1ISCQ/JHI4mA5D231dbAIfgrvwqXkdNSQKnCSH4DrrY2qesIPEl+l+/Gzv+g/eOf2Lxl72sFB9
lFuVmnZ7cbt7/qrigPGV0V8dHIV5k2MqiCEh3fXse9Yj0IsnpdnlV5MVcTurTA1fVcgzg3BtdMNp
SVwR9xpuIDpTtJtM6HW0IXmWZNdk17RTJYK1dsl8UNh84VN96I19t/WJVWV06S160/1grP5dJ/1l
Ns3rB3G+IhskQZIK9efrR0gTo5L1pLkgMEIyx5ZABl2DaJpcjPIcvLbvIAA1ArgQ/RDotebGJ2FA
/KjO1BcYu2AqsGXZs4Qzn+a2h6gxOQwVxJun9yx1cN/Ej3K7XmalZ7/xku3iNYRhP+KKgynZsdDS
h3MzwiadHf0aR9kSHPfvLyktu/tv71iSrlQGeTKNoy/9xlyojMrP4+Bu/4LO86I1ezAciBe3GtFX
ToPs+KdPlP/2iRajLIZ2uo7P8s/TatVRb8xFJu0N5TFPwIh3lFzDIz2+dqC1q5ApTTiYTyrwNGFQ
0X/YHlh/6TRKKKL+7/OVL9On2qzUsOzn8AQ59p3J6w31Uwgr/UDz/zN4JKzvCiKS4DZwXfaMeHBX
2cjUDi/WavkXgtjS7WE4mruHEFD9fCffGy/mDbhv6kpuXKfCkWBDblkvZr2ZOhIWzLG1F+VFd+0I
g0GyiUvL2MXEAOWYItBbPLLQuLrHo2UjvKj2pNgaNeI8t37NkXjX69en1F5yWTcySkmMED9dlb80
PP84K19udqXOg9qIhvgs7CmU0gdKhQQNFUIil15hUdgVPZAdGybxCR5h9fbv21D9633ITWhYy85N
139Hzf9n0yaPmhDKlhSe6pVqOP4LGLma2HsK3vBXdXe1DsYWEa/vkARxox9FwLkEe3poGTDFMmG2
0QGu6OJgpAQepbxzQRfUTw12SryTjwqRT1C/l5k0nXOGUSelc1RtNR4A6jvr0VF2BwSBtuzMq+YO
gwJL6La+SW+CAEOl/NFBmQk2Ai350NFIZPolrYCXT7ZFcLdwjWkB18689ZFVXRC4rrPXmYNK3QQm
4bY7F2woVCDWI+gTOHFwC9CsYWRhX7Co00s3BQJIhgBKeQESNLJY2A/TJ4iqR/WSPs8uHxliraku
Gbv7yUPkCWwP0jZORjdetyvCzV91WFShU96nN75Lzsi6xvdZ3/9vQjfdQ1oy5Ag57Dddck8AvJr3
4rv6TtryL2unkHZE8pS9ZHxF55B7l34SSmHHf06YP0GsFrC3LUlSnnWJ5yU6OtiS8PFG1YnmLbOh
wpDJoCxKAFs6KYQ6yA/DVUQGi0kZfEnrjXfxY/6IAkck4qm5FV3zPaZ7gxapWqhJC6YD/1r0MHrT
gRhjwCcTPB2VfnpB/hDT1nxfe9rCe2TZ5G1DDYx80b34lMKDK3mRizkOxTfvyfy8mIqA9doYUHO+
nAEWJfeylfzExgpN/gayM/nM4KDdYWvsyjuiEx6S3jbfCRaN77oHeXWL6OseDnm4wWAPjKnFokGg
ClEY/LnaEy4DxoTZowu2n+zX2eEOAu31WjM/wZxI5VA9CLMTPesbVKUJ8l+0v2C5EVbtECdtYrZk
96eZkgwS9018XCykkEh2kYvT6BZb7K1yj4xn2PEsju9QDrfJnQ7BVJPs4hEA/aIOg/1G823NG7G8
WAM3t3mKXNF+ns+AiOGfEGZ1I0vo+gKJeAT9bXpiCwEXn1NzK8dLsSF5dP84tJ+Ce2lv/GWNx6YK
ZsHSZHxnX9bYIbSUti/D5mipv1qhPjQV17ouV1P/loVsj81bgzymQhVdK7/JphfJvAllGfaudqvH
IBdLITsakbySpP6sBcZKT3CaOHlW4qtUbuT5tcLgOicU8Um9l5kMJgOUt8Dajnn1q8h3Lc0dOUHb
2h8aItdNAIk4jOSe0MGcK1fqtl+FzHrj2x4bi1+xJkBzWPpDhtC5ZQbFlPusSSHHkFURFMdAIqdP
8Xc1HdkOc1qgss/O8vtem3a9MbmVWtOORhdDEGjU8zSn2VaPlNuiNTcy3tBBf2v6/jb1oa3SwEV+
/FjIA4ST2REbghiz13b48NnfjCTmUnWOVeSWM8Qz5VgKitdV4arOa/ZzWGhqw6Fnb5szNxVahqQC
rZts0xn3Ha4uAYj9KA94HUiYpP+rC+bOEAWnXuT2Jn3Q5EmqkcYn5XpMe6dVMd1FkzdkRNsZ/DGh
d+uZID+ph14+bUcTl2dr7UMiG6vGjQVy4YR3A7PeIrPodTeQ4jdffF4kvsq250NCGnxpbq3k2qcT
czekyp00gUnVaS8l2knGRlTpOGgHZI1RcGM2g/Pvl4n009335V02dvNQtUHZHUueKt5YLB4PFGTW
kWXFkwc7EmzxnWaMimt3Pf2Uh/u/DcavNZVFBCrVFPHMytfRcWaaypiWZn9kzXWulec+7mNnT/PC
Rhrs6kcNsvS4yh5n8FdwdeBS3hGVeTge6RksRIXBIc+hXSms7o+K7XYO7Wx7v29Xg3NW7P2vx/2j
u3dpvXnufg94mECA3xyG63W/H1fXyQGh6mr20eCXYXccr0f+ASdqQ8BzKueOfZ+zxAfWoBcW6Bpg
Kxd+Lko6emmlDerEo9oA5P1U8Wd4b9yun7YoSW/XCxWcZpVN9pm8vcObaXje9v19AZsvbqzUfl/C
D6lcIcvNp+q93MhEwyHgR4v6zuB2O7im7Z0IquLHZstPTjXLp3c6OZt7NDqu4A40NJZ0lYmdAFsS
ex+slrP371vkL/NHlWGXLC/rE9b0L6OlNFS7plAU9hztru28jBjxCo7mesIi/u9P+q1g/XIzYGxg
IovQgsDy3xq7/xQ2jWDKxRxZ0m1LigLRbK95dZzByo17U1vR2xkP4mgjaYpYJYjvZe+UihsFbaSW
E9owtT8cz3cnMBNyFMborpbIcCbtf5bffVwkkZirAI0yNwczPXtYILV2HWpe/mDhk2dKvDafxV8Q
NQyE4v5GvB33aMgk5giGjSoxIOBqPPWfemSD6puY3HoWlhp6IcNmth5rwQZrNCWbTb9qYqdOPP/1
h3P6lxJeI25a0QjpVWRF/zJqqDUEK4qva+fyWkHByvYLNFShM0CxPhKvdVROIZS0J1zi4o3ie/Uj
Pa/FohN6MgZJVKo/LTnLpuXLVf7vERlfXnh6VhWaVXTlSc9OtUUfp4/cWW0dX+d10syfAmSL7jOv
p8dIerQMQiqyl3BSz5h8g2FycE3qp76ZfpihKn+5zzXciTr58Is3yPqyu8uw2CSlNhlE5FIs6qOb
tk5xGTqGd8ZbWG0twaWtY6hH/5mm+rzviw3mGw0WKaP1h3ReGOEyFBDtVtPcubwwZtPiX+HSkiiP
EnrDX8otzhih+eHA/7aEYxvCwLKUEKgwvpxPrYFHnXWKcUar5uOSRJTg5YwdDgqWuL3pys+8w8Ee
JOqhPws/fPrfLqa61C3IEzl5X32dhSJJjJ07AJzdnaB+poyq0LkxOZrClzE5DdoPW9K/f1su0mLt
wAP51Z0/TjESFHGA1D64cXWTz3s521njYhdCIoA3MF4QBtJ4oS9XlIUrtAjjfAfX4L8frC8ddx27
EG4JRQTUYVl8d0X+c3HQhzAIgk6M79NrReo9mpXaTV67ycNC5L8sETk1lebBIq2ZLFGCeV7govwP
ZWfWnTiWbetfpDHUN69q6Hsw2H7RMLZBHUIdqPn195PPqVsRhK89bmWkq7IyIwEh7b32WnN+c6uv
+xbIFsWh+XrZnJ+URXZUxzx5c/G543CNQps5OeAqDlNHnNbSNCUXryFcVjAHxhSYyzTKPc13y6ek
GNLr1eENgCFgoI6XjY7VKn5vgWSbNFZ7SozChFZ0cfQ3i5D6p3TP1G7W8Hx3bitlL+l9EMjPF+bh
QfrPhVEVkThztGDaw4YRVlYshl1L7vKb0Z8wafIH8HjoVdNNKwaZMks5qeSOis/SspV8fiMo9Oak
H/Q0o24U7YGEMP/mJM82mztNi6pvQZIt/yOn7tUAKDZ7k9jOnTr6+a1/3Tz/XZr+fesPC/6FgjAT
/Xu0DaJZfV1p+kiQ9hFz6oSDTTsos3f14uraICWnwUdnZdhp/KrGI8yqfuuV8NhUj0/MyfdCIFOB
8tRLU6e+LiJh4qdD6CrMts9P5kGqZrgIpdph1ce7a8Yc3VmSM8HNgZmePeO5MAfEqRucTbbJKSzG
DTUnYmZA/q1TLZF0lp9+5ZTsK7T59EGXefIW1AOSJBQxFQLrYizDPyYTi7GHtJb7s1i8ra6rq/l0
0zZhsdaLZxNnACKnGLVGNJYM17h+Zvk+a9z4+POVfehZ/OfKQjTgYcHg9ChYbBM1iVO5ibb1xjjm
TyXhVYJXuxAHDsFaPCi/NWm+qCD/fpX/fcGHfS9ItK6V1TLaNktcMeZGnze+rcxyw60zhzaWP7/E
E4HxX7eS50LlMMEt9zHTeGSuo+wF9Q7ClidravBdgd3lgFQszjc4cogC+2AmZXqHlCQGnrTnkUpJ
7hqErwUdeLqZiB4171LaxUe59kPPWF9fGpxlaGzf2uesdht1LK053xumc9vlSyyl8+7uXXbyOxSC
yzjdBFPIK8ffvgRT/Wvn/fdLeNjigvAmVOeK27t674n5fmknT+1E3ldYFWlnaxhEemSHQLDGZcGn
oJfC3RwwF8jdet6hEolt7M0qjnwKWMYmZLlFvb/Bn4mpUx3UF3EFHzgYJNQQXrMPrjCLnXbcdwm6
Q7G9PgWLjEnHRF+prrDOFsihPq9Q2k38AW7+Yk47lUEX9qniIyFiSzxethCumKeU6O1xYUN/IXNz
pO2ll1/uz7/LpH8vzUOnNVEueR61FZfmGU5RiV2MDpfhyeMVy45Fk3lJDlJ+xLr6y3IpSb98K9bD
/n0z751QWXwrBZGh5aAj1wZihTKBkcSJTKg88zwQG3TjdlkwEHVvsWsyva0cyxzcSRzqBylO0AE1
x5LuagyGnmPDiROvJr6MIAFlegHoq446pAkwfcNpog4xIynSJOowhI9EkwOxlwKT8L2rZYdg5Hxb
47zC+blFEemYmztlN8FVop3IkI/svC9encaYlpdXbu0ctMSqULdGNMUHRPPAF/F2i2urdMXGuWxi
Hb45Nhw6KiHlHhrJ3Mv8fbnCChwUjkRLRzxp2eBCtuV9jtE/phNMW+bsGDxP8pgjR7pFe+bLw8Y/
1gIDGnrdXl4PWtm7oN6idqw8PZndCk8Uf/l+5C+I4T8rSS9uVXrvHVrGvzd6ubhkN7VL2RRgMYvr
3F/55rYzn1o4ltdP+f50q11F25TkIIrziiSMaORbXqCPrHZR3p9kc0tCiLaV2hWygzyd3rRnsZzx
00hfLJadC+QcHXREPJblYUFLUHICXCcVtqsnCcBE61WMnp7NBftkIkw0DakbcjPVVWDl+68pEF58
mNcPyX+rirmQDG7yRDLHbboVpSHpktdsypEKIBjKyhxReDwTONNG8wxYCBtxwQx5ANrs2rhM88+0
K3Pngt8AlhYFpJItjWJeUInIDGdaec28gV+duKpxwAXtVGUko+wT9qUAb8ebVuz8i5txT1T3odEz
VTjzfKT1CvCRUTjYoUxxZKmzKx0XtoL4zZA2ejBpa8/SxiZyFgwPMjGznLS17a14OjfjMqYRsqDU
uV7fAnXpW5vgRuaT6cJb0IMRUkeT6HOYgBCyfJYvs1kk5qITXyppci6fLc42xvGSLZsC54o+0qW9
RLBtzAagv1vpKYJAAamITbg9VADToS4zRC3W5m1Yo/XIPsMPOVvG0irm47TiQsJ3wHHuzIoXC3NB
m17DTeQvUsELhcn1ulSL0R0jHowvpgDx2IwYDPTTaA53nQqvoZsLEnaUaZSt4mzZ0fDGRaeej1L7
JL3dGGldt+ez28Xe3XA1dVLHLxnFLb0v+t3WoHgKl4kxwLqxipEGzQvL07qdpAzgeZHBaTBvqLzL
zUs6qo2xhXIPFyS0dmmjgjozOX90pROIkPtA2xTNjq5nmri54J6rrQiBKtO2F0K5K1dNR0ExgjMR
EX12Heizy8c9aG3tq2I0cBShHM5Gl/MMfk0u0ho96mS++wsBUzsx9ajrk83Pa7TaL4T/PoiqhRmU
0vsf3XsWWbKvB0JIjqUGCY/wa54akpYJcVnXJ8W+ypMOqIfmBS/C+2XDk2C85wS5NAciAS7T9pnA
BhlS15y1LB5HIlMSFiz2XWHd7PX3jKhv0iLlX9721zjmp7f9sH7UsRxWV8MPt1U+rtQPFQiAAviQ
noLmz2/ZKjGPYnq6VUeTAU538GuQcRPajXr+Ib/drg6sozaxy+GFhb5FqxUnNCuHGhIWORlAbQTf
+FHtE2XdoRFD5hqSLwjYwjRGPpE83bLsev8mxaP+Hq9S70ZV+eIzPKbD/itqwPr7FP2/+ygcag2J
kmrRb/h7scyN+n6WhUu0VdedOWwi1mRUOfZ9ly3FO+Fscmcbu0vaU2rriYmeCxodIny1Q/ndTi3o
IAokb0AY+uhOM29xGflsBiVjn3ZG1CBJk7HThY50Sjcd0dO5y4Topg2Kj4h4yLsdklpX9yOE8/HO
kZ3ASbW/eApjQ6qXwMGfwu2RIby1TQJAgWsgkvtIeiw5ZQ6pJCZHtQkrpp8tztiGd1jZWM+Md/Jk
gR9Gz6hwVEcHHs/Pq1Otiouj8iQwP5Id2gJ67aH9ZjWrplHgVKeiGISyjfGKn9FbNEUf7jNvWqh+
P7auU9dggd+b8AWekaFQjqfSTi6ZYGOrRSJgkzyPOgggaz2VnropK6gKnA0Oi78qS06aQJbNnT/A
skaLWD+j0mv51waecaTeDy7ulcgVBoNouKfAF+4eYrrA4WObB0xb93X3hHdRuE7k1WZmAL7yLskA
pVRTu9fSq+aoXlDuhtvOsDPf6dY5QVU6jMJBE4+vd1IfaXmIlVPMw3ZWSVNVpUjyaBnlx0xA4UGE
388rwFcP5t9H6b9310NRLxu3c1oL175KE1RPBEVv2Xxldw2y4URPJoXxLnfAqJnBar0OYh4+abrL
MCCKPEHBQm7XbE7tIL7NlMC7L0MqWWMg3OnHR+tLOA3Csam4Cep2yqxiDMb4RkhlRD/PvnANQfcA
hmXcRY181F8kKJcQ789ArQkXz+3bi7EWtEGGuRGVWureQjdhXsVc4SRzDus4cgem2+1L5OHv4s2p
JkKL3hjI0m1aoTt8D3RbNm1fH3ImgMnoETwHhK/6VF8KhlPjhhgfNNjz4BWIF4Q/WHBkMBfRL1dZ
+Vvn8O8z/HBMiI37+c6QJtqmzx1jetL2Tv5af0Nth09KtyuPJJBp8KGgDTvPsHMWvBVKw/vA1DD3
OOK7djL252WVTFV0AiQSIJ/LPb6PcPvz/SBJ8rdbwn9viIeyPbuoWRDFnPJaDOiRrS5kn3hF+DPl
WLzPUm2vy/OWzut5VdErEgfBZVBfcRttAjrn67q2/RBugqtF+NzTFf6XGrcw2/Fa0D0D8evbNfss
rPEZ7PAVnjdH9ZzSiPyB61CnmReRAZ6v0hC3gXdtd4E+zjkcBSS8S14OIwZBvjkslRnenATLLm24
1g5u3j09YYYKKy8O30p9IxROpU8Bu1GEyOpJFSaCv6XMoGbxEa5xv6Fn4zTECR5lUrotz/t7vdTl
I3u2cR411j5Wxxp9LlJBsicVgbE1KC+rlL4PcRvZqNDhDHhCNtNA7fH2/FnRjIjtCxSofk5zHhfI
NjnW/VY6P6iC/rmRvjb0P/r5VilrqZJxqCIQLzWH7Vr5aGiOFbZ5wj3JNFFLnJLW+s1FqxzCFl1h
4ks+sK2Jn0DQhU166D3qe/oa1pckrLl4LH5UpghOxNbJgWVS/LnJihFjSYCRvAN3CnaLZ4tn+F2o
XZ8F7Q19IBqhhGPpkG/6zLQcXAfwZMG+v0RkvpIb95vX4HGu+++Hf5isRdZFEjKZWzNOp2eQG93c
p/kFLDV36Q6UMLogcMHXKCdaOwgt5xLNgyNK02Ys3Ae3m3v+NFpHpwilM08dWRIRaEwFzRPBswbr
a0wVMb6LNkSoJv6iXyQjqWQ266VnGDVDqwBO4WB1rz/FGA3ZIG9sUx6EmDNMT8KgGdilOLqenTwe
SvQjCLHhHHd2ECnETMQyN9YOV2LdWPfDcUqAoD5VJCKz5QPie05kEto8co0AXpCOfHdg+DWqHdXe
rRgy2y2ySYkSsAf0enwh0dULIcUabEj6pqtmCZ8BpAYGwKT3KHX1OJex6M/1aEr/qelPFpdt/Fwf
ZdbG87T0h3k9tEguwpIpbdizMNrd/C+l2XXJqlo4+d0G2ii/N28dJ0thql5d0iKMeliRyEzskeKV
t6eiXNJ9hanNakv5eIN/UQ3rzoW7oV/GIEx+W55+Xp2+5kt/3P8YB4S70d//kkVkGp0jxwKSupA2
7PX+Mvut86r1leQ/2yPmNEtiiMavfmH/4/WKoNIuscBJtbo40S7EdPOKN6G5I8zcwnDOt3d+LC1i
21TgMPCsuNbPPHoIsHXcjHsCxneK4DTbDguC+tItOiZGyUB51bfAEOT39NSsuW/6SgUpH5ItSnAy
VYmCuU0vrHWC0+rLUASIiOP2l367/O2u9MeHeyiju0DoUrFKoq2Gh+LU7s/aIPlEXkZL+O2+u48I
rOoLlHZMDYPopheWNHuZsL5ftscHF9H/Pth/vJGH/naayY2ZqZS4570BZWaJMGKH341ytZndd4mL
jud8p1S3uTZi6XFQe5GP2Wd++PnueiCO/Ps+Hkptsz1LfpnwbSfmWMLmQFYlOvEa3fpY2shnj8e4
QGZeK/QpY3qfTzor5lZYG6dmoY7g663aX4460rfV/x+X5qE+qyMNbJHMpaGxn7911tDikLmsDt06
HgcLakeEF9mm2qsD/NLjn69Hv9X/dPM/VC1inF+ugsJrXyfdfVAdq1NAJX64wMf/ZSKuff8xNRkC
lSIDIe6rkj+eM80Xzq154aVQuBaqV9ZAx90IOC/WG8InKOG8+MQRC4XkoidYopER75SVjDwco797
dbRdoRO9M0Cumx1a6xsJFqnDVbvnXiC6l6c70SoXz4L658nTunRacu3pjDzXV4657u2GPp29bKwG
G9i28vN9TySNbA0yeUBuZfjbTv59nYXq9T+f+GFlOeP7P1tBf8+T3n6KN5fX+1Z/o1PoYo/MVbDR
P3+ZX8rSf7/N/77gw9Nen29FcCt42iESc8nAnGg30lwzDIpBr/G77eM3jn41rVF271W70CVXgzS8
w6WELyOQJxntS6Qzl23rBpajMgslT+NX/cyXseanN/qwGmRCqZ/FOKN7KzH+E54D1bbCGbTI9EkB
y3udG/4gr10OAADuQ8PhYMGpvRsLxjEqOBVX17HUzRptVBCTlU1vyYE2pxmsYxgq4AgSt2SyaDrq
hwTp8Q1LM043/VQj6RvVBE48M8qwQMCz5b7c1pxD1a00EgK3Z0Ki0MTMB+bm4tVkOwSHy1oAP0+M
hhsIAFKW57tLYyCdiAZH4Tkny5AD3ggQn/xiVq64klqnO8UvEQZPlIQn7VVNHDp77AVUCdUkIxn2
ycD7qzg0VcBK1fq7yqaytSK3JCEucBKOQmTZB/PLhz5KTjTWymiYo9O74GgLrtM6GVjWouq8rvMi
YxAg4zPmub70M4xrgC85qNlmspObPaMyFYZ0Bcr1PcLjBhgY7Lm66NI3SRiryvDn++/7edUfN/zD
4krwUnMOTG74bqufkheDRA7dwYxQRm7BSIM2JvVz7f3aQdG+PdH88cIPS2gWtUnUBNz4yjbJn9to
kvijpPRyfVr2Z4SFqE87YXK+uGzaNZh4wOB0YGnfQi87T0WsV8rgXgyzowXKmzw9+tF4mm/t4dzS
clzc0btGM7ldJUTcoY2+jRvS03xXwfXxDNY6t5W38zMj46KeQwljek5eGP0Uxpj+b3b6B9vnf3aw
/z7kD0t2VrRCFSk8OzTyGqDQ0OhvYPUglk463VO7IfRlWXOtZo9Xun62GiSQ3g0UI9Bva+gHTAm8
Kt8worDOI1LEyfgAPvbLnfBt11FHF6IYWP/lr/HNH4v9RQnkc5sG7CsnJocy7QQanoItGU4GIG+I
X+6XF+w/9T8riqGRQaCj67C+oHh/vGBWmwkHYfqF0jLZhdN8gxsflKqwOM+112oSbOjBmqPuST8k
r8rHzy9u9Pf144v3qFBQYbIOFfthoW/rRlF9/x5uUSZixxMAiliA7mxm2CwjVyBY4HLRnCG4Fhbi
XkOuiW3pRiGP6zR+qlDrDrLI6QhIAV0nru/EbeCjJrKIcanGkmErkJHxdgzugMDpr9xGuv8eNZuG
4oRq6uIVF5eptm6OMbujASBG0HoShAOWOgw0Wuii26RpiIv+sjF2gT9inqReRnEwuEUOjZz7bSzd
vFhfIyHEQRMpC1qOqjzOyRRZ/HKx+iPcTxfrYZNqci3RSr0Ot1jjNYThPWF1kIEfQnl/9ip5VqfT
AKACamb+H3Oor3PCP0BdwE9g4pMKk8YlAcUibJTp8VwoR6K607R9Uu0awjCt13CSjprTjQ5i6vH8
ijT+CPaBufR0FhfY2bhKJe0nerxaaRtQHcxhxZC/3MTtwiIrkXMw4YwhK/YEYB/bYKgwm0FCYNfl
WMHAWk3aUYH3cYcdC7Tiz9fnAbj8P883rm7DQk/VT88eJptdoHRKeIuYnJ2H0tk9Gy6jKdRehgl/
VTka7VhrAUzYDUx7Ypz27Zbd4rz8+V18mWT++ZZARylY/5ExPnYhVBqGolnzPMGew6g8w359ojf0
fOdEdh0CyswdnyU+WMXTYIvPC4AyNj6kFIXbutG0m7PUC2NQ1T+/r//H1fnv+3poEABrvmU3yQq3
wujmVe/lKZvdSobjtydrwfmqAtJHP9xrPPNOHfvLi3+3qkl/XJSHEvbSZJ3Y5bx4RsIENXp3kDb0
51+xrPzWCvlSQj1+AZT9Ov/pEfv6w17adm1YZObXB9UsShbi8AKXlvJAweDBjAbh+RsztA/UBQTe
eKbiKCftRHcVqg7rPaMzO9jTqHK6t/Kj/aWY/3Lw//PuJF3t4zMlFUrN38V8IUu+rDSseB3ECvKT
LntNIgTDXJML/kScnYeSfWVN0w8iDsdYTa2hcKJ5Nb8Nz1cv+6g+tAMiiJR+MNWWFDl55Jk7pN8S
/CgeL6B6z5L3xh3vMCx3pCFN+3wQFsPbNiJ4Cn4qQvJXQtdo5ub2R7NU1ympTjmsEjt5rkeF47/3
znJ487/dgH1p+sMn1x8ezzw20jas+eSl7fMchGv8t6MGP+UQDcG8niqryoVm98ud96Xv/OdlEfgC
oyTCBfTw3xc8Blymx3LFFhP3lTHGQNYGE8wsdF11w+m+w4/6DCu7BIZxEk/nabTq9xmYXrR0WNJe
hBEB9FieWMBIW5VtU7PltfmFAZt3FpFGtsgKt+dBHorreNGMow+dqLwJjqdoTGSs043w6pRONra2
hZsvtEP0bL6dX8l+LsGuEgPfHcUXuXbOsIwhasFOAHh/GRrvlxFtNCjrZ1t/Mbdnz5y0c35XOPeX
5lj20qUONnrWTGsy4Q5C5Ghe9Ibanx1RVEjZBcSyYPb4aW3YCCWw8tQ9Jzpp9FKQvMEuEl5VC32e
7WFCpkLmZXBScuRbCWttLk3MAVXBWz/B6+N6d8QCfcYEqjOFwciFHAGKKwekjmnIgLkMMNdsbXRD
eWqg7HezffeqTg3YHtR9FJE2hT4tMGgsGobWDLfdi0YLvSO5hL3z529d/a57I//fL52Ms7+/9KAS
IyMNbnzp3NY7vjwOktkMAq/ceeAy0Ksa2Po5u4HPpf+eO+kqYAp2wLYFM8e0byCh8AYt1Hea5OSo
Eyi769FWDr0/5oLKPqJIqgYXIgTPTr2UsXoTaDbQfmn+fIlp/715DVYzVUZQ/ZVq8UdxFkRJKt9F
bl7iPXMvEhzTBR/n+J3Loee3V1O+KzBQnPzn1b7ezR+vJkZWllcZVy19BlOWn5gZq9zreNeeuy2k
4psn0qF1g61ClCOmPMk500MlVV2iKevbuL7NxGEhDT+ubkXqqIu4ylr9/NV+u7/++SYf9rEyiuqz
deeS6K/ZmE79EVAKzu7XDFsfqWBMz9b9bjqA5pLh3A1XLH+D27SDjACL+kP3FKrpMeCFev3zO5N+
u3wPm5yQlNdO7G+67r3BMWBHUJdi9pzTGzaw35q935XtFBcqZgFg1SB1/r7DL9JFlYKWF5MT9/6u
r1vn2EyTk+UER8IYmNyb9mUAGBy55hKA088fVfv2o/bdNV22ANU8Mn6V2lel+lJSTEzDhXqijggd
863a0v3GTjuKcfC2jvGcb5qdPoGlgSBZZQq/YR4Aw0VeUvHAmMBSQ4bgDaY3AUIzVidrzoJigu0A
P+BQmacL85jOrRURCenkPMjgqbdDjuo/f5rvV4s/Ps3DFnGuc82oSj4NPTMCELnTQUqeQ2Ih7Oj9
+hmvywacHRZLGDUwtJRNA9J7IhM7f15d3exJtgUQFB5uekelNax+ROgt+vie9M2fGrpzWTINRjAi
Qrx1f5WGy99urP99+491r9rmknHR83B7Idb31Owit35FpEKIazOVdui6AKm70gQ634VC30n31ARo
VAfdE6Z+yFzRL92MbyswvFXEmBGAIulfB/E/1pFrk0CguzasWm9+S788mX1cD6Ije+YbdF8EEs3H
dWGxM+WDYIuzz65YaNBge8WbFFKNybM0HJEBR2wk5IP4t2JU7h/Ex1X1z/f30Aho6sJQQ4P3F83Q
bGjFGDRPVY50UsxFVHOjpj2QthOx5kEMrDyDDDw6BfadAZLhoteEuor0qNe6LdQO8TQzDfaVjtCj
TUFapdR7jvsByCZdVR9+47QLTXXQvyXvzMiyKZdfdctNtBIU6r3za/pS7nmAT3d0VB8pBuaCE++H
cnHqxZn1HvQTK5uDog1RoiXwSLsh7bZZL0mbYAnx6EEiv7hd2NJPGvkWMC+zhVAdoUdfek33BO0F
BzphKfBlcJTf09A4n6f8bbUbnBTyYpVhlw+0fXvH8ui29yGkkgrFpTTK79MYsGg7hpTRKnRfp0Ey
5lQXiczZ6PbYt5X18vPT+O3kBewtfX0wnybJA3+vbGpYnEup6ncheNOkeevuhZyiaFQO4WI2EWG4
2XUCz14nKCNyOehruC456J/qw5Wxou8I9dD8DS35wGLsD5e8GViHGEFky4TG+Pe7ijMpiwFnBoQ+
edKYAR8Gc9hF4BXLAV8RtDufQBoc6hePrRAFni7jJr6ng5+vzjetcU0hlpXwAuShlm49bH+yEftl
02qQk4xs1uXpXC1lt47LiRyix2Hdvycq6VPyjOHEII+KkQ7K7ef38FWp//38IGdRNIlZhKH3wbd/
XwtVSpvifNF9zv3Mh0n4FNa6v4ohe8HkuQ/q7Em409rNMHurr768FarPKlNOFnKEDuIm40IBbKGO
HrjDfd+UcBYq9FA37NOU0wGldok3BaNd5y9KKDJ9KqpMiJ9zg/mYubI+ufrTMAaEuM1ibVOQg4q3
vBmm8TEgSOTyojOmjsNBdHvxq9P9BRJ/TV4Gt4zlCsJQkw8wcCp9poe/lQDfrMWaBjoVvp2uc8d8
LT1/LH16IrexKXTmphgk42x82aieZV88cgc/pRF5jvAnr4OYLWF9xbA1wrkxonppVbcbWYN4E06R
bR4xq3gcVus30plQtuNpATLALCKCCOk1o8zzX3D3jtHFHuI+eE13zXHap9GuWEzcbFtAcaKDCcnP
zWPAB9rdKcgsS1d9DEdw4BA4Fk7qzJgEU2uvH6iMqNejBTIF5kD6TF0SbjFDHPbEtlXhKtwaeJ/6
pDZG4UiCYMAAZ2+G4ug+jMhe9vJBNWfJ3Kjg6ac4Hg6MwlCUQllMm35ID1oxwNpvDW4aOYJj9ZfG
2DfTG83C6wslpddp6l/Vyh8XPTbOZy0rSmmDUcYkuhjssr9Ms6UVbpRiHVijG+zJKcuoqUEa9ICH
CjkA1aFRfoY4WcoeDpaeUgJ4ukMkjwneEgmOSjeq+KTKS+H/z8TWLyU0JmSaQ1qfFP2PaDFj65FC
yRI3rTjWlXWNYd6wnLxDi+sJ+VNn7n9+XqX+efz7eeUFWTIUQG2Yax9pbaEUNg0RXeJGM8ZClU4z
mU2NR8yvAfwEKPmH/nkUxPSZN7RLI6vmVHejYskXavRLe6wvpX54K4/dsSQqQ58QVHFzhZ9YBuPr
ObRLBdvBRgjGrTWohPHPH/67FzS42qLI0i2BUv97rfKDsCjiayRu5PCgqR86uEERj4E/FuH8YTuB
/PnzC34zlWZNBLBA4QO+HZPn36+YKJmcykkobu73Q8ZJU6HTeZGIcFr6e+KwziO+7CL1ZAmDTvYB
XKe/1nH9XPu/7KTfHEggTtMMNSxDFzkNP5yCrYtZKHFtUnaLw0L7aMKjQr/Fh0vSHA1KAzX0lKp1
1Xz78yX4smH+/S2DPcUwiYObJGX5KwTtjwcyCK+NJCjFfSOxgp09i7k1Y1RhQKsESjAQGOOd+kj0
QNlIZBB/XocCydp3RJyLK+dayBvSAKKfRq9ddZk/GGWN5QCxOe1rUmhuwEll1PfxHGRGBggvIi/A
SebJfXzJSIsbpXA55ENQ/bLxfXMcN/ppRU95Bz7F4efvr1YWsvSWX63b5kLCZSxSJQnILlc6rHtW
/QEpI7Xk1MHu58v57ctiQe0nV8RmKdbDWU8SYy3QoYhvUmrLQG7wfw0lGX3RKmhfYyS7fJHG/ZcH
55tRM2upZdG27UOvFPPhwxaBoGk6GpgddcbYmup74bl9LddXFVagzZAW9aErTa1jPD2PrEXAHpI6
3cZwtHU7iwAqIPGxbGr4ai0fY74elTOUk74SbXlGoBA5/Pw1+PWbh4+KhMyEnrVOXLPaLwd/3Hmq
VSGdC61yR/7dtpz4w3IOQO5FQUg7k1/qAYqvubmxdtbo5+/oAT3eL+p/vfDjs2YKN+EcFH65u3oI
ztx4ooyMKT3nEcfzkT8qYN7glB5hIHEJ6/byISjLqTlD0TDDuTJuh/KwHoWrZnKZ1WN1KkMJ9eft
Wly0IxXM2M/v9otw+/CAwoDpGQtkS8A/eFgZ5MAAfmBymQKZUSgT/vssGlrjdt2RyAq46QPNoD9n
2A93GsUn+ofbSHjRN9GQ6CaUXCh/1Lf2DdonfaI3kgQ5kIwFWzncDyo8174YKd/VnT4j6G2r7i6f
YOacy5gRcOaZo140vuMoAXQTetXOv6KVdzOCcQoXxB+dARS9OcqdX+k335gj+JbAS4jkiCAuUR+q
5+xWWEGoNeVOXFfP7TBcZDNhm4Io6Ojd+Q5b4rCetMQotMzKWo9w+on5mu/7k5w4IT4akJI/iKmQ
oBdGNocR6IshbfbKLghOJ67kFVPiUl1W03gaL6Tnek9njE5Bt5bW3SI9+BN/coPvkWzacTW/jkn/
uc3bN/OUvtTzHuwFLRVIQ9/i1w7dWDlie2QYsDOWCjdFvM0PSAAwCMvEAZWLbmdeHYNgHlfeyVtl
Xc7KWbxLN+YoWfvTZG1O/UP6lD6RsaMemnk2L55Ii94GE22lrc7L9NNfNpNkWmzAh41Np/RMjwDK
mTxEjUz74gjlB76hPKqP1VP1VMzzrewiBK+ezluwkb819r5RmBkkjEgWQzPGeOxcfz+72RVUkC7c
y506jxjKJE6wQjJMz3EP6dR+gnfv0IIn6U4B3sJZnb1EHRIIQwYGiBDv6rVrw435Gi9TdS4tmfug
MqY1VdjhyX8KZiqc4rk8vDMMunq1wwjQxa5uY18bqF4+qaiDVRu0lshqTrhekDi6PEX/3NiYLBJX
I8D0hf0zFvpwjiJy0CeihiHcL3GvqKk6e9NyHuVfXDo0j7MvaVWSjUgWb1W7giVWOYEEbtC2LILI
0dDIGXhJz1JISLVvkGBfWRkY7R5B2xlTTkbk+5i0rJET6YOqdHEU00eL35qboz1fh3QR3hH/9cIL
uHSpcwcpE9lYZ1dZ4kIvwnEF2J2H6472i5wMxrpv5rsv9c52Bn5Iu6JkAmuJwYCxvr2b7/iUCCNX
UAKZTgu8eFo9ERRHe0uit+Ghzei1s3evpJ2Kqasl2cejF8eO1x4zZDp0t45x3/LlfIA6gt9K5//+
eYclSQww2GU7wnpNBYqdIWN7sOVDewyPFXXggb+6MPcgwwyNPB712ElgJpFShz36s3gFTBSw6/Vw
AcJfufuFXfokT5NPOL6H8oDU6nLI+W2/AYOkL6P4w0LJWc6UQS5oJK19Hcf/2E+aQq3rTr7fdrH9
/Pya269Lib4ugidPso995nNuL6/QJaHrTkGjMrr16BLBRuvxbp+fq9XqfQWx5wDOyasYLt7c1R2a
XTzEA4/VmaR3hjtDfg3HhzN/43/+RN5pb95XucvvvttDjHYLnBijz9XLy1tgn3xnb3ofH6dwMEqc
9ceHYn/gFBh9mF40XJ/qUY/oARvDFf9Yf/jexylzFovFab3eP1/s/XR7Iordnj5f+Uin/p8K7A/N
Xq8/1hdgfeRi2EfBPl7t/X4f2/vn1+fn5/3N5o5hB0v/7x++c+JVb/bHL1uT2kuO/rnkhmYQusnu
RI3x9zJgJoKkhlp023EExguMDmOjgpJ2W95pMRTBtUFodc7uxwcvzgyXP4gVxlLe49iSmcYnwPPL
g91/lh60pPGn8QUXxAvhsqA46kR0RIcMe6/nOvWf2B/2/zRg00H/33zi1uHX3e3/uv9Ds1tHer8R
OWMO+3/3vHFlxx9yR1h0+l/nGARhUi6BYNjL3fLIz+UudXfLwFlyMbXB8pXo23TMpynP8NL0IVM2
mIaNy97nqc78lX/T8egOXt35fLBbDvp7bQAcSt6/LktbspcXbrgdJqT58shruWRr2cfAQRhvQxbn
tuHGmVJGe3Sq5439GQyanidI+MOZPzdg0exdxz8U2jt+sUC5SIePob3UHX4CMB/0P7PBUeLF2Hu3
6VYZ5WAKYcjPUerxuY58qv+95S2bN3XEm89czAHKy8/O7h8DThcrHAKj/jbGxM1tHA6JHrRXm81G
d98/h4fUXoXD1WqR2rMZS9gQnKNzuLnX2Mth9pIojrLkrV6DSmi9pB5X+w4PYgbQ74XfcVi9z2az
ziEW6bA6vL/HPHf9C9HtmfDifHhUi7yJ/q30/1vwisP/4ey8elPHwjX8i5BsDLa5dTfF9BJuECTg
BsbYuMCvP8/K6OjMZI8m0lH2zuxJAWPWWl97S7FN3dSN3TPXgvj8bMtepAVC8jk+OO+FuDpaGr5w
ZGK0xY6sjTP8lgUPzgnL1cEpHzcOaAUT71UMlqzIlnAE6RpdtLIQT/B6zhGVE0P8faNKj84lHyVc
Scpom4knz4VePS2R+V8PCBrH2BYXRsT8RmZ8fJTj1g6QSmRm84E+k8OnYZ0z8cPZwgXeawxBUZpP
cw19whHPK54f/RUztci6hTuJIyGnGLGRE+O4Lgzgk8bxg3v8EQT80lBGxutDGQYfR8UMjjzZ2z4Y
R44SsftRDEHQK7QuF3S+xB+xx5sR9ttQJDtIIDBcVswOwl/N6ILeh9XwS6/RZX6pPKZo4q/xpQZf
l6+GXSpcPkI+Gu8LfXcUWdipoTWw2KmjzeYmthb8Yj7+UlR7DXNQdsbubosJyc34GpUj9BLtq3vg
L6dTws2OrYvkRUiwLjvIkL2My9KD62bOK28+vywvjTH/Ei+D/uf3GUUKy7kkkoWYHxaHBWJzpm7S
ZnBUm6Ps62tgQXsCX0lQ7AEf4335DW2Iifu/nGMoi4kuNrJevW9Fn7+Fjl6WZ1pyU56riTh+eIUo
xe1Hfx04u9FGMXYjTmMhH7fZfDWcy/z7Zkwqm0N6t9mJ+8UPcD6YqM/tdlZh7aydOLRRjXuIuLMX
Zwj3ccf378Z+J070u4G+qTFln55OmbXf8zMDsAz7E+fJdL/fgXkz/ClHwSpk03IQEM+m07fhL3z/
Zq7Oi8Vq4d9Ntu3ie2u4/sxwNfOTPXs+n12fo8V3WdKu67bGYnHu0J2E8GEsXJft5fI7/tk4n4Vr
wnmm+gvUOs/8PrRx+3NgqtbsLParPzAXM/c8W6Tmp8tPiUdpjZkIorr19FZ+yAVRNlnnM2EwNRcL
nth1Z3zwh4c88+znv4691Z2zh9Nt8VfovJt8ffH9vVVoU2vyvZvJ5Y5dexyMP8TedDlEgrExxi0j
2I7FDvz4+N6KgGLYxrYpwmXADgmGtjlcr9fLpVhHlwshlF4o4df76luVMWIpHViGhjb7XnluxwcI
wu5YioW3RgfeWAdsvfVwHRne8Ps/kTEcoqzXNdZDe8iutNdD8eiZe0mtIbtvLtbzF5uL3+CoMS7z
g/k130TufG4uL8v5ZU7Y06wLz4otj/hRRtooxNtCuNSbf11x6ZlvuDKk+SpCOJuDfxPb50T3DQKG
KPYR1flTEdQSU0RR8T/mPDHnvzQe8XT5lz3A0pc1SPSKQkPsn7G8eVVRFN3j56pwdpUZ+VAI3Kuv
uhm98XrcjuVxOJLHGvn3e6VhHdW1y6Brk855PWTF0HpmubK0BwbrWITy0hY7ySjGjBGJwmJ7/O+3
dyJIi5/AXeB7C4ndJIL/JhqXDPBEpiAcqcS/Ol53suE7D/thI97YGW2eDvpdNjuwErcHNWHzQUcq
OBw37RQnU84l0ITkQDr3Wpxik91epBKyI1GfyBZ9PB9VFD7IjL8/i1dAjDydyAnAvth7YQCuOCJ3
oLfFVWtGbfFSxBdyH7TRRjL3Iup3TbJMxWGyYotdHnsiS+D/eLSHKVLPzuKJ6G0xylHpejVGOMlH
uQfTg+D2sDTCFaDCZc+qTZLHz/MZ/QFi4WIlsxVm1++tIbag2C3uuDXHkLpFPPzcjj8QgJScYDwW
CSsEVaENRIyi5EACuHGEJiXWMwaP+vlJiIR05DHDNc+qddZX4hhAdsusPfG5mxjnm8teP88GNsU/
+5xetzUbmGcA+sR9phom9EETkxhL4m8BV1w8BQbXjuZKzt2XHFA3jYVZjCtEKREiJgIinGRjVE9h
IIy3vr8Qmn0THiHgSUqdjttxuw7+4/Zthl6x9SakAiYYMu6eguz7juVAEEgpqFr4FUjCM/HYImT+
FVhvVuok+9RpI69w78vcFar3IdEGSsDBrrzE/etD/ii9yNW+MOOG/6IGfV/zxVcit+P8d0YsK/+W
EdPLwmJ4oCAC1/8xr24krYrelVquHoAqsJzOgpIWwtXsviYVxpMlMXosL3voRM8BvaaMj+ZqOtwh
pM34vb/j09OPUO90io/uMQ4dFT4EfRvjhfUIrgomqSmZnMggo+XBfyP7dp2+R+GwHb3ZqqmJ/Qip
ZYAWb8R0tRjjj3H/pJdT9Sz1A6UUiVPldHBKB/ghCUPesaMYLP+C6FrRvT1czYfPkFqjveL1URVD
ZXvThcknW52D/ULDTPxfb6rNe9PXrmpGJXgyXt1UyAOgxOmLpIfqEFCikCEVb4eGerjCx90TdT9c
6am8zAmxHU/av9xsh6r4WpnlVl7b6uLVnT7QDjLKwSzqWQgG/Q49/uZg/bNooUZEhII5FIKOyCL+
86BT1bR4FzWNJQCFLVhffYjawiNQDsgVjxKgUzSPhhGAvtuwRlr5adzY8v2gR5+pcAuMLOAwXme3
tbJlYnddRp1Vb50d5gOnd3xwxJzxNuE3BK8W/vTDLiHcVI0X5o6KiyR8Ld5d7/URkVbWQ3QRNrwB
A5Dt4wNz1dqQS4Oe+ieipeNm/EBWvJliFmjn1kYFjTdY9S1UkDjdeGqTVOTydamQDAbsQmsFuTBb
5HzkV7S46MKAwxHBqjCZcXt4jyORyZTeQL7SerIXmSQOVa+7FaLeVzsadkGvTingb1MNcYF98Zqo
TkN8XCYeE+tvaY7v/17RCn3P3+iCUx4/SQIb76+/GS4TIrWj4kONS2Rytmp3nKfD2w1Pwetwgqvr
sDR1JnrhuYM02K9CI9KfIzTeX4Q6VdwYgDt99wn+lsyV6buI9ENZEsg6Xh9JbOM6Lqxq2GDlkyFm
H3tP/+lfZ4/gQT8Opx+23GEYi6Gu17iNW7myB6LXZkU7siHKKmijTrV+uM05I//KHFFCAd0hkzmT
4FAyfWYcwdejOA0HKGT4XWfAufa2JUh6rGE+xAHIsNtJPGWTI47+tkv+ouFH+n+3Ej6rDimIeHc4
1izeK7frkUkPG6/k4+79elT9MW1j7X+j3kG+92m1/qjds1eT9/K6+4Y0bdalMixhkkh5ICx6087i
9hpieebWIRPodnNjwC9n8079qalX1FC6TqN5vXd7Rh/gv0/QP7IQrgr8pIqHQVfByeBHt1vvF9k7
aZLXolctnirzp+ZTBzYQo3l2+nVa82+3oIfnfE/BHZMJ4I/DunxLg/bd6bSL4tCiBZJY1V13ekqA
6ZJZ5TJerxNdOv33C/wjQIgXCOOhL+syTGz1B42mqKK2ye4856GZFjo09k3xDKpCMevDLyndb8/0
I6HrVImulU+tXSDAeiBniT6jzJbL9eG9+O+X9G/vmYa6LENy5pd/ydj9bcOpVbdRe0m3XTzRIANf
Bez51e7KziTtHQ9E+v9+tu9E9B/nN3fw70/3Y8RWaHXvdVWbdlE9Ty9k5ZT28sq6lmjW0s1vzskV
KguD8hjg/DUjMXm/0Xq9Irix15qVXs2uoAqSNvYTGaeuRjcaaKR3uYDY9v9YzH+/0h9bLC8q7dFA
IVh00XYDri917L7eMR44MNGcuEm/UGO7f5SxP+6MWBF/eyOuj0fVaN13uyiZHKi5nVWvsfpe69nh
3Baj9KDb9/bBND0y2jZFfInmObdCE2a7KsJ8istWjzrp6PEul/244z7i35bKn3PuH5f4Y8vJahu1
5VX6a/m3OPt0EB/aszfNUFKhSU8a7UyjGzOCX1aNGIH+sWoYpElIyWsSM8d/3ptEjtVnV763C+Vw
7KNg2RHzzzxDcaTIzvUV5I+8RK+t+z5zEzpoB6MZlerRfhAO5wdGDYF093MIq5//fV3/dgTpYttw
msq9gfpjiWR50jy027Vd1J1J0Tm2/XWmDlNlo3KJyAv1B78cCl3xgD/uA9NCmQOflamBCv7nfUjT
gdqLBhH3ocTJKs6Mugcxl+FWUyCQhxDJ65pbGfEM/FCOg1UPXFGILFayuwMWErkNZm+ajgffA5Uy
RK20jlnR+5fXMZa3+lPzY037ZQb6b1uedw1H876i9iX03/950aF2u+uRWjaLQzWOJbOPm/jwceeM
Nt6S4WZbZZLSfNqNhU2ril076iR38+XVE/wfcZ99bP/7TfsT2I5t+d+v58ch3gx6qV4/62Yh7xQm
RZX5RpHMuCoGyNE3dfDbK5oZ2TgaKXSuYnBZqzzYMmg6UexhT+HphZtQF9ABxlTjl+P4m5f04y3+
x9X9OPij1w0juoir2+i4F5DYvByE5NV7kDFBivFIgz1xa71+7lWNHc4jE9VOLAzJ+9zr6Y4R5LIG
4zPvjsPZmxaK190l3gUoqpc6FVNhuov1XN+RqHTNaP4GMMbAXP9EBpeEkA4PQBGY7iRcCC5BO2HC
9Asx63us8OcLZMPICpFb7v7Yy4Wk5NdbzHJ4vMSMqc3MgsH41X5sKvCeaKnQZZZsZnjZUj6p5iM0
i4/7ewhnZ3WA6j+6+7OIkRet6dnhAzPmp+Z0ETqhKl6Bk2UUFk41XmWOQU7POGfeAxRkZAK1apbJ
kC3TocMMcrvZhKkZn35ZW98D/f96dT/qk34nS1GzLxq8ajipy6CsQD+iwZLaeWw9QGhDf4nJV3CE
3aMOUb1d6W3wvuLR+woKZILooj/OIDdz6k/8ICnFhgfvPqFZM8VwZIVY5Wmw7W1uSA4gTeZqHHTH
dszg846o3mCLO3Ogu8muFX4vmA4bGWpBi3qHWdQqokOMThSqs9SkEQCKZF2ZXeS6KzQrGIA/5jWz
krdZp4tqjw/kPbvZaE7Vqns7N9DkX2416fK7a6bm7xv0LOTyC48eQm50rh70pT4oXdTs+lZz0jZg
Fs+o/dmoV5mtnWeqUW+Aq/SH6s3Ude+5OGxf2x7ZximAImSVPJpmFcHjo7WVCTPbmxisNv5rdPVq
BLScp3sVYMiBW2+32yS4LpppPC09GobIF82wGwvaY72ooBcziqbRcV6j3swX6GHQYfl6zu/TbK3P
d3TqxISWZaE7GDNKYyyjnblqQzIuZwnM3QWHQmt3ZuDAEdm0c2birSAxozo10hg8Pew0m9xKN6Zm
D1SqdqekYAvNUKcYiAAc5GdA7ah6OQ1IUkf7SBEUo+kON3BUS79sJ8hWf8YEDoz/208/jtdWbwa3
fufJcTbNga7CuIJXOrmrRjhq1gO0NAIm4D0zPupuvrqzbCY9u9ro+9exmD7WTL9vntYzpTUErs8m
d5CsaO6LpOcdklFD5cvCHYU2NbBEKXyvrJobfPcjatjUyO/+84Q/WNYxkdhuzgp+JaiTza8dM9Zt
6BsjhkzL1qrm6f7Zx+UImUcjmlJH38Yx01vZo1vCdIvWBhpZgP2hPJ2iGiaZAnPyOu+2btoaWKQD
kkkAcEg9S/rAuBwtge9HgbGn3Yf1qTdTTvnpSUeeiezu5s5qGyX83liiRWYBpoAhfPdZjyEREfz+
ZH3zFbv7sDNSScwdDAVfFt1QajvvOpn9QlyoWSLqaQKvRR3a6EzDZYEOiwzi3USosgI3bdZBx2qn
HV9ed6wvmQhMH3qBfAMMdrczixEXhxF07vjdxeCjGsa5VXL6zoHXYS8XLmml+bKZA4GBMqp9dawb
t1U4c+ijCwcUTYTcSq6jGOWuV+G2jcdGiZglNRSXoaPR9a73VDvGQAztzLtYebOBixvSMIchAz2l
P+2/3DydDWaplajmFZuuJ611/ikn1ote2y/jZPlP/idhVQYaLHWRcFXkn3rKyiNFIf56axaSeZ0x
whU4wd3tZmEFRRVfkBbOw4xWK7PhcVuACImWpREuIP1zemM619KzVSz01y0JONkVYiyCvk6mWDoN
WFvSLTmGJdea6WCUw655aVuUOoEzKk+ggOt2+WAa2Q/H9cOul7nqqsW6wl86HxMhXYAexfJRrOu8
xXTOeiSjeIjfQsd+IWIWlKEdZaPawwW4HOtTaTAZ6AFyrDH33gtX6ReKm9LuVbkfESd3P7PkIxCO
jBzvxj/zjbK5OYwTOT7ilWrkR4H57koWGEtCNtR0fVRJDtKgOlShMnEy/K10Qzo99yxIcYisuwCN
nDUnnWpKp+rE1QmoTWmG6gQUX73OUrc8WFo8KvPhPWmMtkGLYArPMzNlPxmGyL/4anedMyQfR8BA
QB4hU2Mka72+tInLWJBthinBljbq2zrshMmeYvx36PvXyPfNVGAMASZQ/hHXs16Sg36+NosIDMcA
sI4ZL8CtnbucINq+Bph4mxT0EUlHX+g0YmJKt/lFCvsmIswLpFb7ltR+vdShNmbmYA8Q8P/vS/y+
hH8GZyYkMPngdQBh/6N8b9Uiu8pXtVqEWF1Hbr8Kyu4yAcyTqM413TAEviW7X57zz/qa51SBRGvA
rfo0lf+Z/Q6u2JQ0fQUoa/zAb6t0qwGwfmimzVeqM9SPCvIycJ7NpjpgTwirmLXVzzFHfIxqfWCk
d79ser/k5PKfhQTVAxhXUOqyYI/9eLMaeLCPMsR/N0ddrx1gWQyxSZVMrePQcOg88FzJdl1q8Cd+
gEpGT3mAAlpztV+R+ytW/U+pfATYuwOAP4qsDoAy/7hH8vX9eAzk5LkIC4WMpQ0/3woJoVaP39rB
KrqVP3jrMyWPvceg5uu5/SgeuP0ePFmpflskIl7+WCS8egE6xrQPJNKPDG5Q6IewTMUbxgCpd8x9
0FCwjtjm5hOe2C/b5ps/+uPpmDXAL9KxVcFA6Uc1ktZNt03b4rmQkLhD20oatz1Phr2DREXmDY4o
ZN5AMSrHbJ4Aa/ptfK78mT6QOvzt+X/UGwB8oxQ1j+cCvaEXSNrDtHwxoYvhB44PCMM+zfakvBdJ
8vEKOXV8WcaKaP4ELJSu5Mmhaz8XqYMBjTx54WjZbkrpK6o+q4NDvBnE1n/vJq37pwEIrCy5Sy3Z
Qy28D/D9n/spvQ5aVapuz4VejO+vvZ543WjaV+0ralnQ5CrrFbwAO0hOvL46KCibyjTzqZriaLIv
SFFx6nqPu42X4wN4C67TwcFwRP7dNZ0u8oKVKR0dNO78SZq50lomLPX95pJjyFAhu2k9kSub8YAv
Ylbr9YY1Vg6gvJZ5aPeC1EHBt3cnnwrK4WOTTNp+EIW+krjp9pZbLTISdTV9JtbhPEgdxalMZPHp
5fTcOjcQU32ib4xAQGiW+xfD074NvfmOoIyPMQRi0q8Wkp7JWKNFZwOZxrW8ghWO8yOOsa11mwBt
1BxFo0OevuGDg/5FZa40tRkcqa7BS6owZjBl0E+Z0M0h7szRL1OQI+8OEVywDzxOsuqMEjhNfseP
oFQ35m3zEni//Kyuq9jJmU9MsmEvyALMiUf30506LXU7jd0IyhEKidYE39YMRlZh8gC991TF4ZeH
Znkpjcv9kZpL3Bllr6GOBytRspk866kE1vFgoXEbbpIVEx1a9irltVk0jtQPCN+v8tijxgHcXK4b
BPVKutjRULEq1XRYq+TaFMbkqZsCchE5ruqHQ1jFM8WST+j/qmdn8Hln+O3Ql7kyulKcFkjPZELT
vKTeVJwoc6IPXHMxsl338Uswa7xY7es2HilOGLTUiiPETMRspnDqrww/woBUq3B4IyjEWD5vQcju
FJa+AbQtr+jCxKkgMr+3vdl7CDzJjkfMnNepPXCuS332HEEnGyvefUhu25wfax4G9yd0MoiJFBRL
oKvBIxT/7jwFFWAgmyi6IgaglcgLCpIa+84IqasqcbF9pnUkzc6BRtcOzcgFPVEnXHQRrNSsEuUF
pMrphQGmAoj4QRZRUWghYgfCSmV4qQPUznbViPvTnEh8MfvAZ3mbC58WdRFu693rglH8opzoHx1U
XvAHndWn2xzU9KxAlJxYfjkMs+kAHdQMK6B0/1pTLJZMzZNjdqT2C6RdfxJtn6d4/W2qK6hz6+e0
XQnBmGTF4i9iI9+hvQx0u7Mo3YHjRLOr3wKg+OiN4MlNcrfy7djnvgDnf9v9oTyPgd4upV0W5AFH
wYgrV6kXPoBvK6vrWJ+/wcBfystg/MB1plniLjV6bUm4tBWJ0bSYlMvH7LYCmaTTKGknzRaobXmi
T3DdJ8Nymi3I4PCt3l1HrxlQ9OL0PvUBywI1Qz4P0VSeBwlob7AvNmlulDS1MJlBuYMEh/H/pN+K
RPEN0k81Kvjr6D8iVTsgS2R7QlDWP6XdDbCiUMNp+PKlBhOPXuQlO2YB5l67ZkSW2NQO3RgGdr0T
gqxt6va218lzj2hfWBm3ZbjL9pDMKWKv43QTX+40AaIJtwJgedDZvKbd3W1GVRoaygdJIg/BFqf4
IZqBJh58aePik9uvoOITWeIg/cw4O/zHprvQ8Isdx5vOuDw1sIRAWH1c/ccQgcNx/Snt2xnkc1LQ
6tSyrxpwpFeAm2itj6XFdS2Dt9CcBIgh4oTfJjEX5G8eF33/3mX8RDJnonjRL6/LI+hu9HNJtUXV
dHp9dGfyCfM5rIkRAxhqI+kjG7XzwYLOT3FiCKu8jS4mGOfHJFyrH7GnrRTxlsszib2vnFLv4T2W
6VQNuKZoDYzFzqeTwh/49eQxvS0Pwct9NoYsO/2PaF2donk2UScYbWRzsvN8H82R1Yh1WOCY/SFz
bFZbNn51wg+esdabczY3bqfbtvEqs7Ps0H8GdL2qfczRsd2VtnBTWMo+ZOlduCjZ8hbfOWz2OFn4
k8bWNxMZkYVGNzcHACfZrLuWUMCpPIGaGRiZVY9gAo3ztWZJyPayzG4BYWKkgG858erWpZNOpiFM
N3UfO+UyW/d9kfA/juB7wLHQvJxcV/pcwlxs+vYfLtZNjqMOFSDNdrwINSDw+A878ifplGK041g0
CIJ7gJPbMF3kju5ec2PSHHcTQpShtgZwBi7rvm6Nk2ROgNjDrAVvYCBMZr22QABBzdwn2KL5bK3R
k+pOdioODhfE7wYFdkPb0d3rrUtgnj68XOMGPGjePeoPo/B6yztQnokD/5/u2B2QPQc28Bruhq2c
wnk5wRYBOzkc5Xsr5FKTp9HMwHjLQp4asWtaK2APcWmb50d1HNo3zjNHqLgavc29b92OnJL2ddQO
6SshwLUpV535mmN0M6vGCR2quylUkvsjpBfjUfXipKZIyby7v6Y8lF9WPQy/tvAQ0tWqcehjyQD5
J+2IOCqZHaCD5eYNlA/HAQ0NT4tPvdWzu6Z0HN68+zkc1dtbaECwcCZdczDC8Pc0kczNRUYgK6d7
9XRtkDKo4sw4oSurr9mK/5JtFpxuQpkBgEAHAkylr9Gyu/rv5WvI+kUJepMBTm65gQfr5LxonCKI
rQminzw+fPCGP8dsF5jPizig0qjch3tyVLcKRFQojRc62jR5rIifB0pqcE0UmXqgzynd1zX03aUM
yaM2bFS9jZcXgl61uqJ/59Fs1RpDPbEKQguwiosTFAKKZuHKmZmsu/vOUgGoB56qGQ4ssgcMf60Y
zYBRlwjv3O/WhteBxx0oC8PJfWr8jOvKsR7/AH21LkDHaOtw/4bvf+ImkzQMeyYqmURyyNXkPMKg
LDk1u4OnLCJQCUI7pwF2Ft/t/jico+WYnTJPw6233l4tgudtoq7eGpm8uPcVymMr9v8hoEfbjLoB
gXMVBzE3lDRC3+Cf5b1JIGadSQxYC8Zuvj1MZ62H9vk4+zrMJd507Ghyf6qAO8in4RxWCr0IxpqA
AkI/7Dr5qXm5dHAX4G82ynTzTNzN/YQ7C46JKr0CwCeTvd4z8ml8zqy4NaYsp+EVVGZsW74ETCTE
9hiOWAKVBQ27g/UpFkkWzDAUCHofRM+uQNkP8Rnh5fHj5BhofRqfCa0si1dZf3ammmM5CpCjhRCj
Ewax75FwA6odunc4Gxn5Np50v5ShxGTj4KHSjx0X3WbiLjJLbAvL785lZwC8PrQVy6lsqlWvu4h8
IkHkI31vxJds3LPbE0yMJdjynnHibDu9Rx3k506wbB6LabFMg9iL59LdoZth1CctKFFPTm2KXZ03
nNaGqYEME2DuJKB591lCVxNN2r7sLm0uLTHM6/G5MIMP94PNdUGqHFNZr9MHUK6ZvY7R9eU9wrTE
OkAah+n67YbDwei+gOeFW4MqVM7Tcbgig0Jf826BMH/PsfJe8MCNE9slh3UaTrlyFJi3FUqBQJjx
yOu5Sg58cHPfsIbdC0oDn705mZN9H8GcYsHtgcDcjWmCF3TazNvRbRjuw7MMUtzleKitw5GoqWnj
xIx4k2hq1p68e4FQTmbtzXEwj3x2jXrcISu7SGZusckyc8NAClApZmpGGnDWuu/COiyqISEa7xpy
Jfridjvue/AFzRz60okS5OnmwcPp+H0AfIBROu4wtiSgnJbhqSjAll4zDBe5wM9MOVgP8Lk0Q8Ql
jcf4Et1drLbvEJhA59mZVfiZbFhOb1ig1LOTd5psUB2lBgMCTtdoRvK5T1blsLPK8+kKdyaTmqQ5
as73AK1L7ciJw6uqu7QekZPwOpzBw9S7ATuXhsj8Dyy6YKSREyloLuSPL6gFvHRh+ryhtlcuGQ0A
sP6VtcznR8ZtDzrxHFpPu4vDi25KTofr4cSMl3fLfoxn+iy03wFt3+yiFl7l9AZGInldy1auBviB
ym9Tu/OBq9AO7hDcg8Z6uq+taNtJFid7tr45Ng95W5b0Sc8V0W1dbsHbzUTmEshLqgD6gfPEfo1N
bULx6BBNQ9NUr4DmIpuL0I1PzVUdk+azy3LO9oOP1AHyOCdP5TpBOMweABs3zSbxoWh/UDUYk5cd
jUMLrd6VarJnC2dgbcT7PKX6nFcj/FP5Va54doPYBSUwYu1o4xhnWu9poTSz4zHeznNF0ZN6E9R2
D5BJUNIrps2xQtsJ9kkJDX6ZAuFdvAIKI46Aas6hGrnA1Ztz35nAEtDGSHXdOWhpJTeQwPBtH/Ts
527DcAXxefOrP6U0Pk36u1Yx1XxGPQF3lfBzcNGZwDvuqGnw7XFBMWmKI/hnYdUeQ5tBw/uBTRTp
UMjoFzzu8OH2x7eg3HNk3c9kExtCCZOdg2xHRjBYh7NiKG1pM6VfB+EbmabmrXaufWsdA0hMzfsb
V4K2b4IzfNhfT4d3il0INqxn99bTvlWArRvaFZMQGC92Pr/uqynNLR2kfY+ehogF6SQ52E9uNrpl
688QYIXgshRvK9edx2druv2g9vqg8hIfRZ/SMPvUrrSALROp+y5r9uG0Nt8fg4C13gy/fBqqfmE1
HrO2aTdoRojSEg4Hq8wsp7Ra/Q4gMcFqYdaQXV0VSXmoyLb1ct7zW+giOKxCwKByVj7Jv4KeW26q
/WRf7YGHJk7CpLZrqz5U8K5iqLPOmjk01IBwXQ+TIw60Wx62ngyGxaYhGE/729Yj7tnRiHk6JJ7P
cAXLcwh22V0zlOh51Chr1Aig4RQh6dDwMV4T2SeIBmwGqBnyahkYCaEUG9OobAFyYGiDDi5OmGpx
Xw3zMbb19yKfVGJkLK+Xg9nTRG9JAcC9rRkZr2NT48D8es20eeeiG5ie+e6LfXKjU03gniN+KW2x
3uNb54GFzC6lHZC8aW70RLkjm0ylzgA077jsgItmMOMyI1FwHzQN8wXadWoWm8EaASCmRrz4C0fG
dSGN1ZEdRKm9NgE3C3ootzsjAxLhzChW/V3sJaSmNEsUDkkkJ6GxPUilXvPBdCqyIxLTkmPv6Rzc
Fkbmsj6VdHn6QTyPpqRlByvzOoqHCcG3mGZspZ+PZbhUFxn7JbTYLGuzjzuaiYASVpFTMDv16e0+
N0ChtwNyNdPt7gjkcDuX92XXMEBNz3KucNrzrzdE9MCM1Hzi3XqQedmDReZdg9a1Z+WYo+YaaBsA
nTg7QoE6ifV1z4GFZsfL9w1zryccE+WApCMfPcb47hA3yZHP9eYJm6ozbrYgFHkXJIeFvwL1YfYZ
h20lHGOMfM0WnPdMDob0Uo3Cl4GzCYGf3Hp4fNosoMTFRA0BuVm0BGk6Tt3qDDqCdZZ48iIB+txh
t6F9ioqcc3VhC3oiP8ZQBO06qJLDZmt4vV1yik2iu24Mn5Sgtu3exqhA+pFhBo9llloZeSfvGhXV
KLKP5ps+G8pbL6fdStOKonRtBulO0o0Eg0gb1ojstnY9t6/BcxLlDqKX7yXhzzwYHYrlFW0zkht0
jgyBgOA1cTZka8qVbSJOunZteC/nszzXT+PgXANumWHeVvEn4juhac/YP04WkBtBxO77nQ9E5cYk
TpqZBDm1fbVSR9G+6SA3ILb4+uVUDo+Et5Eu8AhNhEGLedi6RKByGYt5zJ1oXDnkWBxH06415Df0
yYDp8oxmFCEn6E0G1tHEJio4+NANjOFgdrVNUqLj9QpzX2w+MHo4VhNW0qVia5tigs8S2HinmSI5
C4cM8AyuT5n7nkmndBfN6aspq+58xEgGlse4gkVxgyTJcijAWUQQDPVJb4hZHSlt7b9sisfa0s3o
3CfLIImbEe1xHLmLbVN/Th0aeafv7IbGipm55eXlSpdYo6fkTN9PY7JPbXzNv8i0LRqpknswFUMa
6jZHjzwdWCMwDKXXh7Ff7ssAV8mJo5KuMLx7QfBN7YMVUq5OaFEe9gfm11bCNbVTKCeB47Cg1HM8
H9RUyV2onW8/naMyScCCZsr5VYK2p3kkn1Iz0ilYLf/NsPTtlAYDp5gM9ToizL4I89jgWtqWEXlq
OORAcNNCM13S+9q+AQJN2o2I7/cLLB9v1KIkRQ7Qs51bIE1KzBgeHBK1RTdAct9jdAfMevZYP8lw
cDH/bjw6cVCwQT8S1GMfbjGN5wef7yMDiLzaYBHvcUWgr2eixm4WlA8nfgHLUfNN8TJ5jjU/n0Rr
+RO9Gno11Igk/u6mPHJskfmKJuR1LQXhlDfTO1HnNZNbazQuESK2meh3Sspx574B1eTc0Iic1vyU
6nL7DW30hEVhOp0p4EqKt30y77SuaBA72lfk03AGDFCuH0NOX65wwrugzLgTMEloYNQrUR4PKVW0
z2/u+nipOy/KcSQC6KWwYBQns3qb6e24ARFAM9Nx3txIDv2QowQvM4f4KyEgQ0OCvGWDntgB/s8c
b6uJanMSuwnKAS3N7YJNYqJebFMh+qJmo6PdKfxk9qJpax44Fc34SwGTsUunDPEhyI4VU6I8FbH3
7t8/z6rBF0YSZBWfitRaw03h5qF7YcPynCqz99eT5L9bMUSPlhBHXTporS35ncljVm1fp/7/EHZm
TcpiWxr+RUQAMt7KpOA8ZnpjpKbJLCjI9Ov7oW769OmO0zcVVV/llyJs9l7rndY3t4DCfPs8MC3R
Vtz80M4Kx8DbBD8ZRDsaWhADdAzPmeym7vNhrPiqnJxMegUlrncIwCtL2hDnuoPHjSULbtdhiyxc
ztQlfqj1B5xkTErmIvfgsgZgLnXZX4w1hOeU7fUgQuwQO80m3DGPuACouCA+CO8ABwR3lNY3nQpD
xKanp3UEXCTCAH0RCDOAPJwHPVt8yQLi9zv/eXrjFDYAN8XZdSX9ZsuSmX93Wn44c6tbJisSGTCB
xBQth6Ka83+InnUqfXZXV98A7xyIfCipAbQy8i2Zput2H5Lruxo3un0esINww8Y9SsUqvXn+Ua3E
D5HpidluAEzNSWZOiCSWnNSu2VhWZ0QcscMFl5LT0byyv0DEfA1zlKXUxncJIIka4Ex9HDTL7BEY
O6qtzv2cKo8kt6Zx29EDsMsOr538GM636xwslg06ejvxDPgn2tMTUjLyNrxOTJR9Te+RLa0YUuDo
f5FPejNHjSMzWkV2WOxEU6DTsQ3SfjAH1+gC7etU/jpi5NkR+LBgVW46VEMYjfkqCw2MbWJT7+iz
FJc6Yjzsz8BPFQpCcc9eEODSmn4WkKbnFt3ZNzdI2JLvgddLt0A4OHgBO/ixJTK35Wdl/L12ybqm
3kiXH1YSm9qM23wIGSD+1c7fW5Mob6bcjf0GvAKNoIUOxAOs3Ca++d1yijJyyAWwQj7Hl9eBlSjm
ClsMEtob9l5WBa76q6OcP7cxF2ymVJYWMKfPzZ0KhsHRFv29/347EmAChUrvtgeBgkTYMkPVy4PQ
pTLcv0/Ui2yX1CzTUXSCrlB0nzPV7zxw81dAs4hQBq7LHsuT1h58biiilrE2T46qjQLlQ8Kzoz7K
8YGIyxdClh2rRSHPGrwZmHopukxHZZwxYbDNjArPoXS5h9/Ft+rz4ccIF8bYHk7v3e2uj9ILdGG7
fG7wkh4RafXBsRnFHQRd+OwAXBgVeErS55x81oKH3kf8Ad33nRRhEhgU2m1eobKwcHkcDU/GbjKC
yTcF3/TTUmjEyvmHe2cQ1cOtSGYFI4edwvD0o+5ZG5eltzJ3m7iZfvvpnlG9bAuKHcv2hkONjX2D
P+5L4DFfbRxD2867rjErnV/79pZvpB1APIgGtQPxBjQji2QFSaMHTxbLefxFyUpF9Y5ggrDcbnof
t7uNfB01RcLCB+9ZqTAaDuo+aIqCYT9A1mzMZ+P2mpMxv1cWYwKtpfpeE5iBAXa3uG7eAce1bmnT
ZMdSa1b38gd+g/YJrO4LhDGoLYYGIMJTbhlCQWFP+584MaqTpWzjNmOjYYEhW2FdN/SL+ATxsQdP
khXZXZ8sDBTIXsy+P+FfKVl5+SFGjjeV+aM2KXGb2NXwOL0ROFIPUaAeGT40HaUpT0fwcrs+PT2A
UPJmAtRW82KERLECjmqhMzOW5sxJn6dTYxXiyi/mofvKbExJDFHEj8ZRyvNdJqQN6eTfjT00dF2j
gMDYtB2yeDPlYLg86eWAi8L9WKOwcTyoUqpzWAcwH9/tNnvoB7H5O5WLcHcSNmXHTTRHLQ6C5WIa
BdqN0wtx00/MTkYRo3nYlW/acYLhCs8QT0HdCzzTeYYhCLaHXkGfTgA/wnW0MBjhdEOQxXluv0iS
/C6z8TBMFq8f+rDjP+AGTUo27zkpoXYKq1lyL93ahmN4/oBTgaUS8lTNDZ7RF4u5mNLAhDf9Dhjv
iWDSN0qJWYegSt/HjKKeqofMI76TBKLPiW9MHb+JHHiOmnn3bv3ILKQ3AQsm4iLTfXvWD9vYzbY9
1mZhk23HjRABETT32JB3zjF9O0CpU5Y71DRv6bYPutBSTFfOlzxzGmIo0nJRq3bJ8M+dfBq3dAqH
4MRYjvEQBoO2s0MJtoM7tLJJuVlVjV2n3yExI2cygkIamauLTPAzTPtxj+dozenxXMMvtpQYsN2z
IVBnBPhCZmJ8w8uFlsEOfUWz2l23eH/G2PIILvc2OddUQOmPcWHkjWceGWBivX85dnXGPzAw4JS/
703l3CiTcVIOFsO6P4C1rLbWe+V2wPwZQozUrxdJ/MNadMJVssCW2sDcXPJHhb9gnHoQ7mrqDs1O
HixCYQExQe85ttZz3i0iLwncgYx0QD5QIVN2TNuM2hkt2+S8Rpp3lDkUFDSrVrzNXAEZ4HPK2M2k
mLWpJ5oLEpNEyq0zRFlON8v3cVBQcgoBEq14BLPyanvKOl+uKcYWhoeag4wlK54BqQJcUkZhRvQg
Jo7X34yfSRGoueWmWXMzIUys11alvkDxAjT2VQIltN7VK+2Iskz+i76KyDfdUZfNMXsdkUAI9jMZ
H+vJiqOVd94btzFz9Tp2ESyMzGjQE5pllG981DTzTorPeDGbGJyQCABb86oxknCYs3YFl+qTfF2f
K+lm+rmw7p97xJN7jBduzgjK8JSt+FfMMgpWwsK2w4yQ84S3HQ6hYUeJV1g7aQ10cFLlmC9BJW3E
wFAaRKjNNUfzFYepVE6467l3MO0zYp7BocTef+5fESCoRWKUhhI7dGK6EG2wYBzkP+XNnF8nI5tD
vn18xccvcEZhyAPU5hQukqsv2tvpc2qo6LjRI8zu6jJeQ+l8g+2zAIc8hlqSo6HaIRNRXkSSWChb
X4rNYw9Q0Ho0aasIC3vrlF8isw94mjaoGDFN7Zbq+XN6m67JFBILqoFGjEpP/+eOPu/q9IZ+cR1z
j7rNRwdEzfxsKf99aEtPyeZWLG84LuC7EYVMOgrDCNm2wpFPufXF2devAP1VfJZrfk61hXnDsLAp
ptCZsH/Pb4iEl/1vSAIKozVGTvPwuQku/v2TeCSDxq0YZL7lwcWsIxhV1wyGYMKAbg/F7UnB4Yxy
wmN7V6wnOGjj6x7+9lGlI7nyFgYMioc6pSer/h1UD15kZIGQ5OueIXXuVXXLBZFiW+ZM+8JUv5l3
mc2QN/H5ZSylOUz+7rktbQBa1tjA6q7Wn/mH+BKOO/v3zXWSHZDTVrbUpRtc44ZDX9aRm8Je/vEZ
N3gB1PcIOgOpbO5wrS7+aoNowZs0i1d5kA42IDgdkEYOmSPYBXN4vXV3pq7USHcAtmN2uhUd4jfY
4oDeeXw2HwdsmC2zpUKL8nErYQVVEB9kz1kY+pmyfYJVaOCxv4ZN/8fh+V1A5siWRE0z2FkA0znK
9l3xAjZe/EnwwCHfSfr6fULTbEZqLUGEP81+2ZqW9b4JKpfTHEa29fQ7Gj1fOky+JvNsNMeuOCg0
zjfxr5piY1YDDAh85KY/9LNTjAYRaYJhm2sVrI0p5CUuCYsc5+xIg4uWn9g0IAW3Xl3PDQ9u5MPQ
Kr/HQr8PQKdtpD8IJZYyQA4HccAoBKq+qQRC7Z6670ify4VDWBxTmcuvXyUP2i0ZYtrO3Ki/9YSn
7WpVAG0sBKLK7TOOGo3kNqG6brfoCsBVSXn/0RyGJwI3P9nMgFLgoLXtKbTf98GVYaVUCAHB07+R
NiuNyyGUgDm1DjLqdM8FDZtPaVU9C8Wc6XfYiwmqZCtfKadqm5KYPKp7Li1zgerZBL/9SiMawxmC
4iIhtwjM6YCL4DSetyngx6V6RN8parjCnvTQmwyfcAfN1wC9ixla+FdnIY958daCNzFEV2fgJ2Ig
W+OmXGoUy4Wdq7CdcDX+U3ZkKuK3hxECSVSzFMOZNOxkKSA62QRwoih5kinnpjRdryPqYbSyykxI
D0ni5nRl/gdxsDcBqIz9/qH1UOhIpvYaeUHH0VV5ro4IlnX/VmKtofX/x1HzRKQihtVUOIuvqUFg
aOx3+rK+bq9vYHXv/Qn6binic+/cfDjESjAYfld55E9ljgaOoy8bvNTZ2zGxIcUzkhQh2fLTE9UV
p0y9rpKHVNriUTCmL9PRE3xpHia+KeEdIQKAMZ87cy7VxUDwDNz7eXMFMxkqG6h7jJ93sfHXVPxw
RJyr44k4bj28yDWVJ9M/Fw2sC6IRUvsqT4INJv2CZ0f42EwK4H7pQrAz8Qt+4PTRo5dTdZy+ugEJ
5/tplnqDb5JATR1TtpPfJ/S3Qd1dr7lgcOitjk+lcV/HSUAXCTWOYe1ozPHmBOrXZCEumSn0iOHT
pcM1t02XMczclDP1KJKRW87Zjz3Cx92mLuDaMOFUl3LDvua3J2FqAsyMHwhVX/iJ237Xt2trHbrZ
Pfdi+rMUhq5VpiohWewHtza0Jv/4LXLUcAhBupGtL7YhHlTkepr/2bI/J57EoXsTuDh2EWjM96a9
gLR8uMuZbFWPjzdAXrO089WNlJPVh1p+z55VEemA4tD/LK8LTgSQyVN9KKBUOku98ufxjuQYHilB
q9sKNdelpfS0s291hoCsE9mBashPnLhMJEmDevO5qGTNDLN4SdmC+eMLDR71gLZGJbc0TgxWQFJq
b6hO0O8OU5Yd3hzEOEiLrJKbwmY3gj4XhG2ThU7Ol/08SCiC8K1cx2fs4ewn6vjW8rB4xbxsjSiS
nbBf4oCKgyFbxygFIMRVLCnbbLA3wo4t3Y6PHEPzNxqu67fO3sdlUSRQ8SBDWRbL9MIdHysqfsm0
FscEyZo4kwCbIq+utlEO5Uk+AB+Bc/frafRXs2AOYm1vniJzmfmbPBHfWJCogCxlBSGNUzhbr5nZ
SnFDPM7RPGsT90BIxHoHN87pXs46OEXNy37p5bi/bUfHaAAffLRNKaCHYcvh/dUoBVnKYJLrEsIb
xJJQfmQC8ibeqjNWwwezVzgDAap26p3qEowGQps+lnFVpSv/ZJtbcw5R0MTO68I69l7bdphWgE+y
/UH4WfzFu24e9rPR0hMI7F4X+Sg7h9AHL10RjjZLMC4xYb6weOVv6eX1YQyC06c2yavb0q2W3bkH
gBOmQN9sciUcf71P7qwd9phldaGyesRHdTecqVNZzSm1FhvXcHvuLxUl1GgFJZDzuuGe5lhDWfX4
mptZcRd2zwAk3SU87bDAINpmVglEGNqTpXJIIcA8bKzhPDlJ/usuWMmazRLoU79lzYqanwWiHQjf
yS2ViSfBG5Kg8zL561laOgXYF2OUFB1ynEv6hS+sGDGDUyxzxHNyZGDZ4UUv4Rnn5oL8PYMm/6pl
n4g2RMJbFeu5rfbsfZdWmn6YxiOjhyidpt6UpRPZTbfQV3noA8O8R77o3uLp8FClyOGM4NFPa6WI
eCRUGCMfOe4R2sZI6LkiIrV5b/CmqKyRs2JxWG0A7B1efWSfV2X/JBLz2s5kZU+X0DMDDOyMBEHN
egYoC83dCPx0HJgEVPR78XZlmhWT06yrK5MpjNZMCNjZ2Boj8OAr2v/t1Vi0sR/GszTbTBgQi2cK
MVttwx5fH4o/ad0UGlClQT0lLFRku1YeTL7Y+khEubXlgpemWGDoO2ar63WWUtSA5/81/SjoUPai
QIrrPAQXZtoPVPJjUo0iEnphXj0ON7CIiDeY+SK2hoBmDdKMv2t0kzspm5CbQPcfsnWTg64T1PvF
Dq1fcYX+A7YDXKZWovvGvuAxLOTEFk7RihFJbE5X7mPMkgPOPoE+UIGVv6FfcFaxEyp+HhQ/EXku
VsFKKdnbr3vso8WccKfHVfcS1DEN8O2MYQ1qbz/bk8b04/APm+RAEQwMhsGNuhmemrkukd3xY63V
AyKim1VdquF+VRxb5By4QE/YW5/zyaJqly0x2TFDzMBO/tmPFQfDUrLWLfEre+1hBojVzPy2d9KA
ARSz5P6m0AlnBfFJ8+sG4S0SaI7PCbDW6DGs/M/N2LJVZ+soxrBULKbkPzHhbvD6eFvsit3z47UW
PltE5JSIhMWQUPtARKzV9iNN7Inm08HU6VrSThIGIeyD2WJomA3r1ZlboWJnELoPbjsA5KPOy9Y7
7Hsc2pPKeo+eHks6RHsOg3gXgdy4ie6NklhOV4JRBKwj007FFflpHONN2BNhwzKPVWtMRyI1uFdj
JmZTS6M8ador3AM8Q5TP4hgghC8g0y8LFY2ZkbqyHM8iXtyqovnT4nma5vaH7OCq4cxMKQLeRRQ7
tfKqLWPCu9WrMiYkZtGWzI8h1J0b2zkRy+ANs6o0F8lsl4pAoXeln9cAY4l7mMaSghvwJlAlFppz
FWa9IGw6nVYRMFFIP66Ja76LnpbMRwGFJwCvVMLv566vaotsKVscKpDLONtr6XMzqfLFOY6deCK5
VYGcF+y2Z2RgAZTcjVlRdG4gimHHNKCIXkVSXDOdwHVVw1wj8bhXQfP68LMclOBFelETt97kI1tl
uBXZeIZKDkQg76EGxlO/B4UM15efJ4ESibNJwRH86YZlNDwPtcGsQzrbThplOQqqiVOGlkl977or
CtIM48GTm8IrHyGj0f1cvpiCYsmTrzZH6onkLs7p4ITjVag2z5evVeYuKZiLSG5UyijrkPf4ldFr
KaMQHQ8knuCuRZEY4hgpn05KQyuhm6McayMOOAAa7vRTO45PPGygFa4xLoK/UA5dWRfoR2QrVdbi
8LQTJM5RGq0Hps3y8iuvIH+LrFtl1j53aSt8v4cyKJo8dJpMmiUNfkdl+brCFPTv/KjlfDVh8+Qb
XMGJoJNye1CofDt6IR66Oew+wscXWm0uHIeOHaiBuykYH4GqW6OUyFd83apev9SCiPEOSKCkWpcw
CU0jvkI20+RNyJvQCNFv1KCRfbd2knLQx9zI9zDL5HI7DAbm63gLdDv+8VN/27V5TsZJg+1PnEvT
2rDTSHaNpNhIuea848+2KzK3UcRVbYA2KPeSHuXKQHbF2MoFCtka+V95jPPenpiSP+iNj4n6N2c+
Wv0ONnmFVF/2QqAlhQ/VM6vomZpkQtg31TEEaKzadDnW3bWABbXRrZxi68qPmx8tnHZsYtrpGTJx
RiCyikgW7dX4wjV10nqyb8bpCKaUH4T+5RuVuRA0UMXsOhVBmzYMs0oa5CwTIGw13b7YDSoRxzEs
d1Vvx3emzMKZbKDKbvSZ2VKJSkwtkDR4EKN+WkaxVOujysyHZnJ4bmuZQKY4tCJ4MfUt+8/+x1Lf
UEz5Xuv2Q4oJAKYQZZDM1OFosIStlJperpZeKlMtP4V1pBcPJmK7CskkuYCGUlCmOnrLBkfOh6AO
5iudzQxC4dV/TWRPH/Alv4A4Q4ap680mV+b6KJVngRdQpgWHRM2LZF5fey38bFl4q65CgMi0sCF8
+XHNOaNvinftlKCHaEaI+h6uIjjbJMARkL+pQ4TE0XkhRMWqw0NXVhtBa9HHteKVcT6cDsPdLBAq
6576kqZXTmZlJmPLQRJWYchf9Miqy52o1GjX2O3MJxi0FP4IdXUnH3VlSrULWGwyhmm4zmJNDBRE
W/kQ+2MYlNI5hUA9MDlqo1xZZjA7567OvsJp+0SsqKLXypgG8mJMbdy5by35MUCt38nf29BW4WvW
aI0bCQ8ZExGg5AwRffAXbO3qDF+r2F0zt4vbZP7XRm47tcV8Gt+2PWuqREEYRImt/xo7bdXylkEI
M9i7tmuJVNxg7OaFhVSTOneCKjUPGVtzTwfI7ynsQN3ov+0UUF/fTFTL6Imib8Ykh9VLPprNvDqT
FaI3SxCZVLA0IZBQHGyRxkNQTP0/7VaRrYBSoXEL6EoCj5H2a4VdXAE03Cz0w8Y1iIiFvlR5ODRQ
oT/ZqJI76iJAfqzAnExPvxBgJQbEm2y4ZudFDywH6XSbF3Y7xSUGvJ6T4Aal/ZC3pjTNmEOL/uEh
LLKlsOERLOg7pK26/T7q3+Tqt9MqQBS/67gpB7wTzt81PnAzTJskK9OeMCJvWUmOsStuyLIdxpAz
pn2Op9khgW0oXC5eRsSJOShA3VGSoRBUM7nEwF5A6zmhDTn/3jZkHFDJLksiNWmoPvBepMaXx885
8dgkoU32wvA13gUPcWZDYvxc/HtuPifOI4Qzk1PxjcOcewSMqX//M06EjDhiNtDQJvbpnzTGIxfR
1eluvKIrCY64RLhVRdBvVdx3vXP9I7HiB2e/dhQWo5idKVZYfI0lgIzhqZwT078fn5HhQHjr2PaJ
i7SMbw+HUW/L0tSYemcowHSDw4bxCh7PLju23BlgSAROQKUGO+KYVgIzAk9NVPPyzeUSypA4iGFS
Wz4fJbgGsHzKbde4wceiLAqU89OHHFJm3XFCKU4vSvLhSihd+AwD/t3hoJ/WD78AFuDvRR1eEFxb
X9nutek8YBjDASg9aFh+/JTB1kyPQEMC1Yem6+TVTjGn5Ai0oEHP9nI6Y8xUEQiUMQ/co8ncQH2j
+oMwN4me+8xiPAf1I6dCGaOiNdy40yc0VzwbxbGidTDJNRohEloDds3uYLp0Ba/ti13FKfTVAawK
TAhXVYrtih6TgWQoi21+NrmrNGvD2I3SKxw/RyBf2sMghA8TUXRhF7x0iqt6+lJFiWfx50LBDAJ3
XMVbuEO08iExvLMItwSK1YbgZ6encGHGusfORdI6kx4coZneMNMtRw6c7NVXAD44Y/kdQHDLi0ik
vLHoB5tJZZHj48OaHeMxaJRaYZ8EEatsH68/qKBO+lTGZrHAeELJyUmMf6JZv3akvq6ajTobcQk0
KKNdQ5/xzcgkH5ETPp7+dbKQgcUIpGUy3kF2lumOLHnrukvGnBl96jbrJZJtEG6SvKEz3etqUk63
ImI8yiOywyE+mCWFZszujkfZ7QzrmwGOgTbYjdetunFh2RWLbS2ZlmjLX8U3Kr781y+XBRQFAPpa
WSIMdoRlRgI4eakQ93+Ws9rK0z/kyJK14//sVAhUuPv2V3Ic6FpafD8Fle424T5Bv/jNL3/6cmAE
pD8sh8efFiA2YgjFI3GQakxc5Eo0RiP3n9rFOuXGsYuLO+NYY0h1Wyv/4ZCStwKxV7GNjc87gtp+
ztUsiD+MYFF25jwG6DRt2XsuRhagn+an5l7QElkEsC6RnBu6DUQIeY0BZUvSpM1oOcr9k+77vIY/
k78XfxQ8/aeXLc2DTg5MwHwm9ZvpUJzjaLzDP20JPUAaKaMusBH5N0RCg+22p7XLwR1j1LUY1sWM
8nzLgYwXBYYD5mW6hJFv3/t4L85KxMC8sDsQ76/3Qp8GTwvVXwTVz+knE5e+zQ/IcP8orD+/0rJa
F+vEHwFqT9spq36nHc1Zcf7jyFB2CIx2zCS/PhhM9K2zM8AJw9HfGvQKSHLv+Z+w10rI2tJl6ob4
hFI+CfFdB8idkmVDXEwzNxg0VF3MOdbB9jti2+Mnqfrf4bwvvniMzZai8KV6BjHI7ATcYvp4pPTy
8rpKhGkZ+okwH47hiUX/HrV5jWZxHD9VezJuLlaWOV247kcPlxfj/GB6CD+J/4+LrRFq4DrAUbPi
fNmE1mchHtrgOTfdyf1zm6xNiCi4ptQ2mCn4WkOXE2lApZgi91Ata/xddgm1ryJanZxQWF6kTVOE
GPs9VVs12ko2x0t6by3DHHOg8u+8tq75kVp5TJoluGfihOLutY6gFK+WduOLIra4Xi2ZBvPYmAuD
djyf7lXpi++lovkYoF2EICV1dcCO+mRz2qINeTPHHIUU31p9oOnGveaZ2YZRhk9tVYLAyBszP1v1
D+0eP8io0SJdqtX6RconygHq+G6OctNMYd71HxHC3UwIdu53eBflpb5mpROLMiZ0dfA1x8pJvmDN
x/ueqO3UXOuLclmRL4Tbx3ry8NxJ6GicBD1tCI4u8vjZpjna/64rjbIYwnMuCNPwXoQL9dRc2qDb
PB3TsNSf7k+pz4WBvIyfRwXOkkuslpMj2yhsseFcHrUG0zcbwU3Hvj+nOJGYV0zuVmi9CJ1wStXm
CWnmtseowj03mpVjt6S6EWso2uKNf4xcTOkSzYVaZDbZhKU9yqA/KHw/N8WTsVIIQDUstOImrVkq
48mReJPfJ/bPH2Gefb35dewf/8jXjX9wir0wF7cKk2TocggLZRus9hEE316Sg/f2zQZN7BRTlz7r
l7iYxECUk6OBe55ODh9R/5cpICoR78hy6L0XrN1eDtGdvBaRvpFCvz0o2pIySWRmO8pe2aWc5SKb
ZXGD/qbuQkokBAyqHLNQJreng8bef1NQ6YhHSAmyR3t59nqjGwC6+cBKI0E+RWDb6mgh7+uAUZjq
+Yq9k91VzcW5tMHueMkR4H0QKDDXiTWGzqikN6dRtXImeo7r7E04NXhfQaxx5iNkn6eukHifDfko
zAi7jf4qDnoOcB4hQnyyl7UI8KvLraJmjt9zJFLX8pI3SwPRCYO3KzebivLqkgtc04BA8GxKgbTk
aUzQnZFfR3mBqISa3mD0o/05jHWRMlYdLaKiZFOyIGsbYk2iOYS3nbFtZJGfnlWdJAgGgNkCXSnB
72O7ekp0dZ7AxGQv+fsz+RP7RV4yExTeX+e16nlfuuv7e5Cl07vXdScpf4bMLWgclmH2tkH10Jtg
+KTgSpzsIspHTf559uxWa84IaDLUB5bxDlBrCNHjFaMQDB//OcJB/t/Jpvr/CHD4t3wNQ2vLqu6K
emcy3adAVNgGL92uD68tTLxO1bErZXil+UBxDTY8JFYHdCNzG5bki11lO34v08mD90MUrE7gyB6B
uf8nlmMyRo78r1gO+b9jJsaUkH9J4+xNkCC5e9U7tAqudMfdBJAH6QLomRguKohY4Z5Po5XJXFhC
uJft/HOmdSY2GCenbqXr+JYbWx1j0fsrxcYxbii8sPWUXek/39H/64aasqIZInPWNGJE/uelfmS1
0tVUf49BpXloAogFqnmu+2VM4/6fP0oa0zX+/bb862eN1/Ivt+U10ev02fNZArPWk5829w0cK5/O
1cjmJ3tYvPXR/zPJVJbF/+NTZe1fIln+7WG0Rmh8nplMMA3ingimGplNZaDnxJQnhU5BgPUR4a9v
zqM53nLT1w8D83W+Ucp+LPVej5I+60n3sYXqHk+EyRylqcaenJ4u+REkiGw5V4hpSFJ5WyEA+UuD
D24l2RMUHOw5WHpuo5lZQnE84HXwgFIvpfNa/cVdOS4OioRKdYlRKf4qpvgiA0LmJCzqb6huin78
edAct9pqTuRawhLig8Y8+6Tp4w0fzegBFVh2MNfd14lfPGpLoPO/i213Gz0WBBfMjuxEIVfTI39N
l7mvU56z8ZOImK+EL2E9rIW16qozHcIaKk26jJwgJS00ERS/JR4hIpmFStzFEDuRapHmAwXHFxFR
yUBBbD8ooUbXI/koTw93AOUCNeRYyiTHk0mkKMI8dg7uLC7A3EbZk+DkgOCCxrd6wwLDgHlLaocx
Nm9cyUx1QqpKE4kojXoap+S9wzEtwxHMhWIGcvTKCS3M8jUjgxtpNfJ9iauixXU/gz+BKEUD9d63
gPgyVP6w7U0HnqLC0g0Dxx6OZq1/hEDJvHMTCD8+cCB9wzNUe2g3cTcXbvzXU50Nw4K0zEiE5VXu
5oh4eRkvygKuw6FPQGlulMzDwPZOioAbUWgr6a9IXyBmm4z5m7CcaQxh916LEL23YYbLgLYIxzpn
6pqLg/AlpwPeTjxi14IzjEobtrVIbXwGJUAT/WTK9wozhrRab6y1kN3/EHwi6PxJ+HmDsNxI3cve
Xmki+3KQgSiQxaWDrCDBgAwRZkVus5fOF134rtE8oGtwtI12mCzzxfD3XoFWfmQUCfRz7FnFCZVH
tX1CfX/hIWy+Spsy/LNrNHhrktG0aK9YlJwNVJCxhM6rBk86I1JBToUu/kHVf4Sm+zQ2aGui3AqI
Gejt1wVW/yaG8zpxy7dvMIIoyExf5Ddl64QaABYgUeeIDVDRIHQQQSWUqYQYFUQehzjHOjxF6qh0
KyopqwfyprMrisaV3JHx+VSJ4NpAyaTLyTCyUwryWVgiQMMD7MnLWAD5zlVlXVC2VgQHkIBckdRq
I4+qKYNlB5aUm/NCYp6OAwZhV1ogfWJlec0w+o8GQWuC2HxMdrCkVQs7BhqC5+VWBv06O5W6LZRW
kztN70iRJe9ph3tEixuTeVtBmDohaXpAAZJV49GndoAaYW7f1YpobFE1S1b4yPGkRK5ME/SPvb4B
X9t2P8Mx3o+d3utML22cX79a6N0nC4DTHBRyi6M9llAKA3Z2HR3wCdlKRbFdWfjAoYOJjPspXXiO
ikgoU3JM87us9lXvNe2fmKIGAx7JVr1B791Rk6DkRbzmp9oKdnoCoHIJkc/AfiEyptC8cQ9YU5jP
oBUQrHyO5Tq9lHsEymDzE66jHtsr/WjUtrmKPZXBQhNvQ3/PqLbW7z2NlILPbETFxqZ3ck937w1Z
rRATKUnUKO7Rk3+IhkSyO95vRrOPDhWBQnNaPeCUjgwI12cRjjJYagg5bYXqBF6N/AqzstXnshMO
5rTMcI8rnPF2D5YjTePylhB/tOgEu96kpgMVRs+FrcMkaqdnu3uWX+l7IXezS/Fyx+CK/rvSvmEV
UnziKRbnhrXmaND4S9yq2C1fuwmKJhudIYHJk9Uo5KC5Z/5uhBryGGeOgtNt8AmufMX+gBpS+cl0
/31TxIAV+0ZaUFKKem9qQMOFwk5+mtFFDa3FLkUgltt3q9eidOSvnhiF90O325uhesU6njgJ6JYb
5vRO8P/MzN0SgxQqM7M7fJv280Imwjpd+0O706sTrr+JL0ENl5TQs5VxfnqhgUvHIjIZS+WF9iNC
iiyesx6VvAyDp7kiJob0ACnkHVmZ6Py7J8Ek1iA4hrhRrbvKgEJMKWuGWGrY8F7g0a9Riug1jrjQ
vaeMoNgSRAxLlfta6A6vNO/FLLzoELmZJb7tJ4g7E/NgrDhpeutVTM/KVwWygcdEodbxKaSFbB5u
PvHuFf3oV0d7z99aoMNAwHF3/sAiMyU3j90arGVJq9M0dqT4Q7O7ujkDcOeqj3+u+yFQ9jIqjRlW
6fdMYeM9SgllR3hwMMNzztwc/AXAY0D1SAEIA365En0VDlO82en6tcZ9Ojfs+oYxLG85Utn3nImj
3D0ODo9R1qM7CxXHlHEQ/C3pFK6vwQv0b0RPjTvadtyT8UGlsoOUbHAsoRu1SE+qDwgL0eMhViIO
QYinl2gjtuAq8jLny3933k8Kt/ScHt8PXukI/KZEL0eJneBln16bFcgN7UD5QHdP51HYwoZYRBKJ
8u9irqHJho4PqjUJpDAXQJAvPA6Gi+L+OYbRgJlJ5LJCOoyqN2n5RiA39hIU8gDdOSHIs/Tekn/5
+KyLeRKoP2PQkXRssDgy7eNtd3+qHwVMpt0wRy4fzcw1xpAOigVZDYJAIAu8JcYIiYBYU8tw4reT
H9T0orosCGHhYXhUBtx0jUACN1nl7nVX4FW3tIPZ24XX/7Lbbv6LtPPabV3L1vQTCWAOtxKDcrIs
Wb4hLAeRFIOYw9Ofj+tc9Npaho3uBmpXFXYiRU7OOcY//hCjwB/kbOUghGatPnubZongYGJG42ek
lipq9XXqeDYCHxjRA/V6ENXeKiDql/RtYFYiKwNjOoB+jWtMEsmhSWxMfsMFj0h4uS1rO0ctOpfo
/UUcxCbcHf/uxG0daahP7tboqY2QvwRWu/7KXyLfupSYugLeok+XVqABzSbEJcqY5uAWA9lfBHgD
qR2b72rM6TIureGXIu68z0fTFKkbIiIkuZy8fMQrae1/QqxBckGJ+YH2k6c5RHk+50c29yd6UP5x
hH7WFwo0vAvYC74gxo1xO1jd14OODYgd8qq/v1r1KlzhOHC17igO6IToauHg+zi+TbJpgSQ7FODR
e8jsFw18SVbQ5PoF6pmeY2leOoZnp2T+uMjjGYC+qwTAoD2COrmXWsd78qFux9Y2W6rJ10ifbD0L
X4C5rFn5sfhQQNCxo2XTK9zmCcPbOEfClM2wtVJwCh5LiL4Q1OQ71O+fmjPa3SHoOeRnD6Fu8rxe
XcFOLPSXA3zuueKXbz8H54xzTrI4GWbhm/SkuvAjmfyzzIuDtzE/728M8jKUe9dNcPwgkttNXD8f
S76Fpgbmznz49wmnW7/PP0uKWnY0dodugbTXlt7FI9g90a+cyq6wCBxcd2ceNKdTv6Wt9d1L74yW
gy9GZ0VrnLaowSw0BbTxjnZppiFmQJ31HL5mM90Gt+ELlW586XQVgyY4uo5h5cz4WcDkdrqtJAjt
kzttOS+3D1w0EdJFZPvYIhqTF4NcE4AbIQoJUGjqUm9mTBsY3txPSrIp1gVIVlyI+M0XSRcW9Bjn
esJAGAwERdcxWZbv7dZMJhXs/kNRWBWGVUedPgbvGDypEcEO8iRMYgapGT6EVmZ7u36Y5Rx7p8N+
eawi2cQdDabB1LTarRG5o025wRG8dfonRiXovgBJ8bshp3AhggMxq7Y2ylxaMYz4CAnqHiLcRofS
IcT1KJ6arxELd6D3QodzFfytWI4Xw8UnL8kwwBntKejaxQ0CHOrfYYKASNK0Fb5L22B3fNcHjSAB
6wPrbtKQYQQ1dn19H1S2Ggw20ZEt3C+VVw+jqwg7kVoYb7o3VKavzO1eWgsx30CMwiIY9QwQNelz
DUfuEv+MSbbi9aaQwps1rGoIMaDKELP2GuNt5mg4Jm+BD2bgjVBhcjLejFWItdZok372OOzD1R9D
uY9mQHxzdjUEwy/aHAQTMNHFHWi1aa1XbF3eUFA/5TD0uNr1IulICyIAaIQg8E5NCDCgjy3Jl890
j6hiPlEN4TewDNbluzzTOTOc61TOLLqKhsugzhiDuHGOmUiwkWuh7QE/GG3DZtD3g4317yjSMgfb
eMxekqU8hheBUdmSSgmJmIOKYyAkDxO660Yjx0l/Aj5iyx4kHovwZivKzOfXb665qy2oC6Y4d/7v
EtEPwaAvQqC045Tkz4KKBsN4IxrPA+eIn2I8RdRwyK3bfrQwt8/h+n+3fmybCphEg0sJFsRuvDFn
nGPX99HsiDxumHEVI6uZZo2j36BZDOeScmFOh19X9+Tv2Rcn5pTDLdsaiIZnyZvh4C8rrmAzU7Du
8dgo7YEHiR+Q+6zTNOMczya+peS8KDgX76G1sAbE24SekHEXnkdPMaeA56oFHwK9LNZh3UrHNemp
WbdYA66BwRk3ju/x1JAsAu10YG1KCBQJE/a4qY/FbcuRjGqC5FN9y33fV4zboXVeaQInmI74tJyb
dp3szqU7QJGg4FdI5oChfOdBjGKQ2Y11rbdGOjVO3UUCn30b6pNNgk0IWbhIGplV0DOfhcPthbh3
1WWoVlk5zBrI2iNLc7zTCF+tZH+NHcMpCpd/BNvZbf8WyBR1bCY4Z9w8RzE4QSeUJ9KCoUFxGEyb
Yhdd17yjpaTYA7CbNJd8n6+Am1gxZwaEsDemLZLIp+tmeNtUMYhnjNcj5YGKSVC8uA8u05QekV2u
OZsFbqGGOT9OJDyF2P/2eDuS/yZcPoQa6Houb8rh0+hfLjQuEJtynHyYSaiOBN2kxyuqKRz/cCeG
+5gZgzWltGrfzcK+7SOEXgCnSLXGVepCRTMhlUEcwbIyYawGHkL0+eiMY/qCamqyyBgzO6HNrxrT
J+a8lIOZufD/bpTpSIi/2mNHQaJM+iG4fWwSfAnNmiaUckyfCnyUh9uyB8WPHHVk65S+r2w/IHDM
s1mdG6hbFDkWaCdrNLXMM+ckNfCC6ZwaTT3f7imoUkLdoJJhxwC7R13eUdMxL/Vnt03Ne4InX09u
1AAnv54PIjX7UrxlJj6ljuTGZ1+eJ4TiKZMRxxQnPklvbkcc9gy2G8VJ+qF+SUv1y6fgRD6BNYR5
nXiL+xrAeuTeXhrfkt1wnX6MXBWZDH5XVDUfxdZ/RZLaW6Zus6MCK2tM29pjtgi7eQqIsIvm0olK
OcZbrdnc59d+2ZgO1TLTGo0xbD5OPuf6XNsMok3lRIixyAJ5wY5VOOTFR9SP/f0odzCntKTumEHW
KBisfhZbydECzvYzhWtzyYxxSBY7SAan+ojvJtnxb77vbx+Zw4rKLqlohzsFNxwN7xk1wpsECQFD
XIq5A8s3cvo5nOo8H4uu9I5mnx1JmFYweFFxfh6pP1tweXUibkg568xFRiALhAMZyafA4GbCccTv
bvRxcGrPyloQaUnbjf9ML/6cYtg3ji/FYPUZro4cpmxVz8mu3vW4ABmWuIoY2lDqci0SJxE8XNKn
ZF6akyvulfuU8T52myDMGsf5fcdhOTpwbv8Mp6rfAZumSqCPJJiySnrxf+HUW611lVjE1d4/8BVR
c7P3O3U6Q9N36k/FJ9IQGnqk6Yj6Cjdd3XHC+wiR+Xmb9LaclseaTQwXnAqBWTO9nZhwi/mMoLcD
Y3bmVUPtjMp9Nwx4NGjN3UXD/TSb/vwzJGUwiX6AhaW/f8dDMFRwlYzeq6Nqny9FNH3SxGDyfESz
RAwjJsAdUslskLe91pvEmFav+WEzOhlus8+w5J/6G8UaiWBZpE/Mrox6qyMsy/qAVQPI35uOQaFT
42KJ1DCFazDYYpgM7bqJv9ToPCiRLQSbFFSFbb5XugVgiQP0gVaVfMt9ZUOOYUj7Is6CowmL8z3f
jjhywydj522hzu+YOzsIBwb5X7TRiJAagzSNo/cUTyNEjQxysAbIZzd1PDIBQOCTrOnu5iC/MGOR
8U4uqK+hvPq4FpAX3k0kUh0pbfcdBedol0xJQbXzo/b0XuM6pjo6ZejQ0s18fsKcfTp+8nGi5xjA
l2A19KsDP3RTLIMZkgtH7myq5OuHvmPMY2O1PGjZYRDnc9I+savBiHmabYrtH5cxZPPUnAllkv4O
7DgNTpRKOwLDP3TOgytNEVVEh9EtnJkrPkqtNtamt60xhQF8vL70lCMDp6k7xUx42QWybf5Gk/je
WG/hK6anTv3GPw1AoE3fBOe5gp8QTk23m2VLb2DdEIpwPmo7oIvfLOv17zzrTUPTVNMwFEk2H5y/
Nc0opLaSyz389Egc5xS02ifnfbZOUbEwJsUebqWVThmgi7dHL6mxAHnWXwLKs0P4Ir1pXziAhWzV
EWN8hyKhzDbmi9o7yUE6YqBW7BvUPKodbpt9A9/qjliScNGxSBGr+SukQkmCtdnkihhpKwFKYXR0
iBwZdXmzgdWcc4bAu+N0IpmJk4QhMiwOD1uxQRbCGqkX5cU4h4y++SgxBYeLpboIBhI2/s428X2N
LOWgryDRjubRpzjTAqgA0/DZJ3BqEA4TLELnd92CPA6jA6aZKXYP8I1xCngeRpcmZg3qvPrgCbm9
Qy7q0Jfb4pv0Mljb4HWBHGoh2skbHcqOlzWAGunBmMqDtyQjFMA53waMYE4lrXnhOJ0FT7fQgaeD
OVNVWLfcNY9tYzMK11HeIL8HTu3nJsIZ3W29pZRt5Hzd9+MUTkHwFArz4omz0pjGWKn+ljmhDIOf
h31HFvDMZ1CnKCLZDv/dP5W6b8U068t9P0R+HnhZq/tJH5y3hk3lrXhm34SFPuKFncqTQL4xcUUa
sObEpIeo3GSO/UNpDQnU4rnWXfyjGNssYLdlUGGnfAoxrbnv/rxffn/bpFayhk1TZrD139uOUzkZ
+QHDxSIH4tAWFXNObaANP6+YwchTjNOJg+hR3hrIkJ8S7LqQ6fnvRTXVmXFEXyIe8RCTlI/yiNWY
8uK/hreZwfieDuL6DmQsf2CcUOCLNofPgTZCS6AB/PwrxO/GckQHCIKiC5JAdsHD09cjUShisS73
7LaYMWD3mOMCOgFLka3uK5snH+Ym3iOWfKkP8V6xb3MRpyLpyLx2b8CWmw2oi3sEnkYGDUqffUan
bqvMUO7HkX39DJ0DOG/0xAxAPCEJGYDsgN1zYj5DnnnDpX3erE07q+HLWzFoJzUVYU6y1Sz6LR0O
NmsOX8i5/KRsyFfCYYS+GsQNriLVzqx8pSCCmTKCzvjE96ScCv4LTRvmxejfQRHhkfAoP6XLz09O
Er4PXSDCQDJNRSMy578LQMvjQurjstzjcoX+mXo8r7CbGXwCcLnYM+mhq2TyYTPvQ/QmT4O9ciyf
ojPaLpjL97mMcpSb5blJz77lHdIJ2cc4Pbl0w88EGePedGUnn1wG6Tf0n5OMjSnYJL6GeEDiRj4r
0KEhwow2TMjQLa/ZpJQveA4+GA3uB2sIWhVV7M0anYLX/GkYY50p94cwDJLOd0i1M/vaos9Mn/uZ
SKV8aF6VuxNDgIO9d8bE5fbcfSKnddsTZ/bCLyaphitehoSqY6bkdjfnk7BBFSWiLb+my8ZpdxDT
Rzvu0TY2nJwz+vexdkYbgw3mQp2HU/XrfnVqN/+UNOAVHW46MhHfreslTWV9s1E+kJxBDrlyEQ68
vgQXk3aFKQ2pGtA+tqNtuuWjJrTA3z8HmwyXkhZguAYHR7zg7RFA8wMXzQkiD5G/h2ADjtl65hhk
uQAG5lkCk6NAajnfVJRNmHiD8cJBgV+Ipi20KEyr/CRhfnP+edGQbv3NZvd3Usc/i0ZWPT3lc+tJ
wEIw9ZbB8CQkAh4FhFWIxcCZPBZETEfwghn3yj6OdXRho0ZC8T2IypHzBZOWAShNdj3TX+iZh4YN
ji6uIAyoNvk7c75bASCUHmNsI47l0ly0F33RX0pSvV4rF5ZGiIVtQnT4uKZppBPYj6h8pjprEyUu
A90ndYln8iU85J5DLgZsXTrW7fUDPu266tdgcHZr35bZIaTtkldggU7n0MBa2DhWjvDi74MPOMAc
WWD6UBB5URxqMwkq34aTiZbvDq3wZg3mRuf6VaE3HqxE4FHRzS0ydebTygL7XSegpSqI4s+vQvqm
3JXJHNaJz+HgEYQHxoWexEJQZEkOB9+5iv7Uj3vczhnoh8yODAGyR43l8L0ziTRow3muhHMJ657K
hjWhxJBw7oWr1t3QVBquN2onsqpvc617UuRNXc96mNS/3PG/4bK6oUsGjQZCClWWhyTTv3gbvjbq
gtRMs/29b5hkMeTtafizDF98GawKJes9CWeq6a8lEI1OflfvAfHtBB+oeMlmntUivc2SlxCfSGI2
BqnBr2mq36xvQ9dNnXNclzlPHu6Rp2RkqVBme7W7Ye2nIBaYj25U7mbzywv8JpPp7ytpD+dv0vvJ
dTQqsn2rRE6bSrYQ2cG1nurXBqbEZ5z9EiUsfrNgqFlZLqKkmAYMl/8+/qIPgl7vlPu+8U7Rdd3F
tK0tcxMGlGbCfBmjmACnOQ9l8h3sq+GrqF8hB/6yCr55wgRza5qpSaYs68bDDhJ2gVf7RMTub1lD
Vsu+Sz9htV3prpv8I82doHq7KbubTgBN6+G/b2litSh7KbISreBTNylRvFms7jv/tbwHxJ9rBrCU
QWQdoIJidW3zWyL8n1roocSDcCRQ40kaq/dPC/3XyhWDysjT+IbX3cihve1TaRb5OmQdlIMqEoRu
YRpTE8ZADihVMp6Vmd6XK6VoyI2uPitIqNfg+u57p1AUcQJmhhzYNZx4/VZNZHEh9YmjcA6N7sxy
ME/24/svq+27sC26e0EwZIXz3lQeumPZl2O5V0hVjLRLXRMeMIyQ4a71Rwm2qArFgmgsFEz+uAa7
TPeaQDoEg/6kr90s+OVupOElPz5QamVTFujYBVV/WARKHqWmWZjJPmwW6oCk6jMz4LzCQLXAXRvT
GVH0pjmiyVGzCWAwGDKS5vytIhIcVSz7lqNmRx8za5qw6ppvYnRhPy/U72hmpiKbCiHrigkJ7wEX
uaqiWftthGM1zSUfiNLTyHTvqDnByGFT4B5PBKA6+qUw/2Zf+M9lH15U1JZR6Au3dG9woXs9J81Z
xQT6jt4uwjSQ+unn3/nt9XSBZaHCJjSkh+vdtTu/RlWSvcfXbyi7LJbdQF6LtE9Fotkj6fTz9cRv
L2gogqEpwrAJPGyxt5FaFrWvoVZFMVoxu9YZhQrFLGgFZ1A8SjERsWive3NmAiHqwMqDl99KvAPk
317ULHO1NFn+clfD7ve4IlXRUBRNVHTT1B/uqs2ubXdV62Qf5G/GyLcV8T6NR6RMeW8cO550X9OB
OLqi/vK6h1X0w3WNh125Eq5BHMZVsq9x4CbcbqxQK7LgTfQ2ZvfLGfBN0WAIiqhKsiqLpkJK5n/P
gEBE8ToSjXTfAtpRthK2QMd2d3RjFwAJqPVnUJ9bZRZElxqbacX1R4u2WEe93X4aTKkV0mTEhSeP
9lL0Iga/5MiK/xJe/3t7D2tRjAI5SJTrfT9Id5OmHRt4HqQFbG+jdnI+9dDPp829eyXfnAGxUtHT
oQvwkvhLzrvfQvj+vPP/vhtD0GRD1YmcN/R/9kzWbjWEoCd7StTQSd3rK1SleEoGzCE6qE70IS9R
Dnc45u1gt+OYelSfSsZy8raYgwDuIVcv+jOTUG1PlKZdfKmobM/qh/cZL7w3kIhpM/6IMCXqEcuU
1mXw3cQAZUrbpCDgIn1mMvSyuIdN4L2Nz6J7/2MJhkeLq6BI24zw/yWgphnnU+2MmaeTz1YtPmRA
2xSBMPBwki0XqStOY+QH2N6v0h1urHi+yJjVS3PKbJA8GpzbzNwxesfxWzrki6uLt8Qau0cmO4P9
qLKkj6c3AgJw0aqbNiM67YIpPvOd2wa2NK4WnTV5C7aqO1qVxEZVlvZUquPAHM8xtFzln8ICyB+i
tTIFnHRvmwEc1Nz0q38qpolbPzOLek2eq2nu/Pxdf/8OAex0XVIlVXgsN+Ai38tK5LtewIhZ4V+N
HnIBH2BpzAW7G9zpjtIb6jGoZcVqMOPTSTVoIHSRf2Uh1XPoSp14PnPfZnTAc7zPbEzrZ8pY2TDG
GgPALYLJuR671y3xYlNAUsXJ5ylEoPat2FabYpadq1mxZbD5Wa50+C345MzUrYkxVfTLXvLNsWqI
HKvDr5UlmNgPn3dcxaqqekkKpoNZC3GeV5rx5Nm7HRtSPurGn/hgD41CJo42mkgt8zMGS2U3cnPh
NWnfKPgY3lxpBhoYF3Jf2uxN65/fyL/b/3CPqijIusDZbz4ANnEoF1Erc48c/T2+Aey3g8tA7M2o
NX8/Tf/dX2k4CJAUCBo1VePxcr5o5n4VcdqYY2UCel64aLrsyIEknFiah1P17onRu43fENhRhwEa
lEurWUMZeIss5PLg862K7kl+SxFRY5NfT5UtvPshCHmDLsSKjElVUT6PC8yfgZ+wvstpZK9Y5dHN
j6z8ebSFhhYzxLWDJ2kBEgZerVmowcDPxwMjz5heXyLGoIHlgw4Noyxp0TFToGVb3J4QUWMh9vHz
a+Dnf7Pbkgqrsr3xLiTtEQGsg1taKUqX7EkE+UKf6GZHRPqDd5w+zmxIcE40w3fuACBEyFCnLYAl
cUY0oDLBBnBKWAW9Tp546IbtvNkx8YLkuh18FZnMn9QZD3ugDBd/WMYqdfoNchzsgq7EkBGat2/M
omdDAfsgSWNGq41GB/A33JMZgCAN0rBFzBtcFRPqVGHz/2xpn03NDwV50xTdVrNAXcPsDO4eAWpM
7GfyGXvEE7ZqnVsgLWbSa3kkPo2cAu8+f6tNOkgjwkSwcZW3+MNRXAYbFnjmS0XwSAH7eiPd4fq6
ow8M4g/FVMecxfZnwhyyPhPmfEke7LKd3Z0DdlERydLws/dcATEPozOcOEU+8eSzmQ4cD+kZpayJ
i1/EVgLOyK+S4HZ4E6hS02KaklUxE3jw/gd8BiKsSDJbRiAi1dvLSzMfFK+opOE0ufieu7Ctz0bX
QnkIVzXOnCfxbE4ZOE0pRNdSAWl+ks+QrOD/iFDx/f6iuPJLNItmuGsabvihzJt+heBqhdGG19ol
sTfcVjATJcYsi3407p+G2Salz6kgXZy5kmHj748vLLvyaAoOOQbAewlFC6bSzPvkVyw8tA34k8y1
XTyGJHgO3QDmiz8jKIO1vINnqGBkL12EBaMeVPgkkF+o9giH4D8T2IQ3J3fRJzEoxCRvg5mEJTHa
JX6Q1Z9NeSLQEhekOHNbZETClcDHBZoIxCpSp+lX8BWGuiriQvR0cxoJV+92Ve9v/O04g3tWdWIS
u4cj0Q7K6V0A2x1BFGw6wiaYt95XuOzD83awzp0wWtjIw23dnlDgcQW7YJY7CLlhzEGQHxSYQ3AB
Uy2uDwPKNVbqlp5ghm0omCROP4P9lJEk0wpJmZcjOlUmVAdfRJQsGw48ogqWxdyf1S8mwzwZJAyu
MNLqcHuj2J7ICyhsYGXSBLsgdudJteLAXtXT/CPCzKPqVrURP8OTB0JmooJI0B+gWp6pjaHilpy+
tWbrTPGJ+Bls8AU7nGGyy99JvAlGR05GVPyHzKyPgSPPFh9fuISXbHLhvZ6riUTo2miprJKlf2g4
G0WrnyWWwBQSMy+sxJl7trLrS6Dm+SJqBtiGzCSSb/viC1UHtrm4wVB1wGOfNAC47I36pMAIPNYA
UcODuoAkNWC3tJ1wzfHvwNUAi11sy70hlslmvrBGQGYreFmSBUg0uoZRNazMSQ4OR76nBcYMn5aC
RdkOf6mwNPBniD6YPzbAhQkD6sxNXR82RT8BeRu/m+uaQgrzKNh2gxHiFZomZtbnPGnGsRxtiuDJ
ZPsvyZZi2quOobJbHiaP4QqhAneSWM3zkF0oIYZvxu9Eq499HsenMnYNqP158ZRfofrLt2nklwi1
pwozfyH5xEyTCTk4bjQQZJnphC4+SYg/1ojtKP2CGpYpdiL4HE9KPp1hiUVQwzqbAouVg3T3jNUC
nDq0rbgNbkpYNPOOGKWUD7AfIu0zayQxbRuLVv3BoySwHHBvDFMOmztG3hNGEhOQUTi2iC4U82iI
Fj5ksEomfDH8dYPTZ8gSwssbWtvSn57ZXN4waIWe0z7nE2GJ4Trey3f4jNeBvmsgtjQuIrqOwfNq
MDtEInGjNjU2/eSZTKaloV03kWHtDcic2MFOKCSoDrUXtDiISrHbR9d+bJbxAZoEknx/AXMA/24E
+LtBl6AcRgq0qRrMMkEoBOHh/QQ5fwo13PKfPnElQYdKVIIxBBzyqfFTfHt0yE7UOEyk2SxlmAqv
2CFYBBwb0HUhsdmS281FWMFITDGNvaQXfcYrgVplzhINItPHKDl1qb8I+wn+k3Y4/B5/HxWkgOE4
6sKB31VNuPI++o5kHQRQuc2cwG5Q0p7J9RoLW/rYwXFvPFpJL0PV3iPKx5HTgi6G/+fViVaQSDyI
kpxpfJ/VGLZsoFsvElAV7CJ9M5RjZT8t1td+XL2FH0ym+Ee30ZlQLbj81CXJYfgg9al8ivkEjI0+
8OMd7wW7oeYgHm8fiiN/wS/KZhpJvEcZN58EEmGL2ULRIYMKp1fFEjsr5nsJFjSY6l7Bpo/tNJmp
68KgjyiMGSnKvuNvoksj4q9ipufOR5B6Xw8dqXJ1DSIyoO1Ub4o+66FQC1a5hqfMS6DasdDyjz44
4EV1IA9iRofvCvYLMN8TUsWt7KSV6xGSrwXDLhOvBXiaG4vdGz42xCBhqijPXu+E+VqUVAJ4Vrdl
cUZbdjZJBOBss5nt2uDEhPCm2OSVnwLMVybcK+ov7AKGbTl6hpWv43j7KuE2kG04DVwBd9jzCJuu
mebcPgjoXLHyHImoaWWqIN2DMTts/sRpBHsM5yYgIPb1a8R5ZWenqwOHzrT4OmFx4nXfY+EOmNdN
qeDsxNW3nGgwthnP0oZxVC86D/+AQfHLj+oWDSRgEeeqccm2l4ytzF96mTRTXpj0qS6DJrHjG9Jm
noOlGBVQb8M+nPqvJl4inh1h6wZbwviFxPBdAW5IuiIJqqbJkvpQgEel2rWBqsX7BJldUO1T+jFg
SKnUsSJc3dE0/VxpSv9CK8YfYIUhrayq/1T8lZx7fF5Zsr+zrOOjFqwCwZvnZW236IMic+eFeC0y
N23Tm6uHgD33o4proda0bNeEIiLYksGCr6g8eq+a/nx74r9YJLenibohyAJz0McJsnJNCyEoQ7BI
w+2VY9JKTn5vrWr0Ffv4HuqWTxPV8IkFCiK/XyAPbXjaDxiDaJimqgOoopt97E+NrsoMMZRjxAqw
92/GRO/Dxc2XV7wWL7ltY/ySfBbp9T7Cgt2kTGhh+htRvfLLIbQCIN+kth4czFSSWRXssniD/LnZ
vWLTBIiOBMNKYc8ZgrrsMrv3/XWsPcfi0709GjDTYqGaJgHp6/B3O7jfojQrVLvXMCMjyc3E3TLH
BYxJQZF0Eyqz4Cwa3RIzu8EGTbupu8xY59FFI1z0JpZk2gtuyu9IIdaHDBECNbcWBgPzPAa1AGf+
5fX9O8Y2RJNXB5psCrAZhr/+Fzaf9SOwbVOK90yv9V7GO/LZJxi9wJGeYkFe6+kpYJYMeKTxkIr+
8vP1pe+Wz9/Xf/icikxMkijh+nirCSEW5ckiq14V+RQWVAhEUaB0wxAPGFcPpL3GQJhaNKXTuUMh
xkUvmAua6xcXDUEtrNGf7+4b2J+nI2q6qhqGBvox3P1fT0cIvTKumoyPnTxKOLuY2ITXY3NbRyY2
owNq1ZyGj1+D+txcWph6NOawxTPhl13n37EPNwLoK+gQNQDVH/DVTlTrMCtTcoCrfRHMxRClYnzp
ouT/7zp/NqO/frAPZue1UhTvJa+BDEckHyoDnm6q/vJolX/HmYbEGEuSQTM0/uvhxTd1JmaVfo32
Lfq6fiLFtoBTCH6q3r68PvP2g5yQXVwyV4DcpjJNEAQRDcfIaMSBhy2I6tYnrFB74blAE4jupsWb
a1KghYyyqaytRH1RjS66mD3JqeNLlZW1xxp6Iko7Ak1tBTPTX1bLN2CJZKiGJEq6COipD4jBXw8v
7jvGc+2d9O30XNyeSo3ypMytSN/rvs0t44yQQp+pMkfx8MlCPVMxqCWnCzfX5peb+eaYkgVtoKRy
K9zMsKD+upfwypIW2i7eR7h/3V2+6YxscgYv18xOs9PPv9z4ZnkyQ4fQJwmCKojmcDd/XS3Pe8+4
iXK4H9pmikVZpDYaS/20RJXydHu7XuBjaa/pEXq/ipjxHU0PuYVXKGZWirPxp3THsMpRyVwRLSkn
TAI5b7eGpYePabf+k+4XtcuQ6qldiruY4gVFZOVQn/OQ4Rs4mVN/EiOIemp+JawNXN5c6/34tkyO
+pdQuwQZUKOhTxrBzxOh2DqY/bkSWaewJ4erNSAV4ArvfM6AUcEWciea/8q6NweoIBQ0Pz8y9ZvF
AgNSE2R2FdWUHreWUimv+E1KSE6AvXb5u/ecvJiBfSPVEBHse0OWXAGVb43+XrENljdUT86xRbKN
X814IAYJn81zv+hxTGNjgmd0s2bGGZ5cxd+MrU4HwI8RiKXlFiwHA61GimTtQGMpMDiWxyJUahyx
4hu0QJvEzfSSnujqfv6ZyncrQ6JSgmPB+fwPT64RmjCQgiTYd0AtyVJyMXA4hssRMcLKTt5Ucxov
d1BUGbsGdOwPW9ONVwZhwCP6oPzSoPHCBeWEGfb8hp/5S3bo8a/K19UBMyvqXg8v4p9vWvpmb1Ik
XTYgWcgGX/PDVOkmVbf4XgvBHjpyIe9GsQdvn7Ih3Y/qeTScg+wyBTx8jBZz9B/IyEKImcLHtQDV
H0wkGAiZ9G9e6KbaL1Mo8fu7A3I0TU5tJiz//diU8l6bjdEFexWzThIDbiSoudfoWBu7FiFTsDK4
Q52K7+enIg+H3UOtxYRTAHc22OX+oczc2FG8xG/xGieMtT4ky+hTUR3tq1vXp2AE9e82NUBtliFJ
t2fsHNp94NvamCLsHBQr8/PK/AJlGB39nthDg+iYn29Q/KZSVmQFbjFvzeDpPDwYg9lX4Wmevzck
BfFHgRnmKm12JeDcPQMsppUmOff2yxL/rkjgsiYTYFkb/njYaoUoiekHrnzJ6h5Ta7ZaKb45t2pj
3I76EEqUr70gHB/mcV1P0hga57B6EGT+/POHEuDx9ciqRC0uyxpb/sOBGnSZX6Y+v16CnsSKYGnc
tblnvuWGMR5ly0745YLf/nDd5BTnkeuK8bgQ74IieForE4fDuZL34bY2koWZ6a6ITWKivKVCPWkr
gF5IHmLI5OTJi2ASwkkLQ+zXcKv4+Qn8uwAUAZqVLvI2VJnv4+ERJKZU9tU9ue4zugEsFe5raocI
Zb+SWMuSMqL+5RH8s7sNF6Ty1wWTM18UHi549boEehMXLEfz+4g5vM1Rc/ttyP2nuvvPq324zENh
IatZ0F7jGLaPNBeTXRceR8ZJC9c3iHx0Ihps+D5FtzeXi+e4ITQTTopHJ6hA8fQpNHgY/uGXZ/3P
LvRwT4+r/qb091blnpQETaeMj1jEcbnOxbd9Is+Lel16IGrG7ufLfvfAafXoOCmERckc7uqvQiMJ
Yk+qS64qVyWhPLRzGRx828zEXzrLf/taft/fVxp2w7+uJPHT8kYPrtDt1gWh4SlGaOleFkn4DNf9
nbSiXd4BicOgVH4pp/4d5CuCiuezzO/jf/iM/nvtQAZlSPzI2/FtceKYOKuouBti5h1jKZAR7SwM
B46KaVCK4pOsZBWq7/23g0Z+3FEebuPhYbeq3ua5H3g4JA98q/k9eqPOSGu7IqbULy8mqiaAsvr6
pWOL9durln67/MMbiHolrPKGp5DfAX2SgKFZHInOyK8n9QAKZy95cAj7YKyqxazr1gZ1UHLnJKy2
9+65ZDZlzK7Jc4rUuxRf9U6cU/v+vBz/WSWmPmAfoA+CpkLGe+zLhHZkxm1n+Pu2W7PdCIYd9UsR
qzsaklaa1/058edYwEjS2y9Xfnw6D1d+7NT0SpJDU+PUoUYR09c7pj01VIZ2RJmCqh2tbOV2mHJ2
yrLgaRXlL4Pof8qQPzdgMIgGBoOR+njsKdBRR12joy8y1sXt1KR2TtNFR3obuYV0VBhAgH7o/7cE
rz+X5btQFEiwtOYP38bdr8X+asr+Xi3nibmroosJaC65JURmX/7lS3zsooaLDV2qrJq6zgseivi/
NgEz8AWzaSV/nxP4RZRgTrDGvCSNKJr77W+Emcf66vFiD+VLWd2FNLw1/r7HorPaCz0dr/p182iU
oJcpwOYg6HrzxpPNtN8uPvySv4+YPxeHx6aLJkQ2WvL//tI4VvvKb0qqh/BJhlJYkU1BMl+cORlW
54mMlZj4VBqIgkQfZhUGZCXeg7GrkvvaY6LSHv8f1rcE7USRwfcgHzxsPnmhdnrVc0O3/O7k5S5v
jywsP7GbdCV5b4q/oLQBBeKbNuh4fr76Yy31v0/j/1z8YevJyrgoTb3wB/KiLh957x0k5mwBcQqj
+q757ccOP+bx6cOXZjnzMcGWerienNz+h7Pz2m2cy7LwExFgDrciqWQ5yLacbghLtplz5tPPRzdm
pko2SkADhepq/FVmOmGftVcAN/VKZNrhc1p9dco7PcKmINfNf++qJ4VqOZoPepcYbXPh8OO60HLB
lqCOwdz++6u3aSp7gcEuk1RkE/EigWpf//0qfxRl87tU/v8a5xS9Ihj7KlJUaiR1LpMEhhIlMpNI
RBmdkQuoX18sTX8bzfOcFWH4w0U/F+fUcmIGXtdRnNBJHl3QJK7ntathXF14uh9v0FTwbaRSUGXq
bu2cGCxXaZZKVVfuxZpetqE/WMb4Ejd42xPLo053Cf79LYLWyPK39R0ZJ/TQk2Kb9/21igXvhbv5
cXK15ttBWjnjMBwCtLNKUYs9rU9kq9ir1akKBGIxDaCCt7FHMQ3DoRcUdzLpHA00Aztk2WF1ZcCo
yRRznZD10dAZLWglNCCx4YT7VoqZDsk4MtrB7qosEEj2gl1rBNqMboJpolHm2wG5QdjIW70tlloQ
btJMehNH3WHHVuBBJTgAaF2KwsKzFZzs5SYg1euUhM2yyDepSjAusorG3ytRsE2BQW6C4c3sNr6I
fcsQuKUhbgPNcpUIzbBy1eoxWuNcoY1EUznLcaZ/UszcFqvWDWqad8iI8hJhrb8qEfOECm7x8FyG
Fp8QI3/Rjc9IvtKxbwpulaZ0hfYo8xIEnw4iXpT6qSEkpepzzAULGEbldVAVT0ZxDDi9GnQaB9RY
FV2sSFjkmJZldKFKkX6pXmyLeJPSpTRaqEkRXgvZHFuUyOkhNlvATW/Z4YyB0tS39oFSrrLAf9Kt
Y9zZQXFl0NvU1du+rS+sZD9qyfMRcbawW7DvZSv2y72ZrgooM0Ym2h0tPUlZROkeg0NBXXZ4W2hf
vWIwH2dxHXqd9lK58GMrZWQCDSqw52VodOc6z9TQgjKJhGJv+Y5RIXrGKlIiemmkvzteSVCoAgK6
SW3z1E9VBizFVI8gktEyHXBVezKgM/DC/z1hfqwT3zfF0RVqmwVZ/Wzdbb2gsSbPK+aX05uK3fav
Af1Q1JdlbP0315oXIzRHhgg88fda28EcTmgqFntNvU8Ah/gIUbRR68fhYs/w13f9f5cyvlWff5Qt
oar4s4ak2NMtCKqaYJurCiZH8GLgrRGoFz7tN+35r11kfotwEtmqMUGgC/j3k/VSLhtpzqfti4/I
am5yb1xGircqh2YNMHjb6vVabKT7QLyW8ficImyp6PHm4WjXMd5xJqcZihqtOCTdg9gq9ILdltCs
ikRoScHvUE/dTILdRCLLv7+/9KOK/r51OMpQ1lWDBuvft26pfZ8LEgOg6RHP+YfEIrzIIudDVtxU
vuqIi5kXHBFt9zwqcqzl1bK6MDJ+niLO7uLsBWZRLyZJx13EsALHZl+XX03/JrGj1GKJv5abpgb9
7lNFxpbeXLj6/MPPv54OnAeup2u0AM/mgBeKSZTnbbFPrENjrYEsIxa4GuukC+/6R5HD0KCQswg4
gkNvnnfOPTPXFG3g8SxsTiX1GJWvAU0YrRgWHiJH+boKPxq5XYTZ5t9XnmfWX0/IhamqFI3oHJNZ
Pq8Cf0yHSK+o4jux3ucTbRDUt4Z1FMRTC+wt0TpPkjXy9n9f8scMPLvkWS2PrnoaQmEimXZ0B5hE
2iNen7550KZ9dklW+uOgTH3M1JOQM+JDQh1ydjEBjLhVzKrel8Kua9G19vhp1BBVsO7EiV8Q3To1
3CLDpWigL4JkOw0L8jGWPbKgPn5LgyutTlYSOJGYSYtRAskimkEKDPvfb+XHcnt2o2dLoKRIoSci
PNxnqsuGYEcvQi8s2IIn7cKVfladf1/q/HgshbLc6EqHMwhOPVZLiNMSfNzLbnlYqzMw7nHJuv73
4/1cCM8uenZmSXS19fOc5zPjTU1QY+h6wcbqbszoNKyD8RRWHB1xBwp1Yam5RbcpIprcB6m+Zb8l
9WdQb+LCJfDBoyujejuF3DoXOfO/b/PHhD+7y7MJH0pyLpVeW+/xt+ZG0wQekvzSIM7493V+SJX+
My5RTaqgWSIk8r/nHZ2VuFP1ot7rHg2KStlFqYg/A/qv0g1HYym3r6aAVkK2ViKUnjS4yaSXMCK8
ycMrLoUNVKzEwLoAa/3ovM23pSPkZLcyUc+dC2mVtIqtvE7rfSfjQ+h3GC2iUUYX106POWVe3sJE
pBOmJ9hQROpS8F6brr/KW3HjQTxX1KOnxdSu+1qdI35g+cf4GGAxhuvMnIVXchw19FOMfcfwJhjm
QzwuheoY64gELdgLArl+dDflj9A/eh08ykiB3oTTDmiG1r8LE30cnFVjKbyvjQcJN+sor528eWfo
hjIWAiOenyKW3z071kfALJWy8sK55rf16493dI5AdjKCILnPanIpczsrzHn0GuiJFYxbJtl3GuVC
EaH+tkgb1GGGgf29jrbh78GShVncl4lc7VGVnOaMb2it19Dm9n01M+FmgrDFQWVTfilrwJGvgpzh
e+vYf8L5+Ujgjn/Kj/XJk20odgn1bLuoUSDTj6pmox355D3M2SmP5R2WXcbXDV552J4VbnWp8f6j
4zkPrz8e5FyZHItBlKclD5L4c3ZKjK2ev4XZXKET6N02dhQYLVjnYf8h2XRGQmxq0G7Tz8VYMHEg
xWepUyMlfjD21h4/I1ucqeQJfIxyoRKXRbU027nDiNPuJhotq/ihVzfYaFVYvkUXFoufFdL8OJqu
WrSU0BuaZ5uLrPt8sbat9iFhKcZG5Vg0lkucvOArkjTqdTaISP9ceAz+SzvbbyvVn9c+GxOeL4Yk
UnLtNtl4ME5FvqdvLcN+vLRU/Vab/HGlc2OiQiAnMKuGam+ktwM8uwqhViWlK6Ha1aT9yVdFvpMb
vJn7C8rJ3yaaoXEmQjSvzOrJv4e9JrPyDdPEsB9uOYSgYg/C21hFlYcJ+yWZ5q8Xw2QJrpwuUQ+d
Lcho5qVRnXif3rjhSgkPFIkr2VtSevvK5t/L/2+bPZQyIC36xSoFyt9PJsuFpCthgAt3u4rDfaYc
OmLB1SMJTP++0K/7jKVqqiEr4PDqNzvlj/qurIMsllqr2uuYHVQH2o4kxSiuHAbXuoBWu8DLUJzs
zpduTDrUnnynR+a9yGnC9+NboVWvkjKGurm8cF8KT3hedwKssfXBF1WROv79BppBxPJIZiXAPCKP
N716ZQaaKwsBGnzigAEQrvC3iBDIUd7n3oUO1q/v/4+rz5Prj7fiBZPVVpleUWzdx7PzP045qD75
2v/NpTSRLq6kaVDTSOL8+1KpoMl+ZmTVvmlWY+4K5lIxb2SW4ktduR8cBBZXLgMzAyjB1H/s3WWo
eIpa5dU+lV6DOtkm0H80bzss63VpPnbsEB27d1CjFCXwWBd7pyPqbXjQ6uN8zkBiomSUvdhBRqtS
gVpSHtjPJzIdOAYurA59FR0tORq/tPK+jLzVxUfA7+DnsPjzGc73Vl/Q9bGha7dXavIqko5s0aWv
Nc9R8J5hpaOw4HgN/PC2JNXrqDE2+ukRzi+iZv00lqcggG7ClpGVFrEDe3UoHzqCUTm+6dM+xl8P
nOr774DczT8wbVq7lQ7DEK/75yqDAobxeECxwR7pPZUKdvcz0x6vxlFDZ1ruBqA0jZNCuazIDyTY
9GCpxZqfX8O6kcUczxi8Kk1w1dk5rAPfa/GfEIjTEbE+64NN4He20Bub3EIqJlU0hTnTj8qHHo3E
2zAzocf7gDpmhWMPuQet6Tbdi06YIaGg2aQ5RlDfG/Sw5JlZI5MsYsIjwZs38A8VqMEIhOmjOdFw
de7gevSDgeWiuRGLaKviaWEFKfpsnfvcWxqpq8aAIZW+AJMg1GR0Gni6SlRvUll3S+sYiI8DAyc3
yOnrMVGrD1OrbpWA/K3uoRFyOLuE/zzhI5UIcJnDeiNGu6wpvzixL8TYupeiGglAsp4pP9r0buGq
VqBSaKXx2hxWoYABmFRhp4x8RfwQ9IcZZJv87qprSCEubiYByZ+y7J9NOpUlTJqwq7ap2jmleDK1
8hsfaQR0PJkrFYRiDBwrOkyg9Zc0x8pzfhm9cMor1DcUNA3O5qKC874YU9fDEo86arZ8VeB6lwGg
GUBspXyXaDepUeyNbt/l7Sb0d4X/orBKzNHXCUgrPehF52Nk0r16vrmKO4xkUwJ5w5WseW6W79oy
23H96wbj4aR4k8qOSPFbzbw3Grep8q3l+es2QRyEksFrMAfrDTszNlKrLmUQFFNA981tcEmNVHDr
ToMU08WmqyX3F5bhX3Y9SJBwpUyNyYh09u/VqSl8a5BTudyPqr6Ru3KtN9peiDhZWQeFsko3Y5JF
M8iD/hqE4jbHiDcwxqXU9UuzNfa+hV9qSvCkYl2An753gLMdAh8MODsysU+W+G0y9scaHUliVk0w
d/ZCi2G+5aXPLcbLBNiqhLGI5RW2Eyu/NR0lMtcDbV1VVDel9VoynxIB4SVaxMJHgc4QE9Gqm/sG
567U39QSwSMtAjKsBiAfbq0S1/Gq+jSZfPMhtKsJ24RROHgYK3pLOqiSh18tkm4vdjJw/CZ/EgyO
5hzSSAKJ8ZyVa3p/CtRZCIljPTq1MW1MUkrAZ6WxcHwRGVf0prQ3nsWiUGPgiClPleEhNqK1JzXQ
x6q913DqBXuPdbfzw6XE15dS5XrMekeJTwLyKM3E8hNLQs5E5WUI6pcd+a/3fVZtwX/tpbQXy70f
FZuig5APDqkLqV32iKK45oAVuj4RX0CjIkrQ7fWBq8Wn/2JEyiKnHDrnskzl8veILPVarw2pKvcG
k7ac3uixuJZcOao6EcZIHgqLtDrCJKqBST779iXzuU01Wfv0B6Se1Lrx5Gv9pXplLqfPR6OMGyA1
ycx2V+e398do5GN1TeOljMbwEJAuVZqZ40kejRE0OiLnkEh+nMhBbIpgK1bFQvK7TYSNV92QJMjL
i7JqmfD1iXGBwtvU9r9f2y+nASawosKzmAvmb0LCH7dnFW1cKgq3p5P6O5FBeTv6h4v78w9W21xi
/HmZM3ikL8csbkouQ91qmGuRalJhwRr62hGeJB3jO7LWR//GM2lcWSSYuRVOk0N0Arf59wNL+i/H
EmociJVUjzhkft/rH4+sFx4tcK/ni+DxTOY5QnrEhxjboJznPNwtrKOfOJ1qqyQOQ/ttyS+Gqqxa
jqbZOq7t5rLw1+xkVojr9zJKluVkTyk9FrKG8O+2s9n+HJm0I8BTh4yLCT+ca/4Ch24O0Sn1j6PU
LsL2SnZSUtZmH0dW6RGbPOmqkVwDVwvdphop8ZPt1iQocZ6lVZ1S1WIAPJHWooJzPcvYfkDW50iL
GLRzC1JysKjqrvlzJbkN8dsUY/g4o38jTSqyG2/ODyDfSZHwAh2wIxQ30VN0X28491ZEXfEDHIOs
kcLFJlPCZZ+UDDw/yTwgTAp328ghpBPCHzpSWggRt4zeDTEoOyQ9YSSwUJ85YmFYMLMt1r6yqEwn
wHqchYcM8FVnOIXgjgEpXmSouaAGgNRFYEvVTg1XHqLmwqbAilObnQyGpSEv24KUMgwFFyp40r4m
i2hYAeAFkUs2Ae7onDBCawlskxYXNhI4yb/MXehaJjxEAG7jnPuaNGk+xRIjxWhWXbtSkmWk4nDO
umwHSPxNvIkWTM0c2XjoMHxQVxREyPHG+U/oQjUn0FdDt1R5dYWrkqgqYM5kE+40dXYoX7c5MKqr
E/gADy5z+OdKQOTlqiDLz5/T4lQ0y5QvuK3M1Cw2IZKE7IxGAm7GqPgzEDbS3eborb4n4csZ+qXS
XPXyLA32+UBPCRkCpJLkV2GDI/raApycfQAnkr/ZODya6zYbc46NM6FwWFQSrBK6OqGiIckfHkR/
eVVyukI0P9kk3SoA2OhwWbqCA1mtKEhp04YY9fLnVx+5+ILyv1AdBauPzNZeMSU0j9DpQNeUyVXw
+KCPTDoKgb2dEz9U8mZ89FEaEmvvr9nakIQnw4UJ/40Nna/As8HY7KPE6fi8Scp0F4JKzmnWIuw2
N8pIWYs0uRK2jiltC8QUviNgZYlDY8nbckpjnj0Fqk1/oXcbWbpK45vY3/io3/u1WexUcgdRrBff
qFhCLtcm91YFpXC2KvGJihy6bfKj9+jvUO5iNynZBVgUYaa9rZYrnCF8ddMMq8ZwR3by23moP6vj
h69fG48XFrt5Xf3x7JibwF7gDInq6u/dpxkHI9C9stwX1hG2NYLn1xKrXDFCqpHvKhgJgrgOh3GT
43E2sg39+/q/TiBTRcEy+6rJ+vmyH3iJVmlJOfcmhhSZurLp81tZfFDN139f6ewACA6uKXMLGBAa
NzzIw2fIiNTVMslafbgLEMwYbyMDMapwjfAQ5CJ66knUwjgLc05jFTGbCrJ7B/lBby4lpMp/n0R/
3shcEPyxvRiCZsVCHXg3AxiXeWsSQ9jsQPgWcRdiYL5r8U+JXEHd8HvvfaHAkQfszL33Sbwmckj3
HSncVM2NAqyv7GSp36oQTP79tv4uSv73HukfIC4FzThv0VtKUSeKlQa3MmKfpnw0OtuXr2TjqZBx
IdgKlyAG7deiHHMqGWNklHbGeTstKxS6A3JMQzQlhvczCRKnGh6MAl+/6wonJo8ghoeu2bY6CRSH
Tj6axl1XuRNlb7q5axEcSEcrvoWULZCL4RbNOqvXVf7qqUsTD6pdjB8BYIyK1D36wl41pKdASVfs
NHWd49hldXdTtTLau3zYKgQGyu8JTMBuoQp3cY8sfcP8DLM1zfFe2Xqao5Vbo1j7mMMCFwdbr3bK
eKn220bdDP3XEACEQ59YoIcgOzCRbVlZNoob55j3LDKq9nzZqg4s+Tyegy0TIhUMuwdv/0zyDR4N
bPkKx3XLzd+gdNItQUlXLGNiMcWFUq0oS+ppOyfsIeLHrkZZFoTS9KvszurvDO+1m7zFTBwKUo41
0/E7OpQCF4N1YueIFkX6tpSwuWfjmPAfmHFxNeCBSGIE2SGAbxtEc54CAZE8h8EmgmFy5FCAyPCB
jEXc3JJFiQkbt+bB7OHv66sJc6naVlHLYwnRkwW+JjMzRtCb2JQ3vCBE9/xHwHUkekj9ca9meVsb
+A9ND1pqDx+kYuq9m5oYJNuor7pn6CoGddZkm2SRKK8hxXjuxv6S7m6CRbJ/1SbrmtMaQXEs2PKu
wm4AETvJFsfw/T87Y9KuiLzFTcJAJ49RhLzIvMVsg9bDq0JsRgXEEjxupGpbWWs411VIviKDiMOp
bjoaXjXQqIwVsYuTusnIixhXkQAHCyt3AlAdOV9NNPBrWFic+rc+s6PZxGSLF3bRLiAITwjFdEek
chQX1hx45uDZsdRJpSO+k8gbtkBi9ehKpNyZU2IcAthPTYmnSGKbqjtayKTdvF4rxR3kPQ2vLu2q
CTeGupQmBB2bbCJgcC1kK5Xzanht4S+ClUOykvndYsve5sGOVJxmmJO18+4ubW9CbWUiUwmWZG4L
w1bVVgrfUqMDvTSFQ9SeOEJKaPl9Z8LSuFlXlQ3ndLrWX2QLq2eGDOiQXbExEQYJPUKZ/+/cRCnn
EkAL7PxUazZITUxRAscM4vqiumqNJwYgJYn3QNER+csmc4a39mH6LPAUiZalvvJJMjlGeDL15Gy5
/G4pUN2duidMfVV74DBzshAkNZ1SFHOfJx8aHCJq4o7wuh5tie9M6nVnNxg34QIDWQ3zpMiWccQp
1nXBQdidqbUYMZlkLEIhIwYtENxUIifbRaCoj0uf1ACLHJwtVuZwQDFI1lrE/KjDV3g9kO6giZh/
485/rQrboV7mZJWR3avzD68MfseZRll2GtnAdlo6YnslhevO2knkdRJif03QmUT2cHdFFBJtRFqu
0rAmv70n28bYCv6WypnbhUQwkMFruYRW8ZUw1PLCdXNrvACz0Z2ridTGgYVK1xIWQJqSb1ufxDQR
T4iRTwYYNuCBB+7+0iWzAe1sAWLa0TuCEdIG0SOCFra7sXbJkVTp2b0L276ZM16GN+6OAcRPwfsO
TRH589lbQu3Xf0dglGQuL/IjdGn65vjjYafEYZRwvedsN7zkX+bB24dHNPrWK9EwfCjijB4FbWni
TTXa+qNpbjzMZKPwmq8kWuuYME5tQ2gCSQ/Y7AwYXegvPgkghpNj6dRuQyS0/U1VHQhPNEoYgPGt
N+28KHHramVO97J+3cb7ZJa2okQVzZuw3o2Jo7XuK1W/HQlrqtlWd1WiWDmuBbozams53fsUk9LY
sQJw1iR1RybYFYcP4VPsPirx6d8b6ln5gViLA66u6irbG8RcqE9/7/pB3IrNkGWwjZ60F+slJW6z
u8ZhQG0XyRPfovnkTYrtsooc4QLE8O36el7k/XHt806BmI5qLyGu3Hcn5QGKBN7QI1798IGCVT6D
fw5hKLfzECQBBSksUbi4UfXLdNg26Sbur1Jv3uCSK5k3la04GWBgRm0P2F9l9wIpfcGzYawEYdXE
d+2lsJ9vDd2P20cYit4NQat2ziuepFQTJ6Ev9vM2PEKXxKgFMybLBgHhIUZirQmxwG8D5e4rzp8V
iy97KxolYW2IdvVFeIeKKqVHC24b7W172xTLibRddZVjiKWscmUdXTLJkH9BvbhdyF0qujjs589K
23BS5DFpQXuLLliqbPYKVN8QhzgF+E8ANJgwbZ85r8rIKjiemqZCUZXYLWbWUkecsYdRpbcs5t4Z
nr1qPbg48uHVn+eXGMy/DRD6sIZE4MJv0tvMSysTHR+DM3VV8boQ73zvZhyc0HLH5EYNNrq+rMkk
xtFmujHjB1niIANHz657m+OMntFUcNtxWbbbEtzWxA4ZE1BWKMi4ASnASxTXEjHCO/DqULb1ipXr
wvya0buzQWLQKLd0iO9Uj+cqxKpIaFlMjPFK+RCJ+zL2CiyPFi8hb/SWWbCLyn5H33UMiG4XWIRf
pEtMpO9P+uMe0DBDAv1NkxqXWEfKlgglc3ATb4sxOGDqeF08UnFQgwTqwoMKDJhP44sMdfys0lWJ
ZRume4gOYK9XtklBIa9arFxwgOIDaDBO7HbcihwapaWpOLH8LGY7lHcmy2/wSeY5ATpUZMIBkRx9
1+mp1XYK+Av+cuJze0cERH0C1FE31fvYrEWPNIBTXT+S1qX4dsOi21z6FJL4C4JmsODgSowJwk9V
LMRNwRLEodjXX7EOQGaLT9VH9FqjzKXpYufBNf591WP2mryaTwF+V2BcT2NJjHBzp2+bF3IXgsdq
Y1xRgNMur6BLOXjBUm89yZ+AceJn8dA8NI/6tr4hB4uSkrq1fsNujPhMEJDIXCwplEfiTrGk/QgI
RHhvPoJX4RS+80m4nPievHYfyXf6fHabPQ/HAn9c8QuniEPyMbzoZPNt/SdxBRd1wBGsvhOjjdjs
um5hPgnPDH0q75igI0ySiGawKUhNsBMNpwc4xgs8FDC9jlMiXxckcH0F8qImS7G1dfpF05xjeW2+
dafqlJKpShGM7RodwmwRYLGhzikr8nNynV+p1+ETEo7NQJjpAoMxLVxQ2Eev0slbNbfFbX1QrsLP
7jg0C2hQNTrvU33f7rvn/BC9mF94e/BymZDWrXfdEEy/Vd+yHfD/cDurBxf4H5DFfJ8/D6fIX+lf
vO0cjREJjfKieB3fiSWUyNEzN2UKHIQ/o4RYIVyIpU1jXy8ZyoTwLKJuIX9xZ8JJOsVPaCX9Lxyn
wgc03+GL8ZmekGH77Ls8Jtml0wJozyBe6jM+RVfhK9ORPZgtGMS3f1QO3jGl9oWth13EZ7PPP3p5
HtajvJgyV3lq9t0BmbGPc99t/cHP1DnoEA/ZP6Yf3X0AjKTT4VpQpOn+lc4LJSGR14K1YAW8tOhy
13ivH0Aiq0911xN31n5Jp6xbEB9kvOrH5hB9hkfKBvWt/Srfg1cOWuQa0Ou7L+A3vPvcPgGDz4zV
5CTi8xfCWScJdsJnkAJrfp8Y4wWKnZ20V77qzBnaK8AqXPCNqGOUHfvptXyOPtvtwGCcO0QEolTO
JNMRoxYEiluQC7sHXwvnMHKeeJrfnvI+vx9eAlJUykbKNBz3QxuANH0drongfLMeGUjTKSKXgKMu
T1TSzJ4hZcxxTvKnSdmhX7PtQIaYTu1z96k/68fkE8vOGxy8i3DhHfxnzJ4FDANuhLvZQy455FfD
Et+ITb4cDtm1skl27Xt1Oz2HB46R8T7HUpsMoUV8Zb5nuEuiMznQ5rnHEND17joE928Y1Arz9muz
EBSPDK/iQzkWR//QPI89oXzNUSOmDmbWwSeCCf+6l4BReIMOIfkYnxi7NXkkL9mGeTg96G/GSWI4
hwsJFyAyb+CbfdXlDMRDAZQeOXarZB3FdvFKbcBykLwmd/h1fE+PCRoGyYTYeYC9hzZZLdy88aCQ
mTnceoQ2BraCM8ld/hw/Sy/BKfuoGEVfiu+W44LL83q1DxgW4N3HakcuE+A0HpFMqy/aiNGL+Nm+
9YyUtwoflgJe1kKlfw7iWyxMvshGflde/Pfsrr6WVac7QvcmGgZZ3zF6MOio04xbzY6Zp+i5OGrP
6a5ac3iqsNpjHg1zXMwtKx/vNPbJZovviWkNFjGcAmLXXwEj1Q+sVpS38mW471VH/ygJfH1NbpUr
HD0+OtxclaW/LdbKVvoSTzmf5EP+KLh/BgjPBv+exr1NYo/vLTjCzWc8gnrBdTWCoxbRzXxogPTH
fqTYMVFn9EDvqz0S3C+of8qb8ImPSyBizLEA+pQM2hkLE8D7k8aC/Cgc+HNyjD+ro3TTnpDvJBxD
QLvgCL743SJm9PF1PmhHaG/qo14QV+GEBO8ZBJfSphiBDbBXfDd3/A/ZgtIqKp8DBU/riGYZk65t
VxKkBcluIS8q9MUcNSMZy1Eboj7BHuyOoyM5uK/DUSjgAC+t6iHAebV3TZyxMRYkJbzdDd3NPJGf
/Kf6XWSoHMph0bIcP/RP0kmfOZhEvy/at5IN4RBeZR+07FkzWQSQ1jRYNU/zJjD3lK2FtDOOA4mc
R+KmcGGoii1bFAOReYM2BJAEZ85RWIe5neo2gXaZZHscsKYZLkBYxRjuCdDDiI8D72APz94rID4o
Ab8YOXrPmXsGYtLWMeEuDOwOHNVhM+J3avMFEjx3MAN9nVuYHAr5ROMc3cZXHglWJ8eIoMQQWsL8
rWFq9o8cpr3j+EAL28Dx9xVG7ogIFHIKHlsLjeeMZhrkbN46LnyMdn3kanxqGwSfAyILatwutPcC
+8r5SM4ps3uq7qN3sSVHd1GQKUKvLLQxNvQ/WuKLijea09VnyQnz0B/lewwxb6sb2Gqr6h0aZs8k
xzKHwGOsXQBqWayr+/C1Kef0NmGES8FIcxDEM07DV6KOwCv8U7b3X0x2ksYWvirljXAhtcITDxhv
dszVYdn75Flh36CMr5rBYkUxxGEamzgGXom/bWtTRKUp3Rqbo7SSdduYOHEXHRzIt9E6NY76vKdw
kVkgGkv2ro6gwpvJsqenAnNXFksyejHdXgk0Qt67++m9eOdHWm8c85g4TC/aACaEqDfO3DrHbs/V
yK2lrv/k7NlzzXdgnZooKs4JDD7oQMQ7BYv0QURpD77EHjMvRe/ju3GrXhPiyMhj/KmIcufOpPle
vVL1ELXJL9YHoC3hGLQL69m68r4M/L5BNuc1qzrp0wJcBIQFRj7dO+xaIrCar/A+3g7P9RshnViv
e+9IY5+NnX4dfLbHaJM/Wb61jq4nfUFg7bQQqHzqRVAtZNZ6RGwQpBfgTNrnvGU9cUur7IlJXr6M
t/nOXKYEPZqLVtugD+zeBoAqbJ1f2ofxuZjhC/5Re8fG3xwmTEkFRLgsByOafuqo1+Rhem5cfald
d89km10Da5AObebzL/FFOAS39ae5s/YYlBMuRTuw43vOcMjI8GTezHZLC6I7vUP6xGgr1lwoJXYe
83KyXMqFKC6INmaYGzsSnkCKAFDmnfsI2ERjRPqs9vJVdhB2wD7P3SralthL50QGS4QN8t1KDqMs
REhrDjB8cAu90KpRfunEw+rEZ4ceFXlU56EnZMgkXhGXxV58C1Mmu5uwDLNGkwJMmjKLy4nc7uQu
9BfjAeYzIkMdo3f4gFCWnzlMZsfxY4KXDeMhwADeIeuZJZ4pRf1FIUWCicBbeI4O/z6Z4eH/y9GM
RjqMZjiZ6Ljmo9sfDY9GLuQolKR8n5BxW9gErVXUOYSKg2JhuCXig+rZg7W0vIWwiz7B/YzSoWXe
kvAQ7zxxTSw2VVJFVJtis/AU6lwnwzYkMNzUVpxhTPyoyRjHNn2yYwsizKpMNgX4MvySBi9jl6Fs
4TMWkTm6zfPN2C0VKsiMANEFibmwcvldKfBWtbN6JajAxRwZXc27Lf09Cl4sjBNgLAFEbglGXaQH
vHWDsUGi72IvZFgb+Unn2IaDsbKdiE+oZ9mpEhJZwFqyVAHPYyKwQSTdwFtGpNDRtBYcguF0uvJI
wDvymED1HJDTELoAjmwWNgTYV2+xltCHbVddycGN1z1rZOomzIceH3Ik0NS3X5H/MjzJ7Uqv1tBF
Oo3c2wXuMKxsxicqfrrxLQ30GvYAGK6jRc7kb0UaD6CqArDm3oD5M1nuQMyvfyUK2zbekfRU1g7P
JxiOHu3U6SZn6vmrDIvMfs6SBJyviQug9UziZuX49Vqo5v5CBP3vQF68ghOsCQTJJfZyv6xg28sg
fbRiSOR0+8JhyRjI0iOAXFnGxLYbdtfBv58j2mEsZZ+wCurn2fjAcFqI+QOlgi0bDoaFBiHJWGvT
0Y7ZTlyTBgsNdDb5195yJvECdvYbEx+nEYjioknrkCitvwdvZvS9ngVCvp/Mgwl2H9KHr3Egy4uD
Jr3qhDIbh4g44khzsySne38J2dB/QzYweiXBCyqKKH1Prz+mTzT2oiYUZr4PxY2KQrLQCjdVHtVt
jlloS10e4e2es72O91MU7zp9stNWdEbmdNkFKzkldN06ym2wMphx4/BGurgB+JEHlEu15Iascr0u
3yizT9jEGe+qDJ5mYfeMRs1sy7gpGPv+cmTdGGK87ikrGEySdpWr1ItSfN/6Atg5rk9ts1WKhGa9
+VgxqFsTVaWx0FqCpGEkyrm6S1ifZnlpqvUr5GJvDAd5ZnD6+ibPp9sm4URvXdR6WvrfHc1v/PWv
1fMMf/XiEBfjhNWzxMO03kredUGgBmwSwY0nhpCj3xfXXeuMxiImO8tYKdYCScJIAi7pMz0IDYeJ
CQQvtMnMttYDLuaGi2M3tJ82ceRw41l0EVz69t038aGnq685HKBOHXb2d8qu3HKyFh7i1IEFqzHL
KXB4J/cs4VviKqix+oLWmaP3DhlHtbjGH51w1sydZEefrdqdzCdbmfJvGyfbqHGtk0ehjmBbscMv
pOw1rcGPKbELY51zgKNKIfN+hP/pTrj40TTECmBY9dlajslTWA4NSxLaCkrllWZtQFLDclnoK05O
HYRFMkzhEScbKXRMrKHpZgb4v9L0cqHhSOoqbe1Aok193am3hbJW61siWYpqaRk2shqsUqGzBLjD
fNMkaGo0C0pcsBnOQinfG1UHdol0qHyngmT9AixDI1D/lFh3WG3JdCCdvVypJDzTSKpnOhElislh
21iVnC3u4RC2NByBoLkjjN9pQmzJ/9UeEhCvp2Yj5LeiAqXjQEu4JTXzKvgfws5jOW4tS9fv0uNG
BLwZ9CRh0zDJpCcnCFp47/H094PupMRSSN3RHXUqdMRkwuy1fkucQsnIa1vY3XFi5l5GDnl4Mps3
Q7umQCqnp5MLjWiJpaJwFLZyghxDd6ZLAMCTLPOKd9/Oeh44cjnnG2eudwtI2418kT66R2Ij76Qn
9lUYWc4rcd2nsHd+MjktWalc0kPsd3BWjIiTy6s4WthFTU9WAoFq8SchslvLtjKHYHFiu0k4zIZj
k11byILIdEfAhDhoa77+NWfINo8tgd0yjxcp+41d8r4nNpzT/21ixgSNuH/taEYHemxtoDPzpmo2
pRDJHMV35aXdDh03rS3crTXlMQtsqgtmpQFS6LyDuYtci0og2TYib62PJcEM6W1CC1FymBIntPYz
+rVprxqH3DwtZgIP/JKP+d3C5NnEL6HZQQuonpX1/mb6sFqN4j7JnlAnb+HYSQsvq4JtGPchonVp
eMmWa1K25thAIRPvzM48WGUR1GnjJUnNYE0eaCbcLDW3UOFLMtUDzyZrWLI6cwKkxq8opScxfupD
9n92EsN6Limk2N7KIYZ3OWUp6xWODdasXghKM4RbfhfiEx5JWXhqjTetekuj73po3M2yPwiZu72p
xPQO3yIKuYdMPm4RGx2BtiFM2TB8hIXkj0vMybUygkEUYutUkPtmop+l6cmEQVMMyZnVbxWEZWzv
pvFKVFaYwgRDlYosOCejlr1yZLYDdtOva3OXWdJj3phouUyBcvMoZAWiDYYvckDapZFDuvL8EWOw
aBTDLvtQCyadSzgoz9Y6I4a34/HdQAtvAcYZ66VjW0wG1HMPDeJfirE4CaL5c+hJLJTBSksvK0n/
P3SlU9+010Xx2DXkUQ++RbRVDq7VmRrM/l4KL6MWqMxefBfw5q14kzUM/nWS+1wJiZKIcAWYXv0J
kWOc3hH2dp0T5l0g9rNmx1qb64YOmXH2VVEC0Ix45dTpjSj2r1iyECBS8GaMdhPm913aB0Vz1qvu
mBayPwkG8diTFye+WT512ewuOs+/cs7CHrl/7CxL7UodQoNTzl6q0oyQaWC4xhjfpiVhsz0RYXBt
9jbHQEQaTtIFhM5K9zzTKTnBpZswY3DReSw5Bgd3ObcV+1T9rufUNHAbaIBHXSHty4G+4nuB2mNp
SQ6DccxYG7X1AzXJqFusJWjWrRU7zoWi8mDtFEfVy2DWWDJ0tmMVOr5w8zbgPyB+ul6R9nUl6edq
EgzLfQ8ptKK9SOfbqqeQRmSST2NmwwLpBepIDQ68snAytK1bFuUtwSLgNkxdtRDo5V0hodgBaFPL
+6SxkE0C6UT3EwXPoq8v5wEF2qLAOJI1FTLE1KjCsVrEFWAi3luL57UntaIpLrqaeBP4E+9Xy3jT
NbaN/DWvBroPIrdb30bmamNEqhidIsqcM5zsDYEvK34HMTffSwV9CeRyuVAKPw6BwPiWoxKIgCxi
JiiF91QTrm6E03fEGKOzc6fGiUFqs4rEYCOrzEjIM5EoK7rK4rDpwoXoMlfxK3WAgOiIAbmq26Qh
4CxZBiLYYsqXx2MFIrZGpFx0l+0vkbE2S0p+zvrRa2C4RXbmYTpstl6kXmXSBxQM2gkkfhtrN20N
Ultk/hKyI/EesiNTsKPoWGWLsxmdZF5la2g4wvBkTAbPHK3enRpEdBI3POyUX+ApthCwEm1x1MCM
+0b2oDPS+l5kvlrVs5HNdO2YXrzQ2v3Bk6qUMDoLhw4gkKHve9SsAwLKBLhCA2AinaPPRFfnAdFC
yqB8DUwnNGSfnFcJHXgrtx7msJ3ixoEYO+KzeEPfCKM5uAO7cPFRvMh34mfGUIJ8FFEKXOJ9KG6l
JMBrNQqYZ7QoqJKSA52+2lUV3SLnFE+p4qemQ7VJhIoZdTBK35c1wmPmYNxmstcurSvlTkRVDtxU
5o2in2ueJe47OiSsfUrrSxaEOcfCbryq0BPMvM+oBHAYjAZAjcwGxAeqoShzfKB3B+sO46bhjNyi
LauRa3C3L0Qd2uUbOBXeLMIX001f4so03wH+Ci6yi5oUc8U2BS8GqGQ7MO0OCS7vLFQGG+7fnte3
KoGi3C2FXbyYBDszeqhMGLsHAAiTVxDtg3T+JO5CP7iBpHo3UlYosDg5IqHaKwIBZ2Xs0sic9GBi
Q9UVZQdNLpAmsIr+BrA8UKYBomdzZ+qf5Tl7bk7le8/og4caXOA15mFC0YEg9DBrwTZnoZw6VKLb
Fl4i+0SvQLSMmsuOm3LlyMxKQLe8dXxYRoqTiJWGbrOj7aHjYOd9xrWHPYYAAAXDyBTbPGwRlQf1
1gsPCIuACH0vahi+v4LYc2CyZ4oN4JU1eiFfjWivS7b8nr0Y37oMCGtchDdgwxtpxRlP9cKmA2jj
De/Vn8niBo2n7eMXLidke1ZHaYbgAqXcjUwUXFYL98xuHvGR4T1yspFcCxv/PLcKfwAEJQfF9ycS
tLmhXxcEBOhuvtOO3c85A6MV92AoZenWrHsf0VVpcmfQFuQZliupcPV3OYMlQ5weLM/yNeh1v7hW
4XOHERw1l0hSnMb0BwRwm1+M8Q7JvT88VK/WOw4nbnIFcTy45pP5iBCKURmDHiIjkQgtXqm7iiIz
GC2ol8hP7tXenzm/Y8ZXCFi3RYiS2+hAR+hZxdYO0zWZHTpSLeaxrwzum9G1dHlAdBEU2RV0xjeo
OnuKXw3w2AH3J3c/a/tO+dKDcDmW8lU0uIPiGAf+IPjnelfeAxuD3zAl9DjumH0RtkEu0d3IKk9e
e7EpvpfJCSnOiB12upGQLjY96C4uMmMNnhZw0dwxKzd5L7/6h+YTPKchWYSJLt3uAFPYMK0oszVS
1ysEMkyfdtw6vJ70h17hbbNbRHum3JPjUfM6QKbY6RE3UREA4USOFiYz/vGbO5b1Q1g8hfAm6gdJ
eQbbhO6HZCBJ5m3hIVns/qOgefUTi3zBQ4/2nFcMT8q7+AobmsD4tvxR5R4AGSi4uuPtaag7GbHc
h0GOJSfcrvqYyaBi0+RepD4PRnCBO3a553nGeYZT0j6YbUd7U/9v1RC20ID6g6LjHnS4AsCT/Mkk
3GFGLgW317yCv5jOHQgvvJPAt/SJMy7cRZ9N4qYzrgmmEhuhOYb3mK4ozkQe35bWMHtblLADUoP9
xKAjvoq+gTT2Q75SPlE/8R1CnI0vHCXieQvfN1BWwWL32yOtmMHCKsmKDpY5uNGjEMys0TOmll3z
zRJRgU/i+/qMXwFGeRJ4daPQKsDOZXvpaVkCEHfzZQ86AmbDEwzSqNdbdxRW5g27vB/fWhyYXAIw
5VceRekKwN1g1ZV8LE5Qp4irTTXIo/3wxJ4ICoQ5Y0g88V18wg+KNq6ReQE6eDqUj/STK0S0QIwN
5SUB6NX4ht0VaNbmkGq2LACvTgJZ2wOpWi/8wl71mB0XOMt1pz62d+IXStUYIJehR4Lah3BfiOig
spRq3Nv5MwVfIuryefnaYWn5goYvP9HcjrsuJ0bORmwff3ZvDazFr9qp7DF5o9fwiYZEKQoKzZfY
vCXPGNx5wF9qx7EzfVeYd3mH8vZsHQ5ok3sYRC56ns4pnVGk1wJHWKhV8NJ5mYh+ED2GnSdczhyJ
nM3djtW1RMBGwxDXBbqH9X/oPBghygjF1/XF0gjo3MVfC2NijVHNniO3N/2NOpwcWMjtmcg9BoTE
dFhxeZppYTyxp27QcmQHBoKed+Mu/OYvbj8Nusmi7fNAjIYP2dNSbIt8SfPbuAt94Tk7Wu/5h4Zg
hs0WMyIgQEuuBWu9+IZu16BwDoCTOL8XlA7tO98z91vLr/A53je3UI9ga9Ch7HLIi+7yax6imBiw
fockIcfS8Srrv6TJkOnUaL0KT8hL+MJzm1945DBhIzBtMh9AbLuFyBoIGZs1aLrl87Kw9J/hIz/o
cdkEAPbktqfoXB96oB+bsyGNIKFskcYrNC8m/h9npB8Uy7LJa9BFd4nWVOSWJr6W6oTtJZgzqSEv
AkXEEa7bc+ZEdL2xf8i7gf5OyUc3An7CPRYySnKK4KVcXQAQ8aLsE6995YSH06fj/Hp7sVh2WLrd
mzWASrr8IsyfE7MDIQAr8lkOEqYhB7RYBI1B00mdG1xvs5vl7XRQ7eoW7lx/jZl+ZWh0lIY71CHY
+V/CxwI/hMuf5dKhROsZ9QZfgBTlgHyTxb3cfC6M04Q8AKuHvhZDCzkahSqzQ4ctViAu3uDSLnyf
3OnsZ7HLbWm+LV/DW/XI5YdT7rhoMwj41nwTfyxovQkcwdGT2PUdF7t5BTiYe0wjyIN3jeZEcZAw
XgAt/Fr2+WzmviYesdgOuRVOJnNCdOCFXYOwU09xVN7IlkH9yIVn/oN6gcpDHFi99c/dQdxUm0lv
o8DnHYP7B8WWYLrhVlDkV5MXWl7/kL+uD5SGcZKM8CWSTYvFR/fWssMiy5Yd+H6JJYUK1HX7uRVf
93P4ylMDmcdsW/AGoqTy11EmudA4+ocLE3j10j+q19Uz9i4Vv/iuD+Zg+VrO8kv/raw2pFuJJCrd
DrLm0zxaN923eS7umBKLT97cjH8pRFnuKflBmB2pAIt5SYCpAatjd1HdafHQHbcV2NXOBJ5z2yc8
7AOkf+cxSua9l1FxLLqq/NFZgYEyEuycUkBOYIFoA18VPFrF2aBHaioVb2l9pQqKmOmfs8BraO8D
igqvrCxYxaBan6x8PyaXpXviMzHGMKWxeNZwoRaaWSRgm2+qau/nhbnsJi2/dATsYrBgJBP3inHs
iwMC6aohtWJ7569IjZzisySrihAv7m6aYldfyPxmYifwZH5v6xzCO+NZouqQxojlOuQgrfO7Yq9F
G2FW9PuetA7Tl409ob5FRxkXHYocmczi/TbSBnzJfH6+pvWVE1bisekAfQmYCHj9Qc2k1GljTjXY
qVwSVgHkR6e3HuL2Mi/HQcTY4NPrKmb7Ofb79Q5qpL/P6Qq3bO6JjYyx3JTmTNVDl9/SfweMCu3I
ECfumb86xodpN66+2HH42ibsHbR760iUiNX2CKJIUYx0KBcPqQyzD9xlLnubkJc7OMTrRzjTJiyH
jF5LZ33b7l5mydvSDe+ggyXU2R04qB8rfhRCZxxLaW8WHoO0dkBRwz6dsw5e2my/Gdw0hxfX1DOv
eQUcLNqZAPyBrYWVBvF6vGeBAHhBeS5LJxYUIHYwCkXlxeL0mStn9jzzmnOy7EWwToPuh9EprtzN
vD1xnPuJQn4GOVPMOGBhPueyjv0rCsQt/2GbZaqbQbiy1mu4ZpOWzsLj9B8bwAF6p/8RXPL/+cP/
Ui9Sw61v6mRSh34YkdXYSlTDGlEvQucyIIX7FbCktHVWM4uXy6h+o6bD2CEtJ6sO2o7Kt0OHLHu6
Wmn5LB5HDT+NVzd+ShUtoo2vcHK2PX/xZ+uSgLBv4oQAw0tfBRmDPXf1epKna14ZaeILzbWa34TK
cQz9IX9as1Ov4xt0ZIlaua9YuM7jUwXHPn5o4ql+ASMxxNu63pvaOREeE2SqzQOvyjS7nuuAlzjm
kFDGWvUYJlfiW2HCrj8nzdGimrkKtOGs4nlHD2k6bexLqGroEe3t7ra/6dejCSwqbfC2qrg94D42
iNwpW1AWbsxrdgZLDirwURedsZiep+61mPdl45argywjVCjN3EQywLlYOAp8qRj/1vOY7oGKWB/D
J117rYabTHkoKSxp/aVzEE0oxa81dfR6k6nRERZ3Mvdr5wFRhAXmiH2dHxGSqe9y5aaobjtMm8dx
8UM1SJn8OPrzvRz6hfbYylf8bIbeUfInSFdaZrEhDoewv/TTNREVBS3X0V1DonB2jfFihhU1Xxst
qGlN6YnosPXUY2gslXtN2vf6HSdymt/wRhy185g/8k4K85PGMpHDxHl6t88+qMzsto2JQXNEdMKr
Cv/6F86EkLHAuFmMQya7c7SfhnN5hVdYf88fCC12JFj6mkpT3mjDetuWYMl3uAHL1G8Xv6V6vL3T
0rOUPbbaXWUcKCj/Oz/9qy3g531PyLwokzmvQPH9EGqXOZzqaIjVxaSuhrPcWM56f+pYrvTldUou
gnq9mnfG/CaUX40y+MABbXIlZDd9+bYsn1P08vcPpP4StP/8RAQYoas1+WDkVPzPb4R5NlK2oc9F
dUmzB2sWb3+FGmsGAw/nFixIZB5zsP4lQ8iX6B4JHPgG16sSxSwl1zqhkqTYgNHqeBwJDzn07LKy
sFwJsKmhuFy18CDbv6Cbz+q4HBr4Znx5kDzcRQaQRYbia5GOk4ZECSxGG8RjNeU8IhnSqWO9fqBz
hgeAkJJVf2C0ioFKFeM7z9/M/ENgsSdqLULfFeLCbsSHWnlMQKosUd6Hj5X5vEyQJgRTz9FZtdIt
sCivKz/bNjpDPvctSXfw+vnyIlfPZf0ggNtNV4D7ufpeYXuPet+wcDJNYO4WVo5J8QiWoY3znGn5
Sa0YWwEQLPFhJGHInOh7U2xJflDTHqyHDB3m0IX4ldgMiemk4SN56OEHwupT3c5NWn6TY452XB37
x0zha4URIowBLGK87Sps7BlKoQrHG3iKpO8JVC0i/qWMyaYAAMg+kkqlTo2hcQO7xWcGMD44wQkx
HiJDuddRH2SThbOQA0kMBgvt2mDtFT0PSPyn8wrVGHg8dT4vMm/gHBlBqE4Y9VAWx+t9D50Tme+F
yfjevRSsx+Gm8xjONRv00OAiS5mZoafNKbtacTwsWXwlhJhb4Y7DBEpAADudYzZhPQuBgwEHmh6w
0heAQZoKOA7YVcWTVhLRoWX9TZYOaLcyIjlQZoThAXOnT+WEw25GvneIzb4lT6m2lFPYT3sj3VvA
xVp7Y8YvGae5lSyHFjG1Vj13ZuG8RBBiPcEvMlP7XLjKEO80Vr02vpa6KljK26VZ90ZWeusmY4oz
Z+3PZcW4JZ4nSboqDN5XwK5akTmAUi1EwYAKQa+bG4UXM5qjvHNF9T0jJonUJIKdYAjvG2ikVVIY
84R9WwFCd4pfFujmFsjKVs1wluNnEWW25PUb2hqhbzWbB9FgCJZGthfK16M78kuLxfomNLTcxCvJ
gshEB4MWnZbFOTWYCAjiEfpC2E1FC9jwlCDWHvawI8gHqCautHsT7LgDlrtUUB0pgT8wKTpPAVmp
xnAegeHJ1HFrOI0SdJSM3Er/tsgU6C3B5RsV1nNMpj45MTY5VTqDKRNXIjdBmuG8MdjPpwoAtAfC
gCDcKPtqG4akQKu/VYSFIzK2EnSAiNREOICRbyh6peQQvlj5sZq3AiY4zs+k3qVMZGo7++JHrhIw
Nq1PW2pmv75FIkcGopIQDfxGtUhPm4hg+05i6SR3884M7zf6rANcwfHQVjdl+ImBT+Qh6UORe5ov
O7mdmpWDDExnvuQxULnKF6O3APLpgpIjxS+IRw41uKI4ltQ4xIbJzbhf8uZQ0LalRqtDBXNRn/O0
u1fXJpA0vNsCWT2OCAQFwC7EtbexQsXylHKvyPy3etR4MzdzSM9GrN7Hy7VMc5X1zoNSQs0Ak2nk
efEiUOJ5vz3q29+RRjUQNoAKD02x5UmUKKzRCBboB7QGMhA/sAoek3B/CLLNt/Vm1oekBQzi7v77
8SD98XhA4EARE1UdIpVbvx8PI8UAHaVfDGppMEmXGJGujri+PcvjKTNgufa9spfMl/CTIkKCT3vW
M80Z+73ee2X/NBTnOr82rVNeXCtRRPA6Aum7RH+aKzyl5KkGG7dHDQBJIq2fECAlu0ZxRbYI4MGo
4fw5FBNCSRoQyf0n7dhmWlucJaeEdd+VHomaqgJ7igHbRoZKlg/V2DR0KTmkgJvdEZXSLIFYHA1h
n2JsNE4G8oD5wHGfeOnid0wStSOACd5Mw6HlxlOOpfHUa3cluVpC0M73SzhAS7yIPD1GfarQVtcv
WXdV6mdRP0gJkrA9Xu3E9MrsqMqgLfFBr/8RG6H8QdZmkotHkpOubjlXPxKucCfNiTS31QVPBxv7
cl6PYeURwQFAwat9k4303CrQkrYUcKeA2r3mjyZ77hPeOr3y2sGLCVzhRQJApXj5vB/rW3266ZWj
rJL96vdkmJzBUdhy/n4PadsE8WPC4LNjpWO4kC1CHH+/hZZlIZHMrPjsPh2/1U7Aw2Gv61GLztR2
EEfF2aqZ+1R2ZEgr7mzOHN1LEwd+b6v/JK8qIGE5UK9DT2rgZOkf2hS0pQZZscOxDA6JmpVngpmR
+F5ATH3Ew+b0VNuzbSpuq3jAlEL8jc80eWo/EKHF/7hC0h8Uk7/9lj8iH/S6zeaV0eKS9Ldy/dVg
Ra/383obRYe4/E6l/UANxLG7hgklbqTQrrPsHw0/BDH+8ZtGO0ZFIt4064f4cYac1nOVWQ6MH1NA
tWnDtyIPfA1287jyVhPt9YVJSycjB18AmToLPvUNbUOhW57aT4IBOoNDHkj4Ie8c2OoIQB4cwnRS
/HWTg0y7I6H2SE89SHtVO/hdSwxK9LTRRkd+HDRLfLX0p6n0S+EwOgw+U+jGpNV07PD2jLRmO+1R
AW6mCvOSHtYr60a4467gh+NXQkcCooa4TAmvgKj4C1f0SxOv2U17mrxP32xQLbYH3ZW3e96R32RQ
TV+hFXY4YGwZBx+Ti8U/gs4DK0BzJWAHDtQBhiYFRq6B+ifFyDbhyMvtwxTfxjVaToz42kg2B8qo
LdiIpDXxzngd0A0znJ5J9cVkJV7hfmL3WwhDuI8ILuxdcE/5YXkNHztof9MWswP4Pbp1EIURERdg
LWAz5Cla3eoofYB5opgBA8w/+Gwh1nbZ6XNPoEicFV8MttKVyO81wsIpkwTWtytu3mKzmCAhNepn
NmO01tMVPCoEM2S/BlwWGO8oWYBX4bNZpCXor7N+P4EjgFiBrSONyHdJf2BJRNBOLa70PX+3jwnm
Hf4RUBsLWe7xZ7pTds92uPL15HYUOw3z/HX5iI8CnXm1V5+t8Ck0H6L0ASUm7JjEY1i4EINyjrjc
rnPHQqLOu+ZdrHconl7ElwYHAaxQuWeoM9EPIzIBGod9Qd2ADgqP+sZJODUW+f18Ug8zi46NYHV4
5VeaUkQwAUMp3oMs81vsXsC7KKwFSp7t5UsFgcS7ghqquFIuyndT2Dnk7SP61OYDC4f0Xb/B0TZs
DaQFYFUAfEdWK/ugcIgBIYHAf0obJ4KabQyOGTP6OCybueVOCucsWggAg5ukOCUNy4KLWh9teQnS
MN8LlSelLiJHnoToRYxJiHK6z9mfffmZLlsWbQEkaqUy1iPTxsSfiqUO5hJhcURawIkzHtMk6zsw
5IiTlFsPc2HlmZXHfq+dCGyYn5ZP/Xp9TG6Wj/QRfmngtoYRzYgK4tt20ZVXBMqZB2tyWZ0Jz6qE
DfqUZfSB+/qrbXb8d2FnZ1Cy5FwwJGt2JABw7aYVKsFF57WC2P76VwtEa/qm5T3rgw3LOL/xBk2R
POASuKlNh0NeWm1IYbKY+tW1Jt65G5bAxw/bgFCGCPIDpviRlzBcET+bn2rc/P1E+aU+/68TBVU6
MllS4hTzx4kiMXWWcxFXl+WbWnkEejDOvMjwQ61+r+MZDxTLa4HXyXNg29pEI0W7p46cF9ZzOl+F
rc+OD1awqAGY5jwFwAX4EsK3f3zQP76Q/+OD/jgU4kEdrUoM8YqY9lqLu1WJgrF+TqYKK04qXVdG
epGqFpEBL7cVHia33hIeCjSEFBlo6kGUGyeF2DXYpOVQQuPCc9pX4mu+6MFElUmM0EVtCYok3VMG
/RbIc/37LyH9QRNsEiQg02S9lXuoPxCCMTatOLU4VWoHMolDhY0PDSRH6WVA5oZccuaNs4vpm/77
T9b+YO01JQUbvi4SBkiqwe+Tg6ytySwJGWcqu/K6i5s9VK5YOsV8xQsAGMyUjzjywXth4zZd0ejX
k6/nN31/ZxivtfyeSM9Gdo8Ari5c6EliNHThELaXpvAEZp4rVJ+m6sMsJJlt8HJJDoSQCcaxNY9z
7jZ1oC+nqgpWk9DuA1HSMok76bEUgr//prK6/So/b2mJODBysSxNVLQfd0qrKmtcS0J5QRDnKrvs
vDqLHQVGENskDexUl2xXR5Bd5FzkA75znvvZq3QkyfZYYs1tXrOLcrxHwn9f3eLrcpiQzu1GVQrX
/ak6pze6j+zHNnYsGTuUkLt33Fmu4rU3RAO2N8nqAx0kr7kDYeQrgQEhqH6VuPiSg3SUAhgBh8ok
O/XQA7iqmwXJMQvw5YeH4tY8wCHCBeNOw8yW423GWHlTvYlXtGPdJLf1Xj9siiC0yFteHKBP+27d
InIwmJtPDKmYrOiM2LnQg7bsGI/oVHeK/SCeUJbvTY+d1ouP0/1ySm+Hk+XDjB94nbeucZH8xauc
NDA9IszOuUuaza6/6jlpCT8/iA70E8THbrge/dKl29ExA+kBGeH60B7kgMH3kN0l11DdZqAHjcf/
9xhDd5qNtNIlOYj/jJLXRUL6DCOxOz+kO/wAu9xV3NztL9oDKSxvGX4X3ubzTg4CjNf+EvAanXZB
5NCBfJ0/YBXZDQGCRddikcRrEF2TiOekzD35P8bQX/vYf91HKtZ/w9JNqhZ+PKxr2+t62PFqRJ4M
fYtDl5dCXXoqfJboiFzHCJhiZ+ATOzAHgP1w7EScQnfaVXkrEQUB4kHCBQiMZtPg8ff7XPnjE/0f
H+8H7o8QX4o0i48HJYe8uc88UpQKhBTYDjlBwbBJSy48y/JoKZIWthqnIZksdfmI0gFzWqJuD2M/
u4pyiDiatnhZZ7lHUICoAX3yPz7vn6Z66T8+74+JelHGMUmWtLqMSAu6U9vcx90exbyUnxoYPJ3g
Olcm+rgiNtCjggcIZ+TZHA6MT1BwNUnWnUtm0FbYLdps+kg0hQHZpy2MLpoeSSHmmo47CCg36zlm
/5Go+qcDSKb2SlXAI7Z36e9v0DYMC0HNu/LSQtGBlu+rBaswOtUlgHjcdtq/f2Han74wWaNKFe+I
RWnY9oE+3m6TMur+73+k/9WmkWKoqiovKLTR1M4W2ngAPl66WXJlyCiBasiHsbhJYzz7tZo4+VS4
8vAybmoKgxmcwI4EbRaGXIXNPutOCiLbklGwZTcAXJZUVDLqvSUutx2JbOnCFE2QgNQdt7DhnMY/
CUFEA6ktLQoyJzgRgge694jXVPG1Th7kfsmUVRBJsSWOI7kWeByW6omUSMqLbhf2Tm28lusg5v/+
/v388Xogn5MVAggty/hxPco1HBeBaJ5LRUpA/rWl9muEdMoPdbS6bbwX4ev+/hO3WejnC0GmEEKz
RFE0iZP+/YJEfVObuZSWF4WsEuM5rHnSZmgrA5nI/u8/6k+5Q5ZC9CHOJQWoSP35dOdrUw1NXV66
g/bRCm+zcUuemcBgRRScgU8DuOK21l6YVPkYpMr/4+f/4eazqCmm7E3if4jY/P13tRRzLQqqXS9S
rOHmIL9QM+xVBs9OnqA35ulsxS+N3F46WHTqeVbNWwuO/5WKsn/MLn/yclm0xmNB3KZU6gx+/yxd
ukRr1vFZBCmGL+dMKS9T5hfZFy6f2peQDM9Bw/pVU5DUmd4/voo/XHZrqzQ2aWUibednBJTeLauO
frm40Ni3aPf55q22EEjkMEp5jzOzjJmQW4+UqPMqas95cZ77nI6K+6EdHLlzDKu7//tnUv4w41iY
o3TZVPFncpv8/pXkeRhvffLFhVsjn8SHAa6AJ88sojey5NG/O7Ns+r15PRofLZxo7c0Uegzyc532
SH7hD7hrlUh1FbE+lQg8q1pGQ54B5NWOJiNH7NMbQQL5faOX4AA/8PdfQN6u2Y9nieYihQYSxeAm
037MowjO55UYppxJmMYeOpzcjO2uc3FMdTrcA+795ko4h/fJybrSfO0b8r5ho8S0yCpv+THzxt8/
kvSn66ybUIlQisCDP+dGM9ZqLezlfHu8ucVHstdryPwsPsfR5wKZLE3mlTKgkiZ+IV993gbsQ8YH
TXWA4TnB0X//QOYfTniKbsi2xUUI3PcLUP6PA0CZJXWx5jnf4p3aiH33LtdcsBlDRlgRJIDYNDoj
AsxQmrL3BELta7D4NNeh4jN3wmbNYL9GXIfmwo4wIMl2W7INn7QqkAE8icejD2t1asaqLphyrxav
YjAjFfnf3oQXt+DavSE6IjdZ8Mtqjq65/K66tm/Y3/mTfSCPHkEESbFZ8KXvc/Ouoqp8Xy7Z93Iw
PvLaQ0YF3iT0+H44ogXFEZEUqB4BSlCJtPrG2i4jT1r4xxtM3t7/v99hpLNTFMD/moqhaz/Ohzhf
JblZEy7nEHt62js6GIcUGd5mNJrW/RidJeuiGTgezHt656b+ViNdLBHvZVIUxrYKqvhRD8MbU8v4
Xr/YoIIWy8IEVff3Cy1J2+P687NKCrsKPDa14j8DqddMwYzTL9lF7VhYdOrT+9eYQCgR0GYg5TTK
i9vyUzLSq1zDiR8jtosx5DXcnkIl2nSGEnbAwLkg/yWaLBHOPdxaOWw6X/54QoMskZUGjFibUC5A
2e72V0SYJaT4nD57kxAUQhAJwQgeodevDBEVHoZCld0vqYB96q+IcppNrJf8SF7WSNLuqXrHeCB5
K62/dJKibdPk18WKA7XUvCH1Z8wco4QfSA5vwuRV/xCi2B6A2LeX5Yidy8zeBiqIEmOGwImOMTlN
yXhXH5jqYqSCW5PtAinFRYkz80ZdIYZUApgUhu1axD8XXZcJ7szlQgg9ykNyUU3GWnlRfdWKTvmC
nktu9ykfXEA4GkVbyw7EHGaOFeUGQru2vRpD2a1iOViwlco50jJC9NrTRgfCPCxxcaOb0z/a2/6Q
CIBEQOEyb/HjsqT/OFspMOjgx8bsMl8ngUIK3q7BprzjV+WRHVQiXnKCdW5m0BjiGN4Ln6jR5/G2
PqfEUnQ327olvndPKVjGZ/UOJ9d+GVtnjN3+i3D4440pM+2Kim5piq7+eIjEWcvjPm/zS6UfG+WY
w8TRKsRl0YjV3M/KczJHu9R4mirQTaTMf38w5P9+A0oi4d6Ktc3cGvDF78ecZVGILs1qhhjv1M3j
EU95AmBWEzXEwrzZAgV88osIDaLvLfk+n9474WpSdNTErBTwbB0Own5foSD9ZzXkH3gKArgNVkMU
KDLvmB9fTtsXisDkAO60hTqQz2gW+0g/djkgigrbgoGb2Vu2GodIaGOLoOJGTj8xI9T1+9+/Kem/
BwI+CxkTTKd0UVD78Ps3Nc2DYUmhnF4asr8pY9iEG6vlqS0BKhieRBSL49H8V23Wr6Xnx4tL5f1K
eIRlsqH8HInXLly6PO7SCxNijLeT8/6GwCJL2UdUbix2Jl5F8XxqCXKAAlYKtwmXm5mVU+pvDHq/
y0xzaqwvmioH6bDYivWwtULKcg36WN/HxfDYxJGf/XJhGZi0S5yacd1QEsDT+S/P/h9GAEmD8NE0
mY4ZmX7F379Fo8hVM8nmlMqTuyRCW1hd66iiE3JyydTuIWqQ2NDcEm6bZrFeqcuxk0dksy8ytnnD
yv6xc/6hrY0bX2Hn/H+cnWlT4lzUrn8RVZlIyNeMhEHFWb9Q2mpIQiBkJr/+XIt+39PdPB6pOkWp
iDF7Z+8177XupbC9mqKciYokHfLNzlhvVkBobpQrrA9RToY53Oz20di+r62vgvWyq1vpLVIc7DDp
r3Y4puqGIiX1sTGKCwmHk2/0KgCZqjXW9InkHJ5RvWodq8nOskY3FLm0dhhPOPadc1aT7UgQdHa/
7P1ygh4j93ZerAiO10DQ3pDnSTF4A8ovkRzV44Aybm6PxQ3nUeA7Dzbdo5zjY7EOwcGZ9V55bZNX
wBnM7PBMw4QFInwKDOzMIGK28cw77b6cjm4BpaV11kNNFZUVaiTA+MXq1+b6V7+SSiPOzcqomoTb
t5yjIZBQqZ/chXFOfooUnlAM3W3m+PFbgKl6b3tL7fKl3fuvi8oqgcOug0PBkmlnTty63G0nFDmP
2Szy/urFQb8nsOyr4xJzivJmUBziPAKwv2hooKDH1P0AcMI51MjXzNuu3gRbM7iYOWee2d62ok8m
5MshLshUUzkF/5fKt8dqgzZETdJ1nCC0BEUT5/1ddSiKJJy5867fK+d+cD4/6fXjfsa8IWXQ+bTd
J8V5uLp6m32R3Ez4M3dWO6KEibdx7rJgQ9x68bJ2HnbuI0c+Ptcena+PS4JOSP4vkXM++3PPYWzY
WTE2eiN8jrB4nMy/75l45byn3u0kap3PkXt7c0P4wvm8vf38zNzFzgn3bu/wEHz7/LwF9Mq92Xi3
5Lt4I/dz7ckfeueN6VJS7DyuPu5i78v2Vrz/SMO1S7yRr4+PD5CI3HnjzD8eS4+f8sEjndnc2Ft9
rfhvZ/WwcY7OqrmgCM/l7H8eWhTlX65ASZ6N1fUdD205dKtiv0h0cg/OK7FieeNS7+6qzi2iIAT2
zZlpnv/GgZ/DfCSQy5P8vA+GKJSftkFM2r9mlBqDvjsc2Aayl5xXj4lcA/rnAOLtvAsV/XraOTfS
RDBxbgr/8+bppZTJfD08PDTOo+Vc751nFphfY+/C3M6tlv+s1hnfGUqZDEPN3LaLYkGV0vUYhLfI
oihy/gFmg/L681pcHO9MJLZmtds3sjsV4I3kTruTG9AAgbD9NcnBc3MBR7rgG4Igc2H9z4IielXk
x33JmLL+77LMoHryuiXB/kTuaQCAFyRCdYzXepYzCSlscjjBgHE5hg9pr+vLJ6To86/vY+dj7Cx7
71X+A/QpD0qznB4dbkNapIX4z4qruPz5FRgjJ3OeCRogARTXcowZxYK8CE+679ecpjo7Z4GI9RYL
2jIuALoN8+hlcF9ILnAWE+dX7Ty97BxOfvl6eQIIynkBO5CTC/4Iu0IqpfvW+3x4pbqq+3LF/Xan
q5UALcDBAhAXsNss8b6+GucOwP0r4VaO6HnJ7H7eYVso5idqP9PDw6QdjbQdFDWX5Xmn4hSBKW+f
987RzWUxcueRFFznQ96xdo+kGJwYj+yB0yrTj9m7H/mtPMkCzqDwEaFDnbaj3S1uds7T08G7gWm2
TviL0iuHmhz3Cp5RnFnpzmCS0zYP7JUIXjgn87627sfj6u7r54f9f7C2qWsGncPwoc+EzdYYkThn
QVoUpjoAlDlU3vj31++fiMrBcW7ugVPi0965uQHBwH+j/MwtnTtOFIKvLzZl43zE3tZ91J3Hx4+P
1aVAvHnmFfwPe/+Z35noGedJ2WcZm/GouBzXO+/3Bzd3728pvnfQXCyznMrJSuX+Lnol7dc9yf+b
F0rTWNc36uxdSnjpW8Nr6yKuEeZfVGihw4BJ9L7ueKarh4tiHJvtWzr6M/UzyaTW9loZ1iytnB7G
t8JYQGDBZBRYOs8QkzAdVhK/CWMFr6AScCVMNw6008XP8r/yEs7tPfBkAgr/vOch6AOEsFwLn/rP
g4cxFpEexUfCtHIbIcTkVoiXTH8WS5bpFlX5QoCQ1YDtTt/ax8F/uYL5XuyQXGkXpqSSOZJP1s6L
c2U6T/Ak3VWcJ5aydF74fvXS+71/ugsVXxAzXE+dD2/lNrOXNy0YhQ9XO/dnWtW/Z8w/C3omepu0
PBxjsQaoCiUPyLD9GP0H+g2Nzahk7N2S3HueltSrMcfAOUZMQQV+SMhp13rjBzskQELHhw3T5V9M
l7ImskJGMy2gr+Au9X6er30WZPwP7Z6J7eqoNK2WM1+q/L1X0ZhI6fC3+BaKJazspcE95cpwHgBG
fCCXyEt17kXmZM7q6wNR8/z+vvUIzTjWVcb38POznYs8+bx9OzogdYYYXydiptw55Mslh8Z9QFrm
QuoPsGsWPJCMJebbCrb9AuLPuXvIMeZ27iWZYn/Ps7Zlkv4wntChCMb4y1ywjX1iEg5HpqArRG/U
UCaGw9EV/kThvMO5v5/zfUDAurefv0IQUZxbMT2Fm6/fOWJw7n/bqBUG39F/BUIV6weVB0xEAJm+
XKE1IMaH2n3gfBlJ9Pt76jy8PcDTHEOzGIm3ogs7ItS6+fi4YHt8z+B/nvNMdprNPh56WuKG1NyW
E2eYgh26FahK8oV+JqXx96T/Z6gzMbg5DKNUIS8mRPmQjC2qSFhbvufOq+XMgQb2Tibi3lkiBGzn
feOFNwvTQfcKZ26dJ2Acnp5k3YS1WSAWjCw+99KiXJqq/P2v3deGvM2TUU3Vias7lZ8ukqvOl8wK
1QPWhNfG1XxAW+aqp/CzcpvlfkYeOu+oNvbUaaDOU28TpEHsb8ibWHugertU7nkgKzigCnmqe8SH
Q45drR3V1XmRFHgLUo0bu7TmcennfV26tas5mkMQiehf7NHp2QHjLap5P/IoOA3W/iVlBWq+2Ab/
tR3+7z6dBxWKjW5mYx2ZbyzVOwoT3c4t+W4uO7cNSo8zj6V6PVyT07GofPkbQGh+GgFR54Ke6Y09
0gf5pPJrz2LeJDl68l8UI/OToKdbzQpPp2hd7tAGbWDdVX77HF+BrxjGb8MvI2wDGQ94lqBm5Ocx
g2kh+WfXMY4MwI6nW5LHeFc8c+Z7TbI2nx58bj5bf9JPK6KgmOtZMLd81lYyiLbiyOax9vqA2p2w
KR0tNMI+kFlKQxn5UxtsIoplwzXo9aDwz0Ah98fXckWLsgLZkrXvXMB3ozTaRkBj8dVz6z6I35I3
OiwGjY8NHzEEXwAb3vXMv+KzhiljbX+RBr1CkACHenq13FRew/OOoRh6Zt0dZ+NrMLL4p8pXf22j
IwPKDauvYlGjEXaLLcsu/0+X6GCy3ESAfS46Vxaq9hp/x18B/fDFEm789ausHH29lr835PffrGvO
RJiuLDSodYzccEc2nN/TyKQSke6AgNZ3lCIG69ctqyFTHX7J6hR44P4mYvNYIhlJmZmhMaMG2TN5
UJpwzIbADDHfHwfuTk7ejLg6fzNXrRdfyRxlAbVZuehYUpmFLJQ8DdB3gf5LFq0PDo8qP1uuHgJg
2bmPjCDjdRhJcCPXGzMNWHkzpIkD9zLDdiF/OcKpFncxZpNwCNZknhszWTkSkplV54t7UUQUMF4t
1UBe9YIKqYCkgYA8DYYCcivoGMZ6Tm+aR7n06MdTcgrv22gcJNOR00YiBEh3DeiWMCADKA0L4mk8
1QPV2wYgaHs7Pj08Lo/+ZEb2lU8XrDCechR4C+a3T6Mm7jQsBo8qXDKqSKJ16M/MVZrL554KL9WR
wqjUkdPFi1pxfjfAP5DB4qmkeaU3Rx5l8MpIfu6van7K/SYz8sd80ux5HjK3AFgP0psy6r2e4cr7
dcj5WRRPey+/yq7kcz3Ir2jsFhWR9czjc0V/Wp/eW7OiIO48y76ogfa1Dn8P+ntJeoaRZy6jkqm2
3J3/u89uge7nE/MLHHQiNhzhRcaXGrSLnvU/+uLIKS7BLlaHkgm5cbuQFWKaH5OvOtLB7maxtzfk
8kXrmc6CjwOqwYLDLe2neHwrAM6XJdndrGfyu8bideHkUf6qetidfEJmkQ8U3YyrvIyvLlS9Itj8
IoGQPLqNK99p3EDRmoNA94eoC/UFqdJcNGY3aH0a7GdHhDpIvYE133n2kz6nicJ0v6J90cMhPIRU
1ofDdJgCouZRtetVIRUt15QLE65Z6e+4s7465QjCa8ImPKz2K9JwfZkLFwf6tAozgLDkRuo0nonO
+H0lidi8hjmwkb4MwgEpBlbqiSKhBS8/KWMMqrDlpG2Zv2YzUThUwPDVheA9cV7Ki1gkiV8Mx3Mx
FNB7fhUm/A4GLriJD9zTy2bDfI/rzR9mySqbHUJwF1Zk6zO+jDtMKX4MRz7J1gFQ8mg3mTuuSyjP
BmYER0HcUZ8yIYg+4Qapt7vOZqwXt6DoPBQNOMxjX6Yv1zAE60kqFI8t81GnojK3bFGDy7ZjFVlH
KlhIdeRqdQ5Yjjeey7LJOFVIBym/CMhSlCsZQxYy8fV5GqjT8o47c39RwxZZi+DeRTiC4ZbrJZcy
4zOuf+Lap2o5zGWJuZLZJDIy7+XR5cEnj5nfT/PTXFkzSNzwZe6YdXKLiqnKVGRKMjEe+rTm+lyo
ipa0sHCBDBBbIJ6Rcsm/5stklS/bqX2VLDceFXZeMS+ntk/DhikNGFzL3UeV17oc8y2bwF5WXuWp
fhNwau3Tdm9ReaQ8Yl9mEV2iHSXovC4AgjFUAvIag8OCMANmw4j8yORmH2mBvIByQgOeFK6/9zkX
R5GTZhQefPr8oGHSCIwOFxjMIA3jwPaopkdB69cguDpaoPCiXYxHJ17MEEyX4EhGJHPyxHwZfMmP
BNTEB8nMB8CA+5Dx6MV3nBn5HN5cb8MU7bsJuVtAljnJnap/8PSQbHiPPCSfAi8v4bmoVeXevcud
p1SlYhYpHkUEUxk3C7ZEM8mfRFtNMIXG7gQtT1A8wCyZlg905+ZONK8MqVv0R6zGkdlVnhZ0jALw
v09KOhgfhmcxisHKZdAzMXhv7YuJMvaoamXmlpfPRwvdEQuC3pQuDQrRPWWw8XlCcjdBmfY7r/Fq
R55eYVeUAGRD+DL2hbg5UmAeZIvOlOmGTE+5J7XzLnf3rQgAHwy6IsSGn9IsY3bwKcz10+AV0BhU
LzBCbJK8ykAmkM/ld+Xq98aJ5QV61smYIVEhUN1fPXuQ46yqrhXyhH7py/tDVPsWgavTGvCsCs8P
iA0+FKiDZL+SbokpRtZ4eMSqpdQKfamFnGZhKWFuQR8y7MHH4o024WrrJl7OaJXHqtn4WIoz4v9T
F+Q3YiUxAS2qDqfgj3gAWUUqO2eFHSuTueEvijSg34TZZNHB45DaB+gAHBSQvARbxGswbYswZ31H
XvM0gfFgUp/iOR5//056LGN0zlccVNOUlNqdz9Ecs6EsAdJjS1lqSMnNvLFL9IlSSsxnOghjJvOg
b1exu6KW2e2mRZiyc5NAMoCFG0aRJBfb4UCyMM09lxmf7XCvdiHNh6FywCXnu9B+EQqTVOzRggKN
IA8yD5wFvpMRzLO0y3pF41wG75jeiHswYyiRVjb+el67sg8Atzns+on+WtdcbOdkqYdL0eDoElZV
FmQfDe6V5B9TasU9kusRCENx0NGTacTvscfZ/snWpewTTm6DhITnBH6V2ZThZnZyAK42qyTAHQih
NbnOIUUlnECFwtUy630Qk8fMGOxwKhTgl3Cl/GXrG+Q+p9MTX0c0xsb90OBtO2x9zSMZMyDFFTtR
bK/hZJUZSI/11do14R+4gjFlpiRPwpXCUycZwt1Tn9oLVwuAkqKVO3gl0246ikbskYyPWwM9At7o
0iQkzHhPS08+JefbE5qmm3nIRnOXcslfiJoC78nz2N6WL3nFSAagjD0KPKeAV08zwqtUQwQ9+2Cx
GxzQzY5BHtG3nDAPVaNQqbx0N53WZHErnhnQ4NStrqmigZ7hde7czdOwe5KVk/XbEXahIRXXkg7t
0a0b+jWvQTryswCAjmnqU/7D2iqL9jG7kXvrcp2n+2O4kUz1UELJQv8UFyEBcQKnNttObCrch8gj
fq/nIpts18RBjJfGDS1XkCYTj+83HCC6eQCePSvG7iFR5fmBcOUToYLtg+xh6s/kloBd8k95SP8Z
2B4xhwjdc2MQp4jQYGIgqABIQlASb3ft23gGuOVtDGKkKKFR2PuGCAAUiA1DCRvbPuAAs8TF6Ahy
hHXt3wgvMGuGAi6MJ6Hblp8tmDfl7IzdzkHYZhtzNi+B9AoIIUcxAYswAyqO5efvkBbQxjCUBcmy
uYh2y1ulSGOA4fwk4OyH9aUAY7qHtmoejexY9/ikQQfprEDmQLtehjgol+zUSqgqYbjEk8/l3Yg1
SUMwf6BM+B8tBGUgB8EQQcNtkAjsI/tGRWNkeus7wyMXw89CErNd+knxIEAy4rKLVAf4E21IDTwP
h5kXbK9JKg5lycYha7CwfOr7vDxKXDOasPSjBzCQkCSyQ0gRKMqYInuhcNlDoKmhRi3gGBU5yEKx
l9X1xoe6A5GpsmhImSl1CAQHBjYAEDMiRbIp9Lvn/+Xe1DJAtWMawgD05h6h+QEaLkLN20xH4RjK
p7wuaoiAUn8VAvlyb0DrVDWwCR30KboWUM6gWgCQwLaLdKAC4mPsGlNZPfLx0A0lHhO+IAEGoJDm
otXoiBPR0pYNJls9GEFkFSvImkELNVpRC6gy437IEa6QAw/hMiwVtKXw3zF64IkBn5nL3gnlitTM
Anrn8uw2a4EkQarJWp3mwWhEBecK0UEDGQWsIHuHDA51kSDwI5I2ROvwTPKkIEuwYqKnhTbpDHRa
ayMYLXl2aEA04eQXcsXPIwu2sNxfQBIgg0HKmlWYX1Z4iKyQ1hFcjsbhBS6XVzzSGom/isSuYOoO
IwYBxQ0ATMMsyyJRb2K8dQHYlSxG9dIEFaowj1im1SGyZyOMIM6A2CQ2OJCHodLrZFLsb8AzRVHQ
AQbfg/MvirjFqLSwR+s71QMrFmOB1CtM/zWGoy3cizGjPK+BiRoxW1kGmYeBQarytcE0EcKhxBE+
HMRgwwAZYXAcSKvFAQly/7gE+Yb3CaaTWLx4PUGOlat7lEJiwI4cC9tbNrhh83ruBNlimMm9hCFF
JMoGYCLyFBK/kucm783DJJ7tcA9E3tBShK3oERcQiivWOJCpnGD3kE/L1sEqCHsMBQixC1pYqkTT
c4aPfU9LD/GxZptg7WVhPRX2BPHQtTCd5Z6sN7Oi+M/FIcIrgGWRUsK8uQsjcn2NFOswYgd3z6ne
5ORgEZPjHU2VcGNwsqYtat/gkw1uO3ARjKl7EuITOYlZTxWm+C+sPbOgOAZfQ5wgfTqwdptg4g3T
apkiwHUsE3IXZaUhOkBiI8xEb4TURHKG4O45o1Dif0eY0gpl9vIs9G3GjRAnF88RarMZF0HE/E2o
QqQ6NMe6k+XMcwIY7cfRGEox7kxEDRWNGK5iKtHmBFFITixsSn0nRioqDSUvlIHRygpjarM/4t/Q
aB2GBHMIJ0IYJPWxr1wUHgK45H5HjBFRpyeTKhAJDfSK95Iikw3sD3CdwyIUnY3sohYLgheBj61Q
w180ZPE1NH0aymuErC2Wop9FMlM7hbaEbJz6ERhLmIhgaCDE0X8RDvVpaYFMpAkWd1H5jpaG20X/
8kKySYB0jORK5wB1QX6/eVoIXDj7yHxoO0EAWeJenJWE4i2wGM/062UrmCtXgZ7rD49IV0dGItcY
qZROkcpvimd9UZXjjVkswA1h3CP2LSbaA+wUAp8Ke8f3SSRbJ8yG0IBgKSlns4/4N/h+bFs7tUQW
TsHyCwCkJP4xEFKgvhtioVEAjq64xBYba0OqRIynkFjQS+kzR0G42DpcTn2+X2AodAhShB6iU0S5
Hq6j1tXhAvGaAw5duK948eLcF3e4xdf0dzs5ylsY3CA+rcHO+lSuEJdaohDi/otewxZlLuKtFjjO
nDbijKvehGhKjHmqEjNTJNDkEpAikkUIEI8JSG5OMMRvAUQLJlij7/BJIeKD+GsnT0NsI5Hp4iVS
7ExGjbLQ0C+CGS4egsm41EHIQ+DzFbAAUJxi7Yn28ChChFJ2aGfxGuhAcGV62o34hlZIvy3uk6NP
xd+RXRABnOB3iGTf3NphjU6T8LoF2UugfX2NveY1i+QGTxbRJZ/2CMtDtHbyD/BCIl10GQZKFjRz
E3uDQoOA8DoWsljOk1s7sm/iAOsCut/wXMDiXWfMsoa29jCfjNwtDigQYmxon5OKQP9ZiJ7a+WW5
2nW8EG4W2SGShY6K+kLz7dMKNgQmSKnCa5Mgye4URCITmh0iaLMs2EMcBa48RbXuAcFBLBHEQFhL
gKO9EYFF6O9RIfqlB4ovYUEaqYgAcySkknoJn2mynwRismXMSSJGGkIAnFbCVgjKEFHoj/wEMdV5
6S1G283+vuTZqLkT54SdHGFVYZcjRsuZCqfJCopAIXmQ//x9wNEjbCUxCZwIxCJBtGBzQ36/S0cC
gpAEQIn4acRBJNQn0VsASnnK/dKGdsgJh59EzYrXfsRr7+Ac4SK450XiX7I2BDOJJEuMdTwXfsFV
hirlsKGE3yehSuRYDpYpw1jPtLc+0lm6AiYhqBYcVgmLxpnlDIjUB6J2sjg4nIQYeABCXA8aWzhA
LAMPh2TGycNQCkrEAc1cwz0EA+T9NGabtQCi9oyTAdchPJCOGBUgxvrbWyPQEWI0+0AoErRB5u/v
FUQDYBEzHOJr7AuXqBJbKIYuKLikK0xOjDYJEVssW00Ill4GBGcJTqI9E1lSCS7xlaIXAZtlU2Fl
NhYcMzRXjYMpZCcy/RAdEWoKC6mycZSwYlbiMrnFPFlSF/E7/MEdEWdoUlpgeONb0aX8hndAtNCl
jj7cRRsCV2gJ7JA14kCsBgk/WmweQXriy5pEvrExTpoNewQBSXSM7gXoNXlCyRvhXo/xLVu1EEFS
EOuWuF9DOJ5DDYjVgDh2nkYwH3xLCKx/Eyeb96L3IXPIHtJREE87ISp8ECKtBCmEuCyukTM1yHdB
5I4YtxwKEOont0BC/ghEhAPna86KfpjOOoqde3ICYz/SEGgBv2Los7oHEWMcKwgpcWjhmrMdhy1r
XFkcBmgHCElWXIjxgP4UqhBTU0Jvv796RIk6QzRRh/xbCYhNUxGKo/sMh+TRmDP5AU02+GYCBYn6
EdNZFBNmrBc/m7iiBLBwcfl00V7RvOAWdxK6EtWF6vP6sOR6VCbmtKjP1G8RWHtpayZROTZ5rhGh
Ep3Z4Xdgx0OEtAzin2kshPoQLSmG5/6kf8lZRo/nd6LDxVOiEhSgaRwTBRuAEALuUXy9PgUj4msJ
ksn54mb5O0SWhpZXTQ9PskISSLC98c0ap2qN8Q7UOb+LDfLbRcVZuJLQIugvBPD0GwkNyO98Jyx2
mObcpZqqL6NgtADylzQ8IhdizNCYT/5NLvWBz+Sd/L4JxciR2ELNT5HH61N0jX4+L1Zk3B7mEmsz
roCeDsdRNd1ioZAlwIPI825nxECIOMmL3pbEb8ReAUOvDotVjktb3RGQwjLPMRIkKEVCOsJ+OytD
kFNkSVFo7AZWEcuGTYRiYDLkafj7+aUcXOv7PLk/p69nifHlod/U+oFT8jkoc6QRJP49aROSeiBZ
MNSZObekMnnvHO04tyG5Z0/k3wbkIJwSRj8/ycx6ezglxijOGymVp+TF3Lkr3Ie3z6e3Mvz6INGC
LK2vry9ibBfTXS/N/yxZdwRKZLlpODovCYFKyFkOYSV4JYe2CG2O/DiYRQqQAAQ3czx0L9yO5zId
L8Sw2GGbN0sxlEA5xr3EcwjE4t9c9XAjeOMYY+KSiyEjXgZnBNfib2yuRcr1mBlIXJhOWESCMkBK
uX0o739zUh/O5K3QgFilEksgvoefGROpitlYIdWUCJe8+zkFAsirf87WJ1IdZ6s6cFiWZqlUh54l
FnR50WTbOs8WRgr+vramq4O9v9eybk9LYaB8SukYQOKUulL08Hh8bTvOu4zJNNW+KpUg/rPZxNGu
Jms1e6osPSrGtAsZgb8/TOZa1wfrzgy2NtkVaTmtunBrbsCzuFHarzppgEy8iqvlcaQ/joBajDui
yW2YGdtrs6Mg9xh/7ZIQaOWs+AJU0282eLZgWm/jW00NG22VA6PXkC2v7nEPjau4eVMzZmB8FVS8
Z0YzV7OjO5Zq066ndP84tVSMNHNl1rO4ODijFNNCtwLbmCX2w3jgSLgBn9v8VAH9t7ZW0DZ20B6x
qWxESk5zpXCdYif2bHqLwm5MQMWJ4lLgMIxBg9e+jnm/WKurdsMZH9gdukrHVp53RzgEZIv8oATb
DH+eZFqLFhzb7qGpl1qs0J2O0I+JYBlx6Mxi8bHegA/WHlpPpefpaKMsDeCUaHwY5Wk10ytg18A3
Sk1yNsAgSQd8/6F6XzcYWuzYvtwE5r1Fe3aeJCuWgIAm1Sis9YcmuapioBdHnPLxt6Pa0MO7nK0B
XlD2r5la0ip8ZRqrni5O+W1LX7+se8kzooA0GS+n6+Zroz4quTEdp28TiNjop2ua3lPmAHYQpwvd
SubSAd2kJsoys3WvjdvrxEzCAoBR+0BYqAbLPpzUdM0ZPaWjpypfZv3tDnjO3Fja8Vs2vKsagAWZ
bzS2tx+ofJQ0oPRxUq5S2n9UteIY3YwUIVqj0SZ6nz+umzhsM8rvNybwUvQD2Fi0KXm12+3txJqq
KijGVANqdw1oWUpHtj5llMrkavtQGBZ4iFhLLK8GppSxoXcFJdFG8tjlXVC1u2Cf5Tfr42HWARGS
97isJgVcJrhp+TiMuZaJWe3E2xqmZ40+DY2MX3AsKv1htK8edz3nFTbuXgNUbK3QLcuYxRoVnTZN
VOpVZS53OxICO/PVBpk2tl+OuJ1ACU8akKM4Ukjb65FycOsE7GEAKjegZ7FRSVwCzKNfJ/3udWDR
69GSgh7gXZd9u1K2mUffvhp3fXw1GqYTajdshSA/R1DNlap8KeNltSWPr6E80wJQf0wrVXNqriN9
zemcydn2Bpg2KtEq0rC3kC14ldu8mW7LlbYdvdeAQ1iKMrXGG/9nWaT+m+bzX1F0lomoJrXZlq2R
L8YFPsbmrVNfa3AYQVUaZbRzWzZdWBR03oLA2LCE6CmFf0iSPagFP0/l3xzD/50JxdVk8ArE4Vmu
nVKDE7jbVYBs4f4nPoQu3AZXHtfxhXzGS0OdpbvlajVW48k+Xey3s91hRgWyaT+s8UT3F6qztX/1
4H8f6izbzep2Zb+Ly2yxi982Fonkma+kNF6A3ifBxCxf6uNhMZrUCxXY+kJddgB5whSq9ZgMyZVe
E2mn8Ici75iO3pcqeP/N+vvfydmWDoYWIAHq2eTyUbeZ7Jo6X1TkOtDaBnGQWiKot7xbtxfS6bTv
td6f4c5ILR21XREr+2xR2MCqklNU+XcJCZ5DNDyv29veWgI42AM9R7sEL0OZk+Yw9uvBtyjDM+hJ
huQH9jscjy6VJfyb5vk/CwFCCmtgUz+nnOnjxrIoS6A0eWHVdLGL6rsKB2OQpmWJectebebpJSiB
f4us/mdIakMnuirwMoqQ6K8/MCkkQdrjUtnBd+rjRHChjcc949k0jj6Uy10RoqZ/5i/1W6ofA+Vq
Awlh/7ZK/hpy3WbFrtQrrA4ltBFpfTFrtse3BMzPAkMBLUXDvrqkPweGVtLOVBpumqBC6F9l+l4m
l6B1vpU8QIoBDGqC6zI5Z8Jtg1Dpsv1iBIIy3dQBaTc/E+PhwlN/u7d/DXO2tztLrzPwp7MFshRr
agR6nUoPY7gQE6RK3uojZwXotbz5+nnkb3f4r4HPyN0+sgkAXhB2zr4OAFQZ3n63ULZvxq+c3IPu
Ag1/y8t/jSbM99fmFvahMDeGnshqGv1ybK00TrKTZWO+bvsLY51E8Z/c0P8h3r8Gk639a7BjltfH
5phki5w2sog0SwG/KaDtSWl5w+MAavklYtEvPd8Zvxh7taDge50t9pgj+fF+SxcZcKcBcSMpYYwp
3x4drSQZuyfGcyQvmLNoCykLekJBi6DDhAZswGkOQFqu9w1mLrBhx60HAsTeJtTbZYv+oAPt5k+y
Z5pTeMqGaP/xI6V6nwZRVfww6OFE72jweK8CVWJyr5/J5dIDyt//WtOGzrHKLq63i558gXqZxhNX
bb9yTg8o92+Sxc+jXdzCMweNot9KrRI63qNtk/pRoQ/UGPy8ZJlmvn3TG3PrEtV8K37+EI19pm20
jbGvj7WWXm/BkW2udcEgA6k52KgXan3P0CH/Q572GXlmR7teb/QjPT0sWlbgHmpW80XLZV2nuaoy
AAi4p/0h8CJxeqNrv63bYnhNWpI/N8fZviGUkxLdTx+xPqwRONcHwl/i2pCcYn6iozcJbmGrORc2
RUTCD3x1KsP4iwYMQy2zaohJTX7dgRYB0mfpNp/551gI2aELJfDW2fOWRKri0tCy+j8NfUZ+dmaU
R2V/TBdHZcmo2mZ2sPDn+tAw8LQqmvbFYdktj+PZ1rpYL/6tlWQCLQFiA1CP56VbmmJv62G0xTKw
3g4peUzVapevdgNusLo62tSv5it24+fV/p4ewebEcrYN/RwrWS9aux610GNLkjK5QGTVm9NyC3j2
BWtTyO2/S/tnoDPRXO2UfToZDmggslMSiuCI4dHumPaE/x8PZGFMTIAyUdUTDPdf1JOt10lhVONk
sWtCDXSdzaykuH6zUg4X5L/27dL9NdK5Ti0q3Sw7MyNdvc93N00yM60xziYsvWlW8XoxGJUz6Wio
TovXfHgGn4WWQ4SUVcs7FgR2xgQOq1eTKIGVKNFR4xgeDOU1B+P497pJ8OCAr3zz8/p8K2EBptMN
ILlsfIx/JWyamGZnphaNsnchOND0UFWI9OfSdfx4EX7rW34CNdXCtqOR0UlG/bUZJaBehqLo2UJb
+wU1C7Q4fFQ5NdrNzK07pjFXQY9LjyYKPz+j9q0I+TOufuZF1aNKrYukyBbrmCSbMnnQDyT0gK+l
U+LbLCb12lMadVp3YQdIUpWb3hjc1OrwatpfTQ9a4Vib9kcLkCbNt8b5zNDLh8E06KW3zLrPnyf7
rRLSFHVMIAzsDwJh/+7Ioc8609A2+WLzcYjzOTbZPrHoDfGgb8PxlhwzPGKaPl4Y1fiOIYH9sAFl
A9FWP1+jNhvFWBLWdqEOJpV2xCc2nIGqVyp4xw20mLWEz2havdfJZe73MzpFTA+tMS9pqsrfnII4
SQsGVKaRfNvTj7S674en9fh5hC05akkXH9xDnszt3HZSnWwOmsKryptdg4s8BuqEpDA0rvFZ0f4u
JeixcZX6NQWJwo5fQVX0isOMYEtjks+/f+vy4RMQYT/uppuK5gLNa1Y+VQOg6gT5UsDTkc1qDk7w
w+FgOUW3zBLFzXevu/2bURceDBmMimNoVMvWKEOzWRk2wF9E0+qZ3Q7TQiceh8onhK4qMnKSNGi/
PT3vHwZgrQkGjIlzWDYVdnRYteBPQCOcrg4VIpW77ew4IRqvLgdh6y60iiMNBgi91c094T46v3A6
SBRn1HOAYnEPuqEkZRJ1OSflFZA8EzKr8sabjPpVkZC/Q9hzaMnZquZboJwOFh0kgWdvu4Xdvk4K
0iTZIxuoGn1EMl29XQKE3ZXXYsSn9PJWwXBO4bWDXoAkXywLU4uyfKWrq0nMUfLoir0Pk31kD0qo
HjifUYqnza6JtkkbqNZ1P5q0F6jt2wjA38R25ubo9UY1AbJMxK4r1sRU2thtFZJZCQIZrKQC+MHk
4Grr0TxRCOFOJmFvzjagK7Oc46K+0RKqQsCLxw4Elin6mRnOsIp+20oAAUlHqrFi0WHiXxa0J71Z
gUe5XxitBnC+20z8QecYlOrTFqQsre5psX4MJiktzWcJtsDWIvVWfe2322lC0j1RuZzeHamJ7AY5
dn1QL9jF31r+5sQU/EqgbWxDlNFfklTNdrsmq5FoVs442POjXtC+LFA+X21NWpLn4RCj9PbRvvmM
dZJuaa2Vd2RObGkEbRkSgI3pyAj2O1FaFWJM2rfx7hhlCrwZ0yokXFukTgMHrOXOYXgswC8zho8N
PUuJKWpxPi1zUiiOJPz1I5TG8cImnLVt+L0JJh65DvabafwHVhCQ8MoaOiIjRzr/Veu7ZH2nJoum
84xUsGZ55nS7LCd3qb5qhqv1KKCdoE6wBiD27Yyo4wWa0FjRc4Pl7+mc0YSZt0WhpF26MAfT62iN
mdoP2pFkRiJTYp7BwBij8VU8KYOun7Wx6dy2WTo/5rZfjT+NgfPWCdCtCkWw9AUbhqg/XHLrv5Ph
YOTppmkTr/kP3eZNAaapMU4XnTKz6akzvG6zztuM6NfZ09vwcWQs40nvsc30O3pA2xrGwxqmOnIO
8PNyAbL47XoxD2luohrm2Xop461Sp0ezvG5mI/IRQDbu6FZ+SjtIyHiQQ+6OoywO6zmgkroN2hqT
BjCJ1pGAXlRLyaeRYhMpdsmXUpAieT1SyFJO/w9nZ7bbOJKl4SciwH25pXZZsi1nymXrhnBV2tz3
nU8/X2QPum2mYAEFDAZVnd0ZYjAYceI//yLYIOx79SbC9pt/8x6jh+AH4Sn8twWJr6FBHaz/gfq+
g+q/EQ4NgpZrrGinQGMNoRgLkodDP6yAMiOoyfyPF+1L9iZ4iJA63HQ93iUXqMWnZG8+BXv6vxDv
M0HX/st7su+1XfyXIGf+wi5B/DnU7U23selbf8CfpXWsuh+q0OG3W5qmu+aAQu9HAAkip/WLBgSe
vXwyUQtmO2+BIoKurLTjODsqO+0njM/NeKNAvVafYq773xciFvinLWOwJtXzRyU96OoJKBmgq5ou
HmmWww18d+Z09Z8v11I0PD/xeAW1Fsv000iSkraYyGnRQU1WlvqBuRZ9g9C4aNW+k5kQ5cLhKmNd
r5MSbTXP3Gc4M+34PAYXKuDvV+K1x6ajiOempeu2/rvc+vRjzNTXzRS7/MPQ7jW+BPHc8s5i5yPy
8/uhroKJn8earfl4ihRfD+kbNDAZ+2Tla/uIpFOa+LKzUJMN+XhjsJ/g+xE138sBQV44efco93MU
gU56485/tZSkiHRkdPpYs85LSQTlWeRpLS9CPUmkrxvlynLI9TpaDUkpjUBRVBKIb8yCeMr5TomX
Lfa6tq3oxu9Z+jTjg17UVl/q0UGxzkp07uS1MbzHLQFjlEnSI9uOBHk1CG+ciap27VVjQMv/cVqY
2jwOqk7bqpg6jWaJvEkzLlvpveVfHFqJjlysqOiJzDs28ntAOVln+8Ha6/ahKMJdNJh3Y3bvJXvL
Gl8kFetU0BBimBQFRh1WZ4mNFBKbL8IKf+j6axJQn/RkIaxL2FjTz3akUGQzdfUSy8BtO7Lg38jM
DYlWgTCGKJy0LsUdLJDWdQpvVtnL1VaPn6Kk2xc6kla8XEs8h2sj2VgErHsktLV5t1SpJIy8fzXt
ccEvjig1vM7c+OGJmjVspQclpxlYnwifi1VUC44unk9UUklymnQ8VbqVkl8k9RBIWI26PgJxtBbk
e2Nz2GGlcafZW3DmejzRMMXT3SVMa4CrTuZQmCw1OuyQ+ZBJDGup3bBrgEBwS0pZPvyLKSL58F+r
tLOB/iA41dVGrvCjF9b0kX6WxnfxtfluI61qfwPyGCKdsZfcLXVjZyTPjWkvxghSgaktq+I99fde
dBjS+z4oyNQ7Vc+++VRp4aIgW0bBOtB8SmgFxM55KPee7KySMllo2QdpyQpqtGhPbEv1bmYnpX5u
EG3JhxT2hPWYRvuqJGsYuRh8w2gPApyK/vJ4p02g+rjtVdWjWu8kS3cDIoWqSl1NDoQde9HVsasQ
vaUj4iTNlnC+AFGks8EW1eBBhru43LLL2Tld/bXpXyyLzT+9GAasu+BpHLJVnBTUj790A2pQTTQN
zOWK+BqdfAlVPjUx9MByXNZSvLP1eA+xFwhE3FtW8vCQpidvINytJSZIPnrekzYceHqvIQud/6zo
lFOawnDCL9RWPxr9tQdTp23hcq4rzPugK1sVPLipjUenP934zq8BVJ8/t9luF0W1yYHSRIegWcXO
skzuU/OxY668o68+9vapbT6+H/LqB26SuqdZtEOt39eKTztLkvuKb2ZxdNBhIKgkoR95yEDZZeOt
I+waYmB/Gmn2bJZWjDUW0rSFiI6iAdRvohFjaPSt9UXABIg9CNLgE6myvUR42dAXN7Yz7VrBScKg
zT1IU2VSfb6eot7Egw52Mf68S13/uVsSKLXDFWj9sEMzu3kPN4+Nu3KVBQTtPXz/1/3+R0/U4/cz
/rvdOd/MOcGx5aee5MKhff0VxaQOcmVL8UPrPZYaOlKFQAlwV4cOoAHfoyIkzbNXQQCrsP6RKrdK
WvH3/zE+Rt62IUxRKV6+jp82TpuFmAKLdmzGR9sAx+h+u1ZNrMjEv1ebKV+FUFeCgiZWVTyX2q3f
cG2hOzRScO8GJgMb/fobJFCjKSvj7OBRWbYbOd2byp2W4Uh5Jpt5Ks8kh38/7X8udMy6wGAcvEtN
YZj7dcTQ85Vs0jnJpmqVstALctg3qv7O/v39QH/eGL4ONFtkmhV4Za5F0cE7t/f2Y/hzuBG/d2UZ
M4Il8+5Yy4by21Ll0zdL0EZQ25aUHbJGW9b2D8d2C+NBFX7V5d/BhKkeTao++iWFiitlz1ZDsrv+
oEjL2Kb290hQGqHE1vdpS0jpr0KHa+ycpersm5RRyqE3ZfAX4RGKAZeP81wNcWoKb1xGjT9WoXgI
yzL5/yY0tdkq7EKDO5NDY5pT0MrxH93crpr//N4Zg0XmcKvn5cviQvV5ogJ9jJ3aon/40fzTaYcx
2ZLryLEBiR+yLQxtxCjv37/+WTaFKNW/DDqvjhvDV4dMKtNDWcD9+mF5D1p1qou7MVnlUNPJVofs
JakXX33W7R2ggBTWN/baa3Or4Iqra4TeCwj663N3UZ7Jrc/F2pYeE/iMzjktbwzxJ8gNoPppCPET
Pk1tbRW62TRMbdG8kGYo4ZcQXyAZGs7Ka9Y3pvTae1QMTSOXFOCCeJGvg/W+Dkmp5hKu2Tu2CqvZ
FxRbmege4arMOW5jBe73+7K6sWlcafHxmCbguqHhVW3Mj8dR8cvGGjkxCBrBiOYoL47chXc/8VJ9
fx9f3cNq1Txt972bbLan53/z2J8Gn52Ymad640QJc4CaaaKdwAfGeum1owYREAlrDVssucC0NG51
6a4+NrxRTif811W2ma8TXjSFbg8pXTpPekyph81TbxBLlZ2hqq0EAdA2d7L1Fg7xtiKUzVHxOOH6
RzjrRtXUVSHvWjpDynBWCGcIKdcov5KaC7gHSiD+inIPtyszb1miX0G4SAj49MNnZ2ukq00ySL4m
buRx+EK78UHKUadxEZTSLnZFpW3I21F9x34YkiJFsacRKFk9BV1+J6cDItfhOYr1JS36f/E6xWFH
4SFz9M/dqgvLb0YvEMQzwjkRIIFXFNh7A7juBnuRIXDi/IW9Udwa+Np28Hng2dGXtF7j1AO3R51G
y2RN665aJuqq98NlkpZrEHjaRZpAzqmCBziG4i4rZdw/KMP+zSTYIpHIIkZE/v0CP+0bntKHoyLJ
IeSsI7mrI9J0Hp6fAEumsvslJzL1H7eewnGW34997WDGWk/Xfrv16/MKYHKy3gSw/8184OYXOuAm
zk6wIb8f5+oJ8Hmg2bGTyUM1lSlUIBUNllxDEQ2xtor9hR6+243/OGgEt1qHIK1AV/Ejycq1oCub
TrLVyhtYzbV9moAAZhwEE+LZbJ/uAkWO+crDg+khgofRDNovdsuYx7aMV2i5Nx7+zzJflek4WlRZ
FHcQ3b5uHWHoN3aaglSBGFRYbnT7lJu24FVHHIhcXqHvdOargPgJqcQyPoekdOMeda3W00VZQZdf
x61+dl4Mhp57PVjpAYjUzFZSepK7I2R0B77h9497dSTOJRIrhC3+/Js2OuIUY1mweqrVSFYul/kw
/lutTwPP9v1QV7AYZvbTWLPPOOpSvZSdfPxZLZ9fisOIhezD3YvjHh9QJOx2u41y/0/7D4LEzV/G
arN422+3/tp4PW2//x1XOk38DoPWP4x6m4DJWXWhG3nnlzq/43m5vOzQtLnv1sJdrRaLD2H5fWO0
awtYt00TvoFJIog2OwR9ZYwlsxfrqX0DpMkGc20ar5FM1AznUFh0u9S3l1YKvUiB1S/viRGFJbaX
bZAijZtVCFwP08hpf1C4reQSjbk6HNrEd8WlR67fsh7oB4vzW8SPK3g9E/Xpp6tfPwXJ8s3W60OM
C5WN5mwqQmdKnVA6HUeQEKTSDo+iKQuT1U2IgEjYCJPRXqWs0jrLlnn8XLMBJ8Ml0l41wLcEJMam
sxc5C384ZToqnETdEstc2PnCjDFMZp+xR/4n5BYOO5qzMg8fI+Ul2DUyXs3s6EiDa4ATDkgjlU2V
PLX+4GqiVyXVJEWXdJ0+TLzFZAQOw1EqjDUG3fyLTPe3g7QG4qffIi//pt18vZB+nafZoa3IrU2y
hBofpnZPSTdYqH9hhQflCm6hnOKzYD2Glr2W5bfvF9fVcuHzG5otZXPsUC0MHYuLljcJzrmKiAOL
gQwta33OCSVNoSRU0kMsvUOZcicoDdxPAVt9tnbIutZQQ2q9tavcnBFxlH06JYc07UY1hspjIAw3
3uTwKE0fA8pBPGRUdFrOi2ntzVtX5GsH5OfZmG0wXSJXpQHfUhB3x3w1RgLNLuLN95P+O1rqu9ct
vvhPD6c1TpyS7QcLmsV8bCflFDgqvFVzOfm4JKUCiQvWYY6mv/OPxpRt0AtEIVrV6tQ02QKcHPSX
XKyh3aF6Cft9p2OFEPAFTccaMKPrzuz3Zk2ZbNrrwjg21nTo25G4Y0FXwuSNL0AKTqpxRG6U8UmM
KtBfmmx7fREr0WMiiwROnFqkaS9N7a6vkeH5hLlHI9KjECCXbhJt4OzGZnf9vZNsCB6nyDqCkq9T
M6hJVjX9EB4qG53A6GbSmfYjyZHPgIAU+3J90unr3wYexVY0fyeGpcIVIkXQtOckNbKepEHK4vjQ
SSdfPREfhFRosN7L/khtWHalKzBQlRAm8+bnf21sk6NTcOM4TuZwxjgYWu04UnTI6hVKMkFGBBBA
ICaAzwjU117DNKMslqJbp8u1w8VkTMsRgJz++318Woqjl1TdVENVZ4CM4gjsExAySDaodm6KNMTL
m88xRxiXWKJFqE5mpZgTdGo5WlyZReNW2Uz1CQSKs8jN4hsV/9WRgDsMBZifqm928AwobZysVrPD
qO7L+Hlon1P0VdS7unbjY545jP8H7TAJbyEC0jYorWcPJSn9ZNWV8btBNHJGxfFeKS9NHBFbE7vp
ZC28ElGYfzJ9Dm4NoVwuaJaJmylnptoQdAl6CZkN+yBYgc4o2mvcqWuB8TcNLb1JWvDfE+SUAeWX
wT4tVCO0HKAgfb8xXQFmxSr837PMdt3GNwsz1AYQapo2yxLeDG7nCDqHRRoSIb0ZiJCUFsWtLD5R
Ec/WBeJMShv6azo15OwQmtLK11MbJIyWYkWX8xet3K54fHVQ0vs3YJsrW/yXsWavq1cjr5GznuQP
58hRyxfG5NK/+n4mbz3RbCIrhV41GrcAnctecJFobLEMGWyiQFH9MxXX9wNe+Y6/PNZs3xwh2sHy
8pMHgqByhlCPY3zXqTun+icOX78f68rH9WWs2fElOeNY+HaXHrTgTULewkc80s+Uk/PN7/jaPCrk
zBqiTQAjaTaPSih50G9LyCfKpikePCVzxc7IhyXjT+DfEZ79/bMpYq3N16LQaBHqzWFAXBp//mlD
5IKo2dDao4MsH0HaVALTRTlKc8b2LhMcsv90m6upEIdQl2bLJnj+/jfoV2TLX7/D2dtUW8jyqt3G
B7siPaU3nzIq2Q4vZA3FKvdWbgJWF0ChkmQajBm3ymqZVrQqgs5tT6b0XhPEiHMPLb/20qvEquHn
RK2RxWKvTbaVecqDcePFzrbIS1eb3qeEVqj/V0R5W1jVIWTMyNT2sSc/it+QRlTv0TlI1429VUg4
vh9HmpLKuJJ0e637z1Hlr830zcIpQbaPXv6GskL1B9Hv5r6d1piZoeSFHKIblwHbpbR55E6iIgQA
/1UjAeZpJy1ON+wTtD0/2GqXtMWk7KIFycFEJAyINWhkhelHurPEAi5jLF34q0C2iCPd5DqN8JqO
urFUk+eo46OOBrdjpZR2cNQSHT5dsOg79l35MUjqhS9fZPqucm8vswlHUrbuYgQSaPY5fg2wJo1u
MeLCrC1zA7Mj7d2QN+xLWSR6d3lvbgzjibs97dc6WSHsHkHTMOkmALV3B6wBFZ52BQ27NJ5ybiZ2
26wnY9x19CL03uXGJmX4hFv2XWrgryxBREtyd5AuJjQOtosug6oY3CcRsazeSxWLeNthaUPiTkt3
6pHoyU9hOoE74zfe4D/RvxnEvE/ZgxFZ6zxDyRfjamijOTQfI3LflWihIqaIRxS3AQxJrpGjZ6xl
Gx/GUNtFiitXqWtAjoVL49WXMAPWZK3Z6mWCQWl5O1QyzEmWG89DlS1Ckl0lIZ/jUICvs+gt6ASo
l8GvYtIyMolbp0+ObHKYcvJbj/EIad0L91k97EJKOIF7aBq8tm1L9mHFw3mZehH80kCi2w5sWqZn
28HxLsZ5FS2S059BFcmGx0VYegys3oUCl9nKBepbmr1M/daf7jLvvu8JWKqPdnWs8o+2PJZx6xIR
TSyg+pQiuzCTdZVLQHvGozlYy6Cxod5tphFz7AgarnYWkncZnXLR7a1UhnH5bsHNUHvdTSHcTuGr
nj+10XteX4ymJuL9vlSfQ+JD8m4fV69FcIQrWHFyi1OsvyjGEfilNH/WJLbQ7zVMyuhwAwlzp3uE
VRKxzFwfoSkVwYeMH0BZ4mCKJ35/lijINQtbl0hZVF6y7OV+UQ/PiSkdBXXfIdHZhyrM/VjHokD8
o5OS6FKdegdqMazm0N/UGux78u4c9UK94ClnhCVBLi1ReSAb97NzRKxcC9FTKPPFTKYnY3xN/fvK
pxEKU+FNT/ATVIkQ84mHnS4Kfo7JMU8/ug43RHwQAhUvK0S2Zofiq+eWrPd3CWTs3mM9Ci5u8MGn
rkTBAmuEtCdR5+xrS0slqxHr0/oyjrHrN/fiYh5U3t3k8bU5xU+xOKHTt7K8zqyjJJ11PgyZDbhx
YMtqeDkVqwIWkoFRD7ozWcEtGxsDeTjXGRy8HjcMed8j8W+cp9Dm3AjuArI2hk2eL4fuWDkw8CGT
XWpgErXC/Lgg8MPuIYVQ4sewyqZlZhAMoerrAMYMtyUB4/fgDTFYSW6/q/ZOyTDI0ia+uve8PwX1
EVQC2BvKN1cte9yKJQslbcrvUjU66m22gUy26POjkXZ7v8O/ni845CI9jFBiAoTLOBUi0DXOoqmg
McGOXy/yxFwpcKf9dWjXO4uaLB7zxZi/S6XoBCXhM2LOnBNCITlRybG5gKHY4AyT+eveOA86wWYG
EYYEFPMiEFU5WXgA+U4cVlfPtQ/n3m4VWIcGKzOdtmfwHNfooTCt5kZQy8oOrgkKS9wD4JBPw8FG
L6RpwaL15MAF0wzrYVnV6lFugoVtFAtzRN82uhrbXjOUOxr4kU2ZUJ3svHoM1frn5I83Lo6/70iz
c5vS1VbQFosetz07MlEO1M7QAhh4vEMDlx74NBbUbvWBxHZ2iiMFeQm6jplkv0KjWOVHPY3J9n0P
zIck0Zatd2nB0zit8ii4M71jhEmJ+nfHX9ezCZ4bKaAJvIEQLDeLWlpaxdms7ohB//7wF/XFH8/B
DQmmmww/Yo7Rt7Gid72Aq9UBRcmG++7N/rzyJ/+B8sI0EESbZJnb80t2Rdxqj2o2O8T6KaX3XbyZ
eA1MNS5tzIDP+YEcL4u55teLcmxcYVPx/VNeqev4BTY8QgOQWvldAH2qshpilZW0zjmcAoJa8xVv
Isr3lcEWKT166Sn5F/Ux5EFVsWGQOg5Y6teyLsvLfpQF5YMPhtKE0oKyXzZ3wXAE1fsXD/dprBlg
WzQZ3R8cFpA/QT3YNziSTMM7ChN25hiI8zaZ5Oqi+TTi7Lqrjfh+KE6RHsYTFWATENfuNoWbQXHD
yyNYFM9B7VJroeFAYqLcioG++jZtg7xqXTc0eS7BKrDTSUofChUYNIdEGa+KuyLeOe/cB7qbrdmr
q5exHAc7BdFF+/oqg6h0Gr2gi+WzOeHZCHg17hVcMbnKNatx2hvpSzE+TOW996PCLa7ACGJFxLlk
PvoTJrGO+UN/yq1bGZzXL8+fftcMxA18NUbwRY++wheFzbwFOK7oJ7atjNkQVpLxOZpOJghamsM3
Mm70ua4ITIhZxlPBVpEl2pY5u5aVlWbJ3cA3paAJRI+zdZRsVUvyMgk0/AcAx7WjqM8FRui9RyAR
tvEBKe5Y69Gq4c+r6shxbUTZFlXvqpe1Gx/9tbsVZBTB+dJ5bXCQvr45rbAlSCrMkOBwN/s+Md0q
PTvthylAEOskNThSKkdBQ6zpnk/AHZlh3PoVYpT5DmsrrB4ZsM3R5xw4WcPkplGV5JAqe4bPgw8F
Qp61Beye6nXR/q0ZP504/xebwudRxTf0aceT42YMB1n+/ezgiwk0s7q95DQdHCjMdBxS/BK+34eu
gvtQ/dD8CbIfTmBfx+ymTFXaRrQ+VQLa92rxGNWwmTDj0o4wdrVtGWau7G9MfZHBecRgEmti+WH0
D7dbHNf2CAjc8PdVk7u1ObvJ15NURKVS/Z51EyssW8IWssKu0Nn14Unro6VjPOj2asxkrEcczmeM
xbjF4a7Xju6I1ZWmkWRj3IC8rlz3UUNqtPEAP/HGmH20as5yaHHgOfiUuv5EVoyk3XgNqpjmPxac
IXNlVcCVOXi/voaqagwlUY34QG6W8oHdl9VsFSyaqbHUuHIz82wYl8rwFkO2VfVHvEGQPeZ6ThKh
yxFVdvvGeako0yndbqwQcez98dPoEKPgsCmezBny1jqRn9qJlzyE0w7vmkXf2kt52o/yOvBQzyne
mnI/R83z/bhXp4RPj/kw4CNybnydktSx64qJgs4PydrEaMrneqD3fPO86HEyt0FMdAW9vxo3FMM3
9+xdkJQnvOrLibIaEaK4ip5a+V0wZR10n0053MDUru6ogE64pui4ufxxrvVyko+yF04/n1+Ox/V6
h00OOcFYfG7xn3eJg/6R/m0RI/L95FyB1+j0ykBPmsiZN2e7JNT8ThoNugGdU2zo46bqB5CwaQnL
ou9HulI24AMAQE6xKTC2Wc1sl1rkD3LKiVGfALigsN/0ohCf9WyB0cfRVGo9FXD89xR/2vaKRNOK
pqQ0aJwdtNrM2ETq0SjO/+JBPo0y2+gsKn2jkBmlk45oDib/NHU3NoprSxZUiZ4UhQ79qXkF6QSx
LfcqRLhn8/iyvDysH3x3sxsfH91p/zouV9vT9OP7p7p2Xgr/Qlkx0FDD2J3tmejL+0L24uRBNe8Q
VEzjD1/e1NGjOhwr6U4Pl02vLpC+KPRgYylcVLcuI9fengJ7kvuIxfj6bCnaeiSZRglo4o0rg6Z4
sWdqbefn9895jWzHc6LsQdCMytCcrcMpDIcWzDM+QPzup31mVxtPKTCs05aQ/TxthdefPO51c9d2
JbfynxmdQVZrJn3kSBySpUfCWehW0VJV7qNTqjdAmi9TQJJO+BxUNxbble8TnoSiqXyeFFvzJR2o
k4xRWpEfJvtNzT64+LcZ4VoK1Lpbte4V1ZvKWNySkLxxcsxnZgijzLdK0Gip/6uywE3kXWGf8/A4
2OtE29nBswFMo1vnFI2itKqUU6s8evlDPKzLW83x68/9v98yqy/7RnZCU+EjM2MXLxuQXUq2LjjS
Kfx+PVy7n3556lmtlJp2lgNrJ8LLrVTgLZ1Vg1Zw95x2uNtqG41Ax3CfYh6El5SFt+D34/+2JZhv
WrxarqWoDaGXz8ZP8OySLDlNDvZA0I160sF/8L8UF7mmmJad9OoXJwuo3MjAIZFk5XCpMbnM7Pdx
3DQxMQANdqoRIYTEFvGH/89b8egEkUj8E2JYOZ4LR0A3MMNv1BvXdvVPv36+UXn1UI6SxUdrWL7r
gB+P8ZvETf77SbrWcPo8ymxrKLXRnMbCSw+yXbisBVt4hwaC0E3zWMd88/vhri++/74SfbbDj1Lo
FB770UNUnHpCdvpN7H2ozt9V+/D9QOq1Pe/zg2lfS5OpG8zB7OrwMJU/LTiw/vDgGE9BebLQmunj
JqzuA4uL9bhRpjt02Fn1Fy/aJqFMeQzKg+5s0/Atw+emTm3gRs21caKxmqV6Sw599Q0otoGmg246
V7+vP1RXCiMrrSg78ImIFpWF2gwqiJFtkC5JpnUDmLq+F2lUJBZXCWCU2S7tDPqYBeg6DnVJvjje
FoD44hqjAKDmANmN+ReApGqdO4E+OPfc0V1WBJ2TpJDfUnoCGH9+/7KuTgEUR1uj/Y7b3mwR+pJV
xbQek0NV72nMcD7FaeqipIA+a6Rv3w9miDf/x7ZgyVwbIe8C0M22BWOEHmQ3tKnrdFPR0Rr1k0FU
BU4W6Uh+jbMcWkTfsrqIRjpyabGo0rUv68vJeiqB1Ea6K/64DMzETWTnriwiHAUe6OTomex6RuRK
jUQH5cGTKW4HHHuJbfZ+CQp5SZwenxebSW+sqg7dp3zKjf7NCnM3KTo3cbSHlAgfhrZMeks9nUHc
GVhx9WT85gAaUbwfm599dWsbuCIH5oT636TM9bGyr8egxE14sJU9kCVlCj6fFJM9kDochWo83Sxb
r9GLv4w5e+1FhL7T8wNuDw0TY61HRHs27VH8sjrcGhrcvOtQ3mJuOcgj5nLvaqd9aIL0NyTL7xfF
tTs2GiRQC1ksQEi/X7/CSMcjZRK7LdJX3EWc4tg691b+QAsvsl2txLShwGlinxLhl287Ol1cNAM4
FUSgkELV3dgnr8/Np98z2yirUG+4PyC+AsrxMea18ILR5Qt078o86uWFniIdOoSwNr2vicDO9HQT
AL1+gFPxAy5Ts4AJfp2UcEqxa4rD9MHXfg7mRpHvy+ZveYGnyfDMD1DKyM3Gtyz4kdy6CVwjkMEd
E+J0gTbYv3exTxcOx6F6ROVGydpzXSQktT+yKbbKR44rZXJWO3PR0+q7TfsWL/qP3eHTwLPdQZZs
cVUE9U2tdDHAo0xtxa1o+MF7d7Xecj1TEj1Mp0JLfatQvLYRgmfpsmppXE/m8vgm6XI/bKbwgIEI
bcs4RlWAepY4v8RfWNDPv1/1107jz8OJn/NpkqVISnSng5aB/0GEUdFImh/tu+8H4SC7MqWaouOH
ZBpgWPMNt5ac1otM1nKiWcdp+DHKWAh2/4SIVuyi3/+WVTuYpijPBTQUOtTeFB9T/2mklVmlyU40
LvlHmBxx+wEVX5fkjVyoe0OhO2lefEd6CA0ClcA+M/+pHshn8XlP+DK1OjmBzd6GotVupAS3lUiG
xGwuDalewxiIssXUrOpyrZUrO9h2ofjGzPIZfnY6bNXqvq7XqXyMyEwf10349IIjnb31u7s+2EjB
zuv91VC9yCnwWzftYh+WA2ExveLq8CWS0XWkH76mYN2GWr11HT/b4g8LlrsuXhLHBa6ciHHw3L7b
FHZy53c/8v7ZtO8dhfwQtO35FNzTvpPjn61pwxwZsZolo6Cw3B43T1vt3bx5FT1dGRVoodOTx5cS
t0/Mu6epXDskxLU0aqu6XAKWvqlD64ZjtVYwb+pV0vuwcxu8c5hB+R/8XRyfIHGUebgfq71M4oq0
j/HotupTapjQR/VlBeckNhtXUX/pHJwIURcd8J5JbkB4PykogLQz54em1a4mR09WShjb+CNRLpX/
IhnLDBtwp/srMaC4c8zrwcvgGwszuTf8HOZAjjr+MTTdtlMxX39tvTujehmcXdL9iPRfnv+Khgv0
raleg+DvqjuWdNJTUgC7Z7uXXH0gkhWEsbHc3P9ZQhS3Gttt60cPQ/9c2doDeQGbnletglH6v4wx
o+z58PUHWugJvfoUvm5v/AijaEMjBHZXiCGPvhdUmoBPP7cG+AXaqUzXmnyI5FMxkOTu0K9PwgUt
TTjXl9KSVn13EorjkT3Eha5TJk7pjlO5isYfaQH7TjWWPoVA6Nu0yGX85bDYsetn4I5RulgxFlbT
E/RKt7dkGIf1Yxz8TMQ5o7/pmC3E46GUN21ZLc1ol/gr7TVVMZqqXKm+tAps/DWXEt04tgTGRauB
bEFrD9hqHnPtZ0hXlHDlamNlLJFN9ktShUYaGUGWbnyLaJU7ydmgZcrJ2VEOAf+c75qw4PdFJ5/4
Kq+69wpkPnJ7N4V4YMBkL9HcZtq0qfL2sTMvUGwRjO4k2JLRpLm4DgiOF1poyEQm3AZnOirGyUyI
qyj2ff4Gc0837EWTcsjin8WR6jgdHI6LapiLwdY2fkMChf0BDeChVEiP9eQNvk8gJdhfyPuqqu8q
CVe+hqYD1ZJVoJ4cSMmEtJJilpbCrOi98lTb0bYdSvwknmPGgVhVQnUvENP2vFQf8lFcu70+Xhzn
B6M1FVE5YrevoFrxKG0Ev7r/m5ZG1AULevt18KJr+WNCWz1UnjsoHb4yLePU3gQpGTp2sfBaLEOa
aEmd7WaOsc7Cl6oOATsWvuRW3rKIOFuWw9OYLjBZKSAi+Mu6oA/2yxx/QWvgLdbVOguW9R70WCU8
yVgN9VvX70axa9B319VH7s8R8wGXorsT/mfQwQzMz7ti43CfoUT17uLgvavln2GZ/AUIilaaYwQK
WEs8AF19S2oebPhkEKNMS1oYeiT6/pvAGTeR2ePdQJqz4fyTyPSWvX0jbWHACr1JGo+PWpnvoogt
Ll+EBS8fdkKd9CsKRT0+WQELzbahXBF6qJ7V3l9KEg28Mtr11TqqECwbF1r96wobEQEDS7BqEtkX
tC3QWqDqvVncDQMfcbvhj/VwN4KJeCvF3NFQcOodXxtkpdBfE5/Akk2xrfLGLbBSGO3C5mCPD/ol
IVDWWZfV3i4IpZX3WXEHZ0PX4TfeDSRJma8FmpC/ivs2WKphseX4y/pmXTn7vCKr8y+MWgD1oSz2
SrzXoI5HUrj5/nC8EiegAkHBpGa9Gjibz25jmZpWniE8SKUO+k2jHeiXLtTy7757EwRjtoUugNth
ZWK5TtrFa9PnND6XTLtw5/r+11wtP1TEjMK6g+bjrAjOfbNvgJijA+yxBtdF7oEUXWKFQDjJpJv6
wlvjzerLKQ/zqs7N8OBlzyNG6nZjnCT/Tc2fkasIy802pNiflFXuv022dDf4p9GKl12bizsJ/AK+
lO9n4GpFRJdA07EGdNCFfa2I9LxodKPjGkC9wPjcRO1GoD83+cviL5qXmdr/Bpor+1qjwpENMthD
niy78ifsbKDggvisaSt3fKA34JBrM80TqZj167Cz53TYwDBHDT4Vihgot8jMa45k9LpHOlQ3SdPX
andVoN1CgmPi7zC7u1h67ZR6hi6Gziw+cxoSFzTC0OjghnACmAlem1Dqbyn5r3XuGRfqOZ0ejUJz
hrMbvtOkicZykiR8hH6bivaEImw7C8kmFefe9NxzcYtqfGVqv4w6+4IrlBDWGLbRQUj5CSashAMM
PkfStLl5Zb6yalSykGyDexGUG2tGf1HVQm9aLc0OCIkkY0ex2g+Yk8LyV1SKwMvNvs/1Of004mxL
oKHbqw1Yx4E6FKfrsl030j/QZIfk1Dh3yDMWPGpYbyiivv8SryESPKuhEjBB405xZptDBUITER4D
eqz9Mh40j4idbi+EJlGxJXZmei9vgZNXZlehL4Q9HdbaAHGzEWs8hLKiwXkUTMcdIatCScTytI/O
FqRswRO/8YhXB4Qhyv5v4FEwbwyZo+xjkRikD9kgcQRSsMW2m0UIu80NJl6UqLzYp7XZ/k13z+XL
doHlmoKgYXUPwa81cTQYh1tO99eua7SS//urZgvabqbI1wwP6hqxr9qHSQYS8CDYMLsh0gd+ApVQ
bBwC+XKb0/Z/nJ3nbuNa1m2fiABz+Esq27Is23L6Q8i2zJwzn/4OuvGhXWrBAi66cbq6jquYdlh7
rbnGnCrG5+uiatBFJdE0ZkDB/ncBHtWuCrtainfRhMFLOG4VMf315Nqq4RZuQx49uc1aH/Dd7Put
D7gUVt7i6ku4tA+wfJENmngDQFT/vY3My0K08uQIW4xtceeknQcpaLfz9dWVMTAthv/zwL+udPbA
etU1FFYpxyiAfOul7nf4yoBPWo+Yrocr0TqyTI/46V1rV7v0iJzV6ZFDTqdCUf33EUMtyMtBysJd
FG4Ma4eaLpwwjESD/jXQunxpSP2+1rSG/ko0NK5URWOGsE2rsR32XqIaM6foeYjX/fBtccRIORmK
QBTsoaAfobvXpTcQiCqZ0mTLaVRJ8TcKK7uvTk1BJf3w90e4+CqoD7HhT//Qz5bVhjyL4Odxdhtn
nR2Me7TeBj1LAyfvaymXS1N+KkX936XO1tPStIoyaM34NsJJbZpXTKoUXq0yTDZ2e7TdPSZOfz/e
JQGE9PuiZxty09Za20CkviVSJtIIsP9oS0zPEGfRFpAa70LzHfuS7SZvnTIuNKaeDJdv0ubH2WhL
bYUMeitJL6roL/FB+/v2LlYkQEGiK5AkYpNzowthwDArF/VwJ+SKk5iNHesPUr4N/L2P+tGlZ00w
d3X41Ac7w6R7HLZJT8eI6BrLoCW7UdtpcKUicTEf/PuezvcC0GZ6rQioE3XRKYNjIQ/zuqKfOyVS
i6tF5WGCQteQoKUr2g6qCjfaFTflYnpM+SCsh7mr47M45lc2jYsDiMIWQhbEgcTq/04lelvGVA/p
MQd6FoZH7ANqfQvmjCYKugCubsMXohv24P9e7mzouGZfBsWQ5bdjJ80q817qnrWKplqfqsX2Klvv
4kREYALlij0fxva/D9fi09CigP0P0U28M7SY8zK9cHdXeyQvP9d/r3T2GkW1HsVKIp2EZ6Th3dEk
zEmHUAbFNHTCKwP82mOdvUQTlz15cBvgGjVadKCAa/DgwXhATqyzsdchhrogM9EYh6fOw+DO1Ce7
h4qj9lVXsYuVBSQg8G6RTiLePluL+6oUSj2q4qneGMQUDpA1axR9g7s7EhWJtnZCu/HuaYzRlq0v
Xyu0TC/2fL/7fflpfP/aCtK8i4Sxo1OZFIfy6saPdOfF6sHXJRwFtgrascJqnPTKCn/xc+NggTMK
yA+wRf9eVegyMlRumN02eHISw1DZy9PChmM2ahstCq4cty5O0v9e7hydpla+MrYax8iw3iDO50xA
4GT0nN6nM4F7jVVz+XJo4pFngSE87/4mdxaNeeihmzKWHLgoErGDsSZQxaef5Oop5PKCjRPb/13v
bDxDhqtTc5DplWanQAgJCYHi3Q/vA3/HJsc5AFIbA6uoqxXQttrCD5p0fECtCijS1PectFfOC5h1
XhhZOs5olE8kdSLl/fuNaz0t6g571gf34D9h/S4Qs67HwG4D26swATaGRTlVaZeio+75fb2bBcfk
SCNd68/IPt6/tq84md7C7SXrVA830V0jzLekpuVJbJvZ2mNyN5JOf8P4QWL5t3FIvcN/HFeEY32b
N0t9s0hIQ6aj5Eyum31ZzIYkX1TkEslMSeWu1Ej2CQj5xZs2PwzDpyd9jNWu0G7Sam9BnROio6bT
LWIHGOp9VPGnIrxZxqaI71XjXrP2SvqKuaRUzNVoFvRbS55ryb45dFiKNXdZt0pNknP2sA1K50l4
SFfNQllRxu/XhTPi9N3DScSZ0+nCeyxR27euesdmDS2MhG88jX/jjRIgeAnt5P0JFEVzIlW5MElH
zk1cmzEJxmlwEWrr2Cc/vkqRq4GigHSMz7Rvj1hTyU6KO/2WwlhyqA4SldMXhVJuGTkVXp836hO1
w1n8NmzLx2BjKavurbiVgbp7aBBmuexEtNd/D8IzSp3q1G2llt9uP5QXWBV8Qgeuu1/MulP5qLzE
glNq67KYxyCL75C+Frfhjs46LN830Xv1Dot3Y91R0yCtqs3GdbVEe6a/ZTjJL9xlt+ReY8zmN8VS
F2ytXYgnpLLZHisD9Da8rNSd9S/BfHypMdsh79m98XIn2wPcJVfJpt2FC5SD4mOLjXt0k+CbJd1K
Nw3scDvZlOQdh40xPlA8Dk6wV+iPySVel7RMH8JHea3uToypJ+W2cGjdIbvejzOluRtvIioJH+2q
fIn1TYOgH4CIsI6/W0d7p0qSo5otF/m465NZL8wpcDxJQHZu273x7DmS5wSkPmxrbyFfsnMMsJVP
mDy9rYrM05n3uPFXj91LH9Lc4fh784HqSufAjpx3Nko9+QHE9L10Xxe2+/A1w2qa9+1AqP+y4GDb
4ba6X0lrRAs35kOqOzkG0JvsycSj2E4ezQd5GS7FpbcznuLtd0bzRLhMVdt9LRYhmBknM+1oodqn
TwhhL+JNSb9i5JSn5hEP4ZAqxEe8V2vYzmsox6MH7R6Khp3CTwHX3zUzb1PZr/42LGyzBrxgCyvF
dvoIG3aF5ph3X6Fb1k43h0drJX80KHtmuR3dH4NFrDvRonSkLTlTkrj9sjwWC9+OfDvbDS+meFuP
TsTRRFpr5k3rLfrR9pq5gVdENm/JPyIXIuUf3zKOdek+c+2IMqG1tNI5vz5WX3qz8fxl0y4tPN/9
mUoA3dtVNSufCWWTp3gvPoXbcBM8dWt5ZazFlbahk7Y+xLzZA/RWW9nnN8LyCG17Zt5YS9Bmt5vJ
Ml20i1v+nkGbB58cfg7+Vl2VyEP3Ak0gh2FxbA+H7Gs80fqV2SHK/3TmpYua4koM8eXQ18/Zoi7v
aG5VqEoUd9l4Ywnz7AteqFA4JQbo1E+rbfxgSeuAyH9mbNpvPtJn4dv9OyUy1sEZ6JSn6t5T5lgN
l8tqpykL9yZQ7EicDSupnXs7rVvTpZ3aLqeEQ5Ha+KOrDy42M7Z4ky0oQdntt3cv243gDJHjfWrJ
S/SYPcb70sGWsLdNa0EPl28zwrRhU7izNJrGTb0V+ItulXYlGLfpwcs3+UG8MY19uB3vJcUWsOFe
UV6BqhK4MwzIv5tVs7KuZEN+EKPn8crvXeUsqajomTDqXkb7s7F01UVerSiW089eUPmUk88Guxcm
uOexx5j7gQqnWWVrncU9uuuKY5WEtibQ1blpgNQqaC3reY7rj3fLUsaCEE821E4L3YSTjtXk9zjc
wgifpEKCC1S6Bx5SDTPRzRc6Rku0xm2MHmM5pV3I/pWg5Udd8NejnmUENDMvhbT2yC52/qz171wK
m1Sga1wA04jdA2N0y1q6o095q6JPa6+gF6LXWKWYrmK/GAjK/O/I+VLg/Pvln8WqRhzXpiTi7zd1
009YOg1HlZ/mZZa06EqYfsFvV4YSyqkPJwwCqfPIuPbGNs/IAt4OjQLav6sc7O7mJlub0Hm7wstn
SRRBOMS/O8PRSXiffK47loUpWVBKc2r/AtWpyFXnKCtmNAo5deM6EjjqsNceCsVYxaFx7XB/+R2B
PtRAXcA4PTupunrhGciFfloiS61bdekIL0Hy7Vp2PyUymaICjRMmvrvB4GXZQ/5Hy0cP92Rba5Ui
xLTRMbDQNltSEJVsSz6e7lOzW8YElcrllJAwa2NdZf6VxoWLp2zGLJUvoDEUJs5GnNnWkSwZBRnX
YR5pKov/XUOzf+n07iyDmxmp4hxLxcra+MZE1JQlCJPRUjf2sYgfb/jcEdz8PeQuZbwB5VK8+HFX
FM8P2JUo57nuAqUe/QfOJmUOASJVNvVufBZJfFLLRwqKsUHFbmN6V65+KZLXqb3JCronUIxnH1Mt
Ei3OStjydeN07IuNsifx2rKEd+FRFm/L9Jq196WTkW4igrco+lk0n/4bNXthJuFcIYVTISrDBsS7
C+QbGofQbwBt//vdXrqWMV2K2hBB+v+0KQE7sYoYaA+V1ekQ3C85dA8FRxWn98orE+PSvMBwBSkV
Mxql69mRT818KQ4aMZ2YM4maT42JbrlnubqaI/kxQjxfOA2EVJQNwW/9jzc1ehrw9zEFr1I4Gh1e
uPkzrzJOFlb6bshI3rt7IXRqbeEbr27q9IoLgqJzNOEGLy4bg6p0ISjBDMMw2qY5t3mEv0mzS9RH
1BL4f+Ih/5yPNvNV1B4CkuGuYM57sXJMybAV76jDZKFDvnJnMN9G+UbyAmJbLtS/lQVWOnhAeDRL
R1eKpRcbW2hQRbQLrNhEC/jv2MnZHK0mHDJ8AeVTWTUrFbdEl+KF19X3SrqfVmt0ggLqCqmrSjLp
1RM5skq5crq/OGd/38jZILaGaCwK1/uB8ap6uspQAVkoldGX8DrNmLaX+rlMcEiBCsEQ+HtYX5q0
Jj1FtKTTiY+b6L+vQa+NVIo0ZHSUzasB/6699yOuuM/9n2a/Qr+yU12tjZ2VJ3y/hnyv9D/K2alN
GPQ8VYqeQiCPG8XvIC+7+MpFleklno3yfwpyZ+drS0+luswScigc8ONamGWAN6N8lWYQZJR0TpFr
FgSPeV3OM2QUVrJXOxUYULqePMSNkH7lDI9MXXbIVSZasUi5WcPyZnleIf5bB6A8xfQ+ydFbprVd
ByIhRVQ+me3VNf7CF6MYzswBa0qB8bz6rklJK6rjSJlfhhiqk1PGdrUk2z1+Vh2MFidKn1uskF/c
VSqj2h72cX4s3Dt8BsR9719ZFi/lU7gdi2IMigCSuucDSKjR31UtPghRsAScuFYzfM90f5ERA8KX
k/BcLiUTA273fpSEm1DBjyzKWUBOGlqq/jPMguXUav33uL6UKvx9X+d1kbBstXDUaJHqwk0WBytX
2ktl+RH7zVRGYI9u1WWcRs9NGd4Z47DyqlVESeP/B4P8z32cTW+T9GlX1JNOBICev4H6hPQJNyE3
X1554ima/58x/t8voZ9ntrxK81qT9uaUHp/J6poIoML5OiPo45HL4QRyoqEjLUqaTRuUNjMtS/ae
ONiNma//vpuLN8NuiaQBTbDyY137K1UaaBivu7JKrUjaMMNVIDMQQVviu7+vQ5F7WqnPnpu+RE2b
mswpfP/QEX9dSgB6Lys5WdlIbjeTZSHlfo1Doh+I0NzLuVugeXXnodI5SWhuZBcGtU9TVTPaZFQH
bZjRSTRLcVLNY3CDbFnJAL1HPKHQ6bX6Rg7qFfX6GN1HKJzUoth5kY4g1oByoywnRS6oKnlUnL5T
FyZA4JEKKFayMyqjHzGlQDfzFqmpw6oNRRrlqMng8xihDlXBnSWttYvLvQzNy0+hBenvINJXsbGo
dYBAJSPSwxBQTmcD1kpm8hjAjZ9MYmQv38f9MGkb6px/i0zThZGiGg5BX4jioMD1aQJoAWzlZwxN
mNOqoLjKjkbPTTglvCSQUe9hsy81ZdNmVCrxiPK7YisU2xo7zMyOoB9P7eEGtCFCkFJV5qgWjWm5
plZkdoDWPLrh0PSOpFBl83ts1bVQ5qicKnhtCAYNPMyTnpYI8hIjz+IiFZyoU/22EXiHYQ7ISbgR
4pD605sQHrMUiZ0YEW88tGXi0Bt8E6NfV0R/nQ+1QioP8lAk3Ey1XgOTdxIcqboVIWy5oZ1xpIGd
JY/RahDjmYG1qdak7y0RSJH3u3Rn+Ok6kPKVRP4NOf5Eq/X16k5H3emKzTYekrnepc/phF0Czy40
2ZMAlYdShsXoqCpcvuQHQ03Xkrkqhxu1OnRIB3vtkNScgtveyZlj3rDqBlAbMXAiPmEuHBJ6HAYy
M+iVG6CubvtQZAiSc9ylDiaoqVF9ulMRZCMp58zATSmJshgwf2G+1srouAZlDnHbQ7BGZyvCA/MS
HExPXr/2Q0DuIB29reDHKzxCteor4a9EYtbH7QzM+yiC72NLH4xjH31r8TjLemWVCeGsS4/JNkIz
31gj9DcB8SAJRsplWXv86YePa4dFq5PidYe1IYA7izEcv3G2GJFwJ1RXQ2BZMuuHiVtXNpyCSYcv
7iVyOC7a0yFKV3669csCUNbwoITW7YQ3mAIczgZghlXSKTrJk3Qb1xvPzQ6xBqFLBA+DFcF4rOuf
hSvvLHwr9ubGSsRNUJBpdulyyQ5CA6nKNW6iFBBf8DxNXjZl1ljgkI6Ha5KPtUF/6hiq46IhlqtV
YZEiROHiMZ7gnt01tmE8xjttxC6bDNkgzkZZXtKvwdUHESckZtYkxC2GdK5Xm06dxKaAAHk+Xq2J
jjyR0xs5d7/RlEBzA7E3ruv6ADd6FgeveRb8KI2zmGw27YLAu3LsjH2Q5+jy4g54GS1a02952KuL
+iMdJbbPa0V/PIGsNIk8fbu1yId6NI3QyLV0UXda3k5XPwaGnqAmT0m/1MruDl86FNgzoHDE3Ugv
i8R4kQFkVQ3p6YyBraoLWYjf0CtT0jFE9NxjiwY4OUq5t1Czrcc601eB0wnFXWjsiyGeRRabRPod
ojtzowMzpiF3M83v6ckbq7wVSmB4vNEyIgLa9Ga4SUkHD1QJwvphkG9ZElAgCcJjRwNiKWVLn5+I
hCcdnmMMk42zQtgva6ufsUGxwoB1rAEJ8g0ZeBSEJvQKFSfOADIgRwZJ9FLiLFk8VpZht+pbr5nk
NVPMy9+osgYRuvpy3gj5TMr6RdTkMzcscZ43+euLVUXzESL46d7DOnQ8+JICTYIEhCmkGvDmQ/Ku
huJK0FAvKxEzZ8ANg9VPSO79jqGvxiS8ywcXZ+FCfZ+YKVGHzaqAIkEjW2rBLMuamdKh9sL9exq9
OnQ9kXAomZP46fV4najww4f3kk0j6Ej9FnOhp2dhWFbwJd1h07rhCvuCvMR4t9VoWDiNZE8tpbut
xOfYqhdUCHdUrSTzHRMjr9FmjU5cGmKHBwSS0arn+6Daqnm4SkDqpAGGJjQrZGsaZZ0uUmY+v+Oq
MJ3hp1kKwWPwPAVf4XhIidcmNjedINNr7ykjtL25K0eXoi/tEckhCI25zBlQ8mQAlE86o8Nsthol
HDOZxb0G3M6JxkeKZgZlGcHDOzh3/OYQ1EvANngxFpi/TF6PioolR7QZk8z2RP+esl8miHbohwtB
wPQlgyzXWrM6K1cj9t3SoSOqneYdYLINtTXaY4wbFzh/qlXQ6fuljvlvpycwZb6U5GsUrBXnvhez
2OhAIrsEep6VboXUWllI1S3f35qDsXLjdtezzRXMhKHsEGmEcPD8D69ZhrS/lPVRFGx02kq+avt7
6Gw56ErJPebRIct1stWkNN/Ez6zaV/U6ltf+OAf2pr4xeDUxpCRBS4e6mSa3qNEHNTxlGb47gY7n
jOhoMe0iSThz4+Fd8stZqYCDUxBh5u5uaIxHUchWyUiHe0EmlhQW/EgoSaP2JhZvI0UdCRlxg+AH
Y00qEQe3fENxuKnBgKohIO1Cw8ETY/Wkv03LfmXhlG6RtJ2W1jh+a8c7KXtLsW8da9NRZQahKtlD
RbEgotXhGXA0sv6PglkhusvE2AnsH02MlH34Sln7UqO1VWFcDBAWLQ2SezQsovuYRL6UBDeuNdJg
mqJKB3U35sT2gU2Xu00zO2kwxOxmzq7gQ3GOlvlEgBolO7OEW3gKnY9vMdEEojZQtxOGGvR8DcIq
nDW5Oc+9DnU9miNK33oVbeh6RDL/Mrr7jyprkSM1MnX4eC5UBosruaBxUbbFRhm7dSUDNg01p5Jc
x/LjWTK4toprZp9hS58/+hQeELCDb6B1M2ntqOnue7l0QHo4ndMgzyc1CrcoG2isGSWOjOBi8pLy
xr4s67lgN8PBUOKFPgQ3ioGvoXEjFE+uvDTa+6G3bjMfHlm/MK10sodYSNYp6v37bFAwok9sSU8d
V/VYO1cmS2FWyAvR7WcFrzjUKKD0qMkKbWlmzBHj3k9mLUXcFCiekmmLCkNPyRMeRuoaNZLCMqUV
qHnV4vjVyKgqmRFIfv+5DYXlUFKX0bN1O2YroyLbL8WrYTDssucgWerY6O47Tv25L65qCVeOrFwb
GBWlIVKhyVXVfWnLjVrdBZW/8qnZIIYh+Mg2pBWe4ujD6uHedsrcmmRvD4L2kca7oVhkubitlGVt
1vPQpfHhEdlWp95VgOYVwAN+IEMFe+u0F8nfyeJjD9fBS/Au1VDT+Qau7OmGinyk439RJPMkI86V
GHNm4KQtCX0Pw4KAFjRx15ruvE/pD6JED6J38voxukU6UP6G7WXqr74F/lW7QxvS8dZVaCVqVTty
5R+iXrNDV5j3HfhM6pMElxn9QwkbM+mt5onCv5tKM6MKNqWgUlzbWuGRYI1OHcTZBPYUdyTldppf
IQWFqj6Y0VIyyWM34azWb1X+Jxm+uu7LbF/rYRkDqS3kJ0HaufVSaQJ0Iy4/m65E8aOVXrVmZTQA
cGlCSet7qV92jGyBQ0cpYU3VLdiLOs+WHqsNdsd7VJfBS38vPWYf5ck6ht/9Q4JBw5P4KD+Kj8IB
yuq+36uPKdtWYEuDHbh2fyyPyjdL3NN40F/qfXscv7v7Ycf4Nr6lZ+O5fLCe231/aO6ZOe2xfvA+
u8fsrXvqnhK4UV/9UZ184W2AvrgR8BPSXKbn9Oi9dY/uR/A6ntQP8yXjDRDNHZpH7dTcd0/Dk3QI
XpVD8UZrn/mBG8yhPgVvrNmH/JSeypPw5mMCc6ofuqfgrT42T9pz9ei+hO/piZE5hnbxwT/KV+nR
P3UfJECK7/4pe6fjmzCS6vdL+Vp9qA+o7Kyv4gOLGmrxH3T/TTXXL+vLym3lTXrr9tKn/8XUPKgH
+dDsxe9wrq642f5EZlz+CE8jAOXP7ruHRBrYxADC5/A9fI8Zv+g/3df22B5RV0vfvCgelM7Bl/5k
vrAFGU/BS/45PNRv+av3XLPqUAdubf7spwxuDSIvBNkP/cN4a47pF6W37l08iCfrpd0JHzL3k3+Z
fEagaCkvJEp5DuGLRGt/zzfeRd/Fd8kn4tZC1uCSgHe6O+sTSUgf2NGRE4w2/R/1u/vmYrRXxV8G
f4Bgj9X5MzrCZhVe3W+JhULGcs3mF/HTqlzKK6c+5XQ2YIvwwdtih05eim+iYuMzvHeXzZGf5L/V
UQjs8M39jqtZ/BW+BYRFz8P0L8HussN/5O9U8y07+BwPLi9FfzFC2z0on/VMuPGX03/oUnotXzX6
PEsEyl1AuIe9gGbeCTSQpLAECkN7JM/KqZX+q0HGYF5/75pnVXdJJof30xG/gNlmNGyrLNJifWO6
DYrGeTRxTnp2RWA8HpM3rWjaCMy5auwx4LE0FCwE58rgOvQP0baGDD1qyEZxZqZBKXkxOYzAPB7F
fZe8uTTjGT6eYfW3RxwNUiCf6N3hfIqqcc1kyS4+u05bxWxuqd4Q8G9zaZ9DFC4IpYgfhIjaOy8y
60jcchYhYE+yZjWdXcvm3WuNmRVvICBPmiI/L2Yu1HypqOYCEWUJhFqttkSOZEvpbC7maWsS8KVL
YnMoAAR7wSYG5AhKUSzMrcDxLAVBRplgOnx3xX7UVVvH5htf6ElPkXwr2pNIOdQP85kaI4L3CY9K
MP37lIogjcPEx1Oa2R+72dRJHaT3GqVz6hsxGl8pX+pQGftoMzHTzU0cf+lSy14VOoppzN28mcDM
Xd44mssGXgBi6WcJS13VvqdgtxGKjHxJozsFyQMtPPDeMwOH7GZrFuJD1JSfw4K2aFBrNME8xQoL
WzgfvWRGeMn5UHTVR08nKvX2Uzs5bThlL8JcKha8cmTI3pD9rPsQVQEFS2ayyWggTYJirmXfHYcy
hZO0aKdKSlJ0mAdocmLyEyn7eBVvPdedlcMhVphTKhhizo5mUi2nCl5hUXs4KKiOfTYxM0u2ZaE/
i/6LHK6l/pHsj2/naCx6wi8RO3RABoJymkCK08GrH5Z0dbsQGExtMaFlJ4s5vhi7LU5zg417eMyr
nnyMROVaEelCCu6fvNhZot008Y1VyxKZ6DCHJw/jEjX+lFH6OwN3qVb1O/12llqXBkUQ/YYinDi8
c4qrm3t/3PHIpjT/+0Ioza9k+s70DNrgi12oGJRK0C7MSCL5BscwUFDSXnAXbP+FTJGMthIOMWvo
F1MSgr6yZcWwDqrP9KnKnxPEbYlHl+cRmwr9kCqLtDp26koOHVoFhYU8rkaST/F7rZ0EQtY+esM2
nbRNjWmY7Lj1XUXoEfoUaqwXSU4dRUd/xcKDrNDmNYfGdoIGUkmwRUGeVV60sXAuavG/5SgQePhu
yofWh7W50oRuYYR7zcfYQevXWk/m0bs122ealh2zrBaNhM4sm2lyPR9JC5TW+1RdcwdjQ/KkR6mT
hzJJmWhWT6huypHo3qbG3kExl/Txi/E65VyRY3xGTt7vWaAFLM35eaE75CGgSz96lehan7JCk7UQ
KUZHIA4XFPV+bAkYyU5MnLPJmJ3VA9VEkasE6w+ej6i8cApC4o48Xheq72bZPbFgsWhHuftKY17r
hZ9QFdaG4G+LQHmVM45Qzd4L+rnJbA1QFNQ94RdJy5pwqO/oePVmkxuvx9nZvJIdvzYZplH8K0ms
CRCpog7ao6kDQPipVdJAcM3d8qIM5fdkOBN9mIJZcXTDbY7+o6h4LowJnY79z5Jqg+mCJgcGx2Rn
0cJISkKJR+DRHM3kLqVP/u/pcm2ynBVm3A5hTyHC4rXCygmDeTc+gYbvmnnPqkp+UL+mQdGvrAQ/
ifpf71jGkzA1Yz26ZTNRq2jWtMjfiumseNdbT0JX2SJZiLFh32oc0X/L1e+IAvdkd05+XfI3YSkt
KiLqvs254y88vMnLHQXKGQsjU26mH6405KKIza1vNNi5WEya1B298bS+4UFs2IUIX1k2llPqasrQ
1EF1I3scWfNZU2TT5hAARZjGfxLcT2lp16yQO6KHmxSs5TMJwx4hVGwBXG++u2jj1t5iVPmABWx+
NmpFq56LBeduUjq5U43N4u/PdklngAkYTGB9sjoWzwaqjjmrwdygcJLOcwHuxLdf3f1Hey2U5v/P
2v3rYmfDNTPqIfF1OiQxm2O9xOKMDGoQUP6/5qb3U2/7nyoNqn0ZFM9ELDyrTnnZKCR4qePrVDxr
Aac2DFcs9AYFuSUxEzh+t6AusodcrDfNllVX6ThyGoYTI++ZnryPmjWAQrupWTCCu+m3x+ADQdvY
soJxCKMASzZH+AqqeMk7G0sMVu8T17ZMIswVNJWHCPqCtm9QQBKGL7pskY2vIuBC97vX33lyrcoc
8mJjUU6UHJway6jAHzh98wsIKG281FryuNLaSIvHUBuvlMwuIot0UGpUy3DyooXw3zVKr/K8VQoV
RREMCDjBQMWX9FZMa/1P9+KUB1bTCXYYZLy0Yvn3yLsoidAlEdgjZmxwfM4kEQHdiFIXEjDQLAu6
jD5deiy4NO0VbUSnV73NMc+heoZhBl0XFkK6v+/g0gKCCB5bNkXTaGI929/DFuRbJhJKRGMzGdDg
8yCH76S84vaKIOCi6kKXMbszGZLU7c+illZJE6afgOzF2qjEe8ASRFTqk+gDoFf6U5Fm89JJ0sJ5
/PsxL03x39c+e8zSS0I9SUvECPQly1NVmN2BRqyh2XT5lWtdfdCzQdW2jVeOCQAjpX/EHUWkIw1S
nga4Z8KIPAfurqDAUZHmoZvn7+e8CFX9/aBny0vvN7LYNRPmXGy3irnL0nHTAt7RkmIdKOqNKSKL
Pwohnh/CkujCbydGBw4p5F89Ey14a801pr5f5tRlycaWOy8z0RKh/ZXIwKL77ckE5bZUXbv3y9/I
mMzgEDWQyvl3Lnqy4EtlbYS3ln7QWgcAgCBI9/iHTLlwBJhXVv2LLA2d7hd83iE3KOrZmOiiaggM
z6INJtPu3H3o7mBo+eWLJy8Ejv+mC0dmGZXWzGyyGd1W/1HJaJpwZRH6meTn6zQmJtAcJYlGlPMm
5lSVS0MvSSJH42Hw1hbH94Fu5n4Vz17d+hgFK2hAVXDnSxvKrZVy8uTbfmxIo88FQrhYuft7EF0K
Y9C1QkSY+pkxtP73Q1AUqIJxhI6OWV7OkYkQ2xSmQyQrtBTspf7KynD5eigoITFAmfyRff4KYuoK
t5FWR9YZm8hZ9nij8+0BTnCizv39VXe5HyHE/7zvSbH5n+udL7p118kZxMAM/Z2xiznAVP4xCudl
noNKsmYqWsM62kXtbtLGxm2yzlFcy4B3vIpvIDlTHQ/AmBqiFqD8WnsCDSm0O7KS+enD39/CnF72
+c2aqgLwcxLr4tj578cQYlmPsqoMbymtjjrZEDPdRpyHODGcSoL5rEvsQPcWcgdAst7QcznBEHuD
tgyKTJMaQUeYAVCpSLW11Rz66iFpttRblbZf5DU+UpRu3US4K62lJwCLSsc5zd1kCST2ZBZKo01W
rQIn3JVObiHZSmVx0FNvO5WOKZWSjOt6HzGNBkRM0WBguoZbEBUwiqOcwXRqMlhSSdUpah+n+puY
7vERmwkYQbskabBtdqQEc7KaRqh4w5+aODVugX5Y8xaJa4L+2SWJBdo5nmnjfqqTjRZNNS4Vk1Qz
Jn31YaotphZHpR7hfOQknJ3AQUBL25ZDPq/lfPX3R/lRuf7xUcyzpSp2i7wWB/goVrXMkpupMRuN
f2WQeG2/43Rt3PGCy2zPONa12wQ3p65aW5x7I5qq0FCQoPG/jeaKwPLSPGKcAGDUQEcjsvx3qBRi
0Zd6gdEqcSzwC6QMbHIkINhN2eQC48q0vbRe/77cmcxKyYiexCHB4IDOG3yy2vesmzSzUnUgpP/7
jV+cBb8e7SyUVUAyU1tmiYT8XbVvXrYocS2W6ivbp3rtmZR/X6Eo+GKc9DGWOuIeMlwbzUVTmU9u
SHpHA0xTzJIW3bkZvXDU31UAJ3QXcYvxqEObLPagTxYmWL8gW/ZNsIj6AnraSVZK6KwiJSp54TNR
WF8GY5hAEYR5eaXc8pmG4qANaGlqxPhvGGytjFF9zKhD1rQANEE+VyLKUl1HQkRbNjqEQQr20nG8
5mJ07UWfZbCMtitEL/ejW8k4IJ7BiGDSwML9+ft7XoRtm/AT2O1JndJY/O+LroJER2QCwzconpE9
93rmaKQw7kgXxeNL6N1EYk8BuqYUVjkAZAKmfz+qWDRmZKCHed4egnWl+lR61QbxinRDDTwv4hsh
yjfCusARUcJIRkZfMrmt/X33l5BFuIViZ6NiRmSq5zCMMSlGMy6r8NZQyI+jAFqqpCsRGqIZSjSy
f6d62LA9XLnsNIH/Z9n5ddlp9P7aKOVYT7SuIRln0i6V3Xih08KGo/b5/zg7r+W2sS0NPxGqkIF9
yxxE0qSsYN+gZNlCzhlPPx/UZ6YlmCXWmfZFu8qyN4CdVvgDuifQSeHM3XK0vbocPow4uX2apE4s
Z1TiyGoxc7UA7VgE2B7Ga+/rd1PHHfzXu41eJKDiZSD4kwVhepHZSR661gZicBIqbHiUoPcJs67y
N4h9BA03iAx/BhZ6tUm6aocTn1+fs7BYjtVyz6HOUf0sPGdVd3+M7CX0mluMp3H3f/WMk+/foYzZ
OMmYrZmLSqxlGn6oeqr74AkGlK7fFXB/jIfsZ38rVr12sguYynwW+NrylHWhdH6V9KYbn6xwNe7N
aimUZWve1dUzUIJa23w9GVcRxjI4/bEqopiESp8XmlKpXqJkuF4Ys+fD6bSFufp692M3n5/PNy6R
K/knUZiswYMgAEZh4PNIhcq5ngTo2YQIt6rzKjoF3atJQepmVGuM99Fk9j4NNUnLoiI28eTFVwMF
G4ol4LB+j3huneUE/cJCtq7p6ZfK7nZEj4Z4W7qiX9QxbAQvm0v6kp9yQ3Rk3aOdruhY1dam1Oa2
OKXan8b5Nv5efaOzzG/q/Hubfw+cezBwYP+qHOxUfE8nTEHf2zEBBgJOTGlvtz/LDiVXDYdPb6FE
xi6SvvGTvUPs8P3rWb2yiHh/nENVQT3oLx+uVDiprHpuePKykx3yKpQ2fPRurVlvrllDBWjIr0e8
cnqoCLrhMI9Iu/GXwlqkq5EcWj5kSO9CLL0c8BlKvHN6S8rt6iL6MM5kZl0MZqVY6oNTBWbHR4rW
/O6FhyHW55F5Ize6ljV+eqfJ1kjxPg2VlrFi7yD03wn1+MhC/rGEcpnsEwkmAh2Kjk5wXjtrP7wL
Yg+LYheoJ2XZ9gbfFJmrK6v6o3reJOhrVU/PUZ3371orPcsBzso+JY78LjHMZR7eO/7Ws5ARHrX5
dbiFLyNSeuzDmWk1i9EpczT62d0jYbkSHhUPPflTV+uX2l1JuAha7e9Qfo6yp+AJhyxNPKgwqOOV
me67+KemwxSEKrQS6qIGvCT/0dqNheyn/GgqrzpVBUfSN5Z5AVY4KlRTVE6GpxYoU6QCRNy4yqzs
xMLPMM71kNelFFhzAWQuHI9C3/eNsQ9kayFV3xWj3LjhcNGqZOZ6xixrNpUkdoUOaZgYbLDTuawn
GzuKvlH7t8YerZOtFexcpWwfCflOsrFR5YYIbYyVcfhoLlYCFtYGGBpvfDgbBQbA1CETWiPQodZg
ngcat5QuFXSfTXxUfXY/7dZR+nVs845taqUfNr371si7Qct2CpNrawqaVY+Rb+6KYFPJP0YGYsJp
wll66YuNlaLDnMtzLR3xpWELONG5Fz+75qG3tZPeDY8CljzuVyjlOks0QfjSBpQtck56V6LZZw0S
wzTGMSXOoxFReOvkvxJifBJjnAT1kuL0nmF46ZhDFO3asWX0Dv4MGnAI96xm4CclZKUt9UY8OKF2
wmGxUH80qL6PtxtyjJNxuYKkwWGboIBQQg0fBRTaFTDvqMRRHFWEwjwgLT0rLVSBoeLLEMfLVlog
Ytg1BUB1l0ZxsbGTnzjefX2IjRv632vj7ycbN+CHoMuOPTdzy8q9IO4lyiX91rjfVcjao6L/3x1k
/xkLNTtLFSjt0I/4PFYrVYVS0Jq+uPWFQnBF918d9URvvtTV721R98XXypCxRZwUY+1Cd4dOjxjJ
3zZAXyi4uSN8lP6PsH4qyNdJ5o54u4bf1LygMapFgBSBEJ+tWF/wSNl/2T375+U/PtLk5e3MEb0s
I+QuiRd4NHL2QjGjSo7EPaTVWMBIN66nz9fGfwaEuD3W3IQKcfzz18Z9CR5VaEvnbKDD/M3I93q1
ywY+++XrJfQuJTpdQ9aHkSZryHCKTHMqQzobNmT+AQGyS9jUc9DHdbfr63Ns5osMYkUAW7gzliyw
AHSV3vZLYReEQvq8P5mtugnCCDm2TWIl4GSUFdbjracvRSXNJGtYyMFTLAM/DJ6LBjRa/wsZWq+N
55Xr79Nb6pfv5fqv3mmSKodJqGRVqEvn9zdBNaOSdlQKxxUkoePso4+eNssWK3enVCHC1PPI+hFU
xy6AXAtaT5xa4+T3AMf2knORtYiFliAoXc/D7vXr7/85Dvl7oqdJbWKZrq7x+VuVhucThSq7nBvd
+utRlM9n5z/DCE2jckq4A2l5Ehrkesdt7ER8Eb2FcnER5ZzplYuTDNZ3kJet9Qd0yteDGlcGtRRU
8NBAU0ifpnlT3rtGmxjCOQ8D6NaFpX9TnIOhHXWiO+e+aQBkHr16WdS0WGa1fnZLaMXhjB8KvG/F
YK7a/KdozFVfuAu3QcMjHQ3nwVIveei0nY/StOlckusFp13mB7Oqg7WzNoI/XbgoqtcB/RH34hWP
mXU0GrBricq1Pxdo20lzG1nm5II4wNcvPcm/3780xHAcL3CIwAfpfSY+nMmmmpdelmQEyfE68tdN
Fs4zwIF90WwC5YcRblXxUx+lfzBH+npoY1wrk2VPi+J9fukU8//Ph8bgZJFUS4lzzpJTZgWUVZ1V
JdiApjrzIPhnaL4XLrCjutsDppprSbgK9IuunX3bXdrFHeazQLe2oXA2uQe5Z2VyAOELwAWrksOP
n+4pG17F3Agpc1oPbe2vQ81Zw4lbdSbrVjsP4EpjzV2J5ofGh+5bwH+5tKj6bJGnYtnXDVUJMLg4
ZXanRmqQy3+MRUtOY10CgbkVIdTXn2XS8/pnRj58lmnt0e9s+B/9+FncRcSqU6XNVlJPqpg17aKw
9nV1ztSndLixs68c4cyGZqrUKMYu9/jnHxZC1yCC4iWBc5bltTQymWhXefpMI9Zupf3X73hrrMn2
DrW0k0LNd86udHQicLEw8Z1fQbT0btr5jPfBdJEZxGGmqeMyRIfq82tBvBSN65U0pex1pAPcOSTi
rJi7Vlor7QI3kQAwpZ0ulFtmze/Mzb9G1t71sEmGKc19HllP3I6aAPOow24U+kYYO8n6qWoXaEit
WMraLrXTtYpiVwbMEt0wPfim26dau5NXgUYlrlXnLb3DJF646B4h/BXP0BQx3hojmTWOt0qATjcP
oF319YDqz9dT9DnF/WcV4tlKXIMgJN4Yk80ZRBV4rFIV5yT4WTbarAYW1f7QlafUvwQwSNRbt+Bf
wSHa6OTTsowBOp5H1uRmyZyujbyBS7DSL1pSjpwqLu8GQ3uu55tV07/usVE2gPLY2KyUEe+bTA4U
QGmIUVZAfBJ3FmjEe6n6hQzPja9ovPOWP62C8bVMTUMwFPlD/f0Q/LCtkk6Tu8wupLPCxMfGGK+4
mKYUFOAC7VHK83mQrBTpF90bzl9/K2Xn3nh2AZ2G2WsLOKTy967I18Tm+9YGeJ+hbkbCBSOrbGeV
hLnjW4XunlvPEuXeAufXdywJgPE4CUhI9e/NmsqMskuanea8hDjRqPqhMo7e8NBGzrxq4e40qFg5
4IAhzJa/oCzoyZLWfqJ5szo9NhIW0tYv2CKNPXLcBC0pP/5TdTvwmdCxYkqnrwpZBGRCW127NJZO
KchkVPI0m8iMmKyRV2ZD1Rn5DbN9oY9M44kMFmi5277K8EqCdJ7EJ7p+DveeqBUehztI8pddNMyQ
tCButZD5auRDdh9XlLPjcGUILDRwu/DDRQwoHZZvbRbYn/ICkFCJwNVNkqTICeVczMMqGnQINQnM
uegopIcCDkLlxEsH5omKpGzNtQuzSBvzhRyYOwCO2kIhjL41Wt/j4+ThJsJ2B5i80ZFz+3AZDoj1
7rOV274Eslhx+iy6/hjK0swMgfpDywmTQ2qCCi5HOiLBagCFBomzFDxPY2+bENyx0iGiHaO8+yvv
X+z0JUdXoOaDCeMgEQoWaUH22oG9hnsb7wP3qBjeuvP6RRt1cwwz4RHBgfEW4Z7EY8AvhYxPBM+4
Dc6HvN0gAkib2T/mdrdSDJ493aKKuPN6Z22E8jwHTqEhaQhsBeIUHB/SRVJiBWISwgyk+NSSR6Lm
DEFSKJdInUFn9Pu1XSTYtQbw0nGOMS5y2i3zNLnroULb1ULWvA15R61q20ER+z61ljWO6I32kjgw
6E4d7JYkyzZOaK4CZFoMq4arMrKMypmR3duS8j2ULdbMtmRth1DwmDEZIRZdPNpoUwtn0YPuHidB
dcslT+vEOAcKaROlwNutn4hhamTY/kNMxCQbybemME8FhcLBMVsYeAmtjG+pkS1bpbhTnfqOFHTI
XlrJ2Gk26n6VuxnlhuhNL8yRqMakx0yGq5S7wtKXsiTPFWkn98Mss11uZH/jF08iXHiQ5H6bXbku
ooK6Aog9sPvzwFAOBsG8g/JOcZAByrjGpoIinSu/TeNSpuUy5nWC2FyGVocFE+f7mw7rbXDX8RDt
EuXQqVtrXsbmIhPn2t9LLpSZeJeF0hoUwCr082021Iv6Cb+SA3rd8xTCnCiGRaVvsnQhoFL0Xfmb
DEl9I7MP2he3R9yG7+c3Y1zRrgaMuCAKsZMcWV1wlDRlRgEZOVx0qsPHoThhbmQ0EHnWtbQb28UV
OEg/PCkRlDDtknePGCnnFO2k9pDYxtYCiiQjV1mMKyUcm8/FQndQzGmhdKJ+yHr2VQS+CO37DF3D
Asyi9BNOaUKPTwuRlrRQDcTR0ezIW6keJ5eiNueA2N//Tmu/6I2zluI9R5KhwLbwz5b2gvc0xjhH
zv1ZUitLM4an1CUzKXvEoiszpX1aHEpHJSJkk77j9L0FOhDzOKRr/2TI/iyOf4GdIeR+wEb9HFo/
PUtQLLnPOTAkzMgiNoWuuHeujz0QDF6+mNAQAYF7onQcaBp6neIl7tBa9KgvQfdAXL2Tl6b70rfu
PPZicNTxTEW6UWpKdswq1C5GoHPPfa/FxWpj8CrFTmqtx85/psQFoi8/WemLnt3zkaPwj5I2Gyvj
vNUK/A+7TZuigZpTPA0g3YM5rGV0DOA5sfha5DqUKLsT+hOBdYR6ANDeKlnxD4XCRFEComq4TIPm
InxvE9BZtUI4X+pvrgrBPLCJw56uLdyCIKFTDAhYHxASGB4KtBMLbRWrysLEGBAotHUWroZKBEVQ
TnRL1raFR15jOqsS3UgWTUVTH84I0e2MkLoynzXrPNQvDuM0aA0AjJolFiLp2lGwsbqCoN8DWKtv
IFsDdFpoiAQ0y3T8EQfjITmd66Gxa+BwWeXJXuZ+wClDOK+8RfWRYyTUHhUZfsovHYpD4QHgZv6b
SN1nIkKYgTKjv67AYzIzrm0tfO81NFuqn3gRazmkxQrkzFvkUtE0FN7H3IixpIMooO1RkjYPDnQk
W64WXwdeyl/B8RgxWOiBULmijjfNfUWS6H5SkvsSsfZ9PUu1Hc58PacfSAS1pRPrn8FW2s3cy96M
EHdKjpguf8OIMr3FWrj2LCYuIPhyjH2OaQwbV7kRuaXlnInGnOQSeSc/mnvcrZp5o2w5AYIQcPLa
iKDRw6aPbejvUKMPgVLR+umA+YVzJmoBAGF26ryQMOlWQI2lL1pPuRqNT2AgUd0QTiN3JY2BMThZ
WZybP6a3LnU4apBoEUMK6vXXs3LtQ3x8ukmRzw09N21SyTm33ZLSJYADalwVnKb8xneYNAz//g6T
2h1yXXFteHwHR24XGKXPibp0ylcqAnQkD6V0oGQY4R7UXziUDQGd50RJBgY0PTAOx0K9//rVUWKc
5lDj1BiqNsLY+DX15DCiokJTTmZqqBtrWrcMoailPoKpoBerkUMZKlsvTrGg2xmNf9Hk3+qYz6CT
olfrcBMORDU+h/nBgkdbmPlxXMZj1FMJ81eAt9qA4oEj/1JCcxsScAgoaI2Pw9yhGwwIMsaSay2o
j9lwyZOdoK6N0svCV7/X6LqHXPmtKS+y1D5kkrnPJQqwQ3kmYISs4KurTNrXHD0ezHWJFyA21pRk
1ZbogEYVvV/vN09KObHvu61VyuuAILppkBxun6nbu0gh2325QXpwobsb4o2ZSBA4lh40UW0057nw
IG07e8svNq3zWtloBdW7mLOhjcttGsJvQZSV4KFOX4dOW0T6m0cnoui+jR9hDEPT+gD7YEdxOHOR
VsaivrabU0ZA7scNl34wt6oXo1MfO0MmCSxRl+u2EaX7PLX28WuVtW8i4x8f4AOUCAn2P1JPPZue
k87K8ClRvxFAcTPzGtzsrJxK+Zn42R6wMkbLkPhHj4l2SSmPGhEB+ExTTj0UmURekesNkbrA70vT
4iX2yIuA/CGv4ZgTKGpDvjGMcqlnCTBD5dBW1EOKcG9FMWZzS0h1gefP1FA/YBO/IEDSvHprZ9Jd
FMJ/SrJNW2gQmA894W3tdqsby/avct77qhWjxY8xmlJNUrw+NuOmQXzhHJOicKgM7WNozI28mkEx
H9Vuc+VGMe1aCmtxbFPupm6Jj8/njL+XZHdoW2oNFEc5tTkkGJBYi0L4zaLxX/k5b0ebH8AM1Ts6
PpO6RmMpGFIYEXW76kIEZAbHBIAiE0YUpqpANtobqey1E9DmDtABFBvcduOffzif80ZWesNBCT1o
5mwLjVyCs8jXHyrn8vXMXX01RA2RuQA3gTDb55EwzpFKu9fFuW3RCbkvBUI1HPsp9e6DwAuvC291
oseJmSbpNC/+b8TJu3VGa9iuOojxY5JFEYS6MJR9dn7zi2hSEnfwLO1LZlm3Lnvtysij+TzmCOjp
Gu+3wYevqnd+nLd5L84xaRudE1GiPxHOHXeDDT2YHJISEnXKH8kDpJ6vv/O1Y10o1PxwBjZ1WRu/
yoexh8LMZL0db0+8tJHIo8bzkAREwMHz1wNdm9CPA40f4cNATQ5rt8Tx6UzpHMCNGz1ypxUxPMfj
0J25wr4e7tZ7TSpJkR0aaUm5+dy5Yz7Bwab7y+rWKFdeChVDbPYM0xRCTIFrVTPIfu+xAanoqP4b
6QkynOw/4b2F9ZGqzdcvNcHcvMcFJqwWhE4N0wC6ND7Ph49oV45S2wH12dosl1Q1ZwNYCVk9ZBqi
EIlaQdbEiFxeF44+H3d/KVPC7mgwcvXkBFJqqc4SxMls3PJ0/IVMahJplCFZ4h8Lkpe8OvuEzahH
AFHeVcGu6TdI1ez0uj6Ooi+5RE+fk3TM1VvwLVEPkbR9KeCGd0O5MzGSCqjUYTFMy0Rzhg0yJPdj
QCKxeS0fEaYGTXTjRrh05VQyRzyMoSJsKzh8P38VSYlRrdQdQe73SGM7L09MQSzO/S2Nbn2M8CZn
BIVQxYDfRJBqvpftP3x/hSlR9YAzIicy9Xykwb2TZzcw24OVhW5h1+6jMN0p2L/mJnU6eZiF6Nmh
jbHSER6Xu4fKrC+dm967DW6xVFQUd+ELCFtxtRhguSaPRv3oEk31/DN9oBL6zkNQVbWLZJp4MI1l
aWnYSHvzETyQlMkC4PKyUfYkp31+H6UXtVR4sj9fL7xr61yx4JAQ/Sm2pk5OY4sqQtq31fvmtdIZ
kjrSJQDREKI3cfNWu7J1GQQ0K8b3msbd9nk6B8mnelaMx2G/pIDJpqL2wXb6+pX+bi9S/f04zOSE
qIrYdiSz4YbBvFy/cF3HwFTGFIuCiuwcZDdB4eqWGdv1YQlIkD416DROt7BhD5kf2gX9B2dHlVUU
0ko3l9yiUapS2ID5vO3MW7CmK0EJLCbTVhB/togZJp800bXMt9RUnMPg3tdXeaHfa8mh8YrvOeIb
g+KtHbEzEqRs9YIgXlnL3ksK7B/v3O91aa7oAcyd4Aa+fsIW/Oc0Uy1FgSZnkOxN5T6bti4afOLF
2Wz8BY5dUUW/1dg4nUNXnuA/3bnIZjUJQjEEpYVfHTPdWN9YBtcOj3FVy4RQY9A2ufbVbuzQwIjA
zfZpBMrwtl0hozAHubNKSTvjGStQk9dtLM9kW8J2AK0J3VmDVEug6t/EkrxvpukhY+jw+sAVAl4R
ExxFyX92Vw32OYb265fmorOSpdzB89iPsOixAKuXCqoeElT3jVGF8ySBXESJufX3ZpV8q4t20eW/
nFBdUB2QKRWr1FdTJeC8bzHb8PT5+JuvP+SEdvXPbI7NGwI2hZh02iyKHWHUuELa5ybfjB0Gm/oN
GZtP/bIohvVrGV1sTjIjoAaDIWxTPNK9z1tkBtOLr5E0Uo2L92Ol/MaDjYv7r+/574NNdXSHLM70
EJnXMxA3Nh1BeZpSQMAPI+/mChwABb4PWaUSb4Ry5u4qQEWxIWVzrTckev3OBXueU5bufMTl4Ol+
/YATod///XImixAup22rkyUoJGR787ywz2a8TpM3+tQkhnSu0Fg7IGgaxUvZW45YlU3brJI/bXMj
VlLGo+7vLyQQoNcNC8zQ5Cg0EVZIjJipC5p7IhkOXWr4lrRuqfdTBCRZjiMUUuWl0YYPZI43g+8J
XP2fTwCBTLcUqLNA1yYHVB8Gsoq2nn2u4nQVohlj6Eg8RRKacdSZGiAu9nos5qtkokZQLcbgoyK3
qoAqNMmRStoWoSFDW/bsUjo9D6V+GJzN1xN15RSlE6ohti7b4Jum2U9StxJevbF11s193yEOuuTk
doZj4m69W+iXK8fSp7HGZ/kQaagR9Dl5YCxwEbmFc/pSp1Deysf/T88VmX5gghYN6pGA9Hkks260
HqiBdXZH47K3oH/UvT037qgYY+f3X39C5dr992m4yYtZga86ucGLqXJ8KgBv9uq5Megm0o5oXxPx
4mPM0lIWqpNjEdXUWp8UsUrFc4EsUqI9Bt8V8zUkmLcQwMvSJ9H+pE1XUbBV21mt0lurBMXn5yxW
FmL8K107Nwu66HG5xxEsMTzKH3fNgDpddF8IBBWJ2cyXsYhFcNyFl5QCC5LHIroDtEMjphnlnJ5y
qGkYaEvY5JjweSv67srgzw0wyr16qpqjlQEcabed0aDHY2867ABqSVlI8Voe8N2JXzLJmnupNG+b
8JvfbhMaPam01vRkNiRPXV9Tuza/2cBdrOzBtSOqLOZcIwGknym5/gzPZEpuaIwGxjIri7WoToEf
zZqcHz5Esr8q+ob3piSKBZh0TntkeqLXWtr3OHQ16V3Q7wwNuIslNkP5h+j2xil2JUSknC8Tg9vW
2Ome5HdFhFQswkYWQTjP6y7k6qCZq4SJBD9UixESfGPEq1vkw4iTU6v1BiRBM2GeQQFh4KZ2m8rf
RuUrKKmvF+3Vff9hoDEr+LAXtRrLRAOVmHOg3gXpQRourvHapGz9S3wLATFxs3g/CT99x0moXVhl
LzeSPQ4GAYmKd9DDS5K2DmSYRtrb2F8VVHpTPTslMor/5lwqCrzO9mho38lKOW/ko0YXsqm2A1eW
LWkzQ3y3CxpXAUo6GkZuefLTUZHs/oHt7rJOw5WWSy9F99A08UyI5yH51aX5i5CLgw7y2rDbGZO7
tjOSO9gUGUqlHXHG9wSqVIKWWk0A7Xur//6bKxxG+GQaFCam2IyyDtXCqCLrnFRL07wvUyhT1LXl
+YDaVHrrWLq2eBXGAewC9ESd3sByj9FRM7B4i3JbWVClw6WqH1tpO6hEYYD0kltgWWWM4iZ3Ljct
lz1Yq9E1crJ6Q8slA2lYvSZzXMpzxjPTX0GB6OJRogJlokJ7LqpbnKtrb6oJKPp8W6At72X+D2vZ
dVyt1wpPnCV6kJ75J1Sq70Pso0idVScoriVQEA+QrEAutgep2HvxJsggE3wTOgRLJ7/EIDDjCGVI
JxA3dvSVzI9cAHdmalF0v6bws1TLY1etbOvMdQcahwYclWo1vrGdb40yuYFEEQU0n9BqJhIk7KMO
DKTvZhb7NyTclilFEAdzItrwGicbOZNdPzEqgqqQvq5JmV9DALseZdMbquzlsNZU2N6RqZ58e5SO
CIZmE8LTC968/pySxSd9+D0KnT9tnt74AlcXH6gnBYUeoVL5myy+2LFiuYtyC0CSMpeNM+2DWes8
BuKJ3myuiJlUgrF4kezHr3f1hO7zz+kmoNwZttCRZ9AmuY3ZFm0lxZ1FklBtZQ2tbOSjvXm+LmKF
i0IgbObOivxJ7k3AFc4cqb42L5ZaJi+i4EY17dpW+Pgsk5jTjDILWw+eJdTLnWH+8bUnNUTP2Rxj
/gEJX/DXNypV+rVdTzmbJgv+rRBiJmOGpdH1jYQAIsAEasvqIq5HeAyKb2q/0Hc5KbgXxnOlRr6n
3tXUj1p65xndcSXN5k1XH2JfX8coVSZqsFQs6FH5xkO3QOv871V134FTrrSXADyUosmL1EWrpJW6
hW3GfyQJsBgQMjr+9d7QUGbzjJOcbTp0F/Il8UGVvXw93RP5lP9MtwmMWscZF3byOAUfThugdyhW
ej6v6yXHtsNGQWDVN04zCqPdQ5g1Cw35QXmZhTacHFRc/J0d/yqbfS3MVW1Ld14PRbMh0jPlOyUH
WpC91cYw74W7KpHMDIziGFvZHvTZ149+LSeyxL+Prk86R0njxLGtM1OO/KMmiBvhWW6+jpNHlPQo
XWf4tdl5vOkRRU3AinVFvbTBSH39GNeKATyGQRw9nozWX9G5CkTRTLiZ3A6YT0iiCgh0dB5Xva1W
Wn+ConjxpGpjgbITzZtnB/e5SDfdkMzkAvnG+gIDiRrvJcryp3xFEWhb4pji5HeWOroUGHTxjFsO
P+oY7E0vt49PPTliXcPRe80kYpLg2DYGQocYbsjGRuqkBdfwLGufYzBZ7kapq3X0NgCGVBJt6eMq
khZwNuSDCzSGE6iI1R8KCHk1QLz8VgVwPOX+ekq85jgGiTPs91Pyw+oUrorHjBkCQOmPbfFocd94
SrivnREyiV9IvkewGvNFsFWIeqDbDEvVvzMAyHw9ydcKYeTe/z7I5FSomybN7YycCEXpWPvuBFtm
uJCxrxJiBhOlD2lEjZYQDrR+ClI3IR7XLwQYNTRh6fGTCn7eqEJySpCwTFjotvNxbcnoHNln1E1k
Ey8RlQggxPAeNN8tjYjra+XfoafiH0plZXHQEvA2tYUGvhstSJvQJbgrx0Y4UKV8iJ41o9ohc4+S
D5/CpRMx2MhJilo+BmDwnEFgQYIXKIW7YMCcFNu10rZmibiTaVHemK33AvRf6wYFOAEVl8bD9GYP
PBv0P3UMTjXtnFus7tiaa6ULmCuj3tWvdLv9JmpU2IdX28m+j2dHJgEm0PN2XaRY5/rsztLfgJCt
kL817+MM0XHEPBscItZJBR59bQebunaf/C7YGs/CAe4idn1hrjRltPtMF1n7NBZMcxACYIizaqP6
8aIAjRmXjybGJl6ekQd2SIEq56rt7gK4Dpo17/BoNiz/qeIR+hQjEMTXnUZ6AUYSKMEmC+ud3aGO
AfjMfXUtiyJMvcKzjQadme8dFesriRzDeaU8vABObKvhAVTMBnDbkOv3uQxXQjxBoVjpHFRkoRel
Rv3Xtu58C23k3NmAmNWHl1IrF509U/pHISer0SEwxm95BDa4wV2J5PaIDUQRUXXRM3NePO+klc0S
WFieowRjnJJ1DZ9WCh/h0uH3oKNdkoUVA/6JaLgwOwupsWaZEeyywHvQrLNEMpS2Gvh/7s64O9aq
ije58Q0FnHmTk81Lw6ETxTZQjFMDNgyXyBGGi+B4eJHsflGCajQCZeljB8WJ4BCnOBk5oMBlnDWZ
5Jj8cuOiqijXCv4F/sYaqcC4s/XRQ5aIdQlgpAM3N+IsxCFK9NfBbba2K9GRi9HSjRcJ/kx2sm01
DCca/XsU699KvC/D4bcnyystVRcmdjfYpyjicmtNXzsKiVSxodQt05ziJEoYpLFW6iZSrgkfke/u
n0WaLPMcQ6U0/yYV9KGoAVY0CWsJu5wU9iZwnr4JtyZflA1MfBttbzzWO29ystUAOIw7TR95CNok
UHXiIq+UwuEiyZFOLkG9F7u8RrhYHe2K3Vc76x+DvsTXPFUOaowXVf9gaD26iXTKpeGtscRaqYme
3GGrSto2P7pWeXTDZmta5Z3kR+w5xGjA1MOHXGYxRLPC3CoimidlB+GqifZh7y8Dr96bir+U3L0O
5qqlrWqxvPuofxjAzzc5Qk/I+ldAhFXEqQ3P/C3T7SwioPleP5Mr8VupwFZyw1RNMQvKeq0R8VT1
0+A1qOKuhu4xiABE9xokvyTWThgOlw+lO3pjm7PADH4qyE0D+0czYy4kdZNVzlurrg00bC33Z4GF
Q+Ql60GAaq1DOgbKujLx0inEA0j9uBKo/OIOaYTGWW/qY1PGz6NUbpmbeyX43ZSYW2veQgX2UPbE
OdAdpQcJi5c0Lb41nKzjDWDQl6ldWJPAlDPuSB94qPRsR3Dl3WZlotKAL02eojh2b5XIhnhipfoA
ToVySr3s2UJgnHTp3hyyA0C91L7I5ULFJcLmq7w/DO+iodgTKfHd+BggxhdKFq5yarwSERY30Cj5
a+pQ6vS7zqX/yRkRO1sZrzDBy6p4LsTlsM27fp6vKrW6g68+T631gAJRnJztSsHtw8KMl3offk+Z
k2yyTCW07oCYurOQQFIGdGyQbdhPWmp/azO4fXgvzMW2LY84TWJEdLHGWnjlrDTsOmiUt9DQtBJx
i/ospe3xwUjua53+RqZ9H42Ki8RCkDw86vhqw7xberi/RIW2galkY23RcfAFnOi+cavSeiUGIwOl
foKhrWagdfb5SkeC3RuayqDAUFqAlme6egA02UEEQZHpTm6elOC+9y5AhUo5XiNRciO9upYAUyhH
ChDUqDVCOj8/gBI61uAAIjqPHqx3VXoaMGYr7G0YvgkCZR86hV0jjsaJkvfsi5cEgwSr3zmNt4td
fIFm5a1HGgOp6XFCp4/uGo0GNEInOXkslahamwE3t8QmKRYpvSoBQp8GH4HogOeLFG6zEuWS9c2+
3pWyw0gopaWtkglRg/n8OYq2ISfMybmxBwFf1LubDEZAcCOovToKjQ7YbjJwHnNcFR9i2jIvgjYN
PBLseueypiG829ZP3HO+Ppmv1F6ZWfs9J7Eo+E7yeJHTNoUxQ7zIzEmj/VNn7BBNutkZupKkfxpo
Ehp3tYpGQchAJLa06MfWVL+uSIFRx8MoRZy/fq9rCA97bIYIEHy0yq3JLAnMDxJDY7zej3F+VogV
gEeClGyIFzppVdYAbBcxR/NOOPu0OZTNwa/xI29/+PkFjWa9fXBdtPHdbSv9ziUczCsB2qncSVm8
6Bpplpdba5ARPle2VWnv0Cq2SOdzZ53KqzxZ+d2qQv03m5vPKlhmzjOswOKV5kO0yG6cEePLTLcD
5R9w1ujYWLScPy+WxrP0tJBT6m2wEtcU3QJzZ+IXe/h/IZrBjVAJ4zpH+HcaM4tM6+NWq94zQr++
SAnHjnbO7D9jZFECEVWaVW38AqelEcdGQM3lEluEl1LK/oez81qO22jT8BWhCjmcAoMJnEAOM3WC
IikROWdc/T6gvfuTo1lO7VZZZVuW2UCjwxfesBQWkXJhm5xLeNiJukTLXwG2c3o6hpXl96Wf6sdp
Nskb0ePAELAuX2XrNpWr2xh2BnQgvzJRnV/9vMb+JvdyLCrYfBozeJPG9MnmKdo+73QLYgkUk6hb
qcnGql5Qrs6E3kZ2rdR2eCiF6vWE0+mFoc/gYb8NfbKdarTCdeQ39aPRPBkwoCJrqSmI6tFf0pc+
qnGFIdn6eHth2DO4KYYFfyLNGm/Uhb4vNCNBrwoCm360aI354J6sDlXYWFsoGK345QtdLIWyCtV2
perXoxkvIhg2YdU7USFdECA5d6J8eZZTOIAB61i1klE/ppMrJ1s1RlcdGlYePuT5cxuOzkCw9PP7
nyv7waoGgKOgJikqn2Hul1NZIvhTjIHVrxnXIYZIArZWEm4HdBeyKzls7IgWd9KvKP/nD2E1I7A3
YYBQLaERlQHYPITa5e/RQbpoF1tbSURtyIdXFQ4OqropxE+rex1yHbK4gYqq7CpajBUXnqP1b0tM
l1Pkr0lO0m6jyFulF13Lty4E6+dunq/veHK3JmDk5Q5bkGNSXgc5RJ8FLbLuIpTp3DDsG3pDNDCM
v5gxLKLRCObNMwiDy3njNuabLmPfRpzc4uUzJ2RGRCUVmtWkLDxUkjBGGUtzE3S/UpLAnz/tuSMU
9BLxjUpXBW237yu7ErXY1CdPOwoNpCrxD8VXo7pVqSFLMTZm/ePPw51bvIhSKHRHVLAGpziJNMEQ
aIQbcszzAxhs2BToyvTlOvFqJwZIlT/9PN65dj3RG9AQRWHK5U9E6peVm6Y8TOrnpA3cv/Gd5r0i
StIgpEnCb5SPTUYEfBGKfXZSuSQAE3FhkJR+n9RxSOIy7zP92MZ3cJBDPVmBF9b01iZg5YqwsJci
+fCv/URjaa9nNelkJc4Fgga3PIBEP8/CuWiHLp0mYdtH5+yUAaUIg5/pSYUrqYXEvw8VGjCA4nOa
UXq6cFbq585KQ5PAf9EEA/t+8vJmp8tRGDGY3KuLuWeUFqUbEAoMaveSGJFb9u+53sK6jZ7N0REn
MAxWtRj6ZwXv18rWwKeVTQL78115bvNtyMzJiaMDmp+ptaKCEknhZuIxDR6qXoUMsZW9qzE2bc8H
pPU2UP4pDlL9kOCcq71JmLGMd83IRP8am3XcbJCGYylom64MobmsS6AEFdp7stEtwg1FoLdZYagm
zfUU7Y7cYGag6E7hFw7/sqwj0k6/ux7zC+f62aVqUCWQZ4KCQdT4fdVYOZrfXUeGC5qTxBDJB7wS
UhvoHkHwYGFsJ2+99ubnpXE2kPgy6qlSh1BQufeaTDsawwEbjge5X0O7bSdIO97cpv9IKEvNKd7P
435G2Kexm2FY822K4ABdvO9vSy+n1nCeVo9sEHUCtg1fd3KrMdrWuryU1MkJS5pJwNxySm1+9ytu
Y9oCC4jDlbQH61aUpht3d4FpYYVIkclb61J9F1Dd1oc3HX8bGWiqxRJvgMlVxXJojf/PF6MDrtEK
nPkPp4dnmmd5aqaFdjTTm6LajzEuKzLMJteb4enoAS4C3Ox+nrhzaDtzRnrOVSXuEfFkf1lG0agm
3+ZYQFKD+pX067TvV1oBx947Qk+fDWa6W1ASbph3uxjLtVgBXQTk/f/1JHN+jG2I+ZcsRB4BecSF
Uj0WqrzmG0ZC+wAaa9VFMPkRb4iSLQVPX4htTWi3pYZZmdnvhZzaCqTYnx9GPnOz8A108kaT1IfO
x/f1FHfKkImJoRy7uV1o0ZbFwSlcNyoN4inE/bV0xRJTg1maD1Y80mq2N2GLh0gFLNRcu51rLYoV
OaIiIOY2R5PcgemVWsYUhY5zQUdNuxWUHidiR1y8qS49v/L9+ZtmkMoaH/gj/BJw1YEBV5D78JW9
n6ocWEZ44fNdGvBkAyayIEV5YilHPLUi71XpkJCJtoa6r+VDQjDCdfzzJzrXJuITWZRCTRFdrNOb
AeUiZVQnCemj9lbCuXIyJiQh+GVaNiqAM68auYGSs7jVqH1Hq6DpFxeeYX6rk2MHmpLKSqFdRRBy
Ms0iAW5SpA3gCesAVBTWOyxoxFkfQr/CZUikeXTsi+c6OQ70Fi2Aa1V0KX86cx1/e4aTmS/YM0JO
t2hWDor010HY4h2wmDjryWUk6cXzNqX81PorrQyRHXBzyVxKlL70YDmKrxcmZN4XP03IfJ1/CZDE
TjH6xiOH1qJfVr0Bq2SMcIHeEBYi4e+8ZyFfJn8G68+Fcc9kct8m4STclotJbSqZchJSTSoIu2CT
yls21zwNU/fgI+Wcixe+/pnQ5NuY84f5+q5hP/QlCrfHqN0U/S9SCSu4cJ+eCf2+DXFyOuczFXDI
C6YzpHaawkW77mIKct6z2h74iD/P4tk9rInm3P61oFCerKQwTsyp7ECZsXnLfCU+ModNfUMubNy0
8qWlopybPzjSHLB0WWcI1vf5Myk24xFClwXW5nM1SgspEzaRh+eDEDlF1W9U0AXg/HQPFRdlUUYK
2NAMfjDWj2ikIogKxhPJbEyVOVulQ4hORF6Pj3K6KAPJlTL4K83j2PWuHPruKGqObh20rMV2dleq
wMvxfA5KAoPkNq8etYCOsnCQI7AiGqgbFQcI5Cut/HnO0ImakFsjoxzapzARDro6ulIIFAeDAstf
q17kDAhLTBru4OPo1ua1agKUJ0WNPioRuA5/oOh3GjbaMRcDpcicgCxodgMaLwkNNR13eH+Do8SV
QsW1hzrWMfMWGuC38YQvhik/DupLgSRT1zQrMa4XVhUuhhSlGBghw/BWvBgzI63FD7MsbbjNxx7S
dvbWifcdRoWpjDd8/6DV72qz7ofxQ0diE1abiiViQu09kl6y6jHJ30L5oY8mglNtk4vjpvPUawtl
v9hAaFiPjjo2ukxsEKiLGeno1+ZBHF2WZuPHdsIpE3ovMZEzgJ4A4VkYQ7hT36oI4fzf1yrcM7TE
SP50+nTfF09Bo4pmcksNQVgq/g68YJe6/GU9phq6NQ8/j6bPRajTc00W2RWKbILW+kxTvux1kMpG
XwbkYEm1mbQdEkJIaa49bSZ20L1OwD1bzlAlOApA4dcNeIYP1D4Iu1+wRV0UkE8i7I3kYqELLNp0
1/nZJleWY/jh4RBbJ81rBhVESI5xOrhYWa2MBjeVXcaBrXShHebRQqI61FuC43OVDDlfDzY7Kh0I
E9L9i4adGcXwDddVu8gBp5p9bMtI8TWGZ1O0C80rGvMrUmbks7BNq8AZ0QAcP7wcHabWHszwwsV0
pjSBS8h/puzkSDbLoG8jv6ThUe+qZG8gS6Pa1iV/o3Mn5NdRTk7IFJk7cfL4MOyKyp+rtqpUglh3
wcRrl2jY55QoIKuRXkjI6M7X/vdVRyjiN6DL9WMvvoC2XgqZtorFnAVAj1je1Sj2CeCIst/VAAib
ln20r6ajr3NyUchT4gWOdj+vzHNntmooGlxlDC9k5eT947ovpVijzhSaByQn0Kus8KoVw19Kuf2s
XhYXPuu5AQFgyZZJ4RphupNbb5ARIgoFSwOp+1kpbigl9QRet0LlLYzqoAiXSILn7omvI568YjZI
HRZWjIjQqt1Ix8JYesOF4+TcYoXvQY+DAjj6/Cdv1VZ9WRYdhauhXWXtFhUi7aE3L4Ss51/kP4Oc
vIgptlmvZ/9MHRD1Wn0H1Pzzcph/xOk59fU95q/35ZzCLWkUwfpo8xUuAV5gGC+4IQqto1ur2/w8
2IX3Oe0atBSrorRi0mBqwTcIg9uLxa953n94n9POWtyWzSR2TFlobYlsqe5isaxy+sIB+PllCNcv
jHWa8+FFXIB/02aSkaZOC13zF2VPATkQdgjfLQP610Y+rPTxCPNxYRKPEN8CLCa5MxdE4UAXXtiA
auu7TWI9aMjYTcjv9bot9v3aQ/oJ9zGve/GMm8irlyGO5onuwiVHcVX3hqex8f4IyXiUjYcBfkgy
ohaNOkuYD9cKgiIzFJ9oEVF906mpkhv5U6r+qal2F3Qsaj1YCOLkRNF1UnvrWsVNKLwdxJcIM6w0
ExGYqsHVINw340crKondMun7Kz8Vj3qD97YHlE5GcjHTMH2e6MRP+BgLOF6ZxeuU7jsqArB6ZPQK
ogrozb3uKVdj+DK3qYeyWioI4M9MnBAmqC780k28CfvILlBPScPATUD14FbOQ0PjIGBRQlcaDXtm
c89/NKoemFpHux8iW0MuDp2pVXiI6g0G6Uq7CpEO83dlvZfanU/8kiwNKEH4M6u2iJWr5Ap/TCJD
fGengywd5oBmtNQNSAeATy+GhdJWU2wE0Pypla6CREMyekJdDlVdgkY1LRdT9csQHxPrDZ23Okcf
ztsEoHrkGM2u9EHmxk7FfVO8TFaD98NrhhKtii2bD1k4rjInjnuC03KlF+9ZXm38usJ3EjwU0/kg
DYtRBOkZv6NS2HjOHErpzdPPy/fsRqFAChGPFibawd83vhF1jdGINaVwRIuT2zK4YaME1UPrXbhw
zm167D3ItxE8oTl8cohJ6aD0k8xAQXtkFMu46ZVLtIxzp9jXMU5OMaPuGDml6CsKLRwmKGehARX8
OgUyZ9qJFtgxBgWeesxY8BKLWNO3cxd5Xk2lP96Z01YmaPp5hs/VNq0vT/VZcf1ytlqqH8a5xVNJ
5qYIcH4DuuS/Gy31DTesXSA/oVW4F09Z5dynhf5Bg0fWdOrtJ0FHj1pEhcq8euxM2aY5fBiDlgYP
QSHhr6qs8hapK5yWPakAql9eIRYNCqrYFIq1EcK1Z1wXsOuUTNlmILJU6UllmnLvPYCcJynhssuS
dUt9MfhdAtlTUtMRoMFzNVk+HX6xv6qfkDOf+U2G9/vCnJ6rF9AtQulEhlKGztn3ZTv0go9skKIe
KwUkDuaA+fWQ3vtBYIeu9Uu39l1FTX5ykKj7eeRzF/7Xgedl/uVjdnqbpoHHwGxkFhLkJqirl2/8
+flP7y/acjIEAuCEf/GaIjUJRrnUVGR0Gjue3bKth0B50yBBhtOD2f8qVVD8QDJr/KaaEGEsgN4y
lV6SSCsDEye898LzqNfHYkRzUVn61a8uaW96RGAT6yiNG7FG3pFUcMKifchVRGNVSG/FazqpMCT3
4lSs4wg3mb7fA1Nc5B46flHNabRR2TwTaZ4HhC8OFnicIGOKLQmMUXBd3XDsPLif2CPHOmDPi7H0
uZIN7Gb4TQBM6GydLGuoyaNURwOpZYbgoPzigz0jjEzNR8XnDDNBpBnL1L+kqnfubJnNOfEIpj/7
l8IBRjZBkWQJXyRd+fnKSh+k6pZ8QRvuSRl+XmTnquvAgv4z2MlhGYlRmPVjzPoi80NGN6qBIXfI
2o/HWQnSt9hnib8p2JdET/hFOGT0azUej6p6CeD/GY59X4ukyxb0QROgB2HuycNYXqRa4+ArRwEd
0pLUlfZlKOsLeqa5/hZaj1OBsoJSHTo2nFCpy4guCJUCsz/SIBEQv3lqQFbHMJSkUVyaaGqWGRzQ
nvtuQAtV3ABMAaRS0uwatUvyGH9n4BL+ROhskeOoqv4ZvX3ZsCoGhtwIYCJiY0Eby3sVKaLg5jaN
n/1ltV7p2mosLl2r388J0+C8pbVMWGWwhWEnzo/1Zdh2FAsrQNJzF5ePUPJtb/iFc2FDiUWrQTCh
0aYFgVuQc4ERnk2IxJjbwFSRas5dEeGxflHPypQoxymxi1ZO1N8oCTDhkD/V7TQQVHXm2XKdOH0K
PLsmWIsmu0TxA1jE9UQEMQWea4W0th+S2SNvaB23HsH4BrQw8+guGlXbzz7qdK9X5r5djNZaRzo1
Bj3fgvyFQi2K+9YYMA1YZf2x6ganQTXX13KITsrtEFfLwJQ3s0W8JkZOaiROUv/SEaWwxmfJ03Zy
0y4h37vptJ+kta8/TtHjz/vkxO7jc5ahf4J+nMFX8MFOroGwlBuiSlk7FF5iS+ptLV2LgDTR8MG2
ZVUWwiGnnEFHCFj7XsdMrZ4C2wqyu7TGKhf9XA8jywJ1II1SF4atdhAhE4HMaoWBxDjsYuNSE/wz
I/zPbvr3kS2el+XBtXy6m2ojD0cqLtoBHHYQ8TCuNS7r0W18HDWXgbyj+pagL+XZqrkMmdf3tloh
4WBKV+bkxvmyGHlSJ693k3nPoeREk7+Iy+hCuPb9uPv7MU9CqS6ums7A2RFe2DPFkU5ZS1hb4h4x
XWnqhWr12c8oS3PHzCJWwSn2+2bxtLhXhqIeD/I+B6z3Aah7RkrbiPDaS8su7TcyI9vL6MZcEcBJ
K0SWXbpTrrGRLjzLJyPt9PvItIJBh1CvgV35/Vk6L5K9UNO6AzXYZel4m2iJw5OtvJU2upZu7UTP
0W/hDTnMB2FvXvfL8bdZ2O+A928VV0FbI7PV9bhu15iDPUKi+Z08WDfC/aXvM8//X49p6GArQTgA
dDg5lFFiGUuyMw3XP5RqnBTZbO6Irr3th6cGB/cRc6wLm+37xfvPkpC/DHmyJGQVJHIeRuahdf1s
hSxZmmzaZimomyK+x3bQ8Fzdu82IMXNkmtM7VH48Vo72lnTHWt34i5+f56So9s/z0D2D/jkHgkiu
fP9SkyL0od/H5nYokVlJb0RFWw5qvYzi8KrSocfBxEG0Loju2gSQjxwWUAhW0kwUBxrnjdizoLJG
r+/Cc32Pu/99Lvb37C0o09w7qQdQDcglHVeTg4VwRXWM89meK6pcC/n4lFbwSktXHgZJ+UqNlkm5
BI1v6Dv/EqbiRAb47+eY6xZfrqDRAiAf84Q0fLaxRCNiFQW72tqB7opupmGnas7cWNS2obHOdRdV
z800rfoCKsFatRbJJcTm//JAAOnpuyIScGrgOWRA5gq4JYdggx+P8hzfRvft47BrbmonXYG6s/2b
8MYMFqnmQtO0ezu/EFh9ljVPtw15LkEcDrls75M1PA5NVVfNaByox3Oizqab6SaEjqPo3BNow+Co
GRpbOV1VSBOL3JCwFCbsFtZmu5nENxP1J8Sb+x21mnq8EYAH1puhwiBZuprSjzF9ibyn2FyFwlqP
lzWi8EBDs9uiv5eMS5ff9xzo3+/LPJrkcPTeTiuqQl50KB415cFcTYtf/jpeTwvV7feDvfMdfT25
yW3hPAzuuHxInOLS7vte9fp79JMDKMyDFP1iIzmAepYW0W/zcXir0UgM7Oyj0G2qSyVgukuIefns
/Qm98n/e+uQLZoooKGafywdh218FdDIe42jTf/QfyrN5Jd3rTrxVnnRHe8YCOYcotEMXC9Lxol1F
N4EzbPSryLOrjfGO4voaIJcT3CNQatF2uvdvG7pydv8xjvaz8j4tIRfcRC9TChrjqjzQ9wu33Q14
oGbnHc19P9rGs4WO3xXm8KrD/jLx+vHs/NBs+n20DN3UVZZTaAtQs6Mba1mvBJem+n6C+meP1/Im
XPl7ZY91wsK6qh7zew2EBU2B1qleDRpFq8IeHNwPJN+ul8pK2ceb6Ja4bymt/F29aBIwmS5s5dfO
reWFcRRW9ZIfEW+g26Asm9jvHR8/eBSfQ3nR1y76DLJdvGZQtA7aVbDOf9MyvCqX8W9UAjV3cOTn
ZHLVcYlxcLtRd96b4gTb5ohn2q5faA6ryBE2jZO9tju2Sr6A8ONEB+WD37qqryubDtLmybsWVhAr
j+PWX1RL8Sqhb7ULD9m9gey4qx6Gl8Txn3rfzt6zXeW7wztiZ8/TtbUg5tpgCb9I77Bes/ED2Jjb
3nbabbC6cER/Twr+Xbyo1CrI/WIp8ykc/+VoBBvYyFFF0S+3k80bZBqHINb5CNz4wqX5yXQ4PXBo
ssCLNmhKG6cgzKaxUj1MIu3QG3ePIWS5ziYapQsc+3u1hwW2og6eZKiUVStx/JXAqKFU1Qm4d3RP
/biv9W2rLaj+GQ22XOpaEHI7Hp51g8S720tW6Pbwefvozk/ezfFaMP54hezAdJObvZRdYZCE2+ko
IctUkOrzPYSrivZrgysNJV2U4noQ4ticCMvKv2qnu8lc5WELJHo7Sm4ONNHzHK2/T1Q7mSjQYtgA
yzM1XuRpmYrLytgljgJgVHambqHaDYrUGWYiC5+CwiWncXMOA/+ey5nByK1qkpN+v9AmDnalwl3n
YFVuiV9EJOxxjOvKe7n8LU2g7N6VaadrTyA80+JBGGBGaU+EJxOOhMkN9CRD3kQxMqx4k+/Cft3B
Ax3Q28a/fZ+2MzewVTtHZzpqjrFqSI6Kr20lfav7v2ZvK37Hlsv7QVtKbFO0HpGppbSWNtuxvuPe
bNl04gbpOzVfY1aaKht53BTY0BqLPFoTCxUiyKabGgB/sFOMFf0CVdgpgs2fL0tsea99uq3RUgLV
Dx/GPIJ5c8yBKsd4S4QwIKoZyNv10O35n/PmQmXrBPn5z6ZAdJDmnIHJJ2nr9+lVIuQII5/prfM/
RCx1dENPaCFKT1g/i+kzZsb2hMTYz1vxE63x10f9MupJtBQpvVpYUdMeNBnwxrqjCiUsStx8wHtC
QvxAQul9QIY+ukJzrJWPbckNM8vWwTVZBeKhLj6MdBlIdkFo/iSn177vFpWtDihlLK3sUdXXRuC0
qSNP20Ha1N0zTh2KtYNIOI0rL92PhKbhUoawaCw82W4jcAHr4qKw4/eK3n/PLgcOJqoyKPeTaNXP
fFWtIl09pEQVo0l6H20aBPrLcaFg+oS3adDNLlSZnUqKm/uyY3GbmMmW/NbxzD8+HP4USGMhk8xq
T5P0q4sfm3Zhpsefv4hxZptB6qFSL6mAYtXTbZbRyCk1TdAPefLRzxKU869sW9Aral9V0OuYWQnG
myF/GBCOcPjsIsfr9mX8qJSrHIH2HiGSPUgUS76mmNFJTjc9VcKWmKgfrrBJpB4JphjHxwVi/+hx
1uKHgitft0WYXMt+C5QdrBVWnALOT+nHEOMiAvs0d83gloArapZaMQfNeDjBzu+GOWQVOLwkzsh9
O9aujMBIs+1ZwpQo4hWbirKSke8RrpsFlZUnah5+vwQ11LYXgjJwJOcOKX77v7/zSVzkdVDgfUqI
Bx9QCZYK1KCxoUMNr6r2iUW1eI3QnhaRdywl41YSD4a/JVEIi8eAnl3WPjfGWhVXUCo5GwJjw4/h
oXlFSQWYfof3E6cFcbqPD3K65PcJLxE6KPzXQns3wgdLvdXGQ9X0YDwKyNs3RLRisugGhOsOg//b
U7cyXkKW9CdqripiF+DOwjYY34p2yT/4PRsCHJCGn7XsagaF4CvVu7Xgl/KNyPL4cEm2Eoy74E0u
MB3bdxaEu0XTYvKF0vrCVG/CfDlM6xA3J2Nt1bfVdF033Arh0lLWon9VIC0gRHd18trlN+N44DAW
82sEu/j8ab1WaC8kucsrkpDI047XVQ27VJd5/ligLIRFi6dusglfoQWTwEVk/Qm0hYjAxmSL0W6S
71XwlDyk5h3a8p61JChX5FlDvJ0Cftbef69+mZf8XU5wpX9v8JPbybCKygLFL29F49Cpt1TN0g6z
Pxy3Eo06gOXkwaEBL03fU8UuqdQvVTrnAf4+Sf9n5Z3yK6woi8xCkK37bEelc1jUq/AKh4udYG8E
J3YMJ3usbxCbhhd5IZ7Sz6Ui2GTjVozoAeXOk6tDNLIuUavJ25Lt95zck1KhclouGpTOtRb/j+FQ
z/lQ2SwUGUVFoP3oMWJrzt8GMHrZpmzHNSqEziCgvrPKYR7AcujoxynUXCAjKYXppgW6HOZK9m9b
8lOTECiXPxr8hQfJuemmDcrb96H5ENQHaDVKyEAmeok5C7l0E6TGfWKdCTcVuR8dFs8YRigGrJvO
c1IctZTyOZz2JdfQdDP78kjj0XsTL1GPzuYvX6fq5L6DRlaIozAC+qyOg/ag98hf1nRQSNNDDCBQ
H2k6B+aK04BWCIT7IE/2uo4Wg+KoeJ4U5i8/JOMydi2W99khSEOsbaRl1BZOJMVOlUX7LhIufOAT
xbF/FzeLF+IhNGUIeN9jAywJRtHTFfMQKLeS8WBgdeajqZJ5tP2vCRFUYJggtvsCuSHdplxjt9rD
5P8JpYvky8+6zl/rXJdmhJiEsrN2MoNi7MWNKOnVwQrs5l16l6+S+9FFT9GpFqI7OkizbHJXWMNB
XMQuYE6nt6mjUkYc7vJj+xBdC4fSkdbB0tuE9pthX/tuQpft4U2k5iisNXt0ja1/lSykhej4aywQ
t6ynRXiVrkB4pqt7cwWScQnSYBWvwNctpqXslJQwqLl123w/bc3NsO7W5mIoXG8nuMO6ffBeWFPV
k7/XF/EudMSXYq2Qft4NhQOqz4WFt+8X4qJdgDFYxbuADE1cVM74BpUkIL9cN87kAhmTnOmxvZcX
+AJ6b+ZSWJXL6pheZ1eIC62yVXxHUdsZrmt3WrakM7ob7E0n2jFX3ZJKlP2BPZgdgsw1NqaDBfMC
JdMX87a35Se0PnZEQjYmPIvgqK4DN3goc0yx7J8jjM/06q8vaBEIQR8xaW6efEF/0MXSC/TiEL6a
q+zmDTnXG/qZmmva2OpcUTztn4iZLxR/zm+9L8OeFMQoysuNVabloXdJ+ZP77H7aYUySvFCiq52b
CEGPpb7UQ1szHcUBArLobTahTmpIqr+xFr9/ngcwoGeObCzYKTWjg0wre+4ifclDxWJA10eMlK0S
odI/DU49wtyhf1snd7q6Um5iivs5eNCoaG0RHV7Oq8C4SaOX0Tok0UEMS0dDGbxUEJaXr0CJ2V7j
u6XBzY/1ch0dZiWaANJYuk2nBnQ24QihgTU+YY3MTyOw1rHHRosjnz4sDb9G03CQNc2l2FasDz9B
aE4WF3IqHWWfXhKGzhmXaxGT62W1o/cN9gkvGfp4QzMs/cS1qrsm81fdrpJi2i0C3t14ErGNJUf1
kD2qfksZwvTKrUbVNoqffM6tAG+N2nwvsq2uPHomea6/H8NbwXiKVcQeRUh745vhHZrsqul2mHNF
j4GFmSoBfzggNaMhnBM6Xv9USw1o6Ue4eqGO8u97C1JI1Z/0fJXos4vl2mKCyvqPrrxo2m1saks1
8PaSiM5IGy1qSdz4ZYRUsL4RTX+DyOlO0T4gfQWghmJkWXq0EmJjGQqIHuEFZZZ2M8YAqlHP5pBu
6o0nGK6fpiCePVz+4JRkpTOlTzlJ+zx1moY8UXPMrGux3mGfpR7DBu+WZLCr4rlDjysVUghvrSvq
gzOFmpOpu35Mr8dOXwkZImoV6bx5H06oiAmr5H2cPDytiXUq3fbE54mXoEjv6mJ0VSUeiT4lAd0d
rfLgFf21Ls7Nv36dowrmxTvvuZhetfJRlIC9F46a3Xb9axrcZG2DBP6DlW2lblEUm0iNHSRfMgk0
upUsynCVq6Et5iC4Blue8JG79cjXco1iUckxmuZ2p5pPWfFbyTdK/GCJ1LZnqtLODAFfqfe1sJaq
ZVU5unmvACFpS8QMWRMN4LN1PO6kmBM8zh2RBLvc4PEZ1ou+eMHqElWuhdD4S1F5GBtXgSpV5VSw
q5tJ25byrs07uwiOeUT2OEYrlX4fYhozgxgReikYCKFVWxUPojgilkBREGtzA9mS+xGqZVChEkRC
k4yvo/E2qT7pvL8vdengg32u0ie9XCQfVXpXN+ugf9DbVV5edyreZMZtXL8I+e8g+KNVrxWV4QEZ
q9hnf81OGJEjJOuxwBtiG3S3vfGmG6uwg5sWJ3aBJXgiwiwogK+BB6yudWVlhTtJ6Rwj+8BzNzBv
BKQcNGEdi3vN/5CtNxhsE/z0RHKL7mGQ78GJq+Ndlr0L7b6e1lQgtUYEU7cRmr0+4TLpxvXOxNk6
/D1XMUQcDJpu/fNRdvYgo8aFo87ckjlVviuFUCgKdHIOpnY3xlvq5YX8Apu4ZrWG9z+PdaL88E8w
gtQdR+YsgEov4fupGXYp5NXON7dC7fot3pWQPTx5OcKnewzSjZa6dXM1q/zhzfnz0PK5HtjXoU/i
oDhUeysZPGM7AYTpTQ8HS8Haj4GMlteTXqOiFNPH8Ccbi71myGz0PJFCzZxCCzGGrsPQga+MQ+vR
R0BJvYB/O/FJ/3diEANFGkFBmueUzVqCp6wJufWDQbfJ+xU2f/KsYn/0ILDojyPBnNBxqjayX9j1
+JCY2MvGSAjt6KADKsiD97Q6DJW5KNN3E312a/CvKivf6t1dmbYLFF4xTed4FlCxw4zVCCFwDI6J
T9/P03w23CRaBwAjWboFE/n7F269aKx6LbDocQ8L8NVbA2viqp4L7HHxMWQ0zantZzLS2bZa1ItQ
MdeSAOc2D65L4cJ6O7e2vz7MXNn5ckkHmW/mZkgJd8r3QYRGRFLDgFv6xXVHrUmNL9Rfzg5HP1MC
u47ulHISHIlmnzSmzkfUPFqZu7rCvHPLeEBuHF/59fNMf3KzTkIx5FMQDkEflcj+dMk0vWJOcaIY
h6B12bhSBEflNrYf4/F2Bucuy/KGeoVv7Ub/mc6XQM7BPguyZ1PfZRo3XNrCOnqtlIcAFR5jW2i/
g+IaD0bgAtq4DvttkT+WCU686XXfbsTeFc3dbM2E+QswHNRKFGCaMuwUS3WkAbs4jfDUWFeoqgh/
xHbZm/dULSQlgo4/oS/yNJekaNqZxSKt76vu1yyIigGlPFxP5j7CY3Yyd6T6ZU0HmHIBZKMcqVzM
nTLkx0vrJRAunH1n8m6QJ5DHofdAKP2ULfmyPqQoHLsgH9Kd4d9KwBGlboVPFz4fKakQ8jd9canD
fOYUwrOQ84/RTJyI5v/+ZUQtDmO5FJtgB2s9GW4M+VUNxitsDig3vA6UbzRVWGPV6/y8WE5gaZ/n
C6I7qoSLLQg48bRC3BV9llsDlRqqMVO9LqZlSJJeryjtyID/qq0hXUEPoy419W4jrCnJ/fwEn8vx
dLnO3Go0r+Hrc9B9f/NWtKbI61T9kCnUe4CMG/6b/liHz5SplPDFSggd1F9iiCyuuZlotWdr/WYg
IropeuhR4LDam0ZfC+ZaTTQ7JS77+QE/zSL/ekBJ0lVSYljGp7s3H9uxrySy+QmwJDDjhVgodjE2
TMo2yEmPoeVTAP4vzs5ruW0sWtNPhCoARLxFZI4SFW5YigCRc+DTzwf3TI0tq6w6p9TtdssyQQI7
rP2vP/RqYdGTv7YpxJ4c54e7unrNbnsp2wFlcz9joPcYUDobpmnTNo/MCSltbCU54vQ5kmyPnwYx
FsRzUEWVbhesImXNbygJAVAL4kAuD8HwIF9oFuDXRyjJhoY/yCtsRW1YyTeq6tu8K0I8LQ5MVjAS
oFR+Hcmg7nzBWFeX4yXcZepe4uSaVM9B8NSQoRz/gFt9s95NvRyCkZF96diD/PlIk1uAoKEUtW2n
z8ETrjjrIMvUVljqVdH+348HZROv9tfzoePHOWaKavx1Rvxt6gzJmJlCrWuoDxfgwTRtGcizy1Lb
GqJdK74ee1HxlJfvasldb+1A6SydBiy4Nz+omvcmgGX1Sg8Hvhu+TwomJpl0n4gHoT+zBGbFbhb4
gZba5fjM7ZocyqfXKYOBEv2QC1PAbXaDs+lDPgC1jaqZ3aguE2kGkpMsi2rZF0eA1/xG/vJ7gmti
eGzk9URQYIz0hq1PwBYl8ytQaxy5CpDBsAJODrEmonmRLtoCS7CtUhRUHIj5ksjuZ+fyNoGyMs0R
5Q5yDkApK7Kon5WeI2T2TuyILcC8kj9V+twTxdsHnVWmNn5XWlUs44hSw2KEnlUdZHO0QHWb8lzV
UBHXI13mbaC6fU0Y/dT9ukU+DStWgCzxOvkTmJ5DBMPLxJxNeiG+MJD2bbDClz5PD7dgqZUnfu2S
PT0w4SfJ5xcC/n/LFgotFH0IPmfSV7V9WSqtoIzxdUerEI9mC2ODaiQcUPT6VrWy8YX3IUe7Nvth
nf6uHqMmJmeS9HFzaqj8ObTVMpWvN8GQV3H9qrfNYuCcDG/CyYyliXtXTB/wVcxeZeGkarsLYpU2
fU05P9XmW4mDs5gyl3E9jtWjFC9jhVFY3RnqPE03Sut1ul+2+2G2GoNVjPFx7RWR88N0+a4VBNrH
9jbJNqDE/fkBsjapc3qFwqqG8h2ydQfbrlpBJFIO8Kb6hygPnET2MgUXX39F1tX/4vq/FgUY18Rm
f2XRdmV3DQQhM7bMRuW2oxIZo8bX8bqL9oxdtb0fo3vtDUttk0CTeuS0o1Y/7DnfAfvoVViZ/u+b
+FKQNWk2ptKt5xC96d1gTvjaEcOzXe9sTadd6f/zapP+oCxPmyzHm1+l8W8LVNJkxGBUorHK09Wt
XUop/floK8mHMr3PYU38+w5/8VT7b25g4TKTIHgjBvkafhwViRKYbAZbEUaLgZGeFVxtMPOBaRLP
yVu6w5LaIc279IWtekRHj2F09qC62o78AEghWCurt3njyh6/Xzab7v7q9KfbpvJhpV9AEtUf1vDv
9osZtEeAvJmBo9aXchx/OJHAWJlyayDaqrYzsidBOtny6bwn4w9zWP1uCvx+uS9TYMzbqL+ZPduT
+qomtZNGhyJdxzIUtsJVaM5jztbWADL1Tpw9G8NzXq5qjIyEoiNo7FANqVdlTJERD7obO3c7s4yL
7A4cJKJLaeUzEZqFuJIJphul0RWFxjE53Uf5QlIg/t4gn8rhvC46ety12/fFvOsCV6tIeb8olEDE
YitAAI9aJ3kJnntXoDkdVvhFTeyyxlFY1ey8eQzFXamGdtH8RET9tigE2YTNDCdjam3/uUb0SqDJ
UM/VbUZoeWG8C0RRxONdKu2S5Dm4+YKs84lz26zOES5WWfUplC9JcvH+PZK/GOX+N5J/ex9fi2Iz
V9VLmCbXnSqdcYO3jQxO4RQqf7vAW7i5t1Gk32wuSA31umhAuW5Y2vUeswVCEYgq2KfJSSdN9KL/
sIB8dz74/Y19WT+6UW70tlPSdRA9YMCP+arUn3VlOZVmif+jdkj67nTw+/Vmfz6QgMJHqLI4XWet
r5lnM4MWGK5wmaCiEvpDrtClwDnx37f/i+Xrf7efjU6ZLMPw8PtK7oyGuk0j8wpNzkLgBoO7PMdb
0YUaBwNffchIe3vFVEXairt4ER5v+Z7O3u0Ty/9tAe4fPPWO7N1DqHGNo3QSDwM9FVK2NqVlOvUr
CPFsf32o6B8u/v3Gv0OTcADU2eLoJWkYEP55u2aDUF/DNr2tW9JJoYD4DR5AFyfK5/JlnuE/c3Nn
MDbIC/33hX9FMnwtRX+78NcBK9yoDXOhzLfJIrqrXQxolqN7h+cQy+nKdHO73sQu9rkryvTTHXRr
NzlJ83SuPoQeR7yH8KQ9BT7YqKM99ot0lzriyoTFVi8kJFuWuFbt2NEXoU8WpS27zV0w1x8fyelb
TsWc02wzFwKaz9H8LDmj/S5b+T53MluYR5bk8kK03X9y6/rVnPvrQ/8KI4MGQ9b0FwBNNrvWvDT4
LmZ33V1y15/xeKK+3HF2jZ5e202+1EUrv09Os9XVveybOU0h5/pRwj97EM63ra7b8lt4HGWnYf9Z
Nx/mPrtPltVzQWRPSeiwXb/OqFst/T1dKdtyJXjy1nClH0bNd3Ma6wBOEP99jGmT+m2X1pRr2GF1
Iq8GMsLz8CDlz1hRB5MJjUzwYr5Rfmx8fgfVIDvDzhH6MvY26pd5Ladd1RfqrNwqFXQCa4aW04L1
uxV2+PD7pkU4O4bbdm4jK6HLrpwxFYP8SvyKLby2g9V/3GGGD7fj47LArj/4qF5xJ4MZ75bvwvL2
0nc22Qir8SSvH2jZn6V7eVUMVkidN67M3hbUPYcPZ2aLnu5frPaknm924zJYSit1DKuAqGrHHkXR
DwvoTJyWyC+jhm4h0CgGEqBisy+jppHVrjBywdgOxo4tVgpeUmHLkQeFuJWGixvpKqMULG7VoVPW
WbG4Xqd9mVMrpaJKzZIgyb4lgJ4Jay+dLJqLBG4ET6l0D0OmYrgk+lE8t+1blXkXcn/N3eNQzxtj
WRWOiAa/J3/sse93M2mfjDA8CAwnRg/LjnKZknIxMGZp5A4pmUzqHj/RqiVsNVnX+r7ETRXGcX/Z
A7wCDWG2AXlqoIWC7TdsjPQGfceV8zmH3UvpcUbUadmBw+WJi+G+PNzFz0aS4GW7uZWCnYXbMD7i
tl7gWApJ/sLH2GfBnRZsQ8OGrx4uA9o7RWZl3Rl2Y9I1jpwQz7YAsGvSzTX2w3YfDOg/P4LwzghO
U1ZYPvPrZD4BEtFCzxeJBhCwRbIAX6tRnupgLxNUkHtj8D6Oj9M3041pgAWo+/pyTDvu+uQmDvqA
eB5JiFk4NPmmTCf4WmALCjFEceTk4Sf0J4khQ1RD7rIblLmnmOdSXAlwuUwrS6ApLzgxQ9/i97B7
YuzHxEUyzqF8ca68pu9xMRGgUnOOXk1IzoFwV5M+Z8Uxxn8fZvAO1X6WvIbY+sYFsaR2oa3wRSgv
Sw7ycBLIm+A7NHxsVTwEi4mh9MEvXWJBp86rJWSksdzkWDSk+O9t9cG6imuaZmHugaHbiMqiU9cu
IGAm6vFKEzY4QonIeheOUSMRmIM/geoBsOgy/CWXY2XTz3W8ofJV3EydrFtAiL0l9Auh3Gf5CXiF
dzyRRzHeIIUCDc2wiqTdJb6vkjn3hGc4hs+QRxPDZ4hEysPEY+pd1VjBsOpCMp5qAqn8IPOq5TWx
dY2O9jjn3nXyxBAbA9K2bFiwhnDO43OoEUfpIFq4CPeSQHRM4o6XQ5VHvpHKfsFg5e5ycAfKhbWX
J1gAYg5zhjFnorK7HoZwUfbeTHeL63Ndgi7A8esXBR23fqPVK334of7+a6HVOLfjGUO6HggrsZJ/
LrRmTcyaESM6Grt7jn8ojbQWDugdtUwe3/0IRv1dDXy53pfTxTUIsq7F7GtbDF5+m2NnZgS2Inmd
6FcXd3abx5qrS16l/rDGQZSaXvqPRY5LYw4EFk8tTYbHlzqx7AyVxJGo3qqS1ROHti5LO36Z7YTV
dPAUXSjZm9rGUrQmXJKO1ztYM9axi2at7mZv+WexNhEo9NvL8noM5ur6usJgB3MOziZv0l21w3yU
7OPj6II5bmtCbJ9Y4ZzepadyeNUfswV+XHuNFEHB1fbhCd5m/BHj97rLD+goTljWYsdI4O/L+Fm/
SLJ1tdC2eBMyQDv8Tk6s9iy0Nhy+ebPP3uuXVWIrD+Iqx10Kxlm4COHvTpIJHYKzI7v5st0IFq+l
s8I6I+IfAC/ZivETX2obfddcrWBbeaC0uIo96ieOptm6WOu726OserNHdadan7nTHWIvsbu3yyYB
y2s5DdnEZPCt2IEL7Nz2qiUv4+MNlZFIMdk42vI6z97pER7Rgg7vNwvdyiZ1hdBnIQxW1elylua1
7BU7xTWWqmW49UpY33biYWZ1yH/cBrqacFKW/RkLlnvuqelB4FhloXVbXe/VrblN7/E1W4W7biVt
Bfv2Gmg2BK6Lw+Yr2CHEPNkmGa3awTt40I/pRnq9OOgCniPIJrvBVhbmUXrt5trMUhx9C+/o3lg0
1nXdwDrS9vnGWEjbD2keOaxR9viIxd8cm4B8Ey9vd70/ezXd69o4Xe+y8weWXRb0JTi3z7lf+uUz
WVYPl8hK2bmPhSet9VXph86xs0tHcGObg+thNrIsWJ27R3cyCVqafe+Hb6ZoSbCilCfjKf0g8FKL
nIAGO71F3RKhD0UQgeeD1T2okd2s7kpEL5J3c4pTDw+xOEWOeYzYjY+3o7bQFspd+ai0ln4IXxK0
MFXrJbmT92TkuoqjneRF4Qqb0rn6s6PpJjta8NfnX/Sr8JTez0iu8DFtN/bmceLnwA62r7buyo0T
eq36MMyxQ2CKBB+3OX+Tyxp3lZtZvYPc+sR9XMqLHNWEh13asocsYEEfcWDF8lRyX9snrwJdjHXs
c1evy+hkbplnPC1Au9wPTxFvxq1hdMnDkk0soObaUAFUko19l5HZWBCEXgrF8yN+LqFgQjPzSx5w
88oN0/ZXv1kazsUJSgrd+P5qx2vYtpqjPRWNBdSO5w52OwPqKV/cm9vLHS9M9b8MXGqeTXwPd9gP
vTywX6/H19n8OCzNQ2dDHNngpeQyxtJDtDMWEM/s63LclLbgKowrXDzT9bhXj8p7/Sju0vVsiaoJ
YormpK2tnTAG2tIpwOgd9vzJNO122uCxBPMVa3CzbbkOb3bv5M7oDDa5PRv1MBweZstwq+2MxiZg
s+0tcdFhuz8vdMhcyq4bLeG60A/DZ/JCzGTpVCuYPl7f20o3z14FV1rl90jqrvdonnei4aIvnqeH
0m9W8OyW9ab01SP2RMcZk+ntmDgzx3wU3cuBoENOSTyO6qFa3bYdaCiP5vGy5je2/DQgNfIjD3rK
Hiilfpsh/3KKl+gYP0UrGU3RGTjNTe7zV84GlGAPaWOdDAtdvJ1s6HAeyof+FbfCwo6fkDLZEymO
luX9JzRCR3fI2Sjde+mMftKJNpj4OCNsGvUTmsdCtiKfE9jDpCiqubmb7hOXprfBYiQtRqDdK5qu
21Y5KbGHYxQSLjf7FJ5nh3jd7+GK6Ah/OC9vQXPnrBUw7W0kxp7xqC613Vu6HOamTZvv7sm0heeb
fW8cG48N26td1CZevhf8y+6psuqd4fVr4ilHi72Sc8DThSHQuDi9fAZPa19pHJ1RkS6UFhQvdXKv
vBOtzA+tEmq1hYelXbtEerwQUDY37GS7f6jXw7ldsIxBp9Q84jM32hYDN49DAi4hljjPluJK+rg6
kT0eAa4deY5FoJP4lcN0tWZPwiI5ZDZzftfCQY5Pid0447JwTpIrrhOXWtUle95WdzE3Hr44pE3d
eYegeGqXvVUhPoP0a1ePGJ/wPrea9SQ+NPfhEo68aN120yWj5YwsZis78Pnn5KtNxEfkEuvwLj2i
9rOvz5d9WTJ7cy4Et/ZD51izvxyvu5y/T0l6Ek41blDzm1c5F1Tfi95+Tp9bH6rZu2mddafyaW66
IgxK4yivxtfEF7xxVa/kI2x0L/SJh+Lepd6n6Jd8fkInHnBogM9nncPN8PYOo3MhWu/06TzFf+dT
02zh83CPloOHHw80X3mtzelCuZ9Y0D5Kb8W6PKtsehz03gy/8xoP5Za6CLzmnuNW6N/DVCLLyxq2
md/5Pc95DhXYphy3Ivie2uY9tGiUEpFoP3Zs9xUjGMEMR2LkJj5CaFfkhHLPIHLal845QKo9GvPy
qdz3d/UJvd+mmG4/t76fb6eBMdvz5KCaQlmyNa+w4SNahDFPF5yXi9z5PHfOeAZ0WqaAQSvcRn15
3hwKP9qM1uVByawB0ZZFSPMknl1LcPRgnnJ2yRcTYgGV0Wq2qXN1KGZPDI5kXmxlS3uYEza17bbx
k8xtihgn75iTeYAYCwKAnWGwAoeBEOwG3f0srIfCnW072+BNth6xeox2bI1754OVxb26MXLKYAFt
zoIetU/m/V1ziNxso1qSJ0IkvmzgmtTuoX4ftsrqwky/uMT72p8J+MjVK5z3xj/I/gqHMh4vK0L9
WUmO5s8UV3okm4wPop5jfo6nuhNAtUz4owJlyTQ/knXnDGt1ne1qdLu13+3ybX0+fCor5qAtMK7j
U+RnNobyXr8arc901UJMhqTmq092fKr4M86sCCOX+MdC653tZ9blWduY8+GNuknyUEip3iNX8vUn
bIwdRHzc0ACc6JP5a3O+84v1BB4UTm4172hyugUkCQ/Zsv84Yy70c2SDzHXjXr1jxXOLQ+YaKctf
RKOTgSWu+45lgMbLvmY2OBGbcOkpq+5jslmJ9opdAFIx5tsVRzGUo2sEJRthQfpKuu2Z2Mv0PZlP
EEO0TNxpXTEdff1rGfko7ruDzLgZreUWAzfPrazl/e0lYgAEnOVZcSeOc8jEWZ7uUYPZ73xQe86f
Xb0tTYeFsU9hXbDQXhcRGEVgY+m9C9HSsg/iHSda+h1tFXlj7qq1USEBxf/EVvdYs82LZXrqV8ZR
35OeQw0UHkPUroF9+4ieZ/Z95mO5w1LGmnh15NW0KCnzmndPL/Wh+YgdrCCumzeQhhNJfo5kJyy5
4hvYptP4yMx5B7JDYeKoTs/50orW2RoYmM8wrZ4VctvU+Yz8cX5xeX1guHE9EuA2s2pXZVm6MoBk
X3qsFtTpgzVuHi929JFsoqXg1CtMYp/PMTeSC/WiNb4K0SQmFXCcs+hw8jyxjDfvtC1JcjZLmyU+
ZAfTUVtGtrrrHlvrujvAoV9qy8HB1oVDSAJM8czYW6OVmlOMs548YyjmcJZYiG4H1NPzlT9EH+bM
qjaZn7/e2Doo3jyGvCNaiseUhD9sscgM8A+ABVgtnmaLz2LJhwZ7cmmy87EuAyMccd7VOld+b4X3
5hy13hKDk8P99LFnluzPdufRsiLwycSmZHmedgW0x3b+inULTHXUYFuRvYVlAPry+7/xWgQG3x3Q
4NWRp0KWCw3BP8+ikLVks+4N+OO24Td304Giee9904uPMBbmKTVo/dhZObWM4g4n8WVYVDt93m/i
Z9hHDqc3P6X8V9zy0G+pvR3JGizFOiJC6BXreoiRuKAnuCwuT1RzXrx5io6KFduS05PkuovteImP
94NGadct8V+Cym1Fr5OSQDylbPbH7iGmWEsXJ4iHlM7BupsH99IWPjLVSOVW87frXWKZIKrybi34
7dWK9+M69a6Ir6cdI7wTl8JqtuMUtflUMRTi8VElvhTLhDwi6x4ON48zoWI6Zct+gQEL4TGMgQgp
QbKRVxIl+Wv3caMgKl3tNfkAglOONzYKp/MYNuxvx8ZJ9qO9OsS7dh6ue5vlqre7Jx7u2+0RU6/e
AT9iwdFfeGULT6JDA74brQyWlsCLfiCfaN8eukkA0RQiNPCH+gLk9o1pjh2BmFuYChjPzy6bC6S3
ZMI/mtYCkItbsDf0Y8YGXDBtPSRkQFAo6shEBUwB86qkvXE5idrqUm+v2QIRogks3+7G2/JWn8rJ
oXIC34gMQexWiX52g+TmRlQi3QrKw6TlK3aAQ7VyrDheXzb8DLwOyD6QKYDNgPlwlwBJK4YDj6TI
V3DfAIHQCANMafmiNX/qpU3EhL+gCFJsJ69GLKy+9v1V5Ke6QHjBlnsAUQZgEGZOV+NHPbGJIOeI
jZsl7g8TbMJy/nXVL7xeSVTLurzxLBA/okwcAyKX/Ws4Z3IAEcLKvkgOOj4+MXLPf197ApC/Xhpq
26+cJBIZ/6IUi0mXaU3RbuPUua2F0o9ovFAHSz+JrP/qXgPy/H6hL0i2cOu76yUstS0ePU32mDUr
Zr3cL4B3xZDz/tWBQIeks5/NeayDuo3rU9vugR/z9qen/N16RgC3NpNhEWK8NP35b02Mq5lfNP3W
y6twCD0J9PFCbHnRlLjXhseEfUomo3GWTgICq0AbMyMrQs+QFsZEAKnvaeOqENktwhsm5tS/H8gX
1zn6idONUjXTlPGD0v4i0jVmpJq3G/7s6GHb1I2zhZZuEcbChjJGSy62CFcn6mF9V7ZzsmWL5ogC
RBMWKWKqatn1bzholyZhAFOVCY5Mbq7+GggrssFpbP373f7NS5zeLWZMM40Ghaj8oiD9ditHZVCI
FSfxKVx0zsyLPPNYrK4+qCndGLuJ2Bp650KdFNj3lOqgE+whbv6Q9T+8k78dbn69E0j4MhkIBkzJ
Px/qlOmUtGOIsolyeHBEDafAeTY7NzMbSBPH5bhY1cmqinaaaqPeRoEpEKBYO5Xsop3JQOrLs1Tf
jbPC4iyfh64cvtxuCyW8D7AyoCpbXHrw9jpyOkCvZnTa2/kiISL+4ZN8C8UaeG3+v0/yBQ+N0kQs
DGGmTkpqGG6DuYDehhlPIHloSaNiFZvztJhnPyWj6H810KdbiFngL2I0sUJfMGcorrT+OgSGxkb8
pDE6FeWR39qXjUYVlm/BD/fpHJJM+oL3aQ0h3CsuVnZX7fMlvTaetbLL151t4j4jutgtgSTN5qmP
AvczhxWHXYZj8kIIzRLHPGTnGDKaF+zxD/vIniUs4ddXyrnZHhuJRfUmzBm0ucXmOU+dw78HriR/
t+hSt0g0FXFFon//53jBJLsdjatebJUN0q9wfzno+JM8o4pMaSZiAshpJQTW/Ryo0e7xcn3EnY4O
G2ZDmGdZ4yFaCFZgvY62eqJ4K93085pY4jKY4yx7APAVQs7hnH1WlJlWaRtPN0tbvuY2EdV8cbdc
kuu3+pxeN1XKU3d+SA/pvX5UQIuaZf9UPymWsdv286uzZfs9DPA0mT+frFVwZkjXnmlOVnnCOAe7
qhHfYDOZusYpNy1cTjzZ6x1lRxFOOU/lQscNd1I6xX1NyaJtUYK9t/P8FV9wyOi5bnG4Fn5YaH9t
l192FxYFFcdS/GYYzl8GlFGKg56JLaRgtP7NstGxlMZqkHyReZKsIxALGL9KeW7L+1FFDdU8dyJh
tmDn0Zq+2lDvrxGhmj6kmULx0ss9fZ6JOBl+DuCFdfzUhlBZ5UdBeSjNVRYsp2TMfw8U9Zsdkg0Y
ueZkaUaX4kvxGw2hOegXtO0pZNHZXWlu+/p4Bf5oD/n1USiW7WyZsjZUyyJeQrtGvjZtcIX5pkI4
qZVTIK/UBmOCbTzu9fRVyidlP/01+oNas9Ezh7KCph+tP4oLWltJQta8pegutVMY3ZXpTqjOCpSz
gHS+4k2ZbbGo4IVaOfA6VHw3YKl7o5nS2jbhcFD0qQV698Nd+JsMqIl/3IYv0yXHLDtML4ayXfX2
AZBocDzsnWzdmmwK6QutowXJWa5p3bzR7hw8dumTSNbrM2Pf2vGPaD+uTqdP5x1o5HlzFm2ZKaZb
ml89SgvdIt3DWi2RM3igybTUK+s0X02vTmeZr3cO18xRX7QNFM2pVTiHHjRkOtM3juGvfp2EE/uT
M/H0fcE5nAundPslDVqHV1+L4AWd0zkQaSyVL1Y1+x04hR8+YRD134VbtqqLJVpAdD3nzQ5SDAJn
S7ZBNiL/vDq9PN3zZywGFkAGH/KZ/3hcBuBkOhFyGgD/CGzUe2CXgzt9lKcErU65jraCD7Wk551P
P6n5ms8m5SpIkTni7lo3fdF4q6CzvEZv8XP8lwxzd74srBcAWAAwpz03XE9cSi1/TdvE1oDWuWM9
Eu0JuOsnwa4D5d0W/BHIH78vS7aW3Jvp0cCvOyHN8wwfgIeHI3PwyfkkOo/RtAT+P58k4/xky2Oc
vp/z6F5fn58X8XL/tqc5b687K3TeEBNaT+7bA7gSByNyEkGb3vYR+/9AiyijEoi3N+62vCRgEjF6
4nA05F/T1RydXQLRi5tQKwgu2Duq7/EtoM2Dcb4zzHN/mAtbQbeah26e0vHBpXle2pGHO54fLNGu
O7kPQ8b5uLqT1VjihfwRPsCAm8x/XmO6Akx0FykK6zMTCw8Icf+AiRONj2AvOrqPUt8mDon/z9cP
pePvAcudHrSsBy+/8dAkPlPvFViDTQMi4LCNnRxYxsvNxQJvrTxmW5Sh1sMD1pyMoemrslzXNf3t
FsS5XoyO8Y7RlfX0sNes9f44WKatWbQMuVWZtV2S4P1rGzCshwnmNn1gbrzLNMvgLyMyYUgOIChc
ypNc2XrhAnhLW/fb5fapAAACHJm3YAP/fakc+xP7/fPfk/5vhuOvOQ9ViwqPevlrPWD26vWW4oa6
5dSnymtqEaj66W05anYNzJRzj5vlEHh179MLp1KlKf7DW/h29UW2oHLomkIXp2Ps7/VlKFeaOsJB
nqaM/stJLsEX4AIyjwkw4nSyEXoLnDb9kd/57aVZ81U8lGnCy18W/jRING3IUn1STCihrWOhCQkd
GZaPyRYMEHkGM8jqab7q21J2rxLlrvPjHdC/OaiTAfr/38aXw2Gdh9f2NjT5VKccFPtqzX8hTLNT
QHMa4B17IoyT/dgK8BSIV9e5Oi8/jCfaLQ4dsaU0R4fhYxTSrIaV/G48FasKkhhuDOl99UqFBhFq
5ofUZntaNKMDPwfI7kNesVPfWBRW43zrQ8yZ3F2F3i53yCXAQf0JeTRcYYV/yOLfz/y7Sv6PT/xl
q5nJXdVicGxsyYO0mmKH/iSS9/iXYLBUSUckd8n1CZwBNk3ebgqstAXgkxN6O5yVhpvNr3H+ks7s
ZLJG+RD4LND2RWeQHkvpTYNYXG8VUuGqAKBTIF8SC8sBEcHWND7+/VH+NnxgBgGwTKoxSPTw5v4c
vq0payRftPlWBjLUWQwlq8a/h8Wt0b2MFv/6YpVes8k2Bsr2H0oXYzoofC2/fru6NtX7v00edehN
WB0cGbu3km2bTAMMfenNgZKShnUSVsZz8RgukKW/K5sBwe4ZqoJ4MHfmqVpD9CJtfFstYMMvQxuf
x3m9CT3lnaUM+h37D7tG8FKtgehozNYfwwON6AVL9C7qPNSyWbwJX2c6KdY2OiKM5WgLpp2lyksx
dOTHyKXDQVOj343YgOjLfD2eKFLJ+2wbG9Zd+fDvZ2F+dzfIX1KUGX6EWGd/eRZDWYbCoNU5pxvp
EY88SpXFsCBRAFv0J9PLvMypIE+5EENO2dWjsU2P/3ZxEFnXH7UvrboV2nfbWEAteM03V3xSTJfW
L44MzK7X2/HiyIt+r/odfAgat4/XJTmoL81ZxDfiOK4jOvVLGj3MpY25GEWrex62F1Yx7Cli+g7j
a+xNciC7l13aHw+c6PFBEecc/wo0x9PhWb1TthSVJVDEfoaQyOLwKW//fZ++HbNk6uKtLEqEd33V
nszS8pJg8K5uk+KpElezm5eJfno9dyN6/90wbnrh7dpQ3vFsg1a2GvbT2U7vV1X5/MNb+eaMJqH2
5DSPLHhyP/xzAKdjWsbRlfMDGxD6M0P2YdjB5IP8bzQ+JLGOFbCyA4hzP2pN/1aIMHdhYCE4NSQV
t/UvC++A9EDLhHQ22SxfosoKxWwxM7DJiasNcKkkh/RalENYdG4TBV6hGnciqvDx8pk25noW8qZy
aakNEawzLbaVcvbe93dknEFPjYzy7qYjikcMrMjhuzBeN+gJFpFaLIJYWA0F5CHBVq/4i8yCT6NK
fKOX7pVhgy5jccuEddoif5sRPByQWzQuK5mdmcvd1BCRUmujIEIzIdpdqK3K6/u1WKNFJMiCophz
Rzi+KiU6jIkff+vPHdld1+GMD+R0kVistqVeeWWM95pMGXrp/LaFHp5/ohfrbhE+UrTNosYSDTK9
DXso6fHHJsG+BoO08VX2xA4XZXTy9ghtrPG7TLekFl09hKBARkMX6k99G7IQ9JYkLK5VPr8QDBTl
66GvX5Nhm7MQZbhflQpoEkWHqpek7h0Cfj7hlGOgRfkgGfrtWkhExkqirc36ZZyFi4GFYzD3V+bG
9K26a2CV4dpB1m3SFm7dXjeFQfeZzpOOTxIUBcUc9lIg7o3ckTAkCRGd3KLkUY2oxBSsdCFgmp3g
hlhG9yIWdcHM+fcol79bmH4faF8Wplt2TcBGZXlFNmQI2JAfyZbWhvtB/SwksLOb7MSAUtfLh14D
SuLyER0vWF5FAxOwEgmzFC0Z/nhjR/K70Bg/bCPSdxXI7+/vS6sgz6QqCjAl2GbFhuCEWBVhdU7V
OvFWIgdyLG6yrvJ1SBgRdahm4kbX+v++Sb/kX1/3Ml2UsTzHYVAlz+LPpUAegzG+JBEmncK6bF4Z
DxV8kVpwJ3bzDc4sQ1JzrqnXmBDIsIskE8KwlJ/SnL69GbDfp5xGiVwQ9QvM2JI6XhWXkiUJ3f1A
kpkX9nz0RQsdpPUQKyvGYqznozrHzRR/zX/fhr99OFiUfr/8NJZ+29KjnBskUCnfGffKUjnQoxk6
67k9sMjstQiWlrHuPg1gNmwvaH/rd/++/ndHAmAcnDaI55kAyi9FsVrJo1a09QRpLCMUwFfFDcRH
+Ta6PY3MEgSMpcuaEfyhjBm6rNAJCsHuLke51X4al980a/54L18W6L6JhSjIRwzkojUy4klD3aOk
tmtEwyjifglyu8j94Q5MA+3LQGRBEVH6kDzPAPiyJ0m1pFxJzS1BvCGpPmb75g47kNds9X84O6/l
uJVsTT8RIuDNLQrlPauK7gZBUSQK3tunnw/aJ2akIoMVZyJ6t7q3KCVMInPlv34zrKRPa5WeSa+A
ESM/3Bl3vJsv42I0QyUpK/xy8wHorlFYYpYMmzA8ddW8ok3RzhOVbnU1yzHQEuxM3PrFVlf4iQfR
WMFVvotNfzf/CM5E1IvvOjni4rhW/DX/PGPAmSQPoR/W82IJybZKV51NJRAVq/QjewoFG50vMT3Z
KsOA1O5aorJWLsv/vbjUP0e/mwcynoo4E6q4aJGe8e+lRKoQ9q3uK2s9Le0kGIFyaJnKORD2ilbZ
fR3P8gKBbkW47MgzHGPOacMneB+U4yknhS8llpMW2DeCNqzClhD6SRjTnHYh8Lvh5Oc3qIwXdHvB
GGUwZ8DYEdXezFdCnfWyzJX86O9K0ynI45vSFkaTNDMER8qnVXXyrGmA9mLYiNAohWljA/pykCmX
fg2TibRl6M/rtOTy9EkmAKLussupf7gnPPmyylFwydQ8Og8X1Rz/799nm0dJUyqlou5wb0DSRjOF
sxchF303KyGQbeHzJx0EKCOZiHfbc7df2J/BUdNhjmxpZKPcLLFFG0kREVgkFFcrMIeipU98GiDy
00hm/G4UFGCTEjerLJrSFMUgtkWcfa8T991DGNOSRQncl7SRP32av+Z6Y/hV3vaSSzzi3M/WnjhH
LiLit9RMpWyKXZ4o7KvmAV9eZBCaf6djKt92KU0NHw2Lj52R8dX9o/v8a3jiHesq0np9R59dCeFm
jbMkjvHHqle1DFXOhGGrrOpcsH1VmRQSnS3CyzKtsBUf8mge7eQoJyVNs71t1T9kymtThPjMvQfY
0sjt1TZqi7rmI+8etPLl58n+xeHPomJmDkkGWzUhsbfGWL7VJKQVlGP4I5YsKWcm8i28dO3pjttA
jwk+w/AxxHA/wM7D6vcqAW4Gsd5w+0Pvd4TLUVYqthQvM0GwNSnGFm4s4xK7H+qZB60wi4mjiOZR
dacc+7LF/blyKC30hAh1Rxn579zHJ0PT66sfbhQZaUBqwAfubUsJph7CTQKMnQaAwfJe0/ZYG9EL
mrdU0nyszMpVPtzT231pBo5Xo2BAOvYf2HVu25p4pjaFLgXJBhtsBTy4cxRtGveO6C1aPPeWjfeM
pWvg3QFhbr/B/4ZFdccKoKA/GSfnX5OvrKQuzlMj5NQ6VeQLObJJtGqwD1bvEBC+v0FMn8acaP77
NtDHaiUt6djHNohEJkqGUqEGbRBfA+3Vl5SVjlkEmRBCEToCKh68436eqLfb6nijsF9I0kF9R6/q
ZltVEl8vC0ELNhgilgkGs5c2fkUt/PMoX0Taf4bByYFwO5X/bd1UDX2V6wFp7xAg1XDP5NHD6kGn
IefqniNaZJcxrzw9R5g9LQm858Q4UeN2GgrnJkWSkOSc31qQkc6GtHLnEWi3Bb41BtOMQiNRFPnl
tqhTMyHjmv2Q9WKatpcC5VNCwEie4ST0q3U3hfquvF+VT3rkgabbiYwGxu/3Onr8/Er8weDOYjq6
7UCjtoIkhT9kKg77WvW2aYA0Ty+d0iW9K9cPlZpO9Px1qM1pDi0yoSngXSepTwk9ULuhdhUOho+a
AgPNPup4JVcnSp/aPpiGBY0mvDXriLiKmqCnitoyJzI8WCHAnol6Orqh33lv43v5e8+2LJLLsfXD
loIaAxuVf78D4sIHRS2v2snbuXPUN463jd7EmTjbZfOjcGfJl24r2tvRbiZjcDVjk1OsdqpA1fpt
tqYzcBRnQP1ra3Hnzm6rkXEsmYQO6hFlxCZvZuR1CGSXasU4uRfj3V8EEFmnAkbiM1BR0k2mKEx/
HvHLl4bVETgon7oqM8fMm2Ok1vCKRV8udjGImlDhy3oYrlhBH34e5gt+xY2hr9ZYK1HOYat0s3TV
XRm0maEkSMsLqL4ogBCU+LRWVub0E++1HcawcEV/HhXv2q8zBQcOYEXkzyrcott3pzamzywqkG7B
5qTbeCWLJ340Tvgc8Z9BchQJ78tF99zD7YVu/b5tkBrAb1hSoE51GO4KmP11Iuy9Held82pGGukE
SupMpr/DhvdcvKtbdYs35pIUbPjDOBWv2gSMPljIi2jLsDgkIYCfy8BlJ1KnPdiPtAisl5KW4Bl3
gZXyHhVOpEyS53FSYdwZ2J1gt0dygKxq1Bicqmdrr+zlY7vCv+6x3MXTHDk+bdCdMctm1RLT8llD
xvMkpZ8W2Yoy0Y+0U2kVwgWfYG0wqzb4QGKaFMFruE6JX6xXhSPszc8SRottfmgLup7HEqFKs4DY
4mgzaxYROQdefNLWxd5f18VjHBKS6Qz42PEW5Xk/L2bW3pgNawxS848ydMLO1hblrqLRqE1DCO2v
PZIEGr2r66FCwEEYg0Nv1YY6N2tO9SXZ13NQNe1JRs034Jc6rfNJ91xAqUDrR6MPSgSOjzvyB3by
Lv/VP/m/tFO0dF9zvNwtWxpb29FZ2hR75GCvYThvL93Z/ZQRYq2ambE35+j3VrhN8A7NA6EOMMRU
mxvdRS/Spn1o36gSiDf0ab6CACKffxP2JZyZz+D3NaBJkx9ZODF0Rf2DeAuu7JxLDZoJT1l6t96D
34ojrVuot5KjMi/6CW24ebbXH0M0ESpBNPifLPKd4iDa2FdP8sHzRskkVlhUj/E0RbiFcigavdLt
dpecrs6wSh6FLdU0gsqHAt6WtZWO1mCH2+LX8Kt7qj/6S/sgExVFwdVseG3zdsvXe6WR7NMEPrA4
kyq3xfuLJjQvBuqPNE/P3gFmj1lPBswyYTn7dhWPAq/+Iq3Fl+IRcALdsb6s1hV5riDxqBlppHIe
O4CnKDSpz+VD/Cpe6ofobOy7pbaGIpi8RAFQDz7kqiPtqBOxupX8mfWrvsSvwGBAfAL+MQyZcrhD
+BAdXy6aUy6SrbrOPrKjAqk8PiiPxUN5rnbipseoJib2BseI7AH581mevXyMLKaPbgLlV7RfsOeg
X+vREO7tF4h0Js1gjZa3TLcX6vtsVISRVoVox5i/eZPROxu7cXve29n2N7/OJ6fPz8tpVFFAS3fy
c/HmPnM4rjfuvt7ky6LEvGyh9Xh8MgvRw/UzEZlZuIzsZTEdNSbhofAnzQPWaQZRMIiYhPmgzary
11OgPWe0Hw/WW/mibOv3/FnYKqvgUZtiPbON1gJeWXb+XtECf+LZm2drF168o/Gg0Vfu5tjFjMJF
24UaXT7zuiAlfUbXCc4ICt1vWt/SFDNZdAQ69Hg4/TnE34muTwFb+TvV367v1ALK8kn3kMNHT8es
pkIaa3hmz1OAEKx7mKYbROEIzK3XZhoftE9hm+0KiNU1TXUylc1J9qYco7V3pvt44F9iZMyrC0o7
w8J+mF0HG/U6XORZ9dHuvRYVmVPw7Za2MEc66+gLcnjlSX1ooBlyMkLPpaLv7BERoblZxLNwT8zg
gozKdXmyVk3iGI/5frjIuNTFeFfj8Q3FKnUQPWDj0Nn1U0+i3SWkG0TZYqIk0AQykRz/pK6Bhy/B
a1nZZjbF4Un8Bay91T4wIDkQLUXc9+j9qFd2dQn3WHlfU/K7YmninUS0wNWlmKtP5pO0RQJ0ASWV
F/JTvM+O5pMOq7+f1Y74Pkrkpp/dLDh7O3EVLMWjtjRQK/R29Lp6eQlWLYK8FrGK94aFwqM6HyUE
7q7nL0Jgdixem0s19yaZfdBP7iJdDtNqKy6KeTEftvXp+KzAwBfhqmTv3ifLHhTM9tjLSxUi3yJe
K8t0bTEeoaozcR2eRt3Oz3vkF6B73JktEBtQUwWjHvNmixxaLS86I8BQTHcnqvxSEIYYvnZXE0P2
g1Sve/CqomDfvM4SUJmu+VDhwOD5J/jDqhWf/Hib+3uAel/83VndnfrkC8WJy0PeYI6MNVke+aL/
1npdljQqjvIYtMCRkZxmOdjv0hx5zzKaJuiIfn4a3xV7OMwBrNNsM5FWjAXaX0css4nrMhcD0u/s
wWHXW0GoIb7Q3//+eaCx3rkpYbGMhugMvqRoIGb/jpN3YVw3uZXt8p5nCjYaP0Ocub7L15LgqUsq
pZOfB/z2zpCJEFU4FkJfDo+iEcZm0/npuXFK9jXv9QBZBAXhqNr6/xnKJBSdDDRqsj9cgr8eoq7l
Q94GDNVOehhlzUZi9u9jhEntvYL5mwLPpEkmAvqO7je3J8UqFPPU9xmqcK4HqE1Tajn0090kPHsv
2eTOW/tuNo6sfKBNAEOZ3M5/X5vY+qHQtlZyXuvzZOPtJKezS8IOqbpgdN4rzr8ewzl5W9IIdyga
54Hb4ZIeFMJNGA4vE/s6+QVZ1clRdcF5hQN8562NH/q/U1IRuaORpk0/x7j101WUa5a5XRqfHw17
Ozs/IE2czLvJ5vJ5PP5/TBGaFSD2Y5Q7k1K/eZB6qBWBog/JGedP6sF0MorS6dhPSOH53y8h/46l
/vvSruo1N8g2T850IqlsVXjE4xyppu5eRBNs3pn+yhe1AOc2UhzxXgaMB2275UcJRWSJiVXnO/2S
TtHgroY97sgUyyKeZ4tyBZtjQTLQErH0FGudqXgsVxVSWmFGOoC0L/jX5cpaALfg9JC9wyzo59Lp
uuzn4q7bW4t0gU5cWloL70lYC5xC5S1L9anbVy9U9bPmpVxBH+Y3ObyEtrHBnmaunMpVtyeSgpRS
vGYeCXk3X4tnPAGf3a116ulbCSeEZBsFKZiKDUc+70iPQby4pYVlLs1lsy7whxDhM+6MB2/rnnEE
ePHn8kHbqXgKFAtlBypBvRo9uWf3bCYz+cWfHCDcLdVl/6I99Ad9ScLkQl4qO+rgOTGUBzT4y+BJ
XDKr0ZJn8A6blbnJnYGeGZtJtnAXByJBEKBlC9WhhT1JMOFKFtkC+GJWrZIFJleL//ld/pbSIfV1
4W2sV/E0kEA6/slwM8z5E9PrU7JwKwq6EbRc6o40h9qLeG38hwSKhTL3N+Jee+2OmCLY9YxQU+Rp
9mh/Br0GO4rm7e2F3rRD8We/f8zfRxnbAcsq5PQmZgbzd2vyLhPfye/zDwT7tT8pFtpupD4Ocwul
vb6RayRxIdbLDZAMiOuEbocMq2VhvRTaJF8QkDP1II2aE2EjzrWzMLM249lnPEchQXag/q+hXuFh
Ev4iTWOuIMSEErDMOOIUM2NznQvrFFMVfVrMpOU47ZqX8eeQ5Z6NDaJJfpbZdAeZ/GZhHKf8uDSi
lVG+EPfbOm+LUkmxA+u3XXaW8q1MLKtPguI+oxXirpphP3rGVtrJj+7heOMHfLNy/TP4DbjQp3HV
D5ma85BQlWikC9TmqUHVHZko1JD9xddzJJ0NXImsJHTqKrPz0vl5+fzSGfjvo/+/T+DWQK+sAiux
SpcYoYKorII3mMPsuk6uIAsKsbMR8cOSr9qN6SJl+cA6KzYfTaIUqbQEZkAwJOiBl0lpQCqgOAZo
b3BxubqnYSDyEE6TJ8yv/aGSToN0+vniv4FneH3snnSWgIEARP9dIpOhyawe1srOo8yvrlPkXW08
Hdon0gtLnSOZ9+niJZKIF1E8qIVmG5bj+Q+p4jSkSNy5mG9f59hSpZVvYcR9g/WnWQrFqBPUUz0R
STr2j6OtyTRbd/B/m0u/ji7lvTLim70PsJXtaPRxHwlG/95/NOCWVcqs2Kl8FjFa8raslK25s6zt
Vf3IY8zLLyYsFmOBqbzmehMvetXFAibavZ1R+4rIcSXcNVwvQza1WwjQL4ZG9MvC3Pms/Om64MDS
4QrTHnprU5H07H80GBvlccEbgpl3PUsY6DSE6sbY6JnyykpflOxFAi/PoI73uISlGJSIq7pAdO8O
kySBILAt7Gauu/7El0NUVZaTqOchf/CNbQgacZVYkCJt0fbJvBhACdq3KJ7W6i5Ll2KBdwkKt9x9
xzl76I5R+pZxCG4DPjcFRMZ9/3k6fG1asZv+/UBu0F7IYG5zLQ16+5mCj6pnyzo+ChkM2RzPoRAf
rADFQRdOr8GDUROWBaCfQw1DsSkEK99/KPC4vuI26+IyFYWY7bmTRta4HxCODAOTUprmA+xHAoEU
zqw/X/44c27XJkWjyUC/SDP12wJVCGMlz/sYyzDtWQI6aqn3rw1uICX0sFXGke/n8b40tMd16O8B
b6ayT+kRGOOAkvwoxf6yypSDFEdL1VQmfvZWhcU0yGOnrcrJIF7UJp+oSucgxrLL3JvIWjbt+0Pk
NU6KK9dQvjfuRsPxD9I1GjE8D4dmlgSqExS1XYvSsu7pP4CQ9WQE3dX5fKET/LkZXbT4DAjIFm+7
8y7tp2t9TfLdQPGgPBOoIlRnFUcBv36ocM8zWSHpZ0LH2geDIwvLEEkHl416UFuFxXMWnkyJjGvg
TuUT/iTzPb/zgtXvPlhVE0cnTESO2q1w1XN7JU+TNt4ppTyn954QcJYZHZyBS9ETfy6EK6DmWosn
eE/0f4zjekLiBYQ25vBIMudQFNNODJ2yPqPFtaHKTUePwrjPZ2YEzmVp68EsXFtKPqII0cYQsbfI
s8HA2Qm7nrkIACSr+NnT5mkNMASw0wxyhQg5tffPCMGT9jgY4jqACfTzbPvjR/vX9OZcrlkI1Tks
ww0A3r+ZbZKrBU0oF92xpD92VMBLSRkB3YVSDPIJnEMysot+Gfw5hhZWOtuycfR+3v1uRtbxRtr4
8cJ4yrtzrE9amOWos2ZePYnkVRU+acW7NzzFslOkn/DZ5Hm7Sc/xAfgpTmY4//XmysS6Hmmr6yTB
r5/v7fb09efeAB3ov/1pt6o35wbNyvo0scJoo1+UYmmYv0Q41/nUb1cDp73mIULOo09YUX4e92Yv
+jLszXoXR66WNq4cbqpyxeyA0NUizmMXKuY/D3S7638Z6WbX99zERMXhxjvLe2A7tl3/Ommq7ZW4
vbIm2BZytODlax1wdOhfSWKewTVNZVQ3DSFgDaaH8T114i0c9d81sflhAU+Eq3b70BviXKNrlPfn
deVst7PSPlOLzyN7M92tTovj+vHOM7hZn/9nvJE8BRwD/nVDqgkrrXHdOOvPof2MI995+bBUbQRD
qwWD/TzWrfLyz1g6ezrNNkaiuPm3ygj0PKNIlK2dIn12pbkJDafRcXoIyslV7Rw3WecSLgor8mZr
nDBpZnSrXFhm6tatzqX1KWGeHSSLBnMa85TFaEw4xQnFoYaNHrH/05GibUA8oOZjltKg48N9M5ym
7Nl37kT5d1f770748klKsQzF+sI4u8oDFF2osZRJeiSeDD1c9hOD5L4OHkwxyVU8+KRZWRDLs4zU
Z9N/9Ot9qJ36gEYD8b8Jfo4FwpbroQ9nPc6B3RgbZ1bHsObUx+IVCMnFjY/R2FEaLndTixRpfLG3
Kxd9QclEeYCK9JZJznffp3pwTXYBZjCJ0TlCsxoCtCo83soPnPoaHZgXtgjoUs0GguuGAkFOnxEF
qU6VHPm6gjghgZmsTT1kV5nXrPhke3phftkTnL7SBDwVhaPPz4UK6rHkrYMb3xXTMMfS2n0Vrumc
HxspcpabnCvW7rwf7EIrbQOV/tVFCokFSed6a5cryVn8hZ79uf4lUzekhgpvfCsD25r1sKpIP2x6
Yw81f6trL06nSEvdpM9FjjHEANvkYnozsqemUs5yzB0NyJ8ldR3ZHoNQ7QIM+fvaJcIdbaQpHa/X
4D0j8FNhtW2UwTZ0byal5lTL6OoEJJU0aHbapaLNYzJLehRPolg/KcD9ZouKVBeXCcz6xtJf5NCj
ocSyP27WFWsK9UYSrH1AZRULkVYh4nHMQ68cOJyTxgzmgxmv9CzA8PyYWdvx+ZQ5Jn5Cv5Pi9Cnj
GQQxHi59/FyL4ZsW0ARFoGdy1gpm42yXjAILSPxGpXYVq1sxxzqTFAmSlse1LHTdpU6bI5TIqOXp
kH08YKErd0dvSB4VVr82CVFEP/SmicMungXDxeL9EaJkp3I/LZt8XvQfnvwaDHhoJgT8ZnNBIu4D
IJcox6kZ/VK1nqZJ4mgYSg1ADZ01N/grzEJ/VC13USmXysR77Wo6lgoLXsVc+FLU/ayiO9F0+SrH
/LHLVmX0EBG3eVXks9kEFF7ZkqTyDl0uLd7+mh6z6jqprc9c11AYIF1QEuL2CFOKPqXYmrQczny3
XmR0e9rnAm7amDbdENxL9KiSfNZ+cYkqF9V2izFS18wrfyZpRwxh4FotPRkQqZ+FTAwj/IjrduL6
+y4bNhoHD0OIEH3wANuLfEV3WdUPrgpdRuHqNGoT6VHUlrEVzzNXIA9FoWaBONjHU5ghCWFD8NfX
oYreKOHJxM5K1tAqHhsd3KPI3wR2IvInAh9nzcycd+IxyB+hVLmkdCuaN3GlS+FD1PHyI7IKzIrN
bG5q68zaQ0TBJVg5uLyPOqTXGmOVgwM03XQdGa60DHVyPWe6XrA0fmSJdVIbwmlTYophxyrQxRJx
FsB06yTrJXTxS1xFsvW7vna/kjjCVF3Zt6Z1jvt0H+ofsAGd2pMhtHYNiRvudAjBu6/h1A3yWUSC
7bi4eBlWlZOa9brWX80Aa0E+sTsL8nfbGJYJ7ClUezjBj0XqX5C7IqeGn8gw8X3p2LJmqoOwaqPo
WOGfiFVJ27xlkXbJoYCLXm9rmjeLA4Qo3ueAYVqXX+B3ndtqLpbBo+C+dPmLrq6SCvSsoSzocUsb
8Cv0skWhdJtxgoneVEqD1YAzQDN+LJl+0bSXwAWXDlZdcG+XvuHg/Lff/HV7N5WKGaRJr9aUYvK2
kNnepqMpOJ4MtMhjFCLTAld06Q6p/NtHCglLJ0pv1FzdPFJWF4vSu0wxbZwzoo/HKgLG4qgnW535
8fMLvG3P/LnD0c0LDE1UR+zj3xeYdmYWhoEBFy3FwmPiFh9d/FoV8xSd6KNvknWZHLv+XgUof7MJ
/j3qTUUi+amRC2rnPgwnenvJJn5zH4PTeOSnoT/z3r170uEbbOf2No2bcisYBvHqmaGxa5OdHK+G
EDG6gXipvHRGPCuD/OQqH97wUXjyLEFFFiNjurb5nfu+Zcz/dxkqTCr6fCBft70OL74SwpXr0UaV
jzJkimjZXMXJtTEnyT6l4alZwaLBa66di/j7DN45Vwv64JpdmqvYHHE9rOPQRinG7Od5II/V/W1Z
Aq8ZcTM0XeQMN28kaORQN0MLomv46gZPhUD69b7S522zVDCSo73u41XCVt1ugWyGY5LO6vjYt4dB
PVbGs+JO6mWXOMLAVudQavx8ed9WTYAZtG5US7QIIv13ml6TOlT8ArsLCr+u6WwRmn8N+B2D9M5r
nqGCCz4MijvDfvdUMAAzMF9CZQFQ9++wWZNXcVp47i7Fb8+c15Rp1oI6U6rgHUwQHGPZH+GtgAMn
vq2ZA2x55wq+q3gZXx1zNgC5b51pusgn0jXTOJUJW68GRjNeoxBKUwS6q6F3Np2yQ8+AabQBK+QK
PJeE9x7+dyvSn5CpUVjBGjFe41+LvGT6UteVur/RcMaVtiRNe4ehilZpOM0jElK3rBGgBnYxvHJI
La88idVQTCOA0/xy53l890ZgDkDEl+lOfomxg/NreG3ckKrTmk7Q41GB500op9PEDyaS+mFm0QJ9
qnHFmzMkWKXuSWiFmEMB7Bv3GgB/Tk63X81oyI9xGG17Os//PhmdTDRBq3x9l4X+o9CQyyqFFCHd
1KwuXR0QYIWzul9O8vZTAVzPlJ1hdnbYDmM+KjYth6IQYc2Zi8ArXkpXeaquuH5StwqSvMkq0f6s
MRy49piqatqaw/nMgh3EWXncC2Xxs6vyhVzUJMyuBJ3IMvo6QYatT04VrDyG0qS3TId9OCLlMRKs
VRJhg3HVYNbSPorhKuGfkMTHpn5sS6oU9SJes7dGJSyx7ppFOeCu86BWsSMs0X6C4kSCv43D7Ci1
QPFsz01dHCpNvOg9xrWKsfI0xxWSj0IZzmaegVZXM3GZmdh0CEjsU3OmV+j0i2LV58Vq4nUGCUmW
e1JJeChBUMV0mvYprdiOydR0XARhNko0pQzs9SuIVDahsHga51qS4mGEsWCD9jC8uL62k1z8G/Vo
3+pwEhN92XIQib1k7TX6JPajZVu6a7/HPyQRF7hyUB/iPJU/35mf332vIzIF51RG2mOM8/evb2Wo
VDMPgIJP13Oz4cVPCEaH1fM4wdAOqT902urOFv7d1zm6FLJEkQpD3/7fEZsybOvA86MNR2BqSUHd
Uhhrybws5iZH3jv3J35XEqFEGWkPijKmU/87XNhZgdilgAks8ryTCB+QCPMizo8yZD4vn0tqQrpr
wmEN3t17oRrzzn1r00OdHdoYdylOlFHmwc37BQLkpxXy5EUjzAAl5wq4glptxpgYd55phMUJp95Y
69lvLd1XBvZiouQUVN7+JR2t61VthgZBIcoWA51sdR0qW77iE0RWYg0fcNdWW9P9LGrcLzpbDxHa
I+byjMeU3ljusYDzKzgq4Qpk4RhX4uKWVvoWcMzws8iRsFwMk8lVnPfRRYFVKhFGH38GjemERg+k
Cse8qeaCzlxX0f/otqDMDfU50JRZAxLSD1jVdK+UbnW1bTmJ+KAPLI0ip/3KX+VBsizq14pTXdgQ
QOsPtjvkM7+YDs0dg88/ePW/6xRsZAREmAnSZFNvy/RkkAJ3EAUs/GEBuFPTnEiS7dNOesuHSfiq
v5KidN1LmHCf0guZBgqE3V/BrxJDgzcdB4ajghnOoVQnyiUELMBuGMuqg7cH/lFe5AfVvQP03Cp8
KZSg2ONBqZF8PjJebsrSzlVcrxz4jBqMS4ynHhfjuWpbx24qHEtkxlAohd+1LbV39ts/CW23TwqD
GehDqPJETbv5fpWwDMtKz5VjvNPfOAxDQ6D/hsjLdZh/3cYHJhamNDIE2yD2CAPSfK9esn1R2UPj
FMKhom5bvVwfjGEibavsl4uBva0+Ed6j2OTUnIJFO8zQFZYYwAu//XyOw/qYoEkUcn/vYx2PCrc3
A+NqRMjJjILP9u+3WgWRa7SaBO1w7q1BQtxl103jTeycYIy/hvtynT7h5nfn5Y1/65dR2Z4BuMAc
vzC+QsUtQVI1f2NUKxAKoGtyjoT2UtHO+Xk1+kNX+2GoP6ebv1bbQioTsS3ogdRFddHAxiIrdpTh
Q+VrHeEvDuZJsJGU3Gn117GAVmI4w+1bUXuTnh7cWH0rXrcGLQM1csgxksNgo/nuH/GRRRB1HM5H
LFpt8C4cChKsNXl6RYvoK97uPcKNIDUVx+9SR6/6ieQK67wPCX8QWOQiIkMGctnBFGTvMoKLxP62
/dbENpClISu8uVkoU7nE6CmMZoqgLfseSqehLIXiomr3DDS+noGQcP6/9/KHS/HXwyI5zKVjUiQ7
tX6LRNyQl7mv21SzYrPN/L3sHzKPYCPKueazqi65eu8Cvu6N4wWQr0oxi27/D0791wWUUSB3Qqu4
D+KRHnb+BrP25L4khFiBjWGKH22Hw88T5JsC7d8hbw7TTV96kZvW4QazhKsIEolSSUyXcfCeQJ3N
ykdJiW3fGjVtXTofX10rrFsMYbQcwjBFloLOr7k7cb85z3BdCtA/yD/LnDgekP96FD76Xy/KYt6F
fAQATtAot+xpb4W0VTdZiVmbf8+eVf166NaJuJU5RIx2t3h7/jsmJqN6Lfp1z3ltjv+H1p9qeRVo
HxFAVqWA3CsO+7MMDs6SJTqUlla6knpHUFAUzCo+D3XWCQc/msnJWcyfY7K4tFkDZzuZK/WvTFrk
5bZEMZ3bIpEQmjEdaNDXYTUdXnRx4iUIwe4sAH+ENLcLwN/3dLNc16bSsvFlwxEr+yt+dAp0TBIj
kn1wSMhOGDbFy/PglPCnP5tlOd4c3x/u4uQ7JOTlRMD/WHnEEyt7fElww8oxZYOc916iZHCddm1l
d64YruE3y6OCvBHq6Civ028KKD3r8q7r+2FsXRLVs/R0ztXTeH29VDjii46ZPUrme2yJdk7NiCVQ
t+wTJzno5Uwi4+nqUNEkM/WTVxibjpq7uJGaw2uRn+XPqJnzJwbC1PfYdBmLYMmEXulEM8xgzmTC
UTN3ujiTG6yW9ykxfE4YHDp5kdgWqXtGaNsvpLEk4nKIVtj5QmRyKGvSmpbpzPooDFq5R1fYdgOx
tgtfWAUyx+IzvOgHXPjgwO07aZtUj+Q20x9V4K69C+HOQOWXLSRr4qNUOmWe0z9A3m4N1HpONB4q
0pnUzb30jlxvPHvdTg06w9AgYTvTIb55zkonV2o8aNYOZ9qqoG8418gUAsgg+Oi6Cf63ROc/Jcvf
49180kJzjbwqKf1NIT768paOk6uDiGtw8fSjX25dUmDN+rPXhntT6mtJTqXy152O6+5fi0k7tL7S
wLcgkiBRHCBKApzIClgR41AQ2+pULz+vqjQN7zzbm6WEboiU5rLr7hLyUjsHC0oce6SNVB0jfKiT
pxazn2FqYSVEniNth1/moQ6nnb7kLXiwTAusFdZSfZIVcpD2oI8t3pnCpPaWpvtoti9RdVJJ4Rvq
p7zA0YMl2ttL+R5OA/0tDsu7WH3ptClGH/tClRyXTSxOvYtkhXsZhVSfyqsC3LkXCBmkps5kpEV1
hb0QCvkJHsphvq6jRaocS3Ev9SdLdlA3A35d+1OQn1O4m/7WIEfmui0Nh8IgBe1lCimTHMdRzqyG
Iz0bHG9yAJB54y7jeBGba6Ar2yjOTXTxhB1eDj1/fHgNCO6B7FJtkmFGoHhNgSLZ4quPhqRyYn8m
cl0vkr4stCmgQEPeZLS26nUorlrsLEhSIxWzeyTEIsPrVNtdDQy/dPgoJ811RHmdCIldiA9BjDbE
/43vVCzM07aBHDOPcdZM4J/2m7xe+jx3vcSC6tR660La+z0Ht6Xp7QIZ1aD3a5AzPkimqLEq4p3m
fxrh72vvKLggsYbgRYw1WtwdOqsBhdwl5Eb7tYYlxdIj3klfG/o6I3+RW5T2DdTijAVonlpzN9go
4lL2dp62kZpfKlafxhrbtywjbOCpROJTkmN5Ca9vgrdN3JNcPdPuEtxdeF0H0VT1Nplqf9L3u7Ta
MkDSpaxr94hTVqs4osBiueqLeeUt4wqJ0yrIDsKwZKX6P5yd13LbUJZFvwhVyOGVBJhJkRIpWXxB
SZaMnDO+fhbcUzM2pTKnpquj3TYoELj33HP2XnvY4Gjq84WBX8xyumarykAQ5q22NQgBFexE3cHO
zvlkAYarIpsP2k8l+ZSilTAQVpkz72Z0qQQc6cikK94Lol8EGivae0oDuXQ0hM5psTS0Uxds+34l
ZqsufIijZ3aNgfoCyImPsJoRJ4MjR3kbI0hY6zQ+ZO4CJ3MdH02T9FK7JC7GX5rWeuyZ6doReuR4
KY3nxNwX3bJIzolBZosjcQQK2New7+kk13HHk4PUOkqwy5OHWnkM9JNhPAsBA0vxXRjhQ2U/8m7f
9/OssH2JH8oxCGZqbAuYXHuJw6tfrkPrIap2aKs88VIRg9EMj214tKDNDsuBls1oFxUirbWbb1rC
Fh1j9+9l5Fa8+58VUzIRJZC/juf/pjjLyqHVZb+Ndinn/qB2bZ5/BpwxA2KmgXmKB+hswbEJX2kA
GcLnvy//TTOeZXMSEZBZMjU0bi7vZSn6fLlCpm3ufeuSCpe82MTUfKaA4U8TnUE7URr3qjgXMm87
feWZ90aPoAH9VWAvLDCIqZa3aHr1Dnfvt/Dzy+b1x2e7ObmlYRNXwOelk+HZeP5hFedr880gsHjG
SVNqgNw8CAV4xSpbxB+pSWDtzM13MqRYd7sExQ6+nInKWkhmTbuXJMfV5sThrkXTGbGVcpBH12XT
r39Rqi3dC2WiubZAk0DmnEfxKT7qG5/gqI3ZXUJhaQ4A0HsSlK71h+EvTBqQF1GaQvIaY20A44RA
QzSWPSyqneUeguGlJymJHg6rRSE+ueGinPfRLLUQMKCjfFYiu2aT6hZI6rzxQ0/XjE+lguVGtSOX
juUsHSatOsKsZv3vr936rv7642u/5Qi2udQVtaoGu6mVrSVHGWux1zGgxK2oiL+Ulte3JdMOtELT
PPtyudIZBDGutmm4jmK1Fnin29w9msopZ0NSI3EXZJsRfFyVGrb3M8Lj4UqHqY1bUQ4lNCyAdYcY
DdJrZTT7GrGZGD57wam0UFrkiI2zcV5U0JHNU9h680x2N00mrmsVyVP/RlhyFWw82pvNKJFHE8xj
jyzct1K9MiXWqmE5SitAMIsCGGpdHPgPd+rG96CZGXGPtT7nclpWz3SWwJEz32AFR2GI7ZQoMMsY
Vvh9bNp9m768FLR0sjSfu7q8ChBnNmG6HxndtipkGe1qdNAp0QeIGCVqbA79nf7LrfLyP2sClHjw
G2jCv3TUUzM0B6Kvh5OVzthCoTxKZ5EG7qlPyQ7tUXREdhfaerZot8Dvp2AO+dg9xeMmeiIDqdyK
JPmNdzoa3xft2OX++2NZt4MgAscjfRwF48AIRLCoMIZrH711tBDocIiInXwahkSe2JUJtJqXq0Rk
pdEhTwpr3o84/N13kWKpMo+5ce0INslFdSkkJyVqVqF6KZLAdl3/sbTShcBZDMFMFfQ2nf6g3ysV
M4MQNDeyDYHDWepzYEsPuYUhuSeSmbaipizz8eqaxodvkA29qAN1GdCBl/BQD4SESplLPY5yjmFR
96ESkaa90suU0uzDjzY+BmxgdfqjlD0NHWGtrjXT36cZPPJ7GKNJ+/x7pINlVqx2AFHS7G3yXEZF
iYLIn8kE16fe21C9T/OPqfHbMt4fYRRZwU8EPZQQT3QMx+pzrK+yPM7D4ZWGTMjPVPrDbDpnC2D8
vV//ftWl7zpRf3xr0s3p0BXjju0nGohnaCX643OSe4cDoLL0QXMZABNlPJPJMDcw9EY/imJzl531
XcsDWQSMrymyXbolFeZRAsBKFLNdl3ySLBFG5jqtyboT8mWQIG/UNlobKbNYDKf+AzcZmcb/5ybQ
YaDRwIwAx+3fpwO3ZDJWe0q8o7vFiABJgRFHazMkvQaSpXuCqjp9Dubfpnf10PXoAaEn0VGJh2XE
Vnzn40zHoNudTZdx/UrmRIW6bbC2Xl8oQ49eSJZPk95NybstL4BmnBDTzNVqL3R0yAw74MCYDNa9
lqj1XRfsz+vf7KzVGNLAF7LxpC6xnQkbNXrxwfhKJ6AUIigsVFhA51XkQOdUfe7Pnv7igZGYqmsg
NBtKlBFyg/YRHr0VscfSANyAxVCdSViOXqJubRCC+0BSxQFYgf+oWbOFMROGJ8liAqY/J3jmH3MS
7qCVjScIn5G/qTBHZVdhFq1GY99jxUZ6ZbyDVuiTfUp1T3CjtSiBcrDNL+QLowzlKcsI5dpjsRAR
uykPWr7s0gUtRv+5NOf6z98L96yVlrkBwz76COoTHvuBIaAzkVPt+DlY09NH0l16Z2tTndNtZYeo
9J/yaEWY7SxPnYS4CRJ2t2a5Nn+OxBkY25hAXAUN/5Obs9GVllMuBe0A9vcA7BAcwrKKF8MPjEgl
aOJ59QDXGJ8HPw1rACr9jIDV0SEJobYOdDkQTM3ifq1uY93OdMSmRDVYdPof8uahz3bmQTsbH9iX
hi3ONJIY0duHD2H00+fB1IjZE9WdNTr9VEIzDLXdd112vOQkxvtImPIFq2Xdn4T8oj7SdaUD5X96
3TEMj4q34ptWlDu7hPLdy/7no3UzDQ51QVAGoR5OWKUWDcLDiKj21/EdWKoy8zjMdA6gXh3ONPms
24ki3Nmo4TxmsWxzz9NPQYYChRlz/bXaHIP2s0qhKFE8zMC2yKt/v4rfrI4S/FTagZhhET3fHOIr
0RcE0asp7NxLnexlcAjl3hIQADbOv68E5vzrWy9N/l5RRlyikTH39yKEhluKA6uPd1WTgM5dNhhe
BMqMkH0Vxd24conxi+KjG79HbbTXQmEheo+duw/Gw8DknN47vy1SwSxak9Ecx5JxyBxUvlW/EIJV
PayVZK0HHMizt4gjBLjsAaGoZveUsb136fx1oCwUlQkhMCMxWMn5sAoQ1JcUTQHsCYaEJuNoXkQf
1ZMrOHLyVA0Xj6j5MQ8X1XA2YesYV4HV0ZtWbyaA3lnuXj03ho+ENM1Ao86hIX40O3Ol16eWYWND
pZ6Q/RemP9VqQ3DYs9X762r4ocBm9urNUJFsiLtFTc6NQC6wxO56CciXSrBZEZZlrWPRyVqclCQx
G9mjql6IappZEXEnGr7M6OckilTRhY36oZWRAYSpg3euZ7x/0jR3WmQ6q134dAm8zmnxfVqAcPey
eHRLOygw4CACbr1zk54ii56eSk5iiPYJ5a7YTkehN986lpRjKqYnY6NFJIqRkqit6nJYJgKJ1wgY
L5Z+dNVVkhV0CduUoDJRhN9RFpyovKNcKelMq1keJ0VtaLrivUX9m5IePbXK44UHlAiymzU96Aoz
LdUx3g00tKtlNY4/BBmhJaPmTLCDQV0C+1xrSXJnM5O/e4VMjVE/zlMQlb/DMv/ovMVZ24IhdGG1
cEg0IB2pYNumebMu/0KXyOjXRJUz1W0EH83o76OXGXxkwyW317hEwqeXnwywHeTSNkAYI0o5E+mZ
2qkHyiGVgfa/38TpTHuz+7LvarAYcPVLiHn+fg97sajKyEvC6U558XLoN5lwISvp31f5buzy12Vu
jtZKXLlyK4vxLkDqMqnSLeT1jQsQKP1Vg22fBu9ByBxd+MyzF0PL9pOLQK+WjJ6U2HwY0OZJbTX3
VPnOs/KbWH9zB/jx6b6Tdomu61ayU/lF6qZGLhwChgLsHvlGSfeJE1sElpxM96gY+8RElOPux/EY
xdVsFK6862EGd198tcQpedEMJVYInKiLsNv6BoGZj62+M8WzRiczeRn7j+mM2OvLQF4p9SmLnrXq
hSVWsV7N6ipF56qAvqGuxcFYJuRwpOGcPMzCe+usBy16IiTTcB1X/TAt1CxLVXkDb9qgfy/0XwgB
teEsmDvNtJOEeE2yOdbyrlDsMdmQJVX3977Lr48MBjhNhghhGOQA/H4H/njGZaOQO1emr92v6/ok
1b1dJdaP2lKcknROVD+LDtOOD/rKijcmpTw7lx5F6qwMG16G8M4ue5uBYkr8gwyY37AUlIDKzS4L
b7tNvCZKD6K4l/uL3l6jtnd849KpRGRaCN+rcT0pjjkS2+hZQ7K54k2/EyT4tF2GFF2dDfoxQ+dt
ElndsJxpoTdXGarEeHAjumfQKGgJkJNchBuxvpqF5bS0L2KB3lxPfDhp4OWn3kTLJkuXuX+qfALJ
9Eurh5sCpqFqfIhdR5voUwufVdBX0wARs0yISirtYTEAWkmvoaLOEC138cl1+7kezcZsmYoCpu2l
mye4FvYtGhct/VU0BNbL3twvrrWM4oYWilZn8yo7tXB377y505Hor9djursY6TFlc2TQf5/P//i2
myBEF8tCt5VHzkauty5db5ETJ5cJ5Yz9pefgy+ec1Fc07VyNDCQk7QJ+jtTz7ixW0zd5+1loO9Ca
gzdiyrdHBdFt5UBQipi5wlwgGCtwECY/ls2RB61h3/r3jy5/Kd/40aF4k0zKPoIVTP57bTRH0UgK
UxvPW/vH/iGYraPLY7T8rGezObYsAfgSzKnt3ct+KY1+Xxay8XRlJLg3h9SuSvJaEZvkIAoZXTjQ
mZY6y5vkF5Jcur0XBa2CWtW2G7tYeTj2D9FWgsLqweLQvVMxagRSNo5XnRKPWN5WXoR0dgLrYWwA
buAqGXUQZN2pJiObR+ffN+3eh79Z6HUl9kX048muioEsCPthWLLFlYmTS/vGvKO3/GrS+/tW/W7t
/fFwekGCuETK+vOWL0ianfFZzJZH7ETZzNnMVyvB/jgV95zxX1tSvBHo4w0V1QKvxi3+1i8aLeoS
FaPtE0c/nN64Ddzr+CM+N4eaqMd+TvBEyCAnnY+PhW9nMgm2+ONmIkiOei6yS3xCDP73jf/uXqgT
RJOyBz2FId08rUWRKWIhp9nvOx+iCgVYSyOaHmtMbTY+WlV/KHMMQgk0NhmFpExCVeAI+IpSUZun
enSwokOG6CjUjScDerJl+U+1L99Zr2/J2dN6rU3xycBk+aRfjhmaGfVxDCb5EI9PQrlqbWKFpHZe
NfuSmMByLfQnopxbf1VXD+k9cPbXFtB0dfRcrCBTS/FWruhatVlDsy0OSYk+wfNPSuavWt6QyN/T
xN1ySygBjHBj1eMe8c88DTu8r8GqIDm3NruZyvjr31/dV/HH789EcgNwJebTv7X4fzzGPUBlXyPG
ZRcTxYVIqvB/TS45VFI1pEyv2lvR/0Vz8qVYvbnsTZVMCkvka2WF6BId4+hDiyb7BN26xDOQS8N6
Iu5yTIQjnsLbNmwjgMGsRk5TwTzwkydETAPeuX/fjG8WEL6f/70XN7u55AuFntOGPwzo6AMVD6kG
LC/A7cDCVXR4tu68ON9ekFsPSZskH4I7/l7l20kkKVtBMgnqp7HxAMl6XvjMRklEvrNgffv0YVVn
6RDpvmH4+PtibuJh/gsh82vs75iqy3iYj95SYuY0blN8DMKUJW43DafAcONy/G+niYjxAby4Ne8J
876W5TwBFP1ENZjklRDb9PfHkdrQksY8IS4v2jDO7TibmDXVkLDmHaCRbcBhbZci5M4EqgYMRD6b
Il8xnBc5SFct2YZ3SXu/b/jNLg8CkGQnGaMVL8TNkaRpu8iP9SLbjZpOKBDVVmrHYr0ZJUfR87Xf
GWsCcZxwVFxb9UQGWyS8THJ1vwJ9wFwpBBqzlgb/7E8Rwm3OXf5ZFJKdpD+GGtBkWG0yfTwX0kgM
RnXOR32bGQLE0Hsm8u9eMEmlemCvQBht3izJgm5VyaBn8YHGuxFfPX9Dm3f0Tkly77n6cuBl1QAD
BzINaPNXzTcOYKFXGqSKkTRN6EBPABqbB8lbU9BU3VjM8f8Pp93vrkrci64ROUKhckvF8Go1UpsE
H4jAIwKsuM/3sUfqxxQy4L7KytLrT8rvQcQkeNavlLBWd+EXWdlGkt4sZTbes+h9rRFlPNTIdZnj
ksh7iz/qjV7EomNGO05vCGwyvm/jZECkgGRokPp5T0r9VZksEcJgspPRw1ZNJsh/v0OdogluL6bu
gZRKDAoyKg6nbQ9lRAQX22v/IfmLXqF2/6lxXDBoDI2NMNMn53JzR9b9zdYqw+OXaaiRqEzv42ZF
nwKSXF9Uwx2R8GH4lrG3Z9kLTX4OLQYHsrh/rOgf+TQlUtqNY8a39vbv9ZuWPT/w3+8vl6FmhkDC
KB1Y5t83REmrrOg19ByRxnwpqLaKudTHdVBkcJS0juLDn2ODTelSh/S3DCT2F7wJ0FTOKkWjLuxK
X3QkwT1mgfyYV9488U1HJn6rdVvbjDCxcrAzFcqsivh2/qUrwiwELaQWOIOZXNDiSnPCyOG5oF08
TxwJl2N2J5+84FNBGcicrSZgcaSHlmaxI7bjQRHEnUZntfGIULmy0pHx0FS4WGL3UBGh40JDERWP
sax3GometLLJwPyYeWuW7EnXkW4V5dUYL1VF3gdkprHKF3obIhxZRvVraBhMBkmjqhwP8lGW1U+t
JK5LsLqLNLeZ4wqPSmaPoE9ThnQMgGjkzwhKjMHJhDN+Uf/wyTalgQ6ZhN+poPvGw886EPcYrMzx
aBGbnUdONUjvg0REblmQAMy7VsrpSirCmSshXnfXnqjZYf4ZCoajJ/iFi00YE+Yo0ZETAdspMPcN
FDZNG23TqHWYz02HhL7hbIqjvKC3UfdOm4GbLIZ57fczN7pM3UfdB6YbbpTi6kcNcy1hO9TzKYOj
bWNbjH+FKtKriHyP5FQyaQ7SvcwUUxd7pxp7R0FyKeGN8j1igr1fRn6ZDip5DpVOwMFUwSF0eZVb
TzegPN+V6k1byu0jKyvsOjSqeY9/o3X+KMA6Se0MUxX8h1reGSTquE9ocM1cBAQwvbsN6uRSwpc6
LvGVGz3kreBODfi1CgFI/8cnuH1z9VzLMnWc9BufcTpvmyPXDYyfWXSmk3TnFb13sen3//xx1UQZ
G0UId7q0aWIdG/a1py+tKy4yrHiRQSgWQHHR1NIlZBvdp+H+yoZHK612uUGYrXop48d/f6ZvP5JG
YYRzzoJRdfOReteoKg387wSb0VMHfYKevCUTlP3ZbZ//fa2vakU0oHQP/udiNzVmqg9xIJRKc56w
lM08WcX2L2m2eNiFs8fHeLZ4d+2fJDCvng/DbObA2b7zZX9TBv71AW43KU1yzUwLmmCXliekoTpJ
bRjr5Fqeqn92DbSiJkZAF9tN5TG0AqMYX6XqkhhX7e48+Gubgw8DVwtvuUENqN/cjcHIFJaAHumY
BVMf4HNe7iXvudSW0WcqQ9sy1iEMET5jRg5J1f3697fxe+j+5eUz+NZh7UxRKzdVUqNqOeZRnsYe
kYOviGcKcQPrbgk7zOL6k7/KnCTM/j4rNhGjDYAJHqKBwLinnP32Kfzjo9xsXZ04tlI9CrQ2m8nM
KiXRnNYSU3greI6F5Z0f/Nsbbyk4v0X6z/iL/n4N/T7TI7XmalHzFtIAl9x9B2HdUh7QbDUwyAc8
36yBdASVLpx3zZ334JtSCdO5iYd6irGi5P77+krZ64JcZPnBpR2aJyucZ7NB6x5auZ+L8aVXC8Sf
r3d+6Okvvf22QdDhFtRpHrOn/H3RRkoFLfK05pzMwAhn82QJj2yWv8ezQwqVfc8ctrv3un1XF6kK
oSLoCkn4pfPw90U7zR2g0Une2TxlB5ocz+Z+2MggZ7uNAXJ22ETPw8bdGw/iJt9ZD8RqrEeijduH
ZMVyt5KfDZRH8czdVORcGCtlBZj8xV1HhLAYl2Btwdavn4Ojd8zfsnV0dn9GZ0Rja4j7B+9oLb0j
o/N1+KhtlI20UR+svfgwQrbPJybrvn/xNua6B3W4zlcpDFl3Eewk0hbch2zdrduL92Ad3YP7WL3o
j8pxwu5qa/NQvPRH9xOgGiBeYaEf/L2wBgNTLpt7uKhvnxOIzBOSknPirWomlfM6KWH1HbAqYzIQ
o5WaOGRTaAxSfydLIAqhNUmMV5ljiptbLoIh2zOdgXAvJP0v6S9Xmk1wRP4HcCARuQ9Bt9QY80F3
TGFODiAio0Bb6/re6xZ6cyzbs5fdaTz9FrZ8efT++DlunvdezaIazVZ8KH8E2gLxlXvq3lBVxE/V
J1hT91UgGLBCvTHn3weqpXGGupHAZiKxSQHBCVnj3EMsC7V1hjPGRY+F+CpYyIYTRA7UGf7Zb6sF
erDmOKJnbJA4zQoAc5RJj2FBGYf+32YU0V/VXXTWlbky+dJmNRpMnfkqf0xKbfWF45qKHaIjPtW2
bCJqgaKxG4ND3uuo9kbbK5z05GbkE4wX4TV5+fdL+p+ZyZdbxTTMEPk9elI3L0ziJVVRy13OgTpd
0kaeezmpjW5z8rMHWD6x8KYEHGLGyxTpJMSDM00E8txHtM5rIi8qLV5SjSdYnMtdrn2o8l7Ba6NV
xNr0q87EOzTky0pMliHRG95zCDfCOgWoZlIhYppAMAnGJ6lcVEK/LuSB0hYUqi6+NsqpY9BeFg9y
r6yTKlvWOLVoVnyybSqI+cdin/VXcEz2yerbeVF/RsrGyl+nH6I1ll6TONZn3DOExXMs/6R67UO+
6kSbV3hZvSvQhyU1ahfETivGNlMaZBgK2dpMi7rhVxpNWmhynLdKuTFaw5ZRY+cdVRLtRMVHWo4u
0tWPcvCLcv/YDi8xDehaTddGMIVKiMiCMP2GiBbj4wCUR9bCpZYM0FERzTZ2Rusvv4QGhXK8KaST
aBUwbtRFSFd5KsRlmYOB2djTiEvAmJs22mIqztsU9QzKQJnnmIcyQhC5GXwARQwOpVKdCUjcE2+R
6peSgRQywgxHpOJxMLsYfgyLiySkgf/aOQqbDjlfjK6ECuC0cCrLfdqDURN1W/fihS9btgXPWOcg
VnNyS3751R7Ez6zM9bleZ8e+J1vGWxioBaHVyAFIE8MevPqRLl7IKSE1k+U0YPOyDIxWs4uUdu4b
11Zs8eTgCDDkhVSKewa2jJPmOng/WW7sUW7tQOdYO7CuZLo9PGuaNB+xHPBQDSFoq6hYeEM+r+h5
d8zBKkQy6bgv+CESD01TMa7iKFxpamS7EqobTE39aPf6Fdn0UFzIKPYG4oTUZGsGOpmRV72UNm3b
2l6SHbOwBG+iLdxsyiPk/R3c1e941e7VRG+B9DPvhbVFtE33IIvQEqB5EU2YQGFK6EzVnTyjaTHz
01NDmI0RswfowYpG6GIIyUCZjmragEMOBZZQ7SpOyP4YOWnlL8v0qY9X7eAity52RuqEureRhdaJ
ZNwfjyUJbBIZl0yfCeArWGNcsJ+u3hL43a9cHC1q5uGjMU5yIK/dDEFY8+l6Js8tDUWeapKRmWRG
8VXs5afpvShL8r7yT/5CsVAXmAa64RPpL4+/wkeKw+Y9AQchxIS0mNgz8oFeMLLWvl9PT1bAXwgf
dPr0cYZ2nJmmqwA5KJYWL3UKYLD5BCU0MAZWMCDH2uuU2pZg99FRBCA8yFkDpJKxiu9xbs52qJ9w
6BSfKg1BQDwEFl2N9loCtG5YoqcP3EtXQ4Wx1vmEsX+WMTBi1V0iSpUzmoGAvAb3HLb+ssG6wtI7
GS4YntaFtAin9abrloL/OTWyM+4eo4mZFxBjFR76ZC2I5Tztk61O/iTt0KLbR6DzIenOWqToMV9G
Lx2DAa5VYx6U6fFBU0Rxz2SFL0KwGx0jiSfYE42LU2s4nqQxXir+unFBSR8n80tXLlA+5HOdBL8M
y/A08TXRfDcjOsDkB60eyOF4MWHiRl6OFcNYCF42B03k9YDbkOek8bBSYxNVksBYWHhSUZqFsb9o
JeaEjbCrh33DYMxDgaC1a2gfM9F9bfS9qOAxxJY5ildJ4o+y+tTqa9vpdqsd/Xpw6OVhSQntHF/K
JMvy1WoRmOZTJNA6qWK7HhoE8uoWnBvg2XnAg61qiW2owTos7niFKRG/Kxz/2JJuToidmAy08Jl3
Nh4i4+nnHcJ9Euy96hLrn0qr/Jh2GysG/RhI+yhKlh1rGJjdUvmMUkeg/aHTlqnC1jb8N52IeD8/
JFLkiEVkF6HplD3Flsc6xnqHHrGOrkUmrfxsIsGdJgqJz5s0Npt6pBj8jEIKANoq7GfIKn8OmrU2
eTxzt3W64qdp6DshybV5nXj7EApgof0oQO63EbTWYW4aRJ2+SpUpYYHl4BftUamHod3hV03JLI+0
dmt6PwAa1iOmAZKuiocU5A9/FLjHHDFqMhe6D4mVdjyFJUnAORLVmF/jtxTabNYzEhJiaNuXOFwZ
46KIHMOYFotZnaPYxLAbLfJJyN2trfKpoRBn3FdspO6Xlq1U4piIowjmCQfxYW0mDv1CgWFUuRyu
ZYiijWwopslHgb8OlF9ihw/asEhqMCtIUhaB5YwEtw1POFVzbGhxTk6rXQlArVB9dqe+8+YpUOEE
0YDmWk8ZbqIUU2jIw9rHp4qum9diLfYgAIbpzCRJTpvL4VXg/5+5xUI2+xVDgk1QEq+iVe/MCHwC
pao5gAhe+GTL2qbznsaW3WFhLSQ0nhsZAYoXkGRQvflRvhB9kObZuCRF144Yecg8z5kqLwQ52UJz
gzHPR25a9Yfof2RevjE1VlMYjXTvNVQbJdC3Ko6fPPiofGRRH1cK1UqXh/gnaKGhepFMXmSyJ4Rh
p2m8/J1InpeZHdIW42ttm2VFYFlWfqjBozpY/ixRP0T6ioKU06sbgqWP/mQIOmcqTRgA5WKARYak
3DxdTBVLIIeOBUmgpoI9TaGYps6zw50stP2gKJSa6DZ7wsaxEALGM4QPq7rSVxuKk+SFTISXrqdP
hUCtXNCvEBh2tNx4K8eXUlzjTv29gk92SQTKIzlX5X7aAhLD+zkoEJJTUgJ6AUNvfI2by1jrtiW0
K8knrKhp1q44Q/g/KRSOSdfNpyv3wFyCzURVnbiJko9Dr5ojQVCMYF24jF+8hyavHeQfM4vNVmpe
FahNbP5uxmpLmENxSTMJUXG+YHwSUD8gsJH8TeEqs5D+79B/jskhFRFjEl9nHNXqLau2/b6qn/J2
b4Ftqe0pbdCwhd6aWRWtWAMT26jP2sD/TMrA9j0DMwxTRoFEJ2Pisf4atPYtNqWzmta4wk2eWGSo
dCoUTHl5X73LSXEcNX/VSupWLLq3NkgcdWpcxqTQ8deQT8taajD++XeBLk09kdv6HHUjUzIGeCY4
978PtGktFGbQRsmBCR0VmEHd2n0mdQ+r9ZXtV2mv8Cb7DFKmdPn3pdV7l745RQnmoJexXFgHtHFw
L1gm/cmw96AWz3m9DkvH9X76WONoTmMKQuRGS2XmmxumX1m4bcNzRAEXbavonRFz675EyjN6TXxz
l9AF/rfThfes3MjjruoWGufn5tgFZ8ujE5rOS386ZmKJZPes7ljsvr+naDdpiUiS8YWQ3wdTWo4h
+jujP9CUk4OTFz+39EXd4ox4AzRsEc0VxAn3+pHfdZ0AQ5EoTXsCXcnNHR2UrK4KzBfbIHWYQEcm
s1Ztifba85Bi3hNRSb9jr24fHp0GjEzrR8NgdfPwSEqTl6ra0wkBrDkm2EBXCfgTUMNoMQIn5xQS
rvriR5qiyoDaUOfZwvIdLz/mpEsbW1FfhH4zs15Uiz6R43avmfci+k/DgyTuzEteLROkEu7SSw4c
kdlcLOG948icqo/V+KDWj1H77vavsrepMnUjZY7rvglT2TO12cFvWGi3g2pd4KnInz3JlimmTAC6
4SXQH119JU98YuvCrhpC+zU9e1cwRGlIpXCYxYiKo5NUKW7K8MUHYy0tK2lbhA7gUClbFartw72G
24fzt34TXKcO1nmz0CDURQ+xZzchbKkVRmm8G5XT/grHhzL7DOpVHz+b4aLxl5W5ygUH4riuJLaV
biWwPqJTERQocF/sLF1hWsyMc+TDlAwWteDbFaeMEBc39o7MPQ8ItVuqXp5kMzkU5bso4qlcS83J
0zdlQhHTIfDzj1XyOZYZW2TNevn879f4u7ElLTgT+Q1CTh6Gmz6cFUtxHaSpdUDziqEwdi89Xgh/
J/orUKNSsCbpOlIpYjb9uOm1Qy2sdHl950N8MytUJViKxBUQQWd8sdymiTmqSSW0e2oAOym7uSq9
WhFHXImTHyCMkZakL6tOD/43khw0iM6op4fRM1nC4Urq1rlRNlXK+k/IpSasXKy7EeedU+vxvcby
urZlQCRe85mEwxz3KQfQYDrAtS5Jlcas7XJHHJMHFRshU2zYmrD6ImGhJa+G7q8N98ESxuc6eqzZ
bwXEXEFbojo4ZxzyMn94D0PLFmRYtG37KDWHAbhQ7i+7gbW/RvBJc0SzRdoCRspG018NhmdZrs3Q
OC68LFqowbPmLifgCuTsfuhWvuktsqZelAL5JvFjxsYedTtL7FZWqGxwpLou7nrRxg8u990c0koi
/mL3SfV9Iwsz1eTQ+NiDWzAxLVSqOocEZ1ccVsAUA3nnMEQ3S4pXWgKcSpHnnjbSt8GjhwFGzHBZ
majn6DHl+kJ095L8oMbtSgcoKC3GcXJkPHfDpdHKeVf9lONjMHkUunQu5zIjs58T6z1N43kh7AO/
shlG27nYLgproVjKLnOXCejyxHqPEuokjg0D36M6pGBXgFj+6FMyLvODpYTzShgXWdpjyjh3+dUI
9blCHpHA3XBT1v8mX0T8MVCLC6PxQcpQSGINCyzt2c/o1hkfpvDKKJglZbAHjnWSJqw9RLylZhzv
PMNfu/gM7lDPQG+Zghpv7XR5EbmDTxv9wAo/DQ1k1qUuzKZ4Bty4dJSgYFrwrDXhs2csm2PrvfMJ
vu4fOHYkCEEoEXR4fzcDlFxWIqUUmPpX4ABoGwnChfR4BycsHXz8aam2bLNfIKelz5TDknpShtfM
uErujvrk35/la6uYYQbYQVUUNQs5xE3fMAzF1qzdngqp3Ih4L0AU55cknUfTkBjm153LfaUVMzf5
83o3h0K3sDI3jdL0/CzOx/VDtfx8cWeYJu9o3qcd8e8dU1Wgz8kqeUjACW5F0OF/UXZey21jWxp+
IlSBCARxiwzmKEq6QSkiEYHI4NPPB8/FtOWuds1xHbfbLYmIe6/1rz8UYkbkokCZrH2CORpZ+fz4
2wT0X4YUQFpIr4j91BaM4n7cRuXR3qAGzn9ZU7XFhKol+qUMEdaCBtcXIJTJUqxVIjNT5pO9df//
d9mbZBD/OITpWf/HYDiO+7GPNTFdC9TFfPot3Or0zVGwAWQLhN6i0NTU1zqkN6wOMu4ZQ1zBraCg
H/52a/+cySuaCJ0fm1ucCvG+/v1YeoEFW7hxOcSAsPOK0eAjp3AEYsLOfgGClbaHFFLg1AAEiryr
s0sBKlSnfxV7/8vd15DHYDUsT/kcvzaxf1wV5Vb1UFq6/KxsRpNwbqs5xTYpx3SmC09wKyMnwvn/
/R4BdVDc/5rKarMfz3VX1WIXEGaxbgnMkg8A3En9zSgS9mOBo+bfwprm6r+dIxRISYenxmn+5DQX
qbYYVVUKqLpbdC0BCklbCz4SJhEaDrZpuCnrm92E4EWwmEtFMkKxhoOn7QLtlA4YzofhUqt3vCl2
jk1Ib0dhu2qIBCu01SMIcN1/mLKQ+gGhWaOKPzKdoK5u2AyB5Wf4j8HQiu2ZsdvVxu71VTI3HZns
OanyYPpGZH0trCOkk805sdzSuEhGYrwtDNuYGe/vrVsfZkaxBF00KRftdgsSzZ9jgxXhXJvnc2SB
/vhHuhLrvLtvSDpwYr717DjvO+fLcB/Gg/saG2fCTfmE41Gwj5F1Jql5N6wyk/To7cJiprWkqTYW
1v6rXKUm14HUR4wd/MZgDGjq9oKP+dDMj6tu7l2MAu3mKpDB2NguoJrBKfBNmDF9DavHCvOpduDU
YtTBM4OR4lKxcwtR77XZsTMiQepf3xEUoxl1FFvzgDeIPmf2Zj8YTjKhKl/yl+ksM5tvtuPpDBxw
ASN33gXjzi/R3Lw6/vELwxpMPkIDvvPr7NeJDvxbt/qKlw/jTkx8zO+hjR6fyzL9iu0HB4hvASfL
VRs8Rllmt4qszGw8MlL47vOxATx/r7/u7jleEu5+SRHqLodV8fXw4iVupnzZsBo4pl9TXvN4LFyu
BX9DctQJ6yA3NL7AZDJ34U8/OJuuS2a6x9Q8fkVWyEdHFjcs5sNC++trb0T8JPZ/K3Mh1HGsM8Mf
4GtMXxtyAhgimTfrZr2fM/s95m6e+V9t7lTvffrrG98dc341vytcLT7d5zT82E54ws5nErr5t18f
GfJyx/bZya330HB94+jzac7Ks1aOVRjost93kq0573cjXLHBWoz4jMf6HUdNhtfrvL1GKcHn/Qyt
E6OICJz+DompgFLMDK/A5wkmagUAhAVyVtAp57L0dkPsXIHziqyu92U1loxqTgogVzkyK9M0Ry9Y
5voFXiATW8qWFo0FxEJx3FPL7mhORPFVZyG+A9bMpkFrMDc0hnIamHudMaMaEi4KeVjBHUAGtkEi
4ReHZZQwW6flXr0Bao2DcU8V86bsH/HbhIRqvoJkUp4z9iw/5OnFxz9EAiwWFA0Fo2wsBu5bLIKB
ATBLjaUGM8xI3MVAhiqI91qhcqsJo+D9kq7LmAK5+2hL8McY7EkUbEXMvV60amZs6sNVAtkJIt0I
GX7eAbv72RlwkY4zK90WOypNphomO/3erCsJ0VPl4x6t4XykfWCgsIHzTz7Uegw/9CbE5plxDeFw
VaU9szBks22T362q0UhkIYUERF8d0mVYq2b2ICgMJ+ZUzAk8c7J1AEBZZo2NE+17l7uL4hlvXmNW
zpGzN04eS4dOM9MbH5Os8IEt+++gr802gvCqS3a+kM8Krnv5Pdg16rjsk8G8i9T8veDGMTpvbWH1
6e1U5BjCiIPuxI/AVQq08qV47MptQaa5Xt42UaRLbhVgERYQcvFgXPmIMnCBxu3rOzfFiuOt2Hqi
EytTcBB6/JxMV56JoHyekdV771QX+YWzOMqMmG9Q1jLq9lGmBl0UzuSc3MVPM0LNmpow+Qd4/2Ta
z8Z/kxO/rFnhpBan0uHuVJgOSTl8JNXPyY5r5cqsAAz6hT1DyZq0NVgcnPn+I1R3HawAAoSIWotP
I0PU/94XpX+ZAqhYW09likjYm/hjYwzzQWuiCo+mtL+AlTQN8sLHZQy/xxTiPklEvb7wZnCQh3cq
lEC4kFUxmVZ07ctNwKaYYw1wOXwo8XKyfv3vo/u3chROKc2sCIDE0f1oqufkZowBqRJTnAN8eplc
wmm6GH4j76szNIHZQScApvtLB/CrWf9Rn8IjokIRJZlC5acOKomrWBgTEcuz9LZJHuMzGZOGxGhe
XBCdjLXJQIeZFoo5HxDvlQIIBeswc4+gJGiJBSHV1F0ZHqMBwlMTrXXtgZU16/xt32M6Lw6+rn7d
VdFriX4NoIpO43PW7MV7ERK/iLnRSBDF/dbiEMbgiyzHQSMVTwU0AhQRhN6ObzmG35HDq5fNXb33
yDgwW3o5KXsWRjI/O2IlIOTBHSnnBXC8X/ULSy0xox2vVf6RQTCJasyrlMqUF3dTiv6WCPIvfdxv
1/BHvTmi1A7aUhoPsQAEZmdkX2UOc9yscHAUZDHBkUedb/UEj7a/VHv/QkgE+1OmYE5KXRkZ1++1
blHhhVCztq5zXO9H8bAoHnZMWk+Ey4FSakiDVaNJc0vMCXx4FLtW9Gf5gSDYLJpbzPSnrKhR+irY
QG71YA05QFovO1nHU67Nvm94uHUtlTMS0r/pzn51l/989ia6HFNI3OZVepe59qPlKyqtCJoqCM7y
CV+PApPRwRtf2DbwU9yN75///Yr9bDB/ftqP91+Khy7sWSAYyZoQKK1BAbCPiDxqTGX+pWOBl/wN
F/75YPz4yMWPvmwcwppggnuzny3eRmJf7wsw/9rXuqdU+q4Y6mH6BMl7rtDopmbO+/Lfp/xL/vXH
FebxkKelhaT6n10Z/vCZlgrBuUHDYihL3WBMHBvxllxCZ1eYRzedXBxCfzDX9uM73at/aX9nfyjU
pmswn6H5xihgWmR+XPb0HpWP2cghMDI0Hg65am+FgeDD0UM7GLGNT/ybP3e72MBylBrDve3xuVHX
HKUhXyMHcssFMogRmaItO+LTwxJpEcJtRKYbf9QN0XYcx/CNK/CTpb/Gfm3BSy4pnq/h+mZweoN5
3buG78ilidJ8u5TtU2R8H74Xx4Nn712i303F2L7NPdmW7VtlkizWbamxMfcwMOZfMkI0LpFBnOJ/
354/rw3QAN4JXBiSImcMvH9/eeOO+DFdyrG8LA94TSqemvtjsuoFyEubqFzfqr/MwqeL/dvz8OMD
p17uH/1o0odpUQVjvUflAVe2WxyURJyIomj9/2oXtfjj8efTeL2BPQiwwCRieiP/8WlhJysBNtHD
PoP0hy8KVmOlBc4ISTQunUTxYC3rgrkosBDEYdOqvyqq3d6pKjd+4GDlLBTKQpO/TFMrjjw5dh60
sLU5T+yWQFEVWw7oBVaH1c15jt8lDFjRvOEJRFc0M4vNA2YkpoaFdStt+FPAL8Fz+lIt80Ni37E8
DUxcXgje6vGVj7y22y6wNxm8ReELIYwXX8YbQfC6xiLvrpo55NwPryO4Y2BFvX/H7qE/BO3+Lqyq
xJUSkp7cUvnLAv9He422kIvIaGem60B1P0c8KTP6EggY8dPT4HTrmaV69abYRCf05LEBPHpVj+UV
3Ud1DTdMYf3iMnuPdpKvHgYoo/IhddNl4erbr6/UL3wDP0pj7jXufJWdpFXoLBIT0v5Ns+ngpWPE
gPYq7O/efz/p6r8/Cv93Fj8eBVm6t1IfY/o6+6gmk6BpUhVQeIaDx6Mwg+ApG5TpukKAFgmFRhc5
t++0w7poM2JzON07tDskY1CbWHztA0hjCo8YKSAlWyo8aE13AjkLi2nKDIFKaTPxlnCWhRSK+3a5
bBnphsu77IHp8i19YOKZS7cg9KZ0nV/++3z/GJT9uGs/oV31prW1MG+Gy2xmgGsIo0M7Umqk61ha
ec6kZQM5v4PsOuHuMY9ZQjP2OCbjeqHAAHQbIugq4Hy3eDg9yQCSWUlOLKzS20HA4LoxF5ElTIWF
reNwSq89MyXNmP3NbekXkfvngjHlwcjyFOiGMu73V1jLsiTA4azbT9pirugiUvdE227pC42xhOXa
z/fRgPnfQddecT+JKtwrC6slajuMuk00ar4wuxmCBtmDFMdKt8SH5BZNuK2Vb4lxeo8YSk3HFdSA
6wgPoQYQumGSGQ41mTqtf5/LDhS0ah795cX6Nej+r1P7UTmNySMPGSp0FzT48pqZ3op3bJtsotf5
cW7HDo2jl2yYby1nL+oODM2TDppXbPLTr7ABnwn1qdrXhy8X2MIATnFUu/x+bMOvcacu4/V8F71d
G3N1SV5xYvdVV3+67/Vl4onrudd747Jwir/wrf93Sf1xUtOGohC8Ri4CU7rf71fSSaSzx8F89aCa
lgZ1OVNtOQ23UEktBZPUu6za2BrdSMIUBzbHdua193iyqurC3GZwnWEY143fIU1uRjpo3hE8sbt1
w5vUtLYm5Mdag+cmzSgZpP5apjJhJU3w3eYx8+AF9X65Bow27zPFqXKvaO6nhISSMmX5bzo7rt6C
fnxq8K4us5VaXSPe+CGvnUfX7W8ZW/UNekQa+232NJbYezH7LXnGo8ghCeQgIWyTh28dZmrSx64Y
f4+F6qQhkMjIzs4Qrlkg9e2cB3vKeP/WHtAhw6Bm+lQmOyGiDro95w2MSjDDaOz96fy1e7dW+XMl
58cc2GOuZsugmozll8FNwd3ggdUlxJxiB02jbahOiXEJyrvdsknkzJKScOESFJL3IbAJjt4NHCFb
G2dG2DKJUxkuhfkuLWDDNHMHJ44VlqcI0hWnnxc2UgH9YeFT6kr1pQpmsJpv1nSXpp8Yz5ddfndE
pTjONCaOCoLDB+Q63rsEWlR5P0oCXLLWV7I3CVehVG9NyAZFfBRJmMnajpEajyY0oHsu7Fuu+gMu
Emnms0mLP1+s76kQm2XHLnCPl/iM3W+i06bCvlZzGz99s6u1dY5boVosTj2pQtw1U+nvVggNtZvN
IRAWZqq8TSmo1aIzbqzMVdY6dVvvkuNdLe1KxlDtHoEytDXoGaY4YZhbwyjBWNygd3xpb8GySdqL
GsingQ1WrmCkzpd1mlxJsnCDW7XWCZNONEiMZKYsYt0RxcwqRMmIsnGVLugppTtod7Z41WE8LDLM
M9pXZdZ/BLielbhUhwifsGpws0Z1R6+WZ1OsKeykcVdKcI4zDZbYDdQB0nHSrftatBNy4NQaX6mZ
Ypdi6ci9ZsAnw5WdSzDULmrksLnzWET27PaX8fofXtIaRBLE2NjoITRD4fPjFWZcVJHrnOirsIjR
ayZ+XHgyxLHmpp7z9uG3I6vsNVTBTuO0xw4uQk6Pma/83ZCXqwFtVPMpkmZuJ3Bb9bz7y17+Rx81
HZ8sKaiFRYo68Ue3e+f+Dzd1TjBDc4RBnxbHOQzzOl4pIdlPrOjp839vpn94Dfy6Iv/4xB/FA21b
ohM4E17u9qq1Z8+9LX5jcAkQCyHXWI+O6NzwPWuO33/5YHnqQH9bThnaoOuksZ4jw5fVH+eKtrDt
pKKNLiwXBLkYwzPWa9C+AMhRm5432PLlZwDz2hjAd6PMJOiXfI1OMaPSILtB3GmRlfsI4F5V2i+q
DYicFX+DIXS+Kq0nwBW4jx/5WjnwRfRo6klxO2uzA1ie3JiJedjhzkPaVmICOvtQalB1RM78/FXE
rsZ4IfANRgaxP+XejIUxOtEb/nyZiUWmbL7MP3JjO99dMyaBZJQ8PcxBdV7ufrYnT2J78e4LYwks
tyda4u3xRg7arsUldFkBSRq3w8h8KjmIuIXlxogZnXW6LeHnfUbGEia//4kb4eFx+u+L/svH9sc1
RxGPu6PO1Eih6v19C6MGQVjaxcNZdCX3xqV2p1+NI7nleuEGbuXLDvCtP/0p9mgKaQTPmE4zAknt
cFm9x27rUP7R09XTlmzLLhrEpeA+7On/xJabl8bMnMrtcWKq3JsNlOToLmioL/Ot0ZZUEwvsyZn/
BYLUpvbqj1Obku5w2sEATf+BB3QZ+2YEXf8yIdWYFUse7IO7dbcJzN0xH8AYY1UbTEUYLUwTDGYd
m1rwYji0plbCD3SY/9C1M4DBfhEK5WxFevPjWGY+biDi7AplPuIx9PeduW4t21w4p5NgfVPgcy9P
IOq6dYCGtOpCr+t8zK1pWeLYieCRYCnuNKrZa07l/PcdpZGdTuy3E5+CdaZIWEgGkwHXj3vaaJFA
PnXdX6J1fEy3i9d4qz5X6/uTsJuto035kV7VvX4erziX7Ipr96ytw6cHIqVjdOkxN12TifAd7VFu
rHj57lttXdgj2+1n+J7yM+Lj/bV9kp9rIMK34JX8Yc1RHRfjLfFptpNgtRgAgP3hPhr1t/xc8So7
HSoCg7gbdzzKRvei8fGdxa24+ZphIjWz+ic8RBMj/uI37Vo68B92eHKaVm8OzmOvHGYvHIQtfBTH
Zp/v2i/9iLYl2mkflZ8+ScfEd3SjuOYb1RhRdS2DpeTCCLMWbk1cVbUKlqrHUEV9DpbJJ9m8jx1L
xKH+XiwfW4Rtz8Kp2N631al4q58ez+NyMXkHls+8EfhlgJi9Ll6js3SQXIz+fMULdxQTT8WqvUKU
WxJdtCFePjTwvJV91RfOEpEDq9J/eOqHRCJdCqiSbR4fj2fWHWWjre/bZv3Yi8f7VVvXG20lnNR9
cCmexCNPj3oedtG++9B3rw9H/5SO8ik6w80+C2vpoH7MiYtdOxYfeAh3MIou0d1oV5WbeIVTbWpP
MEg/W+Y7mSEl3ITP2CuW7UVZisvkMt9+31eoBgpT3fPSMXDM7GKDU8L7wyFFymbmYOHp4IGMHOUV
wYoblAgbwShsxdXXc/tuC8bR4SyZO2pO7kQndSXauhMcFsvxe7oiREOjvJxTzo+uvgcg4KtrQ161
G9FkSnYqdwo+pzOvsRhkOONlagV28atTbNJDbmVPvTvn+dkUh9spEIzhfdw6i5dqN1ypS6DYu9kr
OEN9IHSaUCAn2bdf8LfL64Ja6KRftZV8jVfqrnKcxQU2FUYrmBOfol2CO89XeAHHSp8gI6qn0Xxe
4O7OsylwpW6IOQn8PHBezxFtv3yc+926cCub+MI9ijHm2826WS/2mQ0VcFls9G3vTtpUCvjVAufB
zCi95FSt4Dy4hEPJp/I5HG3ZSi//6w8xs/pD6MVf4erxoUVcZmUDKaKzyF5ZDssUroCJUSRmujTm
Iy33kTMKPtuX/AmnSo+4EvZd5Tn+ILTS+mqMDgOOzwjC7nsTcvq31R2T6PkxBoM53o76Yb5ryIPa
1vv2WXYDZx+uFX+esGGRorKWj2xcmwpqxFl4oqSLAfy++z1oNOReAAsJkqkRXcdVdE2uwal/Ubf5
qvIWn/cPAZNb47F9PLXQyqhDpn2LfGlCMQ0V+stpdgD1WIvO3cqvrPMH0RFPXJvkVTlqh/xKOIRy
Jhd207Njn6DNuFJj0r2dlVO/17A2OPf72TF6l3ym9/e14ikv0kvvBi9Q0i/MQZ0YdFDwIy+5zJbz
Nf+0RT9xlCWl0SH3GeW+I1/C78pcnKUXOWS31m0aB1fac5PEF+7Fwx1MTlLekgZ9HA4aswqUgCXB
8AapDV6Iys9ghjb/5BJDco0P0PUWn/VLS6ZFgIUJ4w0TUqLyqV2SbXQov6AQMh90umW1QoRTb9qX
5oohSH7Vj/qr5mobnefWUc30q7jw92QgbIQtBiGTdQg1QGKIK2l1e62OxS49IVejoMA/MDHKI1e2
5dZyGtnhTofph68ImVlm8Fc1lF3+1V4Xp+pdeqm/5mvtyBE+tjwJz+M+vqTMXfncHgNG4/5ckfyA
LoZ2ybhd+j3nxXhR3EsnnJdCX2MfSA73XbZfnEoIG2ik9uOa+fWyv96dAbWMl6/UY3iGMvuqnMk6
hOZ0VI+9j5ZIcAOsewy2zXluqtua15Uv4DFFTbYdtuWFSJ2FEx0X5+aKLvfxzmFVm56YATvz9Qw7
J74Yp0zOMpCZ5RhEDHAIvdE6nD8TEWyfJVL2/PD8MIlSg0gApWd6USYPdUOgAr9yTfhMfVMiugXa
4YWYr7PdY3l3oi+WZTigATfzRfgcnm/r7it7h5nTbeAav+TLxYd2qJ+DHYmo3KvqW13mdvHOhy48
adevG7t2BvfmYXzu4a1/RP89KlizK15/Knb5kfCrC5ffwsT65eYh+Gh5OTfKi0I+Igl7h4Hl+AIR
mmPIbdhR8NI/kZ5Ke+WFkx8A0k+9hZzwOz9I74JVfgGHum/CBvfZNWxeL3bRQduFE12ET4ST+zfu
o43aDSY+QOImtGKHcwv31dWNL+M6K3EkDs1jsH+81xf5HT6I4S/27YXjntBKHHm0LX7Yh8aWHFj6
OnvAJ/KRE4x5Az8Z6b283L7S3Ul6L9YsmvqRqe27J+xhgEI9yJf6llWHqyIayWq4fAt43jjzFVk0
V92j9b9RVUUETRnJgUwS536q+YHlRnofvgR3Zit+s5rZGmhMfyLoe19yFDPb5nSfOs6f2DDQg9Pd
4ScN+/ysnxeZwdFBVCJ88uPhkueKeMoYiSA28lfeO101SaNTeQ5Ko13frdiMjvcTwkYSld7rNSTT
/JIfOvfFnJkXyRO3Nzvbt1d9eV/hSO6CwnxI++G9eW+e8BT8ltbza/UVHTuX0brFQuXyanqiL67H
K2NXV6cmn20IGWRBa/jR8ZUKob2OV57n+LQ46i85Z8ux6DtxWy+Fw6U15XN4qr76a7e5bcuvy1V4
QfE647k+javal1byHv/rS+e3HFPqrBqrXuL4skRzjPuWP7wXS92bsYcr2+z69Ny9zJfpNkIhs2Rr
S/xxKZ/FY+2pewuQ9YV5tqfv9c9ko73gb/suHrSzbt2++pW4br6V1VTH7fOlthe3951+rjYK659o
NF+cAA9U9NpeQx7gl8Ul2EautGkN2RC8d/nKSGtV7tn5vsC6ZmSFGJUTe936Ti05t2HHBK/CafbR
reF2v6bHAOmwEV4TXzeya1MYzfl+5ZwfL5KnfaosostUMuLz8JSehPPC7ZzYkQ/i6rHPnzFw3t0Y
HmyepU2K4Ypi99AbDtoyfyqs4an3H4dqm2xzWz//pXSW/gU4/2fl/HO+GxdEnMdSPuxJdBw4BERQ
PfJZMwStIKWdLi+1QChE8IE7IXaEbNEFOqSQCXfITrrq3iQEjHbYe/PQ6yftrxMlToFYOzHZ6Ab8
XdVpTa5RsuP0Tq31omImhXUUQzZyqejsaUMX6I+ZVBrEv+A3pcVOdl8LgZWTQF2s550fJ4BxLhN4
olDbwdRmSLRNBBPqw8ifxk+aT6kwTE0x1DeYj8+KlRwfmRVTeMOJYzBZWIyZBe+RuKi9EmnVd06i
At7YExMwtfJ0FYzrAs94yXmwxCeI7RwQfybquQTb3NJGV/ual1b1cAluIDgtgJ2UwGExq5mF21Sr
YITsJq01+yp7cz4C/Dtd4GHBvSjs/m+0aukP2OD3dkf/OWarhQRwvGK9qO1Ccic9EGAmDp1sEM1V
Fs3ZljEHoompvOk/snXytiBCK7NQCZCjUZy0F0JQQ78Fskthpv7tofoDwvlxfD9gDchAFXZzj2GP
rdnD6PV6W0i+0LmI4wXJRpvbBY4cOEnqNIkz7z31bpeEq3+iTZjFFnS9O7bCBVofN6TlRkoJ10HB
l8GIsbxIGAU4cxJESsW/zWyegjB1ZdljaBcvbGIGu2bV821InrlPncdz1AWE21kzVKfYbDNtI8l6
cEE8WjhYmS2FVk4UXk/9JZOMJD91wamuvVAyZok/DxmrwCO2kf2IhJXhDQJGnJgaQuPX4TUobd7x
MrEz2YsrN++9oUdw41WhD4StAFDy1MX7VHVFxPtO2jvy4GYFwPWqV/zZYs2sT52tcFoosWAkBxDi
BL7605iJPNtnZodpatb1zB9u7wwPHwxzeArn5DQZmDWwgWm5qSWkMdoVCjY60HrVdGiFvcX4l3kG
c3UIO//SZ2PLo2k6ozaMFX/MNLJYrgV5JgzwjSXuxrGxNAv2l7CSGZMX8NBAm4Bw0ZAe6sOdEQ4B
XjOXiLIWqKd3EWl15S7PTPWDqcxJxaremLuSme+jF3gtxoIB2/L2rMk2VhbL8GFSh36j1kL1DwXR
FiC1VhbuK6t4WwCRzXVTSZnng5ItnurMAlG9+QMZmeC4qqHRi2NIRy4jP/fOJpPSA5+K1aoNjYFO
oybf0kivKStt8ZXlPCSG8pRhs0ommr8rdFMyWRB7u7Bp66XMXml3b/ZBb/08p3zBsEK1EfiEXnBI
lo1JTrahPalmQotqzmDkrpT1Q8bo4hUeTPVKrodpiVfkvMkSzYEjHT+LVfTFlFA8zlNzCRymUKJZ
DA9PK0JhWARL44nrqb3cNnNnMLN1hWlJZxZnsaCOzGGUPmVEUlq2iL+EMbhBahYLQ+uNuzaF9Eb0
8Hv5xfvkAWF0/DhpgbMwtWilbG69kX90L8JaqVaKvGGsgH8cC4dFwjBsW26qPjMEEoecCQtYq5oX
PjVsam/plpyvAZsdXgKdLwQnmI0O/BaNiADWfAsa22aV60bXuPDzZDxmZpblvdJS64ZMSTcAT/Dl
8DNwFXEPHZtiYj23y3q5G93XZGatejTyLTnkmCpajKMraxeRhvGM1KydYlofmsc92xJbRywnXn4V
2jez5+qZC3H5C0MNwec06yZPNJRkHb5lNzpf9lSL53CAdV1lDkFtCY0kO9RF4yl5yPg1mOTKzL3J
Jv5tbt9MZVP2hvc8RPsHt6Daaefgwe7Pm4oEunGaFs8Cc8UJPgmevk6oGfSXEfoNZdqt97S94NcM
XVYkHRkpah/Djc+Ss79t0338QomP6lnfc2e/PApbaoLbm7Yc3Htr3DrrEt7M3FzyhIKohILp6dbo
sYdFG5TIlPH+AV6RtIUP+U4sKh78ewiVwqqZZGiezKETTtEco8/7dsAoq+IyrfDNI0HDql/ZOgV2
vrutMGEiLBYqqxU4If04qAnJyak5fwOCEuyY7mJTLOVrO3P2jwNCRsbJhh+ADwyrNjWa3gmBd9rC
4Ulnl4VLfiRhCRuRq2pPAYPG7cMXha2gY6zh3chXAhhWTMkOluFKwvrzyG/9G7YvymD1b8yu663T
55g8uvNuDVmZVo6ER5byTal7Eflvpvwsurr32PH2op9rPtjVD5rmd8O1DWweqo4CAu6dIx7ll2hz
XzhCtOLSIT+z6lNyqWn+tjihvkz4FZgIO+fqWVrOAafuENnPZWoy6prRo1qsKTAavhrvdtXs0hsO
zLXW2hJe8jFwHtfECl9baNXXiHwkVyQReoavw0Q3IT6YgEnBZI8yg8/BfydcD9Op1NU14KB0iQNw
DzCkEJwkGmpsMCgkH2hfOSOFEE7fxs1MmF0byfT+69a3vAfcWN1MtdnwLOBW2vkCu8UEu+F1IL6O
x2Ef+ZDy9JAcSrsVNziTSOTC6jST1qC7UXrs+yMDTh4GMrNoMCO/WOI25C+WdEHy+tYxbgOLRDxy
bATTOTM4ZMhKeizllVtvcCBY9pfiADu8A7DHAyA2JFPFh9GqeMTNaL9YKk+ckaB9EmKefy6WGu01
dbwhvmH5bwR44QG68OPlxiuOgCCrWeaEoEuine+TPcgl+vXWLjCosGhVWXCeY3yGTKEBlK90A9as
2SUOHFGcBptp/GeWMZRfS177OClRqZlZbwdnwKTsK4oMQIMWLFM1g3OR2EfDEBVLE+0eijHo4BzA
Y4ACSojgM+XdEpKH4rH+YttySD/nzDIxUzO1TfSNNei4Y9ieWJEIHz++YKOVQz3llPYYFgNIxNwC
3kh3okkv1oOBn9ijsJLOSb+mwsPPNrgYMKJUhGNH5cGq74rtJrykbpasbte+88jpRNuJX0MSWH5F
eMOv90kAgQ5Ds0AZ5xGOdBOtOQT43W4QsZJ+Uy7YvAE+A1mu6wczW19bAO7Vro5l6pgt0/opvPlh
8zFlh62Cb9mxXsXqqWFQcU5FW21d3JVwKNlh2DE8N1b8xkIpfNTbmaU8aarHa39ngOzX20A+PBh9
1L5MBpsC52mPk0a5BvxOnx771jhES0hwoYkzxP1JryxhAQaVvZFVt2HiuRTxO8IraFjRWDx2gpPS
BY7vGtQ3xQ4De3BYe59Hkli/mXzxNmZo9N2MesbgPyJSSN9b+jhfoMQ4k7aaP8sO/opw4ZGCyjuS
rStWyG2WWWwhuleuG6t7Zh8Yn/Jz7PWvsYYEIuhtDDmYqj8oLuvcGt/u0SaAtw+DVgck1Yzs5s2/
Z2Qf3TzFRAuwWOKwh/5mKi/iY8D03AoOLBcBymzZhNzoN+oHlyD3g5od+VAlrzVOE5QSbq7vqsrn
sibrYDZalRNeixULwRYQAbVF7GCOBir3DjRwB0to6EyOBB4cwlNGl3UaPc3qry3kqAg4z9J6M1qO
nrjKAKBp/69k3l6CzgF9QIr79aBaNaWNUtOExk+k6R6eELp75WuMy4FkE2DHT6lXyjGwLeH8mK2Q
p+vWAgznlOFb/6toIyX1bkNO83R/FYVLXbNzk3QcxaIPT25oJPjv5uJ/WDqv5cSxLQw/kapACelW
WULkaG4oY2wFFEAo8vTnU8+pmZ7QbRuQtvZe619/WLyD+mu6EsaTD7+r26Mw1Fu1SAPvChVi/bh9
vjoA56mzSQ8vT7jfMzc7aG8zu4BocFSph3EZ4HY+mKSps9+hzSrDhrnYpiJ3w3isultKQiBV7zLH
i8xnH7xLd5jMytSgsMgUe3ZGODI+wEHdQiZelMZKdTW38KlVsGaxngfKp3I3TwNagF2tABCJBogd
z+jT+ysumWZXuDd6qBKfiyfamF0yhHfgQYFIR4NKOYHlpVGTvZmQ5GMbzOBg/7EcmCtUsEXiYgmT
pEHrd/K8+oKg3u/SeN7uJya0w8c3wYnNn8JgzJ/D9UmoQs9aa7FKBhbs22KmMLikGQu7ZDlOHLrY
u6qmiMDoIjfW7JRQvp0+Jw7Uzm49bEKex/GRdhNfhBLzNqD+oTPKXb4uov98ha1oQhH5nKSbUjOT
YCVzcRKPFnqCkk0yMZcqaUXnomYzUFCt+ITBG91fZhjTzQdQ409uTLy8uLJ/04/nduHjDqb5M2P+
8y2IAV2WXNmtARtB4TGy9ZpN2tLQqrdW2a30+aR22FwmWZDV3ntmfUJGXZq7yCorXkMBLmyVUbZu
xGtODNWlXPxQJuqGGtwy+IAGbuR8hKIeL+6kcIXMsZx8md5RjmWr4TBITucWjCi/uqUY+5h9LSdH
7DgXTbqkCJEbu9WWT/RGg6Ouhh9l6uKKJQTEHc+4G+tsO7GwTwCg9wuSaY383G9bervoV1uDseaP
NZjyCg4RYpaKr3jYNCrV7VFbP+o6tq4J1JGfbjKiEyAWzQLBwZ5pwZNIDoYx4OCxBb09uWw/fbj9
jYJaY87STR0ESxIvpNjZd/XNsHwGjAkNqAZJve7kCLgUSoewMTrGd3s091MMKIa57JBE8xO52J/j
FkM1uowWwMVi6TS/UzJc0ClPsNzCkoFlzJs1yg2Hw2y554hLiJ/QbJYRxJOOyUy3V+kPmU71fvwF
bbklkJ7p5fC8q3iS2XFsyezYGcgSdqbd7UMR+MHQyUnN+xzLG6yJTlUw7Fp32F1PBKHxINKFtFOn
/ho4b3Y5JZDJzoAnIM+N3DgNOLcpLuPOnK1ycc+YTt6oB91TDy/M1M8ligFTqSxF86SKgmF1QRD4
NhVw2TWjhrZ1rnsBJygfMDv9WGj8AFGHUH9DhvKkUwXRlpJuZkM+7cHBPM1S76zJ92/9YPVfS0eV
T4ySaqZkDA86Zrq/FdI/A829w10NZnPdGenc/9jf6uGze3l15E1TkgYpOVZt42JsdrW3yXPZHHEr
bFBPicQim0UDaYn1ixmaLcw/WDiwI+MBOwK92hUVmtHN+YeF8bs4NyumQKfECRL2GyeC3lCaT+hh
AH4NiCyFPKElgytnO6ZfMzSeYBTB5HjFZR8yCxo2yZZjR2ZXeywdxWO2Nzsh3QINa9c8zH2IFVu2
Z+3BK920E2NmbyfroXcTxUTmmxru9Psq8qI20WrrR+vm7xGr38Ns/+Ww7zYCcLm8FDBlhUp3tabi
4bVIn5YKJI610+W14KGQU3eK5UdtTbRjT7LsF67uAvns5kP/ZQ4ygeY7rHR+K75is7xnYl3HX1Xi
gKTcbO4ave886ZlutmqQAlSYxpp03nYwVY6E31NU7sV38Mi3EzLphA0UQU5wTAhABq0+kFxU3Ydn
v+2+aj79uzC1sOKlBR9DeaAWEMb+VpUegxI8SL12Xp2EwpNVu30vmRsqW3lmKwgWw2LsQM3PN1C3
L58lLA7eVv6FgA9Gtg1VzI2ZK8LRwA93OvGuZyUzbMnc7pDzhZNQeDtRMJZtgIrTpdQ4/URiDDTB
NhD8X8UpbyFfvQnYBmwV9as3LmHC2dMsQafQfrdTc6rvH539woDt/hTphi5Z57z7Lx7eKScGQZ71
J8ZQFYD+5RXCpttetXmjzaXcAd94qWM/gLY5CzcrDVFuZvbX4DHdKNMwj83KIgOkVObBpegxbnFp
2CGWiUtQkfANXN4/nKx2hdZ80oQUxrMOhBfYkZf6R/XS1EQv7Tphfaliws9u6eMQy2a5tLI1Gj4s
KMXvtg1wIgXD5NzMlxV+GDm7I2ajYxB1ig/sukQ4K2PqW6NorT+/9APN4v2wdMBiHfhMWXJayKtR
uMvEhWnZx8IeS7jVxA8nUjCyaO58b/5bKKS0hJx8ymwxY8t/uSxqBloU8C5PLm6CyQaguQQv30R6
yIaROtJcRbPMSCz2ODwqfEJOWuexdSc2/RrW3/gJkgZbwqKIdsqJnTopbQGfkTrGQrHB8Yx6eDZ9
8YjzMPdoKr33d507b80qIGgnuHnWvlLzU/5ERN3Q3STNy9bwJqJNB5SKxoziUIFGXOzSrDA69erg
4pUAqNi0kB82A1naRK/lMCOb4CCiFLu/8TvUKA5bHjurnywjtDifE9RUzsdGzwkzIEBpslLe3rVF
0Kp5ZIFCbvOlR/hSS8xHGFOI7ivftRTmZ4pSpZ8XzfkB416zPpQbCebj08UUlTEb4ye3r0kPP9XD
+rKmk+nKedbS4WtQuEZye0qX98KwO3jA8KxtWq838/0PveRITPzY18+qZ6gDOjzxUr7xQe5Cg1yU
f12z3QfHhesh2UZYcZtXF/SY7OPE6d6mQI89GELkNWAs2+cZRzH6UnGZhYXgMAahQh9FcXxC/3VE
6ItSCBCvjWzEbM2Wu1s1dseaaXCtoyUUVnVs6bpxeV6/n4MzzUyYwvrM77v5u3JoDMu/dubDM0iO
TSDtJpBSbpK/Q/t5TZxSMso1OK2VecWGjZ7n45VZ18GrZXvy+smPMtU5g6PXXo7O2Z0TPiMUDaXA
va7h/nv6YEVUWgfu8PPGqfNoFjI97xJe+ppGoDrGhVO+If1cN5mvbVLJjH31MsqO6Nn68HoUbq/n
d5OBLmp254oUivfnXYdVcL2N3s0JWpNN061yZfOYo5bfQy6uzCcZ3K2ZLKk7c6N1ugHkK943F6Qp
UN3T2OF4/HhDb9L1KjXZgrTg5bJHpm206aFckrO4Y22dchxZDQ2hP7sVIc6txUD8NbN7jw0KM8Qn
HBbkaPKaXXXiq2+7+M5IBgnyPdm/rRkv2yCy61W2xhVqsuB4npMTo32N1FuaWMn41Zf5Id6ReOTX
jmKVtBTTuxzkWxHhpn7p0oWEMLtQQinMKam7ME0sQtQabDFtYcWSK7o56cka+MNNooweC1dUCvH9
GlzpkCy9cUScjhjpnZJNuoqfQbLAS9IWBf95NXHxhBIeqPqKgO+3I+tG1bNABSNCbMhg3H/TmseA
Q6UakjoCNxEv6BMnmvglSI7OjmYlAScVxQXgzYuJwTOoHiZyagAP+TDeBs2jHs1nbD/sRhfdfdzx
x0bDjRNXw8QrTGSDPBVKNLp1MJ/RloEfpWl2SVqTJ3zwrJnn0vxJ0feWFjMajaKycx4H0IWX1y2l
ke0V6RgW4ukKKP38BMP35+MMoGIDvkfqr/wxI5hIyJR9bsJHNPoZFTLi2HHRvZZPcnPglhFCwS5S
y+aAnxT7qijvO3nP95YMwK5BsY7e95cGlYnfur6wtfX71tFPgLV32uf5C7dI+/EyqdlFGyUTRhYk
pIvOK10KTOYUF8Lvi/Dj+hS/ggmUKMWvrw7eC0xRVHycUlvzP4VfYn/oMGepi9hqcXPKtN8ZQdj7
mYItPe+vzIOYRvCDK7D9zA4C1WQSn1m86vuYXM9XBOuAy9NmZLIKqZPjhG1XUG4AUr7wbsZDyr8e
oznPEhr0NDpGcOTjeF4JhxJ4vU07e5ZuKw26Erh+9/3JL2n0clMwcO5iOp1ZCkYcMNHjAVfziTOt
N7EOA6u8feRDrI6QJ55t0JsFvD/mQC35LyidmCL2suFlVB7siL1iO5M1ed0R22lmNpAWSh9Xqimo
BYEcGnm2CMptZF64rHwozSGO6aayzYhImdpPKeN2gy278Fseyk6C2QrEq4I3do+fPMg+9zwYfmlE
9KocVVe96U9PDLIgz2gWdnHNjLQNg22oY+L/dPNhPXVnuEHfEvE4dSsAo96s6co1wlB2nH7guSlY
FP4mTpuuePjrp8lpWs9bow6Kgcp1we4BM3gaivthnT+cmFmh/YDB0wcfdmg4QuC9IwMIGDIDuOOI
/FVaq/nScZ3HhSAKYm2T/1KMloxzLyyOAjIIfMV4VfauFt21dKmule3Ycj6p/4IYqBeCMrnKvvra
zNSWgYGR+9fdi+dTN3CQTWE/uHiaMlQeCPHrvnSTof1Pe0zu1bKNVlVv6aj7pmEZ6hXMm7wxZoxJ
CE8z7W5nipWlf7DRw4d0o23TBeX3BxmXEpKNIWPNbopwcCcz8JN8p3pKUPoqGQeSOzkzwwm12o8U
+4AhRAAJWej8GRRl0Hk/rZ0S47N5sqP6k1uaHqRtyZ58p3PbHKYKnH8z0Uj+M+BEZL8YugIIl2Fu
zZ8b7qX5QP5r1+IC08gPFQGsmKlfHfFHyMDoYcQaSeWtsTGEZ1QZ5dR66CtEHqOUbJHnJqf3e/+5
2lwhZrl72vZGRvLEOAR/GrJultG+XYqyp89OgfIbNRty3rswoiSoFUPX56yF6eX987a6D1qvsB37
FuRq86HEKfX4KNmeTG3VWdF6mW6lw+fQIXCUfELhb8BtGMDnURgxp6UsW4hevyDYVaUjFLH/lWer
dF4mdqU4BPQ4J32R5q4E2BEQpf6BH7HX3fceY4a43coMa5PNtFr3H5cKoVsM+6vm4xFRMYU3hWAI
J7NtVVjFVq6Dbv9w2CIA9QrpjgCfVBGSBGJb6n3tVF9yq9t13blrCYz7e8cuVDHVywJOVjc1jyNP
/N7cEIWpmlfOfpsVnRlCmgBRx7px8LjjyFs12J3El4QpzQyH5A41StrYyMAeqMLWUn661vY1O0ym
S32yyjpAmaX6ghy/5X+796bQTRWbfE4DPI2nfqtZT/bifnLJ7zm8kr9i+2LAUdv5PdvWFIZ/E92V
qQAEN8vZyKm7qCi/OWDOWkgzYX7F2/SN393IXBCQifzNNgk8D4xMTjyB+pJ2T9IMzrj8IHY82yMK
dPV7ZRWvBLhOr8PUS2sccp6lHzu1R2DFWYHfN+/nLf44M5azzSMYQ7/qeAA/wfus1Hdh3JpZqqMT
tZ8RaZbQIr26XU2fXxbRmH5R/jSNR9+NZhI/HewmsShiDhsjikatUoQLAIOp9cTcBNZ+KN7FPCxp
IOHq78W9S0NHEvhLu000X0Y3WGCVmvCYSA37ePV0uoYJBjvXu6OCKI2Km/TMzEo/veFPSuhLu7We
nj85lGjdbL4mu8jF8xe2ooer8dfT1pl458unDXR1wJrpMvLvC+/1M3UVSI/D1JhSQ3+1EzMiqoGh
VXb6oAvvTEW3qnniVh49ncJ3A5g0po4nUzCBms/hJ7K1D5buXle5P3Mhi3qiM0pwZFP6G7/k5St/
458okP071r6EXnw3ddGqzdw4gaFlAfowA8EYwbhW1vWsu8pf+62dmTxIvMg7VNz+DxqAblDi8xtK
8A6JVCeL5RX2/OiHPziKS13D7pD9jUKBhHpHctNjyUYJTy8JlcXV+7hXD7d85+NSTFLxnD6cBPD4
oLyuUBjsea5BxdpgCgVW9iEWfmFz/aSAYdvxCXDhrHhZyJkcOmhCXZj9CVyQhMs3vmD11/JW8DLm
k+ouUy8XYTNhMPFtHOw146v6T1u4iD85gsOHP+XX4KCnpe9+h5Ab+UCfv+ybhgYaqDtQYjjkhLhv
H9MZhrYQ5yla/z7B5Kf9GxxtlZA+84L+Bz+OK0FCDf/UFwQzBLBTnAcfmcRMh//id1lo4TQYuJTj
GxwoybiU4/9yA1EqY1RjZEvt3B9lp12+1qMQo1lngaz4rSt7+Mm/VgdBQ6ZI+AI6MEPu5lG1UMr7
e3ZQJJcTctp+v0TqMyvap9+FIf/UBWJFu4IiskX7vxi5jNd68VkmIUSQEitBIyZGp/9jGYTx9yTB
+IWfv+oLcnkhGtqvfVM/DcWUMRKqR6CofLvCw1IeVky942iI6BLrquMwZNTelii6uQzP1ss0K/6Y
H7Ma7OacyFuCGPTBHnpHXAFothsayAke10bjYSvzsGYvQ/9VNEufeBEbfW61l2KRXYLKRRhKkYAv
Qf8nPLxhaulvp6LIlM0XBrroJnu/XURn4COyOR26gIGgl7DxO/JzcgtEgwEI7X25TlnYmS/WwWwz
8DQ8jWluDfX5hZDS1N0Z8zSyhO6cQ2yNSevWyI32wSRn+x0/B1UBt0qpv0GYoTG8QqqAeCtBMrNB
aaBauWKDORPlSa/teuryoOXxiqwWVuXAhBi+LsEBRx7/xYuUlz1rK0V/rq6UReF9lsN6ti1OcIEn
7S7WYKEOSTi84GjQBmyvBbrmrbp/wmrtzii5Jt4EYQZRB2apr8iNw+U3viULQCSt2WS3yoNKxRXr
4m3zQM9q6gR4tNZbXlNfQZqmE2wc5rXTX9hVcuNLspv8Mk+Pd5N0LqRm6ymYhJbOTwFSDLz3YOew
37VVz+Nhe82320L6JpejQaHLdEpd9i9bf89nySp1FJQyHaWV1YAM9IscLh6c08jydadxOQwKYf/c
XaEYZfRHWPJvQTL6/ZMjEzkXKS3UlA7GYZFiMQUtF7DEm4VkKeE0HGvpAdCzMpVQb4P2jiAZgpsx
g3j3YvIVqzbthP3a0gdJr9V7C7X5KIU3UhGZ5dMnPYJhIYVTHktS16aeLmIndiP6J6odOT4zG9Re
x3i2pWWpR9N4aBXXaMEoMDYVMSy/kUQ2QV+uBOlX1w/1vq0xiyux6kGxACeXw0exsC/5BfamJk+w
/p9suUicgd3gCrIPrBZhCZTi28aI/vUbrx5B770WEaCrQTwxeDAshwc/hBlJkMIW54/xiVt8sK01
eq9EfhEhOSjdz7z3YifmRPRevyDnXFUubhnMeEOdS56A2e+e/M77kjn4SIyqL8IyEbE6ElfxCRy+
otDByC0H7WTcOgLzjwtmPGCHismh2MJfTtzHInKref20E2QTzxtlzxxSgHpn7vs1O8h7OGXZqcKN
RrHFuzRYtBwZwjIdj+2F5utLErxc+oB6LiyhTrdzhsXzkeqdMiHqxxX2cCMGWb/tiIq28xr2G19M
GeDVXjrFwOLf+7jeE5enChnD8EUQlPtwrz6sdWbW/JDxS4HBmAK6MzviPTPm+qLboChX/cR9epU3
s8dfLOTxjz9b2m6E5qgKsMDg1SveEz+twrWCctweoVPGUv/ekcYPGLkTSElooiovQ1H39F8vc/LH
khCD7hh/gX3YsxODfO/tUgQ6ktcdCpztZC4t1Fv77VL8oLnDXOLqj1c1PfGG57jzBW93FEwx5v1m
9GQpDr6Km/GOkJgBxI6sRz+9Lu9Lu2sRrwhosAhKs2VumOQVOBaiCF6Nr0tzBIkV9JqrwXLhr3Fd
4BOYOVMPX19rHLSDB8pHGKisD9HWGYpxkvHoFXzJuJb+v9B4i5ig0rcD2fKVvAPniQWi4s1Or/9f
7dbLAxpudIUYLG/FPwlB51pz5aDmWXwxGWzXQGMrllePrCe38V6k+MNisdoVTncY19v01ns4hMGN
jgKUzsHLHS0Yp1bEx4OZwy1tWeqlO3oAyomZeD2sasmJ12BTvLbOFf/v20R7YsvHGvyJ/s9ToTf/
WxAPbjMdOKlQ3sMdf1jPvRlfQB7vhselym3IHyi5nr7wo7nCz9NXgxp1ZMSxvqp2zeHFy6fO28Vh
gUeD/yHXFc/FhzdyPgAxn6Tm4IOJiSD6on833pKshgevcAgo4J+PYAql45Jcxiv738OkcftpP194
bsL/Al7Qgqff+tgMjB6UnI0jkcctQkR/DeQU1Sycj8fsw+tUZo4R3yKxAj8ewAZPvft2pzfeEwp4
SlDA5eG35Dqyw/Jyqj/1sI65M24eWYXu2BXfJxgXwF1CI2UND/wwMbW8YEv/4VonrMWXi+KLDWbc
ZJLg/0v6QPoBBg7xD6xHLjIwTTb+HP4aP+6MRst4jLsH8iu+UZpDcbk92L+fLOYc8G3PdrSNz+Oj
gDmG896oJtCJOX7+yYHrPX+hHRunyeNfrJ3xUeFn88e8Rbav0eRNNV9bnfXOEJC5JI+Fwnpu9/gA
jnsa63tcFNk9ZkX7zR+WfQGDqYDdW0UKy2kfFGHhw1QPJb4PUWyouhB0oL850p6ZVv0z8OWZP/6S
A67VqIdbsqy747iuuiUfmyPcGl9pvHr1HmvGiruU+d3fwOtpgH8JCyP+Gj9kYTWbyYJoS27ReO+Z
93Hf81/2ElSp3LvyMrquvjeKRwTX+KnDh8cmwi/5OD7gDJsj78PHk1kTSO62kjVecQW+jOTQ6TMY
/YT0sC0v+u+t+YU63tRxVY8bDle4Mkn34w+5kuOjz/cSrLiF9L9XRJ4yyWm+ITyxqlhm8rHixvBE
wzeBBQpLdYpnwP3qqqzOkg83/DG+E/9dmKePvPBP+nmGn5/UTwFQ65+J+zyXdsW1LG0rAsRGOOup
0E1RJXM9B56F8ZlmhwX/TfAixbXFuzqqzwliI0qy5P24pysEeaNTf9pQqi+Pf7U+WozDm9+JqDw6
qJnbGX84s9/wPmf8JMWmJ0pc8QuhzW3c6gEXvtC6+eMxMLNlS9yPDRbl0svPQChscUeUPWOlQxsk
lPzgtBkJPjQ/DC9dOswhM7O/qfs+R3QYjSMAef7UFQwGqqec9sftg4a+xoe2h+vn5fk3fjPT47GC
py119YukGI9wrNAiX7qIO8V+8bPE3di3fHi/IIP0Fw507fGNPf/0p/n8SyoroQkRLiqE07+SXmU6
NkLyTxmWmo8X0/NPnFrChXcwUGG7z7///oX9izWZ+XFnYWhKXZ9TlZBLsx0mv9eWyIQNtWefeuKb
Hzv5SorDVPQkRmoNApuoaZnUfEVEiHH7eFPPIXz2x89wv7I5pgM6B7woJlrIziRHvwR4J0hR6nml
cko/g0GhnFrgu1hcNxHbIa6dw5dQnzCUth/MEBuq/nd+lJCrpU47sa7aulL9a0YYHWFy+qZiXU6J
/zHzTS9umw0VFGb5qYrS2tVvMEoYjiHWiB8OxR7FE3IrHHFePw/4MzrZUlQ0gYaZMH7nPGOzNbYY
USj+Pno7jqxJv1AEXFsM7RXGP7PbTPbeqqnRktB6t3Yvuyni4ynQhj7H7R/KPDEZ0vAjy0vUHxNU
s7/XZF49T2LfmtJyylganmFnTB52D9sH/zl8bZBvCHcmEdSoiuKi40BVUqikrc8/ip98AmAB5YYi
IP2Elb5RZgG6XqYChYgna9ijJ/HhuuhvX7zuqMXyRTWX+q3K9FQY2XSM2qiYhx7dXctK6cNYWX10
DGr99OoQSQXthkyuFl0XtrvKCUuwQnXrKJwMbl/Py45x+k46vRlFHQoKQ4v3R03eHTrV3GMthrb5
Jnnj9zFi3WgxFhGE7uULHSFrutJLK0ZFgEWYPZzTpeb1vYfYs/SuTxoy1mb/zLcwrpHfw9D3a4RI
MZEgATEnXXESpmv2lQeTXvYqOo1ZdHtef95Y1wHqP7HHhGx5b2s7xi/V0gSkv0W1yb913ZjJNjPp
UTfE39oMNNlGffrGXwUWJmYPCTmXE7M5Ep54dSdU+auSoYIt/cT76U9nSrtuZoqjkvZNOQHvwIVh
Gssn2Fv8Rt16Eggz5KkMDC8Fgt8QDXH6HNolQhJQC/yng87Sg8P0UBxeN+Zw2aZbaYb4AzbYCZcT
72knuafmjLRnwMKJscrkaiiHAvZgbhF+9NxGTluahfv6WDBG72DBlLfGRzEH3ZK3dU5P7pUMufwi
RDS1vQ6cZcir6Hk69zWKhUZ/JABpkYw8hHiUaxhXqVjJ+mllPa7rI6lHkF9HjHZ0XWp/5XnyAzEJ
8y483Uz5VJmJJTNedA+PFXYugvXYhYVLoOkB0ngCvij4wrqDMBSZ6paYeYXelMebzPq5UoT3ofDT
36xjvZmal38N6AgcKnqcfMM0856GGrlC8H01JoxsLbhyw+aMeGRUPqR3nEa/mYWIGHuk0IxfEAxx
+YAqd4TeTvhHfpxBcG84geHCZz6EbwcHWeKijF77/ezkiwiH4jI1trfS5bFCaXwr5p0e/CCKHQlC
ToU8mqaBioJqKKw0J4eptHVdMnBLdQ0PYAVvFOnurjRhiTM9Eo1Ro60uYJWjOlkntxe+pyyTO2MW
aUqAqEVGDEzMbI/QI+HcK+4TWxnbqNdlOockS6fjTW/710WlbH4ZRw4ARzSpph7LdA/kR0nKt3c2
FD5qWr+qLKiigsVwRlyipDtk++H4mHdUkfDOkI9Z1RcdkI8r48vEuUSmn2Jk7iJVaLZvA/PVaiWd
GJlwinWMAWxBDkjp4iBxDZ6cP3mVaqbhquSpQDBCCfK2428k3rjsBSDj2ipjquvWdgbYFyZvjwdV
QN4G7NFwIg72o9p0lRV2P8JRgEqERGc+JZHHmPzu2WlNGEahcH7hOTk+X0Ct+MkTNJgYt8mRYRcW
IjiVwYvvQFBZn7XJrBNjc7P/Rz6DDmlgHW++NDuyBXq71sOJVmFmDUvL6cJyP1jx/HFm6hEznHIU
yuyJObMh6BWYa0aHKApQwk2YdANOFCEj4Pmrtbc1doL2yMWpje21CxDERoKHbjhGr1d68C0w97lk
O/VbO8pmS8w10sJdkTmqq6AbES1wBSjyVyCsYFycrNXKEIMXKPxG4lkA0BV5ahCFtr+R4/Fg6b6K
VhNu2OO7geuKmwrD0UslkThopJWrwLMDBGCGPu5HCUlzXJlqPTlQ1nVbVof7bM3R8wZW+H5Ck3Qp
l/pZC2ofQwHn8kFSdEUTUEXrRXMUcEkj6+BtPX3pfB2gs2E2NpjsdzwaNFX35ls4X6atAc03vusw
eSemsGqtkaUJAWC2a8iZvBBxlLp/zfwvsuKLSACrkSt+uhG0EPxuFNR8SE+8lK2TK4G4LE/NfCdY
nPG2OP8j8tpUvuIDjTHv3/AYTZIA9k9rHtXrhH0URiylasCxrR3eNqqWieyQl+FAaD2fJVR7WKAb
bTiAqZts4c405DpJFrPQPuwJZSLNGiNxiwpZ93VmeWanGBvQMv9qavDVrKdL1TraFPOGHrtxW0Pp
GgeJ0zKkRqEOf2OVrKJVNxe+YuIMLGG9a04bDOBBhmrGT8bnPIGT0ZoAOhH1JUYUWwoeXpy3pl9X
szNSBYIWs/EpLFaYefCNJkQIH0vXwqtsajfRkRKUaGZnMcLdxG8HyyAZ6TXhAuBW4EvY1+s3Xfhi
C5hXO2QFNF0eFE+QC7zt0x1Sig1Nt5M/IF1QZsDCwFIKRKOeMuuFgAibyUoW1z0+AyFuVa0Noky3
gnYk/LfDBkiCvmEleq+nwfRnsp+E+fpr4kR7iUe6x+3iwgTt4cqKqdWrsbuHjDOHICEsW3rAFh7+
owjVO5NNXpWRu7H9eCP6hecLMxlamQHist0m4UdblMyZFaM6z3ZPvlLzhdntJUBYYWVlzoSHJNl2
f48jzGXpXkQgMB2+JlltzY/V7PDU75+ZC2PkIvQODNbzZkYs8aYWmAHtPi8LeXN5bMuVdIbYIQYz
9YcjTK1+kOSq56KfPz9rTWXbgH1Zf9cjDrpkq8bg5vwgOPexWsD9YTGodlf9TCq4Y3BsYL5F+LQP
4FAjIQWMBO1M6RaY4xc3wJVmAzpBs9zBbu4NLjiwEbCTTkAv05jPx5sR3yr9PscjHL1j55CmDX8m
fDfe+72iBlw9ZXcFu8iA/trJa1nfJqqniWYwrBiZyw/4AN+MLew0W8jJ8oMsAOE+jsD39LjWsQBv
bHgSKpWnN3JZ6ADegbKrQlJDCbXlK7kMoD8V4Qz3h+j2ohlzVffad/R0Wg1UDvwF/JFaBqR/ameD
Wy3UOWq4wpYOomxWTxRYQrMQlUUE9jB/p2cxHjtX3simQHtYPxyGpu/YIdNrcp1X8ALXmv2i6Zg4
Vyzwy3cYPYIVEgT1BqNOznGD0TaX9LUpGWNT/VvRSZFYC2jsimB6h/8yHm2J+ZrBS5/jSdmbsX55
UAiukDbX+h6OwaLDFsW4RWhacVmFVCL3AeZLj0Pp5r8Yssi/7hm7fMzpPrBMvWYHqv+E+MNlQkyD
7aGFrpEJNNLKvymLDvTgp81XMb5hmTmlzYYQZ0jUMacwn0+5RhwNs1BMF+iUcaxbUV+krYHEgyP5
OKvPNSUcQw9ALeZJcmF3R/aA72SJLofSsoUmghg9+i6PBbMWdd72cylkigGzR1qheJdBQyivAgY7
D5T/HLDOI3Vm3+0RLwKQVYi/WcCzzARNqxbaWfqYzAXKFtMRq+6tx73O7Id1V+dy5dbuA5vF+CR7
Ub7qGcGWqpszGcdQ9+Hkzic/ahPD3nyhFKWMKr3E6flsVt0YoouzUgq2jQuwI+zfpzQKBEU3nkX4
0e+zcJp/C6GyFqVVnyxFqHySnTYmYAeN5xI+mrDTFCNhX/mjRb+uqC9nooVzEQIV7gV7lZMf1D2j
rvD6Qy/0NzUbLs/mulqXYdAwiJpxcONeaoxugd41LLw9c2RbX5YumuOUkdvHOE/Dy1x4L6DlIKyp
ZHB59zpl+9im67lMBdh8dzkMXJO4Sr9nGI0jGcwLQmXYXs/VDzr5NZ4aAxNdI35CayE3EIG3v1se
2RkIu9FfeEHdWNYWlcZkPfmjUOIzSNw3OEYbdbD7UOC9esUXGqp5uf3UZgN40Nk6zELKkOkcuhuz
khx7msmOtuozhQT9cbSNuKlw8UJAamGSQCg3Aj9UiLcapmfqTPZIY3KT6EstdmuTwrreiJwJerAh
NlwIHtAigjTJDK8ggPU3anUzf+7exxn0d7TCEoG9JjQPPtaVI+kzp1lusKzGWtuCwxc5qeDtMgGz
VIV9jCIOhT0m2h86akNFIOFGtXFXrMwVwmHLf0Md6NjWDZLWhX0GF+1Rj94ZMwEFvJH2CLJMRt3I
Qg5YijSFl6emRK1bqeG1tMmR0DtfWuPxSzKr8j+ezmu5dWSHol+kKuXwaotRyXK2X1SOilbOX3/X
Is/c8sjjo0CRzW5gY2MD/bamFRjOLDpRmjS5OX+V8NZ0ATq1R73587hfWg2uloPOkiMLApICguMc
oijddZfdLbQpdUHND+pip9dksguqBJ5IuywX2pTS9fSJN136NJH6rZGyGgW7asiG5ZfbAsTUIViy
1S/n0GZb5TLtUPuzRrIJ+IYaKkFGc9JF5XdmkbeWN/tLH1O7jGj0tCjflElsH+ITOxQ0+4faq5Wy
F3SFNLYYHErD/R6Z1E2Z7Eu9Xb0kFKizh8b7+rUcLcfBa2WTDJrv5ZQaE7Z4Rv3yF6Nb350HzUr0
8H5kT5LP6cuBesVCrUup7uhnd0bEcUu40KEM4IFNw6kepoR4Hp7ofEBxcuKsqZxuaf3xQqeYQkK/
LypX6RdLLI1sf38DlIKzveUmFd7G4W+xQyV9sUOvoLh8vCF3+AXWaAyp2/u4PKwpg7mtjyjopv1C
wG6INB9jwRGJx7WkHtQDpuziVYZSjXU0/QAWEmFEs8bzHLRfidY0xx0FDdKDwwk9r6LVL1uGlZ9W
T/VCVK2095fbl/51CNVES6GsthNakZKYU5sWD70W4Yu6uepN4X72eQ/zRj6WzVQ2yQncTABBr4KE
XXGed2HrqfWxqranjS6Ne8gb4lurdxQjbq/3JfrB9BESkkOh02LtrtWn/QUdWyM05H+9x804WbSv
n+u7QzDqralz6l7ZgftmXq1HaAyfS7te55psiEBua8dXNhIvHB9wVKU5u0dS8jwoRghZp23KwBmV
Mzs5d4C6089RC7HyzbXFft5Yoq95n0JBkj0We66e9njBHrAsLKG5ufygHlmMvpacNBfoBtxTesai
8S+z6yWk+AZ5bbm9xWmwExcQn540j+Mdiyo+rsJflsvvrNdshrOnQ2fdq9OtedTewypWe7OoVbmp
91cEPC984LIONp0GZXyT8EB1Lsu5MmiW0vJf+ebw/P53P+W7C8F43GsMyvTYwHyNuBEUYuP1nv+e
mWfHCrJWmgWsaFN1fN4sk83nefQLwOV79uQS75lglTs6Pvc2LyPEve3Jz+Rp9TKp9um6cwC6H48B
gfzmEx+xpO7H5joHmpavKKbHgKBRAWY3b3br9uWFUrwHTMr+Z8MrP6St9zcx5cUAp+F03H1Ys5tm
TAXe+RYpGf+AQAg2DMrtqVM/sAP5HThlVY5bNEJb3l7vFuB46rVgWHAp8+H88kVnKwSIzdCGVbe7
z0OnAmX7uTwm3L7N/BVmOB59XLa0PEBNc3Nmd4NtOGq2P2eTfvk2PFN6xdPtejQleunVAO2cZgmi
Z86O7v0zaaMWdfY1xJizANs66l/I5H4yP5igr6ehtT3Q0lvIfZpTfzIo6OuJKNY/RSoEGQO6CCFs
q4bn5woajBpCj0q6/BjfqZ7ZJSWaXG5CpMLRqXPqNFiJu3gGnz2JagnbtiNUier3kx5c0sT+O2zp
TqUfw87vk0LtQrKIiKVadGfhpVaCVJiyRJ4btGhlduqUX+Y01FzTTPNIc00aarap4/gotov8v4WL
RYSg9gSdZ1r/QqpH8IeMBSnNGcpa5QrdRlCwsPwQEpHLxJoH9WQfS4KbqvQtFGGlcJIciDZudPI8
9y0oXP6wE/gMqcWMBn9WSy5/lpwiFOX7KWYrpPQEDLnEFFTFJ5oZIZ5/X0fFz/3TJKWCgX9vn7bR
Nqq+oOAEJrHRZ7QKKUENuU1l+i3tbx1ZpO9Un2etoUp0dCCyovNP7VYNy/qeXdZPvEhzFH7YFDn1
LfUQjeBznV5S1+D0vQzOvT3QazdYDxfcBeHSBjJrwadW4fGpHO+hdaJqd9+vdhFGUUbbRuJEMo5D
HB7Hb9sPhGpUzp2fW2k1nLChC6I4TuGjGm843TVHZFEsGAN66JCqWAbTN2kujGZIZ2jaOXOqq7CM
BvGd3qfUfb54+eto+V5+Wc7bFkVFS8w6d9NDUOxOn9BdjBo/qSAv+3FI6fbs/8aDC2HrxUJXoEa4
/NmvWHbIwKMikk6OCRHHuEbll/2Z/lz8a4/chU55YblTjKsvdJXjr+bnDDJ0jGTvckUXXp8/bfZn
EixEDNGJ1uQptfDxIV72qp/riANwu/a9ZQotwE0Ck9IHGpaDL4vYoHUw6iPYiNnFpfWNzUpYQZNo
Qg+ZGxrQh9flLXO43j/QBOnm/Eb0z7qaRC7YyiNRSdiKL/R8L79XHmm6H29D+oEmlWQbnmmqSWcC
ukzGmxhmhRdpIM6doNlBOapu7+tIaSkCZGWCMMjvN4Lr/ZqyKrJh9AZbIwej38KrarFdWHxAHEZW
5Tw8oJSbkisjfRXRRZNNqGmMAkT+LZF9ag3K6bq77m67VRJNs6TwwDfxbZRs02BhGxYjsFC4qYGp
L/QAacU0YIjGnxe0uuzG9FJLvGWYSoJAhm/12UgOHXSYP80+m0wzJruYao23KkISpkmdAqXzW+Ob
8aBLV9f7veFwNC1NlpCKjwjSi31q3+L1V/V6U8D+KAfkSyddrNtHoXOJNvH0hcZllRuPt/rcxGDD
7zobdPAFC7D4G/bqZdad0cN1/UXZdYm3NekI0RYYXJH7JZjhXafe5yzeSsmIMiGiRq7QZFun8kgV
ninNfThJmr2/3+kz1X+gq/MX7VQZLsbuklLMQi+RSzpLJsnonfEaFuGQKEYhWVd+n/+ufhfsMkMb
/GTySDqUBvAtSmiRv5J/pg3m++VnHMOrzO5qJI930em+1DWFWAkJbehz+tenrrwL3bDg7rQGjQFl
9hUIb+4dKVCEFPyQ4Xlnww2Efs1BoVdK50j0iuGV2tr0/EtoTm1pb3wkSAdX+uS8e/mi1eG8ywce
jilWr4v8jzRg8Rtd+fcWQQWptA4Sjw76WFvcgfdRW96tO/u/m1G3SQwz6qpkQX3RQW/QKZFTN09P
8J2Y+FxWb2HgyK4u7sak5OnXQR50Sjp2crdNZneU5KPAf4Swp+y8CcV3bpdC8slbiO+/j9ljY0BT
t0c6U5O7N0tKtfDj5G403E7aM/pIKLmARqUYYhwv78z5HxPSX+0zuROyvR+k5Gtwr5XsAZnYHQ2r
JKIpOy4PmQ0Jy6YQ1wZsw/xQK900e7OE9EhjANPJG+nV8lFPyXo/w7ffkdZO6OJDIru+vp0/m6Cm
zGRIIdKWjtDVtEZ4s6AD3Opjya2q/47jNf2hq7/HLmU43cmdPCS9o3un9JJOusAYzMKCVo0sJ5fV
ogsp+oxOIil1xy20I5U2al7Szcs3h7NISnnfpQvDIqFMHKOhz6yweXVMkT8VqyA4TBXB+yypsh5r
B6brJWXFpoWHWbJDhMbp09ImqQ9HPRS50WgWLxmAGU+WHkicjH+FhLMuHebKUePhApXLuxmfBW+u
0mjpr9H27f6QZmS6n5jorQdeQJ0cXV0fa4rZo+o7ccOkW3ugRU63+t54KMTs3Dw4ZW2XXnlL/qW0
BeIkUH/xzLh/feVEON6axP+6O6Kb8BpNQYHfcMqumWbELkEICcZ9L+DApr29WRk2ndRjXB/WBuO+
6+2SNgaWRO7SzfaG/1yRUNbdUQ8zRQ8v5R8adbKUBMBhvbcQEU8SMPH14UKoUO8RBNCqrxAXI/5O
EW8rbnAJ1m8PKA6u8ZqoFlnPGBkGipX0L2gyLddJFQvwMXvbPy5I7iObe52yiNkPFd3GCAjRTNaI
BuuP9e8xmXQaqLOy6P4Sz0C8ZEXoh4t4ZqGkjJRG5XPDGlKppGpD4RESB2RsKpxKWIZisFVRo8k/
pdX3PRyyFlCDN4mAqIWwkjSDHZ0ccSd4Ug1ZMZokxejvtxzZVNzAB64PQ9tIRn1iLXHJATB16MCR
Vb5PDTzUJl4hNNAzlXCCBcbJcYQ8bw3wNfS/oAAa96CP3HP88ruYUPp508GiauPphUXnsYReTck0
LOC0yRbTWjhDLKKbEqiniMp1Flxw9wBx9vwhUFh/Hb9OlKviz1gwi+7plu6n3HonTD29PB+7tHgo
DMq/ZwvqmBq/BB3kj4LZt5VOARsjFp8PH0hW0EjgtGh/E61w6a248lj4bgERtu/l9ukRy2g39o/F
/S5pwRJfuuIntjkkpgEaARvv5oM9FVpzxmcezsO62F14GQl3yu1qBgFt604R2AplMkzGOQAdRc1X
wG7SGhJypQq5UYcPq6+L/rKPjBXMVgeZCMDEDWBovAz3rusNswmKv6muwanmr3h3mz2W9UAZzbJL
GT8XxVRu9sTiF7qp5PeA5pe/OCIWdfMJp4MlmOGvCvEkWXQPrFh2//zShx3SfEZ4e7VARW6yx7ng
1tdwSPTcDkpJ7fH4Nv2E02FFVJI1XSICBhD4UcDrXu4PqefJLGGeCEvEKiAXYEqLd/AsV6X/1GEz
k0ANvmfXIS86/TzTWgyw3CFr2mZUSU7QboCgHgCPMIFR/mO8iSyimY8AYLobUNIGLIZcCGvIBRan
ZNsjyqN7O8IdVFf9AvlNyo3ZCoe83/h+/lwdMkYTyIvRk4YbwwcXysx1r7dcyYQp1MAc6LvhnjH8
ucQQ8dySmTNJqAnCojqORcbpkl6GGMbW1/aR0jZS29twRwhS4Q5O3NR6W7ixGbgG3e39uD1PEmI7
6iQY8VdIznD3S0OSvreoGkGWc3D7wlAF9UUBdnosATvYyCuc/xJqLcgA/Tp/BRSXFJs+wxZPkvkv
c4UpXeaUKoNFV0Pmm05pBaSY38j5C+FUvW+cxF6mAC4IIHRwnrJWsPSw6HI9kQBq1p1EmxlcCbaD
pQrdBfK+K/PxgGtqfRe5elbfS3lYjKa/+/Cvg8t82IYHoOBufdvgEIe0NnDk1kjBLuii7D6EdjBQ
wlBqT+MtUGAa0xNvcYOlTGmWw3wrdJhONPVm+jnvxVlretiw6xQ8W/4MvDuskZPUGQZQDOafmq8W
ffHE6Pm8ojE5M4/Z+ERnWaZ66Wvcn95XyPKOd3fWoRwR61IxGRbJwIGJiQuqmQ3fWQu7CNVkKs6r
xeuHUrcYFBvbEHM+BaYoxfP3Zqh1RnWI/d0g+oXODg7sHb36mbnfdDp/nwetF4V5SlIpPa+QOFLy
x++hSuF5QM1nqLZS7V4tRDDHhkj1X8VzLdoske68IkYCMWyT0wdbd4zRrVL8mmh2KFY7Ph3p8hRs
z1auuThmAbIRjMglrrMiyu1SsL0nsrtjO3JM6orIj0gLE3WmP+mNlhi/AEEJGF8QIG2j4z35j6Ae
smVwLTk/tWjdSmS2IhStvhBAYQcJnQhmyvEfz1ae6uH8rYLhK7cN6Q6Pu+SQrIfFeMmkcX5htrUF
NPVlxaG+2dDdcfM7L+Ee1uCM+pBW/eyE0LzdfSiRm7yNwYH7AfJohrgcnEBNrLpqRNuor2ZvWbl1
bZQjZuwsqXwtkMTheMopSU6nmSrCNVNtn6xBfSLgNZJZRXl0g2F4p31RhgCIHkwq5eQ8l6x6dl7u
Fn/L6bZLilnX7jrfhieu4w+Tf+5VQ1LqxEfi5jI8xhV/UGWUZoHB+eXTEH7yfonpANRn3ImsdWQ1
qqIIug2AfZt2SyKiDin87r06PBy+KZXoHfu7hBYalESQayzfFNvr+yqHkDLBJ4TX5/n3+Hv0VYtI
lxW/3DNEBN+gKIgq918K/nFTz6NXqQdPDzUbaMJwrsCJ056A75wOuL0w6/PvvzE0wl+4f/oLyxhU
o31O68fgHBOdNL6R0LDMN53zDNxAF7lG4rLiXlKsDiXGvwxfDcU2FASf306tduVbv+7TbA+Jhfee
ozbpzNiY8P78Bl00/UQewXpcdTwYCIB1e3zTF6w6NT6NhaT6Clqpga2j/wLpP1KY9D6pB3zaqaQl
omOUUbNfRufmXWfTIZ3xhOwIy+AJrTp/nlyPbz9CM9Puk9Bzv7yl4bKBYqNb+R6/ZCc3pScGFCAt
pvyK2qNxY3XUHX2AogMwInxnIUZkSVewzAnWe/X3+jsWfE3dPrCROXRk/tXfRdb6yQwTT5heKCmI
Uih0J74ggqPbPmJYvMe6u/slIETww0zdEfQVtzc73HJzaKSwZIULIDEnSDWNsNDlJ7TXR365e0OJ
OU6I3QmrEDWKFVev6qyvvH9PWX2rFpefGiG1HyhhsSrXmLgMWkpWCxo9I3+oUww2DzkRdnhwkp44
VoP3KQW1zoHWLXwjVW4CUUp/4/WncJQOB9AMgEwSPFM03p4g2lLUy5fepa9ods8SWuJJt13QWBaS
5WZfmkCVN69CfOMwRAICENdwm8a9ryIRx1MHdcBMFzOiLOOD2vvbGk3gXUewXCGqSgCSzyxAqKcs
OiKsIEQu41JowYr4nT020OJWUCjTLZLwJHcX8iMZVQTdX2PuOEmdeM6DevD36SwGnTJtNx0ePEdr
tAzlsimHWLeQMRtC5ea7bo9gAPhkuESwo8MEd2lWFt38p4nfNXQr8lvPjCcjhBKtQYYAtfXX+Hvs
3RZTkwU+6bRfJwp2/yDj4m1igI9qhm+HtOD06YfByAFScn01mzdwja2O2vEZniYXztNoCaXxmhlm
FIuZJCIT19FpAk71AFhdM75SzbP3JT6i2IFRhlvTMAmxZrBuegdKXJ01q7Z2S9UK5gIGUprLt8JY
fi4zBq6RETqSta5pkVw9IM4YvxhVlKPt6yqLnfLIidv/6tA5WEUwJwieQQJ/OH6XdPuag3smDbp7
RdZAdoKda/xHrDRKqASh6mWcFaJsogr4AcEPsXs5xWa7+RID9kw1AwExysYJvbS47kUWzAqPryxE
hk9rv5XUctEp8Nc/VMLC15KFK7bbYRPPvSbjcBjIWrNoKAf05xqsvottdgFNrDrDg9KhHw0Jr2DJ
ubVgJka+zrxDQsZoQmUyaHhFigwtiqSPGTSzLLFloPQmpxCSCk+cBal/Fmrt13rGRnSCaFHYjzwL
sGBdAXJqzLrfs8C/FxK8zScIGZ4QBllS1J8CZLeEtxT4OlpRGu0WAnoRTlw7QCEkxHs0owT2GI8S
tmVI9Re5K8svpMzNFyTI854Gx/sV9731cyS2kX9epPLP7k+VLUgW5f42Y6C5SqbIX7vCl5UCsAN+
MGenqVrnnP0XLbnby8BxZSd7TquafbEctH+3KOKuh4v48mgAhYQkpET9x9F34nlsEYcjeokX75kQ
M3OoELs9Hj+QvgnJI1KWUHyzXrnEHRn1d53GHZGsbbZnUZN/+vqkN4cIJOZ4a6H9ZWnBL/JXjYzB
pQOPzPgeYJrZLAKVC9HvjseMRmokw+afecpw9TnpTXqHuNlvEbiAdKAkZz2aIrOzQDOYsKuQzxp6
t7p0IeI9rj4P5lIGeffwrm+EzpF2J/v5Z4N4L6fm83g9nawGS8Okn+SNPphqBRYPcV94pnJIoGlh
iuSaBS5rfM1oaDRIUJKHhGUcFwCZeEdzhvHC/FTQJRgTneEs/n6unVFiRUqJAgrrXJx78nYb0Sxf
YYETxAX2VZQrLEao9u676Zsx8DM6L93XLvJ91ujsB3Ju+0Gxd4ooleCnTincX1yLd0PLnE7Rhcql
KmRW9dl3Ys8IEKzNEvz5uu+/gNyor+F9DQoqLMZoZAUZqFioZ4JLfM4rOYSL/kDI3FvH4xEaNAPE
H+Abs+OTNAFn4yaHJ2r0cBVxBYmoL1Wf2bsYg2qlmbT3CHMCadhtvB67PldPYQnZ4kh7nYPKyd2S
f1Md1p/cVSnaoJkNrg/xFQx5xrCBABZd8YBhEuwv3mCPizM624f6BX74jcHAck4wyxhkpt0lZo1h
e+ntB2CHFQBmVlhSLh/XXbb+WE5lILgGHKPtc+RU3J5jCWfCggHYuej8lMGxi6fK+4s4AJmK2buO
YP1jTuSPtU4CiaSQ37ihCrsV1S43qSbu+CEKpU1mgJ3h3Ei8tBJUWPk0HrGWTJszP3Gl0v1ed314
YIJpShsD+DSiWv/OveMxo5vEAT4kG2QDwIE0buNQAsgs80d6Pl8tp5i8PgsRLJbIFdHsNPM/neqL
8Nlg5PikoZkShLB5LYmnOnhnTzjCCDFijpMcQmYy4bLoL9rDPrCujBMpD433yV9q/QpFi5953Ro7
jwFuLBiTbEMTlRSDyZszooICme7HtHckSCkSxhrSWolWetkBuqxII6DLqoGsx5N4OsJaEr4RztVh
L/FCUMwRnayyAN/wPZ8NRud7khE5i5Kza1PSJc1A41KoMO5o3MHFdU6DUJRYRtQzuWWJnR+Ik1gg
ljFSbcdM3n971nQGAfsylUtw4siJ18mBGAtHyQUYvLLAns6fGoA6cJIVnK3+4WHIemPNuXJXQ6qm
WCJCSlrPuOjzWkfqF9Fps+w7bDDGEf5+AIQ88ro/KlYzkGhRadYPh83PUXe264/jaHO6AU3qxa0g
XX/+ZbWCIEs+ivh7T5WidYhXyuS0Kpa1ObaMLBJNrq/1SpcZjIHD65pt4sLFSmImhEq0dmULv+xR
TQ9EdJf0yLwUdEyfMy4lrMOMuipNkWgwLJfNMbclq16BBazke8uWDeF5aVWQUvPNoxHtuouPIktj
/WEk+EcLARs7+H/fsfwwt00ahUwLlU6lm2qb8iUOQcsIHqtk190AHoohm2FefyuKv04cwC/wd5Py
9OXN+fYUFt7JzJB9zrokdLMD0Zxin47iTdvuDIUsnWMZlG0eLJKqRVfyNDRmIENtKe88ArF3mNEU
vUoQ/0V0BrUojsw1iRt6N4DkKTDmkqnbtZrLmKP4VqeSiwYZZLvHfM+av4xBVq/kf2K2k+KypjRX
8DetF3nU2TfKM2j1Cr15ck3rA8+7xPVSTjWg68xfd8x21IwkvWmDfUpysWu8YR2xM0fyBDk5BQDc
5LDxIlGiK7BIr0p9qZvmXALt6zqZ9kmvgLENGCbwWs1ebVBw4zwCNWGukBOQSXVcgfBgH8I5ePvl
QA09/kOhpATe60/bV8LTd42IyXLMJGwJneAJlcnEshCLGPB6esqKIF3ZF7pcZ26BA+cLtMB6pOuv
LtWgMWc0dd4+LvdYlwwPS7ZLWZ9SM37bVy2/M1IriX38mCXXrzwDmOHSJu3hfNEpi/5Iors2ODJj
pbmB9M+C52qWXkRW5IGog+BA7IoE427ooVNZE4lNbTt9JYpwtrf+T/f7XeSlKMFd89fp17jDtIqU
B/HtO+OY+qk8avU3kJbo9fRbYo25+R93jRWj+IHcBRGj1d017m35kTlCOxXnA/V66ZoVToMmewkM
IdyIhv0e/afxsWFzHkrjHRihDvIhLtIM0j48Ux+6pI6UZsq+Efwue02UzaVIni4gUgxK1tH+6aJL
w83NQ8MRgBK3Qqfq8HszjH1EZMq++Dd7eu6yv2qPJdwXHfQZL2ORChtJeCJS7bpkJCxQAxWS7ZKM
mxhSBAbiZQe/vcNz0/oBApyw33H3U7QT6ilJycUGEzs8sVfz5KaImkGRh+4at5v9yLzIvcxSWbX1
UJeNM/sB30J20+CDLlV8QL+FvOVngfxh6cE7o770ByzH4yjSM1G6CtTKGMWeUZHAi8wgKwjJUL/w
tadkRgs5+sXWUX8HMsqrfrXqhleCxl1kdSxVwf8+rA+z9thMk3G+lphliqme9+q4yioPOwJMMTKa
mOMn/YV5gwfIAnDcB+la545eVgaFxBlIoYZmR0Rbe0R8CeA2epFdPgC81QLo+Hd4aVJD34JmZBEN
MPr1jSQCmw5kYbuQXQrKoc4RDVtu8wM98HHF67MNE0FZBQRjyHT+GJFzWQTXnriIUIKYtsw+iOKm
THIELvJG5I8p+AjxIfHtmj3AjHRVMEGpQn7un4rxhAhIDEVfSuhPjYcymd1gH+0eNCRiMYMdSdRi
Fg6JQnIiNsdynhO5rdhmsiIuwyBfX7Wr3VlMuHO7H+4G5sAqHGMSn5IyYhoKcu4Ry33v7sB4GRqU
F2RvL/rV7JJr0EgR5HgE8M7+SRJ4S1DP3LvASjrTPNHaTzkmlIOdteZDtteLLnOZs1SxSgOzUAFV
H79P9/PG7W7IpgfMIwrHuatCcB/7gc6YQiRo/AenW4aw280fEb4cq67ZDL/O2n8d7n2m+WPl+F/G
nOu+fR0MQ7WdYbzNBCr8RXOPhC0h2rK1WdX3nTj+L7DuXEa3lJ1QheOWQV9sBMKRPUkcBc5DLr7x
4l+GQ/7L+bwZFnAqQqMG12asT5U15ofoH1Pk95sLEOV4nqpeJF6EZeWI5MG7VDzcMvESdXQsOKgZ
q9J2H1pM7fd4Q//NauQeRFoCGo1qgVIdFukgLBESuLZBdo1w24CbPoBMThtDXdqq3/Q76K8enMJO
JzgYLJs30RhSG+S5aPbluOUOtYo6E9IfVNU9YfIwe/5sMXaVpIVWRoOVm8EN60njpEl0zRAZ4KcB
KF9iE8ukD/jqImSEUKYY2lzJ3kh/yaQvaikh2ZO8EOD4e/TVYtY6ZyHnsrWwjaqf8txk6Dp7Zx4r
q9pkv24lY1LZqrvo+cNiN2SoUbSulV7IDuFprwDf+lN+Ebnl1VRoo1vfO5PPL5gJIvycetqSf8Da
3+6gNAhVgD1nQMUawFKK1oG9vGhaJdKstssZlvEKRSs7ysJL0aZtQ6gKUK4YbjhEmdvib5oU7ZLl
vWzEiuW2Cq89F9RfW/JjxXrRdHhXDDwMonxoNgjXIFV3DxoT7942QsPurRTpeYuVA3r7pS+vgQQP
rOzXhbjOL0Mq+MH+EV1cAYc1rQM5x0GkOiTmthQ2bIf72wfxiTkH5H2/skk+donGphp6wyhVnyar
bMP5crjHEipFtC2WHysFhbSaMcHetQP7OBhLavkmaRHbZupCGeWUkrSOwsoszsvZJARrvOLvAwww
0hK5jQKUvdMLNRd3kvmJ2qH4LATfsfMfqFwkrqffd6kZxfMbP2dLDxPjErPVwX9/7T6OcH7G1pJ3
UsdL1FlQdWRnrmTtVrLmrtitQQ3eCub5WZqwSeLGVSz7LO9cZYUsSPSx93RK33RqNHxFvUgOcawO
/Aus3crgMTBZcAz478h2054GbKxPs3ONP9W22k6TKRDlT+io7qXBha01diPQL/79TFOgLJ+y/YFA
SJDsPCw/qKsbJzToT0ZA6yNcCbaKkVp35xlVQDEJf9cBW0Iw3XSRAAaoCwYC10HwuOZBqxCWhUFh
MO1v+WR+zaaLacmJW9VKmX+ADiK+dNAZJUhktnvh6vPBhFwW3oGiHC3z4kaF9q3Q58/IYM4yz68F
13Xbo0WoJupS7KeZOyrr8An2ZxBSyverduKIPM33ZkkMc2faPcUxhmS2woCJ5yoEAp6ns6b4LiAo
RmJzkW6Vayymu19xmBhwE2xfeYW/l9gIvb86PdkBf2DfBBN8Co1Hxt7KLdH9hTtLUdfnHpJ4FLLD
M727WfXaOOSOgRh1B7U6juhIyr45n/VHUQx9MZI/8A0I58WdtnfIq9TRGHIsCTkkL0g3HokqDCM0
xJ4w8iZRn7ZZmj+HsuDuxG5ODb5olwVKWia/ml4YOzogeR7kc0J6YjCz3kzm0DZR00W+LrbrxjjZ
Bgc2UCGFR8O87j61GYcvM6viJVdmdYCHMjb1NQ/n3LMz4TU6fRUhdo3sDGTzcF2ObhNNCdRR4T0J
0PR1mW9kJdnCKoeL3qkRHVtcQ6Y6xOG4FKxpAPtZ4OLRkfQJv/GjKpPInFMD8yTtVyLxzS5VAa0u
uRV0jYE+kELwhw07sjjbhkhTcv55hsPcmMya/6qzcU7Oue2J9bZkRo6Jt/Mv4wjMZEqA1zD2bmxi
QE63S3yXkYb/z+LRrAXIOqi9+7zdSzLFNguzmaCnYnoj/gXHSBs6tbE03Etzf97XXM2KGM1b3Gzx
XItshhkJ7je1wb+F+IRvN9Dbvy1fdbSUwQL6CQFJQsEo6Mqc3OV3hRCaROUyrViWq0DIknE7Qelb
LOzAuhjkAUsD0zPEXQQpbJ6E3zZI8ViqGMgtZbPOWFJSWMdoWFMwzOmsX+tPpsyaSNJk2HKuzegQ
DQGL17DJLLsSrJxlNPlVQ+RVe+SMCZB8nrwrmdFkP2tLPpsOy4th6jtUIa5TL84kl6dbf4cyY4y0
Nxcsj5et4McAuNNEHutlkE0zJSuTLsimQyN0gDkP6luyVaHHvkY03OjZ9aWIxNQ+LQesJVbzS9LB
+UwTynYxc+E5FWHy08WcryiX8zG7+fIL3vQG/R59jaJJHLyTJXfyk3h/iyweiH3MPLRCIjh+Cghy
IlNOHlmM1GMlIb8s5so02OacNx2DPy/Ke+LYj1+mn6sATQ58AuMwenLt+zAC9/8qINtmA01tem8d
QvkJZty7vw+pwDJ/jYheLYPhvb+vX3StZyc+qHsPY57R6B1lo5YS5WSk5kGxsAG0nsK7oh6ON1Fg
HJYQWLLpcTZPFGl5j3XR/24k8IvGj4DUInKfLatNCvPUt9OTINn4jb3hg91Pxs1gHskMDw/cCJ2a
1vPPnm92UpOjE2PjAzMKb/ayJm0NyaSD3BFa/osFQ4SbXIOJPy/S+W+23a1eXIHFYU5YbH4dI+kM
R2ySaG91GqMnfiP8y/Zq9K3s2Mg1E04y7hLIzkQuB4/igJqg9eN+1BVbjK7s08rbrfZy7bRYL8tX
+ZiMjeHD2XR+dVrnU9l41fUPRRRWuUseEB0WUjoP63qjZrT0oDXw1ub33AXojR3TrJhsb5XTYeV+
ecu8qsyKoLLLvBsqvEyX50yhrswZoSXx2DLCvPyOctbTLkedddsLzC9ZI8SRMmCgZHONk/RCs5nF
p51zXjbU1jO8hPn18W/z/ZKeOZF8hkEirTMFjbyTP/s2bCzduzINsb4u51r87Yz0hvilkvhyM16x
J+qpOr4t/vI2eiJOc7k1/kXwkefZXSHL15y3kd/RamSmDeLfC/NOOuCoPLg5vqKAbfvlO5Fee0Pz
L/IL/BoAguLj4xcrhI8jW7xEjoWX5/C6KDh1Tl+Iwi5B5OkzOJWAIpX31SPrdHPMkQ8B2mYTvx7h
+iVk1MltCfUMSQ1M10nxl/6paYutw7Sqvkf1sYNEBwCgD3Xn5KHBsPw2sWyjEhRbzyia0P2WSD37
41nJqxXJEiGXHvxTDGT3weNSJ9BH8wVW6yKPMklQo5zS8/L6iunoPV/0Ln77gfmvCre2xFl4c5yM
zhHOkFuBlNr7AXaj556obGQJIF0pq8GFBY8KHldLm4tRNL9f3JUymEbY+rvH/xLi6ij9cQDMYuTp
LpNg8/4o+gOHihZyQm8LzLc/3EiEzqB55C2XCnpi/uRRa4WhFaN78uJe0ZUyB2N3cnQdcMiTjzxu
Byt3qCkk9M8SKVqpaTzuIOsPTxAKElSZN3/xjXlKUouTpSjx83T2Q2UNFskSlEcI7zq1DAcCpQ0M
vDGYP0Szw8nHAWZbl1O+oyklwJ+ml7R2yDQx45syHdMWWLZav4onWnwWv+3N2USO0DRfSoO5MdqL
aUpjF1Ip8g5ADXYAoSYyWtnvz8sBG2X/ByWl/jXnkr1ogZhylWXWdnD2lfUOJTVqR0v2BXJYeD27
UprmAqhsJnfqb9IMy1BKkY3NP4z12Hr1FhseWHdgQAE8zrhd4y2fySYBTdm4wZt7j5dDtDz1eeqz
t+Kc6v7Klw3k7MIn4U14Ea+pQJMZw20u6bWk2OBCsZRVdUT0n1B3lOLiUn1pGW3ZEzVcoC8xOXnp
ENZ2jJQzqkC6IAtsDW6JpOFF9cYk+GDaXng732VgLfc5+8mLANWV8AMhrFzkPzuw+jU8wC/Wkfe7
JLVNPnKrbEqSTDpx7KozClQOoJmAZFTlltOQJgF1hW5hOAOpZCffg2bl7/xiqFZHXuHpFJKce1hG
FoObjxQ7+Bnr1Aij2fznRVpiEiCSEPMQXhO6n3+2jAIBPc1VPAqsrvytDK4FRqY8QdbqAhhRhs4q
NweBXXEYVSnRWQ8akrOqfkoMUFR6wrCKz8gK8vUM38AonuGFZ6aUyvda9+jxPI6CHQd12sbRpBMS
v36Pz22fvKFSNjmLIX2zHM6Gv1tOQYHFFubh36UE7F/oXd1HG/b3GEhPeTpeOhfoLSW1zp3eDqud
DURHE6phfb9BdUoiOzYBzQlmJa6eVQH1qucEN8kYSXaYms7VpR7Us/Ie0EAEakJO5Qql6ZeqC1ER
RsoXVmYWnHuMtGluyJMzr5ruRoY/VA3uv8/9ZXB5pCQfInVyf4FuVYtTDhf3428blNs3XEVOq1em
H7s00TmVBENmWaA79Doo0uZ8RNhFXJEFWruQPvWNWwmzRiShW2zX0nV/fJeHJXQ7oaZ7l1R53tcO
ieloHo9LSF7Pis3ZoXBFo+LREhTvcdjkmnx/Lt/ccF4odblqSSQZnwJZxyKmqpD1M6/QtbCC6ZqT
HDyE21/zjTVScdBzUZGNN3hyHfxh7SqEkBWA9zo4D1evBIf3cGJkZhH3dSTwDRqR9wGpBd+2TSeL
905AGbvJhW3effiKR/JdxqjGz1NM4JjYLCNO4tG32VMsLGFnlWxQiZIJM+9OZsP1JiSR//c3iy5j
7qm6vyUEZh6LqvXhopgaOB10MGze7kOla6514cUMYbpJH4U0o9sOfMCjOHsXNDLkjLrtSZCVYRY8
jFzCLGkM8kImwyExi9ZBkGWkYobnck+pO+EZ/8oNDFB5G1r+L8wQmZBAfPZvISlyTlnfBskS+/PS
JC4TOgr6UPP15oTHSIAwKYU7BU/r4dIKThBkkS88Q2CQvGfljl+83k28bpvhgEajLkCYV3rIv7ZB
NDjqacay2I53EpNQQAyFmyv2ZYRzDZKHpLyAIQQc0vErM3xAYWIH/tRkOqwCAYLRr1VwzjAVlaDW
VDGs9MQRYhrRiMbFtZ7tJd0gTVXJ0Rg0ORNjWZ8nskBjyz4g98ay1zeK3ikRIqWGlMm7S1XAw/r1
QvWpkaoFRDkHrZhXyCdRYkRbgB7Xgk0o6G/2KVZTzzvryfcWUf9S1M8jA49cKkd2TE3AqYE63OBR
sZ0eH3mUySTqOS1OwrbvPhc9bGaH7vV02GS4NOwaeH928V6NiQcGaY75KFsKZ/JP7G8WFHNYqkIp
9GwP6RQiATrjDKl+Yuitgcrdh45hkhbuMLM/ix+kaPCiVENwqT22siS3iJQZ9ZdTwVOvJX/7m5V5
LK6plJQehMzEGQA8I3PJOWjTXzqaCVeZp2LarBrDG5Lfkozr4kjWa2TXyckohOZmsHgcWsl/ZwOz
PENYzFR0SdCS45Rm3yq74IWIj+U4FVKeaQw+Qj1Iu22UG+Thpc1sEz5nndNqn0jPFN/yk/ahvj2+
UrVw7YyHq94fRNKZzkmKRWods0I1CjtplhzZGZt00N00ZnGYayEzw2Nxl2NE0V522aJafyzoq1PK
14w21DD+x//kGEWs7RqgFmZA0zNXLuEfaDlHtNTFGGrnsZVFS64sZ51T3jCFKCCl1W5Kl7Q2qDwL
Y1AmkcgUUwmBhajjeH6vemQeA4ZZ1Rl8JTDIKVMRPZh9e9M7BPO+57lMiAteqRVweOVWc0BvEp3+
OIx9k8y9d0CEmxMvqHV6SsL81+GXDXCp54B4co9gA3cq9DJB4IbIzUWpaFd7wqqMKfTJi3lkd42S
XNGFjE6SBmqy+eqL64DMKRMi/222+NIpf8Lp0+II77pvBpmjBfhc4tYb7L7/JBv4ToIBwMDn6myt
hhmgrPkNlmfI13MKBlSGFLLNwm17PtMTmvqdjs24t9AbC+KGKRibDduC0XPxQyXOisCAn3TcQZWU
lD9oGWamjma1aPZy/GoOzm+QM+VCX2uDCmW2WmvCImJnhop7f6HY1rANO14mHBr1lJWbFWhGLTLa
2y73ANEvv6/QC9R9IDtrUYp+JFC+AHQ3sPrNDKErHl711Eejb+z9UycCqq2aLH1m3Ccm3XDBdKes
5l8q/KZlP5Pb7LgQfJpSIKTY0QNkXCd855JL2T0x/ykCMhVQ+9w+2PHcNbEMtwMz8aolarbd7kmy
+llCBVUvQS6VRLzdflzQq5kO/SifFEvYfp/0hGtSQZbKmApd4fN4wciGnV1hWF1khlySsc5i6XbS
B6lpVRKl4eXDWMn+1VO+v4LGZh5I2XjcCQoOj37siPJ9B5thpo9srsFJZs2o+Zi5VS/Xu+/XoLQP
GfCaqQVYXuMSB0wxnPytU96kJLVs/8xfoXt+yydt7nxhJoCeahLHbyY9szYJWNAabJRumN4BkCrU
Q2QrTaGbLe7NIF2ojjPX6nGsO3btUP7Dya0Yb66aT6DoPlNGqOFHPoBXED9buopJTzDyJBaR7xbf
cf/CajtKmM5XVqHmlzgBkkw4wkp79XQ0JpAwtO6DtoADxsuyQjLyNVzDaPheWhmx9XDr+UrKtIUm
rP5aDfO6q83drFMKqN9RRX+4K/9TJubQcBLvRuztZPpRNJo/1IibH14lJ1rlBIrMbI7CX+0qEvIa
8rMyqWP7fBRolHWMsnwrF1n4LsFRyXwYauNP0qOEhkY2I0EyAmqBVAVV+kvlm+Ly3GNnWguGyEFC
V8ImEoyCpgQVS+HGMEh7YlikLpW4I7XmUqCeFQzx1zycBLmYQJlBplPp0TaSczI6sLMD2gn8pKGg
pQWoUumWaTBmSESgc7OkK4g37H9Enelyqly3ha+IKgUV/Ctg38QmxOQPZcwWFBWxQ7n67xlw3jqV
vdMowmrmms2YnSJBcmp3tAfEWfQuc67yCO/5lEsV46AMx5bpJtVHPJPU5PZAw7rwcepUatxMA5kr
TQJVoZSV7Ov5H0Q3kWZARLdKjR4n7QEliW+/B17VXP8iT57N/7SFx0hVKUh1RCGoUF/pH0Lbhczr
6dJcKr6NXoF2IF3n0AunmGp9mzJWUJ5UB72h/6gHih9X0LfuKl1EgLM0Yd2Hr5ECjYS8S0uQtqAI
F8xU4n30BEW66Kcc4vpk+Qk+RbkQ7G5Fzuhq6ZK6S6lnl/doTVFHVuXYiZFzPo2RTo1AmAiOUDZt
gM/IEfrfl4CNO+qCdIHwI520SfjqRz80mMeXRO+a/ktR4hO6S+vlJ38ooFBKBVyFaFCLvqTiRCI7
TupaVFlhalUsUCUahZ6hqivlvgIvpWxWSKM09+pLLozKxygsDKGADJQbWvbi0W//U8APHXYIh9dK
iyhlBLchD2m7gLecVC2H6KIK+NWJFboorVHKYUXt1HgqA5rhFaWaJplLSQGUTiQgGgtho7QiOP4R
Lf8nhzUsD6ZK4CjvCLG0+E12hqA4pQ5rate1gr2lOMsFoOocFXuGlQlaI8kTHy0gTRWYpTIUYqJE
vwwapbzJ8RMrMN1GtaJ2IGxWrF7XiMlLdRE0o2gYqvFxpd5XwwK9omsY3VAEjb3PqikRTZ811RpC
H1PubfUhSRGcvR8PmLwcgmpkcSbChyYJPOJK3KGsEuEughGfiFrELaqM3K5y8kq1q/x2xloDNNZa
HKl9Eh4kXwMIys+nq/mvFhAMTcaZloxKOmjDUgbks4BWOF86AbKUpPuJGCgoQSkTUS0wNLAt6WSI
+0qDrAI7kRc/GHWQkNzkcqyT+y1fN7ArdZVZAJ0fuaIukIPYgOADZTepeFJMcI7slPtW7J5rGY1m
TAt6g1R7mQhS3mVRaYilts1POc+UMIglUSVWCc3RucWNJPrScX3gOCqPNsdeDEAH/0zOiI5x5VKq
keo4sr5L/gs5igMBp42OE9jGl2LgdKl4k0hTXEbpmQqJwWoiTV6cQSQIqY+ozYHWKEtSeyX5qFmn
flQrk6ZF+w2q6ehc1KFwGXKVuccpGTMPZqQAPbmP+CgiVn9jJaKMgvQTGwnrKKE33R4AHtc7Ph15
qMRTUN4wNBX8pPUz+qB09BWnOgRxSfIytqlgQPglR1Hz0S4gaH4bWO9otdJplQumhLr7gAT+0XV0
LiOULwQzNyiKQXwymEVf7iXFKNtUnqErAlhDA8Th2jdxIfIauMSF78Io5Ge3JrXZrUQv5DwnEzYQ
/iu/sUyhBwDOrfue0fjP6FgCRnjOcaRCX+bAxHksnDfs6jc6bZslh2z7apmkMBH9V3kb0oEJn07Q
/RTYoSokCkeQLUGHH++K6SMGIroSXcuBLj2/4sEViepcKO5Fp0bR+dLqdNgFvCvYJewZazqxzI8E
aaA7+mWnKuwYpcQoFCYhSec02ffaU3nqNH99JcBYxJUDWJTmHFP1xpXHnPfwk8uTp/ABRULl6/1A
gJIzqGPF6cRqPBPxMhkplS0j3B7dz6DORDVu7DSkSBXRo2AJMbMqjjhHV5O5Y3PtAdcDfiWFLctT
eV2/0avQ6iGe0pSDkGQFSEhUKqKe2ZyV7kLElFiFHCxiFQJ+5XNKS5jiiPOusiG0vJRu5R2hNE/q
LpVMhSDxCsURkQp2aGAJ4pODwEFYdMZT31GPsYnyMlH0PnTDcEJbVl/avAIiSiNgrFRS9rIMhyFH
HMGg6E9FUcV9wZuC8QhuA3qUsJd3UWev8jUKbhBfEGcAVCDsUpgtakcpnoSISN8lkkSsTsxRckR1
U+Tef8C9xXnksNUNK9FudE84n8UiK1BGU8qb2NQSoaK2KyIJ/Uh5I2gY+lAVvKyTqIUQRqOjrY/L
Y4jZOsxxBSUIGyVMydNymTUxjUxK2FDfiB2Xu4ZsHjy1b4Kk2VFIeCNbSQLj1b+OTCBCHa8KShQp
XQhJBibAqyP1HG8WYIczv8ivJXm4oIw7AkQMnU2gfJIEjCK+VZRHqyB5WrnaZN3JNVYbWlt7tqcd
PDcDPShPDjLrhxt/Sq4oCEnGZi3Q+ZNvRaFiSo9VkRywTiwfktZw1dDNCbe1clj2mIEyERUgU9l2
eGuwlGSfnT25c9SrS9/17pHvuo6ugBiUL/ou0VWOnl/YlhhUwCLPMpdO7a7oZsDjVF8iJS2Hck0Y
f5LuZSQO5YKUYQfbII5Gia6KPC0Gv6I5CXdJYo0cw3BejVOBtTqbOn+U9cLZJgkuv5d8YdSo4G8Z
blJZqItFrQi51pzea2wSXCs5LchCkTa47SZYM4L4dAyocbJJMd6vSEz5CWVKESUXUUYdn3rlTpXc
k4dWvFreFTk8xRH4WYbvvFSpTDF/UmTug+eKECjSavXUVg+7jLK1oC8liRMWxq6IQwp/ifqCUZT9
QNgs8KTYhA6wDH9xwufs+A01srdCcQg3OzKqyt8MQsFHIQWUECkculxHV1mz2ge+RkmZ3dICkr4R
DSbmn44L8H0FDSWDA0m34xZ1PEvU/4FQsEqY+7Z9dGnJScbLGiy8zHpBStAulvxj0uHLZBmVacJE
L8XBna65iASpzbwqISRoXKWdVH2N3uoII15FTMjkVjbliahBxZtplALRJdT++3/8CvtxmYqjVGfF
JzpEpwmeY2ZkRKUYxcZsMDvP0h5tfEfUVnUt6tO1+7YXPzzKbdieFAPHBdmhGt6doJ7WZ9boJuzi
HN/8tTOyVV6uMTRm7M2DGjRosdRbXnl/R7dxXJ8SV9CR0LTUl+QW81F2IuVML/hsqvDU4w/ZsnyJ
64KTS5UXi093UofFi+yljjb7yWnVgQ4nz21JcBxx1YN5WS71s69ei0zV17bVG7Umduad15Mmtfco
6mj+PieNsfS1CnlVcq58hPyU60rusF+lV9+wrU+4FPddUC9cWXILVaG4cgoReJ0xan3l1HQp8xwp
6oQlrVKdaqKrhC05UlTdTiQgkdlYq5iQKnNiysHVq1QS6lSgRzIGObqoSiRjufJNqgqNNBsZFYQS
AQSLdVcaYT5HM/NGKjmm6EAdVEFHh5ITCJFSY4QEkS4OIdBIEE8FFp34WbmI5QIW81Elmevy5Kfz
ev9KvQMxKikfVYbGfQlrUiQ7zE+WgFhGjcOmE3LnyXq2DqhshDuVA/HRgy94WQdV/SddvP11vjl8
hMMjsMtpUe9OaB1Eye+fPcUzSBq5uatuNqG+F70OXuRiunR+ubm0bJ8umot//9o40E892tbafvqD
ZC9m4T+EKj0HOge3tohm5waxxWe3fegV3+Tsj2lUEc4L7sWXqv5R8a81tCkDT5XxqWqOG0cX1lEb
JgFNa7bge0ePCnQu1RNxj4D+Hbsh5Q28p+eprU3NBUxsUFxmTZMF54f2DXgS52gKtXlaH1qdhiDH
h0/fVOIxVIkoc+uUWHMCirLlAczx7zn4Ab2+hp1JI+lTrvnwUXMnpS99TnlF0lqtf9GUyoOb3L+M
10U3nGNKT0lQBRWjefQsmqLJenQTgb82O6N4nNBequY/3l5ws5fHq/d4Uo35h855GZyWRgVUKaBO
84sXaT8k0+wWUAZ9TgfoSe7KtT15nHrU8q71kuTWAYxq0Rt9YNBUdduYt1Gzqect0JPy/adTjw/Q
QsxvXPCQ4VujLRCR/tTtrkN/hJVtqeRdBps5k3V7VnN/a2C0T5YNr0sxoHr5myKahL1RCY0CZ6oK
URstqWDcpQEwGclN6tsPrkXnPchXFmn8LRIVKdQ6on2974L3vB7efpn/5pRcT3/pJfCBi6tzbREJ
xWCi56a+bd9VkZziMgAXOV/pxY9/AJFgK47/IMCgf50Mzb4L6tNydwSgT5fU8O3SaewLB1CHAlj5
cERAj2p9e1R3zyl13Jpe6OlVS78yrLuWR3H+M7l8uWtQ9Z6Cd/Vu+zuc4nUvzfube3TnrWmDzMwF
hdMW0W8CZfYaEy0nNVvo9dBhkezO3XLtGRuDxruuuZePMHNDCaSx0SFnnd66Ppmd/qlPEwfakzTI
j7l+HD8m7GH3Rbt2rwnnfkLM0o9/+IxvmyTiZp3ZdWX67c7svqp7s2zafVOjmngCj3BktJXrdzEY
5D3wYhoXUdWFENgLjX0fPULNVWwbVhBB6Tg1Hm6yI2caY3N3+7I68G1KiVkdl1ypkXnq23FnHdSN
7sSrr28BdRQX9LP5+Tn1YYXdovNIXfq8fzmvYeouTo1O2ugcaPYxPyzBduLuYRn+bZ9v7/3RdiOf
2uKnzz2NVqwviud7+4s7+z1451nUoYXVpH3xn9QH4gjMFAZDMbkO+NeLsJRZ0re3dPlZ5l/hbQpZ
XbymJ7gGd47dNfbeU7BYE73smx44O4PU1QZYFol93ODgjp7fo+g1MwkSofCTd/co+WXUxhQ0V/16
o0+PnZlDrVdiVE+juxe8h7d35xr5123QrnXjSaCi8XTPc3Pa1wRHF5CsPXao93oYX9aUrq9NLxTS
+/L6BzeGX4Wju9UZ3c4BRcZC16MVmWesLKoOtqmOTcn9u3fxjP4Iwnv0PWdKs4H6RwA48PYoXEWD
zevCWr45Mh6Fg2pz+NOPPT48V3hWwrM3utNh3Dwarnn0VZBXZsx7OIGpTVCliabPDv39LvMDB1iC
essTGkn+41wsaeusFK7Di5L3471BMfDpjuVR6+5Hf37onb5YxNrL996KGBUPbAKgJ7vjOPMfueeJ
N9HiyMPAIM+TLgsjqxP+HMaR7aVTOi2jVQnFkbIt/ESWqdnLdipcG20qk0T6pvB42o1hiAm1E6BE
fQn8MLIMZL3iAPtQFybllAoPsmCoOE2GnM7dbRPHHoDzFCdFj6qZ8upJr1CksaSkCb8jPEA4FXVC
11GgUGrhDu+FwpQVxqpLy6qUuLmEq5Styyu/bJsP7r8oNsOddJHSUgC+OiHFP7DFqHv5XlBrby0V
pY57SFiJLCIh2deesojAE0/e3lsKPBRmffCjNRyPMtj5Ujl8b0I56n70bRKGkQ383LOHitMQBK/U
HaNn8T3uq+Cj0PsmveWPdAQoMxDrhHwQhkI5sKZLQR3q9qNyKIGKpBwMXwKiFcIRoY4qwJ9mcXhe
TwPiR/aDbKzCTcmHkvoU0UIhTMD0KuDn+tn41bgVJ6OSEcDmS0FIJe5M0mIVOVO6AmHLuPwuhPvo
i3gM0p3lNaiVLmQsQGwmqf0YA6rAJ4VdYY+V5iB9QXq1UksJ8Og8XZLZFzRkJqReCeZK3peOHc/0
OxCEwkq+Cbf/IDKOVFSZTTfySmtUXpR9Iz+ptkBAl/2hbVAumDwqMr1xess+UeyaLBfltip9RIkq
lR9LFfDu5BHoFaWwyLZQmUdQv3XyJeRMwVpV2XDpbWB+CuZCT1N4Uzzcn/F9kls7oyC36rrIPhbh
NVeKfxBABlKF9S64QPQSUh4zJ/pBhNkAwNAgRbuKcBAV0aVgYX8owEzoXJtoAcx0nA+tqehbd2xj
LJGLB14nANAanA2sF3RmjBsFFNPsh4hOCstW1aUqDfIwueF90OI0pumIAA3hbUrerm4pjVtDqaJk
BR8I5RCoJPxDNrRwc1Ug1pG+lgEGMt8VfCrTL+Uc0vXWzyc2fXAVQClDWMat9MtbaZwhIhzaJUux
LEu6fL0/VSRR24kbFOVVyqmQgvufSRImTW4cmY3iEqVJz75UEL74hBKExBHEJTQQXaXXq9RuWhX+
H3KBhqMCvJqH5isERJZelcKoAHY4HZAI65KQ/CMwVjumCO0Sb2G/FB8koCQbNRaNqTAdKozpYYKk
aWZ9ZP9ZO3KJ6TAC3Ci4QYtHuH2VgC+MQhCeVq7CH5TRWb1WIRLhTxVD0/jJ3UCLXRYCLiuk47Mm
KVM8tACC0p0r1FreFtlASpUSL5X7n8abUhV31JEXAiLMQ77uKuddbFaxEpS3/sjQSlVgRowZi7up
4sZlgr+GqrWu0fAVDfmxw5DToKl7jF6sVC+TpDLFL2jthdX95yWmhgIEII/tHROeniRENCsUV64I
YSfC9OJv7afyxlUpS3slzF13qYqZCO9DIlw71EU1+LwGqWBgPc0hogPjUqHSGpeWRN//g+yVvyB6
RX9XHZT6spQ53M3Gq68ZVR4ikYFOkVw+ZcKoImx0PLWp1V7UUp9iMHIlKjLQofoU2R1T1bskBRxm
rSxbGXYJsTwY5IpwUwZDBGYs9LdqDawmwWG/gq5U65yiXBQ9H6iqYhUb2O4Rd9fLFH3Xk5+W3+Hy
GULB9PjPK4rDE26gDxcU4aA2pP+giqPc3Pf5sa8YPhXz0XjqvK+rFWKjHOB279DqKPv0he8aWSKn
hEFdMVpQDB5rdWkWrE0xDVwVMnGpEoB+oHTyjJJAqrYlt7LGUcmfw/Q4JQpwmI2b5bjyrjNTFoxK
cfBEJigQWNNVzqzwuovP77yq1/YDBTkqpwxBdHH1EdUlKajgQWxhc9joPqeajaIaTYSiBp4RTak1
ohIaf0Ufdi/6oLfVYdrYtmmOhRyz5/tBWVmeKXHjZKwy9Mk4GRufeoJeEwpNuzouV30yDVZpQlpY
WefKPlaQZt5tkTOrIiySknbPaXfqzPThnYFxSrFJg61BY6v3r1RpZejXXTXXnCIpEZB4xKOoogj4
Te7R8Ez/A+Bw7BBiI+VoqOIhH9/mQKHeUc/5e8Cxy7Aoh7DJaNhWbgse09SldDelbSQJqx36jwaq
vTXe7mt3w2OvjVHZwttMKLHUDdUgUNFQYRNlYCwEfP80+xLnz9yvodtiGrFlhhveXGq61sDZjxuz
g9HTNdsD38o/69b8eJmeyXRu0qT0SXOhtDOl6t78eRzS+pMuE/Ps4bbqY6JY7faUqNdigHGGVfnq
Iub9lJ5Ef+2ioxhQVXtRS3AqvRDjqqXRkl38rxcd2cq9EFEXwzuWEReZS+fciXCK3MBLlJfH9Pvy
vlTwlUAvhcbfR3RTVTGlZOLwEDqMCuBSyqLOH14TjpQIRwdKGX06jzo+CYcLMvpDvZpXe66Sq0qF
1PvpGJ/G4OmfyE2HBqQniYY14IqUat2OSJG7QozWTkVa2z1rZxCoK/XsBclKddP9dSCfG9MzxxmJ
1XfKzDX5i1fL/zHHlsK5mNzwkmqQJXOAzkrKL2H/OjeXvvcKMAc57Tob2mbdrCpIoV4zcjYKkFJA
g1TMK5oblUHKIhFZGeNLvPLU6cb9grvQIceXscBDhU0pYe7poxG+y+NQd7+lQqaDO/1WbB6t1VJl
v/JM4OE5sUJaEK0kjcx5X8xKeqgGZlGBnCM7kFL5RMP9/8HR4ol2oMtn0Wt+5nQEikbDoROP744O
O7UtDi13ThcUexztnt07fdHvvajWp5esar0jxqioHpNvuU0DUL3i5uN+3ll2/71rkAbtNq0dGc69
03Wb4XbKP59XLwuyy1+dxlAtOOea1nkEc4H2XI9dbIRm8ZHbXv7ctDDKkunz0aMNKw1ddvTFyOiN
MPwJZkeHnm8WLaHXM1o8B2e8o9k8JJ25k55JWxzXbA8xVLfcO7byRaANlL01c4Amp9mJwiXaV1TM
UrCJR7N7c9zmVm1lY8IFJ4BKMcopAaKzQ7sXW2OaCr87Bj3UO/eo17T7hNfQwJgGmc/0G68YuNXZ
YTWOVpC0aI2KfSbhOnl6xfr3gMayORvDBv5zj2klhk9xSmNGejtFxGuTMHYbtrceme4pC5qgsXRu
7j4Q3wBojx4StpZ/RrVBfW3eFfRmkLFj+Ldzb7940BrtWGNFzsRj2Ft6chn++9xrkb5STOeE0+Xu
DAczJSxppJHjBB1O6EpBF7mGO5mc6XnKchnZfPbToOFbl5afdjhhVFyyttYt8zu9dZnZoenX1zmW
QHdS785btne2xoz5lgX2Nr1MT4XbegMwoOUgOs+rLKMV4T6cHpt+MJvEq9M0d9w27Uhu/dW7mNFF
EKd8dhwe6fgnhCScp4Vr4DrpGnTYJUWAjVAR7PZnVrjdeeFpfWOiHWladbXc6NRw37SnD6MJS81N
1m+aQa/5oNlax3Q9PC6hFNZufQd882gH8C4zisd/K3qvWS54Z+6jsdLG0rQ9iO5EmFLhpgCQvHPy
VmsWkh6TYITm7srms7R3NUM8rtgT6I/R2sW0VW/61pokeNoNbLkLO91lq+i5ew1nhgXv7TE7dulw
90HFz71JrdFQG+Q9dbBRe16jaPHCDUV/Vng30zDNuXMYvKJe7tNexFrPT9OHX3RPlKU8m15xRZGF
osPnhvLW+4U2yhq/r1st/UtNHy2cDTRfGQBTZgG9wOl8Fuo48ITajuU4HYc5hXZiXD0clfqj98Qq
fy158nO/oBfbcdW+on2dNk+PulDzFfHs1B/vpJ3mdgLtPzjbL+gdfdQ+fLaSvum4+8KfMNBf9jfZ
zCZO0YcRvDwUUnw8UCPre23SopwIDkJFYwoqo/GhVJLWjnAS/2DSrEdQc6NF0dWxbfKI1n0RmnOW
bvZDx2h6mkMM3jzrtGiQCTt4H4cW1f3NTvSANxTuAfCfduhPt3gtw3n73aWvOERa1ytIvw44R4uu
QDf3Pk6jOQMuukfTiy5TtitvjSI6xKURGwdem25gFHAt2+6rM7SfBdwBCwZxfXJpg/kEXL/1iyNO
luOyuKMYQY8Xqp2umodP9oNdfdINkk26BU8ryJP+W2fwFC7bD6qbQ8+WFVC2of5yLycIZ9nM5i9r
nAVvmB1L8fg174t7498znLEZycbeoqDTAvoKO4tbW0cjYtVyRs7EX68lOvOTbo9OD97b3tbxExk+
NadfsfegQv+4vgZLZ7mhCdquQr6m6n7uw6UY7RUfZe2Dg9zEL0M8c9GH92Uk4w2dYmbRxFrta5rb
zMx8DhRsEOI1iE6vr414Yb2+Tjbwf30S0fHbbm7D5+exTTswjP3ip8hf3fPlOzK+au7ITmf56+Qf
rvP9/ti32AhsjXzfbZjv7uFKgBk9GuPNE+Ocjsb0Bl4cnF8jnDFp54JrtfbhFBMwCnIiMTMdl/PE
eThTUzCEGFLanmHZcg5r0ySctq5XD3brQClFv3kHo8tx+CD/j26GKQU6ft4dyJE+MFS7SFwWNW73
nMvf3do94fI1EmXYwFv7ObRxLeRi10178G7e/DDbxu+vMso7muTIq8f993E7urByCNNukGsL/RpE
Pk9jKuFPnWYXAUMQEe62JyXI5xam9LqgWbCxf36063WX/suvAwUdiqkdbbLapKB0irkyKfhff/df
tdS7PkISVc2UCIM3aihBxessyJ2H75BrdW0uLDPIzZqXNS5DiPaCCIPHGvRAja7bNQdbYhECzoI6
sSMr+Fa00NctcyGXUwbb9uMVzWsPqwsbDenEK4gcyJsr6O64QCAcVvW1M2ci8Yo78ZaZjpIFPpt1
0aAxBqI1DQ4rC4wZDkU3aVB/CzFWagQfuU9rzCwI5yc4QjE4P/BLxytkP2cbDqDPRYssgDph8dB0
ujms4LJAlassOK4QOawsN12+dDFNA3gRrnXg3Rt3pdVT1OOJaQAvP6+iRY1IczV+yW/d2i7ZtJd2
5DXmmMM3ZKjjIna4JvcMmmQ/AovAOvoIG3DxaIEMY7rMbldDb4PBWy5rxqsxj7UpLjU/X+laYK3j
hmvu9Og0qK8ztdrl3jeaOqdBGqjzFMMwZtHisGquGdXp1lW7ZF7UzI0lKxPOI9bvFnCSuQphGS2Y
Mc+JeViN2jk7kpTjVRpoXMYWT5ixffj0kuJBsEO+M2zW9bDaL5BvWkCUEfIJ6H/A5FjJmPWJFo2d
yZe+H1YarjOnzRGqQBpwCXOwPXO3X8CYIeAsYGAcHZ7MLTRn2AIUE8Qft8s0nB9XsTGxHkgKHA+K
AmJ8mcu+HbRbvHpcsf2Mi/YdK24Cpo0SRxPoRc4S/jV2Dx9VJQu4M8US5ozXmdfXDNgSEWlhtDys
ONqZVuV0mR5W3O7w8fTsbXuGcNcU4hUfQbitUFdiPZlVyYL2jIFEi2fsl7TDAsWrVrkf4bzchhVS
CQGoZQckEe1qhsZSCxqw6azB6QU2Wd6FPgqR39KFLGk4v3vsXzjnWezUnsMTrw6rW0mHvo6IRgMJ
EpKCosPgaOzCnTWbRs7Y2KcHV1SDZ92uhjI/CsuFoqHteLUvdFoOq/aM33ixVu8xPcp7ivAldzRN
5sffqIXsLBM4evUbgkAah9QRTgJjqwlL4mzrwHNHiL6+Pcq1TpHAeboxZui2nB2Rz4pvbFSTe/CN
43hYMTR+hvO3Bl2edvaPEbFTkAUPbYdD9pWx83t1oBhRtDhDiiyKCJxbiFVkAXwKIuLzejKDgtLe
J49FCudsH+eIKyFkPqWTwfRuQV2qE/RmDvUZpvvi8NGQjoXdwEx/EXC/KEfxfvG6D/PapNkwufuv
k9PdEP3u3fCu3u87fnX2nMf7Qrtw+63jnisoGEhwGeGG5vwXQZicff6hMLU779aoVQxMRExy+Wip
ubV882aNEAGeeLHGsdNHkB+LKc9MWujqllQNdDCL1s3JV0pSMU4XSzTMiygE19rH8XLwinTWtvuM
4dd5/3C4ftH7b2jcp+BmfmMG4LNmPsyQnZJUYzrbNiQpNerUfHYSGlhQab3dQwuQ9tdyLrh2vST9
1yr6v2CIO2yElBI/aItYCnYfxs0Dk9epQ3NpTlDzimq2cUK/UZs8U4pGGeSToP7JCLL+US4A8os3
bXoD02+j3+hxithy7owO9DA+im7tuORY1OjVuP19ZSsG1DJXvAKLXLOWaf55Ib839w7XlQUz3zCe
jBpf9u+DFJlz3qYLLnZz/UVz7Damn+u01nt++4W4jTyWKEAmIifaNwzsfs7Bgk1GPQQ3sy5iv+mw
Lx9mNLn50NrBGWCIwUnD1uiYjM0az05wGyH5oSD73Z2xkEmG1+7871ab3FEkao+9+2qjtF7+zNZI
Zknbit28ADXXqGz26Bs1HSHOztXMVWLOX8nP7EnJg1PxAxuPWHcnmjj3hcXtuA32DMZZw5QZaD1Q
uWjAVBqn2HkijlZ7earTHni/2KPmv3gKuTLpN5LF8Jv3IVop8QT11xKbNyZiHxXaarQ69fvwDim/
0hnK5mG/YIEKFHtjuK8NrvHmitWDWuAMbKdXdA2CPfWyb0LoaAlv++JmtQHGqO0kWHIsOVpNG9Dj
8HlBN6UXHqcqbXafHppbM17ANY48G5NtX5/AnvZJH3YMs0Ho27Ob8dFMv00DdavPpKRQNzhK+WfY
WkcsCpZtOOVhMC/sYURtCnTe7knhMXz4mnEfcp/jdc7xOYczNGsn/YsYgeiXp11Z3Lrz6Dkv3Nj5
J4/lBKaXv4M1fpBaQsG8C7ZPMWNH6slPmwIVu8z4utzXbzYavnSBEOm9+Pbvry8I1Dwu3zsUUUQD
JxHyswADKY4cu4ST1MjnIxnx5IOG81G0Xgj2hEV99Vi/hEZG6JEMM/Yj6mZCoBSbf/tXZwA/5HWW
mUlg/MKmjGv/EPvndFYnvQcDKfYvlDaUtIb4MB2zVgejc4/VQ99KaV9D6+br/NK3ksOFh4XoSyp4
NQVroKE9vQfT3jSvHgejQaZUa/QqprXWCAXdwuTEOnaIySGKXPrg3SP38RbwKFRwaC6sTYx314H1
tEb4VclRItgm99Ak69yw8cfjYQjHNjUK/HPtI718gHMcXiMkCeyiTltN3DzOgJW/8xHu1JTFDcYP
pITlc/PrzQXHo4kHIOwAGKQgjOhze2EoF2JziNbieEpnzi+EXWAZ9ewOuwBRzG4A98YQap0BPjyb
iyT/ZBEwVQ1oAF5Fr/hObnyYyRCu89hxyhgDWvK9/dlij0jojHroGKwsQM0vE3in02d71kiGyXHI
ohvOABMLvopkYM9yKZtHQoeOXUQXBj3WVRaw80JGzoTMoD2g8eU+xI9rHP7O6aq1l8iDEwe2AE9L
+lfwFbqAokY2/MN9yBnldueoh4zmXzaZkWFMbWPWHwq+HYeQPTrnBcuIgL9Ib5+vcx4wQ7KdqLqA
vzj5gV64NWIBwcJAQSmAL1BmobUMfIaTfoJIfdRM5sYryARgg3vCCXh22OFHA6NzB2FhSF8w6WPP
yiZWcxHdOnvHuwVW99T57ULRbEBUuLfzrpmP7Jsf097k7QOiYHdCvJgEAoxinX6MaPaMO0FodJd9
7CDxyFqdihnn6GB2Mozc2iCsy8ZjKdP0H0eFvUFrZmU8zEcdbQ9Egxc57KVyy3HHQkI6oo5xztn1
UpIEL52UPuBd/F6+zTmKGRTCyuWUFBwj4w80/8CjDHzER08+6sCBNU5nMHcmxULXgHYM/4UPmVoL
JO2de5ioSF1wLX5HWKR3KlE75xESs3iNbmhOz06tcOsFpn4HxhcyJc4QNAAdPpBdr+UelZJdZ3cs
tYZpcQUbeG5/wtUKkLB9/mlegucJ3aO5aJPPD9e53/qhuSrWnDAWDRsdmcdZPrfpZ9+H3NhBGGit
Pj/HXnLdSu3KVjAByQwWGBP9WkyTW1JKn5idpOO945ox5VeSn1o6heHAx9niZqFY5reL9R3Cq1gw
rH9xxOTHgfyR7Kg53BsAAEuUPcyjyR0khwE8SYzNgut9iE4B4WHiGuYYJIxTgARJNyg+LCovMOl9
OoIw4QhJ8L52JcLyT5ET7CO/4y8hV8IKQAma1j/7tXwxDHjq2jK6J6BDYpmzSY7NX2tPr2gV4bDV
nkbp6CG1y/BPm1boc3zfO2vLSmE6njbomYDB+Q7JpZeNJccV1RB8bcOKCSs+xr7Fj4SyqujhXGPz
dVydsQxPAF3GsljLoRl7gC3YLjlCa8OV1ra6fI3dsW4v6+vqMUs+k3sPGZT7jUeMHjCJLkco5Dus
lObWWtfX9ADM3CQgqGidbE7BaVPb4Y7dQvknXcyS7TQKh78DPg4ouiWCanNiMTVu/xRoKvUtJjBf
fIJ7BJiC5aDg7FtM6QCGmO+qd3nlCoPiLw0/c/XYFIBIXxBRU9Clbl+sOXkMcYv0QO+2tsyZmdTX
SKTL1XtRE2KX7/abPcKjrEShdQazRqDxiDQgmof4p2LKwLmguWWlWdnAuaB5tubWtrlurg8ft+As
G7pYp1ISi3WEdwIWMeeuBFaxM5q9bqg38521LmcTTvYbrNfgBpYER9tcOOvg5AnXJBtGHLx3J86i
VoMdKNYtMtbWrKg4jjZci6fvDZIGscsjPqO93pfTZqg7hF5JFMyVpcx3aaDnlrYq4obSDWwM6641
LdbouMCL0Ee64URyXBIWhcGRChd72rTXmjkdHz0Ati2QLsilyIjXUja9qYW11ugZmm6xZq1tVhHK
Qi7xHP6xWNv3DrWc7pT8Ch3rr5I8MEdYu6DOyznbcYIm9swGMtEO19caSH1duuNLeqd1Mx9NuEwL
xeKgBrx3EMRJn8LVzBI0txLOrDZvv3fcquAGL56i1X2DZMAEGHW5unobAmFVoaJy75i2pqGxMDie
VxrxGpyGzF9QONrijqWFpVo6M2gigSBjbn8K8h1qDoO7oQy5DARhjOhIq+GhB9kvPIGEEVp6PqvG
HaFNysuxGeEkI5Bsw5w4wgb7ir6OJhy8yrNBgCqshraN5cUWWDW6A62ucbGUyBoanp5ckuppA5fQ
LCBJ9g8lhKeBl7FdNja1vQUvgIRgGHpRi8Jny0vKbRFZvHRnTgxrw5qIxnDELHkhYTxcqn3SqWeb
OMD8vuE9niqKIXQDw4mX0J20IcifJDDF2MuT3ZojAG9AhG572Zy1lwwLi4vx5DuIAzgJKHn35uTw
GK1pyXYSQM0OA+YKmePlIpTEAZhA26Z1+NOas3IaFPSgA8YeilopkwZZX1kaBqiN5/ZAufyi484F
9W3d7otE2VMoc80TqqOIpssdijW4gLXl3sCX5RJrRIyBI/7YtWfAka4QK00b19tCeIboUxNnj6wt
AgEGZm0fsBuOG4kKa0bI3DQGeBUnEVITWbM7ZHmie7ISuiGXsQnoQbzGgYfxcPDoeJuDXzAvBgNM
hg9rqWMDWaExcCV3Zmi3HYNjacvbFevyeJTrid6abJhxdT7PKyzGksvqaWoPfkLpS/rhe+Yg/t8v
si3s/j6m1Ia8BVlKEejo8vHC3ioaf/c4dPensHPHnW1hFFLDb5HTjPP+WtZjOp1in2Y4vixyYBuF
97gvLuYuPjgdeEYTnY/yBgjW+/DoHLsOCeTOwFi+mzV8EchPbNDcXDVbL8Itl1YBCirfA7uXeAfw
6pShxOEsIUT31TBcIOfYCTuN9OOChtw8jJMIR2C25RmYp3hA7ygy6AQFysR5d4EOme4JfOLlfGKS
N2lFgR5kPj9b2LfX1xcaIEb+g64NxDXVeycUztokZcCFi/IJqnV+jTA4Hvj+OevOaYf2BCgfvn+Q
h3UizuhbWkwfVD5H48fdmM3vlxWqWCv9aD0/bcoDyErqxNTSRam67j0UXvgC2hIl99ugJkAyNojN
fRFbcef47jKOV4kmY9Fd+1LSDwSuf9dDDguYOCm6Nt2YQbLDyS8nhfBQKS+BoPTY2mGtNtIpp4AV
zFulmw/afJFWnU5TUNGMFvMGBQ6/L6glcEssJ7gKkI7cbkiC9DujI3s4uV278EIML25rHsPOO/zC
znJuC85Ce3p+LQWYoxzz7rXziwXDIxK0oafzqSV0XLrQYyY1twdADSFLpFBHzsGF7lF0a5cgjJgM
5wCErS3l60pNqvPsHbutOygENwtQ3kjOJWx3CcqPYYrRhieJpaVyf+N67xzQ4TDfn1iz6ceBfY1u
945NemSrReg5umvAALDWE6zJe+Yxsijpo27Fh5ucCMh8o/hoJctmuqod+uFtTDYdthlmOcDCJRzf
63fXya6utf+8tacJzoP0TEDRw202Fs5JeRS/x3DG33adqnb3HhvXppG73Y/xqKV/2XGZt6ewKWDU
R7tzehM7UABB3BbRuXDPLD/LVUuWySUgjvE6yJh3/T19Wa0OggQN3ywmDqVmmq1flv0BLH/LO2bo
F1EDHMN9vqcONPk+jx7pnx0Oz6AZJmSxT4bhfgCNIGUwmi5mULffHSdpu+n5n5G+xwVNrS7z7Da2
7LCTtEYFO/9OyL449Nutz9B2gcOyYvaEd5WktaSmIaG8kY8lg4Z0gboZlWmTwHLbAytY3qu9uV8u
HfO0e72nT1qG2RtC7lqt0QPP221xxol3HxPNnBYTdhnFHRsbVH3/nkU3YvJtNP06qt/dl7rOAfDT
S/A/ls60W1FlB8O/iLUYBOQrgwMOOGy3wxfWdkJQURER+PX3SZ+7bt/uPrsVqlKpVOpN8ibrLB5N
BNh7o0nX/aRKU4RO5daHeztsL6tLM30kEw3dwpN/XMPqsiqLofo4Nu9xoZ0YeprUbo4DhjJyPU1X
PGqiJMLlRebe+xrYH85TDYIWp+O94sSz35r7IUPaiJNBptRcvgAqyON4I+QnKbHN1LQGj3bQPI45
TU7Rgby7atpJBg9CobRe6iytN7Uy2jZ3gBjw4N5pz3w8KbaBj590g/S9j3ESnp1DRU03Irxqz7Db
QGSeR2pCOjY7JNZ+FJ2MLso6X4RRvkQEnlco8x9fCBAz7kWWp5mUlnfUnwtdtzt0fDeooqO581Uh
BmLcvboLbZbWgcHWTrpuY978Vrm7iVG5F+6iyHe8z4b77xlEoyba8f24j0L3FAurm65r2tCbI05Z
Lo7ii3yuoQLgrLsYyXcgX+QJBUgJv7yoKdNe+puQfq3Td+NiuTpZtxrZ3/nWLExXMd5udqu8j5V5
LCU2AJiSSACo32elUztZrUBLOvEMX7pmY2T6SVMcL65rz/i4L7K5ChRX76iu01heG39H7QeCX5V2
DyzZ5SLFO4nnvJxeA40yY70PO6XtpcjsId5FVFJweGMVcyjlchaY8Vx5aveZ+gnwOVd2TldqqxZX
FItdqiRpqM8dp/UakzzXi9673slw+npGNv0+A05Fa/dtoizbAYw8qarumiBEI4N6idKGKfx94257
bhk0hw88DAYqnNz71Orl6ce/N5HurA2DmN6kuoMSOutcSrlfE6IBZPUEhDYg9aT5Mu2RsRe3e+bb
Sk8Nsdj2O7Qvq+7jt6KoJP1NkbODyiWccXU7yxwxQt96ZyK+hJOH5Xd03Y0/K63Y3DrW7M32Vh4/
Gtr4QeXbm/dm4zU5CR+fPFBKOYZQvhuJSjRMPLBJW52O61fOmpLedSQSskEyRlvgbhTIodPrUlZF
lAkq76WDnLFqpUb4GK5qfXzV5tj0N1JN/540uyF9LtBZGjP6pB3PsugdWu8qIs5BhyGS2ufANmFS
3oLH4Uw1ZqZobnUjZ8U3Igq1Kr+0V3DyVgSOzk02qHzOXSUFbJiVzoQ9SenRG3T85jvkdXwhLf38
tYeis6iKr4vtcqxBe5D+6TSgxtgwo4vO4C/f9YUwgEn+UTtjnKIc7YH3MQ4pRYPq1+084c17h6/O
pugcZP26EQ/S06G1uxHYyHYcyVjcwkF9LivVSbzmszK1MVKQxS0GVj5V4YcgV51SSI0G5Y0X5w8v
xapQjXcv9p2n1z4njya40uHufnqg73YRXOjZeVlxJC6Te3ApPgNmU2KhMGTVc46p/yrjND/W0csi
MSAdNk3EqtrAbr6az25KT3u/XCWFwy7x6/tWUeZm3eNcqHkGi1aV/Rh825kp8IVe3Lb753zcTvn3
le/ujMvK4KvWpwUbx5wQ/8fzfdk0GcceGV7OCVTdt++vNVQ+cDpC8JX4ZjODXQ4byTgebKzlPZ45
NcGRo652SPP6+75KHjfJwLjMkdbMcntIbhK1P1QbdusAKdVv0y8APZAXNVpNggqXd0LnBybR0uew
eSWBUa2vVHd2Nt1XL2O1kRLDjeucBC8qCd+O2+gVf1In4IRde5p9R0XiU8/HK7S69/E6zUS9j5zu
xK5GVjPMaGCUBF8KEdXsTRzHBMjam06oq7jgEyXlqkPz8IJcwNKrNThKh9cC5NPnq+/utNNAOkYh
VU7Gheam6GO6e1qDez678qOu5b8oi3DWn2yZJQuGzgmoGQtV/dFfNBSz/zqUaNZRdlml6Jn+IpB5
O1F1iETre9RkoQkvSh3Yj7nFXuPjtKW8jD/p0E7Hj8a76oOuGiqPSfXE0ypeBFvJBdHG+j0j2a9n
NZOkUf2qGindybNabixm2d6jz2tvv2n/zsCzah3biVczRecC4cltmz4O78e6YHma2ZvPW++/UWLN
KdXizJE364ervXUuO0v2KBSUaEemaMOsG32bYcIA1eu5ee35D9usfOSsTnV9mJbQOt9HarFodfzU
EhM3SJ7r9AOOHV7gTOhGV6p67v2L4lr6UIVF1+5/vrvP7aRpx7ITu12qkKv48GgG1WuojIw7mKjq
Xm6XnlPPKmRTLMrLytaOXU6a5IYRrj7u5ZLhvu0VxW8oByuqtYVCvUDvw6pa6qaKGTsVjuXFfOcB
z4RWBIVNe+qqIGRSugXzQyC1erKs7aVk0UvXMnavSy+59F5Z2Ml/kxYvaxKn85eyqb59XoFMLRBH
J/lVqHozLtNK6fQUOk5TiPfRyOxIoe56dsg20T1bpUgtA636uMpYO97xV2MpPu3mPopJo4S4dqm0
hNGwJmnHdi9J8OAzl55Ba1nqd9H40uPIMDmnXv6LOrobNZyu+CekpZKZVbgQfGBe71P2mraEin/8
fnrOwKHVa+LnuccnyoMW8UMlHt4oY2/ditS5g/nDe3pfMmo090pKOGaDCxXJRXiYZ3upznlHDRct
ThZJ9Tefuadr+oPSd/oTIHmGefu6b9jj9jybjh8dFHyhbe8OIGeA+HhLe6y2z8Rn/LQF4FhhUlQ7
NyiKm+7FM4QtonD5Ae99QTxmu1SpShEKR0VLJa8yqr48n90iWtO6fs3I44FaeLzaersOhagzxkaw
+oEQzTDdc4hTSZvEIqXKIKI2LrfJ/g43q9RLOGN9WlFnDR3YC7o+sgQCrLav+Mn+Oy8ODqRgkhyF
nvBrqO7qGRKLT50ddaPVhgq/JDAp6zAOZKMgqklGQoMkTRhEk5NBqlNqOCOta3SZJ1G2gnSgO6UM
/ouzRrke5KfaEoHZ486kmasLbQY7KWmNiurXM2UEjSfNKa4gDEFy7lg+50l6Zha82viRoh0ioFS7
VNvOhK0/b6Nv+PsOk70+yRy3Gie/LGSzeIdUU1Er8hx2JkiBpUF0CaULKAV1otxjyCcjUf0MPFCg
BkhbFpPrBi6ZKf/6sb2GX5XfgX/wMWkQtuM+6x5lxPplja21ct+xI6MIspun2viwv2haU9MFt6fD
gQGD1INsff+WBNXL1wwfY8qHOTIo+PzOPzKO6y/OXZgBiuUudaG27n0Lr7uCS+mgzah6M2XW1VZf
WAuDmllKTcEAavI+l9rsur6ukzVzRrM4xK6EMufpLyqFJZ6jJCgIUkTbkJ26u9uyxZixnfpoqHyB
Ax0aiw36jfIxJiacPPz4j3Uyf5pFua1n9ljftUdUUt8lZ7SL77fH7oqnwyJhrUj4vtkBgs1MD85A
1FVRe6wsW/QJj3XmJXvZY5tRfmBevALmX8o+xZC67L/ikG94RCHkXiu98Kis7dJve/hxCJeMngfn
249P6q7aGkfjp9qqja+MSKDIMl/dGT8wKktxK+rfLpsFHWmOzpFRsVPq0i9p9U5dzL7iurfAP8rH
ClWftttuO+w51aW+3GKG9vhSCe2OObuq7hWb9+lRbqqxqabmsUPxnmm4Kaf5tsgCbZt92bbaFqbI
L04DRBdE/6gdOj7WGnXAl5WC1EyfQvQZKYGjBgeWOjSp/IO10BjeR9D83dfmLF60M2NG4+YF7GFj
KJJZXWEalAJ0KIj1SbP4wqfWbmJcuEBaSJhL4Q8AV8R5rzcg6fUGHqkJdxJOFbdwXDxM/inemcvO
LqXSuTtpt7j+9aY6ECCOd+rcmqvTyxDQeIAVjnesAQ4dpBpXXDMaV33nchR/XHtZH+KVwZ5K190V
Ayg35PXwdnuMP3QnS6w7QciPMxlv4yce7eaBkdSi6681Uan9ZidKD+X60IDtFpt8c8E5PGgM6zvX
d/lGYI8dao4iVNxJnu+gIQrgt5GQX8DY2xeesnhS9Hwqu+edubk0Iqz9/fy5+QRmCdTM9Xkzr2fP
jQlTcqdfR1cbyIEbiz6JV8Qr51okHA/G8nlAw5NfAyZt+RuGPT1rSw6Q58YZVAkZOb6142+WFMMX
B8SSbzo7diHGgZfvoDnjBvZwm7m2vFGbelB3CTJpl1RWzjnHsLfGEgUaSkVyRrnDvZ/ipnGgwsDA
SbfkseqONz8P8V8uQygO6CxQVB2VG8T9OJdbuFT+mfwU9hU5cqq6h0FlP4qXxb+Y7DeWhZ1V0ytw
8pBNmB+QAwvHv/PlckuS9+qJazdX58IOLN1nSY9Gg56U8c7bJfYwP9w2/z0xlSfwIvZdecAnlSk1
c+Pn3XhovjGEBMta0b2KG1XACxDDa0BnnRmsqEIk0ZXEHRfaxt2bSkwL9aZuv32K6hR1T2gnmF17
bI/pGcujjOLTd35di6XHun9JSKFqjFs4Hs6Hpzx9di++AGd4t5bj2IFAKZaT2EkDfsc7oDabsztG
YWj/eHUxwVi8/IDBXib7dhkbvfiETeQ5PAFLhO9hYGqXHBWLeoaqYtKYcbLHRCXgS2L5WBh51Ead
OnBPzcst3+g8AtOH4GIhX9kXG2wRjDeN46f7dM1RqS5wTDqLdO8M6hlzZuM7PxyynMTXNfQdYkU5
Zhwfz7TeYvo4OdtZPjF/RphPPBqr8BIVXx/0yI1bV9t+MUSlax7v6waKdswWRgp6c87dpHSdIxlG
2BdrqsFXCZXfB+5P/tXGrK7fr77SbK57LNLktcZcX6CV2Ao7qL21j2CD7z0veWukeIuhu0JqYSzF
UmUutAQ4xTw6gyqAymSfy/gC58+ZmT5F71CzNmtzyPceey7KBnQBpJhseYg9u61uK2WbhfmuS31a
4zt/CUWOBWWHlDW5RUB1Hn+2AaV0VBPhY69yD8d0QvGhSxYCRXhh4v017hKUJLDOcLEQS/fnUquo
+jf6b9233Y0FNy50Id6Xmg0ToiuhDSD7n5ooiq2gh8XfDxCk/w5yTx9IpWEVsF/4TkHFFTkwsDAY
JIoTwffekPETJ4XdoehPpbqppiHEtZd4qR8Hjq9SX/8MSAbrNcNpBSFeMqQmKu0f3j71ZlWgeWMy
96dWbyUkETfv4nZddegwk9eQNFSv9BhOUPSdGR5+dAlS6ECkOrZicNhcj1YU/hMJsIgwUsTeY2l6
BWQl12XR/1I9RonoCAMKN8rVh/HN0/ffKb5s0AT+lYcAPgSogt/AWopzzj/tyFbheWcYV7gwus0G
mK6n+6s4MDnzdU8bS7ddneIgOGk0SmQaEInSZ68PCu/XHCrQz8GsK3+QcklFLrnKXisdcHzh3yE1
L8zcwdUv3OXVxREa9wiahOWPQQyKpTB6zx/iTZcZ8aQpyVoQNoxi6QIjPNdU5WCLe5bX9W0vYwBY
sW/ouFBRU1xrB4rXDjipejakjxalwHthToNDlvJIGoLtSvdOgRE2YwMZVS+fQQgX1uNqSLZWj6wm
GJyFba/0N6T4B7R76kMVQuqOkIvDRuZDWu33yEL5eiaFDa1P5qzf5X8Zf5MDWSHHbQfT9YCoCiwp
ulf13oONtpSdCWcMEvJIP/FIQfLInIVpZUR2D//BLdJvAiF773iZrwRPwK70Lx9PNJd8npC0loDy
ZY/6qp8uSiklfr+pn4GZpQsymMm0pZg+HgL1uG8PIIjCgglhcOhOpa9Rty9ih/aKYmw1BK8LtTFs
Cugw5mZNuRpzIZI/lBZX1KZMhTwRxrtAOSfsDhjNxslIKBAaj1wmlyQOdgFbjnBWurgjC2Fyp4Av
KlA9OrZG3fCyTQb3aee39u1oBDnRRF1c9wn0Of/66lDJ8vojTahDt4OC6H07LiN6K3tCIldBLAnJ
YY9oX59sztFlguKGzYB9SIk5QTIomOOpAudOgarEfTLCJ5BbwS9AiQLp7y35CVDfADZBR9Fh48rX
sZewYSlbWMhQCepYPAOKI/jJ2doc07Ro6Q70kTHO6RjQwp7p8D/uXP4r6Hrz7wBT6HNzY1TZrBjX
BC1JsBQKCzZl6VnrZ/+LfDPKg5S1sBdYnuXtpFNRTYXt/OYR5qCAqqZw6hrlffG1vshbaOqz5WMC
xuaafrLUobUyBvdw/2SXUkS253pHt0oaXvm276VYJgXq59IHzKDZEuxKA2pbhk4vCaAOhEbgFwPU
M0cNbpP3mcDq5cP95v5jn0dvX311ZsGFmIaXpRTFFlQcv3tcemDteuA4st49KotdghowLxAV9i0I
EQiKhl0/7V98AjzDpw8uCimGtCpQA4fOrLTrmtYU57/+oBRCc8myDXLcQepiK4I0Ia90pKFsaPcu
2JbRa9r8kgRDjLIYv6b3KWz8YyJIdPIUKn+6wUMTbx8kBrcoE4o00un17zIju9iOCAaSKSLtamHG
nMhALj/JX0lp9u+HQjRcUJuSPu8lf5fIP/FHwpb/Gq7hQw3iuRoST5h3b369gd8h3r3P1sSMsjHX
+Ov5ixVCMyIuiHMwwg+eKh1sx3jg2vIDzySOX6v0PoS6aPr26U4zuVL2Obs1PFiAVqBL/wIxQvoP
Bse3E6fxCZgZxhPz2jMiPoPjLE2jMvnQRXxQ2AwICnYm7TE5w8Qhhoyf4R6Ooc+6jcmv59n/eg9A
AJKQyeniC40/OFxd28vHAIy5PAuo8BNmJHEiF+EJcQYvdipPoJxvzFSZMkzgywe+61wiWDSvwKUG
ax3jo1oT3HM+KfMgQZ1ozZBHCqrxgTQXUs5+TkaiDIjXOGSygQS5mUCxeK98gY4X3xDvUMbFtBFO
SBzgE3IHpVxL/cEDwznDzEMtgo+rz7HXPEGLPmED+z0zlEEzFIDLEF+VZ9C4UPAmSNsQFzHPyb83
KgOeos9hI52ktMaBCrgBwncd8DyS7/nPD7KF9he7/w2VgRF1JjVX50ly5rpwGzN6iU9AsvpMGbU1
kSlexowcgemIgXfzMmhm6XVBEh+NHXkMvGmsbA7h6KthbmDB3xAPVF7DZIB9kUiUnAVs4v24ndJN
U+b1CXXbk54+eMD46NxyiHE/3Cds1xF/GrTb48dNmJ5ZSpk/V5Wmj7PIbxPeAERjIZcPi3kZPw9c
pG26jDMkiES+0rGT8TMaocMWtmJZO5hX4Cv9hi/gbfYK+LI8DXe76cuY5HWsgQxQVERWFrd0kJxp
78HcWM8BS4OM+aCsIo40H3rzTQbHBWPOQ+aiFTJa2slyi5hwDUHzqFQRPeJDuNdFCgEu0INsj87k
AwiGvxAJV0xnyrpR5swConfxqemzruBm/HfTB6hyBsivM/lv+RTpUDNECgKTscqMm6VK4sDm3doQ
JALIBN36hrbQ5krkQP4Buzwmls2t1iNOY7Ac8jh2OKvLzekTIhMooTc6r2GT8EiZD648d2YDfsAF
7396NC3cyQURiXBoixD+E8Q7ZNajdyjQDmr2GMDyxvdHd+gtHyMZI+eQ6JzcqtGtOGBD94WxWvRT
i9CGCfL6p6vwyTQeLxa+a8Bzpgt6gkWpe7xt9N+SdSa3evpv93DdRJHjE+jNgy/8mwU4DCiJfPJJ
IIp9KIIRQSPIf6uXnuWzvEj0vj0K6S4K5gx+2+M75CoFfqLuZJcL6/ZlzGD4IV9XfQZNtIn41UlW
IT6hCSOQTY0OmzJeNobi0+dmTFepf//24SCdONQ5oqKPAbegj2j3J4xPN85O6IOAWkBwILIcPYBd
Hg5XbC5o6jQ5f2QTU+noMAbeDB+ZwhC5PslwnUH8J6/k0YDdZN/3rUfw4cZxZ8H4Hmp4eh54H9RG
A3vMkwfIUn7Oh1mcCzjKlKUCaRFUhPZ79tgZF9xCmAUfIQ21D9bCa04iqo7KMr5G5CPujSGfUsbA
mAi1lknEb+BXDySUZf+3KxHNEVUftcdG5RGa9IUaQffH+B4j7XjJ/CduAdp4K/0uAsJVpSUcrgmj
Od7qPjc0rmWO0u8WHoCR/AJa35o/tH7Kq4CKoc6Ctgm0LP6xt9lKGTcLbondVVcaRqh7woif+6Q8
KdvP+nLSts6PNdWnohSs41LdcR2PQK2MWTvrLMSi7I1ld6LTFoiWOiNt9hn9EznUOF2wS/h5+v9a
iye/j7OQ9agckSR03ek2dMUhTBfiFCaL208yJWHGmn+gZit9UlJIojKTQIX/85cgJrTpG34oraS7
k4IMOrn5g+tsWAOiFSguNkNu5S+/s3se0AqOkXczZNEskE08q197WZKRlv7aEQeRQs7JNWHYQlRk
LyVFcnk/Xym4ADAyyRAJtYO9LCDqJLg5BdFlr8OfCPT5h3lM/ujMOOzszB8t4hv8ItvhDEwE0OGI
oasPVRIQD+JfXkEDwP7x+CtnEaZd4pAm4CCqxy92fnlAtPx6nAGDD9eLBOXaaJSSuLLBAsIYiyks
DsUBmIBOvfP6QN4eqCkhgA7AJCAHmqrvxMQSsHlIKIGg7nPDaLByRHCKA3wW+u5jUVck6Afmjlck
v8SswDiwLPlNcP0KJjURALsfYfLVBjwMx488k3+Qcn3tCXRCmrUcLjgAlAnxiG8NzK3unuQou/86
r+QbwKJzekZkBKNU0Kd4ZS553isAH38e8m8IeqXP6RzHwb0DrwWXvcg7dbDqnU5KOPg3cJNgbnXE
yzmjOKkAJIRo9nHzTbBT0BVOKGKSS/pNl7T+sMeCtMZ/MZeqTXziiVokgFkB0qKC3LVHw3BfXJtp
WbERyZPW/cuf1uo7zw//sEJt2B7jPywFvK5/qFK8Sn7Ts4pFAZE26EEA3r7GhjDDTbKuo++863gp
d3ECLo1gXBgcQCBAr48EUiy2tuISRLEqCZ087iMiG8zrnhHLljgJmDbW2TjyXCCNLrO3ybAfgho5
lXeHOYyb0CXid4QenwjIlCnMbAhKwFhWSm+G/AvryjReJFXAaPAVZeB5GFr+E0nGJwK1YE2/nUm6
x2Rc1+W2XcqUgVTA6BoX7UImfJN1QMagRp2Fvqi37cwZGMsOrZTHJKn9ol+QZSsSoMHmlLmg3cyB
+eAAxSvpjCdzBwAyBMcCIUdbGBjDuJ6REH8KV1oF7nmny/nbxYxhSPgdRP8dCtUHw0rW2K96KwDV
EbuYrJ8HHtPddYh7cuXaADolgppXW35zBmxltJQDgvemwJHmT7q31R7rSeQAaBcDhTywbw7OWbVR
CA3jVNNvh5vT0kAqzRxYeoDNbnPvKmA/rgUxKYHpiAGRGyU5bPzZfgJoG7d0LHQCVjk5g+ftmjkh
tVrz+ToRBVToD29sXEcXruM/6gID/IR3+l9MhAAg6iCHHWNtfMIwShp8LR8V4OkIn9AL8UNkRyyM
XUkswzH8snsSi/Z2OR8IQKBEKDAA49fxObE4HwDuiKagMI/GJ2jBZ5yU4IIFkD5i13SJHG9SSrmo
meF66nhEd7Qlm59ZYhQxSDjgjzNLyyzxijjYmByyZPJ4TQR/2KlyDhLEhGEAMwq7lgQpit79Pqwh
DLvB+0pQtscbUF4eywzAcuNbwC5Q3mxVnCNbsjQwK+KI4SlQgcrSP12AP+YO/N25w4azJKbMynDm
s3afRnwKPsO72AiN5T/INeAnnzlTQFBYHQ48dAVB74gzi4sGeTmBQEq4EOX64iwYuNrIVrPA3F5+
Yo4QMs57W/eIzZEgEDvUym2/ah8HUzYSuy/3MPLXB8Q7PpincUR4HDVMnnVjdkyKQVXb18XjQoXw
INeLWH7OGXYPcZkCKlyWhUMZgk61zyPF8VB9ngpiTAyO2XOnImaMQURo/2KcoJ//LJyKqTWCbifE
lLDoOmFLbPdNHFJM9POAEmFNxIcimKAIfo4RYzz4m+WWGOMG+fFDJE3UFX/hSTIjyuWIaWKZ+DtW
UX5yuG3kJgAWPtMBaNsoo5LoM1AX9DEBAneIH5BemJ6ZLvvbWvEbjyDgAAiNrspNbpWenR9cL9YU
fWFjIWR+Z+e98UM4lhEoUQeM1zcPwc7ZBjVBIwA7ApUvkqzEuskJw5229BAGxwW/uDBcxkyJDzJP
RMbceDsCZcDZS9qnYlNYD3SW0aXoo0Y6W4D+SpilEXEjFDZC/fL5yM1Hd1g41vH/jm0hmmjfx2xd
Pps+ZNMQHGa98L9ZEbYNlgbr2jRDsHbEhTLz8i+L8/KxVdw8GODrPeP9smeaGQPMrz05RQkZAEPe
PA4LjmH+gvKw9JzcjA458TuLieDZ4giSbY1KlFuxhphttcd5IV7lU/6TScqsArYDsQyEz7yaOb1P
GSfCZRZsS+zOHXrn97+wKItOVIQAiwLbiYszjXXRsVqiJZpg+HXeI2z53FxhI1NhX5PXpN33hHXk
GCw8dg7PxMzwc7FGH9zPCx0MmSlKjtE0U1/WnzUBos4lZIFeMTSmz7rzLRJjCLiiLHJ9wzWio1e6
5pNIlfEwCgwA04c++YgssC6f+5H0B05z0xpiFpA4T0cdeC4hM4ZycSZ8X4s0VNWaAhaM0f47vLC5
aIJKF6ediIKMDsiwKwnjIrj7pccWILbBGyWaQ+gVa1nnHlEMArVEQYqA3RvvsE3U/Bjo3rJFmRtf
g5xtj0FV5y+J4KR7RMqX0B/exi/ZCtvnQf7fHlEXREy++y0L2s+A9/EKzBqr8gK3w/uBTdl2OZGQ
NRuS8RFDgcaaB7UGvjN/vXd7xEvw5AltNMCdby9GtkMCqqusX9I2w6CBBiBq7wZVSfqn4QiSujCX
QhLqS86YIc7fBOQ5PaOW8ck8ckZy4yKwjXITfXu66oILJ+4RftGKO1j/SZB28YBE9HJKW/+xTvfN
nId05umZasS1PTQJnQvpvADKL5DYzIOUGXvuQgBDO0pYZWfZELQt/8mHUF+45aokKHH1SREBISl8
Tr1ZM+CuHoLWnunFTkUdUYSv9CuhP6PmSwOYnOL+6P7rUGUBrQJ7nPw/WdA+m4pdTyubA3qXkwQ9
xrHFL8YaMMOCuITERdlHzEN2fClbGOlyHvHv6CEHRUlyr+zF5JysMavsAD6PvyNYRI25nbCEAn+Q
UcHG5vtsKl7BbhdDdxETwEnCo2Xj8A683vsQYy1+xj9zpOchu47dy4HZzpK95K3YYk6wAW8OY+Of
PwjHDQF4wCBVPtc0PpaGIxw9qD/C0npTR4rydmOjD124olNyLDsXfcdHYBZYG3SbjctBx8lSKWIa
2N0k4jEdYn0mWE9BgR3eUoKeyFKjoLi9RwbH2YnfTW6BxAldwmEkA3Ad/E/92B4SOSaVmi4CR0ZJ
jJC8HSJ7vJGh4hFta2jeKE7i0rBstwT4dC5blowrP3j2EasqHVpJO1xbC+SqHR+vvgM9CiU5ZDRS
CDa6gHkbUFgEbKxmoe+cH5nCv+AjzlFnJykgtDnkJP8QIe1ws/XMVGK02pYKhBhWWbmRYyXuLawU
+EK7pDp10+hRulyeUx1WIfddTpOKyx7NtzTw96tPfUxeh0UdOjDxa0Flj1u8d9zMcW3DHjekF55V
ujRKlOlwxj8osiDNc2BAua55Ok0HSReh6eGOHxSnmB58XTdr+rAqz2A29PSDunmMnYnmrbTJ1Vdd
YSaktblLe2YAnccI76PHCR/QsHFE1jKcryVRSmFEd6K2p3uln0T6iDbyA9WXzpdE9ErImpt9R/Ou
/jN8jz8Pd2wSVYb6kJvd2Nqn0bP/ii4jO9Q3Rj/mYjW+/Wnh5xAvW6+c5lMj1KbmlFvZ8D0sPMp9
TK8NgE2imnRqYOFqoZIb/nuHhm2jTNQlDKXnLrdKy63PKrgh8XdC0J6S+Q+NXCDXmt7CasehN6iI
w72nhKTCGxFF2g/6xbgd12MnamASV31C0z16aNN85DK3fQProNAp7bmSNg3mxuJnum94+ohkEa6m
ZzBQ02+Y75rINKF7bcn6d+ZW7DWESqy1EWa38DL9jJXQOb2t4BrhgPazxbgNuqR4Ed51CTRxD7bm
dY/AAfwnw4xX0bbLK3vdRRrdOCXXybIrXe8C4ezFA9kLWS3CGylbvkvwhhjqK4CcgHgItcdEiaMS
phd84b8mrLe3Ew+Jp+UGZI72edlCd5XZd02ryRk1U442MmfqHMYYqr1zv5l2wl+VYCxn+ZwK5XbY
ZacuX3/F7DWp9kn/Fn2mRDNp/vdTcqAs6Bo0pxAwyOBjhReU1jlBd0husIdP6X9Oj1UeGYME+jwS
UYFRmKR/CWL3NlXd7sIk76boEdcZUCFBaO7So4EuwbkNPi0xxjSkq5MvHQTTKbVZIaUVFLoR/gCg
h0enPBDraKDxCbPS03HFIwpW+RGVrMAeRP4ApTs+SJD9W066NHVda93gSu7/uvj4WQfSeXJ9iB33
SjLi2PjDApmyn9I9vFQ/ZeyahGR/LTozviIdJOELOZtXetCKrbQNVbl0weRGOicowwIMspaA02dX
cFvFfR4307eELk1yevx8S7TJErLrHbdYm0rO76RY6/QzWDmLzuzOsp/M6XWuWp7autlWOTiXwNEx
V6P8TmDRuEiSmJyf9YwTl2qZeyDeQmgLg2EyKpZN6hFtzmke4KonUtLpifxdXOnvkC6qXqVLtX+r
YCaIE/9S60WBDnETYUHQ+gnEm5T1F2Ro/WoN+TZcMgV0J7zT6fTadKWQZ49pJvG9jTjlvp0eJR1t
VG+cBsUpwI+u0NWSWF4SrXQiHEQOPu41+OvUtzcxEWJbo9KvT/Z3TjCeJH7LjzmFoN3R4Jt8cx8t
oToUB5C7l95ddz+4jxDKnkl7t+3olq/IhrXrWU4O9/xFWYAW2mSkQoFHRdvN65JjAXFKUi7Ml9+I
a0w0p8/rAVQovvqTZJp5sTHSMXli/bLsv6DtWL7a4XtPGZyc1WcyXTo7yxzpcw5MXKnue8zVWi7D
dUQGO6DEOxskMITEOBBzC0efIfzzA5kO1DwHBEO1AS0tuEr84qwDk+F+Mh7x5iifrnvXTo8QQlmN
uJC0oF14wLegTgKmj4snIGflKSMuqWTIU7ztvuIgo5Zf7cdcewH6LIjEuXqZjzmJ6nqVD55Ym2Lx
cGY4ms5Pa8xu1oCbJlAWsuQyzPWwSPsk75E+gZDK1dWZJbT1UoPLo+cDnnD7SvNphZXb8gi+AJH5
LcDl7E6Qwjubv0ccfcf0EYL0cKRdYcYkREnbWhvsKe1BrEh0GleafyPl+LkCFf539jXXSYlvPomD
J0qfDU0yPBSfWDMxfQwUHTO/NLaQzqT0LhxXm+4OL+Z1tna4AYTYSL7SB09Y/+ORet08kwG9YdRp
dsom2qzoOdH7D2K5Df7TOzR/eGeAzwJFvkSlb2MytgiZPsfaMsfRk2YFwvoOW9XfdWofhBy+wkeC
VY5aAf8+SIkPM10y877qz5VaGQqeOfH76IKahTj11GU41jD3uGCRe59mg1zp4/+8yVtK6YMhFwwC
5hVoGunshKxILnsLhCZLH/e4duCgNIN4RHVAhQtEm+ZDE8LgNnidDB8GEcuj+NQnuNt6xD0GQrhG
bB560Je+pf6TIjJCI2dqNsh0Z9986aKyA6e0KG4o6mkOc/mQRQNIDu7FwvxIr6GOyNg+SuHE5afY
2EVI9hL+n5QzkBC65q6Bh5+RU/PtdxdkOJFt5RxZR1ztO4mP+VCxgwzaVa5EdH+gxozEJR5LvtTP
dckSc6kjBwkL9F5ArRCx+oQmcnwXFx8rPqV/iEaXlCYcxr+c8AN5B3dpQI+XRtx5Sz5mn9smWTqQ
B5DLIysVe1+Xd7gn0t8DDofjL6tHOOg+SslOIIXdNTgppYeA4tPLiz7Ub4Ki3Jvv62KDjOuSDkyU
id0H9JpYgpEBQjhHBgMmSh9VFJrrHYapdVPYYmG5C2HRonY3InpAylZfSPDGTyqNIzIsAb1AvIp+
trqvieZ1vX2x1kaW9xwCowMMR/bBqKh9C/SXR1Evl42pFlXQGBbDdk32taDsQGwcjfkPLYMUsr7I
Zmgm+c+djlHfoIJZG68mFTPRnIvZfW5AwqoM4Tzg0vLXDR9hKzaYIZOqHXEXmwnli3efOuSocQJ4
TsQ+1zkBgOCl6olqDPD2ulc4IZud00LPwgc2GfAOF5YP8qYUaGipU3JwPef3SP2OucMW1aCWGzUe
ADlPtMeSK5Kpee/5F8aAivwP+ih3yAl1ImKvJxS2WkI8B0pOKcwOG0nAnFsA95zstcEFfx66lTPg
mqMd8YOxMABzyJ48YcknJ12bqy6IOjeQ64zqlqyag3CX4JCj9/3IjeIxSPeP9XMiqWtt8JeQGaQN
OcrJsbp5H7yt39uQ3UsKGG2/B0r0oJcOSS9vchO4Cw7tIz3l8Jq7izcBKJL1/kfSfS0nsixRAP0i
IvDmFQ+Nt5JeCCGDE97z9WfVnIh7J2Z0JEDd1VWZO7cp76P1WN+a6R0r+I21R1keQSkle+WKIYPY
Mr5P5V41tTn1Xbu87HN6L39ukUtCrbQpH+tPkb6SbsqGXOc5JqoTUtuma3xOCz2BTrFWOiebqPI3
3uOZDc7NbD9Wvc/P3dWm5Llbt27vRgvANCdBslPo5Txv8z8vLzO5z1b3U8RIdG6pK3wggLyWrHzs
3ecu2d9YpFcrmS8u1hJJ0vPNrPycX9ZR/jiEcTy+bDhKRx3Pvwi2QpXLbUh5CPMmjVkCN1Hz6WSB
PugCrr8JsxAOj1wKPLp17Shz6NoE5UMnnJzcWCoS94j3kSC3qcyPxScijcqvoYORFxXzcOBJOdXR
44QdMyTJ1LfjEaY5mp+lkOxLXCvvoovozhfPo/QHJ5bOxY8Dz0q78awUnSsP5d7mLSS8HKf3GWhG
4YrF8vreNW7H2rbGRBKr8E0MR2U/PsnoLLw95tzB+oVi9lYXe7Wt81+sH2cwnnzfs7UtpnelV3Ro
6BtVfNyQm9g05a1aWcTK6K46R1s5p4sZLmnF9RfzL6M7SjbnZMQtehMl+GDTbn1ZLr38VFOAAvnx
5KtTurJZiEXXixGFz21zadpkdl/pGp5saT3DokvaE5wkgcfG9U02T7hWoZhlNoXgTcsR9o1bvYAD
J1pTQIZiBJPNMKVKu5xvwqIqWCslYdUV2X/XyrGiYcM3WlQUa8WwlR/Kgf91+wczMBTMqfjSgAtk
qweZbkm7+LoU049SYvTaYs75oRK5T2lXxegriqLEgGTaJ7XsiRjyB+IleWtkoluLLn8BrRpdO6zj
y6IpW6fWvb3oe0gquehveJs/CUQDUoL+1D4QP2FKsQl4h+hXVniEi8pceczD+IFj+JJcuhBUqJPB
Qj3LXKQ5HR9EqRfeFnBKL7i0k5c24tlveffxPM60WBCmx6l6/jMxL1TpUToGg5374Ny+T55tvnaN
x1RF/dITPB3w59q9HThkNpFaHuf0JKkb6lH+1b3VBHjxCs9UkbDgTHBy0ta4isu1c4cLVWTm6mla
6KQ6h/r27S96lHYTkq5+SK54NROlTJ/Ou7jRgKyOxc34VVcwZ+oPMQa3cv5zDQxFOmrwtahRTJ9Z
ujJaXxWv93FuBb049HhibThQ5uqkoogwz2eRnyiNuN6RleuiPXs5WqPdkoDbRFaBEcvVVKg2ZtOP
WbacKCA2mUr4XwDNw15ZItk+XUv8wNTqvAM0N8Ex4sCmMfT7cFPeUI1ZlBrPLsWl0ZQ/rQzwB5ge
dPizX1VVA7nvMEY+vKXemWJ14p18f9FZU4gTB8W+kpP4scR+WJPBH2y2LJ3SpfQP3Zxm7KEmLB6S
pjg6quCAah/WNEzgf5md6XEYDvPedXUpTF9F/csmzUWguHsxRInyNAVPgrLS41J8hkxK4sO/xql8
qdqTTD+IjO+oYoqJSsiRD4uKB3Gd79iMqrK86YTn9TvGSwbxjIRyUZ511jXID6JW9182kYi/rBV1
RMdbNBP1OHLonzg1KGJM9N3iY1sTyVG+V2TLHyCldr/iq5Fq+Sisg//dIk4QTKH/BRloSSh/Ny7R
tsbZd8XJvL/hkkdGf2ki1t0sJ3XsUKVgju7gheMVSOVirQ0DO9uTIQDLzE3V92Lne8czaw/HBeWY
AZwwya1ZWMnxDJ28/0OJ4UymDPBajYy3v+4iQ9zhleBpRiIYJhM6ioU6hfv4paYdA4LlDFjDdr7j
0lDMaqFjo1gASdeSG6HRY2VfYmdWVrqh/yo/eUjdOe+/7+Ol27mc/c3+ngf7WqFTiIJ7K0+Yt02U
c6fc8B7mVnQaJ+u32uptFl17ibaaNR6p2BBhmgG3BHCue7G3Y/PkfPPRWLMV/4bHQZ6fzBlsC+NX
mC/m2lQjpLwksVt0f3/gI39vfg70aGx0PnBuzFkzis1ifHL9WA4vtD6w+34GcTF8EUXO/Veo8AkU
i4eb5xF6UTX/lfWeJLjhz2wY58EOc9m68mP15ONYIZLVUpn2uMoGg/D3K9gtoH9C9FzsrxSMmxkT
xvU/9t+tqjtCFn6G+hhOz063s+s9K9Y6WTfKRkA1tVf/8FPqQUDiYhqGP7395P557L/m6XHmLdyh
qyyMkrnAjuSGLe+pqnYSb2gQs3210dzM3b1lwggo3ynkanHhvAGWdWIp0XSoYF0cCPQOtVNoY7Xn
TCFVVpBc5orGl4Wejk537VXh/eh4y+x8zXjzWb/GzfPH5x0Lf245tW26iuZgA0m+whahgtMQ0rtu
183ksQrOhEdDZIGaBkrm8JDeC/KOtfJtfs2bxFyCDUtFfKecvIVe385SLLTWY9CSmqHQONWssM5B
Wxe/NeN1+BiuTJBmBKZRbiif0ymP0jvEpNcVxhrxKPF/qIocu+P0GvE9KdpxS8mpJhnArlMkdgjp
w2thK4tqtgPF3LWF/A2JNgSL7jSNTzxni7vqiHEWYlTX7tGhlqPeuh4q7gwutIIFj7sTQCk6rSrq
iWNv29xVl285B+MJqwwFro94gjn+EG9cqKvxg2xCThPCGtVFOG3xV6H8F5ua3WW0ac96xyJb4MrB
ARMOw0Q9Ud+2V7VUJ6bS2dbvmLm5yHldkxLsh9QkOOXLb+4qnesnCKtycCwZmpdOuOv7kvS9ooCV
kOe4EV/2QCU+l25i+Gb12HjTEugkzW30YBltpuc4f0zxlAXdf/w1PDXFD7vO+6J5i84l3SswVuIi
5hihMBnBgfDzjnVvZCb/D4hamuEln0uY6RilGNsuS/UnJG3rXcr5D1xRH2RWo9Uc5N6wNrCWj07c
UMQsq9gKv+GKmn0OHi0ZuCOepQ1ebUW5a+hQBamo2+ZLjYPVqNA4lbO8JUcPfKmgG8gh3b+K2cl9
sO/nJxsKAxri6oHy9jv9uTLyVi61Dt9nU46fje0sW9x9H0Z/vecEmb7rENp87Pt41q375O9VhZv9
7k7BP/X8a99UpNQfoMHg123LyLbZLLHyt8UJM7Poq3uQY4gg43IQlJ21LLVtRq0KUqrG6CJCgfXB
luXfHSHLtwW1lb0SiCtLTNFrJQgyrpV+SAIqL0G19/5BRucTj9s9FQaY0/Qte0n2Q2VM4+JcNl/p
LLBe9LKaV5S7VnPb3o5x3aVtsP1WZG/rIV0e88Skq+pjEwGSMvCsEIcQzgF7HAEflJvFUf/8azuE
yMGpGDNqeibt/cqgOQRgOIe4dQUIdMsGnD2sTcvx7btDnvyDLiD88L93WGQDFPf6chS9zH5ildW2
zC5Jyfs1U95pGNWwdgq8Bh+bqyu3Ld83uXwBG9DFYOo82IKMbzvhYYFjDXYDYjnm7EyAr1OBsutb
H+qLKF76bLsaK0pyRDCNacrQd0DanJFeOx1aljAXcgomPyAz9VnbSLRLzBeEf6oNEBxCnIkXpSua
7IfrASMeaM15bvjTG2dVmc+iU/bAbRH9x6wdFweDJhN45v4VRm57NnGYue7WM3ze7LhsRmLma6Ko
YXEgY5H/FlC6dl8Ht6RuVlnd1neyEHTMcIlTTXvbSKpZnRjRoRxMxx+tTCv9O3OCPQmcjQCAEGyK
mA4xFwKrOuyTOM6eknsAeLafgtbbSY/Sty+f5Tj8uwwBfM0HFDC3CfrEIBdfgHCqB6RP5w9s+lBC
Fdw4S1xkZ9GxfNaSnhqBG0Kn6aXCzR8G3jZ6C2k0jNLfKdPtkUOAkdrk9aWEwFYhGWe4/eOQcpx7
DHbj43T1CSxm2PnvdqDxzQZ/6TDNUleSaQIiNKKr0nVutESUP1RTaReW36D3AWbD5nc2dpfdw4DZ
0ReGWgVH4A1I+IewlvyI/8beLNFnPyjXuu5pxk/dy268W2AMrVA1jlt4gea2zOio9W8CKzMj2s+w
t2MR+/pdL/1Lxr6osBnmxZro+jX2c8UOINuadu4CNDrEcZ0QeahF+4pTCYffgGrjYzt/9Nwbr3P/
dLv4IiOwf+/8PvJv85PXiHzoYpmk+0CM23tQOOrGskXra0E1a8h7+Abz5FgZussxLesaTrCfxLrP
X9Z1f73zgI2tG2llcddu4Co4oBr3ubFacVHaN2ZFVB7JZtmqtrKrg+/MxrbZOs+CyqKZofnBH2+d
ZG3uZTEvmo9o1ktEZopCE+MDQZj1Vx1jrhaUVzOTlf2tuG+dyxxdh/ExnkN301x3q5mWKvhRPlKB
f2w/jriru5ZBPJOK9lW9ve4VVHh7TXFidPyXmtEvWwO1c3s9VBhN75LjDw0FWnMzWETnTnJy7hu1
KKdP3RfllDMzwt+Guob9f9E5fq6/E6O7FNlUPT0+DG+9P4rW71tLQw0pS0PPRvF2Yr6rh0TGVcmo
o3cZ6Z1mv+mxjlULfxA+e6ALjGKdY/vYXHYX+1IqKlRzb+tv0V2/piurYvqX0u0x2r0vtiwTyvHf
3JD/Q7A3uJFNA0URs/uckSK2y1QUB1KukJW56ciXbW21putqwuDp2Hzoys33kW3vEyjB9Im9DCHp
BaSQpz63Cudi6yveTVECpcupzujS48pTSUWryr62rD7qW807z1x3TbZR1YDeiG7rLu38t0M9I0tP
sdKwzv4at2rG0bMuZ0Xkpbt32YxuLF0NvddYXkHlOTEJmJCY9LVV8d9gpWhjzJdsw6tzcfl+6u1r
4coho73FSsvqtp2aXhphzJaXQX9rSFpo3+CsCV4e5e2jdP24aOSYN9F0yupFVujm+Jrmut6Mouiv
dzPbTH1xl69Am9rsGuCn9zpmn3Sz1Fvo9PfmeSagBhh9vrC/gVzQm1VW1dj3sTLHxO5cBfoyR0MR
JVYRG32tkAcB0snau7ghie/F1GS+9XKwLcuHnvjTnkANlWLUWJdnjbNiYR2gia3TeuGi6+UqTwqu
xr5znoiP7esYAuOf+XcpOXFva5vpWhnVaf//oLgi5fvPpp+pPz/i45iiZ7quxjpBonX+UQ/7HZc9
e0rFspbfa0Lei0tTXdQFRwC41J+tTNkYDN0J2uMbzaePFHub+qtxbOeilwFBrJpvriocsdqZ6naw
a836q45ukIZEste+A2B1tmlYGWYI5nZcBg1pUK/Fp9yz6n9tRbG5eCiANgCyl7TdrBOEg33ZDKUI
3iztmynCtbMyiiCMCjQ70Ln10gCnkI2dQU+hiTyUqfzgRIYaEI6M3vUOxljXCPMoRmWKgG84rpld
rMuQgNqhZ81RXarWIjrkgWqjSTVX+ave2wnVWtCt/o0zksaOTbtltO1vF6VlVxR0FHJViZMZjqzw
11PdkBXO7hPb8+2pY87SdoDgpwFGuRnV6KMnpq5Np3AlhhYKiiih+agaQ1T53uTiGKUgWNqe3rET
hjEKOijDrKYI5Fg62JJqxmtwIa3D0ihaf+u8BQ/jw9M6KlSTI/uC8N/057l2rr0i4TW95NiEcCJG
6iZrA8UPT/EVChLHwZtqh6rzYdOHw57u9AuzNhFSPR2lXVF507zhJudKdnCNQjhzvr1kqEtfGN3H
q35uHoc/5aHon0dV6LakS/YevEu6y5Z3WnjbBZhO3hUBpFlGhYlcjxdleyb05Sbolpzh7T6JTcFB
qP6aqGqAddACkrC3Y2en1jQXaOCGFEaF7+Tgom9JqNvIIzNv9svOsXaapnsZW0m0Nx9HWwb4FhoF
B9PLZbh0zx+3Tek5vozE8ZaYCdXPpMgS+irr71Nv/Q6O2Q5YH/ZoVcFuqQZQVG/yQLHSAdUy1VTr
Zlz/951EUJLVYFyBtxR2sLigmc3gMtp9nzuOaaQDOlBTOXOQsJLV6Jvo2eGq9GrFPw/v67frOD7O
kxQXcLX1MJVj3xzyI18LYKKNKLrQbTLFjE0L0a7nYu6dIEsAojlXZ58vn0ZAotmvStliiE8cEgUb
Y7ZXGIS7nGklP/O/YtlAQzpHz8voXCpE6QrzzcGz/WqYuh6qxyYMqq3xa0rDq0tAaux6oj4GgT/x
CNo8uuAaELGUb81ahyhRd7L0LnTV7dwQYBPOt/xvgdn4QNexd74FZeypBbCo5wabj93QavATIhAi
QUqVa5ScuxTtNeoFztYIgA5pFBfW47Jlq4YHMrAs7Tt/I4nnPuyxw7+OFmQtgqimA6itu5vxwlma
0zsC0WsJB8fy51k/iiJnGaWfvIdw9OYmcqHTk+eniXR7+a7MSpPj2TNPo/QkqUec1fZ9q+XTChVP
EMo26/Qz/slsvhn/uYoFZz/mqH+UN5GMqc721/a5FgmocKGyXTUDSLai+i6ELPhKmDadug97C9bH
rYol+56dlWPvS1HQwZfvbePsXM/P7Ws5PcxVCpUdlM2JuCgmRvuPHZh11UnZW+JWG6p3e9dfvOXC
k/GrcLah50h8glb6Vk0N1aLloHm9utLPyodKrmG9r8vn9sLnyVUSg01tjS4ZsT+VN7vRihHWxkrP
3iHCsIBlK67rmVzRMVoBFh/hsk5FQ3Ft+AE3Yil0G4oz1TiBpoPSMs/VSIFc4pLeCXUE+d0k33yM
clFiGoBk8W836OCymtVwq2KMFPobAuOgade1NjATbSr6B8AsOkXJBGSUbd7HPBCdT+5YdnLo8TLv
p0uzalx8rqtaX5bv7ZX1eq738T3MNNHiWqhua8fPiR3P27VJtkL3jpVXWtVC6718T8PMOSTWj1CR
mCQ/h/yEAV+kjO/OGrmO7Ir6KXpEu+62eWxmZuat+8FptHxGD4lwHZ9OiIG1GETH/ZQyh8FA9Rv1
V3Wimr71EnTYNHWnyu1ra0csNPCI8HxMKRuvOligmiZyvtVf0aJ5bG/rr1aqJWKj7WAR1Djjg/35
lNaQJHVAmxKAsyqKa7HrUhhJhqM9FkKDqNAJ1mefodfJakkr+73GAJaBqZ+pcAleDMTPlJLv1Blk
CxhV696CID9eo3Ts3aqJanqiJ9L0qKET1cvw3LlZxMynjTrQOc7NPwXfdW5KbOgU3AFW5eHnuoLq
UDy5pPhdzdCQXzvOhgqubmVXw8jtWqboZEyK9AYNu0/Z9Ly3qolgqR2bqfKtAQEsopiXz0xu7J9x
i+IIBHXQ1V7FPXzgrHj9B+s4iBUN4ACSpHK+fCyvlAkWuNnjvjgqeK7Qn5Ab8uFJK5+idffRYj/x
dmoson1NNR0sGTChCp1b6VyF4UaCbxHrO/vBbXTk5xDS3QVdNo6/ySZksXKdBHH5s9T3TFaZggpw
v3v7x7IW/wlF5EsTzgQ8J+vg0Dr/clRtOiSdG2HAFiAl/J0hPxhOmITgLDCNiY1FWWfZKA5iO9xQ
U3CQ1Kz8dWAScqpwKrYkltVZ+VEPnK1DdbtrxkNAWVCwQywc0PBQv+dyVcnuxK2CIcI9Vh5CUIUB
xv2WoZxY2Jz3tXxjUUsrAB/lFb+rTtCiF75CVql21Ic9jGTgMGJ9otRpGcpx450UuwylTD3Tuge1
z/SvzT6EvNoOBSFgdtRXLBfEhhhiblmwiqtVdMP1tQUr+/AqwGmyhZyd6mm9bZ+H7OvLHFqMwdUY
vqLSBoBIr9nm5AYphzkomEhdhBr9oC/lhuF6hQ4PieNsFJ380GlCPKSTST1J2serbJ7QS9atwAzW
pjUv5D7pjzRyVraWbGZ5LGRriS8BD6IEWMB3FzxBAwgCxuibBrxePSr1wvCvlaxBK1YTqMjtqzAE
FkBuYsN1I9UFZvBf8nuRBP2zj7rllH1IUuHwQ/X4SPaxZfD7Ob3ey/6CgWS+J9msk2wGJ3Y4BfLB
rhNgcoCEY5MEWBGMjl1Q29/BWgAbc8Zj8TLsHoaPer63aMcGqUTpNb/uS9tH8c+sGMJ5mAo6mp9R
J6o3mB7wy9nARKQUUsSX0+14OcTKO44PiL0fuQsf7mJqHl80nvbx6X28ZVdw/MjMrz9bGey98C7x
wHe7zR/To3MrFah/EXODP4bwRcyNt1mf73PyXHmz/d5Upg5ouN8m4V4/SQqTzpHgp2BjTzZDnMMD
PupY/LQfaeqWZfOobB/uADGLdfncc6K25G8uweUN+b8aoipOSXgWQAxglunaLI3AQ6KDgt0dcyVd
+R2VGB6mljOLfgi1WRSwLyAMqBD0j3mmd//CKs6TwPPgKFsLH/XQMiGtwHtqBJ/hn8HV4/LmAfa3
bDP+++TLcjc1tt+szI539jsckSQWoa+rhC294XWyEn9dGAZtmakRWgfT/ASsOuiAl3Z5l4QhCowg
3495rFbFO7VoN9eFuKlBEwmzDb+T07/jF1l0iMO+7iW/SpfyM6knkQwUYsmQVGLQbjruprFUcJz/
B70dfy9vfmueEAfO5NI/OlDy7v+rGiGuMDxY+jsLW5EKFHS5wDB7gtRUl9kfCrxHEohHhvqVtkxZ
YWvQfcbfmzcZeqADidAXPG5BAZ6tBBiJkkK/OJQnIPyD4VhopcKlpr/D/wwe3jlgOGTPuuYgkWvo
REOa0qxtTNNefIbbyMq4ifoXpu78xxsuEF+IRSc4VBC2RkZXV5RJoHUAWDNDm9aNB+NiAobLfng3
V+d89/GuPFO2tRRy2dBXDZUwCWk+uz5hFnBp0Pdx2HVZaTVdvGD4wTN+/yIY5geKM1jd/gIGE4vB
KTHhlnvCGqZtaHoRI5v9L2F8+Du0KLhB59ee53R7y0LhTBT+bLpVdmWewWPjJG+EGciqR3PFiRGE
xvXoUWGCyaj76bQvkC9j3xPUV19ftzfK+Pdn/4bxlq4pvOB/x4aXsdEEAcJSJaxPKUyD3IbLyRCB
SlHTTRwbr2FGKWOlLPHmEl0uwKZQvo3ODL/xNTxWAnfYJV7Xn32aQXOpPQDn9oqhLMbgKazzqqEF
tBV2hC1SwtPyEVOPzowfkx0OIbkWkdsmX00hEjiKpmy73rkEoq8leoXWk8jj+7rD50MmgxfSqJvD
IteUxVtVss6Bb4GhjnW8wrwuMJCLgsvfmQ79f7nn4lCh/F9KSusEOWJ0x/hMK1YVFTISsVRZcx/a
YGEoZXob6F7WKQpqGmjQhpZyzhgDlejNqOq+VpMw3PBA2FmvJelBXWoJC9WODSR3DnVTuTGp4dgg
E68HpKfgvK2YTIRsHu6bGLvAqXSwTGalYWrnBH59AQqtMgi1TxOYW8GugVDQlH+hbob4x+pJZNJX
1+Ueo5ie3kw5t4lmITP3RsiHOAJgVCK6eO0CQYdvjr0gKejQ4mzzNtkKDDDcc8o10UExpMHUm2Ay
5/2NOgHJjOGSBRq9jOMPlPVsk+hf63BjlCJuvS8Ia8TvldksOcjsh86M/yiDA9RPY39yo9kn/t/9
FGSEoGajRZKlFn7mnXp5NaUZ2R4qhWvDn4/3hEaYFSQAeUQG29vM78GSyM9j7KXjpRPWSW8/zX37
uU2bA0JvPS4EJiKx7CbVsPikG5SOczAtzwBuj2wWcqPZp0lsAZvePJUyZ+DpSZfTyUbs1KTpauTK
lCOzz2efYSDjGAOuxNC+QOtBkyyyuGGuB6vEBUhXEsaQOtzFrhwmVZ2Y2KXj52JAzP8sKm3hna8P
uZcb0HHzPkG2dn1x70P6MlK6iri6G8V/r5+5ZRksocIhjegGT64lHt2n1sOP5CVhTRA8P3VtYVu1
YzRkqazPDZ9CP6duViQLoS/YWtLa400980dpUkJKMo6RHObECmFIV9MK5pEdupY+PGdiKAHvOIXm
V7Vva3QyFL52aFzIpKJklXmW16eojZejwV4d10AJnHkYZJqiceKH+W0rwKyQbpPqPqqouGZpx8lT
7lnTASwBxDF0dfF+L6zpoJg2bies1ClwuN6qBmhMCtQK8J05CZMNzAphFBxhl+wSwmSOO7ev3tKV
pOrB5Ohv1n7JMtOVedk7/QHb+rrH0fb6MHOCTD6rHjOVm8LGt/mGxSeOuRhv5BDPvooSR9eqJebj
T9nfTNSGrKw4iBhChPMhVs8NY8HvINC+L29IIS1WnDNW+uHZy2NsxwPfnJe6W1yWNwTbc7JpHVbh
Dr1xZxzG+3Zx7y2wwCBg9uFB+jf/ksTgGGptmQQE9wYk9CMIwG7ytg3jNpUenoK3SHPGNCSzdb2d
09XUBlu6xGzBlpJth82bDF29limabPnzsHvnUtRxYKLyZpnM2ZtYg/eNL4zTFhMTF2ELoSr838qG
sw3zB5/8i7sn2xOwJLHSWZf0zNQkOXfE4EnIjbXwMGiqqsGgQz86P5u95yuFxt84BcTGFmLi94fo
2P+rJVfdhWZoPCbXLH6qqVFs9UbT5Ix1Sw4x5An+yNIPaQOQAqDtJvciWh3VMbuw/YO5m42JIiBe
0uM8ikHRwamsvbo1ZqhulL3Q9Fn5DyGouOlfzUkJdLTCqXqSrmeKeVU/DcNw9B4mHnTa5Ze27mJi
mhilAGrxymF0EgQReGt3wWjp3xcqjr/rUd09QSOVwpuozvOmsc1FmTc1Vsecw5OqghdR5QbL+3qW
zhHuErpooRghRtZ0EzwkUkWHVL5kGgbfds6H4gGFY2s6GDetpZAw+MPBA/EuOgITRc8cUr/JG7md
uYdnMzw9GDUe8GCnwUcuOM7xGw5zAdVgQWyap1g7lXkLLPQQxJ7TJkiIcnBbB5+LTtJ+ca4nwc6T
fb76ijV1MZzxe0dWdDk2Zty3NBjHAY8/U43LSIq8VsdECR2xcxuhTgJSc3A+HgllfiC9DOvERT9L
6djZVrbjgPom6h7PKji1foUy+H+UfceXgwUjGDRnLcRzIEea3Ry9amc7XsdKoozfl/niRp1vfIjw
kKnlSria7f2/IdSikWvH6xzpe6v2TjOxqcwY1F3WVjzUbt+HOWZdoZl7FG/FzcI0tkkyjMo+W0Wj
kxjuVDQ/rZjrGaElhus+7K2+tJkvBvS46IWb5qq2H+RwLkIovQ3r1cUKhlqLfujFkBPSwBiMmcmZ
tRoykVnBdP+zLBfmp96pXgCPHbrrbiK6TReRVaT2Xld3w00/1klrwnfDhAuJjgOXwuwormqvqXoE
TSIPY4dxc3l7RBJeEcwwT0FRielpShnVOF8dUcXYYKY/B1D9ZKZ/3ce0MCioXKCknVnnjD/OlZU9
9KN6GRXe7rUjrkj4DEna+vamNmuy+o6MdSqH6GCipMGpGqw1ko0sNE8rEfotbbR425qNjEwE2ty4
VDJQoStG1cp9Q2luuSbRvnQartA6APD18zxe3zPjA8IpNV+QsnPkdRq3xpxMopyrpyJGk50Uhkis
CKeo+L0rp+6+vxifIce3eqJ06Lh5zbyIuYCGcIg8dVfN0/QwjUP9plbEs7MdzPIl/ZcJ+/9bFkPj
sc2t4XA4dl7Rcrj5iVdOLXhcDQFncGCft2OJd4MzxYHw4UnwGRkqggHnCC0f8gsKsPjOyR4Jh+xC
N0MfhS6brFzx1Nsy2b7R0TC90fYxNrbF0/eS8qJ1/RFy+XmfXPvrXpzbJhhp9G+SMF538w7gR8vt
JV8J/JJj7YK0tuwBOYAlycqLCjDROo7v47z/xoKvufq49t3uLl3cMDc9twPgff3Z1Lf160DAWefR
eH6cP3KdK4cIk3JhQMVrDQ93dW9c5uefU3QyO7tX/uap6DCMzZfdxODGhXR6MhrCKjrUlxb5Yroi
UVo2Zhtd7K75uqmIRHdU5iu8ycvobwkZrl6PPb9fTHrwvmaGDdBuBgZEmHkUuioNB2WT+wkdlipg
86lKjY20CE2Rd/VTL/Z1nygv7k0d86sB3u5sEFvEL3o2D2YAh26hGhtkpushAOyyYYqokR2+po8Q
4va16Oe/zyGrG4RSjCFTURZZf98ps7V11UivFBvs22hEHUogcxKIk6pl8xmf5CXLFWPz3XDVLgwW
db9yl71r1YC7/tfNN/Zj86ixgne47uY6GFUqE4FdA6ON1sFkrhDBkOupCsTC6WGodUXCSrIR6MXF
tnFiHcDTwSauzP0zrMOM1X/IFx9Uopfm8lKMf62Rs2Jzx0Z71j93snpRyVzmeSqbynnitThGd8+1
1HzVkopWRSTf/sRMcUzq5Iy0jgPE6l3XV0BVHBI+X/NN/zHXbsfbfyP0hLdVlJnqZUH7YSAo5yyK
E7Iv4HlEJbneIsrNz9SBYRIkbLHPXfVn1si/ozI3t6ZhfEg7axRjlEJU+3J8tI42vVUJrTJRv+9L
i59k9XUUulDE60NXIV2GeX7+gdj3zYvnYoaD1fob7s1GENTZq280nwpdLDrxXzvBvyUEDhXkYhql
BJCgNE7A5n+9XGjaIcjg5vdsSPsubjE/Ms1Hf29PwnK6eeHCx+Y9iUqkSEM70o5D16QtlLeLyuaG
bVeXLZSO/WyWP8D9wDQtbg/CFcq7Q1mkuiEtwUChigeGeFGx+UwWk2uiJnMoF7Lk1g6razjvDD3n
ZoqdW33x8YgMo9uB57ZqHtj3bisx+38iKvQPlb/usTmTdFlMDxOdVd80on0LDAr2ZD+z95te/wHz
/kqXbVYHBbK553sAaNfDZG/Wyo523WxjVl5PD9FleGLPVDzXZt+OBjrK6ovjWNW5TJz9zFHl4Pkk
QRAABK7u9iGjnAtltomN1nqYih6X4mzk2I4yygse4jrRVPXatrCrV7sx4H41ztl8Zx8y2bpmTMqk
GL/XM9HnIDUwdzcZdJBMNhVPW/04zm2L1HrFjLgnJPPKkyNa4L7lpplpLF6Ezn94c6yR9LtFuuo/
Rtv28z3Rmf3zI9hEq2j3/bTZ5sOR+PXX23QMT7nRAkX6f1/hpEPpj/Yf+dYRd+j3M0dLOk/y5rGB
OOco1t/Prhebkig2zblnd89MupJXFSyrYd/9o6cogJULfv0t+swg/b3DQejvpqfu/efhqEgo3iNx
tTUf8Nw+4FiH4t8IPVp2k/iz891oNdgN8+H2rPqL/t4w7qnwS5dSQJ5sOU3JgKPaddoNiV5HtKdN
2YJfiM/rrkylt0vDUKS8m54NDZ0vNwUgVofKKDO1a3sE0POC5SqqIoFIN9t64uWeWfkmyiYItUUt
0d+U/jjXHqpcSW2htwaF3/jlaNdtdj3DDGJn77HOnrFhl99rLTVdjNPv+V4aY5PzqmIj2+Qh+w+7
Q/YwQMk2NrXl8KiOTakVLtFlnq1JJJFwU8wNVs1U58Fa6ePJjsgtWiNOJt+VGQ15Z+/Zj10110E4
3GJIm9MqTDeOPP7JraVZO4SvHmrX+K+RRPvSfQwVX7lprJKIzj9XQqbYII1a8Z7kUUqfZv6U6Oxd
woqH4DWNt8/tDO/ivWqJF2aTNKPuvyqyd+/pz0uX/+573Ka5iTItTx8JJw7ry6j8+mkwuxsdOCyv
phTerTNIZ6+yhYeXDw0SS0iHIClDj7Ui0mcLtCRsjjBG8G8z6Jg6SnNWDo2V5t0z/DLeX9TlRJhJ
xz3DIvKKSeUjqw7kAwnDbokREO/djGFwjDh/VUsXVz/rYRjHPOaByW93aO7cqnt7N5TJFu37Sr5a
zBCKn3Ez3QzDu4fXuLLge5U/AunhhYi7R/+Nlz5GYdR5w8uY2XyCUoUIU2vhA/XI5GsbLUgomWEZ
9oVZlcbblPBeeTR0f8bJ3JRMgs5GSdnKh3URPYxD9xTuZhs+OZ6Eq5I0ASLzO9Z9B35OtrF2MbAw
I5nx/b93F0oXZlOsuggBuqzkewkrQDWOdZjunNu3abyBGoXQ4kwCif/synNO292/4UaiVpezhKKD
yK2Oj2U6k2ynqqu2w2RRvDWOP/H3W3T88aptw7mIF13r+OPnrEQJgOr/DJQ9bW6+L11/UvPsz2Gk
dCqEbrdgAP6Yp+yjTrVUlADjhTr7NefWXt8MruPtZ24aOMWOFyOtdCn7uRFBG460XXVR23WP/RnO
Ura/0DKc28n26+uvSkCTfn97NHLTFRLSRXlnu30PnCH9LWyPiLOoAmhvic1SvXzHV0pBqxHroEGC
/JLY3bFWYDabaNbdojZGC+6ZS2g85LLyjw4c53N7rg6ubsa4rNUwmkpjFOD20oqemzAuy9JxbbGR
bracbZW9pQsI8+9CRbxrNV0ujJ2cfQH3A/W1c0D/4zuCr3wCB2U20nBQPqrDub1pJF3dTPVDNcWF
2xndYShRmXXCYBWRZbSJ4u3UXLn5zuimHJjALGKi40eK9olBeffYjo+1RMXcPJwjzsxd2E/5W49z
bs8fj+hzh+RomInuv1yVjGaNoYpZdFSsca92H4TxSwrT5xYZk7F6Nx4XmkCM1d318JjGW8/CjLm/
7HJrNDRf2i4j/NDBKtSwcq7jTY12pUTxFoyvUbnM3mLFuak6MW3pYvqMElEO0xfQDAf5vDwlPcHK
7zw/ljSdejLbZ8rSvuI0nKJCW7tHdfnhHEOfdWHdjLpqOHShhnpX27CpiOdl3YhboDIMEPZY5kA8
8BL6yyESTOfPCjdyrcZUiSaz4CIkSSdV+VW/1b9mVYfN3Gr8WPTtQ5wTLpHqAOXL/AVx8mEFEbi1
s6XQWChtmTFkJwbLk8foxdqgtMJnufSug0vv0ouv3vLxbk5ozyvHc2dVTjo+1lmc3klczZNKT66n
3iEzcUm/Nv1g8hFlP3eK823JFPx0KwEbZNMGatA3MPHfN6j/Z0Fok1vUUhmdSjlxK14f4wV3iVtt
lxss0MDSrUT+a7OdrtV82yxV7RYMIbfo/rdjRrmr3DbxUpKW2t6T2JRW56/4Hk/WJAnZ+l3Yg+k3
WHJk6G9aQyEDDAExnXr5XzMWXXT+WcwK9j5XbqLLSjozA67wtUlKYXwLgLdRq9keOk0yLd2j9GLf
xJrjhhIFwqKSbV3N1FGOjgx0wnfa0vLp8mDlsw5T6C4+o5L/7Z4vx/L1wza8we7LYALS6T9oRXSB
ezPh1gU5B1NtgFC8nePqcxJvP9v7Tvon0ypMVz/eOee1W3+7UnpyGmqc39Fj9rUDl2+4SRJrBYB0
Lm3YtPuo0829cs4bESeGr256QpVWmGa+bnPG7v9xdGbLiiJbGH4iIhRQ4JYZBOf5xnDagooyoz59
fVnRfbpPV5VuBTJzrX/9A7h+lFcW70ZJX6DMw0j+YzJu7FAC8AAVMzpt+drNe3/ttFzIf/B1qHGv
VCqvpULCUgeBmxtmtYVToHP8L2BjaSCWpdw0YBeQM42IYg93lfJZhcmArw1UcJJWUMYxswKkhPPD
5bxLtgwigN6zZ+ZkLDCtoRrFEOQs/j1txVae/vVIAeMAOcrHDiSMGk1C/UnXBVrOWQcWgo79wuSO
EapQ321LTpaNvlN0t2vsVIbraw0eFn3IcMVll1cgxy8A9IJk4ui3oAcsL59FuSCs5W7rGFviz4BF
F66LiqNeOno1ClaIAWSYbvvchTdBz+B67uNKF5BPurNOebx68IfmDR/3YbeTWgd0k7YqGNlUOqI9
xdqkmXNE4yD1sEnRU32u4gAPGsnKrp9ROwzVO4G7prykE5PeZAiavZ1xgi+9fsLtEbVKOrSoa2Sg
moP4fryey5BgFwaTgv17Vm+ogPlzEn0P/NGN3MZ63719LANfpJ7Q/PJQ6iixqZu59eff32FBd9rM
3rEy1+aKJy84h7lb0sHKOCtyh1dxRfgpfUBMFbkMFHKr5Bb0SS+1iqd11jjsW6vLrEY8IBlBGmrw
Qov7ibm5LAueR1gx6vqBHmQMm6BNcFGwQO7YvREXLent+bj9EVA2LnN/LCp0wT14b+Wu2hvnL/5k
5k8HVXZ4s+e5oKaDcWpYN/687AyhxTwc+e2KM3tA8BjNwMFye3CgPibvr2CSgMufLhZOb6KDO/D9
8D/OhV71pbufvnN4H1sG3XmYUVXBqqKRwbkpC55vn++ho6vCCijX5hp92LCdy7T2/Vbw5xJp1faZ
et9OH8xLpFvm1qjY7kbtdIxBkp9bg+FlcHBeONrVJUlrmZ3qmaWSzT5Ijk/d72CJwLWFmZCPS3yF
D0c5vzzyaXZYPHtTxAN1mOEsfQjx6BHjCTBvun/WMcpCnlwECcoSpcb2PgWp5OFzYX+r4C9gP2Cf
mt+sOuiHLMA7riZuD8centodEwxww+di8Fmk8EU+i3cd1Xog6V7R90reFUbGI6zR5Brj4WHz0fAI
sxkwFMZYB0TS+0BVImT74ZPlTVowYwqysH+o6jLnjt3S1ydnWIZNXhCZ5iLYQa1BWjHQPdGqWLtD
3MaTE11n34bdxLiYEEWEGAzgUGQwHRsAevfMYoM3dwCCPs9Ow/mX0aZBVaJbLw8bRQdjFVyzfs4g
rIJf/InLOJs8Q5Wksto+wRqBXyn+4JrpNcJM/AlQ0iFWC5/hz8qtC87AFkFX6PJw3Ynebg/6qw5q
KdiGAPZCJQ3MrwWvFVzGvQxC5fadHhy1h62gb0ld9kGvCoau3/P1cenhFBW3Kxn8H0/IoAnu/ge3
sI40Ilx6R1wQ6w5vpjcezjscvgekuSSBmA7rzGerUQJvUsVvQ1Dycc4lUU0m6Owb1kLcDUGfNA/Y
wHBfMF1wWuikxaQLZHjamKZQlGCABATPdsXXwRkgFr9O+eujfDFrh2kW7C/mwfwahuR2sk9dzT4w
pkgnkNB8Qdko+cGtLdxCUBZOSd8ESWMSaOqb9pr4+J+B7s94A1f1q0XF98GYhsnZJyow2UhCPg4S
eSphVnjt4thEdU8fNibDDoI3VpXh03+SatL4zX/2KOxmyi8xc7sV9hPSkQu5EPJmBZOJ2eLHrKHO
bGHRkcBGkkvAAZzs670+eoUpHlcZdD7Ggsnleyx3kKXfYJJM+73P+LBBxtI/F2tECluc6bIRwt4n
8mdOD1B4G8M4G8aMJds/fNvSSRJenh6UOHf1mjeB4vwRhYToVbZOTK+cv9WPqwdgSmCTGOx0XFEx
wSGekEZGROtI5roRlZm5HizfjPovbMj2DNbb/1ft7g7mQguR9STo7A/AiB+3i9wJaMm5Zc8wZ+FB
XtNpuIKLR7lpzmSTSQZNFxNkqlDheyAijlgj/PgBgUx3/DVQrznZ6B5LO9LRRgbaU5zjodsh0oAN
IS0+UGfEqym4LAZT2MXQqNuAR5a48dnkvdBH+kbFbABncKfEB9fMgh48f/qIC3tf+I3ao+J8N2hU
fezMHN3HWGiCmdP2h7z04KxRZ9Ah93e5l68GO3wFGG6bWOPFTM4COIHecMU6cdToE+e4g8CinJbx
0+mi+0hkbf0csTy0AI/pMR/P70+fK5E8Tts1l/DRx10ykKZ9OAiPP4geY8B2CI4oChY3WCLoburl
gP64B3cHMYH5i9lYGaz1J+UWWZjI0CPWZKIt1z00w/DVaHQaR7NrHGQ2YK7fzXD+IUhs+jo3JI4h
H8DTjkvL20lREuLDsKEosV98m5JfU4QuhNsGK4H/6qOVqHHDgC/G931MDnNDrEw+DtTo8IFOSsb/
T4RJCH8IRnAs67+PsCRxkRILNzO3IMCqNyeyLqg270UyS66soqDeAp5xtz8gX1Dgd4fxd8RWgwij
47GriL1KhRyT3i+D/IgAxjk4GM75DTkBpCY59/DuGFMYraLjDT/sMIknzwfBi0vdG70nn5iEIHc4
ykPJhl/LkgdjQkbMvmSBs5GpJG1FVplBu40m2KVOcT9olmF0ucfhKNvhPDQmLCj+Bm+XhRIgJmUP
xgiIMzco/MFCOw9n7dZYcKoBM/VCJGWW5F1gbsCSFUxjtgvuGEhoD4E8CzIEaCUCa96sazaAdVNx
eqXhk6704KAqA+sCHYxvfjPuHdNRGd2XBf2IflUi+PywpO6Mie7xGxmyBoH6FRM1JyxRuIBIk2HY
pAuQYGMKKdYXLiKDADaniC2bcAV8rhIkoBbAgZ3IwWZztyWlgX6VwQ5IPU3DKnWZaRIaha++U03E
jUvQrRjgXrikxL0T7CmilqRF90dRmS+hsQeE00b4fo/VOeneRJzVXhJz+AjZy+q1wgVnwK7w/0jD
MbNnKlOCM1df1N4Y20GZT+eA/ibYKh8OHyE2yre5LVdMWK011Q2iWiyzphi1eWwcADTLbgzJfdYX
EWNYMw5Hh1PDkH7U8+8zNma22zc6DQQ1Bt8PKS+mQN/gD086T93ImBhWJ/InvDxAhMnpMhyzRVvp
WpBwq3kzFqRtOBxMqqH2wxHm29P7srmPB8thjLcimz0YMHJeuOIup/SoD0Dg5Dy12NciS698naeH
s9+FSrWkv0Ft0cY5o/fH+rkcnCGeW3l8H303H09xigVnIBPjG50eIAbrDQoUcko8gNi3oO4E+bgI
MledG3YeCnJxQUYU3iZmO85ZejgVwd3uTNm/nfP9d8TXcdIRcgqUqeZhc0fBNYR8oYZQPFQPxMQu
eRedXRKzLvxj+V2xafZMPhAsaV4l3FD49rXVorAnzNdq8DtErWu3M8rY/XtSuGylzOpUr8eqN6LD
XISYALe5QwJZDPu2hVDBvSrcod9x96pA9VWfLdglC4XhzwCqoBaR/8QTZrAkyftgAIyOemD+lWOQ
KL4cYWB8NvTu5/T4RPDF/JvgNTSarkDnlACxabZhnMmgErXJWaQNPsAfYdlGD1RngmiImAp2wc2j
3YSUAypF1X+YImICCFE2iq85uTN9BErY9wbxc3QDDC3m5aSdAEcxBa0jpJOMhz9+ZRMODJCZmowb
kNhVx4OnAJsqgIlAexb+aOOXr04+IcZ+6DjPBkASbFgLfkrYHVuQEJAyRF35DqVTBsSwzzd0EvQc
GQMRZlSq+eNLYYeMMSk+PRcVOUjrKB59FboeGLYoDtdK+HWhz6O4T51lAvyhA+Dw6IFLL+fLGC8m
7Je91Dz1IURU7CSQrMVFqWlRmABA84cBgZbKq3bJGhwv979ivEm95Pfc9nhwhzs6h8EctImugxrj
ueMjtZXoq/UjLpctUO5vZsx0yIsLBpruCyxJD374DGPOsx1ui6gXNKs3yP5KgL5ZeJvdgWgq1gvT
rf0X5IXpHWDQg9/5jOppPvlhh3Bjqg30ZGkMZyAkMCDIHA3w6r0tT/jU75gbAByMMQPBnQgkGJz9
BmCH0Y0tBsc9QRM3Yf24yXoQVWPj9NRNhl236EYhMC5PD5q/9YdN8cRm2+zbE2Fqjx3NUbO/ebwu
TjBMjt5AupfhRb3KKwMnrLm2qjfqUoeufFYO1oDBJiYD1yF3RDcFYaFzJV2AH+8xwhCm9aG0UjEL
+q5w1xwA7X3mz6MYh8EhU62jihKeLX2YWvLQVDLrp1qIMZ8pjFebkSYfhtnec6Si+kIoSb3FstvD
V8l+uDXJkgOFXr4yh1GD3ximBe9T6mZC44y/Brw+aMccO2DrcG7AmcDlDuaP4oLAARBlbjEiO9CC
g9V/2vol3ySU3QQrfF3SC+g+QFES3MNbG7EcoNGzZ6uo9ggy/KEexUyIfh2FTwV2QR5mYx8Q65I3
WViqgqUOTgb8paGRTAn9S1FJPiAdPNAeQtMH3ezbD2eYu59Z9bDVm9U70hrzdVIhZSoXSnzwkz8t
fkGOXCnzbpeiNgCzgKpMdfwWfPEPFxT5K88AYOQCER2dJi4BLX3y4Q+pSQHLDhiZBEAe14vQWwGG
MYlHSwkoWJv19IEhIAhJiwbB5MrSBjPvXN17ZsZ8E8pgIyBO1qJEK7mmM2egqz2s4bWY0VGzIhl9
AOmB68iIKd9Wb2Dx2w0DTWAh8JEGAEA3800PwONjgUKAmxkwqlvRjSdrDVtO2W1T99bYIAlt3+Ee
Vfi4/xn4+6v45Zt3fJAYjtF08BSAF23o1x8/kweZH8RlxSiWJw2Tv6O6EmMyGPmMPtiULjdzHsyX
k8npZy4hZ+DYk8UfM5hfk5590BwV1QEEYnyOSlP5WapsK8Lq2v72SU/zbonzzogBwPXerhsXiKeZ
YxvwY8NhBs9sQ4tu7L2gIrh7MSpvHY3jDzdPKgvZKYk15wuQOXAaSnxQ7KJNFVIsfRlKA75/ZtMm
48AAcTrfvimJ4J6QaljAKjbfNAJsT/CCMb/GbxzMF6xLIpzDlg1hTQ2fk9YYbjG8QBjhaB7Kl5Uo
FuoouM+aXakmcAiugXj3FIWlyeaNG5cJHxx1zJuq84Q+LDU1OHqPxKUp0qFhE/MAFg6Qc4Sijg7S
sFWIpp3ZHLsrYBcEP+ncLnkYv1CRkCme5GsBTM3z8P9WwOMB4Wmu7YH0FdMAjwM3O3Xz1+ixklfJ
js38RTfH83kxdtWEhAkezzlvpCAuQNK+VVf3nQGJ/S+fMNRjuQp0cY27nHz9gOQxbr6CS/5O74AJ
HaAczID/AGy9+M17R3ZwIA/IiPCD8d0ATISAmYZ9TpXV+20ZIE9Y+F7AhHNxucyafQGsjv/8a/8M
lH8bTpiU6AW8k3l+uMjYN+AVgO0efOUdCxQCATsJg26VNoq7dK22+pQhKcRHsCd8WKg7KqtQTXZ5
gO6Gt8OzErov2RgcyQ7z/NfDgm6HrTmYL3/D3q3wmEp5nYNfF3xZiWdPFav7XiFlsWC+PjaYWPCU
fKCetOhCmPKyCkp0lJwtHI4gIyiHb1aHZO/h/JZIc7jf4ixomXr/IM0A6VYk2L7QLFmskzfTWiS5
Uxb7nU7yP3bHdLuysHqALyhhbgFCDtu5dVnhAkMFMoArM+YTgL2xwfy2zx2wLd9LvbIt6H/qFSMO
8LWHjUKdLQw2IBrRbs0BytcFYdePbFRcjfYC6soQnfE7HCUV4QvLFebMnp1Lv74uyZnTf5kgk8IE
G+d1SeBzxqq/gV/xmfMEsSm9Lwqka9qDN3YD0lbaVjyEwHrY4GOQTIb1JmcHvXJnQVghutyuYMi9
j5XvNFxbzftZPUuxJDzO+VtfGGsYiAyboeZcq6vO0A2shH77CH6fbG5RDk/wdlU4GutNypIhiYqC
l8E/A8qb9cWaH8AeV6Ljb8s6NCCqirpEnR3Q1aTr8pLNAbKzK2cyT9uWs5eVgVsAWt8IjoeOyceL
71BP275ljKU/HrlfyKeuN9U5ORcrQSxZga4yFkqvgJ1fVTxMzMPrS3nA7piJUbESzsImxyhfTzox
rwSZ5etDqDwC3ybb2hArjz2LV/Qh6xF3hc7/0iVOj8kHOjBWPgIImNhkTH0s7eMUwAWQFQnehdpy
dwBSxay8wZ7y4daQPRr3jViTi3AYlXmofHGbWxZ0SksVjAoXx5uFC2uPQOk+hCf3/XTyTbrvXbsr
c5YphQFUuymffTB6brg5uOddfyctmd9OfcHDnd8jwruD91Ha5hhb7R5zic4AFw7ARiZ90KwOq0P4
2ilnDhPuAORNVvkQko3JJCkju/troxcVwRu0l2c1HsCE58fMkSGkmt0Dy1MtVlrvYL4xpkMNLMSX
DHmgXbFd9s/fI0drffo53+nnBP9qMry8Ju1m4KNtZwbWmbgCTH8RA6920ezZT95XdcXN4bz8zZsZ
a/59hWcnyaIIgprOFAIMH+gfZ8//RpOHP8bUB7x8xTyAMUGQT/lnc5RRIFw1tgS4GcdmjwLjOCSE
EeYg80IKUPHIsO6HQHxvq4Vyh9iQgu4EYLJEDho+F9+rvkwUdBiPvkP1YizY6vgjHTRw2OkPrFrG
F7bK73GgE5JjsZvIzLNjTbL4wAJnbwVyLLNr0RTU/3czomKWz0UavK8FBCtmrfAo9B2N5VbfDebP
URod/N603mgnFLHb7ogM3/l5XMHmmI2/6M1euH8xYMb7pBu3C2PEM4wEmR6iu1JQqzs+Iht7ccU0
LtRn5QxP/Zh9o5j/UPn31syjOBpgJzKwoZnhxR8riwd/+bxZvMZ8hvF9jvfksfTvWyy9oiKSxuWm
PGXsO9vnzYS1MhvEr1NFNCtDfIYvO3nVu34n9TgLCLh2synE20DzboG8hDI6ffPER2XzBy7/WfXH
3XUYVFFvyvXWNZKmbAo8BWDVlbbaBiMjmNvR101nGBwK+kgleoIBaeH27VqN+800DbK4H2bnNmTg
QlH6RFlyyvbMvlRbP8uTfKwv75vMu0Xq8oVMVQPjYLkfQKqg94st131uqogD0Ri/Tj+fKSMMAnLv
4MkfMBDDiUeI2YYW063cycccumNtQ+FeuRVi7+C5r48ksrN7Owe8tqnvZCCP8mN25zTM9gPnO4ZB
+dvojKk2+qLoA4F/A33zYYzp1c4wkLw3FsJfwN/6+tqXszxUIby389fsPiou6bkcpwOmrWHy9yKz
Y8FTxK41iKmUg0dY+sVUw+qgXLQnPtBUYrbmD7wG+TgVNOzEbwCQEnxCCcs69El09PkGmn4IVO2/
vQH2PbewsnGPgPnU2S8sDM3MTTh/YS2OEh/J0q5aVfYt+L9VtlPDTQYWi8SAcnZfIuuH4FwLvAmI
jEZg0Yw5llipwyjxgXNdTgmK3tZ6Q2RortpGJYHOTwwrD9sxHvshQ+knQ0gY/w75YD4g+qLnJ/68
9vG3N5GjwMeBJQgxFvqrNCpHDUwD6kraV+9wHGYmirBtshjAw+X0/XnqqBCVN/zJ2QuIFPtfIpw0
3KoFzYPSVRn1gi8TQffHH8z2D6g9FEIlxOINWwzFZ/Oguf1oYWux6Y+YyTHbL/OAghh9vcvPkNj0
T8q1t5AYTTrFlTexsikAEN0nCVNLLSwu7EsHqwd4NNNmLzf3u+AREeugxfA/ectjnVC682kBfo/p
iptIp9lCd61p7tMxcZ0hY/XBO0DZyVvhPJBgwIu9BHXW4W19AohS+NTNB45xYk2+rQdaJffVjnUg
j+zaToY71a2Ph92B1fc81Zh0wXv4QNPUMPE5N9vnkZP2qdkfep2b0/XNVHNkHCQpT2C/efrH4/sm
9OJEqMWQEfk3/4SLOS0xGcri4e6x4tzp4Ppe7wDuR8AhDCrhjT+FFbYHJ2bKYdyHoiWPudY2pz6M
Joon0PzvCimP0BjJorvCGM9HR7rlGAoOqC78AfQR+iX4pLS9+wF0cxKp8UtEfNEzmxUUkr8UE6j+
WUVgwbECR+jrFMf6glTIowXWQKnrGW4oPmVcur7jlamMcB67qqApsAWZwE6UEL/jEYgBvBe4GE43
YWKRiHKo9vsjuJF4UBym7Wno0qPBy0/9dI+gkg1AcYYYYCWY+cP4x98KX5SYrsFuQ4acXhGXjmwz
73f+fvGRwPrR4PjZE6XswAGESTVn/Y5Kh3tqkh9hQVqGaS39HbbKqo51V3ezoPz7bullhpNBfNjh
zKwyf5aPrymXSmMA17lQCRX7M2LZTQRh4Tl+QXcGUUgdivnUl06UprCRXEEj6WCsVh6lnvuLJa/C
h4nxcz3Rp4dlz8W62odIYQ88aZxa/ZjBxI1FIm0H0BN/YT2HieE0MxhtE+IAA8zR42qqHIfb1/zL
MOnCDAN566QJfiGW7qGTMAp82TDTAA7xLAbTl6zdc809HX2gufWjBw/ybyx56VSyhFalF4gf/7b7
Thfo577HuB5W/2OW+ahjJ2AJ3xXO3yM4/ShGOwJMqlnpCuNzCeRWeB+U0emMRpEU+dQBAAiTbbtg
tXLDDkEWpjCbP5aCgw3yl6gBCxz69Zirz27xcxL/Oe57FAjSmGff7QIVVjYRsG43b2IO7X2+45Dm
1LHYrc10LwCuGzApZy2kUJiL0D24nRrEENhOYz2oF0/3vyuxcsLZiyEeXH/B65zDSPXOYzI83EfQ
uQXIGRBFrFnEh2CO1gaS1bfYtKwsSJ3XpIPTharANljhD+8zWwrbfvhkGE3z1FkfdCY3r0NoO3sK
F47osGJiwvkUstV50AEnlWt4CaAgjqBez7mNfqMUMpkeA5oEw8sgxt1h+fB603ytXoorZiPLU+ac
Efkd6YFHv03uo7Rw23MCSgp16nYVPT890WmA+MV/MIZ9zfpORbDYw9Mc+qUJl9k/q3jJQfIEerw5
uFdHhse4epqsD+6ZfhOXEKwXWljIxay4qjCCMEv2u3l7GcJyNU73qaDgYXyKJyeCctw4Nb8OGpAU
eLocYcxK/Wp/wNa9OiXLTniROOUOY/MlZ8+xnMCPhQbKK5k5ilwoHRE+2R3hx1Yiw92iHYPNwKgD
OBXXZRhfsAnpX/Wg9A8+Nnh4bXBiw0NLQI0EFxTPrWW7OZHzhi0OxjEeNFZh8wobesDBaXDcv4gC
Sia92Y8nkbkKL8DrI/gE0MMY7AwhnlJCwk0GdfQM59QIwzboyjQSWL8n1lU3Czs3WZpWz6ae56HL
GWFsSMVjYDp0OwHwouTBU8X+snW11svfyK5sHlvG6yQ/OLu+g3uf98G6Hd1sAG7rQIGAD/ea0CaR
kiUKMgh1TiT8bYjI8tWo4Bpw7vDA8Y7sVT8HAmKoM9TZ5JCKFWKsgDNHwtgNXxerc0H0+EDg52Jv
GqdTokNdfs75F7beB8ueXOD0rszvD8K7P1zwgHA5cXUQDgx8dGnWX78j1N0BSEFYWTmLbYcNMvKu
yobPQdXe/B9zQARDwKOMrvjYYXJGdqqtwTdAveaK9VoDmxsWDx01D46H1i2ECIwXekblIAZfXcRI
G7Jzw7U+T8kncXRTYiG0PKowzuKhKcWH4O2J0mWa+PW6o+zszwAZXWWmu2p0cCnqHjMan/mQ2ZPg
ljN74zFXmcBps5ulhNmSStVuvSwqJu9gCq4+MryaGLDvWGOxpjOcoHy8vwDItU0Ndb/CXA7RrYO1
e4xHHsInvgL/hNDu9Jc3h1IKhx58DRBFVfAMz32B6XuFXY8yhInCAVbBWo7C0mc7pInJ9lj0LIwN
bTQeuHAcSZ3ngWxmFDCO6p4xtcJXkNsbownCDAUOmjigLBSS1mdx5pLBBWij2v9y5+Fc8v2fzlWY
weJwwr0EIGIPJ0LDosuKZWiMCIq5CiACnBOC5pqykWCi7lN1nfOJik9thnPRU+jpCI43NeRKIGMj
hQpb+Kw8/LVwIbxvEdVPWn/TeIp/bZaAG+53QZNy5ySFyz7DeM4jLN3p8XCdq0hzaiovied5c2Zq
PaFIwa5FeDCBxQSdTvUNqE/iKIls8oRSk1+nvQ6HJuPeWcVd/kb1kfZrAlcaIc4VJDjiTjkpxmcG
O/wDA0bA1mxbBS/nvRscCx6+d6iNaFWsg/914dda2nyPFVL09LmUMWOK7XsnR2o0NegneiS//Tx9
CmM5Hk4VigkWkveAruQxcI+b7YA1PqDIlKNu8oHZKtiffb924KuMOhboMOpcY1zCUzDEskOLSorG
WXZvQRbgLDVngk1Q4eiwTZi7iHqOzYY++fQBv1mxv+7vYxT0ztftReMDJ7R+zniG3wGhKaEG31Sf
dhCAl7eaUDtqBur3x7dwFUpUzI+UJ3xkIypD3U/ghE91zvL4t3qchf3w7e+/yTVQG/E62DFCKPJq
rxsd5sQIPGDungYXoX9UHNqNSpgwWbcLoDxJOuucbdR/Mm0+gQkkMTHh05wGp1v2j3ydluqhstux
HJWUCDlBJuWqEXQH2uirEPFTUk+BzMVIk7+E+dGKG8s8zesDP8BdzUDyvQwcQjbH8MLumT0QOm33
jvcqnlsAKBh145fDKLHYPpR5LxfjCHFqMxfD26j0c6h/Qb057EC8Kf+X+QVkA43uDbliuWnsLHpc
fn/5ulgma3VSBd8pusw5IX47sJ9sq0fauAB4LtfD6DdTA6AthlbFTJrTp7JGeG4p0obuA6fAR6hP
K4QXeExNbtPvJFv1Ai00vO/leUKyCpFeG9Gbp96ABzeBq04RwJJ/IPfTd5vUaUPD6WzdBEalxGOf
95hOjg2QjfXrKIMuYfaBpggqCyBewlBQuE0X4y+iTWhxATCwM2UXDBM2JSnusLZRKFQKLz+dDoFh
NRDIbxQfwDTvpbCISnzB1SkmX9iUMWVlDz8xv4B0IUUHhMYYa1FtIW67OwpUDXwWoq5dNsqm/5g9
ULrAr8eA9W1/6H0wRlZb/1UunsDRnEY/vDJ8sJcGg1Ds/VJ3WNuZ7NaQDvA8VYPBIOY/D7fwjUXI
fXK7Bbcu/kJVRcxDwsjkTbRfufgsQJX575fLPmI/l711dUTHZBnxg/qNJQtXQ/DP36GwPS3Y53C2
uj6RoNajfPK9Mp+pmDhx8j6mP9mRmJYCze8Z5eTT24oG9jnt4YTdBXnpPa6MGyXQhJ9f/3z+v/x0
X/24hNMAq2bgvH6O8nJkHsVpQbuNw+3Nrv86UCnqZrDkP1BsFsUb6xxy3rbMsFrYcD+rhS0BwQFK
SGmXf0MsfUkfJcgXxXfnfYdRq8YvJbhpkVGODtWkrwRvDDchwOB3yuD7Pn5+o0fnP2S3L0PeTsxn
tWiVFY12h+wq8V/VppDWSj1K3tsUXQ9e9NgMEoFIGBIJlej3a2yaekh1gZCXIjbl42oRItytfGxm
+QbQqJg9xjFAyH3621DhMChiNk5DBgdLiMOrdUlRBrpBFBN6KoIwC0+/aICY3KjPRozeUsx8HyGt
x6jZPxXnBT0Dk3XEsfAmeaiO3U8Yq1M5vqY4+q2TKaXy6rOBJQ2ah/iVW5laeG8JsG/d7oDxTKOA
Wn37g3KEfeC6Rax+E3kOQsGuU+hWwuwLg0b0/SRcn+tlNu/7GuhgTB/JnE1e817GNpvfcJjVLQ1r
LMRKVLiJXf3IO4QxKxHiA1cBliRZLUmsQufJEbohngG5gydHE6wIG1yyGWCQ9zkr99Xf73xQ3VLY
HiDDxnBGsMl/cCo3z5Wx0xc37di4ZdhvnVB3Xw6Y4GJYhjsVqysik2rqfoZBJOh5+kqhdkmweuds
hdkuEIAkFWp80CcmcoOtjjUX3EIOakNMIZkhpGvcdwiYHq7gqHJTx+mmY7i8SOFZ9Mx2L1zull2I
c/dg+tq2oIRffKPvy0+UkJd2AaAAb3zv33MM0rBv5Go9fJ1HlrZ34OBVQFxnj4xDXgVPoq8IK1Ns
Y5Bsqh0UV1M5kyDT/DH3ev/9OIsZ80DJQ9rE+Kq1hvPhvL+DpxQw/cA0RdCnSRU21flry5NUXsRI
Pi5Y11Qw83bCAOPLPa/sNy6naBeBwB2dKB+MCeBd0kz2xVxHw27k6d4TfByUiTGBEUikjoWADXIG
RwZC8h5KlI+gMyGlJhLWqo6Ma54XkALUEAghhkCvaL/wB4Lgy8RzQQQvMYv7jDnGqdHNO0gzPEjQ
EgpbTIwZVCCjAQOBylkshJkENvqJtf0rSYeApxNR9GHN+1w+oX4lsYK5QYUiJoREApwswaX5LRF3
I+xNXQw2XBQCk+yPp+c75+iD29aEmOSQ/6orEF45YaGn0oY+F6diLRoOCSKNApMJfGGBafsmXROl
uPswkLGgty0K8ErK1UO2fTl4C62TMeNVBrs9LhRUmi/hdEONchimUGeuYd9Z74hIW7PnSjHdsZUc
gfy+9nc7GJj8XYm4Wjfx72G+0nYVoyruM+5SjFYN4WjLvbgNxZUU2XQMk/8wrR3nK4A44/L1hLFw
jpReA+55oMIp3SS+Xznduw3oiqnSYjUQtcJZSU8hCEE8Y5OXA70HDlmCLyaWLJZsQnzdDC5V2PMx
zoG2182QLaNeGkuBIOIIAz48kcYY/KzUMfyMTQmgRx0J9Yjl8yCvigEvjwBwFoQABJ2kukZ8gyn+
VbPhXIYUdEDHXWEFwk4LSSG+LV4r+fSMZ40P/ocIT7VAAvBI3V7YYJ3XDCchni726Hm+ZZIIDSw8
TD+z/vzF+u1jp/3wKG8giwqWkKBi1TSSw6nwflSgRGK4DWvrFVx0h9Z9SbKlLaR75UiZI0jgIaqg
Pz1BFYCo3S93Df9VHHYfc0oZCuFsxmJJnRP7C28kzGZI9vUGYEjBPex8bmy6IKkM11sGqjMUlfy7
2wv4gTEogjJh+AnlUsivqxESDqyXmxh5YCDYzJ8AzSed8yD6XgkkAgjDL38zODFLtAfIIKwDhhtv
Chx0TVBo0Er7iGucIc3rjRitF1QtykAsUZ4gI32sLUBbmf/DXwUgJ/j+qk/hdQBk4VwdFTCFluxY
9oF8C+HvWWHsSDaKq1jYhtkbHKAh4ADpj9RpGoGALgj0ZSeA1sWigAExJZNS3JmQVsRB48vs1QZ8
GaGTowFSbQFGDXlm18X0R4/3Gfci2DFjnV6ba2mY2d0G5rvhWuOiAqJiIi0EltQnwE9+VHJTpges
EqXJDVOEFNUae+eoRiSdUefDK8JbhIxVKMEE2DriIa8j7A48wTX6wgiHrcAGoXp0/qYEiiPiNToL
VjOcOJXMSHHUQqjFjAP89f+2xRnD+aW4Nh7yNmRIk80dlW0twihVhy0KQDidY41L24gXOsxYkk3Z
N4QRDCgHGx6OfTiL4HAPJ4xPyVWlnbcA0ui12xC5d839OQA4quaZk44Ok0ab7VHFW5OtFL8bg5tJ
lh+YSgPSQY0HE0b8RAB4IMcnJ/kQMR3wyYjuD0ElOX4ToELsMxUY4ASqvWmVMmuXWnxKznwRHiJ0
ijjpUHZDlkJSy3VwPoikIQCskdZ5eANCWy0jQWTPkNZi32olHIbYpYhEnCGX+CmQAeo53cMiEBQS
2TfTFWUm9/w62//60w+3aej2cF5MSOUTQ/PbTKv8jl3Y1fqKjUBjiPHnqOnHOifkgINJKZaMDO8S
Uh2v33iwGH6YDco2XlePyn0RqHjkUGOL0yC2t3C6P6Pne3JgGX0drXLUdoU5FNRu1L1kHpF78SVS
SagPYFPzBeLf9L5/7hMGqawrEKnYQNFNXhgG1PKo2FSTBu3+bYGFNiVNBRfbINLvtsgmHb5H3Ubb
SUuI03def81X2YLt6UTRN9fw91WWxjS/NidckMSugjv7gfH+y5J2rys5vfS2izeSDOpfHqj3yIiS
lTHFxxHHHYj6ZTw8fdGMOd2pv6qhbc4wZp8qyzfRVCaHXHPqTtjZVX/qrKUyPMQKyUAkjAZEn0Wo
NNfyvhkBKvFBanZ1PBlJeZmr/gAHkSuPNgkFQblsqRhppz4dz2ayIvt2Y9hPWLxv+JjC5QUaNIOo
5+x5LRbtuHDhkY04A8krF0xQ/GCg2CNXgTHbs+WR6uczcUIUnIg1Sowci3kYG+O3+N/pAX9cWxIR
5XabG0zpJ+G0SC3n1QiDAeirNCIQVdu4jutVinWY4Bljq2Mx1Zm9ZuQ+sf/1gUNmNxpN8pDQFrys
hUzK+pOMDP8iOzYscPQp8MjAM8TH/MTpYjgy2L0xOeKEf4uZWjgcSWirZt9FNRHaF6GC4S/2vgW7
4172D8yqUONH+PjsZIecLA64OiaLD6Z4MuuNao+XILPJAwmOIZQE90F4Zx+p75ctQiwl2Jw8UD0W
f0IeLp5mBAeR3oIshleCLmFYs4Dig7KW2SWbCf0Kkzrh90rwYaRaJLxgVVO72E6Eny3ETVKgJOcA
ZPabH+gB8LMgZZjnBAA6DeXglES9PSz7mczWD6OCHNAOu973XF536w6J8BkHIS4ZLjundEyqw+I+
hc4btBtpjIDtH033tZzIkq0B+ImIwJtbvPcCpBtCCAnvPU9/vux9ZjTq3t0toCorzTK/gTUnPwot
HVQItuMMxnC0QA5Bc5LvknrvWMvLeeMUxTNAqw74X4paJwIDQlHlSCWy0qKirtjJ5vcNeaYNf8UG
CgpiEFEQWNVC/0K9EulF7m4r/gjy5sfuo3/SGuiSqrVP38ohEAs60rJnia5hqh16xFwUQKGG89kh
/Y9uvKe6y89J/y9bO84en0vh/vxQt8095NIPLPCLjtfi1yVzPqCcTploUcn1nU/FWCHVyrTLdLtn
p6/Y+An5W0/wqN/0UTc7Wdh+bYCPIkPCNs4UqW38HyroJ9r/h9JGOcy5Cztx48RwQtK5Op+3sOnB
c+VYo3gDYXQBUSboJTBJ9mNKA/iwv+ixlcCgIA9DxiBld0HIAEtPqxaeyKWq7oRJij8Tt5dDJNg+
HdAyTbBdHHg85r3cOK7ItejtGHpRzrINn1WDzQWgISCq2geBzKaKgLof6ybZS9ZAHwcqykq3V6f2
suMHP5FaZhiVzhua+R+JlhAg2919ORp03T/4yn2m1A1jRNE1GKrSzVDz2AifLi7KY8WjPtYuVUiW
wLwWkgSZ2WX3WQuM9OMsMVjWEmKCRfVOV4CundgmRp7p3F1RWg+9KqxzVgz2IeYqL/K/aPb9zOdT
0BUg5VhfPwDWRJw8F4UpkhP7ziH0AR6OCdJwZciNvkZl6zkJUvx3VbbsJxNGAka6pa5r1Ui39F+C
PYdDe4HrQX20G35uO4MH7h4HdwWhzrKoYqkEEWQmAC/rOgLQ0BgNTmRCmdUsZZ3tIAQvQLtOO71k
CjTtaRXosrTuHtqL/oNUz7UJPdY3b/oKVerh2k4CAHVe6k20Kr9B/7lbLJtvet3bDgWw/LPuqHd4
cwAqHWdON7JoAc31Qbuk2JmplynFrs39RRtOvk/8exDgDzSvRMrJ0ttZtLSx2YGhoA9KnlqgyP7o
erUXzfVV74w99NL/yn5uvuhVVlIN2APbIr3rQhDYR4yq/OPH6Xbkyq/xFpviLf7VTBwsh8/GQ6yZ
5nuRuYlfr50v3Ll/sU2kAReMmIYeEuYvVtezFWnEOm6XVRDhMeC91+iAWrDrr6B1yPVVCC4M3Qep
mkUp/rkt9pck+Z+zYwOQizzZCUPDLKDoQISurMJiGVAlt0SYGBXf/GEure3gRmAQY5SaQY60MyFZ
SOFw0olmipoUrUh7w0YXirP5j+nEi4B6YyfaWheDLRIpno9Nfal6eyU1vFQ2hlIfAI7FZsr+g8cz
YL6ejIHvau8ckoDRbPuUV7fN018Qqr00uKnMQYdZvIT874ByhPorUF+2nH+L/Gp2MG3wk/BnOJ8L
EZ+uPpInecVFxZWhMARp2W0p0w3Zr0yotG5pdJcTtcBRIqFdeI2VKao0qkRP4ndNcP1D044sFp6R
SlxpS72CGrtijXMf6eRRB9LCfSwGUYiDUB8vtQx6H/pW/84Id/3OXxsQRUcNnA3+BHF/8aJKZQFj
s5wh6BBKc7BnhB9WVjsBq3Zamxi5SXH/qbcBt0LX7wQVtekhJevR3JC1QhOZP5BKaVwXfNVM6oqG
/O3upuVWCKKLZoqnxpI+ybqcsU2F38NUR+DS81JqBBRQVVBgDz2oYGacqLjK2qX40J0a3xuVawGf
MfTY5KCh/RHkKogyaLMRlC1uUXquIDNXZdFHOfOxsvN9kl8KgTTwyLm6z+/JBuoWuslIYSbhEdvz
xHUA63h1N81bWZBdVRlp5ApuxbosCKupTVCIqmpocbaYNlfmVrq4r37riVJyebNRMppVKi8ABRAk
GkSr1r3wq5tUxxH0WaGvO+3m2rKdGnQrfUfKJNb7lvBL4K8F7kVE3nSreJL+RZ9IU4zxkI1u42q3
EgRYE2eb3cPDCrh5giq2qaAeCOptxz9quWXpF62LE/tXUf9IwXQRutQNahu2ICBYvcyzOWxPgUCL
WTo4VHRizsQvOQFMbMyjMxwQWrdk9um2BSY8RwQ/1DsDE5SLHAVxoFzfcWaPi+K5taxjV7Uaisva
3m+HOcWWugOrlR4uOzcnr0Y+zZVIKeXLSWF7AeDSIM84voFOdJOkLcFct8KeQ9NM7cMGK4NjKCd9
cAJ52YU4i50Pxof2QygND7p36h/PYJ/F6WChWWYKNXC+yxnMqHVdV6JIruZjOb6WIpU77FW8Mx1s
mtHBovmuA3sl6tNB1Kxd1SKjSw2q/oQinCpE6utvlWKZz+cFt/k3o7DyKKQ/b3YtAAKyUIdaCs4j
Ul09SjkNNaoOw9Wxv3v2ItPhXp1WaJ8rxx+lzKr82jZuz+rrY5+tH1KD9LO1jvdPGLRk/zo2m/Tv
6gkVX4fTB1SQueLuZPKLoJ5eOuED8VHV0SsrvfrrqVrWFkCE6R+IY3kjtdoXF1Dsekuv4p4YDc4O
5ly2lWge+uDFzx8mbfR87kMg4AGbzB/y/s3EjIhYG05bkTgzfoTS6kpd5lHZZMpvzc5VYeepi1+V
7BG3sgGruiKirDUH+71SmSPRcdDSPEI9Ht75aTqPjKIYqS6cm+Yf2DSC7DjuKFFxRbup0vOqCMW+
oy3fT0weZA0gUdt+SdEHUMpPBLz8UYT8qp2Xs/Xu43VvQnBfT50kPlsyiIVchueLWywu7/Xzalfe
0o+7P4NtyxOsFZoQWSBXu71d8oHe02IS3Y5zpPMoBh3bOyjU1KFzxb9+/4gCHOi6DWpQwUHtibCo
jGzLE5q+8ruRsozoP7iAyPfyaqNis+C/8aDvr7IgfHgRbH7UZ/29l978vfomVeJblU4tM8nqDf3v
gor/ooEVnNZCbpD5rO6/dN2w5vV7NYwKQVWdo1Zrgdybqe8rCZ6vh/pSkhlsSak9FYkVJ7rwLm2q
yoS6lFRqKImKuRMO0qiz2+a28oHK210SjMWvHzjmvOWe119gMRJvgqV4kPJffT8nz06qk0OIlatq
A3wIBOQxHKq+Lr1DqiimmaXahxoIIXI+dV59gHmsd6ulJ7JNndMbKVAAiAbuWRUbuHtyJIpX2tv2
dXRXqhcMfDwZBcEp146j4yheizFuAG5Rv6dA8QvPqnk7mHZWBM2oT+irJYq5MXPh8i+vlFGul5wc
hofuroYfVKaiavsGFwig6NJ9sAKT2jNeWfxe4RyXWjO2zvQo3VvOHtql/llDVsu+CqGm8lXNCm0v
ZZVxPtkf7EYqqwZ9Id1xPayqavm6TOmMy7vih+p0/jnGAii8GdA5VWrXqghJrKucTX71ylg19MrV
nApRqJArWnA2f5deZSpHn7umrNg+6herVlfuPE0EiN1VL1fQ4CL4WE9hvF2hIjnNt04fMMu1sYEA
zuVrzw0YAgQibFGn5RDgCvn457pD/ad2KtI9+n0J+xd+7shXkSZuBsvI2f1mnXOpIGBo9qXGCEQB
awSZeynfqFhx5RrHNzByy8EFwoUCSzk3XCuGCngKuo/ImyfJ7CYPbmUcVKooq+VHQSnCqIcDI9Rr
YGnGz3EWCg5e2894I+GuouCH0gBQgXxD49WpRyhFaTGEsLnCvvNfvWxZHkNcFz9/2BoOyPTSVfMU
9UZf1Dm7ll5bDOitt3KRQxFvXO32u+vgkltkA8LqYwNZtSmkKj+0aXAwj9W0g4e/g3u+1kMrFc6j
euyfwFhYUTvZwD8utRx9iVwvUYdwaMbqrh5JXx6ULeakjajA+VRJO0YtloZhMdqN1hZNJfR8+10B
/qxECtqV3YNhfNtqi7/tC9zgZbIfxaFs1v0Ahrnw9gFCmg0rw+HCyIzHHyre5tWqcOwv+7cOCEo5
9/uoQfR4uJtycnyt7LrPrx0OIaWNwboHE17b3PMZqOVp/oaX9iooaV4mx9H6G6B0o3r3oweZjOUP
E7w0G1pESbpw+YmsxukECZ5DdXVNiWNl/sAa0+bdtep+Cdbhwwzqu6RGWFtoJD5609woR0Ht/rdZ
1FJBbe5GFyBAGAAjZeEtViFO41hzP48FzzhhECm7ynqUDFCRzjM/4ytSQZAszfqZgrEKVNZjO15+
+iap8s8LkDzxETZUslJsenzFsedX+NwVP++FMRCQmSq0VOANoOoEBs2zcNgUM6nKWyHh6eh5oJZl
Hyot1cSqDE4fO1e2a/pru2f1hFZrit+7JH+22Xr2UVptS/Fjf2riZVsbbfVVNUlbBwa/lYg4QEsL
AaCjvfHaBnpZhKc3AftT+caQaFOIAek85ZHnVSm37ayzv+9rbf0IdMpENbqtvKVT09pjV3f4HJUk
yDE6V8kEABxlG7F7JXpU4lhWMraYZGSQXYP/Hv+Wp881c9Ot2kRyND2N3sfODhIj0n3DlG+/9sfP
tIJykNPdQbswyKNTaFeOdBPL7+NpeDu2V4le7FrZiI7QU5Ki9eKOy7fKCVldihBQJdqDSsMSHIYm
OQo3CG2qZgwPuAdZFNIGsVl5jzye4QRIE7aW48yqhMppL0uTo0rXq9OjAFxSsSCkkehGAGvhLykt
xBSgSBoUH1jshFRKgX7+wr52/rV625YH0wgy7NseFrxiJ8Z2OBujmgbHyrYH+pGPdM1l4ifHyjLf
BoKTStI6+Sc6E360uir2dkX1wmj+owRCttYQ0j2htXFxoE6W9EAEmiHHo7GWn78geOv1+UKoOeIT
U6zCKBQ+einvqKLgQN4X2utC44/gSvgBzbS/s3Sg3W7P6Yo5jlP50V9zWpqMetfCX0PjZ9Ab8Uqj
meEfG5n8X50iodvdVnpq8AqGMO//woHw4vmF2deffqD9kSnY2KDV/7wRlQ6DaKTkvNdi729cGTf/
IWMKu3HbzK6krZjPZoqmxKKQdt7fP/Z6j5WHPlJPamwFYLVrd7JQ9hWChjQlm2nJmEpa3MqyUv0I
hP0s4YOXJwXBTXggXMmcBJW0RVsu9LTnwfjzke9FyvK80FH/a7wKoyrgspwpLxy45b8y2gT0eFLF
hJBfuBJ6U3LFVF6dyR6Qn+N1CWhGvRcJdr0c/+09hJV4bTtHQXHhSkfZgsQ+VfyjUiLqmIejRImh
0Mn50Kyf/fswtgZ9tC3MN4E9fi7+zUed1uiW/5gfi0OFNi+BFDeW34NEntTtyIWT+5AQPnWDJKne
JvxQJj8MZvbqOBxzQ4Em5XUTPXr/QoUk3zAnLFT/tG+O4vn6YJDOV1JmobEJk0+V1sBRN/BCLBkV
AA/TWI9YcuW/boURlz5Q3zdZEF54PnDytRKPeO75TmeRn6kRtmA69RL74US7lXUvWB2WKGsVFwqZ
RFD+ZVnhfSfhVVEJ96QTjhGEm3zfiejabiXvBeYkm37mOwRvKIbOZklp7CL8MVSpdZzjAG4hw/uh
bNOXI77zE/GclAY3/57/9UqoQGXEVgcHxB6fqaCKa8nopanCBklJlLwKNRvtHKBJr9Ko//dkgqQR
1Za2CMFR9gIyFZgMBtdC+/Pnsy8+MQvJ6RZ+vUj40LyXSte8zw8Dkst3u9dSTPMtXk71GM81ifKO
Eg7TVS1LK5a/vI4EAuEVpwJSSgEyZbh+35T/kzSPXZ/6C5xNmTKin3xXmP45lpE5jSEjQLU+CSYK
AUR8+SjKQIckfhlpbVoXoHrxcP7SouKq+sdXQjeqMxREnIrnEgqMGyK5I6P16fnhjExwyHnlwM52
0ZbRmQ2pUdJrABIvn1Q9MdN8bjjR0oQdQzj09KAIbqoFapjoGHJspQ8bTFIonNYvH0sJbaIItIQj
wMsMzcFPQXUuWhzrhJa7FsmEWlB4fqAq/8S/1z9OLylZ/Emk7nxEIgSGCWp9NaDjrnSHvnzcpTf5
Vt/nFMrOAQ5Die1+D8Tn3M/p7/DHOpJSJhwpTRloGH1eo1fjvoIv8a9L3rtpRnBp102O9zLKyUE7
KSjz5GpKTKp9hdcoMlB2VYcK7l+Uh4dxa06GblEnFWWXn2Rw25f2vrtr41Oz1jV7TVdF8Drl0iGH
8LJ1QrxQgZEuWXHRWDSm9akiwbJLQGA/zOSl3W+qOrSVyQuTttDNi2q87NqUdutkujb5mVIRHe00
PdCUQtKl3L02prRvozVlVehfyGI/AHwmWsfCKd7KP7rSFgv4XSfRe/YWTSC8wDEhIGlDxdxRpvmE
JLW3hpr+crSqXetBNlSEDdGYhLQ72+4A8RcFWSAQs7hcqfzY3F4Li21lzYR728jS8FkUs+nyiv/E
rpnKMfl4tZ3vz8H0L/q91FBsIiFeu+ccxf1E84Hq+MfMNpK/1kIGfdFULL7f5afV8S+lXUhI/Uzl
sCps9sXzvPyV1i4h4XGtJskJIpHeKxGaFSrMxzwDiuW2uVan1Oe81CjXvaPtxbER39b1N5PL1ouT
u3Ag1sqJL+v7cy9+0FTITKQbmxoTzGuiqbt51dmnaQrXY8wjAdFz2VQFgx67mmPPZCiuid4GeMPT
NqZ03spy236UqDCWWNdL0Jzbl6boYSmWny/ruZAG7rWvGIfSq6IRRzxt15i2o42VPPHJTulV3ZtP
UFP6jtAbY0fwx/p3qq7ZIcNfAVhgE6xT+vEoPMtZHhpvNXWqyiTTs13NmbGAvjLte3uJdKQZo6ab
wDQ7lfjS1hOdOGGcdWvFuETWfRwuqKpRDZLTqN9v7bbHRqbKhMX6pSihuY0tPjkqENqlFYQuxVNT
WVD/6/4neOZtCFkuPJUuvYuzrG1j2dYfoYJWDtSQi9SB3STjzMApUGCV+J9kZx/6JbXrKFVJgmer
ykIjvpt70KpMNaaol6gfR7dD/nuD+5No87yuTMvrNhJiLd49m6XoRcpPH2TKPuiJa73lOJyCzXj/
K2kIGlohy3srIS/C+aJRn2YuyZibjs38yTeE51cxMSNR/buCd1YjheCtXP8yH5lSovXq0nW0SUpb
fLDCHhMBG7EtDUfKhlZPuGwC0SUaBe7/icaTcNGw//D64ZZ2le5dQfddGoNRaSsolVR+Hm497INE
omUNKzIxbSReiYPXOy2DDLb0NFRxK98bLbcFgxBo5oKR5Ltu509/Zm2wx39waokVRMVU2rjiNrtr
uXuOjZQdS69SCqFK8g/UE3TajIjelicAvb+QEj65wcYaU+VOgwTWma3F+vAmjtpdTbL3r3FKjtux
49TUONK7N905FhgLLsE6ZGqMMS4rjJXU+yOADpYsm1aC/jdWLjMgEvt7qHkHp0TnuMhgvuxNEtUZ
jhpjxLj3W/QhZxwiDniopWBaurQD0QxkwmhXVPrV3iERFEzcjwLWZKF7KSp3FzYotCAv3/EyJv2t
fC8k0DCsJ81mjQNcEge17lqmFXBamVZyOB2uwGEIu4cMi/707Kwcsv+OFjcqKwC9c2frT/xRSCja
TtFnS2t1xHQlbGy50uUN4lpz3FyjaLXl5UlqVJHapBPlbLa4jMxemfbyVru/G8dFd7VuZSEsGNdn
+8d49xCk6i7zLKMqO9SpnXuP76fPDAVXDjGKdwgxkc7lPLoZ9Sw0bwWAMrto8UuNmMexYupUnH6/
B2lIgIgU/IomudJfT9QvTbIatRQJrSgRveDqN6KnByCy7mhpfgZFJibdNbZ9pSwzDHsDCMqd3KNS
FxBhSn+PSnQp3Ra3lBlH7EqamU2zSFUPbSJZ6K+UQfQP4C1xdhXBX3+rEuTyoqsqk85nOzaF/Enj
oLkY7pr8szqvbg4m7VHIUljhUd516IHgPRCIFvyxD7BHJP8VeegeVLS8NeALyc6rfAPB6u8+Lvxx
t7UYD1gAmV31iOlB3hU7xFGbqG+3zUy2Go/VVDFvSgqL2Wk3Ju/8vPRaq0X5hTJDXulaXuUguktg
qddsNX0p77JF/7FGQV4Wn7lKLFe5bav7ZFNl8hSvsJDa3+oZrUa9O3ve9COaaRzPzADr0WMb4mW6
qfKkz6bKmazTrH7YDeLaX9t6JK2hTOIL9lv1FWp801zf6kAxy4sqaGF97l0QQ2ljM79F5cOn0brc
N4hobOlomOzwP9hUqCvjrDiIjZYlcEWjmQ5SvcNw173K7rRLyqtKrBQ6Os9W6ncRy9/G16auVptK
Jbny68eVWEMtWk//HYeyzcF0vK1ouEHD8IDkfZNSKQXUG9MFagfRnvalmx4/gF7SDATKy48XRMKz
mCB/B0/UvuDFZyaRn+MwxfAer11j5AkkYWBXjXlv/Xmca2S2br+HjygY1+GLkBLym7DuziI3hMGC
cw1FHYXQBeEIrraWA1Kc5n8Cti8wYrRtOjnhTWxyatx/1pVoNUI7hntXugQhaELfWV09aP3Jnro7
smF0lyoaIuhHpCz+IQG4FNs+ti4v0U1QTkuXj4BjsKt1slMiNPAuPk7LskKbTGSj0R48FtDdy9/E
5GrroV2mea68wLlWQQ2wNrjV062z9oMq5jTf5FjVpKuuHXtrXJWhD05QmEhYb3Kv9ZdsWY24Nm1n
C3dt3KmOywoyg7QcdAhhuXmque1QO5kKjGHz6GLZAlsXF2KdNiJGejfiCKlTpdOdkLXtmyQlKrly
Dn03WOMuP5/B+uzSXzSUodlRhBZUUo0sYf/SeqocrJfvO8Kq6Rx8jwlOvstJmvyM8ga6vRnHaFDB
X/LmPXeghSnCahUBWZXp8n4fa0Gy61a5xoL49qK0HDjf51lWNo3Qg+bVVLjrPulolKjyFLeqEXeU
6hnXsSq0cfEVlFMZpqTkOkQh0rpBiMrV429KFtZM15bEtxOt1XA50O9vbnhLLX8WmMKv38vXQz1K
44vz9LLcPcp8dgKMXD9UHKd6PI8CuZ6Dkm43ippHJ05sS/pXoiE1GMJftfclMoyDvQ7LvXbrKe6L
nnWAq5vOsnT6fA0ekv9X794k2FUUcSvtwloMFOgqXLgw56b9eFTRc1nHzai/GkG59KiyXI//MYcG
7HqOlv1XLfZ37KG01aIWcTGgJPTEC3w0jN8DjnVRDBzebSnyw+8kVyCj2IrRJ8GwSdSEUI9KpM9S
siPUbGOkr9qx5q5nt29n61edoOfw3HnOTtXrZ2w8neMbW/qapJcPKR5qUqYfqUTHKSXjdeHiFA10
j1JmvP6M1m8Bg8bwTyRTSXxSIr5yApZ0I0DucNDzF+WZSZLGePAf2tUzodMQ64CSmbTKO+Q1MfX6
GNvQN4G3RSqIyEAh1c11tt3biFAOTRlIU7V/yUMAK6Z43ETaZMeig/Rwh4sAZwMO9fhbdgPPdFmL
ti+MMugq57P9GBmpeUIjJiOLn8Qmh35kYu94C7dZXHOm1ERIf15G4O9HEKb4yMyHCnvXjoywIa5A
ZogJgS0EcZE4gHTnwXMq+XVqBPpX7JJ/DNKzC5YTGMpyfhplOoQPGE5+Zevx39c37LvpxE8EtyJR
fnzAVmX6sfGaLAcI498Nh/g6Q7awGSS/sh7Hfhj5eY6fs6TKhdDt9EXOwCvjv48vUwqojmNXPfmX
An3+WI3Xw3cHat+9gCkQj9CbYoVKQ0q9TYSuV7S7MmGkdBLJp+abmZcllYiohJK3ftRTP7v+oWc2
lbfd86deYCPTP3uaH+fJbRR/mTvbQVzzxBOqh2X5lTGumU7CwZqg1fgUuC/rC/7HAGLld4dCVv3c
iTXxuVuQMCM+1VXPLzOxCKPfl9B91MUaUf4xs2uAzy/bpyY9b4ps7cHi7fF174IX9rY9bTFKkeTf
9p+nthbdvzNfezIhzwxq0qlPKPFOrDp7jzc9mIr9x77Fa7h9r0W/wf/qp7Ilh0xsUx+yZ6cdmlP6
XHCT2XbTUh8mDSdwI25rPHseGIyaSaK/g2Z1gFazO60RpQeJJhXQPUnG473nD2mTUeYnuCCylLK1
PiTh1491L+khNyDih/SgPlKNzIy0xPiIiaUEXj7Op9CjdEVbll8VtJRW7aZDrIdgyasVvDhGy694
e9N5MQjcVaFlgwgfTYgeVyoeCWPqBo3DR7prGkIjMKfqpZqi6l9JUPPHoq5v7IEXcAyCMmUijO8x
z5HP0++Ndq8n0DmpBZBUlQdGkMiO88cowzhmIXbaYdeccEHvZev0XjuYwjSqZGVZJ4oDOQfkt9Yq
RqYarzv7QY5fbqoT68KsrYRsmT6Zgt9jkL7fkJaxXR4HqfZ1vEHDi2uUL3pQ3FQFabLoyMSH3WUI
uOv4QjJiIcrqL+jtXgjBLm0D8XoSFTQ0JZN9OSCgKH/q2mMc+afAuyhuirFuWNYP0+LVzw3jFSg8
dRBm60tcza3EigNyuGetHYovnbcO3g55PjbeOSjP5Wx7Xc9AIimzKIGCeJay/ayPoh2kScf4u7kc
3r6pEiivga3vCv1QVFOak11Mq/vGsRH9gYGXZQVXkGMp4+8d6DUdBP3Ba/X0+xyzA1giJVlzqvG/
93q6yQJsDurWto1RMH2o5C+bm/ZrFIQmk8XFR1bmRLJrPUjXntVZCKSWcgv+fiTNVXtb8TawUAWn
aJBrXsYZcRVom5P7UsJkwixKqWcNLq980GMN9wDUA2aRGmbbAD/vAcITdkriE8HnODzUc5RFpJ/l
+9Djq27niUYOsEpE18rA/NFoooYAzAJsOnQTLJzIaGD/tkI7t48WWY/+HKvxGsyE+tijbQ/LhY9o
bSu55qIfGVzn01FCIzvmVfHaYpio0zisYJ1ReGBAIT+W0sS1Rlk5nctvRKdxpPl85E+zSPcG9rS4
OkVy1u1ZZJDScmbewkZ9omXn1AQi/9nXdg5swCbgTKVBGX60BihSu8lNU/VFF7wR7Ok6eGIO32iA
MvQjNHMAoWJJX1ire+360Y+bVbZZhBopRLXoBEyQSmKHXuOxsa/etTCkwo13W0bLAOnwDYlZ2403
s/c8R8evQQ751AiW8XIWjODhaY6BsYsUzr1zmxSjE9dxGKmextP++QP34fixGLzqVpX62LmLz9KO
tGFTZr/PGv7N+yc3jMxPVeXoEdBrWdb1FDh8n4fknPHy/MrnldEObROJ0IHpEZUPjBVwKQ5qufZa
VWcxvn46eN75I5AuAeXLH1CQxXni97cdCjHTvUf12lsM2PY+ipxL3ok8ZMJxfuhtmolesnsjDZ0k
anFo0xudJYGBH+03YTRnMSLmBx2i8X3GBupv0WYvSxQV7m2RBzyfRoEy8veH+zi04Xh+Ej+r/oN/
p4Oym5qcm+cOosU4pHB/Vn1QCwlsE9b1bRCMGk2yApR9kJheWV4mgkPqfcvjx71rVtQg85MZi53G
EEnd7Tz5F2s++uduEqD805lEonP86iZThdxHdDIdgBMoK8bgjNbFYVD7T3Vu57yaatWpc6WiFAQ5
n0NgAgvylb9TNlMC/85N4iMcNDUYIoARxyNCTY2cWdcQxX5wBx96p1/JX1x9IFjb8nKWdr3dTOVZ
f/xMm7fJrfZ8FqIKMKHZTMCnFyMOAeJbpLTczKoOmfhJIKZsLf4n1VcM0S8LekyRHr3SyVKE1tzy
ANljcSXn70YQehHofO1+k5PnKBpK0I2p1k//UUv1npk8IM56cB+dapk/LcLtKKE1HetlOw9CeKV0
494ikFCIDyLfFja53kg1GmvE11xBGpFUK31vkUC76IkmB+89C+Di81DTcE1yUQZqPdEcbWUDTb2y
Yjv8rCWh6RbgO5SPilukZnI0GQeGQmj6WczBSZ4L6V39hMC1L60y5eWyIVGOLsqgPExEI1QeJHbS
w0XjAPAerW6yja29KdpJCEdXrSs55lvzfC0xhmQ0evA+8EbHwjP1qy8qgfUAqCQLF2OtGMFo+nNQ
ceTouFU8sZYL2a8IACpRivHza/9x+9tKtqlHRTQI/pAAY/Mr2kw/Lqr9Cu4jWOHKMKrj3wFDHQpe
vKG7eyxNVm7NbC8zeE4SLMTOPEqTheijKDi8qr4qeJrv519U+yPUyCc+qr0Dcr6+BNsm98hvcyoX
UY0FXTK5YwVbOy7y/V4+jp2D6cEj+NjEZpR6viGc9gpHwtD8KeJUymwL15914fzhzc7XYhyei0q/
gi4OAxlezMUSLaNFXCPwqS+7hO67D+KqFd9kr+wRQZ5OIDI7cuV2c9d/N3r+2ZVfeiSKOmw/F1TA
lQ7RQroHl/vn3Nh9rz9334/xs737eQyjX4ychzk9DPpR3+nRfULYVDRPcTX5vatf/0WWdsn06Ejp
Z47qFVQib73L5IYp/bdSHLcnrEvXbR51+jUxY0lPnjVILe1kPiaBhc2+t+luQbfFzC/OvGoH79Im
VrvsS8oUz0j9vGOpgZ54Gj0nL+TXRWcKSm4SBNm2QwmVpkuAtaziMbz/nGa3wba6mF0CCyEyQeF5
EAn9StU8sezXnXJuf10JzJ8bO3MiBBIT/pCnICgKBbDAt7mWFsk89a3rnUV7cUUkFWAVlzQSZDkX
TyEqiM2ilR7scsquNya2kAtB3HQ/hgo5tDLj7fBsHvwRiaJ8mejtmq9VnrhDdnJrZgfU6oZn8vDH
4HeUuXUvJNEECIvCmRMKOI5GnjSaPIAGBw5ntGAKJaE/7UK0A6R16XwuAX6HIFyzlGDXbptaVGMm
4ELvcYJujfhIQPYku3sJQLGgiSpZMQcO3xsaXDlH0aORmF8n097JhjNITQ4fhw9Rfa7h/eOqITn9
tEOusBa1xMMLz539Z25Jb6HyvBei79JW90YGFC9eYq0hTpZN1BW4sis8jSQz1E6Vj7/X8+Xnen77
fqn1hq/Q0C1/aS9oQj78ObS9r7Wv0NlkLyAzP3ASPbX97m+OwXIAR0615I/Ej9DLlXtpLv8VKrOH
9jpZkEnYB9D6zQb/vR9yJd4PQ9J0UkMIARua27+PWvUTQsLXyIe2d5wd0/UsyZ+0GDf8jDLvSiUJ
tWAo4h7Rchq+IVY0I0UJemM+OBVIBvy9eSZCxmRYui8YRq58nx3S4QKPIjXs4KH0m5mGbnXbOazf
Ry4URiYIFugpzBcal+FPucmR+/OmP62Q6uWNEBiEINsUhXQgwNoRBLisH9qWsnwuKMKfawdD8/R3
zyYN0sfIU/V0h6zoa4YgDaKbriuhKfoK2LHgw0N4sJveOMVJlx71p0zERSMJGKS09O//OiupyXZ4
Gamujaa9aS/Xyfpefcd+npPF9/QLUrSTFkkvIQaBS9S9MwoScx39fQHE4u+V7zXkmUAEK8YA73K4
fzW5oidyNgzwBAgMoIwv3yHWPuW/TvkZl7+EYnnk31comktzfAsV87XQsK7BBvyT/Q7ICy3+TJ4C
oEcvh1WyIxD1FV4aXhQvzdIF7xdKeZd8AF0Nh7PwMT5l+O+Pv/3ffh9Oxz9H/v0ayoHYFvl+N13s
5gCS0FzVwajvgUqHYtPar4ER6iKGndnXLFxDgA4EiES0HSAEmvxBiwv22OydAJ9qMUx2+Ya/bZ3y
nRml7PydFk+/PwzI6wVQaLitfr/SrVT64T81yTS4nUZhMKL8A7RpS0qgBg9NCSaX7qFHTkxDwzYu
SH8wYNfIgYLWvAt4cINsguE3q/sXczoZiAb/xvCSd8XhyxFgzQVb1E1+9Mj/PfJz40bSAJg1XiDo
32qMRiNzwsUNV8akM5t9RUtf5qIPCHN4EoY+YA9AvZ75XzcTBjGsh7AQw8oIwJXOPd9HSO0Mw60r
9/pgo9IwSOob/qgr82/2h64aCyIFDHMiSJYVY013H6aI3rJLChPHTvxw1eHrjpgRriLcWqYcnviq
Gn7VdoZQoz7rRVF9yQDE+G9ehZv4N6Jvt2i2h94R15Gtt7wbrasmTrBmCgCScAPh6x++jdVCVFsw
tMED5y/5p7z4bYWsu8suthbUlZ0ijK6ngPAZnoEj2qQMXwEs0vlahZlb62fZuoELbAOIZ0KlwAVy
vmwGtpLWtZ1H8aIdjI4wS/89iP9QM3oU+cZoXRiNpA7/vu46VeExwF3DGgS3ofB7WGL+JdxZ6N/7
3dPTAQqYEFPxC+m4iBXjtdzIvOLGDfS/d1AZ/ve1ZvgCu6bJxiAJbiPk2UzUFWkCsy6pYMbu3hD7
pKpdxVCHK30JSeAQmxkj+SxGfv5/7Nzd3VWh1nJKrCTyIEHzkaduSMJyDRMlXKTgRdM+TPqZ1f81
adwC9kyDZzSyeYQ5JoB0p5NJ75UPde9F+W/eY38E9RDsVN9Fh7gx+5r732jSihcmYWDD1JQY0gZN
GTLvbCeINWOIkKGbaBH2u5Vuc7zPf/7OZp3hjRvpPj+uWIH9cCrI9Xymoogr/ZqFmRsuLjwPDy6X
1061AQjx3QKoxv9/ZZBw4tBTUGU9fPye+wx36vaNVAZxpWNGz8Kj+PoyYXyF5vQ/CI3V7jnZUFrV
ULOW2to17KQBofTIV1P5lv1kFi4jblTDHAWpUxuhG4ehV6j/b26EY9OVAqubhiSNnaOG3HM3FCBg
YFKshsMPBWyVf5vUldiK2nBgafPeKAz4uWmwi15l2L7CVvvOz8JDCJ7Awad62Bz/dO/5crdi9LKd
tHGzwFl/5PwQIIDZsfUW12JrEsl37Lhf4QGGdwiLOOwQ/zbYZ/6n7w1e5aaWxXjcVZ3Qwg+z/16z
ZWsUTGsETstDsx7RHdndDkry7V2l8Wq2HPLz/5B2YF/F0cRhcsrrGu3yyYpxnynOu/RTwdy3S4cp
Ekb7UPjt/vxWakNUCZ/kalrZiscq4wz93vAVdtmwI8D2NPdNuAnQuTR02H9rb5TJT8JuEX5ql5/P
t5D24SsQ+cNEC9/hmSua+TUcfWEqhrUaNqr/zfmZo6jWFROVqBuBlhN1yo9dU3APD6cBHNfvLxaQ
L/iwLw8sPLIQ48zcmLPCufUT+KzbfHfnphD3BysjZoMb8gP4FHTPT/3lZ5TDFH2kVQGE9L4rTKO1
xKUm3Pf/l+dqh7Apvik52VvDVvrkxBagdBOTfIORUlzO191VuvwY5bTUcrfK6TuBCqKTYaMcWdKG
Iyy2//Y72ElnSW8+56vTCOdhwmD8t4S/WrOhJ+FYsR26+X6fPQWkzjX/8++AqYVzPqzne3FyKk2+
2GPD7U1Mwn0zRBAuLhyC/2KFMBThPYCrYBL6/eanr74J8W8NqaaEI2MSYspwWfNeLwQhom/f7N50
AhuNe7lh8jjyRv+2IlfV6Pl7SKWvhwd5tPZar0ILPPJvsASGNMU/2wNpARyphobDPsyH/7CH4dn8
FwJM7W/WthnyLwSw0OwdYX8I506Yi0KGsGn8b+Moo7r4CqcniJ91MpmHbWPiYPXEDVc4sYZhTmwZ
2qz0nVb1N4jI4v+IOq/lVLZki34REcLDK95TGCHEi0IgvPAI9/V3jKp9+nYhzm4JyiyTdubMhmJ9
B8ziUKzTeUMBRG9AjBwPNLwmjBeZkk2HuhqfubEdZeEpXY8I59wqN7JSP4uGCMwFrCbAKnlhARyL
b7VnAeQOv+JG/qkb7oKUqN2pu5PJuA22Fra2Z23hQmeevigT4JGbzV6zp7QCT8vXf5KFH0YhXsAs
UMZHPzyWqgZ4ZeEHnCwXaI7dlMoY92/0o6NN0pHfQ8gNpR/YnVL587vTch5mv4XZDL4U6u9iRaKs
/9bQin2zAcn+oB81u+dBwcFmQHMKyjT2lalT4NgwO6wOjmF3rNEGQvXfElUY8leEhYMOUSKnmLIR
XA7wxrtst2Vy1nyArcsCRk9QFz91VyrhPU+o80dvdKD+aqufvaJNC2kcxDl9NlyGkUbWmoDpGq7n
yMrF1GHlY9QUm+wf18BPrI5QCcTUYilFolOpmEe1TybTKfgDGq9zf0zakl6QfMMFGYkoKe1YEpyc
+EpoB1WUIDjwrOVzccVU935GiHqlknIJNBpPMB6fS+NxO4tprFEaWg2Ag8nkFroV1iETyZO7W7td
P8/y1liGRYQiG9husY8tLiXwaIo0fGDGPVlJNeAUaBxbD7LNN1Ip59IP7Rjh+Qu3ETICABvvTgcP
8W/N7TEmmuMRGp1N6bViBYwoSP6ZYia5+WgSJoDJ7cHVHjXLUy1OBTHEod9j1bWanhAG+CEnngdE
KxDB4fZJqxeytDE7afvCbKvOAdUZaSBa4VVDgTsejyIpkS2pGJVySknnQyP/DGjORp+eLJItzv9o
5EOM0UE/7iF2kVpXS+taGglTD6Wm2lihNgHy67AOGVGuOenS5kt95/nlguGW1wh7xt1W52oThR/h
AkLXMdYoyw+ji9G7cxv+MVwgYzDU+GDNCTqRTA2n2FMR4Q+pD6pQN8C+cGU4A6yb7LErwAagDWyu
RuN9oMHIXfihA9vSrTvFQoJHkrmlFLMK8IyCa90fDBpMoJqOiprN9U40Cc+ciVfmsftV9YBredOS
1/m3jTtAsP6LwPAv9CMIyWUfUxaFqhH8tLYEx54yfKgJQFmxRFG1nVWwhK10Yx/pL1AhABfhiIQm
CvQfJhfRbwrtxkSI3++93PuumUOgYK6qqsF8ARL6zyhFpYSbOlJWFEb+U99f5Z/mCP/MB+H2xQcT
LC3u28vuurI4FrU8FywDxxkDU13s8rIvm4+I5TjvY2GP+WkjRpATzqV/Q53PNTURSysG1YFRRflY
0gZRp5cCnBEdTHlv8/7Va//8YJhg6lQeXXbtlV2LKYhp7GoLb6HtetS5cdUSZsPpIeIKXg1NgcBm
mSsuqLsk2zI+gqzYjdLd6zg3cYRewQp6KleJNRZ3ZMOTwgng/7eqrT2hFoYqbEtVxi+0XHAOlljM
MJAVyAOj+5Khs/tbpBUBx76Yh69kMBh8f9PxjONZoaBiRRUHuGOQx0mQ9y5QEmn/HDfFv1pnWfLK
28oCKWYrXH82xRwa1moDt6wLOl6hQp//aj+lcfQ0Il8lZmoaGc7KapDvqRKajYq6Z0Wk9+xWCEKt
6p69U30dzohmFxbgrhhgPBEx61CT1aLiF7t/5jxOoaJgqacrrGx5uOV39rgNJCPy0C9HBJZ3xXmr
9Vdq8dVWlZo0DdPQkHEvaHpH86sdqQ/k0zsKMNVxJOGVoCkVMNtj6VmNVZ5V3kEA/VJ2gxD8IW6y
4NZy4tYpMIuVlnR9XFboaUgVCTxSeBjOicNrvAVjBGgRZf41IqAsKC+pWNdKGuJ2syJZkDoxSxQb
5HeUFORBMq35IerejvE7WFkgiAr6YGO3xWwnxgNN/zNXkQRkLwWgur0jU0+GMyjSMMqBcCDVdD83
dF/lvZ7CBo/MQuvyh+CIApO7KupHYUgsHVoFq4W0A9hL1EqU2RoHqh7mGoUpjcItkRcRp1Mtapwf
9pL2gJb/ZMTuhjyKlrUlElOK9cmkL31VrtTXYjyVkX/qbHeKvrPriOVy5AlQWV3KDLUUoLzlE5F2
b26q4XfuRQxa9Ov0VECE/9b9LgPXZR+HNgV58G17WWiHdzVIQEmfQKelqhlw9k9W2nQaiYM5JYa1
a2PZQrSGEmC8gV0TUJIeOFI8z7WV4/S0KybqjswX1RozVi2yXomLcUDpYxTUVCK9St0u6ephvjAe
jScWyoEhjMyfOUOq6KeERmvYoV63qtTZuPs1HVAkFVOHX+SvPSzqoT2xBgcbIwwM4YVqgoVuFYOM
WaVGcM76/aVub77AqFGeyW8JHBdgDcGF1e4x3OrTLAtVedi+ajPAZn/hsqe6HY3GliNwFlJhqKjj
6jlnrIs9JTeE0zqfXSqzeCfv9aaTV0vvPEZ5qlj+2SyFn/MHNjvFkwV9tXUDpVcGK1ZCfc4xBueh
B4T0uyCRXfhJ5osdYABCPO+TWxx6J0PPCAVa0J0+y3R0MObn1JISoSp0/6FdCQsO9qfDkmdpH+He
yFBDxP12p9of+Q4ZFpbPJhyxC6aDARD92hzFDEbGycWvS1mUbsD/AwDCQTn9+PT9tjiuSuRHLuSo
xtk6nIFBnB66lGNThMeuFnZeSTfjQD+A1h5Txa8RAeIlwz6jfPcBmTYh/N96Cg4K7PTvCx0fRjRB
GF7gZxqSzVgRYL6M/kZZkXhwnx6DY/DXoXUvqe0d/B2Ub4THuU4IuO83PYjljB/Yn4cOhUxQw/Zu
3eeElqEcT4hUKG0ILv3UKDGCHooI8wPQLFQsBw4Su8EbbQ8gpaP/MBx64OUI93PfDRY3gSHCZ0Qg
NGWQEpVIwON2FfHHYLIJtYERoycWQSRswITWtaizepYEgNwrrm04igxN8nOhJlermTL89mSKr6zp
yVTE9XpiqMNUYwluLUF3XLJcYTysFOvqzScaYiATjR0W+rkiWyiAObhBN3QL12vJQfvB+ILU3ISK
/lEhdcqnrJIbI3+0o7osXg0IeCQ96qNc+WfkXsrOwKuytf94WgvsnmAzQzeIkNSh9oPdoLkHERey
mYfihu7lVRCGtfzCj9YHTpxCV6tCw8dtQvVOuJDVftiWmTIninY7gnOEfaoTu0cFg/FClSvyEGBa
Bu4C7pixWWIRROa4u0ODOF1hrHATvRZ6Cq6h58igK+YiuxrvMxKY2EFxmDG0hfB3giD4CD4JU4TB
HzcMVh3rdU2XVdikB3iI7Q3FAUbHiY8PnBgSj+0VUMloinysA5Ux7hijtMa/MFcociCRy7bj06Fb
p+ynNSEm6oa/rct/8/MQbEOugRbTpl/5XUIlsimw8jGpuGrjUKRvIf/aEE+LglaaQ16DyM9/Twsb
KQFh15quiz6p6lxLeFfEsYQQCvmwLRJeQTvwtTjvOIuc25AM4jkssVMLOSYG7xhIvFcvrG1HgVId
sBTULaG6oy1hAZh7J5ih23jASvj7KKqToAZizRf+kyWMGV4MfPaMPtGXHTMDiKV06Q0pjeKG3RSE
FiIz9qRbTYSLcXuBzjIYoAC7hVqKhAICV51NYLXpw3HXQSsItHkwWH6xR+c2WLDyWz+a/xvMVby7
lsqXDCel61SZ1VO+Uz4P91dYFd4+03xpDQIPkgMKt7/oRmI6ZFnGE0dnUJIfHvSYrWaoZ23RGwKF
oSKBAnT8V7E+I0vTqTxkEHPY4wDOfnGWr/oDvOYWSD9dmLONZKqWzFfO98ptU9nly3+UTBdXkPtj
sQBko00soX9omOnPCCPQuXClZ92qvn3WsvkaAPwtdHVJq7G3O4hIfSUylej1d6jy+qIY81K5IRpe
9A8o7PpnRCXCcphrZHbshi1d3jZAebeULiEWNI2hRGKH0VeMwyrbJPqT/txouf8mxFWtAX7orTX6
h8NoSkgKM00sQpZ+HpmnPNmENvOucuoOtFbG4zDKSwAmREMx0+p7dyBNbgnLQgcMypv67OIPxZ8e
7B7pYBv0GwB/uCLlYMYDulDwqZfiq35jH6fK+mxTVzilMoXhBCtpPGHRhEZxO7yuFuEQTYt3CWtl
uCVfhcA5v1CO7JZwD0oeZCkjTZjwr7GRUfvg8rH0lBNJU7ZmSSGdI82JDoCd5AVCW6tbD+dBNuFR
h7Gnlq9Q3UjtUeNA2Asw2R8cXC8o+LdQbORp7WEvmQfRLQhGCdvA4Gvsxv3A9TD7Q4nBwPK/aFu7
tWkMExyYwPvo9E3e4764EllZ5HpJiGe6sS58fv2/3g0E9a73O7hAPrEZYGdOD1WLdSM5lAF1Zmrx
QQnrb+Fjtqv+do+DM2gon3lZQ6sDFoV/tRPrXluRIxJltyyBiqwXRAdfJUa4LwTUUCgDe9YnJQH/
x0uhneSERsZYpNFA/+MJK4uXNdregPDcIacVlBY43aj52lLbumtjFwCaPAOABX4OyCpBdBKMLeIH
65Fs9bK/poryDk9Z5F8YifIYkdLDjeiZcImmyukij0Q5OyGVyDY06rno1Ra1Xg214WpOk2hqUvVO
6W+HMG8Uc1BZqaUv37eWCegEYkp/06DLvhLJQsWPIoQUc+H7VT7iu1xtR1JoDbWmQY/+2wJjaDRD
/c/SpzojVHEqLJOc2mvRffhvYxmO9AsvAmVGwprfEKBGc/0n7jDFSTmQbPCbhtzCIDaW3392rVwV
ivAoxuqtYscafp5XiSYeEVL655GX/kFdZvcFqMqwOrIeeixEOhL247/PoA/N88UK/c/PjxamuorB
8IgPRyaP1U7sr+etaApYw22q/kqtgbpWe3PZVPt45HE3Df7Od8XhlEQJ+VUEhz4BPeNRYmi7yE3Q
RDWbwZ+qokfdKo+aqzjHPsWpaii1vyouwn3h+xNWcP5FV1ecCyaFvpG79xz76s3uk1SEJYFr0lKa
5jzUv5LbGLG1GWwdBW0RTIgliL1899xadyKQBBsbiIXHA1C1Cxdodah/1bfRZGCpY19z0xp9Tp0f
VzyphlVyUhKrcZwEH2maYIgeOEWW4LFg/wq9xidIBIo2G41VyA1gqbIbx6O5rhyLPdgYnhTeadTf
SpDzslzewEoScYpzWiNO3IEDh7jjT4TjryXyNS74g7HfqTo9zmCqtQ5Fwm4+9A5zc5QcI/5tbACg
nz0DSxCA1MplAtCIuqJObpzjqZqrWbK5w3yAUS/YQ2u3fd98Z4brPhDR3LHwBtVk7brI1TcBBd/t
dC0zTH7sWrFV8bygA8Txg37tAHpm8CPlaQuPTQDgtLhtbChoDPUgbaWMEBHVx6AlgjNtOzEehJZ+
hxuaKiG8sDZS1KvfK3mcUaEmjGytO55A22h2ADqi2nZyf5eI8PmeeBAnK25h7iCaTj/DRx2AEFCs
24qa7tO+QbF5P1W+Ev+0aQPc6c1TAwaRCrCeymvIf+n7BdXTq35q+JF1HKKOKLR557ZUVppXGpSa
Lg4oO7v3VW4yAXpqa3oBEcxd1N4HjQaZyns45FF8k15qAGHMHedLZ3A5eQJQ1InAk7+iwidD06UL
aofKpE6i9kAKdG4f/flvAfqMKt6cmzr4+Cp0WmG0hJ4SRDDUV5puUf7fZYi8MNJ+AafJPSLq3Uq4
yjTDYq3Zfgp+WezaSHL/DuLNS5uOSTCY63Roa2bZAK9i7juRK53yoO9aidE9Xr8Fy3PwtJAuSKSG
Z+KTYGRX4PTKu93HKU62iFaRDOjtCsQwB4KkmImR38zFSUCbPH97vB9/aJmdKSbOI/IE8NQ+fZ3p
qor/wIkB8pAj/Crg9wHq4fy88PpOsCniqQB8FDL/751i4Le9dNa8J+FLxyulqdjL91yumKHnAOFT
MHfVv331uqzCZp1Fc9NwixRBnv4x5cOrfApf2VgDJucMtf9kB+8LOuhSlCdVObDlLb0xWjcwZu9U
l2fB7m7y1UR9P1jBkzQiEgxTwyr4oko5Nsj0DpSKbUepXrwLlXAHUpng/d2c03/Oyp3gFk/Gz6rw
YwiQyHcYYU0Iz7tBtGXyQcmpRLljcqXuCNErTBJwnEAsgtIjpA7dwq2wg836qxyPF0BSy9NNHdu5
mMoVD+CCKptFkqI5WuLNlocqmF2WHSSQlNQtC9B3nz9TP/cOceVN99E79b8Gf5+QJp1x+SgLpCdM
A6Pi0sECZtws96JrmS6NukD0A8AiYuEkZyArHwrlMOOgemTJ4RqsWW74E9X5nnT9G5STr3Ln+7MD
a6lfz1Yw04bB7+hSqoZZFXeQwBxjnGgKdrr2QAh34kqaLCqrSKFloEOQt2vL71ymU6IhwMGIzxhp
M29I1Ev8OuHMeKnPjunjxn20WkD6M/yG4vEQemOwfU8Aet9KMlOZNkzrv4Wxq2LxSBaPb7Rfof/k
meooug3kg3YuU6KybN3Id5L4nBD3sQByXXo/LZCH7NJqhqDkyg6wZGhsYamLFXpp5Q34KZOZ7qxo
Yo1RRUkVAIqpeu63mAOguwU3mmYHET8YcZ4jLJ/Aq4mGBgfcOfB4t0K8SzcQ2A1WP89PCt/3o1zl
AK4ZKuDaY3D+TLcyVA5R4j+5vIMGvHXTq/KNpgdZ6KIoMDy9ivd4MXcuPGZf1f3wVP2g9+OtYFdk
lgGuWq6anS2JjaZr4CEWt6nFGgs2JYRvOLsTYEO51prGP6ibYmzKukOwaEdGcWK5byNUo3E2KraM
y0JTlC5l69AagJZjoZvojbLuD/UYWsx3gX7+f8Ik4952cPm4NNPjNXQGiACqFW8DpAE1GlncENZZ
Y/UB1pN4OnHGZnYFTzDtIOuwTOCBEmaiFrFL/eU3veQIvDJKtODAEs+w8AiPZHKmUA4UavBgyzbV
vtfakkrz1SgxezX/oD8oxXdI3fWUJMV2vp2nhkwGe/00fdA0rvtAeeIGE4jRrT4PaZFKKwUNnjv4
ToQfNAWEjELnnYquXEOIYgxBdRKBsCKvi0WZRnQswjekTi5ESvpOBS+tnQBlAj14wjhO3d1QiJYg
rTNc18TOxvluchanVWkUm3VbRKaF2acshBi31o46OXCH9b8yUoyWDByQHjO6pgKmhnOiEBPRIo57
8afT6HyWN8Qsl4UEQhhJ+34ZHeexn00PiZcmRkMeFcg2xP2D8ztiODlG2M3eJsnms3egZUB323v1
8Ek+Lp+ZRqLzN0pNdqTPX6Qyul+TS+1BMfAmUWCdASEDCPkbDCns7P3BXgOKqZGaZDoQfdbu02cf
3NQbcxggmu4kou6LRC85W54K+0/mbrfY/2Ra3E0eEj7c4eBOFVV+9vsF62bhOqWk5zxdT9aNP0KO
bcCv/RzcpblBtvlsp2fs6Ss9CWAggomQTZrvQt4a3CoZvImvgGL8DneWYPeQL+1DgtD4az8guUlO
iU02sWGo2cErog/mqQ3fOQK1eRvhuNMxEzqHcZ5atezsBf8F3K1VIg01/BfK7SZHshEzynJ6edi2
CWCPn4SO2KLVPKmudQNYKvGQAKAz/lNSdf+qx4ezDM0+Np11PV09D9KYX7fyF5TZ6SrU4OXV92/n
+L3pHVq3ae4TV7N/gLN3ybS27NhyLGahs0jTefEBXq925WJZipPSHZrbdH9rdAHARqa8pnEr028u
yFUyww3g68qjmITS9faRGT++b6M0VskXWJ39/Dn86yZC5Pqh8ewSs68dR9niLx2rj8XB4L3TaXzm
iFYTYpF66FSimWKH9jAfK8BMw+OHB43R7sSoaI+2KSUhxv0E6n39kBWDmMiJkKlVuvqElBdAd5+t
DMmisljXjeEFpSLI2Cx0ZBRCdDVKfb9qme5qtqvn29nxVwCX5CjzHetlaOjyli98foCtmkVOxVd9
jjDm9/Jl08Lw1aXpXP79tiuUl63YHPV2gTSMUA90RPSyoAABTHyykML7pp8ERjwBAQjH6MXdI+xX
wkf3NYnjVthd/vUqnebxaeRi7B4FOAPP+wJFrs/5c56f/k1g8Ef47HioDZlZCMRQ/BqCpnBAS5dh
paF13al1qm+b+DZk4HA36+t3cygmIvCOEGHd+1xGdFIklGZGoGtS/ERaSG+Rv+ob4iB/gwfQzDbP
I7q6n9p44zUxLJRuq384xIiaHbjgg1jDeQRV/fd9H4EawkiT34u8yqg5gkmbh5M8Pj/+/TyO8uYy
aDVOTc/IEcL1657oawML4GtrR+8VMdl2Ll069d7aW1iN94Fam74llNEd6JdGPRN4Xe/92TmHwXVY
7JvbHRWm8dbqc7kvJUbXIFtLNy8MYTM/vUxiH7EP7LUmzv9up/9/v/jaf55/zj/Hn/WyAJnu5Vqh
PxtFG9lbldc6CROI7+kdZKL/XglYh2CeXJevP9cfShbuRObCVwa6NWCAiVJ2VQbNf3mUzkN+dx6e
h3naboWvN8iUcyVwckTN0EHRe4ryMPiRyRYTS0XuXitxyorC144gLdQDGY1YXkDQMFlP34lFfpaf
IUxNVfwCyBdcdh4mIAjvcJ598KIygaqTjhpjV8Ipy599vVa2IyPfhFG3L5/2ZbQ6Vu7/XhjD8GFQ
v77+rWFVY02AV8OS5IWW/Dl9x2ax2YX6LWoOgMXlLTU+fR84srP8pbwHS4+MCIEECE96Fy4XVLdg
gm5gZ5e3/Q1CtisFr2xO+HqpdqXSjmyCqFtqln5+P8+fm1lsmmbmKDWHrmUHYEJbcROaO6H7HEYI
aF6MhSfsWfyqGGM63XSYUkw1IoVlPbr/SgF0vWXLMsBhQssgyLJ2wkaMwgMEUEb8LYRCaz+EIUW5
L56kGiNtia1hagDKPTD51AsXjpMBmDiCMNfWBFjeW7HJB5qgWITDaIJ4c3nwnkaJjmh2MxfGIiLQ
w9QIypw8MkIEjoganj/teI2YZMsEuknlEjQxUJiF/EbcjJGn/w9lYD0U2uNfmMgMSU6mEz5nxEps
6mRSmSDulmV2usBY9nQ5jNbMskVeGRir6WBNUIMfU4OzNRnWKOh8KUHrIkAMyjF+RboCN4ocMuRJ
JlWN2eNpI7dwoeZmc6a6rrD1BJMEGSUsOAXIHJe8LxiPv/NL7Gfd2tC0rvZJPwYmJQNYikCbEHK5
QDJ2Gm9O8Iz8QlCl06Prk8P1oSv1E74q2iNQOBHrWubxBe+eSHLNGtoPPkeseV6ww/C+w69/2eSP
sPRxCGEeZafsJ9q/UnuYKGAb/ZKx+t72zdwdIR2lCiZd5h1L4sKKzq5Kz9GFyBuVI8k1xneZrcna
j80SCzhE3xYpCC/YcbEZ0HfIYlILSGYAgVI3Ah03kcTLN/43HwbiedAwoTZkXeRC6/7f9+onhu26
Kt1HbtfsmPp0eo5AyoejGqNfVOi35mdvCyow2dx8m3Owv7Cob/RVShWz4yw8AUZX/rDk8Cu3e8o/
Ewv6flKj4nFhf8rekp/RKYloIoZbcnz43gE4TY6xtnnM1II3vutpyHoSsTmNrM85fF84tbcT3hWf
eFvc2ZwL/nX4TpN5NSfqxvXnDD/agYZ3pcO30ge/GW+AZ/dzB3rknFsXBq6BtZamoHdNhNWDZF1C
N4RHs3QIs3kVbDuEeTp44xDddXDcsQtXARwLaz4NvwDGJ12WWz5SnmF5W9DBnTqk+tly1oAx23bi
jOo4P8OcQ/CkGHP8EXY0SBbmaF/mnRaIBwJQ1uOd0HGEfojxrIveLIIwPcYT4FF5XWJlrNXlWw3P
nqaZFO28io44LoM9NIltho7+EU4UPha++DdXwDJ9W/DGP+mA+aINJj0Hx+mx5u6YaeTFRfCUGJZl
J9vdh00scu1EL9POQ/e6pv/RriK/zXLKfqfvxF+DB4oNTSovm+m/ImpLk8PGGfyguE29sbUI1aH4
cYIMGYlLYIHzA/ENUQbEYTNfW1HGVF01JqD6J4aho3y+nyU/0E2C9QgxJMg9z2Bjxg0ZmtHeqMrv
kP7yA3p/EQd5P3yDOQNoWrqD+ph3SE6RECPvVVV6AOMptwKQL2tCqiAPkAGHKgAfqQxfpLZBpY3+
vlmdNDIjx74KiMSF03C+QJ0TrrffYZY2k6xuLHIG+/EW8A9WCS8CLkDXvvDq0UT078Tv+m+mYyQp
6DfGRJhgWHf0xOUHIo1cP4WAnnOImBQ78qDOPYosG9QyvR6+s14N177Gu3+R0dOI6AEmTWwACJXe
GV3xGODIOEIISoMa1Hqs5sH4Qhhv3dax9ArwTTkWUeIAoi7IuiD/3BTe08XvBnXMpMGsRbgTIaYp
LixCV+4N3smKnQtNCEVRCzM/b8UQd3EtJQkihNEMaDHCezYkEgboYMynzCtRtpoNA51kpKGVPKFv
PGkeztCE8V/LVRByyHKzhlgNGFPGn1Wehi0yDJfBdkgzkMLbUB1HYDFzABE0Tkyoo+A4qHr1zV/c
ZlTyw6ohBPmfgo2qomBsBNoTA1HlER88ugJB7r0DDBiinZwMoLgEaKdYiTmRUOUkK1Blx2ZndU8M
/Jh7M+BhumkqnCBKzhjk8SDEZAo9rD8XInYOwUEGqw14sT2AV1vFYaUmZEQEhOh9YkAIMjKy7gyl
EQci32GsIT1+gJM0BSEaQbit+ynHkW9RSNq6gK2jNeGlSRu8FX/zOlEmC9REUbvrBejfoD1RK8Lj
ZvIN6+YB7ThtHoTe/gXyKQoRiadlorER+SNG2T0pGxtfZcdpxS340OYVsgDZ7gDZcmGthL+NHtVA
kPGOqMqDIkKGUeLwFM0yhbKtAjc+SXGK0gRJGFhbFfOEzqL0/xImccYaL9TMdIbMtIPjrYuMJ6bM
kAg7F7R2oTDBYaELK6gOLRWjwf8y+dw3ltCpKeTD+TCxANqqQPRYzBiPjOHF4zq/Ya7mX14jMFVq
wpSsjetIM83pFxBApl0aEFYBKVqXroVuglwtE3VaGUNCW6xLsSMhrIT3M7QWMUhd2bM8NSsBqEv0
UFOs1nCUvY1o7HdRyQv5XKECNnTUG4kCUgawbxQDEU2uTB1ogYlPhhPNx2mII6DyHOostaFK4vGI
1WKhFtUX4/aERQqGq252irsAEElok8aW3BRGQi8+FlNzsb0lx19xPz4S4hLBKTwwT1UM4EWONQ1f
Nxzf5neO5NQXtDYpHNsIm59todRzfbhOQmSrIOguGYPmCES6qmFn3YigWuZ7OIVOnhye+XUdvXih
O6UyjtixdwSsLEzvYZ3OZvMVMU+R1a5JnmMY5eXDjBu+5D+/GtcamERhTrrMZBoebjvCRNOJvTrT
uiS7S0IcGkF/BJcCMyVJ/of5m0qR6cTlJ/Erz3AIrghzh1wf45M1kafZunfKvbKdqNPhsBYgDnyV
mHGUrIo2z64w3BEtEfyidUuH5fC6V/pYeFXhbx7+NTp3uBWDr9L5LXR8jbCS+rHjglsVlgUaJV2q
+MzlX7CDHnZodTMfemRBIH+J8v5s/h8T7FHJmPI7D0XMq8LkT02reT7OQu+IsODBe2Y+KNMZ8wnA
pTGLZYAi9aj/ECKRJVsg4Mnd7bjTHbRpohCYTghNMfRTzPIoMW7T2zF4DeaNZDI1Jt0hK44Ts/VC
hwaSes4W5iWBxvbwYQbnYmNQBBZNifFCZAZg9031j29UppSn+cDDbmUYotNB6NTGEUYqxjLU77kX
KcpNc4/hxgrnn3WCkKPihlg56Amwgs4YxitrQ4MFrm2qN6GVZDf3AbEah/hfHB4ADqFHQmGClXxK
Fpob0a9dQmQUUTO6L4FrcHfqhwh2ori4lcfiEJ6DMcFN66VwTdYXxN4uErEeZrzZr1R2u4zpMctm
C6uv2Kq8WO/R0KILqk4Ta4AbWnX7UTDU/LwYJyWVQXjXosGgKGkL/BesUnsunDTDwfrCApINlUwt
2J4TUtzcgTGnr8bkl2ViuYj4fMuQFfw5oK958Gx03RReV93Qv9B00SjUiplOU9xqWPPIcE/FS4Ri
1JXhsh9BdcEEXyvA34aScMLYww37JAp3M/AkfS4zgpSZ1mpEb9fxZZK6+2cypYc5WdzqYxiDiaEF
eAQwPLmE2u59xv5iOhhs0C2PAuV1nSQGC3ATrt9MftCNjnJpGmG26EbbInDxau3omtiBbjs44hUQ
pIbWDK8j06eI5uevQ+giFg8INqzWZUCRpCl/P4yAEAwExLvST3kOEhv4OIuY8i/CBJ6aEDQNLS/5
IrTAAZ0tvwj3nod8I8N0vXVpPb+99fO56bqf2da4JlY2fLXD5O8k8+o+kNGam3ptmJdJ7gi/JyDO
oQsItAA/Asqc1r0sjPOBAfgav8aHUXr2XOwIauhyHL5jRJ1+G5shpibuex5+aW35bed4qWfi7eRf
9W+0Kt5ZIjAA6GeRGFlR2Oyh95OnwbqAymz3BHPG9XNThOgaDYrhPdBspAYALudlqReJ3ygdrGAR
nSce0FAAs0MBp/YlKoGCySXqY+o0Cxf0I8gpoIBygKsy3R9D43fk5a1P2POVfImipWYTGYEQO6Ec
wK5ghZbePvZ0sqPbEWKgN1Y06bZzElmCTfEve+IQAVmAynNTR0gKilxADK4bqMQJjoVpgNCCRYsR
7gUNsCwdq+fqtpIHYO+BtTCe8j+X5oGWPkQ/ka/+N/5xKAIt4nG5b+yQCI3qACCAVsUJ0sDqAIvc
FP9KvAjIark+3e1Qzqd+ZNSw3Uij0V4LmYjByBqeIoyGYZ7iP8uR7QEESuBenkeq6z6N22Ss2NAE
YTJ1HlLpxPAitCgT5clBLZRQSFGcZDZz0/v5EJeJceqAMW4w1lceZAzRvkNMTAOg6GFZDPC9psND
cUiiglQnuy48GGDwf8osKBQypb4S5VRCY14LAfqXVkIo00joKH6caA9lIoVIJYtd03Q2s0DpQnou
35ym3on3FwQep0AEw4ZK5D6JARShaayicEWEwOCxFgHWN6IFeBqs7v+lEwXIA6izvSGwXljIKVTs
Yco0sR+YgQtCOj4lhFlc/NCWBP+Qaus2ixhzJVccNWFOx4ZAJ6AANnY8YhRXlUhgsoCUnj69iwfp
iBEu9rEKmKjaecdTKreqoTyPPvUoXKcrKhJXAwfAiVeoE9cBA5Rl2H1Kj3RF/NBbcYvxLo5IhHMk
H9+AMatHI5OT0JgC3B3VpRTTHadqtH4uKi/RYvXwCy5qHoZF5LrTFFBDsArbSlYNkMj6YES1vno/
GGU6eLbDQLU+i7RAscyeNR+ps+uqsOtFZqXS2b0UEIMLhOeLmGLJsDCj2kAvzdcI1qN+6CTKFTnP
qTDRDL+U2VOLFW1LnvSD2RfHQOv/lSuEt4wFwHm2mHmsfgxPjD5O252g0FmammvBnHAgLas0irz8
56v4WQ36MVwWyhAZccjdmYlbgaAkMTu2xH4bDoID4VAoa069HdhSKPt4V/pcCR52SVSpxdf83XVF
Vq4hFGQHsoEI/av+NUq9Tx+DLGTwZzBuQ4/4MDN6wD8JvBH+FKK562ai/EUMp37+uUHBaQzhAnnN
y9wGJW9QqQL1CBlmIkdPK964LRHZJosQydfF7WN162VgMlj2yzpU9j0Gq+KTFrmkCkNAP6zxtENM
0fJiW1s3/+j1BIv9V/WyR2Vfh4mRsPwcaVXf1Haww8AA40HcK8V/ElBTiqcyYmAvO5YDiwHDn00y
hRW1SP0pilsQeUiCIJBUdPIfd+ziYnmFVd3AWJtKDoz0OhX28757CFzZTRIUxQvUIZfCBP9NJyO8
zg/ra0DfH1Jnq/IbRcfPfzBbnIIRQHSWEiybkanFmRVouqWPmjKnU+60WlUCu+7RLVKu2ueCyRJL
xxWiMO73WRH9/j95qIDQoRZYoTup7RId4wSZYZwdHQwEJxfyHIi1/VQLUHEpBYx4ad6BVYPR4nD/
wxStd096aJj+cKfZ1xeGUwCwNsHAZ2/dQ9DkpZibT1kZTGd4buFwugca8uL0oiPdSUP2l+5kO1d6
bl5xZ29NcGQd613XNPZWqdAdFFN1mmIxsAaB/CZLtwA3BLzUH1wd28aWD2Lxo2oOvX0IKY+pSZUF
OHHaTfQy7fkJQRiR4gH0wICpe6On9dYi9YC4/IhPER7huZO1I+A/9AEVUCWWqyJoSnNfIIzMvFUb
ocsAHKWCFT8hBuKsOUWh2cf1h3Wev99h8oJwZkzaDzGZmb2ACso8pmcO05OJ9aDiKSyoY+Auxevg
3IXHca98ZO9S7lvJfzzfSSu24fbVtHZ03t6vMLQSemB/WPhCOo2MOWg54xGOln/IjNyl9Ihc0+V4
S04SEBt0RAyv8iFySi4FqP1SiOIhTgmiawx1QHPEs+sLT4coRHMTU5b/hOGlgIOqUEQXq5B1V+zX
WYnDIDAdaUUtKUncHI8INWQewAIpoke9wWIwOJR+xpeyAt2aFaDLhLTELUrkIvVcl9VpWEGfCpcW
jUGygpVftPdRm4IUyAp6+GBN7kUpGm067i5UE9G52LpuWSejP53YqKkygOQHcRMvhW4yH1DRh+WN
uiJVoqNrXFFSO/1Tkcc2smNsRm3l4f3YYUkUS1Qdbc7H8EgbN86ZxtebZ8ukTbQ4+myvi1ug+kGG
JtyxQ42MaXco9llDTXZ9N4Pu4bKaokgCHjXy8Xd4MvaFOWBiUJFmpAzs8HhgWULVwqSF1kXzP/tO
ywO7r98qAw7svHeWdvitvH/vCy0S4n1K+If94a7MJDk57nedMEgYHDthyZgCjNeQxblWMkcDigwh
AhfSwxNgoXINJThjllvlVpwLGOXoEACoElrO8zQYWaU+VkMQzD5aR3Ctnfcjfaf40CcjQCFGhn+5
FVJ1Fn/ksXVzkB342xln1uDwYFK4RzaD/+Gi87nCyC2rMcJmroBwJ8zIvWFzbyqhpcLnNDgk07qw
QYfVaqpQtZrcIxxGJJ5PDjqIScd5xUZAbNAG+EBXRsoyaquBG9eRvVA2zlAAVVWJGlz4T2RokwDu
DRQZHlHVTlSPL6DURQ/cjM3sZo9c0PksRdljuqyA9fm0JyxDCYK+MZ0ot+nEzDEl5z6lg4PtWKyz
grWbXXDWdf+XFdAD1YQHC7U3VVvNYsMQkLXxWURVxTpn2/bJ5qf+wo0azPuJ9ft1V77aozk6sA3I
0d9WBWC+vSdRzO6hB09zDfDrisVminY/iBAE9M2EA1+hm2/moauEI89SAwQQP3yniajK0nmEL9In
Hsmj7PnH0wWvUrq2Arp0BxRhP2MtXQmwzBGa8TX5Om6z7vBGvsyMKhqaYPc1D4jFTXflbtyObLwm
bN4Jrc9E2d6RALRecgDDXzQX20KTdcOWZ/0gRMYEaVYhLxsl1CxvhRhsGL1LrUcFKfm1Qh0ujxFE
SqRmycUeaFaJKyC+oj9EJIQvM6pw6cJXVm51Pj+hq+9XW7PWrEphUTGgkV3j85N6XuQgWVgm0H2g
X7fqrnHHlj07gFrlcaruuxilE1uQGvyxWCuSj5GipiqRB9kjUZxND1kRTFDLd6IQgGIbbkAfd9vJ
o97Ni3geNY+xLwonNeUuhWnWas9mvPDxfYYof8MmFH0apjdA4LB5H1X2Z+cTO1bj3jn+/zUsNBq4
ZOn4yXtLr5HQbcmGVkC/+9SZYN8A9QgP60KGuqkUr9jDhC0AGyF1HmR2ANXGK6QRZR6jvCukr/oN
I+9U+KaQ8swujqY1s8ilCPx6oyWED2Y7Gsv3ulOdHHxdBOCkrXMKhwtxLYhjxpN2rjim5CReoVOz
S+aHWFe20FZhdVlNHnyXYAtRGeQuSwanR6USyhYWkkPNSsMQ7X0VBQkoDT2OpQkGXmi/YBqy4thP
4Q7tQ5pF8W+19XEjAf+sfEB9X2i1OpBJNMDydzpl7HOjljE8xBi9a2Hc7QIPSiIAQoQQljev4wCi
y/v7cXDjOFayzU0cIE2+CTau96T1WKL81//rnPqn/nX4R1nqNdg+mYvj5xGaMonw0lDTbwL5GTfD
TJVWzWSGXuQgDbPLr0ir0pAqQcI8bQNYj5F6ZiVD14zlYXBOeeiP/DFKs10x2yeSjK+LNEcebRg2
rK8XeB73MGVY2FxxeIqTzUPP8tklFAnLUpzsU6p4x2K/lP46lL/0vfgRliviaIK7iOfx6ygVACkG
csz0nl6+OQB6xBFE/w3TFZm+FWdEuMfMBjF51TgvoqTdKdoejBKhNv5EDYlGrl4m5YqJesjIB/Ee
N30rHMvWNIY2NI9Hq1NUM4SDLTZDp2pcYhvmelDPrC71q/x68hixyJhzwRjYNZaWMNn0u0UvUcox
Db16UhtaaQiztkZWspSP4ai8SA8NciMmjQLox/DGoUfyBtpHAWeq0yrdKIEAFeu/Slbc0MaiNuDB
jiHz04p44h0GcEdGmWZmzFXKKAMuMWHg/3OByhk6Zt2G5U1CVVj0AqMxMDQOt2XLchcLNkqzDZND
xKzEikaV+Xc32zQtEB0hKlDGnwXRg96YoT4Q3Y684bF0FYsTAEqL0/Bjw+6pRfoUNf0wAc1xFDTH
2NHxieFOoHb+Ke4+dgGCUQahOcvKcZNLOAqzih12mRhwNR+jzdFlY2KVUJ1rXi70AOS4ZO7DraiG
DOYodus2j1AImCBI1FOYUUGrhSHRcnHr8Hsv2m8cobGkRN4Vq31Co+9XjBINE+rQC6wIWTxayG/v
z2iDqYEDMSrvxvVUZ+nMW8EnWsDYwBDrYv5BQ6s9T+MS0/Dz5P2PY0Fby3OE4+2XP+4lKTdYSK2q
CkP+TdgD7qUPHAB3HmdXVgRBmQc4Ft4bBt2DOVZb5As6dAA5rw06K/JNTjk0oGZqK6rCki+E7Ue5
5IOWbVZlaaeGsQUMntS8Ox4QTqQ1apPJskhFYsQsnb/CvC06so0kbY7xT5lLV9aY+CcfdPTcHM2m
efBFkxkIn0tbksAVToL0HHivYhhAdrA6OdnU3KlREJcZanuK1ck/nBDJHqV9xEZQQ+mehsEPbKEI
zByOTCugbLjV6bwvacXJwONanIpck1HRJKoCXgB4ivJl6PCvmBsgSkEfEpQHiQShUDP3PhEtLMqP
D3pbP4owplGnF/8/ms5sS1F1CcJP5Foq4HALCALOY+uNS6ssFCdwAPXpzxd69rard3WVA8M/ZEZG
Rji9DjcNJCVtIT5K0Kp0eaL24e+paV7oyoJVMfTO8HtvjupGFiL9e4lpZKix8t5+oKYczkrTiOYl
qiW+ouzJKBhIlmVwYOlUNAoW/InTFUOq27nKsv5tJ/yO+m9JeTeQcqcSjM9wpYofE0dp/OtdmD4M
7QUHPtiW4c2K57Ujj27gGtGQaKuyhzOS/O/eE1O4vYPvqWO6xaAOG5hgRBEJ//v5QSHmG3sqqiX+
ZWJYRPXgTfqYkX6nZ5L/+IP5oldxFi+37CI8BaWVGdXFcZQ2iz6EVLxKTfvydKDXH/v6hRHxaBsQ
hCEEAiDt6w4x5fdPdWtuq9PdP3Oqh9WJAf0BhJj7e0LIV/f7SH6MspuF5KB0orYPda57uWt1rM7O
cg7KWvmqUopA6f6jUaMASiuJ1SZKYUc8tNXAtY8uKdxT7ZZ3ZBzuA3Oa/BTLyuT8qwBGnQZPtc9o
hgvf2egwhIYpiDm6j65EcHC7/j+icHZxQIKIqrFwaIEvsHB99zUqRIHEIaGF/SpQwvmNDVfCyGSq
bd1Gva+iIqAppNmJ5OEy0OHBSHoRkWNDj/BEkzazTygtsqy+TvRyFCNzWmq26V3D8mXWmJWpnM1W
Nf51ZqsEsYagDvxlrOzM8Cs3t57bD9iU9wHh+kihgY7j08qLNMk3TXhiMmbwMx2jfq/4gnZxjFqD
E5vK50/RA6fNeXOF7Y+R2Ll4zMC9RVHj+4ijfTsH7FmF+UQ6HzlNYNBrzXVtba755rh4NOGqureb
GnapMIEickL0Q5uz3aJYv9a7BaUnGOcQd/mb58GuhVrLH77BX2CX2gCJjTTSW6Cggcstvqw4vf0W
DS4xDF6gpixa7WlmCfbo/O98E6JY07kP8uN0ZYSPp0sTFBSux4waz3GSis+XECZJTRt3K44/jvLg
Lc2OWw/jgxtWr/opVzQmplUvkwiqIqK/Jzc0MvnWorUCGBEE8zr5yvXqKgj2WmE5AqaIaPWV2tfn
GTSnOCmYRudM69unHVaRcjYShyduv2aWB9Fd4GTeEUMyDcSXQ3r/3qFShakVrR+QsmenkeppgjNz
eqWrH7Vj0Ye+W6b6ZZTtSdoG0nM7XfAcqfe/ZsiN/YNOS7GEK0e89Q3CdYCkWEQiVDInH07Qp9Dw
zSHN5WFeQlagSynudx+VawxqrsJfMT8Pr0wfeqEqE3TUm7/NdvJTmZxmGRZ1f/y4zBYyeyMrxYi/
OBY6MkRxUOewn07BN75J9pcFoPklZQA44p+F8QhUngJ7/zenyi0PNqguGpdpjTPbAq1nLtej9+gx
xCudaqtMvTa2hTLTm49bSut7N3UfdJcYQ7pcYrDpTb6Xl/SDyEvMqQY0M7FZRL3VQxFWQqeMKrq4
mKg0e7AxMSn7s/d4N332L639KMcdBHdBZBcIrYIievaq0Z5xfIhYXyCZTC+L6jzBOQVZ4+7u5zI6
bpsDypvr56T5g9VHiI74QOWlUg9p4XnKG1y2+aCGTL2zpwyCRnv7zPLrZEPUIjr3zY1jiK6bZNzA
xawJjAYsexihw42/47Ff7t4jcowXbPrTsOqt0Kco/N1PJSzh2T6+0A0W0xZRBLi9RG//saW05J4G
RWe1aE5LUxge116CL9JjUIYD+C2Qab8S+qTyWjKvQGC+eNek/4hpewWgPdLRi/3c1Jprp7Aii+LT
N+pVTvEFVFXCktxvUtgsX745pfGhVZ6mpB0kNt5jxIrUwVaKVfEb+OsW6PJHte4jqvfrHdk4m5RX
a2FpgK4MXs6tBsYU5Fvua3MdsCX0seHrP1AypQ45NPpP/xXUAxaL9xRm5KSw75hA5+NyO2vnntW+
DEm2ov2i4ux+HsEBl53HcDd+dR7jg7P7Z8zvrdXmuTmP73/AEWMW4dHbb0Jhr8zPURk61co7bT/i
L3PtiErn/7+bkzUIgVJ1U8GCctZT6xLWow27iR4KmBR6fVN48s1/UXVkjE1m7qWFvIa/H+FG2GIk
Uc7Ooh0NKBE2OUh5sH7WWrcQJaW022hxp7GP8Br9GAGR0/jlJei0pWP6MB5BLWr6xWQ14BnF6B3t
2iusPrwTQJHLxlLGfvcRHGU+9e6eMSRZsO9gf7I0wvcc9/HObt6YVPG0OvlW60ytNGE0NT1MC3Fw
10ObLRYhNLCY0+dEVX1E+DsUUfzH35t1RuG+wDBQ9eWFikCqYUlnxx4X0vJ69df4k1f0nr0NkIj/
TczZk5qROVNOZGHzPfsWDF7sCN9d4bigR/u4OKK++y3Fs7AydNQ88uUtrOhtrKJuwavVQ1Kr0QCW
sQHhR4FQ03Vg3VvJIod+N0sW5qzM7HsiDNxUQ0z/2k/7RltVJcnJJv3deDUo9RqDI/zzL+Kg8Fkb
ZW2o/KwKDa/mZ/AbRelatWS1+Pl/S3TCGl8W3Mj4rxTdQkSoOmLh0qP3gwcinHgJPnKWgFsrnMTo
9Ah2v9dADU60JH88Ep4dbUgJdm5vFBcnYnffZippflPhkkfq+xdCHfsjKVSdjAoVOSGksTIsxk95
itxoQ0K8pCqsiH4WDVXKVJ/63+8v+5/tSmZU2is05/AQZ4Ev+94zBvsjfo0w2XvmsOSdNqdek+1/
W94SmE3f1JpigsMPcfn/VcErDZV6qIdno+jgECnc+T5E8FNLxxdxqHjod1nj29qgJYACzl6r5ql1
DU70SrPtYUYm6FOxvlBPBc+qxyT/HsOmpzjhGYiXFUfngXY+7YBPke7ZWbWNrXxFb2LdfgtaXwjh
RTLzKQj3WcKRlvpNqG+vWsOHnfiN1uMv/znDI/qrU81849S26z/DJ6bhz5GZUMciJuim8OSb4+bo
xbJMk+DwEF3H5XVjEC9ZfIkMTtt4eOquBmiHLc4YWNdZzXJqpQa7V7GAFJB1z4Fsik36faWXJlgf
JSiQYyaJeF4fSEwoA1AeR6JmEGnK6F4Sg36SKg1GuEGzhOLDd80RQi8k/IlIQjLWZgrDQMm0wDr0
TbkVmxLBZolGf4Wi4hiQZ4Bba4WmaPaJbbme7w4Yo2zbd5Bg9UoCaFWChcMqklETq2w29KXrrk1U
ld068C+kDUJrPevjcg81nAPFyyekyVUqaFmYLB6YMda8e+5Q56VsO+KT4PtwONzI9CM0nlG+ZRoM
ajcvQzji7xBdKsG76rKbnyc7GNM0ZSH3QYHPIAsvUGbGcAYU/4QlnjCCGzHQ8Y6HkNm6NP7Rp1HB
8zkgUK0wvrGPqTlG/WeX++fcSZigVTdD+cnBNDhN+7TAV8tIBhn/jr+8cnc8utVQEedzWqdDlFGG
ykDe4diLGe0ndGPADPJKmBmmARP03sG9ckULRO2zBsJd5Y9G4zU4jGp/bzLunAmtjhIMgjBLl6+K
4f1Xdka69Y9JIR8S9XtoPZBEin79jUy01tzp8NUQJitnjCjxRh9mWYTNoLJYfVBqTRXyNSJUwTyk
K/amT0Vj+VxhsrQKhbNh/LV8/7xpPAH63PxHlxBhsYZCMysJle0o6VjMu18avUTCJYPd83uAOChs
D2hpX2hJgOiBxebLT31BCob02LQZbJuNDkOb3ie13wP2KJOS/t2dNQ5NQC6IYAl4fEzV3BVbS98p
8ZI83Xdv1B6pnbKE/+meLt/z5DDFLRf667enYQa2NIOmD2uRtVBKb1gORylK7Afctc1uI8RRc3j5
aw7qv+/xe3xfPP6SDp55L/+2rsBAU7hX//di2VcMYrKNxCRXce/WvYc7zMVTz+rXo31QDuYLwNrW
JaA93l34nS2iTPfIIhf+1tTBXuaWr1IcVatrq/DmHeYn4mkDAQmIKtiIwPbWsbOmLLC4t4T00A3B
3191NdP+QWDqU/hJ2yVHeLBeLqhJ01tFe+Aj3e++y7UNAsAL0AyMxHpivV6jeJrO427c/RbMxYcV
CQSJsU61r381sU4X41oPFcI+nEyPHtV5pU04w7bH1re5WW5ysmxUxW4woWn9wi/dtfIwe3UzQFkX
zRPW9B3Yh4D/60AVWOVu38VeNRx+/qlN6CbuBhonIEVq0th9ihXgs0A/AOzf0aGhCWaL9gAOQkcq
Gp1rtwFzh16tB4QpBlBmIzCwR/CVEI9S5Y9F+ojmsgB24X8lrohgLESGeGAfGP3EwDxU+L6RF2sD
j08dmxGoUahegZrzGBbLNwuDHiAtDoYAoCn/dUV8tXxSlM/UGqU5uPvV6PzOOQ305+I6ZRdn1hE/
sTjcuD2qj2g8gGTy+bppIIIUFMXT+caAmhCs42WmpXL/T5FqQ6GKAgxLp2jGu8VuoeYASSJJI7KA
9SizGqGeBRoeZmh8DD7MsGo/W3CS6GdA+aMj2IHndao+ZZ/owc7yhCgDf6zNXOpPcAHZLMH9vq2L
uuD0DeAOHBzWmswirvxzqW20bu06Qo+WU0RkQXSOoLaOLsMrWrVqpLCvVuJgIIDGNLFCOYzdaUxZ
KR7RrglNpgqMRAoORircu0BdGuIMvSgQiVpNRH2XKNi0WKV0ZFDvgAWFB0IU9FI4aTtccButK7R/
LFWoTyBMQhMNERMxv64eDTMctoDLigdo6WAs7D1RfIKSYU9K3ZdXuJlb8Wk5xIz0DUKThyjlOVsa
bKDy6DPZplCcuLP0MnxRrGWNB6FHPoW7hq6GvSBJYGMstSpOxcn5O3GmmpS6jnE4f7hPp5c6q+gC
hsyrwwfk94Q56DSwG9lRYM7RG5rfnTeTLqMsn2Ni8UKQqAFenvqxdwPfPbi1L4EY4n+ZL1Z8X4rG
DVYDpNIAJdMWmCBn9RN3zcDqNdwmF1XkDxW2v9KSmr14OEOs0cK6lI92hTJUP6MBJneJTMCe9z3a
dMZq37Yo173hYqLDlkOZh+PHtqWIInEXNYap3gVTRQgNQIaOxXdqt/dyeo7mKZelyQkhIsMzb2R+
UiKmbc4l7PxB18n+0ZgXZC4R3IViywPizNMDZ43qEKgo/QD5p8LAZXF7T5aiBus+1WGoJw0iQqAb
nkBMwBJ1tguumNJM6l/SWlPrwIXr/qS/4IF+C1xMAphGaDqdhj3fUip25w1Oq+BFCqcAVam2S/2L
lgTUwOzBdJC5NaRuFn8Gx/LmMVUzLNJxnPAUm7E/9M7m4umxBMNQgKepfl3Rvr+X/eBfN2pYVgv9
s51vWECxwaYKAt0pwVD7sNRSCo/9MKy0hQhW5iJzKgkWKZBAC3IhXbufewYkOT6PxbJT6AUKMq9O
EUfEwLzoKs6FaqNa0c1RG7zZss4YAz5GL5CngjrZdaDFyuqgk+Syr4qfo7WDnXWGQuoThViVQQUc
pZM7otNv0uT8s7HKmE3/0uos2O45EdgE/X5YQteiCR9s38o3JwgOCNl3Yet2syr2tKLmY57SkkA+
DzelOHp2qSpAN8FDbCN6lFa9imBfAvRTW/pNmw0nYn0IABUkDorpw39xdntIjxz1pq8odMmA5RSh
IfG4DVkWw8LPQmGhKuXo1WDpfKdsgnHX+uYWaF56msglG8d1eHi9DYqKkMnIAQLCnlC7+HfJ1wIq
8FivPX1LeBvoPCwMGKzqQlGr3Gg11oWpuBuwe6/5Ix3cJGj23/oE1/RThqo6sDCNhJNE4odYzZFA
jJdEGUakT/yG3Y06UjSPgO5ZKLY3UQqA+Nm6VNlg7U9cbXj6VGX+gn7/fwxcKalpKfLnYFT/mHza
JPosjoTskaokXDhshyd9sCw6Hoj+SKw5ZgNoBMaDoCqM2xF/IYyiG7JM9m3iWwF+QvFUeC4JscoF
pBQYDfEWe8SlJTFXZXvCLZV5k5M4gFBzo8m+2m+kIEQHzng1Huc8580Gy0ZEuwV+gARrug6o5vB+
/zg/joAl1iQ4Vcf/Uf18ghthaumKYdvHsg0DQUdEKZetjuWU68dFIXbge80R7EO5VDu3r1REk2fH
4ZZUkig5G7Idflpz/r2FaXdODtVIrXgHatQDXfWdy3W8fdWclhsVj8TFY1tk39ODTi/iXmUocoW7
4yl+GIkPwYXlz0YRpmgTTYQjRThG/guHBZXNuFS/cjNUV+TXjEy8dJIXnqvn6wJrn9ZgvJOSai5C
GePFhD90TSiOkHvhF1slSZAmgbjMCM3xQuVbr7U2f1ou2Hy4q/p0pil/c9F+JHCg2Iaz5dSVO4sG
UyFpeKzBadHJwTdCjlyq4mlz1Ean+sWD3ELlfdzwAEJAdKXxQNsCDdj70Yl2Wrkp6udq+xbmgCws
vRP6fTLBATun7xYzbH4dg5eu/i6025MAKRsayYBRb0B58E8K0t/PVNXgGzaVgZa/Cp6qIlRbS4V6
4jHtqEgJIUN7gPy0hGoBhSf+JjTloXoS0wa9+kA6+80eHhwsuer82vVXA+SS+2LHZN2biRLVG/Et
2BIk6R+jk9O2BMDNk+IhQkyfhfkD5Dy2zFPBdR8egtWm0HQKTZOhkz1Zmoz2a3vul8oQnB/d61jy
pheYCleIkt9HH9Qvipl0fvKvWB5/sIJW6eVTGxB9+XueBhwWgmLRTjVOLa6sHrp0YlQ8Roe2dEWe
AaUD1QNEl2p+kDRpWiBtwkhFIESlDdSPuM4YVbNj/NbOn+5WDWGF2+KMiauhkahYTLdXLA6QJLgD
KB2Q0ummy76TSA2tkHdOX40kfA+jYnYY0ahtIDRyxqNd9lfq3dYdj3G3Rg8Krd+CeGCkoaEhmwZq
pbl2Ur7qP6ePHshljc/u+9P4bvy7V+3sD+M8JJZGeZuNE7Bpwkz8MuBUOdx59/nOy+fw5dgtJWX0
2H53lXd0JC2KCO+RNwJvu6FAI96YNlCgSGNzWF5iZCkoJcKtl6ov9bv25zY1uFu1Rus0PA31Mz0g
qrNDsf16r4xawWmY0i517b+6Z2JGKofXm09jU+yYJFzMI2Cy/tmDMruzq7Fz77P/UGOrU50YUk8E
0Zy/dkGCFIt9/MFDWdZhxYh6IdmPOYW5ceVHt6ujn74nMe3LjIiiZ3VuI4GNWqWkJK8VBkiTShQ1
F4jocGMmqqpJDR5CDnx0qcbz+E4ybdyf8hIlO0EtMWuPRlCyAHZh1n/BLIn9IbvkUYin/K5lvrtU
vweKqRMtARtKtKpwI8mxt9nEtE5ppaIkrQY+IHJ8U0cKAmLw76dX77+A+2DvNthHoC+K94jZwBeW
RlpZDIDPRkHCUJeK3gV3I6ogNR/TBntdtmf6Oa0Zzs9GNPlHKwpTezwDzw5/VUT5XAWSA5Wslciz
4opIgEWB32FBcKONKCs8v2A7umFBg9qKCUCKJhmvAAJjKwGsUwc5bC6kvpVDqXW5aMX2zBX/hY1j
sJGCyIYkTKKpBk9YKgMTaMHyntlz1gwCA/GIhDloU/9DyIkx/hYMyw7JWseyBMcDbUli162Wf8PV
/dPWQq4NJsdOTdcL5jQULQlrHx4xoj3fcXm1rymxwTxBQWbBb/ZsmeqHZ7fvUa5jroILvLx768ih
EC6RDKzXV2wKKx9A7ub4hLrBDTscw5P4Jxsip3Nw5pTu6fEjIl6sKcGwIVaclf0izaHn3w78kl94
Jf8S7Mm+0sgi7i17JWJfo12Q6L+8l3td70bPVg8cgrGxFQdi7/g/IBW96XRMrN5DdpFJxYOG3Qbp
m4lRjfhPvTmTeju4tqsLxNB9GI3r3ho7nGkPuzHJvHzLQfJLWXXi7nHT/DD3JWjbHFG0Uq8kDWdh
IHNZjcKqKMkM1REM3jlipQvcy9bTMByP21dbAr3i9yLMNai5XPFPXxH/J6gn2idK55v3EHqCiA1b
DgAmzHqa2i0xhXne3v+S9BFdQ14IRxL8vr2cZcm9dD9tbvR6qW/Zn+fOfE7tskW+te/w3cvj3cW8
9rdf5VnBByT0RMVazKzNtzIpYlzxQbiJMT+RqspaJfZeZfPQFEEWnkFaHakB8OqiHDQ7nptetflR
3aJ7h9Ou1Q9unsdu+fc9StuV3iMh23iR87N4EoPxuIBCfdlzVLD8w1Kht2qfwOm4rxMIo9Ql2gEE
BHEbvgR+jMzh9gNXsVJSGTyFagl4dWmBgVGrh2h95WleohbHuibqxIWIW2KuYLefJefd0fKjvUnN
AY2YU9Um9UkUCAS/JWVhJ6rq3WEiChhWOaigGrs2+Ye2KKHNZ0+dQd99UrC/gXCPwhqFMiKDKv8B
rlhysJAZ1CIUQyJgP+U7femhnzRz/8BqgDo9IZ3qNSrNU/ovr/N7u7y+jMqzCjDL6NYzclxF3p0r
cn4v9BEvmGjhO42rqfqLsl58dpHz2le71TPSC+JEEhySGMftx5qmU63VYDK4doiJqOhF2zdiqCNY
tLQm3fjKerUQvR4JNT7pVyIgynocir5XknVH1EZoES1roz67JweqjfyjVYc2Js84Dm4wbgi/kNWk
xKyvJqAOZXYan8SDVWyqZV8W1l+JxryDto7EcrTXy7vN4G6kSFHykIG2AjiFlqUfQsu8Uz25O0i+
fJb5J4qBPK91fLwNjysTqvct7a8AQcgZTph/aKHXgWiXQIiLrHWNWCNYO1Wn5g9kkH+o7NASxamj
dLTbS3ZsX27fyu3mPTxO6KC13r1708cSMyu3d6V12vRr5APVMH66qLtcbl5xiRoV/1oK02d0fUal
W+t4C9B+udQa9gXAHY3DrPu8h/ejl5F9rfpHyi73sEgC/Osv+Hee/V0j+JcVbtmyn0fHiN3mXYK7
F3aO3yxtnYnn3GsX5NBreKdxaUHv6zKGMfW0qyAsBIYA1WVUWq8l+5A4r6tzZJd5Oau6g7QQapwP
ODMs+2/bOIh6U0Gujs63MqhQRAGf7O7kNl461tXLuRrOjjZzRF+pmvatUhCzrNJAfxtXO4AXXoUC
G3hKK+0W8/34PP0rDbJNc2JM0n/VYWWQRY1eZVDAiZ9k86Pf6MXUnwfWr/XLz2pX54F/LxIB/Ilt
5Egqi+bg6F+3e6q5xLV7rxHbJ/yESP4I98+OkUqQrbxsENL8GOPTX3N8nIB+o3z0V0H5qVhnPcxJ
CdFea/PvMGqyQEwO7ZhwsEwxgI5a1GApnQ2qawrM18kKLhUFUaQWUsciQqdDaPyMXo++cWnnZrB/
+UktjC/eA3SIDpwjGj9O7eDcqq0jySTCSBhRFHbjN6566d475K062SJCVyRsd6ozdA45Zqf4LQPf
ruxzw8lRN6i4zcyrko+Wo9oeqUcUFd08oQBQGhmPwekVlrNp8QqTuNMoguO5ax36u/Owcu4eq45l
BWbWqSENCs6165jnucFGfmrvVsGt5q2ywfXeQiLPuLp0eB/WUFD+pRAX/x7oSf0zw7jUKRNhXCIr
sBJ71zqGdH63SuHFy7x6kJL/XUY5AsAX7Npu7VqXCg8T+NAjyHCb4d1vTo6dC4yEe6cx3DGl0IUn
aTKHdzRmTiwQD5aUZpT2b9OsmyGhLKvyC8/RO1xaRkBtLyDtppVSFewTRQgQFKI9EXaS1sHL5olf
Hb4REgJ2ILTcR5gNtBJckPfjFfYGNAGzjNAeNSsTX9y9S7scyrSmrBb9ZGL9ABSgONVO/PqYZgCm
P9o34+dgF2TgvEn3yj13oYXndnNs9KvdUmT2Dptd9zJ/L7K5tTAWpTZEg8l7kHRI8VuP7g1+x47o
pvCIcQYn8pOahLmd/nNcaedz64Qipl0ZXaAU/57+pS/bApo72s+XbYIGsAlU0Na2y6A/zOXhC4Tv
4pq4tT5ixL7R2coHZdJBSHMU4/fuBU8VWNI3D2FuEtJD+KbefwuNPVJkLqbnnVfdqdw1aS7sm142
OA1KC6qj8Tp3k8StQ27JfuPfHeSahnMc5aNql+Vw8lqng2yd96/zeHjIu8eKA3cx7bObfaR/ER+r
ryj0MtufP/HM7L4X720xbo7vk0bvmdiN9nNdQrcA3wunFFr9Yt0Map4RYHuJF8ZxmLooycHhCNNu
vEYE9hBBsfqvJvZBO8LV4gqZBCG6+43JaPFp+06jPEyarJ/dw7n3rowfyXCXt1IDGbphUu+ciddp
li9FB6ov4au97wPNY4XKYojWwMoBD1IZX4V8WQ9+XY+kl8PPJ7LjVEQCUoxKhtH/KIqBp2OqJ0q3
fBQ//VciB6T+3/hv+NkNiJIVnEti5GvQkrXFuNd7yvp5h9GcSudHJ9vgTR4h4IrwQIK87I7cACtc
aNP4QzpP/+q8pyfv5Ek44OClPq4t+Hgz5XA6jCRCoifuYL2UgWUFHCMvDBgMyU9xaGKfvPLdLuaH
h12b17c1wOHYeZE/HuwSJYs5qySw8wzpujqjnXLGb23L0mV0yFBXqSP14dS918NG1atabrXhAmJQ
jGS5pl7wat0xUqFyCJwD7YbGIjJ5Ggz+6igeQZGAEjN9s8z+JhcnNdERde6QymHAHuwrmq9Pp1py
jtSVfwnXgyao/sMlAGM1xX+nvK1v4th+Nv274VRq7YTM+fdaOGalVcBLpxOG/tf5o98A9q04Tctp
LJmvBaIQVRsOIyzL2vq2pi52AkwD4X7aFbIRKBFgaiX7xMI7r6AvjZ3ZK4SGdeufkVO52Y/+Hoja
sEvjBE1p6IoX1zp32KgYtWSbr9BYXDa78No9tiumfSRQXxLKUI1/ozOxfuGJh3KEhYDFpb//Vybh
mF52dn1dIlqm/mfajU15/ixskxXt+dvYJpPs9dlgC/tJVoTFH9zxlLjNXTVdrmkOJDA/nO3r8G3q
ml106jbrcF5iPWjd6DJKWo2y81g57HQ/Td6ZOszHvDSDvzMGb6fqd6HEt1kNE6nxmbPm/LYsMvQZ
9y87K9tZ1uJO7Ia3yDg6d94ZyYUYMWrnSeJAKZU+Ze5exV7RdQc6B6xLKxMRLSNQQiVAFsXTuaBW
azgG93zU4PZxPa/O/ebegEHRYKWi1SuzSczLtzZrWbNrDffTYnDrpL1rWKIYBN9jfuy/J8cFKpYw
HmdG+9p/sxh1TsE+MAcHP5uWKuRKBxRZim7ah9v3D5vN3ml6mlZRHC75p6A0bXC1XGOYk/P9lkb7
KSBY6557+2G+aS7T3iFIIVATZYLn/bv2IXSBKbVfg9W/04qK4K2z76DjXHYqtN5OyMF2DUYEVsSn
2Ckxh6iRInENMWvCuDx3Sv0Gd1tiicS6M5OcEkB6eXs619+YZBdL2WlOM3DFuVWcomy/MW3w0/AY
Prt7BNuN4OpFd49ulc6TxfEEdDBGChjCJcTl2cFPWze6hELzp9xfTR6JaxYonNuAYOzCpObL/fww
v0Drcz2EQUfF2pzdKQ5wpmV7AsN6ADjfgRgCCYRGOMg103JQGZYX12PXvPXz+YPZCHHDLtChQpK9
UwkqAB4Txu+qKzgV1f7HPFket/s/ybQTeF+Q48i2aBFD6G3MzkSRYA5gD4SBOaaGhpg1ZmwzN49d
QqsTepdLAjGiq2RSHfL71HKeAM9XKCDPzn6I8DuT/OzUT0wZ2IXp4LR8SxH/Mq1jEsi7N9b0QDJh
h/eXjU/KfmWfUMHZOVcIHKgAVmAvenuGnn86uOe0/ZiWoY8bUT1rJUarXvPL1pBw5jy57vy45iF+
w5lWfcKZzrtwjt1zxrLIDG+2z4T4yeRMxMemHBm9h5fSnQ5tnyoFyl00y+PA5ptuGiVzNujSloE8
OM7fsW313qPXL1yHNhy/jcFwikiaV4XDvEv7eX8VgiAGVai/KZtFUBpTow2y7qkNDRG4BM2cUqt2
9eCkxKMVKe+T+/9yia9jZlX3Prn0itDsIsKMUcoRI9nSvBLl89WvuYBQVhtUgdQZkps4g5Xol7b5
HDrVk/Hz/GWlvsOBQClyfd/DHy6zPyFFDLY+1qrWy25OEhqtpBX3j93Ev0SIbLrWhBiI3qhjQFEk
wP1rcJli4wLU9O6foqTbDHbhOTwO43EpeETsaCEkNCeZJoh1FtGu+/R2E8zhJ4Z9aSdQa4tePTqP
mf6ICtHxgzVttdckECgis33vpcM3PN6MNbXkEbhXe+8+NJVOyYN83rtC8e8fpwZ0zSoUe/EIlPBV
ffbOkD2xZXrT6/bq76JjuxnAYI1ObMY+3Ong1Cv9mJzu33lAWDi2OiDDVoeZQE2OvlrYh3fPct8L
zqCV+uduhegDy2Sg5UtodIQRUxaiHCT+ApsTpbScTybu5N6RdPe4g+Flivr3PIXgAtiKDvu+Y4R4
RQSlMGlfIZOWenua9zJqn9hIwCtpnXhC0bkP02HeywZv5twa94lj1Bg0e+8o9rNOvl7tXBMQ+2fP
Vjd8h3CMBxbiRgyoRTbdbw8H0Pw8qg3ibgV+8anJ8rjyVp06b4A+OlOncmdjw2XkPnh2bmjwmT6y
iO6rveuiOjmsLtGbHl494tV/B+BWrGuoJCumbrL40mjcpwWyH4eroIbkoRXd+4co/YUBMKt04Hp2
cteYVJfmUHaXSdBoFe3GyIC6XfPFKKVoznBeHxAjeXXfbSjUdNkbw+Os4jenZ9RwNvWRxZrM9lAa
PecQRYd7bsbuV35jJNjWz5MWiDpt0QWdLjRMd81FaW212CxGtQWUXHqsEUmBMAtg8Z484U602XmB
J6Cg5XR9V5GcRSW18q/4y9htZ+xmMSvZw16tjUGjt+qxyz+i0uTcTZ4OOS0ipdzyJqeZAdYY3rlj
dpsTa4IabUDPRUQbKDUYaOteeURC0z0OM8/0DKfaqbalR4c9cvSkI6UYIUjrkS+GZq/cbngWA6EZ
MrGoKRr9LEKFJNwNj91TdO6suo3evl9P7HwBg2RQ7p6WnNlrehpW5gYWWnyDm1yXKk94bkOZDERR
b0DqZGuZ0rZKnQElMQQs2nH3Oqepih59IJczxKTGL3oeyMMD3g8gC0O+oFMcTgL0V8wLiNeIDqfF
hs+GdD+rDfcUJcqzBl1DtKZchrrlDNal6pcckrzttIt3synxw3XDZv2vPqwPG/0SVE5zvKe7y2J8
rjzLf0P3eKLZfYwILtt7Fk0aW/uMf/oYThgtlZD7IprE8K4tt3YTGeT6D8hBq0J7nDls0FsBNdg7
0+5GVdOrtTI2Rm5hY3iaYbsHKd3qJ8EueH24KOq5PVDRoW4PrkbrACAjq3OC8BUJISAqBtTTWlCi
d5VyWM21Wm+ILSb0jwZ/097nWJdWAz4HKRP9qMQY1FGWF/oKgLkAtOKGK5ORXBK8tz8IXcRYp829
cGqtIwZmR9anV/sGYldpsxzBdGsMsxYe8d0iLLWtcWmczehfwb3mHb0G580Jpms6qXVvmFxQ5Tu4
ty2xEoU2o0eDQavZI47KttcxExCv4mbi3B4uS3iyOC6q6+RfOqayGNuPJX8ZbU7qTMFtnmzKg1rn
HpbH579XvzEpD+7YJfhGT/FSfdjEdgLLirHiJrKz9+bYwKMNQTa7Sj8nbIJ2E070bU1HDKHia3hE
JpUkBflxFh6Kvf2CkkLqnGCdJMG1xFGHVSqKCGKx3rr3lwth/tbOaIkCGEjc+wPeKMkC0ZRVR05n
0kDFiO0JqJSF1096hRsDoBFGcEUXt7Nzok5F1/0DlylU+D6gB9sZB6nGsAqAU1Dhsi8gzxDuXB2r
e0a7eXJFSJO7tUzHZ7jw+aBYr4b1sXFtG//IGVV5PFA8wm4eCx6CY+ropGAchmFn/+4staPjuukU
bE3szkRkiZtXWnsCcsLVMi0pQeXtWkxB8qK7nZF5jbEtU4UvYn7c+4lBgJZ17/OUUvPcmlMIq88p
e/Z5QT0CoFg+locRVrTj4mMWDBnVj+f1xWsY9ygZwW/ms95zSq3Mcz6nunj94wpWaA+4BA9aLRpe
KcRm1L3QktY693a9Wv8dVuBLE2ITO+9BqWC0LBWA9YoBL32HdxwBrv1GYPi1/qqTh2nEeOtUvZe3
79I+0Su6MX5KKy+PLr4VpXCZ9kGGUft+emZAIJWAnw3WaLQXRHL/gyYUkMc45vjmljs5zR87Ku4t
y89+7oQMJf9muq+4XVs8mawN+wEbA1kPuFeq9rFm5KR3LAGW/+rseuYv68Zte4jnu+aSkOwG5EVp
4wdm6HL/RyQGYB5ly8vytUx/LcN5IgpOik2P5sN+MSOtXom2PugD+FXAX2/S6uiDkuZXt4ZSCtQ2
8BDcLSnSBlet/MbP9QesoaQANLP8HUk2oF//Pj2yqB82hOMekbrxkwweQ67M3+Ul1cJ38Jg+N8+o
wQxgzBBPkinNT9g77f0ymr8oMdTZ5yu93frx7zU4TMU4526w4zAKT9sGW+VtcY/iIVXRAd46pAQM
3dYu6EtkZKSe18kG7YsoomVgKCwA+jy9ABTr6Cz/OhEuN+LoVdo4aE1mTZdS3e+QZ6kNQeJrKCmI
okD/AYqIvwIecGvfbNQbM6HOQqVFVHgpYUyoJX6eu5QurZrDQYfgUUL2nEAbVQnhYrvdGc07NDtI
qxSlT4kLwkRBt4Px76nQSJ8y/33bjodDfbokMzgdETR1RjCfKaBK0GH4S3P6jLO5oAJEG7J6DSSJ
dUIMZDgcTylQoaeqDvk/nvnRGeGVoiarQvnRB6KzHgkVpNh4F0QlVGsV5VMHxdbF3/pMcAAeMlOV
gBAqAxwEfz58WOmqNp2RuD78Iuh3eaNll3ehWKZXPTme6O5KfPjER3HVCNPRFoFd2t9g9fkPIg7m
EBSB+ViqTTRq0/ox+dCvqYVCI9JFaeqsqRxveGIwQ8o448ZyYQXyICQebDkKXr/sQtIUJQMNVHhI
XOGgU+svWp2F+tC3tJ4LmKHo9rGWwEaHkhy/gJjr8r4qoH0v8QY0jdKCzHA/zeJ88rdiTZt4yKd/
Lrl+rwqtyGTfx/dajUbbn9H2c1M328Hg2z82QZlhoI5ydB2RQaIw+9FEfnTV7/3EqlBFTPr2e7Cs
0bkzcabjUnfwQZSsfWc95i6OF7AeESSm3qeC4pby6qI3DsfEQ8Oy3Wv6Oj1xtXHkC182avj+QARr
JHgMv7P/H1HntaW40izhJ9JagDDiVh6P8HDDQo33CM/Tny+k2ecfdfe0wUiqqqzMyMhIZ9yFX0z5
q+rMC9g0Uov/MTPnaSGHJqMYJ2ZDCbrsKMG5Us9wyd5IhEtiEGIyZvwkEYyYjcxrMekHmSpArMGc
xa2ZmqOrBxrcWbGBCAh6M6VtzsggSMwQB4BQB1puaxn26+RD53Zf8r/LdJ0d7LAuRI00abgse4b/
b6oz2ZkWW4femKxSAXoTZoWOWdr1hAohyJw0cBpK8EGCwhFCoktS8TxSQyaaHWQP5bLzNkMNISyo
MOD8UQcvzizKVEsHnK9ocHzE2Wzk4viRta7pxSNlPGQHKFHi9RvMOnq4N7QiGWL0NSjbR+xIa2H1
b1iVeu7SvfvmAjMw/zQDKI6FvCDKbk+SJMHfh1z80wWu41dAQCgv6EX0UE01sSO4BqX0ISU5XZik
X3euqa1ENIlu7sA7PcAo6/D3+cvPaY5TLctA1FRxdhEH0HkFHuR+dc3U5FksFoi89PvcMi5nlOlA
4sRQV3kN6U0YSFPYbFe9Yu0D4lBLGriufJJWAVSHZSuaVFpMSDAkapOIp2pcfkFZ7zaE5+sRKUHj
xz2BVpOXijqll8oUXy2s8JVIA0rNoS41xwQCespGbeQB00Sbk/qdkrhS4pGK8dapUJapFlR4JG1R
mOCREjJm5FLR2jKCW3xnrMREoyGRBhjaZAxxESMGZgVBAlWU1DJqWFmhCKL0epgwHgBbFDcJuEZk
Cl5Gr8wYa1qjthRDm8JsofKDJZsNmE6YUk0ifvz46C0NaghkiuwCWMeMp+ltS4qkaRFBrHcTYU9l
JXrVOI4pQBusAtQcWK80MLSxVKx2mYbp222Pm2OWsVRBVNjKrxPPmEl4Y2zW83XoBzyrOfYW9WYb
GY4VYjAMO2TkNoNa7w9phDdnOtAl061Dq1h8XTDqvFf21cS17XjTj/fxKPJY5FzmDPAbXI+PU20R
Unt2ge7stVf9VZ9TcFt0f70izv3d19eiix5c2T2O871dkIRJ44fjVysvy8s80QuzA2WwhkhxcOe8
ag+fm3kS4LJKfPEUnHdwLcTm3XYAFG+otG6pBfuNdzNYyohwH5kGMKh8ok8mRgFQANFg1VUzR4g8
8mPpH+ZDJBxgVCkfhcQnaPklujCDPrQrgzJgjGmZx8RBqmAlyQMZNBxHqlpz9AHLSkKVut81ILnB
uxL3StIFSuib5OJFfLqRlUbpE79tF9IadTAfXUjiDAjzwM+m52lGBRC5DkIuw6n2UJk2P9x/+JDg
45CJWuzvkUXxXlg42fdwzbdRQ3NEWkw1VFF6+MxlqCzdN1FPF2t9HR+C4lSd5lh20+JUP+mr1t2j
IdVJnL1kvBvuhpBAeupyUsR+8W25i4+0GybjV8ivDsSG5LgsPKutfxiqpgbZan4qpzxqXsgD5yxP
8eIFv/rz2oMmHrXDkJ8qFICnVPIr61q4ygpskFDzzANwcNNFb0kkOAjm1FTw7F6RYszxYUXgwPtg
AZC85DtNgP92HatbfvNqxNthuYts27ja28oHNFCUMtoEEJxSW+/DSXc5OXzEPb87DKtEKcRCFhYH
ZUOUOz8YxtoAeRqEe8fNIo49m+R2VG2xSmTq1D9Kuyb/VtwjciDhIz4MuUnhKa0CkKS/Xkwq0xJL
wQb0cCJWaQt7puuc+mlgyJSqf1qdVqDXYtp8kERONwRcOZWOiFCfeYUXPBz+4qU7k7dawfKRC3dy
aojgIOVi84ZbkHf1hOfmcpW6CTq1OV97hpjY8h4pwUm3H9jVF3TOL+wD+J4IHPET5RJ6s8xRY/ZQ
LZF2iuAs+J/icCzTZSZXVcyVE9qh2q3OPmZKhG2JcxPV8B+cIIJ3llfmx0iO7NTu4MHhtFw9Cfjh
Pdm1zizmW7latcEAS024iDgjzxEkEKPLdoE4xguiXgjRfoD4u3wHjKxYtNom9z6EqsEMOp8+Ug8t
tbhxpzan7vm+fhV39olucP2de23tfHpKIMXkSpAJfPHqHDpZBi433nXOre/DPgtH3vjSH9+vqigP
Z4cSc/fwTT7RcNfKE35tgNrg6uhTxwHew87f8TQ9QQ98Uwq9dyqDzSPNRe5JrWfOhYqWFVR81LmD
Jbx+uRZF1OKMH0GdjFCfhWBDRR9oF5ls7+It5ygRieZ+pJbh7agxz3kC0EwDEGr+EE4/NR573ket
NQrgsje6x+qTPxJgGH6+uxsbQDEV9NVLfKreWflLOTvmwPBLg7JX9g7jLzH/0krTmVvSmVceOF98
uhRapbXWil8ebgspYrTE9MpVsp7s7PKx5CNx9B9O/97f20MkSnAC8h6sugICTX1HHuc6mrz8kIyl
TaCBV1PBZWtNWiOiN363Jv+QFk7KcnVUqY1jrD1OfH0duHFpD2jcZWqq7JFSvHT2YG+UsJf8wDLJ
caic3F69FPKyYq9LepSUpqPaLHqxgj/vepI0VqWWDjr5UHlFLQH/i5oPN8KnedgZ8YsqmNbTM//E
2sSHr2fnAohagTF0WEiZTH10douPf0VS8tpMgS5gGBQaOkhMUiwG0eDDVauRkNmBLfPyb55yzzm6
BimDLKl8VcOrL9VIKWvNnrMTrYftYT8inejqvuJ94oT3t7azlpTf1l60+/2rwx3VfV8vpWgewaXh
qgn4ltG6j7ffbHv1t60iVjTh5F1G4XpE2MovpAAup3JG5EPEGkrUFD3lmdzwOOa/eDY40z4HVTEi
SYWW0KJ001TzoNlqdr51qCj0gk6Ybrkg8Y/MyF/f8I/4AzSmAmjq0bdhzOQcW+gAUI8a5qf6eorZ
r/bBPqCIj3lEJj3L0csnZ0i5HzreTiNxI2aNhO40XflKns3iAZYmtnM223Oyor/TgpI57+Qmzgb1
q7wDFc37ulf7Vjv3XovNtOhDbVpalBzUNo7JpKS/GW2r9HVuG3X9Rr9j/XBseJHskPRjIczJSlCV
N1yohwv5HDtxnCMpC/5Iz1c97eLricx13nnOd9iavnzknM+XxaLgDh9BnefZli+FWbI0LA29+yd4
OGfiikeAB8sx1JfFIu/l3Gm1nnOH/9ymaiCe67S+GA6PdZ2OHp75U7i4/CnhxXQmiGQzQ5BqG5LD
0YMoTUt5AymbgRW21SWU8cSmQyBtTkpqs7zUa/R1p3h0B5fns1xZx6zntdY0pvLqFMIrz/4vBliq
1nkyQvSFQPzYBH0gpSSPIzv2A0ksoCupBiojE8XnaB1GUdVdjpihPEVc4MlIbAq1k9Tchx8qU3Tz
RmEfDTN5iqLgXmri4K4BH7A3gJl4QWQo6xWa7umtmMFofUIwmkT9Pr5o3uHq3q50y/j26U7bXAiL
A/nKFhjCx+WDOY+6H0AHK6ffR8uzTaPLkV5fzYxoaIOsRBqcz2amr3oheGDer1mgrCwltSLDlsWs
GT8SPQFVnoEqsR9RJAzErs0vU3pQ+PDoS8lA1G/xSDLmuvRzrrRke1FWVYyKUQlM/DQy+vqKJZmU
SDfu6K1G5XkSFu89gx6M5dP6MMqdGxugc3yLS/cKWLYvNEsbr0zfY8OvbnqXc+O03hdomAsuXuzN
Px0oAZejOzKRsBB/AGe084JoBDmFBKHSd4W2Reuvisvm1DWaanJQqqXF4y1ZITFqtKO97Q3r0Ogy
BeKvpP8Th9uK2PWFPcZyRp8uZBxGcFvTOo2Q7I+WSNKy/bmNJb1FlxFrgi4LYbTcY9jYMAxEQvh/
GVXcKFov+bnPcIgsc3VQUdw7jWjt5PRWCrz3YBJ1Yow+O230Y0uheLzO2Dqh1sJwWB8Omek/b6Gl
vtjboFQHrGb/5BKjYEbb04Lfl17tBAXsKEQZpr+UErZpL8lsYlaWGN5S7R4uFeQesaos4fU50IRf
Pgl5IzkEG39ZpQKY7Z9GQndAEtJG3Cz6CtF0iGdEBnXJ65SD5JXbb/LvyzlsOdk+Ni7Uv5dVl5di
qtYFsqBpH8L2PjrU8HNOmorDkAvm/A8uMfMH49I+e3Uupy3YbY2+n0Mo3u8DvqUnj6onkh2sRu2N
WiDsitqZG6MlDKQnC2rJKhPw+NUmycRmNdK4S+jFctTQTAdI08b0bzEavtEwGjdg+fGWbbNt+K+p
RXqFMoMmiV1S2Q0RzBpmbRug0IOV5vUolIa9wsclhhjYK3VxMmplAIwa4Oe9UeT0kB26N56NKllm
viJ2htjIfnikEHgD/cnAu1pxs8PrUP2XZHG2ZLIT59ZJcKxkalHDRoiQ+zDs11m4YmmdIB4WG+f6
qyWx7CEdCLF7cBJmBfuKYZO9hX7HXIHf4Mvayh5iJMr237gLMEKhYjCtw+tHzoBHXbHJMo1NIts1
93Bd78tIq7o7WjfRNWrXF3gtfUyRaUfcxBxS3Wtw3eUy9X1w/piKRk1+jKympDJF4iKRI/t/crVx
6EJ0OpwUheW59PPWfbRzQPUqt8BWk3sDVaS+oN0EYEHe8omEchflKSx2vS79hDPe1JDNqI0/0Max
Qhd+TfpSu0e47mNm18tmkwnT5+RonkBnk1ZjGfLU5njabOOOrVmcQhxHAhAmk4i51uZfv19C20tu
KD6ZeisAVuw83GochNmMHi+zTKG0NxhQYErcKYRu8pSqKawhj9vSAPyltcpSRpdCijpTN2cPEyfd
13gT/Z5lyLMmEOvWEXMSD4QmIqLZoU4sfwS4hMBhFqtqEOgXWxBCkmR816PJ08NA79pyuB4uRjp1
WYBQwHBwGAcp4iHpfhhVfswrUb0I6Iq7KnQ6g2seNf1fBYYBVRHipgMBgAkrM3UtGXo6DlOVq3MT
piicJQVnijh/eo5ij6xThN4hc0z1YL1FzNkQpqguOBUMBt2ZIQONE0W2nQUovyYXGeHVzc2klpS4
1TBJPXbpI6kD0uHCIitilfNdyyv0LFx2GaZnWCRsbR9RV6IbDZ1r2JoJaVgeEO+8YZ/KFWCZD8D0
VLX2Y5w/OSNoBrIOdN//Oej1+uLjVQMejVfO+CzSkpcpVSzd3t5Np0fqaWaTeGsD/fQB77DgUZ1p
V6c6Rssg1bCVnh4DfkD4VMZHWz6bPtZlrSHWjSHNAXg5InrRWLfAMAgdO4b+qBgoNVmpwy/NXoGw
jD4fg7tDOAfWNRBFdIZ7wHRl8Gds4hJ3wvMfjZZ5NhtZN01lTQbmMq9Q8ZkVcvb1/rBWU/px+hTa
ddn52qiMcAO74PRKGHR0MMYCdYcLLZg+Sr07bii2HL5qyiUt9qQtxfmzT4lbijCwqs4mS9a4nrKW
d45dSUv0UUpt/tXALPigqgdk/UxF/82FOEfJvtYuOVHGRMcU31D+Z8KBwwUx3KbEEZOP5FC6eTFk
3sW/+I/gEezrhcYD/KcBY7CDZwcfWscO/mjRsk/F8A2ARyEE9EVSobY22PXB33tHjr1XDPOrYlgM
Ty6pb2YLp8xLKBIW0efi8j78FjE8J2kd3FNHJhdvmulTxTmec5omLjEnChEbP7uTtGTe+Gyd0THY
4R/AXR1v3CeGOMCbh8DzDmm5FdC3BX62dMDmTGPLUee3a5OYV6LbhS+yKIrArEC4llJNIKIgEWL6
FacbQU/oFo/l36YCCv8pPO1Y4RKkVFuHG3IByBRRxq9mJwhWUEWrA7ZjCqcIy2B7fdGBVnGcikdU
HUddibgiHKoFysqGMBvUBoH7Uu9C7TZVd6q8UyPcfdMIoZ4obn8zobJm7j8q0xB1QaFbpa95aukh
jQwk2ZkbvRfy91Tu83F1hSpGR4SP2QqvnJDdoHNnQZFjnZ7Qaq+DB2wNH/63d4HTLvF6GR2VCEr3
d0shlDojDGCb0Cm80oFJzaymKjDKcaDUBRMNQCD3rxftoQIpTOGXAQmeDsENo6nDamcbsBpe7Rn5
T2vvPVr7KOHz0SqE2UxLgkfr0Cmwa3UKjbs8r1zjPDwOy/gTY2P6HqNvGWz6Oz/XyDX28GZhkKFH
+GwcW0ZtB6tZXH0wFR5RZYE9IYKo598PvRGVFul6EC9DbUvmUVkHecWKueeRWp3EqCoIbj+kgLxq
+1WCRN1gT4C27oSgeL2Gsi6yF1lFuToNKjB9EVvobsorBbpw1hs3mggcoiMOJgXrPAOuzwzEuTb5
0qUm23NofKPSeArjFxSvah5i5ckCCY0zyKVIN+jgKHWibITK8sVu0aSN0yyA5Nax89qCsvPKitsl
XSDxhX9SubQyEFymAEIxgXaPzFDtYcIZYQJCk8N7wCFeLq+uEULwQsPgy4RHD5dkg2BgYfupdrVe
lkMwGIlSVFJUNs4X1BpJ4kiepAuyH/ydnAOJuWK34u2CXSBakNQ7NnV6QKaVxpVYcgd0rEC25U5J
n4TOijBxNLeP3WyhqCZDSTzB4xJcUamaindVtr9rKDTSKP77lPCRlAgB8ajP4zUR/IguwwuVH2ZD
WrFUq/GIPCXAKq3O1c9NQQlIhQJ8bflZ45hBDYKd9k10HoLbugDPb88OqahijsnZQPrXFvglfkaF
vcoGmrCwygjsCKYTn/4cELakEt4TVc0qZwhdib1Go5NDT0f/QxtDPEBaFBl4gmuRVfJLl6BydADh
8qZTPTqvKYOMX8TIo29z4lbgdaA4jdi11A5iq64JKWOQtmmAPUBJGlsSrol6VGWwq7qUMREzjDPm
2QymipazgcxycgK/OpNZQ4k//HsYAqN0lrI1KrcLG57BTVOvf4w4Si1Wk28o5SQFJytZEfYrAJrB
5vHCsgF5STjt4KblUb7Q6WoxKqWg25EtCAXWQGG+0d+1JfYqM6TFlvXiHpCr1VzTa9H2hUW87dBK
NlaOVx07mBbpolYYzMWkC/c7UnVeeV2gWDoVe4NJrRyuzAHbwGnx8/NoL+nYtM/NcnTH/slLyuCA
sgcplRDjA1zPFoLr4x+HG/9JtdgznBNW6ZC0ZAp0ggup6SnqH3iH6giIui+DnXMkAvBB8UXGBhcz
xQ0UBzGNYPVtFWQqhARQ43tQD2I++WnyUHQTKAjHTkuPAkMSp65JWsNyJ/OnGfOfLzMBou5RuJdm
GMngwWRExoSkYrpEpUsurF0gv1YnKQkOxghIXoQOjTmONklAvG/TxyylLg/jjpA/rjCwBTHqMsLP
F4iUhsbQMBStKtB7yinCL5FLpVkoM1Rl+5AURza9cU41lHm7MwGNxG1iTuEy6eG6RtYxUqRlxLH0
BGakMuJxzMmHg1HYkAmj3V76e4DCKpknoFUpi2Szh740vFuWw9e80oLS7Prfb6iEdFBpzrL7Fvlx
2kJxcLO558Q2pgPitci5uLG4RtN7U9+YDqnkdwdczyT8I+IHQFK4KyRFb48Ii6/zFVDDxYwIQlSO
o7uRXhnrbJB56YW6AKq0ZY6cRhUIHZ0QFAivj2j4idafFrca5wj2pIi+imAEFSVYB6mQ6GKuXSN9
BS0XBQcwZ+WWSogmmyxQu/A7JWVLlEEQoj1CQmq7xq2XJywRNCRt80rIepcgSEzfML1aa6LZRVRy
59mmr3uHI0yyl4wJGRIoHsp56NdUv3TY47w5tXDqRqAmykVYX8fac52rz1tKEMA/12M4KbCXBt8g
D8wWq//PF5sPrRIEzcI3nVp1Nw7MoijKQUbZEUjufPAehRmpkRX6I3hehVSNNYgFbq/8QwYDT7mv
HU7npYn3driPwq8J6J0v6RJhRzDzeeYTTOiIt6j6UPmL+p3mLm04OSCd811/TdA83vE4ZBhMXrER
AVQp3/Kke2z2mgqvs4yLvubCLHGAtfczNOGZwjK0uSGmIwoR5SCbZZppejU6NoyWvHQ670kaaCYj
1Zjeb61VZozS81kKTHmuOAZr1KLUksqMm2IVxSEKfFvEMkTCMlglaTco5tTC+vlk5bWwNBdmxDxq
LIUTd1TTHrR+glvqRSi/R6WRA9NFXbMYa9g+aaIuzfqJcsaHjIN4ZjH2XztAdqizahCMf844SLs3
8KhBJ32Fzkx0NM1E4jNmF26Pzl0GXDxI+VCpM/Tf0tA2KIdVIGVm0iRkIXGle7qCJRYnn73KmfyQ
nCGtSVfT7NPoZZrl0ipXixg8I+Su0c/AIRezh52gpa953kFLVg4R+hTp++ukZC918XJaUhKc9J84
ReUM/9097C4LUzP9RvUCfWCi7IaLf6fRXQLCaVIZTN7+2W4ONbMEgAnmSENRXVSV2yN3LkuwdkBu
oX2kg62NUW8tG60LzLa59FJp+aUuwVBMtOcpXUsiVTgIo5g9QanMtNsjpp1rh14wQEALg6lL7Giv
1Z0EQUE/1y1Nbux5ak2lBlXCsnVdguUUMv98QDpdIdVp8nR0fZBVWe3ynkXFu8MbyTxgoc66eTpb
/pe9xi6rdj3zg8vEaxThCmb+ICA4bxXRsiQn1yGKaN1JQCkqAsFn24iWa8GLCnq/oOBZlxysaUPw
wtYTWghkTvNACBsAwizmkLVNlYa/jnZ+Hx4j9x948w3+tF7LgdX+RLSYZkbkoKUbFaOkwTo627SZ
rpKrsjayLwqNyG3WUivlqUsXBcQ9zV+N31ediwj4R7zDUqOcRelqRJNhbAIreLH+prMjEKUGXpZH
Fie1GfzxGpAYwXIpuiZLUhfehCGwHMMHycNo7YG7AaRBzJgxMSOnu0n9o2v422AbYFR4ECWX3nIb
LHWLMAnkxGLlKbUYiVWZEnkbfTZt+7Ie/Ey/ynEiRpYoAj3wFQieokJmc5DuIuIQ/OG8w2Vg2omO
hYvNRKTjmjozw9QDmxRG0E7g09ARk3eSx/AfbUtz79PQV7YObXVMBywLDrfeSD6FXotpm56e7BFW
TKjXDMYpKibj4GxPp2O6x+gBepYerC538ueyc0FklvfT39R0WraRfCBYYMbk7KGDAzOC5yMZ0GDV
IwG4p708NIgVNboXGAZoHUEVkOhfTwKxeh4Oj5SexfMgLuCkOXkmMOzNl/92uL26hVp/nBCrT4vO
SEmYhVrF+/WI79E3+UBW4y3SNqs6ZcknKyyjZQKCeSZUMMoq0NZSpYBB+KYgDq5JGh2ll6YLpMs0
xIZYa0jiz/RLoE6I4pHulzUnCWCQpn97CP8LHKWigbywZiwFpv09enj/7XnZvndNKQOsD9cij65S
Yy1hptUBGElHuZehJNrUnmOyYiQUWsbyHmqmQUrk8uWfy63RriI/1xhku6p2YlaXMiUgdymMBEdr
3IacKd3QMwsMkkAA1yA0a2Q0lOlPsRcwmLYSE4KylEw18V6+acsTesmzG2Sf4BVNuWxbXD1kGYFV
KToRS46qB7x75FSwy7pNsuYSP9FNk0tJU3JQlCzcMxvayFJL6alVq0EPcCqiKNbiq7eZXYZ7i1EV
yUY0Hv35/1lEJW5VAzpR1+hBYRGtqyU/+UFMKzqjYhvmv+aqZmo657Vx/dLNpZxuOYqsVUmihi5z
OFKnhTbhTF9ZV1ZpiOgnXTLJUasGjf16gTQgrfBoYMdPyJCQ03+nzIAXAYU8qXealU4DhtTREL6l
vuFIxAMUCirckgBX9Kq6FjWXpH4K2648JWLSeLv4GEDok8Y69YvkYfmKaPQJTMJIpxsZqO7B/+KB
YRnxbWS/9Ck/ScmmOTGL/CW2QIc2EGyH5uBGeZsGrcylIZdJ+H5DAoxVyILTslCYD6uIA4oSDYNf
DXVHzla0WrNpF8/4UxYLBU6/J0YmUnTUTooqt6u/GlVPJTdFlpFCGC3LdFYQ6Ra8a7eEoqaWi5zR
7ABqdQq9q/vpUPnDjVQsduwSj61FtHgD+cmjkF6jfOdv/cmRr50auZki+As1WsLehH1k4OAPwE8x
l6ap3BiW7JgW8dRUal4iy4kZ2G8xhZlk5wY203OoaQjzL3VUPuG8tlu90tugW/GfRRBFtkzK+I30
1BNxVMlXKjMktqw+pVZ9q6mlnQ4wQP/lXLkZFSdJGZNPfw8nTFVU885PalR/R8KW7LHj8R+iWDXA
F1REuYdUIdeo6VpR+cfxgcQqRdE7qnvSckNPlFudzwOA/hqDWDtfhq/jmt4IrZD+bFFiR7cS42RT
34C4Pjy5D9ZVvZ3u2FeKjhjuLUNIaSsEy7tbDbYUsH2oRfkE5bAcnr03KPSH60PLCi8zO1h9tQKl
1OXa/xpXXxAK/KVygepUdW9diEDqZixt7OxkKapBWO7DnvCGHAlTS32s6HQS3iJ19qhIoOmG0v27
9fzQovFC5WWVlYdbd3PQHM6k1r9Mk0sawAvRUa5UDKYHYG2BFE+GAr3waEo+6JcgJQFLD5RflYOX
/eHwCde0LR24N8KYLsMdfhozfuuim5h2qNZeluITrAiZNTXAqoL9SgsKdpnqz99chjiaqUhepVFq
FKkmVgsqSvrJCq4p7b2+VOBLaRL11OVFMn0td2xnyxxquevtcjuVS61W0Pf2pZcMroNEZeXIx/CV
gtUnwrsk4In5UT4iVY2HgP4wRbTrI2xPEEWSfyj+s4fN7VPZ3oA37hxE8M/px5VMztzmT8V1Yc2z
Xlvvs3VRLZrnWptD7U1dJIgxGyb3oXehqlB1hfyg36YfgC0Qkx4Ef2ASRxtRHLNTpBavTBkjXMHB
nG1M+0KCvgpqBFuaQRbsM6kIZBegJ2QHWDi+IZGmcDQdAiQf92mlPPpSys/qKdtztEwmr8ljshtt
Fr9J6S/ZuofF5+kcUIS9Oa/0mxuEPMvJvr5MJ0fcVbV/6cd8Hxp5u4BIzteu5u3X3+vvtH79HexC
9CzZG7RTVLycZ8S/tomf/tQ3FKHPV3coq9R+0dWFCvRpnuMS32KrXepWcVrnFIy+G0YNKY7Gtp6l
T5T9SMjJ6tg4Zb/gFv15yqfJp5Qgas8C5WtLo4KtTEoSKU9Swc33TY/qYA4RAanIJa40XEFT5+F8
L4sNSeDsVGv3WFsuQahcg6+tBvZyYYHGydAYLkQEfqdsMclQ3IBIA6CdAGKAeFtHhxAATi8JJ4CN
EXQohe2KB2YKZ0628gAbBHQI+P9ZC9kMaq/R5hVXT/k5bX+KuoQqCHJG7rst8ETz9R/3fILPJchM
r6xRjfHF5ADnHHXYeyOfmoFKbGazRuMSghzN4q3TufrEtULVFDWC6rlscdQpMzseoCbretv0oP/D
WkrRKvnZimgUeHxworLW5lJbFdA4aUQjvbewJ7xWHSDr2L0BCqCoQEqOTQ2BtOgzWj7gLDHQFm02
bQuCM+W9KIgVEIWTQqyEuCAXTP3nQCdpBYRYuFd6n8zFFxJcJhZjA1ugFloX6qNr1SOUe1D9eBbC
ZedmoeiVpiyEa3FCaXSsNA11KyAsZ8AXamDZ2RTkcSMF+mQKpdr2NDhUplM2jCA1CIWC7DglCOMV
C4bTKFa4QUoEA93cdBMEP4jllO0GeoyAbKWW/qMTKeA7tf3ZDMMKxED0LEN7aIBAqtxET6SUADnZ
LO6Q6wSqgCvVw+IHvb+dUgWW2/2rUvgRTJt49L8AznMzqPXAJU4Qj4k70poBsQ9eHt3RqcHNB/Mw
9apRaFfBmpopZOCnAOAMOMhzmnhnoHRo6DOPNAqC1QexSMK4LJj0ojN5gzslAdeLYn9N0zJWYK72
j4JQTfSK5c6BUIwIgSnY133PnFYNvrzQvQsFm+zMH4C4+Nkpx425p81Y2cNS8PCKnQ+bPBFP6jg/
vCvH0088MubjqXxMqe+Co8McGytlqyoFivoTlOLfFMOIdSSeyI92ErnOS00lOui1OwLgpbkoqJ0S
BOlLpBoT0umldc4uUlXKrp6glD8rkWt5r6jTTyXBn8Qp6sdIu0Q6gWlLM11lnyiG0kbCZT1YCmao
ySHvVEVSmueKTOSVojvKdHjieml2ga1roSqB/q8sjnCT0GqG6wkxYwaExdxn6RK/UYSSvSRxCagx
gZeWsKCZZ7SXtGtpDB07b9n7/qlexvAyBZrfdkJC8O8KseDn7LGNg9LTMf4ubVrdkHY5SqxvzSb1
JRphi2tao/3kVM8Nn0inoR9L+fmqhBvf3/cP0SYyN3ah++2WZo+NvY3nA6j17UITDRmvjN7OX4kg
cAeLPUCntzAqbJxSTJHqHZoENoSmDpZtYnxHhbUVJM0Sq/bkItC3fq7pWdM93O3PnzVDr2uJqgER
0C3+3eu5q6NNECLOgH5XQ5RUvFz7HSXsV+ySbLbVyQWBwvVtdGizc9LBRhv3qhLndaGHHw1zQgQ+
zF93Q1sxK7DonsYWhYc4fsdwxy3KuVcG7Ow3GQuXjaBCi92DcyanDmS6DQuUCbOzUPGLZgL1GC1r
eEGBuDqhiVN/u0TZhKY4ZRTLNu18581UYxv9bp3c2z0O9t1kinTnxqnEp7JjmSh8PuJ79F7h7eCG
3UHJYVN+uEvHKUpAJIBwV+F9WPYbaxbnm2T5DvSYz9Fs+dUv0HsGOgKjOXkMKlz/9a8yQDrqbX9z
9v2O/JCbR9mOSh72GDSacBFgDTomKnumfX47P5StDPv6l/uiR3K/2wmSzmWElyt/75E52Sw2I5OS
mNuIblYmFPZbbb8dvmFDE9751N+XYCieehvEjl7RDjP79AlzI5Y29dhVFIVvQZFSD9QHIEM9KNFw
P1TJ6zkqI3nFKAtRFFy0NzRThf1Al/DYQFcGGHnwQfkioREWpOvWp2MNSd+Vvr6VMLTfRWHx6HAT
1M9qQ50UI7A0nv4ntiCqMzRvaqLtwypHmNN+jFmhq1s9P34cnNzwtqj2iy1a7qHs521oS4Fg7sHe
3Z0ER3xcjI7NCuJ31Q6KCHP73TvC453khts/4f7X6dFH0MCYiMm/bYLfM6l6yIxHBIlrnB0r2g/o
5tOmkLp97lpwyI/o7ZHGhHZgssuPDrqftWpzG5y+Hk4UXmKl8URiia58yB+g1bK6R882ympPPCyq
h0s2Sxa/KL980kAGfjM0IHYxy98fHHPv3PewjJzCaj7iD3mkxkFSmAowooeFIUJs9y/ARgkx1m4R
jRd4ambrwWhP0BdAdQL5xrt3KNTxZXns+aq+pXn0Pr6IdjsnXFJ6I5gO737927Rph5NTAf6G8yHR
gBWYJugM4IEmCEIfTvaWgcbFpWXA0/muuan4cIf1YWGaTnFNLp4HL1iZPOO5oGJvXPRkXUjvV5zj
0edRSOJct97Tci2STiMW/p6z/Dlb7DNYX8mjiBvFMAMe76rSR9GrdWslAwtO0XWSgP0Tt0ImT1+D
+vHi3DucvMrOe0OFM7FxNipqG3ZcaDT0a3859xt91n7IHTQKd/81yCUMD1qWfbOPfGKEW/2obbtf
ZEeRU0cWCLNJeIwlY7MePWevLirlkwdsGloQbOGvO2UYZmHZu0JdtOLiWJo3mAdItOP83jWpTaIe
gxp4In5iiaPLVSPPVsQ0sGqTwQ/R08voXj9PEH27Tk5fqg4+Vfu+zveNnVceJn+fKepAlTO6Y35l
7xUQZGJZwxVCvfHtvJCqiM9/pc4hJnVuOhBaptiEHR5I53q2T7M8a+DSIsQLzgNjcmHaPeWmF7bO
Bk+fYAiDiysON+Yb7ZsMDALeeOH0cKc6bshmcWOTAXy8ehU88OUJtsZBtVfoZb7Avuk6RgcWw07i
X94pXJwDFX8bt4BgFpRm5/Vy6FR4RWf2RavaeUTkgqrFFd+SfPyytPzBoh+cJ4fE32x9VFCtGfdl
vkaYfsace1j2d4aSKXqtHzhMONUnu7r8TT+VQA52+RpUPvUdqd3QYgedY9GkJLpdnYfP+BQbg+3w
GSbRqTPvUb9TxGFaV/qF9aH9ZAE87XPi7ghgtg4xSYXGHFtNlTLb8/rWM182EqMjhB2+rQeFb2gq
7G3EIuZTNncSMlVFXwQ4BYoSFl88FaKHyb6LkG+f1stFqSUgApVQfbBXT9gq+Zb4OL4MTQoGH8hq
IdQbcV9LWse2NfffsPdxJHkkN46c5c4xCZ2AA9/O9eJe9519hz3iURxuc01z7ldPfuXeylUahtkk
QuQsKJ/ASV4UhggEzSrj/ZRw1C89vDPKMdNn2a+WvBfqER/3dG1UkLQtBPlqzTrW5/kW/Xo3PfiM
A6O7H7JLzBdcW279G6BIv0KiBJ/nNvtwQ8pEk1ZoWrXHpyELdmUjodzowT4UoBIZbRDkM20GIXey
r5TG4BIwjyUl5sBrQ1+K0r32dvWGaJSfvqbbWn5yayede/u8/FFr88f+XaGFUxEcchdhzLjrhYr3
oY6TOAABETZlx2z/zfvlZrXNeJSnt9UVvKQ8IuI/lGxkL14770uNXZ6uouGl7HOHvp/hkztvRtXy
n4GMYLG+20GmZM+vWMMnGphYH3C5yW96iAmhE+cZHx52nu5ZJcckOjnrOs60qtwui+uK6bBAKk8p
CCd397FDZxSCPvLXpcTbxXuSs3CyCNpy9mdm4d4S3CImjU3apZKh/dME+RXzZudvSKt4P3y1p241
8hoJb1IBxwA8Ya/GvadScXldYsbZPmgyyjoEtsPIo84IJlcMkWZ5t0ox2lL7CSoe+cl9vWPnmLBr
FIhGaTaF1UNzaQ3xezcqTYDtBuzyD0KxfPPav63ojJLTDCzCZsUhGLOJvC9OhQIYy6487O9qvq5O
rkugk9vdpnH1e3j42Hsc16LL5lMh7FzNB3PyutdmtVgrWs3HpVa5hIfImLu/q/uluOvq52CWg1+d
VQdoQKS+gtMjpVNB/HHDRoN/FpAK9y9jmlf2qtNS11wWW/OIViNDc3xGiviglmklGgj192ebDypN
X/GzKMOm7x5xcbkdH0doFO8XZ9bkACUQHIMLzayISsj9HBwjhWUswhp0Gum17GFjCtRsFNqV6Tuq
ouAClIrI/AvpX5CSfBOfC3wuP9Y7x9u/W69YdeYjmhdZo2qsk1pVLh6Chu/uNs7nvW0/Nw3OMUW0
+a+7oRfgG1VIB9+M9gwFZK3qJzTrd/hJzonX+aoN3Geyh9CC1V3vd3YygS2z3MX5JRgInugm8W9r
AJzjACHPyRs2AT08nr3iClcBRZcOt3IXGb3ruHJK1XeG5aYZMa8SCDrEL4vH4tDNR1dQyiK+Hsy9
8QNEd+9ygodgD8nxg5j4rwagN+QVcJlMvuJEzH5BDijG8Cs4mSX7itrT3w05HKYmeyKnxn66/vXM
HnaNayzuG8zEJ/VvBN5kXQBdofQPXmi9/bZaG8YElxevaL7GBKFd9VyZ42d0X71XFRQArwP4auM3
5s/F+lnuCy+nsZtVWDoGfrCb+zgG0DEUsr1PZfYb4GBrECge3k109K7zwKJ4gC7SNXN5WLN8clAw
7/4caesRfyGiGd1IKHJxN/eOJBFgRXTeegnFYuPTCpXehF05KA5eULWLXQOBeLTa6er2ZpLVtijm
wA//eux2B8hqhmth+0fWV0090UQ9bJwHIkoHrRaLKW1pv82BcRbcHwnyV/OCPjnYwp3IFUHz/dbh
lNhr2TfuzL0ZYqTJI9iNvhW3CrR29xltPMUzitl+ddsrVlw0e+mnbp6c84AvBQAI3YvwVERdgX3o
kwT3j1c22hi8ZPqz0OMJycgUXx5zH4jS8vNUaJSHVNoXPsHmGxyT4F1C+pOb65Z39fdvuAEYYnOq
Opbl0hTxSeHd2UWjeH9GhdrbnvzCz7sBrJDeRMcvfC9uD99EXNBs0saF8JHToqLpfQ52RNw/YACI
tJb7rDROqKQbXnIkk2JdcblCc3CJ903rFOQOYcFyiguJOVGNzX3Oy7CfZgX16/453+vqvm1Vi96G
sm4wyOl8XCJuILW8vpLIosoO1dUfEG7FfcGmTJC2qm1OnpFzP8/w9XC3q1yj4KIZyyM3zs2fE6he
nCcxMLzoNGI7jRP/TaEUnk/dWhh0U7fsPc1/jrU7rsvwXUKprOLcqOLkEX2WTXJBg9dlvBPEHjfN
Qsm9kWOlSevNoZk9nVSo2aNyzM9DyHnf2u9RchsQnLKn0qHUAIVa7J7NCqSIxefQrJZ6hV9ns6eI
8Nm7z/vvR3Nv1FUkdp7+3v33PvxCeZuegxKt4w7Bu3FBUPTX+T+Ozmy3UTUIwk+ExL7cmtV43x3f
IMdJwAZjVmN4+vkY6WikM5OZxPAv3VXVVWpvExip899Gx/qJi/G7PiX8I8y1QOYpwfurBTDsGEFQ
Opt7C/x0gNOTKfN1ZKIIBo/6FXOsJ6xJti/0hYXJGbJo2kHUEj/qPN0pXOLcbV46fZ3FNW1Vb8wb
YAqFml32RBnLyEcRDPG8tNzqteFAtNT5uArS8fPrSPytqXDGJxDTOU5fuknUcdW0Jrf3aZeGZ52f
xRocnEXUXt90771XZyNIrnEfsug0Vxenz2Rh9Cd86SmnFBkfOK6ibwByqw5oH8whUCoi0qe59Z3x
uKPXbCA9KwtF+Ela/6enW8ueph5cgFLmfh2aELt+M/fHs0jdsq6M1kdSYfDkgDkw9O//3rUbESzx
mvF3WbWv3KUHKtOgfv3SmiSy0+WuibkD8C2q3cdUAoqrXfM1IwugfjodNB9/sdmmrxlvM+7udo0D
LDLTbjaY/lhmsKW5xOWI297DDLtGwQEHpjoJrlZdEJGbgFfcA11qHDn5fV1wAMHMUh7ftJ2eM1zY
fOkbeQGGwAPD5pkarl9a+Pe9J3I571uqQ4zhcfu3tVt6bGfFi8ukaW0sxhfVi/IaY0gKK2KPpJVA
ZgYecpAECDjWkRSkg/9ObeLuMWzFOxF2++HL6fKF3dhvTxFi2HW/EK+8QyLp8Q/vQ5YfkD4AvskP
ZWYOBTMfCTqi1GDLKQv//+iSpzi08/e3OxgYkJWj5aFx0y/aDd89u4ZHwjniNW/qGZ2/iBIbiIu+
d4wxBkppl9ZZYCMD0OMO6Ef/zfu6xf3C39IbHPntp2b3N27YzLGIoIGHQTAK4gqJSetksnlpKtvO
UYGD0+D/guDxhwNK9mqqmX5JLYB2HxmBfsuqDY3QHZk0Tff7aihHCZnDVVk1yEu3GUJ4xebIKPbv
H1QU38aJ1l/nnnwL10jeVLIjZ2EznDgQcuvAsVnmrvRQKXYoAbByAAGxLBgCfVYbY7/B+W/8CA9f
VYKP5CHzp/lI8QumJexBScl5xsFytBTg9qIXTPzP7cXHQrrBhHbOYoU3YweZ30odCI95xRSIhuM3
G4a8Tsw9HbhFNLaUTUiHPtLklTDOLRdUuDiD0yMbiSvqHkxWtcZPkTsLF8FWXEEwcDKTi8vfkhj1
Y3bVtO/p4gWJE9kFRgpRmM0JtrjnLq88YUKLEWg/TexomNB+tqMuiTUCiJCsoQ1JgdfGu44NUJCO
Spv3hb33O8NMPTUxHWSqoStc0XIUtCDv/fsLTOr+nNJ51HBT3WMqPl1Nmmi4X39mMimYzNasHpGn
wB7+ByNaIs6x4dAdiizpVVKtrNTCw2rqg9+b/eLev7D3FbwJBWGWcFNv8Zf8yEHCoZZPm8guHz6Y
SXMyRLugexwxJvspTwT6ch4KHSu7+5z89V8K9oAznk7+U3wltGoA+jRpbxfDFaej+2/8d+8KQEIX
RZ5KyFr3HyQwXAkbfrOh4CQz3eQWxN18ER3lK4mD0INYHAGe6vMak/eFMTiPWz4FreBAackx2ZvG
rFZ8Eos/qY3fdfFdf0XUZiji8L3Zx/sXmc/04FfxTDmE4R7nDsf8rV/3nc2f5X/iz1gdEvPQoZ/p
WkeCq1EWRe0o98krnbI0gXnkt9Phy/OlG9wpAJ0aEL8LKH2kxKxM8j8pBkgphmhZWsqRhUa7ktSu
RLf6Cf+/M9YHL7oPPzQRD7vypMckoU/ZvTBN08N6ZipT+qH0u/+4rGbKsQ/LkYNzxGlCKqKE3Cig
I0rx5/5dufp/R8zPqRAnypaq83Ur5w/cVL9oAVNXbVYitshvl/eYmV7Oq+yOD1Rwryk9NzXRo3C2
fOxhqfVOhoZNmMr4HChTaVmecyKHTwqi6VP/y8kBLSwfJfYD2hDkHRXrTltxMqvb7AxKwU2DNJwj
47Gl0KGzFBJ3mIqDyxOhF6M7rXAgzFgy09dNcDWiOyFwxY3yo1AZX7iMow2lEzmNtGkfewQzSGBh
wTyImjCAMkOJR2y5zZGbDwiHrkF3pf8+N4AtL21ZiufR8spAe8RxW86e6owYiUw6mfVRxfT6K9+D
y+EiS7OtF8TKB+nMlH1t/lbnEnWnniwaGnaibIy2m+iGk9A83Zvvd+8lr1XdOQJSAs5KQHbSPz7z
5uPzk9O4qt/3bKV8Jtnm8QtsopAB9KOsgEZyOu1DbzPjBKyH1iJxZe7ixNVoEvPcawBV6Q8Fp0U2
RHYFVdi6u1QPj3J+xLd9wF8azvztCepCWmIfSksRs3RxNFXt51q78lgqbsp9jncCUNdWfaxBkeV3
UD9mb/y/UUCABaiTWqE5OdEvNABALF/LqdA1keaBHehpyxoQzbn82XBUEJH3sbyY2OKOvwEQg3lS
pYXY9FiFk1DGZNjhNoINziNBsDLipOKX3LCyPLWn33ENrFiXieJ2cNc02sy5FbPPLhKW8gAeFYBU
Fs10PPopSrGAtzCovhKkQ4Fmehhyz6MLlb2IgCvstnTqw5SaCLFB61cYUOG9xO0dvA7CcyG+tupX
15Lf595BQsupwLL+AohjDcb8QD1vnDaDTpLOJ99n71DUQTRP3KsigTpjMqJhfmuWz59QJGDeibNm
BCpaTOg76ZM4VWppwYKp7u4H2qd2wDOF1cNa6QxYouuFNd0luO0sR2zgXbpvLi6PAx/K5F7MqJCS
fgZOyzVTfXZF7EutL2bhK1q2zx3LC/Cm7Sf6BVyxpNIzgxhjUEJUcHAbPOo8S/kd+t2IvQBBCoBB
va33bplOeWYVDqfyvC1+KnBfVqfF8F60EqqgjJastLs+S8km59zpPY4uvubx+ip6L+pXeryoezRy
UAZI7od1hS+1FLb9Ss6ZWY8nY8QKXqzKnB+bMpFfqe3kyuOmMgHl3ocH1vsTeghlItdXgUEVBDRw
EIys51OYjshtYTq9bN8Uk6TlKbiPH0CgsdJSl9yuSCvMywi03O1uOcKtKrDiRFoOuOW/59b8BfOx
oDh67ME5TuyMqvPQY+3ogBoiazB/6CbUD5/akZMFl7zCRCJNLFj3GCHFDap5SQy7d3vw/xBXzI5x
JQiTFyolFwyVo/sSXUGUpRt/W3861L/5vO7tFJn1tzB7cE2RDnsWgd8iCOeCfxFeQPnq6zW41v0P
eDo9aQDrB17gC7UKlf+yXhgKPt6O3CHMAnjh4i5dAtSo0qIYumLMosjXzTTPLs8SgfDkKZwS9Vfu
L1QHVes3n11mEO/iUvXiU2wov5UANAPA+sJOh7qaMkPUHVyM+2FBQaowmcGuJDEDId5ZCVNw/+Xn
qI1SDHSZlI6ZLVMEedaPOBZrLCS4PMiG6j4OQqRXuARNDzouIkTCi/40XIpfeZH+l6eM1EAbUvan
H9QRj+koSqPzJJGakF6nX4wplfmqZAoJhSNIyAuWhAhheC0g9KAJE9qzibHIAw2/fO9T2yUX0e9A
OCaitYWK5x2Sjpp8NGGrLSmW/9Sj0CCO00OTdbslucPC8N9X2YJs+PCJuAmyNIV3R+El+4qLoGTb
8hkX9a3NrrSg3VcKzBoSM8Qh8VMR4jLX6Sggl886zbedR7yZSd04ElfdJBIm8tR82/Ge8zPd1wyQ
LdXdsOSClL8kYyOyBKDZGCYbcNt7j8O5FBSdOS+MkEs6CUoADuYCviuB3gKmyXnIN2r/0m5+mHLE
I48DfCgCwkPwPbXsenB5FzJEw3gQoTxFynUnMLQHowCkxBD+xHo5CYyXMEbqk6eFApTukl4RNEsh
+onc45huBVTy9d8tWG0deCu+PQ71ml+9UB1/P5Cpsw+zCVhEeYxnYOwcs3fYcd6lOIUcAsoD+kY5
Mtiv+Ewolkw21WfGwqj0rdjMFbyFEpdjPGncUofVSAAG6VG+oa+BcCSkbbpHkg2HCvuNMdxQ3YhP
5iOy84f8ov+tVjo1EOsk1Lo2RlCdw7qFOKDS7f84v8glE9yO+G1wzDh4ikGKlRhnBoklDSE96CnY
8CjnEsN/FT5lDp0D+V0RTzKC52OXPOlNE4dDDMfTv89nplL7PsyATzoes2hsupnCT8LtAsSf7O8I
R0niWyWkRskYtozjEuN0sALSsEh+4OZkB/bHDO5bKn3lpobv+wHZJt4US9GPFoPznkebBLTtfjIm
3d9RKrHpEQNOmHvQo1YAbCEYBwO58Tsi5der24u0BwBAbJkpdTeqT1ABnlDahM8PdBldOPS7jWCu
gFfrt8MwZhqwMTmo2j8BMYJA4CB1IIaWXEP32INxy8yArmW8OOQNEXqAIhSWA+XacI6X7V8dL+6C
++wOJnCj7IB5DNNB/qNioYHS2UACEph0WRKt9zn1ofg27A9JVYgPGVLIZ3phm/Wcg+F9tvRo8kYY
DE4DSZjPRIQW9/mdqpLXOPno33y52dsFsYP28xiTFoKDQb5smatIOEw3D4LW0GNbK6q5hKMg9caU
szd9uehzG8EzygtpxzjWKCyWfspZoTn6Y0WkHa18+m3a1MkaAV76GAiEkQyUCNuFVsVOI6dU/eI3
+y0Ywx75QlfCxxtQEonXinslv8X9xMTigDMt7RxDckb/uz89cp/Nd4wqmdI5hiq+Usl2h/KCavHt
qpwE64b+fkSx3s1SOGa0LluqTgzq5TXEuLUlsIJByqfo6lAvXxpzveBCoK3gCKu+BVHPIJ30Wftn
7VrDUU2bIMRow54vGlck4zA+t+JUBfTbUv9FMNm1F3PQqwRKrLhUz2PZxJXfhA/ClN9XQYUnFxeN
8U1NXT6mL2vXQdOn4oIi4jGFgX6f5Sea0ZGBVes50sJPNX2QjoY7/IuhA9S6TzceAqY8nl8V5VV0
YpPen399umsrasKD1NNYjbuD33/IRBocM3Yr0Uj5kmzEMAYWe+z6sHCAgFNpY9WwAD5ShZe+HQjv
5O6+PodpbS4F4IZFk9lF4zd1mKDChNYL6pochHL6rFBg+Sq/dhJ4/khhyvdpwvfTdg3rrA2FyrXK
IH0dZbR8gCFZRLRH8fGeT98y/Kgy7CcwTc2MNIxDblw7Rpdz1i1Tsc3dj/+S5KAoN+500d/UIXU5
RcjnK5VsSPwOjTpplJe2DN8cpZeknnQgjK1TnWFzoYBpu7g+6zD+xu0HzRyxps11RGfC+5UySE+d
8k9kCFu7xaSBqPjr8ZZqk1lCYsZu5+exhDRXPfozq6LK1JH/3f0HHoRZlCLz/DJVoEWAFTthJJwv
wIliJoAW7eV21f0ScEOWCd361ThKbull0A2eiqHF7EkhFtzRYBYH5avGn1F5u2yCQOvAOMOk5wAe
s8ry0Z2dmMFbQaS9RaiL/BcdQYaF7VO0mz0BneNsZPqXAVs9XImJKNB0u5J373cgRvZrcOo7Dcik
6Vy5CCz0wUTilLhu3LjNXxjRgvtgj9tLjgBNeOuwOn3NMvgDwgMmCWssCnPJf82ti/ULAu/kt2FN
R3uXXOunIHtIDspuzsuAA8dNcF/FGOdh7CXdwFgbMHokxl9vtAMyV6trxS71yv0PMp3ZE4YK4uAu
2VSCEiCcCTZu30XAsamCNv1iHPup9dfVgeYrqCMJn62naRuCxVIRJIu3ZesxPz6Alg89B/I4KY7Z
tQZT9WigbOUgtI6CHs4FGcf1pHDiyrfW0KwxImzgfU7DPoiv7Z90q+ac4o8bxrhYC7OVYDI1xKiM
7ZO8dE696DvGPYl/OEs2yS+t1Zp2mCeuZ7684IqAcEQqBDswJhaNW4hDkkBVNgyHrUJfCGgUf78F
5rCSkADRH8GXbGqS/LrJriIpdpCRa+tQ3/g9wa858xFQYGSR8ZzsnLUK4ueKc7L38EnjgH4pwUud
KutqYVBJSr5hzMtpdzYAHNdPvlVC2MDE2GsrPijexSo7Wf2LEHxMhr/3X3ZUaP78cTniZDmi9HYS
DKAxET/Fh0vLa44VMkAcW4/lT+p8apQtAeBpyXG8icdhVIZTGeVfSTrBBm7ukqzG6hH3KMQw0oAC
I1KzxVmj3zf2/HNUz9bFrCBOMEcWttY2Heuxei7/kCsUnfhRJQYaN9LCQusYwq2B1wgbnRsH2Yyy
j9da2DuDTFyqV5L4oANBbECQiO7sZmh3kJq9OYm3hL3qRP3dquVITPAB3/79lhZf72cYzSRE8yuV
PJAQohu4v/Kx9MBtVN523+28uFQbRAwrnX31xS8cJknnPkzcclC05a3TSe7zm8ApHqyrGMQ2SUwa
/Rb1mQKAC3UsvMGyKLn/+76MhdacWN2QwE590pKqeyaaiawfGL9HHawQnldn2j3UFZLqStWU+wrj
yblwliIwwjfkz5EcOlqMGhcJMkK/YXnRRHDv1u4zDV+d87zS+smA7h4r96mQnnEHuhRc88LRxmVt
SHOIv0jF6AWSY2fc5LER1xl1IrzlOcZbCZhI7IhVOHEdGbd6CfOATf2PSNwVmIQ4CvUvcgiOgdgO
bROuz0zIXdTsVqxeIdMLf61By0YsUfonL4ZoYWXkZNKzaZ7iwTkUMrLY+oi6kZ3xN7bALt0hHZAl
UCE36g+/NVI3va3thnM5jOk0oAa5r0QLnToG/wqDzs9ueOGSr7OsGGnfC5Jj9HicSryJJp41xEAP
1cLKYwhRtlpBwgiIKP19Wx0h29Cj4ETq8mm5+NDwG895HT7uSwU9UfZwWHkfcqEgzhjXkWyRN0zk
ZvYLb9SVu45pd+exzY/P6UGieT1wZmH8Rt1wbfd6izjA5ggFGu2l5Zua1W9X0TdHhKsdaP6AWrY9
qtJ2/2CuvJwhgKhb79XgSIiHaMRzJ844W7weK3EZHerwBXju5zcTffdoGCJZC9piawKozSMkl3oz
xibJls1pU6wz+gXv8wNcny7BxeHL0IZQFcGZ3sYB3M88/5IJbP1O9RmXrAIEbIO9iP6gUxHLmSMI
P9KPoE+VVSr5xQC6sQc+6AtbRYKEEHJlRi4FpOgXWO7hrv106SWXMMQIq+5bWbpAuNBFlIazbwDX
Ld/8TJ5/0FAA8s2t9+80tHYFBzRvQeUmDScf0+xOtnlxwd/iUy+6b7Qcok+rQudS7Cl+QYz4KMt0
yyehrOGTWT5qv9UHYAaSZY8c/dfYJn8x9TD7AsFxKG1SW3Mjijqm/bf1L2UfEWGIZckAwbIvH6Oj
478SlHTIJ82ZMQ8HgRt+Rl1pE3AtXunqRGscTtHGzqDSXHC1FD7WefQzYpWeV7Cf9BoxxcZ5Dree
C8x+GiAUeyIUBzcppiXIkVOtMTZvfQHlXNAEdRe2D6cCSn/Yw/b9sAVm2rQgJxHmmsID3xeDRYet
fEMEnTQCuaIwWTN+k61h0dkbK3SD3ZWHzbdEARq0jJpPmyrQL+kfVbfpxiRMjdZI1O7QF6qvXxrO
KSxkPkBYIzTVzmoJoPJIjg4DjcZCXLwuSUR214xdSvj1h+Q5aGnTF8vfBHNLhCDcwZAAomdFhNLi
vsAZVkw5E4AGaFOOqeWgikKxbPYutK1GoKDzmbb6ElHCi/EpO1rzbMqNFiBlpqyijBbE5SNG2QRI
76pPBwkjyb81EWLpYbQMR6PBxTYCVC6jbRw5qjXvxmmGZ9CgqMJ+1DEXj5/8h4w3hMcrhhzh8hHs
kAlE9DRM6oY4HIIBx9kj9Q+ABvSs0zyN99AyJkE8VvUjx156D9L0ZDUz7SQiIo9H5/CY0VWbnhkf
Zdkz9TNoEywKIffaCoS5syNPhCuQf3oYjYofM8eKOtQuyla5SHIw0NP6fBUKrDe2TOMDQDaREHlG
Cmm+0+34Ik41PCe4jr3Iu89LprVQHHeXdkTiqGeyY8TA/a6PnWinQsUirsdX3zGR3UGXOUQlwYaB
VgSDPin3YvmlHD+Q1eygeNjFP3qxqnTv+aOeZc5xc/mlgAROM9pLujcTDQ8Hp5vH3nuZBOkZic+J
0vjutGh3HLkmaplygPE+tP/3Pf/LSQ3pt25YzwRpM5F4S15roqVuGQBn9vdBEsqVhFGsBqc2McA/
brxJ2qK7BX0VSJSQobWRrglDlyeTk4b5VnNZxm4OpnDVRQ9ZTDyxiOr+EC7u3hE4aKA6pjA1liry
24drsQ7EH3Fa34gRgwG9Gi40VfT1XIzmC7xqW4g9A7mhrUX2e8UByM4Z2YpBsOVbNdgTJbyvn40r
3569VxyZfaAn5F5jqGL/2dY3cgCk34EkJuI8vTdIVke+rVNjyy+ivEfkJL+nKjOntWZr+bTErGkH
H/IiRRgomlc74K8W7zrZK+odUKSAdo5IP5Jehvf6+bHjNzqteNqmtxfri60U0CqYPCCmL7F+GLWM
+ngKFOxGNBKnDt4C/7IR7Rr416vc538Vvkwjf0+cCdKhmclv9y57nxSeUrfZxoX+st8NsZGhQMZj
PM2f+y6bWRAVD+qWM0fnoRIdDnI6mtxEcwOylUw1cRK1jniIjvVdQVewHnF/OGmeqOzGoBLyMgXo
ReTN1PFnCkxTZ4HybYwkxPDdL9KQNhpMM1FhsJ7H3sWfgQvWQx/DQrm8x2/wDOTwHvBWUQDdNzoX
TBKq2fFu2Ilmf8A2ypl2d9VPkNPMzYgSZVzEGuXLsNMqIgzQVZLrRwgQSfEzTA+6jZEO8bW31kck
OsZUOM28WUVrZdYuMBajxnbLs0AlfEqZvfBo8GGGNBctCh/JMGIg1Em+B/Y1t/m0J3kvse9LrqsJ
DXOoXtFA2sYN1zU/hRWSPAjGecdXxcRzvLDIa38zkLuKj6+dqXVmn/8VfkqkSzNKAXH9L5H2TWA/
CXnkcZtXaqPiyUQnMfd8mhkXN9IPMC0Gd7fiaOKW7Sjjxu2jh/KhY4JnXk3vob5LnLFf3T8Y7G1u
n3qBnCBNzjrgl8lkOI3rhwTEXFzXV8owuAJ10xUM3gHJctGht1PQiI/1DstrOxaRzxmzHdMPJey2
ZRGptzR87z6B8Z3+3m0mBc7VUgllpBdODr1GjrH9/stP9KvxwmwWhmVzKDTUHH65M44RM0JobaE/
jsPB+k2CxpXEfUchRsPVo8Yz5sKRpiNDu3dLjsqGhyK13qTIp7IweZpzpXCFPOijvzLaGuWuMTmN
b49+W7bIRiaymdt67sUxnBZoq3s3/WFZROS9fXrHID0CNeS4INmBq8TyMrLrZooEg3Nq05+sRY22
71A0gYdGSdhedOCj2nlCNGtHEDWjDSlpuBZGPmqkG7XZmDwCbkpVDU7KS5AaxpJ6xddM4LraY0It
C3sGWcmVPfIKhjkXj6gw2jA+4N7lPyBHymhaOtgNOBBr1D8A3Qrf2rlecJoEiWdOc7AAXnQ7qb4b
Og3H3N/JXWO5gjZdmxfQJwXyCIBW8dxAmXa89053D5j8Y/Lo6ehAsEM/y9baSsJngIF+FHwdriH6
EjHi9b6sT4wQz5H7bcRjRHuD3BBswk5lD+aWJQbl/xEn7ded/AqAUydZ8mP8isfXwlrGrJiMk23J
3bTIiN97+tryE9IbovvB7IFNPB4ETA3MyaDVAZEJNnWUWXnseVR+fUTmwDm05rk2q6p005nORUh4
BJgIOhEEPcqMuE4fgL9CFCmT/CyihMYs5e6rx6FxX+23yikM01dPIqZuumvyQ1YePNRHCEVl3w6r
DOEGNIFxzlGE9uXxJZJCMaIhj8P3G71Jkh6ae4QS+OUOIOhk7DHmEMcj6+PzpsR4MWJrdYE17Dxt
th/tiXjvYKEq1PFCpXqs5pV8rPEuM5AnC0y2Mimr/dea0tZH4ubxPoFK1qzT0lces4e+pnWvQ4ik
YdloN1kK6byahXZQTwXBMbVdHaqLdk3lca9w1clQjJtE9U3cHgxbRh01BSFgHh7dF4nf74DDFaoD
M8aVuOvugBXCtFl2uOai1VvmC23XB9zsOEfPNHTWR/1cetx/+L/Ef/HuiHPnvtswvvU6vmgx8cXa
4Dz989gyzMuR5L0vPTXjlP4sn5czOHEOi/hKjvwXaAenwF82R1RGYnZQzdFcMDS9RkxC+YvCvNuo
IbzCfTQaSfbofDhSApy47O4ElA4J62e/3AXKHiiHZeRmPgIWejTuzoEnKC4tqC8oN7R0DsfU4n4V
btbKXFa3AcicAQRMeaiKz0R4fKuLEuJ/qV7S79ijuaL34jWoPhI5TO3cPohmPItpdX7O4AlfVwTJ
lISsHG3OPwXVzlHHKqWS3ppoe597ShN+qjWTklj2o6hnW9jpviT/BvlsqAXROrXve2JjwO9lF8l2
P2rlERGjnn9OucCo4zfPA5hV81OsJGS1xjdLne005Sl99tBD03xPPSqgNkC/aHn5jmQbPAkeXw9H
4t/X7Rd5s3DXBFSSn/o83EE06iklZ7NX1+bbBWIVNSc6PoAQnAIczXIthgiSTZc7Jn5ruW8RLGya
NryxgTTPpcbP6gDxmMZQVoEA9j0w24bHzuME1VA4dQqnS+YU9+WLeIrMrqQ/JmlKiZVRReGDgSLE
z03LFv1833l4zzywkrmBx+x9+i4ujy58M//BqWY+TlXMYHV2Fi+frzujWiJIEzYVbxTHrcfSehXu
HYC039J9K8I0S45jE6cE/FFhwWjVs9Ri8NriUuFtydducLQUnTS4qGeC4HewtNMY9uSABsCAdLpr
vsjkF/OQslf1oUylU76mMtiqBpTCIJCjYWdLlC9ZNyLv+ydqJtkBKDaJqQymz/y3LI9ttoN8ggWC
XOHzQZrTRiGQBD9A+4ZYOFAfgUzxdVcmgWTZBqgDIX0XlCB9vEwxYssOBY11MhPfYU28OhOWNSJn
t0biIF2blKx5BBRzZUSLb518RE/xpOn94MJ37sTG1uH2NAI5p5940v8gjU6uFOJ1BPRdOY/AWhf4
xXAgc/CAv6w+0F4b7WP3Mh7DGWrBys9QW9n5YkjCWEJw48uQcJRFJRACzkCxPZDDi5ko6NpWvDxA
zOfQ1XK6yLQ1Dbu0lk2vDnLGa8eBKjRDizLIfKCI3s9B3CisdvGZKIFHkIXU+dxsyDI2BlYBApNk
BA80aKdZhV/qyTJo94HI+hHTVzhMl3/RliEMMFTpR4ElzuZQgg9b3LxeDl4Ji4LhTKQwQM/tpsnn
Cn6qGHRHM4MBTjizO9NFkqu2a/GROGCGBrlV+urOLJ7l9UFlPJwCMishBPkmUYmrDC0yIFRQPGGc
Yx3ACZNARO2NMAQ2sJp2/NdCzBxUeRKzp+CX7xMtcin2i2UyGxh+2ltEqnHbanfPWEobmfMNzTAj
CY37ZLfPxSnw5gblbiD8ffwOWASY8RAhk/TTfbHEC6EGo6/nHQopmwVXz+MzNCFUPvpOKsa3+z4k
m3KlXE2RftuW6KSeoRJ+YKzD6Fyv5P1zCvCsMNYxuFKG/NozoACrjQ6Wj9wAthBPnfuSgSaKhMcO
zo7pbzA76ty1LywhGp+/FkT7qXVUr/T005sZ39XLSTBoGAs21UtCqFBGeGfAnaR1Pz1A0I9fyhO+
iKg3vwrV72gLkHMut8meo3XSUaczs/6tXROUzuM3lpb7Ycb5d1+ANxP2LgfRzvJRKSyGS0OqtMNz
EfdK7j5v0bndwxogQXVrIrCOYuMavK3BNYMn9Lo27qmWxv4xyaSpeevx+4DcZvYMITxubMghKGQz
zLW7lXYsEFtc7u+dUXgZQvvMMTifyLW3YKLfjn7qdk3qYOdiblvR4fmbNK0zHvXAYFC1TQq/IVek
cIaLyhC2W4S6PFFRA+x43o9lvq2RRSD2+iVuAbp+Yi6iX4D45gdkFhb0D4HmnloC0TP8FgMQjBuy
2RnD+uUh6wDMH1/4yt3HEoj+94NjecfoLGGRH5/Gn4vpPOLED4QxlITnEi5tJWGlc3j/CX4eVgdx
NEJngWTXSRSI4Ouw6Mf0/PJiR70IATZ1T0cFoRPIFm/Jc1QcpLaME6SzbKWdum13RM231A8xdhDF
9H5E9EiUEMO0EGvP0q6m1MvXCMfpbE25HwAsgxCM6imV2owDCq4PhctV/aMU5ltxT8ZXxgrZfOQZ
4YlVjA2KcCuXT2uW/aCKG5jV0pmOdDPKNBYk013BaxsvUNsulG1yHa2QuPwycuvgL/mRab3qbdcT
BJGKjvjd1uPY9BsBJkPd8TbdNvzcVsB3aVp0rPaL9/tV/T4BzlKXL0ahgwRY6aYmcdaRoxQTKxgW
r100Cr8c/fy+Dopfr6gF6lVEQjMDYULwPIG3649pCXTBrcf1k9b2K92j6YcW+KwTrF7Mrbgczowp
iXA4CNEYgYDRb6/JXl4YPyhszW/OaiOdsmV4RIdhGa0iZEJp0MKxhNXyvxSIIYh2dtemxleNQoCx
Hb/UcVCuvPuuZvt/bIYl+sAg98awi8s7nhojBA5fxGuE9tlYv23nVYdS84cv2EaR44Y/2w9tGG1k
XH2rUKDE3Lb2cEM5oV6UfcfFNYXbtSb/g8EReK/kU1e5HM3jzwtkRbZzIC04MzOUO+pGMqcvt/tO
zxaHChTnAYKvW6n0MNwoBY6xowSXGsH90FzExeTJpM1EORqfif6dIl679HO2SizO+ynQN8u5sUV9
0ctur3EwzzRpJnD3SurSImx3OHNzqctMOubKNtIdBASQHS+44MoMuGEpT3DFSakY2PPCQhoR1LwN
x6m7/oQD27w7vApk6Hg4YRsi8nawLPvjyAesk5jvabegiXEWorgDWXxo2/a15sF82NMcnHilrqt5
4Qg/8SnrveomAmdQSe8oi7X9CDKDUnK+Jw4sOyMUDBn1f5YxRck50gtMn7QhMr9yAzIgvuzsS4Vj
NjOfKy6bMDer0tnXjBihuRhskNyi3xlo6O40KDElaY0cdY8IHJxC4ixFSKK6jC7EtdcXywcnCpEX
s35XZFNOQ9C1dJdhF0tZUQEtOkwwAaL2uTtyst2MfsFyzW9r/TqBgXFnoOxrbXiOpA6Efq1LG4CV
3PLLLHzQ8lMDPRdvnF7+44zNGekN3EdmM1MrBpArTIOgV8+VikHusZ4ccdPnthcXiESAhJ42Ukf5
4wBxjrjuHsAFpU+kz1DeItdEExyHcuGZOMONrrGUAMxtpTRdE0b+6Yogj+Q/5nQGbK+ZTx6W1FT8
VfMa9b4g2NSwJQKmJATsMjwKgBwfCm4Moie4wTflEXTHZNKJ/FGoufr2rp3kXPuMG1b75+f6XiN3
7aBQIQkAAuH/jxnzYdMXZx1eJyzYbB6jDEddfELrxDwHLxL2DIfl7XtOVt2S5ju/oRMB3TGvBlwH
QPFr+RmWXKNVMalo9K8U+NFPv25OxY7GGBgGqfET88yHg6B4lFrAA8Lr1PYbYy4GPzbQsNZf6b2x
vBNwJN3FTAFwgFcbyrlu1RwLN6as5x9iOZnFAUcGpuE6eRmjrU+d7sB0dxd75LAeSgOiLS5smnwV
+11amCNDCuoHUTAzjIeOvQgC1thpmO2e5DI6RGSig32YIY+oWKHDeh1oIbbdOVpRO/wj6byWHMWW
KPpFikAg3Kvw8t69EFKpSiBAWOG+fhY9MdfNzO2eKhWck7lz75XpRZ0pfAhbHClMH4orvrmSzN40
iayK1kY/T449ZLnMm1jNL3d6jlVQv/vXdswpgHcJvy/sZN5f5sWZ5mChDE/8pHDS0OJmDeFi/+0x
SQuZI1HR+HZ89QVXkk+EFvgxEKWrq+WLg48Lna6bkzD1eAC+y8BWglm7x2sb0sBG1d7fVT96NRvn
DADWJcsfxvsUf+20PNUcFbt6He0YIXpIih2DAhcVprwLS3xQMxxOO/YHMFiz8t9/LJbg5wX1iu81
2AS/+PC8cJViduDuN6N5sYawZ9RD28ZwjAcjQYMdckv5kNnnQWJiV/zkFavAQiQxjTC7U5/HPH4o
LKsww0NpvZqjMuN7qnCOQr2AXA7kSNwF+jT/KxZYAUB1YeSejA2O97b0EId0lgMgTb2WdJdw4Ibz
rPipSut9eCk2X3wezYYDEvdDzgJfkAENxfEUWqXVnSCQ7MsTtx5vOtsiGP9wdn2nHJaoUw+60n31
1Icq0G8MeRWsBHh6EB7wDD78+kAelMgdEhtCOM4dL1gTJhE0Ik88Tv5JIPBJlmTOs0MigIecmCOT
mRXGKGnkfGkHwzl2e45DIonCspXcKpv5PLojmvDoxIucSvZ7LxUGlijGK/wmbcpyV58qRdiQLQ5O
KvsV/L2Fh+C3XY0T0G98jtNBBmlv3EQUj9CEWBH3EzXTHpSIutBAS9ZkWfmrQmtrC20fs8xtl3aO
SBKFVvmTs1l9k2yHUxpuKK9kYPR27sJZMYloMX2b86YWbnfhZmE6v6I2X0oPNEcGllNWqVBOMEqx
WycbWlvI/XxA/qK70E8NGRC79IYGweDVPgZYqhAPltKssFqNlNTod4xW+jcehiM9ORWPvHd/FvDA
UlLxydR7Xl/O+H5a3nSX58ZArOdnR+88wxuL4+3DmhX2PlxgSMEqVNi3UDL9IQziCBcf6caorerW
kxxaCW78S60rsI8mWLK5wQq9lI2qyjxFn1jziCPSVSf9b7ws7rGrztq/bKU2Zrr5cpKS7qO90Vy+
lYY16OUiNd+9MZr56/Ig/VUGhb+4qLM5TZQhwvx6FLNwrR+6udoa+TNNDHmrIW6TTGotDdRlbEQe
nUhBGBQ6EzbS0hV/1BHNCh6axh6xiG/oamm5eNJCclyBSYXfLNRTeOWLJNjyMiNtja/p29rtTGF9
bXquC0MXeOQvZe29+otaGBUqs2bXuaNkx8b/k0GBciXjpcwseddLnvBhmC3yvL5mRU6ymdS0fmj7
XRMUeNqmY7rIzlSaIQsgyw6Bt0J45PqJ/zEu8d4wh4BvixKD8qmEz7xz9Mma1YLfxhWF0lCpLpWb
Ul/HvHCROcwlATlaRPALHEQotARcteSBVh5tE7et+bEyxxyh52o9IQjuPXsQcjLbL27x/pV4n8jw
r6rkZbKTJZfwNiZPr1LZFGfpIf5yJb5VdRrglhHZ7ku/rAwBwvhzqUYkQkii2DFOg2jd4TEWjzAA
CMD3njxHlG6foweZ/DTdlYFbI2aRRA7cUbNR9e2X58zwebN0iiKlOPb0zpoZoo7JZoDDYBiUsPWr
d8aHEld4TrzcYtyC5E39429Pn2V8CaiE0xUSCVzYPfXaZIhs1vDGoJiKLPPGs2vlN2YRu2KRcIAX
C/qSPZmLHq2st7MLc9yOMef32nIXhTMVNwaHy4QfjiHd8CKC6Zw8J+vkV1ZITBPSmMoVd5xo89XR
OmhMVY14sKpnnJ6IOZOPmeIAsz68psUsbT2uff6aeApC59s7CGOt7uIMBh6HwUbayJBe0Yp7wuTD
iEcXLTbOsGCHdAygHQqUxlGxAmisq48SKgXqG6KRrLeDm8MQHOcLjt18w5fC6PSakObeN7e6pw+E
kIuwSSyZENqyLg85rzlYloYB4cf0Zy/KOWrTQrAZKWEtkbhERLOtIAQ59fs40tcUrDhsiOeSBHut
SnjLv4HHpCY903xlzUDy0TcIabJNRYO8JmECGoGutL8zYlHKL6hgOJswoON5YzMjc9MFKjyjphOP
7W97KB7QLVSr5GtdMQebx3OaIGUR2HVsSlsKWEasP+TaGjtJkZ11BzV5W5q+hz3nTzUYjHX6kOHj
zqN52rx+WUJP/sVrNmFhsn/ek4spDpN1fcptaSZsOLHglqub0XahOtmUzVipHZm1wzyaiMQCMebD
7iEe72aRts5bs0GzjCfz7MGwp3r4zGglzcasruNsTxtXF4+UXUOcfsmr2dEXaq2j585HJX3I6coJ
Dzn3F2RTv+2aziSA3yyJADHS5AFnKtnudTEf6EdkUIN9d4x/OhBc1WksL1SmaOl2FOKotBQG6EOW
Zp0yjczpBAM8pvLhTdVHYRgYqO8LnlirOenwr7V7eKueDGWjIT6tPyZbDCycyrNoXxbM6HrWRY+X
vEMpGzCIaxEpxEtPOudHt0c77uXe477E+SH/DJQjlb0A8kUmcQ4P9UY0iX0vfzTLn2UxG/pDuiRa
6P2gPZSzyU5ZkrOd05psuj/6+vrZgMgSf6MdY/UEFVmeJ7/MJufRUuCWx0uQmu1MX3EjMxoa3lSa
23LHSmiGfSThdim/tFv2g4mR2sHxt/gQ2EJ0WmepW17q4Vin//ujJr5yI50ajx+dmfrJ8tV+dior
wy7RQpZ4QNNdM9mPFeBRKLdEHUWbmCSZikhbNC0oMyfeR5gLJUSxyAkEU5TPeXuoSQeyqqGseemI
OypLmTXd3IuO9OgQPF2CehIIA1FfdIEnvjx+lu/Pkp/+y5K04Q3kIMRh5qNffqY+dq1g2hCS7a4j
3yn2/gl2RvT5SVWgTzBzNgDBgq9HeLB9chCSkO7Y1YR1jWUtVslEHDYmJSBbZWpxI1Gl4an7VC7/
KZcO1Dhqvfhzi7EJBQ5HzghMDDU5iE6F9CtipdtXB5kjuVnFIySWySO+UgEzCRzOLHzHi+9Wn/Pl
tWbMxfrGW2XH0R0z7gcedX0JeUGUUzgYHih3wT4MMAiQsordKPZkJqoQkCxttGLIoYRL2poUNyXE
BqPcKfhqKguRfkgDAMsA4E33lVA0GK+CHygjgo/uBpiNS/tNQmf0ELCiUPP3EhMe7EXJZJuMPYF8
jPmRGb1i+6TUY4gnUbGQZuQV7mER/NQxpxQ5xomIV1SxAVB9vF55vqHsDccfZnpSQsKqPMmYFgXw
F2qIHSlzvjwNX8AJ2Ooy/ADoLWhoOaqDjGO6eNlBb+P46OyJrJ2JjwjjylGlv6jjHcJhT7uf8zyD
klA5EEo3fg0JD8HfF91ZlDqnRg+luh7JO6yJQ+T68weah0oV76YiHiqgwARSqgJCott+sd29ve9r
mQLO5fXjCHp+0qsgXr/47T9rMgG04JXAjEduPbiz+rrEPX1hIkAB91YfIY7tkgtF+Wz8cvEF1P7a
Da/y8U3r+9GHsHX4mYefJ2LTSLD9yRJTJzZbaszPso3MhY4EAYJA3I2ZfTmIjsHMXx39tfBgN+xn
FuOWxtYBssX5rDiS8Uuw/e4NCO1zqh3kdNzoUNAZX/6NZtqDtyrb5pSEuUYpJ81ykz/Z410+DBEh
FhgGO6aLg0OFDZnfeWUjilLjYjNs8HPrM6SyEbPbdfN4XQSSdeT7av750R/f5tt68bvoG64yJkSM
ulfiPD5GZ/5WuucfLB++82DbHt+30qc4jX/DU7/3rZB7wUPR99iwsYYG+Rvu/MqUdrKDltZMyyne
i2weD/whimRg6lsiYi26ZX/2XX0l445XTJYE2mx5Q0wE+7khkvQPykB0KN8SbeFHQUim/kE/o/7i
CZ33Jpm2AkYoJQQxoeVrTnqXe4+4L4kVUoROPKdJqPBpqUvKRo/ppD6d3Lkyc6fZBWvlnuNzEbBD
fJcxyHV/+wCNUD2xbNAoVM8AHxFd1SreM8LW1/xo6fhO6k9/wdwW3qsrlD91TYIxusleRXf7j7OH
nELqKDDhV/1Fu9GaUib6K0p3/HIQ3AasCV538kNs9UBwp3LOucob5/2M5okjbhK+NKagWD9oLOoH
bhEaCebppGTizddJDZ1ti6xRmtH9jd62snmbHXK5YGL0lxfJlqmhcq1hNoZHdjdgiWFchbURVsuH
ogKLBrYEUOMnFBUbUy0TAOzX+gIRBjfKSUYvwiWTkucbXDAEIhDHXuMl8dxV5gXEUAz5GmPB4L4Y
tF7oZVhscNUNDCHcDhQsr3u8GR/4beoN7D9TxGl3AxdG1ItdN8G+WusXTkgRAPsAaR36I0yfIuSc
weOT/3V/L9DJyamwkWtHxMt3/wTsWf74LJvA/j4+P+R2Poy/CcTz02ZswX0qHgmKG/jrlJPvKYtw
K7AMcfHmSVfxA/IpMy2ijaxYCZrafm1Rs9VnvD52kjN/sQE9YFaaTPUzHzZZNAzrt2EjHxM36wtb
lt11zV+DVoV+e9a/SAbNHFGOs2KBFRXepEMq+s3axNGuWflbdT1+0tkTHaXAkLzoRAqWSwsrw40o
KrkpPqrB8YNpYPhvyc3sYsPvMhNY0MvNJfROf6A+oJoEhcIPUeyuNASQqGAsfW2iSBTOhEn7hjFj
49XRmnszGSQkKwvmauD4sTvubeEE/6CbHAIgq1/B/fZWp+Ayk+2RAPbm42jxWRC8d7efxHuKVUG9
hMkejguvGpkSvcZmvEheS2S34AB1Eo4ksp4oeJHgpoSxBRgC90oEcGProyW/rUTgFFxTYktv8jru
ay6MnRiDANNZ0qgIjMGSu73I1tl4WtDPo2n1M4hB2mTVZQtR2ci5RYdDqC/ZoZF8d8idJMvgoHcT
m3ChY4oOKVHxPftIKNhE2cTth+A/xACkDZZIcF9SE7JKVrPE5voCVF7jvptWGk0ZkK0wsuBmLrDL
q6oXoqpMfgTci+9dn8/K/Fjqp+97lVKWJMuMsLroVNFC9YH7OUTcWvkxyi9qs1e4fYlYjZaUE/Hb
rppT0hyK+NLJ+IG3HVkCF/wV/jquPg6IeUPhkiH2MCG1S5o4npRcmU8a2hUj3b1rAq5MJc0RECd5
iW6BoUlngVdlZvxvsE4u4z1d9sLqiJU7Q2bkZwCYM1syoyo0ZzImqb7DYvG5jPfjvXaUFLyCZid6
H83rRCcUrK6yC5KhOV/Zp1loX6vKYEDBB8SMVk4/0RGG8fcfCK629dLoVhBsZx0TocbsB87JNL7S
N0UkBKnCa0v/N9FKOXAnVgY0mjUuTOUnHrA4KbRLfCsDXgTdD6fsT5kbeuEGukPtLN4Bf4BCHO1Q
i96P4XtleK3x2wc0PWOPRAQNJ1IOeZteaKYJDpWSTYho7krkMqLi0IYvgG0S3BQVFHLYbz9/76nN
E3cYDQMOVK0Y2CM2JNnoVatRDf8WcBvSk+PTxjiAK5M0K18QrjxsirRaPksv2C/FmhcDnhkcE4V7
h3WahHiRk1/TDHMxvhWIJOB7Ey/udir7fbYBxKTSQvag6bu8v4cXYM0PTppwhsXjLzpUjAojt8P+
daLAyzqGHCi3vWj1YAois6oMwNAcEn5rhXcmOnyH+B+ZrI0F0/Mzm7eDj5ES9zuQ0ewK0ot+EkRY
AhYw3XgVsaa484oG/t3qJQJ18WIfFhUxAtCs1HoCfZw2mAKBZTICoKkjHs7kj2AiiUg8XGNH3kcT
R8Usre9q5FLm5wf+rxSuTezS5kJGBnwt6AwM+Efy0+So4+IDigS+XLu3P3yUzBz1H4QSvGJox8Bt
SWazpJaqslHJpw8PK48sLFDw29oA2NWJGKHDPVrmHo68K9gVbOnszsCbBNGluncX6c+/TCZwl6fM
nhGM6CHkGW5YodkiwaNwZvIaFkXs4whfcpengav6V54K6swRw4c7LtRPwmqU+JRItgr+uN8qGMrH
oCS31LkKoID8WsOzprQYpGx5J7FDIh4iMXAWqE/x8EulpdI9sae5tCk0+Vgin2ijkYMU5YjjUWlW
CkFuaiigZ1OaEToRFo0eQrrWLjtGBVYhBkbdrKDI0Q/vmiuS4yk15glHWlVvlPbQ+Dp+3mUVXXuf
x0tCKlrINRyc+Ru4OYYWODX9kgMZJIOE0UJP1wrrOGp2PbZzPP/B5x/Em+XD9XZcGXW36S/9JUlP
ceHRgJY3brRJatNrtnsRG5ZOR2VEN/F3lLrUEZjPZAOcyTgyvquQD5vZ2KeEQoXoQpGr13PJH2QY
J8S9Fdr1scBs/jVzn9KKzhdf8Dd1K6wY6lNFPBW2vGPCiW4qXXLSDqvZGKFTQv6Ox7bbiucxbhaF
F/LI5UJMWNOtUc4YCFrRTHcTqJUHTbjqnjxQCYJry0AyAlox5P1J6L/zPXRBCfIQwsyEt5y/jV+N
EGiD47ZeRn8ElN/CJk32L9rvv6AyX+NZNXImikkogtAqjkUkwMsIZCmeu9pheFEywGHZKieTgtd4
dFbqdUwIKL2/YS3z6iTX2HdV2AK+8SIvpNtMOifFuex+2vdKy5x3RUQJW8Mp5ywZiEskidecF1/M
ZXRDW4k6jMRzv8oZQeEF8V2AEh3OVhADMjxzAl+UfJQDz2aJVPCGSrcOaruBlvp14bdwHlUTD4+H
eOr+CHjqCxXte2xMAg50E/MVi+JKF1sPyFXwUqJdugqLGioDlkb2dTDf4eGTzxiKF1noVec2HDLL
4u+XN3ZVEoUBoQZvJjUohwKiBvvuzjNQRDaVNuARQr88fIFuN+MFZ6EC4+67DasrBVOfOaNlyHQ+
HG9k1C7/LlM3/IwLAzmgZIHMkUoaj5OSUXBUxjsxsf6/4ShFto7sx+fJUolztW+ZFejXUl2UKrmR
ZY6ckG14LboSyoiJ4zfRhsm7rzqwfT5oCV9T7C9fTkIC4z55FSPrrBbr01TPEzPEBPP6BbPHyakw
YqK0oOZDaA1tvpwXHFVURn4WAF5x6kXU0BS4PdpEOFvj7aXRH5v+yMrxWPAv6N4vYnVu2d2St6e9
lm+cprnBLGqczURmojRLUNIp194L7IcnfDJ9Sz4Br/UmflADYJNzEjbI+zbua96yibJR5A2DmfrM
QAIzeH3wmUv3m5JKV5rqyJIVSsCdQhGNAq36a+r+PCIH1aczph/cAYcaHHRU3JBbJu3hLVmjR4/c
TkKF51obu0LHmOk++Vjf03tDy5ypA0eglK6izibBQloAACDflr9dDY63PxPoW8FZmB8PA28osMbI
1EIju+Y3RnZY7CpeS3+eALQqHXFsBrxagdmPFsQ1ypGdxDyKsx77kfjIf7/1Wvl+psEPqNG2Ml4A
T7ShzHgCWhLUD+H4QR27C3SqxSnlsCilA87UmmKUy28I5ZBSXlMSa6xk68hIk5y18mDXklL0jU42
fqkYxLfTwwzlmdBrO8vcIh/cJjNaPG1L6Sby/mEF1wcP4kIDByVv6n6XkDaIamwSU2Edq6Y0dgTi
cBEvieUzPOj1ZtqxtU3yenLgcuIBEXiWHL7hgpmG0tlfcmnyx1H0aXDv9BkW+Cohkzy17mPwPLlx
DaNFkhiNmZ2oLZ1jYQSr3x3lMkqrdOMpbid2pD/rCd6NLS+iy7MwfX1xPnvCnjPaBLvlnzOunaWw
H3NJJPSpB849wtSl+T4xxmEDB17ENTOpGzxw7PkTWzoq83xdHflSTMiaU1r26cuYsIqeKOpUsib2
GDEgtjgzsVMhcDO44uSzWGWg7ArKLbTc0vt6mg3rajnm/8HcuHxGZGQZvQzKw7pdlgcUwW6R2hNX
O8czhe6qhAWxHkWmhMGLXSDDH4IN8MEjgoLhi+aKzyHx+lnkaXvJ+dq+K92YKWGbXQyLweC5FaRv
8P8bktFbzYLE/Ioi3MpWRB4XxSrZ6LNhv1iwAhTm8q6xVU4RzkxL9BeC3bJ9e+HCt19eD/5ljNDP
RsPhj3hOiq5Wp+Frhj9dRvvHuTPZCxeqhXQTj53Xwd9/7tq+GG1U36LgUCXnxcIvacVlqBBGgRoz
4T2iIEm+V6aR3+w4YQUInBiuHJToHFbAZyrXrMBe2/YvK6unm6lzRSm0eEpM5NOZ9T5lLkw6vQOl
MYV6jqwI9WvKgM7/qU8y7rkGq7n7PXwP4fV1bVftqlwPZKH49rYqp9yQjiLgFeDjEQlXoMXeEZ0W
6p/AErN0oeKU92djf4PKP2GNHDvu6kPfkTsbkloFLOgSY6xdh+ukXmLlhULcrfVb8UeMqrjr9KBY
lVa4Jqt7sUuuk0W16w4p5yNzrGm0xivo4SB/FjuMdz8pNSM3bLgYHfV7EZPuJdXKNkxpFfOm8Cl9
dk21/rbcrbBE4DIQnacej05leYvfCHxEy3l1cTjIA+9tzKB2w3XWdYMirEHS1UwRfFXidJ3nS07z
pdBYEzbmYBTdpAeHtYijlcByYaQuYIM+MeLZqN28R3YrPnHqpxi9ujWXLeql+r00I0tK168YkE5x
/QT3jCQkl//ivSa5IBiTFxbTbNHmA0KSfLCOXEjA+nVHv6paR10w9vocOIZEQjMjN/2tZY+adSKe
K6wPEF8k8S6xcijewQF5uZmrrF84uVxmqxTw7KewOUmoxPLwUACaeISbenIWfDNRnDeNqQRiz3nz
oyym4Wgml9LgRpVGi0rfTBJ4kbaaYB6fMRwJNSupubqUpSjOfRGfIIFJHFWiAz2kl7g0DgI21daH
28XSAHEBL4P0AKtwvsAOdmNtOQpN5UZ+mpqVpRJaSiFPQI/bDs/qhkgzYlU8wWL7zEH3JaN9jCeE
izy/JzTk/R7yjJpfmEf5eMYYH1MiktTtZmqO2acx1OzMZcz9VGYLpd1qjIs6JH0hmr9a9y2yn02+
x8ICCIkPvCpT8T6imoT9T0ldmshOtwWYgCGEA11BEJLcsXSvKhym85yFwBSWSLwgcenkawsIODsn
ysiik6f27qlYG78h7M5sFOI+ajy6m+oqypxmVR9vhHCpaOSwmOPbcYNoSec6RDWMN3u9ctfPbUK+
anNeUubz6ehsGq7QxR1CDJIlhdeYuXW0lkh/Vr5JpwwZZZrQC/FtMzYWG7dCLQ5lM1ZnBeOa3PKp
pZtVjtFOscF3j0tLGFl9th6hc6KaU6hLP+0FFcX/g3lPcav/BGD7g8MA8r0jn9EkyTah3pS4hmbJ
prgce+EfuDqPL3rYDftvtxQZJHYwcqmYEzN0CCXb/kH61wSM5gjwM3JSG/aosqQXsy+J1SEZwXP3
JH4E/AUFRREcCDhhBPTRGemzHlYFFiEEyBm4fIgiI5XRvP2G4KzDd8MsB/HLTEgSAJZCVGQdrpue
R/BHCrJyIy9l+xlpAIAm6bl7G6IrLrgy7xN9/j33tu8N5KN2o6z4hfJV8hRrtGjckZfPlRUoOKeb
Q39gUkJUbT5ZSU9hJ22GxSEdyigQjAVQ2BjwjDhTtt2MhU0DXkydh/PigKvrVN4zJoEUcQz4UffQ
SfRqKvzyWSNxMr+IiQXDnKL06SzIs3z39AEAR9oC2XHTtFYsD5swCMcc3w2uI0f4ByeBuNO+nFw3
eBSGT9D2DvZ0zQoH+/AojfWav0KYwziwTYrF5P10/Zoe+K+P7YX//4UGPTUyxkj5j9e2nodLnFnu
sEG2oje2GPdbkXvAGftgP4v1Xb738mqyUR1xnjzUTbnuvHQtusbI0eb+qnJGi+HWDh31H6EeId3H
gMeCjsfkSklLB/zhNuXnsqRnxZzJTI3W+l9aBc8cvwjdovslS4IKLM1RNkmcCpGFs4cR+viMFsFL
Vt7GUKmF5ZDqJjTtJluedSD9LeyR3QCp2wmn7BA/q0N8IFsPpEIVTTx6DMCAcqU3Xt8fHrF+HZ2w
PI7c9qdiA+rojBytzidvh+gkA14v2PKMTUMcHOPfmAwKu81qW2YovBxvyhmzPkNy8ffsUDTx6+lw
UFnWktEf8XSN92xl+uernLDhBEyoPs1wyEG2+DiYp0ibpafOYW/jfXBf7v0lg1IiPw1Wf1B+vcev
bennX1aVL3vNQQsBdcVBhIhJ0ktMcDzxdoJjqSHbwAKDYACH1lW9eIEl/PhexJfxyxoQPyMXzIEZ
8/3o5hyI1VF5YPUNbiCqOHBT3ewEg/M/4/0ETxUwNFAPKiUtoZXBifz5Gfuerxuj2CNKNmLJcWXK
ko37WaFembIyim/abNgQGti8GCBfJzQvNDWAxj38ovXvhEgp2xuw2R3TZ8cXfdZ34kVctMvIbv8k
ZiN0tehUWzz8Pdubnp0jPyusSldOIAbrKFE/n58WZwH3N6hmfTwYkkECQbOigwRbjaflql77TXN+
7ZM5f0pngoVjeIN5W/lyZqOFSrv4q28qR5iTT1x+ttks2/o7xRJnYDa8bKENb32HyZOHdWy/kDbf
lsblTrYnsOM3OpUF0V6VppNq8/JCCjltz2e6CB8vTpcTsJGfEDc7QI3yp1lwa0uHlOWcuA/bK6rf
nO9ogjgfLOjSaezWI/NP2nDS60wtCwuHeQUHepulh/HLLGxpw7fRUId0ZkR7ZCC6W4XLQrIjfVkO
94tray5YMpsFNeNvKJC1M2+kiYvaYU3m5jsfLXJX3KkHHsrUN2jDXyadWjCAhgcHLAMVHcEJwhi1
x7BXlPKiGRQSVq9JewzQemszFEqg39ASnLpdcEy913qya+FGUnJgqgRrgNq46NlHvdHpGbXNS3WE
Ebgtt+MIMEJicPxpAKqbUeL86+oLnhq3vlXEidmLw54FV1LpmKc0Gahp8d/XDr0Ngtl0ZS0wg/Gv
HF0lN5R9Br0gQ+QzMLfjrB1qRngHhvLEolrwgq4mF+XZrYlTEOJbR6MBMSvj6cWhPCRbTHKqOOha
Og5GOhAGvX5LGpgEcMyPG+wTnX9n1lTUAAmR+vLKAWEgXGV4Vkb4iwkTrVtj2PLvj+EHok5p91ic
dxEZrbISs/8JNhHDGc3TrVzCofoinAVELZwutHVpyqAtiapjFZrCNpBAH4w9cQICQUSlvgbFFCtb
DLcKOwo9SmH5fHT4AsjPNOvviHcUsDf3rclom4Qc78RkkWO7KDUGHaklJbitO8Yu+IPwf+gXqTv2
AjeJ8pfwIoEEx4VEHMJMv5cOQ0h5ytiVIxOm4pdTR6LT64YkuDoKP6EtTinSpBBhIjt5396RqyE9
e/xOo36GamZrV7SAmnKS/K2yH28J+Jfc2OPNGAE3Rk8J3XGGXsYOHNYHfHnUK0Q1LbhC+WRZ0+Qz
YkfCTsJAeMVYPW48mYBzx7cLYEnIZ22UEoTiCmZtkfYxBZYbQH3S/Uf4OoTMlxSBaFnIKavSDb93
CtVghBlaxthZFSMvQCatiwM+chFGjt+gMGB4z2TcjJ9wxyD2fcXp9N6kQ3YiYN2S3QyLyqDawoNA
kRvNwbIUG/ju/LOwxL6HsPUQKx0iTJzWoHOfowvCMmPR1320Vwd7MHcMZSrrhUnmIaeSZWE4qND3
zBApsFTl9/wunIaxfzdsQ+N4/54mfyRVmIwUA3JY4GEltHzClyMCe9S8Jp4h4VadDRNPhbc1tN5z
frOE1RGgnaEb4nAsvQ9TL1RfNnseAP3+f7uEHyfBHRDb2P6HnN2J+g7zAisZmsZsCU5WM4iK/M2B
w8vOFLRwZjlTimayCezbYETTQeT0l2RvP/MvS2mApv4kz68XO+n5tU7n4o40kVu6uqvMJFCq+ZbI
nc17sZPoyHJHxnw92KLMrzrguiYEjFg7CDEVLPtfeOIjbowQc/nWh8m35Zpac0y9jylrqX+KC8nc
DfBYG27ujm2NFRmO6ejZwtLYyQe0U0I26VmFxySf23UKtFGY6R6RTOx1U+0Y7/pTualJovK78Zy+
5+oiPEvUpM1URrICgbRgze0fPzX9Umww6yNWcoU8UUyGuaETeOmqWQlL2qj+8TqiBxG8tvlpJ7fA
RpBbltvkpu+klQbTQ1sgfHxR/1DBqHywsRFX2tFMv/fpLz6xFx3jkiEAgG9MxCZjm7ct/FtRpGKx
QvZ5YLins/z4Np55xmUCBtINu5XAeJ04faYXHvTphUH39KZPl3huOHyGfw+7Q/+tjgWszj3MNgFi
YXtxq2xfd5GjlRwByX16+Sv4bHHtPxFMIc9mzJZVuBy7YXkbnkPM29Qu6tR7IfVDkHDJTrkvKjDi
eUe2Ua++AzormtfrZJkuC0xbGJTN9C5uE0bIwXoIH+M8eM2632iGdWHiaYT4htXtoMmd7y8f7sDX
+BlYgUnL/hE3yRx8jakliqzr8phUwHUi8YGF04rZzKTzUPFA2OwNvkXbeD2ep+yoGLPUm/WPzmeN
WUByi/V772/GLvBVN1srG42tfvGhPMaEE9QdCkYHFBMjAKNmg6+OCXu+khnVjRkSwYtzgoYhpMvs
WQ6wEdQW3qkgJAvwCytjD/l3F3PvtnYH5P6FxOl/96W2bLEtjd1Egb1j1vRNAF0vqGKmYEpesax2
zSH1Eq82mC+uJJzk2Z0cwo40257dvVuWQYErmiYe+wzmwFGfxSqbChSrXnGCXPGDvXyVeNUUyyP5
axOwxcZut+RPji38ugVym0FEAIwDaSgLINGX5Vz4YsySTdVGCQ6Ki4zEBsET1SrmyZtvyNY2PtYV
EIbbCZFqxZhcqzO3ZXWWaV/1q1Yvy2Amlre2muPihezD1g88aUNf0mFIBlwlESaBmXJiutdyTwN+
1R/xz4sVlZBJxjDQjdZm3SBYKAy5BFUk2mN1qbw/13JcG0HbWmMc/0saUWZhIDu+qHwo6Sjswx3Z
jE0EEKwZX5yWBuImtzf/qd+UdXkDXUPElo2fPS70+Aqz7smoFbGfsBKdOYMujs1sk9+a3+6I4ar/
ZBiJLV4kMDTTW+HVG8kuvFNlT1ZkVzfqE7ug+1p/abyurzXDKSbUyfSW7li/FAKS4Pof7cYLMi6o
6kFuZrn5/rLBzCKwxCR8EEm6YVgRbKMPxCscFUN2M3B6BsACcV4XUwYkAW98Leez/GM3lYEklNNY
UQ6zPpjP4yzS5NGsRKxeGlHKLvoNN0qF7D3sSCOqgISe1fMJvBksc8zqMY+jDDP2cye0DBrqgdIi
ehusq8FDAKOxWoY/2uPjqEQPBuKe+vwc833OacABnHMD+6e8wLEMJJlSLrE0XshPmlp0ki+1txi4
rr6vD/5bs9+Hf6/Hx3c1XCjDEpVFGzofYS6kloD3nSTE4fV2S0ridFZg53Ck2iWCLaQuK3JZ/TBZ
ssn3kUOghjbMjyCz+tQEwU6pJrkTPFMka5pF1uC0R8ANVgh9pIMQSApH6heV4sSsYwIKyLZz2Yta
6xs7X/4ztfAKfY9YQ/PaRFUJlcE89C4sud2k/A90znxONIk9YXiovjfQIYvPhUUDKJnU3Ujla0xI
S2x3d/042RNslXb81/JtR0zAaNc4syKWKRiYqukmmQKgHJHkw9Ihw76CpkXEk6MB9RshMjJHzNYl
9m9Oq37efUy8lMMmrZNK6LVg1cKAUh+Reb1jFSKghvpDAAenbU/d8YTEBgSFoozfG64hVZzF/5cn
rH4qJzSvah/AzNIAKbF4inKP5mAqnJq7tOCZ4XvMw2UOSAHnCFZgao2aXBC/LMJaTp2COs3XOaMy
qTPCpXb73uVMxYeOmmcYkjYYdCQm/jFUKoTCib8lBqZibA7A7t7PajB+2ZQSgKFxLgApATbA5AoX
vfR88nlCXqW9p0ZbBcf+SjcG5Jx7l4XN2Pf3pdvtarYHh0RFXlvWRXD/fA4BATAwvyc2nxTY9EFN
PF5cnpxMpHlo387fIdAVnFMvPKjbeBXb77W6Uv8j6ryaVFd2KPyLqCKHV0ewAWPDmPBCYXLO8dff
b9n71D0+M3uGAYdutVpakpa6FLDTIYGAjnuwnu6bc6y9h1+1Ci4o+9cpdGt2hcoLEvQhPSF6CGjV
R6M7t/0qj2HJCkm9BKa7jo6ikSer4926YFo5QB1kJmHQ0+6QH+4sqMkeUOBHcwXMKIph4+OMnFb6
L73GuYBU5b/i4NL8BvlgvTWKgxIk/7DS2RBij75dkjG9Y3j9KySnYGdhPA1KbTrXH2yy2BAAUjVy
I/IbSLEnl59p2kKWMcdEhGGZlOZBNf52G37x79XferlldXFIqu21dw0Lg9u41Cza9b/76tHbjctx
A7126qGsfZQ6TEZF87lEfmtspj/jDL0JquL+cJCqa9SYF9oMdXtdEyjCHx60P12DhZ8s5IY3L56z
7eyUH64rAxKdGti6R/qpdja76LJxP1TMY8OSHkxjYIAI2uWC4lFlQNCGLEYcGcCKsnkR/VA+Lnug
LS1ShskoJ2Pl1ilfY9IFYRl8znL3Jo0e6KQF9VD+0mWzh99yHW3B0OkPxpZ3p7tDk7akICM04wSU
AWDcHprAD0QCCXp/GPCKA1EnhaCUk86oKS3UYYgwyU+lFQKBUVhbcEZPg+LfefXATpoMgsHeHvzg
Mr+6+L7mx+j1evMIm8fYGgloi6H9gUQ+fsWgcErNAbiFAXpIjItVaS4phqMUlDg0sNH9Y5HLg3UO
YSiGEMv33n0MeHCej8ep3JsMBiHBN23+ih5OxBmW/LdFju8Nn2xjkXQF3Qlh7VdaBE0JN0mhRD/J
rR6Q7Fu5w7tEJ16QfZ5LBNrtLbDBvk361pWUrT3V1kfs2Jwq7ShpLDLHmPYUVLGx909JsVXtrSev
PrUW5z/CvGuf4EClTSI7KYpkrk1wScjqn0/d2gj16uaCTU9f64gsnbjgAF17pxZOAs5RC16jjVmb
k/TfKtLHOs/XifVu0yiHhvVqWg+Nq4Vo6O0NbM6PQwsPi5QiDup4jMm+W3A4KSdukA8L5tU608Ee
HHJATVuArU9SqA7691jPqGxumzCXY8iSNQWVad5lOeNXM4tXjiDRvKCiOAiLE7k6dqiYgcfsagZJ
whtA0WHu01QCV1msAnNJGam9XG6syLXbBbM9Hp6Mds9oLx9GD45zk8glhhT1FwbVUXzHOeM14gIm
GzLu+4b6h2lvbW8sMAMXqehA1GHVrT2B0Y9JUMPo9vv9MFxAwePE4FEmssfXxlgBqhl9WuBSc05R
DxHGukEkFqLhT3roOs/RzysHGDEEPi/GbGqMdQe6p4cxn3N/HKSY2NXx3q1blUj3lDMxHdIRkPyS
RYscw+2YCnYU5czei4/2loMtLdFK9Fs7mz9jqYHL2UtEfzkc/jxweO9ksBqCAvyZjFzCOtD6YIXA
qb/r76zB1YwGLJRej5oUTn4ISM53gIU4KF6ymbzOaOT7b49eG+aEmkL5IN4oSEiT4hOU5KeHGxBs
4mgwfUkwUGUUnV0sPRkUXHzfUO+l54H5hSeDwcgkWsXY4uWlq0/zrFX4aB5Nd8nWCpLkkIQFayWp
G+bOEbumJurTfDWPEJaQC0LtTCoXVMGEG/VLBkv++T9/7f38a6fg6yj5R69asZ5/p/4lPY4hVrbN
U1r7UN+PNiGHLtJOIV2ePLLgSe9s2IDDW3ALqmSf28KPXSoq4FoqNcHG+Jhw8r19sjZzKg1N/jWp
aaeK4kdaRtkkdOFT9mGdLHwXsGW9p2wX06NkvV240JvA196G/Mat/Xu0ake40+pUl/pKou2hY24Q
wlHJtqW5IskYNKzBQTDf7Lm3Ozk7Nt8LEMhCPMY+3tO6piwJkAr1zaGsXzmSWlxwpJAVDLlNq8JP
o9jfG364+vP+Vv7CH/k4mqPUy9TaOxurrxGGfuyPRnmzE/srX7/4If+tEHj3ZC6g/eWV0cfhZKPJ
BIFqTTqcpTPpEHMIaNxsJBR5gFzSEM0KkIW1wersDYft4viTnJc0qAAwQKWNNU1rb+vBeOuXGFry
sDg2HAVKuwtk2ZPa3ax77EVYOKcermGz0MZ36KI1qWL7tNmTrl2qUQ69axeSbE/65W1rGH40jyER
nWnZw0kCXSGFykUYq9lnSg5lQA5RQ76IjLaq3gUlCNlj3UKdbhb3mQ6yxCkqoI6OyNY6ks+tg6IB
RwfZiTAJa2ga1uLgvo3F1NR4At7alHjyb4XRX8QVOA3jBT2oLCqlWRwsV6mrj7Gcz1nAmZrT74rU
aAI6NBhLZy6+Gi06+RnEbxgVV3uX1F260EmJ009XlvzHiHrD3rAPhu+Q5WXfXOwio9vu9ZbLSKEf
fVHgjGogB5jz8cMyWvbc3tBF3VDgBTfCFVZbg7p+nB8ArMk7Wn9hWtQgN5yGA6sk0vwMWSBNzWwm
4aROos7PEaHmM9fAJacnDMu3BfUdbSawJWQXI5jUR2CqdtnuQEq762gaktd/RukOqCygG69B6Xsb
1qv4br8cxsmM40W4WlshULO1qFlTXpAoE4PhuzpvQA0Jtci5idMFFqu/vY218zbCPaMOpzeqimA+
x9kYKOx172jMseg5jubgSGXCmZcUjdIA6qAM7S+S6tdcwFDh51BG0mxzwdLS5XhdhrtES6K6XJTv
cn61yO1Ds6GF2XiQcSk0vX34sHvDCPYEcn2mqKgP8TS0F8Uda9SUDm00FKXwlUOJ7U0cdxQi287f
EuUdcc8DJCUA+dFDsMoCLSNer1tRw46WUnvZ+bnwct6bt4fj9nDu9tyIp8ie9EzITptCoVlosnHY
GKnovYMlO4j0FCepmtoO+NXVd4TLe7sXag7hXMVMorLJuvJvQoKND50olafUuphSblp/NBJBYeiN
ez/H/k5CKx12QWOEyPS000P5nYrKj61aIqNP0YmcT5YAeWgnFNX1/kUD4QE+M2i7ZbxaKI025Di8
8xz9KGEhii7laQZFm+2LcIgxdfU9CJxWwHaUDlGNW2lQsgHZjIMyAzrT/GcyQIaEOcmbk8mEl28W
Ss1PNJaRy0bIUTA6qMRVw+KDE42civ4CrpRMBPxqR5vwJzTcZECXGjOK+HSScF3KI3jwSY554jT8
oijBh7un9wz1QVyY3GI+jcEySQYJ/9E2266NvnaHPtOknNrEn1r3GQns9j66DKCgpvrxgwojGYyh
IWPGq3vwpY/WTZlX8IhCPf+ytt0379JzEbA0PryPThTQ6hdQeTqg+B/IwoPrg9cyswvmVrPiSAV+
2q+2PoNTyDkyrSYc8Qvj9rH7XXUmT0xTM+8R72O8tCClviC05y1UNnjoqMkk2BonC3s7Ceikaeag
TCRqyYPri6HDKPlnQyDGjCW3ygW1JEk0RkHyId6ung9TE9fMjBl7/k+0g2BCcnkux0a1WIX+SOLA
OcgVMgJNxBPWdkY9p8swF1xgg53ZQoNO4ni0N3S+GuI0GaUzDpW/EY98TS8n2KL9fvoJoEiX1F2k
IKumDdHBCn1zfpmsko66O3EmJE2zkbEkBwOW4FG6NLU7WNaDQSsIEk7HQ0/hbbm06m7RE0p7BMWV
AEkW0WiLRbNhhQu2zwWbhT/qFGXuIlU3a1Qx/Ng6mCGfGPG0PNPa5kKRdLvbW7rRy2idMX214rDH
/t31f7dICZLGnCcqOAiLBjK7bszwca2nAZ8HU3azjsY3VY0aB+5aeQAR12l1RoAYjC/cQnieeRud
GblLV4orYvuRdsDkBrNI13vBmmDaV0kxQJ6DX/uHaN6x/AnQeBJLxcg+xARgqcI50BdVUbCbUJYd
kBgK1d5DSn5BlgUJINfmht0zXIQxpkgyOFhckDVorY2RD/5lYY1IXNIp0gSdEYsnIufzH7sspilW
CLskREH8slgxhjXDl22iLVvrd+BGPWlMHE/OPBk9uJPU5pHtEg0Y5eUnTH2/IxpY+0RqU/NHFCTo
AdoRqZRVovHPpV8T8umRF60ySkB4UTcGBVQ620/mO538B8vyv8hhHD/TO+T2EOL0cf6dMwjSGYOD
Oj0+ToG0BNlqcP1hv8X0mQhDnTAdiMzhOrXWkZZ2KgwSc/p8eEfrD0/EK5mzGT+swqnJ3EumOhI0
K8Tv0PDE8eyv2yeJ36sZKMZO+lfO7n8Nr99/GyvWHQuhMwmSExvGhD+FYT9EiGBMZlnR9pyH/jmj
p40Ei8wEeZKcS0VkUQq5ga82oba0PBD/0/RuZr9o9Pt/qy9WEU+iaUPWkVrZfKzhhBWEamGprFb9
raVnPhqdjzWSOtA88lYmOoqW7rjbxZo8a29jo8TJbK3ZwnN29BjKh4gezTqum7Z1bfH62xFbZwqF
tpHPAfy570622jOBos6CPCTaMrnI09VGcLh7hFYzrDvkolqJkau1Mhhwo6gI9P+nXXFYRwPWq64U
7c2oxVsGQO7ohWCA05UqBh4sKFlJIG3JQ+TYqAKUF7LFmxlppIWHZJeKQ2ZylFxNtJSGQ7P7tFPp
0H0QL1rAWIHep7cwXMcQYex6RTxrSu9gYxKXci6Yhlu+54I3bfqk4ncDiqDpNi3h+lhSFVL9Kpd1
dzjqElDNmVZY1ZXGyl7T+MiGzQ7sL0ImTPHLYVJuQMaAg67Py/7DYTJ5V1AxYjhlEAE5GyS58JMc
kSaG3GIBrKrP+iVU382KtXB1JTj7UgtNkwV89cdIDyI8O4Yc05sdRCYrSl7iEXwMt9funXCvQVPx
7KUltljEGZ4jf1WSFDDEZNjzSHl0AELLtdKfiyaTHmAFjLijOERFh1f7QyINKoubIbrEklaTQ42P
Vi35pLyqfQZaDhZ5gfgTVCupHQ47oKW/6Eqp/pXM0FwGKEXC+gsYJv1waGnPpOfWQUkgeA2QxjJI
2lb1k/bdA35ZZvFLsZGfhjErfOHapJbAhMKLg9y3f6FA5EdO1dFO+En3lyR3nlxjcGI0dCBUqUCi
7rAlp9ZSNiMgxLSJNXuxcTuQZshaMXP4M0wtBAvSExRk6yXq7Zg9NtUN8AFtm/A5oGgkKQfULIC5
Rxz98jIrxD3tA22wdr0LJ3WkcrU3I8+rft/zZt0Z20+MM1njNZQ2Ryw36NLmcbKBQVTSzzCMWmwo
5GUvanSjMwoCsyzeuE9KymXia5QkM5JUlD29KAUysTiET2ndSL8ikdL/Oqv1GX0hB9OvmfMmcZu6
H2sieozUdJyg+rRjyTyU/SmhT2cTrcgdnlrZvsOLejTWKHaPbEGdPrUoBzI6tPvzIv+jyiaBLoPO
DnW3MnyYp6RoT1AUEx5RClOvSNwkPiiQve0kaARknJ3PRto532QE94TsDX0qVQD6IE/JMC6+Rp89
4Y2cSEVm4zLBctLjMBTcKWcYpKaSv8DykNPk+zI7tFnCfM1uYYYlg9WoD9NVmX2SjzE0I0vwgAax
iIP71sLgsfgeA1kyJcQAvBEtfNg/2X61sUywiQSKAOavQ3AYH34PDyzGptEabkeQYB6jomUkpRuF
WKe3TWABDQjDkNfuwZrFkMba8iafdq0JE7579BqjXwO88QbiuEYiK47EHRcen3xKXF5jqYVd9LTQ
ZHBIOjSm2qZ5dyRT5hjh+HOM6i57iZY2VZkpViOX5Yesw9y3NQHlp+EbU0VWs0wZfelz+jROi1Nd
pemvlBu/V4fBdZYbsQYAxfcQDV3aNFoDP6B3wQg6N0eGjw7K+dxjLAhV8CYGkOPHmjW22Kd81QVB
SBYixgtCQ14Hty0HpijAVEthnRojcttk5FZN1CBvj1JPPrPKEiactaTN64lVrS98arjC0ERPW/eV
A5ZjkpAo9nGpHil0WYJFlL3+9f2KhTWqd7GG9kbIrUkGVlvrZPbDFbmDqXSzHP0OP6MsGU2ZI6nM
8EdY/gxshRZ+rzufu9FR9moPLSTl1EIXZQbd1NriBOtn6R09NGbkiDo1DrmFBUGRA/QzFniVnZi7
RkS2xnzo4qkh3rK8tIMdIUPUAe0rQOSXxGFNvrwTGU101TCo/+qy0wgo0OMKusyQAQyOHO+DXcRi
gyL5E8lpIJ8lri3rQ4+XGjb/WeZIfrpnS+1IYVWMBYgEppzmkw6JqSGKdcRikC+owZEWkrmvIZI9
BAaBSYtrgs3rj17QY0ACwP1cmztTIBtPxhix0LXbZ7dAzBnxDlgvesrRoDdfDnjnRMokl8JqSUIK
uMwELBJACRcdj64/Yr/KghWaJGQTbZ4qjZH/NvphU3ekB9M6kbJNzXm2TLoDAs8J3+hRsCVAHPAW
OydIZHrJm9EoZdsh1033W7RlCftTk3cDQCsiPj9HK3lroLc0y1GGQqT7MktSe6guKRkP8LN70Q9z
v4VzM+AzQc1hTxOekJkFWgvBpCDFICQRGwzlnA2QJCP1qUr/2bayfxFZIEpS94y/d/pnlHVyxmKX
zehiu0mXsqm8HPQYohwK2IzfXlzE4vTjBXmeRixFJxU/mOC8S43qV06u7Rl9u1pg6ox0t+lc+WRy
xrlsF2ZbkBmnnY7PJKkZiOKeJMwsG4Re1V7PuRBBFiMw6RZgucDPeipdjT/5IKvgiCs065fiW4x/
eBMCnqzvdf+8i9nsQ74vUWSbk9OI/a6VjdXMdWU9hJxdwylo/pekM5DuIahaVLX2tLuNK4wUrzY2
pv4iRofLwN1ZLLEYh4vugQtA3kUc4jNeuwIYEiwOdqVWtHVz/5D7Mog+eJdmWIqIdYzm8EGDWbFc
FRsdY9iVptKRmiS6rcvg1kKodS/peJX0FA/UT8xOwyOwYNAl6bOsVnj+ejB0FgdkFuxhbObSU6yy
jtQRjoIs0MUqh4mJh8SwMSIDmiH8G1adUeKO+8bm8bOSCVYS9iQjps2coRsi9mBmqB0ZQcuP2c6C
JWWgfZANfMwJi5Mnag9ZD4zB1ErxNVQx/7OnSS1w1Y5kRTr74w9yONvZlGhsBzLLCKOwv01GsSWb
jjQWKEF2brUr3xyrU2quBa63ZgVHg+RjsWcGLezdMkPJ9RhIbkur+orPs0YlMrJYynwEvJJqNZN4
y8biTlMJ1pJznEFqSsu/RwS4EQZ9BOjaVxRJcpcpUIX3JkAlLA2UVoxIachGixhhyjSFnGgpNRlR
TJ2QH2ySDF2VfE8e4AHYo4QdbSH+QHdx3r4A1qeSns0hwgoKgzOr8FkeglNqQICVCH+w40qpd7Sm
dGkC2VxOG3tmD3KB1KhD4pl3VhnLvm5WLFiILaqXU1O6FOAwB2/Z2TSyzExA2XpadtoZ8XxS80A3
LbNBZgL9ctEOTuyHC2Eushsy41kDrfjZnIjFyx62Ua5kV6ATc12htQpPCZ1ApeN8HtjUdGj94PTx
osJxCEe6oKTrAFEJUe493kO0jfdymSRJNDbyGKTwd62RYDgmqGEE2j1ixFlSvQoXUj3ZRq0oTWcC
EApBGh+SgcyYkMPHj4wMwYcdkkW6E4A5A5T5C8y5MCBFKmVDX8harvR37V2bmoQOK4rtA0lqJZm/
pECBSTMRhT03uGT/7jSzWv+zt/6bGJyOJilMQTFuIErBKzmeo21luK52d2yNYHZrWI+q8DdA9frm
cZE6TLm1mmj/5tUjXD4kn1wJ6FBMdHI/teaUgXtGEF/ViWE/2pRz16h5e75nxesOyr0ZXYke5HFx
1i8kNycgTkGlx66MNUGfAmOe8X+QJ+kY7E8f6z4Dd8RkmcJo9CFnE5i6bGKQ82yDvTeABofifGHd
35/hXGgvSaSjWyFyQdX+tDra4ORQwHHZ12FTjJ+0MrksvxWnWrU6F1rSFMgUcwujt1cLaD9ZCWAi
yRWQYTLLBGzdL3a15H7BORc1SuRyVC9QQYxTgvu1URYoBYbTGNbswqI6uXQ+cKBN4BGiIug0f11o
j/5rXbtkzw1I1AUwfoakrcCjjk6EKS8ud0ljExEHhZD55r5GtgaEVi/SUH4B2TyNnJer2HVa79LR
d0JpQZ+malf7Yp1XlfrfCwQgJAWXNhu7TmnxpUC9ZFBX8SoYsKYTkf8alzbJHj9q2zzA2t7Vp0ef
2AZIU+aMUO9X6Nao4gbyl/MrqrG/DVNddxBjKp5vFoSWe//a3ZbEZFE40nAnNyxiXT/sU7GrbJjW
2q+uSBAhvYQki/fVnOaGj1JMoVPd3BVIo37N6uduDoIIHmbXrt8o1fY6xS8dtsxTkUpF6rpt2lWT
YW5eL/5zHVbpyR0er93TEc7oKk13PAbuDUUyLWXos7JxaCFTfucMiI0L1Lvs2jD9RpfWobI41ZNt
BM/l1Tx34XmmUTY0Ziv17qZHz6ey+BWt+i+4kC9D5sC3T7bLiyYo5VXpCv85eVcDfJX1rEyn5Pew
AYFNo0PPmjxtCahQJjP6Ro8BemYZdXZpD2qzNp16vFu7TOTxMNhGe45DjySfbqENvwU+FKlBxNZv
Xv1HogZJ5DW1g0c7UiX5UYPxUt3d3DrEf4vE+Ee54c2HaKZI/Sz5yy82m6l3oYjnOmOaKyPyxhtc
mUrEm3J4cAzI9y4fLKpsahjBZOaj9MgWAxOh5lO58KTWsxC/lDDF5E0/xuQVloIXVhEuNT1sWqSe
13dNODEKV4tcWebgdulwiWK0OA8R402HYrxN5+7Xu9NuTRLWyjlQrDdhLAKkXtNSjC3WoSDY3TnX
JUUJ3qdJKXRCpSAtT9d7iLnFQHIkJYyEIzg6QY037uMB8YyBeLBIrjtJbIXaPvYSqrIOwFwn0HeB
4FP3G0OXNlMMRVF3Ottwtfds24Q+5UncBkLnYhtSohz5luERwIZ62bdRogcNRUSUcDfSr7p9ZxHD
mQmxlhaO8mEUdFFgf48ro6jiGWt79KsSIhjlbk0Y4unhaZJQR6/77VAGnA54QtDiAqKKhMLWPinu
JJQ3iEArYK3Q9bZJthPhbdAX6sbfBhnEk4p/9X4vt0rCFVgttPDlwmD9WovqZVexjzPKwgrzXEAo
mmqD2f7sQx0ooadDWHFjQgJRoeiHCA9iWHYfN1iKbYR+fjmrk3lM6c/b27XLIaw6e2M7rNLZs8L+
oTGFFIY2Nq+tSarVs07mezGCA0EqfKiUJ4rqjdoA7hLyDylZHe5z9mWeVRXRD4SG4tGBNKCQaqNP
m2FlAR4W1n1qXyERoS7E3IE1dvPhq/VgfyTd4jHO+9uCi0ywq0cVVkqnCBdT/5mUJxR7U8XwmV/D
8tc8+x/CbsrRQdHWWtf4mkBIdKQA7uaQX3qOCnSnY3+GkAoyTZV4FJrv1fePJUpSO2JD4iQFEF+D
dQ6F15wQBOrOZihyPnqrbKO5qAAgmQMeyI1NYcDVu34xmGpPg0HEnWu+yJB19zfndrcrLKYZtRoE
BohhqRyIvYxtaw+1GwlxDfcyX5Na7Ncpp/deMBgTu6BRmrtGuWAHhiWQdP9TMo/qeLulbsbFuMBz
8yjoaNBbw7wNn3UTdqpK/9l9e6Ru5seHQVVkdHsUU7XqNPpw/BEUXj1I7++BY7y9TcXOr0qjO0U9
dNka1YLPfPWLyzXjvnHouXhONmMm59K50E3h73drFfyiW7ta8OSpIYtXoscHdXOPMubKe8a5KUgf
XNM8PDZ+8XG8WtDpUaPNJD6CHZwdYio8Js+T/bibe5Wi2IcWWwkiYtArqgDnBfuUdctRosucwv4G
Ftqn/uWFT/Sw6lThJcxwo4+ETsNvns9eZ9UJ7exP+OqUl2zhtCAceVheJkKymGmzEGzjWv9D+4Ey
rOZVtzJ/2lc2jlyAeuZbt0rnFHqndBr9U/uClie7rlum4A+ch//JyquNrjNKiyneUlbcq12kA+i1
s6PYYQ+IMQfLeM6/T5LE7uPyotr6DEvDz7BqFSGQTorjO2v+hj9TtrcQia+qWGEUAB9t0kduEBsM
b638X2HE/bNqcq1G/9jMf+zLEk6B3QDafHg3a6oour3sy9tYJ99V49ODYqsYlggdu+Q8XubseUdq
0WiK2bi17h1WxtT6PexKlxLvRrM+uw2Lqz24cJNiblKl+8en8wWRClGOKOQr803jwDEMnhHDfp1A
9L8hL+1rHwBRGGgCImRWLn+QjAXVC21aHGpVvg+XRFc6dtRIZTSgoXmTfjeu964Vc+3eHWpGDsnJ
p5RkezZ/CVUxgAd0t/hhO2OAwAIVM/9IV6lqX/1PcPdr9McKNp3ihP2Ghodw2ZRMrB0qb3G3HuRR
mmiLW8Cihv7Uvvs5ykAvgm/sX0V1Qg1aj/4VVabXfS0pi68Oz6zNmrJUyzXaEx6/wDV6EBTollRb
6ztTz2YS7bYQ9JJ6S66BBSfe2Qirq+IfhHGN0TWEOuYPpUFT9nzD/L6Nb3wYHoLPoD7BBsRaHbO7
nO6kf1o1OAWN6oBWI4d5efztHnoPGLSI+4zyZafYha7mRpE7xu1k2x7sI9BBOGuuEOFWLRTxefUi
o+HowLGMHoCf7LKlWxIUiZgnNZt2h/AbEAvdQBmHkUZ4oV9li6AWk1zXFuYFyVF418MPmWCdfcUg
Y7zU3MFhTe7+ydYODpJXSj0IeRP4ZcwKVT47C9cRt09hywR8YrJughw9SGMSynhqcZdYZuQQCJkU
NsmaSh0pqhSJNVDJpzoJ69BRHAIHAx8ipDbZ+KZuhCDnzP8IYBy2dkoYAp9TeET4LXehQ14qO2NT
fpKCC4qfgFfJJwTvUiQF9EdRe5JYcJ6ORO1cqNCM8dtRZiRe+XL5auLlKjJEMiD5xq2pQ6Zkijrg
ZimJr0BbCMjnSERR0th/iWPyQJV8IsSqAef1RDEabb246XIwfcKLRDP5ATgETHhCwT5uZUiquEWl
KZg6OXL8Sc4jzphfN8G+33C2Cv1T0EYbuf4IgsDTapwVEkzANIRC3hxt9anJbCyQLQYNI5sTYlmC
s2XDkyh9RHii8MsMuRR2STUswKKSWYDzzYR4IT9lTqwfh0REuekRkMmmBWErBThsiOlcBBk6RgSR
mEVHuAZ47N4GlBIohC7mXVRXsExxWQVn4KWCMkgGSgAjBL5AyXHW0lBaBvApnUdouYRGmSGEi28i
dyfNA5QZDV4Bckdmy26RmBYtSlBC1KMOzgT1ZTBRXx3th03gJELHO9sbt5nfdntM6La/Uq5Wf2/1
8UwPZqV1MFe8BMk/oy9MiqekspOx1AEOQRJIuMDpf2KnyBvOUsE0mwQzwIRSfAAMGqw2bycF4Am0
X5peolQTCJCcvdFhK8fdJfJHhCRWPmN4Mle41x8njR4RvQKGYvfngpRQuYtYEwwWLKxwRcQl9r+u
lkd73O/z+4p8BRnkiIkAEiZ/QpBH96OQErcCsKapEvIvSFqAihAP3f+urQ6XQofZvjAjjLybmYdC
KzJnO4M6R2EWuwF67JPT14W8pwqREzegVQjwxHW4PcYY6IZn4Z6zxQmGGQySdKqjJWlrQwbfHUa9
XhSB7DYEu43iox9XhAoBUxK30kdJm7h7yMxoMbUZKIatYi38RZjdneSetE/lCygJgw8DUo4WYJYM
Ut7875JRa0lqIfoHhYBAgSsScJ3aTCyYXQqWCRJixeErtRhAliBzyINmK6vugnPwV+A9ZmhBEgMd
He9+eoKNKwHwBXqy8ng8+pMQBOaRpGUSBco6PJrCVFqKGk7eCo6ttB0lPCvukClGJaALBnq09V0A
qBLqxKMhLEgpzLoAYXwh4YDzGujRKJiQU8FaZghA9lJcc4l2Agx9NLediIxLborXle8rgL5KjImM
yfjTKqOhjs0q34uCynSRn/VoKReALhOoK3pAEcNXeEq6UotQGlPugVAMhYmldfioNAgQAwqiYCR6
V4KWyLJMRvFCEkzMlNjxM5U7HDMnHyrsIwzv/2KWIvor1jZ6UkAJJmEWTdWTOZycJPymAE3pcsUU
eKotSYMKsevJ8Lh5BCmVTEMIwf4CwFU7DxJE0l2AAE+mQ+GrZi+E4gQ1qmoB3S5JfXw+e1QKQawr
AD4yTStQ4lJIsjRdqmKzlaAbl2gDK2lkGCPdgMRfD3wgQ5SFyAcQHcQ5CJSQDSaZaDUpJK2Iygvz
El3PW6Q6pFtQHI12pmikhoXGCXTUYJLcwhs1AKSKG8Gjx6NzXaF7NMX0aaPLb4qEoMoTiZLClECI
JMhqMy6aaaQZHcCDEOlbIPwdtIk0NrfJZoQtS/RI60jvJx0EUFVrMIvO8TFuddIpOWk8TIuUnVxP
o5vLMnD0E0E9haP/IYQabh3aPxQ4zp5dUqVLCmcO0mkk65/FoqHQfev7npjaaPKVGuDDwvydVNTI
E00/yeA+LIAHTq7lmY4xCS5aVYMCKKKEQzmTWSBDJ9H6wa03IjbrH2kz6dzEo3S0pOYzVa+4FJnL
FiGPklbVm6CpEo90RoKinCbRVT78iw3TAb8fRK2t7hBclT/r3iV4qG5C3EDD7BwjbaTs2coXRsuh
XY9sB8w2CPfUZEcCZbND4p5sDKnuVw4UXRYkjQqpKZ+npWCRFpxVIa5EHpIGi84uRCukWzroBMV1
gPT/g9ElRkxmpsZyT2bynyTHaMhUdaLr0rCTBlGLht8RDtTnTrGeLBSZaTYhyNRhMAZa3yQ/Jron
qaG7xrXmw4RsCTAPSuTSKqaGNtKS1Q2hAHGCHR+xQ5VjxLJxP77ONangN2F79qrRfgWp95baQCCj
RR1AFKIsZDYGxah2bk8JFISrsOeMfjCqL38UzqJPZpQUPeY3TIlJYVCYfyioxMaCyi0WGbdRxthZ
4QDBCY45W+88sVDmtGmOcwgsHusMu/Myfk5+bRy/2nw6aTil4a+do8tOZQRKiYsWb8kXe8ZVqszG
VOf60xbUBCCFxRW5/8tDu/xVLSbVGDmIVO4GHhNs7hX+TlT+a+FJQ1jFnT8hgRo1kgKcfTCkr6mV
xIEE+cp9rXU4hfWstecKSXlFr1Agt3Vc6uODHMX6+xmc49OANgrhC47gxWt8jOChOk5ycb1XshoB
gX7BNt3kDEJXip7Oa/ija8Y1Ov9BZTY8/h071+Whfw0bw7pXBlEJKtGWMkH6w/29vBvc+Wi685Ak
OjixckatDcWRe+0S73Yq0MOTqO19Wtcw14H+mwuCrxmEu036cTpzsqA723ALM/aFMgR4Ero1/0em
BHEJ991Zd2ATdV7e9m86IPs+b8ypoKTzedmudrezmpODE//dobdewRUa9poXKMB4NMkCgt+sMty6
pXadvI06RRXvGRX9f7/w6VBzSvZBw1SNOl18vG2Hfg3NacHI+z8v19l55earU3OPDtXn7SpNpbCh
4VRERDvFgDSPcu8zy3XpFOS+3G3vPTpEL29nNzoNt+rUzJ/fWB17v9mGdsavVb5PO3n72S4srv6r
+53nopr7GO57l+gQvrqHyY0muJ9OcXgy19ZmuXYaGBXKj6p2D7wi9wTE2gSXIAZMl7ySXaRAv2D/
OL5WdnzsvHXs6WeqTNPj69TcmvtZ7WZfiktxr91KWOK4kbIuX3jdYrisi33eGbnld3Fq5uLcDI5U
/+I3EECfAgCGbutSpTT4wrMwuAxrNszKlCcRMCJ0tzeHBBV7c0oLqH2au+N2W5lrW09BpiPY4ZGQ
qlu1iEEm/Id59mrqRbJ+D0ZbqVoZyLhc5ig7yGqk9lRQQRa4qHSV5lhlfqrUSr2oCIOs8mb3CGm+
TCCMdUvFCBC2ufKn5rhOZM+Nz62pUXPtLjQdpge2a+6MP9JFpY+1lxJDJ0+0YE5pDvy1xgUzDzMr
RWvXFpzY5gUrdG2OMUR3M/gpKS8rUGQGyx0Fcm39MORSID8mAEp7/LHHUB3wcf6hXR6Ze1CPYMKm
b+QdQ90fBRaUULyMKjHlvVkid0R1bzuwJEY1e0SGrpPDyur1eK8JWMVHn9Zw6A63pjt/Orpk+wFp
57BqdH/c3riOr7Fk55HhF0W9OrdNauzegc+R6pitA3tlB3+cnWdj/LXbH1OWdbvbns2oSeZ4IwtM
HH5OWtBBJy6YMy52xZ7XabTNHVYtSDZtxt5mBnqqFdyD3r2aKvfIdTfWy4c1+OW/qIn+NKmL9oj3
0AwTMsk+hqgHNwX///wtKoKxdLYhncBoLTRt8e7mr0nSj0MzG4qWQZiXZ6rfyOfgFdT+1MP2yOyy
NXZZVk63N5n1mz2/UzGnYjs5eTJPybPoIQwQPRklNx3uO6N1t448sggrkJI5hE2U41W62RQwE3Qc
sx9qPhjicMPYkM6XyibhSoyL8/zoMDvNzq2GW1pRwDvSSnox+AUPpqVauG89bNGLlrwn7KHv9rNV
gu6ohEChGZwnx81+2LRxhh1JjKsX+wm10IkOYadmvnXxi3xdfNRZZzoojsvj5876wuIYrf+2f49h
dQwgRc8QxnL5SX4cjON9eV+i2UpJKam/m6VE3sB+oipHZWwSY9M/T9gXqDRT4V0FPbyZU8wHiRz8
Ipeg5J+Cg1N6AM4Se+zcOyXKBlWRxsfcZ1qs9+ZfQLImnBC0foInD9IR9CO9nUH0K8S9102yc5sF
Ji0ttgl+zTN8etMWxYppSg3i2+3+/c0e5tk6qjMtLcgArFBS98GL7uUF+GOhOnbqzsuF3oBCrqNz
mNAU1/02v2TR1nrgYAjs2aqkZ9jYWwfQ2NnYUHCZAKxmkV6Q/h9tpLxLB44g9+psmg2a6DRo+WxW
HZ2cjkoOROKuasU29uPvRvtvXejhnp0Tf4ORwDV5EWLenUd3b+6wZJa4U3ryWJ8OX+63dYB3tTAr
psq1DI+uBODLF2qAr/H4a8GN/+9zG5/aZLPw7xCl7rVd8KRKdFxbkAugXFibSntdrHaYbvBpUFCS
c5T9r/RX1YfUORTtJzilACaFYorFZAUsSh9QHrTS95RQoHi/YsGKBJ9A5RQdLnuyjRf9v78uuqGC
O0wZLiy+3MfHhvyqB/mBUUrvS4pP93ZAk7xpew6NLtK6xYNwf4CgFZv2gCx+VC76SYs/U8IiR1RZ
q9ajskS4hD1eLQg/4rz3UYHttnTM3UJBDue6HMRi6M1rq+ZBW7xdHCJMGKh5oaXiC3UJS/HG12hv
/MZyA3XMzyaO537UhZOxfw74ahGE8+6couLdaa/ETgqT8QvK9pbUfMX8torGFu4lsxI/zLpDgT3T
Tzs4pIW9EsnJ8lHkQl1M7Z+wbVBKKFmC5IqZ17qdFZ3ujGZP3piFLZUtnQAFOUoF9e5cjDbby9at
DsiYQNOr9BqlPhdFjnTREdgrq1eUJ5kV3B3R5m4k/ra0xg6lZd4tfVHcCtsFZcH7VlZy17s0e2ip
ErkwZeMXZhoZNgX2to/3n3Ji24Zu+AxZzpaPaaNRHba+ys6zVR2tKc1mmIrGlA6HvUf3ZszgP/5y
1WP7YRxWn/BXYy+un8MfxbdG448mcTFBGbDsx9V6vYYXKO2mF7MaEuuGLofuTdILdH10jwQX6exj
PXr0/KZMUmHNPYXqV7BYJeUsl1VrSUk2DRuw5YEp8Q3lt8gDKFMvs+9SakDpl+SVEDrf5fNTOUcp
sfw2+QXyVUkdBfNTngg+JA0Www+ZhMBkODrlULX4Ktn64LZ+AOmelJ9R1E8uKg2uyE/Y/o+p89pO
XG226BMxBjncAkJkkzF9wwAHgsnR9tOfOaXu/Z9W43YbI4T0qcKqVau6G+avM70v6l7NAzrFnZYx
hSYZJqnMpkOqh/x2no6zTE3cwqY9vrIPKyznifsUdIxxY4mX8TvEB32GOA+SAAFj12MkFJXObyag
1zd5JskEzPj86qLbe1ykamixmbadJ/uJfRb2ughTbqoJ7FufthBQHJPHCC1dkvf62zLiSOyQHARG
s89AANfzcVzM4fLDPgQ58XBjSOFU82yfauemxFkJWEtBl/+ljKa16UqxaQIspz3GLxJDQSlNhUmV
UMOoRz8JgYTJ9GvEvyURW4ECeIX9BUAY9+zbmq49O6favinQ6v/jRXAcw4wG/QXMb8qZybTINekq
OldqS9J0G7HiXM+v7G25tMVKwpr/LvkJeMaSmfMhIkF8MPbdXx5qNibZIyFaJEghs+23zHD78gGS
lwfj/lbcgbhxQyQszwEnTJ0UswufJTTKOy20RKUwtke/leQrI4Amp4kCBoREOn+sU2MKdvhRGxBN
GeEMQLxOLSSN6ja9hoRlFzphWZXlRMfvplGM5tuRyTS+UMfKhSovaP99qMOe5v5cEXymAu5GrDHB
IsEXKgoQHVGzJHw/VksTRjZVeFZRBQzqrhwQ52Ff+N69dMeG+dty0MThdLU97dm9ShEhikV9icdw
CabRS5I1wsJnFW0Ij3XVeKDcjp3ysKezWftUbhIHEw/yfsazmmuiWl6tQYGNU+EkEPVVsPsbg22J
YAzQgfolbliqkTOw0Pz6rxXD2oayBWKLc1r4xBm5evyG8FXEX4oJ6SvgSIlJhypyV8xG85rumzJ4
3WKoLWbcxrem/DWeAYzjdyihnC0NsWu5ZhB6YTPaTe8idBOTWlIdENqKCfJLV+cXJol2j6Ug7T8q
g4aZPOVfL/Pz7Vo1WLuxapDJJ5CcvqUbSKa0jAynUz3pN2Y7TTD3jTE1qtSiH+rFNqMC2M7/eYw4
jjROxK3y7gjxMkdaV0ewyEJAxbGTdAGUD8GYMXFRIP7+eSCnG3a7RZOIxXj4Ux9CjGs2zUHy5Rkd
QfT2zQR3ByF/ZlKAkYFj45X+g88fjwm+6PDzJjxWvpdUpernMVH1CxF3lX7smheS+S3zHmhyJ9aV
UIFD1/5Fgnapn1pF82B+ErV/iogyXIL5wChOHDuQ6DALVKrIsXR6vXbYDmflWdDtdl3ei1QwLtap
vlczwbZ1KdOpR9YVrXw+xnQ67XHG1dLg5UTsU/IY11+xvKC2ycehHllBeqyDfGvkpX/KyTpi15y0
rfeOsTmDNzibM25uBhfEwboekCkUNSIe3uQticjcvHaMitvuvRDeq2vABX2zK+Xlhc6DeMHQ6c/a
UNoxU/+iid1GdjRW4ET2ODT2Z0bo7gGOeJhtK37CofyQ7fnjfM17HNGcyNQYY6HOorAKya+qBt4J
15A3bqkaHl+YVUC8zBVYQ7NkjliU/CEosDSk8szHqiFzUhxDitjAeeIlG3vqVFSABc872E3m+sbG
YiT9f8KMjcV5rXL01OLLx4ZnzDXkFkc1rltDkSJpMaOKCWKmBjO8wtzHLboeyIGVE83F4taNz7Cx
IsP6yHmMGBE0Cr6DbsDErChyjk4RV8qYisw6W4O6N4pN37kGUyf6NcPsOBR1B7GB9Iz6bNJzzNct
4ZoZ66UyxlAu2pxMCFIV6jt+Cq31k9Qq3gxaTcPuUShrOGtOfyYmRHcj2pvXbTYrhHy4X1Jz60Mf
gAjlG2b9zYtcCLs/1dkM418BwCE6ggC9fPkwA2eMLJsf1nd9I9J7C9mDS8IXfGAlvWvEKR7l0zDv
LL7T6PCeqt2v5bcUY3LL19q8VuhoNNy8BBTJRyiP/UATxUndgu3CqO5ZI1Mkan5gcr2+b6guXPlw
u4n5Y5xppmtO8zD/cC+m7pokTZHCMVku6qm+CtPvJ7Tp0w2T3fVUE15g/jRDeYLz36OI75sV40nS
LGlzqq9qfvpTPr6ghwt4cBxeENggWdJtRit7jhNdLIycDwyXFntiMBn3udkSr6591RhKPGJOCD/P
ckd423gxrrihO9e252J5VrcDP8Av6BRZ1RgB48ppkCbN80ql2RmWsfIz+g7T0YGJWWgGEg0wmzpN
Ooum7hHsbYQxmT2rLtbolmeFeCd4LyyNgix+7TvzqDthRJxhfPAk1hJv9lk2vAi/HrXpwFGtoQ/Z
sm96E+iddG1YuYE7xXpGxf9zBRH571b6Ca2kkhije/wbPl8v82B9r2VK1eIdRGMPZvlA023VKWIc
s95Q3jmeQ5dksnrsoXvPcetk/Gru5ZW84j5OQXp4BSEw9fIe1gObfG3CUiDOxiiGhhtgi/gL+Taw
8QcGPjwzbfoY/gKooNvAbyYhQf99WQyZCZtda1m05SIQgoUVJyD6JB8uKhdXIvwl3DBuyjWPDfO2
IiPDDWRKoaday8AHaNN57RXWT9GMncdEL4iuDDLMZb6bU1LAE9aHz3/kc/rCc+M3IGgBFWyLYyXf
E9xptnxF1ApkjTjLNtPh7YGLLcrorU9D4SBjiw8qjx98+OiDq1qC2wKSwlkF89GTehzfMm2jsV4q
pVT+YV7vX7wQSIA7i1ueLOoN6JUv5HFv02cEp5X+MM3H4zVOPJV3XdfpbuBX/YyW5Z/AlXiShlXL
YHbMNKDI8z97BWhDz1khWIVvG2C7a80EetPIhBreQvRVfSpgxCgi9FR69WEJop+FFgQLLs5DTImI
hmvqVdCRxM0UgmxDPVCGjKG7wXycgAL4E/6EzOimLyD1bo+AeMETngQU5fBBXSRLJTtmMJgiuTMD
f0dPWF39RtbnQfKkcoelTekj5lvPqK/AqorlOkpIBfrZ6WS1rEMt2OKfv/r/W9DMaPjVbeWdTg9e
BrWOV8gEaMXH5LfHAE6AkwZyVG1L7USbHkTADlBkiuX3em52bW1D9CJKslFrclILPf/nm/sCU3eb
hC0jooWDBrPC/B17yn74Ji5xxk2BexppG1Tw7Kix2WRk/vLSiBOiEu2VSoiowkJaxrakn8MAIA4G
/EmUsPER3cxIb+38YwzDGe2+FSPbQ0a/fyNBul414cxOH4zmQDM9g5kqvaNEH15gIZPyBlSQDg9z
Vyp92wbCpddVec7wD+YuBVuEHdE7Z2wZdPhMsG6nOxlKUc1fGO+lV0TON+jeo5f4crkhUUR5jNma
KDetEd+uome5ObUghBcQUCTGZWbr6w9Vb2SqTxDiOVFMzbm8IY5doJ0KUtkfyJb3z7haSlhsX1B1
aXjsA7tIlMhtRg2SIhs1Ncqfqh345RlsgBHTWYRBa1DZ1m3UGmAfwojPvCKuNyFKJ73zjiVNjDfs
Zdh7ixWYJEPxaO1qX5SRvQwpTO65ggQW8Za5XVSHLHMwkqW83ck0O3SO0C6mjdakx6gKcnFgT5QF
cGhZYruPUvDRw4czXAqsijiGwIhYSAqWe2aPXj2pABb//aC/bZTFXL9uZsAFyuQpSor2vHrnkaU0
T7HROZBd+P7nCNcw8CA0I0wyGLMzybzjX7ZRgMqcxmN4W6BWOSmiSuJ9pnyWCX8RkkCysow/Lc3T
HlVcAbXzx/q2x0dNHH4dt/edGzA3fES6W+xiIMwH0z28A4swFQDYRKaSchgZOkljzreLVlDFuTRo
y458VliF8avotuHw6EWlPI0MUwMAmYYe/rf/uyX4ftPcDh/MV6SCWmSOQH2dbfzM7rPd9DFNYZeY
otXK5hngFKyuQaKzhgRXu1EJmbcfrVgOTqqHuVa8xSbiuxqfhxj98WfxOUrKBBPL8DND/Iqr7p4x
z6CsAi/SmY4meI/AMtIvRDqU4HqM3IcISHx3JqPu+viVnsMzmaJrSDxbwh6rmo/OOKPIe3sJIL6S
PRpOx5VkaskDkmJYsIRHJEEUTqOrnR0CzUNAzeYq3/vGprPLkgg/AW5ylSygE5ENamoMD5n/ya0C
JnWk3i6ll58L8wHCW+O82L0/epeX68cjicrVbnmfzRE/v1Z+6wDzCLAj1o3+XgH5tg4MbPqBMyDr
yvSRQyP6R5NbdHUSAVNqwDTq3wWHlH79ORz6tJ+s0KoOEFPeNAs46Wg0BIXeUpdaKBOAN+UfWI2L
I6aH7OLc220qq/ccvSLlnEUK1D27z3apyXwGIPCfIeO+h8LhX6/f4TeVy0eYGj/CQ3AGPxWjvzOI
TtS1xHy03WA/ekwYoTvZLdKQdwH1fntUSLqMjeMGYzL8a5LpY0yQbRQqU1M1ogNzVMmGzM6sf0F7
A8pH8SRRPYWn8EDYFXwNHYN3AQcx/LtUts1k69A5UXD1Z/7UFxv+KcpH4V3YYgygHcUf38G/8uYj
EBXds/G1QaG28fuZ6H+TcJtkpDgL38FxlK79VK+IZsbxF3gNqVPDYNwoKE5pzEoK4U/NkJw6afMO
h6L3qF+G90E6Dw+aKn2Ne4WJtwVGnGJf6CtiPQNAE7XAxiMiYMgpDGMQkhdOEufk61y+kTuHEHYR
2fnqpX6ZcAtZj0raT/iaPI1PZ4JpFsiefp8DFPsAmfPt9HuQ6eQKjEOt3i7tM3NB2+zu8vkISoxm
6SN+3J9TScQ0bVbolg8Tt1oaeIx6QodZIS8kj7vqbVsvVG5QQpluiOItzhJJ+Wb+JRdmYG+Gt2C9
WC+ewPDmUqn+hQThXov/PZEwnA1CKwgRE0BBo6DQu+lsOqflrZXbs+SST5RoioBkCFgSouarmUFx
ZMWgUCm2TTpMS/JEhL/NUucIPPmS63+jMCry3aas6an26qwHWyoCcR0lRXRshmnK6lYiIDUojfMe
BuXdaJcIc81SmN4QUpYoExTCIxe8EGaameaeakCuma6VQmbMoq/sAjJBuZBNxtulQwdG1TXILJ3a
IaSs9GcT/bsbI4seQtOcrT+iSIQ4ZL5Hbm8eWIFfj1Hv7cgZVi9gHVg7+CmPacMG4WAmGiFuEVDA
5PheTfS3Bo+QufmPtRABo0zofUOoH6dtJnf5YR4ywKP5aGbAl+Ka7eeY5IYRy8SGrGBcHHACjqfX
M3d0s1bzrM5fSn2G0RC8J6Oc8DYphZ67e5sxL4snX133jwDIjwmsJZILsLFfVFLs7cTT0ttEswPj
ceHEwFNB7Qw+/bx7Jgl6O35uttO1mLvdWzs0I9WGjH1nHP8J1GuG47BSA68Jjre/ppw3i2T/gmKP
/GWM2iuzr3j37IzZpiQqRfKlzcccMVS+Q54lrgefw5QlR1SLjcyYsow+5nNQqH0hukjTEM4NNeK9
ikD77qOd/7wvtig9b98Zz8rovBwpHjULSkFg4ulq8YqbXD9C2DJ8OsjNza/PbZumxfqTTip6tEKm
p9XP9XMr08ixXet+tZ/Rr4p20TdTy8P3PVUTBLRJJjhkhrcaQz6+pvTM/A4vTFfr3JulUqdIj9V3
bdtINh01RP2QGsKdQl3ixeAbCWmijkctHaI1H14IvzPDK6NZCGqRcGfm3TX8fSkkP9PnpRJzzzwC
ndVfBjx8fSbW4y0NobUjFbBrOKdtuLWHSXWsF0bG1Krm3Muf/HknumbwyE8fdtix/o7OMFmCizWJ
EQZLNLS25WtFmRFt5dpmoUIDmvVDhYlPr0R3NH+5wYBj+4kiI+MIAjJw3S8zmwhuubHmkozWdG2C
Sn0QHGFAI/hUgoOedA2dPSaaEl3jxTlZ/KwkFIE1mbdjyBG8HkhF2At3BUGHCRxk2+bnwrZLIhvj
Ivqoj0H+D3LlNbrf2qYp1mYwZ28qkVitsUIkP9tPIkf7d3h6+wlLdSqoRSjaW0b4MWK2l2MrsN3r
2Uz9VgxoWsE25Eu1NNBnVAzUYiysp/FF0N4yteCjSby05BmOB+ACUHOcq4zxUsmIXCEqIl8H7HKs
vzJ9KVQ/S9VPODzB18u6fwh/lpZ+D+MVmabejIllmBiQg0GhUWoU2PIBtLpt++vTcJCPzMXJB2vY
2DTzdHPVRO1CtTg/ZmJU+06VeMvPTaZyfzvE7dtDbTtMDL9fGfP3tzBmaSzWhxXZMEICQ46EoMHR
Adtqu2EkNwwauSIIAh4Os41VmAvus2yV6RwV5kThCYIthB8gX0Asc2BcZ4xqJf5s47z4TAouTQTV
TlgtRPpnvnLxxT65nLB+/gmqkuBWGRSgak16YjcgB8YDNrK6J9fFDyRdCfm0VUHZ8vaJL7c9BNDz
qXCb9FEPvLEymKrBfy6kwjTd3yss+/4eRiAMxQk/6JPFShlnMEZTdaUtXVWU29spZPr2rbitXsG+
i6spErFiXfE2lB7hxJs22ZSaqsFINT6N48y4ulmyuMUqFXYlX4AbyoTl+H8Uv6KcyPJ4A7w5VsFY
jjwnnhWTrlT1QSWKqwHiEZ0gT5KbpbXlhmB2CYXV1Ewwy3SIG4TvvszXttS9uPG+o66RgZQr/HNH
NszHhnwHsj/qOQOQeqiU7CVGiAfU678lqIJwC37xPHlTFpNc6gp0bauD9mIahqRTeBy0tPKz0kBN
CesN7UWA/ycOhorLxRw14Lp6OKDQHGMfVZaPj8aAyg9BNwc42iKOMqCiGDbeYIbBzRks/2QbzWa6
DK1qnKx2FzNr7pvZmYgSmIg7Cyz2pwbYFMxmLA5ATr7/rgBL20xBZd5f+RjgK/hwqDYOphINgJyy
ZWoQvBdH2R0PT91UAKpIMaE2m0MTzPbuD6ZBXs98kB+wpcEDBVqmv3ISjnaeGHdHNwQ/YvQPCQBP
hFa8dJQxyMSJirRteedvaCUJhqVgpNwBqPQXLtqDMGQRGBb5Bt+ES/AvOsmFfj7Li27yknZkkyQe
ccIRaYGDT22I5ZQkgC/pmLXqx6n+5oX1mPCdHsqcvgb1clkf/IV+E91eV1rpzk3NNDSd2jVkkggO
lMbdQ5V5N4U6vCDj5wINUPXK5zwKqHUFm2pyyewq8NwomjHiTpYfnS8Cpm0zDagn70Y7NceIMsEU
c3SO1PAveDfvGVtKmNTKXaJUkcKwcRnf29WM1RqzuicHmr8irrKNLXdo+349BqJMEhvXHR9bvpvT
JFN4zzWEixQO+bpSCyrQN5MfxGCQCnHCUXv6+y+IYExop0DShsYQpamfvGyuP9S/9ehOP07WnGPS
EzjUdszwz9L8UkzA7Fse9gNXx8AFMk5oEL0DTSPaHhjL4CCGOLRWQS8QGJn0aZoa0tOWg8NNHDTb
knOO1x8cPx5mHiCP/R4nK7sOhzOl64ezG1Hxho4f53+QDje1IQ05deti5Eef/FIfT9Hnx/1Ntf/e
B0xb3br8LSQae2Y4Al1ewhVLET7vqnm84l2+D7bbA8o8OM0Ac9yTD2QCBlcSu8uIEUHnW40pF8Vk
40CTbIXn173svJtnaPhjgIB167nYzsytsTmR9SlMwbuXbIIeVqy0OwIh/GBbnc+415si4Vic73J2
VgqonDJRtQvjg0rZuQonj1JzDqaM+fStif4etcHY3miv3F0M+ND2HVk9tJrJ0SNNy7ghIIaovDQj
4FS5edingS/FlA7WtQFcfpQTK7vayCIkyIUFyZA+6gbgIZHPxB4o9J8k9+hoZXmyOPQOjxpCVXT4
HOu5EWvG5UPfTZ95fNWhv+aWq6a7RMCMvTXmO3NWa0dCwJ9w9+r4y1stRZgk1/4a6B4UY4M9PhE3
/eoWWCy2ORzrgJzw8MWe7KFyEwFVlJ6u9pBX8LygqSiQYbPISHwl/iLhnO+o1A6pLj5vvxEehsHu
e7+LUEatC1G1ryVMJRHCFymDre5YvOk3fGsfAKgBWGt9Fx5YpoKspeqB0HBL7v3F1z31m28octdD
2VLOhhDRR4LWyBWTv1cvrB1WJa+6Tufd/qpmGCmJpQSIu+KxIwRVdIu/aTP+fxuF2yBdLraiyk54
C63q7V9OUrLK6fq26dv7Tn10+jj5HCDMuND7mcvSWtU+E1un62GoiLj0F/DGyGvkNzB3i/oVUZrR
mbdWBA1sIwNszcW4bANb2ggtydeoeBsVB2V68UpjOmM8c7c749UZrBWM83VESSjxEtxt65THqtQO
6TiP+H4/sNXg3AYLyux4LHm+VgdmeCF+HNf3LA6Y8kalkOYXPK0UlQCLrlbwZGkQJpWBRwBHkm0P
gQQSzCTCSCj3+8F9UP3HYr/z91003DAxhQVv3OnqAJ3tvA+bYz772A8NASAmtMH15xxvy/mWpAJk
LgBYDtwLvAXvxF7hV5aH0HOVz72EPi6V48uTAiaVNjaWwzrw6pLV/F29uWo+cPU/ak+EUJNNFAq4
A75RoTE+2wxoEAaS1Ga6ll3NxkhzgFnGF9AU3PiqS+ug3G4O8OyKFcZooFbWfWxRDkU+MEonjfVK
b8mKYKbInkEhUiGYbbcYt8dM2RACXK3FFg2k3hHaroLNtkSQobF+q8AHt55iFnFOs2ZqTJZWJ2bd
5EvdDcUXrHri5TrxnX5AoONtmQCeGy1vSBYvvxvLJQPpeObeRbeREJXojNjV3zz0+Alda3HhhkoD
NWN/DqyPyDnholAwaTUfGoqZd/iSIZbsgE48muGiD+bueIiUq74cSaWNKDv+V8pcLm2MsyHIvii8
kS1np7a6os+AcYLRWRcG3g9oakW9n289CA90ieGcYymJFl6WtOnBi7HLliB7wxsQqEGCEE0GiDVA
fHmhRqPb5TS6C4m+y9HoAy3gP9mmzt2U8N+1sw8YpzPB7r63KCusTq3vAXIhYOry8OLurxgTMKR9
NCioW+e7hhYFjpXBBwhlo4SZR/YLO89hemY4EiNKt0e9yDFa+Dd90GdIl8DIEZjhBSM3NcpUo+AW
IxgO4B7xYgY21pzGLoPFIC9KQTuM32BH0XgJlqGcJBVZDJWuDN/aRuNRJKBrOa1UHCEk7aIEFqcX
bulAglPEeZPR4bsYPXugCJah7lMnAPd7ImLC4kglGVVzvdQGjToYfXQ+9X/0NZGYKWM0cPE4+s+f
ukn5JxFZn1btTXVIAok1ZJrsTx2cFDvMd1EQRt/Y8PNz1zl09Gz3ep/yFzeAoxLcJnhATfKGQK/8
M90QYJBgRqaE3yUD8j0L3NXRz7CvNoZt8Z1W1rThmHS+vCtdBviAwhzNyDYro003sU15AiNR3xVL
J1vZMKCzW5x5OeXulrel6sjSicMqv+2wPpbkPhymXWlGUkxWqlkX0O8hHdD8Mw9RL+VqYBp4ZFnl
8es1BrpJ2pexiCZz/s9DAGePjMW/qt+FnC4BjXrSby5K4cwKrpk6w4Qr21YOo39vaOX1EJc+o7Gp
Uy9iUs9iAbd4kt8gCEmGwdQj8pFud9Pb9Gbd34DJlfKuSDyalzL/ocOqKZthFvdNwEqBEhMEUwtU
ZB782qKpI/ItbhWQAakRuJEx74KdtvgfextofO1Ft+178rAMjCfYRi5Tp9idzaBSwUCOuU4+y57T
5eahOd5XmxAFm8mqNfgudffh+DdAPLDPkXUh3Ej2WYz53QWF9mDWXaCl+FUNwl4PkmCqwigdDvCT
hBii2AXOdhd+IKVv/FuxHHUPwTyTGRKxW86NWXMMfXo4XsDUgL1Tfb4UW+cavm+RrfF63kfC1rGG
d6GIyQk+gI0WWIVP6IXNJq5Jzx4VkEE1jNMjh/YZ8dwM04y8fETBPpb7NiMK41q7VOLtXwYh49fA
6YlTYlQfr/ARDRgwztMJ6u84Kq9UDna7/Kz5q8sBGsJE/rt0hOKr8QNniT9+apMyffVXgwVQCB/B
uY1jL0YtQHp94wyp66LU0kYhLk0W7oClgRcn1rWm77sBDoEbBe122Atmnpw0x0O5hejH6z4vl6Cu
SJO6N6jm8r2bBysfNS5TAKctJIXsGZfqIRwb8gV/K7z/D+nk0XUEve5ECak8uza68YdznUowkEzg
xTuQOUfXMSZKmWoCsr3toDGSCjQkPMl5skmIKIMjnoboXaKMZ/L6j+rmSpaL928z+vLjXDjVJ5oo
pGdl6zciiC2xUpNVIcf+1NnAHiKk4/mY3ngjvsjWDfpuHYzfhsjik1WA09hCV8hgFjLI88Z3twZF
TO8OgAVnGxAsM4rvcqoqzD+OjU8SyNrZbDY202UfLwT2F60FQtzylbDpWkdNG23AAODnUuu7wlxp
9icgt8/6Y+Zpl05liu68+a5yrRu/khjEPa0009KmyHLbMRzuu2akniM1bGh7CqBCikMg3RYoPR9r
Olpx9VEwNo+GBViLjYMiHaVhTmzRtGVaN2eqaAYV9osCEM7HumGjBzSMSN7eQqcu91+YRKCE+Saw
rp0I6eIrw4JPVbZQ8jK0rzBkHHuXr7FMLhXrZnY+WD1bNw0vT5VkaxsMJR17cYmrKw8Md2Zy7hmE
xpeXFRZzt+LJcRGZp5LoWItwcVF14A2Nw5OQtphWzdfTIPdf9e5/ZRbCSG79EhDlXfXtwmN2pJeT
Cl9nSHduoVHEUnBhYhPAQjQvrhLGUpYpJ3re0oa0j84Nh2eBZcz9OsNSaZSnIFTZmTDOvmIvnSiK
JIDkuxiKm+ybLOv9zaUPdQrMuVjt0VjxXSm+/C9QNywna4Vs/fOSBZGR3fMNtmkbWbbK3f2PnCqZ
CauxGyRpYsrx8aVic1T/Pi8BtX+8HbwwizG0qHeWHksKT4+H5JP5BP+Y71N3qhCGk2lgxNdwZXUV
ObpWvMkXCz8m7gGb1R3OgyGUKbVP6fObv8hqt5MTczWd3pi9NKV4HR1oqCV6BNLYh7DZtUo4L3bx
U83WZOSdGz8bbEOWViftk0vEU0wlllt3P9z1s6BPtAuyTiLSnU9Sa71gzAk9hp98OsmYXId4o9Mm
wov8CFHekCBascRAwYzsQaMudSGD0U7Ub7V7U/BVs53sejt60xMvAKvETt/bxFjerNrsObobwcP9
XW7U2MzjQAhGWirrC8yC0hTKEC0Enbg1uT1lW5g7oCwzmfcdEPS12E82E565l/OHaubceKiXllpV
UziQfB2Zr/RFYSUgHWJkomQCFqN4pIBpoyN3ISo1jUEoQxSVtsTRB+STjxGYItHXEbllGujtmfDO
R8zAOBHAl591mIVkXhATFlTpMLpx90uRWUnIpgEvigbwGkFwZ9VAfvEg2KPjCJ/lQu9zF9b7n9g4
tFyGX1WYkP3ImnmT/LDmhp/Y8jgJP2PK3g3m3sU7+kMyX9bZEFWZ9wlhZn9YH24ZTsJSrCMLjeTL
iXXQ7bJe+S0tdB81JN4gvv+ivJn14BJJ129jeKGdeffxxGgXqun+rnGplorhJZLCpBVtmPzzTd9K
Itw9+rnqau5JLyJjaar1+ry1V5sKgm+c7EL7Rna6KheodrccdVrPQCQtpzvnH7Ql+XInb2/cEJo4
d00ol3JFRrvaMmoJIWD0sojpOSHLqoYclDxBpHIkbqpiyB5JtZEhmVC0b7kbBUDUGxfYX3Lx4kzD
pgWDaHIOiJXUJsur8YBrPJj2vithoYK1CROlam/6dqAIG/+mvSbSfkuVD7pO+TGQtGzSM3oJNBrA
snKLYfuIw1EegV/JNt1KCYeyaZ+r+yJL2COFHGcvQmyyPyyI7iu/Mo42QNLs3DzCaquzX5FDDqc9
Ft7IlPMFRfuCwMuE/0TSGeae+imhTYJw2VVutNiYe64YEsis1oazt0ypTekkxUGtmZjES9mJH7T1
/h3x5bpFajMe36NeiHhonN5SvuHXefuqwj/4Vu2GLGHqXSxOVlWENtw6F6z5qb9rFqe75gNjAgwB
Mvr7YXyQbolGbIPoFXirZBlaCtR0fujOaAxlh4IjohJH5Iie6GVVrNliUqJsX5Qr9eLXfAQrK4cB
4twkZwi37R/+tY1SvNpxXEALGA8mb71+k1Bvup4vPw7Yo39kGRX7Eq1Q3R3E3WrfkXyzeYsnKT55
qXaWDjnpY2j1tg/v8aQ49K9jEpP7LDGWufJEtYEWzRvnOPL30QyAPPo4XpYoITcfZg3R0MSiVdFL
NacIqSyVl2asoz0+LNf5iFoXIjky8ulNxGk2+zVxtY4Ul9qWS40XEheMvVu+pMz9MVAsEgIcSl7G
OfxNg7koMyg8KGpJnNPkrBmfOEgMDBTsRDNtELRtiORbZzMOc2NlebrAcMUwYngHzJiWQOl7puyU
tkAmN/zun0L0Ej+udw4iADLm6RX0rtO3xcfvPSMbcx+pEX1c6hSXEjwbbylmb2SSUYbOWLoYBHIJ
u/70I9wBE8ihmEncLHUL8Ep8rZkuLNkhohN/EVl9kzSOfxuJSYyRxh2iEZT5EwIYn+vvLqY8NVhO
mC7JHMQ0NlkRPMZkrstY4j7lkQoG1jfT9JpWMxTh9Yxz8CNz7jsUDFyqhkMKgeXxgbwRxtpQZ0yL
xb3x06Yy1l0ka4RgVp6JLxQtoNeZxG+86M6aeyrR3DkxPf5SOdckXsNAUZWCZ/xCAEf2ioe/mYLq
qQskGAh0Rt9T1bYrw9TGpKVYhg3G1PsmEQcEf3JOMucaMQPAogE/BwJzqmfEZwJzIpzA/cMGh8pM
6cJ6tyAwUcIu4AURompsmW1dOH6zngSscVurV5U12Ti9M3Vi1EEmSNEBYBeAihW/wRqkNc6I4gM1
DOrOArkuRjWm9AKxccIU521rjoUIJ+jiv4lljGniJ/wMHBtTX8d880tzimmboesjIEUnAI7OkueG
z0L7yi8tWRd2s++lCY0W7GrlOaf5nRjP/zzJ2HLR8ftObtnWvnrqH9jbDgYBl6iKNGo9C3v+Cmc+
VaGhuZ0jxwOoruZrR57NBPtZFCbT6pfqHKtnWits+7P3gZiyjexk5Tu0D2JFJ7MHkAbFNUYz0uye
ez5VrKU5uX53arou8nUPBnoTkL1t7uYGhl8GYcWukLFX6KdV6j2XEJsitsF5GjETeoZoEHkJxmw0
NVRzQXI9qbWtQPm5OcIrxf9eobFiOV+Bna1laJS0FZoFMdscL/23+XMlFv2NBAJrdLcjfe9WrKQg
R+dG373vnlyFIvxni+6mezqpr65Yr1z0pYhoCssRO0/CIo1LljFG8VgcsFgKzHI6N/Bub40HIx6L
TfW70pJJtZS5+q56ROfNDZ3SEN1WsFX36YaxAQvcYL3oGOh7J+sNjMoMxXxvjRCxQSNklsbAOCNO
4P4Gbkuiu7+Vb74hhPvnLDFA0V8jUUufccqnA0jV9l2/GnvExF1t85m3ufK4DA8U25KIsQtHght+
AIhqynUrWY7MQYceHYQn1BiWy8iegC+DqNsWoYz0h2kOJXuxURvY9AVnvnLuwnvngACz77WMYVQB
WJ/2FEKNJfjRBBNv0ENDnZu/oboqDEgpVQZU8aJOM11TqrVhJtjf/ZZBs5dRvOxHieD4o5XFupC3
KaundtMlCPm8g1QbvJgOez6Mv1Qv+CZA0Y2IvfM8IkG6YKNoam8v/v6TZ3Ayni4vfIqzoPN1ydis
4OYv+3ZcfvlFQr5AvZjoLKOJkFiKqruee/RRkcs2LZeSpREvcPJr925xtGqlB3la5JnVMLlWcl/l
Xxwr+wbRzDFvwSuq93wGQK5OMo3Q+NhR4kuT/QIF4iiLsZuAk0L1lLHFa/BkkWIEOpq2KW/BiDm5
/BHStokVTgfioP5PqTVPLZ08HL56n+QD18rjpUBvK+Ozcai6Ux7R+XJAAn9rHRg1nB9PufhCjDAw
pk5o5cR9ZmsIruZa9253+5uAkZSZlj2JiuI6vR+RyQwdtDf1R/VTplJaod+E5zJAEmzR7fOehZpC
YPEJMV7idvBQKR84+N7DM3bMc6I9K15eghEWIr/pMvb6mt8J9riTY5lhd7elUP+jNa/mZ3sGI/EG
ZIZfFBYtfJ2n+mXQ6wmeXQRbB/3E178iGld+X0XyrRvcrlgC/pWAz8TbHNJHfP0QpPPNGCrBYA/q
Z2hJ9j8dzsg9yzFEsRQ5l2A15zUek+jH43+iN54fIW8Hagp7a9IczJEdrDt/o4ZwS2akbdUjAuV/
JlsGrafKsN7tRuk6AzZ2QbFefMtf+eTpJkBpBdhjvILd8ROshjRW/EAE6A66wziGZoYkQQaNtZQc
weuaKTja20zrzIuSQFkXWsdjkA6fpsMdUmxleA6tnGrLytSjZxhmzCAqRFBlF6SKwjbEcpiKDdRZ
AcWegwqkKgQG+EP+7rrbgf1ah/KZw7b5K9MshKW+aiZ3Otfyb5uRMGXMosYH36uZplC5nl5Pia/H
nxtR2Ok506WLls6mj4ot1ILqaKN2m14v8YB+kgQ0asxsE4cAdbLPRB9SUMwANgrw3QBFYopwsu07
5XHWRhEXmjoJD4hqzhHSTxRkmLTH7dpOukKRR4+pv7w0L83xCdR6bMkXxXh2dIjAMyD+puXeDLty
i8Fb3b04puHVhcIqyH64a5pRx8/7nMnJqcI7BtdhPW6E1BmfkToCFDm+bHlQ8q6hcBOI83hiqAik
oqZ//f+RAz3yJHXbgHIsWjVNcyGBdXJgaPKnjzVl8l3/N8/ltSc2lsDJ1x9UeuPDNco6DDwrdJcj
Q+N5LxKniQlLypTXXZBI5UaEifIAGA8RLMCNKP54QcT0SbAcxcv5rveSkanVItuxXdCkcs2okgw+
tUBSy8XtMiXQWgBQ3YjkCFcJm9Cd4arHiyE+/ytwor7YUP9eT7znev3PZ/29bmgNTIEF1biYINiE
1tkQC1jhxH8wQOH6adUp3YwMrHYuuo2jQWz6AHQUT40/DpTT+uGAmXfbIkNBHA8zE0fqzlfWMroj
GYNHgnk3gaVCA/1XOA6ETH7meQRavsNF2FY+D6Fas5NJkfzgWI9wqBitnMO53FYYEkIQxS4M9uM0
SuLHjTK5ssXWq/5ZydiAxii3VJDo2BhmINh1jHL1mBRyg95pJuJr+WQMMi7h9wiKyK+9IO80tcmI
BUlC5NH9xxtK8GgE3jupV+iSo+83xND/rPbKE/58Hu7lWqYNrDEEMz1XbtvqfXLulLrXwXq4IwUn
WJs9O6lpenJqHQfzP4cRcwAG98X1M1M7VQ8oeeaYwl1s5sGHqfJ10mClC0Az0t5wOysRpkGh6Oab
lIff8p1k5/osnwcHsrvuBcUGpM2elRTiNyAGq/J1kPigC/4lOcl1C4NU6zZ9jrOzy0tpwAL9qq4c
qPKLyn5qSmt1tvzWG1ERx5/qP4zfHjVKo/X9n3ln+14Yf0HsLieIrEovv60t6kfJnQ05L4yBbefa
39NUkgPL1GiVKfV/sQ7jM52B61Hu7YEgfmF5mB6q328MAG3Rf9fdMa8L9ff+vJloHSen11ytONt3
n7Bqerc2fkPHprZE8bPY530Krc3it7bq5lS4c7Mefo4EVhhuDNeDQP0T7ln/PHny0mFpyrn+6meA
mCfr4ZEXJWi7b+3p0Z33zmOuwrFT6H6FcAmZPcbw148ebW1MjHvUB8jZSUYM6Xz9LjOc921T6cG5
SlR6pcpbinBRnueAiv6+Apa0pJTD73tMUjENLc5gY+bXG1j1NOMFz7FJutueGLrA2FOLsGr0/lYf
6HEYCAsJfXODGT/RRyrRjOlNIwaTAE7+q9Mm3vLI+sQhlTQOE4J460RhgVEQsvr4dsLSAAkKDssY
KFIxNrKnVQ8tT1BZOP7GZwQQC8f97npnHsfure32xb+EZ+uehP/94Mh26J1GeYYcFDGnpF49n3MW
yqWRoTNL5LD4+VzcGIzEKmZSSrbpvBR39NxXrzRy08/g9BQDw9LrtrflKq97X11aNr+6d8Q5vwY+
7uh9opH5ep+gOxnk+Df3elxcmLOgzNCFeRGJl9VgN/Jx2Fd2ox0/mPfn/e1o3mcsDzNvLo1s8zrJ
vDITYJJ6XSO6uZ/41dYLJDYbl+gjZkSz4wEN6R/HDn2x/013xVbMle+f989d42vBkKRXhhH9MBaL
JQboyjl8u35en1W+fKa3UyaEvK54PF6/Jo/XzeQL5Ds3LLB9vx7ReWJKynly/7yAspSPE1/kc9lT
pTC8p5pb8G3UCzCpxM9wVY69X7RLH6+FYbpfGG4mmRcAtpd0nzkmzTw9D+t2qc4h5P/s98xfyKUZ
vZRmRFo6ZMJICb3+8ukWZndVRm5kQNsZl1KoHHGxlwCL6tQokFkqPNFghPSm8SRci/5+0/FLnADO
wMwcpErfge2Tf1Lvt9lquVomMjQ1lZ+Ae9HfDAHDqpzEfjJ6aPMClHx70qfLcJfjskDZCZomFcYC
h/LyhU8cpJ7lbLF2QpbwuChkhic0gIASN+nlbzHY4Sc2lT3061NQQjYxW2XqRYYBF/RyXKpMqrrC
w+8kC+Xsn/QHTb7XRX7BurzyGuAHuGAD7uNLobw+BVcCjGJlTXMWsw2AY0+VX7wloMufa7JcREJ0
ePmTG18GyWlyeSDbbxdGm0nqLddGbHWyR3s10c62V/BU+vcbTcTYsNWUy7PGM35NzlDwrkO6GjqH
3mYYUd0Je/EPuqPTk/j4PWKEMUqxO8Y1EeXGvdHYRXu5CaYn5K6DUQiJGt1ikt1RVG+IB0AKowGV
UZlFbJoSKjWHOqHCsNvsUmNqE4uuy++PGrt6P1RUZvgsNOCJfG5qn6uXZ3nz8kP5QMRWbwnMSIBH
IAtWBjYM/5CggQ4/AgtByGRQePttrUfZbqJ1Gu8/N4tkN4UCJx1JDO2CQvEscwb/j6kza1KVDZLw
LzJCXEBvZRNExb3tG0O7W9x3Rfn18yR8Z2aC0+uxFeFdqrIys26/jInsi34ZwtdyxMlVRVPMRbYw
ZzNoRihBuu9+KbCcjX+h8Q9lBCs+9ZJRM+Dvth5L2KN3XX4iCsOT/fJGd4hD+JmZvdK8joEh3EwX
Hc+0/nsFX/uqdxrfj6/FXzYvzWEgbsJF595hXacfxqhKTyMqTsixF2wn1f6916BZ3Xozvk6gl4Wb
MQo8qnnzhmiM3XRq0Pfq4zeGaMCTQ4veQeUBt3LRvY1xCxk0+7Xhcfo9XQyh+RFKyMU8B1SoX0OG
xoCa3Qc8WWiGQYxEpEQDHhYIpSZsOnmCotCJ4EcxgaCZwc7n4irBUgykjAxzbeXegrxJ9CQdKYpx
VV2vLki6IiMScpH6eE49r7Jx/Y2K7wqartTclIiDKYhCXeAmu/HLgQhLFVw2hEqti+Kb0sYUwVmx
jShjVys/vXiBuz/oK7Lw8UCma4UZNkLrC/LaEa9KTHjwK9pF5uCIdyUL/OBC6/nqF6vKC2dgNnAf
H/tz6/ZbJbrZ2Mwsxsa996SKsragiTMfh9ukZXAXV7U/c/0m7MHYBd341f70dohn1cIro8VWKwtq
6+rsuWQTMap2CVO1mlfHYoqM9S5PcvEc1QgstwC//70DHrjPbNK0V1w6tq5/jRM1J+D95/q+xNyO
vlzIeql4DU7Rp2tOGcLP1KEjTJyGly+GTHldntb+rpPNPFmbk3dwnHymlTUt3S5jy6MhEt5ipDkX
B3HBBuMpVDJQaeFO7Vsnw76yjVedhA2dsa2VpvpjAA5NeYO7n2pUoRv9GtyCR/IM5hq2I69fYUg3
fmu/VVZEbNU+3U/vNL89WudJ6evaG6rWwdvdMsJOMTGO7jtkrekN1nNeCaBdgdAkfYxJ8FdC0oT3
CNwRkMPfCJhScIaqSI5p7PEuoDfdV+GFalwee99CTI5DoSb68RVRDdCSJC5jHrajVTpShBG7UR8M
oqjZv5udz/L2y16VB50vcGkDmqH9KrcWII3eCS+N9pOIc+c0MW9BIMhyWCPEueDCR3uWGnYorxjR
rX3pY/M8yIJC+k5TKlf1t6FKruN+v4oRdaN771kEFLUb9YvL+Ll8B/XZ7WczunUgYc+IxftdXpwY
KkjIbuG2Yh/waL1HR1qKwDRlroBCnVsGhJ9N61lrVSbHvyuhz6d1mLNxfPiLH5Hvca79pSMiYyH5
Tv52mDc0CMGdT61VHR7/kOfXUdL1F+tztxrdNi1rtUF6NWQhvE+sTrJ8NFpb7BgoR4/ecyYHrta7
EULlYTLgCnTqSavKpbVRAB27x0l1uPDK9KSibEJ/8q7l+iz4Q+4RlInhA0L/ePt96WR+zTn71Q5E
CgLyei/pJv7WbbIp4nVDiXPwgF2xZY4SfrqPkNfGKnbfYQIk2HAeA2xogAh1SNsJPdJ9zeSDg/KJ
bH4JVUlJJzoWkTdBGe1kIt7GsbtBUoxxJgQMiWeU5dd9sbHeYUHQeKI1FPY/Qq6I7FauICAm5Jjo
gPRok7+SwFgfhSHb2/781AcPHJM+SJprOZ1D7kgFNYrMl/RWZJ/fjT8YFaAEwqSfmHCc8puoINLd
vv9TKD+d7fjJX4tgkb89AuyfN3ytNLLQ0r/cRV/8LPNH2uOy94yeLyop1TD15OQjUyrZ5nwcIQw6
LtQdlDSD0IMQCZvQoUQaUhTcCsMuDbCcQe2sskThM/teL/rXCOuySN6C++D5FTW7ze6JAvmXvAoN
v4pM/cFr6VSgAvEaIsKJFqTfSmyc4ZO6/e/Inb5vgAZuHUeqfaRrlwTHr8w3kG7oLmyDvK4iHtn/
eYYVrjcYU0Uole1Hi16fjtGT+sOCbHPNWTMmJlUyMcIZp1vuv6hW6nvdHn2+tG8ctUAUtAfPIb15
bXTDEPkCNnFxLygLUSq5n7gW0Hzr0ka+zvmUIAN282fAZ+c9rI2zoZwaqkMpDXEEwYwasRR1eB+i
Pf/kZcY7ivTiFkSeSn4i4ge9NDskpXphDnSYQQ/mPcgVSSQfwWU6k/89D/xccy3jxkuJYsDE1pd6
yzRakrbLEBfnc6cWNxzptfSU+vD+cEHGfDzG9emIM7SGPcbaGqZJUOHq6H1I+1poJPHPzd2LSi5N
/fJ+u3IxwUsPL3HupG6AOFiHqWaDLq3+vGA36QlMrKJhHl9meIe7l5lUl0fkayVOR0kkNT9gNHkt
afDrPf6Qw3H+crqwdXGb3EdZzemDK6lyLOehjy3P0nQNKuxMaB7Qw4nCvnVK5HKsmTqCYTyLsVDi
PfbEG8kLhwW6NMPZKaiMCIE9iwKCjgXGs3VXPovS/EpUt7X/Zj8zLNr/HdAq/FP7E5vRntP6YC8s
PtcW5gVvh+5YcrXTSUpqN1ONkit8DCQXlKri5hZWjPorjK35+e5o5GtmyMRB9MjNMLMjkHfVPpR6
ijSi8guJM3OfgscBipsok4WcXnYEqs3JwBoFS/vTIdLtWCiNpCZuUAwJzu3sVxKhCvujW+4ByTjk
BzksLOLbqStDJAFNH5hP/w4h1PQWJLTTbwQAmf4lwm6V/b5NfxKI8wLvFQHS2wZAiqJyTudRdEiH
UfoAbP4avTrQk+WgW0egZNKUznsxa1Vw4wT04oV1knqI6yVUqgAmz4FzbbmqKOVNXwQ7kR8UQTqE
9NECOo5KfVOp8WgfiY0iNHFjvqFPVMM1YpKuxR2l1MY/zlQWx5qJWPKJMKTiv38qdFx+oiC/5BfC
4owtnQl6I5092Ul+3EMQJUhJ6JZVkSec5UNvR5/zByOGTrneH4ghNfhJEJ4c0LiTT+TvXyaSLW5c
faYwSSahQ0jprbtzMVzxhIAzPGS1VYiFZLHHVPwZcvuH3GxJcmQH9ggP+FN+acxoFxLHkfWeuYe5
mZZQLaR5NbstSjfAJlw4TPD0H2sRVcJlMXzhjctiAuydB3yiSWGJdx5J7SQJkpBPSSjFEvh3POkf
K6kZ75lbKup+iYukccEN7kqrrvKCLuSTcgPWS6MGXB7oAAieZR7wtVoVpAntoSxinZrz6VdGSVTv
Wna5f2Vhs5gtLAm5CqLYfTX6SfSAE78FiqZ58Uc2Ywrn5A3xzitowoqI9FaK/QuWf0N1F0HR3ARV
X/TBwVBVOUTFJCsCyednIveufpc7F/M4lZPTtso4Sb94fypBlYA5dff1tzcHsEBjRjod+qv9BzkR
96lKmOJRVnS8lv6kEUprVKbopwY1oMA6AShoiO5kDIY1mL2dHTsI+Qq2hyaScGzdB229qmEXk0ss
YWHbozXrV7gEsRbJAJSQqkLIP2IM2UFmMpdiZmY9LZm61vo8m8Na6M2xGy340hosx7nc7jeA4Nrf
mWtUg6gIuTXyuhEWrj3qIOKufpA190Y6qYNNSk0jBm2z4tkC1fNa9KAOENkfW68E5b221yfmLCnx
jI7iu2K3l6GiAalfzT8oIUATUGlAFQv0fBSHODivgvfxo1U+mUhBrMiMlh0I/Zs4HF06pw4i0faJ
/h51dlaLdVsOgTqqLJ8pkrfPl7xwikO/1f9rm20QPmjFVFWm7KgkMgqZssVgxgeBYoXIEbga/zsR
2bjIzAVb97wbiZ7zlu/9iS9vAe3BeuXUO0dXjnv0jGq5m7/hNqQoFZW3yVXR/n51sMChJqb4hk4M
5I9B6h3jGtrrgl1S8VKI+x/29h/NlSujn1osV7gWDMlyygymS6ThJOi2qPtnLQsa2XcKSTVg29fl
146taEGHzFq1fy0IXS12tFinvMflT2/k4x0Dva3UY5cOSvapvR8Y7RPtffa90ui8rH99pveeOAob
QFmK1V7TLc/3vsx1FREP2fXimeETm8SCdJmEJGbabkk7hn8o8OdRz4Wak9hIDSZnh0ILegO5Av/F
0Qxa/92JIkgziEuo37NRMtzkfy3xAyU1tTBRRQ9s3SQAVKitgt7D5X/mshQ9EYB/0A7oYL2MILn6
4hSwv3XhK+blazEmVYgXn4Cir2BjFpQVZxoQQPJXszf/p0aZKmKDFcDpIKksCr9K+4q6hWqxZI9y
VICxeMUy9eNS5+iz6iADcqW9UzssoVSCjHXNyVlmPiXBiNOVkFJk8CVy/8kogg4Z967jZS7Y2Y5F
VNe7Iy3A8PGIu2OttVufDYeWQTYOxPpryp/o6/9lLmJQW90tAYVSEWCeQb3Lr1Q8m81iHkafPy6w
XlGUL4L1iABoNmdgIxPNNwkRFden7loF2TIKUtkOJYz9KgvLv0OnJTfMytM2f4jOuPQTsDLQMd3U
xGZR+P3lySFg4Zo6P/Q0nJSnyAah+NgHWkKKQyFh4c5UHmkganHQ/2wwB/S3tFANmRRVbDwP0JFE
SLqSRRhE+lvmi8IcWX6+3WZIOhM0vDNlS+2wW0+15OUdxRLxTyy/XvksZetzUPHMryZzV1HSi8Dr
6UCWeA8rNFiiK69NM4G4Otw/nN0F77Ltq11OW7dVilnpKTj+1dCRp62zGScV70kvJcNdYA8Cp0RW
8fQi8dUEnCNBJErXYgx/mh5tqilVnHBKU/+RZkefKSs5dygr38fBlXqGWIH3iXrK4L6BASoWqESu
841XWLG+cs9UM7h1Lu0KC53W2NLkTDdoMMa696y0rkf7Tr/pT8eqIPixhhUSyN5idIwy/xXilITl
YudIFjA/EjNuetXhZpUCcO67Byzi7q1qNyMTMobkJEGC0Rf+u1oTzlGdYCBf5cr4QECz65WjO3eP
0hicHWz3RJNs0y0b/hLFi0GpDz+6vYG5XHTD2ZDd5GuO+2ifVnccQTGfi+l03jvuHPrGtDGfZaGU
3zx3Gw+Nx3Qff6KXX+s8urV22bkw2nSAPbRMTmyUdo+DBzHBIO2adtVJe1XnNk/91D/SCAb71dFu
b58nOihRTRZx6eImg3cHl3CmbzcZbPrJIBns+teu0bnzce3eJ1TVJofRcXDp3/qfbrOzx+jxQKv7
MzJMshNa3FDhgrJTCbG2BNdOgWEjeRcevKxT6jXiRfBY0fSmEW/D1L/3rj36m4QPrxpsuqXo2mH7
HNeGRvwMKziXyoyKrr7TdPqZ3sa38bYNFAsseAue0/Nyv6z+4DA1KI2s/nFa79cGm0BGTxfClbDZ
LuXH5UdfaQdPOYtqKvWI/i5qdOkNP6oN9tPmqBwC5XhlkKAICOkn+7FGMtW5uzvKHRaTP8I6Cqu/
8Obd2882TasDqtrjyjCLjbg5pmNxTzwb01UteBOU/VrXikoUGRtdCY4NpEX1n/3yEFxrALENNLPz
FGj3HF3sdtqpEIuSxKKJDD+A/rxYg9iTVmOTDc1Bm/OMRvM04Kl/gQJyTWmdASZijY6K1BKoYG9Y
SoB+n9YbMwTQ5re3OID1NkfXqXVr0wjvEmwzF0sbLDWJLxG+T5/D9BtrZPeeth93+30KrlaUndpJ
jSyTIU87mNv6gFHgWC3O3f0vFvbf5xKupq0bBH9kZRVEF8/guPOTPbbm90ljT/yiVtAHQqcAI9TU
co6ZXSdQsR+vlvG0k14Fv81l84fdY3nuUWVRbmg6JwqG8cKpEsJ4Gch+WJ7s+mk3+X4TGJLqX13m
9gVCxsQMrItbGpZf3RIG/BglGy4uqUBUs3ND4NU5ae+TsDQ0YzNuDpvD0nAR7P/UpAgzsh6/65HW
DhnjZENxif82UakMeXawNhAtVonOsfvq7LG7a/YefFWDK/2G38HOVwcsfV0EAsrAKYav2cMQdf9P
y86Dtk6KrCqBGdQ4EuRIVV/bb+FOJxWOAQd20zHbGHyEb//QTmlwoxY3l94n2sd7ZKh6LKJT/qru
s3CHdUwNDX7Dz+A74f7VOoPA8VNoMYz5jzsBk/6g0ZfTXn3Q7Nb61n8fl0+rCXJk9nk+8l/s5kQK
EfTywp5PL6K/1db5JCI9456otlfXoOSL2Ap9lcZJOPFzSOG3JVlRKF0kAArHFaZLuSbPUpFCE+/T
lt8E8g6SBbEe5CdWxlFsC50tpaWMitFaKq7+aYTHM8ueSg4iBpqDXVDxwfqZ8Afqtqcg8w6B5qAM
OMDHef4ijK8G106dj2u7sEI+dpoU8z8YbZA4OPLWzCK9pioQz9y8Q95mcrNb+EkbOiAdXD7UJmSx
rNf7hC9v8V3h71loXhDYXp4yemWlJ3vCbIEx9CHeFqFZsqeU+S9IQEmaTBF0JaiFqJqr+nDDL0H7
E9Fd4InCTFVgRPnIcovXG/kdtNyALMlfDFPaMcvzBqabeB5X6Pu5Qn0ylpeIMmSRy250tNJGjVsG
S4x6VAuBp+4EnKFW1qrd34ClT3ZKktd//Rjr1LFCUZNLfn2t72gDaP/EhK8KO4XYyvZLUKwSYea7
AvCPB8eDjEbxe3LKmdu7fIw+A4t4jYD/krQOZ7dJ2vyyF3fWDkL7quWcNt36fva2vho/dHWimodz
UykshU36ZYYigFdd+uQQSpS9MxgO4Uqv1C1131hECs+8e0mAaV9AUkJiQsRGrMIwZ8HllLTVvcge
Nm2xqo/eJWcmiWQHsc5T+y81iEqZEU8Gc2lwmSZjTYVXmASLtg7lOrcjPvl6hYQGd+XgE3/iMh9Z
T79d0JtNdozbqMawjbYc9S5+NqFa4r1pjGfZcebjiJb5FXCnMMkfQPAYKQuQ86jla3o/x8wasjO5
vVchq12ZQ1fPmqr1mOllrsWjU+KED3R7da7IkeLhh4SFOcnGeetsPGp+iHZkMsFI9iheIpnftiE9
02/yNb4OK+6ectkCbTf8CR1Hyh/7kF4dJBTvlqIHZVXqTKIsK29X8wJgevhJsKdEF2Z+Fa/Qcmz0
SDh3syIJ0/U4cO3vJLKRAIVy0Ihu7UfbZC9PSIgBEvGSF8igRKz4H4U98c8PWYca4im0xJQSIL3Z
ldelIkUduuFaVJQtVkhXa51K+4DRlExf82UFEvsVRPxuJ2x+ZCQf/5EG5dWGhtFwUy7eWcFzD5eD
Ouw4ckeqnCucrTjYhTtp59mpMou6uy74VdfsZQ+qm/q2+JVCigSAsJMfMH8gDWxpA9Yxe7VeMzKq
rVrvtHOcM78w4tL4wdUbGie7NjSH19l9tpuUiIgNG9+nyWGSzk6TDXTGhrvtl+ITlpycgMIBBQRm
gknDdSXA8L0Jjxj+7diM/fPCyV5YVNV83h1A28e/LKZ1OkuD+mRfb26yGWY7v4kGFtRiYrK5krCi
V966i6RjcaeX5pf5glqZZN7t5O8f2HEDStWn5fFzXMb8crnDpHY/e8FB+wCFZs24AkdN7qsLw8EW
+L1uQiMtB4fMfZTcbd1t/LzcStqqs4FCb0pbr9UzHSdpuxEb/tNBS97mdljHvYc+4dCrVsLG15P+
gFn/0KttHILn/QIqh2NAvVf1wsR41iDky5CnmNGdIKGz3bnV7p3WE+z5P5+v3XDRl39pMSTyig/I
tkwFtR9dCQJUXlDi/YnVAQEaE2thn4J0GcvxDD20qs1SYaswjUoJJuGNELMwWTH5mtFQDO48/YmU
pMoHTUFp4fKWUDKgWyk+yyWbFI9kktRYSo0EuARig3Ckgk0hjEaVmg/CZBEfBQeSqE0EFIEwznwc
6JScjgUs6ButprQoyTP0B6jlSBATSKFgQaWASHPV+EBK6qJ/iuDJt5vYEzRKIINI4mnhs4OT21Mi
KjtFQfWXNi7Ql7aBTaVTjsH9QR2yoSZ1aVKjUwwnoTX8TXuZEkU2pNAQqakEUFN4zHROqjh8+ipb
yKFXDSXM8W5m8iTGsBaoCaViFPB+k94Sb0Iw4SQ6Xkx5+gExtZsAIVvuUFHQIaHua+0SePOyVfSg
qLgBGZEPYfF1TxMKVSaaZC/EnawbWwwlaU0ytlx2GfoqgU8UaFiN5UT3u8kWJLxSpyyYReVajLB4
a0rtiBBG2wHUgP6YDKWrKnBMZtLdYktmEC/26S+KRRnHEXCLGiUJCN1J+3hi8XGlSwZLo7y2YXxR
WAfFwzeZ97MFGKOdr99wjj6P61ok7/zBm2DvTW6qYSOmnDhqWnpxoGU47d0nLTGfeNRKW3HK01SL
7+7kPW98a+Rla+QdNVO/8nemE6c+jiGkA1qqt+Ezkc8enHoHcUb/3i0aYN8BTc5hrltBCCwlS15s
GZDicmt1V2SNfydG0hYPFQPP8JMaZhC9E01prwBbKvAlaTzGEhjoKURnyJ+Kz/qNqvUik2woDryc
W6Sc6kM5v6jXy5RAzkaKJDR9rqEYgS86KOhZds6Y6r4kM6rcW1TtRS9RaZ/axVFUI7raAfhASxHf
I/MgcHkW33+Lel/oO6QksEiviq9PF0OHqTqIi8CS2qIctL5VbQddEkqEbiB/Np0i33x/fffx24Hp
qHAR2YfAJ70tQVN5MQeFRUxtKQJhmcWlb9XStGUt2vQNBiX7mQEkNl1UvnRpqQ7VgJU2sD2V8Cgz
uUN/Hi4nrlAfvQpy29U4CIKkhSwH0Cdm/5cwyB+STOSQmMiWfxr5ojlucABFrdtwEPCyypBP4B0u
DyJGdhdxCnSrMwkCBp3mAFoB1pryexoOkUT+K8QV76OQRQoF5ByyxK+VJIakdGEL91V7MmX2qulx
nrnF/RbhpLBF3TrFu2+HEwbm4x/8bDihgc/jW9S7fabsEFSPo0xxSHeRe+eh6CJvnA21JMoIJeLC
jodRBMi2Hny8HQFVLCNNxKYSGV31hgEy9KHGOQ2uRlCS9B1CmS4dC3feTIuVkRfUz1pUYF0UEhCV
ngbrAWWnDkYeAJ0wVXlq8inJ4/XQMU6lY55MV1jiuf/Fkpdz/69kc3135A90h8nlYFfNIxf+hfz+
713pxGTuSfrrYsElSLHUOoLJ9GJiGPRSLKEYlmJAyDRGL+afv0WWFcJ0DYUy1Tuai0JK9KE4zHDK
y9e4DmG26pW+JCeSbhjWINlNwbMSo1QumLllCEQv8dBxoRUVS9wWTQMmxyuCGajRqyIkqmxFeF3Z
gejWKVkRqAqDEvl7xZZZ2C3AKUlzodTXJIXNZcn8pJNzvjQVdSsXPr9t+F35LrFZ4oXtrcBmDRYN
7qMIwRuHTyzV+RUNNWCHjPcvpuWqj6ZcTYWGTK0z0rBAmxpsIueZ6+cQ+Wrmr74fUGu5x6t+X4yf
sahBOnT3MYFnHefCxtrFX2FOVJ7RG3vu9oA05z7wNM0MQW5njVF9wOrPFoCoPtb92DP7Svny/+LX
8UxdFfUAODPg9/og8vtSiY4ctjVHFwOxRDB1RBrMCG8OIGTM1cLsftbzzmr9YxQx1wsIX4EpEO6M
1FbFE0hcXfqFhUK7VSfEKmmCrIM8QscCgoN9GMjUghoGyg7qKVT3Gp0L+pFdh47A7jLPaMg0mqHs
CNNIik9VK9ScdtdTe9otPSOphVM7kUX7nC7S83Pw1tsXnsucVGDsz37+oEdzTzLa1VCNHv7lBgMK
J5hZGJ3he6lbJ3bV+L16rTajDKuskfAMHQ1icpU0tmRvOopYW42xCsnMgutUyFVwEkcQo/en9l1r
cU5I40WhlKZEAhkSPdQ7RRd5edcqmaG4QdGT/EwXrLCtb3arFH90ayDG/LGWEvUkLc9jZJuUVDQU
tTPAW0OkIBzOHEBXPk615BWKh38bDQNPThsy3AP836NGlMu4dv0jZARRE5r5Dv1TvJwkTdz/Aagz
yRMncbAv6wNPTfV823od3Sy8rfmhyllbAyMs5/26wexlx6J0Qxeg/dVpE5NtaK+JCesA8bbK9IR9
FMF/4bRymsVRDjN4aXon0Nqnb/J1iNik+LIS4EHTaZ2/67R5Bhw4FBgiSObW/usDSrmAwZjfZho2
DCRkVsN4VaJVMyvYNbKXkteTCgMqAs4pKQD+K1iE7sZn8Z8K7xn4HCX/GAP0EKcuq7KqlMPYf8P2
zVcVyuXYotI09nHO/iQuLt9u3PJqO9qE5ZkMmi6TG80Qv1U/1yNVsUQ3nFtyagrceDMVLg/CZu8v
bkKs0Xap5bwoD2NzTYJpdPhN0fEzXxm0DgNpsy8oSrlOtNRfMfJPQuHHAGr0lATOVhmNRlnyFs/y
MmKV26g4UrkAnC1Sx2twD4Q4WWESlwbNQYlDLbkMVx42PSvMOxFKDU5iCDoB6DdseMTct9Y53s8T
G5CBootUbcUllGwcHXstv56F6L244LroMqxlZYgfrVir5Ir4ymZxY/lsIiwyQwVF4qpKDCEuq0xH
MH8mgiwMEmFCAj/vge0L7XEeibjFVqdVUfs+O69WNyaLXkusNJGCsHULtTPT7ZNbPjFcXXgVklUK
khStJ4tsjYG3CyGIHVxCPpZxrbuK3hSbKTKzPAOGbMW9D5POm/pxG7HQl2xqQbq8D/2S97kaSa75
aa5hFGSEeMAE5FI3MNO/RUQBy1Jf8ghk0ZhUmOFzWRhaFXFgkUixj7JByi5bqZRyDpUwH22Rkcgp
SEyaRPiK9hXzCyAtQFIF5ATX2Jrk3UcV0KNJkTqZch/BqOqHqy9Cx+mgg1chvoNyQTx16cdB+gVr
AOH68Q41RBbLhXi87pR72AjBPSkc3IUL6v19QvSsffJCWASwA3in2ZMgNMfb+FHmGxR8AQQNNvWi
lFQ0rhVeosSjpDulKn+xnCrK0mKtEVP4vzVyszbBUCqOF6QxkHJWqn+ENDIXT12Q1dpON0uRvC6g
wmkVQxWdiTursaUzFG7IuXJv9A7gf8OnEb4JNCiaBRYRqEoR4eur3K1FIcrVu/n9lApMixTsEJ5P
Y1SvUITuebPkvCfv7r9q2N6/zZSW6YPcmhsnOhjd8cg0BW0ZzEqV4IUO7ymnC3RThUltVVTdZs1h
fZLZLZV8TUj8Dty6zeq6nOzasGZOjOOJZicqQcqlszmUEkJi+k/loR+5GtMMJbuLcrniViMpf3TC
+VbwogAmIX9tfYMKBRoBikujqH4tVMZvhoyUIpNhGoiQrNulIQYZcZgT1hh18FhJ8CkNMNqcNyWm
V0cbCsvVQDmyQvGCAKZ0ibhIUaxWNhjIbE7UX3/VaGEK7Ur0EDCeP9F3MOzyyeVlnywj9aaT7Vq5
Z9ydViFG8KsWdcAsuNpVW4Pfa4dvUF+DTaDOYGsRAI4hN8D4FI4Ud2wXZETcmSe2vGj2BTIugdm9
hVerhkxxFPON9HegRHcsbyi6KTd5isYAej8e1Fbf6r+95pNtS6Ne1ljQZhhNmguLb82JKxuxHD2n
1w7R9mBkj/4jBMzV1FjrkbigYpfcAQrhzA3eOXtUYZd2H/Us1DKaN2NVk6YJ/lHSfn64SOygKlvr
LdIlLHeOKRSMH/tALxS6oeTe7wc+1wbSRk4bEnEy9Y+tweAG5qGHa+CX2prOXHzsVmaGJCiQ4LqY
wYskxUVtuBtf8sji8fobDXtNIi3PipgVT+SwOUG8VinBPPJHYDy4FkOEWMlvjLNjC/yhEld7mrSC
Nso40eaAOGu1jo1zmg3LtqeL90+tLq4SnjmITMR34v1qJUK2sxKJqxRR4lpZvya1P10SVQwAJLV+
ASBR49eYsTjEEZSbTO4nIz8dRUR06WOkqw5BGHRlVHqecnSlQNpEisRfrAslCtp8NgAkt3YOrolQ
CUszLvWOlGw3I4q038n3AQlxyRYQnFGm3Yb3a+swulOpPY32g+ekPntO0gktrbpWJ+1eQ6vzBByh
nTsfVZCOGljyc1igynVUeTL2haIxlXuFJuIjEmogQyBdC5Vifs1hLuaG+JWPvZxS9mZNkn9hsSYJ
r9Bi++fDwJjRcDiOxcJT9FpE/xTYCPrq5CQ0QCZJ1q5BRa9NSe6tfqdgXQnU1MtMt1MYD9ExDVmp
6RWdg7TcqjffwbltWneTtqZGDcT8AJIrXqMANoI8jR5ddu0FGRbVrELO4adJskd3kshYsMMjhYxq
6+vSRNmyi811NbK8xhTkJd/plWHrRmgd18DbDzXoxiAEJEUis0hNqQBCaMcOYSIJ2YX17BtXaEAS
cHcSRDlUKE7usAx85aa5ubRZA/qxbTUhzuEUOqUGakGKsGAbveS/RejBOEecsgh1Dqvgg+Rmj5eE
/CTkIcGS5pI0s1KwPmoMYUhxYpM2CLkpuMlHAiM15bPFDsHCy4DLuE9i4/TxZ9vC57Lhz3GNPhiN
5/YIyjwV+2w7WEiLNpvhKMXpGJzMd+oiLaKsvwsWNOBBdnLkztA1sPJXW1aWV/ZOyoEUutHTMEKq
9EswDXtbdj4lkg16sEBPhfRAqkll+IXmj1YWzdkCzjSlBaBWAjl581Gvfh6dMiUw1HRAaNe/JykK
9oJlP1k3Jg28Rlb72fNIs9CM/hJoI78U44TSZZ3ipvcx2UcQcJksR3tcSqwN/TEp8qMvCu7LM/F9
OutwL8HfGh+6e7TMNdJTAuG4MSBO+lYlcEFRc0M5cjuVb7jxVa63kPcy3s3v65oTpd6+Xy++G11L
knZlQG+gryKbKIxFv87r6/QQpCwKEOVGI5F7ZdgH+guVtkGTDX5T+PAUVs3bginoJw4Cu407ktmf
ll5F+9Tg+Hyz8drFrH4Jj1H/M0BKAKMRz4MRrqzweELqybeeokmcIHPHfOwHqlgh4Z0g+qIKgio7
kadz7Z2lujOrlfn8GZGIqCxFFCpvCH7Str5U7RMDBRyT8EzApUCpeN3uTUJ5zpNqiTAEPfJD0bGi
kF27RygnypxZO+81fcPex5fWeVy8fJ7uzHFWNuAZ6RVPrQT4TqFvJQ/a1b/cWCt056wUDx/Hx3H9
k5v0RiT1P7HcjnklrCrxMuS1ODV90CAaqwlxxKlmhtegijPwPTiOt7GCl2tAlS7AfiFCdxFQk5ue
hree+bXoI+wgU8FOGuCQ04fS52yG+TuYs2NWQ/f/cTnnufcFaBktqQEmOJGX21N5g+vJO1L7QbUm
5AFgHRDaiYuJkadG9k21poQNWL19qXBF5uQ4vRP8sHmjc3ZOrvQhqL++Xn/cw8LjgmtDdJWgTWhi
DFhq72hdSJ3psW03zuEuDV/J8FlunQhsP36dcDFlIOiYLEmJ8KcGNJkwjEhYF5SInPvF3cy3985D
tnubPcmiNqsURrXI7h+6MCLvxD0KuOCbTDFnWj9nsoIo85maFNubEmkVTqQ6OS0XrE9kk4fBrdIC
u7qvFj+Jw/TlJfVQ/ZGGrSiqeyf7I4iQwR/ZOD2y0Cm5dF9jg6RZMNOHdKDAh1kwFdlqa9cqtG1r
1S2zSL0gLsuP5epmfUFsNyzKS+3ywASEQgkUIuQkCUInhxlWd9xKiUJ5Bq2wkrT/i7hZLR6eYrOK
r6eq9pU4Ven0wW+/OLxGNw1RDMIZgl+v2a6lEXBjfYosMg00iPc1amsM8l50X0YXS/vWOyvhdlrj
Q5RmtR9Q3xt6shlBuZf1ZX2l/8hfECWBNtBDdOcywi0ycoV1rWv0T1/QeT7+Yllqb3jyV04ZoNdZ
iNlgkAXvoOlZnjhy+3Yh49+2a1O26+WWBi80wYs2bJy0X6guWgfa4YxXkI0Edl6/T15pVW8/oX4h
Qc0hTnU1UDuuOuURbQY6rJyMwYV1Xl/0WKt7oH9JO11eoNCj2pS2XYr7S8BuGapFgFga4mmg1eRs
9ab/aQF2LHHi/1+cB7+v5LQFcUbY7Tg6uhCSE5judiXGthjxFDdhOQxoO11Edjojwa2QN3AHUVQm
e8eneOyhYkHFIQZGfiXks7+y49NdUm6kbbZsb+IqoYkLWIouUaxypV7KCDexQhQRNzQsNDCUPmpg
6TC7hXFkYf6j1FkiWT2uYKcrMYH4ggYTD4Fd/OHHD0+VW3IqtDPJsS3wWHxdqSSogKMQXhh3HWvZ
JzuyNuOTQ+XeFt2VZgQeRLy8ZTLNl0O1T85LX+4+5NFUkfQ3qY+KuHvxRBA5edaMXokhsULtjxvL
DxfP6jQ5skAGlagiiRX6uJLKJNXqqNPxsb3tnFELRicq4DxyQ8cD9TyQsaSc+JWFCQYQn0eBkgxW
hYyfeISOp4S6BIvoLe1m5za/hllg8p3eihpmiIqiqAikn4tM9zRZKw0ALQgeaEcVHBmh5vI030Pg
q02zsUwo1Eq5GITg2wLR81SZkLiK8r6XNpzrvVUFp4T3V+cLQ1EAeZMWJLKoOiHfxLykEVJVISTh
Ba8t7Lrw8QWuVu8OkscqgVmeYSHkanuQjZUoU17KIuIgy1upwSRxEexTIxKgIlMKwPcxvnBMD1WW
9XXDOuzUvX3S0vleCZMvseHQpCSqTaFzjgHwXcu7D2+/hJPRnQoaNZPeJT5x1OwF7Rzdw+9tXIbD
aF7ty8u/9ohGpFPmJ95cOm2EF6b50eHXjKw9l+zc2tyd/nVr810CKApntBHeajbU0eEOlh1/ZK5N
0mZi9Gklg7HjLNaLtdEMTr9WxTn9lqe3F/6u5ekpvo0fBLnA7C/+/LTxP8+INpmnODn7sPP4LaFM
9WinXZgJFbkbVKMka8He21H3zeyt6X1gf3B2T/9dcaybs31GzUaQW7z4tJuqHMLbPkoqfjXx0/fE
zOzbb5PGOcj+Ev+S9axKtLuOs1JIEcSsewuyu6NfM8Lk3EvrnU/ZN8itgmr8IX4CixzesQ+/fx5h
uTJ5bE4/ZXC7i7M5uLd3O029RcV9JfblhqqoQXcgiBt7ei1PjkTcwIPv1rPsbKjUsBNjr/99I6fc
u2a1bUHkgNO+88sbr3bxa3Cprp75dhfU5Gve6e7envbZcjIoPNRwyPob3KnWre6eaa/qLqzOOWul
Z7fBED+4eOzUzqjHW03wiA3t0lvHwfF7/7eblX+elVY23cZ3EPmSzzMEB6f8cK7V2ck426UyukSc
alb474C9l+i/Cq2r0nTv8CjB7X6SziW2nqGxG5633cY+WJTbDVDEX8ZJbkJi9OtXZ38fctqlm3te
uM/wM9iuylR48I3A9WGV5g3ecjbNB+pOYjeY3yg/UveS+Sb+udDeKAL7ZkJtv/7ASgOymaiU3aRm
dZtbIs6me/befsN7/jZNb9OBwdTOJk3agi4GexwLPwcvhWAy2g1qqxrNyR6tp2GbwOaAVZh7qvso
3E/7IlCS1eSHYsCp0jpn8ENaDFZMNF4EAmXn+H66ycGt1Z372YYpfu+eoSBtFl613rSzpOI2reZc
aGfph8D8PkXsfqUXMGzSrX3P7COxUw9/Bq/ZuXgZsifYQpvArDuft/uc1VlGUrsMPdhNd/r6YkXf
OSliOdpvAWFhVdJrEnEiz8OT+tE6/ZXhYyBchP5jtQ6+8XCac5o2L3rlxvi2c464CxHHcpXxNZpV
43fdPkHCJ/2H+4iEjHimd+neV6VF+03yD/sHRczfY/LovrrnMifTsvgdZ1VtZTvXoMREoImuHUN+
FPA153H2KlDcFs4dJ8gyHbROS7XuXnTSWamTDEvt+vxEUo/Smxxqb9/hbaKLQHtAfYEAstLZYeNN
v4XguqoNt/01pKK+5UGZHuJiYP1gUxPe4szBsIb0I28AnH01vvd407zZo7b2+Y7ZxbbH2qUSsZDF
geF+IpECw/NvdWpiP4qwfWxMFrg1omqeXQ/4LaVrTFwYldiyrG5/dJ8OiXX9e4TCqE3j6VHqlefQ
U8efM4UPC016pd8YlUcQUwbZ4LShb/R+YvUqo+vXx6mxtOSlHexm16nHc7xX26D+/R7gJfVeGZ0L
bPrvLdL3BA7+DU002wAllgOpxc1sHX8bkMuyP/qafV/CZ1ydPCaXyfvv9X38H6LOa0lVbQvDT2SV
OdwCIkFFRdtwY4ltY0JFzE9/vh/XrrNd3buDbYDJmCP8YZ7B0o+Wo4zKd34axjgvv8cfDG4ZB/a2
w3eTdJe7NGmgls3T8F0zyv7j0juen+PyqeS0rql9XfDTx2SYnenxA5C/zS4EmxmEf4BkKGXs8avf
Vp1kv5vsylXzhrk4W+JgN7vG9r1FB9RKakBJUK2Jab9daG+33DfbA8OCziNqALyEdBi1mJPI3fkM
8HNfWXrYUZ96Z+o0JGRuRjNBfYCu42VvVHsviZ5I8uFtLP8I2BUGuRADURBFsplZLpN1/OGbVjmx
qHCr2FACMvp7M1hkerq+iAfBhBqJoo+9fOuXty4l+ZXMBh4IbhWQPP/opyQ1O0lNNCtAdDfY/pvm
/WkVP5Au2q+K2azajRKPb6a0B/mWVkzWLpWsRknCJ2dweqRO1P0obQJe1fDx2ONdXG00vMirahSd
d0S94frtGLvdmUe13PP0NSjzfsLS7xsgFJAnuO1Y/jTtc61TaLRTLsO0vTxbT+R2IdqfeV0g0ozj
sOVumRvdu5RVT8aUQnSeN8ew5BRoeDJH6ySIcjFlnhQBDv7WgAKRmlWM1tW4IRyMzUu74tW8YvfW
OeODGUtRABQ0FEjvbF96hJSaG9vNvoT+wE4gs6lGIARa500hUnHheIIqBH44Ac933JSnx2EaXDYs
slvvTHHSmzx+qJGhC1J/MGwqWJfJaXP0bgdrGVVSo7TZgVNanMHCkPqCV9kbn4+ZkRGgtYATBKhO
nxYtg7iLLTA6Am4MHYTy2o3fjMbY4mjZC1q3ajFrhn5vDcgoTBpjlOJq9ANzbyMrjEvoH4eGi1uQ
Tsh9CCtiMc+fHwE+10zKVsSKWTdU+njo0BPWXHyJyA/UTncHmLPC7DGmbmRm7gouXew8h81eyneo
8pCQp2BTriDGEdhDvIg+tZP5286R0fPduaCTA5bau6BQrKZvzd3RU2i5SAg5bycGR04o5P+xve9d
Rm/Aj0xN5zdwc61OYYgABai6HYICl/akaKFae/FLzgXwacUr2tg/OY4QuB2EIhlwI0XPDhMlVBcx
CGKspRDTYZg0UpZ/pifDrBz4XwEOYd1uWEf33XnhDfrBg5hkWDK9ZNGkXlxVoHMjtW73LpYQIiHd
yRZp1+NPqbkLmBimEy0dkLh/GjPa6N/c0gDnLXqoZ2Zv8GGcotcKKwgBPjj/4v5w3bST/sVNVgRq
nzFRwJUwq4UFH2J1bNyRGmFTwgGZLxiLYWhPr/lgwzmFi4L9xkDWjTWuKs2J9p2MKTCQccRclhTd
8qxnSYoG29sz85WvFlB0BEELXJm4YnRiCvM9k99jJwXKyqX3BJkbc3p5Io7Y1tsFZZSvkSSx976w
1nQ2IJe9TBITWkfdRkf9JXABsQk2AxY14hMc8g/4X/AXDdpMal8UmfNWubsUOfuQ5GB9nxDQbNrz
uTpIh4CfcEVlOAAUBvvem8pOlII76povlgT9h8vi2tl71alMVg8Bg0Jv76Wh3jU8ha4YD0VA7OMP
nlknfkFqwSJGV53mCOu4wsVv0H+0K0zP7RrKHBoUH/McoA6knHWCCCdw8g5RvvPHULyHh5ocW4dD
7LxxbeOgh3osyPoUik/2R4nOop2L1NWvbNMsZCPp66JW105Gre6DHoaKS7ljyQJUhehsj40ZHGgY
Si0egvfHjcvDrtGMpUiBEJ1yau48V2UQ3iklm3Q86AOG7AV+bXDrVAbpNAlfkyM97ZNBjgD4AWfz
6prYl/nnaQ2FmDtZCNpzK4IvApAUne5lfLGZnEKSgmIzO7TjPmJYBP+fc3s7RtNtcLWJ+YKcgBei
Aqyy2l8uAym7udh3xbOgL2q/UMurBa8BtX4PpPEmhXl97aGHCkWgCL3yYB3JdM40feDoR6UQoTx6
Bo/u3r17D4hpIzRdiLVTENkDmS8lYe2H3Xs3z6JH/7FIB635gY7SbPe7XBOUid4lIt+YyPzofVaN
OaKd5J/TKw4tkJx+AVeT0lVjozWrzZCHS/uHn1dYWt/GxXYDUdBx+Q8hnWUX6luKnBDYrYv1HG2B
iqxhF02q42xV8S+AoKPmPCWuQCAcPL7WwK3w6cFAAfx5HFxm5z55f8U+dvfkaYwPajPoTWUK2fKk
1H2oA9QrhPe/KjCz9hMZwZbT7BWCj4tkZninqG6TtD4zo7wzUwCg4zOVAvwwZkje0a3Namx6IPrC
Ki9yVZjBoKq+jcZs5192BvXhbrRgZ2Yvf/avcMLoZ8UmT09JmI6261pEEnEqGjzNhSE16kTA0Bh1
kir9XgdNUuqziQglpL4DWSyXISNJCrDhgaHJmJkDPvO8hNu45Z/FwVu9e0uvdjde6+fPeVT+qnO1
zkZtXZidh0mfDfrqUjSS/fbTTcPfz7LOsleePKZvTEb8XW85T+EK1mS4+/d+G7Qs04i4tRxSB9vp
pIhLaXANn6PX+DIl2nm1abLYhtCvoV4Od0PUWpbYz5Nrw63noDFZRBK3ajRuxnOz8+48FSV2t+Hs
DGpPOjjnP9SVeB9ULBe2y2Ec3RvGJ3z6xy7qa52P9UQFc0C7jjlk74psYiOgEmENXFkGdnWxnDw5
a7RrajadtbCoTdVrMU7+/NZ+C07cp72fd+Qe6BN2P/O7d1szCQjSPjMzZlA1ovnbgQb0c/hZ9nY/
u/7+98z04w81qfDZ3/np5NOtrq4hjzhN++fONSRtxLPdYVa9ABZsbwON8Z6gJKhMw31wAPqLWGv/
1E1X7AabeFhjdlGE2zOlrXkJsYcB+XwM9wTNRcIYZ8nwjLIRZbpk8pnGAKInj+Bow2Xb0xOKvSqB
vvOJlhfjMWWlVNAFmcTDh7MP3n3WPDXXs4qM7HtS3MAJ8ndISnG9sMoghqabFMY/5Dha/ilw6+ck
BqgaxZzn3YJ7vT44j0dp03ojFHHvNAkjJI3jbTcOKQRTiIUgDeZFYjakTJlzf8J4WuhCj+wcGZZ1
P+hGg8hmhBEVaMsMUKYjZHQw+5uX9kYcnMiSqVxpxA62HrEBPIS3LdulAon8aXIO9Ngliior8xkd
M4cdQe8YLzdLmi90ahBU6ZbWTeAzfuM3iUrz5O9qHyf8BTklci5KQxD7s8udZr8UVHvlYaG7XO2m
t3lzdLWfQwZU0CWJk97WQlDUqxHc62Y6rFODXYz9OvXiUdqvb96bppuyNg8UoZS1R7C0aHtFz0WV
e0/49hG+V1xYPp2DbFihw8/5GhSmiNmGoPfDPbkVy6A+LwHhX3b3TCBCpMhcQLfI4rL+T4gVcsY4
nv55eB0s/94wYwESdGOf8Do4nNo1hutrZHDdBgrXXmlOAmGXAfGFlXC5aIQM0JjQ/tIbpn1rQeR8
c3jbosk9AjTVdr3GaPeCC0mUOLyMCuRHlgarhZormcSL1ujmQBSpz8v41SELhF4ejH8yCRTPnsRk
RHALJkvjGFWfJjzKS9NOCw6Kbc2K8UbYokHhYjVYbDerVOtksXlnqD6vMxtI29VD50UWw9/vzeuu
XUC1DH+HlnN8eCXIXqLrPdQuexy7u13vA4msYdGnucx2071ymMQ/O3EoSZldXw30+G8PFsxmmldE
kg+TCcrm2KlzVHSwePuL5vBB4gWgPYT/Ny6CyyitT2O4zNlP6iyHCAoeRlf3+bdzPi7G8OvmcN+9
d0gFvcMPEoVoqd4h+u2c80rDP7gdPxz9K3XzZXxwkglXZgHYI0C9aDmHxTpt/iLzp/2Fy6jJzh6h
tjThIhYuJ+PC3wdMuAmpPSaW8wxwThOkxjyewEIdnZzyU9ikuMdPXDB0/fL8Pt9tXtNDamwhR7RG
h0nG9XowDHgMsAbAQi/ntGrteFSuGRZreEeBvpseORbL3mzrfoLaujqs9ipwGSpWoJ8Dy/H24RGY
ATb3558G4tHX7n14CyrS90/6NKMD2saD9+IVQQJ3nhPxhzVmmSoObZbzOj7kUMKJR1Flir7cFC7K
SPGLWh0rBHgQoLn9dFhA6GlyJx3iKX9ont1Hp5CLasXWCsXLuY7pKDZmbB29xno5QT2TQN1YM9XN
VoBb+jVY32hFDqGFQF8/T1r9hNnGw9n1+K63tUtTVt+Nf8SoHdifJoiJ4uAIyW3pHgO4EVvauE/U
JJPhoYMmH72vQlTxdzTkufrUn/55TS9hgmL1JbwToLlIhy80BJYEatpznTOASwYmHxtxSXq05dSs
gjJhA8Bao2wx9eZfBS1QG1jMgNwE5aJfyOx98pOrq9ja8kvREylj9bWRGT6NqygYF2at8O5xJigi
qX/4qo4k+h55any7bJE+9ZBgxroUJRQVGRdFidPX0CmkJ9UmSvD+UZUG55RikGadJ7HHxZx2dsPz
5Bigf+ixzBYfOPw0/BEGBP8wSEaVWfZ3b1dcOqHMU37FWa9RO/CJ/JviYNvlq4v6VWXUq/l94vP1
st/6HdIpO0/TdmNwsOiRbSDbTVIfBt+WgpnepXqRbKzE0RaMfqkGVzskpW1kgrt1lN05r7Hz6J77
6MB6gPO8tI/LBq1oS9QJwPkmtvaLZFNnfAIobE7MaY3izR1++suHaMNCgEPuZfS47v5+kpEdZ8hG
HZ0j/Fy6bDVo+Wc/mQLYnabOmbsAiHIlotUc1fu0IRgxOe/Ru1NgKPSwnwgbFzjyrzWK0Eh7veHM
xyPyYOrZKsqHcO7BKHB9gf/XDIS2CgC10YtLnCsg2RT6dIS8Q58flVnARdglqBtgJVjCTG1cmhbI
0eA8RcIMQj/Petsg8e79jHxLiXZFEyALPcnmgI221OXoaIql0dUCkEYQiePBqKhk2ONcCoOvAsYr
TDICUBkBE4uSFWASt7fssQ2YVY41wqW6oEJcu9hLmL9oirrADgJGQ86TvowFK3r/CNOin+18QB44
cr7mXzw2fxhEdv5A0c5wQSjxaCNoMPD/fb4ap53KNJmUInEvRNjiI4SLTz9C7GJhsVKuczIwnpJp
kigOkIb6x98XGw9zCeqk46DuNZjnaGCm0Zm0YvTBSJVy6GGT0tvJD0A3/foObo9S/1dIWI2VjpCp
2EN5Bijf+U2nLftJVnSl6jDIT67kXAX/aZr+nU/JlKEkcFIRx5n48hQAL5nrMVlkKijQEkeVg805
kHwG8Z/j8sqHhGKi6+6CqzEmcIpgVCnhrFa30c2I9+1zWwqqAqfI+fJGVvEdiQrqqZuQt3pRTWxS
RGc8Gz3Lt7AusHu56D9pCpSMHlYryFzZTLfsnh24geHaFhCiHsaS/M/uMeHSd5z8KIKP4Y6N0cO4
RMJQieFUHbwE0/ZQ8wBLxh5vUDLk6LaHv2n1mTnxQ9E9IHJoPZGWm40pvj4l0UUggkB7sl2A/SyU
hbVo5M/G82qqFvWCnhyAWDX24sRsbBEserwgfimyzdgNXFfMBoCVcAM+rJfADhIHFo4bVZyKEzAk
7G1NG5zSx2G5IPigoWiGECnXB6q6DPeQcWeTVlP/LOF31Jsrs2RVhs3+oaAu73+u3Zi6Ou4vgVQ+
rdK6sr5ZFzrizAVYRTEeBvurFa9Ka1qU6PWvXzPJme9+brPHOvm7rR8HIGJWo9Ku1NsPuLKDRsnO
IpLEE73B5vTS2Q4vm1bVYEBy8ZKg6nx6eOe+wDqoTwLKBqGLTugBOvE884/GhHoZgpqhSOwIIPjL
0P8na/v8AGAPQtrAQQWRpJ3xBQhpOv0fGyI1Yp9zSejravmD4M4JFKxYASHAj6kvkE8sOeu66cc5
n0i4Bk259SPSSR5dD7AdSyTtmc9fNcMVgksQsgymkBwz5KMsOQJhK6Ix5DLRrL4LwSoZkBlZEsUe
jVsiijR/gZ3FDtNUvQh9FwmL++7VAJ8JUbsb0mTmOtcAOeNdgJMavbpLj6KHwSlgNZrF/JVwcy8g
5tC5sRtgA+fReCQWHE9+aF+nH5TkZjgQor4CWk4vWWNnTckrW2puCUudsOvJnyaHcNOKVldOdyC4
aEp7cPa/B4aCIBB6eu0yONAkNw+dvDper7CVwPTBCCdACskGeC8XHpZXEFyCbIGFGNUXBEs4quw5
d6sAeAPHCDyZnI+zHHym58k+/ExLUDhvAzATvrAUR4SKDsNTuF9/xvcRebH3iWB9Blsen4wvHsqC
4eyVxu+eOJvl1aN7ItxX/OqE1N0hkVncJ6fwvChvxPVnZ7fIPPoU+S/g+8nPDceB7OcyRjTce/+k
q4tb/kt+gCiaGcSzi72kYH322UsMBgAIaNv7QdZfoAuAOHXLx55gQPrbSUhmocLyjkEd8Fkns2SB
CuTQLEr6Jr/pIO08UOxcvjrBKfjNcQl6x5cK8gV0c8nyCNpeqAa56ZjqyLKl83GyxtHO10O+e/pO
9xXgMIdJsplV8A6lW+BqfYC+5OR9YQZJW4ZtcoIEFRFo2wND8TYBUhJcpJ1G74qnFCRWNIJIyzN/
WO4pjy8ZyWQ/pxweoIsjf0ZIBpjr6lXxxxlbNMmdx5LTS+UR8yBZop2gd0pvF1kkDv/B57AAwiRF
s6LEibS51uzYZ4xvCIQpLG6UtAnAAAb0KmjyWlGVxYjtZv60vCQC9DjgDHF9EFpdyJcbFE1hjova
rrPwfVIysgnxEARnNJYAWsWGZsdfck3ml4di95dup9WqY/496v+xK0fYTeZkeR41igSNgB2rzWHM
5oDLRqRTzTvIL+A+hQL3yKFMbaBK6ktSF1pPUOPaa68VvhFn8dIFQQlMXYhZ7VWCvHLieFN6pCr4
DBVQcQ7LQnkEqW8df90UbGJfrlPa6m/8RsQHkSC0arRf8zp10HTTSZIwiuKYjJwVzXQCxXZ8txUW
xbkpQVBh+zHjkRC1us2E2JHvMlvCl15Mf8R6uaBNoh1KV5cBFVkDkEsyfEUZKcjsOSrMyixmZgbU
86tklA7pVNF8/amdDAxtmKZT7717hInhKzwzlVRJRTYUYzNJ6rtGdV2hSSxW8jJzhjQUPDGgsspe
vq+hSWyVxgxZYw4AeljcXTe9Sa0H4qFOIZ84ApjcCC6jWK63LdQoFmWLXsDVyJlnvcAwJtn9R7bU
hp1nPSz9/MrVSru5Kd/weOCFWND4ECs1ShxWcsXRtX607hP9na4s1jbTBpBrOfRFAVP7ysFhqUDD
E0ibteULd47OPFcYLnVcMkYErIUrR/FYYG5Kf7I6AjES7AiIwU+gtmA7hwH/aG8Jek86UHQTqxtC
KDUqfaca2RGaSNeQNBSYegoG/RgWmHO3o6tO1HFAk1qO3WnLfNJMKWLA8uqewhcTWlrhG4Jog5xQ
vcGYk3sjpbhA8292QfezHXqv8D4qbmiiINPeJGJObpnJdywy3vmXqIr6OjdpCrLhoP+exyL70+UL
4YOi79UG2RuxdNhhKChsoCxj9NgCDLxYRBFnhF8i9NAZyIV5xPcpLov/bUvfYxwQKXXFc9AIBJGy
bM7ucdD0FPEURfLTpQuTIETs1aqlML4BETr4CGLhw1MyIk5XTw+tWJx35MH6v+gW8BLi9nikGDCW
koBYa3Uz0Hk+hSceFWkli3ciUhP3njStgd71eg2CyISGKAtXkRAlfC26tyC3UpBiXOPO+9BhYzh0
cnKbAC4Oi07I/7/G9H3AqFB8vgmQ6IN8xdRG4hgCAv8zgWU6AlRV054vYVGI4DdK6AUgteKeyJxM
RMicJLnGyR4yPizPDgxdqVYK+SsErwgn+SMKU3wcidi3d5rMbApotIqyqg84i9w0okKjg5dy6fGC
D4xu9h7fMFp40z68bahOp1DIvFOHEdiivLNKKOahVzJLEhNru7q/izndEF8MeWluxGgXS0qHTXyw
Nf9SeM0vOFJfVT1ROBsoe6xuq/e4NrkO98MW85ckEhEitxfLEYpXAK016zW4WKoLdEM/mmKhYZUu
jHe+YrowvXI6Uc0Vv0vYb4ZvjIPgvYgERtcTxVyJTAmPKAaq+DJMxAOZmV0saA3MomazHz0e1BRy
zdiGqASOFx9kFB2ZC8Lf33tHbs3ohpedZtqktlnw6jzxmwXY4+iENdG/5ayjL9YWD7QsRig/oO+b
g49XK9nRgjhPrGMb9dr50r42/aZT9m/9pxUPinZhKOGlu5W4d+vgwgMnzEQ0Gq+OSIJiY6+X+jE0
o+nq1AEzLaK3ZoMPNJFuOeusjjxpZr8DdDmgd4iahzMkeVKk/EFX8Vd2XbLkCB3n8qtS4BdJVKtW
Rn2IMStLX+E5zMvHXY/P7+6qv3pbSy2uF6P9Jk+rxb+CIiwnYiwJvdALQyapDosmZPn0QdaLkvu2
wHJjWsi3oMwFwwZrPuEpuLv+ezrhXxgmwY0CAS9z7yGfQBDUu2DrsfhM3iaiLd7He6DH9HHAIJA3
JvRjDpNLtINFOo0XFMxRIvHFXPlEIVgfGbQNVGvbqIbYmitr08xzH34KNQi1FuZ0kJzyHIbPchiN
0fjUIdZBuQBjZ5KPhFyrJ53cBpzarJu6Etbd+mDX2rfhkctCctUMw8Hzi8RXNh4juSbWnTLYfi75
d/eCfJcw/Z82gWCCAO0E/LYCAB6FORcByhEhYLJq9+fd6ZPduLNfdbmyp4MNSrLaxlTjUY7C7k5I
o8Xeq+OpILqVEhuR89B7CfKaFHcI0UR1+7fJyAaV5uGXU/n9jVRR8t7nZ7q1d4tzh7QwQkOCjz3S
cvpAA8Kr+HygMIrTLhm9kLaqJ9geKRikmrVzvrjnwixRfUI/ApLL98buGUV5+sUWPBoYiPAKBMGC
URTDj4jpE6uoiazrbiyNVlBtXYTp8YQQaVLU5gPESVlJaMWLMiqV1hsgCgXApVafSL9aoN849uh8
bR3lUKm1Sl2L4gfoISLPFYTVyy8/fdkB6PZglC1RngYfilu6Hcz1f1scr3lroVPCS9+McAUAYiqm
ZxsFlPkUHuceL8gqGrBStONK5/wf0ShjNG7Bg0B2mTE/K+MQLtsN99LbewgjnHoHpKbvv9obRFD4
UJ0yXt+38zVA120LpuNg1SP6b548LLfDU68oBIcFQnBRnr6njTlouDhcImZ/2hCbgf6rbhZ+BsEF
ozGEftp+dA7hdpiEyDAMz4BD9nRTgJNAs3v7oKrmGKGyRQHEAzN/9u9TyRIWnRKB0fglaDYshUA+
ieT+ZR1wRaNryxNAWsE9WzENIgzElqotNsry3z6oeAQjfNQyN3UL2V+YKFMoJPmmpHvpbOmN43lg
hsNQYt9/Ql7oibYGTyJoDAqVVtWp+wzEjQcpXxCHWVB3Hv2nmwweP/vRFgDYGLhqPxts/WeYBtfJ
juRzvuQCORlJuLOq08Su+odAlH3gnHpDqOEzXgfT0K76Vf+NqAArGdzpu9ugBE/sFNZKoV0uG9Uy
S/PCjHnc8MDLtMoe6/QGE5ntroKBjnv94C5kdgHMtuiv/SXc/+cBr+1olpnFI/WMqgpRZlvv7X/i
Z3u/lVTg0mWyyxAP5ygUhpFVNsd0ANkXO1hvSFmjZKKTweZRN1iNbVH679Ycyg4snFU/7jSpdNii
J9CSJKZV9x89xWnpvxFIJ/yH0W2/i4tHhVgFGpWHqRo3DwDoAsrLamfWkOC7z5eZVe8+L0ZHdhFy
Iam6972RUbogcVG1Ki2LiRb/SsAWiWVReb78vUSXaI/G16TpkoLyr+mWWYSbGyTDG84Wmsho4Ebo
Va2eEFyVcKU0eKm/grHyL8p9iluambRsSZEJLd+mgRJmJV7wdvMCC3lWH38pF1kX0vqAtIy6hXRP
xECKQTFVSSPJBhmVjb81kSoKyZCfUVPa/qrCYkjXFlVl1uxQj1kUF2LsH13VZImxHWO6RREElWE/
li+jNJcQnSRqSbopG0UksqSePDdFrzrD9AufwEn+1UyqiGZFb4b8uT1bzOjbBe44oub4hYszHP7M
eifKK5VaX+WnhbJf7sfzqUajluHx+GFetShAfhsATPHHyA+qZhmhgKTNSNWIqgJybSI6B5bUuTPt
osktqYxt/0EkZIHU8Gx4tVks/Uo7Z27N22hhdIByku4fxk/ujZNHM2AX+ipnnJFPgYY+n3gkI33l
4lOJEb4HJx96ldMCBYZUMrPKWl/Jvl6AboTygCxZx0bvjSOzmFG/LcZ6ndTxfPpQKfEWvu2MDW2x
wYacZb2u9e52OSB3lgDioIhIf8Mkc53fLThoX2UHxQ7l08QLzFGkL6b7Spp9sHQqCyVD8r1R/Jdw
s0j1D2aGLCh0YVNXGwpaFWwufbZYb4KqCHlE+zr0Vv3MfROWtSFwjL4Zu7J2ffR13Li/l6e7yLsE
Rcf588LhbwOyt8MuTaBX2gbsEnCOWPtIiXh9Nh5t7pNJYhG2QNuQdf7zLoCC81UZSP+ptxZsJbQF
e/hLaxRIl274cxXQ4LwO9Y3MD5SM447lK+PS9kXjfWdsnVN/T9VIY5pUmahD7Ki1wm1K/x41lJh+
XsN6sZiN/FiPBlNpKgzAvS7tNf++R1S6tMm4yeHhrVJ+SKzma4OsnWdnXcm7qlHZR5/WgH3XWhQW
gD0fKPqBc52VhmW8MarW0snmChoEj/pYseM5R4wxnhwj1fVQ/sgngZd2qnOUESeiH8OtzpvYNM/R
4/xe9V9JKUj6s8wsT5BHo2mlJhHcGltX4IVZ2by2M8D+8fkGgW5UNSXZSRU6AiL4S6/kK01Iarw1
gwUfJQpUWo5kQi6r9+YghvSfZEaYK9ip/kNMS+p8NC0DLidq9XKbrlMjL1oVpILY1wXJlEbRazdU
kqT2Pn+W9/1VDEqthwyBrKzTRaFh2tmf++vOCwkUrew2IkrdbuvtDGpVg/NzYah9Me93o1PBkSrc
GcVg71+2Zm2RVtsXaKhHc4czZqnTfP/tk/6t1b6SQcw/H7QurRuFaWw/duapbqcfG5lIQNCsg1rT
5Lo+tDpNghztHczFkYLtFnof7+U1epwofBeqFnPaLkx99pxj0VjWTOr7DYlumKB3tFagfm6IvN4x
wHzzEl7J9ol5eVQltiWlzo25fRtItEyUxbX+xrPYaTF9pRj/Nlwwp1PAVCwmoikkLAhrF1dMfEZo
4/832DaSbiM1tQu5FdLIBaWAQCJ57Wbk5ucPyaw85JFqUdKr30YBHhuustRvjo4lGr8knPAP7UHe
5mDKtSuBOsU1+Rp88znlcUz6VXnSiGDrHSxL9gniEXk+4zT2oMUZJ0PYKvm+0qOZ3m3Ndpm6YXfw
TzT2vQvqw7p9JcnE3JfAQM0WxaqMnuEbTv2+aZZLi9dp0aCxUmC10tohX/gF+9ayUUNMsbabChSj
7YcjkmfCZ6gqUtW/IbbxlXbkVNlV6xsZFQl3kyP8mgdWxy886p1ytWWmFfoZKQGGImD0MtYytSJ+
L7flfpmr/5AW3OLeuq0A9rHPe62Td3u9u82ie6gNqtu7T+/oMLj7jyLJLKuZ/VmFAe10tWoJ5zqD
v1/KKENWBW/j4tfqgKBHtJKW8zKyUu+/ewEM5p6rIFSP8kJ7UcaELTqb+lqjkOWwCNSxta56+ql+
H9MbY/yXH2itHv0U2g66E6KgAuY/wZRwYh6ijIzH85+Ug4qIoqAE4Fr4ax4Gsjg9KCIhN71atTy1
Kt9sqdqANYFTcSdJSLW1STa46HXtbnN/riZKFRKtBLPNB4kRW41EaiQn+q/0Rng4oSUNch2+b8wX
N2jfRxiZlBSnsJbZNboa7cdPERsHqXtLq1hyWkrWiuvn+r5OZ8Uwm79iqbuTPJEo7TaPCOzkJypF
Uo6Qzn8DYmEFatuF4cLNfe/ose78lwvMUVMQFWmaCGEqgACUPj4MNj6INcTe0iXdmiad+hxAjEvf
2n/5H8eNMYBQXfcVGKL7zunNMyq1Rq+FibqqRZPuM4R/Gmmi4UF9o/Ouua8UUrjEOgrWUo7QWF1t
Bm2+SiCliaZFqaYNjcNag0M3lfh63S61GzQfRglq68l4GbSGDW7xWM4z+37Wxd/nP/1z3fcEC+NG
MeI5f39sdawQ+hSSlvpewZhuXO1q03+TyaR+QoG0791i40CizM5a6z6A9Xz81R0FBPO09UlZX48u
3zV3vfLvodZdk2KPRkpSiDtE98d13qzb9YzEHb0u9T/bF3pf+8TtpJfuldnF0dquIT61rkxVpWpR
QwBG5vBix75Zy+rZ69CxuAQDoJc8HidcXrvJFbAwJqDb3/fduRfJPuvOc381d7D0sPGoTO5QtZrm
a1r9ABwHJ5cVLRqAff13cAtXe/RxinDS/R64wi09OY6vvaiwns0Cqi9GkrWPsF9M0BDGFWSNUXon
JunBT2oDCz9CtSPHggOWwi6KSQyCJYYLAPUqf6insfNW4Ap1kkvUurAixF5eVcevCptE6dN5jz69
bGmTubznhVfvTAcBqfpPAmb8blrpsVuctwDgLGpIdFNNpQhJ+ekgQzi6gX9qpwKsvxme3qpp4hIC
b7VagIRc47AqNe0DmXXFuP0GJ3T+g33UyKwb4HcJ7ybtI54O5lMA+sPRPKd2oWxV73SCGrSXs4dZ
qhhxnXz3vgW7+/IBqXEEz6cwrb7M8rxcthrVzgvOxYkSsp/uRvzjCJ3YyJiNbE9x71WcHNIyV2ZG
qH3Y9Z+bW6+Mn8epEtZvOUIyuqGJO73+HW7b9vLpn7cj5ZvY9lj3mvt5GRcwfIZDJ8Y92M91CBDe
qAbSBvz2B8pu3EOPuRf3nk9WY/+U2fWnkRZ6lesaXuRly0LisiFDn3JQzdNqD3XAeG7B3OJdUqHb
2bCGw78n2aJurdQIabMO2248fru3UZH1DBw/DuMAeWznOZVsVQtte7mf3Z1l+8YZySLcPDHHWvb1
+dhpzI9wMdSkFON7R15cOrRhDT7P7pMvB80P8+xdwaxcsStMDu1muVvHQHyPzBfZ5eHnfvOysg3Y
VfBV1NSZgDHQrUnu+viCJ9MC3XmKFyCgGhgeRuyeXkZVU+2coiJr5IDML+Ym6NTJyiTjdgq/gUuW
NNQJkUYd+YibAYeKQp0LRHDNaAyrO88Q2OfZGbl23VE64zGby1694RSS9usvm9wr4u+du8efWwMW
L20upZSYsI6DCpMxcIDWiIiehk2jRnLAXKFkVGhbPxAgpHnewWiScYEJfBIkO3DBnvSKaeOTY+V9
HxUfU1rmT2s5l0DkI7pFh00jNq4Rn8q8VYdPmtqKfa49KNKGpvDwJkDA+oA4Na4sD9buU+gcHoxR
6P3uO7ct/VVk4N79R6W9q+Ch+0RC2n3eug840Xtwf4/xtb/s3m4P/9x8G6Xok1W6teljWwy29xKx
KK5XOknDerSCh1XBdnhZhU5zedll0I3o/lw2qcyzW9vg+LFY1yN0aXfmIH4PpOkqYvvRIovaggFg
NEL2nOvfoOX2dU94oDSzKnpqi0vZB3EWWiSqYcRzkb1ihdsvruRvw3HoCh3Gp0O/aUo37kXbXIbW
1V61VxT8kZ2Xxk1XHg5Pj/a6B0bZ+a9Zv+0UujUa+w3gYjUICmQQvXRaHgk4dM6RQEjbcCO9+olh
kCslFx4BPUqYMsNrUFiib2BWkh7UgvEr7WR1AIKkrif7SXL+Mu9xuLUOKN5weesCHwxSCDKaRaig
5II/A69mCrkN768QnflHG3vRvyrwai4M99t1VOfxiqHH3U6tJz4J6j7KwkO3GhZQias8u4Q57TfH
VJ7Js3CDL2Y+YlBVCJVWt+B1LWyPSSinD+sP9RpShCbcNOx6x+8mSVRca9PSeU0XTPme1rUZvZzi
cnW4W+keKXfnSAjhIgR1CLHQenBtoRU3bZA7w/h80i50qNXzkaYav1cMhgsmUr7kwu0G5deJXakj
+slIl5Sa/QgOR+MxFurl1k+MDwEKiiezNL24MLLfWfSD0poUIzJHyBuiDf04jU/e/hNbXZaEv+wz
WunIMD1voqggoCNCbyYTbI6sn5/MfugY/hboJBa6JReA5tkvsVbvnlQFhfWiB3M3LuUYUrML2QTW
U+cCmDTgCv347GRcUpprq9GDyhPT8ZJdHOwgKnP6qpodSfYRL4St+citKOTwUHUb/bp7I5N+EBJe
fu0wTMbAgM3ikwoEH2/clc0OnsODurWujMACU5pKR5EikM+UgywL1DgThggkUmD5d5NEhjx+vGm8
OQFugXYXw9VMMDxVrcI1SFxOUIuqKVGvr4axUG3yLSGpdU40CNE9k4AHUm1XYq8EqkgnPMZLN9wn
7/xOkCQ8mvKPgiOrecjdN/q+FB9Z580Y0C7+cWhpFPHXMKcDAZLKQAz+QZny4fnPzAcSJUjewwao
ZD6HFePnYcOdQqjLz5+4R09KD/800QGhVOOMAX6iJcQgH/In75yl2kg7XDdT9Q2VDn8vCM0Ya16J
pqT66HTY6/AGz27WRZf3jSpDu0CMba0Qji2/7NPbPLVPjAnIyoiD3W1wcYpQlPq4JGCqBcyJvBxO
2A1fkWFKnzoXe1XN1u2+THrDzVyM6MmliSskngkzNdWrUm3gF68f0Ul5HFSB9CF1UpoY/Mu21m6D
F5vZZFqXQf5iPeGH5l6gZJM1bc1pBauWJ4RM9VK/rmsHJglPK6PfqmEtdZRDHvGeSaXy4MI3CSod
LvJcwbFodxsEmoyq4mWSrlqn4clTl0OlJdfdck7fM1ctZ1ivMhX8yR5otJCBms7kc09VanpGSQAC
dLt2uFGBVbgIGKf6txF0K5tveUPzFa28NxFG+keMkPuIm8q27tBdQ+Dap0Z3QJ+B/Wp56Wl+Mt8z
uFiUAWJvjnXEaRPohbS2HYo/cyJPJJnFaNR2pRCOGUAhMRjWeqVhaYhcISmp5CqLYTGAlssVtuHR
ENnt0rj4eLQuznQZn3YzlGJ03o/79pJQpO7m8lBdfjgt4feddnGL4SSe5rSj2hz23Z2dSLfB9EE+
i1adqoeLsR89MFk7j3e/GWY6GqC9Xd22/rV/HhxHx9F2dFw9/orr1iKb7bo4zPpHv0bGMPqMmuPl
WFfnTR5SzLc0tVNpB7ErL1OOHBE1APV2VbpV8NiRCZ+6XjKCquDShJO3zbTBwqOvCtnuSnsQhQqK
Ohn5lchjUbmqwVlmwsdb2val3akRFIkvN4j4rIzvO5PwnjzGoQqzDRlkV3eQ9fm/Crh10OsAQmGz
v41uZj/+x9SZbaeqdVv4iWhNUUFvLUGssEy8oUUTwRJr1Kf/vz5Zu52ziVkr2SlcAnOO0UcvujLP
J89qSiIKyEwZabRqSgKmeHH2QPa6SjSR0rmX3ZY0xs/WDT9s86yiQ7tKNuvdy3o6agQO2pAD8gHz
+1KsX74rP7ffy2+EKdamtqkQXEghdGBUq7tF9AFBgDnAqr9tRxYyKbdlwXRg6uclbdrJI8USDWCL
hl9pDhxmEMhAhQXLvIkZQh8qv0AFz4EqWKCvs3OQjIvzeFYa26MLOSOj2rljsaCDWYxj0jJ0+l7j
jIggxtKP+okXa02Azv2qNweZOoJ6YoacIeOTUufDJGUk/2r72x3UxhJ1SZ5xmBygFmZ9KJO9Egkl
xeZxnCINPkyxcxhGIVoU1tCoL8OpR3fXO/ROGB3hiTE48zcbMvH5y+5oNVR1kvg7vxzWJk4YXxrW
ZKt31uSNKSPCSr6xG/UzPDv7h17sNi/vepWf6w7jgdb5ZASNywRU6SeXwwKH3bf7KWnSGb2/XPRq
bIbH4GrkC3fpDSBx5dRqjSz0kYAMmkrR8PwxG3XcRV4ocRJIKh3T1sS3VEyerGaUuc2oahPNRjOi
WxWzFLUjZOkaSpaNh3CNXQ49YKBCVw8nzyW5ByVkWiaeRLsfDHk0ctuurC2LmFHLzZKDSxC4gTwx
QK4cMzj52tlUgEK4vtYLyCkBA3mNTL4YSWAYfCEFDV9DMu9+n9/xKl7EC2d2+qrOyktnaRML+EK2
O7l+6Yjn8U9p7a5r9XhcW9ub0hc2jbd55QupVemr9KUci4O//XlsDn5xrV+z81/rd9cdVnBpdU0C
ootNlkyith4iAiIuK4gO5Cqlg6akZ+hkelYiicgYEOPTgapPNUt4lUNicX00Dj7p34HOkRXcUCw4
nF+k5GFlmG52uHCJsveGrKeiWY5QuDJO5NdkUxib+BF5feohhqMsLW0uNVL22qlCdYhIVGDiu6Py
WoW0At3wJ6BDUw60+rXa6DV/Zo2oA0/F1N+qwnfSNvMNUOspxpSEWGayZtKslZtegQPDHo/WWAbG
D3gshx6tKnWE0AshF1811VJyuQTazl2o3ubae6G7l1JdsNnTXwKXga0MACrLsIwGEpgOy+ngHXzg
Hdc/tfqJBe/j9U4Mq1A0bc5Qxa+QwVe7OlzOwqCbekPu23oA7a2OULQ83gNZAjtlTOBQrOxZsz10
PhjAMDW2u98QkxZr7ZuiLFjUrkdwdRpBzQDJRRgul3f8kBZYTLrXyT5B/5/OZPiDqM+wG3K2quaI
gvT8FCICsM6l9bp3X6vYB92O7SZSOqw/USMyWnRDImto2LjED8O91YrDCGpE8Y2EKqcz4PbJta41
LqVfUmPHMsp7prdGdgHqzPJI9CForXZ0jQJyVon4bPyH4ceHCSxz/8qA31xlNWXosHUaILG18RY+
uDNiRBpYrehXidHyYtWvK+JBxly05MHM4ENU5fSvuCKhfItZOqBazDLW8c/Snb1+gcCsn2RxKdUX
MH7g9TQXPfJ0eWMIwsxu3+cLYAvSKcAibam9poMnExZ+DI5nSL481ztyr+yRrcAm/6ftgNCOX4jT
eQHhsPqR44ZrZ81b5W2Del3SZnnh/3BhNPVZ2Wwe1QmDgQpXAuYZ55YyvXFSbIz1W+k5BKwKKFEC
3XoE2nJZMoo62j3m5TCUjBt2hX107183VzZ57amqDzrb3rOhb4r90vLOWjupTvijRH3UvJK29SYi
kyJUqQyq5Bx++YW+i13Uu6OV770GYJJmYK5tNKYmwy9k8eBGwqJj8f7iTIiO9uJZJkO9PrryYHao
XVwL2xRhIe3U/wxbQYSSBgAfIzJ5gNwpLuPGT7V98ESGQrfOhhrDy9P8DMHWW7paRDKoEX25l9BB
tfErcZn1P6lIcYCE5fOmd6NDRiElYYvVtgLBXl23d24WR2qEb124AixCSe+FvaFUNUQzskDdAte/
3OuPIIFFP2BBGODoIEtJxnYivMDf4C5U0UOImYmwTP2HzfauzGJyiSkVbiQC3Ae7ID8s/Fis7lUh
mb/uxt7WsdGkOk/G17kVbqfxlA6RgEt8gIqwltbZ125uMQ3Mvt5f0eQ0f3+d5ocfxWDfsYG9edUq
E7BA8ZcqmPSePE32J53mrM00ahj3DsG9K5P0LQ/zJ4bjNbyklYinYq7qQ3bluBAfxfz7SMsviBzi
e+82OOAKKL2FUixZmgaxOd50lrlz/bVJ+0G+ZQqZX8fVFyleXAERRUUXtUkgkAcutxcdMz/EZrbz
7iI4lSpKKpGX0UY5xkM696j7j0gvQQOWgmZUwr1Pt6hoK/SAIWtKuEegz4XURlb8YilBwwWbttxi
tAeAkUsqMIgwaq5EETv0dlMM1KmzjiwH5L3Aj6xOq1MghPxyNpv9Fa8ZXeS61FWyfTPip9Znrg1w
wL24uMkNpNfRxxoTqxNQea17CY86n8lYF0S5c8ImZIhv2r7dc4ZuaPWrQ+WfuiAbzA5NqWx1fph0
kKzGT6UXKzZ+HhTMavq+8U4wRWm1PhjoNoDFBlT/jZ2rWhnMlXGDxTmGklUHfBhzEeZgvnqWfGgw
ggl6ewYWuUEE2HLjE+5OMf1g3KVKRTbUd+yomQq2ngu9MLxOjOg0OARfkJqOHp1R0Z2ceYAzbPvu
5EUIG0JaAj0NyRUvOwHWLHQiZm9lU6oxiIs+NG2YxVB7BpSUrl5+CClLfT1nle821ubUmfIAVwoT
47DZrlkKLiwQbBgdax5zhlSMAepw5AhAZmjJuFmb8VOKH7GY6wwIm4oy4+B6ybNYNGgDbpDAD6oe
iJHmKuWpei29uDrFsIjgbSi8T/QLt/GhcdKiKpee+njNIufb4Bf6X2oacvrDjSZRDQL9IpcETRiW
MVg/V1uzmckPgPL7Y/p3TrNOtHp4GJpXSL9yB76nv46zqhGWy429iCbJz+7n3S58aYkudrntFZK7
xSNYx55xjm7vUrfW4WfMzvRW/FZ17ifmhRk02PPytNwtt8PaKB5GY1ao2W6WcFjTPBeyhtRVhY1K
G9i3gKbmBcOrBw1rW66lrHRexcf/yac0I4oS7NuzfBJXgl3eMHcUnytzngIUOYCH9oFhEkY7rIKQ
LrvpUKmu+iykyyaDBQJCX9v+hdTHrwNSCT6pxRyW4OzNP1wcMeS1AFEWRHsAFNjXtDcJE5368+/5
lw7LkKv0uGE4wBUIwfQPaA+qcOh4cKWG5xC/HJ7euZ907eC0fM0+sxKDCozkhk4w+/Sv3bf/Aw+0
l8DsvYzS0WmcTnfj+/w6j4bf53nyox43W1uzo4JEVczLgQmKzGTN5ilEhLvLx2eK9trgjJcm88fl
5et8rZ8BKmUIF7XRtGO9Xxq4tAxr8WuieIzbx3VDD78zbIGYucNh4mLbUWknTIVYnECGvt7fbgMY
n1oqbTLCUJTz8U+Z4qp+NEHUQlbCyP6tevfUriCEEMVC6ue4i8Reo0e8F3mUk199oFgb1R1qIZTs
d2Qd1KQch8rOs8fCjMmtS4FdGqrMflAym8hwBu3Edfj3L3cCZLU9YHMVz3e9hCGOpw3RwYdAEeMY
/lFHY7PCx6rSy+EdCR7do3nDga+2tjiW2dxC8aCQLSnkMO9l9ESRzmrBGtHFQIKOh4VAVQB48baj
+owSM+GfrdtbhAUoiyKXUhRQZo3BOu6UAyLqk6xKdpxuk0tPc6MPzOPxeDpMww9qHDbNd0u1hAEs
uSHdVjQVVgSoaOz3pQ+kzNAypww7ArU7LooFT/Bl7DSgKEQ+Xgf6cD87ckTfWpU4HqRvULMEqOkY
2P+JksvhwejlHOlQplrsVXEVluOQvC0JpSE7otxRp6Yj8e/UHuqLsOsCx0/pfSzM1Rxu18viskgX
tSkkeT/1op9b16Ir2mNWNszCRxevOCB9PHtoqWuT49zisYMVRvkob1p1FXBo5GtPO6sRiXDnpIlr
iiHP6HpSZQ0YwLNXla0ToM8ipudjMEmR7/SIOml5UiYzE6NTHkoXjgGB7mC+HzJ3izwI3eV4dYtg
lbEvzkTe/oJ+G/RCegNK7w4vlycOtGF48z5uOUZeKRz3zESwgmfvg6s837DjABsBao39GBchRLLH
n/3Pu3Emc8Nl/9HgXB37ybe7Nk5D+5/cxFiMQBEPSQyqSEWgsbE65hc+zmpGy/g0MwkGDqY1ZBfT
HvZq3jAAxfY5Jg0z+RbLQYLx+7AArHEfPQaX8RUTWznS2pvC5g4Dik1tEw8EPsSD7eDIIU0vJiht
1xw4e0LJoLjH0oFvfbFPuvh3EXesQ9unfrmRqRoydk7KUT18ZwlRqjNjYdKItaw8mYLYQ9Yk7TWX
ZoHyLSeJFgk7PS0izIaEt6to4z0NjZJC85jkCqvXlYdY8u+225HaRHICAWyH8QdbfNXNDx/YdkTF
3ruOT2OtiPtpq0BVmfa2/rEneF80VZEQr5BLVSNoc1ZHolaR556NnMO8tnju2rVb4+N2YwaR784H
rxHEUM0COmT84ZVcrQOe3OXRcM8Nh8sOWJhV/+/9e+EuY1a92q0cdsdYTj7x3/YPNHeP/QCUeMaA
wXFWHR3xFYmalHg3SoIL4L+4EuMRy0ICaAZv4PHpiEKjg9X032HCBtVqi2GhUkMD0BzpUQ6d6ZXQ
H0nXr/cxCw0rgzwxsj9SVqlQIOF7KCoph0j9YrJzg9N3bWld0r4ACYBXNYf/spOWJUxn9wRfbMpB
Cfuq5YmXYBktokXl1cC6cxgFB0948MG7/e5AhXceTEYEDNA3IkRjcO+wrbnBU6i/C4P02La5iwFo
c+C+us4oroDAN88N+PreLw+tpTMhPHfyCguTbASuN94tqlNRhcvf9PcdkMHv3YRxcL+yOFPMY2zd
2wYPlLUq6U+4ZRzHZww7HkA/0qQXsuYecfrt2Cx9HewmGjbeMtL/Ng8k9TjUHPVG+Y4aEN/0iPci
oUUdCSfle62S+4SDhzYfbUJsUYN93xm5A9xemiPYTJr61oBggcySen3bYz7Afto6eTTY2kv5Q4zU
91BHMSwBRlY5kkEtBAq3+QWmLyp87TF2PM8LX+f5O2nCx6yu45Eu4ut8O3XW5bW9Tn6ciZauUxD1
8sNtVH/dgZ4SETND9kmuIjFvuFxvW7g3wuNUkEqIduafIztvOVQ7uFq9mtvxdnybY2FCBbuhbbls
cKK50s5AU6MNhQJFybb+/DvYTk+45c8TX6PYN5vAFVua+7/SudTU3ozrsMH+DBACly2nYNbaSKi9
F54BNEwhtgDhnnXmNgBspRnD6XwpDEHW+R//0r10MyEM/VJwGOKyPoQvOQRjIa71ielXgl9YBjU0
njnfEqgwEIEl+YeWrsMd0y52PtSUu4FoQq+Njup6O1KmRW3+HD/H2TTxEg9iIvxXp535e2wVPat7
HGnBeGKF8XWfIxybl7+c9Wfz2ZTXu58LRG4MyaBGllsGoFis1XsegtKgNNDCpelf9dvCTatfZFZF
TPELpOSDBQoiKf4fy5kZJMLlw/IBJZFAUpbzYlBI33DQVkkhBNByF1uctX3e4fIxiIMSEGTJHOpP
jgPF++ixHxymsskXlngAyOTMOWHSE9Soo8RCFTf5wXSyPUxe10csph6b/Y+7Zhf610aq8NJzlXm9
rvMYTTq2PePdlLsFfzz5ErwEHWE5d+SxHcdj7JyTUTrAlpkliRUIp/xKgKEQLj8neaLxyM/TEXDL
GZVH9wCeqFpxsUIVP60eFbssiGdYmi8qrPvVaWl8WB0Wp6hxWMBtyxluWFqxcsJipF+ByigMmtrn
0V5nyCIVDngnuWObwb1o2uRk37snw+J22WM05YASa6QzcfmOey/BbZC5M+qsw7K0cQ7Velzg9r7S
yl+RFWEAEI8+9rLiv3fhvTCsdGzxpYEIw9vohCCpfWeDh+wKZcr2H4V2obdHMNgsFpfgmHvwyCLq
W3yKarVy+1AEsWTM3hqN12O1W/X6uN0etpd9KbQF/X5lrWY/CH7PzaAfyJjDB7b0seHAz4P/+tjr
M0hVNHO/zzfyeV8EjNHo2ejUGzNFqaDGgNz+rRTQ65zOm5Iy9c/1eqvV6bQI/jwHbuPvXv8MRhId
jRiOXJqQ+32IyLhEPP0Hp7Ddx7akPfXHPs8Qfke906OOqT+By+BZYmrbP25/scNjbHRpvHA3PFg/
JYY0mYXJdaU0qMa4SwEsLpEfMP5FNiGPG7jOMG35qdBpUeKiwx2tHy+nlT0XBTkIOihRj3U2yTsS
EMR737CdEpBOzPLMW4TPNv46zEaBO5max7NoWhlXBgU2xrO3b5xZT0E0eqV+3CsMC0N76ExKYXl4
mFfCExvztvZslY7372SQ9tLeEepyJdzNqxN9VZEpm45b+3No1mainX86moJYc02QtNd8xjgN92qm
k1Yv/WwsmFq2egOuP6dXOzXTrPt067tdrX55+BnCALfD9r/bcInC86OhGbiD8pCR3W4eeYBr1EDZ
95EuCFURowngqdK4eqqXxg7YkT7LdZUsIrpJeGrXRnEAF7HgXwotO225eNYUBqqXndlncvp6vD0b
M3nEuXgfVfT2JOyQupjJtHmDCBG/69HsbCYiRC9BrIJq94cJNcQJe1AcXeErjU5ZwwGCxD0dnHHX
OMPNyeqwGT94olCZ7zf7TUKPB3LHXh21rliyOMvnuro8oPun+iPf07yVmYNDw8UXCUOBBEdc+ZWH
NUJl8R+FAjN8ldnaEU9ljNvjGpJa/qzgLsbz+i2DSVbqj56QYrBiM2lR6IiAs0urOJHzT2WioBIr
UH+fc0gUe2ONAD7Ro8mKeN9EQ2FBLamOa0019vTeEtdKuSa+CTJdLOdEOVL8H5UMSyKDkSWKpEbU
F6noQhlt0AImKjruDJqe36kHNS202p9z/RjUaFLuxEup11HgLKA2KcWTtNp4fb3wrNET1uPSejMp
gSLGKXnr7by+4mJTx8Tq6HL7MNuo9Rx0o3gkufU7beR3it1hurotilhWQLqLh0J1sfPFZBfJyLXR
pQVtI5XggNqXLQ6dHb1JO1vEbYx4O/CfADmstqHFPFjlmQmmxB7eYFWdGh6618kESV13cCPd0R7Q
bfHvF5/jjcOtnI4ghiyuPTUl7vqDCzR95Hg7sIbnHl4+1cNfaF+AgCHxHJgZxbz0uzAdnsInTvlO
4ARIDO+IIjHehrIbAQ3LZHjP2SFhz7thSJv46Sbxi75GlpjiBs44AcHBdfvUqHxXmQlZfgYMzUHv
iPs4D/zHu4J0kk6V1CHZ7kq3KBmLxtLCB1EJm1fkLDIR6Lf+raDifs1Y/LAHMystLFNvjtrbPzcL
jGfxOOPl4ks4sB079LMAR2wU1w7YddV7+8/w1HqGu+wnAgiBsTpAL24hTt/9wYt8rN6rXfgCeSn3
IKjQoDNyunwf4QsHdk+x0w7kCMCaF4bEB4yN9Th1P/0o+PQ//VOIcTWIztt78JLIv0zz49iLEAAI
V1ZCTxng+OAnvrGl+n53UkzKU6Cr4qg0csalkQvHkNGiXioY94xyALPUc6sMS5g2VxhjlkOnjwrd
7luB3S8MKtP3GIfXRfG7jJ+aDneULQoLzM4Re+6WCe8Py/ssWt2X26/C1J13S5xGHYlnQVi3Ohff
Bu7Cz5oe69LWUfYQUTKbEGD2uc4WIrij+wk3JLtxwnLHLgHnRY5q5yHPLnPnYTF5YsCnUSLdLnjm
2dQ2J0JuNZgVmiA8QUNOLptOhd4Wg21/HxQIQhRAdOxmMR2P8nhKeAweWzX+91ETKIZtKsvFYa+A
Aixc3q1uf8VVaZXNNKGSrVpM7FKEfZ2c3Oi4kAZBgh5R7TKAP77rMdKIzWn94GTDhzPxJp9M7nhM
SCpZ/foTfd2mj+lzUOxPJuVAmOCuxclevrkUcXU+Dl+b+DB9BFWaPyyuqHrY5hYl/BCmlW/xE5kS
jy1gzC3i2QJMGo1XHr7mKI9eBIgOPyGapL1PNwUUBSQdnQdirojH8ulXAxjEj8lj8pm9ZuXFFfX6
dmiNDv1b4AxEjiv6xd94QxgWazSrM+gVU7cyFaDJCSAHEQTiSLGvq+3DZLZ7hv2GpfS9V8aU8yub
H3E7fFCPX8/1WkBqyqVb7Kn0jDrKmFS3qYN0y25K8WkNcb5lwcMvgdOFuR93vPJXC8Hd3AACOAnT
GGqZKHsSTt87E16ykNS8mQ4tEAJjTxgC5J5dMy4xtmyrn/YQwqM6m8qvgPV3mk4v0FnF8z8D9JB0
UWB2283gIKv1vLTlMV4IPMWixcMHeQG6Uy6e0F8BU2lrd2iIM2hhcHjrsp73SnxBwmv3wEtd60CB
dUj+tmDDNWweajhAaOfgXLKf5KAuy0DS1+H6b5RsAL2a09XpHlho4bXWJ4gCJ8KPNYl/L7SEy/ZC
guRooVuGKO+2mNZMtliLzFJN3FYEe/MxPwGtCOWiXab2IjfyfOpjvLJaiQ2YH5CDNUHF/IvzUAQT
g/TBrpmBwqhZFSYA01FXNd8gYEk5WE8c8o8/WSvQDnIi4wBbNBYpXb3dhIN9tJtwUhK03Gi6h/vh
cfgp13ddAGmbs/nWIWn5f68SxHAoA7+49LEz77i3RXqpANgJttLxbBp6Aw5FCku+NguhWAvy2ftv
C4V3YebDamDEtjjSarzI+hKI9WlS+TYjhoXsby6ngV/Dpg2jrXWDTywmoxzU5ENYwA1Jq4l8NXgi
nIbuBBIcvg+5zJvt18D518ZjaHO+bLZTm80JnXlrF1I+THSK8hMES675GBHGxB7wGOG70Nh+STYJ
89AcV36SfEwYinYL3Lkpd59GpEc+s2/O0Ma3lHwGoMfQTztrutE8Ql4j2jyxUYceopgEc2VRkfAP
Y7PTtanXBtP2td0hXI90YhGX7/wUuRJqWVQCgVgelSmvJrIfrPA0nbzBfH2YR7kjLPbAnLKI49+B
nDN0zCk0AnDoPngQol8BvcDqoEO5XRC9cq68nYIScc3h7z2+aXRdAtHpwHcADaiv4Ih+zQNVC3mG
m2L2SODwUEvxi5Wrx1LO3ipGjZZwIYg11oV8ZVC8HCQZEwz+8FgSPwTIc9/0HwyeK74u/0JHO1gV
37/PuriOf44qqPAPxJ97O9gPrr072H6VLVJRdjJ/EDGLypijdOPy1oskLs4v8c+qAPRSq0ysNXd9
FX+Msrnq0bRwA+oMbic4T4NGl8futDL9TKozlxHuErNBLMdV9expc5/AqFEXcBWA/zYv8nxqE11o
Op/3poo9wa/CParwPXDwF/i5H59H2QDT2N4lPAUPpn8WKJ5GkI5/9uhvaGdpiL+lzNt3mM0ycyM1
a6Ipy8lDOyQEia+utXLHDavhYyq15Svh9U+3neKAv5CL7Eu4HLXFZqCJEdyBy0sE1nRj6lkBzFPg
MI02Skj9YkHdZb8w0o8Xp0HsQB22X+b/lnF7cuFxWaBH1kAzFk1ZNG859vd9um6Oc2CGQd4T9Wet
r7U5rqz39FWv7r637zmEQM3tyWegp7qFjY5LNHiHWHwCGS8INgDF2/vwwvwtHmL4jq6kNopaROaw
lOaUBXtpIfhhugFcaBqMGuaGXFrktsB2lOmo/DhZWdpcjASOXS3/gbE9+nCi/FTA36m9OT1Qlu4U
HjTOsNu/Msb4kh9oDdKVq2VDLOUVd4fGC7qr5MYDD501P5xsTDOxhcAJhZMHH+OYwfXDfc7aoWV8
gwLfJI1ThVN6a+dTJKaoYLiMUiDr8tO9rc9wYZr/r7tA5RzpXziOqk2oec4Mn93xa1SaKggk6R8X
KvOKo/JAh5JpImbA7FUieiV+DrXROrGcKMGpwFJ6bc+rZKHA5OBmugU7o9XhWfWtXl4OGDKIV6Cs
erBQaHF4Na8waK5EfUNrmL5YV2kYSIfwbw+Zu0OFqaB6Wz3IY8MPxreePr4zeO1skk6ZeFo20ELH
6YsTvq/jzFsXFXyeNb4CTstvMJ///t48EjbCHXtCEBB9Vf+dE3dVZbD19E+YI23YHic4ch5aM9bo
mTZRq3/lfmBjzJdHSZEeXCoP73eSEcsdkubxxlYejUiGLywfvld77mqsKmYTKdpn3Um36p27Ju32
2Ulhk6uuIl6n3a2Sh6IFuvhqTDZbpYNgPPIbXtvV2bX931iYmCCW02LjUukkceO9uHGHtaHTtDTx
PWLOlHCt5iu3znlCHyGXKJ2CO7mic9jyvMk5s3ZjxztR1VS81530vCZKwelSs3wd+WDa5fwRDMUL
KGEEwo5th4ackfeoBuFMOeRqhcxx83RtVPykczGtQOqlFPxXFk052GrEdjFDNn2dGW6rABP1LzKM
xOrAGTvj8rg4qvXmd/lWXeErHnasZFfW7Yy7QgMkbSP/byu5wBl0aLXgz0JDhTJwq5Fj0KYpO0/u
2Vle7N19cfh0aAhX54kCPvaNrFP4dX7O37on4Qbyxn+Sf4ropffiueTWdAw54PqNXqJ84oyv21Wu
GXkfzs9tO0tkPtzU2x/eYxmPoKejDV4RpbqXdW2d0YvMq/hvqZiqGsMupZdmoRq9e5sbLTHx9tqP
9mZVT9gUM9m8sQCsmAmu8FPmw6hzwlu5ij2nyhYd4vRC8gQRCPZu80GOLKtKV/vUm0dCf0aHBux9
Igar1NaATf9OMpoYsRrGiUwJGFyhvBGLWZraKsj/5+R9WE3J+/kRy03CAdEzHNgTMlQj1FAqsrom
v4/2a/zCfyxp2AhrobeGRMshS5DzD9QZEoxP0DvE1RNpVzHG0HaYD0MJT/3EuzNYU1DUuaWxPzxo
ew+t3BB34IFoAlbrH+kxlOL2gfbzfSAMWtKLFBFS6noXWrfNueAhMLtCI7+xuWgbwQsb5Pq8qCBe
wFCczdyM6e7M0XRAImHvyfcW68V3yYn9hIrG9g+r0yr6vfxZj/b4/F7DAAMwZ+u6rcHL4GvHMpUR
ovvpolGCGHRtPQ29PycuaVNEYw9bUCqIfcuq9D+rHfF7jVvcxYgbjJ2q5oBOSkxZ9PNUxTo0VhUd
9eobP+b+sT4vNGRvyhXwad/mOb76AI8Fjc1gs0qKr7aIV4xvV4pULmdWWQ2hdYVlHzbdY3iI6J9g
RIzLPoBkIC9nRIJs1szzUVC4DVQJozVWKuKj7hYOEgL+x7rSGo2KwMF7WDjQAjXhp2sWzaqKjZS4
h6I15SwerpcB2z7Xk0qyfMQ9TRpwARj3S5RFkmVwXWnSnyPpoltLM6s5ppf+JXzhB503MSPUfJKL
MMJlHnv3RDji2Yr601QlMRrt+aeUm5iF819cd3qXrE5pCKkRMHsAXRxiqebdzNxhsFBDMkvEUZ8f
Iq3E3pQJ1lgMDwsuvZj9qnkMz58LwoVegkwXay0xiiS++Zj3wmb3vVo/8mx6ndNgtEZ6AueHc88d
0Oth5jboDmLmYq3ydXhg6cgSo+Hkt/NiYpLlULpUub1S8aXI+5I+XWIDTTWx5IR7icU2Q2cA3lD0
dvM8sLg58U/G8MywMuCCQdICer+vqgREol0n9BEmO5sS2mR8+kXvvTGDqvw7iMlhanDhlWFQA7hO
uSTOXtyVZoSZLrwDsHAGZwztX+wN6niwZyBFTJij2piK9goqa03i7sMK9A1mi7I6K//klD6HCxe+
F4uzdgnhYaYRbT2CLW5T+2EhoEWjg1EzmbTgfgbUJPv2hpDuTYg4S0XOEc+h0lcUkvmodZyKCoNR
pFQhhQNigiLB2MI85cyqvDOxaEiX/kFZE1TnDgeMgamYA6/pI3xOaosC/H13kc0qPO60w6vaylpZ
C9g7vL1+n787ZPU9BkdMhvDd5Z+kOSBqg8BlOgbNwlSbrBPMcZjpxHgrcfFhiwr+Dc2LUTbTi0ud
0cJ2qQNz2KVokTKZ4+wYqqCkY+yvZtm7NO1hpS/6QKn/GpenCNDHhUlp+VifNqcNa+Gri+hD5SlG
NYbKxEI0IjoF2gs2z91j1/6r4HPuLtKlXBAuDHYPbRces3AighwZtB0Hhg7IdGsfqmfSVKs2dsfl
UQWx0G7xGTvTwvdppXI+aRfVWdE0yd+cuLGxQ9YrwHvNUwVH5qSBP8vsxmXgT4ce5MZBXvsM87Qu
QZh2YHvP2WXynKWTwiIJ44ncKhOJPjwTPi5aE3svBKecyFujJND+F7dViqqZZLfialFBrYOonL4T
uihXFKEtAAfgayNSR7kFQZzL+oIZhDSHun8wXA5vKKyj7/1M3YkOGhbJIJ/Huu0zrZE6vTJweQWU
ZKIRpiy30Mkim3GDC9EL2+A+sufPqT2/je+j++hJcNGNbBId1wl+zlBaD3QERC39u3GYiI5YVo4A
2gwFVSrwtAyhEoqCWlDIPmI0sOixBGmKLYdAh9f3NapM3elxoepXByIMamCQH+8R8JLM1Gc71NEu
E9EMMU0C+QbVv38iDUpYYYnrj2HllqeUa4+yv+zvSu5o/7K0Fo9QhbGNgWDjyfrOzA/XY4tX3+k/
uqo3dkjmwaWbtZEKfjLTu4y0x7S+NmY49Rg1ml133gTOnKfv+XWajpNvvTKv6X0kHw7xR7N+Gp4n
pQVxUbwiomOlbv0KXwYWdjx8Y8W3A5kVYCPM+QmlZYu707jUwqsPsiX9CIF7MbzDQhMaDJI8XD8p
qOlWqNjfz4Y1s4cUZ5Aw32tYBdCaJFBjLIWerIJVAPyrA55P0fr6UwXYFMioMrocpEOwkXCPX6bt
yYk0Wh3b72r9iOUg4Ein7IEKeSKdA5mi1pAzsVjJmgdjlcz+OgdVASM5hKDzId+G7xyrt4YFhYhk
oVYK0RLmYmVebZfAVqpe99U5A8ODF3L1C5fm8aoXCvUTSYTkcSDQvwtSdQH6QaK4xwxxEoAqWr0n
VdBqvAJvAKnMZdvOejslVxNNJEYrPN871ogkJRrxi7rBFPAvBTK9BQQygnXd++CVrU+f5ERKScY8
h0a5n9+3RzDVErT7pE+SsDUVke3CTUvcFeCrlmJ7dYCd+ppVF/fwGd7H72k5qhORh7GL3byMmI3Y
sGoYwbFpFHovnB9hRZG+hBntkUTmQ4has2MjFGSEAkz66p9pWd6TU6vUQlzJmc1VhoOfb7SaB0be
JyR32Kjij8KB7C7jiIY6RCcRJSmaVMJKSPhoqzB0+yR9o19FeUlBRdQo4lVdCHssL/NDItWUGNI9
1RWpwn5GjTUW9WfyZAK1W4J38QxPyysuosJP5OZFn0ILJNxGtre5MEgQpDJQnuxdMr8TKKQDJQJa
NbWzakrVrgirZhCBs8ogmaXFRjJjusELr6bq3Cx3EDOrM3A6pOoVDB/u5LtrzQj+j22on34iIOna
tEM7FBjFtgcNYnQGv34MNBMosqqg9X/hwnWG+KLaILtA0ZMfjcr1/zbbI9MEDlG2oWYfl6TuwDd5
EHGBdK2EeE1sSLw3hrhesGgVzUNfdMP5uRL8R24hJMlsorFXos3WTEc2CDlKKU1bgdgSpTSLzVhG
XKabRdqv3I5dVjCF7h7FwGcoJEMAYGGgoWWM5YYwSowYYRvo3s+mxfn29/Xz+qkdDAT+Aj6XnsT2
cHvrHycOeVU0rYKgC8SmKae1xjkTMsZfJE5V4ZCY7jabcHtyqxYAwDWIww2kz7irdWO4iO/HRGPI
gqTQKlPPECJSKg+5oYqx/2nJllfy1ucc8zvGYkmQBK+OkNZc4vL8u5KVaG5gBihaoJM+meZ9WYyw
cvKnICB9Vq2toMUMB4jPaLvQffckNxks5E7+tobWvO066UpzIbCe8L6uTK9/xTVlw5W8P/BA5kGf
EpmY1W4BX4beaSpYDrId3lFo/sFE+3r9jbYKMi1sJM2FKrw3tPp/9C6Js1CKYOMmceoOur16CuGO
urTVvKt9x9FZ4I6reSgHgJav+ajaVAG1mRYb/q7PCYICp+F6N/2rwEmdCkbVwNWaUWsdhSHOA2xp
87sB5jgwTJEpS9S6LDJSQaUmtODWXlolhuIp0979IqUJ40VLUQK+OzUv61qEWeY6xi0kITE4q0R6
iq5L3pmEpOBAQpJ3QFp2MwH0iSFf9D7zx7HB2+EfW1LURj3En5KmWVaOyVw1vCxEs+aj924eR28a
FuhNDXdGXyMbRRoadpsz3MrdAq0oNRvlcQdhQR8PaL5wbzo6fVZfK/mGDMZFhFbnI1VIOrU6iafl
qNYps8ilIDfCYJwFmcssQucGcXxcuRClKH4B7/XCsxVLt7hdpLwKYCLe+cQn0MUCe/HeYDxcdwYd
eQRMm5j2WL7la5Zx7kgAIINTnHMvQx0zYfmscW2RDHLagKC8c/O0Pq0luhTCmB+HnjuhMupQp6Pw
rHlFP39f4mxpSMtciXxfOe7a5C5r4qD3Grdo4DIpe+VAdt82c8SzuQY2xNf+Yrb47XJpcBH86q4N
g98gCPpLJpLRH1KiryJ8xhQyo7uW4+jJL9G8wnCk3zjDK6qhTZReVSRhgFMwuqyRz2XEr5CCU48S
C6YQvNIUpeekuoyWAt9PPTKPh0LcpeKTAQXkL3ro/cBu7CghBXDlM0Bx2aXqNggHKigqAMKdyEWE
/kbvhxpF5gTqK2lVDaA90udFtAWYnoh1LtmSOrUjiaRHDMckzdGPAzKmyCvyi/KJ13G8Hz/m6c8F
HYxQlx3vL5sHNWAIULNJRjp2HETTcbWLIkfmx/ebeBZlEpFQxNVPEcydkW6e4Mem72HmotuoymRC
A0jAZFZG3W5RSyAkK6RZdhnzaD7GBaO5ppySmAy2rKkICQc+wwnm66zmnlpA36W1lWvTFDykIfdl
gilhCAjk33lWxaEK7aAHEnorSB0Cb4FrASYHC8FGQLNgS2BNLFNnLAWeFgeGGuG2yYUUal3QPIxL
Yj4XL0bKXxEfmFiy0PyGhBfhnTtUJpeWKWDZkq/FSAa1z6Y11CYjo0BtQaRNEKCxWmFxhW5sVYCU
xZOjFzVdNJkyguzV84tjL0a99itoajL3YPVjt83XQa0omlBpv9ZVl7UsxNz2JiMlKV934oGGU7Bh
SxjY5zBH1qx1dAgLEM9YlqQ6xOuI+ZMpnXh2EtUcuYF0Q2LW3ki6W8SO5kbSehkys2ebgzHWkhWr
TcG1/S6yQeI/esUjnQkdXun5PlQg0l2DTY05M0bEGkIwpjdjWI2IgefDM332Duk0l8O3WZj7eGOz
e+oUax+9cE3zV7ZW5rj3xqmr4Z95buaX6NzJtLrY+ilBGxRvAuYT1qpniAOXp+Qcmy0L64kjmhzm
u7mDDHU3RwkpK0/+gAHM2566/gsvXVAEot8hVeFug5TQUKQhMJKcDV36w2f8Twt3bLxjtfubCoAE
cC0t4PiCsblmuBaHWiVBr/ln51doEupjQ5PhYhJqoH+D9J5bZpPKXdcoVUypUj24NgMg/d/ffKpS
DVXRCDb7tCs4H1epcjS8FXYm0x4C7kCoMDMusMpo9TEIhuDaHOn+5SqN22E4Ac/Xy4WtdKYN03+Y
sR3ieZ6j1TxQMgRc/1j180W2bhMOvvdR/2LM8G4EX/neqmELXm+rHRXEEU9veh/0JuqEtTPDIyLq
Tb641RY2NhnENhWKsJWaMgwSK0UzEa2XXLXA93KwYvrO2qYaUfbRYGjMTp8H6FxRk/TTfdaqnLtP
Kd93VvNjtyLgdCoE1ZLMJCnxMu4BeFQ8yXdjbrXnuhkze4oGe/1pxry2pVCMn9hY2ttqZAf6ZjVO
l3f/xeolqi1C+UvjMT9ML3PdPNFSt5m2byk/ZBl6+6l2AG5wM2qUu7t9B9f3pFv6lgpyEeHsX2y4
nd3g3aZpYzMFHS4AL+tDQY5IMi2Ue8KexfcXg0Fc6Pz+++Hq5e8UfZi8/HCNM5bxWXlUpDAOm1Bo
1n80EoOMNgF4YpxCjaiP8um4JmYIBuot3cQ2zwWw99SMgvvB49sm22kVau2zdZ5nTauDzy+ItdtJ
p5SRwNwvSsn/EXVWS6qrWxR+IqoIzm1cCBKcG6ppaNw1PP35RrJ2nZ1F7xY0+WXKEMkBaWHYkP7M
0VCZU+Iq2CUcQ5iIGsn06nbxmoubrdmEWVxucjqJGshdWG71Ssklh0ykE2uIaF2vB2BUGNc5wkAK
qwsuK7wdKqo9Re+PjC30zcyuKhmEAgdx04Bl9M9tLVNmUrprsIzC2gsO008g4eAihJstrWpxiL8u
eiE+nkqxTZtMgkqaM3UKbmqV08ejW516O96y5sQuVs+aCjgrPaLyF2tYDZXBE57xldOu1iPgPak/
swu8Zmub7tqSYLA1t6oA5jD5JNik9y40v5XGqoErE6eGwgcRcITu09vDLUtL+CeourQ+gP/ieUPr
1Eb5brYbfN8Ye+7OFl2ueZttDsjH+A/8AHE7V3Pr9paR/wf8gxXlT++uvTF/Du1Du+59idy4D8Lx
ZK69A2HrHEu+rZvyhjfBJ36aj1H97/HzGa1hjK+nG19w2idoMfaAcArRU4o4opizSmpc3azrsvRA
k9pwCuHOr1PluHdZVsl2H1bIeGBogdoPU7P3R4ONBT41l0WY82wF9tltuBBU6dUWWwfw/Q2qAs/B
fipg/z1QjQAX+wFke1bGIQEaF4c+G/v+2qWVRBHnSdpK3ew4ukwE0QxpQp+ZgTWURoCrSpIOJBs9
5f3oHXL+zdHl9x2eMMQ7jlGKoBGbwoOrUv67hxf7wAvQAP0rsrPwN1c2TkB8u1+/MVWt/A4Jm2/4
RbSerZG5f2QVNsraEsIGFHBmmx4jhL2Eyh41eBzqiidqsbd+Obp0OpOr6o24mok4tlvSoFCiUjC1
GotP1oAd9rRoqMV1owWUMrg6oIIJZUFzODW0vrZj5MPQf6TTFDT9i62RpJWRbjuND+3mihbtUjj7
uAVqcXTsQqSsWCOlWX8H9o0c86gHSwnKIbYEH8k7KJ8NPNx5rSP48smXtVFtP2ntCkFWYXVV5Zsq
kcEcSp2Me987tMqdgv9FmoDGpD1aTv+w1LHR8WLR0QzR8v/H8IPM0jALhETaAPRr9sJjPbwhuvd7
75yIMBCngwqNQkg03GbqBVsrfFqPnkyQ4DJVXGpPH2fdrYb7LqHRBb7veW8BB31XOm+zSFMQNBDg
F8Mh+2wCko2aZzelNtGxjx0E54bG7Ha2Juur49+GXzToWvs0cqYv1FHR0yZb8V9vByVF5Dqfiyra
Wz7CdpQSfym8RvLM200KDbPkvNtx0sB/7AXHQ0QcRgsj6M0S0aKL+aIn5GxYeZDPq3Aq/Fw6Gcgn
B+0rymxvDzrScB/OIG3eYOiP0JL5OqclH3Zw65T9Z2JCIXkAFHosf79buxnFxsZ+jm5rz9tJYMhJ
42W9wLWgAsJZNNOwOXbj2LY3DOhSG8zyd6n6l0pllGwkckNZgIo1l42ERl1x1QYUnwkUVcPOl3pp
X6xpcaf3v5/Zs4Mvp33rUWz8WMaV/bwWXftnUcoOs7dfjw/NVrXz8EBRDum/1wznb81lighKCHip
Ltq+b0c2Kzoh2yIVZ3vfPcXLERb0h6H/+VqHwrLyoXFnLsp28xvJ9m4mSAi8CTVgUtAgqAhh2Km1
NyIi5mJEI5vxg9pFwoU+j6un1p2wkfo02Op0/FgZT/uAOUnp6sWnye1X6fqs5iihRzMOGhftC3QL
FZtszJ5id9BfN2uJoqHd7xdsYZB6u7gfhYo+qor5I59AwGY1jCI/7JHPgZew/d5yQitIac6iI2of
c+JuYiG7ocR6bu+9WSeO7Nkkk0B0seiDXjEIBkLH7RG/bEYvC8vfhayEo0/N62ItjG3dAKpsZvMK
20TrgLgeOT/Dt34sv84vAuSg+AtkWLPDWWKvmr0d3GztGCC/xb7FysIPRzOesIv5vs+gWKiGEi8N
26RDmrjPqm3U8d/Cf9QDJwpHN8YZl8e7sd2h2+piKguJBdpKGo46Y3cdID/NEoIgz64PMWTAQONt
BOT6/G+Q8F3glawEOikn2XOP7QRNTDhTl6CaPAkXFqCmcDBgF6zIPRa+jv1Z7KrUaLC7B+G0mg9q
QZOln/7SdwHnin4CBJzycI74ep3lh47mLRoXPoyBYqgI92k2B5u9V67YfyR9QMRPJxnWnIb8H3Zg
+jHfe3NQxXIcbuWYuqC9ovVotgYDdGTpA18tbCo7fB+YUHOCQWYOQE5rJTRo+nfqS+mVda/7UacL
34AjQjo8FKbNw+dBgX7QjwmncbUa1CC2nTrlBbPZ3Ybm/DXcFEJxHLgJokqq2MP6Y+krAAAS0XCI
Dhhxbx/47Lzd+2MOxkNrXfaLZxvU+mHV7PqWr38+WRNf+9yEzSGMjrAKmXDFJlhFQj2SFTNTw5/3
hL9Ow5d7646I/ke9kU3wvvy0y6yFS8a+EmaUief2e8E3ztv0QfrU7UgQDbA1do+hb0d+1CP8Dv3j
3H7snUoPnoZoCOzcoYMTb7/ftPt0MijiGKuSN/wLVRhBByH86wvkT/lSfYw+Nei+FfrcrjyP+UIW
s+S+iy0DeeqzNYdkzhJdpETCEtvQ52SteJqsFxNGNZ48+jmuJL6tNYRhHU1YiGFbRbGGpjs4tzXr
JnwbELLpfLB4lCyXuUau25ktyGiwQI7xRu4EbK53lAqqBOv4NM6qiw9oBAL3cRAMQHpcreROI4x7
PcIAlWnGxMNlpysF79lzb2ZCIvJVPgEY4f+4j7YuzIi7xVwbgNBERwni3dxzPRNXUaQ5NEG2aEkF
QdWv8dJgcMx4FeAYLsfnjxlopeNRzEdrsGBLdkW9ItLDzo0QT54JC0wURh3mYGfGZFzEs1eAP6Tm
pRZJ22XCupwMEjadEKYkKlnclZnOLxY8RsQz7oNfNCQxPMW5W4fH8gccpDmB3ND77LgT23UXmu08
oNOp8sszqx1yrix6L8BG1C6G/WGZdBnl60xS42b1wr5M3IjeFMAvGQ/A7QDWLal2MIpGfLt1Ya4Q
A4Thzw2620+IQIzlWRbbSJGhRI5v9W9WqP/W+rHdtgBl05jy/7B7Izfpge71YQf5xNR9xl2I70pf
Zipvs7/RvbBfIXHhBf/4P+Mne8ze7Vs8R8hbgoBj+ZjOWUNiyr7zw2gU14jXCqOlrafVp+INip1D
mD5sD/uA0dTIypzbKMxjsKAKfHQZUrAgqyU/gkGNTAhgc8oNKhKu7XlSFs/kZD2yysTor83nYFKl
PgH6EWcqSkxUI++OESD0xpwvdNPoQB1cs1HwxSVVY+1TTIYjzcETJncQWyhxqGJFT1SqUfZmZTyA
XAJQI5dIfWEJAG5j9UVdBMjghlp8ddps8aDhg8bE2uzvUSo8BQntkX6d3WnXXxMFx+i04stcaH8W
xKUFEB5jgA+hMQYzinr24jM+xvOgYiaLYIVpE50OdLqJTLdRmZ8kxCt4uoxBF++YXIXWDJR0evIM
cw8DOfcI0/e++o7ngRFBuoYFvCFwClGqBV+Dqhm0Dezkx9fw0b/2xAx541S+94sWrCwgF4XOGjC5
4mDVKkDwsMxeUXNQavRB/DAwzI7Mgh2i1UBoez7ZweYLGnGx/NLdwIspYWDvrnHvlmZM5/NkqwVb
9Hr8f5HqZzrsw84gYVHn9/oH6RGjdnA3A8iUtKoFxRF0B1pKZhwhWQSJgqyFJWLuqyul73g/gwHm
VNk3HXfDCwcsOTzlweVu2mmYViaMSt5vsHWwgtLrIGrHfZn5rp4kfx7eI/WXGRcyj91z1LZaFU+L
SMue/3yXKmSv/xpIKFZmulHzAY/iHdsVtZsuS9SSbiwgihAwaiHHAWi3fM6t97F1BuWuoo0OITCV
rmk2kPDrKFG5pOr2g7Jsav+geIqurmFdkHRKbcmeNj0Uk6WIC4pDestbegRbugIVxNXkMSONVCmN
SQRNTpcfr5bVyC9DBirNUrVMsUGM1yjtZFV7cT7U31KV7uKpkSvKCduDiFd0m+GclLEzg5nG3VVp
z++Ob/yM4U9bjJ0TaoF6MyrpC2svEbAmn/y3+UsaRAm5FqaQvrvrZN9eJ3mtWfVmOd4XJuIS0QHn
Ng+30QbVh6D0s0Ux4BGURsWRmk9ClMmAWUVXmjJ2mT33nQlnqHJW+lPNQKVTkRF1E6HmknUccqij
WkVv2h6Zfx9rjIqMVEf9Ykv0ZIXf6shSJ85aBn9aKIimWSKR3cKniqRaj3lY7RAjvY3/oy7e3MR9
hPqMde/Ls44lhosZUkT9QcRJldTh2X53jPjgpwOhDGRDVSRn52LyWHpGtvrSKG9kKrgn6mRdgzZg
mfZQEz8CSTipNfhgcKi4IdST6Bs5VQEMJg3SFNbHuS05NdiH/G1v8r8bqJWNtx3nn1+a8UhaZkXW
GprDlQwkQ7Pk37GZyZJAC5z6OwLJigUp4gTPw4CvsdKRlXfEyxSRYv0jsc8cOttsVdo1jnpX5gfN
6VvkDJoAwh3PnfN45xUGdYqkKpPq97sV97CAr1NxVEVYYlBIbZJVHnHUy7piaJShb9YeUhzRVVGu
mhFV7cNQ5VcVV0mXMnkp1VD6w5JJQGvvomKrBjKvfZwep2du9VGNMkaZFj8UFLAW+VCXZBRNKoAK
YAYg55wZ7EhxVMCC5T6mJzqqggzViMe6qvSuOUQPzU8KfSAUZ+udBroLxuQ6unNQXvy5/zQnhUk6
eiF/MbgjnyFOHvJyyM2hQge2bxtTmCDEzkFOGUCHdF6NINmGS/xFZVXWCJhuLFALqfNo3TvGguvQ
SmWtBl/E6MdWi3WfRZ7HQxQGh0QDFiEKga0QnCFx940tYM0t4dEpk5GgB+9vkbE5LMVcO7cNasHg
aU4VqznJxWlkRE+3iD3h7AHjQykGzSNJ/2ULi1qOpUAQphqAXIEo68hM3T0FYp+9dQMhEEp4CqOW
7D3VeU/pj3QQdEj3SBC4U4YdkHwGD7gyWH3CSDRfqCHtvA9dbcZItfsfqSdv8kr3VbnzndqDkCRq
TOZEh7JZm1Xi3GZY41uhr5qZWozUZFKHRzNf9AHRCHSoeEmgwDaej3QJmtWcEVwh+kBSZ68C1ddF
0O1pGtM02jEHr0joIfkenRfEySmwv/ms2q/AtNn+VH+v7W/wCR6B0UEgsovdZ1JmKtbCddR0aaG1
jOj4sVLWL4Jcw56Pjn65dQZHb9fdxQC3Ctp5W4Bie++E7kXBqcCT5H9FwonVJ0ObgqwErSv8nvAW
qpJz6k1i6jsDRboqTb4TmU0jRgEwuyfDLms2ZVJO3EnDRoy2NNMZQmTxoyrU/49UykOATb7uvCeG
g/x15rFq+8KU57hyrezqlIlUrFylzhTGI4VQD8xkNktjeZLYzNC+EiytV+x5jGjtnjr2R5uu2qj5
i2IMrKRRFdfvv/Pf+mf7swWWbZCNmODkC9EXw2c2UxRSHk3z0Ep7u1ZpdvrdLi6YbSzq/VJYxLm2
+HNPqq1qw3wn6eyOUs25/ZyVOCczWa5fGJSzXWc/e8FaolrPkJvRndudrOKrdf6gS1ilYHPrHqYb
eFgELsgHN+ISYKmfJlYw7Us2rx5cWSlHyZdJTQmdHAp6ND8frmj1OhliTWmlVbdEeZ0InJC0hneI
83OrlghXry6KSGq6n8assPVSm85JAzrFOsnav74Zhl44ehG15l6ZdKYI5rDozJG3AU9aJbRKwZpC
kxpo9VfbKD903dSTEepf1F91ZuE38KJaxoXYauA+W0q+U/G3YdAAxH9R/utdHQCWAkXo7UhoM6f+
6E00vAIbuOAegnJr89WSJaCjbgw5+jssCDEL1Mq4s1IBNe1psErcUQRjSSpp4FKDA/HzZU1bD7do
J1XBKfQAEoEWjNF4IRACBYF9FtfqOmQZAjQtxLW8QmQtIZ+QSoZ0qHo4HBBs9DEcRj8HpcrNT+43
/ADRenOas0x8DD7XJUNQAFzOUK8iCWQw8SI7zZpm8sdTS7kGsQXzIMpQWRzwjx2QsktPwU+jDoe0
JF14YNjc1p40r8QQu7sXvkqX/w5ZCcWzb0hc1/qiX+pB6Nj9vN3T6O1ugy1/0x1ZSNHCbX0S4dZz
ueQz4vhy85Kcu4DeGdSbomspQOYoRGjlIeFwfwv4dk0K29qXrTtqQiPjb7u8Tp/9ax8av121FDMo
agA6BK3hbRfx3ZTy+APawRvGwhuvlD3ybC90XRD8aKGzkyADkkgF6rbYrh6LZptCOrdNR9XnHD6w
2YDKhsgGjgBQ7/jq3ff2B3uiMcbS8TuWBhai3ij3uJ/+1Tqjbvwyi86eDJuOa4r1IZVyFUEk0i2X
Lt0AZ2VbncbSF/6hNgXSF6LugS41YPnV76/hSS1OhDw8Q10kM/FBFAxCtIVc23nb+0+GKWexgzkT
mlUbItVLSuY6yjy7llyjpa8o2+T6bcGrBahJulTS4Zurckwcqamj240DbFAWalEZUjmGQo9auKL5
CLD0oGw42SZlFA6tCiPr5t321pPtYW9u/R1hQljh6a1v69mbwwG1Dw9OWRnu/Hl26ctes4DwDZX7
BfD4y7jWOvnV+BPO+xU+azac3CrEAjjLUZNdt4hq5MNs2NW2BiCOgbH4EjoXgt1TvDFSZ9MnPkCD
zBgLZoXRHHQSfV33dv1df98T7P5JQvj2KiwemsDPthq07NUITBmAeJ+eTk8dDYG6uwZ8/AmM1reV
jtLRncCmPqn8fWlI6Av/EDCiIUDofhpsQZRskwPLkFDRGbGd/QftE66lrubNXzFnTL3VgmgPXD7B
VbRICEgolknW1cgCD9Ev9iHrtBFJ7OmIfq9uEhzGlAfRYeEIDSKOpyfRAmH/yjgQ71klgtNUVxgP
QlsIdPgaNYvJxSMbAZRMppugUvjV4kJObwx073/qFzv/Rny/Q3BNutHYtmW6DHDfXCU9ipVPIUhS
v4GuBQ3rJD/Swb17S3R7DmjNVpBIx2WoYp0rFjiF58u8v8wnYSlZdgoRCSpSB6NnprKBvhXKa9Pj
kIXOPc4ATEN+AKkdb2efhVytGtMm6mOovP3zBdjiDCACUBPGKMb2mUxPLZP6o0KbH/gK5PSQp4tw
7/gRlrpzLDiK3WJX+LHuOCeMaI0gh0HsFPJRjyzTlgjA1yl4HxC+t9HHaXpCjAkWSyubdKFIikTi
o0yHTRZ8rJCu76ypjHpAsvFBUPJwdcDL4ZtuUM5JKaIpWOUoezeRTqDHSLBNGpAfQGogQjrN6WH1
HDeDhqQ3gJEQsCkJkYDBc0EumQjLtyGcU0hHOYsmAmlZ1jv3e9AeyVxWdMeRBVDzZO9e+wK4nTvn
DjbqNFN0kCu4PEgoJBV0FE4qBRFo7Q18DSAgrD9h3t/UsLO2mCiUOXom/8T6WnPJf9O99YmVRH+8
d3AN3hkLR5yxqhNgdUoNkV0C01bblPbUqYv3nKrZcGeCRBOByiZlji8/Bom3jU0vWQWUqqmgeOxt
yR6C08sMZGa/WiEzVaF9ySsiQIU0qbWlJajV73dLUI7OO/r13UHgQol6mNJOOYjjgwQqZqumiQKV
KFL810157w8Tfk4mVKwSgdaNitlF+UtCzjx/F6kqUddhBuA1i78JTLem1TpibDXuOgmMOF7gjSX1
CwGwMy5520nJpuZgLa3WlEKfqKFqawsnoOS6fzMdLKpz6100AJn0hfX0g4/gYgf1H5QEf3SqYQl1
m6a3vnSKZAIWu1pjuT+7m7+U2uxf+WCmFas6OsAUOdpoGmIBVJvIYmX++3HK6nVfAVt8LRMqlDOt
8Yz4gzZR1X4CyyCoCAq9Qg+jvK5YUtfg2bpmg1r6dDf06h6JEdNIwyBIC0HJ9ymb00y/srcjehdX
plUENMvxt4f8YPdZJEl3IkV/NHykfVq0buTaGaqPX8mOfDY7LalFk8RRJLN8y44DM1A/SL1ZvupR
M5fmkwx6Bfv62LR3VFfWLphF8ootxaBUjeNNIiLwS6xoHAsIWU3RXaNNDPIWRim9SEIrqmRfholE
VRGA9zwcflDFX9Ut0zMd0/s1zcRyEtp6pjnu5pf+xTayZQhgsgVi2q4FcdP6AWKMFBpDoxvCO7R+
x7KlvsIPgngn4CF2OOHDZNAF+DAV8WdCv6v9cDjprZZjteretNtyPGvq8YJmy2rzg9tyeQttcCgV
qaCZwYIkEmhC+WaaLDUn02yZwWqwj09U9o5Wm8Hq0cbhjqbZYVgyI6jMcw676urwJxftMxLRK+0s
7mImSKYHHgT+cRfuHYJsFeadw8fyeI41FUPPIXwASqtzgiR7S8ppmkFdpuMgoOxPT41JSWMgdn+v
sPsGdx5HuXEAL1DbopBXdABL1kwmyZkAhMKWidyV+SIsCl5fD3tCZjPJfUBG0tRCzgTpLIFdFeo/
MxxEzgc+jsA8d/K86oA6L8FERrBXMiEQmPIsVXWUEChlqvJVSYWQFHfKr/lBDVFJFbEvWQbtJCUM
Ao/p+LqXEgiZXDikhkyJWLUpW6zw+nePVgu3gwswP7wDb0QTUkw8sItE7gInKseEYdt+IRZ7zSI1
fdAiWANFUhtrpgp3HWw2y6b/XZ4jCEF8zCbLs6o4V1hn/VwKRHhicCC8+4c7H26CLUKYgIvVolA9
RzpT3CE7EJEyR5tWJesFz2/W92LGZUa6zvZlYxtoQ1yQRz4B2kqtyeTDBJCUrwKNKnND0+TpHHnA
6E84uzovNDLcOhC0moekG3+IpYUGV5/mCSkbc/Rq9lLzDEBRHRedLcOFYP/knJ/NMpDPCHFKCzOh
DOELBazBdOwxP3n6K9SXStsA/qGqws7qH6xCa9SLejxcxd0IQIjeJlP/7UxmcYfysihXEsQl6+E7
IzN1Zlgrp5EV3p6iUNN5RRf/aO3YbqmuJ9SnB8yBZDVooMR5JKlvEu59kDTUIG3RLg2SA3yxO5+X
gg+564BojuAKwcCCuaDppYFNd8lgnVHlVKuOatAsV4ghshDRofsgEcNiM2Nw04/u0LCjbM+DaHbT
ueLBatypj0dvizVO31DQZ2IY1Nk7C1fleSaTSzeL4H2B0wyrH03cL/Q+3gIdAOrq0PhNGmV6B1pB
mTF6O/pRDYWmTpbWRWXXPM3sZc9YZNV35xVRU1XrUL1EK6CMvhhwXenMr2iyCrFTdinWCI4rUO7D
jshsPZV9pdGTl4W1Rv87nLd3cQu0Bm4d8VPOPRWhCJURRW5AfX1kTk44r8Xc6G9rA6PBQA66cfdD
8enOSGBrjoiXLo5yta0FRVuwDlXeWevqFpdPTsx5Zf4DPAtvm2yvEif7ao+3qKr+er8sTF7iEZF2
2Zs9r7syWUpZ5libEhrggSIK/tHW9xICg1VCgJBQeEu6CRoo0DgJCSDhl7ogDLnbysXZhfspWa2y
Lq48jw2gaRFiiFycSB+F1Y87klCJS42Q5Ko7Fo3p5FossDy05Vkth3fRGntdDIBOpsOPbK8vpx2G
Klbf5F+Au0UDBCQwAoLpdptNAFsE7tXCGGHKm6r8rm3oVfyex+upWHlN7kwXLiSadMvhn2NZmBWZ
Y20EbaeN3dCUEObLuk5iUOz0weNO/lI2rXHyu93KHAhtlKu9yuaFejcDN1gE9H1Ba/Dhs3+ETaWy
2T7h3/CyEvGwyURJvJ82Gqc1s3vALE9sid+x3EA5+StI0noT43GFi8e58J649Xin7IIk3afdGjum
o53UZKKypX7CC59p4A0WFNeUaG7NhOLdQkkr33ZQ+sN7cMUesuqe2WgI/ToN+yjFIEaLxs0jGnCC
VtuhprSG0I1aMPOdzfe31QjeozRzeGVHQaDxZoMaUK0NUGL23WgEJn05GoFiGkGBebJBIGTBV7/X
bFHBpPELEqdKRW4JYsBezgGo2NlmYastA87Xgp5gLR9MmuOIGfag3hwdkEl/YhQvHUeAyCaYYCHe
IQjcHZT+WTNH2uuYolo//+bD8pNVFFADQCD8p8M1UE31eQTElYAD9d4Kafgl8/qQnnsB3VEx6zdQ
HDTlpJctnr1kbdRBFJNBeW1ex2Q5EhOjhLLLzQWRKXpFlndn8siIKIbfrN2h8heKDkxuFRFuQDZl
WZAClZ9oPdMvRQhTNUAFaRZ1FXN1oLUF9qPfp5q7c/pA4uiqgPkX9UhbEn1kgmHK/QLH5ofsmtUd
4bf0MNS1yOrT7L+q5505GUJ6gChGNCJ+TSpAHrWTa0/Pa2Va+lRWUJmwzsWgWMSTiOCEkpogJORD
farXpDgAyHmnefFZdQgdJ54F7Uej08hqrld62VLAEiA7q+5hzAcVA8krt96B2YFU96ELYQO5pctU
Ut5Njisk7TM3cfB0/sUZwareocxGbKCugqrHAm0Tg4bnRH6p2mYRoALbJCVj1QWuiVDW+0wKfYci
U750oi6fXUtdU+n4K8GXaLZ8HBQ4FKkMGO5uoGqm9iEszxgoJWoFZWRzaASCzL6OJCyyTiR9rT6B
0njqhmT7u84Z6YDT3lITBXEAcdiH0kN6cTSdB0rGOi5/+5f5bu3YZiniqbj3taYXPCHVDP06pOQl
99Au4CvW5CZFwPXL3LQRBsQeC/2Owuw5gePbl4btmrZHZXBDh2NLra9CJCwfYiW+TUrYFNXm/ber
MuONP1adN4tNiiip5TWWVeYR+4D2ANKt8EGsQ4lQ4fTTRfBa+8K/FDhDkSsX2gbVXnNWMTeLPR/N
u5/dvUe6XKZk0mxf/MtY9h+PnfUCYGtd8PpGpudmKzOBVVeL7gw+SubtKkjHB/BO0mm4dAglmlVw
B3EVZaZN8MRk8R2eESTqHFrisa/b0pWd9yQwRtCIkxtfr/BVaCNWQFAqwZHpwdZ/Qf/cY92HhiFX
BL3ebBSpXLFzsb7NJjGiFk3ntFBjq4rMNCEAks1dPoKMBzbcZz9EAgIhiM94PkXcYpp7q7EMACZA
bINlXw2PFULLrNM3x2AT1XbZnsr6Ch3x/WDeSUHdZ0Yf3OHFUXTB/ELKrcZSDqc+0rpEa2ome5Gg
hp/xZ7xFuLqI29MLx8xkHjDeEbak76T/Uc5cSKcgD41ZlnDsUAy8ZrmCWJVVp1RB/AZpGx4+qOZ5
okUBBNkCJVwJLUInzZcGUP38Pof103oCaQLuddunAtHTmqFDIHpY12oM/CcvoJbUiOWWfy+7DKa5
6q59qmhEr8LxSodcnBBwRwRDKYmEZIokRAoSvqcZr6QA8WCgw6CDPq7oc+pZEauCUCFQ76ryYXTr
LFoscoB4xOKnEZGIDAnXgq9a0DKRXNY9rX+S+ENvkfA8b4QLSi/6jlYcrT4bsM8I5H4leWRX4izF
ISfQgiak5n2Rfyd6V/4waCimliqVBvRUKhOwM0XLEogOvje6iqeXkIdQsp0/3WUGqROkUEACbX9a
/ck7KCRL9EMpl5ZWCR0a7GFFZ6ZWaN48zbMnYakX6puCEfEl14LUPQNVSukqPKpZcST4U1FG8fhA
dRnS+mU5YIsAt6AMDCvRgCEMqFPCiHpRvfSbjVAbs46sq5XvKey2GDv3MGBvtMkClg1rBOyaO0Qg
Ptizkdk6WNGIRid3o1tBKl+L1RuLIkXMPKc5efMixK9s0zKJpv+rx0sFTFhlpRSzmH1YqydqSsTM
7JNlYvcJqSgYCJUdJk1ib2c2U/evA95UVeo/mBvEXKBM1CXnAOqfqy7KDa8YFVFBKaBvpSu4Q35t
gxTWBZ1YEdAYfy/zipPBbrAZlKCO37YSY7iOvq7EdfMlIpds0oK9Z5EQB/iNDMadjFJ0b7whxQd3
VaiVUIaYwTL/yqvAukB3NvAvOp2fQIhA6kDU8LW9SKtEajJI4IA+pxs9J0RvUFlTR1rLM92j7Dhi
BPAAMohWDIuJPrt2soVBhqENjaoWECPd1IBS+/wJ0luZgOEr51VfdWM3Z7gxERnEz9+5/yF4lzdK
mXWeddZg9AUp7od4CQdPt05jSZ2cr9ccfntp5xCpEFtjAboyUDOTRRA4WT5AJK6SmuQEt+zgq0+v
buXOLdoFMEIk9r6BPkHdKSP8It1GFIwpETGodgrlFtILXFFU5L0CAfhgNsmmS2n/SDb4iqgLT1FL
sZFGxC0dLQRW4Rt/e/i5RtLqand5yvGYEiG0pbGUrLQVYVoXSnvwiJwBH4meFFr/sZQPywSrRKQ6
uy9fPFKEDrsF5KIUsXKWgd0mFIJKAV9UNVROqvj3LJURyD15fxpKD/WDrxKc3yafEpG80Lz/6hs+
GMRmtc6qToPcA6lGHZWATY6sSqKNCoylUkXsTEKr25Xyfa7DiPPuro89Qu+I2Ed1IbEZXBfwHyzT
2g3J7QCxyUlTVzrTeSIdAGI2kOEL62hbIUdK/3SNAVMe0uTkJIHoLnDWAfzu7fqC/gJDuBzd49yC
4SBHY/Sa6HVKMophmOV9rzVnYrNo/tynBW6YiPgozRN/DDbjzbg0OIOoxeFP4YAOSpSULI9oRhTi
HLZ1c367JBekCHqz4IxPMTZEDGEdaqCoRAs8mnya1j6zPXOIz1ed5c0WG1XrkkolWgPRQ6clrl0r
36o1l9AXEmBAW6xWvzPCXGzDgLp1yYgEyR4pMySB9HYqDvMm+4wiq+pPurqrhi3xLFzLnEL24Zkw
bdjJXbyvmDxEe5yYHfjtnX2C9bWzNRsffqOM2iS6WthOl1nwgGOil6X69YkUOAs/afxXoLsgCarj
OvqwmZEGnjM/GcgQ0vWACvzqKhTXTbKGYq5RXfoXkIP3hDsshQWC8bekpUEyt4u4nWaafc26sxs+
x7thfSr+FXgkiexSt2P9vHqFfg1HL9b2nNMr7SaND8PNCn3IPIZHKlyQ3qBxqj2xzVQgpAYBUipr
Jcj39w1JVKIPueAD+CYaC7uh4EJiwJIhwIi9+g2rmHy7qO4Cr9YeiWAE6YdaG2f0p0QapTIG2lbE
XFXJRHvWkfcxdntzMztiBM7HTsdgan06H9xbCQutEwKOiwcpWu9wqK/qh+RdEfHjU2CxIqzeUYDx
FMHoacT2l9QRCQ1MQHFO1Os5gzMzQJuBOEP7RS0cvIS+6l9Vww98whK0LyjFoGIPvLktH1IfD0AO
wUkODCt5rJkQ9HRQWKNeJ28bNG1RVLiCc+p8O6VYQhQgxpJqd4d8qXT6JWIqpUVdPuHPcj1b+AUX
REm03+YyAZItFnxCIAr5Keu3Or1SQyXMQLmxPlWEtfGMKWqhQVoHat9QuoZWO8maGFuSBKn2xV4X
hEMAQd0a1obHqcGUATfiahfBRw6VWaVS2XBSdCEgG7ZQkJrcsrqo8BBqpeqAH5jNWa2GH4UV2nw6
C34NfKLBfvpfleqdBRD6ABlWBGxIg3oqTEvFWBoaOpA152szg8idLDDHDBsFQjpUkaW6JU4sMQT/
RA7WMqDqnuJB3VE3mHJwwFBTAmeSZorGqpV9qPopwhRbTKizNShivX1lfnSzwZL9A6yyUmYpmpq6
V9rFV0qq2qu1wugG/MvUOiPrQQifxMj3BL1A0v8ccaQTcHAH+ZYukXlt8J9BtaXXW5TdGQVlIYZL
8OOku40yOgJmO3qpnwP68JHwFtRMqIpql1Gwpt2cemp+CHoiCpxyVr3BtS+BhVwkX6CVF4IFgHza
jT9NakFmKuCk9SlVh9RBGMU/OvEML8FjNDh0XeqEu3+i5w41UVB+UV8RLuSO7pGItJoC+ipo4dXN
+sSYFUj4CMysr6PEISTtZnbypKS+QxWj5KszeRtehifU2hvolkm5TMpX0CXhzOuVH5TMl/3+Dw0L
laYUFuAHkB/VUP6g56BBR7IJU64tTCqd2bUVWm2BSp/dG23qM3NTcjL/LDSZ1fmhJQbkLzCXNsj6
NgU7aYWgdnmisGf84yvnLhBaf0gYlrCRMx3ov76Q92ueUkBXyCsjcK1l592/gqzcRLf2k9Jguzyq
jtLBs/voCbEPZl/i5/1tdmz43FqTdvBO8dlkkQHRn2FN60GlbupEfKiuT2/EOeP7ot5l/PehpQmR
qpV370ojp2gbWIYKxinJrE345FSAj2ErbZj8mxuWcWk1DIvf1BYc48vsO4Q8e/z9zt7L5/I8Lf+c
p1Vgwz/XpcHtvNxPy6P99IMXwRMXil3769wD1KY4tZQw5d1253xzmsYHcDySWJFaqAjguVcrTq1c
AdFrSK5gHLDOknLlB61mdgBJYCiZuvH+BRK+wb7NV3WlVlD0meSSzMiQt8ImalXIsh4tbWoCaZWo
Mzag9iNAApmQReqP6mgfsBIo72tg0MvPMeNoCxEtLwshUl3oCdUmX2edXf5c3iXPQtUC17vSUqes
bInaPmc5y830m3qWMOqdwFPSSwmYTp3sze6jmw6BorExA6ObgtTdtQuxTIsbnRc0MZWGtXkIStD0
ULcZNCYfp1a2DjQDKVbvWwiKgR78WhRT8n9oM1RT0yA2hDq5fA4csAewU5h0oc+oI30RO/CDpNcJ
sxRNottw378MN7P3uDBtdikns6Oa/RGIO9jg10WFxG76QT5iOf8pztZ/ldllYm94cpCG9f5+9Jkc
RyrSnUeCyl3smnMcKzKA+/GX557wbPCIpJiCtU8pKSZyDSq9Mm6vEaB+jeHIw6bXo8budo2B9T6p
4YVueLdXhnR/IZ7yau2IOX+qBDdNzESq6KbMY8otrQpm3ZbafFGPnhhVtokuNglgXCAe2QUZ2Wcy
OqLvpaulrQDEIoUlxppQ4OpzCaCkXbEBMLsRF9l1tYuxW8YsZYC2U1K5xlC7ZbbfQUilb2bpL+Wl
4LPSOjpL1ifDCiqpLmGDJpXGWij9F/hcmZ+cjL0FBAI7WvHQSbKlmqWjGT4DPAgLoSF1AafGWsAk
XT0sLZNPCOI7iOSftpBpFbceVsONX2L1USoqvqBSe0l0SXQf/ViH0uVfvfOwdV51LnRGSjQ4qwz6
iz0hjY4iIVJpYCkxn4wmoyttPyKEaBRp1qhyoBrE028kYvXBQkLswGftgquExRctCHUsri1Kfyyu
ostnsqg/MhyGjIHwifjwjHavsiDEUimkjxwDsFbhULIftSfwZKow3pjOkDWO7tnVmtiHrhALwN7X
4tqtW13AQBAz6Dt4tBh4vRZrbZsFpo1ztzO9Nax3l/yLFuDvpuae2hvf4BzOx9/VHTMJBEaO9/79
2d6eYPt672i+xlIN2iIhCrNVcIssYuSVh0MWqx+hc1B/Swx2C1YlUah0plknDt5muMeACcuqNCmh
4XiMEP0alLvVoEKtkEChW0vui0pScOsY/kju8MwUfxLrFKnDY2SFF1I2rfxSkoIYvR7Nyy9RXDsF
5YwC2eCLsOYTPrl0Xd5YcSCb0lt3kNvkpJX8ZycNRKOCrpzxDnKUTraCWC+kNnLOhcpNQutkwY8C
fX5/i/fuzXsR0Rb9yp2AV6Y/2khL4PjzjZatmCVuE716OLqw8X6GT7xkAHF1S633ANmYQQUQV4oK
pEhZ30y56B5uWg+30qNg33oyExn2t+DU+rhXDC4fwd2qtsot1AWiegQ1GEz72xMn6j8VJaCvF7NA
aHO3N+B/cA0oW+c3yGnj4d1RSUyd621vfuE0Uxrl1FAFaGPAKzWopyPdoFy6Lm9d5IEXL4VzbFDH
U7f3RuIDc8jX1Oga09vbfF3Me92tD5rTXW/dr/PSF7O6M/fM0mH9bVYgdiDSEW/HmwEVoJkqgVk+
KDS3mh7q9lSoCyo0pKUKEZN78U98QhXWKCrTAabhe07yQHZDRCVcucI+QYwVUamBUf/XahdcgZk4
mfAsi8WgwXMOFpgAxLKu4+VJrdCAnk06C3rRry7kBMx7pXZVRExOvXf17omL78icK+1+thUX6ntF
cpKO0anR90fOPFFeFlYr8dbxgf1LzyhDQ3UpFmP/PGYmt7mlNiENkj9Z2eTIPXKZ6zX9JTUNVJAw
1KXWx1O2rJfJflSqLXmarIhhgv7oLA4ktWphUHXoqp0hYRPVivSkegFaqUxwGq5KkHXo+Z9DcHxg
8/u54o1S7h2VZLW+6P4F+5XEuXDHdbaAo+c2iX+Xf+MulSB83gkshNKhagRYanhcfR/mc5UomVDD
M39vW6UVd4tuuz7G3pGP0xlzz7rfRDpUXRP+VI12QDzKMDHcB/vBabE/8BtMlcP8mFOTf0UV5jX9
9/7It10pG897Z7qaq6cMTu9upWBWn17pbRUerddoF49eowA2SBNA4jY+IADl/4+nM9tKZVmi6Bcx
BoqAvAJF3xaNwIuDRgUURGnl6++cWfvcg9ujAkVVVmZkxIoVK7I7wP1cPQ1sEx7kOQSWgJZIligu
vO7cS+qv44yFpMcTlwfaAXDEF1fUpRzYu0tTEBQcQj4IYGZPTvtvrO7jb0C/xcHhEqsWCIiACIeg
98555v/03cc4RIRU7NbK2BMQhVKnFimQ2njL5mD0kwR7r1RruNEl9HhDKWBWOYH/pQQx+LRaw5nr
F2yUAHeQTQUxL9KjHFeHSahUnB+niJ34p6uVxcbqHeExB59ZUymE+w1pBNnihK7zRZhHzxriO10s
HEUC/c2AwJ3/ayRPIyvqrB6zXvuLGu6k5Mlj+o7Vig1ObxKTjWOGqJ0FBts3pQ1fSzQzw+lk6wtR
JBhy0EIItA6sEQtfJVGpPIlpSC3tPbrrnMfC5jfas9jaKBkXt109zexQXd4niEy6GgibABooUPGI
wJ6VNvLkxZLdhwaMARUEbM1pRKDY2IpjG28/LI/v98ltSVo021VEkRK11nr4RVJ5jxQZ1Wi4HtI0
tr1c4wgoSCyzOFNvX8+yoXDNSR7Uu2ScNiH5bR5BUSJrc4MHi78ttE6SXAunOJAXcoYTdCvLM5Hq
DKaHEA6L/jBlxg1/62VqKpWnDV0OA7lKgtAf0JnVS+Q1IUDmBS2j+mdHsQsFWNdkB3TIfytlKaOq
r/4B/1FHsVvsFvdt0bYh3B3bWdnQalfZravXLQ7y6Wl4eCqvv0YP5Qtyn0/cwOMr/eYPRzhcVLt0
T+z1JEly5M8FrxG9wVF5yxdRoH/uPywlXIkLCDTRKEu4CZ7sdvbbTh7bxmkEkFQR0rc7h439fnEM
dBfna7JCk89bc0NVHOzn8fPygKEqf7AqcXeLz9/F6mV8iw6s0Z9SFnioqjmNGrV9kdao1EpkG6fx
tVxAfgoqVSvf2Ma73s8wXd7HaZxAhXMzxEznImq8W7QZmR8IBF9g5raiRum9XCuVEL3o01+11IH/
MdCxt6hR7wtzzVdIq4KHkszDhzHWNcK1ewN+DO6NTpn/qMp0oSUe5GjLBaqtVcD9PBTTZSOx0Yg1
qQf33l/1V+RQnJAG+ynSO/7mkr9URFIGE/rFTji7QQ2JhXa5YlrGmSZjDIVc9roEIyggxA4jlVRL
wp9yMuyKtGjR+FDWzD4qB+27+Eyu6FY+zm9lsyM+TKS+Vj83peP8Z/5avY5FXTIU7mjjEhQCKhb4
Q1MvnaCPFk7r6u4lD62DHiXkw5zuzKYegTgmh8tvjCzondOr1vpIeDnTThK8U8/f+O3rZDUatmey
Rh+FCN6xZqF+IRRBP5dOg57wz7UjDDyy0PA/0Fyo/l3L90lmmaua2LFvh+rmVtXeIFHJeDVSod5z
fIGIh7TNDZqBBlTQRKsLc28m/RE1H3x2i6ESaAtFkNbqQC19YsK8LQPWHfWdBHcj2PdqCCU+7KjD
FckZpqpBQhItMarf1LrUDbr/qGDJo3GWrjxNnib4WSTzCTq56ciqgXSId4hGflNEqrw2j9Kxp9qp
jqUQqYWj5DhxKTFUDV1RgYT7OMVkLyAsKOPdx67+WT/BJ7bjxy+F+HnopD7Mp4hBCXVbrUOyBaJ3
DH2K7VpKkaz2TN8eFJYZkWsRKBAmgChl0OFDBr1X/ojD+gxmxIzOlPOQEtOlDYpXUzS27sUUEudU
BWWLt/iVVrv1K5k4xraXmX0WiruJmQQ53FLOdEPCSZEgCNspuTQya+TO3Fv5S5TqmKoAvIcM1atC
b2pNI0btmYaTuSZNFNGAJVzGWu1t8kNIUcZB7smGpn6RzfO7ed6Wji8goGRP2/QX7J2h5q+jcy+L
dON2JBgPCFT/7nkjDp2nChyLy/iVDNzbCZ2WNzQ5f2gUBrEeKP+N3POQXHybgoo3qoIQiSEKRBCd
aKtp9TjweTmF5c/0di8IGAO8n5aZLqrVx3dsJH46MccqNzo3ZF6C0FVVwX7qKNRLLppzW93AKy2X
o+8fMAnGvf7MnpsaXmtZMGG2jbiwKgz5/0fxCbONh7363RbzLZrJ5luPsX0kDyNMaZ+erKPHXfEJ
eV/KZPLFTbpYOCjhsC+MCyaukUP5Xny/kD3Y3MubYwmU+Yh1Ifa+9x5WqRZeegH4+NY7VfZBMJU6
xs34tHxAc2ICy4XykHEeDfzKpvNcPaF6BzeXTP9P46/9PE6PLt2f/naSX2wHqc6p+dHIvOyp4fmh
p/im+YsczraijvYdmaq3Q+9Uf8bC9LfTQoUipwYwRKFjJ2BOfpkHa/gafs+/2XyfGnz04GF5Hl/o
LPFa/eplieszLSVhD3zXxd9AE7q2/8h/dvY9NnA+Z1dFgeSrOAErbtmI/ptE3BmViM/+pv8zylIl
lGmdqX79QI/iFR8eAVTKevZlamFhM6DhP3nAXGAp9qjlJRaRnt0YQGBxgC4rFAkY3a2YVOz8aKfB
Wen+0WPAoiw4zeVflHTT9I/7bl7xjT7K2TpdKHFbrvOP5i/LkiokPd9M+dp+bVAYiVTzL7ynp+hr
hQ4k+cFdtF49I4ikTOG1arL6BF9MXnRqeRjSJ5jkdppusffyqfXTyVf0jwq46b80HDpXX2FScewq
ddbUIKXwgDMx7WRmH63j1DKbp/prjcqWVpY6lzvEHc3VkWzZdfJLr7oCDCFk0eCHQrOyHBJdmQUE
WlOlkkmRQcKULOUXnTAeL8tvxMhi4yILo+yRA10YigJ+PdEbFcTEYoe6e9ECPuxiGC+XUhv5osgP
/uJ0Opo3pp0WTMYqx/ZBB/Fud/FQni0MdMx6Q92ByWqWXeqXAL30cCIXhurIBz+PHdBsq0DOXhT/
B9uXhEd8qKTrn9gIzfJP5T2TAlAO1z++Wb3JKc9k/BnsFGK/GzwlV3xHysloyxNLkZiXZvuLebUv
zo2/kOomV3mECCDxlnWGyaN4jR4XC6Q/Grs2S6HyXCbBV+FtVmtEMojupGqhnlXIEzPkeQ4JL6xD
3jHbWb9ckYTcFJ8m9jw9zXYD1NLL7wqx4tRbvoynX37nP3ZMtstHEJURW9J8biGluAqICuSjY/mB
IHEXH2qby8svDQ6+SvRiuRZz00stjwWF8YMLschQ5lK8Lfj5g75N3LBFCNqGXDAxn1ltSLkGfREI
MzVX+Fm3UtXUsISnXPFvabhkupjCHat1nmFHPvNGWJKwIIxpJUa8Qv7yoe7zR/Q1+OqmYK58Vh92
7b/PKqXm6WuUv3QyuW4ancp9kXLmr3IFUeLPnwpdg/ni52wzny5v0bdj530qfYBmIiNAn5x1MQ+L
uPWFDPz1q/b1vCFiP97KXzRjCNiC0vsGDRTcBHDAKpZrtMmi8wADtT/ORbDhicz0kXSqrEXGzZG+
2qSEBS2scVMMEELpH+RTe4VZvHwvU0ePd4TqIb74Q7mbbaXbkM8aVqVuuyj08fjsrysXChstAERg
2TtPAwurUXMl6gY/yWTWXgEr+4Xm952l/RzQTLWrcwA9DzixVA4FepWayj4MStbD5/56mKOPn70o
jTK/WuYtr7SCzs3MtFvvLmOL72QEFbXIlwmPolycgPwESHgam/Ljy66rl4rGKh6I0Z3grf6HIYvQ
e7acjoX0v/H0LCGwKtvj650mjz/wT0fahzlG/yUsdpAUlEiVfKDFDHwaLArrNgPh3qRYIgLupPCR
8Oo2UXaBDgDU2+uI0aNA9dbfwWGBEbUh54aII3bxaZxpUWD+PP6ktKmHY9JMEZzdSO/9fQAj3MvX
2TfbHpZTwyC9IIAQLv47Y45gS7ZGgyeId6eFzA7Ijy3pPdIJZORoKywZVyo1He3iHPVdQEvu1+wJ
74d6puJGYfETd8gE/Hn8h0MIMXGMvKaqMeBiD+fqb6a17vFj+v3hb5B97aJx8Z2uXfKEc+zZEIKh
tHVA0wGoqLGCl3sqv7Y/OrQZnX90lCgWWLaKV/AZ6u2KQP9IwwToT23wtHCHpPjibhtsEOUDYI8Q
SyWySGILnklCc7rKQwA0z282xZiUzAOtc8YrxXPNyBpyUK+gBcWQYUPhWWCTQ2Z4F5FlBX+6DbHM
X1PWHpoezRSaN8JTNPoJmMhPnGXPTygdxqYYavbW1Kn4x72U/OLjt/vX/msnXby9Oc6UBHG7tFyZ
CZx3qMh6WrNNUm3LjZXGu4sQ7ODWeIs0yv9/MJ98CJmpISEw6Ilx8zyvX1K97k68FY208H9+RkZJ
plXCGUk4lP7G1uX9JwIDall9VYnqbW/pDtZGbxHZ9KEUMRC3YCclh+lqi/O5Y6DhR/aHHwL4B50c
Mzj9xQduJ36vp+kAK4eRnJFFlpmmUoP7gScvfmhK+iniTkj4C93cAtfTNx+hjTmstEVjI9vSMcmx
MA5XUANw09zy7LfON4fhgaXn8DL/hwBYw6T10KG76xNWtzFAUtxde2zubF+g9phue9qlAmoo00n0
kJ1eY6+M9EePekZ2AbDM5ZvVn2+yarx+Mc9kYUucg8rTvQy8jU+UsjyPD9P9lMzTCQdG4uhHzXyN
PX3ToToqaVx8vZfWgKqZ0pWDFc/sZMShGu37uvx0LW9JxXKR4weaFEILOLG4tOugJyAphsAuRgA5
HtZZaZXElREHgxaORd/TtPc6RtupSsttgDn/5aoPkwMx82wyMajcFR8A66geaH2zGMTxCHqpqJNW
3n4OcveXykGtQdqtGaIrUoLPiXc8W6yZmkyLj2IMakjlC4EMt70W+2O1R6RFdUkME87xhRKY7VBZ
yxBWLRV8gUZH/UnvgDVqXahZvDfshwfKapuM7/oeNe8d3916E/4dcZtlrnaA5I1uwhRAgsj2qi/h
AD9l4Ez3aUEKblkQkgh1MZ05YlD4C3PyMOuYv3eQBVe5yUiVIDCHdP3ySmK00H/ctraxcvMUv8TX
p/Hl/bO1f8F7eNpGhV3xh3KddTn9Ub4BL8BC74Ebo5jpVPgp1Y/scUhFvLF9n2ev12Iaozp4YMmA
wh8qw1MX333XZx4OdOMWLlCk2bpYnHhru0WtcaiWYUQpqKSkctmjYWqJK5xSaUnFCn/iavEjeSgj
IcsAGabRCHwBHIHC9Djzwi0B86cyqzsD7Zfawv9A6WjeAUdtRu0bwGqoWhnPFjG8+DdZbm8kwqot
PiZ5xD0rkqqWNcWx1ako+JIOzRT76MmEA40niGGu3t/72AvmET0b0M5uj7GwQrDmivTeAtLz1fr3
8eNxQIT5LXE5xk0ItVTCBF9kPAFD7WOBEjGasM1WNmPbuKApM8cLKe1bfw2hxAtpE6drIldhuw//
+Tokdkm4/gbamAlJF4ZLY2IqkhobiL7O8WvEJBffaY6zZinZbsg6sWYYKpBZZGI5xyzXCXDNTwwh
CqFeD+RoQGPZOxbc0ILwoScNAN/J/1It3E5QbpuI614puz2GFYgEaRPke5WLVgLP1ECO8W7JafPa
f1Rl4VTPA2yaA8FzAiqH8mRByoqXJC7ZkQ+nqx51nTTEwUmz0c6OaiRp3+5rCQ0pg7ByODtqI0tw
r8rgnwlzAdHvjkUpMmn6K92fhJogfySLFN1gpYvjaXgKq3ddHBB+4LNniNaX8kfH0UT2hxhnAlp/
fL9UEuBOJCqNQL9GKemcMKMJkVPNMWQIecMFl1SkTlPzXMX+MEARCNutrPAvr+G3fFFqt7ZKH4Es
BkXW/DHJMDxyEkKA/z2kCpqbJoPWlXFF6UTIpunVhpHkDkm0NgPBxLOT9DHKIZqkfM6pfKcNjP+/
ohzujHFiSKW+oAN+aCUG1dFQcMqe1HoonghHnYB5c0VXgG8nVpM7dAWJ84PXdYlv6epPNGn+VsZP
7RO3pv8arZrjc6lvcr/P29OcrubaPInFXJLjac9Q+qPoODHDQqOWq0sMUJzcVWGLG86npZsOa6yf
qlGNxlO8yVziYamvykbOnAlfOsWoXcJzBPqgyxRERdoLOzTMKM/LyWNqgMt5ZfCgfAz+KNP0vPx0
YQfjWt0Q9YFgj9IQFXrpG9hVAUBweYJWTZe6ZtIARxmeFJtpqmT5D6ksvqOwQW6ot2kjkEnQaTGS
WTe0RBbEhIMbEfRHn8jXHjv0XEXMxg/iN6Jg9mhKA8iwkeMjRg+8PZzaIg3WsZVCavg1C32M+K2X
K/fe4nhocpANiS+39izi0tKtsXCXmjW9yDQoxkFgbhT3iXinZPKwucA7SDYcn0Hgxt3I2H15LCtz
kzMhCGLHHsAhBRT918Nn9MGhRUeVezSn9lm/gTGor3EmNjVfsQGy1JC+ttBgL2XaMHaBMN0aC1E2
zncojYHPrcDYJ4JDhdBfNtVBiuayMNjekVxlfP6lQfH6uXREShvqMOkpPRSRVEbgDVp0lSc/bSnK
uATHzdf6ih0M4o/wJ5/S+XqKcHClBR5R3BYfkrUHM3IYk9McbhpsSHL9Qx0Q3qJKQ+FWUScNdVAt
77Bym2SUAYJU7aaWlaH3viESw2csvFMQDdnY2Eeqb60WRf5DaerD+gyfz62PHZCCZDSArcZOXFQv
9CPygnHS6rSE3nc6LRMPNgfscGdaFIbSSplDCvPShimWBl/oOE7mg7ddUJHqM20lZFYDDft992YJ
EdpEwCtMqNDxghAMzgse7HEkERu31N6cIDAfEQLVnjs98Rp0xqv9WJW/a6BWRkvVp2IKpL6bf8ku
vmf5Rf5l17jhtES+4ky7vExt19gjvCxDoX2uEsy//L1Rzo/KD//oi4yXQ83fd+PM/kHf1TxkBtxV
urRRpdE5x4XKdoJi7ORCr/Gv5d8s96YE7N/oNKCV7ql37TxuCAazrV/yga1rkOa8t/a9Bc5ZfO38
8oITwNs2U/yaEjYeMmUiR153Qvm9c+2k59vp9Vber46dX2gSnUPvl26CP/F3fJ4/vT+9597P8/Q8
N34e34enoYU8H7Vf4sDfemr59L5erVfXeZZOPqsDjzyDtHp+f37PcAdv5dSkMDnP/8Y8//p+p8XG
+BcO6BjpRchoT6XrOD/B8f2ivKCXRYcHuUN0Dodfw/N4S0MU1hRSpKZg9r17edv74hkfn/FXz8cn
oOV5/hkf5xwk/VPaD/PsLZu4sHy9llPLPYf6jD3cN9Su3fxh8tTHb4OLNBYRAaVbOPeFuQxFWBnt
DdPsjRL/olqK1dYLzlXU6r1YD9GDHETdhxorlVz3CYkg82EnsugnKkGU9WASNjrYiUPUO1deos6o
VY0xBlRoTyOMAzn1qlQjyEZ0oA5lz3a0vhQPtZeXjomWTiNiZk/5uJflR2ujZAYS4JgajIR9zZfL
XFkDFlsLhUCNxpX6cMAnvGMaR9PPPOmm3uKFL0sNFyeCyBDA44aKllPjgqv8in6KiyVJT2DAhCVZ
RNMprnqr1QLsesX4RT2Kwi9RRBX2rYQ5bFXv/R4u8r9kIM7mH2c8b8BoldVI9o8UoMmT+YO8Jpmt
5jWT/KauxQgJ61GHfwTpc5xyD+U7DyWfnXfILc1H8NVIg418L0wvXg5ltlGKGqjpmmbUh5d/5cVO
/yrkJvlQEmZAgb+lkbnG2pwWouGMkmOfkE0FKxzh789HQAKk/xvorK+L6KK0SGaZ8lEZZz6nleqc
a+IvONCNeaQkyjJgirxE3SQSoYYS4UNJ2M6fGaVrxe/TY6vz0QMj7ETTqMN0oDh/FJU4ggN2LpvO
oT6/1+KORGiyMMTuLwzydNqJiq0eo0tgCb0kV0QjZzp1NzHJyqEZaAcGlHNErpCxa3RKHSTBO+99
UradOY236BhjyT9/4+SNBfg0w4JWEa0CSG48cOhKnASHSpcb0Caa89GB+1Eib3sojj5Kjc5gW6ox
2qVSFDEARcaScedAyS0cNQBYI6rqiwjwziPuFsMUFOt5gyw9DPJ0zriNmA+jEQAtZFXGnXvDJ0On
i5hUUwQIqiMU0Euj9z4TgYZvEbc1GpQ4SxTyCcXmfmbyULt3CoMPHXLIHhKbUR3yfs9piBMWmrvy
uTydTr0yyNI2PuMDR6ylUmf0CuHad/dh+jF6PDEXHkI0fVv7q2cixID54mP/ioPa+4A+Q5yHOgrM
PW8YS+qDLYY5UqgGRuAjt/dQLHVKa66oMY14Ll0ms8sVdCLmV6Y0nbe450VSvR2y9UgRcBNu0ZSP
Brp+H3Sm3popOThvq4jykWFrNaQZthgbg1y9DtYbr5xWqz3EI4j4wqzzqRdsUa8HONWL4S1SXMdP
PaJDZK1AJaoLGSSYNa0amQiC7xf8H7QmlpivAtoRb5gM9aswS/8gIEAWiE/urnYpZLMcheByV43f
8h3cmQTRLpTecmUay5dExeLYjfhzxEHIDoTiP/6YeD6E+MaqLXIaVbZ+hBaKPmKUMMRKQMTxxIbh
AHhybNRdnV79ZzAbPQjAm3uZRlILECcuQn7WcIj/gCfIOXssTr+KocJIniu9lz3GDPvV07T1eolZ
K5Rw/nox2d/vkpfq6dYXSqn4NSPFEsdabD0HBj5qcac4Jna1uiQDS4kVbwK2FwdMQm0cmUvwuNwp
RIr0Kuo/VT0ZPkMvY1sZopjJk74jvMuESZwjI9BL4YcwcClGOU6QxXuN39/4K/G2d+a11gMHcb/p
9wmb+2M7VijbDyPWIgCNLnOTWRPxRgZ0iLPruGL+QaE8Ax4JjrUm0ayHpXN2Q+KFG9zFB2Mw/Ldp
fKFFxZDM7ijYUHHrOSfYnLggzr1iAHqJ/lktFa4Zb5uMNZ65XtwP9Xd+R36Y30TfdvwkVsn8+6H4
xMdnrdvrTacIQ8NwZVvAtE47U/aWU/RZxyICXOCxvVR34DfFiHuIasiSHY/9h5kvswTM6A7VpIW/
B+sFPy8Re9PQNVjrMCdYcgm7S1ItJsF2CN9lCCxo/FUkmcAiEBseNdxO5ixyGo09VzAKJjF5MTaf
4gyXLzZlDU1h1JCeiGXjE6as6xP2eVqoZhtZUj8CTeJ+9V6r2qqyhJk+fPUo1qy+HCts/71W7wg3
Bm+/QqyAxpvqLPsxq4FbjLX4x0EbzFsdUJo5JtRF7V42d/m3WghyTUuYPECp0QB+MgM199azD/Pt
xtaBRBefTE3JaE77b7FJrMOUMbPMgWKUHNMEqxQ26RtUDDfZF3c5drgONn3gZvKNpOoW7jDboubw
IRI04jXsS8/Fn3pnyofz6lFjGhC4zi3CrQGg43I702yJJmVyWX7qll0wQNdyK+yOXkjY8xm5jg4N
20GnwbVwcMjY2OLRVEFHt2KsNJYP72rOVjblOhkwqnorEEWJIxPn5JNFl0iv6vs7R52AQmWPEfgu
U/UM6zRXus5srfVHrvuAwNG+TDQiUvzC5zyW5weuGOpRYZTuYnJiDAg3poc+31uLadTotHoXakPR
dXG9kt4MkLYpEY+hJTVsStYP64jAgeipSQ6H7gkVw4RQrTkgkojEz1mXrC3iMIucDXd85GvpEeRP
oOhzFdSfKiwg7sUMa2Sma0c/FuS/cVTNtEg3Av8FqiUSBwQRDAD2aPaZ6mzcIDHm5BL6U3shG5i4
PIB6iapAujG22AxMCRzC2rLwQFVFJF8KlHUQxvK81XPzOuO3bL74IfFOw5Wi9Jfb8Njt0aoG8aMf
Il5j33sjhzup4Vwug48MUY0Q+reGcGXd/WEZ3NUG4wl5NIX6IQ3fyhi55EEUV2UYB3f0QpV14EEq
mKpgQlXv67k9JDVQZYzaZqtMWWtdKAWJFsc+wVD0R2c1Mf2A6ocnyGUwG9LOhjLevDkUM3C/wFRp
APRD3cd2aG4O3ldDnSpoYkCFn51P4CuSV4A4BWBCIUOBlTT0gnQjAbCEPUzhWzmY5PYERdytTBeJ
kifwlPeieUXrHNTK7i9SIIWSAow1bv5EBTFNGkIBKZ7BZ9LA5yBQAEaCkt5b4FgTl2BCNpfX/Ado
0cxX8wkGJfIAqyPULoElbn27yYfwQcQxW1JZYo4TUjYcvDmGIIukgeClz4NhlRZIyQ+zlQciO3gd
PUF7ud2PjI/6iM4083sSFi6tQ93REbrz2hEuoLyk2P5vj5Y5l4Ib/9pX+jp8gvOKC/OE/koQy3/h
qLbVHdgHtSL+6PRlZIBNSUYD853KyCNw5YC3nCmY8G+FERD+45M4WH/1U+snhxTbCx8wcTrzHEkO
hlWSYFphBd5HcyO7iSXDwX1rAAMynM1xoQwmSstgG08KcTZXnASHQJYJRJNxkvm7eg94qsS37RtF
x+V3N198NZZZn4ov8oakGFURMvFIxS8xBAbsj9Ix04ivURMsT0LCOhrgo77LLlZuhNfjatcE3sZO
I86yUEPxrsVH88WfrSYE2+WM0KMAX+3TrLUZAF5687T7TA9nhdgcDkGfZS8KTOZFnJd5wnBx9sym
0BpZqJxjQD6tvtOfmZvP27ZthVj5pU9NMxihCL1tP5BPR+UD+JGqHIbVfjuhfxXJ8RIJ03e4z33v
Byg394Ize1fS1dGyfZyP59JmISXoOWquxqsawwX5sczH9I811fVEGsdE2gy0xZJ+GJU/KGxITQTv
1A4dI+/aN9fngmpP6KEWLB4tujRo5BCa/YmcTXop9SF5cyLv19p7v8E+/U78QsOA/qAPo5kiNwZ7
G9lHenCgZo9Nn5fQ7MRmRyj00BRxcKL5FreoQXxNv6THMvENm0KHLpuNBr+xL84j9j/f6a58Jxwh
Cgt5I7cnwpCEKDglEO2godnCxZhOW0bGOXaxTsTmxo7GbSLvsa6uXkurMWJgaA32GTpum4lUryVf
ZuzHYK0uAyQ6SABoUpBE5HdWO+9ptrH5Cao9mdhYDNUQ7sYxaPt7FJ/zu//SjYkKK/d/rNcHVJoo
DKtu4hvrhHYtJO/1xqylVYcL/XbSg4kZTA7T5nU4xbjduNwVsr/sS+j4UWfC709sqyCBT6XuAp1p
LO5iQWPV8BdTrusSTI9NscCmq6UmTZ6Cg4vzTtYEEFDgWOCehcuVMRQrd69+yNZDJJOC8b6phHZV
xP/cSErluaGHKvftXaEV0Giv+qJpT7xUIgI+HWIWbTZpDxb2hgXuQCCN86oF2XUuwjNH0ZDoYbig
QeKCjaVbMLWDCQrdOxe86WhqzJgi0nFGVUHCk1XSpLqDJ+u4OFkZHPSpG+wuM5p83Voq+pu5LRQZ
K4wk7ZO49ITRyQni1xNB5EmSkmBLhp9mhm1emSFXan2zkmd0oPNc2pzRhL6NvEITNnutzhYZ5IVS
ONCP0cIxJ+9O8TUl0W3OC6nGIQOw6PrBXZhi3l23tAmnsOAiuWtCtv6C01/t8gKVHYMEDZ9Dq2ou
nINWF2TyH7xO0uaLrkQR3uFbGRIz4rRn8opJaWCbYLUTj6ywPqlKlqLFLwxMIhmaYXEzrnyZScFo
/WHsZlwM6RrFNal0cj0n89kEQjLteNofaPNdmoyZIBhxzhTI0BANC9CcsEhwZFhGYwoG2CQRa9M0
LGaLNhWfZBb7zKTBgJU1npSbvIA3jjWTZfpMujTYS5rvTCXmnKbfncSk4MxM9rZuTsb222d0QlmR
Glo+UF/JTT7LVXllbq/viNCNXazmNmVMW7qSCHswNGFYyOZQIIA5t8biUHpEbFnn2qexuoF00tm2
PbmQy+PzSNVha+w/rome0LfKvazJ37N6fUmGnrHkMhbczDwnN/nBE+QsviM2BndFhhm64H54giVq
Of3sqfERmwU1K2f/Zd+uKeHEscqFev8VPak+SkO0Ig9lklCJMZRYzf9UhwasPjoqDrhiXoXQHZ3i
zHPSKM6hPNE1SWYVV8o2qtnKMhK3ngPmGaFzkPTXkGhFA9tkPwx7hvtGktRkbNlTQOK4T0xOrm5L
n9J/y0xiiBJ3+tyIgDEjQiNQErS6flJHnKmJ8pCz1EjcWPyH8EAKiXRM9QT9/7pk0RUVb8N6leIz
AjJ1QmWOEAlX1gNZlQYRjiTLgOUSQ4Fx8WM6iPOqpi8uNXQgA3b7FmMbWXhkby05wj94jsboz2pP
8aQXBuCALhiVTYMuxWZ1aXXqLWeONLMOGg6a8z6hd7LmdFtZZC4Kd8QxQqkLlqBpmeGw2DtW2URx
HchMr5pJBr9r8iSOmevJqkpzezW7gWT6iMY+h+NLd/WPp3TEmPlMgznNbbCjB4Yb/kmMgkPVbUMJ
4lvFu+c9/CQ9a9ddLS8rynKJT3YT+y2YVNQDsr4qj73RZfzj7zq6kk3M8LqvcHWowoTSLebqYMB2
DRZYYw/EvOElkiUfa1LCtnila02Wqf0HCzxZwbPgEM1gTXNrEnfe02e8LdjXt8F3ch6Z6tT9YSLp
dLE8zZbiQLNAPZiDgpF3Iehas3zAND4ijKd1ixjEYzHelADESGOCkBii9ODhAgKB0QDpvIH2v7wR
MKIBT2wo+C/EFg9Bt764zyBQVUR+Z8M3aCfFmE2gunyLhzNyj781wLMXUwPETfGNQk7vGQQY4R4/
iHnCTWHKffCLCFC1J6ozBEoaxljeIbjYDi1W6gkViPcpdrMEW+qSZMb1ZpiRuu4+RqbNoNi8gGOA
DJLzXArbwLNkPiWWYMIrnFELfXSwM9AykhEQn+MUTUU+37LgWVu/zv1s7XAqfo9ex4VTkYxs57LI
Ta/t5yktL0j7TfJ9M5pxTxVQryJk00iTyXbb0z3refwEQdktFLJjkaGWeobgU/kcZ8rwVZuPgZbo
1FQFCU7dBnocOpcuQlQmH1H+yKJdaferLFosLEyE1tgB2rJWQptOLYINBYeSWZIlcGWe03l3AXZF
+I09CYLgzpoJ9lEV9wLrIIz3DRQx/A4fxje72LsM5APfwxaRmIFTPRGdutXzJOBu9VcY6A+VzMTK
M4tRv+Hc73vHjjm2E2W1pdPwQH4Ncj3p02d4rJcW4picHssv0FHusL7ylcM0z+VleKQmOzJY8vn3
Q3rBwWzd1y1t/q2TJ/utJ+kt012w3SlEacit16YFGxg+fE/uKwtscCk+wduAlQ940dl1tj3b9X3E
22GqK1U2V30Ku51VlYeyfcYJIyeooFqDbxEWlT0jnOFOxzhlAldmggFYEZYJMeQxCGz5hCbq/9Hc
Fh7gjJ1/rHsIbSOaHJlpKudpQNi9WJthr1Xl+0qMxzGuJXf3ZLfndgxxyBbaFUg33/hP3k8WB4gx
9DAWF8sKGA0ANxfaJJJ76r1YWssTPbNisAxA30i0iQ2lQl0N0poQa4/V/ELwACCSnKoESinxT9EN
bdXP2r11qT9T1ajSw+2RDOGGQSowRDdSgu6mlwqEotI77HKuIEg9skmx+Q2STXvFXiU7SE92DGN1
3FxZwQknFVefgKfKJHUDNIRpEncS34fQjQvX62+y/b7i6pcNgoiECeE1t26hPv69+VIJhw8WVN+Q
oWWHx9vDsDKXKNowHjpH1GxPPE4IlBYSsPEHKTDA99wONjMhWwEo7cUO0InGDIC/IC8aQDZJk/9+
9zeBYUFjNp3Fwk9EvZLPpwYhPP32BkoGo12E+xsM2zclGDDdUBoKM7qHgnTxEd98EA8MN0xNbgNG
a2g9Nu1uZCbwO22jh5wpaALOXncRBKHZK4d4ZHrRbvEzZgddxriPx85+SAue7pamHj+l66YEETk9
fmDHyq0K6d4+F69T3f2hm13Pf/bVXEycS8P5FU4KdYLcwabxCx3biSBU2wCEaOxbiv+mq0kdsT1G
3C5U1WCHGCSlx8Yb7ol3SGRZFvwNXoyurt4hmiLQMclGV3So8Nm5L3wl3BxtjB0tJaVfuNo4idAo
1yXX7M9ODae8m5rwpdu+YcCphf0hO45y7yNazBmGkEbYtupT/xCLXIELULsj7Xqrb+i5abNCVAiC
emO2aVtY8hDebbs/sRLW+E2IaTbV43ORLI8VaC7+tKnm0E5HShdOzWf0B8rm3TQecH4xp7gqQnpn
pADYt6HMD1QJHRsKFxCMuxVfTFGRF25V6zzLXIi+kcSLdyNqnQaZl7/RT/8yOA1SLz6eRo8j+I+/
IOrU/JMmwMu4lL4PpTOpvHTpsCl/H4uZx+JD+Drmio+gjl9F7Foe4Aqd29fiGcgxfF3Jhr5/xggd
UHqeqSSlj5QTJUx0NJxZThnAjG0VzzQZe6UxXX2YpTHUpoO9Gc605bZbmvidz7URJ4Eyh2sjzEP/
ZQJwRadJkK7+8CSVeb1IeTWABx4My5JF47Univm4GcaZwz3mZlNTUBsdazdFgGF3KleNbiVLNwka
tBI6m2LbJ/7tGFaX172Y6/+VsA0GO0Y6oskWObvOZD/pi8Rxq9hz5UqBlp9jawU1tZ8Akk8ckJ1H
Ma1bELX57mjpNjGVrecxlOL8hELy9+/5AXkXqPxMO9RBGaNHgiE6KvDPeb4tsZQUPgWtYfQI29kN
jLAAnehGPL7xV+n6hIJIiN5af/zthOpru7/HhuLxvlIyQcD4blzRaE0Rb2k0BgPnlTw3tnKC3Waf
5s6SR4F+Qki+qXXbM5dFdwFD0rviGzSrREBd7KUWeKaPhLESA2YPCusPP5pthbFyVkvmSWqgKGsi
gyWj3seGgc5BvUI+fhHW7IL8VpA7R6fTLj0fbdm1wdkSl+cEwLZkgLaJZdd1/Px/e1hw0WFIuVw4
NxyIEJ/lOXNdEzI9HM1AwzuqZ5PUX3li321akDDEhKdCMp4VNxQGlImDhyJN2nh5nsbRRj8AEpDT
S1mW/Y3Fn4Eapwl2pmyCl6X4KmZ3RLMDphsbKbVFyeXbTvLHNAQ1Wg4XBhasIJzePUw7LjMWQTAu
Zxi7M3aKkPrwPRaa4UNNxgoZsKO7AzK2JnBffWLBOz6JnKmmKI29BwtcU/Mm4RGRRfX6Y/KjbhUL
GjyDvnCnTvRjp3WFdhDYr7Me/iIDL4ou2nyoI3zQ4pSkF72ieKdddTYkhpIipgvWUkxaAqoI9WND
F1BG81+JriOEvSD+fdqDUD8EqPJLNWcS/cop3ddVSNfrMNICeWHOOcuEqHJVDR+0zGbagBxciqt2
qUpH7hhyMA9Aldn5c6wQSJbyeY+4OICUrA5jWaJbVoaOxBifgOCwCdDJc2LN7vRJcJUc1kWGNGE5
i7NkBAOHmvCm2ecMtEKGWBKHfbDJ43B5YN+ke0XAgxQ9l6rxajYhQpCOa+xLxFeW0QdXa7bAExh+
V/nHH17bxnIadKLzd1kUaA2tsjhm/iWZ1DrLgRFFqKBxEYcBcPzocD3gL80ms8fousvne3ZjQkO2
rNANMfZDlK6xHEH/OM/V9yWC20g62dRoKuk+A+NTGqha3kf2tgwxgJfBefE5+FvYPHb/IT4tXbKh
XBVhARLAmw2i2oPPp7op2nW65OpZ3M4pKlMYnklIZLEfcd2cuMGf1pJeWi9kLEk6wQxj5t4J419a
hmBeo4ucnYtQwl3Q1bFwG/RfQIDKz7gN5Eb460MS3K8Jelxmvhs/NY7lk98IqjesSUvOOYQzFBUD
S4n0xzwNg7zYkiE8HsAIb56ZJqm8zQn1llyk2wor0dcurOjA77BF+kKvibez9D1Hs4mEKeLrWw4A
mkcGihkDyg+66qbtxjIcErT2CD1biwckILu41lX2nvABOF31IeGkESVWVAdpxox6ryVwjh1aXEac
CHHpMqYglUDJqeN08fCuTyy0isJ6FG+o3SrCQeUMttaV7QGGxoYMm2m5GdZ5wVArCu6M48ew9Cgh
dxo1Z+sK84UF5grDODKNMbUFjhNWDvdW2vMYnnqJk+aWCR5cCfk/KsE1FzFhVMerZCJzJC+VgSuw
eLyPIF1Md+wUjjmxZNI1ePZTbedoP5EyMtmJ3mDOqRwC4OGa3fz44HD7EEcaxjis3mQzwUPhIdAY
hpttCYCVjHiok0hmn9lYTSq3gbF1Zcy6PbTyk3mAnYcUGzCF3q5KC8Tac28z+l7emkysz+o3WlS1
nxt1sZv+6Vj6vVToK5gvPlDaOrDhKu517gfmMsxggAJnO97ykXy3cDdIICc8JBXMqTNoPMEsdaL2
Yl7IeeHycHO6zE0CbwAMbl9oP0OXGm5ezMxyajq/aiuvInQ5o77P+18QL2HuhAnN1cD4drPcBWo3
swG2tr7OnZS4Rl+PkvRRc8Dk9J6ShuMrjHVikzmeOLVRRjik7COmVJW1KUUoXFum7Lk67N/sTeaX
iUO8IocWwJRkIzvRQoslocitkaRzrxC91Yeku1kSQKpsNwsjEWe0FuHtw4AmjMwQugvNexgHGRxw
AqCfLA8RcA4MbXhPcjN3uNC70tLGfnZde1198geT3oGjwKvhZPKFljGllNvfYmp8rOQpeL5b33yo
FdKlj+qzWtNIccZP5fveXRyDpEn6KmekEUA1pnMG5omfXG96HwW801DbhYUkgcu9dFTFiuDao1XG
+zUJAcjn+4GUx4EEwQMgwQN5HmfevbxIKBLwwNHYPsJj1iWATT8wVktWsO4nPZQ4ciIbTrjnTZUC
oQcjuGoIty2fRwUi7CfikzNFdngma6x3hpACYBpMaFN6vUdrdA0KFdIzID2It6qXZhNzi/yJc6h3
w80XM7xhxJ2NzFOmyPirxBbofFOoJQtUlwKdSOBkN3hnpcuRvVYYNYGRLXCxbDNFmVh526IRGLUn
iideCN20ye72j5hLNh3M3IyFrvXK4hdYs6KRSuoaPI8n+tQQsfnH5IM0gd4DN4MCZ9YoVHJvM7Y8
bd8Cb3MxXAwfahroRVf/JliK+pogwC6z2n1vl8OaBAAfTHQ8wfA9DD7LZdP4oVUWLzQKY791d+Mh
t07mRI7ycQrI607BJf95n7hnKMY7Lf1nxcVra0/b2UwHdhq8XruVWKhokUEqT/Vw6faS5f+zz1H4
GYJHHOIWNkmWs6fN5wdbn496b+ken4JReKP6vW7o7irni/XRA5DhGRZSt1BhUV6aH7PzZ/SKI0TR
cYDrhdUNPGkeYscQajdO+K/rwI7Rn0xGIImWtSiP+EvUYFnWL6Rs3CGkm8eNsIj2yHKIsQbLWzEb
E7gi7oIEP+2RqfRjmGT9YGTCMFhLYSL2Wl7HijPsxx/DH0qeaPGMMkvrs/4Dx7IAX0vlth/0CJ44
2GvFEV0WEMh6rtxe1qfm/4g6ryVVuS0KP5FViphuyaCYU/eN1Wq3EUXMPv35Bvy7zmbbSUXCWnPN
MMaYFfDLey/t3aj63uxW2arU/VbJ3r1D2pA/eqYZ1RCV/s7AuF+6Vfj1tB8isF1vgN1ArqUx8jqh
Q3ES0EZ+0zZ+LoS2CyRDNu1Xp7yLW8zfzqZ93YyNn6RlH/skOXHGO5VKvzTfQQlmMg+zMBnWrnxZ
fOzavOrsH/62v3hbx/6Jl/UAx2cxqPdu8nFrNDW+0s13g74invhPY0y9pUQrD5xP/uc1NS2FjaIK
DyPoqyCHbTvXaEt4HV/cVw+uWLvUriMMTidkhMFhi4WaWmo+LpaY4rgGklHyLvNaNfNTgJNLUHep
ha0BFMh1oCAlVL3m6lKmaIzlhtuDZcFUa2ArGhJP9mXVaZWmfqaAFrN2E6dJwQIjBmOjJjosRZBw
ZrI/pa6sD75XD1umucEuhGUkCtny2gQKO1bWLQEtFYSVaBtfZBPBEEJ9ggxI09vAFt5aLQ44AuvY
DK+PL/NKj+HGsLKPjap7yuhetkC2M17QLYKeP/330TbVeKGMUkiNpqLvu8V/pGL3wZm64dFCSmIX
bn+unRIJ617N36wv6yr5qSZo9VZkLpER277sHUw4ZN8kHZADILiaee95CS8BUJFwKsVGJJeosim1
ylfgJdUv2rLQD4YZ4dP1NlCJXHLxqZR3ZvCV3ZRGqNeeYT18w2oGlfhmJ4KuS1Jamsu37mW9bS+A
UoWtqBS1IpR+WtGzI43h4zDtAjbu7vr3h7VvISCGAPCXS/tVtJWufE3Qnq+5dVzKoeEd1vqzVDVM
Fuws3l6te6eaOPx2+rg3cJnw/Q0LrbEH+ZpIItdq3NqITvCepoYHYDIyzjyDluw1/4Z0k+GkPxUa
vppzKUSV0axv4jL6CYJO7EUIRnECCgR0KwZXoTZCwAvBO4LJADOoTvDJF7DOE3AOIPGjgwcZFyW+
FAg3EgDf7/Yp3n4XsB3FUYpWnmlEbAGroBTduieEb7ftC6pOR3SRAf8B2ohGhvWaLtCPvoatvzLX
6jTU9Ur6JmDCYRNYdxXseypB2EeuNCKE/bGbQH4fQg2GmaA/PJ0NBptlB+WrbHoYlz3hVrfDMm6O
/XJ59Vd9hXo31Ga684b1+XZ440qVvSug2C9JrfGBKGZxnl+SS5MElUS8xZ84O5+YnxDUliTrFqyL
lG41OpRx+aMFc/cJ/VYnrAboFaVgCrUL+gawMPC3JnKIRXi5cdREjd98QZ7UWEBYpD2KIE+rNa7T
FAo6BQq3ZIBwM5iW6+aG6hs7+W3gebeBA/F+3GrqxNJdCAZbtKZTOz+WO/LOfwdPGbQRkQXeH4kg
YXHocYDAVwY+56y3yYVXqL3rATniFCSTy/nwVz2Xx8V/rPfKMtzJ5+aSiexK+KVctfHIa0HscxQj
oDylCL0yA+5Hrv2wt258YGY/0Bc7unz1/4t6Kbb30O9G+1vni0IjolMLl92TCbaqoUrXSbs2NuPN
FOHAr7ZTWZVGuymSiBxiU+2QDcbnt31R5T7xKpzK0W1cGB4aN1toKVBP3Ow3QZTX+eMCnuLM3/Oh
avzwDNK41Zd+1v47AZVkBmevZtd5VOKjSycnZjmqxF6GcBe7QP54lQK1WGUo8fkP/zpCpgThwKZ3
48Sk03tymwipQZJRL4h7b2EhF+Ma4JeOHMYxKEWP7qL96B6DbZu23znrgdbNyOIbXslHiRfNZzEh
rmHZgcjDBSUxTu1HQKYy+9q7UvzK4jPoqu3B5WbSTwtcFRcecV838yF/c5PREubl4v7oISqPLs6b
hy7am3vOaHwPPnfLqFn7Kk2bFgdQSxUt+SQayZ40QjBrNOOYCWonqrhAFDky64dbS5EKYB0zniuo
9hnM8h2Nr+PtoIyMD0ou+jA12FBeI+Od4qRksf7Oz20dSMEdMfLDPGMx9tgMvU7PFGLGwPy8QcNJ
ehV86/JieNvbq88gI5VLG4RhFpSm5vgJhBp3v2aEDffIm2/W8eGd4/p+tRs8zsHOtCpJmAblL4v+
OMD+jxW7RU+gvb3b01Zu4V3md4/I4EQwze/V2O9AAJ08YI8TXPfNtTw9YpESaQrSvaNDtHdOuOp5
2qXqkN/UOirw8eFs10gJtU83K4MUBS0DP4n0g4dYbOFz6lUSy6hQCzu4tfYzFtlTEYeYu0mU9ggo
8cn0IKngJvBDeW6i1+xymMVyiafLolth0dXn5hGm4t+l0oby1nGCtSaPib94bR5eqr4POomskArD
PJeQlaRAwY/ofNw4LWWyK+1jD++Q31SkKuHvEpWQUdhYh98F2V1lbfMtT2kW/qkCwNssWyowKQ3l
MRQ6f4o/FckMad5EBRHwPCwwyFvS1cRqwga6snqjBIo0PSsFnh3jSjPn5FYwqJ/vZtAMFm21UjE7
d4Y+3myAWD9bmu9m7z7iEwLWxQhnn8wL9lY8fbObbT6HKa9Fg5WBVepF43MJUV1CVgxsukhZBYFK
8+rsqa2A1D/1nYaAo5OIDBqKGp7AEJnOSIKy3ZicP8U+hGA3vetYa4Q27Y93pdCvikGtZbBgOuQm
NBBUgr5uSOQ0h/dZi44F92X9ZtHs4Rc1frw5Oi0C0YelV3STKFbXHFyOYf9pwqmSaKX4U80Aw+qA
gcyPRedX8Az0VZzn5qi8goIA30Ftq1LrC7YTKxj/J4L4I8nTDNQQYs+Vkr15jmu5DmQlfgxq9mOQ
X2yEFg0USrNhNqxjVbfBPdwG+pqst8Hn5x5ueGcVB2eToh9a7jzzP8BiMLiVZ2ff1k3NsANYCdoj
FDZA1xtYJ0cu1qDIezpmndmdtVpt6mvRXr7JY9ryXzQprNFFTNsbx6Tl7/rMX//aOXb33UvnQhix
20H2e3u6+lqZda8YRA4H5BieqBZqd69ulZXoAlUjGb8QDnnzjuO05r+9/U/Dp3slgiVQjMQTgbw2
lYRlK76he3LF60S6hLZT/ib80LRsgRN6CoywzCBo32tkExadln1qixpBwgFz4x/C7O8QqiVa1U/p
xFjhberXJbJnMldKIg3UI2y/bNkpgaI0O1VXf/C9yGwoCKLB/Gr2VTgbBie2bb9DzYjGr/p/INnp
sTwxZLcMdJYm/9JEd//0nS9HSOpnA61eRduKHdZbwvf34Lyshdc2fR34FiTLKzKpDQfUMB6xHBPF
FuqXcUTqFwkKCRjUrEpPPQsVfKg2iyfdGpfGCELSoUmNkPSAuyKCTsGO/PphuYdU8gUDZta5O3QV
fXFz78SCIou2SI5DiOHFVBLJh64a5HaqXa6eQuWCsH8gQFT757vT7H3sN7IvDX83VgNRPZCI5+ZW
GbhVe4dTluW+toZsRp2gWELKVsLsg+AEcVcdWrQXsZee+M4V+87f5FnyYPqmViNKGTzM1lw0GlPC
ET5hDKmzyyL3Cy9gWhG7qfkNtg83IPGkpY/f0D7G9/aeR+tLm1pd4ZP593YVry9GtowrxPIJaG/R
3fQ4QXnSE1Lxo0nESQNh4srhL6kmJ/YVh8ZYBHpBDlOcKzEOGZ8fPPQP/i4ytaC3fqp4yUB05Vrm
PrYOHr9OsBBC9zvO2giiZZOj//kj1Qd4XFMQX+Hv7zTBJUNUB/VFI28Iqmuu4iXWWv0/NSBTxCIY
kHCuvfrTb6GOAAat7Pp5KiILVnpWfOVbZFrGyIc8vXoNpK6qu1bcuZu7/WFa/pXiBwRcxPOG937F
PXzJpKirStWdIbWD36w2W6g6s8njkhVfzK6jRMMbf4wWOM7Te70o2BzDzXm+6y3A15CouYRGSkro
w5RL78FnnX5AkWo4L1z+6zYMwKWPohFqtQVxTFRm/BZIzJCuJscABT9PojwQusRThYuKIrLbJRSx
sPZcJYYPrWg9Ihruj0ChfBuQrHqrKk3IogEn/6ZwrHJAId6XUO/4ZiBI1Sls49xAUla9582/P61q
apvm3vocnHupoVsC5M8EDg6KpIUoRtOtILFY8ysLgXbRESRnzIpfsupErr2F31hStychpgrr8vsD
5BnCyj0iXQcYSBST9d8acCh9VgHMcIwwBtZUbHEfL23gedMW+QHlyMnqk5CnOSbu40g+nSz1SK6/
nC8tg6PR32gUUB12Rlyh/EJOvkbrAWQK8DeMLmbMl29afhOy4NHyP5DiodwxZMWSJ28LLgh2Emsh
BRncoAO9AJPOk5an1EWdx9ZODOeAsaMrpV19+kwB+ISHcefjslShIMWohxr8EynkysMtLvOI0AWA
zV3IxT+qe3QWeaINuF4MCayYCA1HynFTbgE3S5HLYDO600cVAocVU6mm8jfQYsgk+okm9CFhxvD/
b1DI0UUuXMedLf0PFmU2OQqyHYx+d4Uu3NYy91Ok/ZPnb9N+RRfEAjM+ZQ/dwWjLs91hZYtoSQVL
zUtCQMTtaGL3dV6q6QgfyfSlTAKCV+Wi1w/GJHR/yw+rgqguqifW+xGXaUjzXFf62OnvJCW8vZE7
XpfI/X+99xY18S1t6+LhY1zy1ltfWoh537X2HwUCRoY8QSlFYgi4V9wvGQTA4kr6U93feH9cN+hI
DACBH/grv0sCvhRuevDkaXPCpli0Db3E8KfrKUiqOxI6YEWn8Em0UGiTns10PRJNAzokpr7mV/3a
QLpf2HVKAzW30lVi3hgj30p6NGWZ/IevoBKGzCeZ0QM9NAvTf3W0Lr/civ2DKwWTEgOm29CNuKEj
qQloMEjKXPNKtB/RPiJ5NLrcI2XYOBk9IXYpb8zXIk1PbpAd/bUmO3vTeZOTQn+ZeEkh6LmneU24
O4KOkmPLQK8zlwNu0yi/foKJ0ZqWPSNvyofBK5pytaYKtAYcGV/XAFkw6TzDNNNMy3ER3AHK1I1w
QfZA2BwfFjaEPWh6/ZI7xPjX6F4pSRwiBXV4ppLAX38pRISkWVU52ZHW2mD7E6zYYhilXBrcLHwR
/9lJ7Kr3y0zjzcPxWPUJ6nVLECy/FDTzUkqY1xoUnlB67HaUO9YzPC3RQPn9FLZEliaMoe54gNI9
DP8rY/zCaAc4C3tyE4VUR0E+hL9d2OP0WemlPVBHRBLEKRQxeOvH4XM5fKIOFZmoFucpbBQBRQXV
3jcMCCKCX/WFvk6Ugh5yjOS6VXD6/JeJLDC+eQRDcQMOy84tH6LLpLlAt5a69kQZRSGf9no3ie8+
i6QimA1oNyBzFKvwIsT4f7PiyK08hCizxq/owKIBw5kAzDl3SO6ED/e6Qztw50ns5peLnfdBUbar
O6I8SHFd3jIIGZDSxL3iHRNJsGp3q+5k9Cd3r9/Jh53sIUxbgfZHiKOzLD+tlJwB8WXvFKnnVpPI
PnfDlezu9NU0iemiZTJzOYFPNJPjmAZQrblEaAi4OEUNV6XcAoskIfU+OnPALHELqZT1wS3j30tc
gWHO2FJ+qmhZxJDscszyC/5kpBmv9FbTkjRiCuVXjWunGggAQb6qFoKzYREvFO0DNOuac/qFk1uU
fC9aIlyKFBfq9CPRP4n/4dnV7+TtzR6wZZoOB9IKrYNIx/xQqFaG+wzJ6GIBWvEIRK/UbRS8anAw
UCV6JzIcUI+YH2NQ6gbMRp6h3qRqdXPQoIlA/gu4AQiKUS6KB10mVyzjPSxiTxv9LhVPVVjNLR/r
Yk8SnaAzUy8vpDBE6HBfVF9FPUL/kLNefrcB0zJN2Yt6esSQbXLSDgyZ75id5FOkKJiqaifIMKsu
cHpssEtJlg/U3ijXlCieCS/B3Ostf/soFitS588iI1UAxDUwtcTlv0MVBvNO5IYdVzwqoDC/pgWW
huoVCXVIB9/Ae+ZFPb8nyQbECfhw4Tb1AIJJcUrJh7wyDjPh4YhmJkgOs1jbeKnSJOXmtVIzaH2o
E2uLGobwD8cxTKPwFxj8UNXOX0lmoqdjWqeg5m46iNrMYBXztQFDHiGcG/In/uxNEEkk+c770vEL
//sc2CwfJ4yEIeEmHnSXv/3itmLB6o4Z3tq3gGLC1mmBYw9fpBsoqwlx4Q65GvzQ040fU8jC0ijD
IfoHwg4ogFUAUX7AeFelZKXaldskFsonh3partTZESWWYpMQDy4Gn63TIlfzGj8S7M3p0z6Qt6Nn
vbV643/76SM6wdJ0r7fxJy6PkptXEkV5428/SMNRJSlZtytYosT+vCfDW9fED2gxB6kJc69Ba/z+
LlW6DUmGaP6QFOJTqYJYfDZJDlD+q+G46i2XJGSg3u2AanCRIYMtMYegC4oxyuCSQVRChX1w8X+x
NtRDkXcQ2l61Y2V2NDd78xzfc7aHqw54Kl7HkJb+Q+h3VEEVUE0l9qFKfUBzcaz0Rg4KLAdXd85r
o23vYGIexYZXeaaPCNKQy8ydRziLJVn1y418Bs1ZabT9+i7SAFqroC+gwdDvZ5Q3b3lCB/PKvyY8
g5JrUksCzSpQBemjDdjQr8fy+CFnxUlzAL2hIANMJJYcEH0vywoXzhhAx3zJBVPnYz7LDJkxlDYt
FjEBnrWEUOtuuUYf9j9rIwV+W628iYDQIsBq9osclTWUJyfIeR8JhtwGEl6Hs5m0Z5ALEaSAfFQK
rlYHW7INuBROtixBgr319iWYRs+6fWsivcxdzX1sFZLFAlggpKhHayVU8atTPznGVDX8E5d34x5a
3bQ+PNV29htu4dW5GoQb5yxe1dc4jojpNXNJPdXEJOIuAJJOVtVb6RS8ltyTXOpMN0UpQdDZ3HC0
4ZCo5QZXuK/0kLU8KYRXMKqnUBBmYZwXHNfbFZOhhMAr7VhRLIDFARoZeDIq39pfKGE+qFextPaT
+IHDBXck3kSfNsStSGiBFwLYQsTAXBPKix/4Rba5N5YLMB5yF1gTmK0apXsKBEjSV/AUpMxbCCu8
llr6tQ4DhozHZwYRw6yAUAAd5zAQVbE/AQKOQSlO/ZszuuMgM+ZUDSdsANeh4HemaOFrdrH7zVEW
sy4+fBDDuIboG/Rrrj+Dr3MIq75BGQ7fUj/enS0kYDmOZq82SLgHdB2RquyNpujsE+uzWt0i3Kyr
p/xCI66PbovBDaW3LSlp67mhTjNtLheZ+wrM1+g5uwNLelJSGVWs5sstgcE+W/6216NVu/tq40QE
VgkF0c3ImJNV8upzw0N75O9M35O8SPbHV4p/rjE35tn0yd7yrihXsmX38LymloCSkFQ5UujJqbUf
Lug7+qGno5qx5uEw2fzJM6RAQhJSG0ExeZ28BzXRmH5TIk2tuin4kPRvU4dsv9tJyaY62F5Q74jf
y11vPW26QKmq4KsKyDBJG7L5Cxt/AHf6R1GWQh9+k4ec9Og05JLCIEEnEjcYWO6R4uE9c1Leomwb
CC+VhpXdLQ0fs/y7i6lFhY2vWwcgm/LcQ2C6O1ukrCErncBB2H0MDopFPDNkwoMCYp7jBNZzDE8B
S6W7ufPb6vJK5igSSNbv7GsnVAPuJ8Qpvh9pTze7IMEzox6nxJLibjXBPbnRSMXCCcpZXD/kZ5AT
UXmOiiBpTjE9RSzvU7FUkx/TU4avO/mbDlSbQkyFq6LyyAQSeYd4EEUzFFXwpbpi3lRpXTkYTDow
Wuj8gmwKydtgHf1gWRA56kSjPFeDYzSrc1EnWoz4HEwSaxMqMqiFSaOmQ1B0Qv43gBA7gEhKTW5E
zMIRfrmzX3/Fx3EkndmM7DRCOrhr+HET4tw/tFnQCeOjcNzWwYg9dRWfSw6m5eOk0siIc+fzEWuJ
RkpdoFyDW/aJ7uiCsIbTHoHohyCGwZcizkVGA2Ed6GhaLAHfDPs5z9rHk/R9CQJxGfCB6/T3TKcX
VOc4TDw/joqGvtEf5pNgWCXrBe610mJfUDF/eZWUYqp0w1lYrH/DziQawO/d4DJ3u/1O1Pkddn4m
+9kGFDUNCXqQ6pZgF5s2eMLe9wmCIkTrb9q2anGTY+kD1JGzkjt0skz8F+xH5pkf0bSOv5feGFdJ
XA9hfzBgWu3k6eiFy3/cDz0jjJHEW8BvifUNAIK9fIOuDAa8F9MvrWUFIHlBhyBmGGL+UHVuAGx0
lYVDVYARlGs7o0eFJCnZAFyOxsR0mh1JB6K26h5ixjUhgD3coP5FQKHlh6WZJxtEvTj0NRz6VX/1
4TUN5JS43d0vBji7W9VqwT5UfzSDfqEE3PiXmr6ayCrGNe06XdQv7bxzAunZRkc9DwogiAAMzHj0
RgpSNFOf/lFi1lxgzyDS31Ofdtr2eQI86yHuAC4vX+VDa9HXJX6DCQVAxBUhmBvLYy9uASwKebM4
LVy5e1esvd63lisRfkHYg2/kenIfnpIdueHswkHLd0Teit5MiLRIh5zXpOOXEGdgbQScZwmCBJYA
XDt5d/+AdCeqVZEgbSqGqdWBFkG5snivqxccK93+Eh8rZpO2K8vxlkerXeskAO8vA/VgQTIU1OsG
W/KY7Wg1U+qiVY8d1x0WGF8I/vHwF0Kp0P1k5YCef2CpPGEcFQ/ByAs537yr7vTjibD3gfYo7ZQ0
rM2l8C5FIOnEq90ivX0B90kS/oT715rLg5AW5wayZM0z3ILz/M9DK0p7cndzDo8cM3pZsmj3sJhY
2aF0+YXyI/ynIyUCBfNpyRMjagrUpxCmEG1Qd1J8vpcnCRcl86bbcBsK7aM/zMGJb8O5yDFgePlF
ekV0AOJpAPYmCzKwJNRT/ReAcZwLIfOLUEEtDwrYvgB3ZZvG8tb5Bw+PRn6SmCk3AOp9aLwkoWmR
jN+A9xgCzECYIFKI0UERlFEMdXRk+9AcPOH4SL5ZvC6NEm16nhbNiG1IZoMBmrMa2wwcTVztRq95
2zs+WIcG0ZTxyf+W3CQGKnT0vH2HYli5jrhX0XYEZImK68u6zYg+6J4DpgkAK6XfPq1u4OQiDcy0
I1u5Iou9UupFMMsEEJP28cKl0d5Y0OgMQChTIjOT92LANixkG0rlPoi9T1lEq9xhXWHjmcp4t2Co
8t0NX3jMQ35LfOCHIf46Io/I4n0CwoCxF568CvBFFDGIUsEpekSfNQ8tCa/H/3W5i26NpA9hpLTJ
OilPR/qXeWz4BWWBiBiha4G/C+p+AT0/2rVQzMeBIHvaJDOtauMClMDNXlXi8ncVsQCHPiFzaX6Q
yVtjPDCc88FAwG+wuQOcQuxJ+5uasjDmqIOAK1nfremDN4mIfgcfTmGIG6km3m8/y++cKg7skp2q
qbaGG+bAU/6wYGcCnmdaiRQieScpbUAcVKPaIlxVyJqb5uUS82HY8BN4iTiUemgGKaz+N4fUV5aZ
kl9tuREtexNL3FrhwgIf0H9+NWwjxI+YVXyAwKajIpzCCDmEJrKgTpGhXOFcVP3O08v4O10JUNJS
dkOFIhAlLKcJNRfcDkowLV+xB5HmUK9RIYtm1BlWHLlHu79i7zdWdG6/8im/v6zAhDyC0eHz6Mh+
h6DypWh8nvA3zNRYnrSYl3X7OwevakDnOTng5vKekFfkVRpkQwDteEJ+GpAaIszNyaGKJ1BPBnfX
L3Up3eSlmQIpuosTConUkOiN3eEtVOEVJCuxiJNlswSzVhE5rchh9R9MhwfNnurhxjfzqS0kbqmn
xIIoE7T8IQxS38VNUHaVqFC0TtASEFHAbYTSiNxDTjagA9XmV3ri6l2lWKkIcWBYCerHuzhgLBsA
LUcwRGACcu8QlxO+Aj1tDo+gUZLgKoDqaXmQ+luDyXeyUSj3yeYEtARLoU3Wuma/CS1Dhu0Bylga
+9rUVVvbJUhm9JMJ3oTwfLsGNfqKXoMK8IP2lV6jtbxdZMnbzdQJj0bTYC23/pburM2uWtpqcdUy
enHbW3qcwatSY5ujf6K2dPLfs+Kh+ZVziwBjosFAVkkkJTLRTDFaemvTvMjtYl6BoEInLrLYRkyr
arjWz9KBqrNsowDPz/SL5WH4ypExQ8kmY0QhVdV9EWCf5KpkJNXjQ5MlR5PKXspifvKVnU/TglZc
Dw6LVrSuPIZC30pVw/9veb1QJuQa1V05IHwcpzyfSvP+2GEBoX6Sc27FTCpEX4oM2LeOo3nkIPAa
sMmYSOU9xF8RHYxVf8l81i/yM/IlQeZebk2OZqWkLCulj5OVEIaVnglBBcjX3jbiwgGqUYGgdqN8
pmor4i3AAZMhFDS8WKNE72Fh6NE7DxdB2ZR/SWcBXjRelYZmkSXwlnA4bgAOBId5HbKgbO0lCG/y
KFqb9cYKzuiS5yucFc/Lg5HzhMvEGKsVFBh1oljEldHi59VvdeqT3ayxLgtadp2dZ9XUSgA0mVYd
vReywdT1bxYFSszj4K+9zu94vKYQJ/v9tuOTD92y7czjmLVb+c+y/WmLbLeIPNKR38gkKKWDe+t8
O5D1RFYW4Fs+sjqrxnNSrpCuvmPJxGHPTd8ciAmpBk5aQ6n31RgRNfhxBbmaMhqoV1ln2Ws9U9h0
uiLANeFW3Zx9KHNdWOYqNIaPo/ssE6IZKCH8RhfDZIRkCgnUfjt+n7BjNVsRpr/sGab1ShdQCRbu
SOHcCJCobQDAYnIjHiBUu3BD2h/GA1w9P7uFaZT1o7oAm4b/SpEUDvqF1KfWZoHzk7jgV5KC4G1a
syUho9IAu4iAHReWBnoFNofXKglDrjEnhEHuKj5Bu+thrCW/i739NXP6FUnEM5+E9oiQ0jgE/xkt
IZoY4DJm2hFWWMYe29yzZqES3LL3lDnEFFDqROxLkNA4FqQHd+DG6FWoxWFFaD2UD83ZcUgvy8SQ
H8Qc2ju/+UUCPIakOKmCIY5qvhRARuvhifdg4+aCOAiKKLfmQdghjkLCniNtzE4L79DqvLsoeUzF
5Kx/q5VFaV192psRIFEa329jGuOC+qiFPGgV+gYYHdcwljJ+dbc6rtA/sthS59UX+PwzyrwMGoeY
+AbCFY9cPeOBIdr87H6O4Ssn2NfJmDXJThV+MXn6qXJp/7zk89Bwbw8I9pIaMXKiuDgfepzCu1td
fTwjsy5TWM+rE6ZOY1ZTHOD7eBEbcR0XOz659eVz5x1qIYndnrk8Rnswi2R0ZkA06eDT5ST79YoL
WDtswWxf2OVuk24q4CdnFGzV8juvEqv4SaG4jgCk3CR5V7Xeaw6elEY2jVGtZw72uNLnP4PG58XD
yDvaiaF+/6+tsaZZQV15Qjcs2q5IIGrTrazk5GhRkiOEfy4rpdX0CctG4UbRQV39cloj+WoS2ina
/gp9U+mz8lA0vgaNEIRvQ6ey5xZhQZrEgaVONTxjpukkAv9ZMeNbs7ox4nEZo86/X0MEqjoomjil
2Ymb2E5IIZWd12iTWbdRa1kC95w6Le8FOiQ8fJvnDq0Wi7ErZ0NFt12e2OPn6ImBwTGWXZRRlSHV
zxrd8lKOFEG2HhE7MEEI9mi6UcXAOhEYSXQl1z0i+CZ+ZPDiuGNNi8CSgTuWmy8/EasJzbgo+Eg9
RvZHQ0AOLupBNBBUQKZAguo45nL388A4mX6JQp2KQ0V+AEYGwqLqWqP6t3Qr1Ez6QVSj5+/cJP5a
5OAJd1ktdKDfil2XeFoyBZxUQMzQq7/8W4C70SAthTH4HePDK42NS7zNtXM4DzmrV0paY6bx+OqH
aooyJusvVhO7Ldpdf9Cr+HhpZ/dDA1gdqTZRqjdDM5LUwZshVJCnDYq5kFEDAm7FjFfr1t8SOtN+
1VpefdK7qG8sK/ys//ponSQ+c4/47eEcukbeE4dmv7GuqMHeNbe0GiTdsl2PxLsqhmyZXSq8Xqql
29a+58UHrXliopE4xowqrNJ2jqpUFjgCyeOI5HscS3FnNxRfLCtaTcw3gTQyqhy01l6lsfM0sZOn
i53zQEE51zV8tdVt5hA3KQ3tYrH94kXHCBcdUfzTJd1GqcX0j+1dhwUDSMAufEWvaBeavTo9HWoD
kGA5hO/c2U6Pmf+821tyIdZpkpAUPsC1wEnNggfI4rdVH7UmGzBrAO+yt1t+VKxXyd13efKFLcOF
AbJ+CV6sPXs7hXJGX4W9+7ZmDxZJRiObMFEKFXCR1TynKMZKYElBJXR+psmYhHmzX8EN8DgBmsi4
ux3NAU3aWcMYIkc/V5Zeg1wDWYO6gTUr9Uq95Ecce92WNFz4d1qbo2aL8EM9ahCb/csf1MgwbIL8
hl9hmWqw6oaJwid2c+FS4YglYsnL15MlUU1UXbZe8zLCKhLNTTsyzR9vwVuRo1BXdYlMZHyyzPF9
oK+3cBe0DJIYurNqIql3yG1QRyV1P9JXWbDjWOZuT0IEQ8gYUENiUiPsUD+l4Z26Euehs1C4IDNw
7QpvgLN1sU5j5fEkA0whY9ertPzLvivq4aHptObMGulPGfYtlFv7olWITlSDCyuEOWHW0aW4s5QR
OXOVD933X0GEJfshj1ee5QHDXvjxZpe0mGV09RtudjJrEtre85fou1p7iQaEg83bpXurlaAQ6MJm
i2krnV6uuw6dKO3pQ9HVDaB8wlwsKjecGuEpeLjB+e2/ZqXhftQsBVUCl5pEX2qMneUuqmWQ6zEg
yJHcUUFS9oweyutK5xVqPVSiqNhu4XFd827kV2Fn8sNYY6DILmnq0SyQ9UdpONRHZdPuXDx5gR++
yiYtC81NTXeZFnmYcl0FYAH9RIwOLDIQBv8NSv8JdQPvv/CzRfOTdVWqRY4fSKt8ZPEsMQkNgGeQ
MFBxU0xUCkqB2rseEcnRx+gmzN+RNOtKI/kFWglfDKAiXtDFlJ5JisErNsM3/GYsf0KGXIZdW4ta
uhQPtEONIQ2TfBzwTG6y0KrBaFWgslUQ7yZ1IrA8KxMXVz1a5SYKa6JtqQ6giklypab8iuVJMoKb
zAPMBKFuJJKqGtFd3WqvMbq4H1qMFWRV6YPtfl7eEekgiVQ83Q2yAmhTcSS6tkV+8kpgQLDBsb1w
AJWf0AZSNHpOBOiXYBIHPJDyzIUV8zKRLylVJh2pcpHKGgoMwXiT3dY6Jx6aBJGQRIqKxzE8hvSD
bFk3w6mBPCWv+FpDLHZby0RCVOJc6uO5AuQKXkEykYOrjyg+CKd3pOj7Ykt3SodA+2rnA7v5OjmN
1D5AB8faPxAsRz9xYKizqlpT+JkU/6hP69SuJK7UDVQnqj1qb+iGf7OC4g4oa/mYqUWDnOcGi6e8
cX3to5t39fq7jgq6Dfu6yqHVQGyLXItQrREQGxleij3UMdLMqvrmyYMmWJlxWiorA0YiacpR7EgY
66hRN3IkWqGWpI1b17g5BpaDBGM3PPhXejBVyBmYDTdra80ReVfpIlHGd5QfdxwKGaDUpebhCKyd
ucYohYtqginQC8QoVxaiGTZ56yIEz2B8KW9RZHb0/UCWR5vklvRdGR9yhCSjlGnRZykLiBORs/Ip
H5DwEHoCPgcnRNTEEzltfcWRXJwFdEIuQXWg1YfSKK0NlI4SLCkFjiOkMteIyyPx9z61A5pyAhcG
UNbo3qg818MSh1dsVB/w3IhSAq3qhCv/fRIHw1GSf2E5I39CDRGCmVtpkFFRPqUF2mIHwGzn72eV
bp0iB02sOOA8obbjwqnpUkZ1d0fVVYghgTEg25nzxUrQPbETq3YdcFUns96OQJQ6+KZVFm2QvKty
VQZNl4ozViJOpyw01LZLkVgFYqHvlaPj/ggwSKgoKDKZn8Q+xAbZzDYJoUOcLrk7wWOm9mzK/xV3
TZXglw1liKhTe9VR5syJCJiKr986/owyDEgGcsEA7fNhIZADFYN8gAi2UtxKDW8lrxSE6idNqaXa
aowFcStuPdeTm0jHOuGy+h0YHMC2VfbrEACrQUV5nk4TLlY1SsI78LM7zyrBKIZhwujihyKfqLZN
Ai0Cgc0BV3wVAplOQgsro4Rpm4n9JimGEppv7NzX9+37DLW519iER/IG08u6lTh30N3D8tZd9NJu
1pgDk+gemsEhsY816E7X01f2RrvCN9D47SWdyyLip/3Jf5ai0tu69E1EgBZWA2MGBCdO6qDEs/ai
cyxbzae9T9EpeJIGAN506rdwxaudJjxMKj3Rbl75PQZ3QLIHlHZbRMFNd7eBffsM76E4l29g+xoc
nAvjQSf2I66cQNSCH4sclA4Emzs4t5iHbwRmYOSbINYgkz1zdsiJeAePDe4o5U+R206xsLcqmKf0
i6KvBp1jlE9Y9KkGCfeR0LEP+n7e2hAKMtsj0K0u1CQOuJ8mfVnNktXsC/+uUa4J/F+IL52AQtNL
IKxDBEpCzWHV8xjMdp7kLAQZUGJCQKTon6hEKK4uidViUgEmYtNk0sYYjc5z4Jz+ndxzBt1EAKsb
5IaC4lCG8qCt7JUG22v+S8uv/JW9JBRE9gl55ek1R+KpfOyHm6Kk8/OA1VIj93IIS9/QJ6IDj6RT
x31+gZ2RpdVjMxaBAoRtdIPlSKGbSrXmTYtjkr6PZkxtUF494cXtp3c+ClAvjnc1KvYtEMbdq/iX
OSS8HRdJNlXTSHCxhdey5cbvl9VutSsM48avuVU0T0iSN9y6U4GBJ56/fhaMSFvLho9HV2fccSNM
2woJzNDElIF1ztpZewvAM9ZfargmRIVd6qk4HG75Sx/QsD980Ha2AOKF0SLTrocOS8gb5XuUWtbN
Lub0h77Veka/6y/nX9UID6TaBEHAjAgUhdHhIf9fxmmD6VEnSLLjtqRFdFEyGlLW8k036eWqG7GA
67o7gjBrwMsWEo8DvZjkXIwKQF7YJIzzI/QosVe0PTuGJ262WNQF0r3ZFhlC9AfxOW+TxRV8eblt
tLdunXHoJluAGga/G+07ShvQQTVLju4+pz9lwKRFWE0hqGuDjEzGWtgRoUfus+NEbp8I7guyDZ9+
bSx/+c7Fj1PnPUydm3cmc1HoLxoDY3B1m99KwZ5IBROO23UkClpb64zuaVD2S2SLikfm1PGlmvZ0
DWdTmYzUKXfZFbv7jE4r7ViPxUT+423jNJBzCMzvxeTmNdVvV66llLzW1LxyrDVwVVkKQfDJ/ZJd
IPPgHrvX8W2QeM/1Z1IOTpBDgFFeIZg3+s/2+Qozo9z0KqbzbO9rTqn/PjtVInkaDm+9FFZiyTpF
9CT0Sqb3vrq5xTu6tWmVvJsxqLeoWXy6iHRUbtLojBIqMzuaRe579JDKi4HDPYcTmDW7kbrNPhXH
M9nQUjdr1xDW6jZZpJ/IJZiOgW4vOHps58Z0Fju3btgHyq9H71Hq7yFY3SflkUFYiigWBpfBerWy
4SKxn7CKzSDzy03rUHbMCtoRu94TlPrWqkwuYdNLuzeoilCKYR5DcjqMj6XhKV4gV/ALHKhJlsSv
rj+s6E9rO6jhqH/mZeY3VYP24xk0gLiBkyOQ/JRsApbSEJgky1rTw+5dRqXuA4b5+nb36us7a94G
UPIGypu5xowxI9PgxlS9BTDfSMi4t7NjfqUzvIWJ2d9MqsNqV/OD5O8LD0FIGmArHwxK5+7JUeng
qAyHuIRy4UjAkLEnf3SxVUodDhMkeZjvmOJ0Vu6Xe/vpc/6eb3/OnVKN0tzV22GvmcgU+JPJZZJ8
PyfZ6DIoxzVSnrUOrThRSN7Ot/NsdB6kI33dr/ar7Kv+k623X6X58+fOlgzRrzz2r7TjfIWCmV4i
Y3L9bi3fv09G0yRMBtXZ4fuzPP8mv4ff2/K23PyaX6flaZbbqDTI2gch68pWqatSMxQW7LzpiD+8
wzbWQIUlYMNaUDtMz4DudHaawSu+9KqmdeldRs8D/bB6rbuzAUIdm209HnE90Pbym4HQ62/sxz97
IhOc4ZZm7hWaZBWKo3h/BsITH1rrQQyATn7pn4aX8WIF+ux2tK4k8GgHhl9FQ0yjp2OTKd75GWW+
6sbKglr31D5B9hK1d5d78hQfo0obzSuAu9J1MZFk0cJUBvdbn7fQnXj8lBCUqKF70n127uE+2MNm
v4b77raLDwFuaDfOprepBBSO3WP33jl1UWFwky/Te+LMaZUxwowBVecrswabvItfWMJhY2j2tVQe
OESZdMnBZJRtNxywNtPZhZ9omzM+02k61Qcdxtvhrr/nsehVok/0yv5H1Jl2J8p2TfsXuZagDH4V
RQUHnGO+uKLpiAPigDj8+ucouO73baKdThsHOIe9a1fVZpA8/ewv+5MMTdE7iKnW+O5nSWOjokEs
aQNFS6YylEbhoh9Uz/cBymdgqagaaYs+bWxGuixZb4zzLCk2JdU71AZYhc1rR4Ac8BbpkyIA2btj
9flnB+oapfsrXtCP4T68Bu/BZfSYo3eYxqN15EZ21BjaxOr1qLgA3ZxdWmJHwVu7WWPcGK9HB1pW
HpC3xhyVQTxM+jWoj8pPFCPoUHRwsJs7InGzczMHzql5cL+cv4/RfdfYXuZpCzoX2in1C6U3IV5j
mnSqnHAilgL62AYHB38/Npb3+YMs8DKVR6xF26jpe+dp/uhtG5vPMv2XLxvFFapHZAoqFKvAa3Rl
LX7BFlw0d5WH64Bf4rBe0ZknXGOUsUhdBeOlCHWJIW7N89VrGB2ilfeuwzr0IfSYZB0sWurNZ8Wz
8esIj74LJkeFlUivPl2nXUkAUS8EZrcaPojWAelal+8npdJjlP9jl+R/KyBtrHfH5h7aeetpeDe3
Xb+Ht6e332Cd73r2MagYzSq5v9Ot1NprQATKIZZ3xvmmezP9K0rPere+bvGvhUvY8KDQu/YA94xz
N2u0Uup+39ipfFW/rr0zLCRkfZ3s2OSNfyggBjt8JoIcF7hOMkoPvnHF6wLlInzO0XpjX9vn4BSc
Ayv1TBPT5Jbxc4MEQfSPQMTsngO2cdfqnEnkl+c5n7+eDS0qcXfv8+yaYT1r8gHXlDVmj7D+bqXV
5qPem2akQF611lzPDiQ8B+9jMvGN0Bqm9ehqeYrYo13qN35q41rs3ZzWGZeoRsU7j64da2l0bzGd
gFEU1MLasrZ83TrOHVa0mEiysAVkO0ciMQnIg46xqC9es/vkMUmSpkY2Td2m56mx3H9/ltc5Vk3s
J/OD2yQlZ0bRPsxvLAG79Oy0E7th18KLGDxUjcVhDKxiXxRp9tp1T/qAPLSZHdbEGoIId+Bp3JrO
PP26+5WBO9JUWI/S3rVYVmvQNAhoCWudcVaEyWUMpvWSJPPH6VQh6FZ9k3ULm5cKS1dFw62OyUaM
7F0qakShks/X90jnPxyKvSQwK0MOQjd3W+Zkym+REMFNZfBX2rdlffWosw0pIQXIaLBWncIrxBOt
0DtAlyBlc4vWcata97J1Gj5St/sEr4qZdSKCKJbkCRZ5QEjs3bp7rwrz4vB37sIl9+9+naVyuY2b
WxjMR3gbefDw8V5Ci5613ZESb1HcyfobnQsdkWBeBvoA1H5oiLRG0qoPgz4Yfayv83XtKTuPJ9gK
pQArRCgtK6iPHmTjwNu8CqTPhhcp9u/00KSGcuPd9XbMWy26tY5BYoh6erLEmgCTnC+2cyNQSqFU
RdjE8z9bAk7Y14HIon2MtPPF3UrH5j4bPqYM8Pwfuyu/30pmUvWJsc3+JLYH6ZhqqSnFWpakdlq4
kWah0Ax2ivBWrCMyGVPArdXP5Hi14VDDwinxIzUCVsqsZ5ZWWogDNfgo7rKLPklkrI65lXg76cng
iFP3U/VlE4Q5ALttqSZ/rqGzNYBZmxq0WiGFGl3YJ5H79/b9w7u571dHOmoDF9W/cpjyE6i88eId
7+bmyp19JrVBTu6VvRE3qophYB5AMsbWvYgXh8WH/9v30v6HnEqa8gTjBwNOkSwPjD9ttUodnv0a
QnXqmEXOLMatnB/kcYEvN14ydZ/owl/zeWsgG6fh7ef2ozMjbnm1ZXBDp+7/76zIufXKLV4ow8u9
hDafD/SWZaSiYVLpxF1dNUlun713Dw+NUC4RtXl1lo9l0fQZJKQt4qzz+t6QS4ZLiSiXQvkATEZH
ZrfIcusVCwLyh9fyRUSOekBHbXPE4BO9ADf5cMPikiilIA+Vvnn2f+9Raa1SKabzl1Nc8VqA2CLt
CUFJekagJFcwlD5SieSZPXuWK1ylGFNk18b47itPLXdN7ZxPDmF8D2QBGMYU4UWjjVsfs1mcUb2n
GyJI1kXoqHRDlLhBgkPpj0hZvTvMdJ1ClqY7z1ymgeWeXCZ7RUJH4rZeKiyTe4Z8MG7BOmxQQKiw
ubjdEyHe8/f5e6GHL/+0u5egvD1GxkDHZ3ALTHDQ0A4JFkfn8Xl8GmtElxk887Hz2GIy0ZesMelX
Bga+FsrQnU6fUHlQGYCd4c66PTKyjOKEXftpT5YZ9/4dJG1xmOSL0+Q0uc8eM5l75EPXr4HEyKgo
9T//QF5wTcI+7AbkeJiks9PkPEkj/DS4+opmsWhrX/GYSH3ta2Z4G1TDy2A/OmN3cBjIYM1Cib/G
IgrLE44Hdk4OemEDs37Lg4sVUsMOHbzUJDXPOAT+3BBPAv747y6C7Erv0qkWSa8U6aeghApkdZ14
PtFMzrjSiHuF2kkS8J0MqKAOfoDXT2TPPkO7/4zWXXwL9v0seDEaqtNd2z4Az6QFRLMmwpPtMfy1
0UsSmXgK0yyKp/GUCO+fSsFa4IV15lQSNU8PH49yFeUW4hkhIkZw72uz0XYj9ybNIM3MFDCL2H63
/fyrd0+BdzS9U5APagyC8BygCsUtzg1vwQNkDHys7wScZyK+O/e76DgD85kcWbsqgeufuq5f7380
LMbXUTras4COquEh0CmvhnFwPKPb5lSRNJIkggUsiRdwiPGZxbPbsBLchu/+mYt9nX0W1xkbYpK1
rb/9Ss9tC2Ljd+XQVqpKnghKMOOSP5lDQVoOBlzX/UhHdXn4ri7NZTbHOgzhSOnbIL8Xgx1ImXo5
To+Eldf5Z/larlfKoG6by0bAsmRdJinxC1sVRdSXZaNNNDypHYDpbxsw3f2/y6Y2EUW+nNwlItUY
vMkErzRI+Mn+bn/VbXWb/8VDBcv3vpZJDct6X8YyQj/IljHnMLsfENszKm+wkSDv5N9yTAGcvEdV
NhmGscZ73klxnZOVR7UbB3HAYA0f3JxeDcI7I5fxPCBWLL9c2oU5kTtsRE7EjfMzqkT7EUOVs3/r
ANg0bwHsAUb0IdzxtpyFhQWaZks5Y5LWhVEu9coO2xLgS21U2s21Ib6IawQBlj4n2qXcrdOpjOWf
kbez49Le9+u/6WO8b3ROnzap3gU/ysCoUpI6/DpfKXtqbZycus7WwHnj4Tkn737uUJXeszIazbza
Oj/9D1cJG89d4Pb28BxcKiUFGbMoZKgHhcpDpAndN0LM685Tca22VDX/2pG3/bkgB9RogPHoXHCW
TSDy19tmcctnZvHdhZ+K2i+TW1KuriRvMTNXKZ8AP8VNVVZw3Z7Re2QdKbST3ZZbEyUSKhtRTnQA
tYy/aLa071AE2EowT8BiT3MPUx6KKegr/lUQXZDbUCEivWnDReFr32QlD/+hvWD3N29dFsQPiPO7
WXt7Bt5ejCJKAn9JTLWfUj/iwjprw3eDmie9l2bulMEGMfiCcQC8rvXoaw/MirDC8pPFeuxMz+nK
fbfvMFrvreOnSW7R4HRTTbzAunh6dcQcxqjaqQ8ohw6OMCntdTsH5Xr8GYe+PVYT1hP1PWjcHM/i
4NHfVdjUup2+bmBlLjV9sVpFUlK31gw54KeVzUqJ4qXnQhs4zVSLv/7cLb9KmpNN8rh1mu0mpxnt
JSZuINHFmg47ZVVfdf1Lfz2QN++pjzcvREG6Dv1XbTzxrkqCwLpjB6IwWFSlG75FNHQGAVPyvIfv
y9CJKl5doRkrrqoDOsweiALbb7olklVQbPfrs3j5WJU/ylqX/rlfHxujJ4zOMbzSkTtYc6jKmZLA
wiPL/Sdba9uCyySilQQY4k1Bp8ib90VCdzRxwi0SEqNl0Y7q+F8Thhe9rPLReqEeDZRBLX8jZ2b5
HqgQiQiAlUeQBrAHVm/JV5VonF1zix8udQLcvFElKxJBN8K9ICYwkv2g+gR/3g/0IUsAWjTj3FeN
OO7d/DdqHXhYXO6sBX/MzzmZR7pwOI+CwPn2zv1HcLxB8z1RZV4Pzv3dUI1o9KFUEVd3mT9mZmPf
dBiviFUT7wHBiuYSZJtf6Y9UGY0mom1oFCLWIf3kirsUpEUbqfl3iCNwnBaSo6ggXchjVFYuShIK
rDCVALZQcUyo9plcQ/4Xr4mCpBL0B+ekbE06jITlA9lCPFqVuM/FmHhzba5/1z+NkPMeIq7ZEclE
PXNr1MtzqNflZWJgcqFOM1ESEnExIFUIYG4gP3Balf4BvZILwbg+MJk9jakK2ufeHdQVvIpS4R80
psb2uaCLzOKce59+coY3cpnpeC/OUd5zGIiOn8NTyWj8devlMGhM+lRoEr3gHegoW/1gGm0zyk2Y
LzoOVM/LarpGW0ZbadHz4FAXMh1RFG+cYQrxKHxVSy8pHrLKlgBpHYhvU2sliJXOhIcSJ+l4wifO
R58ewgTvTM1cGJoKhDpAc2WAyzBSJVWIlpj1VEe6qis4XAGlWGxtBJEq/iwfW8AFiBoDHafwQ80E
PT64K7+nski9x8XDkYmFs62C8ouEjURSS2l7N7dX7irfrFfJv9fmw3H9JxNrIV4i6QurKkgnENhT
vG0uzXqiL6dnT6zIHta4iR1vQZcXW7QE7G++tEblgf9AcaVz/0wLQcif70CDeT14bY+UR+B05L4W
J117ndi3pxNOKgWpmKXNq46fqJcyKgpqRcqLd0pup5Y1HSX3Q+yPJ2SWN4yhU1SRz4K+PcI1O0Ri
mRRk0cZI3Z5EOIM3xSIBHX5sj6FRjsyxtG4ZsxNex8mrnlrWtWV/31pmZ/1d0kxM1robb0N2Zqo6
ZKy1mPkvNKlrEIX4x//mp5isqYg/IjGJkGeimm74p63TfYI1l8d7IIAPIISkQbOunHni/319y6+/
IN3sls9dk+pKrcffDcibcWfXkhhX4RLe2Nge7SLyUa8KvlUofqncnDEQk//rHXtXDIcLs2FUBxiW
KsB+hFy4iT2UakHL0P6v0rUwVO4mxNXYsHZKk2Nz4vSrw8/oM9ot3O/Pdv9T+7LZDHbhLlwHLDlr
hOSvfuUr/o1/K1vz75z/17Lu/W7y1Rg16LA9csfpogb/ZuqMYDFmD28P6YYLvP52v29fty899Web
Oq3P9txPoH8x805QZm59+o1DPRtjXDVw2XIsqjvJ0iY3wF7uFR0PXnVizdJQR60nNpZ0jhCUB1a0
HtLiZbDmX86sNnPnly/7uwI3Ap9jdnKs6GG1W82UltxWpCNZvlbH4nbtXru8UMwuSmuLggN36adX
L2edgym/615mO3I+MNp1kOMCbrTeQy1+LiuzmEjqoC6K27PNugQt59SvhPfgQT8myFUiXmp91Los
mr4mxoURdm1r77yxpF3wkNZGpoVRu1hlWi5NDf4WmcjkieqBVh+xgVFBFYVkkS1pBwCHVLcd63e5
HUlLo0IyejbKDAkq/tfev929depnm5wyxLGAKLRH6RCj0qLwakZ4EoL4o5ZhOSqYd6IhPttmx2Yu
vLbr70Nv7xbkWoPx8RpVGUwVH0p4K9kcNxLBHDoNYn/dJIWRKaC4ckbvdmiWF8zqVRFzhMnyuHRm
r+g5TlkvUl4iQ+ql7jaqFMacPYzMB9WxhWPvfnFkstHbj3PtFmNCOyN7/nqwG57hKeoMia1460k8
6TDvnrDlksDqWrSMLc4Sq/Kl1xhZELZoGcYc1tpe57xikcDo6O2H+2ExeO3OwSzWI61K6kOGuTd7
lma5QqsKDn7GvPDwG8AfUAaLm7eyz930MI/nlVl9ovPAUKLUPDQH9YHNW4YoxnGhNWTGBiS4X1uR
On3JMkLHuXfkLajPkf63hu28qJYidrrFknUv1EpSz1W6hBDfxIjhpXXz1z8p5VSbV6iNbCaNWF8i
n116dA2no6XRT7oJEIWzJAovCmjIU0CTGWh2B3LzjzSq0smWHEp1zxRVTqqyT5iHlaFGi7DWnABO
4TwGs1C24TF01ywDxzuu94cop02ZG5yjdHKJav0rIsX/jU3AGuAbaG2shxATuULH7i7M6eNIGW1G
j9F5ZZl+G6R8+eb4z17t57u5NVFNkH0MOBEMDCMAEanKHMD8dTzxi6g0RQ16njZ0AMcUiSLFee2k
RQGf7P44p84q4nAWNhjViEiWjYKPJOoBLgRoIfhieoq0Kd6idh5EQ6I+qrBMVD180UCGagJESHFE
pTnS9zV+dkAx9opMRM3Bb9pG5ChVji6L9JVSIZTUyAMkWB2K3UTjT3+qf5WRgiW1Bxfh+gSPUQxz
rXuIcCSM0LcmVpIM0BPDlCBKnT8bo+OwMspwat/qmsnVQ5GtlgMD/bMNq/GEtu/IobKYDiJS9xeP
OD49VAgd4kycu7cd7j1mTwEuhBUy7FVZvMpYHXTVZQIiLBWjBQSpwlkLbY24eyL0A/SLPMgdzQvD
lOaROHqxBonPjhEwUOyrC2ebspUz3A/Ws9rEmBjDd0S03yXa5xDMJhNlHdBCuJ5A4wA0XS5e50Bu
q4YTLGfYkUiPrXGopyPqHlYjBkD/DZ4KWwu0WcenAPeEWwnudwJB9sd6v3L3XUCt/r2fGBE28WAj
T5xihYk9v7L2AcvWJ6WCBgZ/Qr22/2YT5DFoTKVAef5ITS61eKkaN/p0bpgdJ5cZod9Ct3SSTMrm
saoLH7v576tn/hhcj1r/GFYHz8EZcTFURs6proYIcgW1ZRAvKt86KLK8gXftKaSZr8dXffoZn0OX
5VgqRaXZur0AlSTexFaN8Vrmzxc1EgzKhfwW2r/mb+XH/LV/d3NnklF5y5ZgW0uK41zfPdy5nDix
Nr62VDZsDHTL/6j3vnSX/S05h31r4AxSMEGM84Nrz+LM7nowC3PA/Kcv+g7gf6iKvWaoUrTk604I
+t7e/jLQldtf+RnixWecfpmzDi7bq8OGQix7DCUxZ3jNwW2Y2hwmk1d9IjSqaOzUurKbX9fejpLU
s8k9UjhzwjH8RPXBk8ixwT5P+0+yis/W/a6O3+OcFWpU/65/Z9tsm/5d3826RT2saTWaF5OWdMyU
fhxlrE7HSTo8RddhDrG62nTWatUzr1HostEJH6IvnMuxKnyEFfgPaD11yOi2PjEivYUkZDPS8YLv
yZ6OADOwB+m76bK2K9e+QUF5eI1+pV/FKipqzPTWndknek+e48/0FVWxpsdps4edP266DVxYFJ49
kJPGgzu4pjM7Lmuzz5TwUsHxhfyyuI9vsHptzD/ZHeEZR8Yq/hf/+xxaJr0llpXZuULzh2YMkmVA
qz7ADqUh6rvTICTPcDw5NHPIJKhdiq/1p2m+AVjjzmd17QpK1fGqNassY7ppN9Zxgqo8+IwMgmPp
ABShKMOX0OBD+FfINsipOaQdDRd/Elk+IRcd2m4o7hGw1r84wJx1LJPWagjUxWa5H0Gt2eMgs+FO
TjSVns4EltaIY+V3KUmsPWEUfH7jXftx8QyoPsDhw1+nRtVaGq2X08dJ2H63smfz8PT4PHXKvka4
22SPZuWBIiolyT6Tv7lQwMvc9o4GBjfAwXUA5HXAS2m9ypbZ0l2lczkU0WaYqiOW6igFJECSrkCC
K2UkEgmrHXr5VNIYKEhTFm/LOxOMWp09HGA9p4gn60NGDLf6EFkuN6AVYhuRl6rkwGQ3BB43XxHT
FV9lhMDdKm0AQACBFU3wPalJKlgsSLE6x5rmB7cWgvvCLlmhPSrkFV61RL2KMCSkV3KqjtPJ8KUu
ob0qKQdCOSRVCoAUAqWB0lMD14tif2D/JmgkHB19/6qNsT0Bo7yH3H2Ai7oajckGzD2yiOKE42LU
PMIbE///gg9WmhTfQ8milfxdu/ulRhPf86tKCaWb5sdrz96hTlb4LoKWtGlK63Uw9qB/PYKU3yse
X+tV+nvA9FB6ag3D97jGZFCesPv5fGEaMTlE6ZCm2/StEosbRyqW1vvgMUgCcqsOsrTe/+8JnRf5
teiWkl3o4unSNdC8CqdQhJi0H1x0FQ4VM0sMgK4LZzJkFXIXeKOWUPQnpwrlqGXGaTE+r0sJrsuY
NfPL0M4dWKMS48nYsR0iKe3uO7L7yfl3H7LyBDUT8cthZpNtEsmSMciJobQ1kFvXAW8QCdAkHXGw
zFCzNvmruMG+m3Qb/rFrLwSVOr6NMqC8Afl8ZzPra6PkU0ECuFwLjEnLEeAcmJliZYWe9sCCdU87
s26sFcJEjFneRNOrAq19Ru8OueabpYPHkP4IXtS7fBGGKJjM+lL+SFWErwWj58UJ1s64p8mxcDUp
kVweyTLBJ0N4BzRpIZOZOlN77I5pcTRMh0qdCuoUHQzMf9hYMPHuVFXKuv66Z6/YEODkY/hHeIGR
Ay9ubIWJsrTxlM5IWeV6XBlpNZIUChwzUit1DXoHYYNDhKl4mpWKN0N4y0eQ/FQfjJWBVTEJXeKW
oNHNCoWm0EOtY8rbJTxUq3uFrtex0UzH6tqsjsyFVJh9XH8XlUf4wfiKPkHGKWVqF0uKEn2dYp8L
b0hRskF1OvYhCgOkybhquYQ2Lry5jFAFxtDJzyO0BfYB5JbMV7IIWEWoPrIYgoVFMzJpfsp4qwaC
QF/FpImKGxY5oTyxANZHLWBrgoLiGXyMVwFbC1h7All9IjshqY31SCjI7c0M9fc3zMc2/jCCTmo+
w4wM9d7ZbPbYDU4iIqD/NBO4nuCxCFqOd9UE3wykjCj1sTaSuVEEVxpzI+JnfoQzxGq17GBmEX0I
5WSetpWEe4mtVB+giu9ES/iPk5/wkenTyUWe8ev7NgKcNk/MwScS/koDPRkhYnWhRhkgMktlIyWI
RpG9MDFMgw14GucGJE2m1t+IMzd6h3weImspm7BQHG3ozQ1IGuUtmhSbKKC+vlC0S97kAiNoIt+D
9Y9s6nVomitwL8N1BeWCJ5mHuIfis8ObpmiA007sZ+EEWxi5NzWGEqSDlCIC+OdGL7hjFSSgLmUL
d6Wru58rdVEJUhTE45wOxaDFOuCY69LrEDxHFA48vspCVOXzIyOJv/EnEevNGiYej1AQznzhjbiQ
+YidYKnxQ+qPSMHFJBAbQuV1SdFjfj+BsHVAkU5oXvxUp14/pXoz39n05NJrM0C65S9JGKHhKFpN
4tXZ0sn9iNOKlz5I7Eo786tGKOw0dYYHvuzoxnVDnaR/61bef7rHb/WPhDXE8Ppgypl29hqMPAQV
jj4Lr1aUj+S2UPwbDyMNBD00xQhq898n5HPxS8Xo4AFjRY3qMqLeh/pcj7n+BrcvDCXFCmEoF2NT
I58Ty0iWvyhDUEMRqZA7OuJIKxWKDT1Aogq6EEzKSiQ1Who8iSfybu1zz0JlePZenybVv9oPPJXs
hF8cogkotechkTtxxyHg/sC+gqUt1dLnK4QhbItMBMnygc5UDcka3zB8Tj/u9pF56wqM3fj0S4ER
kWClRek1QeI+P7RtcpoK/R8OXZOA99G8E1sunggdMugxWaV9UaX312ib/Xm1hYG26uoqYJ6oFc6J
lahk4lAfmhCngEXhil6Dk9zjMKWmzVbcnAPk4qNAC8x21Knf2u6U1zHITikN0ioAFQoPgP2BXAg+
Ls6Z/FkuKZjhDi1JHKssxMVwM5IMmF1zTwsdCX4JM5IgDdLxg/rluvVZaqRyhTvHgYVeFqoHc+VI
9UeZiPRPPKPL0CPl07TXZVLTyjykplLoYnKKKCwxhYqHhbWtdhnkq1hzioy6p3Zda0HrN9GTUg6F
zhZd6NMChXM5eeTtmGYqSf/9+/5FCSzCEM0+RA8ROUREH9Fmii4HavRknaDIqLWLbBaXuOpBfGTM
oAKkMaRUgownVYh2Yezl6KsF8dPu1T9H8Uo0N0XEAmvi3w9a2Ad10u4ODw08y6T5U+BR5pGx90Hv
V2TNpC7FoaF8HCft2jLb+3VA7SF0sUvSO0PXo5nG8vrtdG+JkPDepVUiClqkZL4hsxPdx33qSn12
dvCKFnWjGt8gvARxKJZ2lkLpInUo4lBEo5twLS12dN300+7X5UoA/yRco7UYXPhdq3RNkX/69A/3
FzprAeepHMOQDCSGpTDTlkF8PLcinBHkWE48SfrT/GW8/aAQ0Z85dvlT7GwYf2YXR9AWkaRyheLB
dByUpkC/ehisafAm3e3CImSsNWnEPcZJkSWI5yxkt7z+QlnUqRPDFamtGi2XCPvg/dLX/JcnWg/r
qCGL7mj6IHKvemOoTbcLdZ3/wutuvJjKoxJlhT4dhjxFTzmHFmLjBv0J1PiAfhd4PUzVNODv123z
iYhiWrq3UTuYQ4E8gnm0SzyDomSlHEgyZyE4VOcAi5H/BkKUDFSayKUCSegVeO66igtt/i3JbWnE
swdFQ1wQqYxEB+cTIchtKo3kYy6kRVJQYS5CtT4svWgttWKHkuZVlvGUwtKIACABcDtRNqdBVPAY
aP0VGKNFdd1rMBSZbzEbktjJWM0yD3MoTzS0pbYnb32pcNjZNBUxTYpbDWYsOxZKKG5S9peH5sG9
ENGqgF/ZpmAeu3wibPw6rJKwoqZnyJeFGYFpwtHkDPTulArzEmKTA4+U4VRsRyr/AJ+zvvFgbcsp
iKu+w1uDe1UgpPe98yAibPnKULfDAIS2i6oKSYHLfAjIhJgVVV5GihMd5ZuQF/inuAo68+sO6et5
hgpa1wIrA1U+71TpFGFZ3VKrhXIj1NqGZzOOdpzCkA2u+GWAQaC93MfX3wttJtoo22L5MYM/cR0m
6lKrCy4lPAYfvnKOCr+X4WWoy/2/XHRjEEE7vJh8lyFUU21G03vWhgbGA1JP4AjcWgjC3JWTBsQD
Qy7Iq5t9WgU9DqYjv0E8IidAFpB2osau2sFndLJNm7/4NY0f4VizVLWkEreUWt1iFMuLTddFSOat
pStz/ioxDDkmaWSb/9mooOkW2yAm/1GWmSzg3A7cMdSEMXikEiOhpAjEv/Q68KV5ziP5hX5aSqIF
purC6GK9yE6eaJXlp6HpoGVIoKicXJT0lMYUhoYVZw4iNOmG5aeTD13PteTCQSb50fC7+KhRcAxR
UChM+4x39r2JFSjx3aX37XYIBkffdC39f5EIDyx1IxsZqfNgLrmqMnodva5SPZwQSPWlSC8Xy0dh
esgMZ5GjDQ7Lx6I6UW+jSph2F3RMmbJEjLHOZcUrF+Yybjxh6csHw7ADCxGJ4s1iv9D+wWDzspET
JmyYewac0k4htpBj4FQTBcvEUv+U41RBqeYBF0Jhzf+C8OgJAtW0LAWmYuS/4FuQIlpU0Y2vhumd
MWgk4Yn3Q64zzZgozdARVldIsLSukZYrnXldBcwRvwmW2KrJbGaK/QTAEqoOCVDR+YK5R1oEdF/C
yo02ugvCW/B2Ghar5Q9Md1aQU7jrxwf4V2qr15i/xrWBCI8r41ucHTEIoJnTywp75e12gvVTR37s
dDMo5XJ5UNj2KtTEyl2YM2sYF0hTSiUvFP0o6rqUG67DHTSNG0tODisRWBMHA7gVw9j6A7ettyu0
QGwnk5zckKJ/f9d9Li4z08v7eT/+PUSnSAAPc3Kb9bOci/9q4UJa9Y7DchwC0DMa98N0ocunt6C1
QFu4fusFSDBS03hNaK0ibK+bb7KMZ4elmlRW8X8RcRZLMFcO2QjLqmJ2GINFrP1frR9nKa3JNKfg
XvG226tHckyvsDrjuL7FkNrFbXK73fe3xhjPPQdjwiUuwdO8Mw3mfTLKSRHqzlhTRhjW4wK1tNoR
8mHObPtHTZHQBXNe1b+COoeCrIgIGLst2bjzmGF7yFb39zfEqj/CoxA6FG9+S6tWYtXKoEZNPmm7
xsLetQ20G0BIRLuMorf/KOjbz5bTEc1MbGHZBVc6GVxy9GaEUoqqP15jfEWuLKJaBgXdGt9b4r8C
JX/Vt8f+eWEf+h+6+nzxUudT07DCT9LGe6UODZI+nD/ZpQM9941e988end9NeJkpesXBlb5w3duz
H9e/sONPa8PbqRX/2f3cbomxfKcbgZiAoktIo4o8dyseWJ2fqnHBnnttgyVFbEcwqgEKu/nLGois
K4q9qLt26zPm9Z/7/me8hzqWB3pOdbBqzEXKkPYVVnRQByTPg3VXz0AD+a02WD1/lAeIg47eh60M
gXCpd6U3QKf+u/fuaJC7onTgMd6t9rYRrQro1oF/fgzGRCz18+wbg+PTh/8LL4/22HAaJs6p2VgY
OxQiT/xuo8rZM53mK/UdIFIYff3z9rBr3+3WAQz51jw6rdxo0aPzfuncHR9YdfdX4fwkRFXpDZsR
Ns06UgYavQXONAHSpuUhSg1IOMdmfXxaB4kR7P7O290fawv/z4/Pn+h0YUM49U/EA2wiokoIalHx
2h6DwpYkjhI2s5oxLT2M1gkz/GvrTE9s9v9VnUp54KSDszFt7Ntm1TsYrQaGYa8v3nSj+3r56ZPy
2+vr3TGyTm17hVexSD5dkTeoiVMKZqMfrb9lRQ9O2FrIslBK0GNzoZ8ttBWVG6CWvAObEq11fnEA
XCwWT2+BsV349yc1HPs4lEqTdO3G92Cut+HVNykL9Vw2uUXaotFy3bN2X3bcwp3gxoeNW89H8O5f
oV4Nq/4xkmj3iaxBoz0eSuJQyhscLLTlC6rebZpwq7y9kkE9qdeeyAsdnXQayM34GVNXmmG8K7jH
2pLEZ9JTRKaYjNSJIcX0f4+KVTJv1hC8/JOvQZEiQXuF2nMBOFjjO6486YToUMO71FcXlvaInDt6
1sRbz9Yz2TUo6EM+RWnV7qEFkgkEFnM4UykfK9Ym0AD+k1WJbI2BHDWK3KzCYrZuEZeAZ4B+BfVe
ZQDvePIKrPHDf41fgWaL44lrvtXnKS0VxL6//dU695Y7xeS/IKFLnran52GtowS582adoaRHPkpd
j7CWRn0qABcVvpd06BLrwXhFiiCKbzH9DsEznx4hax/7LmogCDkjw2qS2tIt7DV5EmeESceCu+be
tKxUjZYzsIhyHjzVp+7TnosVpPFjR3d4t57dTwnRp5hUTM+g/KMowgJVV+aElgbpAzgW/hrR9t+W
tbjfr/tIVXEFZslAGMBVxbQdt3Wgt95kNGHF5vECxMC+kLBuaHDBylNuh2WvvE7OVelwbicRqxCv
xDBQOzTcY3+G5Ot/f+9ml+QdXRj1gYy0VQ2zSMpl/44rQIQ7ClbuiGRlPcWewFgqlQqyAWFYyYhK
CoRqD48sDzBP+4PEthBhSXJpQDuIQRvrzXhLJ1p/DXkfdsxXQrGsZYHfqJJ2igzAMxjAz/mnd5zE
EZU4l0Qj2XnrVcpaFNTd9vXZdg9h+mqaWCkvElRVv+fVp//AkPDYd0j6ue4BJLu1BS6OaJq6A5x+
e257Daf5HBwn4PEj3keKCLjRqv6avTxpksfnl3YVbgY5YoZKuplwmge3Lqm/lTS3FbIspACw2n4O
564z5DzWVxZ28wcvI8M3fJEE+MXqof08hNndw43CzFHQzZEvZ5egsfbO0Lewq937lyo9f5v/cN9s
0u4E116k+80lRvk0/9HazXwTnkvrCGtQh+A3ta/NfZfYw4KJuLisO89z6/Jr3pvuEc3c2bffnTVn
qgNWF5stF4lW+wZ9ZPx8effB6/O7H+++a8tb5sW4AjCNbgf//e44a69O5h8CaSRpvx7V6CSCf5Xl
ZVqW23zu+DRoIBWYX0CMLlRCXkur+6j5SdeQzVWzArEfzWLeasyM6QenKPPRuqK4wRIGEvsLPLvh
n0dOd815Rtty7ADXcH+hIxZyQtiY0MxH+E+leI5gQsMpaq3d/oX6zrHp0Er6HdyJEa6OV9lAAaHz
dTtb+wwex3uQY3SrvAJgFPoJZinkG/IafKiGr+C0NKkns4snUKTrW9N3m7HbqiFDInWq+sZPFXmd
v943qzOj/Z7ua01At5rRe08fZnS6N89JN/09rtLfCyg9jpRsqYcm3/BFu4zce/TM/v+O++w8scif
Z5eJySo9+SyO0Xm4j057FG3xJEEDfJxJPOWw24gwT8ySUvHGrYIbDs4/9tb8srcoN94gKXCp2V8e
HgEQX2+4MsYYUrhbIHSsOO/t48s6tZ5blp6xbjZ1z0VtfCiK/NWtua1va4GUiFZQARQslAd4a6tv
hm60umZ6l42OXaRUjx47DRLo+p62p/deNozDHKem8NlrsPsTJrXVBETHFRVCjvK/lNMcqbMeRydC
zUcrS6EGnsi/se06jHUcR8kon6fTdFrcI62D+ILQgcbTaFG5YHFzd9bXGgR2vp64k4QsdUmp2Vqh
LL1v7hv+57FuPTa11XuiWrX9XYPDJf4XwlsqmKWKxaQ3+jukAEzcdyMbKLyRaHCrSF+uICnnWroY
bQhaqxRticADbMjGI8xYKLPgjuvgOM7ILaaaKy6EVXvFLM2WcpGFJDR0+zIMYX7joFB9Ns3iy17d
NjX0UxtnWHOakk5DdEVUooNeNt9iqYjQpENNd1hHxHOprYHqVRiWrT5x0jgeKecCWvdL61rMSBCf
yO1DWjURisS1lfbSQFz1gS7hTisDVlw6Ab99wlACQrGlz2G1d9s1+ZRw624FKycWll5kpVhQyWYG
xJ9Ui5RKB6sZ6ZQN9VeWIgoP1ETuwhgFlb3DlLl0YfTwqLbUMNqFSdGmom1jz4QqQ+CqHKj027Id
2XOe2Ufx+2xZY2u8nhKGQ2Wdrqe72Xp6QCIrFZF0hbi04OHVaQzknegMjn1JsSs/eLEMPuMqlgD2
FEnzxcVyCdrILWl9YANiVMi0ufbkPlCqIqt9VDUIlXAY6JwRMNcRr9UYrey2GBvIowQVdEd/S/BG
42WEs6/2cfZsSYdbBXi3kHbhTMJxmd838T/Mt41VshTzszYT9Wq32W3y1X6DaQUMzs8q2Vw37oQO
plNa5kYafToqvbLPLuKcMN2gyoF94fRKqU6jJ0Pu5/Lcid02o95lGGBZ2OFZKFRX1JOzoybFN2wW
TsEbHgyan90X3kPo7969QxiH6cr4OSBU3dHMGl8WJFw6Ut/GlyEbnJhzybS6vMzfy8rquTn9O3Bc
N1AclvelenmXb/eMH+p8Nz3Pz/NKdJmf6Nk8jsfvTYPfeWyclcu1RlBOn3vMVoCLYU5as/dkv4RT
yVc9bTu11m7J2YDJWod5UovEQrwu47m5H1nRYfDBS6RgxqqLpz7TvtU4NFEiKX1wot10PzqODuNp
tVsPU+LgedEq2j9Jfc5+Hr7pg4Va7/Rd3Ry+b/+qm/TaPug9dnHSFYfhNjBDE0OKU5B1bp1TgLIP
Ooh63JbSaNNnsUVpSNdv+S55l3/qxFlwCyCI3OaQRDZ7OJTnDha8XB/ca/+PpjPbTlVbwvATMYaC
iNzS2fd9bhwxWdKINCIIPP35yuxzTHKyVxJjdDJn1d/VeLAxEpsPq/hf8q/TOtk/c/WWYJOAlrYd
oh6jlZTNg0sKoZpIrMQuKpIOuaAGDmeoA97J1zDYoknDj3TFokeYBjBqNQ3JxZeYEhM2DmbK7R5j
4gwk0uCx1o+BauviPMe5Ek6A5y5OQoXQte/vUXanTL6km/Lu6IVdaZhQluCySz2imk4TAl1ot2lu
tcC+kJgT25nuNafHeNzjAQ8CK0Dj5JMbs3xO30g9Qu8yfnenT32eGzO1GpVZCdh3UawmGqoQO5ye
dKAMHZ5RESsXmUrO/im3v7SMT6oGdjZ0bgz3XJHetXis0pUy4WBUJn3vu5mFhRMkDnFa4/wzHlkU
OtnQXAX7FBFRsGfaNC+GzHDCD4chsefxvTORgZkTTiITNV05Dv6OX6rQT8gQdkI5bII1K+NzMYuv
sxr+2UF7o4LrBfCEoasELRM8wIqHKTjLb5Sbsov3coHGk5xvZNZlhtGRWAMOIqIR+NuBYDpWy5LW
kUaxrDEc/N2QqkgQvz5GL/LmsshELaZj2qZi6UB6SaIDbyZGO39roggf8KPKLJiTiEP8yZ2pzmL1
ExoAj42VMkHXfhA6OEwxCKdYYekKPuka0tEr88c4Ry9YzvJxhh9SbkSZUCP82YnLk7rtcFP2D2R1
Ke81m75IHF9s+G5/J5kkApUIoYi5fcZfy3Py7En+dFB/nhkeC57Jt5WTf/e2U5gpAFN/8iINFNoI
sRNGDnYAzuR/nSOpFp5knulEGlFJsCCGBa9MgQtbn9TuADZTrIBy6opTGZ/HvPfLKko5USOnv+uP
L96l412AAH5yDKSYSSkKt5STnkbSmvgxxa1bs21XXNMUDYk8NoWyUrMKFHOfTZKPlwe0p3XfRuuC
o2aL94BNcPTa947JV+9Y7V/zJ2N+EUhTWJQvKwCy5XCmhH1Z4As5cancR8E8+RwlkbbKp72FMjNn
vUUZ2cbuwQLJiZxSztm+c5S7F5+kxFOhkbKIIBM7eYhqWG7EqSDZEEd55FUfObvkgXXGl5EP8jBR
d8E1OAZH5ZD/+DCwt+im7kgcwn/mz0l3XCmSLSRp7hJIL5nu0t/CS/JP8vzxmTCWkkEMO5mSOoR0
wQIDXAqKTJPqvvfvffoFI/4lnDTpcWtlI+5VH1eq/4+eguqEj4BAvMmoP9F0ViP4dROdrbKgLCEP
o8vHuy8myrWEy5gdq5gz3edjOhboFbkuB7Axp3tE3Svuy8vY51sf68e6RAylTYnnFgroMRHxCXoa
PHYZ1jUCGiR9TWIMZKC6UJ/kW34wOfn4l7BH0LcrVZncNFaSOJPlJq7+v3dx+ou2VoXg+pTKnZRo
QjHXa5OIBEaJc8ApPqOkjhYY7+WrBelN8m/FjMqFp/f/6oPHXIwJAnqGvAQ92KFwqHzfg8Md7xxX
Tzh8KFZnq2U2HX9/STQR95p1RqqXvqh5WeyHaMG/BldyiUj9JtdmWU1VHFdIIWBsJmM2eiwA7Uwy
dUCKx+L+omdzr/wvtHgNx7602gPSQOID47m59bfauscTLE+yirhYXerzDIzsqyWCVJtr8/5MJMwS
gKQvfHTIPP8TnwF/E2WDQJlJQYx4vBL4dO1uGmh8ESVLRINKrd73yhWO/WlIdte8Q5zGZEBIwnMS
TaNplTgPAE6uDViI8fdzE43YZfB4KxOdZ1+C33xb9kcpKIK1uFs01Ibk1i/9j7+aQGv2Et7usPdy
yU3ueF7usgGHtUcjpX9TvnBcdyx/e0dpGNM4ysUYfYEscCS/hnCiE+r1jrMg30TQXKxFlrKmtQKJ
EKp8YBFww0dMrh8c64w4EehY+FUGBpfWCGDtj5eePp12K5wtNBR0Lrp4IVBxgrji3LkfoYjJI4W4
ldnrnwHkmMr8xcuuul5RAOCs4sGM0s0f4eRhF+Xk+2x/JpPNu6t2ZSAR1Hb+0T8O9oN9NPuzwQoD
2B0LxSHOwsu6+vhGE7yjyawu3MscuxeNGnpJguFnxUSZPqbKDE0uPkOp9ySuQwr1zjj/QfMcxFbK
OscZcogPnZO/o9ZNyQChwqV2jQgv4H0kuzmtl8RwyRlG8gInoJjD66962B/p/xKpGxOSGkTeKe+C
yfemgjt+8wXwGlF8ffaP9XPZzMUaZk5F8SfvzZeYx95DXS7pqdweE4nLN6b9Ho25xiQd6F0k8f4c
Ub8j0RJdok7uXMJ/l7I43t8/xemO+4q8qHBGBB1AlUHfUEYu9YrKwwZs0EZ5z2nohBa9zAIGyyOB
GlJoi8bzdzS4BNBlikv3HNHIz+hdRv33+H63WpoOsOXSKf9dzuW/BgP3kNkBRU7CnEun5s9Lpmp/
GesytMoOYCmuaXTlQJBklNCg5MtnaA/gyJ3+dpnEc22THX2EPyhITzHIGVTgAISsXT8wMsdwPWwy
lFuj7py0jAd5oQk5Tu1XF8yVTCNENfCoEJ44KyX+KYjJMaRs+ncnpZtjpZGYX0QWACJAHYhGO+S7
2w2DMXMrY2lThxMPgRmqO4y+qQmSPunnTsf4CQkCb+04pyVvCRBoXkNBDZl+AAaxj7EfvzFTgCIS
3UfTBItGCNGhGOfIAul5K7sLJpS7r6/AdLMemPzExOS0KK+IzI+1IkV8Q+b2FEHzC+CAAQPXJwZU
FP6EC92nPmvg+DBIovLKK+F8iNYptVtQncTKkTkea0iR0nqQwzvlNyFGIvuB2DVJ95OFqNw0sjm6
34I1SPEj4YgSTzSwFg8H39LAaojPkuM1BXAknME6A3pmuH7/4lWgL+hvO5qVRzS3kZDiIhuTzhRk
Fr6vN6YdFWOJZHeKvURaXXHoBI4IZ6A9aXUVVx1DdGCDKJnSXLIld62hYcOOM8exsU8n38LOQy0u
FKAA0HDcVLSISYXeD8Yidg5vauWEN7Qu2Ee5lJuJvwgedt5ZJr+PUe87+Im3hpdsQRGRhH91pynF
pHBwIk+btldoznUtHz+/ADwATwXHOwC4KNEqRlwOwMCBLxF4yk36/+CTEvLnh5a/ir/QfZ+Dm77u
E8w4uw8lrlpqBvko/bfAC2J4EvmxGDxl4JV4QARIEGpVPgpxK2pPARr4BXsgBmQkQB4+3YaM5DWu
UtOohGl5zV6ksp8EnH+caqQrxPy3xtMoVHgGqijCV5npKxxk9gmKfw8N9g8U4JitxP+MMwV5dPsx
9eewpzPBBeXbGSn38Q5KdSOpRWTXcUtG7xLg4jV5whbDgrhGO2JHZMW/wFtRDqRW9NrEjcxMGCBl
asfmk8b9rTq5MtGwZd64qApizrxnZQN8+lPhqKtxOuEfU7yLb9vcVFc2iAbtC/7DLuKktxWuCZae
ERIcBDahSeJqFhqvg2fIH/6T/bldvFftol43S3XbLJW9su9tX3jgtqBx+hcrUYB2fwhZUkFyG7yj
zDk0T0t8DDl5CqhUCmbckJ35rf+0p+7P/fA6idQ8jpkcJYbGetmbw2j96YPVYcz58UZTN2sZJYwh
orsU+x2s1Jh3BHkwbjolq1oexLEucnfhoWQ2oahWJI6g4Cg5MFUBp+cLvozBRp/PJU9BbmJxhVPC
VywWQ6HR5PZx832k22YAnmy9+45/e/1oMGindptiuBaJPV4OJrzgzc6n3bOxq0BNjsZvTZ18Da+P
qYGLMpj15p3he9JBRt2whTiNioe139pB6PgYrXY6lkIAzVkDknMr7iM4vW5sgyAbmCX1JcwZZRY/
+ufmbyYE5R1kKIVIcRqUHWKQEHe0uOJE/UWbwL/IH46FwpbJY11PtaXokpssexKyUL2JTHP3VTn9
NSGra59JJN2TZFuQ6nDrrfsY/u9oxmD90TAkxqgf2CUcGqkeKCsb64U8lVS12WscXCwev7ks384g
HD9/GC+ZI2tJZphgsDGc0OORGxgyQ+gOyh6SQSHpaGwQMG1C8DaQNP/Z4cgw+4B6YPzoIf6M2dRm
H3G5wVwc0eyIYkOcFCI6F8dIPtGn6frNuS0eiz8HiWQN/N0Iw7j1Yuv9rXvv7we6E+RBYuqUKI56
9kDc0s5EbiRXbck1TcD+EthxKRfjC9+UePKSa03hFAEBOA/0nNP74tKdVCXyXKx/JunVffdF3hZW
rhnsCiNXyiECidfDu/uWjhxj2t2paBmy8S2j6fXdHh6E+6HHuOxmUU7Mrbyra4YKMYUukLaseosH
i0hBNFLKME5mXc2Bw+2te3M0/RVarDV++lPRn77SpYok8tS+p+QzLLXXsJw8DgXzgkzr+WMSRLso
pg8y3vGCfN6ivp3sOfwE63pfaQ19CtV9PpWBBWJ8zcYoqUbm1Jgyn5V8OWYNfIa8sm6wBGD+4CiR
eQl4Wk4ySkDkMhm5gzoiLUFU5eSQ80MUpD3iX/jo8PoOZgzQjae9z5nFDiGILenYwKMA0uzpP/Jz
u7+DZ7eRgRB0eEg8ZPKDvL+ZeSYxxbiQ5aoWeltuIgYjFAZZCCJUdgQ5psQDgfWWs/On+zFPiDlc
0lgCoMdPVFLHCrcdwK5jcyRBUhC1zrU5mufiml7bc3vGicVp+bIN34FmuwS2OCcKbsSVzDpouXHd
1kxSlTqXShf/W3KKT+wNuHnYTbhy+yiRuHbYnkmJ51pB3VBYd3JdYtQvOS6av6KyHDb/Uqo3DnTk
x7l1/4fM7CkNzPHitWQpgrLBms46K3VFGPkqBY7Xpg2kwVezb/avbbFuxxUHb0qqozgd5SZZbTk6
GMpKkiT7sGCBnBLRxS7DbZ80I0bvej5j5GAm/PFy13M7AP+EC0h0w8DpopZy28IJfQ4NtqgMDhHZ
rD4rtGGcscSLLoaYapycy4GDnIcZu1hMYCOHpPP2uRsTr/40OUc/JA0hYT6mgE9+jaTW64E9fzcc
foFV46Bd4uLEEy58HY8l+AnX1AOFrQ08tE78tU3v6H9VBZdhdaV4jGmCEBnP7pjUR91hfyu8tog/
JIGJqhM5OSgPuHgL/W+QvSQ6Y2m0DZDxP0xNEHJYUZCgv2Smxgt32aG9STSh3P5QIpESSF7Yn4SA
ZltCnErNflws9yK62mYskVRNZ0byKBWgpjs1BJDRt5TcfhJY4BoNXRvf3j9JaH5C6K68y+d71dmf
mddd2xDG0rEPuPc/5Y5kQjIqQBlKbCAhgk59qA7+L1ZaYANt+ISXl4Go/izGnXqZSfNLQO4oQtM7
0a6QkCOT2h2T70YDoZB8WhMvqfyw8GsGbcljDNsI3V9AKYgL1h82q4bTvFlpc6JN5pz4IfObhO6n
YvjQGsKzQPS4cnf+WIfsEHWk2NClvf8ri4Il8kjJmX0DlqE3by30nXL6ctmij/57726728G+2TQb
+OZ9gq0svaUYSYtbeeNEZvM0f5SfxpXpsaLXQ8LJgKoMd9UALo/mVaQlcrDLcRoQPqAtGyoK8ocS
ghtQSc1kL8iJIKpIKJDEkhL3oKj/5P1J+kw4kl0e9zyVIHw709Uw1QNC96zB2dzcMe1KmLGYfvur
gbjtR30mEKzoSaiJVuJgB0GC4pLv4HsXBp0xwFIkb9xftI3gyGKmssAUG3Y08LJjduRC3g124iXW
yG3WFvE0npaQltA6lxFXOFL6Aa4UeZopd7HVvf+x3UJK37+6JMPcAcf6SKdoiIgmz9FC9bfddUNT
GXyrP69bfAgDpznFh+b0JnA7+u6AcrNiBR3VaBlkk5X4bQmvCXm/eOpYoDki+Tf6Roz+6orgvU/n
TXw/60J3BWtBO0IYIXUm/QZaksnFd4hHnWHZ+O6fnt/1YXCqD+muJpYu34nRW27RKBS8uwHkVmm5
yTIFeuJBC7X4Ry5KNyNR2+nMZyIjUdBPAqH93YBJBw+6Y9nsemMcN7wwWAI/Psk/jwvmKN2rZv7m
gvvMJMdBchbuiyeHfOf7NU5W2S7m/b4h0YEzZzZgXrmMaAqn7axzeH8X3Dq3y5opXlvOS1aNLBxq
wRvJKDpyE4iCwGZQD7WMfiq+jZNx4gSRHAiGCKF7T+hjG4yidGnQtJ5x1n9L9A/wtbfMpH23w4eT
BCSK2U/MYESOITBjhrNpDdIVYW75wd/0b/2b+AtFi34ZXkXr3KUFlgNV1M6icRQtrJgFnkyakxlw
sqvGBKYwkdmR8Vb4C5mAhKoKsf1tfbsBKIH9QCWJ5oBgjPfozWmfjB/5kEoUILslCRIwuyD2aNp2
PZygdOALTHj5EAio/X3+xNmOeQDUApWX0oCrbnnlrvwl4fQZkZJC+qUoNH768yawqeSIK0t0l/p1
khVz0XjmC9TXSEx8smxP3RJ1AnXrAMvhZf1Eyxoy1q/m9ajGgqQYhIGIl1/6paK1ykW5UFQrW5Ho
Tmck/v3HyABr0cFZcIh/spAksE56rBAxMhGvH68gdytRLzxHWDkL19x26EMlN0oGsw0mMhTtIRre
T1oxklAaQiptFhTjNpZdWroElf/DZU4AwWPgyN2dpMnnk1ZWzLg8kCoz+Zpn4zdTMlGXYKI00VxT
j5sfb/ssgcBomGPmo8SJVg/Kg2T11Z2VC232pgEUuEjHE5vjx6EwmhA9wCUHNkFEsNNjUtHjBMbl
9Wftol0kiLrJYItTh5MtG5XndiPfVnp3qKu+21J6gpmcPz4xsHbMZCN2nMsZ3/S/4l9JMVBbHSrp
a0uWLNXh8v31mCjHuuMgJaE1/afuVb4D3AsMkLT9n/LrmUind46gyygCTMtH+tp4T5JiD+akpGRJ
SaWtMyTR3mOHu2mTuDF+1cE4TobVBjvVpEZCOKkfbrDQ51Fnrt0n/caLNtmBH+UO+FtWyPfQ6/GP
/FN4sTr1lEvNNdZZsyxwZ9ok3GKrcrTbpWS2iUnDiZiFrfGEVKZKrO6OF1y10kXYWtm4wD6E0rqy
iO1DXszLBuv0tO8bw4sLJ3p8xTsufKL8/NCOA4dL7sFBXDNKwn3pbqPt4ufaH/EynQf/4nO8U6hx
GG3WEJ8mN6KxY2T4gK2bDoUaBXuDksa9c4mD8CDFwwaSEcKtjwgwMMlGgKlsj0iY6BIq5GUPsvSj
BfG2IHyvieye5amdJAdjTQLzkytiHsLRA1cBq/HaeQjjggVId/rLyMRduEOswFMOGH73lGTRwwsx
72wzRO1yPm84oZfturvOnh4EZHIjMt821pLDTMiQ26VW12ev1X0KnMCoO64sVuP7kBAmyPMweLgV
w4eYtE6AIhhJbRlEkx3biu7EbvStxDFAcDLvDKkRLii+p0ARliwfbthOQOkuB1nCESU2Dfxao1AN
JnXX1jcqCQnl+7yTsVvUDVSPnC3xtbKio8qTeXxeA4/XjI7mS7CS+6Rg+IP/9UDiwVSGY0ytAieE
2OLClmLBO3RW0cWBSXheX+x4kHRIY0heBVWfFos36djT5/aNsXlY5CABj8DrMv5FYvdSKvNsqQLJ
jtIF/60QI8YuT984z4lXX3UWxaTFiCE+7Pc0/KZCr5+jHNQZbbm6JOHAQIvYnb0Su2yud2BxaA/f
eZpLxLHLGrB8V6H3f1nG7zNyOxSREHS8rXpfvuHkD7clzTgaoavl7W5YEVYTr008naSJchQCBcSg
vucQcgBVPdUMlMxgW5wqWng6DbLcWXnIJnlY0UgokJoRogyjeTvxdx/dE9zymyBFUqR37TA0yaZG
PsmyevAp4WtMRKQIBBGCQnlQ+rg906oQMP8EiVujlkTUmk6Jp6ZoDpwePgXEE+Vv8Zv/RqO8tJ5f
ydcAriuw0i0cYoKggDBawl9qCyGTenzqC1hIRx3l2z5ZeLC8ywrtp2K3PXBL4u6VMfoB1YsRlEV2
qEwHTM/hyoGlruEOy2t+5axEFNfJ7PSmoY2+dX8CorBLO/2WLJd29tk7ofGAMJx2li4ygm4DRwsc
5RQDP5Hy8to9V8/VAKPPJhwZQKiEKz0IJkgH9uXrRTmpqHY/9wx2tsAryLFI3SZYqgtj9/q8Vpds
qCE8KBgC00zUI6NjauuZutU6PVO46984EEHGE7RCHGWodL67oMX8mUC+xkpbQZS20ADlul4S7ih/
NJn/PFnV3W3KRRtMTMpCnPjaNIrd6uvZDhUi3urxY9nQgEDLnNtfyljOR8CchIgpThBJogInIIhK
og7FPwg8tG1xFe5Yw3LUEWX2X1giVhYS0SQUAMT1W3Lb6h//QKIAgAFVCPg1TLyyU3b62WB1HXmA
EVlYMihaIwvDhG+RxBRJszSXl7W/CTcRBdNjk61eu5QEHZ5SNg3xUeWLaBWsJMQqYoz8STAxlZw0
Cc6QKLGBK+PoCwQiIhHJhnehrXeJK/G4Qu5HE5GeSbxutC+O+VUunGPx0f0MFiyLxCbNIiCW5M6Q
JKh074V8rj/KPcml5nDZPrx0iUIGoDxybzieek+G4DAvl9gB3PKl/VItKedezDR4L1KsCYvgJNgN
lCvw6QuYlAIyWELL0hTTGI/uQBnarEBDK9mbCrVjehCE7+X8/xlNiE74G4DdA1gq7CfmavItAHr1
Ub4W7BxoCCQkxFi1R5gp4Yz6lfHKolEDsF+yUIEyXu6FwV7BQd1KtrxowSDHP9XLfaRTj3LbqbWT
8porLpzGJiba7j6j7wYoKjXELZZJcpsXQ/UlxA8Q3DrXj/hpgFLzaQc0ZNTv2zpB7AjQ+M8uVg6M
adOCWmYEtqVinGD+vEr9+FcAd2dCYwl9xcgnFpqyDFZ4cADF8yEHFzn5tI7TzJOvdthTcdLWu3yj
z56/4qf1R39TMilQDxfU1wR6GqfLEMiNR9LuMrCMF2v4yUkdTsMpE5upwgSWEYCmIk6DuwDoH0lR
JtE1GYOHOc3Jh8AWsZAQtmwHhje7u/rxMf/pL1G04QinbrFgtoxrb296A9xdo3DdiRyl9AyoO6c5
92cJM6QPWrSWac9exdAjFVgant0js2x3j5ykJnvngoGyP87rYaht1bMBlTAzUQvXzBcHODiZ9wmB
+wA1v90Nd9E7F8+vbrup6ZMx9r1HVTrqMuetOnRfCxWXk9r1AgabZea523WjcMlZnjW2Urs6Hxua
+e4TzgyHDGXUMN+taOXvVjytj/eaPWkrhyhZeD7l5n2i0WnAqraSS9znK+Y2YsBUaWv+MAX5Dt0C
YcYF46SxLLBww8mq+xTJ3c0HyJk1JIflbNt9qDPTy5jOUNhZ6USv5eO1MBOM7CMVJUo+VUhO0kb6
Wd0QRBSkS+aMh/X+Eh/fLBaXcif+rZqpecozJD0bDJTdXd+OEu8dchm0JlEspka4HztUAbnrMwbD
ak/Pwdg89XFpMCIGbbIKl0HlKz/B5xq7dTxkYb5QX+7ywbRzCM4mdSDJiQpdPTOeXjQeylLzunSu
YIlvVgkrkouMs6lxA5QeP8Hs8o+oSeO34SJ9emQzP0nkf9hPLPiLpvCyMWOHu7qbmKOIGKDuokKK
yLomFXPXjh+HWpmU3bnyXIdkgGLCYyDvwEtaQW+1K7D/GhS7d1CuOXkyFXxZ5/eN7Xhg1wbMPKHv
1mWpAeMknIoByU0X6B4q11tJeWeOI2KENlrh5eSBatYLMGWSX5ZhuCnrrfbaGPmPnq7M7o4xjBzg
fuDWyRS+0uw7OvS272ixw8IQleec/9c7Z3V7rNcp16pJ1iXFYaCNWWcNTp5xyV6O/+4ybZHgKyMg
vcu4HXhB6zDki6EXqDhG7/Tbf4/4j/vwyYLXbbjQF96iveEp8B7pQrvGzMmu3gdVGV0o1Xxi8t9w
J2ywVPgIod4jk7BP9HXcHfq6fepPOiGgbW+bV1ayeVCUH3NEZL2vukfUQYqytmW7K53O0sAmwpUI
2rABGjHdCqh59Zj3EzsHfkRIfyZIDmAIkexBx+Cv2WmF8f3Q+Wl+LpvOF1VT1h+9cmeQDQf4yQ2s
CtbjTNWSbDibKymKm3OxhxE71Blp/s1UQZY/QBHXiXkMwQ1Qpq/a/t3BZZ1NaywwnW1IrCNxJbfe
c8TATLTAP5jGwKQ8bApNPib0joEe7cic95agYUhyKZlgn0o7liEBPFmqxyLITwZKSVJKThemaPHL
J1lr6bcLJoJ5OepINCEn2lQZUqplSMLQFMEJIFYv3Hb909sq//wenPlnPW2f6kR7O8l3SJcyHMR0
ONMe8XFo+3oQuYeo/vYfntpslUSIbsBI1akLT1WtRnUUahwyYhjuCb7IVFAfuokT94XN6OnQuxF6
8eTP1NBaQQIG9vux9A23ghPjJQGUZ2x9z0nxzDHKDp488ELWlD5hnXTgUkHw1b3GTFYcEOyYUeWV
PQeZlEHf5XbJwuskNounki9n3ZfVyE4AxWdwCNG6cryv210dUf7ZnFovcDpjkkCwx+teNc/QVvIg
KMIJ0OP4VBjfEy2YNnK3U6RNhY13JVN2KnSRwdC+LmOI0F5uNad/6Pn2sz9M9zVKV8p0ynkrpKzS
xzQybJ7xylRsurFBz9IIWWZY4Pq9KOe9f5jZQjZh+pX5i1r1bql9tg9bI05yqeSTTEOWk8z1u53v
jVGaz2j4svZfOFgFtAEw7ZgCYIIn/KU0zOWiwI/xXmi9PffE9RKh2o08pZwmvhP9UI92gRIJJPUK
9AOVc4Uw+eXTKnQulNI5R8gIt0lDcJMyqntDfDUcOYqOGs1JmOlZjO4U9i9XhoqI+sjse0rt1LEb
Uil6HUZ/MIDH0BchHpXYHTCTHSQhm6hg2qbXMT303cCjwE12Xx8Z2vQSefoh64769/2zs3yyo9uB
dlaIWk3cd318lIajoBkuZs+QuEFzHt0UxS7TbcTgNkp29kLJI5ARYISnA3qSqSNAJ6I+UmtFo0+F
xZdlZAe6RuahifhFWUhmJZM461H8RuQ5wMBkIWlkehaAqzq95MP6tTRXOc1KHK3C1kEnGv3r8dLg
fcQphsEdC3E5NLDjvdznh0OAY7i2htiPwj0d+GNNubVvfoG+V/r1wlJ8e9V71cWacNZPcMjLCzLY
fBLonH3kcsXxshmsupwOuFhgqFCJSVpZdr43Dq8asZHfkqp3RTCxIfBhl08bGTYNiky7p2+V5WOB
l5nmIyXfhlEeK/V3sHqOOTg4h1QuSNA7EA9cRU/vQXnXdSLYBHD/m87rhhOFTEmVqrXruy/frTRo
IMeIHDRhUW3j6jCRAPmjUoF1mXV7W61et327yV2jb9d3Oh/4RUerd9V9+mom6d2mGUsRi+LK/yhX
/beX1PabnKNmmH21NWevd+nip/Lq2o6IMco8pvg+yQikkPqXxcO+Ma+wA7FOLuuiXukMTPDJzCUI
J3OqdmijiOsyDuuxe8auhkoFoN1FFh+QoReMmFFcvIc1V73iPMkGYa4Lg45zr0MkfbUMKKpj9gXl
/Equz3hV8jhxotGcPu/TgL6omPrxPHgttcumTCctSrtkwzS01/liP57TVFvWZPg6BhdGzJZE7hz0
t0nEWLWqECy6yS+Vl93D+TpPr3pio0TelijubRKlS1uZdtbkBpwaUv0Is2gp9KG4wRRZUuRDeLAE
D69TzvoPp+BywFb68ojqIyQ0PiPE4An9TU37VWE/13/e6x6nyFj3WEi2+QWIewa/KNlDC4d9IqI4
B0VZkumIEk7SaQSvTRHjMHCTEJw7XcJl0rhEdCs4zStEBEgwZsYvwT8sjb5VwcWr7BcAV12y3XBa
UVZfloOhdurcR2kyLA+X+zgg0ocKJls84gmwqtRa5fChTnSoOsN5MZ4SnUU6fWer5rXhqlVnl3Ze
FZOKCBMijsadx5Rra9CZIH9AlXR4pweFEWf9U/XDbJEGVPmLlBpFcTqbwV5j7t/0wUwVTCDhCgVg
BbPfBjTCdqeeofRWfjUJguSpSZ1EGaVEorysNv1GgtxGK5TTZdc125OCIezfAyUjrKxhGZFbPreP
coW02NLOBhFgRDss8tjRlvk0PnXYIr0UgQjbnITAxzC0IOcEQaT0B7y294V5Klr7DurzKfU6NSed
NP7m6U0berp/J5DqJgBTYUGi7l90bVNsdGiknNoATf9LHkSPKvkC2Uq5WuBDFXyl5gGI43lrjmq7
5GVKe2vCxNFczCjyM9RQPA7lRxAw9gx9qh4AtiatJ2N1efKhm4mjthCktCc6dp6ZdGQwU2BVuNr4
skiGa/6C9EbkOWqyfxTmDX3hfIAm5lRiU+7DxjrmMJmbv93fMLAxCXZN4YpZC9qM46fPtVdDA+hd
q9lrU5hzWL7euJW481sD4LZh2CMozKrrhADAKVcjFmBjUkQDXuEF9gmi2n78rwBf+b+u856jHEB0
EDo5KAftlZ2sdMUp2BC+498Bwgjqq0M6wYeauRz62vXBaf767R/orHuJA7D83nfuVh93KkcEYUOn
EIp6l42BWhkvBIK85NVehpvii1Zvb25gFqDog10fuYvu9OYl9/OlAxjEpGimRzI37eAfe2wP1Y2M
BGAK7JVNwSMw/heEzQcuMVzl3F+YrGNLQ5lK70IR3mBxQ6hCJmbo9r+imHU8SjQ7v2PXWDzNYe/2
KsaAhNUA1rCfDIEJVBCJBfQ7CVDMcHfikF9X7VgQ2inp2RfjRBuumcP54EZT3tIfPzbAjZOBQgZp
VYwhcAaiduSABl9hk2jmNUlb0MOmW/PzybANHL/w2sGw04wGOMaIXufw0LaG0/kKdkTdGLqrZtOi
nAW7qufeucRxo/c393zFI30Uh5I2jx2pt34gsXkP+4cnsOuAJCg00U57HSibCK7+K2d/x0HbP3b2
L42Z3BqMeoBeN1ubq5hjgGtHgDp/qY1RJNicp/cNq7ijc+mh/EAlhYD0aKyePSyPCBfnqDRZkv0R
9WUxQ8Udbd7b4nhnEx9xBqk5xA8Kq/6ms6low87NiL0/MCwFSrzC5oAauosd1L2gfQEc+BkA4ydu
7zIMi2HM0JweQ4umJYdcOiOatZ8PO3QLqttwyW9xJGwYGcZkwwY1KbKT7WtiUPPTEd+M+WAbkAM5
pB0TY3jtQUk/bw/Vwqf6CIad3qxTTgrEbECeP0EwD+maw7E0AAUTyqxB4vV0u+og3qAWAZ7vToPM
pZBrbDM/vNAF03GH3wb6L8xJz0WVbPvKskF/c6u+s81jxWR1FHSV3ezyVRlgOvPfk/YBlYl/p+8P
8a0S89MdNpodwPFhA0VfT+9vRkfksUoIMRLaD/rap4PCFh6WZDPcIVhr7Xp94XNj+FwwhPSChy0m
SO55o70xvmgDORrcGLPUAVbkFjFvG5OoETpRzxy9+791NEXVNoHyRg2nENv6BstTRjEpyBozIjiJ
WOSfTP3Omk2JMTzMa1FG7VLbpq7ivSd8JLT+fkNe13e4ItutjkLrwb3KvLfuCpBlp48lYOtxVBfy
mUTLDjYDVEtOyZjXXx2ribkb5Jj1TCfMnMi/dZoZjdhl4DUk51sAjQRhbBi09R5RAT6DkfIeb8uB
VQejZF4eg/X0gRvIOHe+UnDyo3bGZxT8E5dCOFMOCP53JJ5kCwLCZTJ4QcCeSYlQROsOJ+W5Dlca
/e41QOufWe8rSvoqpTmWZVlufVIFpv7dLq8wlhXNZ0OMlSjiFCR4tGDlqbGcksDnO7PUg41ERTBu
HujCcCC4ZvGN7IBz6CMwdvNg9Ca1h5iA+zyHUy9mcFecSyBPvV/86ljbe8zTJZ6GKUERdI7j/5Np
vA3O8NZ9qUOW1vtD5mjtPENl/22++VXyBph/uvzUh+6tZRtYqCUlFcSx9yw8fER0dcrtfbHukLmi
Wcal5uU9xJvjKJUhqH1EG9DpPdo7OwJEMseK7hW7ixX4VpctC50KPzNARW6hmY6ZCM6md+CLzex5
4AdStNCNVX03tJynjF3kfOfwPQ140okgCJ2QPGCazmGNAMXksLeKHfeJ6PR5wPehKS5y8WBj3vjF
FUo6p6iGrTovfweXYbGNvuJ9E7HTNBnN2VekbeKTf+MQo64j9wj+7DG8kOI8TElXSpkrRB3MRD/G
2oz7i/Ti4C4sGHUIA+29vrB3QnxVi2w/IHMVxRcutS4SN5fyVaUURuO/ydZ40/Xa0emIB+Cj2AxN
GyQ/5MXG+6rtq2H2r9+CwVsGda/MvyR05qTOkMThKeD5Y6f+br/K7XONHR7BzWtgPw8d+Mq9KqPp
bv0TRGa2UL036wThj4Q6kqw4WSx4jtzeKVgY8wtpE9nkgt4Ce/pZpkjKEHAke5uSEY3M9Bo+93g0
xCuVbJpZ95u95X80nde2otoShp/IMVBR5JYczAHDjUOXrQgGQAzw9Ocr3Wfb3XslXYowZ9Vffzh3
bd3tEs8dhzJlYK3Nw9NfSa2RG72Gqcxpnlqww6Fws6hbvIFaRLN/8e+OqhgU0+9ieemOa/Iu6QlG
/PTtZW2XjGaAUDoufSECTZxF8cETdr3xZJa2bm1OrDT0s0w8H3YW260jdC2FxyX67mypwHcg6gVD
loyq3lT/PafJigY7/uvusOtgL4Fr+RxmY4pYJap68qUe0sGWS3ZHdXxGbKibJ1WVkx2oH4v5CWK+
R71yHTbZP2uj2pCyQOmLyV4xkia5aZWHtDCzs4QnQCbw8h2FHfwLKcFwlMpBQWCqUuILjdUua+dC
RvPHInhh8sEm8LbO5Hsnznw8HY8Z5wAU6ZQp2IAO44yZIQSbp1/CyadXYdwQm9qsmmgH6lbKiYuQ
iIFUOyzLc1QwCzI8NBM146jqCH2vBWCpEhAFiG3lXst4+wpZmNAvUuOg482YBGAMLsz9m/tZvJew
MJzrSF1KnCN7qHfDSJzsa7ti3Xt7J6JYoN8Zcda/pH/xZwJaq3bchp8sENe6Z3otdJz8MFrp1KCP
i20cIEWLyQLbYqfkvV1UqoeK+Y3Gr3B5z6F7XFx1mTCDYm+2Hy0bNhqK0NtefQ1fuA1uiJVsIc5o
tXCBvwSoNOjfatYBLExeoxy5gXY3o2Z3iGqjvQBdaC7KzQmrFHIQWyIX/ycfJYFO0QD9mekgU5k/
WkHJvZZQ7Gu6fm2el9HrYncz/5aZOk5noo7koTP3jMwZCiE38SuXTKSfZfp5iRM5E6QtTpY9jkl0
t2lHrYYjbkEQKL/ZY7/DtTWFYC1CJi5qEi1PX1/2zBS7Bt6Br4aUKTFsA7qZAAshS/JNv7eg3LBS
8LwRZOnrNLPj3EgYUaI3FxP1syMmmIVb4fV+Rngr7wCQBDdRS8ssStJed/UrwadAckexnnZwDSPo
GFwIyAsBg9jFiSeuL0a/olWQPWNrTac6ao3y6zkjjMQhCs+b/X+Po4DlIBYvWBz7tyKkXHzcoED2
uwuGQWx4Em+jrxvM0eQpIdPmKU6w1IS/E9v0GqNygP6MScDo5h6x9bcmXsW7D+CPBvg6OjsYUJgV
VqGHQyRsOeEMid151xX/R/EVfIub8miP8+HkhvOdaCScMwwYRAjIN0dJD3tfxBEuRAPEEfPH4muF
Z2EJLu6IteErn8JpU6akQ44tipoJRaAtwt77DLYoh/V3WwRip1+aOFJSLkqi/U/2KKnTVE7qKuei
smQvltRMnaDc99e9QHT8sqhfPPGDFR4kPE5e47CaswJPGuMYbTuGvVdslsa3t38JHgzp0PPdzTb6
2rbfTmTlR/3OK8HudlhY24WKv9AIBnjT70aN0gbZOYVZsmMYRUGu4gB4NTvN8ZY2THepvdvMnTCn
4UXpZjuGL854QoeFJZz7KJq8DfnzXIpRKe9jFG5WwkW6G4P9XCJttlj4QaYwaapOAhGIjd3VWK3a
+F/B3Hobz/BkMaI2D/KQ4pZd9vG3FovrHG+7ER1VeDU2my8DWiJqRhuxrxX5iOa04PRAhIerIdqR
J+8T8g9uZ5uz0LjM8K+E2Yjux05mYmqJzlO0MZyVbChfHh7ilxlIlMUEsRdBBMY0Jx/qDnslCEZI
T5hsjWfHqf9IxVgz4C5PpqXN8qj+g92AGEKdvI9dJAzx6jbCogbQl0fowd7aBqzm4GsK4ME6f/Uh
nbxrCO+cZM3MatKRt+yuZqMziWk+INIMELapf1Qlj7P1xiDQfZ8tdsZq1qkR2SurDOo0Idw95Je0
v4eysh6cGkt4jPNP076Ae+Y2GCjwHWMg1byjYdmoNkBT11We+J3Z54kG7EtxeGbNo40bdpzm/OVn
TVgt5/eosUfk32OIc2eegsA1xMkICmgn0KcEdSVYd8GPhzTaxgfkDpvPQrp2wsVnlIwgYQN4ayjk
mVVacGeap34MOdSh/X/DzIis63Jr94asOw1ACFDjNTpK/dB+E7TQxMoQ2U0/XoGAt4Vdg031U65F
njW1M5l1/DkwT3vSdfKkMfO5sObP4oZV/auGfIPtFzvk3BTWv87ceETJKxQL8lcmDc1vwI2hgZtU
R07qaoPvUIm4HRheM9LHCFCVUdJ5gmFUsVZ3H0iT5tV7bphMM0u+4wznxitAjTk+SkDsD/RP4Po3
B0ZY14RupnE8MnwvL3OMqALduM3FyfLnt6oSSSCursJxx+7OLA89eEbolmafm1HM8o8BpwjwNl/E
iqW9huWM87BKWXGaSwjtJ5MfY8JscjA5bpbe82oYVsPbc8UsOZcxI6RgUNgxQ9zm2aJZxvX6xDQh
vOiOcf2HkacWglGA9jwAC3CtIGzmKQJByEUnW6yaWsHWTv7pXzU85MYS3VM+q8fPzIVE8rja3VQy
V0ggd1oB6BOLQCMbNR9+oR7flME2oXS08h94DqwacH+BFT50MVNgK1UBxbOuUwgcsJqVWwgIDHOD
f1KvLujnALZez0CNJzdmPLzNZvZwMex+Dy6M9VP3Aov4s6zuZnMOGaN+YLcXj7XR3QNTe3oYizAq
MREDcSH2P+v6bXQLM2cKA1WnWPFMYqpZcjgF1nlEnYfXC8gjxeiQ0e0IM0G/cFoTfKTZDPZdip8Z
aHKGLJiRsXlvUFmDWxq3wrrRZSse2GPnPD0DjuzgqVTvBVoXXh3KAK603k0oOjos3YvXwnfvaV53
adTAACqF50iNcrczykaOA6sBbA4mzqi/TiPUoVuKGuKloi4DKzR44TWGZYr4JQXMzLgWzEyxS/T+
XNFQwYERiLwAnRy3/Rv4MMkflfnuGHU2eVYe0/N3M7icmDAEJ8rZFck1sB0x1oPq+Vk8qrBgy78a
kHPuo1k8wTKhs253TLLvOIAPog1S7Ay7GX3WNNO8T8/vLrbVVMXYpGPCGeNIQ+3VmlbaCrSHrRyT
F72/cxpi01Yy4q9CMEmOjhJ0F008IdrDaxOUzgOH/IKwuGHWHm8IZ+4b6I6zshq83dO0N7iA1WSH
81TFjbpiIwpEPghFDnCdEf6kjpGcobtw00mK3u9mfWbljG+yYqAU4WpmXvfas0CxY6fmh+FY20QE
SsATtDoOcJexjkmKhR6yyyFAKWFHbzf16vWZcTb03ovCxwF7+FGG15ab1c7r6nT6iq29nQbuoBsg
phfXzuhEsbVQouvwTU6Obp6BlBi6Q+oGqoy9EpRRZthG+xEWPafDColjjIsNZaihakD3PsMRYp+B
D0K4ph0Ai/wcWMfwsSB/jhaFy8jojFkNW+ngg67DTzom6iavSVQky5+JaBxj90kLxjanoL3NWQDK
eXPO8ayKfmYpE+FURZzvLLzq5JPuM+IKxw/dbbht2og24o86orsjZhkkGG7gmzI/ttBpNLPhfb5o
cbHMTn/MXfIZexB/Ov/ywm7+SzYdJnjT7egTPWgoFKvW7XyL/UU2eY90xEup3z6iKfcffsu5sdWb
O1M/9lbnxuA+V6xW/znSMXBLzeJudnHJgYXZREK73PKmmicqWK7DUmwD6gMixi65hajsm+PLMDUz
WAB3hI34XlTmA7U7XOPY7nL6UZUNlTkzcqhpgrK46Lf/3TbKvltb7z3+Yk4+ohh6HvLxF8jaZqPn
1dFz843N/uSSwnc4Joseyl5qpSnDDkAYFsIFtQF1iwMJ8QotdoY9DdI1fGaQRpPJwwTXhyAInrnh
n1e09Zj3wGIlue00T/0SCX5iJstiCU2hyUIFB6ENgcHDPQIBf8F7d2LMrmC6lnhJ7Tf+td1b2GJg
QHIUG3197DmvAcBjVwMRhB5Wv8l0OvMyQsYLJHR1zV7PYfCgLHGoD2kAFmennCTTJn2JD0Dj4MbB
wOOAMS0jby6IBg+U0Ri87BRYZgo3sgV37MigvMG+NcEPGW4TZueDD+1zclq/hBx0gTIKCh9s/7Jp
EVwuLtxI5Q9KT1itmyg4qnG+IrkC01702n/bvwb5pgyhwtM/LDBYAQrUMU/ULuznd/cxKcfMfnla
MWqfy4ADxtS8rVt/KorCab01IY7dMBP7EJg2rDAsbYT8wPXl1Vf/9LJ7YsDhvhKvvjBGWWXF4Xzp
p52oVdptk9MyISYLq+n3qP3ccLqCCQHpDIProdVgT7RzNrLu6Lx1iglnt9mclCHPyYWCk9qvcYfw
tUxmvs8BixNTHbMenp/m3yvUbj6+5oN8gckgK02Mewn5hpgCUuV9GOPeg3cib/GNATBHm3abEwKa
Rnk2n1vjs8tOjn5keMTiyPT0bOIV8OinLxOIaRvy5AwNZxP0+e2Alf/csd/1cPxGBuc8+plxj21N
s06H0+FJ0a3asziP7kwW+knqg75m0/eI+QnQNRyho/LXmXzgkQmCrd/DGsuxegil4l56ehtnvYKL
qe0q7Dw9GC5OLturecq8e2ZdSYthg+CFlOCY9P2GsuxRtLvNwS2gxTJx+SOkkF2Zj68wXtDse10v
xqFDaEHn+U8n9oo+NigeklqWgNfu4W9XD18wILkVrAfKnHgQPC/5hLZPekvx4ypo+6SDFR+ujFAv
+VuFoAlM3FBefKECzcJwSPIepEvWrJ4poo3KrSFEdW0kVLbWl68yhiaxQX5KuglpkMVH6sKABTdh
MQhiUvfcY1FiifWS/Arpz3AjDBTjwl+ejCv9+lU8qayWDAdoReXr4g0ndqd3i8Bj0ajV5q9BE4M5
sU+Exwb0yJxuLF+RzxMPL1Je9e/VgyEG2fATaYGGdxNbonR/8kA93i95MMDJ4Gkt18CrSOpa/Tik
G26bWKAsYFRyk2AKQQBE092zm2OkzT44NXFlrDW89G8WbFgR6IXSy22zWPXr1GE3+JzsHl80ij9Q
mRF+L9e/C2x/2gvFk789B1tGgJEMB+fSjUHgWOhhnTJvB1yRn7ji3und30P5Obof7B33ClbPhw5W
GuDi7UOPq/Zlxb0FpT5ybYomZbi4YlQMwYmJCE7GdHwML77GTlvSmR1g6s8H1AgowD39idvTTWzq
nB6Mk0VzIQZeBSJCFnTnMWszkZV7iAsntpNYR4AtM66hTZnneNl8hnfrgyUlhVY/YQ5zt3gC4iJO
qMfhIB7zbMr0+yK+Pw0ldIRhOoI4Slc8BD5D0mvd9qG7QDYfczyBR8AK3mb8cRm5Sf4cE3uMWqd5
ZuP0N6APRFmOpjlsEYd9oOR8eGXbOO/5skSGyDtCHgoITmIeaXCPh+hAKMEEw/4w0oxV7eBdezci
ViaKoJYtnk2/tIwLerwvrEA2UY5CQPLMkMJ/NXsvMrLUAKaSAyHGGsBztxGrPwhsfjmDJqET6kBC
WNKj4mZWSLlgRg2H2BWo97FLrqLXscgYI2AqlKzA01KCCWUSEkp6OEYCmwig3bmt2kw7yIDElfDN
iIyQbs/SxzFZ3Yen9+Bxc/5l3GQSa0g09WlZOgzBmapAgB5fCFVsjE+jZKCvJd57O5Sv8vPfj54h
FoPhe/leNvBCAxgkUwPJMaMKLisImbxnt4lcbQI64W1oLdqY07xHPUxVWC1YeF4YG8pK0rSBrR3V
qe1gEewAnCma+PeXmRN7O+4HDnYy03WDYRXKG6fniLea0pd7Vn0s4XeiMm0CjjfN87jlDNvmeidW
xuslBsaaOR7zf2u8ZnuTW2asxYOoQpsqv1U+briUJdDy5JdDnLXXtb3jyl0I7rbD5G5RmqSjY17E
S5sFM0xRBts9jQ8L3iXI3Di4DW6L7dDUyPVsoKcw1GE1LYitV3k3n4Cum/uxWAljAkchbA1eq9cK
xbuLPv7r4lA75yEjAAtaCaKzmvF3be1bERwOlJ2o6lSUo/BdOGsk74cxrqi0+4y9k7N99eotFTYZ
DaXaV6EJs2P5ZUkyC5xRwhqd+7RC9CUB9hJDp9iPYStqmaVf4el8KH0VlsFt/TCKMcw0c7QX6d4v
FE53Xn5765aHDBk2Y+bbGuyIIJbD7YlKDvsNUhvXZ15kz3pO69i9HNTd2RNb5l708h+8jhoLhWK+
PUqMnqhUoWLvHsMG8WmlL7CPSqOtmkQt+SIUrIZAP9C5W3YJTUVyJvcivMePBevW+XXzywiDwGzO
U+LbkLxJ6hyU0/1j83NPEL+0pjE/f+9zoQT4KvvnsTkazUXRjw4f9C9AK4eFitzERAXRnJ/zE8S8
jeajuTingOxYfGm+lzwG8ZWQsKb9HgirZYNhST76iBQb+2WAkKJswYG99e0fQrR2H0NdgGMtY8R4
49cY+xK4Z7ofP4Nc6gJniyX2tLe178xmWMmR9AJuEDzfTPadGYYz72MNSMDiywrSmfY6gCmiT4RI
Q1cWwLXEsh7Z5UOChKFZn28oUqBqRe1T2C3/qvLvWjqPa1BjrAIcxmnNr0etiM0wdC70trqNVX7F
YaNBx9uCzWVFj8ivYAEtYCc1jfsOSRliDZpcWsHO6nJogsqEyZpmuMFdqDcvJlHtiKS03L9QONBE
7OEHUP/jPYGs5BvS8hm91pJDesJkQ9pNl6uC1Yu89wkiyvaqpQQ0LAX6jmbw0TyVQ3MGHH250IAg
xyhkQRbG48hB6k7YiSoT55JVr7EEadjEDIn6rWPZsqDUUHvCLhL+GosvPY95mtYEv2RjkVBQsGXr
SwcatBHr8Fml7b0hqa3wfoPJ0OLkhAY5Vo5MRpCLQtyp3HSJwNUH6jdaF/MRWwrgAJbzSWV3sMiE
zWv09nQ09ESlbiGP25SL9NDiOBzbQYtpAiIqS9lfsHxqOU8GW33gAEXz1klRiAgHaYurUihS4s9o
oqjZLv9URNWL1z92+cFpjgEANQ0SWic5ooV6O1vN3xIhCsDMkO1PVSDbQMiNd/pGX3RL+OyzBBco
Lz3bmF13ncpK50mEoK4uaLMMXdjGt9pg+V2WkOnhriyVl0MXgjnEXlxZTwds9PzX4FZsdBYdZP5T
jbiVPWZWPG4fj9AeRRf2efAPSPk9O4+XDd+1ndnwXzEVF48HGSK/kfdtaLM0YAxcLYBXgBSAZjhT
ZzUCGcA5Gq7KavDM60jpY/BnyzwFN16jM+UnEEfZWDvcmEQ8TG1BFSzdDQIW+EV/n2ObsmNVCI/E
YnqrLdT5808flEE1RvsA4QDJeHE8kXDyhgsK+9ZGEpYNOzXzRqvntNXgtGJw8oK1Ki6lnw3D6uwS
bAFzYN6o1Hm5g6PW3UHLBsD+XjY1u6W6hAI/lmeQCLS6IfMnXKq3Q+YtlKOYy1nHY0OSx/iTSC5Z
ZthsPS5dOy7KkoLQsyRyBe02pp38y5TYN2oaX1sdPVa4hSCjPCoEB3so0m9HmNtAXU6TawZn1nVB
EPxaU+CW+ycGnqz+s4fz7rm8UvRwhGjPa9DkJupiFXTQhXLwhES3e5SDrvMepXRJbrGhUPxVf1Ib
XiGXMtS4WtApr5nXYo9+jisQlwQaQcdK/pUclGFn8WQjST0G+DWKHiSsU81tBPG083DigjlwG+fz
U0Y9mA2biHPoJ1OT8V4SJJMzxp2NhOrgtmjfmUzYqmKWDZdkaeCu+GPibFczrGPzzkd48ILYWe1/
SdD+96ERgiXQ82AD9D5LGloEtevOUMlA7oyiwDCPRgomyUoRJgoKVJSnvk7NDdvRSUv7PM4Pbx++
DmZ5MEiZIOrjGvE5L44ym2RgTl4fN6Y4sW9//L+r2DkCBCNpOtsd34SPlRPMmM34Xq5bCM8AE3AL
DdskL1O5hj3N2QLWEHKHTyyytP41FNLWfw+TUnCJHgVIjzX9gp1D9yLxVnAMV0CkaUS27CCZvLjQ
PzLVKjcXgqzrf1eM+Xye7LbtMXP64C+rUFswrq5BNk6jnMvkKdhH6dZpWMlICHebZooY0tkuKb4a
3wYPpkgSXFGcQsB58o4DNg8qNt7LAopPAsqGgr+3gtDUtF9nMwZsPDRccaGzeyfM8HOanwdgGW/m
/MY6prtNIjW6Dq6/tIFY6cUere7rY8ECeczPZ7vCCLBURrnPzAsE/oi7H3jU9u/Rfztr04ZyoDpQ
DCBhiOKBb9DcsM/7a6xhQfEcdzgzh5RaMgojUdJcr1EAcENKatjmMMCRxVYc8iiwjUS9uJTMTETX
JxL2fLsRUCwqFjNGFlxlfl6jt052W4iMnKq5qSGQXbHUpmO6b/43ZwnXsdx2E4/Cjj8dKjqZWEqt
Kp2j3LiG0RCYPa675WXAhwtpWplacqN5/do5anwM0fygE8EdD+ivMbD3cXAhx0ugpN+8VQbEgDWu
DMQaDDvvMgHHPRPjSfyxfz7Z0tZys7vDxOUB5w/mwWgJzUPsNhy5FdzaPhyfqT5Pvh7KMtjlOdJB
BgSExYaYauLBTH8qdWrliwukFMcE3rH8udhnv5cdFX4i1b+fVMHNvQxA1rI4aGH1x6kHgRoWYXeQ
IZM9oRxfn5wtBkIqrvB0mVbppiMm8OJQ/n6N+aoKMRcXnfAs4Pr7MtfHyDEw/pcm/fJt0ikJacSl
75cjKX/hB19nqXNs7TOEJpCXZvJvOmPKbcfYf5e0h/ST9g81kBeYmQAe+9s3AZ035DuShMnt3NCS
Ku5qg42EDS+AvN3N4GUNcgnk3Y/mc1y1DCq4EWUaRcp3+AhfFS2qSmCiRPURWsRQkk3GUlwnilar
hrHxz2LF60tpyL25q2ZY4WAz53MGnHy+cTZix7XZM1kePeSnqAql55MBp8QzSuad3KQzhbFMHJAE
DLLLYBLzcVaRNwlXBXzQu7HaSzW7kSeBzxlgjfGrL8/G4GpgfkG80GogT3Vzl3zQ6ceYzuV18AV5
QW1HN159vvf7vYxdeVEIFlcecZbhgM8Ge3GoktHs99dE/AjPOCUQV4be/7/NZaYq825+EDsWzCgm
7f5lrR7PWVhDFij+ik+o/WH1gZ9IoXkUeG/VQayHvZ6NCzB9aGvYQDELpwXuw0GdyhRf3u044M36
LCp0HTyNv6+L648ScIQWcDgeJocD82VOC/d4GRyPmXk8TiaHSTQJUyMMZpzWtPhh9DZrYsPhB5po
YjlMn5XILq+0xJqxIVLtF6Sn8TbIW03W4px4semZj3vknDe4cUqAftnyCT61hi/HZMobytflLoSy
cYhHfOVkcAbs901r06I72rc4s3g8mnVaiz1Tar5DNc6dhAwvv1feEM63fdckQZtTBiEavB65V/6f
0QlvNH+uTMSfxoQPdWNE/0KWX/R/4EIyJBFxTx6BWH9Rrw7fBBkeDicHbsMBHg79e4fD3TEmE3CG
lbiqyKy9Fci8HUdTejZ20v9S/x50LEBq/lToDBAH/9HZjNKJOPaIWZb8PfF24AVJkWGJk2QH4hV2
mD2YghIg/oH2rFGsSOKeBEP8gs1UY04zxBGyiaaW9OPvecNJBDVEMpXlJPvd9nSMHE2ukxEtlDt1
Oa7y/f3vyCJIsCWbFnScLk981qRLk1sOFRiclodhSERfJ2N+OqrbfS0a6pk3k3MlPETvIMcD7Rkg
jRBjC1EmbPYa+t+O06MZfvX11X1YzCWHTy4R8vdAZVqsWtEzEnUujTBdNJY3Jjz4e89Kauemu53P
DNIS1eoltp+3f8+rfT0ygoQGkOC2xnLZxGsYF0RfmRLpDmZ3HqIkUBHuDLbEIOCnjtlcsmGz1p3P
xn74muw3bJgAWfCPAchFCpNA7u7BPmVgC0/1Db+VaNfoGumzj3ONeEX4IP783j5/eCJ+lxBZShQX
XbtApEyCalhEsRsyWRH4p+mD+8DaxqdxuyucTptLEoIjKni5Ynh8zqU7x6ueQbZliiSL05PHkUdr
HmAtflHHrQ2PjEdTWMfGr5dQUs97BR8tsbaSG5JdQyyM4QnZsk39MFsBKCUiQ65+ti1Mjnv2fSn8
J8h4oEgcEaiyiQkr25ZlASuf41GWtv8npuHUQiauOuzZbV6CPNyBKFyQtZgdGByaNrJ5M3WkG4wN
UfjLQ8duDQe6w6+8h3IPdSoQscbrfk/a/mf9+6w5bvSlJhfc7gcTPoPeAKapnXPaDKAIdge3P3WY
NbD6DRKk1njvmvoMiLM9qg8txezAyV/zvmpjPB9aial7aXTdERp3XcKhQ08d8BsDjinxl7LUQ7eD
/UJxbgDrZb7IMWS1lvU58TsMTn84JRMbviIOlpgRAvOipmDl7IwbB4GBIUCxorJW/I6SuEzL+oAL
jQNyNEHwAd2XoNCTtVpxec2xlPsakMHLwU6Cm9AKYSrc8RV08Wu3Y1zBPn/AgO52AM4EMUrIPfLv
dxOSlSmaREz0P1CXWGl7E2XzLVvRqrA0P7n7C0lIBAoFI8ZO0Lwhpq/xj3wM2oqxv4yKWJpB/WQ8
/103sBJEoogfa2N5UaxmqJKftkD8HelVCEDBhLwbfSAZHwtskrrBhwxHEKNrkNfG7fAqvYRJcUFG
HK4QOR69oNZR25Hd9bfcytWusxWLAeOVNoq/uNz/+3VUKZMdnDb//vrL2zGOcA2wsGyCWVWbPdXW
wQxGOLv54z8UNDfz+o+5M2yTNNCb5gML96bXWBI3vEQx7rynVztjcIck1JeRdo2FRwM+rWriBTBP
Ds/dHcGYBRuzeXEQZFx3yLq3FUlw9ptiZYvGKh5D8uTPI7pjThZhAiCymw+EFhfVGG6lkgL7ccRF
IOs3ZlrDwQECvQ10zxNrx/BUOvGL9V18tMghBuL+ZWnLx4IOwjuyMYQBzCOtF0xN/r8NBEkTIwdZ
jNnpMST+hYBihI13A0wisin/wHaIjvz7Uy2SN1190UKdsGXiBDpiMx9Fapy6zWHpaWYHMQT4fMO8
tdndliR5ZU9cSlMPxiUnvVPhTIGbAiwRbFLtWJteyL3FsYd3vLKfR330qOwe6lgjj279Dtwy3Oy6
22UzH5xaASRdnWfctNqrB5KjeqiA+KBaT2ILpOtxvEaYiAD2XKEFpTVurSi9yIHol6sHlKNNgw5o
1hvUkJyU4EmveQL3jptWBKkD2sTsRENIbUbET8uEk53L11qbBDtdxZW/SjWgmkE51huoAVhbrzIw
JcCMpb6P4EKUdwMvYbzPr0Tosmd/97yry1nRBBsFGeWYqxhKSOzya9wL7r3wOlXsLub/SG+SOZK3
+zCZq8dtIMYuAtYC3nJt/ooS6gmZD/y3ae5/VcXJk72p8CtiZRl82rKFSRSsuHCCY1HzXYdSddww
Tvvdg33T+N6Z64VIcKEQJ/Nk/rZrDMRkEvKBFQkvklOL1XsOieMTu1d8RijSxFAQTx+Um2AXbXur
mwkuqKjfNLtmSoLg+MAI/3V3OokNzZpBIltY/bKVzOaLLY39ON8L8atP36yElZt79Wz77zeygpPJ
lsWNsgboToKat1jKHbuD7uBt9gaQe0wkse7jKB4leG+zy7TZGGRNBP/0Gay73/vzdWpXcTosv6Md
FjxAOkHImTPzomWxE9KiLLXykNrsHEmKt1xa+A4FON81gNYFXtdncrVd+g9bkjs7RhR1rGglqwvw
5/x7IWGTe8JMDwdQNZI4aIRkAMPkwIEtAyB/oeLU1kL5/McYFY9t8dr+/c1zaAFDHbH5KEvNigEC
Z1E6eZPBvkwn2pBsjVm+WnZn11W3j1kANlnaorFrHaq1OiYp5KC88WlU18X+uuglBj7dmzfuPJi3
W0Di0DM5Yyv6clJ9DCjp6PmuQPqCxI/bzmaTjQWjlhJTai6x/C8uDZu9kRIdZfAqYZDNVQcdcYOj
jkoyWGYo7FpfL972gcLmwzSGcRfbEJsEveSypRn103pNm/Z1fbObDOHkrx7crQfgCjkOLdIGek4X
4isDO8VrishbviIdaKGbcp9yWtOcp7MijXrThk+ozqFcI2u9H2NfKymKks60wpeXJ/YkHTblKbaA
oh9slswhqWfC9uHOA3MOYGBV2CoGx4f6Jok13nkGRfd899VQjzRstOHgl9DEMVy7tIK7pEuUu/Tw
mmqwDhyVGYlT4tmClIwOjUQgTqXr4H1ep13Q6e11UG6eo8IFMuHnsYhqLvAlgDyZuR1fY1/gpd0B
IFlAYlfDxJPZEXMuskpWKaklwGnTguHI9IwbuRO3MFUDlAYfx6geLRdiqQv+aSVCGSxKgbt5nV0L
kogHYUShCMbJk4QmCyd0ZlUX+X9xbAwyIIwK2KUz0RCBiJf0eLv+7HOVlu0xOG06qv/GFCNxuj0q
aqgd+OReMQRCVklIi/qv6PEJe52DyjFfXAdPPJfXNd49kTo69+Gm4kh3i/g9WFc4jyd8+X/oa4oI
RU2OYJFBPoM6JEgv0rriyswPZzp6QGTG9ZUDCULRF8hCxC/i+CbQ1q1GMHru7DJVbpUcMLH3IB2T
oTEWGSYWMSxhWxOXqnxBCYHiDxLyGdDg7UIOxGABb6s0xF2B2Ik9Sdf/HBRLGvp43W7sNd3TqEFc
Bfk3pwg+wA/Y6B/3MYjx0x+cFg3myDS+AS8LsjUujoSLfIIWjPuWvAXXi6N3V3XqdXHlwgQ09fKL
Qx60cjidec4KwZHt2Lyui8EttbtTAMrmOsmFY9AFK8DdbIwQ/Wm16um5M2qooOCDG6atEwQRDZMw
MqQkQROi5wzVEKAJ8AS7LlhNuJ1+VHKITL7Z7fjwVpDBtIwWeVmK2cYkIbpQig/anbCBqB6rGO9R
TCqIjYxdGlZ+AIsOebT2v/sBjwyoxG3ykxhRvqYN1vXavs9fuI+uESYDQWJITuQIcW2Usfn+HZLu
oIbVDLQbsbyOXh6S7xejEdyJi9HPw9wTxkFOGyE3+tEpkCANfm43RwXy1i5es1LvyiJNK2Cme71/
OEiRjuocvJAQNvCzAIo/8/0fgka/5h0h8IP/yHCUBYNxqYRPMts9QaT4TWAl9KUW+7Zs2C3ILvWJ
kOnDjz6t6kFBuYEt7Qm2LjrcwqlciOWgQMAGja+a4egdD4S/HE3wv2CGHuUoCPzMC0AYwOFnC0EF
0RbB+FDAwWBcpBaQ06zygJzkq4vF1fFA6oEbCK1w+NZsQcqrueiYwexmehOAta0xXOwWF5snzWcz
QbXOsyMtKc+EYbpxZDQsNA4+sw4dC1TjQpcUTkBI2JBYcKnz6PzBaqRsQ37/hQE2bUdhFCu7/Nkb
6XD+OGts+b8MzX7ghcZGL9u9dLj8R7HvStXALFTGsk9XRp97el+mlt8J5cOcS/8/vwLwCFy1n1+s
+SilCeBzQcn2gBn7AaBTCFTxALjAy4JtVECTEUlFo/3dCEmvXq0yMCqpT6m7A+livkXGNhD45ETR
PU+sf11rDnYi9clmwGsr+tL6bAbQ+OVlbgis/1jXobwc8Tr+flOOh3QcbTogYBleBU/S4iscDMHR
gOt4EgKurCjymeyN6N55/TUPqK8QDjSpgr4HZPeMPpQzdwOfAlQEPGIjBC3q0WZSLEiDE0bhxQRJ
ulJ6SMdV0KRdjcGq6RQUVUA/m5QhtECF8zmPKUZeqBvktQo2KDfoqjav4fe2ldxJMd9fM1apQOTn
pb6QQwTvgyc1or4YvQkEkm93qWmkBPk4xIgMX1ZjVNMDSF0mldn7W5dhfOQ+bTjT9eptS40vN/pK
ahhMjuQJI88a4n9AVSSElyNn+wMNBkBeGGGhT6EL2nigGwSOcKVv5ALl8gRomoCkpQZK1C9CxrMD
e9RoPCCn0HSGoWbAM9lTKcwZdMsLhITCS5EnQLWP/SyE0v+Oghw1fuMFrFPqVc4bnGRN3iS5ybtK
pc4BLnAbkMMsxRQ//gO1IulbpXOVBviHYUkvLj0tnigEq7PV81qrQL525JoFHgXw+v2EvI1Uc8bF
10fx/EMxyzSWIAh5k3rfFlfeJF4WeCC/UT6RdxXdAJ5hXOgTxkByjsulwGWQBnPEQEJmmN8sOdGl
DYOYy93ySLphSuSXle6kz5TjQJwVGBSj7g77uJDfJd+JZ9zkxSgBVwWtyfcDCZJI4Di3cBrZybuO
k+BKXnYvMyWXQx5OkDqpTuUYvSFwkTcjdaiUtFDz+LGKBzntUDCtWCukglUq8xyVhdce8VG5wgGg
ce5fnkibKKZ7REvJXwbY24GInfj2OTpxE0DpfGx4gKMzFuxZbgtKKwqp077hKBuWdk/kzz8JNLgN
UBS8+K9uLd8LttNZX1zNV3knSccUHZkI21CSyao3gtxiyuLOOsif4WK43q2HSJ9tQF5X4ufhjf5z
p+PpzVj2KFUg1wx3O6w9GCVkxnLJTNOAALnbQRgUVp1YxePcbBMJBrgJl0oADk4eThy6CZtzATGh
y4X97QD4J+K/30kmBT/1LyfDhh87oCAAYHqQvSoaOuFpsWGApsINtOWc5OByqLGc7lNjccDlLI24
gARnCVkPNgM8zsGKnka4Y/Q0XPAC5XXK93/nIecYS4QsKHf7h8r8zmN5DPndv7MWyMvnLf02N/L7
5XmI2i/0KoMNBDKipJLKKEmwKe8gcklpe0Ds5F9D+FkPeGnMgcafETV6tIqi8KcKZFMU62umIvJX
3hGZkMQTNM1wqJg1r29yWH9xk8Hw56+/7ksyO9DIxSC9fTiccZ3J3dkAW1A9Ze4yOyDuYuH8vSoB
qOTQSl8lCz9SLS4ruSSk/5L1Thau2uJikxlKpLhyP8mo+K2GcrTlG3yFakGOOQNfVs8uqLWs3Rvu
KNylN4oPWdil55WfQeM6lPdKPv6hHYJ1yamL5AJVmZD8ZDVocsnLr2YIIysYbfmeYcx3HfuC7fL8
ZQN4OXIxyrP53eTRcluepcMzaH+3Pdpy9L5MDJDM8EiyHu73sqXJy0Zp5ryIWUocWftMNtm9IO0c
DFkxr0P2JEZMEsLE9+UYbTY3f1vghAP5o99ZKdFzQqH6D+IJ1o6kywyb8iIK0BGjSZV8PBOUsY1a
jHrJJQfAZBRNJ/1Ywkn/nVQggceTw5UhR7MysbeZyVrCSmJzEKKD5gOXhhNKEP47PI0O28ZEsxgT
yB24jkoLdI8F/380ndmWoloShp/ItUQQ4ZZBUJxw1huWmoqoKAIK+vT9hXW6q051VpaaCnvHjuEf
ZIXJfxKhJcDIR5CBiAR6egpcTUpmvi2YMz7+SToOMKj4iJx5WLr8/5ccD3IfGq/fG5LtxXxGCn2d
bRJWIYOhF+KpBBX6s/8UWbXRdyPTTOolJps0bgg3NIWhyUq4uXjnhTFl1OgySt0wlCTWMBMdJ7P7
EFCrOAgzLwU9jACr/AdrhExN5oOd5VOKj4+D26MYrKwGE7G5S8W6erOT2bGg9kZMRUc7wC3dXyzi
myO9C/52tNsMmCa7RCLZSGwsawZUYzCYHCE0TgbuZZQvozF7SkLYYgeglZzwt8sGg7c9YG7tXUYd
bzOSzHM2C4OQ8IXkEtdYOvv/zj1UXT2gJyIKJGf4CVhIKGea7CbQKy57O2Qj+qL/KteVKiPktp17
S5lIsRxZVnLtIRD9UhN04ni2TL/IAtgC/CYDIzmTjqi0+r4WU4Mh95cESjYwM0V5FfyO5ABueQRW
iZZLJnVEUuJqZRN2WSGy4GRyTSrBf6ff75sXhPJjZF38lwZICOZZ/EYBHyNGaX0Tnv+egY75rT5t
zOW2ypkiGroyLzDc5+pnIekoMgV/7AXK/feEAcyClUsi5wkVAbUB1zH8YzKWMkLgn6Uh7raBqKrY
B/+iO3xfkIU8XyYgEi254DLmOA/I/3zWvj+b9W9QV+WjMTBnxct6l2SQQMvPowACP/ubM/DUIBB4
Vmwv/JPzFwiEV/pq/z7xehmyccIl17lyJeXig/NR+R//tyadkqwe3Rbmu2xMLtF1JE+Wqy4Axy9Q
RthLjAJliEgWQt7NnRiTnDMWYzhLqCrcQO7fdku3Zj5u2kNJvdlgRKf9zzU0Jpv53XwJw6wEXoCb
KSFPmjukbrUj35WSX6aPPE1mwNt/w0diFQ8FGClR6xe4JJz/EiZZQTjK8Se3fw1bVy5uSHYZyklA
0PndG1kgL1smletfOGFsQjTlLLLDNc+TQ3H9y7rkQ0jk5LX5Fjx3Wn9cRF80y+SoxPiHdpz4czGt
HSMeLfGXpQuPqU8P8Xc8S5okoX9ILcFgfbuXh0q++StOYtzzxsE6WG8J+TxTtoGkbtvf1HZKa1bg
oLTjxPbEwq/FoTaCHSkXXqHE6m6bfFxuIbeOkkDW+h+TLODdrZgO04t1JeVb3JXVX/i/HSDLEudM
CsyAj0+otJ2GL4P9zNHd5dljA7CJ/vuj8PkqvHjhcvn3b21zHTmp6auyCcgpZHYmyz9y5dg3GXr9
m6AJp4F6lrBQWaAHmQlRQ8rt4A+5+n+h6ZyYAksVI2//X+JC+i5f0hPttrm8eKLePJ+VybaUbS5x
RC4ll2f+sGtGJXOOXYk6EnOk0frB7FD2xY3ykoUte84K/qXWv4qHNSR1AT3fcS21K2WbrEpKvd/A
nVSApcVyZ7HyPTntf1HnX042Bg4bMxOWMbGsWN4I64MZzZRFO+Yu8DsI2aasM2F2yMe98Jb/W0yG
JyhOkBdrjq3cWRP4ZBFogs0dj2XjrIfjPXtpvOU4lWVk/FCmEu4ERS+p+++lKCDFKY0tIh/90pOP
/2+U8l8HvsEzgrUEj+Ve+shNe7tndk4qwM6Zc80AmLDI/o/v0DwmCOt4xO7nTfxqSKnfpTRXwFRQ
WBTU2dv1+ilHaYc06V8JI7dIjl9iOm+boXbtT+dnZzo9ThLbO0wU2Z7AGKQW+NgSDabgOPgRhaA+
eDP/Kq31Wq4bWxOkypwXkqFETMgXD7KUwK/4F6eNeLfINOAw7Q00a4CSjXMhycPcOXG5Gy6mQDwt
xXkytmg6DNfcPLaI/ATDk9tEdT+c9gQ/Id/jphM/5Cf1Dp53ZKMRg7Zyz/nQ0hhXfRn3y8WT+ca/
zCn2JbEg4Ts2Vvgw5giUKit8Fv7d4OHv5QSisZ/v+QnU5FSpfFN+toegxBTLHEvegPySrErWPdGZ
eCbXzjqW/nRKe/vugPIRWAKXmnBjg2jgidwDyjYbcjOQbeo+gWtT4R+Pk6O8/bngxAVjwEX/wcNj
9+fGJpcRwzMb8PeeVA+SpESotTA00EdBI0XpyrnwGxqwy9hmbM2bJ8cBAhS/s4YA8Bei2QQXgp3P
dsYR/j+eSubUYzbnv7NVUg058okskR0SZZsjEiZpHMlhI7/xEWaFffmJ/OVlE37+/WxAR3zuOVBy
VA/2FL4Pa3LokK0c37K9jtO5XKz1MoCwPfw962WvAR5SIAIvkBcj1ssq2q63Dbna00lPZoS8bAIY
BJtvLhdYFmr8pzVssHGbLpton/pjUPNyPcgdJRmRRgIyNz3pTmUDSXIk6dbZHzKilDT931kTeWyp
316QnSCNAPlFwfVHs2b14Nwh+aDMgxE5lO//e77sAt4rJkBUwpIVycb7UF+V3X8ZbJuPI2cY8/zf
luGNcWuW33XKFmMqzm0ecyGk6yFDc112sfyi5yEYK6wMhrpN1cCH3I7X2yEbWhJjg1KahEwi/L9m
kVwy+SimNRaQmbwEzCL+KvEohowBUIhFPJZQKf/Aj+ErwaDt93xBNSAXS/pDEg7kKx7OfmLJjrdG
n3kNDxWYGQu1O6Y18ZviSm2kOi0sCpjEQpA2zv3HMMNSaqo9Bvok+wyMSY0WIoqPznncRMBuY0yK
boykApTpod5rjPSBnJix+7u7qi/IGplV/Z/mAN/R7sCtkF+03ZjnooWPCx4MDCTumR4PGMnCkZb3
c58k/tvsPdFlRUXQAHMUGXZsGMxldzVsdEi27x3SgfHoAuT0BZCY5XHp3Qf5C0ZL9Rm/lPk5gRLt
XEFhblVLd9FlKzhJX6jLA6UG46pzb/mmeIt7NWoRQzhaz06YgIKnvB3c8GZQetobjDMpaodat8fw
mN6HOobobXIQ5eiW5f4VuuIY8MYap44ZdATwHDECLB+3QMfAhJo5a6+L0euEDyo0FFAJfhxWi2Jh
TJ5DKCjwDmv0UNs+paHdGOX751BBlL0xiKaPoHCv/ff+wmmI8SqN8gbMhbvTmPIYn3nFeVYH9Imo
mtQJ8yoH8OT4tlA26ua1N3uax0pglvuC78KLe+9x7GPrtWO6HS9xKphfn4EBFxOkJdDGd/fLObLY
VzAqmR5Yrc0LJQ9t3JqgV43IyRXPHgdliq+cOob7OTVPgAqeOwbN6LrAeFhemQim0we/nvyqRtXo
sm4d8R4sz2K4wDzxjggz3WwY9Zr1IPQ/uinrG3Lunlfd32YKhpH2I7dhEyEinNCyKO1XjS69FaO/
i/+5Ux7iEY9CePqIHtAuxQDn8KqcFGIBno3X2rrTKIO0wG6C44+NDrqlbxHCVqBHoglC/Qa6P+p2
FkU36qo43xuApJEZYdFvAbV3sUmzI/oeWPR9Ry1sDlBOq0NUatVVirskihtikKowYRNVgQadoHLO
gY7eGyk//mpg/hCZB+Xcy8/QYzFXaS0TOuhPO8Nve462oqehFoEnhSh3sfhPF2oL/e8yr1tWdple
Yry/LtcBpBmlLdq44APoWMQPYhr64mAcPGr2CLfclTZSHoCY6nG2vs/1XZcfwxR821Agldx62pIl
PGCyCY4GG58CPaaXd9ZOystGYpm+oZ1MPwCCwYAwB29OMhOnAHRY0Zcm26TrmXpXJm19c4wLFygF
w0HCoMV8rvdNLP307TZ4/qWnbu529EH0bfmqByz9pmiooUVxbbgP9g2t4XP/kvksHCTDE1+UYtbw
d3hTmWGZ+9f2PjH35btvqr6uBPnKbNp4wgJ4J4V4rEuAgG5roqNZ9LQf8ML9M1Lmw2jdOrt5swf7
oDookBkGjzXGf3SgTEeFJ0JL+WLn2IVgPjguuuZXBoDIpSf9c/e6ZWiJGj/5SZ45qK28GLNhe4De
2x1OPorYjgGqHfEFnE7V4Bqk7qOfb8oxcg3d+u92aKw+0Mq03XN65/hK7Ef/URzb3ETTrxtjc/3Z
gZ/RT89REwHy4BJ5cQDSs2CDpDcfMYg7AKFOYICjxORAEDSfdjfxzxOWhYpQn9vAOR6uyoekDxJS
Y0y0rsASYDX1EYCLVmJXSyZN0xi7vvZaA8/ivj/dEnUSwwcH85jqIFexB4kgezMXPxQcYwAXoWfS
8UGe40sikILaySA4DNvrcvI84m6CzVxCjMrGdyQl2i4z29YCbZEHi5xBcsMFZVS/vAvu6beXGIDl
wPl+eji686AfvEPsl/wlH2ebDqfiTkMGuc+oKSWzXeapSKToHliA8TWgz3x6hK9lo4dIZ2jOU+Aq
LE8UXgGEKMh7o74CoQ39ql20fYbo0lTQobGVF/QvV6yN+RPbbv3d3/0XINWvxZT2O9ehFGHL2vTv
SA9XjuZF3x7NdcQzGR9Pnjva7U9UQbA1zDa64rVBNEBXKZEVxys6pb+vHrQdpGRUkRtu9cGayLnn
iFUGt7zHX1XNrSrnxoV+hhd4Tx2/QNHw1tUyuyLJuIs3koqE2rWrM76nlf2xzDzMJhrePWwfBBJz
p74in71HXghImk6KOFUHye6uOnyyfK4Qtlbc9iI8b5ANOkExK3iWxQ/LYgajF5zy8K2mSkRkkPix
67APn7DdjPsRffyf/iAHT7HEavbAcajSiYYajYaRCEVyJdCtxXRRPXxnwvvl2aldrpqnbFxML4cU
97QZN5371fAVFkW0yVaok+SbM/NuxKpdoji72Fy/CLQmkR+ELt7AcFRIwgDRd+wXnZ4tBiOcBxou
T9DM3h6uy4mF8v+36t5hq0yrGp1pC6ReI3M0wy2G8BaNSQoolp4IFfsvvWiwhV/Oc9sUUwB+LOFb
qyxCK0fVC2VVmlPIc3Ccg0SAEIJkF6UlyKBJZ59lQjqN9a5S+DUDGqacqH63KfUqP+8zGR8hATJQ
u18sfOD2eUrAFn3ZT9T1/r7D5FBv3g2rXBirD58KhBes3x2MPoKmRpMQHYyWh0tKkqMtwhEUv/0O
/n0bUiZOp9ZGPDe1ebMCSICENMGrXqE4s9BQ8So88+0hZ/NtAUuyHyghAlTtxf5tgto4/MlH7SCS
3km7DTgkE3ONDo5JoT1gM3UAFm9jThgAgUgaWfxT8nWfX5cH5C3BSYIiZnviGJMjaocbHdPus6uQ
TRo2izTRA7NwkdOvUufBagR+cINxI1GmpBtDEnMZ4PNFNgMCTi8GL8hgXC8ahuB1wF1wciQ/0a0d
2769bh/aa576OiUjjo5QRf07OqkDXCRnSvCelUhTL6NR0gXWiy17MsrmBVy3RevugFUk9LNCyJ64
uK3wxYYGELetkE9OFLuJhfYiov0yTicVZ8QyWt28NlzszUPBZi7assjbpigv0elObbin0TbaXXfl
5MI7BdfBqY+cFniHTKiABTQaZiDcPRyCqBeRAtBFfyUFPWE6532B2OOFhDa+UqOmQxZhggwwtisg
MGxzr9dobqwxpECMGsg2KQ4HMe01UDE0nF4nvIVUJGPIZg0/TS3pp+PiRpZ/TPv3sRq0A5N73fJq
8JqI005eDNBqqzlNM/fyQCiFCRM9xJjY+bHpwXONWzt2X8xivVgqq/4M3/V8YK+AjUxhrMXWbaPv
yJByg22NReXt0FmlV/dqvwGBkTi1UcZFFlksqirTJnUAV2gAcki7vAcgolfwZB8n1p0OhAtQXtHf
ZZ8M7stsd98h3ZPvYFzNngjS/FAy1ULFVitHC7tyEThDauWde+qKLYn2XRsH2YvmI47OzLMB89lC
y+SF9PTs28tmCZ8hdhpW5+kWWCJk3V5BWwa70F467NEVwNLiPOYNGJtyxXmt/RVokdG5wKDz6elg
n1ENw3NJYT8Q6hxYnvoFjGs3pfNfWekLuNK9DTO5W9NeUbyWhhp+L3l5bUiaJMpky5wWDQwq7Zi9
CNQMg+jHHMfoaJ1P28vPDOMk5GZFkjofdZadY3W3PvM8rIdZeDumsxjWcGotKifuxYPnIAqUZTl6
j+CkTa+TdKJ1H/NoDaGtRQRmEo2x5Bovatyk8522vk8f8xbGMshvg+8BKxxZ5gmWoE5jIePLaH0O
Pr1n7z4q5u/dY16xo0dGt0Q34DY1UJikMxggEYJRB9LNrS6qEYN8lCN9+3WLeZ2AEoJbCWGN4D5H
QmVX7m7TePPp3afNlnWb3qY4SiCcHSGGHP/xkrTj+ypU0GXGf/dpY3jhHSagDAFMkGUQBeQftTVW
ouvL6NmyNODcI6yx4b3B1J3eRqqX7bIR2ganEhPk26i5Tua3pQrLC/Uz8E4fB0+fg3ZIWxbiMznW
oGySyrlQTKIaTntmDdcObAlzHmh6iHXCez6U/MhKHRjYFSmndM61TCdQhqcZ19A4RKBNd/rhhSjS
h+dXfAisITiG+aGHghYrNsjcrC0UB2hnvM+qizfZAz3RJEy93Ef2HXGGooXww2seBSZAnyl3IB8h
fWhv6LUUNJAQ+Q/MLgbHZC54HSyoQjgP7mNzlPnnZfOQ8W6xTey21o2trji35bf/WmMt9TwgqQ7Y
7AXnnHnjBiAcuWegDj+ZVBIVLIE2aWwybDGHrGRp12A9qZBNeOJ8pWLtgDMIaYIVI4QIEm2gjq7H
CgwmCTNjUsXW0XH7o7LW2ijhy2M7owPGqP5lzAvEx3hBUIjR5EQHmE5UbAGEZ7O8Vxq76k+v5Ful
1EnJIvHue16ThyGS1PrFPJVRxoXWE+bcsWb9qj0eQMbH4Pj3T1hz8zUYusrKCiihnHVsV35Gw62D
84yH8iN4toacFDkDJ3Ns8Zz33pzGxIdjNOH/og1S8W+UJNDA4m0iz+LUVHK1/UbshYq6PXyTbhui
4MQr8HWbhrcL/YfRcYVCLKnw8hD1lIAmpxQQ1eK1QNmgOKqr2kczkkP20nLfARZYMAFKNHcaNoUl
bPDvShzFk21E8N4DJI8aFg+iYMZ8CzgmrvarC67q/EhB+iWhjvEXZJbjExXbszXnXSp7vlBWIJq2
2J0Mi2N6NEe8gJDVngucA/vR5LviGxzzPDBylNVlBgvhdSzwFPwAYo+HasC/w0p/Du8zKt9/pYYk
OSKi+AiFAwBs5NF/DSsesYc2ESp+OUZwastrFmFGlrRvB+WsWnRWBT2DnOT5M1Ion2nDj8h4l/qu
ieeOWHE/pyqwf4xTOF0HX8TmWpbxtdM7JYCNnrQoUNK77D5HpPokGioHGQBLVbSjObwe2/f4hXKU
6bTJnuiNvik/z64Bnp5KgahCxYheIit/pALTqQcId5iIo1K+YLqAwF3blSqGRBtpZbIMmh+XVfsC
csTLkWU8O7lq6z/LHpoPypjJLXyWExh7A2wM6Ht2t2hAUK2ShWjbJw4LoOhflhKLSkSKGKsxeqOK
R7cX1LsiJWYOqhOFZkbjiffkvIBZsX9jq4bIKo4EmvNmpbMVUVaISJdwhbQL0gtMbYHvNjET8PhC
1Rzk8EXYqT0RgSfBJTKSItu42fXmmQc5qcL6xWRJ0dArqQWgbLeY1bEFm1T5lhZb9bGx0VbKMcdr
YlnCO/9g88CxCP+B+7dR5yoN6hsZn0PmQLaQMzCAd0pXb9ncvSf1qtyztbIZiiUhbstjc4qGJpuX
kw/5ODYfW5+MGeTaFEP5PgECqVkoYBcnp6VBSD93iSofmryB9sdT1IgL5N75uKicMY5m75PaOTBo
yuCpdFuR32QnY1VkaUhLcBH/MmRCfowL/LNW9GfotRC0tHnHVqY0Jvat+eeOa4hFN+S+BziOKhlR
n3hOLnU7faf3Fe/xNiNFv4bP7aNfzmj7251hG17wd9jyk0F7Wu+jzVNzXm+XwKGx3biw6DUwo1w8
w2iSUcCF0R87kyjCn4QT4pVsQcfo8T6RhyVK1OQi/Bt9d4JLg5wIfmTSf182nazfaHtn0G/GgC2I
3Bt5YEZQTxCf2jc/XoVD65bq4XOspt/5Z/SSOPA8qkmXd0Ha+K+2uW4fW30ZncxDFMKUi/dZgzmh
6rxXEVriDiFNKa0Gvjz7cl+O0btho8fE3bV5oEJvw9OBfj59cREKEvW9vkmPjyMBUJ9oTjrg5MUR
/RpctzVmX3qvPSo2T+Dj+uq2xcADUaQFrDr0lBqDMzlIa9+YtPys/+nl0xp+8hvI6NlP5/oBqYW+
PnusYdkHjemXlnSA/9/0uritjEE8NCaJdz3m+8bUnBqT80znnPFJHo0dadl3fv9DKPSPGg1KB8bs
jXUDypCRYzlknefqHANA/9IihuASzHHZ/W6ao3jZZDVO2KjJ6DqivTeqljUPuAa87Huu9d/rO2fo
24cogBQmEeYWWdBx9BOcflJmokPLsG+Qq3LSUCmE74VPwdLsOFQliIui+BoBY8OQD1bUGOaEAB6l
d//9hZBI69Z5r0AB69KrMaxBPS2DfzPQUVlXTvlB69i4v6EkeGB3Dju46yo0w2xz3p49/GwAu4xw
wZrrWBfsZ/cadHmMH+l2ovA4TPC449MROWeYT5uctR2SV5TFkmvX2KMLT/igfUjzEekLVtCsPJp/
Op5G73E+U/aRoXqUv/RYQM0h/IL0qJf6z+1lzAKmcdq/+88jAsjXtt1Z6IN0DblplBw7CIwaIqXY
xHF2T4/0s83/VBQ5dQvjACRl8QglLmuLc4XIwkCjnwGp7uw80eqhTgU286ycZv8MJOhiXY4QEtSO
W5N9bHiPN5BO9LWJDeATHNwjwrvmKBseWVCoLt4MLNfUkdweBBl66bG14eS9OM0j4r9dxHnRqm5I
Y3OQD6TFi2I1Gk2xy9bDje485vRK3eeRdBtlcCvqa27sY5GAnvgSjWMSgT4sJEA5j1PHlE5FOWB8
S7HWOMC1QFMIL6psgufvKKJLgPJyl8Zb4kN0pfB9LdlGrT4LRet/AK0y2Wdh0vKiwTzlBC1gR8yw
+gmqRbLl/C73XEY2cNKxRcg53/zaDrQ33j08U19LrI2LQuSDI8W7vD2GCm96m53D5TE2aPnoDGoW
Qhc1gBlM2UkDKMI+vfn+uMMvE61Dh74O4guV1cS5fMNVnGA4F2EpM1St+0demo+oh4iqEqAQWUSe
A42CxrwKOzP18DrhsYqlQrFMl5B4vcswH97QGbj0OmPEFTw8XiYfvzGg7t3yogAqO4dz7zL4rltD
HbcX02ekQbD1YtAsCsc18yLwxtt6XRGmXjuO5Nv8ulO70sFj302gf11QXGtsEOCjo1WdoOoUu8Y6
ntLIDR6hUOmeDpbHdC5z1blPsGfs0VmEaZ/QhdpUO+LdQKGtaFpRWK4RD2ndCIaimmTQPEmDFv7O
12m1S6ed9X1y/VrrKynGjgUrN2mbhs9hPVMGrGFVcCHZ32N7AwgYUw5Sx/owsW1JYXxgd320p9+z
a1/rIcs8Q+qWbISC+wnWPLGQ7JI/CJh9nc7oZwc3Jii41f2s6dy6MkLpMDu6+iXu7omNp9iptUin
QATomVRL+lu0RBsHPhuXQD+Zkr4UMNAO5hrWIGbO+HMj3NqnER/QGf9jnVXSU2PJMzkzhQ0pbDXy
KFSMGX7iYOpxCs8w9aWoAaxo/MAohcuQholdJQNTZ8jZDqCbBoF8Hy2na959MWeC+cxjGCgzYXy6
AXhOZcxkFqyozBZz5zwQVTb+XZlpYIhuNk2RMEu8zzRZNUf6gj7JtEY8BrYErysgmPuPOd1AZbkz
7+A/rg/B9w4e/nei9OrJd1L0i/531gyf8CyiEQja4xMHcHI6+BUd9ptUPDhK7Yp+c/RYtabm4IxT
0SM4LyQTuvVvsK0+UFiZ14CWezJHEoQEnoq0kR94dQgmOBkJaSD2ERFFN7ByPxye2SQJ2ivVL45K
kITVUPJbFMn6GFjPy94NQfN6cId2p2EPeYc0zC4b1wD/VQS0lbEyvgyanjHkXYU3htBccFQGz4MY
VSzsQRpB0W+BORhzTdyn/+JX5ePDDjYmcu/eL5pXPvEQbQilVwDbVmHKwwsX0rYHxYSelCAyvkLI
XhW+ia9CExmiuKtOOtwKgW5hGNJllMaWfPjizl53BQ6K9KKw1Q2X6swLARAO0WkGXvjyUd9hkzLd
6yGL/yOqwLjqgrsB9BIzOkZMBMYHzo5c2DPuTmj1gcYRbY4vg3GZTMtkpwDbSVZj63ywE1hiMNAP
7rRgXUru08t72ql3GzMjc6hY+pfxF/P0O+MokY9TAwW6qBJ8A0hFgJFEVD/bIMm9/fq9uE+cvA7V
aQsESOx29vdxc5GGyDME5bgOqGLGnyP76mtYnENnBJjRwZaBHdLfCx1yNX+79m/dz1FZCX7jwpso
FioU7GJ4d0qoUDFMQ2F7oNS0aS3eLACZ08M4gLCade+OuWoPLl1mKSGezQOoTyFUMUKD0hWqI11p
F2sZsCLiKf+kLYvnKypXfAasu2k2fQOKv/v4dRRxagiQ3RSaWdsvttCyoJxxFkCPRBWU8SBsM4fF
ZiVQF8tJOTlDARnv6zmeObU/nEu0ME6kPDOum9X22xQgp8um/KNRPoRkDW2a3a+fmstta8gAe/ru
Kb4SZPsihCj+nPKPJHr/+qaqoy1vm7tT8Scxq7EnbX3iagVr0q2O5KbP8BrSyaa2G1P9KXumFxSs
s3LFYRtvtR6N4t4tiAYGKceGhJtiGW1g6sdrn5FUusBuHD0xWO5OspAiHBgoesYYiBM8axmiUpjC
laXEJv2IMWOxZfw5Vn0uCso4WLjC3aT7BpWE0QuVw7y5uQ7LVcrNp+9OeUwPbhP38V5xUrf06Rwk
oTl6BzdHQ5RDn9y7jPVtpPPH6uo1NDYKTNKs21nx/rD2LWfG8jNqDl8Llu6sjQ31kvEVgBWtjxyk
0PY5DsgGOFUMgrjq5BPtlM3NLsu0l/Zv4M8DanaV91FO7njdX91o8hhegxriRcYjrmHJZCL2aYxP
1EHbr7bnDTx5NI6BByTUgowd3DsA/146ohtMnNfQZrDotXIElC/PqQkluUAllf4577V1HygAyhNE
XYFdYJ/I1hNuxDqmTQ4kmeVVotOTFT0aYxWy6Y1BCdVlXR6uy/achq3yh3Bhgh4ybp+7rymZEXSM
4nQD3F/S2C7wnBU9Rdj0zLOo+65LHOLATqGsGO3qiq4PzJpL/7a9I99IakzrneSC7MNrjUr8H2lX
4LyMhj01BoJV3AbREE9goFLPvt0U07ZhsroMeE/kHP3OmmEPqvM4pdliuoNBkdOaGbM7YyNEJRg/
W8nfY26sy5H2Rt7RwoaMHlg5qnq5QI/ZouVcJDh190s/gC5BZMHRzmiaqTRg3WwdtGPsXYxRPGsg
K4XvkptO6t2FO+6mQI7WtZfO8oUelFN9r+07mnULGdqH1zX9Nprt6P1pMC1Q8/qjp2hwkFio9XaO
uMudqeiIKzS4Yot6GwqOo757bQoufDH9FzqjhY3DsUIjF+rpsWAKcMxDk2YT0RWJDDAH0Gv5AY+/
BqOMSPqYyR/6wDnOgSn9yMjafBydPiwDJsBZZPk0aVDtx8Kr7T1Qis3cNljEyOHNtGg2k0EvtH0U
SdleH7WAN5oe6m06y8L7AgWrG6UD9GrGxOzwC1mhreIpuDBplx9VPJxCDagB7VLNekFlp7wFAQpO
sN1lQTbxHULKJJUeDD0V82UrLee1a9EQaLhFw83e4qNa7S4b9ZAsjcX1lBUoIzvNjg0Zi/Km6eUO
oEkgdWjIXdzo1UVAmGwTxApkahjJnU0LudeEETODwd8gD4zN6rHFDITwXYRX8ut0ir8XZRmePKQ3
dGQ0WiuV45CTf18ykIk4ch8rRnolD6ZFu200uyxFc3DT0JpzH5mbqP5HcVXYGB0O3O+je40cE36G
Yrcyt2Do/HBQnIS1qiFc0kuhT1LIr/AGU3L3X9MEdePIdLj456vbAEuF5jKUQu7CV/ybIf/XSKS2
UWZn+7o1IpCsCOjSLIPMSQAFbFk4aJYMmiNMC+ks01cnyJ8d7WuXE8ZqBYcpo0wQ0IQkZiddeo14
QV+Q287wAqAyWuXAsTfR9Bzbrf2XHgEmzZa2Yt3iCtVwsPs2ylXZsVuGpe6uh+dfZ2ceq97rL1pn
XLy3/aZsgWcNcPDPzZYP6bm3T9L3L8ObXyE1x2T0YW2icTKnrd5th0/Kwk1rnfRom9DQNkMDfybx
/kJeevro5X6CDFLkt8ba4bxjGdtV181tvVv08K2hFZr1R7j2dNt9eNgIf3v16SxycqqnO0p4XnZ4
r2Nsrk/JRFu31t9TQXA4wEOfyqCDlV8e6+F19hjXnkgCod2HwDIGZz02a3/T8b5uxytdc4j0OtJL
B++NwVEt/c/GlA6zvtE3qK3M7rOOKMv2zQC79sELfE82ec/MoEkWTktgV/audM4x88RR02oOGe+Z
OBw752evsVeDy/q+QTVEoAs4z1U77hQ+eFSSCYbctHKPGhEOIRG2OQkPdQJMNQ7bw0exPpNy36R+
3SfeNyxZ1gsZBqDL0YsnH0wX6TMgpo1EJYXv9gLdlHiVgX5mvp93E+qj3Qvp9dMDPi5anJ/uk/QL
PAw5PCHJtCpngyPApOM1maZitGLQpGNc233hKfm20St8SrEg1OeYewEmmVcEqJUz3cd0FUcB6znI
lvyd94sIYbar2U64slgx4xwY+ZtiUi8zZkdup8/TWS7tD3VOFwvaxP4CBern3oIBxcdC9VDFK0p3
y1Gzu3hnI/3s8sPrZVMrbZKzw+QxUbD8K/st1b6qy3LZ9mgwn/iprKo2A340+6GGlMvm+r58UTbT
1elHMwYuytkWYU/OR3CE2+ZYDSung13qp6tCm0cHwCu6St+0lSDqRT1cCYb6oOxr47J/OylTNFn6
31FngR25rQ7ZAP2IVX1Zfr1iE9MDDLIgHqjb1viFn6jV3DACiXmBDHUWnAwau3fwWOSB/tfa3ANE
ZcHpXPbJItpccNOS+eKwmtxWd36po9a8nhabz6Q9uu3VYTxowrLRelhKLArMQhvb5uEzjgdZkAye
DFE83omPhlKgjPCqH6nTPOjlQWuTuU+n1UNUJvz2jTEjumaXxc0nytlGnfDdf9vwbFjukT9hJ/Xa
XjzIA6zUe4VT85DaFgVu3A9QIzVRVwUmZeM2Osy8ckRrfXJdmVQdGdaEoE3YVNkQSNZIZAqsBZqI
ZPgW01Znltv8zQ/hh/tB5QOPwMAxBykOjzShe40VN7jHXfP0WVZoceGrzMr44TiC9jg+RTvEQgNa
b+k+3evTJ6Ln8cwYqb3z4IUEOj5/1Bzor+yqD76cFroW1yX/355JG2IvGunNsNXHGnnwQVl92cEc
Fr5u/zZoj1theyY69H7gGDbqd6aDbRG8ZSHJcBCDkw+hB5jOXygMgnYPiDGEMECIfC/kUUHkhs4L
lUITys0/ewQwx+dhiPMa4ORO90VxZDrBX/iHBv5RJ+P99dA4cemn0Wm525hDpJy8aK7QGJh84CDw
N8ZjjK7+TOC5v7+l+yf9WRrFSIcLIf+rBOxwrJU4Fky65kN99fKFc4MIIO0pVL0hQDRxOcHQsVHR
e7R0hYoNQRGAkba54axRycFQCRPDbav6vTh+f3TMOpVVgVDldGGyZZB8WSh8HBtMjkAvMDgjZSFg
QVxHDIyijmkWq4QxLR2wJv5B+OPYD/y7aEldwfk4HDIXJrgyg07HStLvlN1PEwmKAAvta4/5MLNa
rei9gGwZDqrVkARbzrN0Ddpqhvh6tO3W4ELRgasFIt/oAjFooVNa9p/0JyTEn2/9PJs0MQrXjs06
aCGttjbKvr4uPjPCVqPpmx7K2+chY9YW+sX0BN26j78J/YZleNsViIJbJs72LudTB5I7Lo81LQvs
V67I/nQO+g3vbcCCDn/mBg14MOsMi11EVPEf8zBjVQem4iETUnfWap/geQblCD6MFr2NNnDjsqpE
Wkm3DgRKRs87xFC17sUnIbxTfoGmetqv2Lu8BnxKbD/oN+PMQQq3uzDlso1D9trHNMcLH3cgSHBM
vDODCBmh5a+cw/ZO66rxvIznZ7/28LRBC6oxTP/eSi9OnBQk3GeWnxTciBFSZIAFxqvpt0i18AaH
FXhhFgMwU9LDXoHg98N7lb3O1z03bcSE8Xuvn5ObgeDd6lqEevuIC0qOj/TXbnu4ejHaHyOpgsJQ
h2j5ocHQdvGef6F4znmqIFLml1+XIwZJPrJm/K1R3Whh+svEHt+OL5n64d5wE8Z1EqLQJ3/gIXBC
GcUuQU+k7sfsPw9X+35Zl/BHKq+4TXWo/oDk0Fb7yDnCgf+Hkm7yl/x1Gi4qu6Qkt7uDu9eFmEF4
E4FqUhqPTnYb2gx57TC+05Fy9Yb93XLWYCoaYUaYYNDI4ic9ZkiOzAd+XtG+1m0RRi1m9bBfzVrB
c6yBSujEvcoY5ouCySezXLRNQF8NSJTBaYNzYNmK9ySAgvivGuckXAvOzu/y9nHSDZ8VgEC+U4bv
YWPOJI1B3oM0E3aQIUMB6kUEhcDZvG4+JmgMLg0gkXeLfA4IX/mnaHb68B6mXeFXAw0+8vSbb2rL
ymUMAbCMIp+0Ggsrhpcfirmz3WICCgecuUXJlN3ttJhlOjqwDsOhcEzBUyzp+gGUKwDswp5LRUTM
CKkE0dxbZlh68W4YYGDXCKBKw6umdP9H0pltK6olUfSLGINW5FV6xF7sXhzqUVQEURDBr79z563K
qsw8aQfC3hErVsMjzIcwturtF+CHlPYZtsR7WpnBm3IAw9JuwA9/3Ton7yaLeReVIh8g7RFkcxV4
9uPr/xDumqJLs3PiEj4k3ToGg0F2kJosA5uPRJNAYC/PxuntrjoGxENAoHLcpCwQYYFHagTuK0WN
FN3I8fn3nDIe9f3ehWlO/VoySYXnJeGdavmWLjhfihlAbfxApEfMis/lD6cJE524yweH2kXf17HT
9UMijN8UYGlxyQsfhvd7sIEAV4PJi/lLoP+C3j0koi83vKfiP64ObTYvBkOS211BDgF02oN2f20F
2cvYRwphA8BciCk4kX1SUPCQcaGS/t7YH5Ad6PwqF3ojB8GYlNRFiZGs6RRXpw+z8uFB5Kt6Q9IH
MAtkRMwYpFWcvWljIQY5jbTlBoiVmgtzzdyvzeOeRroiPulVnNv77lsx5ITD16cRetFm7ctTJZyO
SMo1x3o1ve0dElr61EDPCRtVzak6fcBvS5ux9G+RiyEWZxSzuIPu5uef3+rhm/4UayFsA853xPMm
X5XTL9ybZVcQHLmutGXN4vNayt1OhtTV+xzIuFMYXFhjPBQS3JRt5dCM2NIYX1GcNYKgWfj1rLow
Qm+g32GWJ0NRYVLGHKhVoEPvM5ecOmJToZRCBM6ZNF3/AP15y5avh6Ed9xAX1A97QYeABCbvkFAp
KEg6IH54oTETsKgoyP8eXncW4MigpTRawaebtFNsHKDSGXE2u59kPEtfO/jyPxJOV8X0/UeHyifi
Y2oT6U9dWwyTnHx9mwhdqzZhgAiM3mysQCOtRWVgaE2eULxSTOmwomMc4+UuWsljeWzWincf3ZN7
Uh3ThRUDUibZGMB9ek8yYF20NPP7pJlUF/3CKZGT3pZhcMlI/1iCinAqxLiccK/b7HlmDvw9m54M
RFUe0x3DJGNOdWmW7j7eT6rJfsiSWI61KI3hsEgHObRm7cqK+H2E6dHMGn0Zy2LDBN1/e1+LSSnG
g6x+XzFoqs4kd6Ln1ByJNIDM/pxVxmKMA88qofaFi+k4Keb0dKmfuQy4vyL1c48rG0DaDgrP69Sf
6JzAhezdRn2c3aaYHWJ9eD00yM53PacYQhuSSh9FDePodCaGYXBhSCI5QxMpvGrO9A87l5jVgxtJ
3Fwel6RQUvS2TcA1jJqKdtv5X1gH1uae8dTFjwpix3PGAJJXZGgG9QaQCfTweoJp/DiBEypAGUSO
XvHCQs8hJGlXD268n/m9sA7437CBwSKimdugGZLQ6UKWz1NW5IGV2UdpwLUBwS93TeBGaCWju9BE
9A+QfO/bG6j95jU2c1s+Z9E/MazqtqBq9ArhfZkG92k3ynYQGmAJMDaM+8ty3YArKkNtLZ/f4NNP
vD7TmXDmJb3zITkmRvqQmG/wJQMkHh+2GzbooA24Qms5vgH0V0TQM4LyiTphikPmhlzhNOfCUYF/
Xcca60s627PEMPii/icgx20X1lEjmpd+3HAeClGyRGOEOo79kl0v3pNuJ4QenGVUkjcH2JKnYk4O
z+oPlrHyjyoDX/xROUxSQZtxZesN2uWH23bbLiR6LXbp1IcqjZaJLe1eObk2q9jTCoZ90EO71lE/
b4CYqAWY6xOp9YHi3TIkyIiGUAcpF+93aNzc920u8QgDzn7breUvvp+H7DksYZhTt33hGEoG6AgW
lVBmntQ+Zf+YQY7vXoytpDWbhPW8O5uUH5G8KmkXxsmsl5WMkhintg+syh+AZEewsaG2MADBL2Fm
Kmr87rwfOHmP8gEwy7QmtXH6pKM7zHesNulZEV/J2foH2xznF2ZewN/IQHK8tbyOrVYO1d6QESbr
eFFHVuahQdA0ajMG7o3gzwlUVBqWJ+wZ0OY9V99hBSFu/pl8iZJSaFmq9Yv+qIoM7LcYV8D8ApuQ
zxhWHCsqEsiyW8O7L4C9GeddxORwhWHPudzQDL0ucOYZAlMMwGrIDtRjq88Bugc3HMf3WMgH/cDq
DiAGbb/Z8ta8poT+C5RvwnCH9Z99kT29OhRLeBSsg5sPSiaIE9CdXnN5BD34tnosYaKte0tz3hAB
C6bJQclzZaIKsmPAG3SdW5+Mv98WsgGu90MJ4ZZ2Yhh5QkzGIYSfo+hpaF/WUIuMPxVmBf9kLPK5
tLE2KGeYbgoa7i4dwd3TikiB3WGQdDa7sVRBfGhcCGNQa8y3LdbF1C63II4ALaZmk0t6gnm136Gt
4IxXa+Hy8okQQkD73XsKODx5j98poIGUlJDQ3hP9jKAiL20tvv5ZJ7DDlfX3rBlk/uI8Ya7RJYii
ZDDkqTyRF6/voK1sGO+szAY2GWfEUTVzpeZPJiGK9mtORQZxnUzbfuGjcoFOT0nFdg8lCm1IjZXH
Ttl+1qLJuzv19r3JVnBCtMntALLPP/cTfVxvc68LcX4LpClxNTGtxIjozJk50bYQvDhntMfw+3sj
glzJLOI2iMsQp1Tct60FrzSiMim9XrwPIKwhsCXzcc7E4Y/Ve8v6bbx8UIkJ8yQUdzIjVZWXfyR0
3Wx19xFx0+Ej/pKJfRWE5gVl28hwpXEZC2GMiJvkqmrE9Awp2gCOSYfq35h+1581zSqXMmnqrwm+
3aGYi+kRVihCbwWGcUUa9l781qyk/sPDtiUx5+lZmsMGHL1Gv7US38nVvnst0srPDDXLyuSSQO81
zUaqGL362agMbuEdZlIWvc7QpnyGwYxeU5bOgTG5h7/AZNwGi8P9+L1pL7753KIh9A8y1R7+h7n8
bW7ExTRnX81myhpTifg5hIWLmac05hpLid1kw2DgpB2NOD9QJeGMq0xSEkUMYfVhoisRB/aOvxdq
gWF2Znplbd70dpR0D+J+fdKPnmoE60IsCCf4BHx5KfDVilWatYN6uj+X1xdY/1tzmy2MacoVt02P
MB/o7GG57GkK5vu5OtJnuGlPP4AY34i19BqLge93nXr6uOe/wSdTmL0kiYTPSGT7Yg7ri/S47/Ga
cJlIwctVAShSG1dtuEaEibK/RpAFEVz1o3qKLo1DHT4JwtkHN78M9ktl3ZtSXNzOve1zo+34o7F7
M00CqyrBqq5rTJ7999GEDydP9xCv9C0MVWn+HMnMOMloH7YMcvXVK1ICXPfQDRdL4yRfmFL7iAIv
9Dh3MQYLKj7Qy39Pm8k+1ObKTF9Cw+223VaePg5AxBf59D3JWzn023kZdE3IlQurtlzwrYzIXF1w
2tPZbWetlfUVcezbvhp2yx6C127qgcm+p9Sq38J/gl2xcXIWv8F+DDAiz518tZ9RX3wv97g3robW
1vjLVkziwTshZ27YvVf5hWr6tTIW2eEDsj9h/ATl7QXvQ05KZvwwqSNzmIqzPSxGWIGNP2hBq4Qi
CE1RlTDdlM+PPxX3XYhDfHHIJnzZNYJ8ZEI1TxPBTZzQLcpgPgtK9e/mibMRqzgDN2shvPW/vhZc
cc69Mdjoh8JL2kwa7BAvr82eWhRGAWgPg6IDEiUYHMzvFuQb/ItI7iBdfv9xCzlMlJ8Gk2Pu3au9
Z+OkpKLtOgkhsx69LiyZDNrYewSrRJ99LlAmmEf4BpzxbmWeIKmNS3jj5ZH7KTT9/ek2LQ7vQ7bE
znMk7WC7Pw4UfgDNG+1i7tq5XDvpub9tjhRn7frJPFWBT331mmGLjwJfnPgry2g50eIv6qT+ll3K
songXfcpSqmFalvPnFJz057zOD0JG71ONRREMlbZzg9lEBRi/GafjFFVefcjxkiLFMvXZWJyxuSV
vTSiwO0v1uD54lqF1/eobzol0DdO3bn7QEi0K08FmzGWIIaYhYGL6fOaK4zNhW6FOTVoFUOpqBeh
AeaUXiSF4L486Puveb6zvE9CpXkLUnhvxaSeXBeYeg8qzhkoDMNmQiEgE1wnSkCZ6iD+Rc1CmYqw
ZAgKd43kAapgRo3pohCeTFty0h2TZNLaebmAUKR6lswu5Uj4U7/cfSJiBGmAyGYRbAkmmmjzH9PW
K9A/C74KOpGQ6/U5ZOLhIPkXHx1TRBdTbGgX7/ABbUNwWlpP21CV4o0F499XXdzgl2Ls/OHPBbUf
9sxOKarXcRcp4X6Ed9ZFUJjKkBx7/4sOT+GdcFiCJ8NQKcjnQqivQou4njDBcC0iLO6wWZFp4upM
uUxFcYcz80KO3rdFxgiJp9P70sIzfygM1oS4vw73qMT2PlGG+B9mLGmF855YnnW8sZ5ko3M/zG3T
rQVsjyqf/zmgHjbIpm95BmxvQYvAtH74Gj0xFPutfzjzEs09RCVNduFrdJsVk7v34Up7OMfVLHWu
gwwfYsvJFwBYfukTnRvkk25486RQP5ajOylRwuoOuSSGBQrWWfK6Q03zgRrJ7FZ4rsqDhHEi9i7u
HzoptPM14Q9U33QM4ihwdsBBBKMW4QEA8QP6BwdD75LjIcpgRrgGeFwh3rkZ1sNiyIkLNoIeI/Od
QOwMMPzFJUC4aVw9RoY8WpjyL2mEeSoYkX91vrRaFj5qe2iLGbu0xMZnDPk23jFeV6Ona9FGAdg4
MGJ5zz5yYwvbBjRUfBoUuS7KeUau+LZxAPRSvBdYlb3cKR7OFKLzeXH0wqJP2CYIzgNfPl1QCoX7
jZNAMerPMQWAsMYuvUKYzU7kPOflBAoI3Rj3+W/5WDTHDAuOOf2tOa+PHx9VgixEUO2xg7H3XZWf
COI9VS1Lmbb8TdQ5lWJ2LGJy5dcKROs1p4CoyveUJp8NtgdbyYzN+HmUd0AgJIRlFxgMvV3OqArp
JBIKOAMP4riFJmFbJc/zJ4Gfkfk/YGsQPRa6PcLl5ywbqiuUv/KBQCZqP/TnAfe8ufhts3WLeNJc
o7I533bQrI0jBTlEbjFm3hlxzU0DToFKHm/zaeXXUxPmBigFJDwTheGfDJ6A7QEgQAXVWKgwa5ot
Lrsh7LEZ66waEev4o8dLBy+ArBMkOg6mOfEjjoNf/JQFCtxuyXC6YzMfsufPqzW/jyRS0jrq7muo
bPW5sZAmz1k+oiPvT61dHZVrwIN0x77MksNPm+Ht/BvC1YXPOS0CZdafPIiirpPntF61OHNe9BPw
QB8WTm2rUPi4bnoMzQUbp3f3sxI1MOijzVaCMuXhcBzduV3c+NobLBzUqGVVEBojhRHYfdHf/viC
Z/IIGFB1ywW0KQpGvHOB3HtC7PYemuPH5Dum1fCqgnVMxcZfXZHRHhbLz8E6cpbpeH+kUN3jI62O
6XWH2/h2KBfP5Dq5b7ivt7LqC++/o3xmWJrFTRbf3iuqC6QadeoDJxa1S79KJidSc4WqJfVo8D59
IRVJieG1ebap0sL2Lk3MvgAlpBBl/HsJY1gOmN9SLDHkvf7TlEBpoKNWTQf0CZNBwFDabfZqbAQa
jK6gqQlIyi3vCRcOvRj6LVHt9qKcwULr6bfwlYHiuqBswGfAuJg/lGT6iTflI3L1UysiM8WQfZ8y
yMtDqC7rR0gR/C+lQVvI42xS+lbYOyGSG+WH54FnYBmyArTaRwTRLoupvioWPybXOes1GRdQqWGo
KROaNReZc/QL4aPOTZbMB3J03D0jeaQxoHHbNSmmXgk7kywzGLm/re5jgSpIEZQ+QRq1EN91UJBf
+FiaG3ixq/sUkLE6wArWoDO2MGZ7I77lsFySacrXxvKDcN5/XfgklD8N+7wByQynEvc1uzEcQXIs
wTyEEhoi9ycnFi7ziLE6kv8+ZgJKTE8wQ821BE5Efqu7DC6n8rQJjPV7YsSfMTYck8Y3iert+58j
BOTYiL9nYwgwG3xGXCjIPYb7GVSMcgriLm0QEWGWgKLjfckYFSGGBokSqZ/trLdFEfKY9EM8M6Cy
Gqeun8jX+Y0IRATstVv8XAPcEpX5hOk2GfKEG7d4z+O8muZevwoM7ufaJReTFtFq55a51T/Ii+yu
9bXbBHRv9F5Vy3L13XL97x28GyC79bFqtn/waBDwdt/Zu4yMLm7xcTDpPuJehO9zqIyVWSpIvnbZ
DbDsoGBUKRQ0964GdREZamipgVJPdXXxAEK7o9PbH7Mt6sQr7C+dJjg9dEKeLnpCp0ha7PbntJ8t
etGxDA6YQD5g0mKaZGEKlkiBXr3xSuZle2JQbQ0GLaBz6m/fTIexRGc4P6rIw0Swc7kyYRj0T+gg
mT/sxbDvR5osLI7ls7YNfcAv+agt7zMzeq/y5dP5nSFqNPAXCa6BmfRvdllB/YNZgz/g5nlBb40F
BmMngcyAryD9BqEgMhfIlzsOJrV86K3ef6zn6iFjKeFuhRR+G2bBl29zmwIEcKxgvgxYxkQwHxgY
kxAJgm4sLWWQXa7W4LYuTrd1tkYZgv3ZBQC8z8rYOClnOMlZ549YxDKvyj52g+HkjmnamEgGvr5u
0w+0c+/IbPSz/iKggql1RICVEcBZLbTkfQbbaLfdTFuk4uccFZoL668B1JGQXdUehjVrBKdIZA9v
PuUMfeX1WO8xg7ELU6AaL+jS0CxiMJgn1arIBrbzxiYSAH0o/eS8qQZd+Jn2Awax6UQf8arOK9Bn
0rAjMEmf5bAbdUxkSX8BHk8h3Equ8Q6UfkI6JiRAQXSPmSPf4VFGeefdwZNYb7qNWR2/2LJxL6a+
5fcnjDhT3FqYdtFz1HHOzJb+QZ/fD/pEmuH5abrv4Q1aA3Dbh+6xc0SU6rz7uHs0/pBDfBgdmeR9
rcigcI6VsfUGj3XvdLtjwm25WDV8abTHpjkqxshAvra7KnRN6plY0M9A5erhMypALNb6vulDy3Dy
4LOr5r/4xRJ03d7/gC0/41H518bSphtjMEBfzK1IQlA2foQa+gFMpy/apgxHOaK+f4HerJeUm6I+
hus9U07WZO9j4Qkd83/i7Rdpy3tSkEZneJkLS5/McKKkw9pj48ltUPoKohw0X+Bbbt4jsi4kI5mL
mJuj6jHVNzA6sJ/4jqdhRxN2+sz15Ov3Dr3XAMaomrx4sdp+EoNFys2NYvC7K1KSpccAy+WWHWGr
8XWvoA1yyKQsTLE2wijEf9P8NhOAJkYVfwwHCXWCdAVTnNF2IIyXuRXuUCq3rxn5KKIr9hmrgCwx
JePhEk0mmBk8fm7l2uYukV5udw34jLddOmNEgSfA9HO+Ttjh8x3DAVpI8C9Y0uIP8iDjEhqUQXFk
hlB5UmLN9mYAQ0hixE7hTtDyhWvli+vNoZzrG2nW92B1liJgQ8qCDjUztBqwVMPNVUeLyp6nx08q
S7dwn8jtCVGjAs6jCviJUjIL4QHpUAJJnbUrwCdsQJg6br6Y4OJGBYVMmV4pn/72ww8F8Rbhy0bv
Dwxw/8ypJOatNFk1BLSSciJRErIZYDCkMABLB9qbkWiuGvcY9hw6RKWYQP41h85LQ31BCXXI//R4
fxSJm6CPyCM2xqoXcIejpkejnuSTX9IfdgSsNrtfUv29ptWi9N9jDZwnbMe/EXAwgQ34ablfB6w+
qsdS9I6uQ1buoB1Z07ufo+bW+Mk7KmelzwQ9ei17Xnb6TJSkW2ZbySdYdYwQP4YAptlVLG9UCbW6
0FtJK8nu/lgu2OXeh/4YXJA1Br8HS8ihvot8WRzCW7dAwk/FjDATs3Q7I6WMLyuR0c7hzjWi7Rsz
0OUCgpKDIkmGEs7ltwBpafsel3UKeTD5hcVfS+UEx2Hz2GgULRCfoM1NoddNvwm1HiVmlcgjzKC8
K3KCW4Bf17wcKrPHsJu2899MWv3mxgiWWneiPr0QYUtQK5lS4I6SowZ9r/F7w++iHr8j7WqThuy2
h5QmAOEAoCnzk04QX1UmDQy5mbWO9AlbFoSHYtVcUsPFqfhReTdOM5f6HFoIlBIWzI6boxx8mcbj
jkQLwfNhQxxqSJQHQXCDsStGzuJxsBfItuFi2MNZiZmn9QkfYw4DEkYpTXU+uCa9dTmDSFHumPg/
RNLzbdPdQFMEF2EMKQAApPjZssZdUM95TANDMyEZmmERL43qjfE53TgdLxQBoD5EPoBNsAd2Zo9p
lw1j466EJWqMyiuVEdOOV0jEdCO5fGzq8ztklna1X5Suyhb318xbiDfARbwsY35cmv8xMpUDx9Wp
AwiAJQgDwXNsgB08va9DmfEWUeATc/qTBg4Riwj+YJ9axA6zJjPWw4UCB30W3dlnmm6r0JhWw+9R
X6en7592yKf5sh8USY5qAroRa8DQujs6qk50uTsmgNT4LC5wGYYaSOpmv+5xqd/hqpKKVbLQDyqA
cWRAwwSqzG35LCdtFugb5Sd+f8XS3r3BbjnVl8Z01A1k2rgP6sIkBE8A2HksM5QY7f/GC52LVxuX
pbOmBIGoU7sEE+GQ0Np0DiwYP7u1P44SfT3D/1CmANAf6iecQ2vv+sIsf90b+DEByr2JMM7P4/X6
4639j9faNQ/exnkYr30eB1mDl/x6tzDmXxv7tBbPfgxO4jX4deoNpjCjB20kSK365O1ynI54TfGm
WzyQBhxJ2Oev2EBAxBQW2vG2N6AO4E8KL16S0bwdbw17/B5ECWGuY0JRfm5U24ek7y24QgcLAlNo
H70bwSvB5TqYLfhxgLlzBpixyCDv3QcJxLzxQg8SdZAcmvG/SJZxdBhHBAK87Si5D6JDMiZUYMvb
8Bd+RTxUPOTgugSq73l3fhvz/uSyaDZZx2PoE954m9qH8ZadhVO9btx/f0/sBPNvHvfPa0IEEWwP
PFE4gPMCIlxanGxfWORvt8nhQC/y7zgufGoSNGaXBbbqwm1/JoWLyyz4I7Y2+Axw8YZkd7kI9+oL
UE1KFIyItnzY0aXw+UHU8QzE7AKI+f/UCMNPEYTMuNwpISO6xMgseBbcxOD/oAFOGE/DSfzKqyYg
i/aYsBzGLJy1yP53onIvWZQcUhJBgCGbQMbaPBpfOEkLogXIUODQ8EmyD5q7vQYEZSevEOKZG3HQ
263P5W0DGXLUnJGOlO1oq9kHqhub093Bt4z3A8sfqx4xAa277Q/4t68z3nI99Af+uPl38viekkXE
hmvzVXIkUWnrAe/Mt8cbi0PpYWLPBkxYE3nbzxDHKj14qe49E7ehGkgXVrvrbwCTruzc3y3M4Yxg
fiP715evKS6i9+LmVbCy2cxBpqAj62EP9QkOmhvYvCydLIYaIke6G5TYb5jCzg3TAe747R4HBQXd
vJvSrtSiItXxp3tEV6jOPBVpRm/8gzWqTZ/G5Ao/8AMzy72pNqHrb+E/GXzvnvl1b1+xA78zBzpz
j2BuOPXH/vwHuAABGF0sWB/ML+xvEKDgCcM6+WidDw29KkiDGRQl5rzIdq+jBhIaEgz7MW4utftM
XepquLkvpzcB7eYvtx3D/iWVLmXIEUIACMbTB4uLcK2Y0HxLm89BGMwpS7RPUak51tDgO6SNY8j2
tAuZUQlSM2bm5HD0hfIJ9w00+ncvI/VJwCFCjpS3/zswTn+K3WWrn+Fn0urGgWLVTgXCDs2wFccR
WbwGe2qruB8pIKWrp6MRFz4HbeNd8bEdGjgsHT7j+5ZGR+gnhOoQMfpt3oNcJUQ4wu0e9BP3K1RG
IG5UdQzq4aiHYNBlQEZZio5TdcwqxIeq6AcvaVyRNiSM+To8Hy/qARYXXKfHkky7xt6vgPJgIphH
g7I2oeRr18BkjIWes8LLsOvsyDS7eiZk1kCi87AG8W9Gg1Lg7Y5TK1pBwMkFNkkLlHNQ3IH6MdZM
3ixpBFniC8gMgQ38isQhasEaYY6hVeK9T/CgoEv9bwvVXX7h/iInOmNrbCQYhP7f7EEqgoJQ0wLw
eisJ9xF4KxrWCHfn83J+1Jx1FJv5sFK8Hr8YCz8dFatdkDAYKmZ8lwTvnq+tVYgkrUncQtplRniy
tRK2El5OBgsGEMhmfkhMhHhf0l1tA3mtMaF/BWbq4gDIgB+SzgcmJw3hyxHzEiCeHBGUXf4VjsHM
scSuFxwFVJxxKzQnDPqRPYUUz/cTdXiLKQuVKvigR8uJTcAeNhh465xT5AHLWWJ+HUgmgJ1za+G7
9J4eF0q5qJmQPDG0gj3RCks1k50eQj1Rd38MLZEzISKYIWXwZZg9HS49jMhpIHGwpSCkFOMQuSSu
ARjeE9le5nC5gs4WL9zkwuvdk/ZIfvyP+HmgSbyJDSrVYXuCBGDF3cIcFCSXF+PSxq8yI+GMghj9
SoXfissn/+0dLhpUfQXSFsVlaM8V/UUYtMYKw65G+hm3/jNdSEW8IgXg4R8UQ5/yU8l9oxogcrzZ
SBO0OCM5bDASgCIK3b7FagBXwH8taHER6KQ10BEonFkOjDM0DaGXIQRg14yuRMS19ndBvfXuCRaz
SUkjYbeCMYao+Mvzg9njfVJjesZ0IwVysb9ULvjdoVka7NcfPNN04Z9Wj29bXbJFWRYhuip6HmUZ
71XO1HUxYyXTLYwJHAnrkMzWOp8asLZNhp5l3DxOQCX1Y8jiKGW+Bp1adq4lE0lbpxogG2dMxiB1
AwmKmH2CTgAdac4ntiRRzqn9AIFXFeug+g5L3JeQOmkNw7idq83wi6M9rGqW8gERl1yTL1vP7W8d
XAmXTYdvAHjrmL8RZ4X95/ZB5fgAvHsWE+jSBdcdkwc5/MChXn7U2M/i69dR+eiD9ZTCmd9Pe48M
m+npNMXw+tRzmoEk0n5vvuFOpxCKQawkW/w3t+cZv03PdSC5c1AkxgXC2zsdnFNsxcPlIOwzrIer
5c9higsdraME8/OZgG4mH/gq8dAsEU9ECstTn/YZu7R/j4Sq6fIPQ7oLl4j1dMaYbW6N5VCeUJhp
M2MEA83eT/OROtVop8odhSy4ylKDBHFGq43+wGGDj9i5ycYcAPERRCJDO2ffppiJRHljy/8qKVEL
XBY2lcjb7tjs/224cN/5L9uv2PxLm/03Ef9GfoCosUTRQIGQeZRbFzG1sxkWOd+AEuTCQ6hXZoUv
JBRME9+7HhcNay5fMx1intvXnhDEgKVIO/c6thv/Ps8QPl3Jp/z65fC+uiIMMUD5UQigGewDw6CL
Y6qDonHUD/Efx0J8MD+d6wHnnu+Hs4kdinvmSzjPp/5pivqZCQ8dz4Cn2PO5ZZ91ziwP+3fae1cS
I76YbpSFo6Jo+zhzMh1ZK0zLaVhQoa5jIkHVJmPwtNwr1DBVFarW5MZOcrOp83MiGMc6dzkJ5kdJ
H7xf3p2qS8NtMrdOhVjcGJRIIASa2QzKjnS5dJSKVt5p366a+ynJnDqxy2FKGnLYGZMfoG0mBHd5
weLjG/XooU95eIrxD2RB9kTWdIgLRH++FtZ+XreRglUysyJffYzqu9Px1vuh3s33EIYx5ou4BQ10
6CbU1OBBrYNv5jUwMBH6CEAAaQOdSs0x0/Zkw3diALecq2nDmtjzazAqwlCnWjns4zZFXul+sv+N
6SoBOQy0n/c4vzqyPLXUSKAZqW9EUP2BhilP+H/LF2UKBASIKij3SEJVfcnwVE+9OnXhapX3Cu+D
byxdfpb92tJCW0tIwTCjBUuoCjo0M8ikCsQCgzsDrrvP56opMLwHjo+Gk24MWPmXfPtdpA66Fw66
9bEZY6KAgA4TUit4pF7T82r4+08/xdUQf+TK+aWofEqmHyAAymyqIgUawWDijrdcY46SlrKVNR9H
olGJnzDDDYB9SI9JOir/2ZqxAbDEI/xu1pbbC9liIETxlHadJrI2uGGhxq6juQ+uXb6Tf2MjNdnT
EylwJc2h8vJRWKHSgk71xY8I3hYWZPlMQhsfNJD0K9vAvp7PRJ2F4WhpN3+9w2uXzeCJcklhTLxo
/5DYLxgiQbdlHehjuM5WT5lSjdg7oSs8Uei0viCWom1hi8I0DuuBIVM7NOKwQxn8SfPqgzzUGGZ4
Z5L+S7aUJA2hXTYy3GjBvDQwawZqaXwYi+apZDq0VGG1dOcPYW/WyrpNwPz0z1ZpVpbuq/u5lI3M
b3wDRQZDXrRzqs4eBE7FKdniC6/Qws+5lOdMsKrFF2X9c6eWx0ee/HpnQ+JNk2t3ghd7/6ES2lj8
Pz1ra/eeDBbxMp+1f+8pwJ+GjPYRYEydzQWAqWPqzejxn1Gt1hf54QCOSOZrw++brolsSPdlr4XN
2YX74JGHMt8N3DxeE3zW9HLD/mFbOwKZNvFaoW8wRtIWaetsMWME7gS0miXL4k00la5oPlnyyP5Z
BMyKggXLK52R+I+I9qST5D+yE8Wia+TnoksiuU40QPw5Hke0jeO+SHraitA6/kj/yP+PaYbpEumA
3S0JyO6Wv4yJiILp6o7/tco8KHZj0R/HjRvXLv8knkQ61FY/mXX8zWIWM6PPMkAOcn5S4+e2iKxV
vVMQoKHA/Xp37mnWLzV6qDMTZut7pBVuajEjsNuduXruBzWVSOF+PlExN1c2YM9+cJAwWAarZOlk
SMLmBDrIiAGYxcBusUNp6kPPWz43b+ylGMz/BtlWXtYwPeJXwshUNuwH5eYOl4Nz70s14ZSMOAin
bG31YEL1g4+Ofy2jYoiREy11YL3FEEhsadRf9E8on/TlJwGmlW6e9XQY4t2S+wSsjfjLnim8pfA2
YkoFdz7OIeZV3u8CFvZE3gC8hTgJ/tBO8atNa1fOnuAObGQE3ZhbYqjPCSr0QSW5wcHDqcMnvZ0O
jYKLdQL3Bnuz/TL190EbpYkIQKa0JQgnHWZjqlaIvuWfDG8KP/uenUdP7IYzWzRGQkICwbHLqQmD
BxBPiHkvop6r4HpjPdvp6959qKhJW0b1M8joMyoKyoFVhNrLv7594OZRdUXkwXz5CnHlsdRO3Zi6
WU0UrFFRvY34VdwOIN7V2GBCjdJ1L/QEvQvcJ4zki03HhPPjf+fVvPyrdRaVAUnjr95AgR080tl+
AQP7bASuBbRfBexYPYoXlozUfsOrZDKGa953wN4IwF9bzquwdY3kONeCqvYOuJ/s/YtFh24P5QVW
IgJnA95j9FXd3BZxixz+sD9bagwKNwqDRWgxkFywX9JoyQcZ+Ufo8gByehEedp/tgybqDA8MFSn8
kafzpcLG+F5MSFoYHNSiQh7RMDfb2y2dDdRZKiRYnAwR35i0MTO7irgBpvJPiiWqcKiZr5kF2xip
nqBZfT3Tf4V5bMHHv00NALQbvEjDZ845x2WFhzBUg9SjOhaOI7j3lczKbQSEDXxKiNU0R62H7ZcC
FwYD6V+gsKbrESUXhgKvj8DjgONxqKcqBWswMcVfqNvbmczuobGV59oUt8HDY9NLCkHNZQ7BbMpq
URZ5aeFnj0g2hWMgXdeDL+QAZR3J0v7iXTW8LDnbg4L3wLwRviz+Np1DX4mGl1M5y4P7Fli6XHIW
PqP9ar9imSx1wXpv/yC33zc845dyqSBIJ8XAvv5hYrL8uArpIkM4A+P7BD8Yiu7xdWtuuBvZtzvQ
B19VfY7bqm2s4NI5/EqaOAW02HmBMUO1x3ohdZSb/2jc7/F7fGtDwTPEro/hlgfo8aV6y2xlJNwn
TPxaRsCfMk8giZkmoB8AsjwCxhC3bvVIDCS7gCvGFCREnctjti5aImik9KZcP85rrCzZXedk2cZH
JSA758yoiOFU5T/nIPfIr9rfuM52MB6+RK534Mtms/41w//dB6AMr3sjqDVQSopNfrcrk1j2gQl2
9RlsTWf3AFraM2iCLLKwE8cOHGcUoIG9+3LpIljtIXMQhl/GAgsSlN8kBTKqSiDg5+non2P4UO6P
P9gt30R+fCfILGia0gJ1lTApYDPbP+0XpBk94V5D3vOjzzyrSdmHhujIjQsconLNK7aUh4xDoSc2
q5Ze7gWZmAutxZTs6VALcVfhDhL20XXnMV1itVEnD0TR8vYdmHN4uCxiV0c5MjFkIPYOVSKOGeOh
/NDxH82jOzavtX0/kQuzhwRrMdjjIQg3MAfzBK+Kq82pBktyoO1/wW6WdxQxTCQEDAQz6uGw0kfv
Pn4vtnCJwbQU5t8vhJr0pzgwWjFqfM5w5PMeC1jSACcYGClr7VgsoKBFDdTHJhCynslt9vJ/UL76
wMRKsJGjvg9/6j+ezmtJVW6Lwk9klWBAb8mIBFFMN1YbEVQURMCn/7/lrnO2u3O3Edaac8wRomuE
l9BEOYxgyook5fxvHIA9ZH/IzmBfG6kzxoqc11J4td9IVBCOFviuxY81EILdBNdVE2LQxgQI106C
/gpBe13tohHGd14Hsk5u3FeSM1jkqxS/KIY1K3jGKGpQIRRe10VlMN5kQSdMT5d5vcrmfbD//qr7
1L+02jTedMlQCoCyt7eJ/fAE6eMb5PZ4OiL0dkYnxMiRy1JEvepH+6zZc4oDQFaKBtotm/xMjjf6
po5O30Q7BW5g9E3s2sm7qN2OicuG1pm+7NRTnLGzixQn9ZCBM2F1kviFHrznMGyeFGbXd3NbcqRg
F5eT3rEk1VVowRNvwHaVEjiDWxipmCMWpEL7UHcLKwZVWYwXRK5Pk0V3wpKsX3Hx6ZNY9DDf889c
WjTzcstiyvBUvGqIr+hMU4GcJEAEdKb0UzwRBK6jCkVM7XfETs+qzRddUlT2oFNgIvzHF2x/Y0GY
l6imnoFilgTGPBdQnxd4Q0VX/43Xun7/q8/NGn4kbIdgMH9Md56eG6MIM6+43OP4hV3vnnHbMLqv
GowONyXcIF9ZDHGgrJDWk5dQ4FIifPX+pOPgWFDRLQaLbP9apVssQFBwnG6n7h61Bb07GNRc3o83
1H0VSjPvFSRuar/MG2THyk6871yhJ5kn0/Gid2xR/a0493HmkXADHG3lSKI2uKhvQLaHxnvsfqBN
sKx0mHPEo+1g/RmL0z9dEBCEHdswgsS35vuwLiDQ/iaM1RJ2nIebXgtHCc8rNYXRRY1O8V+fKPUl
SJOkcFV92lihW6lyqgwaRvyqd5Pq7xaigTgMsSEEByXe+ix7n80X5jyyc6NDNvwOZT90/uk3zG2M
B3Ws1g636RrXtacmz0aYLQ4CkbkOsLpsZx3zFpOWo6cB+ylknJEODbntoPdQeVmRLcdRo0Z8hIAq
gyfq46jDRVAvBXYRNeTXgowY4hvw5DCpb3Cms3ndkZosClKYTrXwHJMYBYFWkuVF9ry5I2El2fTg
EA7s4pgjJhCBaPAR/fH6HiGLIy9ni9srZSCmRfQa6mtM4ThaKra04DANU5RE2IhHownkGFDhGgjc
7J9Hk1tY45d8dWHIz+hToOdm7icsNsjxMS3BYhBHLKKQWLfooqNmIWPFM1y28dWlKbA5Ur2nuzM7
f8IXA0VVizMxYPJHL9GhFsYFKTw7YWU+FfWEk4t+AsQxO8bjDcGQZW2HURBrY/x1c614qBV6HRTk
LPKZCLUA/gS1rJcX6hqKLrv1x5zU0Gl5qa+TId6H7u1w5epJ+1DBTA9Xt/JlYoXS8OF8SBvG4xFV
612Hd2+Bj/Rxwhhx4M07jFGZPjA2BtTGVuKpPcS0WAcuk+f5WN1RQi7KTbXJtDd1A50/tJyNEu2O
XaK90DfAoPLuzAF3drXhZ+2xe6RbKhgAULlaH2Rw8C+RQcCVSrUaq7ChRhRAl3UAnAjo8/ceoHd4
ymfNHFZhj+QN4eknkpexhdZAOfQ1wxZWedATM2dXwJcsfgZQ9ay+QQqyBwYWvxCkXGbXOI+hjpOj
hjfY5MEO9VV3DhUSluHU8ybGqr9ZEwozrl6QxStiPwSZYKceMEmyqU6solEHQyFa3w2tK2DBQvpj
PoxRVmPAyQguC/nwRQ026zo8+8x7JuPZC5MemojPMomu4ct5mSUm9fkiC1v9BnKJ3f+Rq7hsss1l
MzjL6/eyphfrmsIWZjzrB+kfM5d5P9iZdfhaDwPZ+dKEpm4NrSG1r5v0opbHFvZMJE+Z2TAuJ6og
rKfFkrHttIfMtGs+/NSu+E7qV3x1E2EG2HpdwvQPM+BEo+VaFFG56MOMopJnnnb+/AGjcnXZEUn/
erQu/joTfA6cJ2Q3n6HUC2+i8ewCXngJP8sh5v/ZAkOBRWf29BM+fy5f0wxzgUX6B90LeJkj4TpV
vJ2NKcv84Tazy/RO97Boj/d1p1G7znDaDa7T5/lKSS1siZpJ8teznkYzq020917Je6G7ypyLM5wr
HnZHdHYCvex5j0JM2UyAIDhoHZOGPF8P2C6mfeKb2kCBn9hM4HZ4dHC4JQD6UuqgrzgrXserTQiA
jbZi8jwkiZkM+L66wrWfUoi/z6ejYBR8JygysKy5TyVUv3199fUv07e6Mwubng4ESMLyn6otwjY+
ZtaEKdNHK4ByBYvE7WiZJ5DfCAiRFMgfjIj40wCJxema9ZHmjMYN6KTZi11uS7MBKeg6a/apWLrZ
82Dgky6wr2D4MZPHb4xuPiM7qm+AynAkC2sl4Wt7xSqpCF90ajgMQxBlRHS1YXX5Ivzbg4/ljVUc
8twxZkwUaPsrBRjYd3C3Rs7Yf7ujkBYdqFmw3y9xpPhgnQr6kYetGAwntIGXObWJVtYojMp86a2Z
OaxNTseCVYKwrgvTn8Dr4G7i6mYVk8aSDCDixK45eLCkcHqTFk4cORHQAK5O5nS8Un8s+yDRg1nm
fLTEH1ivaa0rE3hII/yqGuMWySZtfyiyM/B/WpQO3Au1gzvJ0OxpNTjwZaNMGD6ZJUEdGIFA4xl7
39nXwh8R10JmugC4Y59xG7KRl4XJ/qnyvvZYu3Oa0jgOiVkgqhW4jq1qoF0B5AB9UXBS3f3WW94L
r/0xrqxdbX9b4aJBN0geo/XyX5PSe+8vqLMkB/HI9BaOLJL6sCmlFzWpPM3RjzQsjHQyFIDYG4fv
6dVvLdlAez4h2haBCE21TdI6fGKF3/85TmYRAXW+jEiuPMuAfIed18F3dM+IgkRD8KrZR6+jT/h1
ri5RQC5xV8JAFDflJxaIu9l9CeFlWggfRqtxofuz9H3gDj2WOKp7yRJrpi2ZR5CW5HDs76bPPQzJ
QYIntohLklaQ1wANv+y5HINU3XQcjK0SlXlZH8IYE+oSq2+6dlJhYNRTIj2RO2DBc0xjyfj4I7uw
CICyRkxbJRPDW4MBjs4ECPXNB9kiEfVs2Mpq4D6DC+7ztYF/6CcQspdHKNPoT2QCl7DqVahzzFoD
O/OIXfmZnxY82ePpIBxF9eoJZUxe2fm8eakVkB2nBXvjUx9D6EIygvMVKqTwvUmQD7D1YxSOAzm7
+mw3e/kME5FXUzMiMUgRgapjWFDweoSp+Qyf5OCyEhUZVak+RvJdCpe3By0U/H3Km9rFm67fwGXW
n7T/N2u0m8oNLot9IHwFVMzEIO9J4Y3THHQVzCngzaPmofNjFgclFRUJPVKI+THoMd+4jAkbwJhS
RxV9g0JVuzdyw5D7U1eQH/pxk6FdfNxuMc1Gfgox4ud/Xj4MjABJdAL8GpD5BjkVNlmyWfOYpgPz
6XZRUVDkvW0y42Qogxi41YxE3CzCBf2UHHhVR7B/YX4uOqSkQjt4GJnIiNJatpORLn/pw40EI33U
8PC4+BH3+PyWdfj/TNA70JYbndwopdARBZAV1BXeI9rgZqLnfmEaAlyPaDF13q2JHfsHBq00ve6M
vNXqQuv619UONWrB1Fm0pB1wPmqVkfFuJ01tZ7g/669Vi8kMblBQKrFNEll96POu595ROjyZqZ7L
P8Qf6XG8BrkS3PsTLqfjZvrBKX2nE68FGJ7HChRrInGQbABrs9SyktZ0k2Q9IuSffQcajK2EqkJG
S1SsnivwotPuqOxrjkxgYbeoVAzstrBJa5EHkBw4SahKQZebVVsbNMlixdhNOx7kpyVZTJT4sDmW
7TL/5V8wmyU6jdoFZQK0dzQ7ABF4spGgg3ZQ0fPMriRrd7faPCzSKXYf19TJs0m7M5K+8ZagfqgP
cTAxVxf9O/9zOjeeDiR2kM67Yx3bT56mYRf/Vp4mo/fQvg1Dd+G6iFvii3xFJjxDrQvKhacFUBAY
BSImIjwRv+FYRqotg94+dooGL0iDkIxwhQ20NF6SPmwWSRPwxdPo9pymsQruA1ga+GYp7tKLWm7a
RebAy1S7FxMH8k06uzBUZiWhaeLZYngsKDg5RBZxD4aUjqs0fs6S2XdzW19XXdj1marXNLeNcNZM
IPyOEAXgkYKLhqosRzZdNXYaI3CL36SaqcfmSxrQa3G7qP2pMCM6yolaBzmQ2p6jh0egHC9n6BFn
5PyEZX0PwpsFNb0UCGQKcSolQaIhvOieh+f6DKn9PRZcBLwz66dWPbU7shbsOKHLM5e+iqR4nhkG
XnRx9y7R83CEsayEUyypzQV/GRUkK+FMYPDy0W4sdIdbzXKqQXSgk6Nn47aSI4R7NjGWkFaFcgJS
BgrG4dsV7FwVRxtutWQyKupvcVWfSuXU19AsPYi6qrUhbo4ONmFWKvL1HBSA9UQGh84N8rX0q3kN
BuFA544mubn7e+NEK+HojrsL8B7tzXeNClcdzDvudadlK+mYgWBtrqveBpZ+3AuFFPLlIlvBeBqK
A4BoLPvyfrQaT9LtcP/++WGCX5QZE3MiSTRcO4d+isUH/h7wOxF31eqdnZTRE/Kx1Rj0kLA4HD0T
uixXAXio9zdLGMsN/fuKX6sBZENWJ8CTNOYYfAMSbEnc3UlGvtOr4WT39nsfW8rNnmRWT7xM9Str
PfS3b9Tf6fLqXQXV2Cx/GglGlsyewCsZZ9+294CZXvzYPmZ99zl7n54AC7ZsttM8rBwI9ssszBxh
fFgsR+tXWIUj9z37eO0qwam7C08/vKA+PKbH0n+EBGceBofOnE75Z5zHU4s9z7o9Mz8Q6CIc+dyH
enNgSfoieu4EWBBhlN5z+r60kcIa/7wmeC0ThFBnMPOK7hnXi2pSYuwAfaUT3KMCS4gvKbCqsi8E
bRyRVw98ZH/xWM39YfheZfFHuMbkHn0nptnfhSggSOxFs36dIW2eXSY95Pz4qE+S+Q7seLjBo9dF
tNzfDKJ6U4sWraA4avYVjikfpzWe0zFgSX+CyN7qAZ/dwk6Q+ThgDdniQf0X72nnUP59yKF8T7/w
5xtnwOfXKEX3dIXUxAzQQ7tAwTEwLlSKF8uqwzaQou5mF1JPSXs6eKDKajZajvDqKaDj/06/DM7Y
gZ2nPWPwjBUjFgb+aFqaI+dK83yfdp3RYrgQjNOnXYf9Re+L0KM8QOB4nhPOlzmfU8y0Qcv7cnOJ
YbXGybm3zbEggds+mLWHGzhBRKoJdbZLc309FfsUF52x8d4PN5dTdiI/lu500+w7fhY3/OBqvd0L
AGPfgbLBSmXhW8t5YN9cOYBMe37+lUQQLOX1bdmf03EUNKfhIGKGW+zrj8Hms+vjToXvrwYBiXHN
DdTz2DklK4VytAS+lU1mjLT0ADX3LZMk7lyKjInxCqAmVJN1goNmhTwJUtO0Dp8ras1cxJnSGRCI
0D/Wm9eanlNes3/xOpFyEPN83BiuHq9TybIglt2pmtGfAGyRmMgis8jD3QqmhIHHlJ/6UGOgyLwS
/Ql3amfw/tYGfdYvWM4A7WhbMGdBssamQwVA53khs8ltriZhh2yyhPjhnvKc9DMxiMMMB37fPz8c
bgqLnx7QLxi1JsS7WOpQ3m33IlWcZVoDzyRBXkTTI9FRzQVm6gsiyIn2RoFXOPT2GkJwlZ4FiXZD
rP2HtyGJ1zuvZVoU4JZdlAba0lrROY+QBmYtPAHNkwk+AJMHz/v3n9KUjaUmlfNIbFSyUOaDAAeJ
7eWv/BtNXsv0KPAFtz3V2zoqwi4UfiGMBVxRYHxPsCm6IpBCrPiRRdQN9SHKhW0SEt0DKQCeC8PL
/Zcq+jp7u4g4ehGcPs40VGs8abzkVHqpEOa8WauPmYhD+6W+8avit+F3gTqguQXQDeUNzSBkP8m+
bnmVYQm8TsX8dersa/99hObFfOaDBZCIF6XWy5dexSwZp4K1xBAHtytuExxz092yU3yPj3V/JgYu
f+P5T4rACWzR4D0cCHwyZuHkobXbmg50cuPZf0Woi1+TDsIe4K/S55RE3VksiH6Vz6VvErsyuVI7
ohtK15X/CZJ1G6fr54aKtr/sQJLtqRSK/OcZE+rdF8YNxZzZXA+vQigXYJ1/2ap0HzGsFIjYVTCC
p6FK7COCD8a2fmXQv6eY/5yaDPNBsfNAh6ER2+8MiuqgYFWGy+xKINbSZhiVbr5KTuUeMBsYFa9m
HDkHgKkgkLjYn5JtvdPflI16CzOFpjROJ7JNKQ8jX+xLe8xsNh1hGpqe2Laep4f4wB8M9/Dg+qsv
Q8xTCRi1kKepO/nGAr3HuRsSbFCuxlMlpL4YptqFEoe5z0jrLIbRQHBh1OL0CogA2g/CG47MmIec
+j4VQ+nCyxcTGLBgkn55Nnnd9pRmcpStKKHKCd5B+AfieuFRWoLn8ToN9jdTBslqOfXxiL9omSLs
tN7hbUMcC+M79gheRdZY/t9PbdxnURFmZ2+6aIzvEdYj2h6d6XUgsIpcX0y5+HwK+VEcBhRsMQsS
BwXH3GOeexx32YlNg818J/LPWaTYg6ArPj+CQplPkgMC7w3nKEjnY45TCQGI/U2fHHsMUhnbcdxi
65Ee5JjT6LlAboyJM2XOAt6m8Oa/HcZu6YloAEbZ5bb2xvvRieYXDVrP/lqpn6EzvUQFeygkEPKe
hu4AYHwnzd7fUHl6hTmMOlPRE8RSKG14EuWojSAcOAS0ECIxQyGNgVn8shguuZcZ3JgrljZY5hhX
TyLk8cIxd2IHZV9E4sPmkGop2KlR9wRK2duOY3nB4LUlt425MQlmIQRDbdvgGewLR73LJHkaDxd6
wEyeX3Ozm6LJmrCk003Q1kKG/dqvq90Z2DTPg6nwL3gz6IACQ/fH60S/wszl11pUsx9RmOaBrgQD
j2yLabY7DO5sBKGyHCy/f9LyRW+K7xUobCvG5ClIowF6RMAjuxmJbruw2BerU7onJmp7RaYD6NMK
aY+CdgxLSK8wQMqUuGl1aghM7gq33dQClkflo52APqCY5pILnMu6xe7zZkKSUCpihgl8yzbOljwg
3IQCE8OVrpGnRgIjsNUHpKsAluwpKbCvwXuW4niVYf+Gs5Avt9qTqHBmIHh31WNi8j44Lw4BsjWI
vpB65cyWAjrWYTO90eITEF65T1ACUmvwrGMPscd7VqV+bt70nl18TebOFUv9eTBWWZxqr11fdox6
VZkx6RFmxxgKBK/tUBhvsTZmkHoOnHeUqPBYc6akyOjx/+jtoQRDmsoFDIGZWw5bjTk1wwb1vb6c
Ga7jMkHvwsZBECOAM/d8Vi1uUYG9WDH7zHoIkXyiXBc4RWuEtEyvy+98uH0exowEUyp8gbtrY8wI
ACiXDBcvf1SInXm2pOmjAv+syQHms+WDkWS62MqTcomOXOxPzCp55iY35+oni8xH4Q4ZAwU3cmWY
MfSUNAhUj+zVADEwn+muz7vte/1cc6O9oI0GIe3d9L6iHUD8gbLPyVYYHfipdw0wwFrk+9S74UnF
WhWOfIw6beLsjUGYWA/UaHLEvItpZY1BNcb6dHDlqs/oBouO+eMkegFPdjvO2CYGUQllDMFE5NzO
Z+6DYdU4/PUQWj1R5sW0WOOXxBNgK0H7RGL/1nlSP4zp9/dVd59uLzqvOpX/r5V8Yd4GTY+5DWUq
zwQAHRqlTW4PHLYACHvJtlohhvotq7Wwl+lsAHguBxyTkSM2p3Kekl+bz+UVBswxcbyIshTsoJJZ
MXtHH791lGU177so5MK+i589TGPOsrFIyvPKVbmSFWa1UDSyvXTMXWmT7enw2E/qvYx+afWNd3t0
a5uPn9gI0y6b5u+1gPlvPiMuk3fM9G+GoqNeveZvbrOas4uwu71PdCb9/aNRJeLptl3xPZqnDG8O
wq3RSl7XdFQX1KvU+o322PZIg9higCQb7/gWy1GPnZOBCUMhRiUgPH87v7P51s5dbzitAmiPdMto
17ewrhVmqKfORGbzXKNGy+c5ySV/jK/vm7FIJanx6rN4WG9a7mole4QNaWyXAYsd+wDqN0xiKHw6
uLs+LBTiNMSDeVdLSZONC5r2sdE9NzoWv/h1tX4Hvj34RoUBB1BgTbeo7k7crCjCnmIxbhy2hCva
ErUZm21MRwJsjTMDaDL50w03PGDgWxj4J+iD6c3seszS6vjjYrDBCOCjZQ4boHGx3nbhUlyPnBGR
X2XMHPPEHrMt5t1YOBs0DhPnTeF8nMRsEEbX4dfvUo/Dh/oh6xTZPD42xv5ptCR7AIraooxKP4UC
Bja7uICat97LItMGWxt42RjvwIrhLsjObqr4tCQhyhcWje11VsyruJj3bEZVwKOEbnPL4XB55X70
9OGftGjjTzDUPk4wduELEQgkPDWqWXdZ/3WXnXUSKusXroCv6BWN3YqnQrBB2XXZgpM5xEqxpmOR
KJb4r4SsQDC74CixznfsL3twjScqQ4An2ml8g+bV2xwt4ayHlYcRpnuf4URL+BnjYBcUheEebGdf
NDQC/mJqOcFPTUeavGWUCJGkp6frwfQ9f+JLl3u9PdYV8Sg1CM9+Yf2Tg51zv7iPDOyZW3hCRAEu
vKriJ5ZNAUE0zwCcdpsj9+msqf2gk7F0g8rhaowr8kAFONzNPjctoVdF/R0PJz1SvjLval8nuGvg
7IU+JpnL4YW+jHlxjzE4jqoE2HDyUJVgrvmrcLonAOkq6rnYsHB/2BjuJ/hlD4ow7OFJengaT54o
LFd0xB4wW4cfGw1F8yWWQQg4RjUonzGE0IlrBXbOam/15vcZFl4y995az6dextBQkgm1DhUPN6Cs
FHI3CSafcIOYF1IuUKJTGWFiw5S0IaVIozmX9jD3MP9jMNv10k1nXUKnPWbReA1tEqeOrhaM6WW2
3hb7p67GKMb7wJbxBD6+5ftj1QxEjxS81KCj7rd7b+/RNT22outhvP/RFXWdq2sc4VpjLZoiz1RU
D9hP87w1PxZt1Vhd4ypn8LOtx2fiD/lTz8OIzKgM8dcVNka72ddMFl5t8Cvb33V4+sPh6rkWboLG
U9W9u7rV11w9wFIxHSLlZ9zKdfGjr+np4trFpavpuk4SALdhBoHpcQlM03T+995Z5B5G7Sd6JxdS
Yyabyfz6iiEr1l46B4m1vniDxbUn4xIwS9+atMi3RSCyQXmd4d9w7uA48VcinmOQKJAzCFD9cxoW
C2iIxRHHWJg2jMDyCSkB6ngk1GjXODngdvNZkUKypRTt+cmqsLG3Y0wOH7mKX4+Aqq49wne6c2SK
kbw6EhV/R78PcLln5HUFGkKgy56AQ8xsZKfuLWoMhpyTwSQPHz4sD7daJFFnhkoOATWNXJzaub5b
1fPE/pCBPjhXMnb+zhiK58NCod9BAUdhRiWATQ0FgEHVki7lAEakNHuyCrx+0iCyxN1uQwIxBiEU
jAjI2BNH4gDvH9sNKyJD4pvPMBiOSW+SMUd7+H0OfXPLIVcva5ZknHCmFE5uGVF98y1Q5peGaUVD
WQKMA41TPuHRxIBwxBaI2wyJf8YQWe/Xefaj7s64IyPD4J14KBBThZn6DnV7D1ZLi2UYeMBg7B6k
CCU6kcJxexSzWmHIC/xsjlpWMcytoGXCEwCN21Kr1iLYow85iDMNpsXijj8oFlinDO8aBVGi1p+h
7PMxVdtgJ8zcZ+RcvK9fHnqYDPqgL/QUyqobd/aQ3xibwKwrRTt+a4Uz7KMbXiL4kwDryAzAkSSn
uBIRZKRdsyh1FFL523xJDiKj0q5fGijojdFbq72x2SKzslbTycNXzjv3upZyja04frM7d7RnjimC
BhpOKTJER3YGUFAYPVWrfNNOx8BWv0x6YCF5/fxrp8+v2mPx3lKPUC1RdV4oZPjeQVrTHX8X7B70
HdVpvJeKLUXJqetiYLhHLrGibUVjCZUB60/oNk+joHAnUlYJP8zByCByIWqSoOnTZ7IJg5FSNo18
LELtJyJRnG/dm7izAwdBZ4AG7i89LoI9SKdB2hjEPQTjmsg7w7+v0cWWJ0AV9hybYGzOY4UCk1eN
TDMAFd7E5TH991GYEUmYonRcZTrSRJtLZgn8RpH7kXrYscfkG3JR9GEkkg5xBeVnOM1CqAb6tMY2
sQRrEDKs3Dh21KElECBWcJWWTWN4mGrXFbJOAiZ3BjrlG+59F7O1RRAKcRjaA8+HOJ4U0A+ofFVh
E/fU3paQD/HMIx/GHQDCJdejxnGrHit15h6XS5fGi9vp49FXcXBVBitWoODVJpHLjWObhXUk6Sa5
0Vqt1cNXrHfsOS+KzcSC92YLrlxFSsnFvEJpagk/Sp8m1Vl3BQRhgXC3PPNPq2tnZma+0T8TcxXU
AfXcjYEnCMGGpApMAohyOidfDa1tnug9AVGp8qGB/++/QEl+Dd0T5DlxgT2aE6Lj8QYo47UqvGTb
CYlqofCzGYDGjEa6+8Kj2NtFxUyKHxPQki9yfJYNXC4p3uYEJ8xGYNy304DWFtwu5I+e8WtfxHzF
1eKr5CdTPIKFd+p40d+2UTlpJOo+vN6yPyBt/u+22bJYj+JC30UvM5lgiDOjp4m/0NoxRmY/f0/l
WbVkCn0VntVLKWARAWeCt0YR2Avubrbq8NKcBVhc4uCJY1z0XtTbT5gwcmfZWQ5coh33gBZ31vvS
YhJ3QeZrsHo/5nTCGKP9owEp9h0TuDoaLZtjS8R2c6S7k3BuBOz8jaeH2uKhV1a1fQdUIzjTVlaP
RMue3Z64hsrrUQ+lZhljDKjTd6iCdlpyRgQwiejoxdHfsBEPl7has48o7p1bxAHTkClJMVo2cXZl
TI/wW9+XQJqAGLoIHMZGUBf+igwmML7p/X5V/Ml3KgF48lPe93EbRSwK5ygTxDxkqSm1GNUXEOMd
YJHaDJ4afHZNMelZuSQaISVsZeQgCoNd+wKLDOsPp1mIa7u4AkIVvz/k98hpZ8u76bhS8RV1Jz8T
94p6hwtew2zk6y9OtphB6p053ac4wR9TMdspDV7IxsS9n5DSCtdYsZeLUoOtAx/K1sBiWERTiG8q
akp1IH5B/FgsFsKSUJxUpfE1xZNDJBW3CBHB3lnl38UWHGBhkSmimcX9Flmdd9ze+ydiJARLBTia
AvkT3I18Assrn7B98+TfbWbkerVV3AEX8bX4S+Ga2OhbWn9RQFEaDUzGmwvyIHjr4adK0T/FJ8XJ
IpCF3Mf6TvO6xu+yJNDjYsN1wVT0YhPliJFxsxguxWso8Vi4bwzDeMw5U5s0vPt31kXxkDiyxYdG
v0biPdSKqDUIo95e7K24Q+JuDXmr8cMSV4UvIc6l27ezFTfx4z/v+xjiId1WSQA2a6+OKdYJOyV4
njdnEUVhON2g7SG1RqWQ1eM4xUSI9J6bfSO25u0PtIHG0jeZPFUDsQ+CHdzIuXwng9kQ8wxlpmBz
bQkWjvCQEO4QwqYDwoqDEQbmGwNL+GVcFlAeuYToHvHNP2VWo55CfrTpEtPrE4Xzx7oaA1P+ltJW
fyDqxN4Pog2A3/+v+N9tk5Smng74sEAljRYLJ9izx3A2XVQeUISTlIFRasdeLtfA+giw1avPMSjI
oaIWFSUw+mpE3NAobepcwdPc3yHBcAZzoSuwXgKqk+xKKMsFPannQh7+ZMiesbdeCX9P8YwyF5vz
d4RDUEFQRfw7jVAgcP1bgLqtOJeIvsHFDM4mVNd/l/6y//uVRAtK8Z/SQBN33LJOh1UY3tRpWOqb
FYXHNl8Lr2bRAn4t5vIwzAbCCqGJ+ovOUnbQDDuyg227oWDQig4SNe8dt1DCNvgM2ASjVmx59Qxa
eokzN50tjRaPr8T8QOJUF288Pr32hPlobdF+mZ0V6bv8tBKuVLRuZPCIq2HZwHcQLs8ddWpmkbFH
G/xxqSXezNwU2LSiXwUYck5DBwapEATD4eK9I14X6AKMr2D98tbwgPFQxcNUtHbio/jlC2LkBpYa
JTqX3fREmN/AOCBiXh0OlUn1w8sO0UFbiSMWPbB9Jp8LsS9HJ1/NJzEWKAjNxh5cO/FrwoVlJf4I
qh5/WOp9FLXidiAi30xB/MfZQBXrV48X+UXDg/pJ3TKEZ5H5t9QAJFjCLDXYl/Fu+UysDtPCHMvK
opwI3NwEwyAJqAmZ52d/xbFqkDUVi/sfkyDo1qgvIe6X5yrqrO5bvANaSmCC1NHjKAxZgZXx0T6w
l6VUEIjqiYxvjfHLwzaV0Sweiie4JvBOEBqeBxioYbhVgSKqzwNj2oBJLs77QINQdLug/qlVQS6T
DIqyHVzzNIbnTT8GBVzEwOF7i5t6R8dn5mpC0U9xWtB6zlKZUqugHrEJedX6/r8Bwr9aioxVlcZW
MJ8wYREFz5WpvtBGI1Sh7iJgTXjpijdRaAFphq21xAo/hhrtiG9d9zTI2rEG8KGmEgoC6kZjQDz1
G8kT6wwGUyvewVyCV0USW8eSNoShkUxd2kgKLFHYYe/u2gB/uCrzBtcdqbaRmXfywDF3wlH5iyLn
qc2fGkfBVZ93qIIIHLOYK2BeItqmV4g/2ZDoLvFGgqH2ji6H76nCx/ZEnZxybakh3gvy4NV8MDIR
wCMVFu03VfjbFfnX2RzQDz/A6/xiXsjYhpKiHQWQuTOGFMFJDH1eMHZfq51xs8b6+WJCfZhcea6I
oeXR4alBRUorZo80Mu4BRh88C5SzYLR2x64m6fR+TpyU8jl1GBMCL8PGQMTF0sWRSIcnGjiNWeOA
eb5kZRTBAQEE5BehJikSvYWsc+76A8Y5hKx33F2r9wIyBTb5d9+86dqfRi+F4tCb35fDGTOw6IsA
JUY/0TuCesNxeGG/iYNMN0oSGy/HXe68t/G40S7rW4O/vS3hj4h+ClI0wy5UaUwetwOcP2uzxZ8P
I1DKmuN7rPn528Y49WNJpP59LMYGr+fmhVFAC4MmnVzm2DCqK2blcDtZ2ILhIYEe3xcGMUNwomwy
IPySkxQNx0tneCyxL8AxfgmDON4PxyquB5hJ5fzO2EpLU4jViMcZ3bQb1DW486GI5EZBCeeTh+KT
6QV3I5b+vji/gumUOrpPqSVCyO2OHcreN4lwyPbRe0u4dY+0DZ6IXR4CDQNj6cIcU+4XKhZt6D6h
IMH/fa27wZ3uHbaVpI04xYgbq83blty0/WfJI5GRg0afDDNqEFntvu9HLw5rFhHzhYihQ5ZiAaEy
x0ObCIDe/HpGXjn9BqIpoW3gkOEMebmJB3WKUGFOb16+EEGZQMwjjjXrXKuiC+LEEqeV0OakHIEk
OpFxOPKxMoEpfek72PE0GNLEwLcJyUViXMW6xZrRxakGbTdDSPitgwCV225gSYyNhtqO+S9TOdiL
8yoY9DlRAHM/fhPPeycZXOQI14mnEhs3mQ6CfpcpFCBtK9SqGbZrM5gRBYI3KAHzEnoCOmoMzngR
fqMjBkjXabnuzWR2YyrPGQSA3eHxNzqAS3QpEnN1eNhRPDLlpjY+81oAklS4cGMvBuOBo2igrtI/
PpEPvNpX2vCR1pf0C3w2Zg0DRNG6sr2dUS8iIpCd0RxSwoO8HyD6iWQRWCdNhofrUVrmxwvt3OLr
1cdEwQOunLMsyDgF6JcDD5kDHps+JyV2SrbL+XhZz6GzRYlLdhso3Jxxw57uqGKOgGvtqYkhhT0n
7aIK3jO4kqRu9lcQyd4gQiM1YQ8EviR2zsXdyXz734EOqM8aNkdVqGgdknbgwT+iLFSs2iTOMBxb
YN5RvuIcLRVBZaIz5/yGTIB+ihKQ9XW7W6FdzjfKMjtWThle1vW8ZdhNhBBjkwAR9Lxhy5UYpxFA
LAYX79PNY1179tWaeSOjasBji86sXYAhfTVjtE5svBu9h0V7+bZeuOGyZmKmnkw4CjWxVt/37EuQ
qcgeY+Q/3O7iy5kJdLZn9P986wnkE6xw0ZoeIQfucH+EB3jEnpFdnq0f7SuQeIjTwwVGJHhSqg/Q
5P6ORbhcTcySwfZBHOddp/ejfqRBkI2eidKNORFEIZjKH/CmYqrMGSfgkMnd0ugG2dPUEVrHWkXv
aHPBvsNG/DirVV1zNdsVeaG05q6tu2uAQ28NcKib4t3291F85vH1XeWjvmaj9sAWdX3turo7E1Cj
ftRnOrsTirfZ73NXfL3kB+L/jIuOC5rOzfL/aNvgkxqXGbdsH7lZ8Y/ilF/jilzOX4gwtuu5uRrQ
I5kjdllUS9YSZJRZhiNgUe4C91PcHwDQ3yf6+q7+vudy3/T1UtfFf+4itu5H3vP50gUV5eb4/d9H
PvDFv3/8Mb8oPhd/ztWbXDVXD7jKzfCOvxLwK+CreD5+z4O4Xf5OfMGzxkeTZ1D8kL8Xn+riSgRC
Cw68Xj8crgKIVjyZSx7Q2tWpx8k54CGLOzXT3SV31dUrdWTwzC0rlRJEP7ruH4fmeFGuKlcJd/4o
YnY2ecSQ/0xZh99hoHD0qGlcqoSJTE7Md/3U69kVaAZHdGYA0P0MrhRmD2xUTK8VXfmPqDNbTpXr
1vAVUYV0wql0gmLfxRNKzQqIHWALV7+fkXy7/kpWVhKNwmQym/F2kyIxv5yo+wmxQHYmzgSuhrzk
1YWNjGpOlfBUbgBuUJX7EcZemeSETBvccpR/Chfcobcse2RIElbgs0cSRgezhjEgxpQKTEmxiApM
eI2roIzLGFsQv8P2pYwVZNrd8D5sXVHCKGhn3mgK3t6DjZToGfBB2J0CDf44NhBB/8TC5RZ8kld4
gaUQ3sVlUmMAaqJnRJBToHqMB9yjb+/uQfggd8D2HniPsPZWRim41AvHnpACKZBcw8xXh0v8x8aD
bwiRrKcIQ0csyx25w0MrgjLDTgRokWUJNzjxFIqHYDPUe9/MD5zcC30zFHtf9WyWUmfGLCXuJO+o
mjRDKK9Ubd3Gu0WYM/of/4VRIwmwvY//JJ1ZRaVxgYGnh8a8DSfQfYHJP2/W5A8ANezm3DNtpIR5
H7y030Q32uA0fiyPv4u7PH6v7VGzV9eEsEyvU4wQh67jWr2aw6PrFzQS8UnY62GlyQ5md6eFtMF9
chlyQAub9TxWPpxq8h6rQ32lr+6TfID10wOeOMIoSt8rofIhmaesQGbykwtkutW62gvHXwmvO5Yc
9Y+2KQCPWIeRTV1CUjtcIRYSgBsZX9i/YT4moBSw/lpEK1Lqvy2tyMDuysBJ2c69+6LesZU9wHmL
jIBcVVdlSDOYS959JcrGV0qX5kSREuVIRZBH4vTByWFwducUR6xlZw47D4Y1RCGezmxzDTXgZRyx
MElh8Yscgd4ozpYTmzLkxVPC51AVE+/rDD0Knaazuo7ew2xSchz1SkHk8vS0gzVuCKS+DFv4GHgG
j0AcSJ7DbdMep+N6ZY2LVbmrht2pNTYbmt2KhF9ziUmqxwvzyGbUmOvbdipcR+yrlpjKxMctmySJ
O0y/7IU2KfbXtfalfulQPc+DZ/BBEMMmFd9Jm8BCUuOX+ixjEXAedF2QsL4+Sj1s9rwTrMELv6+p
MM3PK2Q5GNN9Yub0uu2Dk1yG6dyeZ0PRbr1wWkbZZU6P2OJqQ3WAd29f99XBfe9MKvJ70cm+B5AO
Pr0zo0YBZ0eFE/ASyj6fGkLrQ/WD8FofE8OFPFnSpR9BPrz1b1BhURQH6rQzvwwqysPMS+hS2LEM
Tlz3Ale0IB2xeMIwKoc2414piBGLvgX6v4yv4e7lPoOG3oxJr48cJKrmp42JIAUZRnBOyiUrhjkz
8TQHZT+TuUE6yfTFzAfHY8wCpJ8PXqP3GGtYuFvI3yBe99+wiBl4bmjRIR4wV1PwEXq8OjMYKKng
J8c5UaAua5z4iL6pE5oh3BCqB1fin47ouCBwYu39wUhfWasJCJUoFDuzAvbRFFHbPJ1jzWYhW+tu
WW3G3ZBaq0cOBuUE/LPG6ph7Nya1+CdjXFiVUE/Ja/cesyY6Taph/YN1H4u1miUZphGJJfET1rwg
78/VY2rNlIumHeCqKjp9laPzjCITvrMoUYL2X8fv+FgNuBpbTIrMW4J2Tz17/1nWU9Y3+rJNriME
nOV5cCNFI4gVir3RzbsPuotm3yweCVs5oA8WUQqiNMt1u+hYATCgYMhQ0+7aFQrI4LOqqYQjhCAm
d9ENP9xQL4FHN8ZWX0BCZxUnUcHGms0Ne9wIckpCjh57zSOzszFyhtWayvbfp2OQUEwekQsJHH4d
SOw4j8+8L+sy0L/ECipUY9cZIA1LTwOXyhtsNy97IufBkS8GIYYc0KVIRaF8pMwkvtL0nZiNqk8f
wOoVf6DdZ1XOOJMT6g7Jao1VRgj8vr9pFharOuJ9SFtgjFSleV/qcf+eY9Z++sqar5FeUc4nowRt
Pi5IaQ/vDTIwDbI/EIX7jx0mJ11Kx1nAtu2C4xo11yz4MOrBe4NUwa6LpBnCFWlzBFQQCrbKx22w
d7YJCu6lSJrO2HsHWBVrG5oVG2z0/CdVOKCO6lXcxZZHbuL7PoMKZeTuBzle7l9IgFUTPk+PmZhY
2K5+aA9HcixwOHV6V4xcWAY5sHJCbLM6Ew7s7aa7Cgr3lcRhjCWCWz2o8sDByPPDovQNJv3wGCTA
YfLeC9GUHWSIRYhF+eXqd4+DEldUlDNZjwSLd+3eGe80LJbgg/d4S9vCjTFAT45EC6qU8Y0gT8Xl
sxQ3HFx+HnWo2UOdIerpmZp/OU9UbqgrtvZo1I6Wl2eeiTd7ir+Hr7B7wFWC0v4jUB+BmYcvUr9v
fge+YRYQX/Zk1r57Ku0LZtgMtGOyvdgD1c8644aHUDGvnkQv5El9HvLVal0Jjr7610WR0wSXoL2w
8W08JFD2DxgBtv7gu2wW2Aw70ckm6wnyDO6cCKjwm4AjzHTWJSjpRB3Nvrj1m4QbB/uP8xq7oXu1
Sh97XV/xci2ZfvVpWACAAKgcq45vP2ZEbRHZ7HD1biqym4GSJsffEGYV7OgRFw4RPLFGMcuOTiRm
UsHQppUGFTF+0jM47GphtNFNm+rVgtdqrEGarlu8xA24tdWivY2N87x6DG1iU+V4rM1Jm+bqhBe7
VSurxTMxsW4TVVuo1aGuFleIeSUaWI47Sx5VItnN+EbvTqCppdP0HOyZ2jRRWW4QqYvApwKot1PM
J2dPrBvKlVWstXJlQyVj0GiZBVUKBDqJGs68tZfNJXwS3roqDPdJbj0UpA1H1YAtNqjMiQZ1cTxF
WdYaPlnPeIka4TULrzU8tRAJlTJXGCguku58VlDuse9GeaR8Ff+wdcBKoZRbonB6iPc0lN0cMsZd
zx7WBxR49A0y+hIoHwOe3X0G5YBB+iFG7fjTUOPhXRw7hH3Oj4btntBcVJQOf5DxtEOoOpB0OhLA
5sxhv024EiMC5Qr3QmxPdw+ETfROApMNklszg/tnboh9IrsI4iX5d91xOcm/6C6PBeDG0FxrBNAI
DzxFncvJ4nSCjSpD4htt6SU+z7uD+xQAM9HH3YMRZyO9n8Ywtaagwsg5qiXORe9/kFYEdMcLZV0H
JTGgsubOVnQvMuiGcFZmeMItgZjmKDEZxvYnKFkgq9ssJuX3+Y8LMWEYWF4AZa6gkcYMPDXs9l8Q
ExO4iQPkf6j0oBube2w88JH0lUMdFFu4fkGBI4gBQnaDdF4R29vdA7x62Fn1kZh45N9MkK4m2baL
AGJ0Z5g+cCb0arirKA0J1/qBv1DNMC0yPt7L8itKVu8+HnRKgTGv9zQ9htIn5JLJ9RXmWVjgm4XN
oe1bqHR1T2Pt5LgqE9nu1hnnwPwszdBrB/QqBfUA1AYYB2SHMQYywKHOg3W8JsfB+rgVPsuVn0G3
gyDK4iglbC7oYPosZNv7yddMr93jiPCB+kmEAarklU6s1wu7KsggAV/PqldrAaFGOMpypBT/BDoT
BEQBQmS9IvZgwWssmCUBYFTl8a/Bg6mEoAVFC9iAxPqQUE9gSwxX/ECkFL9/SD/4AzpxMjB6xisp
WNXRyGKsIi4aBbStcyA4gyaQwwW2l0RvXAGtWnxSnjg2kRnKQIRktJkbeO7mHsJE56D96JhO/QjL
hkUpxXjqNtRwsWoDRTu61Yrz1DcInMQegwf55B4hEyr/5lvthxslX2B02fBU5E98GvFl18UXwUMR
qowzXKHTKc5srAAxw8C9QUO0fJx1QBGPIzVOxVPJwInEmHbnwMikXDNyki3BMpiKNNLSC8t0D5mV
o7ufufUPMZ0BdlgRkJXXvpo8KYH+pnpskcqjpGdmtyZZiWkmAZA+DhgU1JkPztuXQJbv+CkApitp
fxY3G/RbmHnZjFDxDacpolI22QKAWgzuYFl0UTAIeFtjsqXkoLG+WnEzErolV1b4Vnb4hmLFaEy+
icTwfVj0Pn01hsQRPX2IB/XwGvHCt5UQtihSQuT9xRkzWmELQf8XK0NmTcPAd9rcdvfV2wd/FBjX
Cq/Iu7WY/EqqheC3uHRRikGrFZXDHEhutGlcdmjCG4bxc9qdhXfX8A0NxTMwkbGn7x8Bc3ELm9ZA
csinwuvwuMMjiCmcAYoC+HmIWJpgwrjyhaZBqaATwXy5+ULo0Kl3insdLjU9nIDBgDcDwZUpXGxe
4LQC8oHkgJQC6cBmy90ACyccaGbYzwIz/QMIinpBFAVB7o6DcbLdQkXDwwWIUG4OkudoOHk1eA+x
bBGMi1TbjfAOV8mjQ6TQ0qAgUNdYyeHh2ob7nnBLKLUMxCNEvhPSW7JFiecHFEcER8kCQAEAlN78
p9/ve1wKln28nXRJSv0byiZDYbw4c6pBUoxhGGLzGbYBFLvAC/ZbCHqWG4y3HGfDZdfcNPxQB7Pi
j5Rt5Gpu6NQQ7Yi1pS0YxQIqMmAI/NDlgDf0e4pmfNflsoj51NNPYFTxNkLIeQy30AC3jwUGoX2h
7IyTYL8HbTbcpPW2uJHDF22HaSxIs+qPlR7chEpYXCrOAD3IdyCuIzogDA56obzo20+u0X2luhyH
M24DHW/EoyKiqRLJF7y+GsL4gV7y4icKRkTxWqGFlQA14BDfJE6Lxvjru6zYeo9Amp3n0c0EzxWu
IIoTJjb5Lf2c23XcIN/PRsIQgJrKx5VaB04IU6H9yEk742vEX3+Cxs0YoUP8uLhxrlHLL4g5Mnmd
NtjYU42j+FANtEPaD4SD1+ZQIDs2Lgd12okWTLrycVQsZMQRClM5LIefIOFi/lGX3i538C8DMlGk
U23lqLlOcn75QohAQgySo2wDbF2IOIKnChFKXleoQ9chr1D9Lm4pSm6SzVZu8l9G5kY6qDjShKjQ
kuOKHBgsFskz4vcUpeld3HhCsmBpQh0J/bDRoZwobw/78+/jj6cJEY17+CoXQA6RTiCFIdwQoIPK
dwF3k9xPwVjEcdAsfymkxBmH0snKYYPfC9b2zKK35+4oRU1AL5AtcChuGP49vDRBKwIIJhCY3ME1
v5diLaoX/pfCrazinwxT0hYMBLBEUIYQXif1qZS7nLju33Hqj12iUy79wEC5xWcPn9jRH8cDbScw
IYY+8ESEpQKKw5EAwrGBRo+LcY9Ykcmtimk9r6jBYOHDZx1H9sTfIzB3pyaaWVkp/HFZKM3w/vJc
bFN8/Oo4Mmplv6Cew3nKq6UwWy1cULDP9QWJxyybf9SHCOWUaNc/aos0o1B+WEzQSgCqfEhbyBnL
I2yQfh8XtU5KtYUtgieRJyf+hh5ykP5JK0lL0SV0anfSunJWsI95F9yZIZMwFdCjn78tK+0o5/zX
vm+OVf6C39JJ7v5fS0hbPJhTaHFoRiqvLfR6pid+YsamFT6RBIsKF+Y1l5a+y28h6chjPGciLfXX
4i3Hj/MVxAGWonBvOBOez4K1v214WRmu5DICdvOBAScJIBL7oVCu/fsAyOIAO6RfC/tAKAwQGXAA
PPL20mxyb8rNQpeCBUjuLG9BIQjki5f7/McL+mUE8b3cW/I7hlCzR8oIoUG83W/vg0cl/UPWJL+p
qICKPDUbyYUHSeBdUr7K+xGy9DswQFmW+1KmUWl9rvdU2tYyQPLQKpA5LmfQ9YwRpFS+o7v7AKBA
0vU/hPSUksVtnCgASkC/YHwgqDtEVxdjNS6RvKQcg7yfEKT+3qTmEUjhfnfMped3dD5ajwbHHI0T
k4mZS/D7G5r6r8Wkzf5oIGJiBgoGR6X6PVWZQP5O+I+vIt3f4p8wv83A/sm/mZDr4PqvztB5VAPa
esNjMD4yRv036D0ek6M87JJRatMlH3IEdDp4L3w4fZ0B0mD9h+yC/zEg4Hu54T/cpDQ3N4Z0Xpmm
EXTw16z2eBauMvirpNJJfW4y/gJmKO1S0O15NTo21AnaU4YC+Z8W5EOGEvHKkGFFOjXv4IlL/e33
xvtgu4NVPe0gxyatcOE8WTpzFpA+8ArFf33Psld+/eJgZazIWeryFE5IDr7i6fRqDlrs8XEgdY/U
WqUG+uIRFrmJPCanyP9IquU0cPZi8pTKeuvJRCmelHLHc3/Ax5Pv5Ovf8+Qn6F5Daar/nkOzyGX9
I8f+zWDKWO5MabKXp4wpRQzlxlHG0hH+/jGH/vUVGW6Z23mIuG/5Sn+RIUM+spE9lT4kN4P47Ukv
b1yMaBi4/t5IvqNv/fd8WWTKq1qy0vnfx98b/e9nO7GmXBZGabmYmA5wlPI9nfggY/b/P/NFK8io
Jp1POIPS4Qjh5FJI18Sl878xQ/6n1M5v4Ff24WLTFeQ1Me7htWTck0739z+HzbpPRisZC//eSR6V
2ebvJ+lqv6fH3/6d5t8M8Hur8bs0kcB6eXWWGKwMWB8QyC2vhuk7j0Da+dWModoYy2AjnfcxzM+u
X9g4a0RKOmkvfuokV3bczs42ZlfuZmZYB3s6JwGcMAgdQy3ZuiDXKoIeCDK6C5atEbvapQwUEDCK
3bSx0WP9RwjEVr8ctWj7gbzBs2F282me/a5DTB7eHr72xgfagO2a+5D5qdBB8uVNqu/3t01R7uDr
EBUO2rfKKnjOjvuD8zw13GqWz++GD6BhvuEx1EfvFNWlezvCdKaUCsLsIhPf5xAGYww/ghpqEfXh
IDdjiwAdGGzOzY8dd2t5cTj6Z5NSTmkgKuINOIuAfljl9FbxSvFGvsEiSp8cC/+Odeve8nTHs64B
ws/C046hJnA/qzboRY7XTK59jFQttAKphldxClRQzzBqo5heMnuewifJzs9xtYRDgLD2z5ssc2Hk
PcnqyWOYu+dV5wF8ZY0rZ4iCIz9oO7nr2BiiypiSHx529/jVXkHeTY/wHxU3RjYTSMZuIxLPf3Be
7zrh8+Mh6FB3ehrpQwQf9x4FOjT3NqNAKQqrM+6OHZx7MzoxaUJghxvizWJ2yp8e+iD8FYwuLjn+
EdvCsODOX5ZDInEnp1m7qTftOIfw9YPRRjt/KGELj++reFFUMaY21lqUSL2vcpce7ovL5P5t9wl7
bSVsAmYMgaE284uGLNytV5dXz8ITr0vFSkLmqAa/o87Olurrg+QVJA8HLAGvsycsBGtPHVrdA6qb
Xx2TBvXMyFk0s2zdTB9f+sRmNNVDWlY9PKh6QLwPnpv34XaoKZMeHOjxB7oh2pQKSNCBFnmQmFRj
TYEbFWuG3czSXrfJ5YCIoN/sESlUe+Wr2d/Gt3n5j4Ugyxecg8G4TbUgWmb+hFE5zzQI9fwSUIto
Q0GxPhBN1SuYbTupIMYFzw/7g5IFdD/HzilbWyfYEg0VC52Qg698qIWduU6gt8VOExpX+YlemWtR
+JKQjaFDICU5VUjqh3KBqA3Vmn/7TOvP6nXD0GjwQqAMMQdSJ3UIsCQIseWssMZXrETL2cOMivcE
9u86O/a7eKiDf2IqQfCB4rWq9yqjZxtS8n2GJYSdd2AO8sqDUHz9KtEO2iukhE0LbTSbnlz08rqN
mCyo06BC+iA1c/TD9Vf+1YxaIEhZHjoDKUe943Ko7Yx/1qQzvaFLk53aNQKjGqLaQ+8WFNqM0n2H
Go9OUI33GFus+99L9R82m4YWmN341p1k3Yn1juzzJ3pIVmiQKjiOhAY+IHof64zCiE7F4cxADPHL
QAqL16n6itBgn4wRWQg1NMFi0iWy0Uye5kR79Z9Z/0LxwrzFWmfwVPoSv4TdRvZdYtSr9x82rNKr
V54TXY8cmAusqTuDAvFUuScO2YbIYWBXVM07KLe7waeYnop9GjTn2asAIjj72reTDj+xnRXEALO/
zolFAlQINQgxg5saau8t9EqrK/ZH+hzb8goZNsZJEYVUgjXy0AgfeJMUMVbmw9VnSE0e5/vLjhJN
PkRT8YXpTXRWBw+cb1CQPr4epqsE5gS6STeLL7QHrp9wWPDjnFVrBX80uE+4OLCkqELAA5WEta9s
rJDNoFENB3HCsWgOZ4YHOhMruQ7vq+7c2CKI+Xe89QksMUGQ4bu8/PYNadOH7tKh8Pdx1UcPP4n7
QAvr4T12FuYXsFHH8PRfuyvYCRqZv4bHn58QTRtjzIIRH1/dl+Fd2EkofVuPsmOAREcZmgfylUAA
v4Ao0IpAC7pHFOthkLv1I3Wv2EbcXu79Jtbpx4cBLOB2AP2osr3VUKGGxXmwnuj6wuOBqQlXAT4T
RVBWX4+pBvOsbVzz2wEWb0Wg3F11Ru9FY0LV3T+/azYYK4nxXDormSTKqKKO2E6bNDiXLk/qUnWB
uwi5EkgmViglIGB7jzuJgUBN6E/1MrNFPk1x/Awp7Zy8IXxUg/f0PTWSz1hlY/0ISKVafL46JXyF
swjL1amT+WeyyjGq0rOwu6Fk+ESCZn53lfiVhbXdN9JRUS+a++FCBBPx8cUsz/ZkClDLx0tE+02A
QwCCZAQyGnUFGMsoHz66hx0CxnL1I0K99cSCxZg2KA5NHADKyMYjEfUY9TsF1mCqhTbmod0bmVTu
Y/rYHueVX04YAGw8KjbHwZkCpEodHP+sC3zhhuquq9T+pSH7DSTGq6CkYKKIaXETID1749kBAf+I
Md69DxLs374ercTlpSwAyh4OqxkxtN0V4aMzfrZg2GGEA3jzXSAg5wqPitnx+wUpv3LV4RmyFXgP
oT+kkSIQACFihHXQZLvZ0XtG9j3qICd9sWoIWIXA3auciEQsAjSIWyUFnWhZsV5tkLtB5M+Ct+bd
Hn7n7elAG21fCZ2LR3pGp0UAh+8g0TV+5irxG4tR7l4EafAAf64fDwCRQ+CzXVkDzK5fX8WS1EPW
H7kjrEEn0b4BJM5r6J8Uai0iDHpWFjKLpYeGVMXujwrdh5V25eIh8VoB2JoXzzQDS1qzl47fgRXU
I3vD2VPBhBnIDrWZs6D6UH06EJalsarKQviEJe6HB6yOgoaMJCEqNsgiV0aAzW2ADZdHtMNjpf/w
Jy3IuRrgHOvBAwHM5Puxs+xM394LizesQJkph5AdVZiiPRVLKkDTo8ddwi1iYKrqHjfd1X1sMpHJ
KqGXnwcm4YKfPl9vY41qJYVL/OhPJJG4JrKFcUYa531YDc1Yd4kJcsvwDN0IOaL7GaJVZjcK+TR6
w717hVA+yHFYagQ8pfhAjqzH6FFvtWsfpq/2mHSs4fU+rsoQoxulMzzrbkGSvUlNikCBamdQ4wKU
ATrDN8D2sG0GO9y8Wd0jlGTjwPvaAFEueBLuPogj9UFZ9omheX1rYE9k06Gp3mgsMRAd49y/z8fd
9R1hrblvmvABS5rk1mzemuOulZzyefkcXKiace8ri0u7SE2MIwYGBsO3+fGxSikE0CucNiiO/vXu
KTR6J/qwrc8GCgDEfWrC37b7zXP4esZXEhVy/6bHtbMvT+BX3c0rXZK2V96j1vixUGhbZpB2wgpC
VmSf+i3GuGpivZfmaWu/lx91kqWjh7N8pvO8WZuPuIEEjgHQM6Smb8TgpHy+f8o7Tv4R4RVp6it2
2O32tceM0oK+0d4e5Gs+Qdr4SvUdMwyeiBxp7AAf5y4AoVQaqXM/bddAULPIyTK5wLGNaLmq75gH
xV6eHsPCnN21qYMHNjysbKdZm7e2ON0G9YMMFTQB7O3eg6cDI2h5e9Dbpp+GrI6gwp3Rv1iDyhll
SP7aMSCqUmzvp77WiZ1sV6NuIgvHDJ7AdsVQt5dVs83IiUtfSzxInmBqRroGKG3T+IyHAc6tt8Gx
Hd8znNv7BTu42yj/zFVn/spnH5a3jjaU1JfP4JPPTi+8UoifT/3ajipQV1bPhEk4CKnH6X1YUt1L
Y2wjFdQyaXzRFo/7htPj0VZjtaZ3o5e2At8nScZGngBy0O3n+cwiFxLL8GKrXX4aZ1SSyFUm2fXf
w/AvHI3Y8M0MsFm1OmRtg2gXUOsRO8asm83ezRiEmWM7f+bMItU07+6r+/6G/vk0/2S79DQ/atNb
J3w94tNrqZKiUdpoVkccfobXyXVwtpfZa5n9uoOaGSZYcW5H5ypxmFI5lXLaGofnbZLrUIL5a7O7
vN43z1P8upMnebjf9+V9cyxXF2fE4dyQLpDR0iKXdubVa/k5Lq3OIlOTpjPNzdmFAjUSvDZ6d76w
Za0pkndi7kTnHvOOtFzHmHXea6vC3vFOfUp3NZrVGRfw9cvEUob3Njnfxq92Qss+tFXmjF7NKOcJ
5aK8fhXH5fG+/7QTjie7/LCKgsWwtGywNQ6cIcd842EOiYMfNRwLWFcxlhn8e75gFDSCfaIl0FkZ
fYKSDl95Bdo6JTiawasJ6P1iY8OuCs94y6upD58C5rGy9uyzp5VYdFC7MRidACaa3hUxCIg2/PmL
T6KI8D+46F1XR+uHgRcoWdtXQRUdxp4gh8rfIQQzKKmA6e7D2uu8Nsqquy8SBwplp2Bz7vZLCmIX
ul+oGkF6jPjm04wqSlUY2J+95rO9StoM3ujE0zKv9o6rI2UksidwqW77byCaS9jJOB55Gb7qVHIZ
D38/GRuvQ97gUfevdljXPH1f1n0+s7af69/KbcGrcxJ8qqz3iyFfuWU0c1AZLHEVh83zA8IoB8IW
p6jZuugX7wbfB7qAcYxwnnhS8UCNTKmwDt5MYMd189yZ5VTrLOxifuRmL+WIOYT7+afQ/ukGNrP5
E4bRi5WGBeTrYOajIJLouCaI4l0i4lha3fCDvXb+da2U/h2a2H2mR8gvSPEvTEndqvJe/FVB2NG9
A6kpY4XA9bmmCG3bfv1ed2BQf3z4Oq3uv51JcWSjxrU5KMdhQa5PZzj/NBPtuL4xJFrRpcvkEUBs
wAg2Y6Mijn1roeywBr9835lucjazbWIXMdwa4AZ9UkFUOUnaEMkWYhBX+NDmwM77VEEDkcqI3ogr
TeXUgVVNRGNydRXmPJEtQUP/JcchuRgYZQyRnEI9lmS1eLJR9niNSCM6gBZigkoSaD3rli6SAJae
NFOO5WFYT3MoRAmSFbbB6GqM1f0YyNK87tlLlv1PXo0q6JyqxAUsagd/C5tYHS82GLcrnqh/HREj
M1EKUjpztB6WSu1QGYGlXXb1kNvmCKkTxQ2BPzjDPWQxU7v19jjWMFsY4weqfN9+wMQyHAisXneD
Ed75G69XSP2KLCRweZs03R5UMyGScTz4hpqrku0ukPXWQPEwffMw4UWYtyPbu/WYG1tNgmdvuw9m
fJ1e/fX57n6RgFr/KybYY0ZEsYKk7c0l9H+nhzWNr0H/bcD8QCr/KchFh5djoC4qnO365r8Uzv9x
biS3WcNuhlBolrvzelmuXlMKEPaGiZiKwOjBwhbKjPPd3TiH4w/ac8zilPmzb6zt/enw2R6/9KVC
HXZ7XqYznra4jRscfkTPmw/fq/sPMEdAHwmdBXv3m8/pUL3e4QPnUijpO/vHgjLL/D5Sur0qEYB/
VeE13h2/f8icogbzYSQTQ1fYSyr4FhvOTOQX/65Gr/hnelOS0Mg1scLLgPIL3YNVHHMqIhpkfsr8
PLzC3Zt8lmWizzEpb6UxjzuudPFlLPOJlGgGyF6KmI1JxUtw03K8EDS+r4diigifwY2GX1ERoiDQ
JM7BCFtcPxa2/xxwC7NujVMu2Ow+vn1TQi9AR6lioZjCQXZf/yr6Vmd8JWnfm6Tv6vtmmfVx2OZU
2FSmZGX1cKJje/n1YiFDPp3Ha3R/3Yt1ufsug2JCuYD1RaRN08bNv0jR6r7cF/GGrJMrz5wb6NE4
iU5yfPbwG7MwrODK3UyUdbefaqzWbrthzMZnik1QK8F5rUUaSe9GTtCKLvwAvphDGwHxDJ991urN
MGcu6HEL4BicwWdaaOt2m41tmmJPVWPXkOGuRLjp6vDKekp8nSoFbPDPjDuJGeezbF6u/u8hjkN0
bdR883aFbm/2WE/YZJy8c3w82L3Hik3DNX5RM1moUzZrHZx2xcPsEYmdY0SjXUan2Yt9AU4VMU/Q
15rCyk9M4sthPdxoU4W587fZYcaSqJPoT1dbmXgnEg6MdXPzo4yLhb1mg/6+QmpvhscvZkdCb24/
d7CR5QVN/dSM1cVFpqHuIUXXfsBBg3KXjRGX6WLJDhtlzgQLWYn1yDF+rLt3qh2M6eb8CJPm2MOo
XAZrFrB7+yOG+Yzk/Q6gLHuiyBgTNkcRx3KL8ROUYFbCIajEcMgANlniF6R+3zse7lGNVxH3gQfZ
1Ut/MExkas7/QUFWBjZlBLQ4PWMEUgZW1gY6TDPWDMHy3VtRukCmYEYCc4l44T6QXQXRlchkzkDh
aUgh6Fdtix8vNIo0weA5QCEUbG8MxKToUOeFzAp0Qkp3X5u0vY0AiMx6YEgd/obSB0L5S9LZ45W4
aQ/ZDkgxNmZl2MTvvjHANoYS0z6bnxMnavY1Gs6HoNszYCzvkxgB9suoNEhnBTojhmr8juEdgAi5
Zg+0zmJCsNbQrP0CwvgIs8XecDmfnnqceO1t8Qz01XBw81FdoGo4wqhQvGUTNOPDPRgiJcDXsupb
7JwoUczVuB3igEIbCSRQ/UhZH4A9fsdWco5OAMf30YewCqDAqHHn6EHGqAt8lvEw77VQBKs4Vkyp
F3oXhO2BMYDUnfzpPitsQK2Z7edUcIWnUUf3aTFOozJoI30AnXeQe6+BjnEhdesNnlODto821636
RtwNlL3oqE8gdKfQ4BwQEthIZFCD4pyHS2kP1p8olAcdguZnp+TfvxvcbUxh+uyqETB3wP2YVWcw
BHGLaCMBh/4MwHTeTw+gTX0ga7DURORKfXbwwEugTagoPEJ0Y+gRG6SmeURNupZeAewyo1jNhPJt
iCYDCcoSxcE+G1/2WlwCOcFsGVoJdovBNXnCDzrN2ARBSz3NUI9HhE64Nyx08OLy8jHrDzfDf5kK
WHhYk66ByEDBsJKFHYDBP/a/dDl9kKFeJ1vlMDN8wzf7+robWO5zK74FeGgMMAaBRZaPgYXgIdAU
A3IswePIF0E8DhhBMSEAqsSxxwyyqRVxY86UEdb1CdTq478XlTEwpNdAi9jM4scG9uAfd6TY+6wC
yUhxRp3+b8+DZFT52yciGIhWrEOe8XGFiXx3eCNeMawG1Bk5stqzRtTiyaUmVBgtnEIqWYb5NN51
oLYXZjaSKkJWBlwd8gsnkRw+6AmeG4wXintMsuQYdmfloJ0Bj4/OG9DRbwtiVbef+dZEi+DPwcLD
poNb8DWYaPPP4NFPh+o3DkssTXvNdzkQsyO86fokP/BdjRGAOncSdD8DlHcxlH40FC90FdUGkQcO
Tf4H7xXCjvbgarhqQxU9eS/CItOok4bG6qMsdWhoTAJibnWXKfPeK5qB1Vjeq6GMAmv2x17mENW2
7PzePtXrcsSYzJoX0ir7UyXzm9eu0If4ILOILR4xk69+G2Ntb5uDY/ntKEEG2lAdympqovm22HAo
GH+wbLqTO0gXZDlFHY07rk5OY4nhLvGKbAbXd5+Bl3q+TVpCn9EPiGDdLPjJZtzkunOHgRzAtGXH
esRhJmDXS05QIYkAFsmuhKX2EV2NkG102Dz1KE/eWEGzmT90Nw00ucsKu6JGtj/N6GgA83AzqFMF
JBotdIM01zT86jYg3oL8YKZnC6MQfBWuoAI9yl46XIebnw4cBhcoJniAwJM+99vvdKROWWRSvT7/
+5gSAFlRZv24ysnXTxBEPTjnVJWhKSOS5L26JIxfe866CydoIGZplGaHWNsuPyi0MW7GtBnoD01a
zNwHWRMUr68unwmpEB4WOsFp9MTcwwweYLb4/nxlZEkB+vr5PzQOCDlv7Lg9hMUJ5mv+C6E91nL4
ImBcy9wxnT5CwdGJtvcPCGdg0SP3YkGOJB70WRBrAttI1buPKE8NMB4guJO1EaF7E5L8+kIJfsMy
zCeUfqNyZKFTahEy1OHnHzYIX7cdox+JbVZyRxOvLhCY+uY//eu0KxdGYiTHmbrENJGUeQf2I9O8
4JzHoRGZGMHijP0ipYo9I+aYLPjea1j6HYxBwpekbc2wK/P1TR4ZW7YxwA0smigvX1BWZ+jeTL23
ysMUctarf/7XxTcPZ+z+xsFW8EUGmRnVLNJm1+9qi23vKv8qFpA0ib6ds8943t0uoAFNn1yCyxAc
MJObWLLse5exQ9iMM8EDqt9l+TP9JM6kYahFBOEXw8Taodz/GrArDc7f4vSEOYB3j4BX4yfzhjGl
Foe7DeDG6A5HZsbyzdilP+UEz79bUuAh+U606Bad+7gIEwvHtoF8kRAvI5neAdFYYmHh7rM+vAwa
dOUqOUegGefFObr/sFRhPYlNRemxiLqvXkOohAgXDzVmzTgOrouo+sFhNNIjSEEbAoGmjZ/G5L5P
UPgm1t7qgyEQomZTx3zGp91nA2Ha7p1m4ztZP8cBFUL2Hsoaj7jj9B4q6yeUdOzax0+4Z5gZUBSL
cVekfF0D6IN4ZbCR3cqQXN6P5r6f+DlBZC8Qef86ieOjCiYCf/cbXODNZJi5KRQKyB9z1nIpIcGC
FryBYaweDm5n1qmVDwz3YYW3NWbsfTrm/xF1Xkuqo8sSfiIiACHMrbyE99A3BN6DJIyApz9fwpp9
Rg3Tq5vGSL+pysrKJNF0L0hpkcy0N0GR1GKcYZSJGm34iB5RtQkdjivBZBGxiaL4VwuFk49ry/jR
Ra686vLqxorz9gLNE1eHWufh6HTtPOQRBI5gqr6oBlIdTuwc9fe/N2TI4X74mB8o8FfUUQJ//72V
cDa1KGOJKhUXhXITWR3UcYzgSaFJYIgJQYIzl8iSoDWXScX7QWhwph0t6T26j3XIkn1cU1SbHdzC
gu0D4ARXdogtJfAO6ftiGm0A1JPpZl5y9a40xb78Wg0/XRYXWgYko5fCE8j7BhfPsG4zm9mwHc82
KcrKdcJ1qknk0vTpFOe4elVmeL3jS6NlpoJTCTsUBMP5Z8E6dofOiVUjy9mtve/Tx50tyjTv2DG6
0BNC8+s6vzEqbAmATNLw2pet8oKeuR0naU77HOFgjxLYbVMcQkDAdA+VmlYF8uT6VHR3eQKdsN2m
Vnu2rfWAdkrWIkw4RxieP8iLGWwTqu57wtI1kfSdpJ1ZW5GIH0ZBRk3Mek49UCy57QeYtsI+5CRV
WDc3IpyqS8X0iJwTg4gtpGLl8toT4VW8NtQotvZ9XvTyodFChTuH8yOdC1gMnEBboDc9MP+wazNn
h9oJJe/Vpdg6GZQ8G+ev6VECsBnSNdF8PskRAu6ROL/DwM5yHeFbwJaerC12g1L3yl5zHdWQoLRB
Q3EievvnER1IuzQg2Su/3FMjF5xHV5eHItDWODX42dm0DlBs7n4pP98eglmtfjHtG8Kxz+6B0mJ+
354hEAElBuov+pYGBC6g7KJbwrccWfvqA5Wr25AqMeFTDhWjh39pI20Fbf0c1eie7sm6kbANKs60
tElGqPnnGqykhenMvkWF5eUJp+JxdJArd6pTY0EPRECf4D3Cmvc8oL69m6AdMcr+9m+SnRk2Pql9
Ql+eis0SwzEqWV244LsO7UkFzCIBIh5YJkqWHXFG+ipRK6dHJQ+mpEFxaxbXdEpg+Lyt36l0ncL8
PBsx0sn3MjotVlfGSMAFYPUBDOwWfRArSGtl4vzC4DWmse0zpjbxcc78hGw1S9ZPNrBFpeikA9oP
qk7+A2EYBcd5/hidR2+AEfBCtg9aUxrHxC8PWcJq/WtAh2g80QPeEWpcs+hKChdRVpdlMNq3s065
AzkHP8GAVA5tFMzpSRtG1ejeMIgTaLu54rP2kn48H5+Ljc3eiNXdvDjb8EH+Y9eWJB3gru1P/7nc
94pzY+9yHcxg+0crbcWj5jZB5HXXpiGLKvyOfg2SAWaN2cLLlHxhQI69oDGttR/OQm6DCsbx5fbW
p5MmeAUlp0Z37JUyZ00yGZgPopFyG5zQpjj5xz7aEw5UHHOP9HxwghpEV3hji5X4p5eEBdZZDLjo
dQrNyOQfCbkPyhWI6yfubhcdydj/MkR5QLmKjrl5wWUalCaNYpH4/liyq1s326HPLnGOZDmj5Mg2
QCRGSEVt+eweeRx+aFRhr6Pyna5Rpzav0ftD57VpVZHsIT4Z3sDhaKEY5OYJwc8lejOuoBUMCiQx
rJfIsDGXU7uElRRCxXhuQGTGVoXo8OVf8GTFTu7pXggmn95xTfvb9ehuo9f4CVMZdi3MRWSPyIVn
jlH1qlspG8/oZaaRt2rFyGm9tGFhDE0nEr1/lVL4gGHcPLTzeibi6QfSMTiR4omCbDVTKbFunHjE
khAQHH7G98V9HC8qw1e32t+HtXmhVx0YzSe1I7G6ticPyo1JRgKWuioV8RtMaV8lyClTezxPjbJV
ghwG/Ft0QJOheu3yQTUNDpsD7aPkBKfFG6VMxjKr4erJWSjaR1ZpVI6pKdNEREm6bfhP4m74hQVn
yIUw3ctoG5ZoqFxcFmUMJfG8xIDz3nq1sn6eGpf1jOvUcFXZzblX033nO5jnRlRi78S2TBSo+sdB
7tM8IsxxRdGArCd5BBe6e8aPKdfqAXYlpdgqLYSK0C2u4zhOrQcpFThx5mzf3rWK67t3goewc/KG
XZZUjvvA8PK+qfwVKFlie7V1TvVXz/xAvbLZBLjOe1hCzdyo9Ahx40WV7eQsd61S2/xjDO2BqoG/
AAzxC0EzkvjSqvy921Q30Bg6dNN7a3vwD/dOesWhjO5psidOG6F1oeJtD0754fpHGJ3gkw8Prsr5
GewPfjyjNjF/F/vVYqtgRg+UAegmi60l24cJUw1aDIQyJNRmq1r3gaZWZr26/IAA61kvT/lzNplD
weW0VItgj4irWsdGmYnh7UYJ9QGr85jsMfnk3xUndWPW/JEZ23cUI3xTHpJcic1uJJdQO4Gn8fJ3
9J6hLIgLTu89P7rvl10xQlziWml9d9/4sTWMNpWMNjPkndbPJjnKfirIvxdjQ3p1egAOCLndvLtr
buVuXV3xFovTbRPBW2njOOTtfh6LJtRbvFtrJ7eXAxvAKrErNhQKjycj62GSHy5OvtGCobDh/KO2
y3XbDo6DQ90YKcUnV3rRMieQPp2DL9fPuJEQANzX6Jg2aw1IOoh03pDrB5uL16pREUmNayujQ8+v
MU2krLNvVyVa/+wSd28n+0lWxeGa6kL92d2iw7HizUCT2E9r0blTe2PLCTFuc0BBh/2c8AgxRnTk
ye32VoY756nnIn78AJ8FOkQ+avDZlJfvSSFFBZkuUH2MzmVcckpe1i+4jHR61g/zO8Eh8lQYqt6H
+fDdgfELtg5RBn1gysxONbwzdnHMDQqoFRzDZeziggTug1q8h2IE+xyWTflJtV/sm80Dtq9gEfVL
8J6whTjbZimchdu/1ziu4wE8yjVfXdyc3Nz83WGOO7h2NN7Na7MMUfLp7vGfJfF3+YCt7WBr2CbA
AwFrbzaAocJ3+SluHBWYltglIAvnEpGVSaabjPUSpObwBthMUuRXp9usO3O0frCZbAWiVg72vV7r
nUw/hRMOVfPgQx1LkuEDyTdGwZGAvEN4d0NPb1xYhOr2jKc7/DZeuJR4RkAD9KnPLhQVxtevNPnb
T8dMqrROZAVFH8/KTbaEbXhFPtpAewkeB9JfLRpOoyyzYnU2Yjldz7LwWYnKWZCsd0X4YwHai+b4
5j9xByQ3OXgmfHg0MKJYyu/odyOFz16xIOI+ugeaK4pu/sXaHfJ98vfC7mFnoepNYMDDINMN87zh
FsJT2Gg/w8SmGgUcBD3KpgOf8m47jz4kq1eftfz0sGA12FfWCRoX752iNF2B7o0FTeBBbpG0Kl7J
3XdrYNlxkA8zB4WKIA3uwdXHLAFVEa4RkiemGwfoN+Iu+/AqFBWiKwIN10lxWp1e8IkFqyLO37En
4B9EK+X5j32HE53RcQ9nTGY2Jnp+LtcSQB/RhuSP7aZEAEFFnMYUOlmd2uITVhawBF5Web6boPu/
o0JBTbqeErXSXcs/4OEADZZcKcBijdW8cPK6KcGLw2sf16/Fc0HZEZYtuJm22IqVX7EYV1EVe0Ag
soqGLclyYHrQeVq1+2YHoxCQA7ODnAkRBV709TiqzKEQHXrPOdsIEC7d1B+/mkyymNdO+UugZNKq
Fx55XXQe/hAUToq28MZErCfKURRDWErX5ISveWH9DlUl21un3r31bF3JYDJLVB+GtvVGqSZIOsdp
dVJu7HpJCp2myESm/x0VnAYzH70KOroSJ5uyEafWheHmlq2aL9feS0t6NW8P4jUCD1svta/OGRlA
zLCcogepEn3Jmr+Dwejn6+TX9Qzk72Tn63FTSoQxcoCH5htYuo4EYLPiXJqw99rSLBQQmEJhSwKE
DwGbEXoLcl7FyQU4+kFvo8zsHCh+fjpSFJrxeoYLYYhFETCwmYFbMCO6l2auwS5eJ8Zwbg94R5lT
BZYBvfOvwA6z9q4FwucbzWuDLWNzQxfo1kDupVeqv4NvhS0XTJ5LKCgI/rwxJzq3StTTSv6uEdP0
Uwte03yrEt49CWhJBan3GJ+Gu+65j0INXVPsp2hyECh2z6vCKA9UV5XwUQ5ZzPq7TrSwXyUrBAGp
qCGU9LKLpE9Pu0gTA8kV0t8DY5QMtlvnWrJNCLR4rINCrmc8yRBbFPjLhBnz4wTZMptyNipl73pp
fAtzXchYj8GrZlMRurK3EiQ9QnYVio8PlgkjrMQSY6E8fhpWOvHwtrgMGT8p/iYr4MAT+dGOk493
5p3xjYG1MTee7YrpHMVod7bl8P2MqGzm0AiAZlisg3YsZwjDeuR9dpk8IenkUfXFEyTXj+HGlQaF
fJiOCIPY+W6NbIISAdVqMyKCKHVMJENbBD5YFr2uCIWsD5vc+ljYFO9+bk0IsmXJ59dmy0AUn4IL
JitftyeWXMwb7isIWrW2CThWCzKQY5AtzH4AkgYkgUbSpfP5Bir7tEvrhLDnrvbwwuB4clkD3kfn
U/O2u1BZXY6oG6I7OtSX9m55DsygSIH1biNXXWIXJVafn3EZoTCAxxdFJJoDacLmx8Bm60NmFeeX
6X2lkhZIMm+7IBfAMsYtzafpU7F6HFqmuzfs/QCLgvzkFWGMGOqFinMKXld6b+fxGfR+HxkUdN+N
89Dce4XBqXMb8XKnDo5alNEH1C/51BSpqYAjeWFEuckMLYGPe6/56WD2QikVkdiDl8GTA13i7VRB
bu1qmJ8CT5yw3npYRRxp4e1H3BnYUsEdeJPEkmBCXKGA7p0N2I6UOmbVIJn5ldF+C+qYp3yZQWY1
6eoJmE/3F4Imu3rh40KVOAQvn1+wcmUhdzmw8rD47w/QWoHcev/LI4Pom5yI0rZ9hN+yz7ss1PnM
BjfIZ1o1iX0FwFSRKfGMnZdsgzfOVtByQSxhHJzsbYOl9JBzoSxCTER2iTU1pgnasFlQWbbQVIEp
O3w9ASrRc+mTXwP2UAbMjVmjz0NS/dbDKTtlSNOdKi2UHQJbrDTrctQqhpWW2TpSZKj1iAYQ5i35
2fXrqn31kizcAYrvrzbKJuneA2SpeoWbjYQVT9KNYUE8XWLWBwqiyxMjsMLQLne4/sAtOK+gqWnT
63BuzlibiTba+KJsXl0G/WW8g4EHkswYp2sBzI5CKanRDX9GFGRoeQHvUoZGYlYa0F5ASQXRSkN7
fg40B2it6KYFG0+MvX8tOfyYs4nn4wxSHy3iKG7Yt2o4u0cv+G1p+DkE5ruZL/bLF2gMnRiD+Ip3
eQfXfe+cdvfFxusSFa7ujTMfvCJpTr0d9pLL8LBGcRHqLoiK3GKHO3Sh5Ot38llt7VNX8raS/pdJ
H4u8DZOSDgUJxWFySXPO/O1gD2+wezPKCjZW1GGNbYRApoDqdcHed66YzOe9l1vxDV74GJLshAzQ
0uRMFn2n2OMXIr713x6hp4dxF4+kryzc25B13NOYKC96eNvwjBDWk5/z9qNSv9iG8eRCFG8WqA3t
vOvyRVsNBuIu0k6NzLCuJhJNmC2758zaPuwjooj0e5DKQByivl+xnxGrDhk6LWyEcl+VZcaynbo3
8o6bs+xU7E752236sVHqXtfszhIgyR0/I/404I+Nv8rwPDHdmadgRkcJsTMufBqsiWI7FWpu+2aN
2htNGpgnpQwJ+grW4Bbn9Xn9wfqH6PFT59371yFFrnrS/FDQK9Rv6/NfIbihkL93VVo2gmNUWVwQ
kHgPwVXAdJGOkJcnNfPJK6x5LIbSwleXHl4j3746CC50zqln9Xeo5U2NbpKXvyHRsh9JWKBIEY8q
k1NplPhzui7ZbFXgxTMiNwD8DPAipu4yoRr9aaiZFpTYGlDoohqubsBv1x+daRLE0L1+k/h0X9Gv
ZgYo7PCTAiLT0B6+h061bkTNyBNazFryKxzvbbMHQYBD12MWcFr8Er+vcV32TR4x1RW6W/4YeMwG
qODCQPBGio09QBJs/E5/W7ORLaLPsepUWjm0AIskJ4BElBCpUSwWqh//RLX1xEDqdd3nXOA+a/20
lsuSQ+eKC3bG8SG7gzbuEHc60El49ievotf6vRJ7McXWHPcYAMdUQaT5XenVWtVQn5WVNuyd+b1e
CpnT5vpsr2fhy0JifnqxGidrSd7FAe84XPdaUWsYFVwpjRJxAbOrCRhCGPcEWRSk1OL5XkhCGaoG
9aiTv9KPyYeZjHkrqlpugQn2OysZcRHDtrXrgS8hvYiQNHJiMNdp+I1tFhOmLkwgYvFvoGVfB4Rb
xOaUdmzK+hxSgP7pSp/pqDi56Es7EAEcieydifSonPBY097Vy/DOd4GOc+crYka2mYQSekSACb3h
hHl+Dc/hDSsaTFQ4HsvKX+UvW76XqsUew0+E3F5z33hGd+bWtWYREftMMIUFm9hF5SxZAppAB45m
Xn5FFujNPALYO73sDbO5bewbxXbBz5YFlPiedj5MHAIEtIlvznv5sim7MVzQWXRr3beXlzRy0ti1
nhVnR7m7O0Ob8NA6tYD7av7vQACRx6ekKUBTpP86ctTly86nRVEZ2zOAgjIow51StOzP5I3Gcv2d
27PpK+BW3xLXkMlid//tiSVNYbBTgnZKDLHEMbqpK2l2Lhgr2rWhFdD0KxxnVkytmuVlOnq6KbJy
T4j3sH7p1eKgCEA7QObUEJUsLfMsp/E871V8+R5eRrM+u+ppBPnDq7ZRgK5Zte45fG7OyG4eWtvO
qZUhg0XiwpKs29t70carWXRzCt2Hl3kpvASTRfkYGv4romfku95VQDsqdqFFrT3YNkGMkBujThbs
/dO47OjUvNuV70esufGi5ho9o5fvvDuFFiUgRzeWa15DlwUilP0kzaDbryuhzF0v72mkVL63mn+f
a+xIFvQ40Oc0NjWfyhuft4ISpYEM341ievRk86A/gVHP6ftE5waj6E/mCxmP08nMvp+G8eYlzgf1
aw0b3bPb3jCUmgW6zTwNPMFl0cffbaQOaLr/f+T7BFX8W6YCyBktQBVKYRE/Qhv1RhzLakj9V511
yVkuz0xzEOjw2HzWWQOaxyZ0FggvarWWEBCE4TqbFWum7hN7IbODARIs67U/bmD+EFvTOf/NrHlq
cc8qgd0cdhF5jwCYK57xJlEhJOVhZyXe51aJih7hT0OT/BbiTwH+xPNwnnioBC5/a4Aiws19BIZt
I87NE2ouSHtVF4BmDkBVHg8LIGJ0IUpaiC6sgG+PV0zAN8v1Qz7cteIRlSUcrqqMRKRGG1qDaffz
kTalY40u3xcyi+Cn4cPTzGEy2zJq0CHxxZ8Eo77Tfp5MkgnXBE1G1C65EFwQYCC2ULbPFKhItgr3
8dnfN7WPahd9BmApMDpZzmAC1LmDis/uiUqaK2EmMKOAvXQonwe1+KtzGm4A1Yn/dipdCzrTWZS5
fN9lXEs6gk0cleY3WXTweaxM+Wo0pmPIVo23Nx5bY9ZqvljCdWgz0yUtLK5rPO/d3/YnWo2a3Ckg
svEWcJGrIg6km0SCyvTlIZjjPidmn0Il33j6Aegp5ddL4wPo69NKcQoLS6Rp2qew5G/nJfLimN62
B1bw21aeXL0B3aTcfSEVVOtrJ9cjpMWRfHV/pFqBWIeazavo76Mg8sB4oUoqK+kAUYpzDUksoKUO
kwHlX5hcUiCRcIR+CwkZWtuNotvNRe2ThJjwm5/rL4ihUCmRFRX6gDzS5CChJENH/IC/LqC7ngRM
DMIFiqWW6Bqj1YqaBEReSKbOzjexNK0FXzl3fvk3QTnlj1gCJNM6tblmEVeyK0URQB/oXxQygInp
G+6ACvIzrrBLPfRT30efMVaJPBGgF6QrWKF/MAgLi+OfQd0Uw0XV8jK/5ik2ItH7fc1Kyhre2ERm
3HBJpsTHFzR18nRWQertRVdlK+TJoL3AtEIoFCpxu0ym3k6Bi4STNd/NPc4TlE6T6BPSNFI/1o3G
EadHo/HAGO+E7QVpJbyFFfQb6sCXlY7ZRscWAcRRjQ9+GXxYgyXPRSHNmCRKBwuTw8A5DA6DZCRd
qDNl0Vo/108OYbn7WdK/eQRP2atdCWbE74vRQE81zrS6lSKe7hJq6OS/xx2B8ONIQ+1J92DiVtjc
sU1QHXVHxyW2151iM98qNrG/Hnz61WE8oesl4upTOZj8jv3IaNPeUPxKgFGZK3eN9q7xiG6R7o3+
doSFBzTKxqyC6EE6wW93MksbR0rGW6fcLDfvPNFBIivUDLF4L//RAJFijEuL1WyYp2AL21F/9rvt
N/mykwcqMvoChmoBvKVaAGO32JQh7h1vsHh53OR2UNBSaQPzgRAOxIOgK1UQMmH3NS0T0F6WxgCG
JoNbIZSMPiQ0pdBJx9cn7d/A78IdgXhPvNXPxltML8hwIoibwX2dDlMfUMt/rhOKqCR7EHPf1gZ/
oca2/hwUMJG+9qDaeDlqht6lQ1MlJLaCk3ZoT0ISiuoXEbl8lBQ4Kzo/BshTejBwPeq5jA8o6zt6
GInbqB+HsD34qkGQ6ghf5g/RlAbwaZ1BElpbap/ytYrxuKot4xA2MIuMjsyd7dAeuiOSSPMWTdLL
IvcXPPfg3pmYF0tCqhgdWQtDibhIDQZyErpJYLfExIv2X31VdZms8EI0y1kHHnapCb7clCKOBpCG
UQJpnvMOR/UyST0WGKiAuG34OBUPaOQTkZ2cgoSfOU9DBn+xZ/hpldJ6IPEuaiV+7ntW9sHjZj1a
VL1BPS70tJatIxgZcXadllFqGUHNo7sAMBmvrZB21FeIBGMjBvRr4qU6iPnNxbv3f6J92VDGQ6JM
0qLuqU5ck9EtSfA0JkTCnSH8Pue+LhuxGL+n4BnOIgAuus4ZgtxipA9Bv3lzF5kEfT2hTo7klLSW
gAVYMvoqIHlAS2mY9eQ2JfWYi7KwpYQ5YvIwSHmUp5dK0HDPDZQHSVFHrkpQpwLABbYLmQhd2to4
sJgki8IDwOUtkjVJJej2h28uf88T6Y8htJhs2c1n23DkhKYPp49YQ60txTDp4hTxu7r19BJ6N+8m
pWQOTgw5IsKE3bOrRvzDksUM9URfZ6nmLRR0ECp83DlRoLPvgAMTHBILPKnG3bnpO4VnqGy4AEJe
gRZRBKk7v1Thlw4gJEzuqap5/SqxYifpUPq2Jcato+ACBBgSrI3ZKGoD2ePIKmaDP1E0nwMYEAw+
SFbelMoV5Sr8kOw1lUFCuDPJgenP+kodRFuMCRSKIaHcNykjsucggUE0nsZUgj4MPIkyXqTnFwIJ
JWfKyYjAKeWxt+BhJYulm08bjMd55kCugjNtfK/WlqhMe9GO9FFBXe6rboWuJRHbC7kHJFAk2dJW
DgnqY1OgkH8T21KX1gWrTVPxNyWsuWSB7p2iRxlh7zT4RRpKGhX96/bwPt3cEK8Ix8QFXj5OHzKB
EjQBRWc6rg0Iq1GleWzEG6oL/+5wXTH4gNsQGLpNZRuYu8Z3ZvMZbVFZ34aEswHum9xIldA3cPS/
92oWJMuPD8UC/fm8V/OLHs2+XKYil+yX7OUxU5SPuJ+b7tHeOJMnXr8ZoSTtcVntKI88c4nezodB
QSzqoERJoqbISBGRUuyfwZbEf35x0rIzZoAxtRXQKuE8WFeMioYHd3iKcFfrx3Z/s9koja05Zucb
jGh8KPHdbHYWHlaxhYfVmP2XgBsI1uoZLaOHFVYHbijPCzWC+1yEjjMHrSYThc/R0N5gytTdWRv2
Og7MKqPWdCzLteWSRH89a3SWjUZrTkuwNR8OCbqnFR7RmsqFQK9G57/tb/FTE3yxQJnHWhSYZ+32
YGv5y/U67A3CAb8cKIZfLPTTTmM81aVDW/d7o9UdUfqDNaT+zydPoZKeIjLn7xviMQYBOxgnObgC
+t/ZpILkgXvYuJ/x+rwInQaS4kNeTraIqPZBxtaavcCpDUs70eEFtkjlSlEpaAmBN5nxF2YRELGu
EUfDU5o5vZ2HJhPjv36UG+dqdLaQiYSgRoPBy5m8uKM8yDBfLNqIQ2omUB2zhI5sSVMGA/Y45FJu
kFvpGAdGoC5ENegHJQxp9rDnGOdFO6vLf5Lag2Dq5OmemEFugh7Ajmg4Iq3rE9AmzP8rqAtdQikS
SbkJEcc/faAFBnSJuh+u1oi61vitYRmyaffYvgNhj5evaJiMSGVDOmcgW9GcV8ZhVHKAt3kaZq7g
MCBXVvRDJ4d2IwbvrPN3hNt2kHcXn0aenUA37Cwhm7Paxp4Z6GYELA/DvVuGy09ZCgFDieYqppId
lYQU0YLirF/9F3k/MOx3uRAatKUUrZxGMETpixp9bMb+06eYDjiKRCpTR9jC/QszQnD432HSHWS6
KXthcKmXwp5grEqv6kCO/yafNXdLJkReVANvohmaPh/iYiytkdcCXjx+002FyUp+tq6QRZT3ZM7H
ZtfVvTY1xgx7lM7MkNbPepxTTkoTxqcOC4gbAFXAhwqegUlrFSpn1ybPhN+4N5siHUajC2Z/QTa8
ITn8gCxqBDyvd+rDfKNeivjQERKcltdsSPr1siqwH1EmaiKYhuatrPRe/SIpAs0G9I/6sqDM/GtE
8wFvUfvV2X124BIi6IJ33KMbe4bDFtZ79OBEotnITmdwZC0KIqg/ItkXTdqDgd/rYBkY9hi3sPrY
kLU5SzGL8QQaqVQAanN4mhboz0XTaMeT0MoTxqv8PO5cVrQvMhzFIjEIqgyGbBqWNnKwLG+q0RGy
McRkZMkyAFVmyxdCVVgkiypJZaH65lV4hjjUTVNVKpEwv+12O4kWQh4LmlKDkDUFZBBMCcSRCpTF
ZtHiJ0z0dptHLfiWh/BZ1tP5N+d3Gv3IbrWm03Fj7GqVp6mfTWSZusDRy/03kxWKqSVXizAXrQTk
qRlfZYAAOjPv3R9MoV2tqlIJQxUKgZ4BPPW79RjdUlvo92OpzTXeYNL8J1RomTidJeA3gMLXV5DV
ugvwmAXMTI5oTvxwCIzR1p5nIYsp18ga7qx+v7/p9rs1p9vvR/151OITsJA/7c5U+ALoJzaGHe2j
4CK0d2gp5ePnuMIKlUGZv7cHF08XUeub8TV4IZ8nyaFThsoii5xA4UJLwI5w+Fnw8WHOsQNCz/2i
hWRw/GzmwUvhZqKuEweUauJAMlyasWZL23PJ6eQ/A9SETpMc1eiM+vRvBXujgSd1Ua1ZGg66tAXI
0oq/dcGV6SL3iXKa1PZ/hxLcLjGOtjDOxM5icdQ2qGOqnZQCem/XEwwjdGcacS6p3/Xogftmz1Dw
IWXjd8hisycJLFGelqBwyYfVSeU6zCPSrCVTh0RSudFzSyhFZyJYAjhBCeEHODkHUdkdkjWXJM55
2xNOs0iTL2IcjZbjd8uIgdth3iC9JAtRyDDcFoxby2uymHIGInlLsThzgX5IPvrnvVzv39X7zjP4
0hySY5QeHlJC3+ZlmoJoWVbj8kM3DJwRAnfhCX6PK0OdJYUOLpgeRFmICg8lzyisTNuZMDLFyhoA
i0WBK4DoNuefblGm6du9rHMHn25oTN4Ekc9arIwEEqRzZHvpUHnf1tnRy5csTr4crBmwbF14SHLD
rQ+SA52RbM0boAu9qRHc7u++BUf2qwuqBFLYifCSLZLFb+v799r2EPhiSy9a2uET78Ce+rBMuuwU
4cq7USHN1tl05Xe4R+Uyj7UHyaQ0L2nSUwmNjHS6o8Cm7HQlp8TVD4TRC/7c8JRqlZqFduKiA2ld
qc7o/4JhMmT35IYl6Ee6mCUwH2kZXoCJtDtpS5XIaq5d8H4bu6x/q1HS2jPzewbZn0Yxies3J9WU
OweIKWtv+O0PhUESQdh1n8iUKx2hOQyajH4HB57llfYQ1mA6wGVnLHTq0nijFo5CNfAz++UlVJqK
yTm7KElHs2xrIVfyRQGYXbXsVzm01tKgg2uwDiWGMmymXe6PMGAwYIh11qXOev0LQhZo8b7tPySR
j3NNvBP9iT+oSVPx76/NqP0upayg5y5Aq6f6iyIipJ9IMfIcQpFxaSG9uYFKl9lecW9l0H01QdvG
QsGOBhxp+PdgF7RG3dVqJVRL8YzMUKWfrHSAl/QGWO7KvXfJPp0jiyMMVnVMQtsK2HjH3wqNgtwf
7vDz/aS7TkMGrQEOjSxwBS0XrBbzeWsO9jsmxHWJWfnqdPxlx3Qb09a8z+KqYambBIOB41DP4HJL
8bvIKpGP3lRz9Wshe//CaY1eDNP3WLjL3JNyDsUc6rd1lYPohuSRqAjR+qr2WGF6+I2iRdetEg6n
boUaNSRA9oUlb4qvxlShtyYP/b48t4a63MU2tD0r4u4P+Qj9fqDNAlxmxWr4nQPMNaIhrYNyR1aR
TaW2MR+TyBlmAYJBCumYX03CS8K7GAWg1L77MTMt5eVydFA9W0VHlaw7lllnPgyGY8wlvY09WqwJ
TaqG7iFpjG94xhyaNxoTde3Y4Fk9FPH9BuJ/FdIX0u6lKG0UozwrZdH/mVDe6cMVJaiuefZdVv+3
6kqrVxqz/CEzRgk8ROpcS6EXsRbFWYa6nTIBSvwJPhA9jj1SQj5yOhkOQiiBoTNC5w1UcHpkGCAY
Nj7VIJLDBuO/+zJwL62nkPqJremsG2WjdAC+1EjgqsXtM7YEab82fg+PEcs6rOu4X1nEkOkX2dpc
XNoEXWivQCmCql2P+0V2df7o3EWC79x9NAURCI2AJ8fILkYVsCOkjgQNgGsN6FSih/PRerQ03yUf
Se9A/YduA1DFzrOjf6C9xgqStIruLSK6qxecWsAkH8g9fIdSKereVI9x39M8FQikefpNYO6dstO+
gmfU3Da9Fft6ddB+hoXwM4DwQy6HD4NhGY1TvRCYOKEAI88iKBc4vNFly9V93QJI3CK0eh8SHpKR
mwOUZmTj09u7vaUtRtxhK8+af/dhgpFNN7Y3qn/2h0M25WEUXR3m0/DotKIp9dc+loRdDeCAXRuZ
MIKXsxf1tVtE+o/VH+PeA9wILfG6166wbSOHFyJo38Qstyl8kGe4ROU6DDBVUWHoag3QvsMYpqoq
iFEuuI/6ySa1cXDWFfxI/5dgSFiDgJBYvzGeNWv0lyiasM+UA6WR/AvqnLl6QwoO8eVC1G/XrLbw
hyOH/2bxu4jdBoUsbOPqOrC3bGa0+mVYH896FexSsRGkaxRO8fhIQwqzvdDRUWzlW6921hXMeveK
/tODDkujkeTUZ03MLbcF+3Tpmbf2hzLoNqom4/RrBBwPMTIZbvuXIQ2Ctc6hZOmk7NvH7xE3UQ/j
Pe0AT9+sg9qxBTNqN9MSRa7e78Z+/+hs0IbubsjiJhorf4weqe232RL0PSAoP1UUzuTRDoY+cefA
cW7FcKounXhw6MywjtDWUvWTzZs2/kpfNZITeWZ+w6ZEzwe/uiOOMCNGRDlY8d2OZwALnf8ZhDmK
3RfaAPby6l77kBMq9ppNiHi96ijsnAHYaYlXjK8JoHxKxAuoF2wQlWUeH5o8g586ACQMTRJk9CL8
LHhVZZMXuN4K71JO82RVI+yrK+Io+ZhUdrv9FsAEltSZVR+NNkeS2gQBwwNr26NuhpVQUQbd9XRa
K0q40vmfp4xESej7oc9zyfar2qT8RAUd/pj1EacOxo7Ytx/3OiiyD86WxubWeKC0Br/QL1HF307z
jVgk9ksvbeWdIWt10ZmnLQL8A82Ppp13QEx+WIv+n4K0kHlHsQUHiLj+7Zx6bzo69Rut5nCe4Aig
DodtJE3M33Rd9/+pfp/bjG9WeqR3Wcfp3qSc007t8liDXnxPhVKaY0yT70zDeltBHPvlRki+dlRN
RCI8ZpJUBHSDextSsCIa1G+u/Iz4UJusrydRwUsR18/FG5Ns9xfNnSKdH0WD83ls8VW1oI2yU813
gb44FzqGrB1cGxin7djf/XOz1rvIrFtghuhUalbCDg5W2uAz+p8Vxivg1W79G/MAxGhVgL+MYGtZ
O4wK8QlR5Gmi2cwDIwV3ykMSlzCBbl19hAcfV+eB9UUliaPHNzoJihzha30foenE9mcRrqxGJk8r
bRm9A2B6YsdfUKv3UvT1fgD5I+yBLSUc9GF856Piy6qL/7mvqp1CiPNCNTw0YHmJck/xrZadF1je
+FdLXF0T/1nwAPNYNZni3RVGTCz24EtcUMJ9lm4KhSoeKmNmvst98B3JS9AYVKAsk3CZqYP0zBHl
QDrAAY3pit7RrU2p1FgmLbOB7ROU7RV8zXk6mXWv88ecJtXntBBeR6qK3emrGZIlDT7OaYA06Md6
YXo1pXwE9BxnVrzk20+MAXx+XJnGk2zOnorLIWhdzjJyMBWdYwWZMWqmFJ0a1ehJuQGAYgsz9DBI
w8WJHrJPHTELvF5ih4UWYjOjFro5K7wG7BavOzSYiuPq8jrN49N5bp/7cbfYYMw2Sppw7aQBEQZl
4H0bsSdOBJQ//zSo9D/9XVMty5rCuSVZXlaun3LRA125nGe0S4n3lM1byP225D9vkIrZBy/RzAiP
paD2QCDPel69GhXMJynsfvPYPOilPru5u/+ZzDYYkqRsllXHhIy69cwxbP4YiyWkCsiva9ZzWQBO
6s3WT+Q34ZVRWSE4pM/lFpyPcM2R0PNpTbI5fyU2oL8LutJ84JgHAHIeetcVJmowRgnMxoimvmsO
/f1F2oxz02P/2j4Fhx6d2e38+IXuLljcwa2m9vnb25t/uQgKtJ/dJHzTkQJ/mHxgQxtYqZ89wCbi
EfQGbJwv0bmdjXOw6mmdPdeLiZfiD/92kYwuFmyY1nQLv2klB06gZGulN3SG7R2GgWpkOW3K/Svr
dUo4Cwsec0zv3Pn8FYYXNxdBhjGhNMSQ47ertNWC6Nww3Fv72XxDfUTyBC0TabC+lvgf4TgU1Bqf
fmazoDMJM/SbqxaX/cXmX5jH8xuI6VsK55CpaTOsbSBpS3yLvowEPU+L3h7OYgr5jYtPVxATmD5P
ICuK2G/r074/JNVQHnKXb2036ZJSJ6IL6ZIqbZu+e0aZm0Y3+EtIdI7iv/c4qT95bA/292ease8D
49M79MaJk/bNqlsa86q79ayXX6DdxTNQNGVWVYe3+R3qGY0/jBpatvqXKbVH5N+K1KHA1SCDsNhw
lWt0Xzk7OHBn9DGk+/3sn5YKvP5i3CH2o1zBupDlbIhm1ZAMb7OF0s/sim28SLIl2uup8wQfCFg7
Nk3aRRG7W9cWyd/lwXOZhHFp5z1P/4+qu1pOtOu2AHxFVOFyiruHEE4okg7uDle/n5XvP9nVCU2Q
V5ZOGXOMIFM1MR6X/zLymJdQ074enya339uH0kIlEhQ/oGMz+SllMJzFfWpgT8f/yNLu/rfQtwgd
S3HkUI1v3ttnfEHQayI2f5KcEUGgvZD/3gjaphqpRowpCc4YDSW3LnWTbBxU8YZKkP259JYqvuQf
k9ehpKLdHe+/MKFHxkslm8PDLJopPuaY/mTkHza6VgjH4JTh1KI56if3JRXP8rFIQ+X2M+NTGk1o
arzi6rQsWZgxU3sWx2UkkZ+dqC4epUf3wTD9C3GQ/Lh2T/2XwlMCKjZU35nd+m9i74ogG5FPJ2jn
Oqf534h4LAKlR7ydgHzP+0lkKy09MN0FLl26XNLBqLVX0cJ7VSrHV2ylTZvv2kz2FPwXz2krUeM4
2X9Afi5iFYyaOWyDGzQfCJ2E8apiN9aoSzSvAE3MEPpLnQxcqHJ3wJCYqoa/8oNI4WCOZwy56n2y
BcQHpbjkN/8CH++y8axsSH4iyIaz+V6Mt+dCZl9aYGISufyHRbCPd/eRKKySpReCBBvYKZDurt/I
gPMQhRQIRijbsXK9honSsxKbpWYLoJhfy8w6W1orrOxNf2PB7s/jExM0UjjRWhWvvc349JXgm1Vv
w8sUsTZyx/x0fB8lXgF3rvY3aU9dBYD5y/mQ6r4KW7SuKmN+lrNM7zEGuPNOSELeEOGOHh0LWf0w
SH9aEuD0G2S3MXKfuTRgCk+02pkv8rrfC5Wun67m9Jns7z4zw1NjjhOwtZJTXRRiLajr++RhDuAV
V+QaxUAyP7/zmWcxkS6jz01xCOpTvf+TXBa3z+JUvF0lyrLo8ZkpnjDYvruR22wTn19WzRgOvBW+
U8wgUZQ+iKEoFl6bKVH47eC27B9H7iJA6rnP7cwM5djkMFhP1hP00uRx1RmpLLJgII133a9vq4af
7PeF0zJR2Hz+3cCaadrPs6K6f5AWsQ4+r3Tr9cpPP58lNSj9zCwp93/ymdzX5TODQuFzh0h4M36P
UkjNkK2iBlPqiJHu2MLycPyNXvOLgWLG13cauQNc+79kHwxlsmhs3n8AiHKQCdhOTMNPYcPPbSv1
7x6D+JhODqNYJzU4/yQylfgET8CJo2e9+wEDyazQEhSf3WfHeq1evbsYJORCeKrwwrYDIdbZW1D8
UYg+K5Fl+RWpKmRWUX/LFpOyoCaM/Ax2yt6lvui4AUVYjX1QCFOwfpmhy9kvkA4rsUr93gbHSk5x
YX/1vZg/2DEqlMJScG7FSs9Rbv5StFVPxktEG7TM250rjYU9Glz+UQ4wL/UHdullZYXvN93IrKtv
5Um36nvTShw/0wQwz2oNZXjiiLdsEZAgl/xubIq8YkWy4TcQkfxGyAC3wvw6O3Sz36dIITlFZ05U
Q7kHQdZ8kuuGC+cYulZp2RR/2AaoIMxb155iGXWvX1h41gyhySXj0KXXtLEA2kDxvqdMS441KMAy
K9bbwnldjEoroNZBlc6GpniEij1V4LtHVESJFC6KO7nKZQF5n02LJWKBOo8p2E4nZ7dMXXMhQMlW
u+fyGCmWWjUAoN6HEPZIwDY2L7OkYgKVs5d6drIfJy379spE3sUt4cBoT1zCvmkXtuVF/sXVh1Mp
37Q8ObAmWKsV1VZX8F9NhEqF0XspHaCpTz+ZWBFH8WNXTCMWRti2K25iNeKr2XfnvqgsWUe0kQcZ
UGcZv6vC6Mp1Xz7fqjn5rXuPc1zD3Wh29P7OjBY+lyrYuV3NO1WwGBn370R+pcDj65Qt369iR0+G
pcbHLfPIIwxb4GLK7644UfJubDXXrFieGP3DTDM6OcyFzUXjbuFCPCGpuhNOXBWUQl1wTO8qcWSv
ipdfpUD/j0Q9Xlxcyu4pI7oFrpcqwRAe2Wz8rcnxQd0jf7W2AaBAU3dSS9Ji7wEA10Zz4A1n9Ol2
4Cl5At7LstyITlIxG9Jmvvl+HYovKI/hoZH52hGnh5NYll3325gZ3r9e/cxX/EzvPYi3enzm8g6p
S+P8DHSgY/gnd/sF04Q1MY4aeotI3+t2Ufv0JpXHhgHvAxz3hB3tKbqU3Ml8244xxAhU2clvH9ls
6TwtPn4j39dOXFEXzsjfpFE9UwWEYwYhgeRmJzmTEoeSEpP+zXRYNABFAnyqpHxqLnnyyl9VZ4+i
rSMDY1tbIaqxJI7Pch1VgSQ0FsuCfTqLc+cHn9WjL4ikHmyhIgplOm0zsSioURFk1nL5Bsuy7B4p
ogBocVjidTcsZEe8L4ZEFiWWlQSkG4nDilhK+DOZDa8n+BWH/HS+4X7bih1U/t+uY/Avi0fu5uj8
Lweih0nihKhj2oVDKNMIkLOP/mZHj3cdLUkwdFLNd+2ULu+TTYw2l+2v9j/PbggPCaOh1QOPOhaR
ax7lQDF+ZOlKUz8tPa/Ge+GBU1F0zVK+qFuXnh9xRE339rl3+l5+7FlshNWuBVoJ6Wvj/ZvsZMfk
s+8H5DH53eDMoQXAOTZj9MRxT32vyZpZBdZUM4zS4vKDoXlXQaHCyVhegysXMZHYOI5yDeICnPJo
yWBTDXlVi5MqTH8NS5Mjia/kgArA9AymKWvy0Vt8G29s+vgVYluZJ3dplubmza5QQwAw6sXTICiv
Yq52KB0QOkZxQL3QeMSLu26sHulNIc5t9bn2Bdnlbba9u/F+QvqCgJFrEL5nouF/YI4RisNotiyy
Q5abejKwRNyFt7mqM85H4GMiKrBkxo3i6t/7l8Eu/mhkG4ufFYyoUiqpeoFywVZc0t/HD7sfZJzU
3kHayP55+KST2wt40SNX4RkoXtiyyV/Fie9L8V279Lno9bM8i8FfTVfjjCaK4tZrlf4IXo/sH3tP
wTaSXZWTj3/n7bedeEEhQoS8vRqmxwyZVCXamTZDjXLjvMOieYWd3eenlv46GyBhL85+TmHxuHXT
VrKX7nG8719aXwDxC3xvjMk2UViwbXODMwrqwBP9umi6QIZk3cCRzDt8iRRY5zG6eTHD19RllkWj
irdhCL7eNKaL9pzcushyXP7miha+sM1/+WSkgaHKGARoiNZWKENaB1xdH+fPDMqFZLGW+T7/ixbS
YoRwDdP8xCSN4kqZLeRGt4+wGZBVUfGtsE6WBptX2/+ZrnxXRw7RurDqLdDb45+KHvM7yy+iSXxo
7f2XSQ1tec7V5L9WKPWA1IBW1T1nCwR1zuZnpJMd3U6FNPY5sbJH0VZhiTWRFzp+a5mi09Df7jFe
s5bzG+XZCQoZRb5sQmFVJ3KqHRelx7GSvP7brxqXePWMEiw7fGQQw+dT//DsZifJXgrYkzuWDFW7
2Qy7M7+K2hyM9aWnaux/DwO1wwhWPm7fGCmnjTVaAkjoLgP6fmI3pT/uiIOPw8hPaoyuZ3FsI5u3
MWAFTybLe0SiiM/wJan6jn0l77N9bpYFQF59HJP9xa6U2nVSufotB2Da8LH9qRa9F7P74uFYwvBn
7ooEeHyte6lo4zYtxGE+GhzHeOyajwx1aXzbynr/UgiRXtI43TtH+dbOrBvnTUlC9o6fMFU5nCuo
vLCz3MtpIjBSCznSC5UYnM+jdFiXY9gs5XKTLNNiRrHONP9U0W78Iz+ltMgRi+K3WAyWSjEtI4wW
OQoe/iUQBmZocqNVjUz710NzaomTAkJ0IB8l54b26vNW3UrIRIjM5E9fmDJyv5fua/CsCDAmSttM
ecWkytj08tPv1ELxuodza4oNuxT/3JZeDZM6e6pHceUcS7fvLbmAUqabsKeiE0y0F8Z7m9e/Vyf5
AofeN7nzJ0bV11mPNRafLNLN6Di2jl3qp0bka1vfvvPLNhmcRvh0RpnjT7q3GG3ax268tRmRWIec
/dj/BgLS13xaTzWS8yzZuAUu6g17Xdl2xjZrJR3S7xrEBlaF979FPy1geA9L5hUFwKkynSfQEVTV
3c9yw+2QD7tQS/qTG7EKKbVMe6bpJYsJ0ZqcE6xmkBpU0cbucztRWTvOFQn4lKTyMblJ9TcoxNys
/z8nThFWCDtmI/qbiRVOH1HQqC84inNDmcsI43xsW9iNPGTYFcWwl6rtM2+wi7sIZZ8MgK+jXFng
tLt/Zec4NvlJCxqxizbigGwgKd6L66VT1MiwPivjbV/mGLRmSrA/n/1YH21Y/4Y95W13CSucKMDh
4/mdoE1I8wUMlgH77+qSBgxnNvM7iq2ncIvklRvHTypVRJV6d3irY+nws6I6x2iBaGOCsDrIiSOp
obiUCi9iG96OHmT55gcdq+z4A8dDEnhWEAt7IXjthyBFIzaZDjKp/DRTtZXgsAH4OpZisdKFPlEk
GOwn/LJG5DssRfsUxptCON4PApt50PNicDJnD0W1LS4br7Uhda4szZw4YZPiQXG+MKpN3D5iQ1fg
gC4j8HiYH6WTJMiz4EVUFTJ8i0R5FWzTsidiG+tLRRDjCvxN0rGo8CEtQDYDALNKn/e96aru5xDv
7GHxkbcfJonb4LlrrtLD1H7y3vTXiWLsWn1ydMvLVSU9e0q2JopneFXAcTEHScMySw4vZMR+CwdH
nmVVCkDuVSmaqO+/MpBemaDhTWEv+ikR3qfvJqywKqbrS/TVO6UZ4pH+XmFNiZN9z+/67MVFY1pH
c1ZbNJRK5NL9neW66lPHyIenqMrCZ84FAwFcgIPczc7Pw/B7RY+Ga8nrmGZQ1WLA6C+XuInm620z
g0TmHhTsH5gLulPmNKKGvvAnerLd6RdzHTsstvlInHtK84GXU6XNLNJJ9sh6K+6TgkXXa998oER3
Mb71mJPoVqK0rV9ircglvBu5lFLj3HX8As7B/EjtAH8shPJrsOAicTlY66NUmCrl1KW6Of0TKmMB
Lha9ZVeul6l/ol7HSo8XX9nCLjFEYnxs+8TmwMNdVHYHxPMhr0lLonCN1N+5jxAuf5tDG8CungDO
MVU6WADXx45Qjg1OLP1wKS/PzMvN5+mC51yI779v+Ca69N7x2dhvy3dyJQm0Wxuwjbu8Ec4Qduuj
yEsiB/MgbBLtrpellDygHcR9qi8SZdqVaJ6kdyVveTI9l+9bOgvl8KSIdfDiXhi56YZHvLfrxHzF
nP4zIzwqRjijUtNMEv2KDM7FJN43uWiLCPvM1QB3TOvPxP++siRp9fdd3HF+eEB+GCobCkhOKE4j
cPwqx/Fnv8qn48gjARPiK7wgupaTV5DzQY4rcLeHfNoVF9r+74eCyiJtry7cxb8SFDYwQYkjyt6s
P/fx0fU4ZP4IPayS1dWIyxa8NmB/SXBe+LbskcDGmbVEEEKcaRlvEunwgyqS0cSj8xgHEcPp4OH5
I2ZxeaFlDA56eH7+fz9RXrtF9Fz1OM22M7fwSecjmOLRi9nJdJJVLuP/VgpJxrSVbaXU4UTtKNGe
zeCsTsHCO7ENZcR15u9/D/YXTEQo7l+3cNPibXlVMX4VQmY7Wd3ing1YZbQypZDkckGQyZJd2LAa
IfEcEtoByITSRgbu/nusYEACtgqApVAxJtOzg8aEOaqPA1puMh6PHgW5q1Teg0RuQOb85W7LYwCA
TL6BIWYUtEMhOAMuwF1VAqBG3PIvbxrAZP/lVUM1hnAueOBfibZZLPX6hgAUq/5DDoJnA9t8A1AG
7I0P9UFnK8r1uj99+p0B2hQwGoLahfAY4DmBT/qtNCMcSPxBPf0OAhUGQfjXwZ6OFPD9MD3dbkCA
f5/ytN4fAHbYjUGncpLP72Lmx7IWKZkg4+0wCjkWCU6klPL82LyLjF9lq0P+j9RJRn5v0WZy667/
ul69VEsSTrxTdvCNj0aOEOl7tnVC0lOPVCMIhCXFBgZcDChFCZU2QGepzEfX33/oZzII+OswpGg7
cor2eL9AiJISs4BPDRVfoebrQGdCuCFXXUs6JyvbGl5kc1u+ODC+O+TLSZ8/hlm4GEOZwTsPVPFB
FDOitudcXiIFjvtmqFXc1nJoc/0XrYdrBg0sJ3v3cD4QJBYL8N/9Lyd9+Ks6C1npNwRayKmHcqh9
d9uNF0KKPsDCp5VX6TUKRUwhXa9KMkTFAMo41ZQez01YmeBIN5Ny5y+h8LogUbp+eZMC20Kf7Pp7
j8fhecgaxlydrZO68ntv7tqrvgg3vOaiai8Jv2CN8G8JjPSRn2nl6K1w/nT9NKNnpz7z+IdXC4i1
UL0ZsvrvIkJ2mP90ATl6NTkLFUNX3/svl3/H87wWUF9398PwT+RBoP/Q3nYP7UR5128FzPvzXpnC
+9Bfq0eBd85/l0mSUTSsfVGUDv/UXd8LN8nMyDg6Cpibu5qlVXX3F5iYhyvf/9v+y8WLe6nP6Tw7
l4X4l6ZKfZtFUTNHR9FRuPWHosKjZgjnyBrosqL98Dwqou2/a+0Qb6XrzLF704UGVEKAUKb+0Hcp
59t+hXvdd6N0s0PrZP2G1gkNGJp0j0ennq0H9vzw79nEmqYWbVEN/16zQHX/mB36EgchXBIvbtU7
Zucb7Pl7V7VF9TmVUD3/O/Uf7XP33D16hcyz2ayETvHcvmtjEhz4xxqYP2Y5m05om333T+nCGl5L
SwtrwhdFy8WhIg4UugE8ux65gVq9Srv+kQ0g2uYWLZ/N49B83Q9z48SymBtfZsJofmJU1fCxUAZy
WeHfZRb5Cf9yP1F6EovK4V0SHjLYQlTtxhmq28LFguiqJSRkR9kMJtuQqE4DAe4kow/+5X7CSIVS
vpY8clqTWvYQnjAEXIbgkR8X6lo4nP/9nDY1RsHtog+YJH+5nnjhDIf+LtviY2XAkXL0D2iWVT8R
QOViaU9Fo4VknWXhAp5LCgQROaif+NzpjGl6wP29Age+q/CS9D/M73+/gh/lY6KZwsqPRBDVuPcW
/f8Osq/loN0tUoBeYqGvfWWnhkHqI1VWF3cuWr0Cfk3izcZHMRJlA1ZOZ97xNGzPCJyylThgZFrZ
w0KpH0j0cpb6AYSZC/KX4sd/zOEfGJl6Li849neg6LW5eJcarU6W+dMYd6IFz+/F4hiop8EKKoLL
ZR/FsgVA4wjUwlsnCo1JWW6LTYDytJf6mVo/9lB1Nea5Wj5h5EO+cciXPXFI24znYqOstE20xmjx
ZzhFONnf25PyW+Vo/XpGv9zk7TRaZf40u4ai3WOezrWDXB0OSKI+8cJWkAA88NpnVR1xHNotlCvM
APTSr5KYLlOSo/MOUnjjDt0nJ9aOjSVliV6IJ/Cpa7Ex+yiR+GUOETBC+mPDEGrFLpq/RbpMIjJ2
p5G2b4zL4g4MIQaG8FSBTN3t2tyCIFzrq5n78PTadGJ1w2yvJSUmao8hZ++Fy6gB3MSuIpEn+vuI
VTaPj0y+7D5Za7doazcTZD6MnN1ewPJyeud23wikHeVEtffQTiUt5pvZvuli4ctP28GxuYah/3nM
jR51G0rCypSc2aP6I9V/kgsrRmFXTgKey5ITw6D7buzHGXzExeybfwf1TfFntpivgB0Wwj6Z4Y6W
Yj+yoy7U6d5jB1IZlwiB7N2mqgkgRzUT3bh9RdMF2zfsKm18ys4VbLp8pgNsUmpofI6wZtnNEmOz
xC2BR6tNzaASX9ayEykGxvvfCTj1zfAmufK/6wjXMlH5rtkUy4Z32MZa4lpP/SR+Fu0Ab0+ey+EN
tiKICYsVwoybXBSE0WF6Sshn7gpllMhAuIyH/L1CfGBOCQm2LTJXsFK6oDnXJXK+HGqR29y9MoIr
mYH0R9j5z8XFLCD4F21mxK1C8+nvClEnL2221yJJ99BIAmQ8jkXL6VjQ01YoRqDmIAPBxnBgZMJh
BAlC5V3syKlvJV73tbgbXZwWejy9qzzEtsl4qRsoLWY+3PG50U0gzrk1x8ToKrh093DNVKW8HXDs
DCt2h8vI5MOFb7TBtBXOE24iMAxlW4KIAZu+8xLSjRcwj4Y56ZnRJl4PCKWt4glRejptFOXZKQPB
Tm65zzMcGZEmluhDCZozg3uqmqy4ykxHMk90tnYuvn9CO8ktGe2AVJf5eXzalYxuxzN1xPgE+F0h
G1rlekhCZTqMH3V/TVn08PdqFrBKVzu9clrhXaMtVRaOhI6nJwNVLSSA0RrGTFMa+duaG/BVrXEr
OSWZDPrMlc2Ie7EaIXF1taNtzZeNiTHPclG8/8TDzZeWXBIWID8h2dPgCqAK0nQm2UiPdTKSiLJt
7kiSo3KQYIUTo2s2jmWqy/jfHP1rxdDIqTSZdEsMky8jG4+SPjG+5xhR+1qm80JroKK6Y+lOjKet
5/gw2tcCMHLZTVJwX1iSFYGnG0oFgou0mblnM1OjI6zdV4R/QWUIC5+GsVdZNxmpxkWmaDj45LSl
11XvI8Us6JVQfeAm1hwrriW5Pj5a+WYQnXlkDNbwJgfL3e9Ghqc54xgAHC3ODEXDhazgDcI0kSdY
GfvheIXR5DthbIitvAqXeQJnlUpF08s4GGybN7uXJhgogamzqMOoDY2OE6R8H28MWUtqwQVaOBsu
ZzPL9hazyGBZmypoz3QO88M8jC5vTVuue3vWU0ZVQMEBiQ/wCfusqSIkFt56jh/0EQyhgQn08/c9
GCmr18Hd2k8WMyoftWySjWxWUugqhrWLV7gaLWsEQsMwCEeehmlvkCxrAVDr+sQHn2WFRiMtZ1yF
hnMZgFui81u4Br6iA2HWtVJg37PaguyVLpD+rYcubFmjJFOjoSooQAdTBsO05Qha71U3mp0rNFIw
3a+hm/TB0VpnvoeeNrQO8xDOD+eubc9VcX2RzG05ujaGHFijLNy+u7yPw3wHHWHiKEH9keXju9VP
8wc6iEyHy3269OOV59j6dpo7urlxLa9mnlmyLOJqWMMyFk4VFMjMt1OQBUvgwXwFdNPhjCgg3J4Y
ImCpPSoINTzqr95qXY1PZJNTg8wAJjLetMo9x7GwABgt7jOUNUHI9cQghcG3Zadey4PmwDuKDC7y
ic3UgAsWqFH4Nnzi0/y/llJJJW9omTDjZ7buAMI8j31G2PUt3xs0O6J6h7BjSIIPbBsxC5ldPbRw
aOuXFcwBwhbG1c9UVzMtpKH+9gNviHusDSM7T/Mh3uevmyXCyDZwwm6RG5gLTAPzIkA04z1SUno6
3G12Ah9ZIRTKtXsoPg09HwZwbiA+YFXiqWXCbWnYP9DoIAUDP9bj69p17NS3sHo5ut3nb5t6jg0M
EtzEb4tPKNgJAyoMmhB/APjrIOegZNqyKo11zH18mK9r7jqesVCabwuUCVgqqtb/+08SUuojdwHa
lMi/lkV9XVO0YsaEaWg+PijSi1loHe2R4JvO91Ij26I7I4N5/hHEOJX+BjSBThBVBScEV1XlHoEv
nuoNKqdz2YY8LV2yA7KbGtzRzF2jRyAF0iIzOM1px4ZZ++M1JCarz9BjLihYAdYt6ZpaskUXQjeG
HKsPajA7iER+8dQAgACYAN4MzK4yh4kw9UWhu1c4WSyqfOGKT1XTvZjRViz2Fq/gaN+B2b5W30GI
/QR4B1YCeLKbg3Xf86c+yrsGiod+7ic21hqPsD5OU+Njczebtkx77nhiAH1VCSQqd8BO2Titu25m
CLxb9XGhRI2BzEBkoCNebMPKqNtLVhI2hwfKeao7PraEe8zHBm5r+qGdzz/IVryX/RAjeHc2I/Qp
YQdZN/87AFJJkK+7+8qpqLgXtxDoyYoFnmFlooMLb2viQ07nVEE9YiTyOgi/9iMlANOWgJ/LUF9W
CJ8Jf4eRYvNB7JEaoKeZwLMjiLlacTWzzwVSovDNMGQfahWvtoTshJDmYN18duKtxL/71+qT+KkA
lRkXsI0BdMzn6r6/5F8LF3Eh2dQW+XoJGpquwNnnSVo0oQUEliulG/v6AmxcGiZXk+lZlFNdBVEQ
OdpYwZyBdxgxye+J5gEWXxncvrtqnOoJDBD4gKSKxscvSQqUGAihv9ea8Wp6CthWor/RpBejrUd7
KtiMuuXa5N6WOs+in2dzIjbeWEzeUWjC+uXjGylRyVEUPSsO+N53/3PO7FdhLQCyiP2sgLuDLSM8
qgFla6QFzNBQNHwhdHYpMW3vyujCL2CpyR7KcVg0qgLmYeUOLFBhXMvy2NygosVi7B5XdI40nVpW
am+t2gA7tofwymIUojsGxaN+HYduCctkpJqxsV3H8YrAto4JX4epCnGoTlZXBxZmI+3vtTA2aRn3
9Ij3QmcyWep/HWiabUYRodB0y7ARtPrviAGddf1fl4czWL0GZvbN3hnWZ4u59TRcr9sw+HFkt87M
IweZL5uW8ySmGdbAq+ch3fKQCCP8bYrkAgRo18gMpdlSxQshw20lW8q2cyDpko19YJxbNZquZ/H4
gKo3QM27uWYO4dRmnqiZssxB8/PZlGRIznLvxvHeWEq1kST6Tnw+JSOhoW2b4JQqk3qXZyn5Oz6e
qpnGdnBo7dKgJISzlMdGFvlFD/0qHrtCBqxCnFCf1xG53Frb4nGQlBX7xdUyxvuSj8L9NuWSOP35
vdkldzt5Asw3cwhJcqVLIh8zxpX/0xQhQIEPLdZbp/OzzXD2nmfqiwLEqW0G5gloGT083rVDU8pc
WldtcwQyYJ5qZSbvHm673uvf698zXk1hYJ+li4F6ZFM5VwPjvmxIfjp01lwhAbJDqaEUabsRiFkh
gOcgiZUBvKcA2L6oGsQRjPwwA8qvO3Jju4qHZTGBnDPwZsqsvfH6/WpMsouHVv57Dati40OcI8K2
61sDwRg+TpXh9JGfVp+F0zgyWg2PQXBApfhlePhHvuNdyH8l5lALxZCVS9TRr3Vu5t6tdhY86Cs3
FCtYtyMFlet+A2ZXbbJCsWw3eSBymPh2iddV+S488S3alQbSkSOmXrWprwe3j5UUMaY9EdNeiBzj
rdevBThgK/Shsi32w+3q8MkZzLFz25Z0jrmPN34fKa5jsMPPQXbEC2inkEh3U9UQPKZ9tKsnPzal
Bxy3klbJPLLCqXImSWAsVe4/h9YMOQN0rbzU31XPAjGcfm1a/Wd+3dl2Th9LqtNlST5JElCaqtzv
LDt6DqbPglRaXKD761ojkySyhZJAaFc0W9ADKcP7Wy+sv/VaovGokMARZMJaRnruMd9ucMGtiHYK
AJUv+FaBosA+KLdUQ+f0Tj2M/emR2FqXrGv/YYYpJo/X7f+V2CD1I3YbSvRiY2p5uEEAp6k1cKwL
0y8BZkQYqzqMj2MnP45fSZGHTeMQBA5oUaoe7JExKlaGyI8wM3yulabSFa5eOwIjTMZD6Y1CYFWI
pvPA4weqkK+S8DkwBb6nG8s5Azdm34RNnkrrdoNy66sksJJIW/QO1XS7aG3L9k6z+OiGEbyRNv7x
ckBDlvdwA8HLj5O0t8AH+gYFgKe+OOItlB5iicv371Bl9hgsQItMKXCtLjsBzX0zIYtUwh989q/j
qhhDYaMm+i2IkgY4IaRUSClsbsZHJwLZpZN0Q1dJ4h9n12uWKGfnN3D1S5sZQ26jwtAKdSn9aEkV
4jVZyOWXXyEEHOgk3s1p5VtU/NKKjhxTS0hgyzEeKfRJdpQiqgz/hQ+H+GRYNdxJsu4b7gMgpI/m
oi3EtxexPai3fhZPYpguTThUPjRWjuRtNyJXf0n3+Fww6qoIw2CgCVsQ5wS8yAuxp5wq3OJr9CoZ
r2q2Eb40M+P4PDkPPBWXbCitk6juR0LS/jY60OQbXUYnnuy9HGWWMWIc0fCBPtEBWMeKG6pWyqpL
GMpfpNAEgQlj5r+jYWqA/c0zP6kfsTIxEt5T2OpUpo2FajhqrNcQ6g8vSxiI3oksKuz62xRVs3Ok
QuaAt/BnkxwFkf4FUfQ/jPI2Xs7CEPF0uyRHq6fqoZpJlByE/pgdl4/FrbLh5vc5+YWcFsEflqmq
jN2ZAR/S/ajBayvooNaxBIr1uWoKrFYxApYOs8Cfpk2DaOtQU5flLixsxCRWvftnZLQepJG8NNgF
GXki8VLp6Et7gTWuypgYtjq1216hRJMo369qh5N1J9Acbz5ypcCCch+0xKdhgweg680crj00frmO
GYgwsnhqy52Fol0U0PnLL8ANAo/h4gNX5SJvBcihWzWSicO4heqKGnpxWUbxEeu/mKUYNCNtlRYr
orGrtpxOeW7+hdwn7yGEyxVGWA0boQL6LBPvKzV0AI39v9zfUNdQxri5sxCCV8vBlMMcEbohMFLa
rnvkbEFJd4V991nz9QUln6OsylESJlM+teEjDf5jV83/aDKdG7mqAAh7qaBiuI7Ar3w3l0+Eh/VX
qKGmHmvljI5s82L2dmcgcoDXanr0HIJxZrONh030XjDQFnjzNKYp5zji/Iq33sV19wGwVb83sVMA
vv68ASjwJASym3yo/rfaT2LEzoVVe2uFJoE+IlHuEErZF1Pfu3pHu3D83sJpQoqZYsJIt6WUk/Nl
wRRog6DFbujqniIbx3ZjXE6dhj75LoopJviOOPxCbwpBS88nsjUZd3l31xSSQ3L+P+nCtamQxExX
i3GCVAXBqfABuQ4+WlsMBAMnJ+ixiwLcyVw4y0pae/4wfAS1Gld0jE+lDeJcUn2MWjfdyXSnv89y
VHhjWzv1jgOO+qemtTAefi3A11t7R2vJRjnDmKnU+2NRwTi2+s3jM/5MD9gT3OxKRiCtPf1ayX3e
O0vQsV+KmpaRWppIYB8tjgh/WEQMmnhRCe6xFu4DQlt6wuI7xNsEgdZ6y/zPshXpqJEMQYigW0Zm
8fnLspP1+C7eZTRAMjZtgkkzUWkIZaXuifFyqBH9DcFRgYMs3offtgFL7bROWIb3xmZgGPWhGkBn
IzgMSZEOxeO3l+pyeIthGQysqIEv9TAKk38owtJ7zG/1KUhqPjVc/5pjm9K/0QfWjuKNnTgv8PqY
j4CR6iiTcMKtSaN6y5DI4N2N79ZWyf2gjxMo/1hymHctx9thyEzjlX1WKwhLHv1pJQg/x7rR/gai
8o9XFSuWUjy78Hv4NND2Zcgd4gQ3DKeL0uvj8cHWkBMongfva4EP8stgsRv53TBtot107fn5Nmaz
TBkYUa4EOSVGR5CgjDTgo1e93aZhRbgGmlPd+oo3Yo3Dx25TtMYsJjtoOOCbaTFdiwQBtOvnspwl
XJfFTIWcfnSoqf39PYGR9uaFr135I1PPGePFXG85w8iMTnT8Rj6bXwbRrUDGjf90tKotR+96lpUb
rS0+HD/bRbJTfJj62LCR5tBYoOT0PW3Gu2uu1lwtTdwSVlYJMVZXN81f/oHv47S71TYPQmBLRn0l
04rWqGQUp8O4AgfIlOGdG9HHw1GIPyCvA5t6N4W28zfoyDcifeN1ei9V+uXDrybqMO72EbpKzA+Y
rVUv02CN1QFobET/sHuNDscC4aWbD8vwo9JnDu02JajQ66cz3qv9/rJzY6LK908CRdQ2V3+1rufS
tbMdKFOj0FZjn+GX/bhjCMQ5C3MV2EE8Ffy7KpwoXKfQMUBZhcyxlGZQXMEKNoAjFvrtqjy1Kkp1
lyHUXQOyF5Kj/lz/vNCoVHWbk55aqUYcQXglKUoySuA9yIpBSO+3YlLUIUWegpAKoub4B8EJQSks
kW/7GuleKI7CgeohYdpM90IfZ1lRLJ7Jj9Uj4J64JaEbnocqJZWE3B6N8u/7Jxwln21B55Y3cwVW
7MNzsokgh+6chWkt019pyK8wIqk12SGT3Ts6ZZa2K/Dv/J2FVFt/BnWuWD9Zu3+nv35woDev3zDf
6DfXHe1zFsOMf6x4SalPBXbW6mN1U2LkVm7gOTWr+nt46x3qSStTPaYQ7zLJNaZMmEzheFJiWjuc
gjv2euaXP0vT+J4//1uqFouWL5KhuqzKWLP92qoeOblVTGKpVSm3+3gOl1/B5Dosh6sGAZlHc8fJ
SViq26zr15M3txLofFRWr6IDe3N/q15z8u0i/3/2Z9J+PrJb2eT2/2DTkqNb+9q9d06T6EeaA5st
qoNkwF1XdKZYhJtqDC9l+7RX3w+s9iwGq4hJXsqwcb+PNQHYPvtw/bVadNZff3sfmNyikR0xpVFG
F9Ozs1xGmbathQ80DsrA6e+1HYDdu2SfO94LrFGntM+6d/g55EfKDGnMF0JCWdrVqyywpG3tWWTy
jWzeavsWVblzMonZIuXVo4UJ64BiIcbdY/SaOSaMgCLD5VeOAAmagj87ZqouLxrqhO2zPntoA0co
lFhfEfS9RotA/fPfTe27rxIbqX+sfcfKnRfCnnAEViDjcBiAo1YuW/UlGKuP0apPtHuoKijvisAE
i9M6sJ13bP/3ptNd2nARCiI31XA7yiglDAJM8DHS3eGc9noDm0FuMAyzdfvS9h9L2WrlAHenPt4r
0RIDQulA120FQxfMI79rBxpumJBKes67orKzBM5Y9Vmr0tjvYG6IC6VEwa6lI3ZSZ3nigQ02QrCe
Y2Vh2e69uZYVb75KapMKriR087KbG8eY0GFjD01PHawJlxJeZzozsDDL5cbfPi0JJJrKp3uVnOo7
2Cpuqv+97YYtVfN929fa+2E4qnrMP/q4M6RGeHLiaage1QUng+p7WuF31hnWFKv+yGXuze2QtpvR
J8rgLYNvxolD0V5mGYE+SDm+yxuqBtIoQOqVy4yF6yZBrNjwybndV7kqa31VNXAazJV5MGiaDqEf
RuGawra/YwxLrLcjP//9na4vqvAuxGNt5VNvPIu6KRw2dDSCR8vQ0vnhdAKYQc0KdMib+7drc0LU
xiAXkLKNlBTMPBeaPT43NgAQ0kytgHMIYIL9pgmGf2U8qLUxn4JZliiH1sPUwd8L4/7QJnf7h5AA
GQrd9Y+DUbTiOWLo+T+khDkZeMlC03g9606ic9w9+h+Q43bkXC1iLbfxDgZlauvD4RLeRkCW95B9
8cbMGl7z3wHfZVs8WEYaZPWBPuuBTCghzebJZQY1ehlpzWjVsRcVng4I5SJa5Q6RoH3l7VG3lQj7
0hDb/9lTXEl3EE6IquvnHly+rFCAWV9oJeNfJ+jSEAlMBfJKKUIwlnBhyXpAeaAV+btIQDlB77Za
hdi0dRhNt8i/nKT8fzSdWZOq2BKFf5ER4givzAioII4vhJYKOCsO4K/vLz3R93T3rVNVIm72kLly
5VoAxRCqRdbhvpfaST/QvBK69/L5MegCp2mDhpsGgNmdEjc/pUwdXal6W0U8Oti9MfgOiqsdmOJG
C8Mj9+8HAEGctzOMZz4WO3nwOv+4ouJlzJPsw+KLqKYAGgvUr4kkeA9oXjgB9Ircz5gHqyuyBvLg
vTwwJBbcE43YKrs4S8RoRUyMLvgjkN+R7H77g/Q58w6BdFO5hIV0QsCNhKk0+s4b8cnWSDwqr4zK
nXZF3hIRB+sboJJcWfdQ0ekBu4ZHxm70YCHbhIkkyBBSSMx7rAsihzMCR/AOgGyKKKeUQG8tNQJG
CHEVZXyeIyvxtEk13a7P2dWftzf0oBNgHXf3FsBUbheOFtPJgs1LTCrWJvSSsE4gk6tTAgcB29od
qGn1nuohWiZxPv4GghvJFqmwDiWaPpLa9/8qG9rvxg8ppdgYVNNPhNp0k4rOA+UlmcaH5AYYRVOA
IwcsiZ5PUx21WOs+U2fM/wsfR0KH49B/8jQRCAJTZabBG4ZRJ6Y/9R4VpxVe42TDH5YeD2qCAsio
3qP2x06Fi87wvUkeo/DphVAAqHwum3F/izi4sqXeEWfmTIDVC8tdQG29whHHqrFOPCQID0bdpBV3
4qu/iFqRdLZ3Zp+TxaMDAjsaFeck3HUsKIjbVgebtIz+DKfIhYrJv+J2JN+9T3luCWku+dISGM+6
Tjd3B/3MdClHLGQMl/wLO4jL5DwIRTYO/rhNXEhw1k4JxMgwh2+sfZ7zbIofKSdfCHa4lXAnNbsY
A2EWje4lEmL8XUIg+f64g8eQNjzNcS7DXAIHsONq01pDHxiT8utdJFv7DuxtdG8aESrlHum5eXS6
w9Tc/fs/3kq+iosDss79sPw5YwS9AHHWKSNb8sQJSMkNBjeaRTFHwuNLmWs2jAgp5MOuIg0ygRPo
SwYDQL6VoG3Z8XaapQHmbMTrfqpQprzal6uJYZIl73Zzr5gC5cYfdUT9iN+sKF6lozP9tMQy3nP+
ga1BYeILZ7KMj2x4ciw9MLVDscypAd4ZgMpX5mypG/T27hp2kOTFgUZR1iOefwA1LZogEYL+6sWg
G1zI3lVnhPq6AiAuTYyQqRFAY89gDI6GAgHmo6vBNZgHg2X21seI17LGc1tBd/a669AOAWaPDBSt
rsix2sdtCaRZ64WGJeB5mrPooPS1kVnK0Pz6me9lwMmtEQKfg9oev8y/G7dI9urpbxZa1xdxX1GK
BA1xtIh5MGwPHzSlzXmwR9jAIofaAMMuwgsQSZh6BKqE8KxYHAfDuAG8DMzMl3nXeaRI756naZtV
jfnnw1W3dACMz2HWNVEfJXol5yqizpSRGLMnEZKhBdKGSQINAO50pJfTlDAgHXBuKG46fvtFSHMB
NazAV4jowxYaMu+EXBrd9wokB4NSM5s+GX769xrWUsXp9qnfZsqgwuMkPxkNsFwoWNNEMCxCcppf
nl9Gmhun8Y1nME3KiLhzDS7A2cY2ih0FdqZHhLgwtDljiQNfcDBvTtrO5+9MD7nREflumGdWPR4/
5pxJkzbq0JVkOAd07yhosOZAkYlUfTYin42V/a+ElGfdJlXPIU0mu4naAGelQ9vOZ3pD9LfmvzSK
8+o2EXdzh2YPzeG1R1GY/czpH+zWDqi9M6XKxuKPgB5a0xZR8ofaaxPlPNBJhIJofZjRA2aglzGC
G4J1Ab2DHBAQPThGaudXBIYoqbNdlAaYeuPisc8fd+mY5c8kRDv5SpmOG7HzURG9nC+75jUE2e4c
zKdf1WaNOyWtdyrb0xVS+GojaZlGgYYdQWoOmAGyHeSyR2w7Xn0wpaZymfebhpq8kMdYamC/ZjH9
k8WvxHcilblmtcZvzWRJvcx5Y1dhf1NhVkexxlHi7rC1pI3Hxw67O7y5vS0XaK9aXr3EX/AGEwrH
sTPW18CRHqThST4syNCV1QehGE/AgrrDx6KusryijArHZUlzGq5LTQ8jRnBGnO/Yaa52zsaUnNFF
rOJeoiBvhmGXcfNjdVuEshCwo2OmSyrsa8w8cdYhc71syFlRgb0Q5DLLyb9YL3jxymr5Ce2iL93Z
YqNID4XRIu1bOiTqSFz/u1m0CEpzSc/4rCJ855MQSdhKVMWfMbbsc8IIbHzTg3Pevd3zjoy2OJqX
I3Wne+2QWjNgQPtGm9yY1lJA0iK64Otztr7uv7mHYqEj6eJlVIY8cKo3Zfic3LBCoMjG6YknNAGa
lGpFmLEkSonHGH+Wld7a4ne7/+As2Brd/LPxxxygaQ2shwa0nTJnXvMeOP9iEYoh8KoPLSB8Yb3A
Hdxgje36c5BDR+owckyhbh3lgiw6ZSg3S3LMdy/Y18hNixz26GReEE29O3hSYM8gVy+sD2ULu2JG
zbMBytRh1z1HXYIK6WTozzsgRNg2yGem3UG+BwbP56O25rNa3pPPFDM91BAaJqCBSvnXIrBQSode
8QtGvieriw41nAX4EKPDQ0xs8gULlF/GF7CBSE5mAIs0+GjEI/4RRp1zfYONqpXxoiuoZ2k4pMC7
Yvd5D5TH4J1NX4eQ0g0SFkuKNZdl44mPu51pMOmGlbQW0r3MJfE3YXZcCIc7s86aRPq5fSdAkGdQ
Zl6HYBDJtqK5ZzpS6ZJfNsi2hCrxIAFCmYZcj0tR+UGMnVJQg33rPVBn/FZPUnH64sEjuRiJ6Zdk
5+3Rh5EvaUOcYfC8fXvkxpK6PMj54Vu5qxdYvP7cki9flqSjlVevX1i2I1wZ3LYF9QqUYbzMJ7fO
fNziXQHDVwplWu1r55ScOOeh8854PRIGlIOG3GAFTA7GJm8CCK2Qr1eALMgPknD/LlVI2t4jAMt8
aUsgFQ/gtnk9EhniTPLCIgYJH0qOJtz0iphOHZAwoEsvP0OYYiiV0+PDuCwZwXfT7q0L5jV65fDh
3+SvzRN3SqbeEhT9jX8wPAVBQTgubapGMS+nFgk+8Mvmu7bk55LESgYu5HtJutP9v78JRvBMVra8
kopWco+JihnKgiR3zeekzsCY4vM7bkoqyzZMC6XgGZx5X6769BhLwA1JDxkExk5+78qgEGY65OCY
oHsF9/trgGC4qQtIPg69yAG9scn818BeRn/xb2AEv5ArkRxLxi8ZZ2WSPQo2Bs4h+PFnxqkguIT8
buEK0oHKUmVuCIrJ/4ii+DSSUP+aGigfEiuLXQ6pPWWGNXY9T6psRxfx0P8/ceFSYrO5xO+jUcTg
bX9IgyC+aCfRdod868U5ZL7AII2Mm+EbRgVlpKR0KoG3fEdulpDUEMyBVF+GHAdcnbutTCALgR8k
MyZlJV7JonJ2UzFl5YeSNkvhIt/+yyQrs7eXT4oMlsAkAi38GwwZTDJsVyaRvEQqgjIwvEUNIA86
Qd9J62w27zANLP5KC0KFZkHfpAvhng5z6BptSqg8s+2NKJZud6RCTKWkAQS+6E8x88XkPQBqkPlT
81AZqVTvQddmpdK73LU6VLH4S4lIopXxSRGF69/Dd47Ww/B8Gshvw8nC+fg1oGnigx0VOXB7dm9Y
V5QCv0Mo7VjLNsLy4rzxDVCNW+a00/UpkX7lGRw1NWpMSD5pSoLFB6+RYuB3QSwDDx+W0osGgBz6
45GMJA2FXNonHe4LnZmsmBBKWH8os1k0W8FY7I7gkEGaTC+0XDWJGmpDCHTCQIZaTEkMoyyTFgZK
DJSNkNfqVQjNnsH1N6S1Lv2fDKH2hxwZrWL+Vki90LAHmqaP5MFLcbDXI336zu8R9bNEIJxyJg8Q
sIYpcBh3BjSc+A06EETjj7STI5yOwQBNx765osEmId9nbrKWaGGl+MqGuP02zefkJw0GSuhSHh6+
xxebo2yLAY19jUiRHLDs5u4wOk/rn/cDNownyBvETvA0uedojCGl39hwcgKSwRy5AF7bnYSQQ/Ue
JUpndkF17OrA2w5/8OzJRG7lSd0emJ9T4RsVtXEn52zr906kvJ3D8rQ9oSk4JmJ63MEBG4vT9rOu
17TBsl1oRs3X8p0DHUn5Vlv0F0ym3Ez7JoOIogoPleoUpMrfF6yCFguBrZDNi30nWXzZEGj0NFUk
Hlwf+jjcNPpTeN2HrUeTmuFtTI3+OW6Gow7MGxJBYuEn0DKbOMGbBOV46d4pF7Ru+s5LcluiYuOg
SBYIw4/BozqWYQXIUcoJ2tSsDmmouYGys2xCX5+IaDOtgsD/c5L5kFyG0fIB9m9z4iHSh3lRO1A4
Xqr1oihMoAIR1n6Fv8LbZnOM+K7cF4Ey2jVdh3JtbpZTxLKwn4JwAAPo4yC5KGkwAZwBnwPXgl+Z
p7BovwZ9eNAYP4dWQeXiPensrtGNe+1Z/HMsopKqAYnjGRiAE1GdyQkqCHg6oKcO6QY4mEEJmCAO
VnRu4+KCmwQn5W3cpiNK0NimYMI0eiHuClDKdkjqn3I08BgEiaCj+sdlAL5ki8E7hcosyu1gu7KZ
NWccJYKHAr0EaEED02EgzlMFApWtVr4p+xJ7Ozq8Ap/K/qUO4PX9aAfcCJtg6rATz1Ln6R22oLDa
72VwDf5V26E/yALMXNk46bcB6RViAX1faBXBdPPajFEi7/aZiYWLylnC1i3bJGk1FxHk47W+r2kQ
Y/ODjzAD5hXbF9mSu7Y6oLwsZ5isXjZgThwCQvb5Lx4vXGX2UDkDevv+4jNrIBTJwSkbe8m2WVsr
AUC1BU1xZ+PTsCh6MrePMe1bbJLArEfZ9Clycjx96U2W7bdco/kjHzuHl8XN8bd/i0D6XEUD6GI1
OV2+NpfkZwXg8ddO0RGkoRq6IVLhwJjXdQFKBbDNu49oNeUfMjsa0l4zutW4dfrE+3+0W5/ouGuZ
+SOk9pxB51uw3no++2faDNvXESDTHQehz54mH0zcyLip0KUWdESgOJrJ6YyqaVCCkLWne+VBNKSY
sOO/f0IVpfQPbgTDna7Mk4H6FWLxjoqGbh8zoN6wEahIeuj9JA+Pm4ZNWYrYM6BKuZSt7xKI/vDD
hoPIoUBDHk9A3T1HzP9iJcU2kJ43RNExrDSjh2cqnlsVqJqaOMdgTOnq68RYrntnxI0QBAFyBedm
ehgY01CizCXTRnYcLlfTevOk5EiXo33D8uaMjQXPz5fv5DEGHPsgUGFfVAidoN+cF0SglBzEOE9w
ZQpv0vGIcIFEmK48/7b9WrNjqa0B6K0cch+T+v6tZXbu4Fo0jwxW0vxG/f8FjYGOchyUvgjonifK
6GAgPoAkhUP3PHhG3jDvLyR9hP/1mj7a5hmZuc4y/06w+Euv/v1rEV1xetMU94E40e3FzJLGreHy
QzWF70Lzuupq7f2XswfkOwWzrTQKjTU4j1N/puVVMw6PqGrvbhzxGObSqYPWVSs6dzD0RCydxL5G
RhJN1+Os29m287gANiquPmdSWdpMK/VTGMijVZXfB4M/uvXxTRADCwfdlBw9iTdrCE4c0+xrpbiy
3SgJX31F9U7oOKFq0qgAJPM3Wx02Auri8y7Mt+YpGlD4/Nhf1KUNmQCeTEu9uK8eVUooaHBV28nr
NFDPN+8tLV71RGtjRv7XPxFmtGCZTJ61n/O8qrtdPaKsuNjqMz6gF4IGggw1xwhok5KOSsat02TJ
dbed3oL7B0avPwLL54fU6F1Ee4vwpoHG7nXUYiig3pffUarUroprNwdooYQ9eYB6q1m7dwbsrVTo
6eWIoGKc1gMFegaPdMQb5KX77rv3G6OvbugZfDbHNGKl5AxNArMH1FltiNYD0U5bnYomg6LVulnw
Hpc3MEOLuhU/7gPldOGqH+f0rfUQYT2ubqXq0mlxHak1igPAPDKzU8QotOcAjQeWYMZ3+yVMhqtf
t5bZCf2PWg3KZ/BEv6n7l9/bRqMe1v2K7Kim/gDsBJG0C7uwTZoP00qp/EY37kOJekTXJ8SAM3wa
dXN/BafvpJk2V+fmMy5nJGPwxg5MN8aRDhEaANDNhChGXSdd949Bvz1LtQ/Ey/kZOkaPI5fnR2vV
8TauDgGtjrdxv/U0+t9xWm5otEm/XosiMDs8/Ubp6Kut3/kabu5TnV5U7wrUhADS7R7xBrTI0gn4
PVA3us9utDIhVd03lZpKQ3vWuezvzzinvRsKcfbSu62AS2jfq/n+cnxWk0qF35TQash41tXVki2O
Vt/jgHaXHPl97QT6M/8Mvq3Z4570kMcqpZDFw+n1b9KVh9HXddQh1xB8YlRRCeIkdPr1sNmxxdb0
rH/QAIKb4jShIM+7iKMi9aModj9IEdBHcq2O1CE9DGZ7VMLa9O7Sw3b500jNH3YTYvR3SGmmWp6m
DbOnWVBbjCo169UHqiBg0KTJXnCMqYtrrwEBRP6XKW41+VKwaJc+O6EWZ7vrJwTAgt2xQf0mXean
hMBF7KkPJqqR8B34+gojA72fG9jbCwUeOlCgqm2/fThqCOE4RI4IGPhajG9kgkg00Nt701l8b/4H
WJWQAEYSZ85n3UdINAt7tDM8LDVo3RFmNe6sFwMpVdZAq2eVNPEr/gs15g5mDA+rIMBuPlZAPtpt
oGxuCqw8LM6JRpr5/oI7yyUEackI+hEE7oH6tv3zAdQjOtbRkcykCsvz7ERltGG+wGgz4BEEOYnX
L6l3bofvp3uuzXsJlZ6jF11edXs/D1alRmgOZJ07z3GnsyTdB0zIQZJf5AMN1L/gpRvtbANvkVNc
/fRJWc+XyReDtpT8zC5RDcidDgyOGwj017qBeZ+yIao2jebwTpcQp5Wu1XYzr8Qj9LG95OC/xMMv
LJTcfmOAHM5dNbnYlQoL+U/ru9KQX2mjn1L7meI1UAFpR+9GeHlEZGP5KVBVUKQOjJhW9GEXrqYf
UIhvg840NiIU+l5w31/wyd7saqd5ky/PNvslMXLjO6RuQzDYY2e60OgAzkbaCgOKmUvBjS36jEaV
ZHXkaay1Hq6w7av5fZjKMbhCs8ghPJTgnnhlmQUzF9nJdMQJebqBMVJIR/vjuSju22flc9jVt+FF
3ZgnxoT0+J5F2j3M2R5yyucHONyDeyszNQ7E9DTBnaPLdlNQfr52bdRk2KarFjGGinSak4lNyXX0
NTlaSfSJ/ml6GxQH2ubYEdvsUW+2dA4llDuO3gFBoxMk/zvMC2Kc7jEAUrhzJrGRZWSmCkdsG64E
52C3s6MjloTk0mHnNA5bxCOOKLERvp7l41FjYVZ5l4CcTNJXCuvincMJCIzhXP0U2wHx6aDBgEjp
ak3uNkEUVOSD04rzcPYZiAo+nRxU3Te1eHsd5D/b2Wy2RdEE84aBsY+i7Yx6DVIRJJM6JZWjsdvx
THF/04PA0T1RQ/Ecz9FxseTU5d/5uG8f/co7Ud/r0lPov+ZibHXFiVsZ5dyQ/IkQEv6ZimHWqU+m
g2A+PunWZC8OCXJo0YMWoLrSN2dwgSh2E7QizBJtI7AxCZLvSLRs/e1iBXxihfjlmCGVbtKFJlos
vP6lY6UnadVKElbRdVmwg4AVV3qyoFXMMr1d7EEsXWi6R9aty2WpzHEd+cp2MTDamz5/WQEtQkHy
K1c1g+VFXwaZ2NoljjO86ZblecnI282D6TDDXXSto/x3daD9j8VqSDOwkREJlmQF1aeeCbXiyHNi
NwLMrEj73/bswrZWI4b30aMDHEAoTkif/AhQK8zHurpv4C87mTAOBLAuzi3ypTSUmrlO+s9vbsUA
4mJEixWpEFEpn4SY0+vpfzvxpJPuAbACGpykVfTnzLSfyGMORxVhK5RA2iijq+7sxrE+osJme39/
wjCHs5XoznIZWIkkqgEwILx8sizxjWozynSozMt5vovEsKkz22AxEscZtV4kBiRB2R717QeHC/lz
M6brJaZx60mEm94UAU8TQ4o9XTX8kfLrSm5c2qVpMMGqYY+n7mAQSdvlh67k7cvdUrrHDf7nFPW7
6H4rRfQmz7z/u5kTvzeTSyHLx8voE3IWPFwyF3ITnERWsTN24pWkI6Pkb/cXizHcKInH8mXxb9jG
c2RyRlhLyt1weoLU8SP6S/QdSZHueaPfffIqlgEXYPrTiCImq6Qfv8G+GjvcUy8Mp6yTqxEHS4YQ
Cp/8yfT5/EK1yuHvMjFia4020dv5s9oD3ctNTzOcBEvlwZnNRG4AGjFZFkV63Vet1PA7qxuUiDdr
HMUZqBFX9IIyMRhdQbeiBycOV+FixC0jIhSPVR0DZJOJQDnVIH9mJkieK1ZPMaJA3OFos9rY8d/f
X5z8Js7IQWCNG1wOKmsqWkn7/c2CyGxdKU5R6FxVpoww2jxQLRywAj15K5S7KYrFlSeW4G0TZ00A
BL1njGzUI8lc+3RkwPCYUAI76MPp0d6z7GDX6gufyRCR4tEipi/c/WQf/bPLOeO8EW33slXcDLYL
31z4vjvZT9wZbTX88dmqpjls2HARhrPt1mdjWMmQyRyS661WXqVDH2bQMeO0mZqFPJHCggLvBE4Q
ex7rUrdYxeulF/MoPGswsAxHvHG8FcM44hf4OmG47AQxXq7lMfXtEa1TXJUhJuWgWrvarGSfoIPM
v5m+v6C4J/NSPlKYeHE84iHxEWdmFLn+DICIH4VwW5lLMlVDNk9Pt+1VaCdyx0djPO+BdwUBN217
geyrGIvZshbx5dWT0dkb4h5MvQaYWhrJpV+cdx/hNcuDT6V1Dxa+wUQV7vhVTKPNNEBdidKsuJ71
nTFdIgbADhyTKNnQ1Yr34gIUlYmG2JJ58OBompHpmhHuLqxtZlmSYD83DVe2HTuxt1rIx1vx6Rg4
GQ/U+nRsRazc5NYqY0zFCi9V/mR68DUCC4fhxHOcnu7E/1bCLgiWwe/88BzZVp2Yt/B2f9D79T9W
AvtrEAT8sohkjZ0lA2LFv0emDxXDcuQtK53CgncPEe3DaHj8tCoDqLCP+iZm1U8/PpibJtoOi8qW
bYJtcbSTVWqf6cp72wu6H2WutJPZgk0+gUUqz1tOBcbThh8tk0XW6McOvDg34x0upeMx3+P7ujPk
BmNZ8xyLlrW0LEYVhVurRl+MdrH6qs89irBXNmCF7V5Ws2C9HD+i7CEeZeG2T98fPr+KCQt7wQTy
96wHuSk589yJMXDDhr5amNHWH90g8TV0BF9C2XYSz9vx2WWjYibi6MRjkI2Ks2kMfQSKx1M+jWwy
zpAWvMpqtJ3jqttE0IY9hb50h3qaxl1QdXBmjSDy92Zjy5HDnsujTe7G7kH6Jreywiva85zSlGfN
u7EuyBl0DoldNmDZGJYROB6PLo6TENmCGdP9zrk62PzmYWlEmelGvs8HfJizWYTDJb7KstL9yOUr
+cFiG+0/+sRc2VxAzoS929QNTpDf7j8wBoZr4qW1ICbglQKTcU+O43j2yo4JZI2/eMP6OTIV/j2g
2GHpOLLcC91LAsBGtjU5vCF6cHzPv6yz8Xi84xHyjHWMqoaWk/DZuBpVRj6fNZxM965iMCN75vJh
GAG/+Z7jwA4BhH+NwnBijjtGCKdepHqsWJ/zpsx9bxPzu3IUJiw7ff7jKLjzubXGa8IGNzGPFMaZ
MIQPcpp/jPDksYB5gjBhhLsw9jpm0yuCoGW3jcngw6RxPzQeyl7ALzSMcWFYy45NzBVAYQZJF6Pc
vsFBRMH6OYCE3NdJrZWYqqORQVD1YaOMYH6saEHMjNf0TUF0AlgL0Nsm9EGbvaMzPS6Tml3Uabtd
eD5Y63WFFUF1+0jNmJ4/U6EIfMGWWKZjF0L0Cwv6K7TznCXUdT/hSaFvy+hwyuxuS2xov15BJ3nv
aaPEQ5LFSsh8BEdNRa+x2nuOVeoPmf1NwHuXSpBx1Ll9+xtAiX7FR1TEbltoZdsH1KkY1mw9Swdy
fP16bAr3MhZUn/LkIF9WAVTRcfNHMb4j+0mg0mZ/4Fe2cEsDKQNetlXQ2Wdua50OzjG9O9t0sEJa
DPrjSgTYWsamZYAts6tDpg6AV6kQZRc4qFcFENmmua1wgW/b9mEpqmD0+M3uwzfYbkqHs9RTwGOb
MymzcUCjfnuPRXTsGDdnl/EPBkbpK0czNl++1uXwMm4stAWvEz9mShPUE0S7DRYdR0aJ9lpzpu7V
AQzqJ++O5IVHdZBABdyXXnfqcQ8hiSIm+wTnfkO5FU4xAC20vDYXEQI1anNUyIS0+w6gCZPNgYri
bkTHFSRUYef+qNGEBUXM9/s0LrvlmhOBYRxLQe+W8LJQRNoQq2qBZwOb/EqZf5SOwMWFPpy5P6bt
mwEDY6RxrrOnlDQ4Qa4GrMaWLPlX67PBBQHfTW5B1M54h3pWrtEuFV850hcvRQatab1mD0iFVErR
uOM5A2N3F1kJH+I8fAMB/N1QgKFNotabewirdPThRncYP4OVigmrhExwsUHmaFhSKPF29iKi1xsA
Td+RVEUWcAzQDLEQ4it1ZHGvkZgcnRk0jIkSQ0BtAQPM5j4fw9YFSaHCfWTMb+zv+GvKG98pHQDf
Up0uYmIv/jnGocRDvOOPIi3NirTcFbHUr+XsOSVFvHrNoG3r3QU0VyBzCS8ZCIIcni14qxECwIPw
L86wgSWVKWLenUHih4RdVFn5+qQvANWJ41BJQF9RxF8x+wuFDm2TfVZQgU8J/6WpSUaFTw1h0zol
wiB/ewTmBB1cBP0cUhFkAKB947JaMn3oaXJoQ4OpLDXZj8U+3HDJ/gj5noHqvGZA7t8FwBnAvQxH
dyGOg5pkFiimOtwTAwSuzEhSQJ9ByWZy1SipE/EoooNF+RIDUWQX9Sw+S0caZQ4GsmZC94CfMXkI
AP0hNpNgU06omNDwrPd8xh4dnKK8eAYFH1FokXrGfd0ZMAK8O5OcWn5w6Fr9P/lleGuo9TALBzA5
IXYnrX050/6gK5iNjkXXWzl7UFhBQ4hLsU4RrI1blEsAzlrU+qDF4HskWq7C1P0aC7Tb+BDNPS96
gDgPs7g5wEeMQUyK4RN5R2oa3AdTlDGQv1dk4KpRDHkBtQwettyiILhUAqkdMmURMUp+QwZXu8/b
NxCvOCPuw78Oj5lHJzMNFjXNesqCJ2QdEtGtW0A6L2c181bSHrrP7nRzJ9rfeQhk5YBNUF9JuUr7
ryWvzhBmFLkTIiA0V5LGhK8/ln/yrjWHzsuILgYcUFLwD3kXciGjWTSZPA1afIz9gtOWxqDReS0L
vCTeRHeW8BYhD1NS6ho5zSY9rX42R/LWNOGgOWe71n8BOgf6/obdLfkDGZkoivoREfskgowryTxE
cP6IreAMrGG2IPbhaOfYd7f0S+szstuFHUqG+bPt+xmtrkKfENoMQ2LzLj9RDUkcxcl7g0gr+cFk
MgGYZrMjD14JjEEixP+49r+QZEOstFrMtoR7xMaj0J1M9i55g9ifSzwocZfkknJzsPJYFAQmC769
+mKPTA1GLixyrpL2CLggScCIXWdlb8ikRmQBi8WKiFfCVDschRL487/VKhS5UImkuARojRmuyBtH
C5KacERGTVZR09xaG4AUkgKQdBDPSxKx2MAQw4n3AJOKOp8TVhMNbg4EMUAJGpOk11SnAdO/OIi9
6wUwbbS/hfkA+QinZ7WhIQj7BFUN9/e/D4GVedRNf0JMwXi5e7GJlchs9ktSGJeVmFXvnj7NxkAe
fBRCYtvb2JIveZ4tKbNAK4hZc0fC8lUjxeZThSBO+xkuoBs+Ow+odmA3giNdZRSjGf6JIi40I8B8
OmR1eJifDExCTWbcJBr1bdsfuMR8lFk5dnV/a5I88Gi5LYZhRVwmwWyyksezkNyO4mwwsg/2ZrRY
cBfhRgISHgM/Jr53ShlpkQM467Sm8pThJrHmMSaVJnCc6Uw+q3ARbZ0dUcT7ViME3xgbFBVRnmVJ
uHvmMtNJqByQtthoKpNwHI6Evmg62xR9+pvZNTs8K3Gqro0tpA5RAkbG04h6XFKKx1wUzNdEOc6U
zGDyGvDiFQw8fYGfExKzTUehK1aCXnkM8vkKhEuZwmzDXJYQmD2Y3Z5vsc3xEqkzoIh3XvMJNglT
D295n8r7IIsI76y4cWakhI+bm9cQU3qIw8S4UP3O0MmZXaSYcQE41dGdk/hyv8yxtQ5gSg+zhA3D
bEIwvOnTCDhlCotG329PenBhjhnLv5dZEr7W+vBtxUh4EFZTEvNuehm8LeFJ4gdg7EagchQkRf6c
kjXh8zgIjtiWL0md2+SAitEIA+LY5XpZ2xhKWUHwAvY0gpd9N4M75G9aaww8hYAuLhCjzx4B9Hwu
Vy9N+VMZt5OYd3cdKkK0b84/Y2L2Pl4cY/6JGxaCIboyfA7eg4d1cVtokqSJhnaC6qlIiojtrTDl
vRxiZsYxZ2hWO+4P5ScAPfzHzeiyzicQPcFlqRiSRYOOpWPSdtj4pHKicw/187yrNoqrzJEc8STJ
LmiehF1KHsK0eerxNQRXHl13tAAUg03bRVFkBSaCfESLAGEFBU6GCmtgCDvChZK8ZiMhDJEfs435
M5N2OHYllHH7THCAOPutj79acv24qIAOjwPY73TTd0MlOu37YdvJOlYv1ysmAfNyTIMHPNvOy7y2
/QtCV8XgBREvtb+fYRNmnvf1kju5DP2UOnUGIntafs2w73aEWGVmMNLpPnG7bhvLew2O2m2sDjjp
hIIxgsgZoqZBdCp9nkgLwzkkJBqlDmcPSe2G0o99x9T7TJe6AhtDXHZg6OU9qyv8M6iJTPWmVyVp
B3nbjlX07EOtCK8GSsf1BZxvtno2ErqQRDtLMoVLuuFGu7dRq8QyxXrclyQiUHtUTto+PjGImVRB
6+hVpxtflq+T0e3M+pmzUpTxu2O8KPPigPREQ+Lo9jp24/7Rnz23jQMthYvceH7gJnKo3oZoCZKh
Tbon+jY+GXr8dMH12oNXD87i6MZzklNM/uV5IZrDrsi+U+oCvPFfAb1g/sps8ti5QDZYEj8cEcSE
GSacltFX92KoOisIwL8fSb6INbOodHOVJH4bTpwkgoiMHaAmcMZgPJc0f0zKd3viCqHjpXA60EAP
k50Njj0AOpEJUeiX51lZlEFFkCUP35sGKOlG/sArRn2GFmX+IB4+P9harHHiNePHzaVOA3v2q5L4
gXlz9+SiABhwyq3vXKE1eFrxAgxAQCiLAX0fR6sYQOUSJjN/XuHZ+jgX2oaTrmqX0y9P/0xRI6i8
t+amtCDx3nS30EqQVETLD6PTs2+5X14h0i0o3OXO+76kWkjK9W5dcI4LD8vntSTCb/X9LhIOcNzW
z3HrtcED7jzpGXVGq4D2EhHl3Oi1E4pPrBHNqRBUYpus322+zzc/PTkSpFSDLQjskyzqUAyRcpXa
9M6kaJSaUCU+3oNTOj13auzSWCewiXt6SsX7gO9fSguU1hh0F3f2zpdTN11yiRMWSnqr24SyKP3B
S+pW3FQ67H8U9OhASt/4hongxKbVGmzKWTtfb64UxVBPhle4+TDRmHUUheDO5Lzm1kZ3CYqDd76P
G7W9ob4ljACVHAE1XWzH68km45qbbouGr6+kKRvi3k0brUNERUkAepglSrEp3zb6bvPe9Z+dHdUi
+aWaFLj0WLxwBojTN/zfgYu3IA1oT6Kxd4HH19Hkt9EmSK87raS7TIPtk66p2G/KpreBT4kCdQHc
ljkQbmpa9MrvakOUe3shb4MUQPO6a0B0OqelsSk+hZUX60MjbGtT4f+IKLVBH253W0FofcEFIbms
2orxfETIBv49+qD9TY/a+CNzXh8iIApvLcg119GNamMrweAIzkpF1e8QEMuXty03clHG+CDdOvTV
wKrrnCZwFuAXfb8PqqfmJwuPFw3rnTHajcTI3AaCvZV/0Bw4npXqpui6XMy0tB89OBpthMbdulkZ
s/o206i7e2hCPpj/Iqd8PUvXaqeRQj53r415+7q8ZA6l9UMfXSOzUZrtLnqGYnGuvcJPX2eu5ASV
q+8H/gUKZs09pWk4ml/4Rp/o1TXzrtFWXbriZg/4dBWEeGjj5DnSOeJzgpwUgx4DEWKGf707NM02
IZditI9RQZ5LxX78POCh4hQtW3ERdMGHpolb+XtcV17/+/fpYmRowlPoLyC8kMii2DVT6BN7mKRa
0BZziCD7V9jHafzJKQB3rV63uAytlrCnm0MgqSJkQuX1HENaFVXl4DZ5xeS19SgnNb6QQF8Addx7
7gJ2nmiHI925hcoKr5quVWSuli2fbzoNytUzuXKkWcfBc/Og8250m/AeCB3AlMCjDZeYyjpjDZen
Nptaucq+gxaIftR/D59YiH4Ntu16n9HC9ZOK7uxpsOmUNvyCzq5o+3QwJe2FNmm0RbGVDrF09pj0
0WR7mZ1x4Rz26aQrzF6jp+F2YdaKfX6jh7TQkFTVr0TMQCYmPQUszT6lDlo8TG3d7oRHjrq228nd
K/506D8hnaXQfADQVTqnzCTF6qN0SqfIlt2zcbNay3rbWlL7fW9LZMKGSqIo8XPbI6ChV/+NJ5Dx
WH44nI70RqQY5rbwxGE9C4kU1s+TJycwXO/j9k+RqgYHFXdY6WO6UhbNvLRlMwtS8ICYIenccX0j
VdW78LOWbZY23YO0x7boF7u4fWXKZtztjO64L/dCDSU0CuWTdFyAaCDaaN6+p1m1PXL6/8fTmW6n
inVd+IoYA0EQ/6q0KtjG5o/DmAQUkb69+vfZp8b31UlZKY+JDbD3WnPNhvC51lcNurwbbyQ7YyYF
uLecnHLmx50ja9vO+FHQRKZ7+f5RN+9oybPCRkNIEeLb7oeoHmBssrtrOOrzDRQEqGGhJd2O49wn
JYf19JP942r+u4XfoMgG8gNCddArvDeJU6CGhKSwMZIT7lejTVxZMXsudL/pPJo6FSs6lCiS0xo7
SU5jfRZG27ZekVmDygI+Vp4tuR0gs7+PabY0PtQNqOEn2J3jxX1uFVsh5ybxqhJ2I+cm2aU2Pv85
HAlQqhwusSGG+5QRag3/CHIYM/+h9iKeOH6ugY9E5VMA+QFaMAgd/2VSwHK56AmXSSxDPVhVY09x
bhW0SroQjMjrHfhCVwn5NSLjr4I2Alqa4XTZpSy+yq/EQPyc6PDXw2Ubs3sZbCtGtNbUVR+7WXzk
AfwGxRxIXQ8hbmLMxdXLnlZIa7YyZPFv5waX6/B63kkLgi1wg0jQvz2WxVdkg9lFF4y94hVMjaI/
DepqVLqjBMwKBo7hKPRh6gry54jt5/XiBGBno6TS2b0gJUCgUycck6kLwSKi80THzaIx5018Eiuc
LJPwPNzooCZI4d9E24Phwa0XxIok+33KGGAOlBnFtq6F4U7tSY8OEn5Dm1PbDVNmqUE8nzhRFkBe
hbehP6jaZoA0Yyi/xZYDMFH/AqU9PotHzVbMwiuxBmJVfdMRDM0iKoGBeQ4c1tMokHfkDLZucWcR
1loKxRlhdTEw5B8uPz+NSnEEm5mU7DcrKfzO34qTYN0duPYSFHkittgBZ0HtjbZk1xILRUmMYCCY
WhwWyKUcRo2Z4vSB/oPKCtkbwCXqTmCmC2Wren4LN7onKzTMEgxWGH0zAX989qMbXmULJI/xXQHZ
g+3EUYHB8r4tCmI/X0j9KJqLFTvFi4ZDR+c0q9kAkUyBEx6hWjenAohNnt2kWXycWHjJQJYC+4xm
8EdfjYWujxO5vKg4ZnD9j9C30+BE8ZztGgqVTO+PDlGdwdGCNtrOTsVvXs6LPw4VfU71bbijeQFq
KZj5r/2EKduTNsKD1nr7+fgiUocis7vnhzQyEyBkww2jxfRIouVzYnYfR1xFDIWhHH+cbhyMXw/S
vlrFYj5H/vmo5B0qxAPW5Pbylimb4EWtcfQbJgHathtGpZWFjV07NSdTRw5pJN7D0uC+dfeD39DQ
nt/NsiO7R4YbJp+Gm9vhvyjkQ5/KKRT/jZlLv+wnvgJx9u0UvEWuzbf+hA9LzVBuEZZh6UFnkTgd
OPhgqsMesNB4C1d7I5uTkLV47fmxAVsJmYF2Kzv4VrFDA6opnkJsR+IljlqZn1AwcOBpTm/rASH1
zZN0Bytkahyi0nm38PP8dl2TKh9jtbIsW3wK5t0ufwHQzY29HN57yWo3mokG+knJ19Knj1K3Gh/F
7reX8AKYnDhHpyjq2GTK4ag1drsr5FNPa9L7cRhArmP5rNC7kTW9HAMMgonDDID4KmzrusTCFkM4
CsWfPasqr7pm8jp1WZGwTOET0QeTfC4WBlaY2m9WiLZuX2w+VJaR1cdL9WmpY4i22erZuQYhh0Yu
tK3PfFl+vB5b+Kmb3+HOg7pTxL3MF56ooVlBLxoclaIDwVs/CxtXkZcDlVC96HSv++7KZXWbh2Oq
MPFZpGPzlm0j1C7ZPBmtpBiXr6QOIgoKdd/o1xQCfyuM5HC0fC36305ze6FVRLvd+Mlg85rAa5c5
QcfofaxinxVCko72gNqhXScDADnUa/0r29SqjRgugc5U1v98c3q8F0LAX0wZale+9ynNLRd780Rp
8t2H1ujA4zHGoV2tGo+tGkS6wrfAuHM/J2L+r3FucCyySy5NIH8+lIo9Z8ypBRI/nbri8yZ0pQBW
H6ng0lhNLqrRZCF/0CWM4eiQI+s0yTX6YYNC9mcsRU2mLt6Vg1Fir9jyiGqYuUTxFGB7hkULJGZF
YWoHqMxWmLF5SP6oUucdfPWaLoQRjtwh2IiS62BxmCf1mXocpLt9OxS/tNus4e8f+NmA1itNunej
TfW8MzYo1hLjFxx5Xs4zslou2FM8tkYXTSafTiR5EY4GxEzhyHLHmVBGnvY9OrAkxsM1ZtVW+O62
n+7r9yIprBclzYMC5XNR5cWEqB7Yt9gBZdb0SVbMtdkwwsAE4YRy6/wk+cEnB3CgsgK5clIBFMAT
T257XDhAq8eRJV9Zj6ePYdX79W/BnBMbZfTRiE6n8+yvCNcNpNzgVkIIRRx1qmhNqEJwTPgZoyqC
pU8AZxGoU8bx2YLOuUdJygjzNMq9l/JIpkuRYMtyjqKnIQZhBIOtjQjRGz/X7w3lzST81nWr5f5o
yWk/Vj1oxTfF7qSAgqTSq3mqW1zLeOwKV6OxfC1I8tZxEqOZ/Gh/ipqaPFyefFAkeFl+KcbzCE1u
QR4zGLREB99PF8OqrFe5X5TwySgf743+I1L0INA/Sr+8801VHFJpTx0BEifKEArWXL72FNCMz+Ij
xUEyWfYDZXG6fCXXT+2hv6SW4Vftbhn+SZwOA6siQhTJY86ivq/gLuGrmF3piNmqlXpXjf/kJLKl
trMr7adqcFzODyVPwcGn4EQgkB2Q4klnFVIlA1wKnY/drWIDeJEm7+br+rkqHVJaFI7sx/68r0N/
mqLwerf5TINGWsRU1NQYEWvgLaARTimIoYGiJhnTiE51DkNteBqoTM3fvItDW5OwmOzl7OfNOirj
Wtxmv7yIW58tChUye+yG4v/MMYtO8vpYff7FLM8nTsdbV+nTU9hlGbtJ3alsj3nREjwNxVjRgjDs
TAMBwZsqPI0940hUGaNCjAQAfjE2xd8aPzuuO0Za7OYw0H4qZHD94j2BFUvzMG/7+fuXxfL23eGY
9lnW/XwEJx6W5pfC/Pr9k/ijoHqMgtrXlvrh81f8NcVMX8V3Fo7wQ0RjtIejn9LTwRFxlS3xwid9
J/2oD23FuauxmOGDv8ANna4L85XugWW8328adAs/6W/yNbi1MGaAktcKT//3nqZBhTsJYQOV1mn4
4SL7kySG7zdX2Yx20h3FHQ4ra2mJbuCePQwM+eHgljMOTgqPxZjpTGjhefwkjASBQzxhf6OY9fG9
n+xGqOGnwe3aPRiS0bFm6iwDAFSsTF9j55Boi7LDjVIsk2w7XP0DZ8aTFSIIv0P0JgwjrRIIJhKB
NwQqnT9Y1qH8PUs/CqL/HY+B68tqXLMh5XSJo29EbNI3brVMqeFN7RpQKi7oiq0aqoHonJA9TW3N
cOEGx+zcWLH2C6PmIlkUoUjtSWVXlx1aEnTmebSvfQx7Qlx+5v0VAbIIWmvvjNflLxE1Mqnm+lUN
QAAYV+J5ZIDSyqN1L4IfWeeeNGCU2dN88ZqybFvDXnuwun42t8GmeVYjBOt8BLMCN3Y8tVNTCec4
JIc2MWY6PkxY60jgGMg3FiC0wwjXl/CuKvOIsoJx2kXo61E0G8im0Kjr3nTECEf6CYHRX4QGqzRB
K5wnNSJUBdAcL+XSesd0vdF5OM10Fj4cHoAHMHlkgg+QRSastOli4qkXCuFcX9L10y8eZbscIyv6
Ug74Z+RMn0d2OnGf3T5G8TYm//QvzYKIhbt02t6qMURaZevyFKf8kgXtptq77yn51vMot+WaXaHe
FMW+Mqys3hhPKLk48464wNmvku9mIKF1/mq/DHby5wvTpnWy1qTllBOju9WzjpedZlZeB2kCm12H
yzEfBooKSG7dpX0vw9cvOn1JMXnTlCWGgfZMd/WKFA5wDKkHwmarxlY6cl9dNQ8GIxKa/hBnpLc9
qcyIkvjJhzukZ7av12SnvldY7jUGUObns8VfT8E/rN3FpDeH6joZOfF4WTK9TBxRHIRfobbtEw8F
NUv3W/HBpvPo/GbO1swpRHApUPFR0t2YZW1esjBwqv1IOoU8LlUo/BNPx8xDyBHmtz8cjYUtiIJP
EMC3g3yRHQBWPhJ0ptL/NPEoJOuS60CUKNXhfQG4qe/0HPjwOdWG/jVr5tRe7MbQRGg+QK6ncx7E
Ykg8X/0xaW4HgHQseBjZA8b/A9zV24z7XyJHvBW/jR/nQVTGdOSUCXzT36Vzc+AqmxZrztdnaDXJ
fMp8nrxwtpVc3KPIjui7yRdHXAbbAl2+YscUdPTF0QKcPN7xC8R/R05WLmiFU8kHvwVeYsYEtMpS
u6sOxt/4q0HH1i3h46AM5lz/A7+npuH1ssvyO/ghHoxFNJUt75ZLFYkhpSUhdLz/F7snRob/tkP6
N4z5WML4aIZVjlCUrRbyEybbZx00jr8sKtyoFq/Gjt7HERLyyny26qx6U49K62e2HMtODE3gbPyx
EmBP/SZ7l5I++hEaS8lEsMBuDKrHBwI3gSFSse4/JlJHFPEo1XgU2zevDKYLtnIgBrx0lAEfnPDI
tvvYI3bHJ6abHGY+SvZNPmR1TvEOqwgMWIX5gIqSsSS6UIwAEqE+hhlBvm4bO0LwjgKEDZ4aH0+0
0CbHBESVN8g7jsEmIEaRvBWZE6IjhRl1pj/waKumtkSXIj4vwXZgxX7e9jr5aLwh2acDGKEk0i1+
ARo3TfuDisTZSZcfj9ZCK/gHL4VXxlth2QPORrvGdl9xyT3aD+V+wLo7kTfT6I5gDH3GGLEbCj+g
WaSoLOPY5GFPlyOrhFgBHgE3MTKNQgSdySN7JHnAm3x+FDLIrQnqhYXRrap4VUCuIQm4dKZkS7DJ
JgJokVmosMatMLDK5ir8ydzRXF42zjqQfRge987HTIQZnKk9VItplQMu56YL/H3nuGjAKCjJ3oL2
hJfJawHmxz3YUVnJ4viZqyBMrwXD5kV+QifAUKVz8ETlUK1HJ0pXJq8STHp1dvNx7sZ5brSJVuWf
jJwM1h0rt7rKFFEIy3/wY77KXXapfRVKTnKnjAejfe1xNtbAt6INgdfrLKB/xz0G1N42XI4HNKAc
Sg56Vp6MtBIm5RShaKte8+mlXza/ADu/YRDvjd3Yj1bRof+CpEZkZXjFC2HJeGUeYfUDCiTeIJOf
yinh/yLKcrGYo4eiwsUMaeo/108mHUww8cyZG8Fgdib8Fnu6+NjPoJiTc2XdHEz/7AqdyzbaC5tX
xPhnqAi0qBYuRUiz6LvocZjwSP6YlRW1yfL5WzJSkr5VYzYhvRtQifkFl/x1fId9xhVhfGX7ao/A
FBANBOi2nZKpUXulg/bUoX8l1QCzMJtL1xHzPGF2JSTXU4sxE1Spp4eHGCMpDbpjtUzt79Kk/hOq
IhcPnW26NjY5U0nwmTNtvRTAsCFGBKzy+CZjOAPNDQCQick8v2ADxt50GRL50J2ovdJjicUjc2e7
WPWeFsS7JvjsX0F6xDDdL5by5fYzxXL5UoO2yzNh25edRrYRjIPBj9ci0eATgNRktwXnDPQJ7MtW
z+3tctsUTm29l60VH9TteCE0/gzOcN5p2IA4V/qvD8g4muk1hRZmc4PbHgfm7GtIj/y9QUIC14rw
U7LDleZRIYlWuTzLQeOFG92a0LLP2B0sgPTlcys8mPPfYo+KzZpwIEfbjmn/GEtlLMggBsDhPLa/
VOI38oLfZvpmFZ+1V7pkNgbcWBUyNaofCkHBogTJ3gO5SKd6Nz5yn+iXcVwPqHHYN9hu2HoAGDox
0SW5ZXIY/aD/8m6/w4PPHn0Tar5lYuOvyxie+E9ITbDgQ1/H3PiN2wgbwKG/dxgoYmuA39CwVC5M
ibwRYzLfHtlPr9oMn1kNkl5AJ81JqsNdCTmdSyREOmdKjO+DcW/vT19ZR7+IFKsHvc0Sbwn/9oVb
gTPxS6zdyuPnu7x8aFMfdskLuzx/3dEpp37KFipOYYvn6v2lrvGZM5NN9ycHxorKCvAMVR+gvfLb
xUgWhekfnojEixScdoWdc9IxH+7Qxc0GAm+b0/hSXopilj8MUIJ0oXPBMIUF1crYCAHX5rrgxuFf
h6Yixn0aQR4kFXwl51dGrXBmvkGJWGfgBcCxAfBeYLkDaYgLwGK0BKVRw2oiNfNTx/BDSO7Zc7Ei
xtu3P9Z+hisfDFqR73Wz6YixFAn9bMNVyGAo3RIVgwPbA8iC60yjX0UdA9mMekUM2zEu/biUmlBO
hJM5FACLIQ+viiQDFklMI6CLi4wgHJfnCTQV4CUYS6CasV3lZnLFWaU1+f8ci28KVUopTsqbRe2u
HwbMsTFGejGKVtfx7zhQtxo1DGJ46mQWReJk+lXOpcIwgxKRopj1SQHV/FG3BfbdFIRus84cZtij
nSzub0z9FGIIxpSQ7gmkUqQMcN7gCMZt4nb2xFMO0h0AIIzNbOzqjYu689mY1Le1Oz5hr/7B5wJB
J+LoZpOO3ZC4EJk4t3muuVLodiw2jEVbK4HTrNlZb+csO+G8DfLJLp26MZFN+hLpcIH6VHZj4/vJ
i2m5NvrXNWuO6QSjbe1sTpkrTCbEEbrUwrFk5+EjBXusBvz9qt8UsFZ7jih14HsaVlQui5E5VH5j
HKSSud3nrpIVzCXq3/CirNfltftWYetIdmbGB/kbI/3lwLTTfH2lPM90PgXLc8HKJsOiAjG2uq2O
hRwB707mN3f5rC86jzF8jM3Sk6tw9mLaOSs4WTU6otJOcZ8A1HYMV8V90sJ4FPJ/7ur4j4Suvte2
IzMNmMliQS756g7bthkuz+vKDE0VxQ+f2VpF7IvvvinaUINOG9t0F5dCIoja3oORgoXLMz+GIWFz
HmYkeevIXKy8zht8jZAZH6YAMGposXb4bea9x+ModmwuRozTf+NtwsY+DaQAb2oTHHRWQnsrdcA6
4vpgLgh605MNMNoLABsouBLbbEpHkTpq5rEJuy+rmHgFfvK0YVhrfdjHqmWpLWS8yDW77SElmPha
kslDo5kfc8MciEAqheEo6wVmLXjQ1JHXaidQylvrvsKVEfs9oTS4t8oLoG9LLWxGsBFkgG6uTTwo
9wP3tOarXvIDcuuwdjByV3GBh9GHwgbONyYwrEks1LACuAcjvsyiITdYL/pty6Xysj6TNSLjt7To
NbKa1CX5HJPvCXFh/B4ZA8tVZFxftEMG4PgwPr77v3Fx1N++IX3dRufGuGbJIWaw12/l9+Z92xpN
0CrnXjmzGYQhHcOwTdBqy5N2pnfzcmrKKNJuK+0dGGwcOGLhJtmtcSK/vf1aZYqJpgKam2q+8oXO
KoPrzsRmq8h0lzvxQcdxgQcwd8HA7YXHEWLmcE6HHD3UcvFUnPBFtN2WJivBGQFjlGv2Bk3H0q0K
2nzXfA61mI6yFVU0RxkNtT9SNrfR1dCES3dziA0sQW7X8Xp01vDT+6u/MDPGzUa1CtaeeSjPWC/9
eNvQ9T9J/xj/6X+JVwRPj3rBE6kgybq2cUD3IsANelks0RK7QJVXOINP/IDZOKGbrljXZfe9HOwn
pDsE2jPFipZjPAuJhViP3dXIZEZoMki04YKtMZ9wQlO/TOGjsU6RfAN3C7Xp8nkMj61VmfFKuoIt
LG4bhrtTIE0Dl6oHjpQG0/SpGPTqaDIMeD5cRMI5fhye6Gar9NzeVu0VG04+uzd2fxeNPKTKortV
kG6BBH6NkDnW+yyHdzUIXd6ZUosec2qNcDcNvU+gnvIcmsuM46VUP8bzPP6cFHI4Cl9mMX7iC1lV
W9BvhjFSc1ZFut3HUkZOw1HWTaki78duVTvFpx4GIuovmpYDBPdsZrV+vKRHK/18R1wTtumJH++E
PzzM/QMT01W8S76kB11PhtIDncEGWvTT/7hYM2yoJoqNduZ4Q5Wg9832PWjssVw/PcNNYgFMvfZE
UjkTlDIovAZGp2J3ekHp6xx+IbTxEhOwxJzspruSUchgUQg+7wYkNDTaSBIQRXy1TDyGc7R6r0gr
7c7kDQmHoeYnu3De0sCL9g/jQ+oWYiPxCGLxpHr2R3bEnhkJbfN3ctR2CS6XmKhd0l/YgNEepJIj
himM87nIoLo/QrRRItP+J/piF8UKzQ+X6U6hnfyLecsgq2C4SDVg0fIRwZQf2Plh/697nBVDOAId
0QW/xsz/zKCC/bKtIf0BuWP3XfwKLR0ES5MZGJ8EsLnwfhXkT5R+v48Hy6FFR8VnE9r8MJxdHCph
HeBq/XI7NncQd5IcqTl5YZolbEWfJvkcFIlCh4evNt+NiGy73I93U+ipNjb6PlS+0NCgAx/K+aGb
ndB+n1Yr87KCT2rbUxMHHJPtR5Sigia2jL3YU7lVHeZnHsKzGOWQSrUhRMRCnI1r8D8yHQbgs28W
Qt41nq1z8a8oksUnEFkHWGpEymiYcguSrGBJ8tGBnU8wIsZdjK6GtBHEpyl/WC/hagqf72Qt2JvI
qrZCwAv1DClcZwq2KhCjBRIrpHL8f8O9nYnf8IyNFJ0qU9Gz+tcCi7DA/NXnyXV6xKdn2YF9fk6f
U0ksD9Oxf4NVGRZVC8o5E90BMKWwfxSTUDYyNi+iKsjPGDET/rd9JGwFQlAFiJXb7CUUtSz1EHcg
grDsj9M5Np1LvmMRkODywYeEEJvOXyCSMCK5n++JeCP6i0YMHwtqOHwMAfXwjiZxBSb/SExaPqqY
9vKAal8F2Ipv5TW0IJ91uNmMj+PjLV6Mj68HYGhx6fEKhSnkYqcJknsLLfgf/Kn9FlNx/HeZuWir
JmgCbSXdAF+HAxkWnU4W2axNHH4Ed0xoQ/99NdqqLqjIUHr1i+jMHJU/owO4FXAunTSw4U18M2oA
qxhPetwiDXsqbnVzZXIQ8GObznFI4Jbvw9e6uLlGaksQPVEecHLTTv67HRv40JjyeMstbUmcmjBJ
BsQ9icNjBrw0oiW3uHPS0oyBiTD8IiuBtMjE4rYOLaRn5APxV7Qy/32xCqiJpQ2Ef4DZSZoJXiXr
YjFiXDyCSUIDbSy45esFK5ZZTR689b/mvZrkF0imfIn4IVwboF3xOxg1i2cWtwBa7F8skdxCm6mY
XwOp4WlNKlQxjzE0Ca2OBa20YHlgvgHzVQNFYnPDj+vJnFlYpfEjKmB6v4QlAkNSgNL1SjOAKcSX
8nYMxZYidFyAZfyXL8Rp2BwN4AP/9/UGrFmMirWRAM/THe8b1hDNhMTy/1+fEskkjoIF1AraQoA4
8CFWZW5hWwL0/PcF4sU3zMbpG29vD1xMfM8blTBSKqRAsFmw9gI8x7gHCgW48j/jPHZsvhF442P6
+O9ftgy+2Kf4/TzRPz/PXXFg0uSTeECph/HovabRE+q5Z2p/GhsMbUBORowVq4kQzbA5/pPOQP4X
62hEGyNW0/ZLeLn16PyEwECjh5rwXeyIR/z3JzFHT8Otx50b4XjUU3aKKXpDJ0ZkCEL7EncNNVDJ
riWIfY6LAurze/er75QlhRacEMxl+byVGUAZcMYXaZs7DF5XxfkV0H6UPnGpqohmwKvkNl6MDNAG
mm7qUKHvEEiUBMUceXFHVQHr3pct2QKSsTx0M55Xze/ojR+/Ok7ZrBGu4PL+Q0ZwIkfxza2wnAe7
UE/qCQISVdIG2dOVEYS6Zul/NDObnYLdC1nzNl/HnraEzMiSrDoS+WE01AEugNDSRe8nVDC6rXgE
LNMDsrE8PdZzfl6ougXjW/ypcAauAlLe2L+gAUIdx02ZsbbC5ysgFaaR4LfMlIR+7/1TuTX+8kTv
nOUH0m/79Cvk0oJeLDTFYFXcxvSWsYnhsFcy/hgIu2NKPr/iiorglKvp3/ESolCJYoKzxfkWpn7f
4h/cqP4pfFXwkMkWv+jPvJAFcw77ZyCcd+C+g0+QBUUwXRYBzABP8JXxUFSHJXMGApBYX7kgKYcy
GSdJcjXY+lXgMm1VBbnom/MtppYs1qBXyi++xF2E8cqMb17Q5V7n1+N15uAmpnKkYtHh8GPrApj0
NkeR+L690nZfx7/RQ/mVvuVfFc9k+Tc94r15HJ1IgeLIQdGrKXWmA4bnyTW9aieai2sGVTLdtusU
EqWGF/U7SDHMVy01PY+1faU5xE6w+ENrY7Q0ILxM159qTrNBOaKMAvimMJRbGD1oBwoTFg1813gi
Wg4t3AwVAYSL58eDZ0Lpw6cabVllGL0JzyZ8C5+LEhJCtG1qrHgW0XACOSZKsivtjwZoM/2HIZCw
mJgc7775HkDAXlM3hduHHkyxgfdHtT1R59GFF9nDjx48uhqqT/ScOAvZBHLtoDWCsRhEFn8BeOFG
uZY9EUqqLqEPsY9Ta49Fe5bfVnl4ip/7YfQwwGxxK75D+s2vmmMYmz4MbtwO25JzPN2HwxHSeTw9
h9plqn3dxhe+xowk9ehcNOeXsrkWG7oZTj3EKvUdvuHrdS+ko/o+ysmpG/Ys4REuj89FVQl1Lu7G
yKkivGZYESXpPgVCG8GZoyGZ0IRBukzmdScGC8bNZ/hQjDGYgvqzYzAS6xYmRGn+y3KOzR62sHC7
mAUAs3O//pcOQSQFSrSGVMeg4EaC0g4mOcODNMfkzsR7LBZPQg27zvBcE4KjCpBHWGUgnPe8o6ha
lsVqAu8L0doE9RO+DcG30LcfgjOOPs62nS1/BNaE9zzWH0LtTkMyw4pSaJ/X4rGHi88/d2wxfBuT
hX9iFLRqPHLXzXbCweSJOEH8137g24Ck/rTa2EKW4DJmoj8TyPAo88g7I8ltrFhK5LzKkxIvm8ma
BS8l265bK4Ufwzov6Qrnn8JuSptWsW2uxuDhAw4do8od9vGB2Rk1BQSconKf6rqIbDJSJjv22pYG
X/JvsAWwYfyTznLsYq5HNwIfB0PglMsSvnBUMTSx2ck5tLRPA5TFxAVNZivuoVfT2dgQBdgFoTRp
pUuWKidViLYQI1AGIvy20u7glZV2D3sGDTZ2m5AVeRlsP3iaNrbWL3lt8Hwg8tAU9c91n9p9tuT+
2GFPFJOpbiHjzxcx8U8m/qRbypS2RLUCpFPKWHh5U80YcjDVhMMzokJqxz/Ghwq7pqgkngv65deF
c0iM7JBPkbr52unYuCv1LOzvE3Z18qRKCEd29MnEmfYcudntm1fVSvuc5opTUIVFgtcxvBK0MHHu
SzjGytcPJQtBhGjPB5MaoIRA1EPkMzK/rL8HKeBkZ6eW1ct4CF7swKrXylee58YZLLsDKgAISABw
/f5Zr3APu+VfHIkxlQl/xcSVMRJmzNMHkyfO4gfFHZ7lmrSWaRonZxWaNNMoXn36Twih/TzvqEUY
DmGVR/2QwfiGQppE64qJ0r/BGKAZ74f5PmO6F2MgDi1Llupl/Qnqa8rl82ZUjfgJcq7LC5Jl91Mc
KDtSKDTRHb6KBqUVh0VKGzzOGNw0/R5WE2/eiL0xcG+4G/8xNSz/ogMjLnpmFiQcJWPmWtJm/McM
i9kWKgTsLTv164a6KfNlBacy3tC4n3XFgkColmfXzuoZvfMB+iCMhLsw/vvj5Sf3CRbPjx55+egR
+8kdWmmhCFUfig1Y7WI1IseHUqYTvCvJqRYKxuDJL70Ripw1kQ90VoRhbv+NEbY0DMBAwEbaE0tO
6yUtI8xqa0KwqV5tIDVs6CLtiO1cVgSf5CguKnnkjGWyKKF6jt9OrNrq1Jk0mFs6BFfk6OfD7+pj
MCwUTprUa7COag+pDCxfvbSahlURkYSD4X4R+m8kW2m+gQQFXFDJPtRmQT9qxitWQVmxW0g7kyXT
PS2E7Sl50JOK21EdTvGumrrQhMRiidUrMq/2btz2n+edzzM2sMlQPDjAefngEWrl4ZimkOzmvOIj
9TSjYsb2hGsh0aOGJTOG3bbRTA7US9inmR/NhNqIoKfrT91zp9HSN+pXzBAWT9oV4myqMapSrjIo
TGhOeo+j1ojTK3JBMzDsls40CsgKkKAteGbo4Yx2BYMDgYqr/Dcw4/r/lTZTGsZ16eSncn8zdV+i
XhSyW1g8Ejqmi/Qj/fQ7QqoDuB9A3e7kR9np/mRTL7XYmgTRz/uS76akQqS7evf6oQBtzkjCbeMg
7+uH/KP62b49gnquRdmArzKJLZ17w1aCGalkQhPozegSXQgfA8l4EnESmyGlD2Um6yMiw0v3TesY
QFMIewQI1J/tL80nuBM0OLiaNGD1TmvmoEgawAml7DndgcV8LvSEMV2UyOyDrIA3Hc6uBSTKBe0W
qxTiLYgL1YpLjNWR7Q5DCqr4BLIsNuJcnJBjofBgJHH7ox2iLMgOxpU3GO+KYi1m3oAvSO+ZabM+
1QZ28jom5enyfU4WkCyd3kZlMZo/90yl5hw8vHEND8W01wQi7JG+T108mJxaiYfFHB738FaEbMeO
VpSpqLgHhB1NgMrL56CRETshKINgKpbMpf5XWeEXH7TJsksoVXR+HiuGz/8+vt/bNr0mEBCWLelV
AmOGa7BQd60NrxflaW+xzy8mp+kVO2tXPiq8CvpWZ6b/fIgK9cc/8uV5ZOoxzmbKBgyv/JOmsxa7
CYgKzMrGOaGbgTiXKLcYOkGGRL0QftNw4m79+sHsQ/IE5ZORubJhjxA8isFUMF1kxZ9+w/aHJ4IY
AYqAgYV0TT6boDi52bCHs8C5D1uQq5IFHCUKQ3h6Ne3c/yMUyH88I2UG9/JiYGxAMuijdVNCqhaH
glUI6j3ErpEV1yscUsPnmjKFWGAsGwQPX//YrM4wpHkmXoCCM2I+h2XAJ8p+0i814dWIFCIvrRZH
B4iAyO5g6JFdOZjybS9UbDw57ARhRXwjrMiEQRrDYuL0gkmi2BBZoYdhr5/ckcFxrfKKGR/DD5DQ
khIGhh8FZACGo4IpRj0G2Y/ggImDhyLfQyIgA6/XeSW8In48/4rvSL/oFKsd7w1eqd5DvFPP7R8d
KPkTE+dZWjGRWmlQS2YiQZ+5i9/Is0Umzd3wSOlkpyQoLNIvhdE4npJ8fJKJrOxtuMpMnsk7ydV3
BCe6kyBZqJvpo3V0u7EKu0StmzuhT1oKrQ3Ul0WqL7MV9tQfEAFwp9DSXEF61z2oZmYPkqc+slXr
RM772NP8YDGEA8Z7jUZhLW91/+XVq/QEMrUERrdTGlUUBrYGHeG2HnH2twB9ug1dczFsxn7+rXqG
r7pT74W/E4xyp1wy+HVSC+LEmrhx4n+f1scslzESLvMbsMbSzXzZbcJ7Zhs78tD2xDnbyZduouOc
N2vNTU8CShztSWpcYk6+iDzsJX3oGEQgqs7LlYKMKL7P6vwmLIida8tKu56h9CVuC7gMzOoQ6rMv
8Ffo4ViewBc9fw6TR4hZnGKPzuk9vut4WX8OnCIqVzlbJLpAIFSTaRpZ27h00FdarH8sJ/wM1pcm
ZdDIqb7rc8HKblfDvIDJ2ZMRaN5AvvHMpCh0Jl71F64iv2ZnP8iBstA8jWr6i1mYSSLarOWid5IV
FiLo1alHgX6zfk5e16rBUvMBV+39Qy6DTR+PQDrB671zxhvClJgzLcfVYiTiupLzsGV2wJQcjcnL
ZB0XgByGqoBddvGNZJwWyzUW4WH8HWL/vU9+Mj/Ckfi3OZW/+nYItLPSIVp/loG+CleqD1OwQTFy
ik4jeBIXaVeQFvUNziyvEUnAZ2V7BQbE8gMIe0nkDVs6JWOH802+QRwVY2RNyrhmfZSF/IfOBcto
p4oX2kUEeU9pqmdPBrvkhD0i6AJX3Zm4tVlY6TI9DUc4bBHZefMc/gvrcfeZy2N7rLoNzhVi5Dr/
rG/ThbGGH5ssJ4vQMpZQM67Y4lbb5K9bG+ACeJUseG5HxzfnA+kj885kJOBJdlSDaM1M0Zm6GeNd
zrXxWr++gE+4Y3UDgAmt6MCa7gqFeWNR6pgTQgREQKP4f375hrLloe15zg2gqA04+RXePy715cvG
YdYbb6sVhE6AZ8iA2PMC7pBsg7VKcXj+TolMopOIbYC57T+7K7AZS2/nWEHjojDdMZMe7cLj+xue
k9efc7bUoPoaMZGGuLe+Hd47ZqomiV3u51SYpZXjBhCulWpBXouFD1dhjjfjQF9MzM9yvMi+pDVM
tQPxIFbkVH56YPQTb2n/K0/T4SAABxs4CnAHYw5SAxsnO2X0wqr/gURkXEDv5syOI/BhwHT/9gPA
01rZSd4Qmn2SH5o/2QnVd22VlnjK+Pg68bogdi0LaDw83+x5/B9Nd7XbiJZEAfSLLJnh1cwUQ+IX
yw6Ymf31s05fjWYabtJJDAeqdm1AYE13E21PAKa0bZhDFZO1Z194GwDfEc+ZQRVhzKKS1FyWIwWz
XqzhtfFQEbZNpniYxA37A8x0+R3cfo0iJQ/OeVdn1aMGV407UtbsGlhOD6TNX128ntloXzpFBc+8
G0fiisl3MXOhu9QHX/o8enr88BePEimvidimuKFANNe6F2Qrb9O1g5d6ahbWUfYoRS7gC7ZScGlF
J1Ejiso5AL44idtY+93caOaiHcbIRoU3IPUo98n+6AVDDriksF98ePIEPLp90XXrAmTVeg9QJWKq
gv39ial8dfbWr5NlPVKOUIV8LFSJ9VVZdsCHE4h6o/j+PDMTavGvanM10lNrVQ2p9lX05QEwseKE
nSeanAWqiep09DQNixsVLoZSJ0tYjaEg2ZVXs+NnYg9AQ+iuJJrvpioBTjmLj5aDRd9iznSU2s1Y
TG20rlzq06GYkZ6WuywFz6Bj2t39XrnPbg6FZNcMN2Nq0iA+2o9T7UTG4o5MXtdiDkGyvZ2jgK8K
kb/LR7bxqqXLBwYclG8/yRoehYIRyeU5Jg32Zhw7mbngEYMLfA+oDULO8wOnBKU2iDpgYJIbceOj
zPdpQP9DuWmkLh52ehJPF42uqU4elWUblBOMNxoh7i5mWLdoT1vPT9k5fyiBbvwVnWhz//lgKl04
tlD0H9Vs4VI/lyOCGX4izeXwWIHgF3PdbdzFeq44iFD8U3M/9FlOsZlQ9wqGYT1SM6QtAWR3Isqy
tXsjV5o2M6V7A2baPfxOv07FVes6RlfZDePda+ddVRGvO+kvk5zn3AhnW4w17z+iX2sbyP0w1T5X
0zUBkK2T8Lvgi8oEvYia0ku0bt8ZWyzWTjf5faBBsPmTQ2H3GVF0H9+Z0rnhzLB7Fq1VJdt8uP9/
L7/Avl92e1a5HZQZB3AyirymPymfO9fuprodKCRm6961fJEogxpQSotT53henqfZnil24a4hfwWs
y80jzM0MQWtoSo1Mny9b9ekYiEhuU3Xw7yDdQfoJiC1efDHruRiW1Y0un4iJ/NKvxWgkX0t3N9La
9l0d2T++8fKLetmrS+4bWMf7H5OFspmIoku1ZgP9maGYZ2TK166Rp/fvJ/JZJmDSObPk+lsO1mw2
azgPa9vgVT+3DkV5a6Znpc0kUkURBNWHaetzAA/74Tz56N5NNVnx13OTyO+i9WYZ+DAij5cy1fvH
/SfWNAMgZvq7zQzzgzjewATnlreIcU+IxVaHOhFnNrPqzw0IacMoxpKHnogtY35NZQm+/Pe62PDS
axT226919zRbYQ67VE2ZZhbPqZpsozJ9Su0TnrfwKgfHC8ij75oe8XF1X5XjKAdA274m6G+tZ/TK
/GSU+MJytZhngVUM95YAinhFI6z8TP6FhkdytP+SQ1H0FSHTgWQLeTMbslkwZUEeKm7qXh/EC5Y2
pYBVef4bmyjHoRC+VEWOl+zbSstQnnI/oCI4CcNBlgXVKow8a9P5Y+g4CBlyn3oxlEKFvL6XA0cS
UQchPLirxYHe97JRVidZ4Rr20mgFJ7p7Avvr7mU7Fz+fzVPfcD1/6p9aSW9atnhiGpO09g4F44lK
qo8sOpRT61LZW3EuhNK22F1S3rIrC5M1gwpHAH7Jkel5A5mQYI5qG1P8Humsr1XLhrD6DqEreriW
mPV25mIiOSJXMU/ThDqZteLegVs6kOCsNXMsjQ43fD1C+bjua9kBQsJIfPSImWTRo2gbPELjRuk/
dvVanjCQW0r/rui8LAzVkTOI+Pj2pxlx9N8c91mA6fxQfdPvpLq7v3gv8Z35xFg+hm3wrqVHq4b5
7boTaa8mztgG/vlysO/gOzLl2TSBztXcJDE5jjPt+8EUAmXoQnKSaSw/b32QRbRFST9FKaOhF1tQ
NFFBlC/YUrrw40+27kSFPEAH4emJXEXDCJRCRxO9w0wiQ08ZTG28/wGl4AkSXhS2gTSweqMjVZ/0
dCPHQC0PojHPPPSZ/hUWudMpyzMkj1tP/BTiuzCfnczv8Ar7nTniP7I7GTnevNcnJQlkyQlSmmHB
YG9tJPmveVxo3FdhlwFSwtTxVvDqB6wMM8PjI6LpL/pEh+EVN0GTPmT0CCzANfDSh60BQMy9Jd3K
jQlEdp8JqNgu7AY5ZjeAgMaSc4+m9Rx2w+H04x9gyetD7VgAEGHjdVl81GVQ/Ns4fteUkgro/tgL
WfnfRhSnEX69HSTeLRrwHkRzpbAt6Tt4qKz+Yp5jgslLCBQ6ckMxc2X1om/RM4KNct/SjITXmwv/
aUQkwfmuQSOs8fHt9RjzbPnY2ray/cM8VuN/0EoPEzVcw6PoNtwAb8Yx/J4anObZ9qGxbOW660M5
2Uq2Xv3cYDqRczdP9um1GhS1uYXSItfxfnhbQwRkpLP7Sw/DtRlvAZMubM8MUoqLWQYRCF8CpPM1
bUoW+Y4PTtw4PuLfy9mzp2zLDp51YSetmEK/9uqe1wIkJIhiKmDRvucGWlYlZUzCQSk1NP177cSa
jxErfzvyxzJZfiX/Vu21Cc3HSxvZuX5ePGlZXYnxYbiYPbuJH5+MmPkHuCfb2zevXemgfZVHtvme
76qZ1rUevxaWf9nmdYwqcUKp4P8hj/BXEfE+fzENHT1GFqtjc/tjr4IbUyWLAZZgJy+/LDEL6BZr
Af28UcQOEZQqyVW4IhgdFIxwO+ay/Uz30LCLk/1pLzmSctTiiAlyPEze89g4WO58RIfXH6iLhWEa
I1DJerEqLWwfsUb+Ow1Av+/1EDGTNYufBxj0Pl9f5ZU0L47zgm5HAA6JgD4f59CcC/l40AKcoxfb
CJPkQdyUqp362o3fX+dvc62/5LEQ66S6Op2zJADN2izTzVVvdQ9jOjkOUiLQtj9KUOWepRX73Lci
zeQk3lq017+P3nQhRf5R5zCQQ5469fHhcp+pKu5aJ9Xfz7fzkNOdRWbe1O+NZOf0mf7YNVGVhqfP
fXVFQp0XxqyVbLw68c4+lV/B5ptpC0mTvi/e5MBnHDWBzhLhKpIFd0u4iigpUFkm1ACXbAlnxWIR
lo4S7exzaeVXR4TNfDq8jVMGaa46WnkfT0LUjaQ4MVhVagZlK4bMvRJ3BwJ83qS5gamwygUZS7Zn
LNeTAtZMS0Dc15a2KTwjzZP7XF5WFmNMLRyhaDvev8LWMbva+3m2KeFbY3No0rm0tpqseNmf8+WY
OvKIpG+ggXqKUhwV4dIXkbxJFWn/rpHAHEeQOUaKKG84lvoWXQocbpkHkKIfYoNJeCY3qCdHx591
+N8XGsyPp3D+whrx8Km4H+7QrivUyN2BPOKRVE6P4raNJ5jAyqdN/AGxLhMuWSs7MD8uxWP31FNM
yQ7FkMcCwWP61nI4rdz3lttx4BOBV0/h4cILzAhWTMjz//LeaHESnw4fCxxe7XjVPi1mIRBSZroz
yXFurJyQtBOjkXiQS8wRiQyxcTBpMiz/9G9yGPSViqKZo3/X138gY976966pOHVpQ5pg9Z8XFwNl
T2Zaj3FW+XJTwFiAwSl7Ep67DfKue1MRgYRz/KFgc8k65eWeziB2jvxbe1e99HY9N6X4W52HNJNV
0fvvmyBJJEeuDGAxUy1jAjWBC8wdZ00YClUi33vGUI65c/nOZ6e+BN9s5UNsdW75bekv9/EgJGpG
ymcfVNbVgu0okOZYiLbvlW0LF9KktCq57dPQsBCHTGQJRrQJn+nGNoiBoAcQht7tz+GsrYBbfXtd
tuXA/IjJ/sZaq1yrmNNN9nUF0UFNfy+l2jvp6ejvdSA9sO32IjM5lbY1ciPuHJgos/9sKM1TWtof
ha9bvhcnOtqjnoCcIRCmxzgPzjqfdaYJf10ggrzqz3J0dG8E2X51WvwWJ12ZHwrf8CZ7dFq9o7YE
WlxoQsC0pcUvRmqeKdV2bHnUj/NpNV1Y1OM1j7Oa6C3qydpNE/JqntuZYWYSUsVPRerc+nem8hVa
lMO39x2BJCYHCBMEfbyQ3JIRHXr3wq0HuSg603+/5/H6rsT2PUM1LbA1odNwWVcwFHk1+nvt0npC
evOL5nxZdkAOp9VY5cW+nMuM3jJkUDzzK0zyl88CEJqXYqr/bmrMADGrKh0kcgvEt0G5FRiAnRzL
DJlNo2P1PU7VFyVNejlSeeLtZkqpyqn5KN5LFASQ2O61lKs/Z88WdVSegDj5ua0i88mL3zYis8y5
8PoiCKAZYJniUCMEXzDAEzfG5GCSGOPNkC08xO9l+RYVctaPTO9Mi+sTr4DIqXSOFpnZcfRLVdHm
7nr7OxF/6fYsvaz3W7guj4n8ikMjy1VVJ2flCxYWmZRBPKn9NJ+M/CtBw4a9hTzH48BELT3CrmBc
N1LaaFfsbqv+2M0hNIax+ZkqvZ4mv5jcPyJzB+ut96gkjsXk76kng/P4gR6IUuF4dWMTluBUO4IN
t+lR0QDlBHJkDES1wE9yr7M9vwRqkEoXCWH6Z5JDJmra4Ik1L2BVqZV1uHPjMMKzqz+/oROlFQxt
jfRzK0Wq3Ma5/23MXva1zBhxyrqONfHoNYss0qq6lGjx1PdqOO+To/9ADY3j4hoUpOYYSggOTfhz
zgofvyGr/akic9/ilnMCbuBAX5gW2NrXcqS6GCdqmVoIvD0W68fWq57R4C9L28qjfmy+v1IdD1yx
+grx6dCSXPtSyP5uSpe+XC24GW5mAtbFxKhwLG15LK7/MGB7V0CXEL+C8WJF1UPpQhFSAmT9moTd
acy8yXrN9TeHCteXQHaAUmPH+C4b3JQcUJtoIWXOqHxWXSJy6qZn/LXZloOg17XY7FCUkdiI9zbl
SHlfiEhLYTYOHZ9SqPRUKVtIRrr3dEqcSj/TiunGrYCOaPx/bV4gbV+nkdoBa7qdy99r1wHpfzXW
iJnxHMvPBtPH+aK1aNyGLHtIIu4NJXzhhm6elsWYX398XcoeXkU3f+VYVo4T4JxkVZcxgCpE3jhn
ZjEG/bl8ZJjsYrZ3rw2+bMNscVOjjzqPQR/0bQT5k8z4+hMbBB40a9ne2YC146oTbVf1qnifU/r/
aKDhhBvxx/2+EECpCcBSIDl2Es/YpH+a0Z1GBPmr9qK9mgkYyb9YTCfbkYaKWnjdV6wsymZ+xgja
1258/FqnEqF3Y10D7HNA+lz1NzPJcILKUmUU8FoGoJN2srE9Z4nqZCgFtFYhkmjGFbaR/o4k5Zyn
ks+zCKkdBeSeWpnCqTItX6uC5tu3ohk23hyBAsbwYpIp7ei+FEIo6dwoy8/6rnloTj/O40txO0vR
HFLtFS6DdxUIWpktCrM1iVczUnl8tDfd6ywGvyukP8+j/SjH6qKw/nssitvG7evpVmLAEMNG537B
tO+wKdVYxgWR1HNVDtGhp9/Dr3KEZ0JiWjyCpvZqsazYufxlU4zgN+I3Yd6eSsoTMgAFlzOI+WD1
faxyL6CKmKIUV5nYHBLGw+ttGNkGbo0LZ5Si5uCyx0XCcaWxCuxHNQn+kk0Zbm4kXJzVS/G8Km64
wNmmZqb2ybkAP3VCRFfc/+P0EuzmLqi72nMyzhAQAD+NROqJd4CCIK4+vP1R3hRRvfiYuw/5rf3z
isFGOcBiXw1n4v7SA8jYuP4voPPIbrFg2qlvBcAuczUCbZyOa6R1MowypfsCD6iyttumCaGS2IzY
SXnbFU0O72ATZwrUsPWTrPvR8dFtpmnVs21m+yZHxmjvxY5Mn+ZnPiRbFgkIlHoXdOdQW3EVdRRL
icv980OcCtfVPzjVdiEa8r1nmnAPzmZ65EW6nP1LlPnEgRjObp2D9o9UORuGnvgDxpuQi6zx7K3p
0I/cKr7OcQHXcT5c2tdtk9EODx40suji818PXJ5q/3NIdkUs3zeptAZaB94/d5OzwCR1FxhralPt
SZoJwIancQsi612ijmT2WvQ4wCEJI6CpH9ORrnG78x1mpJLURl9VIxAwz9Eo1Jf7qGhMm1PFZfKu
NnOCed0cy37ek31EFP43nbZT1s4lMTjkUnCA/uHqOEyy0r0WcCoW+D1Its4eeCuqQHKk4Izs+HpH
ZkJgF6du+nAtTm99/ivOQymVy1R/nShct2Fc68d64Xe8wZm6APknOfYXruZacvs9XVZRNVZQQtwi
zkbLU+dhRnBLhQmz53WIt/xMQNo97UmuAd46SIr66fFn006YKyiexfrp+Y+vhn5xBxzA9gl8Ioyg
vWM7Y9ZgzR4X83MCKzJOwqXUP7cAH5FL1TsvAXadQKiXarIdS4RV1nqtQ45h/CFG+FZJnVpZyu+b
o2nHLxAT38i5kjnVcmogLMPClv6psw9PrhYfrzrk22leEeVHz7DMyf/1zFWZVjC/o3MdholE5d1k
MDGlXj/+qME1mCbkilYFZA5EHpK6e+9pMRUrHasbg6RU/nIWcWgYV3wUIz3slnz8I/6zlVIDzicq
eBYMYQhOT9vSOV3L3D5igwiQ2XY+HCqhn+ZTgL7FAVlyfeu1riaotngaY12rpO/fFzmQyrAabnwi
9t2S4UIgnLpUWm5QEL9QScwnDATErXMNdMLJLz47lmkSomaJqzLf19Lm90g/Mt+wQqnmKClz5WS2
eWkRMJz5oGKN6Il0DJoP4sNcDSGAXUU2WuXdazLDMQjGA2SSQak3CUZJZj/v0jkywyt74ave3p0k
Y5tzbpiVJMBLDRHgEbIX8SWhTiEdeKRtPyZ/wagAtGOi9ALpMgY9lSKynZ/FHNhpYBES4fHPexc3
PDXwpn6jkmvYCsby2cskSstD5CjsAf+LcqF9m1D0vWWvpF8BMZLbwG7J7oNaOcQcgg/DoJHi59U6
RwpX4pn+varWMOULdAdvJ5c6Ll/k1eeSTopJA1YNkjXrqUhxpWkZ4mwdPxixCT5GG7sxLlPNiUfP
S6WBqMeLu6pwcMoJhKmKowDMJ8XTa+WIjM+00X769YeI7mAgwFDmOztLXdkyM1pNBBsuR5QnxLXD
4eS8tVkCnvHZifdiH+xsPviCnqqn2aP9mmwepSVnxWH8QcBSjqPxKBaSpHIXFoSt/dzW3Y/Jr2tZ
9TOJHDgf1l6Jj+PVPfhrycytjJjQOzhpV5XlpbAYns2Pb511bsApFcFst20nn4N3ZhKL48AVOMDq
sYw/Kaz14LeHXp4wNbov7IaJefJZeC3rOp1ceUMmeKEGKa2Wtcu2vavfH+VnlDdFZ6VlWEz4eN3p
qknXLF5c1W3sg38gudCuuk01kSrTGKB47Lk5ivRlkmvc2jfvn8gNtv2YDPsCVd3rEuCX0mWfzh8Y
+Iim3/RRUdf20jb77aYIo65b9XFvKmiP3cNSrgtzteoWooVRgyEz9yu95ZeOoPIeK77300qUk4Bn
zppzkxxER8pP+emBTzd9DgMgTjuJyamRj9ehbunjnyP6jre+urkH3eg8zZO3uSM945w6batGBsus
pVvk4LZzRznKHJLuUIDh8meR7G1CyssS+rV/NTA+Pe5YcuQ457TliN+/xudNE7OYcZK9fMzWzqlv
NlPxXnKS4/q/K197pYQpl8Ht2DAOIaTzjuT3nwBP92ycD3Jb63GbsPGNg3qqwiQnScGVxdRHpvv2
uP/dlCOIh20fG0d/Rd4yMwww8UqJmWquf2Btyl09/l7XOdz/XlGN8svfpy48Us5cK1vSi/xi9A8f
gQRyELDRmW3g8bmZOYkDazhIrhvaRwT8Tff+HAFxYP1mXOmyKt41MxfhoBm6zWyK1NhR+fpa9ObT
OtGivNRo27ekaUEzGU+/nKWnaTC0RNFgmvlovQDAzjfSLTNR9TN2sboodyxeP1BY+VxGD02nyINB
8rLO2Sm1aPITnj5ap2ftqmK+jK7l3i5fzQ6PMj7lwETGjxbKZixVWXZgsKchodpwqQUnWvu4Gxen
yrHPOWg9OrqN9BiPvmk6pVeOlfKitqsvw3ZkbbyxFq028mfTdd213vbaw9Gm31iUORNlI+3bldbp
50jIkD4UD9qMY8OL76W5JHsOQSvvWGME29KPnkIMeqLnnlWHWCgWIHXmtul4i452fEjQkFx5GZgp
hm/qz8dTV+PqdeHOjNZI9tT7D0DdR9uOR11NnLmmCv/vYvad7C+bmoB4nUeN8xztwoZWsJRVaLjU
X0twSAd/2Pih7ViFFN0mp4p/caiPVYsaRPB6JjZajJ4xsbaJ/Kl83/BTKmVqiQH0NfOppVwClzuX
LxjFYrJoPIswMrh6JT3cN3F9z5/JbckEfWYepju5/5B7QPzI9bG5USApWzMKaVTK/4ok1AAUOzM2
RRLgfZx9GANnQeppQ/LlKJvfjm/fr67S4HIr5MgNW4thrh3vUvzECM5vVOnl3XBVAUQi7+yG3dPv
A6ZQnZ8v48ir+ca1etW3kYiFXniihaFZUAHeto0tyid1b6IV/efaaBzI2A7v7fopO8FBUNyMEYNh
YDyFV9VUCP/gCZDEMNLJtA7x8ipp0nwXfTGtnY1sx8tyZlW2R2F7q+qqL2KNLHJflI0Q7IVmhE38
70AEk/e3eUcc/ytEBqzWxVj9XIqLHukdPnfcaYs8MurJzkKCJraLcyI8VxxToaVVL1K2wmFBEsun
CnZ8qtDOR/rw3R4bhHsp0UuaAykBUpX1OdjMnuyAXQ/6v8QgYp+F+49q3xq0zLSvA1adbtRN1KF3
78eu1QnccRlrc+BSkrbp5Eza9kpl82OWdbHqdu0lVuPBUpDMJbwpqlhbV7MjKXBf7+Y5Vz1FjVj/
GUNDn81LrsLyuiyzTR7JXPbcF59otTqdIAiJz9ZRLtPlKx1SNlGnZ0KG+iE5SCMnZrGW0ToFza9K
EJ73qcMOS4SHLxViIYFNXxN6i66B2kIhRc/H8haxEb6AdaQnYJCljMV36PPcGzAJ7J6hrVUQMtHh
isOjMV3+zGS1TZ9AZegvXmAaO53HVtwZeYOsMR9n/3HBD2grqNJ1FWSYTQFppyFi3IMOA/HwE5B5
KVr+fbHl5IYBYHCs9ASXXWYPkg8UxMEnlgcyRzIp7ZnvuLNWkZauX3iV1m33/dpL70+LhmN3e4t+
DNZh+7wdmL5F3x3fJXpse2yBrdn2iX/f+M2fBxEHxSTTQKSh+PZVdOHpstfo3XRHiqrbMqok63sf
DYGeaePCeLSmY/SI1z+qf2loTX+fqsU31WV32zX7aPtA7P00fyjxO0rnl7d4KS0pIVIy3QtjIuLz
5xZHaWSsl8vRhGjuSutnpohpmoaBSPuKRsYmmn4qvc2yJQmutunHJZXhYQeb+3x6WoqciGOrbsVj
H8ycz366AzXl40Np1d41TGn6mSbtaXc3uymcu9JFXVjZ0Hniz+WgGrvqvvNqH5vPr7ukn0tb/Nng
UA/vuuF281a5IaAtJqt6popoUz12U/O3Kfy+sNpVJ7v2okrB8H37Oyhy64v2pZTr/B2LEPCl3iH2
6YhGRwfWJmvrsUNoG5r6pJurfCf82wxxdaZiE58176RZaXgltoV3Uyunn4YQRsar+m3yHuRC9yu9
7PNVmSL2B1aTZuRSchjkDLq5wnUWgIaGputQCVhl0XjuZQ6R+IhJL1tXYHq6oWKqHasuJvdqzKwN
1hmioE7VeH/x8exQhpHjo0C1YZF4dWfnUqoZ9/lcJ+5Ve7UPwzMzkPy78RotGsvOu8a/JNdaj1/l
LctvVBedUCpfmt6+LomP5U5bHPuElOih6q2kFVRb9QlrGgf5Lb4Jbyu8uz38WMBle91O9a+Y9QZ1
WDvH9jA5P7aTjX3/WVm5xW/5x7LIxGW7pTogUy6t3dNMSWfut826hHA5iszu++r21o1ly/fGelq8
RapHnjGTSP+97szdx49H7Z6ZbB9lJP1cGX6TauAUReElaD3BHKqFfsj/ucBeP/m7zcj5I7ocsTby
zBQQlfgwNlBH8dbYdxanciy/Szbez6736FhJzu4fmXsoDQbRHMfI2KrkT/96y5NhUcyOnIMhdGla
p+VP9lIk2+6zeyHD67fsNwXY9ccg6yuHg1HdskaCPd59zn9lRy5aJdOOJQluLS5ITTAGxlAbwn27
B9l3RHOaLpE37frCOv996bWGsHC+f1rfZNFIQA33FZrnSh+onDoPIAvPGvlIuo5cFwpbeN+zOFF+
B8MuRyKZsil9vMWebDr3E8M5GBDjhUTOH40KwgK1uLKFtzc6FLkeTMoh6sy91xK7CezK1LHuuPr3
I8KRdLg18R1c7+G50QE3OT00ncoei+OCeGvZ9UgO7SDeLpy7HrGD1nmxa19GtogyfWFQHemk6wBs
jZUvVqW4Jfu51wdtNoY9t369+Ww7uF5qq93Yt3VQJY14bBWocuLLAex89IL0kW/Ik5XnqqZ3tI3z
YLp8lxXhjDFwzmQrIGynI+xxtmhnrgXMwnXzWtgVd7DuFWbroZpuZaHfewPRZB1GX0WYBHlSmopN
SHxSEH3HPp1CzpvsTtsfUj0ykbJ6x/7dMuU4ElHv+gfAkkHBqf+agbIU0X/bHzjPSkyNivGfq1d0
JJEUe+Nzyhi1C7u6UuDy28YM3RTu+TE5UKKw7i8QSSL1874UE0DgCXWYXB2283e2fBhOAbvrkuPn
cWg+x6oen3up0dx5h+BYn12Xcvc/GttjNo8RoPWmA2zEkjVsUvskPnwYIln812PxmKotv5fZevxV
iUzVo3Z98XUrsoQ9sGymtCxEc02GNrttZTpa7gdw+8prN8qVO/YE306eq1Z/IDTcxvrLLws4UCQ4
SK9bd9SIgh13/srWV41FdeGXAmH5CC1gfBbJVpfRsunM+cvXu17/21cuZ7dsgnE4L1N28Yc+wBTD
1aDk33dwtZ+6U+IBoytu7lwNDV2cn2YtYdZJFm0pZvgwI9IoYr267rzw6xmuNtfZOxQTSofzILy3
z0vx7mvQnZrGpX5gE3ABbcvll4xZnN++WzjD21baqb0M3ikeoZ1+jIW5+9K+vHKVospSEIVfh76O
s2TW+++HhhsVQYrHZRvQyF90EFfILfM52lEuFGyw1IA3cjTfVyWWmlbCLfJs7m/BbWFRJY7SRpzZ
u11rXoezOulco5YAve9ky/5Xs0B2VUYepZ9JYFJ7RttvAQImN20KDzuc0q2vhHHexCpqfnfw+l55
R4I0iIJwr1YIV70tqiZAXPp/+cFa0lZWbuCEqWJVGrbq/gdM86yJo007ybyUvFp3rKUD+wn1FlOm
n/nUboKojc/ZqNGBEZY0wwAYpb5kIqNCxdi95AchOr2Zb2ZeEoB4oD0jBc3ZBTGdD9e9qQBlVqOR
ddSE56/qhAKAWyX8eo2KysR/xLapyNx9V23jFVjdkTb//9KHWguAWru+PyKfpp+e5SZUVpQ0GQzo
3Yd/AG7DoqjHBn7Iv9LO51V3F5yUbKjGVn0cg8xn0AejmNTX3ceI1y3S1eB2KS+9tPYBhlMsUKSM
GBfPocoIZSVipgIc72fgHK0VQt+q/DowsqrfjpXDrgQA4JrNdN5zYcFdzrjN9h8AjK/dcNrNdnO8
EFn5VS44x7jA09Fq65m7rv89ynBaBiZi5yFu5+YsO0DlSJYVU6PzINYUHs19LNXbNM3hyjlpy8jO
zmcJScXkJIFis6hg1Eh3rZikMjZkoATB0fK0lh/WpfiaVjde+71itxpU3aVUIogSH/eTRXzEIk7u
pz6COCOMwYQCcr1BbR9k5QAp2aFwTh5mAI/yYmvQCs1J5prx3+yzZdeA+7y/12srt5U4gtiEQxsK
6HCXgfXdG+GGUZguYq3TVmxYZduMdHTKRdP80rkY792NstiBVa5cl54sKYXkVTb1EM729ICztQ12
jffk3pwiipxtyhfwxGBt3RGNQd3vESy/02llwaWVTYYXt7oQi4lCvg1XXBUNjxgUW6ZxhIlqsgNt
nLlrRbcdwO4dLwArI9ayBWwn74lbThoFpsupHhlf2mlwo8NT0Nd4M+RNwyPOtvcyROZOy/SxHElP
HpQ7TEM752T1MIF38CnwVmAPWY3qeHXqoieT75n/nu/HbDNo9F3lE10P+03os2lwvHsaBk2B84R0
SR3J+/Wen2cruZuFiiZi6RakHYOsFBmLhucV5ULXCJOk67ZuGoSmuyH3cFQ4EKb1MAp8lx4L5hqR
T7Ige82Z4Is4XaHdSmzkZZ8bKm/viUDfBPuDJC5/ScOLyrL+fOZHMiaM0+pHTLwhYmE73pMgw3Tf
P9kTl2wYafs6Ndt1YOUeayiudJYwFhASXOs3EvQSAdTeopBnZcvlULU1tCejvtj43DgGKcW7DZpZ
FruxP76q3Wk5Jlmk+oJBFZqZAjhyqOW2mNmDV2weMznAF7pIdVNRHJbXNW/atnyPsi5lJI6Jcm4s
JrFBSkHMp3p8oiATDvGL/FQ7EBseWVtgus/3X7mxzvbnNNkMY1Ws3K9tg6lx+x1ETu6EkmHkFuUz
n+zeiumPe+nyE7d9k4PsYFlWQd7aiPAPUY8MCphdugc+kiWg0nTkQa5e2K4bzD/Y/WQ3vA8WozkR
UJUfxmd69CziBnymeNEmytcfBV3t/a3vsuSbi9n8ZuCIkN5W/Fo8ydmeOZYmyTdtWe+T55ivjYrz
c1qOmgL3341U3/AHeNIhcG4vWoahoJ15/BdS+3hz/BLFY1p9a4U/n9Fm7qOT7pmZ1eRdNA+Mc5dl
etj+tP6oqCU71vDXwVpViCVJt/jtwiypo64IlaooDvgjWIhhaZXs2WZx1evhw4nuLnfthXMV0+lV
io/Cye2WqptdGJW5lPUaiSZw7tAO1cAzDNtcff4SigVf7Pk7FfcgEm5fJceH78bjnglBNQqg5NXh
iuviQq2ywe/sEJ3ERywjlJbnZsTJWoy3EtkhxjjKiNvYmLUrZ7J9ryqVFhXv82QJQKoY/CSDCiM7
MptxRDRiV2aj3HJUctG/c1erFo6uZFPZbPpoB5TuA/CA8ljmIbYPBjRCj4FncSNIY+DRKgd4LXAB
MP+kvh8ZrMEAKFeDznOm0Q1wxEwClCvM/JMzgMC9lKBqLGT1iawSivpUiRb+sKf/LtlWIyBcKVfc
lhL5oTsXmt1+f/n7ophun4evaqQRcVZ3t5P991MPQAJZvw4WPRLnTsiXz5WNbvrYWGMPBGEqSzXB
k22KU1dUYIGilpT1ZJNFFo+mahO94/iN3Fg/j6fY6+UoBqIXINXXyw/+STp0n3S6xxGJzrW6nsUH
rA67p/KmuRS40M8aozTSTI4dLVV5NesI7DcU1BbNX6AaxLu8IcZ7JrTPwrFqXSLVDqZlioYSbPDl
IbGddNU4WdMJKzad6YIFcNe6iJDIDZDJVCf3eZqtpc47Dw+MkC+zx6EwSZXFiNSP2muwc2b86Ieo
qoJQ2lKqlBa9act2tuUFuRq3INDitOyIPjfgfOex/KMs9uky2KCbAGe+4fQ7E8J2gkwB4YMETrZE
Q9pDddo/fgdGSvtYzKIcc73QDCDT6ey7WS7/ydYi3TssQJ7FV/VQOjQiQQqwbV6QeRf7QvzFvo2d
du/6fRkle8lud/3BAbXgso6Z2JbTXvBXoCKXsx/Z7uXT6+Gze2BgGlWq5vGOGQq0LeFUj69yYe38
imA5zgX2fnlCeMvd5cfiUBZCOtRPCL0qPOunIXNlbsxplix5Yrm+5t+RIgoDYMkwtJwdHH7vDS1a
DXKvvRCS+BxfDd7Gl+FVVGv6i1BBBonKowPx238pwmkItrVrTTu8q8ZnfhmEfPnNuXCtvQBywXeE
dulWCp+Xz+HfnIJjs6F4M3OtpmeuKZ85LTrZ+rKQPDZCAmzSjEkn27D5fOwdaub1VcLbPuQKbbtp
+o1LoBM9a5FbXZMb6udwcjADFHboPwIWqRUJNhoVNy7a3ew1S96aCux/3FLHj+1nmHOvZBc9SuJX
Ay6/679KmTKHhTP2heOFNC33Q0xKgdPTRXJ9cKK2MNsRaMHiUJt1LdVNBQ1eIOD+4+SEeg4uQ78R
Bh9gGd1lKOtqi9K5A9MZHWaOEbJaFNwFio8K+QEzvTa1581RRwsaqK/F9zxRXfSZD1vnwgB/d3UG
zq6tjepgXTRL/N3gs3lR019zyT+ysjhMrWrgz2akda8jIS/7Fnf7UUtU7iW0Ph7aByNGdkAui8Ht
INBUe7rh8fwK3eZisoaL7fPlbLycO5XunMPDgA/ArLMMZlehml5+bxqssQf/AJcgYQPjrkxYkV6w
4u5r4TcUd0d9PX2S906f9aw9vNW7vjN9/XWucfxHSEC6N6Dm4yF8KceI5/bBBk90C2l2KdK4r/ND
FrYUlo1b9TgZArixt4qXdubjNnr0X3V56Lf8/OqF5p3U4jgpvffPgWYJpzsLYrUrKiMJSRsVk4N4
VSdNzYXZq7bIFtd0kT2+VAUd3s+mqkZSHq3aq3lsiBtbf0kSR61awTp54m8HqK16ylX+UzfPgKIE
1j31Tvhykc5jV38274OnqUZXGFftUlG3FZ9z/65ExLL5Ve6cXdLrdlKlEAMGFZfVaBkJpEhJmsl3
PRRc8OvDODXUlecCwoBR1Lv6GLqU7j/J2RpG9MVnBB/8jqODIMklDNMTzuNhiR68woc0bgdDuNGz
lhDZyPiurL2DZQWAUUELrWSg4jBLDw/jKV46wK549cI/xsvK3hWZTiHZJ/KP4CWRrLxGapIOUYGx
ctBCF4wAfoz4oG9YxKN4z/ItYDqjSqvswK1Nw+vGsxk6Qps2UbTgo6XR8hObHUYH0Ldp3OyxgdnJ
N6rKKw+82fFVTZUjHYDAIN2bO9CbSeVQWDktKGmFYw8CWu092nXfvy+3kjSY/u+jPL0VBJUnyRRN
7gzQh5p8tu1epmX+223cSISgbRRYVWO9gyFc97fszMJcHBlpvH7DJ+ye9/zU99d0bVHLYHpW1u8C
6Uqre6odK7HS/3i6r63UtmYLwE9EawRJt+ScRAw3NtQlCKhECU9/voJ/nz2BrS6YjDnmCFW9evVa
3m9q6x4qyl930/yuvT5KPhxvJ3cf68/lAxG5+/2KCjrvauoWC1i6NzWyr2fRVpwKblOxdLdt3VnG
WciVE9tlUS1kenlJfAzc+2X3dUCB6UTNuTx7CVa96tAyLLjK4mTl+Ocl2ugdgZVQOt6kWWMkU79q
cj4SowwyRPcQSOm5+9WQ9RQJxvOBaNu6KZZnUm4mq2f4/bIRwkcS82fVAZ44Bntl3SBxP06PU20F
OxS7tk9wAQ1eWxVRNLlRxTdk/0hJ3E03qmA3t490ph7T42KXcvXggAHWOfa3zN6Xw/3iH5oX5fFc
4/Vth1bTWg+/GHelHWacHKXBxowbzZ4Wu9L9SXLbeijC3/trgVooc/aXZB+2DRUPW7N8U28ma7vn
9BHPcJnpsTxwLr8U4hnPuvs3icsPa4RMWR+78mVdLRbG3w/qP8pN4LyQzbvrqx+/uE+MroWJUo+L
PDni3y7LY9FfsGS/hsVzh0D+o84+H5spVQR2uIup9qxFRJpo3Okx5LEXtdU+fNwUQYe+ATafdfzZ
D4UZgUOx5sWmRQt73lc2+OVPj0lXoH0j+sqb2FDF22+xccc7gmuPy9Zx3rJ4cheT6xojdNE/1H/u
Fcr+bWXJwfQL2R63OaQEyU5zYy3prRRix9CH1vtyqq3i5m9rw6DjA99twPRX0cGKCLqqmmieByLJ
mba3Lv0LddgXZelz5fCbFX3kh1z/7S8nTVWCjxBJtj1/DyDmZf1hkMxpKNgyC7zkxXtSFEXgjq0G
+FJMYCYgbXPh0H/Tdk2KShZr0DywoII++L4kxFFfclUXQNfv+HKo3z3wCmDq8w3vm5hqBu8Xo146
dV6ZuUaWb/28Vm6ocDtJtgE0D3Bw4l/ohPmxMIGIo5BcAXoSDPss0xUip3rL8em3d8XGk9NNhttY
/ZFoHAlxth8m7Ff7b/DXLEwInok8fkWCxAq1tgGUV6QI+PaFZfvxA4EI4A0/E12sw2EuTOdPs9Bb
Zqi8bD+g+9mJD+w/8L7j4isU8k7sGFbOzahgaoRlccWs8uiWJJAzUTuOFuusltvVoPEaHE0xgdJK
TnHJrcBcuOfXz+1VbAzan/ytL9mYio9UFsp8myxQbjfjQq0wUo9VpcQiHb1IAzwtxJtd0c/qAWIJ
fdt2X7cTXhUuEuCe/4ENc2ezSBYQ2jd927AgAY9o9lvf7uizDxewsW/m8Pq5IMYjBS/RBX2ciO/P
q6lLzVs1hXUPtQc2Kk5DEI6/Np/1lIstNLBxKIqpa7ebgCGAiGIIrihPB2CTBYywvZzKgu9E6bvn
K5LlpiRpJwJqqZJQDwn0QQIYkg3OX+tcVFus9T2C84x1XMRcbgir+EAhqA+St7ZjNMbfTGv32jsE
nC6QJ7ogwayl4RTYxFR/2ISw2yL8spct1jO7BhyDN7gkL5eJHriGEAicQP3sVdIf2WMe3JDFOFSu
mSCpmojqGGz61VO6bPkqoTKq/GRrYpOjYEH2hHujS6D44qJSRFBiOoBXvFMpx9+bSSozifddyxrj
12Cc+gQwEemgfkohomPekdA536thZCKThbTLnNqpJ8szLmmqy26G5xIJw2GILE21IgGQis2nGO2r
WsQ8iFcxALD+Cg1fGjo/pIZ2De8uDA95BG+7PZLgRONwagPLeqJn5D7PGuBRkfkKWnlycrx7/hUP
/R7teqBwRZwMsuRE5OXY21mWribc4Tp2YNGqQ31VXDDTCIlzsau8rLXoJ+iuN0sbco9Ti4fQuwaP
lktkspbvNCCUW/aB350L9pvCzdmqkK1w/4Uz0TxnIvKj8ZnikU+kUpPMIN7WthIR8YU6PfxmQXc6
YnWURgH8ZQ9kTxlt8fqwGqCgQmkzNQmN58yzftbDsz94krjcyAhN6HSMmm9/+rNFhRkP8tXxuwlv
e7V6wd3aTHZTIaS0NVmiIod815ydRKR2YL+RE5uM6x0BdzLwUGtrevf4s4wMXq3e5eEbKDYGI7bN
nlQ2DzkzTuXe02pGxo0/X/oGL4ydFhZH0oRc9/Ks2XSyCWk/prrQhUyHIK/+M0PPjysYcPGbBURX
AiavcoQI4Nc0r0qEnN3ff8oOCL+/bmuZvuvJFJq0lhZZFAEmoZ7zt9wav6E/G0WuZ16NxdP95dQO
qtBc+VXWgMRfskw/ufc5AH8/qxeGS+UwltPX4UygKgGtklI3yZEOm+wmp4L/wcie1q99Pg3ky2q5
qya+HlKhNoEOLea/yYx942HSTV9IcU7Ij+jltX6XDkyzLjHI78kdNvFJoRvrQjPbzxInEjzfIez/
lbpj2RpI67kREmWm8LaghHAYnQ6tu+977JR8sodeFUxTQiIS1waStGmJCsJcl6pvYHwQOvJ3n2a+
6bsaCwQaCCQCMDN8L1pfMlXPDXVablgYputfyCJCGAjkZwJmRWkcDdnoNQy0ZaT0ElofUQQAJRwm
q4403YEhaNWghR/UVyLp/VObJn6+t3v+W5dFwnP9Y5EknNzy0p6SDW+9bw0qMQLXv5WwmeTtEhrs
/nazIzAnsFiRF8lT2/abn/GsIIxJhOOmPXe1qH2dSuC8XPBeVcn5XrZ3dUovqbXxXD3T9a0dHjYZ
EeJ2Kj2y4c6f7HoYd7mptZYfc1GsWDWPBrzDlq0kkoyYqEw2q91NbfWmlE1vi/w/WQwO0yDGGZpr
2qxilLZtUrNihih6B4WOlpVVv84//ydSPRDkGaenq2aO9E7LMPr5iIv6/ne6F9haN2USWF5x4yOG
/ZDAHOvK5Wd0J6f82uz9JRPpiYsPlX5e5mtV09jtp0Jtdq7nngv7Mvre60Bu7KqfBgtJK307PQaf
wxorXeQKTOWeM8PdO2fJCWrZt1Mj01Mkq1voF4qls/CANbmTbBa7l96auw607xdH8xoOMrC5rqpW
/vySfUm9oN00Xmvf+U5autdeZgucyg7NuRscQdy0gkYLL3Q0vmqJy9vMReb2LOegjD9ntmXOW/5B
kVJGKTkjJULhTGIvFbDzbkrTYJp94mPZO4o0lSWJEuIf/RHdQIwHEf97p/NP+qZcbKmL3hbcaWVb
i94v4bhf5K5T+fGxPhiAW9S+MgiUZvrp12ZDduee1Nextk3QovhY7UTMVLdimaV+pLOh/DLCsrD8
8kaUZlnxm1AMQ+0pkRAZSf/LyMFUEKQ2nwFcNpAzFafmTbLKxXz3eLmSnCY8TKzsCnTk+Ibetq6v
n+dfdaMoXUCL8DuwmDY62OZM8D0QHuhZKBNdJOJi/k32Y6rtU5m6367nd8eyguYYMWIuhgb/lOeP
0jOxR+KUSadbD5JTxlNyZ658ADu+G7MC5GbnM1MfEayZtVHDIExIBOkpOzXAYyh14+diwgmPnkQ5
uVzTQmS0lBcZsTg8LJpoiq/l52VWWqHlO4sFZ3oFrNZNj13PRDhWXakwbsA8ZvYC2QddXCBF4L/8
AmhSYqKBaGwRmaQi5Q54rWxTOlJTMqi2Pv6z6ccn1oP5c6bGysM4A75zLxuZGnR/VjOzLFOAjmwU
PAzdx6AahaGVzNUYuAKzKOsUI3oMHjNTsxh6Xw2wsvQMsJiFDa+zwcXP1NLsCDErmFjkSIt9/wXG
vH998CcIxdw/xhvimanZSy9lHAV6NnGBpFX8UVu4vdMA3XMf3yNanLdMmq9GRJAk3oDzmG7sCl97
+yidsIlUJ+cjlF1B3/CWJ7H76x/YEmDkAMjxhw5PlE2qieWDRqcqL6fr1QkGb0buj6+Ex8cbUENs
aQq2HVqM7Tit0PadONvRxr0b+wclUeFx2zFWtk86eTrVZUQQObUZW+yxi6i85GqMTQltLmnWJman
EAnrKphqq7FNP8hxrz9iFzoHaSXMItPrD0ej5mv3+yqt3UJd1/suMImbzs45G4aXLO124d8pBspy
3d6vFeupCcQDG8ngTsLwpMr6hX2DaSgcLy687XrNAYRw8SRfbEj7HqDA7IJ7LRZyxwlm2P7WYZWz
KE0epjf7OhFCjNdAttUYZycTMjXbZKhjz+dA5N6eZj/Dacxq1kMq7/RUFF2qyERlVHXGMIS1NNXd
d7SUHSrVWfxPjhUBDtxBmrlz6Pe3STSyA5DBXmMMxSI9rzKkAD6JPps8u4M4/lgCFVKRkxYsiNQP
vm9LONB+OmC2BHVgfnja826PeRsIUKy4SJZPyDi7FD3pQ2kOJd3eISGkbaOHfanoJq8Ljd2ZKHYQ
uhY7cL2RcVkwR4+JYUHl29MxBdu+G/0q0yXULWlIEtoRbA89pxuhroEYiHmn5MET8rAcFya8V6cR
FfHqEXF5k+Rcu/0Q+Bb6LBL6OTRG0tdXP9zlxXBQ+dOfrFg3xcNcZA9+lefUVJjgqsGJ8xQIMsSr
n2fmhEg0PTW8ZUYeIYrq3SdPwUMgJ1DLszlTdVYPRcDjFhJhZPZff/BJj8S7weq9ZE7+/9WpmGIG
4+2HGVoUXsX1kX1aprquwO7hweh3HYp+ujih6M3Ub0nrjXXTkhfXI0bj9e7TZk7CanycbNQc03ga
yp/affe5kVLLmsGMmleyoiSbKdzUnh+XXHz/yjxvE12qk+8awdfwna4o/UkRpviuRfyZW0uSn7QU
8u9eiLXU7lqbqb1cft9mys3YCGXpVnwwDP0iEVt/8wPOUUPK4FxGX5V+aXo9cD3XZvxOF2P3OXwv
HX8VQ9VOjvo4a/tkrLoJ26L6aRTed+7Marwas2e5Z9RCvCMuIi7BrWPCpz+NEL1gqCQ/vdwe6NdG
Oo1pr9pA5ilps/lMf+afTsV6dMRm6nTFdzdMNpSOZGHfTjQbqZRKJel9MzUCiu++OgSoNdSFRSde
v9En7j69MPB9xXrX5Pf44fZgenro0Vmyn3hPf0pBOEyYxatx8rP4nvw0HlMyL66P/AUZu+K+Z6RP
fkddV2A/6C/P0veF7oHOTesJC3okhEoU83obTXzkmqdHlIGygQgkoHPD2uf6RRWkq6ozYtJ1LqRT
dT8UVPowEa+qFz4oXcWr7nIGLVTuXo8YaDTTXqcLC4G/5+AuAODrF5GK+V21vkMkKIRsr+NC/mje
VUX3GjruBe9owUG6ukl+NjVMivCaDi0TmBcYk5kxcL1JvsDX+znCnYJuUArMGXb19VtX4ztOePgz
HuFZuEqRG/cEL/D6QEj6/0eiGLP/tgbwc0xUMrhenS6mixRLSsbKr7gU4uf67Jopd3uDV8ODT3WJ
8ertXd/10xRBpmrDd/HK19pNDDCUcZI1aNTm6bEiaxYTChXcJH/t6ykfWWJpya29Ps7EdWGgrm5e
kZHn4T57ff2x6GKkWYwIMXEUyT/3efTn9HCzfQcKrL8ES+6xMJyB5jCtqOvK5tXDd/Puw5XdTaLv
z9cDDoHJlHqSkPN5oHFGOO4O53Hf0Wo6atH0O7nkBBI1hGhvfCqfhyaUN5MNbd/l9Msz844FeXLv
VQOzCHvPPF1J0Y3o8xWxmvDmFYiR8T86MnkIyJCHzhM+/cgOaPQM5g+rcup508gM5t3MYPOYeU4N
LmSKaNUtyqkBmlWiU2BmlHFF/JIBP5YPjVAU2TGxMjWWfH3WBfoKLgtzbv6azdRPI2T//i1/a+ln
m9VmQfMRxE98SXwrVS5IcJMuIunyY3ugZiGrY358z2bq2VO1kOqclq104UGlSylLy1N7/nr/+kt5
tHC/qyiBh0BXERv9e5UjVn2FAD1zBDNnIdJvSVqveADlzLp8lJiO/XDpJc7V01SiscpezQ2kqHau
F7rGC4MCYNHY9Qzt3O9gZi0aJj6ksi4rm229sKOoom5Ad0mPe/x7kfklWbO/epxRAvgs1Bg1tW1B
0eX8ZNXYDlkA3xkuVTXJ6mFGtHYdmHvhffmsXdW/VTPdOZnqo7/J3dNX+UQr86+1x0Cp5TrSBL+k
HOeG4FgF6PJwc+Vb86JiC4wQRVq1Q7LVz/Sy6mZ+K4gjr5Wvv6aylemP7LJL4EPJMyD0AjZZyq6r
v9LvBc4QZUpZgB1tVgz+Ui/Z2XXyn8XRrEoeU47X5RFTm/5V5mGO2FoiD3R6E+Y4L3qr3wZMHlj/
za2W1PqrlNKmkh6vPsmiiEdmWKKdwniRAsjzmytfs9YuXcsXaoWf8iYjx76ySD0kvhsYB/ki0nQV
G0gG5dfDwgo+XDbPYv75RoLuO1Y++YanAvqa6HC+dBzkoYWH6t8BDKuEbe4Dz60uuD6rvu7VdZup
jXqHwbX7a0jH5Nplk9WZofOZvP9SxexUU5K4c6kf0bkqy1U5+5IZIrMToDtWssk6w0YyEWukfckG
MSgBWUPTbRQjDpkxtsVV3lVKbBT2ld2yeiT7Nj8kykGOLJZeznwPkHKnWAK8RpxsrRjJoToe939L
T8ij/ojsfD2wY8qqB33D0JCj1AT92dfp/b789oftzLG9w5BdFaffv4PVtnFEoZt85Ctq8RDmEaGu
bAlkzMn25F5kEbSygsxEUCSLYeW3pRaXCPV3ZMSBOxbNhblHnW9flLvof7XcSw74PMrfL849Ie+Z
NejlB0sP+2v3SVSNrF9ErYlkCAVSppYeXdoVa6/f7btzK/Urh7d0LH14TCaXPvXZ0rI0+fj4GH78
Vv6o6Pe/iQtMk3+dTekl+iFzv30/nxurojTw4cfwk9VFELw1zZRb50pvXvpsGIfBQ90lKstakjdG
5T5dT5I0vgu5i4py4OVC+etxy1WsZisfm0ab9v35hvOc+oguZY2Z1VblD3BWKUvHKEvwOj5Ix7iX
GaTKckpFQ3PVTHOVoFu5aaSgK9XUIN1TJxSb6NcnctVcFQW+XqjGsahnuJi+C8OhEZqYmdKEO34f
dfayvlGme4lEo5JX2WbcFiSRcqI2OZTjPrUbMnxLCsssqIgWInSQGZz31cSY1ZltbkTMCYfQ+DpR
sTo/pb4G8X2vnvja1UPjc9FdUfPOKbZIQ6Wcb6KoZJ93j/nn3dtrL0cyY0AUXRJoFCWnbZ6oFKlK
e3v87/C4ejg2jm/HBjXnZrGy6C66Cj90C72PA2Ultl31UB4O1cW5/5g8KYPz9qL6ADaHkje5TkZy
CLPfWuD3u/JQtN6cf6aH3qZV0Sjq+N9q++c9+ZJ82dbWFdWZ68LgtUypHdV2DqXJ77ly6sc/qbpa
2tdiuB1pZL4+ZEtPTzGeDtUz1eo/m0tWJ82bs0muO29eDwHF5rk1Z2woM16Q4txK1wsvry9fk78n
aT+MmLoiBM4yfJguSvf398Of8qfnx/DV88OAbGdLXRMtplqqFll3qZoc4oGhT1NKnuTg1HkJGtau
qo60k0U9FCU8sIqoGia/q7nhd8Evsx6aUUe2wLqTel81M++/k98JmgAC0VdPAkQ9Q/Pmp2mbZ1Qq
wIYDOYv58GQNeEEsB3zNsUQ9ra0ymD/2jS+10gU0C5GBaceyN91+EPK0kHoIGBcSQTHHyVEL2kOR
Cpw9As+IlEeZ0ZXmtZhQf9wfh9DtssqAf9zV4fT4I6KA5G5lgQPcFSL6UuGo//IS1d2WoxdS1H6f
l/sp68+ujBj5lkTc4NT30+U+BSAcAx+LD/pkFN4c+zQmGcL2b8kPLyqJ9f0jcsjbjxAkQWhVzs4P
OAP1ty+oWJQ4o/yOICBVAYnhD0kmCsxRKPD8qXxX31TizJU1AhaTqtQ0oRnVkygSR4N1QdVvAa25
DM/vah/iII0l2l5Tkyka6SX+TSN2rufl7cUKE62DCDg48Q5JY/WveGeolb+9xZ9PQuiuTufczh4X
6LS9GBIW5qf2d6kba3McPnrSEf+cYBynRSjz8vbmWzTn5a3f15VKh7QSABw9bDi9qCr1pBlv0UgX
EZ+35McbkRfhPt7i835HrlCXjU/H87z+QcEoTKhry3n+SJpxBU7yhoTlGuMiAvtF0tG0eL6l3be3
i5Z0k2VXH8usVHlytHGkW3m/xQFdR54Nxv4MuefwshtuIu0zPb1kKkTu8o90jHjE1ZNXYeDyvh23
IVVq9u/KLiWgImU60TGT1ZdXWAcGCEZxnC06Ke5KP+5f0+X+4gRAQQeDValXTdSnxVayothyOdmh
+DHY9+aN11IrVT005fBWetNn+dpOHT1iOMTVzct/94bl9cbio1X0AH11spZeY+Ts+9/VopoKGfTd
TdTFcyMXdIuiQOCuSyP60HWyW8/Fzf4XTKgoB8iPK7//u6v8e19X3wdIT47XChK4OsSrty+khcxo
6W/vq1Kn03lW20sTS5jFJRhjadPEUaysRudKqlymY1LnvzbJKZRx58qwxdKmsqssJldifY1M3Kf6
aMNkn6I6set8dYbPHl+ElEdzisoZSelVbffwc/899H+jlAKIq0IboFudNB6CRRhH5il0v7adzFMI
wP0hbBTqMcqpb1xng93SWGDKW0En64rRG0f8Hnf/p6kGTNlPlLUQnyxXXHO6eit/z6kI/NXj4MUD
kIQyb47GYTrGrNgZxJFAZSWUzYMWWwUcoiXna9cZ8KSo2uenuourKon7ygPurWPRitdVK/QF1+UF
GetlbW6Xl+Vbtj+Vi82PqzSh/ccO9F3SYDNG8MfaUjTUqLzX46dYtemnmTDzwWxEGGm8mW4jvZaI
+3wQrfztOUqmXLxZCKb01MWtzfsfEYOKX56UTQh9Qli5Agi06LDRgvtKqdmTdkypvcpMdqv7fD+K
/DLvuToEoBynWtg79nYtUHtheqc8CZnn+rE8eVLoxnwy1vvjWzcvmvHmvf0vbLOwUk5MIUniOHOC
2sR3qryx4v0Pl3CYAyCfZlhr35vu4+Dx8fFQwaQeHCuv/b8qMXRHumbbrP5RTT8x/PPd/w2y1rp6
GuYVK3h87PyUBlRXjGtxg9IjZcLH+PVSj9coyBH/fwdCOd5NxW31XX4GxUJgQPldhKT0rjTPujSd
tuaWmuflT/l8X+SnN45ylFqp7olmI1OrjYeUErOtFMQuHkWxa+pn4Gr94LcdK/H6OiqY9PbxS43x
Wc4N58Cw0okq9qadu1P/JNdTt6q/7i6qJCqqtFmqvADShvsqbRczZUfQUIWgKNwxEot52LfjiAJe
LPmHZb1gRbqtdzEi7haVzl/1Un5OCP28VsTeK/+7yvc7raFxXTlo7LfZKomlui+rBMLl+qakjppm
QIqAeV0bnGnOWjyTFUpcg0w58ZnE2YtZ/2AIh2XaKFbULqjd9fKVPDsyXoudLFXMD0buWoryU1Pk
56s8GCDVdnAQm//+FSqjkQU/ttZYODNw9lgj0+XgusaUinKpYU2HkX7Gzvut/dYih3GNn7e62nzx
XWGJ3p0r+7/ulxCQMxxrF/5zobPlcrSOpS8XFPNMOcOpCvIWqEKJbKxnCEha6B6fW6WH3oNE7Gr6
cXHtguiK+FQsady750u5F2UMW59S99qzyoz5eOudZQWchO217mXKSA29WMGTlWxZYnolU/0bbmq5
xu25L6+q8U7vK5M6q+RKbHiWX1sLXVMcX1T+1LVnla6Ynof2bRWYVY6lldUgVgF+lXfMX+i86e1i
JZCCsL6/H8MOf0WH/6pxnY2e4DJmfRlHtrRV02DeOjeOjUV1S1fJPpvrKtZTuRO8mZcksqzo9t+T
Mk09JYjfzksrqAVlpjIo87qonw3hGDByaMoxdH478dwR+ir9diD3tA+t9s4Yx1/9rnGH+/b6Fgsb
wYUKtnm4KI09JlXL6eetdAPw7sbEaNuWf1q5toBo6SH6G8+sTHTScLttKvFxGQ2OWeVTUQhDwUL6
8PDQm6bKvV58wzD9eGbWthalaWya88YdWc9e77mzr3ae/TedPlh0p26/x7PIb/W5WI9hH9N6mqpO
9z2fvm85pbrkP1XYrwYk6tEM8qNlZmcnmqZ989Ki+mDDc9VCVoZRbGyPPyXaoX61uDz3Hh5a89L9
51ft2Lg2VSsfhh+fH3IR6ou6pHCQz/DJvtTvW1Bu5iOD52qMMcusxd1CnV2VZoz4c5QMjn3qz0oa
q/91btdtBNtObFyxkChvwfBHpA//k4iVGYPaytuS6FEyG5v5CieDs/fZsniWXKkawLd9JlH5PLZ/
uke/cgXDF0iOJvaHJ/UkrhvNU/up3Z60C2VW+rncfho2Pr8qw9iiNvd/D+lGDo5yKt3x8G1lRhIP
Tu6ZjBjRDwIcL+e341vi2XMwu5/dF72ueFY7c6u7eJg/xHP+MDsCnZUofl0qu5P7aXxnX6QSyuJd
BCKWV0H8rk7i/NDetVf1P7rMMr1tj/w1wlCGaVubPu+Hs0pjyJflsA05VlfgIDav7ouuZqyHof7X
DitzVv3HVEWnrY/o5LB6mJOta1ryQHn3q/8xZ+/kR1hKALiw1P79W739+yv9CzOpThjnYf+4UkTu
gYR4eTfaSYV+E9ATHKVqZU+VR1a23z5tVVaNTTRuZpSOjiNCfQm604x0yTGY4vLUphauXuSvMReh
IsmrQRNu2CuPVuzV8piR9x3Vpg+9CNWe7NKvwyN0PmICh0mqFu+1OfuJ+ClDSAA2MnPCAPVpsl81
oqqNcMPJnmpgNDIglzhi4Y1F9y0MmZ3K14GN7jvbzjHsHrHLsDbiBJK4pSo7TS2sWaCAQ5BGI2+j
0yWfbfzDA+fW0n8z76/WPauZff7N+WLtq3VPH/jmeNy+FSepsmBYX9q4q5XwVSQ0CQBfaCZfgnS1
lQ0WF34GszKzRzn1fKMb1M5tvtbXzXglfj1N4R5IIPh8rRffgbyw4eC1XXTKRf2y+H98RhJWWENx
m/4qElufcvVwsuM4Vl9yrSM2VI53cKSJEsBuqiZQFf0ZPXdUrYIujLnHAYq5ydZxsdfHrqpufMm2
d4QAwE/MwGLDP8VcjfsaXx3Zvlfjkd8rXO4aoxv/M8U5L6W38EPC9357e5OFrhzXrsyFeuMLJav+
x6VbcAAxxtn10Y2xX8bdSMiuZpPq5CjGGx5KbPrsguv7oiq2jr36DuoXTi6yR8i823HDy+QbcP1W
zNedUYr74PVi+EQB7pD5DGLgzUaOex0DCGPMBcWeffvuGEgy4PTw3SfS9JXqHp18rCr6Pv9Qn5l7
m5GeGQ5d9L3ELie4VFBgrlPj1r9hxMaga8PkhpVVGSwUC1L3XH6qTNrDRflzVhkOb8Z7WK2cOp73
eMwjzZfiR57n1ZmN623yS0eDehWLqbuSzEUKyCvZRnoPCZ5lTI5I3xGx17cxypUaqKv3RdfMUIqZ
dQbFx2yiSSIr24/JkOKRLSP8GnzJmHcZbICEI+4nasF1mBb925ohHtMpDiYzIJz1HGM1JnRcdtw3
+IV+iw7Rq0ap1DYjlYyWdSJTO0xpY7Dl1/Qa1Fm8xoavjdBLYg9nCffJ6u9I4gC6AbUh/Zn3cyxE
sY4IW8RgjeEa1lS2v4MkxXOvk28LTbzxrhWeQ9aQPGGixt/N5UB6bitEsfR0M3XgZ9WFzXtpR9YJ
lZ+HROXexvyflUId4Qqq5jtt6zDg8mMFMEqW152blxC2b7gW52vjXm4OmoEOY7FGxyHEpMBQjGpD
PgbWudofk3j2U7jR/PjxW/irJ7433KZOhZYlF94lEXLS4bGvP7+WprGN2/AfH5n19uugGoX5d2CN
P9aPA1tWmP5LmwChrZszfirlIP6Ka3JBi1f3UyFQYhWvV5c/GvVdHo3+JcwqqhZ0LGJriDb8lp1E
qOY60SK3mattfbutcACwijF5ayvl4JBtrMhXcIUxb2NGripBZI+f0MQIY2KQN2iSeuoPl/7mqmXn
NMfNN/AKkAfjn7RwrJJxyKjv3H7alVnUfTAIpc96LKOxSssw44rS4TUoAjUI7OCGMF1Bkf9Wf1Jb
JgKf9QpPQYmeXq52CtAiBsEN6rH6vBUmSEnOcbJ+SC2EYBGCALDcjqQs2IvV4TaxLeOc4f9+j9Uk
jz8j6dGxHVDIrMYctAT2fkf0Y/2OVNMJkO2vGQtDzMkAnEgzGwDXFfG22MQv0ShubNhEchGva5+k
Zmtn2EzZWIaNwXyTRTAJP0GSaIl1I/bpiM9fl7P7cF5jfY4dUPWqWPZ8Md6Ok0x81mLOrIrJY/p4
Xzy7bmgYFCPZfDzFG0ASqFDc/P747dzNq6BBPcU54+ntMVYC8GEw1q242doVMAreGHjsp9LvBx5m
R2EJMh0mUNnrxsxCvCJjL2zA2m06xobx9hZjY+OcgUDxq+qjcW389uZttpv2L8/KcF3dG4LV9f11
1x3Vd5V6fWQ0+fW9Tj2WxSqmXaq7v7fVJ2ftjuq7dy3KVYxQldqBVVekq9H/LsV6oJXRhS/2l5h5
b3bAv1pg0jc71b+89F98zB4Fj3Nf0lc4cWXTCpgSB3BUr9c7jwzzgUrvsZMEPHjDBN8gpuP+bd8K
w4xePEy1WAJU9FMVZnLc8WiAjgoT9eml+5LSinltPI5+jxEf/TIrvTPxxhvFe2Ne3EDB8aoGXpyV
inxRNyLuVtxCIOptpvZjjaQaxXSLbcWFxn15i2EWu5mBFmA8MFMfW9zauWrbe653F1nV3L1EO17a
WKNkrqJDTJ++zn4bryr97vC1Ogw/rg3ICTNsojDBEzI1HMQvskCMz0n7CZrP9jyVBoNNZXBXyVf/
/fs3cjExeG7tZBQEZBq/XEfUu7d9levAjudT9Zl381Oqs1ENTstmXXezW2mxA9PiIL1eV10hJNjr
ihb4a0hI3I5i9c+/KILc+vUey1o99WbVc6hRZrU5jpZtOa4WL4uYZSrWtzDpdrZVC5ol4dyVELft
H7skPmr7/nkJraTQ8S9wsXhm8QED8laBEAVMugJRRamp0mIcZNiru+EN1QybAnIVU8FtfppIPom5
G0dsZv8dxro5PfEuw46Mo4V6oSlhSuP1BPiXjdKJzhHmS8z8QOYIuNRinocBECbMbae8OVc+FKMx
7vixioEVQ6Fo7OcjMhVhPkbYy5OfzY7YosySp6dYy2M+GKH5ALwMrpE2RStjEtvGjLPbnqxkx/XG
xT2OvSXQmRmYM+xfvO/H2CBiXQ9TihSFV+IJz7EgpvgaDAabxQ/lesU1hl8qocWQT1nW/zPBbouf
gSVr0D4b8zodDA2MKjvH6NQkIKen6YFIx73hxSnZTSliHKnGkZqiGFT9ap430HSpjEgkrbn5DaSP
2qw1a8XwuDTsuS18ZK1/VjpE5hfle2G760XFmlTsFXuvYoG99V7ie6S+x9Z6O2KQST4lUVGoFKu3
IwZiDMmEIRpbb3aUy0ghLfZyg+Io4aBnKnnt0pYxtqymHteWXWjErwS3jUTB33rUaNTc9iuJSkou
vv52pBAtFuXc4G5wcjtGxd6ft2ADuY7TG+fOcWnHkWpHtZJMIy2R69id61O7JyGW5W1N0TtRsG/Z
iu7fWhgO9Y0UL4ov3Xxb1Z98+9zNEYDqn0mzZX6EdGQr4hlT7FQk/BtL9mKYE2JRlX33Euqvc0QD
pe7iSD5shudusf1dPffO8mhPYB0IMFmJogqOy3ZRevn6mUoXSaoj9vGyEbtreEDhj8UOnFJOJnbj
fA2J+a56Gs8R9CF7oQko6hXhHWoHDSaxlpAm3T4vG7uttyvocZTSuh3sP6SPoWXWLk1J1S27V2P7
XKydmsvGX9Nm3JHv9dfcDg69TCeeJwZXM9PJYsDmsWrT1a82TWmzwMdVGr0+XfC/68ymk0XQE0E8
24mFwAJwfYZdcKlIh60woK+b8i3eVbTYfAPQbcVkpnK0+04a8Ee+JYmFmyWfFU2izGQ0R48I6zXi
jGFHhGV9O0x9zcpNl5LPY4FSO+dqml3cydtulLI8OVvIbTnmzzP6nlFvSXkOFx5dR82zsWeJF85X
Xw0Dq7F4lla66+2IDka/+179gcPtRdPuJljETRJosa7tFaKhinbtwGhxVN+QA7Yf/47+nD7kw3JA
tNF+zPLJMWBmDUpMeN3bJvUPFywBvpmcxjnj3Egjt+6Ojwa5mqYM7yB6L+wkmpXWUwRnVlZ4bdEf
uH4xOirbAX1kW+gPICDDlwsPZK99r5841ZcOVu+lg1qOGY1Qndbhi+czeYCfD5hGgcuKmsNfKvp+
7GdHBNT+s92SIIrzJM6bnsT90T2KQn9cZXgUzKUK1kO2Di0t9OdQbUoiyK//dANRKjzb0aanOii5
rcFxWqBJdPPr0cyNcax66xdhwI9tEwxw6hSE1ULd/oxiqLvO00Aj4poV/3XVcd3xpCajC6NSZrRr
H3Wep2R4vft6p90TpHajiAhicz3Yj1Nc6ZFaOcFBJ0Ogyde2HWHFMA/yCogHxbJEus3mcz3vJaK1
F0Ibq0bid1G+29W248KEHM3zN4MDY5bdfpULPKLHnSpReEFMg1rKH4tWOTZOSmj0WZLnHzAK9Ek6
73IAjnTA9uPCZy74uUf6RNMMK0+6/EdCmp6bhPhCXeDTn/xh8WzgQGXpKauS+uz86nCnmrInJQfd
5UrqWGZUHg7uN/Y1Hn3yynRX60GblBPyBbgVGPkzC/GsTvW7+E7eBftZmw6TgqjEvFVsXGrn8gXL
uE95s3rHRAxQJIbbsS6ibRD+VebNJYFBRlnn0DpAd7FyGosuFgh3NwmOxOfGkoPvGbjn6V/nR40c
ynECGyICbnnU9sS3L/8wSjXdxhUuak5tKZTSUqp6Qo8S4GgyIduLwNy868vNloIK7uRSGgCWXcVs
LB2d5NRS2Fo1F+NipNaH0Nxvb96cqEqA8K3qlBCpyrXhu3O69kJaMuZVES4MFygVd/VwctOVITvN
dI+TX6xZ2cbaGnUo/4pvSIXPcqq51r73ta4iZmiOjocJmfK00cvrOpeYylQ70TxZmn60cV2fsTXE
CClrrJp4GRaVXKswPFU2jBtXgj2ZsqngCbBN8tVUe6sG6o+Fn2wQK5bu8Y8mk7AsKycE1iF7oSox
52Nuj9m01mr17qLQ7332DcO+wmMmj5GuvA7+7leVfXvTlQ9dz/fUnSrP723BXZbfQ26g2nez0BT5
re7vf4eK1XQP9V03rJPv7r6B9qh21jWqOfxqI9mHXtT9hSTeesBY66UnR0BZoj8fhNOgNOKQo6/n
Nw2F+QQd1oKaR/BxLPk/SAE/96lG/t2Q6iea6fZSEAP+ZgMDi365T4YPSaZsI/+Yb/wOmZldwqU6
4dJWrozER/vkOjIM/7ewR77sxbvuq8JhhmTlJzRz668vopA9GIs6PKcG6Q+xcNIjtsA/MrMLXYVe
woiiNGk5lN5dLz59EXpQd6HUUgdHe8JRzrL6UFwAA7EIhal0rk5e2aPJauyyK004lGaVRfnDblqH
xuVLHwWShTn7a5QEOrWStYy7E0YDKRIlk8LkOKinw/BSKsS4ksdd+7NG5Q0QdbmJ2Kpn1Piq6qDa
/EPENnIZZb+oyx1UqfApkjJ2Dt2w9WhbWAMLRO0iYyWW423zleJPtv+DBZYQLDMPFYgDH5GOS7xH
mXvZgjX5scy3TAPAg/UWUE9e5ey8can1gC2EErABi92cwo9TDym2a8ZaOf0uotmePeR7bKznWWuv
7GBj5v6kGocaPbCaAUd9/tTY1YRnO9uykvP9OybUuIh4uC4ln7cIgo+FZ5WK8HzmV5Xv/k5gtPnT
/2393O+6q/v/I+q8tlOF1ij8RI5hw3JLVVQUa5Ibh6ZgFykiPv35pu5zziaa7MSCsFjrL7MUi9oK
b/ftDTO83ENda3YLKyukv1bGoLsCOHgzkYOrbPOv9RKPqkAM9Ju/B6uBDB920UdI76zZPSoIS2Kw
5LNxt9ClHcduGazJ96kChjdJeQ1QHyBBVyylVZn6ClcmCwmLDd8VDgGV7WeTx7wpgR6HkwVvSgse
GQx2K2v0DJlp7MZwT2iCWwPSXQ3W6wf/T9gFVncenwesq6qSYCivJVvFWQg68+ZShRjV6iK0RDj5
NAuofgAVZblXwgrN/FUzecdHimx2r3jpXZdNgxqLKuKqLBrVcoH5RlOjIP5hKfuB35/81Fj3We+1
EGYTLYivigbFXBVJkAMi8YLVBTiTKst12iFuOEwkTJKhCq4asyrJYGbe1XftBHMW0zDvWtMqVmO8
KZMqUKIWvOL1OF4d6pdEQfWBFJemFHq1qaXx3lR0QR/NRlSMy4x44l8aBhPp3wrNqqZ9JHgZohxM
qogGkHJBJAYoHuvVFBegO6ZSbTLf7ak9QbUgNtGjZCbGaxOtvIE4VLs4nmgnWQd0Wok0iUJfJ4GP
sH0XXiHbXSlM87o0YQh/tOOHH81JKmopP9RVosca7lbXLYeTmDHqsb43GC97As/3o7706R5ow+uX
W/2HnSGeU4VWj0BCgHuF7Sim2qzJoDdfPLAHQbSOesdXKop+ZoA8FH1V3lfPUFCn4fAO9gmBEUv6
Cj9YJIkaASfxkto5jPJYUvGC5M1U30ZgSkf4X+qr2v27jqGEVAGXdk9nvM60pc8DLS5oQk6AO84x
etf134i0LvpQqlarUq40k1C/12QA6NW5mBk3OkDad72L+iYqfb9rP3j8cTAJauddzoLOhG50Cfho
an1Vlzskc3VAdGD0O32i+vL/e0e8QwDHR43nOh4AwYC36K0QUGYH1E5r8jHeR4qceU4Eoz3SqAZ7
1fDzhp/hAWoZdCRPP5cf4ivOOcUTKHYvq2tIa8hLQXBHmO9m4QjcqNtoPGBszt5yjrCLhpMDCBLR
aWI7BB9OQLkeNhTFGDUttGWocFJTGsIGBEm36X5HMCIMETsUfZB+0CMrFcYRWbVB60x4vSeQKUbO
Hncih3eFpPSAbN2x+dM54NcEYygntP54PDQPOWEv2RdeBnYMOwpdAnLdWUyohEfMQYZOykF1UKxQ
7IzGe/qsxQoJ/V40a0BFaPQTVgRsQv3yt0HsUafFEZFgqbcIAQFgxYWfCbdJfa7A1tf9E6s+p8MB
cBAeXn0vrEH9C5aiBquCCl4HJFQptlCIA6BJU+AykuUjevPEdo/eFIFPKrGGWXHXYFq3qgMRgHLq
d+7eSzD+QRKI+ogAr3hZcX5AoiMMBITf3H7o0aj0qPjtLJGT7YGKtX8EBUBr3/xiZDvqbKHvRieh
Q6e77sxZfBsk2wA8nQMqb20r6Y23it2IXgmqNK7wO+yduDa07l5Rvt8jrI+TB8+BTEmVA5VkBtjP
wdqq+LKtmB0rIiYoWIeZ8Sc/wgyDebJvmIYSPJmLC62QzPokeUBshlIYG1mHnbggm1lbIodgio+s
l9kc3YjODCR0FxwJu6VamgrhsO/ZMaXu1DfZIWJrOl8XgHvceAZTJYZLWj9YiQkBkVyjNi0YIkIp
nImzT7WI7ztQUOj6Wd9CcxqD4qUTixCHB3kHNSd8ez1dw/hdUPvRi6EwSBenC+ZYszFuBoBUkDjs
ZfPGsDt4olL2g8MxoY4ud+gAvQaREFEFB6D8SkfvgklEwebI7fP6eQVdAI8ce8zzMO23XEEtIqsC
nNpvePHfYwdz5PJXfOfft4/qGCFzHm14kAdtgLTDdphsMCyphNFkDZ2j4u9/DCrUdzIn5NARwzAP
mxi70w8o1d2wmXlXIsad+QQ8CDTK7AzXbkJRqYNYLEHj4NJr2YVLRdNKqG5GfdBZw+f0sO0MD6t4
sHYLlATxZMM14D6oIx94R1KXjhDGr5+EQ9axX3WfeJXA7J0/KGxQouu3w6KfDmse7Hr+VvPR9OBU
5b2Dt3d3o0qv1i/mdfRz93j9OciZp/jZdKw6JW44ymd7X0du3LpQswcYsml+R+BvGvhXQbK0ko51
J+FDoyZz8rtp3UDAfEJXjMxyuEMxg0gQ1j3pBzNu5JxgzPMcRBfQ8OEs0keGtvjJ/44FfhlmDeVn
hDS91s8NiwTsZ1EpwmcCPWXs+EhMtndMWFMrA4gPFq6N1nFn75VorNPFW525qNE0tFalCylu9Gj0
G4PjIKc2h+hJ0BrXwjpBDTyLFQfWiyaVsOER5Z22JXq2FPEefrtrxwXnkHeoOVnVfMROAzth1lSk
FJp2gSvJwU6gKh3grzjVgrnSQtOdXx724NUnEGXaaysCn5aNWw8v5olIUnkFNTsoJbGTNdG7MeH/
ZnsXZYiEaJ55JLevCCbUuZIrNw/DS+Nq71lFuDeAG0SYJ6EikOO84d1j7A69p4EXCEY7EFxlw5S2
rAeMoPEOigiokCt7Z15/eZ3LDeltmz9fAPQBOD9gU2jlcq4zK4xfyn58U3mJYipVWcFrybXg/HFR
ItiAPwdaZhQRewYuZD3kBM+kah3y2P4+RH8KILv/3CLRxRcyWodZUR/EbRxSBt1T+GiNUmqR5zA3
gohKohFUmv1H2z+0Mfo07m6O8izoWmO1zsfP1qh97ZV193F32ecSrxzmc/ptnAZYHWQIsf3UWOjH
OPPss6+d0S+RYC36j/OobqyQ1CiQyCqcOaL4BgstTd7IOnEs6PX6BkINlJ5B/h3cVkfmxrjtcHSe
W8TAkPOq86EObpHbCD3zG76aHYf35fUqNfycZCJ4qej31Gz5oYquB78BU4jiNzgAiHP0QdY2O4li
P6JjyDciW4dQf6OHWTyv1JbUrtcsmjCx4CJ7e5RLo37VsMvfI233k4Pm4PULLUjwSDwXS3Ksj3BX
xpq3MGvbnKwLnS14a+DamZFfL3MBj8HUgX3rc5hGVop86dEpH1YLfYPfKt9xOifBrnHRmRfaC5n1
TDxE43iBCrEpJlKy2KrD9jpaNaP/pEb20rjn7xz2YxvBMqhgLXLrqo3pMzbQWUVf1JX5L/uASxHP
vu6wiXSeLe9M1gkQKYcESmnJ4wVQRLNhT7Hu3txLBgkMGzBECK2ojQ6Wu8OHEBkcnBAyq419GAWG
ux3RGnjZNXfolhsIuEgi4wYFB9VatEI6/pWX4tot3GtnUsfsO+4bnNRHL0FMA2uV0yBbu+Vrl6rE
Vo8eL94FVgl/gZ1cu03qfCBzSLySzxRsU8PdHd3y3Hvu7RsC3Sglnl0OdXZB38qWk42hiJO1mipD
BWKbw1m50D6v92tTaHlI6F7Fb2O6aEDUYkEGWOVhiT6MZ8UIPUKuOHhqzCMI8l2bJkPoyqqCR1mE
ghty0ncwt+OGlDnTkFPFKb6irJuLdEaZXUcY7CoCfF2HFJAdK75ahNTgXE9WBxQiSLmPO1bqqHtA
ywI/0JCBxf0nwwjqu/PLQcRWtcLnSSETSqsNIx0eE2O5QUOlZbeRVHPX6GEnUhHu/MLmQKOOuRnP
x1/eI8mZHaIqnhNmuzo8FDDhrvS92mYLvByFByZT9AnYq2KKW0VwOpi1eWeTf0UozTacCEjk7+77
3LZ4Qxy5uS+++EBSlicBotlGx7O0eDA714TP1EV6mRzr8YOF8vEsU2X+wLP4ENplRguJOc9nNH+f
UBoHav7NXuL0nbQ9PiYuY+xSzHHkeALRmV5bdhc2JzCn6eOnOyDr84ppLbUv8OWsxxxXxH0bTVQd
FoNs+2Ei+46uCqOhSzjwc/+pYXJYD9gRLiJE9BqpzRPwRHy/U0p+RlVis0bzJ0ehC4EVHVfe7mmW
X50Nr4lEi4GAHfW/S9N8MorFwsjDZhPv32EnGtc4rEQcV2cNLJN2NyWZy6yN+9V5grRL4zjNWv1u
ZVGH79MZHM6LC0X4aJ5Fy85t2NoTtnHWd7ugQTqeLfG3q9dH6+Z8H43XlaAWTQ5kUoYVNQcNuXKF
9fMKZPr99lmUi0t11tmF+3TSzcJOCRrmuGmly/p1VjstsP/Id2HjMN1VV3ltfMr73efglgRRXiK7
MIlrwYn+SntacFj2cH+joEKAc/frleCYTPb8No/Gp860kX/UjOXVmF/uHxkl+/PQiILz7W/Nx8cF
urIwOt/5leU7uMCZ8knhcqq5+w2K261q73yTIjgt9Ooyyfr52a9H4Y4PSi0btywIg3s/i3s5R4HC
bGfQuPvttXc8jNidSxaOKq2fMzaWTABoF9wGaa136Pawel7/IUWGo2t5daLY65aDW623ro6P1Lya
w/pRRttw+WlAYSqEC57RgcnYw1SNnTpm7gMZkUz+KI+TEu9Tr+CiWTHjI8MO1A/YJcrU1KYR0SEE
wWcxcxAFTCYnugHI21AnzLDyYh+3uowk8+HVyGBOQ8RvEDNkX3Z3P0lt/F6fCJ48XUSfqBzxrmuv
Q3mMwGsJYdxsIjeABhQTTBocmyFvmWNZeJdLE5VDPmU+RRoEbbvDT7c1fbIXd0lqkQBSXydDFBf+
O6e+7TdBuK3DfLMPS4Sy8ByhdP78KVRFb/2BHbzPHt87EOl9Vn4imemZdIcB/0kRAVpbAxvT8Dk0
ts+9ayDAFsTz+i+LJMaeLLo7lhTmP7P8UQDIvtqdyE4St0sb+GDeEgt5qoQOyHFs3INKNzzhSl5M
WEVLpskIcuLnFUmo3X3WqFKOe1yxru4sz89NRuB0oYT/WetMq8kkBd3UQx2ao3N8bvbFlFrITxHs
k+DelCw9JwE1kuQDsajhekTBdwb2JzT6SFiFxuQxToNke5kdhu0huHwECHEd6tOs/QW/A3GQ2rm2
LfHPnmm2jYfgenybl3b8h9jMei7h02E6ZuTMCRqbiDnfnRt9y9F6/HQq0yhso0CLQWVYfBmraGAM
Da+w0+GeMiEVTKgjA5SfJtf5fYq2g7sfMuwJ9mMeVWCxMt+1xiWOWW4FcXKijYeFATFmjXcI0f1s
dhwwc5+6WOExK0xovsY/h4tFZ25fBQIQlPchM1ZJwQbILnNMNfmtQEOMLv4hmz+Sg8VP6W2Q4SdY
eFj7pTTY8dAYlncG0gPx8haraIJKTM06pj8xNKU98dDauzDwImaZNTR0am4v8v6AYdvhiNQqi1rr
D7/YbncbdUjBimmFcdj+ZWQahnM89+7Pmnm8/eWV4IYSURVpVoj4Lj0ypEAPx2kalA8kYtJ5o9u/
Yj1ynd0fhdl6ua4zu15+apwf1Je4ZO7GMsvwo+ujNH7hysKhuj6i10j7qHvYMMnwHsUuZI+jkkAY
dcJgjzoV1+Vehm8M7/PTwj29VUo9qjbnonxCvCTL7VpUb3hPyhZUG+u/+y8mzO9neLUwEF8QczIY
obt9JZ/nkB3/uiJqhW2dU6260MSGxTCbnudOvY/8UUCUcIwXcdOrHEatPDw+/LztGPflev9dq+Hl
RBXEGF9zO272a+X37bwtbpBTH/P23c3o6DYG9fqgUTWJywlBELkD7zAgpD/6R0ZUq/RyRtsinjUG
OXhbwgvq0GdGl27q48t45U0/o48+SEfp6DLmHt8NfiwW1y9EyKgSr9qr21e5SGbZmDiRCC8ZtweY
80H8HB/DhPV1nPI6qdfeUjAA9GegCMsI9on1ilE8JnqJxwSzvHv1t/6rvzA2+RYmYzS2w2R29lv0
xfzuFjHyr/yrsgJmM6oCHqiO3jCacZsrjULl6ZMmLdXsK+/C+wwKtHjzEVYZCKAhq6u3b/Dm+iNB
5M3HZJp9FRChOgKGM9ZG0IIHHvEFGecRAyCruVjvfXRtU8RtCf4uRBDfhAl8JZ/PjJPP3WOWh7V5
Hj4wnl4viQWwkjiY+4PPdVpMi+kTEvk8Q/S7tCNOcWxysYFFeM4JAO4EDBlbSf0HxeoGnt0Twpg4
Z8ibhDQQ/MXxhzpMaQ8Lu8uncAhU1B/za0JHPvmJf+ob3QDNIHv6HDCv1WmUMVSvCDZKwq3+QFhB
7hnZnGY3AltTYRGFC45TAATPYSMNuY4Yt3xRZqfs5lMyjHrUDmmZq6FM6NUXyveBopBwuEI2i1YB
u1po2JP1Fw5+hMAR3jVl/tPPD7pEdV8EOyF9haBW8Z8l+wVFEhI0drdlsK2ZW/UBxVQGCQTTGMgR
+DhEBYR5GwE7UsWEZBN6Ll0u0DYgnO/W5EWqIjemCiRqE7p53O+tO2oN3Ptta42yNMS2B1pPJ+wr
cKXGdNlhPuYHFibUBk/XPlKMXB0k0tz3a9szRGq46lDCuB4Q9v56bte8/ZbHkx52rz3uleQygfIi
cGIgu+GUcERL2Y1pwaDeDg8LWCS5JBdYwq8u1CjcLgDco0cv7EanEYA8KEuqDEhK/za2V4JImecE
ReEUv++3z17JW1UyFYyXEeYZfOnVdpRXnPdjzlwe15AZpVwQJnZXeNjEve5WXaRykdFdopIB55sH
pwumnnRxDkmtuSiMQRvdaDAmr36StCXLxYl2sq7tdNQYyApu9428IFcgOWEy1vX9vhwLprF6yyoW
7e3tqwF46ovr/1f33ZWuJV1NAsRBbqEEEcIoft2Ik0nsQQH5XOkNAFjslpUvjjSywNZx1ulwUyr/
Eme5+bWESkl9zn4D4BgJFNiFM9P2O/luc66JjMP6rIQnRnxs7lD6sWMndnIm0thpzm52Ob7ZN4ys
Gl5Oa/JhDR++6FwPzEzK13Z3KmHVLWxxKh9OaQueCdY5o6k+FYXemVLcBOgGJBPgm2iMAjIiiQ3Z
BiDkeD6dTkVnnjS8m01x6Dhsj7DseFgo6IDPxjwUxvA3giRu4rRmh2XxsdvUvw+b6sdp0/pOlvFm
/Z1sss1981zuenn/0NslVtHfDVBI73V6qKX/tnoXEqswHZ+h6EGPZF+LYUldDYaa/iPGG7mNWG+w
1yh2vFhsYHi1gUQXc+7iIffw+oWwgwL3slwxeqGEWKzE2eiBDsa4UzXjh3knauQLcDmpOln2w+og
i+FXIefVtwf/4Bv5iWLXbj+IL63h+u7u2pgzteGAVLgSHhgz9jK6SvzMVYQwMF3Pne4fv9z9hS+g
rtC02oS8FWBQaH1BjHWuAYby9YNQSGH+8a80oRHTqPb9wB8GnyIywj6jqmoK9zn0JgKEIpvJ1+Qz
8K+zlKvx9ZUwfKhurDqrdPZcPBcnh4LJKB3PLGascG9X+hGMteDz82SuwM8jHbV4jpodMx3Xd4hu
md3fJk5+kftXmIOS5guAS3CQ+q59FjzyJd4hvLS4Zjzs375CmYMjKSJl3gdXAgq/Y36uVrzN90Ql
fBD1vzv7RcjynM8gPw8TQvLXV/1urXkIKFOK4t1eEycGqoqJdeLkEog37FpHX0cAAWQH2Bx1rebZ
2pzhfHatJ9Nyx8469iXZU0QtgZHV7Q6RO/XXhn/m+WCRSATQZORSk23WiDBrjfoF3Dsq6CiZ456I
eGFiX+iuvn64E8mgaJpb2euH2ho9E4q0bVx8cuvx90TMrDRzSOIwkkUxZZLlvutVvPNPxXs6dbfq
Up9zrtDi29Di294h2AW3oTaepl9c+/nw1m/7bX/90WCAo6cFE/LQ00Fc4HJlM46XMGI0JsIe546R
EAyD4XCVmcPJ0eKomp8+yZBTzO6eGLNHt7U6u7EFkbeHgszBBJ6To8JCRRYW7c8abZyDdRu07czg
B2J3wDr0HwZUknlPbTA+YErCclzpI1F4cb/Fp6YyD/B9h0NW5Ozc+1YaAXTNpjubr8j0phMnCCA5
w0gte4nHiOdaulGOGXBl1QfZb/bL1XDAPMBsrq6zow0/1Yp9UUZLs9dDpKQ5FYK/DUnR/OOjzoLV
xJt6U/GephVrsllcXo9u9gqIqv8+IG01dpnAmsNGTcNMGXVdX2Ov4tda3G0OvcYS+1Y3ntac2pKh
YcdByiHXYTd8NLkD2g2UVz6w2Lj2DT/eXPvPv+O8Eh7nVaBMzDXRzrnsmB7AbNsVmGOPWfKXpw4d
iTNhLB6vfrM5fZxxrDL3dJYipK74nZog/P1CWB6eljuwUCG2wG0Uruw7fiH9Sizf93VOs4Yixzct
iO/q925T+eIB3djqzE7Lw/KcW4flaWmErbERtsND8zw4IlQFHYR2024elQ5yWzi1XP+KtWPMHifr
frK4b/Pxysn57/59LOz7dwc5o85X8tH6Wi8iFImuSMTOGuj1IJVtFj7wS/yV0LgFITlMjjUHfacn
SbbXDtmBStXfLdtl765iOOEM1TAemLiVngRgum3JxbKG3ryugeDWngWndMkQ6MVQOT9sMaCgXB5P
6AOTHTclqcg1Wk/M+k5SA4QjiNt1vDXqF4NGv8QoyWqG6xAt8+CJOeA+3Nm1mKIyTmWHpXBgQKKc
B1cL4xfU7AWUx2q3aE3rUwLNn+fsObYbswg1nPUowjX7uDFQNESs8SeeZ3O8yyZAbkM16giJnTF4
ENSuS3BveN5O3x+q7qOX8JEAxwSy6YJCUdiMQ9sAZCG62KhFVP1RKzyBfkv964DCooWM92AdVCbx
KBntP7oIoRHN3RAL+KwmWIaVO/v51+XKJh6rBhd0uu9e9PkE7ZawfmV4mpA6eBf/SYZk1mbL5dVp
jFujw7AMk5N1pvIW2TFnr3rwd5AQeCF4Gx/3D3Spsg/80drQxQl5UTQAqURnqTTRKj3lXidxMyY4
Hk/39CVt92Dp4TGIEM6jqW6Ivi9pXjK1Cyb6pqpVQQ9VCDlpiwDkBgfkpTaiDSaoNhcBKljvG8rb
SH6Udtf7RKUbKhb5mx1NupACWCS8Ax2vw+awKT9OS10Ty/Ljmtj6X0KM4B+Hx6H0QXCepQU8+RUp
Q6XGBmxT6s0ObRJA8gj70GpMeuve3d8P7/7ub917elG/NWvNdHmsZ5pOaRDehpflhctEv2zBTxqe
h3euxf7Df7I2ktzh+cQIf/FQJZmSe8I5C6BJPC4ExpUyzmUO+Y+LaapTjPUVUrqYKy1Fk/vYTQoQ
odSCOHpME5uiY11hC+porb07aqgqbOleLoB60WSebzDFI0GWOe7kOG2A2RVVUFgJ1cdhVo3nvzoG
OgJwNlBcAYd39LLer4f+hZhtHFmuEuY20jKOMJPPKLUzJ7VTJqK7s5uKpK//tel2Kv5/5wBP73tV
uNj4eVW3SxvvvcTQV2wixzmkSGd9IsF3Ci4BXctLUNpPwr8aQgUMxwHq+K+NhWxUCbNl60MNWfqp
DUItgvpex83Yq/c+tQj1tOlj0N/XRxmeTJZBLYWlq51ceb/Q3ULYOMAIILWpabbdm1+0YryHCxQA
tRWiIF4xkBRLMoypOmGoC6BCFrsc7dbf4efw0/mjAnGaCCwjiLaA2/teERiYhhpDSmiT9HW7TA6f
eJoB/S02JZKv2KU1re7H7icFOS2WcALPOR7qrQBifhzmjY8UP7JsWEVltNnhDjVOTRf7Omqpxkc0
TZe6SnSN1P/gd3rxsOpXfbHwkcJqYx8ZbSqoRGweH1GAGBaF1GF7dnelINax1o5W3Xxl0Gr18h7k
/H7au/UM6GnaeBBI0Dsggwy1Oj1BN6yqkTm7rfJehY58iiXmddBFVgwbAPCqpY+Z9xC0K2I1Eqzp
eO/tffWKQlour1PsuufJXLDCu6AqWCAiEgKMagmWJeYvZ/5+mcQveP+Rhi8VCapsOzqFABRBsgH4
Z74TKi4aUOpLQb4L/iaMuUDZ50AUV6ZhAAridj7Afoj7RLJAfse19o4YNJSUChBOM3o1ht+Bu4L3
Ky13oqDLpv0KjqqoOFS8pvtA1aHm7Hott+agZzE0iPEzqznMrLIvcYbGi9b5HnS4Q1nimIjUtO5f
gSjcRjA2uMCv4RGKzT4UuUYYpi7pvHjdYocrF4dXLgCqUGXCEwlw11pSZwEjg7OYK1Deu4klLpHW
PGoezppEEkdyREja80b/hhGiNi07Ej9pMG/jafiSvZMaHusB6An9BpMPTyJvNGZ43Pum/68XmZu4
V0d/rSOk0/JOfSQiLzg66pQC8fR2P3upnL9J+IK73+cC+usnYWhE60zDNx3pYU4R2Qe+b6pSqozu
lS+h+qIjn0P9a5KSpSCwq68Z8X1umq9zk4G3frxqBxLDoQUKU4n2PJGeWPq6CZlzdMYqddGDA9X6
JYbJm0hEPQDNKa+2EoXsARxZ9DEGA1BeihbykxWnTHwdWvp9mnsI1AR6A3Fj2wO10jF4AR7+5rQI
HiyKljScISJ/LAkRMneJsMOWljqrUg1MuDhRxYg+vOSiXhW2FK7NjXz6CK1GZFja8RROiNoYj2IA
ind1AHxCh4LnitajCEDcKyq9nG1o3p4GtAo2wK4RhpJagIjMdzthsNPjyIYn1gipIXVenG3W2Cdn
rcW5o+roIoMU7obvaxhbgH8Sie0+fa6+9CuUjgIYB38VAyVJPGW1Wv41wA2r6Tbd+6biKQV4bJru
IjgQkmtD7kI1JikHip4qNcm3sIPyMO3kW/zhMMFWnJGNXyFHT7/X1FKiUgibVU/QSCSuMGt9ep6E
OxIM0Zb2ADO/FUSkJoKeiEMYIXksvbzgfcepuOdQNyHfGuZgqbwP2FQ4UM6qWpcE3BRCvNY1kUGf
Zv/6Ymi+WN0CKApDChi0j9cONJz/0odV8dI5ZbSx6RzpJqYbXfQdQ+gWGnRG3MpWBZlSZxysWDLW
BZ5yse8Bdl8tJh1JdVi/vySZ8iv+nU7BrIWnsSot2hq4kxWvykw8Ln9BxTF23+WhRk8cLTRUX6VR
keUgJvZE86o+cOITOBrXTQYMcwkDT3DpHXBqZkLW/BNox+NUEPKI3dDEp6mvTlFOjEzNh8Kzp5T3
CipM740POtaHFSscchh1sr1jZCBGdDVBVepJEVFXINAA/gSCH7EIJ11cmUMX6S9dtQq1LApaScfk
eemiAOyIFBC1NezY0eiXlwsz+ugw441m19/3dQcsBZyKAi0KjuLm6rJ+093fJUTo8XsKNw9f0+qN
mKJpC02liONhVVDbajG3QF/qi3KPtCTCZjNSteUPNYs3VZfKtTmQgAyjQ1o0+OJw6+3MBeYGL0Gp
0q6SFJeuQpNokqN6PT0E8TImPFwT0jXH7RFdr/aoprzDiK38471h5zqjyTV5Th/haZCcQA7SIRsj
XHtDLwYr4vkOg77ntJy05iWPukNTpqN60Fcd7aqDhWjAYXtiW8+NqTGNFsY0G+xH+1G8bWBJCymi
0z8ukM+aiXr43D63t9/aFguV8Bhexmdu2LkxkM6U8GOx0KZCmrePEOzL4D7pLN102lo2l7h+s2Xz
HPOwNoZuQv2LuSbuGtYZbPjImkK3Y7L8ghCheUdi3Q2g43E+rqPrgmnqtYmj+eYhavJ9XyRaXvek
xaTf3BAsgFB6xeO2RTwo5a+pJte3qo1C6PdA4+PImvsX7BEviEnna8bUpHvhOpN8oHbr/CI76Ap7
E825pBBE21veqsl5b5nDgAyfisLi4NxHVCcWvr/wnc9J01xJi0GLu6ShNIEpWOSBDBGJi12AMHY/
I5uy1qtadPGklcQLLDaLz8+VtJVINCmHKF59OPkQQBTZedev5cN12quiAzbI52tC4aut51F4L82w
YksZLO9J9VUBUxt+xltzFiIqcsDCkCo6iYcgbZibGJuqL0he67Y6AdEsoHTwItaCj7FJGNQHnI6o
2KhuQ/rsZcCjye8nKfWa9Vi1G6EVj3ichQfyDiMxHSB8u2A93gV7DBn82/DYr/mGV/PRxO/XPDCP
HqZrQrd81fgpBppYn7dBGUZkV4N1FbvWp9cYCdTYnFXHNa/m7fuXv+a4Oe6OyPdHx+F+WM/N/bA5
qyxU8dXwPw3i3qQRNILqBGFoLtknpV3SEwsgQNCxk94EBHK81aXOeEIvQBTzaPQtEcZ9H19heqnU
5dz69wVAZmprZ3P06wqXjMlaNULuHpZ39+/+yut+dUfatC+0FkbvjKU92i2JNVaBsynBSppxL724
1b4RFvaQOqWiigoz4PAW2TW8h8Auokt96dHpjGHpHJBwd3i005wXE3x7spGOko7NY9qATehAKmEG
ur9ym9wtXlvJHiJE1j/ONcxUW9QQU93n/EnF8FUxu7qLzNr41maD8Jc+pKQDddOwqng6tWl/1zv/
cKPxa54nVfTbsqAG/wtnGqfBd1Ii50mkl5t37464Wj6jE8lM5tYWSYgq3Uv27MrTcC6gqvoWEAN5
4FS5PdDxeziI639ky4dTpfhX2k0iWb1Bg3jWsBK/NirG9xBJNr0Wt8hqvETIpDf2vl5iqtmaWoFK
OoWJdm+PXpPqWxxDynI4Jb1WF9Rsyak4w4Q5vaniv0CyfckUnbMNz/hTIe2CdBa1A15RAn96fanF
qWp+D+o2yPcNhYJe+qOfa+y9PkWJ1GISZGxJUKEThquLdf25/Rx6dbuY67Psepvr5DxJAiqo6bxq
V/5Ut9TBfB+fCJKGlVCYV2leH7vpPnlxKTjqtBTcn/vHPhU0wzO8G6zEblC6Z1KCkotPZ4uLL2Xv
OHVcmQEulnyyOmKp6SSyNpwpphglrRL4S7k6CzJi3IB5zQYtD3AFL9VIyJKOatB6tPQMfZ3eK+Jz
CLxZ6fjqVnFYpr3gnpyIyiPoOfvi67fIx792vuyjsgb9b333lIkHl9vg8fX+XDqIWMxYFb/icwrJ
0fUINQX/ZqyKBIDWYICG9MKwFkyWF3/BhMhf32EcStkfI/UBRmLWSAxGJCBtKOi+ewOyFnir1oJ6
8VLn8ZE6hKbI9ChdbIXqMiKMQQlt+fPX7YcnijOh1uOzueQvlOy75laJD6V7lhwtIJJImquzaNt/
Pco4LM1VVWz5rGpnkqQyaxL/+WcUyV8KVyrza1Mzsz0+9O/f5z+wgpiAhDl0G7ceKtW9OTzJ6gLb
l966gsi7K4nQ0pKg2HuHX2oi7xdbKoxlMfihx8H9z3F7XJErW+WZoKGClGR9qtS5gsDhIdw5ZQ/X
Na9AdhJ1d6c17QQdpCfT3nmr7Lgylyy40uwTj7oInA1KH4zmIvNeH48LFuAPWwVt+FbQ5b4LDH7N
ohQBiL/G3MXW0ZUa5CXUWECekCu71dPwlVSmrgzd1mSfujreV/ad65siJxsNtY/yQ9NU9bsEnc0I
bHiaMnH4bVi7ZZyYp9I0RsYoGurWYqs27GLSKT6eQbV/6WV+Epk4YYDge/2v2s9eFa/3S+m+Tqkz
tozwtpveu0FltMuGcRtE0Cr9qNb+ntRYcJGrAHp0eZGWQOFHEl7mfo7hTJpGO4UUrxHwVpygy6zt
Cz1+Ze9SAhcnX7Es7DOiXHWcCaKJThTbvrUeIJLyE9H90WkMJL4iLYoa4QyBJKMM7ut4R1cjxGvt
I/9mzZm0g+l0O0fThYIlLN+29DaIZ80tnGC+YfXAPc1GOghJOkC+pEsJg4LKA9WIivNNdwrEpKYO
+840XaX0qI1eDcX7dHgIGv4dek9fs4lOgFqgMYvJBa+7C8VCfvqrUTJ8H/RaUJD+sG42pkDyVvGq
iYM1HMVfLCa3tW36C8qbxnfxW5AixCQZV3AYyTgbp9ilqwWs7jGmhfpWpzRAyiBd4jZ8EzIC6gvK
3VXVUnp/c6Aa+zjJ7PqVHi6MTsWVUj7VAxv/D+mmdudvPfuXov0rXgGgxOVS9ahDs/GdslA9pDTk
576xM7GR8bLvXZ9M00++K3WrNtbWGLdn5+Xj47zszqo+1OIQTV7/wnEN4P7AA+p4qmJQY/ewKn1R
5QEDwRaswSMUvUv1NJFmlRdLDmTviL96Hj3gSUShVNZhehJ5Eh9raxWg2va/CHoQNLf6CG50nY5t
StRDmYsCWuVw7408TVUKbiKDQfbCWC5+MbpEOoOcAjkPYD7yFyhqUA5QGSB2leW9pK1npD6kT2LH
gNJBCZoEmEdoU91GsgSCVkh2ruDgGVB7Ffrths2R/B9StrubUmeT1PMdVn1/v9nRRdi0/lc30wXw
ZFMyp0oQvpKvdE/9b2ogjE+G61tCSjmutNK6FI/GZJ3TrvWtVOQ7+1flIhAmACxYxgyyxA9WtA9+
9KTqi4GZdel1XxWrBk/sWodVl9LE991EjFiSZW2/w1hXO/HuYNVGIyVlMKfwbaG0vGR7Ml/zgqLC
WniD4Deuj3O3/ZW7BImxcyMt0uvqbFSsa0jp77yp+lhN0k2Ih1HQGeFlcZzCmoI7Ae56BDbi3Isn
D7dsYWuMdRoSd2hK4EBlr5f4OMPT3Dltup0AuJBB5oxSGGP+oCTw14XbRCkT7n/b3gfIPcSf+Nw/
Vi10W9Eka380Pna5f5qURHNUVN4C0u2aHT2pRzDQ3fUo/ZPKlmqfp6ExPg31c3d26K+/6GZgykGx
E7OB5XnZCiszCq/4PVAjK5Fwx3AVcWWWPxU2VLOQAUbpUdKwnrOGmfrV4DHpQBj7rLgZ+Lp+d3gd
7EYp7J3db95L9TPFu8Oo3dftNMJJ/BN7DJaZCP6ZFpL4tZRIq1eLxwW6+NH+w9bLWjSSj71TeeBd
iQTBbtaE83uydjhvyJO6uSww/b6N12D83FPTP2XLK/glkLDfTVTiHuZl74M5SE7LGuRGAgNn/2n4
meE+iIn2ZvWDU9kafyriyZDMZQ0CNmXeXIC2tm51+zZ5h2qSSqD10sYi5DonsyZqI/AjmZkttK4S
C7zycC2210Ez6NDt1QKqni+5uWVwxHRDzoBFu7CMWeF3RuLG6xkVJqwLvag+ZLaNiubvTaLjMq6a
0AmhJdI89jCUMqihp8ts+K4KS/Ky5UuRXBVMNUjU+3gXWVVJYc4c47ZMRl3d9e6UQ1ewQ3JwNZlE
6uNxPoLa8a7WCE8jpBs4chWpc8BaagA06ma6t87T8/TIdpnHmGTNIxVKpYEOyaU0U9RIMe7ApV51
HnHXKA6jdACd4DK7IesI2OfGdhhH4XUESHr8RBIJoSOfhQcdClUN9/+h6cyWE1eaLfxEipDQfItG
EKOxjc0NYWy3hITmET39+cr7P9HD7t122yCVqjJXroHf4QssYS/QoNLVEeHNNafOpXpsnLV5vK/k
A6RHIQ873jdm8AiVt6uz0/znhvHTp+F3u7qlX2GqxIP+RNcc9ltlkyuhLO0sNl68PHBxhA+8Ra6V
Qm0XuIxCkBapEg2KPJs0sHPPElf/Frog3pQ4reNzx8B8DZWDSq8BRH7+RcGIOJhklf9jQMDdoWG4
1P+0gP9jWZESMvhE423VU/VBevyHFD74ZdRE0fIl5KD6FsNPHiGGF+pJjGUIIOE5NQJAP2EMPDoR
Va3osP99fe3emAY6CTWagCb/a7xBFT0xnxDzEWGiL3bY5z+mjUTobiaAUnEyTmzG4ocYbrbrZEOg
jnx5cuCpK2GhKh7Qv1b+TSxV4r9c8mNAkahJ+XzmmJvuG3FFKCPr4qJUnJXih3jfnLcfi2DB0Zgy
mBW/1979vfYYO/LlCd+hG4Lcwg9hcP4ftEr1uxcW6MdQPCwPWFfZ0sbaed7O+zTotrPOYyUxO2HC
FujGpwanSjCt4FZ99BCbesZsYtTWUQOax469W3guix+8VDotBCd/JakoNSk/d2PYEzmDMXRIxA2D
HfWnpDSQuIOSbyY7421OkXMIUvVGioiAFlOfv+kB8mKKCvAL5kNEyVIs/78zefjvGTLxhTdRUnAs
+CzcLD7+YFw+U9Cd3O0iyK9e8wEoJ/6+/mefoL/j3pG/i01WxsFDjMTEbRI/Eiaf95d8xwaXHoR9
bYnLkhgsiZJBjIaF0QBuGtCwGdcKXwqxWHPS6y5EwCxjY6miIf/hnJhLZnlktmnrhiG7vb/vmG8w
h+7/WWRSi1xq42ijnnDsE3O0nUlODJFWDM//4HUrwGMk4OE2CF6Edpwe/l5RyosTcaf3lwykASON
htcuzhembyDy6UJMwPlJWM39RoLQc8E1fNjB9Zg+z3YdWCg/i59F6Y2RAdrycX2u+GdimULTYUzu
qNBAeCHaKsdcvNrqqOvKg/wySyFi6zLDmpoqBqRrM9W/V0a09bL4TX/rm/SjHkbNj4F72EIJ28HB
/VCSgNadp3WFJxiz6Gnd/Etnxz5SzIPETF4TNRFx0tv40v9S/pxbcFkTUBnNkoYftkNumeFq7NQV
Qc35W78tjzrAcwVNFwGpu7gQfIlmhixv3e1w5UmX868yksYKfRYqije1HrInpITx5XEzAaf5mrAv
ba8i9BAhdRVJM8V+eqa1II1Agv9munG2WVy3CppcJHCkYUN7PutN71W8pHht7CrE5PFPqnmJ5l0x
IMMLm2Ey9UjlDGPUAM1wL7nFVGPMby8Vyn1i21RHCKA4xUQON6z9F+2fcHcQfmAQWHZihn5pX4T1
A6YGGzF9nFdiMimMOypfOv83dfpzNovUCMqoXiIQ8VpAAZ7oUvzsY4c2qDlV+xmCK4OFv59mRWQz
ziDaL3owJF1IpGwUXhBwqRSEZqr6FD+Kz+aHRc1PZCkwgiEByxjejF89P8T0+BpI3/s/6AW5ucZG
IFTt8sFiBLk46JR0EuHmIMLL7/PmPwYkqRIETuPOA3eKyQZdGA494r8CujVfSFX5tYHtrL+/ER8V
iK2wLRM/hGEsWH37VzRTotJt+T0DTOysG3ebzj7nnBi+/Ge1Sx7Y0coPiQzKKXDOlOmjwDoF0snG
9jgSfPXX9tJGM4bWGUTr/M62y686JL2KH08iw1QC7wEPODz/KKffvNdYxPwwJ8XGfKbQvojcQywz
hVu9+PYcAGzcVyf5vTpiA2/DlkYHQRIOPYYn08ybG2hEbNrZP7F5FwryTqf6EH+eKFy/ta1wjCJC
dv3/4y1x0tErXraEGq0ggQvOMy8k0JbBeQObdXDOM/gqI00lEDPmb41kcn4zmVjUrr5Fg8yvmKZz
eVCC+Si2bG5FEV03hPz93QiBtgtvQxW8GyMfCgTxSwyLKtlFNkptLAjJb3gTrZUEH8nKj9UAI54N
LgwG3hSYZuPLtfS7E7JZhMRmzU6HejEXlOhWsJWtbAdtEYGJ5P4eKCOM5RmqDL0syBbAkeWjxg0m
YMbm2GdO/Kpevfk41m4G8mlsYBdKQHwgmfuJmClQJv5mXMCzzRlYutPkLQ5DFTR4Vj5cm7FPsLzu
H+9oyu8HyGzd+2N2FrBVEB1FKi5GF75H+TMB1YFWo4kJrJogP5jD7feAayEGoeMStcRaBYYBsYt/
enYQap3KuyMjV0wCW7A5w1PhDid7P5MLS9IdfeX+NRDustkKUYZGk0ZC2kvNwoNN4RbvdvsSx0HK
4PkqlPEzE2rCH5nLzD2n5GP1wGAGCX7hpHQynk53xZg+RW+NfItJ3rSAgZSZ3pMg5Wppk0NPDqS6
klLab6wcRV0HfZwa7Al6nZyGfveM11ByJ/DtKXhgRuI2Uf9p/BiLcVndbM+Gmx5OcPFYexHsIpnh
D+LyZDjwCeguCQ2F9FszOxnO5JFdnUXq6YpXcJyUmYsodYjyeGV9comewzatPUI0c9I2TqjFF6Xf
tM7IVKBnQK61fMDL+Big61bhoR+2nD8xg7rkd9JW/Nu0gwQPSGMRgL6H13eN13QHEf+MGlXXg/sY
VnUwyEtcL0fMFhVG4T1zY2uZ1OvO2A62n+6ZD6qDr0RPa6MtsLtUzzV/cy4Zjy4AvLOI86TCTZOZ
OHHgoRIdyywQJPw3tAG2Ai0nPyY+oy0C/EL4+azeGWdMCPpj5moe3o7QGfl30M/RO2HnVOOtzucl
5vapYIeCgwfU/4IM9gOQkE43n601pqY8RRZDWmLA2y/N6ZnUC0qXsWrwazC3JaBsEG/onGNMhST2
u+vooP+t2Lj3CNKlfMsTZPJQkoKQML4dsOtozyOagWCSnDkCh8ljRsPgNJcHviWw649GOgqhNGrt
4fGPBaexvq94JBXiC+e/bTsyIZPw7BJt+P8aZS/DVEzYkOovGVFUpoeb2usfqeSvkR7+jEv/c9QV
NqbC/DnjSXONFfYHzOCG0FoNUYLzhsDGmMYxthV7C8h8wAiW3ealTtb3S4s4bVv/Phb4yxzqgAVX
l45yjo/i/oXltmuC+ayUYQubGCvdQ3riRXMFG1hC+B8QprqV6zcEv9pSYWq8R6PPYFLnuBjHUF74
twT3LxkHA78m6ovN6thX9NgqLmEiKlBwNbH248DFR4QdhqqCTaTz8pWA4J8fk9N5QkEG+MI+SBUy
/rIGeDAcZP4IpmjdGLv0e4P1RBt04tvF7HJP+BbrJ5wdHIDtGTSPoSlvhk3UwixY7KF0WXxa5TO/
Nm/5hWZPTNFbNPdMWUrkjJ5qLevnMnsnRhBfU9GoQQv/V7xbe5NZVLHvMLIBiMFQLYvKC/oxjngy
Xn/7N2GLe0N5wkvp+YI8geT8wMERFrbgk9n6hmxEZrsC2GEz5yjtXVQpFq8qXts31ha3gFfevgld
PsYH2CtFtxJ12oP7VglJi0ZvxYta0jtiPxKBf2wRgNgsgjWkEgsLu/YN1zXk+FRCEwxnycWMoWTB
0Jn+hdXjAAXt8+VxGJmeY2ImNEXCkxA/5hWil02xW0B+grW8sWElFztzDQOZkVG/efrJy/2QHTS/
2GWHdmUtouzOSr4uO7CZ1zzspRO2SiJWEFI6ABgvkxmFi7fAieuq8waR2hrbiucFjckvPmzTTaRJ
XV/BQElgk5lSYjdZrWOc2Q4L4JNqidWH/PP9eyCVLXxE4+GBuYrp8QtaEHtAjqsMnAtCci2cLzDR
6NhpbmMStouIgMNyw/Kzr06GFkLDMFgN2yTMjq9sLrcqP1b7dqLbxUEpavYJY0NMhPFOwPBqad9W
Rz4LPc+FGs6Ejs4if+rclAc2h+LKK5HKJLPA3uDCwhK6KPSy3JDgplI302Bv62mb8i3hV+gheiPW
bLEcuIeeeq78F3OBvyGfj9MRlv6CfEH8AF+WyYuNxaDmIVGclo3Eo8vdxmGnBz3I8XDUqIFlrILE
v1IjRLQy2Dj/9IJFBAc8/16J+DYdBVU0nRbIH+jn9M+Gfvc2erfr2uageuir7LeXwg56G2X4uQ1u
qav9jm9XnuGAYrVFAu7o8hIhEu8JwAQzSP8S80BXJ74DnBTESOzHFLBrxc+FUfCZTRAUH68fNRxO
xR7bC5WFiWEETpUN2weUjxy8BRsmF3Ib/mvcgCP1DVGTC7YduCo8jfWagxSz4Bvv4pCtbXw8MhDV
xL/xJYbDr6Et+T6JY1FgY7fhaZOzB7IJMNjDdYE7d655XbDSV1w7vm/Hrtxe8K3k/fAJRFdPVJSw
VtjnGHcF9lmDoad5Cu3UkbfTQuxh1wSxnFfYTA1socCthJWgz8QFgOmD5tnMmHBUEDbN0hkxV8Df
a15zwoED2SXMij1+Gbkw6RAbEZQbPt5wHK0rhfGC7mMMwhLhmMKTBgPkijfAt788XA6Sc3HiweWV
wgULBIZJkXcqnYtaw1maMUeD/zbuxDXmWtNH0Jt53DtiCmjZMA/BzBRFWBY932xm7WIP+Ei5DkUb
XIpTwU7E+pOcXx4c/iSj4L/wQR9zqAxGlBqKy8t5zfVAdIqqjB2qD7iqEQQo4hFCBecPYfmxS7+T
DzwnEExcOMvXEvfLZGFp3n2NbwmqzvLIakQFyz0x+VYpO5jNU8Ley98sJv6IKyFelJxe3IE1cjzd
CDAnbNZZyFJm8aPy5UDRvHAWkTPoOIGlvoeDigGIuGOwtHlBqOf8FxSspq/9/vfpvOenAV2fR2uV
uJhjI4irY5bf3UOxzX6MlTR2bmyg3DTE5a48bbuTgPx11jjUmBbfWJj9kGKwc4CMB6UQJt84Bxlx
eSzxbI2QGxYHlvPi1EEozRvns1j2+zsDGBP89wJvPMDeIVxgqcgzAIqGd4BYJmKJqzzf9cX4hfUV
3Zl1LJxVu2VBNG2AWQbAIns6mmXwCx4dLFHhI74KCV+sL/H6ANL9TH3rV1yb+sIV98xIwb0COxlY
Tz4G4czvtpmnvVE8YXQIE3F5gzRJnA9R6j7v/LnrsQjDO6vCgpeVihT1cy6Wf32tsPBQwomBiLN4
K59b8YqFORmy27+rxbwtEs/DK7YZr1nEWOI7+eZW8nCCNQkuNvJr5I88PeIfoOHlPfD8MdtBgsvX
ehsOMNp8gzjRGlNM8f7FgwjiDwEQQQ5LL6PMxrqcYd6N50ZYZ8Ky8rioMTdmOvHGOe64ERyiPHP9
y4NXqAP/wbHigRDf8L/H1/YLA7NrdudvDlhMxEgg+WD36jH1/eXODD9MCKdTQa6eyD1pPrmAHQ9q
5Siy28qctD1gN/ccBuMBUsmW70bPjh4ab9QGuYvLE42PnumUWDEIDxO+wJNZNzdwjggRUIPms+uo
zEMExH8vD6osIwRKDdABdmmFVUNShM14h6Kxw+0iVAiP4PmYYeTEaMkOKQhY92a9l/MR0yD2PR7K
YDhwByUX55G//xrvKgwVSACwfF0Z7ymYBhsQDsADS4F/Zr2MhDa8dkODSVHsZw9XN39kje1ssb+W
J8syd1oOP5WPP00jMOlENMP6HAZK54LviXL5fpT6diXbThyCSiDHpnorkt2ov841IP4IJw/wAorn
dN1nFvKHdJEdNWInFix9Do4amXXjX7Xc1R9JoKjrqeODd6gtM5y3YQ1NQ/+SQVJBQw2vjt8qBuEl
whoP4WNOZX5+B3N9wGmccVetheOLGQlnm8gc2OOF+8wWBTisfrEKWIMImWPx+M9YYHCvWUgaXmC5
16jslmO7BO/GXHwPRNipDtsg9MJQigxWm0aIQPMWQyLG/uW6a+VNI6TmNIGbBh+N/FvHmWGlw7KV
JreZvQQOEcekitfAAvjJkxD7DdwMYh1xJoxEX0KepRToX48ArI93GifYPq6uua/eGa41nLYdpy6i
FRWrqboOr8+flIva4eKcNcGiWTd2NCkvZUldTf7bc2lpb3bSss86srmSTCfd5c3xDtNImoSJ5OSo
AL52aCEnRHMTe1AY7W29wtYu/yRTkN7SKTzrvAg1BWBQjuxDslbALSKMIwzIyH56ifc9Yzm2SZzL
fOSk/NGgo20jE7cp7HQcrPwF1Aw+gLfSvsdydN3dprC72aQefI7pobsNt+5GOWfiEfQrsSvRk+Jj
S+ANuJZ3/bx2gFWLAyCBg2RNfS7Vf2PngRPIC/fehTi5adwBzIqYCIISDm6ueneVLjeY1WiY19K4
1WKgz+UwEbXwo018k3hp0J1WW5MJBy6KMAg4cGwB/qkf8j+jjCBUswYJyFvgXNqQV7dYYyKhxVtw
4a9iVVrOY7M4Vh/j8fplvio/06d80RB8f7QQtddeveIFUNbryy5or8tS8uer99lTu4uu1bnud+Md
tGVvEzmrvjaz81gE07v9b/5CYuWgrRrvHmZ9CS4ArjI51cO73qbfUYKV5mp3P/9pXmoKeMMZFn6O
VVW3vO40fZ9Gi/rj+aP1rmhmJlqbu7fo9/Rk2YX/bTHqOqnMjYUfC47GlCFnE0LdGxZqfDi7MLqe
jq1jwREJG1go+HR3a7lfBmAtFu5M1bFkoVTbpy89QwMiNuZm4OCmq3/Tcqf2V91/kUnyBMtedgvG
i3GIlwf1m3BVISLF8jTqwtTRvQTEmzkH08mR0RTPmUlcJ/nM6Oxs6ksWlOEXSlgyWgyHwGJHzd5n
I+r13/x5LO9rPMVGGmAA1yvtgOEZ7PWz02yQwzBTE36pxAEKrYTQTJQvhKLh/SmCCIBJxR8og3A/
De4M7UlcoQnEZRNTaX4JY1HBdG0hm+LT6TGQw8gc0umJ4vC/hHQ8rmlZVsm3miyxJ36vfti1AQDY
Gr63xarFYn010ALbmwuGo3jauH+WnhzW/Y6zoEWAT8PFhTZ4GbgBUHQgmEvo2OJ8N+5MWNvge5gp
8nLggMucc/dH0JxMDtI/PyTbL4+YsV9UpC+4GkJLEDbHmPXiDrTB0HW6NQx4PLRINaIiRuTaWqhG
rv8KJLDIuzK0A8dC3pVfGZei5yVCOHm5mtTQfagKr1GZPYCp6c8CuiCZAO/YK1u/fdCkPqcWaX8U
caKIpavJICnyVn3qXc4U/kLUMjcSsWX6DFGf6lqonGm3EFMVt0lf3f+KdYsznAJYmCpxqjd4gBMG
zdiRjB0r4dXmKCHRAwHkv7FxCPfVbC0wn5iTX/LobKmRz3g7aFiTErgSNejBVmBZTCRlUJHjIsVB
ccsinlJaychAyXHQRieOHcgz28f+9c7jEV5X+XGlLzhJ0EUztrGoglDB4Z8lZp4D0xFAOx5bFgPw
E6dxOAFguaBUZrSIV3W84o9Vtk9O1sr0esy2EYug3w8y9vIF9Sk+iz5Xm/Whhgn6vIDSTFYpYUXp
LOpgOMzu3Xb9pvH2HECK5sT58vquGRwVWKNXfi8qkPwl/YbiBGeUdYHn/4VW8xNvKM6tWlSoaP8P
M3061B4mFUQbrViaeB9b0Surd4sjRr3lvfA220sdgBvqia+B3pU+tozpXuXi0RzPRwV7JtkdlG+q
d2oYmgC12A4WoW/UPjZ+8aIpIYzUOlCI1kf2DAGcYRZBDyd6J9E29EeQyAOPFGPJIyfdF2cs9iph
WfF++mP9ZwCHGi7HHYR6kMPxkwSSwz3Ei0t+L23HtFeSClqA4RyGcgw9ThPas9R54lgXg+z4+Sv9
6HXLaufNW/FS+rb54xd3sIyALKz2MI+nRGOiCasKP2h4NlW5xNgLT7jnFnCzqjiylwzzRLoIZcgX
+0AzrDEMy5Oj1W+QVtkfRfyO6VjRh9UQqXAzHhG+dFeM77LfKvtE5CHdrjhbYTt/wi7n+towTBHh
REUTYPDl15MTX9SyXj5Of6s2AoxA40BHiOvUSN8w4uNwfMAKfbs/dtBU2nEvP18HPcokXhF2daJ0
59FyRy6T7BoJ3qKuAoolyPAUeTjm8NzjlDOBYnmpJBAIUJoL2L0ZNZBzWh6a/i3h9RE+hOEJjxJS
J2ymgqrGKNHNExGXROM6hhPz//YEIgoEgmOnZcOXOdLZ24M/n7E7yYCipmW3T3v64H4Ky/ygm1v8
+XIrwn+mZ6/AuVyl+dS93kLSohB8oSz4y3rHzq5/8PeFtrnmp7Y+gAGR6aEVnokHFpQQ13hP4UMz
JX6nQWJfAf961N5VczmIxBMMvZe67OEs0JbfHZsACvaYQ1KtbROPNins8dMHnDUi1sb9tYK5qKxN
7EnaG0L09IyDWYM46Ok0WJ3j7BXdWULyP8jtBlZ/3tiv7hhVIxfmko9OgWXpWi5etBh+jH5IWOfk
UzGCjEA/H1I0kl3A+xwBiGtXgijE5Sww9WN4+P4gfsF2NRbnTeEWA81s7/PmgZK/3dsgR1KUgDXj
QRyVnma70k+DdesTMAzErAqzj/YnP4xUSv8GCwN2bAaK3fzAdHDXHTPaDI6I7nHoO0e6O+0Po4gc
V2NKOVSJD4vx9q4glWpz/XjER6BkuVsP1JoP52pv4X3AzEDiIl2sMXpk61QJHh005Lp+FXr/p6cB
jVFaEsNC3EsaQm9W2cLygHK8p5AjPjlSmVpA55APcwD26sCkfuTeTFwbJY+y/pbglj8xbAwztt6K
YUT+VmWvOshavB4/2XPKD/lTf2J+6Dw7N1VxbHlWl5khSstEo2LXo8ODx0M5QyDJrwy1041pLRhY
P9wJikrv2dkSM2LjIz/Mz7dB3kO1brAQslfd7F3pO4bgLp9S2Umbl0pbF+1BYijRuwvII6uJXHmd
ZgIDVzaxAojMMWS47PKAD8n9VDUHEzPkxFvoHrOoxcI1F4GypcacOBI2I764HPbpXkPAdGqscyJj
QOTe7247+3YZyeVeQwNpLwud1b+5hk9IZf9i3VMauDjGSRfuUm6Jw5mKt62rHczSbbAHLlZ3xW/g
Q1lBBz4Arwx+DK43wyo1DhlAuuTobz1YMtLSjnH2q2Hd+KwrA0kkCj2ELoT7IS6JOo5Fq64NmkN+
4RJScbUXHuCy2vD4aiNvJGIvGvVdri3z3qUKzHQO6AGqX2hCslxjy9vnumcgnFFw54dh0KcrBofN
a/oBBEC8F27XqLd3ihUWOWaMRahC9XD6ZFrKFps6dQzDxOwZlDpTpzAFzR5ciZeAruPcMUwqvxiB
Y+jEUz1i5pMetXEpf/J0MkdhhKFE8Zta4a23TZqggY+H4+LSCsZ/JGv9UIRoxxR+AnSaxU7BvgU4
1091J68829w8GYl2ywk0ofd1JgHoyHT3sY45wno3xSBYGEJT5J4Wf91Kie3w/Qevj+G5Ht7SLIgr
lxDvp+nXaGDh2d1ixgofBom8Tw9C4fgPC3wQa3p49vvW5AFcYrtfP9ZNvx6oo0Z1Oc8nQ9rlasBp
3iCzNvwBlGPAPdutU8iS9WuM2Ibp5hsqsvZbX0BlCmUrSFh1+B6ty2/cOOzJU8VJsNThaAUzPOaP
ikmh7qi0v6OTggMjGB1BOUiCkk5MID55jwb0cE7Yu9/iBoIN2uQXxV5Bj6KwYp3y6snpNgd4wj8D
zQYlLScgQw3DWUBvf4YKnANVWT7x6S61QI3xYG0pivE/zTpnPHdK1GtbTlYyw9iE1gUEKtVxU8wB
KmesHPtVBmQ/G7sH5d9ZRb8R9gs7bHoClhbCgyDjYB4egKoahmfCxPXHskS75d9zDMdint76XDVV
ULK/x8ngUZ6GXMQSD/FORncq75p6P9xbd3yEQwargapABkrSQoYho+UN2GDYPqcgpmADhsyW36It
63fKY3sHg8s828Lw118M4MCBgq/MDcNxBrMDdr7tPm0jxrPVjVz3QEJLzISD02bRPT0JruriPFBF
5/1eMY9GJ6bLzxZaJGAVSqsJjixlYek+AjvU5Ugv3nLkpXwHOZol9sWX0ThWw7EhywuAAR2V5Rcm
Lp2Ij8JiCA01jBWnZsO7+wsgxS56VJv7sGvGrTEc5nh1RUcNxjT6C7hYV5AXXoAXg6EECnbIUzjW
64J4lwTLbC+dPMynpMy1YJtTRFmu1oUtxTaaIGdmPIPQZxHYuWslFKou3bLG3ODBu6R+xzzVM9pI
Z2S1+JJTODdL/UcDwXnRP2GjtoQmM1dnf46K73ivvw5iq95O+06HvVreOl9SRTbD+ZH5SP9xYkqW
DXK22qWvfjoQvZrYW8if9T+VLWsNt7dcwvhr4dI9kq8B/TBDqbuDf18N0RQc4EFuo76ZbsJfFV6I
hQG2P6OTL6NCWnf0pEpg6X6PTXPOxabi5/av7DS8X7fXMRqnSKdtt0Ip58hgwa7MCis3nwMs+BjS
zWJePeptARnccjqEXcj7upe7dCiasBmjsoiGBozbv6dhBxhMlMgYSaiirx5/r989EjHu2flavZuL
pTU7aes+Jv8arwagp0zf3S+MN69ADDq3lHtogcX7DThr/TY8HQk2q+7VBozmlVytJsgJkz/XPkGU
fsMMjkAoM6KgmeTVo9oVUEF2CkEQk5vq3lgEE3UU0Vq2c6dCiLE6h/6NXTM/Z7Td1AfMWniuIWZB
6YZaOXmAviWLhXjuhlbOSQyPZwsvdEb2+NPnpW+iFkLqRavP2iAAgHqa7RV2R+HMyBFrsdnxZZnn
8hyTxwa7Om3clBamdm2oOh0EaVdDHk9pQ0baTs6iK02Rgvfr/GUyEjID9cpmSJwbLz80r4EOflle
UtwUEQbh2V2FTFslPWByaTPbJeJx9GuiEcAPIRpBKcbHlgw5Fj7svbuv1wG/05vHzlB5sEps4thB
hDEFSwgq8XNr1ZvhgDodnZDs2w/Pgi9OiAj0r9y7Nt5gYtzrFbS+0M9xoZPchUFY3UCSAC7fTKhV
PMnw/eQqIncHS3iLwRHBe+ndRgeNTAoRzlE495aAZIrtPMB5gBbxNUG0ACNv9mWa6NkrkNQ+IYBw
TzluQfTsk254+dO7XtmXVo3uYZfaoaYGmId4QYyj4fg0VLTZOGrf6f9xruewvnMEwOr0CRWsoB91
4KUru2Mb1DYD/kicPhWP0/D0J7xn8oiV2qALeOJ67sUFnDcHnwxToWJj7OCxDmRaAwCiaj2gLPtR
XhmA0YgDaoA10NiIV8D9Xwk+wgA6wv128MGbqbcvMydp155Sy08YVxjlJoaJmYTYT+PBrhtbudsn
015P9nW6cFPS/7J83pipGeiZ6SYqBF1MrVsfTLYteB1kFHgGuEaJ1wyNr0r4Uo2z8h67Ytx/ftoj
uveQkYj8iOgKko94IqWUhi4PGVQlG+bGBHyUjHAYHtyJxJSZ2tHrUOrgyr+iz2GYdmFIex2P7K5s
TGLRgyhaUmjG0KX4KGo2ekRs8MlM4B8jacPK1+sRaWk0aKCS0jsLrOI8OFIqF6i/AXty9w0OAvNu
mcduXR4UE97t2ABIru/VsVI48fLVJAuS0pVus7cCgxbGXkugy1dqswomDKkIYXwEmehhVmMc+Yu1
5fQjf+F1lI8CfPzuSN1h0gY51Qr67MQUptyZ1etgL3PQZPi67GmvD/bhK1gtg6CXO2Z0u6T+hMcK
kZQ1kWu+XJ6bmjWEBQsuWg200Y9KdYwLnzBi/vmEBI1ZIswqj68inRRYqHNobDnyn0uo1mn/qquW
p7RDcLzurAYVmpZt5RcNYK91ut/n6bkpvuBjFdxrKo7x4Xdf+EnZwEdraaW9zKfW02OXb1waUP14
P7hOAwaSb1MsUFgpT9jEjBPY/FOni9cgXU+IUwfMPPH59NqZHnvbOfd9TjYB/QE8MuF0+OwgLNto
T0KAbkf/vDeYqy817MVjfxo+GACMnCgU87OXE4PD1hl7NtxoNK6ml7HZlGFBlA3klgp5U1SVvs4Z
NvkJw/s+0Mm9lldms6qQL6CRYI4EVo+EEuuIymHwRRGI87yK2oyEIvo/3omoGBzaOhtcrOSY9SHg
PomN0gPOQmitiuqYGJ0xGsZlHvjq4dwbHy6xxWByXwJHji63GsbPDChAOubERbA/rWo3F0dVWxWE
OUBElNL56iy3dZlurFoFboJBqz4UYAgLomRXR5Rysh1r7jPGYE2zXhoqLRMCVyvHVDLsFWOCv05n
rCft6t2T2jEEUs1QaO7ng93TKvf1c9OmvWs/mBBJ2peW3NeNpK0NE8flAnOwrPVG6z3tjOXA1KYz
TaKnqk1ePf26iBkp6lCUZewmFfvxVqjyLTdKTlMFHKMnv5KwXoqn57eK++ZG0khbZO40juhn6SOU
4UoP3WH3jYBZfisSWqoStCmaVcSPSNi76Qv57V39p8tw6zJkqwqRper9qF4fKODXMOFwWSaYI8Fe
GfDr4f1xvYRLP8ef8kpHMpcrJsec61fwk+sTh3mRj8WL4GONAemBP04bKJTN87fkyWJ3ZJMjbhuS
wQ9D+PzhPt8M9ipMqd2S+SwN/k0yBeKOo4yYysO6+57FDkNPS+wgM7y/JqdwUE1iSgc7ka7Icqeb
wchCQcsFfpXvp6AZ8VKcKueQqRuDso3J1leOxvWYzI6us4g2XeEx9Km4WD1NAYvdzZCPHZv32TO+
c2pEmI3vQpvJGQVpZS1hD/RmHgcYxHd4X/TyOqxWmACImBJ/TL0epmROd298DupqXt9Zlc79SFJh
sVSi/G16IVFxEVJRlwPh6W9wFCmdp4hXnKBiU7eJtiVwZnr8m5/7VDr0PiCM9XCK+cLArGNvC/P5
1Hyp7/igtog1c6d9bX+o8B/Oc8Oxu0x3CFPdZKehreaJpb8vGTEVL3hoGpWLFyLunjXvOErGl8Zw
y0P1MnuPgQQmNNQJFQPsuXXWhda34dO8+i0YxtcjW3EBjCj+eVx3TKBQwCXON/aI32zS3bLffF+x
qeMSrmszZDm38Oftsy4cEXucDOqoVV9UrSfcKeJi5U//kbsGNCD3sfvOXztsQBqh+NavAAHbicgp
zZdqv/PiDQz9PLCTs4onS43zZzBjImNQxLODhKtRgRamYG8Bgcb9zshvyaF2+yR5MjcQy+Z/v004
gS9padrfPCBugl8iBWBJ57CcMRKZXtPpH+FaewWEFriiTU7Au6Tbk3LzObWnLP0higivZRoknjrc
iXqXcCH1Cq3JJX+og0XgFGcWIfP9naWdIDEpxla6wRxL5/fnLyNxhtM9zzw+GYOT/nCIPTD1IPUV
aPqBlQjWeSBVtt/BH8dedjkQDQ+kYHo5GQWyckyAVrTwLr3KuIVmkAKXU7DQVzL9DO1ETmtqBgAb
2amknGHLisa9Ya6vjkaQisdvj2AaV1ds1VcEzRBO5dEr4J9wJaMnKO3jE2ZprK/szxkkwPYX9IC8
9GUfllp4fcn8xzb1Uow/rnAPvDuyNWmT9IC8q7pcL+CBkHMJV4SolPtBUYXwrsn3i+eqRxPPKWjt
O/yszFX93Eu1vswQJEmM3ekCVyOkoQ5jM0bC+j5+0ffDdM527KAMnZGZESWAAYinUxl4hbpZvDM1
iCNap+6DRhLIeW3b+z4POJLpCWkXOeClKCUymmOxDuTLCIuCYsJLQFJRUyaedcRF7p3akOV+F4Pr
Bf5PzESAj+khQCbhYImxBDFBi9/ph6SUgmnYQg0YPYiyphezfqX4KMytxbSfcgOKWrYkfaGmStL3
6o1Xfv9V21Ntbyj01SZ4IKSrpB7IWDDUyFeFf5RA6eiZssW+qm0oRItP6Vzt89+rW4TjJ/ZuUDar
jcjpvENYIaKGDPHX5xfoMNiN2rgyVgULqj+HyxB/Kafho+DL/1PoOKR1o74PfreZPphOtUyuWo8L
gKUK00aKELodkVbKqJzCL8YgfKXDI6EFJaZFPBSEFrK1PXzB+YUXo7vz4GMwxFPzy3Ok3nj93qw+
8Hf1TPsTUCc9QER6YRAAOtn/TjfeIw+/DE1A7VCDuA2veqGBZS7hkZYWVFu+Dk+K4vFxrgTxRwQx
ZRFxI4uX9tc0l7avrccXCriF6fGkWmD9xHjxYi3zUNdYdUM9q0VUOWcNL3DAPtx7ANggpEE+CMs0
Xg8GA2vSmm1Gd+8FrDhg0ZGFQG+c8vOAGolRxBKgr2fzp4mlWMTEHDWACCyCI3IF7H3Hypy5eXXj
8vASTuULgwT7DPCGQKd/47vr2MFchW7xE1v7xIZ75INHojrKXRmwi1Q1+f9oOq8tRbUtDD8RY6CA
wC0ZA+ZUNwwziCiKIPj051v2PqP3rq6uYCCsNec//xA+YE+83bh18zfiKmg5CLOQENFd6QEX53Mn
zZH9mH53JcZuNmVVuX+dbiOAJSO4zpRVd/06qH1upkp3wLzqkGuWg6WPeQFVxIyKN0dOipIBjluy
5CJxMvowp4Dche9+BLG/RLpms4NSrytACq6xw70cXeUHkkz5l7WEWXD7zPU1QxpJ77M+dbps+wSd
0K/SJTE5YT9uI+YM7NIFzvk0tmoAOed+W3RTm8bzcvHKex/xJvPSjttD+87VAvAHx2bByAqoUicu
tjmyhBo7kV6zguDGwXv8xVsaQYjQy3pBlcltyQFUMOJkc3MpYnq5+CjNdYAkqmySKdkh95ymLxYR
OqNakFG6LbneYYyHU7F6lD/b+nkAOcV77nPGx5Ys4TBGoguHuTlm8gjOjLovSBZlMg2QqTBwcavR
nbYbhdAFHQAU+bdsHbpScGj2yZh7gzBxTKKZzNFEw3SBXhtw6dFMcYFKF+++RvhB/59lLuUN2IGZ
291dLEy7AGSBckVYBXsvPT1pgYBdfXIKVJRXzIC+lrAhBBAmHJSJYL4ruz7htBRGHBswRm4+giKg
PxjOc/SrfUyXzYYZUoecIBtDWyjOYkf0VPx4bCpU9E1ZJ4Rizv0Mvm6JyxaclL0m7J11EBAWPQNe
HlUxwHLhK7WfJesMdmSPBD9MB3iuaYLv8YIVBdgsGXUIPyZpnP5GXQgpEvMviwRq7A2yIS0WtS3C
hOvFBxVVOOfI4ohV8nQkoP1s1YyRhpWwCKHCGStpoByKDR3PndQ6gu8Is4IGmTK3li3tE3HBlVFe
eh+Dd0LlyMWMU4wPDf1JjBs+cnsyb340A647zmmROhWePXitQTT42jpPzz1CvCcynWm6SyW3i56Q
5TFp5mgE4z8+mMXorUIItsmY0t8OSEtr77mykoWH4gPba2QszBqJi58LsQGmdDST8JQJ+rz68GlS
qObshgICtmMUPRPhSb6m0ULcJ/mPLd7hd0hBrXWQ5cn1Zknt+BJi7Nw536BYTp8UUHen8iQZAaBq
nqV6VUOqB03PnA6YyYgrKzPJUfS6OxZS9CnKmsNyPaT/Lh6ohXXtSSoyDofrCmUIAhOoJxTMJP61
J6BbUZWfYA18CK/HeYHZoBkmif/YNWXIGojxL4Gy+J5qqEoV3Fl3kh5c3xsoXp8l9zB4gdmZPN8e
PotM7QGUerg8XwKYFAMQMagUBMLD7hAGjGB4fsrM4xvETkXW48CMtJmK9hYpGOumtMES4KG75vqj
OveH8zT7KlSzymO4AEHt3u+it3TuGEz36BzgRH4jBbMV77orQRMPyUqDDarZdPyIazMP55T7Paiq
4KtvC1PU+kyypb8vCgI4GV2ngIWU3tckAzNTjAyJ+RMigxBOHd68ZJtc6KocSHfwWbub94cIXOCy
mt2K0obpOOFgQBqES2NdzswMnySyQDFzyCEBd/xk31HC5CxzjQ2YSbBr6ITI1x5bGtuPD1/auDpg
b9yvMI5fW3aKWIQzdS9EXMu7Wzuopf51+/j7Xu0C5RxwVuUZ2B5pzCGsjyTAE8FuSFz6JQ3lld/s
geXhdrNwsVraCB6bvcp8F/O/4W1CkGvwm++Sn0LBijvloQiL1BVGO4pX4zQneeRmge/RIV9clAOf
5W0b42oEIwLN1owxFXa5hcKAGvoTFyD8BS2oodn/OBbjV/Bc6uBnS3bvC3tAzz6w2Ihq4a/6ohW5
9It9pw1TJhBTc8ZViljFYVoHL83CZUKjGuL6uUzrdAxFxNxDyCekU+V0KlZnzzZzAXPl7dT2DUsS
Y/RhFWS8oxO4baV4T83MMmDleg2/byBJIkNhz4oqhlLveipZWmArkJNu80t668EGvIVIfuBNWiPm
KT0mTDfvA3W9YabS+djx6RJl8lhBGFgI3vNrYm46pR9n/k1IRuUUQwvcK/Mhi//N45h+Ya1AZM+I
7aNakOY1EThXSy3WyGHxSq7cVIugtlK+tl3/m86azQvToGPWp+7BcRn7sWENJb624U8IUpbPSwRY
aVdpBFxOO/AhII10IYocVp1ijJcnBmkp/ISRrPRlmloRMQsUYsVN2IUJel9fZgpq7zsFiK2eiQVs
d+WOgQ2aMPhL4Lv0J13GZRM2F6OeoaAm4m2m1jPg8crWIbzQ1kGQUmgOoWHuMJDkAhNaA+gJ+gxA
sj2oB+C4BaND8uM52DLsl4kxlmP/WWPBdidXjgp0QfgFJ+n4YXbm33bl0Chp5iXMn86361SSyRDD
LRsps+60+PwUC6QxDBjasdKOMl3IWOhbvIuYy/V0Rs9QWbloq2PBCgkjlPBePAZyLPUPtzcmmE51
UazY9BMunzznlU9LbJqSLdD9Fykkii/E7Kr3zLw4BnZCYrj6dnHtUbERtPAoAfxD0bFT0UOo1Hpf
Cg/MHlBbVlu2qhUTklGFyDx3mpk5K7e3fT3Q9jXJgnbaDQBT2fpwLmWNZV8igkuUzhCukWlAgl58
gJ4Q9SBYgCnfrjjZqOK3yQTk8R5y4fCUxZGk7/A5wlA5HwBF4jo+bXSIV7Cx6Hvk8xMfSbbqegAA
II1uPevlGhNtcHnZhDn/AZt9kH8S9TkBeEcw+KsDPj8q0ohnqCeXvjajMgGpjbcZ5nBk8JRT9Uw2
CXs4zRSOFrS7GJdC3sGwFIry1eN1pbtHi88DPUnqAXOg/7BqbLKVt/s1Yd+46d3t3X2uguttqA/e
e251FJwlphc6xUVXwEPomx8QzyhJCNtiWi6AYRao9mNTNZmz21nyXy4glYaqMg/MgwDJs9vgAp6y
4T7nsHKN7bgj8z+WfwDn6q86cc+JLNnE6qxN97kscdyDvHKbzl5v6zk6MGlo3hEoM1uMUZPtiYzM
x7oAeh1eKomL1w/g94o7XeqQEIJBLeUky0AMibDZPKPfKSoxgOadZTviEWmkxGGZwWSsVrQO3I9E
t7tUTp+ba2o7fZ2mJ+4yoEpoQLhNwKpcA1upjEzpcSh0x1LEW8eP1G2wQN7LigvOg7L+D1MwaVqa
4nYRkIrmI42sGM4xebLAeZPVY2gML9Nirq5oLhnvc5ax6VsR6zG4Bu0R9kjrQPS84ZXoUIxcYU2c
KgyngssnfMNiBAVG4KE4Kk4/APAwbw6K7MdQ16FBHvSbA7AUxQds87k+/o9mPa9Wu0WIi7K3qt0Y
PevdpnSeQ21+Ux7Pr4gUxI/QOnQM74bckFZtno4OmS8chmBB+WLPh8OIMqaaleRxfSJSleBX3mk2
ICR6n1H7W1kh/SCrCFj3TtdtRRyhzRooKjYg1DVWPUOC5Xqn6u89QdhWRmCJVPVoX9BYt52gt9KG
7D1sja+1vCXE+ram8iro1GqXZpE3hIQSqCWGUUSFZMmnkl+GMRSmUbmK+9Ka4TsBZrP3gi9M0ThF
NM4Phgr0zhwujOW37yPxlb0VpXSUbKVNHlDQyjtzwPhM2tPCtDsKCqhZu/dCG8Ifq94iS4/FVLdh
nkE/SeswIVkFmYDhXKMKVV8yuNhV2Bv3xtniHX1CjHxsYQsiTOTyhbq5LCoC0o0FatPhF5ovWupV
dSwnt746ePHbVwSqaMZV24ZxCv0TkB5zESQKFjJBI1DgQ/n1SeZaWCtb/IWAe0D8T3ecgRu7t65Y
3X0MGXzK8uC5aHb5IlvUO+joxgZYk2RyYM90Ua+4Kim0GG1SD5DBw5scXiZdEZnSf/lQhuuoIHRz
8Br1IjQBz72+TTEzUewhI0LcNyeNn8+vgTruwejhN0EGcqI8ObkR88+v5ukwyFC7EA+Q240BdmaR
A2x+rUuK0VEesi6AP+Hddl/Bh1Je3mVBJguJjyZojmE3mkeZxvQKIF+zihfFqlMC/WyffUAa9ItQ
mKQpD9Juyq3pYo7K/PbQ6Us+7ABXI/ghLFkDsKJgWsNMjfMN5hMq0T0Q6semb9oi5aa2hY0AfSwy
+tQ+iE/EF8hvAIRU8PIrvQtXGX53ws4+6yFURL7ytU4SiyB3pgGESCsSEGxOaKKvdkmXclQUmQEV
UmkDY1enX35xccQ10UfBjhorPl733cVDD3v4LRvzOCUNSby/7sV5SmCkvvn06n5v3iqThBuj0uzn
TRAMYefAmCC4uE+tqqJYvvTbhrEwSUXONXZIVxfZ6xSisf3t2BoeUXt+XcUBKAlrLyOpBvROdBW4
2Q2ef511hhBOpztDQcaugTkS6g5WTRyL61AkcgjnF2Q2EChTUUFgYVTY10OLmBkhYzKPJ8W8d1JP
8qkzYGvi5sTOqIlt5inttpkyJCkP7wSCFaXBa5ceMQHgnGhTEHfmsn6BvhQ+3M15n6+RwV6QZ0xL
ljRJhf6LwoHTSHMIBPAaXkzQ4k6kEkFQD+8LQipxoKkXF5iRNS52t8kNZQr7TOMkRypFgmSRF+HK
B9CKi8yHmTx+oosPzOxZTvbWAN0eaoqI5pv3RYqmkC2yiCt0wejLl+mJJiB/QjItR4u8/xqL4MTx
l1SEHBRPX9MhsmLLvXX52Kc39zm9xl8GO6bVSW/zCzGHH219LcKaCbxhl+L+DF9jSQurr3+VxToi
ZvOQ6zEC/sCONxx4D4V/0/oICd7Y3aAl+4NzeEkcERek4Ik6TF/imCjI0jyuGggzJpDeiFEwOULS
rMNucCLa7z1WmCwBE8WCqasJ7mjvXAAnxcxrrBcCLMy5NC93KY+zyVeeQWp+VJVDTSWRTf+QP9bz
MXyBp7PdKtqfhlEtEHE2+ObNBn29pu2QR39PavUnLqWGYb+yBwoFwk5gAypzA3prvA2VXxeGruvD
oPLqz0lBM/pIHTAGp6qyEfafGOz3V/UQ0Zmj7opxHCYYcliYowOSte5eG8T+XrQ9DDeh04OxC/7u
cznjYHvgD9x/AaeAzVGfcQR9lDwwesHnsOzGap1Wl92k+6PwwQGurcUdZaOQ9o3oVXwrt7/Y+LlI
rWwab1SoMQYFWB0EaCuScU7sMAsBuUiLG0LDx1IY1M+QOAa0g2yBPTY6qCO4LKn+fYHId6xSTQor
75unBxXWVXlE9e6afB+7Lx44j4inRAqRzBMb/xQAbtR6Bu4WiBZwQZgl3muMvY7NbjAUMTivDeRE
wFwKyGFvdJnpBwmvI8nSeIksQkRvINO35ZeFvBSp6tcaJ3hvIc6aojvva5z3j0sIPCZseIQGMqx8
ZCk48HGg8DnL3XSGqNrPA7ZwkGJcIjA3R+nYTyY33AIWuIIE6GxYGTm+vBymjd4dIwGSElnAWBWm
2HVw3DrOdQHzIiJLEezZXLQu6DZfpsoc1DzCHmafUwpcloEYA+HD14mvPj4SyJgbLBaUPYMVnAce
try7BFAVhWS/RbY8yfEh6ITdi/ViiI+bEXKTm9R/BI0H7KRhM0T9539cTDc3ysGAt7Ayh92/dEVF
vu0t8RNxpUVLuMN3DMzaL1h4BZKBWlY6vI76BkJxhXSljEr/PUTNSvHxPnaXvBosIY3dY4pVJve/
EPklE4JVph/T1rz7FiEyK+0E40qrCSsXh0487kCLAioj+8vBJk2c6XzpfieYdyHMERAqvvAE2m1z
6JpC77wjY2rAcDQwBwW2hqSCIaOsu4DSiwZV08drRMPoE3aKbpkCClsThx6N6EBezxu9p0YE19eT
ZnKfdQjaBtThIbAVBXkHIjiGnvh2clYQRH8HoNEAaSmC+zsX053UCJKS+h1mYhwLrO2JveytzHW7
LPk9IlIhuISPJVYjYGGQwigUDUE7Tt6ocHEotkEOuerBWgoPmGxYOI95HGHia9chjSVyS1JDMcsQ
REUnp2ylYc82hW7FsCALi9o0Y2TI2HRd51anZruykP2jY2aM8oq9IoSFbqPJZEDcKh4sBHN9K4NL
l3AhLvYX23D7jK2kGCmJDgR4aFmqJAoIXd9Lc2nQ0n5O1Gr1YSrLbHXUPhxMH33801yorYqYY6lO
MtQm3dnlA1/YfoBmiDQgBqa5TzsPwQIMMQc+Muxkq+IdYqln7IxD2giGTPcNRD7pKBveY9+N1JEG
Z85DrMUshpNE5eLAjD5zLrPBfZ7+acOHj4hwjkkDx5+Z+rKLSZc+YbBesXgl82KeYIY31vYYq1nd
hHI4Pepi42mP37cJ6IDs5Xl7Km71+PgdE1GiWnSmFyNn0dTup0YyEz+WL8fLl8miVqNlvSe+AW2t
ka/brwwDrvpE9wqv19v1ajeyRBIPdOQGfkSTBjDt8AIhF+8TMlwkhSyhHoVvi0U63GTVfjzHGbMO
wyn6xVRhOZ0142aTwbCF7AouyZi5xqm+GX/NEY1XD0e5enO9LwumYpe/Dxe3cO0/a+EVp74Z6NMT
5hl4fh3c9fH9yo7wSNyyR2dSzFM1TICz5bDE/RYjToSDNPbYlSViCgYgF6MGyhPQY3lc0CUXDcXS
WMYTk337m16GJmTrDo3tE/J1yxWEvOEZbuHQWb/wK9eNfs7swubfwML/l3+63Ua3KLpGH0c4inds
8S3htp7MxMd/n3/+8xsnbez3PaX/WtGH40ovfiIPxW9uh+IrW90fbociEAHKTYTGfEVg5/CzQZXp
i6AEuq2xyMhDyvtLRRKWr1TATjzuboQ5HJG9TPGFo/mTRxEW09TCedglHpAi+Wed/ubb99V1d1nQ
S7lfG18T/gi3e5w85i09Zrvp8dKwyANHyMKyWKiS11F32hsGrwr2338hGcK/rgRrfCte70LC8YE+
pMnLQZX0n1fEKgaei2BuNRKtjqPo4AS3dJUeEQq0iZPMsoX5cfSO/yyDhOOH35QCsNQNOjLwxajT
23S+f88OvgwyixH2ly+mJilceSOF+BbCnSPaDdksoQfv8+vcIRsyUNNZbxzPtWnH742NcRpKIxGH
EAPx/pdCkA97Y2nEcpQwzoPbEKBrCNOhsAMDUlYsNVzAXmSRynyseTVLxRMi3ZqofQXL8BahHpjy
brJhSUy4rc7X32l5qA6fwxff3sfG4AwinBtWwlNX+6Mgx/LRAgSih4U1//tz6IHdQwgXtmPWgZaB
tRMtuXu9bDvGvDT6eOhhyHBQmUpjzodBlbYyNdIFCCV0TFeevIPX/mdD5FrFWqc+EP5DqdAOuDAF
iLzDW5lFvEeYQ7HubiHs4iCOWsPYouP4sPK8KoRjij5RIXa2sU86qp+JC4sSvWGvLlwiKJVpMXgI
D+d1vTdnWvRmwFpSDREijfEVLmPENX3Xyj5lS6J/enG5qD5OZg7+4jwSdnZkksTQO/BaxTgQjGMg
8ZnE5+L76p0PqKVdpDZ0S0BZeqRFlEu5yk/GWLRF6lEYZsThU3eNhTK7072LdlenTmD9fhMI8fYU
wpAeYPSDyrQ/MQ/FaBqqLCZqdMpAe9Dkc85pEfz7IxeCz989egXp1t3jhbECBYXIARMh2FDR+Fiz
euLNZ7oq0XoX/+K3kwM93X2AgRWGfeyBKpwTcgdF1hVnUDyCupCPHMEIM7CwIYgRW3aIQ3W/PXTR
DSN/4qbnJXMnZSEGl74I4/1gn6T0ud/GJeGHFcOd2tXOKvkFUSTCcjruNWARpUl+kVwinEdJdRXW
saCDwQ5yxhxL2f60O4ByHdzc83z5L6OhG3QH9Wh+PmMfavcTAqBElms+/vA4IuV4fu7yEbE5HToe
ceELB1OiBWTrPOeR0GF3Bz0vd6oxOJTV26da8B4hrSNpNXHfRFrI1r3/JCM26d/6IoTqak1h9wDu
OwBOvFncx8ZPLdCEEl25Ybue4y1sJYMXkRjf01de3m6udl++R4k1zxxeNKEwCrkK+RiAyHrZ8eDh
8Ir+PaWIf4F04EBR+ULSc3UkoybMPDd1FJz2Da8XAOv5L3uJ04Ab/Qu96vIosnhPijvHjyUS77C/
fNvBck6Kwvlqzfv54e662O/YySAe8L779Wy5NAIyPD5hx5WQNFtLHuDej365sTjHWP3d+6/lPfDo
vH+eAH+VQR9j56dXjQNQAY7At/lZ/kNFJqADgwCL6bD3mvIaX8TdBPPCTp1medm87Cefv4jz6vfF
OSFLwRUpG5yGgQgeSD18pEX+7bUvQ6mcn2mY+wKPSR2+jaV04qI3tTISDuTgd5b5IV6u/S+kIzin
zgsD6u6aZCfxILxv4beb/sIKCk7nuYYCNIKjw0lIsXa82XP+u3JyxRUAJs0ha3m8u30U0Ql4W9sX
j5+lGOXrgRPYwfTqipCRI67W4kq7czh/aWMATQMZvMfm7Kbe3HY+XLMFbn7zxD1vurzc3OlDBuck
8T+PpwbK6Y2GjS5zix84x4x4X14vbDS+y6T7d+lzTK0+EcGGt4te1o7eONQIOpuD8oOJFRa3hUhY
YC5B0oL4g5bbgd+Bt/XLIgJk9yXlRztLnMJVY7Hp9ix+kIvSZYstePCtuCnx0mKf/rdXi3zKJHLF
XyBeIu1c62eLwkpzIfJjEOHPD6fQcpmtkUFkw5zlLxQz3LtD019vf9t8Fu7u1AM6MYXijzkdin/U
POoj7B2w6oI4J7boLbjXkC3Ya3BnEB8Z/ZO3XjpA356CRaL4G5KWUAWKvRq/RJ6v8khDDbtMh8UP
oTLwgNMtZuEVruQrFRMP635+uU0/ZmASZCFPiyP1x1uvJx9nt4OF46oH0y92RBJRePHIYAf+UCGc
aJ1EwuWxxya6hTo3nPBPsG1naNDJVY7AsXR7guzaiQPt74ClpkxOAqIEF8dPXwUii4csv/iArV8B
U6hAj15EZjXw16hasXJNvR4WCVenmXYxOBPFDdw7vGpJkV8zBifT6iEG2g8f7Ww2pe61RN+LOR7Y
Hx2x+RwVz76BtYWQiY8Wpe3gP/XE4IuQKt4Y3KnBJwdz9D6PvdpOvw92cqz5V98CwxncYLQAKDCj
OUfAE+ALO6C1B8/BPEdkV2Bpg01PZ0CKBUmQ/CS+AF8yChsCCfMls2qMWDNCDNKHd1IXwsoVWQU7
J0PenQk1EX9Mk6Ml+ddZEe0U2/R7VOZckFGENYK9E+t6E3Fgtw80U66ICvmMl6wg8NCED+9ZxFbe
+n23HF9MFiw3+i5ZxR12Bes11U8ob7iPquPyYoeqo6D0D3g+G9JPZ9eMvsuukzFAUNxWPC6r80Hw
Qv80yIeJf2WpIacCVAM2ESOJCeXwY3slPEJ8pfGhgGEZL8IF4Zlt5EU1Zv3iXyK6VXHNfs+LreHW
3lXQOufnvit8QfmHZjf0ALBkZtfZffY8MuGiPiZMksQTsnfIsIGFyBtghr8Y7nrwPX//JJtrwC6C
F+0wY0453n04Sgr3IDJSMnOidELdyheFNzYzWu7GcghPkLpVRMuJPwJ9fVuTg6hYh7ezyKKEwM0W
zZXPN7GMc4SDa4atLqeJLYqN+801CXS3FUaOb+t0Kg8HKgWxl6PVcrKREr2DA+I4vi0KltLrhlQB
PQvQocMiu8RtEinhwKQ+oQ051ua2UyP5i2B66DSxzFdf41pISGiCcI8SEXC3+Y1EvStNPoxd/Gnh
+uj+m+gQCKcMLERw2hM/NYZcwiSSpy2X2R/eDfPs7y1acNhIwMHif1wD0BYij7vADWAd/OJASbOe
j+CxwuSjfVQwJgVnI1dmBM8CmIkXgQkU7QxNdYhm/GlRKeYjMgJp34U3GbgtgL4gQseTy19BheMr
s2Qtb8wZrrcEBHd8Zcri07QwGjrULZS5YQlsiJMBifI8DCY38VgU4qiWcbc3wuYbtNpBytQgR/PV
6ZesC+Tz0SMDOpZBsbrhoIqcCMdCGJrAEuSiYSjZb0nGefYOzWNQy4GIuWcocHleHfrQLzqA5+qV
9SyZUfi1Qr696MjhpzdTcqeVRm/wEwo5KibGEtXmYwT8BiOKKuwo1BnX1k7ZlGWnLzY9sY0iGLdT
tkCxx+Gg85p/FPyV3F4eEnYBVtZ3oDPaRLZiiyxs9J3MAiFKfMkzbNTY9m3TIqpoxiK+iFn8uLJ7
rrBJV6ypHr69Trj6ADny77n6N1CEvANixTN4ASO6gEjBZ4oNgv9yMnho8GnJxRyQ6gr293KEO7Ni
4SLH08Q7MwAjcWXfmKLhU6wz1lv42yuLivCKleQxHgSeuPLMLSBpZa/0YdffQGMF+KqsQc/d6MMX
ZB3cebF2ruxNZ5wPML+Pjquuj+oV0iwyOJ4x543e7Cm/IzyVV6sjRTY6D57KkilonhyND2Ai5gr8
OD+IT3nmOQNeAu8uaMEG+XHeKe+Atwi5mMeBquAeCbnfGr9j8QaLVcmlEWFQ2oFa3X4GKOPtOCJG
y3kG+hEnY8kiVMNB6UoxhEaO1KUPxwftozVNltpE5HFAnrKnalRiGn3hBAZSePEoZTBwwiY/JquJ
nKjrqLXaAA3vBLYi70OkVPEzPvkczvUkbT9BuT7zyK4RVYOpqLri2Vl3pjo/czRDYgEJxtIJQft5
5o+PXCmT2BY5H8kSa4xf6USG+7lcS875eBmLtMILtTYqxXAqOfPLuPB5YLRN7MCj2L3AEOOVUAVh
YbYshMU2T1D44pVlXiqKpJRPRTbC77PBlUtUXYvMV+iKzmskikbqI/f6X7TIv0pQ1HuyddlwiXNb
j7mqfXIPresonklONj7f3WU7V8h5pFInh6LrYQHDIvurWr0l13/sloPv9n1KCrtbwov03w8XstnD
RD3pV6RgE8UweMqTLvB/F563K25jHPx5QCrLbJ7cB40t4tVLL7V9IbqPg38f0YSzwoqRGA203yHP
MA5+kxuWmkljH3x/XdImEvckFms5FCntyh/dnRfzv0mbeLoh/sS3pUWeC9cKrXD/0QuSM5mdEdQ+
JG7dj5++MdaEp2e/Wzsrps+NAah5o2V3yCeEP45YhUZigiHqF0eujRHv6FqVmNRQFowKVA7Rxie3
37uu16wkOZSr/vV5Uks8jcA5JmBqnwWSiOTmyL0/Ew/RNUprc4HgOIsHgrIOc0Wd3N4I0wMVl/B0
2EK9gHhsNWzxDXfbCxbnQNypXf8CYUyzL0rYq4/pXJ0pnIgHpltOhrnSJUQI9WQQVto1bVDGTkzu
HONIdEwefmme4hqm/6jxnBvoJeRqG5+qx8SAoSnk20g2tl1znCNBC58bkQPU8SsTAmgo5pRwIEfp
sHAPABB9ztXwHnT8fIMKEwpsuu9hFD5sO3MYZd1jQ8+NYStC7AsxjRjkANeGEiVT1J0/Li5zWFb/
MS4e5JSpBQQllxljMYAor/XRPF0EPSd74ofGO2MuBjfBhsxIChjxT98BMKED2uDXRNb+st0x94BH
Bdwq4GFAf/zvYDPUg2wkRXVQ4w+UjbLRG3TjzVDglzFlw91+1fj31uq4Xn9bCAcJPc04xhdcrbed
jo27bAKC+hjhjB0Yx/vetGdjydozo8HB7+bMTlCXRNGXgJL8S59i6LfEBGouvPox4hjEE2HMzByI
AQZJ1GyiRJgRtQs3j0geoCIBijxOwIt+Y2FpK5KiyYEZCb9qQW584pvRdfNmCv3tm/KtxXfQAZy9
wI0f5KNy5IUlbxabfCY//CU+Fc8NgM6/xVEIw39fIVOVI8Y3mRyLnxLHqBEvgC9Ap+BzmBJ8HRQF
S/pG+Kz/+xqwzu+oWg2HXfz6v38nzJ5+j8mwxYdSEQtmKiX2c3lvhyId1r9MDTzmrZTAsYfzHvgw
SOMQOnLMlMWGsmxMGBq7sO4NjgQi9P0FE3sIsZ5E9cxpkxlvE5LDLBrD4vyULmFHXywp6jkzyzft
4cTyZweLz2cZ+cv4pow6oE++eHN7KmE7XMzECxYeAV9aGXUM3EY6jWllAkFM4MOAo4C5RRSZMUq9
TWn6tygLoc9+qFV2AtLv32YVSfCU3jtAAgq8DXe+DkO1D2fBlNxTH/+6Y8XUZcZdTi4lLInb3VGQ
dU1YTznMR77+8K4Rv/T2JZ5ynOn+0gDYfbgG89ko27yYOdFMGznFfTd6aMH9r5ynmAliZmF6L6qM
+5+MZRBM7MbCwERJgvu0/kCBh34MVIXVBt5VkG8YsNpFIAcSgOeoMiiXgjuklIeA1tnK+NPgIMfS
7t5G2ZyV4tbY2bjEyQMwljIRW7m++nQxIUAEPVdO6cFk/mW9R7c/qBxWxMFyt+v+9Ra+Zl3jABib
ETWkdp13Kvz+r3n/UVPalyOiAk4l2utJby/TkUFWpyWdK5QQuEVa+lXsaJVigy8kgCBsncF8KUos
QKXzeToNgnnUn5PrEMznVFs9blTfGIAS+PDQKKUQyTMhhH/oflx9PE3BfPCQ5cKyXkuOr9cG2J9J
jJWRNJ1umlOA6iM6J8UNuG6dmt4SbItGBUQHYGD59ER75HUD4C4uul0bvtlYkb4x7GZczzBt9Rnn
zg6p9NurRaSNxQmuqv4bOP9x86pDBys763OIn2EHpd8ZyXoH8SudhG6fJkCWZHPo7n2QodLbvvc9
nBnBXL95qOjebV8knrm7Aj0MTdCxD0YJzv1qH5hna7i3YQkO0YAy+OPCEufuoqVgNP6FhuliZY48
Rr5RTGXjtznFgFafyBp2MOUIojY+uxaScSakZEUQkfjsp/z9XagI3lEMcV0+ZqaJNxsPuyDMFSn+
d/AvQ4/bGY0+d3pCgACRA/dZAkutrs/Q/HrKnHsaPlfa9ViTaL9xw4ptpvWwMdYlajEnHiI0HbwH
3JUq9RPlmQevd43tyQVcFvX6a4CPd4xVE2kUkCEApLZm1LApRp0ZVECDNPrCZzzHPkFAQw4yogvX
zQwz9clXtxVmbEjOlxzQG1l03xdoOrIA8AB5e5EEJxhzIn7emMth3nFibLXOX4xJ0JV5yRm2VHJW
oTlxaJLF49BLXb2F/zu7ydN4eJfYfaHvTL7NGJuFVUfDHskB1tB13CtsQKALVGBI2DgZMOFkBrQ1
vM/b1siHE6Ge1pdMsuO9G/I1NLHG4JlERulwdzd3R04iaFb4DW1zbFFJs27n+TFXV6grtbOojyQX
ryGWqUIeQUHB8UkGNyU2j+HzTUA3dg2h6HoNemQ26aRCAIkkDCs9acllxupo2vdm3OJEgZf1ne18
murhqw0emwyT2i2FlrFm+33BrWeOyz4B/QMZdGsbc81XroER94vzEwYBvs+0dKDMOfwyG1Wm4nbs
FPfjUwMnvmu/2S9gXQHaN5bymLFBa9gNg+TC5JnjsNTdfwymeB8ieqCKrHKv0wLc5Yb1oJbNHA2f
QrgY1Ao7HDEBFTK6FWwOvCpkIXkiFKDcl4T5V2v4DetW6xrPsEAZ3CnRbMMtUt47BTOiVptxZJXs
0O3gaXShkpiUMXW8iSsL0kFeEIsA5SnZuuw4RDyLbg1nzJkyeXLt4qi61tmgdtplUb+xlrF4GMZ2
YIUb/oqT3RXZUdfJa2udlmHOvgB1BTuFx5g54Qd0AVa7CQXkttaKqGWt7P58QhfLbTbB6Ub7AuCx
A8jgDyYumIHRW0nfPsewWRrxomMOWdUp2rl9wb57PtJq1urit2ThN8oGYuARi387UQMjVneDWUgS
VBw4sFT0+pf5W52X+Ua6+njPSIzrKBS/LLc+8kjtMcw4UOE733NaKuxp6om8vvT8FOUApsSPEO9R
1uMCKRFmpq3OGfoaLms1ZxeUp27Cu92MevsXlBGwOSB9cChPHjIIfuGXcWLDKKb1H04jdQTve/Ul
eKXy21eY7LhrKPHv7bjAg5fJFNrnEbcscxayuZ0Mf7uupY+48bn9PxNtBKOXudfYmONZvCjWium8
CvuNNQEj3y2sU0AF+FBw41+AvCf4CDoJjDM+AKSdoNyQowqqXjDM95Xb9IPjxxoFGPEoWDvm6LsK
2ASw7FUewikbIRD/SqxUFpkWKmy02wEyLQpwnWuCsksboPlRYGvgcIWbKMo4acADURPCKqjZipUd
+qwHXtTln3KF48wLibNF3mncnPSx9gluixFe6yYJBZ5kXwy82Jwn0Ay5iZiC0ooi/kXvQ58OhU+w
aOCOUXaEr8Yr6EY6iPiU2+AbX73u+69RcANKHr5G7a7ipagqBhKs1yBv2BQa/Hqo/r8SpPyMn7l6
b/Mv5mp/Cv01Yq5vGXzu8vxdm84TU7TXmxC3Zqe1w7z8k59/t0cSpjIbEYflet0+n0P4xfhPVNKk
UY8dlbtAQjenIJzAR0uR5JHa2b7MpXGZ3qWp8f5Ds6zjgXBrkG3nNO49LpaUHSYyldXjuRLmQA82
hwapvs5F1asZrjd+DzdrJYFJ21OnjxhY+oFF2XNRxEsN7dUVR2XdQI7dSfH0QXeNJlg4oyjA5+Q/
vUwkKtNK9V6XGbZYT8AO+JEQP0v3AbKievkZXrzqC6UR1ikAA/8j6byWE0eiMPxEqlIOt8pCJBMM
5kZlbKwAQoAkhHj6/Xq2ZnbWAQMGdfc5//kDUd0YAZFDueCfC3h1FZ//sEn+LU4En4ze8IHdE9KO
ZpharuO/1B2zzq4kCu/jN/8jbVTB/pP+v4WMDOaOxcgFIxthOjxARskQhZnMbXb0aercmWaB089M
PRoIUQWrJooi1WlCCc/WI7nxJRQomIAJWd4qAz+l5DpdbciULHXOPHBajFivXraC5NEeRy4gE6ZJ
Rm7nltDoAudHNKwJhc2Q+Tc1VSlsIPmCZ92S4RbTnT8OHD5V8Abig/mAbwYi6uvBYIBvLgDA/LHE
OxonAD0xOGxXdy2+kfCFEd0AdWCMawxWlBdT57AEUL64d5iLmteRhfjZrExmHRgQnuyXB3FaQ0mG
3611VI35ZXH9557JrF3DUoVmGAJMHdGi0ZXh90rhudaEeUu/tUkiAZjEjFU7ngk9MSdwefCNEyx9
IlEQPXJk+yIZGALTXsKl/j1FKkqmihDHQfLx8JUNy1Qk5vbfekSP9KFM759wsnHD77/xwyeZ04yK
PVmvsK+ZWackuC6LkDBXCNUtNXqI4qdLIF/fnpP+7VY39/FLOgWkMmq5Ojbf0Q0MfKbYGNyj7ysp
jbc5SiK2V9DRMcK4BgCcGumyubElpKgHykM/fPGCFARyD9jbJHL1e39H8BSZljtU8utCC4rcJ6bh
C2r3efyyobSn2I/mAMFCUgUDER305TdPbbaAb+sWQxKv4RIPq9bxkOCOUN1rFrX+eb/ElhOdy1mJ
v3KDvNnfh7OD4APWL7rjl0qtLHvFb8tBvrpBpYEBeFBCbe8TcYbywfbqT1wFQZPNCbosvGP2KIuq
LdmtH7/x51/69xd/rJnSxR8fZpAa7qfhksb5uU/TdH+Y8dHsHsz4t3FTi+/MwP0+1h+5H8fpWtym
dsEh+bvnI0yq/LR201QFN7wmnMsUYZTlbLOaS2bbKEQh/vk4eL+Qb8IXOZe7AeDuxRRnlxGj6Rje
eafO+8bn2Yk/gHgSYnSYod5lNsBF52LG9RPAB6speFdtbK9K25WW+RoLA52gXfZoQb5yi23budyf
BJdeYCmSkpqrB56wwvfK1+/RTYqNZ6wS6R3jNdCArkPrv+9alnENOzwxlk7S79qjs6xO5i0YdsLh
OpGiggFsw3D5BeLGchzTcnGdofO8znBd38lxFYjeZIgH0MnhiFtZKiarxQRAcQ0suC64DkgCFrP4
MeVmNCTY9wPdDbtyzf3cTszF+Wh7m5Xc7jorF/kCX51rhMGM5F5OBdLco+O38fnIC1ps7bmKT2ok
QocFKGl82ZiwxZxGSEvcv08kXikFAxJiBr4Sv5SBmxL2DKcLKCX9JWLjNA95ZqCKJR7neDlcIqsK
ME9wTbgRNbxabkazZSWcZm3MeVbN+hhjcIL+rEREHetzaaMtla92oq6a2NqYnHSs0bk0fS/bibax
CGNtqcl2d2xK6RUExjzByxgRzQLXp0VBHqkK/xNYdw1INNEtT58VU22dbdnwQaIB534UVPOL50/+
aazJIpyRUw4pUj0Y6+bvDZeG0NF8bhBHZRDxfJ0i0r1TqYB2RWTJKXsyhWFpI6X6xHv48w4DLzm8
pyIIso4NEX5zskLh8q2QqXFbG0fypOoJ3uFMgnYgEvpX9gvb9Iruy5WX8vKuYR7qPhh3LzjBV7jd
56jRkSBBx+kwH4vEaFZewvWd2dRCygq/lZ09hdKvwJXJkVm3X9D5Xdg5p3PH99XklgrnfIP8+NUt
zTYjwXArc3nB/yOmW5K0pKRu5Bhaghcx1wESU8MSkjIu8fFjQaj5BzbXgeLrWxF5TsMQVMsGY27c
3TckZUzxAbFffpna2I/anwQraMQYiTR09tV5Rsqq/tfMr5lbrzoIOSAsaZfMECD9VcvaxKRaJhyy
+LInKmoJqDm1ZxQ+mhWs2ElJpYl9ENOKHCPUAZDlB+Loy1Q4BxKX+44VxxUJ6eikhb15tVEnOulJ
U3liLM7/rK+ueNg9YRWrJImVPOmWVmxxb5a8sxjj/eEFwV4hbTL4tvfginvFOKEkk2J1VgG/gn9E
5oxTIOhhroyutpZiriEp/sRAiR8h1yFiXAMV870QkxKsJ0i5Z0QRS/FvNeXykufighQR1cMk4z+R
NFyQeYlfMQ8l7qFKuHfasuS96MIuxIWR7N87xGDxf7oK5hWY/PuEd0PXiOwDFy7mhVHzN0xGEpYX
1tqeoQ472LOK++75/TCsWRsLAshrX+cZTPSJHV2TxxQ/esJKGVqT6YJbumsdh1PzAf2QIXRspM4R
Y/IZHoyMpK8iWG8inzDAM2BfnSdtBMeTNPsRWrMW4zDjw9Lm84pMJli4hF0JQbVIoH9cEePhawFw
eQ1rjMaxwIqxA8DuAWoWMS9YUrxTJpISl5oYS9Yzzh92yq10C6r1fdYQN5cl+aRaNLNiAdkrfe8y
/5WaEgIWQtrtZbY8z7hiu7icFWzCcxOeVTnryf2m0ceqiJGdMVdZJI9UTQCIBaXbXkoBywJuGJa/
U8Bypq0kGOHrpib/5rKT/kvQ8ajnf0iyZ3jrbAVqHblJFLhzdxW6c8/1di5fOUQn3V8tO5dptHB1
AkdANsyNiYvkBwWD4p8KZwLo/W8SbDFg4Ls8oNDmqP8A8T78CrYAh8uLC4SLIhWuxcvbfeE/xAKe
kDESXlxXh290gHtcJjzcA7yVMUY3AcSYdRWJn5FzaC8rHWeEqB0EH8x/zxHwzzj5f8Rrcou3ghLH
s0nO3lIHar6l4hPxdB+QMpAd/gKHMgiGIgcGE0ZsEVPxGhEn7lmry/EH2cAzjgSzT9Dnzkx6RVUm
wVOElj07wXxm0IFlEyMY0tbm3GwObsvlBQT9YRwFEI1KA5Uv7sI7tAgwueFXUKDlkbgkulhPuDNP
Tx6ptkLoyKgPFF7cQFR+WfKOwZQ/zlC+F1x0gVDohYcEJPzYfMhbEapz2+Srfo65EVqfZqJ/S3sH
fwfP/qNAI6WX4UH8THTvsFAD6Pqzw4ivjO4dkey5fH4UtwBVDiSS2GkYg3EOm9nkYUpeq3D0YMlD
399Li/7zTPVRoMs5Ontn35oI0Ql5LmHpm4QViMT4t1/8IlX1SS5b8lCwHpDOkHTHQ4kMCnNi/kFg
pxHGnQI2OgNzPMdeU5vdhcAHJ1E9tPC+SKTPV1f9j6pzk33Q5OIfAlzZfOt8Az6RgeUsAomXDx2F
nHJljzEqYgu2y9sS8rZK0FrFVAYAkIfFh6QAQGPKwLvNeGIUim4cPdvO7bM5m/8AW7bYaCOmWVl4
R4nt19/3T/TWLxRoC4m4pRapisnO8tOJp5zNZI8U3Ya1vMe6ej6M+A2ijHztEVUEyv42xTGUea7B
zH3RsjeG2QEW6EIk/uIpQpi6eEn7QNufjXCmM4QG9wgMjm8c5bD07yn37A8Lj9gHA1uRH84sW8y9
8c2bvpZ0zExuid3lz4MHzGYVnd117qC7iZ5fODpZv85vc6QjchKHYSsl1vbGfAFzCnM2xtRt/a6a
KZQhmNUgTGA8i/8MqABfIUZ9QEaGycsVOM5/94vHA1koZmuvm2fLwkckfo5RhaXrHUyLvZO186vO
S2wOMP8QqJuv4PAGj4xrnlHYZ1Gxl6OVwt0wn/Oa7fX5Gwu2aPgsv+U//TLBmwInB0xjCFlUyGNM
KmvbazDDLCV5R7ZtsGVoBsY3FPdc0aAx+ex2Xt2WpG9X0sx4zIbXNoPHgey1xAkSi8frI8F/Sym2
OvwcEnE4oVsc9Kb5IiefQE17YeEZmQAPI1NRKH4f0BahJaz/6gXjaSbB2F3jtxmDVH2s1+QKpYU1
dxj7bHHlBp5oQhD3mHzBoA71tGY66DBXQvmNE1B4Xt6/zj9AZ2pMCgLNd1CG98Vads3jCOlOjZ9b
nTm0GpupHt/XE3MHMsOtMD7ZPf+RjfBJX18mor69MuTvoudMsPMEUVHlQZu1Cs2P/4d818ecmpH1
oaQ4vkb5GnMWUZJSFFJZXqJ7Cn7MIV/v3rgXrSBY8GdcCQrDDW5BR4Hn29tiagq3qajBcwXe1uTx
o0aEes5kpDwJRtrwIDhdG6zxIZ4m4goWNUYGXA/DIxBWMN+XpCu40k2hYqKK8QGm6YpYAe41wd6F
ghGHCyLfse2+uCgtyrnsHWpkOOrkF3HUxdORxIgzGpaJWMHneTl/hwMi9viJOR2pkBsTUsCY2g9h
hfAgj4q+q5znK9yy6jnGTaAYKkzOEms1BprYYiwfCqZLI7aKkIduaxhl4RsYYgEuj0fVO604nsWE
8p3Si2r2Bwfu+efSJCLq4byk+xt4fAItisUlPIqQRsxFBGHntq4Pt8V1gZR6e4NOw0WLE3d976Ks
5dRHvocE5hPjFxUi9MZJcU8kHiRSt/IWdTwSzZsvAsiE7IeqYUPNMdNS0j0ePK8Pbbe5z8oPipAd
/hILIovwA5iRBYCZzFGj9dq98OKQ0WK4MJiyybnElc1ImWxg9cEzPhdr8kuua0Cl6vD05ZRa/nib
XhSWLnD/QPKejNMrKZ5J+dlVocRxuDFa/0qwJ5eT46nsr3TUsO/w801Q2PefD3p69i09Un75mk8C
ZSpewxMOkQYTHJC6Tcmh9YOANoJVEoA1+dbPu/m6JshMrHWxQXZNY6HRyrPDgUPMgTQTrjx0PYNQ
tX1QxyK/eoeKRtl5qBK0Nn8IZtn9ntSY4lLlGmTD4ydm9vZFdyOlhq/SRAu2TBtIsbJg18UShIfo
QsGSkWl8cfODBkMR+6+WbOk3AAR2YvcEMULjVUQfKmg2BTCwFE8MTW9A82dtLJbHHfbOPX6ScU3P
xRd5oBo5hzaTYkRt7h7DVe4aoVqIRnL6kkIpvD3wo8R3jhHL7XBBrQyzt/qwSA1zTm23fJdp9aT0
Vpw/w5zezvo+Be27a6WvPHCGsel/6+mNMVYPj8yyn76tIdEcsFJF9+NZdVsxwuT8QmNHWYA35iOX
4wcn3rub4BLCEfVEtSVqe23a3OZYJhNlTouW4yKSr87zR2LiYzLNIiHEZTlxSLfIRmB1NeSIZM7m
zYS3xXCtNtNsaCJF6mZdGzh5YL4JnXmTmHKD90EV1bilPGuUqOnyQB4YX59KQOneVBa4qdwksO63
Qmdb51hQ4HpOkV1UrM/TsLp+Gfy85g8NNEns4h7L7I8a4n6mRLFxpHq6OR6krCe6eXxmckK5CSXx
abFaJTEeG6lcjdrmCnjzPjwKfz8OmCV5tD0Xaaa4DwyOs48HvBfIXf38gh4V9E+7HkZppxt7DGjP
veXmVH6qD4iDqxSrdva6fnXWkeuO9C/iDChJ+sn5nEhoxaupkc1spH/EaN42DVWCpDKFwTHr8fEk
QrqNjZ5XJCqRw+k0C5c1IBuGxsv3Rz1zyIl+QMfpao5DguboDJ6pxuzw9DhT/Tuo2U2u8giPKsJ3
oTCiKiPiplBX8vaV6N+dunz9Pp4erw8w1vVLmH8VKeAhBm5tQeQ5Q33mXmbSom5CLvqOwHpr03/h
f2Qg7PIIZsLR49ow28RkPEYQeFU8TIxaKW619XD9lv5Fs0sjCmK4flBwHd9VUPGgCMrP7RSEDvYG
GgrLR8tkVyk/DtnDQg2DMRL7vtCrEEgnM49ivkBkPI4yRMxTaeESlS36Uy/ouPruTlv0UpGkFgba
wC87yXjsG8AZFgyPgwMpVdaoXrHO12E/DTWUpXN8BuEd99Xwq2enMqM2HvfZdfocpu/37FojmSrO
zfpfF28XiG7OvF3/TF3t6AYU/GwJM1/RNTEn7b+IhJcopcoUnQvi/4JJJNEt6DuWKijuJoe/Z03v
2HpaBAzbyx4jaAYcws4ELiljgzvg5Y5NF290lirQW3PEtEkYC3AICo8qG7PhK2tUWElhbo2Sh+mt
ADkb2FMA+G65d9hY2cpAryGkXGPekEIHffQgpDQD7zpzYe6cTKrAaBjc++T/mEqqviZ8TMy8Qg9h
BRZ7S4+RcGTInvzPkAnNJ+bereVqVlDb4cMKdHhtUsJcQn+klYQvefJqphk58og8n4nxijJeDZ4M
GoCLYJ8YWSoR2YOrAsJIwvTGiIAfvfNHBQv74IqNCBs7fiLoRHVfJvqi8ITvLWoJO8B9DxIs8uoX
uxcdyggv7M78hzOjml8e64e8LD8BI+TLX/4JEFBNrBegQG6AexZ2RPFw+/8sV0JzMgYIjCfA2PQs
jsv04Z+hiEiaVmII41hgYulFPCotd1AfRI8lOm1aaoTHePjQOpFq6UP98e6zyt9sksWGTqmE1cKG
xNrEJoEuHbfP88dl3c5IG4e0LlhIJfMbwoMLxvHvY34QpN8yeMVAfAHo0hyzjy9pVaDLpYtDRM64
329mzUmQgunU+Uz066+4heLON6klgCxGl8YEtB2tvrZ+fUMXifBYqKEai8T6Lj69UtwKcve0wgfI
XS53BAQm5J25Pz+iFdbdJauc5tJBQqdheSHAL+Jv+COI15iK0TLmEHxEC2n+mpvx67JTb3S3jMq2
3I1ooeXk/gOnbmmtyi1aXWf1jK1Vt3vSG1tzvvRVUcVvzzP1q9xac9CEfCZSxsV7KnpTuFoEzkFs
mOQfolBCCABnDP7VGpQCG8BVfsg/CohG+EcIspbAM7gVw4oFJdZlgV84NxRpY8qRtGpQNVrbyR36
M48AvfuFZpNK7H6ifuED+ovFC0OGdoulJyF47Ll4gXbT4XP4PK9IwlsxaDjH49yKLfBEYJmZEicQ
qGfVGtX/1sEDSrjYiTcM4C+2p4JmTuoOvbTgc/UzaqM7RtXjJxZvKhDd5ZPJgj5u5OZIOoQJUV1E
VSUXa/ZYZDnAY8qEsynXWHYzd7jH5iu2kDYjUiNtyInv+Elos9zc1FhobhwODs7q8kPGIBK3L0xo
h73M4LaOJVLskC9R4N5jgoQrZa2+klwLbzcoyftCs6eOhXFaqVYdhnVo4ulUpXKDQUl+25rlT//e
V9p3oX2/hpPGOZ193beSXc4eFupTB/PPpzR96d+Wit05FhLXnFdYWBNTh0ie/ci8O8zNASrFy+BR
rsdOEOW/6MQp4gsVdhbAAz7npE8OL+ImESNh2NORLNHKX02H6vuWoSRFOZzP84oGauLAljF7BOB3
aYZDhntbtRvZhgaEh54zQeIdZ/t3cFvVy+tc84zJPYHElX/l6Atkn93SHabO32UFPYxDGsUONYf4
ocu8YZKzHH1mYP4A1ewh6KL5Ug45P/DXioR+aPSv/RS7m18bpS/anT2FenhmnagLsqY+OoR6cGyF
LgyBHmyl2hfKNo4W9A6XGDUFsihMRtx/MigeyZrwTIUw6B1gibYSEqYqhsLoF8R4uRcYqIk+rb+6
uTolzBYB1ECyqRbcIKp+y6naJ06LzOl5fLxxpE8amAjDrJg8UTFx+SEGp3OYlBso8UzsyAdpI2cg
qSbWdNfEkqOIbZRY2BEjZBFmcSTRTBBcW0woqxD36AdVLf7ClAVDTDYNY01oIS/2/zLtrClzBkZB
DMif6Eek6I4akiFNw4ngvQhLZxKM7hH0gTS5l2szniUrC34Ag5snT2AJAAwLHAXww8fYCX8l6Yfo
zIdK/wYzfJ77vzOAjV3lH2VvI2iaAJzCGQ3DLaBopF8PnM3owP7ZpTkQm6F3mClt/mj5ZBoQibrX
ES4gf8Jurkdn/3Tc4VhDnYC4nbSxSbH+Unz5UNCUYDWLMIeyFCYJNboUcD+UteM15RK1UO8/XZAi
ECPqRIpIaS1jDqR5DL9v6vT+1+0RQ2OQb4lG0BvQq08Yx8XQ1Ao3Tj8PddCh5G+9xSHdbOwDZy1o
3kD6iGfgdFmgVa57t1EoZsL2Ftjn2aVKRyW45TEnptljtBcUuNjefAnAfowk7jf3oAtyH6izO8BN
sgLHCPVgdyjeGxPXOTwYZrAGKWtVtxkXjN7bwGS4DnmqZxTrUzrf9vXnFZoJXKQA/jIAOkhQ4dM7
Xr4KzdemDmbSiIo/NS7ZX61aPZ2ERIcBNyreLd48+gEAS7x0Yb9RzTEg90C+eE9KONxPUVLCGx0Q
1RqQN7yR3bUJ+PqozjDdcRDgI+ymNhWBc/Y7KLGdIUUtyNQIdU0GcWx2hstcx9Y7pBh/YkqqIviY
c+c8BaPj3qJciwzGFkSAqTOddQn/9L2+04OysVTfZ2XxzCJ+GTmstcn9ljo0z/Whhcz0shIV+0iy
ozC627QfKtHFwKm5SyAsgQNZMdEx7h6CvCSLD0PISZN9OhQk6AXPn9Z5IVrUe9ySNer+vpdN4B/C
BBj8pLHmMUyv41sGPcOzWt/8xmbXGdPujXM3rgf+UO9wodmHL9xclJBYDveQHviC5e7FcAPp659Q
YQ4MYBebV8z5liW3xWU5ErtLeNybMQn5Ixgo+8z0sYLsnhP7r32BkEywAWYCL2z4QP4YqFMca6zM
ef2cdZmH99NFT3p9TcnRk5GEt/J7WgEgSRsyiVrGOcCaaHKewkaXa7Oc1yDGGMiqAa/g6xm9zttL
aBNa+ZpoetIaOIpTExFKqrOEThZmbpyKCAec6LFRobzb+6oOzSGmLpUlzGI9+n9eZfqvpxOroHFX
SIbiTpQqbMtJQTIOwhmIJpBH30GOvp6CFhnO7ArbmgGRA3sfx0BBEYR0N1pxgc/YJb6jtWOE2dMr
Oq9IHyLj9lM731hOGs9D+17qcdtuoL21pKcYt6MExbXAJ+IyUfPIBmhFQXiJqyayWaIvnsltU54p
/FjcXSDlDxcF01lGfSYhzxw9OmGbdFNn2SsvX70MVOQ4lizHngaJmGmvvB9uWKmJDkJNM+mv262G
fPLQvns8eJi2Us1/92jJyPTWI+YwaHgt2g/uN3j0OY5qgSIHlNctG2uNFydaQU90DliEkNKnBYgv
Bty8eHvABr4glVeDDwFb5sKRXGy06OGZY9Y4w+p+i7tDlepKCDO1Rafi+AQfZCSlNYRSCfs+xp1v
CCjMnw3PVoij8qQTNMwnKhV2I0pF6rNrqMmB0wQG4pvpLZWX0DcH1D4QLxxfPokuFxt3HO9Acwt4
Tz7NFU1Qw1Ao82hayiolcEOVSGD74CckNenx/CWlDaob2xYvrsSE38efEtvfvAkdpHhofYFhMcig
r+HMbAgzjU3Du6oxczGeMZAwmbMk1D0ExO47BJM/whvjBXJjerJl3IYzrxLJfiNVPobOKKp6+j2f
QsImNq4TToo8XF/42d23FVLj4rLyYZz/M5mJVNSImQu00fg3LNIexP/MKx0w0MVOTJjkisiFy6KF
0MMxNqfF5Nyj3ZrdqeMwHZT3RvY1FpPq/TuKcgYMTPBTxHivnji7x3qcOaGo8eot9rnW4QzsBvWN
ToPoo23X7O/UaBcilJP+klK4sS5oDUu4ySAsV+a812uYVxOlxnIjrkACO2as3VqMFD6ZY0LAK7xh
/oanpft2E9KPv1X/QtMuIly5Kw9DV84xpht1k2bweBmsX30LKtayQS0X99/9h4a5aemP9KVDyKBc
nt3/KNlsxtBGiGsssAR5lMVPRoIwnhUX72njEepbxI6c49s7tLQp/1Y/A+UNwxaoOCqWgz7MGqoT
ZNgYQ8C4eQh+jWxPdSm+V4FjnsqKJhUbF0mH6AcydAHxgP8Lt1D7aa47xcQ2IC8XajFMZNX6zNsQ
d/4eozQZisr9E/vmQvo+Fx2EWlhDGsOW++n5dnyLX07WvyRUgoUYPYg9ci3ieGDlZNrHdcAYtP2x
geCcbp9Ze1leGOet3a+eBg7F/KwUvPCSzVN2VxMP7MuuAEpl8qSymSqRlE2AujbjjIDnfxeJswNZ
pSadjBdw0wPZWMxNAKAJ/f3WEMIixAAsLj2q7qwOnkXAC1fgMwv8D847LQ7NF43sC4Hrd/fhbEgu
Augc4RkV3pP9H8Qet4BJ88Gl9968fjvmqjhnjEQycVarVC9o61eUQvp5YjbLuzq5mykIU/OGdu2f
mU/Dkse9mukwS6zAvtvvBx+4TYyu6GHfDPFIvS5XBXhM9gjFNfag/PBrmRxVS5QPVEb2x7MNCvWz
eZpkok5qjWGSVM9K7TZ5dZII0ni/1vfx0KCVgL6hScTDNEjdzfhmJTakCvOYPd/4cX/YEoBgmDXp
aO4vaLg4uFBpUfT7oIBW7htAl8j4eDup7uyIMuYxhqCR7TnGP6hdGbE0lxePUbhFQah+Hquf9jyR
mhrj7+8e5PIGvPsIZdBNjaJkhIb8CsnjyuWtY/8JDhNk1bM/aPjMmcd7+ipTnK69K6jyBxpppszr
HJFmEdErMsjHNe3F/OJrRIO5aVPj1/b2sOakDQzSaNjBik71j44wRjqI0A4k95dEi5XweeK5/fST
Vwi75SAfxlX+WX+e/14ASBSgIPP7GmDWJ6xSh9tpAVQmOe4EaEkw8jvHMCTG62+hefn3ufSge0LN
YIViVFyyFhH8sLLJ2KsjQ/HvXKXnWHskbxva5lSzEqOLeDUfIMZD+nAWtj03jRQ8F0RSxqIQdhOZ
cCjYLSQDoXHjPiEMRzrseUK5sFZvQ8pzUkREHCLpcu/wLscUHjggEhSPWbPTxBix48ZSAf/C5eP8
62cSfPUXVF+72V7LhdkzztgQaNuenun9cXiAi+jXlcVW3pA8Da/sGeLzZl0IkqQ97+HKDx6CCbXn
SkYEEwP9AEgNSxPLxBZBB0dx0uJB14SDFJtPsgbZZaZke4BWIbe4GDMZPRu5jyJB0a6WhhJgjJuV
hLkIt1CNppBi51v/BSltOaEZGSOW5TBn1NYtWisodsB1GtGeJ3E6cIo9ph0BVCg38dp5hGQtZcDw
YOSkGsLAeRL8xd/g3gYqjH0gI+7+5V7hYl7cKmXDcb5tTD96IgW8nDGrxizT71hOeC/RaHzfnyJk
+YnWkpkFBpgU7BzS+PczhHumFBs441MSSBq1AfqLiuP7mWRSBEanS8mdQ3L01T4+WwE3LCiv3qu7
8ylh1tXNX08iTIK7EhTMi0f/jKc8M/O73158B3YEM7qrD6tWYa5ElLcR7mVd0HLVF9GtRFQS/xq+
zwyqMSXDK/uXveXC/Eb/rpEeZ5/3/kulyABdx3OUEoXKk7IGvVBLrpNXIg886YbwgpAp4Xps1uKu
TZnAdhBhGToQXo19MxD5KyrZ8lt6KJKFzaUNVNVziMoIly7Pz8fT9tRdf6xO5ZrMoKPzBS8X8xKa
Hbw4iE6EaYplzLo7yUdUDnzT0txM9nLsTOmgLcYHwCLuG80Bxh6UdfBu97f9hbtjD2hF+in7muDT
UWzLGIN5BvFxRI6TiKEx5o2HzGMP6vi9/RuaH+jtLHeYY7x5KLPZM9joCwJC0TpQAtMjBvCZB0Ow
qOEImaOnM7UwaRQDxtY5CR3o094EkgUj/r2Y1oOdoPqwSdnA8S6Ffn0jpom8ADW43ieExpcw2mnb
qB9HHwvdJ4y1O/bOxKMD+JYn57tYDV8c9T/Z9v5XpgsLx1Ywp+Z0XdQHVViwvki1Zhw2YPcj0kyo
jHTx5uDMQdwiQdQE0bPqyN8ElFXmbndk5ga+2DNIZMSg8dPM6s8iYHVgfUJP5mPKmzMtUYBb1/Pt
86mKtgT+PEQMgis+siJ5wBJgcIZRIQNk4BtQScB8tFCZjx828GH7gV3kzlldjwDjWOkjDQDF49nd
t5c155wMQ+iE7TT3z1OlqWD/UPE40uIMtJgtBxQV0j5vPk5owkvQmiNPzr3XEWUkQ5CdDaV9q6WP
42OXH8yvnGfY4H3A6IXhKL0zbJgznYqoom+UI4LUVKHTpAaE+Q/JMa0/MGlMEbqyO3TsIr9dSt0t
yuo+1CDybard+DssLw+XTYSxxhma7nvGtIy2MlAv3l3xDWxZGRuikL94BZZ5/Bp59fey6Td/5O+3
tL3gB4yxAU5H+Hty3lJSifNQlGhAHJzsEnIVtD00oFzCIIKMQpngEc7zL76XHVM2mRl48snhSfKG
sJHxKo5i1EMv+fg3lyK1AbsIZgUaJFlQgjAjKPKJNkvrYsa+vPt543ExdIgxeFVvft2siEjjdWIn
x6iXulyIefAwF3K2hK2bmQdvTX6ijpI5thpvfHlWnNO1SB5c7IzAHCa82LQ6pKO4tM+OI8KAaLdt
mg4s0SjqQdj+lKfIDaoPw0mUh5JfA0Yx3/jCCHT9WD43OPmrZ1dHC4efKNPPLyCEit2CiFA83Bh4
0veIX9JCQCPoJJBlQQ9Y/cIfrMV54Vff5CXAqltmxMu5wx6vsJ38i0nIGzao4jksAeiZUYLDKPAW
MDkqZtx9NxlZYsRSUR65+bYXwemIWl74he55vzO6HTqDF7bVTM15Wx5wG4a0xvuq+DF1mdVhxSZn
s9WjxLiZsfqklZmUyPn0BtqXs7rjFMk45Tkzu0UJuHXiPGvziaULwR1HD846KNsHOrYKNuw1lV4c
A5OrEtAQO1x7WDqf03bcVPlBpqMUU3YtvBu48GK5M3+8ppwLxosErp0sLP3pVB1ngvc3ZBqkRxC0
IeBgtNVwJkA0UwKdMdHgmUoAcYUT462ENoaZ0I4hrD3DpxTDqb7kE5A/0jYZbt8wgwHYahDC+KPj
Mw7mHu64sGixo4AvTthG63skTWUtsTq/ekXcJZydARFrGUL9URV4X4GN1SozSc5sThB8Z3n7ydM5
OMCJOe0qGh5CrVhb1FkUTSaRHSNBO4GGnyyxlDLsff8Jb9OJlBxrgKDEUoY92AxVpLCQt7Bxtzzj
SJgxk0qM7CzC0ahpngJGQkeuQZ0x/DuQ1o08kH8ol03NCZ2b0EUsE/AkGiJCOECfoNveMHYC9ZQJ
7SU2G5mpuOiRfI84Jr59FJZvi041YJZVMOtovE4RPq4Wxy8Lp/J4lzgXmf+958IhgRLBIpZrgsep
I3s3Oi4krCi6ePeLkHMR/zy2ogxJCGVWI8ZyV7p/xQ4d0BHvPiSMNLBY0vNYFDsgN9vmxG48CmyG
1k/n2uSAZCxIjKbkiWNgCBFX1WTU0SRK8QUDOpYLSnuJSDORFETneIMgxJXSujLvKnWXHfBdTEgR
tYLPULy1Jlog1CcRljRCkgqDmU/JjcXvCZ+2ZsI+CdzBrlqi4hIFGQysHrIzKGTn8fLxVnQ3BAOw
SECoANw86DxdEYwkbf7DgUbbBzgbmwhvbv4NkYGYIA2BLgWK6ot/nUjCiosJcEG2dNySC8qkhtxi
GhRRMnhnEE0joBmi06LBYuD/bJMnAOLLN3GwMwXqOLP6iEcV/SStzoXw6sSSuGoiKG4GNl8vIrH9
6glGE/cQ5U+eRzyzdTJuhKqijvReixLDnB7JYKD8AB8xyBh2GXszLT3Oe2/vAs769J5EWBIChawD
9DlzCeUONCpruladnjAg27y5xLAiznOLdkt0637jeC2uTZzxDOFg4ECrEiX6BXOYhiTq9M0py2Dj
C/aPCSMSd1jQ/cGzWJKMuAGBqHpoPw1CifCc9HR8gxEZj5C1Q0RCgNsSwi2QSdivRH4y42BSstJs
lDRBu3omfEUjLoOHn8GlEKjLUf3CcYiaQANVypnfC+8hQofY/TiXe0i/HYfimpGaskS60e9qmD4A
GAg5kAty7vDpURng88AJB5q/EiL/RdALIC/Lrl7BYBJZHETcgMfmbGV3v1v3B6AP+/uMfoGLhxeV
Y57VqHj51mAP/YeXqQBT1Lz0LkA/1GX34MWchtYKPQnMj38fZPCqgR1tlzw6mRhFlNb8dmiEMa6o
SeVAle8XcILwCKr9WXeBTOCTut5hDwuBHmoliDfqFeo9VhK8QPpJTDo4+UrOcyz3axVXnb6A/MD0
C9HH5vZb/BQ/kKjQP4F3YbWOo4LGpouNYI4kml6yO3v9Fn2iSIDi782HrqBSfxjqz9WZ8HRHpln4
1XCxXc6f8AsxdbnS+yEV4gMySDD8enCpfT8Pyrb+UVAqYHBH00HKLqc0igDELFitDDGfyrQEPduv
a6MAw7aZspHTCk8J3ji0YRxpjBMUWDHeixKA/SdxThq3RoYJpL9sFwOXVaXKcXfAtKzhYmYvRVZM
sB87zL8JkML06Q2/8Xqh3CfF4sqqo4OPyksM8tMj8nNp2hn5cI0/cW3ihcW5K+P0NwCnTEJ8SAKI
SiQYEPsKn06XLcG6hCIWEvt0y7dpAaDdUSrkNPYg7gmAFF8pWl/phTqEwBAVq3qQDiMECWHtUT7x
RVmcBRxD3pmDoPap1rkEG2XC09I6743xLRcGpilAgRBTM+/NVcSaxll+hPIgthOqsoqnxw/iem9X
XAHYmv7UFSKatEIfa/mQb03YNvovBINKJ6itRsozwraqmz99Mg64XjIEeWt1JJ3r7VWZKy/2dNY+
Ij76AKxpsPSAzA05949XB8owEg6QHdYo+x3EI1YqxCu+P3xDouAV4Zvm3xsbcAEDCPyef0mlEX9b
8etz6qHvYHldfrrlOWPE2rdhzXZiK8lF2vxH05ktKaoFUfSLjHAGX1VAEBERcXgxtLBERUVAQL7+
rrRuR3VVO8DhzCeHnTtVoHCzVoM8bsrxAcKwcxy0SE7zmD8X71k8T/CYsvqJTlBQGiCDWBB1v0Km
yxYfpGkCcl+7DtI5dBibatlevRcIdWRNWZa7atnyoejfFq6grYBWEf4Gy4GXuy2fdLZ99kt8Q1jQ
Pg8iIp0nxhGXyL59UMB30LIrU5KYkuXSLebggt3aj1CfAYAh+oVYBnP/RfKihPxXn6kCQRf5hlpn
vYEUg4OrGsyIAsmmLZc4ErYkWOpgvIewHYIq/mHW51ADM4MRYcsGlZO4HZt5qmNIiX3cfJw2iSsP
yScVkeTgoNTxNVvw+Cb2sb4MCle9cUVgK4OXDzPnZYTfCXMM6MTXnTllcDGefCxP6i8RmL8MJWZP
pHj8P405PkWAk69FQhauz6HwmSEwCtDNA20fZhvWvqPO95NGUHktyKHwOuqdeTMe935uB9yaHBKE
3jDH3qpolFQq7iIjGQ+3ueofXtioMCQQ3FAPd/jvBMpFrbB1/tLBsHr7mB8Tl8XT7EvuviqEadx4
wmA7r5aD9fsU/6BVqt1h40gAKNIPjI1vr3kg7SwM+LnfnClrTiUGHfmC7ZjzW0EjPWaLJNU6dh6q
fTFFXp7AFYiPvExRAJCbLtaZlLmstseS9KfAZQHa4T1kU6XPMCuJU3ebrztHRcfTqEYzyBzjn1ce
1mDK88eO1UKf8q+4Y+gasyRoIlYrpACZ7c0JG8gAm/5v6t5JNATKgOTzUWYJwVp3l/3eguyXQ6+Z
QkY57P0Um3S8ug2nxHQOZ+g2Q6Ikw+kU0WW8IbpoGgRQQvVG2Aoua1Caio+PVtl2CY89dswXRojL
sr4aORQK3XHl9j2sBs+PfU4m8eKONRzLX653F+Wkv94f6xlML8kJChWCHU8R5B+nDrsLyJhoGG8u
gUQXSZpsoGHD++/7M8SkDrYcSwFyTFcdcUq2YVeAsTNgHr0wUgBlfmgK4/aReIEZNFHncWO5N8iU
gnMxhzsOMx9+REJzSI8LINWONMLsnk0NZ0BF0MGDIAd68exV7DU9ZJH54OcTzdhi6CA2aXVF9Xrg
ncpxJ2xjMCbkgaxoHckFp0J5iOvmFwr37fOouIMtgYYZ2hL5o0/1knZkMNfQz7QGR1o86q/u69vx
DNGIF4Kx3x9qMgUNoEMAJDJs/94PJNpzIh/Ervlm80j9t1PMW+v7CsweVP/r1nqwvkzbQRNs8nPW
8MB97iR0CvchKs0J2bZzrI4cyS+EYpTJCWYjlPr3ij/86xF7MON0JUo++nnvGmv2JmjYycUB5ZMH
iT4QSUDoqJaHwo1/CuqPZ/inuyq9PJTNm/MWVwjpQIPLVJli8gDaJlnnkYgAoSA8A4sBBNRzaq+1
uMJbFB1jMWSoGBPWivNY98kXFRJU2HRrp3Yqr2le1/2wGzbYQtAmNWiQxIV0qtfXvnFdUugdvm6t
ya5crkCKzxG/lDWqcuOYu31Cuq/ba/jYXrfkPtTR1fEkQtzBbXQADUZXR40XA4qYAwg+Mci2coHM
lKMeNMg6mmP0nrKAARpWETYCzI7yontKmmMFF1W2YLPns/4J8cUDg/TTXmWL1w4nGL2MSsxz7guI
B4gm797G7Y5+rrRLbFwG2hlKculegOfMc+Qh8u2hsX+LGxAWiOqEvxCzMXQHzdG1HAIYKkiNqCAb
6i0f+FID4gdyzN3ZInU2CPVEXUT4BVaUzVjz+WX8Ik6RjJmDPVHRSQlzhtYc4NQa7eE2gtgIURM2
NsAkP2w9lPzBeosRbqKe+mxuZPBWCaIgzdfpjEKoit9/H7wdbBDdEx28jH6aK2wNdA4YJIBhSRuX
KBClIQYs0K/UTD2x79E/5J7zaBot6g6gucZQKLJlp2e+LMwVaO19wBt67TfWNEqOOLqZRGu4Iz32
VzZOJFSgXtShWJ6vozomq/z4E5lPq3+Q8VhRpt5eKRO6EH0pdp87rBwkQOsdkYBoAuGtZO/w0y2V
p8rN2ZG3HMgH7LQzLCXnlDo2D40jBVRm/3AsnfgHjSUalruXFQHUAtQ97GNoFAmbdCXtVZpwdozQ
VCqSTIkxElxD/IPKC+4KrfeNCJCE10330F11yVyxzRZyZhfudcs6ijbRBn2BLmKU3l7/ADikHVTh
PrhuXtbLIov9FpNNV50y8pWpBmrw2JYeI9zyqR9vW3btgxVh2/fVAI0mdengwiX3iZ+6erJVDyIO
dGzOkLf39qolqjvV81m+0Y8UzagXPuPOTErCKgR1AbjpxFShLwU7EbY1bjOrJTIJg6UGnENkojPj
n9u0u3qz5HO3cD8z8svNU7dnp2FJO6KfPKyWJPpWDyptiX7khr9eSCBFYl2gv5MoUvKZXDf0xGPb
XSVhumWwuIDWnj8QpNBBnMEtMmOiuIBPgvsWxdy//nAHW5FderzgPET0OZBYxmvO0m2y7R7QPtpB
uVMPuZt5yVZB23Ck4biz2CqlyvRMQKFXlNJlHvKKjSun6mqQLmFKXiCJzduHZzZMl81DZbdsKIDC
0nl6L5JP0n0H9fA5PXx6ECMjXb4PaNHH6digy+nVw3eQetP+ockSuuMqCZAF3GLZDYqwfWjZCBL7
GvPHsH3oB9kCeobExTuIhhMqRMXJ2zRsBlyWkoOrNJoHeqoblMgBbmoiVCk/CKoPv/nbdR4E1ZVB
7ePZjH28T58ZocoBSqUyRypGmM0W8RzyrdX1F0srHr4etkZIkUAK7lrObdbCH/jextNyi8Ialtsm
lNndpQr7Y2fRXWICfPzmx73fccgMR9sI+k6m7xLa57Z7j47KhVwTw66eTD+wEmNq09qwgZcQEsOk
o3/G8NeOwcTwDa5/8+x+gHQfGMshZmRNOOqE9f8Nlbew5gqiVt69dYkhvwavcRTgSxMu7xEmYhJT
jtbCqptrhNoYpMwjChYdeSihq6AioNsW67NGRO337Q9RPePcyrYEmGpwc/Pb//70JCkElGUYIrlf
PiPrAmkNUFn5AbI7U6EAzifCzNd2ySlB7qGegztsMErXXbe75SWB6QCqHI5cfDJiX8JVgtXJz9f5
FLK+1R6ML8SIGpj4MS58cMtwX5Hj6nLK19xxXmBs5WaMPRibOYfh1Z4CfNbnVyKO4rHQ9MS6xCIL
RXENKgIGs7EkIvp7bwqeWtDULTylGF/04ijYP6EBV8lXJKhn+YSAWMgh9yZo/jG5gtkOMT8gwFkN
DoOaOKGj7wNrdquh3H3WhOqR/hy6CPf04cl1EAPghiX0w4/XCQl+IKFDcmE/wqJAFC0YhcdQDOBf
DiNM5xV+tkW5YvNGgmC7BsfzhjMyO9FHmIKT7xWc0PXxBrqagIuek6wRQShPqccYCwhSQOsHAYRA
gCkPyWDfGZ5PjXrIxWIbI2oNSU3BdaCpJHwxoYyeRLSb7ELEbkB/iUCbgQ3HOgvo+LKQeN7W5DWD
ROGYze4L6SXpVtKYTTsiJyTzp/VZ3SoSO/em1ACFBqlmlZ1axJvLmADDIUfZBbJqMAsyNowC4ZIk
j2ZsbtaD1wqIFaD1i3wpVOnvFcYhZU0nvPiWWzUf8x+Y9zOb+gDhv3hgJoJdEyA9KcJH9BPB5ugj
L1ETuifMjdFPtUzFUApeCyYawGNA7DD1t7uSual7mnPE8qKjDo93KNuJEsRXvGivyl3pNdbF/L3r
HzjNZu0TFjGODP5WIfb2P2nF/5x6dmNNKDGHCdBvTjhOrmhz3SBBeP3T9afP/+xsH+e64ZvKVw9V
yAnAecEeHEKR0+SIP7BDIXUQyVPiY4Edg3AFH/9Ba4f/lgAOBrx7HfYB5Pjx82aXgAhRo+ItGJNo
+3SyA8lAQY7/Iq0PfhBvK3YbVtUPUYKDzfPQ2wx+sBWVv5JTr7FBdUOTFPkEY9muBP+dL0s25ms6
76Xb56ew6jZHTZJj9E2dfPCTQTBWJZuoFUY9wVHG9RRhSSmImjrmHKE4Eu+Q1RHzOxix2T97CwXc
Cqrv7YTNFf9Oszs0x5nB8NRd2H5NqLK6iXfWlL0/wBDfg0hphAx3j7X6bDdeFpLXnaRrsfGE+ewx
e75slikySTmw88YCqpxnd9oq3QFJuEpAxNPWy6rPAeIRmM/nhRthoxu3iS28LFMUgja5d7IThvgU
GQFxCeg6sMG0hzUwIdvB5KzoqHHMDMJYsQUhLrbg9Ojmwfsx/uRBOw+bLegvPvfJo4+XW+f4RAyq
CbXLxqX3BtepYvgRcCp2+sae8BmQUwoaZEeZq63d/ol2UYVli1zVRjvXO4LMxCS1N2NQr8QC+s/E
4BzrYKtFgGlNBje89UrYq1xGiAvuHQOBEgtuB6sIwidh0/41n/Xu+iObIa1cxg+AnF7lc7Cl2Szd
m50+XBWKXpDW566DagW6mtZLtTXBeCC2pD5OHZYx6kRvze4h9kDSIkskw+cEeFDI24mgqqbRMTkC
i4OIti0RHD9AhY7VlGVFL2Kb30PUoNr5MYOZeD9u9WdkOaZnwKx9YvdxtrEPzc6zy0mIzkpawt6J
uYzVhrMVDgLChXckl4waBuFjmO1nPbvzNhiw96E2q/1YiXRyPDa3PVWvkTEy7EYn3GUgZTHiibs2
fU8hvMQFiZhFeBKPvg0kaCwijpE3/QPiOUIY0g+3qynySWQgxrT6In810q1yBpBGKnqgCYBnOkbn
otEXVAWOKtIVi80ZjokZADscxIrFvjOMl6CXP8owRdMi3R04FI90Muwni3gTQwWDT/1OeD0RDwZ/
o6gJ0AYyseFndf7gw1w327Osa+1Lr84M9QFaA/tOFl4S48MZercz4n0Q9QswnDrBkgoB1/hjSENQ
T5WexpQDANGHw/8KCuvhZg5eSUz86B+IcJiX2RDweaI1YjmhxZA2wyfW1/gSS1aPTQJyTMRRXP4X
kQPht8LOg1sKWw3XIzO+1SkiIlYN0HpUhE+4oI+JaUBchUZqjdaFGCrkK4RDtCn69/IhnArX2ZDJ
jD8ADhxwSYVB/QF2i7MUEANy5wU6RpFXEe8xvTNfKQWJToRncikwfeshgY97bLTQpUJvketv/BBe
vOV+EIhUgcXIs9hrWLuI2ntUaZiyMeRmYxFNiQAm/RsZNfta8tDpBbYkGqrE9l3juRlVww+Mtw/p
BUuvXwqgxchJGf8Yk7uuj7WNgGrUQfQQCK6ANaNiczKTxhUrETY1xMU0bH/bgauAW/CKC7qcx3AL
Mwdpn9wRGMWIx3iAIMWnreFMwY/H0kVLPOL8Qeev9gbbBF2Ja5pOl1p9xtEP2t4TrK5CALJwIHS9
s9P9LeVkeIQvJw9lftDbin4G5s0Ag3EkfmSAui0WWJQM+oFBwStDubIj47kg0Raz4EQ/Mz5s3LQC
Z7iMIllWYcX4jkiEKoIdG+KUmmaP2YiYIlju5pjUxH2Ujzy8xi079gG1eIOf94E7Ghuey//8u26/
k41qvVIm/wgo/5VclN+RQBQXVYYxHRAzexnprEOcbvTQEwA/MwDlAakEdzW3tgVzT9PoSLzyjDhQ
z0fGPi5XMivpbKr++FYRUR8NmqlN2BR46shIXEQxaIge/iNsHrCLYq0o2WPJrSbCe+7LdHfIkh1i
WWFgPkTZOpQi6waPBpEvnJ1tqi1mQzTYl4f1n9kJjVHp7H/bWvtwAaogiyUJv3o2pljagUJEKWg3
vjwIyl1X0a9bJhyTHtNsHL48Bpl9vBswa4CkYOXlo+3n24u4HzyWmawCLLKYIk0MkRA8h2nIXGIN
ypwOGRIWaBJS5CN8hNetKDRbtOot3c/gpqEMA4PyrY40ARZ5tLz9kOX/GkDhSe7l4Yv855RI81l9
dCdXUOXcZ66UDi1BeWZlJTg9ib4C7DaOQ2YNd/A0ZtK5HjIS9D4cceiJwQs7r74Hd6ntf6mi8Q7e
QW6HjTEB6mbPbOhQI9kxRA6SUiE2AmI98NVh+vwth9NQsh70xg0fIz7TnZ0RkONA7452Aw4boXpB
stTx+mXdYYgtj0wL+9H0NZxnWOZEHB04bMkVfC7Hjk5k0fFBp17dz4GcDnBa9C080nx9myh6aagB
cuhtdVtl8Nphvhix+XBGZ0j7N0w6XQuyJxOmCLhSR605rC3QKpFDATDW1VbINYEDlOwS5IweUWfy
a7yhY0G8kOzE6AzQxWMJQwUBNlEdE5MEDGMQ00h8mN6JxsMJoOdjlWQMnJeUBLkrIflXuCug4yZz
1ZspDDqOYM47U+NOxrLh/DNKCchHXZHdABoCtCsOqtEcJWjIrjQ6dfDJ2tvDa7wSiugLMUMcU23J
cE7McjpBUdU529Ww5XCsk6m0N3nO4JEkYdJrgXQOx2uYTEi3MzsMNDQb0angAwIPA+XPeVVzl3AG
tUZb8ud5CANkKZoT5TKZQ8tj5fMbqVrfu8/qsa1NNm4cL3hPSqd0iFfUgcAuUKNd4vnR+DMv3faD
l9WysZw4KNSHxO2uCr+GYLEiuyxiqJxj7SBxyf+JyeW6feCtwasQVHZz1g/aAcG9mPRlJRGQgy+m
/8uhmW8+RiPEJj7qL4grGvDbtnDEBdfRc9LfvdYN4azDs8pfYpDNz+i5uC7RRdBT3Iy0cnB/+diX
wN8MgcuRehW/niOzAUCZXdiRi971WmE/OoEFd9QzGPPxecU6sIDNYPVM18rnJ55Go3x6JQ0zIEky
F/NttjpbXTc9vgmXIlkR9llSvbfHoD9GHR7bsVrEnEwuW7CYdaU9y2H82//JZwP4LYYXOyMPVn54
+YTiVQcQQ6Sx7OAHtD9E/ZXsFnrP6VnlJtEwGQBgnALGQXEEmYmb/jnDLY1IxqkFjAI0EqPOieLE
pN3peVDS0m3xsgHV1nXeXMrjNMIrxrFTWD2yTj7nn/HdLicPWLYek1Xb7pELPcMysGsTpYbss40P
yoddnHgUsKLEhdigzrrLHNc1vgocdfgljgAnL6fOLsWfcCjgiJjUi+YS5AnzMgEcse54V/g57Iah
WPuf3u9no+DsJG9om2AbfGQ/Oc4uvKcAUQFzkwiGDYttDHA57kaWlk8nPF0y+cTBLQSizC5HANWw
Di7bNn4IK3a4u/WrGO1NF5wEDIUtFL9x327M0kPrUB8Szv6gCC45Oa1xn1mNaNREbcPqKxEiUD2O
LwbMp1DYPa2SUQYHyt8jXHp0LjgvFHfVBQZQqTr4M7z+7UrSVNqcOLX9coiKZn2q21KXIFDutOi8
5pKuAU8FDIfImbxntMA3EVdALmlILECwfFX6HmCkHq41TDSj/ZY/FTw6gAMJx+YxRKMQDQVZe6zD
sk3sZnIooCZMiLSAwRscC7bWbIS3Hws8m+YDxM28XoNyez9HneMTOBrW8x0IOvhU42XZH/WOWE66
H4tNFgn/vapSg1DxaJgssbN31uUJvY1904DYYIV/Fm9btgKjg98DDR/YxaxzPBYkNOtNebLgQQE8
YjBAHAeTtHidOmue+DqdmRfA4chfHmNDAB+GYeBa6tkJbALOVMKC+sLCjA8gTcikRByxXvbGSqHD
UvaFD2FY+HSH5QmIIVAgbNclJgGsTeyhTQGBV8AXgBSxcnEKHcVMQkxrWyB+AP0ezfFg3X+PKUru
vIGUHg2OveP1GxumHO8LbtkpxwFJDuB5ET8FjpuvObVw0VL2+DJqH1X9vmuKSYCE8ATEANgGMmhh
lnjvxAKxey3EcIA5AbUJtQNiOPFFYL5d/jk7ShwZVAGbw2Pe7bHk/dQstcxJ3fM0mUMjjR2Z2YqZ
4DY8Dtaoou9dOqe0izLqnrChnuQHG7f4CdqrfFksk7l/m5a7zwlL/Rr9fXXf1TivCFE0ChumVoNA
QruDqxdb9owE1eBQCqQPxgpWdv6BPsBJ1VNMrBJYIQCYXM9fUBkA1zeTmvojAL937IL0DGF422KK
Y7DxM4AjVw0wBHTBYSwHcGmj9OPMgv/+px+ZN2yVbGvFeIAkgP+BbJvMIzKY0/eID+cxujfccEBa
2BN26ETdgQjmCCoJYalwmUPN07SQQ9PIycG+RSZS5eUlYjkyPR6XmwJTgxjREbtwNmA22WMdG4jQ
/vJ6ehOzBtg5ZJQHGHOM/uMBkBtOfFxz6UjFLYAolYb9A2e3NB27IwcPilDeGYs4iJ4N9ahIqQaP
rPZyviFTV18tUozS6C+kOAhxxBQhMioKiI7wjRCFVIXYR/2RaGkRIiWqE8Idl7cPyJgQ1eCMCVuY
vWEpZmvEtLahF7jqcUG8ROJCy+Jm9COeXuN7irc8gfvFR4HM2dSQPtGVkNtRjroHAj6LMBJpEFm0
S1w2kC5R65KteBBwsGRex75MkYJEqaPkN47HCBdG99Bm9iUu1aTKYp936Q41wAEUfpxog/zYyyfo
xCJLnl4Wxd8myOQIoOcpCedQzvoEaIpWxpEMHEbUMLd7QMFBv2XwEL2ZVHgosIlkHQNliV4FMgZo
iJij7Ku6PDXkfpQ6hE6wD/evdglQrVHruNaLzhgd6iqJM0zaSgeJqwqm/FxDD+YydCFUGV6IngBY
oobQnmZA5VPnE1RVRhSUO3VMsjEF0N+YSbhkT+Q7HSqSeQ/LC/oKdedbYJdPj+6lqu1q/CJZEeon
KbjQA0nGyRx46SgoxKYQmorqg1yOAgVKi8ZG0fRCzgaQ9SjjPnQNqJI9++MQVUzAuFnZXe0NE6xK
/hON2vSDyxkqaHa/xf01LbUiHBA9i+LbHTWDOPqaEHTUjo3RJygK/QQluyCEaoJicJvGLxx5CO8h
AfSYOBGM+ObuoQkVMTCIP9giy4vFRmZ3+tX5sI/VJAoGlBhevAIthbnzNDB6tEmz+NsZY1JgBrNw
ng1UBBYdmaKJvlUzndG53jymWec8pUaE23ayBQ1lEXxAMRbD3mfaKsiivWw/tLow7hB7dcl5YWHZ
qM3GBrVnD1Mms7qU7YUO7FvYodKzAxJIJUwZal6oEPHivEZNSOnbrF28Xx0GmbLJu+qjwT8dRrmJ
k/VuvZx+UKLbvLVzYaOAs+t+4kl9J5BUA3d5iU2mVzOeIJeOMUHeJ1Fh3b0BjBTM1YZGExl4CLHP
U/aCK9MQZBX0l9AUCf0js4PtoAfmKUxzrb167voBaizmlr3FPMnjVaZO7+0Zq0B9uSrwYD8dmIzo
4Gyw9di0EDVLJWdiU3s6qM45qF24NZuC5gFjTx9iba19BWmQ1EVfnFUzYM7B/zeKSVpO0K1G1QuD
xcIA0Gzq2O/rKhHqGUyWGt000BmLBNsiqi3qfOyz1amASyDSB5z1rkcsUzYE+q88pPgLuouK+cse
2x6D3OImZjcV8ejGXqRxM9Zg9FQZ41p/vIDNSVuxdWA3q2rATSxRTdEfPnBZNuAkn7DyenYfL8h3
SyzQ1AEwYTF6e4RSi02iPUv8zhhjAdHFHvsLc5PJJ5gGAP+IRw7TgqLbwSfgmTccKHo0kt9UYHPj
Oyk5JtS/b4kRh1mBCAiNERsTze/ZjHwCRguLzYghzwSSdptCzc0gUVQLMZFYUIwZgKlx2/vNWmNH
pA9kLv7yJ0ctY1lMWKzd39b3+fQXeL4bsUgPYkuBDZoA6zhdNIY+kk0erGAZbbrNeXF2WLl7wrdD
wmiweDU23MN+0LF5OH5n2p8QemmJveWJTTb3KahuzCOsUqApzw6mjGbDOXOTx5AkmPgQWzGPRFrP
lmq1Nk+HjiPsr+Agr+FM5kEp+F2vI/tO7rMLsB23DxRPpzPT2B1D6N4B0l5Ghc+0ojmF2UbPIscb
h3UNh71qqDCXpmY74ITUMGZohZmbn8N5glIzEVwZDzE/2hn+1AcbY0+/wJMab/HQ0jcWRKg27Kba
ZZJCBP1yLqygl1PZFZ/m5t4qzCf8z3yKzFFBiS2yx96ih/cWcarS8fKtlHGZyA+zQL4hjoyiuWKS
m7LnmySD+PvmMtlbtS3fczjJ07GAmVLKy+ED2p2af8+C9pX5TkmZ9Nre4quKjBVypknJlU0lenpu
SnMLWiDEm3/tUYnW5JFA0/jFFlJgemnTQqnpX5Wkigr3SvEqRQE4mfT5X8rq8ZouOpyne6NJtwkl
tvSFFCiv/krAviI9mYS5ScN4J0V+29q3olBKUKC7ln6TIengTKjHsMvKT2JGbPt2SgYEuUXKHXCl
wtDIkLVHDCqfq5bKsPZ59eAh8r6pSbN5Vk4X0UksApMOkYuZRn81kxb+dbDcc/62FypzuRSebx5Q
jwFtwVtL9gPt7/fvE0aKCSCNl3kkf2MeC39AIM+iZVRmz0yT15hlqGzFZOB1IF3W0x8hsVQa3CU0
SqUKKvy1fauwpQNlesimiMZpnqeQ8nIfzYBgnRcy16SlMntoChJuxQzDbsBEpi2GFCZXfW+R/zh1
/2ZuQd91xnJXShUqerTgS3mgkAXXtkJVvmVQGflURvrveThtmHfCa840dFTmnmrFrvQgDBcEU/OW
JA8mcJ1vd7JSpJYvR+ZHZTOhv5WR9SL3s6w5QWF04Qnoic539slX0m4muBCBiXXvxSRhD2d3ZTRJ
quEUSEw222iTpmKC5Jj2/h7I3LfFNow0Sa88Qpm58uy/GfG3OqW9MmP/2susRBqU4VOtPj8ynHKu
fOfglKdhheRSGau9xZr4rgS2TGkOWq1Fmx4h60yeglULunaZVjjc6AAZH5lV7CQJ6s3VlUkpo8rH
v9KF6i9DxKHCB6xStq+9sZNbGCfpEZmJUn8hjcfAz01SQJNJJH9fXkFN//abpibFMfpwKTIGVAKS
HFlzaNyTxvDuUapBd9PIymZjYnJIN3A+4OiXbQJiOBKFZHSc7DEyYPI/kpQshKn8yPYlNS9sKNWp
HAAhfhgy+eKvjoIgka8/Ms5SQsUwyORgsKrxB+sVH1CV2I0ZJ9kt/16JtQvZjT6/sWRk6ktPPkKZ
z0+nyaF498BcOXK+uBVn3cOVn9SXL+7ezftwCXBU+RBTWh+JvLaxKTuQhmFAw85GbWFvAbD38p5Q
iSFNpb6cZFsmL6XlkIvJd6Q7wez2cjLuAnlsPdyre6P8u4dHmTIq9lS5H9UH2I4rN929xib171SB
6Ylos0NgAfKNlJIBWiHGZXzpWOBhEf+YKh2sNC6GZQFRRZHBKDHooJFxVnOSMeGRlppB4yf1UWge
bgE5HtkAEkyDaE0I95xnHTsaKZuHO9CBIFKiDhfv4gWLkPqLo1bJzOaBGdIes4xh0WMCvOMJShMB
U+xluBdQhzEnA0eG4o7UfaAx2FQj2AH/hyojCosvAuEyoHj8PLHb+sbpNIPSAdNGYBUBfizzj3YP
kLL6veHtALb1V3Z2dvRUWBVAReHsCJPXlgaVh1tFdPuopyOEtxBe71zfhbYTKcLHL4/MhkjP5sN5
zr15eG84mO5lPZbBI1v0f7mCSRTC5xs0bzSQzYADv4mvsGXSgRFqYiDyDJhDog6C27Rjv7y2Ms3g
bihgNb9MiTDLUT1bJnN9h2BQ+Tz9fegS/out/4CNFb47cekIKxqbwJ3JqR5iV/IqqJbMpZo06dGs
C20DgjkwHBRjOuJFxCKg8zMpNKF/yHWEFgQqvCpadoC6yBOGIQiT/fYvtaWtfxseq+66zQuDhUIV
i7ecu4wUMhWeBIQukILs+gifIOrnECSnhE2N903hsqCSVB/Sa6rBAQQ3OpIh3jUPMopGBHuCxTtw
7+w5KHu0XiQkgOsbbqdznzBHXUZwQQnR0t+4Yj6+efRw1tfRIxvpjNfC7gTEJzPLgOfQQAiFmK+I
qOTL+TBBL6iC1BzFlMAG9rR3UNjvQ6sxf1K5mlxTcK6LHw5fCBET1EdRJ8w+1ks2nM15QxeA6WdY
ygB9hbxD8AhlYxhEqBQ68x7zOxrmgR0JSY34QfhaqXgUwtrRgDPol44icAhRFo3iUxO8YTAiSgTx
wpgx4O9LFSGUh/dgDzl8CFrHP4oJREMqZZssD0Qc3sjj0HSYBNxLDFgNekuMy1Ig9WT6s1qoGA+U
MhsaGxBZO5gx+XkqwTIgzG4mGi96ufAgo8MZzB/EV4rhBVOG75kyLDepWkPC3doNqTIvdKozYHJ2
td1XmOKAY0u+edwluw7d+93vPuxHAxZKwiYTu3eP8fh+PpC5JJvfm2n6CWI3kZWGpOfRz5yXJGEB
XTnGZfrBil9+d0ph16zMozwOxPrZuztvbmxsZBND+Nsk/u7uyYNQJzjbaMgnkN018QmywQeHx2zI
Rq7JLkw9GpuXw1PjkJ5C+gdLbgJPp6bvAyomr6RcuZfT77tXDyQOpklxTaqzk0rLzo0VlgeyQcSs
iCAqDPJP/SY+HQjROzt4/zelOjyosWFqJpRUcicxDySuxg3I3czIjZTzoDx5FqBsN/Zz/LPv79ER
ban9YIPzOFA2Fy87vIMBemLsQ9gy+In95+EOl/hg/gweNuh8bTBRNXZnrecusrXq7J1qR4JSDb73
m05GMKNtvEeRgcfUyCbKOP9pkNBEfHwgIBp6Nu2YLVKl39evacNu6GNSnrBFx2ZJjPLs4lw8vN3g
ujxSSYAm+4xiUzUwtuqEougderejbzbEOuECZHqMjmD1SEqSGZCTwlXENkXy5pwkKDFHbGY8ARTq
EOqTpQE7OmmaLzNQh/O72TNyzYVNAXf9xRnMIfJZqotnII2Ej67U4Mwns0+xka/7HLOIkWIWm3S1
Djg3FVzfVe/oF2QFBCkykBQTs726WyADrAIIIHBCDIojHWPVpDWN9BtWVh6u+T3aQBlIttirSI5C
sL5lFhPUeBKLS97rGv5T72ZkujIjcHS6N0mWjQ9bB0g37hgu6Ut0iEazMTzu8I6K+XaWTgzYEUzy
YGtmAlE8HNaa/pzdZzdD0YZn0HPvmWRMuRi4BIHV0RGPXx0jOjKNiKZkwACZ18OjRyEjdJoEEUek
vIs1cC4zfEhno+92SBEktKpAuehHlQQcejGGooZBaJCW5K3XVlPfzy8meVMtZfG0P5ub3Vuoc3Wu
KQvIRBfKQmgoa4MkJ6Rf6ZoPfjsOZBFGx9rzfOhIiDS35e6eoWF+mLan/SkpiWfVrDSvk4ZR2j0r
cm7m+mlC+sHXiYXtxoumlQPt8eI2jxaXeTK7jLuTB64z8jEYq6fen6QW90+jadt+AMExunBVVg50
l040fbm5Q4Sd27RT7+W+/dxZCZnldZpaKdl7hvWshTV8DEmZ3bQPbRsuATeaJl7qPLzEaQV399Cw
Pnbixd55W9o34P2bpyslfuzUubu88w+xd3fPGIeDPQGzHhykfHFzv79+5OEqe/o3twhu7iW8+0+/
BtzoPv3Yu5D2+OZC1La5uVyVDJ/+xVU3L3OgjvguhbDKxfd34ykPJz3c/RRujQuRRz+DRT2SHr8e
kqDcnP3Gbr9cx8GHqK04sONAfj6bxi4OsPMGpMf8xUf4GwdpOd6+NyUX9ZfZ5hqs+0ty1uhR0Jw3
ViSeGrYWbV71mkYUdCSj/dKNgvZcmf3AYYyTFaL5eYGDjqTYZ7KDkNkdNKIyaxnuA9Ld3mw/6S8v
YKLrBezKC2WGN9CChKW7dN/C5NGbfea51ZmlGr216M2aS9hpOjP3M+/MSrfldM2TYJX5YYzJpIMl
fFp5IMMmA9ylCX/bZn+sjNymCb06L6H6nZAZYKQAIW6GoJ74aTmCT2axkQ8HmgQu51eTTxUNY/1B
rr1wB79a7YHP4nu5SrXlvby+rhWNa1h22EjXfaoiZLryzQAzzihey63yJczDLpcC/OBqKUPR0gnX
+X1y3EBYrcVr8XAqWscbaKeWR4oiPhrIW24gVBinFNcORvJBAUBn3PHcBJwzhYKqxkhGPQRd/Yew
lr9493mSfD7Q5M6/K+R6KZK/gsE2pLZgEKmPXMVjBHR9YVn/u4Rk6exYcvvNICLYoBsnUnQXz4iX
rFMuz2mJ7ATcyhaAnQ+09gPE+nlF412+CbluCrOzfzP6IEi2snE0gGILLJuyNdjOeLw0A0rl77Mb
vGtvqRjXJeuLAaxgDfaAT6Q2cXMoL84rqZRUjVRmkmwIN7t8IoVxcUlCISrC5JjIjyCx5S8FUUe5
+g7BtDxaUAw8EP8JkIabka9VdtC9KZdQkAa34RoAoJOu4X+Gdc2Dm4g03hP5Jl2zhR3JcrSS4uj2
LTPxCJeg1ELwEdDf88yKiwdwSnMArO4cTGTkFtB4NZHDTd3yTKqWQjlN1UhkVcjn44rP5ApC7mWI
6AN5LZW9G8Cw/27//2Kw1w3vrzgpMuJ9xVPkWYJ4/1ckN8kXe/O+4hkrKYkMHYa6pSvWDBAg9W+F
+ZxsItwuN8q3+y2jxb3/iiyODWmA4OkrwXxGujxOaoh/gIdSZ+7Oj/C7S63kZqlVMXlST967MIAB
qCcd54jbaOBtJd9TMTDkfF9SuJTASfD9nyA5fvam1JZjd4uHWz6QS+Rj4RyXV/QzKA5ewG1BGXy8
I7HYVgDp8qk8gLsJgZSuPUrReH2ok3z5V85+vGfEpKy/T4W7XLKTCcu3oPzvJ2kqCH/+Cq4fV7jc
fNYqSPT+akeXrHHCyxXfL771lKfAgc7zkBdwd9eTF6+eBp7jvQvsX4cl3KqREOQxT3rwW4HR3q3W
YGvhA6eeF0tqe4FLXR4pr6X8i1XTvHoiqdXPXPH3c95JdeQKUid8C+OKbwWlJPm56hfrYsk9sL6D
XbUAAkgt6XLwQxKNwHPAXdMZXwp3RuJitY6gWPQr+YXol2r6rT9eXj4Eog7EXwq7kdDtxv8tqNAJ
qeAVJDtnixSW5Gm7WFBRSnmILXzDtwgSPJSqXJHgqIpOUVe6oXWkVjyR26AN+f7yLexBc55GzOo3
PuO2k6fVcNRL0VLDCzIXz6bZN17/NfXME6Gi5ykELXKddODZAuwAgz2X/P2VVzJCQnefGSSO4f8W
n7xOfHZsrVtUlqbKh3Kh/MqNqD7/0XSezYpiWxj+RVahSPpKToo5fbHUoyIGggLir7/P7qlb09Pd
c+YEhc3ea73rDbyC0vv/R4VMgWsmslrFX8WH///y+Xr4z/8+gOaAr7k59534LlSuaGksdLUoHYRu
gnvj3GENM4YZ/Uz+gzaa9/vfT0QyiWH8vx8JBYN37MCFEN+W8D1YGHwIuYP4bihNIJXAPEbhp9gd
pAYSNQh9uUdXIsN5ibycjEwdIaiXjzA+7l/xKZimwNXg6vCt+Ib1+baEXPoighaCw9tCwwJZBB4I
f08NFzeVEn+uxiWPt+tCiUxaPRbfEiVFG9T3KAP+GgZp4feHJHlg3jcZpGF3DSD0K5/obpBUET9U
b4CR+C/8VZ5+DQjKRv+p3yN8/X6F/yr8TA+/KADr6FbGlTZS716jes8pxkH5LyzlqB19Wrf8hRD+
tWZ8L+MOW1KoA17LW3LhWyAVQD3I4LM2nFfFdG2xf0yydnxFi6yYrnLE4BMBx5enkzTkoUmcBf+J
S45muBqVcA8/LF/6hfcHcc/WvbEbyUZCapRQb5g2x5UEmdnSepBRAQe8K9Qm8sXhSEk2ypHXx1Ki
Up0r3AAZRqvgusNC/RGDAAMF1gcCn8aGjtCHdtITvmN8fM+Et3VxLcNWBCHKnW+pIgSdk6/ckLcI
4+7fL2gZkCYkPJe/loz8qILR4zxkrK9d3ihf+8QRL3NRu1+rGClDHw7Nw0Oywmei38wf4nN+PWgM
6OoxuhrQzkAXUuEU4EvhcL3epauQat4mzXfyuNo4pWWap8B9ICJ2737nsBPgmvN+INAzua/6TGUF
rQOSRSFjSyAIGrwlxBWCqw9/AcESYtKS8A4bycReYCFQdoV8IsMHF21q5laywy++RJbEF/JyIH/A
HWFSyKwRsgWkiQSgbPCPOAGFn58HTUUwNcr4rlnYbHFh4PfAvBnmVjV/ofH4mnCSodNgMwbVDRkA
Wx6qKHFm5Bhb3c4Vx4phDxYq/mjfWXYxpteJMZVHeG4ZiIBPDyyEoZ1uW8I2tH9RkqixiJeE5gnB
g4xAhE7opmBtUrJhFUcmJ4Q7xdMLs8NEBrIbxIvMUmW7gPiCAdlcKd0q86mYy1OBYQfoFuGkuNUg
4UGLyuDveNUCWHA/GO9DN4MFCmcLQFq28hN+lTk849bMQTlq64Y849TBWoODCzd5W7dmh4d9JUyZ
cVB+5u7+D3PtOnN6knXPxMcQeZeyWXQ+Pw82nvT3uGg7Mmv60/YkOgHi4CZG+I6+J7wIXuwm4/uq
2aTBcJyv9Rm5PpN3JHkfHNg7B//yWLeYq5syDUwZ/FZG2C5IEhCZvqd8DFABnkmLr07lAIMX90eH
1AZdRBYdiWYYbQXUhuSmNe4q99uwYFRz9RkG+w3oYM8GdwtFpIHhtTaQXZhDeZSnratMuWrSvD7l
eFgEvWV6yMZ1DDBLjoT5RaMHWxn9PMKnMb5C0hi/lFzDsI0Vh77HJJO9whYR/fbD+gKnwn3h4uF4
+pvzF3mChwKJ64vhGFbywpj84Bx31vtSk8uDqxdC8Um+foxenkhZxmoG8SQvzvrAXBEOAwoaBNwp
YPT8DXNibcz6qEz2Y2NyTdrjc14RxQXDGAtFDhZqnqM8aWCdLnmhmH40sKvW3dfpmHojnaUG/ROR
8NvncQC8yasc/wmo1cTPKSfpS2stPo2s16WxQFei9x0Dc/Y+YRfmj3gf0qfhKRMQhkc1DFMsBSFM
ofNTWLskI+Mabg41E9fi7yAyhjiI2T2S3dnjR/e1ishzXXn80QAocSmPN7wKOCHY8I902+FnNKSZ
v53U4xNT0aBOiGqyn7Tj981v98G0cKeiTKNqHvK6rF7qt3gMnfeRtqrGb0G5AnQ2bxj7QKTDFQ8X
FOqioxo9/25/Bkg+TFZIZhW6NuywjSUMTRS0Kc8Jxnrr3xgJ7YlkQZrD7Ngb50vO6fvyuhxMpMlj
Pfwre6bEQ8G1g9oMW1fss+Z9V/NiMuGah8QI9mkqAniELFdoThuI07Bf1k/Uojzb1fGnuxXJhZDc
+hZPOn3HDAwJa/GME9HCMlHJgjuUkCcxCc4NzBYte41hsZUisf3nlKpgkKphKIn6Hk8mS3KxCa0O
HYq7w3XyHpjXyffyKAGFWTJWuUFEu70vKbwne1ebPiHyFmPVpTaCmbvVJppwrMqTR+r/M7TArYNb
ci9siNyYGK61c5t0C+2in6RNb/mdDTf9wwfyDcNBVAwsePpm5qWzPkUftOJEOb92nzN/za92zSGE
O3huKaCGkOUFf8dMWW8LGZABMyfyUQaQMrbvP/5WQ1NlOMl/w28AE1/gVJ8iyIEbjccMgfKgAY42
ygPJHtjGpY7zuIx19734rn6XL90/5JIV6T1k+Q2CF/AQW7S3J5G5th7T/O+2rYMaPEYnwlGbNGfy
RRbFrIv5eEI8ghSxgYAvKn/yVI218UcUk56UcBtLZkZjYBQu/uV7uS1uCzXBJPj0ObzGAr/IVnn8
YMPFuBsmS+feUkcSuRAur5ibljJauiFLsTsg8ZwHw4TSnGL/oyNOMn8M2RC7cOz1rA5joTIsvjyI
lsTKO/EbWXGMgFBT82xvND6ZcLzV86/G7oKsAf4+TMW11c7SYrguZvoGyi9OWXB/jZ+jgcivusV3
3AbFsrfo/WXL2/y7lDxSRRe6B+Nyyp0AfhrE+eS7alasCRZ08A3BfNq4DvT1/QTjaCJ7+zkFk0X8
+/E6348LIK9sRtpMCOGZyM0pWz2c3XPzNZvl3S1EmHxLCn22xD8xO9frx5knttIdfdzf3tea2ODX
n3FxYbzkprtu/Vu+Vm8W7JgwPKZWbCHj/qQXfaEYCNUuViyI65b7ca2G9TBoeaiWT64QUWgEkOhm
n8TO3Wd5/VhYzpAG2tS2+iZDFSt1GMlmzdEK/2ukj43gCo2YNhLzVEgGDfwje7CH+mVLOUwPEuyc
ZxGmGZkBfBr+snD4zD707nmNSm/+cqqRFBXeyxP4+UKd5kQHzffYFZ/ulzQWdkzmftmL2nVzxo6X
zRhWCzw41E3MxlYSlgCLu92bvEb4UF7nN9JFVZ+JhwcpvDjoYJk63mcTKhqk95R2c3SXQConxWMg
FHHvudvfs9jlcKEbWDyeh8/svnlMq+U70kBSth1mnhle547BLq5auQ6f2VFxuLUybAeRngv+M/sK
JpHu9SW2b3myh3uH2oSrcuw4qtA06NRFwt+f0DSzJKiKxUdIarllWfFLdbvFwH3HULS83rRzWQOz
yuz8/37GeRh1yFHWREL8liXuIlAUluCnjop24o9LwIP+RPoFjwoePwaxOiYcNII47MzbDZtn7/DF
SGItj6QkpxSBZeTd8dC0+2N8zgcTY3YN25E26zkZKFPtSn/qzRlS5uESRzs9xI1yJLKvhtsiKhwO
0ZXcc5SwmKkbDZOfmJaFZ4RAQ/Jldf8ttpl6Ubr1/IvnWzSwe5fe5cYZCldZF+vnzeaAIZhIAST+
b9wo9t4pRqytnPpVHfO4DtnJ19Ia8+9IWuTwrEAN421mhhD0xkb4ZTYIzVU4JbKrHd7xPmEv6WVB
8bO08MPCABE0oJvDIkbMibcd9+Sb3PG9GU7QrZqHlkEyFyl6J4334KmNnlueSVQYeEuZJF4MkUa8
nDL54HzJ3eK2hg1JeuuHg0em8+14pKGscn0o8XJXwS2ZYKrgHtwWV5BlCnfOydHH6nmKJs6b7y9Q
51fASILJvXei4wMhe0/mzQ45ZqM3Q0nEECvoe7MTzi+BsqJECnnwPuf98Xni+mazsjEzzqsF+pPP
7DVDg23fku5YndXjIOJkfuy4oNVogDUf9r1cv4bvGug3t9g9E6oCF1mrhzMr1xuH86FXH5+96DEa
rNt1jumTOlMIDb2o0T1hV5gZsjnAuQCX4qv/Jap3hDE2y0+XYgwO4RIUAiZDJqE5Tcjlit/BD7MR
6Hd+NmUbee2aZUcvaxZeuE1tjQw+V8NC+bm8EYGerRg1j7D/grZXYNzlYvqSNMc9RmItFFpzz79P
Qo16pubEHyel+Tv2iRvBwUjgcaTihPnuvQTcIlocOLBIfkx4akRhfFhAB6k7ack4DPDcByO5fZGZ
WG1rDSaQ9QkrbtdsIzyLGKVKEzUAL+NTnmcAR4Cv9wg2NdJ9KB7fAP+W83CJzsGlV6JpysOiZ9WF
+0r0QzlrPRI0dh+QHnJkvXZpHLMNnRKEWTiHQbYgUerGaH0GaSL9a+zSeaHsQTuWNDLOmRoCL1ZQ
A27zgPoP+32wYuALqSyFqg73egHdXYUCiOU/nNobPP2nStvv8DsT3HrczkTGnOHCKhi/3Hr0msvw
4CjWYEcKd8/hFky4wACM8s0iZoycbVqRt68bZg9IgtQRTL/ebh+WHg3Bb9XF7wXP7Y1Q5njI2gyz
Awd1cw/1q8NXshopLrhgQyeWvcx/QDHntM9mqf+Zfcaly4GHx8l72/fSsU7O90J8Ud9DItQb7Q1T
7Vx+8v40LjAuZ57spW+33Y9wUVamb/zWeFVMQ/qFpY14Mp44QORMETrkSAsJuwvRSt1EM/ZkqMjE
qmHX5G3FZDV4uEw+sYXAPgV50Xf1Rgjs1HMZ/wYepP5ZJw7Bum8gi7C9YY8116M2GLgKczs9Bt/9
sCo6FgJe/+jAcPi1RRtKPOJzxJKxW1cOKap4gZ+LlNDaYV45QMEjvEORzJ/1s+wTlQk4xkri91T1
ijnyD9zB7CKoLwU0pF/wnOJ4Bb/Fkr0S/szlBx2AvcPs7e4LDQ988zb5dfyE+jSYPzfyNBtnTK9k
qxgxT0aDiuf1qNhx5pdYx9TMRoaBSHUskYpUc1V2y6mCxxcvjp119IO8qW2eB+Xt4JKZNmZ3we7R
MEdM7iG4YB/BnSgs5cQ7pn9ZKZsrhApUwuhuB6aMOhPj+E40UfruymQZmkqfZzb3GMfnl4wk7HRC
IpB5XWCGM5f+mHAe2QqHExIQMs1kLJUFytOrMSskfB0O2uld2cOH9cQS6O3w1vx80VzUpFxQZpIO
onUiwaAifOc6K8lY0wLNi89cLY9t7/r3gXUQszUEHK4oWkdkUFRWHTwXg80vvMaf8Cc2IkBN2Uct
0TqVTePYozuFzIXLTLutjpXiCUjhLOwSMS8ZYJa1vu32k8pH7u1y7Q/DuArlr1XC48FbBJ4tyELh
foe4VdOpuh8AC/J20A+t2z8VovaS08rQOSM4m18OQXjlvAsyqEMBNwzJUoazvcXXvhky5IBuGPPS
oNnVWYo49zqaA4nh5/NEyt+uPhZWQZvart+UXjRB9ICqJZNWwQKjV91SiYj+j80Du6pQmctm9PY7
PALLOccgFSH/6H7+J6+oUQ/VqPKWvektKDevqGKkMd5PWB0eWheM7mkHWcQ1pyeS7lV/SlLA7Hlm
/j2icSKjs4XRFMJ2svJEyVl/Bvv/sjxSaE7yZyCqtuNAg+uFYtLqUHLheaPhOIjbh/vA5POYr/es
ZsbzFNN/tLWYfCPIxIsbaz9KUY3eVfYbUjBQ7b4s6iMcEStEc5xZuf0+UqrWOIZDKv33hgezWvgO
usaiwSqttAc4uvAkusMRJofsp4suLGxQM8zKjkaQH0lfeGnOtfRqMP+II1+ZPI92D28tBBSFk68r
3AzBvnK3t/cxY36BBLk2HLW4C/nWi/eT8DNUwzpg/wWLT7LgwLLGtPtTpL1R7Vfua/PshKFr2ZnK
1e4nRvzQ4uYj8IxC9GiWEfPGpBm4gGjs0QXDs9Kgolnf7TQXlohbMIL+vAuzQJ92FzyaUc0Q65ON
uCnEPGJLEVBM4v3IvU7gqDWkc+frbMn1vc9p1oud6oNyTig4UvFc6Sd18zLpWnWhy053BSOcOTUW
Q3eHsnBBm+XcF1tw2fycM5djQDw12P6eI3psmmgQMWny83DAekR07FvskO/YCRGzbP68x4WBK3MH
0GUMqemMSLnENap3lgIZERCoCDgO0jE4BJ176DMZBkLTwUYZ9mmYV6kbhJ707+z0j+iN7HFxi5v/
mkAIRIVFrzcuF1eAuKAKVer89pjhaRvh8wh+ArDsDn2q9P6KlnZ/Qtx5/aO1XoFTXIugh4n43i3w
zlte5yAuvbj9h8nI/7aL3XckmdCxzM9YZkWvpMVzu9900JpgOa0ajEPMGmiyb75E1fJ0jXMzuiWU
6IQYU8zyaPp4IzdjPbqSpEKTQIklCpu5gpU5xQ41pMju3CfioDTRfOp/6h+zSJpk1jo18fq9rObZ
Rj3rPNR0/yhAEQKen3L03CGj1CcP/HtiKQAwC4fuw8+pu+Lr9q04t798gmXI3Mity4PLwnUCehoG
3Zqy6rFU/iiQ3JfzwlTsthic2FmrVTYD2Avow02EtpM3yOwkP/bZ4L37oYJbRygUgrFjGpbJffPy
9nCEgGtcoJdQsPcm0FI8abynJcNzh/zQ4eY6KUVPH0wJm5jexwa8ns7T+C7+GDw4+ZLLwP0DLEZO
aESvP7hpFE9weielBZ/VJ7LV0d1m+jsQWBJcvU9E3dj3m+TN0OfpwYWO1U0/VKa/KcwVhLkTIJsa
7IaiijkSYxLIiB58SGREPum0sIOGgYHYycR7NKB36jtgRgISIs75jJG+xYHxmLUBBi5sy4r9dIvp
wAezhWswBAC8WuAqun+72QP3OsEf1tYn1x0JEYXhUlA269JT/D4kJnQyDhppFcyZk3byjTji7zvO
cE74/dYYM+wXxxmxZUx4yFubo/MEX6/mYNr64cYUZ7bXbPQ5EkUbQkeuL/xN9FeraoHgx2eEU7LO
2O7NRfLeGXiD7VgxAqqmzqS1x39m2251aG4DD8dofFDxotZ37Ibjt3+155SvboG+Azuec3Us1t3f
IHmsmktxILuOreA9sLkWZQxgQvBfSxmAI1rIiYoRMMYNOKtDwCTbkwr1j5YDz7vKlFK6dlO5aKyf
C4SYm82v30FgPXdsKUj6gssAZTZ1KkznLx2lRGoPTnL4DrRSxN01PyeVwx6ZtX/AUs1Ueluv5ds3
fDhmkbaoNbPZ/kXN9nrBKNbH6NPNk2ba84Yb9VStwOqqi558HUa3rnokCukyrHHY8UoeV0oEDqYp
GndRthtjTCNSXxEqY1xWKbc6JLvaUbY1c+CJ0wVHOGzLYAVAl0S7/XWA6Dqr5psugYWANG4cfLnb
77wmt5olu+UAxEqdETDBESQz7kuyMMdGAviXBB8ZuA2tCDsMR8kYL/rPSUu4Vtxc4Q3+wViuCmpH
Pr0BGsL9mRxGDiHOAd15r9FN0vaAOeEZMtZi9FhzWI01fstBz1cWAMDuI+z8cl14H3xnaD4H5BEN
x+psP34mBlYTpfMHfOu1fsoj/xhjl2QVazqkwmndg2yRxG7fgM/tNHyDYxcWBxf0nBZJ4kretbAB
5gUeFRxs+AyAEmwNZ9332JEl3Py5i4vXbBjfiSeC+X6QeOoWtM6lPQQ/QKifjvO4H6qnN8nB89on
Xgyl5tYAYttbSh7XWH3nlspUJaLdR61zuMNstedQs5IPh9NOt6hWCo+MDzCOn1UQbVxbVU/I9QFg
jdEnZCKC2Z0D6LefU9mzLnu6BdIW5G42xegYbOuT9L/hkIAPRO3/YBZl0tB9k6SEb9n2QiB7F34T
DlDztiUcDmMPzmN+fQmnE/jWbU71qOERATttkAjPvjuphsA7Znb8MMZhGttZ2eUbUpe/N5pAstWE
p+GNoJDYh0T2NAsWBKaEcxghR9UubelkQKSCPgaEQwh9sB/3Ft9tfyJvr25lNdN2wZ3h9GZHvLw5
0ZHS+rc5M4fbfHjUKPCYL/7bkPZR59eREnwnPexJhCnJzVXX310+57j3+6PH+bG8J4OIY7ANHCA3
KOHzHDhfkOCACDn/ykSnJFBAr7l7ojDAxCKd96N8qp6ZssJThAOlTJsLj3mzAjaVHW6Ns1+Cm1sw
dmcC5x6YX5zCimPB5VpmbsSiZ8rCKUzpw+4QKpsq/tncYRNQni4eVSHpraQ4HpAjUBNd6st9pTpv
HqTPcr++njhJllSJIHv1iojmgq0PvzOMvzNGnGLkboixB7yzFi/J5yhfwnfiQMmv8L/xsWTH5ras
CVydwdxgigofFKythZFzG3WTL5unepDtICFGk6Yb2iUIAtQVR0g7br6Y2WMmSNosS7U1t8aBssSV
hZGhODIS2rSHgzyabCiir76sHMVu1hxDmvOdShyNM2hI8DmFpSVhURznTN01v9i+bEzrtVA7GhEa
SpWB+ljIm7RjS6V/ZoqMz91wiQYYD74kZ9Cdmh/OCcbcDORTinhebLKTXWHITZsVIhDyodEZCJxl
8ZahKaWPKYaQ9JgZ4ECTFNsnHFLztfqsUOnCilvcYS27A5dENk8tQ1qK378BUA9gWlnU0dXOnNKV
nZ+DiQapsyBijNRgkMDHYtCxGbrfxuZxjYiJdHM3DdvGZV5kAkomH3qmP9nBaNbRUcsziYmLjmdJ
OIIYsE1e8/bfbFbH2IJlwnEMOrKAYzTyBuaA9/o1Szxt7lahWoz62j4ovKODZHFI7CF3Q/WCq6eb
rwf5Dg6TpSvNucK8XcxHIH8iPI0b5xmD8f3JCDGtK1G1OC5t6XVglJ4fOrpfuxqRZMOGbpZHtqL0
/FqGjUARxUbUuKJKpouv6LYdJlxMx8DCfv91VFGP9jB4uvJy4EuS6WdhFdL+WTeX+pnyakCpiy3E
VNm+rM8UxJeuLN0xwgH5BoRf085Qy3sDl+5V4MzwSt+LvjNg1wMv51oardmcu5sroDDc603dVSMB
JRIVxwgLQNHaYs6z3m/ha8iKR88u3aGGpLC08KfTM6+JCK0Dp6NzvZ9Zedn89DlCnSK6sNSdHxNM
Sps7ToP286zMXtFAjFVotJnIfZCciE1L3YAz7HFL2YDAyPTCQA8lZh4i8XfEGE728XLAS3WpT9JE
4wHkeOUu62xrUJfgG1MHcgASWnOLr5X/JCiTGt4wz/hN+JQykFcHsiUzVCYE48BcKTtIQ4dTBij2
9nOrsRSXQbX6OqFha1SrWDA4Wdj6WsBFvHxsrKP89rh3BmOOSr7KvtrSTGVze41o2aIXijEI2FMj
QmyJ1Q8TV3gCZu5LM9JIbbal5xo0EyWu5OoWdxOYKzU5GcAt6+gyjJHh4pCMs8KRU+rlVURucWnH
wveJ+dx+rG35Y6iZcst9fzmfKYUh1QFTNhjNYTVNFVS9JEZa9bx3t6+bz45Gn4KfjqNO/nX6ku0z
6yMUkRlyMWrX9IYM53DjD2jUycQiyKoi136RndOw2oHA/st0T0NlqwS/P5pktrIk24mvIMhgzRlH
O8JJqcVTDIyw7N3Hn6jAp2WcE/Ak+I2F32HzgznQuHMlfHjBU8+nLXtSxrEH+tbafWvAPP4XGpY2
o9SuSnAR6EPBKZvDYDT7IWp29/bXBcDBYTeXrXGM1RnKA9XDv3SuYAoF6eJH5XIld44RrmEwJpCC
/QJbIo4FwVxrfGlLVdUlLKw7Ynn3caC65ZOvLuqvKmgO8qUMHjMEShD17Y8U/PLoARtbd8lbmPYm
+1kdtZz2tFIFT8WxZT/GU+bEFK4xWT5jzWMcuahMBhwMLntXK5St30UskTIyFlf7zsbGY0UFW7rE
9DpV+Dvc/mobFrKg5e8TDbjerHAjgPwJd2FvKvh7TfU1OwEPd7UcAHrHM6r5jprq3DvuV8LmCknW
FXtKhwQ7dOn/JElD7+NK437yivuuErPZ5zPAVwA9EsnpeX7BG44MDAr0u2iZ3mNkaIQP0GfMUjQw
g5W6esIX44HNR5gZx5wtzRFii0c0zEJZFePigMTOOaUuE813ULqNp1hseQMX7IyeEYDx6SWDEG0w
DmjpYj9VNqDBg8MTM2ttnVsnpjnN6mtB24RkNue5Lu6Lb0RKwXUnelDGLmdB25tD5LS2qqu6Ch1C
nwwNRrprXANhazACPvHc2O+E2aj3u2h7BxnAvHVZwtQSk2VP4JPUZJ+e8zBBnVHc3X1s0Cw1hugj
47PQ8/GLHNP1cDmufr3CwwNj4T1dIPc3/J0+BKvRB7E2W1toV8UzrUK+sbJvdEUBRH9XHvZTYq/Q
ciDEU9Fais/4BS+McbAngZ2izWtnGOItir/a9fCKy0MRf0+fU3mR58wzViiy0PGgYrz5G8wKSMMc
HO4+NmV+0+dq9M14cjYKZwChAoHEj5KPhz+z0oRd9H0+kusFI7eFLA/jfGJYfU8bwcEGHJnj4gNR
SagqRq+og7rQ0TniB7r8HH/+h6vrIlOd1E/az5ulBlexY5cj48ixDZVT2Cpwc0oLe+xFu93LcBa4
NfrfBxJ65WjCR7Uz2avBr28TjhEbKGepTB0oQuhoNzRjELW8zFzy7QNACNGZOEO/sg44UWNePWJq
4YHURfACjuZWilPmJ4F0+kD9AedNaKukDWQpG0pWg8BX9VKm6eRAX8oV/SUi5OQZkpgoVC9Is+4z
1atcfPVaJ0LGRzKBVdnyhPhIC4NFqyQ8oxtjxpG04R/ovEfolPs8kDZSrnCxjZsGA2NyEHZkm5s9
cwbdE28K7Hag3XdM43JggK+V8YzzrHt9G0FgheXXnewEVajTaVR7pmHf3BvGfm/nvdKnj9FcRhwQ
4+kaPAPcWUwwZgdlIdUd/hCYwNDdIWqjoMPo6vYvDzRXbAO72eNesbH1EF49lKu+EbHXweJMGNJ8
Bk6+NJClRt0Zc6erc3rHE+xpwYBzC0MsWnKcoFRLAI3K/LqiBgYiypwpaOfi6ncHo0bFffdz4ndI
CIhp50ioM8/P2KCjLSc/hIvWZ1SBpEL7E1255HLGlptyc2fQVI9uO2P8bJxP9Dty56ZMbYdzSF/M
amHQ85wxufqnHBATM0DyK3fBo3/jnhsmlYfTuQz46PNNuCndhrELcMrGL+0+uAoKCac3fiQw/v+0
sRobYnd7elhOP0cwpRP2hPeo9WTKeYXwshX/+4AvxUHkpygnJVF3uIxUzk3ESpN7Sk/NBp0yFBCw
7pM0ksUe1br/YDnJ9jdAwo4lDLlzV/jwui2thv/cQTLB6BKWM1x8cYjjeYOlBkL50wd0QvJfBnP6
WcockF8DW9u02JG8ETv4iDVV1Gh8OvJkhMkLCZUggjk8M2L2RYiN+G2wdL4B+RQMqJnBcOtfc/7f
DfpzD8Ld1wpFzC5sn5jGVw7nbXgjKTtlAvyeIzoNYZNQLzGZ4GK+qYkZg/aJXLAfce4QJEir1RzK
+KVbWz3BzQXAN4EpdhAwIn2ychnY/XOP/S3CYcbiwtqdDxI+h0bq0dM8Y0Q4jd2fDpNvKAXdVgq0
HQpQ+zW/T9mX9QlBHGY6YxbGRFnIPCyeEMZNgG4oqBSHG1sG/Ci4ddz9traUUd884nfRALAJLXyT
wJ0tRxrm+3thGfgkQQMbg3EVg5T7Mg2JO7x8guz0oOvBAC9pQmrq5DbRwtbF5y9l4ozGZPtdu795
z512B40HlvFi9qeGbySRwWA3mMJ468XMg+t/RfGLdZDGQ7xHRHJ8bw11F4Oda4Qdw9fi9Ply5RWy
F03teN+d9twEKbiN4JYjx8yGFsYA5BMiT/arLecYutMev0NjwsH5bVcTxpwqGs8CmzjwMWsGzsHQ
EejSnoBUN6JRBPd7OZQLw/gHuMwGydN8D1kQqoWBPjQrd8LyFxN6jk/GAWK4myafCIbrep/0iKdC
Fru4Lpg6ngCTqGF7uAmDQbMgKKpw3J/RmwKP/WNm1BPQMQwcvd0wlPANID2D5uvQOrfxK+Bcc9P4
DY5l+H0iYokNGJWM2agEdG9YmRndEAA+sfXdxUhEg2xt3o5kJXSfQnFLhLsNw9Vpw9zZELGHkddw
1g+0GOcn+xX0kieqxm8gjUTOivdjdeJY6lwTatnHWWWAPLkl8HSmN7bnG2Oiye3IU1kyopBCIi5O
r400Y/YwnD0pUalfbMLsxgiQ2fQJB0bU7bT4FqjCy53dCCkvOCEvRwsoi2seeiYPOkJO0aHuvXRx
PzxwCoHG05kMJLlTLaGtfjrhpg5XLL0p+QtmTUFNiH3PzeKa8vDpfP4FPZFElV8qBjcEPpFIdWE4
MH+uSLU2cGfFRwYvzQjDh3gIOTnkCBEuEt+/ele4nVjwbA4fcA14He/wqQMJ2t+TvmxgfspOTq4d
/Amkr6qH/yrzc4xvSbbrwABr3ep+QdkRcGUNUJHhRp/0kzRmelNw0Cy+7n4qb94gLg1nCieespHC
/HLDS59XuQLNw4podVtVGBmkC7aqLSs021LoQHt3e6h67Z4N68WByCpNtQTDYotYNjQ0IE3sPRUd
v62im1VMtXLlE1GZpGb1wSkUV+/jZODkhJ2gpKJqeTHJobL70MsybOD8ucGaILXUel568K+D7lKD
q5J5hasVIyV/GOJFADrj7wU1lzOegHlfdfpzDk1MCdGvoKS4O6w1NUN1Bv1kjsrzwNKmNwd2E9Qd
RirZrAFqAxRqBW/oGZevpLkMTwOWcXZ8ppk54zv1/VSkSeXnL6IlyNq8W8KjBs7vyJhHKUJ6VWM8
YEg50WZl3yVFM89sWogWi9CUW16MnrQPTxOXNVuyr3//1JeAEt4g2RLNjq54cz+UY2hfyXf/B1+S
VjkH+vosb9j5lw49f/ilaJZ5Rgen66TnfT3Gq8O1AD12UvTxBoINCFOm3Xt9HN0YT9SeEr8Rzeho
cWUmag/VfYxjAJql4t+n30jfXkdQtAeCXuANtikTx0nv8Ju+K78f/rB1E8xCaKB5wviM5ukAswmm
NPculpfvBHpOozswwh7TLKRAGyur96Sk8CVd3B+25uf4+ZdnXfh715iRako7RgOljD9hg372nTpG
mEZ7DMHIh+ENBz1m/g/zjKcl3vk8kv01fAJj/DqiR1wwZtOWyCHj9pRebiPKFhG9lU+VKN08cXxq
nSx4h1Vc0Hxj3gCKtCZkqz1j2Ych7yH7GzhXEdBRzcHQvtF9CcU2pdv10M1xy+x7rC31eUo/giVq
yO0N4IPV3EgEjSChvV1rQ2y3O9gQfRh0VJ0hQ0Ka0pffG4lxYLE2KuuzZoADw4Gw6EuJhxw9ojZG
4wU4FelgIv45gIiL+XgTIgPzqN83Q+9GrCGeE8OLvOFJeSx4pKBmjfpB5kGjYvFQgEyfFHyPeCB6
D/bU0X5Ud4gxBMBsv8POOvJ2qEPscpUtiBLDYebHHnhdX1d9ipnOU8dwsAHvjYUCB5MwIZYq+xyo
lw7tc+ADsTsMbrtpGjOjYGRGDvUTv2ElERx4HVcivFkWjU4nK1Ibjc1b8DdIsCOCgAlabQ28yu7o
+io2IVKnLUjftoFp9ANwQRAtMyq8yTSzlL4I57seSg4h0SW2DqmwHnAaohSmg4x/cItFbxgh99E+
WGWQoupRjD4Md28rSFORtc+b0nnMkffwpz5w+zDdpjikCnPR3hpfzqcR/cw1oUOGVc1+Dsq92/Q1
f++wLh09w0/r1jvEIAPrby+QkJyzYZEzR4jAaMKMwbS1n48hxK++do2bCV6jBhKrPcJyCYdpRsUs
5PK/zBpHwfTz3KyZnGWuSkT3sQ+xKvVBs+477Iu/iGODwh/Ob4G+4DFYqqyinifhBGiBzwQ9+xUC
wjEkpFxVSFyHLx8SrfKdY/5gKtGrCq8VLyHbdCOyRsjF4G2km2beYF2dJVy25zQ9Uaj3ERhvxWLp
6MT+9YHUFUigsLa5RppfTrtxD57kGIsn8yP82zHNA7duvW+grOFsiWrDlE9UKFf8QX5W76S4tVNt
+BeOMd0ZFSKWC7ip/BWTO6k6gMVUmw384ilW3BweWJjQf8Pmwm3XOOJ6+vrj6rGuCdaC+vWGLeiR
D61VJHNPINXF/CxpJeOleRBcs5rqm6OFyqH4MzbahvpxRgSZC1buF4sGEuXbuUPQrL1mEKeVzdmq
Lt8cQw5JpeErfFkRnkOTzrkfnqv2fySd2ZKiyhaGn4gIUJluGUXAeb4x1FIZRQUFffr9Ze84Hb37
dFdZCknmWv/6h2sRiccnW0EoGWorjgSQqu4fQ6Fis9nmJ4LVcOs2vXTGPcIGm4L0o8Uv06Mr0k8y
jGlGCivmkLcLoc7uLaK5wLX6tgTwWQ/OdC3go9IO9n/Mfwq3mScyjc7m9fBLDUbODX7PfV3igila
ldaTZofz/cisF4rBuM+B+IzrN90M/wjWEWCADSeckbRpuQcL3ipKotn0afg4Djxahx8u7VMjYBiw
AKXjWR++Jn7nwm1Tvth6Ch/qwYSXGJzzJaznASGnhPPhNIpPImlIltbYHRXAIuOyRfpMWil7rd1V
Q9VRZa9XMAaRS79vYilC6IUjmkhrXzHxGOCd4hTBjWKPAgmM5eukFabbLkqg53uYnNR54uwznFP6
6GtGrYvDHopadY4iZw46TrvEHr58Apwx3zu4gvv8d1tLYV45SFyqNPgi7mGwxBFLZXMPKUwS2ITZ
Jm0iLrddMDLKmLjfmNQGOBsypgil+W1lLL+74mQwek/GZfQis966y7xBHXn9lwklBUMC91ooMZAr
SfT4EK8bp2lIlwL2gl0xS5xgWTitr4cEKOZDyao4OCj3aOiHzZXhOD1Nb/Mayct6Ae8Mhh0MaPYF
ffrb5ahIyBxjUL+Vns7zZXHIv7zaFThVe2G/4vnIeTrjAWhJyoSQ7oNjFtUTJwqYym3/vlQ8lD+O
K5oedsIQJ0/phCasRbzy4LZYnFfaVN4ht5/qS6QyZgC7G6z+NrnhIgEkLxnul1xhigNg39vEcGFX
R8+QQRptjMIsGqcdsgXYG965X+3lC6Kb/9uYANKS9HElQuVP2G0/YpW6lwJatctTPQJoGn25+FiV
M/XgYYSXhiHMjc0Dhwdm/njswEQU1M6c4foWP1ZwruNzTZE30s/3ZdezqiMHg7JVztX64KdhFyV/
+ln+2lpiV8eKMQilPq0Bq+ZV2B8WMGNC4uJxdWHcKnQcoMdo9ES2dMIkrPHRNh1mmJ9czXbB1w/2
SNYI1mQ9cazCYcDcZXsY1p4JjFXBVTOoAbDzG/dAzPDj+qOsrEbKhs6qQLOOiojoNjE/y7FUw94l
brzfBDyu9yI6h+xauLh7YLXZ+yoTbwF3kCwCwx5c03k6Fk2IFLxQNlC1s2/M+S1BcuHdURs94oQM
7xhGnP0MBNFgpNr1JPckCc4b2iEuNzB3PoHRMlNiXD0wG16qwqcheopxkgSg6IDjacTNnamdvW/w
c9NlGTA7sR+845W81Eq7QzFxGFN/TehQJxr8FHkElMOFedhP/N/HIP9ViCjr0VrPh93KtkLa2MBX
YL0rdDWBxNaB430uAuw7qLFIjK60GI9+VNB6o0XAKweriUm+Vra9q7nlPJgR4IlklJjDqInyo4Qf
TYKj0D+TKOzRDD00gQVhUcINQXGE1s82qL6BqGQROkUIqV+bwFw92rczCZc0sxx1f5TY2pFCfrBu
QGKEsMUTLrrmHZnq4YQsAlAk231xqKAtwu+H1UdWUsdehBsuBxesPkMYpr6Av9JmL6zZZ+jAKXYE
Vh+CN4IoQfRnrki5q8c/dIytUzNegIsVtNNbPLjbB+8NuEa0kostjX3z1fgxNCBnj0ko42lqejQ8
r+jEOl/lq8kHS+T74rvqrRi1UhxwMn8opNxk0T/lnKqE9Vx4ExNqFBTmIAMMVhVAUGZyTNJI+qDq
ZHvIY3zoSbng0f8xW0Fhdur7radF+HCMlZCsNgLAKWhQkL5gObZWoYiwNhXkGAIQebFMMxnashAp
4//EwB7uKOkRhdA4NEwE4BPcj8zwOxo8zRr0kdACfDoJXDDQHKD6az+Gg5swLOfJ5lmmlRwj/0ps
eiKOE+QNnyunVYOsRh9n63R52PJlKYfbF0bwuX+VIWqMbwxVmN7yLjHooselvaZ9TmyWPz8KAo46
Ak24wZNI6K4Z1zOJBcpq3AbqP1RSCA+lY9Cc/3X+Z1VNeK66+M1++/UHYd/Nwo+fcc6bf4IXUAhJ
X+p1QCN+NVWFEQ3j5CG7JseJg/ZC4uZSJPccXpdhym1nXpv5wKuwpiUNaP2Ez3B9RpCFQhrQ5QtC
PyolpwfRhquFDU46fdMxITNlxEYTh9mqD0Pr2rgpU2Dsht1WBDzA6UsUX2UmPLuZPom9Tnb+EQPm
ULUE0I5ZaYBAiy8XDw7FGn+qG/5gQH3vq7l4OE1rddOKI/lhfzmzcJe6AS6vq2NOYSyKalzHpAkt
LqTBZbWu6XzXInmbRnyLUxvwi8zOOO3EuEW4PgqCgcmd3GGRjkE/y4nCsR6XQ1FEx2x+VJVNhkTJ
Z6GyaF5sJgu8myFKchRlzpmaz+e6/1ba0+2daDxeKwzv1kyZqin7W/X3ju70zm6XBU9RYPzGRH6y
Y/XfHo0QvPE3TB6q4VjFsxy3CNqsmzstA4btFCRI4bfmPjmSdBcMepSbNk8hzj/kzcCmUJYUOM0o
YvB6f3m55BESOC1CuN7ciM6uHaUftzeHb3xS02zrc/a1uhkkXuTHUBs+yKr60CS6Wa7a8hT6HNN1
OI/wquPvVkYrnIxZ4pRa+sw+pH9GwggFGMEoQ+ObkpbITMWVnMKWohtEZHWX4JGxUoIuI5iBMjML
+GIinRx52NI2wb31ORjz8XOtgE/oZHMSvsmD079WWFxdoJUFeoit+e49fo4AMnDtJ8JH3j9dYHv6
VpG4iXoY3y4oIThHHlRPh42K7yfYEv7FioP94q52GY/OEVRjaIr/mRD2Catv03v+c0NpzoOZ7B/2
t2O+BotKoLodcRBlf9xysG6B3g6rKhwwT3eo637b+8vh7wT3NoleZ76L1m312haIPNGQYajGGzH/
zUZgUqJeYKfTnS/1NE58Op1W3CLupy+EEfsQl4WDuUUlmjggRzQne1IXaVTfNCsQJTe/RTcx9qRf
AtxNsw3dNA/TRQ0fDBE7XImzqFMcGkHgJX42uBqF+unpViHCr3rKO7g86M8v0uIXtZxz1UkeDfAa
e8eizFInd0b2txnPAO6O0lnadssvzAw2TCT0lDtM/+Ci9vlpeczouLek2l2YMUyA1vmev1NYJcIG
g7BTJlgUu+zLVPoP2QJWwNOkcNTwzabKTgs2A+4/FtaYYHTcSb6vCbsTdlt+FbJQF9X1F2HE4GFQ
iHXfgaF0d4LyAbbZYHyYCJsjlyLPhyrkt9jEtWQpITt37lGFP4ZwziCmlVsuxOQ83IDLMve12HJP
WSsL3HPGicdAc3GfiqCmKszAvoXp720umKhJsFcw5oCAN+xNDWiB1YpvunA4uZlvOu0Q1l0dytCi
l+0q3wtfE4zdWMvajLUHet4P6SKZkwQFQU5FbBJ6/2P94Xsw8EMR7aQuhIcmWdr87HLTRzLxRm5D
lPrk45mgocx8/pmOUFThOTdYKBD0WueNn1A+I9hxoq0PV6Q7x9v6GfanSVyH1ZBUukU+efjFSkcw
DGALu9bwf9tiyoZABxIc4iL6ed/hK05GqdeCTzxdqnd+fw7fm5snBZANaJ/1yQSoh3boOXvPhCHg
wancLC7I56B1A1DGQw7Sf+booFKkvtaYTNg3TuLMbVQhLOdXCZDMRiOawaEJdIrl5rU5mxHjngzM
5wqQzX7M5vqIUlzKkYgYQ4oe4GxRFXDW0d+NWYEjGXfzx7TY3Sh9uHvjB+PPoox6GG7xkIu8d0ei
u0TORaArb0yBHOTyhy9sV0QSpAP3dg8041rUW34niH2KEKwMbF6FHNuBOVSrdKXtDKJSKdd+nAO8
SEgFJAuRFnKkgB+L5/Dyu+fxGD0mN0aXwN4hzb/1mYqVjFoag1I6jVQMHamcvnuqDBg/HMq7RBxg
k1t4p8OvWMccwLJVY+904tHGKKR3AYdHbmNYL1Qk+zw0ACTAnKGVaDadC5UKp0yy5aMiQ2HeoCHL
64l/wV1EU53CYIAgu8yFySu9CxYY74FjCh6OvMo716yGGQXOReZQutlvzYa98VaFGElVqEZsAoDg
ECQYaNERPlwNzYRfXg6YRdT2gKgsicVA2g53HakZLMmv/5tDJ/p2PEf0XHBh31GyryefMIenAgIA
0gOJAYYL/QI/cwWhf86EEBOvdqrvpdV9I4KSwAuRZqDFpyTUIjQ+J2ZNNJK8iNaSDCVeiSGDZFEv
Ukny9eq4hxmh0JyeMPn64csBvZO8SjosaCOtxc9IRzSJdzZzQMkdN4PTclZfuLTM2gtH2lBnU+kp
uNUw3NbszLAMpsLUtHN+Fv81oB/A9GUBD7So+55/5cN/URWlnomaJPVQ/HW02JnD7P0HZs3FhLi4
p7hlOiWxhKnbBbsOLga1aWZ6WRX0B0Hd877knVI9i+VqQRwgH4pQU+3jct0RW3HCs23S4SA6gfCG
Apg/8GKQvlsR9MS7fAMlsukwdIY0YOAYKvbX/vAWY3OQnRIeGNlrp4QhMDbcSJPbka6PYTuZ1s1p
QLo4GjAGk7N2e18fzjB69z0o8xD5kdPv0SC0G+BMyF5RtR7MEL9wLTfmElnCv6EkJRzo5qxbQQhU
MOEjeMjVQm1TLcrJIcQoxq8XCtezGObLastb6HouoUqc0g/GkSxrcOd/OLW4zAwWdeuxGewyWmgG
nHxCJJUc4mdgGci7Jts4ZfXbbn52ZtrvKMfh+Ux59Ljqs7YnVBYf5PrhIERMlWH+KG9g5ZeT/pra
ut5lGUBP+fdbPVY80hS02omqWp/x8XkhnVjbFfRYfmmkYHVU8LbEWPZijNnSoBXWPD+qQ19JsQad
m4lBKwpsng5baB7I5uIyFjaIuIpQ8IrejUqUqvG35b9SOJj/4vf0MRKS1/vlscr2xlw+NXtw/ZTL
wvSOynGq7ukPCnowmohrT/JyGE1AWoKCLE2ZgzGsGR7C/q7awEhTgkRxXkS8hMzk2ZVhz3CUXxNO
HNTcsBq5JJV12FIQcpEYPtIg8AsZQfcVBfX9SvdAJ1H9mZfbuQOqzK16Wk6/0ESZjs4Z2TxJUEFq
DH13loybWJr2MxeY74BQ12YiqOy4NtrmPXkv0T1PFWacyQk54RgTG4aS1PzG3QY9mrKD9eCEnkAO
RsWZSMV5P8TPIjjsfqfbDEsewEs0IeSn/P7l8dDLPgACD9is9Za9xfMsT+4nenX2AeBgnhZoExhe
0dOJeLD6wqqnEr/vWmwo1gCo4sAYZVNaWfMM6zX5w5MZUFVeE5HCMaKAqgDJHnHbHhxpnXFhMjfP
y3P1CjWA43aqLXt/xUnRrWajj2XI2K9xFahXWMLyll6uoRkAOn0xJJEnRtRio4KV0fA+Na7ANmKA
CLI754xA7sgZh8kzy4LmnbONYRrKRzzMMUWnywQgYfw2uGiX+46WBZAfDgx4BKcY8WC4ovaVWcNT
ttZX30lyVDkF19T4GFeNaZik/ZevPqszGZ4erZOCwYC44Jgr0ocrBB3v5oe/3g5TEw21WNi00WPg
9Qsioh2a8vzl0Bp86H4AzMAyzs0V2W6BdTTwcqQIdeyAzB2AMYbyaxWIdst9uL7+GWUArdJM6Pv+
/n02jzVTWKROoPJKZHDE06afqtVApbf/p6E9CKEyxs+o5QTRD52twQm35EIe0sekX7nS6U6jnscv
2KNXPqE2oZtm9+JggJRxrNjvcYrZP88vVvC2YuBVwuxlfk5HAqm+P+ZswQ9uITbTToih2EsksXun
F1myXtzJF2aiXMqy2dz36blDux3Vj4DHOsMhbyYBKjG53/dOjxW4z21bL2GhZRA/ts0l45Fn5UHt
4xadnpuOA+YvPf2mzL9TxgF4COnAlWzWNj4dcF5rURBpyKes+83unTTGizJPnLmBHFQQ7oVCLRWB
y8zLxKlNzpjHGYEl3Q39okNB/eQPow/NuDFKaM/D37y3qLY34RHTrHUu/dK8PsbNkXMx5jHQdjwW
nLjZP9Uc+AQwO2gkfng8+EcRskno60Dow+HFfRhNAK/j70z0O9pJ4l8QFyHUA/ljVwAV4l/JaBcP
B4gpNvngjxK2M+wnIBTFngSanibjdQA/kUN5pWVDSK+t4Um59yUJ4jHkWpt2CTOVcToaLs5SCPBr
xdXXr9ypBwHait7D77RhnQbFgKDkWNNJe/bunKCUneCa2RTetsEp3lkfEv4ewxuRc/BPeM5QUUIi
0Jn22i9snUisBPISTlaoesk9NmYHHw4PkJXYDWhdQeVh4T5DYwXGDv45wLftKzqqDpQHTYvQTdPZ
d6QZ8BFfzWjAMP4rXJs+ql2Qz4j6F9moGIuDiyMxeYGbMjH5YmZmAe9JH7vY9hjky8dnZiPYEdwV
Sp6dEAiSeVQJRyY1c1tYeJUjyLeU/gVUfKo0i36uRPiHAyoWLG+bKf6zdFp+r0Jx4ZkBkFzJTYI2
+7NrPBtI0Hvb4hcPrGE3+LxogtLCnkHYBHcL13iQBO8QM9ZMhfL6x69z/8wtp64G7/hN5HHGUXnm
44NjzNEyJBN1Tu3Vm7KB3Hlu0+F3jWqMuZ5Bo+bJcTVr56pwFcQTYdVtMJq+vKbsadIwH/8Cgo0u
2e5JtWurfLcS1rN89l6Td0N4a4uZh0zyIYlxwnCgJARZ0Px8icQNdWtun2t2xe81+6vn2c70CHrY
cRfgQ3z6V/UxaVcpFTIfk5XMdWCSxu9spagJZiCq6qJBHt5eSwGA0xrU5NKJsYJJo0I53V5qxu+f
gEqcI4GW/kAiAhFw8GOlMXtvP/RIPpz3+SSVpUDrOHZnen9zq0T/gpA4ypnvGV+OkY6uf0eg1mvx
XhnH147wwuTMAHRHcV/PiQRMVYRbAgoSmWKUlVA5maKHzxmiNEX8U28NUs/Lfdfs9Jjd5X2PgZ2O
Wo+vZoetoKsKePHRcyHiUsVBjQbMrC+NQVwkA6aQypnES0pGTNvoAUA5IeTROh412hr6Svyta+F3
S/sPV3b7JowLmSCLnjgoMMsWL1Re0aJsF60GB+ZfDyND+PF9GqUvnH1LnBy4xK04Hk3m/Xy2n2fS
aOyRGaFvmsp7bdVfMCMY7LstKAgEGh6k79zAmks8kwbUYky29umc0W+DphAet8zsgFEacsu/g2hC
kL642NN94PEyQ2VrfQct1jdA+v929axyKPrkBXIxDqVkDW9q1T/VK3Z2uGcHPPXuyMCcG4UzjUhL
qyhGTVjw4k1Gp5LSynHu0R0Y0FYb5y5qkD4nEtLwyute4WfgPyuPPanHO95hxMfxzSfvEKnzaNKB
UCfCef/aSevgRJ3gQouRJmOFp8M8j8PTBO/q8FGE+v3eMmp+Oo/SLZnmYUABQqa5xKneJAvF8l/O
tAVU9pr2bUC0hJXZ+ApTiv1g8gYb5rzk8Idhg2PeM8bZ7PB0UB7qMwBdUGEwXa5Adq0ZLjBKgo/C
BQ7SS7HBlRCKwr/3ysHOxs/vv/lg8btS8eFFPhOmeQQmlPMk+JJybMyzFbuRHmHSR840ffW8iJGv
bEgJ7h8J0aVLu+2NnTruuD1hhoH9K4QniN2UMU9iBhvFhQr2T+x/Z+Xvx8KeVhPC/yY9Bu4p2biC
8qvsKZX2avyDWIOcweQWW+3590Ld1SdgjSZsT8aobKEjEJXb66Sy4DipM7u8wNeALsCgWj+xzWAN
IFoc+jbSkZhFLnu+HjygpiF3YncpxjJDq2tOWecUc31UN3b9wDBTeB0Nxr0T1WkW93cJIm2ZFo0a
VacP+F2wjt9DbY4H4QMTLXjEYXka/NO3Qg2HoqmdYcXM1dFgWy51AN3GVeLvKbnoy3amPix29xdL
FIXf5DCjBV5JG/nyWBCCdlTEM/HZVtf+zc0BvS15RMYr05jFlwpv/x6CboKv+AOviYs90pEXGXI2
5RyVPl5dFFzccsTmT6xK9iyPhbaggn6fua9ArOeUZ4Ebi0M7X/+51ohAiyGjBdaSWfj9PDqsyxEP
CCCbthNu6Wmkjs2V/MdjIK/LY3kEP3lNSeIlXQJLJ9A++mLGOAxGSopTv3yJDYTBJRJXQETac04F
tOqMVoErgFQAPDmC4sFKUB9Nwbrkx0HQki0CJszFYd+7KhHbGQUFuRHMNhD5sUqITjrWc1FZQFpg
YwXZ+wiXz/d4cJQxfPuHyGY7vpFqCErN8svuTtcHsvODI0xW2L93aKwHa+ZRg6PIVqF8wQtXPpLf
QqYJYWMpAOCdHIQcTNe5zbM/SvwfQCynRERsAVDZigR3YsZMD7DoFtZziu1Qu7QxZ5srAD2Y6qRB
Aqv67LxQOiWfgOl32HRriOlfpsx4685MDAvn0EYQKznmXCxYSDI4xEcw8cMUuyARNyFPmxF+8MBA
+A/hu/4Z0jrCr9S97Z9QQGILwe+DmA7MMaFO6gFzSnTiuJOeoMcg2b3D76vDdAPrwi5DPmDI8Y8l
OZT1aEnXN8QS2DYCeNkIIoU5M1Z3NpETyAizSSLwTUhUjfs8z0/5eiJZU16VkQNMeyR5OnKaFE6U
8B0WtvGXyhmfWUecpwGiWr5vSZkIkYq63f6EJnqBkj+l7kWFEgPFbKrYhsUMG3HCzT1RKEEoZ7Az
RcU4ZzJxdxgBeqSHYDWFtT/7CEMCljWEnYNzugek5MLPYYbJO8ZZyS9CfS7ePyAMCvfeWSWOQ3SO
+qrBWSNsccmKBhMz1iJGhrtmpMakmHh4bw+CD6xQ94bs/+tod1pe0WD8GMry0DEEvDwZN/aFDO2u
Whw7JHObx97LpfOQgbP7MRwytlDJagHmOMEmYjeFwI0njCO4DLG01gJkGaPXFfkJ7y1bJ+MdJfUw
FYUW6+oesXFhKuTgAWYLbQEmAksE8vDekW1ACcDJbYiAwWcAsYQLP+WNQFdmTmPAj4RJseCc4rrA
8HRyRECIq5lAUQrYaxAaYWwPJTnn8n8wDML6G4WzN0dr539dBYFIY41hL3Bby+FZQ4p9ZHIqbmQF
pmh97DFJ5A5tlH36DNGX2kKRSXVHaLjrWkHieNYUAJnbZjjnHb8vaZG4IN+/A0tYWqPyYNcMXg+X
1pHD9fCHX+YvhzyPSR7ZLKN2JIEsN5gBanuMe1TogLdref1sNRciIGMRhefohPGA0y1CkOPAxOEV
jYyt+f1JB12NoZwzmEP3vhc2ver2QHZTOT7MmNrZyukXkuNiaT4Z11yiakS1P9Jm5fEJF5o5Q/iC
L4WglVXvCxPHH/ICNrWBzUSWHESmaAyF0e/g+dwxLxDuDiZTMiyMPWxinRMFvOMPrCloHywrY6RY
l8OQxxgMBgqnMDo/cbNC3Vkvmw0+Ei5GRm5nTcB0SfQRrv5c2AK1DZpBPIPnchvL6vilDkvWFID6
zdO5EeSpIJjR7cukRYtQY54PZXzIw0urGrMx2ApESrEguB90qrf965Q5txk5LatkMg+slC/KUQaV
9km3YsBm6+ARsEsjqMapTV6KzOA8u7YK/EmVG9W+3U0z8mljKRyjXsDh8e1bffwrTSdvCYDynz9f
egx7ozXNS2vXa2LEWV1T4DHrOVouf7wXdnTJntM8JqebLx1ze/I7Z8s7/gaMDh1iX/9NBqTzwOda
X6shJytbGno33GwapABEjkaYo/l3ypoXg7hHxM9SJocYDj/LVsQJUGwy7mjQPyzSdX7kEGD88vGY
4BaRuUgZKDPtGmHNiFMN13N4GKt3z8y9V3SXSATKGLaVLrKRAb49RG1ZuuBNQ5UczHqY9cFIVbdw
XsyzCASEPUPngJgUvh2E5pyzGr4aVqXXHyfUtM4D+HeQawq2vZ/I2KKJIBHqjk0cyXRXOqqyczSy
2MZ8HaUIhS2s4iuhXSA9fAdz5HTeI5qX0/Hu02Dz1z+iWBNXRqVIyFrn0I9pIs+M1ozXAe6cAIKD
YYFLc5lfm/tGdyGvNkPKIbE0kH/58OJo3kNGx8mZYDq4x0caitfuM0m2RKBD38xnDJoVXtHE79+I
gAZEMQDXDNWTAO34f507k8eNh18zeM6Slqpy1eDmPEYkaSOy5kk4mnFZ2D/NeYSiNWBzoeR0ccJh
jyq3yZUtlVoYv63wFphHUejSlxBnIv+1VEFQeN/cxDEue/hv4o6EhEkU0T221I3hsKMcvOThpiuZ
gjhmv04lRHq/IR0Zo7e1QQth+H2P/gguYb3HBkOcXrN8VNrn8cHyk0mB+QEUrkPwXrfHfWWtzCun
P4ShD4N/ZTj52mEz1emmoWqTooNb5Fkat1hMMhRkKbIPvkgzkcZwmnGCgJWAndc/QvhaJaQgx2mP
+IGOgrT29dxuFsqmT6KTsikvkNgPgeZMyxFzLB77GUbXtjYXMBF2p29rnU3Xgjh+osiTdoAT3425
wyiexKeUMAxxIsPjxaxFn4s/Y/81SkWIgiK2aJR+iehCce55hES38YWp222escduMztQx9pI+ULY
uPiIM+5rTjgP2BTh1vFhnfk7qyRG5BmXZECC/BNCjpGMSKuo42fMaORcwmICWG8qwksOpDXRlwAM
0izxmf5MGwAP/7qHcO0qo+psYu5xiPh+GzaDT2UItYQhOqM+YqwGoF4BxjcyaSWLT2j8PZlPLG+Z
b0SDoEMJZGDXIAu2Dqw3NDH09uAteJayqWLSZKdBFSEPvuE++fM1a85mFXO3ETg+RP1/G5loG9MV
9jvWE0Mc7Bep19i16IztEl0+kLxP2XWqL8DIC8ozfsFLvOWCGAzp/OVBN9p0WDK2rrhwTK28h8eR
usovCLuIceCLmEvlqw/UAWXYEplQYq2RjvRQGI2y6QnfhpuFgsg8kRhIVcVwAlphXJGSBZlc2dSc
01ixtRAZE7J6JEpAOHUBfv5oqMR/TTgJMgkNLzSdn5Bzts+SMzAwZVyGExDNGQZ66pxUrxAKp0cT
yhc2YFYr5hhsbRT9RdhbGIQc6RZdpggtw8HBfzra7tS6e/CdKDteWNQcPg3Lk54W64hhE95PBMGM
yxgKjge1jCOw8ObR03Mv3BgMo90lPRZlYhPKAZ+FuWJixyofluOs9iDbYLuCiAlIeCwOJwpiUaKM
mFxdpLGC1r92cMd2gtYGqJfmFFha9MXaoj/naMFsN6J67LhsHA8x0AWxOWV82KGMXOVAmICfhIgM
y9mPRDb4MP6k4PqMhK4RN+uPNflxynMp0UJ8qIlgu7+Y4BggVzfv0XeU1+jNIJyi10SiN25ZuXdv
kApa3D16s/+ymXp959kTlb1Ltiqio06lvjbmPIrU0RpaaiNuwb3WwMV2zrWKkui2TpZIdWDecfr1
KRYo/wlCmzN+0BBij/fQIxuP0qTIYPy9tpCYEw8fTnMQCPgF+Id+BWr2z6MdeTC+abpxP0gC1dHc
2+nrmyDVmPqN3leRfKdOsYX/uPnmvoW+6gEranN68cRvZyZ5d1++xIjxyR2+KZZeDsKDID1SC1n5
HCO2f5UOp6logzV/8MXPsw/bY6U+bX3dc8Ytc31EUBYGy+4MCgWyf2OMMbuNb7or9vsvZse8btR4
uCxNbvwMqp+Xo3gvr/Pu0cfp+R3P7z0azF4el4hD/v9Cco3bGD0rqiQ+h62tC/xO2EdpzkFK8FNl
kgfwVkRk+1lHYzua/SZMrXj8EUrfSqf/RDR1G2e+5Cweo0M4I5fBmQnjgiLeCrbxHasWCkXnzvsH
CnpY2Qoy7K7eZDTvmouoCxVg+LBdZoT8CCQEPq2q82ajgOnOB36NJGd7D3ILgTD8WRhFWxk2IL3S
sJu0HH3KQiFO0nrC/znYv2k/eJyfrraHSRIN5hnRF1AempUc9obifwmsdmkq4bqXXSQHcx2eWlyh
mXjiJEmH4JdjXtj7bf+tDm3+xNmATQEyuy46felP5yP4wNe/BWj0g13UYdKEM9HXw6K8t+E1yUAQ
TkG4Alj0esJBEKxJOEPR6aHmY9l79UYK7qPce28e8XNTrDCf0Jm6WYX/DsmyY9jlUtxhB607gnMP
r9ACb8OwqUbXV7szXh9y1RaiFGrZjjkvpBoGxWkshmYx7Jua7CjR7go5srHjubS7hQgE4jHmjNrT
XDgIOJkx26K3Rj/CE9ojCdK0wjs3gBJwCC8V4dlp8ou2NxbRYAShxFYDSn2WjiK2cf6/hG6ab0qJ
N4dAged2sQLzpgUl8AY1CPY11ixxHcVBO89Co32zcTeyZ0y44E0DALIUmd4ieHuHGChCEW6Hd38w
X2czrgU/4nuthyx0wN5uCj3Fxn7A1aM/wsPZ7nh86iE2FqwPNerZEDMcEaCM5fbo56GgHXgytzX+
ulghFX6sRmIL/PzR5q/Evt/gNwBuevDSON/3T8AqAFe1UJxSF2DC+4/BhMkwZzOAZLoC6oSF5/Tn
wFm31X2oWRsdUICyjU73chtJGF1Sf1jn4tj7+077wAu/Uc02SrAjAiPS2NeD6/uIo3nwCz6MxvFK
2TM0BWPhF4SLN9YpUGxG+Qop+Rfz3cMuH+nMGd5itKKfYJuAPxs4+2DWalgKcPKJr0QeuOmHCEXg
0PaeuCQQF8QuDbzJAyVyD0B6wHjqmbxaQp4DxIbCDsQOAQiLoZYDPZeG5tFkwALxT7f09sxQFC7t
g3MOm0kUscwE2PTTVTr6JwKEBiKNP9YmmzHtYCDAoUnT6zU2T8Ip36l4ObmcbBCjah8IhZOGlgB9
l4vtMYLULz3bgAPKYf+926clt2NEbJItoqhOz1h4yde+SsVbgLHcRb4ZdqIUnSt9gmQRupfIJCX2
23kOc+6J4I4f5jwTcFHeAei7U4e9c8+TCR54XZhlswjwVmQ89A7RTOGJwtpTApj+vhQsOt6abm/O
K6A8uz/FQS6iX8P9AJr1k5LxMy28A65eTE523JoRxTIiwAdHEVXupmIhEhjPsRNrdrJ42qeej66V
Egn2F7Lsg1+zUKH2seqZ2zA6oPIgrs+Fbjr8WWfqAla57D+HBt0jFQrPAx2s4vOkrMpIoHyGda2Z
cE4WZWD6mFGEU7zREBOW9DdO5zcdGrrOJYdzcYu78PwZPVy+coSwzgPMHg+Qhi1rh9ma1SJy4XpR
IAivxJEgDX73L2o13h01Fisp5kMXzIQgRZM39Jk+pv3Sg0pdjeGR3752Oydkm8KcJgdi7PRB5Cq7
b8xgk5BzRNtdpG4R+wsjheRPPNwGWx/ifshStV8OY+JyIObOVkyRl7+YDZC9/nZsonRc03HiQzup
Fo3P1faKdcvO+rD/UBDRCCR/DJBUpArYwNGUol8pfLALVt/LujKw/fp4/4S4Nngguo74WzxZWow/
DxDT3s6Lxwqi27a2/fmd2K/MCfKZMLhm2FKO0IwsWWYO/EyYfFtYeyB41PBDiSMIf1RpASJzyUcA
mw2aHUxN7rPHBWfYob7cKl45p7Gd5iwaXOnAMMAu9BNB0yI7VoAXl86nDisBdC4fdE907uRDFQvl
JDxIDKTpxHkJllc1KyYlenyE4Ba5Jja0H8qdftjfqGE5AjKdwgvk23uumNWIsPvmT6QX/zj/8Sfr
88NKhLuMFtidS3spQlr35GFzzcXWqG9gJx15ib260Yc99xWULjVwhVRD5r1TN1L+1qznznlEOthm
Aq6Zc1IAqcISpU9lDj3DFJ2HSRwQd4cIAwrGEVEwbjWCKsr0XA1kZnlkP82e44pPnKO5frvbIhIV
IGh/xCiCiDQzLK31SSA27RgXCgrsbtgfZucHiKXIYQTqsQQCJo1BECFB3j2dQRVKTQpBem2AnYqS
vI6LCfpqSsTRG9f2lNbg4OMdx0f3kcV55VAUosWkw6gum2iQSYgkGLLOy72y5DPtxeFHMXxBF8h+
hRk8pfFnihsEcenYrAH9MOt3YYEQDXWA9T7XXWNRO9P+kJHf6jnLvMEOz1G35LQUrUkRoMhg61BO
QCk73Ou5EtgsEK1L24ufAQnqlPYFbFDFMyfDdvHyWytEqoQAAxjhyXpmjjJ+BbeQhn9kkGXMzrjC
dZ1j5RP2x+ZRp3C3Jjj4Yh5kTkBnfDiP+QwfOEmxfxvO/veF1nvxWnzHfY+BgAzFNk4C5toTvArF
Y/DvUezZE4nLjCLbPoFg0g0C5tGC+4ClQHUZO1Ia4ke/SvcY6Q+LydPnCRYd0a6C37aH6Ie5M37+
mwoc63GiuVshUnPzC5bZc/xpwqdPkypRke9Sl7MCHs34lA7xxQTi+rjzEtEHrULnnSCYzDede8n+
6Yg5AJKJ+FGkmzEYrujVYAtiCsgSJd/4J9nqhk44FuHIdyIeOZuSidROUb+C46hE/x2mULSYDqiQ
u9efJUMF4aMgr9EmAn5QFi3ZqQYITYwRZ9zyPe7+Cg6+iXaB1ghxjV8s5e8FXcm/KoBSGL7hYUeU
acj9XlUrRrgcay981LgWEmNFQLtpjrsxT8AYVtsTAOEE4AwhH+dNrE3VazXNQJ7WMsAyFhavNelB
b7A2zFiyhWA4N67s3ceSb47SIHXVIWc9ctQFmnp8Az+j3iRdETDWVMTPiTkgI1y6NA5reQcEwNiV
wWj2c/pUmHDpQMXvNn//xoi6cpig5jH5n0DpfO8fg82lOU8m6cUcY/fuyhzQTwoaPtTtAkEAgB8y
JK+X7rEAmjGwm/2f/IhqWbHOz8cTnyzsXd4rDo8Jmi93XqMTwQsrP6vHzoX0GD3ZlnRmeObm7r0W
0gnFBPhKfSGT4BFhUPea6pMSnIZeHhbNHZmILZRRsB1gx9/dN5j4nhsL7LM5XAbX+j+SzmxJUa3b
wk9EBD14qzRi33c3hqYKgiKNSPP0+1u149TJP3eWpaks1ppzzNGs2nsMdSbgkrY+bFr6k72yQCB9
M5n4g/Hdvk/ny0jpBjLH7CjnegNEwpfjA4QoayIbMZ9krVFFwaOAStusbbJgeDQnH1wiAJbyYi/q
S3v5zeM/DdIodjdeE8QH+96efrdyWS5Dk7tX2ktXrfZ+c3lbTaHctkw5OE5xi9m323LJJK1mdymX
xtXaQwtYZnNwMdoWcapkvgqz7+tHLgXpoMWX7RUowGJ8LCxubYgESmFzoIAGaCC+G3NiO0hwKkfi
s37OmP7NGUL5dxs1k+RKoF7FsPYwgAFDe80/I9ZvTdmYIcpWuP+SpaDkL40hx3m8LHx8Dv12347b
azhPpxUlhwT1vZppQ+Na/eMC51vOAFYz9SjDDfBV6Zhu07sEM5aDA8AEPTWA5kZedYsKyTasOm0A
C/IJew2MfNWDKvTgLnsSK86evq5mr9uHQVxkwMt2jH8E5fae37mA4hZDEECJABcZPheYA3Yf3MGj
902DEL7Kb9olRCVzzG8hRsG3hk3qYnI9H6iskg27Zrbgklvsm1QlOPkcRNDrc5wt0sVvQ70iBpUg
rje+/P8nx2UtddTdTx9Q/zKjlG1HoioD4wAoBJVlbA1aB6mMXiCeU4muWYRgppJI1dBM+uFiHuIm
0kAH6lvEiBzby+tGKVQtK1/ZA1q9t/n2zW4lrh0/Ixd+TT78vNzGc+7H8g/qTzlsr5ne7y10uS+L
TJb5dypfX9NiCzGND2UfzuFhzPPLc1UE9SVmFnb53fiI4gPrtj0xpWXoKh34rLHI2n0Yw/6lC+lg
7NFRj1vOdXOE8bSfs3V/gX5gJ711ecgmPVRwySKiwomxn3eqIIJq44kDGDtLIL0sgJjF0Wp4MS0r
ticMb0pMqzOv7H+22h47bpzB30GI/mLx8imn3WoJlpaJ+ph+BGIy683Y09K092LOvVEmwnMHUjo3
Gcg2vzlcEybEJgYlrnWAxwMddNb7g6wWL/K9gVWbtA5X7915GpqCvwa5KyqQo/A42EF8BXJP2MGH
xgy+zsdl4MCIFAE2ey1c2OcAJ50PSCdUN9y52Adg8N8M6PkhfHqukrLHtA0G3VW/vcE9GJ3crClW
dEMOUaZHA9ieSBp1VtWquOIeeygumOiR5h6gzGKEoT7OD84SCqllWDkwVWzMFXQBUsJQxPgtvCuC
shkiFcTYClIXYUI932gHPEu1MY/xXjv1Tq+ZMgVQEqxq6AGwZYQSsz19dO6s5iCtzVPL/rXs/roD
PLelgDxD954E3chmbxAediZztG6CB26QTXrz5NKby/9oX3DVYCFTTa5UDq3j18EWimW9p6G658vP
Mv6DAyBf7Ee6yS9vIDSWKcshd5/M23B0/ecOS9Yvje3rER+kqwKJnuqILrAh6gXvG/d9f2/hw4cf
eDVi9gQwgY6aSgJCJlq3bGCrgwSSDHQqWO1Qk73Kq7FaZFDacxDXoxf9vvs1FZ0b76ULsvojZ030
aCCDUT7j3g3/aW1PDehU8++BELTJGeMwICi3mLAeSsA7+AF9uIyqtMCzBizw87o3lt9m/k/MJXx2
prDtw+6zGQyD68AXYV1uehu+0xYo9AkjIdOyFilmr63OgQkG8723CX43wwxMDaE5AxH0FrAfYORH
/Udxz1nd9LqjL6wWT8eSYl5SeSBaNn6C7LGux8YiBpsL5HaYPbdlHHCv93Q3Df0Sph+SSOy8gdEi
Vy/IzhUSsdYmgNDhD5MuKIIvLH5yJAasMm6IEhodLAduAkiDb4BAaj2bnLI+TK2aHpquG0ANLjpc
QXoVKESRw/fgVibrAvq3RcLBAOBmKWNnIESOykRD9wrRhqElkA9VNF401CM0DBxGLfw8hkg/5oDv
iyxNYC7yAnxUMuxKoCyjct9UOhgzP/h5T3F+XOQCQxCqhwFzQH57jamKNjBbN4+Dj+J3yO3e7q8Q
fkVZ5MbQHyk3h9kUcvy0XfJiyYXfmJkeL2FB88PmGlQ1f7Qw/VBt7tRp/mDeyOwcWz/gXPmhPrjN
oQcWsFQfBXALZD/8s54ErWKfl0OCYTvsHZ6URDe29TPu6shNLTCCYQCmkVPcfp2MeTdM1n9zU25r
WfGk1oEi1os8K5miKGnZMWMn4iQoYi9nTvLCRWTQKCKKI0dcajryv4X1gwUa0miyuAlwG9iMmQtB
+vyhuGEWs1JP8oof1lZfsVzYqJBbvrQhjFEP+lgGpiIUFC5Iu9JfLpcmgxx6K3AN4BU/fSaj6b9L
BOeII2fKhUsnfNr2kiVB3cIfK3IptVbdJBx3QbOOF7R0zEif/WtI2b2Dpfid16wh88Lk6x9j/Zjd
fhM2UAoh88EWyaZco2wln/evuKkMkDhhON0MG/Wp4A6CHMFWVpgWY3ygDLR9uk6HasDEsjeG02wQ
h9gMorMnh9jlfUZM5/l3/BTxEhVVJDsWVEWkIaQWa+j/RFIFPMefJIRasskqQn3qoMV5wtB+8vEx
B1orsUfxyzNygOi0Myf9rt9hVlLHvWhDTIfs4WoVUgdBX3GUEfsiFo+o581+yag+YqoW/aFdm8pQ
t4r5dx79wXJE5gMKCg+z3b5HT6itTDBIrQlpN79DgSVhqnCypxImkecZkuTguy7jB0AbJlUQWs6P
YpPefpt61p7gc0cHbMSE4WMx1Gbo8yh2MFJFYCetlT9uQUj/+hbZ5k6/NJsv7sB0dvfi1hBvPUtn
6lybcJUgXFcrBoRgMgjY7Iu9k8gPUlbSrlsx2T/8uM7b15gk0QaxA9gDvGxYNszLtQEa8AJkBbHc
WvdMgO2vDy/Uz70IET2Hk/sbErXiQazkBp/XiGk5aR46YPTXN9ftAYm49NDHb3Y377lViN1TuHEe
FZVVVwqPHt0UWg1q5h6sTHqqTeh3MFyZvEc3rCnQuyEu5ICjKIPN9o/09dWh5gy4O5tDsmPicuaw
5DnyEf2lB5HzxuO52bW5Oj27v3sSLpnH9zDzwbAmHwAasVt+Lozmbeg2fwo7I+SYCzZnvIj6QDno
MfbbY6Z15J7HbC1I8Rh9gW9kAp0HmPa4x8gxuoGt7aqXo9KgpvMPggMgZUidGggbjDHTZvglaYMv
U/8VFjhsSkjoHjjRATOyQW/4AZRg5hvY576d9w7G9nmaY67GsvCwXHtCYPlcGh7C1stg/Y/dtiLc
dEDIVWiLVI2WmTo6yvaB5V7k5mICxcZozdnD2RQxhHk7iD9J2yP4EMNfefEm+gIEjPsZFjs9u+FR
1NSSyGWzWo9fhANAHTxn7G7ZDfvZ/Xdyvhv4Fw4YFsF4sD7HKvWJjfjgnMyUCw84THNXkO/obNMQ
Ryi8zgKJuS8KEUpffuFdgVnQAIc4LiXYwy9gx3pQytI4g8aRTFvi9CjTZVSDGGLMH9s6pCCofEEC
IYmq68QBAIOV1oKJXgBbghU2eckt/A2RtmzkQ86XEp4UsCr36R/yZ6z7+NnPI3WETQzcFCwJZxrh
YMJn93wY6/QAyQhK8ZTLrnigIcpfR5SOYChfy4v+FqZ73dx0kSh9Y0fV5iZzGdtT5vJI+iN+d2Gt
myPLoNyVS2oXa995u3BOzxJVjjTGPIU5HGkII5JFLpDuycxAIfDse42jDdkRNkzPWVMLqs9WIIw4
WCGW3GkH+2SSoEoMYs8x2VsHRDCvuTjl47krXc7Z74QDlLfBeZrYA+z/eLOk/SJKelP2z95ECtqT
JzRQZiIUa/8ey8beHevlGZPTB8uDQqHdvQKVjDN1Y1AUcNO3MH4mqUY/1RNMTbLmCwLjBUED59g6
0NDubmsKryOuGGyp4GCvWTeUp3S0tICMCGQHkxokiY2QoDR2H8ko8kjqOfGIcNDbQwh999xqW2+r
Lf5udw3YDPTCy4KoJyjfIHGQ6m4FPbpneEyWkxko+kkBj0oofr5YsIAX3OQVeSbGrThggUitA/dG
WlN3UMQMDnz6ILTqVB1FRwNW4o3bHJixdnd150S+cmDuC2e6b5P8sSmv5ox1Bb/fvrDiaO5YisKr
AdvlWTLMgNHXHA/V6bmkuwBQR69LPqXH+6F1NVGmA7+EoxCjzs55XTEwCqfyWhkxtF7WwP4wDnrC
gZnDh4Mawy/dLeZY3s+gEe7Blqc4iB1/KPfMK9UfM7nPGOVfrvvdDUlJuO+YxfyEVATdNUmcrjQO
Z8qLeV8NtkJh3O9uxsZaEK2rrN8X7s7XBqkew68HZxrdDPdfwL3NxwtvTWw1rJtv5Zuj4pasUgIJ
hvWFA3Oe3hjUnHWil0eob78i4Qmg6foKeqIQBoox3fceGrRGEA6XB7+WWQkvQ9SR6M7oDdnpCE46
mfeex/nNE3DRI4zcoOKP5Dt2ozRTWFoJmu1TWL7wF9a+2nLocwqXJ3X7muPAKAIyrjoq99eRhRwf
2cmAg/HpoJsTQiacxCiL5igSxATQEMSmAZ/bK3FsxKUd6l3hZ4O030MmRm8dkjTw9MKl9ZqeMqeL
Xa3eJEy+iFN0nkQpOuE+H/YUT1lQOMmncMVujYEYbQO/iMM7Q5a0wg34tUiAURF/M+GbJyCse2o7
8/jvBg5VD7e7eKDecBcZGrqP0fwNDj4+rc8ARZvugIMZbsVRBPcOZyDLYXYzB90OOO5mtkOS7R+p
1cOeT9QTY4b0YpBjdx52NIX106dCjK4AZbSP+o0WqKBl5uJiLwYDix0NU2On/XsW1JS+ZYmAC51R
Zh8tgOLj9qH5hNVEq5aCHxeL5TMMijXXuiQ7rYdc7+11F5mN/PZbIkeYJL7Aq33yZaoEq+k8YvNv
KLumQCodvFwKYQ4jdtPy9NnyvmBJTFXJB3xktzGmxrLY1X9k76J8MGZVcejRnSS212tJxkMcgdkk
bp0IS8NDvLTyPiF9rz2By/xmI+CBxYepL4zmuY3ZHPWGPWTAiVwGCssF7cITFASKRePAce9oIHjL
XC4kmGqfZ/+iDvuTqHdt94cT7ejM/JzGv08+oVPyiZzsfvsdkKqVgViOFAtHXmsH5gp0eWnhWm0i
HD2OhekpO1t1SJ0Lzqoj7Mv7wplfLxxpBISig29j128sowcdecG7qTcmwj7j8Q7UtUq20SjbQt0y
jt0t8Uhopne6tR6Kcriixgxn/zXnBC+u9lH1OedDhzUHVQuWtj2AUBewSaODd3m7/NHwesGSvRhF
DMCn6Ux3ODGycW/7ps5iEL45My+BqIYIhM0+4LMz0d5iw/MTYHC6Y4kgyCT/yBp8LeItSoeg1CVU
zvIAom5Oiofi63/VX/bIFcdcN5Q5F9ZS6Epw8tGD1qQVbpRVhm/FQcdTeMluhmayhYexDNGfzH7V
loDlR4z1/CovR8gDgLYBwoAQgojIW5fXqDyp6y9+Pae9vSG/sJeBC0JwAfQBNWBOyIbHDrmJ+AQb
Lz/wZAU6OKgyYOy8cumS8ah7+jpu3R9X3jdD581qWrP6hfVR6/JVJlGTaw2TgSuWk5Y4UJbFA/Ey
/80/UjDUQpDq8QnxYEQwZD55BXwH5ifOKxnyUGYR1H4TogNYZ1yjM4RLRMvugjv3ZYjg9oWKvzyH
bxxYSJQIa4dZhUmvhyVT1YoHkPL+z3hZL4ZcAY0QAn593T12wp3W5hPOpxIWmxtsAjWgn25YXLhe
vxF2o6SyszO7b1yCdyUk2RMvkV74caP4XOkMgxlKNFwlCTngDfB0tG8gUa9BLxml3EbKtC6HaNnV
cvh1bSol6g7URggmw1v9FV6wBSU3FQ5uMJ33nX07WuShPMHzv/26vxma8HbDcm/NFaODCKiSOR5k
E5f/bbrBGSnJqN0Xbro3/2K88EuvY+ao7/i7tHMT4utNskK2X+4NgF4uxaZmykWF95Zn3Nrf95rb
mIzvJlwakD4QE+gDlcvDre93F/69ylFC8bIhG12mGJG5R7nZZ5Eyzag1+woLh67kjekssx22tmTP
7sb1KTCoBp1ACVfDycHjzZfVyZOCmD1HdxdhRPzyzpa8SrvFPELy5Gwas7nk059CxOaKvUlLx0S0
0fboX/GicTQ1xNm/5OJkmUbnrhtbtaSR12JpIbcrSs73O3hBMLiGkReX7gfxdhGc3/4Xg65kFFLH
wtUDgf/M43h7PrsU7kXovzCwKocfOjarWRfNWkqPuu49GdaQ99pCq5V1r6OZwssEqrjkZIcQ/2JP
Xmla//VzSQpT2KSvPwrFs4i2LhFWIagYJg/q3LZxox5byzxuDjKG+d20JbYD5Yg5Lgw+NKebvGeM
0ikT6dcrGJGp26tGTON/+uRbOi3hPRl3oFMwcqZpDaHtfc9+TATNr28zBl2VCBK+Q55Cz2f8++eY
0XGBDxPCd7/l+ZSgarcZcXv6BFQ0VKfSIY7839urd5/GicJxAvJZDoECeWVuGwq3kj7AkkZvNFEY
3lb+tM5muMp23axM/V6+1Lx6WuwZLCEdkCHpsuLTNZ+2FToV95awuaYRx7by8QSgveClsqm42xnl
YkCtCgv4EHyZy4jcY6qmCzUOnklgq6MvkMdF+J22sxqpw47avzphnW077QxyIG8wH1B1/AKSQmjd
CACo6a3ly+mNc6anXiTOojNuyPz+jHvyBny5gy9JjTh/37VrONSYfcLDw0pqYvvos/FJJQe7eXuv
Y3TDBI9WNTqo+Fa/PQWCJXK81fM5aHShxuUjpfQV8Dv6eKDvHcAyvwHKJP4SbbVKs0Q7V02oJc6j
UJmGjWP7Z8WntPvifNebA6Q1YHRowlnd8JTABrGTHvUwMeUjzSglu+CljgHrv+QLwU9FynXQSV0V
loKZ7oLvtm/xFYNHbWBAVnm76oiOA1dIZHhsXqWLDlgKXQSbAHF8VdGpYNyfVr4A8niKeP8t3Set
duhyTehTZI5wdh97QC8qXqB2QCXRJdPZYdGoYlbKU3QDGyEG9+cOWTnPRDdNlyqz0WKgJrkqDSjt
KsZg/1rpECt+2lWsjOF44nqY86/RAUhDbd2ShnBhfXC31XRdcI//wDJfE16Ni4/cDmpNF+BTaqa3
slx1vSmQZUoMWjqOsg1sw7J16a+/3ueiOLI9AB4LHz8OXVpJukp4id57R6NM06CoDkMe4ZirMRUe
0N8Cq2K8uGrWdA0Vee3wXW5QFcJBmo0a6OvMxleAH9C66BKsbQYrAaDMzQ/6mu09vSx6S1xm2H90
p7meJ+VfCnOMfChAhAMHGOc69RZH2xku+joPOZnfoWtSxXjdkvHAhyESVcygUmfhc6ynXrf6xP9G
r9D7KKwZwTGutVxj9bHcJ4hfy4CPU16660+nOr5fyAjF7skhZJKIxevMz5JncrUvfGlwxDu7+jrB
wMCMAqpBrh0oSuWq0/qhT7lwzEkAFlgukOW5ohxHSxx06Ubb0kOxzW0hX1Ce/27S/EtM8IfhDiaV
qS8PUF4jNCjAtZk3D+matB6cSf5LbKcCctaKIavNXjLE/bcCHXMKBvIpvDfRUEJroHqfk8hDfS9t
sPQaIk1gbKRFNoJfTvdBVyAyBtoVnWQE844yUSbv0tyec4++G/rmXyp5dMtW4b4fMqNP2gFe+88g
sQkdEvZyDg0ZlrtYl5bY5N1AXOp+c9Q2deXRVcgrI+s/mbYxxKv7mtS/ybmfbbE3s1zi3szMZbrZ
wjJhmB8OQ5v2xYcx9EJlROekevqVkLHxB4/Ypsb5q+45KFaij0dX2/EMOAd9hvSv+meYNki4+AsG
rPmYErFeksU7aIck8AjhH7YA7T5jYDzKajdm6kzGJs0SZCJC4irhHDBkyIrWU9A1Evp5fdj7ue1e
BoAVWjOg1T4vTR4kuK0yoOGTV9WV/Hm0pmDQJUwrHgnC/c/mpabGvekzZkJMU2CfyA+KQtDXObYs
RwlbCIzZazBiUiCThYqoLzjvvouEI4wKOwFuYwoKP4qhkHR2iPlDTxp7kCJUZkXgCQw5sbgSw707
X5i427VrQyRAD8jY5OO+nk56xO8bPpwQmh80YaCXHqwMyXu/HOKkQbXYx44T/2HVxflIJocCthT2
VAyj8VUiao/nz0WoIyNHmC14MKGVwKGcX+VeYy7Kp20wkmc29cPzzQaE98BTDQhSgNYYQTWsWx8I
usG8Co1VDsgmIGjtStuYn+h4MVOL+pnkwGHPYo/3rXJx1gcAhhfU1gFvp6m9A4BvSp0Vw3MFUKlX
LzpwaMCQHucvWM4MofGWoXGeZutizhy8nT2XwqtQ7eDBfShiRgm8V9oxMebsdFrleIGCyutIVXJw
wZHdQnJ6fX4JjVVEvuE6PJUzEFTMACJs2FiWDObIfXH4wF9/5LFcmL+cLfZ+RmFmA/zR4rfko2yD
tXlm1g7HVIgsSCIDfY/wo3WZawgaZ9XwmWMrkJ+wAhFOfA4vCbIEQv/mHEqcamqz8r8YYCPjg6RK
9wly9Pw5uI4lp4j0oVT4RbA+3rlH7288XaDifz6d2HmBV+AwibadLtmz9j1IoM6TqYLqxvC8BR4B
uwey9FS9WIIdCi90ayGNyXf1ShZYpvzoAcKAenrZAu96oFnoq4KVWB0r0FW4oRRDLZvFiY8J1skM
LMIa8104hiLoAkH6PVvYroJkmwT0thMqX4KSUDDtP6P01iEVhBrw1EbiVP96+c/5wC42wbvyFUYx
ApQHb48c1XK0v5Rskg9OU3jnBEbnWcA42iY+JKC1OOYMqC/OPpSU6LzFLzGIbma7ZaotnOrAlzNp
ahmrMJv1rKHsMoH+cb6kNDhODqbn0kemlwokhVzX1W/Hudv/HtRxvsD/CwLSpPE4ZbFn6VAAozTn
WEXCPcANj2rOYSer9pU+IMb2PGCapPj83vEBmk0JsGkOoDFzi/72klsI9mXawyPFkYbAmmT9pH0M
IycAKSw9CFLzN8LUa5K4H8LKdlEDFmoNk/vzn3cCSUVYKTQkcgnhxftUrr4TPLDUVQmJdSYdvutc
9TCO+9y5P9niEx/mqK+sYBSnkf9VBIBk7nQqpMd3o1+ApFckqFzqS3TjF0CgzBBxGC6VCTWbfMnQ
iO2Jxab0tWABH4sFlV9qutD29iVzV6ybIng3MOOcKnZVLBMxg3JZIgojD2sgOCzQJ7MVG4ICBYm0
ktOzcVmAqZP7X8kxK+fb3OsGbyVWZLl+2i6D/iFGE+qxuaIKwzti/Dkp1SwU2xspq3E+gg4GSsdW
qPkWCRDIvEg78NlPYEwWLNBscAABb88uh17SMcHmRkYX+rRwda4+xGE1t7YJCmuKRV99l7NJW7sM
0mSH/UcZNlczds8bCT8C/EyPCIbGbIIl/iWMyhbYO3Mz4Fs9+u7heyVbGCqCXjKq2KnZDCivZed3
BVuDvAh1IzrE1Oc4IHsgr8wFIobPu/Oo7DF9aRkNBmXlGEPevxavKKaT99BmBAsMnC+zBTh4x2ne
eZA0IoTrQi2oiqSclqZ387ud8kvO4MVR76/cec3py1qGzX86nw4asJ5PSqMnj0yfTZOJ2ctDjAD0
TL31HHKJ2B+fw28DaeuzVGB2IaGDDI0lwJRpfd+bP4ebwPfNvh9AAhca37kXuO5kcl8h+hn4z8Ed
s08+ma2Q8wnFXPePi18eBUM/GXL7DYSE/bncEJ42J9VKm7yH8KqgjA4t/k93rwEvcMejC8mR/0Kq
1MAqVcYp1HWo6HOoEseehd1Bus6XgqGp9XOCMjcvY9C7dajqZlIDfQq8Sd/L+3irUtpIKTlUbJFM
wRToC31OCiaN340x4Z6NmTsmLfkxlqRvOw2xkGWuGmLo620mreKpEXzGUNAhnIezbJKQsiViDN84
IRlJNG+/SGSxaa5v2Aiemf5Wb+Yq6NExHwzSs5ev4oWKzxM1Hqclu5XqKj3O4SlMnIj5LecdkLo6
5gxIVbhiUWJAYWIN1QHRXgrmgacQes41EgZ3kndmM8XBX7o1z03TOui+XsV4b8veObeRPq1igo0R
HCQM6AtkSCk3Rc1CpBrE9aef/IBRGy9rQsfAAbViSXhvysL3PST6pw3wS8n/elusCDmChLsXfsP0
G7ffS1BC6CNVyKdExzAEUsgrdj9Pn+953LOHY6e64XUogQGoUJ3yjfZy85BcRTY3QFjLhVAia0K9
AGzFD5D2g8mGsWshILnFDN75RPs2Oh7ydRDTsBtChBAYDgJZvm1k8ez8PfW6Bdep7icwv6HBYqXA
mcX4BW1N7FYwhhCpwPBGnoSLTO50LUtpkNMMYw6XuXzTa7HUGnQ6YkxLyPzK37D8OiDG2V6rPHia
EMlIfDkPMLGsYdMxMUdCJyQf3zR436HKQGIcQ0XDb3ZO7BABG3o1fMGYdl/XhhRVdFNAYfLAegcN
NjxXAXvzjjnE4S2ggJBQ5b5/LvA3Fs7E5yS/ACMcA0cMoux4eUt8o6JbwunSGJDSAexIOVVxg+I0
ULs/iMR7VQyVykbEV3dDdMwfYSnCFAG2K4sKqWVygkkbDalY2GpbqmVITAT8wGqjprizsZmqx7cb
0WzRMf8c81LP5GmO/IN4iC3P0O3/keso1+K1sSfXcWvsGyQsMtUfIwpG/ImDiWu5ZRenRtP25ZRy
FPs+mPwwNqlb9p0ewFNEzfvPypWSj3Kl3sr3EolnUXu8NvQHnwJTsFh9MdxI5/moXlWr+gRn4Tu3
xrilzIyJuUuPTLo1HBreI1LLoIkX8xZXqXIrb39rsXt85/lSEFoFz+K3xhJmGh/gIXxRpZ13HFK/
W2+creGOs5qnGMBSlXAgL8pZe8EFxc0hJlQzlaDAit71vcpnL1iK71UPe17iLckdZWLGYGiULoqN
SOLrJiXywHBG5hjCq5qtE1HfJpnFGxuP5nKHJIFkxdR7reutRnBJOaWr8tKN7uqL88bqmAOcJ+ke
zguLhoPyPGkX1eE36lYagk9zI8YBZCyQpPdFeHl6XcO7ekS/a99A9eiAQ5SxmMFyHF0JqN+i9tl/
MXYsRFTpEYjYvvHlfIM7DB/7PJDYxzHSPWPlqi9MLD/Sq74wVlDtxEZie4JOpzOy3bOyCbHCdG3f
W9VQc2B9MkChmtHEjfviX0mz3ox/udKm0glUldPlH55OR4zsCRV7v7er1/bVHFeL8Kgf+EtgwhDw
Z5kKL52E/YNzFqYCZjdM41AQkmv71/71EBnaa8M3luY8mcCvmGPyunyNpZ1y4o5npsouci6dz+EL
P4uAOcAtECHAuIuyex9lNMmjZP29/wR1E/Lm6jmHK/OPKUYPx5+I2pzqG8QUxRbkF5wt2PprkoIH
BsnjIunbZSyYsDHr8F7/9XtUN/dkXYgYaOP+Pv6AZUdcGgCD4qoukonmhmvjeF61e3vPdMa4fM6e
srXH+gRk1qSdQiR5Mx7Npdt9bu3mN2NysoFoCLN8+oJjRYgFWDmnNLfMXjn+VulKZ1ABXi3CBrrH
d8QkINtne1mCSItpikUImrw3r6+lPc5mET6m5T66t/vX8vuPmi4vlFl7eC7kSb6pJs/NM7CmpDEG
+UafnMf5MV0Vs+YS9QawdAP9AMUdcBjuSQNGA8cZMlTwnfY26kyavMfNvAXm6lGX0n2cBVkyh2gG
oENdDVr4D0+JdoyyEoiodL6Lsxi3wTg0/rnI4qUm6EVMeiGN6UK5/YEcziZBF/Lx5HW3xJ2qeLzx
nwbAsBz9wAUlwhaFUE84J2gw3HiZJ7zR/vP2pIc4qrBsduHts/lC0QSriAy8clOac+YGT2Aq0HrS
CSwy4IdijAHKDeyJfRilFRzPB4eLWgkgCN4jyCgP55tXS743sBE/tvjl/iCHMqn56l4p4hBYdynU
lkfUQnYdkIiO9lY7cVDxMI5GnXqWAStIuzDoZ3AFGIjGFnKENZB+DBP6mEpwhEm76MHfaScbzQlT
EqXvx48P3DxaEbSAjC44E3WvaXBxZuAPu0ycrpzGWQuvs89QLLZwpwo6+VLIG72Khzrj5hib9BW3
hb7R1Pkn8TIodDgMVG555KT9wam66EzWIK/essjjBs4NSiIHcmdsjEgnvWHqCZsg5+a+cY8xXeKd
8HCx5zCBslLHgq3JCQ6dDfcU5KE8gl+LMgYfDE4ofAj6JSf7jdrnhT8md3cILx01zcu1NF+c4eNX
OmyqnYkDAgctd1dHspe2UG2eCsGacovL2bkgp/TTzJTZS/apJsDjRRETeedqqcueQcgeiXbmxN4k
saswddc1jDxc61Q7sDBjX3zkkWBbmRDFJz2RNeKKGYgtJqC/h0LCEcXiz0WNoZ3oj+nlz5hVpK/h
WRM8rdqDWoc/RhmOmJSXtLTwy73XHw1r2T8vBdDKatmcMaxQ9hB2SY+OP5NkHipQqwaS6m8jcPax
2E/gJGAnChqT+gjOBa1IJg28datyFU1srk8hkPaW0dWmwoL2UGJ/9YaABURyjdEetau3AOmKcddj
CEuQhKfhT5+YYvTHJ15U9xBfaudrbTLFjc5jWQp+zKl4tJU1TvyEG4KtQwUqYO+MniOqxxIWmhTk
1iRjrvzcmNX0E96k5NCC032aEQ4o8jG9as2kbHwRKAUs0xEuwkIKKdeI/bI9apLmPBYCFuiQ1MCv
a4y9Rngv4wWup80kjfiIyYM8D6pY2C3UH+871qDhYKe5yOvlpyRzKPY5sSI94IF4a3e8oa5gPOdh
owAs0kuHmDUlev8TL6zPSFK2GZ9SFdNJOqbAn7O9XTOydOTnlUV+Ro4zpjBk4BoxA4J1OOdGwrqP
UWIkB+ZnjlmaDXJEDjQH8OSMtfRT5O3MBdmRXnXUQ4ZeEYKGyvhrnWQifREIn9nI4MK8rkUpQW3Z
dtQuuHon4zMZNwlsMRj5CGxkuOG8n0TcLp9hEjKYCuosdT66JigULdbSP4bXkPwQ6v7WSK9G+i4h
yq8gzm3ywURNdcK/PMFtbljdxMwcvj+wxwK45umaMMmrPzaw6JKdZ73pXWfnGBXL1hr1yFhnMHlp
RtLueacM+9Fw+qr2zzCRJvozAikWWMn/oFcyon+9STNkC57Cg5eyhylge9AdNKeBzAzL+2CBOHk7
2XZX7VPX8jlX2Zf46LX5E+kBuB/a8BnJcSPlhs5fdo0D7D2RUAWo/AsEeWmoEb3Yjro17UsFSQQm
01al4hwxJ30NJUef4SqUX4FDkXqSkPpHZngAqV7IqIElPkgr78qYXm8Sbd7xAGY9YAaH53tQTLjx
wJALaMtLTOXw0O1doaTCPqV8xZbuBwELVW5Og5bXgmVNvCq1GHer6mJ4uvoiVQMYjDcdMZgGWqbv
+F2SKQ68K6+wgAdy03ob1m0EYE56YZIBwynXjJqV/zLeB+IKqIlCkAb8D1UPCCP3LXsJj5LhAjGN
iC8a4m2HpVT0wRxSrTcQXFzD/yVzLIQ7HMq3cTdhoTOJfdQ8kH9ROe392UJySeZiUdl9Sx8C3AKP
1vW0104+EUdbMjfGeh20U54mW29KlEP07lvSl4aghMoeuBQTUpWsgueRQnPOzGIYs+Ap6XkTPWms
GWi6r3IyS0ZyBJmqmlGht3VQ1jR+S2g+72TMWg5D3J7gNvb5zaRiT1WNFwtZAug6N4IF+89LP1kY
7STfmr0dCAfYIjzmltzviv9X2opc27G8QGTwKxdt4XLw1L1RCjugsIkF6AaUV5NzMeK8hIZRh67O
ifvIxSH8wTc7dRNPgO9DBkZNMzMJjOQAJKrz6/0bGpXj3DMPhBRh8nxjBApthuI2HcMcE5KZ+vBl
N20xq+aA7tlrBRs7tgM4Xzt1Xjxqrxl07tkKLB8L0EFMjdF7z+zgO4IzIVgpiLBBbzm/Co+iI2k9
6g4V3n4ryEI85hPQLlMqMDn6R/LgvlQrV7rYTwzZUPNhtLy3MTqlkL5SphFBQJ9HZW0Q7qvgDOlS
WOBcSsnAeSpd+HGBJTHR9aFobDWky394xDZDU/b0W5t6HKlcDXEiWS8xYvpS0bgY40khOg2mjR49
Zmp7nGgvwk7qfn2ktWQHIO6dhiFkN8ObInaYV0luy3HJDiThSkQpr94QxeBnCwJNyoFN+4DBAvp3
uHauDYCS4oUM2IBVHcG4xJEqtNQDPupMkPTYhoEZVcRyv6BGbIYnFK0wZpwWm7QwXKW9x0KcsXNc
/aMoXrnc6pq6g4JZwQII51ORU4ebMxNg2i2PZWKfg6zoB3xC1BsW7GjcSPKAGi5CaoJ5A8RzBt9Y
nzpGNkiC3OHaULipABJWAA9B/WPKluaDRSOjNBrk5ynMBuUzg+VTYI4iZC0Bnp7qQf6TQWuhKnIH
9wv8sPHSHjTmGLIUwbWvEVQLWZv83s4vm4FOq0zAzL5hev+xdGZLimpZGH4iImSGW+ZBcdbUG0NT
ExFHQECfvr9dp6NOV1dlZiky7L3Wv/4huoPPvv0vay4rH4Dg3oZwRvUgMTSH8c81RoGW1pbznhsH
hCm1BL8o7B/zF7WB7nVje9X777jZq4ncwdwgRgCSHyigHdwC25gYiGdP1pehFJaT2IEAfpirT+t+
pYwjKH+qRF6+CGtlvnFfNZ/Z9bF6mTwurGQgPMHVDC+/oFr8jfXgSRDt/UcsSFs9RTsOnXdcfVbE
yQ5OrGiYS8HC1CIN60wVE7BJY03p0HG11NdsYyyPtUUEDNbbDDgZ2yCmKTlJIoSVCVIjFGPvqy8v
NJG5pGGMRF+9C5FwipF8ULWI2J/1dIAr1/dfbAwsHmkEGf08eVwjZryqSqq9p+kBM2kI2GUzvCie
fA2A3K19+wt/u3+MoXxU5GhiTKAsdp2nqugkPOOJPR40Z6baeIecfZgQu2YGAG88JquGGN7nakDO
kbJAymPAxrsh+fKBfEX59Qd5T6Fy+0b19TXc8QyRLy26P5sA4BxYkHqIUnoXFaLEh6brtOw2uB8w
p7hgQArbw999YceWetBBo+GO0f2BNEEUVCvTngiP3UhFnMaoPK6R+WOidU/v0FqkIeLL4p5emKPV
w8YGsiKHVWbUATw7tIkpc3e9j6sNw0TlE5EK2jIhT+kFr/ysCVzvNEji3lHOaPQdANHRHjGu/bii
XTyosYay5biDLYsUw21ZwZoxQ8pOiWq+wjSMqSADh8iaKbPHgEvoPiJthhOH5TcULuYOhI8bFnPE
GFFWAZ8D3I9JKGId4WLD/yOL4b0pPugRot2JGvaOPAE7sT10Ep2juJMbrwUNksYpAJ4Z3H8HRdy/
6cLoYDwZdZOcSH1wuQB3kbzYJW821bMjl0GOYvAVF3M8621YtbKvq07pzIVV0vf3PLyOcNARmO6H
sGiWZ5ydignDZ4auFq2LWGNdjW0mZdjyFp/Wg998xf0O/xA+KnI/f7AuiM1h30c0TkkHi/6x6AAh
XdmAtDMzi/BSZNplhBGz+vZ7xK7mjrV/Aq+IADGO+vPeC79DiMZoC+6pOT7XUfvYSLtRW00VGEtU
KTY2Bkzo4cLKlPtUXlUbKtfkhhfXRNVx2H7Br3wU+0qx/LOCRCeHs0KFfgvP1uJFZ62tG21MBdeH
5xardd/0EXcDB5pUYJoUAQBWOuuf8BTXZd9W4wuIWJPVebRbWJP/J7ziYsj5G59hPTWcFXah3eSp
RmoxrqVjaa8kvAaNpL5Q2jCjK9tRPtq1iMxLdS6r8UufqACivA184vtM7A50eHoxZt1/s4Wd6977
kFIow3y/ZG+FZKnX+qFl7XfW1Om3OzaIAySyGbs8QrQOFVuNzvZC1cafioCH7HvenG+j5+GmofGI
VEb7j6gSk3Q/poZGAqvx78i7evpABGxJxSds2sDa9Gs2J9sKrp9hnscPJRDQePu3a2Mq9RvD7Dxq
PsNSSfmZSxW2UkrZdEEZXpJ7Lva2HO+JjpfmzPtXxX99WKuCuotlGbcAaiGBRXzC1+DnVoZoLAkC
ampXBVOlpqbOo4zF0+DlkyWkUizpXk93AHe5B4JmMPr2vl8M7s7jhwjrBsNXd6KuLPDaV/zKTPIe
YSibOFfwReg23CQlkHgCd6uuiwjMpoAk9JZBV28HreKfJQ84l1oQDadecPN5fP0VAsCCoCDKGjA3
ejIBppzFsEF/xJcuYHiskYfKCL4KB52P6IDgqxNILzPEC3ku+BnTTyUqBaYoFoVvfTPwdD4SGwVj
3h5nIB870qceoaR68oK4p2EqzXi5F1NnJvVAzteL6FAtJlNfjxL3hV2L4rf62HwwSfAwVESQzqE/
UN1SzOLTgWQMWgIbywEBmcCgmfZD2vhFucZWVUCRgc1z4KW4QAUJP4hTaQEYbUHM7b0n0ugzNTZE
L4/2HeYOekC2/c5jezbq2CJgjs13hQQUUh9NBRYyVRm2XXwBFJ/02X0P4ljvWF+Iy3V1QJ6jcnYs
qAVjVIxdh02oW65Z09hdsW67JPZQ/2UvUXSaTMdgb4ejkMGlvULLgWiuxNwo7fxLNIWZ9tHrB6BB
QUYx5EeMBY+rwOfZT1ZFDlrl0rzAlKrYFZFCotW0MG5rMFambgY4B+xBqAoNQ4OS5/AMxzskygwG
IDG9wEI9yMiUqDxnIBNlgse9HP4HaIFw3D/+DpXJR8Aa/DQfcHD2c4I7WXkIues9XFA+n4CipuYH
kFqTQ8GoDp1246KNIUK0hZVBRyO7whGdhLcVUOR5RlX+eXmYRFO9Cd4gekq8XT/OxXCqr2vAFidT
9OlkOjgdeC5nhtp12R3kzcoc3lYm2YmsajvHGGkjbXb9B5/Ke3VlsEJyjL8QsN4b/Cs4V+rIgRlu
MGrfPOgiU7BOfaqTIy77l8bb7ZW/fgFej4ibU4ntCkxFNycqgn4MF/Up/EQSIsipYNH+p4mQZ7fh
B2HuTqCE55WysDGYgEd06Oc2MxAYcZBrgVThuSUFN1oFmdcl6xcXiw+MteQzqxkYYbVFUboUQM/q
A9dBPtAYQtA4Izlefnk+Xxydm+sgyN5gZf1RxuhA2jgUGIKMwYNBAMJ15+EVj/Ua8j/TU8ZrVlEo
Ze2TotzftSJooRHcBfebfTb0CPYMHIJ7p+PBYaXCoIgnlCerC+wqlLpAxWwcwPqcMJ09/1RH5tNU
ayq8IkM4enFsKL1phGD44CsMo4By5p/k5r390DJPrkfpR+S9My1J75G+rf5M+j8B1VF5Pw8MmYSF
Z+ejG3/gOf/1+jZoqEQJ2RVW4Y8llMqaETDIO+rPKZ4JtLzxI+6GYNTg2x2TZ7Dbu/9YgEB1aK3x
2aI6UkboFeyk/4O1fbkxhENKGhU9yMK0o/pHhc+cgJsZw6F/cDIINHcs/TP3nb0U0z/y22WBI9Or
cCRU/STJUIHDG+SM95CiESowZPOfNoiLbxpezpAZagRCcZhkMK1MgKsDLgoD1o9NTehAyVxzAnp8
zurAWIDKYEXOtK8YoRMBbn3xURZdzOzgOpUlni3MjZ3riJiyTE9QaEBOJGUmNJlZXPyCpRmPQOAc
dPkAEUBiE1BbgGFGifeDtDLpUACRKeL/WlrTPcTgDLLxY81htaQ7ymgTtmJAwJ2M6cnehE7BqaPn
hBQw581f7P/HXVoukJRkTcItXfR4NjSTy+Q/7iBaPf5ADc1ig6BT+nnPBkvEVqwwgJ9Mu7efTbkU
TT4a7lxIDbsVTpYKykd5XB7Uo4bG+BfqE3JmaYEgKA/KMbSWJ3daT3I242m6F5dwH/mIunIrBH4Q
06EEERCVw3N4kvEH927ez3kIuNHIHsDu8eYcUfcdUP7B9PuSo93jkHQd6wdtdRXi3Nn5F54EuPHd
pbaot1zOM6JOmQ7cv8PEnMATb950lSge2GNFTM9za+XZGXovF/xkrZWZHe2W/ExdBQaPIzcQgXTg
acwprJBXQqQ9oIBiCq67F7JqmfdSCHC6kFzyIS1CL/lH0Gv5rwX9EnEwn5WKzsHBscRYkbq9L7g0
KxMraxB9cDDBgqXovnCqfwAgDtasZC0/fHmOsCWG74NdJw8yxSbVNs8swxlK+ey75DzSZ/Qkr6BD
K0KN2TBRdfjbX+jCmQ0Eb/b59MW99PVgNcK44xWMNaMsak4YhGOAwQpCKBMUtmlqnqdHo6lzf0AI
g24qkTAOVcq5qWg63LpxEfOwzfE+DUvp6VxBChOMY3oU6FJvJZGrCCCWshlUQw6VKsixJbXHGMSw
zJqEL7/2SD6N1+rbp4LahBl7zPN2HXj8DplssAKTk6CRIrJbSGzwAMhsr1CGeR8e6gWcuwdGf6qD
A5FgxRd4ZgV4dmsJZe/u49/7FPYxoLoFB0c+PmAlY+Zpxp0WvNAcS0HfhJU8pBe5/yBZjGkNxDlG
hs4UnOzVFv0CTSr0tlSlmJg2PBb8jRLDcvgyBQAxqDuE8Cd91Wc2nhiQR5jsQXI6iAxVHJrEIwMZ
S+OgN9JBOzGGxr+R6h8THvDIjiVy+1lefvTDR/hNvckW+WfyWDL4LllxwDZ8tuwHG+kHjEsApN17
zPNJ6uRt8LOTIsrLmxJ87QWcLYBDURFRLlL/azB7ghcWHf8adIqpp3d7e5h0neHhIZLEM78Mr3jD
GMBCrvwlpEvkcAKWA1AyUzMagrkcoigw0Lz+PtkP//m3wO88mKRWQqLkWHCEo3X/d7CUnhxsWYYk
m9mID6nOBMXpdqIKYVuDoCbMqQefZNDF/Ot3mdL1F9BbCpzVrmP767E1NRwPdacSQOisO79jvCq7
i1aLqqfYKqiomyY967GF1WP7+EdggrRgjPpHzOhfeO68Ma8RQw6GdCH/DpIqfwaOEFgqQeZjtlpq
QWrHJyeA7xTBk9NKnnGOL4xLIUyZ/PrvEOCDfT3KSX6A/UoYnvBd6x9bjPr9HEGm4SsAmZStskgE
9cA1uGzywf73frxPv+b086IQ33hdyK0mpSsCRcnldPAHuwhenajA+XBc7e4TkmJP8c8WCeMM6LmL
pH/dAAgz15Lzjb6V1+NswTECkacJoWjvLDioHgDt+RldqLbtoCw9+YD4t4s+Z2haGWOteYsjdBc/
KLnnwDW8itSxr56TyzPiXMPE5A0BdLm6nHR+TKDaDCKegZLH8HDh/UKNomyAMQoeDskU6wbyYwCq
uXIDYGbDVf6dITBzqZ1AHuGg/vtJziLTWeB7zqjoPapQxciabRLlMOUHFQ3dHyNtQWgTjFQuG28H
B1jpCL0RH0PLYyhfWEqMucj3MUUCYuWO0QpPJryPAy/Gv4O0i/caBA9Ru4gPczXGyicsjDX4yQlK
CBj2OSHvQdgHjuFo8WHJvFKXMIt5mYqcd1aZLaTmaqweOn1eTGlF5AOfi9JI+I/q9bokNphi6v6M
Bhzygd84dAgz1ZyrS1sELk6uLK/BHkkuAh0WL97M49LInp9V2Y9opqhI5qr3UlN4MDj5QKAK6GHI
GmNdzYcsE5gnwktWbwsqT/g3BXbdGCUq0HJm/AylWsGNSDgslSiOixgBjTHKI07ps+SkcL/TtQr3
KvKv5/QDZoTN5U+ZQNuhkhMYbCZSV4gf0vA7JzqCmui+qn+k1fXvvSnDzmZ9wnYmY/VEiPSCRQqT
58nCgSydCpINVwRDkCZBjVzhAzCx0WgxgaNgvI/7I9THCzwqLw+07D4arD8yz5gHn4yyXGfcnZ2x
CbXHz8VnjxsG0B6a1BhVU4Q/FgLxFxRL71VEXE4WvytJPJxWO+Wx4kydwbSkhR2Q/oxxDVoipgqO
GfHeeFAqy4e71XSvKOZgibBvTpdfWKFUt1grXYV7aYV54SuR4LHReG7xd8MnU03bMUp4O9XlGUYp
Z0rAvnHfIT1kvVVAWOF0GKBAoxrTCKjw6WDJYWJMjqPnmYG1R6dpBq9riEtniMroDRPjinoXn8+B
f/vEOZLKLdWtJOjdloUvVzuudvGlCOUhNPzCNzFNCr4LVEdwishDpSeD28Zoyf1YqZ5nHyqoY6ls
H7N2/LSjdztsj42cwQi9F6TDEG0wk8+Z8QnFfVmKVYZkoprStTeQoPjY0II+/Fmgfz+MrjMA6w1k
uw2hiYOVgecnxBCS7pFR/mFu7dW4nGPVtJtYgsIS5Kk4Z2fOQWLvRu/V5chihKUBIsWAI+yPsJ7r
GQYy5m+BuUby/sKssqE+1+H3cFvCnMeAsz8w9PliYYaNYGgSfRMAcDCsRpOurmUPVAXLtPkzYGVD
WwtzGb9HLIDj2zOQMZB+h5exDTMMVwfvtWUd0E4QzPShcqpH0BX4NzKkTvJVDJ9pRCBLoq0oofdB
wA6qzYAXDuoTexXyGsKhHts3jgEervJYzETc0FMAzYX1d8Wcj3JvBLkRs15ua9gTwigQnmVH3A8J
4fjT8UYsV7VwwaI3ymONuZj3PplrujacDPD9w/QGRfaZAnxSPvxypqw+4v7GtZWxawTkRyWV8AJL
FjxQb7GzRYx9IcSwEByQUuRx+06/KdNj7i+QE+rRAz+PayKp4IKmzUJPM6c9mGBwWUr8FYFPkBkE
rAh60KiTr4d0DmMcCWcUsBWOl6Jh8qoEOgCHXwQyijKZxHasN16z6wYdVEWYFEcTXr0qFsU8bKB4
sG9sRBuMsxvFu1letYCADMZtsdk5ZWaEXyyd6JO9LmMHH0TcumUEgH+Fmo3gUuAiuBFDAtMFDU0b
E/HgYl2KbmVtxPmUXhfrAJ9AxognTJD9Epik36hBq//vmGlguWKcgnbNEo9EPcph6fdQIln5BT+R
pY6kbHG5GVSyht8K1rrP6CtsDIgKSHE8oLUeePSXMJ7B4UQCJ1UNtrDMgoFyD7wQjAjmFrzcwx7y
GmBMUM9n8MWYBXQrHa4Hg0Bihdh2TLwZh9L6UgbXPpAInJnfWJsrNxBCQyy0jb8btrgILGkxIVKY
CZ8sZPukLAZOa1ytdyVG8cg5xF2rB1XMRnEJLCxwRINPEg1Ujd0gHqyYdbBmFE2wW10MmjYfc0Y+
E2v9poBts6Z+opg8o1B15cMOxqTlaD6n0NqfmSOAnZVop11o+iM2T/vAHfch1POBkwlUOO6WKZ/U
iuFfRAsI1KyOfDkShPoiebniObkGIqUE7n3A084kuMDjlskyDzBF2Dgm+CG8cR7d3oG03fM/TCri
3JmJv2DO6sSAaxza18HKPHwvGf4lzfg5plD1aZV9AUwzr8HS+0zaAvYFzkQi/gqnYQfKGGaohUuH
4txiVjZnvbec5fLiZJsTljYupSWjVsPBYP33NLm5kwltGZ+FlhTiHmuYzcuZ7hoihgsuFVOlu2B7
znqyzjaVv8a4sMTZCU+BbCthsgwLxmmHnFVWXRBXtjeFJ99G/jHwRxKPyOFQOLPDKMWZLMaDOlDC
D1ZDkF8RLt1S1TnicOOiP3MkL/fOfhctVb8Kbx5G5EzbMPvEG857RW8REuFe8OknzYbx0i7BJTto
Yk3wRh/beruT/Pf++g14xrCl1HBw/+sbv7v71aLCoZgw6wZlG8QOn/bnxrUUaw7PNo8EN3fBMsCN
+uqd16g/KJdM3qVan2DRdzZGwC1g/eXprI9k0l3IyuQVXNUC6o7An+XBTP9XQY++ZmKBGvuUbCx0
lCkYoXYkzXzX9CxnPH4YQVDbLERzwvQ5ZSUCcFSfTAyiImwPr9NuA0pk+zlF7gm4uT8UyzcK6RNF
N3UdD8V9/CQ+YP4I48f2AWnYYxdX8yGeNli99z7jxX/VM0RneLb9/BZdSDZZo994j3Y9sT3YgMGf
CSp2yURe0Drpw8dWW9aI6ThelsuHY+kBGxNbS40XnWtC12Ee4vY/xpK0vUTDS/HNWCUPcaraMYqN
hekRSCDTxBSFE+s3yyRVEIUkOQMMnY/CAR/9IGOdCVYMO/YJmzt2xWqW9SkgzfXrGRP4r82DtcyF
rLyl44yKSECz6GhwrJk1MU7QQ54IwoddBGaBRD5kHVPhenWcu3za58E0BRhIH9C8fAY5X+4yNcBO
k8NASYABMuIEnlwexeQyljI6rpbujipao69KII15XjtEuZiqaYUETXD7AdwY40dVdE1JZA3UEHv+
pMa985voJElpx3xkzvgUrKW0R3PhTu70RJEXUILh2IZ+SUj8Czv2HH58dKc0fk1vERPVCZzKmN8z
Is42xfQ8p5UPJBZpRgslfv+4MuOcTtc1xjsjZD0Z3ZJy+sI4vIjQhJBMcx0TA0Ath4k3zOx6VM3R
96TS4R12UKXbWA14TELBxmbf8SFV4Zinp6+TEeMVlmoenwCvFDmE3/EORKIerH7/sgJ4o74l58iY
4PbgMnXGPNci0uwWsr6NxOJTEA3EFWWdwconRDmfWuTTSzNA8vgcVPydmIL4tyDpgFxAqNRGbExM
AsvZ1nALyR3I1VjuVvxYuYTknIqXaiOLqD8RCsSxRJLPAXga9AaIOqxalmeRMPgkIcqGJgl7djeE
YV1FYrGrg3yp8A5FqGb36IvtTBmXsZo497U4psac0tkIjj4mhpCikaleRw/GS+ySNwRbISIbOnym
pHZAL6ZYQ8YlEp4IFHS3w30s2lfdI7KOteHmI/Nk4xQ+QCmtGX1QjvKLFZ4Kg3WYedx9pIODW0Oe
TMqHlxpotk8bwiyB53hACQVeZ2JbIZKPeuf3BDHL3U0ozj2YIDNAMP/rLGZF8kUAKH4tsOwOBxTq
//6AEfRj9KBsY49YFM4igJTMuBlMF6Mn9u16WbAiQDXlUjYpaDfTrtsWPIM5HXBB6ZUoCrJfPPug
GLnWZIDkQW4FdABYgv3TiaHfkzVaw85Pev8ZcEwAv/KoI1xqNJCoWVx19rz+WGg0Zhc9PMvCILvk
gYKARocOjgYr/RHZ74AHBwZDMWUdAJa4z5mTsdryXN6oGqlAXuJ0yQcKCAFRsJGs4R1ErBO08A0d
MLej5L1eYrnHtTBtiXDgpDxmFKJ8DwMvuAKLL/Ec850G7cOjFBCQDp0rdDUDjBIgbojLVfgcv6fo
1BhpUX/eSFQTZE550UyoBcyU+wnJ2vmX6gc1Jv2KDLld9tGw1UpaPWKwAYZupg3J1YMF1sERFL9E
Hio3DuVngcX6jQ0ZwFXc/jwYERRynvYCU0STnbb3L7PPA+ltRyKKb3QLCw+nj9eXzbIY2uVf/X2G
skn8HbY6Dw8IvAplv3GTm6cc8sW3JRVSZ7A4qrf/nKsja6LF3PPGQYI/f15CiDIWuhpKK/BaawiH
lPRKnHDIztlcVp1woGHFfRz77X372FhQyRPF6cPHpvOkJf7SRGWsYfZ8Pz7+omH1y0yfNR+aX6CF
jP9l+sT0BpUchy8sC5I3o5k8ZGLX6EEODTCPn6sSlqJ8nb+GONyNBuN3oBJNigIB/9CxWIp2NDW3
zHbiSePnE+PnvmcW1A5i4PcWqR/S0ivoS1C0nIdUwR0JFLh1cW55MrpG2onNMv7Vgbm/M4FaSnhl
CgoE5YEg6ewCQ4iSnWqa/9Rj9fQ9WYfd+jHHMXD8TO6CmBP02RN3YqK0pgb31/wxvyTcyK4UPrOv
nxQeFA4PuzQH96xASZ8jMo5SJS3nxe8gvY+6FF2Y0+ECu5KZcI8HaXeQju3GokO/T8Hgu/VrfdEF
OHwNlQyENjZomOZE2ffhd6U41wS8t0vT+wJGVAQC5DAB9/nDdYl9eFRsTK6dI4X4HjmQuAKSr+a3
MYc+4m/UQeKX0WLPJP6wBPZ3GheLJuZyewq7f1/k6+IrewLM8bZZUkPxF8YrXrJz9v++pQXMBVvi
Ibm3er4lNtCK7xlB1pKzENXMbUa3AQsgTKn7VHffcyj+NPPjarZnUhvb3M6QBDMuia6Er+Ob7ho7
3unn5sJYJsoh7vk5qQ4Y5wDGgMoLay7G8NrNNZMKviIlXommmv8P3ul1+bCDgsHbuiZJgpF8n54x
f7v4pw8Pwke8hgnjNuLyW9x+3LIQAbk+RkAYaYuhVMIxTx5HHpqYkfiPsO9sQwu3BSTLBJgs+Sup
STDgoeM6VfYF78KAhdIBYq+ZSIlU/33Oq0f22MOcUNCH2viBlRGt7S1iiMfSYn0xxnzjP/MrzAOZ
FhwlNiO8eH3M3UBEWED6Jqo2XzHYpW0UAMSeGoqUqGE3U9wOCW6GZYp1pI4yaK+IdjnWrAlfXECd
z9VHdiovrhi/oo1evvsI9AvmUOkZVPpbKhdQdIzk6Mcxs0gQKDK1/Ib0wHBNOUI57dnHX1D+YSTM
P7LPJGFB7jfPAhQD5PvES4gh/s7yByPwOpkXnF5Qs8kGZlAKRUSbPsfS7H5AEs1UcjyARh1YfH60
hapndYW3e5JfLc1xT6+RVPMF7c0HRXe1yWdX3Cof+PHQmCOZ9X7fw3YqTZnWsT8dbPTalJBK0v88
hZmxy9AWQpb1nNyIbsKaj5Y0J58xNPbEgXaMy8HJZ5/owRVOr7GGe6Q6xKhO43bGDxnzSytG+f0V
pjvm70MJIacx9SH1bdww9Z4pmIqhaHQalUE6BqQ4mGK93GImBekFn5O/soyhqbY/kM4gEVR4T/j8
vQn4UWM7aKFbeJj7NuH0hnweFQrv6PCiV9QuhGaVfzbmRbyfhxloESl70Mct+ruc5q2LFNM38uPb
XhWjZo1hEC3VmUjM5pnkzkmULSeua4C+1FmMfoAiIu8HPCawnZ+f1TT3kDXSYs3rQ71mhiLT3Z5Y
cDY6aT9raWGqkB1cZfbMI8ZULc4bnXM9FYy6e1dB0MQ1SSvil4wQcdOpyT7z+7QP1ZW6LLhRWCda
cpBAl3HZXuHX7LDsTe3E3L/m+djGyofxSCwHD/CNxYd8zYhZEvj9WrXgYyFcvs3Un90U3TpeJ3PE
z48ZcBTDBtsXu/my+IYawDbDaIhZhNUerhSkTEXYr5STntLyoHH+wsc4B2jfCPiI8wTond/GJXON
nWDrIJuwUCJQpBA0x0cUJmXuDfMfzBGcQX46z8HCAmMiSqRvxCl/8KXdBN4VP0rpLcn4iwX/DW2Q
o4skFfELPwTU3IwqEGDTpVHgQD9CZ3/G7vPEZB5mLeyi7/r2wamdzBdyNfkqmdzs4lwpEZnCpQhw
uUQ2QE1VowJSLpMGRjvOArOWiHOY7Ti78yKIvq1LCp+J14gr3BM4JOK0EB7Tqy8r6HA8PZGUFUsU
GYRRhACYGQzbR+NdIQrSimIAsVCOaqbA8hPucVQL/ypcLZZnLf1VCD93MBlssEhGdzwTSsQmufy1
CfK2rRwSYj/aBaTsgI9HuH1lOleds0Mp6OkjuhcKcSUW2aaLl5cPB7G0R2hkePKMoSe8OJxdCDkG
mo1KzPaG3xAGy8sTiSllrE9ZBzFscvspFj9U4wxQAyjPeQy4JCzqe3EQwKKRvVQw7Z5/xq9fXiGQ
Vh8zrH/lrTJHKKQSxExNv4BL3U/lbBDjG+n+okC+/QxipFAUS59JN2EQYwrhku7DOvd1NhuSUTu+
gfhYpsBnpPIDOBHSnIZQhLEkfaZK/PQJDI0GY2uOLTRnQic6A+kK/4lD5ljqwBoO5jCd/T5pkyZB
GCYtNd4TGRqvpE5fPyiLIa03fJhiiKuUB9/GGA9DXORcSNKXNS9meLZLV0LmeeEqqKGKoTEv2H7E
y2hjfVQOe1zvjDHs82+ijZXfSzZgkJlg/TjHQm9aopEbqqEeFvEnuGQsyPF19syk5DF5eFakpbo7
8FBNskvVMUaOCQEeMZv5053/lc50hSUPBs0vXwvPcY250G3VejYCV/m38X6QM7MgUstsmF8wQWD/
paZpqeMGLMMdAu4xYhBpzgL5WjXY6OGwi6ETvGmbVEmGhquSO8G9x0Rvileo0wsOvTALGBSHCOQT
geowkw3vQ2t6XqClYXyiJPA3SBcYhN/J8e4mmR1azuQXuNb9VfG3ezrLM0UPJgq+NCkCc2PHlmsP
ZQKAH36xUkKNhAZ9Tspm3Lny2NiKT/Dy8UwItTBCt/0vpaHMMID9QQgOIk/rMSaILnnyPSRx/F0j
x2HlQYSiTHjFe9bS5ab2sFeBmk77757TnbNM/o6MHROsG30GybOdS4qaf0tfPkobF8AgrP+ucTXE
yyy4xj+UKbAO2BGwmIaJ5fLR5tRYcI8h2tI3APCeF71wJ5t+f0zZ08ftjz5mWEAYH0oazJjYyAYO
hjXunJxMsvV0TI/faZfyOzGKxbhLO+LzTL5qgjx7Kpa0qeGXOGw7u1Ef7KbNcKsGRvLaw8RwBh4f
oHNW1+Hx+FcG/Akx4lBgaGJNJwgg6pxjioTeMTCY5gaZQhsRPtPDYg81XDjGQQ/1B66RwC/BGRZc
ZVvia6b+GCEh9Zxu/KaIocNgxrFm5uS1rtd1uvPvLg2J+5cWhb0aCI8uaQQRCYx7CLMywY/wExCj
uDpnyq843aE5vUCQ40HS0UU1LEJd8BqC3G7h2PBANT4EEjQCPDLcckEXPMjWlhApF/E72FHavX8g
b/ME1fT1L+5RwInKz2PoUKwndPvsowCkjzCfMttjhRuM5ZCnrfK7Hx5s1iJyLfgbh7HqAuw0Gx/v
y20ZD37wmeZAP78qyxlcm8kLue1eCvXkmnUex570kCRIYKYShESE4IGu6PqHJR04xGfCIomEE0pW
DVL5FZIKxHz3HeZSQm1nxJIP/CTQEj07r5+pNQRW3UAT9rE1hc3LoUbKUaQQK5sq3Q3R8qXyrCbH
1gb2YEHxn3xKcbsKwFUkEn6zg0j7Zj1nP12c8nA3L2NMPfctNWrS0Y8Kd4i4/0MnaU6ZtbrZ3gqK
zeu3j/kJNjD39IzgXf8iesVj4yTCrS8HBCn3NQJLJn82w2O3SZsIVhrgA3tUSerXLezXu4k0K0e6
6SBJoIAmJ4btiOjCuObqMLdx7s5+0yfm9MVdICefQKczpCDlf7VHEzh9ML5lUeHSc6vgo+AbMDRr
FABC2HFfPVfKj0IbaP0a5F97WvDh8Ovhe/jMDJInXbrf0iu8OQxHoN/Bolkj+sP12+CNLfGIA6KM
XxOUL6RSUh9xnoQJCj00y46EBVLcGYKc1AqLrNJh4VADiZKkj6nz78fP/pEp7nXR+Xc7fOFLjqpM
AMdI6coMOtFd8c5M6MjB8es9pTnlDCi+w0iYOQ/iGHcxGo/S6R8rDvbm91Dy5oPoT8RTpSwZPSgi
U0FWSLEyXxTkVv4NP9rQHLPhO2Mh3MKJFGe6gsADumBui+eCGj3bLVVHd7ZbhtTV6ZyIgI+cTmnn
qxOYipnlqzHN042KZ4GEkyL25iwu3tgLRinFhn89XUOuqWfj2Omw1MCdC20MN9YsuaC4KIpmViZo
dygq/q3tgOpe7rJyqHF0S4lubkTPn72JOSHrGMNw3FuIna/3GPMQVygwe06lHECEc64xNk5M6MYL
oCked7ZY6L/58Nea02a6g3kxnNjb7cvZ2lTN7Brx+hQ7XvDm316G+CFvCQmIdQQLIDZD6vmp4JBW
HvDyaOBuD8w3xjkqyyLJic4rnPFoZDqr4IIHNtNNUk0XLycYRXZsi2DSm/OzZeoYwNiNcFBypn+0
KaloCF5+6fz9LaEtM/rYvIPkv/a78G7jcv5ne4AdQ2ME4xh/Jj59H6B+cD8ziFhMJyjw97B0SW8S
V06cgSNzeI/gyFkFaMDCnPy03tYLnMmdBFvTnXQEmZOHATq3izGD6dkoDqZfpSagvsBT85HtKrGO
fzAlGmNCtjTc7DZFqBzB1r5Zxd7CrX5NjWGbUIARnLiLKBUvdBHUH3qGKiLOT8+UdPTsngJysSYS
yCVePjV9Lb65BHF4EBd85lnxL+8Y8lCEYjJ0c4FiOUKsEbnxMG3OQpy1ls/DboHsjKM1NtUBjRxO
J/e1zWuhK4P6/O8X3ik17d0zRIr8LUc12nHSMtCLcP4g7x0sZhqwlV1NOFpUEbggXZAp1NrKxFqo
lcuyWeK4xQ2eoUt7sgRZCy3mIxH2nplVmo/y8HyoQM3uGMFCI0OrKdxYanQ/cnBmZbuEBW09hd6M
71xln3OrZ1osflUR2TM4w9yffgfEducDDyaWWJgHuqsR8sdpFsHOWLeYGS9ahEbcrIlxdk6TuxP+
ngzsPvihWZPyGcxKfKaujS6wujhg1kZ/dyxGu+ONuj1fmrP/AG0L0Fksn9okP2ERllpxlSLRmxRL
m5EMTpjYf/BGyr8RyAHlIZLAJt0dyxHLKmYkSxOLDjPjBSBBYluI5YbL6Ufcjc2tMLAxOR5wTsYk
AojnddSZNuHqUXWLdFYciqkTwWDYoGE2Z/Bm55gPgRWzwLBKwc/mz9bE4EQGYukiPYHeRkS27GjY
aVFFS8VMccf8TwD8EosXMDyflopvYh15R/4rRhJjGgig7u/d8StnWXpNiMmeeJ6g1nt5SM/CJeCU
Rve1srmCRoiPwEe0sZEkyZsPYnlcVOSPQCHAeXwHTQ9naHesNQHtzzg7Fi62TpU2abFsU7h2gBsA
XbykOCdr4PKSrGkNjg2zOFooGsW1lEk+72p4TFFijXTpk5kxWoDiRlaphmqFa0y3idSMgQSDiuh5
4EqdmTGkvEi1Zmgw+qJSgrx+Ms/MX5BTCh5HsZRmDET9/MSjdoBHe/iXSsalHQFq2rPixDQEwTAD
pjn/HsZftc5Ze2hXKWLxQWvjirtsaU04rLvLGwmzIoPcBiEa4sdoKjEKIY455Vy88MT4CIhETsvL
70s6fR5DWOoDOe2kmcEarOxv7cYsxjc42OWIcaHUDys+BADiwWLRBGxsR1/rPL1epxcQzPPxozJQ
Gkinb532D9jxfaIbKBtXqN6vg0P7GaJPutdnpvTLDn1EgSmzriGRMfRJJ/1xnzBUwrGGkQ/zGr8Y
IaPRpFNBSK1gVJ4sHsB5m4op2jcCz4c5mW+J88NVe4bwWvYfkCHo+EG7QqQ+lr16wbYYMdwT4c5c
EfJNof/cYxrw3QYaP8xKa5pv2yLIp7vH8B4UU+JmNYabIdSR/5F0HsutqksUfiKqiAKmEiCEsq1g
eUJZtjY5ivz09+PcyYnbVuAP3atXGL2QTuk1+25BZahA5DnzOeJmyhSi7hGqW7WERRWdoZswt2GO
Qr9moPxeTls4gkxEUVkHuNRms68XxnRv7QB3k0k/eXXTdmJmoXvTzGfgNSF4qryiQ0i1BSmS1RBA
t1yiKZptM13GJWAOdbMFU+BlUWdXs13KIibLFiY8wab+LfrutlBFEU016vwZ+eD8DANk2QYZiI88
Mf+kKe6whTWKworRe0ASXOAxpeJrfzF/QT8FGgd72DU2cmdTi9XmgzM6pz6cJys2oAJrRz9MFXM2
fyNp3929voe8JHMgxPCysAwIpVM3WFPFJXNp4kvn12WkkzJvZIENCw8Eg9cWix3R7IAuBW3tfECA
aoB0IPjijfCDmFAGS2hMuuFkgGYR/n/dP2bfRmxhw1DCppglWYsHw1w+JVxFbc/sHMAFHvEs8WIs
hWxsAVAJvKW4/AyfVkYmSJ1DrUlYhOSAiyxOQXzqyZWYLSzIE2tJ3+xsRWIACpjIXmfrAWDAALl2
C49yu9gzh2oJuPljFPugN6dTjwHgMIEKHWrrHnr6r/gn/yHixtYkH91gNqi/h/m6BebU6VRS8Om3
Up+TGrekPPkd6LiGCzSQN5M5yVXu7xcbdag/eSXjoQ07TnUe+qvb8n6GHZ9JQLQBYISdN//lg7mq
cUkLl0OAQavG2cd3Doxl+lv8HdnMPI0+xmP0wJcpGQ5HP8ScFw8xPHJucXw0d5Jmkd8xRYW8yQ38
x2ExguKUrFTzwO+KjbPKLAk9oA/dG63YfEVRw/MwgxeWUIfhHheuLLj+ZkHnGbOktPbkx8iWWRUs
OpYGS1MpOPI5c9RuPz9jiqwXT3GmJLjz5pR/WESIx5IrJniIzvk3NgeKO56rjFxwm7cHXhqqHMvM
p8Z3558Gq96TdIy7yAd7dijcofT4IyxjaNYsIX5LdaWcXkXEdgdeqlw5kjLcPWSC4IH2mCMO8LcI
vn4hNqwYFSL9A26z33Bm8INGliZteQfaM4GdOmdm7iTcd5NgQ3rmaOxwM0rRkrwQzLBRFYgPxI4m
Z06m93X+Cz8E9xdXS8PG9DbAMPCMfLAFXFzstedUEk3PwJe/w8zFPvaV614J0MlsODnP40VmT1g+
zdBkv+dEaJGigJFeoTlHybaJHkw2eQGge84UWNtailcbVOko9Pg/istH4UPOvmtIIj24xsxjSWCh
4HOScscbAZ78NAlNPXOQzgY386fA7Y3x44P3JcuzraXP0+dZzwPsffiJvSabDAxVn8+vJ4xa7k5I
tQKGDOO6fyHBUjcQWN+znSmaRnYRbJUKaglGKC0jzMDuMaR74vpkYgVHwRjMHzOj56ZNWEFEpJKc
WO7Q3HFGkGwF+A+iGWf+RnLRe0LfRryZ2LHucbxiD0htGDmDtpbFrxiUh0/4ybkAXyH0+HxMaDkz
mZBXA9Ot0NPeW44yiU56Xf83FU/vMAIK61VvF3/h3Szg9xg/jFrqI4A7AbFP7BBfwKIs3xdZS/PV
g2C1fgKwTk/WF4vXeHCTpMDv8NRCTp/hHr0w1iAWnoONYE7OPr5/SOasySOEtWclY2HJakvOXBQd
Y0M47jRgZw4sHnSof5PjByCYnOCBE2+ue4N2ZLw8dQ609eAMg4QHmr14ZIrLKGummMOn5Ypp5W2Y
fzGPgZjdDpfpOSYI/VHS3Hlh3QshNH9S+ODU0JL2zrrRXSbivE1Q6uRs6h47igsCxBlDyGW9qx3c
vrHMhPXxgj0/9bhRQzjgBSGr8CCvIqnGPGQ+gnnGGxBaX7CBpw4PYESjcpxZ4tpdkBDDsI4ZBlkQ
j4PQrREXffPKi+TQa4dmNpqyBwQdL+05oGdJLCgC8JFY76gUMBVkqUlYbmCwmu3T7LygGcFSwXSY
76d8JvT4fbKwkBTB83+F8SOENMwPY/vKtTue/eCTaXv6OeEcydeFYql02hcExkg/MWXHa47jYf7R
RuP79mXHp3QwvPAXBjoZ94hEn3Co4JRitjKPtfYsDU6XimOABpl//o/Rgbh4nsHsoadw+5VOwxjm
mN5Uh695rtOTQ6AdhiflSVBkn/Kie8Q/06Lbm4p0JEdD6d6Hor+3db2BiVTdpC8ida8D46h6U0zH
HC27WlCkbnJiKibVFpo1Tv9T+bagdmKYQCyUJFv5qaysiqsXj2qWIpxY+aDuJdosniEKml/53GE9
Sawe2XaRLUgO/4AIpyKqh2wE3FYYgKVvwuJc/r2nyDu1t1w6jUyVe0tC5HrDob/SuYQZYB7psyCU
OHABgC/APKgC1tDvqSWujDFiOgblUy12fX9p8J4RZpPMJj5yN3Gm8d8pWwXDYUPCSAHTJK3X4agJ
IBH1F84Ptjd/ZftLq1JmRsnoDZfKk6l9p8qPH3g511PBgU4ak4wrSorohoVa9QxzmLQUwWc7ehJ+
8zoet9nwkN8yko22kzBGwj8LJqlW+oDYhZm5wruxWxGFV4aVmdSDTA9elhd2EIeH0Picctkt6rft
e930+SYpqJWTywgTpTHPUwZjL8Fp+M2fjWWaYiUDtVWxXDbwnfGx0+kMDIlkpnylOF0bfPPVZNwK
WgXrg/5S+gpHQj2lSWKg3RIGorDW01OaVQmwSuyl03Dw3/iF6JHVV/96gqFrTo9JBJEOMtfvWSAp
FOMRSozUrft+wiBV3hfvCAlxN3wMU88XP7Cpx8JbYK3WVPq6xiBY1XFHHX6K/RvnhH4x2qWcO0oa
f5WITSUQe1l9Y7PRWUr5GdFPBwpMwr8IUA3jLzEKcSG6j2i5RxHBD2+ufler0Q8/dYRUuXDVcNDt
BzsIR9ccJHKR3CoSPAWQuVPcDK3d/DO4D1QClMuZ5wQmoTbvm6gDPU6HCKNsIz7kyaUlS6mSvkRZ
9zQ0bgrOi0W1i8OA2TZQxdCvMtiDcdhsokDwgglPlX66CiYFrBE1fwLT25oKd4E3qe+Xbqux9g2A
sVzaCTrSagbiRpB5ApPYDp5YiuhACDYy2r9WEr2aKAW58VrhB37CG8dedD0yJh5DdyrbneyjMsTr
UEMAnrxhCsjXsYcGhE21XApurGVeXTPc1QlYqY8L4iKLEshx8L/k+qEn1S6jBkrEpxyDfUe4iQAF
V8lZT7JV2e61lmRFpIkk5/g/uF76MQ7IH+9SdMomsuLpOqnJT6RLh1ijxIzb8DsQ84vUthClPtVu
sMStiXpeWYfca5KMR8vg9eo9ehtQa/gwEf7kzMYzDMm58zQVm5DxrL7h5gw3nmAgESxUiav0ZDQt
Vkr4fevSP+EtbAK9ZAfyGRGGCrf3kH35C/jG/o+isAuDjUAHqGioNFBycF6FXBnR+EH2TtB+CJAp
2LndRFhiV1HFiVtIX23DU8KfMyGSdTI3tdK5gyp+1sR5LUIIRwvQZzIyu5zYNrawjuS7nkB2NOAV
iRLFEA/JHCDaboR3sFQEgz1pSVW/TYCeB5E+fK21XmQQeNNoOAA0K6hbYEMmccMVlyenW61udRoF
I3PQovfNuf3rqBrq6FeHWYgUN2YMVK4yLsl/Sflr4najqnTFGLvXOoUPFyySSzoGPJGCGDUKE/EA
g1PUZQu0W2HpTQNROL5ZLE3VhykxJR+aFJG1KLuVxEQVWqsWpE9RNH6NKsbFOFTuSc+FU+yMCQVo
JLh1XK7NtyOEi50eH8LuW0q9vN0ZTe3F9Y0Dd24xhCG0h+Yi0Uf1ycHHdJsggpLuWWbMGegQmQi5
M8TdRLuNtBObJhE/lupXcVFVGANeGAcT9dcFNodJ9mNgUfxxJbaUwKs+cHDaLxBx/kvukzAHQKJg
FvRdjKaiWmOcalqJOieBh0js380hD1026Bu5iY/Z8qFpNgRdCIrNeBDKKL4P44rEadFgnIhpT9/O
gYr8G0lG/NUET8SsGQyqW1ew+rp12thNdeGy4+cUaRlIyhJvmZYGU6GMkkt6E/zOdKpK6pg8+pxP
xkiqPvsYNzDmj0nYfaoRqPt7GjeZSOKOxDFpdmQRqJOA6a+oc5Glb32blaXX1eDm3XfH/p8PWG9S
mYgD/UyVhiMV1pLc8sfeP4iKR0IjylADKSmeRyz5WjyxxTgDE4JOYzbazG6KPCllO+EQExBvTNCe
V0qYcNhiY/XqYfSp/UtLxrWrdKAPIBeNcBRX8lNFJF6JsiS037upfurxl88QlBO6Rg07Yk8Bamk0
+0WBix6dxltwx5hJKt7iQJV8E017mv6LnLUKnaKC5C4RzhrmUNJVC3YRMWam/s27iSkHrrRhvYhn
IbSVkEies6KzVsmPm9Wg6G4OAhAZdLmuwqKawTRiXL9j/5a6Y7Cram02c4HoCZUqLqddif9iCR5V
xdBfWOGco3UdeJNP7izM3sZYtQgoZMWD9peV4nYxQ2Qk1S04tZVQ2SziL7E8DCJxLUhNKu6LDBw3
RRitSSA1ZK5Kn29iGwYRgSdOWkhg5IJuf/Hk8zQG6vlYPJfGQa2A9YTkrHaI8/zICtPMVuPsbob/
lAWc1oF3AbNZ2PNnla74zRbIf4tDSle0eNNYvsI5hQnqxMQ6IpURoYJCd8S8Hd3g/IeFLlu1zV5t
vMk4ALLJ5exSbuuihoj5rqTrDD8NTqlMQjcl7HF1rKra0XPi5fjmdDKGWbxqxzqTkHLn3SlLBqRP
tDhciUGEfcxEf4YPCqMHvIorXXRFjWksVgUCXB3uYt65NPOSItRlqPMNHDLD9KuVaWMi6hdpHyoH
PQKrHw9lH7sSyUDGNcU6bMKGRhrQcFBKZIOxk8ANWfZVXxMJ975SI4T9dkSIrmFAGxsMffJLlezN
VD8rSQiar9QOPH4/ZVoeiuuIPcszM7OjsWBXp9mvvJD3pnlOfOx/+TU6KVtKFe1latHAzE/tYrgb
nK6JpDODYG1hWY8/e//RUgsq/EBkCCfVFCpLLlCqd+mm8oetVH+i7S0XKLcXeEj5U7+cDOk06SYQ
Aw7VHWhUT2CyBFtAus7WEQSRv1UcfRY0YK26q+AQyRJ+lOMC1oAMM9DE1mOIye5CiZFyfuXM6iTz
uxI+0krhz0XEj+EEN4Y7/Y3AB3mWj9A80+fU9aPfXPSeAWTupdgQR+Ul85N1YDBmfZ/fMNIaydg2
HTVckuK0U+J0AVb1Xg94nHVY3QXcwGNk+/fMoTREbZy68nsfwxqnQuhlRLH+RqGfnhou5QIDrgLt
mylbYvE3lazGAf+dYKv9VbPhKmY6YX9usNQwNJSc0bapWI3EFIo5T2GTJKHVZ39R7I4D+cy1iXNQ
tK5I+dKMTc5i1kCOUNHCxgYBhBbn90AAmN4JU2tVdYM/0boBZY0Mtq/6mdZ3ldVvSp8CIwMCAjr1
MzAwmOIM8cVfuJzpuwGVQmdSxDcuykZcGcpNnl5dSL0WekP114jdNiVtLmhKvuC/+Gy2mD0wiZeq
L53Reh8RTgyrRN9F6U8jC3bfeqF5fxs1aPN56ueE09kXFK999cx12nEpIKGkgo0TQN3Z+x8OUoft
QqziXsy1Wktse1W7RxFuDZkmglGn67qTuc6JkhwYXY/NJc3eDx2Eotc4aGVvKoguV2KXvztm4fRI
oquTBoIZCrfKPA/i9NUTcSjnpGdSVaLqfpvldpqM9SB7o5+vA8a9QUGisEHTqmQUnwFkciwrAD0o
mQaDQgEV6ZB4MgdnG3WepmYbY/GMTRKMcMZJRT55cPSjyhrTfDUMXyZ8IUXeLybULER3TldFVVYT
thmV+ci1GbEBbYt/un+qTASxgsSU1jTjM4eEskhMqqYcb30I5dyt/vQhhCjdZpmTsH9Lf3XO+BD/
jzL4isxNCT+EVlHvfxQMaMZNlYJc1i1SITAO+1WIgMVwHrU5F7vaKvVAnjga0SFZq/1w08qalKeX
2IrOqOMWOB/TGS1VM64TjsF58RPXKNn5wptrdTwifEX9ryyvm3PNqhsTCsNe3YSwsiPTpIwGnqVc
f7MUwxRCCTZIC2PNuCGBQjAy/OFrpQRSAam6Wt0ZoTfG5WWCffCSc8SilZMF0OF4MR2/jbkf0WfH
DVCkBPZ3nCq4v2fweyv9qa2r9zFYnLJy4SoZ85OF3SBrBgcoptbOg2fP7mr69cSEQlzUB42sJaGO
TjnxBd1HhUld3WO/ZbIHUs2eGEPAfBzBI6KQ+XZ3k/pfudMsHXlSxV4qB0JiEvLwwsIqFqCNZLOJ
FAeSL+5ETVsvZMUNeM5+ay+Gr3oBG5zrQlTfpNBPmyrHtrmY1iP+hIsMEkzy1U1040AXM8Bc/ZMj
GPiYQCU5majFXY0Yy4Q8rRE53HDEoHQxzqAA5reC4SYtRI8E32DS3wwYoJRPnQCdAeXjXNHSx45z
DbxggPDep8Oml+NtVKGlndXYo2DpiN/NlA+VFbmdquTrgBiZXlQiL+SPhZlJZjHnDNYhkkK1AIO2
BEJ5y98J8F7en6cYD7ng7eW9Sko4AxhjmeXqVV+kkEFbW5vS12juYr46LQuODfV0CfowBT8+O1fo
flUcoXMdo2lO3fcQnVrVfavkI2kKTg11cg7g3LaLX5NVH5VQZMXmkhsT56J6kn2vkTSvQKRTXSZt
dPzsGDUtmfb0B6kGS2J6Y4bEFHLcidUXFZPIEYzRoTZp35E0kbCnu73yOy/GWCftE/uKIURLh+ct
dlOjtBF1qIw4wLYw+JWAmRdOYVM8bGOV3ZphVkXRJCgCD9Bn1ApS1sQJ1klWFGvgyOD0I+SWd7jJ
I8wfb5MCkaiR5EdXJp6WMtuc4+JyDdktpqzEXywmRqgAWHmVhLhdJDsDW7SIppKTflzgBR/Kn2R+
KuaTTqEMt4q4cIDiVVIuK4Qvo4kaLj0PZe0OEo4yNFcq0b+ieqjQJ0mLHx3KDNW/pgROl6S3VISK
hNHLlG/eQ3kWQ6eJNTT48aaLagdAsNpo8Q/tZlwzddUuEa6yChbZOyjarKZpOCsI44m8ld/RKpgW
mzTPXKjnRnCsaR5zsX/4KgoNRUmddAacKmZ2GO13DDcW/SYPq62oEdgwtd/6hJK4i0Uizkyc3DV/
r0qCDS5dPuNEvNd0LxUzg8aSmUt2D7M5aN3LKHaCxtsna4SdE7Ljc2HLhCvr9mX3b8C7UMcYaY6L
xDqK6Quz/JIyFe0Vc+DCKZhqZR/Znm5xXal4bjORKsl/D5aYJDyYrXUYxQYuY1sWb+5vmb7AHWDs
hgMMD4Nz7b33MQazjD8mLThpY+9zBDObMVwQN0bMDJ6VDyaHvK2SNn7LjzC3wp+9BV9z1YhZumbT
ClN10eHj6Qvpn8ChLbazCH21LWDv4BV7ZQ96i3sxUnpIieiXXaY5OVRG/wNiHXPq4BtPSmA/GBfT
HQ9QD6OQFWYC9uSd0HUxJVsyNgwuAHg6WCsyvmX+Dbl4lTJfQZA6PE1gPkaT1pOGtMEq71Sghit4
d6Glkwv1m0AUwFd8X56qFbNNXgha9nfz7B+DttR6C87tUry8SVDjCuQKoci10JGMxjODHyPs4OP5
+pp0hxGbBxa8uS/wjP4l2noizyLfFtSHMJQ5UbbadzE48Hfh6QCFzY9Dx/HXCu8s59BHa9mBGUAJ
ikkinK2OpUOSOt5o/TK/RGt8fuK2CDNIPqWRo26mp+8yOFQ+uicpLmRgrCFpcEqjnMN8nIdioVUG
2l8xSlEO0YtPz7kWIImDrjqbn8BK+0WUi9AERySLM5Tfim/khnEg0P5M2Mb56TVzGBAofSK9/WYk
i6HsezV+lVvwqNUMPi+7J0rlk4ClBOONwMvcwbSY3PO9v+Y/89+YHCWnuSUUACIFea/AsUuy6be+
+4LrjtYzPJL+sPYBFZe+y4JhwgjRKGZMDVaSMbA1mZg7BADw/nAL0Ku1L6wF6NUsge4pZEhX35b8
4DiDx2DLXyRGEWHzD34MQiF8TPCor5dEoULXIFNa9dHA7ypo3YDJl0bZSwq6K42RJ+X7YHNy1ddu
z+iZGY8nw6T36TeI/P4x0cR9HsABp8Cpjk2wmrG5elhxfT2GtX/HwsqCeaq87cXZJzxDciHlocih
f2MxSxvpDO8SMNvR5XXZOMNapiKC4sgo4yP+1jie0RFGNgwgTJtzbshVNXcGyKqyu7ChH6YnEQXs
6pa1Q84HsOdNhCOHAe5KJBrsV9hkN/NXwdIbzmy47XcI2uiTDLyYtrwzq3b+wu/wRW43s3I4JLIT
dCAlEf6PbvwSVCu22Z8cLOh14YNa4blnkhGr8BHxGrmnaEbRbBhM989QZihBbiX2alaLB5nVMnan
GFgyMEgQC8Jy2cPQo+mlSN0T4wmhf0PoTfFcOPlrAQL/kLfpPiPcZou7rv4YN6E9GudiK96rzpFw
dkGjVa8CANoHTOF6xn+woYE22WCOBu/ShSrkQfVeKd+9spJW13qfci8+kiPNi36JX9IGLd8qOpaF
Exy7PRQVB362lzg0ddV6ZIV+mjvKbuFExtu6cf6QJQqDRyPW5hsMfCNjqT2mk3nUT7SGR8woHa93
O2UpPlFKHcxdKDsRGRL/QVHSsK542uEpguJ7IOQbcJH3yFWwCtdGsjyCclxCAWIdS/pUOeJT2zR8
n7szwpdQtRkjAJ0E8MVJL1Y+A0u2+l94pebCwoswPgj/6tVPamvxyVgJm9Trn8ZVYDdDqcqQcfHf
2lWFtNx9w/3j4wf/VKzdQfCSi7Z5w3pg/MjJeo3tagOHMrfxtn4V/ABDS+xUNzhlLp4mtcpVvBiq
y4BCgLCI/R3Pr2XAhiccetk9uNtib2Jk4/nf5s4/yAei3Db5DjAqpM35K2UrffQoN7eUEDPscubU
5iTuoNnuqVBXMpbOqJwUiIcsG/E7+Kj+NTvO52ePf3FJYCdSn+kn/xE/SVYq9eV4DH/eu+gRfGGT
s47P79N7x1nHmWzF16sGestnZ4hLIYfFzP9XSHfTzzDd/BNUPMmTv4oT5qRM+Y/TiQjNpb4ev8bT
YJcfmEbClYge3Z4ZCDf/wXwgC/hQApqmbUnNfMepGumdvoyO6l1mydClJ0tP3CIjUxFREnR+qiCi
3jVLOIHprrN/bHxEuLfkLP9Dkb9HEXcCdVW2JV8hktUXZda2+UT9y9TW/AACqJ9IWg4cuavngPEd
EAp8YZc0amu8jfmafEWI7fjcBZC7vdZFk4nOJF1Nx97VGmI+F2sGa/453pUc/nBnoPmSc44sU//X
fLPb1n8URvP4DXRQZs82l/c3Q1wsLeZ4ZHUbfeLfzjdLUovhiry6VeIEuAzesCPj2mEKIo1uK1nh
QYVBiurpL6KJgqqzSm2WYI6mliHgrXB+gt9O5hlGzU4gfHuVfaJeZMutwbULWAxWYWG4Wn5w7Pag
lZyvnDZr9iWSnFkBSrLFHsj3IO8NxgYbnEEvHb5WJw60Y+a2N/VnyHC4Kj+BXrbk7MA63jAHydzi
+owv8cb8bY1V9IS9k6Gu4ba7MvcIjgso2XBz//J/9a38ECxjxUJY9Y9phU52VVCF6Nd0go8+blVn
HoDAAVrpP9j3ccKgcSGzlu0ffrRfIVmsK8TBhDjFh8Sick4K6Cc3cA8T8SyI1AsDdT+1jEPqtvoG
1jjyGpOvSMG74wD5ICDmFzcPG0T1tGhXtKMtU1zVxZPZhwSxb+1buWZ2CIFmNm5zEioQAPllRP0K
O1rF0Pm/+wR8KInwSNv72+aavvpN/+Qzyk+Zbxp3WAc/dnIxOFXXmG2VkMxfKQdEYcUH3t+h2InO
FbI7AyIUTk+dkE1LXbX/jH/ZoXH0jXEtHGZKv8WGq+iWcGMd9XXyyPfGUX5MHyTmXH+YTj2GD0yX
VzOzkkMCfiKdKA9u3WMm6vKO12yss+hqN3MNC+K/0xvL0mwlW+wkgtV3KGgBWh7/Pf8Bhvm/ym3M
pXYZV0/w1A43eETi39QfqC3eSy86Kv2cXN0SO5+ubrwCeN6IcGR09TVc0m82pXkhK92RNzNDa7Lg
BemH8Y+8SCZemxJJw6rZx/TngtXev6Yj6hfI2rXDBWsJ54VrrkluJULJ1h6w736uo7sgS3njf8jf
+hEskYsASeYFpSCYPl4tNw5O+LdonLML++DJtaXvgk9SFPtlAxiGvQuX6HDako6+m9jF6R4yHE3n
4o+Nj7ohOAVf0IiX6eEqPzJY0s36jZ8zD/lgovOAYChvmD0238FRsjWAGvwmrUygR182a/k5q7bz
V0VxoG5Z2HuVhC9pPTnVByIYfSV61TL9Haze65cqlhOWZi79n+SnZVxBu8YBz/FGfsy8TFFa2/Eq
3cXfPQTMagUFQPxOL5XN7/26jtsr3zQESvj/AnKXoUSGT5YvCmYQYgQRCgqz9EnvkN5ZC5wePFiN
GnaPWvYAt2tW3c4Yhxs42bPjAy9W/3Qa7w3uhg4Xb2ApfxHxWI5sY56KfO8fj5gTnfMWyxzT1Y5M
Na/IINb5RbEi/pCA0r3i100wLoigsGQcYjdiftoaxoWru7D8HXP/aiamEUOGAX5ttTvunU+fif9a
eQRHMrf30Y7Prtyik8HRuKks/xiAuC1FHKTd8T7tI+TIf4VDsRPjkYHOYqD7gZpF5/TKaL85I3KX
gpo7aFWh7/D0T0AEJUbrpJ6jaS/hhtPbcxGY29LK07xrhHP4MrsRK1E75Jh2s/HuVf0YXb67FVRR
DrbfgTPmDxm3h5PtVv6QfiM+HAc7Zc+/6RhfTdhrFsphhDP4HEDRWRU2VSSHFWWOnCL5mNPziJhT
7OgSrIM/BiuaF26nq0iy0mgt3B5FRLircF+9JQhHCnuggo3/ifwgPI/DL50QOVNcUYtT284NDiE0
goanGFblokMm6zY+9JTLt/a3s3ObLzy0ma5xqVx5zAnxIdvIuiLLPQB4wepq7m+u0+/hGd8bO+Y9
/KIJLSUPOI0Jyqdx5+KpX6SeHwrEh7IDw4XraHZNWSYcANTzlzcTOkIQuemH+KAeYsUL4i0zJ4Jf
JfmCsQLK/SqA4XQb0GYx7p0aAPB9oazbdK0t1phn4KVmgmRjvoUh5egVcAxXaInsWVOcfiD0UukM
30tQcwEZIcxZvnAc49VVceAiklY4dc5+csj9ZfzYFsntPZtQPmbalff/DpiWOva3kn5BJGrs/JMC
85RlXNg9qYh0ab98FHRPK99t7KukVmyRL3Xx/Q/YbQWeDYFQgzobOfIcm1dgKVN4o0Q5bSvfcWHR
9Z+GVfvonSqZVUavMtrIv/zqNyUDpNXTma9R8rC+zpldy2uJtc+hTPjLOTkWNlXuCpKzNSDViA8/
yit0qcyrDUJUVKK0B/m1gk5KIum+vRBA2XzjImO/bzxLCv1gJ3N/YJJ08wNioaO1pK2oNgd7OhRX
gM9uxGVao+BWDwkBLdb4drWryjRkBcDbr4i8IYiQn8dXQzikTt5ik+qVj3ne6mjmI73P3DlMrN9b
o3MDvMAYrrCU6P4623AU/CU8UFYWYXYqMPLDJsBSbHZvZUVMKsnKngOM4VSNfxq8dMwL0B2fTN+J
L5inhTVJRrauMkDONzip+WfYo2vJmbbPbhfRUexxrJuMTfbB+8EZSr2Rqg1+kTr4wv3gMOVgUoKN
EHQBsDIABSJJ6LK52Z3xG7pQiVkAW3p2Y3ezF37gu+kS/jGA46rAMghsIPwJbAhef8WtKMAAbayk
FlYGGIQQGwj1IK5q2Vq8whOA2ezfr2N2RvlNo854HY7N+okfGawPBDqAcZcGW/KZsxh/Atm+X8Kd
CAhWs64BLJCYe4dUnK97HEKI3AO0IYwE/G0Ja57YKvbtEdrgINu5dkzcROOihBbjMUeF7a0jX0S8
vewuxTf46hMy0RrXq1fwrR/4qYyZ9Ay57JJLeH8LcwBq+jHbYq4JUbnUP/qt3mP4zzFaUkqB2R7I
GPppj/BmhnVza8CYl8JGegwn6l+6IbqsM/YxIInl+h2uU7c5w2erbTylAdUeMPuZioFk8Cl8Ei9W
dE2ivArEDwpFmATzNkCV+QvnfDrck2vyAeM/3kI7XYQ8NfUBSBSsiUmSGGT/IfAuOSUocmFV/V5D
moBhyTBC31XG3OpcK+5IK9mVHzpuRdJFp/hP7RFSBF5rxQlLaoNs0q/0OLKLuLqgwW7Djyj5WESn
jg4YBJBPNK2eQE+4MJM3OD4YpT5wpnyEGFqwtsCwVHuS5wSMBUxYXHK/scrF9Mt0MPAjC545gYAl
GVUSBT9EKyZ5L3pfJ5xWmMmchn+gvSRM/AzbHq+ZOTtV/I0//M/sAiWtJGR0WX0od6y5vXJjurSB
02dXWwwNhSN2h09meYgMidvSUeOgeLolN66TdUCDK5wQ1l4XNuiGQy2F6/ASwx4KN1X2ugspQ0lu
EVyMm8FZTdY6s/Er9ff7Y0AS+YJopc8wYGIXPwbZbFb8yRHp+Ro9HbPrVZBtYXNgLoI5Yt3aEcfy
B+6Hq2T9HrDookw2KWYW32AArIbZG1vDOxM99QEuwBevg6S7pW/NsGSNzpjfh7o36lbQbBcHwTXN
ZVVuoTAKCAG9wMXsHfWv/pVsDSpEaKY+zpW/FUGg75PT4mzJYBE/JeiUs30qvkfQfNdcd5iyEQjB
V2QbG/yuJmBdqJU6lNYlXstwd/zA5YNDEQ7W6T/xF0uhdlpj+x68l8fRjh/tN3YvtNzBnO2i7OBW
99V/7g0aY0VwOPGLnGxOAzyW93B05U169B8sNkfb0h7+vkBZpS3nfO6+dwx98Q4S27X4FL/gzKjs
ImrTz7kT5BBQr+OrO46hC8W7Cl7SYcg3/gWVA/mVLgIUGbRsRfqjbs8WZMmrwirztCAt7SR3rnAz
OptkvbnvTGZ81rgwToBqDmUeyVRLxQji8UmDDV1LWyBksYHDK+gKf/nh1P0rZKQIKIp/MH+C6k7w
PG3WpZWt6MEd1BzOVASuUB1wUYed8m2uZX/JsdAeNU8o1gNMHtz5OI1W1LljdexIytpVLBoskHDo
nqzyt3IY0+P7bkPpY49uis8rGcOl288ZAdURLIzxpLfAkZsjBjMtpqiMEGejitloncwSDHfI2HHa
Z5YhgYQEhuptyWztBzrDadgPiXUljHkod4hFxVUIpjWif6BSvcCdsOf8ZJAvJ3IA/AKnPA/gyjIc
SLrW6/g0INjOTpPQq+DbswGexZahY00FYTNhugVO8ujvEV0coFGZ76pnZ91kSnhsjuzsB18Ah7Y9
sLjHdjTVi9/5wEm3+S11lZfi8d26KJZdadxhV/GS1uFiWc7SE6qxEBt49G55Tpbe9IFwhuEyTmIc
HgPWzdF6gkw6139ECX/lNskXtCRQ8yDZSjSSUGCaH/NWD3uUFS95jwADXzc+NQEq7TZ7vk9ttAZ5
OgGsAv1zOWHXDEpGL8Lv/aohEgGzbfB1hr0JvNrd6DwFHUSbby9At7AiOfiHRlQHzTjRV3lkOdFw
loPVbgLoxPfyoxNs6WeAVodNxk3az/2zGwF5cZvTts9udyflh8Ouwkrlof0MP5mTfOIVxcHVbJRb
s27Jt4RVgY+EjQXupfnGxxx/wmVnY7MzwM+2MWhAesEXEfQOXlW2+MQqBlhrpvEo6H5hlSzoxMhR
5aLEzdHJNxzSzCHCDc248lejqsPas7NThr4Xqp4KCWCUXIGSD7m45k4xWWr27N20Ingv/B9JZ7ak
KrZF0S8iAgVpXulBEewzfTFS05RGBZHWr6/BqYi6datOZdrC3nutNeeYY1YdQ8PwvqDwy3ana0+O
xX39iiQoikzq+wB20LKlTsNfl2/oAz1C1vvmSgytIvgZd/ycui+X98k7nt29nEHv51+DWA1fDHhu
Zp5/0yPQC7jdLAvGRDMZ/aqkvhwTCIy4TToHTpc+eknxh49xIphWCDmEcjJ86YBHEKywq+8FHEG3
aOhjwhreUY02HBZ1p6EbQBKauxK6+WniSblujYgmlX4GfyAhTEPT4hW9fSc5lt55YzP7IlIvtx/u
8A2OFFY3XOvb3Z4il6axsqu9bKNVEIenUHzAC4LAuTH8YcID6hqVX1/PZajwOeB5PBbzO1P2GPWi
yN2OAhnN32jTyBnYMqMFixtBMX2Frzbi97JZNFpnUB2HHNCxR7jPvxmlAyq7n+cG1iFHNxbRdAgA
HY6IQLrQdNq45x7U/wu9DEBgMY7k7+kRVLMsG02OWB54Iks0sjjWNIwCnUHyPLpxyWHPoXpfNUtW
ShZ2yiME+iWWCADsIdsCNi+CNPUkKsng+SXXlRi6nxvgxvVHXFD68N8T2eTkNZntJronnJMINA+8
GpPmHmNVaVG1HBzs5CJEZ36YX6EX9Ee/ldrRBx8lsOkv/0e/Fj+TBdmL65TWl+IWa8qKZUprygcb
GCFWYZBNmYK1H7FxDPR3ryMpwiDJOA89F8cjM+9OC5QlPeTRyyvzE2ib7Q/F97zBSd7Na4fdF4gG
Qq7W/XzRmKaLxB/SzAJHzd7TvpG7oqYnh9MUw3waJvKiYTJY8hmXkcpl1t29p2LDMpa7Eeo64QtE
+JAEwrCoQEBhxsCE8wmkNsZDSCnGOgfD+bE6wd3+QKc8Nu+d8ji003HGxH7Bey8tlRc3AdBG+QYs
sOZsUlsvxhSM6CA+RRQ7OzkYXG1JuAY5tzD+mbfsm+O7nAYvzrmcGP9qMkZiQSf+wUQXAWp08D+P
LdhY9eQikxewcUzRTRggtu9jUqN+foUMJnVpVyohHhHyLIBDYdEUZv4NCRXA5wZzsuqiVL3Hs8cK
70gXFilGZVoHocK2L+3086S/Tv75NV4Q0IhOQNqCmqB0EHKchrepIf5s4+l3ArogZek+zGZhj0WO
jnO+yptoUjFOKtZ4OwDp8c/YQu+zCAZsGo7E9Jbtm81+9Tjtn9FH9nGdqodhdNtgDIfhiYmOyIZn
CiAr/S4e59HIKX5hYSzcNKAdheb0jVxTvptpolmCRO4q2NjRQkAEhVnfQQpG1RmjEMU8hnhsaXK2
vFNIxcwWTyi2HsYFCTPYtZtiHppv1juMxZBBGodDzxDL39kZ74BCy5Jsp39EKdYVZoeJBSaVvy75
teE5wQiAD16RM8u9tMY6eIGYi42Vu22wPhObY+sjiy9Ft8VCeamYDY2cKmJvMVWd8SmOOyL2jfzK
bzzPY9j0SBkfn0hfspY7eL6xdFFn6+sLDGIoA/bkPHkDGoDlipeKY10i/XACwt5LBfnCi4zLQiPU
ZgS09gfdYfSIIvXTxBrFmVawQwyLCb9Y2pRpp5q7lj+/l/ab3uo4AmTbeK+Q2hLUzHmLXtQ/2Oo7
/SXT+UwAIDRtXG3MJq6s152Em308XudLvg4UPSoTf8I+QAIeG5y4YVQhuNnIOVg3XwAixALaIYjA
wsR5UvsuMFYWTYTfDhQqSbzU9csppv40VPzTN1UIBxlqQM60u8kZ5ASGhqvmi6NTPQdbhfN8BC8s
ii89nNmcz0mOwgnPwsNkipYkHaBdA3/r4WoM0RWfgTJD25hvuJ/jcbXyEOn3aasuYQpwRahrzOHf
UJ51HP3gHebVePIcf0tdTtb9igpyMXFxbYdD1F2UxXuyVzaC3ps9jdCitTL4LvWGXYCJN75z+yyR
KLojniQa01oMlVAQ90WIXek9jmU0YwhuPR1tOq9eNiV1E1KCTQnz1s/Mka3u+mH9mPPzLPkD1LYu
5DZW59uup4phn/uAI6b7QGPozJ1JEU9uGeOoPAY+wlWCxcx87aIGZV256N+H880uN0O/PbecWeCB
5TFPV6zGszQvjH/2xZJ4JyJvDGYtfEU66ykcNdlwGYT5rvJdHqDPIP6gUzx/0zWWCWkjGLkl7RXv
d8y+pQ4L2AJvOie2dFCb5Rh+0/mks0w4VbI/diF/H43JY76Jkv5+Dmi7yOxmfguNNqrUYMz9Rqg2
OzSEZvBFkBZD0sn5XYwmp/ODD4MJyHkyb8iAdMhvRHUsHcYPr2dg7/PRS+eBvKddlNqS9dzw0cFp
pvusRCIdAq5dF/ffTj+caAlQcWJixK1Kvy55u69xy5cTr+ZUYiFw5elxw0lnhSjXgE8ZvxwZKWnA
skPEDl+VZp+h27IiRJkz/sUHruQxgU+EKLD9cafb6gEvPBEOAq7Q3ZNIbp/CbeAzYE+68s74HglO
GX1+Esh6/TxOd6p6I52JWXkdMyvsMCwO/A9PgR190EKB4OZSGsLiKKHKmKObJ/BhBrqmC88V9SuK
WHYBVXFxEcHWRqJq+Fg/NeM4XHVaijPvplh0STg9lapbb4rTQlfDm3HsOFMrpLIckxePBkqTNhIn
S/ZODN5OE0ZbfiqiDz81FQr7okGqKeKO7dG1z9BGF8pzLw/1LqvhbUyIR5y+Dif+P23ktYhd6D7M
CUC+kTPeHMtPvSbmfhAZJ+vSSvE5oCEeAVwE/ukX1ecbwxNdBIJveuspehn40gvHx1wH0ekiu0f1
Va+rIbq9ViXDLMaXNOOluSzkaNcAyqd+8tx0MxsRBRUUHTiSJBC9LVHrYkfWbb4BJUbxqfFljlx8
SvZRqQNFh4Y96lj7vmHxr4yoPVNru9B2jYSkiGYXZVvk6pnu0algtKcQz2s05JiQomLef2gNMyIL
adi01EbTKH1jLCqXqjvdfI9SArqR6pIMdXenfosLIYYg5kCeC6oV1D36XsOcZhPTyR9ONOZUZ7Ng
t0UAxW8+ofxdv/uleOiA09V7Uix1or7/pg0icARJY17MYHMBnX5p6dik+7iD17vjungLZesqhCCh
C7eKkWuyu4x1ZfgmFiWWqNHowJMR3ZY+RIUe2B6r5OVkCel20jOh3HMYZpPPLKzyrHPpXAVQRewZ
E10aFtTKqUcFoV9JNix8WGDRKFpiJQ9my9uKaSX+x1tAJywQYYC/EW4RguaOYixaVwjnxflDMK4N
FiMgeWDK307yA55r+cC2m+KwluOc0pHY28otgrH81zZx4owJOcPvQAuosCsWDSwT46GbrgckVob4
C67hH+WaMzIeywTuXwlLbenoxDDTubJ6nLsXHCq0EHii7rap2UZ6X5rarzB9MdThdFYZhQdsOdue
9tWmwOoYEsLTSRCzMV6upT5W20BCDWaLMafqUgtvqINvgy9KmFY424MfAF/7oHmjqavkhnVxlOYq
++7hpBr9HqnE08s5VXZRH1vXVGVEwsWNJNYoJf+RxrJit4E+eHm7AdaI/+KL0cukPMiZ6OePepvd
nr5UDnSGzkiheppLzy7l/E5RxbkADYwuLiZKkEx3VbpVxVU23Sr32f79vl36DJ3hXCkinaU4STNm
mp5eeLj/qUKmwvqE2BJjN0sw91N6+aQOhwqN0zL9c4U2odmesSHWD8DeJrpExFtgqvcAldajH2aB
jvz0JvXbVL5mvf2arbOzrHqC7PS0LpxCuqYaYGVaJ27/8UFdHwHY+XnULB5IsrGDx/Xfx759yZti
hxbPESQjmxcLDgIdFbxb/XSx+AUYZjtb0qF82oL/DqpAQZZ8B6AxDu2RutHSDUiRZFiKyJxjE2xL
cLfc3apPb4LFYUYrZYlEpeQmZO+miJGOr/Dyqt1iMaIx3YZxJUS4ikM+BkDmXmOA6lG2t1x/4YvI
V5LcveSrZJq1awfEpkHqIjr45XJ3pQ18P/z1b80Soc77yrp2n6F0QYHIEn0AFfQtB0h2/facjziK
5AItQA4ki18xyFrk06JH1cjgp8aU4V9yS0iJGqPocMaanPOYY8sMJ3JKffgALLA/M1yVvC8iCy6g
71CXBVgiTxYfpEthzUDReu6qtRSMH0zhA66mFJddlimqvfkYo4TOPbpvuJa1GHDJWX46OZ44Gn5K
nKs2xUxN0EjQHYVdusu3J4cfgSgOpd2QzgD/UNIwJ/k5ObpzC/It0i9UjyukgsziHTkzBzijUwRR
uMXdiuXYrr3Jc8TFpiagOiaeNGNvrGDA1HElkNstshKPpuazwiNcm7XyC91BWgnLiGr0deFQN0Ob
wqI042Q6hnaoMHB3dIAgegpLOcCRz3FinhKwgGXtAhDF55wMni498nkJZgVGASI6KBg++RGDQxX5
dgdppKfAwafoLiAHElu8qpmoXRH9CeaIPJpzVs3XfLuCKdswBY7VL03s2x6u23tDM8bEU8YLmWxh
9xdrLaaq1JA00ro7yCb5Eoz7i1DAwfY3vt7xC7k7EuJzU4ur9WfJOta56KvuUT5PQeZ57Zk9Yk1X
hsMIyHZHOqdjm4emr2pCwUV5IxG1iSnWHgg89ihsU9CyDvGeH9JT6ODDVNj2KjuvsJz+TIMyBKXD
TEs9y3YWkyTJ2o6TCX8CJ+PWQb4Mrg9U4H3Ol8OpExthcuFcx0rJJ9SY4pl7G2m48YzvUMBt5sUW
R7wcaas9AVeVWMou95QGzvxneQs4cWTndnuPNPhrE+u9p6LnNq7QoJKpSSzbeDlyeXLyRDH4w+UI
n/48LGHu8pUADeKh5/V5dGgEqQ+aDfRIRCW5RnjJ28hAg1MldCE8FI4wjs6kBZLAjA7P8zSs4Lm1
fVi5A52yvqA+WhDo3X/usOzphd84Lz+TnTRdfU/RIaeEq4Gh7UJcdu2D9mGLsoAp0+nJVdGLHCNS
ek+zh/SNFeki9P0qqae76dNSODP7r+vHp55kGkhbxR+QW+Dm/6IzYYIODqEA3Y4kezHUADrBggNo
GX7Fe0nOIp3u/jCiX28Uq7NDZo3XY3UGXwIpyR9ok7bOkLuTrTAHaVAykOF4TVbxmCjBuZqlHjqr
i2Z5dxt7rneqS8IAuC8tdeZ3yyxOLrhDZS4evpOCzizXTG1LlymgHcHWFA60Flk9Ex6IomRcuoLs
Ov5sOhg3ja9cuJB0q0ft22KkwSyC+GTO9uPQ/+40H+ytG7ons4uKDCFIcPSjM8O8QgAVvHhzdj/S
vbijQeb5+cw1s3ha0ZtLm5hWBpz1ZqphzDKkr3fAtVZvbvsPq07tz4h2IxUChODP525qfyNvPM7O
4E+QLjFiN7PrsLlt6HcLZBABB5hdCIFj/bySYcaVND7DgN6cXinfwRiJdxP9mS9/onojXLI6UC+T
t5+Ijmi/g9MSLc80gNswiD4DKBwNCCZORTzB+35hb/VphVcAe3jUTbXge7tMHIx4MqfJvfjcUEdX
CallLT3h+N3ZbMOUN9T8ZDBxh0cY6BwkwNxLm7GziJuWZRK44IcwENW7HwZ8LjaxGsB/bI4PO1Qj
rDGJQ2oQv0dTmP//OJMLuN+divAA+DZXhQLvhRV7GsHwUG08rFxmqj4irNSQ32Ce8qN9618U6TDl
wbTiqHyNCYBkKb76kBkqY7BR6QgkweGa7AHnvRZ0N6qNXvr08DLUUjSGUc835uztCrQSl+Lgjp6W
efk7Btr6mnub19ge9qjdtB9i+xgY/tJZQ9EeyD36/dP+hiGKEbp0oQNE/iwL+31JUuXtOMOs8XVK
CH6lO8vwPGH6tCNTk5pSovsDqT/IzrSCIO2d9lP0q/M+3z7s8qx3TJQQoDPDdLQ2pJfCoL5xWK/+
NCj1tyX5ieCq5F/aFRAJ25AmyayjaenQAymfoHJgy1EFESbG7gvehLYd5xtWmPmr805OwQ29SO3p
hoXttWznMjsfuT3rvrAQOtSxwmSR5vTvPZr+MP8iBNvNtqyV4/pGWT6DxcRElOvr/FT89/6FzaMx
64hh/bjlD8v8cMMzfUNtw165ruOWsRcSjYrmoszMjtp7niTOQ2D8sdFOxCoIvtR40/NGCPORLFah
l2PUVC01woNHPRkdMgBdWxSzpohWzeMsDmTvmyMBDYP9e8XOV/5yDxTTPUFaNjqKlIHDELdckAf8
2+RNfOyULVk3nzthJa1nuTc+MS47O4+qfbFjKA/gXFhKCpjCMaETt77TB/efwRp8CaHGFE7t1KfV
jkxM2tMAMysIjA19W+Rsp6/JePKwCbpEgSts1MvJrf2ORoYJNDtQbGXNabI1lBUrhsWsNyQluQAU
wK2GvLGlxQy1f7yJTgE59CKZDxRdhRDQAEzqS10vwKQxn+hN8t+bK4f+isp1efJf/5KY6FYV5oVB
udcHt8TinDYgYqYMMvmMIrzUVmuLFzR3xsMC5Wxp0emrsSr7xAGfG/pv+vUjOhMGNGIkhIy0EV/Y
yAXe29aOryhsQngBa4Kf2dJ+bsvxwOiTUfcxIr4UBI1oA433T9TtWzpoKusRYR0Up1G1GGzAIexK
Z+hpvOmUoTRZBn8MJ1clfkdXZO40b39p9oDaQndMC4RWD1Mub3usNln02E3GILM0QGcP05G2EzGu
VuZyerdBplGds4szrr9cOqviq2IAZWP8coPNTgjxkptM5si6MufQGNakJ88zov1GJG4og9hgKy59
6oe4s+dfjXnf0R6+2bOvV1BFmqtkJm5vthHzw+ha2DwZZaugsfgeqgN9Y5wSYKa8dCfG+k+6OBHr
sKg9tvqIOfZC+2qXoEcOjGtOc0aLskkQTop46i/zutpcBhcm2y4hAMwFUFkuXqHOWZFT9RYJPxPS
f3vNt2xre+g/bLn09TqkbCghbnTX95WHiDtxjKvRG1P/A00eD8vPc12tdUyViyLOCSqh90P83PKH
OXG/50vlK+18Dlfz1xcq0dI5RszJ33wuKXP+bAHkfPv8LnAhz7Ewzpk7T5bt3xPz0M3G5GNEdYwz
ASoGwW8MWDZHUhc8FahXyI1//1U9Cf7b7UpHmbFwg+tHWjHy2qqum2dWG1DiLOs9CSvN4jI+5BZw
kkC7GEWrxr5/xLaDjBxBDFIn04by4DZBF3Cy5l9lB+qXq8CPMbTow6CbbYrzvL7TorffRIjdbX3V
+LTsTpEcgTv4ZcwZcjokBSIPWypxn6o6izHybARkiwCm5up34d19vlXuh8FoaDRz4KILC/q3B7Re
kyQ5tsIEhNdDtGZ8iTEGDC6IjFWRWG+L19JrJiRvdfVG76AbGVxpUuXNdc8L6DjIKci8DycPVjhy
RAb0ZDFE0uHGQTUbyWLkOdGlXEqSAaIdD1BzeHn4B/Z/M2vqyji0OPEiwXE1M9sVNraF9oJEcLbp
He63DsidI23S/fyxry9Camm7DPH5vMcF7t7ODai34PEjBgXjl/6rddKfDtulCSeKTRqe15bjx2nl
tNv36hWClOG4edo+vedfF1dzF+1dXB8MsLM9/WGsUdrMpB/Rzs9wSxS0taxoISN+Ez27sEDuuEr3
Cjz3QvKUo+AIWCDISRmVSsSW7J40nAYTe8NBMh7cfSgujwzgkWca1D3B+bn9+I2LFKb26EeX0Lxx
M7fGGoqK9W/X9jEIAGny+Pg8ukZc8zENjl9KqQOuqLinR3Tz6798+/KDUUBXGsLq4cubFrn7qIeH
nntNjQ+I549DpiCdopIoT9FG5eJ8xpCQbAPPGyFwnA5wAmCoI4mmCXPa6hCLwb7JBjFlD/rXQAG9
FyhNuFE2flIi5cYW6XZg0FUx4t08NsI3q/kwRzSv/r4y5PTWpLXfHlZsIgDslzdddQwFo7uPzAwV
HGsYQgGsjcGUcKc3UoEDUG8lbMy/NOJBpG8UQAhDEQWlbHlOijoB8GKchYmbH964nBJ3JENzTvGE
1rj/Zugidipirvcmtch9WlDWi3b7q7lvJIe5U68Eqzh0hjlFLnG9hx1JC8HrTw5xO35Pmc10xvuA
eDY54mxKeCsHnSV8MC080w79Bg/BUMCHauuxRd23Fb6xY7Vuu0KfUV1xDwVP02SJNDNOR0R77d7z
xK1R/2Fn8oZAiESbHB8SALL4uZCicjH8AbH9u/tQJVBgEBLjEKez0KHozfVfcf2yFdeJToJxRpKP
lhcrzB3nTvTeoy/q/k5/1CxM7vBccWB5LDGGgqx7arCpLILJ0BrTAeRUEt+ZkqJhdNqzluwp9Dkz
u5Onj0ae4m/KrCcQd0lBiCEtXV5xSYIcqvv9qXQ4V+TEy3JHU8gMlu48ed/QsklYuCLMmoT4wvKD
AoKTbp5ZwZhg6BUpOwFU5zxZIbuYPwFEYBCXjaRwkHaAbWJDnth5ETSpr6wexfwj28PMEG52w99r
t4YnaJTf6MeHetHd2UbWVOGcwmdoKLgQiLadce3iDXquIVcDO8VCycyLcrIlpiK7ANHO9qSX06dE
qE6jlwUHd624rtrlix0AWsLydl++wo6dAiWYhK/fzUqZ6CR3XAl/kV0+6JCb1e9s/rTo/0dIpxhN
MJQ4R5wJmHSM7fMRUy/SSTuT47sVfyZwk/YVYUiZw+PPjO4TqGeJNOgR2LiDxxS6PY1fRJiwtU2G
agzfHiQl50vmi5CE0xChE2oVNKK8E8xY3Ifj71FpgAc21joFq8Hy5LYebWEGn2BwwV56YB9T1JAU
62dGCa+AFuqS/S2LMaHQ496KV/QK9w09YN4sX+ijidaacFXJQx4JuBC0x/Y5sYOFo8X4oANXxH71
sXgJPJuxvoMPHwQfABrdg3r+kC02fBsrbiJFU1afUENA25liTJN0tFxUS3VP8NqWHT/nIDW2Diwa
9vIl+SGiBM0zyt/Ni7Ekh4UJLTliLl4oetNYdTm4BOJ3O4ctjE2MwgeJNdOpWN6ia7qjHkmwh+Pp
wM4f9gjjCmZlE0YwrCXDEZUiqLJTaHF0Gf64EG9kapD7UcxfqiGRY2gqSyxSOoMBugzU/8gK5h8n
3QsomQAhDUY0RfpqAHdSnduq5EvwUIfhGFzA2eoCteJUSgSlJ0HPK2AWyxIqGUswF2uBlinweVDt
L5+KbYXKvfobDyvXFCogEv3MfDV+x21AosYXuyfGcKpZ2IER6VXEhKAaJOKcPgiPh1oq0qIUYSVl
z9+j8ojMWZ7ixlXoWbckR2n7N02wmVNvEp6dzjsFgciAY/H6GhwTxU48pYozE1xv1sdVRuJp63GG
JDCHnthAj7MCOhWdIiFAPT/qijJ7uugWqosues0smGtzGtxhdSAVMeYiIwgxLBt7y8ezyHzgTpy/
fD41BUSeSyfhZAKMUfH16Js7ZzjdeQTv8BUyZGY4Autf8NSX1UdTNssbvVmk7EZzBkwFtfV6Z0qC
ExLVN8pskgoUqKeGhstFYoVT7MGYr6bLIdBQg2oE/jFN+61Ypr0/yUc1kp7f8xKfuN1+c7Ll+LZz
gfQCt82o5izaKFzaZb5Fu62Bh4G5Go1X1cdicktWu3WfclTBXtAcGb6hRN2gOubOPqa75O+0URne
0HEk/3Iwsz/STpmSHeinOIgsGYcD0INMzaTRIFtARl51ixPK+cGh241iEMXHAtHiaYN1IKLUmKxo
OStW6hf+1OiQ23FP7AQLC4DD7rHU95qhjkLvx4pp8m567b2YSeBPvWKQvCNCcdRM1SaDMHouRhm2
ruJ0i1s8bDNOqc/otlK2wALIH9hGfOYriYnqX0LAOvNShyEr0pWz6r3XuME5cKA0AtKn2JjY7S+N
I7qnAfi3esZF9aL8bi1i4TCA3P7Qx+6FzRAwi0IG+PFyilia9hYj2zKabG9olPA95Zt21x3erfML
l2dTWyX+34H120WJn7KB7qeVgclpzv34Ho8HwhYxLwU3OwirmGhyhuORVpobdcxXhh33PXhuzqPo
mqNXZ1Or84SsYOqYdsZHP5uzmq1errMVO+awyAkDZFJlGzMK6lGVGC5Ad8DWtADihhWNI96Ug/iI
dsaYVizQKxbk3ULT0te0Fg7JWd2BgriILEO1RjoKO4P/8CX38/FcGHbfqouitN/vvqdW/ouA3C51
E+3bc1mh1USj8cu2z9kLwLR9/xjFb/0DW0j39MSnjP35vB3ggdmHAdl7LOuJ7visE4dzJicvRuqe
steJQc4izZeWQ0TQFT435UtxeH3LqN1O//KfQgPPbJCotO7G/MsiqlcYtZPjyU7cPibPAwfq3WG4
WWAiCD6t8fzujuRFRw9yPHnnlDuiDRgVGbf8hxTuB0qKNXGErxJp60IlUTphuxgPhhGw17VM6Pf0
T71wjydvn9Kntz4L/JRfmGlvrKeegjvme9yB0OhM+RqwhSILXyDMkWlLOkxd6lFloga0Q2t4bEaW
keRVVow9XzAz/lVIl6cRJ4L92L4Ev+tYNNjSKUMmni6eP6IxIDPGwBOO/OjOn1DdZK4L3SvdxZzL
2zMiCPj0j1195ppM3iSPWdhe+Ht50OK4PitA9ftxI3XXbE4uUAiQAad4oFbHuQ6QnSADF+AF6Irk
TFeBxjTKoQysAApcUP9niauRKo01PB66cXrw2AEyxhevsXS5jwbUBjWBgWQMZSnoIDsxSTynmmSI
7j+hDORHxv2UYTwgu9UOm81Y0NZnuhZyacBEITSID4T1mvBQhuSM6F+BfuBahru846fYa/ipW6j8
ivifPGLZhN1oKlpVPw06PSdN0cbD52D/Y1paHAlHBtjcz12IMcumMzJ0sbjfiYCC5omL8iTigzid
kaCyNNW4weiKRODUypm1E+evTRkM2zxm3dLpbU9J5PlQJREtCODK5rRAgMZYMUhzeu0UiMxX0Ozo
FjaMsRj/JnaCUJPOSJTjlHMYIiqk6oVHZaF0q0Y+INwiAPA0iyGq3G4+/b1iR+1DFaC2fxPv0//q
J5N85qatwgyfC1YSqFBYKDpER0wzZnMOTkz5Gw40ROaNQglmw1ccDB3WTxwMj0egTL5eEyyzrR6o
H4juKUM3WcQCwjWnzQ55dvPTbAzrms0Usisr41aa2fTERHjeyyd7IkznhdhRHvWXR/NwxLdszHIW
y4op46yAPZkyQRm6yb6eN02tmi8t2SST/PyGtZMh6hIk0Xq9ver0/E0rMCJQuN86N1FRhjcFxWt6
d6qPgtyyaknXRs30vpQCJkylZr/tUmnV39W/HEv/iCflWHZXyMvp89k8n738XNrrMPe0DvlyNznQ
53qeMLJX/8Tx6qdczaiB3vlVfo4ZIE/6wM/tlC5DmSaRiCbk1er0eseBTjG12/IdtUQ6SHlnRf2n
92ae+MCKrAOAb4X5aQAmDHZper+cPkhYBdGqCpXXlD/WuqIa2IKesvOph4U2yhs5NmWXoj1OUsEC
12s/mipUXiWJMGC8MOmSk1T5oqB9Cetygl96Wz1o1s4+ntzOOG4q65ne+8LzBgSiU7enbvN4ETYK
0uqcLPOPjBrrhKOLTpL01Jz81pyMGWKQ20ASElNTJf8gXaYz9sT420yjJhRu3C4zNSJ8oPSGlEta
3GlgrqfTgRy3l0TjH7bUQ8QDoRTPiQVuePt6K9vJoOKEmHywP5RV7owPrqWD01bKTzqOM0QUnU13
eD1TTPipm7WiN/kd8okhv/o/va2W+e20KJpd/gnvkNU7wCb32XPZPAky6/T5rC9wputvYvzSCZcv
0/ceR9qspbPcoTpSGRsqDt3GkhERuGll6mJB7hcThCFT6mlDpNnK+Qlr9X6yYDGfLPjXujXbX0wl
92+J+ddShTUF9QGRwsN4ig47QB3LwPuYZ7ENlWwN8t1D28GJYqvsXzQlPqD4jCqm351QD85fuMC6
n2cCxgw0rkE/d12s2Si0oFlX1DmA2x7mq7eEr+SXP64WDIGYIBKSU9viHx0GIWDj51SrThd3QBOo
WfZNcLMezrCR53cb5APeSky2m5kruNJP94sRAsnEEvoGKCEPO0bvIlDeS0iESBrDJ8sg9rdaNluJ
tiH9w9+Xr65Qkj9/VDoAl2/OsTRe2gsmaVv4bmAkicEbUfhI87HGqi5xWx4URiXt5O/6NH6as4cp
oNUB4lk7Q+0gii7g2DqIHu3e6mxI0X7vv9c3r/fvv6w3S8puemPDn+ZKX+myxc8sGbQRDkwAUOlM
rDp6H3E8HSkXGYpwaEGYgtoYif2KbY3cAvR3HGSoKJHUMRRFvlIhoEThSj+VsfR9MyGUhRLtOkJL
oYHT40bp3LFn9M2SmchjB/CbVRFJLgkAHOy3Cs2RI8sOe2TSxkBzOOnmbAAEPJPyAL8Gf8E9ZFml
zqRK1m4e6H4BFgtpMwQdQTMCW8Msh7lVP6dLgEhQWBejJt5Ac4u2vWfHoEzMIN2g9h3lJ6QBnkeA
ORmsMwt+P0/E4xM/wWGGbR87FLpcGHJALeGYH5D13oDg8saOrytgdLajoMdi4KBKHDXVDGRQP3AO
x2oLw25iEghBKt437/xNSUSk7I3h3Zi7zOvnDNgjMZi5aAs5rD/AMVLkIFBuHepg/pnPB48nP/nY
rQUa79ZtPC+UZwpVwgbpmLM03Em7RlJVYQ+YwxTpj/3y9p2s2z9iwBgxeQ/Y8a1FSdCMIQXscxyX
UW0WK+nwCMYXAT6MARwsbI7V9MRJLeDl6Pq2QyRQTc4EZKj6tu73Rb6HdzZGQnCk6rf1jG4SourT
N3/6vm14e7xuXfrRxHHVvqBhm/IIo7k3xw/Bxc+3htz4rI7Q+IASnxMuNHdszCh4eAn9I2R7YWLd
kJuAq7fLaWIVHvT9p2DmlWp3CrJ2Dv//THKTM58YnjH+24SoFfYrLlERPKC24JkUlpGPEvLXcPOZ
5Ik4gBH0Jh4RA63sJdOz3PkDATy8oTlmCFvyUqSnxB5s8Lp+OCvQuwW+sHqDxrTJF7hW1C+ck9CK
dw6yCzTrDHFK2kNTJ1NYWaBssg/5KSekHjde5nDiR+82Z1CmkIrMfPcJcRW3KMISHLjhB/1EN/45
L5uFvEXiPgpNM5p6o77Np2fQI20n0wPhK7p85GFXHkIsHX6T7AKSDXgGXilPhT5BOkzhDepOQjqh
4t6476XRBsIrlZne74awjLTE41EUUnB57buGugPF/DU/KrhTIFzhMey9DxjhjYjiGYQJtz3g6PHS
4ChscpkVw0pBgELjMrdzyek56o0KVWleRSJmaJwdJLokfkmmuhrzsjWCILA3c+BB5cuAhReV+Dwg
/3prsbS4SukgBS1FUIdQ96yecQM4dcHSD2kCmCkoo7fbdg6Tf34e5OGADpAsoXmu2xyRhh7Asq+T
O8dw3y0FjDV0Sxz++P52cTwoVx02g2YIXZzBhOjtCtJCafEIZQM3JuAFtArhyAteOWuX1vnjG0db
B8GeoEDWJTLClwTkyHGlGioeJSYhJFaC4ricnBoX/f2z1x93W1zlewaEj3HywE6SsgNp1lOGxYka
i+wG6MvmcBT4uBi2hwUNehm0HYsWdF9iJlhYTeywtWT3yYK/03Ur6ZaLjnaVr8ORufnzhmJ03x2Z
u6PSQami0YBk/+ltkZBDpGRX1B+8UyklXp44GFdKoMma98lyvA1QNHzs6ZTqz1Ewh51gxzkEE+CO
+RKDlBhgbYWZ5atYThbpnOnx6oPMl6uHyNfKqr9p+L8ghtoedrzbBvFgcZ79yjQMU2coberflMt9
9YoeToXI2lBBReDIFFDcEEl+Wpa7hq0j+oRVSLtzOHRUQmfoP54e63EVTue9S3wCTkKebdGZjbf/
EBNPyybzu4BeNzZfRIouOEvyasY7geuSPegCWO1pPHEQ3eYfC/A8qUdUaPQVLxkCYTJDZotuiW1I
eRnKz2DLAcw+u3e01Zghr7ljH2gy50zoTqhVMdEv0xBJypIEjpXKdClxsgMz4Rk9vMl6SsYf2iPa
JydYbuP5FFyaiDuEtRkcvQF/gXuMfDDuRe7RD/YaQi5vjk7SEdTSQMTQ3IwMIUxXuWqiwkdmpbEw
TtfZy8rAUqXoAs3nt4JKtbKpUngFLd8QFt4Nh3pxdaRN04rEaDPVdhIHNQXD3BdpgAnvnZ103fvg
bWMtgBZnsw+ybDFlLkwmr5B4yAKytACjMRIoVpwOKUQCVoY8WXIW6fHdXFQaY7qhEkNqxSb4sKgK
vSK+exRlv/JXssbqncanzQXfV3hfPmKwKegmPQnG0cz9j6YzW1aUWaLwExmBCIi3Misq4uwN4bQd
EAWU8enPV/b5o7t3ux0AoajKXLnWys3Jv6LZcJf2JHKYgqn/fmlwjbrDIjAHvrNxr84JAH8+D3eH
ExvTWgRQDUDvO7pNUTay33rUxR+OJrDgekgaUsxjx4Wd/zVncJrZYIKKwmkdumPTmnqEP8XgcKUG
RWvpA9mMdpJPOFhpuH1QPi/JHJ9ImntosRGIG7whYxc47uL4bMMmeHsbJz0kgT5jbzBCJ5FLL8AV
WNCIIPH43dDr0FR2+abzET3V45W433uOMqvnFLdoMwMZ0hZSkFDxXqwvZNXCxVEbvpfa8EI7E1bi
Y7xHCYQ/gxZAzLqvYEfa1xUYzeYxi2ieJHSUtQXmPhEdfKMFZAiOC94uiuDlxmuJ17o+Uq4hbmyT
xO9MTqhDlzTTxtwOnBWIxsMShqOH2mmg4MLEUNvRVdFTENw9FqAK6HxInzrD1u3iDcfdurtfUtYT
Ck/Gd9giNhhGOB7AmD/qDijXCJKXRXbE99UCeuGBaUPJeRjf4+uImkW3SJi57ahhM+qJdajkHdtQ
3Rcn0Mp8pa2PPR9t3nJg15KfC+cS8C+0G+57XyIQQV1BbLcH8iIG6W8olH8xtavdBMwSN9PHCUuv
iu4OT+N7TqhVfNCLjWKcJSPcl4nghg/ErH/F+h1+z6qd+4MFVDllDoWsjzdHoPr9MWsiuv/4cWZn
sM6oodCmDyuhF14DQ9jVaNO5QxsCEdaGI8Uj7MNbmrUVF8xYCWuxCuF84bgDHq5i9+P3wZUk5EN+
Te8Ciqe77h4nyqxn7P5Gw3bo0BKeOnJufuATKlYNeVf4zLPQaGNdK6Hm2hWsRco66LnuJrXFEi8Z
Kl0IHsGIMAmd4kFFKIUrX7lre/A5sVIxu0D81KmYgr/e/I5bwB2bry9mTsy6SoivDe0CjyrzEzTY
dohmTpg4XRmTk78/kH27od+3J0/UZQIssrqXNnOximLnQqslnBWHQCI7qlhv1pY9zAYqnbJELuVL
1Avn8K0v+fz6cdC+ylxwqkocEZJNqssI0x5C5ouLdLKIFwocVNXMuXawPRZAoFp4h67itVT2vCeu
PCgmuKMLU2DEiaC5PS/F5rFSPmPspXteHeCRNfl+nQqnHoofo+e2ok/bQqYGsUuA//56C9rOPAz6
Focdr3F7uytXk3owv2DC6/RNvBmsr9875faIXHDdxfnmizcWaZkDvwiIzHg6nZ2605hOUP94A+i4
D9pfGXT12D3Q5iVWL7ewKsZkDF+qATQUWI99RwFjpA/VIgagKoYylprPkYolYmHggEvurMMMs2QI
jIgScpO/PPg0VvOgdZudwD98WfRiEuyYm6jW8znGadxaGHN3emimTQ2yQse6wp7DJewDAVyQD7tX
ujAOtY41uFnkohiMD4Zsg11KRpaYmm50aR+xzP0M9yts62zNKXknp/hQ+7fza8lvNbAGKyiFIzaJ
vTtd23GBNO7T7MDj4vA6V2uB/Zy+mLVicfOiXRS1ASpyeHLYr4QGHfApzZS2ELQip+vm+dNaaAB4
PYLkBG/9bqg3q2otUmcKb5hD+/j6NGwkpJxC6gxznWI1NCTmUswke4YCQzNZ0GXovQZ9hZmj2sUf
FKqU7nVYNm1RmkLmRDXf2cHBfl1y8hy70IffOa1SkkW1UU1ln570eW4PgCpMFaIUSrWNCpBnNBg0
qkMJ9D/3aryzltcBbUhInsyMA6HtBRHYgAYaTosXAPjwtjx9LFh3qMpQqrqcEzLpt+yIw/64iWbj
aXOjX3prszX5OSIS9Pkyd1AoMu51teYKVWueyfFtAJ+m03hrdBq7+SOGuVmQTT+qPXnT8fokxoRu
KCrvc1MIqrml15QmEsr98Qw7tFWF3vkyCPpB/8ys8LzEixyysbgtuSdxD1mR6dvwBPFFo+bAChr9
6etkfx81E2jZtGYxPitiSTRkhBcwYaE1aSvUP3idROsCxmjYo+vLGUzrs0ZNMeqM1Vk0J2ulBq+a
qZ9ztbAj+aNqCO6aYeKrrYFq0mXk3KiOjyHC4VGbTVJcXyiZIABs9lDL7xCJqNfDXoY/WPuNUc+Q
d1uvoF3GLhViUSmz+lv4tGY8Vsg35sAzOkPIU0aTeqtbMj9bkKEB/Fjqd45mUXCbmUeAdhNx6pD1
1NDmgBIWpl4WskVDE9ZQw864Mca34UIQJY6cO/tuJXRehN9FG77nohN2oAZcqGxCYiJEjFm66FKM
1pkbwurDzEwxpDyAJ8XqsF3StYkaZGHRCf5DY3XK+Ttt3TXfIapvQql8VrwFj5igmoZIFNAha+9S
wcyg2vDYNQfGOkOHgZEdssMteAT1VoaeMatdls47EdeV4I0FxKR9PBymrsn+bWQ61KsoAuM8isqP
Wkbp1T4WxsDtDGBvQrRqxPuPwx845X2XGMqMJjiTMAe0DFuslaDUMNkv4J3ewKqhoLGaU9argQXr
czlDdrhqh5cnzL/BGmSfaoqTCsPcYTuP/asDkdLQ4ZT14ZshpbJ0oq/cumDH5CYTqh/ppiKaWUER
N68XCBOi3l+j9aDqxISKLgCPpCO0W/gDN/s+fxCQQopDRfUUdgLUCcjG4YeTJPfGxWRwfNrYrFHn
qhzSP9WtJjTRcKhMrL4LjAbgIH/m0GXhlua7BK1Kd1me79xLO6bgacsVSoe03ymDeln9UMAudYKM
ML7LRWAIVjDvZHCopQARX+RAAhRLz2CaV8mKScJ2DFVtTQuw5qBrhDRYUrnpkvr6C2cflkKfW8xe
Vwy7O3wy1pXU1OGp49q2r/bx/D7HKEnQngGV8GHnTsARfoia8j7cFhy2GMOUpfwU3UA2Aj+CkVRZ
ldHHVGoP/ZYYrSZaqW2GcYDkfpZYsgEXhRbxV/fGCkizO/fpvN3KoNbotub44woQLvVaX7GqFYHg
GEMu6sQvB66aWYWc6hEiepQ1DwQ1T2FZPc9VGwPa9IAEEbs3QMWgg+vi65At0xBdkvcIwbdZiUk4
Nle/tq7LeFn+fezutEeNj+jhApISUj1qqK+D1kUGASMwGXjWnRkLagc5tkGLiFpo3z8Qp47CtWDy
U6GQVZCAk1rHrLszWMe3ISlYuajPzZTSHYI3kp896BKQF2Q52jqhHwE0ICsnqUUAV2HNAg7AgFfR
CppkQbe7o2LYFB9m7wyTdigFpR/NPyxkX085yFjO7rIpbCurM9xWw63MfkkN76NLOwLtE0XtOfBE
tFZF/yXzjoHX1cGlZHDoTXo0/45HvINprbArzMMFlfJLRzUz8/ODJE5eF35CeD+/wtaq//QZqIkt
2TfyIZSfkok7VSD5DL1TSvAKhuWVGLL0DrXzJnILaf2K1yOWUSzoFlOAn2PPYzzGKYvs4Ya/CXSY
EOoxvVhmiCRpR5bcTB7Qv4Wg3Bd1+r/PFsABwwnsQE4Ubd+NjYSpIdthQT68/mIaEPIqs+bqrVhk
PhR4cYet3MEZYfsTXiGxMcsqHnnD14jzPcSbC/dcSUTMg9nLB7c3AZvs2xig2pRPKdxP+nakk2KL
vq1USUvuXhU0u7tifiiMpQ6EUPgyvXgCf6qBHSW7OBHAJgkexFiw/SjtXbTdIKQne3CJdt8jsCux
N/IchBiIBK8+9A66LQdYh+jBiSqeRbIz1LZYRjWX6DbqD+YDuOmsn8M7Fsg5+S+OoDop5TOw8wBR
4oQhVzldQj4dV1eZWZ9Ei30gyyAh4fLvmXqp5aCofiyuMPIjojnjsaDdqhh8+/b4YDgN0asA9JDD
kBYBRCb7vINugOlNmGoAyR0hWSXzeF9coFd8UrtpnA+zI8mFeozn6ob3gD4CF9GrsoLwgDtPhgS8
okQsdOEU+nGjAHijiwI/4wEKZLruWHhVAAUoqc2K3YElLHgA7JaHFbMIyytSLRp+Ye8dA8OlhD8w
MFboXdLIpt6dzblpPpP3HBmeOsxyg1kPU61YMo6s1aihueW6SyiaK/AuvkHrk3ytOEHccSQ9yKqR
4wDyx4eEWEAZSev7GCkGHANyUTN84FRQr2zCP8RMLnar5SQxDfIRZfp2C/cGUfFrf23xWDrWThF0
1wlEHTuF7dexQVdNANEhXrTm7YL5z+2CI/ixh0EGAPOoZ3X+sPh/3y2sXRX4qy/zRmOpEqsrWR5e
d/StqOmRJMgkgz3iEKfwaifd095w9jnifi5oM3Bdtyy31GKIlZOQ8gYRG6FtH1Mhdhq028+f5Az8
fnAmHXmNVPT2T6sPPZzs75yGiqA7aDeTsvzwJqH5GXafo35mXM/YdgPrDxPo5aTVXVI52M21SRBJ
qHelyQM6HUgIFXJvAv+/545ogSmpxNjtFCEB9vFdQ4JMAnGBYahfUtJ9oiOW6qAWZNsGE1WcfRjD
um7i5slpbG1d6ChxxgTRg73TwZz4aoB2YuqmkJnhjzcVERi11B8mSoQH3lfDY8avYQ9tsMbWK7bl
dokWKFo/CrclMEYW1K6Izop8CiHm0TP5iQacNZRVD9AvosvG3aJye9uBMX2QRt9QsZjUumJiA4L3
k7CHg+tyu+C6m23I+ghLy8cwQxe5l+eRaAY4uJrYqX9/fWfpqXU/vLzkgCURQX6zVv7gqcKzyEQ2
ABSKEIlykqM54DXMw7ERvtAaYCvN8H/YINReAUxzE+r/EkLdDXcJ/n+PqgkLwxEYLcw9HHcodMQj
7hIackMfTUVreI1cNLheBpzAzuHu1QazZAbNMFqqFoSz9YdpAnGu1jVVTFH/aPdNErKksYqg/pUY
/75NgDvSC4yOIMGQmlIVEcvbAIgQnIv8gqGDRCq1Abb5+9mzoIAp4zpNmLpoLgQuILEU74FfpUtf
H3I5R+DPOIE/nS5oJzF6F5wLfInYBtiPQgyfqRfUwwIAXBBgtQQdJhJtpomF0VAa3MfIiSRDdCfj
ilCANJagyVwmsrp7yFViRkR2Cb/I6OPgMNaR0+FGCLNiqU1JnVYKc9NtuJLHVdfQQxS99td/BZ8p
fV0YgTOFdEY8pAKH5S8JDvmg2W7A6hzqc3tCaUIxrHNG1eq2eNidY8b3uVDqiwL4EijAEC5YzDrc
gSz919EJ7Gpy9T7mNRBx5BMZTjJDohQ8uLEA7Dhjm2TOqW2Pn0tvUx9JeR0M3PeUo+ojMmMCxdyh
NoiymNmapeE244pIAJCeGt4BD+jfJMXYZpgnPN3srvVeRqdy/eiPEyzZ+6cbfSxGqK8pV0A5O923
xSLtGzLU2tYpFjTxhD9BtW0vmx/PugcJbQIeqVHu48z8BPX0HdyD53TgRLMeTNYheqWErl9DmJLS
uYcdKVW3JeAX4gEdjgu60VTgq5QI73v0yldEmBdY5X3dpgCpBfkxP0Z2IbTazCPOc02XxwERi7Xr
Ptw+InPM6ATUJ3sXcNwt2htt347fUAKh0JH/SSGd6XHTymi2oEMwdyizYo2C2whLAsE1dVwWOWJH
MkDIf0jrmOerwqR+ka3EzEDK8MKuz1gy57PEVZdM4OTAblzG56xagb2h9Jh9Vh/nOj8NoSLbLAHb
zgCPF1umIHX8xoZMFZPwQGZVwKiAEg1IHZUTCkG91JUwAnRYsj7kNFTgOuLdVHcSThG3oIknFWE9
CyWVsnxEC2I3M+7DCXnAXprAiYCSiIvapFySmwPKk1aLSsOhWhFUtrTEho6H4CG2UKDMr+LUdqyc
NITnREPzxKmceISob0ZfbBxkOkKPgVyQdjMD2Ik1d3m+3r29vnP32rB1gDMQXIff3/JPQZWmW7RH
RIlUrVjMUR71CQBGxKd9N4J37sfQRjj4J46QMKLJJyh9P04ZLGXJuzWi4cvke+RKk3ZhYOWeqm0F
HoSZ+JDQpg1pRbK4bbRz52anx+gMqGMrW7Vv9pzviDOXDlEwdBSMfq7ssY9s06a8RH050+EBdTca
5mvoNCefvkEo3R2TwKXYBWvjdoK5rLVDALYA3wyxM4B/8SWj4IrQmNWgRvqchRw2M5Yo+dHjUzOy
OcF4sVdW9aK/4QpB4WartEErCbSpPYGLAyeQXZPJ0R5lxCSc7+hxCeGVQvb8thULFA4lYQmZ7mEX
TjnDKaI8oxOV11diQUTL58E2D5gGLOSaksmUh5SyF9Eq1r4PzEEHL0HkhNRDqTOOj11UYa13FCR/
HkNOwPJZjAZFgAmMAvGbfvj9XPfYJ4bQcNDEiKmmoGQ8Ev/37SMFNjd20RohcUQrQZZgi19olvt7
1w0Zxu/TbKEkoVJ+v4vXrogX0YSHbNmYIYLkKYU3iZco9fNIbF68+G93NzYsNis+0Pk9Sw83/o9d
nhUpuEjKfn847Zgcom04HsEWuC1sDvPYt/+93hnOjvWSbz0DWuam5WUBRsSueBuFd9rzip8ouNaF
OILSY7+4JR/ox2bXHmTVKSTucX7Oz6/dv5fhQtIgmy9zpwCm8mLpXcex+99PXoKVNGIjFPXc/IwI
lvILAJbHedOgvyrrmp3EYAuPHssPXSjhtsF7gEQJhmlJFgAKaWxL3aiHI4FqU5n6/YSpza6vbjS6
s7cvOxH/KDKKN9T+F3IJpVW3OXBgrnhEmIZL7vMsnvvywbvL4fLe/zbK/+iE7yiZoz/FmAC10Zk9
DTh4GnKO3iGhWHOoiCI4DyBTX9R7eLOzI7Gzr8fmxVMRT0Ln+vcwm15dPhaN+EHY9tvUM6j9bJqX
yGt6v/1nU169v0xxLMSRtZ+E2fTfH3r0Tl8BvgHBlX5Cfhyy+2eQL3kIN1F2nryWTcFsWmSetf+E
s8qxvALQG1zjeesrYGGNRs+ABslTDnrPs2L3fMTXefrNI/G/PsqmYEiP8wAgyR8A72GCz03d4VE2
3AvKOfX8QPxszb1szAa4Geis4NgewIaWgTxxyuZfT8wENhThpfjZWEmIopOrJ76qeF3imr4CbLjX
/95dHGgCxisCMhWvUar+91aVTeWeeFFslEsgti/2Irb870nxOdWmOCPeIZ5iADjic+KtUGpdzla+
zBFKcvUjznfkPLj6udesGQ0QvngohkYr4NR/r4jtaH+Rw3VE4Z171UH7e5z5hCW2kXviA4+z2JN4
J3Ir7xngVv0bX0Qqh+dZyHTFu8RzkVMd9FHu6X//Pi2e68mMjX8fEEM097gq4t1s7t9Hxat8hNGc
8zocMQar+O1xriHRiFf/fV481yN2h8t4hnj1PEt8Kx0BgzgOMSDFG3vcwpwH7gHxu3imOYhRL24a
/a/heMV9IG4d2ueBn4vLIBrek7K1PiMa2T40x+AdvvgHVy2oqA4Hfehd9Jkh6yM6JJJ/h10fy/Jl
xhu+S5zMws/0M61AI8PrOA1Sgj46U/NkRgmR77/s+tz7TGbw4/hI188D8T75AFcMkt0nLKbyOg8y
/mcqEpthqrqPIdLxTubZrs8sELsz2DFMgoRv+BUUSNhx1GP+BYUTD8RkJiY1Il7+UG/mH5KoKfkw
1ecipEuvFbsw+CyQWD4fNtMiJOfgZZmouAprqoc34z5mh/zCLqCTs9VEqOKAvFPjhfgW9xYmLHij
FmadWGskbsVGBhxGdwlpXuxS/BHvYkc2ACK1uYXMehD0bVGf7NvMe/paX/eZYMXmwN1+T7NZVvLl
v89jdFGF7ObfdhQrWifukXle50hwLeNvhYUEnhb8wUbOQazNssRzUAG2sDZEu1COvO+KDYh96IfK
6fl9jhfXEU/HAv/f8/++h1hLpIk4+JTDTjhiscl/7xDvFI+hma1jHsduvmP6pjq9rD02xknX1+Lp
AXhXjfko50acZ5KKfwvVNxAns8FBR7FwUrCKufDqROTf+kfxnGKkyJh4qWfqh5m4mG+WGq6TePO/
nzLXMcKhw+ISCEVzDyjyd3ZgBEPKjMhfA84NOc3vlCdud8mZF4NDHLloRSUOVIyDf+ea0UJR/TdE
xFooror8e0PpifVRfIE+MjQxkMQryuH3OxV8HtzHYhhy5H075UT8ew85OAuc+B2WDWBil2oEdQhO
vBh0XVbZ105UKGiHshZbF/9eOxy1SIn+rcc1i1vNXfk9X8d4c1Bd51amRiRu47HEgvxv3btz+4oF
SbzKByIiIe6w0pMODC9f5TKI16g3sPnnLj8D4TPKUhbvf5/BeIarKA7gyXPiNRY36m2ezC5+HzuL
5ZV+rv9uORyVd4CevxMgtqus5QO9YKgsiIBNvE1mTqaDvZeKIoZ4Unya6IHvLG5amQP7clYjpO8R
s5X4vuIsS//fpDhwcQbE2RrY4q4WZ6lkZIl//50dcbuI68VlNAmOxv1NuVAZ1Bw68UW9AHmHcfQA
cdylO073gQFw5kYjJqqXzxM1IM7oB27uWQVkQlJ3HVYvkxubdqjKoZp2lxDt17yb8GSJCfuU8DQE
vK+XwCnPEwYDEMCHb2oBZ/6H5aof+lQycO3t+swi61a8T+O/gWIwH7XLLwxDDFUqjA9Qzq5fKVCJ
cpjRzIQSAkcI1QaPCkSKFSwhZUUOUPesdJfvxOGCs4vj5mUqKviPMugPVaivpclj9w3yIAcBOhMI
f8/y4XFSLhpRIA5dSA0ONUKDKnzxtmJOuWwhY97/CeNxJHpQdJcDQjV2jMyScP7MhmuOBDHzrplU
E8xxvPuYs9QumdeDYppzElGMFnPe/Q34EOp+7fBkYHGy6yXDHc70uQyagyLOncTye2bIHXI+zfS+
6o+rkPngtlVW1b6zKeadzXcx2JDqzd7IIapVPM9W7Ubb4XuRzh5fPV/IifnZDILn6jZPoEtseJAN
W5LYIVa6Kce7U+g6F2pkwucobLhgYW/RQe6cIeeLx2mXBKsTqtNB2MKlwUJyn8y/C+DG6f2gLpBu
z/HiZHXDmWwxmMped9pO2/l721nLi9cYWw+GyYRD3FT776xZcSawPAjbpbxi8XqeOBugJomlHzjh
sMAZIlxnYmf+9n6jifEF6w7TH3AvHYoU8Q2BGRdsmS7VmbqkZ92xe34E/dkDQfnsfqSPApy4QJkk
hzZQplqIeHpcYX7WXxB/0x6N+iq3yKw/E7HwG3lPM3kEyShdkFlnU92BWbb9jMtd96zjvw5WsHxt
6QSHyxYKwPtamteBvlLC/vK96e4ePgrn8MnFBVUei/v4atXjHu4zcdj6rx1WZ/P3/LOiqomL1/5K
djjVFnLwmAGu+8SWSywwZtpO2nGm5HOxq39sJOzUwvxI85LNfV6Qcw82qvvDqhhP2AMAMuSuFPTn
tPIbKViEFNsrLGEF/4XOhI45C93H7psF6D7GimkerdHYOf1NIXJzbNe8KEBESunpPbnP+wQ9ikMv
rDAZFfMPcrdkegtEKEZAi5XLVJrg2zjtct9u7qtslc7KRTZ/LUoksPeLfsZYmfedpBPuD3N9Wyyf
IS1sBvP78oFzJKqgCBMZ/DCE2qjnvFyEQ91QX8oVaBTJObzkFUk0kAApL6AG+DboO9xcmZRLYBzJ
vLlU+JCIFlMIh4akvkBvZPraRT/UC3XT2Ty2bwYutu+BshLzxoEb+LNPWDTLBXLUbcvVC/kQ5fQu
yys66Fxs4Bs0e7ZWTcpFd9ns9diEpKnzVhFO1GduUiYG7mlwWTGtXMoFu2GEMmORYrMqNfCf0AUA
dWx5Qj4wt/AasyC3zQuXFeIi4jsiPsQLkLFAoCinloZEyr9QfWIyHXFwKKZWtqod9APbp0rNznSc
F8UcwfO/W4YplimP19SXCFbKM1MzS27TDuO3VfYE+VS/EKJU3B53Or0PiSeoK1Bf5XxIB516Bgez
5v2AwbLHYfFOZdU5fuaUmc+dY+fIOeFwSEup78OfYCHgLw76P5EeH2CjnD8O6P21b6hlQYSZokj0
L98zUeaB1YGZms1G3MbMtGd2qh/YvYDY8eGkq98PTGdio0oPls0u+Kbs4jdxsjHOpcL0iqIlEWee
TfEk++fxA+d12FeJ2BLnjVWGj/Iq54DdUVPmADkA3sy0DJ7BrMFZ5jDYGxExTbPZ4WuHm2h0jKlz
3x2d0f5B2IWQugxvL7tgQGTFSX36aWnktCTq7lXF790cBdd5yW6eHrB8VfoyWrUG4/r80v2YnKtP
D8G9BgXGjyhTfPpXiJlWfcZyjOv69ZLsT+M+4uAlzU6UUfwVupd4MM72VBki1Ki1yReqEZo+3e7T
739dHTrhbc6qQiDClyDmVyMvL427PBHVCXX3pEOmtPn57hkf8pGvdS19JQtSDpPoUhZf56lZNHWx
cy7qGmwOwkze2jEd7WDZVhU5ak939Z5sRrFGuz+LtDUjXSnRGYQPOME9XAcaI5Z3A32V4il8gZyW
UbLreO0J9m/RHxbQwdgOUTCN+YZfYku8j2u6V51fKyR8d0DUae8M5yq+Uf/DTcD/JCa5DC4dzOVL
HSDz5ka/NoTvHsdkAzINEjvJ7PIO77fACfGo9ql1zZCLvDaUBgfHmDaX4dNWgnbMrSfojD2jPoPv
d2VYiIL6jUsm19ySdyyafjcxgMdSHPBq8+aJXl2pT1B9Gy4B/hDzou5gymfz8dsvVtxR8XshyZPX
cyW0TRBfJjd6cD6haRCQU5oc352vxbxqZKFIHCArUrKiKybf8ZD3jETyIHpxPbW/wceCtAABK6GT
ZjxKeXEsjRS4leYbhaOlImaN5xQC16CzcFzMjvvcUR6FIO5g4vXFYUOeflc5li3t+bbK/mJqn3tO
PuVbt/nTJ31RGMN/QnTb1UPpSM1LN4RnmtvFJrrBE1S2eqe7W1ReRFtoj0I07FW8DJ3WB8aBhmhc
l1dcXJJoFl2tnHvrAsHVSdFw+cwPPeO2lnNThmNASgAqzSxnRDR0VWw8dOgbicIyd3VlilDo/TpG
zeheu1q9k59BP1lq3Pqq6uvVscfd+biNy3ZcPCaCbDSgUDK8qvNIx4hXwodh16k58QXm6W0Xbj8d
XHpO/aB9M12Y8f/TMwKrWzsscfb5knZSVGszcLfWTgOtWdX9c/E9vb7zvn7CElCSEb/CLkAb3qya
rvsqRzFW+fSmiLwqHVdfWJtoxzXznUKQwv33I2j0UBB6PiKqRwKRG1OsmMaRuLqkk4oRZtffWQfX
cdGdEmUAbL5O7j6laQqj5mZw3HrfZDpkpqW8m+cW5V1+TZ7u4Gn3e+g70X8PAZFUv7vpM3muZADd
vaSMMsGieE9YGBBvlX4zrdEiYFS1739QlIL1vxsvoWn7LKNhISy5AYpnE7yAgHew4SPPM94gQiym
tnbW9WLRl++MXSJIGPysF+S+aFoWpvb24tfQ/Yyf2wci85B5G53YosV1nNbniADoiYsA0ir5PnBy
WCgCSI447b2WZALM3UwL2fq+iSBwY268ekxyIDJcc8Z9T5+8aR9wAVa2kbB32hDlD1A8vF1WCnKp
ZNTNhO2qyy2SuMJbCdUq2hvkLphk6KPuhv2xhLC8E5gUqolECdHGldQ17Fw0D2kzRX+5MBW+nz5u
MLNGe6HazRSVmnA1zXG0hnRGvTnGWcbAEIBFiuHUYMdiKtM+pzMfUm/T/oS0rocZXsF1F5LYDgKm
EC4LDVve82+JM4qJtjrF9XlOtMBy+tk3sSP1haJQzPIDuKYH1iqmoIimQaovFmDdVUZvuFlgumGy
5yJF8kT7UKZ74qG4ZbnjjF/X8VRqjcGp5vjW1wrvGNFqmCYT5AUn7DBV2EntLGXGweaOlgJjesGz
Caw73Wx6Q8WI99uiqUB8lZHslDDuEfZD3W3IuByG2mMLA3JOP+DwOtcrUMebl42jfU7XaIgcVL5S
7in8X6aI4PKFiqkKZZ4p5SAK1ZEYDDD7aBCNEwXQNTBJkP7RdYvucogMMLRHfrPWnXbB9OkKrUVP
cVlT6Wh4eiM5ooJwwllXGqImQz3F+EUQQWXnjYXAVKqOpfyw+u0i0+yWG/RucZfdOLl5u2mYhzOm
cBIVRoei2pLG8FxTlcZMqC+Ny47zoQIPRuMy7uiAcuJkSkgf/nSjGef750VF6BgjhiT0uvfxiylH
t5BqIR2h1hEuO1gpFDtUBF0C4WIPRUSmCEIjD+H6h8G9EXu9ZkiTmct1Th7CDCBrgg+ffeEyYQxM
dJqO4QXTjKo+0SPRrcfFScFDrrE1vwsjx8VP9YLbFNT/8PqBFm7ebzi5lcwIJyYsfAbJrnjfx746
d7wx1uxrT/uHCU7qeByxk/RrwDJBDojIX0VXI2xbSYNUwmwIW0KxlUy+I4rhVyc/yotbgr0Vnv28
jSWI+/cgkck8zcED50S7Et4F+FBfWYJOb3yPb3aFjP0+e1+SlLgJchR1voNG3RcTBjgEErCQQaWP
CKidYp8Nd0nvu2qlORIBBQEWLLtT1SUpkXbciFGHPhIyykooGBR+KA7i8EYVP6UsdwRs8eFsorOH
dgiiQBkiYr4r5vc9Xgwked0NjgcllO7H0MP8hFyn7kJ348CSFUZj275bHwnzPnvugU3C/Uaprkcl
QVk9FrEjL7l8sPkbQHUquRgB0s4W/joJglNmFr76pA/KLvIfi1z1aqj6ETbKtQsprehIQo0lqYnd
fc2rCPebgcC10c9SoKHta9eEld1iTs5pZvHrWEyhYLbok7v4JWKmuX/Zg9YnbaW0wQffmaGvItbu
u/VYAAu2FEUTKnOPRUO3HeFbeuOJab4j/5/H7hMsQHB6WZThU4qWv8wzltw4pYR9cWfyFAMR6iu6
aA2/H8IZKHWdKW4u1kA3Injd6wane7Bl3OKoMlCZpTbf+P2p5CGNPw6O7UbZvbd957pV6EYtneg9
XOzozEmKc7XuENrhjN4MnNAZqeX4rWB1D6vPpr/sM6F9zhBtGTThQ7O87nAkbLb9VZ9wmnyjMybn
6xXTDc26hd3URjLfi4dL++gzxtzwQoYqhmIMNwpSDZ16nKKHrG6Ax5EV9c/qy9KoqWLdusJZpJSc
iGIzcy9+ZwAtykSi5R4kO7h2PRozXeR6JHX6JsFYrY3Q2Mb4WDAFTSmuUkMdU7dm7Ui627fSH2W3
3FSaJQaN4wRSUPc16UMlSsiyGnqEpqzByjiiNCs5r3R72z4681pFu1hz0+DuBsxFKwYqKbTzXSU/
OBMg1y7mGS7T2YiK9gzIavGZl0A+4jfGpid+A/wh5pp/puUCCxMA7tbLZ+Us23/401CeHRzLhQTE
8TwR7osBIHGE93EJJ6RdZqPH9jMfiEgDPZt+ee6yUeKWdGAF+SHsHoN/gyRW0DtK4B4ge/B6VENL
kiXVV9YY9fv1UvXlA3a/oeDQfcIXSBh3xUFbf88aQOIbqjWgEoQmfV2EMUBnDQZKVgwiR4ONkPws
HlN6JRinOhJ8z0X42Oa7lC8qUDrcbimyygcJfBLAaUdi+z2LveGHvfxMQdJ2EsgUesixsgaCKcJ6
US+iNRjdJ8xA7UjOfp/htR92Z3/5JpyAWRGKZFxgvcVUHLjYFMlsDmxSUTUgEwR/BqqL1j2Y5rcx
S6egtejrhm9NvsTaB8WNmH7HpgGeAQaLUJzX105fi1oq0SIJ7mNXTcHG1wQuFGCF+bgF3nvlbOTB
7LmToeJMWH3KgNS4XMYcTA9bIb4dZF6BREGQWlZTsU8ubcBNzz8O1utRncnPLZeJZQDOKhmlIgrn
tx2zqL4W4Jw4nHoBNj4tz+IS/6q1uHPCZg1wwOP1ZpoHzZQzEBbzXIDCS05Xz8+4lo+dPqLSiHW2
Ihx3OCtCLvbavXbiLORLclpctXfIPUKVESEdxN74NBgYBWFZWCU8eTU9ixqXtH7sBJadMZJeAXUm
Ih/7TSkom4pSkagv3UDKY+hYDIIlwXFzYGr7Lm87RSgGXmfpIMKKAOXIYJvSpjc7QJ4jimXG/Bzk
P5Kj1u+gLOhsxcnCXW6WL76z3rFY1WN9lzmqe4d+hPfRHBdfYGrNYfme1YE2ua7luTy/HvoLdTFY
6HMVFI64qHt6+h3xNgoKvN2IRg1XptA5qObwCTnE144K5m3XrIsDEtfFZ9SbvQ+kjZtsUtLFAzK3
rYyefk4rI8Hx+Lp44FGriEG4brMWiElHAQh95PhxlJEgP37cgXuldao2l0bXMFtjU+8/gueSrQC0
x+P3nOAVucTTBNXDtkA3HzCfcJdUAuSAgoHlw/S0mQBczYPDN8axjiUBC0lDs+Qp7m7wd9vg4euT
m/fwq1EbIPHq2DIdEAcL9Mg4Lz48bYQnEvei7NBHekzXSI7s5etoIiYPX3Iwutigtl10gtuIDo6u
0NfqVpe2tYIdiY0jUu9ZFKree6xMXv59+vJqU0hIax/24zWkqA7mTBkD00/6ZU66WGQDPFqI2Jzu
SFvQDdXD5dtVx5ztaY92br1xx0IrZfWdjy/bCVxp3UwwYFMd9I32xy9soR2gvTOV28E2huKOUo8u
Dl1MVEln8o0SlOPMocGzJ1G+xWTYTRcJHZ3ufj+EbzyRRgO3DrpBb/agAlMy5D/Oa8FkPepRyCic
1m5c2YVHht9FCYeBmoj/HlE/W2F4AHsqW9WbEgcH8tXv/0g6r+ZGsTQM/yKqyOHWSggklCW7byhH
cs78+n2Yra7Zna7ptmU454tv+EJ/GIQGYiJfC6vR3LdfrZPsk/38J5/UfQ0kXHGKc3zNztGH9Myv
BvkGVb+sf2sOiAmyJUFKHGomMfKkuPyi357AbyyrRAu+Q3iSXug8Pfh2AtV1Bs3V8PCR2SmOAh4O
CqSD5CNrnsIxgIYpO+FiHIE4LXsxKNgdW9tl8BpxF8w9jM6zdkVwZmsdA0qOXciTbxg+s5S9MYpF
xxxFI0LksAOIld+qB0/lWK27bcusVmH1Qbrb9CdxWWYt697kyrb6FB/CQ2GHB0wT7chL+CVe5lPj
XKSFi3QOgTZDWWASzEV8hyIO5pqCH9dwxGNWCBBsEWNcV7jNJTvmWcggHrSdiUs3iA2wDfXeYkyO
uNGR6c6CHLJL17iMcCVrrsXsajbaMS5mjehMs3Pa1aAhlh+dtMjUemE2A+JuXwKSNsdFzxNI1DE9
sQ14hO++k3nYI0CuCs/mxTgJt/gOEWveWuhUlwfhNvxp9AxvqCLBvtIv+S7fqXZ6CVFeuJW/+heC
Km7nMPavQNXbEzqoOn0uAr2H/KA7EslysRmRHwq3ysTDGjGfH/k6o6LFluE+f1h31ats6qA1UYKl
Wr7X1tZetKknUAgN98t9KsEQTE9Iq+k5w9hA2UYORxxZ5YTWgEZ6m257W7hGj9od7cQZNjgInCuX
iw70KHBQ8mUnCR9+o0EOSY8avZnpWQcBd/V4j7Xk3twE65Rpj3YWfqoXLHxlL4HtHDZgIu3OQayc
VRaLSIQBT81xOUoIonjCNXtgWXeeXyFyiNi0M2Tij+QQloJjbreuf6hfGOK6SLdxclGnh4Q/ODn6
3yMzdxevo4RNkfRinr81bKYprBB7V9mVMK1n7h2xc1duRie7WyyXtW0B1YimxFYIHMYlOCf3+pnc
1a3gdHfpWV5lGjsvO5iH0YbFjl0a2n+OZMsrfhBI1qgbXIoFZmrrICcsV/qSKFzjU+RgO3IhRLCZ
IY2euofytcgTB4ApDdZJuEmdkwfe1DdWAymBpgDMukzOwE9uaPDPA5I6/o43x1yY1x7AH9TW+oYj
tK/X6b7ZRJ6GOwYFOQBkjRPbLGU5XxWV/n3riDcYNM4M2i9+mifhMhxQlbNNtwEHy0jhiPz6JmJq
BjEKhD1L3jOplWOFkDI7Kg+HB7s/LBCRgmwxI5q+7N0rLlC5QT10S8jcp9fmoF2sI7bDyjF+ak75
FC4t/1QEChC6O1ZPcPNg50lLw549ANmesONA1g4g24PviySSp+8DbHAQqEGZwwkeAoL/gkdd7Jkf
JS8bbZTdAJz+AOdxpWz0rbATt3BJFhVAZSNiiF46ut3dhL+MGL6YCu5wfjkKrItwHPXGaoVwEb8t
3WTf7f33GUTVWV/XG3UtnvWD/JO72lW6ih/hl39Iv2r7P9dE5vmLp6FE+3rlfiNLMOwWNEnkWui6
5xh6EAVsGSQhwZU1FuGWZTbABg3FmsxhpwvebTwsfDumTsxmJEIJ2YJmPnpkx/GVHc2zuJ+d4Gd0
voEvg01bttoWGEMWV8RrjKPhFsMq4T3ch2NyUVjILkJRid0dy1vvhjfDq7Gv9PeCFx35Cc7GFYyk
pzuygxjTJt/ik7wtwZk3h9D29G3sdvzrhFdUdhi+tWMkvxUHw+n2oVucze2wF7FQQ6pxL+xiW+f9
oqDKoUnO09bfKl7+Sl+KF35BwHK1IyQkD7YsCTx+SOf5LHqC27nWPnQKwLludjK31d4/BefySeOF
u5yBSjaUiUNyl7+tY+iZt+4dfVTOjXpr3sUbzMDrosp2l64Am5d/A/pNgftDUxW/NI/+mtk3mab+
Kr/0s7lHAsSOdvhk/WpXXhWjteRY8y7pn/Mv9Rw80tfyH+tX/YUp5iuBZ8Ixe4U384MRJNcOTmZ3
hM9HdLRO6o4JOnLnRAgcZNArWS8fjox68G/hs2STScV0Ci6927oquF0dD0v1lNxTL/eKe3XH3clF
LHA4G/8S1AmnQ3NWXfnVP6qbaVP2uxMB49ScB5526IoH0x7uKvWA7E4v80o2exjnRdnK9Jqv8CF8
EC7TR/kY7P5YnTBTvM6fpcci5Io7XAD2+xx8SJ/VHYWyZ+3FXnBmM2lc1NN8mX5y21gB9L36P0RM
3pV5K5+QuM6UPtzZ9CptEDSxTU/0rB/rLp2tu4AfTmMgEzq8IUN7gxUPtvjmX3N5cdq1UOtGMKX6
in/TXyqz/NciJqGwCCiB3z2w5Esfw2t45Y/gVB6TEwxhVFMQG1w3J/Gw0GT0Lfpn2+4sH5ZLmfMB
Yru5x3btoTC8br1+lzvTftijkGur2mZ+NvfsPD7TK8ZiVwsH7ehHcNIrFvKXZI/l6qtlZQHhfN0f
kT6228dk5w/rI7wEp+i2yLZg33EBGHCrH5SYl/8+0qOEmoUkQH9U3eS0VJ7lb/1A+BD1gsmd7AxF
dd1mPncUXdEt+ElCJ9+J7sCjal7GR/owPdP786/+NXxEp+7Fg/odXGqRj+5r+V/t3LjVSzkrZxzh
3SHjeXaOerRO+FOdsqd2Uk7KTfSM+3iSzqzZ+SvxMT2GTJ4ZV1t36yf+DX99NMHLR/jwr8EtOgna
ii/ML+FH+ZA+1KvGl4+Pxl5eKKDU2RsLnr2xj48VVfZSg8pe42hnjT8U3fg8NvrmVASit9zSpWjX
+CgG/8hO87S+y314h/cPSZFBq7QXtvFBO9E4eDHWIuYlP8QHCaef8KgJb53tXyFx7Dv6DAqzHQQD
JBOYtcJO9JeSFKF6c9+/whOGsN4ihJKxus/2klNhA7/o9c4O+iYQJba5HVGBQwpYh464NpzmMP+V
bFfPhsORIyZVW4Xwjp3FRidpKZtsmzscqld4mdzuBdoDtXfTq9z5JJ1EDw76A1jEcwDjtV0wIepO
3SFbz/tDhmI85g4c/UB6ix02euYXl9BWngy7sX4oSCvyG0sHMjbr+SUE40l4wEvAwfoYE4DMycnN
MKWPrRvsKsRgGOUTHaCSnHrHgMPmdOvmEN2HdbsxVhlFMbh78nF4o3OiiTP3qUg6IaF4sYi0aM0D
QrbFnbYQUSFqslv9jzKAQdBL8Og16DAZL5Ih9gi32PUGyW5K12bNYyN57TPsH61jcRjW6na4N+cW
ofKr8pQP9VU+zBtp1WGZiQYQCHARDXwKByJlj8WMtIt2A1Cb6sIcG6zFkoOCo38PduZhOKMQuhsv
Pi9GPmXENuMiYXsR3NuN5QgOXCTH2OkAMhAR3GbnQX4Lr1iPnABDeOUzOvdP9b075B7OrdfxM79W
kE9rbyCJMNa6l0AK9rr/1nokF8oGeeGp2ozfzqbN2wdQweteLe1RTE6PSEG1V1+h30337lydm/v8
LCCIUY5xOM7Kp2rr7nisndZTD7rbXjBoP0nHfNNeqy2enZvUhlnszM/qnH2kNpY+P81dPqCO99nQ
MXX36KP1+CpbPo/T/EifI0KHcO5cGWH05t4QsfqdfAjd/DpwFFUbz0EHlcSD5RR3ge9anX23OeOE
tBKcCAOUjp/VcqqfdIOFkk1N4sXX4UAsO3Qn35WOKT8rX20DCcsV9sa+gyctuvRKq5nLMW01x/9m
AHkwfkePX/z01Tm/Cg6aqk5yru4iGwIebn7V/qq7/y4zmyRWTut+mfLRPqE8Bv1kx3h1QEmH83Qc
4EoBh2FEn7oQXzf4vtMb8y72Fh3vjJGQyiR2eHSPjBZsYYqkJ3iYIa0xuew6Qb/mxezlLUotFI6t
5/PAYx607JbH6KS6+QUxcxuRbM1hMeEt1aXuDnv1UHrTIeW5hfyup68R6WxEW34lJ9FteTq4groN
Ajin9KJ+9cf5kTvzsQV58luh35VdpBfeiVTREighpPwRJPpnBaApln546Y0ZeVA5C9faVrz4K3VT
N6OMoRfGmwY4gTs7yR01qHtHKRN6DfPTc7dHirgM74J09H1poyIpInHHZlxZNGEzROxtTADMrlgZ
m1Dt902mr0tU7zIzh4woU4t4GNdtwnlY50K40SaGrWiqmGR+YcE0BCBwxGsIdPitR5A5TLK1hk67
QvBRldzpA6BT6CyZu7Z6tcG4DeffuEu3fEejLfdjK8CFRaMSRKigUctoGXsj2p+Eia+RIPdm0Wuw
H+5BJ7TgFfpW2Q5QMVXl8N9k+U1Z+Cuy8fJDrNyAwoQ+Gkv+Zy9GH6byVVoosvNcMUO2UoAHPYgd
BG0Tf98mqGuFp7RBo0aZUD/KXo1wNEbfDgN1W7XMu9nwh33pTgNs6/jdiO+piJJVvoFvHIw1df2/
0UL9SNpknEW+dRRMa70f9vp/LkRdtxHFwyCu50XREYjf0zCxUj3nEyNzXCXxM191jOPVW8JLMGK8
FXl8SEp6qAgVKPBM1wLWhAEY0itomO34qC+AOSQlFAQZt9TIId5I/tGweDK2Kf5DSQrqLkFr3uIK
lvjmG9tLpuOLMfw3aRYtnifqchqhWwZwh9U77iQbQHnlTUF289mYbw1Lv3vIPAVXS2WD/g7sp/92
xJW5NUa6EURXNmgDmbWr8KGTbYGYEj1wvEu1bQ07uMD2kwWQjMg2/ea4E8xtF3t4yTLUkcu37wkD
B+Cyzx6ZXm2T+dBL/oXxUWYWu/CP1wby5cG22uIhgutyY4OD8VGApTXP12y5maOvA9ShEMq5laBF
zrqnIx0YrUofsTte/Fv0E0Da/Cg+2gcPEwVXRLfNnn0zrh9H0/9sP1vEZ2ogG9sMFRzMIZECWNd/
7TMjoaOYAxR/xuYXnBGwLmBrq/LH/FReXEKf3S9KkUyGWidbR/wr8xYRS8p8gpEVOCVuXPMHDZq/
xSsUu+8GOMwZCqCePNHUTNius9hmKR0g5wMtdtdeJVY1aH2xBhvZ27is5VmOKms26KDM8d/szUuw
8xdqVsyYF+VFluoopMGHH3+QvpSjn4GFNqi30paMY2z9A4EfUD9/Y3+OrOgRZXlrz/ESgRrV9Y+g
bWcR0MRpUDYmXh7CusUxENK9tOqDHwGT+8jjRQnoSrH+DZtb/imkN/Zr/rSt2Fo72JotSZY5G1i2
p/Xb3Hg/Z6Zf2/SMviHKanawN7XrgCaNgNuUaD7QqTdX7Iw02TGR/EeFrWefvJZQQ3EtqNRIfiVu
LIO4OYZQTnrtHPZHg/iMygUYgdWA5lnoCOVWwnVVYsxrrIAilSwJxR16/QoNGqc+eHb/Sn3HBWnd
blhAG7sQ9qq5rV8t5C/dSf01+rVBsi6hPuZH1Pf8vRHZ+uDp6KmGdg8r5JHSCbbuAKtHe4dxjMys
W39JXvJQMUmddv8Ncnqc17pPgDDsa5nKNO/xelwDGICNUCFjITxj/JcFvINxjwIfDS2UmT7xFIfj
NzUH7PKW1ieNoW2WrxrMOyAK1ohqPEz5V3iIEK/v5UVE3SZZ1w6jUYXRbEaCojvHslOFIc6Mk/Z9
EZ08BufhBLd+2mW37jbRkaWf1Q6HwHIrXNX78A6/NQYhg3NcCIWs2KlQCit7TmBYfrPhq2GKgDEq
0HhnyT9BUcFmwRl4YzZQLOaJ+yFcD81ePymZG/WvWTn6twrxAJ6NyUlapWg9XVAcF9HEWzOORCSH
9QBS1A2SZDwbzIh4ze8GlEA2V+VJ4BuqkOp5JJbxxsKYnaVmrY18TQOpSqBKOSjUVxGTfGsPhACY
h8UjsW4zMnx7H6UUVAz0Y0LwnkfAiuicoV4CeoGnFWI0DQ4rsMFGDPKRRNLkcI2ANYPm5XJzTbqU
L/D/lbdeoZnyY9QmgQ6KdysEb1GZEOTGdZdOiNo+kkX39i5VVLsseMNoU0OCbD2tgRrQwf/DurdK
7Ngny85Xf1Ei3wz+d+NDb8RvnsUvrVjCpuaamgy0+RL8mUYnz1mOBXwL3IT4byxh+6Ts4+XPgPCm
xP0/ZVhRXwxH/uRQrkbwLdLbX/flfwLvNm7YqIV76RwuEqNL2LX25Qo/zn/qt+FMzOoZqO0qNtLs
li8y1hOMGustwmcBsJI7dK4lNrAtNcBSM5MFoIX45S4CJHKc2OA/lE/0IPg5/qgsn7A/PNJHe2MJ
m/yTsVB3rV250z7aIzMT9Aw7xgpYM3w3xMx8w2GTiNlcT3Gt+Zvo7hcfwynjrXpjvUl/x9/8F1kw
3n2yg8SfdXt42r0979o/3/hCGGe6ifNhQCkWqhG6Hfn4UaLRO7yJaCLqq9I8NOh/9JtIO/Ljz8Ym
7T6w/hrRtCAFi8h2r5L8PKB04ICHxKDele4SsUZbt4D80Rv/TwJ9EV3JfwMdgem3numL5MTUouAC
cbtBzVlEd4619AVdHWzaEke/540doNT27uMjgug0tOtLcBsHNC/a7k30NzFM+O8csLpC/rVOiIsB
sixnz8LAlE2I8mLbPX+xXF5X7qTYCgCSEylzBg5Z/BVghT8lbjQR9dMsPii4lH+Aqck2gHkI5gOV
zBoJWuBKqLtxCOeHCmcC47zs3NC1a+fyu/pjVi6XP636K3yTQpJ80a1bzDeow6hS9T/GZ5dKeZsn
Hj20o3CN7ppARx6aNleyzB4pd62akacPkDYXwYqPf3Ivon2POELqiJq0pzhSG98zyJ4+MCU1hiCh
0MU2klMrs2uOhWtp6UaNy6Nh7ibtIjSWlwJd9Q3CE9roQkSzhYNAJpe8gQYU1IQk8SWMrzXFdzN/
hBH6feMz40q0eMFqAelvHkJAxsBvDfGQUk4J6LBITKJ7nn/NHkPNVgqnL6zTVRxR9sDj13sReLD5
Wmo9Q4NU3v5r2wcfPwPuIWMRht5ExihJDV2levZIxAnJU6QbBtNSbWYq5WljidHW1/YU99K+SECJ
mtRF6S6yyNvTqlM+fexcalNbd0hl+5Bym4uaLbrW0wKYM+V/WYkOafDI4u80fhfKZzHoGwmU6Ijt
hfJQwXGYhLBYXCu9J+FNqwMImBAf++CBtcKxhrKWvkrhNOS3WL8Gcb4VeqcV0m2Z0gU3IL8GV2PZ
nolk5bzcTAwyxoEFGlJyRXvN6mHr53RY47vyniYH7BjmZhcP55xhFr41Jlpo43dKFGsRSuTdz1q4
K3IWEtqXTI2jhR99aOFmVqGTgyJjUm2DKIDQETR/mSpuNCC2DYE5IW0EGqA5REJomuFlWgDhwUlx
hJP0FfvbTBHtmRKstLZNQdsI5DbE+E30ZG5Y3V4UElxOBv3wW0bxiBZOQWprC8QOrENRPGdQTzEC
IBFkjXqst1UHdBy/YxHKTKFbKC4b6yHDPAetBc1iqVHe5sRyyo5PxEwi+ZgREumVz3jIHSv+779n
wx6F+OX49XoNKlz+74v3i5sDg2rpdzHVDHZTQjWkopgs7EyFtkgbnJIsH3JBRkiRpeNnbq2uVeWk
YQqIyYsM1y4nvgb5oza0N1/DnZHe39Soz8C/ZRwNHwqpskmL69Dh3QNXnQeCqkYLUreV/imksrHC
BkLHLLoljKPlSBxpMwOf0u085qspQSg3TO2IJqsBcT2GQONmdBCsa6EbmFbyW1k+SrXlzJRwZT+4
AaPF+dKAGsLqQ+KD9ALwBB7icuMH2Rk6NgcyO5mG3aUKMwIVJB98w8rkcPQBQgPlX4iipF+mH3Oi
79sJISaiAh+Mh1tMm44LVzkCOM9oZmkbHMIBZY8W+6DGlUlDBWnajN+r5FXSuixtnJhBx6ggZ4OT
7GQEvhErHvq3tjpILZoRJKqc4i2DR5vnm5RaTuloTIjF7cwSEE+LHp6W8jT5Aejj5AWRyWdt5Gc5
f+ntsZkBl3xVeegk2k6zkK+Qgm2rTJ5KcPsv2XbtcYKE2vraZvLZ8Yi7eroEEdNUeXJSDlXTdStz
oWHkBpL0PXVG1X515ZeZSPsBl5U3ve1OQ9EiB41B6Rh8K2pAp0U/IQGbMSHnpgnKrjriUjnus/Wp
pQIqkt9e+TORuDcoGST4pywiG7sF9Zr7F01v1518SRtbAiZbwMnQgrXiQ3pxUUCsgpimERYQp8+q
zUcrOGbJtq/45hXWCAkV6mvWhbdskSaNEAv519DKjJyBBURVk+pT9S/pCYSoyIGY4y8hGpaiJTik
KOAI1ZsmvSHvH2bKmivuC/MlncZVTYIuTQnUFvpwSAHqqP0mqMQsA322iLG1FxazUxCTc0lHu6jo
O3kd2THXIa5lRHKZzwnE81Tm0IquaZ3EruKQf1X0in5AP0+tpmX6ZozbhyCTeypADWV7jKVkHXcM
2cfx4Icl0pQiWqJjdtYLYRcgMW3CYB9nNCg7+n9NjbH/8XeNnNi+GjsJqk+xWqwV859kLJIO4cpf
rjLFnp6i51sb+z4PV2bxqVFPDJq4T4rczlJP6tFPyk5juIt01ljEnJDKN85xKAv/at0A++mWsnnT
hu+Mgs6Mjk2CPhYCTSbgxAisZDehiRqspy7ahBR0NeLuRg9TSEypW1p3jvAN9sF219KqGnBD0+pN
xwmw+Ot+IduVYQtsrrkpinAeALjpSHXzMYLxOOP+pAIn5mBul2BV8kMaMsjDkpyKvR/Q4z7z1wpS
IpF/5tU92sjCSrHVtk1m0H5tW0K40Y7PuRKRMaNkYBRV+ZTQyMT08ilFEavzvyexWEsIimtYecaq
uJ0R4oadBLiCCkVGOoHYkP+ri2QtThbv8s8agSNU/CGuNuKSIHIHJCiZkZTpOoo/rQRsfuep2qFl
uD7+cUaC0qB7O5YM58xF4dZYjzNMBPwapWQC4Xqc625TgFYWn2VKzFU8zXr6iDtM/HgL1DZt6AIc
VfWR3Fsur8a0qYUSbwJ6uvWdYlNdL4dQmdFs8Utgo+k+bL58gUvB9x2fecZUHVyCmIv7Nkfpiyg1
K5+W8U/8DIYvkREGyUBWrjKPdcTKjhqm/qlo4Rqx2pUQfBlgBBMSubgrVD/DUN+CwXgrutKdU4tU
PtpifZqs6SIx5WRQlsXu1DkmSDcreqk0GybuI6FnpE6nH00enaAcWxCY8dUEtG+CiwzIjCoTg19A
mEImrfdgR6l2q7/YknYWx1kfYDdFTDgKEbGY7rvNGecXzd76Fg3rS5+yjZGJiHIDSBbReFfOEyJH
A0j9nk0SgHVLQ0VZ4iZpq2DJI9pxDrxEY4gTKBCGoTHKcOT191CS1kJ9hA7CM9dHD9Nla6Ywr54K
CFcVeEkxIJuvYKm+I/2KYEgn0DzFZ9OcNMlRfCxT0ifiigF7Cx0RRIGadpUU15lEkAxoFanFjg8T
kPX5ogxreFii9RiL75Qg3M9fOfBog088KM8C0HDbLiVmbFK5Ij2MpLLovycjMSF+JzWniGwloWNp
V0UmVcsHDTJHALUnBhRM3Sw4Y3OJQS6b+Uj5Q7GIA20Tz45QOYGfbBUKg6rDOZr713FcBluO/sYQ
AQTlqlalnTF+LeHG8+Gb9EeOzTNZQ22ZaCiq52tIFySILqRfDCYZYDHN5AOaItNR5JFhkUFS6Wnt
OlSsxgbpf818i2ia62NafveldMl0304QOE9SV+b9alyigYqsAyPQN9kmZ5tTUW6BIx5EPEUkNMso
uMaJ9inxBEl5CyfoEu11yb1p6kghqqPisWM2lnyjeK0wW9WnD02H2qL/kwCI8cc1lknU9WIFumJ+
FzAHCyLdWepvQJzlvuqu0fypG+aqEK4pAnIpWc0kiTH15adqcke3PNGClkLEzqNrJRE1zGM6OZrZ
bzrzYgb/Eo5hHTlLgWQymUqK2hYLJxh+IrT73kNLY8btf4/STS5+us1c/NMQhDVCUjzvXVdZQ1jD
PpHB72Hix1mjHOYEZSVGxuluNBOwIp+CJLyLNI5N+tWQn6zIzopritZyqE17f7B1SdvIs8PouYAu
sCS0LPvqsnClZfh+lOvSiE8zDmhtBBZO3GI3NOXIGQihmwHUrqrmbNLHkJRL6qdMrXepest7cGeg
I1EkHzft3O9MEwAFgmCDcZQocROsplQEKYVY/2v4wUdKOR8ivjmRGZc7JdB8oV2AO9EgmQw6aWzm
bNNqGiw+g87zPCvqFu2HHgFV1aEvE/GS1Qrw9Y1+ylowSISgLIRnUAQUkAG1WrO0F5g8CQ8c8LiK
AVh1rb764WexD3J/NYWfAwSVVoE71167Kt2bLX4TaUnthjJ8SD0fv5YacZSdpUibMAGQg2fAoNmv
QMMH5aZFxMwKTjyi0t8tte2Snw0k15uKbMSk3YfkMlvjKkoB0NG05eTbugFNaQDeIOGHZFCqCv8Q
ISQZynbfhqtSAgQndpTR83USlZ+6tfbV7GlUHUKP5GceOVqMzDLuzpr6buJP9wy4k4ubMxMJn4mV
8hQl2H1EjTaot3P0ZTZYFgbwbbkjoghtxWC41eIloTxJM4K/9AAfgUwPIddvbfLSVLykSRxDhsgP
3IUculkLjZSFlfY3IrEa02D5rW0NYKZMQHjQl6Qc+yJdeqvTM+muM34JyWn0ShssR9NNlcVbVqwM
a0mJOjPHyg0gUhXSTfSPcewMJrYxKKditxVdOZomPKL007C8gDgkA+XgyHV6vVmChPKYEPaJWNuw
Qq0gXui4In/5GqileyidGuHesAauQ6geA2O92g5TFO2b7az52wm53uUZ8SKlJt4bKOB1xKGiy3Y9
8WXVIJc0Jp4eo1dJjDH8vSmwTeVe+rT1FeqM2uiJBmzH4TuoMQCA+u5bjoLnhBjYuYk8ofFtxuma
7lhWtJVCjuuKZqkAqqg40WOPFqsLLdkvEzMa5uVjx4UbtLsGrNHA/kuqVoNRHRrlkxq4F6B3XQM2
bPUrS4StSdr0NdjSRPLJUayr0rHvGt9pnFrOFiuf2KzXkI82ASFuybCzz4pDQSkeZ4DxWESIZ0iX
5Vi3wsfyCgxgneVNt54oGksdu2LJobZbq8yumBYs12Agf2Y0N6OIiGpRj29C+b4UTkt9HhnHTkPg
lL2+duTzdr2+3JfOLEiyyzmBJZQ8a/kpzABniz8qH61J1yZXmRCZVNSBQmUPAxDPEuWZ+N0KL/Ko
bnl8WW5usvYvgNwg1w4TF5pUUGNUyyYjcL6qIsbrmcWbQvVYMZHkTPLqpHJaKRnqLrn4psOAjADh
ivIyopi4iD1qt1ShbyaKoQlqRNpvI1/ZrFD4KxECydPHVEMyy591DjqN3iqbfiO+mO7EzW6sKC2s
ay2CT+Ev9PjshZKztJCdwaSx+c1r1FUp42VHp9gejF8eepMhSJ5T5xMOpsyZA+aDw09pfZBuFKaq
DZySwSAO9lup8O1CJPFLt6oHytx/xwl6hCC5KEEmGoiEGni2znP6q/IQedmDyMCvGNcJYBCd5eHc
sXRqHgR8FTZdmDEBpPsZ5YVonq173DyE63KxUwMXFx2zo9GRC93N4vHGbHjrt5ZLsbjO9NkxhQzJ
QKZ+i74Wdbd8WR5HmvxaUnqSM7R9TRwn4pseVGsBCxsttUdjI2fClnlslrt+7kVs8NIjzpqsI5O1
gFWVb8X7UcUYAJFrn3nl0hYP+r1FAzwruK7gAf9bfTK+SDGvD1pcvuGHwQAUur3MAJ4qSlIckRmP
NNXvmg5XxX+VKWUHSg1+KK2VH5/5Rikdh/6WDrkdxgAXy5QRPk650rGwQIcNc4/AHEuukH31SEzx
6C8tC/lSOVjJyX3p7BUGflZwWcYZnEUO0eS2xYybwifsHwbXsIljCKk4wBD9mTbk1kXjwXLpxq+w
u0xCtbIYyUXaGRPylhATinAI0LzhSCZ9ctSFnVV4AVLmS13DfxgMCPjht+ojXoFudlhSJNXsrXDQ
keud0aq7tpW2GovrSeuANfv/egFZ84pl4fCpYiibS6gWayQ/jfY4BYeL3XXbEUb5f0WHOTywc5Gm
DbF9gE9cBB+y9IhkNtlEoprpIp6s1qph8kzhKfG6jb/WEHHrZcMqq++TjPIl73q5UzONwRK4EnhP
fnzxAa+nKve/FFg8vKkJe7r5ovG4lmEHVz4wPwKTfjw+BLNLVrWoOXsQC3PBuq/w2tL6CcRrQNr1
dcfkC0sg4mvlUlcLS4s5iTaSkEG08CklBVl5S3g1rJCECqppcc1ZVZLKav0IKVqSkPJlSZNNdjip
rK2XSP4z8UlVxMWFhwmMR3iy847UCckAQMnprslShDtnOzbDYz9Z+aY2m4+sJvnR09LzKriVLg2m
BN2Y66VYrd0J4ZoxYbl0w+Kml+C5z1eL+bQAqgV3aNVjFNMxJmpBxOSoxJXHaqD1R9GlYKSUPSOu
7JiFO2mi35l/Z4SPqyFnVcjL5ib3TbrTgh+dIoHDnHXp7ho3A/lmN3GCq6ha592wlYK7KHmZdSm0
cjOwq/UNkx4D1NgoXY1kLym2AnlYQR2hTWFUV9E9oo6oC4BPrKVFWHBF1m3DqnXNiV0DauGCKTsi
rXGnXtXEOJfzzqDh6kwEGQvaORaz0YSQJf1v9tOUEe6M6Ay0AOQEcOVaug+YVZvJ/8No9MlPRoPB
/QJgXa4VQB6lZF5GgaUeS628hXAlCRsVAXJx8sm+bFyxJt+mFlBjpj2qIR+CiKGuiJkgBMFE/teT
IodiswzxKO1k/paUu4Sljoa9Bc5kPax8eisDdjDiVyLsOmHcEL5pa8zCy6vOLiR5jdc2M/iiRZyT
o5X2iDtyLPS/pW6uhFeQ0yGYdiMdGyF127FzfLO/WVXklCVLpCLcYbnJIUt1zKcl4jIXwEDkidyZ
kjCjHHFdpiApkzfsecCcSBmqEv6jgJ7dM+fgpB4GCfVmcIehV6MLEykQV9QLhrqrtPAUmuhsgNOY
XIUeyfKpOVklMzZi+dTJry4GX4B31FxRnnCMTPWPlVvKC6yizzBn5BkjeJyiv/EZkzIFMqFqvXyy
oFC2W7X9AbDRNMW+rXfieCnxQVAXidnUXEs+f7tSnJa+TOYJZ2xiRtVbqqblOpOyl8gdMGhSxz+D
FeD/ODqvpdiRLQ0/kSJkMmVuy3uqgKKAGwWwQd57PX1/2Rdzos/M9N5QJWWu9VtBTLilb6MKRDMC
0xiLu25baxECeSV8KMGFYWFIoJUoAm+6z0z7gRtZmfkxB2FsxXNTQVaCePTaWTPQL+n9o+aBWwTW
ixbyxPKONaIkzBrDdGHwWcBfRrLYJLM20JV28lp7w60x8abVFt2GbocaXiue48j+ocGypCLB9Wil
dThB6mjVeye3I3xk6DGj8feqg7Gei0cYlAfHxTVFzEGCDbShJjyN19WEwoy0LV+flnFur9LeuSQd
B8GEqZULmS/0LWZDdFRvB57jtu83dfPKZ187XLRrtbs2021uXoRK6+e9NpANFQFyH22DNKBr34uU
bE0cAtoJTsOlZM54LeShJyTQI18IuXb51pWXosBLybfgx+bZ4RyoqEuYn4eM8DRmw/ALmIZvU/B+
KXzOTHD9D+SM89UGKaWoIfcr8ULztyQ/LCFi3jRWvBtZ3HHgEz/iOaAFiOwDDKeT8z2Rxa6n/TUl
k0HzG0IgZmoKPbgRzBB/0BYFjKIfUfsORWqvgS4iRiDJit1d84wnSrzKVPuRpblzPF3pqsIs/pdj
Da/7YdGredjW7jmMs98Q6TB9ZFVxjOKLXlRrnS835DWokjcPvLQYiLjhlJ6RkNkhVQukNptfPO5l
f1A350CyOZ/82lC8AwA7wpXGapeJ9m8MX1sQbH1YZhhMCvZbBlLfu/lE7bQFUsacU/Y4Qn5wChXN
t4MjHkGISRoTW7Sa6Bg5Y0vQyMRhS+4bJZ9htaQqRxQvpOSwqobPDHExBx7jlEkwdd8sR7nN7QPH
9ICcKkYVpUPoW4DSvYGokI84FsT4OxVx9zxCU3TyQBWdCf49QYJovRhBsfIHsRF4KsrMOXNLLS0I
fSc/12ybWnaDxmldDfFIvQ7G5ai5q7mmBIi4oHmsn4zk3YyRlLBk10F0YwNrWa2mDJY2ZJLTGavy
6BXdgp09O2m4VyssQMow6BvUXXODUii9NjadEIQBNf0JoDRzxTLQaanBNQn/slXPnwFT5qYBOT7G
VSI5rIzVkLi30iQjoRgJCZF/EZglSKJm3sFBwQ5pQ+5uPktEHnzaQMY6oFYdY5+u6GorllNw41Bt
aJ5T09JMNHOTT7vew8gMlm1w6fHzuRWvjyk1ck8edXtNpbENA/T6AYoT1DsWtfF6jgzvkjQsUuIo
65rkPgbvFvlEtNb8a+qJAzfwOnecpQPTE3X2Tn0V6mEkIqMOaA+o8ic1Z5mhd5ltnACvCqpiz4f5
QRBE6ES9iMRNoaM8eQfPhY+a0mLfufn/eFBqbtX4z+wfe5fpJ9rntNPVnFvT/G5MCtFYdwGJZhbZ
ZjAnkeD4c3pyKUg+G95HD3uQ1y9tKHN2ejsu7rVZqwgxvO0elh4sDvz9NlUxgsYWn1yAXet/zdzy
9rao6BIBuzF9RPtTt2kEWsVSrdsvwe//ZBi6q5pm71wjixfzLv9IwpQn/prhO64fRGqE5VqNLc70
HYMY9OMbGqGknYDN6RnlYNNm5UqjYA+QYCUJlGo7jOHgDYnpUYcgPgPuEjZBTuNlkh74zjuS4Vpp
Lazhzaj6f04VoUIg+0YBJBC9abeniz6W20pHAaQRPIOTJ4CDZnKbB7K6G/k92AQGDy+aqtENVoKS
vgKXSPjX0p2RJbhF0Ogptrj6a/u/wZG/TOSjiQ0u+HQlqzV6Ud07xW2zEck/wK8Efq/ukkMPiFGX
aKXy/n3UCNkR4IokAs3QkiOpGNa5ZuXvems3CkSOJf7JtttkcX9WyCVQRcAXXXCgnDyNVGWIZC8+
eSLcZpQJ8JerJyvw4G4l9V7da+JBjyTmMkbWqaUSkpT8Ka6OqqXvMKGx/plHHspDwiGmxs0Zk8VW
pEgqKf3p/HEB37h6djU28OFP/e9iZqhQu1sd5ZsORrjRVlFXrBISJeW7erXVclrOz52Lq6gjTtIb
zkETntuhIfmBuSAMzW2dGJdatjG6keAT1epSOtFz7jr7lqTfEKII9aI/1iskBhvrf+nKX9MyayiN
iv9vyOw7cPSyavKdC9hTGe5x9nYdm2X2FbnJMpEfXOjnvlv32Tt76zYd7H3FWJO23m7OIDjVLr0Y
vL/BRBdYtRsZYu4IyHlytTUMpR0R9dx8J0xW0id/p3q4Dexk6ax1W6JlQEIkWhpX0vUcffQGY21J
73CFPYShQSDGAeV5cjt9kzO0RQQUaZia+eS69i1BwAoaLiy0rRUyT28bgwiVKRo1aX87yJcC4Z59
+qdHe5n39B4z7TWO2Pg4iIL24dFjSkujAIQrfmm2EogVgFJ8qz4YjnaxWcKVlqRFfSRdeUziq3Br
LsB6YVImNyKh3ArOn3hXznzae9vZs6C1cfek6ROcK/6tcN1LJDiIVAdGcJbSEkncQA4EWUCF+ONF
XBgGqWAaEW9ttPVREczcek7eHBlG8JYa9c4J/X9OLG9D8CWZLJNh3isuYawQyHVcT3VCdr7ZH7Wo
PXSg7nor9ynHgosJq3u1U2ejN7cJmMcsYkLAOJnb25h132P4nkUrt77VfbAp62VaY7mV2RVVL18U
IH2z06wU/mo8m7rYRLO3EhrtQO5zwGsdDRpd32/OcJ+G5inVceaaxdrm/8JiPac85Em38ajJcKYD
KKVPM2yGuPY7piZFu3t8T5OEfeIjLkjXjElealGklN6qpu2Ku6IfINVYFlwZ7wCwk8Q/1AZ/mtOc
+nPfjEvP17elh6OcmvFJoCugd6hr0RB0RJGFfx7ZbL+Nr6v1KkalHBBfaU+Er5QBCTTtNevcXSSj
1yKxObDtZfamBT6RaMa68m14sviYYbNLgSukwxw2qby4Er8Y+5LWq2Isn60b2JDMYI3Zw6jiQ0WW
SoK6ZjDhq7uy3tm8viGQC6SyAGmD8hHgmSnS4zBhjGB5B5rRTfJh7AO8woDszClJ55bk/eZY6Yfw
MLIhBQQ1th5Z6/LizpTiHFPE/7F/7ZBIDPHG4gQVzQyYRgpCjOhqDK11EeuvcqZkhdvOYwCbgHyQ
HGj9tAroclXNPSncu3drKZZwwoAIROMgA2sNcBnwOyhseIjdpeCfHSAI7FZyNYbaKwKBdTOd/LbY
1cyfRf0ioLsZwJFXaCsH6KqiK4OVjfufxkuEjVD/LvBK2P6Y418n701en2qUV3FMFzgjUNRcZM+B
BIOZl/QBSqzwhc3DMcqHHKiA1ylQw79g3g1t540Hh6/GOfig9hX8bH7PTW/doaa353HjocIcgHrV
/0S1JJwPBT+i0RhKwE7OjZcfjTTiDWjX7d1ukj1zdSG848g2YPZiL3mxDGubiw8ELoLPrCF3p5h+
y04AY6jPISefFAltPRrXuofhdCv6ouJbfbd0uOwB3Wci93NWU+dIa5O9EanxMdPTJiV5KNAqoQow
WkRQXpKrpEUsbBePov/i/lPDLGr0PronqElIaqUVkV5IA3lk4B40QYeZ7R71Qjt1eBBqrUC+c+Ot
cj06P3XcWkiUTNcgWehdqV0MvOl6p/pzteBPlw193RA8AFQVO2oJyVaGkHugexyBbb6bCXHrXJoR
yvaRmww0vbNvkBtWP5H3x3aiSDfGWDttn6LuNU0fmfPZQiAzfgYh9jf0uICskc6/6K36wHxPEj7o
IdvsC53mPdK2USE46D8TVhYmp0UuxUUAbfe7it4T4V5CIAUutYy5Tok0UgtdOcqOKBUrd9g5joNc
Ffe9rJdyrWxWk76dYbnqijRitWxC6HV1t+dfUbKuiW8r746WeU0mogvqN6FldJEiXG/UONi1q7EA
SrVQL0rZXkodbWMO/mYN0BNMVnIVjsaXqSevsuEdiugM9j40upmCjtrvga3U0aF6vJBgqPFt6oH0
S3BF76DppJcV/HpyGXsPS7VEu7cYQt3EXpAqxMnN9joQfm9QLm8Mq66ot/k8rhCCR0l/HoGwW2Fs
EbeMeXSNg5DkmU6iWX4eyogzCZOCZ63nvLGXAybNEfNa/WXz7ua6/QWlglqZt8azcEZk47NAaDTs
DAbYIjNXvVl+dOW4B20oJ8E4Wr0NE4kiIAnudKhsIKW5pTgsno5+O5GWSdhWsvZofLKGC/GEZsF+
ar943k3zzWMsnwox0HVZb+cSs0n4FzvJYSqfJ/Awj/lXQ2cUsQ4TpASw6VHnWciGwE8EU/1rORrc
CNF7yEbiOhQj1snFZa81eXj1QDvqpN8JcIuRlyVL6DUle9YtnvUMVKa30ODrx6qhoAZJ4d4N7F3J
Y7t0+3fAYobtjs0ibMZbndi8vk2PoLl9a6ocTU48PY99fmpbUEAHoivyAKS1Zu98q322Ma5u+phs
VMf+tDLaWxXa1CuzWnErZnNFD1G8hWTcGXnx7Gb+hvMnnIk4yEvGmPCpKTHKjegNBhNPce7+WuzX
LqQ4d56PiloakMI52tChPVgDT2kB6jrWI7G3NUoD2R4qgNKIVaqW0BLwlaN/MCOkB4xtbTq+Fxzi
M9yDPYLdedpmNCaWioyfjfOpAqjQqPFrMLaNnBJzerar5HNMxnWIGkvM4rPCzokvnb29puBtzD8z
/E2VE999Q8cykqtPmf2HhkGlRjY6IETKAglJFUgpncnbRdOjStMXBK8e3X/jrZj0g2uj7Ipo7yln
bd864cNOAHtLir9DAJYBlbwQFz2ZjnkAzRgDZ87AsnGE+RjE89b5+tNQEVaXQr+TshXa3Zt8BC6a
LU3fahANNsdGwoFllyvXBnUqdVyRZqIfOPR/c7fblQ5uq6x8ccmq0vc9yGA0PM3kI7AM9la516B3
umk7EBcc9B269OzTZz5xjXdXNFhPiS8P2mPqB6h0qDUhY4BVz66t79FgsAtR0nvu60zNIlHoYhca
0TOJc1n0VwK5c8Nm9Rc0x1FvmngjnGtDYqTp0E9XTsMi1uwnwyDIcCbl1f0V3ls0aYCg1Ho07E8+
mJFc1vhEehrTnQBlbK7fEfHdzcjY8AquzeIIp9mWclXwV3VUjs4EUaHSd00i/cTSIwQlHDfdZH4M
BrmanKs80StZTOg1kPQA7EXJnxZqOEcsmJlub6OYYcp3ICoGdEvCp8ominZqr7dNDgJyYkc8EeOt
jRKG23ndYCiwORY4HhBPc18DkAnSXRNt+uLYrNz0BFCXJrcmHe8w9JuZ/YVrS5InQE6tDmeNM1RN
OKvYRljIt1Gj8ZpRxefti97ZdMxNG4R7Qzmvgyz4i4tp2VS8Xg3hevN0c5kxhR/sw7A+Bl76OkiB
tLRA0dqdC0aykOForMTGjKNNVE3IDBzw1/DgMBtF8TmR2VrMKuRYR8bXb6fCxswQrq0hf+odAjDC
Cc4e0Soqpn0THLhe+c+wPHREE5WHFAayRqLOFjQSqIKCDAKEd7VHAKYObxiklA+sD3BgFs9J/wKO
NIAbZ9z7qYERCm8JWVYV2Y/8xYIbM+Lv0eliy8LwgAKlQvBblyvS7xTko8BdpYiv5TNmvZFpyODm
6JJ1PVnPCFR7hknUzMiVwN3x2rlZsdUDn04VyWwyHFv8GIb5VRlHv48Zfs+i/+SJX8TjA1Hy4OE9
cD9TKuedeX7WmRxD4k09i32cjrz07I5om4m8Kh4BJHTGqq69Tval6okJRxadp5eRmhmP+Pvs/BeK
RZL9I5b4vSpmHhlrPSFIn6fu/+Bprhcd/G4hvYmplo6Utn/uJ/uo50DpJWq3VE+OTYa8wwsw8viT
/4/hCtyagwyQ2Z6twzxXrxbmEvtiWAQbxm+FhZ9oK/h9yqq6Oma7prFxRgEXd0d016caCLp3/xEd
OqFRKaJyVaGnqyQYo7bJO/Ycj3I7D7RL3dQR5bIuFpXqW/2F8PRb3VqP7nTU42Db+d++B9Vy1RVR
ThpM/JcH1TYKOMhBDjrtpdeeNDgVZD3ucCtpsK/Ht6TI1qEL29Kj5Z3oc0TNEk54mYt839eUR7Ul
ZY0kNFpU8FTeVS+dnRVbuyZIvgLkZ5O+1ELyVSE8dD7vIqzOjaw2DbmabpaucmM44cwJCpoCketU
PRhUU6+gDnfzeLfqrwI6OEz+PN/HJlpt2CRWlRLxHhKwCTjX1jRomTpYDfo92mkj9sq4MPcIJgJo
AYecxSRj060dxMacCAUtggaBE+m1KuQGlDxhwRuYam2uZwOKPMYiP2QADcNT2zOiJkufI78b0B16
TFzthQck7SW6BARnM9dn1Pym2rytWOACPJSzSJ4sbyHHh8jaFR+aYRibNIuuuddva0F4aALGwlBh
RCoN+FmgaJTyw5esPeETMj2kT6dW4qHY8KfO1d1zPRLZDw3/fxMyo4wUppSwjQZeE+lAVKIa/DYg
gsTd6d86jrGyRbmAryDk117lPybuTWBD02dB5jNCmhkPx96/z/Y+HC8xR7Sw3hPEvrqMnxw+4l7X
9jyycXypccdorbuYNW2VI7LAUsewMiKo1ZkxM3KMBHYBfKhjs8/L6TCjajWn4FRy65uI0TVo076Y
DjohwRpCmpwCUcHlwsEfso2hVFN57nkkyB+/iZxOcXM1IwULb3F3S70bSGPmp1QPIxU5xNqjopFJ
jmDd/VPnOAeHY7WV+t32JAKje5eiyIXnqGwHNP2T+8Rn8ORK2OglXaRb49bbtG6E95RtlRPMIfTK
KNlnkE1G8QHh1hr3S4R3xcRTzq+rO0z1OE1sPozeo8EYu5x2Sah4WvnRi9s/ifDFQlU8EnI7YlRL
/ey5RSZUJnKnuZCR5NdiC2gdQLSNQDWL7RdBOhrizkSTRPZX8TMq9J36UXcNx6FkPgIFT8NbgLpI
GRSwNXTWzZB/6itN41NLKn65Svgh9SjfqKe94+GdMMI0vwnK34El2GcYSt12F7CaF7kLIH6B02jd
R0Oslfka813LKtwrCDzgkDVIh679jRqT0ohqS3Z85XMguTvfeTEFjnwp9VPNPmP+70TSPf2pQ7Cm
oZ0pH775YiBclh7vFirILnsTCn2ZDln96zdkliabEIO5Id84XfTZR8MUPLoaY9jILtJAzxskoVc1
RBbKVj5MzT72XUtEw8Mu/gXGtKv76myZyd5W5jge1wA9WTlqq3DWD0XzZqIJUSPtWFz8NKMelAcL
HGkmarmsvEuIhrzh38y8F77aRVHUaxM9hKzeE5ClBOigGarXwnXiBWMsPz+GEjxqZi6u6oFyOf4a
hx3Y7Y7CVSL0chd4VzdC5AXro9ai0thNRMrz/TgwunX9bU1gOXZ5NJyLRZpWz1QFDlfDBJfFP93C
Ycx1aOHKb6cz3xXTrsMej8tuzk5VA9UwYPOhl75+M/ttHOwTeMqB/ITpOyXPh9Iy/mwt3zBRrRA7
+SO7G8bljDlHkI1jmI+ZmFw3d8DsFzVcl9PBsJFbL49msPY+q+gZCqLo+2WM3jJezh/CeeVZ5z2g
lPIHgRLIEw5uMszMW2MSD8viEI/LxRQ+19O9bjMkiDC5xpsC+8Y6e3FNsXXEWQADVNVXk3o73Fu8
shAQzMjLTms2+N40HyP7pP1oA+4keebmQxN1jpRRCyIFyEVwtkOzOiXmYr+4WV68bDycbrcuL1Zc
1Ow3GmY18PySk6yX96hBBidxDtaBauXjbmw5uOtf9cBFvbK/r/j5tQmk9EdBSApgkwkQoW/sxhHF
DABlMIt1DFzcG+QFaz2GskPLoz5FYmcA2gkS1fXxjn9ZB+7WB3bdYt4E7tp0u0/Ektn/ty5K6QID
Bqxv3gD9rDtb33v8nnVDIwZYaYBgPCrp/ZbXeni1coSYfMOWo51cFJQQaDlIdDXc1DQhOUkqJtSK
DtgU2hDVqmsxAgEWMOj0U8xgtzU69Jfbgrw4pA1IrzrC8CDZNvmI0yv7rqKLjYY82ubRkzphxNwd
S71dcI8jBseEVxDSNrv/UmJ6nVwVNeC5JdHeHflitUFn290aiAurOX74OQT38GO5l8JzCEPnqkuf
A2VnzLGQxKiG8UVaydZmtxDTY6qLQzJkK57WabL3+TSvygjZW6z02YQt5cB1/injUAnwWY3hp7qV
Y/MnLqg9K9cGP61u/RSEEzSECbApRRHHf/PKf0bds4+u3CLgPEDDW8K+mPzt67E5jzkTBk8ectTm
V+PCdqPfBEd0EETrNkKHRWksAuSxeCvzX5sMDCZoqq65wyHwsvi74PaCQu2NLTt2nPw60Cb896T4
8rmsWgrrbATUMFVMjPYNDQcdHzkPcMUNV8B0jFXPU7TU7MPkvPVoobgCF0gCG9J6UExXRFplxodW
8Unml1LEOy2fr25ZrDHH4iYMvXzP9+dO7rbpxa6xOrgeRRNSCWMRqOC0y5iaivk6R3dXXVsI3RQr
hi2afy3gBsjFHy/ELAGPeET9O7oe2hJJTPDT7jscDn3/55qAaxr2LBLc4G0DM975s/1tzGerj5H/
YBT23mwW0xgOuqJ0qV1P0juoS7MzGTOo5vUScXKVB94Jlo3OVgR+0WlcWN6+ACRUj5rDRVAXtOk+
Qrs9TuiRCsTCScJsPcJ0UFPCWISfiF8M9WvaHHSk3thx+IybCTc2YUe4nvtNJR5+S+xpMV6CNfvA
KmWUo5hFkhkxbDPuLsdE3cIG7hWPZnjoybdEFcaXprFfwgVUEKm9x2A+83j2n+NU8Tqq8GQ04+pk
Md8M3d1MkEcVR11plgedrEkebpdGpAaxejiibf5KYsTlrndo2EPVy55iEGa3GN/UYDTyLvnIRUux
HX2KjksY7hq2c/5W0ikFmrdafva7K/JUji7bOZV1dBUUeZPjIg3/u64ezowVsSCHl10p5bstS2Zu
Ezv/19UjYaSio8iiSx6tsA1vETLghEAvCOqWKWBPWFXrwiMhg8OnOle/Hp9STcy5K8mNAG622S8i
4yjJrsuJsfBHHsQc35HzaRSfAoCvlTtV1sW3hrX+yEfrK9xK4b+A3TiyhLNQxquU7Voz1nZw8Htx
1FxAuJTK3fbcAZy243jQlCHNZJXX4j1p42wnXjKdSs8+Mh6sfJIMAACyQHFU7zq/D2hhFZHhQPw6
QVXqqWMlLJI3nuJwelPZMimA/2CdDaI7ug4TOONGB91bdyGMc3sK+umpTJ8NLz7imntxeqYDo9rk
evRXzF8FpjQdHeIwP1cOnWXUjATYqoZ1oK3w1ycPXpG/Eo4KBQxgllzoxrYlST0+Vcb2nfDzZN7l
+Inalda+jhKL8rZm2E+Oaf8RdudmfHKKVwFHxog5AWv64xqhKQfyZLvAVnB9TFl8PGZZXmVWH6wc
8mM5cg0ARZQPW356/UdJKE1A5DEp2cmyiVa8EcPT+EuexmxtkKmFycpCCE3U6wd62oggw2iTYqQM
TjAHAxQOqatM3GKbiD18Q5phM3nkpGzPxdcYgl7uM0qkGKgJK4cQdcF9kXesS1wKBggLgheMZqq9
igcK4jwgr7iie4ZsGoHgtoXZa8jeDvAVNuGOB3utZsRQiH3BwKMJh3qLm3hx9CVxEV1D4sCKdgOi
SLpsidI17U8IV7E/3O1sYxMg2nON8v1n+p9jo0FBHhDwt7osXH3xo0lqMNtoYbnzxZYn9D4FXCog
fvERV/LQaOFe6LQbgZ9VbgxxwwSRWNsE7l5PE/QR5La2K5syIAk3w+RWYUZXx4/tNzsRk1BDlIJV
kn0cX3xmI/5oVBFIGgtmO/QOT8wiqEN0bPamXNKCMMZscdUxZY3yin9e/exNPx79agEAcGW955QZ
e+Bg4lkJ6d/hMpHbIX00Gb9/ax5fDubi19O/DZuKUeksHIjBMPEWyHRZMzSSC2wKtfqctYpuNLHy
L8W06yoDujWn0GyXIB/WMZcqzorzSx1jpSKo/XbZ9BQcelRF4TTmB7ApvK2YszxKAPBeh/CDgklU
Anu4IzcDpiE2Ru9qEPzmEP7LnRX1V/wCjw5e1V1MHEML4z6x0iyGf3TA7PC3kFY72s8t6cTD2iZH
lzjtl3Q/HTBm+GeKuorXtMQbnEIRgKkM1IbzJPJ5kP8z5CuMGAcr5jhHThjQb1IFBlBsth44fdPO
XA/2BAmIr/RQRWQLuT7XKmEz+pOtU6LpvgAvLsrumNc5RavyJaqag1rjTSO9PCF7X814OEp0ohT+
oj3pztGlHakFuUyIeS3Cj0elvwlWydAdY07hgPOVCCx+nOCkFBEKCvLlKc3w3zaPRBBgFc/0VWON
8zdVgEUvbDc+Mk2ed0T6Q/biy03sDttaR+IX+ytgKAhq+P4e/RUsTkkMD0KwvmreOUvy8Gf8GKv3
GyNKj/pQgkgJNs3KNA4doLTlkuw9KY96t6nA7uqLIgTYCS1CUNGz8s0qwL6UxW5oTQqJeOeFf9I5
qZpsxNZL4zlKTx/AyIUpzeFb/+T4zebobguXgD6HoL6hvifWt9MOG8H5FXTgQSJZNe4WpUjQrkNM
a1R2RTgxVkmzr+zpTPZEyw1eunKJOZbitYdr2ceyvcSS/ugYtOLNok8l9MtLSfcZ7hKi6JVYcqxR
VxxahCS9Q9IFoL7JSWvWyVWTT03EXmsjxZICfThY7LxCmTDx0ljxA+VAxMOHy7y0BZU1cl03ZNna
o3WUHSqHxNsK8az/GB4etpGujSFe5wxUvBBc8QEP78AppYPbNNyTqI1IXwUB7FIQnnvO52hzUCG3
1BEYOGxJuJRD5Rc/BM2Zx9fReLjLHWB0RWha+tLMR48Mz3g4mKjBNNaCknZc7ZBoB0nSPycddkjG
WRSMZNj5LyZ4m9UMbIVfHpFrE3QA8T1N/cGZ44TvEzlZHSwaFzvwVYeWMrb9ZYGe0uWljpRLdp4J
NXuZQBUd+zfwWRcwDxecIm7+1wCA8XnWZbz8TFBUVjGGFm5APeugd7B/nhXABzgd0J6OzIbCjch8
TKxqlk4AB9LXII9AjH7d4BoaNrMDtyi7phd3sFUoLv17KKjiif9pw7gwyYLIaW4IuFVMO32O8GGH
7baSKnsLWksPqA0RaHNIH0YbN9sQK5v5nXmMKbxmdcOdpqZz/inPPh1vazmoIXjXvfhLgPGPwMth
c25s7DDFwzYOnvXGYb8BNMQ51ZDHQTESgPkMy2Dqn+mrsQmcY52cxknQqjdtCJDwCgZFV1y4dqI/
OSA+/sUpMVMCaj/F7qG1tyRvtzi80h8YjVJ+BdWmfOntbTj9hfSaByfXxsl1yVLSCvk9XijHK276
XVKhRQjTHVkXshy50h6UMw1nYjWQyTHUkeBkmN+5uGOXF8nWgb9h4eY5TdS/B/qbb0BwStwHOcQv
Ig6Gox0TWkMuEMwKSuEAnxvj+pLhJZ/+Ab2z7/PHIyW3JEsRkyQSE8iRTXavvz3nlddt8ngKWcXy
+aHc5FYQn8gl+Ta0WXHAxN05yMASJvGBN6yj4JPkDBO58Ac2CNaFY2s16HjtnemhLqSJSUVIL2ym
oSh6hOjcKcfRkDBvo4ahZlcT7G2sY/4B0I2+IWzD2kQaISCHGbKMKQB0Ju7XX8XVHaajTbaywMq5
ip6mR139Ag3L4ZlHv+jweH9n+kvYXOPs0refZb8PXkJIrBf9wRJqPtJP+Fjy5e/8N9YxclOgZ/+4
qyRDW7nMwOdUgMxiYL0nhAB317w0vC8+IuNt5odTGI/Vk0E0VNfEY3o1xamT5GS6DF1BhhAX+Zzo
Acyc3ZCt43adGeeYLyayaV5yKtA1dpIGt0bZkMRv15u0xwyoK0Qyd28130iz9RZeNzA6EUhnEXrz
R3RHk11m4u8yn8Ax0142wbxWKFxJkkDJeTzFZxye2A9Kd1q1Aj/qV8kSMg9vGNtcIkRndHG+KkHp
uMvtfNEro4lzz5RLLLDXWrRLSej2CfOsHI6FjR3AGY0E3zEX9S4r0JjAtzBKWE8V2CABLvk8EGBE
roPkjwvCH1qIZiIt2szfVSuehRABWumiqs12l7wWO1kPlyHMzwIUCoeUx+qOZndKpo95wCLM2VON
1S7nMa+dH83GuRhR6EAsdfAzuP2WYSOBlkUpPkbFZsi2BQcXIpJlCkLBkfko+NOi2V8P3YAPfuFa
+5rep1RjPfoZcUahPXLVvmN/V7gACpC8GqEYQv+4kPweb3nxiAAuKvfNVGd7xwZqLzLA11n40KwH
Mwbw5AatEopsx58Oysh5adlAQw6b3L7bTr8xE7IHCQpboarIPeR9XPgtoga3eIicTL9i7fNhqfEq
gE8tcSYZydVj0jdIupr9EBmUTRAVnDX+bJRrKQyTOpnR1yLPJmtN0niZ2R8mhEpV9b9N0a8Ip8Sl
aqNlRe0/EdvYmTh08vC1g4VLqmPX7wvzN/LMhyPB4vHu+ZQ01OjLhvpq+PuOV3FsuL7inn1qDpNn
x6Nq1ftUU4VhOr/YtNo5WPWDSdAR82p3ak1ahoNt2WyAMyFW45GExZWO9DNfO38hIZ88VeMKagbc
GWaQ0JPlRSt+gfAczIYsbRwpex8sSVUskhbnMpsv/u/CWPPLk6aYkIgb0I/KEhFgcUxaTk8isDJy
Y+Q9icQ1anjHmoiI/bk+2nJ+zzteeEqk+27GFnS07QFLP4v9eBNg0nNG7p/0n7LAgC2eXxTCFFTv
nkWAqdiQANn+lc4xsP40qBGtEqca9y8GrHK3/Wk2Iz8d8VwbkgEIiDQQER4twriS/NPDjOfgzNbe
5l5n3/8kz0DBZTwrXrvhssc0WoqHzQoo7l50Hucne9pADMrqxdfPARnS6TGBBDb8W4TpG3MVuE2K
nL41qPsIg88iLm7VPUizg11zGhFeqIzdbjk9IjvdZnDvjboionQbMvQGjHWQlAgXlkX2FPd317l3
m4C6A8Ioi1PEPgwM1iBXjecFuWrsmFAyevcR8GD5H4GMb8NbN3yU/bGPPqYCa49clhrcG34/p6bU
TcMEDYuA3SY6pZ67tWX/BCJC4Ksnj0VymvqtPjnb1HvEAGV5TcZiT3gachJ8pAXv3GsuMRi+M1Aa
0A55hmnLxNNXnWwUuQt6I0P05bPjXe2oYuCyzl2akGQ9Ugr3H0lntRu7mkThJ7Jkhts2tJu5Azet
0DYz++nn8xlpNMrRjpKO/UPVqgUFmqaXq77CGsB68EfWc8XOjstyoxbmoR+upbJm9rZLVbjN8kdy
F/ADehGGmeEtiOvm0L+2w4DsPbJ5kFjcc0VG8T6atKNA9NxA9lGX4pvJ6WsKKlBhARimbjui1CqT
aLNcuIm5m1k5V9VerPa9RbWEPZscoPWhlAvfi8UJpGLAyJw9fxGxXHzM1lpLriHbY8blOz2FuqsZ
1+kzBSvUlEcOMbJtL7WMGzATH+zT1aN1I48Je4UcZjBu3rTzHxjPV5ClV8M3PfILJse8guTx+lM2
0dscuyNx73CDYZT/ez2MOwwx/mdyDf3Bt0IGyxwJwPxRftYHbVh1WHDTrXz0H81b8yZf9U9iUyCR
iN/xQyFcdQWNW/ihTD8yl3tD94F1HL3oyWRvoubP7CV1Ch0HsqZV9Yn+e6hYm+3kGFgZyMlPgwqk
geQUQl9kohzmGjZdkJnC4lZBdUKmuTKMezQUqwGyTHySGbG3DMJboKa+ZciPcaFsHDEeE/ITtaWq
DCsVoXZOCxh3WyRUMTIQ69hWABHqYYgpVQX8L4YfMzOukowakYb8UfMtI0nkfifcZx2aPoS3LKww
xMWYTPA592GhRfV67H1J38CJw3rKQXcga1sETqzYuV0LBOpws78cpmt8d8yKNwl45l9Pr3gLOUiR
/qKc1L13Vbz08Z7vSeJNZ9iUNPQuJUYakIzS7dy+0xQ35oD0KWKgVx9awm/Udyv5iwJwnrl/G3A2
T1hJQ/qbwgzN2/oSwa8RhEupIrFiZnAMBNnLw9SdIOdHWrm2FjMV7BcjmTFY9TYAaSmKdpboFQYp
OeUlQestHCRKpGHKz7XeHAvu365qHOyWIKA1se7nL3LPrgzpCqHEnmO3/IKxy/fDn5h6r+60jAeh
yVXJbm5oA6neGOCQ0U1DH3DUEYtVO8uaSe3oDU1EAMUes2EH2R0TVYYYvHE8ZMH6LXoksGmibEn7
NfkDXQltRsjg2q4/OvAChntY/4arBiNeEaJdYLxWValtlBin4EpAZ3ee0B7Ju2XbN5rMdAFJIGhL
bao0NQPLxZUeyQ3X7W7bW5rdZz9jmvuSBFOvB2dc9Hv69RwAfZRF7+YNYyuLoySONKQIGIx3tK6k
sS7sMJHLXozhiipeI0iMecklVh4UBpwsQr0fR5dKPMALpSFlB4NNhgm5BfsFD1RgmvjTZOsKxTMq
8c3F5bLyBmKCHy8Mve6oLh2LzOpqD93Naq7mDCEapyWpTxzjdU8DPPj0n0IjymLhCaGelr74lQlB
qGYG6QLD0Vb8sPB+CjpyZ7CUSOufLHnmYblGrnVvENPPHJ2AZ9QsdgyiKBvkk/wL6D6SYCfT5tmv
7OXW2CsO6y7HTQVTqQQUJk6KTQXhN04NjuKNIf+FxLNopT9L+yDbaKZy0Pgt/GTmVczP0hFMSaUj
/YTY7BaZZY942XZ4QrfQREcWTEX89kJj6glZi+P91GyE8qhbxWJR5CWQI0rKA6ONHDnKPCUmJ115
b9tpPX6qcXdutfQs1YyWwtLvX+nanOAzlnsEkX4A4qJmxwlUeKofi/8MeQAig1RczkZ0qCqNYmQJ
h5DwZJSqpvV6U63pnJA/3KGql/sFK/C0/BOPyoWFnCd88PIvj8wvQwEWIug9H1YBeaDkY/tZDWni
UyNpjlQ0jLGQDWmhglcYFiv5bQxAowyiaoirtWjgU/U7ZRtZrbrBILKoH8YA5UOyI+oS+Gttobuq
+K7CN1Wa7EB8a8v4bJCCdQgCONVOOy6UPnwx8/6IlOIyVWAUeXo10Dko8lGJu71aWYxZcStr6oOa
JdeptvYZ+yG16Ms6V0UCicbjVOAUli+jrew7LNJttHhHKF7YT7ZkQtHijLKU6VJNBKYM8rqU4oPS
7cCF1MdcNx7WlZL8gFTEZLtdY7G0KgU+CezkotO9Uu3PdXScBdkN5Ac+ArLFIGuFK+g0fr6eKbm1
mujr80VSITBUR1Oaj6HIjcZ4czI+xLHdDlO1HUkPj+T6qEjNrQj9CCZ9XHBfFeggoIOMb914sVDy
BENjqz0zsMRNtWEdTYaX0tlnS9Sx10EYTfGP4gcinkyZtBSuUWIRd9RFMnAQJzSdOxSWrw4qRm6E
ua/lxsWkWWVEyMXPN2baPUdlleOVzfdCaGYyucq6wRVjC1MWHBFIolIeIdSwESNM2NqO2Jf75dxg
9+Jthdrxuyd3y/gFASz0Ywefy+DcsIjVwzExv8vTBwTekQCOEbxDxq5jRvoGDxqLgA2mo9oVJEyK
t5DyLMeE1QhlHwwAnTRHMswcfCrg6OXnJvWQMzHIFQkAgPwMfekD7puFSBQSOkwsPP2+4TxB+gVz
i7/M9zbdcqC2UOAMmBoOTvDqZmQ90vjBFwP2xRMCfSFFteArBAxyLsRrtFaw+WZYe5wtJG/0Ry6B
tPSbS8fWCqHB+GG7U9CzYOQ77ZFwQkyUuPWIpFK8mEOWfT87jQpP/6BHZwHhnralmYIYKp6i8jKN
RzU8y2QycUeUvHVfHbeDvIN+nqRrDpCocwbVUSRXglz1DysyJvHkAGJN2fuq4TYSZzN2frYyXRkw
S9qqAG4Wzpbqhaj0DVeBNTX4FuI1wosSp79RZecfICd4iX1r0MThkcxwaKBnYCBLuHNqDz9oHKuZ
hotkUUgz0o68jwj25IbzAQAuP2K5xvwr85r70mOvJeZ3gj+T5EdgAh2mtq37P31+bxFYmQRICusX
dkco3KgI3YhJH5om/LBZXqhbnXwv/UZf+IHRHWbEMKa/XeEiNMitz5pDWoUPsFUttzBAojYhWx+s
l1DXfhfI/qBuM+MIMtUvUd4rZsWbfEGBYedaxhbycEJRazr8DutuOPh9ezOqWluW/CS4J/KhUbYJ
yHr9RGUWB0fGXCBir3SDj/oAbjZ3oDU3Fec8AI+ZVYYpLqX6jV4C3I+pgMxkcpz94qfg6gUnOuIv
od/Muz7cgwFHxDMnNWWI+qdTeY2MrrG+JgZ+XlvGgb9pNrcxxoxs+gLx904FATI9qn+5XYMjldMq
2EvSGuMYsAXavWAhUKN4sQfBQ6LJ8i57Dwoh0ztKUAN7hX5jNDuZjK8JQAaUeEcyYYLdYQn1nRPb
j/4qHBgzOxyfAVQtMbJ85ZskcbK4OWtxxu8kv279xnQmknpMByYmnrkxBXzoohzO//tabPd96rXm
JsfLg1GiOzAQFjgqUD06zCxTSLo0AYx9uFFz9D54Cq0L8YSVbNtAJ1v1lS+jrHkSKM10VKIGPsAM
ySS/IR0KL3nEbVCnAoaZDccqLlso1z2FgbRxjQiqb3wcOebZW6Q+mBUfYR5koBjdtuv2IsxE3XwP
OeWSjRCsk/47n3aZAqNljWSHybD1NoN4XaKdTpYqkr/RI7V13SpMGvA0oYCCGcNQzs6JPQGEmI7G
SLQ2QBNXoxsVG/7SJen0tRXeCbxV7hkxsjI6VicE6sQ5rXQg1vL8gUq1Cp74WdfOzUCovC2Sg4Av
BpkGhs3SVBGd3BQwWstvkddjFJBigYXi2FZ4vQjDJFoLLEyJ/Db40T/Q4ZJL+1oc0MBIAWpovTog
JwSByLxXUo1dtY0rEhxAlvoA9AEqdkZPOpcYDK2Cv6v6weQt/JreJWwmu2vQ+knPybU3lWfSAoBi
ErSudLc9WBvxSvdlKfYoM7hB1iZf6L4UIgN0p2oOcn2Q5pMlX3DgNUME4Y7GihEdmYE4R4PqxImD
YU3NS9RceIoLt0PeR8x7YxdLAuIpknY7YrcFwJc6Tf+GZi1Q0Cm5w5n1nGvclU7PI+WQJofZcJmp
29Z1QEEP7APKsjpR+5a0Ybg4oF6e7e6Lg0L6hkGU/KUEScZ3TO+h3P1hmjwpq3riRS+/nTECpo0t
g0toksaaMHF2budhY9S848tXIYJT8ANBE2uH38vcBTCv8zUiBITrbMCkPZyVyckKj1hvvJhlecdF
ACMK1gT4B7K5CPeFxuY4ZNtN8ToCp2VFXegHgaI50olfCUYfDxBoIOHsIDmMP+Q/EHNVP3O3KFD7
BeCvDWOd6ACAhcnCvMHcPyD+rdjoslcu3DqXL3So1vTXNKIoe7DSAowEN44Aam1JdqcDy7zUMBhy
zN+M1fAlL1yYVdmsi0/qsKGn8fAWKRlxP4y7uS4wrGfvbiIUZyw1dP0SBlrMDpifeSGC5R+RR4w+
ZhV8Wi4XmU+XSc4yO8RvmJqBlcou7AU4d4K4SpEf+IjcDzHm7RSa4yEwsIto8U87lClluTDBBETS
KGMXwz8BVAHzGYSB9xizB++ZqDpzdB3l31b/0kam/GxA3ATMRt4UA3SH5luzXpj9BH4MibKSul2r
3zPkryO5Ht0DYn3NYOct/ekezKIYsCwBlkq7fNXhJoaW80LJyx+L2wnPmXvWwBrizK6BKEmvBnLJ
JhvfqAhIHdR/1c1wFk/wPX8Nl1K1f4se7Q4ABtE6PHGqWk5bSNC5jK+lh6oWSlx+mx68FphE8a/4
VL+sXfIpXPXN9JHepiPvA4RTClAG2nB5aK/xX8Rfn05ykXSf6RH5FvOfqK8glYyvpddMl1HevoKx
otox4S5M/LZc6JyQY7C2GpdMhJzH2NmfMXwl6LgLXKHicoU801qxW7pnR6z6i7zXzBbeZUDylcZt
IV1C7de4cWXfmfsgx/jMPruL/Ezv+mX8geCFCvB1CYmx5JowyNQlJ9E3rwhzVIqndzigiCD7Fe0a
XsInCAbrcFv56iGgR8Cd3LQr09Zwkv7Pt5+rHsusyXSwKSLPjJODYVXkvJBQXUn4ZhDOf/8Sct4w
RaNzQfJM8DUyMyeCSC6ta2GLpQNWJDkSs26PFTmOFTnFb+vGeNlmHk8MJpb6xTPrRmqOFW34JPqM
D6AIMlBRv0goweIjCUDySxv/pZN6ySobtVUhrU2sRalYfwy8CxovoEKtYd6vwEHUC25v8zvTkeiZ
7VLCBa2t9A8QR/rXXuUlC+9h/PC0rQZIAajSl94ZlnOH1nwawxGs5bCi5M3vCoUrt7u+Ku/g4FgN
Dc+Fkswd5GBZiO5B48bkpYMP9iuQ27v6j/MYaLXjpOMYeiopU1WbYGETFqVbiT4H4LCsA760firG
2dx9yrYzdgl+06ZjvEfhQZe32FMkREhTjM0uEFv31Cs7vnPTY71hkldVY7C+GjeSzAQG9j3gPTxB
WDL7LsRMwYnPLCngV+blIGAd2AtLkU/4L75bHXcHdA1OY5cfjnUSfyyekOZ//18cuZ/LO9r3DK49
RR5NIEMs4MHlG3JWc+Pw8oBDlqoTWhOOL7oHuQeOJp8ESkWBkxW153ncY99/ql3CFv69nOlRADnA
ZiWhun6mS5Hp9oyRT0usA/3qvFxfOsFWmzpkXojv7SqBPknVC/fp64UxMK7o+o4HzaKBjdNZELFd
8YmndvdV3w1AfiITQzf9bfckx7MM3vPW13nIAE1EgKCdSnAM3E1MySL6Ga5A+ixQHg/LepgPi2ES
7l29zVrUefnLlMAOFfIEHCaVGiih6S6asGDVPAjjrihe3Gb01eAwvvPGC3Ksn9OX8Z59hTIMH0f4
Sa3N/N/fwfqAoNA9w9/sv5QLPlw0u+x3Pkh2FZ/CT8KIJ7PNf/xWbDecJTUW7ih/xheCXcjz01Hz
0VZDwG+OCwnii7+aUwOW87pYa9eekfVxbNxi3vCDxbljKsHyeMztBgn8q/0MASfwbPRVItfmLa4O
2OPEiZdEvlVs1AAlw9pcsp/W3FY0Swg4XzJIvaNQFCQ+27hKt3m4xvhLwDiOmEODWcFGSQ9FAIV3
hzy/OQgEnbe4zq6t7txrhyxxgwt3IXS+pKQm3FYh/u+eMng68lT8Q2BfFPtY3YTFZuoPZXxS86vI
YVjfmuFeJ3d5uGPTwk3Lb6pgci3muHAnOryNdqK5x4GjSM6oMRAGaHwESC7mvierVz+oyGFfI4zP
Q4B5yPjR9aeiP1n9WdMP3Uimhj194l1eKAej3bTkMOd4v0CXu4jZ1iCd0ri26X6qjkN0aKUjnUsP
5Gps68IXcAzFYqPaNe3alJ6i4HGmQIycMZ4PuntNX5oI14LiFfuUYUjXFvLs/Jr1PCV2ITtmmq76
IxucUqTNn22LExuItsFgBS2lzqcsNmH2nULRo0A0EOoGu6pc9UhuSrY9M1/yrTUCEZXNFHplxNCV
+dAIU6cJ8f+UAnsqt9Hwryz3OcVXnf5Y9Wh3mg9MBJXBC4nFmYfNKz0YMYudoh21IC40hZeO9147
itQz46ZJbPCLF/3vQOoNQy0yEfEMxhpF0fdCdC66cyaR2obv0PSd9wcm40bhlaHf0KdOayBcFDYh
0SD4+hgtyIMHr8T4ikh5x3Sb9A4dLw246ZD010GKGxJDTMGW4494/DAFW9hA/bcgvza3wdrXmBRs
lcITKzfBJCt9RvB+GwRuq+Snw7clXncSmhQnJOuHqC8iXhiPVus49KVs2x+bhmE2hqQnoXgk476N
dlHnzcx9p7Mo2nwjhpLwAyvBnl53E4RHtznv6zUsQoVhBYmqXImcEZ998tSEv57Kpjb2FAAU/iKV
CVHwE7Q4+HCElA1O9K82MAA5JLrIP+cI9ZZ2EhoDeEaSvE3rZD6Nhm+p12ZEofcTdEyGur+nANVH
gJ2Tyhg1lphhstZWobjto98AUjj8JEB+DL/H8V6L71kCzQ0bhU0TflRwptrhaCGDpzEKlLURfoXK
Pmi/q/L3xdgwV56S8pza/USCe4qBM5bB3Mp8/Od4AarBQJq7Q8JObhu1V47bVw+ryh4DHxtIKEm6
YSflWZS3+LekWA7e0TAh92zwpv7AlbdnJaMo3ATiRmtYOuAsLjdL2W2jahcicAW2rMk8qqCmZfUx
EFF7wpYwXdAXa9qlFkJUX4bKFCpQxzGo8Excs9GrZJe4di00BYNLQxiih5ST4zAcNDy+O0JCCCzY
V8KxMt/Uaauy1MzkqAn3KoLf+8mGV8yLLPi5yg+7G8g8m1skvdcNfCS42OM2Zoq0TGpUTDtV3mr1
go9Kgi3zE3k3ZocqOdLGNzE7nv29KAbBVEK3UX/b15s1ndrYX4xelWNE7wJpWHH1l4cWFUUlYBNj
H4uqHUSMgKAMZMitZ/9TS+8LDwD5Q0OyCtYIJ8vAsCndienasKC5nalxwbq03SvEaAZB7aq9hSwE
6ujuKQKY0RJpIF1bk2b+O8eQI6c7wAJ2xV1SjA5vBRoEEzDcXV8M7xybyVpw0n+Ey1lHm/8sdpKy
mm5Cem5p7KeFkSI2jikdu+JQGVte10gDBxdrPqftwOwLcTHaNvOrxplZ2OgHjLRjgZ5z/9IZ9o34
djFd9lMETBMCKh8Hg4QJX01rQqYGnUHnh/npZR53Zk2z7cBHqHrGKnXg6/IDGk2lbvT4XuG1huuk
IXjMZvofhssM22M9sLtuNwwkem1isE2irIrNzJWjOVmPR+YKJ5ui39U9g3Ao00wa7OCBDc5Et41P
+CLf3pn3kjjEZCcSAh6eEuseIL8efy3BZ1Pl4S2N/vThT1JuVnTWR+bON1O8dvh6yA2pPOeZERje
EPOIqo959mepbGWDA91G9h1DRR2O+rQPL1HhCOaJNqfTqHS/k+iiAdGQmhl7goYVDgQTDNW2DVoc
ki5llssdnRWfc/E5F3/4tEXi4ufZq+qaMcxqCli+23H+zXgd0KTU0Fc5Oxs4eKX3io9hzDASuJZ2
FA86gDecUXOSQENoP9QVHGOvtUYQYHerZw4VbHHRSVHFMXHPgycYkSXgxlfuxOFU0Ws2NY/ffAvq
c9R6sCWLRYG2XqIWAejVNZcEwda4R9a6rbbHQdzGmqtgnhQQyvBIpLXB6mNSSch4whXb3IzEhYVT
LOrcAh9WRryU1BNq+cgtp3vMgTFtaviz8p7nsihy6T+cFkcBJGrzaVbhaij/IvlDC3dGs876ryjx
EeFdOODkGuW3+wJrridIcs1NY6Xn6Ny9LFsKUyqtksca2shTc8JsZtAMKjj/Rb+ewgjWXQJ4qqAj
6mQjjActwhOpeEdkUlSnSHrD6g297ypuJ7xhEYYIjyDbp+HdKD1R2FX1TmaWbSFjmBWqBLsw7qri
p8wKzQm73D1MdMbdzLcDdLPKvg/Or8BLk4eI2jLclT2tw2Yy9lGxF3NbqneUQJ1+Hue9VPrCkjJ7
OVXN85W+WfHVolBR4q8gvKTiXoM5Rhn2VRt/IVzQMt0njPMMSHyuFruibBennhBuaEegHBa70gVc
5eGPHXqvnTCuIQssVxsKYjwdlzcOaE963XK7mx4/cYpKCKPuZHGjupwuNYpYzY1aHy+AgTZUA16I
5XUWffXlPyPdxBE+xOK7xfzOmN+ZY8PxgIEhkzWneJOxLdI9wjwpX/cv3ItdwpwgZloaVSXPHKfW
R4RD8YwzPFBEdwx5gnX9aXXgqgzWSVhWz33LSngbSaiO/ABDOnuA1oSfxKr9xtmRWQL5qH8T85kW
BHY+WNm6m7xscYJZwU60CJGHwt//Q5qF6dZDEN5766ZVf2F0mcmNGjc55U6KaM+rqQNM6mwd8ryT
oZXhhMVuxFwnmxkGKqc1nQORhZOTKn6M68DoKsp7PV+xjGWaSwAYNJAAh8Utey245N+GdWuD9xQP
GtPX4bZmP9X8i2Aq5CYNQ7djGpNjWUNZoES/Og1H/oiDfxGHTvrChzIF+8DOWEAHN63nZJVX9jhB
+wS7oCOBDYUUaI87XlxSecEos5udBgDYIK7y6QT5EVaBS4ijMAzEv7ylVrAJwpVxNxEWpgV0T3rD
nwTVtuTOf/nAtbJiCYBQciL1gPJAXq98PzG14CQFqZBJ8kEUAZMNxhKGzYCVBwMAKfUBBhdohoMH
SI2JMivQFJ1q8tTaxYH1ZWtoK7P4DCgkKRsmLKA1ar6GeyDC3qsdmXEM9APGEcJ5wmckuXLOrAXT
0eUrfJ1JfSjJT8vD0lELxCHSh3ONlpqMmGSdtfCKfyiSOG7IRIVkiAEsh7KR+kG619orIiyCW+Vy
i/xFJ6iY+aeKIberz5SFRJTgrosuCG9+p8wOhFkBWwoiWRv7Olsb+o5gmzbZ4BMhQOODpKc6hvBP
qj7ZVvwjvo2w10C0f3B9FuQ1jQWAOffeQrOGMA0nm3ORVObl0WLxP4/rxUOd2N3QBs7mBRPIyAsh
cw12X8wiPQsQKvEzvUFZlaGIOSqzIWZnCCAN+/UFRMOrxYQbmCPCfosfg05QtRWeIt5H8MPemzf1
WPmt0+7ZA66xA137qOGj1m/dN0waC4kRc6YTFtHFrnkzcjBsT0ekWzhx78qGZ/zqn9oGHZ6U28Vy
EzGGdEzO5BXkJ0IrC8Xve38yvRQiL38qLQvzG1YOnmyLhefy91eynXQrCEXZxyQTkmTDpYqlw6x5
3FeaymnoQyzTJad+xj6KB2QaDfMZUrD/+K1wbq2WMCkUeuR/4hK2wusI1RbEie2Mp53mdt0WydLE
qjbOfBNmGBo0Sm1NyG+4OALYBs38KWSzftKkmLBj4HioLhYLWKDgzwrS0cNufxL8itkp8zhyYNno
oYtABIcIqNIAoS9zvzgQJMtYdWnBAW8MBwc6JvHlgmPN5+D22iW3+UwnYOq4RzoRbjz3+kB8+EFi
anluDz0qbweBYIMfc4rnB3Sb5UnV5FPC0itJl7QlAHndy36IeITtGyS26ge4R+Npu5pvzWQn/7R7
i7mFYls/UKwA2dp7dkwh/gAYArKErv4PaMhnaScfbJTPYde44nHYWiksajv4hrmlgF+PK/UNHcsM
ngYY5GiB139OJicBUcaQMvsHy7k+wiCBE8ApELo1z3qv74pzdqc5grcO4mbid7i8geCMA6P6E/IY
4Ek/Iixy4Ho+ugFH61Xs82rmdM1RGvraMx5XcJFr3jHSdcVG2/eAVQxrkL+YowRSS/c9Cqvhm9+9
b58zBYCXnZp2+dRG7LSfyft84LmxnqKBqSl+TWw++h9YB9JfOmK25bYtyUdQXdt/c4uW7DZBNiFF
jrAiw+U3KyCnCMvIc4GaxRQQgsx7LnjzqUodWfUGaU01Q0qWASsUJZhlt1R3OkZG7swp64BZJUwL
8gWa1diNoT0xlAkdIC/gL5Ao8CgpdGBfqwPEJzv4ihZ/Vyo9ck20G64OcQxauZy1TOzVGljPTrHn
saEwQ1AK3osbha3Bco88Gi6LAWztKSxYzTOIicKtADYQfT8UL1fBPo4kcIh9oM8lErKVfsHEoaHV
XLGD2LLhA4zoBL08hLSMnDd2qzf5YhKc8gXCBYYEZozAe25t0NrqSZrvsNIVX7hzSxoxLGKPE6ib
3Npa98m+f8/fgQf0B5V89A//84tMkcFxh8MCriCcwgVY+DJi5gs+A01zTDQLE6bl/fafnb5uLyJ8
mcaReEHU76ThAgjQk9zyCxZyCYg0ZswulqqcniQBB4ho3uHSWs/q1Ny7U7jlSSHrqC8Y7kJG6I/9
YV70qqv+mvxWdHtIuHitkAc2M9mmnEJ/WFCGwUYY0Hiu4/Q4IVr4bXCWIu4DzTozH8jxjHreKW4z
VJeqnzCMdiGmFSKJKS5nGCePlLgJlDQi75AbodyJPS3GYhLP64ASh1k3TKDY5fy0WlAEwsaxT0G2
60QDcgMGPKw2X0dN/8c2gyX831GGWJazKmqWIwmPchYLUGB9H/6Q2iLbGVeEa4WiE/SOydSR+Spy
NV4xUXUfVQRc5EYKlvVrcXRGIsl6p+UjYy5EGizZmNBpqFfxJPuN3up4rVA2rXR0lP/azZKIuZA0
AbNp74t/nOeY4iGGBV7lOFSWuQEfhqtFk8AuodGSFcKNM9GxfxVLMDj5bo3hhJ2N96DW2uInrt10
BfJBaZ3o7VXbMEgg1EWIJDZadzEHZk+vwC7wDuAkInK6N/xC/gDGFbFdTvyp+Ft+ccfoil6YVg0L
To7P8sBbxk1mlncvooJmPDwY1XoNcAwkpggmzVRC0w0f7YtTamZWamX2aH3X4u2VnNEu6GfmeCC1
AxUBoY3AT7wCOh0Gi/wtMEUQqV6UPf0yG7f9LX8X3p/mDqNjfrW8ZWA8vFagNl+kO4PLYHh0ryPb
fGJWQJnGZXeE5vuTM4X7xiOfTNZxx3uDwEHGd3JqmFOFLL69rh1hoaBeQ9fIBItJm4ZDDw+OctF0
QwAvxi7hje+fNVIyN5j2EvO+/Hr86nBGQw6zWyaR+vKRaloX1a9kb6EoB3s4AgPX7OF1xvQgPmum
VxaYSjs6REvo6jBpwe5U5NJOAskbNwksNO999Sb1zzC51DiUQFDmQP6AAR50+Bs6mrquJJphD88h
DaedC9yQoHcr2MiULmgoEHBrSEzOJbhv5ZofWXk1mrdquiwDOovMM+wLQOc8i1yQ5BymFzm/Mlbv
801luMS2FXjzYSyoYaiBdxnIiJ3AMb689tW7yFaAjfQW30zaLnN5xtGj4DLBasd+8d6+C0pHxngi
mwV7jpWO/OVHhm+0qlhggOKX/HQt3+LE5nGn594bvnh+PQcNm4qmWlh4hVjrCfjg/Iuf4fO1B8dn
GeGbW6g7kUJMh85q1TdD+2yNS1euQGsg2ouwezWShOCrfpSa35nnTNnJ6vGaDDZsHgbCNakM8PMK
6O6vBTt1RBLuUMAEhxcO+ZI/Wyg7bgXpM59SsqDx84uMXojBsKLH5PEyNHS4Ox1EkINs9k1MQjtf
xoafOEpIeuhqpb1unSN5O3WPSsOX5qYhNu7LTym/19ZBBmkxIxo/HybtwtxfxlDMLMLo3OYPjiFZ
ee+xUICKQf4aENhrpwub/5TqCujoyhj3VmNzL8APln5J1K2ri/lEo8poHRK5WR3An4jsKJwJWwKs
M1CDhqvaRKmF7vVzpAnPms/41dnIkNJjbX4W2GD/RfGvrp+JxW5LUOICHgKx9bDvYGfQ/C68orSi
4DsPdAnZB4/5P8L6WmiPsnqe9W3XE/dtj6TwCBgx2mUMyc1vg8MAEm4mnxY3Ti689a8jrL+KnIMQ
P0b31a2ZMFIY0V916xc0ucF89MRIgX6shenUmN89c1oDh68/A5cBc02TE/V0Afhk7TLhT0OzN0xr
qfBh/ZjJM0UAj085Ceq6/XomIpUv+qJVNTDxP/U46eqfCNNmYCELe0Ac2yzLyyAFl9c0PySTj5+/
ZmIT8VZg2warmAn0QDlbpN/tuBdfkK18HZf9/B05VI+GFQjSMD86GTNOUH3G+DJChwlYMyivI+CK
OmwKgruCjczYpOR+KeGs3jADmLEl0PERjU/iACDs88F1hgt8EUJlGT5eiNyXBb6QxzhFp4Twu4MU
eTLdO6tXlL1FB1fdIHev2u4ZmOvOy+SZwJM1fz1ckCxeQ3SDa7joOjTpmlCqSvlnq0PU6J25fRvz
Q24ehOBYx9jb3YppI9ULUSjGzkw+MFnS4yc0vcVfHaILVeQ+T09S+xZZuxLTEhKxuv1s0UNIlzF6
NPp7vjQtwXsSLvwgBiMZsnf2d4cuTt6mzSHX9ma4tQofIoNkEte+w47FanbiBNXSFzlcwuDZpSGX
z94cN3p6jIV7KF/hHihEIAp3EQhp+JiXz8+xvUQUjwitu6M0OToKhEECNd+Y3aWsvRjZLS63wA7k
FD9H9b9mixBXaa2NngrMiwh4XOGET/kJM3X2mQq9OhIWydxcSI4YGNrZmsRuYfIRSyGRhXoG/w5j
Fw15fb6pS3DBzwT+WeFrsFM4z1UWMFQg72WuZRL3RngaJ4OgAqgmKT/VezEkXpeol7j0r7rK+rfb
mim1g+I2rO89OQX4bezgaja/CKPZu7SMGibfBVbv6w6HLChw+AKiTdUOcEiISOqtTR9dS2tNYHtK
ciqheJS2yPC3UeaWsUt+iFj48V+rn7N29/rL4ehhGsbAmkk+PAIG/+/aWUT0I9xTggcgv8o/HeOH
ANVDBtLuDgQ5Z9ohj/ZB9yQ0gyhCjDtrXNkW5zvIyWOU4q3kvPRdxCCz2FooNWiRgJ9nRzK8fIJL
u1aszyA+6Nm2gLjdwOvb5tIvlCLESF3ncA0nEHmo9SHGEFHMGUeKCyffW44t6UybDXVlASygnZbM
qLqF8GqIjoRGChorZiZIHhNnfpPVG9afMIFGEj6AYF9LJcbPQize29RkzK0YDa/EIw6PEqM0nBpp
RBCMIi9fTYjLmdnRtdI8LnUxvUiAlQAj5hRmAJQbTFNsaAu4B1K3sd8hRiWUfygKQa+PqeYy+fEo
08aTeKTEqgiPB6pZWE5O8yIjyG6I6YRcREgbUudr9oSWiFQPqAKuGcuF8CDxOP6HPNcav2OjtVug
Amb3FJLUczVkpHfayBpJG1VA683wdrD+5lvw/we4J1mCEItFPhKhhsF1oLeX6AN2TGlT2BkN9SCa
uRUNEqS6UYQMifSdTBbSMvFZsAuq12K5v43/TzFmhxkJp2CJ0mrh4fAJHMNYxBo8XXQeHPVUu7w+
6HdcMDiJQqxFT8Gdrn0L0x5KXgyV9oPDUiscvadhc0IOOskbAvY/+2ipfJAGy72bVu6Esl5F+w9A
sxL/DInQ6oVeOSIPtbwI8ALqFRIxJHycc+mltTysBWE1T6pD4iZCHOwLyKKh9FiszlInHTCLs6lV
cGSB2D5W8JpWDRY6sKYJdwAyXJhrBSQ36mueB2f5hRCghQL8P5LOa8dRdIvCT4RkMtzaGHDOqW6Q
Xe0imWQyT38+5kijVs9MBRv/Ye+1VyAxEkY5lN1rhH8mz62hX7BAbAt5rsfWV8Y5dc6nKBOXHllj
16JxOaK/YYI6a0nogqxA2TclUMPpXxgxSi/j1e4ARVABAamUIdXpTBrZZfR3+BNNm7e3Ytb6pW/4
D22gDaHxaU/VAYMx9flB7/inHhHjjNokoH3Aa+YtvzVUEqh4zucAdEql+wAYyDucOafCg2qc/+Rk
J2QfEvNIdFpAiCZudLP/nEmsbMHr4Lz7vJCaBCc4anDVyDVpMNknMjW2i1+QNpwAoHLJxRxWBea0
XFPhXL61mOJoXEI7AyIh3EYFeBX5gc3UT+dZNgy54I+OFELqG6ghrPR+A187A1+DrGdRVHOGsabY
n/lrgtfMg8wr7A7GCrCYLhAkIEP3rnDf2PA5J/HI/pyy1SvEFbR6nBUdpeRWAf9jaPcQca5maWRM
meYFBHcIt7wNkiG9GcEbZCjh0lzzKin7ySJDQnFFfsQZ/IGzwUZmWZhYvsFUA5/kxpsq9Ty/8Zgd
vsqi+4bHwLpGTIFt2iPbNDv2JXyW0rf5UwV1/86AqErIciDII78VVZZcuvTkteSYUPhB/DTbDOaJ
b/O1EfSgPyYeGAuAQkx+8s3Xoc9EE038JwCMwrarLVzUIA3PaM2Fc/zSmGIAbDCfRMlHz5XPsZij
1QcqRlwOTAY5AZMvOqp/yilx0OeSIYlpDf5OKNKgOjZTKDV8GBBhtRz/thFaUTgePnS2Iy9IZ2eM
9BbQC0ZhKtAf5dNaOsIHaKjquTQxiEzxN7PbHuuyOTnPDc40VqPOkbNwNiZQd3DCYJicQg6fEzGk
yDbTUxLDWUCMwTgSxBf9nQl9kjq1mJfQ+boZg61iE461GScq/Ea5nPWtC+zstWMzxbnBucN29Mhg
5P+A9o10ShAs/lSPuY2Bu4fuBiI2tYFg8VtwJIhxOKi3Eix9+GgkCf3jQkCiJf8Uv6yCHgJaD5Bk
6ZoFJZZBQQ3LGtOzdAbhPxd5O4s2s+nIKkTYjIh7h9aBFoQbi+6UUZAR4kbPk6dKG+np3V+HhTcs
MXww5zJcPA0d+1xviAka8XikFFFrdZELP1fApB0PEMrUioRqW0EzCtrPBwHYpsKIo81StyLI98K/
1JGjRbjmUklNJUbKDf45/7F3dYzDePIgtAwYlpOdeDRfxjuBpUz0IzF2v4xnKR/1jbdGlLAi6eM4
QMhDQo4Z8gw+ITN0JgGTZ3Fg+0dUT4RfsWZWXCHlkS63eeGpxSMXX8Rggqj9h3tMLvkjuYRwWaWZ
AtrqY2ODwmQGFjv4uGjhLmQx8MYnIAZsoYrhKhkHE5R504hPEJJkyM6cTp7Bb00nDeOeUAIDgcps
BFRQ5VzY+jxgjnp0I5BDA3YCJ8W/Hg2HPxWuJJNgasWR049PChcDvoDiIKDkwHuhG+fvA9VRNN5K
dO8SfHcgnBIKNCKekU0cvPAMw10pelFQwATGhxBSMYcHkw4ZQO4X1Y+BmxzzVJlubDwv4aCCS1AU
Nyc8yGmgVUBAfB9Ydvm4aHIKlpEONgVfYP9lM3MONniGhr2M17xkNi7/HEcC9KPF1gVGwDgNgf4/
KmPGmxXbyTOjjKRxGapRdgjQS2c4yojUDDQo/3FpDYGCAQ6L1a0YRu2aG5fAorpJD+yYopnx4FSP
XgyixGN3Sw7tuzjAly4u9QbrjRsb6Eudw/lx4YfzxPktEBdk5gZjhQ+08FlF0G6FI3sKqeRo7TFt
zuk+3vbXyMbo1KqP5SHF9Gtm3uEJHpNjf/2etav5mmwAcC+to1yKH+0hHHmz2Tt7VyfkmV5EXAVI
wIhz8Bnxu/mYeOp8+HxA+DHwDNSX9Ebry4mAAozKr70o2OhTVY2hXGMTDN+Yyk+/AbD8o55Rnuq6
O3VnRnd8Q/cvePRP6cosAKZ2d8ZmGxLNX74vDvVWvQPqCgGpKzNpS7/MB/V/8bIHFDit3pOXsh1O
6qm7Q7TJtpO/4PE9T54hQ3t86GxQiRWQ1ecgLwBMWd5UiFANwJaf4m86jjfBTV041PeWCTzkw4fR
kwpM6fUfG/UJSDfss9tnGZ9aRLNn3Wm2yaM+60u2NymaCS3vnWiKRXtqNhOGE8EmugiPdM5sU1lH
7rDJD81Fs71tc8GRooKZA8GDIpozqZjqj1EqxpigPHn6VAOXh3qPqdZaXLdP2KRbYFvHwgVl87mY
j+YCYy0+FbvhAhDfHIpTdfweslPy6h7eM/kDEWXQCab4Weu4cHJEAu/VkPXn2FTgicaV0eJURQ4I
E+DBSl7SsV4NKr5pIP14tdggrPEL5hMDgpalRiuC6HjKHAPHot+Co4gDIlpIyZw63PwHRmzAGwfW
6abFrnn7oL01DPTZ5GWy+iGSM/X8g7/ka5iQEnQ7RfzIitCe3HG/YInAt/G1PRQ3dSHsk5W8wwuV
3gDwAELoP9SbdCEjbx7kgSOKiRmEYIinUI7/G8rk2AVQ7t/ER//KdumPcgtP5gN0RtuWL4m2+oJb
8xvUH/QEQ0dAObBDncG3LVAhp7OES0CniBzngaDqIscT8pDxHrW4YqkOmDEE0XQXcMg8uIm9kQw/
A+FEd9ixw/lGvh1W/ONL2QgadR3O2MUitOJgEID3QaS5JfnKaCrtvUf8Q4GWoGljeySX6ja4qku4
xQ8Ps7qLO/W3C+bc4dJbdEW3vRTv5hVe1I36I1yELRsuXiKTFV76qz7qK2jpR+06clmf9VWag0XT
Q9jQ0RmxKBtOeqYPzfl7Qg+CVoHzNDtQibETeZrUd/CV+mNy44PmeakcgRyXG+pVCmD1Lb/7Yt68
QXy0V/OzpCItdgpHM0fOBpweGJ9/K75O82Zp1LSDGBXk08+d9QfbhVMHcnrzj/2eUrT+wLB6Csx7
5Zn/3/x0wCEM+GseNLNxuPaHJKpFgpORGQO3gg9m2vkEACLw53TFoZlcFhgfFoQ4qB8hlVnCUp0l
NIavmJsfCFSzMTEK/jxpjUV8wCxewrh23JnF3eBFsLEs41w/QubZ//oHB/fwAuXRCH4CKlUsVC5o
B0G+DGSOzPuRgHHq8qbxTUEhNeo9zRxnJUf0oMHa6LClX81EDUWiMr5oMwLSBJpGJLRoJIGIIOwx
ge9ZQbPUAKwY74bglL9YBp07LCDXQ6ZDpxKq23hYQljDbDLrDhOMA+CiVeQ+ebYhIGyyvWJD30Ap
Uv0JvHHuXdjxxYzJYImZn0mmFM8E1tjM/CPclou1v0ONFS7Bq+GhMjnX8QlBbTml5wJDpESAy9TS
1KFC8qfnwmEjojeOaVmQXOFGNGO7dRV1wSgiEsRxKMv/xYqHcnDAKjHEWhdOODZx0xDgeezimRyQ
lzED1AO+B5rEw+aqs8zGpToe7/hIErUHtxXQiiQUzmAUTExvPhBUqF2BpWHWMQ+3IdKl9bwDELHo
i+HqEU+EiANDJbLL+FcQU76D764rmx+mY46Wu2cuVpVPLp/S6VL/YFwlkXVhcB6juYE+OoLV7E3l
zT2UtNlba/JdqsTL8m3CvUlFLlgRI2NWSQiaeVZDZkA9pudYLUPZEyBWFCnqUxw78vs3Qt5VnScZ
pVe41MyLXh+h1MJLErnkimkogoBh80v3jk7byv0Zh+GXYojZ1m9AUagBGU4Bh876f4cmG6x8CeTO
4Y805SB/1OvR8ocj+l49+xMkRYLsOLo47MULDuC8TBXNIFuNuSjKibPKUV7Pnh1SCOC8cA5hh19j
omXEXm6E46bhHvARXe+m2aSHAocg0KmY6bs93t4gN9qI8gvXd3NIBruBk4mzYw0bkeAiXpT1zaGo
L8oa54qZAp8aq1Wo1mQtA+BCiCsU8li3hBr/f7pB4TmVKxROszHiqGsYf0Hqb9DDB6gRF1jClS12
SksR7nNtU0Cjd/XDrafh8GCnA6K1ZTvYT9OwPgdEEB6xQk7EuAmCi0TnMqu4HMAt6nmRrkjuEWFP
xOeCQJoYR09iS5BFLEus2OA6MArOhTlm4l2zVnjD8KZ4LIG0CL8PsSGV6OKX1hyi7Kw8K+UGW9Bw
stVqh5ORqt90VQZSyW9AHQjPy0NNYzIbv2Ls1X9vA5U1i7HVNhk2FnCooQsrsIHaTdBYsrAVUB4c
I2UFN9Ist2iOdczxupV0zquZ0F111elIwLVMu5+g2bBqzg7FlU6KB5V8OTGXdBOcEqNT5QmftCif
M+AfjFn3Mp9U25/IZc/LSwjw9DVEwKQLkhF0mZe5Vxe5PMMb8tS8QFAMf0Qpp/5ikm3SXchnw4h+
MxxTF3bE2n8IT36wBJQvTj9P8ynMPwkShTXHRYWBcuKYiGb7tVBuGo1siI1iXCRoYoNDfDQgL3x9
84DhhYeNgCkB4KXvOqLeUJjJ0uGqBAZUk3M8Wqm3X44W7giDutkV8FQLqN2vTcfcF2ENRrtT2KbC
H057oLZx/IrlE7obQAFWUaYzEV4InlU/DLQWCHBujEtwh+rQ8MFvoy5Fk8G484u0aWx7vDX+BGHn
Ak54MREiM32LrXN/TzBl/FoToqy0BQlQn00jhSTWTw2NU7vFxePqSfsBgrtfQCL1r+lkac7i2X4/
V6ZrcTa/gFo4cGz5k1vcWn5ny2jaM8J+Uo4iAtkbYxnV28IfAoIWEJLZp2b8cDiVbFZreIqX6k3L
Ay8Zi/NEWyQS5AlLH/2ZGRA5DOwKZQ6S7ZE5APx1rCGHoE4P977g0mZGEkWfIw6WQQMTaRvk8OAc
wg8HvonRzNee3Jn0ZTDut1q2g0IVeziGE7ECzFu5SXXLvfVIZgUGek1Qg4E0KHPc6OPP+ktkM7/M
/XAHA992O/onn3s+xJmdWT9Gs0z5DmY/nZiON7nh3oiwS1tBvIANZfXpesCsOXFoV3EKDrYYqTDN
A07w5kl7Socf5iBpuNDDBZclynbGwZW2DKijRSjfi4kw1SdYcro0V/Q+hILDjkaTn9OJb0WL8D5f
/PmIWyx1K5TR+RHokMXH/aLtIs0xbUTUmbI0Javs2I3z6AxV6B+C7DEqREevny0DcsLgzLNw4tM4
XqcTzyhPPuW54A3rWISPLWDgmPGR2w9THP7BkkUWHl+oPEDao+5zMu9MEg1NDJZgvW7rnNnt1JQG
ZmZ37kBiimNq3YYhSbbKPfB8qpzJT/39p+Sr72fieBTQfU4T12x7EN70S0MS7SWmpUIVuMYTN9JV
qdWWDPctnjB0BjrKcZ1MkXrGOHOYg7HyuZA60ZWI/yrR60l1YH94Fa30j+AfTF/J0DWhXNVXpKTL
SLwVhc85o+mwbwp/mwYrj5iHHhE+vZKMvQdkTgnjowi2hqoO80wIXDMuXtileHiN1JXgyOW5i7ko
sGLpQKI+Y1SWx2HCcEU13bw0ZmEdnDFc/euBWxv6eG/gNAboh+cuUhQFcvgcX4ZSL0I9dhQTDR+r
CkujXr81OrrSCMqUF6+/lXoPvR1YL1t18KkG8MqOeqvoqLVEcSegW0mCVZEdhIEk7rpEmFkwy4RT
aBdee0vKhdcDOKt4w31iB7V3B3DW6acvUPBox9JVhwHDoEzhr/hHe6tqSCx5Ih88M7/V5J8mk+ii
f/RdqHSJJaBZb4pii29MS1K0hGQtlA6TvaFfsacSNQ32WkXieei2geEMUXcY30iV0c9qMJ8iEbGd
nRQAkjJHZlHaBl46+O9tws5cZt65L9lkpWxJHux7V+i9dYuwWoM9GegPWQJgxGPSaBYerJJ61ZXK
GnqB0vmnjBptaF4ylWkhwAYLbn43mqodqu9kg0RkSBz0EyEqJQlKD+7U9vgcVNO3YziMsZLhgiw6
pJXbsjBYoy1xM8pSIU73aP77CaNZkRkjzvxo6QoxB3XOgnf0nczrSQ0sH8z9sZ1szZF5qvgsEx//
ZVJrEg7ANGfMNYB8JBMbKRluZ0Zozk0jdaPvv4Z04CyAlCMgHNCFBfEN2/Iru7zFNCHAAd6rKuC5
bDc6GkR9TaqiGkJKFsEQNcTAAyY65EFfPvdEAnLUtVNBw9KjVSO9C9eqYfupEajyUATctVM1pzyl
bsXrS+KgD9C4edc6nizyz0WoMBCFKqbTJdSy6kYkp8TxpTDJZjpAdoTXjI3TR+x2X/MRQ9IkeJ2X
Wafthiwzhpm503Q06NVna/K5EpZHFhciMOjAY4MMzs0QI9nm2QJYiRoJe2+8H6jN+OKCazL95/vn
gqolEyZ74rcWAjyqEHwnyxZS+YxNXnv23Xo54LbKy2QKGEbvoPm6UEEIsPsVe06hfmVUdwPRVuDV
VtnqdiOsjDCxEAkrhmT7MJIZ/40rOR1+w85b95/WMVA6GG28yfJL2LN5kn6Nx107eVfhQwuM/Tc7
aHAkGj7Y7lKMgjiMior8peZ8aszmJtpWaMylj+9xIIEPkyRtfHRyK4ht109yt9UqPAKI/oAnGcnc
dvB+IqOaf3FnSTiJJvJdw5qF9L3pT5BIkGkpfrNDVQ1uTinS1PfxB+ja3zg/H93vzHwUZeUbHYZr
wBGSGXf908L8In8eYEjAPibAAN1bjTZZ48GRGNosqh+CarKBtjq/n1wnR6Su5FMZ33OgtM4HDzY1
rva6isUCairc3CX2gxAOyxBv7Vqcqv4iSr+2DhHONz48zWM+GX2OaNzY51eT88hgUE/w7EzDGwRH
wFmfjNK2ifOJdjW9SwysGDD69Lx/seHksrxtYOxqI6+WycSjSkkbEExGKcxZCdT2SXzIkKYM7SUo
pVnDQMI4R5BXdS+/5HwKEjdbYFSMCYypTi8/hmtNtvDJVJxAIE9Cu35W/9qjdAHepDpEdg9YCerQ
3TzUERj4/Ru2rHgw6uja7wnBpOjn6Tx0mgTa5X/qBZpfSpoM84pVof+GuFIjp+/3NX14lyYbA8nh
JIwIz4poQ+TwGBREE2jFOoOF1GVLnaMmawynx3cf5gEzhg8s+K/jkyY54KylCpU7CZaKoS6MYJVq
E5wZ8brP3gKwWICMR7CJDgdqJyk51fELxEKUsR14OdpcQgYsA8G+R/YUkz0uLJ/0W5xgA6dFGQ2j
jLeDnTCMOqqbBpBjBrZeqKgvLAxIdbTHvyZM+pyDnYNxVnWIsr4mCa4z9fLF+CqYM9EjXouHwLwt
xr5w/BoFNghVbGg1BzqxroM/PIO7gK0HzTmxeJO1Xyxaz/FeuKaZ8KnmyioExWCUgCNIPuq1Eq6u
Yml8HTpIMpRkFUsZq/g8GxiQiS0NNl+m4SrLK/PRgs7UZJsWWz4SCDa4zzPRFDH59m1sFId3885n
ZbANT+Vavvr3gJkL7TVWTPQsfOv7W5NFwMMcm0UYC994QQw37Y4wcZNfEDpwnAzhJbg03TG/NJ6R
P4AswmTSjf+96vgYa0JRQ/qJTaY2NrHVT0SJx7BMmRFKCFfPMt+twUrhN45Me5BN6ZYg7p/Jwxyo
QnyG5YH6xMbxFdmW/gxAT0DN+GKfwTe/cPzB8EV90/aTjem7CiZSjY1olcE7MFzJuc9tJ8zC09c/
5WSDqn/fqoHMxDiCca+OCDDFwVRFI6jKm4gpB1pas/NOKoBUBcuyT6JF8cVKSUsWeEdOlexe0tem
bXCnjZ2WPfTf0Tg8ximFEtTEm08O7nq+aj3UjuOYSWQ2q6fQ5Kuht0OPdLawOU+kP0orWQU8UPHi
zeErlKKwCyiKcuLDjZCQtUxhVC86Xo5aM7gGpWZLE+8iU0p2VbCQ4WMqIlQDXVubcfQyg+QvaGkG
EOR31dYUkvnX68gdU7dymoBjMMUjLSdIMugmDIC+JSbGnb6PjOJc1+UlRtfwkdGBfmCkoXvT0FEb
oBzjz9MNYUs5EefmvIf0GeJ1KJvnNk6QbrgpCbSDoe+kxJ+Dy5i8dD+CASWfBmGckiOrUfEiLXy7
opfxFAXlF7d2VkLLERnMCkRWNMKEugQ6Ql7sP2n7Hs9sr9LWlemK/g+ATx0lSwEHnR7D6DzGgtR8
pHDDx8gngRfWuB8VBd3nUlWYdegFox7snCCFkXhmaXBrfe/NRWUIgjuBez1mOBiMqUwEXkkSLb+P
T0p2O2d+D+dASaDnCK5B+xS0yoaY7GQEI8cXXzrfQAI8104xvHMPcFQIkARiotPcTCDQT/tvYDQ4
hIMrB+YyNWExNMQXZ7KKbCqwVHknpUB60Tnnywyc5VqGqHUsMH8p95rJKImX9zGKWy9QkBeaxsFt
QDXZBAjKBNxxVfx4hKp06lABe4W5XRoapmCFpTc6QScZfAzoxZXwnpA6byYC0dAGSGa2UdKOpPnb
WLpC6R2z0ZNcWEfYnWTlTQkeebbmheLemRqQtRkZAKz6WbISwcczz0BbcYg4twZVIfpEcgJTgg0j
wMcGisqRdXa5kwEgwJq7ozCOJleebUqAn27XW1gtok+0HGrFDmq0CpLZDgdT/+cz0C/BcUY3He6Z
9fep/0n3/pfdBKWOuQgALAFdoKmYEjGTjB2w4Ah1wu/nkW2lN5BR9/JJASy26lq5CC8QhOqfxOHJ
UIFxzSu+MNKixiQXCTIkd6ha37IncFK5zU/6Tb916/y3/+s3TI7Zvhpcn/bML6Nv5WeLa3A9WD2U
K6Wd7P07Moz+nB+LZmr8goy1O++OZ1t6LPbdT1idgVjFq3ztNHtghF71jKYZtV+Ne49WcuqtGgj+
EDmw0J96uw8r9cZmyKKnFl9K4UfEFCRIv5aIQKfCdyrCOlRlPQ8f9PbdsQcO/wDYyjowizmcMfZ1
kwKDAIDtBkOtmKuFnOZpBJ2xdJrxb52P6XJCAjjeOPRQeto+05pGsgCZcAbuWKPqKAEiDHBHxeEk
cYzmQAkHyc0/s54oXRIN9YNJaaXCtPEQ5tZ7sbjljGsyqE8eYsKPAGCSj5dMiPvA5BpJBwEUUzEe
PVxcKb5QiwbK2bzk7U9RdqxqUzxJ6m9G94WvCb1jMk7PBg5pyKoG6KZZZXAxfvvvrmZmLGa4wQbk
jrLTwgD7+XByyyG5tlByWvUUA3rmCMS+5tZoHpi2DsS3dyAkcUg8pvA3dgnUXKi/SVNuSxaz0v3T
Gkolcm1V0FRmGBINvD5rAGETEP2kbZyv+MWagKmdGH7PfRyeDLN8BX14Nhth/Y1Yi+K3P3g6n0cb
xaqT4eaqlP1S46Fgbo5dOmbzgMAZvk0MpaSI+AT4JgXaE58TVPaDi8fGJrt9KVb6UdMuXjb85dzc
YoiESvAOWpBxlalui7sdJRtzLtEY84m8uR543EPYewpIeM2Ko50Jmwg7mREJvUjC5G/81YnB+KaD
R1YxqRUxXTf5GImscLXvwoDNqTc/GmLdbpyCTBhUJYuuoFSkkQuLe6WCTE5WmFtGE2qOjVkdB/kc
svCD6tYi5auEVZIeU3WZd7uo2w3wlFTdRggb2NDHgNO+H8T+Fuk4H/EiyrtcW3K5UjuO1B40m+8B
hPfGXAUKTsXdqEC4t4jz45DV5k20lHYgWWnxwqByMPcDtXAwa1MK2m2Ii3vomGyQuHMq7VAwf25H
v224F3kOJkHgI2iY629GRB9BfLLAGlhKkfgwn1rAsIATKwn/Rbkr2I5DFkK5g/rGw4/XTVXe6zYZ
7uQdQnbTx5nUXP585/i7wTE1uE7UGRMeRv4wliYP0k2QEzCj4SeCmXDu7ohogOqRTtxWnqnL5vnZ
8lNqBFAZhKQ9dmfaWnZawP9DiVB/WKjpChIKbWcSAG9gJzYNGL15LpglRoi+T1r6iKb73O3BvL8L
F9AuxPmzi0ARiCfMtFz1q+pHnn/m5Fvijl3ueS9cNZPkqJVUZoDPqn6Q8P/H4VCW3RYDQ8WpiLdW
yWqZUvyoY7Z9sRzzz+STgGgcyVBMGAKzC/xQupXRYHM4VSw6Afj3zY0szQ38bJtRtnLTfxmqQouQ
4v0i865IH/qGWJ+dMXCa5muVFG7jgOuMUe8E46DF2P643p5j24HUCaVErlaIIxp19y1Povz8ahuy
DGFI1+0mgb+kbvWQHNh52y9x/ixHr4h2As7/W3mPvHuX+ZO4ZLNlQkfaPJ0S1OgUqwbgTbxCU/1H
ad3cNtFGEXqx4w2AFJ/8tcIwtdlAjWa8jzQXLtEkxSaZmpJW0QtX1c00LSDG6FYttfNY2dElTA3k
nfNvl/+SooTxqphsJF5VM0/eUN9ZAWWDRmbtvyeZDVUogswBb+UU9ksD6gf8ktgHkk4tL1r1CqYF
NhQdXOTK3tE9jh330115NST+afjqtcigtJ+ou6pQkaBLBvZXvmjFRchciP9Rs4Xg0pi2CvG5PGHZ
LCSbz7CGmYe5o6ov+0uORlV/DYqbC4+qe4sU4oy9IMHk5Y3rjk+sfnsY5YUu/nE0UvgIobkSztx2
Q7OViueEV8DQb9dfGpQrUDrzBShMEroM5qJ8YaYbQZgxIEPklAxLwh4QXUJHazC6XRFDLRXrSX7k
Rh7STc33YZab4/vxk+YL/HYt3Hy+6qUK1vlnp70Vxui42QnFnFqUinJCyYXLq1E8s/4RdPtMtvXX
SKzvRrNShBQp4AijvPKCyXaTE6Y19vwrXFgI/k1Kdj7MdWVaBwspWHx3JrTU0YwqdPltYr4wYJXr
OyyVfG/9KTF2OUeFO4neRodH9M3LXkVxZN7Hy25/xhEgARh42eFEd64/TqGTQbduKFkhzqjib9u5
YfkMGSV85lFhAb5GdtruKUP6YiW9+zem0j2poqN4D2dCnj0cmHDWWj06e3iGT0oySzuT7RjM6K8O
H68lBvxj0ezmZ3XNgTFD77pRsYaainc4pwsuAO2g3rGzJFAa7y00iyTz1VcIVUiz2myVbPF+kn8p
DaRlLmww0cLQcNE/S5r65CBd2LHRvzHgfZo+Ijg78jrbbjDWKo7lgYgfctX6Oc6dtZVw0S97+khG
o4jNKhsp2vfOK/PhhY+8lRnMIDf65d6LYJbx5XzbBe5dS/AQtCgoRl8HokI395ls40TFfAJJnTZV
thmsXTSgrLkllbqfL/NsBjY26+5JZrUznPmgXlrKMl6Jq2DX7uEAaotso7oYh1kfJ54KO8KcHz27
g/I0dHioHLS8pe7cETk2Uj1yuncIlnMmQYxM7jHcMzzIvnZ2RVQDPRH6M95mT4yed4nLM/ssGGZD
IV9FnMPoaICcfmnNkPRg/5dNg0ft26pbUmCxqCF7V2f4j4g2ZumJCtvyGRFgbcm8A8Izzw26J49L
tVmI4rk4Gk+cuXB2FI6EUUtLKKb9XV3253IhUgoQYUzLRCYOY9qVtuhe+IPkZ84N78qjK0jCJXsK
HdvpuxspTekJ9uxA9+nB1pnR1g/2j7jOF5gXTmjm4L5PQ1dTlsWGOxhbM+wBIe4o236Fb3w2JzDy
z/yNr+JerSwZE9YZjm2U/NU+nDPXJxP6ifPWgdF7ecTUDTB+D9ZJrfRZ19fuFPxCGdkwKWf3jU8u
fooUn1PYKnzK4Borv5y2Myg5J9Ua4cWpbxvwiQwHs/p7cegsZS6uyqn+iyx7iYmbeA5wDFzKFrvT
nhzM0ShTdCmz2tgyVzohEazeTefizzM13Wivu+GhPgwMIjkwnzwylpqTuIPLpsUawOK2YsXi/rWg
E/BdGAWR3f9Qc2Due06WxYVwjzvkhOCOvC+cmzcoSQtljimtaQ83ut8HNfL2e/KuIy/hTX9SOjDN
rOhevvlvDpyLJcRF8JHdcPQW7WZYYC448xeZ08+jhbKkE1Zx4J9Je2HOYrkrf8kPXjYL9Ke2tzfO
7UaE/8yaGUV8M5VfVTBWXUVEr392RFEcyifrV71/IPllS7iRoRsyquQdGPvu9bG5lllJNFKOOYpP
zRuvacXpDlF/p961GQYdi8CGwUzdiLHxtDnhKLNi+HtULtyn/5GNkjntjbrih2TtXF35F+xanlxH
47cgaaVotCHrDytmrfhiwOjDLvbaOcQy290c6cMWufdIZwPggPi7LXd0cUvy9LB+nnL7Tct1tkN4
BMmHiTV6KDrFeD04qlOb5OjZCAzCdkO5AHkmcXr4gSOozV+hagfoDCj9kS/LJ3j9MRKNev8r1DaT
Sw9jKLu+gkPM4cHr8xaKJdwyQLYv8QgjezCBBtMvUxvmeP/+4oRTzPE4gWXqYp6CzSpqi26OsU6H
pyvTpnW5La+ct+I9WfowhtiAr4+Fp5LFah4roWn7gOuOM0O2FLZIYMgPnwL17vfEVTy9q+FwJmyV
N0RBDh8iVafZD6nRfGDpH69MmOsbdfvZGWgSgAHnBL+N5sTBDlnStHLFo/8DLPzDmcCBCHd/ZMLy
bFjG83TRcLCIx8pF6zHne7a/vT1Q3JbQ5q1i5HhDcDbtzt0PN5LueKljZSgtzAMuGNwwJIjYoTMe
IqdJzpgXldEK4rZL7u06XEIq+jWP3n6cQN5UruUddRAW2CqUswO6URtF0A9zIuMJcby8on6BwBDs
ySxdfFZI0Fkm53BRQ4AZaaVYs/okNE2RvLL+2KrxNp43o4MrHTKpnUzzqc4WncuCIP5UHemh8sZO
mNTgBevSG7CQ/bfYT0PHeDA3MEdqcvVKfroXk5x2Cvhsbv1sKv1jeyPCghXHbHgBh/Lp/5PWNJ3i
PD8GmALjVLIML5S337n4BwpveefBya/1WkBvzd25U2JbweuihSs+V7HrmIlbRj90/aFiVTdI1w6a
t6lDO2H5DsLEPQOU6e+5uIT4Giy/q5KUpu7GNAZsAqVEcol/SnmKG8GxWPc7bvPpyPGF0gvnmuM0
XX2Jmjn7HHC4jwN7L+EYXTAGeWRrEKwjLPJkXdgs5NoxpsKS6KVFRadHroAV/uxRMtglG+Pz9C+s
cFhWO1QMujN+obA1n7WdXgsA7p2/f36vuOLb0DQorzfeOdCtLBrH8Byov/lV3+Qu6pZ7sp7ssQX+
LR/pFVDI6e0UaIdPXfuVduFZPaCCoRrx/8lLmD3ytqR8hvqC1Mv+uuBjcwEiI0e0U9dQvmy147gw
50F8psD21lxwa5WGGvoPax8bRtTq5jReV39S5XBB2EiYK7JAVoAz3OrSP0ah1Ux34jUR5GloA09m
dBprhVTL7wySJIxUC0eDF3N9J9jqR371WMR7FjmE2+ZPJN5k3hBCzwNtu2m2QSWN+plTjSK3GC1f
O2unjVTj7C0fEU1SoYjsEg+cfIpVm+fCU5os/A1zccyVOoMDOb1++5l25n0KTyQhKua3T5RS0Pvz
vwnqVAMHUqvC5+FAfgPtrjscSno6FFZAlkBZ+g9D6ANg33AULlwoiIEWyXKkvrM7WLrpKrCrhbnD
VWfHqwxX8QHG2ai0QmdPoccw2M1flG5H4CgID7AiLCCSHxPYyFLX2SaYibZxUZYoXy/BL+aZS8D8
0Qcbs7Svm7oQECMMFzBB8C3ZSV0EMjxXnjz6Ghq7VHYDrlc0BLfPibrzeZSg4tO4CzNUM9eC8uEs
OlxfW83qltJ+vFF3rKmDuKUjDh2IXxGeFszhYMrXv5psxW/uIPdz4qBFEVa5rBk0RUgHnG7WLEv0
0hsJz/UtPB06IYtJq29N/oXZiLpN9iL17v7rdst0lT7DdbMabnBVMS9hSjfVr5M7p8T+N9hyAS5w
ILWxPGWDHMVj86ewudkqI8XTZiY1HNABIT8aj9fmBZHnoNOYb4VrhTf15AQ9DVKDQWbSFCuU6sqw
kEZloW/Zp+1lcs2wHQWynsqv4oIeQOHY3Mrf2ZyzcF3fxSM48OfqI22ATwAJhMjTrfkOtuBrkF5h
PnOC79HjYMvpwwZuXAPxnzHvOkRINoSoCCEIt9aVAGfM2sl8IsCQkyie6chZLj0v6oz+Bx3raLaC
ZtAeLsMPFLzPksCBF4ZRgCDkUX9Wa+9V8NJP3yXz9PwA6Tr/H0ln1pwoFobhX2SVggresgsi4IZ6
Q8VoEEQBEVB//TynpzLdkzYGWc7yLe+imvA5VTM/vuyHiZm8M90DLooBLMzEaJ1q2z/AACbtPL5y
BlmrKQY4Y52gibTKHhjpOjOGHuaNPCBYBBG6zWZmib/ZWPWP9neO/n4OQ2OLrxrqZTvWXEEvo+HY
W4lkJJo7tVL9Bzky/efno+3+OKRFGqP/9Vpm/AGVAvpE8mCcz55zeGgxb31oYUgwzcnszmig6d5H
24rP4lN5lcjHqGxE8PglJLJ0kDhadD732hqhGxugEO9BC9148B4QTfwR7yAV5YMkjfPcTp2xg8kf
d5BpqoO/0rfSvx+issJbKh1VBQ04P6/duWjx/wmgC0DFOi1RXvt3CjrlKA4MEMYgN+D3xJdAc/Fm
kJe8lQqKVXVGhlTAzxiQKxuDmXjDTZtoNLzqhPa1oQJVQ9j6bqmKMyjWwKfk16LBAZbB89VJ6M1+
ATDYALzJLZR1ZobFbRI/Yo/SUQHjjzhXbpDDJdribB+gyMQr4vxpFbpgDfnX/9dSGmyMnC3uXCYq
tvN7eBtaGKv/3e46LaHsTmXYeO1wUtwhIVYtk9alRzfcvAXD0BBqWaWTeM8jnER0ZhGywGI8hNIE
/iyrDu8/albAh9NwUHoQ+Ccu2F8EeaDTPS3Acgh8/BR0y6CHJ0bvyZshvmWaurzS/Sb4hQqJwJT8
1aP74X6mJIaZMaJT74EJQ/IK5K0xsOu5+qgBfvEFRFuOjBUHIgOathpQW78i7QGqTMgHqI0zcd8/
jyX9xck2F/00vdoqP7RJxt8l2J0caKX53VJ9/2wSAlRMw3+QH+A+KC4N4G6JkWxmYbN2oDHYnG8h
Mt/b9wbhb5JTZDgc1oxyAUvs2hJSEZ1CO8tskJXHdt1tZywIaGboJfpvByLO6Ev2iarin4BbM/Ky
FQLuyzsKNcvJZUwpJqB/jPwDdgVBE6jIOZufp/9cfXAr2wn+tQWY6k7BN7VQRRj028kfcDvWl8lO
3BtnduHBICeK5gqElMkhJeicuFNYqvEzmm1vW2X5cGbRAI9Wd/IwgdyBTOrLIP+BKfWlOh7yMAPp
hKIgbBb5nFPV1u4nyMqANhBvGagmEldTmIzrPHqgyIIZhgOLo4P79HHT5ADcWGUrzzfv2S5Bm/cF
tn+ZqnBQP4bqDD1QPNDcU7Qf0CTzP7RtXJbGFHmWLkzlnykCxTfI6oa6HIMIRyERiwGMtdTNqJ13
s90Duj5OQmlyjXq41Bmg+Oy7E1gZ1b9PfkoaHkPFpZ9Ajk9DsV8I37UhlSIIfuzilRo/MygKWIw9
sLcjkvzSpaAtfyVWKL7b9LuWUwyykUl30bx5QRrEPhJ/qQpLYneULa4VFjBYF80f5aIZRHLvl8NF
/gbbZ3GRvPkOEG3mfwfhc3y4QqhJuLo3n96gxgXRv1X8ejK/KmGC1KDk3ZmVl5pUEUjy2y/R4VX8
LnNxpRIOuI/94E1haZO9vFLejj6PBy7iNQ5VZ+ygaHyFU2wn75QSX+FQsYVJtmTUYGDRismWQ4kh
793kuMmW1Z0wBZ051i84c0+sargKHUAmWy2uJARTaHhM4IihAYWYB3RrnIJnCA/r6gh3FTYPuJVm
9gUyawAgRZqj+gGPCcYW3PijoL5qsIX1IHCFuht9eFgMIGgEWxYISwWXCrnlkT7GOhufEnIUFqKB
YOKRBo2Jbpn2NxNOQ4u7ymVSmsTMnAF/94TRJJIytUT/C/RHTyHTTFihTAJBUFc00u8j1KIwaNKp
kV9V1CGMJLNhT3xGGEmLlYDqOJMa2TaJbgYwlj9aC+jcAh4Dxw0yAkQ9nRmISgOFQnwAI/9JSERo
xwH+RlwtTGwaumjCKNp0yIKtv6DspM6tdL6i/o1IEMI8FtR9+lMVZXCKLL66J4h459RgtNfXqEqc
DxCzoPenJyDtKbiQM8F7gHMswyfQp6lploUO+/oB55cfy8YXWNUHlpt4UtwgyvRKa7W5OQA/kxqA
AQvI6WzXMOcfVl7bCP6A6eUJjpGzkLWQd0NsJlHg7gEW/OXJc7dEt5PTuFpkZxCgi1iB2i5R72pE
IwRNmggF02kbPdvzHeDT02vfKKdlds+zgAaSGWlpNYiBPSBc26VCvAmiqLnUkpffI0oXueJSP89u
NMLYmNB8gfavySdMupTEuG2lw/NEBSt4U0vB8qb7mk2QR6iktXF1waoJvNWUXpPWru+Bgmof4vyO
BFWPrqVi0X20qrejoJgOBoYFDZimLu2U4OPBvk8avV0/fHlOSf/3f9GxNZnpxEB2VwDt4U+g0SbB
auRmAiF+aUnqTg9CZIk20IFeO/RZ9OBZUQjDQZrSeb5tf1mgtD4eW78vRF/+8BKCDEsuwd+yN9zm
KKBA0wywcAJEzuDm9XJbeYoNZ0Oe6sCAQKJIJ/xRBUJlCOOMMgQlaVNdDJak/ZNZhDrSZ0txnRvZ
A4ch1wTHMtIhgyxAM2MWQ7wLaeJSUTJDH4azJ3Fk394ycWwmELroAHBp+5lv87VF7mz+hJqe4Su4
xJuKngCk13dtki5N54LRehLlUFwuenYN5Agl+2v1f8V+cD0z2CeTICl3RW5DiKgqCRGrCYg3/OQe
QzQ0CnxVKgTt0MlOcV3ECp5+GTseipcUpagqUfUrdCSE/nXlmILajMAHCyKogSmMAx01AWRS0I7l
e6EOQgJT6MMRPhEWePCh+kcvjxhdpZUNWJQoRw6T7ESj467skh7HZouQewrlewz++nX4gOYZ2xeY
2XT/mp5OIMRlk2GvygwYBK8GKMwgtQg+TahCPE7ge8oeLWzng6gvBI/ugNUpBVPKE3R71HwJ/k4h
+asBqhdsKDG4gvtHyMzAq6KsDgau/VN+bysKHze2zwa9fhTiKEdqY2pRgXp5zod+vYWgDukpRTIR
2/s1PgiUHufUCKZTCToEQdvTvVF8IbUrLLi5NJu+hQ93XU0dVaEkJeoH+Wwj15g3G1l6kSivTVjV
zDtOSAXmrdhrIUC6KftIHgcAcsVPM9pYOmdOlw65MEANFIyo0dF86p5reBdjxHeRw5r4LQpj5KKd
IxHATeBVgqQaB/iuJwqNIk9ZUicefvejijlqkXenCLxYH7L3kdXizzfxvyOz4dZ9V9zJFKnZNpR6
IBwBtxHsPaW7Mt+13QHjO0AvI1DthxqAbYW6UucPij0TrSsixvhgiDIjl1m2NrWW+wUPeoU+zXAc
52hBXEencb7L+sObVLqAvoI+tcflJh03UEiMK3rO8cFes8T2VHVm18OXht/tHdFOT7GBWL/U6PtZ
SCV+iDQImevvJ818RL2QUL7Z9cce8P4Z+f4bwgjjV0VFJ56MKP+4eIlV6aIGUqqqC7AlRZCj+CZv
lS5UpFOjhNP3gWn1GBoNrCys17mJV7ZifYgNxddF4Z4db3qzm+zCJL/NENyxRkiBEhtdmui1rl3F
o9Lh016NB7G0/fhthDLu4rsh5/cmi5sncULLDyKqbHVL1M59irtCnqUSTa3JYuZJrCg+R4nLY7Nt
tmUkM+27U3m5H/tteewvrCq3qFg/AnZeir0voHlRFVTreyS+at6lxJ8LMUzUw3YRbH3+Y6ysKTtH
dURHrfeHrEZBj6+ykdLB85+BcppAH2+2MkYv5XbkwXhbP9b99rNtjuJruOUL0Rc3XwO8XA1Wdxvh
mO00HM9Hq8kK3NkSgxXcmKqgRT2DpfMRyLEct9sbR222RfCNOW7Md+tRPDrJpxE/y8wvhCCvjsQV
3KN2215ux1GcUgQE1E1R4Dg6Ufikon1KL9XpFauH14nlPVZWn3C6oJq6UBfdCExQd7vt35ZqD35p
JeUbOBz0zNazDSK7lhRJUTGf/TY/w127bJbKHoL4TqIl8tgIf6T2p/25nnuiqU27y1b4byHXex7s
+x9L2nWbfvlZdsFk0S/bVRXKi3bVbdoV7NlX2C+fYbvsNvnhGdareiXePniZVdjwzmb1og90PUD3
GO6kHd/8+zs/wDYH9vszLJzHOYfFjhPzIT+of/m55wxpeG2qDZ7NzY+yf2yg617PHfhbugpTVVf2
yp6zPSR/6h/clZouxVmcK5+AvsPq/4MM9hWHSNy784C1UK+wYuH0Kk5XhsKPPAblCD7lelYsPou+
/s/wB4xUOKI4Lu0eh2YlL4pDu3wc3ptX0G8fazmegJ+STNo/0S2qfeqn75MgJP/KLqwdnc2RMdHF
td9uJzFtNgZaE3VBt755Vu2+GH30cL43CvSPuJHoMRBTjf1JsFfoTdFpmvwqv7Pf11yxXgG3GPkB
Wiw4AO1fBin5287N89Tud0XID7j8/FyEMmCsM5C2R1iuOhK8sDgkUxAl2nejOK91F754BM+Qvh4O
ssGL/iFLOqz+17aKmmDqrR1iuPAZfpZNRMp1YmaJecQ4fPCnWpeMyifWApTc+u2TvmnBzufJlHy8
2hVzoj4C1qqPn0t9nMWvtdjqt70vZtmHeTM7zU4wXKtgdhJT7RmIv1nkZqeKbz7/PqxmuignZjDM
Ij5S/EXdjVlMkZ7pcOEVZvzEUDgWffLeV04CocabmGaXm/gN5STOVjwV/iHH9+OEuSX+sADejsJ1
jCd3qjlZIITUpVBrEMvI/SjHm8mp5PX6SAfjCP1NHPHf4iLoQZf+wkfx2e1F+fc2cYP4gQT75sRH
/fsHc/uGKIVyAmiAOCrBEmdH0HNqLk+yPH5PYZZT0x/orE9M5hsfixJMxv9aX6wxaC8Sc0E11NDc
YsWBQCwu4X5UTuIylbhay6wq7Vasb3JMb06crML1tZccCK2WHVvu/3ALft0jJD2N+AE3jrs+iJtj
z4eIW11wVzl5wlW6JoLWDFD1eAkPX/O9XNJ0F2cmfo9ID/XEdb4uGK+8j//qC22inJeAdPAdzMJR
fGNosLT7JcoZ6kaahwe3cBe/ONGF2VY9dCfhEcgyJb4Ejl50ed6n1wmJDrpDGNrMH54UvNzFzB+j
Aaz3exLPRb2ZuNJ+/KsGj90kguYdDaJ28VlMred0/DN9DHd97fVLsR71S6BEdKhuXhOh71Udvhve
8YOJ60HaXvfjy/VXYBH+PSnuOYvthr2XHn2JoDHPZxTXLMz36BvPJ96LnQG9nhnHGjJO2Te2LNvi
t7ifpJrce55DQIsacwP2FF8M/pLfFl8MRYhgp+zYXDhyzVrxWAMqyBiQygkuuNgHhS5JebxFo3im
x9TJ1u3+HVUefcbVK37ypR4Sbtp9+4670/fEQ2guAHzesRomYRax5Yizzo6IBTGYUv4v9IEGusxV
lFtRRb+ZNdojdJXSiDFRgmYHDUqvCyAaEQnut9KQRSSzVJOtAKM9ZXNdyFjUXTe3n7sQbJ/62c9k
/dynu2px3WCGl0TZin6q2CGaXRJVAED/0Iv+vc7H/mNBt+sLc037/N2Xz03J0o+t1Qp0XcUW8tjc
lt3iPaf4b7/3HxO/Md3R+3m1LJzCHcxzf7a4YpeE6PT39/ZTzV/zbtOFjHO2SnRm/p+ykNBBpU5O
xZdazXvTVz94Xk7mffE7GDugX66DaFgvxtjnyBQUiXsKD0STIPa0WJBQBIipa7PBP2RzVuPyEI5Q
MppZ9NgnJG/O9RaUkgcz6H68TZYSQ/ftVrIjdXMar9NNMkJsXkOo7BfW11pB0HkGpd8v9j1EJLxK
q4MCPOAgozZ3nafZmj5qmwnDsiHSeKWIO1pwJFhoN6TdlSO1x2S6vPYU25NFmrv3scd6Vim41OhP
Ctv4FNNMgUc/W9RFSMZUAp0hKZquhzek6ReZRjp0pwgNDC4GDTEx6OsOJnOuj5H7ZdVBVQLwkXHH
/gCLTvpm7kM9siJVAYgkgrxvOU+gTfbhuwgI2kqboA7xOgmx3jX2uNSWPq3BaQNKQtZATiJeBF/Q
AzDCc71y71+beDBDPvm6hkg6i2sMIheoeI4q4yY0dz5UDgtUx/+tgHwg764LQfncTG9elrkQkJ+D
Awit6RRKN2s1TFgchYtuyWdn1eqLVfdIn02CpjefEoQtrbSliTEiV5X0rjaRaVWwe1MXSiFQW4Dk
kFDgWB+ct4pNcvOuRSABbhnAwDfwcJvcgq/XPgWt5/OxX6OxneOAfTtnUebSIgRc8CZy5BCH/JSE
SKsV7NNM3Bn6wD+c38ijoMMPyMD96mlzg7kCVlbIYZlVAzbKIPtZaHmq4UcIGmPCUSX4+D7QM7je
o/Txnhef8wgXvKwHmwURWcIlCnlu9XkhoAcCdyivqPY8bZmS05ViwGNM1JZzXjxGqD0jhfv7bOcT
fAqRIX0lj6CWaMzk5+RbBGO64nlHMgmA9c0Bqheeg83LTwZXFrqG4vnn1FaHpP4CO3sCwsrCRFKO
ypVaNzWfawG1lbgSUuvoM3NezwUMUsGjmN1QwTuA0aXINHgMDD8fXlKftPJNc/2CCPQjkOguAnsF
l8cKvbxvf8msSMpJFBSEM4GJIBnq99UCW5MZ5UyexV0nCUEc8znwwDQw6Ug5ZCEv5qK1MdJuqvkL
ta0aeFhYZVvaeuAleeNwGrZkPDBqQObguErYQan7gp+9wKi857nV+syPz9VhuoipvKUzL4XUkD4H
unVYY9lknRQ+aFK+8VVP2AdJMdnUhpfanyJdRMVRkKZBFoAgxxDJ8KezxfB9YAKxXdZM1+eWshLP
z651wJIVRTuBv/mtltggfu3St2E/He6bX1QNZJRXtLf22xsudTGLaKNE6YSaDP4HdBplDzhgRtpw
JzXm31REGPCMbJYMIBqqwMDAMbLorP4WglxAvgEkNkzYopAGYWzS9/QGEMOOGZKCrS1wfuuHxwHd
D93eoZ5byqrWN4Ulk2qh/En8SCYOdoS6mo276vJz39MpgBtK5ehOE2uJ9CLlqWb9Od0ndnWBtofa
PMVsSAXg8UdIgjujjz2NVQKH7AAXSwjMaI3iftvgKcHmxseFcvDXeNnVW58mh2/mYuHaMb8kq4ig
ENx+szPVONET+yDIQC8i1QKYIlw0sxVkJdg5GcFoE3U8+cRFpiYxUDNZpqN9y8KcsriLjgX1l+ZK
988A1ISp3NQGEQTUsBs7byAYbHgqcKdiDZaLRPiD/qCF6e6kcieglREFoWc2hVKM1B+KTQ6jdcNG
Q56qt3Z/gQL+dd4exXzppXE56CP4aO533Bx6mz4yPjpaxYWA2LR4RYznKSQu8Jq9A5ry+Pyc+/G6
ZZRz9sXwd8QKcQumYuDkaDQI5Rb0jeq3n1sZwM8j1aLeai53l/VFIhm9OlVAXQXdlRlCA/hawmsr
bVYgKEbVvJ0Yr2qutB6W9NPsT2JVgdA2oBiCAI6jQom42V+ByWM/aTpjhOlPSPAds7EAU2yPmUdt
hiIyyC9PgElh8elownQvECt3h2u62a/vbspUxUZGB+gIBNYvDlmESuJOdihwrJ/nzK1dzo/ti6dH
A3/MSQFjYegB5GJs5nuCc3s0xaTGVC+wjvfo3cQQdNpo+kNkeno5IInYfuDCcAyvI0dg/yFRQeTu
rXPQbs2CD9xaulRPl4H9ue+m7vDSUkr/QfJAe57T1ctChpjeCaivO4DZf7akYxZwDNeQemTfqRfs
Fpk5SBdVYsnULQuzVU1IOExg0hdjyJJpYZcQwXlvLtQVrnNxV9m4IBUzc1nBoERkoCCg2O5BzTFw
VLcBcY3xg6hRGC8ETIhLhtT/9jK5DE/Gq9a3aKAej0x+BbQPjp36DJzSLXh+LqAl0Ywt3z7DpWdN
yyEXG4T0J0rM9N8QfRxRKGCwgiOST2z41FvK+VsyP4hd10D3qHTO4hldiRCt2ik1m8pBlepCHRHg
bXB7z605KJX1PwwuyktvZxJD5IVDGHGvcwuS0BXAqkpHC5csY9ybJCzcVNZPLh/m//EBfhfqOVQi
Oq805odawDThTlH6ZYPkJdYWlvubWfqIUbcCasYGKD6ydBtwG+gAsYIwWINiFgltvwOsWBoGmfV4
2vUb3i4zt6DXKuTHQR9yi0TgIbK6mRVgj0Hz8IkTtCQgbUTOIhiBl8JCz0YieyfGGF1UycNghEtq
7auCjoeRuYTTmQXqBbA9/Izn6feQmzmZyvVCZ/NTOqhKHRGnQlL2RHuIvV1/aRuRuPkciTlASYiB
8dZvxzQSYbRd0c+P79bTV0+1tQC3HDFpMK3m8v/dIAwXeVCk/eSEN5viVB0h/cudJCTgHtF0NdB7
bY3yCJiTO4eui8NgYclKmS70CuJSt2o7QBE0X/eqecoDViMZIW18vQFCjXTuxinVTrjU1vYpt8gT
TQ6URSdYpm+HqBD8WwBdyGpKNlSBrW7SuVKbPKoSLHeM+ovHzSLOewSnkk/iOnNI2ObXQakQkdyA
SKTfNperDh6fuiNPTi6dJ5313ielCCgaP4erCYAd4B0x6y3GyCIo5BXBtZqjVCQWWfn0QAQChCGv
35mSFTlPdrQ4dQRNU5015vHyeDod1isiiwwo1k9ORGEnLpyVgtWXc3+x5ld4Jfl50Fy+J2rAncWG
mL7Z5+63Xc1wnYbpEeNMHVFU0P/QCORnnN2Wch4k6YWiMPWxzqoQp7iKU0/KFU/jUy2qtbgEg7Nt
6eDS9zheOj0B1IxChXCnR4oStM5LCKewlQBckZ3vCTQ3oJhxDTwEOtQH93jkDMfaqQi4GSz1RJVc
3pOcfeZl7olqP5y5OJBPRRMnEuKUxNXNuho72Hkm6EGSjFGiRzsPYBKwN8BDouc/skQXBFYPGgGr
yqSZADxpYD4daoq1zTT8nlIfZLJJbLqQI/nYdB5HIoVOqJmDYKWXw/jblrpqdHr3sGGtYSGrXTId
kszbvDp/6nLXxuveQyHwQDNYCT+YW9Mzmcu0GQGLlGADtHTZOJ84h+N4qMg2oB0v5CVIxtheqefB
8haNN50D/NegpQOHWoErr3PbUh9s2hu5JQ08woO59AUgN7iskEYh0EPzFIDbpv557aFfdYdkG2Gp
pT9/77unxQLogKzZkMFsXhZxZzDE9539lQHOk0cseKX4s0im82Fl+m2bn2DdX5sFEr62vUBTAVo+
Th+2DCkFadyJX2Mve0HdCX8CtHKRR+iorGvh44uijaaGdEqmGwhQoEvDN6cLJIxQ6kmWXQEGBCYy
NsLULQD0cArhzQ/b0gIJJzussCwVV1icbAmP09WYJg5toGHYKuZoNUBgBXgUhww7L3ygc0U4SJdm
ANrWUjUQfxXl8MwuTu3I6rzKkzonvBoz0De9ZgOIjIFQvpynk1jZfEqenl1IqGL6+upc0U0QWLhK
j8+dC2d+CWpOwJ6rznp4RLWIUVVeuviCAzYbMIPbMOXMt9VnoYb0RBXuWcwrxV88o4sF3nM1WCrm
wP8JwZmOiXQW9bmuNGlg/I3BKyCfPZjj8CFFj0zzcNZsvw6pOjzx219pejtZOz9wXjtipZPF42Pj
qNvdl7xY23/u2t+uOXmDM446qTExkKxSNii4vG0A9/QpEWun/YU/1+GjRQWQVMB4CcxNYnyIxdqb
Pi093Y8BC3d4h6mmfc+zNpLDNL6dxhRowpnBeMksL1l+VhyydSbz4VLRwOcsgWvt/9yBhc9P++93
oZ7m213L2qQBJUN0dX1PDDpbi/RnqJean8XlaQQUCFyOwPlUnUO7m26zBrAb5qo7XT9iRglI7P8b
y1VcIeNL/gAW21eAIFrdzECECXbawET4j4zPvm9ZfiaeUOHXgbTSiYtlv9Ky+Ujf9o60BNcFJi3I
ncpvAs4qP0LHHsOuy7V9avm5X3p8q1K4Bz3ytjHqHmr3uDdbndgb5umi1ym5PBa1GWGAhJ+hoxjp
XxoPW+tZWjPDmyLZP9+1DreP/mD86CPuK7+L/D49vuBh17H30CeyNgmL7W3dHWGgN7CHtmViQVPH
8G8SAmv5aMqcJSFI15wODuQuwiwgv2Ybyf/zEh0q4gYf0U9U2NedsmXFMenfX5eVebNDNmRYqfT/
Dk8PaPHodA0YyGzKPtss2U/LTq63lxGBBLFIR7pnj3M8KgiStVdMpRDDa7jyNqrHV8PGqCxGVDql
qM5WxNrI+qOviB3Cr4+4SC6EMFAkcHdjtL9yffd5zN/lgjGHCwy4ZpRMKc9jfs4gMEH29NOjW1Dx
wnbtE5OPqMs/ec5DprdL66kbzPcIZ8qJc49bRybXMXp34F1LCx1nBi4QlnLA8M5L1q2/gZURtXiv
zhyNkWOcp5Q82LANpyJMojXbojhoqNZnkW5aGgKV+1p+tNrZo6KjgIGHbyAMLQfobgATEhZvA4/5
AWPtSni77PViQ9HFHup4NNq/rDmHcjV0X6t7uH7YT2OwgMRvE9rM8h2AR/BlDx9QD2rCukAK4mYa
ok9ErWto9prR9RFD6ZkbtXMP8DcBNY1rpAtsPDl9tITFdHWwoRCBNMy3VxuMkqxP12qg+OV8vbwb
n7j4aeguu/f5c8WKqJdz93CbsxQStlg05o0DGyZ44lG0uq4ki/YHoqQKaOoL5VU1HK1udupmmDwv
sg2AchM9gvnBvZp341Aald/OewONDT2NVipQV3UPnk4KFvb094Ah0SZfleHrhzqQD/hfeHqw0zNI
f4AkUCBZ/DltBvaw+7sAtGBRU6I0rLQ1AtvG7yAyEYsxzau2HBjK/A94YYBD7Aru1JzMkZMuiFIB
fiwoGTid/QZoXq6Zm1jJ94wP/Kbvp6vmkrg6Yxbdy1M7YLCz+Soae4s5tR7L8Xqq2V+3M3+xALbe
du+wWNFAdZv57VDPx5BCCnPoFWayX0BU8+NKKN4NT6TbgN9kNnVAGjbgV4JT4iSgcHUwdWqL0eSU
BmYUm24J3kMnCEGcJWD02n7v8eBoooOIID7owY7X1uiNT4QwZ8SzNwJZdmHQY6cI/mtbO8lKWmLf
cT/NkBIAXXLN7YKPY+UnBtiNlyzpraWuFLAwQct/YKbs4VDfy/gQBlkAHc3AiwJI6Mt/wMG0GX0m
cBvAuS71eUCtI/MWVk/9T3+bt9acOuZUBQ2KNwkLoLjGdpMeiH99RA6N55EPVfU0qOwXiabmsrlo
laR5Q+gg/nZgV/SDNwrNZkok4BNIzBADgyfLQD/e1+4nPj9uNlalcMhZ5v3iQv2hdxJzFPZ82DVq
nAzIxdiYjA0Ptactd9aFYq3P7J7NEza+yTDBGiUF8hLlHOHlz4iD1t7jQo1HF7sGJNsc8we98HeJ
+XGuPiVEILW1UwC8mRnd9upuPxqYWDal6B6wuMzkdYuthyaBQ1nD8xMZgd6ssei9P3ye+feYuy5I
GXMc3ySzskHnMQRqINqduYt2Yo3Nfa+Ou60CVNh6Hp/u8wISmrUsSo3oenxfwAV/HJdZX/VOf9rN
DlNwB7k5M3Y9F4FN/WDD91Jp7Fp2jsxiN2ZxAoLdnsYKYzJCXIyQ9yBv2KybkzE4s4deGC/6DqGd
fKx5aIEidjUzHtshTk96XglKSG3AhXABU5/YJDD7AEPmoyu6+oZvsETLu+cri8j7QAVF5wDRBQ3R
1j6eGYPwzHb9Upnm3E9gxOaVw17d5CSQScymf5EnIoEmx335Q+acjSENVlHcmpvBAnfV9Ns6iUWz
E38L4/W1u85YYhKyY8HF21XyuFAOpEEODu82a9gSvBQUQDxQNXnnSh5YpOdz8dIP8pbCExKmQMav
M5M1/Xj1WtSuWRpUD5+D6LYujcIF0IbVw04mYwpuoeqARvLxotugHmCP4LMaQ2ow69oCCk3HTHvu
shROmDOAEvY4buXd063J/LRW0jELHYgNdRBKHosNzuJ69XEJZ9bSFdwyZV2/MRt3YLz9azQJ8Ve6
PGjaEjiuZ3PJESJd5iQoHYo0v8VlAAp//l7Wa7SEEg/sUAJ6PWXPDuuZlbtDZofGuCW1RZpxPB+e
WnYEpCswx6WkeMnWtz11rMT7xGMqhG61BYP/iSsfLEiOaMO/1YUQDbgniF66QgbNOvEoxwt2gy/F
SB3e5OK9xW+AEOVOWIVvq5g/HwF0zaCpaMNNsWSOzRt3bMNz1rJNSrQni5WA4Rx9TYDfOLiDBHLZ
cmgOzNE5ei6/fwwcl3KoPmW9A3nLarkoVspu6oGkcmfuF7xcaQCGA8Mec9env0ML7U3jFr6WbLYw
OxtDgI2XGLNNXNZpC+VYWY/S3m7XyAfeKMxoo61qtUCLsQn6q36aAOjd3Sj80hI73WtHtAGXGhT9
1AET21NbPCouFnourruoHkOykVWjWYx/t0MBOMdbWWeQqk614qYgHmhmwXXkqAQmIIbbsA7z1cjP
yb+IPY0U+ij7iizWUDRoDrPL5G48TCx2RtvkNwEgeTcp+SDxC9oPnfa/l9kbCNCyFQBPV6FInOUd
5pl/9bxjMIJyXqtClPjqfFV9AJ2wW713/PuxTKzR7rNR90DAnxHLm0xj6wcehuJUu8QR2dCIJfD5
g/w6oh9WB6BbaKpY/b7boXmSD8IcuFzjVFNtYjeQBH4qugjokDbgUjW47eD4K0yJPVwBh3uWeqtA
Gx4nJONttmDzfuRdAx7ehghnvaALwLUBuLjH+FCgzWsdrPnbBctJmv0Q/DkLD9zXm0yXUw/u+w+V
7ZI0AM8M/xOW8+EaoxoINM+nVpW0iBEgmLLA7uko692fXBiEr6X2i8QZo63T3u4dpKUpbaClAJb/
LiE1VWwELvVyIy+09tAskCuxZtsRZIWdoPA8ltwADB6nkMsArt9NvBmdsYGgbzJvDLD5uIUxblxa
Jz5BHcLjzYH6BkIme5XSHtsO0jq/IPahSoGJQtlCmjqtwQ5a4ZthFrsHjtdu+ftF0RRIyIsMb/g7
uFNeYUiNVuhHbqbzjhlAz3wBfE2vnKvxjfpWh+sI/xBpM7Jk3GsS9/0274vHTjlCvjvwecP1CLVn
wQlAMMcQQQBuIPNHzOMAiPhFb31s1ekvqiLlm4ExbQ4TWEBPnTQXSx8gerPt+CClRhFLm3yZAqjb
QnHK27DCJYaMwnm5oC59emur63oWv73725ZX11xHS9yq8Yk17zoakNo4mGG8Y89I/KlYU0OhEN5B
XWK++DgckBxVLZqQwn8GStoVcQwcPAln/iGw09wDxCiRg3i/UzZvSNOwzkOUP0geks7EDXWwKk7o
a7fUZ2jMrFI/xZBdMdtuDgQ42TA8AEOSbFNAGY4R0LJV2IijFbM6vo1QcxQmaCr6WWZGD4O+yyG7
dCOTj5mGV0jDsyUSymZ24YW3gpvNFlDxrzTnVii6CrnXwzGJ43xX0noKM/zvVmr9XqEW8TmPA2nd
CoS0Rh7+gjALpZ65YBEa3RAiFFL2KkzIp9nsH7s0nKXBdDGxB7uZog/P3Dx2ohOXNaJt9DlzojA7
x+f7gl+7LRCSobFg9eFzaFfjfT6GBbEE0J5PvNnLgreZPh38w/Xvsp5peMNSX2bLQmQoCRLrCgEc
4G1yvLU6YxWljR/p0Fjp5h1BGSW7nS3xjt8cvog6au/TeA4a65yE1BnSSGW5B7BJbA1w8sC5KFFj
vTz0/xaJRQsvVMNmSoMUSskOiX6KM/6QCfDEC1gM9XZkCEfUr97OP6NzRb0vYRhXO9IHSLXUtQDS
5h9MVhSFoohsN9b0bX8hk2N5auMniJUA0j2p0Hu+kiDGT5MKyzO+XyRqFCP8IkzKhsDIfxNmcqff
58liiEnGFmhqhhfCubcpiDFMrV9ApqMlU50qA41K3IBK7T+izms5ca3bwk+kKqHMLaBEzja+URkH
JYRQDk9/vuX+d53q6mSykNaac8wRHr/9QeNYedY68JAeva5YjXDUW81hyYiO+aK8sMYhbqk3fPwb
jy0zH4E0FFSE8WAnig9YeuPkXpNNkIeARme84PAlAgBKaHeZt71szonhBledh+MVTeQrmtpoAV42
Qau7JdDV2MOTNxqf8Sl2Kh0p36jaglXAMcOi5216hLesH1N1W08+y5eg+epARapQ9H0Zu+fniNY0
h28JzqYtuvXYERAS08cght2gwED2emLbQwjGgrXiKVluQVtTl+nyhayZBFKOvhkIiLGjE4hVcA5u
IKwvtIcdIzEkylzFhQtrDLTK14XbycgZAK+WDco3btqZd6RueGK4a3z6dWnrG+1M7g5oc7yZbnt/
sjOYAaw7u/Yfi+zHnEvi4p94946um3kuzoyzTMDPqnNtb4r73Ed74N2rbMMn49N0LCumLgT07xn2
S7MG/mZsMn/niJ+Q0k7wiQVFZpKq3NAOc5pWN+mSoEqHla4ZjNYprhnOOtYiPAQeyyX7WriIwCTN
uVpSn81Q479SP25dTidcHWVtrmnz8tOCgsQcvGA54GxbMHwA0yTsAwy9XzGZBsErseO5gL9VggX1
JERZt/EKFqkkuVszjsB3nsgkhvXb4qsEb75xCkw/pQOI/DJGl14PC8QvA7wMYf5kfrQDVglsU8oU
tyF6KtTCgVOzXWP2Cox9fHwyG1b2BChtULjGM8Ry5Et/IU6dztCMfCEGJvR0LaOxEG71NvaM2ln9
GN0aRR6rwzrYYUCNdyebyWxw2IchFbADEV5bJev0jMc4IRlITeWTwRC72JfXPev2gf0Vl4P0bFJo
v8cXRt2Eds4fJJvNSrIFSOJzRfVhCAzaZKzMIXXRwFEptBWtYmT3oMttuU4DL0zuimrHa1aj9E8K
2LogJNQ35Qbvg9wBMIblX24hg+DZw1LooPlahrWNOI+d2wiWCbUlVHin5n8IYTYaThONcLkibI0A
NiSJn8QPausSsnozbwbHdIuzRjVhncgM8I0vyaWEDM/qFqQJw/h4wyQC4nLKaHhD1s6Fb1rZs72x
OlFZKF9ULGUqvgXtfcxsC3f9QHJ0PCfVI6LmQvJRtIflonugoocIZI/w9VU7oFxGnIfzKseaN9Ym
Xi8fDMBPrCCgzCNGRLWLU4XpFfmNNrT9xHsMzfX0YnyjV6pElRxihf8D+YyFMf5BAH8W5Ue9gVEw
OAi9tpOf+sBkdB5+TOBVE6GxgJ7kqI+pOMvXvAQFa+8VjOlOcFK3OM6Xx2WrURMU0HVEch+T6fLv
TKXdsDCxZHEjM0U6YuH0fAPxfHEEOJHUHTq3S76W+HpJ+2XQ07L729PRqc8tJTseUvTn6GNhMmTv
cbNgFIgVAJNtAgv1N65vHK6gfLyMTfMDcYf5PKMvLiXMSDrbYCSfYl0x560UkHaQpePadiFOnKEr
8KBerTDgef0NHFXhBoNPOVvA3boB4jfe8D1llovJIYocEvZgj4NSJEdLOlivGbKHCVtI4/BJKBsJ
1e16nnaunJBJcOcXgZhiz1X29V09qskmoCYT4mnkGKiOKOY6ilGNzZ5rVU+XEDi+eIx0wScz2n1l
boQ5PAZSD8Yy4jaZkos75Zxa9vhrHqjm0PNTR/PuRe33pXypB9anVBHGjpMt0gO+Z8Snn9U74fBT
V25cTm1+qL0ru9RH4TLvPHCYxit/eMe1LbmXHt3pyxS2E81C2jS34PzD3n14e2OZyCdOAKc9uBbz
TnWGH+blTAQfuR935HgvmIJg+xol/uBMPzhV28yffmDRgD4M17ZhTzrAh37ERfOgLr9Sn10SPx+4
JifYN0+WdRbZyFFZs9wKGzUgWft1Yn6lH9HNYe7UCYVWcKaqRAlX8xbJF19NP6HPQc9mw836DQTr
zGZCyJxIFEY+c5bFiCSLTDW+xPHNYPjHSHtyr1eMKXD2W07nzTuyiyULTwR/wiYMMBCOJCytnKe8
eqix7rDVwzuAjiQh73RwQkWAVmJflv4IUw4H/3os+TS/hwDP5bWjCH4FK3bi6EmEEPjIRiX4mLKY
aBYFLWnI/uO3wkZvE42LUH1jo4/u+uBp9LbUOhigY6dM2qRnkfOWfQpvSBymk99Jhh6R6JSZjldW
AzeACdRKSjaKDINJ7P7YXb8IMnNpBJCDuhJREzqRG8NsWjn6UkVHMpsaM1lfg3k+whgRqvBYErA5
vnnjASqRjhFKx4h9hGKCHZtNAOM1xywR2fkoyDPFDxnLt/LKBmmckm1e+YyecsA0EsuvE6cOOL7E
8yxKfJjo2PotHn18KwwtGLOxtLEFaP328Tbd6naB6V1pa9gfUJ8ApsxlRhXLYE7YOvAv0uPpZ0Yd
SCeJgFafhyhohN4EFSx2irYgz9l1+ovoz7w8AQcvDLuKd5ZpupTA8MrrgCkwI+eDSSQVmUvoGKUP
rod6uh23KPwov8o3CrcOvPKbQcy0cFBujsOCCpt9a8RBcbIe2TnDDZe6TIiAWH3ZJ5me4uGCgQm6
JSI7cJ9ie8fQm28B4SNHkmMzo3npG4fZrzgPQN05R8Qw43nNfJhWLX4GwCN9D0vIBwUDOEmNHVlL
jvRal+jslLleIMVZqvPgzr1ynQrw1Fbgc5NyW+1fRw9z59NNpYC65mdjdBBokbuazaVlbnnSclAW
dNT09kjF24lbBDtdZ6GaPdk2gbJJGLEIfiClAuuIp7SeUcYf0UrydeOKnHjPXxXoTHu2H4WQLWD0
h7oItj8CRslCbhUQZGo/DBdm8hMQkRkDhnho62jNaE9Cn25qJA0HzJACysT4Eow+YP2FYlA49Tf0
C3ndECCFUwrJuAxsNPpS3R9pFga8fBib0powv5M8xv/QQKDhNWLoaka39o3ZjZKsCkbEmv96vvNO
6pcHOabHPs9wlc5D6sWELLjCwY2zlXIdthiOCbNC6WKF1FYiiizGZs2BOWxh+gVQ4THeJR1vEd+I
F3evL2QmpMniSIMxDRgLvP2YnIzP6WSmUuxeTGrdLzCubbTSHLG7no1jXjoK5uwPqEOysFZnKzqE
n5JHqN9kgLwiHO6Y4xPBKFRWr2X4cuB2lOluwjYKV8MUGuylCR1PHY/EA6Dz5ewshY+IdQBtIYyI
jXCnUtdiH9lqO7l3jdZv2HtetA9mtZIToBBtO0l26gQ7g5xI2wX0J5Ozq+AmZt04Cke8jKxtp8pF
6q7NyBBpeiZTAUueVsffjdrK0afwjlO6AkxXIQDgGgxuMOCgh0MINaeHx30fOxgtWpjSmUs/4+yp
Gri+HtHRGENFyuDL2T3vblr4CxOuS0m4KC5s0Tr7I5QJC1gRi/oIC6XIE6RT6GAQvfiCWXLT12fQ
4sS3xyf0CT+DjULfcipht7I2dgIKi24dsEg4V2gAmA2+dhGDjsqlVqi0Jaw0XBMhrGmhj+gsSK/w
mhT9rXmw3nWbgoIqiH4i0hYbuEdxwkYFZxoCXIJI/N7iAPAcy10NlTierhtjG4JJqVmH14G2zCoG
5Gx8MGz0ELPxb2hyJmnDZruF5TmFmI8+RrEnU6ehIpk6hKqnGFOazEhcOBh8YToWsFPsgkSnGeMI
BBMQywHBgBwMZjrJmaMKEacz4aVDIwyGQ1QuH41tRZuxcZFJjvWyhZNdYZ+HyYmbVZsczzcF2biv
8IKIH/dJOysrf2yWMbg72SHxQnlsuTImuWeRqsCIAyIDjMxNJc+DpYG+aTtCKG/XSJeNAnGnoxrH
cBUY+OSJODnyehImOjP1KQPqbeTQCduvCc48r9lYbSRWvgsBP7o0JyMc+mzg5+8E1gj1ZAuXqIfS
JULSrQE7thk8dgN/OlS7GMSc0RyPmJztW8tTrnLt9OS54eSGwpwrZI0+Kb9GpldV65ruZLAb3SGd
ZVhWNGzY0DEgOCREfq6a1QOophdBzdGh0V0VhSiXMbsVmkKO7BuzqGQTDa6+16XZr3ozz5giuDJ2
jcEmShZy5j8TZnfmTnLw0uc+EO+Z6Cp3BYruB1j0xIc/pzOAmWkH4uewsqe06BfmGp971O1IMfwJ
HjU+81ae2/RfoCJbNfAnrOvI5zmGOwgPmNch3kV6/JglPqgeBRAcyeA27Wdo6g5IsDwMr6r5F9Vq
z9AuXSEbsOB4Rb4RL7t4CcVtdJ/w4DkHmf5kL8KxXz5hK6yzHwSokANN9XxUrlWG5cJy1O3mN5nO
ZPjXM5CEwI7Y9TyLsZyNB3q47d9JDC/XnK6X/gSJDrkiQgZowFAE6YXppFHTVoK5TPQW9l00IR6M
ORp8YX68Me3p8WsqTFIpmcD0qMplO9o/95A6XvvgwOLkxtvqA6pMfQca9miAAAoE+MFuzrLPucP8
4l1wm7cTrI+dmGJiiXwFmK+xh0NyRuWVLpzsgn3UHbqNupXf8fcl5agj7xcbhpYZGwBFfoyTb6j8
7AipuirBRvGQxFWPA+PAkIHNjcx13V1iL/HL9bh+Ok/FzpfKZ+kja1aWoG+rHu8oBE8+JEkjPyZQ
Y1mOa19ksMMuM7ckEn5D+KYYaXBJBDQpYPOcpQ85ZjQZ7rKz5smeusRON3Sp26012n588xpkuqpH
5yHFt2T8fqGRhKRZDAfMWbPHSkckAoHzVLA5QwLHYB2HrYtJqg9Rd7Pwmn8Kb1KlmOfX4tfKFh3W
h+0CN++8/SgxhKoF49QhkXeKM+ys2kAeN3MU5YI8iZBdB45kDEOp8daeqk2Mc9uH8qN9lue+nT3O
bblQdzBpTparOuGxROn93u4ewOBzAH2KYloMwx3v5grebOJE887GE4ti3RTaqgcLyjd64R9YEzAz
rD2xIeMbp6esrHbt2sQZffG6QQd9e96GWFBt29Nzny3bO/Z2hggmj4/EWHA0SYy9EucufB8/SN9Q
nZRxwBwCjoPcdmauJh4lqVN/kdOM+57+FqwnbyU6c4zL0JD4keFCt1VQJ8V2UznlvoDXMcHQr17D
oiv3T//OGZpRTwvphYZtLW+MePHBpRjX72OyCy27kmaRQyU6ERhwkNhfXIk4DKPJThYWV/rbiGeq
/nh/rVp2WgFhGs91Yiyn3VfRenHrkWKNg4Q8WaWDG0aC36jDODkl7wkha/SpzCeQypJwtXrtiZAF
J2WueAetRLiJpZl1Ys++4Y+CdLBdpVyV/SGb088STrqGvLRS3fggHSdH5cu6Pd/aOyTef2oZXEun
d65CqG11QwcNZqQ8HaBWZ9m8Y4UhGhIsuIMFS7JguH5QYnzpK6qdJRipEJJGCxaqPZwKb2o5VAAD
SFoN4X7e7pTy0jMkn6XbfsVpcB425LrQnCHjbkEmIWxysd7lpbXMXbmfwehe34Vl5NSpHVJ8V7x7
NgN2AivyoDQsygUl4QhFp2YBJaXeHumQRz85IZvdRSd9RoML9dOLSvf+bh0ZYIK9CviAhhZwQhMj
EwuwzBcAViRcCKDrY/sIzREnbACC8Q6h/bngW/Q03N44W8Vps5A/2Hhee5ac8Q7N36bXsfBPjbkj
ZSlh9tUHdGaHCgjxB4KNq+ZTjX61q+MXLiY+0OYe9L0EzZ5hfu/p24jBJ9nvzuXpMsRfAQaCxna8
QX05YaahLslQ8Jh1eumZ7f4NFyHD/u3Zjko3her5Ju2JThmM5dNNGKtMvexGw9L+fpku5jAKTuQL
7c9+KGYQCAnFjpnP6o6yoHrMYBovaNtRon8w6p3Cc2neJvSsW22r35JXhszJbjwKO8py9DTzjIDI
xJ3AJEsWKgFU0lmi6AZtI2eW11NnHtk1T4z6LiWSjtPw9jw8Di3+mzAN5EXHBJkzx5plu7FwqJhG
jaltmX613ZkRsUMo8J9XMKc5E1u2OzxH6uOkX1Sta0p2jVXViHmoT/tj8t2tJFxzd7obHU23mmKb
yWRX8SQ/TB3Zi4MbNJWAaemywxH7h0jPCZ6/SCjvWuE+0iu7s3HsVkyHKRUtx6LRhwN1D2Uc/0n6
mQfm8nnQL7p2GNkQc2Y5sxwLHNqXeIOoA9+v0CFtdJqUYOJe9t1UC60GNfD04KQWJDp91p8NjFHq
k2gTMMjoFlZ/UpUzBvLyiBxnuq1Azi1/VM5pfnumXvlLJVd3JLVExwSLQ/X6VTM/eDDOxAuGOd9X
RWsGwRdfHci9PnaLGBEwcbuR1gkexFrrYtR9BDTWHIaMuDKo8/hbdh489zXgesDo+CZxCM4VBinH
5okp2hXOH0g04QLpkhayPsb+88rcXbbjbzCc6LPHDPiqqfOHuQCYzc+vy0B4BbPfeUr8KsTML7hM
/VaBOr/Slxo+sgXazwuYKSVC8vFSnMyBbSLp8/FEbLTJdKX6gFFCPO3L4XTgBML2/KfAdelgOcEu
+cWKjAMYwV992nwCqbg+njbeYcoXgU/FWnjNHKYYajJJB6EVnWhE/NEifi97L1qRbkVkc3k0ub6g
T3+kt6k1nxfVAibEC3YNyhj4Se21WujlzAoIpnIZgI1bWnM+7rt8C0K7kPdqRo0zRTlTbKclqNbj
Uo67sl7THWNM2mNKwOykl3cBvq4y4GX5rbPPPR7+67V95iKXl9MX4VrkDmgYZcqzQFizfI7YoD2w
AhzW6h93BD/eJx0RpXawxdXNeFdHhGnkXR8HeR9zlRJ0d61zFhx8TimoMvo7/OAJul30f8nAwylY
pbBXOP/xCsu/43fMjjTGKGiutgTj8WrqZWzXTw0lSwEs7Er5vp+4XEL5V/YOr5aAkVKytRj7fzdS
DgOKjMeJXFOwIwZ/sUXu74cRHkPrErWfGSXC62xZfqDTXO5z41g9PkAEQ/4LWt+vEpT8xoqIj2b6
EU9OjYE6prl3w1unXSf9p2zC3XtcHuFOao9Rtw4D3APwRHscy/HQRn4zruGe5Px02l3Hdp9LV1NB
s4JA5jFeS+MzaL6UCJYHytnhe6z62THicxdP8PvxPmRHbXJSOgReDg5cWYb5TeB18V4jeYlUG9Nm
PM3uDR+bs6wK7RqKLSEeAAzEsPa0W+5rRPbgjDEZu8RS+Wq1lgsfpD0xVuaImnRegU0pbmj5BoSP
ZGPCS5uroGImi8OCRBYJfEgiDwlil/DBMoWxFfMT3LAgF/CkMABw2mFGquZ2BEh564iVJzpjWESF
+FZwxmS4PHwxrA2JQYQTAT2XgHrSvRAF4MXMtP/BRiz8tTDreXQLiYixqS0DdE6W5gDd54pNMUUX
DApALSIqbV45hH2CDJBRhbrmS7cAP7MFY5dksEfeCLuOOUfLDjrMUwD/moOAgQB5AN0YogngsPol
VYmUD8Y3Su8I8JA5VbcYjYWKM9Jk8crEEKGK16BUqkYk3jwYqd1mJfVQzGzYIdPCZPwANDYsyvY6
wqkeFnwqYjg4QkxjwG+lOTqGUUFnazOQooSQHcNYEzRXAtPmy7pxAmivkxVNMMdgSFzmsFRZekA8
hJPoLoxeuUXF4FDdJ9JqCJdF5OGjg0E1hf8g/ajKJVDferwhottjegO2sLpzo8DK3Y+Pw6u/ytZ6
MPdPzFigAiSr6bG3HA0jaYp57RPwIQJjRGs20/MFw3yyOcgYycnSbAQPZQTlRNWzo1egaU3hPLo5
MRqK3b8hTIrQ9qKBp6YW9QGgN7q8iO3YfbE1nuQfpoBUMNyRJqoQNfjjhKMF/lUfG0gzIhA99oTA
dWQwdCEW6hJuCOIxGGA7geQDXD5XQIXhcNYzogd0L/9I0AamvBCnw/trB3CR9shNjvkGy4YVWCcc
zobwFhuDnhhYFJpa50e5j9q1cHNt9hMwRWUOkbkht17MZL4H0Kb5YmZNQDSQBuQe3kBdkiFP07r9
YWXAjBLHOToGaQa87VWg4Bwo0PjnvSGYGQ7EDU4ATISAmbYPtNcuY3TRLjbowJyAL2xxB0pjIWNA
fKAehci1BFRY4A47UlCaSHLBXP2Jq+2ev09m5WQ/Ppej8KxWcDIzdlP2/PTJIkBPHRnJh/YUQ3UW
ArJLppCaGQ9uKhUWrcbw+7kC3CVxHrSxgLJooToXqqDmBwZI56tYXTGWgfCKsgcyvQ2J1KtxIRyw
UA/Mj04+Kv+GtLcY4JMGETB1bjZr0GdACTOffdYT3yKASaHBg1no7bnPldzR52C/thoOtGcLxtx6
JeWzWe3v/OPASMT6joW7Rnhhjlkzt5loN1gEjNbLZAq0ALkNCaYp4zRHQEq3CYNf3axsLBOYUUrS
siLbt/rqUj/b5tuCnYIEqdfW+H3V9hC+q5CquqedQpsLKal8SqxZAjsGn3h4iNCMw3cyryIVpT8+
gfORHZABk4kXL4Zqu1BbD8gyJoR+hGa5pEiZhO+GRPVApAo+TQiHj0aKiBYgXrC36tbN4IiY7Kzd
FbANtReVNoscwyeKGewhMIMakctQnePiCyYOtPiVcErp+QwM9N8Pwc7K30ZnekW7UzK7wpTs5ctL
8zRkC3KTaPfBKZV9weifRZPcibcpa/MfJQP0qH6jMWP1oE/ilTHcYhrqszSTWV1O3H4JPQvncFzr
l9UXbTe7Qgra85ZDiKEO6kk1RYEk6hHwv1s8vrFZp/vizO/aforJaHJ8oiOEEIc6+oDztVtfGXYZ
p1BygPe1b7qMheZba8PHp9nHZGuVMK9ZgP/j/8c/EN1gx9h6hg89YVj/CHmsq7W3n2A/Elz8Z85y
CV2UQ2jQbGvDNGLbeB3NJTyJuczpCXYaKytaMS7VOWKEaPGVz7mA9n+xN8wtmVdyYWcf5NpCAeCU
ZjGADMRpP8eGg+wTYl+ErhesNQdJzX1Cd7gXSkiEqPRyj8JGYYnmH4uoGXq1lMgKelOUauSoIlt+
7YR2L11OaLT5LX55//6negWKoFWxSZdoH3mY+PPfTf/dXRVAQeWqJAb8PUo88n+PphXmOf/3EH72
7xbVE6+SLlV0zIyZuAfDVf6HgPx/j1U91UNgKh7w/PtTPP3//5uFtXF5UfEzECbupXp/niuNK55Z
vJP/HgpmumyZU7oZokLx54SkIkba5j7GNVZ5fCVIZfmReIHGJfPg77f4UyOxQvz94hfa0zd1Ie7H
O1uI+8oXvLaICOSXeNC/uzaujJNX46IGd1/OwwHPEzf+/3P+d+d0KV6Rz/D3umQQ8Gr/XkmlJX45
7b7dv5zMNv9e78Wt4ueZ3R3F35qd2WDdvBkiPtSFeGsW/JW/Z4OvwMrNGGsJeqHZ4nbNBnX538do
XJLkXXUh7iw+iHgy+dK4RLXxf9UTTy3uI972vz/FfdvTv/urHuNV7lNxmzgoL+4lnlvcKh4n7vfv
A4hHNUfxHOL1xcfj7hkP+vfi/91RPOHfm+Sokq99EQ/uju1OPL144L9PLn7674nFR/l3ZAQv4FKE
7Aj/jggvvhcvwxFOOBTqglEjB1/cKAncRTw/SXl/ryA+pLhBoYD5+0fMZ4L6xMMxANmbjmKPZ/GQ
vzfMp+iOGQ/RUL5yN4zjCIr4e8R/b/LfhxB/iqeNed0SKtnfU5Lwy4/FU/57idgT/+rPfLO8oHgx
cSuRBXzf4sCKTzrhFOLs/u9iEaeb+PX3/BgfcNrHS7b388t+2cjv+D0eUTSBwMVuyG9D7Oue5Vs+
Ik5cw5DRI3aNdi3AVbYRP2tXDKq/25VFyJmBHDB50xasYHV37R+HCie/2MEjhYXnCcJHYBtiKUz2
TafMUNsvhp58jAcPCd1hP3Epe93XrzpQePvQJEBjnw5cNaq6F0FvbOVcptF3KgHRXh/ddUD6El4a
ODmspLWHNNETfxr+6x66CPZdBIl43///L6i7OJzGhLCIDxe7pi1+4bbKS4n/Pbj1323/fsLMy8Vp
HviKufm02stIrMZPuK0UtQXGxwqVyw7ahk7ZwM1JtZWt3zzavzKfJb8qFiWsWiQkgMvymU8s7yjh
4SBMLwTJZe9ydNRMH4KQ5fTb6lxApp0zzEmgXkPyPTEvVpd0iE+vY6wFFY2Wp5ixM6DSHqeLifWG
QhRGqbEmh2WEoZiBbGWHfJttqi/saS3Vpvso4J7gZY0w/FRuvOcBVv052GlfYSuoZYJ5S0D5B9hC
WVDez7pzsZMk9Cg0xnPjTheJUKZhVkkuowUmTeE/mTDQx7tjHrNaMK7DWpQ3bS4glaJtqq+SPoPa
HDxuLcnt7Pc000/Yi1SMOcFs9OTYE4CEROSTkwzvlmy5GK7Qbvz2H/U1YRuDfZYQbi+cNXvOFqxJ
sRM5BH+9L0Awcw8VK5YA52LMMuZD7aYQlPDEfu1beQM1HCmOWnCA3Gm96KoF3XqES7w5N2EGTZbU
BYyFGV5h/ANtUIWV9qNzRj6JhrIpITAbbYCuqDVo0w4YbKdfdFuACmYmEJ/a5IPbBZB9rVlOtUa/
PE+XgJ4+JHpCQGK3vE+ODUDR3SBPJPjGj2fVHJlHZF5EGiG4NAydBvGVsk7fObTo02CXM8QXc2ay
bee4WuBQgarOgj+UXSAIkk/RrF9HmXEGLNT9cLLeK3+67C+vTfDGU4gasrh0iC0CKPww05fYxG2g
xfnZenoZsGelCokxKxscppNeB7MX6xhgdnBJOJgEcvt0UkQ+ButigzmFpy21Q3i8W3vjTNqI7r6Y
mCqOeHJy0JypXWyGbxrV6oZBdwe3/KPbh4fJsXuHI/hk1g0CI04Z9ZcaCVBgoBKOTEW4vuaJ/Isv
clRvx/Q9NNc1QgjSW+ihXrQUXqniAIspDxHGIgtjqZz5G9YDZqpdsu1IKYV+TH3DqSEDQOYLGFGA
FHByGA22G5xP5QTFui3E00x7jx3GZPj4buQOFg9kTeZhEwQkxFtAowBAh55Y1AV+U3O6FeJvcEy5
AfCHP+kPSDHm23QuoaCfsVpCj4QxGeBgeYw3/b3EdWm6lY7pD5g9jd0Ji2YB/Bs3SKPUvjRDJe1D
7vBomg1stYSrnOHTN/FgtFuTOc8PYV1kjLV35tV8G7wA86M7eH5GTQxOtZgekxP1rujRmHAwbcDK
qWM2zttKNyILBtIeAnr42S+/Au3oug28HvUX5Gj4EkOt3JFf2HNDvfEMeaXfIyxE9AVoN5UsuEnI
tRyQJMkUEYqamhza4hTDNar36uTy7x+DRbTCeO9ab4C+CYQCF4kvaooTJ4zjeveceAPBqRYAL7SC
4zC+F8mqN5a66gk2jAmPFRaDr+jhlmbRRGeCyJbmnOAXBj+Meog2sphr32KueS/uPEJdxUgIVg8D
CUzIcf1H+Uzwp/IJQyziK4AkFnosikbrZ81u1Hx8aGGOFfG3RfIBTAer3QR0cqyYsBz44vk2jX1/
sPr3tl+zn2Xv6uPApJTKVRNlK1//g+EbdbMBerVBRSC4RKR7I2gw1kPyJbckemGZkF5ghJGePZV5
sv20Bc2Mzw1wqJLeJXXX0LuGP3wgsrt8WXY0GtxWWDAzYswkN2DNrG+J9gFAws7xBZo0jd8qUqEP
9EehL1sueg9gVmPXTpbsBh1Ot4zM12OGG9edK2GyHXbtMGchRXpCqks2cdTGeag7dbrgvEaNIMNz
fHF95cIPToxbNbcy1t1zHZu2dQ4nq67ZDJg2QDNn35OO6vFRnkIMI9Dtk6R940zUehdbYeN1CbUT
C7eRrPDw62jrtFPyWpChO+ujxMY8DWChs9YNVIMOAo7H+IzPj9tFIL93nZ9G7GG4WHXIe7mOMkZE
xfKlXfA/kcGUUCGPzG1JFD1h5GEwjmcfRSFvrWUsxumgH4fihz8INA2BLZDVT88DmcGtAz2QeOl6
Mp1jqcZpgKksG3+yyLQ3YZgsLzJjnU9iv9BQW2aFvNDI6DQATzSGlUoK1Ty4cWEMguV2bsy1xjxt
D1uZnYrLEVu0SbN9ZBtSgIrwj3CRSr/4YKS1BlELXBGvX3QDC32KI41Q2oP/yGjaJGDFhbBhMGfc
RAMZkBvCWgSgZuegjWIxUCuf9LQsOMJqhLTG9tiOnjTd5oioprM6Wwn3f3019NsuhJvYDbZkvg5h
ZngJhO7WBsIqxnciUnMoVuVpUkfL5mV4LWkVambY0/jpG6/shN5E0nYJSnGNa0jW5R0/SfojLxaG
CK1z1mD18TGAOyRApe0Do8o6XmN+jqGLFFUMUlIyh3HX7pPi0CXJUo8Vt/mRVPPICDpqhAQMyE7t
Qhg+bK1cZZwWBvtzBO2itIqjgU+gn8RwSUjNgGMQQzkjIjK91oBoua8lJqRJEapjgWcjJjdCkOon
r/LImZ68toBsS/0S5ftq4kyD1Yj8r3CLjONcEmLFmDZ/hUwVwnVPuwv+lbXo2d1+8CTqEKudT6pu
3fVknOCWMJifSj0Pgi8Ro9D8GPGVL0NaaBQGbemWTyz+GXAPFjMNMqqeFZnhhHz0BSqLaeuXTUQL
rHgtZgLwAepkleVHvotSJDgEL/85BDsi1c36Kr8QGoTLStg4Trp9o7yZgUWOJnKLamUVDSdD4CVP
Rv4PBi2PKYOa4QC9q4ZdrbCBmXILp+kUBWAF1FQqFCsUSaV+jQi0gIyUwxOwmqsGI7lkHYp4A4Yf
N0ACOu9owvu3yuKkQ8uqWwiMqvbZIY+pM+MQ8FGNoSBwNAVxU+9lWxICQiP/+FQRTcQIWzsE7YgR
ki8DP8dnsZw+0+WIQDxp+m39pPu3ML2oil89XMmURMOz2mZDeJ5Ii6EifywfIIZM+luUJG96G1z1
l8wJ6BrNa/XSkv1Dh1tmFA8vg9Fm4XVVbevG3E8lPnke2HpVvYUQKeVhruay1xOlynimhOY5qc6j
RNUS0oy/fp8tSueoYFqBj4OluO3D0dN10XfO5LEO5Ow9Uyng+mrF10S8D5LXsG5YOM2D1qnnDIwc
FC7DfUC3WLGiuywn8mpUc3YAuBiqvOxr825p1koGguu7dFW0wo+9vg4pgTt1w0gF+K3J3QLjIn2S
rlIN8hSEokHbN6jqqdqeOuQ32VxMJ5ldd2DYZsPihNVHIPuNMcXRcbqTCV+YEsjRKdCawPfRhygd
5UB7jSE3qSjNRS6uNLG8dhrso5dsbzI8xAom+TRJMNmKFMVVVntJ9vEoJX+IQ4ad+JKb08soPc+a
BT5IiMG4iCswMhnyGP2mdIViLmtIOA3UKIp8UiUm/GHgvwpkBdeirL1prtybhDyiBl/Iwc1ydHE6
IO4j3aUdJIeupt7iW4/y6TJtVDdVHosINGv4DaNTK82Vp+RqfUquH24iZbgYdOsehYsSLitG9bA7
K7SGkIWm/KDdVUQy6s1HbpwbtKsjsOFLqmwl/Hr0kRs/hqVBErQFU6hoNo/gpGNyTulnPHS/MGPA
3nYzPoAw2zbeS7q5TtX8WL7eHsCHVkgfmxFwPoG5Z9qJ1pIQKaP4CV+kYSFseGakmz+S92ksfXcJ
15lVr6UyvWVh7w9Peljpgd/0BH5yjjVg24izkeW5fwD7TCd4EHEZjdiy1KDfaWWb2rJO8WN7qvOe
YsTqc2JVCWegDK4RuTwgjpbUoRWjw9C8Nw1Ola9+SeFAqsA+D991k7hUjLDifhMYze+D4Yi86bFj
Emdsy0A6yBavDnONqWpLluxw/Z5Ik4kb2ZMMUGIVzqA+Ok8dvmCxTNnvchgfeXjCdxPlklRVu6aH
e25B6IEKN8D67XI0SJ9ApKpB3lQ09RpNcdAqDlPK2eS4054sypAVw57hfRHZD6bNOn5Zk2VZHyY0
eZ3umGbk19ImHQ9TEzvtbiVXGKbgjG7uMtRLROaAjk0GhKpqZ8cyk7GQ0FtLunYs5ApoctsjwGUi
G+LvFOCZM04WvICpYBcTcxZWP/JTWUhxTA/JR5+1evqVwhJNsIPltGgrc9Yzb2sobY1GXYpVrreS
9SNlBJoZZFejMNg8zI+n3FwlYzgio5By4/OhIuMvA1IyFNnVHs9buNR0mO855I7xoiNhI4ycXoyF
Rn1xNGLNLhu+gD6Fw9v+pmazD6G3J1xOKn4KRfOBexYwh/gIgEk5K9mTS6zuCDeu0RLmA0fkw4r1
D4Z6+hNq/mfati6TKO3/ODqP5caVJYh+ESLgCWxJAPRWNBI3CEqi4L3H18/BbF7cp5mRRJjurqrM
k0G+69vEagvB6WeenXa/Gi7nKHIRAYME7WoHpbOYy4xW0T0C2JpOF+pN1jWMxgLK0HOTEYMifuoR
pemmFtHd91YWvf1Mm0eU1275xgznx2fFRaHe+aAwEpod7Xss/Y0RCMvQFA8VbY4QYYjSeKuCh4fN
YGmyvzdcfZHWgseBdcz7T9XDEElBqw77jqDXPFC2nqptg4om3uxHKWRHpHivGdhm3U1H4Jn8Koa3
U2pEH6z7YlXYRnkzJ3auGsPFcJpIsfkMpoxlOB2u07KuF+GmhzDLUEolICLLdwLayqa5FLT/U4yA
/d9gkJBHaGmbHaI4+zZ5w3wWxUSPT4W5y9rvUPLJi/yuDNBOdLnb+BmVwXEsG6Q6EuKD2Ku+K/lZ
NepKEo1VkG81taygu0YcZANQNjkn8/KczfQDujUVZ6hI16NLDyK6sHlSviXZU5xG0razhoHXQPqZ
QjGAzCB5ipoTGGXFmH/m6NK5A69bI2gSoqUqLg0DC0chnMaUgYWBBWhDCoBGEnmV4B2pG+abGwWl
QFRRjiibnIg3gBSuvOHJ6wChBrqw9DCaeQe4Rl2904dnW64yOyzALs751E6CPd6pQ8cN7wBq2dgL
hLqcdUhPzO1ZjCaVmtvsnYDA4pyq2Ih/qpw2YTnDMW+IhR3QIC/pVHF+5i1RmmPiMhbm5Qt4L2IM
2vEmGqa8KDi11V30zzmxcZnIYZpRs44ojkddaV6llNm6oMyVYRXnxS2dMYQMw4No7hT0STkORh5I
5mi93Wr3SqjvMwKWgvJUM5BKm3gzDnSczLWrXlWpWOny3heJitxLhr9QqX/jkjBKQ79zWnQ0T9ya
ireN69w2ogGeyKeOOaq6GHwWmQGcDuAvkNYzzAwYAmLFntFwS5dB9iGHPWFud5FdPmQEKPE7zExS
aRruX6vtWqoLKctXIpwFUaeVwiDHII4SdmQy2mGc7TJj6lFNcoLaMsaBK2xScP6ZNVmKdLNKlW1K
lnehiRZtz9LsohdqAyRWs3SpaKPd1PG2khHRMe/kjCXIRETNJFtFFy5PLTTC0TmmTf/Xr5FASScx
VB9yRraJBmu3YnzbByuDYr7NgGJK6SbSYqfrmCxF6t4wKBW58Kby2bhAME0WGmJcNMuVEGQ226GE
0oD2Zwj040zJQBM0F+ascQcwLOmWM2UxiOZaoDBp6j8zx3qKXt9r4EgQybshezAGdJH9laNA/dpb
pdLvQtiVRSwdW3GGt66d4amvMoCXqOM8Y9MNULg64cOMu69SgklGUlo27FsmYWNUyRy/u73PDo3U
PlaZpPck8CROISEyaoZ7LxUcR0xGmYFhrjzBB+1dscenLpVDIW4latfWvRnqOZZafCwMqPyNyvQx
HNiCK47es70aJ2BWxXuPg8cH6MGeZTKcht8sdiLVuIGsEz+8Rjwr3jvCyF2tWgmZyGSVBT0uMGJy
amdpnp560ciWaoqppJeBOfmYLqvXdP3FcTwP9YcaFVBCkEAa9Y8bkbrIiaaOhV2sofrpKNMbrI/I
503xMxr48MONlR6wgXryJ3cnWopU/5Mkwx7ZIVzsPWKPwiAaO9wY6U/YxE6T71yEcDMDYLRx00Mk
/XXK+bw/e/nLHGarmmNRLKrIWNNIscyK3bavHV/216H0a9AC7P319NR4Y8WqEGVQbVsIlrQnhmAT
qrcqZVicUqgGyrpJCXuQZ5ADnr1akX9E8x/X3ezBUR30LkFm/bc2O5dNvVQYIgqISEbpqTthahs8
2i0mPaqPRYQkLlBvTYpMoqj2A+NI5n6zfhWS0OCLNn1yEMKBLZZHV/7N85940NHF0EbBAeTCUqPH
J4TJKQCe2SEKSQYw4tmxzk4FamRpL/FXE/c2ZvR02n6RQo1F+JVkpuWS/c2gVuggDJkDqGFLB3Vb
+cvCX1LvBb64lZmDyo3dBMt+EgCzbgbeqiQy1qWw5k2TByTvzc4ziewjF9elL0kBI+Vo6y5OjWJ7
MBdG/qcOyq6kyUEMX+o9DcM2OQAyhS+qHxPKuM7dDmH09BkWQVVeJjgmxNnfiBSOhKMYGU0/JTTT
TKBbGJwMBuMxMmWUgJ5U2dnfDDFzi2err4qtXg+rov0JlGxrehe1wiEhP8u4JAESI0hy1pgKJ3Ac
WeimY5WUIfe+zeDoNCLin1JBsvhMbik03mnfozjI/S3nI5Lir1700JEuCBUPIy8Pwk+dIgn+I12v
a0yLcYxfYKknUxXHXbHdCpG/TYL/xSvKYfBUrmWg1+yQO+WLgL096CS7b2WMHzXtk/KGcdAd+lOK
pTps7DKL1zPfpI3ISVZd0iLggkH4xQCuioxmOTak/HHHXujXzS5zh0XNYjZTx0Vt0DWfsb+oryTz
dlJo7ky/djxPd+pCXOpJi08HFkFH5TqKFPxKJzsabsk4vQclI6j4bhrmI/SiY9hgNHRhVHgNSBed
5b1E9+8qtkbrMiWkIRTw6o31vMsZmeSR+acpyV9JGTeXimXNKprxJPeoYgPPtRKCZm64WaIBid6E
AQ8I8yOslLYKri2JLwx1hiQhbi9RWmLbVaW1lMGfNRAPmrQA07I5B5hecjYLVUMFMNDwyF61uW5p
gurdpUGQ5gV/QpzbI+2ToYm3JVFcfUDQCuZ9EiU9DtoOHZOwR9vm/zHZnAFiJBXCFgfG5QqnNS6l
ytatYGdK3B7oVndK1ENCj1YxUI6PIPPgTrj63ceY1nXZummmDmi2rTVobEpgd4OGuhYriAJvil5c
kbNQcJKGpSPtBjjX9QxG7OzpJ4w+c6fgByJCU8utWuKq9sN9SYtVGnglvehWgJtjlZFkTk07TQOz
5dLgr4Z5j9otn3oEbA7un4TkXLbqbqmMb9Ctal07sYk/RcFYNT0UcvCePmBaV84UHiEj9+6oFnjM
rOn8XEUk3JW3gEp7OpLMEM1xKWTFtNlxGzG2uqSwTQmpqY6wh8Uvm8QWqCh5QNpMWERFak2dmyzT
4fq1GxRjnaDatVpi1f8wq9HJMBvxZPVIrVsdUHzpbaczPMkXlRqvjQQZBlg7HR0ClU7H2bZAvyAj
IR86q2qePSkfgdBzpq6Wog6XIm4wAsOnZFmid4R9Ep7OcNLIyRDGi/eclvZqRKVAqgTUnfqp0SJt
S1LOM2ILhvdUN/RnWcseWY5w0AxOLGsOL19kIuvg0Oo0CikAyMSpsLpP5nUcU0DRfMmiyVCOMYAl
l/6S/dZmjx2TmePTqwnS8IM75aLji3hbwuZcGScB51Wq740uXl75JCVh8QWEPgGXEdd9TixWEM/F
v+4ifTPoMG04P7wr/G5WdwnDeVyvUshWu5ly78C4YR+JLi5dBd43YKsI4jks6fMYjx0NIoyzU+QC
CsuJliBt+XPckRBN0Nt/UIpgmxrrlfCp2hG6ojuHwYYKAYiteIiS1agu+LaX8MQf8mPN4cP86UGO
W97Fp81i0QVpUN5OhjI6yIK3TJk7lSp8IqIXHRKtlK/45A7zDqFj0uxi4eh5n0KzyFJ8xn8kregm
trsCfAJ/SREER1W1Y8ryEkn70lgl4iotrwZz1EZcF0yiZLRKGZ2cjrHWgO2dM70n7YUegMB4HN1j
lZ8i/sp3PnykODdqbylzQb3sr4+fd+knxoSxKWnR3mh9RyuOEyO99wcj7CKxeOhLfZVigisdNpLh
LG4E+R7oW5/RIPGy2AddWB2pzSGXU1DLp2yZnIyTIVdPH3FDuuqimM59yIoXJXFf3A4Y9PIrK0/q
m5K415cFyQ0cfENa7EvCDcCkF8tuqqYFbAnH+D+MpNgB4iBeov4lXoDMksr/ELWD2BxRCakMrJAe
jTg9OFbT8McHBPKFgASCPv0NEHHBXabo0Bx6FiatWhn7KqBh8tQrzMpnWb0O/a2R9kSq5VUO+spd
pM0mUzaliVwz/+Lm5OpfP2qcALaIryV687zR5nKQNyV61kpcVcq1rT+z/FByo6r8wAvhTUG/W5/T
n9Bv3ZkFooBtBXaLnf4wuKpsv8aLNxYr78DBtznBNAOS2SKzdYYLNr3fBNaJPuXYpvuEEYalI4bk
2s79dUUMEX7WA7cgQFhq8SPF+RZ92jx8T05BF8MJDzk7D9RQ1IsU0pktoZ5AvzzgfOlspaREscK1
QWI9CuOGXuCUkZtqtmdY1INqDqGX9LD/I24g/HX/hrcAaQeYPP+rmgupXbLK4a+Gz2/awjG30PNZ
AFBYrhj13oJih0kbIea4o8vocEp6+7/ljhClGM13MJcvPGf82ojP0+WqKxcVGHRtPmNsz3EMgc27
Ns9DiDriUyDT4s2XGHCemUfEUwwq09UZ7aXCYfxK4yqHIevRWKVbUkLMQ5++YGIIJFtnmHnupiCF
cU2vFdJPjgGk5pt9hq92hqQPRzrZ6UgaWNK7I97ObIVnAjUjAnpWRblYCcqesF1GNIC94HBRNLA/
M1JxVezeB/q6jKZqbT2AoCK0DN45SSEEcHDeZ1bJUa4gRdHo5sWZQQaUANxoqHv/+5KMV9gu+o/J
A+g9Jav99iZJc/3wj9jNsNSSWnEWmcjirUYVP1gM17xzs2ehBbjDUJ5JZYCOfcuN2AcyilN+GmU+
GyMMokmT8+aX1cpldYuLD092yEbBR8f97FsHrjOQxxUTx3FbqlPKL2O0DBLoK6AhNV2p2MGIs2Rs
i7uyPoVH3jPgIYgEx4c63Q9OUPRoEAhihzYQCaN4e6CUmuD56hfpAKCZPxiR4kf7dpkSYKHj2dIQ
tLD1YCW+YZv6CT8QE+5BsvNQ2cQH8Nr6WHY3bXuA4g/jj7E3qm/muZyTixX0sHlpx9rn6wFzahlc
IZDwhkWYu1hRcaw/ICKtQu+rm8QK8poR2g8ZbKzFmCIRYT9AIADDuyCFhtYnOeH3pBxq5gINJixy
gjMeKtViOOc/kJ8zTa12krwn8AVkvLYMz3g0Xpr82dUfSkNs7TwflqK8CMad+4BeO73ANEQa88z/
lvht0U6qFNtgYQcuOa5M1Mh7yhkGLx3j6iP6h949FFTQj+bH+Kmu7Rn8QXmp4007LphvUaIvPbIw
Tll8M6D+tRe9tnH1oFkpToUPstMSNo1i6e3yBupt4b2TXXJlWaYqXCln40Tg9mf7wmFVvhA0zzbu
dibuAQPmxSKHqCNbswKDnDX1w+cRbmicMZeeprPmCOzALZ0klqiFS2cP04686e9UEfm93NDljFMU
JKS7Q7Olc5XOFmm6gZ9EV6SlT2tjJaEj7oNnJOc+wINAb9Xbli9uV0JttkMGREIZeEn4ZoPTfCFN
mPubrFqAs4Tz4N8N/0ShF/EUfkB2GkDWgZICtoamHHkDOoCL3G84DKDAQUlRfhc/g7uZ+EbdEk5V
5+HP2IThESZSIcxR/jDjA1mAw4E6WP2EUwlZwGvW6WHTFw66pZciPPruZfxwVzJmRJAQ+w/pgqIk
Yg0Gr3AN9oRNEX03T4/gDYDvsYDAw/OKK8IQ5Wnwcv+ZjHbYgX+lu9fY+mTntvQtpir2kMP4Yk3J
UCFT6I5IuqHiAMLI775hRZUVE/jSLozj8Kmvy3TN1j4pnkXuv7+K2QjGufmuD11p8eOe2ga8h3Se
ocEQdgaiGZErpM0OGuMepg5QxC8M/IZs30NYYPIPdgac0GMKisf3iOgaZonkDM1arr+K6ihPZoCt
rhzKcNHhJMwQ0TNx0XGBWwlONkVZt8qqxkOC/69boEBGrxKC8W6mxdj/oEat2mNCr46GNlXvLT7R
Sy+Kk7dtbgT8smfUx4j5N5F5lUXHjgMDXAEjOxh7rIMnDIfr8Nr+eAcRYB/UIFqWNQeYRbTSsnUE
voPwOg6qSJK1ZbFBOICllHvvgaLAbDUP40XHLcDkRzqcVSf0PgmStvBYswMhE/gMMPIqD4IDoSOw
ZTC1zsk1Yr1hfh93k8I8zqfIEY74xAaR/rKMt8YXPZfijTi8gewqAD1GCg2QRxEvLJjFsMHOUDYH
1lUOKWaxFNs9qybrIYkfOLenHwBmiCxMJn9bmt4e04w5iMjgyQTVNWC20/iBv2J1B2lHsV/NGwhz
ZCALC5+IEXpJHQ2UArjWQiWPV2sP3X8y3obEESQNmFiMU8J4qUQKwmCRXwP61Z71DSmKELJ7MNZe
yevuh7N/QfeKFJ16FRNHONoG8FXorWgO62nZ0p2O2WJgSej2TjzLGLsSeadGDjoC7QkINAD6FdNt
BcnUQdiUaVniKAOuQVwZoNWb0TNaWtJviYlfNRaltJ6gqu4xi58yxwplb4AhYczOIZAIHdBiFYOS
hcbxHEHNlYqfZQw5y8lcpudwBWNNRGeE55Fk3i3tdxRa7/zSyXOFmvIj2nX1Rqp33vWh906263zK
G7owpD2tkUOGd8Zd2cm/YHlLzFUB2hIX8wz5AyA6Dg1YuOjBMI+KNUctrOGYaItypS2BFnAOMmlC
4opdenCCv9SVvCOqDDcHVcQegRAuxYTm01G7g45tdt2aOjNy1F30xbKH2VT3rQGTbLWfvbPfDE8N
EZDFoSn3fNMSlAYrerNTiTvBsojYi946TSCLz1v/dT893Nd5eil+BXCy1xGxMHkjKLCg8e6qT9qu
GppHrkZm9YcR8SVnmmIpX03dkpmCGfSU+G7xn+sB/dok5rGlTkE2y8w2vkt/Ne7HZl3UxHYvBzIc
J3QwQ+AO7ZQ+B69enDgB0yfygsGO3iixoI5yeuCRjQl6feD5Em7VpNibjDEAMfjlGWXuWBjlT3Se
7d+IU/D5w7bBVX769x6bTgnDiBOYe3J/QRyFD6+2ik+u+VL8qTj70p6Bt0GLdnKrRgWBS8vhk/du
jR6iu1RnjPvFszpQsEmWOkH6sAlVX+VLeYGQnr2LU7VLV1MTxtK+qQ/UL2mJRE1HWv4prqt08R9H
VmJBtlF8MOmZh3cPo0jv2uaTkS7bYDdbtX/gqtiR8gpJAOSiiVPke47xOWg21unPmWC3L1Wz+5ek
o7wNPpW399MiArHql/mHoRSji687xZVxmM9Wdu3kBbmF1EHK1RQd7Zp8Q7hOb2zs/yuIebXiTF5t
zdKpl+FThhPw9D4LJjqngIWWV/sCOz3fc+HLVfLGnXaLLtMeOSxZB5G7uad+i5ANgS3EaiDElbfE
m0g2Dpoh3VzSnqRPxxNPbgq/Oiiu2bcavGTfjoYt+/2dsgDD1Ar43dpnfUF/ualOMQLHzewvoY3K
40+9cTHfyl279+AdLO9r1nMucDV7fJnysiQrDTvNHWvr8IHZWfirDQBGHU3Rr4oO51XjbDr9E0QM
LZXCK4/XLVbEF7ClFp+WA+m6+WDMp257BGGM+KBwkhnxRikBAGVGkiY3vnPohA+F3d6Akrx7isNU
WUczHNI2eWYUHrSnP+NfgTtHYAtDTj4908ul8TLpTRKMToJREG9rZBkrjzC68cqMrTl7tgFzA7hG
tC7uyKUyorDRSnNCVOFr93P93rM2Mlj5KfwFG5XH1QFXw69yK26J3R+xPk2hTfKNtgOFlkp2YlcC
YhEfArjb+p66S3QReb023sRQ1+vmEv8kaG/MP1Fay2KwUvzBaqTfKL3NvD3+cPdHi9bxOHkukcUh
5hu6D7HCwDkj4CRaCM3JUA8oRL3pME+IWVfcMo3Z86JQP8AbUNVEOOv5hGyJMAnJkkrebFhKPJ1W
MnapyVXHOZyBEUJRkdF1d2YexCAfoNVEJOzeRrgVuCk+4eZQ1m0Z71e4pMO05zJT0OWyXZzTDyw+
GsV5Z0/RXtph3IJJsZuDgfC5Qg091z6pjPOv8shOjWcEVBJSuw/5LYBQ3KrDZuBfybbwTXotUgcP
f+pOoET89guL4D7U1lc6L/qd4mNcd9Iq/vW/FO7eh2xYKDnre8+a6MS/BJW3i/gXopb+R9OBgkJ8
unta2XZN7Lcqrpmt5MZKmse/+a//WR/LX/3FHS2P8RHB9wsm0AxBCQ08TOykR7q/SHtR7x2Uhrjg
X52G3w4Ja3Qxt/kKJcIftXoMw8pY+rwaXI8Vb+4XEiRaJHR8/n7p1RBWPoG85+cIqmmLqgY5gc2k
FlHzJ0lvwVw8q0+dLXNhHu/8fnq0ai50+Igx/i8Jlmxk6wuNFgBYYbzY0NTB41PpYPz81uDlw+NZ
6EudoAUTBwoF9iNdzK7jr7/2KmeS4M37UzJaLdUgHRaU/vrKxfbPGZ41TbA94ZSLJ19juIt3mDvl
/4YECv4wOwvJUy+wgogWFz6h6a+tSAcdBR4vuNfJk6cK2NxN28bCl//ZnvoAh2gHvVC6QL/D8QsD
Cx/yd39mCAycZDyjELkES8yV/gPfNH4g1NB0Z6bi9WYuEDJPqaD5Fp+Ch1aC/Yy5uoWbNnjjIO9X
VPYkSu0nLTBZHXSspsc23kJ//iS6GhoqSQ0CWp61SYJRQ/eMKRCDwqWKiqL9IGVrNyM/g3Eo+Z2c
woZluq+MM70T6UvvL3AntS8FG5gzNVbXCXFjUK8sBYREbLOi6U/kDP5VINAewwODrNhSlWWvLXwC
X1YIwVTSWtZ05TbFAdrS+BZoYDyrI3lDRbtEdzLuh4d78FldZvB47qLMGosOODjXaAydurKo0+kX
V4B5oGyrdNq+fLYO0TCRmkwOZOSm2l53/9LvZLqIyHBhUFLWu7j7IF9daL9iXhlqQnRHcOPUJnwH
8FehzSIBHWdSUF/SDwDVIicWniPvyb6pwFZDfjtdMJS5ob6P68m6G2akg/4kb46lHFzV6MDI2cR1
GB0w83J7eshQqBdZZHAx81jSozWbkzTs0LsGNsYKrYOPxwQQlwUXlB6ISE7ZTVcPtABoGcgOiwG+
z4ZDyAf8VDgQwoKMOTSgOACZk9CoAcPzrvqrwFWoZTuA+9KehjdNbk7pfbaefQP7UtdNxF040lsp
BQI9upMcnZRsbRi7ZLiiB2Z4FurL4ZbSKyfcmWSEfj1zr6N6S3TU/JNaagpUJJRUceghapzA/c0o
AUFDWz+tsoKTUNMTKE0YNOgqdEq/LFEMY6ekFkKil3R51OZIi4fvL9G+affI0/iAQ7fqse5irF4V
Hu7f1SSAkdoTogM3f2Gserv6qXgGG/Ay6CBQqNHlTPEbc5CkXQzrCsFzT8zy11RCtVYSW8WFFvG5
7B0OuXtvrYqABqA/I8G8yVg/HSTOXMnx0XPK/xaMeXaOnsZpzUwDgyaflfBM3FQQFmivI+q7AJAh
EgB76vEHpCxaL2TNCgnFC421267oPFHeTqcrIpg5U3xqd+9HmoqYXcPOdhPJNhIuyS3egv0FK+vS
ODjoopPnwMERlk8AGnW8ysWuy9GssqiMjOAi4CmVyzADsOy1rz5IxYyeU9IgmljIeMNkF0cDHRMq
kjtsSMgPp1qPlvKX8piOOlwZiKrCAfSOg9658plvgvJoJzn5Qr6O3E1Yh5+t9D1tUJGFOD9MuBLU
WzR9ERdq3/TJpvv7ARkPZbnGE28Ti81fFCAkQwl+83TyZ+I7JcvmKakr7q0PaBK7ZoXNMnVizIpE
EVl0guBxjfPrFcwRBSf3aDJ527ET2ORYTl/6DuxiEVvoSLB7FphXp61UoiIjwoADKONxK9pMf5/D
HFnMxWW28jo4BJjUWQV3IAAmQy0QxfJrfFzXDbUjv5xk599U8tLZ/onnD9FBzA9GdwcxY17OX/78
li9yUpgoaKx6Xy8SS7bwNhzCC9Flcyja/ULZBGu7p7CD9rwo1sriAGqaf1JfvMWNOTJIHZxCm+YE
15q0ly8yJS0CTKcUh4VoiRa0sbkMmqQ4Rpa8SveIp6Zuxqv6hSFjHBljjCJyo61QUd0iapHJSsVj
RnHMO4Ymjpywm6nAOzurFHO3vjmEIpwrhtH/Qx79d1c9qcqrG2QsvBSz9kQiZSgic6IT/URhHMdX
hUEa6dvkq6HW9dbcMi6wvh+0A/LnCW2J+bYBe17zphKFPPUjc/owFP3rGes1W0h85STYlDcOJNE2
Fi20k3y5ulFj8J8ky7oR4JYl+bMy9oMPSfhCfpBnn4z06+Qag17FskMY1XzK2uXRQhjWHQtGGd4j
hcfNjO4mBx+6zxwV+Cek3IX+CmGTk7jA7CG+RCsJhfg1/epnb9n8NODPzDnY9KCC7G+dGek+/pCu
TKiyTfd2cyiXCwGjJecfUuC5qkjxmFVd8JfgFKNkJ4amsUAbhKaT3WiGTXsBA1MFc5Zw0HBE8S9q
/OHr4hPb+k9PdaM5/b28tEvtTg4L3TlxbwZrHJNstzoGj4t2YMEX0wvdNFX5mDYPSPBoDkvyPRnO
GmcdBmmnPrAGYJy/mPqma7+K8MTAN2OOZStkftBG/w0vBBlgkaJ14B/QDdkU+bAoOdfA1mr8X5fR
KDYdmkwxR0qz/6XNqB5aZNUvPkiffLJ8ZVNiR+x/0cMreSdVdEccWTn/kIG7SvwNa6Y39bW0R9df
UW9iOee8j9w+x00S3tHwzsPoiKkkrR7sHIxzo6344nt63oa8TxafKWV03j7glLCM1d8p+Xc0Fon9
FD9NvANR/aTfw/NEG4XzBeuWl37Hyo38XN44+pLDBj+aztST0ZsLcQLdMxHFBj4j4GIA/yPwLz88
nVGHCmtR4rh8TKtiyblOWcMXBQ0wx4eJ7rlRTkAM+W+XhHEOLHyYuYG27Tay0p+mDIDMGsKtz954
E79yBSeTRXf7J3gHwLLHC26BxBZPtOc5kqHUJ/p4gVfFC+0GhH99a4DLC2shOMrZCxGmcTJQq2zL
rdb8zVCPPSJvxXBD5IiBYAwirbwGCC0nR6k/SuEqy884L8BKqPMfAYJxRPOHvgI9NMPJv6muOaKF
+UZuvxDZsqDh7v3NVxhdvACnLy6pkdkWh5TqAwtNQhGzECj7z/9/B9PmGEdqSxydXfnQ0I/E0TsA
n77OjAfS10ZgVjMnL8Wb2nwoE1x4d/aIIT7fQDyZ7DlutyYklk2VQOHgmZ1588uPQH+0nCUZoaio
QbHAPfvCJriWV5+vgYfwFwqrR/Gi6Td7KMW0e+j+nzTbBE9O5XL9JMxYjJY5R3Uf0ETHREhCIADy
N1O20rcpfCXwhLpTBDMV/nCgf8DKDOza35V4oGVypS2zc3SOGhi6zuZnQ/IT67kHNHA+rSv8sbZG
aMT7PbwZd6AV4HkqHI7d1Z6Zps7eB1b8kTVPb1yK/sYc3ipYGsWWxl0bIpFCsLVgwIbWAyYSAz7S
ouQJIscbhAqZA7XMdIJZqc6PXPSgx7u/sPooP5gUc+aig9h+45LU1KnE87ByIEIvav5Jc+Cb0K41
fHD3WjqBXUTDzscd1yUDuTLlUuJgTbiSnU3aNjVmP0Gwfygzf1jzBdo0bbpuWTDCyalH+QAC1icc
KOD54h4RXJxisLHpNOMzUwMMz2umY7hpU3aSb+QNRKeD8vpEWYQ5gsJ9awxYLudpd6D85JTAUBff
F83OiENV605dWvfOI2Y0Xwk8AqrgiNhi1kbwwfw7xlRspJ164FfhK/IV7fMO9S8H5v6bcHSOIP6X
KKziD/aX0MEOxw0w0L1OgzfmIw9+U5cwILIwBYJR1qy7ZBfjK+B1KDMmWlCvtkwqRY7inJrO9fAD
EzkhIgsYEAdnGaoYpp/+1JOgTLjQwo0P/Fp9uRTo93GUzqJt+80CyXfl6WU46C/iD2w3LShgBsaM
bSbv4ijf2vHCEa9s2OBoWE/4Nj7Ol4BDMYQKiJd18tIBgYEMWjGVoarDg8gpkyrrtzu4nhO6EAKs
8Zhe0fQkxoPnOelXKGIlMXa4uyXHHHJdyk2anZsRmedC3WjXCBUz3tpb/U3JxnSA/QFX7Exeafvw
lWi2cay+iDP9VlCCsNstym+ulevRBaTxhrDeo6TrbR2XffNNKlPKbpxt8MCVPA0T2flcA4oh8NZf
IUOu+dBoSlB5H4cnniiiYJBFzx5NAI4Yh942pQmebGYe3JJgavpIV+G74XXRF2wwA6EujAvVNauV
fPJmNkXn1IHHU0vDCMWTfis4/K2MM4No2o/XQccMiWZ82TB/ZfZM48mbDhkz2Iic15ElIjpYwCS8
6drRjboJkyZx55EAsW+xn0ItOrEborDQwqOOn4DaLgreZr1N/9cw8CoYVmRMemLUg4vpjJpbxrVz
tA3zqA3bk4wukCma6bTwYYE7pZ9+ci1pIjIJhMiUfnMuKgLGi8akNjEXk7pIZDJmEBOZ6aKt096X
tDMqPXhKPKslI+/8ryRtAiIV8JmsO0fRTc4hZ62Mqbil54L1TwvMv1yYLXjZKuRWPomoUzmxlYfo
KrB4RsNZe6iJYc2Ea58yyYm2XsRiHCFsRLdWaPohK+tLb8LJF+tThBc+Rjbrmf6lxpxiFoKtvv0U
FQUtRj+61iKPBcd5+kweXZJ6jJywDSzBtCU+bM7LkeVESvFhkFBaRSVYRnCP1Xyf9vWmaoLdpCSr
XCairrFUu2WL5Wcs2L3FY0ftNvXHvF1710lIROk6Waoz2OOjyEIEtKpzkXNiga3o7OQRqTD1q0tf
PTX+pIpisFVGGCOIJeDAhJ5yxk4dJMGiR9zadr2laSbQlpPpPVUPpymj2viuJ0hnwhRtEW6Dwt+n
BvxeXspcZwIsrv4rtLidkpXISxBf4LHKGZVASKTLsJLU6elz3Y8hbgFVyutKZjQvFNu8IemC5pHi
fyfuYAWUHEPKLmjLYNmTDSKtQLSVVlhVs9LxRfevNGmXt7tRZryhFo6pTQ3avcz+5tGCG0NjYWgC
UVPUx9TCuLpS6Akma8Zp8P7aCu8IFyCb4e0d8pP4ylRlJ1Fb+fTQdAAH1bUbb814M9PiEI6M/f21
Ie+bA5JgO0LYqXv6MQdM5eXwnxoZ0WvzKEJlr4S3VlM2Zo1bs5DXiSn9pSRjmzqdZ1FbtSikDS3c
tJFwavL6JEKwNoxkM3B5/VY5S7J6iVvjkkWCY3KQ7xlEFZ+mwKweVyL6D75XLmJw1sTcFigN09lN
o7KdVQZbUI6xelo/kR1VPbmM+nHwUJjIH5PXU0b1Vhr9Ky5L+GZgEhxR7P7MCM8rkuZGWwcpym0e
2jI7u8jym5LGAfIr8I36VyqXSF/+CuQGfb7R3acPk8q8D967Mv9UiQKKwx7PclmHqwSeWI5nIcQg
UGf+Sq5uJv5TRYkAs20qFV9gMYKr3Phu/EpMwDzQBLORAJMRpr2+SAw7lHEhDMWmp6HfuP287A2i
QolgU6u17jKlRaoIGN4t2n0oBJTb+mGS/rdhQgiBwDwPnQX9zF5j0g7RjlcdF4DZpRzUyTfGjti1
wUeTAx7Rs+NI+kCiZsuuL45lQDoMLk3MR6VA9zXmh+duswzRRPQ0Cvo0tgPXo1GkTO3zhOlx2LO/
LCVz3U31myEBVBP5DIyffBi0OV0brTXnCRtT3XD+yvKF1E2AE0pmvQdzP1skdXfg3UrFB0IkN3sn
DAFSpcfgLDGVTi1VfE4GU7XSHHYNEB2IV/rBPJopTePNJF6crlc1kI+JAgLtPraGRNH2gtTbNVLN
FFB74WI+6YajiUcUbbOXM/zZdLq36BVaWCiQprufYckEuiMTvJRBuy0cVzryE8lEQUl97CM+RveP
pPNYbhxZougXIQLebOkJglZ00gZBSmx47/H172DeYkyrRYtCVebNa64dPWqr/3hKux5CZSnCMq7L
aDvkxOy5KQoGMjXClVfDLglAXauzpPREU2A5Uu4FXEibjtUbMJeCJiFpRNLsDbZjY+xsjB4q8d51
G0wYmuA0CPc4uTIA0ZgmcGsEOAwZsIPgcDCV8+DZ1jq7Dw6iWkNqbLyOhwSvBVSkmNjmPYOoVFhx
s2tpw30G+YswBOQEdsV8yOINwPTs+z+/Y+BE6mYOktYF/5QoB96GU5xgg9H0i9SX1wpzBzG851K9
0YgEcH32FELDOEr1zrYKdyEDDSUFE3a2mEg7NAy09JQkRde7V9wxuoTtEJemtpSbBPU4ZEcfOs58
Q4HgCnMurA+emm+sgKx7rl0ehI4x9mipgE+Sge6f45UWLCG0KoJN019YnpYbwM1zUQVi+9Ji+wiK
PhiQMGHjyXgYq1DI0cMx0qKYMsPJEjbpnqYJ/WkbYMkyLIRmycIMXvG39hiP9BQGYwwFO3OYfP8y
4TBg1tLt4Aua4sYg0by1EUSSYj2NcpYpikz9UJCxYtpDvx60L+oY/CdIP8CXsom3o/Q2+r8IZVqD
OtizWxwOgpPOHI6tmLC58KvO7np2JUULJK2sPznAYOEBjmLrok8GfbQNOEpC2ZKEXTasy3hf1x9B
3WM32UB5wNstBoNPz5RKogGPcBP1BGKcRPiSCk4pPmjZ1KMIB8PdGlQC3bfRHUyCVAMeh2SZP03N
fg0OWADK+KE1y2l6MtDJnmlDD+cjgMWv0qH20W2IQdE2/GqyGRTBLs0/UV5L9bZn2lu2T7JAVip1
c9qSbMBU0WKjTjM2bJkYlhFArN200crFtzqG1A6gnGMWIi+19ksA3xuvNWiEFhIU/TXI8NzMy6Q5
HvVlwoymaGCdkkgCOdhodWRc5lyh1Ihhkbs3PoTuPfrG9sdP9qlVd5lYWDLF+iqCmzRt4uq/aV/I
6h8xWvo0tGyUgo5XOla4IncF8HWj7Gmeeg+aK7eT3J81BhroJeGHyWsjAuoX1Jeqn8zBu0w3nNya
57KM3wYuKeYgO6WpbhrKgpLhlIkayoupmegI9HiTc3BMh1Da6v8Vl6U+UGmgsUJyiWIMxtHSc40v
+ChhQQQ5R9f0ZgPICl6TH9XcQIHcHvNk0jL4xRksafwXwkz0DEDrTeH/M3CZko+WnuJKzwJW8B8C
1CZCCNo7AVQpZrX9UlZUfmtY6ga7Ar1oNJID2x1GRq2jf+kE41owY2iwXQF16OETzli3sGClU3yV
z8p38JVBBJm3TnbuF8JGuCrkUuWLmEEfd9JE8mX0Vf5aJ07tX/YFbiNGGAQfPXxecCpvGxJgZgSL
QNDJLuKnu8G67j5geswDmOFrF+lgbv2j8hj+Ud9i2TTlSj+Cfxa2CnMB0ss8ZwwmX2p6O2GGDIwb
FZo+DBf8ImABnaV63UDdg4ZwGgCBbBCYB7pE/ckqjubhR1gJX+nW+APLQlE6i+7A9o/ubd6SnXaK
vkosqfWN/C4eKVvMJr+587OwUB/KjD/V+26jPkhjBbGY5QQN8IE8mtUHUBKnNcKceQrlCTvQa+gs
dFBkY3bNZu92QfrayvuB5zhTdgBtpJFhmzbZxCeH9KoBr16TizFjiHkeLozVl9Jvdo8uqNp+87+e
hM0XAUN4PpY7xoXsk+KCrnIa181IqmIU3HyUx/jG/1UGX7gNJrzmRe7Opq2ZqaROwl5wrOzBbl71
EbBxsJkv2NGyegUv96z9Zv8IPPnz8EMsPtKGkcyWEccsPXV3tHwCd+b0BacqbwA8nJS86c0Qq7gB
dpxsX228quYQIZbtNtpM48IOiipcqs0b0Jwe3dplZ556bWzYAecX6OfVJ100e76nL+OhvRuAWnai
4ctHqfdnTlQXEtxwugyLrwpiL29GW7vdHIiQ6R3nAgwYdhaSTbo5tB82UvBLOgCIpFf/aOzGbXYL
id7GmeabPgBUougY3eFLPQtAOAVGKThWgjN/gQbBVfumYANaoFfvbmwU/Rf0gT1jUHjFXzhVs+0R
w40/+iu4jE55qn64vSPUSZ6LnxXsLAPP89SkoDIgEDVARhyOk6hKRWFrkD4c7xRr5u8Rts7Ff72D
MnaXBjPlaG2qe7xFMwLwAd7KHJOJJKJ2noHYs5V4ABN6ow9qVw1fen7qbH8tLdIjW+ibpp69mojS
o0We93gmsLY30KjP/Ue5BE6cPvxstDG3yd/tg0sNww0eHiuQs/RHWaQnqaxRkrq2F1KijFlEcs9D
zN8R1VWCDjRrSHXn+tGQ9QQCQjSvsU4QUqKx8WiP4DmHoQr8Y678QVyEgP9y2a47RtxBUK/L9qTR
kqc7Ee1OmF+HUcMsGLwpWkyn/rRJDgL8zEFd5/S3qJ6mLYltbBIEu5DQK/RQ7B6ITSwR5kHN9r2v
MbExD/FNaEFpYS46lbiNsrWi31viLsRFmYITxls3kY+FPv6RMSQQG53QBB6Mct+LpAyjA2HMHeo6
3LiAMJWj5OjCqSVvWgW4h6Yf09f46msiNIeK3VrltvGZKRO1iMGnir33f1+g5TBySoR7oh9okvEw
kmbMtIo13gwfoDjhmS7eaP7yU31kVVVrQB3ALFiDcJXIKemwwtbnef2Vm7aPSwEUgWYHOEaARGEc
UAAmyabJUBXOASTArwC4Y7jgcLlypr57jM1Tche8m9ZjJ2qP/q6u1ll8woSFNFssXSXcY+BMe5Rj
TX5WRPC302gSCNSetWGBFQXbBHUDLHWw0gEvtW1Dat3eUp30lENjwiRmp20mp5YX3AX/r4rXk5kp
xEhaEn+6oTibzT+LHK1+KzBLLbHLGYNlJshLOIdJy/kToln2f8tRWo2Ni7tPvoG385dQvHo4147o
iUC6K+rroSy2BXCQO4akwOGwBh1DFFYImWaIxD10kJFIxgLI/xrqS9vsDTJLxCXFQAgfHyUpHWOG
zBY1HSMd4tyWFjqPck1NTRQZQtKhRoo0+D8mTkMKFog9JnzhVYSUY8BnV2WGcFJwcjFlMQyClnuc
nkKSIjpvpQogdRaGJdAOhsHkOPkLNYlgKqfJVEBaO0nQgCvdVjGRBCOCLCMU3dgUlB3JGCrcKxbV
2KGwIO4gB6cUzHcpk2fDr8j/tABae0m6A5qSDp8Uj0A4USegzWQmp5PY4IOFZB9jmssyI8wlRErT
rFCEHsjFjIwnjkaVZPdEVSm27Dp+RhbhMxc46Y9xbfsI4qEgDFysZSjscRypnlV3wz2kat6it/er
pVAvdX1V6StzPPJ8Qbhv2qNmYjRyHrmAQ7AX/T1/N2BF2m/U7AL4mwZrZnG9tun8j6a88DVgFQfu
0wghV6B2cTH+Q+SeQobDTnp69zx/WT8r8ThGN7G5ROLGlG1TskXjGQqv6f3UbxNWaNk8Q0C9sDga
7ZPX5jWYtvX5ppKO5BKZ6ooP3NZLft42ICRrzb2qzKuaDSaiY0T4GuqhyRIZtL8bbEOzgwAjDNNh
pjTG+5LmQLe9gYNPKuibbGqunEgi80qYpl8ufW1DeTVTtJfMfzRj+m2e0hXOGS7M5rJGopWM32Jy
MCHBg6+ZrMOjpn+aMpiVYKPIvjELgHRltrMQnnsj/uRkdfwbhZfkvlJ/7anXEXuGqi2HdSjhV8nV
r1KmK6Afnr+PpgVATF3EPzkHRzX1vLYEwuEpzIYG4k7cV9QxZ2h9Dg3+8YZlq0O0+49ULyOkhMcZ
PaqyXLTBtCuAWYCHD8BkxkALoIog4JyWHspi65FUFw07UPnlYaBPYoa2wlZbDfGLswO8+IjW6Y+5
YOO3VWg2NVVSXlhbFFUsnB6XyE0l2xoXpLeH+Nnm5EZvNGEFn49nDfIlpjj8epQs+Z2+RLX4aQk/
7N1zAz/CAogJzTMXxh8+ykYX7hiptC6Kn70iHAvV5n8SRuTNkxXApRLozIXh43XHpkzIoT4yBmQn
5CrDaOnqo6a+/GLDymWSPJpn8C1hiWK3a46q4Uz/5gpqDlRtLjIP4tEc+A0TkzMP4PIa1tUt2Vw4
t21OkTy+iP+t0v+/Oo/mf9zRTv0dqzNoL6a+wkAChJ2rik0QYF9pTWuIZw2CPbeIzO1C0dEcsQHO
YLuNNk/eq5sczZu2IY2i6+2gJwf6yCpkX5O9L9DH+NnhnIP+Ivv0mLzpTg7bjPAdmCAqHeBrckgH
+a2YIV6r4BJKm1YDrNtEja3XEE+Oifk3FEdTcQrNERtW8MripUSnky5W+LH4ItyVrjoW32OBO2XP
lsSia5WrZxH5vAxgQMCynkYvOCjStVFslbPqmU60i2s7RbGzi7VYdQjsRA1ts8vyizWOFuvPj2xD
POrZ2cB+pLVz6ZyYr0jiHE8/PEHMF1pg4HFtMpHgBeLcpIIGBF2Omy1jheac2IggnPY+a2WR6BrV
7IEVeSZjvg1YUr3dodhBtZwtg+zGC+om8xPt7LrlvSRhMpzIkZOQSDfnKsEZmsvNLxPwCVDim6T2
IJuVdxoS6kYHqIbpH8TzflIwj3wViUyEjwaZiuhTQuqEHidVlloqQxGClTqiNGqQGfjZM9de0htX
m6xnU1ZfPbNYjaOl7z8ahD8XGoIM2uoW/BieHNJVds/pqVwe3ptnlsL0EJVZedh9WFo+D7SupfLS
oqNX3qh4q8HOecbpydOnRi+e6q/pEzTBh1Q8fdtnT3If++AtjB+VrsboFUA+hZCIC14mhTXv5H3e
PeXyg9JVHq8+8Sh5aePAKD3G3mFjnDJVjQ2LdEqpgKHRHLnU9I9NdUtcxw3hKDiacE2Cf6zxTHpy
1vnBmz25icoZu3Mx3hJ2uenMMwZrwkraKEYap86OLsOt3PxUDAQDeTOyoXOmcEfzAq21kfNL6t3g
l0U/fXdgbNYBSWd+AIHoyU0c4sgWnRry2BpljbgqgwW4A9RlVriPAOV9/LPIqvBBx0Us0uJbo1DO
QzIegAIlaLHoY2LI9lajwBhhW66Cl56V2C6wHU9lAFVKEmMtpoH7icFq1EHrOagjTizfBQzHacHl
HukU/j6x1lnjlFC5XWgCbgoPxj8n7Hqm4a44Q/UIf9kBfUHP4IJIO3zrVqEKKWpgj8U0gkRLP2h2
WmgQzYafrTVg/VRCWhg2pQyvNiikc1ti/jk8CmM38BbUCC8B3t4o473T+0uDOkKEGzw9vOFtSXgw
lDzCNIylAclmOi1EJdjJ5W9dokxoYQ1XGL2p+E1yM3BqRFQgWSQ6vkWRoXNlOFdGna+753jmHuZE
mWqNKiDKjBef/otMucjIe/YvfEYOayWeh3yr8cpi7wnNTWYgopXs6StrqUVyyPNVzafvdyqkkxDU
eAhJe9aZbWNZ5/NR+o7AFUxiAqqcyuuXoks+Be7W7qRXVj8ZqmN/eGTMORTHrS9iuMWmJQ5PGt2u
YVtOcDS8AKhtrtJT+M2PizFS/Eugw1yqd8rQL+mXknTdoOdM1n2yEuODMPmT2Xp0UuPfoXDCkOB0
0oIMcTPEp9qEQ7KNLXKtTjXsC30vYlwvXvhFPVzPgKog4tSOisEF4j0WmAl2g7yGzBYnwdcvPwz+
041R5R1goKA2ZufnOQHm6SAA9CPoFMr0b1wDRVR5iMMBhVh53irXNqrAzI7vYYuzMbTnVFl4sElr
Zse3Xjq0Kgl+D95PmFjkxqx4Fn7UC9dYuDJ5Lfajvi/RlvJLugsQTBbeSQ8dWYcsbFv9JXaXqrWf
YgETWqv15G6G/k5eRO5+4MQoT3GJVsfuoFX6F3wza/TofCR3b9UXs7ETDcWKw++DDxZMCeEOq5/I
eKcoYktmp5MxURW/CBUqI7i5EogssItGrJgQMDINT0p1Inmctya6l1A5evJDtjjjHB+dj3scpEWF
0DO4afHC+NHURcNMvVxyTg3VpsJd3julqs1uxjajM6+QNUoihrll+g87UgwyszO0rTjA4wfIBUBB
W2Y9JrHQhZdWerKKX2BgN1qBeUrnSvonQmRMNymIlhDC4UK1z2RBgRjjpDDGUmfMHvKIfny8gOOt
cJwjdeRbVx+Z9w8nTVitfPfUlMBwIigI10zMHE8l8jmE/AoNcAgoS5ymw/VgBKE0Hiy3ibQB55Q/
5NZ3RngZzzr9Ikx46GnjLVXeHseBHv7ylyXGBxVzVQtqHYyA4qFFEkL6TZU7hOZySZvwd/p7gScQ
sXgQriwIr/2RIUbltlYdcHhmuVPQjDQqxZryLkNTOFyaaFqbGL7ieoekFlEkDIOAw3+RMQTOAf8y
7BBzIEF42OGvzw0iag+h4wMVD2m48BR8Vl345PByw+5f6V6h5onVNJSXmEt7/3jChsvsnwSEYvmB
tV43wOAbFrrfnwzp0vuOiIlDFU5mj0F0iItHpjyy4qcID1SqjfBp25OF072yCMfpDXMZPG/LNJ6F
Tt/ADQstoikBbH+95NAMtkS2JXav1TTWZnpJPkC55ok7n8NqyWoXIBZ0tkTz3p6aNtokQbgWwklR
htVYylfD2QshjPEIDA5rUSEqZuTS4aK21nNHxJdH51Iq3F4qhAA4oXnHBIlQhVJayaTq+E8r/Sk8
Smr/2ZSnArqt4NUrN483AbeNZ+4UvdhGcYgPh76tikMvGOt6FND6mZhgI9MMt2m9ziivjQW8nwbb
Ht6vYUvSuyWS0V2OxhXuFiBsndrkD6HefrBNWNm/KFq1XYzBybqJnTB+5MWpRGSXRBdh+AkrPKgk
ZuABvhwBjFmcV2TksnpOV1I5bAiteNVxBqpsiShGvvBgeHjkYhGrxF1Tn4ZoVVj4r/6ykERYKpVd
Kz+idzF9SEA2m6JFsJ7AdPo0dk6inSb/q8ThSaebO71o/ionD7B/FOZHyU6BQjQBpoIOe0oh7JFU
c9uNOiEDc95/Pax9A9L9u43tIvpRAEwsdTe6xOjB65Vw919wKXkQFxfhfaNvasxfMenMxZrN4JfN
qUVhhE6SmhErHtWOiClu/F/BY55ofUzmASIhbrgwnHD/Dsk4JvXH/S4TyFjcShnYYILGbkTvFTJ6
Thz2N4tvkK+CzURrDgn1SMZ90QTceOIyUU+5tssTrgacGeuTuZ+OHGC2eiLm2xOoeRb89tmvJtqe
6241wD1TuLbJOoY+jfhJ65ubhmvql89QTQ1QbwRg2Z6/yOSJcGMthoh+1P2EIjS4fyEwW9N9qcFX
595V/xCAnph7M9Qd3iKdHd4PQIY+tpgygibXX/EOC8vW+3UHNSlKDrhNF2gLeytYmIj9aq/YavG+
x+KJSlPByceSrbUWSkySWzhNiOaCq1igzOkphRExVqt1XhxiVTxjyFkNgBQprqS4stdTkiN4vhlg
jsTkIG24X8gPLuFASiqAK5BBo+BHi4I3aiZd1NPEEgBGVVyS4mfcxeBbHXaWdG1TG8TXGjY+CHVh
/WUMu1K2Ll88lmb5FI0de4UR04wnn1pRcP2+DQ0X1/2pO47jj+Lvg95ce/I2Cn/5vDFKHLH+VtqQ
NwcpsMznKvQdP2aoYKXzEHVtx3RBbDZKdgjQyGdHo9yJioJr47jQlfwoA1CqkOMajFEMBkXvWvju
4OllOCCGRjqbdoFkfAq8X6vHBupadVjmxsxNmrtCM1sOb7P4iVyY4O6/hOjTgUmIrsP/BnGqYTGL
CSFzf0X5KihqGB9o/aeTnpJ4ck3MagrpmCnfXXxijBPKl7T+Ilt6IFJPXTfpIa+flr/Tje/B/Naz
O2W4Wp4sOgDz3eIJ6W+H6ETWSSF3s5yWQoK4pHNbYpalUy8qLQPtv9ZHzzkt8pdWAdjlJ4N9PWLa
qWEaVmuMlXIEC81Vye8e17fkDgQpabPZoDzoZ2GTisnRAsrvDwOfcuKySvQL8l0yvzwJH+LJaV1s
aUXPDGbLfOmb1yH/obXFmE1QVn256yPwJ3vorkL36ZOz597b7s8D9ZaHcJ7kjjbQ5OVzEzpXok02
qt9mikkH8YaHuEZfi5WQtNe7TaM82BG65AVvVFcepbtDuNzp65DGsLY1E2xiwiul+DjZyfaMCyF8
ywnIH81d6EFKHEldgMGaw5BjiO2mj8S/4s3hw3YvlgOR0nD2ZCwG8QmbNHVD/43n+yQ7a2ZMnhm0
Cgju0tVAWke/JTAPeRKYOImhvhMkp0g+9sYx9X4rveCeqzBYgSOPqJ3Gc440galD80NCFAq47gmM
hUdzW2/TYImdlQJ0CvOt62f9H346QQGNeOURpIwNoROlCzxrwJ3Sdi2oJIstU1oM1ZEbR+z5nu+a
e5M8lOYw0Sb6YEQ+jbWEJgoFE1/Sod8M3VHUv8x+n4qO4jmihTPTlPkOfs5WtILMz3wA9y5SDmoV
954Tqo2hJ6R0m4tODchb75gl81VhLUakRoxxmbREiMV0RsVt/p/1I25FViEOJ5Dk+cwfBhEsSwZk
EPEZswaizRNw7uH8U/8xQupmAbtQgxhQvEkP4QBjzztPtgM30HDwZAiBLYg5Qy9s5ydhq/xEkM3N
ZxCLeiq2RJVQWv31dv1ibiR8inDptytP3iEv6XfaWcLoaFbfG/LY4CLRCFsMbqANouDAJHJOqxSR
KoCEI+Nv5iJpSx0qYoQl25QqPlphsI/mgh5Meik2XaZIdVXtxkuPmREizWEhSl+D8hsk3+AB8zDi
ru8QoA+4F7ndEuKv0ZSzOORREGuHkkWDskYamFPzXrK6WnoDcyc+T4c9WGnAkJ+UC9iP4RQf5XTZ
d50tNQ+/PRRROvHtoM4YZRcxmZ6wwwLqFEEAWMYhK1+PVJMJQzDfyfQvCM8TLR1Gvo9tUCu+A46d
UttDVw1wJquEPwOqwai7eEyfU8x+oLn797akscKTcI/B3sgG7ynEUvUfa9yLWoef9Rn4pfKX5PcY
UrOszFskfMKU8By2V3JfVadVz2ls97EtCNlS7aDBBP7JyDG3thgJVADmvh0zePeCc0ZHrgafydrf
f4KD1UK97oVTsmUKi72fj3ylc4QfS65slyxD69MiN3YxlKKSEkp0TN25UpEmIyNOSMjxbUg0XfmD
m/miMwUHMxCDBo7ZQs7UUOGlU1E7KSBacLd86U1uZdV/txJiPdEAmVxEJlZM5T6iDgngKLbgpOJW
034sjIk6KvbkFUTiUhu+LdNEWJRc/bA4qLBaoB1MfD8E51qNPxbknsqGv24KSBpha5IUrCfDgjFO
PjiWCn0Za+3gX9ZBskKFVVagOuynKq8pliix1X2KVQAw8Gxi0tQCJpjBPQpBFPRx56NXCDmyrUh6
6zm2fkn73ZdEEgRQrCLgdfweh78A0WYFwo4gjY/KDAAKewHnD7tb12BdHOHf5OUSzysDHw6SaNju
aMXw1sO/ggqVXHpxLtE2httE/48XS0cAZwBd4AfqlNmvsHzucQIDrBzI+tuWGnXzQsRVP1mRhYxf
95jY5CARmYg9Pew/GHPl3Cc9kRQhdj6O2uqYNVuRogx/3zthGpLPVwGDcUZ4s4fOH4ca/lBUG8AY
hrzIoHBy8bUfVROYGsXYPSEFDSEApHuoc1n6E1GTNdaWa7cY0swOUwYT+bnX8zVsMDEubV+tzhHA
Q5S8Ojwr8nHfpOK3qcDr70A4EXz4xT+joy2gPpSNW5L+KLg9FmzHUYWeqznjpNJR7cYRWk04KL6P
jJr5Yqzgv2wAjfHzPPkX8o5NzCqmesCo9gmIajShVBDOumbn4jlYR2gn0c1PObmUYKkA4yPv/3mp
/A03JcXf2jKSnT7CGmYZTBQWNaUekiL0X3jDE4EiE5bJISl1RDciDT97gJoaildLglBsoi1max2n
0NT0p8TqAPgNV6gCt+3xwsKPMJKQShtuPxASX84fYsYJLJwaGoz/mcHJDIrRertz9jg/3YbaET0B
4r3cOuuW03YnsO4edAu+Y3Qk2fToYzBq443bo+AF31SXYbYQZKieG5Qh6JOoHHt1xXnOQAzGV8cF
l5YkyCl7Z5L90fAxcTceTOnNU/zO3/AaGLfyQFjYkJZh3xOWhDXXRJrHOg9l2Sy4IjTxCfDdKrxJ
iFGI18I1nRTBNoln94Vdj04hPuktof5LUNYh7DOvwBpaXNXKUSTaW6aggLWF6T1xrTJKxBk9hQaD
gnWLifNcSTeCv0ImANugyRzo7FBWYtQFwG1843Q+8pJpPPEANEXsZBj3MNWEAo9RUb1qSPLWl1K8
d9t9TymdLWD2l+ARruFIU2aQJyyuGc4IBberirnuAsIdjQ9s/FG89AMD63zlg9nCP41Mblabo53s
nDJVMTe7WMPIbO2qNLsyRbqqfyqsMF2MBhpG0XgLkEpRaqSoieQF6x2uLGCFxQVRG4wKrWFSB/NR
hN1HwQTxvvwV3GOHfLqOLhP70+ucFoUP7st4uDp8rYhYpj9gfcoejA1esWsDLEpZO0KP4F7u15VE
BAEI2NDM+xKnNxPQdOgObWLsNOOSKN7W7xgyG+LdbQeo9uXFCpZaubUajEnmCVFGZ7ZYFR9KsnC9
nS5u2sk6ZYZ4Q6oWNZbz+NaQxSvzspQb+i9k1rHf1YsG25IWbT0XbimTgjc4JdgxZhcYCSYTBNdd
rAdknULFzYZZwRLjfdhWlDs93nXmJa32kbSpcfUb2KVmJMGYCLqENUqDsdqY+alR1x4/ZErTbqFL
j8i2F91rwhq+8l3GdybO6j/YIBhqZuOaibFOl4j2a1ZM9y6qpUXsrgtlVymrQlmZ9SoYiCTbxu0p
x+1FoUhpiBqhN63lcW2xl8PkAzCauPa3hvrATV8kWcf6ugy3OS7WHrfCiP5eXmiTN83Ww9RUWHB8
5QnuIiATHoIMmbRrNarWuhucVcT/Yyesh4JUqWHu6rde2XOmGYp39yrMb4E+GAcUsHzTpQHIW0Xv
LsSZCHJVedUYcg6Dsah1ZU2xwL4lTonAxX5g2za5N3zzEKjCwjJCR6sQLUJo80lmwJMDvVouXWqi
B9jKzAo/igzylcrWhKJYJjZo6/XeasQdRLjJrROKX7Q3qX/o6jsBMKF7BENFMB0Zh2z8NqgVjdSA
esv5nxyGGFrsOcD8SnzgBp9lJFjsm/xeJRuv3ORSNpdoayuM5Bn2lPUZBkUA/EO5hPn1PMBPTGoP
VGV0k4KmP0J1SXJG41+N4No3r4I0RHVvyDciojOsCmCAJMk9G846Zsm6YR1xvN2WrmLrOqT0DAxX
Q8krmJ8h9s/QY3LzouPxZGkbmalIL8Z4FrcnH5czHatnXjxqjqn8HnAVlE61gYAKyxzRrqfRIggL
yFL6xg2MzkzQf0aMxIJF3f5SDIQiDKGMDEgN6SibmAoKp75M2Kz4UmWZI+U44Z+i3obwyy1DIw0K
Fme/uuRgG5ubh1ZaGwx8I15F0XCY95cBwhxTJvyo+Q3FQyMBY+EevCYPQtN9bnuoRdzjDF9AWTDi
ymts8dsfyceCrhLmhkJ0O+eax5uZYs6EGGknszmZeq9/W9Awa/+bNCq3dZoeiO0/8uF5TMEGxn32
oXAbipta4SQ1zDpp7VY/XsVQdOAt/au6vZxSHbIrdsdcviSuvPUHZFCNtTObPZStEd4ITMfY+6lo
rSeCqAa2MRVQkRhvIz7hBJkbUjgTXUzKQHKTYGHRlVshNwIkuwYPdMI5KBE7g2q/6hdef55OUPjO
KiZE3X6ATlvQlSpA3byigHgypFIh7RbiUuzD3v+vo2SkGWSQ19mH/AwNM4I0F8AyCjGakvpblLXf
YqB8aQVRH3K/aK2cpCGGKLgNef2jp4oO+oGT2u6QDjbMKk2si9NcOsn9uPVlBVNCYsZSFWc+ZM9k
pPeAhtFYbyHZz3UXlj82Fi1uAbrKkAuFD0ba5hRdeBuZSqkRYvH+FUDrtcR8UY0p+yzmSPAHzDol
iafAMX0KbptLYzNPO+K2NPJ6eVo//yd415Qz3ENpIuAWZQaEADXPViY5hxmPmn271DADLaHi4oWc
ZquKpxQ1/AD5lba4B3DGAi+Bik6I5BTtp1LCpxJ6avQ6CpxdZV8O+8jiOKoc3XulIYOv1IKcTDvB
XAeS6LTaOwKQP9QGGH+oskOmEf0fHeJ4YVwRVE+3RQAz9mwY2CBJ0arr1L3Uu1hxLcsCMnQ1FxT2
I49aYDopEfEL/KP5uwJmhiUzV2uiV6pZpDSmp0pkJxwxg1NFmDbs4BOBTP0L9Hctn8Vq4zG0EPbN
uCOSTZU/dE1JBG5/USpnah4s18n8m8EZoYG6FtixhgXsURo/IYAGTd7CvQ2ucrSi+M/1XWtizsDQ
hoKKo3xmjqdC+23Gg25t2mQT0eeXBAW3wTKGSUciUP9TqX+WeI7S7wFwQhyw8zJdILlrynRRYVpT
E3hTsv9l7p7x+wtLf4Ncs4SJPYqrhRz91Pm9jIj3+YrFrZAsgmorrnTPdrWvtoCfMIvZDK212KC2
LmAh8az5L0DxYL5aYCWI+RBM8Kbq+1k1nEQsDGvj28dTqL8Dc+GNGNcn4suS8YTJFp+tKtf6hIW8
IbFTQmAg02q7WlqLXEV8CNG3bS3j26RKkjrSRUxrEbrCweVoqGXIvZYPMSDknsdSgYMyH36F8KoU
D+Th1JqjuA4rzBBJpt1VhCqEt5o5pOlfimSVk/jaxxuqpUpBwqxBCsMzy/QYKg7zQUEzSnFbq/TU
Fmq3rdDdIx/qe1vNtkKD1xrdPA7zFHAtdVivIABAt18OyIV79n0DMVPybjjzCYGAz/BdMqeM+Gnh
Y90Q+suCSn10aXnYydqjDiebiBbZuo+9/BPiV4WVy93snoYiQ0A0bY+bKOpywBKkoJl7DpI3AEog
mcepRQwA5XyZE7bb0/33rbVrMC3Iq8gWespo66BJKGpPAm1jKa6NcB8MAShwREOzaa6eshgj4twZ
XfdkrVbfxE4W2N5hPNET9ywB45Y7zvJWnWARfNvnkWDrxlqOv0FhueAWOLhlPUwccvCuxsS/W8ZM
x5V77h481oS/FMKlK8EqWvXCxbfueXIBBUj9TaVvO5dWl1JEPgEEjxKzgCUrz6I8Sk5Wjz3z3ghY
KzYlTFA+mDD7kERrxqfs8qw1CP/Z2uiWA5p3RieIH+ttx47i72ToTghcNzVlSgviY1btXGDYr5P+
UIUvAG3SVAkB6RioHZv6FMRXA8OgrHxoGKsQW58S9QE7BsuycN8bMFIYTkbNcsCS03vLwDV4OeU7
DEP59qpkGxGsGL3i7Kup9ybyTeLuYmTZi86w83gtYwXGTSsuI/ykjhi0ugKSgp2krOUi5NI+teEG
TpL4u1L8H0nntds4k27RJyLAYuatlZMlB8m2bgi3LZPFzGLm08/iP8AB5kxPB1smq76w99orfptd
/wTc/hzLNmkpz6aPUpekRIYmsY/KwjiNzD4Z7BmsnL7z9mcM/5UET5FCmZ4b503ou5SXtUFcUIf9
akKnI9NrEHy3Aj3nsxF/e/JV66+s+MZDPb4lHHUu1EX10s/6aAfIKz+7d4CyrcWOez+Vj7bZF+pd
n95K1hFRSm4lgkHvkKqf2iBr2ghOk7CWSniHukz3sjF2sOG3Nq2RG74J8+0/HyYnb3QK2uDrI2u9
V5t54Eh5CshVyMNYMw/ZhSDNR47m2vntk/428ZT63LoFcT+a5DPqzKNDn2fP8D/K47TCr9vEe8ub
OEvs97KYu4cM3SiyVFtHG0gPwmiGC6WsfbzqfnlsTYXwKg03XgXcprTYyeS3LCv2tlT3vqjZU9EG
UMT60H0rE0e8kexKKe6dixkmRZcYNAiAUudQJOj7Kdr+01YFGylX1vThZ7cKl0iMD1yof7ZOhhlb
BVjIsMuyNHzN3GFNFN57Zkjg0O+V9JAeg0VxpudAHkV+UCpcCRvUnCeCt2EOQwlUz1TefhNW8lBB
eupag1WTv20C45Q1PlYT3EcZD2ww/Wm6QOjGTQwVATPezqzg1ZJCGgTFsdbMZQXa2B3x7c70Naan
5sQkMjqzpjLeJ44Lw715xX3Cctags881Vu2OC+Y7WmXzdSn756Gpjn46HAvbT9Y+N6wVgDY2rHZb
J8+MdFyF95k/go+1xLH2GGFNpJ+mjmOIiEK4GvO+bWTHjpZMH/4yiFq2PLORgqPaGd8NQJ6qEK/s
19eqpVhAxTWJq0SHKiCeDAHt2rgMgmQRRD9NeGI37uHLcCD+eUwMFAI3hFyolP/bELAVM8ut7Rhn
u/aexzDEqx59SZ+ZhDm69tLL+JU0hefWZCe3yHGgG1Qihvs6+SWs/mRCLUckphEZzKfGfezem/EX
5R/T2v9wm+25YBkgt8hqdcP98BCU1dV1GNXZyf3tNEYWuBntxwPNSXUFJ5O5m992P8PIvkFHNSXI
yinoXSbf+dbs4RgG9snsqSuYQTK/C89WcyePgkge05rzs8xFJrdj/Agre6Vp0WaYUqLe6ucKCG8+
EmJl7Szm8Ya6ZrCCMSCP3Dk1rdykF9zqxwbneIHQf8kPpOrOMjcW1N4B6cL+SFwpQZR71b5lI5JV
I7115PLJao3QzGy146SchdK8d0N0m1Tv/mUuyEkJyCGzAcYWI89yHbbfPTtAe8Ck1/jWqxFh/qbr
1wfWdgl/jgzjwOEvNc4ZZXN6TNTzUNBjk7Xu4EoozDXHdHtr21c7eR0R5ft3E3gnpHm8A6CuYf7y
SHvuvrABSfQMYbpyHRj6W9l7QN6apR/9C1TAjW6DjNx3NmybCluZa5+6nPmR92uDhRhqZsLsMhMN
8gr/rMOntE7pI4sUXFiaASgMP4X/nHWn0MSC7R/Thj34TJg6BVyFU/XFbO7JK7KDjq6oZDpShRQG
vE5+4fwzQ/MABYUw6xoMPP7Y6VjwH2GlA9nUT7ni9ppy9YH2dS986OwlXjZ8F3zKJ5Je3iruxmQs
DvNjUgBTisebTixmjN+wQj5Stz3WdT1jcQKh3oOYNq8BEkbMMbbNtmIqAYQgIr/sqXV5q11RQmmi
1u1MYlw8+8ecV73dsxT+0XNxLSVh9KyA5Il4eDN6sR/L8B4VaOhqschUtxWDh6DSXBWNgYpercf0
VuJizVRSLaomeC6N/JO4X4zU/cmRj/aUDTrC0Z4pXzWuonEu+NyD0zdbB2JLgpkz8KiTN67mrKqJ
b2ZAARa8lOhoLF3tUs1YKDT7A35mJy9gIRlCXANmmynU36nAs5G05DbK2SbUgCUOFxKmwhyB0uBu
M4c5NUo8lyNNX/mvJwwHKCEKr+E3TdyNZ3dHOyIicnzWSJUlYXDBuLu9igFMqomffe0p+q4eyaP7
WmvG2i2mLd4+drvpui7qF4tVqlv6e9DQPV3yZCGdlJg3ToH8dZ1zap9lvO+ZKjbCP8RY7mMSg6Jh
WooQ9ivoijLq5sDbc4CPb+JRseapdaQts8pYZopwzfqlHNpNPkwveoDqVcPYxrCAVBRA5syQtdS+
CntlEAnbdc5Hhzu+953ToMptV2HRAivYM71VZGR5UboecF6D4uvVtxXh2yahuoqg8fv63jDqQ6Hl
mMN4s7Ly5JoeEoV4BCiko/HuV5b6TyITeux7Sg6NEs4gC7umx2KRfEXpO8CPERN2qmaYJHUGBgc6
TYsoeffQi2RbGHJdvHZk5pgChQSTNYGionQfQZpQmeibtE/3ItrktfFPZ5fDpN5iEYbxzQ2+9ax/
czW2MORuXRLZ77vmv40tw7EmOGTofBPx3jIo7B0AH/gmfBBgxhCuzJ7k8+IwWQTExVN+EK3HI8nY
CFRYaQ9I2T3QaQ3aT2S/0IZ9meHOhQdOwiGyKVJhSgjZ6ZcRNquGJTx4FF/b5fGX6Xx7ExtNzVa/
GqKrCT+RlvW3ouHRhs1ThABa0pJKSkjiKTVALNqlsR+Y7L+DHg5MiGVmQrpQ9vtixJaY1XxjAAeJ
qEi9BgACZ3cU7FgDv7s+cBgPWf/ULF9TzjI7g+yWMrETOr7BKkiP9dAhob5ntVqH840nhok0zehJ
iY+uQWrUY/6vJwbuDasToscQwRBwYK1MgWUNw3CekTKUMyUqkndfpNvQat/mPNcEpUvphX9B/hoJ
wR7fOti2cfD1fp+QLzcb27Mk+St5Y+LK2DbGPzU4v8BkneDXKtFcEzU9MnFv244/oHi3xS5Mu0Mu
TCZshnUU0VF0jLYzzJyIelvFXmYwyH/pYUAGZ6eTX5NiMTywtq3a6a0J62PVOsdRvtRBd6h5qhM9
eOaOehPudA0jnxRxyMaxRaY1bSVtnGkQl6SxNIHzOE/DrXYkH0a8GB5LVt5DOXt2KI175sEaLqxZ
pV06NF4sOAoTYodMkC7A50I400DxYJq2T+BZA7WrEXfq+xhSfMMKB9tlklykf22Lq0bahpeR76yj
ZiRoVFvJfnrL5bCZYJ/Yg3WDX7Lqc953dKn5hkjKzgj4XD7qoNkk2YDQkkWL9WVwmGdNvrW4jxx0
ZnxkA8OjxKMTfR/N9Sg/23LaVzZTtLWdwoyMps0A89nHp9UGnwnxYEixoedsgu6fHNrziFdaBm8t
wbgTGm1ICqin2O/haAG9hyZeoOikzOMie8+T134DoX72GA2vofoenYvTbUOxBCxEgjvuxjJ6thn9
NMydyNNRuG0YKlJLLBrmLgV6hJX/U4GvZNgE2UZfIZ8L0536RfzA3K/vtm6+S4iSRArcMkMkUovu
8wmjL5EOsENYR/XPHMuI+szhh4DoAUP2xCPu8yPtzQL0RnTMkglZLeYiF7FbmlBo5zq8jLlojWnr
z1O1em/ti5N/mybWiE077AbxyvmHxbSK/1TPanKX8JOMZpUj2i1r2KZ4zH2UrqV7wJ03AoFJotc4
I1/4kqBWob/X3aNvAmg2rEUL+VNgfw1ZHZFyTUYO/63FBBL0KMRa86FQf7YAXxvWWLH7EO1H3u2J
L4/i8zTgizU3DuIkXlsEQqS78hRLVpyZWqu6WkgRbpq83QZeTDnm/2S2xv6v4rxSOyA7TF/oGHV/
XKdh+0nE3L7q9De7rB8FDIM008vNUBm/ovA+NRBu4SC2Yux3KuL1P7oSdfkcQZXgBgt2ykLKytBv
KZJ3dljDADzKJTzIq56U/6NBkSmVArLKYnbWeafdi27bnz1rSUhRsManc+se2uqCpD92zj1ULXA0
7msMtptcYdJQm9eMOLzm0lusW4f32UXrr2kzVIbrjIdp4TlsJzDyAjvYmnINy8MZnxtUhGinMCeH
WyinePNKa5tVa7hjbKzYtGMJHMtzH92N4Bz6Ww/LVYIovgk+nEtz8SFfkRDaLrg4Q4oHuDSPUD6z
Fi4D0nI28wBhWNk0HumpEEs9XOoGopHihhDWSfDsrwrjV8Fk79KHEJs6fHXhOAdcDdmh7T57B1wM
BMbqOTOXgzjk2haEei83GiPR/FCtjR/GDfR/lXn0q1tN52kTsGiyOG8QIjFqpoH8ntRCjcXGQEwN
aNum4UU3QvYUeLLPqlnSrENXMG58CNWPfrHBsrPyRC2IF8hxd4SHyBJ+P+3HOg8WtngPrXot3Wnr
KiLRsNvAKtA4kSEi/hG/qj4KbCe4tplMiyU5mYN2pMBESmeFy+jVAqMnUfYtwA2+M6wvP+yX4pd4
19fxymGA3Oc+/nQsvW7kklzQLqbn7NPNDwBMKtKDIAvA5I4QuCzkb5+u80O9iVnSbcSm3Tmf7Vcz
nfhl+0qHptwnL1yGObnKTw3DQUIOwiuhnPk/tJ/+frCX8jMnGsVBFA6Idd0kWzygjlj2XxAwI1DK
T8O408TKBVf30dfnvgbUYfSbGqtyyPotho7VWfzv9gl5DMKtxXALo21vsZ1NNpONnRh9jBxf0PkV
J85bmC6QG5BBgDN0xb7mXoKBVyU/1FYjyzDUcVH7NLyrs/8q7skl+MHfVFIkI9EwaXkerGjr/qvm
kYJQQzRecZBfKdPjJySXPBIo/NYyXLX1KolnTT1PPa4YaLxxe9T+QGYqDyQRziDzl9uAY7J/cuGu
0TD0y469ZrsGuOuwYSVggVkleAcQiDuGxQh5rAD85qYU7z2zXcGH/uu8E6fAxY8x5MmFBEV31H6g
1+SLwzEEHFuS3DuUqzGm2X2OrHMZf8KYYueP/81xtiUGErv0Dm7isvvB44H2vjWttclUMo+RKff/
8gzo8qJs4UkDL82aVRQhEp0fOUI7gTAZgAqpqdpi4da/iX0tx2LH2UT19OYnvAhoIUsq/5Zfmsx9
WoPL8BAoxVBCDbkMEnvtgYND4S3xbQHCWLnULlmFS6E3iRnE1m6Q75X4TBu4QDKUdbb3JAlWC41j
ouW71EPbaM0fbFZuRpQMs87X25kapFUaUZPLmn0rog2GqbzHrVqnzkur+qUs33ncuvyt81jiNxOO
l9cc2oAadvpIfNFZs/kx2fDvACgwGAGB4rd7Ezj2+F1URw3SUbogESn/ZqCWyb3ITggyHWksHHV1
OQCiikUx+F6iZS3lX1IBH5o7tSFcRnjLODa3Gq1fMr5T8tG8OqRikNherRICAaAvYoOz+LHr7Jj1
HzQPRnWJtPJtGOfgYwwVeb3rJwdhPchJ56ant1r+ariRqC7TTj+AQ53ITNH+RWWPCIorGlW3yPX3
mXPiWPFN0K0VmYNbmFcXYcdoR1C+gWhgnZ+eU+OSqee5xpazEhCQTsdr6TBmZd3vstx2CWI0HMCW
4yPP7ydXA7vnUA4TQ8o3nIeD+3QyzeNIHEkcASiiqnfZOTVI7+rpHmO8ssPoPGccK8R2zNiWpxID
k4eZJeuKRUeQTuKRPgd7xnnTqBsdRHS+O+zbrD/BbdubSbNerofK2+nTKkQK7BgUjZznSvlLFtiB
8R4JmCbZXYOvHZbx22CWbyTwlAbUzcqvV3mqvbUGkZZ5+tw2rxGOdj++eq3Ezs6yiTyujjMfR0iN
N1I05VpBA2KFnfS/Rttu+e6ByhDu570i+KlcRkMV4247RsQnLusiKBij2r+jbz+6VvIc2fpSDxAg
uFbEyaVDVMMpasqR9BwKtQIB0Zg9POsUckNU+S8SyvoQwnRx7lTI8HLH7p9C5AX/INbUFvkyA+bs
KcW+0z+QlTvdAWnTk47WBvnXWcu9QxTzQBeNsy0QU8UJC5K/gRITHHa27dNpIbHSBRlDKIy2gtfc
JiOFCuXpPScLbdaneQKUOURY/8lglcWc7Auj/EY0PW5F6pkKYYiEbgP/z9g73RzKzFyaTljVsAGr
9ugyh+EdvytTnsqE0As8DlGiVt3wM40CxYBNWAm1heYvPWUvOkAYJeQ1Pjr4udBR7LepDM8Akd1i
b4W3Tk4rE4FTG9+tBqfAgMHtUVU7v/AOCcyAgHiOsEF+j6GkAbkwy+D0KFwpeoWsL6HzYOQZZ3vi
luFt108sFwIG7hYqtm4RDJ/SZ7bChdr0wUpHfSIMF2kOG3rGLHX608YHk2112nwgv3YtNmxPJktJ
N6rWNeLvyWbw3y0k6+GWTtqdpVaNWjMZ0im7BavMnCS3gouG4zo7TKySzWfLJFcCjtXdLBm9sfcX
NnYnQSSrYa0M60v3mVcjCgPVs0xk/tOpw0jkHTasHFJezyjDnn4yndxd3d5VPQu4kITccMucf4Oo
dsy+cvXaID5JKLh1NsLkmq81lMJMzDXn1zWrNY/n3sWmEeYdZnuGNuNqAqpPXmoJ7ppfRMVmMF8U
BrHQ70NhbAKfaEHvLqEEes5bZhBWBjUBENoCuiEy4XHXsPvTENHJYljxDnEf5EfSZbtmQFhJtOTe
RR7oOag6MabO8GY/WXhCcal8e/A7T41DFgYja/kyE0RmnlzlIiLgSBzJo6jJI6+vk04LiGA1xV5K
gJxBFdgwgQBVQotiXuas3ixmXFxmYK66NSsLNjg3N6alwgUNgg4C8p7vDYlrxkKwDiVwoZYgX+jl
CrHryhXdLkI8igrQba9tQK/T7ty8JGyc0ac+beirlhK+3KzYm3UIAVQtkBv8/mG2Ro/bYDayCmfR
1iwgzzqebm0Wg+b7gdjsiZIKoW3O5RSBCYT0WEcfbAtTZAbwMTYRY1uaLySxl2lCntfYC5s3nvW9
jXhq5r7liBksnSbOIhye/abn5ZCAX2ItW3Eo4EtkoSFQXExkEcZt86ybuE61XViuu+yz9dkE6Xd+
4rOuIZGXRL89lyY6a9TQOSFTLbLgPve2CQ0df12N2jnQP1OCyk/kj6RLIFauDklwxNtgAoSCmRvX
f0lGE33yZ1UdqgTsfao64JJvsWIyqwweGYRi/oNyVNIFMuyLGMWFiEn95G+gO67RC3p8Dy7+voWj
ewzPIxa19wxZchNjEEvNrYE/c+iuMSuwMim2wGSylrUTE2D6e/Dj0/jUUXqF7pWfBl96b+lbfocj
ryP2C/QrdEJWpNa2DTAaqKHhMNtbi4YSzxk3WXCvrGSnRbi+5D+RP8RUP2uWu4hQixgur2hSr0eK
06JXRL7eU+1il5eKl6W2/3w9WWrlxgQd5iDHmtCa5d3v4Ny1mIBeyUgo3fjdtM0aaFvkT+hc4IYz
nmYK4QSkODTKa0M92TjQ8FmMDX10OK39yF7gfe7t9KJ1HiimKuVCIFsoKXEAO8SORtnrRC6vCt03
M73C8jm0yAGB89Q+e6omJOEWjGjCW5mEm/l3zu/RveTyrQxreTIJ9EHc2LGo8ox3XrvGIcadv7gE
6Itr0Xax2lqXsPiuyHAtUFBwGhSdxUq+W+0g3vesNS8DQjY4pk743nGuhGxme8RQp7JJDiggF340
LKbpw+HwnmmQkdYvTrN12gUZ5yI+mkuBxrtykgFZ/poVvPWjzFFmIuVBWuaUDNr3/Ls9M4g5vB5S
977haDgxqcTRUH0y0vOj+UPIdiXVFIqe+Y/OCA/AayIyjqlFmFDvvkx9fvADmv3aPTItZedgPd1z
6HQATa3gBiciTl7WpbjiYxnVrqluUfEnixjl7VYz7rmllgbv+vymBhdeXEv+mfMZxQ8Mw/pM4MVB
11/T8AseHy6xEZrmHPQe/RF93fBRVNJZTGx/I7w8ZYa96IeBK6nGVy3Y1ba9yIFEkzjkc8WN9FPo
ogNnHcbBqizqh+xpbOw/I2ZJWgz9vUEpZNnFb8a4OkAH6LDBtenU/BaSR9hvx0J/rkX93Ab1Xmrj
ocJyUTffIwoLvfvGEuLQkPNfEGQNjJ15WFrpHk1ml6HJ/Jd6ZKzrQx8zPZzk2v5s8N0LqjUDOUdd
PEKsu95ctBGro8+tF+9+ApLohalo5WobDAVM3nXWVdEFuN/GLWZE/7RX1i0c0kuSMhoIP7E2cG3j
oLCn34ZQKCh5Y0uYn3nq+wo6ZXQWaIsjF4xueuzdcG/F1Sv2B3QQCghw+pFp42aIU+ZN3VKLZ4n+
sC1NXNlxdogSpCIGyYFheIsaCo8d0s87yV2SlPXqIRkQAi06CKgoboP1JAm15wIvu0ocQhcCWvBM
fsQTUKX0X+Go5WA9O1WMl6Xf1im2UmbEXaK/sJO/ue2LKkcYKCaawVXDodchFpYcHXZ1L9UsXqu5
f2YrR0RKExNSjTqVmDMNaV6Sfk7xPbWQ2aqXmA4+bHhHb2L81UyALSS405F4kUSi/VD+VxT73H7R
0uxQS0t3Qw3GxXZobLhQPlgAaiGVJzs9wK4hIKCMbN+M8FTn97Y0lyVLB6RoRI14WLSr5qtEhO5M
aufi03GTpQ+NJnO/Ew6cQRicC/p75QRvRmkzF6xXABcAHbBgAWcy4Ejtx82I5rpMTNDP9tq859xU
8VgD81r56Ii59IOE3LyqODgsUoO42rq1dmzlcIzAU+fxuYgRsTMBCApCgBpKdcVkSN2JMtbNuTCE
a/CIuFu1r5Y4MFTLgbzlhJlR9cyrMqC4n+G4zRH9hYiCZJK9myHYueFrbJNT0nwpZFbVzBxJjJNT
u6uelYYYHgW7trkmq4lQ11gn2Ja/8Rj8SoQztN+UBgGyd/6hiXkZz/J8O2kXU79bEQbcCvNT+xdz
V7tWxrO9L+RtzInJ6JdGt+lcZiPmHZXohulD4l1y1z+Y/c0jgMG2+1NELuuY43Hx/gx3l/VMQ4CG
1OzBzA7OTRB/pmV/D/3gDf2XOzdgfumT4+o7l5GfsEPH5gFhDCLzwOer+Gc4xW4Z5IQqnF7MuakY
zUPORtmL7JtppSxK5LoFGNo44PzrmNhiwgo5x9h5AOdkomTbzlbwHnaas8wn61IkBru6mh0ua9kw
KZ4jjNpNv9SZTVQlqUQGLqT3IT4V2PdTjU4neBgcA6XchQ7FumzeZ2U+Md4py25j3gUMbK3GLzSW
OChTDJ/ZSbdY+5cv7IA7bJ+K+rOIw/eYt6aIsFLAkvdGimCLLd+qrLBzDfQKWQimz+TiR0Re/s39
pZi5s49hiiTOA/04xMS8ZfmSz7zWfmLUowofkqfltEL3qHy4iLEIbtGJefG/AtBiAW2NRl6XLR+T
YGngXJKsPaKy7sT3EFlrpxh2cq5sH4jJK2z1vVVvlHJq/OEOEvu93V0kF+T8/XfsJkX83oas9vd9
hgd6+hX8nHyfHzt7/MYNzkNF5lj60nJvJAi9Qkbkwr/0bD6d8Ka55XEAh8Zxu1DOi8KlIhQFUqD2
mFKD9mTE7gI2x/xmWWQMUUiuXK1cZ1zLivVvk6NmLbRNgbqdc4R2Y+bG4htMjLuPHNVzaIuGTYNV
nqKQyXCTNGCFy0ObFkhVbvOrAm8QvuHknNUZ7QGCE7nqzWwtJo0t2065wQvL4bXRnQLicsxq0xeY
A52nSFBlUtf56qVgTZnqA0XazUUFHgKs5Y0icQPTPEMZyRDlNM27Wgs1Btv7+T3MOFyYcSHZdkCp
B59+6r4FJJfxP8p8JZg/FGV4DKuSGAZrkyI+yNiHz+w/0qmYug7UN0JnGZm7bCohaPfNwZDZeaA3
HR16+x6hy8pEEZUUeyerFrFPUhmDI8ujJEBBUiTnCNkFm0rkeXx66api9WEWSEq1d41ZjCurUxXL
gy35+JHy0AoF5TXrr9BXrP7sy5uR9YiONxGrVkIsJm83agglhlAeDbQZ3aURDVclZkrNGVG6o/az
5S7mr5MolRuHeOYX8O5ADDYTI2cnjgFcRFgkWJJw8vOhiVpCz1hX4jR/y6qZz0UVB9c5zISSnKKt
5z3jo9vPJ2LvRFuf9lNo765THXlqQv3uJcOyDYm/4iUooBAUeEkUW5RA/SkW2E59lfmbU//kfIkW
0uxwJKhzPqUjr3oNUDRQHTI0eVGptjYZkOrJYcZ+t/N3QB/vpCio6cqEXx4CsiUyNwLDIglZCLYG
y+GsvHKc8sjUBgpqhIvkltfLYY45V9NqqPVVyT/sVfz/g3rRtCsCnEVRF6f5yY4sf9mKuwXraios
JFH+qVC4YjE8UydosjuaFpYIVQxLOk5QCI1EBMWjaRCzg2tMMp9rtPaVR+a/z8ni19BOx4bLRutm
Qnqe+v6mU9t0EzXk6KDf5fnueMc9c691+xEwaP/P7IODV5Sn0DhJRjIp0y93yLaytQFTBEcPB8bO
hzaZa/HntJskjrnC2pr2r4qABB0MLG9ZDgtrNL2DUfSEzp2nhpmdcomi4WvzJuwlMc65ioWow3Eo
9E3bo+C5aQxXqqjhEQFVE7fdpU3kc8xChHc9tKhG57PAJmxiQKuecFvOD1dZY8/kD/bxoxmGVZzy
ZOPcc1mEclNNBAEO8l/vyJ0HvYx8ponM9EIxkE5plbLa2muj2ujMIkxyXSrbw5IMbCOHkGzIYwXS
yYOe07AO0jDoE6YkxmAnmXHUBvjOu8T1NbLWAYK41rpqSyydnz1KjTUfY+/gN8u+Q9/YmThvUjpi
LNReNG77hqkeY0tXgLMu9gKCx8BesRraVS7ZPoiHnd61fq2l7VZSvpTDdBl7FJvZhc3xQcdYgtm0
7rY6PvNRHA1vpxWsGcfdfGu39O1sNl0UWpku4HUiIqaTgypZj0Qd6/eGwX6dUs4P+jHgz0kSnCy8
A2LiCY+esaTL4Kis4rOdncIuiQ4ABP26/ogDPE8lg7P577WL9iBxBXZzeFFQ7Y1+uBQwKq2GjJDU
+HF45fi6O7IC5hcgj7MPWV/rYbjYo3POMnnAQ6Q1xLlzplUS+3s12ySi8DTzCCqgtVwbgAWjvRme
+A450av6HqGrouOQyFuDdD//Wx0WeDY4AeP9PP2OeDzCyVvPP13NZhpjAoQ0T8ztForiy6U89pMv
B5+j1589rCADbWE3Q3Qd9cZv9PlzBbkU8+Exfx6x/qtguSv8nBrVQBV+CD5CVIL1XWc5bXIm8v6N
GuljPITze/vfDchrqdH7caNUofUEAEbi2LtQZ+WBvTd9JnDpJC/uGFAlkhoxnKea65AaiZ3cx+DP
Md08aahGkXHkdAjzAd+5b5p+4u+Yv6BR50mz7w25uNG3JhXlPKxfczvlOz0kaGLTAHSdcHSiCydk
Qa5RDGEn6KcZDYW+MOLpUGqFSX72wtCaAM5gZQAnpt+NtCDW0VXIwNlQM8PbzfEP/osuEYbC8FuH
1htkQr0/JckmYToQgBegwliTz6gPs3cxPqPyAIkC6m9mAnn2hdB7fhtRgaTZa/ZWI92vnd3/rb5r
2ELUTKcYQPEhogN57rrPmpxZuMjUmvWO5M3uAwL3OxVSnb+hkoLFJqhLPwOTm3hZIMNHU3aj1grT
Z76HYTzM6Rj1zu6eGOmTD9X9cx4W60BxiZtdHTKYZvVzRGpYs1dlYmMuaTj4PwGIw95Kjo9XoySX
k9wbIiFWdBMBx+U/7M/mB9VizFdqbvUeocUXMajoPZ1ijTeV/KOgn+H1en01EYROG4kdIFuMf/Ar
a/mmIB6AbrAQ+hjgcYDAJ9rRGutjS4EkEVlHEdhit+Sv4BCkvKGw8Kx8k9FiaGRohU7z7nX1cZgG
prtUdTh5zCj4iNi82kaMuvLqqIFgT/bz9YMRnzC/BLwkklmmnk+haJau+imzt6rDLxx0wLEG/PlI
hRBtZxxGtFUZ2ComcCWt63S0iGCuQDIRVsNzbJcv3B72d46TfGLTR4hij/LaQqDbsII0WyxqNyYa
bJiXje1hF6GR4lLA7NAp4kiZWjssrYYFEPz8Z8zMXVRU9tOpgzyqGM383zKlOe3Vt8YdNpnntP/r
jOilSet1yqA6bgbm+dTdY/URMrfynG7Zr23xYukQxKwnaJI2LjUJub9oN3KAvzqwaNlGGuNMCbUt
3nilBUBpgFmAzsVsjyNYVFOotaPeMzFP1cnM2jHW0LBSK4w9c1QBWAtvI40JEf+W6USODWP+mAyE
nQGdqPC/QtC1HL0kbrhRuppii5qhJaeNboYDjMlBWQ3bAI1m3+ZvesVWAFJag3/tg5+FW4bAV9hi
EY08K6F8XsAYe0G6ZciMdPQ6T4pjwFt+92qjXPdGfZu2V6ahfHWppz3HzbSdH4GpsNcNBJ1wkCeR
qwOTlqhPVwm0PnCGCpXzhFC9EHLblLD1mLciV2ZyQ7pCuYtctDyYG3nkJic/DnnyVrrl8yDgJ5t1
958RbPabRXLCeX/QGBoEzKb4qg9OGyEvZcWgMO3k6pFzVabGJy6HEhiKFqSroQTKY25dgwooehAR
UdAV1/QUhAbt8iTGAYUOqTymlGIjDNsZrLe3TLGGq6cTJBMzNxoPmYmOCZV2p4ORKlgihWTquWzV
Jk7qbhpWfFaSXxJx9+3FPTLTHbJv5hBMxgm16yF2F6xqGLIDzy/GVZHu58G7w08fcZVPu8WEft7Y
iZYhgndqLI+ECdTL0Pj1Kz8e03q4ORBv7TiX/Dz3y8lrF0b/4oFsIEfDFQg0dPPU+O+NmiiKTun8
Zx9Of5rCgaAPsWaEmybiHosdT6jGFE9nlJ05+OetZxsFSVHt4zktlzF5xbXkUenOYAqtNdc6TlVm
300M6uIxz9oKfF1Z8qjnuD1+dGwQPHb+DL2M+K4mHtI+Q4yzzxq2HgV9LXR9nsZeHGYSnIn+CHP0
RAgKjsyeF5/hTH3V2g3rg4mqS1eAIfhsvV1R3XpnK73vgndMh1hZ8K2EFw8CR7TCll8eEWUk6V3n
hYgSFpPdNYj0jZO3y4FjR1PXGZyhJSdFpF/A3+FiktCzdccRYQ0bFJ5EXzNqQ7pflPHOYBrt6cNs
4EUDigU5gW5WLqa/LkDGly31viYwcNwbFF/zVHx+hd18pZfVWmd3TZOL48Ez0WAaUMUX3Ip6xPGa
RtspQr7gY+t84I1hYD67yhliXDPmuLgOW7zIZoYd5J46075Nv5WSW+bhclQY11j4AibGnKIZXy4b
mbT0F+NSoKsp1IvBjJGevkKl5XTGmgm6w/zXtN97eNrcxTRMznKiyO5WtbZvYtxyxv9YOo/lxpVs
i35RRsCbqeitSImUmyAkFQXvgYT5+l55owevJ6/qlkQCmcfsvfamhTkTjOxF03tEKFxXh+sSEzt0
vxDusey/p27eedtWMrFG32IzxxPDcKyGu4eGAn1iDwzBhdFfx81HH9PnVsPZZJERA6QxqQHzEizu
MJ9Mm42Ny3y+Zd5ACLp7p3iaKyBXsX8MxutsgHPnjZQI5dlENPRAsK2ZDhvAzDxkAQSvmu1Kp7Nx
eCPLET/hTrBfrquLhc3X9X9svsDIUXza7BAJInnU6hbXpG9Za7VyMz3sNfeAWCKPzy4sWbN0e5VA
Qh63pZEAAuJEv8PbaqfzzGViNMmnzy9deI+AzafHIjEiXSaUrOZEf6RN45Tb6h5jb6aKRXPlhKto
APos5+ICzwy11ZziPUEGDP8TkPMsNaPwHpFMztgdmFtzmpHVdeMlSl8NGAeMvyeYiMadw7xrNuzK
VrwMcVrv6/gDxqcAGBQJbc+Gy45GqM3MHolh4QpW9+Vs0nsP1dry2OqJk8ewm41XkjGVYVKrFQeK
y4BBjNqq+RxdBcouvgR9rhEXTKs6YL4U8RgVB+gFT2Fxb51ryezJJQWl0VDfztfAO4flBdt1SK/k
HzvfhY86LOvuJaT7c4nFQXgjglUsZjL9eHX1wdyXgY+2sTqonWjbVpdGBQXgOGc407KhnK+euARp
fx8S0jwhDBcZJrdyI7sdacgADYo3dSCm6FV7vG4B7L6Ud0htuExcnnWxyVgu0RpXbbXoQOrk+EK5
78L4oTKPjPGuPrZ2umusBpXfF7Z6ZRgbl4gYQ7q4ASqGg8k+6TFahxy1JP7INdmcTX6PkO/BQ6G2
QCtPo+yFEUAraFHYR8IMDhrpN9plBIqO97rg6OVkxLPPpo8d4hdwHjcRKyYYc08aJCglZIP8VwVL
biCtZlxs0ogtPwkYs2GeAKzxNKdbPz2NVJ4lqTF2VF+0XtvWo78a3IyoTPZnbN2tsV9akJ8DNFfC
fwfXYijbaA7hrsSvyB3K7sBY6DGKcuSkygIu5WMMec55iJW6r/jSI6qRCLgVq6Fyhqm1Bd5D/TP5
OsovlrHjiF0WhqJ5T3jCUriO6rSTj776irA/i2ebjFx1lpo1My84Dww4LRcp3E2iRWOkp6CyRZ0v
hoQhZyWeWjtZCrbVXbCB9RqjZuvp5VNkvfmE2hkpSXORybfdnII398X6nW5B/9GI19E+cPHEKFRd
vovCsBcmZbA6h/Vwfg7chGCc/Fyi67HsW1tCUttFDHNrJi9a+LD/23UiuBoQJX638V5L2cYlvMSo
A+j1av0iETHPTJIMPoraSzdTSLha3hnf5URn/xiYjvDOVAZJN8V3B79sNvAL4K2oTiZP0EAEFf4P
jKmY2P+7ZtDCMdmhHorxQqbzWhW4bp/ddKFdax4aHTCawUUxCkXwXCOBrgnxyfZhXH7bCBkb/qqZ
5rRuYpVqtQE5YBXqDyuEcW+zia50+c0seVMhNHGobQXHzjwBKQitdRMwMvdR6HOaqHIKPkVrmAfP
GfHghOXSoB2mxENcEyIkFEQBN+yJX0eiHJqyWodcI7p1qbttSdzpCJ8lpZF+7cRbCoEEYLwaxOwS
7+I679awdikqo02DkcbZld0rpuqRODUJtGfjVpcc2a5CUGyT6BpUz7ZG2veR03gi0ume1ZfEOOnx
CQRtbB61+KVpfhP3oANTjyg4PB/XN+9A3z2NKM5hQKI+wDUi8lds3FN4bnJYWxujJQPqblLBeu6v
Fh5amDJBeJ7FeXBfNPmRYAjXn3XniQH/kxEix31hkMJR91FVL0l1nCc8HvseYZX7qHMecmYThX31
uvEw5MpCsm0y4t5mzpZfTzsX9B99FG4mIkL1koaAjaxeIMfm025viJ+QNnzk9Q2zfcxPEtefTvKS
15/4Ej0a5FE7oXNDrsxgIfZW+Pnm8uKWZ59rSXPKpV//BdabH3hPdvuvKFc5OJ+EZUHBoW4D5OwS
hiQ9CADcuSHZ3cO8syGqdCjuGCavJItFYgEWM4s2OeGaKy+p2MgE9vEKOPCE/d4AasXDihiRVoiu
nYd3IB87lSRszF+cEU2yjTQQga8h/GNmbdy82nYuHx4I+5Cf/iTqDPImUMTgwsymBBSsrYxfFqpp
eIjQWUf+wUcYCokUFwLcZ3/Re9HTRG8Ho4qRRWg/1LJn2qLepgzhTi1w+8SL2jqmfGSa9t7r4KuA
G/HG53sPo32NltrVKPGYA9Qdnb9gVVE/d3yRMxLcwKOMocyRiFItPmXy8sqPHIlJ9po316jczOl+
4Kt9lPw5HVrBaSifMTFC36udrdJwZ+tufg7rEzxXEgM85CM//JZd91PzGZUUMi0CaVSiOEFYLFII
oSTesbwU7z0Ka23N0VgCR0LIXC/HGTERcO2vqP9xxbtUwC/A0dE3RAMMhPihxB8zxljs3SFcleIb
ogR2SxhBzLKo1djdHsOrfqOdM3+ag30CPdJewmLBVLH1X9z0oY/Xtrw2YfVWYG+eEOzM9mfKAcno
MyIRFC0mTQj66IJGjmCyteXyO9bnQuRv+jsxmkS6LZ2U84yuKOunndVXwLWeY5+KZWHZiEjaZauk
q+TWTZLY1/lc8cvSkBGaEuTHWkKAvhBFb7prn2rPWnSnLueXNLxj0HKvxLuIsDweKgKdiBtjEAru
wMleCDyH/uWmRHH6L15JJEz4Z3hvBi9Ck2A/AoLg4qkg/bqTD8l/PzywKfAkoCCu3JUMrxm2+qpa
x7l8quyPSqPPNf7F7tYeiIauWfapLp1wMgKfMiz0W1yIXMkGfW59z4x7KzbajATA/HX7b9PaFCrQ
pr/0MI4hX3xN8aEhTFP/NIP3Ab5Gx2DLm88aYqMi3gXVzcxeY7nhF0M1iADY1qGe1odRb1f+qe02
Vr1tk+Nsf5SOWBtm+yTtdpHjgVcWZrz/zbxrTH9DtyI1X03vkd4mCJGNE/dsMRn7YOQGqTXS4BL4
HEY3PnJzMTqkY1shkMz53IHcXeS+pCzOQ45/MAcSW9tYXQxC5mqj56MlwIIOhdYoDb+KlJcBTIfm
DLcmRqaQG+B66XOGyyhhAwgyiAvjbMUg4eN4l/bpJgEw0403foh1i26mlw8HppyRNS+VSyAfA+Cs
Sv/MwkNLmIOKrEcGo0wiuFmiaWKA1cSvhVH8Or6+1JFEuQhNbZe1+EBUbmdGSIID40gz+FxUFFXD
I9D3NdS1IkShyNin5CFk2Ip0gMJzl5gEpbXzShu8lWpIS7jk6kfDR3XsdOsQ0DrR+DilraiIPiKg
kX3TCOCd9ovKJcivFHVAd7sM5RaVM9McjxJMj/5jGlbr0R2+UlZG7KUIF9TZ4T3h09gmothmRv7V
kiLSe78Er8LZMXCF09ZpLv0ESYwDuTkeTebMOMwE/FG224YpZpbrW4/QL4O5toQn8i2w90dKhflZ
iHmnTxR9SxeLVYq6IMClpYAxRnhHU4vwLcINwZWTmRtN91aFZWPvQAll9kxo6pCrIZMGIh2KSHK+
Qo9xIhsSI4C0Nmr9Loj1Nw+bacHKUuOJKPyI8jp7xub/Gjbju164x6bm/qj8j0Ig+cmygKinYTNO
3Lapw0g5wUuIH4utz6WdcOTY33k+eHwokcvTClFXH4f14DodeTqMtbHnbYbZxeGQg3ruq/sovCcL
f9OXHW0Z+SSgoYRGICCeXcZ5KiMquDOCDScWln9zgNDNaGjLtWjRO1vHXMl0/m+81QE97Ov0ADrh
1KONiNkSpVXWKsPfWtdzDcSguwkdD7l8eDXFdGMW9SglOxmjRgeb5J+qc01NE0bg2Hx1Rr1ttEln
/zkz1mT1tcxTWjt6QXwkJTdE5Pv0VBpYVNuMWfDj7HAGVS0psa5Z/AT+V0A+SQ6br/F5m+OTw/U1
aS31KNO9cpBXkUuwsQHmdK7sokbGkk2MogPqiSgkYH6GqTxMqFeTGG8rI1us/RVeO5EtZrwHCXAO
IAuPNNZeEpLeh5gRBu41k5Kx06Nz3fHvG7QbHh7SKcwOMDz/7Hzeuwnpd/oQWyy3ofsG4KekjTXK
br76DIhR7V/GccYDIfyIfTBrzwnTSqKCwi3LXGoRm3e2LEOgE97mphdvm9QzukjX+Upk8GOk37i8
eVpm+1/KEK7Lp1ttzwtrPtpU8jW64PRZDrcAlVD5aXosy2LBQWqRiMaABATKOKfPPXEQHqyGdKI8
QmolILLbJs5i8egQalX2mpFIW+LmS4MO7IuE3m4xc9PLlxHB8Pzo3RP5qnhtoBPua3efY0bpRoQq
7teQXUUmee1jKvKa1Z29zNFSdszJkohXWsRnE72lm8qT7ymRKb9cgeZJQu+zp11L6FFTLFNMaiH/
Yoxnx4uXrBS3RgIWj7OJkCBSpxlSWDqgfP0OADUlx8CLD4PjL8W0gwPn+NGz+mOIAGrIpFOMKa2j
f0YNQkmkNjQ5ATPANSlvi43BFggUrMfY12N1PchqG8ubNx5Cb1cU4JT1XaKDaTcuiIuubaI9B7jj
eNAse3gfVNZrwnwV6ZJd/ndVa3Chw3/IUlgLVXTTdPTM4U2Y2AMbmA+HaYTl4ZnVSW/owFalD60t
/0QPAhp3QO3JW+8C5oO850piW5wFlhbUL4BW0edIfgEmTls9vpa6tVE+uGFZFmS22MnFChk416kL
jxNCEPK/lPmI1bHxXcV+tyoa48Vm44bnYaSYmay1G1aHuQHi7JA5gAV6yN8mezxMDX6k2fb5ep17
mW/MjhYE8NBNKlV/6VVHJpbrVKEemOvCymqJQqmjqzN99nzJE+vImCUMW9T/NhOBS2c2MJJ5MbV/
E7m/QbWe/5S6hbCbXeBcVLOMhmulwxyaC+LROGG59TlLzSjFn3g3ScLVBoyYPB79u2tG+xiIBDHw
VV2squLWmdYRFeMG9QiqRnCmfPSEF/KG6MjqqbJ54dQ8nF6GFHOE1wF9qhkyHyqC+IxVSD7RqK59
UJR9V/1kxjlDzxd403rmLahte9VJ58B8capp+CvT3UUpdU2YQKXzV2q462c86FgO1Tw5bo446pkd
TXoPeQJ2YbKp+rNgs1i+iOyadILISYDE3I26o687r935ns7vky7Vx+AwLc/qPSGIgIDZHcbjTlhb
8r5waEpv6ztvZqefQcQ1glE2mi+VGc5egD7TiEo6fcwc2b6EYqoih0vAtx7iSCGNHaJ0exk64g4M
BvI9uSoEX4XsBE2sYcmXGZ5T9KnsPmtQuGGhv5nZw2eMo1VkFMBbMvx5l1QE1jGnHr8ChH1BM+4N
2Z91rIfw/lc+M3NWCRAOaN+XHji1RGPQGfJAJzFD1jrec+TekphBXp7YC672oN2a1V+IktFP+3op
ne7Nz7VjiyjAYnroj0D4jKRConpCNKeFK9XTlxMEv3rYhI1cqOHCFE2rvvfPTWYw6xowLNEJmshB
UeGj6NRqlEVDLl71GGZZ74nuhf9PbHdk/skfr4JwYZfa0WpuvM0rU2DmkwFUliSKT3BLZESzNQBL
B1EXdRWxEP1W8+J3hyllqlOeG3ztlS82Dj6SJ8fGusbsJ2W258AySS1Rko43tIshY0dJ1OJaFPlG
dxEmG2uLJ5XEgI8kJVzXlIyGILQyW24JOoFLiQ6kWBgwN/HnLHWiiVP+VvgvaRgw5Mw4GavZTFJT
yL9Vx+A985K9V0Sfwwz0jePFnatLYpjAIFkcpM8NlmGzevi5jxev5xYsxoY4YcYplCnMlQNNZ4mA
mENv/hG5cos5mOfK2EeFcn9027DP9oMVk6hoi4q3grHASMHRuTnuVnQplp2mR8fS9s1MiroHgSvO
lB6oYAmd6Y230pu3SAWqep5HWIrtvhHYKvdDT4RFNaGnsJmAVH9Tj18wgNoVTv45zPJ1WdNbjx3B
y6QpOvyQXj68jKncFdK953VzyXsqhNgGt1csZ6RRMZtmUeGNPwxsTCVJAlXCQ6HZDKetaJ1nPQ9v
Gd9sN96RbbIU5oNs8EuCdqpPM+BmmGggSZOUUNVs8OXeS0GZiztn+jZq6fXq4t0r3Ltp+TffcjB2
C0J9p+OEANfRO4hYEBgDh3SPbm2D2veF8cqBAxchaNYxAiK6D/X9NDjJeka9CsMIanzCGWXMzatv
E+PYfyjXGvkgZWM8IzNROeABP4aaYQshJSBi+86MM2kgYq59vH3O/b+JbnJFVbPtsu9U5DsmsxOD
TfEQAIv8/uSyFkZ9g4JJITp//GUNmlt366XjQnDIeIWBw+Jddtq/zMSxgYxOR2s4U5HHAa3K24BY
L0auVSJhH5UAHB1D1dxDWuWG1I0SpfoImaHVNm9gvLSNpga8IJ8N711GJe/JaUba0OMe1ljYTUl/
mWgZ//sy2FoPNlAC4CZp8EPpa330Yg+OnBrxniT7ACQ09fKGX2MSE2tlnmsW1fZXYOP0ZCbrRYux
uVQ+tgCe60WWfNC8uNPnYHDToDyg1hBp954BIg+MZ02Ox8Iv90VVvnhZtdFZYef8TB0GI8J8WSVd
QoyHCfJO5LEW012lYGz/XPQC2KB4qfNdix6zCYfLdMjycef703e9rihbdTWN4CA0SFNQM3oqPRQW
+k6SfaBWWfk6ncOVDSM4ZJ6hDAtFpr1Y2Ieikcl1Cj6Hxnngu2FhvCsGvqzKhZBEK1yDA5DwMr9b
PDrVxKfP324qoMrmqtOP6r8RuByYofZCnV5A5ertZc8IBRZ7xpnipX9eZ23MZl/0m2rS7j0dqfBR
h+PM1FmYO0vba/bKtMXBOKPGZI3/z+n6tWy+5COx2AjA149wM8A2nKg8g57dSXgqqZn511dGvqhZ
aqV28DnbYMp8PrrRpm8x1pV1QlF9rymjatoChSojQSuyK7aVPJdKcM4oPgOB16GYaEEtCAz5jilX
qHKYKiAP5WVwC3wKX639yH2Wd3ubTyV35xfkFJERrLPZXIeGtY698DlXTAAkKKPRLcHEGCzCm5lb
5GIQ0VG8l3Hx4vNZKZS/Y+96CbdrvE1saTV+XqNnWAYBdcjTnRk/wkpB3SFHy8UcbtzCRvpKf6ln
hxgnqpQMjSDQHEMFXdF+LNAIsV1hamKcQi0UlOkr+skMhKBtdgf1/PdUJoa+wrLqUpixFWE5impu
Q/mPn1QeppmmhIUAmNwW5SLuh2TfQj71WX+NE8t5djHFXvDCWRSxGDgajOMTxCSkwAIxM84vpDTg
vGRx8jmfpmMRLNvkMPWgvQE118OJmCooZM64n8q1059yINXYvOSUeE9jhZM5gvBr16TQsWVh49Mv
Krwe1Kkdlf2InA0rQDWtA38zWjj/OLN+G/2UCvsc1njOOCh92z07BZtH6EuwJ3NWcZBz8W3PKT66
ABPtXE8vVc7OLtiEwLAKurzYbpBWN7RFOkur1Bv+6az5Qoe1mKcR6lq9Bqz7hrziFAPEg6PJqiTP
7lkdAi5z63QgMXl+HTuIV7ab2ovRZfocIlNM5q/q25+zWwo+uij0S4VuUXSAMaD6xPEpTDhTK7E1
h7uOVzDxh2VvM7vls06AaaQclJP+ljT6Zqiaix+eQgSt6b7l5OuCC4ERFVHKbUVqKo9X0eGFrqhW
xnXPkkwOXzBgSK2at4OebFueHvVtFUF76Zl/OXPFjpptA3BjK6RimTx5n/muZ2K7R8q0bPxSTQl6
hWneVfKldxuortqDKCxnaQjGIVUGLQju8ghXzZm3OjNSYWhHSfDRjJzC7AR8EFRCWbprEm6RasPA
1wCkao4Je+Ri0xohlETSDmOe2rx663IOw6Qxb00KNLlrqgtTtF/LBiTY+2omGqRLJr54vpQH8OTo
j8TRwM+BXABmxZJjxc0LJqhjgM4cQXtOOwE9hbrQJmldhOFbMhSv9ZRc2oAQAvBB+77ZpPVw6NPg
la7kYDIeqSdxTCriRlghd123plPHTc9ZXa5q8sUbozn7ZXIXIGCNUZUhmol2mmxq2RHpnqd/7Nz4
oVTcBNIguB3lae74dmEjGUwHSx5i8y1t8t+pjHc6g43Wg3VTngqGcFEzMyCVeIeGnd6YqPMauden
GasfxUou8IzZ3FvdnO0qX6GjxhUNsBn/eAl/s/XNQ9qgIxkIB5vcde5369k7afz05Dlpob9s8Lqm
khBwT8LaAF8ZEsbE+UgtIO/CZ+vXNC91vYxJaVBNf+a6hy7N904ZXOx22jjO17RlILFx8DdO3F5c
H3oUH2CLI8v+CzkbLSs+Ca9WmrLFGPjMqWxmnIxK6Ctq4n4lYQwuino9Idhi0K4S6EQNVzeNmPWM
41k475yjQFrmtWPz19xN4GLUdcBmqYFk6XfLqtY/Kjq30mxZP5cU8l5LS1mbPIwG2O1eJre6Y6wm
S5ZCBMSimEki9+hNYHOMaHhzaiivVgIgN2esbzCDwcLOQwWSNUGw2livU1JNbEyj6wA2Et5vR1xP
Goh1lqlQrObcg1DJdMCwHP2hLC6G/ZgClsw5P0OeDZ+ig6tC0pzm1Yc0aI69zIkF4YybUu7ufGNQ
86b0fQ4MgH62b5njP7eE1tfT8OvoFpzGWO5mO3/uXMp0bDBj95EknFb+zCCfwtGWurno3mDNLEIP
3jCtP5jkcxTBn5p2s6ctyETE84j8h6xQVf1z5QnNep3LhiBaVkUs5xpXQDWYI64x4ixjLoCyEbiL
2odfVm8IgG6lg6qx3Jikwzz1rX6LaNHTf75LAMM0s1EK7b8UC77wE5z0rvcEcECd61hsAuXk0dWM
XuNcdKIa3SauSehfAaZuEXgHISDDJAMNq92eZoM/mpj9syH4LyQAeFq0Bb2cr6gBQex1xp+lpwfM
NBKwm/8q5ioCcz5uMoe/OCX2H5gffRWl3OrtXC9LbpQnadUsDVzn1Anr56zJjIFAhUfQ04rLBMMg
L+uO0ocLeE4PtbY2y+YvNalDFJdx6Id7kgFeUXhWByFAFVXrRMrTgM2jz+SnOiQYJ2Dfw62Mi9Zm
/etd7ara6ylgoBhGh/Nco3MRcCIdd9rxAS4bbAJ5bq09gv7aLocY/O4Ozts0/5YwTnvXf6vtZ71Q
dXHo/0W9xv6k6RYp/2d1Hrmi7hbjyyYZmlOONj0ljFCYwZ4gbNICO+pd1xPbrIK4K+J9Me1FIg4t
Q5C8Bkc+Nge/R6ibNmyLYRJQedt58ubgLZj79lcO1UJaydJSQvB4/OxjjJlxTfZ4ynf0nsEQMouK
ZPDhYM2/o5+8B3rN1ABest6z6UevWkxrVJGrWTe32cQMaqImGUv4G8hUubiJbVr16i5ImTxwQ5O4
p7xaM5iTgFWBBitsmNzdPN/7fmX5LfbTCxMte97PNcnQabLRLecco4WJZLvvq+aswXbCIxjnjMC6
CUUdbI3RxKEfbBuvIMvPRkoMjtlH30OeR+Enm94mYOji86cnD4fNfs7eQgDVk8disU5D3BFcIwb5
B518ScL8ebZIYhm7/inmZAZCuJA+3FgMIRpFvPOSDiFHbjN0K5v+Ku0IC6t7WEQIsXz9PfCdVzi6
Z4KImnNRGIepiJ6n8uaAlwTjTUG3UsquKeheYY9a+Br/MibyWr2lYKN491cqBQrMKnAKsBGNOIuU
69JHjjhRz9TawNiiBcKjcPcwkssmAeyv1i9N+xR36C2cKtrKsgAxlUbbdgAFx+pIswOHM3YxlvZl
7PmdPDtAKdTyG0wmE27eEqYQTCKojYryZyYs1SL0neblDkIFKMykYROaCbqr3A9msTZFp86O0c/p
fIw2nek9qltGTETvNQvfjBOGLdYhGf1Thk96jqrvjDQxUZIJ4/mcm6NsQE6jIUmL59HhJTfG6Rq3
GKcyNCm4/tDspPuCccmuiHaj5vxFtoXIoWOa3/En0i6Ry7iHV40Co495F5OanUHyZtffQryrEs5L
7xVE+cay9gYOJN7mkClYrQ+ccD9zEpMzrchM0Faq7iX/TVLvvSTX6eADxmxcAJ0gPHtaZLRn7VJT
CZ8peSuFwcZQ8gCXbvpb1/QYKKvx1qUeM7FM8HODYzNNghCrjxGg4kBq4KD9Nn5/YHUC5wPzg+HJ
XetU3jJLXH2NvS9Z9aKDamdcAmfa5Zq1SWiP++RVWO+YHor2u/b6NQaZfG2GCbIR75hW04U1DQeM
UFAk5FhTcohAkiL21/5Rct1raug2Mp9zBf4UD8/LNyFatXqkZIgrkE7MkwrCMpImXbeB8cUeng8+
WznlrsZLWCRrH7YgX3aGE0E74TTWOxRMw0lpdHOAIMa9jv8KMAtIFo9qNDgHNxXKVNkwRwBYKF9T
8brOkOA5rb32IUCY2vTklMbJZQpPyq+D6WqaiGOWMAzp3q62TC9hxtrGBvWAlUTm78gBt0G5i5hU
UiRF+9L+///yQ3olCR5UosvcV/YI3K713h9cVomg7Z9G0ijMoV25Sp6D1AbXkqkEdtSa7ffY9C9E
ojJp4EZ1BojuYAF6RkgYsWY0Q44DAP4Mgg8RdMKkipZUK1gbMCYrtPXovTCEJTSNlJccHWAeHgb8
+O8uos++Iruae96e71l8ioAUjCz2kwFdGN5z/Ho6injmYAOuzbFYOtD5LLP+jae1a6BlQFhhmMu+
lGuWmNuoE2fH6f6MUmC0RaUYgabioM025UQE/bPNkl+pu/keW4ssoxeHbSljnaE+jRF/vA2Q0zGt
N1WyybDNTbdA9UAIGOQJzYJA5Lp72AAfUrZEy7q/Ma7hMvgVTnYb63MvSOdVCOlOfk8ZuALw5T5Q
xNF9KzGsPEmDas4sQiZ8qZrOYCqF+QuzA7tH2l3Guj1oGMcNXTz3/YdbX1ZqK8NZ24dkGx5MX3L3
FjuviI+R1q4GlrHmvUQMWaVvIbJEBcrSGSAUfYwsJkayiY8y5i9gAggupYxvvj2d2gkpFL0dbfZw
nr/ymMFGOfX+0m/9TZNgrcctxp5JRp+tvy1BDD81jfFXoXm3Z/OTg9PUFQ3vq74AmSbgxN7PDAqc
Dr6PzFP2sR7Jv5JnZJoJCRQ9ZMS+UHp0b+nBDGA9cB2rQ1MxsMoK+RjyBtVRstAwKjNsw2RFd+2x
K9vmFb10PNmAn6aIZzNcO075TBLqbughHMSFbBlF8rNGxTLj2w4ks0sn4KfGr/hpMJpZaAbatR6C
nusS96dj6C8m96nJKQzFPkRRo6kMlFK/RC5knrEW5Py6xLXVz3prH/J6OttIowcwoql5Z4dyiZvb
EBdXBoZnwNa32dfDZQcykekh96tjrwqdDKrKp2q0R0KT/OgjppaC5cjXP0fEfHsEHjEKHmy2X0Hl
dbQzGq7JcDz6djHs23ydTBxnZ92h1MnNk2VvgGOhxfR4c/BzRSgveScc5syBftbmQz+gwOEFivVd
k2MpQHultniCYrQzzbXuOySL5ZgG9Y2AYtMGyUuVNH8iN57Z5+3IScIutqqa4aPNyPble3Zo7cs8
21iIHgO5Yeq3UbF1cbUuI4iBMTEQOot36S8Av64SD0tPiFLSZMI/PJd0tlPQ/GQp2Z7COWUBY/Vo
j+uiW8S4UgP2su2vwHpjgHjA1NVgHdP45kyai7okG1W3hnMGbmSCjbCCPAS/o0XZFrMYrv2h2Rni
2R0sHTs813mjM9MEUmyFiCc99msTgyMZrzuyiApF2nehJ9TTEhgNTDHybnX96OndFxkaKCNQPc0F
xh4DbjfzJtzgTBCPWTPeByQJybEtU2IK3uvAZUAC6zi/1tad1SokXPoLF0yG+vVU7auawCgmacj5
suh7GZE2+gdzNWG0R9P1jyWJ3RUCa2aRw5n8ysX3oMHJRcFKC0PCzLVjJJ2Dvgm1f3LIWcJuknhb
t5ssfWTuOjL9D2L3GE6txhLbPFPeIX0NPOsswI5LqNXqys65TzrI0npwyuFGUSqwYCtwGHj8E+C7
i2vP6rWYmDg2a9UfQ9f2k0MW8/2nbzmobJPO0ewJRTZzKt3gyWpJ0Lm6oQfpjkaXLWY+LVpf+xnr
u4j+9nY83VRqAYy5Xnvk+K/nQFt2MUMPJLzVAZEErz9mMmKZk7Uzl5L5aPSk53zZbWb8WPhfKRk5
NM2cDWFG/4WL3nhqgP/xmIcrjQEDOj8DLcYjhJ6Bgi1noWr4cbJa6QLcmXRxihZxv7YCsGxyrreI
MVauVpgwOXVmkPWzZGHHxOQ+VP6X10bbCKBUDwNUwMbpOJT50RO4DMBwXVijDslLxF1SmvFCLhz1
bUK6Ufln09RfET7GxgjkvsDMj03VHFb/vYsjSuoANnVCYVjZpJhbJ8NPtuoDbSTrZPOeoth0GOMR
qOY4D7WPxvdvpsz827vqkRALAXjV6IRZs+jWSndhozTDy8CDLzAJtRwknLJY4E9DAJMMuRncOd/f
qjs0mrpjR5iznUYO5MDkKhMWRV07/7ZlT44g2XqN1Dfq6xM+iaJyo1cq3a0z0MVV7K8wqrOTTDmJ
S0q6skLrLGPG39mSFs4frrG24RnpePAHCgST06Uwrt64wSKNaSdNzob1aNz2rCMJjfxLiDWXAyAh
1S84NYSwsJRrYpiWlFD9vEeE/cWzNcirzTTOUbya5h1Bbkd8YcZYJKvZcYbEMBjYxwTyJtbZQ5Gx
6FpWpUcjsUpV6qKBHSmjVCgXQY/FkqsKVT2FMm4pJh73BjiubZvHyqeJzzNK5g3PD//+b5UA0aaG
Efq1QHVZMEyO+CbUxNJNV7JgBkoFx6+S0+/gcpOsg+i14BtdebW1wkJgMb2GcAszuhEmgF67iJ1H
wfUZu8W6aUPI5NwIHR+5aNcw0Zb4+RJgNWW99Ie7wUKYaohR8tIsOK3q9VAn68wC3QENvlZZmQT2
UB4IzPGpedK4NtR0TxtstTBBk0L/zyCpjg8IoRgu/zGB8yfzLPLpU8C2yYR85eutIsYfJCW2JsrF
vZYnV7WgdGEkIP6fp6+pQ9PKzczoXzOZn00nfioRXScWQ6YhvsYhO00U6x4xYC2xnoj0KYgbKLpF
gG+r/m9ej+tFkCnZ+/WBuoCEyBeA1bQnyzw7ugwMimk3sR8Axmt4f62VL+VM/WOPH6nmnxM9OeL5
5jYoLlXGNEN33P+RdF7LjSNZEP0iRMAX8Nr0XqRESq0XhKQW4T0K7uv31GzE7qyJme4WCVRdk3ny
rFfipWsfXsditJXUsI1jrvvO+WoL/3PAMyLcadtwzE9e9ifSP/lJZ12+h/i9c/BzsDzVUhtTZtax
GCnFT1C/xRqM0NYc2CbUIO90u2VAPZxdo2aCK99zP18SUwueG5dylvxA7/A7r14xJEGGbRr4QqS3
J+J83sZjva7nuER0V2E/nmCL8R39hSiD+zhie90C3KvYdwJi7YZ2F7XHuAKOVc6rAbSms2jDl6gK
KIuuUdogccb8xx0bBdNWjU16mCnRigDgHGJECS5/zH7CJIVvyy9nz1AB8w9ryj+02Tm0urhSlzcm
Er42sE+ddA7uqC3zn8L2L9CFAb4/PW1vecz7EfQLGkMQ7wIvAI253qJ3nnEFOaN8lybht3Ot+PmB
zxrKsUAQdawQKSdHstDnkRSmnIp6rnemMzOTdEik9OCYNRh0HvSYL1OVvHgR7qswOhhG9Y7yoKke
vor5bTD5Cvp0XztqFdzWoiIC+Nmg1rYoQqcIM1PMT8/V4HmIxQ5lcSoIx2JuvAimdUJXLYhy0RgT
ZPtMR1DGK1ChQOFc89h/oUFHfiV3sgTjRJVEhA2naVTa7x5Yue2YIfHT5PCBA4sSy92HBsWL8TUX
pNeSdaN2/+hEDYI1HY9vs/l1OazRZME9o35oqk3uYkngCo2aEwuQoIApC9uav4GzTlF1Wv1Xq5hw
GLeWaxNVB70zM5SMoJH8g9uvfhVA4evyGtgu9GrW0dB2SSXDuMLq5AqakL70iAQ41JFWd1uwCD6q
OVQW6DDvnc7eAcXllEIztBJ5bwXD98rXl5oSECRQIJXuNAUcnbJ55UXsmQfI6LNBJl46D41zKO3Y
x/bGVe+yfWMCUab8LfgjDw57+32vEuy2QKVWlhUfNKc8Nw0piD5mjuSe0j02DfAJ7sF+8K8h6JOS
oYHqEukGeUjx2acEa/PL+WTsBd2pn3Zxux31SyU/MVLB0gQXQ6frc90q80ouP3yu96aZbi7/U8Sv
GZms2vTV4dMloujNC7TFHIdb5eTbSwzq8pXj0UQeGtIVBdOv1T2QZpgcM4ySFlEdLO3glDpH3SHF
YjVHt2JUVYjHyCPqeVI5mQgzdU/WSE4QSJDyqr6hueFxY6hEHFYMcpp4gzFnqr81tXvq3vnWqQZG
k6jI7u5HTzhyQ4xaC2g17+lEDOA9UoCNl3b2SSDYJ3xH/aYOv5MIMx7RZtz1yhiL2oFH/mkhYo1u
IWMt7hLfYQ3UfxK8JbTXHoozv1nKI2ZjfMgoj32MO9qvZferMXkU4gtMAepYj0hjVpzIAa3OVDHr
REcQEsStjTa1WnBFq07ZZbLMLWhzq/kvLTXf9C2rPZ6zhZDqpjA5EZy1hy0p4fpqZs4DATum8jel
ayxmIZdtz63ID1x+WUTg+WSnB1tbroMOyMRKsz46nBBlpbNhj6gHTZsWoOOEDtd2nRvsOYafZIbX
gnVRvT0dBqT478BItRLvpmWuJuRbNm+xW7vvjSpOOsuHPsSzlQzePnJ5QAKX4qxWfGdQbkMUvbpu
byA+Ih5VgC9sfnJ9MJceHWeseauqbqBvCmuPClUjN1MH7hOP882qqhtexki4zy4xljYXTNyGCc7r
7p/4rEuum/nLbT70hN400uNLPTFaqRm5us2XyTlsDAxXtanEq+tal1A232FpXYew/YV2/GrbgkV5
Ud1Tgwb+H1NSJPdcSfaeyKKzgIKix+OWwovh18lkjeoGT3/+ctwQ9AxUH8Rww1aKTSb5EdrX6r2w
tlW2lNaLF97UwdnXcHBJG6YKjUPymJGOloO/LBPMP/nSteZlUgwcrTOIV/MeSG6mRGI2jc4e4hwC
wyNkhTP+QG+A92Inx9y7OM3RFV+6N6JywzG1gONChOpEz8FHF+9NM1N2b6oImLrmXpu3utYdyoge
jX34sdWJytPQ+SbQQ+Q25beht8Z4slLCy7TtVOZPxi+a4nIi09DMIaFKHxZngZ3PymrSw2ZoRB5L
OWPU9igFOdcgFhN0pV5BPEUbO/FXADjzY2L4pKIVmwFdOAcfG1PDYpFcsY4hF5QJvVHd4ibBsaBt
+6TZEIu60CTtO1G5RUUAePCqfs7Bntchd1bga6euSqAbBcfe8PlMIzSOHUZufJ8ezOyVk/jXKmw2
pkxOxLb/aNV3FBPM4qr4x3mXJ+GtdY9jdDEnkqCRIevYYUAyfmQ5r63jwwFnwgCLiDy5WNJeDo9I
fqXw5KfkYbFpzb1NA/2e8DdAp6AqAVWLac8Ei9QLaruZPmTU5C620gvchNWcFq8ObCUQ9eW19eur
aFEO8JmLelh7TraWMaI2wyYCIgCD4VTpl+wjenomRCMCehG8O3G3KpMWmJ5/jaLsBOprLh/qTWAM
fvYzFgn2zWZ+IQP/wNjhM43GbT3L65m1XMCvrktWby2t9FeCSrdMVr6JpH1AwKMU+jGRBY21cnGF
Ti3jnxq3A+Sjsllm2nvrBVvdmJcVXqQ8UT5O6KQ6aqTO2oe8/ykqsFLroDOTE+s+Il9fq/+7zznj
cG910LiKOdok0iLR2Tjinl2wKidNupo6in3/WrTVO58VXgNtSdtA60uyKEt4bbi0f6sKl2Ef7pzJ
h6rGGanX2EM+OZTRHq0CL7tELYJVF8a3s0g0GzhVqutUGvmR9RhwQo7bSFx133z9/w8/5tC3+aO2
ibZj8MRJ2sy4IimxvC/1U1sEPDf/veejAGgYTjCihpdUAt22NI6U/35AwW/hFw87pnQbMN63+t4H
dGliiaqIl0xAzTTgoR08dRwCXWj80dqECWYKH5Yh1ZDsBVQSk3M3PqsnQP0pNT4O5nx+SyCNE+Ax
6a7qYw4djGNr3dvYQbrPAePbKjBnLtcD+lL1m89Zj20D14rNXjp8p2nN7YBsHIwx4W3K0xPLAlzN
9Ghhs6LbC9vskgZP2+pfjKJbuDMQ/Z5XrjmzwFxGnBzccfx97PQK8sghmhgDUeFPidw8IB7YfxrO
aXDCkx4MF+TsZr8tXBsTZbhhq0hWkI/cS3ALC9yFsT5nC4x7hO2gTVbxlNbQb6sBomvSq4F3Gl9M
uXQEtC6rRPmjjNxTZZ1QDY3etZePHNmVNR4sfLkRbdhg+buB/atWfAJsRb+aHSp0IQaR4joT5Ym+
aCTPpDKE9t8nlXTnqsjWITcvceSN8cXPWfUkT7A7+AbdWxnyzvaTGT5Otw9paltU1ez5T4oNGJXp
3orYx2T1RtewrIDES9baIuIVRxEPqczDFpvfmVQpwsfWeqpyirs+0wDFD0pbsR/qa6KX93YQL2Qi
gwNUpGzC5kdRrXK2zpNFIfNIbYoqzSJgxfvFtLkH8IKio1mE495P6H8YGpWGeRSUsszph8h8dMgd
ak+8pIwb1ZsUeQGHGftvFIJZ9toU7AmqmQlEtbY4H+roq6S0fgMt0IwcYbiKelRLlLGFcZWRjtfx
NllPk/mMTcwjtk9qlC7lH9apLNBL1ncvobWX6wEKe9MxWicUR/BVd75zsIuM3SeQvoEVoyk2bqfv
w6bbuak8D/6pae3NpLcQCfovw863svs3tojwtPFQcy4aNRL+6gl2dMujRzQoQXywgyYcVDbf20gm
WkuKZYwoO0kXhaAEMr8kOlu8dvwD9CdhwGwhWbGrQRGMSxgPBTmJNYkYBq5q7VzrTK/75zxXdOcx
gQvji4oDFS6TTIbWlZxvofQ2Vta/x4J3Fyp3c9VZmhbRO+MGPpth3I/FWS+Ao3cHff4aexfkGgZc
CgJTPJIZ85tj7vz+wRHR6OQmdX+l4gmJq6AKmsJ9rA6KBLIofbmGjYv3qeEPyR24gr29y3AJqhcw
I6Yl7tpvXyLb5+Aowy8DASM/pPqPMSWTZr6r2QFWLshTCB9i0ABPDZ51hrq7ssmiRegwPG3GzkPT
nEIyWMIJLUAOabsiYNxBcK6C4le6Ij3lKbLpG6iLpfCrXRkxMivdlWu/Eoa4Ky4Ik7axcBDhUCPz
ucb51w7bDZ1qsJXaA8OWP8c3nT2sxbAn0ZH7zOUunVnUocjN8eJlLwlq1p4Rt4VGC7RtIT4lmfRl
/Nue1FPsswSAqlcnM91DGfJgfSGTW/Kitt498DRinx/SHJVKfMPSsHXP6rcp+odbJKfB5+TXgbnF
wdnhU0nx3XI+NdY9gL0wU1+TDAAzqBH/vDgHhMLjMV/biTFDMpYlWljzpMXU8ak+vqWCYM6U38CL
498urGFsKSuBGtSi/LsS012Vezm9zHpEtNUCS4Ge4k1m+Mwnk7Tauty0o/ejlWB4Bthb3LO2SxDX
dHLn9OYj+UD6679PLSE2vfZRZv7HZBo9l/hi8rTXiuunluO6DOH+kgXEkC6unYchJtTddLdw47Si
OjsdzCmzPBBhR7n7KSnmGOqoOpJucqGvAa5z8EyrHMNvyN2WsQof6RS9xmCrg7GBW9Er2a5lhD/J
f1WYflSAFcKwX8XhhWFkHl8NNMl6194zG89QUvH1ZLm2ZvHO14a8JZm/KWNp/wMaWkEPFunVbk4+
olr+2i4qskwUf3O9/snLIlpAX9gJZB8tzLGKHmREDcN4a5Rw7GLx21RkCFYqrjQGiEJLpArmEPlp
/eORt9wNI4G1tPCQ2QbogplJcTmJ1y5poE+FH1GhLf6YVLNjJK/OQLvrp4S6IlE/EOdlCoBKWZQY
zD0EQpqgZZq3NWtjH7svIcDVekXtdwjJhWCEmHE/x28KqG8lznvQtD+5qzMG1L6Zf3sMWal2EuiM
EsQcQlz1tiE77UW3d5vyXFXNdojDXWodqDlVb2Tp7rogANz/N30F4gCHs5bHtHz3ggfL29R8qolF
hBFHxfciOrujOABwEltrpz93PoISq3wnEFalOCJiLQ91nTLtzAIq2ejUEt3Ri71OMN/CI9siemV9
W8zHwr2rs9LIq1XJXeJkiCRgGqlmzgR18QwhoQIFqsdXHFDKMT1vXWeCyAXiFtCve1cfeerThE8k
K8//bJ2J90y7Kz7V38fVjHLS87bu/M7xW9DwJtEnNh0EUtjuHwa/fMQ9KMtqXzP0VeqsIWA4YvXL
1uPd7EL8Ao4kZTX507/mLEPioWhQ/ZnwrAnMlsaiuZTKbDyDrvNcuczwf3roKWqLIUoB5VqeSanl
CEOb4/sHN9w1OgLo/Bq4Pbfhb148PePNdk+2fG3APpsEa2gWFGYc0LNzt+C1ToHHWpEix3opppvF
rqJs7nZJ1p4cb1LOx9FDIuIaXzYroZSUwdjrz6CWw3OQ5DfC3Yh47JgRjWrbbOPUI1sQ42TAfrD4
bbVkP6PUGxz0Qib0lDnn82UUEuOozy1NQS7+6AHRM3sGVcw6/BBVBxgYk3k1xKzMM45+8WnL/k82
YnzvT1UJVsNgU5ihhoDCRIYQN3UCzns1OkACPOvKJDpB3IZHYm67nTnNAPEcvrHxfQgIBinRgLM2
W0VjurSbu84L12rPnue3IgbOMO/REiwYo5spUn4p/qpVrMovDWUCuXU2Z5ocwXlMPtsmNXLuVm28
7REUpYiZrMK6Yvom2MGyiY2eSJLrGcqxHStcdhA8MvonO0XCbAwFHY5gbl1mgz9Dx+E+XNWB3xTh
YTLLmzBoZG3Du3jT3hiNL2TKq0nIQ0ixYyLqVqVLd6Im6eb6MZvfvSQtJgnwUWenuAvYZ5srlq24
CinRazSI9UMBbAqED+qOIlluGgOLQlYa5OcMq9F39qQxv8mm+PZsWirDPAh8GG1gLKYeAhWbYDKv
qTZA1WY3WoK9ESSbUPPRCuBV1NmP0axTJzTlQ9Lz23sqqW6qwd8l16oj7kvXSCrh9GrOzUqr6RA0
wfGGiL8MNrN+miCPMWDomwVlhmT7N3u4D5oNwEm3/HYoyRsgj6EV770QznaxbYhUQKVPzhM0ydIf
LqLLD+Z4jetHr13jiDOs3ds8Y+ojr8qIehJNXVGTimEtCJ7So/bdT1VvrcmrF7O6L/V1XhEoON8n
bndNM5aOf2ejhBNMX4QNREv6e0Fwxuwe1P56jCnM+OldWCHsG1RtEvJlyypYQYYKC+0w4T2fbOyv
MwPPIhsOsZ3tzaTFP2wG7Ff4PEpk/WWsPTIK8AZ/gIfasBnJNctAD7HU37otPF0zZJvVuzXu9RE5
zWwzDqnS3lhVORO6jnRLYh4G8N0sRZkuqDiHkLqIuQPRUyqhzD5ntDB+MasNO/Oj9KwN6dIbwVry
E8TDnmaUgbPbY4fSbrkL3yh0UcaCVtuVPkp6l5+CA+Y2dgnUWgUgz4gOtFsI9VH5EtKi/fELxYwu
mGn0zPcADQ78+Jar/UvjR1p1b23ESAEMB4HBjSxZpqRM/jDn6+mJ7RrPM0RiztBhLR00myEZYQ6+
ooF+xKUyKNGxBoHcJ+jno63Nk+c1fB1gyAZg2wMFuyXxWAZbjgJF6iLORje4WXwY6CaxiyYpHysf
gYXASsWDv9Ww7DUi+wgg9v8xNHYkEaqrY5ylWM+co/Sf7ERWhlmtNS8zF6X9k9vAdBjwfE/5Dbes
7NhIXhu/3eZvDe7ynAcDJKZLKJ8vZ8IkuREsbpO6IxGrzN+wy5dN9qM2arF9xzZZu4R48G1C03CH
PaF74L72MSlGmjGrNpvxyN56DkcO33W8zgwH5ln3Fs00yeO7+ZEGOzdAVqhxKLHN4prB4rYIJfZN
Tg4CB5gDdCvEBhfsckBxCURX76vXQEO7dtpJ9VfMTkssG+V67Bg0GkvZM/fSr6aAg6k5V8fjg61N
AC52i2XXWvN5h8iSrNLDA42b4e84w9uIU6z+4dd/3yYCVuqtzGDKcrLpulRAVpLmZ7oR4hfthfCq
Ndn2zAfz97oZMrCrzgaxsViLsyxq2IgouQG1AoK7WolG0d5u1G2dEbzsdQcKhsnWVMhsPTyz8Rby
rNFPg0oFQjMdG+3GT6Za4Y4A8K7beDczBESsF2uAjLHfwroMsXAskJbsR+g6aDUugVoZ9WsNjUaN
NW1kEOIWO7MlA8VfjkJbxuOzd//WWD6kRpWLMTcA2ztQhGFVr4yTWl4G2nCIkBDp/dP2EKl/lh1G
cP3EcameadU4ZLSufQAA3757zKmzq02Pp9qN8BRUny2OTjUa6RNkvGwxVDifRnOZgELQTeOvQ1a4
Vb4lrv8SlF+exAMVN0Dz4RZhOJwFQcaG2Ffqqun0hZsIAp+PkIuxScCDIVdj+GkneYgo3EnqQGYO
c2SEqVk78QbT5SqTz7rw660Nz1piS2iHrTDskuwlKuMpQLdTeXO0SKyI3ZqOudLyAlwRgB5C8KvR
pdeIcJw2FVYwNmTR/NXIkTrRu8ZorqIUBbnFvD/TMK7JZD4X8lnOVFIlYr2ovwwG7BjASDZfNeqF
uHzTjUPmbOzex/NLsO1pHn9jEf2Ygb8MEybHGjtSUAgngJmvUfy3Djy5DPA6y7J7Gw85+3hj5TNg
oJfM3e1QZR9m7pBOR9karc2YzcA84h/U5lttBns/oDKG3gWEJOutW1y0e3d8QyIb5NGJuPkI/CHC
GtSJ859fnAobi49PI1wOOWOSvGk0ABBUYV3+opekRBbrXqY/EYq/9M0NxoNrZEfCMU+zcF60s6cF
jxKzT4HUlJn6Mj9lFRaKPcJynSYVLGtY3igkFDAuEXuDKkQSL8O/U8wFgjhpJn1iHwFLkPozBYiM
RLklnEXsRMiDGm2dKtjprbeZhb0NcRIiOMOYz3sAmA3xNHv/dY5JVHeTp5dTy/c8/JKLE0tY5L/p
QIwGNTrRy6UBNiB6OsQl2UX5EtvxbszY+AXOMQvTozebx6aJXzDJ8UilAw63njzKCABQkHBEUE4C
uwKewEkf8u7h4U8IfWOzaepbm6wuF5s8h4RFnmiEpk8vuEnSLPvEbDsNf5FRupu0Gm+1CHGD9Dxt
1ZcqDzSUZpPG6feRlSE6N06gBpQe8ETwX2CBpyiydyjDo9Fnz8TgEnFv2WyLnrIE0U1oopoNZavv
vLz4m9LVaMxEZlFsxcSINYRMmhcoVGLMAzDh45AHh6+VlgIr0pvOKCZogs803Lk8kla5jUoI2E0G
MrdldiOTe+jTsMNV7ft5OU/juXOY9ihJ7FBRYsYMFowqxwURL5x6/mvEb1mKDHn+AgYxjb9GVD1J
QcQSxyWOP4IyJudZDbPvTFE4jaL6ScZ21zcTS+xFyO3fwEfq7U2n5Z+NGobrFFoyo0wky5hTprHc
j3DEfIcUZWHbMwbtKMkOwwtRbRke7CBbOCFf3tSiBnXllUMNPU/bi1Nd9u+Fwl4wsyn9k48grgRD
X1J5SZ3zJouvUbOJ3BN8FqjTM0mivM709GxiSGtcsGv46JNwHQEgNTS8kE+TOsAd413Dq9PHBDtl
6T4yqrMKeCFfpmJuKoXHACXaUkHeROP8cKbMsf0W8PYSzMKxdc+pUGdHX3X+U6vGtVNNp7Q3Ly1S
veHusytggi20X13ku2VBDxGOiBCR7LIh5Q7rNRCn43Bq879N0TBEzJEQtWyqkwkY7Ktg10YExZtZ
gZNtia7H0qstck+e0qaFZpNFy1ykRDrskawlGG2QkOZ+c0uorUS8tuxLb3JBBouiE7uayXIcmss/
1iyOtcmRB8s0AgrNuDO1MFZ2hKGhuMDAOeMKKu2zT5xWk+k/hv6FuiBhQteA3LFHdDqoZy+atHF6
9ds6x1ynW86d6JkvTfJEwYETbNu4GVN2p6Z5kd0BkZasr8zxUv9fnMuV4nYZ6XuZWBsBW2WRJu2+
8cA5cpKxsUveGemtHc1Z2bN3iSz8LKr21DvsED3o7az+HpEjJS8OtURASKUWtlfNpwKtcMOg0/X/
9TH2duGtpQduvecNR1YnGGLWg7+rhhNfjLTcP6p67hG3m9qJdhDFHUK+wMGtiM9Mic6zHA4yOwOC
rJRXqns06Y7ExMg6mG5GkXANBRetiU3injz0bqPHGL/wooAuNpRt27/iUlZ3aGNxTTE02tSlux0Z
KYZhux9cumnVmVEpo/rq/UNUZAv/VmNYVVPdmbe14ve22SpoNQSyzDtHVNFNBHc5DNaDVi9QuBGZ
2MbHMGqvOPRQFYDp1upuMYBQm8aSbHJYUXhaC4kNn6eeyip0tVPPKF3fEujFN+AvZp2QBXbxFq9p
NtQb4FCnMf1JX3MXIQCL9yX7gxyur/eCYGniik14UROwWgqum7M0r0xB3cqaS/j+OwaPvTMdS1x0
ZLJx+gKdYlTDxeiEM50dJq15uiGYxrWV/ElNrME+TRYIyRg5wCIdGcKAGAOX8tdIdZxq0SsPch1V
nJelcacMU4PDVNWtCQV/M2ZHLBy7hiqiYSQl6mJJcUZHUcvm1AnmCuweIvYRGv2Z3cU7UhcynyEv
daEojEWl5eBk0ORo/TWID0YWHnDyILHxtk7ARluzVx4kqaLYVQWG6p1j7SrLewYWrjboQZpodprb
oUudiCCr0YoWnK9Zh4NtEtuszB7on0+5jivEiPt/VTcz/shNY5E4DlHBxWvScxM2V2StruWqEzZv
cRg48mR1Tz0ky5xfJi4olekx/44WAPlFrzGiqsFuJPbDCSrsa7C1a1YDLDXWTcyrrVELNRVWTsvr
ropWXSb9Wj1zPDIrj1JQlWv++NPJ8Tj0LCWePY8F6E86U1z1k15qS3gzFZXSxhfNkzis9xloXoC6
wgbKEnczS+Xqb9yTmXVCfvIHttqY5+98HEsWGvhgwip9xVwRl6uEsjChyE7R+Yi0XHoIZUcZXDXi
uT8zwZiAEbtkh5QtXT6YjJZFEh6eMTsGqVVl1apm0qXKFA14V847Ko0nEaF4qRf5aG3VwCZReWH1
Q2F5XV7goALgKC8eituK+XGq8XkTHVkyx2JBUdAtjQzl/HtBnLlWOCrAFC4Amko68ZrxjM0jsrT9
jjVpfakGJGOmLDZhn+0dy2Lacw0D0uoStPi8164PrC3sd7b5opqgEmsSBS/6vIaR4F2V1Eg71UGi
/hhcsekxiJDBBJCBcpww7HZaRqvObxMlB1kL4gQJlJi/io6eK9Jf+dF2KmPKtODCeLscwUKWMitj
Ze2xZPAvlZ6vOGUROGlC30ryGSLqhLqmjx+WSZcdlEAa7SnCNqg1C/5WHjafiOehKljQ4EZrsrU3
a18WxBxHtBtH51CilSw4VqV8dBkEtSp+0V1vmU/fM36ChDekoHEop19lNEdLG410IUS1CDTBFXgN
ZdtB6Op6a81Elug9e8mnxf0JID4kURKxMNaLLDWZGxOSQZugPiFPtlvNezNY5bAfHaD6EQ17z0V/
6ctmEbeKe6gvVS/T6/3Shxfhu5An0IMrvc6A3BcgOF0AIAEGWKVNHIv44ET2+LnVWz3VISB46JDm
i21yB8hHQctqxsalTr4L7MSOzgfUf8hKLrt8z5cyB+8m11wFkM+fXqnlBlxo5WfKxsF4F/iEVK+s
HleGIKHWYPws8nVbkhRKH1nGGERg3XP6L3i2qMHJg99PnN0KkVYzBDBs650x/m/IjqWyf9V6JjIb
rBfEJcc62nOsLe1vhq455BPinlYfjW9zQSQwGQ2x6S34oMWXA3A0RKF73pojsR8El/YJTGnolnRz
JjqRmhT1sd6XEjv1HCyM8C+U2ZUJYscNPrnoY1EefU1fhoUJCr77tkyVUQy7xOEDCHVllkCyi8St
Sit2FgMVlL1wLGWbfwasKmf+TDnvsvpeRmQoMxHLPMSIY5ELt32xoXmg23d2Ng5j/TLU+j5g+e77
1saq0Qurrt6gAppSoNHZMx2c84gzY0BzYGC/0oT5H3y9MIC2+uaXIew1kvUXfttVxrcgLGNVqA5V
TscMA4o9R0e/0XjHoara05bR2WKIimvVRx8tMtwotsMXheLI9ZfQGP6NIHN6Y2ux3PQEa7wxItf3
nHJZxiO40tpTP6fNB1k5zdLlaBLjb4OUR+fybHKDgMaKqwtgS3Me+Iod2JbzSMrqxFyfw1k9JJQQ
6kEF94gPmEUgIgOgamb8pLF0eTY9VlNxcmAMA9QcuNCfUWzbGpQkha+tf6qHPoAJZ6VsjRkfFptK
OwXaOzkYG4g/JIp7S0OWe4/8gbAceCkYLen0w4y/GQug4vnvGOzCBvkQlnoLIttQLssOJ0/G8EEC
bMFOD9UtxYzhG/2SBWZ+H3wYVgVFD+GaLflXMdBjh9vqWHBeYpRhI4apA4cGBFsVbGrg5lMFTAei
Qb35Ax+Mal24JnqX/8ryqW/jdZBN2xSMqXrgdQZSBUJBHDAVFr40Bk3vLWdEKxp3HyM+nDuweuvu
C7Acr1HFYCOI4kvY3hlE4FwhIrjgt/Jos8cm/Rm0aG0R1lYC0kLNwQWLKrVcoeZad7ZxNjhH+xrZ
JXO/3mpf3UYi+iDN0QzuTnrN3BiBtuzYHrassTrmnKho8hVuZpQV7Qbi1stksXKbd6SiXECaSCRX
6F3fZ0ugftwUDDlVWKrNxW6k/ZpsDbWl7obhpA60zLJ2mXpZNoZVHye725jmlX8VHCxVe1J49OhS
kLNRWtWWhy4sUfMtQlIeYS9tWdwgveMSlS0JDVF2ttNo7zEY8FqxK5wXJ5W7aRzQMMBaNJ8RulhT
HmuDXT4jH5+gqJ4ImGrUbyrN3gRz1QpS3F33T+0QIkhuWxqu+dOMpcEHpPOzOf8ihNgOqbweWDyz
c5XC+g+pB7GySkkPwjlDDNfa98cijL6xlx56kjPGZQ8do2rNfyoVoej9dW1Vy07jw+57OKDcuDzp
fX8n2IMlUgnyR2fs0ATFa+pd+gkxC2nzktX5U1VqnLAR4mcU+n6areduXKpa2yOpy6iqFW7CReC8
OtzbWBEScVVDzKSsF12UY2+9o/GIG6RMtMYeUd9ohTim7Q9VPET4c8dqeAQs/KgJ2nbfdRy24qH6
gKF5iPDTSqrtjARDRPWSyOEGCEmMJpXMU/SwOUtFb9GjocX26JKuUFgmBfN7VieMaPJVC6lS1Rvq
x5FeTkcJXCLGGI0u2QI977A6DUsYkZw6CuHIrY/Lhfvat+iAQAmxBSawTp0c//1SePuqkQSVXF+1
FWAHhheR4x2s3r+Oj4EmYNnWrIrcXm4VsEQ5DzoKYCelfZwAg68yll0xDA1Ei8o1I4HfyICNAYvv
cSt43tn4A/UBy0SyIECHmBlkbpCm0nHJ9FufqsSHPFvQIzDnbZHDct7wCdUyB/naHjTmdjxrSwx0
6siCMbfFvo8gABC00fu7fqTT/sDYj1FVm8G+R6+yUFsgvhr93QrYzFl9f0KgrjAkUfBhkxKZORR/
85dwDn71E1nFMjHdnamjzWctbuvdka+uVKIZW19R+qM2BtdJZiK6bL7vHvej48CqGdfqq+ClimyT
lmI+i2AC6VM7x6IHXUQdKa2Tll9jjuM2u9nce3bLhcLEvoloRCVwCc6r5rTwwyuL2wD3ZX8YrYtj
XWKkwHSbf9xmWroG801SwC8oCxbOJNf5WBAbjatI8e5ugGW68plWxXaY3nSfep3yRF3oaqiqDs3G
J/rUqz6YrzFlq6c9Izf+Wgj1XyZmcu1//xd/bfkfHRW/A/k5oqaXQ38u6/uQc/Y1nn50jRaoNBJR
DtbBcU7hxHntD+56iEjLUYeMPEh+CqfE3ohhcu5fALJwvKJzFjBN+pw7VolN8wRrVWowp2pK1OTx
MR6876x5LWUOAKY6tbDEwVgweJEHWzRctGzMTfxL+oRYKr5F9b/KuNZcYB3ihxmHMtpIGEfqk9bt
vSrQSkZWCA5jD+FJBKhymvVVLZxj2KZgvbFMxETzTBRxyHP9WuELHxnU/qCtGDcZ8gV0zp/OW7cC
k4voiEZ1dxKXtzNO7Fno4IY75iEWgH8Cf3ilEVkN/6mbIpRPLZO84dRhVWfkC3+y1xks+YshxNdw
ikDsWMwkMHFMqAJQqo/S3fijqoOoCpGF9BilRiaokpspz4xj8alm9F45sQGFImde3DDd6/dp3ofl
d9iysGdaxo68IQkrVZcz79iAWHPE6IVFSQT4mRDsl9yrpm4BslIOdrRSAabujFcN+1KsU6wiLPPP
lRg2hQ8L186u2ei85tAeB7t8s4cFUC1VMwbq8mXfWxLxF3kVkR+72s1Xuq9t2YwUa3Pa24g9RRt/
Mjr1nYD759oNmyAvYducOxeituBH87Pm/X8snVd34li3RX+RxlAOryBAIKKxMeUXDUflnPXr7zz9
3a7u6goYC4UT9l5rLnPInvHYvStdf0zS4iUGSwVPyfpvIdCExX5a6kOfOPvaijjCGjWLujwSVN50
iVBCFyP2pQQ3nLkvxIpfauuzQkRyT4yEyKqycIyUveaBou4S8u+q8CGEJWYD9zuq3ksF9BdUsEFp
tQ2KrgRlYDe9TEPm5bCW+7H0SQs9wujAdE95DwuF+dEBw9F/TXSzxb+Q3oTW5m6gyJserF/XWp5V
OV+y+TbQg+OhRBehksv4Ie5TiQgNoov47KX1KbYKS0GAF7EQrQsab1Pg+k4Ce0dQoCP9M6XfSDau
+a8MqUKmllxonzC2cpQX+c8ogoNRkZA523wqM+mW1r0czbM62lB5TK5pegLWiRjsE5zZ1pqOODHC
HzWfXaMnW+ycU2xB17CJRUYTVo7fgV5JQoNSZ4vNuL7Qs+q6nDUi2zO92kt1/0/GSWWcmInGJWgI
Fu0o41JdGBM25c58SUkoTDpgGMZ4GibuVAgi1kb0300ysXvWsVVc+GLx0hKRyUCosQTL1lA9XTUv
dxgdUWM3LX3R/6Kx6zVs8b3ejCKCQu4uQS3hwuuVfZZrf2aNCzkxYZqAagTkZgtIjLIA5KDQMO/l
rtyTbYXSOgUnHaqnkvzRltCcjE+I6trslEcDW04zy3VmZesG63qJZCzsePjNgnMbZoSy8/0i7stW
gkaZ84fIq0tlotZMr38ImHwJFWDwY4rImRcK5S1PKL2biqhHmz1AW8xFgMIQ2dCsVS2HNIfvqfsr
GdNp459RJ3m1nl3E503m0BuLrzosb5U0nqra2s11/FWW04ueF15PscViwVaOr3n1Cdc9ZtnRbcvx
35x/LTFlh2T4HpOr5RhX2Ourkb7BrLaEgCeXZhaYmTkDS1BdsgaZrTH+y2u2eC3XpgO3Bz4Nv19r
nUy6UYzE9PYK+7zI1SkBvZUVXOguslyqLGTZsBpOkHaj0pMSx0ZA/lBr0roNaXwGNOI1CVeXTLgM
aRdokrjDRutQhs6Pmil+mGiwqlDgZfI7yIMzdw3N8HWXt9sqp3ao02yI7H2cyL6Ft6drLlkS0IiZ
cTbg4gmj8Ziy7mhpHgTUGFt8m2V8zAiVhrf1Npi7qS5Z44gKSfxSpvuWbQPN+Fyt7+a8ExWrie/e
WrYwjRVeGS/3jkYyHIX3eR64M7A04wWA06bFdA/M4ZiM/HWo+yUuqnihl15pu4TKk8SowQLmXXx5
Q3nMrExPbKarzMSNVUBLrnZ9UB7UwnqX7eZmB+Q/Fkx+uNJ15xDaCOZrwr3GN4NZmlpPxUQoUxmy
m/FVVdKjUJsvqkfGGcovb47Y6vU1Wq4RDcHSJasOjIW1Z5Gz7izwFRYbKgcPn4NQoZN/SwrzIrBM
rFqTbAF/58CE1Bj/kz/DEkkwpcQWtlues9Tu5sLY9nLvI854SaCjrepJoSvxq6dC8q8OmGn+lMj6
VYQ4uNVpKUcUgLU9weDYMm819nzx9MjM/NQTZZts6t+q3rQTyu+UKBiFOwqZyDUkbafpZtQHNPi5
uK2ukiXSvIaao6xGqblZ3G4hS5qaxOmicvwgNc9yjb6s24ZEttp5d2qW3h+rjc11SeG3cqpWVDO7
0MSmQc6X8KLkfh5xtWn90EPzLNwEGO2h3aBlM/rnMndntdYIdY7/BeHfnIhIE1b6XfyqqyT45CYD
lqTr9KFCVLPKW4nsO9OGHykLrm2jMTw7T3ZWSPX6pryKWaelBcvSHclQUNPmDRC1V5QdHal/QAJG
3xAl9DrkBSqGhCw7YDe6FQXC3Ib/SsWbwQlddkVqhKiBi6Jqzydm5VxOKn4SUBIh5qpkC6JnJbEo
JKLNmeRTGv+JsbcBAjTyiOtI5LJxy+Y+EiotWRk3eVWeDWHxUBLzsNgvdo9+E3JcDoPAgDsRlZ3o
J6b3Uk4BSII+fAlzYrB2efxXoQnoSlJJYbno+V0UnYToitO6Sbt2k8qGr7SnvktdGdVfYe6jCkrY
rGacWf3WITktFbY2dtsxxCbYqsLWcO1S23cam/YB41NPfEgoxd+5mnn0a2eG2THCX6F5IysorZoe
CJ1OfUihsRAeRkLhKKeGqnnkCfujc88+mfrbcgvV+q/Pqr0aiKtjnQPTBEUHwV3uGMSzwzTCadaT
j6W9iU0d4k6H/IR63jQt4Cg+58zdGlgtGbDVNrNoRzSGizcdteefxU5rwIejUTbqm4z5qqS90wTB
FWbmWmN1IKXOcAh49qIQWRuuxrKk7Nb1BZk9API0WuxtCRKElF2bugM7Emsmr4H/RKmiT7Diw1PI
uLa6SZKRaE/QBRiGW8EdWyu3fFY8ZVa3i0aOX+NaeKlDuobUwZ9RB64KBCqL/BRfs1Juje5iU3If
dIkn66HIjYcpEOnsfM+ITQl0bSukfg3XVdQ9NDVm2mLSt/8ELl0xbrRwTmIYqg3kt6vww7G1k0Xu
lER6u1D3yA2Qbtm1d/L4abERqtFrxio89/it7EPa5Y660pzUoKNdUuAnPbhQvx1pAeLYuEOvt2y8
h2tJNqKenCZJ8/+rJlFms6RBdrWyuVZ2RxxE5RdaTF19NIjNOURQdEfrx5vIZ6v08Z9p5KiG/0Rd
JAlJWcTMJna34mYEo7ceJcpKQ0oWza1W/1XLGbWiWPBkzCNMBzV1/85WPfR4QQkpRGpeWrl7Kym6
Z52zDYXyjTwx1v8xXenZib+R8BN8fROVp5loe42YkKFXTrEgI5E6pMiLp0YPM0aGhnJwUpFCww34
pAYS7IkfPTi+dNFv6inOcLrSbprOyJOp4ewH54/EbTOXPwtZvS/cLuUZda1fd6pfQkzLWFckRXMI
2Vu31McCbkrxKZOCguUkedsYLWuBe1mLRaKSvA7Gt2qJ9tFgrxkPGoSoOjsMSszkPMB9TUAAtL4H
yBqE6j57XcxqtxQDcQXCctMcTNaakrFPcMYLeq9RsW42soNshp8DoztFszphkYrxUaGZYgDD7+FE
dHN07GV2j9MK3mZCQbrImv1IQ5zb5n1Yyo9gAHRcNpWr6nSK2J0VvzUxOo1N4/U3C1DtM192BZW3
8UZW5Xpsx/ME2Npm41NDVNaYL3WIGBoqZGT98RK+NLBt1dTepJwBleeA8iPdbYoohVSzCkFepT6S
PLpIY/OtUObUc/qmZvnM2vjNJLakVLs3fcCfbY7HoWp+gnA5xL0I61iSczHf9YNpW6/dVN3VmGs2
1gsdcrbGLW0Pa5to9jkrP7JRKGc2TjI4q85kBCEAb1+WHfFabD5kQZEqbrREL04jnxaFDG5AtVKL
96/GmeXQEe7sc8uGCr8bmMgYSycphsncrmjZVZKzbYjXFVsPa4r2crm8BDK8gmQ65458rGLn04nZ
tdxS+TXQD9V0tvN99GZSSlgTSLqeV/dodXZ/JA9M9/rxQw2FH8bKv60Pnvtw05W73W5fdqv9Zfv6
2q62Hyf/6f/4P9maUM39uPq5/3nez8+j3DxuN29eHe6hi+Z8va1Xl9Pp6d8e/k++8ik5rNKV7/q3
G53Qne8/fO9Gi35lrU7Pp/iuT5brq+eT15arj4/L/vXl9XW7h9a2jlb3++FwWLuPfHXzfUxjK3JG
Nz+3ky+vIdfx4+mLw072D20lXgXk1qX486SNvoLDt/LJx3B9j57p6u/uHZrV2vPWz0e/TrXppU28
PkU+pw0P99Txlf7zNK95F2vltpvnkw9srJ7zunPNnfvs3OfJzVdb/tzlH8/nhSefT1Gunu6JT8zP
zxNfwFec3P+OzeXtXP7efYqvFb/mNW5x5At5b85RthdHz1dywNg8Vg/OAq/nj3zxUo7gxK9P4uh4
V/4Vv0NauuZAeAnR3+Lv3ac4eyfxW/7H61yXtwdxuuET/f978wJxmnkfrqI4QL7mxNs+OG5xxBzX
qeczi6sycLT/vePH/z4x36zkhzhI/oYd8u40uOI14vM8P/yT+J4f/FRy1jkbHCE/f/z3Zkzdaz7R
tP3vg/GhyxXXjt+Ic8Pl4zCdFW/85EyKM81xaZwG13e4bKW75p+b+8MP7/Hz8H3358YNJE6y7z/7
tevxgU7ioMWp+e/EiTN3EpdAHIQ4Vr65O7lUUTmwD/pcXAcKZOLkikPlP4frDR5lzxZsfSJhZ/Uh
TgK/RmKy4g/EyzhG/oD/xM+n/15VcsaLPS/iF9CQQYdN7SbuvhT9py+lAyLUF8rWpnIyMxM6xbR2
BbxfBKlWY3SsA+1sqIbXw8CxWMWRhXSrMxaW7bYWmTlUuuUCaWzW/QPkQ5Fkkv0KItryXlkvqvTe
FKRrVD/jsqmKEwXk1XQEew0Ayw/vpqUBVn7r6qvSdqsA8LJl+mkorcZ9rZvHDAmBScyXrTESsIKR
UIRLTL6y3XpyZ24X+p7WT1zXXmeYHdX8IkXF1eE8uchZ5iUZYr753cmjBlkptaLAwHXdsfLUHksj
xW5vSvAoBo7/xwDSn7eUrPrhzRjrfeqUvxEN/wi95kx5rEnJnwwwswmMs1iuI8eICZ9veG3fwbBi
5qqn/B4k5n7M512WsACfCIZJpuo0Kr7d6r4+DZwyGXuEvyidK0xyC5ihGT3ZIL0axn54stKLH8KE
gSV+I2b32dZ2bCl0nF4qiRIFsWEVW53M73XnZkfYDjWUMGETCO8kQU+5rlN9g+HVz2+1JO9FudmI
IWjb/0LA2n30CkhK1PeFLbERBC4bYY7hPNmgiB411hrEOW+W81EkxlkZJ9ot+WFi1wT5Pi/hSosd
bqPu9cLemsXyTQyN6sxu0UFkiZnbMqjLYhJTWOf1n1FjfYvfiT2CmPHrKCXpm6YHuAlawJ38KtfV
V1KTajtKCIjaf20xsdlWPKpUuA0ANEanHElZXgXbMvbmZTcAXCq2sfla4SWzapr7LGkS0iMoCIoG
ty06GTHl/3JM/lXZdgb1Fl31fsF8R8Mg4fqHMy+xmKDjJHwrRYuThQaNKxSyIPZRXE/2J9hMnEBC
rxwfpuFWpkx7dOlh5lCf4EtlStNjSQ2yav0SsUGufgw07MViQrI1bIwWANN2287Zq9QVu8JUvbj+
CxGIpUQM/WVxD+2QFSZQuTybKJGir1yTz2CL6ndKtd2Gfabs2vktTmhdlC9U4avl3bKLF76V01Mi
rmZf/W/BneNDD+vvpDWvKMKX7C5koj0hO21PVvNSyIRIanvd1q8Z9kA5XzYsnWZuToxfKJhqA2pr
f6uXD13etehWHGE5RdWn2ccM9qW5vIGjcuUOjx8fr2CdOi6HVM23Bbax2kbUZy//chxo+ryrUWiG
crkX5YUKAQQs2k2nkBjOIoaUJXYg7S/6jq8yPjRo0NBvu7lurVtILuJhUFO6V+FjMkGGD6p1Sabp
0IzRzO5rXuWqcchVD9wN6A8exQDVsnZjHyk2nJLBZ1oUT+hjlrkiBkgUUEjnew3q4ZT20m6O801T
QawqF/JvqcD38EbosYmOWRerXwshR2a2sDtVqs3M1tcApDjYaLgB0JDEB18XGRVggjHznIQ1WVke
Uh08V2blNy7ESWSLTJRnipDikAnEYb4v5NOPHhHmDklYbIRotQzGT7ywMP2d+gNDDOCaBCbCR4uT
FnSao7GflT3yxtnHNEVx1ylu5v1eqkqPCGdAzOGnOlX07SK0sXg5hupUtNSJ+kuYfrc1ySseSWmR
6c+KSRZtQZT3NRxZ8hn/ig7dNavegYe81Giw99dB6nZhEV5Jwoji5aVLNIYPxt9SRrVA7hWGWCk1
ti37qo7Ar0p1NjYTg52Mm8jc1jM1elKIsE7YoGDod29T/t/zIDTwjwQHiGWjSxQkykobpJNDYOSa
Uh7AN+eWUe2BZPWU45gYyg8nu7ct1VtotiEONMEpmPfDrPiCCNvuzUy7fjaR5dVa8UKLSjQ5ae10
904dvJ7xLzXeI6K2Bm68nlJGXN0mvi9y67zZM9RN2S6OPnCRuCP1UoOm3lKH26UgTHVY9m32MY7z
s0nqV1U1N7HKbtMYScvtAGpvHJMGtBy6NtGJ2oj5o2YHSIJCEeP2aaHFs2/uCpR7WeLa2svSN9t2
REXCDq7VJ2jY5qGTgeZZGzVtSb19qxhOkIEkzaOcnVWLTbmkEmPO82nRmLjs6laVOtcLWopXJSj6
WeGzNQwH7V6SOpU6nsb8Z0vlIWIMWRzpB9fM2ww6KIYGPbXsndSeMgbMEGczjFC3Td8xkSLXRGnQ
8HbY3o87JH/3IoVknWhwz834MtK3lMrAp4LllUzqTY8LHvNrou4BV29FAaRM+yuaQnKoF7CWw5uY
rBJyq6ISpK/ZbkW7iKmRsm5PWkIg2meTg3GeRwzsumq2roIGBGUAt3dIgdWCNyh2GcFehK5b5SFb
IO0zSKvNjHMJEwUdWwfkpkFYQEC1pBNaa2X26cyQ4qX7vaIIE8fBgsdWAmPHEA18A+Rxqhkno8TQ
QtohOLgNSEa/GMyN1JrrFk8jIi0hsTBjIIIHk4whEjfXzHSMkfT+QmebA56WzcaPZpSww1llsU4+
Q0EUS6VBbEebWiOsoqPgtJBHunPq/OQ1ewGtIl5PZG+VezUPtpppn1OGGAP6jhJ+1CAJ2urIVhI+
MHvWrDraAcIVG22SCh2XZJ95jNeGGAHFaFDJ33OGpTenCFzm0IUR1ePLk7nWGKncWI1OQf4Xyx8K
BEpT9pKZ5pFmr53qhJgPyf1uNsF6TvKOTvMGNfPO5kTKBcX7CkkajDDltKSta8gqgEHKDv2DxGIX
2gmTFptlByQw8mVkArgZVibYeKavOKBBRzaUNIenGrXJUINNQHwQFsxaNu13BHlMXUKbLzXLVqYk
OdoWKO/3npxshQdb43t0qYJwhh4a3cjkMqndQeN4VJGVhHJm0fHLAknC48fUDnWYqj/y8S9tcVwA
oOuFPACRfiemj1JHUci8kSyDy+3nwLsXl1yz62OhD67A3YWknxQW62sTAaBwKuHdQPovddpaxTZr
pKg/WEJmjwEsP91aukIfczWchJBHzOxR8YafNqE9KoqXdfNWqJigHFeWejLhLbgrH/9ZEbiRMr3e
d5xWlDsPwsrQjGm/JDFJk/yvRsqQAVZZgm0+vAXKbSKTO9CxuWMFbwUHia31OKJykpEKKG4gNuuc
xVhGATT/opLAgEdwsibvSi1bmwS0ka2mtZFrcPOIMK8CfSektJVal16Z3zTAu5hni/aDSJK4gle0
t1oQz1lNe8sZVrpEFjLfKGr7TRr4YsnJwkDvAbROxZajNtAEFqhezS4i3ju6tCpEONZL4QhJi3Ms
JBQN8B9shGxtUOqkFQbfqwmSsFPolFnaRdY15i80AyM73Vnba6WziRmhJRbu2I0Ib6EtwG0xKL7O
0rTMXkIGRe0tpc9lqtquQy/CDKnG9naAYSdPmCCgX1afjZr64tESkpuK9i3OYQ3CBWWR+GaqyBkk
zEXMJv893QRcJiF7EYuaxaLeB1ndGfpni+xMCj8aUPwaVQXl3M3jWm++S2jCAz1Mo7qCEZTLD2zM
9BEZGQjxY/IUTMskea8HGjo9CUmB8kJEJyg8mcbOhjrQrP7i21EUcm7TeBdmxlG9OCn2JzZfOlWp
NKF4LEnHABJYgJBxpstKXPNBUxdfjf83kLeEhFDvox1g6igWyZvl6TeDDQMHZZaEzv9bgvA+z+Qr
/HzDQI4Y3uUQmnLnEMfxj13ALtbPhCPsy0TelOqCh4Eau/K3WNGtKMByxq9j+kAHv26xqIeRcZm0
Ny6izc4n34FaWEsIqzqzp2T/O4UjbZBjk50M0iLs0uAeFmZHfSNLEZShGbHHsjMcwk9SbSvL88vc
MyP2ae6PtXI1xmuXH5Xws1UTyJXFea7GJyIqiALmQUuU18QmbSjC3kSELMAvSd3owiacuOohbpDY
BCdz/lQWfcMcvwlUNrTVfVTjbVFIXkd/oCexKWyOdULvDpoPJtoR5XvfOV6q4kUvTRg26spSK4x1
+IMNaouoqIFdhThD1fwtY5G+ABeayWJKyWWxmUHFWog9WqHBm5x3ZQKIPe9eUslmT4OSzwC9GrAc
TWCboAjInHGVJbGvcCJR87JCoXJPgCvWc3wCkPCokIebfP5JWLHO+gUj8GaBLyvFa5XdzCraDfTG
CR0J+g/H+KmnjNLkiI8TWyDT1WAwCcjO1pG+Sg11Oyc8n95ZGewGJ6cWuEtn0orXqdw9gmkfQYLI
/0tUWb4K4iHjK1+kLpDDlHpLDw8XAmAPI96GbbhtP7ul4Bm4qwvrAaKftADDNjozOuANzZQ+3ysD
bbjI5wHxeVRPTlGiMZHoVgPsHZ5h/5XEDyDJ9HpsesTdUYqPqSSyqzXfimmdGNSrxAKqTIlSPJBU
B8XV58mNugwlLPocbkcIcwlhBiGL92G8D9rZTNic6MNRy6Y9gphbl4aHdqivyGoJvWqrkuQFme1g
h0H3YqH8GRDzmHpFu605RRoKPRMr+swtyiwu08TWPIWU8GY56HK84/7Ayxm6bat6knkFJc4IGo2Q
YqR/E5oEvCT00KIGu84lr/O1zhw+xg4roWYbYn4RaEIEL+Ss2hFGfAGrg3bZIE418KeMtSfBdg5G
dIfxTTG+h+mMdlzPn0WieGljvGN4QDVZnax+v5gE9aF1YTzdLTAmokL2GpaiLWxLFdVhgHA9rJjJ
6XqY9XVsq7eGVPMC9GzJEs4a/3rSr7Ko3OtVck8RB0poN/MP6GmU+9UDq+5nbpPeYGwIy2Z7SH1i
yM9j4TxzHrfiUOeEuUnlK1MHAj5HQ0NG9dHZTKRLDbSl4POPeXIZZ3T2oN5pW43raVLeg5NT9gfb
xmPFTpWeZ2IRBZGQff1lZ6eyyE+kKG975ns1FRFfA/pMZaXkF7kqeHzVl3D2tEVlJnoo03etXAp8
UhkEr06jv86dn4blJsrHlY6qPqkRs9HSzEdl09vavgRZY3a+McNVbvpLb2EZmd5KsM1LOV5ma0JY
gRt/Sv4N4BBKBFtKvzOr+V8MH3jRT3an32PeZ2jVrbaMa5s1EoiP9WgWZzUyNup0qHkgspYt2XAJ
Jy8eP8k1pQuAZKMfP4hg3ywJJRgzowBVdE/buOlwoywyRJvqdZ6+iIOsG8ZaRtKe0pWUr2POZGli
yZk03R2k7It19X7RKOyjnaTEYnEsQfVIQnObE2lT5viIiLWWJvCfEpu3Wzl/B8O3BnBDR5lBRg7a
tP9u10JiG4zbCDdFPJ0K9jgRw47VovVhiZ7C/eks8C9Fyp6kowpXRNm2KcdjVaC8JOULeVdTM012
Ob4ZWpKxiQdP4XyhEh4oao3GwTQPIFktVYAXEYka285AzocGzgZSKkV4lK3RbZdrRqhOU6muji7b
QCqCjRmsP1SMYU+gL61hwqiS+D4o5EY1LS0SWGDGhOnZK2Qij8OPhZNTtwmDM+P/4qzlhkiOudS3
9UiW1VzsdA8BCc8nHY0S2YDEdIhVv7exL5kpwbG4ZZtl1/byqUfvJY/fE4NPCOA4Qftwc8pbnI5b
RUHugwezidNbyBszLjjVORi/e1YTAzje6LMFIUT8eKJH+3CWVrSlN3PlrPWoIKsCdpsBFwHeYznQ
8Q1/TJ6rTvmqCsbjEe09N6gmMfimtMRaY13R+0ws405LCZrGSClTyMAvs/A32VQaxboN7VCd3fB1
X5faObdy+qbYPXjX5SuIAQCX0npKrqaG4Css104Gv+5NTk50FFch2x6o/q1YW7eEXYM5VtBcKNA5
bIolI42VTH4uClwI8F59hj+g1jdmM24JHvOYN62VjvC6Sx/6HO51k40i26PkOeNDizMKdQORKgDY
8il2mYMvSVLvQsO4aOaLmr2jj+cutNxGJbwZZmUUhZuSVqIA83KbI365VhbFvnhXSk8A0OwWVoXK
ozC7qfzjEFvdLXBqsy9gw0Bar2QgRVrzxtgzBzUd044ERo2EM/NZ4Wg17Rpfn+amDX3xNvkrTdXN
W9GPn65Ynd4idpWhkZFVxFYsv89gkhNOQ+41YehOIEo04UdmEpY3E3aoJkdrzPYgYn/txPTBOIcE
Qq4ipdhFAkKLGxMhk2jEEok5/HLbzpRyneagyhFRMRYkyfQdcUWieSbN0Pk2NK8dBUej7b0hI+ds
IXGWoGxYD+uKIbWVCsCd1BlMkKDwpOrar+12M0/slDOVIBK2s2HNnpo2HTcS2SUVuzuiq816Yo9D
wQFqWsJ+us9/LKiKTqjtlgxo4gKjyD6EEc+F9aGzdbQR2nA7X2pbhuHl7Oyu8yTLIgB5fmj6Q24/
TXvhvAYHtVXu+FjcDrkPKpna/iB3E3xfx/QCP5u/oWHX5qSf7KuSmvawHl+hQtMvH1C6UMtXd9pB
C842Cwtytdm3hzs2uruIwWAg2TjlhA7pbx+yXQLNECv9vm11UdpxRUwBrYatDHRaNe2dMfqV5UkR
Rt/U5xBTVAaV9Jvjruky6+4s0y5w2nVv6NeK8ikoudvICp+mJfYFy6rOgPQd6myp3fG++hop6VqO
nJeFICIFEXUx21ADUTc4qtdHIdXp25y/OrF91dAu0MYPwWPFDzZmgfrQl5hlD5sk3diLA+yWHD9h
AlUq4h7DA09oaX8ckZ6MTIwVCvElyG9TfSnQngezBBBsutjSsBXKm5FSNjYPKAQSGxLcT6x+ZTrj
OoKmIEd5ENT53kRoObAYQuqTDg7kgPGhSPIRh1UyM3pG9zRtD0aiUO4VOhR9jzo/xwOb5p9hCsd8
UN0htbe6ZuzB2abboq0P2kA+W7Umi2yF04jwx2sQv2vS4moOwkY0xChWaUpwvQX9vwc+uu0iXDAw
jCbriGC+ni0xWOxqeeT/xkHJ863eHTUYfCKZPmiTo05th1FHO6ZkdY+2+lbC/KYRv4Ly+T1RiZ6x
5PR0odkjr0d6mrMx+90E6Ka3SYlgQUNs93YeOs8yHN9RRoBRrHvIHKY2i9+0AItQt/LGKJMDxJx9
Rur3ECsHTTvb8HwylET6Mm0UVtyFcxqGV7275/plxPlM1SA4temhYbnHIlDZWtGVfouCi7Q9Evk6
gKt2/qpMosezXaZ9DX3CzJ7VhDn3K81/7IoWQHxGni8GTxuNT0aaivUfERaSNHVs5I5qDl87tV/M
NrpE6oXcNMVNQ5lSrXlaRAZMDPB3Z6LOqVP4RYhzdFfuuw1hHyvTOKEa4hddNRA4VR0bM0TU2jP+
wNFnQK5NnPjtednknTeY+DXwK7bgfSej3wTFa0oGVakD6Ad0jcYVxZ7t1kHz5+wXrDwznYa5iPcQ
YiOKj3xrmVMavepoce3XDgEvcAWqWs0+yvG4RcOHwWoHGJ+W7sp7KM3EehLJRe02m4Nt3EUuEBR8
pvgtQYXOMTeW/WIk2rcIIrQqlo6izGpQnIuzZ2tyxdlwZUekuBSgmDqhY0XRDSk3zjxaVfnLQqGl
WHBFsHcES7yaPsc4AKmlbICzkvxpgYoxPCe9SrN9KaRZ3A8oRQgwG/V1bVq0BzCplasI1xYVPHQM
a9mhjxS7xvwEel+9LOmfQ3VtGH0tq15LimvKSCQIwwZAVBoRen/AiwOdRF+zS2L6vjQhrv8cXRLS
tzTp73Jn4IKd/bQljBwZRmc+C2RwpRIhMcEKJE/dnU7he9OjY0rsQzm8OpAVBznf5cqzpyxLETYO
KVZnxS5P0lOWZacR/b4UysdEBVFjbLXeYC2reUi+ZnySc4kDjVWCRAtmGi8JPc/GnjyVMXSspW+i
gE+hZL1M52hw0NCbW2lB19fEnyqJJQUTTsvCv6awWAOHwA4iM1h1FVKjjPwlHB45gj67ndymye+1
HWyUuQcnRntcwZOIdJvEq03CTR5K1Sl+BrmBZ/Ktk21Kol9ySjxM+2sbDRirIwiSVRVeExWt3Chd
6eim83FUmJKzZ9mea2wii9VtBlmT6dCMr/Lw6VDgBdQpFOPjuighBQ7ZlVrXtmYPpdVsrNPsNiyU
ARUWg0ghiY1Cbcn6n0JnGBxaajgkKCF0fDHYvrYdi1ftkdbtHsovF5TUh4ylalxqr4XZewFZzZTT
CGY07d8eIlXotFiGoleDSnhClaQz0+PyNAt4eRQIL2D//hV6ijgcOBh9Q3PcqHO+q2002yPVajli
qDomRXoMRzgZY4DgVWJFjLF+qEjcPirRnxb/lekLAX/At0u6jDXGL+aIGeZE3WzSqNjx7G+6GiGY
0nEACDJ3QeSRpyrZe0gHVCCUDLkMVgvLSHY46V0c+wfFriE6faksW+Xx0JFEb7N9CGjmDsvTKeDC
/LRLt7NGPGsYIlPwdqPfQ8Zr8b0RBEB6JTa15B1Uil5cA0U6ZIV07fS/sk6O5DJvwhi7Wij7Q4+u
E7KaM08bkr7ubHu3gxbsFU26SXJ9Tct7ZGMNSVKCq7OXXBqPEda5rCQMiWVAXJW4/qiVUS/LHHMV
kTtleIq9bdBN6g49tv0UbWWr8jITxRU3pMa4W0Fpj6cv3d7kxbFY0vtSk7k2yx+prmCW00FVIdKn
35ttooYLPdOssCj7OHnuSZJ8istrAeVWMdAljL7ZU6gIJGzyaK9APEeKvF543mlIZNgqxA5mxFtA
k2cevoGtuAbeVpvkqB4LCXwrR750ppcOCD/alwEHhlQiHR5RMFo6bBH9Ay6GHycnOB8bVY9eVFId
+owYuLQ7DF3kLaRmOF3LSIpIADP1JM/HbrBu2vJbBBejHrY9j4L9iAmvAVOwm2ggpwVE2HAhWwdk
7qRB8ah8SL6uEWgfXceG36weaIgI0MmJfBsyfNUnJVCOWRw8CimFEqJgubsgHc7jYwCHQirfuyBY
hwYAKESoVrGv2yflv6Dq4auynqcXz0xfd9yYCrlOy1cHKkgNfuXgIGO7HruJiwhN1FDIbJNWqrLV
I8RxIXe21od+16vPmDu5kEOGgZLnv2WWUuu1maVUwCK3Jo2PuLv/4+g8lhvHliD6RYiAN1vQgASN
KDpR2iDYFAXvPb5+DmbzJiZ6XkuiYOpmZZ5kJrQ7JkcIkRi2jX46aPhAZTAmZomiDMImyGaeB0lG
psO8/0zEq8GzvGUm5FkOD9cW+he1qOxIzVOWGZwM+G0o7FliGpqmXce7o85ewiJjfft/UOCrUqIL
w9JStPJ9gLO+rzwHDZhMq2zX4XdtHovkZGIz1A4plhQRqIvQ9QuepOBLMOT0W/h2K0tFLjOeuEa4
sNZBL9O247ktDeEGxhGdPYfcH5vhpkH7ayjQzuknzDpz2/MKVmEttHuJDEIb7iBhuA2PqhA8BfES
/KEYPiuXuAkd6vErE5ulBiTFaodVXFFBYxjLBAGyZxtBpWEMxz/Gf6vCg6rndyZ1NEDcVgbA/6yo
7mOSbpUW3BOE5dKn7Cu7dtG4wto4W0YrA4a7Snqf7gGnDON94G/EatgPZfOhRvXaV57SkFJoeFTD
a6SeU7CLJaBHeUCkgruCdOjNDe/9ka0t/8af7OezcqSeRvEzzKhyGUlxK5Zd4DZZCIq+02XOvPmz
Se6DBsiE120w/Jsngyi5N1zawY2dYpo/KmPbIu2jSkvq2TLfg0QJ0zdcTbsLOnRzXO1kSKxTqD+a
9sFEC2M+hehz64a9qUiIh6xSKD8yZd/NvQkECm82kToperGCf8lA+Np7GwnkM7r3xGQrDzwFrXAd
tEeJF5h+8Gli7bg8S14bKaaWuDh59WmSu7VXNit9BAKw0jgqyViYo1PfQoNQoKntNexSqcLZjX08
VFUsESxvBm2lE5Dlwt7NvDXhU2qLtQdiVkmqtYHlQvXWY14D/W4XHmeKlJveCky0jrdZISRi7tR4
RGb1uSguBQYDn8gyFfWmeNCqEEt6D3puPmhyscX8ACxaqx8e5TzQ0xzxLOBrkyWS0UcyDbfmt5l4
bFzVlWWZvFbJSxZXyeekzlCZ+0taKe28PA3Jd4g6Z7J2qm69vg0xKJgRvVdKYHvj18AiG8p9S7Sk
e5Y4rA1AnpBg1OYhWxtx6NnKiWyCGESp/9L4KRVFXPYDj4jJHQYI6dihK54mJedZgQD0ICoftEqA
lqGvxILc/GXE97F9m8yamUgW58ObsKyME2MDSurwSiVnoIkDBQKFincab4gaUj1d04rYQGRw8+za
4x3o3kX71Qa/TfVN2Z+dIAFlPH3SltLd6B4aW3SpriWzPnAWGPdTaiyJlYDrOgtQDIr+Q6TNDuy/
ttV0zhi1+ph7eo1yE7f7euTnayno4AGDfyCvjmO8qeFQEu+GLURyh11/CR2IWqnsO+jcMDmGwotF
i9UFOx9JWCGq3KNX5kWyiHC5kRLfDcgGE3SwULW2hoQuLb+6MYO6R92FAQRXpmVTN05WRuCYFAnv
ssFgLIwJGVCBIRpvqs0nZueB66s3f3PxBLYdqnqUsd7mJgqxsMs6FqYrJjJJUeecGJcp+owa/4Rx
sKxIzStEXk2YQHi4iUsSS46Z1Ru2J9GEqxv8T77LcCvAbob5bG69kPtLPpjZMUj8JS2KGw1QeCUw
q1BFkPOKI1kAIK4qt2IPBl6e/CXnLzX5hJgRzElhJCdZffQ++sm88EcL6jni9cajGkMHZMQysZJ1
sW3HcD3Iv/TMM7OBYrx23HN6PzoQcpErwmUwvn2J9wiNIC38+J6sjAVzot8zXvJS9W05CldpbLAf
xbBr7nzr3fkk/OVobYTUV+N9w8wM3L0hhpqY4VEfUEu05aSrRzmn1KQy9gVdYbEwJ2mxRsjeVlP3
2YfHbm3inQ4coCZ47eEPksnftYMrynuSZ3aufc22PaGrHSpdzfTBAI6MAiMyQ1QRghZb9D0NXmLy
I+EFaFYqWFcr51oh2+V3ruEHjqr9Mq0OnBf6uykQ/DKxp9N8w8mYox+QIIJnTMHAL3XEGRg8CsvM
+Z6VQ4W37Z8vYEDBvCFOy6TZNT3iDxIvlzJXpmfxpJ2JlOwfMZNknDkkdPIKjydWiNlcQjfwO8bX
NE17Uf30y5ucnHT/tym2KWf9QdvNvZqm+iJWt0zNbp8WrAspGCh1fH7YeQm6ydlV6245niD+HhGL
vKXTshG6KjYtidGslu56/ekr+9F/SVhbkAD3/cju0JRXBdXmrYqq6pYUoFVqR/Hxv5R8Qy1S2Vgf
ytRzuk56j4aG79JAfS7+CiW/NPNxMQlWOev1TIHXn8hHTfkzyMEIPkEDFtgZQnEjYVhqF2lgMSPw
KIPRlY2nWeYZi6NBP7rJtFV1R3P49IgCGwWZUoymKdzNRP1u0mot/xsZAqoaDFcWOl3NYIvAopNc
ydGF0fh8oCL+bHOpfBhSmbDWiW23DadbispyaVqrOLym9GCUw2OGhYrG3SxbpijXqNYq7jUZohMF
dGSmZJTKYkVejRqKbRmy28VbhzwuJ2cB2qM4E8IcyKH9MGcEfmSQM2N44sIsSRBSkCI1zCajGxbb
xkw+BXBd82GwyV8CT02+lNjVG3V8JAUWR/1Yc93EOq6Rm9onjhQM84uAXvi7VJS7zjc/GFF3vqAc
y4S4JtqRpDV0eMGCoECJVB+rOVXjaa1/p124FDtczWy0qY/DBPY7FZhIlHItmYDW4JQXEE5T0GI0
Grrc9afKM+lBGG6WQsZuWYXZgqwmvgDQsUwNSgY7B75vTbEY5lJkoEiF6MoOlerZTJCWlUNmphf1
g8bmJ1vDzCIviG+ZG9S6tHO5TgZ2NooAPhf+Sgzifccmysg9/L0UxeE7DMGgI30ppH+ihTKYM9Rl
LQfXXDFWHQYNDRwy2yWT3ZTHp9cP3YqNP5dqSv9ASWt1pPGElvp2K6bWWuOYEcT+Q5JBrwFn+j8u
ejY9ns6MPCNzYal/WuwILABEavbyzOFUc5XHM4pYvln6hVJAOx0XrUynehZRj87Xzf5kulVDEYa8
YUNMtsvgpUEtrNI/3/qL58Q1sogCYa2intNiTSzGw+c0sFWVKc0DJRhlD73+mXXAdALvLb16sbxY
IN90Xhzz76bADCiW8RIy92eAuzIR/iVzYFG6cGcvLL0iOzfuWhpt58HHQ8CGL+/oAuWu4ldfDNtU
cWVJOTKjChrLbp7hqfJTjWtJDXlBXsW512yQWS8CnuRMprZObhwi4n0ZYpjyHLRrwH/tY92T6Oap
SGiH8WPgrtTCeD1m90k9BXq5NLGLDDBFZR2oEBNSdxE1cu5HY3o0Rsc3569UVP24vZc5T8vRMYZ6
qbfZ/59/SUdFknSoPsuAb9XbWC1/P+wYkL2KiGGWVxqn5soflgYCHPRbuiBSLPOLEAHCl72NmVhr
z0uXJjleTbryBM9xKExf1EOx8Z82Ql+sDaw4Y/CMun0f493iPTLXfxYgV00SRi56qcSqxeClqHGJ
h93OnGOReDxsFfZqyRhUmV91C21iSB0hRYbUD6VwYDb2cHCO9UmK83WTBevCePoqylfHiAskn0Sp
wku54uOzlK9CE2DCiBtR2aTIkIHoWMRl+bE8YJxFfi4S8CXDu9WBnOOnsSDgcaab46YEnxbGSOK3
2IzZuBaJ3Qpp+uzrp///ynCwa5TtkCrfGsITYKMr9aIZLk/lG8GCdvgRnwGf0bw7jlng1F7xNTXm
AY/Lli4GHrz9RuabHJCRECYTvdviEVD7FbVElw4npqwRJZY4/ab+Qwi3RudtA+ErwTqAgahAoW15
skozckFhbJLHbTr5jpWy5HpK0BI6PkWcdEtxUq5qmO5EDaW628fJ5Ja+iRXXKSPt18S40/cAchSv
tRYJ6qmtNcJHhtwqlGxiA1DOkmIbwbTNqicv60G0KZfHwiFgkeK9VmYfXQ3kgXTbjdW+VI5O3N8T
Hk4aXYJBoq06+V7jyaiiY9FgxhThpbEMKbTsLAVgDuttT6uPJlK9ozK+S799BzMRm6zYIOfnSw+f
mwopq6n3sM0Wpvq/NAFLB6kOkQlCNzub2D9Ew2NoTO7g78l7p/J3NOzkkXYd6YeBgQZvuoTFZJUX
d15C3MkMoMI/PPqUzdQ4VR4p91jUkxrj+sueKYNflvy1PNMK86hYJ8uES2OZa+4dp/Qau5u5GlRT
Ru0f+f7ey9ce/iCjIRTXel+D9aojdvHFXzr+ZBnEDMyBuO+E+uizu7S0LaRo22dioirKr3+oyP6e
xgocgU5uut4NqBOz2DACQYXPGjuSwJ69JYrgZy6mR51l7DwfttGwlKl2aGmofNVtxXqDiaZlfg3n
Jr04LPfewOEVLBSJd+FURpXJ0e0DW0iBXden+5kHSR9WjibhRzJNyZ1YHqgYMMMClGFxifGFQZEi
rbmXu7eX5csCg0Y38PQmDIhbP9sII7HWh28e+65bKgx0caqsGJ5onbADtvkKX7NP715PdEc5JNWr
xKDHfps9U3qo1A1ZDD5a3LRwNYYlsOhFit4lChzdPGAdU3Y0ECr+38rBNistN9I6Slr3Mm3ZwV9m
qpuhSY6CVZ+EoflILWMR41asqRnUqn/gg9c0gcfG9NHiRJNKuBVVtVODeAV1ZTfG42bmrNZEg400
dfoGZ9ii5uDsC/5H17Cex7QJlFFQmLu7+lIAw6E5dmobN6QAs08Z8fqdSLFhVLzDsv82cvlKk0FP
UhZb2Y76ONbztwhHnX8N5oZxu+4ljgvBCj+PIIsLK8WrxIEm3I4dslM0bvwYx2P/mfEcF459Ky4h
MzhWD+EHpdgnUBlgfA6JJ5RQwXpFx9T5yTrdaTkJtY4g3bAOYJ6I6j+N/alkhKyNClbwXBQoLbmK
30hy5OJEsRT+/bMIs5ztVFBQSz13wLRwW7A5c+EHH4bEpUosiXhGE+LprT+7zLjUMxBPQvWU8KTK
yXjO1REkiORoAu9ZzbsiaQHETQ+l+OkhW2LJN1jHtD5eHBYMs7s51khgj4DXDny/udECsXVlE65W
UvVfXW4x1uBf6ej5yMYPynU5E3XI4RGhfSV15wwyXERPtrbRtWqjaxJWuyQS16OEWsf4FZcTsELh
KPvTNaaQZBIxq01HbjxuuCzogAuwnq1eUQcZjePGjNPIMjcfzM0IRU7F6pRZ1B1gINF5K+UOfBeh
OcKqnb515TglsSMn8jKK1vp0S6t4GaNdC8IhN2kZNY8q3kX0U8X760gSmEwQ0+iwdIt5anAwovq0
0VaW4GbemxuWWgwbl1gF2Q2rV9Hke7V7tvGjah6afOGx7FUay0f8p+JD1o1jmL4g0a36kod7cFOj
uwWfy6rjxXwoMcdpiV9KYUI0crwvwnwQJxgTgMY8hm21nR1UOmpFFGBFMaytgMGQFZk75eCA0hvn
8HmFu4jiAQcSeklEHRkyoyIzZoJEpvuz0O4FR1/47Ys6rVa5sE86yeZ77uS3Kt4MjRq1Pn5iL0Cw
e+f5H+F5Qq680YpdjQpQJ4daBQyeiu9Gkv5hZMh4WFs9GNj4FOv+ssStoZUzzsd063nS52oRp65f
KwVLznAVlPxufAmAWb7rLGoQLd75wDImqBRm1p0VrvUK/165SDT1n4alOtH1YzHEp7zxLsK85zfJ
DWtpSFlEyJu+gWhC1Sl1p2J+kJgu+yBf07J8VHzE3G7jFf+fyXqWFmiZPV5EXoOq11MGw34nPHiq
9xcKhqOGEwLcGN/iGjdxkGwylbyj9k7beGHwmpo6tvAIYYZFrwHlqS0N4elIxwRe9PShCvmqnJpj
hvselXUE4JBqN0hYHrqVlJxG718MM9lgQ+bz8MAiMBX3ihcIAzegZbRaM3iG0VqrPwIo9hpKQIqq
0e81A7EOl2miDmud9QkJIPQ9D109I2YmOaOgw4ehH68m9Sdm442ygeBzIGyNd0C/+ETDtIiepuEW
s54gCC8XpsuO/yBynYtsPUx+nSLryVSbDhx6Q81bR6ineL98QJKSRgOKrtMwILMjIBufGUiDhbyN
jSp0poAJEZq1MlvNme64XFf9FH1XovzkWCLZpU79CC7ttVrJZ8Ljs57L+odzh1kETK34gFoEVi3b
BuF4TO/5P0C6iXoe1hDwl6FwEqv+UufKIR248Iqa13CR79No/FABgIICoM/xqghf9PcK6Xfn/+Kr
baGgN5siZbUeOabwrZgfXLwj2HG6aGRzV4nQwBChmSx0f8/cE5REyfGTGU2Ej9+VrFuRnq225DfA
UdhzhejYDtYm4k6SLW7yZJ9wIiBiRdcBqf6JBA2yIGgj6p8JI4J9iiGNthYzPxAw80UIIFP/lPQZ
BZvQ+5HNzxjSO4EB1l1smUiIgZ3uYc1Ew9cIHKc6DbhMRJrFZiagRFDO9HDXGqymDItNIVQkRUQw
w9EVeNTWoW8mCpw3vilZpfSTDxSMoDn9eBPPbaKw+B1BXNttfdSCEw26JfF3HVVCAtpnriP1MVpu
m9Z7sZO4A6ZFOOIfhzuEBUq3iCJUuClZPpPRNJGdDZz7CYtzOmeD7AIw4GJyx/lE9iCIOCpzgBfv
i2Qj8htQ2ps2+M0s4s536jwAI2zN13b9KrH5A+uEa8UPFIJlSml3kWjXwo7nT/WevYokgwqxmpVW
nUgV1JPHqvYXvSob7gzZA157Bat4387L8VXduSnqllkKXxav7Mrjid+RHxnXA0KzWtP8493m5YiW
TE7CEsOHmT220t1X5C2oqQuhNNW/K8PLn6jPYc7NBCrjyI61hJ+8HieYMGDtVOJ1RazOVNqr12BM
YNOXA44MqJGwDICY0TKgXSG7+qn+w9ZBJp2E3nHom9cIOHoqYWygweH5gTMF/MdcxmPFLaeuko5u
T9w1ar7rsf56T0t/YRJOv+ryXMqPvLl3DBBp3K7LOgF+zpnYA2UZxEsD0bnRA+5WbqzmVPS4ZCZC
C3+GVsDltBYhgGzjw0/xOhElEgjJgIaoFRhFWL4L4j3gLsBfIeMXK0tjVnRGzsjleNOjr47i6lym
BgCvQPIBQ9gZeAmH/IbAhQbUI2TPgXejX98KWi8mt0iv6oinFaW/H0+9+tVSS8IH20yhI0AQptaE
dlS6fnJhV/UU5AZ83bRcZ7Pr/xHBoxbXCToY1pmRRYzVXsLmrKi33Nz3ISjNAAsLA0bYXdGKhPiv
NgewY+1CB8LbR78Bd7JKzbHfrtT8exBWqfSlYYEWv0rU6oLQCEKa0p3DtnNSqMCJkp6NQNsorOis
1vXEDWwKf/xWkr2GGcusk40q9+yY4x/+DNe8YwEf2szBoBmYkSDwttFdD98V7+ma1aja3jOMWu1e
rW60E4os1YrykviyrUMXN6sV58bFqV2fXk5nn6sVRSf264tF4Im/enUyl7xel+c360c7XiT2GZrG
8gz72g74h73esinnj67bL5ovF8Ni/XEiX7p0MtuZFufvBY6H+7DaUy60UpdOuFVP5glOKf+XAWCh
DQdvgcd2Oyx0+wsenT1/N/vV5TLa9nbg7+AvPZXLr6/vxn4P9slR7efx6R4Xo30829vQ3p7Or9MJ
n7xtL9yFc3LsY2avrtvte79wbb6NwgYx8XT/3NHefF4Wf+78RU2+inUgVLnibWzzl85f+M2bdYUB
eRM6sSOs5p+QH3vr8D+v/WqhLY6efXxGtnuTAPZ9RV8sQgYoqdEKsPNApqi/F8E3l6+hHRrzM0oP
viGuBJ5VIYZDY5jPSzlPOmszyeZtTinEE+E4VPEUGxzilp6EKy2S+c8o2yP7l+gCN86jyn573aLQ
iV1ZKSG6sYyMpjJndYWuYwJIpRZcNZkBoEwQhANGC2DVWkTCJcqOIf4miQY6BWKWJfGTBg8Sxjy2
gYsCCmEdl2TH2hDYE6pXo+x3lYRSINNgKQYjx2HOrbDZVhxaJym5kZvf5bgjWe6OGPYSUXb7Ab6A
7y8qai8sYPZJZRIBozBDrciAUXvZq8MrbNxIF5ciL4VWezFDAhkjQMGroTsOwPbEgmVKu/Up6OoC
LLmNI+e8MWmuMhPxnKA7SsMcGrKwU1TWl2D1S3Hd8gryJoYUJFPcyH2HgQJUwiR9VM25GT1k9XTJ
WW3vkTUqpbslXpO/bvgpo586+qE8LwjVRVs9zNbej9FPaT3j7FvEw1jUp4YsNPB9zj6XMqc96VNK
N1r4OUoXU7oExhV+iyy8xOBuZjdDvIXmXZe/Av+bgxCfbGR+l+XPgL7QHmh7S/xvQ3rm7TcF1hVL
de3Tw/tc+++YdY/6ywKZOkopZFfMqPvOypPvOUXwHoJ325/0ZiuwcVdklji1D4GJ87d3E4LPrllP
GOrTSZsHSAY8oE6mA4K2jrZ9zhT5PwHUckzwP5l0yhgYjOmSgMzPCBqmlB8glYzKiu42LNbGrb4M
0wF5iUtwa5Ur42e8TW67rla4uz+v0OTkT6qGFaCkCUuNq2Q4SXYtWrys3zJUNs1pqXkdFsyp7YWn
Xov/NV9jf1pKq9UYLBcsYAg7gE5d7XZ6tcDVKFygqnqQIzGcuF11AcFel78Wrjo54wj8MvNXfsW3
pJCZ32oZQS0nild+/K0Ov0Hw7iI8xUAO3CD6pdoIFHYSnXOC/NXZCnjqveXur4hffC/C8EltncUq
Ofr2/o/pINQvtI9inz67Le63kHmC78iCMXLu9vkzfYYsvj/Ys3iO6LYc97fsn7fNG43rS9uaN9Q3
OBY3aWv8IvgzwqPX7z6NX2TNhuFoi0sbEzZuJ5phmfPZr33pvHm96pAdtT94DvrOe3IDeCmlbzZZ
FsTzQ3fg+IF9uW8WpOynN/9GGqmbGxIZpu361DkyLoP0klDxsaVXM1vp9Equg/co/ZPxfIW/yc9o
uml/QsKGlEWc5FfUfwz42BhPJjszP5T0I54ODIGYBw3vzOpwZq+Z313+zKelf+nKJyZKNvUB7DBt
KZcueZfO4f0yVXcmtR7LXf+RlEdPXg4pFfPfqeCODFLAULAvYo0IHpH6WaRfov5qqpesv/ry2vLD
Mun5zzgAM4hriYl7FX8J3a5tn7yF2QNojqCcRVfiWYGj6B3KzyZaDhaDJrLSgrrDQf7H0rdikVED
yrhn1k3XHxPRdu2BBD3U1167srgJa3QRBCv4citsByx2hMZFH4qI/eSzm7DrFkLwbMuX+NeWx4Ja
wOjLz48sqqXqwUTrfzSUsmyS9gDcU2c98DHOAvA5qx6Jsa1uJH7Xeb3InOFGmdaSG4PHuk/55Z/4
g6ECBdvGT1EtpW3NlpG4u108ckx5FJM2C5mDGYlPkb6eRXj0n9LLwF/PC92jrWeHa3eyNpzBJ22V
svVqZpHjd2Wm6xIvzBFIrLlJOY9tuSBiEGY1EJK9xKwKrKTZMHLlv9OdE5T2l9PMmTvSsxaPTW2H
NYWjsCiAay3hifxyYot/jXwH6rjYanT7lA3GdcOtDXca3dZwO/VLk8U1S4AyI45XEUPhKRtrj4Zn
rgALsOQwIuNc2Cm4/gJhLwoHsOoMs/8qVT72Bv7Y9DYFPK557OvQSFusEgVDW45/QQdrUfWcA4tW
OApuoILv71Ib08DVGnS0hIPfHmOT0R+gBqcThoK6QvJ8Jmq/LrDZJSGq4lVEei2odRAIeBQxm5i2
X5Lc+GgaH1xFuiohP7KfwgsrJsIWHkKCkTGYnAYbRVc0G3EEe+5HLPlcg/CEbN26mQ2JrxISbZex
yR34c0CQLKchjjEU/+qUZQUEsmRrANOeAev1liGdmv0EUndcWspNaN/lcJ0Mi6acEfOtb/MCfBno
H0a8KUZWch3MXOL4ac8iurg2Ynlt+vJdVJHzioUn0eJNbXwAA6k5qyfCiQiwRiRn9A4KdnG9Pwnq
DxNfBsNPZcQ1SsQxsnkK2rqWQT/7MiIeK5Y7RNeOSvqKjL3WT+iUNLjGgMs4PBTiieWkEnI0LHe5
BtIuJ348SPmFFNc/TJZDCUyCcJHaYuUHWUyYK0UIVEoXfsrSqACXoXezysb8tGzYhkQiZiuy/DKr
KKm3A51EAfVECO+SxSKxMCVCLRzVvb2mAVH7RiheN8CT5U51K9qQy7g+Kb53gVkbhDAR0phlI6uE
IuDOwFI55hvBemns9QlDFGRHhIzq2hj4rXQy8kdnTpgHOENG+XZIry0pClC8j/LWqc1RLuK1WlBU
E/lziTymebDhEE5AHhNcDZ6FdDT4WU2kBMNzKgAWPlm1xnMyr9smgbkZcFFPFatDovbqb25d2ENg
KAyb/UBpJLU8C4+Hh0e1nKaqjhL1rOBWfMiskHT/jFBDrsEmHdD8JEtjXBvX0sjglazHkcnsxmoe
1IMOnKJEoyYzw1DI6xEx7SajPs17WI4nqpjSPID5/24wuofqXxpD1GdcSnUMKlcs1hyebIkoLEaP
wYOb8Mp5kKo4BENqK01kpxpNrDN4RlOhi2UBj9W9pOjRqtv9SIliNP4mPVu4WKr3AEdzVb8HLdS5
nh6hNj2Oc69pJ6zzHEMxfWhBsbHyiKB4e/J44aE5Sdspp8s1nQN83k9j4nPCW+ZHf0KngDRFxzc9
4pM90vQjYyqOeCpVOVf74GI7h4TQ8IAxLhnYAJk9gcgWLrXO6RStBQZdOT0Xw7BCd8IjkiBb8Nfo
rIV5OGMMTjcFemnQ+GsFB0ZWk2JvFZzs+q7QbWIES7It6B1e660EbtucJo3h39C8QgCIY7TP2b/o
MPoN6pi61WzkMMYfQ0+ptLEWpg+T5aHhdYnmkZCwQN79UmCK/PFP1ZcRp1zZrzFe/eiz2FGlyxFi
OlAC7+DDgJQoX/2Iimc4OwYwl4jmOtEKzHXcj9nVHAFyyRj0J0f+LS16Q+5zebzmr40Yl3X/riR5
MbSzsZ69teVinMOv7USECQwspyDes37T5SddamfBYzn6dNcNGBdq1S7pujLISdXSXuAOzpN9of6k
DVGN8REb/wpzxCm5CXwwTqNMaTC1dfIDnOdSYkMALMIZ2aM1uQjZ118NfK2yj25W3Ryj4lQnTxOg
SkIJW5Ny+9e2JHXbmro4H+9nE59DnigaR3r2MW1K4A9RKRYooEU6qpNqYfDQiFU8siSl4/uUcwjP
emeY5lMhgvjbiHdNeMfglBFKkke4G4iMQetm2Dvl+iF0r05xFYK9EosQ1EuM7yZdMCcPS4WI573V
3KACVRteyfpsu+baq7xKdJyXxuzAJded4DG6DKCw8eeuapZNiEm68hWJkAIggYQT9HEkIT52+VaR
tG2Dg6Ve6lne2qQTnUBU1Fj3wrDQdkDbSQ+88weLlnGkfgWyR2N998qOqrPByFzsM1vN4H4cmUFR
iAjy7BRDP1nQ3wxrXIhyCGObpFiNP1qDU0T+N+3WFcbVjmqvsfkI8cvrZstbEC5vsxQxvNTijXkp
2o/BZ6P/9dMnJtbV3DvDSJtYM2x3KwYFt6jA/Q9yHBgr/bcqRc8o1pYTJ4KTGAdYJTjcPyqUJDvt
cQBoKjaRD5OTZC3wxOjljWGiCxvsajP5V8i5hvt0aWjY0xF6tBzvBd7Cit60rIDkQxZ37G793D5S
6GcvO3V5sE8NnKVluzAs6nBSi+hhbWc4NkZGG8kP74aBMdlyAta6NYy8inJYLePN0wokQAuUxsFz
2sJy6v6Jx9PGFFG1i6YSb1nIvqHhxK6XK9nyGKXmF3a7MvFP11zKHjHNOVog+Ro+eRREd/aYexCv
vGidadqy1C6SxT3IzmTyirWJgWEkzqxHlCGl2bbpH/lQ7yoMfVOx0RQP+ww7Hx2lyQBtFuTu/Igv
aAWlBKxiyUFgyFKPQoftf2vJrhqelXrvZfuJxYt5piATZ9ZeILVqG/y+5XSLgbBrsaJ9jP6+S111
wHcBriR/gmleGUgBDR6zEHf0bFbgtQPQhf5yTLtY7XuLxYAcrvRW22tEauaqFcXseFcmTpHKO0hM
n6Mi0ByyMJls5eohiM2tjavbQOkAQ4wd5QSVZr5gxgwq39qmWIW0YsQm/dbRhYD+3MsLoUR1Jezy
6cAAzt07SAdFU469wgJC/m5D7VCTRsSbucwO1XxVg4rsP8kZEHnHJmU5elfdIjP/FNlOecGxRu2g
1NLrLU6G80bopYe4m6x1SBTTSr5ZUcR8M9Rd1iLdAEPPaNNsYCChtxUbErzo27yp0vkNAcAOc3rb
llsTYUQRqV1pEImtZZXpHx0OgJr5WKO8RMPCTo6dHl1MqoItwhRSuZYNDtRUDVm8xaL0NwvTo+hn
FNCgCzdRuZ5J1ZOCPU6kEL19YWlZ1sEt8la1mG3j+dLGdyyn8loLHj60Dxw5CjPSLDN3YWeX4TrN
Hrl+Y0gISE3oxJS2rSgQ5/uQWa10prRr2FePOmbPEYAUULII5st+ZK1PNRU5Isbhhlc1ub2q+0cH
rRCqm5qdR8iN5zdbE+dqHuNAzTvOVeTHUevDBBdLetKJ4MyPVsUqCL4eEiC9GqXyyXSzNLdmHEEA
72BVVPUe9VoXxR3tv3ymbXjj+UxLzSPW+BX4jhDKZ1GdR8Rx3aiP+SGO926Y4JtNLquE+b4d4O9G
ovU5xx5E3HkhjzutrXdeG50mQ/qbJ24vNoFioGa7IcUolPuyUEAATVth0ePmiGSBVMVdIlJHmYWf
nXOGXrVEfFpggYXXzeI/QI0pjiZoDAVXSBPvSLhy+mJtmZ2AjCwtiG3Gjt7kvr8jtVHWwKP6LeFL
kYyLTKja54Kb65cxadt+elbMH0n90bh8O+Bc4wwUq/FuRte5rdbrVXLOw4JzUFJ/zD4oCV9Pxi5E
4p4xNHbgxwyunfbNO8n3Pgcm9FZm9NdBu+H/JkdGMtKcCqekD7VoIOQLtmaSJK6PVnKNqAlnI780
O3q8tY+BIp3/XTEhnkUTdU11cbIAFmBONLD4xnAljVWWzFf1PPUkQ0gv0B3xnLMLDLmrUO7jjDS2
ECwzTzvECX2+cCRNptsYk6YZiKuqUaA3PRMJU+PF93d+d8RuE46ss+lez03XGjlitWchvvQtuEMk
vXwn9bXLNDNJP7w9Ix5FQun/w2OfMrYp438kncdS9MgaRJ9IEfIlbWnvuzFNw0YB/CBvS/7p76m5
y5mYYECuPpN5kkVk+BMG99B9nwUC8gxhpoKSx8s8uzPnb0ieZp0APk8VVqm8MZqGaPhiwNiYw7Vu
ayzbYVoRfOVxLmurPkP5bqRrmWBWgh0uB8Ub8XiiyBe7SZQOifXN77nvoj8KQLcfKc9BKbG2HCZc
mnHL54F5u+bvISWAvOOFaD5Tt/l1+uR3COaNYLbUt4wbiQwRr6aDjy1+WISqq6VO2aIf57vlG8Qd
+am5ryP9EvUGgyeqYZaemdA+of+rELNUVxQOlHVIfrFbuDA5ZQt+5NLbFdI66p1MrI02OFpchaku
7nHa7NGykSj8lPfTWYBnKHARD5i8HIEytz7mSsUeUUuDiCsAXlk7dAqI4y9Z+po4hySlndeylWsR
zVgU32QXrlq748RHtFZyPIlLSdag9qZH3yFqE1yAFKmGOx6UxrKEwxZBKIBUQhvFLI2z5KBSSQua
BY+xwDScleUilYx9rXhhMZpGI4ZMGbHtkmjWWqPRwUSrfbJtEzNkmTOHliSUR3jJgrzFGQ+y9aTy
Momih0BVvNV45nL3N+uxvmDZDweKK5UT2H41rrl36AJj19wlAIMqNk98n6IcwSn+kSQHXFrbR9E7
K8SfqIeqpR64B8uAqjG9lfStGi80ndAHmpZVrhAzYNpop2yK1gblbxpRCdO+t+0xGz/NH/T6dnXL
4y/wX/VlzH8EOi9O5jp/DroB39FSo7ck6L4H6lH3aMTKx8hWa2B5HNbvtO4IC45R8SP0U8HbLPSb
kD/x9FeNq540Cdcp0HVgj3YXSb8am21tfrF+DNsvFy2NTHHJzizZw1XSZxt8LkUXbhAmVw5khSFd
mAiMBZ/SBG9rPbVYmBECuI//hLtshYd8+JMMBDtrF3WPLvnzI14QYL8P7nAmt0x3eSOZlrE6IkIy
ZhWXMJw3ybI+oug0o+DdihLycE+0GALUh+GUzzUJMtZM6BNKIEmKReRTF2wLBcHAc22WDCTdTzt6
BcVRzVdSBTDBMsg0MMfxwpFY5WssL+ZFRUMWGtNPzByCNf2iGRouCdULOQspa20d2ROKjbT9Ut4U
ifha1YFIydXKPS1wHjIe6G86S5XKI0+c4bmpZdRg2aaWyG6G7JgfvIJOOjAYnwX+R2Vw4u8LtL8u
xUCTczD3+KK0eaOn6dJBeVX8UyyJXP7ogf4U8VXWr1igAbdwGINbCkxG1Ih3wnhRQfxXLDjiHDdD
IBbu/FyLl3CePyIxHkLegjzZlhBkHEqa4SR0gWiypd7TPHK2JyhJvMBjx+DUFe/zsGWKo0JEFoB9
2W28p6APE4HhhGipdxC8h1yL7oOOE9ZzwNRl+VYfaFQt26SQKtc1gBnZoDQEpYwCTsPqlgLNc7Ly
IGqiFeoIBWz8HBV3PXijVU6DT1Fe89A/evo/mylIOh9ah6iGVL4yjlhYiDZzYHMRVH1/gPjCmh5H
pTIyG3q4r5myjaplnnFQIScPWlqlRKLJR2sImJQyJQcsz5StEQ/CaMP4jQ68gmtm1L+F1ROaE0B3
AbWKgD0aDoObQ17ckpJKBvo1h5eBw7HkcyvahaAyQUi4SSRFfT6ylmm+K9vd6CF767j5SKDl6JT3
VU0pNR2G+R1MziqkCmRnFockibFpSlXqLxIDFY7o7Gu4enwLloA3Eu4TMQ5tAeamRsNoPSSdqVZj
3RlYS0bnQqx50BadBlvIv84k1U5XT7FOekhCJecl32bEMbNBCgfQjDFgP50yDyurc2Z5h7kyn4d4
rrDkoPwhK0vT0ltj+BdN7X2i+b1QIaIl/5FE8t3p3nPYPopwugSTvda6bIH2ejmXzmEAzud1w86Q
gku16zKWOC4A8Iw9OAajwWKI0J1mZr1GgIc6tmg6UCh/RgINE1qN1vH2QzffIuKNZbxPsnwTlmx7
YfZdMzaPvWZ9siIkLQTdmbo2JidJ2TNdjs85PUWJpqx0iX31BZ6ucJdNSAmwUET2kmCscwZM9amV
f3k7LHG9bUip2KXWS4q/lCAom15KV9cr2YQTAvD8wWjWUR9tyumG2YHsCxhQ7D7jdOPkYuNRUZUm
e9HiyZAh95yZ9X3MyLAmNj0E2BqP6boKiB7I8oPjwWq1sInaErWUiRY6Yo5ifDRkTJMWO47HsHkY
xqnQXmze7sIbVlozHDVsyxMDPkUsq5GTmmZ9SI1flxa1FlSuxXlkaRjylbAxf7TEpnRmfXYmoLv1
fW6/p/61Irwy/+XPjmZ41Is5vdnRH8NkbOU26RTk2FbdVUeqPIxnUFuk6rGgsATg0AQUL0ZdjYs2
WCubgVugcRlizksIsP0sqCJ13NQkwBMvaObh1TZeYCOinzBDakIKogzPDJGOt4bFXN8/iMY1ga00
7kXtV820oKp79zmRC/3u4U/T+HYRSplZqG/ALkTFVWf+KPo75XlKrI1efArujem8OXylZMwzrDKQ
MDRUi4gPkRW8N9pLwWaNybpqg3DGnMd75Nv/aui3QwlVM0yyjUXGB8IQKZxtgueyNr4QFwnpUbJl
L1HANgpae75Ha9gsdti4aShbULztz6CdmmrYGGxQ2G2fNf1lhj7TVMwxC4zcpr31411jTchw37RA
34HYu+QBhVCKroJ9pMNwie3mQJHkJH9DqRGT2fDJ84iErfcQ+Tc8gR6zzMg3diloKa/PbgH7hELd
FT5EPcvKnkx7l4Bs66zZ5HaDlJwE9jJMYQnxYcyLdWoZNVKW8pMK8thi3Ihn+xDBUNUxVffJyG5r
OE13XeTEbWXqivJfBGt11Pg54HV6mMBbiQmyDoY2GWn7DjeZi9VYR7MScm8AajEF3TXJZ9SBZaV8
ZQ2wclKwCGrUwn2ZWaSl4ZaGpyevtv2j+GcHYS8dg9o6EI9hACbHhnFoPFwyYolAYJnoGmuR9yae
6D5RMky4A9k+DcCMGr7M6Vwcqnq6pP30YtbRlmXC2i/GW8HHIZNI4rc5Y/XIu0TerQ/1JSv+lnIb
bz5+NrFvEG4/ufU9B3sOZgDTbLWsNf/szw3uh5jjwTsg9SFgjICWABBUNR40Q2Nf16486yMetF+y
4Iklk685atHOBXqCRl3w2UmHN2s4zH6zKALc+qB/Ak0A2ADayMs4+oKPCnGhfLfhI2p8sIkpg/ek
3zsjWPa2DjSJ0pBhndQk2ODoqUZfivlaZX/7ZkmHhmWu/BPDuB6wE2NTl83Rf5mcN9WPW+bd9Yan
DoHX4FlIlB8Zw3Yvv3sWbwPFwiTp9lik0YO5RIlFenFht0NbgBJ5qST3CAEG5ujINrozxWSF5c0j
pVK53GJWzc3INCnkzmNYDbP3gtFYtQvY1CUxwHDKceL4dibzLuV98AfvKW13RH11BrGzr40zbhNV
eZ57ZJhVfRLtDf5620OmWcTeyg23HbpvFwkVLbib3G1k2Cm3kzAFhaDMqMyYYJOnBXqW58ac1kG0
y6BYVX/t9IvumEjkjJLD8auNgxorrv8S/VepcsELriozQoGYrPrB5UTlQoxn5tGzLpe9Z671zF6P
4Ssy6qXfdvta6IuYIaGbNMwMh7ONxJ6uu/uyhzd7P4QeAcvBK5bkp5AjwaU1n8Yd9ggN5Zoa+uQZ
BzQ2rJxToZL+jpaIzADmyOyzlI8n57un1G2x9ezwtZ4AE/FPJp0GKYXr0J/XdQWsQqs3FkWvqQEN
LVf9mOwLoTESahWL9VqAhPPvfTUzgco2TJorCkiOInzAbXSbWELrkPKI/jTK9jo266z8B+54kdI/
cDw/w4qEcOAcG4YQVYkJML9qjMljClCmcmsL3lMXnAwdeQr0KUQHQYVR3iX9on8dseJwdm5Bguxy
JmOJPW1sDHK59VP6wG7jTeGepvyjtSCt0vPpclpxH59q5nvt96w9LBlfdQdSP0MPfHayCR8zEoY4
bJbDZoDGkfR7OzyJTEeK22x0LCIpeUhpiqpZP1k1GFoZMD2r2Ig0+rdNwCNroFvtlF88lVgkyg7t
jPeAQpuDL4lHulS9Pk1kjqHuZhpYPDu5ds0aUnS5xVQv5OcqRMm6A8aMguwUTcpdTmMLVsk0LnKA
EGsj8GQgRXlZMLkGmnhQtmzG5kuLUqgERROH69FA+KIRLW/C7Ej2/nitkGDQIyElRCaJPCuS/9Eq
m966VVayruNhjeEGGRti2gz7NblzOnIf4xzNBuOxj+lX7SCsDkE9a8N4WFl5eDJS+Txgw55tUCtD
xEgWy+WTlujPsYx5+OZtTOfjFe1yAERZ488tNr6ETm0zAHR+R5ZUbOGwWS2RFC5C1sYCRRH7CY2z
gOEj2s6SPsJN/3Bxrj20nQbe8xAFjM3FtB3FTG53VsHfkxmvNe7xFBXPUMcnkw2QBKZdTWikvG8l
QScH1aLJE4N/tsU7Cmk1ScfGA95pzcOi47RyOQ962TNrf6TFvwxVNjKu1YCs6V9AJIISmj3sjGgN
m10VGymLmaxkOjFUV0VWcDg+JrRfWq6fiCVdZmmwH6p/UxQeQzRCg5sA+//zrVuC2IT1P9r1Z4d6
RiPom3OyrZ9ZOi8UhKlohoVaLpeatahTLIGgrAhWC3zIqs2aWeLs4lJtn4uO/KWRE59z3nD5RrEY
U9NbIzHWMxe57+5qkCvAVqvaJjCWzmZ2p22C2aWBC2GDJyrhjiXwrwIlU2Bd2j0zrdVB9sALwE9B
yjMUuCZcYGvFLjzDIqyOJV18QyQJMRr1cIdkxShNBreIYwKruAAGylDAIosgiN+6EcGN6e6ZAGUm
MrNyqccMTWAFSpzm0r04iUtOK253/SUe5p3Prqlh4gyufBbxpZteXOs3QoXjgPFognZt7H0t+ySk
YtGXqEKYmJb/RhTIJXlAQaJRFVOSavTiRLPok7XoKUWje6YQGTnxlxT3U7Bi0DZiYUJhUbgfTT+t
DO0XisvS1iemJxy62kszJ5sSI5oPyjt9p2EqtZbNzY6HBQlo0t078kY22MHjiFHuBi8Q60zYGAl2
LvJxoxbmZ1euO0KU9Z6RDz1+du9sRO08lLJ6rugJFBopmEhFJN+so8WN0BhSaKLlovFokbGeK2ZO
aqCXmznUAbJ0aa+q4tZyvncUmBjRRcAAXc1+uKfdmUNgKtslynhFEFHypl5QwfBC4TXzlCNA/+EI
5xcAXoXvcFBMhZTfKWO3Sag5xyrezXBA/uC6sD3TE8uVoDrKMmZt1G8ivIlwzLRb1THAr1bKy03E
0ZNBUdn2+5SyA69+GbDEYnpJAgE339k0fPvDuNpqxgbjzZLOHElMRTVSPxGE7QfVE5NECu4R8Bbg
JGx7Bp7WMOHIneJFhwbUKy94BBkf2Ij3gjla2yMCrfXM/HLQqUYhnWSmkky9a6699MZiAzSF95+f
MH+G5pFKEdGUfso6jm6mbFS6bCa/5xrqr03YFRL3Yj6WMJ492nMZ/uk5b3jz3Hd/OhKD0tT2McXm
SKNuVHwCPXOvYWxIkwPs4hn5ZonSVBn7Ev/TCA9kna81mtKatEXkPlReyp0cIy02ctqO/KhQHYEp
GMSrgqhYMRvA6gHfh+5+afvM2PS/IBmeP4DmLhwGPJpAO44QUAoMJ2gRAzdiiToSA3uMWBlZcCsQ
k6XcS4/fRpaf5fSu7qaVnWnxF4qGII1uO1rWjtkHm8+aBYvrkPPAZ47NhZ7dsWINUBI8+dOSYAJt
wwNdzdFAngMhkVefg7/W34MEmjzH/Oyv1FHCKsDMPxnbFfw1/HFL1SG2QbUwTCzffo2aopQrUfyz
wg+dTwdXWELytG+Ov4Z4GrpYrkL06FG/QUKU+swIEFfF/qdf/EqeW9NQ+zV/K2kt+RLw4oYAKXgq
WBnx4xnHY8Fu9R8Bezl8Numd2b173Cb1cXMoLDrrV+NRwAUHG9HY9LMFHnPBbHeXEcXIq0WHxEpw
5HNf8LLZurGQrrfSWVhORJIhBehypt0+QJTxT/grVawA63oaQQKHtIk1GRl+u7Gi8Wo4N7ifvL1M
H+boOLLsYYmwHuyfFlko+7ccLZ7vnzVL2/CohFxam7mkxECo6h6vjVbQ5t/Bgi1GVsVaUF2kTF+q
2uTh/LCoTAyQbqUiQSESlol17b3ppObgesxsaZruDDhwyaHJMMxlXUQHtLCGxZgdFHnIcA3MzrHH
fDDyAWDuE7gvFhFaDsbDGk6n5shDDCvX9KjPRJnv0mld5LzOLMWfdLO85Kb+Vps9AhzBIVJuxmH6
CDMCUNUovzaIjQcKGVFHTeiy6lYH6kHTo/PiW2G+HILirOXIP+1p3cul9B+Gl25c3Ocp8pzBxiVb
MZCBd4veuUQwpLSYQGZ5vWv75sfkrnlMRWNazvSmU44jfdogos6gGZi3ZqD7duHX+ngWmhx7JcWc
QU0292S7EUURG7x3FHB4jnE+ZZlimiABoHBhu6lmk3zQGg+pj8EKtdpPbrAfdWPXSeKniwrhWrMj
HZz23WTmSJBwmuV7USKPJDi1Vdk2Peuq7tZH+LoFC7w2/z/sIwb2watRsLvQguSSDI8GDNpkfI69
ufV6b61V/qvETKe949iHtMN3x+Mnj1tHe+s89lZ68U6muUvBXjlvI7rLnMQvmuWLBDDXbQxggl3Q
McH4VYAqPp4MxOc2X7sDeV4D0xO7bo9OFb9BRmws88s0UMvmlEoQGdkqp1gn2FSL7whsvxTkwlBj
NAAhJOWSSE4wzC5Oz7I5KfDDBR9l2z3V9d80LqXgEjBftodwz0D0NRiatULzEOAOzsihONHUgN3k
1SP/7RiL94T5No/rqNfLOrY3/wEOtPYUhViqLOyqvwO3Q6+n3cyK09Obh90/o4sf02Dh4HpK4PPK
Y0cqsGmycy26swZgr2aiPOUHs6GXOlZata6BzdTDpaf0wJ/36DgYXJTYHkEEBe4e1pRbtwEE53hH
3yz+i5BT0wUagaJn9ph8zD0to/Yeu1xAWkNlZWT/J2uDjOAfkTxHkBcGQNzhadLeFaGiRnWoqDm9
QKCJYMldRjzbnUAoRJQM7BFgJ5LlZJvD5qEBYd0tqz+LDbr/bVFLGrS1TfNI6H7DLoKBNsM6hHfo
BYvEvmuhxhgtXJycMcFfykuiWeDkcFZp7xMp7m50qjx80YRQFdTiUcX4Dj8W+RRoMpmWjFTOfLX/
U4QA9p51FLApet11HJGniDU2wjEyHA3nU6CuH803NB2gdvmRPTsrcL+CLUsTO28DC+p5tNQfx9za
2Eu7Yx84MVFXXxvAZh06AO3gBD9u6N70UdvoDJDTh6nk1fy3Wd6gSTI2jfZlsb9OPYLeIra+HQaw
4hHo77ZNjQpRr/KcFW7JDFVFkjNgYmNj8wIXMlpHevCh6WLT6DY5euTy0knzq8KIZmFnb+1cHiwp
VYMeX5KWxPEuO/u8FCBMoV1+xigdBtQkafToJHVVdW5Sf2WDv5zB29mcAhOSm87809Jt7T7HA9cK
X4fCnukGR8gMD79DOlxDjoqGnlgqY1u3429NfxkO1pZlbctEh0J0tFh+MSlgtUspsDD89yidVwVt
dIzKoR+CdfFeaai5iisiL8yRCHJyF0yC07yGGUerY6XZAubpzNAaVh57WGm0qymT323uX0Zm3Wlu
PyPOqlexS2Czw688KMRV44Fka09dXJxz27qULCSkbiwrfvcEM1ma9ERuXI0uOJpKAeyCXPJ6+hEd
qvoowE18u4C72xZoSqJtY+xtPTIaF8NJbZnrIf70GokTYpULDTY/F0YjpYalEKbXVRUjzip6kxxD
JON68wx0mfEX1zWSZ1m9qquSdQRDaOyGQt3dw+EAMYb5yc05H51dyQqCILCd0PUrhpWv0ero5u2t
6/v7gihyryzXcU9SXxR8a1a9Qm4xoD/xDQdmBGO1oL6pEsUnTcqtg02KOkmtOv67iflwHnvCKMPq
oIfOZmOk00cSoBIurqI1ttqcr6zCepW0mVrASgBcQYuowyU1ACHpLRdvUN/Zuf3NAbL2kk08kyjP
vcZG/aG3D+Hr5L045yEKT2aApbIo97lOe62HDIejVYtdwmhH1GXDmybZsqTngr2sSU3E/pd+MKfO
fSvgohahC5deNeZ7me7Eo9I4YCGy6NlzgevZzx+QBiF/zQ3WaWumvnqUFl5bftLMgV2DYMxba9MM
wAEhO4waIyoBDeLTaZAhWlRNPmsR6WxluHeQOQiOkPTe0d/Sm5AXRp5AAnAo6yOKfGNp9ZN6jBGK
NIr6EELEulYsmwe6ZYjt2HGL9awNyLkRsTlgcWBYB9bC1al7p7cKr1BtEBbUsalmhu1wdTgC0zBY
5OlbYOHJVL01OmHdBm7JzqiZguc2h8tJQWYyHKyLBEYn5CQ5sCSDhTWmXxO1lOt7Kyx5ERRxzfXo
bQirRIkR8thpA+0b/XCK1QvpJgrSCERJBUknQrmj8bBaximUmKaD3yYEJFRgUjwJGwwgZgNH4HQe
MzAjYf/XN2or9FaoYKtipn1PVmrxo4YphJsxOv5RAWgpRIOAgptwhdw5ZNXNMC1KRgFbC6LPrYUG
lXjkQYxMCDJtsaPPWPfZfGphQ9BM7UaIbyV3Zs4MMCrjllE913Lt0OHYzsUO0CZS6DoEDHicJce+
1/ZOWn5YfnlF5rlQiks7bF/D9OooWiOojjjeSHBsZYSA3jlb492UEhbiy+C/iYYZ/c14lkvfeFXq
/8rD1oBbjUXdskVGr5NoVGCfbTmFhHeQokMIgE4LU3ehIDS5sc56bPctQnUvOFGEmXnzrRcGJYRN
xCOSbqvES5KbK7hiXyWGb1FZr1lDX0SRmvn9Ih00GjpI5j5VLmhH+yZJwZtIW0NBJJtt2bCqnbvt
3Jxb+IJ2QTrm1shSNPnNAb0dWRkfJm1nEtxlc4lVYrBjLDHRB0A0isw8qIwxBx2q5h76tKWby3c5
zjQL9Fqi4+ElRRDbcTsa/GuSnWLudnQNXYjQefYXMq1oY5xPw5c7vSu4m6h3NR+WWXpL4XO6hto2
4oYa/5lFklNe+dAr0Oz70b5EXOwm3SoZo1NRnMHa70WqPt184ps+Vr/OtSBYgcDasz4V+27gvWXM
w3tEDJFYtY4AyoeJzye4LbGgUtLkZywnpwHIsU0PZHqvTp/Co+mYoYyXsGpYGwHERWZnB7dsNrfs
BKxga1KWCsAIg959lEWyDl8MYa4l5g+R3lMFK3fZt1vZJdGJ3DG3rDspg1m9CHbfTWP985nUAL30
ktdahlubpfBszzfbD6EHlZseJEyRf9iucQgGlM9w6oAyUhMwH9KWFjuUKOqYkKA/yv+Kvrwkef4t
MzTOPK5pJp+LXGxNRbgjT7I3d3gh16ClWHC75a1KgYeK9kQ03xI/jBWTvDmxHXzYElmBBdCpM+y3
qrVAZDwQzMHewSGnL7s4X7zrsbn2Y7RdUvMeHavnavZeRY185RrBFXKTXwX+NVwyymRR/ooOsb/f
NRejIisFWUasO8+KVEbGDD00kypt3UQf7TAiJo4I8HibzPea7oZfRySvQkPv2T4697tChMWIGiRG
hB7cgez9D7oRruGn6UPNYBINsUb9CNXBm2B6COHu8DbD58sNl7WqxQq4pPFhNxf+i807EtgilQf/
E4Ik0pD6EBNMoOMHMl3k+mTdNf1vZdH1evFrlLx48yNg+m+Aix/GHRC5J5asSIwk2WEGAugZWQo/
uygYSKJbC9GxF8bNDwk7yI50wmTTLjsruNt0Uv9tcmKWRgTERTjFNCInMZMmGve+RnJQNjv0wIB/
IKo479JAqk0BBvGfvI/3LN7asG5tvoo+8n8Ywnz31d078mWRzV1XlFGQzQNFsh4homjkvclwvLCz
K196dm2Baun3AU34zK6wGrfAyLTqswn/AmigbZu+Zvyljs60QM+3vgvZInWOofYWis+BZAicTUsD
NhPbATb/1ovrIpn7UT+Z36kh3yuOHvq09cY7SBawFGdL/++NcHBjYJJoRnkcOvdmw45BHU6kHK7z
yCO5EkZHgnYpNTB8PrhjTz1UdNId3uK2eQ+ZOz7lOhNFBExJwDwjLo5pfStRcwmPc47qpvlF1eJ4
XABSLGee9skoX0lruDnjiCpCr0hp7JjZE+op4odDmC/TS4sgEsfjScCUOYjvOGdb00ysaVPqCfCh
U/w9s2Frcx2tLER5kq19mlyH3he3UJmtmd47LnXw+Jsh2cu9Y2B+etC22K3kybGvSW0CqWh9mNme
XtUjT7rwFgPEjBedT1CVPfs0hmG+VjWjXW8lKFhMqHEz7Goca2UHnBaf8pTva//OR8Xq3/TxYQwE
Rblw6OTKN9n+Gr8hx6EEwMOa0UKiWnoz6y9kobR3UctwsVwnY7MR6Go9Zls549bAqzbGaO2MIAYF
jbeWotDx3nXiHhqTtI5w+RMaDkMJqj6fdQcz+DxMiY1sbhPhQE5n/xv4nc2fybYOcICZZz1FXz2x
ewlP43iX7UMWn2bhbeL6K0QoNcsMQYL7rwgZ1rnpcIP6ubCy/pJH5WluI8BWly4NX5sYmbxmhn9z
mxwqFUhpxuGr2eN68IHAmZH9RTrPKZ29DYx9PmwTL85VIyVJGyimQTsjZsDe1pJQGLnUhgkgNwR5
jBB6gyRfmB32ItZ+1Tw8i9fS9sj7PkyT959drEKgZ2o+doV+JR0W8HPmEtEWxa+lGN/dBhHw+zR9
lNEe+5sifrmfVsC0r3TKY8XgCg3l2eBhMnGUDbr5FFL6E3u5yIxb2u3pERv0y5SkJGYCVM+/qYtQ
0byQfLAlayCiRfXs4hxwvSpxYxVxaAy+sKH5GKt0E7QfbTsvjTZnMwHIjqGRTp6UIz4q7ao076mE
684ofXqpUcYUPhv8kXveFFu3UiT8j7z+hAJZNQxnc4J7NXtniRmnxxdznHbepHHJR+0bjirTXsY3
Znspu+bAfJxNSrMKbcLs5mnfm8+xnmFexi4lxSPMWZqZChVUMIWeX1Li5FwS4ktfZ4/Lsmfy1mbg
PCdp+VBIv97/ZBZaxBivMuNAXf8cGvccxZZORIuBzywV8sIlK7AUhxqUlg5pXO7yD1TbkYehzdj4
8wXKpe5hFzF5MkYslKkSZ4BADfNq+So479ibTO8l/pkAMG/WqTSS5Wy+Bb2+FG7+qgYAKi90nBnf
LYIdAoeZQcnMv86tl5Ztm4ki0WPrkqB2dShwsqYBiuEs6vphJvgobmrfC97gqRXsbvy1+t1z/n/j
ADgPSfuAFxNxAocftQA+S6z3/KJbh5YXWKzCly9Nw2ZNCafWoE9N3Q2mRuJulPv6C074wsu+6wL9
dHFiI0qcUaLIT7vYaNhsO3sq9zUbqoAXySgSfGYM9wIiAU2PQbGqEpgihT076C+PR6VnxhEenSHE
etusY88/GzMh9zpGJW0ZMq705mw1sN1of32+igo6DyzF5G319Ro5GQAWxNghVZ3UNkzUTw4NJibI
DRNtOiPCJLQ3q0cnKuKXAAmRDLrbQBJGMsDSo3BgOojVpXuZk0Ili6rTtHP4E+Nfle2YYiPAmNWx
tw+VecRNTgOTpQYtT5VXYE7qi9EJ7wlB5N7ECISIyMEU3D002wfA2GYceFOz1JQiZBjy3yon/67t
rVVfg/CC8Wcl7bKK2ptt0WYkMrpClaEeqOmoGGTw9Wb/2EN0Y/LJaAdAKdZg4WUbvDKlAP/TMgLF
WRuJW1TiBZPDnkShEL1Eg/XF7rfuzKGVoxOKzT/H5tK33fRK8i2jDQ2kloWwGN3hU9gjNTDkOpoK
iGK9QzPEvN9jCLiQj4F6SF7VRJ8F9ohGzb0RLEXil70Y6Roxyk7oQGkEw3F/CaJrBewB7Sq8HHsz
HRvz0jtbu3obOtZl/gYTQBiygFQtlb2bNB6EmLqMICoKD10yUvLIULS2Dmc4UForaV7yuOIwI3uY
8EnsytS83fNkj8uY5Umqa9cuYM0Xx9e4Og14oa2hPkb5eIxLkB9VAWqLfWnFh9m98UBzN51TzDw4
tHtOeJJ7Mfv5M5e4NWlJOPBy47k1x2sfKfhQkkKPo1NCIlZQJRhg1eEFwRzA7trlVyOZP8SoPfJw
awwDI2JzWJhtTUy6f4pc/92x71OySZm65XGwHKKR7tqO/uUcs97HmCILgWq8bGySJJn823BxS3t+
9BOUBEqa5tExQrjnpBRXHk8fK+4xvhr4leoRdXH2o65/yHpGGG8yjFE9WJsOVya2hoIvTRXJU+e4
PyM7BhPX65Ss9Sb7GRICJbwUZ/c61MHiWOWzIJqhh9Cdj4QgsD7LRsKrV6HD9Xvrqvrm4PzlgMri
+OwTKzE5PxJBddY/j3r46C1iEFggQ13y9imnSQUU3lxuk30F01zkwdLKmr8czkoygwl89akFNd5E
+3dEg8QcFDVfggoIvRvzFsXsjIqtblOL4XyWdXlBDL4JWdSwbF3mpfWim+9ygg5jEHBa/pnVFvVd
h3hHQTV71gYeVmtz11FmWPGLanfH1N4i4Rfyj3j5J6AvsbmP0eob/RFgb9Dwf4N26H17Deb27zCn
OGWg7PfkaYDVH8PsNurW2a3Ml8CdGSfEr0WFDbGFtdnm/1yCzqH3YbyJyLGG4NATZ5OzoxAbQxmD
MtwrIykxAfJapmu3vEu2qd/vkoz5IAqMdnDPeNGW48wOrAM6SCcbh0A+MVxRVU+nUruz4o2KHZs7
s9wMIb+L9ltHu5wlo5e/FoEJ1r88tf5NNA3GHqjP1FUaIMeJ/YdVrArhvgQVVL9gnj6aBHmJsPaR
owzC5GUg9X4bGiYBdcNyu1l6TrhxTEHQ54QKUvwzemCt/kutXxxw27BGlXCtIGBCLN3mn8bQTFGl
2LiI3l4pwYrDbzDq5yg68P8iGddedwxHGP34/LmTLg5aov30qGp6wfGhv+f1m1USGIMb0qQ3YA5v
GjuiZEuKZwli0ksDNE/ondGSyba79CyKxNRgTP2Y+os5QvgEIzEjaDwA2yKTvNlE6IHlv4yoBJpy
wiBQ0CLle9FTahhCNRwwAlC6r22E5yk7dyzZlLvT1HuggNzB8VNQz0RKUuFVyPBJEiBN4SkXYp3h
Csh87SsKi01SO29hgF6+44FCjxgxlmpFv3QRPnR1+iHzaOez0bVHMoegpBe0oIhf2shaiHbrG8k6
8Rt6POh18kFGKE74hrUHGXr0yBHec1QiZBwburGexmyDccURvKW8k/HHoAHYFfVxLvNr7lTwqwv9
2kTmw07+pWZI/AP3XgdoXGnQBKvPrPsT+cHVMNTiQP4fR+e127iSRdEvIsAcXq2cLcuy1X4hbLfN
nIpkMXx9r2qggTuYO/C4JbLqhL3Xzm0wPGGwCQTvTXO0UXVHCfLKeUB6mAN4Q1nYUYhRdcfj94Db
VDTBQbg52zxosu3C56u0+1sQox8aWuoVTCvGR6DBFSUniEjXRc1nPOsbfSRfbDKXCEEQIHS7nA5L
znTnGMsQFV5ofmeDoNyW1uGBbaccoBglrAh9NHpqRe6pJaf2Fqb5bqZ94xFnDA19Nt0lJPqZIEt6
XEMNvlPmIn+jpl/1LAOsRiHw8KDiRnfDL5vhIbAU/CnZYoGg6EkK52DB6CtxAYfvcV8+cNuFtO/4
0XrE1iyOh1Wo7Rws+mTCInC9FLp9MLRTk323OvKx5phzbaS+seRrCxqcnMyI2wFmPVMJbeQYTo+6
bmxtF3klw1BpfeWYt5OBlR9xXAE4wXPv88CQkZLAKpX4cVMZLxElMvz10LWQe8A97IzNS9hQT1qW
fa6nAiE5nPetW5Kca9nsNpH8wUYhiUZ3xQka1CoNE2qv8Tz2/I/Dn5Glv61OZ8bzZMho40sKhBc4
YnqOp+YzD8hEjOznFGMk9cJRaRj0mSuux9KOiAbANZVEZYiVo8cvHROYyAp+K69YSmc96euwfZQu
SB0GpAaj5wKVmTE6iJdwmTntit8YEIB3dBWWrz7Z4anEFsusxWVYwBiB3iA+GEi8WM1LvqLKfbMI
eQl8imDvOMf5NS1/j/2NhZJ885SDT+6VRTdJtR35ZafRT/66LeOPPtO2PUjaZuNLNLddv42Q0kyE
NmT8rvNUnWSTLCsH8BZbjIAeMi//OngZxrw71lzTY+l84vcSWJK4XRAAqCcfiAdzYxOdnY7S3NxO
kLcYLPNKgSUs31W+QiWwYAzQ6mLsNXQC8iERvvKPGcFPgBM3oSTKQIfDQsAiwrF3SzV7OTMnd7/r
eaEJ6NJiRa1eY8CCNmXeqnBfqGxnfAsC8we262KpFfCL5k+yHByBedHeSps7HvSRD9+Ot6hzLv+h
sxhw/It6bNG0DvnDAijl0QzaStnuL6uRY5XOybl0CBIA3oKoiOM/RfDb9WhcyboW32VCHPcrSwMk
iGdBEp8LiYdEoqmL1wFsUSYBoLO+E0rinhAC38TaLwgg8BUXK0zxHvL8FZNKkH3ScBtMGcln9Wfm
X11xrMN2l7T0cMm0idLmw3G1FyafyGC8fR9VmzqK11JHWowABNEwcWmLKswwCZE05FD/tT2Rxu9M
AZTbRg/jhSF/wWar2gCJsO19bUo8rrLEEAh+4Eu4JXkXtEtrjMkEM8F/I4pRTCuwAP+NvLNFY+2R
x5lgejDHAWIqMYXZT3U3gqsckBov0AVTJ6BAaapb7a6QTBotsdAjsXTmW0/urv1Lhv1gXpR912G4
N9cTim4Ok+qQdSy0yAIusmWBZ1l6glT2D226tTahvOyayOLsDlqEPxQkxLaqf/M0XyYiYq5pb4Jw
XPWpQTg0CG0m2xnq39rblt624y9LyPBLZA3s93ZM+Lzob+pftKS960axcZJ2Id1j3ZPQW7x3ySFg
UeBap5TzsquqdzKbh5DEDE5aU7sZNJVKTxDq6WY25/+jXXy/cXQwFV4DNXTPyxdtdItU1E8s+y1x
Zu23432HHS5dY6uLGPUiVGOiEv0pIuuGYIMw2MEtRmDifTMQJXwV7BgWkoqSTEBQ1436s+DpqnnY
wSoYZ4tfhqulKy/5sWyUslX9VjPhvfPVInehBEKe8T7ZOMWbhLTns+Lsin4/+9/JLA+mWn+zLmvB
a1g68GE0zT4rHU3DXgfLxUfzZI3ZvhxnTLzDrhx5P+3i1wjaD5d9mFoOzMp0Cd0LnDuayNjCgQ/S
HUQO0msblXNl7ib3JRVvSQsvnIwZHGnqmSyydonIb42SaQnSmGqQkrLq1uH48P3TFDMzY2weB9bW
8lmnudhjYYTYA0aykukuPv7cu/YI1v0CS6sdp3vE1uuW89VCK6bNMNO67OZP8B7GlI2NybINRVN1
VI1czusYHUQhPuhVtl1ovvo+xCi/Aj6aQgH5DGX/EdrOLmrsvRbZbzhC4aL8tsFGok3U1VD2S3GU
UhARtQ7Gww1vlnsAOBbr8jBh8Z2b7o/PPViL/NCTIBiG1t3Bjpb9RZnHBDtYNZVO8Rmn3yKIrgAQ
WQ7oZHCPEmddspVB8s309g0F/2/TG8eq07cDqtEygKkQlsW6EuOa7E7pMzZ1EA/I6EeO+I+SCDtC
36+z5Nu1sA0MVYHqbFkSfpahsWxaqJ7lqmXgobZbXXyawAnbvB0F1obATjYgkqi30X2l4IvcgMSb
T4ggGuKMKn0x+oJiE1gQRBAe7XxZIVBOseVYyLksBY4MAaXVaL44Vesjp/9Vz4l40I+2+TXODz2q
V47PDgeNtoa2N6vAspDIUphyNUH2c0EeTP4OxL6nTusEJpKH5Awnb0DG2MCv6QEhicufFGdFcvaa
Zi8mEHbVO9xmf6Bhd9alBT2q9qyzKOyNIQBX9gilmKyN6DrBQi0a628r+dgYEqXD3ZDapoGF18/R
gmYKs9QiLD4k/pM45FyvF8Ge5zNlK53H/VWHl6qnkOtZmk4swbO7Lyz4Dmw/xmGd1xpjc4DERGGN
k7bI2x3CILAhWKtVmGrHEp/aXM9eFSyzzz9dDRIpMzK9OI7oRNA6gOlJA2uV63jhm4yFQEE+mBpI
xIccW5ueSxod7MDIFpgZzzlqneTXQfbnwv9zyMIYzf7JVtb8Bh8D/iQTcVP9VlTu3iFQp0EX5VKe
MhFduD1LfeIacmU0YcLIGJzAe1meZ0gooHAl9I2chGQH9bXN5h+U56KAU5TrH3K6G6W/rMnl3Gc+
SyJkdAURFMnnWHV/cv5vI5mio80uVYihJu9fdHc85RZJHf3e06q3qOr3TlOvK1JHUR/ucvIUZtA/
ZoyVs6GGh0WYw+TD+WwBedTR6Vo/XdMzBC12MS1k52XwCme+KwXttnaVOjl5lFlcqG+BGJ2S+rIp
3iv5ZdPw7WPuSzrEjEyUet9wrWOdng+z3ITmRrqrQGwSWEgGAZcQV0zEJn+kPKesdjV6CM+6q0s3
gjXh8HLDVMXTRuH0JbJiXcdHH3k1QL/6EGrvwv0OIf+WhwDxL6p72Gn0mht77zMvNEGTueiQJwYO
Rf2bFM8Bk4CS1RCQIXIcW2+JSQFNDlbh8g2N9MIE3TaxKwLH1prrkUUsXoI8u3byPjonp30PG+1t
NN11xSBT8xnK5uuBQUfB2aTp4fCks9JVjITkk/23Fp50Zmdx0R8svzlo+MzpTBIyfYLuPWV+omne
UevCnRiw34eSd05CEHkKKK0yNpcjzEC1Z0+aFvEy7SIK7llYq6KvbyE+N7hS3rBiX2GP42ZEN0C2
K7Mr/AIwoQom58wRu2nhhGe3w+mIbWWIHWIVM/bv/WLwSnTQVH/GsRMYzpWAOQDrJqN3p3R3ZMuu
SgfVcd+2dLXo+wklcGkfiPlC2mE/aR8OAEskVbfUvRm0sdwXyUdrgSZFHSeNPcGdWQF44CDNGduG
Ua59L2E/eu+Ib9fd26B7GKMIZeHLDnmi7BIFHfMkF4eGjdaowoYMDqdg/IRWuk8gypiEjXw2fffh
TjeLG1WvrwlxgmY4HJwh3yYVAG4Cfpnh2Uzb91nwS+Y5q01jW5JZ4VT4w+1wn4bzU+UxKBCBvc0h
040prU3jPweUaFg0qEiM0t3yTFQ+/qcAp1OjwaxCXQdu0EPyYTH+IYlnTBEjgFVDi+QRhVli6eEa
alH68dptm1jSv+14cEoPJC4ZDCqKnDEaAp2EgTcu2YJtuSzme8jLUsbuPnBO2gB44OrV5y565LFB
v2KtZWw+GVeLipN58N52BBO9amUZ9XPMYwHlem23nqRDc5fq2Skm9GvEoZukJKHxkyDEBQlkcNWz
/tfqFCFCo/kyYK6QWEs+XmPEexvxl0RGhvJhgGxUeeKFdkr392Nj7AKCSxMuBxc9uk3cg0bzta7V
SsWwD3bg/Ffe+xaKh/mYs5J0nI1adgDi69MzMiWr+DFYngsDYtHWHODrpusxe1iMhDz27RGRJ5Pc
yfGSK5QUWuvmu22ogZip5C9KImHGL5LKgWFuFchV0janomV7SZ5Em3+hIKXdVJtGpQ3JnruB0HKb
3Z/y8qhjAKKpgOzl2H86zqpZlDsSfVY6+vDh0yR/3oXYFZPvo28d86fw8KzE3EK8EGm4422OkEET
GwhL+ZSNKn0bZ1dJbejfI+olQRfr4E43BWKONWc3IxhSDBjb2Nwt1uCtC1T3OsyDah5+DZeiGrIQ
NW6lYyFmBV7xSmcM4wy5nRXMhyDIql6YamHUdC9BqvMcrwpf34isOaeahRRBLOtWP2UwiDpxjGRE
uE6OeX3cgX950qOXTDe3Wo8swpQ0tEhgHCYT3mT86r68JB7vkBbfwU6H7r0aLhpNOBoULD0eUFOd
1Az/RUfsaPmk0XyP3DtB6+/9Bi+YddbhUcSWituGgc/uoCzy51Hr1oERXSUtgBEP6mBy2MfUl9qu
j56bH0xOsCTUjq3nrt1WnAsWi9b04XC6GmjPoh4gc4Uh0eysfmF4Aw/SRNszc5i3PW645hYIgeXR
nXceYv4BNspodFsf0Q4Brf51SNLPItOmp5iVYmX56P5iGEc2fbuZpW+e6yOPx96f1StaCMafnvZJ
tOyb1vebSbBz55CwAACbR4P5INH2hl6fhLBfY65JIzoXiceaFl2GSF5NcA9B664s0rhdPDb5CNr5
Jy6RtuJu18Of3Or2iPCOkpmIhsJVmbsTimW7yZ6HePpSL0g50AJCXyqDT4I7Chau045V8SnlLmqQ
6PoB8Yaldtjp1ddgXZtuWg4DXe64SYpuM7pvAr11JuFZV2RxImxpxc7Vg6PH3CymFbWUYjAvri05
gAbrDzrVoHr42VuBKN6yLwkUWh19AD7mtbAtDGgC6S7vW1+MLxPOwQ2pOujvEx4fy7ollbeoZYij
HR+n99O6DLUmrgaktn31PDj+pkunFeldCXv8zj4ODFYkjtehEhu3gjkAtK4egF+QjV0i6VPe0JZS
yHWYkslbQ9dfBNBWnqeeHzM1zPe/AtgBbfpslQ9hfnEjXWffuo/9b8clNRp3fX6MaY0jQF+xEXNi
c+Nm1m4cnkfEDYHJOJE4TLauO+xijKVXQu8BxIFOs0wmhJiPCgaADUGIXFq6KjVKGjEWzy1fUv0C
IGFRB8qthfsRnn3c8QuyveetjprgVAM7SpLfEEUYHNGFxx6K3K6Wm51NaGwj6F7Vdr4oMW4XsI3b
mW52xImIEAQnlEZAVWH7WFXpqI7e/NOwL560Zh3hqnRMdK8/WvGKf+7JT95+3DRaIvNfoQnmSXY4
DNia8/I/N2waRfDeJN8aQI/4pkpVF4cIQHhPs9YFDOLJP4LLrivGm4Bqc4p/ZV7FF0tSmkwZ+LWv
EZANB+QQKvPUn3n1+5vRs1AxC677hrEohppm3pBHt41boEmS66M8Mgec3jGI4fDFT21CoouDZZWN
QJlelfQn9a6uq2+rtjpLm5RzNrttYCOrZBTSUCIJKpzgV3feHW1cduVVc/Ot7mEHMrc6GvMJ6/YY
eUuPu2C0oBQMf2I3OTclmwDTqzYNUU8Cp5z6jtN4gs10ZnzKpjlIyBKfxhXqwYVEhxjferIemana
cOM6VrQmUmq0jkONIAKbBgqyNI7RLc3rwJcbr3Zf+tbftAlixPiPzbAo5bOwIZIXvPYIS9V8ae7E
EkkiQStvLtuy4n/wzVGthAQKqpAFeC7fdO4EG/ieHiGEQviSh/zajFHV0K/HnZ+xRTJRoGT5rn5r
kJGbuJ7HlMZL+5I1HikE5z4+Bbs/NLlYJQ6pyqyfRf7SkI9Jy3DxXf51r4zawcqiNKpxISTsKpoC
lbWYn8Ivj/iICXhm/2BlNrmruqtfxeBu51is/YSEbfRVkxGRxQG5FvZkgcKHYF3Kw2qtozQKO5pe
7xj6t8KAqXqraOtxLE44NDlZAbcZlLcjlUem/wzZMeS5xlrLfFeFiTp3Mn/uhJtN8jeJ7lr9VlkE
d0N64zo0+X7KqlohmFoXIHAiY95RXKgXc8WEip2ke/SHQ8dhcKIW8iPzb5EcB8kAheGREYuLx76y
jBkLkHCAjvipXegA8rqaM3uYty4R1aWHpglDP+lNyy57JBHEgfhV+RiH9MWCJpu/Im1Ar5V+ClRe
jY8gHSftxIpMEuDrIJ6HedPSriIpwDnAkJRuvKTc96FkJKavAr3M6p7q3219HbF4o6JaWIO7ywRz
Tf6z2RjvSswbUs/IcAC1lq5gAPrYzfzp3Ym3eflZte/B6K8zBQTnwIwvYfqwGB7kyW9jxewQWGsg
K9CYQs8tfLL2mhv5K1tx7jp5kE39Y0TTbshbDitdHPVuZBfjHEKLSAKPpadHOoyt/0SDygjEwD9x
L5z5Q4LChAA5rP5MCLYGi7YzYuWZ12/O3K3jjto33ZbNeSh9+upHGehomL4ZSyBi7hVktPbAnxnu
TTFvk4md39k0OvaA8rmqxb625Mnz3K3zYUfVXu22qtrflQVQkUihmS+atmUcDoEYZyU2eZwvBuID
m8F/CiJEaKhFG3NVUS5NYptSFDlMCZAIfdN+LS0FHJdMtnKhYoT+f+haBPw7Tf+QwrnFIL8dQyyY
hssVYTPoYMtPSgxFxWgSpoyL4sgLCjFDUPJBiCvhpyCoqQO5aWbvuXEJ8kUlBIq8nJnzmOLsjLRT
heotnLqhX0St3QJbc5pupWvRuTF5n+u2B7GDvK0l5UOfRoAT3cWjKZ8Dk1yo/AWvWwqDzcgZn7/G
IC/bYg/jcwsB69KH1t+kaB6pVmzqkM9p3DXXHsmmrkNdlSBvwxfbnwh8CMhTMNlU2yZ2aT/3I6J/
xTW0xF6FYMCuIleW8Or5WiJ9z6SzmNNXRTqxNKLCmK4lufOhd2Qj+HgtHXw/ZO3kpK76Q/BQ/33J
+CgPfv08P+iFx0qQZBpE94FGAhWE+QBZeL9TKn8PjLdOm5RQdT/11noqvrXhLdS2GuiVIOPzw45G
UaEN50kpeo3wogv3N8noEoz8Xdb2pgiyQ29h8W/UmhM2W8IUpc9XXpBtNWctPhAnNcGmB8loVbDW
yqNMryhYDVa2lB1oTBCCoMdwC9gvzbRsnXccQ2lV7mZnXKsyJzNBUGvlt2yibTd+cDXr7HDKhrWs
NJ9FDo6/qfYCM5EHwdPnpDKOEc5FfdoFoBo0CO0SnXBjbnMCU80VDfJTG7yx5PDQVWozP6vzTi3W
idkPkKvjQsHRXSQGWSIFPOQUIWq3GQQWTP1kxyc7uVW5PJn0hcNwquOz7YcvPH+aVBEeq7L+yWEb
xx2JRDZ/9TtOl5BNTtDeRgpHI3xvwHuNSXy1JqLmmerbOeMB33nu8h+mWBQyxuucTWewP70DrsfD
qUd2GJWbFf5UEGq997zNNiN0MzIQiRfCcYa7qdE3b4N+dckCFuSTtoDuWJKCbzZwdziVWLmxu0C1
jm8pvWDOfML2Ld5zx9x3Jfvx+TjwRGLU3Ho66EtAqnn7kJR7FQw6yU01Aci0nGQ7JNamiMN1yA7Y
IYupI/8pHl30Neg8cJ1bGKkaAAvOuXIR2aFDqUcyHKpDjI7BYlJlofGhsq0J3qL0mfOY25+KYoLm
kbyl/IQ85lgGi9duWqX7nZmbJojmOWDYeUUD1nXv1MOBcmZEBxROpvGsNgnS+cXUq0/ec1azntbM
gzrqY3nmnsucYEmO3wwf3A3Edkw4R1Dce4xeU4YYeI2T9GahxeyeDQ01l4OcRTcBIz3H2a+F648H
igkN35vxAVlv3eI7LnAhqi6x5b1yO4yGg7dr4mBNBvzWo9CAZAhvykZFW9U2gx5GNAXeCzt+ydti
V9vapgyGZ9W38YMgl8PL63dIMckk+ChpeRUJsD8yh8Qgs/IlserWT4DyDUfPEm8Z6TMwktTtBnlO
ZP4zmlQlkF5B09oEULdDXHB9EF7TgagZ9u7DvOaPb/1MWH6TtKCqpW2wiCEutz384YA0FYhOCuf5
bNZfVZ1xSJkHjdxHF1ttmbwi0OKT7eea0QWhVU176TAqO+iIukcauMfc6YEPhDuNI4O9fct1wwTX
b0wiOuQ2ISA8IuLglylfPH8X4p5xyUeo8i0DDuJrM3yXingzWQzOqkU7Daug25ZQI0K8wvlnZ6UH
bhelg+fWyKw9u0678fEPIzlv9wKjaeOH61jyABQE+KxnHp3eDY9ZRURoJcsbe6O8Hf6IHlGyERy4
K1mhKqs6bFW2tnmImIkUtYzulRVn1H2MOfk5Y3CII+b6idwHmbzM6CKy9g6SEVUNg0SIOrWdwBpD
yjliwPCvXdUdeqPamS1GvaEjIc7fT53Bum5kpP7t6qdxPgv54Ek8t1V1yujTUZVO42XOPkdCWbxw
frVs9GxufJXvnqGU3M67qAla89G1M4mMEKM8CQpgsxGEuiN6YlvP2hzpBEVfzxr/A+gII5jCtJ5z
WLaSX8vHeNj/hT07pQQDvVuf2dzgU0wXLHCa7rlr7tzM+f/AyPOsP5TYPp3AVl4NuC9tpaOR5sJ3
8VS9JemFtXw4K5e19sn2H//f/0c2/UG2tE20eesP9skw4jPupOWM+EGfsAxtsERRTfOLUC9Y2s4+
96uYIgk8a4oIOT/lIiLE9KvqknvkMPpJylOUJb99RUOmJoCRy6iF/CLCRXp6Q7fymQWfI5+qqHHp
wk8uFvSs+0jE0Q24XKOfwSm2IBG2kHk6gpNosNm26khqPMaOMecEYxr1697qogWYTVDyRCRwek5o
IRD9lGgxA7RBqi6eewZ/0880kYWRfnr6JWgQALufTD6UEx7Ry9oefgZWlR6bwYq3wOaNMOHnuQTr
uKSDV6Z/LHFzGm58YonT+MhOfjRY863JDjNh9KTaMZAHDYhymyhsZApZjJrYAOATMPOdjz36aZ95
p4YcJqlBZnrnsHhl0ZPgZW8aSjPS3Wk8BB/ROLLxVLniJaY/lua4bcmGqDnFHiESzzoyIMWAdeCe
q+N1TUgv+igjHA9JyY5neNATdsjecutkackGhnTXwWiJmrXt8MKYztF0ylfP0rlB0QQbeyPe1bQe
ImcZS1bBWVc7NuaSFb/bUDEVqEnDZd4aYG1JcpWxRjhah/rJ6Z4FkRnGlC39tF+wxV2rZaklw60X
Nbs8YSLUTpu5hyrWb9OJmVJJa4d4FpVxyfkZACRx8HaMq6y7J1qwFXyAgthOASSWr9ErflLq3Nra
SecClvgpLyKc7zUaKOjbOG0Jv3L5DZPpc46U2KvlPDY8a5MIZyHK9lFTNM5dfwzzHLMwmbrsedzg
YUlvmSEfa+xiVcS/Y0rlY0LBdcGkR6/Ae+CELUPKkLB7VR4NXb66xaWi86/aZumDbs8iaAf21k8Z
nudy2zM0MqE6uwxlqSzhkngw7++gg5KaOFL83TAygwVOeOopMHf0jTzJFmwKIgWenIE5l89mWLB9
cPYRuJ2ERqKe2aBXxB6g2UcKa/NlKqS40SPENFJWHSOqvV/gY05ZEHCGeCbJtUPgdDT9R69B0uLz
+EvkfLkTvyMiUhWJpOOZeijbXYRpQLy6o2TVou8R7zLO/uiE2IZ/ml6ccqTsCbmrujEya+7XprTX
YWW895O1COa7pDOeg/bQxe5hzvoNQY6fds77jq9MYfl5UBnZrDQm6+zexnwr5vqUGyzPNjEd4ygm
sAwRUD1EWglYBrxsKdBvJyFHEVk3ACB9Zen61e6umMLqp56lFCph2SLcNBukWG9eeEkZAFF2qve5
PaO5wrnJuOFmee1Gd+tzPyigDNGN0trS6+PTgWXkev+HaK2zqcuvSlCSWQSqTypqONSBewdH2+MY
wi5XvvrjMZw/M4f1i/0sSOPIWWZ2eBmkwSmlTIm+3A1OAtZq2pEpl1rOE3h7VLSMDMATISLp8x8z
/jP6+YUfNsb3uqMCwIwFY5pl8Y1FIDpw1vtcXVqPRkpL37UOcb1s126Z3dJU44X5bOiSDANl3LML
x8dGIihIpQI5yg5H+Kji7uNI0sZfr3wrTFbEeKF95tDK0EIZ0jtb3+AgLOslK5V1PzKK7XfSHp9Y
5qQtJiqiDnVMBT0/T1RHy3g4OPeUzoiqBOtpTL3SBt3SAX8+UFWOEw+tJE9j/O6AoulFd9CBLdqE
uOfAX4eZFZ8KkE44D9Z+NCwJQeEtkCgqNIlhsVtVg7+qAj7kjj53CI9qs5WgNvFBAQ0kpeBR5IjX
NewMpD/d9cAA99CBlbX+hARWDPZbnQOl0tsLJ3lJyYoFc6GX4TGtnE0SdfvInjbmoigapv1usPMs
QgCq/hUK+Tr0qp0+Fy8jl2bN0jzFkKC+A5cRp6j7Vc6bU4mXgo1dXqjaFLhInhKGMmC+uqabYeaA
yd2DZvbsf6FXZb82xXgamZzCJP/+R8+r+uIQjLu5vyQtzqNo1fOoR9bdJhhKhDHr3/z/vTHUu8jD
UuSQsMT1CH3CgDY7T2yRmFm5HnJ+BmkTIcbzXD8jFcHU+srT0A7PlgSrUPYm/YJxTk1eZKy6TiRf
YL5QzBrYWQTxdHcH0kDtWHc//hsj3DHAYFIwVulfGb5CP0JxPTGlANLnQnsEx4+AjKaTSZraa3hj
uun6j8GER3cwJK3tlK/qqdogL8Wv515N/QyFferfJ+h/oxlxBHCFhhu/eGQgJCw+toQ4qQQvuQPb
EjpQXsOvR+2oTH72jrQLnxSeuuXi+kFtOLF/1R2G96TneZJwW8LSLGuVdJhyu/ya181rnT4n0mMU
8+aBTGzY45ZM+0eOjKn/dYOvQYOQjey4SdJ3u7sROqHuU04gyFqrWhEAneKnmptdarEup0pJmfsJ
7UGbgqwJP3eTsqDQ0WfJtUsjG+EPgxx61ppbxgMyloDFdUS9nCulXV6KisRP5zjhZE7iDfyiykzO
IDf30bfRoyNiIdawbwGO1pjcMFzrDYnyk9Yd0jp+7gU7W9JRdunEAsvT1/74YEkkQwv+lvWkx4Lb
GDJuU+DuOArL3bfgZdwXv/8WAu0f2eQldXuFsEWHtET8VJ6tLXsnMRhKUW9mjsg66XYuhIrANi+s
IyqV5FSPnMRM36FXK+FQ/Lf1fc5AZEcVLyORVxozGJobdr/eBAgfd5ZbwIvznwvampSvsxZ/cqc8
tDS5bisPyUwsHnYL3q1NUoIrB6cXooKbi0XQOxvipphnV2stjja1f+qsGeIrzTfCYNHV0Epe0KKv
2IPSDTUFucfROedSNqec8hzhgLOIUXKVhHtP3XjNwbMhPncgBORwXUb3xeNhm6FB1gjK2BpAcRhR
LNGRRvwFMW+HSmJA4j1C6R6KX+cqtiqSUuZYfbUtwjeLdzBmmCpM9+rZ2WJktlRlxCWybVerAvOD
Jn+pZByC1wdtIUwSRooMnsl0Xaudf6C9Zx0WRwC0Pg94qwwHLPnVCz1E7TvW2EzwhHH+duHZ9L+i
Gh/HxPgE8yRlHRAqTmgsaq0DQE6vadKm/+eciQGgzulq2z2LYxomVGqoVR2OSDF39H1HI++JVZy3
8XzE/7jq4YKAc4bbgHNCc6gjaq7KDifruGsNyTOhLEossBp9p0vGLR7Kx18DejFrYhkmW3jPq0g+
kvKldq5NyCdnXO34Q/GFS7QC7V3tZbz+RsndeOtEoLsJOKripV7f2ZWRYs9IjAQBp78NjFUD71vH
kswYz2u/FMYMsRLEdsrSu6O/dLjCAgg6rHDyul3YKmgo4I5MzbUPzLxleDBVYFvKfSHwH3nomYMN
oCOPpI4Z7uuAejrXvu26XveSzc55MK1VTbVGuhPLflbA9S8AnHVM2CKxSPhUQbVgfo3RW/ITgm2T
PCr7xk7cIlvJRvWmmR5U0vjJ21vlzHqNWeucbj0sn7ycPgtgbDfMb04xJJvZfHHjj4KCxgq8kynK
teO9xGqsSZom7C9SxOoIhtBjzGq8fvgH5SeMhKh9s/i5LkbpOTwN8mMwmF7yAOiAJLR4Uw3ALXwL
hQAauv4RjtqT5/x0qNZZqJzUmrBhchsiZ8Am/a2MoWP9mHk4NXaiUIuYGOIQonSu+3TZ49btGy57
tjaFcXXnTeI5O3XK0DJQOA486hiByJJQsxE1FTfqY4FInh7REfGLrTo2FKe5OA9sAII4xjgSrMs4
3w4pIiyCMcPhb5ZecPdgfqA+iQkpkVDiOBbMn2HS0L7RKQzIBWrEJaO+cQLzMJfFGbI/ZtibVU4L
jady0Fkt0ywJD3pD/ZawvR2z4jqiWciYXfnIdUfvR5BcGI5sZwnmRupZVc+pf68RJNnGHpt5Ep+y
stu03FYDNS935P96F5/xE0phrzmUyGYaklrr8Th1TOKsD8Y0GfdZiI/AsiH3UcbWw3xnUGhYR8ET
O7o/Yf02iOd+/HC5NnJU7Rr2PhOxo0WSXj6S93VzIyTU+evMSkd055xwRrPSSbAickCcKfkTxtQ9
3ClRf0WENdTVV2edg6EmFx5msfzk9TNKlgLMzcZtsYNOMDUa0fbvU/EAH9pa5LJvJmZEeddcEmuG
NEgFuM2AprXGS+jdKg5t1flSmoXFoytxOPjxJjA+Bt0/zgPZU/HanTHW6o88cxexJDiVeMHwBCUg
sv+SI0MYxqNj9tIwkej9dhOwETQQbBkOVNipJWtn3DTu2mGXBKhTGiejPbssRqaY1B/quIDEpwmz
Tr5WwxdhdGgYXeA2TGMLsTYOHL4cnoqNWBBxEtAwMptVCKkS7C9lVclM3Cuji+6bR0vlhqXxmRvB
WzvN1pH/9UpjiK2/JkPSNRNWtwzinK3GB1OEoAM0XlugbCN6ACUU0PyEk+TSOUdWQgZcOufYYlFj
G9GDx+fw5s/EtDlQYcLc9SxPYYEVzyM+SYG6aUIX5Ywdy6nvUem7QdF23sGnRlhS4WHUUKLE1OAJ
I3c2IpPI0QZCGLcIN5ymf7EaGpZR21EKph5jFQYF+LFlMR0LnKW1Y74nHZMT5yMzqVeINWuS6Evk
4TbSvsIOwCbKpNbgFKng+DdHN/I3NTVp8YOwyaJRn0ZjA0RyIekhnewQezvJEUFEysz4Bx4P9xOO
GdIiA9B7ojwk2giKnG8z/03Y6Q2WcZSg2wZ8jhmU4az9BOIAYhs/SvhHJF/4qxdFny9dCiy820+S
7jMwL/2Aj475QzPgG3+vGEe0LJtyXHs6HX1I9mTFeD5p/nF0ZlutomsUfSLGoG9uIYSEdCYaNd4w
1B3p+56nr0ld1Sl3HbcG+Pmateba8EtrGK2rHOMEziHT4y+Ms89wKHci8YgoAXHbcuAhDEYL7cYM
f0cMAoH2JUuMMeGYR4F4SbL3Flkj/ecmwZaeIrOM84hFdWuLzRtrVjUDhgSuJJM+KT1rlJRNLV0F
sOxIWJysS9/hgt6kmYhiQNX4UGgLe2Q/0i3RcXnyOUkD/J0FyzOv+pzHJmq5KTnaTK4BElk9e4t0
NoXKPSDESEo7BCoLGzHrOAftViWdm5reEncsGDaqWm4iOHxN5y4m3527sKGJsBbgG6gbBrPfjLiB
yFGg2VlFkpqTMSaqhmf72ZsDBCjSPNLchbzjxAoJ6OhyvGK1WdIRwFVDFx5FYA3Dfotwn9NHclWl
I4pxOa24j2HAAQxCEr9yB0zdslqsQCvr9dWaaMzelDLgegCUmRS3l639emkrGAUo8rc679pheok4
3INpHw0mXJurhTgObgLxYn35vajGrlEvcAoTYdnkC1PvozxKDr4ZxiVEAbLBzrK39YWdMZ6J5T2j
FVtkfAZ4HTUcQ7fiW191XWHgx1qMPZwmNQGEFKcXEgRRIxHkmB8kes7O2BsIVS0WzfN8xxHX8vrs
hFVksNeJoq7Bt4dCzXG5Un1h208I7ladP8qEdvZFknRqIC8a1vniq4Hp3bC17gXXAP+yoFlquBNa
8G9TPNzGmROGmCwh5FwH1NVia+t00LAFQSw056S4rEtJXT9iy2H12KhPCR8jth2VeR5j7LA8LDiQ
2eYKTx7DEXULixtHXprjiknJyDNoJ3SC3SD7BQpPcS2A5wyfCjeOVeOJLamywUqRITINmxCGyDBX
tgDoPBYYWogfjYkRuw6AIKH/X9W1q56QRd1wzsNyTxy3ki/2ys+cOY6zHgEQ9mEl9vsF56LWH8z8
Tam1A15AZPC9W8f0wjPDYfSPSo/kA8xmoqb+MEUfxTBRHQebkmIoqgk5m19L7FVWDGuZth/mzBOD
lD3m7xIa81Bk90Xe1erCSHJ8sjB6e5NKg/hwTuPxSwbWNVnt/2S2psBnNzEurGExQJGrkG6jal1B
Yda9JQZSwlhUCSIDbDpYMF4lC7Sh9kTjHb4Sdw/GOCDZLatHBaIvrlZWLd8qUFVQMJnOFWW5KsgZ
aOTOX7BKTCy2Wp6zKiLUuHgfwA2LuHY5u7ZTrXuAGAiiPdRSinR7IhGY3BiRagozIqqLgvA8RaJx
6W9NCqQAFABrYzblEajnzwq5YAKZ2BiouRJKcqldjpH2mmMNG1CXQrsDf3bvxv7PrOKXSv8Q2OFp
UCc0woSWTNlyYFUqpjGIkTwmCVvmMrV8/jeP9yv7JbrszyQsfIVqVOm+B/GUW7iFcQSBy2ScA/Ue
zGMiVKBlTmnIsPW+uvs+jel97muv5zCP58+ofzYRBm3zXe3Xcj05dUgqYxj2EUYjtRJQvNwT/PiE
k+xNrPnJapBivVwzh4yP/P6cVQTkgrGeGdOAnItNtIg0XESgz8yuw+i9HuuD2sheFKfvWa8w4kHC
wbEHmx0e7zbheVhGrldm0G7wCaLiguK6VUqECXw9FctXZUi3Um+9tIZxOScmj5WUv5cj1JZ0K3Ak
ILhKCWltGhI9ytBRiy3HqSWhWcTu2NZfUZyRA3Ytkp3a7lFM6IBt9Wt0yaBDrbUPiqI1KLtVOkfC
HwuB3S7EeDv1FW/md4nTq5vjfdR9ER88N/O5zHv0iCx3F8AMLdvHPN0DcdULy+vk95LxfoGvb82g
HtSVIEFH2Ksb+aVAYT8LX5nSbHpJPhcJtGhewyt8G9zCv1Gq/Vr/KuIXU2RwS83C9stQsYmC50VZ
ZBwypOC99h2sfwNIKNBNTgD6Ireyd4Ml21qRCdq7If2rQCmUWkD49bBq5GhHgaa0PEvAg/lkjnoR
kWwtbVoJ8xPi9Uiw/qpM2JGj4RpvYz/6RWSeerh6g8Tyfv6ftgM2zgGt74id7kEekix1n5vph7Tg
+iZuo+LCxmZ5CsWRLbEBepxnYqw3sqKcJ7xuchXvJEQuVXIUCsY5oTvLtJuUu5JSbsmtmnBaRKRw
CMgL4oqBoCZ5yXTNVYoj/ZQzfIJ+yY2fsnluaORgpyL4StDFTdx8Qh8/dK06GUu8z9QOO5FpGyIr
n8KLhqtUQEtU9yEcGB4hg/jggFm/LMFkUy5BLTkdoANjYDIdvocR9ES93qQNCgj8biP7EAF/rbDo
1Hm4NGEU1Vx+9Oh0y5MzCB1P2x3dhtV68NkeVpK+9dlnlNNk1zM5EWSBusrsj5hTmHFWMqaB/mwM
2U4AoBU31wRmiqymXqdDO4zZwTJ7pBT/kMPz2FnnpWk8sX50aWPLUf4Qw7O+FsPLVaZArQzFXRiW
QMui8y4YCa7aCFAv47Muh4uKh0OH4Dr1ByGnNgzZQOQPYh1S41wZ4VEGaQOgJ6+Phvg60w+qAg4E
1FFEfPSa4FlAxftRQRJFhQKyr0i8vPxMdbzJAymFX/pS3zTjIicfxYK+ijpUol5L6h1vWRpV6WRS
1kRx7BMyy2AC8+cMwwJYQpGz+uCMlhBG9sKxj2mUUWYOIGQAps6r3MCsNrqabUmPs4sK8zdvS94B
JgophJGwbPC8Aliqit9wYg57myG38wEE058YyH4P5coa1UNYm247SNsYRxfbDU+S3rMICbmV3UDC
z0RYKvVyakUyHwawkoTPzYmJjX87m8U5JPZXnthwmPfeyB4JizIRO98ctW+t2h2I8bMBzm1HHLIx
EKuVNNmIl1h86gBvVMgA4K6pSoCloKSiQFmGaw/dNiuTbxF8QGuiHcqwWTHupzZfu3hzUb2ClQJr
rc2onfpAQ7TYHhaDCL+++12U+mHiVi8WAnSarYCBeeG2VAJjD9ogtrAQTByNHK/xe8pwMWd0X3fJ
uvIF7U+1DUqT6kXkB20ZNiJq4AmATIbTkmA8VqXIddmVJuPJlHGQUmypfI4oGLZmVHlmVd3M/Nzl
aBW0Sxb+01NMcJH+dhiH9jwp62CQWFB8Ydg29zVF6Ih/m1cchKmtgqinUNM9e3dogJqnS2TaR+8h
owp5wj8kP2YSFQA+8SYmkrIeoUh6/T91otBCdrmsOb0ggXrACjQljLTF1V0hwcknxuqnX/dZeN9L
AwdJxhxIYR3MAAiGHe0kA3pjMLixOCGzfcrpLMwVFfZDTJaXnIMr0L8bhirbUi7eWsafKCqlRb/p
+ffQ/iXMIVv5SVhw1kP6TtDXtttSmM+x+R6xOdDa22oHUSbMuWgouiE4JyGwKVl1OKPbF70cmc4j
gub0iSp67dEtcBYRuOCkOcvlIh/8JP/WIVqbkHMUVA1h8cjqjnwF6DcD4/NTAimEuVklHfRQOQRN
esTAQE+EQIdNmlYDXdmZQrvX4ZXH+9baWs2MWoiHlnHcKEN4HNGVLppEPqHqL/XgZQuTdwmmPbQe
9LBOSbBe9tvzUooQtncJtcg/efrRkrOF/YD29aKVIRxS+mCqmzS8ikrFB8sZyLK8rXZLvmVuDsFW
9gdCqSrt1g1eS4GP5pyhVGozb8ctNsqqHwFtBOzjxejD1sGZQHGMRNaA7llsYliMw4RGTeEh3S88
icpIRAhenRGx+oLqVJXhaoGvWXA/YOxdKMsU2jN9GdCD1Z5UXuvpV8aIq+COMeLvlpeqBGWIBEkD
y3QYuOqyZ1VD1Y67LgV32px6sknM8g+5nowGGw1b0e8ssd/Fc79vGDKPhQdGWgZHv5oPgwOcn0BS
vDmAnTRitogyP2M+hkRz4YwAtVBk9D8Mq1h4rVrgWr4mMU5MTgmUgtBJUFrrP9nyWaavEcpkYziZ
w18BAi1VYJlrCKSkJ4iPhCc8FoGDiH5CmSLgzRCl7zT81LCEFoNfh38TXHGzXX5EFTYHG3KzG7cr
NsrCZu5Pc/WqyT818KnG8hIFeQWjeERk4W2dgFvBqVJeIvoZfCkWrVeypA7+nBcJwEQnPfOcK8os
MknPrMqK+LsYiJPgorf6Z6T/cI44jDQ1lIEt08B/kdqAgVt5CNb0Yc3DQ8xPKTNEQAbN2ge3t5DB
N3OyjQweYN3SNAFz/sFVQ1SP3PiGdEQqSum5G8iIyHX1w8TWlfMXGis0OsMaVNCaEMGLBJSTW4Ib
gPqVdZ1KdSIxZ+IihFylaJ0m81DGGXZtykFdf2OahSanl32NpYbkJLzaFUV/qC0ASwtLQekxoksk
7REQkMWtwWaIL5fwF1vxpCDkl1XFE3sWliKKzbuZLG7Qv/F/KzjZ05kc3E84FgDbsFvkoBkyWzE0
uKVhTM8bP2v0ET2W9dAct5rynIw/ci6pfHjguuabTWKORFql01VK6zhJgPkTVsbS+KrCbbBH3xSv
83Q7yiWVOCi5jSqx2t0lKb+YFrz3ybKNzG8ytG21w04/Y9iq14gLd9G1TYbFS5+hYM36cerVy1yi
OmZvTej8RFgvuD8EHkzkUcYEfiGKbi1JXif2X6z5X0R2jFPxjKGlhmB1iwitd5m/DlXtSsFwJF2s
MV8MOgp14IeXB94g807EKYxqYKUp1I6pxu7Y6F4tr6vsHoWf5VUE52jUaVKFx9dUPEEfwX68swVx
p14nh0ndrar3QfntJuYFEHYCtr4S9VfGpS0U3lGARuD9JzNCHn3Y44+0BwEL5vQL1w2ofvZbqRUz
V9b0jF87qiAGPUFKAI8uMl0Xrb0ETJ/ZPmOXcR8ifl45xqMx7rSSfcLrCMXDiHAks+6z4L0aYXRe
4z1C6vGkVjyFkVObM5qZL3U3YZUdjdeastbSErctFx6G9xEO36AE97YcSOhirsM/tf6rqf9MHlGe
QpQ5er+DAmEBjg/Fc06engrHrUV3nGYTokXGf+iPUxY1KovAViR/UeJCiUBdytprIkRBynHgWKCU
TIwFbSVc1hY49tyiVchcvKsOiZT7nBVe3BMyqQXZwUyYVOoIvUYcqLe4tvxSRMObx8h6xNEWSIBg
oCDKmBAqr0N71U1sQKDFGJh3Esn01KJxO+YoTKqTKHSX6ZTqRC9xysmEbPCeMHCh6SP9ExZzUNBT
o3gjtLJcqDZynz6E0PrkzUW3Va0tFxuDQ6oZVEFCcb32hayDtta8tkAakHBKyKuhtiEFfkUWZOwC
rE6+r+y50FLdSMSTohUnxgDgvKmAVVfsToHwzo50C7HrMKWGhzbSjN02ejXoAYcl2GlR9BcW8kmm
8Yw0rx57EhDQOoQA8QIZ8ToRRtqaohgKe5j6gVK/dEikEcQwN5wDp7M2Fnz6tE+c1EqwEP6WLYvS
xNyGxsoPAhzH9EchrL61wKVjz/sOUTKxvlHg01qj4iGk8wYJ9TXT30ZcucDLoQ1A/UGso+fOzOHQ
hFdspgwFreov6tZ1MMmyyZsmiW4cGHcFN1ytVNeSTZxikRIW5265HKc5+V7+14ovaM/I1MCD0Qrh
96wtj9Yk6mcd9irfCRGI6+lqRMNpknijmVsT6U7zPwIv8DgvPtTM+FLexjJ7F4T2okNR2cxF6pup
cRL08k+Ixh8iSU8tU+au2RvkHMpFvOk6EOONvskr5dgJMjrBcCcYKVvBdNMBNqwAxKZ6jg9oKY1d
zwGgwYIUjO4mU8CxKNc1GdJ8HZL3MT3HpAW7bCJz/jdEnwK4hSnrkX1VfqHzUuNYUVP+CdZQkRIf
r2tX3Fb/ts4muwMFxV2zcpzGINxlKeQk1tI5O4mmPTIaEFpwr4FTzKApODV7P6cqWteWynBfaQEy
QhHEXbZ2CnlcVg1HCGNSIX6FFZgCucik5FnPqZoI6bkv/EWRP5QGiB52EfJqsI6/pzy3S1oyj8fg
LcaVh3mZ0RBRr6vprkExV7TemBknyyp8jYGA1Vy6lGeN0aMMLVRDBWkJOyN5L4N407I8itt1U7fR
FEYc/R7CAZlt8VusQi1FjZmryK1DxJyN0zAdNrrfIeLrgRK/JBOQT7ph9ugDJ1tZfEma5Zohqk02
+7UVn5SpOeTqrq65l9fNNcueJeBWJQR0rnDXNJuUZeK8iB9zt+yG9N0QRS8x2cYp9lQHZzW9DMy7
tUE/zWN9UsePNakhY+EXTctPECYfMWdVQgipClQl8xM1IEEaIajanznoaH87eVeYBysfcPuSR6Ia
VzKb1g3cQSgYxKnpN024PdRkUS9UNZW4Dvqiw1wZCNKaH1UpDlE5MnLrdnE3HeT83unmYcUKCgGn
3iLvx5BO20JGwiRxyjvfxEcQ1kAFZw/iNrlsFKw9PhJ7gCcX/2ayxMmdFIceT47SggUeH7RUpyIa
3EErXpkybXu8mc2Sv07F8kyuCfC0oOcaiViiR1O/qB1VSKFpNymsqJ8tySUy+CsxhM9g/hQFHVhZ
i0PbTP0YfreFU6SI6RnKrWRoh6L6zXh5mSiGTln6TJBW5SMDjmmXMitVeeNz0uC3uLC1noNnfJTp
nRaMdJP0kITuX5LOZPfx5FbUnrhv0tA4KGV3lAf5e1hiZmw1s5KG4AvBAMpk5WzEDB5VMtRzZjRs
q5FrSWb4Fhv9C00LDE9peE/l/KqXPCLME2mAi0OizbvunCeDZ+GZLcngkohaDkCU9owljVB32uYk
juwvU4Awa2LovJcUUqM0Wh2KD7aOioDkL9nlRbTrplPRUO6njP1GTynSTa8xWY4zkqyHjdKmm6mQ
toPJNoD2gZ23U0f6WR30H0gLbzBb1ARYtmgNyhmOjTuSqx0xAMWHgIZoaiJHyK+aXj8zXPelsBfG
9NHpFWpczA2S4Yc1H+RE8oMhf0QLbOFk3hmxyq7Neqy4HCFd/mVA7hKAtHJF01sSB+Ypqbm16HoH
oTzoNC0LYFK9Cx4V8AFeY2hQ0908wvDuGQSysdM7LGt8/sLAQHD8yWVrkytgZFJsrAOhKUlxMvRn
mbpC+8dy9Y2E1E1U8TAkZ9SY0KIkYdiXfMpLQITqCpvFRNQWvpXX/wQoVtMQX7MJMFCzU1GIdRNz
rwyQQj7dS1xJKLsw5/gVPslIN31GmURIvtapQf/jCipFj4mT9jVG1g+y7BDoCCwrFagaUuYVs6Ei
GWU3niAbzYvXpIbCrvMi/CLrDYU4HWdF6ypepNR0m2k5WUgEtOqpMvGB6W+pgNSM6LQqhQqQf0Gm
XBtz+c7QecX5PHtmUr3yB18T98XXgIiF2J5NHN8rYdrDdHMnffmQ42xTySizkubMVD4pPCO9riCh
pCORDjcACzgdFY7S9fgSz2WUeUNbPWVuLdY/F320NkOXMJKgCJfN/rjeZ1lLw4mXvpJ5NMJ+/M1x
RBkDWcRLyPSbNVEYvWVK/6yS3MtDbNtt5mY0lasCrmTS3Y+MueiRzbJ6VTrz0M8CQ002ZVUjsPJY
Lv2mXIo3xiX+JFRwvE0DA0t8CLL01puqSyiFGDOXzZSbp1WvakOjo7F8o9kYKjBToUWRcOup/oxA
f44NSAu12ltKdGVDeGCWLBBulatXcUDfuO+HPby7WGBzjJrpuUZUKDvUf7jXRXX6KML4zVw7hAmu
s7janllcz5YCYsKk7HA6ssZ8fvvfAMwPlFHRU0NR9jHmg1b1xDHEdZcDAMCY+6YgGByw5cJMdrTY
NTFQW7welQKtdhs5Xc2dSyRGliY7CdX2GpMxIKOOg+hABsIdp4mzAjolAdZ6k6y+QTumNV4T28fH
wMY5Yf2Um8jpuvJlDgTcy82eIDB0Cj2KRcJTmgM2htewnI/ick5VlZ9lYJ0dGZUjEpLndEg1J/go
DccFN6oiMIiQm12b1Yh8dHDYSvAiJySNZ1n/gddlm5pMm5M3wSXIjA3teYwnRELEc6d3vfUUnicR
yU+sZg9jTN1JxXUlXoyQR5jdcZBo+xZl+NDLSJ3KQwemUxrNQ1lYdxnfSqJ9jaXo40HMVk4WI3lh
QTHDk6eFMrUQ+19RPML2Cx0lwvMrC4dByw5Nr58Strh6hI7F0reB3LMmgJefd58xUVywgAbG/PP0
HOBsRBfUsJk0bPZNj0HJixijSsVTSxXI+sW+UboXPZH3JomnKMFsWcd6ogL0KZh9n9KeV+H6qxv1
5OrVNfUEp1tNdS0nFmVRyNaeuBVd2lnpn9FiQ85rVHwKR8caR4VYmdAcqz3LqeFOIxtBFcNJ9UDh
dLF6nYAibpQUXChLqDYWLrwwwEGyB2XynlR/gwFi5yZJrIEqJPKkoQw9O5WldedZ+rFgyhjYADDS
Svz3NUwXBhEJnZ4konJ0WoQqCsZhe4CHKPTdz0BX05MdGTP8SmHPCOBvM4A5BufdoDt6gw9e4Yu4
HvZZzdgblmI6T/8YBlKDx609dDobCq06z+ymh3WfDK5ibiqnNgsQvosnjRYJusbgRGJ966LIdAdU
Haxd4UXRF6gv8LjyYXQNRtgROgruE7HWbqMFeQbUixA5Zo+NfJkQLOA0iHTe7PdJwTWF7USMO5bE
DFuE/iaz7hrEH4O52IzttOcJWqw3sgkWSqvqbBn1h8LibVMmqAQUE0IETzQC7az5Tg1hRUpZuA7U
YFfwSiLssP7KiLhVlZyGID/gY8f0zxwepdWSiFuOmmOYMfCybrAfdbYkNbXh+hjHXf46LipLGNFv
8al0U8uMg8+T7jHAFqzCem/H0lMnovFkdBwd28mC3y1VDCeJm0ONn0cRfaEgNjtDESfWrN20Nwn+
Y1Tc06Fy+tx0usqJABcEUKhZH24kCnnA/UDlVtS1wC7L7qFm4D1f9IugCZ9Fqm6HJNm1Pbym4QsR
zCbQzN8UAZQqiN6ayZRVxlVqC8+MT0lDiRMN8DzxBPCySNR7Q65uRRWWkw6l6Jy50GHdarwni/K/
TqstBXKycNcORDOxuJ/MHseP9Aa44SlV0tVUtTNRGBshSf/6BZlO8y0bDB8yjdXotFdyJOaVvkFu
6AzNl5kUZIcwq2oQuJXPVp34MEuIdR60IHt9lttlolVMSDEF36skbkLuAJG0oyuG460eph16yDrJ
XmUUolInudnKt5bGvcIqGYc/JxAoBIpnaVTtjONUHqR9pRHexlhoELb40UcnEHKgBMlEzCDdET1p
zcXQY+y5DJGsHqlXuUy+9qf3Xtm8RU3xGiFI0bmeKYGXo0RsU1NzUNybDEArv7xJixIkTMpFb2K3
hxzgO51uYRnsTY03H2PAXZ6XqLDO5fxcf7I0eehN8oJWDWAaXTm7A/GC0Rj2GjHwZM9FbN0s0uVi
Wd1Cw94Q67DRR5QLOtAIfNZPp7f4nT0BISLDcFsrOe8Xz9WkK3ra3Yy8BFgps8EN8IUtx2R1MBFL
LSGfhEUy1PxgD+TFXP8S0X6ZUyYzSqwb8S617+2CnYALZtbwT63aG+bpNYfnznZ0tmPaOoHzWKWc
7JInuhl7RGURzKKfMQKPJuocbdsmlU34Z8QagsM16e9rlY5F3MmpUzp1dGXycCYZwAeylkT0cvlr
qvxp/ApFxS+z8ET5RL3CjFMnMCBEe3nquJpd3qPjwo+HnMeIUWzyWuJd20nnZQA8iNAr0MElI3MA
i9s0p5jnvJcbep+vbvQyjpx5nbPo648ORBeNO66yYKOz/MrJcRTHq/DdGxzkLGf61me6tG8oungf
ZMIxsXrk6UiA7h3lEJ9mARSe9IGoJiUpfK81KCotpyNbMln0yvmtr24UBwovusWtMSKR8B0jZu86
kY/DOGjg85ok+aTYgrnR7bv8NCF5Z2FVLV4RTi5xZX2nurjt9P4WXvOUO4WFl8wZKj809TR0T5Fh
evrTwdhvYkRGfGOVeCjpwD061XdwUQxWYifjFV2F34LyDHO/KL5m5WF8ymrLEgH/5QTP2+g0G0mU
L/WUO4AugTMbxi/CyKm+mNQh8rBXQrq39TEdm69EnNz1XdhK+pk04V2YTveu8gH5/7LDfxcgi4rr
zqLt2/e+k+61LKO9NPYJknx9bI+CBrH1NcuHX5m1chrHO0WiIOOcG2m6rP5fNN/A7XXqPmtX8H9/
VCWNKHa0/dTBufmbAwWW45ApAAMh1BMf9EroSvpil/IfwjfidBYXClEeIrp1bynBSDCvxbyW+on4
EjPli8zlMWJuHVlbF1Hxri90/bz8Kb67ZNkUUVC7mtW99OTp9NjVC8vUGXsRnwjPXE0QnMQ8TlPH
iGMM9210S/urJDCQ1Boi2QQBga56aGpclsly6OnIi5WKR8U4dCeFDq1sVMjIqT8LACpcqWxemTbR
UWu0SYgHGiQiHM5lRooPEpLaXC4Zd8/g40Oz5stqMlmPg4g/kxmQAWGrCXifdH4ZkS9JlbfeSl13
Xw0olJDpi7Zmv2aKK7XXpH+d13VChbAnvDAscRp6fNr/fbi+TJvxt86yC0qytzRYN8o5Yhfe5JAS
rOZpaPNJElGiMXDB0C22wpHZ9lYibZeDYcbGNg+TbVhEjxgJxrjJaSZ1jRy44ikm64J5TkOwN688
PaxgcJC8Rl+Zh/1RSM8cENvKqnZBsJlKEKU5PPokSz9ycS2iMWDCd4qyj1qE3tHjrOoXRJ8dXnrs
Fijktbspnkel3PBtWRYn/pgV9545J6j56d/Q5XuwPSQfyCRDiorIg5IjL8J/ZvzLsD+tR5nePGjL
AL9TmtEj89oaEhejMntq9PumtA9aaMVPNTxlMUbJbHGHVHjVyovGh9EniFuFE8eyLOqEdhOei359
4NvWWkHvGzrgiEHqfs2R5InMsxLtbT0bO/WxDtiErOQvRlgXu0t4jayXhfNKptuCpSRndJUttqGe
lin+S6pnNOauWLVbmjqnrhQQbytyiZ2JnH5A4tvkE9cXVdV8sNJWXzOlSM0FWmdM3hLdMYCikABe
Bq9lTOV9bT5JDmwdLjj+KYIVB6zB1X0wcndVb8i0EuFLZ2HDMSIo4gBPlRSdORGCgvmcFW1rhb6e
fQX5tV5osyDSiUiApf3QBxhZ+MUtnNBJ7jbPEMTxyIEDwTfW9j098ZKQXQCfRqy8JEEEq+8jlRaX
UwxbWhYeOoIBoSzWIaRbvH2gzYNngSc8oopd51otPx+MBn+J5IMVMhAa7uVeKZ90LyNCHePf+p5a
XdnDi7qGCRkEgY3PjA/EKFXmlQjueH/Xxr6peOnwOVMNWS8ab+Gu8FOGNdVpgv0/LU7aj0gTsaZU
zC3Tq5HwlsVFA5W1+hZ4P64vODWGNZTNSPGzK/eOgM3BiJcvfOU4SgNXiP6IZYME1fij/qcsvySb
iD02ONjJYRjvpuwaxF/rh5hQo9I/0U8z+AeY0GYvDH2ZjCx3VD4TFS+3sSwqW0X8N6r48ikDa1Fj
gVNhJz3A3vRBmF2I3cFzTpaQG8snteA1OZ10Hr+yxYzWlK+B2JyHoiBhjnnInY4aErOJ15P83h5R
FNKpAlBPG8/czN9L8DYP16DIfElRGNlyUufAgRAkyye9v84KXSYbloKZ0dKuaGsB0gn7XIbpILbW
CRB9BfC6KL4Kzd1IuRtiT8h8mdseToRW/HJltBbYGV1LezXQ0vMXcGZWwU9bvEqo3deSPZRPMwqH
0HrKluolI6qM8asNX8twbyz3fDkXQ+8k+G65FQZrdpeYN2/wgqbSLSwdP7evJ5IbZH4YodGXL3M9
IkjouW7IriaT29T8Qq5F4FQQTLQiucuJcumZrvXosUvw6v01qE4y74ElW/xuri+pJe8mk+dAyn0W
F3uhbL4w4F8lyXgrie210dycQk07RzQJ0a1WzBtJu8hT5J3Y7vu6p4e9DunLYAJ63GXiA26UcctP
VDgsl0/qv+MHm6djvEecHh/j4zqn92Kv+onwCNipZ7jJh2c501Vd/9hhen/LPcENv0qPvPofEnU9
4m9OwJSLS+wmm+nA3kW0+c4AHO3OrxipPD1W5XfelI6+pwO2Ff59sG+2/fDd+AW9gjPY9rGxXZev
HomBtt3OfvEsH6s+ihO73mu+YTqE6X6SJaH4/THiVXxU/Plz3KIb4udCtnpGpLoRt+A57Mr9/VUv
mY2G3AbL6C+OaXfvpm1eJodgJM9yPWAc/KzP3/WPjoMvOIKLQw9Xtv14HF0+AVJmNtH2+WxcMLS2
vP993O8cwLvIPqfO84VcXvtYH2kYHIBKDr/xRdiAKnde/eDT8CwPgUT3bnji5jEeUb7jR9uPR7CO
xbk/cupofkEqop2dJ5+f9rG45+/6yFNuLx6Nqg1pgQ8qPrInZE55/WXtw1f48D6WHfA9CHrM123v
FvrJBmrDv4wbke0VfD7My5rz9rbYp69hc/qq7cttsr2jaRve4vqv7PZt3/0+O4nt3/nIPe/laIOD
cc7nZHcXN+f8heWw3dj3b3GDbNghaYd18zfq+k1wwbxvL67k3u/Q1DzQpE9QNYf7K1Jom5SPTeVw
9PsIEDeVt6s89YfMIi/4yLdws/PtxATZTVyoBNvKq+7hNtxGdxwQH8Ym3CaMHTfGY/yIt5FbvqZb
sAl838wNDgjBHHPHUfxNlq7TX+jb7eTA6DexX338Rvyl/p00YJq6fzhvbMJnHMTrnvzxN9vXv8wx
bxowG7twRtvaY57c9T/tITqhR2t3/Y4lrBN+wAx0YDV4gZvc//4K53o4HHB/2GB87HpXs8m0o5N5
ZiIyHojE2CI6rLx5dw1fiU3a9h/IOB0Shpz3U3ehkbO7DZNAWz1wx/jzT+TzWDPt56F0xB/5h+WS
U/jzPtulqNH9mSgt20fAs0129b/oMFjOuJ+Pgi/4Qcz2xI4O8pHpAHvv7fdwQ3i57d+inbqtX+qX
9KFv88pWHALVttUX1bTApeaGQ6Jwm7mI1Tmw27fstt6odK9H2e6ciodr8OTd4o57ccOwfBc6/p3p
2ma8fH+TOPoibkDsvzAM3Ta3gKp3sWfjRomLRYmXLtASumD+NX6ARwW8tYACT/4j6byWGzeCKPpF
qEIOryRAMIqkKCq9oBQo5Jzx9T6zrrW98q4CCQxmum/fwP7fkeZra9sZ2EUUH6FNHWRuk2IXALXk
UuGL82RhhCCQIy2iYioxdjxTHTN0dwj6A/MgApbRtszjkBSu4WSk8WH4XJ6mVD3lcHVFf2xl3/ij
nGYbZFBJCDcWvLt6rbYdF/qg4yFgO1dZGn0jYsRzy+7gsbvMd9zQ3V4jlk64fvoiP9fDUX6P2nR1
u6Vn8beB168QZK/c7W394R8/1t7t5ib+7e/W4qdwaa42bBeS1Ve4E5xIDnJx9ZgP4yE7BWvcSle/
h7/bNlmxKA9b2/sdVxGkWYjp1hcnf/LJyveh6coH+YAP0niI4IKulROrGnDkMjxX5OyRe1mu3o5s
k753217t9Ra/FMxhiWYCVFnVGyA9nulutVrdtq7l/t33+5JNARISBMIX41VCX8nnIGC2nuPYgwzG
w5Fs+x0oH95zMDXFuul2s9BtrpfX5TVx1kwi+Gd5nV4nr3iKtorn9b+KB2DHSkD7oryGHw7P4lf3
hZmG/c6X2a72VeO656oRtThnqPhHd5g8r2AAYZukv033wtuHRM63xHSzjsUSlAi1+Yp/BWqTVYeo
OizBE3yb0PoxOFEL6xDPWBKtyheSAyFov0TP1Wr/9XXr5w2GWIyRGTAEqNBCzhkkA+vFH/YylMZd
cSjeYj/1dRc2yypwn/mMe74etsNq84j9B2QW0QN64hxiM92SkbRCvsVWywZvjy9Wdqp3sbOhKjpy
jKzkzccXwucfzVPZv60971E9Is3ZLF7zRYKg2x+/6Nk9satC5FlRxr0kT8ae84nQJ998Xzgf+iO+
bGtlL36YvXt76xlGvrHXH9+sE/D2ynoeVj/iqBrf4ZW6KGpcvH2fpufoDRKK/3iGk7XioF+PJ4Xf
E9cnB3zDYZRuohVb5H0vu97HtO5dw/8YvI+PiYdf/Kt4T6CbO2kPAr6+80LFTolFJrtac3RW37L3
XVxAeHeLC4l1U+3eKaE9i82LaDY/2b2+9qxn/dRsSq/Z4K50qtzKvRZrVHOceIMvHpts+5Vsv7hK
91visYWJn5F43kfvPu1zsVGvWEKcyfnuSE4DH2h+63aeeW4F1E5+wVr67DzcMV/hgq+RTK9oNG+G
92MeDY+EtKfwFGGZdLGPCAtA0D1IYRKFBJLQNTeNy+f94APD5ZvWCyc9pI3j//81+RPL/7qTMLn6
goW8Ki+4MbI5inC6dscfwk7aIjJ3c/d2ZbLC4xv5AsVbDVy39S8TMO/9FdcRF3KVX3uVu5xp311o
yxwccATcCJHdjk3ODZ7HVeFnHAjjtzhmxm3MViJ/R5/xmZ3/UOwTb/gUGy8VNLN+zEmdLWksT6Jc
CW6QvJ86L7wgUtn1O+4U0Q6rZi2OUvG90EKQPnVAVbySuH0QhDev8Vuw3n/p5KYcF0/f4OjK7i8u
t77t/M7PN/KWrh36/b9XKA6+bI3p/xrizSXze4hY6HbWBELeHXa36B6spZf2UL457lac5Fxyih1x
uFYnqDF+9gierEu/gmW7i3zDtde0qQe0w2vnKF4RXjo0cWLfBDVc8zq34k+lTfCVrn6xpljhNL/5
5izzHj+kR68uJO1wv+VbR2movtD3rLNDcWCUcrSx5CUI4mQ8G0/dwXnK11Ri59BD731FkOha29wj
7uMJFOW5uQgXy81v6I6HE3EnK3gA58ZVzpU7bGgqVzi9eXTPrrGa9xoLH9GsN26hKin8RXGE6fXv
3nH6+6ICOLxHL8sGHg0Pwvur5R62f9QQkYfyz43PoQtbgtvA1XT/eOa9V/EkvaO9XklHnhOHaqFf
wYM4REcc6Nxx37i8DoVX1LjtXqDeK+cofo61a7ewXNfp+W/kTux5Pd7+6b7dco9dFDNfX5RfDTtQ
tN1/NevbtednEEy5szbGpnvBxmczvzY7ZWOwFpHwct2JAV1jULXrvc7Vr7yybsMrAPhahV+dC5K6
mzbWjSNoLXHHbJ5sBnXHzkXrfA2u0QsOR55xFk//ssEG4d30TT997Ta1N17nq3JLYYju6gMAquzj
UP3Zr36vLBCe9tPw0e7RnoGnr9o3efwDIag9Yg5Zv9RThnvAq4qHROIXq9JP9jS2sLbWNI1btAde
fMM2d2NdApZTdFRuxBKe+rfxO3vU30bnBk/OJT5HPKKsvovjRvt8Y2L5aMLPOlJdbVnH1G72MxR6
A0AafGg9HmbKL3nL9FTHvkrdDA/726xc8pIOYb9q/MavHtc/x7VZEAx+0Bn+4uPldxvZH6+lZ3rz
83I2bu1BU1K+C3tiWKNwHXftHB/0Sv+2a8JARmhs/vgcQ0+nFpoSXuIdlJUiRkUukG5IL+HjHkGm
uqsw2RMENpSjcEUoxLoNzNcSn83LnHAeVbe+ubS4Z1nDSvXGffjEzUb3+oL6sSW346XL8POC/aaS
pPWclzlP1M22GE5xC3iaXYpd7ubpMxLnHvbC/MJQYY1zm4vcaf1zKbaaTtuG9WbnSSvYQvwi6HBN
FBjPWXoKPuJT7KOF4ueL/i59RLfyHt5J/ane9EvIzp37mvvdcgjt9JW/wtx4PdEw4rbnihbsmb4K
EHJNSIULbe/4DeOYV8FvxJ52CuiMz+wzQEBJmeBBLHk21/rXtMu3+JrUzzOP6sR7Xj6ghHnmKfCc
nXEh/HsVb3cc5euLr68uw8p0m23oW3cOy3Xg9oi3V/WzchSoHhgFo0a8OeKVQYoKmdqSB3EcHpIw
HjXeilTFGQVLBMxOEaPNbYCsKod1DAT+NdXXCqSD7NpDXL9V48kaSqZxxZuoaA3TdtuhJqFRf4vM
5Ip9kt9W5sbBcyhopqOUHAJiX6zEG6G5MCH+1qrmIMGOjBD5oyldWSRolACttSeZHVwV2e/p20oY
IzrrIgP1Sdq/xsLVnK6d/7P75iZQvqzby+rdTPY4bCMWONXjKa1f1fiaFjhxMHqi1D+VgeKONO7j
PSORtMMghehtIwYbJ4oroOaEQ0A2RpWA5kF6MjO4PxEeB8J3fy3jHLWem2VbVp4po2bACPc1GNnu
c/S0GLlpvG9YlarRbay8puruNiXAlJF9aoBubbyHxkNGjvAz+lzKDyxxVoFSgzcC7cMCm5706Ljw
jWf1ERBvN7rwlmQyp+V62THPRq+K1v1TL42twKd5/z2jeWCySkqB8cHT88/mdXKqF4P379TmMbX3
dXnVR4WDDGCshjaug571sGVVrXqTIv0woHFbasftNfWsxQ9bhUH+XeHup4rhikwZqQhAe+ruuYqb
XJhcTeZ3ATP7DirskuzS8aGr18FiGpVdY+MTSNKQ/2BtbcSsdx5/+rRnHvup2sgK6pMTn4x4WqXV
fZm0nUlaixpJl1LFTuaT2WkkWFhwuYYs92slQQb1adkAsdtWtoltwCtLSlypM19LnPMqJPwxhLkM
smmLimlOsi2vX6tRVXXyccaXdELxpn+U3PyYoWzWE3AhoFKuJEMoMefKrQ7/XlxhOEWcSxJCp3Eu
3XrMMIcHhuOLBToNXgY4PCcf3WmsmE75Y/1j4rc6bpMWFsOC6gHQpL6XNGdlQ+JSQNW6LM+tkRJw
xfGgXAJ1gjib7hs82nEF1++FQhgS8GZX9OemBaQi+A6tp8/t4rJxqyPjEzRyHlIoOsOuj/y+YEhN
gI6jy8Bvui/R/FniMVTibdHC58IGyugrrySNYVokF/LXenJGIvryA676W3jnry2OjGQ+7HaVcpdI
2kaNlaAslrEI0ySLUi8MZVerANL7R6EiY3EeaChWPQ4yZfxZ5FfsdyCxQh+opbeO9ArxdPb2RR/K
pzFCsgkq3mWZV2vTj4LJ/2KRwUL5qn4Ok/XSx/IWi4lVq742bUeEGf1mNuPe3mDDUwMeT+c8mdGI
Xd1kQEglIEfzo8pfB0u+ZMlOxWAgincCU8atAtB+3yJ8afN7PGJNGn0yLwRVlISYWs4xlldebM6Q
lFm4VDmvNh6JmHB/xQxBQJBDEMSieUwF3N54uYkBlw6p17DhgGVoZE8sCCcLPaax/+DeemKf02QI
3IWvNYv0j4g06hLJF3Q8Nue6raa7Fq4xlNSkXmhcZ3UruvO55gGdsZTqc2sd4e4uhlGQD1piHhh+
dQsWepRBBqwGyEgiXlfAwGIfNSMMQc3nMP+cw8zl1YoZL7QbJy7JnavWOg1a3IikOMydOMHgcwQW
UDTJ8x3mDpMln3PpI461faIxrxot4JycwxiWL2Zdu7HFgqeTX4vmyjxYrl+b8CYRCw2qabYQ0fdW
f83z64IpDKWHRiEnEr75vYPmlQA/hF88tGLmS+QB471DO2PyW+yHmNlMGx5lhVDvvdRghG3OSFS7
ZN1Okqfqj7J/U+7VoDBUmxov7G/WhIEUDJEG7Qd7SmXeTbTBgYZ8gt4B3ATyzEq2ustkomFUQo/3
B89r5H2YrgRhwDH2Nis1JWyzLpSVM+jnABsL1bT/opGpW52tLIYhscoxllFRNNF0D/AmhQqjzotv
XZQGH3zdWss4z0vjizgLynZhvVKuAzDGEWRl9FHpEK0N7BImxtUW+1dSSl6eBSDHn7H8adURPjIB
Kga2KidZj337AmJvgDdCVMIg56RoH0u6eGxBislohMFcTX4gVgopU/JEhjPesXzrdpMwAgIyCMwz
Eyklrujpk/1sae6Q/mbhm4xVgwOjS1cwGVKnYycsSRxmiu2f3sxsQ1fmSrh5ujkQAA9GIWtei3Rb
a9l2Jp6K9GBbFpLdK8fDHOHZIv8EcXmKOQ41GKAT7tMqEsYxnbdi2pE3GJlj5FhYkGCgAaQpHFmC
7N5IJTw3PUtmSCdPSTNPsGC7nkSTEEaS7XdKeuWU5+yu10McvWcJcsr4VSz1hTikaKHiIvg7WrZq
8qkzizKZmnf6Z2jdGWL9P7m8I3BbZyT6LBqLDmVfvF+Yqiwa8Tls3WLKNakpdHgkQXi5mbG9aear
mMnWYCBzmaJdjdaiGgm6exGSM/BVRY+xf5X0p9DlXnCPQvgd/Wng83bxuBsTLyvYciGi/3ZRsZ4w
phyiP6wEavBnhXQG4EsF34yPrP00n6qqPdZafJLlbOvA0l9r0wkPxLbEEYAjN5joCDAdTO5diz1F
f6rj6h+FTmysI/bhEPgEaWQIqJPSuzh6tK7DMZpBMqTbXvrAEIXKRPBfoLLIVebNuEdIBakk8bPC
qiK+jUc2EOydKGXGK/gyvqQdFcoajRkrnlPcI8Lq4Bn0n6y1dUX48Vygyl66v7Z7nYhPQWe4+kcd
WZJzo9xTqq40pDqCaQlPQdUznxEsgkTMg4kPz7n7mBHacPpiA/gEhlsG7axN4Yq04+HfI1/sxTYm
3o+qUBqZPw0jqZShVdCAcmaM1znlBVQJY+QpnrmlQ/WUW8wZu2sBiQom9wSEbv2IGi9OTjFlqCyv
mxEcHM6AjJsoLKIAzCfAEH2hJO4UX1QeSu9PHTkIptBL86Ws6gmDylLuHrFBeLbRntGuZ91tuobI
hcMMO2SzfM1144N0A79Q7kwDWWY9MTaKei8Z8VO+2MpDrFup+Q7wmoMEYrGobQo/heifgK0rwpxJ
fe6go9QozJynBLC8QeQAP7Wh9adaGVN4ElRjkQzntPsr5gVtrLkZWAhT9B1aFOfBrcB3q9BoXoiO
iJX2qVzY5Op9OUHdZ85ZU6DKrP1JzX3Fit+hJPRJ5Wrqjzo73kAtl8ODyiGzLdSrnc7u1IKEIwWU
jDPm7kdzRnURY/uSDHejJphEjXYd+07G5i3pHVMIjt7YVK8xZibmo52ZxHF+NANljuEcsyl8n0cm
H0y+Ft01+UpzRpJmMzI0hmPXZzvk15IlXcxmuVM/t1jBqWwqA+4vanIxJ1WIOrHhgvF4EouoHK8i
+TMlo+ofE8VxsSAkbeh/niTlQyZdajVamzAvamS2s/mUWJAwUBWPy+hVbNA9Fo9YN7B9cEYdLDhx
4QiFiK260mGGf1ahQejYlcXc9/ATUZlWvQ/5nR5Bt6jx2L/JrWzna9VtnV4ERqEPCE+DCiwQT/sS
qUIkUz7OWFfCgNcNCwUvIu5nyywgFuC3ksi+YJIsyfLDuLI2J3eGKGFnAAChoMSOW7UdUsp/aKYV
WFiXQci89g1DQCcabuYoQT5MfVGgUtITi3ATdLQwY5cU3wSLvkHCZ+0WsTU4dEZdUPiiFRLkhRgf
pcmkSYXpMEc+49m6J1ApBYmfycSFko90KkhA8nZJRMbOXjYv/UiRS7WbSYWr27sgfkoT8SeFyqak
g4ccSMJdzalQEWKAabcPDQJIiE6SdBlKeOhYkn7KZ/WC/4sM5B/yJFS1L7q0FqvGUku9KvKXpXgr
rApm7FlcPLbvasBSlA0WwoDgDfbst4sCN40xRzd/xI038nwXRGkM0os80nqhYhw/tQUTGfUQLQ9M
gxB0ndjI7OouaM2oNNwQwbvWSJCR2W8pgnAD9fikxvrJpxEihOTS3ZycNmVgxnLUcgCcmjOupTzl
6IX3mpiPLjHJt8x9KiVsi8nEW7QdacUfUqCeNBWacmpAOS6I20DvVM8gh23a4hymaOfEAR+Jegsj
pO0gVZeGaY2gEEY2qzBIf4TLCGXbhfweSNUqYoj70sJriAnroYCcrr0qEaOhI6P9EIw5MJVVxMGb
4lBFsEpNDwKDJeplEq0fKhrwmQz5SbqO6d6B897hS1NE+EWRdlshs42GzTibrp73z/0CEtYXN7R3
cJChncNvTwhorlDKcXAcDHl5VjEVl5kySEW1jZtf2epdsZmbsn7oMJ/Jws9kke/68NlhVorGfGMX
Jt0UE2Ft3jR1S0/Px/TeckZP5+jvioFmzDE2PF5Oxlo7lbOPcaWF8H0YiWZpen/JmbiMy3Kq1Xzf
Nhw0y7V1QFOFCIvQxABrk6wwVshgN3Z3TBqwi/5aszvDWiCtwWwUDEnus8FgF5RZzu6Ix4hScMt2
m3B/Qv2hNuKhb2CyxligcZz1uHrfBe9qUZobpDPLIqiju06ztlEjVGUx1it5lh2NniGAoR1M+CNm
L6ZQdeEnSkrpEDG2bS//Wo7BH1lGOL/o5bkVUizmdm0H4hDJPu2VE+30mISMTCUAF9BevSbZZ5zi
KAqhDNrGQinrVEQWQMThQ9YVddCAbErb6ERfa2zCbS5/9VX04qgXG6VnXT/CbN6J7nzpqfhaIhpS
Vb3HXXc0dOi3gZ84MYRECxvaqwI1YCAx0BQRDyp2J98snRmYYmFgPW5MZLomRkV/oicRRMC+JKwn
92cb0dtL6bxn5BxT2biY+eBcxUZqUDLAqSmVVRmIookjYbwQuDCDzemwRJEvce+yceGhB7wkisCw
Uy88LduqQ3yAlqpNIzRkVnRuM7RiBBCI5kjwcLUgXJtFcrECr8ZzpTGWlThYhzjfKUX3ZEZQ9Qbz
7ET5X5d1nrjpQrahFOxwbJLEyTh2trYISysRGJa+KDntLN+iOkgM4d7IhNgMgNuzeusswbc4x3t4
82F9rycFZlJi+cb4K+LnonJHWoRfkMNC7jsmSfpZ0vJdq8pbXdTsyCbi8C2P/2cNdTjzwSjEbcLT
lsK1mglXdtcy892SYd3K74KyJPU4nYtcITjRNNULFJ5Bw5ECQgUe7mzfSG8Z/Cr4b00jxZT+iDNf
XABxbQRBu8hJrB7LjV3h3Maotw6La2QR4ATV2FQI9yK6GcNZ8ARKY6pthvCi9NL68Whb6Y5z4oLT
R9Afe1jFeLVhk/VmK/IL+z37Iwz9ZVsgEbZt7ZRy2CgMlRsMT7jEKqU0UHTEGdA2viiodXohETdR
5/dlOIkCF8xnUh+WgmEbRKsAcGERiRTg9ONetRlmS58NrXoR7kWDH1OpcrLkNM7jgPMQdbmGq16I
3jNBnRg1X8rQ7yyqDAeFzxIjs8dbnuYLuaX7u4DbEMkhaQ5vk8tbdkQam9g3UXvmrHTrm/sgKHko
5PZlSBFUs5+Er+KhFIci5XeD38Jic1J2xZugVylKT9zyc2HPqERYMA1UPMiWPFh4rPN9HVk/9yac
sNJwJfpEBeEQSsC1Dk/BlJ4XU93N3OxepG0HOTQMI6EnpuKrWXHsSzEPWM3NW8DJmoLQOcrBe5B+
xUwExlsVL68GcSXqyAGAfwg1J6j5NQpPqcrX4cmo5scGmDb8nHRxtCabZHilpBk1MlTlEg78EVq6
IH+mUL0aBUp+a5KoTShAfBKdD7pwfXkSKKYy3eMXk+zCKRvcDpmrKFFE4803gEE4hX9heBfImMz+
LdBHoTnTSX0p63OS7B1k+4AN3EAbUYXsYK69EcBQtgdhFR1uFBwlfCkWx3gHkJFmNkyVu2HF48mA
yBmPl7Evb/AUxO2CejazT/B/GXNwUezIbFc5y0/0ul2RHaaQZKU3AUjIxZV5BkMKFT5ERueaVKkH
5igYmkaqP4+tsqVkMyeOywHBLboHEoogtw/jxai9puGGnwYqv7hHLcFalP6hs7AdJ+mU4H4/TPNa
suona562hCLhOACnAls3xXhkwaeaR4z+9bd8AiwNozNQ1rNoF5d8L9pMIUgl0XklXqlhfKg9CLL8
BMI7UF6wbeIG+xAQoMo26BQ43OiDCE1cTnn6Z8g06T1Uma45IFx3xSWhRD2lJYVXQcAVJ22Y1E8q
eadYXQCNCGuTmuhtXSrveXes1MltBGMkyvckQlLmSa42r3hYteHTkUfPRD5eqOeQxtzEQXcR+5AW
IkKE5mW5qvRRTHRNApSyydRUrg6msawHGkoaxNXYUqyb7r+X3n1WQcKNTg8CvKNFihkeFRwpYhNO
DXSky1FtgbskTlgYLXDlT0BLnUbmShSdlcHXucvkNaCKPM3hXwe/r0nwik+wbULNIWQCy/QYaXob
Ip75JIsklUH+rW7RDD7MOwjwjRfHelLgQyuvW/ubOlTskKI/EPhBhn5jbpgyBWRIaLkvd5/Gt45g
mgvqKX3vE7DJZvsY4RcKUEL04rHW78dmOE6W6v4TNuvqifKhocd1+JQUFZFhl4xtYIU3xEHqcJHE
x5kSvmlIjStwaQeEJC70zaLLWE8NWJfEB9HBs0gLSpCJjPAObNtermyaHQdJTze/IEFugBxF1eAs
p3JnJoROJMB5mSdRG0/NGwoKoVqSWwI99gJvFeoim6mLrL6PgH7D0davCT2zAY/M3DH56GKvk29G
ek4tVAk2FC4doMR6Utt7UP+pKbJxjC2KfUzpKr5QZAUyT28YlPMnA7u4FVgYXu457KcO5kP4h+D3
33lstH9jIb/mffkeoyk00/G7xTlsoUkQ26wtGji5/cHbTcCiETWs0AU7KKXpMMaJ8W55lULoSSX4
EdfAgNdfjNlFVWwvl2sXjstd8KUdu9/k/Z8ThgwXWKCpvKtmGc9M+86cBzzYbwyQTbjEFAZd+FZj
wq8QUNQYw0FA9iWY3hiwfXZJ90wi7HYh5Ymx/9icoqbnoMCD3oRby1Evwp/KvS5/LhPdwzpmcWYK
XJKJIdUC4QZ+qmLTnMtrUQMlbe+qiM4E9uZw7ucVcSCp6EhfIhz/al3+LaE0D3OxU3sFjwvKpgWj
6+kB1Dt1RBgyZ0I8wZ7S2XfRqBAevxGNVqxmW3E6huwR2JtgbtmHkJjDrSojqqkZ8Ci8pGqvgRwk
A8cDICSIKrZpmEpqCPwpUnleGKcgOgAtXagrUAttaxMdBh8nzAakFgt6HlXOY3GAm5iA9BX2hPWF
DWqsstOcxFvxAiYecwGviQNH7LggvgzXKixeLAyE7eqAtTQIE+K2IKF4xLA4hxaeUsE6R7jqGJw+
kphJnHUwCUobhwyHT07hSnu3o6/aOMrwWJjsyDoKh6S9DDFDdyTJOIXsC9t4VfriZSTro2eingSI
98d4E1Knn5CMeQxgWspjRTJFXSFo7AFzNhkOcRtz10GPWe4z996iXjc5EQctxjjaN5guDXXMUNlx
BRFGHH3B/xu2KJksHiuVsEVR6Q8aaLxlrAQGlZYploMVCcRcD51xqYzq+kXmoDacUl51FSuhSHI4
TnD+HFw3bXCfFpuDVnPDVoxQ6U9srJEIOh1I8VjMcps4hQc5ZPlOl58KIhuIYZAWrtbD/63wBoRp
RjJmD5BrkvEZ1zYvpvp3oou/C1W3xNO9teZLnJOKCTg3Bn4w2DvDlJnObQ1siGWK7YLBLtPDpjVP
CK9Q/vX9PjE3onSZ4CDy5iRZO8J8xoBnQlBBxZXRdmvoTYxKg1tRojDEH0TvcR7kh0QVIsG/qFRv
MeYGBJlDV2TzX5BxmUTQl8QyDXADLfItg3Te5AWnAJdI7QP6HXCsCSsXm4SFqgWJx+QetaKU13fd
RmuFIhmlbfcWSvC3im2A7h3pChqL+DwjXZpU+2XKqg+F02ImxgB+cI+dqmWQ9kunlZwF5jmozAYC
GlNVJvLwAW4k6r9MZhJp5CcnKL2+S7fs41M6r+UQJmB7moDumnAmeFo8OwkoXX5EQ7ISLyA2ICNN
dz07Vjnn772PN/lcvIdTcFUhH+WwtAPlJNfldpGYyk6HSJ9+iolnOn3YgYbPA0r8jKhsRT+KC2hU
1xm5Yyv2XcBgNaP/cWwG+6IzhRSPeSTIKooVxtDObUQmOQ8Athhx1EPzmxkfswTVtCZDdMt7m7t3
e3kSjVNNKIkQCskaAjDI84p6ayA9F9lPVPasUERwnJyjSoWjsVtQqMTQJH+EBpkKiUdDJeeRUVle
wmGjStSMP0QSC3bKQ3MywNymHl2p+euoDD1MciV5URz2oMFmfIlamACfDWVhoH7qtCsqAdITVEN2
y7BPbhKH16L+MDwmfdrx6D8+iAl5pnOrwTYCmYHQWS6nfRrEX3lJo95Uk8tTIEbwzPeQaMxrUVfF
ASZCHzVPE0i5aL919aIyb+i78YAuzQ3o1RyODlSPQlkrmlohTRSFBgMXZcHWj5ScgngA4ktISBtz
giHKT94EU3w3DzgY8cCFIu5MyVl8/6KycKobGIUg1U4oXpvqNswAdWwpGNuIY9oM/d7+rWc2R3hT
bLYTwWwUybIw+G78Tj3h8QUNnTU2Rq8GFFcTP9BWS7YixKhXCNQdTg5hMSB1iYUJSsV+rTsYc0I2
jvalgYPc8qjR4trRGxOhcT41lU3f8cnATQkW0lu+cmA0ARsIBCWBRF7ljAq5Q7UT4kHoi30RVGct
JOGfUweVGkvyDi88DlmEuzV75SB9TOan0BeW+3YkzGj4p69ZgKrtakNYpC9koxz9ESeB2p6L4CAm
lEKyLPD8uZgYk/27V0KFw6g8hBwYAbPb/X5hWYqL2UDHj/bycCYmRUQLQdeZsHoDjWLIojNkW9iw
c+cQQnvB4WTVmADo6cOBJBGhOqazwJC+P5v156zc2ua9wZszskjHwYyrYKUZNeJSin9ZY544oH3h
SAi62pV0iCzhpxP9pUShcVmU+AzYJgUE1984lYtqX7Zn+SJpfpPeBkwYwQjqp5IdShRvaSkzynzq
uJcjXmkSAPGdRYNqnnkTk7M4+dG1t0w/823b+EdSqE2uXf9oSYNQu3PMHLDt7ZWTOyAuj2L54SI4
2bXX35gqFNlVyt6D/mRNR/LR2knkSD4XmD5JWXaKgGKyRj1UUkyCTf07DfnayL4Vk6U+HmURsr0Q
b9WtKgpdhxmtNFBpgfUI9ZITdcT25D4NIGOVp2Uu3yTsXARPIAuIal2SJxnNDtYi+aYeId8Ww0+G
zUbeoG5Dem+2myqJzhUmO3r8MFpqIuJBmrg6WF32JcknecNKTytcqDH5ku38ECQjrsPLTjemfTHd
c4fZHaH2OqxjCBbFKaktz5GiDctDs94LK3ZFhW/gNBeXzwr7sWTspOWvNV/6SQfcvAfTSdcqt2+U
q04YTsp5UTLmxwRdZg4y4YcUM1W2wBvEID0npCWXYXiI+Kt8JipAjBMiwhkihPb2wSDRgc5bKcq9
eP57amsNG7xhXpj1AQXp9mFqgFBNnbTAZuX8ZFp9KGOKvMD40PAOmkMo1KSLrAqiCl+KoMNzNmh/
c6S9WuMcAmPmGJ1h2BQU7xuwIzgsiQlJ1mJtM30upX3JhrNA0owNDyBSXfCKCaR1rSCcoMJDDGW2
PZPXiewoR+Aa8h9oGXYAw6Y2GM3JOWJkGlvZBsRgwJMtIMwICYU8NcEaA1e2nW6CwVF1J7cMh1Yo
v/C4MpOmDCyxCF/ko5jjiCpdy5pnCENzuR215pB6olRPq+uIAjme36xxPDZx4NnKiPlYfFX2Spz7
U06Ca5uflQjqNP0fgwM/6fSrUIqL+cIUXuO6RtliSE8zZalWKT6MG4JqTNDhJAivnLAgEE5islOL
FGlOHwYyYhgY8L2GTGMW7S3CoqW4ppDsaAfbbOZu6YTZ3vCqtL0KsNgxdBwi2eOhcuisTdEPiBI6
A1SgPcioLEVhYNvTSarBmCXyzAn/WCL9i+IxJy9MM3cmnm1heBBkIFKxxByZOevIaLtUFVfGHsHi
RKwsSHYBKS6FWzjQ4qIPa0IbY9HRQ4/JlznlbAJ/jJVziaZ5IkpwpDIZjZPFGdSMD4U7KaZyGrM6
FUEj9ub4GwSw8y12L0LX3TB6ZBMyN+sh8HKKXnvyhaRYJvWsUT/yEZUAieUTAFCNLT+WXaF0khO0
Cc57UuPyikEuAmuBLoqNttfc0jCYbziXCreYnvcVhE8BGF9EqFjKAWGaSNMp82Jj8pOi/srmD5PJ
ObAAVScx7+mj17T3WjHfcDNSMfXthex/tH0DJo2YXpkjWjmhdsz3EZNfMZVOqTD1kelP+SpujpUu
LzU1b1zvouKtmZBxC7CHA8XRMoJZoK7wUhfGz0Sg7CgTu8XcNsXkdSjWORnFisLZQsoHvPJST5+W
nUo1JC/2VhueYbVBgokYm0BYkcG7ew12d5XsLSfaDoXmh4Hip+KAA9GEuEZmF0LhrrF2Qa9SOea0
YNWC91IzXLp4vIH+ezVydMI7If3n/3bNujs0xpsTqDsZpguumRiEYCmn/gxcVFwSILGoMIg609iM
9OozRYqwdoGhJx54e9E3ClyOhlH7tcZRtNWIeYSq1mGHIWhciGIsLIxj6950mKclaXepyvneKmw0
0SffXDQqgiqXz83RKp/qgUCPTY6djTiVtPCkUWgJhC8YVaTezaYALl3bbfGmp+Xe1sj5PpTzdKLp
E9w6vTg1i03sjt0dBs8gGfKf+Jl4B+AYAYVzJRcvRAYiXWy6jlo0emKujXthSy4F+2AtqSvT9NTR
dk3pUYBnt0txSmP7tKj5zi8c5xeIxKPJmCj/zXGrB1iG4o5yEvwBTiiqb8BpKyH0lBrReczgLzm7
uZjLYGmWj0x+/mPpvLbbRrI1/ERYC7mAW5FgpjIVeIMl2SRyIcenn6/cc3FO99huSyLBqr3/mH11
PjkewNNW/G1VyzoDDyYM88GiWxv4478xhWubfzHuimhctHfKkhrkYJP3Mgwoi7ZcsT2ke6vwKcYO
ABGHbJdYfg1TBeNrb3RTsFFOe9vgY1cfMuLqlKVbJB3RdYwSJLGJmpblkV5hv79lGUtV5Adyus7Q
NELgE6gfo7+L1t8W6gMLHmWBnScBVl3KGTWh/j3af0JLvlREkFskJvt1slMYVUExXGfl6znGIYwC
MPEdNi+3+0iLEHwx9d/y/pcq6CDBDByTy+ARkDCVKIcXKrcqdO0J4Bavn+QyHwv3mEP9gZOE46Yk
XzA8+SQklnX4rE/y7O7adkvGC/+f39ctQtob31OufgBLBLBe+Xfu+PRiI2qbki4h/rFt03f8RKoP
ii2E/90kJDZfCGmuGa817rdJA9KuuJegGANZqegin2dxmqoNT3U3Gs9udHQq8z6L9Nh19mf/t+Te
5gelmslj4OjOE8Yp8H59uNeMADN+JXLlV4mOSw8TPLU2NAjD2woqrGY/B1gW8r3Ts8ACDV1oCWo9
510t3AavZE3Zs4aurtVvNhugjMiqL90b1G3DZijJBqH4GxEM6dCguTk+eEuFrFUX4fKGf6A1S7Ub
YoQUWZufMtBNCfkw0GslIlgs/Ym8193yoNkYdfqatMJo49YbFR7vL5K2sWmToVToXAakyEPHtQSu
xirAHjK24lyy4RbcTZa/Uq8nOl/kboJ0R5k/uIhVE//dBeblnFUvPUTrEnsEU3FD4uliuOGb0lDh
jJWPPvQPP4YiZBACKUVJe1A6kqI+ROG37Vx7ZBQK9vHsH7pg9ASUnD+bE6cbDhu/mlCzMSZw8/PD
EnO9hWklhWEkdILN0L1yoHL+T/NW/dWco+A8+FjzQEFj0D1NXAY+BY+adg+XDWAaEO0PRekBcFBK
T3f2hviXltlxwYDnK1adllTnvKCr47vlp0GQ96D+6oaaYr6cjV6hcmiklmc4Bzfrn/UyDZb0gxy9
f7sUfW/9lRclrA/zjOOD0xza/oHp0ftDDOjGQrImQMbRVa51v9jGJcJVbWdVG0TdD47OXofiy92r
r50RLcSfX0FgqNeE5FjwEh9O1isgKPEyaZUsd1WiwCzdeTNN1920dYGTto3cNypU+20nvoqwo4UM
xl+A82s0QDnZfuCZIx2D2ZE2roMFfF7nCtwzud8nLcVSXeCLaopd6FvXirzZkOfIJlzIBdJxbYwH
Xrvxu9PYeOSFkQ8NTazE30OAVj0kjau7zNRAMDMN3j8J/EqMxBXq3oZtbWFoTh1x9RfGOoSEi4k1
ANdoQ2ygKLXHJZ6fOKP2ntqVnOovYmfM9PAj0QyQFRNVG/f1v3ATXbfWmje8LSGbgIO8OCajJGv3
epx9PZY4E3M1bAHkUk3hECrk6OuE9xPgQIlpK+/GjWBaMQUXw7FPAEmd6jOFPaPkd70cmqXZ0Be5
cr1p7fM9mbN3Sr3ud2kbFSX/UIyMLoD4NNeQzEfQOvHKY/nA2Pj/S4q8KkqKDxM9XvYAE5gx80JI
2MQiyE8L3wGqPb61v2H63ESPi4M4lNZZRIgceDs5v9bmLYKHT9xXYxypntrUHfCP/1PE2MSO6jUn
UMFFcM+LLwXd2Dt2D8LueAuHR/qSd7Zmb4dKfIARsZI6cJnY5yxMFwZChB+mLoyhxrOUX+3Ntd+Q
xiQwj+CdC9GHzZMOk1TRE4eIZFVpJgr3h7Hix5zIWK6vkYOtjiNE152tN+ZP3JYuzyrxSIZ31QjW
gDzbDH4J7Kn/iWP03eBLaUPJXWitG/OxReHtPKHj9JzmUU60aRNmv8smcC7TD0q00hlcPSjIP+1e
vKubZ6cjQM7bect54BFEe27Xq5J4KWcLsdPCGRAAuJJ9h9sYhJ4nq0OFUZC6FLJdDuzInX5DfJNc
JnAzbtiivaoFTkJwAXJD8K1sgmVSEwrYRN+0Qje+JBKbPjFtZ0Xx6JbxoM8VuBi+k7YL7AxGgbqm
Ap3cQEBJ9KNbBP5voteMUZGVG/oOIYnSo0oXFiY62PlVPRwI6O0FeLXYhpihvnP7jPDVwJNTWu8G
5TIFCq4GEQ7huwRt0ZJGolx+7fJi341loIgCweykYnJKmPi0S09dVJ1H6gtSL6ZG0FkndY7qNsJU
HpvjevAFOxEHNpyPEs8Xhbl7EwZe59ikebF+9iJnXaD8p3PQmimxM8nnwXPjd3c/fGlpX2PjgYv2
mq5AOuzymrcHz5/eqEn7ySQixsbV+GBlZoBk87WW5d5kGGp8sMfBRLZ4Vmu4y4hr0SGUGtVmLHvM
QgfFziXZi8vvqrKHOjV3od2+tda8VxJ7X2bsdPazZ6ptNLO4+pKd5tlfCVsI7M2RSs9vNW7y4Cp5
cmn461pSVCZz8mnscD+P+qvXWwDu1acOSD6JcFgZ9nsabfJeXEzUI5wN/fI25Hyiq2I5TA48Jtw3
09OTkga3GcmeceDq4x6FG3EqCiTHuAORJZH2zgPQAW8PkbpZt8lqe9Pb6XObTR2+eUKjxvBcusrN
bJl/tbh4jRpw6pHxMWYpURd2gSQ+x2c0s22Q0BTvZXNfKhooZs3y2POrC6MrIDyfnhn8e8FiVKf6
wR+zXVVgJGZzSokjWF4zWvfKmPRQFFVRMqKD4EX1Jppj67fWJLyDj9iCSLKx53pniZhGvjqw2zNF
QhMtVQg3KSoTFs0wqZYdOcgqx6pZYyCAHTTO4Ydfg7sm2PeT3Psa6Iu3luI0sPil1fxUAm6vYMTj
1Ftzb1jkzMocsySFozqmjgVEU00SRI9ubMLLSnNEtgywg7hXltprDzZaMBIJFpe4w5DJdgzjaBnG
yTxLpZTwiafu7rzYTPrDxivhqkoiVSca5K38ozLmA9qERi4n16ZIiRc2hcIqRyUkZyrwUkGKTbSL
S8yERxzfXhYDXt789jrkQh0QsA4EuTELtRwazAr1zHKfmqRrHlI0B2mTvule+o69V4pN3iSoWRUi
jq4BkrhKPcKpl7ORx1hfln3X+YgoyPdTUgc6qDSzCLDDh3SX+yYBYG31rMJs2MCZ5frunOHpdV9H
dGlF2n4uVnXwYozmkdNu82EhIZKQsFNkKX7L2voq0IkGj8yL3kL3kg4wI9GHzc2sZ7F4gGl5GhFi
3af52gj0OlwsnwX2/8QoEX8vNGC1/aOp0RcEoODmFE6SZE82AcFNkV5+Rf5TOj85ncw2nXEIKR2x
xHvdT3/diBIE2ucKhrEJw1dXhzvb/3C8TT+jbQ4xdDAohUhEo9EgIHTb0GtgkU6bMQ5GE5ZkKwcf
WJJp5TreUcPcT1SNhDpUMu+5SNn/UM3J++gS0Dgrfd1jMRgwxRBaPOdKU+/D/RBFucso0hm6U+YY
J8b8BRxK88D4oeOgjxhQGfYbaBKeGJ/Pmko7Tgrqp6PoofVyZGKytrF30t1SxmCZSo1bvYU+Q/DU
oPPEFJIza3QmulyCbjEW8KsDu2lzax3BCHyq++gx4jD1EDT2/smwL0LngIPREuzhjglCTI/FudE9
VPftgZw3RXATfQYmQg0ZC6BtjvzX5SuTBSUGQUn/mM37MsJYNCrl/TMdlt8xJX+nJ7UHgDLlxPHC
5rfqQqpj/Fs7Fn/HsCO7+aTwA4L7dj1He++3P4bRfveG+8eqSJM0ZAGQiz7KJC6/y5Z1dHJdRFCL
t20wbZrUvPPoTGyIzbvsYyUsVrg7g/Iq7l9AjJWDkZmHpKOVSh4uZoNqguKo5H/kFXZy/BgS58Jt
N4dvSFIRRvNqGeesEqeeTArwcT/sP2xwUum/l3HyVDTLfzKJSt8NwjrUjXNAaLjW+EYBht4NYb3i
asq6rYzNLTucuWATdUESiS/0nKB5Jom056MeZrQzlCLI2nYFWkDAZYfTJ7TP1VwFZn/vd6zgC3yv
0c4ffrlQ554H6jPb2MXBZj3O4ZQtWpbdigNYyRewcw4qANJ9cu3k2GECdqcXrgyirbFAYcSK/YNf
2o8bRdUgXKYhmU+cTuhgw4Bsx7tQ8/akFv9KEEglsXMvYOspsgoagMisww7BxEGW+r4BAZ09f20U
u0SwFfXiqWPTXqA9CtBuXFzuKOmUYeqAlEm7QzTz/hsHFcRScpINbEvUZT4vF7cXz6M+rtyp+Nuh
T+i6S1ucK/8sqBYe2v1MzU6sQ4KIFcnTQaVRQcknM8rOsK5KE1+h+mrq4bw0pr6efGo9CIJZ5PcM
NR9aN4yCzXzRIE6qpwzfQlqgkMVFJdDtYcyynL+YoGcIdz2j64XynyjFejYA+w+WUA1sRwexg3BM
anmcP2QjvijjE/a9Jdnwb1QsY/BE3WTTxOYs9TZq90So0dHm/UnFC28/A3bRvHDkItYaqb5rPzsm
nzEbToQfs375WYmWwVwncnz2wo+GhDaS10Y24bB+l0n1orv1Ufesoz9yLEfSvtL4txcZUvuwCxoz
zFduEX+7MtmbekLx4MB0p+5tTGIgSChAzBGlQObwdhsTOIaA/kN2KokZ0L+AtrHd/k4HnegUCX2T
OlTBOKw5zsOT0HmneDFCosOzPdw3TKTXyWerFkQhzfrFQrYhF5IFAGEi/lIR0gREwVoboiseJ+AM
66CPWY86NfsxM24VGuggQkWHZThwC4qilrM2XnOeR028TPqFhYZ0P/xZHD8MpmY6q8OFwiQ20eam
tQjvHbYAVimcCLMxRLD8yP2RuvTQ0PHkntiSC3Nrqb3JzfGV0+26IFwffoY0f4WrDixsXbAuD8QB
Bmk7nxaExwOsDogvjBcWBs7zYn4aueAdC8kC/DVQB5BiyFGusHlbliBgAbQ/BazELoEBsFwbMdky
ydNgvRVMtVTo6gy0VnkIMcdoNMKiRrLL5NR3xB/gOLJj87d1uvvkFgeRUSHpeOnAhLGixRlRf7so
Fap71qEbM6I5cmeTcgfXlknubd2dqJ86O/ccF7ThsWhM1Ab7lwryMceIGv47Aa8LH1D6YtetE53S
PMVs/dWG6bubQkcinQvllZ/xuWBJ7Cqud0TEofdSkWo0L4Q85WzeSaZIm1VO0QH4EHE9WBkcHFFD
/mZPFinpxH8rSfK8W5CuZBNDnMPliHDkkEF61pV/XdpbiY9Yd84jkj2Hs87V3K2ito282buwKANO
lqEsT/oqc6fvtvshX3Od9v5aN9O3pSM9nxTqBh1XjzGlSgl6JVz+UdfJUi2JE/KJtyLzKoveMqVN
BXVo61mppyoNXTpgwMSbe48wwpRU0KXI06IDUIqOqtVc3kr3w+ABbg24jlEA0xAflZt0qSXTGwd6
Qai1Gscc5FngJMqXOKIUVgKdJn8d868k2XgzqYmyCizdfQQzmHGnkp2LettBT9tIPvjOLcNTpG5q
NAmrKgnXiGUVyBNZ0a7PZUAzE0S3d3G84YR78QHf6FPGXztOBPg63G8hdhWkIGmDdnCmleK8QGel
rb0e6xdnuUTxP5iHy/JhQQ9VyGtEwTlfQCnrHedDT2B1rgp4MpD388YD2KomigkFTsT9OczUI0H1
jedQfkQon9RDURU095ClUxZ7NMdooGrs4jpx0Er7CThKVEDTWwRcwQ2C+ZQOMBbikNFghcKoyPOz
N1ISRZryMDMT9gQN5NRdllgoKzbCatz5xB0O4+OMoGEnaglWOKFCORchXIbo1qyuPnl+KE4985TU
pzQmxIlAS7i2X2XNHD5C/RbLa8o+aMGWSG3Vjx7ZoVF1GC3Kn1SK/EqvSI2iW8XAs4CzKnXvNZaD
Zs2kMNNtkR9EQ25IynS6zLiTVlr612Jm0KfmT91xfOPjnZzyXdIQPaM4E+uU1rV0RlAdvkUxPQ8z
IEM6IMLvH3XYpdb8TkiKUp/DZW47dP9XgyS5IV+Zccpma394hEXz0D+1c/2397t1Kt5SokgzfTx2
Mtor+TJdB4HBd63BEmvo5Xjdc4OQsPFFcy/06aBG+q5zy9iJmakLZwajQDdxGc8N1wPZF5IbATgA
eeFGPvN6xu5P1jqbOiY8YyDwLJu+MCQDSxuB7mkbv0YwFB9yYNFxeifvl2h7lD08ZHRCIzMG5vPn
R70CRvDH7zgEd6AOU0vSFR1yQVnVOzlwiQ/OLzH7NCjTYI950kGZxubP4bWfwA2QaLhgLoPA5sOH
so7a50gwbcWBgngcikhBb4ocuJtUW3IZiui34oOBKJYyiGEma3tbJhjUKzL0kTN57r7wuiDrDupe
q+zqYCB6prcE78tOZ/Cnbbcz8tfW/Adiqu3I6DjqENmjt2yuCqQ0LHQdjIH2N4Z2b7z50SsGVa99
80afQ/jMIFOjedWYb1s+L3wI2IHYE+T4Mi7DJ6fawgOHpJPipbtbcMZdZ0FWBw05nBrAuy5oRmFe
9IHvkvFTON9Gg3BUj/2HIdWONWEPNvkwk/ekQGilJue7yOj+DFFsDdZ9DpE4zK8CXzLV9V380TnW
i8JSJ+eXqqb3pdFXrnGR1HnybVkg+qI/h8tPwgFfE+FXesTpULxqssmoa1+dg0MOBi7QCaphrCK+
ZfL+OrI5xrn9pY/6ehwuUrvwKdEyzHLRQb1pnHaFfWY4RdAd8uXtODpCGgnBaN3ZZkCtJskRIn8s
dBV530HXFi7gMy8c/0W/NFv1nf77TiqScdJ3KJh82Ns0ivOYQxJIzd/wlHu+DcU/nShay8qd+gV8
JwlJWMvIthfuCABhSKN48UM5UrW9Owxn3eh+m/Q0tIFhnojiXekHIxabJg35yPG57uMgHR6iRy0b
Nsmyygtv35TfnR19Z8OFYrAakbembaoc7l78FQ7J+ek+nT7VjVc+RqTrTvNxNtqgWp4X4161QZJ0
3xaKTxRDK37nHbSaK+S7oM6QVCAORLulFrFkkbW29rZChaV8l4GXo0raWM2hTj8L5OSOT0t27+xi
cmLEWME/tef5MOKly8pn13vrFuwNehtMMSK3zn5dyNeNsl1HDFSZn12zPVBkcQ2hL03uKn3GiuTM
GxfVlG4irVQPirafTDxgj3VJCae/r8K3pDHf0PVnHMt0h42woANTAqaV5eD7pyYk+S10jiaa7klh
w9k+Kaud6xBTqRERyFPtLcOmFf1Bm/n67JcA0ppO/jF+CHpCe+Puil+9JnVZIuTlnkvoKp0mpcUI
H0hOYBLFJgHV6XNC6Eio5h4ycDtk0QUyrGZfrJ1AsNzz23OYnSS6FQe6ubHeBdNCj6RMW0x4oZ36
4vVA8tZ07RCGyB5jLsnmfgw+/DcOV63A2kjLN2EofI8kfUCIWi5FlCBgtnev/TNeldp4E6kk2QsI
OCuHrZvoa683/2gJ1nHjHiL1pP3xIfNvJY0k996/dwkRqPSFkmYyd9QCbaeGrB/qJ+HjrLPX7HIa
SSLvrv4mtXWFwAbgtYB8RvkhWkxA/dbpPmZMRCiEuJiKtdVU66ldmQw+qI+VDYXmJ3rwDoKbyBzD
g9N026HPggUqJJP92s3IEUobHsd9o/IVnnPcugCrSuBm4bWv9Y8UdXyt4IxIBFYR7XVzIS6l22h7
Nj3qaNbEhjxHcLR2YR1HUOS8/HUqhFDJd1V5w0qbD97E1NHKb8WWJUnNI/md9eGuw0FTON2LG9eK
MzxNeJzj0cLqSNqU8sOhvAgz7Vd92qVbvttm+9bMTJLErZESoeT6Lq5z2ZFOjhw8piC4WgBYlhD1
IBPeT5cKaPaE2R6rMUplbKm4tML2NypiMh/uBgJfXuqc8in8wjl+8T0echUpoBZQqPwC/YW0/2Ej
TUwvRb8BXlOQWkuWCNi7tefk5haINA9o/aWIacxZrvN77X4ofXwzhZeVVkbPM5yPqQfEJXzIjt2u
6w5ha/XreY5OMrLXQwpSYxNZxrvNWASCWJnkRkObUZm+nrXqpXaoOywJ5wD0iv9MlPfh02II5RCY
zDetKVB8EaxIMNSYlX9aX3+uOl4igXgIV3pvWPs832RD+R3Z1mchoVQ9Qlm4uKI2ECaRgy7R0z3Z
sAzW6Oeb8GL0LkMCg9Sy7IdMvjR9sTP7/FW3rT1VwBBWd+qsXpOp/wS0XluJ2FDgiqDUXjWEhUuI
eLvqghalum38usuaySkqjW1t+bsuxk+wMNAiZ/LY7ZFt/itrJkuLoCdJ78SlhFTr8gWJ2LZv95p5
6FievOzSoMKQTACDzlqBPor3rwNbjBSNQ+iO/lH+mXx/p4WPs8TKwRPHo8rb7yNxsgH/syndWNsC
KX3b1ugqrm2Wffl4eSXGSV98aa6JiovrvrTr74lGWs1hOLOlFaO/G46Ai0/u5LzPdIj/TXAeKTk2
iQwPSG0uGMQPk09YSoHjf/h+sZC4cdWxd6T+pYH/9JNNwz2v30PNOVblJrMoCTYuDrnGHmnx05js
paS2ofxoCwLT2mqVDwF20Loovuq2/0Q3MJgfsbUw+MPGVu8g3KZY3sap3XuFAX4Fv1IW5y5qkVCQ
eIhYievcs3WkbQvCxG4zpl/DmD0tdPtqunGyWX8azK8Zb7uH/p8IM3NZi/FN3mT0M2icIGfeAfnI
v7Zk2kOmjlu11Ntwh0hF9PuIowfQF8N7EpLdlpP/C3akzx4OPgF03z/yAWFf2+qgR51iTelHHvm8
aJTN6uJpLqjK3nYREZAOBcFazJV5rNh5M1u7WP4Tlu/OZ6EGXX4wJ9ScpneVIWRV8agW7IWU43HT
Z/es6TfTTD+ujkNmG3e4i/z87CjYu9qOpkBe+yLciZqXfSvEuW9R1bwCGVsOvA37cuaFlN9+UsPB
zWrsUu9oqdxWBFgDElOrStcxGl/yqxCrFbvex7nnOXsDXZlZntAEJ1VP+MUvBnQIvmRFoJcJ2BAP
17p3LmOyVlABo4+OWsxEgQk9U/bzu2HkG4sa91ijZxsyQWeArg1MCchfQNjyZT11d5evwHgqug+J
tLRGS9R0+Ws/dCw8QYVChQcmK5+GqHqeIv3NJS4eSkODoV+8Z7zz3Tyus3bC8i13tg4DktreW+Kl
QcKnvU2uIWONXZpBWJBUbspdv7ioHbjGSZKv+RkwEHMVRJJgKQ91sv7Fx6bv6rMFeldi3HL0reEQ
UoMHAhfYsqzLiGo/rrcoVJbWWmNYsiALKTupoU4rb6t54VnjFyh49kywIAItDpCmDUED43YEzKoC
ezhDFeLuJWL5PsawNN7dU0ktyxdoGGRaDYRXsMWm+a1FnjWnjPSMWLSvCTbR7oyTMAJXAp3ltZQ8
385LMyQ8KnPQepfyj1ueAWuYUp6tuQ5OKVlfJkHLrSu+sGsI3w+0ocZV8eJRQe0nNEw+t46Jcpa0
C+vf79kk88A/D3QQqR9+IHVTT44KquU0anZ68cPXrPqSqEhiJoz+b5v/0Hkgx4tGoVxIfioXtR5C
rurjNo68x86aXpIFmldP1zYzuNqrJ+eQW/uxgIj41WznmXkrBer7Zy82tFdNX1a6LjZtAxmuR2gJ
0o1NnEekbV3BGSuzfFMV95HrPWu/52l8Bcr5KCWsPe1yCPxS1LYDnznqV8bouRxJTGV1rhnEokMS
lS/Ab256LBrjwPDRt9Fr7Dq/jom7o8YYVPFYNYUDnufUAgNpehJOBSVeQpJoAZ/Jq1Xm9NKpatFX
PLAKO9AABMBTBjqNM2xPGYMHHVssI79WXfHD+fupmDcqL84XR5X/M2cVw1aJ7hbeg4+R+qeALURP
dO7RFeTOozW9e3QSIUQaBc3UF3f5Fb0fkO9T8gKZSRXUpfxKCDDw04+hsP4obY2bfKN6gtDpij/e
bL5M5x4yzebTpnxZsyi5vuJo3RPdrOiXmjOPA23e8iBz9NXyd4jrvelwcLefyUI4G39ZkjxZGgoP
vaRSQdz4pRawh3/wH6XV8Ko4BCTNj21zAW5FTWU8JjVHqYqcqaZXF8ETc+jISjXnx8IZ8PBne10U
VuDZj81E6mOpncrM2Sz1myoZ0hfeGMC5Uf6AAZjQNdUIzTM9DYKmBmzXFtTURDR7ijm+teEm7rK/
M0Q27bgyKUfn5t2rk2zQ5UbndkVpjIknX141rUY9j3yBD71FcGBfwXg15aOJQDWx4kM4uz+9lp40
PnKlJGGINFYwLU3KtdvTTYeK0DWQTg31wSJKJ3OarYEGIE5KBDmoE5EWVdbWlBSSpzNm4fsoin8X
NqiaWkJV/dmY8OSwH3rwY4UiEzSqXKA2bfRVulkfpjjaOyMTjqyGHxdwS3CIJsyJWqWvM66pNvlm
So0IklRrOufviMbPJiGa/mD7DsPNVo5WSbFqCoIcuxowmm21AaiiGaGcsNeid2WanhPahi/+LYSN
MUaChaYX1nhUx5SRUaXOwVHjUrqpQ7/q0W94VY8XYYJtME6FGPa+GwMHRmQKA6mVC9Ir2Vw8aWD4
SeMWo7B4yDA+2JggoGjgispuCIpq2SghG4CND6jOF4TRUBL3Sdwms76M4tkcMxIAQJD2IGl4JxFR
9ZF95m5UL2/pwgPTUOc0fCJnMPxYrv3cXkfVziKPBXhcL6/KKAfyxgIFeaS8w95DGL4QGPZP6Nt2
LxzrjhQ71W83RU8iqQ++ZQVdcuBHKIt8a1fYqlh8CZIh40lbgx+3aI1ZX1c21vqwhNUX4YK7TB+C
kQALQf+4I5K9PfebhLuZlz8yviFeAywkxHMNF8/BLOmmX6bK24f3AYCszHE14iDz6X53Q/QZBn5V
k/SJ6Xvuw2NW6EEWEScE0G6h2mCQZsviw/QfHORc3IH4g7pTw+l4acHkunE+uFFPZS36uneuTPX8
UvNWRFflQFys+D1L7KfIfJwa1iTgL3Jfwspa6yV9ZeW5jdBgi4ggEzvfA39hn4niH38YHl2+beIu
E/KliK5L8EkDmE24HOIEcWEEyJion1y8+IW76wGuZwPu4B+0RLV378RbPpmSD0FVADPxw9AiC33J
qCzsvVbcJ/Jx5Bx4g6MHjtm3m1f4mAPReOh6Uzz01rAZWGVxrzmB4+jP5N7FUf+ethG6u5xovltL
rKVfXmNTaa2UJQCUQ5tcMonis/pjJVYtdfgtWnF1i9esP5v7bNbO7As+h5/XDyegMpoSCsRSw4bZ
pB1i7slLMok1w0+LWJalv4iORtRvLFCoaUGJSSIKl+iWuvQLKU6oKFLsfaagpRQjXHzPgWtFR8ke
ngt/EYTVXNsF02e+hZdi5v/0CbzShvDY8JujSznUSNwEumrh06QHrJqXJL1RdKFXwaA1C4+rhl/Z
LBH/Dl8Dwu58TD51F+Sq7wknGcVvETabKER0wWNpYWhx1QLtkhdFT1XDKjhyVumU5iz58JrmYg1H
chilfw6NY9XjevRPPprJlve30MkGIP8EtMhbaxyrtandI97PpLV+yQx48O0l6OrsbbGVcLqmdE+c
3VBism+OVFEBe0cn1ZukbVHOPvQ0FwzLrc1JoecvXGamLR7Qba9l17IFjdS68GVZ8osfWkFWu4+c
IhKJme9Va68yERxwPTNHJ9U9nRXof5PezeSASYvGRsBGXoicXmceyhZPvaTAycYUqlUHfabU6GAb
xHG4Fgb35IzyiwYjNNoij9d++8lMhTiKTzCJ9UZ346Qm8g4hfINGEVCaj8gWiWM21mqWQ/CN8HaV
53LPHSg088mjAtLGY4LIDzQXNXPRXAqiDiaTG4XvoYjJFc2RApibUO2oHRFr6Ix9eoyZA/t52Bjh
1xIeffuQQaiOwuFcexzNG53EOSH2oc0Ut8Ky1bJTe5hG5vhZodQybmB/7K0EWRN2gozy0QQ4Vneu
W/Bco6WuJIk1hgJxJoTaRhm0fsysRZLjRcFExEWsPSM+2mzzpYbPFC5yktHOg/S1xLfZen/VBMrY
t4Baxs1pSdL9PJnoxi86gliXrckKtzY2BNCZ0jZ/GWR9uKapAn+yjMDER90l8Vq9nD7fZgq+2kGH
tZaJWxzNydgj+UJhD4qgyaCFQJ0NdmeVCuS4HyouVcUETpx2jO1V92ap1BMVAyrWjRdt+FdlFrJS
fD9KGLVu73n7xfuZLUR9l6yAhjF8TvOfPH9xXPP4b6ILmzMjpCIIUwq9GMfJFtqH8WGsRgahb0Ao
9e3G/F8Z3Qz3oCEYCnNAwAok9cIjwOmgO8/dJM5R6JNAceCXh+nVSgy4znCXFGoRY9CcUx0eGB5I
XIqJtpjS37juZey2ilxS33cfUznb8o7h2l6iNQcuhmnMLriE0P9gVBkKQoNpuNQwZs3Wh0T9FUnk
KW2Npa7B+jjl5x4mJyIk3Tz4Uv80uxA8vAlKAqkMg9KYxgHJ81cLLA9PlTIN5OjSF3oAc26AduKP
uYR4oxVKvGYz5uZDVT2pqMGMnEJ+EHctys/CUPE9BeLMPV4G32FV0V4Zmo+8kHMflDd+xFlMFIkY
FC2zNUEIuW1+0Bf42nw7asfccOkznw4hfIiC1xTMljD2WHO5b+VXR18NV7e66pXsgaL4lZpUPIxI
xF4PDSoXAroGHbcswU8AJozCPUojxi5y68CcZyVmyW5I0JP+xV2Q3ZEnTmrI5JK6lTtrQvjWNUkg
RVa/WM2wwyFo8TGeyuVkV8YZ39pOvRVqzLdy6+JE4pWAB8QI9QntEflf8qLrBl4RPnfNbUbvpMxj
zY2v6WSkcdFxP92IF1R3bhW/zCyBaq6fZ8R/4J7RBTk7rwTTG8rviSDTGl2r+qbHYfxBOK5CZcZB
OzFuqLq+wSKf2trEmoGl4aoMbqglFIooVAbdwhkwTjsVyqHdMazbZXkokf2nyk0MhjyV20heXIlQ
lZMqvdW2/a2SFMr+jlsAQgIvfPoBEYrenCGMh7ggWB2cgV9y1aUKj1AGS2FtQ099WC9Dz6IUoyqP
Hwvus5wTsSkj0p68VT+RlJl+rBGyEsJ4QdRiyvvcWKeI9Myf2nE2ugYtlIEOt4cpR/SAIMwmwn+Z
aW9v2mfJCtRyVjE+KI/BNGaPmfOk5PaceqWzx5pRDh+8B0rIa2loBKunSQ1R0jROBieWhVJsgeti
kBhLdmVGYiY8QnW5O2Ny+v/peQrMqS5RPW61nJJGPgwaPkOw355tfyFf1nFAd+x9576o41SCExCA
J98aL8X/5xwMXo9YSesc/bsx6/tomtuyDN/7Chp9sQLbwH6oRrH4pc2psPDhn4ib4jvjoioLQB+H
lAXApWbcShGv5rolN9rd9Na5kRAy5Q1uSdriKc1eRQusG3002nvIS2Mg+E2AgWdCcpMPPD6ILTA0
2OX/ODqvpdaVLYp+kaqUw6stW3IOgMG8qGADyjnr68/oU3XrhnPZG5Bb3avXmnNMNKDBxuRVwuy3
4g4NeYOjB/VCQM3PLI6Ppvd0y48V6Vbl14khbEbRPc3mSTGc79BhkZ8yJHYrFLPrDNxwR9imZbhd
3jEkIxc4lTmVx1vRUd+57TyuDabMzPJM65Z1SLsiQ4BeLW/uvTasSCa8s0jJL2KFY0MPYQmHpmdU
xpeE2aR26jOBrVKJSi1ahxEjPrEkE5EyjqOEJ9W0OGvjbNcJV1nDz1U6jfuHEtgVPy+cmF8JLA+n
ZE2DtouD76YXuBe73WS9Q3OXNYmkiRN2iPvdLBoJ0TPquHg3MVk6xNsv/xTRzpQTMZJgeqEm4U+l
dOcpJcil/MqYlMcLxzgYmrp5ozwU66p69gx/OsQiBtsotDMJPCNtHdLrT5b+YTvdOogfSNbtuH6d
+tqdYHYEBiSYmjalKP/bWzjdJKvcTYjSQCCgCDMIqdNZsRFavFOk0vpxypl4hyzY4/PY9rZ1icL6
vdKa3axOmGvAqKRbS1PXA31jadTxxnsjPj8nv6q0YFEDILbjUspDi7mjB61Ll4jKK6PTx7yg30hx
8yHN6l23lJc0Rdyt6oBAdWblgzQhVq5dU6XFzevaMqDDB/VvbJRNlwWvjeGAcnLWFWgNzu9HB9iF
cMCw9pwUo0dmgCAc6PL6pG1wPWaShfym3ecqqnJqDDWvdo4QzXwhd8AhS+7XIG3svyG5j+awKhmu
GArmngApH3OQTRkHHDPbuH6E6skCsLSE8r7pDmrISXOpOPBzBkcjj1tHVfYXMbntQvJqUbl09l09
Zc0NxRBfMLdIYVAgBlX3XpPn7ewa1XOmZS8jcpQV0ddkfyFlsR1PCTd7qB9bYxr3STv6pIEec/aB
DH52x91A7szjwO6cL/G3I/Em9FODjpqUl7T8TiXIAIlGIFY4fnTydJqHeMOBUGAVoz70ubRyG9Dw
OY44a/LwOHchjfb2UNdncwEbkP9T62Wj4vyUGvtDbATWZ09rwDAU+I2cwBPB6yxU3yZFgM3dIr88
YPjr5KB5qkckkLHz15Dt0h6Rt3y2/6/1saaB3xnp1M6bzmBrFO3usUo8ECTCudCH2XbpP0AridUT
FDgenRVNMY2Y2Myyt1U8XyXjpEbSQeutUwBjY2h9JcrI6qrLl1A9BLrhleOhafnzFWcpDRU4gr1F
sCc2DyHD7Rr8iDPe9sSZvTHqD32r3Wi3ijZkGV0kOPbcdKh1mPDCzMcrx9Q1fHtTc8JccbiNKta1
3mtaIOuSsje14UxpibXX/LadY393RnLNDUZDUYv5GShliC3vMvDiCrlrgoSlRu7bZfI2C8/ynDEg
si85bgu+uVI72B5Ub8q4zNGejv7dP2RZBS6AAzjaxxWm9uko/PxdIu/nvvpzBsKf2/ajlLAXC1kV
haDeRqB+IQOKWnPwptHczl171OyBrIpdzJ1XYBVEiiwz/M82n9bdrB5ClemmPrswHJ8tCA8LoUpp
/9p+zxRwwIPcFHvcjgbLV2j8qlTb9urDmlBYN/cw014cK98Jy1DJamkkilu6MJPzmrdoxOg+guQ6
CEmdKKCXPrjFyq+h0fCNcIRKvwpCxu4vQHlQoFmw1Xez40ZdOPKLbqWHztxXYNass9Q/zB4z/qYr
3elWH0Omn8A018amuIT0bA5yu+89E1jZKjk6yB0RUT80P+YT728J1GrrtUg/rM1IDvzgp2Smk1Y0
uID+elo8AFSZbriMVLn0d0iV2pXucmEt062Gu6d1yfgorkRa4yqFZqwPL63yMj+tTbyz47uR7RmT
zUQG0JVzgRAxD8Kl4MDM2CM31ivoFazAVbAT7mc0Jy3y8p2j3hRchjtUaQf7T/6rgRz2Xq/sksBb
XlPPvkge77G2190W+KW8Ck9GcxAzIMm3w32E9MB1SGqlJQ5AEfhw9Cj+ojNMG3T2SCGXe9Pe4x3X
LUZglT93Lm7TkiVAtBWZPCUWiE10HqIbuNyQgE+CebiSQedw52th7Rsbz/aqrg813HTltaKHhaaj
X4FFaRHdMs0IvEq7IqORyZY0XD4G+oqXFnMe4mvZt7v9oj7RFBBZSstFp2+wrpxN8xZf0nGr/DKA
NbdReCGKU5owIWE1MyUvHHDOPOGgQdPlZwXtiR7vs1HO+oMUIKwpsG4LmocX4oO19BXEBIGmOEXy
20hA8So9h2c6VsRUFVv9s9DWaKJTH+UEP1tZHfm9+bQxh6fSfuG52jtIJVrKgJDKc8X8XVsNvkbf
dqGBf5PwF+lbASRlj8dzinXAIrQPNVYE35lMa4o8F3FScUbihCSGy1W907J3sjNz4Dhk07GurOpd
f9VrNzXWuht9wzUiAY5F59zRoyTTMeieRe2BABHhR8KrQv25bUfqMY+ukRkjlqERBL+S2tw3h5uD
SmHgWubyzinVJmJK61d0UxiZU4yFbv2hHbJn74GlGyWE46sRfbub3rp3Ha+nj6QCUyUX1G3ELZ52
Fsv8s9klT6p5iqCMucgBw5n67CB6X/p/qAQAN37qP6kX7uUn8xdcZZgVKFRjdcvTY/jDtx/pxwJ4
cXPbb5uTIyHDQUyxNYN1+T31K+WpwZZkaD9SS21on8qqX7BrfXN4DCLGZnxRtxVvMiuUvCi+SzB6
pf0wd7z8XeEjDpC4Eg6vCEQGG+MY85FXCQUpbge8+3yQTGS4L0ekOfb/ktxVAAdulXu+D/2pccX9
fbu88tOiBWppOX05iviH6M8OwS4BkE9ZQmQjJ+iea5zmC8lAvoaN9yreF1QquvgSHiarHc1s8cSR
ygKsQTt88aAlqg9tx8+gkSkg1CLbBXIIv6sXl1tD2cDTaLRLUGyDeGNsKvul+GMIU6S+oezBdaGW
Mcna4rB06Qst5krb88YGP8XFYXzK08u3wV7l6cxP+PbjUzMQbK/n8aYwwTwkAWDGLe9N3D9Z32KS
qx60Q/Ez0FxR9jZ+MVr1lD/gKU2XZHUvvCUt5qJDTuJyjLgT39JLfdSDvT4PHoimVOw3pnEN0/NU
ouEDf7yNQz8ZzkW8tb5pWTEsOGgx9QQc2o85egzVS67doUBZzCQC4rWy9lwjgpyuqAuL2TU+Fevc
YDgoacpew/lKSdlu5em8MCYmT5YuLL8Zqy1Dse1yp9ZRoTDv3oAoZVyYbWzLo/Ool9yW7zTYnRPK
h1DfNPItn6/ZdAmkmyIuzHDBtHs4vo/aXbJe5OGFf69I64Gp07+N9oX7IIKD+Fhab8HwXpWPRHml
X4lbkvhHhl8QShCZ9W/8EFiER7df4LVw2uM4eEslLo8wtPuBjI8HoW4Qc9ioFotzb43vhqOE93zm
ld+M+jVVX9L8vjB10lwNf715s1lh8wZiBvnNAYT9hBJwP1HNEiq9JPvhT9tzqLVHzhFrk5/y+0Bt
E3qBV6eu0z/ikvbvRz19RNYT9UXF4+DzfUE7xfCz0D3b3ITqu8qOLG95Ypl05CwaNvYL76bRHrgx
MogWb3OiYohcaYcy2tvllha1pbyBH4oZo8zfsWepO2In8N6qifhqSrFgx4sJhOFH27YyrEpXuK4O
8WnxajZD3bW2xsfOy9kAFW/FDYfCBJxNEFyaL+b+2r7dNt+82PxNKYiNCASiJ0NA4MDlfgLW9fJb
q9um3HWs8cBVi7Wl77vKixNvOrRMO06Ks2UyqKLYlohdceNbTvwHOcY71G7wTMP0W01ll810Jr+1
piKC4h1eDO0z639LSeyyof3olC+vnfZtwq6/jD/QiNLFg6mFvZAzRf0tnO3g8z15n1uofh6Mbma9
9H3ZcZ1qH71zNyw/KPEaH8ZBx7Uee/L7wkicZIoeI+2q2lTsgOXKfLWlHVu/VvhmsQ1P0CVn958B
GPWN7z5e84++2Q1/xN4TexGB9cFjEvg2imIyuFaGj4rywZUfUt5rTphydaLuoMVYEGoAec9X9qPl
U2Qo3gCFAQTd4lbpGnf7N5Cd4qK8jlByMNaCVNqGPmVH7BsH9i6T7qc/dIdqYBa/nXE6KSDB93Hx
FbxG6a14xwTIDwSGT4IMdVbu2buE8iugxYlGyK+BeyMueLDSw/4Ze4b+ORR+6fxFJvL2VVfuF6K3
sL/Vq1ftVoNHin65+Q/tGuJ+GK/UH7S+9s+Msh8Fph+987vxaqaK65xo3OKDhdmlbENpx5yBBzv7
PErYOvIHdhPOXABIyHZOxgZLKkZEkJhvbQH/aS33mz5b66+ovFehuqKTntlbBrS9+BTxO5401qQG
kUTBPI3Ea31hB2Ha5TBjIqGIEAhYzgy5N93ekPcpUdjSEc8HcyAklTQJqOhKyaIVzb3mOOHBEKck
hx8cKWQpmeFNpT8d6uTfRGy8srYHHxkaNCJH2bAfp8mDVALjilw7MEDZ+EB4k+3IsJ3XkELkxv6R
/XGQJc42/Mxhztmr5Ekxcwp2tu5CUo7d5APRdPG0LiPW3teOi99qIcIMWTJnGW3T0ac6LJiGTcaF
WTff1b7aki/zzsz7hJYmQ4fv4qfZWZdm4kXdErnTGWdip9fqudsV/UbG44VgERCfmCPE6SHT8dIx
IXCNYE36BFN3SPaFfUPTPyPU711ORVs59NCcVgMjqtLP5z21KXBWStP+2vmcSzmk7NRlTUz01zFw
bIvvwH4McCe/Jw07Ci0cVMJkIYHUcpHRcZVNeMTvNpnl1H27wYN+jQkD4d+dwYH+f5lbfXc9vPAV
W4jVbzm8jekYAwbZVGwruluejIprKp+IWdwJwpOJYqlczv3MJHLOjbb9CAV0zcH/QwnMTY/KPF5V
tPq/5Ge7pcibSUxUXPuH/a/tL8w8gj1RW5LPG2WUvs5vtx52scePQP+khlrmsdgZcfBHrT35XnSI
Sk9tbyotX/lMMdh8PaNz8b2sany5vtW8Qg5xO15zDKUIWJjD1iuafjm91CfBrQ0tI/ob60CF/M3r
6KGGJ1xufvWTvblheGeB6GYWROjammPbueShx5kxGpscv0l0ilrEiPi1r1RAB1k+SbxH3PAa2wdt
oHT72nbVNWCe+om2hqt39cJTK1dERIjPCMGkzw0BodFIq5sX3x2O4XmuX4wf0R/myoZcUD0qP2V8
0UER/2VPZrvA/1lGZ7N8Ww69F+9D2kur4p3H6OVfreXaf8WTlKCf6c4vlh/ZAZY9lx92zO/+i2mX
zZWUjE0Qu56lb9nFE0+dPOrb0LcunC8H/SnbXG8M7RLhLyVQqYUB45ekHYF/oKd0iDRf+1Sf4b4C
Br6HgSLTbffRI3EDYFAHkEvd5PamC15ZXRUWUWqagYC1Zzl/9PaD/0LMfEoaT/mmoOXHK9ddlPTD
UL4sbsY99gbcoRrSy31FwvgHwlIHCpmF+XVfvJuX+EfZw/NNdI+qilMkMDfSL6Wy7i8yEy0fKYW8
KXKvYpEwmS3FEc0dgD2vRnB17ou3XsGNRqAflBJqbESXbLdgea3tyEKByUiA3dcwHrXPIHxjBoaz
IipBBD3m4q3wpYivOHC3Kb5nenHI6wPqJDY3tT8RPDgDrjloMx/wqUpvwU8bP8b4gabDXco9D1pP
vzP1awmfUYW58+woX411G9QvDsA5OaArSNoD/3DU3rvwGXCRv6cQggiuw7K742SMDryvWGVzmhiE
ZOO1oqYJomsz3Qc+McIy0G2/2sq7cIubKNm4MTFe8qGNRN0XVGwNw8Im+soe3M2qaK01x6r70quT
lG0a+srBlmCSrMXtu7GDC1Yb/PXV62jt8oZIzJX2AE0xHQeJoJRVgOzL2A9U8OXbsO14APhIgAs1
CLlS6LyV1n8EkqWgdOq2o3Loln8AVYSU00TXWFafU3dmYtbjMSYvyELJLF3pCBUM0EV32t6hSReD
Xf4QInHMklAvadBGOLIkCPHxqaWfKsmvYkQCWjGfCL59b9J9OeNRqViUn6jR1vRauJNiH2nWYgqW
4qhxQDnndOJBkzKEnHmB+G9MFvC79NzEhVUuPpe4ZYtHip8J045gHgx2sh+p8MUElekhBiExjJBo
Aoj/eNPB0IUI1IXxPXacNTNeuH+Yg8CVoq4jb9YWSbACWgvsdKYDoKOYFOQrprIWDHyd+9qQ+k0f
35nYCRMaGmJ+N9p0fC+oJppsoXhhdjGQBpztOX6LHh2FMCHMXm9w1PLdJ49Bo7Cv0o0w8JOQWoUc
Jk/XeuAOOOKEq5PhFWgV5MCvFV4d4PS2+rkkT2o5wqDlB4NkfqUGx3P8kPqzEj9zuusF54KDdIyf
Vpav/yz7fQheecxO/ltnd84yZOKIHzFJiv5YQucYUTMNtgUAK2Mzm7+15wIg/I0OqD9641b10mfc
w+Ut6Y+4z7rRchU02ap64yNozFuSEt/HzLRUK69NyWKiEVbg26hJNZCHKVvXDnE1lD5J9Vdk51nf
DSW6als5oVbz+s6gsrVWGoYZHqjGdGzCTCITb4cUC7JQ8qnnSMZj0ozenP5vYrBsDA7KJjL7ME0q
weE+slUK4E24VET6OruICzmqM5WXR26dtyzRsaRwiWxiD0iaKfBx+BWH/JKVIdgJNkQGVZXyBiSB
Het/+72Sn8hdplsWtiBmJ/iY9p+wI3O2OMhhQFDaIzy8NykkDonahMWBc3HEnvJLo5RxIQNH7F+6
RFOcLl5I60PaDOOnaajXlANgztSNmPzKGcNBLrvcC3XiDAtH+//XLxvnbSF2R3HO//9f9q7gw7UI
GtRyl09RJ7UoMfZ559qwxEcFWWCwzlAhaTWeLcQ1lGNCKB7fWDc1ha56Edxls7/ZXO3kL6ymFvWv
Zd0iVh9rVAgHMfsHPTY9PF9h9pgZWi3IHOONGpzQpqBc4xOQMAnNifFoiCdcrJzxG2/PZO74vf8f
zTHD4lkIFQFOh4FHzfLq69bH8YCPjE/DFUZiEg9raUS7j6guWqvY8YY/WC9C2ErK2bqqx7OQ7bUE
nvKnsOV7IllTTKSEpB15OFlWEzrovDyEQiSNjhrwEa5DOkRyw5Hj7OtR30UoJzrnbyjuER77snlx
punfGC33EEFUpQ5UYwojGXOfm+FWQZ0hUal2pX4rSGwxJ+EvooKxi1NodG6UxFtGyglN2wkxGIOH
82D1LxVYGKEDVRAX1Yv8L6XBW4QqVH10NJHZvwhfrK4yKUHOiLSZB8EQTvx2IsHUou6rfkXerw2O
HoXeqpLjo1AIinF4Ca1b0DkszPRS6qXZmzXlHxYpXRXxcCGiN7snuFg2EZzHsVvk6rrnB54YcWLo
XVK42FUCz4q09Y+lSb7GhIlNaPdkFDBanrkKYT7gdpsTDJu9mV19bePmHcfuextphxAB0ijlBz23
PsLoyAdYB6ALAWzS9JYOkgRCVyRsTc06I9fA7ND9AP4pWE/MCIWMoGk0TyCRYurg4LcETZmqJQRh
5L+8aZoY8DIws23Z0wxl61j4ziVqAdJBO3snBHRgkMYZRgbbugrFyPi0UC2JuGEhf7BhkBvwN+DD
f1YEtRFE4+LE8aOivy44pcsZqY0agJK+jeFyVpcK316To1hL9006fplg52YGOdwqGOmYhbzT/z+A
JkzgKdrcjDYjmRQXq+cwyBucei2tmSG4ORHiz/LXRnuXJPGtEHljthjHjoGFzTtlIaBrQOfilOFF
RUqRccwW4afMGHXGTRMhmx5Meyu2G4F3kXsqHPmWlMVFLbZCJYS8SMjlE+pdJJKctiYvsyAIKHTi
IN/knUV+UO0Wb2rwTE0hnyNLWZzHItGgJBsuc5ozu1BMHIz4NCqIqZAQtilcloAJdQDamzc+5KqW
GiA1hYmVbOX2Lea0Gcl23TRT/iLcR/8DVuVqjesd/UZPlAxDcXhWXX7KDNkXIonQmneCZyTVR5uv
WHgwfDgUQotCo5afvJSL/7lTXVz40YgbHvFIrI/7+KUov/CHYnRiVC1WvPARqBIT7Xhi0AALBE+N
8LJ3TfBTS+F3w//OudyZOk7f9FVjcXXMnXiRQemk5p8lV0+VpmE5biZCMISebFCUncFjaEwSUWya
wW3pFnX4OyJXaRCIiZWVY1rJ2ANqp/UI66ni3tPal6r40JN/jXTQsYxXw5+NHEVC7YoOlVxgGfMH
h35EhSPWDeLGSzxQdIOTVuqaLojmCfJIHf8JQoD0MMTEnS8UPHUcAyoCC81qcEGqGOO1PS8v94xb
UlkMhZgVGcNWZh4uKB8cfzZBB/+r1uybIUBN6MxgCBj6ZUDVJr5GmxwP+emUI+uCNov8Bd+V+PxY
PxUmfk3VtiglC8Kfw6k7RNPJcZIvoSumvz6/xQhBOCSdHWKdjigNAVEY6t+RzoLOK2aXLASnoeng
O2Zw1AFOqHXM9Bu05nSTHaR5wW5EqIohnz8mdia0FmKT46cozTcBEVIZDbLvU+9R+lCsSZryqak3
TO9uaBRMkElHuwVTIXgERre1G2srJEiCzDkiPBLEIUNjNs3ejlMWmXWIC1cSVGaEHNfe8AxQ7SqG
57q3dqkzqCus+eCMSnxRgGNrdLAzr5cxpfxD5EdLUr4RE7ngEcmvvf6taPPGMK71yP6lvY/0q6pY
OIceGXMUh3a4lM3bNpP8afiKTPs1XgZvGXBh5uSDtR0ykzzHfUTKV2quByukTg4YJ4wnfcihozkr
vZ9PENWQcCFZm0N3TLfAI8ChY+BhHoZqgdpHjokAFFAhpqMhOTtSEHxpTEkbWSLIK4ZeKOdXZ5Zv
2EcYNhNZo6BgxU9QJuSe5G8RQ8lYbOQR8SHv8Twech7A5JTbLHsYLOC8/9NzxcJmqa2Z2ekw5Bky
573xWYOPp35t8QoKVwvBR0EDI3CUjyKo3c5MG9tls83ZZWJs+dMAZniBmU/Ws7EcjYlfbNgnXbdu
qEtr1hzoNtcs6IfSfgvzEAWcvok+ugTfOld2SPBGUB+b/pAh6KektuX2yDyZAQNvbkoAhNnlLx2s
e0RqzV2MeXVgjlZGQ3n5nTiYBtRc1hhiUqquolrR4tQ3OZ7V6j5JNFAKQI0FaZyY0YxdahPmjtQs
zBhIMCGeEDlVXfoj0eZeGugeOH+hrfiVMR4tcC+ZJV8nAHcLTbEKKLOguhTGRD0TuGH4b5iSF16X
kNkN6maiXbgy/Crt26Bhx1v6HXkPzMyVEZaC1G4Qz7GrgiRNZGej1IBNZ5GPjORwjjltEvVaWc2Z
Swcz0WDZq8GrrnAMYVnxcoa/WVn+LnklbIkrsxw5Ott2Y7Rv8vJbobw09ekzh+hMg7W/CnaUMZcv
He22ZDkifsQlDwBSxUYAOEJYIE2rgz1itW/UugVzhYZ5oHhuhlp8qkPxU0b2YSarsVC5HqU7iHo3
JWKImU6vNdQ1u4UfC8xdIJlBLYUWuieeW8Izw4qjJArtQ8BuFjE06PUSqtsu7S9c7MSdK2NqEHLv
QtWzFvefpM5O4evAR1YpN7mej1BxROomPoU1ZwIPldY5utVp4Uonhl3SoVCfFXf3pYq3wvymkEDY
pxKRAbWXpFTjdBni5QyfdRO+BkpyCk1t3yh0F3MCI6Caxub4T8CKe/lrGrujnCy0qJcIrikcwm6C
T6EwwDBqhxE1rrzwoxlxzuvNi4hKtJqfZP7KkyLk63HvLTUe8wQFCx7XcZTehWxTbGXs5PFPHJrX
/5WEHFO6JR9rdoVG0D5G+R6PTMHaJvu1Z+tk58M9b82D3vX5CmRELB+rVjoYWn8ZddATWaj4mkMn
1pZ9eQiJ7KA4ciZfic2TSBSTFKr0DkVTOH3nVXvv1fRQdfY1KkSHZt70BK6oE5ue1gbnHNxjqqbM
dzo4bTUIhUcTx/9K+NaTE5MqVT/UnLOKY7hNgZunQPHbQvmqWrhLi5pdUGeR4mRXZ7k9WJi3RnnB
Vme/VfYmbCN0LhQT1GgteRTEYoSXKJMxb8rBJYrGI5XZzmD76ELBpczO5vzjdHiS1GxX0HON2urc
9ykypfFNm+ZLsEjI/jiBJuk973aj3p8FEkIYVJQx/0hjd1CAKzKgi2PzjJHuiIZ/rw0Tent9tR55
EAZGdHQW01o8TqHbzNl/JayEduHWSHY0CAhqpW7Sn5YmJadUlswwSgAupkjuZx3/PaIJfDw1SSMC
TysNis8lD5imLgOWUitMP90tVg3aT5/LaHyZHTVcFl7SfiBMS/Io4EYDDy3lQqZt5Vr1c634kJOO
1cVFvOrIJKKJMzuHoQ/OEe4uAeupgGfkFNakcS0gfsw42S4AYgcdQIwuQSVoMLo5f73o/qtvTR/Q
EAY8bE7EbSY/wzFtlodU/bZ1cFByZ23HlEVlcJAhUUttuheX5owRR5cYrhlIfohXaon1/0k2ifyS
kTFksDGIkrwlwWOow4MlPB9c5gaqMHJb91zzejefpm1Zgx/Spl/+NUzjWmnl0zwxy+EGoQrTBXkU
Gg82VHA2OvrBJNsiqTAKmfKjy2V/SunqVQvJROTEOoyISgbV7PVlLLzX91rLLpaqwCetzzZhMVOH
ZVQDbzXmL3ISbwi+xnxRya/1/AwTJF8ZAxK4NR3eV1Wutk34qFVSo1kQVk7E0Eimp8n6zJFZzW/V
xL1FMz9zPdlpA7DlauDoWC5GYPyTO4Y86mHybcRUQdQ+jcb8yZJq0/FiSKWDyda4i/aVid4I7WMn
iJZ69v8pBDnCMR/UVgNBoxXySAjfJatc/NHfPtT+0dSyrIJPDEdnzQPjrlkty0Fh1N+06A7Mz149
10u/SShbOlqJqgTHMILdrdylYoEOPN2LmBhBiXq8DNubGc7vjcZNtbIreoTqdraG7Vh379ZMKp7a
NkySmGLofoy2WtYsNK/AKojtcbzUIWjXEGmejeabDqbEAu5HDz+H0UHPWEUSPnNRhVpIMlPe4w5r
itBkY2+KyvxTxJgQYitd5Zb2umBzlOX4JkTgkjpvaGVZwBRVFQRk4Ubs72Vi4Kv6RDQ7ybeUIM+I
fEi+ZieKSXHOGtSuQmElMiPEX5cNxi0CkJaiuSZDGIx5msL9+S2xyAl4OsK7NbcaJ3Re2l6CxQqb
1VKvAU0pkqP/byvI8stEMPamyYVvI/EyhlVMAwn6m07pe58RCYfuJ7I0UOTt/yzfoaRNzx1BbFjq
snh2l1+bCG5Qv7EyDWnGrqunx0StspRwpsffGZTprOCiSQEb6F1wLbv+M7VHX5ro5sW3RmuIYqqi
c8qBU2mhy+A74w1roBWZ9l3Tg+NQ93cTGnGZc1dYlIPTVscc47pRLa+5ZP0qVu+OZbxLYoCc5KwI
Lm5CcVOBHUroNeUqxXTR3rtMPzvFuzRUtwG4EdZympgl+TqmbR/zLKGfnSLoymnVVDMjHCK5HUJ7
W1xLwCFDjMrVVXCD8yrexXZ9SLJgEzUi7BrDOKFtyFM7uh+4igNNOY7h/NImXNiGaS9HXyVhS9Zy
ajHkrtRCcCPa/VA+OtEtG0p37FDJ9N8GY97MLP7lhrMqLX1jwulx+m3bMnruq7scKP/j/Saz2ZUW
iQxSfOm4xBVIMNRAf4vCbj3zHJXir28RnOe4o4VQuUWgb61UxqQYhQ+6rL5LiLoFWqpUC7dBadIl
m0RnvEF4EwGZ8HO7m2iXUbdGoteIDHbWOapQaOk0oS0MjC0zKMK0hORV0X9pn/fYfHt5nyvVcSlo
MwXKOlP/InjDxHY3srjrwK1NL629hgpycgrbL0f6m9n0NfXOtqlLZNgTTIrsXcniHcBGdCm42jKb
MiWJ4Tl2WocsjjdNAlAZZl/Qjh2t2IwONbgOu6/81IZsD1tsFUHeEj/ZSDMNovxGUsUDbK7j0h3x
kHiG3fzgCPDYFolaME3zXFX9vEJ/eFPL7GMUbRrs+kVLRU/ft6X0DJf01VGkyJ3gqQ5kD0Xke9nk
3WvpNaDxEpXEL8/KKVYCt2x/DNJihNvY7mn/J4e50F6CWPQXCcfQegJGmkOlOk/IA1yBaNR25Je2
oTfG1ywy/qwR8pHC6JX+QG7Bim9f8iYC7ZaeYgvJMnrXiFlETK6KUnU7ee6/kDJvAbm+OLYOZnX0
g5EKiTgM8VksQ3kh3ugqLRIkt31D+5nK1+EDznqEP0166ZlNIsBt0C4F+zGk8lneuNbHKjBSUHZN
035EYm6JDTrUUXmy7xhBsLLm9y4jY2nI7gsdPkZI8o9AjTc9XL4qvIqrHDcoYYXAS7FPR+wZFm8m
7QBxwys4zFWurgE2PEcdjtkSvRM3uM2MP6V5XeAGZYZ+mozkZM7J9xIAcKbNZxq877LpiQBdwT81
zRczrN7B+z7EX17QpReC4WJ02EGabRaHFFCVcLqi0GNu0BKBgn6UL8lQVFpwV7HXpRxy4gGoG4kD
Q3Lk4zxZewQQkdT/M5zsK6rNQ5p03yPbc8yQewkfJeBVfMCuSMOaYdY4FUmreATG4JDTwhMHdpoC
G8M+jc6YG4qSwwzRsPjr26kK3g3AgUi4LyzuF6bMgWqestJG3OYqVrHLSKFdHJCzU2F4Q1de1J6v
yfY1Ac91fEtBr7C92GH9GlfSPovldU3PPKIkHQhcnfq9eOcqZDVtFGzDvQiJoasXAtNtCdE2sg1X
wWYILgKoG+CijigXO45+WrW0fbT3GE9s/oiRRrMZcDGKnNdJZw7Gl8bcjRIuemm2K7PwASjsJY6U
X1FmhEOHwOMaEImZOAG4KNPHpICSVPinEfGBnjZwggn9MXsG+BWaRrVCZABtivHUUpVIeNLwuNIG
OSx5c2aGRD9TQ0WPgbIVRuuRtlSLExzmTHGSkwezTjk76KDZO7RsrFp6+SQvXoR8OEZsbtB45W0R
FnFaIoRGoO3HkIYHgv6+3r6J/Un8XE4ZPTFjov5sK27ACENqyAs6zhjYn4uY8TwG9GPlYu/BsJih
ua1pDHXxVxcyH2KRahMie7atKVB9XZU+5Wl+sDeKGiqZ5iPOIdYD04r6iUp9LYzkzN86JtA8YFT9
DEsUuRKMe0IkhNHPHpSj3Rp+H/+WCuilvAqxrMWHonyaU37RJeckF9HdJjwpmrfsjKz3AV9D7y0Q
f9T6R811H4dTk207O+Sb6r4G/TBqa7e3YLePyW3s/vC0i9zsKfnWOVEY0wLNgT1HJKlXjN3nhNGy
5qAUrJf5cwp0QtqKM0MEDCVEkOClwojFOUFGAk28/59lwfhLhTSNuufEJGK9fNfFvm1EqiAH+4yY
a6Y1BHYF6X4wimN39b99EXn9mD6W4ElPUYxbRRfQYoRTsotw4LrOAsOW0iKmMAe1sgdkK7bYfoKz
xoSS9m1Tyq9iKbEwVO43oA1cIyeYux6OnfFL02OA9yzefjy1iQqPnQ8xKsgStg/RDBQZFOn8H03n
1d2otmzhX8QYIsMrIKEsy7acXhi22yaLKED8+vuV97lHZ7vbbhnBCrUqzJpTg6CXBJDYM+lVbJFD
7jJKRaWyT+7Hbj5dO+AHFtJh+C4e1D33fDxe7U90fmm30KZpn+EcSQFFpGqGPJzA5EpKy6J7gKeF
t2M9GAaAfiyByMPyhDf4giHEG4cLRcS8/h2oLUtDB+PKUhNYPKPJacu/QjAqhVRZPSMVt4naMHc7
ooVtfwyWsUyNo5SQEgu2meRIK9Z5uiEs9mZeSyrC4d+4x3TIYTe5LHS+S0M7CJNrcjv3FPIrejt0
Mga0AdJkn6KIRX9MgVpyihG/6ef2JlJ/8INZkEmhXMCswpIlFoGehXQQUVApEMdOsiLVIi1hE8wS
VffBpPbwKkmnoQ6wC9MP7xcF64bK7oC0oPFQ16/a+GyQSSD1Z08iAIY7TPWsjIr3ikbBHjEEEfjC
qbHUn9mt8An+WXm75Z2wDSQmsC4Xg6XO5Bx10lHoVtTdmiIp0nfPgs2UdSaV9ZZ2xpjkkUnLRj/+
5iD1+y0LmZZDeU61OzNWcnq1tNkv4CEkRQuTqZmmoQTKTf8pU5Rlny3oa0lLZ3N/jEv3QMXWvLer
pamHMH2wlzVUiCUTY7cvKchFqTVwLRiz/r95xUj0DVNAJW7bUy26Vb8RDUtiMHuowoOX1H5e/HJP
I0lPrf8QUZF7pYc0dovvIu1FWRmfGGupmmRdRVPGX1Z+VL4nZFzKpDqDXk0bUJvu7yKuws65FOj1
6D/EW0xKptTHeQcziZ3/js3ZaoJ6wiMkC+hkRwwxvUkKbAeMT1s89mSXqdVPtUVNTw/kEI/jVPEl
sS/V1r8tzbCRBmMO+YzaNnCXDpJ41w3rKOTUVu4cpDRqpAJTkSqZ8AHuerVG8lR6q8GfLmZ6rcYz
15jgjwf6SeEWFIKdkQUQza6z5VAG0N/oEcLqSHGeIWwUE0ES82/bds1PAx+fUF5xzsBvwnHFI1j0
xN2DJn/Bo6XCDx1ZRHAxX+ScEGpVRblk1QiZNucgdQiBO4AmEGL9BJY5ITrtLE7jEdLx4skBw55A
NAi2jIIc3oOUPWRBKES8InlNByXxXbxyXe0kDTgut98BjM/TeotqLkqdLizs6mNGxUlqKaQQ8JNU
IpbBZ7KoCZDxA1DCnoI9bueM7W7sMgmERbKApMDKAOk3jA/q8Pvnzc3THsqnNsbvpC2ohW4Pfq9Y
uIO4FvV4xgq4CSVKgzPJIfjMl/5YnONx6/b7mFPOW5QoLDAYM+wqYzgMf6tKo3DoRoSctO1zfXe8
0Pc7VL/s3rj+dMipmWg9qkAQ1j3MHhSDQlGq4wb4wKr8ZW7EyFOmz+CrTF8UQtSRLJ4OseK8kDRw
op3TGKNeCt8P+2p7H8AXU1a1yFBnwwfVWPcHvtay2H8KIb3QG3PXlfUPVuOJ1jnWpaTAhoxUWzIG
vXVu8cWR+hBTAsej8kF+DcIlPCRSPwZKNnBeUV1oDgIgqGCx6BDRkGZHesRnRIps5CBOLGBqSDJe
AIojen5iJUfPG3MMEQBwEdq2Qg1SDhhqaUCvlvKUWGrGiE1C8aor1Y11DcUFTo4RqD+ailmFo37A
kg9QURovqvSOK4EiHDvE/s4ZIo5RwaWnF2wLPA+/oKa2QarkvpU5+FHjdwA+PShAfSEd/uARVMBx
vMvMz6bxabbDCaFVvNFwBvE53BYHlWp7zFY1BVgDfFlOBBw0Mt18zDUJ8R8dQAizw1TQOdktQbWo
sNupIx9LzwQJe4PAd8AEK4q0P58G/FTxRxtwI1b3ewXSVz9p5VHOgrtNs/92QcIOZ7MkrCLlQ6IP
U4NjxkOxj81RvubGmb84EyS+tNVwpgzRhafve2J2eCighCyX0/UTD4stbOAsSME3J9XGTzjLZ1gb
Jjr3+UchwxWNOoSF+VgBL3XWWVKGsF0z5IsFN33dQuaGx9dQUVURyVRJmnFbknQ6ajS6qfRQQn9x
hTIU9tt1QV6AcjSYpwzaBXsxLSdgAZBHLVP8ennOIabzqlYfRXNgJgvjAjmFrJ2F054AlSQgUuQ3
4LOUdBHBFBwqLE9puWcHCRwLOjJuSPxK3ihl2djZ8H4R+2QLuEBf8vJzbMnHjNdtHJOdRr7oOsAG
nm0NdIZblRJHD+6Z8SP6dSf2HBNoEfCWb1dXjGZNTnaIIwSaqOJFAYgpJkFwbELoAJsaPB0KJWrx
5kvnzsaQnUT6B15UsedXVhweeEO3a58exYBihOOPHvFB6Mjn+Ii7TQM9H54xofWVjC9AC3hBU6q5
jDdbhzqAVDvvNLHE2gOIOHZkk38YnIDA4VScVw6eqroH+CIg7JDF0jqU0z5tNdSaZ4cOa+HCui8e
TBOU8+7KwoV0A6oRyOd4KB5Acw51k+PPfBaxYMJYvfb1wCHRmQ8a2LECjEQM6sDJ+tCA7Qq6O3ne
FOTb6KQbGtJ9mkx5TIdTqpdMYx1IdtbJ6f165Shjb9UwiybA7lioRALbaT2j93H/gf+JCgDYlt5B
c3SZ4lrAuKHMnzdQOzLbcos28jhTiaXgAXFoXIbHpJsKsFjM+7GHRD5CQyLO7GJqd3dwG5n1c5tu
6EvtMZ7iqYmjh7qXOgAgGZ7k923abWO4cgTycS9oaUKkI05/O3RlJKBAWqmD9lIciSGevm0lW/OI
Mu2c9T3QAqzJa4ZlqGjOxVcBl4S5txAU5lRGfAvVZTm8jYx+YlY4SxMzhtmCJhVFSO4qmX96HSEz
GMwkfdp/3M1zR5ji5LtBuXkRO58wQO4wK29rPMCk+zv/sc3/s6g4ikFBaVEsNztGh8aQRknEHZxf
yCdc1g6SqMWv+LNYOZCJnLF8JHzyIl+DfRUjI14MAENa8PAUkXeF6xrbbtDDQUuf1l2QLOf8w6oT
YimEvTf1A98pu50l8GVyMQycjPCX094O5Iokne0GMkSY3+4M2bgLj4FDvY0GP/Ys1sauhTcCVjk1
Hi46eXWZib8ZodcSP5j5dYV0q+1fc/tVgh6J8/BE8CnlpMBpwYvvcR2IYPDvJdO2oMtKV+M9pDeM
AagBjv0qbaRN0yqVs+32qwrVk1HAS9BmSAfu2NE5gstjwv2cgK+UBnu1LDcQAf2xlOnj3af/Htnx
rdSh662uUUq2XlqoN0gP5BTmYAO1jHM0Xqif39tvqKxYdy1ksloREamt+oZD5f5WayebD+1OfbJZ
VC/X+Uh+Mia4rADzspt4ILg08hRHkzo+K1EhpcD0a810Mv+aSLAuAClbWt0S9C3dot+57rPW2gjQ
t+HiVxyjFqq9Kdbgbq7CGsS/MkFGCr+reHSNKuQbkrFAsD0SNXY64NEE8C1CDclz3oezRImyUE0s
4JU2ClBmavskLfVVJr6mPf4IBLfED8tj5bky2yOzz5qM+w/7m3mGcx2SVfqpr+hFQPHW0rz5XCfw
/S1vlCjZHwAxsFy4VnhghAwsRXHzqSHHH9Rl8axIk0wJUAIwR7pJCfj2q8WB9YQM2QYDYpHVxzpg
MpUBVQh0HT5wEzgRSWJgFCGgbu0Dx56tgSkNeRve05WktxgrjlK1mE9yJMnEcUzqehnS8C6R3Ixu
nrgecsbdtsS2/C4XxNGHiN0vBRAJn4jhXEPul51hkqi5q+hEW2gzNCvBBfSWiA3j7KSRtcKzETzs
nxRHrq0zQg62p4imMwh9TPcWjW2IElloVsCHjSm9P5v2FgOodhvTeuzGR3t1h4MJcwFHiyAEYbgD
FuZJ/cPUJ3gFzkQFwqNyW9wDHDtiC6yb6V5u6JTJQzc2gMSjeNELkAxXtrdp/WDWhQWFDwJtxXhL
NGtG72LBTRKunNmKlR7wKDAUI0ojOM5kjdr779xoD9z0dHad16al4Sf3mLcZMD0YIDmD9C2NERx9
8K/wjGI61CbMR3KhYyB6ufAt3e4sBfh0uJVGhX6EDQ0GOGlP1i1DuQc91wMQEcwRh9Ff4l2fgD5w
gMaE0/h/t+iHVA2JdAW3ja6XBS48MspafINR9ixBPka1KYs1K6IQ0CRHJRzMkIJ6GhyymAvepkGq
Km8VkYcZelagPiRxQZQxEjlFUTnEM+2zp5cQrmkcPQlgcWM5kqLbocqtC4+Xk4PXtQvEtYxhxG/Y
aMrK8q3UNXknCZLL7A/rTBRS/BaQtKo65diCLseAmIn9btWUum0J/jXvDkymfxEfLIrhVbiiW0Dw
G+LegZET2J/UCgRNTgm7Nn5LVDT6ckX+zSYzh3aRb7vFMSWSqSVuovF7cbYBL4u3KlECd4/p5jJT
SqzdQ78muQQWX6thACBD49gETCjBFn6RqTyw9CHe4KRscelvHGtGOOVboL0sBxYG8RpHEBAKOY+v
AnHoNKhPhE1o6kMh/WzI2aKmaL4nEJsByCysMsS1IH7pF18pJVC7+/OheoOco0k6HLB3LHls0ZZb
HIiqBGA1xecB9NUInA9scD8KXOXAFKM5AB8ULNgfHHhuTWda+yZkNH9rZ4J8saI8lNEMmICGJ5nF
Aud5YXbwCjBJxAOc6CRrZkAGeozvS+U6eTHItzBEnMz4u5Yp/QxinAf22wizgkTIElVCllRtWQua
fVFyqGBuB9zBihOqGteV8YR3ZkUb2Q+wXuQ44eBzMZLi+cKTDKDwu6EqLccgiWgONW7jlpCy1A7M
6/98GonyVIILVhsWmaYT8hu6edC7A+lAGVeePYnexaRuKl2QrmcSQRy+OmQtxQNSQxRN72QdVeKz
EV0sSJISnQJUc+ldzlDYJetewFgsZOwwe56Pv8Kf8RdqgMnuPjSa8Rn9GSUa1wQTO//RxgPYSRBA
QGEFohg4X/IPGwr0KKUaSw1SQr+K+WP9KAycCV82OSZ1myQTkSYLD+y8ILW5Xd0iQziWvn49Ny7Z
JqIkHk16EvAJyN6ZJozsuOe13e+uyEz19BzaPwTFln6OFFIE5O0NS4dOT9tY8APewACSscMjwZqC
0xUfgaWSEjU35y51fTxsqTHwDnKALGhcGk4Qzg4JIoDpSzRSGwf4H8Ea4gKxAUieiGmQSDRbtibk
0RdRmsNgovBkI+lODQCfr5AAgXWzmC5cV5JABLUOK3rWQgEzjiQGu4ZOKVwwBbN2706tuWb/30cn
wD1iLwl4r79NAT0V+Ig0fjDy4vBX1GFA7iAwy7PcKOwxBkJ/I7ZPpoq+C86r1no06ocEPpY7Oabo
w+DGVAqVpUHHqHNR6My6ZT+yfBkmCgXwoqMeYmEaCO3+51bdy/Ws05B8EZNCJto42Oi2c/ZqZ8I3
8XjhwsNbxHySkmBIoI5m5bNxdAJnaAGwKFe4mhgz4i0ZTKy1HOv5paaFuSIhkScCAU7qHyiLmXnk
+JrrY0IXCzAiNj9HClquEoFA4ud7rP0RCAL6vCRngpv1eqc7+mpsUOqTNBFHJ24AERazxadTMKSr
in4w2mOH68aZtoOy65x9DZV8edAc3O/4A8felaJ+g04ffUJt/Kb15D3Rbc8iaPPu5kp1423e1SFq
N2ZfUep6n6GtAZhE28uypMk8KeiG7elxu5T2g22lCMce4gWxtu34UYsvz5mHpAgPAC4zblp/kcIV
a6z79hbUqfrVQ5UFWRgCFl3l1xblWdY1qPEujCly0GFig7YRFW0zfVcXjxmSFRrIHQ7ESbOf6/R1
Zim3PbTw5mqIoQqlgzAl4jYT43DtnKVtbxUOplFlS3Vn9I/xuhv13JJ10OcfBRblPE/AA1eyYKV9
KJ+g16K7nVrSiEB4md4BrB/qGzn9FtAwRtPV1N1d+ED1IbDdC7gHB0q6CTamFl6z27kW/ZQRLCy+
bETTYHpTwZz+58ApYPbihFOw3sPVq1KftUFqZKvbRcREbeunHN3lZJERwwMbK3NVI3JAss0QeFK8
ELex7+2zSVuHqxlw3XwkmEUdPuE/4Ub6vVhYNbmsW8flQPmN4KXyOD0RDjcgmrTsIyk3dkLsXnzE
96vXC++inNwoBpswFZY8una5u7T46lSY4CTQj9F1PwMkjAfjp5YUK4h+ZFiLmq5dWk+AvXgR6fwc
BFyCQdGR6hjj4Yd9uBDmW+IonYaUGRo+ypkEB+TzOSdlgB0abccS2UYDxojuI72ajwrqBcKpcDN/
FujMiwh7PMCWC5Y9yuEA18Kb8W3FQSfnzzzsbven2/WO8Opt3V0VyDoyNHnP5GK1bqDJgVYE6FxA
SH9MoMRykMwgPcOaJKRkUQrQdDmihzEtHMrisSzSp76dgrgv1wmZh0I11vbYHwsHagmzfmYdUP4k
UR4SzKmVQ9x7UFUAkIsbGK/N2DrbOWErLMAPE+cB6mxcHr7xuwJMFDaI7EFpI1BITnjGkx/S8mBD
Z3l1yH/VBjDeBUw7eKuIUSvYVIcalEOLkPFE9w+6Ig5aJ+Q6WwTkbGmwt7rnuIJ2vnkYm2F1p1NB
iiTu9LGonTcHK+7mv2h9wIRMzygTmCv0S0PXX2kGWJvfvCdnVSxVHdGz23mxIFOEqkaEQejU7lkk
tSHhD0sQ3S6AKpDigHhIjpmkUAHsGt3zn65UeYc+xIYbiojbTtYL5wP8uIe9EKT3bMI8gGVLTMrE
6JdtMrIXNuDYKzFB8SH4yrygoZ9TsuUEBCKSTqgwZnsBpyboThnvtwwF5BL9s5R6442EEQfOhDDE
2DmnzB7hR4n8Gv1NS7odUFmn6eBUQOEbN8IZdgahbSfOsgA9OBB+9g1w1vwsBcAbkHeNmM0y3aVG
ykSo1+H8BVwJHhwgHxT0sdXvMmmpY+4USQ2h7GnGYPcXP7eiDRU1encZ72lbm+1XqeZrnVO7gdvC
AsIF3mNd4Htm3S87Ct+I2Xfh2O9gsE3wxNuT4hpHw749ZSuVtrxbCVtCXRhPE2asQdmSNjK5z8YE
no/HVZFiZFlhcXoUjFxOnmt36LGcyBRgCqvU3hnsMxJKef6ct6/V/Ue/Ing8n9tOf1YbfEeNRt7h
4y4Bdau+OxE5P6CccHnmLs0DzkrR3rX7vFb195SEVLeAAJrPHYltlbAvxiMjN1LxF5uU0sgDbfFm
wOlRoa6u8MF6A0BhH/vWVO3nX6TiAIamYWdUENFAISbCNzrRRBaT5s4g4QG4FL3Pxa8UbIoPfTpo
1GKLu+bb06kt6VulUY3jc+6Mx0QqZ4SceKpFfN2ZZE5LFHerdtjgsoYzOw6DMI3ayjLslZ4VS644
DyaoAkAlzHBpAJ5qqQuCOZ70VTsP2xtmoUJFL8Y+EwHYjes1OhxO9MA5xA+R5gKx5sqaPi4F1jQB
mIrLeQlV9INAB1Y3GEtsNpEOD6mLXCiGIYfPt8iLsEpwM9tsK/4bRILiZ9awL1AG9nU6sYHAhz3u
B6FFMmTvLumqFAsftUgpaNEKUYwgGnZuUoDdaLZ4DdeOKLNJnomasaTDakbsYSD5nmaAXiC8mcZ3
GjljOhQsWGxL5YTL37jDww3ZmAwym8E0fzQEQ0l8IQ0UiNXJM1SKNfsIOgterQ9OK4BPVZjC6KKy
HRKg4Z04+NEGXfawVdAc6mjKsjwW9AISGjpycg3lEVRWoVNQnusIFg9nwXyc67heiuGkRHgFzX0F
Dq7UFjYbdMz8fq1ZA3eVFLK1otdx6nyFJGOS3H2JtOofwSIqxZbQ0SH6qrFHFBiXhBSDni0XVhdg
xlAFXV8XXzPIJyjfvRnoN2TkS6jOOXrPuIeCEU4pHaJZuujms4RqEbQu2zu6Ii4mQ6AAVUNJsjgR
wMlZx9LKYZ2bgSBfQUKaDbfgRJSljQP9TaBcWP3kxjcpjnzaknAlnuE0QDHl77C+K5srwHxniIQK
2WhBQpXBgl76bngVQRdTUcOY5HBjl1uLlLDITDdNiVwx0RwGsAMilpBuGaXutMDAplchmlkssoPW
a6sFYDo4QeipJ/Ix7VVFVVDFfbqjLEAloI3KMFFpz75RbaPHgnavCINrwa9XkCDq8Bukqo7xQF5K
JMUrwAfSAwh8dLiRTz0Injznlq3iTVGfNCSK9D59Ngao4r/U19jRNuWMxw9QW+A/CSeFhqTvH+pr
iFYc67kJqRdbyRyVtcCR8xwaH8hPbxqCmLq1vZP00E6IBD+X82LZ7c3ZCGo6gx00wK8sq4oMHBSG
n2lkvs7SElLhiUVUK/BVYE4UKfqRMp4V27tSgx9uPnKyAaiEtAw/LbYYNpIoV1QzF2QLCzI3ElLW
2V9qtKcOosDHitZ0Y5IpImCaQK2w5wOtL45zdqX6NsESDy8vaRwFfEbdRS8pRLEpOgU2OWVZMZTe
DSwYrumidlc6iS/TzdYVYANcjSLJA7OSeNws6NOuw4aqQguafWrOtybskHKxkvwlytAn07i1e0pK
l6IlqOVKjfalMMqwNWb0uru52MRtsyn5zA6yH/w8d64384xKffRZ9/ue4N/g7B8yZ9VQZ8Rdmu46
aAmUMAAc4JkOhJ46TRuW0lxaawGEFgTqNAQFW6Wr4+cYccsFNWqSRbWlwa6ehasvXIul+X3NaPBG
1hbf35nT9UAr+swGiXRkGo0fg0JupVBUAMw86NEm0ans3U+6Um0EdZFibHMT4gtQ6XEMDeGEa/6R
Ln6tG7wDLHAbFzKmTfgcs3PcB3t+ExByadFJVpkhIGSISGgKwfUnXSCKp2KJ2OhASscg/ddHi01n
cCTxD7TX1eaqwIuMLAoR8aXRf8byvSLrA4bpIOaDNE1VILtL6hNzuGi6nX4F9ESMzrA3n41zR3iL
nZicF6D+XaRZU3xrTutpIhk8kexgHEe6yHOcrHO7RGEcf4p+Pcw1qJErjq/crkFPohzUUUP3JzKR
FbzVrIw+CQT6PK46gEol2W7Txp+FGqM6zROqjthVh/ZiuJU4OxgpaTMaRKMDl5poVyZHAHdiN4hB
czztUaMAP7nwU0DADd0r/k8aSlEyIpnvlEdHHvj6khkQS+BmMvTcNsuHJHIGX5Qec64rCVxLKz1B
ZcqBumvZZk9QIEXuo7iPmcAJbh96Dnk8S0nw9IXdDniKxko8Rjv/0dXJp5RYITFIu/pk0K5VjTDy
XiS/O7JaAJ1FC2Wp4XNgGEhtK6B/bx3Tnf8qBRM8Xl/vqFvHVKD/xpjcSwRRpAHJEz1eJEnHFVku
UcwaydwOlLnQDA0S9RX507uJGuF9RTg5jnAQ3rwFxFFSVhTrrbsJy81F1pfCL1Y1jZ5jlyQQOWqo
0iB963smoyLlES1Hk+Z/st7VeUA2yVQ38ni6aX6Vd3vlAOKPsEoRgkvkMWR+TdjfRm5xAXlqYlx3
nSCTukw9RWm2S2mVLqkSRi5w+W2VDFB3GDQ/IHHPlBN3trAQLrqbrxmgb+fDglhIyd6L6FzgeOX1
RbefjF4P7AYwqY2wnECx2o+uXiUZ18k/Fs5hMWP3cVjuNHqIUyGCUWLVS3gHHZxc8ubEZYMkNFMz
JM7TrKUgYRLz2WJWb4ufhhBJM7/t9rFq+5UBBWSVvIzDWYm0rTSLR6h03TQKxTaVoQWTDUZ9pu8S
t3haXFLF+tZJ4+Wu64MS3+O3xejh5bQ80NkyiJ7htCN9Kx04TxUc6fWIS/czcT7VSAi50yq6r/vF
C5n5dCCvZZKzoVMarAiirVeYK2kpjnCYIs7nbvynRazPQ4K3yO/Qe2OCa4MIfbDWahM00bC+AbSN
PmZwJALqqKuEUktOg2y+WTS0xZRJIAs/P5Nyk41toe1FZa74vBF6ajq83px72COc+6uOZ0ynVEyg
ZkDKRFkUU29l5ACNg1gAuVesBD6W21mrtrxoIwkAPKeJFhcBEOkK7KfQtJqoiGrR2p2Hp7aiZFa+
qeAEZFOQWwayHKhuuue2JOKQ1hhxLOXPYSL6QFhtPMzm1WsCe4LzaECbBm6g+mKJGOvZYtzJDUnA
nYPaKTitJYjB//NKgH5dDRX1jXpmXa5hGQhmF3HVCzEjOBdDAT5F7a1ql2XBXcMZ9zZqZDwpRaUU
0Yb6tu9vt1VjgG/mY6Lrfd9kycm8v4vm0F0dN7Rd3ihDSeurazWneWEebGrOIzSeRDvNjCto8mGI
xS1pwg4LNlHiIFpePMNLTNWWKRJ54KnB4ehhGEaB4+uawTXE8JLj+yHq9qWrAKdRd97yCDbHj+T6
25ErSLRiDZO0x+/FZPRkD5iz+lBb6UlzH2H8gb5h0re5ZizHYXHpahADU77TW8iIaJkRVgsbiKmS
PeVY17uqLRnNawXjKUdKQavNAGFYCn7BSm/ivYE8gDgjEPCroDcJzwPgJvXpPsJZhmq9uoak6OX2
6fzePttn5a18rJ+rz/honwbXG7cgrvfJptt2W5LUG7SLllGYrp1tFLabeG35yE14jb8J+Vvgrux1
vobEf18DuPL0vcz+tjsUp+tTeb5drk/5R/FUATv94vU6nJTcv8LD8aS8Li7uq/JKaHkhhXvJ3kBG
Dw/1u/PCX+bn6ZnmlIfxqEDKdRx5RSQ9j7AtroYHaERpZfLxgMN5HQMImnkVT81B3WWnaT3skhND
daaCe4ACrjpnp+gh3tI0taPF7kB2C77xk72DimULjmwFuehSDaFU2UbraAWZOGRNxe66XmzUMN10
qzjMwx9KawdShw8x/UWAEvwK3YajvUQyaYPY4yrf4BbsPTZDwLXisF33OwiT+SUHSqolaVIfrqdd
FsTLbzMkTDrwWwGEx5/XFygVfMWPD8mq8lPvDfPlu+ubD0lTYGzvS32lLU04CYt/X8FmVQTIPq7y
0F7O3DCFpngzh9cd3FCKx1H84GzcI5D9LxKgtM/0X9H79DW9Jk/TK5yC1aW5zK/pR/akvnJonpEb
ZTpO+ZZ2TaQFVjS+r91duTZQI3FXOTMbr8cl9ILrdA1T1L7f0wpVHZ1t5d2XC+4K72ozbKbN7Tht
5O3GslyXXOJ+0Hf5Fi+KtQI7B2NO+eg0Hm6H8lxuzbXxI++bN/PG+Vnw0/pES8juepocj1J4eYbS
g+V6KOGd8Mr14iCTRU4eljSI3mHmXOOuhJSLtmBkmcXs5GyABoTzrjmkTDSrgG5mDzXsnbVhInbg
NDY5k5IyNULYseEV0KbmqyEcV0t2EnOoh3CsbdVtdiyO5F2uR3c77gmL993mekxpdfKKo77Vt1AI
bxffMyyk5R7NzD0+/obup9RTQ0QD33LXm0M2IxmTdcdFxxXeAE0Am3ijs8pGYjYP2k9IuBA55VLl
hq8hH8x8Fr8pb4MHju/kajU3N20Rud7f4JpbVZtq44bVRt8iabI3uRf5SbNZ0EaG0NPG3SLMjIbH
cv7UlxzL79laCREEXCFs6GuBFug+6S7/voIH4e+lhx3dt5v+lzpl8jm+QULk8cRB+Wxy6ZKL69u6
8O6reQst79+NyU2P3+mGTiLocX5HrkWikDZNIJ4fPFe+wUgKUd0253n/RiXf5/uJ4YJHdAUl2xzS
Ev2hPaGoGUyPMcV++MjNpfoIIab6eH9YPLQ7Y/NNejb2vOzLCVz/W/Hz8JFGnaPx8GNtOLv8x2k9
rZ0HxS/D8rD56rzTffkWrN6IujwUUHkp2Cm2vVf6uU+qYUMkxT6Dr8gz2GcQLgZJ4B7hQfJxgDfX
HdRsHsHRge+8fE+TDxtKCr4e9T4fmdHd+O5+DvzjLUAmnrciLsCfFnue/K935W/yEywOQ2Dx5xiA
zQ8gswquR6iJPfqIeNGU7qtbgr8Nse+q9t4db7n1j/ChMvD5A0LZfuZZ63FDIZuLoL8dxA8QXvg6
k0hV94hCL5chgSLjzFkIB+zLtHRD0HjyeiHaDngnL3o8lgr/yZVYAPy3+FsCVCL5HGrnR0pMASGE
r3Jt4H+H+wY6Lk9+l3QWf8Z0LQf2BmUB/0Lfp4eqs58G42t+4tqesyLl5ydbKJ55UYP0SHHtJ78L
vql6PL5aHo/1/gk3gweCxL/t4oBM5CYOCr5DD8Wj4MbXy+el5Eq/Ny/3/vFBKFvw0XDuclH4Ivw4
gJ7EX+zuu7vnBiN3JL/LB/+9g+oVtyvXobUlqMM8IMXH1X/ln2XYq43qq7/tZ+TBM8ouIR3PWMnf
j/srd2xu6VbzZMN8yiwSr/99Pmg+PoMkAG9pP7Pj5F+971eECHnJXWlrjfv57y60P1Z2Po0uD19f
ygVkTPF1U08+ij3HIMNJwnRNSxiNgpFXdIpOt+AWOCeHNcWhcKZFnk+TaZW1BLgzNLgjsi2b7/LN
2lP22ry+ovPBk6h+t4n4WNRS+ayWT8TJWEICjdT86oJY2m5m9ZIvYL2r69Pqawf8zD+f4fJe7w4f
Qmb5RTrPXaGO/Q+SP/jtV50XvTgv83Pin543j5vwdV/uhyW5hVV0Us76VswDfGu8ZDEbq09t//mp
LhnZ2tvvH+c1/OUevaqcUdVHESBJAxUrFbJA/t75Nyw9HNr8Cf3IMltlJ/la8BWUDT9p/PpUrLLV
9UmuUKz46Ylm+AAVuUBOCMq0SxKofEUdjP/mNZ8g7wqaUD4FlDy/J79F5/gq4azlrMRUgJNis7js
YvqxfVo+SNAtc3Y9jXgBTL1L0DKhvPAmliSiVtMrpykcpdDLK/wWRAMYCYi6/r5z/8xEzyU4sEOG
dz3Dpt/41xXSxf74SKead+Uu5HLNJYWBXPX+ewKeit/AbrGP+LRklayGhZc8QTkeuI94gtxMehF7
ZzxY2JvFw/huQX2/7N7v/2C/e8ACRoGHWfrB1Xoc0DbovVcKTmes91FWUMRqA9gUZMcRKyMvmAH2
0K+wysZAjgzHo0WDV+JdyuC4Dq/Hz96/XK7bS+8Xy08xYmLBZabZH0xu4o3ev8InhuAVB+yqz2rD
Ajj9txC2srX/jd7T9hN+K9Zls6cv3Kv2twCDj4m0njgbNw+Ps/dMGYuK1uYDlRzvx1w+QM/L653/
vz48PPA8D/zofbH6bD1shrVO2NFiJ8b/bmH8MxfbVozK1XstvG/A6WuaT1nnpU+0dCnxCRma1zD0
NpufByP4xg59ExOxmRAexhLInpfvgKjxjDA+hD3fccSBs/OjteUlL9ppue8CseuyB7/Fzg4e1xFb
z8nMziwxcXJR5aAcOCZ8ORMm3z1AYkI65c86i3Uh3fPcLye/CVDG8gGJbZugC+wDh6FfMUqgFnlx
g4NnbV6P05LnBlH7ZP9cl0M4hGha7v6bKjGExj7bmf7MKH8anBrmFv3mvyPWecIRSTm+K84sKhfc
4LwV35Lo/wmCdrqm9nKf/XJ8o+ue0IbRG5av+8ILeTr5HRDTLIzFyg3liEr/zctPcSXUJRPhhnwR
m4dQEr8oRiDn5PpvdIAjn0gdGt53t7L25tJKPI5qPDjYmieYe6kM/7Az2OGr0yE4785K8PukBGc/
WoKlZmqjJd7c5p92eNnZp7eXlzP/e6EY71mHbjm9Xff00EPdCy/Sr75yQkoc/D15uC9ZS3Ow4I+I
H34o3gFCC/7xQ1+dDEwbreIeLpgHjMtDweIUH4eA/OTvbSlhjv5N6Zt/B0zcLUcfSGjQ86Jnga/6
afoG7b+V7xbb6CCXWPiup3D5aZOuv9xV6nXeF8CB7ZfqpVvVg6QY0yVREW2G3nVVbm8XPN8dP+W9
qSduv6xR5DNhqf8xgofX1/27nJdy2Hy+4wIwWRxLYkjrR4x5EO3e/5bfYvPdBKwQUDuPstDlo7As
jPDA0k9QU5CfsvhDap8PPykrEZ4kZHdwmEqAPZ4KW6zGYnHLHcztxg5hATs7DDTc+8qyX5e+5x7b
Xel/m0tWg2yDjvOFnBjLmq+s2ZKV0gXuQZa57J3rWnvq+RuFnmeFj56+xMuSkyZbrb42B7rSHyD1
5di+7SIOffTi+K5am571QaLvgrb6Eua1gPEnwIE+fc0wylP82eaDuHegP9jOkFUt8w+qAoy8Fcao
lJAXDqhXBEgp8B8aTrzcdR1Yl26r7JBMDRYgwvwsJHu6dJbKHgR6UK3nB7AAvrOE/ORoBo5f7rqt
u67W/MyHj/4QHYs/90FWJMz+TLf4j19UkHnJdJtr1WtPfPffcYpjae5Op487t6Cs+6Bl6aBwFST7
ZF/zXbK3DqNfB1R3AnB2K+fM2lsOQXRGm3wv1+bw/cJaMI2yJvBML/ahe3sgccKh9CjHzaNnBbFX
HbJVum2IbKYdXc87ToDBe+w97512Qe/zuD1ePTO08BKnrYEpSv3p0XimSx9OaOb+KAsn5qD3poAu
YlpUvORZ9gCQleV1X+9RReIZ6GhZioF3jsUFqUfvtm6+MLyhOFVpkGzva3Ql3t0H/sV7qZbdtg5o
VmLfQKYQWKHsjnbD5lO8L3tFceRv3FREVGjb2jayMAI5q1P2kMJvLPz4MT86ITGkPzEc8p+6+j+S
zms5cSyKol+kKuXwSgYbG2yC4UVFVM5ZXz/r9lRN9bjdNiDphnP32YGEhHnMzB75Pzfo6///o9ll
mMjT5t/cBEC5MTf/zdqKGzpM80/WiYe9rf+oHZ/792qzOV6+jkdv+n5iKM2+RR9hYvxqE2mFl+jM
WUkrbeKslF88OKbRl/+Md2CivCuWYTDpOP3S7yX6fEW02lT57Nf8ObNP0Qe+CAftc1x3P/2a9M21
feuf5hS0ZSIqEkj77PvOR8VVaqtmK9Y88T1Rr4g6SFQ0sP3+fU/UO+KeVNtiqnBfmuVdmw1f398H
tq+f147NBsIF+0Swlq7W/vxVzycWRDmKR8tYiEoSe2LK+WHtf9Czyy6i4vy/tk8uWCzMxU/GP9oU
ws1O/KgxzXbyDGCLrzgczvMfBU3vhEjGBeLRRfiDfGQW7MTBQZxV1EU7lzkeyLPusz+JqkKcIHm5
bBLthKP8v/Iz2YVf0YGcp28aI1S1waGdU+3nk695mj8VKNm3BHLHw9m3c1WGN7HUYH0U2cVXL2F1
r+yl/SsWlODTf2O6vhy+vbWu/6ggsHI8tX/9k3StWOxPbG7Nn/mNg1FD89NCuwhPeeIw8lg20D7S
FxSuLhNsNYks56cJ9AmRVDbINGf8k4+7vjktjtad/gSeXyf1EZ60ff+ODvJf/25Pwc7g8ACmQVor
/Wh14uMUhI4rmA/VrFgUhF/FU8+YRn+SPsl402MlzTBEas65iasKlr0wlGRwhTjNseagjQLqnnvp
KjeMdQ/bLXEqEq8IvY+XMRiyPS7QCtrjvgljqiRv3A1QCsMw+YiTr9o2T0NWHkyzxyABMDx3rA+D
5pOPj3dvfkWO8SVHBbY9wdYCOXdkPOo6wkV0CLkN06UlzqYEGQeJ1mA51Cg6OlfbohH6rFrRyH1F
cPlFx2bAWr2qb4hLBO8oktqZhL+LG0Vrrx1PVg4cGQtv7rLGIJzG5Bh/5T09kxYo2WHTAUoVhBdx
WZrbf0Q9e52O+CP5yca3lWDGbF39ENvS8KSgDzPpadYQve2kudqOyhPCh7UijafHwmrcmt6fFXpf
UXEKWpEh5SOY3wfwf0xIArA9q4KTTaLjmbnkdW2SRUuaB5CNZgiyiY+cESOfrNTinrV0ZjGjjmnP
9KIlBARP25hEVJM2ixSZOONsrTrfmeVlaNkugXYFIYG2RY6MEa6waD8JZgSGNILzsDbB3UGXJZoO
kU+LdfgpTXWuyaT4oLxYYQzfKO8qHmbExkJpNsv84lr5PqaBB/HSC/YwFw1dnVQqVZYfCz0b6DAP
FnJ2eIL0gpWwGlpLq1WOMZJdLE5xRkSg26EYDWzoucYPz82nd5vyGWgGoZobziHCcqS8LYpw/Ivi
vzZbKEY1i00XjykekoPjlfidSuO8HBWztrZntK+GMlnhkAUJDsM/OcOSn2NCFq59jzBwDRyAqRVD
9R0ISQv8ZlJV20z/TJRfTT9BkcS1CJbSt8Rbi8bKv74yDb44YPznyXQw8UVzmfgRborIWfOS1gZK
kVCZhrw/7AskmZZyN0mC7P2p6MbH2v/t8lBkMDWECGh0FOpA//WTHPf5fmXllNlQJtDm5SGGaagL
9qbRz2z3WuPMIVgdCsrCkViNOISLrZUL0QOptHE29uEy6stVGylzrn0sIbdW6AV1EiumlrhKcpoh
/zDMExqtdFjQgjA7ceRbCI2GYO8RtI7J0rZxCJyn8Z2C30cVQdXeiEsiWvlEGNpLxaU3TgVRi4IO
kUPQ9LKTZhoQLlhj8X+B+maj5KMpKHg+GtQ1F85X0iBM2ZKe+UW72BefriD+C6ROJYCYSoSd9s+1
l7R9UnpAgq5UFNWuQQKgWgivy206xEvb+pHNfCWU59z6CpNFvJunTJGFaqlEaJ1UmxHnXfUx/obK
E5svodT35XffGSt4wYr3C3eJjOarD6vbSMB8CenWKkr4pF25MZVs7v3I2fBp1uGCbh5evCOkFhwE
J6r1VO3iK5Jeos2L6w8iKAeaHbKqku5/fBPcS9FZVTSOW8HPaKOuyw2IYIgyEYh0uFNmM3IWayyy
8z2Ok8RyUXMj4HLbfqXBJzIJhlOhmiuF/rSa8EshZ4kPP0q4IdCckq9G1u7jnVp1C2VhEjbhsIfQ
dDMY+zV3SqJ7R10YqSJs8YQBUzd36zu8XgkWiaK52yYNj/CUnXEvXMdgIiyCTpoFA+1vFmbYqjvC
2fFof2N+QebSS0UMEkrwlD8N4080HFGRCmMEQz9WWMmJhlpvHIWTM2SrheiF+e0OFc6UdhxOizOE
iY6yl4xyXdEPsX19FkO1FkwgbbA/YrKnu27iIquFHrIzA5rd6UPusLMPKeb7rQWZKWWlptVUoRjI
c8hY6EwUamgDmBCuoBhLGlKjMpzjgAm1fBv4q4HwtcojeUgE4cCOmGArl57TM3ky449/cq7hyb9F
QG83+xHe1Id/Ct9sscVf/lYfxPL9le8CYcZv/cYHob7pj543faBseQaX8USo8rn7Y5hynH5zEg6M
ufqIeHDZZHzHN9KEMF4wH/WbYZveICmqD/WvRMbzF/PWw2N4kEH2ki/5OT57r/qen7sdrxWfWMjM
X/vQg1ZNwnN+B73x+Rk4r/pTOmFbL18EhYvpL8NCg9w4Ue7hX/UjnbtjdsWctrla54Ipmc+Kl/Bf
mRTXnq5X+CyuAVIJVNbLiFYdHJipc66u/a/61m/NK3glPOFJfTfu7VM9jodmX115m+JY0UqIqN80
vOU4tYDE9bBqp92AQdbc7FZwK1OcQPKFTFy9CnlzVZZLfrMk+dZcJv1azRcxtqkNfP0NLkwkdZX5
So2IvGdaLHqovP4GeQ+/pbQovrCnX0jjzB02YkHjP8aUOs/iR//R5ugiZyYZjLMA23gA5Jam8qyy
Pgm7Q+6iwlKfxqeoXVUPZhXpMUULoY1RNLMfGhHbI/1W3NAmFvKLhxjCA7ElOF1M0Sqz6noPlToc
pP5ryGYy+Hj21yA6YsM88gd2Zi23XlqipINWw05VtB9jP8triOdzC9s5edpxKDHpa04JG4s48KtQ
MNZK9mXQMiNf4cZ26BFvwYxggmcffELdF4Z30U7/o+AUHGVBJZgdNWh7k/5V7Ax2tE8NQDd6Zk/v
kvez8cS25F1Ik1ROEaORnPnh4DEo+bbxdt7JE44A+cH3/NoclJ/8bh6S6/Dt3+Q//WE/GM4MRDos
XTN1H5S3xLU8wIRgLsmXbtf8dX/eM702d/+FD9fcfRQBhN+ZfzMflIx8SO09CnwZo1ESx0WipfcE
+OUeB8+snlNKnYpnC3Ij7fk196Gdqt/0Gv9pv/mMU8kd/Wr/zf0efttX/3IO2sl+VIf81X8rv+E1
OY8P7eGdRtKucA0/lj+2uA5QhVNzaL7dc3vsfnHKBtNjkF/rawwokjAzh4f7UE75S7sM+/rl8QnY
n3irR8vJk4t9c27CGGuf3+q3duru9aN4GwcIji8I+OGr3g+/OUL0C3+Tnry8ZM2di0QYGPB2MvFf
Mt6P7/bbOWeQdMiCU5sZmr9r/cdvSZfyBXEESot5Hl/pS+Yjp9iD39OrfY+4vd5T/uYuHSjJq/14
MM7uE+rwHsdsuAun5of8qxTe6Xd6HmmzQ6+cDBfz4N9YmDBeeGg8VW5xeia1B/3h8GChIn7z7j55
Xg//NjzUi3Ifdt0hvVLXIcABx7tFdDPOcK2v3cH+097Bpb4xas7RGUex9KWSagHNmrvlXpUtMcL1
fjyaZ+syXjRwuBehnDyQ/gGC8eeduHX1n3IZDv2tOagPFmBGRcW69+Rdmrv1jO7Rmd/z6APxFaSf
ixFOYvJvnvajfXff8TV8ha/mV38Ql8g5RDoKBep3yMLKE9k3v8OBsnNn3mP2G9Q2E/WOZotYmLN6
5pWq1QiR7Yzf2/CLzC6+8vTDa/7ic0XnEYhL8uY86P7beYr3fXGJ0T3GVn1a7UYuu7zVYvgfSF5l
EpQ/vN9dIp+JYfTiVy78fA/iipnvr3dG/TT+MslHbdJftIONMpkJd3LZ45hVxR1b2X4XnYN7pW+z
MwOmuYfRPGQY8SW7DMPjDvmkund77bffZXftwn3JX/lrEN+PuRGi08RPyJAu+W3/VbzNk3xUb9pD
+fW7afyHoiR6uzfrwlDkBQnEiKbuvdol9KGSiXapu0n+NwBlsAGpk5Dp9MNIBsrhtEeDtH+xQvmv
RoZHMUnu2m8cTLBifFbM1rd1YEQzrqGUI5+YWIeYezuIqXKxDvxeZE/wPRAXHJ2tQ3J2cm5ydO6/
9av25Dkol0Q8YUBrb2Iwz5+MOapAYnfOzU6sSdrbZKFx/xTWguCRv1KkPRds6aA+/6FSTayZedV+
cYaPsZlmwwMCCdc1tfaNC4F9Yzz4C4wP/CKZunzNo+Vr6WFTM/C3vw5zkPvwU7x5MMPbw9iCS2bP
hffNGogk4G+4QbqUMoQDc87hzqO7VW/b/CjbiSBdUZpNKMccvsBlaJyoJ1IV7XcYzIRHKYQjkLKH
9Oc/5BuvKd+Uc4aBQ01hOvEvFnu8Me9uvIxyCV/RmS8kHUXvRD7l/hI+48x9I5QJaDC9K1Gsi8/P
nzwomOjWAzkvn4l3Cp8km/37zDiRBew/8LVRVO30eFb7s+GG2T23iz+bt+ZMvJt3S7le2Jyg3NwF
j+xMwq7m3q1/oIAN3j7LsIuv0LwSJFNMXrAOxoNgiSWDfjWg7R1RNbAzz7KT9bAezoPbF5Yz5eFe
gxtf+4RUQPXiLfm8vzz2Mfws3mk1H1ks3Wv78Ku5RefkT/m1Du2FgVrO5C/FfxguL7RV9avrfgzY
F9n4bPkbTE27tyr/GABG0UdB5qdLDLD04QF4KQsAjNIgsgGwNt77vINxxr4cGVGvrQfnp+vwKtq1
PHxqVGdWrtK790rv5Z0CLr+nd/XSXcIzi2V/Zkk0f0trhhfXm948K5P+YH+zaY2LlYrTOeU/zwHo
ZMARAyNcWIU4U5BHM6XowlKVOpDFjN+p+jM7M4WcTmrLOFUZINsunzFOmUD86RAw0ky1ZmLxH7go
wn7uKvOQf0aXiFMdzsn7zIImJmYYYMW/qfJUWLjvBQ1CH8qweKLZW/tNzsW9uqt35WifJXNa75NL
sxt+OaCXG4mUx32776+FMtFejTTDy76hx9tfVGB8UdVMqELBipNpDccY1IOzWSNjryiMsHYiGoL8
iZb7nIQQJ0w05bo71yh6FfXTjLeKsHFmbchwVmXxAiOo9WHlFXOJ04RwoqvTapdKXNeHj06mbjCx
EU/4VcmvvICL5qsHDwkxRFYw2BxlkjrMnMLZC9FGZ1G2U1LU8TzJTOznx1lGvZ4CTEUGSeAkKxP8
o37KpQ5cngWzQX3pnMVyoSEp99AHIerjmwOTV3ySh63kn76DioGzaNBXi8JcOzILQhKPe3X8KjEp
kQlcSXZBRfaatSypUpDS1Omv6zWTFlKOTIaqHl9qbJNauBL5klSpowO8VhaEarP4acNEp5lMmsPO
KOlpGMoD3EIiWw8dNfYYvbTWcTsCVsEnH90DDE/koLJTr2DFRc2tBZHGZjb4HYpx4ctgyaHFsRbX
K2IB1w4Cy9Ha1cM2Q4kwjPFc7XdQeocSwjmPGlKmzoM28J5YKuE4K5N32JZLIazqA21baPW6oPMW
9UKr1Xtb5E8ToAfMqJRZ0BwkCjohIRPSNbi+BocgZ1h1qTeviWdFK4wmRHiGeHTSpF/gBOxMZ6E8
riRI+DrNagw8yEPrjiX6Rsw1xQ1BxD2CKhhY76bG59B+YqQPnrFUgDgEMx+JZylNh8Bb4UA2rzF5
FgxLeNqkUXAgPuo5nCt8NYOynrjSJ8pbpzcXCiMlqQ19KgRSmi4cEgki2BZ6j1G/8tSVdl7wMr2K
JAsVOVgWjk5Btf2n8ivws9LLNZ8sY9Ptc/DkdB8bOHCWy5K9iRQYTOPn4nQpIcqwZM7FUKogw/rC
f6ckZZ4TC97PwmMkPevZb1GUeF+EK9zTWnkT+3C0FXvhkl8lad5CIy5dl/xv9bcLrlJBKDGmYAaM
74GmGjT4vse3m+1BNb+pJQTjHkHdkCv0gtRFRyEPWpBS4qsGIafACwaW/E2YAxz9xBKYG6x9s8eo
SuAKg3+HgCtrV4F8QU8mdq8arzpyNB8JCFD2xv8WOtRq45b4JNFpQt9qqNuIm9orwtke1CkvsYxw
loxKHI66uYV8UUY/1qDASNV8g7BFKvVV7+wMQBpYYqhIYmxjBrywhpg9omXIxkuRzCU8//EOW6Pz
GsNhLTevpOaHUaB/6TmxxfTnR+/FDPHLh+luq/FL2AUaIDqgSc3YLNpEnlXnyIywzItXPVbgkiXs
Z5F4g3V4MpVXyemWs5B86BTK4kHFh+KFzrB2BgzP3A843ilgsG+zc/p1ftM1FPLV0yL6N8OjdORg
RDwUSDWHRjAVQYcHQ9AwbPbIODPz/qdSoT8T5RnXP+RcCzWsZ1TLodI3Ql9hA3l6WGLK4U87XnL/
15Zor1Xtl3t2tBbfzBF7Mu/D5QWAm5beYHzyKAsGZ9kcCtwGLEv/cHKMqQD1CEn0+mlNznMr0XFj
knc+Kt/kN4DHH2fJ3NWcKeqoW6fP6oK2lhJduAnzVkNz2Ef3NilWWbkaBrieprMR6IatffkaRvsN
fTQE8z5UVUOaC8XBEI2fQQCwG9mAu/PMJK03WqnVTeLXRi1DEK7/ZCrx1P6mbKBa5fFZqBT8GrRr
7wCrSPl4LIfg4Lby1MeCwx5uZj9L8ZloQHRIkmPytcGtYNVXkQWnykbqn5nxpdlfpvqXRQQNhBus
QGOeb4AfycCeG5bDVzPksxzqnczj1k3UntqkExsnOpFkAI6lxi4tOnHSvq4KImjkpx9NG1Kn8JBa
CgQtRfQfV/REXMZgCq4sFMzh7AenB5nVKEIgXTRMb9iuPdXtBsZ64IBm194fiKOa/YTDUxmuQvlU
hhVenKzKrH7W0mXryIz6ozMhotjupxG3WLcDQI7pPBPGqOT/iCXUdvsvFUlxHm2UZKl7DydIpwVm
ulYuTzTPnsI4zoIl7mRglsm4y/FFs7ytW9lTrpozNVkDAS2ieovNBlrAyoUNjhctRhQu3SsDVw9d
L1Y6oLbeG7jlTmp//C4iXNCJ73YSJuFVifH6uAnitNKTxSShn01vQh9jYjcZ6BZpeRupXPbjU20s
wEvgnO5HyNTE4DBQqwZG9dnoHYqG4gdXf+xhyocARS2V3mkBxQBNF1MROQcKDYxbyjpdejjGZ9q8
twoRnZGokNE4/AMih4w0dPgqHPqhEmMBqJ3x7YnXS7chLjSl3i9NmmsDWztLTkT7xrSsD6kEx2Z8
a9kqzyN8hqh9clcovjPUlXFN5zoGjnvEFUB3gw0VzYkAuQ+DREHqURNV3tg/fvXwPYq6eK0oyQrX
hEzaKvmuLBl5T/xPN62cQ84pOPqgo4haB8vyWYEBpKzLGyxZMBpAMEV/JQMXTTOgSz1B4MjFswRJ
2DShqHXBwkcVf5t0a0HaqsylqiKaRllMdYNlIwMPq0A49HG9yQwoSNaqMz8Q8EjSarARCr8KtlC0
lP7CTn/kBg4TQTJVN0lNC/HRWsj9U2WYNdlRHZWTGhs/QnuqclRQM3zwDjk1c2CvA3pG7ii8++aO
8xVTvJNYgOiasyBpBg4aFWyP5Jel8WTYPzGRTAmtK0lDxtncfxAq0Np7P31GnC1FmwBrnDrZe+5v
4NgTv2Dkxwv2U5ZotVhq/q2L+jmmGpVOH1pfOx4wO3Kqfs/oDfpjdkawW+AEQF+MtkuCCJTNAjHo
VC3wwNDZAAlOBfrGlIMVzos2IXJnpGFO3q0dDNFUzJ8564SK8unmz1DpX6Z0ZpyN5TYc2Wp4OCk5
lunARqjRt2yGa6BuWq9dZFG+1AhlaTuM6fQn9wtKP3gzCKUO/0c/F3L+7bRoqHDl8BxS0KtZi+qD
pAAh9zfZQPvk6lr6UzS3hEBYNFSEaFysdhV2JWToNA0sDpQDyoi6o4q3tZLQzoOiJr8j195oA2w4
mlZcfcZIDpWTAbuoxfNJKOV4eeHpiQWYc63Br/G2l/FnNT/i6FOtP3XMVK0PBxpDjPh5CHisq1id
mViEKLoya/NvOaACjIhQoerSMErA8tA06pOhA94mA3usY5ibxg+/fdDOvpVQgyGEZRCZFIYeK5cn
RO1FeLBTKoChXGn2Wq6vOKWnZGJnWC33e5JzVctHpDGRZl1DNtEtq8gEs2++bKFN/Krc37IKDqXw
9ECbQjOSjkGUQmsbXeGYaxiXmKYrmwHPP2Z1DPtllWw5Aoz0WY3y6pHnlqI5YrNJonxmGdg10Oay
40JIQ1j5LA5Aw0j7+JrgXYF7/EIcBMqIxo6Ho2O4bRIb2UK9E6o4q9h1HG2p75LyxTpLbZjm5Ltc
WBAjmkl1wfmqse+NDpXXYcOAcabESF8xHCHEpioI/tlnI0kqOeYvWxkJdYBuOh2FhPxqe4xyVHgh
JiEFC5imUAwiFS0CaVc5I/KSc+PPwy9ZMX8riZgSJZt5frg3Qu1Qj8PC0jvMM6ulkB8LpXjfmYs2
7ebCQkAo2kTjo/UPekD01BFGPbNMaFtSxeR4k9LieXXm1UQxVlS/wXef/QjJG95jAKd+QLvV34vW
LO06Thf88AgeqxpreqxWW38GYI54xYhGqejPyV2Lj1Ocf2lRshRKuGzA/sZgh0LlWikgCf2+zxTc
5Jxl2BxrDoMBpEGs6DJ6FBZTCYWQqNJRoYlufBJ/tkqwCLyPptk0dPrkSpkxnyqN1mRibHLsqwOQ
A9XWZkviumV8P72imZdj/vCbm6LowoZiOg7IigjO1b8I7knEqpJTi0BjxhhEFCAiSsCL7Dm+kUnr
fglRj+tDylOwngHmRu8m4j0ZXmLjxB+x+rXCb7yguEuuVXylrGLpD74Wk8h8GbQ2GrAiTOS40zxf
VjmgZb4m5G+gYSHPbcAYeGvpIpQPPQFZHnvAokBYgCWCjTFwgp0ZTtwstWOC2SEG7TmV15EiHJd2
N/9rMFV10n7GJxAKPr24hjKRNWwKTbVy3XihvOmSqdk+Zk9ttXyNcFZ0XsVPFG3+6yjfaQbu0AxY
psHOjpfiXtvY0ZMU7rCr5FjY6FQLtLjFob2jTS3k45hBxDR1RcqkZz+Lp5h/bMsmRq1sPm4+r1xO
NTpcJmC09lqivx9CW2g6DeRxcnBTqPcATHQY6yM/GW3YhsHwj8KTpCbbk8MeBUaCz58ESCValgNm
RbHBdzmKUMb42EizueMJ2nps9+PNkPVnnn2Jce9xUPctqMQ1wcCYS9HgsIbLqB26IdrG2lrFVkbW
enaeZZThjT3+RRS6QvOGaz/2gDeVXqq74EU78ErF5+RX+Z9iC2YKiBO+sJIRWw4VaYDyi3Nr6Yrq
8EiqOLeiVd4edRiLVRvhUgPAg+sCduaW/mUpxJ7am7CDLfiVuN+kw+HYY9tYtiL5CIiFFGVDFYBn
1EebPDaO26KA4Q4x6VLyXAIurhy3fn8Fh0BSrSivJCtWHUknHMR8UAlhr2JwrsV2s9PNjVaFEwF5
iGxf3FGE7LFUJSHfVBx9Fllzngr1FBngNnI5oexUYmYoBsA9S7jzjngklQNSF9FrdmTvVEkW0mzY
gw3xaZ9KeVcDpD8dTalwmCuUkcLfhI/vksEkJdhkASbJrIBDBzW7rVe1hWFLxthq4d0CrgozNlvF
OwOzUvUodWbNGuMcPVGk5sNKxCP15iQHWnCpTe2IeHFWXuTpromz+sAoldD9z5M8WzR85FyY0HHC
Nziagz4sNQVGwihU4yx5VOOtRlhorsU4OqITJ7VSLZoZ00mttC8PACVzjIVQS6tHcBgX4pLBHVeD
Pc36Gf8TWJN91RPrizohYrloiECPx4WxFsJ+er0AVciEzR43FOMC/2bAjYK3FdLusr7HFcX93GM1
BvmW0/0/uwxvWoJFNeZVBb7FdlLTOIOZfBdvl4jDENLiYuzntjF+uUxIMC5GmSgExN0WNhHu8HKa
rVNIs0zLtg7oQAa8wIkaawIiroTtcb4fqYsYIsnO10BM/DfrUoufRzemYsQ2H4VGz7RyZ7B5KKyr
EsoSR0kc74MUGmoG0INLFSrxVQ3qxqovXkscPaHc0S4ckU27FK0hmVEdPdQBVyYciVFkUCipgGCv
WNqxwHQSYuOlYHr0pr30o2hZ6P6v8NAYN4OsfY+hskhd+KlY1tTJAMlAvOZbyDopX0d0zo2GwISF
2ManjRqQ3TqEkUSkma0yp4ejSjqzOOdW2jFgffW8jaBmSECfFAJI1VvcqTC/5DTsYP/GXiPWa7cE
dKEefVb8bGLkS/GGeVevrBLVYWTdRZagLH3UCcNdwpAtXXawsL3se/DhMoIcdGSMGSyoYfQWvDPJ
d2dt6Xynub7AL3/m6eTFHyGmNFDaid8lHQazAbzdxby0cD0l+UT48+BcLUFXM7r0j0ynSYA1QhAp
3+KsFZF+Ab1GwQwDK65/ZLMRnT8GA0kdHixihyRl7SPTd+SVbmBba0z97KNNy6UNc4L271g4Ux+t
nhoi0KmaBSYoDoppegW5Zc5lHdVilqwrkDlxdrKdcCbGvtI3y/q7idy5KGC9lM29vkZ5O+Ni/MRa
Q9ARG8G/UGmKHAVujWV6G68l932nYuBTWGuGbMTRIcBwS3xHMFQa+ynqHlVVIQO584Bjbu8BmhHn
quEN51l3Q0Xb1a9H4+YeWq0Ud0mYd5p40IQbVp8UBktssMbEM+ErUDbY4WFdjRcUguGSykbs7FRa
QtGfu9rJySy4Gumsr4IFK6HYYH1sA3If9pmyzyNoJtxL13/ikLwoLHkFiaZuhW8Da1sjH2M2YC4k
pELSanWNZYAo7DjqsGwNNftnUiIWKvaFdsQntlDtD9g/Y7RvBnimgT2NSS8TDnYY2Vk2LBB/9c9m
ZHjhVRh7tjCJh0Oj2ZRbhC1wxJHlbCmMp9oy5uTCdexg0YiUTpOwhxCHt6oFuTXA34WjQzvXCx8g
F6R1KIhgxHcIK4uB2HtREGbHOm/INbLIM2GGWrOGYKA02YvajHtZh7ir/kMtxTFaEHawdqy/TRm1
XuneSlNfiPM5H+p/K40WC0MyCWxO30qHO5ZPyvJtBFEW7CamFxxAq/E/8QhWEuIVGWW6K320zkAM
TryKopcXfdVELbM4AIo2vbWQ9HAj+eFnSc1Yf3IkhVVj1G+1YYmqZ2ngUpfQ5sNyBtATzhPLC7Ar
s26qtstqoKlglCCXtg2fXgyGT6nlTkAyHRucyyjFDEKCmOmt8NZkg5VKa++I3l7nzZ14wVnpHzgB
oP0vsr74gERUg3wrJBpZbfKNayRYI95tdrmHWDcT5DF8x9CTV3q+8VYZKFPMvER2Tz6KsH4RNbeB
5wF9vJEbmjOdi2HDBAcjAEYUSRqFTHwA8VvsvJm/Lx3RtbbFRC8hjSEPp6grSwyWWIxc2qaJCMya
ilMi3qaR3uAohe/EhzjisoNseOsK8xpWb6z/Ao7CnAF1hoadv/OMpsD4BdVMA6UUbLfUqw7C30c8
b3EGFb4ldb3HspLdQBDkxGGGQy0UPBcqDAsOCIbNMGXAZ6AXcYiHH5ROFtBCkYnWsxbiggFPYFWJ
gtR7Y5Mi3FaEIXTAqzPMQkleeP5MtA1s6DZpNUuLjWWvI4OMP61lF+GUJVB37oYSlMcoPhc35gvn
dkPG7IO+GO1omsNSdjVaor1ylJGUYcmNoDLxaSvQLgGAqB5+gAVEDzyRRs6eIo9emPcI34BS+8Gv
nCODA88V9z3zReUpPnsAQa3pyhUWTkKkXzp+AkUMy0XuIUb5X4A/EGY+Bhcv6k6Y4w5SsmIcJriV
KtoVcwzCbcjdtXckmE89HOtECpHttp94ebgwRRWnYtFl38ow2lantnvO2JYcoLmmUAFD6MGl8BiK
LVcStuMKu7LOrvFvkIpNy4quavDa9BWzMBFgG0ZU+jqntM8ehUj88drPMcjXll7ts95acgT7Z4in
+PRwljiYSbLBGWYhtrQeMEmn9SIQRjkhDgHapahw9QF3D1qEwspEHHMoLsyhWOD5ECGajozPlhtc
gqywtksYcdlwWW3NZ/TOxobSn3FOaMUCfxhhtSvsCYvAnzpkxEKFMwOiYQtP+PlyCcJijWFcJupc
LHS6flG1TT+ix0uurThoJJsKeFc4djH/VkB3EuHr9H4HDul2rOD6K8/dcWvzDEUhVuI52kp7HA97
WgWZlq5a8hrrEv0gCQXwUT2vFDEnPDdGYhuiOk7qtw3vUfibsHwVKku+2uwxq/kQDkPB3BQBFh0u
Zt1GOEUUDCCCjBbCl0xYjQQ5uKp5FFVQTiocNrzgkZRowvZrnFMsZn6wxd7fYzFwAKJ1F0wJM4ZB
PgU4qbdaum79ecfFW5H8TRD3jPMSxhgeS2Li1SvXxEWfdKn+6o72Qvy7DtiXKupSj4jLYYLHfrto
OJ+HbKxWxMmkjAErcIfWViFQ6r/VkWWnx0cm4vTfpFzsEL0kKdkqFkdQaeJwxkoTGXc8CaBxL7HQ
OxM9RYmkXpMkWQrgru2H6b94DbA+Xc2WXJmwtctbPDmxOfKNfqnQymJtIsNgLyqLERw2y6DwGyxF
m0BdiGVIdDMjGiNqfshrMN6cMwrD3+BqRXmjBy8x83Emnkcwq2rPwWsNp/8fkx9kW5Xg8GKRQ7rL
Hhiqt41F4VypNXFGPbItW5UTU7/6WBfj1wYU32DkKRia/5pMJucP1VpU7iuo2FA0Ivfg52dxev83
xI1yo4Kb1bq3ERZ5FXanbiyvWNTuJQd+3YEpl9NAWLiQKCKHuPNFSQyjCXAr/IG3wvjELK5xNQXf
TFvc4W4dEHBLeUfvUfimKTQRW8KyVAzaUoIQI4FDj/D/lG1p1PMQ0BojWbWvKd1Z7Dn1dtCfgfVx
fILm6YO3Jbp6TOkQDBgkDmSqZ+STZVn3BZk+bOoFW25E709zUDUbP3EDnOF856MhoH5dOBfXGwfa
SG3inmqw6mj4E7vJvGAp5Awwa+SNYMDbHXE/PedntLvEhKddgwwAGzGJyoKzEL7gdG0XZvAyItH5
No2ZQZZEUxxVk8NKas5kQnoLTvJg7JygK6NaROU6IqEBI76l2LtTIljY28Kz1GPcwpFhyJBHUlx0
sbUvVOYERSiHaR+vEdk9ZPVhJNdV0e2Zgn+a0RyrAn/qFB0wNqPF1mG6eRSP2BIJxEWB7Rwq6Qp+
AW0PER/DPBb0eZeDgko5q4HRIJa211jsYYRu4csfEl/OrCkgKLhNN9HgqHMkJFNHHOE8FzuJODj+
a08DTBX2JVOLS6GcaLqs7Mz54mZSkPY6pwjfWnqeNc9ce1YwtFuFe0ILMNKz6cDtG/FoR0FRjj/N
+NcJ6d+QzryEZFbR0YRSzcUqQzaHeE2x67DGF8pOdA4a6hv2ADN/CeeqguKAcTe276x8YyXIFg3M
Hmss5TUb5HdKZVtl7Yz5HHSOmNZ9R5mUf+UocBKDOEB2MLGCur3xIQ5tMV2r0l5rtkSAornWmGkR
okllrTnrSguXeOe1MisMfNdeYzPR3EnCbTdQ6wSAE379IaoKmbzgmipw/I+nM1tqXEvW8BMpQtLS
eItnGwMGDIVvFBQFmudZT3++ZHecm95dBQW2tYbMf0q6MQpDzTD3HSeHBAiGjga9gpQCsffsUF9i
sRvHV81C3kzRw7GHzUNeldwakQlfAMXGW3So5FN4I0mhikiRostjZQwR49Ssw6jy9egWF4RIGg6B
fHp2UTKI/rvTSRE6ytNuaJiKLDt7EKVw63LVhhGRYQcdBrDruZ5IsK+Q4vK+UB6jEA+mg+u0uFSy
Q04zjYNgS2rYzry1nU0e4xuHHzWSJkwuXBB7K6K0sTr70071zcipZFbdk2d/WNCJOaSrsZePLuCu
rLG6MI7st+MZb/OwHKTJFJqcAUHKoqGC7JHxLzI4UQuI8yAfUpwL8rXEis+WZskMRibLJxi3NW9X
2H/mAOtcax0CxXS75cxHo1hPFmJP4ldz4PAa6syrWOhkx5TnQSOKYoHFsFG9A2wW51HzwL6m3RBi
yGSPSJBbxkC4UY5L4uRaBg2H9Lh9iLtz8VZEdu3TkJgXopdNiFWWvWK8htu1j4zYhs0Ey089Rs+Y
Dy4g3aTOrqt2ll69BH+G8DEebcIXu6ee0lVOAwphv/kek2sGJjmglY2o8ArXXnm5vvPpqyu0M3w+
YUnKlNnsZLquMcz3XIrCcHRvOgI2rQLUCv2bS080gHmV1ByPKo82LSCYCvKLi7Qne+nL9iS3cwVp
2A2ggCMEW8nto75lWA1Hi9zQTo3nkKEDGMV8FBPilejAGGVKEoWLTbIB2XlUi46+ozKN7VvvJWuL
bD3JFpvAT/XU/huhVDfxtwglHAf/Wp/wHQ6p3vowmuHdH3T4q4FQPzL8RGaauU+Wqk9252FjAbF3
DYmVo+Up2lVWZ+fS9TapTmyFFl8ybuUwvA6ct447/vUpgefZRohengUMoULAzFTO/koClT0Ab1Xf
SW4tt2VILZANhED5SD8sXH72BVi0caeVhyQFdCa0vucMJ2BcbhHoagjzmPQ7Am7KXD+vQr2KQ3j2
GRPOYAcUGDwYYRV65L5DVEEVI+FqrO4F2YtuME3KfNe7j77glKYvW3JciZBOYqxofEaeLlI9RfSH
NT4/A2KgSRYGuUUE3J0N+xHRXLyRnD+ZaaC1DFg0kYL8neZ85cHkhvQkPjIb5lNjqYShY6oS9SQv
aSqYA6HfKkhcGWi7qB/Zo43uHWSBiGLLInwPtiKX/H9YFoC4Lkwvof8xDRu7mUCTgHWxzfA0pUfK
pXuHo5OaKkT9xJcJtEYo8g2IBvUsM0TwwYmmrelvYXHt/UNPDUGYPnUE1fWEZj7mFRB+S7Bx9NbT
Wyn9h5/TiCex/kWOs4ti+QHvcMqNwVrXcVVqN9QJI2qneeLlsNeitN35tN7QADmmRUZh8bYtDgCb
LotJYSPDOpAA7aSK0HJ0jTSLNfMeMRPJqSs2xJGci+LeNb61Vv9VgrhcuDVXlJA3PoRlxUElKZqu
rBzAXKd+00EaI+t78Mu1QvkweTSXtAwqeKxGrPWC6dRvhCwDMZEZTcUv1QUoDVZFhs4CJhKufQf3
2N7c0T1yrTNQcRoUbeubbiUAvKj3aERDSqx43nGzT8N1brE8I3XWGQ+et0ALjOqsmOv5G7XMucLl
HxuEdTg/aUgC+0+PyleLfkJEgw3h9G1BOP7yjQ5ENgKZ5ACWEBED+XZNY2+T8dB18f1kffjN1xJh
X68vXQVSlP8IMk1q4p7J3msrq3YNitaCypCmzqUBBtsWzxmQpsBaxrdAlXVdbqsJyQUXfQ2PPspW
0luaWopMLiTHPY05BBBYfk1OfM7sFxFc8DQgc2i4mTF1B6gLscJPBynLkE1LCHYcfsUEzIU4bQFz
5AEFnFtAti3xrOAc4lnzmBMx77GK7QC5G4KXqwFbjHoRMUjmqXPkkJ07ed1WxAuKhjyubQxbq7k7
LO0/xQEwfLLTZCMTE7xJu7fu36RDpKNntLI9XJiS6E5aWUeBFnKk+VxQ9LAiQ+vIy+4nZpDQWE81
xAz/TQcgfC14ZiSCmcEnj9M+Zrv4tMno8yyHgH0IF7A6CY5GGpcga+DHldEhJb6BYDG0S4bLqnY3
MkhKoX9zBGmHOMjwp8F1y/gXBrRInS5Jog6y0J0Gp+DQwSe0t1UwPum9ceyQUU0oPObOvBeS3UJ4
JTAimyNmVsdQC6vlOtYfPnWZPcLUjZ6QTT3ZMXmDGW7zAP6Fu3y+VUZMRXPtYdLlAtcbHY9zvmer
VsyEln0o1Emj93cTo3MWYKKJpKKu3YfihvbC9wTXXBwVTFz5NDSXci7mSiArUYfclzPCo4sMQLBl
TRgQUF0XfbFpJ51pekztOUZEyFVaguKGe8np16a39wgDQZQtvfr4Z0a+biZU0RPlVy9jfaXfErQ5
uUlYctuTNIuQs4r2jpbuRGAipZKo4gRNk1POPShkUfMXI2LihWLJ+pGP3YHGmAAc4CvKe0s/l4P7
g18VLTuAkR2fNWkD45Phvs5RfrSA7xFAZ9J4od5jI3gL0/fSayaSBygXM6geRvs6BGxzjM85XxWS
u8SboSr1F8z/eR7gC4M7zZz3WfrNNpcYU5kaBTcnj1xs0Uk1HsXAGmqYHZ1/PvBFCHpGJSeCkCV+
M3hz8kMRLRa4sEYC9OqaKT3hJuYEMI0fsFtpQR2fk42dMiKn4Y3/DqpCf+2gBcek2M6/yY7MxVrg
cQC+M+AvAYcSotwphygJZNmR7byRH6YP5zrLbwzyTmaSD2kp8Y6vovpcVm+ggjIhB3lMYUdH4SDA
AUfcXo6zlsZXdg5vkJkrMvGk7QbEs4TnH5BpISkp8DFXJP4EGAer6ZoN/ge6CqaT5Jvc0HcRAxPM
al5bAAHKHdfCg9IwZITUy+xFkrpB64E96MyQz+FBYzoMQdgHvzt62nsXMLRufXOmfTud++HRUScU
mgNSgumS+ye7OGceQs59hpWtwI22N/QzB7Q23+r6jF6V0bWWsw+bc+vAAm5tzlQRFh51xmL1DK1J
7z0FSfGnUR+qOo335JxRUFXpJpp3AVisxz0sl42H+mkOMvKt+f9zevLc/NTk+kH3Fazvg2Ub3Hvq
j6zjzMc+YqZPLZ59gzfcK2urM3UkwROTccvHFq7oIb/z9XGjZ+dx0p7reVgrMK8AgbDZ/wAbSMNI
CSzSDgO7FB8cYu/uKfyXcPKPOosHQSg5bxWq6SW879X8rCTe70ANPMAzNn158ouEyIABMYLx2HcI
fEPz1Q0Ybaw5+GdC5q9ygxgzMkKz67eZyMC8B21+CktjgxjiMeic54kOIYmjl/IusRwCKzp7L70H
w4UCZT/K9TNZ6WNL3WQn9kEDa1IY+EWiqyfYOLT6pkFXTHa0n8aSCcJq56dEGy5roq133HxdmZ4q
nzldtUwTKdDtePPBgSjsT1FBbCSzDpM2RetXkOdKQ6covR3rsUNy05Ad3jMWXs+IS+vbt8KcN1MQ
H2yUfI2NYGD6LpPHquk3isEG/5E73Ctx/Jgn+dmh/RxROMshB+UIUuGjhi67GC6USKxo3ucWF91Y
fwobidxEBOJ4+WfsL3kw7vOx2ElqwuRTa2ISr0J1QN4uV3tW4jWyiNTgLA/NS+966zih5/V3C2p+
5Hy0OcWx857ahsGYh85hUgn+CBKeZSAMJu+UoL7gbQDLzLv6oNIzUH3gvMmAiqa3T6K1BPbUKvD1
+Z9IBRM+Z5BAmbgh0KkT7uR5w/mz5RnztRqL5lPubKkwFm0+Cw3AYRFVd+MUPyNQElXaYpavEyIf
idelfBBmXsAqUL+cX4jrmb0EOYVcQLArIRb9+Gy0BMyHPzoji3ttL/Qk/9TIkruj49qEdM8rXgWS
UjhPlkQ6blKwgInhKL9TmQCZ2IQ22pq2JTWkFc8IN7WOQkqfSyhNcU0UcyWyDtf+SMEi40hRK1EN
YrSj10OX5Rgb/O9iv4/IBp5PosuQupELRlTaXbkcxdmRYPdGFx2z5qlx+JSlP6S4kFG6bfnbwAvJ
NrA9DcUKck4wE6QiFMeq2yKRDyzy9tmiDOeAWREdG470hVQIoqhFYlQgpLYBAoSFgg8eyvltpuT0
m63b/uV8W+w/nZluM2k5QX995v+4xtfIPNWZBiegxR3NPW2cHIXS9XM698u8aZwLXmFbXWdkLGBD
jo+WYELOerER5pO8f6e2vvUGrSeC4hnQkWqxoUxk3Fbo/B3UAPbz2QEAs2JBfjOK4ATrzlGuOKQW
vakfhUpP2A/N3B6dsdpP2QUpLWLASL8R4u+X5l3s5msaC9FDH6WJW5ZjQVYPGCtsqQ5FV8Q/MrkA
s7sLGsySsoVJyeJLQmVGFVV23a7UMBlzX6Li6XUGO6HJxlmzkzMq739asiAasgHg+hn2510ZKkpd
TBkTu2SMo5qtoQtvPlMI89dmfDcYvfBfXygtpEg3HMpEBagZzN8D6SGINGmALDDciVbRqlYphy7v
OE77J8c9D65DkoK/6azfbA+psYQeFB0G0s4+BTjwf5ltXoHcAhpCjLqiEmJ5paAQGpYD1jMNREHi
QXERJ4282HhXgG+KRqRHXhIgbYCsrWt/yzjWLTkUcqMjRdTN94AY8FDfe84fVM4FHn90CPHwwDkJ
HFIgfhxmlw+LkYP5wLHxFjb18ZfBtKejNsb7ore3M2VxzozBnjDE8WIUDF1cBxQhAomCe64FsGdz
5vxRhkpITEwRMuBIlxmHlc30q+jvYuy1KthOKOsU1xFLOTuyMWbuHg4VUgwQM8hK4eTLnAdUYjrb
SfZKoV4LAmY6zjzLo36Kyx3Jqx5pipQ/ChTC5dnT6OR0hZnunXh20G/8zKIz9vyH1S5SWxliCfpU
pzt2g6xDaVsGFKYjMlJSbO7gReyauudQuNmOzaejvJAxYiEDnseG5pK+WUvn5zQzmOrld1+BtWl0
e4Pyd90yl4L3A1/Fr5a0fJE1utUM3EMLyWvgFLAwl4gPSOocyeQgl58awgkotJSC2Cz2UFRRxSy+
iNsTvmC00QO/5PG/0AZ2hOdJzj4GLWd5XhRuf+K4ZQ5Q5fOtfaFWVv4hMmaZeBKAvggWsw0sVFZi
c+EGVWf6HqR8JxmjSCPJSS1Nrje/1IrnCimvPXH+Rjj+7Z3B9HBX+6CeC70ftIr0QmiwHDJ55GdJ
ucZfIt4HDpoh5yk9hZcoAe1CPzmJFiKlt2lp82WVcYpn4Mw+iBvaXc2mNq7CI4stnXnBxJHhsnKp
5uKQaDHtJW9RaZQ1OKC8zaPH0+OfeYiDCuz/AjZwELHr+F/EucIoyLPiTy6j9EqaP7ffGx1SxOZb
Wl/WYO0MROh3aG0Yi+efx2jAUXgp/WAVW+qd3tYd60dCZ+kxuDYlnv63G5q9X8GRhK8Dov1KbdIR
D1VV3Q8RMB1oi5m/8lk6/lUg8FBttPSrrze12mTqj8VcJek3A/wn0uE3CEZo0H5taIY6Jsu1h1Wt
QD2xEUXTWS5ChVwNLg79EECvXJQOUFtif/Bl2UuQJhahjrnHHTaWT8YSr4oZj6d5FWyGN9IRMp68
IYMXC1jJFiv2yK3bnSIhv0C1xrcwJwPtFlez4CIZDbRs34A+KHUgRfWbGA8GugF56ZQ3I0Z5zivV
9huLgC273TRUUvOkfo8un39fWqhoJ8CM/Ijy7EGeK4ekyeUlbb0AR82cygSv54Dh9UwCS4vXCDqc
WLP0KmQFjPaXQI/MNl0StRX7HX0p13Fp0IZDhpmEBk9XYVhl6hGWbK+YMDlN5xjQuQTjQrSlMUbe
9sMzH5bGG5VqKgz+BvPESJP2lKSXDn8pC5phQjS3XPlM0RBgxlmeFrpInmLV+4/w2L5TnToTr+h/
csyOs2PYT+oRqCO38N1y+IkEocau4Pjpja1huOF9mPyrOpwdZAzILq8mxN/8V7R54m8sK9wD/GvQ
zFWC7FvKK99s762cKrE96YZ7w6/lIaUvOPlFkZWCgxDszEYuQbhqiRs7JPx00Q5yXIpqmwXoLf7H
MJ4pdOqheKJxDDoewrEzj5V57Ltj2x3JW1xIP++Oqji9NwkZgdYj7XFQFc9IPUYu8yblsycRkjQW
7HkimRm84YDOjWGGbC48/CbwBRLLtjQemVSaIhW3/Ld8fplBcovmp6EHphwZ0cEsCDoVKVnzg6V9
QX56IEt4eImq2Yi0H1EX/E3/JbN6gytjCocxF0JfAnvii1pgr9BogNMas7nlSMZSgjzLejVqMh6m
g/MXDSqK0ljdQ73ADmNB/zZqMhWpsCXhJkMaJI+zsZEIMaYaFU2GusTVCZ/0MJ0ixpkxlLKxPFhy
xlExhg5wf1gtjHcB5WHmBJAz5SPCaxmLGTAjYe8D/ZuHimvNagkkTWLGGu3JTnERcdj1yaWEA474
4NKqZItRKxWbovs7Ag06zrfgE112rCB+BEgHf2HSdhPjzicTPT7k814PVk2IOJTh3nfwoW/8vN49
vBsoMf0DCV2IdtRGT5x7emEJmhJNQEciVNkiG/TbjdbA9EEoKp8hQQ3iDGvX5uRtjwSUchsqJqwQ
VuKFTy0FhwjPxmtvLVunTTB1vkl6k53g8uT1pdVJEAYKf8FTGfuFzjfpwt3KDx5y99us/tS0M01w
r/EOnW1UYP1dZ/ap9+r15KyZPDwJ2W8wqfh+nNG6QCtQkXDRS5SRKMgojVeglEOlMZVjx6kpwH8C
cUsZiHdWaMZp8b8onUtO8yA4a29xsK9xSabRDlJAoMe+O6NHuaurzcidNXwG7vJAOZdG7ldgH/xW
7dFEIOm4GyHYFFzveAVBykgCZlqMQfnJmepn4zZBuY52SbAfhB5jQ7U41nxs31KKyS9i3jSnpdM8
98aHSDYHrGjbuj3U9Tq5OehLnem+ymBXSu9pKoGbYvIaBiBca6f3DLOPvzW/JYTMNW8dyEXJurJy
dcJk9pxEzh/mlF+mpD7WwgG80wLOuJhCIgiqjObbx7dQei1VJxd6typSrDcEbgnZG6iW8XKIs6lj
iruGOXX+dHSHXRe+Jda9Fn5iedzz2EY/QR7w02TPFv6j/jCO5xZex1n+LHAJBDdt417fUhrABGea
8UijLA1dh6WZcowRUJw5nEIr2+eUZ9EpAlnm2/jYl9mjWZePAK5T98Oh2ur9wU6YFfJg/xkfzObB
y1D/vRIGxky1vajWpYlZRv08MyqeQdlIuwAx4mnrIvSM9COIh52+io7RoqoYaarOWNF6AHwNjdTG
Bncn7wfwWwCqmJgR2ezyc2gjQFJbLpoeE37MOdlxbEpz0xENBNVFNzthWkeQczDDfZK8wjtza3Zn
/86crsw1RxLy2lKNFeqJGXZQJisbAnTJ79uEiJElXRfJYwOoJpFacPd4hEg/TMZtZsXg/P8xZAtz
aGoNQUra7RuMc2mUb1v9oSE5JiCltQNdvrMcau8TskAmw11gmJp46zq3Gkg73LN3oOtQsnCC9xqS
13WCxh4sa9g5HCc69dxdSNyod6Ae45Dij6pdeRg+62NVnpWHbZBDhjBIc9OYpCXdbGyFrA4xkHfc
9Us8rdLsAVb2boI8aw8TUxEHyvAMRESf0FIzNNPLxr95P27GmzN/1P394CzbDl97MH30oPpR96AZ
A76hM0MhNCYzx3vikrTp02FPcwRVHbqGtUljAhY/J7uiPeHPAXq/oIvtWmbAfSQl9G701Ad/aCkC
em6BBO25ehHO14JEZEvc2dbGmqw1YYMhTPhCFuuHBtrUpi9OZ64Kgl+qljYIyT6DdZAY5ush9TeB
kz4AULpj8ceDYzG95ijSmsDz14wT9oMPUyMAuYqfqVwFfayYgQQG2jg7rudKv589JJNk4vF6Yhou
4OHMPPLJFf7nL7tG1WqE3/ZAdOZjjge9OVVo342OIxh6q0BfPHnqURtqAg7EHJk/SDluKHJ+IA+F
nk/HfQGuq3MddoiPajSGTMrJgItp8kVkZwHAFfqwNqx+L2t8bKZD2d4Cj20ScpVmBa5d9ME90cLA
QEb4JjiAB2vQNtYpIlolLV6spDrZoEzS5vArUvsjSa2bQAmdkB7WTMmjrRYPpRoJMSMFWnDT/sW4
tecO6a3Qvd7VNOet7zJaa6UHWCznh6X/6LAtVXlzRGjTqHsVOvtS5oqjoRf7HRgJYjR7xBKHqMEm
tbQ955aQ4cR6NSmKO58dBE5BuuIAoOZyrcmMMZspzVjYSDWAQ7+A0nIVVbRVlmHAM6afXgHv2P7U
gIAAEwsz+PoUZ1RyEKQBkdKdVlAfqmgrWYi6IA8gHaWBXncZ3yNMCVKsVIjYpvSdm5WPrhWr0XSz
o2BTMS2MH24q4Mqn0FgjDP316KLc0X1sD+bZAbYXtB/bnuHBlhKThK8oqQ+yQlLz5uAncfACIawT
WYR29Sj4il47/BUvrhfp9y60j7D2XE4OiZAmVYiG9DXGnSW/A7UU52ddkiZujy+aVm+mnJh735G4
h0KByoA0CheKnh/CVZzrCC3vNIdrkAgBjcyAzCYMPHu19Lu6u7S1fTCLQXIoPJupfjiSf8NJc2ZD
8exdP940Nv4xgzlolMZGIGYjsgZquwNNvS1Jep/Tu8vYdSRFMU2nDByNcclrSEV0hDS+0cMg8uQd
XMHeAxpS0B+TRGcHIWqXYL/PzsL+tmyBOuIzxg5MiiIyeeo/y0T3RwJOStwGAWQa05ezot73NNgg
mjAWyGtqSqPqUilmTN5Tfdn+fulOqU9JT1Im1oX2i01+1waDJG46wXOpFVwpqD4AhfX4pwhvy/QN
Kzj1b1pFTKd+JR4irwMmqDE3L9poCuXR1EP47H1NX1vWpnP/WBbpr7zqlJh166GWUtKeaUf2GKDg
cJ+0hF6W3GDekYN6BN0GfT0rUi9vHiqt1t2O0kVf0fIs7XdWA7JACrdkpUyYd4ivCXfaRdoV+BwH
X5uJaITvVQ5JQGMipXyj4/wtbrn1qSOQ88uXuShWA5Gj6Tac3/kKwvqIU+EXFIWiCfSaJIWE6J5v
hAycv4y8j/2rKEsErAohLS3OxikEVKOrpBIVzEChH6I2NBCS/s4u02NKonRNvaXiC99DXXInQ0RL
SEhUcGRSCClAgDBlK7MejWJ+5Hi68wGoRKJScqdqeLaoIw2zBDeAiSUXjI0tS2YKwzcHKx5b0kpR
rVmvDMtkkv3FKdGZ2a8h+M7SfhqE5lKmeZO5dUGkAlEr8g19vtWAFN3E5PpjuPr47NXtKjeLUwP3
FsCCyHuUn0ErDc9lEegzIZ+JnXukQAZ3eZJ+J+hL5Fs98a9pKKxQPwWwmrX2JH8ddN6q0NVWvBeU
uzm9ZDvRa3l8PADFXChD5K6l6BB5p2gwRQqg5ZfC+xadbRZ0pxzLlIeuJrQ/Bvst4n0HoB38U2Gh
0HKgPKxLwHw+lHZ2N3hnY0wABHrsRXieEhAxMmpLJwidBWxQmPn8OtwyaiQ4g6MxYCVzi3tEtoTv
ufsnUSiS22/Ris02tm+YnkewNgcNYW6cJ6j4eiKmnC46TPsvXe2mHNIiQ/PG5Ya8biZoeXK/l/7o
8KqREm64FbXiRvHvLu8e/oT5GlUcU/P7kuv7jhQRA9sXbo6qmNGHXJzqAV+JMGrwoxx7WfggEme/
ueQcRQLIOHp3PzpEIYHewsSl1165K5f1klOI2u4xY2djrg/B4BUCJit4m0iZLw8FrGV/skN/PxTb
ECrG/sEyKDaP5iIGVQbDt8WyMYaduOC1j4zDNbcueXSBQC8YNBRvvPsODXnwZOJbbk72QBdD5d4I
aAzlih4PWiH7pfGtht58MijH/uZqh+odVTtG6a7Bk0CCBbN7EBj4asdNNpLxQznuqVO+fAQBIrbz
WHyJyl5Y+RlYBjUl9kuS36xDXNKrFteB9J0SwPSeobqM10rMh4Ezl0qfkQn1spEJuV3FbMNTG8xb
Ld/yedYxtbbOjKAB7NaZIH3lh/9w+STo3phWWGtIbJoXPv0GIXaAGmMhc7wvfkQUXoLF5DIJsDN2
fjwe2sm5rw1oWwD0nAM6qqe1GWKhLed1oqk3I4GgSleO9fRsAc3p5fRoV1DRvOUw2fce0QvkXQD4
tzrXLGPqDAlxjZ4r6yxtPC28LAuQLci7nTGSoEQfzF3pDqsseY2yP2gbMH+gv4xEK9Vc6GBw3kQI
aLK8xbMpwBT7NrA4e65uot+xU5Zm3vjouECr2YyIsD48xPvj0bDyHbJ6N/0xWTQhKvFLUN7nBXSi
BCTDRwBmWOMBY3NIu1Ggvq5eBQTjjlqJHd9IdKwJzL39Bm6QDp/OAQtshfE8+xvRE13L9Mkcn3md
HpoOizcBqQwWx/ehzS6ad6dhUqwiH6QrSTTe+j0uGDvdAvRZx6heW0AUM6o0E5a/ZO2a4Gea+aSR
nsxAZIUQnzHPnAoIN8Aq6xQXgrI3hBzsI50BOkw4hCRNNN7ts04p7dA0V+ROliywyfsuwtNY9Zgg
dVFnVTT96jsKsaeg5OrOAYyHyzIlyjfFt1Z2/2zUvxwSWJwkxpja6P8fBvq9xj/nmYC3eiwEULhm
E4OkE72OghRQzGRPNua923iy600kF706gyZCoPCIjP7d6pDAcmX5xVZnYh44b1r9pEAGBpUKfhnF
xeNK8giHJhHPIh6Mo+gRr60oDSsujAayklm2LPpkoPIDsKMCRL/GPp76o0jscbd2Z0Src+3dDQ3r
qbxrWP4jSnTwUtIUeE1yKJrnsMXx7TfHEROxwP056bZKYw4HTEprbCjiOUM9WvyyJbkF31XePBfo
HrTGXgVWhFZpG3gvkNp5s8MAiaOKuWANzBRqKtaRx/Ba99UhrNDD4GRSdldwuR3DNJZxJVzJrF96
k8Ik2SBn1/TiqWdi4GR/y0eTMAabcTvLfJyJieQQavQ3AYKR3YnnWQh5nmfLaGLUuDxW+UueBmCY
dAQ9RTzDGUEDQht1SkugLtXqxWbYM9BUYTANAm3otFI9KBuU43iytPwQMCq7QoLcmrj94F15iRlc
txH/Nft4KyqDiBgn5xySXF25EklBY91mz+y5CQyaj51nNqUMmtK+0YSINSqEekGnAlfxbUvk8xMu
J5k/TdgBeLSNTnZBe9/jcr4GyydbHlSWiLqj5AUEMNdL6V8SD7N5RhQZCTZIIhG5gAkIJCVlLkwi
PsKWFtjJ2ax9Ty5cOsI9Es7I2EyvT/eZ+MMRMeh8qG3E2M7xH6/OcK94n/dWQlBR+SNtE8cES4jG
Y5XmdL7EGTT6esJJCpwj3DsEX0QhJspvVtvAmkJBPvS4ewmvqXYxFxN1ftlU6zL/SYv5gPCJDmPl
aYQ+UAQ0khHw1sOoe8unmVysKboLrGTlgm775toOjpWGz+KtYnI1VBYwNwHL8V8LLVfrIZwjxCm/
Dwt6gfAaz/d6WbywKDoeI7ABeZEsr5sFLSh9aCRa0a+ZnmJGxFORHG4zEobtwhfzMrkmpbGnWU/o
wD3F0Fx2V9kxtps8rAnLJAeu8yEYgMPwWLw3tYYLC7ViOX46VEqjMe88koeB4BYLOx6QF6dooT15
HFBOcWjBfFknjXUP3ERbH16kFfZwG/AeQn1TwWyAvtQL/DrpGyr4CGwqn+Stgkx0BPpNsV5uHVxS
6N0hjjkRQxFTXK0IjIe/Xrrlb1XmZGqgqOSizsfkXCOJR0CAI5d6ISbOTUenzjWRscFDhIC5/KI0
zzcc1X78UFRcHFRMnboC6KFdE1HggoBvbJNfrTPJY2tBp2OGqS7tfYM3vNZH/F2nXE8fHQnvJzGk
2kUQihFIjEMuvZW2O0+BRuk35ndDMzn5g8UxN0tHlpr77MtdQKx5KQJZNzpDfdt7VpM8Ht0YN+L8
tL5Fd1uM2j3bibY2AO0VxS9AM7KQ3DwkNI4mo+44pIka2oRhv8XIIMJigUPYhpOb70areZBvkm0j
yy/Em5in3/+zDIUURRoTPPSW2hwajfHGXcgcLB+jKJQPUzn8kdsJ8HVmOohFunZGxOJEOinu0JLk
7hbRv6p3htfcj2QL4DNGtoiIWJIqKENWfK3M/Hezre7nicab0T09U7/dfOunDAOi8rHdnc2ui6OD
2WdgJDVClJ98tNfSq6KxQT/0YEeoZI3POOiINtuF6YZIqGX+p7DaofVzG5JgP9oB9PbcllgTI5l6
368rokxnmJbxPDDvwrAzRsAz+NckCnFmGlgxP6N2IbOL0M6mfNdMKgJKLQAtmFRpkn/7a4ohUGb6
tZrEEZC3nKLJBHQnQWvfMB8HSWToc1uH6dYH70A/rjvnLhJlNIPL6+orp9aZQC17nYGGjhTt/dro
zVMSXjqyFELoYJHUaWxf1a01zl0X4zQyygHK1X2LqDcRDjKoA7VX3eys98l+gcWwqZtdYyP6+jx9
qgpfEPjHBCkzFizY3IabFbaHHt6QcBAkj1odv0pMh3CTXUfM+cLTgMkQeRhX3zp1kr3uQSx6MVEy
MdpmlHOvRcUlroBro61nFE9MAUEKj+eBsNP8ySsZdvJU7BboiNHuaaqG01T5Ww/n70SytfOBHGNR
ivPW3JXGSEqOgsHA2z4nZKXmF8sSxxaqe7XrkMGWTrC37XmvchPx877U/uLLmNU/AWa8iPiv8DYw
FqKI1TZgZ9tkUhWIDJoc4wWDKYbSPlpEDgJ5UCqk+WfCMainJJNkN2qkgGKdfrswfUa71ai4uSjw
43N1yJNjrWdIWUX/nGIe5VadU8CR9FuNcGj+1kn3PTQQrMFMWlpg3om1AtHIxDQsdVks9JL2SEoT
TDOMPog352rTnKvq/FYgIvGScSMGAqFh8ZQ0aEegPWmgRKcNHYm/D3BeqoGJ8rEIH2F5kH+6QXUC
I4dymVjRGdqAgJHc1Fdy2kGO46s2hs88+iwWjEuMndkhAT3MWbIfiAIQeUBZuhdpVXnnsqVrMKqI
zw2z2alOSXFLNg25LQCPOJ2uzO7Wou9y8E9T3t9pCvVNuh5tcqao3VMdUhKAEnybCLob7i4ldgmW
kzCORkqZUdGBTO2MsUithTwPZJRLe6qiAigM9h9CAeE77hsfT9zPlC4bu6Pzo9+lDh+1Q4AJN/8I
ug068oIw7/kFHps17JovUurwccekEoS5u3EUBv1zQP06pxPpVFdDvTjEZhI01HFSd8m3RlFrastJ
Am0krZWXnLpMDiSztL9kJXNxrgAloXlASJrp8LaQWMHGfJFzGyrZhvuTZADsLUtA1sRwllg8zrPW
u8aEZEhRPMF+poiXI04B2n+0IzkBhy5aTElzcYIbTKuFIExOkyn7ESJDs87APlr/A+jAN3iZ/uxC
cSPnEiuC64DGUy57/yYWn4b2RRgtQUjkR8wmOIwQ+gCjohlK0IHDrcsmdsUyDR4NKgIWJDiaxPDA
VAsH3qFTwfNC1TQ5N/GN5DUnwhnVS0zEC9oA/kk6qL30WQm3VGffVHg2OYr7YTugCHHsr0jbUG/I
w5YDLGXYUHbRtpP7JvN7FkxqkqQhLw4KbTB2g+hG+HF86KBCITNJi5sPo2qoD1izASXnOYKuxzg1
wD/CFfXHlEt47o9+eqn7mxAOSOvkRvaKbabRe1NBUGVg40b8Tm3QUs0USG4oFzrMzsMP8PfJpV4s
gNo8eA38LGn3MC4fLsg9KqyGcha/jgYGSLUQl+VWsF0Xa/ME5aLEMtPyC79dLs/JfoqZ6VTgIWzr
eGuYxmrZavT+XKG/gL2YCPPuy9KRsho/ArD0HLMjTQh2lIiIFxHw268ZywFJskb0ENkZuxljs655
RzG2C9fbUHeTjmnR1fpkWLvQuQ3/bG2W5sFhIEeIMyjz1waYPKsugVGvY+A5bMsF1afob2ZfYfXG
LgigKyCUIroIn7kIXCdEGJZ/rRRBTcEP4KyT+BvARRETxlS24yKKe4a20OmpF84avAkXDLh6qe7S
hfHno/5EDXT1nWDtBuYZ4qZP9b2izMiwuUi02YgBFoG83nwAvJEjhTeRcOWoADEJIWfir67c6qC3
cQuOmvhnx1YAQCiX6HOH4SJlZ9x/Yhn+X98IHZHEOrZNbqzijcYeIKX6Qw9ScMAsHrhbcKDL5Avo
+2S3pdfcUQRrMfyugtZqjT3t/uDlhEDBDJsboZYkl0A2qxGbePhgNaPu0eWcqpP0nA6grmnwzxWM
3j3rABJZCqnCuTxS2VC8zjXBT0BvOb2CX9PCpvCRn4LIS7u4BGI1YERgnn/LyDE3QzXsjCf5veK7
qrp568X3DnU4JR2KJzH24r+Gvtbnm1TDDbxdf2lGWCiQQnFgZNW7S3IiihqL8zoHUG1H5Ck0Dcsq
l9OAcvn/WDqvpka2JAj/oo5ob17lJSQhMQgGXjqAQe2971+/X+nuw8bu3jsDUvc5ZbIysyjuBkym
BNjQbwX3CmUI1Bo5CAOwJUtCu9Ococ3xWN5E+MPnI1fijVZ7G7VuD30LN6xRdmlObwxBx5phN0KA
05X+mNOkRuBvIzPzTIme485b6ZQDnvHjGD9Rm71A/xlVJPQnk2qX/lkGsFhM0N3XESs5SX8qXkeB
iacg7gqhuRFtDJzYfRu7m7pjRkNx6Hus1MIFQKHZlNytjLh5G7+CE8kSrkGFdlW+yggKivjSC7Yq
TiJKTqiOteNc7J0WZn2SH+fUOoivkQB69JEymqPSL1W0tlzKkGasKd9Gy9yIpUsavPhhvtfKj08W
ECj+4+kxrpjzX5NklxQbkdcI8UZscR9RjctynusLRgKcvWos/2C4KoZXoujH8hsikKFA2kDIAuFX
uHHoY4U0qWT3mREkdbuaRhjew7qB3sk2GtN6iVAYm6QQqcZonS3vpqe4SrMVjnOC+iSGXzqncKDm
chejcZYJNbMFOJOHyf6EtvfgSMpCqLFmHE6/M4LJKsSakmj/iIH8776anqkQwHMyzIqBCAAVoSPM
1tlXTUSPKADUz0kLdlDaxrhYw5x5RDf3FKgU9bAYaSoeDDgq1RlHUBRr0Kjp5NagbiKRFAK3RyCC
PxY59tIFd5MHnjHV9pJ1wDDdG3dm+kyFJWaNnsrUAUNTiDIRd2aUJTzolmgvITsDgvBTpRCTwwpC
QECSjkpEtVJVwHupy3UMp25wGXPC7s74ZiGftJMXG370zZNZ/p6oTgwMysR9+HdkKGWw1PVPkPzo
brjRizfKOpt6lfaOp5GNW8l8hF4gE1f/FEMiXGJoGGQ4D1Qlp4lmCXBKPh7ovRLjV9TfA5uah0xB
1BgzOIVusYLYQP0lU6Ua363SGo6Poo7bSwqEjz6x1FCo3v6k3uSqDe1TUWKGyzJK2sc6P2B2xm9k
aUbIGJfnDGwuUzSDJpEEaZKoO9o3P+7wG5aWpNKHXeL9RXQQ6v1GBHoIWGzmvCgjocaIGRv/5f1K
pgCTQ0fot87JZ+aax1sDElRuRcjs2W87jsfORxLAsw+8cSNzZ75NTbESAggawnsiAXU+NCbmbNCI
8X0DDyXIt3eXrzK+p/i20JqCEVrkpuTLZ/6uw1kI8qMB3Vz+vBQolOEOI1OpyG2pnro3mTbZfQ45
CLa8dJqpewmrr4n3gz5TBMxy3TgYeVRhkiP+A6iQQJCSO/VxCJk3w2FmHp1DGD2pSBpQelFjBsYR
lLmyWLTjW/XZ1sodloWPVsAKmMckCi3Kb+3FxwazyUxBigxBAnt0qR28VllA44y9aI931UfAIDth
c0yJdANL+hFOCvkEkQWPJsBodxn1EOfUNRkp8vMN3VJvPHDQuFg1FtJ3HH4gU2hTuu9nyBHWTQVB
EdZ4egAbNpxVUMRrFyhBErPMBKAECqtaqLLQWc7oy/BhSFmYZ9CtEyMhLubCEeT0ZfXJV9O1hBe0
ypsqP8Ha2nhwg9QvNYxwRvhhQt6nn8FEn2gw/oHlPPNkwKGoQTywYr5x4LKiGasf2bMnXFiB8S2m
lEROqSmZ2AsUWM22OOt0GDvE0h1nB42Jv1KoWyHcGfZd//Ko/4RrOEBtf7B0NKb1hrGVPoQHrpbm
KmJqIj+/Nm4a3oJVCqeqDo+JcXYCJgEwgnrmgPotddpVhGkg59tO6ucAExBmik/GfNZ6yYrRye9f
Sv2ShVDMMCOZEFu02bqLo+eE/k8MHhC+ughBWBFa/zWs6cCYkxOKnrmipLPwMrD1KzhYrr6Y5QTj
I9yU1cFnyNdUDYSTQ+40n0PQYG+Ox1/2CaXPpThhRirvM8DLw4VbKkwIqzmZnEtysBJb2zxjySwp
rOSqYX0KF7xGxudWOy94CaO16MwoBEiYocniVe/m4OgtI7aHfSJkYPRHkvgj7AHQoMnM0IdJVOgb
MmXuoGtjQVJU/KrtC8oyY2x3lcaxXAO0Bwf6FhV2j7uS2SHyDpIAB3omov8T0b2YkmI9JG0k3p1r
zax4NfUx8/t9jQQKRQKlACU8gQzXU1aSBNZzpV1huQ25/+QGn1Sh0kvCVIerUNU3j0lDrX749kVj
IF00yIMWqOVm+k9N/YrKCAc2FQj/4FYMo8NTR1HVY42Q5/4jtUiuEsH3gPgWyIT9jqK3Uxge88Md
6t15psSM060oNToxb/afCikvbSDul9z+JJeM6podFKwDgNPPkJi83LJVSDWNVYym1G6XXnvjA0sT
NKrmN8yGjNGLkE6aWN9lKSZkDlrzLzozYfkDG0hwUhv811A3UezFrItww1cx+eXKpfVvX2ODgQw7
Pkg5xyCfq6yr/3j4XGiXYjEPvjTvV9DUmfvM5EPOxFRbX2Gh7iy6PoYJGUrHwTOW35FWbhhQr8Wp
Q4ayUgO6ONIk0pJDb6bF56MxX2RqBTCtOs1anX2IfLzPiJA13KBSZJb5zL9Mo7di1vYJZWJSoDIZ
MCgNvnpcG6vsjRtJa5dBWOKPgw9N3dqHxcyd4EvSRpU2Zh7VgfDD+QTTkESAh3BIVS7nOYZ2Nmhb
UHAxLJQMHiAcQxvknupS35vNDdi7Yt0r8UIme7kL4a1EjEB+9hPlydewqcLVK86+CrggNkYBAi03
zoijChOYsKNXMJE7riWpcFkFAEREzjCUX+7RqaQv6O0ODhxdS002ZW0sWoKsWV4DjVVV0h1PHXUB
uYRMI6Cn+7jkJjubZI9ydYZoL7Wn9FMVEoW2xG/B6FYmO0ITzkrWRnQD63q6ie6fPGpQpA2YnFKm
NNavy9wXGERU0S7Va8hMg/pqjqGN2HsZvATEf+4OsyWjJwhyFuYThaNwB2LSnzWyuJCER/KWnw+V
JB0/Q1XbjxomFEAJrsiZWDVbJPmHgYe2DDcqmHkQ20h4IlIy2e0M501MQPlFmFNu1GD9MI5TT0pi
4vEOI1JO4VSdSh7yY0sNZj2iDczWjBVZHEI+rUgXMKiDqzezEA1eTa8BkGELc1Jz9yJ4dosmI4vz
nY8zGkgFFRwjJ+oqHXhT3XEeYZCJ+cNCpsHCtp3E1DnmH/LvBMWubSadMGtkwqgH+DWW8FDIX8Ds
ZRCfkQT75PveJOR/ELddijCGsD5aACgXV56rD3qsjdehvcM55dbhXY7NTkYlwbPT0PiKfirq7WXJ
pAZIfC10vaZhmh+9SR0utCZEJ+IjJ4hoSg/CQ5QrrTZXg85VSTTsSdivBNWaMnnsF8lzQYlEgOAm
1whc3OBn+MhtXMiI2TIOQKWyEi8WAWN8ehE5oXxtDiYnK8UnQGuNrQXVt4eGJz0nt3bkHHobgY3h
MFHnDVAs0/7E/GMV5/uh/A5Mpjz+faTs5fe23toDcqsR8GCFO4R7xRnYVHOJsAwl6AxsJsyCVbZV
rQsd9fKjdz245Oj5S0TT2CGRHPTwS4K0wtyMewBMx0mbOWIBZEnZFcxWFooSOde9wuQFjNRsTiJ6
GOwtdXXl4QW+sBgdQyXEwF7dsOYjG/aq/8bEFRDNWFDusemHd4/16VEVP/+rl75EKFmVnVqsjTK4
iFxYGfrFALdM5ndrKdkdUPed+8OjZXnPehSNBTWPTetead09IS11wz46DH6EVPEyxZe2xkaeTVZY
agP1m0sjwWtqBZNiJDTRqmkgrhVewa63CItgDaFYzrZhs9sb3JBMOtbTl1zNIn1B+izdDOGHAQZk
2ZMwCXSIu1Q+UYXo9kn2cmf/wLcWE0zpgvVxqIv8kRngFvBCg9UHHFYEK6szdn1/MnCsEXlaAM7F
NRe4WOzDtLR+OKV41JQxC8UUeJPMSINxWEm8I4or8c10nhr7VdeQpOAkCquAMk0m3hn6DYb8HmhZ
8AK1/OZQcozwllpEBmn2WtQZdbMQSyt4yePU7SWZj6BtItxP+Am6659qGLaFw+YF2mZtLdQpWavY
sndplesr6lv2vTfVzg/OTa3jo8PYi6UrdBkBLIxepEIVHlwyc7MRvoRvUjso0VZNDNwlcDRhUiD4
MyW/8OHCK3eAUCZ1PTu9kPjnQAk/wwUXCr9bVfrGZI9GSZalfJgpGHqdQP1A69kLs5eaW2rdoQR8
AXgR/YV/HhGB0ywS3ijg4JeXIC4iPACtkB6dpNsF41I4K+IJZkB8JnqFKwf91qjy6rch2zpL75FA
ZHgGRiKwuZbdYxvqHDhQRR0pYKBIKYuJ/AvAaKv+mi8j1Rz/JZmknmBpJb/A0y6wLmE1I+em4Kuq
dXIwXZLPpcOQYYULuZAXaZKXtR44pz2VGgPPfR//yrmTvqm+0onRbofplhmTZI4M4pM01VGAtRAC
xGn9cAAGgg7YcW6qq8DfROGing7lOJ0mpXyKyoPJy5GpvOneW1a8qBH2RKGyHyoLW6EWP4Bma1MD
TzpW5BAbwRYYnFFlsgQNVMGN1znrQGKdFiK7Q3gYQHh95joWZbQN343VxHkIDKLcQGDllcVMki2o
raR9VikJBty05VHSzmsLNQWm0iOJA+y7QK1AIoBwXtofvcZehjQQFiewKClr3buGuKTC+ERMB4KA
so1jVMOrsQVFT1n5EAqolWn6Fm7lXkYpWOIKgMsL6HXmXXSVP+GofMZAVkGRPRkUvzK1J69Id6oY
uHfiVpohQ2ihwXe3nB/Z4lgzq2xuwFC9g7VeYjpiQYkSywObb/2YYdBwiPGXQKegZxlts0gqoHfw
pHMG0hXqgnjctnCQeIVyJULXAKY9xilWPQU2BjOBk3Eu+EKIgRhHk7oAlJJOnsMEqgDJUjIT1gn8
UwyUOj67AreyxMeWmfuyDtv1zV/VjAVVA7MR91ICOYM3QEiduDHmeJWvWlNjwd0RVozlYhhCNTtB
UFY+ZyogQSWjCMtrOF7E2ar/gx0VsmOHxccrxUvZTMHWBAjgQK0A03zImNRbiJAephh5TSaK/Afb
5KXAgly0OprXAhCQTGYYcA5e8FSSOkIThVtV4zwKZUmY5VSOqoo5DrRp2m/eCBgLSILHwxOvthGY
jvLKBKKu+mjDM6ihlwncAbQmsyCH2w9UepLaLB4O4k2gkbN6YCYwPamZhpaeqnhcfW1io0yJSx9B
nAmPFU87iFwCRwks0NTsCeCLyeiE0g39JchPRGgKHRzUyvok3xwelRuXawMu3OQp71xPle8Xg7zi
1bDOqxenfaNdsomqaIYas2Rh1Ns0e3/9D4MFHQYXyzaitVGxPELJrzS6bvSAvaAB7B3OVdBVW+no
E1hPo7MW1ZHLFZcjKC147kdHWifPHXYy6+B94j29tNMJAjfGC8VOStoHLcq6Si3oGc9p+lcoweaU
H2sIY3YgETKBVKDfRGSig2EozCV5eQIisv2iYjVl3ASA8eWmq67SZg0otpqeeS5zePqXfGKP1ipq
1/wlAA69fQU9g8KEHkH0IL7zDEbpUmCJZsbCkanb6vaeFEppXpIFtb/28I8DQcxT7V9KZRlLafxZ
ZnCVijAHalisNsdkAojmC43qnmkwl4AXKXARQ70Aegx8dUCREX0RLpZscTpJXuAYSdXi0GiHSXjC
19jVDpSEkr1Zt4u8kAbaqrWzdMytSaihdlUHche7R2AYthFvmHNaPyd0F3xCma/L1YY9CBIjHpHi
ThagiJeZhJ1aqCd+M6XYCHosNv/N7wCLQvQZlaU93pxcEnVWb0adPlHKq3hJJDxuAlM14j5NCazr
DCw+MI9xXDagwOWr6VxwRDTp5tqj22k7/oE4FbXRodbHpRQoXEsjPPdVtO1CLOnBb0Nsew23eiIK
6epIMjIOpnoc9LPCa3Waf3n7pDDBMHCbgurJnvG8eu3afaL+UwZmzBFctq9huvgIHcPy28mfvfBp
Yr9wnjxX3pEThCPrZxmy0l0/mzhfZv9K++54z119BPP0CaJthjkA5yuz8BKts/1UWQeN1UJ0fEVH
2cuRTKBTg8tsYRpj/GwjS1kOdCxZETzDR6CFwEWW5TJouLfTEKF1uMYUwDSXCU6N4zmcMGbFC+gx
SKVeltDdIcACfVaA2djaISNfdfuItiNUT4wX55NknrFrFkK6Gry3gr3GZbYPnDc5/jxIKVxEiO3S
ISOyZrpM/BX9Fd9FvBMoAEL40oACNfzzyb4N/EB+Jagz8UUhPSFcI1Lxi3NohEzI84PGapX0wBTV
x0G+a1GkYLQhSJ7HoBHsT7zdlAwMuocjUl+ZKXdwOPgVTvzloOQmjwoESnJr4ZtAT5CulogqfByZ
g8k1x1OATT/ZhRaObsxGXAPzR8PQ1LvlEDgElsrmU5zAbSXmS5BuUlBe5ZJBeU8IKop3lGxleFif
Tr+yG1HuoQayFQC7CeTBjBn6FFNOjnnVfglfTwjXZvclyjqx0+WtzTBHanCrJlUJpFtobCDJJGBi
ocwhtPYzYPwzx29ANwq8MvpOukDh+clD4XQIKDZTDVJ94EOFgIbZiPAXZUIoMg4JgIJRgx8oH3CM
H8bi0i/pjM0DxB29Shp1IPtAfmkw0kRyNj4cGeldQso4JhdKH/9Ro3wv3yrwwWoYcQFpguRrUkwW
jHIRbHESoIE1qG2E4ecjdyHvGtGvnCLqGN387jyMItVVrjDYn4XeoVNdun+F3TrC0XgxXlu81q1t
CjY2PJUGwVd7dsOriQX/gFB2zf3EBqSaD0oBgQoVBPgNdOA++sA3aMAdhfvAiC+gMUrKbqlMcBAi
1l1u+RUlriRM0ITXp8FCLeetz/IiYZag1+E7NKR6yH21R/M6blU2NynJPgs+TaiIfBeGh2P7x0ue
+ahD/Ku6YAhASyau06lfUKYwQ4r05wb1HUMmcTtixAA02pEQ/Fp/kbKNk4ZTEWTP04DMm7iDsBpq
LH9QxkBNxjLL3jxoPslN+ZWmXOpgO8ZVt2SoH6+FkStzf+5IqIQnmxwLBSCiuuTqVkBK8rIRTE2m
ti5VfxNaG3nyGvx0CbukxiAB4+MPAknIpIDBMnHRoQRmMw4lv1yUkmmTXr/2nrsUdk/r3VNct7kM
wNQn6b/CDLgBaD/2t/MwLHrf21QurmC8C58KQbhxzLf46iVESBnr5IR9GDpY6kq6mDjxNr4ECeMV
L341C3xvYQv5PUaS9GhAOfBEaYsGr1sMlC4+e/bMFZ6gavr6WD5RQUcmX04kUIlVonYVs0j8J+BL
t5a+CF54z6XK9ALG/vzxIMoqV94K5hsni4dGIhMvh4EhpvgfIO4hfxI/OPwGLKpE1/Z+EbNBRF2Q
lHwGfaTQruU4CmKK1T2ki/ZUUzqN+NbIsNj0px2vEVd3tb9n3XTt1EPYa1DC9VUswRY6c2I+uIMR
Zb+JH4KLDACn4vpKg5kIrZCR28PQwgTJl0kdQkLkBwfQcblwAsUY6Ev666NSYaeDgE4zk1rmfyEc
NNmXJE65uRNuao4FdmEVh9jlltV/uALZcDuNfGN5HCLp62t9/+CIMqPgIjPBJ+bEI2R8kjLaHWfF
HnAH7zT4VY12YcPE3qaxoUvVAIdppOTuM6vL65WLVcIATbFur/Av56FemxRYlJWOzk6vtxkEqUUu
IsUdbqBBc26YicnvDkyEM46J+B8SgoJz6bMQGZ38ianF+OL6wHYqzSMXEj72W5vQD5sa/tPwrygp
o3k3YaQJw8b8F7CZJNlrt0n9LonKxZ2yTsOnhmkRF8Ip3zOthA7L4ucD7aCcc84+3QIx18q+WE9F
NoKZ5E6Yn/I0qrtbtAudhopcRbFGY6B7p7nP1h+z1+9sB+2pTu2XvCZwoKPxFfW+VhL1sOyfPszy
onffcPrhPUE/AnKXa8gZkjOrids+TkJ4NUx/+PWK/QboLxQoHhibHLg8SxsGqQ6QCsOO9CinXFRf
6ZZsJ9qJ8Umrf0bYEo87HAsjQWYXnElEGNJWVhTsFgTIDsechwiDvKNYe2Zbss/Ipv3S5vpPT2hS
TWtRcReExvT/NlzEXVLbNa5PF3Mk/gttkQItRLHhJvjz/assLJsili9STUG3hUUJMuHWAIb6KXzC
4oMPSqPROizvBS42oeaTOgNAHGkcxVvBiE9AnpohDre45YADDdqL2NuBw6E2yDETpoEj2l2rEcsE
yDmsfmQzNyNUkizVNnyCPTUj8wnlPXXcBTrasFoHPfujn7voDBwp+2Rlgmbr7SbsgBnLXYfkpttm
/o8Nz9NA83yYNBrpK6trNAK4Hy4btvgmiJkY8ePsy6L46Cm1YKdlZFMxfxQHBge7W7zSkvkS999d
DOCin6FisOSJicuIMmM+e7cILQjsVxmriq34sOR3eKO1K8V+AR8CpI+AdRWJylqx9JUzRukfKGRT
WVklvfp/0R67vkUAdEUFJBUa8XnYkN8B7i9N6y5qLDMiGUrPM67o3/EwssmkPrMrm7EOVJCeBXy/
DiP2SmaqtAgGDZzM3xi0y0ytxlnmcQa4hdODcLVUqr94FIzE/4A5zExodZg74r2hDz9N/ezG3ymf
FtuKPZwgn4K0zpns6XsdcvdrG7JgZDkQ/7D5AV5bjJeUlWnyJlYw+buoZyo3i5BCjPRFTlCz461E
pCqXAiSReiln+taT5KEPqthKV172JLTOhktBjQlJ7TRPzX4eOhFiaXI2WQqllTBy+Zi4SQtqhDkS
9iYZFG+SF6QOCHkyIW7NT53aSZjkwba02GgJW73Chrtal9pJzqvQVJW4uwzcTxKm0ERIxrhKI4ui
P/gHRuhN2wo5zdx+Ujakypn2Usle3ARfeVBVoDHkEw0Il8dYvypYY7QIvzX/NQ6VFbzz2Nzl/Tkc
35AZEeXBGiOLX6mdpn/MY2YVmTnF0rCLQ1Ix+uxN1u3UcO2HaM/fWApodHeiDHfdzP4YVrRAfRNh
p2mj9l2rwx88ZIJs2TkwwTCZI92HEyt/q5X+qoxSGrMedM9FgY8RmfqOTjDPYt4PRl3xT9fTCuHP
kDVnE/AvqV79epdRGeBOEr2nrMxC+EsfVjDmIKk5Mn5LLj7hacy+4+mjCNjy6D3xJMVAih00WARK
bclae6F5yqchonE1SU/8fx7qkwYaKhru/pTRvOU9/C4qUBnJBzeLmTSsVrI1xwXcPADs4H8RR6nS
4YfzewSawxSDgpkgK+c5tk5tAA8FjyYoQYRMAMkE0i1sfe5XyhzLVjpaZhY123D3lyakbaz7tG0Q
LdoZOeiS44FQRqXfnRmRSeyNbFjLqO7sfYMVJeU3gZLuhIkJTA+hnpE4hfvJb+NTsP56w5yMxUUA
7jTQDPqIr02z747B1cFVQDikA+4cjnBxxJGA8C8aYwN0hqSkI2IzKbbsBYmJzAwANiOjMa1P3/h0
4q3mvUAF16Ah558+Dud5ifxea1e4zFTxnxzJvQPYH2ZPFespo75jjpuf+urKNi2hLDX+e1nnC8e8
ycwR5HtgN26O+QrfGyAL/rFscgP3Fj8vEJsmORg61RqlINTPjI1GFOFCQm7njFEunp/bwn/nIkDG
LBnWR/pfNT2PJHAVOn+yHuAj8AWpC+qqW9jOX1KS9mOj63b3bQjEt8U7KG22JvKNbK0H1P9wqg9F
0KKlRxEJDXXsFahylzAMRKkhDc//FWe0mYNS4Yi1TSC/hYfyp28o7lBwHy3eeeSzkgShRrfluxhg
bdRmUrTQ/ItTmYksiFITsJjTwkeUJyA1+MbhbEs+pS8I+8+k9zcDJBmqCYmjgRM8gYdAj89DiJLg
bFyQMGhxEqOaRF4SIckmvsSlxZYwjLoZa1JTsN2BE5wDTgv3VqaXueMuTZTnGnoNDIRZ4cvLoS7C
niFC8o1wnvkv1lo/+H9LiYjEEW0c1UKYuJz5Y8dUKEov2KHQYAkfTG+fNXgYbcey6W04//EHKRaI
OIIJE+5TKNheeNTyV5mVki8RtNoYXXJIC4EJ1LI5qcyuoofcaOszswM7kd6HS2dRv1OBCnOKbqGx
r/14wKFMVb+kJk8YnCn/6N5TegufXIUQFzZJdG/yM/YhVEK8W+Y2av9jAxXbbE8D3jVznPeOBtwq
FiudtX9WSAP5GaHPQquAE+GT9waHBn8+DVTU4UNy7QkL+KoMAQOeENUAeFN4r0vyKfsF6Hgl11Iq
Md7UIrDOWF+lUDI888DMvR8+ZYIaMfdXsZ9mEC8Ipg0x+TH8HRL4/DRz0VsHO1R1WHsEC4/Gyrdf
ENcKOwLQE+gXBMIHYxHCuozUxibbCjuP1ytVU1t+N+w+jzBkV95H8y1AEHaJ2YksXlg8WdlsJOMq
3mVT3GkY4KzRUqixsgr1vxpTcPH8DudhJSwnltOxw6FwjiUtfd2+01XRx0ibJR9ymu42Pnm5VeAP
Bsfkg0pldBnNcvNNRjVtpDIczk90XqIP1oxxK1hbYWebav5Bi7BpB4NmL8QHCtwYZx9dLPrGG40G
nwzwjzAj/FspJZAMdlQlLbuzXZ4bfTiBII/OSs+qiv3oP7fBDwS0wrpLdW2Ff7Xq6YEjWzdUyXAp
ADswzGkueaAh7R4WJc7x8l37/qqq5XFWpksZuIvCz/bsA9wLKlbiiVxZsD81CIDf9tgtW3eXQZzo
lW11n2rYXxy2pJieg9l6it1DYz4lBiA5pBLHOrkwk/uXmoprdLFbtNlVc0waHd7n1lPFH5Zyct66
WsiMFHfKwV14TrCn1dTf2Qi9yvMICIOWdHgrY9poQoe84b6dvotY31ptcyF42Dg4DJhhkBd1IziW
CNShxG5sklXhvft0+Ramn2iAffzKTEtdOpqzdSgD/zbFLwO/xipOJSwc7gtiWXF0ccv3RjM2mD3s
QuSjER0GNP1C6zfoAnMVqi3yQIiTHq+ekh9pVF1cS6oGD1d2F89lKNJHqNaIejDiKhkLW7wQRpjw
L9CoLWQhKdG6G1/YDropFCS+s9iHdUW9Yuks9k7F1m5YE0DeQuoR3wCX7etgNnTxKrYH6qswl7LG
PVgl4y/ua0KjTtrdVy1OAZ0DekN+8PdxWxzmwGUJCNpDa21p0QXbwTWkGDSFNctC5n2T/HGkvY+B
KJlwpNX4rI/fJR4TIBZng6+Pb2vOqLPo9GWLnPA0pfew7BZOg8inePNgtuZ6vOm7vxPGCm0LWeBS
TkTyeV/R2fLhBBWTgiLhZaIn89jJQa2N/h0fGHMNhglMtjACcZeCdeu9JQBBtvmZ1Iz3/fnsVhfo
nksLyCLoxk0HEisj/4TQpOlwFforJPO4sheOwx6dQnzDIDxweEcKEEyHWQTp0Qzk8NyKpzm9myUO
rliyuiBoc3mBg0xt6qk8OG+n6rdMOwA/+Thfw3y2tHkj/tos4S7G6J1RGmGzSdgIP1BRmQwlxvyF
3wGKGROG6Wfhd0he1118BqD0zKfi0Ymlk/mEo/aOggw8VGHQyjQZljE8HCmUmfRQb3AKrIyuN7Ao
Q68hE3rgMPoLhsgM39nwZrFMx7xhJhijrRfNf1n/0NjD78UfD2WqsLkLfTXrB1oJ1gfP50Lsq86q
yWYpSI4OKkrcZ3FHqTitMudSce+QlhT3NFy4fuP4X0DF7wL7F7qznU0fsfSXQmOZEhGsqtx2dJx8
q8RtIf5/Tg49cAT5yN1ReVnsFeMpWCzhDacPDaJT3X5VzrAsIl/4LVw2Ab1TgEqLKyDOQhAZkoZm
iOLAAfdqivwj11L2HbLqlc9NwORxYSd0M1n1hM/c1iZQOuytflRAHrracV8Ndx3HUy9TsfFiFahJ
h8nysfJfNTWS9OinMaOHtumy/m7cYlwtGN4wqmfbd7dp7GyAeMQ/d+xPShRjwHro2JzTH4VsM2z0
Q+Ua0DT1LeqXqcVnJj5mti43GGepcTI2zHK8AeoveS/EGpqlv+VVAAeFLJAehxbWxAp83SdcCmVP
lkBm8Yve7HniPEdysIThGRFT0Y2sa4je9Zr2oPmrjuyAAf7xADpdnHCwtmaBCejqSsnfzMl5rkBr
ZFGT7MTVLZIkngIi5siqfGGO2VId2SL54JXLj+AooraC6RlReM9dD+N2w3AIM/dF9sr2SMh5ALA8
BdmTmn5NDoZAOZvccBFjiZ+s29GjYK0Vf23T2tbmZ5m/1WX1POrDUcuGzWx8ApZI2sgx/BwkVGBs
2JnO2orSpwfWg88p3JuYv+6rCFU2Q9YsZEOhCBbkSnHzUqyXOte/+BpMjiv0FyhtuKPJAJjCZ8ar
DLYbwMScfINzwDnorF8GHa52i5lP2kBco6vs1fhPGQBXe7KBR2V865kebQLsi+LNwVlf7Ywj5ZIY
t87jFUZ55vpL2S5i5aRKiAYWSVG7uXymgTASzcprqembJu/XVgxUxGK5gC9m07vV8/CiwuMYsKoa
AH4hkQJZczn4eFWMrNOP3nL84PXyGAsLvwLHpIxwKUWL5scNtCPypwWs402jfWv63R3EfTHYzplP
TXuzEmgwkyPLltmcBE3qMIJzxd6rZ1qXEs89e6Sgt9xNRuOoAizAsI51c1eF6luFveEQfnWgxLNJ
Yg1RejNyKELqinLN+xomgB4TtpqhbB7+9ixddPU7wmM1ypbO1C6E+zb1p9Jl+Z32IQtA3clYlV20
nvFOThoNg1EqWTxcnUqnkPu02vy5QZWIUbqshjGoDWOoDZZibzP32FNF21D/NDBWfdSPQlvVYaBo
IH1tizdBJXKX4JjaB7+2AOmexbkb5EcWAyxxetWH/DplMI/nkxAg+SfiqzuE32psrWWtTMQkfAAG
NmTU2SwDqTzwG0dmusozeCNXW/mlJB2ObXWB1OPjGAu5sR7uJagHzswBJnHM5WgTwQpbxrOE9xxC
Op0I8kj+sh6eJWSF8Icm5j7EpwZ3B9kdKS12pCPl4HiS486W8zdk5YP17KvfrFbfT4RhJNJgVNbL
FEM/KvEpNQpCbfKsG/3xpTefYw8/DIeRhZp/94mBCx3VPmXkf58amd1cpq/tQLIwxbz7YSJO9OqL
fcKtyrSjT72RJAESUMRlDFdKbCGNJPiDwcMiwyoSiohSshKC+AQzzmdGDAfL5dO7/AG3A3S79l4G
s6XewW4BaOrqT0lCYa0cVRssDCwhCNYQAMyEKMBczbVXQd2xTLZfDdnFm+ab/Li0jw5GWtzdsXtP
bWM1ZT+V886uaLrJa58zHw+oqIH0SlwlLB3yH+NVGpVpkncL9V9TTyR2HblpBTKle8WrSq8ull4j
f1PWBWtMx1LJiSxSlJ0GMd05r0OCIAhBmv8k/WFw8eeB65/Zzsp0337tzmUFgbZQsATr9WhrVuyP
UM7467fQ7noavXI8OudHJiWKgW1U9Bqt0247fGDZIUKnw+qO5EqWkz/ki50m4wEdt26MviQeDtUu
6/YxJ53TJlPz6kSRghIWMUNI/Soyn4HDJdvkORbryEY4GW+h30QKWbBl246z8XBI1ltGpSzSuWNx
gvEBFm74xTjUPUzeAFPwoVID2N0aLxsenuJeXDIL/8KYuJGI4zLcyt3mEwQG3nOYoKDsPsR5XmHj
7QTrUtZU8YKlZpK1uKAPnHVMWVYcrDlHwGoF8gCg1tj2dmLDSp/kO6m46a6pkyczuITpc1DCU3e+
+Ja0Zy1E1co0d/iL2cCAfGl3vPjzE1VWm2FnADJHqflwHWACpt9JGOak/ON1wWeUdRty9mVLJX7c
AZuQr7InGJiT6sGJLjVpza64bFgrLz1141FJNECXcJjYfSG8G1oiK8l2iWouJBGxTKAYc8Ck5wnv
pT5892t75wjTKrzLcjnL1i4EVbmxHHabSTMkcTlWBWlKo5f1IMjwNGQE5ei8uoyj+xXZzEtJYwaV
FzgLJ5adYuJVyQen2gz0C5lLwpIgbWjrPcg88C/tWIePcbL8Zpf4/Vuf7MT/Hu8iy2SiuWaIvKbK
Yh/EJ/JMtDJla2+HCIHqVO4oBgtgocHo1ypYS9Xtmo/HcB2Ug1eoIuGjBg0q5MrBJ+uPcaDDRIY6
WxfxGbXEyYTLZVB9eEm0cht93yPw52TIb7W85upB9w2cf7LsKQ/wDZppEO1aZ9H7PZDoC73Zm18U
KJa2UI0gVQ6exbrH4cgPyZAR1+1t7M29Ms47w0l3FUNWg8PdRVEPqnMxq5dQbd4xoID/elJYNliB
FeFOApEq964V6oDSxKMin1fGcLc9fWNgz4MM/diO/0rae/6cnA0Nhj5sK0hgsqcD9Moi44uUIEMD
gBJ2BJLgKPGhDMVbNwPsWBYVp2p1cYlqbvre2zHmnxx3E/murDUVAxFgODDSNYNILpxARhNMWOZ0
EZeYI4PQh1E/xX/ZXWBnUcshg+lDl1YScUBxMbnVSZl/qIn95nFUajP9ylEGtn2/KuInjXU+Oqhk
yhw2BdKzqdYm4bhSBMszVx0cbg8SRTjFwgQTnIP9oHI8dImq1XWK38TsR+91hjqYSrKYM2FJqr0p
J3pw6gcujJxXkQZRDXkTbsbaP4HNkgfN+bMzfMS39yTuj4+wBSqvzePF1b2FbG606NOaUKrMcgeN
TcX2ASSkoM9qjXJv4nRbje1W1qC2Lfh1MuzZ7HFnBep/7sJlRkv1UvktO6eHH4MOixIoAt+r6xNi
4selJqCRbK3uRjkhwim8bJlwZsuQjrCM0bGXJ+lGxP7fZjTJSWGjTAlxrLxGzWdd+fswRPfctcum
+6ltHIT7fhMU7xb6A/F0A6hham1DbFDxrRLHQdl7bZvNQXlOFXftxTFOIjkTTecZbZckVv6KbP+e
GgdzumnVo3TweeYxz3zSILv1EBAdRPL5uoBY48PSFNrB/1g6j+XGsWQNPxEi4M1W9FaiJMpwg2CX
JHjv8fTzJe9dTcz0dJVEAudk/jbpbQLrPSC9luH4lIGZyzMknhaJmTO2dkvi5XtYbIW8EOB2Jq+v
qTnj4n3DDFqjaUVuJ7pEgHDu3Dhk+fd/i17bGkIeDZ4kGgEx8C8IGYMbFIEXYCJpigSbG3hFSemf
x4fDQ0SF9DcYkoY43qA/Im/jwg2lwcIg2Chm1eUQbwnSEZ81FyuUEaPRfeR8B0BHzksqRwhik7f/
KTQFVcq7NMfZQKkOZ8Wgi5nghM/CqVD2/XlaLDwuSbvL2kYBZY7ohn/BkCFa4UXoABT3BEAJF1EP
xi9+PU4obiCCFKmHMx0MauDGNLeMXzDLIlnzOUydC+MTn0qffKotmqX33mzO/LQIaQWw1+Au6sTH
+YBpUHkREbVIj+g6CzY5ZS1P5Ch9+x8BByFo40MchayuWU/qS18c0EuRTDVzv0DxENOXpwhFEKM1
32JZ4IyWXbjFWsRtYzg0wapEq32IIcdoYbjjD9EQAAaKTGSia5M8fbgOWSM19pS45YYv97TTiig9
iN8Jm49ATjryO6Z4eO0bjoQaNeB5Is14ZvWZ1a1kSLgOwboMZEBztblvVTB7Nl5aISThT0YEXmV8
Uyf+I6/1g8AeGjDolKMmbPTX8jyqzz7yC0HBS6T9NVSenSj/sYI4c3gcql8ZwcX41NnFuVm1GT2T
PbJGX/ACabS7Sn1FrUngQQ2codZQooA3chs0wJFOOaNOgQRHjF3iBAgi7MynJnkO++cU9D9xB5oI
yhXA6l5IhlbZyu/DllnX0wfk/ybENeGz1QpcOuZSpAWtRvOvSALj6GPkp8gJm53BRrIc4p20biZ2
2jext2b9eoCG9gkEQB03sd9Hace889nrxrnCCypJPQ82h1hYad9+VANGqGJ5mtGJPVXvtuoR/vtt
I3ZOHXvHroIbSgrd/KonyNNeki2K4FZZtWKtGEeicfJFZHxCKMCuLp1Qg8mYXjJe/yIsgCpRm4Ul
Ry3vIfcOGG9VHoeUNXdgvCCpjfdnbNYxmXVSUDYRPuAzP8nIZ1Y+SXQVkU6oeOOXqKAeRLMWpkPk
ORuloqmrEZGffH5iusxaokKZIbomXjporrnWApd0mYuC1mcK/Nesai7Zg4G55Iax67Q/jzVFKhRm
FDYx6dLQ9AV6Le3iFUdvHtYJcjRfAOeJulQv3JQVmuz0WEfakdu1JtzbTpFovUCsgvD84w1zhndX
P465c06JHyLSkNHJA4c0VYqMC2Ojt9O+c6Bfc1FuILxVV70Cy/LIZnUJf6zGce1CibXAjr1lLFPY
Bq/7i2gvEwNuuOymTzGXyWMohPREXexsWxcnjJcuJjpjlin6p+Htafh7G/cLuoQ1RnAUmdrkQYUX
fOgDYYxkCwAqBmvM15Iq7QV/c/FHWsUK+g53kEw7CTuuh2TIR4HYTOpqGPd6Q9IvO2+/6/qASEck
/BbGzeCfViEhUrN1M1ZvXdXtkGhZvA4Wkgw1o5HSQusfrqNoP/NR+k2XPz0SIMHIuvLJto5eUF2Y
/Wl4hS2JuKb7jtBkDLCp0ZwdetXjODhoRFmAoawnkiRkAMeZZxsfcbKbkI8mmDrloJs1Ituno1St
KW28U8htHICK0bV79I3y6NVW+2xSgMckyXQQAtWx3hWxvYXo7gAVQ2cN8sWUCxq+l9mYIcOXbKKS
KHmeM5DlXKHfiTt25DaNEfSUALFcOlxCjtBsxktH8ia8XhJfVY7NufWeK5UML2NcdAkUa1b8sV5d
psJecnehmestYmjURw91YWQ5wi68OAWxax7KFbYK5dcO0NIY31hwkQBVpE1PhfpZ5zNzDzoM/QkZ
BVWoKyMiPJTmiwesycvdKGTzIeMCBh9HqhmAu8NJf+/o9bV4mnTCjnuFbkMuvL4/UjpzZnLEE7TU
RmWZRPVGgoizqjwH8C1i2vRA9Uky3npoT6lyfbL+uQbtLKHLZlZujbR/MeJ4QVXnmiCLxQhsots3
f0b6BBT/hkVvmTFRFWT2l3snPlsTKbo+ujHKYlr6035IO+Vhu2Im0lPaxYWQ/Ov04onKBwttDuEY
Kr8PyKNYWUXqCECOS8vhWQXb5zr8syYy5LATiEZAhhuhajhyBc9C7OJcNMPZDFZMuE+6dkT/y1OV
NSgCX5GeDuTaWMVb0r6V/etgvqZetOTLnBl6gNbH7AfL0kZnOFInyFHTxqDtPdZaR/pkfmPRAc4n
MK0W93n8YcwYwrCbl+Zahsmm8xdsemP4Oee4xVUWLo8tVlsnik8QzFmNM/ITOiTnNzE15iVBdOV1
AunIWuszGrlRYcRjfT3m8MztU6TdWyoLuG8JjkHu6w9HILmF0dKkC7PWYsQx8Un3vbFmsZkYzNl9
2grrLWiGYBWO338lRCaiDiQmYqM55yRd2ChHII5N82r1t0AFiat/60sf15S+FcfUoVKT5GUdhWHF
ht+SvDGTCF8TPSNzOkgcY/9EDSitFzpMZ1AgnSuUnQgFRkJOqP5DJFlckQTLjZhM7jI3UGv0BbqY
BOKEcUy/pKX1U5O6rEQDv0ux7Cg76tQWBfYkEjMQVXHNGC2eHZ7jQToQ6m/T1FdMx7nGk4ZiKkyW
c4uS2umWOY8xL5j8Oy29xMPFZesgSXYRseDgsFGx1+hUEmNZIOBSrX51I120oQ+1T7ad7wMeX0jf
4jjylor+A+PJWxLyNjVkKj270OCFHS8kb9XUL/CE/FOSQ8voaGFgA6mIcenwcGMvylV8kjyCfv2T
uGcPU5PJi6nnyBmyuwi+KzgUixAdi+SyNo+WPa5LCgIYN1tueU55Lz0Eqr7ocDeMAzKrbhOb6grA
PoinnQM9VAC6UT1BHH8XFEsUvKH7moc4raZNM+LKyZH2XHMhGOJ77g/btOfRAQfiZTAaa93O7zFH
R1eY64B4YQSUMv6TvF0NB8l88EBymizd1kpwUHmhR7yM1dDsErirXLmjICcrfivyLXgMq0AlEQVb
BtoaWVTMl0/WC/XPxSpQD1B/sfWKIfLfDOzAkkqLVU8rcvMbjkRpsBaH/kBRLK9NJ0c+w7HPIwWD
sXe5eBz3ea6uM9VudYMsatrDo2/UtFjCU+hoKiMc+Mjhujv7qgvlGKNC6UxPvjgyQtx1qZT0PaAr
nNt9RmpqRNatQ8avC/jS3uWgMbR5CdYuKRzlgIS93neFuw6lDz3z9mF2chl4TOQ/WcDMHFQOn8Sp
czaI+AnTdQvvASwU9dUBuMvmeBein6mJWRBsXRTcffVcQqUMOeqkXyFQS74XCVXPgAYzkutlNxt1
hCMqundW3hhpB5HlORqJIg3Ix/wd0AqNhbJJxnFpEpjfqcLIjQUvTrmRhSsD8o/3gvqMLCEuU0W0
6sXuqp94ySVuQYv+1PTk8fPUjbvg/WU4kS/Bl+wzsNsCgKvCr9twKpURmbvTovZH3El79MiyfVcm
aU04tbIRy2F6KQPiSh3EudACzAxKfWmdDStuRl6tSjR+kIJXXvqWcfoPPIFYyYgz8JhWN2y4xxaE
IeSjkD8Y1URoYX8mq8Ebl5x0coyoCFUcY2Ig2NepvgxrmHLgTDA+fYjXMU2lU3arnGKZ2BCu/N7o
jBT9kPXTMWcu8LldxKUts+IU1p9+k722YXIQEIP3vOjIeHZYfmVZnoqDa9J3PziXKNTA/DuCc6BL
uVyk206yf8t0OgPXmvzEqZF/eRhEc+fW2+9jkSwwnnMhAN/wxFNagmV1P6LYikKY+uaJTJNGo8zw
rnApknqWEmCoI21jJ6qjV414rKb8AHI15T4L84VdfXCyyMIT8H+xqXgp4EdA1saV7Fiqemp7/k4e
O/5BjpGApK8S4xoHkPCIaAaAu3ihMxbrtEN9woeB3NNB+1e3qCebh6RIEB4dmaxNHWT0Km9DRKdG
R8SGbREIM5C3TKyzl1vHfoT1B8PwojVHojAQk/MzTleD3cIImCLIf8BxUXsY9UBreHy7tL4lBJdG
U7sTTJ46BWkM5bhW++jFC39nPDa8akYlerIwu5dUwj60bVRnVyeFAgPuVY5/SuqPLXBXK+GO5Qe/
F9dCJ6jq8NaVp9kbQbvAagjKockBfKHgrNRBXD2klohiebZDLOXz9D5eQeo2pvXTDtS+mPfQ/dI0
5annRU+4XTPHI/DUwoCOOjYjurTMTiwx4I5tFazxVIkc2ZovBUOg1lBoBfYahWTiGfQNhRjfADNT
ukUybPXqraT/YuhRFJ0qxnDd+e3wsUum0yjZ7afC/S/kX+BVM2iMtPxsE1o3QSvcH6PpdnrR0dRG
1nBXrQetobrH3oZF+CJJWnwIsocXubpV4bEUvyfRL7skEC1sN1bHBqYoCCNQr1OB5FrE2pOH7Vgv
bYs6GZbLzA4WEQVz2aKnMm9VQjgIjWy7wJYm02JHbg2jkIyKBjT6gBKzppqKqpMBa2CGFcmYAFft
X9qCiZKeQDJv2jQdfCZFFUOTLA5wXUN1URjEBUCosbjWefsNtm1whPIfbq3QPktZ2WD+K+NyJ0B3
U1jvZkQ+LtR15Xpk9p7KbpVSm6y2twxysGYaVt2P2dipvP1dPCwlO2Mw2xXABUgIqWui4nExVDnJ
b2ffeMe7GdMJ6Bs3lKkRVij/3KaDgKkgALDp/Qm5O6Y9qGIJ2xQCQGPrGqwrp5vi3GeJghvoTo8K
AvvnY2SiMWhWs85LSOgXoHhORlefDos0/dVt81HPXHDQ24P7OnUoY7yXFIe46nELUTkm8wki3tl3
cAsQWc18THoG75QtMGgG98EWzSHOg2ESdmsRk8s6BiRe6dXOwTzYqzsuiobkt+TFpgOg4H7uoKys
bB3dCuscAJ5BZgMpcvOGvKhF7a7l8oqdU8xgCawHbn0vSTrie47523jw0C/I01YSrFR2NxfXVe82
BPmhyGAWylVtn1AZmSTsfX4D+vqbe2R92Cz45NoLjcZL3xZ/LUSuzf+xjuOj7t8D3jT/pYvuYfsz
TH8lGo9QZ+Uvw507AVvYPzzHyx75mYRZCJ0rYG2NzNtBbeBa7lka6mvGoap9L0rZcVrzOYn/JQY1
UdOzC3rcufF5wtoOxRAxU5lcZNb34/VAR1UxiFiEWUb0RiF7oMSLP52hAeFAEmnrAaWNGNUmWs9q
hcmOC9JFM+6ZjCBoypKrAfqizTFMFxY7BNcimqxhSRpV35AdBC9KtqDVvMLH8J0NhHgkgLq1070F
NlcbP9Bcz0ctvVu0ESB2mFRJIm+9W1T7yBDR75Rnac3q6v8Sh5aB4QnpN7x8mMWwsuEJoXEcn+Wh
dewXx3TubQz5Uxf7gTahgvpIaT0mFFD98PQ/kVoOSGT8ch2HzlYHS8iMegVcIh+L5x1lx1V5NhLG
QLtgpGno+p1wibH46lnLeUuE7rDv3eAoL75S/zbspFX67Iz21rO6twiFRqS1Z0p2F21MnvrEmRN4
6Ig0cv54sHLNedEmzDRXJ0U2gt+CD85BEWRTWlPEmPbBZRzvl8kloHBOi18chd6P+uBHlyD0sGW8
uPYhm9Kz7VgLnctoZBUVTURX/ovVmPrOZjOXzbM/G0QYITq1V0N8afiliAxlFxZUA8ufPlDW4QSs
XnO4cabwwIm/lH1RAWZP57PF+koAvEUOnzNAfaKsLxpjRQLUWsQNnBu2Oh1KW9/2WnjU0/Ig0Ryz
SnRFSPKh0mzl75J/LhOc3OBcqsxKKs5pmfTj8L9ZyU4TxRxDgrqeD0MEHbWlb1LnZ+72lkaHqhyM
b/NM5ZiLxbY04RvR13TKokPZVWve47WV14scJgkPqVBbjeGxSw568MYOXHvIjgUwJiQpWs+Ri5kd
wVpz65L+g8fCoefcj4cb2jcMf9mqdwxCFZRnIA8QVZnuqQiXwPyRtUbFfCmoQYZGBo8ojtHMvhIK
jZ9+VWI0xSaIad+nVdMkheJz1BCQweRpGD74ExT6Wg1800QsjPN0cjJ94TT92YwydAc4y1nNCaus
oBNV48ZEWPvV4suyY0SRYDvo2lQdBJzv2ff6DbEpdoOFzC03kG0OEAlzAmwaw/2Ib0D+90c/SrXP
eRDRCSOmttiMQjaReqeb7qEdjQvUipwD4A4+OYdDQ4pMfXHGF+3NomFBJbV+ROjD08XMmPcfEMnl
VK6UNmfOe7U4KQHGZf6HRFoG9n9gPj3UAHECEe1yhepzQd5jZMAZZKYCKKfMxdIg3paaiicDBUjr
w1dHFxefSFHpgIPzZtC6deNxti4lGcwkykpCnjMdo1e7F2kCdQE1SOdE/oPHPI9XJilV5FxCe8iC
BPu3ACMS2sxpDnXy/uCFEuZfPkJmxmDE50AW5wvZC1wbNEFjrIjhAnV2SMmtFLGaUOY8GfQgxYyS
iuB03NG4i1waPDvzgnh1o1Qsry48B0J9m2ocHnLjmuAqFZIo4jNlD1n0wb1ryJUI7sx9MylJLBNx
hoUDRVpaMTXxuyndYk7o+IFk6HTy2JBMYFxDJUkUJ5EApffVwpqG+FJEw5ATV5vwkEgurjKe5J3h
2pIcf4oFHE7x2IB1QLlmqzfKrMXvOxnIlOyr5hMhzf+bAJeDzwDY0Zwz3BE3MrNxNIvCzuH6LeBu
3NmD0qjfRDDn8YSkXUy8WfKSU4Xuyc722KX4GWW9DxEVfEjrdk7FaY213lr6xQcX4gOh6qgZxYoe
T5J7eiQCVKqZRQDB3zob6S7WPkqoK4mN52YTKlmUMUID9n29L6T7I78Jpyjo7Yx9TvQEEQ9dxBH9
0CZr/CvgOLBsn/ItwGPY1veEs1GwUVS3U36WY4HF0yKTUKv3zfhehFuOGM5YeOWE+C5KdHvrypEj
KmywsXGElKhBaxl2jOwuG2ZYXL34I6/NlWPyKEMe0LOlIkPjWuwDSIB2Xzp3r8pfcrIFmth86uyE
KH6UNQwz7AlMyLLuQ0+pBrvcc6r3pPOLi1nCrT3+JokiZU1QE4oH542YHxCQw15UvHVM9H5Apwm2
oSSjA8IjVjV3lhKkzIMiidAWwMg8fxmZicFHwy+GctH6FrDbUBwUeDkqQVIa1HVPVJYDKeFmMAmE
hch0YRt7bKGK0b5FBSks0Vn3N8gIUB+9CzvgEIIlBMOceDRforkhTkPlO07W3L/NdAGdwFIoGVkz
+qnM8NcjxhE3O/gKIdo9MYo8lXj7BR0WGFim/+GU++cYAgEUdDOQ0CSku5zlPCSiK5P/SZe4Kg7j
UU1fZFR0Zv84kjaMVXigCqjc0nn5LAgnKAcfQ1J9cNBJb0jc7IbiQP8Ke6fKgyUroaRo1Ka36geb
yK7fGCKGhxC9LEjgaONVs34D/AER2YJjTPgA2zVBfw661iD6UwoeMWbq1jJ2zHLMniwWMVXbRi+O
Ml0FHG9hnzXCvwdCJqaDon+Q9vIcwMBim2I45/GSG0VE35zvNrRI095RPKILUGh6MfM/TnDZEcu4
X3NmKwgoRRBJLIfTnZRmn0XdM7c3woOSuy4jCJlzi1gaJ7jBj/AcIzGS6i0e+hYWNQSx6np2MjxO
8vsn2j6COW0dZCpztKzNid7ahupBXELFhxsWSIJQI3UuOHUl2ynxlgH9bgwKQBrydfBD8ZR05Z5s
MSy6pO+ZNzi3mntAvg+SFBkLxAfDz8V/S2eURta4sBtiFj3MbuGfQrAi2tsYQMSDYQnDu1fcfcmo
RYiQOf+8HiE6hMyA5XTO2xdRzRVBufKclrQEd50TD/InMv06u7L5bRkGJTWG0bWOrSM1fVyHs95t
wM0dPokZfRKfzsTPVGYYTnhANV4rA7+gP/0yksiI0TuoyfnsrA0WeFi6R45Lc4Ke5iNN8UqW2j9l
+kDTvXBRq1CoxVFrB1ure+G55z1gD7KuAWcB6k2BkOZuJPWWe7f949HysC0hSgJ35y/ygHclRTrF
nqab7zmyC5ZhQlskToN/heNQ3BHMhZC1Wz/jpCAREQpbf3MqdMpDSu+JhesTYwYXJLuwTolQd4xg
NWpRTr7M7A/kNz2Z8ChtchXBV3hCc7kqjR5y4m7WvuRz8+T7Jr4fgtb1KwAAYqm+tg6EfiDPqCgM
otzAjDh6iLSz6GngXen+RHJRtqwCQjuw2SJbRiiUagk4DDFApEnz4TI4wa7xnM5ssDpxuTwaj8Ii
FnU3JoEJWz+tB7KfkhZArhGRq1Ay1ZVLX8SY/GQ56jJNYViUPjGCC5JLzUPLl2wS4z/b6q6wDOZw
WLcrUVqoSlZRFK41TC+17i34CjVeR6FO4GMszSPo7ILO3CB0k761uv+t4kPpPw/KZ4DCuv8GoZNp
RmgJ2XBlAmCdlN+QHRFRcxHc5UAY0EWhFuJhl3O8ncv7Q5UHcmNjhbNugFbch8wYBVsEL2mjUdne
rIQeauoTXNVjMJSbrWZ1gqRBeceGItL4ETOfmaDRgkfvAaqh6GSl4XnCoVREa23+kouSMDd+qBDx
M6JOAU1iWmRm8g7b9EXhP6idSLV9S7Qg9AVnrOEGEBXNVk3PVnkBb/MhNodsUZP1h/HWVii3+UCL
uXDBu+uJ1gfRzZzQWlOKdo7dr8j+zFu4ZnZgPoQZTUWGY3Ue3zPYC75F+HS5dojE8If3UeM7OSjR
zvuvHkmPlSxbDjjrXb4NvVcYVw1CDWFe5mCdSvJ3lPKTPzXXkoHekK8Iq4NGMDfR5wLUQBxpyLAJ
eRCMPBre8vynJHJfzBJE1RR1wAHZy02CKsAvATrSC+JZ9HwNKXxzTP2gwGyT1NxZBCRPrRBRUpon
PgiNGAbRcgM8yksr2b8C3eLm5M3vbObLjngjA7ERrErXrrRUWyNC6dX4nyCyTqfuhKafVBp42peh
Q9Wc3clM3BhG/0BY0jl9NxAqwRmFZAXnhBtHayX4lLM4JLO0ya5FZy8SDsuqwNSixTQA/M4B6aU3
YSjB8aI+JmbwmobvRv2nGmiH+Ar4kBBhyCsl/7gbKQ61O4wIVzlcOaZXQ6B8ixJD7CLjvqip8RJx
bFJ99xgSEKeMDnEONcww2bgZv42/mgz+vy3ZKSjRAIJmP8Q5QedVaSEs6B7qeybYImDQh8sM9fY2
KiHqFu5Pe3wr0NLo5T5ONtwxPOhAXo+zduyddTcCse5KYsXsEUg/Og9GdEoDY5WK7rwDs+LtH8CB
oc8RYaC/k/yf8qYyN/d1hOuq3HHK256D2pjvz6axFu0rOR1zzwZTYtpA9v0KOM+9Yo1b1dqmvEnj
jOxsKHE72AwVbMX2tWTMqjtrEQ/uk5OiL8CMKb/vbP9X6JztzvuE9x3fHYLehid+8s8Qg0uzR+Pd
kdcvEc+EG5mojmDihl5bQP6JkSNxX+12K4tKVVz8JNm1Q4S74VgjyqfZw0vy7xp9YGwwH3C9+3mL
52B4KmoNGhWnMMopp7A/dBTfkYMXiZmsfVUsZW3O/5pMha2EvGz+UoBHDR8lfoGmzpHBR0uVNwvk
32lvKhm9cXdrY/XGYNBOp2Tsl1YIv13s+r6XnFH7AoKemaeiald6VL3Mhd5j8WYw4YNhvvToNyo9
nt3p5JMbnACZu/SLBfPNo126fCmLnsMZXNu41LiZXfU57ZCQKIjAOJ/nfdGMDBOvCm4i19cXBG3V
4Vdfod2JxqWK54MYIQ9WMUqPkw8yMp+Z21daZF5Mz9yG48VvmTmMSHlXjBfGEBKLve9gzL+C9lCV
3bPrG/sy2TQ6vad4mYKIrgEiC5Ic9xv5Z2zhJt9anhqLVv3lZg5oU/HQSQqtNfXRa4j2YTC2aZAe
0iFb80nUDRgrogGrpa+OUCjB8GXSCMyYzqlzXf4HRpCY6j0j30yd53WPtwWIcd1ZZJDZJGxxvfXC
qEAEcQlANW4cRPmdleOCYK2l/CCBgzObQ0IfhzwuUWAtZ1KKG3iKwtN2Q2A803c5t+hA+HI5/Dfi
Roya/Evrd7Sb7G0K9USUyeroIC4Mgi8nJyeeFaiau3Vb9+c61TKiOn0imZ11CdOq8tsXvXOKQExr
Qlwidl+J3DGI7+Co9JSnrjGPERPoBKc7az2wPPVTpT18S5wHB8K68s1tHPwkDQqvqjOPo/mWMvV6
CLpUjCNVWj+rMAhu2GRQPekzYJmeszIXHtlnNr17iBRYATK73HWVelL98sebnD0z7aHt8NIsqbUj
Jy5dBMcppvDq4MXDU+SiCtT9q0vubo4vU5s9GMV+3brqUdf1T14YN2Tbj+e3rO3PgRucggIx/tTb
5y7FK2MxHmkLgz9RJ9lIJR9HDcaPrIcQUZd9rPwzLR1zqvYx1/37yJGSdn+ydYlflqu9TYw/s1PX
fP2B9+cD4Gim8mqnw4vVYivmNZobdwV8Q5BR8DKYs7GsK2UdAXUw1P1m5BE4+h20GMdN377W9pc2
b6kr9us/Au6fRM/rdsmrgBeNrz4XYFLW+IfcmSYj87nK+23XpjuHVcODkmXAUTEjzRb5P0BuGfO2
rWyLXuUPmb/67kO3+IyhreBq7FEHkeBJw1kS/wk5OnJXyaTQuLS2GOdm7hdFoRFBLTUvt9o+zZyd
qX0btD9I2nrkYcajyGU4CtWfgT5+GNKhxaOjK8U+LFtOQGxZRM7Ubw6SWO3mZY9K5vaz5UtW/IMt
IVMguqo9XHsOEjOHZefQG8gFfuBQA9HbIApE9KqsjCzj+rgZ0mgd879yeY7gpbaLIumYZ8p/ll+9
Im0U9mCVkBOmxcVOjNJFuNd5dEZQaL06pubdLZGTGvfOWM/av948KTwlA6Bf+G2D/REkY03+api9
o0Wa7lTcGc85TxMSXcMxPgSEbzPJCAlTGemx8n6QogMvByyp9QJZVOfpvGl4ZdDpykgA54X4PuJV
+n+dewX2Z3DOJ5O/KJJglZsTrwMFMzV/z2RZlCjSvo1QEeuQzJY6JBKy5H0xEGwBwaEigiOSmoRe
7XWujCW8ke8xl4/NMS3HsweYM+BEcjxq1XcRr7lXNkRsOjEjGFDD3OAhI6QNfyfhL0uu50Ab9kGv
7Tz3d4w/6Awr0LhYuXmUaXOgHC4KPhn6cudfCCIX49ryEx0r64SuGmUP3QG8PF1ULj3eatGma7X/
nHOfTDzL4sCSFTlLHaYLLpb+gn8BQNQlSFEz3w0uq5hNhmELesqHCO+HgdbmQEqzkWeFxCRD62KS
z85a+5qi5iZk3Ca1xRKB7xitg0vVH+vxkHHLhtYfLQ4qqd0ZXRLsYsY00pvKMU+LjDIidWmrzaAY
uAH5BCCtLQZf7VB56zA9YM3zUMmy9Rtba/wnyuK0IItvV1UoujqPZKA7NzxOVD5BjlarYclk5VWc
P364EvNyxMXABA62iJgUIlC6dMh3W6TBJZteAgVRlqG8KIyPdag/57gtxOg3AyZgmRV37wAyJMb4
WT0J3mC1wXNcdUcDSUfHVU9mFfVfI0h+yB/VNOmb6mH4KRNSo/+wJ44eetogAk2h7QFK60//A7uv
ehYpZCrcz8ZL2q0Z44CpR+XPHLWdwMQmP3oB8YB5iJGYNRR/5lxsyNHi2wLy9CIRysRIT4atHaPJ
FqfRWKDYAJ9pWfQJ1+AbFVJISC/wTZdCjGfR5jZdDHcrCdF4fDYgyBlIEl4jDo6OpG4RX1H1zSAq
63cKUNnyY9rq+C4ido5FU893rBgph1lopTssYeE8Hkf7Wxhzu+v29VBeZQ5/4L+fec6YWRvqykZ3
y2rVQQU7DO+MyOByAPlkO4i0JFfak+CrAGo6SWcOugfsEdQ1irGLl7hiOeFHtLM7KK08TgjcSEXM
HAgx6nIQMKaRtx5hGGpkQSo9AWWvyUZCFIcbTZ+5aWNJ7JaC4wDntNk706Tkx6LyWGp0/KAmQY+U
FNzDaJSqn94BQgWfRRwhIUmNcXXxKoPE4O9RDJP6SRAm7nBLSngESiFya4yYW4OL6n6U//WAVGDu
fC9ycQ/oilIwY5GvCkQG2OiSN8Oqxh0uBiDJ1GH7C7VLSFk8ZqQwIL4J6AoDGKOdwG/NGLK/MPFV
e48dyyBbbVR/bdZjSwGRmy9vo3tEwdBkhxj+VAQF6PB84y2M43XGHjYpkSCKDzzKeCX6nQ1TaFlE
HvwVDql5KDoJNySmPISw8/7yhCY2Cq6Dk6Ggi+q/AfvVwYI25OeL4lVQvskzk7ZkIv3IxYTqaeKD
9LRrSuKSXKLFHz8YWlYg/XB4bPASOSgyHIk4Cc7yZfsUsYIIETMjq8T/ie7AYTlrmrUKzRXFtC9p
nLn6haW3Nv8QscycbpPzhewmp4gB0d62sxQIyKsBkAKAYJTDgWDehclJKOiz9Yq6Ppkvjv3aMXBA
pfFKJXhGqANVsGqb0CSTRf81cRPltahfrQoXqFeuKx4AAeGE1Bw2+IdIr2jBkdqjjkYs0NlrC0LS
hMLhh0GIWxVEDUA963q3LbX/pFRzYumrZqDM+UmTqD0EnmxvAjGAN4g9RaRnSh1vQQt/XOVrKiCt
4EoUbxsnawQ4dqs+EW+1smPzYWGK2M/QNEUopVyEkQ6iYsIHIFHEvxS34gM6ibWxkhupNV4LXI1M
I3L6aelJRgKiWNeDAeZfX3EC6AHhrABHWoWbyKhPpoLbKWF7tcQPKpM5TBlHoAsBKJZfVlJI/wAy
CodsBr0CTNYh4J2mdZ1sPTIURaHvJMOW3R6UXvxNrFYgQ/PwE1n/MorxJpBLqhbc5tMkDEOkMQ50
wmwuY/1nNl5FIqWCGqAFBDbJUcrhWidDZ4prFOgNLwt4bkXNBJ9lggiPqdyldNl2lxgN0uBzyPl8
xbUlCiNhyVkz+YNYqUGcCpJ5tV0LEqZST5x1+b/RbJcViVLJSjSvRH9Z7StDaWDczfQ2mHD/LIDS
oJheS7inGpmGvdMzOvWiZWu/Z5jwdKvnQ/iXxA6+OEa+rCKRaU/eyXIo43UVrqaY+JJ57fQR+khM
6vV47ox8J2KOmeSbzOEnVKgcAvEMxaPJ4cwWtchklFF+8TkJUA4j+QgsYnGhPYlzhDXIdFzavf5J
glEiVhlYH6vVTubVLrFbEXRXJRUqKOIJEyIv9x2687k6Tch05lzH9Q9O5vtbFWOFOCZFv5EbVJZQ
xMupQTINnxhOsK8aPGzWCYnElmMgV6OKjQxwjDkCx6YOYSrvVc1VWb9INXmBmFCUjmffMY71e9gq
O7i7gavaHaytvJN2edW5TebMoElgV0z74WyT6ZSRC4mir50dHAKwInyxGvjGo/cTi4U9/o7VL5qI
qCHYBi6K2Uj+VKOmwBIzRM68M/T3tPpuKMRGBITExWaw0IlRcyHUyBEFFm4cSeXbC1flIyLk2VJp
+BQnMMNgTKmenfTLPIY0JjQgzF4d0iwykT0rL9r46TYlD5kDe7eX2QMP1xIaZAyXjf0uVGb70UI0
uuTXmJ5H1jgzVEsakCVmOBLERJzipkubZACRS/EqCTArWQvyDfMphaOyKRE9MXCi1nuSuSfC33pk
xp2q4jhSfNVwJPA+OUgrJ//KpNbAjAyOSpwVul+iCbykeZ0DhiKOI1h8RKuCf9qgRnpnUZOzD3iI
p4gWToBahd+gYNUTEqjbdFZ34HAK8c2W4e9QYLZt9x7vbAKCwzRSTOmBxyLGdSQsnJ3eDfdu8lLK
B8cxLrxSm7L2Ne4R2lcQRm3Qnkb9iRStnmAaWqRr0qBm65VZGaXfyI9BbGncnaqm+NbCVyQhod9f
k+k5JTMrmNojEuQi2VidfzB8XqxlpufMFZwBHk/2TvHUPdNFQhcMT7M4yHDZqwtj4MH0xF9wiegU
9ut27Q/NR1/X7EKUp5R7FZMDJJHpTOe4a/djPhyEG9avs59u8Qlxt/Dyi8wRA3RGJI5ImgLqkpTo
lkC8SBjobPR7PaOja0CnWk6/k9WTNk7zdWysPSWgio/wB7b4sPVXtrrukA+FlkaoK84dEgFsn0LU
JGUWa85Tqu5QfEH+kzaHZhcZXUW4Mb+Q3uIDUzFs3YzJ3HjA3VLYF1rNsTFclGvYDMAJENTikltU
RbXOXJJZADVt7ZhFAI/GrsSP4yW0D6jwFmiBPBwZ9m2ep4XoPTn6Crhp6BDNLN7HEVAzgCwfbOjH
doEgjQYmmjAU1PuWc7H6esOxYDKIDCoV8e6hC79EERPF2SEMPkb/vTDKbSIRkv6vxQUleQ5kWuYt
Ge+yy4YccNifijE9ztoz/GfvLjwgUUej0TTgNA0WYpasRjSXw8f/SDqvpdaxLYp+kaqUwyu25Yyx
ybyogAPKOevreyz64Vb3rU5gS3uvMOeYafVla+PaQHOkY3iRd8UM682CWH6xom3qBYRFsiLjbcxB
huQ0MBMrZI8Bil75Ss4l0fuFjVNprUMQjn3OV0bQIzdibd3C0zTvuRm1/n6BUZL5ust4wyV+lAwM
TOUMUUspQ3t/wKLjZf025SbERrAJk/FBdtU53BiJaiim3uetLRMWzmjbupcZappENWWQRUp9E/Ll
LQTtSRoOmBmtQZXY4idghcuCo3yxaEW8LNiQQ1LMNIE4irgeNGAZjJe08dhLi2KlqzpCvUG7Ppk6
KnuaZedKeUR5ykFDVI3DxDlhjNh+9xDoRz565vMNaScEoXGC623KhIcF9MIpWh7FZMoljkn/HGLm
SCzKO8M4KM7Om/0/lQYbvR74MDl5GdkTzrQCj7NK05ckqddtbOznxfF1kIcBz5R8axkyP7f50ZVN
XwZ3UgP1abwhTxdyFoBXRQF/hr2YUw8qSj0+DWQ1cPE6DDUt9YSg7TNvgqMYVdul+NUygqGBxAbh
LUyRY2Xdkd8UxZdewuhU1zIuMajFw+rTQ9zmQDzC7RdKj+ZeFZM1LeQkeEYY99GhySL52dD6t340
0YWAC0Rpm9lPY9+uFr2812rsEBxmjqFt8rep/ppybZOBFRo650atKjSrpRh8LXwWt8Hi/NCSdC75
fa7HoH0nqvbWZvlutffCQ2Jl4dJFo3CSEgmQ2lqN+wNv/SpPiEOFRw19kIGNHiOW4TfR6HgyEiTk
s5zpHyrFOiSMMoTmY6W/y/iswl0u+3/N4D40XFdg/rpWYXhKsFXx6ITeSb4zj8tiAEclfAir6f+J
ucUkhKXfK0TOOfdDQs2ZHSLnSbvnIklSNCucoWw9g5a4nWfW4xMWadRtoi//kwc26yl5tec3UKds
2Hctwx1KKinaaV8bImHlNOTI0qFDsDF1iC9B0Jip9rkwxlOtlx9NyH18/sN3hvWtgBbbplipReCr
l/G1S1ihc7I12pbqA8oilzuTn0s3vbSMRVObtAN80S4SkgjJiHxLXjb64ixnbUXtXvD5yY2B/zzS
tA1baDjyKJqjkzUeOHDhlQW+N5i+uiRfUzOhADTgrLCxjQlCwodeHM3AWqXGU4UhyrbmXUbHPcLp
FxaUEb5wu3N7xyDYIBuO9bMtKHqaMw09qEIlnevMm9SdTWWLUNqEZ/TbooX0mKBEu8Qlill/NhRk
FrxyJV/rNgvPRfVSROwl6JyQvBmQniQCmQuYVsfQHxwm/DxhEvPtTuFN1fsjE0o0O1JX0IN/crUz
85EXRIZ0+GFG3jsWgx322141D/JCRmHiG4C3OqqkBDUV+9GcGVtvaRD5fnT01wXTcXdHLGWadmTG
fk/Dg634XmlztowQYFZF5Cvtk6f3Ptse3K6YuYfk2R+Zfv6hgCgdEHsIpQCUqKGEJzMpoZxnexFR
dzAUOdoiG383jxPMla02ZscIUG2Tzq9ld56JIzM5opBOZzzpapfv/vhozHdKxuLCyw5YoHQsWfN+
I1exqvxKXo/4YR2IRTJf7QdwNKzfATMLKiIFLRVNDw4Nj8Rj4LpB5n0UUYj9k5ApTZQUULnqV053
l2mPzDhArzhRxcAHxV4N43NcNdzAXRZfyNVg/OakW9JxPnau94R6our+ZWTeVTSk9DNxwWdiC3As
8EgkaffSt+uI0lQl/GoDhHO+9+4QSF+zq+Wp4uhBycsV2fRri49ijL2PZmEh0xsb0/gXpTtuEBJM
D0n9Ig6SEUCwqkZ7uqrWxhTMzKFuselWFzFLSpczsLRlld3V2rfYrA2aSxQf4gZZUtRHpEv+0xDM
QZSLEwNjRu8Lzk22lYwAZvZdwy52lY2Cg6lYNpM6s40m4gMRigtu46jM7oVK6o9hv6TG45idDVBv
IrAjILHr1q3qUevpCBkGkAFRtl54qrMuYhKsQVaS3+ZD/OmMVan16M/V30LEgiKOZyq4oM+YS7Sq
TC6E+hNNvJSIGJP0xstlFu65rSZfJN1aW7NZ5ivnIp+j6Utf3L3tPTfMwLnOIqD5ZJmlmnIK11X6
zVikovbsNwsXaodwpNzPVrazKu+zIAtUPYh/SQm+6v5bWmgV6HMBt8F4Jk3P0o8zLPVWp/jJUVxU
lPpw8grGQexs62zcaNN0ifX0YGXM2ud/+hhcGu/cF+auMfsznuukXcE1hS1sbccm+IcVJEy0x5D3
0XNcfJfOU3Yy0Hxqdn3sLI8gyS9ifGNbOeojo/8AOQq+eBtwUoayQlJZuji6DjRwTHj/AHIRq7+e
rgx1GcTLSDosjVlMsU6H4SgrMWXXsZsfmeYzNBq0Hrkxs66Rs5gMS1IhCt6vGZdC85nF/0yj30eA
DBZr0ykXT/lpA8bXFn0kpSsVkZB8E3PTfed8CAqsXHSrjY1slZFkWF/aqn4Xrdo4oKQfOm525LPe
uwg+kHANo3VEu7SLGEbGVKTjs7zMUWScYUCoJkt9Kq+IwrJn+IG2QiS7BsMIVVsBuhtecfowL3qO
GqFFTfgqta7yncD7HOgVRQlQF/OmM1nrE0BOOcQ9+lIFj5Lu0HUErYh88VmbWb31zkvPLstlH83c
MUXGZk3pM3v+cwxwCeFDlY6gHW46XGkGHY1SnDsvxUger6k/uFGWAvwWFYfFPF21tK1SqWuzrrd1
dtPpb1A+anmxg1fXKcoRxjb8qE7kjhRQ8CdETMksyc5DwmDgkG5dKoewOFd1Q8Yx243uq29YEUd3
CojNEJtCyL9wiHct9KxZJ4m9nl5Co3yU2ffIX+507aAyU6wITWuGfccaED5q9oRF/JVi2eMEMTkQ
5FCSboH+VwyV1N0MUyeURIWmM6kkSUSaXextVnHKkfgwRCHbI0HLOBbeTolmxB+MMKo3pwygQLBC
EB7ucEt6gvXGZ09/M2HnEH9mE9jZFvvGs9Z9AuJMSEvjpkBmp2kFXhP7kFAFcZjyDDQL7lZm2RUU
G2dIz8US8lF+1BEdP3KApv4eq4GSm9eUkaOLrhqhhxbZK7UEGUe5GTEDZR9axgc3oN3Rad1dCdES
93EoCWYely8rjjpeWGbfWLRvJ56spXrvGtjay6awjLvRyh7EGFgrlk+Xg1IBlQrWmoRZ1Zs0F007
3qt4raaR1EcgAYa1H9t/csNy13BfQM7k6BKVD/X8nEJ5nFlVUJEwNh49RLsRRxeniQ4Zc1LujAqD
eglIn1xNxw59z9jb8XfvnOr4s/m0g2sefLm9DnKrvlOHHqhi5Htohf0mE0UqF6lRnYeQQJia1MB/
UVTAeUYA1v44lKZJlGzkR6uyZ4/PpDUQDYY9+gRyU9ie9KzrOGaYn4vXrOSHg0gmY5Bpse4tnBMa
vgeSPal5kKEIQoG4JpEsMgg1eHPn8ZN5gV6LDpIPn2vN4ngV5Rn7e7UDlO4cMCHVCnHBQIuIOos+
0+See5dYuRD80LNq6/7wZSLEpPypdyc07TmSJF6umBqlbrYaP82MbmPi4uPHiPpPLyv8UVH8pBk2
lJo5yt5hfq6KR616iJwj5QcJgbLLZ74blpCruPsjlnYdOWTLWGG+VnYpwkHmmjJzl2HpLE4l0L75
MfT4IBmd92CfyF4IEZzx3xD3FI3BzrUfXRZwPWNW9dw+JSgjXI2xr0mWQnS1GdbnRNtN/CIp8gre
J8qCUlfQDP5jeEdijNkXW8GV/IlNlTXMJSBRaic2z6vrPvfRtxTr9EGY3VAZQrQVtwToQkSHQzpe
5vFfEWiMxF7NYRWQ3EgjZAYGZzTKf1hQbI4KJs+IClGgzzFusZesqRCq56RIIUlVNaEHhCnXdO5x
oQnsA+QuiZrcmrDFsdjxwXXOcKeAZG/KH4Fvj67rV1A5EApGMJXRFqJGMmxuQYdVGY/4Zsqhg3Jl
M7dIZ28nIg7Jz2JS6fTOWgO9xdQUHCGzNKo1VpAzpUgafrkxwGTcZeZ5kS040eGthRmhvYk9DeA4
UMolYonhizgdfaNMkRGDMygKqq3M7o2ouCvd6qh2V6FC8C/6m87QCSrcZqLIls1DhP/ReoKAsZfy
jk9XAlg7+8qygEHgjHiqQVHGCpkX1wQ3wFss9lsOb50oC639KSbbDzFPY1jrAb55HKFtcxICQ7ad
kSmhpUMP/oKSGrqokrr7FBUTivtQ3/HMItBnzsSqZ5j7ezJHaQdr7zwj05DBG6g+ai15dqyECxAU
z2izgA837AQJc2kZ4ss3a11jhEcDVbt28wBBdpZ6L5AkbT7+XY+kY3j4OrPqV+R6I5mrnvj5yTKC
sK6xr255gWaYz6S08IqUVIkBn5jQCyuQfbY9oAj5Hy+8cJmQDVZ9ZsGTwvKwrSPOy3PjPOmGJo2I
cHEs9UvLWKNK9DETbbLuavtJTAxpZ/kDUYC8BT4jOzmrAoo0wkDQB6BcNAC14JLypXWzHPXU5GC6
eUbtRsUx2K87zIyym3DxbivL50gDG+YImC0Gcsj5EWHwE9hatu0M3lOuxvI5VZB/G3CRit8sj15h
SaiOs47beUOLy4KDokH/rSr0Ln37t1ZhwTmBSsmjAz8TodUR2zKP4ayZ18KW0PWEzdBfnp5nF3ed
l/itlRJxMCNcwWeQa3z81iOJbzzKN/4VAtVo3LVJU5iTaULJLlWI6BDBccUWR1txptMO+cApQDqG
YHgvs84CQVM+FGOEww5RVZSBTCO0KBj9DD0ll1eNCBiQYYawO6Q47EQtmSr+1BcXWf5GjnZUnOV+
ARCfl+2qXB6TaNpYM6hf35kCflLlfrantXg1FzW4zZhEi658XybWNDhQ2a4KxkX4OE4x8nErH/LH
nOcrnvqf1FDhQQWfWtn9NtDCa67fwa0oB1jJwL/g9EBjbM/7sKLmAkAmziU3rh5MQIz14u0tOED2
kD7PbeWbwUColnqzdetN5komjnCBsyKuQGXcKf3VHV7qLLnmzcUe/gSIjtG/JRC3ehvObAdE3bnL
zGHTVQSSVO3Ri92jjlbBbE4183BUfoSFBKumgzc+xdvIJovSfB/MkXvyVw3va4WxyrzhSGK1uW+S
39B81ufvMKqvRtHj1CCEnT316BkbHV4rhyjfYJazFqqjLc4mts8jnVNesWpuif3o0T10sOzNngzY
gGEPXswAtQoJlsS9HXjIHLbnhbVTpswvFhYcrbWDF9AiuOtpoIWGWyTeuuqntU1lEGsvlpG+dtZ8
5Dpepy3Tn+Bc8nXpzEDyj3GaH9qSZTBE+OGOzYSzrK2KiWiA4QWIDXdNsm3wJaevs34ql3s0fnd5
8pFOj0A7uanQRp/0dje1/2i4mGjQkutmRNg1/6vfe50tXiNSrPvSIq0515edxgFVtSZdGewEImsZ
w2HjZvvnHQs27azy5/xJzKPoR7yVChqs822oAuulD3fyhktr7rIZ1Yz3qRt9d2EDYJN0Rm0WKJsm
fxYYgGZvudPgyEybVLcfW+TSIQDVikvXxX3q7TiXVffSegRlMkxBRusCWfxd4gsafgWJD1UnAz+D
seEqbQkKAmI6IHQCfNTsZzhUGkOHMIEcysEVxUhe1OgjZP0Il+NoEC7U6fEdWA/HPNSZ30klhElV
50vaQacrkp227AkaTxUE8xQY2s4J7tPwyEkRcEjJW1mH3HIrrwO2tXL5uHBKFLRRCZe2GLlfXJQy
gccnsY+pMbXyhk6NSBK22oOvMtE2q8VXy12T7HX6fhRuKl1JHUBPXVvICpcxeS5s60zxfMdTv1Zm
tMVVtoH7wnRL2Y3TY1OildZ7zAHZ42SANpzUGBxJuLfy8NRhOmgbrIsFyobmu3EHptr1poGhUjGj
FC+ZQA4kG3jmc613DUQwy6+qd4cBmYoDF7nPTUG2oKrcatyGlrvRbVRJfkwEnjtsZo4gstNrdWMO
Z1QPVBrPmeod3dE8jNqHTt1VM5IbetOHkNQrp5ocA6l5TbxJBhNyCoy1YxXwzR7cCWi0kl4VXGVL
phL9592Fn2TUIKNrSv0onLdkaXGyIY4g8GrcN+gUUW6i3LhU2d5m6LaEb86hasEfDJjCXTaTpFOx
hQm9gUGe0G4UoGlMt1CFAOxjvnB2w6e4v0UmxUp3Ms2nGrjSV5ef+M2H8qR1HCPKLs+wE6NqIHY+
ePXiW8/AjyojiKChpc8ZwVB6Dl2OIfOK6V8Q/rpAdHApoORT/drml992OntmJBusOWYXXpa1ve+5
YZbiVWPdG/4EGUGmtrbugyc358ofdwZU357nzdJJm2cpHm5qZqHecs0w7JYFY0VK1YJlkK3Um9kO
xWETpNZxmbwNy+EIDKbwoFPKVUoUtqGqGn/kZk2W0ecYgyYTS9duqDDaoQCg8Ydz7qlHvX0Ae0vK
m6QgIaalRzQD5Wh0ChG11IGRCZnt1cBnhEhsXZurOGQdRFNpbRJFFcHJ1mMaztjGBfwaZqhkWVnA
CJ5GEh57qDXlCAYM+piyClUTAdXMfKzcqSb+1r3pnhuKd+dUxTyIlC3xXdGCAwleBvhbolEZE8bh
Q+/n5af0OWOVAwh5r9Nj1r7qiCJmhCrVI5JOnw1ojvRVYFElIyd11FaVhgacDjvF+ZLwaMQ7C+6H
SRsvm4spek+MJ71n4IBWRGLheuAZGaOGAKlijMlaTKkpauAUUlTlHfUSfQbXIxc17MARw/82fqAB
pL/EIjGT+JCRML1Di1SV+g4Iipi7i/m1MU5YLyK2PDjUNGub2qv8eWKmEnRPXXXCjNkZPuo6ykNm
j5CsHuvhtS/UVU6yDAW50r9CJ86pBqTxlukGhnqEnUX9oOrFKY7fOXIvUWHf8M7x9sLzJdPWJzQD
rJnJlszZj+PClqdZa1m2U8nOctBESRVtxIj+W2ObyVDaZybZGd+eA47Hu3jl7JOBcVDtD+g7dsvW
o/jN6/plIbzZDJNHu/q26huEMLpJpt3zvWayTpkk6NK3HUST6gPnaxf/9E7OQPXQ0keM2zoYUBdx
Ssb8R+L1ZNknhXLjjzTn/murZGdivMy4gGAJnXFWxfnpfrLe7XYdR+uUBMPp0UgY16KGQ7HC4zRH
vxpfzIN1My/s6JDItsaD2a8Mm8KGfftjTp9bI0lE0nCOmBjwpAjpUf50ULiUNka/3MnI3ByQnqug
RmhzaHUG+Qax2ZpnY3CZ1lqAzV9C4HVY8Cx+joNmXJx6YYSAiY860dkEf+/nj8ZSIgdjk5kvfzZC
HgqPS0RfKt/mCG5wr06VC5qLWZq7ibWdiFYz1dwifGoJhSgrfnQcAd3jgtPfqo+CG4O2NCFymRWH
BhzCEi1ZGPHODUa9HVTM7k14salF7AGfGY4T+XrtnBrNDLasuMFDEtvOTKK5XwxvA1LHxa6dUBmi
wX7tu+jY5qzzBQCrZf1DqB1zb9+yAyKw0cKZKnAZUxZxiIzyavkJPQcU4K5pto29VZdrbVx7S+eY
AV3mfPR1t6cFUvkv4QvqFnZD9jWY3xsgAZ7q4pNl69qvHfzfinmmS3fMdMdvrVj8POZPn/X4ibhy
OUwQWznKg3zXYfmaU5zIW/6ngOUToFWSZlrE/bKnEj6S6wiBBf5e9GHV7Pqr/klWKEnmAmzGCFgX
DPHOYoMb6+EJXJaP6mQ/kg4oLm2tveamujZAzHXEpTQeZz3ut3vma9kVQ55HLHTtcADc9ctLzZLb
oh6Cw5xSnDHikt6fQaD4VVC4wQpvECQMNBzZu4VXmEwx96HI9gAuKP5yi4Clkcmww19hs4HALJEj
De0GBgD0S2ROLd9i6CR3iraNHysjjMZ3sm7NKKIwmXVPLk5Y+lecMcq9DmIHyXdLjCCaPsRcU/81
KTR97O/C6TKZ6w5BkWGI/QpSZYUj0Eg/cjadKqNeCxNrsZ254JHZi2ICn2ZXWi+t+oHdIcsITcHv
RfXLz8QKm7OxEoK/rgIR+DH7+6QFd0juQ3yr2n1TfI86NcyGiUez7DsvhC56psPN7Zub5bQhwHC3
LkgC1DhNuCOyvpreZ/U2BC9N8wzUcC53bGRm734aXjMUxCwB2WwD0+spxILhpPCESrAviUp1tdb4
DEBXIE1APd+wcG3wfTg6JgqfNGDxrqupcf6TVlENBCySjinyWo/AUY4qNk9L9MLerpPp5113DZ+a
YJO3m9F4GEuLsb6+Hik/WJtb/SeoNKnEMhb49O9FdV8pD3azpx9bZsRKgCdKVpWuAtezQYbV3VtM
OlXISJQd6T9EGG4SXo3kzetuetisYzgjBDqGaNHBTewmwjcVd8L/hPdjhMG6lStNolrkCZftj7zZ
TnNvj37LxiE7AidyGD166wAFFxUHy5e6G5/oGVZNIrHiGA8I5vUewDJZQ3eQ9bPttC/zbPBfE9SL
dqMVUN8YbiLxK8d2HdQcJtpt0tIHJ19+au+Kwu36Z0Vv070oYkPSraM2poVtDmZ0WvDtDkw7yvSc
6h8VgZu8ukwi9eisegNqjbOTwD+Kd5x0kbcdAfgbkHZWM1vDOTYu6dtCnAhejU03E/8BrGBLwJGV
wCs74Ntg6s76B1kKzCkN4oycb42xlXGyzDfFW19e446AsfqYYNNj8spJyMxjonlbeAdlKs7ySihI
EUewHWh+C1JcFnfNlpyYYn5KjHZX1WAqGzawrMWZrRioDNmD4U/l3cyp+1Lf+0ifQKckrcDcNgvz
KZ3wqUhzmHCTcGTfx9YEfyi46JlkAfWbLmc6VGgXLpmV7Vabzo28uy5iTub5Gvi9IdsFhHQbnE+W
BWcSF3G6LdjOqWbADkqZ9+0IR05lVw7/CJqYbL6pMUT9H4cBo3ec3eqG9K+PyH6x031ICZiix2hc
dUMGsoIShbiQN7e3uH2SvQ2+Ug/zW2L+pt1Py9Vk5DspAKtQ+ewt+1IwjsxnJIHlG29ioPDcG8gZ
VdILtylrH3tfl+m+OLfJpesuOjP+XObb9aUDSwxWTjH6Y83geMQHWDE/kB0Pg+F6uLOHYSc1UZr+
GvRZDbdmUtGMJwDhdbvx9QamJT0HpZ9DRlMOwB9nVM/N2c3fJmcigeZWweipPDGghG8Ro/6irVqZ
afClzu25ahwfIp0dI8B7zEkO3mfFZzrb4O1fRYY0E0X9d5dyrXcOBtPx0424iFvmRADO6WXHUt8T
3tJB8Ai3fyDa4UND7jha2PmUd8JyEfIJoPCgANGDFou27VYj/NAwlo9Dsw7SGl481BSa/YgZijsn
X8Q8XGIqsQnSIChTEjoBC4m/RHCJVUkpKlufBMC8XR09LMfhIwkG2cl6CBIoUwg6kG5CrXpSAAwE
P8H8ldpXNzo53Fd0w6C3Gre+KI1Kgq22PUBYdya8FJ0KPEJl09sdBQeWsURUlOpikYqk63doMlu8
yeE7O4Myu6YDaRBoEqqPKr8U1vfcngbIfEZ+S9ujUZ4WKm/kFJCteCi/8t+yBAf2aH2XtntnMxGm
RbubNhG+eR1iyDval9Ta5Aq8xo3d31lEsnhwOnYMBROVdXT4s1/a4zw8ZSzWBJSmtZ9iAqgUw1ci
kwHDvYsaMebJc7mzstFCOo7Hghf79O8copMK2Ws1F4dfuPewI19pNtA9skggrRj8rh3fctvcmDkv
X7LSB2sTcs9l6abwUCfWIpWKUE6ftfi14lRhdbz0ns+mAz0x399GH2x6AFEgKelLPJBedyjJYm/i
+8hiUtDy2HJYYVIjdezGP13b52bo+EZP/JlT7yJnH3NXfmgi/skJaAZtACT+Lu6O/ImRKESUXXQf
oOToD7IfDKonTbvT0SEiTZfEP9s+1OF26m5mQI3QeRuHS1qqnSLdBlQlzPGFNS0fIO0Xi0XKGlED
xLa541DWBSKU/P6x3FPIcum4bpwb3J3xOnakIrUbFaQAgxMKFTv/wFCxjgMMdTieK6YpDOcV9MQ5
LrcOVbMz7Mp/YU+WEOP6EGxOjZMKewOc4CGk51eCXdtOm9EmRIFJZjUQOJrhmpaND8B0azMyDprm
i2Mea8YdfhuTZLDp3fEYme1u7Nis1jtLeY0ajHrjgbZuFzqA+8MZTLp6CCKCmmF4V9bGtb5mxiWN
SLEYCYxsEr15Q/iIs2wZ6nKdX9NuP3X/umXgIfEVY1jVy0kBb9LFPZzp3rcyD5dNccgVEpqM4ghX
R9wqADShJu0kf0jo+JVOvdQ9ox3aGpV2McHSMO3Zc9y2HcSafmvTk7Du7drPEiDnXd2Gl4BeIfqU
EbkU/ozG8fIWdKN1Ou8BUZ+W8Gi0w2pM9TvHRbR+bxfV1RinnVafk5J7HLVOQNHeYWz/E14xc+CZ
/fMSDP6cckrnxn0aHJFg016D/92WxV1EZAu7uRr4p7ZR5EEY+Hy+TOqiZoK527+59ckksbN+MLq3
+KtsLqn64hb1uiw+eHDkRoxluclqt7bfjLjERJFvmOkYaGFQ0SD0TvG18NsRK37EJKGn9E0kaY21
h+TkddJBTKH16VZhoF0GK6dXqyhbP5Iq9eflAaMgklHy4j313Zj7lbDJVFyjXqgz+KZ2kaTIZ55H
d3nUGaCjtYKeeAVF2s64cgjJYrnCYkaWfixKSGIsy8+0+5hDWZq0nA1g4nGNfwKY3C9K5NcMYZVr
1X4ThUPrT3J3DfDIw8+R4/2+D/np9OpRVfELXLoqouYOyZ3q1pZG/gaCNlFqh/SHggSTskZrn2dL
PSTRVWxC2vQ8aOBYUGhQVYn+DREaQAUqS8opa6T3uDfcHAaImBHENU/tPgwXNF1L8eVy2GIIB9Lb
o9E0ngb9Lg/fRhDoX9i1PB0l10vY7m6BYq9qXozAwstlHnXtnoU8LQ5Rw1SeI2spVFeJah0L2GJJ
SeH9orYJj6/IoEZuVWftDOhJHQ64i6HxKQSHwE19xrMJCr7ARuPfz2+xRxLk7F1YEDP81lEYyW4K
HANK64oVFvNC8ayx2EsCEjahTzCaqxpEriOZJsyJBGFWd+2V1WWRwysCcILlsm0P4m1F+YOJNdC3
AtCTzD3AEjbILSgAAoSlDR3CX6V5ZkUp5q28TvB5E+nAW1SqHD+wBkOmx2rVvFn0AjDXaWiPuX6I
6ZN7pjGNpZFTierX0k6KZ1yQ5pEjkBDeJGGhBh90U16jAHx1/S9q94rT3IoZM1E+Rzf4j2aLihd9
OTHKo4VKqtzY7KpA6vWg8gjUG9rB12fCJOzhbPDo4egg4zqMAXCDfGypzEIEiR7vdD30e8NM4Jbl
q0qv11/6cOPvW+UV+SgWMvqrVRy18kFU5kwOxQuVH1OWmeGnZTWbqOMLctAe2P131yBkcKDxlC4E
nQKzFDNjFiOUxoX90OJTiiifFPalSniL4fPTSnVyvhr0Q8QTAATbubXrK9SVWEUuA/WhSmsXcNir
OmE4JKBCCTAJAp/q8ZYQlR2VGsg6BRIUiCYCXhtX31kmtpEo8+PaB8OwPMRQxTWHRVZorbgnVpM7
wJe6b1SLmwMsO6i9ot243jul77NaSSJz/1JM1m4OSMnWMZ7FqMv43nIyH2I63arGQHmXab9UWByG
ftwl4OtQ5LU/AwhHS3vxZKJnHJeF63M2D1l5Q+g58YcIz0pOMQaYb615TEabqy4LqprEbFrFHCCO
SDVgSqHgE9sfldCBOZUIg7jTMdxCIIuZeXlWuNPy9pLW6MQJQsqRYsUWOsiwWpn1S86Gd6JpUNRl
rdUImBLOIn426nEHyxD/QDsR+YNqQkWRUXZfLCd3Rr+hd2bUuWkpthm/dO4hMdSXkDdH6NhzBQqH
pkJUFkH5CQJnnDY5U4TKO0BhoJsA846keGzWgB/WJTAV/h5WouKxQEPc5uWmNslZMp9BhXuh9w+M
E38Hh6RgibDIKwjUcXOEUtG2+GBll87/Z4vblO16QvyWLtOq7UOQxuCoQafI/HOszY3qIggDz+pR
06rMKWT9nwyfXXjW8vDZgiNaQBztDCYCHpEU4F8Y7oiOY4l/kwwQPLJXix8il32DWm4KYNmVBoh8
01nca9W0mZtkTY1UhDe9dkk6r9Yl2/QsPheAKQaW7Fise+ZdTPJxzy9gJ1W+YEkAFBsMCSYJpr3R
cP0uprfjR2Q1Jcw9VOAxAupRgJZcua5L+2tObHgRR0avmbEghWGhCTNODl0PPTb7RMYc6kL82NPE
fgkFyIC7TwPZzhB7p/LpCaVMeNXIZ7mQGhZgdY9RD0QRQv6Kufd3CJFKq0moGfM7AZJihRHAHQ9A
gQcGfcHUXlrjItoWfEEzAaToB/q435jBexm/emTPDM0HoYUkfOHtUD+AH5kgCBBjKXVOOhM7E3r2
DJNURp3bvcoUy67RQ4TtnQGcXRoHm8EWUQ09tY/B2WE/ij9qDq/WtO14kzlgC+x6lKlG+FuFlzhG
LZH8aUgT3tqBVjccWsT6eNOG8JsiV5pMTibTOQt8B4t2wmSaNjsoXuiWLk6LhAGmeYtpOsG7xEQ3
BsSPfbczchY7rDTSg+v87cYDt8VmXPv4NUNaO6ACo+ut2wTOJd9AzKhEVCN50B17w/R5ooQtpEZb
jrqye2KAobDR6s1wpzLuUZhNGTnf0yBJLsTqhdzn06lSoseEFciCnwSza+S9yIUl6nvOC729N8Ax
KJUGIomnyeX6CUZGb0QeMFqz0OtHTo+6gCwoBsuIkYRQxO+Qosk2qQI4xgR5b7H2D3WUWIBoVUQ5
ZT7do8pPS0+ERZ5LMdlzt0IxzObDZ2TXOyQB8xDeOchoquGJ732gLxv513BxaQtRFfdZODBlIL++
ug6geXrG/DCeyPoutGvGGTsrn5p+JUUgUx8jBZUYatd+qwfnOjpG+t4ZfocFO/V0lzr9Y2Qbmz5t
D1oCqe32N1SemMLwSVR8jHk5E/uG1AeDWD4WACYPdPRL0vsSWCXjDrYMbKFKACE5Ow2b3x6qKW8c
bnxi2oAY9CYpLyJt1DVswcslC2+gV2AhsZewa4iSigfOB31e8oIZPw+La8aVL2euSUYELxxYQiw3
3YsnitLu09ssi8dBso4YaY31yGD0nR+rwmaYOMhmZvVF5HhEeB9UZRFSUsOIWqMh1Lw3z6TBUUi3
sBjaUWoEyFzmyYKlnb32DSOf+amwoB+Ax4gHyA7M5DHn/0UKM6TuNI7s7qF2Y27rUryMB8STIOYx
pMdSgHD8VN28Fpx1bV8bIPDOcueJDZFwuIyG125Q6bFayvJ//PrFgkYUKRL5yop9iOt5qx0tc5/3
59J7zpYPhazB4H2ObHKF7HXTv3re6MdUt5nzkzkf1fTAVA7mYs98Ok3/WcdpnQdQmM4KcNSUbQa3
WwtezSLFxDNx1EaMV3EovVjNm5BfUxbJ6rgjehBVIhcBB5Y6nHXk001TwuGCMWxbD6gBBnYkVVjg
DxjhVLXkqr9KpDp/JSKVMpq0nWnfPDVCs/JsOWf2Y5Qv2OmJ+DR/PGol0oHXY9u+duSqxMTxzG27
DUGgF6CuLKoaQtSf5K3ui2BbexwyJjY/0NfBl6L5OjQ+XEn6aVbtlQP50USDK7KuEeU0MQcUIeeq
tbd9cJN/Fl0eArW5KDYeL7zHM9qxh+DXK5sfXgp+qF5AuhGVpHplcZCBsu3RFq8YqF5L7x0qxMJm
liAuBuYNxv2Yh1qbZWpI5EUBP21hUEsZIser9sK0Q2CxMuHBJh4wTSDpgK7HblejmcF3oMCvrzTe
rnSfR47Lxnq3uk88cjxbFTK2iEAYgb+i5fVL3eS1/JAewpvJkSKUNLmnO1l1yjmXQTbuQbz2kfdl
B+GpabEN8UXwW4AUE11Bzt7M7bMDghTmDijQ2HLaVBpyIgPzF4Qs0YIIGhTeHv4Zm3ICDRd+0/94
Oq/dxrEkDD8RAeZwa2VZkiXZktu+IRyZc+bTz1deYIHd7p6ZtgJ5eE7VX38AqN2gjaqyApt0oevQ
Po+Pkwf5CHQTrF6H80hEeUVhqICMwr0oKWOF2lvnmyTCjQnP8AZePL5D0GagBwzO1a2WE8CRa0dL
78z7eR+2+ckHEUdE7K2m6NPC4QkrQ+6MTZ0kmhEE62LoyW8tBqYuUJU6ZVtqBQXIFnlEWjtL5rqq
pBut7XI1wEMbAOWVMX+e9fo5YmrapNUarxLq1xdPQdzaMc7v7pIjJFkhLvgHnSODRw8VR0aojRDi
qYs6OM566yx8r77W3TsFhsz5GP6V2a/Eo1jqRha+xk/wJGYf7C5y7uv6NitHlKi0rKxmQUYt8pfn
nCF/etG9hNmCWj9Kv8x5ql/jOqWQ44Qab7X+bNqXyM7Q8a2hDG06u0RBTrOSMaNPMeqEtZYSULdn
eA+ESPcjKLGYwAmyLbA62gBoGxRKoJPEBtf+KzSIjCkqqNqo7zuwXQEQDOg8k4X/k6IfB1g+WF22
Bq4YzAyGEVKE5kDBUY5arMMHeqUHoGxBAYVbsuwTME5yp1zqdfkk3XT8M9Km0bc9yYkquRvFAYsa
2JoDKy4g6MCvCxCgcFfgFywLBc1WgSxWbKlhuHdVtkFiKnYIVEXcf/4d41kXrEmhVmFPVw2k1c5S
SA1RA37CaIZDE02Hx/kr4yZBWjuVRorFWOCN53MZaP1XQXWlfttg+4PdBFZcM6buFx5B2zwE7YVw
BGmuCTNe5CC53H5RHiQp7hnAfd/tR/ei3YtoiZHUx/xh3IO34Lv/yL693/kDdrd2d+7Ty/TSX+Yb
KsbP+Sf6Nzz7r/6r+zrfhmf9y30pP/U3cIrjor9/dE/jjetvf9Lxq5/0DlH4QDrep/9q3EqGj6B/
4Ngkl7zTCsCjd9nNP8W34q1/c6/wp14Iufkafufn/Kd8b7GpWfqvwdd4o0a8MXOKH+QjKvDnL9Ri
vBNX0l/an/qyPmJvuhm2oGVHZ5fy/27bbS1+nR7NT4KSgof63foggmHtfs7g2qH8zz03xlLxHCaE
/6oEIKK6clmhSeyVlbOir1tFG9JHNu1zd0zXWL39jI9wVo7OUXmX4hvLMDqqL/8AoXKRrLJVvERg
tMDGaWvvHqKNd6XwOqQ7cJHDuDb3xrY4llta8YdhTRDdE7Fzp+KgP9tnbDrXxcbZTAfiCk9o1B6t
rbPud8k1OSGSPEXrZovyZQO7ZUH8/GN2DPbOtTjUWxqhd4SYi7dmeb6eDx2f4NV+IAwFqzyOokWz
jE8Y1J7SE7Y9m2Jn7ZUN8hvkqQ/extljirnpDuGjupx29UJ/KM71BkLcujr0K2sP6WE5LbEd2KkH
OEvX6Fzt4gfckknWg3ian6alvkyWxVqn2d22C6VZWwxhZgrvBPMGBD5ArjpzqTRtaSkhDvMkN+qr
Gn6Oos8Zl06lQjvyHyrZecJHl4eALFELWwDDzFa6/+LbR8MEl1GUh4qWfPK5l+4CoQ2cnpmjqCpX
QCMz6blONG37CeCTOe2AqG2O8lXrsRIpGvB8dpWfDraEHwH9sRhnTnk8D/3gzYm+AKn4M2chLhed
Su4oB4e3q6YfoF9Ot5RdPkT9JyrTGbKh0jHIdVZiQEFJpGTYBpNNjM0n3nq/lQG7iT3zwWVaVZj5
eayccFkE6TfxmlUOLNlmsBdGjco9+gSJeEixGTKEzmXbp1yjJ2bci5bqQeQEhd8+lc6wgysP/wAY
D8jX9xBOw6Ae5yMKR2CZR5WdAp/2Vd+q7KNM2tRvaW55TRvvCZR9sOfzjsE7lj+wY3Q29AglBVFF
VUR5skr1f5490PfbMvqPEUWM3d7XLlQqDzb0KgsP6VQ/N+alIMaiRrZDRk7DeRWSVdmY74K4cNbj
CraUoPfs6lHnFnilgwLAdOxV4Ms6Q75AZTOiF2s3BrIqBnNdrzBQRxfTYeBh/+1wBkoFjls2tcbF
idfCogtxQm8GLyytvZ0uXLC5Aor+/GP9GAZhVem+nm4iqwTqtDD/4G5WKbA4avduocZ3k4ea6C6u
UQAEFzT2a627z2aWk/Z5dXuIGCSFAdY9qAbEo/pi4jHeFvlTpOpI0NJVgAK5cL4apnFVctKMjxbQ
TPWYVoY3vyHVNIRpn/0yVRbBQjOOL+zjCGmXCm0Kac0PQYiVx1fSgUUPewbMGCn+2Z2ksEcL+L80
R7b567guoMNzTnievZ4A6jHo6vsbYD+uYiZVLVBpTnlZYmIsn7I5NmolLuHPMUgSmhA6SgPwxAKQ
0IVYRAVGaIkCJXY2sFeHxB7irT2Zy7J4ZHnfRv+fRqUk0IC0P7618+itwKhzQn675rkItrOGcbxC
Nqf3S/2owpwOcLIukXFFZr6DI0WlqaifHGKKa2FD8IGsnofBWTitAjKHwVV36tPx2mH+KM1xdskJ
FmyxfIiDvQhPUEfoOk6sCbByHh/4FpyQFYleZQKDJJy2JFcBgO0d0YQ5dy4sXz2QOqB9RxgQMms3
f+LmXEYKBR1MOsqpkJ/EiDw3sUZklKv+msAReaAccemSuOC+GRdGUZyYW2nFXRSxohvWyGueNg5C
msY9z4yukEi09tHUynVHFyKHr6IZiIOJnAbmxAmX5CYlu0hCIE2PEyTvYCOadfRAxEysLYigxP15
XJYugO0DxCw0oai6E9AdZTSIIGzWXm3t3Wah0BEbzVU0ZC59AoK9lWPiG3JJzE+/29Qgy+bN4aBE
ImO9j7mBUiHeFuqpbbERyzc1jj24a4lfM65YA+oR2glH25gaPKb0wqOksheVoCcjLopcwCJhytht
c/TYlrTGGDm6Jhhu8Ov11L0dedvIplI8Zu2VhSinZBPfayXcbu6MC2/ab+4zqqgsqBYu+4NpUna6
2R61E8vVRzOFN+gjbG0gaoLwJMmF1AD2iwqsZWLkOrR7VmtWbwNl3bDSg3uX/hPUzUwBXkqC8CCd
zNDlyH0ouVCyl8jcF/4FMz5uKaQoWXo2y5wanj06lgwD6mmZxOCehJnVSle283QqnRClLOlFGIbr
pnJDg4xPk7KboFPo2TmkVVSgvtGhhL2+IyT1EIy4cxcrrkaK23tbIvbsLkmWXOqAiYGjMdQkMbUz
2WB3JXVZDnVvwrViO6fjv9zvHipvpgJPk8vo5u8wBQBDEUeq6lde10/01Vhjog2qTCgdxN8CDeHt
HuD6JMYIoVLe4c+Uc4ffLURGBlrQZXOnJuctZR2gyv7Q+t8xVdY+zxckGvhp+4ZCRNcvDp4fKuBQ
jz/s3NSMal2eMA8LHvvHGcl6eNXiEia+tphjhKFkc9sZgiFINa2W7HuTvS4dlyJ9GSkmG/JzBvuc
w0Ea3JwoWS5g2Fy8/C5bsAgKC31ctTH1GB5ECXgQ3eiM4MpGrdjRS1pD+dgjt+4Zl2FQ04zVwhjz
dy4lI7fmFVVQOtzkOeBP3eTA+dvLyDQlHLBtz73GMEqTOqX8ZOK2KUP7GsJKLqf03aW1E7vfTgWi
gYzI9pKBI0HuCixctxi4ah1EOXenGTXRWtCDQLos/qY/5Thgr2iPYhwoB3KSsSnWGRawNencS4yf
p/GHFhPl6Uae9cxiWAtBJ5y1TRaUCWQ2Hs8KTVFaMRiA6BiKp3gBZy91sL9rNnqSrnoB9GnDGJyq
gALzBx/FBDSRln1wiLxizF/yLIlNXgExHO8ZZVknP32DTw7snCQ3cQFNX4oIZnEM9J/L8WUzojZ5
hWooTrGTbt0c2Iyde8hKOedmOKyQAXnNCiUXZyh20OvRfRNQEYI03g4kgVYrNgZ1jTM2JgfHWvsQ
i7IExu/QUlbFKzY/y7vhi2Rgm58p3zwIM6NuRGWpKEdhd+qqfuBBlG+bC0OSB7JFLail3+N88aDB
lKjOMptthQtQZQc/+QjY4mPCDlMLvOs2D8ytJszo/OJh6KwHPYDJG90nQ1nbgFkcbBFufpH9I6c4
R7tcNIk8KBX0b+1TIgVJ1KwMsH4axFBVVsb5r35Ks73NZHlEfGVwv0WDNdLF9eyw2oV2n+AyFT0J
f0qTmo4MfbUArCY8xFtSDztrejLnZhlsQn56TL/6ZKk2l8hzV01DkYSWSAzX3WUPHUchiBoz12zv
0QnkNRHHLUwyx9/KzeTEc7AOE92YQzQKcclN9DjHCFgMLMwLOBQ4FjKla8lHjDeZX/+SLGhGmE9Z
DC+xra9sa1nP7SHFDUF6bkoqVX2xYtL1pltmIyaODPrgdMdgfd207jGjt5to9VR7FxpI2if2UqP3
Ye2BEkaTbPqh2q1ktahJt6rLckPX5j2WxLnE1IiBZDUj1RXGKgORDgYu18W5eyORiTxscrFmflB+
T1jIDhLXyIM/eeeV65xOXaxG7uMs8N8+YmCmdly2VkFLwfUpPpzRAxCHuzLx1GI8hHxxWVAuIuUB
9vWtr8Ddakb0WNMUDAPKfjBRjaYAuFvWEfRBNFg91DekkuQaV0xF/OAD0Aoo2tQxwvTztcdx1IzT
Qp5bZpFbeZJmaFMZLNoAdmWO22BgxC+p0j87tn8Q/7o8+AAIuFU67DJ8E4DkuF2afSimPzOdVcxm
pUGf9tOnDG4uD3TgQe8voMHdQ0B9PFoYcC5nFViQ0ki2n4VrsXSxLhluUqnESFQAp2QVKATe3Dit
HTKs0FsoTNX8elcwVmFEXXHeS+6oeWPPOY8YBmjOvWSOTIbTOmSGMae4mzJrz42R0SO7HuiCVl/A
SRKg0W6+lpihyQhH0Q8+MoouIDOtqp+yQOh7yqW2CJoBV/6XmtlSAdnCnAJlJBmMAP8cF0g6P7Cf
k0NdMQhF3/UEnGaECpqM4lzrxfE3JLOtCUeZ02Rdd8WjU7dPyNacTbqbdHIh9Sck855+guYVBTC3
0vEJNqzHp6LvY1+V5hDaMQy7Fb6beGzVfnvsMLpNQ77HQAlHS+XE3WPTITu+ko13z0j9bLpvfXoi
ka/In70RJyG2Ob4J0UbbbN7q804s//5icQGGMHiu6C1hwQ3oAVC8mZL/0UUPvGNBWQitgJlEVN1t
cZkBWB271eTQ5RrgpFLkpVe15Itiiw+UWMF6nxRMf4f8WuPFWLrzUzD8G7xXP22OsKHSgO4yeDLT
DeknhI4jyQdOyFAFe+CIH0hN4p5jD8aIRF0hgRISBJ1XDofeAgOsQKJsZgAYyYnDmlRgGpCYv4AY
I6cb8BCTlZDGAv2JEfEe5rFlQCF0AUZ9NilqLOE/KgZ8CTd9NaDNCcVBzbAWjhxkOH71maK7ynN1
PRq/HtOV3m/lw0lfa0OzMSoU/J675cmttA9+5Y11yPYufsDcI05yspPJQ3EYrsBTxvxKNN18+c5w
cLRACcgLxWqK9Q/iF/q3GYms9jbCxCfsJCYeW8IIgxZ8por+FY/0mNh/f9sOxj3OIcIMaQwVDMqA
u7g4cCp81gZoftkcc0xpuRKq+kH/ypQy814VI9p0iFA02EfeXYBpaVsSDvpqXvaRRTASxyQKAM8b
N1EwXdAQ7NAoNOFbh1WZXaOLIXgM5Vsyf8uPztBcTJxCAIJqeG91MBwmWOegqU4wEdJlPVbarY4f
vdx4ziZl03q/GZEDCexzg4of600nzh/dcWVo/dpnoDTU2s7XI2awUHgxJWfwCBKqsHtm6wE7s/Gg
1d1DetONLRcW1gggeotgt4EFZA89XMpgpQfKwciaOw1NGN/FB9aPS3QMBhW7WkJleq7rm0rx6kXz
qfDU72hKYLXDKoOPSgT6Y6V4zywbhLBvco4GPTla8ckZLuyBpXKIKdeyGmbme94C95w0xFZYqS9i
IsC15l83FUfWY0ldD23GsnzmfOTaY5tOS2/On7WNPA/jfKM3tiYY3PA7jF9VgyUotih5/Gg8yeKu
639qSTZ0qy9c7zWFPF4kv7JAmjJYtbAnyxHiYP7RaTcsINbNzL3e265/rL8QkiXmxWD/nEYGftiB
auFHzIza7CcY67hS5h+l7S0DT3nwiJbEP/+coGMFJ0osb9M2/cYmOKFi85mhgyUMGDQRQfrKOtfb
XWP2j46anxCNyGurHWZPHrG9PcebiTcEIoL4o2BeUZq/bh+hNgY8gDqIb5bl66jzKnh73bpgaBXa
4WPrfQ9/J8NS/B+zwtxoGjdZoGQoEVB4U3HbZtiexB5Emz2eDmWwl/Mn9oJdYxFP1jSPTvkrVndq
UmHdL5BtAEPFIaHiPA8uqwlw0WMm1fqQRFzibaKFC+OouDLWSp/+qnZmjXBEkRwJHLRwayBtPMLV
2lu301PGlMNMDm4CE0tF4I0aUMFHAQWnqsPFpRRKEXbb6Ec7lr9re2iRoP6Hp9566z3oL72OgCdE
mlCsKKhc32dDO3UQyNVBZU5KC9iMay1j43PnjYmJtDPvjOI0cIxMAHRdZFz0iK1Zb+g1aC7jGX5d
t/IM2usmxGQRMQCcIEXfOB1iZywKcJ+yK+Rf3bDIR8IWqDWtCge9REdHrD3ELkAnYHORst/Hi5r8
L5l/Uti6UgcWJPnQCeg3C1YFJsGpekvTZB8ZV3uAPa/CKf3JGpdo92oVmtbZq56tmDIlVZdEK7n9
y+Toa4/2JwnTf2nXYfxzr2hIFE4T+UgJ7PJCR+X/2tbo10M92wwe8gO89jT7rdUrXIdH5GrojJaJ
GT5G7KRqiL3KbD6Z/o8YQGVJs0qga3gZsAt+aImxHOf2YbKVHQ7lPcK+Ifwe+a1lBt6QpZtDkIeV
mVITwSBj3B1qxImF5NP8C/Rvh8taWxxmPd5TY0cLjW9jTUlrTAuMLggkNzjoHBjH0snacAXBKDJE
dAG6sYGcP8xYGF+ojrvS9BfcBOL5MwpvMD0h7hXrqat2ARLoDJ3TXNLoGfM2fO0rkuLtZDvlT1PH
5H+ywUW9Y4KNYY/91dwvs4xS2w/+TWUIaz0+DfnN51SD4LYc8/vcYUZXs/EmBeCA6HXqqzCeU68h
YbJcM/62ofp15risfe3RcEmO7pPVPLS3Joc70sTMgH9x9ShM5t8NwAHLJNetxYyTkx7bp6GVmSDf
DpVz/9IEX7NvraIUkkyL3ShLLDP/sbFmlfZAf9N/xKOySMq1FYyneMQlxMwvY/89k7DOCK9k0kQk
i5imi5UBbVZawibTcfib0Hxa0VaFjjkZ1xwf7bJ7sL0fY/oUyAD3B/kUVagvMOT8MstLSN0CmFFj
+6k2MLi8EzzDudHwLXjHPElsOCYYoDbt3FjDHQ3BnuGtNKwjg2Z1nrEr6KF8K5suQnXKeIPtt4ZE
Zu2puiPD2eE/aHTT01vo/HMAQLLoGyZMLkZcg47NLSM66ls/CZazX9yA+LBggce5IuNQAeLtEvWR
5ravmkcpaEPOEM8I1uY5rTleITNJ+yafPpMaRe9QQmhXTITIAcnRq+/5bmVvnBRuIjMpg527N5oV
9vP2jZp850Dj0rB4TSqqRLtdaG6+FgzEi8ynvLdX4ispOGrE/MoVuyPcyeEjCmfRo0R2qH9zpo/B
gP/XRlpHGuNllOTHnDaqansm1szCK3+H+cJIIId1jhi/EgbRADY0M6Zt/rhsDecjaNY+yGoLoFPE
yyk/WDWDSAh9lF1/FiUgmtyyFVUFeBNZrlzp4kO21xmGFh2+A4jlGHtuKaD+IqAZkvs5MZ8oAOsC
bq+OBa+6y6s7AJnJfbTCZJnkT+O1iTG6g4anUog3DBim2j3oOPvH6UtC3jHUWBLwwjD9rt2ceBIQ
UaM5gABhI6bl/Jpt2ZUmvFlb3qaCPDgwGS0pDMKnGSOfQRfFB+1BdPJoYEkOyACEPGbimCRm02M1
YcFNXTuSIsDEslaBEmgACzn44XNkTvGe4JtMoytwrRs6EeNXLV1orEpzZWFo2aMZcZKYy/suVfO3
0+1AZitnm8UA2i02SE27UQCtDaVZ6nD+tAACDJem8XCGCfutRcwP0KxgJo3W7tD0VvrJL/95WAJC
fLYZk9rgIRZ2iCFatQJRBtmkC+nMpA7U6RJThC98xIixft5D6QMQAS/hRYFPDXAiDXKqerSALFJX
vNsXiM2Jh716LZPkaC+Uam+l2uNWLIYrZnWgzrRvDETQxHa7GMoIfVlg0ycBINeYK+u46iv2nRqQ
rJRHJeaFbDt6jmBJVp5+1Tt0xFTxwMxIjK/S1zNEWTXqiGedChSG5MNn7D84W9fJ0Z2usg73jISH
EdcToFIIEPWqcKpXPDGZHoUrUSonXrax5mFd6UDzjDJSlzAWrgCQQ8VY1ImOkn4hDgZdAOrHAyrF
u1Tn+AYpEDzKAnSS3SSzn6CTtfWP4Q+HJrU2UNLXUgtbkNRSziOIS5xfi8akrXeb7y6L12ntbmac
DPrB3cj9KNnSzFwDXkMGSsXhM+2IKm0VH3q3ulfeyfXPPoOhCZoB5m6MZXYF1jOlP2/sAD6Ve8+t
AiIqQO2cr7LgS0ciAynEpeqhMRWT8i7Q0Bkd8fCLHFx9+21vTZjEYeXbAk/ylsHKZZhdth+4HNKg
IJhah5uB0KZS0ZY9fldegrl1/zvAeKASb6PmYnr+MjLCPZptVSE0S/dhgT6lCjw1sFRN1x+DiPQQ
nFU0/VGvKU8wQZoDEEx4DeQ+phVDnXCbc5tG9wIw79liqQtDgSe/QZFJdZR1G+n1TRAn+9Z1+Pn9
dcB4LawyA2Po4iQLTJhsFXQTBexeJhD1Ma4QVTojAVkYNlDBzLWK9u2oT2/4aVeRy7n3a3tUCnB8
dbK9LGM5oLL2KWEayBp0ID7ZNNqxDmEGFcIj40URQGZ9u2jmma+Ex96cbGV1yNiM2ZQWUMVmxTJN
fkByRCUQ+bC6tXdZ5JAzG+OWaW9Qc/56vHgvINNfqQhKNejYHRTxeoiNXTQXr6W5TTBJ1OgFyObI
oEPeGoAsGn/aQKredvzw/wmaZ9Of/j3GdfScmsbad6ezpVLHqawBhh4MfMr5Hc0uTMkNX6HrDfTc
HIKajtmLtshROT1HvvkeYMinMzJOCbBD32lxT/ujR6aGjqZLQ/yc6L9gVPXwK6AzVGIIUWroImFm
RAVaDLeHRml68zA9Hpjn+/lAYKC3jKBBZmTuTM91ewErAD7ekLNCxRVAx2r952wIVyOSaKUfPyoQ
1HII12IVKcNZgVbagprWKNkqcH7iPuNGspM6z8A/6mzjm1kMxVMAgul24MuQpXJOb4ciguwLhkq8
ZSOu/xE+P5SfSDzhbYDBJrgZGxHkWlMB6SI/4dVv0ZW2R5lxlgCFUF1A0cUuElzarZQVZ4SsNS6n
HRIfAE8tI73W2I129xDMmPpD1tff0yldzX7wXBrhoSnRzRa/Lt/fj9VD1c4LZcrOY8bkAHakXp51
l+Hv3jC8N6niJt19glh/7FGUsrVvZGsfOTosytsu/sHrlpDrdxt9et3na6lfgNAXHcpUGztXrd7q
sKAHIDt3qDaj81MC0rDO2xiL69LeQnGOnFUQdPjhvmMNxT7EcRqAM9n6gqnJOvI/ush8iOL4LCi/
l/2W3a3SaKVL0uKtNxcOFBFjUbXFlRVKI9bLFYaeqE0b69DCHXD2FVx7rJlgX89L2HrblmYibDPG
iy9N/EWJN+fuugFx0bD1sSCeAPCOJSJXKcobKQCE7WPhPNQRbFJUxbFDGkSFhtwSX4zCnS4VG5LD
bukC/XEI2yw+P2H9cC46fSVcU47RqczOVvwFlOe494AJIAxYZQXB55t3yYfmUQ9unILigOrgAX3J
4Sl1bE36b4WxwqC8417PnQm9fIdaBTR/xmiffEVngNyU4VbJDM3lXSsSokILRRi1vJ90r7Zrnl32
QiA3GiZeYaSNxvZ+cnEF3bXar6BcPAmSKiC3huwD4+Si3e2baVvBxWH2VM4hewxWZvgj2O42yMrd
6PobG4EKahEnPwp2Tktf0dGmlI3z+Ng7P9rA9LAgGZBvL1yFkNpu6PlivzoP2hAzZpgfBJv0q3lF
tys1l/ydVowfSWTg09CvQ8Vy/z+MbKYbl4F6ZwqCI7H0Z8paqXCljmBH5GbF883mQarbxyly3gJW
AmNbaRx7zhup5nsAmCroqF7+yUAhLeYHEC1cfv5UF8M+rX9cSNue/mLi3tkAbUfJjVPI1BuApWRJ
jSfOm4Z1DwmXGeCPuRcvVI8xZ4/uczIzP5PinqOCMaiXmlsHxzL1RWGG1SP4loK3/hypNqjgrGzD
nBMdJjMdisphRP7FCGQmLjjhwzVA7omfb9NK2fpqB1wCPbj/ZFguZV/LVOKvZ78HJRUKNbKU6vKz
9C+a3iLDdDcyAupY5OQ2SDFvMK3xoMj8HPryLNWC9FUYYND+/flo+vqB6LWvgPpF03FYgIM1xA3/
ifwgtpqxi9bU/rQjgPCyk8HXHyIqXnCfnoPnz4LaOBoU/0q/R3YAAIA7RXUz3AsYD3EuUHUS6+z6
V9nVOqtBf1EvhQwqS4gahW20/FHtAev1w8ygDILPyCSVXc+DYqdFuKdJIyNjPXzt2g7JGXeDLyxD
hTjBQK++tAb4EsUbVXdk2juDom9KdK4QQnQeXIYSuMkBy0LbBBwutEvCKUEHQCEZPxvCYwWnedMI
AmHcj/JmHqDoK5s4JxSWTim4KRyqUsfrfCXG0y1KmuHWu/ESQozQGPARltvB5sJHaehuMgq8lJBb
nk97KK9+fhqBaSe4/VxAuWh2+Ztjy5PTfXgkfUEFwGfvHTYrbzFiXxSoxT7lyw6Nt9XgryZTtJYo
quBXdW6Z8TikXzIcLtRaKEHz+CPLUSkomU2oh4gFMVblpkFLZGh8y5jkJSxy8vhIxJDe6mghGosG
Lgy3gaMpZzbh9wOqOwIfsouGAQknYEEN21aSobypYpwWlZBj6uryvGnDvcEklvixAfKVp9zKGfgc
T5fVCJJB/BPtXQJ5o5ID4yAlFeBblvzE7Z76gYU0M4wbj56ffgQ+3SPnC18vhWfK7oiTLIfWFFN8
FcxgiQFHT11meOBIXLz2yAHokNBWjHR+jLktZFNztXM6yAEBwrgGj0h2mIRh/dSxUKKPKUcR0Lw3
kYsfPyAuAI0Mk83wZHOgTFHycFUAk1y6Cz4j382GIAGU8FGCDZbcfDwBOZQIA1cvso4FsYFGEzJL
MYafprjKQy4e332L6Iu5s6RKoc+WLU2h9LRc66xjWk1goDh5y9Ok+0txQcwRihpqsmfTBYNnVfC0
DXGwLJh8ey+B+s4RFBybYHzwuDZaB2tGZ3jkbfCGreDksxm1Mugol6R1mEiRqKIoGqYgxq44v1vK
ufOgxDnst08yMwcnXSoMDmdujB88JhTBufvjJOZDfJYJOmKuGTg7IJUCG7vg7iHUUvo7WakMvghf
RGwrhRNqEqXtVwENPDE9NAyNToIugJHpY7i4aYYN8wzOQSPG4IvrjcoEJ7EARJ75FReR/1TKAM99
8qYv3Ler3zS8iiyIYbVMqKocY5PXAArvFExr4US5kHl05y4thkbks6Wau9Hgeaf9Fv91/E9dJ1nY
mbryguQw6jtchOBaBTg/zj0ETUoVeNExEtgujNcdnGV3Hkizv7Bvy+1kAKnRawkXKET57zj/cL6j
7+SUDTAfLWfnahEMODgLHOXjk1yXydBPZaLiNnPBUphfxYy1HXzScbQVYm8XUwB1tM+tB+LGDHe0
YHRycOlszRULvXtvPe3A9sJN5AnLrXzblJOQoriDbZsvHGmfEXrDvuVvqR7dLt9I45EHTaeDTyL1
zPReihnbJoPRiJeqxbSmbtlGsHxiZA+OEf1oWJtOMaMpqhvSV0tot79hc5Iaswl2efOK/KrL4Hma
Fyn1ecmgFEYzzhTvOWQDZ+8bB9a7qBiGnjOQdHfEV6gLHNl1sl8jQskMK9z79cx04Yzcat6cAzSd
KEGqZm00ty4wj12LumDDAqrJ7VFwxLJnlkz+gXWEfDuT41R1zrKjhLBiYXaZPJ1MSUvFgKiPVg8X
JJjrFk4JITscztRG7myUSTgMQhDhkiDMiWoOWj5cyXE00uKDbydjBk9pUypLm3g7wF24aHtPja/y
uPe/jRVtygyYmrgQGODQpGD6+5SBs9mfVMJhdWuUf2tBV2WPJgQKmswVRpmfrwZOlYCZP+R8DrOI
AEqkvDUaxwrAUI4fqD/wQnrGa5QrUnXxLjSVKkStnsOaf2LDJXAPQuIdPhh1woiXpbDxuC0M+Sjh
eCf4kFLnBEFLtgd2upwJMoj1q+4grRnNcgZlQggcgr2M5m6HO0+hM2HY/xFqBV60sYlhUGqOydbE
dqA68rnEXZkv6IbNvoPxwwXuzY1AgVxc2c1maz/BE+Ce9fAIUpMqA+REThvqZrffhcxo82RecxXN
HSkd25mhvoCEHUOwMKpfpDlopnRZGjwcQBBgHnBT5pPCNE/4BLS4rX3plIh9z1wKeoNkFbc0ySdN
4VY1bL0hd5YieLbYxvV3qY/bTFvQnNpjRh0ILtsuZt9IFzwRmB6Q58sRawD0YRfpEGZZkFkbAI/D
Xagxqg9MfdEMv7ambwRCgpYwolR0fHOVQsmXFS+8TGb7A34VcwjpU31vkXhPG4gsOvpMYcWYCFAy
nha0MxxWCWNfGiS2cQ2VuEB4/NGBNn5gDJyKyoBnuUdEXs4bktmG9HcAgeyAO5qtT4I7ZugZLoDU
JvJ857Bocv0Ob1AFu2wuPp2I7Bzsq3FFvy2oToW/BindnKZW5x57irIqSzHBXcHwETaYjnfwbCxE
0qeIUTtiD1jFLqdIkN9mKB9t/MW1Z/OUQg4QsUsYCuqIQ66yoaAXEogM8CAeYKQAlEFWcd5Thrqx
7DW8e9K5dFsffca0hoEMoLLM7k2S1WX0K7dABqGG+cwoNLdQGEvcBJscufBSmCw86gMRk4EYF2cj
XCtk7cqWnYKXg83igDuzKShcIY1qAvBCUCw5XP30ldsh7+vwXHdwTSGOCBusaS9lfUtLOEZwVmOk
rPKTnfKWFeJC+l5gwwuBjJeqMSkQ4rPwURSCLdDg4kHnwnFJVHVZ2xAqAC3CPX6RTcCXGZDVo6/k
FHGsaukwARw172rmXHGnWDOApf8iARgwXuoDvTsgMl1GrnrCZE8LdkmyUwLR3BHLgp0Zm2Jmrk2u
72AXi8YrH0VYi+3bBuU02MD/RgJaPiDH/QmUrYbRpiTRxDy9kbR/zIpSeFVdku3ppE1o2Vwt3UOb
KXs6iBHnsGs8T3jIdO6nprxydNIA29RwBo4Nxbiu1PEVa4cMJEyLtpPCFv89sGOFrHxWHN9eWngs
xKnEpWM2vVtDPapk4RG0TQYmyb2DAIMtHcuBudyYk/9iQzX9JO1pAdb8R8hKhL1g/gj4nvGoUVUP
E6YuOAFAxlC0KmNHg6nDmBHxWlCuWWKQloWoYjnWhjUHOUGWcTkcpSDln3oIE0q/Q/AMAxoijpnj
fJ8htltQW+YY8+aMcymEcKbA3lSeercNdx0TIp3hAKmG2W9C0YfIM6PdBkgV+hMHxBXOdC64PV0W
UlFdzbZazHQtFyEBk6e9o/zMbvL3QDXA8ymV1ISRPIuEWS9jgAdLubZAtANetcgf0HxF+NfABFLQ
9feIGIRZz7q1OGGG/JSPZMFkV5sdO6U8533+zECSH9Lll0KpN+i/fPJNXiv87eYYfwr0afGdfrXD
1oVZ/Iq3DppjQdlUKEuLSywcTtnrmLtATZdLK+89zGCSUJBmBl7DscBiirnKDgsT9KGp2IWh1OG4
LsGbhAAHs/+BUocn0aQtE+CeasQ9VzHlNL5INuKJ/Nn2PAlm52yDMJY4xxLJgdoy2OOjAcJzJFE1
0g9xjprRSmjhsQTrQFF0u6+UB58qRwhVcKjo7ugEOO5onwXoBxGgyQIAEXjJiV/KLNkotb+TA993
t/Q62jAe/HM70ZkH9YejN7uCRiv3XpLYWim4Bc2dQwCd81AC49KXUl9JzZL1PdaGKmN6c8vIJ+Qv
tHV0jnJoBpjhdrJUB/4mbs7utvaSz5mhM0gAJfs8OsS8TUxTIe5ywK59skD7hMGDhwlKofY0TTQ9
aBd1+PC+ldFBN+vW43Ewb9PQ7wNkmL1C0g1ZO8uZx/g/ls5juXEtB8NPxCrmsLWyZCXbctvesByZ
c+bTzwfdWU1N324H6vAA+BNKaAjkU23T7RqjPgk91oHNQ+HqNxny1YELUjRwXBSJSx88vBVxxUY6
9RFd+DiQJjfn0N/Btk7stbvGl3bs7OyPuJRfOTlSmgJ1OMY241flGtTHNF+Mcf+lquHWS5yNAdjE
qSQ/jNYmZzqGQ81kcLR94IFQlTGrVjAn65/cAaw1WYJD6BkhefPRAoEN+KBEracWM9lvMWHTJ1EX
eoBigoIYaKJTQp5MBWbDbQ4C2Mn7Qwe5KZ33eUi3QfhdlSgCqlnmBhmLseEQ54SjkY+Wi9rmTEtz
rpamiYgNJjjdJ8FHN5LWjbk8Ak9C6362hvZzCBIgzZF9YTdqFKMqNYDWHn2o0o3vGXN23tJQcsVK
8Rwp0F7rst4ENAoYClk955jDyDY6AO8x/dOK9tSjB+SMInl546Kh0DtcYTE6nIrD0dEcDZ62lkfh
itE2MpdGvyroQMzJxZAGldAF7boN7WtQ4VZITNmrvLas/sVkOZeVdxcCR3b0xAIhNVYLeolMN07Z
ZHqx0c63Jn0Bt7wMlnwW0nCADppp9I/uu0aWyHfxvHgZaf1PbAXLzrUJRogfWpcFZagkCO/wfRZU
M+9T8NInESlnvfmIU/bAS4fRY7K6UzvAifBVBsU5SK8tUKxt+PvcxvjSchomymx3SnIATlghyA1w
O8iv70R7Am6HogaLDrdteywS4jsQ92s81/4mXoIBj0SeEgVcp28d0VKEVqMFZmnR6K7CfLp4/rtL
9bCnd0GEeq8DZDUIyWQXXxcCqaOsJN69YYfOCx1+7D5r01Y7sB1H6zeFb+yCTiGCTf0aq3iVwZA5
DH3DQPg6/3nak9qdFfFj7vA29UeTjUwex4gVawW26+x6hygw1GHLAdNQ2XYAimea+4RuyHHRzgSQ
jvVGyIaMI5N1/C6qj1TtMwmuopeDmiGdtj4T/q/VHwY3A2Mr63EJ6nA1TL0EqCXxQzfQW4pZpvj0
sz/E6hQG/q80JgatQgZFFkJBjfUh6Ch+ScEYg0Aw7t6FOfOVKkZX+KmprOcy/woWa1TDOgnw9bX/
zRQFjQx9s8rSMQpjV8B1hAfBGu+XHzVt1BZ0MYISMFwLcglGJdMe8yc6vG5OMdhWNEssPIt91mkG
LMthcyYAiOC+RG6TdoKjPRqDh8K5yOUpXJNesm2HD830m81APyFok63EW7sYHny4t1TE7vULQ0Zd
QYCzvd6GxSAtt1It9NjEluFNplkxEUY1oIeNjuPteL8DjOtI+IzDnACEpkBeI+YFc265QPikSucj
4hGAH4UdXA3Mt0oqmCvgjxnv/Glt2An7Si9m2J4saA3gjTj+TKbsEKWohl1S65pj6KD1YqSO4S2B
xqjISDQoQeAoFY66Yria1vcgTuXqxmTTk3zg4jGIy3DPC0DP3MCrAx8JsNakT0IGyNRN0UKXblku
eqWNvC1J6pLITVyKrP5hMRk4ebH2nPxqEXqCDFltNi04sYfL3MhFMv/ZiWaJQl8gKsbO0b86WHTQ
WMjA09Jh0Drl4DcUymkI+H+4/LMnRiU1BsDWe6SgrE2Or1g3nnqAjoJrsiz6L/lf3nmZaQV+MnEf
SLOQUDsbaiAvK4RZHd46CXIgV4aSlI3Wk5AiXZJshavi7rXjdNmWBtEdPIfAfKVXevU0f9U6ex4Z
16c6IeeEE5zN/aSzqxcEYvoVSlJm45EVBiMJv67VLXTts4jeReQcNriUoJRTHN3aRS+xtIGp8FlE
FbALBlv8/kyf0kjy0oatt+YscHCV8JseP4yfpN0t2JjUeGR3qT+9iSE/I1+RJZRs4siXAffmHX/w
lox0ATIRGQ7EV0114WcmTgyanYBphlETSMflkpKTabnJajKTtYD4Dh0jjYewgr10UyBPhjWdZS7j
A2ECWQTaRSbfpmiXLlGIg/taIGsHhlhCQixE4xDSBAE3DGx2kH+vxewF514pi38aS+F7KKiZ1mpM
PSqq8dCrcOnNsNTxBPLrNIBk1kdZ7X0VZz9w9sLwg1cTALcjgdRW8pvi6jDHhEPhvOPH1DQAqkLd
0f70FWlc6q7pHYK1dNRQZL6yEp1M9Ce5A9E62+Aa0oRO9Gp22m2aOdzoIidzXgUHNFIVFwFQMOc3
YuRRUWnIpBu8TnycMD8dKNlYHZFjM3UGuexR9tcTv3eE9LGBiOuxdtLvCvYM+mfNN4XXIEbkQOl1
buyY9Pp3AR2kp2ijk0W0sVDxrv7BCthFPoGY8KjkaKmNuxZEdmjOHUH/DIgwScKykpoB8cvN72JP
AjnpwRgK4qp86s9ISp7fTVejjR4F/RQAmP42bguZaUWUzWZiUdrRuaOjotii4S9xEUqvwGuYKfOj
SHL85iOHQ5HAJWbMjN6Zqylgdkd0pM1S76J3xN/MqHeGnVYlHTeA49LDaEN/NkgJ8ugVVLa9gp3q
PNug+Uv5k3rQ4cK+67Bay+vPYK7zAdJGyzgZazlyRRaIIqSb8MUyINjIHCPaPPltpJToSbdNmKkV
pAx64O2M8cemcGH9BT6nfctsFp2UP0ncSwMtCJv8TC0yVIHde+KnVWfPrs4zS6FoCvxkaxQgBBHB
5snjVDdvk8N03pPDUrrjYVCvwPkTweY87zYb3wreKHMYVoV1ijjEFtc9YGKqbHra3dIC14U/B7wU
i2iH0+NPJkXeRjFPOOaVsQ7DSTSyp4/Tze/IszjNCFkBT7r03ObklwOgenAVAogZNxF9jM1EBSJd
gXYkHv+Ep6Nl9IerE5zkyQ4IxPl4Ys52rtxE3h8DPALqoDOSOUcOOBlEvna10KVZ4OohJT+g5N9z
q9R+SXSJ4BxypjyaUf/U9gOWBgLQWYFY6SGKl9p4FnKTJ6xh1+V8CBBIB8mu541t/Ng4i0sOodwh
rM8RAKt1aPjI55H+iOwQYcB7tjFzqfHuQFGBB5oDOySDDwe3Zm7tGAh409LhF6EzQC/+/p5kf3y2
zLmDRha+E+3uXAMF05rakx6kizKNrtSthvsVHRuXqZoU6KX1c8mlP3JgncR7kP6RMi0nrJ6iU45f
XyYeaAMByXitIv5LSjuYBx/YmxYcJhnODOn3VXaHgVPyIyZ0TvI28AsImRukOvt3nRda8wqPhe8a
D6JFm/HVaPaIGMG9JHSXlatAu510bDYFvXkAwCQiHocIZpCU37szmXGn9phs+Ix7/8bV2RAfhgmj
VVGvGuR8mvG/vDcwEjIngi/QoPmcp5xGkEN4EyeoEeW7GanYSngCP2YkDn/zkBVaUBPRr0AM4jGS
b9h9uhWqG/h2WmX8Poy9NU9PN3xsQ1hA6Pzr+EugJ6ZuwQlIEgn7+jiSF01kLJ+JyEME2jV+ZXAt
+9fC/Isn/qber5nEy8BahYwfGe80hELvYXe1iieLM5eYn77k4F/b8Nhu02xeS63Nj+P0IV5pUqk/
YjoMloeVaALniEgK6jEWcqMrPgVB5I2Q4RvZtg0qR86echNoORpYI4YDxKvXDm+B741AsrOznev5
iSOFuRF8eLZ3Pb8fESlyvFTVWTLrWD1KoOQ6gJCkic/2QJ8v/iqoqIHEIvOGDYcabWmJi1ZoJUZh
+hHi2Xrg6/+oaSJUTbbpdCcBY6R6uIguBVgrFO2CkkV0TfTewj+CJg2G/yDUNSy2Vf05RIuVtNLp
Yahf2RMBOhmAwEuqECBB/JXDlIC0iGmW4VxFMof8g9UPJFavwFRqsnz5Dr59U+YPPWIwpPYIRVSA
D9XIMMVa37jRkfuV8htGYOOa5NTtpd9BcBBRdODiCiZGXccEPj7E3EkxxUyYxBZCQ6YDiz/jbObY
xOB/HDvbgCpYVFge5v3LC85UGhs33MT/hccw4EFTHVKwgYqkiY5AL9ok19eXvO5MB0SH5mlXLirt
iJ+jiZJHo6gP/kQc+XBMsN4q2c7Rd6kYHJrtRIvj/so9koEUsxF36eMHEprSw9lToQ/iXISk69ML
sa+TJT3KUtSPBs4qpcl2gj9mJWg9OaMZkINHwwreWHPlcWoo8AK8tZm7lUqC7+DOL/Kb0jWLI4G1
2WyC4COL2Yik+BtydYQK4zfRx+CZdnegy7HHee/wlwS99EBmwv/g14oCjIdryus9s1Baqeum0z9U
A6aFm2AayXwCZJEGTVe1k9JJYkGpQ68wPPZEV+sEDhbBgSq7EqybvojrX/Q37fDntJcySTYFwU4U
GiFK5Dy4/LSsfCv9QC6akayA6CMiHKP1WxTCEZAjokTAjnjf9tWGd4uek4ZZRc7YG/hlox1rkXbC
mNuTvmasIRhaTMmwIMBogofyowlsJtLlqd6ySQCZ2wsrB3BS4F/rEI02EI73goerOyOTBXAVoFHn
tW/OgvgBg03IBMTYCQEns5DosmMWgvBQ0OHCtJljs2xD61/nXStUCm53oF2SB0ySGwgzDVvCHsCE
24K3WMBlBztwnec/xB6z4H5jUt4AOpsRvSftAru0EBQy+THwkPrLG5zB2s0hBZhvyR9FXXChU6nI
Rsp4Ef14E5AY0rzafEvgIMZ1nLadrFSVTFZfHVZOpBENc50wnYMje+G8NUE/KIklASTyEdWWulGJ
xOAZ8qENBtIoFtTJU/V4U0mzSWkrbu+Ycplssp6nmvxJU59yFRq1+S6aFCDZwkJ77xq/Qtfw4aV/
GGpD/j7rBniS9i/UtwxRBuf5BikgMpk7JOO/44Hmm9/csbunGNfyLKDVpOumgHtyyTU3i+2J9KkW
ItjavyTRaxX+ZWAgYJrAiSbQM22aVRC/Fv25xDuO9evY1keFHtTTP4Q6ScaLAOfTZLJb/DXW2IcB
7seqk5CT0t1lsCxAhw34hXd261/RmiTz0VWDrdnGhwp8hs+ck6Uw2JO/sXZ5R8lDGZOL3yhrJbAf
8emxFJ6VDrd+Lr8z/8/x6RYhzWDUrHwzN78DeKziPRbiEA3/BINDMNXiK21ql+Wb7/5sbYWP0NiD
GqO8JPLSIq4R/kleeg0fZQ8YIPrlZSYiXsDxegy396Kg/TnxaaJLSxo+0JuUy/uoZ+75fzzkReCg
GMZKJN5UsmQPKgKxCkWgmGQHIMf53XYguxaiSEn/5Gs2uBL6EV0ZAXOa0JNSXDhNCR3axrCu8kB7
S19knbUlSO/K2kKiLI+0OhOotXR0Y6wucKKSLkj2Jcu4iBMr8drxb1zObxVmCx9vaGo8xuM90QLg
UbO6VZISaEnZ7okHkfm9YqcSObMe7dbo4BBYTayClTIizbZSsgDFu8m7yg1gCW1jpmeq7bqpN4b6
UQDvOK8SP6IWr/pESi8AA90TGnOd8svtXisvoaV8MvfVEAIKFKVBxC2Jrg8InHN8RKaxUZpVSb3i
48DjqqekhXKfUm/V5kl4B2+ot6iShfFNtWipKRpE4nMaq8+iEAJdD24y6f+XJwOtYZ/hRSukUfHc
inMfIlIxQ1REqOM1BA/tHoDTo81RwEhoyAWVlaosf+R1AYeJOUjfhG267CoS/tDvWB8dlFDWv8rY
ltEopv6ZAErE2UTk4//9lPlLtN9i86d/63XYIiqskDIG/bYN8m8jKo2kWgvtIG977wTCPQQem5wn
cigBhEHzS2qXXHNEgtjcA0g5xhArHfMcQc0bKUVCtQu3E5805VCyTaSpin996UsaiI1U0aKAJyoW
q3xd69mh7Pfy+dG3scgMTMeE6xEsa1ZHtu1c0ZoKzMLbXrvDOtYwlwO1iBHEHLBdJXgoOVYZauhO
A8PUyb9ycLq16548EmHfxjw4+CCPPVxM13/KvSAzYY2A3mk7mtUHpsTwx4rYc2wCjj9W/poHKl0f
haWrnl3nJQ3VHQugiKtkqONfMAkwVUkeVp3MG+nwhJwjDbSk00b2mEXlWT5zUrfEUFHzzISF5Wu6
9ZWnLDO0UrK5ZwifFMKHnZqrjpozoQhPfmlvOb5Baz4REompol5zaeum91KQF0v4iQBRMl6qgPhc
/egwNOeC+s2CgLuLkxQQAvtojP3OS949Fl8U/MJoQkQ1IUpHeEBFxYTTLAGLMlCXijHDYusJvU7i
8rIEgEzkT4KGe/6MLhFgiyOfBh8DDxHhdNRdIy436rGUahEASn1M4QTgHWyuXFpzqb+gXDhMyRm7
ywm4R7XgX086vGtqZDVNZEzqSwA6NZ4udB+9eSUxT5hmt38sKKo2oFhmIu3X20+BRoMGscKncNkS
yCsq9HJ+5KFKZgHLFgaj+meQ4CCNN00y9CWtYyOYLKkA3BRjTbRtxuPwyvaXlG0uhG+MWy4Zcnn8
auhHeXvg8UQMEXCItdI8gGg2/gv3n5IOFyQcoARa0N+kSWDOEtRlIBILw8FaGgoawc421vOPoqDv
riD9rU/54IUSFARDI62iKP7xiuuQAQXNIlOODMT8N9uP3kLmIKFmugL0RTkqcLdwqaKU5aRsQ3YC
NwjUuxbciB+aRB2iuw16pzyoNjUcVw1BaXND2wASQrRhLEKWGq+E9MLkF7JALgaysSpY8D48ixrQ
Up0nbsSetkjwHn6yOP2gqiLWKyb/LCOYxt3r3GOsPPi4PtVXlcHOhGPUzqsZi59YQgQjldwrt60u
EClCfEV3c7R28KzxDutVgNX4NxyQWDBbuY0QpnK93oXAcbYf62wdIWcd1PZqmMR/eQPZHWCO9aaD
PKhqQv6vNsfOJUWi95/koQlQkAtdlc50Qv7SB3ZvWrY8enCdNE4h2QhZNiwxoWH8RrEPeIM6C4Gr
sjQohHKb0Z+JqYfEAungDa4etaC85H8gpnJTDAiGxOiNn2ypAJJbRY+BOcA6uUE+GQSmvKoIILhn
BT+JnBf6DQLSAEeZOQnBZqqtHGLBaX7l1jFy7mjmg5qm3xy3ul08FnZ2kHeFe1Z6c5kB0qR5r5g7
vIEcEezYEUqiKmYLKSU8v3Wou9h5uQZFEeBJ0li4CSKYFS5ZQBZUZvzedP2EEHhqthIlBkEUSsUZ
Sd/+T+Dxjy12GMQAiZCWdMKEMHH1ICAEEBDxkmv251Hplt5xBo+US/nu3QtstjfGB7nEZoAwup0g
Yi+PYQG2oB8KVgYYoggQQIoD+Po6S9Y8Bml2yGnfeUGBjgVQh3g99Y79KoWyb9T8KPrg4KFiga2n
EWGguLusNa8BkGmfv6XBY8m6ALt8qsZt9VE1rA+Hx480dQkWvTS0FAX5VaMg5w2HUaUGd6W6FrhK
4BB1rLcDIfuF/aI2wSWi527HL7mkNG67Mv6qh6NuEeDCbvRmIzFIgY52Sjw9YmPh+oPB1NGqQqpX
7OBUg3hpjICtNxoHpTrbSLya8tUNqrW61SsUkO2+0FCzbzlJ1IEJyyk9SoTIgnnLDogUarpVq7AF
vJ6TYyHOJ26TYDBPrhsxG1J52Bq4VDnwcdV8W7oMbFX24oT9qSZed9SDk82OJrsGqfq1MJrnKSa2
SeNPEwlNR7C+JuKhd7amhWJAD6/SalKw67Z+TrCWVOSlmfpDDjvJUrPpJhXSpM0bbQ54Fq7rakff
MHLQyanSr9D0C1v3Hhxga6csfwO9OvADLJHZsRLsyQVhux+JYsXveS935q3Mkf8yZIuigpmc5TyU
R7jLGTFcTrZ69MV0wBN1J/M0MMpKQyoK8zrgamGVeJzn58QZl8m7GqGN88mI2OXQxCUdYtwMzOc0
yuN32ELp1MVCZlQ5ooKeKW3HZrx0K6Qt38T3yp0U6hYXCsyVyfMS/VwGx1BwgWgpWI925ZVwa4IJ
6dIn3DBUtML9Hbr8MFOKovlN6/LoQf1RE/OgGpeKpfd1bq9Uz92JKl1jC4FATpoq1jmcyfdemGUZ
8Yf0v3ILI/9hsqfTkagS9EaguJ+4Q6OUNoJtTSKPaiwCQLF+8CioAWhFEL3ByQXBvXuV6z1p+03n
6SsjwvIENZFlyoM6EUtVoIIqgZO67eDfGD2E3iD7h03fn/0Y/T83kQDGFqCDWSVI6i0NKMOfUdHY
hCc+OAGIfIA5tWfdE41cuRHhmhoTF1csG/vYFr+4+hy+QGUR+maP+Y3YkbsmABCVJT2STDIX6aZU
O8AkGC5VhN93Ssa4Ogopac1VZ7eF6inPcj0pE9Bn2XvPlen2D5EVr0RHgyoolBEfeM0BKWG4J7yB
8HVoXL2WxwN3qjX6Byo20TgCf4o1wvI/Ujpo4sg5c73bIyDS3R+5CJvGexQwRpAqbrcR3D3QCYGn
p7axWJDez4xpl/WZK4xTWbCmqw2Ih+CJ6igPaO9EsGLEHq4WtnTneG9R0LzyIyZEKAR/29EkJdzq
LwzgcGID9o08vMobNePFTtEGMnlEoPEu97tE01jaT+CvosR8iQFdxpbNHjqssrZwbLSACF2mD9VM
93CaYv0yeSyV0CAEfcWvJCe8xvqfpunrPkteSkdfJf9AnIHBDe8Z+NInXoGRRO4+i2zrB49jFWXd
KgXuBsMx0DVJoDQFWd4OZCQ0YTaCRMKodmnVsMDmzbKjjUMuWPJC/ZWGcWDmu2tzNrETckiVJw9U
KgTO9dLpKNGnJiN6A4JQs0iUQze45a4i7pL6mtl4PN5SvBg5Q30+ymICNtVTdIrcWXWy1qGI/0E5
HjQlOcWFhrKp9+n/nEs39LnYdNH6ciRQlk6QTXn0KKkVIoyj7MmwAj+bY9+QSUJue+qYGZQEGRkL
UQzTklMUAz/aq8o25IqTYbkObZZ0UzRgzvwbrBRrN37ZMizEZFCTODHdcF90Vrnl9N3pncBDMjnf
agyfYuR0YKjkC2n0cq6Fi0HdDFO1BTpAYTXnTwU4GXI2HSxYMNaK6HCBHxtHoyEvCI5xrwKG5WH2
bPD5mkSCiqaRpH7aPfL2abYqBYuV9DVoQGTiKv+40SvCDAEwBtfa0LkBswqxl9jeRQqXcikICFFx
NvKyanJmuXUYBBXBP5sTHeajURpbaa2l4ZJJWghHRGjyGAXf6kxwZsCgZO4hnWS7QftJp5ZZ/oKV
7gwzjF30sXN0CAb8Ptresn+F8ZP4wBndipxwB90pkUPSV0VcH83AXhNu2Gyq9iJ0M2ElO6yYYjSg
/ZWfn6FHojbB++STDen2HQKC7n5NLnTOkAxSgm4TvbqA/CGKCtL1nBJDNPvdcVR+1ZjoFS63utNe
Ud+sxfPtjsk6oMuVcgQJxubLf0lik9QBeDxi3eo9QiaqF2hOQaqEbKYVE+XBKugIAf6zTfsNSZ/g
3fwIYAnEQnmQzENPnMT0pnYjQp8PIbaF2VT9l5AtIfQ6EYi0SPxHEiI86E8aElaTn7yKj5KnDSTK
Rs5gxUQUCiJRbHSmXhQL3DOCtXYdzb59Hm3WklhHmOPGgfhltxIcIWUlAUBBFS6QHuoaBdQGflaa
J8ZnLHqqoYHB+yLvd9kD6GTPzNFqgbFQlPvq0Wbi78gPFeeCYv7hUJitfQfpK+opYH0hJGX8w6eE
TJTFxIj3bTYsgTD72JV6dt4dxc72n3zeZe8dPC1vUscT9eAWWAKRW+fM+ifCPm4sJivpo+BCRlrp
YahlPGTZ7AFyhdHSaPyd8GMajtWor3YdHiM+jE5DMwdYDlPJcvkZyH3mHoFS4ddFYiChcapevsub
0TnmEtsrtwWFNeS3U9Cg4vsorfTbsqcrJnZBn031hy2o5JOgn6FKcx7gMOuAyGweuW9hnd80U78T
2EUOe5WGu2pO1qruEJk5bBSuWbGtjCzYCRnaWaOxjYJ0lWTdVuFVN0Bn62Ng5gRnrNpQQz7F29fD
1mLq3CldIp3el1XrH26TnqvG1sAqmKXxbvG7GUfxSdIr8ga4qJ4UY9zW4wA5yHTFG2mKesWeN0Qh
GBrbwGX+b8uz2+OCJ5KrjK1/kx0uBd6Wz77DJWrZ5S3O5zU54Qe561miLXxCY1wlVWBS9T3Xh3RS
Lb91kARPaKgULO5LBUmDgH1YRETmGGJ+QvJXjQjtVGqAlBVUwkIC+8THAIYIjR3jXDTpVCCZfEqi
fC6Rb6xMVPSgPhLKKq7IcjIIJyXk1NbeNSZRpySwBP20XYL52q/SoeHAkU5J3I11PLOGSXmmGGLU
kNbHMbH1QSIo3gmKNsLKHNPtlppHsLWxlH8nmInng5vPkCnFws+fGiSxvV0vp/hSt1dIE2d0Xzqc
2ypaXFS0rzUAhp7ozz3PuXGI7Uq2BGdjGp0gqdBXsjOl10+6f0JPIlJkeRtFYppADmYE4RRbK09W
iXdlq+ADB8u1l3T/Ddo6m8JlUHjrjrLlFye2aakdmjgCeNEuTE5LMCQ6dGtiNThXZcxiRGZzNPn7
Aj51NJ+DCKqWyV44XumciYnKEI7ceBwxF6kY0uXyyjx6nUznlpoGUCd3LSSbB+86hfElcF10QyuH
7UaKQx52Y/oHW2PwEIiK+mlkV+srN2rE0E85ClmaGmkL2ihG4cqGUvDGyMOwA3yj3zq+khBMXVWT
AXEUfj+sUfghDkv+9ORL6dt9TyhdrVg/XEd4ZlC3BMZM+DTNV/BgfHs+Mt/qbgtWeK0kbzXnJxVw
3UlY2EUxEELa3VVEOAjKayKGUCdICRZ4woyCxbea/ljCOqDsutMrdGk2nuoetGaKNKb8ZoUnITbw
qbr4o/DKAOtIPTTqXw3ipkjzjwksbwBcloG/xXzlQHPqoKxE1pAdcYi956A8BtlIrNhRNLxS4oJa
tNECPia0iS6jgAclXrByPkRewy5o/VYUZAjDtaO0RoaC8gH96tmSOFVz/Fcayjb2WMfqVRubT8ig
njZJvOanS8xpx6xhh6KVDM7UnpwMQFYbgsNaD0QqEqng4JABKe2yA+YFzeIHJQAs0zagV25ynciS
qzyWLC1AfGRg71J2VxMsyixaWtva/HBgkXPKcZ16ew9ORgOJIMuIpcoY7TT/sWLGkgatwaeh67sh
MI+T2y4dxo0psv4V+gQN6MBRJMZOpBouOgH28jLLV8gDGvvKLmZ49HARpAVJ37/DRjQJrYHn0VkL
u+MO+tOcEZ/sfFumS2oVDfqQrN10y+jug5Z0ovnjroclX9IMhPFnq/uEfTSAZfgMmOFtFYcJz4hm
Q4q6xM+loF+maZ/q4c3uvkUjBcQNAIo6UJzwA/bgFPSaoyjwt9GAPrjnqGn/2dH4Gk37YtG6zTYR
tJNrX/bMGs0lnnQ6IuMUqk+h/w5M51GzhY6pOaJYPPnA5V7wIWSkYJQmaQd2Hx0rtzla7q+aiQcS
X5Qx3sin2kYdTgkeitec6aWKZtw5KPbWeUsZBsDTEQT01qPdfGfscTECICEWG5QxCA7foEVZMPH2
WrtUMV38MVBELj2/6b4KJAR0ciYORAQQk/OXIH5LoKC5qZdmZe2YROVBBdPfOL2A2ApkJiBricvI
AIIgmJ8N6RvGgjljuxivTlMZH4Ln1upXFtMiRIQmcoszipQWVvn50o/1n8j6tOKJgbkGhSnmQxyc
hb8yy/zRgZ6TZk7YqpkhpibAZegJ18u3fkWWClGGNq+muvP0d1NZl91byW7ffu1YxtpE8CD8mokt
moZIwAYjwH5tVruSoZH49DlkuAf0EhxNIPAIFYv0/DmBtGOK5sU6s5GyaO1Tr2LmhJKpuDWy4Knr
JmRS8Is6OyOm387CYoawgNMEwnF3gpB/xj0rZL32Cp0nrYZ8Byl4MZpWzE0FqTjIPsQWJ7glkOkc
DJDTJde/sZxBnzB32tXECIUClcwOLMCkAOmBep1cwPDoaqNtx1tEXxQjgEBN8WBgA3QQtU4N0o9a
rG0ajnL6AJmc6ieRV1mQ6nTqMoozMcF5IPdB0+CAkgZnHVQbj2jc4mT/w3111Gx14bvktYC6gL3D
N7rxi1MkSzGDsmkeEljiDiBU6cEBK5ie/RQqhJMAqM4IoSL+WMDVjjYChfoE8V3mJzpR7BwPscou
1f6rVYRskwRNvhFti+3gQFYXMbEbca3sIxaj+uTSe11/0MrsEeBkbeH4jIpbXg8LgZNEuEEXP5v/
LEGVIOkcSoH42tQw2fC7N0H9WAOUTuawmK3w5FYv9y/HAJ7ZTIfVMialllxtIAsemlQz35aNf3+S
otT606NWffS0Mr64A3khZUKQcdyX00ObqOc6SSiqbGewiA5hSnL8vzKd0FlQqBgbqqHa+rDlWfcn
WgDp09EmYf8BuFhl2Q9CaaluHD5fQrsBK1LLfSKWbI/7+97ExD6rv/VlwGjc4peiTXAgWAJkAfHU
bnrWX1bKi4F8KdKRluPfZZ0iN53NXxLjsYAaQBcLZW0pdy9miKkvy64wIQIxjGBUNQlGEl4sHG9H
f62SSBe7yaNf6hiujx7ErJxjQdY4k3yoLqYfz1K3//klsS0W5Xc0LFWyPgGbUO7cwxZi8gcciPD4
HrkLjs1vLTHIJnoyOnE6+Cr0EMfSH8WMFdMhQX7spXt3eGskGK8vDj0EnKazBNa4l8OFz/lImSay
jmhNsZIhxLIVml71V2tAMYEVEjtetPlXhKycZX4cC+EWZL9lo6iP0uwICC+AIyoLHQ2+cAqxXW6R
BV+JND25hfZsm5+j0yxt2spkZjOi3S2zyb8OytBB6mbL2OwOJuloE3YFK/ypKtq1gJhaXXoopERP
ttS59nhfoYHHT4Sofm+1i9pwDgDfN2+sV/BsewI5KT59RKNCFCyHQK96UjX+5D2u8bRA8FtED5RO
s3WDDyGwHOF5ZizxuIbERed3yH0TioX/3LPZQPqGapy3UVydiAjZK5e40fYxtynrApDiHRuOhO9m
7GvQzk75SXTfyzD6jFpnPT4XVcr6jNb+cXKaQJF9tGwMK1Rz4/VHA6uFcoEZ3zuwOTIai4RUx1Aj
d418oDRaIl0LPRKzmETsxN30evuisIGHcyOE28BShaG2DxNrVUvm3Gj+6cEgBoVV7gbcUU33NFxh
pmBB5CdF0evwShCQC7bW019Fk6R9HZov/o5gYDxH5S4+75BdXOU1nrOvnES/uyEzYIkS13k/JVuk
+SzwczZxJ7FC7soM3js12wgTWI/2t9DYMQ6ntLROOsmlpe2DgizTKhSDxrpXKzYitgQvpVtrQrOE
m2Lq+4MbU1JTfCa8EE791tvBr5DwaYV+jf5XEplLdNEj63mD/Lmay6f2GzZSYWVN15esVskvuAfO
SUiaFS5IunlASsKQ3GCjTmcwq7Wvl0+0DnpDvlK/6Ec2qLc4OLkMwHD+H+CTzKcqItDOY8klh1ym
TKioov4TOahEE3TKykE/hNfi0IzRy0R91+DkJz+5tN9Z7+3a4uWerJ3NsomP2BAr4d6EZVNJaU6I
SH5uePBjHKxmrDHoGu7ic/Mc3ogWghrrjj0jtxq8RfY65Bp2x3BTjtpSwCk+PLKJ5zgDujL20rB1
hr2UWQ/LEjWzXkvsGOvtVJtOgZoPZsHBgPXzGVBjlUSJob0JDqQHR8uK3yZy5PoWia9ZbNrZfhJ1
g0VW0cx+MNoHfI4xVQI/H5tESMlkDICZUFA1a3Q8oSNeA29pF5BK7wmviMlWZIgZOZKGMa3EQjDg
LaZTcPJdaeNZ1T8SpJTMzBtHS08pgdFugVAhod1/jyt3lU8lW908qBJqJ30DrIl0FgxwGtOkR0M6
ilIBcxZ4B+YUi9CZwuMXVdl+QAA5qTWkR7kpWdv+Z65q2xCEpArQ67AfiK/iARU06isEA+H/SHB4
1So2jTClVF9OzYYeii8MUttuouRrpG23ilOOjF9L020154ecBBWT6H8Q/Xi4qfN4bDCAWmSp+bmK
hnynM5JkvgBFAnfOugGCaR/UeL46cGMYM1FIMLdEWIryHv+3tZB2pXeUmxuV25EowNFW33wFUNgg
Hcgwc97ukNWhIbY4n5areXHfQgXz2ey8ypcCGcgCvFVkEvvw3ATlIHExp+FbMYZmG0roJ1W5dZdQ
gkjz4G5JuaCQIfeTR+qDfQps3Oq4dsi64O27uxcHcK1wlwJj2SWLk5Vnsw3f3RTDQHlMRtTdO4+p
J9ZWqhXurC57dH331AT5hVjtpXRDqgbYHBHV7PU+uZyE7vSYJ8g+nn8nFqs1VH/bnA9qV93mKn8n
h68l1XOg6xXroOGHP93UvFXVvu6yZ0LBMpykWgckX0b2ggQOfSi5Cl1RdfQYHGs7wuJn5D8S76gh
RNfvvfw2mJVHqQg2H5rYLhKtePZyDLut1i3TlIsj3luDdt+HEXIVuK5y1IGneIgJkvYYZqoNo630
R33SIOtOlqmsX/G2OpYvJwgxTsVb+QkcpkM9IxuPUTgEC+fSPSf4F2iad46RIypHEWVMewmUDEMD
ee/FF3rKZhKDDgMnwKpubuW3l5Vp05hdqgkbvih0JPIAgmTwg2UAjKNlI8Fty4zCAeMQTP4DxWdF
L0lyJIZBF79M3n2TfA27AXw4Td9FniNXch9w8fI9iTtdeM6nG2jrJL7bjaTRa1CDRcZ7QMIWMLaX
sGpx7TtEdQb4bmq2dgRPhKatm/CIWs8nrpMiJbsXfQY0yeijhQFs9X221UOsTS0Zo1pD2+Zsrf+R
dF67jaNJFH4iAszhVjnbki053BCets2cM59+v/ICA/TMLlqWyT9UnTpBxY3NVuP3vi7fAgztAMKO
rg15QPYI22/j0s8L0TblgtRYkgoUChtXnVKHIPIWdKQzuDj9hc5By6/VHNwm6ECFUO4g7rhBvyuE
Rw7IVJMJpl19Pq731ctU3qLQfXEmXCYQOcq5IcdiKYOnytX/yd8Q5KAzw53CpcFYOOT5FpHySJHr
k30aS4lPIZwOC9NVd/J9bMKLwuhDqV+Ebe2g6eKAnIiZ6z00uH+GVGWkfReUOqHivmJHMlrpn5um
DOiHkaKV+rQx071mByc0vU2vrBJEgyLg64xzZDsbVzNMPKqHRWUzgVH4iMhggj2ta4ea4QcSyFup
Oed4/k5dwgsz80tVu1WdACLbQG7MSDKq0cA/p/q/IdpprUq+VbT2RtJMy3zZK8dRIxeoWSv5PiWd
j0GCTypSgEdHsE005yWB2+YE5qbuksOc+SWtS8CjCo8NGpF4+FH7ZgdQDe21DKureLB1+YcuaN9s
7m0aVa1SNiBHqubeqgyTSQRKTvkj+T4SMoKTFDZ+9V3iMsLBe0nL+Wj31iYppl2cVxuDMd6k/CXS
iumaCnibxeVKAsYdZvAWL0m3lD3rLKZ0Ef4spoZLkzAr3cBZRTUTBODOqg9Er53tDAf//JCc1cLV
N/CU7hM9dx5WzwEcH79HbuzLiInOxbhlGpIMPL6LEl658yCi69CW7WO0AP6xvqyC6VIVlNIwzlBr
Vf/0Bpt2uxx/BKzheow5XO0UZ2WQLG5HcR+N9XNb4RA6vKvuuBoZoerRl+iwTevOEL7El6+b4f3y
cLQ+XapZS5YXRGn0PxxJozp5S4zEl5HD3WJh3dRW7rOukutspUcmiX9GIA5uKlUVPFEq3vpSPGmM
TYdo18aeWUFfUCvhLsYRkWSB6qFMPf5aMCmYbA3UpmQH7FtWoNwGTm6vUgFzeusz0JDWATQX5p3z
daPQ3Uxq2+JAjTAyzPXX0c9/0tDeq9nZmOyHH5bMhWZjhxvdHvFa0B4RDS+7YePyVYrkKVSTS2V+
5Qp5Vfaz5P5MMfG/hs5BnhGRPut4qoEdyy0SsUamzj8aKc2Hdaw4V0w1/5KZh9h+ckL3o7YVtp4A
kSIqL1sd765FX8bbOAVlaCdGQdW0G2AZp/bHbGxj+zWsf+xN2nJbgEaV5hO45jDm27yc9o7jHnvD
2IzecCrH7jtsHr1GUvd0RQgz+RqnTSCDIYUutHQnIJF0J9VAlzvP5a75575Er+Et+PYYHXEEv5HM
Wx0bTgfR4baW+U/S7Grdu3bOd0OBLSe1jkkgHC15Inn+aEwGcFAaCQLzK0JVnGNHMxfD89Otk2+b
mwn+qqVuUOGtxnrYePWzj5mE1Z1UR31I342jbOnCXfD2Qxbty4uGw5+6sfXfpsRVbNFXJ8Gj+uF1
mGNy781N211IK2/jJ+y5DGbioh8W0VBJ7zPqHl4TmFIVb3Vnbxn2jwXqbvEgpQiEzMBA0ziBlHJB
F9avXj759k0YA0FpPGeENCm28ZHwsuDscZXiUnBy9He9rC6QsP/oPpxV5a+Q0saYfYJNoXgNOQYY
YsxrcC5mT3gUr7Sjv7Ym8SEF2cU67EnLpp0HCjNpBEdF2kuu7CybXEBZU0Ndbl/87pk0FeaFXQio
MCsX1TrNcXIQwTWeADg/hJAYPUh9LJe8nl+pSLHWPqmRc+hUHgPaHbiHle4/DR4XYbEsrJwQFmQB
Y4Wbo6VvxcGNpluocPnQEQ5JgV2Pl2b4SSCIwX5DIs6YCXtyHANr/Tg0+SkbWX1wB+WKHa4y3mZ6
I8VznaxVfTzFOZkXTPh8ugS7fcGhZY1gUn6SrHQqcCy/XcCuBtw7b3Ar+xzT+Am+6KaM/P94zmWe
HQb/FVv/TegivUUjMCJza1rSQDjGs6tYH4wKm9+O8MUfiXXJdiVWN+AFhUGp3+CNzfcl0zYbY4bf
UDhQ2qRYvUAZ0KL4KUFa6I/ddcZnQPhBc1v8U/uX0pl/5uIhzzcykmOSxlvNpf8AJCnrc52LQQ9P
nEaKpleMgZupxOSFMoFtwslipx5WM+EHlpoqsgyxkfU8bEnr7Ewsx0jMSAwMGRgeTtoYDaXtnssF
sWz86TDgrYmD3rnxcIi5bUg2mdFSeNSMMHYvycitM+Kv5W/GMH5vm1f4EeDogx0sKx99mm2/2wAX
cvfrlCcSrUbRLCOwrF0XZNqMbRsxpP7PTOrDVLcrw+62CEAKKbn44SJSkOBI3+OgDTADNI3X0SIp
LeIB0DYOECsmyLCeO+xk0MvRH4O/cVtg1rE2RgunQPfCf85Kwaj32clN6NGM8Sq6FgofCBUt54XR
XHrmzqreXVSEIeK5YcB6yjrCJPczjjyvbQsBiN4AlwHsn1HCwOq52vWjHJ/FN8OkokixefPq6AtY
nr41+va97+y9fNRfdfVc6Qifp82EjxZPNjj28DQIbER3bBL4NIc3sbH6g4eI3xyTAP7NXxKByI87
T6jTAypYXhJFLXczR2VdmbI9Cg4zJWU3jVcneY/zt5b7TLIAILea3wjX8FH4cYfpESNfKlyqX9z9
Wyo+RYVQh6uN9ofeot6QRZjlnx7h1iFXoRh2jtZdbPjw6qS8jG2mV6SNUmpuakwtUwgXGjRd1Epw
pgzR/oBiy6lLsYoQftNZj9FODiWTd5lWFIDQPThwROrc7B79Cgyh+REx8jzOHxEQFDyBxjSP0bAz
4+eEwtm2MQlPnvNEW3W+t0ApRRl6Fe8ao4mexyB58Q2QWkg+bkSvPd2ssF67TcH6xFGCAXbJHSTC
7rrC7qqB2u88E6EH8oqNQV4fXeoxv0wQBEFEL/7Doho7Mt6Su+4Gl7cNiRorM0gtbtotfSj8DZNp
3VtrGBV1IcqueVhPmImw+8wIBTpY7YywURnaVaIkx7nAqxX3YANdF2vUdtZ9dp4IP1w4Q/JPpVQ2
kVVjUj1aLRLLgdpnPNWQSMQXpYE9DCiNxYPOjsYYYjcknybBSH7Y3HvwpZCFI/aUgMGAeqzbeIt5
ozhEmNlN/MIhGygUmqNffdnkhOI1IaaA2COe2GA9Aep6kTNwcbdI6FwfvR5c2ELDNrx/jzLjjOjg
4NOVBzHEMzK80+oNxPruaNVdH8yrT1OJt87T6KBwjUj/lm406e+q9l4NGn50Qfmad+apCX90MA3V
qhaGUu4bBx97ob5W7Rp2/39N2755XAFTGj1FI6IDK+Es1YnHCiBgJw88OYnB665jw7LpRjTJzWMI
q93ocTDgSE6nm8X1RlHQHVhveZc96+gLSS0tT36LkQTRq2QwnQyMmwgIX+gjVEd2J0+VR1lWB9jx
K0ZmdbnDvn1M7eMYgy+qOYz9Sr/yQvKFwQCMcYeFG3XFJFMkhUKuUmP9kJXPghiP3UEj6wIh38Dq
KhCvCaweBeZzkPk/AzRAuzWh+AlLSml5bAQPTHcvsAh4gEtZb03iPBmdYA/iINhNNl0ETyVvk5cG
Rrf4m4uPYuKbRAnu2+HDx6o1uAuelIGlihefaxFDRIR6CmSVlVCgYmNhTzgtdDjIgnUqZbEK3AZ2
d0NURO+/6F5pLA1tPhphdUQhfTe7p2Iq9ux1Y3xo7qdb3p1x4EJ3kSEcrP+i9JJRj3Z1868kek6P
V3pWrZPhLDZyKfa4A/Wo0muMPb0QWSLW48YeQxoKK2OTe7wru/Z2fwJrwHTNMoF6GAylwcqs3Hgd
MqwNN3pEOBqnl7Pq5vGf0dRPmkLuY8Ud4ZnzIRwxYDcd4NUo2QqvjiFIUL0rUbS3APIZhsI/vPuY
a5Wk5foBVChrfoUt9TRFxXFM2chWfYBG3aKjpedYmtpb0VqXrh9voie0rG98Y49zOb00af7HqYUa
NFPHl0q2midrT17Rf6mCU0WkMorSZ2XZ1e2zl1OndOQe9rCDMbNggsg0BSxg1KYvato1w8VroKLA
td8noLZyBBTH+sPsqH1KQL95FZTTLpDi3Qpw1myW7IUdP9tRJw3HjOaY0aDh+2iUHgcc8n1sb0Sc
ShOw8WFMijqwwJBz1p+z+uIgbYPQBFzj/dQRCs4ku2aT8a8L6H2oe2afWCrYIBGhAcI9beL/oEhf
RDhpGt5N2DWY5i9duFANEoA5hVi3Vv15b3rj0WJEayTtfSal7g8ck/EhU1g/mPOFVlzkJK+LN9FH
uUAuaOVGeNAT3DJfDw7zpjG8p6H65SM2CP1DBgpc2lCQJz+j3HYPM32do5O/6jy5GmWrT8lkgGcP
GfNRpdmiZcNgR20/G4yc28qgWbBWg0pskfqvLEl9Gi91GbO2KcZMms/o5ouHtrCAiig7tXhQFE6y
yevzn+MGgiTFotJRw9MwGKeW/ggHJ/QlWPN0Fwqi64QzPcXeskIdh6tSLN4sinZKIGqEMVwd6BRp
oOGeKRSFYFtS2C4cK8De0NtX+Be22UgS2LS0Mv9t0p1NPoZ76Dl9bZyIVPMHDQyCgWXxRZTUrC1E
bFdANoAAUuflnsThhMZct7d9Gq37gMNiU8S3mMNgHFzc6/U/plKlifef8uTGqo66MgdwtYG2+2eR
S40xbVXjY/ebIr5wX3v6DUxkRzz6sXUSc4cOOWAahaRcC57Gq+NabwGd4batMs+7Nn0M5AXNQfvT
2dCme6iFGUDjL25iQeeq9buGrhRgwsZ5NKK8Ei6arvlHQfKZjMTMs3XnO7fcbTO4VM1Mpy3lirvD
2iaU1i+6g/CZ/hxfWRMZNAmI8AagMye9klw9ONAVGWImXvSpjSw+ishwgBssK4gLDdsTqTIoe2Sr
OOCF7JoeEk7z50R18XHjiK18g6+fdxJ1Xtb6F/E01/z5EYBGytwuw04Mjftkw3PjWnUGQgLBcsU0
A1u6DeMVAdAtGPVTWVzsPDhEGrKcDCyN3sxStWUFmVa2mI/jTBsi34sho6DL0xh5Vjpyej5yYISU
1ByArGYRwgwWvBsvPXswHSyUJK5WLnpKMGfUiS0pXhBxQbAVvTAM9wjLaXlgFgiblNNpax3z4F1s
BnIo4QyxfLidsaAcSYCzi5OvCkJ+Y02/5RC7ggqXZEJO2v67fjOZGmfaT+7Zu8KqjkYOOK6BydWc
PyoWBgyOC6fclZzHAZOwmp6ugwBKziPGmcF+QtujUKYNmX8KcJn1MoLrufzq7O4yfErco3AHMsAh
2lA5exKwg9Aa1xLU1TnbCAirBRidWcf5EN0M5pfK9KKkGXRa0IHimuC1Q3pNE6xHmE7NBCJ/C5l4
ToTQpxKNqq2C8AtKv9GBeKO6cSp92Vm4NXUTervk2SbVvDcIoVurYbSI63M3nVUXKXJ7RhbbW3+N
Bgv8D72ciKBvzGVTv0UDBD37M0G9VSnt5j0FQOpZRyHFdUvmI0PArTL8BkRh8ToU5alV0T56ezPS
n1yQtxGRg1VzivABpm3ubKwAEtjqmXZQWU9GGSyVyVglhYcoES+jIVyO2WcSOLsJY48m3tYg+X2H
yyaCJE5hp4p2VW48cjzvaZ89xvj4v61cpzxoybBuKMwWVmeux6l4sgwIwTrFzUAYkPNU+qAtn8yT
tTHbtO5DWH2Y89GnqOZ0HttmBRZO9AAnEuBm2aF+gbplBqsSTBXSuDenR1sHL1WI3JTatDVWllI8
T6azkVfRtlQ8GDV15dn5zPIniLuzlmwM9kWlbGsyhJ3sgnsP87UqKgm+oZYvfiuYBRWFdY0ExYHk
NIA6az3mdzYiLEYRAORN9hmHq0x/1WpKf6wMklc+o45u2a4n3oodnMz3Yvae0pg0WtDG+id3TdzQ
WFgROQ3kQcX0V0WfsrCR0VbbyfPXWhnsLRS9JpnPKjwRRd3StzGaeas49SXePsLR4WA1yAIOMeRE
4sBGDsKmvsw428+bOCSXbwZd/HEpeET8zkp2poj4v3+2jH80dCMAbIlwGphKWfkTv2+r/uTRV0VW
lQW6QOGjQGkmn9Vloip/q/f3EVUoJmqzhqwZ88WtnV6H8Rda394B/R2aI1rEpEOry9iaNIySIVfw
OTfXYqieJtgQM4iMywuLGeRzmaS9jIDNvTrOWw36YhI8GhTZJdASTBkRik7quYBZiJOV6HB0+Ig6
zDnEfsP8OtjvkQNFCxqopnxrRn/KcDdHhNrjGyaQDR7AciILaTMYCHGmyReC2EifW4/eAUYooKl6
iqEDB9VzPIgQlFtOj9tdafyofkU2IgLfkJ0ZVtOFG0HVP5SI5jPou1clboFTJ2BmjX2EXWfLHcLo
Qppv1atWnfsQf+oC5FpUCwrIDZ1QlxGBbf+I0YTP/KNgahcwQhYldVhiV0pHBf/Mfo2Qw40xUclx
ecCb7Wucb3p5J1a0h8luLBwooP54L4Jk2YTas4EBt6gn3J4LwZ7/Fd6tNe7krgvZ1yX0wUJj34WM
GNHkzi1Rqf6mx+Gqm73/1DL+JgjjEGRr/hG2nEuPXJUDXMiLbMZgfJHqJP6qBp40Xk7ipTaqpBrj
fu6PcGDxBYDXAwkEfGtbwzVkEM2ZtJSKL8eWCiuN1kbISR8j5gUO3KkALvOHCKsMbuQs+BrT6wR2
kOH5DisvgpbF7o9ajlEOc963TsJyZeAFyp1rO/EqVijT4LjqTG85zsWPyKMvAJ1bw1Ko1Wcld9gH
hFBxbc4WFGJ8CLHmlJ+N7eaXbfEGcvtIJNlJ7ZJ+1dPyRn24crqZnpQycRwwz9CsNTYTFwsaV0sG
j2XCQ54/B87C2sDxcza3VXENqH98/FkSaG+he4wVFgWVa1a4yK7qnYs3fQ1zNCuqTTEoV/4GPG4n
wlQr+g8fJgfvKX28ddMqZU/WAJ4KntkGx/joMrpqoXczE7PPTX2PwZtrSBGyHQMRz3yOzKInUkvr
Dv1ltqaiQnWD+a2oLLrfcIL+HRxqLn7Amli39wp0h3lGhpp4W6uDqEs9OTmk5s4TTuTQnhdR0V2c
srm4lnfxIozvYNVpkHQ6Xk8t40/jibwxesnaPgchFVZFU88Epdf+c2JrBeVqg8hBx+G2mZKt6tvr
yFY5ppChTl36EujhKdLjG4wEdHhZf0o7QgOxeuUFJkREINNyaT+JLc3VYJnmN1d+++ThBQcYEJkF
PLSL/GYzwQSMCNBGuGAjC4HnzyAFrYTXP+qOWoZMU/+u4x3GyT3KybMeqmvutI/MjIHUjNdswAwo
zcH9wfDL5lZ8mCZ2gV28y8PuX07anq+xPx1KCjLWrMU0dDipIf3V88Pgeh9Ub1OGa0ofPWLLPZr1
nGGE7h7DpjnGkbbRDHtPwIgOyAsw0C7yMcIcEeM9dJyDUqw8BjsOxtRekx7m/tcAS23Udw1zHFXb
B5SUzqcyJRAtMpJ/nhiR1ykXUIg0AwqTRQgquVl7f4DRAXONeUQXSygABQf25bDRNqEwnLCngUxb
DmhZLiklhIfq2h0hfuIyXpM2oqDs8PN7ild0HR662UeHuqNktAFucAXoTbRhKActn7m+A5eO8TXW
v5jYAxETKCazakZdYcUpQFLZPcBcPQMWJXExVreyCRgMSF8tN3DCAcmKD6DZFMHBBVpyB6xpZnOp
ocuCvLJMpgYbxy+lRQdmf3rjZ+hcXXa3hjVR7K2SNMBn52qXIVxB47UfSgLoYELUyKqdNLwWjrMF
ym4zc5kSZO1y4dZde+c6A5wcvX0XRAeuzVZ/BHZy1LDqgwQ4R8nm700zAyWmCFcrkhWVq3KcWxh9
3qGn54YdNcaPGAitAYqMMZPrMbDFCoLSR6qCBoDeM89/j5qPKfzdpL240HBgbKwKA11nJmHbf47/
sl0mvFxjImQ5Cbo6umdMsJKxZRZ7MMr22ZqatW3BMywO7bANleSFRjJm5eCBCwdi3XOMJXh7wlk3
z1a6wdEMF0hgGWdbYivnBJ9emJ4II1Ls3dw7vQSOSfqXLMwAvkmDC1ZM7UsP7qY3teasUzL9gBPI
ywzLNI0BCPzUuxBDbMJKbSaeBlt0NKbXBh7p0BnXKdXMhUm5q+ZMFOh7B4a607akcQj9MyJTagCW
5mzvInxa8LKcwi182ip6w+/fBpWVra4dMmr4jFF3TQTums1csCULGgpYMVgLOkfjGE5r6xML7jYJ
zUXgS21PtHxc/w3KYdzbuAFobvvou1NGIM+qbhmfxgk3ZJ5n20zEQPrcdljuGDBCsdqxYQKb1FYq
2zcOubUpGQbrPk+xt6hZ0RjoZ0UEtEmsLsSNh21gNuxo3NRMKU1qlBFqYoLTwGB/NIVytGlvVBK0
0vEN5cwyVPAVK3x8qi/Z8MXrq+st0F1QwmKFQWCkWwSrGZqSkbQvr0dt88mAUZifxUVO/6nAJ+as
Njf2a1S9TSBxmS4SH6QPZUY45t20t+0WbgIqn18D7ELHt/qZp+qoAW8VD9bxHI730uYGdn/wfibQ
IMD+bA7fMBru1UNdY1lhz6uh/JAsdcHW7egRxgSOjhy4VOm3Ys6fYfID5BF2x3XH0IlvzfccKBk8
brVxxO7EoxQGCUMGw1PPX5O5/Ec3vkEnAT6vwzLnPcLMLA4RT40vmEZn2IgmNnPmkC8s807PjKkA
d8BNot/xP4Hb0GLxSpGzqNWHMVx7RujdvBlK/LCAUsMHy0jmUb7KRE20GHCxUd+AtfOHiykND8qj
YmN1eUX7Su1KmdRTAqkOnVmGjSd9ihf+VvZVblB2rwu9WJogXWvWA8ZdjjGv2jZ+Dd3dWIZrPoic
9wOGK0u9IZFKMdByTocMrkZOtuA01ydeCQxY1WVZzdYdOgwk2mmB/VfDwmekDwA21Sc1hALb/fIw
rTjYaOZ7Cx/RofPi/tIU3IQC+28pVt4njh4drwl0zgPEM7GXyCm/6cBT9TRwxnstcrZ3jo66CuDp
f4h6064ZIzbLGTKrGRDEnjJYBckPX2cweY7Sjr4w868x+ouOmoyxcDqciNfdV1QbMU+0L1uc2pyN
PItA49yjm26G8zwSuIhYFl16Ct+IOi5pCbEXW16kB4cmMHF1Xtq0MCnA4fRfORzB9JbytgHZqGs9
890JRyTWe9l0StRw/BKN0lmXdsROnacfUloV04+KuLIxN12qbPqaglrDbS64y5w8KJVN0hERMzNx
QphbQjTmVyoY3fVcTRNXUUy8uxUfan3r4e5rPgXMS3m2mddsab1boPx62PWYKbEFbOVH1nMJzMwV
SAvLLzVgKMaSGgZ4kusRVpPncgua57b/MnqKN8FRYWmxh/zii4PeVZB4oY9T0zVZBoG0bXSm/ERK
Iuo1jD8sdcvGs8pbTJfKO2aAgi2QB3RTxd8jHM+Kf9XodWJqRrpgbIUjhu3ndvwdGZWq7x7acDgK
iWx0B5c0SYUpw2tnw68Nz3pm7XX7AjZKCbObm2ZrWx9k5hwgtFLpnq38HGcWlxsvJBVmH4fDZJY7
HXoaxiurvP4x2TWuZEd1kL+GcVUNvxMmBpU09Xn7WkOkSedoN0PlBIRg0lQF+Mug+qaS8kr0Hogm
PeuTlcGSCLBsiswlv6j8tIzuR50ZBGjbmlbBYoohEEw94j4BQMRLaKILDISNFLYdMxoOIPpPydmr
EKCXzRGp4jEBmBkdxPtw1kzR8vKGDLVbQ8eW/QC9CqZBZhxcYVAHv1EfrzwGjfJrhpa/til/5MvU
uL1Bs4K2Jfd3MZoX4eplBXG0tr3XVPRMycOnNJItQHPb2Maa+MCC9ChIpeuYx8PvOABP6Yl16uA8
aQNR5xYG/zysu4rRqhZfAvMeR9cR7cqw78ZX/vFhT+LrsY6ha+bdqVEQEnMBZSCzSM9XWTqtYWCJ
IUJJyQCRTCo7zbc2ZfM8gi6ZdKO09yghJvbw6GNJH8LzIqi9HSB8Fpjh9Ls4HY++ywB1vppW+aUY
34HlrEMo/JmQetUfVI46Zjtaj5i2H3BmZSxpN5e4h4YUBI62irvp0QVHO+KEIdWpVvyblc1vgqBI
pmFFT9Wp2n95iR/arFMqGf15zMObRQHgJERMlSgC8o5Bkn2ysXCw7PaSRd4X8sEJkoIew4ROFSRa
Fv0OSqURurYytTsvSCGY4KUXz8o2QXdVYrFpxgTJ1dmjqauzLzBXrmSfBqKAtHpRav0zhoZUYcps
lPouFvLEiLUWLKv82vuv+mw/MiYienOvIfPTo0gUrElwh89cb8geJUMAoGBBB/HK2whq4oAQdzHB
jhEyqXejZVyttGf2OfTJq8LRmwT7kI5xqtqXiWzuDEezxBZ3wDUcOMiW7gbOLT6dG9IHMXZrKc/G
xiGCwsLr+0+wKKsNDIxMVDp9JduiF5IyQlA3bLjXWOY6OaIafp2FvJ0KPpkRGqtUxwA86veJmRPb
F37q733F+ykyMDEghM79bgEo5UwbmqsKJ5yGzy5gM5UExpC0gM4rd744VeOxv3TqzzxeIy4KPXqr
o/6g4dGcIMCe4Yno84+BQVy8bSeMUrhc/85DWaem/kfSosajaU1AWnDTxAScPh3F12+V3qouOrFN
1w6UQJoJSZuKfwmVFKEj4SgAMLjJk0YqfFJ6JdwU/V1Ilyo4aw5Vh+Cy8I8KchWoLFdOOeJ8ZFoF
lnoHY7qw+PHO4Grhes8C4qgkrz6/mO8lp6chKAIWjTX0w/naKNDNlW+vepkNnMrpsOul3BRgaoue
+RC8q7K3H1b0qCKP5gRRQefsObBqpiaU51FFpi93dlbYu47EZ8NDgYWIfsaTnwlGxs0/QgzgWNYH
KlAXN+ZFo/sfpSJkDnZYukazT9x65NPATfMu5YPyApVNd0RytFRr573Dpgo0QmP2xtzb4Nog+goi
5sFVc5h2ND3Ytwdl9q8lL4P8HNUgNTcZdiNj6oj7x7BScq2VdQtzhYDuY0lkSuRd68mUZJKPuj7P
za5M7tKuSFfCSMyGi8o9j/XYuHY5HecOIaqi7kevwn8g3jvSxBWftpG/lwYZTNx9gdmvfIz8prjb
esUXauxtyhTLdJulhbsCNbyrTZt5KjD250Z2wR456zF85UDUEtgoxb50niVEmjlz2SU7JdgZQmPB
eBZyDyMrNrF9VoZEOFDSxntQuwJtC7FYhTmlcV513SPTryTNyU2TSpVA42lDhOYkL3oqKj/dtezj
EHYAokOo/xeuAOlOWfQT/sSNSsqm/+xMxvKoqRtL21SW/V4FtwIHrFRAhnKr5gwWOZ1q/91CKm8D
FLgAUjHX1cSAP/GY7QFrj82nVeLDTTuYkPuiciEGzGl0+BRZfCh5Un8tYHQZcUzrgttM42Hxr950
UmqM7xj+hU9xCeesJCkLnMoK25PKvD3svkbUjj1BQYxQSIhttopVHHNI+5lHFM0WAGeEpR1EmCBH
R1glQfrQW1hLUPkUhBu63v22YB0539p12oVej5vUbZ4pNgQFL8k65hTEA+bAufSSIGdhCoHd1n6k
Qy2aimk7wgMGSzrhANjzIg0puKdb0qED1zgw9lgqyODBquhMbPY5OedUXhi/TsmF4lkfmXoxDzay
L7QMQhlYDIgBcQFs0GInDre+xWFvCE//mpGz67rGnnECJE7sFa4gernnn2lulSxd8YePSz1AvMrg
ZExTAMr52Af6cwEnDTR7KLxtnXHSdVeZyjv6dEu0jV1aeP75jKizDW5iWwNCBKCsuB9SgBHFVkbj
SwwrzdeItrJ+ii7kMoCGrTb5R1SMayfzIbIuGu56wfyHs0q4XAEwLW0y2joPSl+9xa6Ei9d888Wd
RW+jZV79FCA2GUQ5ldlkQEKE/NzM6d/MrGK1tRfLmtZKX+6HaKXXH97sYM3Erk4jE875NO+lHiGF
xpx2Pg62NNNyI4UYFDElUAuKtuQH1j0dYub4zCTsG9a4C07rsLEklsmmkOYPWRC1Rtg10+j6m/co
LL8mxR8I4UNqTusydqnGv+Ks39BUgmMM8Muk6k7hqKcyCssNVimYGwnpNZQP/HZROaeTgyc/L/Ys
e1C+PW0O50GE5YXPQyAjIsWDEXpJuO7pCIpJkyrYZLLTTzwsGhqDe86wXomT2b5w8AblBZ4zSaAi
D+qpFbIMj716K0QV2UKJEBZ/eAi0HAB4xadafmX0U5RuOLvw0+LiIEUht74zTUsTna78VZ+7BTQG
umcedXufLxsyY9W7+KWFfS9/QcAUG1eNhQotvsJGURoW7hmp9no2PIgP0wWd+s291kBAqRQ7nJqL
MGb3kTCUpiS2LeSAkEPHQA6C06fv8B2gsABgzOpX7tJXYYXheulGxJQUqJHCAqcpdZ3hr4jQxt8W
p19jxsKInoL0EW9R1HfG9D2y2jTPiSmIV3kbrnhJeFNjbcLsO7qGFUM5fSt17hxgi8NmSYerjjy6
0P2NBkl6hKoqvZDcLk10GEMFDRI1RnYh4BFuNLPuB821QGmedh8cFAcqr6k8zGlypNnUKJKk2fz7
T2DLGnVSBbe72RvCrKXSgmB1HxR00MBJofdfhQZxKogUa40tL8pA1tUO00muM2WoVlSxlonhSyNS
KHhMnR284N986Rll22p+65JyB7Pz09HdY+B6j3CAaDrPLhTXEkZof5Stj/ESYkttnZfEe7TRyrHR
ZhkFF8xoUnHY59TFzsNjLqzr/R1TtnuTAnoyvQBUyER8YvvpvKSBOeYT879s6SEcLjl/6FqJYh50
1JsD+IWBq5S31nNtRWl9wapHLMniMdsbpYnqrKjXdhhffQrytacDgk/gWX2KHX+Y1RT048vkQZ6c
6g/1n9I5r1IDqkibjb69R0n8qs0GrqIAo1OLZ1rCB9LwfXUyQ1N0KrJWvRVl9JtVTyUzQMPjf5uR
G8RGvTllYcHJa2kXo3LumZ/gV+wvSsK9i4lnlD7rQ/MDD3aNZu21qPAgijY6J1FsDregzk8iK0qq
RwTqETT3wNMAouKTAwUAcsgmErzK+U93YAkw+614OtKFBk63FxcZirMOokBKgFWY46BZXYOLUhtE
4jJBKeoVB/qCup2k0DR4hsANoZ01n8OhYrHR0EEQVQb3gErfy7ZRSSAJ165r78e+oyoLnl0gfgGj
ZuKIDSd5loPMIdDCTqHUFyTVbUWI0HlvFoISCG2whc5dgYVA/qPScxRvAWx3lriHcShHPYTOjsxo
9WDRE/VQWcyJ+TDti2VwcMLjhbcxooAfr4PYX2E/0XvBbo7/LwGXM7HPgFTbeIvvHBiSKgST6RfO
JNyiNWW1b6sYm3dnZhEuE53OVJaOmOTzCQX6CQp7GPQSouTy6/AOa3IXpoeSPzTOFmoqktYXE1tv
5rpACXHNGgyHSB+GelU4AcQq/cpTh+PtaHuNc6WieBYPKx/gETOgpAvxShrOMiHBiEljBEyyQrTV
m4uxFzRh0HVoqfqKs57duhtoTGcuRBdbZPpU2hSs2pEOnH1aYL8h82jsX+TalmEW/28R6FymV4kj
KoFWDIAETdcvoPtqdW70i5cGR5x6VrQHqAGW0jSP42tEImbEjEB/CJ6f+hryzF/qDwxYI0oKle7M
V8YFh95PN65iW1vN1tkBsak5rSx9TR4IZdAESy83YA9iTx0ROfw/ks5rN3Yky6JfRIAuaF6V3kpp
ZF+I1JVE702Q/PpeUQ0Mpmequm5JmWTEOdtqIOAN7rkKQHTmjeaw4vjX+LH+KzIuH659HUCtcAP0
9luQE6nighuoB5iqiZy5s50kqhj6XTptCfzr4x8eqNKUX9yYBidnzJBXx1c758uT75mLpnPm+2tw
UCEbxxbYxg+urthFgIUEg0638CbZwSXSq0rfjtY9Kn7tICN2ZbUBT2oM7qS9E0sCPJ67KFj2VYwy
ZKdwwVHslVT8OSuCW4UHK7aohjZfq/i9w1bRQalzllXmbe45+Xl2x+w/iN+bwh1O3abj8+g5qX51
maz1iKdLDMTaFY+QIz72AEbVQginPCUeL1D95dknznsmplj/Ij2Dt4JSzdkvth2h/XjjECTCTZ1c
qoD5YzAJAmoOKlHss2ESDQa2UXiYzr4ZeNF6ODy1Q2XG3hwp7FOIF8sbm2tIYmTnIRBn3FFCtoDD
pmZp8f17nXLBl39g6U3tbGt7/A8KdXlym/HNtTHOl09c7mqCUdeWhmgtNSwaitDySVQhmMhEsBZz
dAwj7qCPClqSjCwSkeIR0vRAjilEHQA1r5TQrHcoln8i1rt1Gx68FnNJwO9S+SZYr3sURor+uNjF
3bZvtV02F+ZTDYFotK/cs0Mhd0pW6TPqDxFjLXeuVj4bwTPk26K8aiYOq+gxFWeXSSJo3BcisU+F
de+dYNUgVC9f8BJyvDb7kfayEuaWY55Ye095pl1kG4EjAK3NHVBMxwY+pDl9EcQCtS8AYVW9rPpt
RjuTla5rJPGTdFYmgRg1gwXkmsaomTE1Z4NDfaN2SSaX58lloh4sGA82UT/m7WRzsU9GJo45eQPI
ISnyO8GaII5auPhAzXBToMbhSxr4qZl8BOg31QzoUUBuB4S9eU0Vpn0e5uqFy2gXMuZa+HWManqW
RhUr8BlVvGsTPZycapG/hFO8r/oJLLn56blPp/HSjOJSh/1BIDqgSIlUQALMEqRTHdUDpbkZ8qZZ
pjW5K41+H1ht8Tn5SfiXWpQJlGJDqwJhDr/Evz9P2t1Lxr0HOJpaWEFSa0ZTSQ+JoFZ4wmvQN8+p
HhPkKLZpEL37Mr4Fk3asHFy2WOcriy5Ksi6wpSHWeMlpIwrK6DnzJV1T9W2oB4o06vXUsf9rMibD
0FuO2Y8nhh8rqR7SKfZCLz6LuN72zriXfGr2HL91bfmW+ToGNVPVJalPEce7mzrIs7VT6Gk/WkUe
ESSwg5VakaMZRwmG+ITJq6TfRQ0bAUDXHEiWS1WqYW3qhovE/tYlzyIUMLo8tVSo7/RvMp1nkuIP
0ZeVmuShzXQmE1+Bh25Gz84/RRgRm3CQa4TY693dGmY8Q63Y5OzETOhWcFI3YfFZWpli5QQ7n47s
ykYRpB2b4TKWwyZpWNNJhrKYpfOCkqsXZJDq4VXje9t359LZa1QCA4SivL/iCgTtMBFPWuiStLlf
JR12bs/T904xrmtX+zeXRrqMrHiljTrHbMlaTuzkOm/2MxovaOWMQAucQFy+IGxmxAPKEzNa+TOf
ptobw+x50pHlN9GN1RM2tOIyykPKZBlfk7QkbDNcGv4qC8UzWZ4fZktUk29z2RG1ghcb2tk3N62T
orGhe0Fz93wtkznAzGJdtDo6ISXER5k+5tgYCbP6lg1FHQXLkpd/2YGBSdZL6IliVxWfuv3ffxSo
klJqz1A1M8O9TDLeG/10Jab5NEvxqHTUgI0LtUAciGu4d/JNABsOXjxTGFpu2vEGYiYSYjw4YPUH
dnms3Xf+RC36SwmqbdL2kiAWGoR4TThrCuGSbqBk8ycd53vTocwf081kIz0eP0kYk9OPl1pLPcKr
Wjt3I3GOLPa/foQ9fRT/CbxGs1iFsBasnYMR4zUpWDmsamlPryP58XHILocosiiGtTnZt7m0PgIK
OKhqec5pLFqMZAL9BPW/6dLGVEmK74DOysKETKC884CHNOQ6eqqfMH1xlT+1sKSHBqW776TL2guu
KDYY6ehxV5Ih4DKQVPgAs9gZaMKYPVjl7Chf6imB1TZ44eQRhGGfJ2tnWNVXx9KY2w7mddU47KAV
tnuyTM3VTKiZRT7r4KQcvVX1GbIitRhHDA1OMbnT6wxqjbUaFCYjZYJ4as0VO0SbYCQkaZD9FvdA
ETb12QzqyMhNSKZSitUs+LZI2AOAGhpUqXmzClHD5exKRkE0V7NtM34Lw3uExbBSiWDOiPAfcAQ7
HW+H0xOlPf5YwDyZE2wmRbk88NapoVn1AMPsKiCCYQn1/NdgkPk9YDk3EK/nfwyKbc53by817a3F
4UPgO9ocJEBCuQZXHudCwF/uNIrYkBwwndB9Y1P4tBinjWQJLKe3MLGJMAd0irnVXD19QYUBYXiM
ObPsEUMLbwBRLBiu0ePE9dLn2SBElsaVcy2jteFgVAGx5k6rtAS/DSw6zz9WzoUn/oLmgueQ/Ium
lWsXTIDm9WwG9ukJKHW/PP7McV7U87iHsF9YHqsxNsGExT5maqi1y9iRvqT+Vide7HZAmdnhv+cA
NDY6zimOawicTHHFNkqm1AwOAUaDnPBNPXoYZNZNQPvUCKsCelSpXNlcYklxnpLowM90HhriqMwh
37ZW/ubwi6T0YNriWtT6r4vSUYZoR9L5WxcNac7hzUSiSIrfNk0pkaOTQkNabIQM4D6NY7uEByik
i1XoFmLIYVUj59bQqkQkmZHbhEhgfAzByidqRouMjfItN1539SRa/VR9t6jwywbv29LKohcMjFeq
jbEY0DvJF5ZU6B4k2zciM6v79vnX81AhyYGtN7DKpO8hqSCNXV1ne9o0pIUwMipKq2PzIhxzOQz/
PDTxjJ9piJtlk7DbalTDTgZNdXySCrhR3KIzKq3uzTcitAk+BqF+U7Zip9LikpjD5Kgm58Zt1kiK
v23XoNcXKAC7maDvAWowRpyYMd0ZBdhpdibJjhFjm6JFQ7NfluREwR78B1uyRfFab22blNd4k+IP
kfTbRFAB7QiilsCHs+XM2JnsYC+MmsoQtfLq60x/mGNC+JOJPfFK6iPCBDAFvsAMVljOGPo9tiIC
3LNum3bze1S85tOeXz2wSV6njjcvxVHlc0cmW9HK1LvXwXxrKFbpGvnUfHSWz8gWLuxUXoR7MQrc
zBWJV06GlbLllwKampmKkR7voyCnqjc6ujXhbMJMNrNTvcfZ1QyalXSInkglDIKzovKDhz51tXVY
EhMYWbcpeNUDDytzqbguveJFgrEvHW8xRQ5Y+ReAZO2XX23fElzgACBKIb8LzTmKfmbLdSs8/tSW
FIAwMzgHoAjKMcYg2L6iWM8z4JvWqT/c3yXt/GPP2JuRim7awV6VKg6aR5sQ69KnuYQcOT8Izuo/
xw7Al0XC84u/NCjuLj+YRZevn3cXPwH90Bqf6z0Zt0bis1IyLOfftskLU/Hdoitp22UfZseh8/YV
aR8Wo7xW/ksLcxUrweI8anuzjf/m3iLowdmk0l5ZM6+22a2aw4gEngjmZ2kR25PHbwYnkgMD40fJ
TZhOz+klpq0hkgjbnfs9QK72YkY6h24nrZZ8ySKdUP2CQ/kB40FJItI0nVWZZWIT7JiAgds5i3Mh
v9yi/Azi12hiwcSAS4BJFPwoopU7jgTa9GpnHgiA+Ao0iGbCT8MhPRt8Z5QV4BQDEXmuiINWmFvN
BZz22gZ25tvlZFMwe6oBV9IFWICWVYO5NHB58YhGHxweBJ8yeJhwoiyYMhSnmnhqihQ/8lnJKJsY
Uy6+X8yFQZ3RSlWppp0xazmW/+YAvSGhIFlFUHHw23hgqyT2RGmyBysrQGrxwxzUCmIzTSEWMnh2
wKheJgsscbqhMWxWHEqyfEIPTWgymSnlwcPQNIyk4WOyKFHW+mJe2qi5yzFc0cnrCrhrrFelaL8L
HKg6hzNAKFuRncuVUrP2liSlMtu1gtDJ77l6sNJqJVqm1n3N4vmO/sfkzJiZX61kvIT838YgmScN
SOJzU2NnaJ/Y3kezxSKIl5xZO2dQsPkqNUAy3Kn6fqrkLlM/sLaJM4LGeBC5KT0Fe/x39mNBVaZ1
y8LZTpoLju0OsF3/B361rZAAUfG5HSZuiIEPLIJ3uYX1Tx9MQA0EGGKo+ddCNWhmQh4hBmRSXYYy
3fg1SGIUMCTYCO71m8dOCD+CzqYb0LdYwZpsmv8Tud18GbVzqTLTNIlqpK2mc6k5L3M7fc6a/YIn
HCKk7mC70LoUXJAxklP2ybFaexTKukK7V15xAyVJ9OIWiGCXz1cVlYYNhFGVHCKBLabIhnPIWagP
8AnUziQsqLF591HzdBltGBbOizB6zcbo1tq4s6KlZbKjJiIA1iM9i9w9FjCD3OsN1N+SUaLgcxyR
PuXpKxmW83Caku2sl0vVbwEsFmfl9r8VmAMif+dDXgxw14AueFphilKwd14zpF+A0hrqAGpogMA1
mJIZ+opXlN5H91slD9kILgrM0vgxto7au2fjkI1YWtGZt91ZhbVObJ+5Kd67KljJfEJ3QlwMNlIp
9mY4bzpu/RqYFkJEbWmGCcdqjmulUR1M8aGuvQEkdpL5zsOlxarLGuu5jyAh/hvI2baM9770dlWP
A3Ycf+cgvFgh0JSTWYsQWnrgo8YBszEd45uCFCp2V8IEIbRTsQjL6LtyiLnkU1L7h9+/j4SPZWZP
Zsy/h9pOOiwpM55p19grR9M84V4cX1ztRVTpKizCpTPRT8WNOqQPAcpP+PiTm93ziWAnZswkrXie
8qPvpe8Rdz1WIoTk+jIOwMCIPimH5shigCie5k6oGEAoDYylDgysQOG5hyFsz/a/2dgoQZnJPEwO
ImY3BoIJSBzIkpFyKayBxyk8mLr8hnJX9DnBemX8zv9jWATsM76BMVj+b9rc4HKQ9DFWNflK1One
T52Luo4lr6PN6Wz3OvkPb5Tigk/Bu7pME8r/2KeYS+AhuGXH/uxLSJsxUDJ1IRjvcUULNkVlX5la
uXICNMdDcbQn9+AN/ls3qpwXotzVTRZm7n8CGJ7gVcidoJORWSJtcAg81XfkF/3HaTT10iXnSYxX
J9w0fXj3ymaLJ3nRIlWi8avgH/F/vYF6TwKczBMq2s7eMBxU5nf/WtKcGdXRkjkoX1QoIiNpMYX/
RkIJCgMiZ7udW6IhC5km2+pztIlVaFgKOxK4QBCfGMle7RxzEarNSB9Q8h+Ntrx6FZuH0YPScuCk
C9Hrm9E9evCfVVzysmg1jXikUQXUWSHYcaQNsB6uy5HcP9RbT10/nAKXuyyume0fid4t4ukbQryJ
DCzJ/kY9ZeYQAKRpt1GvCXKzVW9wv1RCAXMWdMwQU8hoboTJTmUehBpaKDh0ZwxorIg72Mb3OUiW
E4uoYK8vYyIy8alwhfVpSWSwRDbVUa0ubzRBn9rJXaUEiPkcM5AFyLD/c+S0BJYHOwH0llp/KpFb
2s0ejNeZ5NmQ1OpMN0poGgZIMzJOoMYr9YProzhqVn93yvxTJY7kKsmLvVSHSO9gyPgxIf3dsiKJ
GcUxYDyWJVrj0mvSxy+WUjvmrE6BZNSA7aiE8ZWH7n4qhhdde8D8EUeayA1rJj8z2tceiSGYewCT
2RpiW2BU051dQfUtIIGnb+w6rNC8jy9TmG4tPTn2FuKXYXwOkB94XBNzDtsbxOY5MKFUh3aTEzIO
ah386MUInZvPL1ZW3+vxLbKueRDgIiftDFscURRHrxUH6PgwIw+uudXg61GTkxaQb2S7LvA5B83I
tn7Nk5tmHnpqNiHw0CojnQhSj6PiT4/MdehRvjQ6K9m2pAt4w6sLYtmRd2eHFrcfB246sm33AcFX
kCnM5pZjv8f+1SRFJcNvXeo4Rni8xialELXiEXZJj5vkpUTlFEXTP3twcKP2g8o1Vh+GbYU/jUFW
fuisSaxcT1RUjGiZS6v7CGd/HVcFBtt8WbDsqe8jxZJTtFBbHSNARIxjGqOCWRUJMGDBD4Dv/rll
mUvGK1O4KSlNNRX2LOAydV2JycZjyi7RW4+IrBSLyu8IvsioTFVRwkTVsfcJTvy0L+lG6M84e7lS
OBLdhHhjoJIZtVrkwadVJhWQmvcymPVKq5Nj4vo7pdZIQ4JU4m0pvVMwa88xYCbyW+UfJECqGuQ5
18+tycrrTAGdhfa2Gst/ddXeW9I3jP4YCf85YREruuKmWeLD8I1wrXFPTM6QkY4FwToOOTP33O1C
t/wKp+ljSMeLX9is0RkLhtZ91366SWu0mR1FG9400ZQUY9QaW4xBfVIV62DIQb9c1vuwJhRCNGy/
OrOn45LKo4aRin+1q0HcTrPxbvz1zOpkZZXBunHyZ1E5XIpadWRtv6Od15TFKcXvyKIRkmLZGl/M
5L9B5L5YcUVtA9i0335rOLqSJjkGof+FcDzezSbTypjox6kSlDx6pzqZVkGAtdGL8Oa0jXnrCFTZ
2OPB7+AvA4cDOPGxloxNERxx3bJxxg2J2PhZZSlfNH73Sr5qNhXAQ52d29ogBUsHzeCwp5ULOMsF
FjW9Y2SBwEJwJvQT4UZetiN1vx4YGBeoPidfQej+S3oXfEic0dOdIVlls+O6b2ym79TqVubEg9nM
yb7sCDThvG5tKuz5l40jcfMUrcXWr9tqX1pcMYDF2TbVDYQ4i6DziRGm8ItEoZ710jTeCq869ijj
ucpWBF2uXL+6u3Cp9khmC9rtwcj32RSvHf4ET6/PrRdwy46ME+Z07+jFVaECHXwJ7luq/gbC8Jp9
mc0ID+LoULqDsSxmyom6yYuWJYGIguyS6UN9MiOyc0OMO+JBXupWP2iFf1G/HV3zm8F6pJzmlE5i
pmAHUv2taSRXgeGvk4pSS7fncTjh6heaG3C8YnKejW8gopmm2aSs1qlWv3RTapx69A8m86qG40C3
40tmg7UQBRAMkBuTYKYrxCGem9XAbh/CO6kBnFrVxmc8ZQcmUW8jyRRg0Z/gWPSFhQeyTNzvUYa7
ICqZDYJjQ+wk9bTmcgjzL6Ca5cR/0Y6bHy3tKCbWCDbp3CX+7LMui7tR+pfIzmnV84lOsfpNN4bL
NszhXFE3mQjE24KQ47AM/01VQnAoomU98w4kdz5mRtqsU67JuPskio3Mr9RcC6eEbbWQ11blzxTN
ytE/3PIGK2/Nai1IgveHaVtr06Wp8vw6TdypCesXoRFXp4ozKFuugNfaumY+vUvEH0XC/SSeh3cP
33JqLbKI09cbulvZu89EVJbLwOvIheHMa61fWc07N0JsXjfesDKUrEdmdDExWMyTg+7Z2Hh8VoGb
rUs7v8wOqSxTnCAGArYIZnQfKu+lKZy1bKJVl+spQcYBfweDV58hGzUyVGmTd+yjSlIaA/tgTQS3
x1uAzRyjxrYp6z8xtAQaptqyDb6krcAwmwiIul8WVbITibgMOmOnqJklK6bjirjd/JMgVhz/0Sob
8iOtkz/xjAvOqE2Q4fIznl+8hDVzRunoQ4bZC1im98HLvtJgXIWptq3BsqNOuV50YtexDBWf1dSs
qb/aChlXOFsVjnvoUng/TSbpwuKHlvxuXst7L/e15RUqkexCsuCA0ZsNLfutPOJ/PD4sz0WCxRfg
QujHbfnhDC3+EUTOy7Gv7piuljbXbW1PiA6dbeSosqvpIbE2lbSigTQnpbO2bFgBi1wnQdAwuiYP
J7XeUbbhDc5+1rXDQAPCmP92CJyfKp0t3mqwv060ubk1ZXVVsmoEeAROIFUfzWpU9+4yLktO0DcL
Edp8C4hhQ93rJACXdNx4RQf9G+2KEvwYheNwKz/shIQUn7zA1Fvr9rWyoAmrSfzWSXJvcmut8pBj
aa9NWTFDe+9pkO6TCgcQnYG30sCIC+DMxIEc/Mx1dxmaXGdZyO++gWS8mrur3+UrQxL6p9O6BKNx
RJiLKHuoyVBjn+1bsR0igaKaqT8o7w5r8JOvt+Q8vzpOfzExaEzPlkdPq5GBQ6LW7mT+HNgp0jPM
hSotd0LxkOJm4wCjEYWGa8IpEdhFpDHEhPVwYiXMkJFB6llATyCWQuNEYPkSGFIPOvifBR5Nl8t6
HDmiuH3OJhjO2QuvJpPN2cdAwoXrehNdqX781HhwM9VcnoOK8PB8WvptfmiypVlSG1TAhw/o2QnC
MbRTy4Fe0so8j4zpSxuJQYVIfwx3eLFwAkUIsEiYkpO5dambqSDeEnNCQgvNBM4j4QFqjGgJWri6
/VJ/C81lydpjs8t3pxaedHwTDDCu1dC6chR+uCFb2Rab6tcHcYuQh8aCUDF3Pggk1fGfoIqWoAly
MhSGapCBlsMoKJ22uo48DVsRh+SRkXzXekeCttAKAMk5M0FzqKEG+7nrXwwhlnW6tMRzE4DbMFbN
yHR4YybYHb5Gr3xEk3Mo2N1Knx6gaK8b7+qkJiV/ZRtg7yVJv8MTfaokoR7HNMKnzU3on6T25wJb
FMyzc19d0cktdPGIw6+Ksaq1/Cd1R7H3DKbxNBvGkl29Ai/VuZAtDH19sEWPtSrlX1DvVexzpnxy
QqLKwbUg38a4RHt9Ndqdk98mk6jcT804DJL0pkWAULRZdvMygUlCoOZ+N8NrxATtgZBTXhRqCDd0
3G/Wm5MhvBF3kteIWeTGi4WP6/IP6UkW3a3mLzHUw4AMuZSLYmOisiXRdzlQfloVuxzvAElOy7Yd
V2DuxL4+sfUql0trQoIaF1p4aAnFBBdeqxwyQVvyX2utdhfwGETJuSdCqEXmUGSrpn1NeE6oB17g
srOb9+lb94lPq2999R40FJszoPcFZ3N0VW88KRoyPpj8qtee7kLK2AbvkvMZpTVJkFsboA6Jiqdb
xxknkF+tTHR/E5ZwYPuKt1mstEhgD0kIbSKIg6fFNwiN3GsFBRrGO0yMw6URDeFK3dGJt3PwAXXF
URa7Xv6wS6ptgAA9vEoxtOKmJMkp+WatWzXFGVxKJYWx/9uouhGT8Ql8KYmNXm8OEkGll/5aPU1U
DV2W/QbXT1iUqwIVD+iGP5Ha3H5Vzj5IAEMAChNNDRR69opYNmxPaqVTt4JaJ6wuu9v+ow7/OZgb
fODjlI4UtOAqPhICq5KnFGd/pTITupPqk8kRFcc8AL3U8T9fdMfBMsev4EAJMnahx0dGkpOUSh9D
lqEzlielzeSsHN4mfl4VCl9VB11jUOMkB87yTHN5ynQw4yNRltVnTUHAVyoOJC95BHFyLEuea7lF
bpk5oIYIAHcWPKeLMLEmR3f8sfMPhwZhpo4EShGYlBMh9811rbX7wWMUrpkPfO3oZMtUPnJmtoyY
RAhOghOK4HM+SEQ1zry3f/NqzaOVDAv1a8JjeDuB6ZFzNXu1AygZi/Wv3xTYnYLw/Y4XtcGj2bO5
t2+dS8FYtqdvrWbTQMbHczPPRyK+WrIDOcqGL5iehWNbqKCuOZSDva0xDzNayeeiAIXjgxe3kWZo
RhzPbBcAKnC34Pi8eomx/1TRPb3kNq4uCsTXTBiWdgWKS3y6U3gLY3w2uB0mgkmORffAWvpUYYmz
n0znn607+5rn9DngtX9ySVmewxhjMMp0/cdRSALfmbT+FHGIshrtfr2FA5sIk4+rWy6+fPKPczBq
pB7UW9wTA3M6Sl1ABUVnFSo3x1pN3aKoDjOGVS3bRsBsDjZiCwE/OMUw71vtTpS/oBIugfMkmHJj
9qiy+pj/1X2MjOvmU6r0RMkrl1aLwbipG/rZbeN5VhuH+yoJhqsb/3V0w4veIYWbUN85OhJZG1EP
t77I851pdQfkcpEdnaZ03GZJToi7+FCzp9bEgJ5U38jumvFlC37HgCfSrf745XVjXivZsB0dNDy/
8tXmxyhI1pwYpCK0aupWKD0SteQj02hj8B5KNxNaNbwvcyIie5C3BjFRAuTtDmslhlfvNH0WUOxn
E22zOWzUIcIZlJBYS2aNPl6E+Rj51S3gf0NqT7MFGd4dKi3euiJ751hNVSYLFhH+Ke4j6CsG+qfs
e+KJz/GUDRjTDm7CRWATripBzBjfIcZJKhm3g/wdCC5IXyMtODUIEqqsfvWt8j/HREQ4bLxypo+G
dKHAPRbZBZqeu8eOp02WDc+qxiF9myTeo+EzWmsszF0YElLikD0D+AnG1Z6qqt8EY7BQWI9lPhS0
Dcig9HSVcs6orCSEMlISnv3b1g/lDmotdCw1BgbvBw3Sf8ZDVHFKwJjD3cFLa/FSktjWTheAToS/
vHZKd61KemKwktYDAuJhh4VI1XLaXh3GjbS3vgbf2nbcKEX5DnnyZJLkPa6IJrBz1TNhsizHcpe6
guBZsnfsf4F5nl6Sd6964n86ukdyjkta71wL7aqFOyjn6DoTIz5w01SK4UDVh6Kqu+AlZQWqyBWK
rJ0Em26R9LdjovTxsqJItJ7Xen8ycVx17r4kPiZweS5QzqbjJ1grX6Vvr0EBeLpKi1ApEJuofoty
WCdaueAx+XXpYgGyt5eCp9mYv9B5g78a9nxsvbeAjFUzXMnpXJjy4rjFqvCY+bSSTNunKbsO8ftk
vSEJwN8jGp/Ml+YlE1t6UR33pfH6VQsHqNurLjwx3OCf5Uj8/6dt+69E121QCaICJUdwlBLpdQIL
ba34PiMXo718GIEiQLeUvHNhwmG859VPnaP2uChOTr0Ku0hN2M1LeqivcX2oCI/srAVHoUwphte/
3QxPxypDspWflENUXZ+tF62ITOyrgvSkg3rG/dI/2EwzKaF7zfgdDne7M206i2BJEYmij9ZJncET
HTf12lW28emb1SolKV5t8Cq08f//vo2Ahrc5F8voZaif7cFc6Agbo5rk4mjbUjBT1xIhV3BBkFyX
pCk6v6XrE0tmWy+j57lLOVB7ipc573baN1bDromJ/p0PFWVcE3vL6DKZ63JTOfUjN4w30x6/ibd6
6vV22VRvXnNRMKe60mV5Is2TnEFScuKrMlhYMG9m8l7mh1Z587VEfzGL7pnTSNRvI3Dxf2AsbiTm
g2j0GXTI5MWYW8oGwPLfKB4JbEikegeiiXxLcO6pJLKsbn+KtPp0Q6o/U5hWnT40TMFKKWFzIqHV
JpXuMJGF1zgS//G6M8ZrGDR3abIuTTec8UPnwT6oauyPIP4B1vdcVDWNF/bLGqdqTL5iPQ/PEKk7
twvXrbNLcLGl6XOZ3U2uLz9njQGMJgvFiLV7wYmfzJ/d8JW5gPO/RrQV9Xtu3lIJb9yQ11XcsVa5
9MMUPBGKhWGoUphQJ8tDR9xKsKzBzsdfgLRioo6IC0YxsG740xN/iIHzLe4iVniK7qx3L0GaHTF+
5stLN32kvjwnuLvO2Pc7/PUc0slJkO6qPvkJBfzGa649ybj8LXEkMuhYHhyf9GHO1uIsJwgJenjJ
Fi6sq27iZRy2KT+pRdAkAJ2Pz4HWhFNK9HQGCq0W4J73PxYENxCKMr4FWXkQA/94+a4AJXUPVRD+
mWPu/cbdqoAWY8/rPZfUtpaUum0UI8Jfy8Zpp6a5bkAph95KtniR446YBpSnJItP9i5P/2HaMHEV
NMF98Nud3RPigfWPl5izhSEOA9Ha7SZVp0zz785g6/Iq7UD+v9N+9Z5/tNmVUebUFbFmbw50LZrO
zFqF+Us3Y36ab7Wm7bi89sAiCnJYa/287RBR6R72ktF892RIDQkmx+kSQ/pMkleOWzslQQuPj4eQ
KazfpjB58/X8EBfpFtM92p0WqCtduDQ6jrT4Gj1aXOQbM4bbAByxaUlRMlEtlRQXRwRSUY/D0Kh0
V577RVuP36yC8EEWD5RN69nKx0jUKKnah6Ik3Q71HvsDmw8VQjS2BjoeP0hV/CiG0+Hj9hYrZ+tj
+2I7tO1XiDklr48eFP42zt6gSdA6l1xzJKHSeNW3h9Dfib29q9QiBETWvfLxSuKR2IWUm7MlH9ez
joG250/L5CNhmesxkkH3FaTz91fh6RyR/TpMrvhytgAEbyGvUQ4X3vj4OSFgEhByGomAFe1TRDaJ
avgcJRlLXXULW9JXFAw9s6VV2Sm3zzZM2OyXSEJCoJ5NQaILrze6j9XQvCEQsCuW6vJ9pvzP2jbt
wBPXc18TnI1oRi2bNTUdyAOcflgkc0FM6LeeczRTquDFr01+E/VRzt+EHIfdJmAXzHDocxiSRIGn
iwxGtFyRmrA5+REwN9q74ErtDWp1JL0NZHaZ7bhv3LXrhBfa01DAW5sOPT/bLEJXtjzTeFcojhcj
VIZYoegKP1FaDutcJ8pPzjvHp5Y8PHTZVmb5Z6i/E0eZ0CbFT10SY0fYbUXau5yVge15Ap8vkcEy
urD7plfiNTZQze+NSylQbG/cfD82+cb0i13o0NFAu4V7Vf0X5JSRjjh1YicWUxMdbKT8C2ihdYVi
Ry6jkNK5gPYRLuPIn+4FX5+REOGn6+PaysgY3pRkPuT++N+TO+QjMaXFzaI5kixAf5NFBTA9oR7k
UjpxeEqjFSTWrkw5FX172LqR2E/1sv2XVPTMc8cST2c2qwzxRuqfxLCkSw7ZkEnRZfo8rGgG09OH
QTqeDqbGnDwawdohAsSpm5ey/+iYtwmVMWus6U4VqiHpIzFyBADjcghoR2jCtWXdkbjWGdgqj6RB
+kJsvORBfXb1bmPCfMTTIemvLaLmSSy9fL7MpX50/9qhx9TDpkhcf7eCBFuEjYAKql6tN8WE89Tx
rkPiAFmTyd1/RANrmWEyeZAlWuFbx7AnAyJpS5PsSqhCDnH/v0Pcsq6C+E6mbTKM101yJlnYwelw
MvkrWNeiL/znVhUfTdruRjhxyU4Dk8rCgsuIK4oZZmzxQwzxclpSvOIHN3JkQ/RrsbOxxnZRBVQi
4qEDJCTsYOCGZoRBAm225yYxFyaii764TvR9KiACffgmDkkpXGT9OUGd247MWIDIw+dM1gCRA8p9
0Vs4MzcVQ5Wa2V3dX+M2nIABYvImCqwz3QVr2lapEmJeV2/JvDv48SrwUVF4ib9F8G53SxUiW3Gd
gUzFA9scGp9J+1NYCOE868Tb9OMRsTF/oIA2GFZBJFYZezaTDHEgiNfnntB6qkIBbPCHM/FYYH7N
jBaCabkWvyllAwnvgITxjPHJIhWgzQLJnF9bW48cR5z9RKxgQFlKt1jobAWpyVKrYDIvfwvRKgLq
P+UvuvcFsEouzyqws0tX6oxIZAr9j6Xz2m0cy6LoFxFgDq8SReVoW7b1Qlgumzlnfv2s6x5gGt1T
1e2SyBvO2WeH+UcAMww0mKMo8PexqVQnz2ogO/dYTIEjti2Wnc7kCrsuNUZcieFw4txBzCDGDM4+
Q21CzyRD6YUqt7SYBMmAEmJVcXcwzr4HyYPnzKkuMYspVxmnWdhBxyvaVTBkt86yDlPVQxnApQ3d
UR5uajRaWCOL60/kgotPWlOFE861cmyigCyiDIlSsDb5pGONFx4dTuNGXwsMLeBjwdnKgXwCutoC
Qi7LaUDUy8EfwBHIRkI7Fezke9LYwwUT+AaWoOgafMAEA9baH2xJr1TAOpZzTrx6WHHkJdoda3fw
pxEmgo5Y2pY90UE2oC7YDbhSe8HJn+g/I3E2uFIKNd+y/KrL/cBMVQbnrkmmkBDHESKPjlDbBtrZ
b6aDIe4c2g4q7B7GK1Em2MsdlRaRfgpoSRHftsdBO+psQvS1PAkNn3jNSDxVQZGr/LbARUpYMpTG
50h6ELTcqtecbARwGD4PV2wEtQYpk09TYSxNRXLFT+CBqBVg8gIeEM2GYvxW8tbCF0V0cwBVzHao
3scbOEhN9kM19uswZKzCVmHYt8gaZ5GkjCugm1kwZ7IflZaWSt+BFNqS2Qn5zD/gW2yjzW1q3Bs7
3Ys67AKBM/7/TEulWGYMjSJaaU0kZSwOYfMsi0ujZneHWeqibb515WCPSB11KWDw7YBL3ZmJ4Ppw
zh0uLhQZUu0fGrSOsPN/lXyPTSnGPAbWDBdTWTC6s9QJaswatjqolDf9c7CSUtlyrJM6/FAdauZu
IzkDPbqNeizYdb61VY3porakK4KOFyQhgYUz00kD6YSEJlXX9a8E/wxU7dw4YF6nwFI34gKAxJHQ
kJqguTRmEv5fw7UBsuui1nWsGZPwh7lLxq/IeS8d1IBM9eqXyKrXma9u+/wUpywCp7hOjGPpProQ
z25c3ktY7vSI+J/BVnAxy6BngJWpIGqkHy+Z2mHgP01o62l3UMQ1l4TIFeRUPlFx9cZnPMsBVLD5
Bn89M/QgBg7QyP/HTAlnRa5kH0O0cAk2qWLOEGrlXqGGBuhwOFIxyli2OfNo582J3sWUTYW2WTKZ
Yu7HboiwVm7pCyAuBt8tpscA7aLpNNpdo2x8bYd5w6I4Vv69sg9WWF0EdAsZTA6Qy7KuwRk1VB1+
+5oQjGOVnkOpHoz4R3nBtINYQjNVVB3dSQXZmLsbGIUYHPLhhvQJxikOdV75So7+RSg+ZQYWKeXB
qt/CDjvVW6x0XbC7FZwJt+LDMGdaSYtgzwtcADeu5i0w4BZR5k5ztQ1e/a60oNJFlmFzrCz6s/qG
f8HYL73+lbUXZLvuS/1lATVYKJ24Q6a1ckmPyj+ouF5wg8y4Sbf+kRezxoR+3Xr+OlzO79URRcQV
e9e9sWmO2Rox/0+NeSC7CFR2O26NQ/OQ3qsHY3/MFhbNtj8i3Fgy93y1P43bdDZf1JfuA1p85LAh
IP2tCa2Y9AtxB/lEFCW0GlcD2PsBA9Ej3EvQwrkIRNpyKWX7WFk3w96PDsVs4h/jc6FTPudndXgR
Zo5mADxNE8JFJFGdWnRZskkZbJ/oeLgmPy0Aral4DYYXfp6ffqIbIEkrCV2iodPsp1J+tfqm01bG
TFcWUBKyDxzLuw/zkqwrlxkOPqEL7aqf0RW5cIRdbNVdJgRu8wHD5J+1MrehB1lixVzXhfKygBu2
Ivj2aF/K91mA8tcKLbMWfgYDvpNeEWI145HpYZQuYDrT89e4RNm3gLAy90v9nn42p/Kiv/XmSsFm
fdoXGfTrTUhAVQ5H3AUZM1TIEy4CUVRZw9ogBPwe+Adl8HDjhlCUQ45wi8WzWoZu7iJnX2Btv8DU
bREQSkgzSte14B/GBu9vt8OVi2cHaw3w3mOlGBE32rq4scB27aU6Tff0Nb4434TdBVghqovuCxqn
tjVPzOIYh2Rndd+vqX7KB18U2roloXWh84W1Eb/Jz3xXXo2f8qE+M5ed/Qyv5oldB49OAJ/4rmFr
JYiDUMKwqWFPuE6xNYqtU2wsbEBJnwqYv1NNLbWT7gZbbd0cGAVUOPh4QbAvgyts1Zn0lgxHWZhU
29j0mszLi3WkobugpXJxP2rSQxOc+nLfy2dfOlb6QW4gBm8VdV2SrJsebOpnqk3Sx8J1rmybdjOJ
k0/A4HjF/FKqms56ypbIND3lCKiNjkaiwGmXOOkz8ASUrCA/zWR6LaJ/cFpolfUP+VAEbnvFAvyn
ezdPzob6aT7LD/lmHax/Atk/689o9sIZyxAI3jRaNcMzYNWw3g6QcaC0a6RBGikvftHvuzfrGT3o
hxhQfiCGpKAnvQprmAdpShf1goTfnfYUVsNmcmE7Nx7sxVXjEtyISmeLRLTHB5jzGUvTr2rcE/K8
JUhj9TZ5718U6e4HTpFAKCs01vLeAqCCd7vGIjJa2AuoLNoSS9YTC1O+m7/1G7TAmyl9+R/VNr9B
7IVsg9xjpV2ra4mut8Fr7ADL5D4cg3v12dOoe4gakb9dLCqjeBFukrX1CzXR1UB93rt1uTUIiFkV
m2aHZ9jvjA04parm64/iFB59Z6U//FUCurWixOr6X0bfS3sVkqwSxhczhE6hUJKjsoOtJvL0hAYr
5xQmRNUDhUkZ7xhMYTvkBsmI2o8ZGwqFRc75AdzUBOEWme7EDZUOmAEuhPJjQLXq3KEH43AoICdx
C1X9dxpR1WCWXlWBqPQtg+phovt8GaatY9z8ea2HjNqMl3x+aeJzP76m5JU3uJn5KSXYcJqaTc1o
sPT69kKTjS0rjSoCZQFUN3th3l5cBk5+FgO8RkqqfK9Zn6IDasClh9+k0Xf+6BwSAr6px7S42ebt
zUJeCXgskJz8CzSQKjYcMTF9neSVbVW3kJJEzguXexo/DNUI11MPsfPpR++1+q6qXy0Sa1gywAOL
ECwJM3xPRrUnLPsck8QqBr9A7KMeYQT9IwtmK2lplJmys4vatRmW2L9jfGCvGZgj1lWhbVGES13i
wuIBbOdPbSr5KEpk4fJMedlRyfYasRTE7TRMkunHmuqdf4+6E9RkTzsWdVchaeeoEBd36Xx10BPb
A2Rn52Lx/Y0LWbT48GAOy6ARdcyiBp7q2JAdbmFlfK0QAZfgIJqrEv+U/RNNglUzLbv48bcYJoha
MUv+dYyoEFhLwN0aIXn+S8tFhFlFs3Wi6JhdRuS6gtYYluA74T9F2jB3Ac5c9Y1KetNvioACHFsB
Mse/ctnjIaUFy4mUUp4S01CpY54FQMFxOaKdCxKcT3lh+JZMHUSXdG3TyYjWBBYlRVs1YXoPZzfV
XTabTWwTGT2MCdA0xHvd7ogVYe+nqLjwIsQMk8JWhuYVVRKrF8o+5gAOvCkwnTGk0IluZit4sEfG
0qE4cSXCMZCCMoaASq1W8oWMONXGndLciZmGSwZTzezBMkS8Q7IlcsJq8Rg+OsGHDrc6UI/lfDJR
bSQjAcPSmyIrWxFABshNOrDpWmbsqXDb/eKkkmKvLzt1C9wx9zPPFrT23UKE3JvOxmn/FJMV6neC
QfgqQwO1IPkBwBsaFxeUBTCdWn7NLfNNfNTic3UUjyrQ39sn3RzEAI1ZaFsyn8GnxsRgR/r1GdPQ
EdJg1qRVvAFTOzhcJT2jcHNp9iQA0C2zOGAR01AQPcjp0dL+3lq6FMNncIa7UwzxiJ3B/gCAihHt
m3jZ5TcxAhqn29gEG5DX3vrlFh1UBLo9/6n+HfMKu4x0EHnR1q9lH62LUwFaYcRfqvKBzhPvayS5
ZHJLxrnjEZv6tcF+U2ifiAuZkLU4DuaINHfUzwS9b1SreQkYZkAhn74DcNss/nDENBDW8SrTrgNU
9uAlgMkLTF/fB66fMu2Iwj6VxtpOv//kPEG+0nHmRsYKNQM0LQhidK0g0+mzIUdjCLf6dI6yf8qr
UkNc22qE9SZHCYBanuw19jWNeUm7lxScG8KyMHgzCKagaNWWuMmoVscId1HcTN4TZg+LBNizL1jq
/ci4aR8P9J0q0C+JfxxPMbuZbrSnEJ6gGWTjFn+IlFZL7EdRTWssTX1dwLsyCoaJNTQlzKCjYld3
9QupZvsJwa81S3sYnK7QAWZdvBL/XxPmro+x9iZ2gNMbZxu6fl384uiSxjnFE1g2WqQ72jAwvSep
D4sQIKKiSGVkOJP6Fe+nPGKijANg/tn47wiK/OBc6Ni5VM9BQclbtktFki6w+jBBk6HCzYfJACOD
OxutcBLpKlgFCFrAncKEAzPERyG79egkxj3bS8CjCPuZl+DEAhnDhOJd76KJOaEMeWW8wh3n43IM
1ID7ufHIWVwpuRDJdooPvXNq8ajutN+IYa8vk+GuPxMQCEWK1lhI953X0mppmEDrGG1oJR6DseXV
urEE7ufUIXiPEXFwgvSyEuFCNkKeoiBwhZchkAVsp4gC1cNTm9NQMCKbE5qt8qVJZD6yxDo9QQlg
/Ih9br4fuVaJsQJcmhNeG8A/W3NmRfr8XTWxPwlutHxMPM2aaX86HuBicHjI9APiYDJwyxNpcn8J
iuqXZMMVMsOtzY8dJlhi+ME0s+bO2BFWNd/VmD1VBkCpygUf1wmucksW7nboJJSlwN9K+aWaDPB5
XRET2GgTRoD8+lvZyR7hh2v4KmI4L87ZENy8R83NzWTSgAHMT/YX0wwVyFyJrhGJXuGXeIEMqWyA
KgNiJlG2E77BanhureY2874pmBoY13kzu3l0E55ChJPb38nMxXOMya8iErTTLJE9SsqxtGtiCHft
gD8r2XG/pHwmDf7Hjb03umLV9LS70yPDf99RCWlRV/bQuXbSrE2N5IDgzyVXm54130K0r3noBQ1T
bUPjBYPLccMLoNwfTgGFWgqZZKjzvdAOGXO+GWymE8raYC6YMm8JHItXE+/n6FcYNBrf+ONhrkov
CUBkhbheqZR+VFFlp2D2EKwrPB2ulmYsBwLQM2Vk2Pg5tP+UOcelD5ayA9QEMkv9hUXWomF6rVGS
SATC1Gq1yWbpiMN6XGEaxzHd7sBT/uhB3bhTiMjjGuGzKzY488YcP+baPJsqWVrsNpJHgkVA+VhY
46ZG7yVQvMFm9Fp6TZ4REPGlc9akTJKxnh551ZGJVXFLFgqR4AgyIN+dpdNQvmFZxv2Kj4e2MyD8
qWR0+oWxzGP9z76upLgWfNQyeRd/dsdXiAEu5f5dnQlK0ZYq8kxYZHKVkK9CvnNnb8qSLhFcZ1Bp
ZYoQcvdLixoUYzad2jF04EMmL8bKzgJ37nTXgueV2Mgg4Hyn8eBpTUJed7Zy8vA1urQVxr8YcWAM
Xtp3iydajPehCwkXwmQOchJ0QKB8YUUijLTSBJmFrKPQ+HIUT4V1XA0sVEK19AmMAb6rEakLfiif
MFrMEKMt6MCZTohWCI93euNPPsZTh/Dky69/wDC6wHyTTNI4ihzXsWBdBg9ZDZkfEOSIniMba3x8
y52qUKnjGjME1P6nVv5JrUdl3wfjSWYJEpHWNZ23EpcmyQxPkL4ckk8d3kvH9JSsDSyBPZxsfMYw
rSxzEIee6T+r7Hum5NGzF1UYYdU/04jhFl8x4iTNAVFQ2a0DhpNEFqA0pWqaykuqA06FPFIced/E
qq8SgODpKI34tpWkfMXJjzIxksW11J8o7HhshCIuYIwmeL3DvGvQpyDW7UqcJsCIFKB60eqC0IWz
vgr0qy0/+umX4HlPbnOCMeia8J4TaxwkEiqrRoK9Vqao/G8tLrOm9F0r0ltMa1tiRoSoYjfTIpKX
M5T/2DaYPqowrQKOybtuVx4oLVeyY4Bd4Mg/VCoidObmxTUj+M6wjmpuX3vuECNTLxGli5If7ZBS
1nxTRRSvUOygqkrUYmtC12XdsVdxcPCpPQ3Hk7FhwP7MlaxmU4U0sbB1bACI0ToPyGHN+scaauR2
OKz6+Xe9InYE5T48Z83cQMU/iclfFd06I3EtYmz1gsGUma4ie2CvkYEZ4JEgoJ1kPUY1WUaC1oMJ
QRu3+CNSmI9bvdLoYODcK5jkPYQ/EyMcx1FB/nA7QiLdlbuEqhvuJ+EAXFjLap2VtxTZLA9gBg2v
IMAI0gbllkJiuUQ2OnSZwLlFs7aT0XOlbcdp529m8p9i/5GjxB7RFfbCUQzOVILMWla6l5rBqqJ/
xGgPePbkrnH0jD0T3cA845GRcaHTa+CYAvl8h9SYvWfxFpnacqubMYgnKKCqmTD/FMyhqBACaBkQ
ELAKz3E8gpwjwkyK8DpC2afy9RVSVdVd0w2XJpPIiSEM3ThmvOqG4Ub2ZYIhRPCG4nk4tBxmoS9D
hnIYhPQcdlSBsDTE+Ircc3TrER4Z/II4kZxdSq6b+OpyQyApnfdXknzZSC8xsRs0g6E5NxFbpbdg
IvQbvpYc3mBozFrr8RGSgKNyHFGN41gVP0n1pnbBqMjSXAhhBvUynaQ4iHSy8eax5N0HOwZtS6u/
x5zSqOvtwlwrGocjfrVmuHF0MEXbK/HmN+Xko6Gjq+tnA6ICV68hY2T+tbif+/7Ll8t143wxX6Vi
GoIcbfyTgNIM7mFkPSbjXySF4F5QfSbSvACFxpzgKSogfSlPwyICLus6xy3bEvdAfp3hsBWDl//2
eNI3sLcmxhcdJz9KQGkU9NNuo+XpxqqmTa6OkPrTdQKjwirDH9xveutq2Y+ouyUtLOjeNbTqKK4J
NiCvTq4Qn/MtFSQVPixPGGVT+WXIeB8ajBrBzqu+weG6WIqLqmDj5AQ9j1O6lwAZeIiOoMYSJs98
xu4xjr3H+EQBfTvFO0K2ioywgtpCHFwsSUUfLlPWuVn8jLjuIP/WCg5TkAGb5jNoOQGd5jxmgD/x
bmrIl0ruQXQVxFKxTeSA2Tn/HDAC42SyWCe8q06XEYQeNfALCo7EYHztvxEKvsaoaUVWXYK0yWgs
LPxp+tJ6p5ZkoOU5fG/MC+h1TYRIKmKgeFIPGKxx9vFrzVrouJhhiTMg78wXLv4BBtrZqlFwyPXJ
1Ix1bXtaHZ5UX9oyB6phagvOvchrH+42g7Gp+vVBNtsIh5Fa2fqQAC1G9bHqKXNHihKtPCRaRtwr
JXmq5UkfbyKuESNEWdPXnLhw6+6QpJJ6WUeTW/aNpxEqrMbclYa6FVQfciZJQCO2GrOhD4waTirc
KFn6yckdr6MbAI+w2oL3zasO+IFiX3Q6broka+v+70A32GbhI5UxJ2ViCDl+zEKv53Dj+rIZKMn4
2/XIo/AHwzCXud5o9WiHVCAWbAUaBBr8HqUaHEZCr1a9rZxDjjCg8JJ5mQUyyH3po6bE05/ewC9t
atkV5p5YgzGT0cPDRKuQdMmqZEhRMyQzRgYWYF25+QSljLPlyMmYZ5jr5LfWfNffY047lWI+AOWV
E+JCB39bIEllzT9ThjiNaiwx2abH+vvK+oAZg0m7VsYYg1DFJmQlGPkuZCqaanfNx5eMEBARs0Lc
Yh/ucsxUQiSwaEFklVoY2Q2Lea6YiYPp1rK9jzIDnzApOofg+T6OeJDF1beusK50fhnpbUj5cCIf
Z86U2Tg7sYRvVPzdp8H7oWjjW5SDDw+j/CnTRI9+DsELCnyR7M1M3uFPVrLN/i6ZIGBiALLhBlS+
SF85F5i4aUJRgE9w191yHCkJSfvbFmKLhIAlFLAxuz9UdzUETsHSE/WKYJjW8k40B20aUl/Y6X6o
PxAmwEX9pzaYudZ0iHiJHHyLIDkFTXVj0kpmu2CQVmkFdcJcEeqMBUFB69wc4dSOKhl3Gr4q8Ggw
C7GxWYYPg8P1uimZ9Uu9CaRVAyyFRv9CCMG+y4Cgylxlu+jla2J8DxJD5bRuqbfj2ZWmLSXKp15X
xyAgzR2vbS0GrAiwSqUwUK+izuIRiwtD8yWE1++hZW/96mravxmdcEdYCJPqYUJFpV4S65FRVrHx
EGuRIFSV65HwhFZ/rSArmEVx4Y5tgKVZvYrTbtCnbwUFd5w/q4TQlxy32oT1dWbCGqNxhex/oLC3
63VhHYEfSwSIXAKc9L3eA3XRnknIgXBno+byx1YAHHanroUfKT92tjqSk8lMsRhA4iebDTpqTGY3
JoHlBGgX6TUz3wJGQxrYHHUatk0HHyOECLqNOCRLOfJEMp+G5VBfjhcjOorvhR/FNin1rT4MmyAr
YIOe0oB7D251Bo+LzIrVSNlsBkR0MhIJoPIyMSZZWEweNVDR5J7RnVCQNlZI/Arwdk3vgAcWrPqh
tpZouMBeyA60aSOo6BLIVrkukWpOT8OhBUhQZvuMkq9x4g+D4ZzgHIfC6g5zg5ENbmfxRaYoxYFK
Se9yvCHVMEKV0wqmCHu2zM4S10TpEMaOGwxdOZ61kCliZuVkk2965SGYnERmYdjA7G9kniihuYNe
CN9LeQTYKkFN3YpnHwuBIWqYyvmKVOBgpV1CqTNYNehLdqh9OkJFgvEM7t3o5T5q5e806+GO3nVc
lTkrOQRctYtI/MB1/S/0k5hEUlKZ8jkDpqwFhNt817Q2Q4F+6eRnSxXB7urf8cVhgvvNMs/8fdls
C3nTWzvdvPRljYXQT1L2Lv4qIMsmXsBeOjFVa4NNiiOG8JGi0ZOaC/9zet8dunxfgyJxXgrya4Ds
HYfYBB0Yqz+iRTAxj6GRAilf9HdxCMfAqtgXNfS0fsUJjC6A8Ak54nLTOGBiylZUmCP0KLP8TvBu
kxDOoa/oXkyIfRPnR2CxrdFSl19VcWWpi05kho2PtdEWvUpJHHFPcKg1HUTiBLSEnoFeZbhKHC7L
TFmXdY9SsOEMPmUcwdQHwhtnKlAZMFTIMAT3SYohCJ3/wqLk+e3nJ8QxwBnHCwYNzhQZ2+CMLP6U
L5qbTElwJOktkm9oGEr76jAIHCvobCKsBW+dEKQ4ZCy0biVyTXVnYfb3NAWjY9DdY0d8UOqYZ0wS
GPwSODVq9DvKNOY8LlM0Rzp0cqIiJMayYqGyaBLBaUGwBGqoMiaAOSnOTlHKMiaRATT4YBKyoqjZ
fqZwCUL/NT3jwTHUd8ncCVUChBxxuxk20y/4p8W87i3sWrElLMc7OgCP0llghHxUZ4SNjS0GpAc2
oMTyu6kmXDuYSOnMelN1nBQhJsREJzLQ4WLOY8YXduTOuACB7fr9iqAkyj1/puIIb052xcOKrbmI
jRoDKsgfML01tbi29T5YU87oZHSBJnZM9oaPuEGupZHeTYJOxNPzORKcdZdBvWavqsjLhRKurbJ1
7MPgyTGuj/6kafhQEKGL82A5r4VZTGy2ZODRDrA7nMh3RYPUIG9yhDcj2Xsg0WUreUOfLzVMz1IQ
ibb4RVQoHiejm2NhchQA+NRU1jboZb6MknYvY1k3A0EB3HFwCFTF3HUdHucTvoq1jgcy40pgOLlt
zuJ2FMdkSo2Yjm85ZUsM5mpR3PA+VXNeteOzHH6FBgxmjwXYJ2ykwkwRAi9XReI+q/pqBDej+UbP
MNsPFUcbh4rR7+x1Pfdb0En7nXNiE05PqtxWoqkwYMZAXRWGGfpxtp/SiCovJwHGSDnRPECDVvsS
pk9ctq4VqCLswSs4LWM8IcZf9hHvLdDsQw2q15T1LqGJzTm6Wr6Q32gees8BqEBXjxGVXHjjAn9j
0TdsZjBP8R3FYxAFXAeblnpWwCxJCccMnorY1lRvggGfGs2qn6pzoOgcINATwMPq2stZzBbHYwjO
QC4I5woV8eRji05L34Op1z+qzg6C3Y84EsxR9A1d4MUKmBGvPCp+ilnCpUvCPo+JcV9Q/RvQkw0R
XQemBr6EVEhsOxXjTB5gVR/DHlU9vIORnJN9DwKUOO8kKEFfmb12tNdSD89NEn+aQxnK32y617li
LO1joT2eEGe7iUr+wOjsE7S9lVqfUopRm5tPRILSNvGI5KFBpvWkHA1zlHwsFEXumEdPe3AN8dAC
FFM08a6o16twuMVhedSDZ+hHeyzAePrGwSAY/Q9dofX1lYtqwY4VY7UGIxoC6Jij+nw0w/8SvJ8g
eu0i2aPXF3qjHjiIqmXgQTfVZsKpzhepq5+Bj7DMideSNWCKFCyk6F1k6OK8m4YDB7GEcytKQ65X
hpmCFV+k8d9FRp8uvpyQto7S/JKJHIeOKRTmkxqt/7idEUxPMICVdiAYJltMM0Lh7EXczaIjc77g
m6JCeonAE1UuAg5a4R9Bd4kk6ziTz2IiUBAPCqXvAPk6o+oLspzsXFDJsXwRdlYykWcWLg7y2qaf
4Yf2nEPtozS+RJ8n7qzY0NZMTmem/jZspqz8sbCcaDsDPfW4keudLSx0omM4MRPMbM9JzdMktMQc
BhqapZieBnnulFlvZTzAmRBeozj30woxyB3UDTBu2lZbo8IVxcbWuGWhNcEhVT/nCvMgyHcjBXvW
wpyusMkX9Col3gBGIibKCeRxFuCbnlnAhyLab75qjkjNfqu6h/j4opfzKZzHDH0oLdYQkXJaaKhh
b5ZDERcN3jTKa7FzDaT19r6lgMcd8AW+BdJDOMV5cVC1YVWkp5a+ecDuVM6EsShSwHTEy6dp36Y0
p7XDM4V0rxGxF0ZD8fwWq49cgcsOLpMWNurUHskj9RkEnfAShUKK9Sna8L9qV79hd7HOgIPMTluW
JbC5PHHFSS4nZeTcxfHvAJ6FpbNQJv7KrxhHcw58abO21WQicGtXq6qNLEVvamofjSHdT9PIIQym
ot6naXZNyE8maLmwGMF1nlFg4hYFbQfAs1GQcA5zQVOXE/N6vLUxLDrUkOYEFBdXzlVoZDkqWx3j
CvXOdNeU1J1q019TgVsA5f3AmWiKsbrGJLcj2bhh308LsFo1u/m8QExERBlb+596V/xdIlalv/L8
iQ2/D6HD5U/kMLMWijLORxMdvpF/z/Frm2/VdDxH7bQS7Es7e6sR2gj7H7k37gVsmsQzGK3GuLYO
9LkF1xSxGSOINZtWKCbwowo5t0W3GVvpYULg3TDINVhm4opqTFFlZ26c/LJPSxWvx55i/U5XIeoL
rqoKeMPQiSxF/GxYTK4JaUSbSBWoFv4pojITz0CyRPVElgIufJIDSrbQ2+fYqyvCb0U1ZMAMGCTu
WatbBzUMNDjjBpwJ+aHidFFq0k8btDs/HEDLo+ccYd3MsNWSz2LfdHnlMXGLVYxjTNJHmciLDyeu
dkESFpc+i6WHOi0c9wUGN08OAt4EYPbsq8w6BxHLhssT0OvskLgI/AlSaYLrKQYzsw6k035v8HKp
KvsImEj34pFfLEiJQqhfrC3M/ToVsTQZVZxCtdmtLCTSgS/T1zHzJ4rcmUQR17AbOMdQV7X86yGc
YVPemMgDRlZJaCRb5vwzn7IcaIfJFOr7SwdHxomPJY8wd/CvH4stalehx0L6ySe0+o2ukQHLVhNs
hPaQI9I7YkKy12DFOviTC0MCbMDXoDY4JvsfupBqNzJXN88RCW6ctriFfmVJR2QP/z31F5fLoFdM
YX7wOU5BcRUMlpIY9RTwU8PNxPyFVrxD7jsXA9UtvNDqGwORU4IznU0OrQY+n9JODYMKgu/v7EC5
9PAbZAcCpmVHngZkKsVcKBzFzlJXRNgj92D7SNJxF7SfIT2ZUw5LcXr31Y/gq4Naibsiqqi80zra
mDGbAtvBl0AiJUbxUh/gMBQMyuRX6IMiLcf5gHSTYwJZHvcQClxC0sLfpo0BwTk6EaiKuy2SDk5x
FCWCVCeMju8gfRQ/osbVtE2PogSjF93ayDBGWN5l3CCEYatOTPzbL+4sfPAlqTg6RnILbJLMiJM0
hNBBVA9cCq4YCnSUazZfiPGJL5Nel0CxpVALpWIrQ5UX9UvWNxv2IcMfDrw0cJ1VEvwze+AeubyS
zK6j0qsDPIcVgk4pPSFIDPmIQ9qjKBQAPvyCj7oSu3r3Kejm4haAahWWGxNfpIKuT3xqG+gwxFug
wc8m5BRmvXDX3sIyd40egy2MW1EWsAgFQuNgi6WIq5e/YiLBotjg7RF31+bvWf6gnULIwNV1MkFT
xYx9mD/FPF7h9Otmx9VbSF0DDQGWqLIGa8KVNMhXrQ9XGO43XWwBrd7AfB66cefPZ64cER2ojQRR
oZRoTBrIyUfTG27UDkkTFge6NG5Vqh05rOBAF2sG2kDgVjnvcZS8tlmGecIAv8Ty3wtZezS+82tZ
bekWHxHHPJWAaIsMDsr5o0ZMirIfU/tN4EsAMTzVwZa8OgFt7vd1QYcFmSa7jfuKSkuwAhxgbqW1
7hJf1gD7c1CrLWpJ3yVoYfVweM74zqSMwYEyu6Wi4S/lPAOF4Ka+csdAfhFKLvHcITHG4W8fElpK
NGqsNK5SULuAYIQKCnzU5BjipXCsxktOE8V96HLivPzNl5z4r2MIYhrbGL96ymmAIygp4tTrOn9t
aw4GuBaqGPQX9UqgmEXB0Jc7TfyzkObVNu8eQ0psB/QY4Mr5F750Q+qGFu5AzRM565UHNQfySvxs
K2KCS7BWAKqo+kd2hw3kWI/YHZhHoUMECJbBBebqyTEH8ZHr10kQgdRQjSxQlvtQtof/jo2swf0j
7tDroO3HfMHAPTt/m1lIFgw6UdVxzTkaAQvjRgw4HKrMIdTdGQ4Io007192hbV1Dmr2RSB6LwZSM
A2/J7w0+sET/jVcfdA78jEnnTFHhTtSxc4lm0qZ7eAytvUHcHII1OwRbiIjluA12deG7IZxR8eYF
NOxjla1V2ElxWYpBra3iuITRaa+qyyg81ehSLa7+iF6K+ftASG7d4gzBzQQlY5erHv65UIu7nd7Z
SD/ivVW/6ERkqwwhUz1ci+Ir4Lc6dM9iJiQMOCQ6cRiNsI8cLBcnF3xp0RvPrsHESO5ApGx1y7hN
3OqB5uxBJJvQ2mOoMVTtsiWPUuBwYsZEz0TrFQNdDFK0Q2KkJdIKVS6N9N+C4HYXRaQAj4RxpN11
u1Bd5wbnVtNeB7VfNQr9ttbuhKW9mP2BAg4DZPaq3DKjGfX/rvUR4oyk/3K3qEihDex0AnR7InAM
oWIGthkN1mK2ffJROAIaba8rzodoljvjybFuNrwVKhBqEqQ0d3J9K8Fr8kbElz6SkeiXaL8hhUDW
vOFwNo/vTGfkGbidH5tbLBly87zJD1cDz72xLALgwEz+BUSW9uGiZpqRDx8qmS5GdQ4zE0UU9gS0
8IkBCDKnG4Cciq+jgEloUISzcXyYVeHazywNljnj59kihBEQtCjeBs2kyyiVh4Vkbh7Rxg2URixy
zdM7hZsE3xpOtAGScjRkOz3QV3QBU3sR3X2bAX/ZmwgSjF1aoOpwKKrGC+XoxEzKZtHTIA7a4OoE
LDQeDB25+LJjJMa41Decj2wGyHV5TnZgMSLsXLb0/XhiLUPf3NMjrEb7MSbdXtFQi+JEgA8xZmjw
w38NqPZJCJVMww6iehoUCnAPQ011xZc04T1WEtuIpn1iPseBJwHUFHO/aHBTIH94UfTpPmzsbQc4
SNxRTi5fbmevkF7zTtkMSMJzxn1OQ+CSazQwo/11BhMG91w0FcRnsIJa/CasYtyHBjSX5s3iHven
HbtwZHQZwIflRRSycqC6xLayiFPgVkazjIcEcKsiP2A8Dqe4kkxXA55QmRIU8QvxaxiOj3/3BKfh
TIMdIEkNWRCyiW3GdEriaQs91css0pA5rjiJSqYvjSNf0hlDRR12vAE1pF2XKAZTLwpSaKC03DAK
sNNgZmexl7AzBQJi/CwB+9TgL5AS++lWCvmrTYnFPW9Jqmtq/WFOoegZeFuimuvgxtpEJwa+sex6
yysZ3fRo0UanOzeM+CJZWo3kfrYMnixFfe2VT4EgdGXsmUxFOkdBJfQQNwbLnPMSMe3VzzSXVfTG
luuSd6n8AK1oTKi//+PovJYUR4Io+kWKkEd6FfK49t3Mi4I2yFuQ4+v31MbG7LgeGqRSVebNa/ru
96Y9W9Q0UkGO12agHuHkRKdIvQ5JSjT1yLBE0SGWac/+z70WZxo/YZDPRG6nYRyWTsg7ULdxSbK0
cfMyalYUQCBJQ2ew4hRoZ8JzxMC4tu0oqUkeMRElmMy+aCoK2NEbzoYH5IYWm+hk6gPFHvB+4dvf
CdexGt+q13eLaSzrtAZvswmA4PStdfK7LxvtVOA8glqzknFB8/PNj9QijrGfUniv/4fu8O4FZGkx
hP9/LMq9EXssS2ickYc8kEasT5KhhEq6TyjhRRk2lP9shF/Yr8+fi/5AkgjFebSjjC6yPc6wyvH7
f2ASYoDT3fDYTzDArTbd7m6f8S8Ib11J656Bb/QP9bMV0JwiH9MKnwGzYf39S7TQ7o4GSHYB4Gvd
MfmhlZJnbJJUF99ZbI/KWMj+uHFC6su5uSYYGeXIULUPsS8x//YzCfRfFOK0Dd0nvxqWv3LERtLG
Gdm4HxeIFoZsodOZnqXx11gwTFLgrojIGnhRhf6pwR7Rm1858wwsbakJTOyDdBLmuytQ5r1roxL8
KyeyosWnuUr+PZidlCS3b/BClJBKC+EnWY2HWxfltrlrmZ4LeKVCjCksd7BT9yaGLCxFCdVIRzqP
iNpMFJqU5KwoaiD18axN/jx7w3Rc+mSngxQMExWn8LuGe1y8iqp7UDLn/0e5DO/2OxwLP2PSX2wE
CEiN7ysQsv4vc8vbTunZRsDpa7pK9XY/DdnjxODWpMChCpHhHteEDPTMyGJJ0TAQYUSzaQ4dnPT1
sWGfqQHcYooNpq5iFsSUZMIDpcBsz9A8YUQnAAkoHEcZegJ2YQ+aEalGqqqmsfDE5bnhyYernHH0
SjKiYzOGtcWfc/i2afuqqDdO7nsAgkg3qvNpcu0iRjVs2nYJTU25jPRCUNxhTbR0c/X/86AZLnpP
OBJDbFaxai+ebpKllns5PUCtrK91mZIm/QEzYFrIdEF6nT8X4o5mO3E3FEDdO+T6ZIQaWO9Fhcvw
c5JGMhE+7uDTYqndbBrop0LsuTR3cvuXvsB0F44tZISf6DmXFAeGKVB4eqZ8T1PvDWCv9xl/NaTb
qFbN9wXXQkC6qnqfH9gBkcp9X/2EA8LiAZN3eqDi9IqLErXczITmGcKiR1Cng6dbezV4W6J8mZlA
iOgCAUUnxeOzJoWWrUZV/hdZ9hvLy5t9QnRzo01RNvSxrFAaFxyltt/Oi2ipDEBcenDKeIpXUWuL
i9E3uBYMViheO4V7pnSfohKWtcETAw+JCjCAoCtszzVawCyrvDta2OUlvaMTxsHp/3PbeC95CkVc
zvDNlmgpeiTcsBegA67RUNx9+P/AaYV2nGHIPibDF+D+wlY4ehLtlShK+Eos9JPdJj3d0u9SBsND
9G28Da14K8W3vsExhqrrNhmoznhbj3ehhRdDIvBv864EWMaA9IjxkCjVNYMEk7SD1vKto87neNgJ
jog4QMve2GFXNmJjLBanCdIxBuMjYDsRBh0a45mVMV8Bcmt9GMOHAUooGuhR/h1tKFRFQnHE4K19
43SweVEWetb+mdoP3le1/D0sugPsJR4HcQyLscPt8QhpYGGhc44md4kVO+4EIMDqaZgdik1+0YxQ
EcQaDju8a4TRmS5Px6RlIAYqq0A/z5KLePpTgClBXqeyW5m+5Nrq1zIo4YbpVF1/tb2xF0hwWiZ4
Yy4hE/9xtvYrvZKD+aJRnJL2maCodjFxm+2jKn+ZhnYPl9V90PSOhhRINfsxLAiwVg7SfsJChw1j
LfMYixu0hjq7eeLY9NyjrEUT6lQxiLgZtARdS2dNxjaUn3Rk7DRt8f8DdeGKPyY4rSm2ORSmMqA2
OmaX6TTI/1vCrLrBuYXFuVj1diNjAg2puGAMafBplc0oSIdZmgaY5QikqeS45A2icBL4wzKiAqh3
ugG9RWeiCtysqJsn87EJl9Z/9F8yxsKMIBAX1LjS1VzyHJqMjSWCpM3IfiqwS/gmiGnEQMZGnq0t
zNFIto/zL9MnEwOJoSekPl6DbuK13ZcROQ1P6JYmhw0IN9pv6Y3RHeljjH2w/5Je0c29WV820rNQ
95+L7W3H7l0dYGi969/Te71bTvfz5rW3j9T8srUtzoPh1ZciOTwQZ/vIq2wsALYnMs+JOsqgFMM5
wgHH3I1ljLMW+LEWM/XQcJonGand3R4hzM1Hhd0dhyGiScdAAsbKQWfjPO4E1e3kDxnVBuT/D5KG
bu0JS6zlUh0pyu8nZf3h2kBAqLqwgpwdwnWs/zGQo26wbQzGQUMRkZJvEuse9APm+XIWbb5RcL/1
h/FZCe+7B9y9UC2fFCoo7gUEfj20mAHpr32375vvh0rH8aTxkILIwc591ai12+XQpGgJjixauo8M
40F7qz6e79meNzSPp4pi9gO0T2S4OS/TTgtIXGPP3ELAwBOFoKj6AL0YzMDnT+p5q1FIs2tu+yJA
B9XhU1H5NLYroQZO0pEIH0ulmy++gshc9mcNIxIcjjwId+bwtlm9diSkfrd5Xw2qBq/7ztEXFhu4
IagJFR9mToOJKsFuuGUWruECYtPmw8Azz30TtaH+j3YrRVuJgQ0OrR+WHN6APyaHPNxDlewMGWOW
Y5+Q04AnwtHXIH4w9Sne+ml2N/rJ0kFvCf1wyUNt3++PH32NW7aRAZpkzuNlnPT37FWi/xK+O1vK
1TXdwl8qiJX2ll9ZsV5vnwRDtviRuTqxQTFRPR+YN9waDy8cBt8MyNAz92TNMflyqxPA0blI4KDg
HzxV/3BXxqpGvfB2zCEyFYJLwSjQFY0MOxhYlAvD78G3gK8cRYva6cBNFr+mPvuFFkSLvoLQfoDn
tAcrQvJcou10+r2CR/Z2DBgapcHm34h6NYOWZLlp5ll+8knQX+tzoLfh/RnjVB48YSkJNSdUYlwe
tDKo+t/m2IMC3Hxp4yqPsB65K5e8Rk8eQEYdGNbCKN7s0senyqyBtirj5ZUjzEhDDXBsmpOLaa1M
L8lEqEDrPtuJbv+nRYlfRpRQsDNo2YApFXT6LsY0454XnUliOSbLzkoONPxkwN5C3Fpqm110t6KM
Uu4saePHTN0BMv0IWXbcVy+3X1S0RBig0cHdBJHdVuZhPSrEM1BSbpvvjF086upw5flw0y/6WKqu
4BZqb+Pu8VYfSQD81XS3iCt884GFcVVsidw85FJcSF5Rhgz5xmB6KoXERV0DNCtj7VM5m189Zuxw
1O7queLArbclm5WjQL6PmfzceQNMR7mmD/qT2Czes2t1xRDKvi5BEY/QX5z81cBKlQGy15gQK7FA
wEAgYtr7uO2xyyMcmynWsflYCbLy7eMWTqeEQya5UcH8Rh3NqSAD9rV4QfvygyN03yoOxc7WlsP5
8Ylcq/WbA6NAUiJAtx9/Cwxj7nU0v2guPPvOVVK+kA2B+kC4NpgtjEp8Zsf6bJE3YZHt0TFI6dsR
4H5B/HUULATJyHdyagkwfviYvjM6aFNQf5oX0RDSyAvgIkVigD+DDKLCTzk+oxorWEBiiv43J8e1
IazBxCwfbLvkBRhBtAwIB/AWaXix7HjpUqzKWo+5BY4VHupMhJpPKVyq1ZIiWC3fmL0E2Mp18qdA
jm6jfRAFN+rBrhRMp4VsBdEc6uN6SskzWOaor3AVw+pWrkIpxxogRQO4QWV+k4QVjai0BZYsShFi
CfDiQ/NO9SRMQ7v7ywIpruqf8uKlK/UA7E1Useumf8aKIdLqGXb7AnmF1koBPjEAxzVsp9PpdiJ9
1xMvJkr0lOMSVE4XrWFzkE34R9mE2WnQ1LhMloGsfBZVLCZj6pL5opsUhfK9xuy8/BJfxp8gdvWA
C22mFDWHgLBSl2XjaDJrs+VoocK/oxKDZ9bSNU29GooqrMqbf+LTcJv06fu2Vm94KyQHM+gyr7Hf
kfri0l9wBp5AgriOfJ+kw+j2I3vqqQyBGTkW5RAUqGexRm+0FdWEebdT7ghGTv0OHpFns892DmRc
/EYq5nNU4d2zpbisaW3YN8PLA+cXlEvOJrbf8UMHwL2TEOkruzzID9TvcBEXYXm7fcSWzVdZ37do
+CiOt0ihBp8J4R3Gi2YdsX4dN1BjvCqhcX+taT9K/Kz+ViEtSt83t8tyfzfTd91NYJSb+5lQU9yp
6Z3oKTl1D8QKRusP4w/jA+/X+wQ/JJKCEj1+uYehgQWdocDcYcUSPuQvUC3rx3HZMCL9HOAIgrPt
cqKmwDedaVcWgeGB7hxNuvwyInAux0OQSIBXJjWEzGQhD2F5ZnzYXG9mOCQefqkVK/dNWMw83JzO
uOAKbXFPuYcz5hlBHpPcKw7dR1xTwAPQqbgwuff7y1zscbBfCM2Ep2X4qkFKSpA+aTgW4PcFygqT
65iF/Z4pi428mOCiwYThEyZwl/TgAUVoh63IkwbQeIWgZUUt0Xw0iYPPVcUsqjB3POjzO4WVCXx0
TU7K4MNh5oOgFFPrf31/AqffYNe8svWgDnuezyxYEjJKogZRWlAlu2xa2OV/lGeYaWRXphG6PdMh
eS2PmKyY865RCa4nPVe6YMGPHR9jGPUNz1ax3NsQ+dAnLFJwWmIs0FXJ/lq8tGOsPvyOoDCgEIR4
EKPWbZJjAAbj+L611Z+y0MMV8zbsNnXuvGShC8OQzzhCwscKhODzcl/bz1MVProPhDeoH5o7UDd5
adP4nJE4Ig8ROCbVK203nxKKQoUeEo5ycE8X3xK5U6uxQ5e/mSRCla5FNrhMPdjybOoPG0sb6gEm
tjdEx5aEqkpM8xnn0aPS12FXa61xp7Hlc0jIGP4nlMGPZ6W8u4KnQ3u3DA02PHhu0HAU8DWMkPDw
X5m2AKuA7TJMHwLFtmY8usx30+AAmfA8pewqP6B3Y1sZF9SVJtxQOCY63gMbc9zh24CO3J8xM+rv
X+XcBEI00fI9hIrBMvGiyfGOO85aRvAsIQnIZ6ak25v1Ah9B29laxTIrIn3AJPlJLuBHgcXeUK1u
wBAsaNrZi6ACrFmzhd+fs9OtoDnprESF/jqTFwgUA/0AihF2PDNmGYzJW4HzUdkA9I4WwNClJgjC
FBII4VGe7DvKuG7I3YS9UxBcwBklrJ2tYm8Dkgm3zXLBOrVWf0HfPiZGOjf5T8dT48EkA6r5+7y5
f8rr7RkrxeTe/EtWAOZCQuvOwOEe27yAUeuRtKkugiBQ4QUhiEMgGMW6YNwuRQzQI6HAolkTnBxe
3qiVF532YRh4apT2fmjtJEbmbVovVVe8lpAgUnlDFiJHSz1hnS60Egs+q8xAX/q6CeYavrPK2FW9
B5XWuo90hfKm4ky72QtqvL7Jd2RpuzWbygMJUV7Sasm6z82uHkpUliVVyakHBoZcdZvrD8NoD6mq
/EhNH6b6zd9gyEQEaShs2ZO+ZYwOlzMn/BJrESMdQg3vTsFV19FicLiW7UWlcCWQTs43Pvmz/5NO
xBR0toUgYMP7V8Dv/mmmuxT1sTfpMGoFLkkdApN8NDlxoeWNLWvsoXMqcJL04F59Nbkdax3qZYQ7
cjsdNSHZ5IkT82Sp6FEv+gLMxb20Nq9td38rjG63sunzaVpsMTToEhDE8RoYN0xTfpMsmJEBtAx9
IOOY1maXIbTExxETzLYufIFMYqu3AXraSZ/mxwIcowYapD9SFF+R9j/hVde+3zCodnQ27v+rkbh6
1UgMJabLkz5Lg/Q9QLVrhaprjjSSBhvRPx3ogPTO55+QMzee7rfdelYLKEYeOx5+JIwQffH58cSY
yS1wR2pyHGeQiHU+AVQ6oxmUmIyKeRczfbq67SvvhpA1MCCmnh9kjvs4nzPTnfAs3+FWRM0l32JR
eaH2QjkYwnCXpDgP77JrYdsBvRUs6x8ab7Lu02fS4Jvq0JfeSlL8T3Ve9nZ3Ykeg8l/6WNd2xZ0n
JVTqw1z9aLAFfLPb35svZjmUx7dlu7yupjjAO2wMoeGQ6+BUakjXpyI1KnebI/VDnYQLt4sch2iG
YLiZLplESB+R8cYyu2pN43+jSGkZVjceXjgMkU5Tv3/UzDKfgO4dU3kl+H6bC5er7L41B+iEuEx2
/Vf+eNlgC6uMPgQp+C9thd0PDO1bw9QVSxcVDwrCkUEetpOUOZ19GFkWxoZdEJyPANvIRmj4JDji
OkbfG+ntju2gRGmkiz0B776BmLT5J+ufFfRzav3btiyd5VWhKRKaEf+Oiz4YLi2nO2wCHRPosFzD
QXYZnT3eMvp7hK1vAO8afkoe0VvMVqr6fZxf9O1g42Rlpj5AgUHfEErMNDcnFKHD9MVuiKcV25e8
BNTZdMUUBY/TgLD9FtXyQQBn929ISrfq1WyfcEYEca5xz25QRGZoMXyVWSyH0mUxKMT08jU/4pSU
h2UMOVkUF1TFHlsCuRUWufK4GZrO9GReaPFz3PhOTO7r44Cm/WXjWU9KyKdL1zCiCuLqsC5tLXpM
f5BG0yLIvqEcju3+cf805ierRWH9252MT4hFu8bXws0nm1iouIT1huql3OneOLl3ks1tSmRnYtt9
J4M8gvcYj+Ecd1ESYJeQPN1C66BzTlKcuGm4QNjIXMmvv6sI5gERU/uNht2mZx0Id6nT5+wWmolH
DDWYb+YtGiMmxyLsEygcCQs2CZkzx5q2RUnJpeXT03qEuPzutTfyzfFv9mGckz0Vy/Z2KNBMQCrb
Fr+GThFPKrRLSDwYywEnGbYIGbOd7XyHu+WY9itxmZACucBYADGDEI6cxTt/BSjUkrf3izDaJWuK
0ldJj3P6NWx++OQYxMn9ZayPRYbf8fiVonh1ZuVg0XgmGGMEheZUv8LdYoECCPTD/Pc7+1zPEuTu
K4DLEDaPcN5rByKNctub3wmmSqCyYmXpmJtgVHy9d3kE8f7CzIxMGwbZvVNzViL10faEqGb6flHF
J2Mn55sP5x5IlIIn3nB9Gi85pEyEnEqK+VV6ACCvcPGg2H7iEgJ98qEfyAB3RuFhjt60W0PCaJe/
CXOcwLToNu/5/0M0V47xZyKaDZP0qUJq8ld9FQxrMOqIWQC2FaQqel2MjwOaEf1SoUggVgvQMqrs
CD8TtQrIb0PAjA0csnZUZ5mXBCYiaGzHhPEScvBzuTCwPJMmqDaCN1+Cd6GpphQPc1QykRnfuLMg
eL8ynpjYSgMn5Vv85LBO3qnUmPCGoKAu77MNOT/INE/Hl4pCZcu17tdgtbyEC2kfkq8pwLgPNxYg
KomRBRQuJ2F5ge7FYFrsUJS9baT6gCu903wnIdBVTVSZg5QwLiGT0zNgp4VPmHCMpHS2wMTx5+E9
uFki+hh4SkhKbAywoKI1HA9bgsdjWY64TcseeiWse531z1Altn04pz/LdRNoz0w3EbUCktTCDCX7
HaIMV6BgCpnfx9W+asVNo8uV4zHze8jdZ+7j2kRygGRpCO0fKTSZRB6kHxwSsHvCajPgWyY58Tle
HmMHXxCIChjeirNtAQcFswQSmckaibi4gFKxZp/Yh3IE3/BtMHsFZHDEZnTVY2LOoDBIqSuFOAVR
YPB7lh5YTEuzuuWhQgtBElizz35ZD/Tf3Z75R3YGaKRj40Pd9yzMkUCljdvgfYrA1pm1M6sYpB50
S7+OtB/0NBq9g9szG3cemNynFAFU9d9j+tUOH4oKZMnDR+bpOxTNwg64XBjQab7C5MmmVnEoVFeI
FbSzIWUmQaE0jsSox5wjln1spAPYa3dzmzNvMQVIv1L4sOc8MnSR7Ep4Mp7uvwa8ytpnjabdjreA
cFRmAhQAB7ftTtid3PdsVeN9z4Eyk/5INOyF15UMDwIZvHo5rh/QJnZt/2s9/g1SzKof7hESpxyD
Sdj9F40rAloUqdzbjqXEmkeIcuYZWWp/vtyHQ7XPrO8WmzeoO9UrNBKWgOSL55enC8X4WZNY3JSk
IDnPVneEIJ4exQ6Weep17T74SnbUNdaxfeu3ZsxNgwUzXuQLy0K9sLqK3xRyICDrv5K148ELaX7T
hWpzi7E/sJECVQYLx5nH6x43+wLma33d0IStmw6N8MF87vrnGe3Y3WueuBHdcOAzp9lBVePsLTW4
CTKexAd1+MV5bfoCv20QpOjYcDjD+GXcosX+1sfvsociaAMRg9SGmwceLW9a7lvqTjr2kETpmvYW
8ylPYzIDuvoPY8/sSslCF11saG5r1WfmYTfwHcPRV1mmRE+8NdlZAYwLFJIitjCmSn0PNeYHYoZ0
GRLGXhE8mP3oY56TnLKX21uLO0wMU5ld59DhFNoSeRnSs3yD6lJSne676tN8u2Fv/dLsiOoAxyY+
kaYNk3uT6A3Oq0cEBetn2r3UoCxOHdIgMuA5AHlC6YD4ojcM6qjaQhRu/fzaWkED9d0rigiZAqQD
WCteVsZWH0HHRmCWHtDyLRCuzy2ccgZ+0wUJVab76Z9cBijayfthXUezggRoWzdYy0AexnBys9We
bVRoTH150vqDwTZW7g2eCbTZI76FoYndEvqKV2yLKa90Ty797EpqDcqxUWK+5FMvQ6UBvkOz4i0x
GQ5xX7jABf2hDKaVUQmN8RaWicuWeGHffFxpOilohp0WC3eJkC3ynrhJeL8Ag2KqqMXSh3rzQIty
Bcd0x/TlM9wY7DLqfi/BWENib4NwbYva4zKXQQJdMySHij07+Wl/0l8pYERRPp5AsvmYS2yLzRiW
Lq42/JRhImXubtR4Nw8CLp8MgTvBmbwxYpgRGPdbhobfqXj3yRgOBeF/Houj4BjdEA0XL0S7oijd
Kv/g+lPUt2jMt+oZOIi/WlUXXEJ6lsVhobyIGh9Wjpt95lEZYe/4oabByimB3e+P7k9XbG4izVOR
ATbugxp+2ue//RgDa3XyNj13sU6fx+GFfJmhRv6yX7/AWvMzLzNVnzKzLpKr/tVw8WNGZl3cHXp4
OjPTJS5Huc8DawDLPdaMj0BX3xL8FNnOKAsPpJhA6mqLiIBfThR6dht1zD24nyffXGnQAphA8nWk
uWJU9N39dDF7SRuysbB/8K+l3+6vDymY+HszIG2AHeGgYLbvlN9Vgfsu1ENXYb1SscS5EnGIW/Qz
/HNAI1ZghRffVoikSax8uJQNOPPClvrQqtgMqTaKPxXCebEtYqjHVpz+Gn/aO18G0RsHTdjAn9WV
G34m8k3XXQwGovlN32HyYfpSVMWC1cIIkWPc/jD99Fd9Gy49wlCUpeE7jiWRdu5PLDqODw/IZocF
3Ga7CRgXcFVZ91wyTY4G5nxxgsHVvzwgffCDB3YKWdQ3voP8Jr8BCObR9I8BOD3M54O+8qmCJEF4
TZBctScpAu7oDnakIPmGxBxyrXAEA/pmlVpT4HFDoPU9LvlXCm2dBgeeQ7gGxnm6POLss47SXx27
nO0U/79ZmGmcij7SuZl+cztkucuR8pf8FpgFBCVvIYAAgSGgJzWvRfbMNB8toRKo6r59AzFAh5b/
McHJGF5vgdUE/APY4Yq8gFfoI5Lh20Ff7vG6IWF1YGQV1ftFtBUBdBRmPecpfATL9RZNAZ1KpJ4n
IiAoS3l6exY4bLkkRLXb/rBsBU817P6YA6i7HGE+rbCM28BWQG7Irui2KGeVWLkC/OH6+Vg95cpO
Pfvgh70NSMQ2wWOmLrvHta18NGkzVf/8ypB4KkOIR4hl8P7kAcZQXOk8fQ6VHVcn/8PJ3tilsXwu
MRYnuJagwPjBXksqpsues4R5MEHlF/bCeXwPpQQiMuRR7Jb2E75w4XApMWDnWBzFI2+qoupNftg4
GE+N7QmXLd0moRWhyNedodffhB41bOKFugLwBLNqB1cbnmOKAwrXxR33XJPkx84jsujLaMn+B3Cl
9tpdYHJrnv1B1KJBIO52oL67RfP5MTgjhK/VZ0/IIwDnx3W6QF1iGJmRrMvGwZTjEYMDM/DEGITI
Isbf6OaAzVEqLXA7MJnjUWHDwTKbgSTAHTsddJtYTVwL+Tls4Y2nYZ6depRS9TE720IoHFA0G69k
dTP8Yao+Jji9sZgp1tke0u/+2zpQjWAFiKjTdozTynnqUXTI2C5f8+tXSRXh3Q+6b4bybg4JJ1Ch
N3gDdR2vaeAW52BY9KZ8LecFPsY/Gr9xYEU6gLjTO99mLCNKwJSRsEyItAvgajW4P+BBh+WICaTg
Lta3/cOWRSuTX/IPHqlFvVLYLG6PBCHGm4FpzQtuLD8cjwc2uwGmGECiz9vkG8w8MfSCdFEIaMgk
p32o4N8/nOqc/Yr+59cEkX+rWA9XvovNIqBYCOF6xcbH8o+hJAZVjDx2PfcZRcD/jrz5Lyf7zEe9
LtwRTp0ryTbGjatgjT6TrBbGVPzAMqPz7+WuwYSrp33dDv5CkFxNvayY0YgLN+s5ZLjpzhkGXHCj
tkKszBKQAvmt3Fef0kcaQWK04WQAbjjj28hI6L6bWdVIUhC/pdv05lr+gO49UNmGcPL+ZRngHoB4
A5ZxvAnys3GlIjGuAvjEdtpdQo6/kKAuKlf69XhDKyAI+rHtQWshepx7KoSFDscp8bEgVB/1eSmj
xwUX4o2ECjtibKChwulO+XmAqB8bCL7RPvy8M0vp6+1xagLO/dvPeq731g+2sDfDs0lTghN81sCv
ySFBTUD1kAe3u4eSXJQKqKjRKLiUFdESr8n7lPq98iS/NQfixDJOC0aeYh17YKXHJb4zxzlOjga3
3FRdeC8rKtaTrQUQGNg42/eFvHgPSjvm2//PVpjuOLjTaRJN29tBL91ulxEg+3DX6jN/MZ9VIjaZ
WlD6M6C9bWHpS4to5u7wcs/9F69/88diH7yUB/3JxJmKERjLUwlK+C+rQO31H32IOjUY0X/jko0/
4RsGXv+oR+4gBG9HmA8F7eiJLaqRQ3FKYz9GpYaZsvyEnLaafPAsLhRzUQYa28cLIQJdhj2Vszna
F15nYFdyldh+3gB0SB4qZUjQDNi+1jeYum0E0w6evUVBR18eMzyeyZ8na3be1i4MSk7rUfhDesn9
i91/wQsGkQNjwS0V8kRRCrVODO9IHylzMUfChsyYCXfEIGGrf91SUTfb226Fxr9tUDZw4ZlRMzYV
9RP75QZKz1X7oMLBZtyzUAlGmff46zE46DzkOyYRj5KwKyULZODdjV4yfj6gvBvzn2wxLwCotfTW
lRgBK+u7/G2QVjISSXdQyr+kg3z7V2hn6l0bfrPkwQ/Iah0z2g6LEM67k7zumG8rjFifmktNJY+z
9wEOd4xrN0v/wpDLa33F42LZz0hc9/O+fru54OiO5CUuKXrb2e+j0e+8HEzFaTkc6z1W89VW/jIC
9VTumSZGCEkhDSrfj8/Ui5zPic+KX9KJJz97zl1cTd27J17z+D44nxyQ/PfydIZW4iYO8M9Wcyhr
+fmKNsYx+TJ8fPjDMRx3EtwMiVFe8aL7qCaC2n94fYRrc7B4t0iK6yeYGdG6p4V0AukAhf+U+E/U
cm4dps7Tp8mDH+IGuV19ypMAOrdH1QKVB/Bj+3NWtlbIVufvK+fp7vz/lrJ4+cOAwNrNPOKCn/kx
546NQvkLntLWdC7vt6j7+Hn6PDbbOPEgifMDkeuOrpslNGyZZ5zyr/YX+gUg7XJR6N1m60ffr5H2
bn3L33glb2ZnfLwsCHNzB5ZsE2g/s4cu47r5UvzRo8TiDlAz0swl0Lj3zzqJwHb0vsXm4kxy5ZZb
935e2AoXT9mOkR1Q6QVntKqrj8TWJTJlh4sQWijCaYsTVqlbcwsX3XlbnJ+fT2VLYcsIEt+wAF5E
uH4yZWnAsg5riC0JHIlt/Nxs2Z8c2blw9FAZMf88rq7lHPfOS5OTe+gy90o9Rt4/6xE7FI9sGGfZ
nllNByukdfYa4rZgGToo8vg/xzTbGcN9Q2HOT/wXxmvRHSsWjZg0B00cAnZ8Tsed6dl7RXMNPLkQ
PDgzYK9H92a+KjNaUhKMfO6GTAsSAxNuV4c8Goyz8Tews325I8VluFFAIKTeMjJ7wJliYnkxTt2X
9mqHnQtTbdu+Du+UA6SHEd4EwTx7K/8x2MGF0MMTeWdEpqcepBC9Ln4TlGt/5vv6Yr4PREUQezHh
B7Fb3Gk/7WkdfCamfhaRjrCTfOgjEPaCK+KVxPlmJMDRBHeQDIMtIZGvMxzK9nhN/c0f0mcGUu1V
fUmJXqM8MO0jjroOr4KPy+wYZ+vzfugBySBNUwDykf8xTLB/y42rBsQo/Kyv2JCm14I6dk/6Ott0
Q/kOYUt1vjIUstQah+SHpJF5+zuor9fpWjNaflVvO3wQXxSE4DTwTnNd4TaQTsJWhVzfN2qPnruX
EC86GPSX09fmr7r5NA/6LWLSrPoE91G0iiqWe+7l0yeNaA8U9lJaXikLNAJQoemD9g93z/sn7HKw
M5ykv6hjjXhELuAJ0z8GNwSy+pBhLGK6YGCBWDqdAxtn211XJOa6MK/SyrAfXNS/1TXfZ1RHtAyU
VyDuN88+TLjR3ngtj0E6+QDogpm80t1Kz5YVZPd9J31Ogz9Or3lzLo7U8DiblGwNB8CQJ+Nwv7I1
clblLNxhC0R5h2oAjLy8qRvX+iBv4yDUDZ14L8LQnyMCy+T37HaUxczAJyCGNB2E5uameoVo6gk2
4uaTaIf6mO7aYGbruq27/MRY25+C3Bfx1lSojKEgQHFq4ESdeqDXvCdQUFASmzAULn3INMDjd/zo
drjb4IT4BKms+252ZsTgHsERv9t1O/NXOSpH9U3+bQ/S0XyyIvnpx3685GKPpHva305q4xjvhCw9
tWX1Q5dn/NNAt9uTQAB+06+udJECUueUKSo2PGg8FE/2MxhQC4UGl4zIsN3RT048vyYOLAHTLE5R
+oEaGUbtYojCROuFlEBCQcD5TH/+KTHuAdyAcEcLLuI+SPSkfLpwsbQETDAujhl/aavPSB5EAhrV
HoIkFD/E8jxQtZFYYTvV5QaiAwtOAxCGRO2gZPcK9LvsHoyKHXKnR3AHzKp0kIkA5TSlGll+jRbj
i9/bEYw9KEzZsWx8TkWboNYxUK13mBut7jFyXcFXcOZU+AxbhmLaCH3U09kd2IBLL7efLfufNhwt
6fv2y+FftAHEbN0OdOz1VXx0XyeCU+2LRcJmNINrMKzE2OsL2T+wHupTw/dm04N/Ry7MPqXkpSeh
bnIy0/nhExv42mKujM7P5ZyweBQ/mo9NPL2se92M1x2ILs8NtkoTEX0uTRmUX4bSzC8AjdLn8Yn3
tL5BkZaJbHY391PXQXoHgMAo/fZCRQnGx3BSFGWzKzguqDIF73U3FTQZOJ1ZryqhNlBpbg2jQYUG
1NbwAM5ZdbO9PuXJTC6q4tt2GSLNtpEbCbko+uZ4xNlHKHqEw9NYVm6HzFiZNL/ZfBlZ+i7ZZFAw
ZrCTNLKXSjAZZipHlbzU1hxxb1xJwUVDOxskpSUMYTlx4DSgpaPupqRbyv/J+jrTxwyJF5kAlPvk
6Ra+1t4wAcbbpsfwAYr8fd6v4/lhHhRudDHuBTHMrEenZPKNEQBaamjaFDGQNC252apg9/0N9FAP
Svj6KszFDuq4wdQYz5SkIrKUinGIhFldzh9q6QMZkNt3WdToqv+hSJyiie1jqZbDvrWJ+Ljh9nHL
a5BGtMf3sC4QGFFy24Ps3ebyve1+hI1N1WuvmUIKF9QZ3EqyNcMxGAIeinetiISBKNaLkapou7EA
CCQrN4mElFcCMSoeIHcUbJRYUhULNYO2RAQcGLYQ9u4Nm3G7KRKAb8W1pwQVZrl9wXpW/6PpvHob
SZos+osSKG9eJdE7kZLYar0UJI26vPf16/eEdhdYfDsYdHPIMpmREfee+4mZTOy13ly9mDF7q40Q
1D2I/JVARuCbEGjV2ZtIFWYxyADhzm8E6M3Vn8G4L6Sh48CJQCtMIDctdWhZGgO65PzyFuOVnXyB
S1uPFU82ChaV3nsOH2P5zaWEkaO4c/zlX44o8OWtGDEL609o7Sa0DD430akY/tCGswaAMgDGFp5N
3BRIIAQf6Hdkq+Lm6Z5x4H2KcqMk8hJ5dRYhO2LAxAhAofxGBETunp+SNTfR0KXch1nZtSsjB8NC
ywA+YZwRbJSsQlBcgFoeuVrIjoQ449r+tgjqTTiY/yl+UuLHTyb+o9QUNcvXgMCANnc8vgq8ZcLA
omDX+25/aTjwzuQjxW1z0cPxCi5znNC3aRsfghxlO/TGAkESKy3PZvpVMoNIIwuVi4Nf7IYdX0f9
Dd8N0wUe4dD+V7CLlpqxmmjdaQlBK016HBvjYvsl1TxMhLqIN2qCgkG/OSd089Mz0ImG9F58gNhY
fOfoJmTCDlgD58cCJ8PYEL/mDg+WeYN5BOFM0LTgFNp4g6mqo67iextsbyiwuOhALLIWLbHNNwnh
tk+fImQRyi6yGpIzti0+EGESCpa5YLrjZQfE+I1oLNm+TBpO8gSU6nnJwYyiik8xqqfY0RKMtLyR
Cw3FFJFWhr09QVPGe2+0bwBSAp69LGPbhBYh2JPM8+7agBFQ3kOeo4Z9GsKPYMDATc8wZnyEJ6nh
3YZEITGgRx1WiKUxqjEFgvAwKrpA+p/2ucWnBA42nL9qaEQq+HGTb/YIEIEzPiSNJE7VWY/IS8vR
Q6roPvX2m4hbgR/ySDHrXqn6NNETgIiSveT2kXNvYu6i2T2FNFlS7XFxNk2t1opgQd5S9GWm5a6W
4dPlX8AiqqiV8AeOISNS+KvjpgQmFebBypLix8IKhiODBOTYfxravUVWhxY9YifETvzALRQvS8sg
B9+266eYsq8wwMUvVRTO2nFrNFE81ObXaLZHE5BfQZHjqOeIha8sgyN/zcAy0TGFKiMH0E24Vexw
/PSGzCQOuj5HOU6uY0IL1IHcapOxQqhqSMmkhQ8g0WJg+0vImsOUGgEcXI/Q4khv3PmxKUtZ172F
2GBnary5fgc6h0HIgSUTIt0gDhItACsCBqQONpVTAH/ksdQ/gOk6WEQEUFcjwMUhBpcAhWBXxW9R
lwClfanH7FQRPz4t/bYoPqAhBZxe+csUvWhCjQpJMG0szQcSFiKnCWThcAGNcZuIsqJVVrs7IUb1
KLgRqzlYZcPBe0x77Q1YQsXtKQeNB/gz5xpXFU8C7Dt4CawNFcury6S6BbQZYu+fsg5YzYlfDV9C
tNlThTWdDFKXMt10AbD9jen4I6fNpwFhS/KAqEVsyLZV3kLLeszFXTGz4A/NBpqkOP9dmna5Qe0z
xzuDjxKpDtfOw/vSlNel5kBkJJc+uE2NiJ5MAeq58uLBAuJO/QLDdNROVksBtNY1bd8VDJ8Qneqk
35o8mUWNLMUBIMPm2CCD9zHLD4ZLsD0gzvK/2rkVOS0Y3FxCwKNhM3sfhVW9C4YaUT3d6gR/dNBc
EXJ2iiKGUsIC3vB/m4tm0Sem3wghBXo4kyKKAaWBGDcQptq4zvx6HaL+aI7i2ZwS9C15dLMnTDEJ
McPY9THPlKzmsGBwXVu46bE+cS+MBES7/9CNCJ5h4FeoMwiyaUs+cWE2SoeFzaANb82ETIt2TzWI
cjJ8Mhn/cXFbjDwhLCKBzcmT+/v/p2uHKAb/Jwi4BHFbzkizFECMyzZvcRyH8TTL4BMKl6CWtOwN
AKYwI1nnsuqdtKsVks6MTD8SZpnrE+7QcsTKIUmwSImKvEnCtWglO8yfRZyxqW7kJomMVZBPhpet
u5YEO0j/Ch0xOlmJymKTb0qg7DI1dC66vKypS5aJDP0QIsdbXc3PbMcey6PCTibMigJlmCFQFegp
/LWZ1ogRrA2Ml6g6jSz/NHR2RhDpT6KerAED29jyCvU2BkxIOlprM31zm6huh0cWpEE/wzlR/aMf
Wm8tgwGd+SbbKNa/oWEqShTYhgn0OusJYe6ffM08thxIdYPhkL1DG/qLwmh+wPXgyJTAhCbeu4X/
maUl1j9CLRALsEDQ6uYAFTLBzIjyNACb2dRqQlzwcMELSZQIUUusgn80RKJDZez85AumNBb+tQ8P
peaPCl12AlJfYCtMFsDPxJEpXTtGbrTB/9e1EDAObFjVwiJHmp6UhDkS5XDiwekvnAhKdWKSya4g
hDf2UjFcgOedqJsM/9OGliigK4CD3kgb9bygonY/Mv8rRXc4ACcVHTGLhNSYUICOdVPumHxmeLlC
+t+1b6L15aiQnaIplkeMPYHQE+yZKHJEz8wM1rtSmvlsi4GPholRNxexG/PjEHZXAHyy0UEKEgDW
r9ozzfY9vR2PrZh8gMFTBxehAtSPTdYtp9H+Co1jgrY7REgzHCqYVaZ5g+bQ0hQXJJ9ffCVIME3/
riqQTslnqmOluwFlqYBY4ST1OQzd24P6j6Awqk8qrZagAVShI+m6lFIzVhWLUROrWPqcY8tI0kOO
VE7hMQi4JZ3k+EZcab3HvdXty5ndur/P1YNLuZ1QdNWljLXpd7L0jWGAHLf65UnIFtD71KVYfu2C
RAqf0W2wG+6CkgWzWbrEKsZo7cznnMAKybkog2XfoYNONQrykpKO4eHArJduz/CHq0uOg6RYtDPl
AKhRUpLRKS/1SEIXrLMF8ShanMr78QD2wB5lTBZ1zyDzBXWZkDILKkpcv9TPYHkeAEa29o9QR5Xl
vmZTsxuzdpvwDCh0MT3ZYy3EMWTxo8khlwd0Kt9m81KyoSDhST3IfkgaxU3dyFkPZQeTpp4OH3FP
GcIFWTr5bwjohLkk7W2KwcVp1uPT4mKeo+QiNA0OIzOIt2X5jsEO8kBNabTRcr4vB+EqMfjnfVK9
A/ju+AZJsfPQ5P1WVAJrdD9Hrb/ObGKK+rgEJKJhFeaOWciFVcsUi/jepfOgu/nJddAa3o+vlAXH
jY8xYTbmqP9trQZcuUKfke5865xRdsz4YNvLWE/wJEAdkKjcYIoKyU95D7DKlBUDq8ZCXM3ppo23
OfB76FM5NWWbOgc77jYSRWE442ay3LUre0k8AYbU411FMY4FO8QWLWAXX6Hhqgk7tdjs4wMlAN7q
FwOR6DCgGyAIJLBMduzwMquti1kYR6eVt19j3W9pG7Gv8EzyimcQWepi2gmC3RzHg9SalWfsy8j9
m0wTP/Axd0Eg4jkXJuD/7gCiVx85KWehJqwN9OE6w0MGsbyz3s7DzoY0NX+CP7Hm+gxevSHG+//3
JcZBNZb/LsjXU3tzmaYSde3h1O9mvEAzJtHkHFraK/i2jOwvqz05qG20JCK1sOWld3gxPoo4OArE
EFv7c5NFJUSN9lyb3YqunA1sJTHmPQSuZy3yTyn2YruNb6wvKHpcCh9JRJB1OmPZNuqrayCXY9PT
SFlQXrivR5s3AhCwX/9rI9oUJaHZGhE8xkQkMofOASlTM0TnJBWM52c5uZuUs7/GwFjQSxEPiNVU
NNFIchYUouBhCrZ1eAuCSB8HOj0IR1hdhWoy9HTrmLM4KB30cuuX5kGqH+CUFsgJvWwvefMDlYJ1
U2JoPJDlI4THOqLfRH031ZtgcM6AFUgxK2iTRLcU9LQ0JqaSUE1/xBgE0xLfRT/tk5w1wA0OPuMn
DCQM2aZzkFVPXK9BkqsNIAkzHSk4BcQePQK8exryZKf1hyF0njxZ9SGMFtdJw6jDFLDvaDl3V7aD
eszXEI9wjgXwNgA6b2EmCl+N0hItE9nXfBrxP2jafYPnpvlpkn9h+DYsdE4R3aGaKbE5lorBD1fX
BfhJxcN/Yrsi8b0FHw8ndNvOb0vYH0rrRNVAce49DK+BqHQ5G5fJyc3ZVykb8/Iz6d+M6SyWjYIq
1obpL0BFVaOhqNqN5BctEG6FnYmbjsqE9wETkumyskS4/UASB6eO/PKMDT96lA8Vkrqu4mvbu/eA
3DKWQx92v7yZsmnN4Zalti2Cdx/FRQsBcKEGipEfdqhuYq0GcJpzZednDtLJlF0Nd746SL5bmpPm
1hLPtF9ck5rzbuBgKw2Yo9Iggse1NaxhbZAKb9BeMJdg1RBPawU2FV37ZJFF5aiNBE7YZbWiNBUo
NHtWRxNNAIUemPxJum24NRuYw06i/moTfUv+tGFtG4v2PSuT5imuZj6+N3RrImWcOoT9/oymf2eY
wSXlU5LSPOl0gOQhYJhTdxUSsks8ox6jBTIjJAPGCcwYRKeJ2DtERcjLPyC1MLAOTlPBjvEvC+Zn
+vKAnB8Ap8XdWzrfIq3i3AR7idrSudgtkzY5PVIfFBG9G9oTOEUnqIBVD9dqtWjY4gn+lshNYKVV
85+LQXHAwbv870neoT3Ar6Nc6y1n56bmCaTBnKBn4cjpNylCcfzfgDvDxNvGHOT9or4IpMqKcNVl
+V8ZPlq6gZyEoQ8NDKvmlUpeEqHDEXAS9tDHOFG7Zfha6QDCmV/O95iyfXZ++NY2D6Z0qrLpde5Y
t5EvoeGZzaOFBSJL6aaCWMqvJdrsmkFzCMXISw4d8su0Xj4ybAFBu5dWo6AXEhjreWxd4iq/jvBW
7Kr+QMAR+N8cpjY26tGA0CAj124t7kqeg1cpx0EQTUTnpHwnrKjHfkRplhymRuEsJeB6uPkMhYJ+
5/C2lnZ9rmeGP4r2lKvmzWRiz5rUpR6sW428u3EYBw97eXGHLjj2Sq1blHECWOyA9EbIqtdtwAhs
oy8ktgsty9nGIxx+nwwY5jcxtUiNiRtD4ryXdsKM9haFb1UeOspSEB5svtLpoepq+uJpxDuzVNM5
I6KgBlw5LUflUctRYUoHG4q2CoIn6WZRs3DyIL/WsWGCU6ZruL5Hg+6U+5Mq0pGMk//bj9lGl4jm
8W/JNXwLhFuYI+wKtI/Uyk8wzTDmRpbknbvyLvVOQxaSPji7EVXrMNL7kFeB6E7ZGCcRMjkz7KFV
sGAvOw1kavtBcWcdEWprBP8tiJ46G+w+NRP2VlYJRhs43ED4rFlcEljFIV14mtIeuDA/mQ8ZKh92
BgFjLIR3KHRuqZl8yOaUNniBcDBTatKhJiIBS+zMGGwZ/tbqEIqVdiz+To6FPanbsXlOdEWcBs4x
GHLG6zU7rdnrrBRSaVrkcKtV1Nk7kAN3VSMlmq2b3YWXOvXpvl4F4BNACGGO/9KVkAewqcfFRDqI
+RzQrhCwC++yXn7Ejrufx/61q8mkpSSWJasdeyZUzPYSPdxX6TZRGSG3POwt3QdP08/dSNc7LeZj
VZOnAYhSeI5sIgWt7y3bBOelwYNDUHNioZ0sXnFaysSTMfPBq3kJXM6/8K/moNsFyBPtBk8xHZiK
c8VAzx+sVLF0tHmHe0hiTQkJas68zdxcgohE+RREdB7wLo+9v9ZtTgBUjPtixPVFIYaOJiv++FR4
Zk4sMY401iLfm6Efo3NoHypMmx3jEaB4e2WCXqTtbpi3Uqu2+DJ4tkenOC6qPffmJ/jWgmwOIojp
HEXFvYyBB7avI01UYYZShg9M4MTPDQgoF/FXcSr3nNogoHfJuDnyp4iDNCa4oMtfcIw0Al8qc3xV
nF2zcjOxrTNS9sgb4mzCvMOj9peEoIQQH5skK+8+0NX0OTnbqERg4KU5fuVmuAVtQaX3I9mo8nfI
mYW84w/6q1PxLifIoXDbKye+1MGiPWYA6CItZ5aAVzRJBwgkNAcpO72SWS+qxiZCdJQpqyVtTb/m
BM20A+cYC5Wjae1o6hI9jEH8bey+fsMVxkV8sazeCd9nkNodipQDd3gy2DmcatuIWJu3pVVwyL9m
wtVBOWm6sepj49TH+0kHBu3+jBVhP9OF+D2N5nlO8h19DzrcQiACmFTyVnU2xgLGAKVGqmDZPBva
/F4a2smwig+L8MMlmnYA0hAtEwP2nSI+8lBfCpPNsjkG9hjMyTeCFhzPLGQBDJOFa507CSgE7z2z
FV0q5CKcqLtaB+vAmN3VwMz1eInepzTn9f4tx2gB9KF1agLvyWGksqBTtFIZF6Ho8u8dvogM6wDM
AEhG5H/+ogSgfeUs7kQyR/7Rw7cokO5ur7fMsLgXZ4swz4rgGQ6IDROOOv403Wsf0DHrbNIusi3n
zkNikZiTgTUvaMSzHtFvsfkCAfEVkV6tjcY+wpOvpzvNb5c31Cwwt2pE+XEY66tzS4nGo2zDMq4Y
pafmfeoJrBLyrL1dphbI2pvT/Cnjm+XfIoZ3+hdt97+cVugQBkQIdz4Mc5Lwkv5aFSJ98PfszBaS
wpBgXXugvIJRF7X4uKEIWJRkcuJMRzSA4A16ZnSK87igVbUx29ENUFcjRxlgdO8Mb+R1bJmU9kZ6
0BX1EDfAhUskXs88xBkY5wjnG1q6TQVxbctYxmBuXlX8px3Ml4KndV5m+vzxKkV0XtA8E7xZjVRe
bojp0DzBLg8IxvLaghFw9SgVCQ0pedGWZa/6loQzH2gZee+sd/4mTnqxOX+U/FwnTlehLliGgXNT
dtW8/NBJe2kyjn3gbAKv3Y6c6ZNpWFdEykVAXjL0h/R3W2pq3+JlxtHJY+byrnZEdEB2B7Tq4qfi
mlZr/m5E4g/cqNZmEIc65uqOn3iXZbfsPVDdxuOUUFj9xlP0RBNG+442V0vneTG0bULfeTQoU+i0
0MnVYmeraCuCi5lLG00afopo2bmK2U2FPThfootq0DmwTkjfsevSJxNNaZ3Dn1hwscvgzmb/4Oi8
yumml3QFZ2o3h0NF5mLALd1HWWRsLX8VpGCvzM8xHl7YTCbtHFQ/smFWHIqHyvuXUr31r4FWPgFM
ffldFCjs5Po5dOkNSnW3emsIEWB4xQgnyb985Chsr7G3qdpgOyT/JYkP5BegEkJML3uP+GpCRYsC
bI/5KKd+djuSiLkKaCgTmAgVzrUL6Ri8i9DdzPpOk59JES8w/8an9K9gUtmsJsNKldtleG7L+AQi
+zHuv8u+21KfrNUvev7RFIbT/OVjZvEAJHCukfabPOcB1y4O3IvrZa/65O37GswyXu/Ow5dCtyAh
oSnxmP1Hw7OHLiXOXIHo0zXFgkcbsgcvQr5CTMEFg3gu69dK+5lndyW0EgHKGsRdxcALOdAdBKw5
AuBOHH01AGQNAu8sWd84c2mNPsv3kms7G2BGWMxsI95FMftqyPF+6cHr4Gb0b3FZPWcYQ8CshOO3
tHYa75nlSLqlEtnI2boHOI8Zjg2bLTEIg3U0rInhflgoXDmalibGLV4uIq8klq/SifEl2C3F5bDc
NUHEUwoa9rSRk2NBX4ZyscfpGRGTIzuEXeBDUJyX29VioKOrPmdS4DTmXBObbucjx4mvkQPYtAd3
TIC5MBSEFgPGzekO5B3thEBQF8x0+fYa7EVWzw4HzyJdab52BEsUGkDLxIGhDQQV5XfwrDCh8qgm
iIKYba2M1j7k5Xg2OAuMC1FLerQrlfpweDHlsmtauIKeJr58RttfQ0wmS9fvB2veNMwMVKXunW89
hEkv4Uh9WzxbOMDoJcQt2gFhFZMjYFytwHhgWaWIkJviOtOadZgksofBTd8s6YVm2nPc7nUWXSlK
y+ZfMKw0f9lwN6o4P2dDsZoD5BIzCTEO/CL9WX7C3KFw5kQl6GEdiD6w5d5v1iETWKbmtoKkzikL
fUr6e5T/lLvWadkmSxtePcgAn4Z/qeYPl9PJGLHmqzX17uj+QM2oUpO8GkQpP3zzeAlJnaIhx/Mj
KxhLkK9fuagOltXQY7rQeDva8KQwtIZ1MbgYkC7lX9JHIO/xGCAQ6pyFghF7brYFSPrgpj+zu/MZ
C8jjZoVbvP2Rz/n9xmyATYz3eWaOilSkDAmBq9kQ3rLmh+4XD1PF0FIjrX6Q0PWPZkJ/x4SJdZIk
qI5qvDMQNqFZsyhEB7ILKlBXaJLan2U2diVCXuCW1CFJN62ssH8agOshE9hN/Se58AQxBG+tqm+E
PyuMiEqSHbhEoRkzEJ6TfcBA2O6cW+PpF0XfdkYhNTlnyXGvmEw72XuFXV7xnYP82vNbk4QsruqP
wXEzcsOVGTjryiC/l+mgF/IIxeSORLuQKGFZUSbX2FND8oI9tG565FWiGxRtTT/fpfSl0gapObNq
Tu21rb4cE48efGit/Aixk9YDoezWlhSwbRNu5eu44WcEwI1CiOmjtep6ZDkWT2mPSwtiAMcXeUlj
nrsBl6U17iUnnU9L2du/6ajYA3LF5DfBJp28R3JEsKU9jSamBtdDesSghagRxWPBm6r7R4uxho5f
lqhpDELJJQloqSMTYLNlP+OgNpnVbijOTgO4QGmHtNH3wnwmzmVlR23C0BRJIT3DiGKaDk5zi83D
HMdsk9qa0iSludDWqAS6ewpLS9o5HicF5KDMX4jpooaSV2fR3VevqxHJNRx4X62o/Ym75DUYi5sC
rAMEMBuZ3iE1sY1HlsBlyNcpAXKuObMKk6jKs96FzVq+OkyyFWqX4wKNPcba2likrbqkBICcWiKM
RQaUjviTkQtsEqkgE2b7evQthYWOoHAe699vJxW26Q/bcPGfXCORbUjD6WJsXSAmPPAeLXMdplOu
IprkHc0I3Dv5VQvuE/qnSIIeLfL89BP3Yzz3JTza0tl7XIHC+pgtlmz0S5nVASAv32m5RsveYiQg
+iRLz7Abas9DyopAJa17lGKxdjRVdQSYnMJA5+tHe+EGj3O9B/q+s/U9TwjH8sH8HCSV7nl6kZ/A
pJD3hzr8wQA1ZsUDx5aPdHHOsVbubFZAZGoF26NXIzhTA8o3oiuUgn0xs0hbRI0uWp0/DCxQRXgt
3f9i55+sjHo9PklJ4LnNZvbzjRYANQfUorOOoI+sxwZeY8hC8s/hhsw6BTgS9VPs/4ETUDKPysmm
4Ul3fkRiFNpERGrFNk6aFfPKnxrnbMzqgTZiL6uIfCu6r+xMykCEGrDte+1lMvZjlm0Mjb6xyy+c
OLvGL7pDYTpC9aHoMGsGFfZ7jsAnMz4w62KDnM1nYMY48hcG5adOnaa64i94CN1JhH4toJcGIDEH
96crthqRJL3kIuR7VaJvRZxBoxshIGUhM3mbHhaGTeW8O3T6VN2srY7bQTgTpWsJa13fDv51RIxZ
BCNeeWSVkP/1nfIaZpJnVmw7uDPju3aad6w5dg+Au8aIDj11ZzPd2VO4n3LQbOL2y6MjwEQ0G8jD
sY21gLk7LnlTIczBnNWlFZS+SFuVxYLuBwQaz3XzPvXx418vUysntwFpbS0HyARny8AJthU6EBEK
NeITiO804Ns2OVoYjsww3sGlRUDzppP3tRBasw9z89nkE0jcyWeq1uq3ISO1F+IfJg+O/yfhhadj
B9YEgzWJwXLjDQP+baGeEc8ESfTXSsOTPs9bnnkLONTiDnjceX/M8EBIOudJktrGreBlTeqCgOK7
RGWZGh/yIpFKpImtChdi0vJi91xiBD0R3JymgSnAQYTuFGuXokQIM/04oE202mjn0QFqI6bCPu0t
uTsWS1hqmess/Kgj3EAVWdHALuXOqq7eM7GLPUSoOvMG3QHH2ROlrRFMywYZtxfliTPxP+6mhmks
ZBhGf4WwIBrK7b0nYqCg+Z5T8fkx8YcJ7wkRI6sExmIdeKsyHO+9Al7vnjrofJwj6jGlFKbaBFAb
RtceoQqbbsyNryz39/HnOZCTnDwcM8k0ZGcuJoSqPOH0tGdW92SlM7M0elPlRZXP8ySwenyiczzB
OayYO9SUXj5gW0ljD785lqL5YeaBN9aYzxnLWQeuXS0Fyhz7oVPaX9mCbMY7PjPG2sGkov41miAn
pp+l11eOv3Pp7QZQ+mLa3yXDoZqdsrB4lSL60M2TA9Q/r2GphJwp5GyIr39mElUzESF6Sw/rHUvN
UyufXcuS99CwdBnIRyLWBruM9wGNbTZ8m1iYr3LGpwukFiHPNJ9Hwtc5o5cwkqt/pGNks73PrX+T
j/iDDLDZdiCPY+iGeS3nfIOuvDQ7e4/GSTXvNfyTOip/199mNTBXz8XajNiP7pWmrayhkkO3HgK5
r+8mgSRq+ZCKSk7QLYwxhhDdEKx8Ol5C/mssm17Nh2JMuIThPm5PsXkeanWU0amo5WyyyIODAYFK
1EhWEm+p6WqCOxSZD9rJZuyZdJckBM3UrizXf+QnaOSpMr+9pQjrY5gI1r8WYsQgpBybsE55NkBu
GGeL/oi0/+YMuAxeIoqlLpHKEVEt/3kJABTNjqgc6aysJUo15uRlectK1GoDAw2TwzuBqesEzSEd
S9PskAVV+L+pH52Dk+5doFgMGemHPyeNDbdqBXkxpByTotH96JJkXc2/oQFIfUAtz0wRNx4Uf6Ry
LYNQeFe62tG0nm9D+YYXt5v2A4eReGNCEvH7HYEG/fIV989GvpsBJakdXS/P3qMFcJ0jfzRtDjVq
/JjOwK1MAH6QDEaEyxuEuCzEJP5cD2vySDlCWozwcvKdcQg8Z7jcu+dZg5N/DPH1zmdKfYKr2vY0
vyLc4ABOf4IypA3fGkDpM7fiQMPHnrZ1IXKrumFbvtDcTZp7IdtC8MLMkQ8ZAGVgiah3Yn+fNyHu
Ux74eYWYwa4xgp0qdRFIRfV3yHCf7p0OgsepC4+6veV/m3HDyZI5Xmjte08kp4Fz1qkInnz74hJc
059z6mxrA77A5gFrObmaf3ILbuCBA0OgrRsU7v06d46NSyjAgR+o7RIcnYw8J7AlCSoPmwi9QHVs
w6P71s1ACU335Lftzjq6rK8L3fIQHYdi0hKj1mZCraqnPmZO0Gxif52WB2JPHkNvfJGlocHqwZYg
rTKW2QBxl9vcUqRZQWhzXPsVFcctp77plLOnGyEQJBmCSaSrvVwlGqMzrwonfW8jkIxPjnFP03PM
K21AL4hIcFNSyKX90UyuY1YgWSpOvpevpj8mUQmmBqv23OSjzO9EKMpRtx7Vo872Uy/5Vh7yxHMB
Bte7fHq1hg+zQK0duZ+LE59bxu0NyccWPQTeWL2M1kK+dqmYJbB8btK1VhR/K5cFg5l7bPsHFXGO
hbwfxdk24x+Zqj1bot4zALZ0LykfN5MWFFOJekW4yWDZ56RR5zNbTmWDU0xQ2FErhVTNTudsB1Q9
+I4Eto08RKQGNgahsbbe054QRVbBFGu8LBcp80XWSwH2N9F2KJkZc1Re4FtZnCRajXAGPsczmb5K
Q9pky+dO8xeFbwcyriOIz2fQHSW3mKCtiQaUjYZyhB0isUlhDnXWlJyPAfTgPWPilirEWYxVJYvL
PlGaGnQxaIlpiEAcbLE6mtzUfU5MtR5o0TIYvFTGH9I0GTgwiWN4Zeg5lh+02LwEol3yjG8ht1q4
gy0WX5E6t9kX3ygDOiarix9lR1+fNgFOY5ou8syIQGYoG+/h6LrzIejLtZFO/7mtt6/0GOrz9Gb6
2srkIrS9s0cohhRcOV8Uwdu6uy2aetSam8u1EQV0yH1RZX1sRI+eMO8z/kvnfYathtRhmhXUbwPz
6RFeqU8owmTz2ON/9F5sAKqIRCQh24rpQOBO8Pi8FvxZVu5/Pw6yYGb15LJojzLPDuv3XOK6jFuF
RhZBL4R2HS6ToPDS9N/oJZuYSUwGEPIua3LJy+Pp2HnpDCCmagO6MMwLLNzqaWVekMCPtKaYVFsk
Q0sUst5efcLgVch7Mt9pxbjE84yfLiGGS0Dh0d8C7BsM0xaaCcCozbDahBpEK8w2dLp1x2O1g1AY
2Sizqn09a/uAdy2zje8Y7QlDAbn5rum8+3byYhSIjflZv7ov7z/5ehzWmuoe0SpoKHL8NiGua0aF
Z/2HFljN+jfaxajv8NkyLxJEdobGWvRUHvGs5vAhMjeSShsP4RmPVUlHJWaft2HeWHxQSzdsTF/A
xHHyJ2bCYVAzXRX57fNXZkpLBunTNH7luEltG7hRWRyCAYIBzj70U+QPWPxqm9eIjoSWUiWyRRYM
ZMpJ/aYyipreEfbxlN00Va8LhECJHR+Y2Q7zDanmOmFrN5vmEETNIUZcULt4LwpOGsEnrRyFFGdx
6FBTTRIXgvc0QbnF5rewSzOwqsc/5vwFRjQsICrRZxNhncuUZ/wl2xnrsie5fPwjI9MBcYiuwDdp
z56fHlu+ZrHcGuZabOpo9BMsnxebiaE0mZyMaSHt75G0rRZIUmg9mclLG6IKJlOIVnil9H85A367
qNaII44V6QZ9OD7xsohumpU3S8eX3+vvm7geUUT3/ivD176mS4TxXlssGJslAA3nQgjRY4WAg5Ld
mUA02I33pnFmrQGp1fWxRb9K4Erjz98S2KR0wqYUGIy8BqKjL6I5hTpCG5vh4hHzhQfEgHP17N3n
IN964bKjffatteWrwaIt0NaSzotU785r2AbYvf413dvYe2eUDQ9u/sfE4m+2BNIt806vXJ7SN4n3
cyl5hjlZhyCCMP4hCxOxKmc5UaLLJbJYcseRIVo5vcOPlF64rp04Y0jS/B9b9T8ywA+A+XuK0Sc6
cimFYhxRiNEvtsT7gtIwsgaFiotGYuM1ahdgnmlQLlHplZDUgipmn4Fy5/obDo2cvQNZecqzbEQG
EkJZVysKTFI7+iW9LzRObB9OGjSG2OGf6SaGhr3KsOkwpxko/2Pe5xLknxE3O+UwYJ1PvolgYcD2
O+9r3djagYds6Nv8VTscFlzTe1FkLT7balo6APGjj9zzNyJwHQB/dgvThrT6F6PlVta5L/AEDj+y
+zk8nFVn0YPRVxpoB5rKYx6+tryhZoIUcNgbY7vWkU30014iuUwOXLqoY2KCORQNLjGoKP29RwjL
DJl7R+lEKHHMatryafxfGkzb1mxO7rBs+xjNimGQsYgtk6znPA7fu/ynXpqVUS+72aT1bBvdG1UW
J0nY5/jlXWnAs+1pGdKskeMo+xrVmchqQkr0SHr1bv/owjxZpBdyw5IiN1LjQlnfPI9ZDZXXpzMl
kyIfwDAXmb2ZLu6Pxf77i6ZU+XHhaWtoLLk9rCY0LX18KBnZyQPqZtox9pC/65V9nUb3Xqv5OgVk
02Wf8kArIibw//CpJzlVs9TpM+CgodrO4b2qkaqx+hai4n/s/HYzyvbLs+GbJMpPGIThVI/5TXfP
MhDo/iWsXSJjyVssxLSDCL5xJ/76Px4F629sVFv+aDxPDP5hW5jIizyE4ojAaLb8Fl9sGHHsoPpO
ngJCodv+e9BegnuXbxr8gTXrBNyAKffIIAPoTWmeMnWNOAJpKbZjkl+nXZFggmS9G0vtaUqr1Tjs
gldQ0mjMwtvvEC94ZtEmcRbtuVufZ1MYeuXe9aNT4yIomF08pe5hHrt/XqFn69EL+BRfrS29ZwBG
Csvkzd80K1f+1L9yyWbk0JmZr6oUtoMWP9s03TrvP4Y9Q5c9yxVn0D87ZOtw4fXFY9yIMpQq3OdQ
zXabt2Q79I6z7bzhKarf4/6cIH9pzfBioMKnvjdh1dREbgxUJ01E5krJINdf9cXn4no8+x6aWFqb
G575U/2bc4F5B6BtFF/0EflTcYgcOCbcI3TTMs/IqVo5my7nEGOBw/m313686Y/TGKuwPUn0mN4D
abHchwL7pkncytbgdqArNad/pVWumg7SxnzlOAZ4Ed5Pr73xYreI5hF4GksD/JSgljJ7aSF+GO3V
sAOiLv4Y2T0dXjLe/4a6QAom0coQNfi3Nwzi1jVu20Wnk6eXYBTs/sQsTvwjOk1uGx2Q+6QH9hcb
lMZw0ZeNCoaqFYkKRBJHOVJKzpNf72fUrB6qyJzSh1paZ0NVQXpCc1cxm8Dn5tJ78pqrDEcyC477
fGMJ4MjkoqngUXjyg/SD3rIEypk5oemM8mV51nOGy3RCje95qQ9mbJCY9lIuJYxR6oAC+gehTXip
u6NrTKcGk6gosFoUtcPN5KpPODaCFkA1WiZangZdEOZePhAn8dDUxh8KJPkJ4y0HeMJhmIW5IQiN
EtWv/oek89ptHkmi8BMRaGby1spWsCVn3xAOv5lTk2yGp9+vZ4HF7GDgIJMdqk6d8NvoyBmoT+6D
12Khmvy2fo1SBF4oLJz5n55LOHSkCxhmHk5rfLrPrVgghZUbs/olARmUncKrld+FNV91/euG+aGF
ImLUAn4fUhRA6EbBpeIqHakxHS/FUsKLP4hq+FnSvyab/mNR5uo1BSSSY36zqqPASwjoKTVANsov
U2FLEJGB1I4b/S6Ttn2IF6TeTcZd49uKA5jsyxyvyalv8ZJB5rh4B1HjVWBbzcGd0qc+aB5BnbmP
NG9bBzx5YBJWT+mSQxw2M+o4fZvZcbKrB0xF6Kh6r4JxuKzqaSKiBee1Yaj+lEeLGAZPIUiI34yw
qgIlT9NAuCQGV1a1HShxihnXkwixo3gI6X/Qa+gC0jIR3qQDXbl1LMfq2NjpkakfDpJW+Ay59D41
sGdd4m1ANJvG2LyYuJ8+yq8yyyij9HE/ovlTaPI6fP6lQeC4H77CbLmOuOAJAzMgOfQvejKUjtmt
6sw/EdTQQqcfYw4PeaKIRjaIx3HNI7D3N/bvBECANLX2CMeaT1waENWZXztIZsgepHIttWabJVdg
obNM90NjcBkrai73pLyAgp7bB02LnminZY+/Aq1kpb6zHmJkX29zP3vQzteDP50S7fxD+rSLIUEF
0O5e4zE66tt74VHXg0sqQ/SlmTMwS+jcNecsaa1z/C5QbAkqBgK+IOO5uMJX1b9EXcJyWDvoKWHa
iMZaC2aEY2YeyrG4SCCQVoeTp6GmVdUeI5MRNxt96qEot+KLrrY4QAZFPAnDJBbECBYmqQ0C6jPb
hP0YvqGQx7ecIbV5+o9rhSh7WbqLE2vdaXXsctBMgaQtBo1quxQXkRqzMZLfnpeg3jQWzj61Gpw7
Rd/a0m5Pyt6lc/tbBtbT0Ii9X+KlgfodVRNqRbVvnWFr40jZ8SF1WJVZwDgqx0ttaHNVCA2Rhgwm
B1Xms0cQlt6XCQQfoy9YOy8TvGK2uD9IXaonzVOQ4ELDmTg1j53glGnFOuI4IubX95b7Th3RoUry
9qos+ykccUAKHyXqOpNEOLsmdKjM3/uV/aqoi0frpRrGQwml2KRrcOl1yTJjOqxwwpw9FMvYSIAs
oGqZgeUb+MJiemjWvf0UxXh9UX4sI+ACsr/pGm9cw70qw1m3WNVy4OqYRE2T0mXfiIOMicsbJ8Y0
NIcBy1IdrqjQKfs+FBwzhAfb57cuxS1EDwC5yJyYzO/xJrEoTwOItIhXCc0dc4yhrbHA1hTnGLQJ
dZKcHZghbvM0R84nZz53naIn1bP6JliAHzyMr7x7Smo8VZvrmIHYdN/MhdAsEBeTElmg1TiUWB2q
gWzGvHXErIqBKRL+8Quc1bND0uRzNH54CDMKIbGkKXYkMzjIzLVuKGMMpMMHyeXUBVIiLybmi/yb
FvI60cXgVDDBHVsd1pPw2bdTw59072KqoiUwXv7KKJ+XmGFdMTbb2ROwb66IWXURZ6XYL+V3GlMp
snfNW4qRLzQRlVjt/xfXkoyo2epLCKoJIGoEoGzFsNWsj5m7J3ioYaw2OLTpwNCWyktH3eZ0qks/
Ql/+F7X3Gg/oselw/YciQWFi3hUKG1KB9/9rB4EW3xE1n3aWn20K58vnHXX9i50htA53AZhPBSAT
YmquGVhtJJ+s7s4wvomHgNU+qzfNT10G3HSPE6BDIMWxaCxUaXyGMjKgz4VHN6lfBcJK9KIRmHw3
bRNtZAVPjqfq0ezlA91le5ry68Sd6YQQeyPchzVNVNM0mD5Va71a/hNToUHQybQlb1mgQXGDimO0
3ToSMlThrUvfBnIEM3tR5qeEUUjy3WqBBmx20DUZTVoe4bUMHtr5alsvMwLPeWKO1KsvUinwmf4n
MddJ1WcUVfuQRt11XrRqLYwfPHiOrUPV6KJKClsyskuZUYXEcLIPxLmf6Gz1AEjLktgmjF71W1ng
xlnAbzIPyGtFi2pPkFQ6nXRwdnlkNOYU2zGlhqHLm+oKTGi2jPt5FGFAUACNVctV2B/5CImo7sbg
Rc5XEtR9a7yDQVXm9bpAK9udoefiiPgDCLjWT45843sr+UEPuHZjfBX5YZqa12GG6mPPbYW3KAg2
1g/y+PvJgJUGCvofkdJL323N6eHP/I/Mj5zXrue9HeMpy44HWuV5wOky4Z0g5M2+6hGIGXwtc1Ed
4EpIPTHbL81Z6HIXqTKm+B5X+rQXbKWm6bD9JzSCwrkIdwOgvqGZH/K7lP61MbK1ghg/ewsjuGyv
Y4k04aiKGrpIsWfmzQ1WYSFAUEiB33L6t2h9Hs2t22/KBWeN56Tdtf7GpDuaFVi/3MdOfsBhwox0
acsrKeZDgtC/m9RvH1knB2a9saSnRoSniLlibXo4q51z3qNHlzt1w63AdJNKIume0rI8CTi7BD7q
Qjhq028bveDAEFBrogQTZpuBndbuuAykAwdKNZmQVWhyyzHuGOEQj+M5bO2T5fGaS2ed6yDHYzcG
gErZUUscjCD47lvJPYrMRELPKcO913rg5lTynOE61Vj7e9DAM0eCwRYA1IoCBcmC4Y2L0hwsuA70
ihzUdItK8hnD5uBBK2HP1e7ykSz+pm+qfS7U28hdkTRQdbMQz0jzSI+54W6qxLdehCNnOXvdlt8D
vF/5bwalAFS2DwYIOWdohHKKMBLwwa4ctgPHbBlRt5vTdOkm0CAXLyc2uaZQ1YClBwd2XyeMfc9k
XQlUvr732ZT89uQ6TtcQGVqZNWcUHzIGWi5+g5SMIUqqoe63djZiFrOQIs9j9oZNo1DbUgYV4BW1
+G0xviI1I6wwFi3KM4ufhu4awNHQ56pCbuGTOotIX2sSeoOoEXzfbNt5yHyAJPWs8Vev8I6tRzgl
pl4qyjZWxpchlyM9hx3N36sxNa1EzNXWTMnuhblVo4hqSJ+ztc8RlCkLgLzDxiqHlaugCjrDTZNN
9Z0f40hJIOVcqdVoR8epqhDZeUzAaB0AXvQ7jDjD9dRW9TMEKfAdgXZIUabbD+GAFtA8DNL+iwO5
nqN0H7g5uRuSdFGwScYCuAqUSIJrX66llOeBX6+l3An6q3r6p+kFCVPE2lZrl2Ntkjg1qyNTeoDI
rj3gL1M5WxOMk4wZtz1qPDBD1Q7aCCeD6aeE/zzBAV0GRuk5Wohi69vPpQ/8UqNuo2oTIzsgxZ5n
wc+hvPmx9ehTZEzZE2YWG1G1T7Cu4CRwInHF6DJEr+qGDIY6bddqPptmtXUBgvj1euyla0tsy7Hy
XM/GqpXJS4N9pKvzcMnPSPHij51urT/oQJU8075q0ilcxoMaHnEhJJ4IjQuENSQPZiV3Q4FHfAT3
bs6zzTy9Rdjk8OwglWZe9TlZ9C1gdVArVhnMgmWA/RBYJyXjq6J0HoW5tUZIXRjbFCwXga9KEPTW
WrbuakTYlDU9wd8M+cGu6SMRI+HaS8BKoEOGQFxGF4N0jQIRxqPyswVfEc3lLpE+TkiC4T4xKlH9
6OAhbSZbNI/ASJhDWwNk0FGdLExb/BznJ/izVU5qkM/Ol8b4UdvjNsuYc37OA3SV4SJRCIBroOyF
vjmABcbTReM4tJ1V1/yoAFpkUhhfeTAe9K6JYawobJDrYHgJfWsbJhhuD+dUeQ8zhMqoInLD3UIj
vVgEKIv2fYGxQE1C9SGTbG809T6HrQsCkm7D9K0Uw74GiO6gQqQUoC78tjR0tEtaZ+AxytnHoQ1d
wLLLo8CKlN5DDI+Y8WZHjrWxf7dILIzblV4hYf4zDWuykU8TdXGZWPvIQF2Ups9R2O1hH907Azo7
DMWrnuAA29ra6MlsH1pFwagqhu/OiBKjpNJFmq3FlEbFBst+oOfo6osJa1/W5xCPJE1wnmP4pGzb
6c+KXzB/kdau7LDCbGqGJRiL8ah1K8XV3XvFwYYf7OpwhuWfXiEJCETDSV87B9W7gB82pBvvVLQn
v/jh/EQbqX+HZjmwvLPhYqbuHlcPGVm6w6ZQeFbjYw/HrWE/6BI2ZXYdFNNBl4yR66Kr9K1TbzXn
WLVPRdFzk1VgnfhSmtn6cRHXdiCUsr46bCK40In6jPPnwpx+vBpGCl7O8g1sKYZBKgr7iZgqFpnq
ipeWPVjBCbBxm4UTgYFojn8l4BH9ildaj4scNlKaL1GFJhDZNgR5REhB4qyNdtnP4zXWrDIOBtd+
rxcP3p1/nbGLxTCB2RdwzanLbgNhaybGBpiyasRQTfamdAga8z6c6jEi5nRmEu/4Z2Wz2Fg3LVC5
vYyY8pnrgcwBq1PP+kwuwUQH8Q1JDvnV328Yde/NhBA1AnzD2IuxGBX6YqkXpCUX/lwHalDTtPsu
e7H75L31oC4yobKuk4NHfhrfO5wgEgjXgNFYu+EjkDRkJ5Bouh3gGW7bpXU/4dDhvpcM5aPelhpq
9Xr1kTn4VvFk0bXaeJcIEHu6LbmoXe6JywAuYpoCyuEWBzU7a3al940u+I62L6FxgP2AdC6bBFxw
gK97lCz/P2y9hsUO+ITHDA03pXFEr5466wojmg4o1sdkgCMXcXd90wrPIIY314I0JZiQ6JOsgSez
9No/NcDsfMLjJz3KaDgWEMf05Ub9KTjgmjbcNtGvbe7GBp0Tk1PhvVTiGgXuAaXDs5jVjq67rGpm
Ne8g5CGgdR76DwB8aHHPFu5uXSTeltijgiWgsX0bA4ew42Ct47QdGWz82jkmLgMS2JDjOUKtfpep
pyGAfe3eoFWITt+t+rrTmyLNcer4zckBsRF76DOSUdP/O8BsgWCHM6ShPnLnixGIfpBR9ioXwk1p
68mCMyvYtz16QWxDI6TCgWx3MGyofLH2oLac2CJ6yCRwK9HLS0P/sKjwyzFgH8Izsd9gHsEleI1o
AIRfP1N6ayqOGSvSOfaJDA8NHudg1jHDzrLd6iKgWeDt0Hy3OC4VgthsrvNRYKDKQDclh9arcKSs
b6OTrufO1H4jNERu2O5kjHdlAO6UdR5WN/ZZ174tK9jHZsThJ/PbtSKkgguqy1Ksg3S1hsODptX+
Gv60X5BkJlm90YzQEiC16fZhZB3MxSAig9ogWm6u4+xb33jTV2EOo0m35wUxRHI8RhK0LcGTj4lx
E67HYlpZJtTg4psykgX/H8Zvfi6Dt9d61nQokBHFrwX5gFqkyaXHCw+pMcG1675cuwYTJNZ1yTnr
Yl8gUyIbutNQ/+QzcLw+IP1+Wg1deeGkh/aWoErUxbP+jKSFnyS1kz5HJDaaNDNdp2ihDYaA1P2A
YLrBDSEt/Xf4lviD9GA6uUmDAHVUH8G1S7oBbw4RleD8FBVUA0BQmzuiFcSKFfQHBh7GrxOfnbeN
p99fokju4PemNgREb1oRBIjkjEggyOGd4d57TNkKeEuhR18Wm5+xjbUN/De9zXwJiWa6GBhw1jFJ
lXp20345gbjE3udcjUd9D1ezj7pZi1UYnM6EX5S7Rh8zFnkR1WdPa8oplSHsNNNpQzkIck2Dp8uN
7sX2kaoDkugbQRGFx4poYQhrRkqEuFKD4AGT6XtFRS/pNtDg7ph/uRODyQv0+pD41tCHj0kRnhdE
cwd76h09q+tlf8SNAdpY242vOJJY85s1PcfR8OS45Fb05aPfh0dM6qK3URupADhkNgTbgK0hiVQD
qnnRl3KbE1VKKCiukh2dMXO9Z0D3FgaftiHT0/1YHLln9T5CfVfb2Z30/W3nuUSOTCt+zMawomsZ
OXdBQhhMgtEB3xhDhs7hAIddSJIA7Eo3OAEicm32I73D6N346zMuNK/5s+ASioXQiGCnB0sZKJdZ
SOpUzOMBqAbcg4oItMk3VlqY3qDMoxpaKJ2jvTdedP+LUqAmiD1/tmBN9/yQuX/r2xPe6COeatOr
tnST4CwhBJtI/tjpjYwxH9J6B7+6JOEFX7rwNkav5MitMzaKJmyao3GuJlLzdOvIlDFiYlCTr1dg
ixEyx1SNr7ua7QI4k9bFu8PfXFnhRWtybMbH+ujvRH0j/JDLzTnobREX4shHLMDPE8RQI54GFleM
rBka0QN60c0tuLhmHEDEzmSkdGdV1pOZx9uhrHErTC6aCh5AS6M5RHjA++ue9X1vhmhYm3E7eepc
JXJXmcZLB648koRkJRDirnrFCoPRKRo0pYh+5/fqU0WXytE03VuMZSE6XXWVgxZIr2wu892cT6S7
v+UNGec64prEjqi5GZPzlC9kJULBDWA9xLN80YY5YwDbju8ULlnZEKLQOSZL8eyCx42uhzF8hrsv
mn/AWBODOHr/WDJp6JKZkL/8Wkj7RJCECPuzbc/B3ZCItbTAq1FhwzXWnSEc1EV6W4mruX7zS86T
VJ+6LrHsSnscoevQ2h+9hPPym/2ddbtwmba4PqGDiZFxd2A6+n7Wp7Om2adToUM/IL2y4WCAkpdE
ybZADcnrkxNUCLWdE9tRKwM1hge0v3KZgjTNnxKfbeaeC7Ohyv6AYK5RDYlSkwKBLmVc2TSP2fgV
Qe2Gvxvj0NJ/2x2Wa3+e1n9B2ak0DxBflBLGqbZ5zMl2QE2DBmEA/3dBa2XK5loOhFqDPKaKCYdf
PivQFCGTh6V5swy4ByhydT/kiuKJfZWYJqJgakZ6FY17BjyRAtkecezlaG3aKtzY8bs0njKtcqKo
L5Jy1xPPETz1y5uRnTL7JNKIEoEqkNkSnh/rSquEFvNsYhZBvrCB0jqo2c+7oax+BxHjXbJALbWD
5mcumCgm/vuAOSG1O9syuGsj9mVfjWsjIibDh7kzSuPiz1qeh8URZlUjl2aaP8INfewIIpa1wzVs
ocRyEOUppioJZ1iLTSi1QX/zA7WJU9wj4Pw6DORa/6lgtGkuqPs4JmAfPo+ph/3VAn3y3IFbdsEj
GpE1NQSOF7fZFB8O6UwRjlYp54teWczt9RcG8HWgrvD/uOIFdKdFhqcRPg4+oxxuSG/+0AN9s7Xv
tMWmHx16wqMjMn25puKOKSkvR1H9BRSnljIYmb7aM6pWRu05o14PFynemU0zEkjzGtNQR5NeHYAw
IXpnN9tOKEoy/lBjOToDjHHgypJDYyYm2SUgtxUHeM2bPh1fQ7hcVYlx9xtsUNROGX4FjKsQSXgH
b8CNHiouiI4mtcs8Y/WL9KPoBoLg8D0D5F8VnGV+K/ZYHqy03pzByqox3I+EMzvl7LYqgluCcQMz
Hs1dAV+BgCf629o62XW9F03362XjwYLwJJlkhtVfCTLVDu46k8k5CewLaDNbt7NevSR5mNHpuU3y
yRFxgMKkj6MkE5f0MVWEizFvUJseuSEb2nTI46JUn5Ov1vSvSVzvW7oteJ14njd0k0MecNnWREF0
7/+5F6h3t4DToMgf6ARp3IOHFu9d17a6kA+djd2eVWdeRtqXKvhncfonrG4mVht0Nt7lP4gknFZm
yhQcjgOYHg/VkhJJ3R3wgW+/NmC3BVwjlC3IwVd4SQ2hQWDDdDdWAZP66N2r3haKLxtdr4ehLYyx
tojA9h0AXFPBZTa2UcOBNl47THLT+sZglFIj/hIdMw27bq9uQvKs3EUzlkJHBvRlOB3MgDx0zuKU
tjVDVjCg+iFXa9iV8852WUCm2Flz9xrUyiHTmQFEK9kwtIpYuSASqutxXyp4NilUvGV5LZG4aumX
fsMaLIdPuhgfpZu95AHEctj4unoJ40cPIlz7p+ILBG2sL8iGnQhfcdBBuKTAxh08uuKmISbrBnSR
Ce9tmeH/+8VttEbG6qBjYq8/eT+ox5K40qGVZJXYpxG7oLFanmdKdSgrb/647dT80BqISgOc/FCa
xsW+6eb3YPHWptVuPeBN1/mXYC/ZvbYkxrv1g96vVY2ukyPUwBXOmsuD6bXbmQvUh/HI5hyTaN+1
j8OsgFz8na5R+tQ6zTiVRSQQ+wyCZEAJCTcj7HlAC3VmcRswlfEj9JPGUwyBegoPivRKUtb3/KvR
EfBOhlUAf+Nkcoc05IgO5ieXTEUmcCUwfG44SJgToiiYMGb0MAqYwXRmZMR5/Varn86E8UrgPTt9
bpPPsf0zuvEGQZVB4go+P3wVqDEtoexYI/NDZ1JBuDzjYZMorAa8bBdRW9IJ/RaD9xNlfwHqeNE3
lyWBLBmS/BL5f3aP/WMXokW0feSigKkiea8qgpMnn4yjFxcPRZXkF60fynihKUMbBVJunR2O/pAH
OgF9R8y2CjXtmrLBjfqh8Q2cnPqZ5gYoj/4GYS0eUreljBme+iHFGiu24tIdluBo592XG48PwIk7
TuJBgZR42QNMJA5IjNiYvHinEPshikpKH4ii1PDSrN4T9+BBm3FC8YBV60mLVY1OonCkUB96DN39
7L3uk20QgmnKXzHjjbe4igPDKb8YenoKEKCt53OShPcD1Ac0hsKdntIGmof0110zv/ciuuFVSqIR
XQGpwtNDwnBkZn4QQS9emM43S3Ge7Hkrm+RdWFz/2d9UdCiu4VOgFnxvMMTLmJhnnGleVZ9OjPTv
G1XcYs/7ydCs1CZihsgPbsNcP8yjtpV4SNIqWiWt8zS4FtUfxOzCeqoZsXQlZXjD0uoI/qi8f1qG
l3PT+ZBhm7x9Ex7ddV3Om6R8i+Zqp8lA4NnwEXNC7+UBhRBqFfkz9/h/EblgIh3CgTp3s2dtXdLY
867GZT7GbaXNxptWr7jWTJQ03Dew02ak36rLA1FZLAatm5YVMbqABdKnvcRJibkuSEIBV8634a7S
dnlldBTKXbfxl5p+dCJ74b/zv8nzbnOpbRPme0+qGwUnrUzwbsLaNE2cUHGpR9EDxJkycZ9Ridvw
wQFMCZgfNmoJqBSITzUIII291aS6YxYcmz46NzbucBiy2YylBI7kGS6Kqiz+Wp6lNpMbmCSN0BJo
MKNvt6S/wnoqyOeNaHHpLIkxzIlrz60Hr8PkdTSDfYVTXEt351IPS7JQ7LhamXH8WhXl0XIIUKVT
VETa4wqfzGQam942Fx2FWf49IeZgSEHIs5EJjCfj+OQ0xn6xidkyGWamBc26canHkGZ9nSxYhGln
pWLa9L5zL5X8pIiByJOs/dR6sAvrzyG/Ap3iVlII6q/7zx/P6w86Qt7PKRixfOgl/BEyp+Bz15XF
TBG+ETW2M3icEBZKK89hpBfusbRfdR7lKk9h7KFbVc3VHJZz1E7bZcbUhMAKn0kebXdHnUAGU+Ze
64+2cl/92dz7Xfus6ZpWGf4LkOaa7aPgSDDVZ5L3N6XI7BL2FmCVvesxwcZWlEgsK4XWog6xhz8u
ivx1gWKtm8nBg4cvOcLj6HMWyGIEpyfcjzRsj70ZkQA1QMCNCnVaxWLaxixqK43uffYjw1UPBD1t
qhf9FEqj/xx854zPQNc/5oLsHbdfFY1J+ed6J28Ot1Fhv/uucTea1QVOMXNxuG2df+35iwMrwRtq
XKXN/NnK85IwgczmS0XJHSn4Kw7mOJDjm6F4DP15L+YJ1c+4ght1nyzGZ2JlBwdPNBjozyEpBp2K
aLglIogifNIvaPmSuKYsCjZrPLsUq9xkKAHR4BAeaKpjJLJnI2l+cYPA+dW+epoNIEB7p98qeJfk
VFhO9hmp4qlp+1PveaeSsMoMRTYGXvTUROlhcV9/SOZymLxc/IEoDTP4tmT35yyokYLgrYZtTBH9
M5wKRoeCgLF0snZp7b11A7rHENGOXNq/yJI3KUHjGJMB96XA8BLC12h4x3Q6FhOn9yKZywvnDsfB
o0fhY7cAZb18z+rpWvkB9Um/U+3WN1qQX367R0ouEM527rDbq9LT5PmPTn0PwrIeFOK4eMmOeTLs
YxqFdeZ91Ja8D3vaN5gDvbPYUPOxWYICnBDOAZc2xtRL+wxxIOxCg9wVY8Qs/mpBzlKPMo+vzIZB
jjP7mA7dtm79nUyzXd+Jxy6pdrIO1jZRcWNx74he29YaUOb0Sg15A1bpIyWDmGKYWMlpA5QO14Qx
9mmceMSYXRcDiavJtDXxo+EM/+tTnKaykxXFn4vmJSVQ3HIfq3APIprXphc4ppnRN3dz5xz2CDLR
FMUEhoK9I7nEXpEZR94/hA4jtwBYaIQzoPJdSBVXpggS3LGDt+d/0KnjVIqC2Bcl1mvMbAHseAfT
gYkljkoY07W4VZJfnzn2PoU0rpz+jcniOu7ab/LnIm86FVFJrupc44pdFBsTfcluGXVGXX+sGOgM
JSPUmfyv3oQPgPV+MYur3Z4io7wNIaZABoPnOSVKpfNhe3rJzkoacs619bk7B7vCjnc92ut8ZkQV
dzvRwIMiYzBu5aWy3tOs+GggfMNsf8haFpjz/73mVN5j5dTYKA8XjGanZTVEXIwTLXc+nWA9QVjP
HzAT8Qk3TK1HfQABAjy0GNZbg3e1mOPTtPQ713zwsQu1d2Gx91FNmXt+LPa9ryDPqBC7tQrRLWDe
bsh6k/UC0E6CWJvM4I3tghmGnzI3Sg6zato1Q27QyoXpSH8nZb6ee3GcUDeEcfDn+PmuwGtOGLhQ
BrBs7Rk726g9LMghV7GkpGtgu0GOuRilJI/awl+kCFd+C39+CcZti1F5SR5hJzAIrmTzFtTWAXW9
ygnW8dYV/ptm3F1JoDhig78VEpEtirQKTXABb5kumuHHjjbKYFY+0vVUqbOzJGAckkG5XCez/khh
rznQaJYck+xiJ/Bd0XKoILzWLS4htrtOZfdmzM22dMEkRLZyHDbbWxWb1PJmvKv6fBuzgWvpbbj3
J+/kKqQ5I7VrsPdYdHEDBE0Src+9ns1rLQPTZCt9QDfJtSK7EDa8S2tjgcwbgCDTAGeN0MUIr29Z
FUf9i/v5ZYal5bN+kLrB96KhACiLXAaB7AmFqeXgvoSMC0oQ86ntHvWbYrKk+Tk6ogQtH+KiiuY1
sPxD4znHoIGsHGIHvwpwRkU2BGH4zwsWxAriYIaQb8p+wTCeBBU3fsxjtVJk4/JNLu8KyhGg0cRS
M6BV6UtHhfKYlMYtIy3RbMUF/8kfvmqcnedksUkKqK4jCI4o8FppzpDLNx4fq5bmKUvaf04n9u7Q
XKVpE3Q7nzDkT5msYTKipeTpTf93oyz2l9mE6mC5rxE7Z2RN6YeXDRBHmaSmTPNTS8duzzS4HEvc
sLp3Z4RNh2l9skDogmMaZj7YDH998bn3ub9s49JgTzJc4zwhICvf6Psob+9b41olNula2UMr/hXk
8+ri0BYH/YfHqrh3++RscJnZ8OzgZIG1x/QlurpSwLwRh9soCKeqIekuW/1Di6nggOJ6DIEEBZ7n
RVmcs/owAappd3QJZOqaRBlCpNPlSTIP2sQIWsyrCfQnEIq2dUWFQ7vnKgdjcC8/ZQPvmoyJk2e+
OhAA4Fg2mm2ArUkJCDBxbLmraoFTCMCiOcWJ279YtABhgqcxWTUFk6VlOZM+c6oUg3DJKGDm/o4p
vxxSKc0BSAOzwRaKPWoYo1x+kknOm84hAC1V26r/btnsYi5+RhsPS8/9AS08hMTCDeJ1qFHkWfNx
RhDMw31Djb5uenXMuuLmjPVnh8Q4ts111o671oEMLGxxrz/mSWu2NYQu2EZW7b52jXWIIXHgMbgt
U2OfSxpGVJ8Z06eI+8ID9kufywBoKzQvufIZPgVwcNV26TveZvxVh58KhZVHMpjhs4xxLHImKtWy
fB+b+kGMDDNc9tvcPneVcSh5gz32l+Loj9hpDsbRnDgrUgQ/DTMZTwI5YUylhuZR+8lCVWvNS1dU
9L+Aq3iMEFva4MuhH5SoQTgcQPD2t8AFT/tVuzZJRqYVnUhXwun5rF0Q9IWFDXDbzZdMl1bvoYU1
qS4jPQaxd1FdflBvJgac1aYqBfCcce7BQdvegHffbZnqPg3GfZaguG7C3VI1j21RnyDUlwZ2nBft
f+spCy2duevzt8q3d2wK7uysbY6lnZzCxFgN2C/ciZOJ1TKl4Kkq0BDWy2ciqeK9YR8kO2nb+VoX
IFme8qSxjc5a884uu0PvZtCVU+3Bynm+POYAhwm4nWUFKOpxeG1bBinUlZhiF8vBS5bH6lUTPJW2
QGS/7zp1HJxs2/LQSlrKwhf61McA4xEdSkRDnWTn4bfC80TXbXGuoyt8PIWJvSN8Cgv2Q5NEB4wc
ZBNshypcw73AKhv8iAjhqfqw+gEnj+J7lnIverUtli99KOqvzHL3O+nFlRZE88i9yD664iFKx4+J
q9IlGrmtNwZeZ5hW7FEB6g9gQyAyG3MrqKap838SG276zq13jvxI/C0Pi3+OFeR+L3wRuf9Ujsuh
8MuHKYkpB4AuNSpd1D/V9DD39RvsKe7U5paE5tGGvF5iMck6cPC3NPuauC5E4HA2xhp8aiqI69OG
YCwVvg7YFKsTPJSmzicWqL16rv9jDMVK7+KAibYZEyzCb7PS6szMP7PSk9nU/zrGuKPlfZXV4q+E
7z4ZKVFoUygvUxp1dzVPx1x6Hc7wYCXyny1J0uCEGhfyCiOxS50vPWMykMyEMr7PihRWVcK5mT6O
Nel+polQzHBgvNcAW37q/roSAN0A6JsL5JSuy+g/wlnKI2sMq2HHvs97NAUYURljdBJW+Vonxr7I
3CfFmFg4M5YiDPkyypoaV3JahqTt7kMhriMaQjsyNq7DbHtuKCnhb4rSu/fbDNY2YEXpRdts+kgc
fJj69kV7LGQuwrJONp9ei8zajBj8AVRLLDDagNAMGx9Vu4OahP0brsOpC+EJEDoci52ermL5of96
OFEh30OOdht/xpE/I6lxH4WtiWIM+hkntHUBogrnzXH3WNaDTtiknZnfarpSDGd32lAM3eq69H55
+n20cFD0VwHUg452sFCdQVRq8z9210NYlgRwQivcExLVclG7RQpcyU9QscKdsTuNyOPtxKSe6oaD
75AGTqB7bP41g7owZVhVRvLklP55MY1Nnod/aUU6uf/Q8ucvUXqoo+DZMY3T0oH3SbhGaXc1QwjR
/DFmWf2k/qBdUgwiZCBWMAFOsZoZsvIttlqdKN68h7mLVyO+Hr3Di1fJm/6PZd2fI/VXzQZOIXx3
1WBXbeRQQnys/tDQUnVRf1+Twv8oKgf25Ay2UXRJQ01KxxJ43SEl0UOZ0Kij0oYdanxNHmnPefgV
DMs+UERYmWN2SJDNcNXnPsCN+E5FIe6HJPwbxyKjDlYnNt5f7dfYa0baXWhyqN7m+qsLOICX/BGL
4N/YW45DsTwsjt+sikUenAwT0VLiD+h5X7VnjiurkVji/SX4j0CnLnR9iASl5PsChgLOiKm6/B9H
57UUORIF0S9SRMlLr7T3tMG+KIABqeS9+/o9tW+7E2OAlqquyTyZffpC35pReOyi7oDmJZu2hdbf
TVwn07m/Es6VxPHVCl1G3YwohuNg/IjYWPHpA4H06HOrN3t6dSYosGMVL3ma3wIA5c7wlR8bMG9h
/wmI8n8/DxgkfmykpL7gIpG8QLBeHIrAKg5edM7vqWE3i8xwrF99cmXq4v/UzOga4mErC6qK5LdI
xYf6bXyZmvRB4GSU7s1z4DFjY4mcrjwLj3obbgIa3FaSdNWj4WTislHHEITQTdS4K0vPl3ll4zVN
N3zIexPzcM5aKBHwOD0yB1uGklwWYHRgas8RfxVyatcgwJDWyx5S+KDNKgGdLQPxmevoKNz83A90
MYSAz9Ii+tbCoPYRu/7elC+JuFqYbZY12ZLKtC9aJvs6yOHwOZgrNoBEgJRMk30Wo6Rd5DToOcQX
jOPFbLJ2JymmZbLOTxczpzA0/AwltvXm5qNj0npwRai7KYxYziqAaUNjEjVwjofPEGAxWNZQ4O/X
fozU21mwoUxtVZYtvTrcbnbfGN0qqu+CdaT7rwth4jfpE4zlxt0HqHAJ+1XsfqIH2j/fZc+AqTQ8
24RcI4kjCBiZfniQ9YMZNrvHhLUX5iPeuKYI0U/lmxEKy8Qyn/AlwlT6euc2rFIxoqSIrL2IoKSr
MgZM0YnqmLLyrbTo0enL7eHgW+4XCgmf3QtpNt3cn/SohA9FWPd4n2ZB2Nlh4n/QNI93CtwlXFzO
wXFg7NHvNJ/uQgs2eY/ZD3PomIJuDrApMUOIM+CU4FHqyN/pOe8xOcz08gO7soBayjui6xGuMlH/
4Wmj0UMd7kVrmUY7gwVlQKzBUhbuo+EYZPba5dm2F43KtnILnvGIooExTGhn2CWahXqBBsnUYVjB
tAbP0lhv9OfOeLcqvKsgMriv0Ksc9BQCFtcSSt0A8yKf1ro2r7kCXmCg8EJiDjg5Jqj3DiJjj+0Z
53wRNQuz+bZBxmmUUdN+LG4pnKPyFzcU3RfNjINMsGy33tBf7U7bOAmGITosm24+FGRf0BC8MLND
+Q6toSrfc4ew+KQk1qe9z2yUcueBZw+6cIR9Ltzr+nsxPKdGchr6GeQiARrzeGS/lGI6Ka3mJfTC
I50z/ohy1Zndhzk4r3E4baOxp5M8eJJPI/e3lT0f0GsWhQrLApnac4qQh8ueb60SXSb3MrNPYV0K
0joxnS+ZMCoY7TetYdVJINATeCNuWEDlVR0eQh6TLmBKYIJ4Lp0rxNtF0ekCkLp3YafGyNM9Trl8
JxxmiIYvI0/XqcmoIJ3XVXsYS8rhpD31AU0Zf5WyKqUa1Yl/TR3GLI6Jbjpz1p33mIISld9HEeE0
aEr+gvco+46ze4xihMZtEUU1iXRo39pkW5vFQzhIumkHkRsjBhh/0YmFFKboUhv0E53V4e/HbRSd
HbSHyBXs+jDwhijUqvaKodHGRM/R0oIMdaIn/09vXiRbdUMzmJK2FxpExIfptjGClemIVYU0JmvM
BQd6zA6mIkVeNtDrCd2wHAJuklVE5I03oonJH/F18vWVotg6alH/L7KpzYAEnkr3PvJIN+RXwG5d
xAL9BhwLmgklC9BFtxKuvMnQgquCCJ//Z9KeuvZNifn+F7v7zxAmOQ2L+aj4YQwYoDW1lHjaJubo
Vm7DwTpbkidnqQp2rjxvtKGr0fDNR6F7K8H6yDNQR9gEagwQG0L435r3z2MaUEbOC6YnxALjsQs7
dsn09sLd8hDl2jlmeVS4K7zqTSw+4/LH0duzidmujE52ruLAOgZcRGkk93b8aSI03EHkUhC+jGmx
HGp5bOr3Wv1yCpGNR6zsMF5mOowxQia2WRkzEzG7A2/Ob8B7WDGqG0braAxw2ebmaFchIiyw4RFB
KqMHVcU4mYNcabzH44BcA54LSGuBpi6p3m372eOfjeCejVDvPO5vdUL57C+iIETQ+Jmee3jgM6sJ
goa9DNPrk/HW1ZuW5CGVGdlW+CP9k+m/lWyCuzLDqiGAuA4b2/7o82ltGqDJnN/SAAQeo/4trnJo
9eUgGcnC1JQ8DC4BuRmL5vjSmmIbDmvHvuCUXmp7j1Onr15rrV3rLoHm8c3W3wXveNpf2sHbiJ76
j1WazaYAG/jJcnSQ64gXUuRq7TLxT5nZH7ET67n8cHhs7ZzoP1e/Z72703rFT6xuKYHMre/t+n70
ONCDqz74wIv7fVhycSNoMxtID/7HJKtvV4odjD3ucKxY84dLHg4/FzkcajbSiGnV0AILAid/7iQn
OKF7VdfyLmIrGFd6GK+1Zt62vH0mqzLWWjecuAwZKSiygQmd/krewyIc31q//OVqdGfuA0x2MYzz
P2O0dqbhH92Oq65rYSkkFxxwrzbZYZpSb0/vPaRS0b+AHTVqcGDZS26796Tl8xwb6ntTR4ktOf4R
DLXKWSiIEC+zU1U6B4FV5/8inDx5c9iJ9FRhmGR+96oPzcdIfhfKqDWX/kJv6dAMvu4EarXF+mPB
FGs3ZjzGYfmhmp2RGGcJcM0vMGsOw5d67YqyOHl8zH39ygpx3/JGDtN54k+VqXsn1wRTgcqei62r
GvrVIMvVP2i56PhV4Pf4ZdVvU49xva++4fyXZ2bnEut9dAEMa+TXjrBiUTjPxKk9WFZoprYXYvzM
iD9C88tq5H2ydoOO4Gs4sPhHEk70IKQdJsZssOFRTHz+SKNGysecvNx8C6nJZkOJq13ZKRtiIKNw
R1ZFi1682A8l0JGnytkz00d9tcZ8cjbZoaJ+MXnPsBU6IY6SvebzdDDqblpWtr3aTTrX2ObyH/qL
loNcpKCJFQSf7fzTwOXnJwfD3Y/T3g33g4k7ACG/+z1gIVGaRI93bfKHTa6hXYvH1YCVIXiDcvdk
Er+V8xPssNEYQlwGLGQwSxVGp/EsdonpcbQD2vXauzZ4zeWt98pdHJ4Nk5wg/6yzXmVbke4MZk15
9jGaSJka7dWJu2sDB6ya5kNoQzbKk2CZduYmFdbB51k3DMJ+VFPFSrEPoq2wnC/XIc07iZM7MyCA
uOXAQcet5tQWuOuOuIJ1NiNDRyUYF3yYNVlE0IlUdcJylAgRBXuTCFJsfro8KgA6K3asXCfAyFVx
t4zdkkye+MBcl6ql2qcENQdYEflrMN/JV8P7mEyzBPuF3kgRBCir3C5FS+6UDKvQX7UF5rihx2gJ
26fU717ZbSI+YYVTV8d27GsaYtocNH66YYTURw+f0vHJ5y/AqikGJkpEKMe1/x5U1TOTPr6ffYhH
0qYshubJtDrYeuCK4tzdDiR5t9Be8QsyK41vVfSsEUYZzAce3xgB0ESwALo25U+x6PzYYF48VY0Y
/gZHUUe5G0fGifNFFdVRF+xoV1yVRzhaWAqY7ffgOuZf1Z20oQRKSqafs7QZJ/jRMeWgnZyUxMqA
9Y/5XaYkXlhMApiO8/H0vkaV5ZPDIBDHXUqpnQoXLibJYTkVAsdqQrxujsiOBaXMvi1vU3lYM5Sr
r39F+cfNrOmCrR82xgJXWFnvfGcGG+kM+2oMt5JjMK2pwF0c34PnLkxOfb5E9WY4VAWFdNBG/09q
arWvODbWY2z+mAPrR/YFIT8PmVrYYjNY1Z+JhSKhAhIdARWV1jpJ6rXjfKvPzeDMkg36cjysG9HS
ulb8C9F8rXAJKXlemqyx/agHRUfDqdvRvZgUQJyZhROiBFy1mvUJo3xmG1odkri4e/PNHr50WSyb
CfB/cTNSBNFTA412r+YLeHmf2iZ5lvydXD4nEaHNyGM+fZ7boH2QAMBfkdIVMPtfxFTNCKxgWUBB
lJ+CkX44devQdyBxNGuPqnxODm000P7se/lqRoCO+UVd83YGgxZ1n6oCC5WR6NgIMu7JeZaJoCXU
wAJ1OVUHxyUA0XrvESJnaOZYVWFWEsNPpK5HmzaCr7QXvxoNaiEvWgK3p/AuPp8ZgywY/OzXvd8x
/DcFOCrsEhh5tWnDZhFrN+AJyFpMXB1vnLE1z7PnZDu+UZIGVoBPlg6VWoT0K+vzZzuydoEfv8cq
8AXkdz9/MITsMVGYhcrKRVAqhsds1XT+/ZfdljuBQbenWx4/+jFbGeRnFhaG/gbHmIkU8l8oHfgJ
rDI5jsKSIDFxBia0y/gYdChCHJtSLa4AclSpjyuveVbmIweLeVPBhDfaIxDg0quYLnLGZOiv1KSK
/Rkvq+3vMwlfz+5vI/s1Yf/5qbUtpPnMa/sQPjIjSSJ2H94dI0QfD57BoORRFyGnyKJtzlgvT90o
Hm2IkdI/qM8onX6m+JRqyUZDzNV1xskT0U2p5RS/SVTTchTlTxcmoFtoPFGqeAK8HCPiOrn7XrW1
h4TwaJYnYo6OUgjEsgxOZ+uYtt6zH+2ThCxrY95hnqC2z5NDCcbC5mNkZ3GUy9QP8fWhjaQEMLnM
F8kQvQWhR3CwxMTaHR3POnWtdsStuZ7KBpMslJ4eQWFk081UOI3mVau7HH4I5Poey2Z31zjraam2
mF5wOy4gdqxVak6LpDMm7ApFkxX8T7fYZWl17a23CqvKPEu+7pNHh+Sy3EuT36hBCQdAUzkd21ME
bB+CHfmJPPDfAHWIQsrLDdfBpJNmRt1GqPKgxKXU75ozERrJbjmkGlrO/rYTK2dcIrTU7EXPYm1T
apxENq4xF0vAWGPYksgt7Ke0Dtf2/KnnxOOhA2NE6G2Jsjza3Bo0gKwamlVu7jtwk0hwiuHpz5+T
m0NbM2nsFNvT4NQbD1GyVbo7O8S0f3DLrznniZ/mNYhvnKv8ImrLH1Rserxw56VJXRnuQ4dxF9e/
/HMbV13Y57L7zDBmx+lZw+ZMzAPKobtCCvhWcpIz9PtMIBbFYmJNh95HymVFJz9i+RYRZoNdscYV
jraBleNnxOfmu8CEHPKiRx0lEwvqqnlPeP5Bd9/88LMPzYPXTRz0zT7gtybFXwTsxshRnrEYxW8S
UsgmOjIu5ngE2ZaYlsbJXhoB9Zd27wqgJ8z0Y8PY8VlzdV0IbqG5ZBxUesw6dgOiDgWR8LjhEcZa
FIp0OSHZ6uw4WJ9a7IGyz4KYM0d7ccS8S3I6CxpebtqDAM1lsJrqZYHA0t96xrADVrk0Wvrj/tiw
rWTlCzYUcUs83eYSxWDof9kcdqXQNrjycWhyAafxHxgPM+dQdWDoxcjC1Q9H6O7O0XQy6KyVqDeF
hii0434vCDCPu/UQExyb7ecanb5UxloMOuweFwsdf3HkWZcaR8GIQy2fU84b+nQUFb1enya8/mFX
X3qbB1GSUZbv6SQRnTMEp560rOPouyuNAd/c3/SVFcSUOKzocmujIXFS6bnMbEF+JtzmWEHonLNU
XocZMzXnfSfBwtf+yo3DxxDoW98lSDnrL+pFs1iQdxX1vRpkHay3hAjrpJ4vk+e9tC7bhRSCO6Me
k9hFyv0F6ANkL3juOohJt3xk6Mdt7NO4Gea243KqvH8mE4EMO84wGqthrtYeitSM50d0BtMKtnEv
/dQf0jRHuhavZ7Ulz/ojaa6M3hqYvKLa+dE1c0fCtOjMMPTQRjF9ffaQ57rMAOcYR383hoQY0IPp
0c0f448u/ZQR9psM9xgOedanXsiDxlDCxkU8TA60wXMShoiM8+5BPRI8xSgj6k6uo/Qtc11yRkF8
F3GAwztXAcgJYh2XeUSM+QHaY2rn27yqkpWBfE6vQuaouEi7cR0EpA8rjbe2KoJ+6drvtueu4Lwt
M/JrcivcJZZL1gxbz/Gv8smYFflhmJIORK5Gz4EvPYGaA+5S5ISU0OnpdnBOq2JR2wAVOBa056F8
NsQpFNskOokWL/1T9s3EOfDp+pZGt6HdMccFYwCBvxTNJt0aMVxL/oDTrFv97k60GrTl/YpaQqUG
xFSgQY0x4Ra27xb/bM6Hyp9GmMnFt5+6m1k92H3GGGPgzv1zv3jiWg63+cXQ+V/jMzHaA0fjQeys
LDkFdJAm9bFJ8oYiy3dUeXnjrJyK3B6ICMya9I0cjrERkAF81CtnZaWHpg7WSKsLHRkFJ3BwlT5Y
LldBDRHQMUJgzKaxtuzTQ45VTh8fAXo3zOyAhdD8Jq9dSv4Stlk0tvVa4Au2o1/Q8TZvVI+8PEBD
A81STB9V9Gt3Z7dc1RqBnbhVn4JfE4weP7QJZqw8I15iyqShkxhW8UUv9Hta+wdBZz9pJJ74/Rej
Tsze4Hk4k0TB+mLUDoZ5QFlMlxKTTQSX3bIRhfq4/0FVOVAln7XKvBmj+Ktos4aLxgDAruWNwjc1
9XVP8+hV9IwVKQF6j7bKbeetVoF1kp/Ssi56bK38xjomnECIoD6jpiOGxEIzsY9KQt5Inlb/kZZ7
mzVR8IzdguO2X6aQrNVcROKltYI9Z+xu9AgwSFvDX7RFvPZK8sesdJFZ1r43v0G2vmTh3C97DxlR
V8K1H7WzzeFhxPpfjxGNQzBV83jIweWN5TV/1JS/bHieNEmUJXRsB5lT5D4TGeXgJo6JStsjOq+D
5BgiHY+UvClMFi6RD5gbMP3k+Cm1I742EsJjfP24eZTOmi/bsqJ7aKdkxcFI03QLa02sX8bkawQF
EyMlEmlL/AbVmIUhHSFiCHfJJ5Sg+Y2y4TVEUyAs0CFZpFLvYkYQBLPioXUfuW0CSZXQm9xr7WFM
74ptnjFERbldzhobuu59AOkTsOxASPbrJ82h5HnKxnOYJ1uUMG+hDNZGX+wq6Mdknj4wjcO0dUri
v5t39Gg5X1/W8t4URH6DtOF/qXYhqXY7xOvk3JKCzoR10epEKaEDBIrfMVAB2+/fBQLQqX1NSR32
Ed/UYEFaBOuLWfOfUanfZqdFn3Q3mQMYAsGERCyIzoHpbDmzxTcfzVx8JIhnvGLDi6T1m8zc1Pa/
NMx+FG+YEJMZ5EgUNW9od5JSfhTd8FywPpCxxOsYPLfQb9EhI70KWXNBqUaByl022fwyZ3OTDg+3
LR/eXKyziLwH+o14KLb98Of6B6cTG4YWWw+Z9eitjVVivztybYd/Exof/A9s28iAJcm0iYt9IMtt
oixgmEM6t/icJKz4TD9PBCDVYbVtsWA0UAyaeWYNQb/d8FrZdDCY/UAgzB9WR2JINe5SmUGO7Egg
QTpj8fCHCJvKY2sHRyZYjh9DNA6mU9uK/5cnbkw8GvQeZ/oLiuAhGPOOQfDIuXg9cStCvmw8SGRS
6eClWQSTbsPiuvosp6uBiHmYDrRrK8uTSxnHy7EemTIgHJf2sFPC9XC2GDFSYBaIEX2KPowQhyQB
Jsp0oRAfzBmCMUBCF6BXjDEQDFZ1GJHapol7LJx4m+f6qmJtQIl7japifYmRt9nuCdUr5vNVRnRY
1QOk6+XGnaaXpNa2ecsPKGIowAvzT0PU1LTeLhBsaKT52qNGxyX4VynVHOmNug+eP8CfR0Z8kv3U
JWhWx0bEpjfPkZuAHsNMNJjYFK+QnszsH+G/7MDeOzs9AbWCd8YOP6H04PrzhcNKBbwT5F4vvaeM
QpBKLH0wDDV447QNlraLGjfq2WMOpBX2LzoCsS6njHY0taKsgIlM4KvWfhZfjCnYpDI32Mi61sIa
NAapXzb9QdsTyyUTHCRT/B1EwcMj1aWcQrwvKGSKCNGAfkXhwHnQms4Ob8bSnyJ2qzJAeIZhjnKl
1//YR1NhcFNL1B/wcG2eoIihANIcfKqpD3ZMJW6zNYPjpyIKmcrva6Z48qaCqzXdxTfowgdCtJKG
r159DbmkMNCDqQJoVbG3nWN7Lyz3faptJJPzNqZJnKFp2tMiDtBZVgIZgnLcec8Jakaiqre2ALCS
I+Mm7RPZEn0OyEH+5QPmva1PNQRgB/hEN+pr0M1IyeqjGwTPsWPSbaKqDy0GNxhOaIYpcBkUxIRI
dA1HBSp2I8oOTdZu/rf4YQ61uElGS1/LIrvbXEFGFpx1hqQYC6vMJTiFb9fSkwdKt//ZZcFgbrrg
VZdkgzFjZyDLaTwNfBVY3KlAYE3w7eFZHxiFFxooSETrZZUQUN1B1uHkRzG0E/ZDjtuBnlxMV0h0
R6+3n1GIrPIOm3NGtm59htz/FaY8d1a8k13Jwnm6ELm7cei1+wQjDsIwPtKJxUYI9imqbBgebx0D
FR+2A1R4N124WvoKhGXBBpbJhPr6Ys4iynu/5XnhgE/iQzpZ8H1ZQ7NcSvt07cT51uRLkRpRFJN+
SnmhjKY5+J12tbQ3n28PVnZmJi8ypHsx5kvs8/qgpCpSHnEivoOVQbEIofUIuvwjG7FZ6u17DtqP
7OTc1YBeYJGFuKqGxRizOOn28SA3doBbX5lZAcOWGl79Xn+qBhqO0CJAcfoZqi+TBDRwhqSKmGtb
Vaa7KWPxvEP/WyNZtKy1xp83q1UJbqUCijE4H+P8O9nWPguhsN18i7VGCKPFhdUth52GW7tzzS02
waw0kRsNV/zWy9r/bAL91cXwlEfJtjEh7v9Ufvua09z3OSsMW/vfU1+NuYrFYAVIlw4WQsFiHTZu
0d6ybCgJEjIR+AnPcDZcDr8F27FOuzusPdW14qJ+cTnzbZBQk0eEyFAeHQJ6RUa2t/qY+REWn2bP
gn0yX4ImOXces1dr4B+zpkubMIy3nr2q5t78qSLrOTH+ARjED0sln29YYjj7EYvjWEWHdOYspdk3
W7RFauqe0OKwKwjL5gNQ42ZCG+m6SCG9bM9OAuVPbnzjh4QdqmfokPFrZyOltBLjwi5E4bbih+uz
0SkJ1JXtP1JNNb4wYBKN3Gv1nRkP6DcFgRmAKNcvM2N5zfmoKvuJqve7UlNBs1+3E28ZzX5lwba0
/IpgwOIRMstre5yVbnqdRbdmLo5/3UQ75fOIWmkJL799M7thWwzOOVCuJcdoboh9a6SFvvbshhqy
oGD4mPWZuV8A93jmC0+1V81NX4KBMm+O9lXhPQ9a8KK+i5rRk8jQ7DycYt1SDDW280cUIg691NyV
9qvOklER0PknfvhiVwof1BFt2k9/0jY/JnjRZk0INgvYUuJzw1Bch94x05ydb1drTTIQw5VlMKiz
mzeL0jRquwt7wy4glK48A/ue2CeiFmb8+ivKMwiVMtynw4eJIMpmjmOzZFJ2WtdCDuU5WGA5t5NX
P4m3GUtGNf/S0eTbNLGuQLnHZ8glFxtbQLwM04Zup/4ZtHwxq5jBu0ak3P0/EK8Q426dkh0Mr/pJ
0IS+VR1htBZpBx+2QZA42QMWUeq2v3VoorQcCgnwLT93b6UX3+uhwVU4L+Y82nXIgTZaO2xVCzRG
0R8aNaY8YkmPfYpq8vqIJLLK8NnU80sqmKJRPfEpMKZwht1cMF0xoXdWbEQ0x99MEhlmzeKIHgcx
js4uuQvm/13FhWwXY8ATE5jTK2bElQMLQR3skoPeLad70+v7kck40ZDLsCTMMxn26tn9f1DI8jxg
MqUL4slaTPH+2u76lS++wVxFyKMB0M++f1JXpkMBxES41x12JB7xNz6q32vjIw5xhXPDebbWOp3A
zGQk0zL6CBhtZc3DNQ1UedhgO/qAqc2Us4Yy5qdKVUYltt+54mdojIzQcJBKhjUiASvn1nSGafLe
CZM5RXudJIZZiYgMaX/YjQRo0LqejOCrF96+S6e79I0v1Jy/HmG9gqmemgr5CQGWVfFv8pHNz0Rp
kaYG8Hnje+Q2Ndobo7F7rze4B2kSHZ91oOAMnZE5WqZ1a+dsVyX5NYT9P1B/ys64Ty5q1opL7mJS
rus0fgyf9d5dFChyXFRZRVAdFYak0DmFiZSjxlJ7O6U3r3muddrFgN+io2PrUUxKHQ0qsh+OKM44
iQsX7CGc4y5BroTAS8FiHB54kv8KCArnckwBLqKgEGun9s5m0Z9nWhO1EYe8v/Mkc7iKpf6s4ZBD
W2RqKCC0Z0ZFS80mhQPjgmk/UBHaqX7oDcHVrHLnfLXKIJJMInRliYbQgVgZ1936Bp5Gu7g5Y7Mr
pvLUkGk8WvwuH+1F6bzYpnsq8R81p0DjN7/4jv486elOb34DdrJZFX+ZQGtxo/fTG3pNKF5IxZrC
WyuCRKYn26QiXpddjf5eyfDB208MlZL4U10VJNm4ZL6TEjePMMrr12QmzCDqjjTtRahvY1ZXdbTO
j2ZdgALELS/kTsiKsOI3L0VKzvref5pp+2MG3HZSPPLkK2xemjI4F3ioUEEjJcucrQ5L24Av1Ezp
RYyYC5ylO2Ynb7ZvOdoFdwLGhAkH5fpiMMH1tSwqMv2KeGllog1j12aCMuhZUP3fEyFFraH2qB2U
qaEPBlxuo8SmWycbtap/mOQuvd47OEQJhjCUO52GjNWaEv6pFbqlD4hf6mVA8vsIXIxVQtjyZRjs
Svk7h0pfquFaNMY7hC5L0wIW2TN5AAFg2sHK025sCWqWJ4DwPMd/hPVbPtubmRvSAYJbtR09mrP1
CUxquuoVtfHaCbjAEB6zGVAD20F79QzE/C0aUQ2tLLaF6NIh2ve4p2NeaKnbO/VApS69cuttEhc9
21805MBaOnSsiP24/U0k7mH4giVtq9YLmpIJ3DPJDisBqaYyzTWJIZJdocfdoIr0ilz7jvtwaD5q
53/o4g6gNCSaU+Zd/fYysqEtsoD0+HoT4zaKgRJ3O+j5T1Einm3q2HwCQGlEnxF17Zx0Str7xKLH
npCLZEufDUnBAC6hBwucAR0aC5GtAAofvNaTsUIvwNpS2q8+6JSOiG1NPPELtfVe0OUMzNmVJsEa
u5e/rCLL0kgwBRH48IRE7M/n9mUqmGwDkW0Kj9JCorrQUn83FvpNDXkLKlvgsxyyKQtZebZZxv3/
DeiLOixOSgoQ80I0ZbxE/bxkG5xx/YDJJht+5+BPofeMNGYjSPJQFzBeVq+Km37pYkLwkJ2FoNNt
cdUpb77cQ8JSOkCEW0u/v0Bg5wfZ1q8KsKIUgQUHHsIszHgsb4FJMddQ8mXauYiIMef0P8Un7YhV
NPaWB1e2+usonrxCnJywPdVNcwwYBsxmsJflvDHla08bA0ZiXUzQbqdbm9LbWxOqEG0b9x+tiP8m
RAHDtpL5SgjELXnpLmYEqh0ewZDGttIjBlmzj5p55l0fj4yfhXvS0+nhefmniqZG4LtrQgA0rChM
49P2yLTKGMcOKRKJbRzt2QAsipj3N/X3kzE/AgYSepwxjMOcy/eqN6hXg3eoh0uX87V3A0ReXLLE
xbjRoneyvcL3qcU/NPLdHMNVQwwcUp4aDKjq+E8b6pN0233PUQfMUadRVzawpAoPeXp2Am0h/R8e
lCVgyPVAEcLYcQFYAsI+1SjbwzSMn5rpgj5EdS0BY9epgrSK+sdyT+P4NTjlRl0Znn5X6hHeBs5D
j4zWfhjWnnp2O4RQ7mo0Huqrj4JorVXs74xtOJEe2GZvIy2Zev2UlGggapG7LaAJTzVsr2hgpyll
ZFnFT9pYILgPEV6Y3WdB9WexJ2PTphTWGk2WpS0ngA0WPIPq5Iz1tm2CJWhM7gtMhOtJx+3HomZs
nHM1YtfgGHPN7s7FAUPJuoQie1hsR8q+u9ztRHsoAZkdYxEAII2iK0R54RktIB0qQS7etTJASsOl
dxtQCwavNlVIUpXcNvqyjYNfX7txe4kh37BAjDh1G/9HUwUjXWcTXHzOwTLWDj7B2Ss46tg+jDWs
hAWL7Fn9erxM8fUVXJEdgCy3+ZHt1ho5VDFsqws5Uaxz5qGOJo4lr7SM90WhI0MVa14mndl7JN1t
4/3jAnhSeh4blTwGIEpmH58OuqfY+rB6Zz2O7UGxP+qD+ql6hfYPg+6milGES/CDMmeMyiS2hder
IW55gtm18wIFwtqK7l8c+dse8KbdNv9anXlGpssTIfObRPfv0iH+hYUDKJoMJDWu6F6MP9hCn7GO
PtR/jxNO5NnAckP566D2ZWSNt9lCyNlU/XcLjSWsx/dcJ7+ALDXB9zIz8ebL5gt8CXOUE2xz3ifn
s5kzeDjyu0iTXZdlJ39kGIxXeR+hx1L4TFEZMwA8yLvoI7CwRLSRzOpltSui6uSBRQsp1C08YpKm
yEqdb1dd3SbWZiyIpDp2/bycDTz6GQhMTFOljuml6d5sLToZGJ4SrK41dLOaJxqh51FBAKkZI2ax
WwXvnz+IVSJ3TpW8sdiqQ61LolfBhHzoUU3BOHX6Pxr7uyOdn6SYFkQMbux8ehg+qeG/NqdBo2hD
o0ZApy/PpZ2eQ9VA1+OVpQ0BmeNbr6ETMr3nNGvOtW6TZM6GCmrPtQqYVczt0cHIa7T1c9TbB8Po
e/LLnQWI07hol5iV2NWScZFrd1JN4MIPLUVjsIxBVT71UY9Nz1S6WRJLsvI5FxWaFmJF8+EM2bKz
TjkqJ6KmFgZ+v7YrFi3ahKoDloabS/GEM59zZPhmgu6Qite69oWciNXcmKsRPXlp2Nd2NL+7fxLs
RsgkL+My7qTPPksTG7qQk+unh7KcF5GYSODBtwECrWrqXZIYj1Q+WmJPomqh5ATTaFh4PeB6JEa/
sWjjDARvE+aVeNLA+FQb2cujQBGCjPRnTNtFGUaPIB7AFmG2AR3AQf2lVV914yNmxFceyCtCaEC6
v4k4+8beYXM2uYxFbRTHTcPuHipOLqxlAWZgrrRvSdSL7SQrf6EJ8xQ12TKtumM3XKPkUXm/RViy
WW6XuU/PQ8p5bQsYtvmqQ6uNDsN2P3woTtiH3BNzJw3QZxE9j9WPaK6UDpplg0TW1uqCYWmzAUrD
ucDsWDqHgTNes748G2oks4tseh+GYtfq1U3TT4FO2mlZb4SPduVgwO+0cLVoc/TPCN3lwE4EKuJW
yWCNnqgbUFQxI5tCsNv0toENUYif/YicCA2XEsoC/lrj1pGshAPfVE3JWqffngCGxSZ5AV4mz2H4
P30VNdR8cOkNlQAnc15M2ZPAADSqQrsSAREOeb/7RCwtYRx6lEoOKEIkNKjkiyp6m1I8ESxsucns
wv5SwrKh8p6yOjhHycWNq42uDmXaZFxsRVluKbehf1lHH5ZY1zOkYS+iLjrAWDVPBx3fMqKmLDLr
04Ye/BRntFi+eNaY5nCOCm08VOFwhOkNie+KpBGjA6s5ytqus7ZGhYrLZxhAiaCjaIoZ3WWkvsUt
MBdqnxz3xTj3L8GnGp6juIw0n9LDRH5vLuz6Lc2hh4XIxbtrjGxChxo5E4Wlh7de2UDyPQPsCa8S
k3hicRb9fxydx1bjyhaGn0hrKYeps+WEbYzBEy3cGOWc9fT9FYN7TzcNWKFq1w5/KFjffgapw0Ca
MN44FOdZkr9PABTG0dwW8d4BIlODXbTkp/1Tjsm+Ro9SZepVhONCXP6IuJqdX+Iqof0HWBrzhBRA
tYGgKnZQWxBNPrKVsZXtrGxEI4RT+S9dYB7Wo85tXMJWkDSR7zsNCTLYRARmjyoy/CiXvCWg/fTB
OPDxJpONgIqkrbVt1qYAYsh4zVg5pUwqxwcYRKpolnszfE0hUn8VqvaiCWsSrKm7MXQL1q0Kqg0p
AdWTz9ScEfLA0LFd0XKsJXOTkCCJosYq0IUesJSA8V/7OJoY4BLASHR6Scd5vNmst9pXyESm64De
1qHWrd+p48MyX17l1CcWOX5th9sY9r7UAzkHlDEq+fcEMnZQpb3otUGQAyQNikt5SHV9apBG45rA
XghRD4bFcuCKHdplPzbt0jTMQD8VLhUAhHUKbHQGRpQ7bddgYchFskwAb2SOtANxjCoKXpXo/9P6
a5jWMo0VbQkBzLIHfB9pEPooS1Xtm4yMfshITvJJ3Lp5hPB6d775g0Cpaa44WBqYg4zHwdrBW8j6
bhUTIG2Ct6By6AyH66FcibBRsZCFH0AJvEscaLxbuVkkACUSshyFobtv+Z9on7kNdDMP8eYQ0ZHG
xDmgH/etQ2wtmHWygcPpxmI2JX0t5isjQn7AVpd2ngDXJDR1Dn6w+qKwN0ry8Cf576k6BdqFTGQU
xjcOc0UJJeRwvFq5wQLstyQ+YZGsgjBeTkBUVOOXsfBO1AqioSPKokZDe5n4WfjteewOiEttAG6t
TBsKGsBQrApNlgtAbENa9nrCxNsQ0A0xdLPbYt3RPDBNxFK8bNVNtK4ilp3tNiLHz9EyYiBlgcjJ
1XbTAB6bpmFeDC3qavJcaLN4eTfHW+1E9y3IpPc0IhuTVy0pcZuQIWWtsG+DRWLa1Too0+vUoKxg
IDAfFXsn3Q/KVSnZMTqJORD9Xk4+BAmI8o2e/wIw/HyofjIEegI1PTVoDg7OMUgNkBQfdgn9l7aP
h2wBQlt1SPwtbiWmf7JSbwLJXgzo2fHnZ0UvsfUwTyb1S4lEJV5WcbxTYhRMZAUcfbQrJii6pjvp
6GLioWDWGOOiYquu0HRyZHUpDF8VTomxJr3mHPlDsFMQ0P2ZFwa5Dp9GWm1G/+TUodKBa29cBjr7
qPJss4LeFwQVIdbWSKyEITavPbAmLUz+KcZvS6kXldJV4uBTI0gIw6EyDYjx2CMxdPCRJ2/Gu5hv
iR5qYlVL0ci3JkQKKCuGhDYOUxE05j/inHZmQmLFA5Hp1AywrlSdGQuTzzwzloWmzQbzSwmCtTjm
k1x+OiKdoY/rMLFM1UditjdxhqaAcME7Lot0fBst2oLlzI9tqkoh1wKhMTazzVgcp4gyXoxRxPS+
qIJdidN3XXVXHYKLGDU0Y7w2QXOGI5/DiMeCtkTG3UWIDAB47yBviYGBlstAgQ1UFRCbH5CTVbpT
Ojnfsr/S/Ddxm0UbbMs8PGA/aAbJTkxhElBLI32OjPAvshrDRGpS8M3dSqAuvX6tRNKhVusNgMqZ
YldAr/SD0KUT8sdeRWeXaimFQd4HZykxbpqf7O38tzeCYxECXUCqXFxsggMX8Vpca5VhdUOKXkTg
JWoE9ZyzZmi3BPUhK9A/LCbXVgHAX5T6IHiU6YXl799wLIErPnTWWcRd0Yrzq/RT6AWPsHRM0c5l
ZhCBXxGYCFB6OsP3alcTqgTAQrwJ0dRmX2BzC3gxWJDJqLW6trpmEXhU7c0AjEBXjw3AsMJHOAMo
gizO77MEtEdHHBMcXq64ojhLMnI4dIVHqdmRTs4hJ/i26cIRE2WeMaQEiA9pqK7WWix4xJJnetwe
PEZQNmdklZUfHRMVksKmuYk4NJD21hbGVvA6GB0HqFbgKrwseQ0JwymJy/c5H3p+aIQaTS20kLFW
M7Jnq8P6Q0kaNV0w44n/LAhpk3oMEkgMFlLANI1K2WM8gKSYv3Kc4rtSSyD45TFRH8KmNgwA9sv5
amAUE4BdgWFkQy4UDd2U1o2QBHB41YFXfJaGshagZBHzdLq4Mou3oiMXZDonH9049BcZirdZu+my
jkFk7bYTksMVHMj4jqTrXfCclAyRsgzppPglkmFxVhkk9CMvFZmaU1ZU/HIKF76j+CeOQAFTZzYi
F/KaKrwIOfn/tdK3ZknLINVQExGxRzmVnbRqoLqAJ9/ZqnG3sWbxmp1j2/M8lZ5tDAuLCAIo+JBz
lERVSEp675thNw0JQ1jaRzQjppTNyqTd4zLi7oc8JokQJwsWncHEnV6JGIDXkNW4/HL64064oomT
VcnG02kiXFoT+2ibd206PxKdwSi5wh5KPB5zyBp1erp5X2LiHpEg+QRDQ4U63Tqf9G62mQUSEDD/
BGaw1Um5AIAVdngQSY+lG4tTkw47P9KWQkHX6ACl2Fhs8rF+jS4ZZUFYfSGiwyy9cTXMjRBrFbMp
WR6xJ35a9brR7613jzXFhbTiSA5HeXKLs3Em69qxwdgc+xnwOBMWWcO+H2CxUEUCq0ALYFwb4JCG
oDk4QlM9+CkZs0SQynSiTgrn4sR4W8zS0ZmEW3LLYoaPiXqUuU51XA7Q6vOmIwpJq97098L0rx37
k+/RaaaX3wCCb9ulLMSlsFkpAiIHLdIqTFfaRNMh+p6KbAvCNowk+jT6Afb6AeT6TNCPsrqlmW//
Qr0dpmAhDMdGutqtNp6L3F7anr1lROhqUPEo7lpGEmWcunArlqWGTcUEJNAWyDOgmN4iGxOawNaR
ncWa/vZLHEfeM08GYtZfmFt7EHXM0fxgOIOeq4QPGv0uK6NDq65ECZaz1TGVoMcrhlIGFXpH5tMx
kJrYvSLjcRD1SsmESMkw5Y2XcQBnlJGNR22og3QHdD3Frsg3xU+iWHTIEUuhLASelb6XTKgn9p6S
SkzcP2JYdhhCtrSjRySuwR+0HOCBCQwk2MQUjYn6WQDn6et0rcCogBmwFNCHqLJ//J1u5EtEDeYF
Qg9oNsIbQDuNtoVA3gesojBIr6oQXdMYaSu8nGYIvkB/fCpldRE5eNupuyQIVia1nTgJGcJRh7M8
MQOr37NpV046UC06afx8Bvz0JKMdx64XkDABUhAvywKlYFx8sKEiN/MJ0FlarAL8GB1FB7mvrHQA
4uLBx6ZGCPkrYocQoNOouzxAk4S7DJmMpsk+sH5QrVt5RoOKG1BkW5r3pF5pinMURXbRuQAlakgY
TUTdM+hbYi66y9OmEC2ycNyICxMbM/GhrPsWnnhCj44Eclrrtk3+McF3iQxwMREaZZz6f372qJkD
gkkRgRY3RTPC6bIVNIB4YrAUYTzd6q900DaKPH0M5XBMy3Gj0GEU2Y7KgFCMlbX4u/kRAIKU0aQc
MYNHkmsxkffngLtyGr1tzlk3oMrWiYBCa7g3IY2XrmRiynNIyXfFsBgVsI3AKCpj5pLPtBWIigZz
3STQ3MAgJlGnjAC9Srik4r2InEwnxRIHP85Q4tNmaZ4h74ONha+uBbm5ZfA8jfk/jsSGS5YpoQfm
cDkLVVp4lnYQkZx+ddyi5g30QpE5jDoXEaUlE8FOCXfD6MNbfloDSUaqb6rwlFEjxdKFc1kImKQg
qZhbxA6sA3/fMfcwpuSkl7QmDEFj/A0Bi3jDx1+cLo0L47+VmpvYkt/ody6bBFZTuFEtxvMT9Hgg
+4KpRvClkYTcDbNh/bsdLPC4WNGKoWuyF33ysAYsg92E5Pdv8Yr6iyEtaJ+MRMcL7G8L2ghIPg/i
G4i0Aby8GFiJpvPIb09I3BxEOsebDsIYQ4YqblDknYdNhih3QxfQn4urEW301mhvDk1mVR33DnzR
yhZQfgioHE2YasKG0EiexaQilaSVMTIP57xJoTcyJEkYenPSl85DxrEMoast7e9FpOAD9xR8bcu4
DxqmQEJAR+PVi69VwNc4PWWLqYMAAXXQIHlDmvyZ4DTB5a0TwIsjehxhcxitV2LkLB9n7jEqS0XZ
hSoKijn0knwmpry8gGypsn4x8wE8zOQCkWarMpYGuUdA5S9o2aLYdMB9i7JUEFlHSVlVFS0TM3wb
RhwbJm/9N6Q2WZ6R9qWiLD0RkZLA+AxJ6PTqHBSYIcCDWUXGNQBYdO0RqwZQjzjqyUfXSMlhybBC
HQ5MMYDGrmYetP90GRS4apLVoBeGLlJT8vJZwILOpIHtQZ133gN7FhVcjlCYaEiB9SDifChQuWwG
SX1mXkoDVALu6H4Sry25Y/ayaSESdop+Fq1dh6bkH12732gYBoh+q0BWaORBIQKZZaKfkhyEQXpm
pcIN5QTciqxoyOloCiJ/3sWuSLyCyYJ0g8t2+5JzV6N9KCprHzylB9dX9CuBaKxwRF77jd+QIy0k
O/hDglZ196kxiBXzRrHaB5NJCvmI6LaRsBjpE+YdbgPBFr2puRbL2x4sdFuZq9wvj3KEG1YZHCNf
jDTQhYGBXwRk19p75X8GJBph5V07rOdKEFRT9mhoL4OS072rgqzDxKJvMBsZpn4n8IIi9Ftyg/3w
8w/L4l+RmFzA7QKs2s7+3gFBJhrtY1WBnq3gjCgMpTzuVcX1mbQh/Oms4hf0z6IdqK+DYm7vC+lT
lA5Dj7UUYi+B2rlNOiFx9Oy8EfBW/YstIzkZLsmci1pOlwv4nwjv9FJS9pio4T0mwDjqHTRihG2T
QNMfM+TBxcLr4DQbpAdF60lYPYiioRvtTW3Ey5S+K2TapYjk4PeeKVmORH0IaGxsR7epyT7S/qVM
e9sJNhY5o928p0CcR0xbQogYI+I8rKe6hyJYVecyouFMbGj1f2iEUD6GL3gaf9RXPFmZVM0M2QPa
9J3VR8hyAmtKNRdaR8MGkMo8XflOgNYlnnTJLZXgr2+xeOj5OW2MliIHMK0Ist5Ntv2juJEJnaN0
adCCFfu3BtIt0IVDgqTKmCGXWYO4RGhWan9JHiogongUZIgp6exSTULrYN5bQPY4LgRrKVPUtUO0
yatfpnzLtgEzQyMpZ7LG0AN1QbzD0Qih/fwtyuqGUOVRemUMoIDGrGx7l8vLVkW6WNf/Eg2RAwl4
tWjSBTgQVsAxBE5KFGmCzScanh7PXsPNSpHeqT+ZXYW7qLX/sj3x42KISHNhxCkZBWykEEipKGTH
+p/qoM4N2jaIRhpH6bIo4LU2zERpAQO3P8YMN7xgWgPy33j1cA5oTMd0WkWipgboQMtVEM5tuj6p
HryZkK9gszvqtA5sztEszz6Svn0TRajImdBQN6J2I5vRx5jZbyU6EJY23ep47QmmASzmydI+BQhP
n25UrOKss+1tmTx4oqu2g3BENqMn0dq6qz3lGUpFvv/VNs8IVKcAfQpK/d8CpWcApARV9VUaiYdx
Fo9JIS9GVocRVVavROYX84ZM5ruND3mDToloJueK7XrgHlRvuP9B3LMWgkzO3kLctmoPaYtFLSfa
ZNu4Isp4X0VM98xdTm4n3hGH85T1V2Tyn3lXfytZsQ1iWsPiyJWpujX+PE2YCqEBzwjcAEZqB/7c
QkRKHOqN/lUy2/ZVHXHxfI/34puVumUNKDACr6CBUhg5WqowP2bIPzFrlyVsAce/0gva14hHWCcz
SVtUl7bjiIjQyCFagaqdeCgd8CvRfRTHTmCF0IbKawRUVKMm6TjrU3xKpCaEjVSg2WDxi0k6xWBs
U1HZInPXh4DmhPE4bpDbWFV/xk57s4zsGgX5RrK8zy7v54MquoVfqJHv+2Q6Fw7EIjnVznYVU5fC
k8ANoEfdccZxEuSFi1LCKgF0hgGbO2rZbozs05gEy8q8OiHkAwFQxSYRV22GB6GxFpIhWcBtB96i
KF69MqFQB2OMRFLcmIA0ZwlM5U8gH3tRU1vVq8MCW6Er1Iz/xKbzTZ0Zvn30yvzc1OUxVLOl2Rb7
IaMmai+yKnr3HUs2RjY5dTEfIUX1obSLbggiLn8o5LD7QMx2Icxnw0I9iS6f0H/BgJzuSdZD5NfP
PmGdKJbSvlMZZ4whmls5OKwYGCN2e/A39gmgM1PP1pMdIXksgc/dakWxpm6deUh1OSqbMZcYSvZg
NDDaJfuVGkDQETAcJiotDIsYch71NeItUbEUaBxhZ+7UB5tIYtN2ypj7WJSjdWH/EzFYIFpL5mv0
f6GsKYhmodKSUWk6rZtlE0ZOwaqQEDHAPEBHgwZ5hKaZ1kr6mYBfFJ9WYNcnPcTT0OVyMeYwLdVm
m9DrYCK3zLDCkd5qMKuZEyBZVa0RnbpXhByRDZo8Wdt56LG6GW36n1Z5EbiXPsXzVqmOBfrKBSkk
vR0/Lta1o6wFQqCsaAgFOL5iMa/Gi4RWl/iS0IGovYmME6YIfYIyPhVCOYaWnTVQ49dBegYb02S8
CxkNiUrLL47zMeIdmXFAhCK3L8yl4hGaMWVfNzS/y9L8ySNjYyAlEuvSdw4pDLUWGNzErAruuWC9
G56bK95mpIsMI/hdwFEI+T9eVG51IKYDCsFNAKCdAIGzxRZ7jtWAWFUGElcdANJCVuk5UO17VBhL
v7BEE9Ve6mWNHKKRuZWdr7TuNDANbut+B1eNXuKqKJkCjUMaz/t0AAuDahPt6iHcaBAmqAnFqK1j
VtwTRdH8XoIrQmMS3I+Esj7QGdcitvkS1OS2543hG5j5uE5Le4FfCBmgZWa47bsG7DNDviF7ayUU
DaNJZCFbUTEjKiJmr2qZuEKsSNBDbFAtGgeMYYqzk0IxrCCHjIF7Tb0GEkzY4wkUoHeNJM4I1ID0
BM0axFGSo4A/lZmE1Kn+lsX/UqMAH9O5saSewhKwIaZ0F1Wj9Q6yKWI+YYMoC1BdYuxk874LUc7a
Nvtb+4EI7qbehE5Jhw9z67+ljvxTBT6OafCgsEt4txq7miVQ8D24UpfEY6pK+6GJfLdz0AwRM4oU
ZK4hQ2ZMGKkAj5hL/JVUCGmaMGTs2eL5Xtsa5Z+mvMzqr7uOZU29mvDITHpWIrpcbaax59kJ2JIt
JztxMx8tpKA7MCQdp76ZG1q4rQZn2XIaJRxp9fibUYoGg5MiJlqv1KKZt73Ce+jedZ88wDdvSPis
ox7/JponYGHICPUvjSNRQ5VEUKnIhVL6uFFMP9qw3LxC349NT7K7IGVYjfCVUrRKWPG2zShXqWjI
0AjOW07MLraoujLXnxyOExUl22LLWF3xjYdf158+XHrkNw6BYtGhpKfOfe0hjIzslklvr3kco3HJ
uovpYMY80HDZlcge6epJ1Juq4Ov1WzXDkFJCr4UZusCRiJm1yeYLRqRpgBRA6Ie0hbmlAh2uupV1
fh0FiGMsdKCGWO7kwuUyjJZB4a3QVMPWUydwZH3MZAPelsrIWk7fHYUhieHUlzgPbtF41oIYAHy1
TYF0UNwN9J9UmuUz5AjQddCAtcrC7afb1mF7ViTE4qGhiutEkuHXpyxxgmGhCCJARQ+G4XwdtW+w
qJDPA1HdZcyuaPca7W7Iu41oqk6dfynkEkR2AoC929AeWw9lAx9rXAftiQNgoTCXs5ji0TwLmJMV
uTSLWNUq6BlLh7IT9vSY8YJAhM3gE1ujP8Seuutr8zzCd8yMYpM2u4led4WWEjKp6ONboDeVnZer
m6HHID14YezB0rfaj3BggDjo0aLCV31W8hwg6tYRfXtnSxzDbSBlcE0WqUenGtZDOXX3inafqM+Y
FY2Bscniow/VuyvUA+OQZeCP66r0Hv7o7LLMP9tafe3gzAeYNUsFQIbe+6rCZj3Rp6qj5JkmUPkB
gIYdVfUwYbuSq2cx8B785FHGyr5kvmrQYPGH5hDZ2o+nMdpt4o8uofBDoQCkHIpd3bWe1LMoBmsF
9+HBDDamQm8nGjeQVEUslSJ9sdHl9FfhqBWHQs9zAmt1rgo8dLueswk8BMZ8tvwUdXyQE3mT6t2O
ynPsG5uWir4z6SkCjPIoAk1gI/EqRKOABmBldeAiABJHliPkwJTJPoM2MgKa6YQIq5D5GP6LfaAF
MqJPQbyCmJ6bytxoSqw6R9h4E/SPDGXdSpfXKXzxEvWVAeOKydsaRsACCrYFZ7NnwcvnCYLBLOxi
M5TTNeXa2poRPGygCbkYM3f+CmOyiDdUW/bM00clfEzZdO2KVXMLQUtUmrr3W/nQaHQq4SZLinlk
/qfMcspSixhoDe+Wfh2i+KzaZ5wWrgZ7XO3ehiD/yMJXRIdZMtB67X+7cQ18eWe19d7ywTysGxvn
zFU7fFj0BEoXaXXFgaB19GzXRGYO+HTpOu9TuWBKzm/0s3MMMASEFvWjvoaXTXQ1zJU+7lV/z/Om
QwvrXy+o7QEBbdvcLeOvhLHJ7Jh3s+wbSEmwi5nyz/1Ff24e6LcwbAbC/KMIiyHcV05Gscf5Fq7q
rG8RFFwCGuq+sZwY8VDl0MDbHU4ovhvVklSq/NDeHX2RQuI/0P9swRIbR63j1uDMX4hf6MExLMaV
1jEWtgdHZ+5/5vEcn/GeES2oNTqJb+oTaTXKYIqkkt0LUKVYcG84LKYeDYJ5gzENmCF1Z5enmlHd
L6Yh8JRQYcR9CtmR6YFcpmYcSVfdLH6LlYvmn+KIHhBTy7WDmjo9XKA/MA6Z+JtreuxVuxC6u/3f
44e95iHbTKercAWMgVMnI1WYEtzXEJqK18N4xm8VAq+QimS5otqqSL8Je0Axcc/Fr3Ha68aJOV8U
unrVLMP+FxI0+BUN3Ccdf+6mNxEf2WaAs8mRkJW8j8ROYCUbga8GIguvjz75U9QUjL8InzxgMbWG
msZ1zcITrubIn8nvwaNgRtDPYa0pOOH+M3C5NxF/ANqDNcMsu5noLwLO2qU/+RcFB4WRSiuYU4/0
tlgor/aOCAE/0gY0HefVo28wIZ+JCeLae/rODESAns1YDYAAKMbwhffCFZ/pFDjqMmjnRxBcRA+e
cyr8x4FSMHCkoPuo8B5Yk8xtM7e/Kz/AJzkku3aBYAerKIM39cheWAOQqrd0FhF5wKaxcEM00C60
J8JwNWqbgIEGgQi0y0ySRJ6CkdBZCFyhM7DTaMSfwD92lxR0ezzHK5ssLl+2xQLXRXzphPyMP6uf
w8u751/cHpKU9JB54giRcUc2c8ulw0QE4WOsFLyFdwQ10uAdg6QF5Rs7DkxWPGdqjzyhf8XM7lzc
SIpWyP2eswOSPavwVB28pb5rN4tjsMnmyU2/87P1ScZ+fqtv6k12JqfY5kxPrljkPuQ7XX5fm8GX
ib9qnvovFiLbwq332jK54RJ0G448wxLwxe0PrDFTn9JbdPPm07I4J+d802+cfj4+Ld7MRkUX/emB
z+WCF7y4MJ4jFccFaGyTN8C1fI3vYd9QceOwAFvUx54e6218KRXxCEA43ZFeH17UOt1B3C3vkPcL
MoUqBzEjWjDo6WyQVj7Zl/QKQfRguNkxenlPGKBzZ4HUuX7nWXsXXkv1Yj+gnNddUBTqXtwgEQoK
Hx3mdwQxWORYEdxrN71mF/vJpXn36S05W7/BGc3tLSu3fCJAoj/VO2+c51+8KoyqZuiIKm/RmZWa
vcYdT8e7dwesQS/ek53ByhCX/6qv/Ul+sshN7pmrvran5gaicNOt85O5gwu/85b5Kj5lLny6JUXv
slyJ//F8tgwVqPVfxUFa8Nb4Bn0Xr5wtguTbYfWjLNsd/MwVbdAt1pdLBrPusK5YArBMyIGdN7Yy
gNC7kE85yXt1pu/lDarmrrMIlhSaLvJgJzCbSxoPS9zEXNq9G0L+CoHDt2EdXdqdvCjc7CGvSFbZ
suUGZ55ltQ6OGWoz0XJcjxvElfivtDPemhe9z0u6oAW7KLe0/VbdujvkLEiwBm/tNjny/Wv2yyM7
qHf9X7krV9R2W7A+i+CsLce7d/Hm5rJYDwd9D7VjUx30TbbWN8GlWvun8NQc9B2bF3t0CsAbqilU
VqDs3jhTNvYpcWkxnPtdtvRPpJCX8pTNf4xFdeBWWDXEkJP1Vp/4qDcLev6hOxDP3oob3PFzf9fv
nB9oZsATuhVnJ5pla3nT3OTndCge8AF3+i458yOz8a7e42vx8K+MfdhJ7RsrzfkwdwQ4mKkQTZ7d
d30t1t48WnMEbrRlzT12/LrkVqx53hscCefBBbPWEwNRl+f56O/1blyXG2yY1wgorNp9cSxcn5/y
TnRyXf0MX+QrOeQ7Z6/uspt9lN7Sq8RSYLeI5Vm8gvNQzooDJ0MHQH7Gbo+2yld7Ynf19/LE/Scv
805jXixVFuML9QP+lts0i+cN0RvQ2ktZUsESUJhFueYOr7qNfwK/zG2qO/U+3s072oQ7lK9Pwzo5
jFvsqXfBMiAy47khs+RK2CPsWv1ubCveMmC8Jeti1z7xX7/JO7gsp+rFQ/7bn2IA88LRc9XwKtCX
5MNZMHA9b1ybcrB33ZFx99xeSevJdVg61SHYK9dsP57tJ8fpEpe4i0Q0x+3MLTmeDHoGj/4K4Uee
d4fkLG/wCmKxi9dRrPN7eIdDdoQMBFWE44//J7aIMdKHPDO+CLYcmR8kHPKdlg6RGgRIhBov3VB6
ut9+Nw9u1WN6aV/5FV3DD4IBgc+74zJrzPJ35dXcQLepF3Cpu0aYcc1QNCLpJ6bMi0fklicsj78M
Ds2deXG+CFMxejLihQBKxVQKp8OyoZvAHAeMB7EOId2Z9oWI2kd5x0/nll8IKqQiRMkGEjS5+6x9
w9/JuKXXYW1fuoO9IWAVt5a5XXRIr8qJ1ESP5qw/rPMeym/36M6MX9MntON0zktxWb3qvTs3r5gz
C1AjknjF4kUWxJmM3vtj3BofhNEenBX2dmy6YKbos+hBO4jYHbkDuQru4tTLu/LavVgFtPv5azKx
VSJEUYXoWg3Ueo1NF3G9+EwvHGf+nfyRgF+u2pP2xQpGTA5wv/FdfLMqh4HzzPmAnwz+E7Hsi/nO
AlZe2XkE2SaOS+1rWE8v2PW41UcAdVCoOarg94+MGpGik/kqm/4k8fo+IS99xED3ovmZ3jnXwJNn
R3wxrx5eqUw0CVzvbv6zPtj3+UnjVCLojnfZWfCp6OYZ+owkg0dIFCdb5ORigQIO4/BgZeCa1F+R
k2Y5abfiMl6Tb3RTODIA7XHI8ihIr+/ptfwZ38OF8mV9xZ+pWOXDt/+PIu2sHPJTdOixtx1maFTx
W6sXXpbsBLIACrrmYMMK4J5Pzg//yGEJIpZZEDkIaiXIz555ZPUV6hJn61yKFjx0Pp/fppJWPwhs
za38YZnhSMfjaq/KgddJ+S/t6ycB8Mba856sNby3+ebqwSfYeIydmxtrl/eUX/kXy0W5vF0krn0k
kXWhuGIAYLnyHh/HZTWjuv9yjhaHCXA4tztQfFOhnD4SDoh0Ne4IcLtmbc/hVixwSV4aW3KWbXBz
3niW8hOOGALjW1ZG8Fbss2XExi5PKtL5/GNKlK1e4T+WCQ85ejQv/Um0I88zNxFBJb+SZox/D5pv
IRXF7tC1N/22PvmfCfEdntpZnN48ghSCd38PzrTsNvF13IrmrYhDHMa78VocsOkm/3zUpFFEtkPx
4sPR+6ahSutZrAxOd14r74FUIm5m2Vm9R7sG3u7cvpDWFI/uUr2GeFk8+Pb+SsaiE1E25CxigZDC
vMhM84b3393sZ/FiiRUPkppwla8KIoe6Cx5E20Nz5DR/0Q+yeXp8k/HyyUW+CDrdQSNRnev7UiLt
Es2WK2G8vvLOuH0ePPhQPpYQRX4qzbWb8i29QYfb3pONTUSv+L1Et8QNzsm7sdC22Y9/Ha/ZHPVB
0oHkDMn3TuOWtCGAtrO33tCV+BoewcP/xw7R0RqDw5mR+5GR1Ve2PMvD/ExP9lN+NrfsxXM2vrhh
Thb0fXgf3cV81lfz3j+7s1hhLlnNSyd5aK+BW72STfYi2SEcsD+nFysRlP1dvk8f3ZFfQEHQvhEc
igdJF4jFS3GB5EbGzd9wDJ9RgXV8GJqAbGu+n3smPe7sZeLscXTB29Y+KW64ds7VZUKzlNyS4NDx
sT0PkDwRZV9uJ/tuDv4JSyRe6i07Sl/yPqJMOkwvrIxe+sG6lognz6Jzd2mOhIkXUmFo9c0lCHPQ
MRl5f3AlLJb2ibwU2fAAzx7ontio1CFknPWJTS7eD98GzPyKRh8FDgEbnukMMR1rjYZJ9Qvr7Kjf
5Qc8rhto42SOXs1Bfg9P+t3cwKKnk9m+a2/ofO2bIyfC9FHuk2MjVrhyk977bf8TMY4JZ+WdGoxr
ZIfxbMUepr7jVT2LgQJt7uHB5IinZ7w4TFCwHR7GT4WoUwmHeKb9IktqvHeYdTAXe1HXAKFMXtRs
8jt/anDLZaBJbUqxtWThy+9sEgpZuREVuPElb3gVMdvIJPYNh2iXX/0rxJUHYqf3cT/eC7CyROxD
dtYewQaS+a0nrdNX/Z4W4Yn2H/UMc66F9AWkb4ks2TK8Ol/5DqXn1bDWV/6p2fekH9k6mcN+3nAW
rGgindN9ukJ09NWTpU1v7bW6sV+LM0zD7ty5hOZnNQ8X5srnN+QnCohXejK+QJ+s26eoQmklcNZ2
N/J1EkUeavUpIfRKFYHO9HP6Li7NOTyNT/ShbxzcxAVSBl5Lc6OSq+8onZFU/KN6G27mk6fPticS
aK/2h/OaV89+IIaMzM8QsoANQ4reAnpHEfDMCAkfmK1B8WyAvRAVj1iiHDCUzoyh2fsPTh9sMdDk
Q2pRcHqx7WTOyQMAFN/N4n+cgrR//gaOItxAgKDFw2+x7+WVpfdQXgYP2r6z5AdRjXkoXIBhE8cV
S0F0H8oZNzR8sFJIJshihpe+L87cXPw5HDgoN6y54Tjepxe/nNv3P6sHtUb3IPpw7wgcUXL5n2An
gOe+I+h/45PQ1+G+f8j9evHEsXl48FXuOv4nvxNy8VXAKiTg0wDNngmvVLtIjsCDw+1e+I8yOqc7
x7yfDgze3hSNaBJiFEtpXkGNmjG65Cu2ze8nmlocmwgskUrANWXKpszsT74QYSEIE3/hoWBazT2a
LChZAAXhIZ1wv5nspQM0otgAfdFQHau3iBumENkL+i5L3sP04JqYu0IeZvoWH70d7+udkw2TxBnB
QXwEeaM5w5eUdlL4yd+KCUIHpV+DHsKMFFycRuvxffhuPuyN/oyv/ChnSXlN3/udvkmoCPorx9AJ
UONB+zCfIW/jhEQe+8m7w6vUviK+T7thQXrnofJi7Ht4mh5scx4kcQbtGlhA9Q8/IF5D/G8ifEQ7
fDG2ygsPzr1xnr6Jb8/qkp+yl72DdUMGmFAE15uW313ukg0ZyY7mik9zJ/6USeXVGcHfOuD9sWtP
Nev9CLSFHIEE5kVR9iWJhEp7SRzHOYkdcfBerrojuFoSVGI6xYPLCiMSQUUzmSIQEzn6L+GH9VO8
kof3VA7IwnRHsBWkqKzMJ10kESvv9iUhTSHy3rpj9wL75crv1aO8si1sgLjI2i3ia/VNmfscjtWD
r+04WDml6FG90T3j05Ubm65+6vf+nePnFpzNi/Vt7hKxNqnpNoQxdNNnA5kS58h4bR7yPv2CuZa8
ABJSVZFjs385dKnbp1f3qDtxjcIk8sdBMexGUcUnstOHBADMrP8hVrzIWwATi9CrHGIesvUltjSp
Qrkct+qnfZqWw5r889i+95voVh2hBNzsVUBnIF+AUXtz3rFqP5MJHIKX82bvqgMpN1U+l8qnyf9J
OrMmRZUgCv8iIhTZfGUXFBdEW18M7VYRRRFl/fX3q7kREzM93bZCUZXLyZMnp2nYrBmTskAr0x3u
RgsOhDvws+AaC+P2dfU5we7lmZBTca6S4jyKU59+iAiPBO05NfVpjaI5wdQ/iOb+y4ZnSiV2QXhO
WgB+xxvhxabtnsXkEBxOJAagoJgeSjn4XXVz20EKOPbkg69dM68jBFWSL/m1tv2QwRYrPqqNxI/f
c7EF6c/3iSHiL4iVtOYdHW1GWEaS8SXou00e3DAzY/c0iyT1DBuSXx5rxo9KdOsARKOhdSy2PeFb
jm7dT7/nAn7B02LSU5Ytt78zcVAiJmv4b3BFOtVEWERC/I6Hf92WTTzA14iMfnCqk9ecWGRprFiK
mg0N2gFGFZPjz1kwImth1NhmHCy+4LnygPkahIuETkAH5Fwh0UvMYwHeTqpJEzZzvsQ/cuCM0zvu
EzYUb8b+EWtYe/Kp3POhWF9+RozGqzHXxpYNyqH+KQkX9sWez+Ihi1NJ/vCOialwJO2ZxWTP4Tee
whQBY+yrE2b4ubxVfIvdhVslwOQxndh1mOP/7x0BV3wb543VuDa0YIqzh/HAyQ1nXJ+0ExucSSRx
veKj4JyRbf1zBDQ3w3Y80JR3pgCBl4GfqNZzNjFGtMf8YPI4u3iLf/sJnps8bdZvHD/+4ZfAdDgT
przxadZC3GqB9vnmzlzUgD02Um3u5Fo6JHx5YeeSMAoMrdviePLfLylgl5qijYI9x0WyQNdfbGdI
PQa7iX08Hk6fv0PItSI7v+9O/DqukKSaKaWfGC/DW+L79M31l/Ws9+LYVIizU1+xdBTa7uhNufho
nnDHy3bcTBsR9OJVkL/BpdSRuEC6/yIutwLkUsRDAAXgmRg8b3G4kZHac1qG1J0JNdk+SAkATv+V
SzyGsu0m7Oc9/JolGCiuGafFF23h8th40z4ZEmw8A4pIbAQSBzbgBSSCjQGzbny+0rWF6yXxB8kH
l9qryfA8SjDiSPxgP8VEKL57FyfycLAFhtGahoEsCXFuux+c+A4XNShs0rry7gFot+2E/TCq4LXQ
p4fNJibHMTP3ky2/IqPEnYJxfxCfFvEih5yUX0XJ7USsayAADjn0Y4/4cKJYyArcR+lQNTT+FYao
TTGHScy0y9x7uuAZHxCcoeAxdorW57/diG5tF4WMRrJpduDBcilcPceW7cj2189ER0iQENgQ+8MU
g47Bgt5s1Iyb3KVFsKmtD3jF7wvHTQyCw/73YK+8IQRB1LKvULosmazqa40Kl2iBkFfj0bE7sXlI
FGY8B3GSEPQi9IC0zE7Daarn2z+PyUuovyiUFl4UyyFbOKQR7F/iEYVLYTGZu8XKcai4bCwCVhTn
LyBX4rDextBHXD7oCE8ZNh5e/J/fowMb+j159LBFjYsHiAi4WG7MLs+MtyZnAoMRW4hsUTFjlgFG
q77R2Zk98DYjUGwV6BPqiPXEJ6NlY3MX5jFIpt7RibxpFFneNJ7GgePtfGsZeI7vWIET+U4QWLHI
1Q9kLUlvJY2ZBFPnEqRmsIu83cBMjokVZGaSHAP+Kc3AOVqB7zhRFB0jK4jipWMlgRObQRzxW/40
sKapuQ2CxnSO8dYqzeM0NiMqD2Z88aJgeYyjaGlNL/4yiII4uBCBxr7lxP7FcqzYSc2lHxhmbFm8
lPsxLUdczNFPuLBL5Fv+8rh0Ah9c377aTCEzwR6tyKnMBDlB0+E9dnGCfpy5+2MbmPzykqvmb9VK
lp3pB8HS4TMt62hNYKSY/iVuTL5xt+OnGfCHbcC3ZfMIwctesgHNOAw68d9lFPuBfwkqW/xKHDlx
yMXzSUFwc8VVRhc/uNpxcgmC2EmWUZTE8SXOzDjB25iRdYmT4CgW1wueVvCXBElpJRB+zYSFJku1
Y17AInJ5ThQwgjkacOsXJmSYDyvuxGu4xdS88FM/cCwWyQ74y5oGSysxj/6GNU1Y+sC/u1xzZPni
CoPoYBbW319u/l0yHhR+DXwJP7xkoyrkYkC/AuRp4nw+PA8wNB4GtlxiH/+vh5CgMv+0Zb+1dH6x
M23srgboTbgjQ335GSKTJbRutLTFNjOFyVFGc+aDqJ8fQ6YijlTfENlFaEwyyqVoUA44ajplwvTz
U7xUqG14qQ+E9nKDMpEPi8fsX3tmIx3ow1FfNvL+h8emZRX5kOGXpGDGJKHyKqNShF4LkLc0tvP+
43/yl/Mc92EvXDzmoXo37m348gaw3VaHDv33K+0u0HAQvXBF59y7QKqv/Ovoix/QfwA/u/pUM9Gj
P1ZoxO0rt1Jvs7T5+LBOs2ItFQ0c7Nwh83ge6OZhhKB2GFv6M+467uHWBGM6OkZ1SQNXakmdygjI
mgYE7zZiPuXXK8aFVY+WqFtHRdh7GQf57ldTTrEZdwzlhjiOqAfOhba9D0JfNRJkXJXLs8BMqRhY
A5ks2fnix+UrNOr2G+cpJUMteA+ZTP10umo9hlDYHhbn3/Nu5+EhrWh3jJJdFESJFW0j2dwlhoWo
Oz8h5SGCZQwpHaCMcbR6PWS2LzXzg0xXgKvngN0OMSCdCh9TP5I0I5lPLU5ANjdyYHbW04ba92H8
5OKx6mDmm+0R7T7CvyPkbaZl86Pmp6SzqGe2qvIzEFiFfvnQ6c2Abdl8rMAZqDaWdInSgqQ53DZx
nPoWuVJhaXTsm9A/uDmNxzVEHdDCk4xbm6CFjK0R9VU6ERE4UGjivEGZdCC3KLnIFbPOwpsNPrA3
4ZpYEpAXedeaEn1EAoaI6XG8yae1QxgaNPP3lJlQwXeTu9QnqFbcFoo7YDBct/2QJgNHokhwQCJF
ZHMGqmfcHXMXfPVCp97D/F5uO4jRtKndPGZ9eyDc3a/O6HRIv4g45KjSUUGw32MTkSTmiZjKbhhJ
DESKRhycP3ldXqQlbVYVwj20wkEZAbHhfNLzTbxF3I0Y4UEU2PENDxGMcQeEAY8lue+hNr+bNtA7
EmU6ClevxXDzXnDJSg0nl4Zaxi28oKeiqKVY/B4EPtosUvrmeEc0k6F3ggtvVA8W6uoavGd5whCh
I+x/D7h8SvjqXBf6qiKRXKTzdjsKvsROm97THXlRJXjsCZo0i3Q1+GUqHZrw2A0i8z55+PSIWhMG
lAR3yJ3mCOEhDKz/PZITfWx1JtO9MLvN+W3JVJfUPacDQOF000yeEYPNgm80WH9Xhx82z5NeTRZm
/10ON6Sc+LzWudmDMGgTakjJZ9GSAbxdsmYXvoLbO53NVAenTLrJZ3Fbj4Ln6rZWbAIwt5uUzssu
ZiMH9UoaUrNIcZG+8+BdeJR/gZigEroIe06O8HAtzU7ySfKZjIOR00xIFUNppUzo9P0pVoZf7qWA
UuZvsQISOSJVqexuE80+uLcknadzCMXWjdqLNOmmynpMEYqSEDPPf9pNsVKmd+Zd/9ymzc918Uap
0URM7oACKpXH1mOm3LRYvReg2Wu64ebPYzeFUrMYkRDm6wNN1/QwiVgU/l+EYCF3Shpz4w0ErfGv
OYEQUT8qN2QAzLv4Bvmd4iih5Z5RvjPG784lB2lw9IS+fh3ojmQdv+bNeye3ie6J1Ct1aXxZ3X6v
CxrxHETcA9mvIyXsJppLIMSbyGDqkG6960QKnvzkEIEPvNZp0s4KjxKw9Z4qpLTXXerz8cl1b0wF
bmAsUA/jMShh5oG9zaQIaeMd7IVAdSoX/q/9iLXFJ9Gtt4smZjjyGAQRZJHA2mBgxCmQeEWxk1Hn
M44qtbxvQu7ynd2mxUbyXlPNHUzHs/tOWWjzz/Q6raAf4OSXz+04+ga0q8w025g27iiQ9q+pqA2k
zjhAIHAGyOyV28JHpgoEPotetrS8eojIUA+XbdAOu98Mft5UXQc/45mBpYrgMtllJC25ykkfwaaz
ebkzcNG6JhKDrOBIM1pjKGKcc48Ft6qpxO2/JjeXGUVsGGymp/kcX/Yo1WoiRfbk8c2kUvCYWhge
qbXfisUUXgxqqzFUCK6RR+Md4uUWXH+D9kxOM63eFPVlYaaIMLEO9EZIqTCnvAa0mTSf6V30U0Cb
6y0UWdKBIBsJpO3YrPMdxp1JgtgILGh2dWsxXM7ue3Pwm+/Q17//YmLB+QHx3AyZEFO/8AHEvfYz
lH/GObG7yURKfh/z2z7t/K89MgSECjj4yS/iY7d1CmgMuP4y3yhlXcZUfzITo1cb9oc2p9IpEcfB
tH9spFpeDE3BXDM6CpTpXMPjyl0sF7VQMDTeAjPZTYhcrj94InVjbJ9JBsiAzeMcqecHTgHa4OIo
TChNagTeoDECBeSbvBvzpvqjskXGQ6C0Ke1n1l1iVioK/qK2RjfAWweERHbKNNBRM/M1OSAYen4T
DyRdPS5qoAfX9XDFvNuYXGyEyurP4RclH3UzBCH9rJVfqvbMvaXxicY2UZxTz9oJvAG///BhsrSO
KLB/T+PkGfZRT5l9GJSrcsZUqT/unV/D3dQbze6m5eqBB+7MO572j2UYrIFN/5V1sPOD6XBTX+Sp
8WPEEF/Cas2LyWB8xZV/hhsaJUG992w1MVgMcO81R60+Ij+9wUwJWiaIWMWmiPDNKhI2P/mi3aib
Zg7Tv4zKzZA880cUDVcUGhg2sb/v8vXo8j0eoJv0pGOcplj7/SzuP29qnaPLXYATzem9EJTNDa9j
8M+FjrloOLP4xNf8PbI7lLdYDwtPiRkwYDe8T4I79Nn2s5SIVQA/qsdctZnigrFN7t4wfCWt9fD1
oLG79TNKw++KYx8AoYinRkL9WJbL6+9o8Th/PToG/sAsoQw007H34rzB4Z2DgXi1l5Eyv+yOSlpI
ovZeKCzfa1GFlCA2tfeeZH66fy3SPbAPchnrF9CbNBmcIHdOGeLmjJd0oC0fEZCTS2dL3Ey/sBEQ
2TQV++owAcrWV/Kkp7IwtsZLUAq7ozKqTb7UQnE7lm5TQFhLE7SHMKL3CdoV9mB7n0jLRMZgtNbB
H7gwgVwtSpefOQgk24eS29AB7Ft1EwCch8/ekKc1Xh/t+/nbhUoBEYYnjKHPLoBO/nhSkgVWuBa0
9l266Rf15pmMlwe/jJ4OYrLuwWdiE98fRjSSLgl7/H71+oOf6Uve0wGEdN5TPm2eJVk0ZqzHHEiM
/RDVvjZ/LSinzvM1V9CDvxnue/eeMFIioHTF2JIf+bebcgwB0RMoBnANIAkBf5ykCys+TNL9Mxgv
c1beAGi9/15VIBmgDRSuLzLCD7SubvBkr53GAxvI4G51RARKerLmHywb2TW7/yNbwAegx4TEPTxE
tMMKG5eHMsqACgqoOzrdnQnT78bsqLEpMYHjLztKKsHffaL86LND3F6Q2nivWwcdXgI4Wl6r+e33
S+GWRwGqxsR06O894mn2d6VvCDcBBsDq1OMw4UQApVcABQnLGw2mnJIrdRyAQYZGAQz+C9vhhIAK
UXnr0avDq+A6ibyZBPsxR/hmF9P6TzzN7M8DimIkUVQK6LVpaHWa1ajX/ivB9AllTEBXoJM/KhDU
M9jAosiwzaCgvHubSwYpIkEjwsPigjy8347OENzGxyaWgnUKQIdhAC+avdfyCXMPoDWieRvcDta3
ZClbIjcgM1ARUL+h+W1Q+HZqmGh3m8YtmU5eWHm/1DHZz1D0ILNSE4PcyW8TOvzgSYhWCV9AZ+DT
YGB4/bcUIEmxF1DcL0tDegh+yOqIgxsdtlBu+O5BQHWvWN+AyNV76kUC3IwolkKe2QI4wb7l2f4P
FgGSCMItczOE/INDORKQBwiahLCVXaJmMhJYCvC1gJogY4Gv8VyI5Zk2hTi34eSNS3qQwv/TnTuL
RAmHUdc3q24cGKWSZpKNlAkwGlgMqCAf3DcOWBhFWiELRKMcxhWi61AUpRinJbYfTw0OBZVZ1oKV
DskSwH+UUzOXfWAx7gTPcwAiNBD7pmkGNWnmAQqEB0UpAEgYwGwLroAwn3W8gwuCH+/ZaQIFhCxA
cVATKQHkVP4LQk8qBEwJI6Pcqxc+iw0gOEAwWCmFi/ogcEE+Z0zhgrqnqLMQQFPlgroisExxOte8
HmrJBd/31QR7aFA4GrssZ1yZKJ6h+copw6Q8H9RTIFe6z+jzp5/ZNuBcZeP0R9Csf6xacDXe5QYy
hitFWTloYokeB0X8Hz+sC1oD9TBOL5u0AGn8+25eMbdIGYedOkdPOVFWwBG0ctBLLsr83Dr7GEIl
SDbPAgiPB8HnQdgZbfDY919+wEWD5LEg+IBx5vBrhBaU41MzWzFqF5okndeA8sxF2nPZLBN7k6fW
7w2qNgSNVGVmLKOyrfeQhvg92v9Z8BmPW9Tm0pDjLS0ov2Oq7vMBNV6ZwkwbvdCHBIbnPUWJlBez
6wVZFgaDKgh1xD1f6jd8m6Tt9gsTHnyQpwroSm3olFH85FrZq9wcHQMca26OYGxI5deq9xyiSrbE
tao2Q195mwcO4cWMULtmLCr76C1gxP7MKVJ34w3JHZV3gH7SPRBtdpaOGdiSfYMdwPDhx7TbAdoX
x/zlMyX3DpdSaG5ZcCiukiBlHeCpP5HItLCaH1pXKwvBFYwjz5/sOCbU0k7EUEAPX/BLURPjU7jn
agHGL1I+HpCwIdQaoJYBSgO7c8/sQ4AjTi6wKVaLv6lIg3ZijAp0jakIH07vHXsfXwO4y44RnA00
tezae54phOibYsOAXMHdEuQcqHE0ufE3pudMesdAPPzBHrolbQn6OUcLDPNIvRhStRFefwR/kViJ
ksT9l01SLw8nPodKouGKwB4ytydsjLJtI/1o8K/GZmS3cmdMEGApbSJyUbLhWKHss6HL7gzUfqMv
CIkEAnxeRx+S4J+LpcGuMbqYopQi3kGU+9mkHOw9O5ZFa2L+hbBe7BUBxCc9wR6gzmdOSRLXKBxF
8l6MQCYwF2C/1bwMsKPsW/3MunEO8EBtwjsCwvCghQ3aq2dOGR8IqOd9tlAAiVF5IjZvFLCwBrtN
OAxmexmm9FfMmFlAcEUOfe5iTCdvxuNjk8Alm94XGdM7LTJJ//oD4kSNZE7QVpyvP5Jqf89cpBE2
k/rcTQ5brMP3zF3ffgZr4j8WKBoH3EMRQK0g1h05HCRKd/eYw8JnYG+g21Dk+FIp86P3mlCT+ZSh
iqk7l2DyYmuR0Y6OPLe9KC9xMl+24WvxfcFyKiFFo4QVFLkxRQyWl235Xtce9FByUiqd5MEsBmWr
PTWRE/tL7ADhVIQrraPxmc8qz9+VKuhBWXAIiz0YCYtE2IESyeJOnIqb3/M8Rkkvyjs3USqiI70R
1Qhyj/wX+0wMwodT/RI7nCLrjoeDeeWV1x/ugbPNcyWfio0tr/v8cZsqbz8UKQiv4w9uFY+hF+5N
dhh+Jhd0a1kF9CsQLihxY5dJITwZ0QrBhoKGCbemYN4A/evCEzC0RVRYXn5Po1rnMf2mYWAHorAM
WzHsb4TPz9GxwDwCXan0STFQXtT7xu2aRoaS5pUyUFE1LxdfpOfe4Teb6beAKd596zNCOO18nNkH
KOTKd9DmdCsa8vIZhAvqPPWed2WD3X/SVnggSl/08NDcRjGJOtN3zHw1RCDs/JfpscPWBoBiFAPQ
FYUXwERuCGxPNRwc52dg40u+MzY51RqaAtv9wxEVSbpzOAGsk2ozh7ChdeshojryUYxlhgRM5uL/
BenlXxUGX48jxUPj5ZF3pieFD3rU9idDPYvJneiyiMIV5Snixbs7rJiRIEpv7P/26goIjTUdC/9I
qUdn0IFq4/5wN6JCo3qcM5jTmC2DLgz6d2SmqTrCGUWQbLCZlGWyhyjl8Fgp5dEyRKuUCBNkBxjG
wPQ1DuPZ4MvSjQSbgXUgOhi7wxbGYfg+uFRYsRpZi9atw04f30O19wxS3ifcUc+4T9tq+njYNXqf
jfvRPDpDniBgpdNlLpEAv4VRApsXpS36hpjK19qgolem0Rsmqy06TqgvUY8SpDMui8XjsqjjNvRg
Y5cpyLUOv9rwflcmqkN7sUn4+5tF+iz4MIR/qspURA/5dEJtJiWyqfNftjXfljknPzgkA4dCRyWt
SrwBNWaMDGEJkmGIiPEUaSBgJoDYfDyeAH429yAWrfc6I2B9eP4pm8d/tD4LJv6m7YyWECpgNAOx
D/HcAGofD0Kvzln5dyUYoLpbU1GkjAYtaNzMMDU8axHEcLZCjuiBjUYtgLr4CH0IFzN62OKk+V5u
BA0PYOTkI0dNcD+juyfd6Um2u9g4UfB79p5UTwi5JfrhuuA6dis86mN2h/BeOPdqURnrg4Ka/aRu
PRqXP4arPqf6LdTGNiJsz6sPl1VwoJmKoS60Q3hVPQmcJS+QA7VbJeqUeXa+l1sgB9qFxy+3udEG
jkSaaNGRvvOBAtvy+nZyirlxk81TWFBmYUyrbiplXlFMR5LPGhF1SpMH/RidV5B3aQsK6J98ho9O
VZSV5nSBEIfnzOqgRSUZLuDeD0Qtnke/kH3CkitecV2KKj8Ym3uoolsdPQSxlPiEwG505gXQZ6Fs
L+XT8wyQSHqU4AFxp8JaQjz8l5Sgt8718S4Q48s9cAoRPryucs/vk7OQIGXQ1OAXPKBJ0Pb7j0OB
EYFH0M6gIRKK3Ag2+4RLv/6+tymsVZqnpP8DDu0f9Uc+Naf2bJykzBkKSgie439u0CfuKVRinLd6
Q/QNCrnDQ9Crs3jsYVUndHYMzBeXT4pBIMkb53GzfewVwQORRlAX1IS2OS6nIBI54e14If9LUZTE
3kO+26ZBd8KHsgnu1h32wfY1F5w//18PwzPB+gOPwruiqDzPaHYV3W7cOrkhfoOfcp8POC+kh0TY
ZAtQz/AMd/E1ZPKscEkOyPUI50gaFHH74hKYVERrQAyvEHvClfP2LCbpFr8s7T4n4SlJG7gfUuA3
grITyskQ33jaoopP8lWIxAQFGunlfm4IzzqCFqcKpwutmHuj/TthayPUmRq02HKwg74L3qNkkP98
779vjb08+dAjcA95d7wa/QnZHuIUg0o0aOYi5B0mr/gx+/DF+TPn+rhLvHWZCI0AjAVBO8VEpm+J
sLUme0OtGsCUvBJmA2MYiHcI/QhiMeb8GvHIlyqcDbWedyFWfceUCnktOwrvz2rhLHHr7Ld6Sf5w
gllLAI195iHTkDlM/SGOi70ruxBoTvhBWMcn2NJ4LRIYISsgQkWeESwRJokQVkMuJDsnUyDlpTOg
t+l4lGWHtO4hqMr4O/gQhDis7jfBGdSdhxv/0vM0AefQ9jQ4wk2qyX3GVPvN62XgfWhBALHrbNq0
UanGhY+R9ueBngm80Rl43VyDnsd/P6loCREDI8Rw+b6hsoiDsirGaf0JIBJQgGbYARREU0b3UmH8
hQ3oKUEB1FL3Vrt21ixzhgkO22AAR9o+ODBwK/Q+qfHVV87oIi0kUzNwoqOjpu0LuaZwJjHYCWm6
V8++I0dGvPI5+Kn0vW4wC/z3IDE2aVJT2hlTHELRDcLnyK6ZURRyWkkfbmOXv+ksqZjo9bJHnMnM
lsX8cYvJya8DqW5QZ4tKnd27aZt5jZwY2fpaX67pDpOYf8IUJV0Ec0OlQq+OqeqRFqHSpjAIop0e
Knf8pDGBw4k4Zokpfk543WA0KfUpegUdMk3smsrYvUeTYb2860sW5P32+tvm05/GykKXJoccIaTV
mFaTbtWQm9TLoe5o1CsJjhhzj8oDcn42rO2nIEteSYZ6E/MIFsOpE+OY2E9or5QMuKaxtG2WHKg+
czIKbKn12YyBB+njWzBPOJBnB9ha7FcokShAKJ2d05uJqWWt0FqCyps5TG7ifZXUbUZ+LfnQxWWQ
wWuAj+jF4KWwvPo6F6jzIR4Pe5h58sjXM2I8Ou2tD4Ob0EpDAyIL7+N1+zjROfxWZ21Gy5KbM6i8
cTA6NCLiQBpCDzJBICY2FqYaq83BrBM2+3jHydFAG6WJFl7ndDOtBlu8ZTl7z5WptKDjDriYn9Rn
rp61uvyL/zkDHEPOnTjMnDW/WgzC+kz4QpyNV33P+ZlMPkW6hSmAQ/+izkCKDZ1uSQwtZh2oeH7U
T0QqThxW34Lx5jUntqN3b0rM8k1Ila/oXZXIozhEMARfBAHdFndEDZDfIN/EE0Fx4gPIqrd8pHhH
UCmCZOhNZJf0+STCUmTYFqdBdiunNGJnBqplFFmhoFlYdazX6Dw+47rIsSiyA1+OzzLgzo5PpV5C
+HL70TeiCVkXERrfzZ9MdhA8HWxUVQiGlQgiKYtrwh6R4HLfkDvxgAT0Hk244M4CH/s/62RX8G0g
p71oy/MR0RP2AxiLGtWSR0B3NPFwhSAPpsfBppJkSAyiNHkLqA6UU4hAVxrddzS6CfSbb2HDRVJF
yZt7wMhTtDwJeuIWhyWcCKAcj4Wc5Mx60xLpiS6hGbO45/TzJDL5oQkCzS3CPAyqMAs+24yeDxT8
duns4TUh4wFW2axdKCt6xDMSPkNsIriPgjJ4xjPyJY4KuBENoBMLjcO/xbeYRk3biN4fqzsNBGt3
CaPQL2ASCw7v8/yaSzs+W1/c5+wu6MOCMg+iGoJdzwgoxn9yKC24WFJNnBjPKOm2egAw6EPV9d70
Bwh/DBGMxsKGChBFn2UGRs9USdil1TajcYuixJ7dUS7Z7FwZOKe21U4CegErjQ8hGNlM+qNoEV/4
DgvOw+HR6IvKZyOx8OROPBy+YKrSkp/THOPDXBA3/D0TcwVPCv6I/XFc2mSw/c4ee9ayOXF8GWjE
esPf//iFh33YFRRGYVWEtBMkz0T8ymDLO9N+g2VQyXwXRvKc1q4y65aHY8sOwWYoNl4iJaiBPdOY
YDAHaxCKWzHcETI1cx5Iuh/u1L/Rjh3PkrM022rLwaMhMpshnbowVinxFtIBZuowLlCHRM3RJBnN
5x/aXnNbtyufgzIhXkrAEKwG+lTBtRvRIDRWNPv7n7DxHzybx4yBR8EDrAGO9ezukhf6zBARBF+q
EAyZdx5s+xuNyATPs+pEvPo+KdFoUjnQO23DgthppjOdIkXqfcLN1dVpD6Z46WsR+YtjrCTeH5+P
RQoaX13YOjVeOaSZdX6Nxza710npOmPWJL0Ruc2cbRYydTL6Q0QRh1qIBcjq5DakzZAjChjCbyEi
AYHaJU+j24Nx8ZO/MdzcsY2EbficEf01Pu/kITJHIy49Yf4tRqB3Yqz4OuQ9gRAxpNLf44xJPax4
ENhBrDhBFWaEuJoABpMiArnKviOwVbtEPwRyRGoSBHmwY5i488N2lLR7EKaFJMhmy2ZKrT/KVv1e
NuMv3b4qZaFWtKhQ0uLEc0BpVqNmv8QcUVtuKUND3Yrr2RMIqQioK1NdpoEcsvJ3Jp/gLwtNBdJM
4t7mxLFiE2MC2WS3f+GXIvgFhFxYBBp7iMrwDR4S7iGvEEfoQ1+baAfjDzuEwIRNQnvnHOEioBpP
3/EDfCAOiIwCI0AMA5pB5w/R27+DLmJdfExYnrFlACI0yHJwV1DfZ1wN78kF4aOkHeuX7dszOIB2
IvEilSf6wsRCquWDiRIVWAHqgnX/2lgWfDBpFOehw5TTK8vK/DsShMs8A8xIiQ4FaGgjQhEeDPs1
hOzO9gN4xg/wavFnxn0SWRI2c+xHAGhiaTJAIcR6qAH/izNFlCf0t9IAkiubnkwERjrXkJ2RGfEJ
8JAu4jb4gjfm3rEXROZC9oAR7paeeQSrxLlsAKLV7iA6MNGDVPHqtTPKvI6wHW4FIiJ7DPjjTMcU
YTuFHn5AqMz1c49Mo7iKqYcChueneDTeEePPO+I0FGT7iEio+1CgoLOEwgzfZ6stsMb8j2aO5LBi
5y8OEc3zCTEGb8U9ZXuWFjfKdVLwJvtotiIqoMcKIjBVEyzXFrSDjcHnEs2SPdL2JC6P/YSTgVQi
kMJOxMoCgaTti4AbJ/UtXL3zPgAeAMEMje2DD70f2kb7+IizognrGhX7BCH/80Owe8FZcb83uow9
/RHm6nxUMTsX8Z4opc27OBqkMMYSiVtJiSTJV5X4oM7BF4btUjpcpGpWawuj+2u0eSFt/gnZO9on
bpke2yz7ZtaD7RQMdp68FRRhmH3sDto/ahZ8YSBoew9HjMGjcYZa44hgxu5pmHhN9f5Hugks3CHr
qRtwE3iHNc713m5SZtDKyKoUr1OKrHo9cAKwGDa3eu0E2/t+WLJxDukIKnnIo7oXpgKUDtGJQQ6g
HQ8/Go6ZImEy+6S5M2zOBon56JQaFsaWZy7y7A8SxyAefG5zRvPlcZ1wgkjmB1AQemb/IE8/ODRu
I12Ru/x6dwp/OTTBUYUaH9JLCvrE2S+a3zCJgxu0AcQOqEzJR23IQXyhCsoAcI7RhPGUaIeTKVxl
v80RqbbyARNl2M5OrofS/GZYJTQWRCFKxs96dcnZdGV0FchqVobk5mDnGxWJJETHK8hbQM53mhWr
F/rMGvRsLXj+pkwJoPTKWTr4BedqlUr8dQv5B8r25+WPz+WRsjwx7ScawEuRrXu+0pXZ5zmVx399
7ly7qEUPw5h/Q3n4119N9Xvsy+kDaWkZm6KaaGp236DUXIlGoW4GxLTkWA5AdR+cKHpqORppGgDm
FQy1xloGI7KrB6Plp59BR2GicdjiLck9WebJoNX17jGW8N0KRJ12zKydEa0x36bsAgn3366rTGEk
F3OcKhOw59D+9rGWAes+kdQEtZPt+ze1upurKD6J06NDYn8iq7MOe3kHUEZ7GtWITiRVEsnYffNI
z/Kts8ZPlwLtS/UwQ9oD+JM8T/EJZ7XrTs5G9oEqSxrk/ZTUXXrAyHgHg5srlJA0vyrjLmNWMm/W
KoEM1MNQpZc/MNbDf33XekUVMCPDVQlIkcI7ZHNpcbvRLXOd9saUDaLL8OBhMTI6mDIRzncADBZi
9fhZKbs4N2QMGYPN38KY5SjQFIHAEShmDQVvgm2fcx4t8DLU7mnRx4oZnxA5bUAGRZlQbRLv0E25
6OweCvuF4clneEUMxhV1CL5Dx/M3ZNNjIzs5uaseBqvDi5IrNDPkcqinEXOPURGGhjc7aHsuEMvJ
J6A2ZihCm6WnmUm0H9vYIN4PrOmmzm8MjaMJltSAP2i4G1NMJag7z5QYhiugBotZYSjkQPSQo/XU
UqB8O1TkRsQfSHaCHqJ/CSLQiBZhURb/itW5qROQ4tdjDX7/AhclwyPERDsCZJtNDb7I3cqh+kLu
bEKWP9CCXJmUCCMKZLNwWbbnP6QDcJa0hV9rE3DLMbMQ0e2zulL3cOWHT8q90J8+OkrSa42BRxMs
o/Xhzuh3xH6IFGSIEwQs7Dx5hD4WVOjveZzyLID6oDtrPTzBOYAIinw+h5haMmlTr0Za/iPQwPQP
LOaqz5pemTyZHJ8hP6TgOsYbIR6gzRSdwLPdXd17E92rCfOmVSkayFZJJ7i2OOg3S+GpGIdd9th8
2rDLl1+EHuM7SX0l4+MQsvMfe2zjY/iDha+qKO/+OHGcK4JnD8hcQRurGTm0xPTrbux/pbi6ImTl
fLMJNCEyr+zmk1DhYzNIkl3YXsOrb4DoM69QtNDJgNbtrlInKkEKtYfhrPsdPYNO9Btx8DXk/6fg
q/rkNrReLKmjIljCLkZHmmKRL6OcRR88/BCQBECdfM4o9X9dHIhX8ZwIqbuxS7Aj4LNd1gjiY3hF
XjYVHYw8SQlgOF0IGD+kYEJzHlMEbPlEOEKaBtnK+7CBWjxS5j67IPWI2MmcjG2pbVt4GC+dbsD6
C5iGwtEAxdSk1TqLEPcPA66gAWC4HEMsJg/0hcbju16UzO+CagImHOavSXtfMOQ0Ifg0vvFHn1M7
ZnLcEYLMAE2zjoIZtACiIhoUSC0JXgidRyLXabS9dCenpDH7rPR/aAAw9ZFJjMs8E+AA6mTA3l+m
q56ozlQ1Kb2j1aIJ5gAqDYOxpcZBYs6k0GFJNfK2K1+rt77noDaaZ+Asmy9KzBZWRTkBhmZzm1j0
kfSfPWVGeskpYNVnJPGI+UKcYOFzjEjP9Jn6dRmVSXkgS0FvZpmYBIApeTultiCqI1Ua79IlETn2
kE3r0IKWSzTEMJuWDI1KgwAyCcn7TKQETDYkWjsRogAc/AP62qSlckgfBIzL1/JlNy+VqQhw6Z6z
9hEOs/P7Ma+0iT7CTCJYBJJIL/A1KCmIq5z5fE317YrHkqTKqRVPy1ZDKEVQO17MsulohGTIwVSV
SMzHXBXFYtn6vkP9AjiGwmCxg98NuPFAja9kkxSO3qzhRE1AwF+rAmsFVD8nwEIog6Mx+og48So0
E/XFNQdM73bP8dBkw6MLLoKy2esAyARb8Jwf3PJMW121L2DB3VwVRLO2O/qEDeZXvqTkTcwlWPbE
viWAkvtGB+rAHq8zDvofOi1lvoXb/PKK9nhQztrDzVVHlZdjamNVNmXE0LDfw76sGTb6+rlVW9j4
3ZNg14fJWuQ+vKZe9HJDpKatHJo1AYBCdBjewJA9AznEQTav6gU1sKe0QYNRIbdKISlBvWI+7rAw
Ufy9/6r3UNFmjHUrZoACPL5q/B9J97XUSLJFAfSLFCFvXsvKgvDmRQE0I++9vv6u5EbPdNAgpKrK
zGP33udhtu3PPqdmZJ3UgAfafOz26nS/G3vP73F53t2u3zc6zmGI7fR+9F3oCGNt/YNotTT9r/qt
PVm/PzlxlcLrelM3+4O5nP5noJS5KS/z9cCPdlAQBgPidGtAbgR65huFGk83tPA+HWLCUrNeGWlC
lUKlobuUP5hfAFZ3TCCZyVe1d5FM++tug2Uh3ILfXA67bHT8NApMpTp4XzEZ/5GvsHsCF7scrTNs
oLi7i5ew7U+6ohkOb4LbS37bcD/hBbzhKOqOoo+vVXQXOEQikbtx/PKErvTh05dJ6WsJfAzX/nx6
sMEQcBP5cUAZGMZGSyoQxAgbdONNjHGC9zvqdeOXOD2k6bD1kKatvH+Kd6kUANCVRpf+pYYddtiF
xdOfl9cfyHHh6Lh3qMPItYrD8iaO+Pydbs0HHHIl1aymJCRj7Y3eunElXifd2lexf0ljoEmcsHo2
8QwYDghFgYd3ib9wQc7PwI86r7QdvpAIYvf2pasQfflv1r4ryudvaevXB2ujRtP3rhd00/+/TQyD
uEw8d4WZ9IWli74WKfm5qOTdAjsOMy5GDeuEV7TXEJ+4AZGOeeeSb/yItocLD+8MGoq2icHtzw7w
UhQfpMX8ASsnROMxp90vDcmnvycKE7/2W7aEz1y7sUX6BKwSHs/OY7t2jsM1VQ95F/bZLkZyeyph
nJSjrr5pTNBiBrMwjvMnyIJwQ1+kBKIjUnQ5Kfa9ZtEuIoIl6MvbziU1KS56wWmBDjXN1P44dypI
MpXYVgs7D4WuF5fS8LNKesdOPccrSj3VDNIWzPDOj1IFhPAZjW4p9T38eI9hAii7/ACeSFFcnsX0
75P2JupvUsMPwL0LLIlEqlMAmFlhqO9gvMIyB7yqsrl7q1mpNXEt1WQnKH55eXLtLVML85fYBdmH
mZ2rxeqmF20g8Focbr1rRY1PeZ60oQUKD/P+oUerIgb9jFWnIpvJ58lVfY4JrznBYvWjPYkPAa3V
0uDWuD08v1z3SXEZwI1wsZuvuvtfJkUVOgydXvXf6W2df3Y+PwvR/Teh+KQaf/L9KURm8v1872sG
MXp+hHxzaq/JBf547RCWPWxTmtPAfKwhWm6iu/7bcPgzrHeWsSmxUTMZJePIr/lfSJX89qN6sk3M
DIsE2tHWs5N4+s41g4SOP8K3j8nbravSEcPmP5zSRu48O2QR8lG0crSf+l/A04pWMM1JMcYXSsze
ii7J/SW5JI2oGBvMQynpGh/Tai3Sab4/ZbrO6T7d+RtvPq74XdhhiowU+FTYlAmU8hC8ovyVSsH4
3+Jx/0zbcXgcllyAKevIGO2jyXFRGNUenWODLLfACqugszIVAaZn0IQ3U3MNto+RFYolk9Wh5G7q
vfrs/ZlMICI3fIgePZGXUaeSTKNOh4tz+esoK0QeciuyABym/6+puTspaXFfX5Jwh7ekZUUuf/f6
iR8QXfotv1HJKlmze013HeOWTf9qRdu7XWftXYEP/R/e1XC4dJRfkk3n1N/aMVn4dtl93JJdx3t7
IRRArC6RuOyYhIu1eWtGnnNgwBWTlxdrbY13USlmpb/UtkG2UQRYbxygSjx5NB/SN0cRhIQX8VDB
sGcNFTwEusyL00v6Vc4m7TnWmMF5cAndxn+t7i1tqNCxpdVs39kV7o4dTuJ5A5R+ZqjPfRKNw9Uk
P78dvxtDa/WGvbyB3YLCNnAw3d6y6jG//bc/xjW9x6dlPNxEdo9LnyatBNfvP+j8JV6Iqupr6+FI
gfwYnX/KnfKHxCidJMMP98oeHhRpL7+bT8pvitUGuQxL8Y/6zaDKIcXS8HXQRCGOXqsn1P3rhhxr
STITkIP1wJi6SY0sMR5e/D1JvqFY4nN+xQUZ7B9OMCcQuNrJTZFFch3Me5N4EqumxcNfa7nJMCbi
ffyNLhnPrbptEQ3Z3S/YvHL0YkQyzbAujlI0j39M/42Gp+hthfHaY7fuyKcDoARic/CmnAbny+2x
+GWPf5Yi0XJ68RduJ39Vivkv7Va+spBr08RhORX5coYnLb3039CQZ3FP8BetEgAcl+Taoh3NQHIs
6S47ZDroaTVXy+2qzzhWbjz+b+IiCQc+rCz6Ez5v2DkwQzkeTHcyhr4M3iR50deOT91xJ/8JxnOf
naLHcfS8NGwwerzfRvef2sn25uf9ONzkJu1/vXi3U/7S5sjvXtB7YzTeu1N811UjSfpfrM5Huojy
Y3Z//9z57HQGGdT3cLKav4w3VQNJkfVKg9rg9nhUlRUvHrI6656ckZNV1MfV6pOqBwM3ji5Rlr33
Ttk1PiUHlXbY7myXgH1mx3j3d8+v4Zs19mOfqqLXon+nZODl8Nvv2/ToAdWi8iBYJv+Keu+0bGPA
tihYHUlh5HXJuWZAK226ueVMVNayqYj5vhGVfo5pIzqyUC5tGw1IlncUfOJ55x7mmsFn/bTOoibC
RDk7uOWo81zJzEu+27/Wu/WuGfCUJrJiWk6vX42slBzuban7+8/P52C/M0/3W6j99+cSPear6Auh
OgQQIRx44p0TLO3gbK+d+K7QrWfdcKxRcGyUL0L9ySktOd/R9yqzWceN6Hp3vTvndVu+1q9AWEZY
u9iOYYXj6z2Xc19+uuVG298f8dSGal19eAU/br0g7zK5/dtD+Ef5aZ+V8tbL5aGUCylVb0xgfMhL
3Y9+2o9qrjTyBb5j6v7TDx2AiCAr8kZ4Guni7uPjo5CHiPKuu++AUOGcl9LF493dn9+/48Grdvsl
9WaNQT07PyN2CdsK+dU5ARqP9v3aYPtDU+MdpMKxriY/0oHqJD4jRNajt0vsAqP9D02j+8pnM8Qm
QX3zkqPaKtvWX/M3mz2OgM+jTXvyjf545xGP08ffn376Cz5MEaPduCuknVv0DE8WPV8i4lN5ITWC
c5A/Mlv9a9a/fE+5vVGuezy52+bzbvYcPCjlR5iT6HmVfH4vbdT28q7ebXaDqzv+N8rX0ToaaJjL
Rtnr24PKh9JdmYe/RM+9Q7ZO8aKS0yBul+7P8ayvNB9UlrtlR7gtjezXotfXWtSjFoqO3l2nD8En
DezB7PPz0+iddpHHmLbvjamNHhnFeBnnFjJ5e/vZovXkIhFt2PfhW57L261vM4l+O2r27W33NNT/
ib9bvftG+3rXKUS+rCTfl47SXXw/eqjmp+T9vfywjN7f3z+rYoXH/CcvvAT16XqUXt/7Pq82qEe/
v9POT1ie4WoX5danfP+2SU/xsJoMT/Hbz6kb5Yuo/zO1lm/lJ021ZNrv529OV0qnIn07dIfDvl+P
Snme/0zj/t5WdcE/b/tMJBeu29D4SMw9TSAK02ZPPCpkLA2CwHCXnGP3qSyYO2lQTqKHJ+aS6kP6
1N3ECYWCl3iePbBNHylEfWQDBpg+qyyaf6ngyo6H2z4A+wxr8KH5tHidfJV/Lv81f+ZIQs338T/c
xMvySQtgvYwxzarvm9fie2FAna1PPDzbpUru91rsIiuohThEVb+XP6OFY+bPNLof3PeYroyQffSe
De6zTpQN+3279yJpEVq9Qwp2+vnvKWrcNeJINVm4ZXAmMlZhsHjdiiv+3Nz0CAQK9JgZ4H0dJ9Vx
2tIulH6S3Huo1aLq/bgzatfSlf/rSWDGmoccF1JKHgkEqujXOLkuYlmX2mxn1Jv/XGTqYEaqHs0A
p/Z3DSwJYOlP7EMeT6ftt/ULNRsYEGKGZbYTBEyH4am1HhoPrYc5MLS6ZheeAg7g4VLKDnqWu94C
mKUR8ChH7gmG6r8zFpPdU8KkiSr/xm+EAaHGlaNxJEgsbIA8k+tFn6EzvtwD6xwumbmRZU/wrfxY
G84GoYG775WGp4+Jiarqje3SLm2wxVfAq3ir/7l5qyl72H1GEm4/S6uvkcHeoIeFD1g51GGtRXUz
itK8X5Hk3swe0U2gkImGBfCgM6td6Jv0djOZ40DWlHUXj2X5QJdiCXjFMFgyytByJ5nYYDMIMwg1
Y+ldbHJNumFoxDbvGkkD+3jSbQ2v33qp++/GP8Lej3vEEPlFp/pQ/G9HMIFAWiFbrThAAe4Va/JS
NtsHE+MwFm2gYlTexsosDVoCr+tiQKIhZagRbLrlqnD5NDzMp7Zu8OgaNkAUt0uq0rtYaH/O/m0u
Hf/VJ62kZDwFeMZmZbKk+sv8+rs26bFS5S1Mv7zEZuZ11kEPdksB4pCcm5QNlq/lw1MDBmBmttC6
/F27qNspYEzW3+Prf3WiPKf705jqnhbGLdovXmqqcFtk/mZSn+RqEjOz4Q7Ip1CFGN/5fJkJ98YF
KNdOefZSbpEl7NTJFJBVHVGrDJVsrUUVdTBhfZDzURp7eFIpVwIfLwZwffCDy1q7OFWmT9bbZGuA
9Mf42DlMOtDOE6PGf9U61cnpXBQm3bJs3TSDFDmpCp2lqpVvqs3QpTyHAuREqV29oF5XBh5BIepe
AHdjfH9Ol8/4Tddn0juGomIoH9VXc+94wOldLFPg+uMoD2CbP2GF6RqKJa4U46nQ2BHFV4ZK+4Ng
YM+tN+kMhEGjXl0Sh1SptfLfeOg0bv6jeYx3u7kFw4IavPvv+t7SL3uV1ffWaOKLl+XbGtpg/FSa
UkC5PZe0G0AGqsvBBnx+Q3B991JZ36JZs38pCu9ldLOeyUrpavpPVwiwA2B8VbubGIuy7dr+l4JJ
tv2d2vLq/VKFC+g4tOOOtsxoT2vOTE9juFX/q0+aP4V1X6cRZPdaMx6+1xqCcISu9VsN1MkNnbYv
7kmTY7P5atE+uAyewF0UNUNlXFsZ2u6MIhTXhj2Ntd3xvqD4vUm9FUCU5jCegZqnZu63FUb3milq
zci9vxS1wFtG6o2S0JpG9hKLX7utU3s5qZJFny8HZS2J2v2xWUrpss9/NAR2cyb6aTIfKlBvwxsl
xdrAHCL8tWc4Wk9n4hGv62xStWOKh71kv+g8O2DaBcf58238pLw+qrQrXqxLZBMr0+Wb39upXSs8
ri7PV3owMGoe82kuNG2L8iVPA1ViHXpEi9PL1D5ebQXfLxQIqXLNfybntvkw3l67VHPGYxvfj+bP
QEGTfPGgM7BtaRXRP8318P103sqgVQyS/evuLwY6wWeYXXXE41CT6UA4o7p7Gt0ea9VkQkxv3C58
WDs7jUaDRCSZPm3OH1ux48BFLSBplpkJRD6SuZjIcKAh9AFhdy7/WrPXsb18uBsBAtwqT/CP1cVA
rwFIZ1n8ZrW0pHGuLq9uzl1Tfl8/KupP8uvFZCbco9mwZQSya62SNC2/7Oiq6FNM8tbumBoysZjf
lScf8xb952Zam/VwQyvjf+PZvSI38XU7wpoX9RQvJnuOuyNJ/JuxHiBU1dN/Kv0VGjzyHI+w8Ngq
ZSNgHMU7MNClWYJmFGmFrcq9uWS1er9dPNhLk7QxhKyqfoWneUi0+YCne7Pfc6G30V5s707QRVWT
Kx51NlqXrsfBZoRJSvqPFjMvBqJPR8Uf5Hr+DPqgD7t4KJwRv8e/l8Lv+N6m3c1edTXgt3JdPMCS
pTX8dWlADRT+q18tt3oigD+u3UPL8hcAr9brTP3vYy1Eaz6sV+/j0qNbR+scheXSex3VwHAfVZn1
4TBhscQm1adGxydtwckqnVbliVKFxr/Jex8t9EkyajyOpk1uqbuz/Pim13B9K11By1b5dEMzfuzC
wgSWjmU7wmJqLhfaxVLqHi/s22g+aJZejBX2mtvlY1/9OhXf10eDbKBlOifWyeH02KDz7MIy1Ze2
ASKMrAxu3nPHpcU3wYwT9NVt9RjAzzlVpc3pwR6dVE6BQXwcgxPd//U3WOLi22pgabwZiA7l3i0I
62n1WL8D6bbUujz6ppC5biucQqcYDek0xCeAK8EtAOistp7t2qvBHeXe1uOfhoFcELC1j9NDxeEv
EpM1sCtonWuOqfTxoMCnQZfwrFNK9JWt+gw7efZQfjyWX0BcCqVeady9jLub8wPsmXDZ1NEnpsEl
evAB0l58q3oI6IcMwB9pyDOAn0Y1CHbH4eA+f/VFr3b7ir1PRCubbok9BgNfDnT0z+u2/rKnB67F
SZd7evSa9fAg5mnN+SCLoIns8LOyAPWc+qamdSUISvb1QehQGyCkoUdxOmyvJkOnaY3GDXwaeH0B
YsTwztZa/2GJwFXXRfCoQ6/2cdQfc4bRXfsuAlDElC/2Ylx3Lcl4m46KNAQDUumkOAYBUht4WA6X
kGW0gqVIdlpAIrdGKgApbt8ApQ3g0J5jrRQrZLr6lDMkoa6/4Qdm1+6x2lmM6AdJ+sBWFQ0LbaPx
IPg1cj2OU7O/Geh273RZXWgLTqOz2PSnBtmoUGnV0VWXH/0CrSIVTPTQSUWj5Jhdc+44+fbkTRi7
bh9Mcm50EQVMzEDWuxoRaAhbG+AIbJS1t09grFaTLs+DPe3RQTqxRgFyhbKuPgPcWktcmNmOAOzm
B0CEnUPS1+oE151gWxdOaaCygod7xs5x3wshk02qpvNRyubLd2fjqEvElwk5Ne/dyyoM/gIZMTg9
8Qb1Zub5CDyQuYExoDg2NMyhnvY8SGAym3cPaq13T8ssEYvszFPbkv3qXTddsRHsW0kx9g+EbLsV
4FKgmI93nKqTMtNKB2dykVVD8Xo+m2s5zHsnHSnUEBWNcnq+9jU7F/Me4+B+4bDK9U+rf53dgzgw
RzPDdiyqAHON69EpH+8wBY7LQUnFXkUDyqHZF5LBVQENLoibgPcEDFJVq1fx+3gfuswQPSQx/L3p
6j1umpqhXauxmvxnQBxWFWACG8VNeepNiEmfuJlo3Rh0/3dZwbtYTtsENvkc9maEvOXBWr3t5o+m
SjNfm1fX2722stuSSmjq1h0I/UuH5fD38LdQUC4ekqP0N3oL8H9ivtzsmo8I+otSjneOpoduhBYY
Q+FsgJmGoGyAVDNU2I5gAsq7mKcBLTsbeL5ewLHDJ4m6GnqjAdLdVBj8XD+BUDvc6ycd2sav1Kp8
ztDJWFm0tus+x2MDnH3Bu97Kvy/oSuigGkIhprwTUfmiyf+4YiB8jS9uRVG0GS32L/i8OIEEndEt
mbzCcA2tod4NI/gny+BV+hfzn3M59qyW93ZGQ8mDJf1phEGFHl/vNtj/u6nG4qd1Z+orBZppqSjI
1ITAcUnAPBfSwm2nNbj+M2msS1ZCZ8JlyA8FVdDwMLm4kEYPq5Az2/3RoNGfCUUDGAawD+7bgbRD
JRduvF7rIKqdz9lVZUJ4f05bm8dK/a0cBlIl44pQP2h5am4z0oGrIt2d57VfH2dtL02BexuRpb6D
NE7sS58ARyAoFNNiMdJE0N7eqyu5Ni5GllvoXaog3GaJBpbmyOTB6W9l0uV25rWFUR56e8gxpLP9
jX/YrHXw7q5nQ4Z1Y96mtTYW4qH+tDAM82/1DD5d77TuKOcg3it77oP2GIkEvWI4JAtWq9MfEfRi
Dv8N0diRslNAouxjSm/ovl2fddChzO3i/SiMjrMXl7uckUPKs37OGCgGfN8VXsUNsmybvlQNh2XM
j1SyTUsDFEzNh53/ub35k0U81vpFZdZjRNzCBAx3HpjqpAJJJHTM/ArD5ceUTYMOgriN94LJDen8
pe1yiIWX/7L+mz7dIp+PMhyCOaHTZre87dr8xB4gPmYP61rntP1ab9o3DKRNG3EqUCzLWVlpzi4U
31UyH62Hv5m2vcFp2vaB2JyY4qir421gvuOVC7XKjS7qebPFUJDvMPEImba21gQoRZiK2FlAtcjh
03/bXW53zN8pICC6arBRhIvDfrWvN8BhUQmZ0ynwVOvJrp5gC2sZN8bZpqj0d/xbJNIFXogQVcZW
gl2utGv8jnBcoYO4xI+D6/OkFOU3frN1fSAgi4SubFMKc2n8VsB+1Qfc2PV4ZzXmtY6TInyv799k
p+NmtzFpY6LSXgaTEt5Q8g6qtEjXDrYn6F6XP1YNgPSPf38YgDE5JR7b7fpcwlug6NHqI3/OKoxW
fLg+gFbat6KqS+2uyUzLQD1j3AyMXmUa0iIyAz7MPLhtl9u2qCAjfkU2KBXkTE7LY+zScKH8Gnsh
rr+JjbL5e2C/JTBNQTVl3Tmrz8oUAADjBuog3xyY5KcXuysABorJsvb1VOGPBsd6Dio7a5/L9JzA
NFpGj+OoruP/WJjCUDCGbbStf/IdfA1OZiCbAg9nZTC0gKBrexz2FJuAEYuZq1u8fqb39LefkUWB
Hns8O18C8QTmhzVNDgGJBp3Xg9t+VFrI1CQqgbWJW2GbEaOyeWEXlKOk4IfKg9N5/NfsTZ8oAJ0t
wh+HCHtFvDeZtme3PASJkn6haDGQuafnO+Cc+vf/PbALnI4yZF5qMBQZ2GlC/WCJGogAYid12GJM
YpLWoxJNs0Ig5uVD5aY9el59j54J+qfNzq/mXDrOj++7a7o6J9dFvGjGZ23Aa7xvOdxJCUinlNwm
cX/z326ZzgBWr+lc7+Z+2dcWQ5LxRyDzPm8kSz8EiHmvqygpJC/1NRbh36ds32Wws12fPPGDeepq
LQpnymr+Ay8DjW08+c3Lz/j18NPo34ZyoVtuMKW0isfQFDSV6xQfxz3VzM0thYXZXJLWxOYLTbTT
hIJKSnSodk52TXImWamR5cX3xiQuzTqHRqLsqYDQrZNLECU2EMWUN+vlbKzM9FR7AwFur7Q5Sjqe
iwxZWTNi9Dpzb6uk/nq+q4ev66+Lj/MjsByLqttqdrdOY+1ra5bQ/h9oDxEbOgrLTSih2Cv1ZmSx
QZWtn+OJGEnVSLU/cz4yabfNyC6Wxh3BLm6rlsRYGSKg4QGIrl1BZoipxLHMPPvhSL2JvgCzT3nl
L/hbPIBe1nvCDCjmBUAcVC2qkdjDYGmDkruspzzCQGIudl3PWXlvJF4chdF7hQ8WhQgOgxY48417
Xrw0KHL1nNGmDfznUPNQS/sOCZxdviCgmjKeTpufYEB0Xp3uImsGVKCbeCTvzgikCPOmxI9Xz8sf
+7VcfixwEdcBmblmwfTF5y2djlZ6MSXEHhGirGOrzBA3Fq/BudrrzaC34/hVAEtvQX0GNFQIx9dv
YvQJAgZGkI4u/2QZ9cXD/NAT8QmyG8aVCE11KkcxnKHwXv6iVjat8ALdhUlEcqpN0prltzWN8Oq9
MslGJQf+6WgYBb+K1f0oGRD6A0oqN1yLNle5lF0gDQOc87RMwHcL9KxqdGMOveamKz2xPpZNpiMs
vJFAQA43y4n/vj5bPdajNJkE5h7Pz6k1foHDmAnGCugVN04szCVxQzdEDIPi1AiZzvGTUV2cFOL8
7hJmM0oSrtUv7yymE+qNqu0g/wsoqfTNq6DPXy//ncO475/ZpUNban3s1VXGyFowgn+Mf6PlzYPk
Q67/TTcdu7Jp+15z0DqbsHnohbCdjAIE/PQPvc0DD2bty+J1fc5ERcfmp+3iNwlBMDmrqZGT6bnZ
JV6xdn4uIqvg0NYmCNmrpZ/5T+mXtgGZ8e0u3W0zW2xdf4GSnI8F0XGdMvk4yJI7BOSi4p0pc8HB
fPAoqp+Vr1pL2m7+K1Vck18SqoTOVf3QJrLAxPktsDlTRU+vtS0B8vRKUBKWk89aZofp4LJ8K90E
dkGzEBdg32ovVqKNdmWVkk00VaRZjhqbHtxq9dAeI2wuMSyL8sOPRSPzyLgg/j/gd9edwrlDjOo8
7p/Owjv0B8fNyFxbEdeu1kH128KbGlVZiP0tXxAh8QoPcsbw3Vamyge3vBBdSUi83N8yOgREgV95
+S4ZFvgLGhVGQX/Htz7c+ZiZsducN8JrjoLSNcSeVZ1Mu41xR4LFhzuf0x/RqIHqVtcM9hjA8bhp
Becx33QE/1uA4HKtI3gJrwWhKiQE22mRCLPoQtAWWdTvbD2myneWPMgmq4I4htC0TRdidWkfdmEC
nHhRzGDLltOtwWGX3+243zq3eW/1dztVjNWayAnSvYnE5qeKYX5LywZ9DJskOpqKfusyQuSKDqf7
eisr3sI5ucF2GrgrC1Z9qFxDBUs8DO2tDAuN6As/Df6fIJxpPvP0NGnXVM3wWHIhuAA5aJKYHXcI
gwzcUM1vbDqekR1rkTAPqZRMKj1iUAdcksOkGw6ospA7AZDXn72/lr9dPJvj+IR4UUzBD4v+6Ufp
rYfT2BFqeZjiFCh0VteNA+sHrrZUrdKrqm1ewDiC6ppn7CkpuF+vr06iLzaVnouUU0kqvK23ErDL
WFxweLqquMcee8F2eyC2m0DuqBh46ZQAzrE/MitpVUI8MP8n9AyEFQQTXxwDkHJNRSgQh5LDgsjF
52mRklWbGeFZyeG44RgJ9YsMioeOgG6NMEEB+8LvpgzzeZ/b+7tKvvxn+sn1qThJ5QnHfyJNQYw7
9rmQeYW/2UmGrkFQNrtApDXjfW0e55UtaAZ1QHE5kbYt9hFUnLk85ZyedXUpAMrKwtNWPJ3SNfV0
TGED91f9Sc+1lCbypZDOjn0S0cPzny2YaCV37LbCOsfvuN4ydbxW4/22SmvFdnXihCYiuUI5pzVD
jXr74V/TUcdBrkBr0ZFjAShpG/je6MGKMBKLJQaFa4znwCHL0LIozDraptdrdm5SChdsD/a8PulS
34Q+a4qn2n7X1ZUn0Hk+VerkQufV+AjAKe+thJFmbJD4zY3NINN2/0orp4XkaV4tM19+7jlou13o
aleFdh2Riyn37t01UZRy0R5LpUKSRXX0YWkkKYQwnAOdUnFKRWellpaKbVI0VFtFO4VVvq7G12PX
B4mI9KrckDeawGtoaNBEX6OouZ502mq3Fpxn0Nipz45RrdT5ujWT6iS/aAIQ2mvJe/LWLRVSLYdB
GnWflcth9sJqldRebCR7UJIpirWoi8pgVcl3qyBVJqQl8U1253BJ6Shy+VfDG8nSbB9bv753rqSs
uhxBwli7dETN0Eb9FpbpDxFz3p1KHr2/0yWE+RPNSnzMXTyG9xTQyVBrbQ5CTlTa9NzZ+V/JpF9h
xHrIyBeD+nskpCVZLnreV0n+8TnnW7/2a6jZOHgDyvPNHh6HQF4gruhQbX4yvvNMhNxkESi/22bV
Wkre2lLecLBO8aLUCW6h2B6fUEijekEbKQEvHmGBy9+uQF/2m67JbTlUDpncHhw41+kwyd3qQutb
Bg05OqT02pUcfrm3+Y8j6MrFf1CqG0NEUDh8dHmMqxF0MkNCcGif/3nANdi5YmLplvvEHZp/AQ+s
ht2dvovkFwHdfYTEy7TLyX8uMA8IqRnO+SsVcZmLVnhW/JmCjK1V7OuDhzT0Z3u/GN+HPUYS3ieX
ye7G9YlqXebZOTuzQ6ZIcj60t/tkVWo7udKVBk0m/XJj49f57pChtYFZzZqJLuy1lVsp/UsWpTgJ
h3p07O6ft8+2oh+oKu1spUrX/hcIW85NM7FRr5N0d1NB+AuN5QAtN8wcpLWvEVmtS3KYxk1a0Kv0
UOpMMJOP/Too0hZv9d/y54yH1YymBJ4Vi1uXtrDBnqkXkyKus06e5Aou9RqbxX6tJBgM/sl6qSBU
VbBU+rH/vi6fAohwS1S6DllhZag7Z7nUnOkXD89XPBpoJgrY65TWn1NtKVgXUNriBJ8qm7WSjTM2
TUJh5NgNT66SbytJ2Mjr1I626M6eyskIyKiQii7YNnsLqp+BONxYkNyAAZpOINhq+NeXxTirlPNq
s90gmXlBYGvvHN5aeqh0940pnd4uw936b850H+CjLlPjAcxyzDXxWuucX7AKtoikTwVFfLX/s7pO
Bc0vJ7nkigrs1fAA2bFCE5Lcy6c8LUmoybzs18XiL9vuUSVm6/FyTybR6D+Mw0ib8z9x+gQKDXJe
J2Sanyq56Q6srD3hkHkAu/MjwFPdtgvMx6Q4Hk6uyQ462CWqzZi6kE8OL+yAyhkHKYdWLjAHA2SP
d9HiJVYTYpFQWlQCIvtRTyS5VLBwUd2YjyYozQ2YBkMQze9O2ychiprJJTz0sj46UHY13vxdEWcx
niajVk4ZrLzMal/BeAFG4uLoEUxzz92yApAw/2V6WgNHe2yOZcDjLD/om7l6KdDyMjSIZsOaaFsz
bALZw7QrLjKaTs1NpBtqbpNOkPJ6VHryKXWGfBfXl/GlGZ79YRtzLiZvjFpGLXi6vCNbBKGgRkEH
ToBMwctBcXJ3/f/fkYyoMm3bz/TAGtO/42fJj0uaqqQqIorZe7SZ6ozmr+0Zrln5jeZc0zcPbR6d
aty+njq+LL5dXi4+lVY6Gcn//7ZLp2Yq1SLRtCU+7oLmas3JqGTVhtYYDhV2AsFtg3tU2YqJdEUg
wv8LMSovXh/C+0p4RBTJNx2341qKdDf5gvDrIgEKY6tTEgJ+Ur82EL0P+ea6EyoZ5vs0o5UjdGx7
6gqAHonBf7dLx/seYPbNKtqlEsJiLbzA/iMBwnJ6HzXMxpdQxka1kZkc+fX+WZhfv2XzeuoQc3yb
RYfvwnb2SGwLm8cWuwD7E3wahufXpRi5URkdBxKe0HJSycS2ghuqabeBWOw06ex2XyGsEjxuszKR
oLNUzijWfa0zq/Sm4rZNu1LuoR26L7GxEK0kA8P9ktDxOBba4yk1ex4/qs9arHHL9ocQr7AuspfR
MnMOlz+7R+MxnNfZrWtPlE33+BXzCBREYupD2y52t6o3a4LCIxPy9WKRqoOpRAP93nKLWK/nBl82
lKOT7fhT/u60Cjg8ZZMUa7WnhtTer/2lSXVzz/m4yfO1jr8cq2G6wZEupY6DRTqHgN035TwH6g+t
5DYQtzhfyhniRHmBEykgJpMn3m1t+iqZmg4bs7Pu971d8T2U3y7tYj3HyVMTVHvTIiheEGPDEhwe
rOZp06fANc/W436z+qUTJBq3EMBae8m+tRLeq1HqR6vwB/QCPva5vZPcEiqROWsTgo0vX5c/oJHe
tHpAQe5pZsrML1o8DeiWXKFWuK6joZi76tYmvzuCLjpWxCb6276w0N2Qp23RtSKCFYqpOMnNMEaO
9ohyKsC6IuP1QZ27jq/JKunX1e72MmhpGD3imjpHz4XIlhRFJuodkbamnM2GUGkkeHwKNRbtMk0m
qf+RisSn9ZBLOfmgWQSUASLqg0a555kyfYyHlE3NbjTLrA6cmlyX+qcMeJbV1r3xkFWb/hgGKeOs
hQKDfahsg1es7G+NjOskoCjMnx5TZ6O0ja/ZRKT0V/MjE16Yd9QeDSRoLdPlhJBFsTMflPT6NeIH
CoIS4v0/bxLqh403R29qGOiG0gJYU6S4lAWs2MqQPSSctrh0WMhb3SMvHQpc8/fNQx3pnlhojzR5
p5zVcgz4uJXKXsiy1xMxXXihk6wUJbXiOZttJkUTStEZOW3VXUPCQazm6lteo6BJr7+QcPFXaVLD
jHuGNgxo/1OeDJbJqbEQmD54EhNV1HD3YotzSJtm7anRN9es8oD+2xewTd89rWqPCZiTyr8MtLwa
1+6izQhSYzJg9MuAHBVPJIEQJPWFhDymw8pH+oKhVb+RkNrjWJOaO7I4ywW/Zd5ZkH1sQahbV3w5
pRWK0iLhAWMQ5BY/fKpAKSQgu6FZknoeass89ILVS6w16aXQWpLFanOdoz0CxyorCZCKKfvImB5r
IdypT/qCztolqnCBKmctdc7cjwTQo+trufqiqbG6fHiAsmi18cpvsz3C4flqde3KIHpQ6zBWl3nO
Gl9rnfobyr5GnmaUhgcLIkriHJtN839ljpZ/UckbXw6SilXI8MedxiQI4jox5CJFHaLBpfI/hfna
g+21PGt8iXMYNIVwrxKNbuEENZDqqVMT5KsV06lC6eMcstpvkbKG4jni+c+uK0yUvSwvWeVLWUdo
a1vb9QCtE8hQWWGfBWAlRTR8hL0BI801nnIn2uCFO4oEra/KtW36MvFOpnMTwEseqZPnSLYqGY9g
csszmkdovFxCrLT/Z5wuN6s1UM75Yu4/ZMbCVakFhZxTHGxv87E6yu12Z9LmYD3L3ZtsFVp6E6wt
s2u/Mho2AtVVYiVIlF6o/lTPAujulrqRUz0rycVMbjX55Jbyzz7f/TSV4FQFFrkjL4jfj3Lpi6FN
a2nzLnE21+O8NIl3mEKLuDDYwzLqXOEVwaZWk1NXcbvLt9L/tC1VkEL9YhJkjoXLHiQfOFE6t1Ii
9lE41GRPfazYXmtn2WpzoaJLZ+9Cml5nQlAMRsxY1GkmJuLM6+HZk9se02arXejO5R4V8cxBKroJ
oU25H5qu7dVdvaWCH3tIxEdcZBn5xie7KK3gzYNJPTItCYEUz0tKHbFZY/ePu5MrXK4sr4Zf15AM
tkuAXLZ3KZYcQoInW/Iaj6RSg2noTExgKCdnijYL9Ydo9apfJt/fD0NmIQokwv3zUh/lCqXqbIfM
jZc2lFCQ+GODpcTqy2j9Mh+MYC0DIFrQoJQoRXNKOCPtQN3uYyERrYR6ytVpFC3n1tXWE87aPBXN
WJ55FMIGj1PlU8xiBQ6LnnLM+l6XX1Ga9VcqU8X1G46tM+VpzosZgzKtp3KtXTPZLj9lmkoXK3kz
D6+JV/y+TdQIujaDfjjbpml7mgxMZmlsYb5XRSzwEDTqBc1/TrmAx7iWcn/8NH8dm7QWTb9aqgad
GYNF3Qes5ZtBrdcHnIVinC4BsJF6sfNBmhEO46ZurYmokKiK5uCYR3GvGfi5xedTbldl2xlaZ3Z4
ITbz9tNeW58DgVjIaXasEU/BM6BC3/uenhRDctAOhHRgPMIgOCxPlR+Gb3gqGcUjuSOe2i29Csbk
UOFftt3p1V+zR/RsJrx/RUZ8nT02f5bP8MSLu9k+Y5oX2eRubYLR/aU4WJsxtOwzDXbb5nXVnr+0
7vJ6p2IM0Wobb4r31/7+f0TdV1MbW9MF4F+kKuVwa0BhRqOAkLG5URmbo5yzfv33NO/FV8dlc0BI
M3v27rB69WrTRlJvbpTWadU5n4Ziv7iODbuPAZVU29Y7ryj6UDXtKBND0PcV3i3GeehMbTxRKXfA
X+fGq0FrZoXs4FS/hWP4zQdquqRXl/jJdHDuurHeQh6FlI34qgNXt8sZSz2vyKPpsi24WbR1TRba
rFbR4JXZ86JXG/7+9tO5LDd06lmJRuLH6uc9+f/Nb67ki8ad1J7ng3C4iAxFWHV7TTa3z4weQrs5
HsPy17lj/0NPwrPQAtNwPLSn811sxsfPOEJx7uSazrusr+payi6TPf4Ad0+vrbKSWlOi2Nu8eqs3
JrF6fir/OpDyOlls66oj+n3RXw/3w0W/kO5jdNTPuCwfKlLc9aSAW/11MxhBm3yv4RjFmJ08QGT/
Y2iJCVVYV4ts8VVBT6J7rcel2p6l1TZXYowO1Kw3e5316qN8v/Sa6wXlLtv9LDw01Fq4Iem6z73R
2sWusANPu7Y1b23TgwYagdKspgI083mHu4SCeen58fHIRBjYaIuMfp6t8rSHSyjKZkWKmvxT69G5
/llQx36bDea9xuiab601b6mwJhRFu1sNXNdKUurc0Ep/V7cJJav5PWjEQVoZ136ft22lmVuCbzWZ
pBhE1VdKb1kRd+2r2tvT8B1REDHINduNqT3SUFP/XvanQP4vxR4Ep9Uwn66Gl1uHBV0um/W2Ggms
mkAJk2kU5BhZLrnNQmfAuKrisSVV+/bNja9QXac+k/dL6C5NzXoc6s/LkL27d2B+nvIWlDqrPVf7
dINWvWunse9u5V1w2GmqAyuXTNqM4CAPYG/vVKOzcuf+a2WSSr0tUKvaUss32xKq8nMip+ktduny
rT6S0C4i4W8MZpdOYTDtPbrX3pURkooNy9k6rQ1IG6bTEU2d0uCYzoZUJ9y9QV/xnNDkbyZewYjA
O4jmXe0ir41KVh9gCbYxM7LaUGxonDo28D0Ug3lxE4piGGEu/kmmo/LrrJuve3DTXvn1tNBOkWuX
+tuf854reJ28WmJSObd6N7jPy5fab/YYZ5rK+mA6Em72671z7UdlMKMrJ7Nwt/M+BvRw++fWfXDQ
/fP9xzU5J+XGc67rBoHTStNv6966d+vuBuv2OZt+7GgwjrbDR3fb24ly9091pOPkXFBqU6h8Ipc1
nFNpogz8PcqqnC23SeXffJtcD+l03idNFDrVr5NZk471+vGcP6anS6iiofMZYZ2dVXwRJ0yLo838
zfxAhZoNqf5+5D8R6hAWJ716Txn3nLYbg+q5Vzj38+vsoWS0yZRQJWNTbX7gPFRLZT1Udab8i4aN
rchi9E/ZIQvjTo8LPZGj3o5knft6DDR3KJNiqgDIyxAUmHVM/v2rEMbP7RXo22pExWrLp2zrCSYL
imV/M8QVq7bJTjAtbQl9ObV3STFVo8ZU/SRCXQmCDZkxmoWFsW1+gAwjCSeReW47ptMs+8vRddvx
o2I6r7VYbIVH5CxzD9g7qLFqZ7Id1WVC0rZEwQfxRpHnsEoPpcgImT3R3+eMroTCdZ3yJJqpC9Af
tW8TeCFyknHyCseH+9CLeYG6WwUwyChV/CATqouqkYI6fxtsoLfGvKuJZLcqvHWv1fa6byUMKxhr
XchU21me77e4dy4ZZ6fwbrh6tT11DMqfRaKU0koFLdLgGH15REpuc//izoOR9lH8LEZ96+S056P2
atrgcDW07ttRNZVCL/tYAIr3CNy7rs6JUopUtO5jA+VrieBZXM5zHesJqs1x9MQGEYgMAcky6+GK
033z2JdIeBzsrZVjLeIs5mhRhq/DlkHUG5aDNihSkNkw3wYNhulWI2kMc4gfsO0mJyIjAKeebB+F
KlXhOc3JSwb12cyTfX+JNPDOo14o6hBHyqNXtrcOnDsCw/fd3yc1t+K78pF8XxEg1qLmxuy9k/l/
5IXqzwLJopN+SHhADVSGveS7m17djFDtbY9kITJNLB0ueTmEoC8aLVy//X3ILgZnrNShf8QFLkcy
PNn7RvUwW43NMLHxtxUNXhQiIiNa/y5kMc9yPojpjpef8scXiLVcXAaplH7s59/P066qptjnfWEj
6Q+p6mmppvIlW1qyIzpeyxpdFBNZMz2NmYSPdwsCf7PMTKVqX2BsrXp/aUrjn8Of7VvDrRW7EsOT
GOnf3fTGhiGWy7fi3wdygoC+TqCFCkUcIqLlkIXcYN/Ux3d+cuPxDLcd21iVML74e+n18Mtg0fqE
iEPTDwu6UvXKMZjb1VpJ23yJ6HfvPP6sB5N624Xx1q+rnlglYvbXXU+gLApd9IqF51lvOlg2xo3W
tTvrVQd7RCbl6SFZqbTUW6Xzt1u09C27rhJ9z65wqBSd7PtLr05OY+IqIv7wcVkhO1KdaOBqikT2
u85mCOWIzfX4UEWKeMbquZiYXGL1xSdFkWFEUoJB8QDP9naqP5+7u976bc9h0ak7CffW+yxPjeCa
0hh8n+GVb7vb8fprVUuKeohMBhzWB1Nz/S6JYYPAYA2I6bxr/u+sBxeo/zqUEiE08KvXaGuZZrh1
5BJ91ei1fS/dEgwsKBQ7lE9jDpEyyvzsuTtiu2SxyOTrQnJ5YkSSK5EWMJcormkO1RcjCd4gkjPw
H9gsYjNhzj2p8EXkMaFEGCIfiyHmAAKaAXrT7nrElF2+NrfOJQYxWMxdkp/+ZHLX6zconzA7lbKe
9RxS0mqurp+5/VeuliouaOvMnbrFUhdAvMxlu6OkudZu6LwrtKaKkydzOz0Rit6TL62FevFIoOsm
3GP/9EqyT/ynYxrtO2S30JPLzzsTZXqrMcezy8JRsgdB94QazNvrvzB20JBDKTTB0s2bs3junk/t
W8t6SCXRdD3oWrG1KXSExeYiKW7xQd4FGwkygsBZtIO/Y1ZfR/KxfPYj6lB0OJ/R+v7HcUM/Yb7F
tHB3YMOto7CnPe/f+RyTdlWgKvcfrJJcdC8dNaOOgm5z/zcnalz0ix1csFlVfEFXtbtPG4ycyNrk
z2Wie+pep86f7MKWTLN9Vkjnw0I6HZZ6NyfPHL/APpQHOxL0SAVoIXcev2qlp9lAbnX8Wc+KopxQ
xErFENXXaCcgO0/1lRq14UeFTv1ogi4Z9X61vym3Zn4itIlHQYCbTC+X8iZtXb6xNQuGmL3BTFjz
FTkDcAwVtrDs6ZCFrA1y3cuvazFZaaZVP8o3b93Sr0Z/073+1+jf9H4OTL7o5LOc+pkq1u9H99bd
/pm91bPqsDrNqqfubHBcP+8Oz9tlska1U9/pn5P5z0d/P3vaFLqn5kMVIq1mjW5dhtrOafRoP/Lp
QYudSQPm+72YDPZaciGbQkolPjbTLNMeUxnUfovjK4oB4wth5E1HcD/pEc2vDbRv7LLtZ+V36Xe5
10CI69IVfkNVxXeakoDu1X7n2jYcmsNivE9n3UZ7Tex4LWNvrVPvZhUEekSF/WRLhViQRic51Wg7
FYHV2ivNptqCXifDSl+INetWs+vhqdYtsfDt/Xuua/I3Fcdir6w16P7s3y1Zbdu92Ft0S3DBfq5d
fCXZXomRSrduJW4l1/UsT/TaAXUTtZTuYiyO0jkycV9bMxV7grOKE5Wd9f+QeDGhg8w+qcXr+6S3
0Y01YyocIUhyNjND950E425sWgnXg+hKmTpcoORtJPzbAhrP4s6IeHIDrXZUEIHDw30w7zdD2z+C
8G1npiHsdwgwO3baO/rkTcUI8DVq1v6bI3rHbCSmRHl/DOLfDMf1pmlaYm2H0Zvk02IKt0SL2981
q5hriNo7QqqBxs91JP2A6q0SfLBLC4f+1hJ5hLnul9PjscWZltvG009wi28S/rweKOhSWj++l/n1
sH631vwvqyXME5vDw+OjBgBW72N8k/Rk+Uv0hh0E8xWGTNJIwjmGfVPsMF7NBXhCR9SkUK/Hky6n
7vEwG1HCdxzAotvROUZlyXmjpyHu9XT8qhX2yp9CNWyswxQgKTubtxQKl5cUScubIc7dqYPPR6Vy
onq8L3+u53o+sPJLrUetB5grxHTPWYueKjTrQvbh8qeo87y2+0EC4PFE/0EPmrD51wwsvlA9adae
p2wnooIApHvP9SXXm2K2yRtLODfM+8cdeeP8AuQzC13BQamrhlmAW/ZLydXVXo/P8nvl8NLj5aoX
/0wurXO8pwHuJErk9fnrdY6m2C9OW5TfzOiuTkyjeVnOXm7Iq6smxkqRNpGfvlVvo9ksq++zVW/3
wLq8jebi5WrjT/GUzHyjaorn9Ny6HZqNbHt8uU6JamaHQlJaKSA8nUk/oQCcu8YblabDc2EAiqE6
p9og0iisn+t/97l+vjDg5E+vnlRLu1nQy9VEDKGhPS0tyzDLtQlKgk80Wdc6hmS9ufS4R+bN/keJ
DoVxjT/Wjje5J9tFvyTU0Bz7uTBFhUIs5Jimcs9wR52M83JneP6UOaL7bj9zv6Vqr7nai8kuWwN3
zMhhdH4X32+D1fj4uRvX/t3fZeP7d12vv5f9LV+3G5c6077ZF1IjI5Z79dc6gs5IBriiR+8KVhgi
oRY902X1qmXopLuL2VhnjqSOo8VwN76RPF1n80c3GnygEH0CnvVuWXNl4uzceMayKMdxVf7bJacw
6qmBJJHXwKzZLiOQ23Z5e1nP9lIKR4gM7OFPnVL7I1NDhrq0QrBdBUNQIdGZeAfFT5ER+XhHbb+J
fLeRXJad259zzJ+6dxV8r318Xpm5ssmYU43aCfBn21kAEZ40LvKUPLOZ76PNEJinXqIgESUn17ru
Rzo0bxOG/nY6/HrE5ttRCGma0Vlpi3NomzvFj0iRysxG4EOhWhTBb93SzG7mk9ES3/dDuF/ioU+I
eduPHjGWtPIl3px1gM7Vd6c82w33UJ/lKN91FA6vsCcd9DFtFuunDrABN/UZicvHIVF6oCFXlTko
rCsH+wD8UuS9kWhyuJsnKm7Yd7fIONqzNQspO9V+sJHD3TtSPlW1RBbkvW5SRkaC1XJ1YWPKKatD
3/H+W5Eh4iusHFiIUc1aTW9N6BfsZT9Y/3V4dzUCw35H8MyuRTQLK/KV8kudR/JFWsgCkZlIFkNU
3sNvl9OVqHsj4ztlsR1QpiPtiuTKaPFEZ7/bsrBuSVa5iho00hA+U0Mx7ZRN/1r+yKub4N5V+0Fu
l4BBTCpdtavtYveRKRuwZdTs7rKCS09hJHAzCWu+gfddRlbqSLeCS6DweAKrbf/VpmKZKwnN5vq3
qWN+r/5uA7FC9RTAdyaK/VSEjaqMoNIiDhAWSfaGApe70Ljv6c050DyCQXdTkzByJh/1ZnkiK8Sv
FcOhPGt0bMk7it3j+aUkyzA8pVUotZhhg7WFEfL97vT3vTMrtY7/DomsExIqpW1CtjFJ8tWXqoe0
95DCPyxgBAaB1oXSMiO1ntX0Hf/8NG/jRJ+Kv/Z9tMnYXpJb8Xa6G+q4kvkVrpleEi5DiUpnXhSf
RjTzR8vRuo83K1fGFkXPJrkLeSBHsSSWseaJDVhBfXboIb++YQhihk+7G0r4sKolqk63fDFmlcbT
tbRjk3zFaZuvk8yfJThq8fzYshkfhGk/Nl/lz+1qJpjdjfe3/wzx2o/y7xe9yZ65uvG5v4pELapV
UVhPZ/dE6/kiYz23aMPjy/jIlyF5wwTnynqhRd5RQLi0gCYOWIHygkfAfSJ+AgjU7LNAr0rNxlcA
1qUXjt8C9+fd0hBSTtEksLzVa+76LLuapVJWdI/ltYXFt5dTepTRM4LgUV9lmlZi76KgSVn66jXX
MHPl8caE44kcvWS9LDKrUEuMN5Hna6DOois1Q2E2C2TbiZEUzmEGzcFTdmm2ff/2aEXZ/js/rEZM
YyUCNtmNi4JN4NUFXGjaGYDDhRwydGCT4Wft42QI8pWrW8D0Qqus2t4KSXbJth+guG+OXOtCK8C+
ybqVdywxzgb0IhD+dZ3M8HEt07kboadue9SMqfw3e9k32kVF3f0bWtSk8oUDflkl+3/Kl6fprz3L
mEvUhKARx8q/2qNfXjU3leauOLxUmuslfanS2+XcfbxoE6Am1+Wjc7XnzW7Q2KSl0yttGlPc8yQQ
ozyINvmi6QemMXsQ8X4peMFOkQANq1Pfd07/3SrN+wEa9CLvXtdbBY1gQgBcWe2ZE42RL48JxYmn
yaG5kfwe2If0it4btCCtOFHyq1vbHc41h3jRKvEy/bfR7PN4ekjun3A813+9l95fcSpo4AY503k1
N0+SxSkPZofO7virevuQF5SL/UfupsPECaFvMz/efmzG1VXD7KW3C1kKBV/Q1Dqr6d+HzEwgtmLj
vbaN0J/+b1dqboRhRXl5uUIk+dQuk7GvQc92m2VzV7g0V2dxv/S3WPooUyfXX30mT4D4vhrPhjrl
P6b9tUgYj75U76pjFo+mwigWb/coJ09X7fynmJM03IzLWiQJOQ8dLBGI7DEf3WpbR1KBGEDm9HR8
b9031cj8RwiyFCuzKWIvlW0jhTtcbFt4y0VMkToCiJspe10qvQWFtczB1rd+YwhOdjwPKnEpv/Of
AcjHMbmHn/8fXp+chqGIskugX+CYGKNkuki6VHZaqI5tXle8wWrIV3gULFvAjTAQlq8BJBpcWlhV
SIP57lmuw8JvB6gQh3WibnJP4Renn2fFMKlRzgT6wOAH28qLNihVp0c1baiM737eiol6merJorf7
c6I0qz7a4SBTAj+iiBnWe1Tcw33MUgQluqe71nrDUzAcEfNfWrxJmbU4JNNaC7pg7u4fAeriVRK/
fdu86qpo5N3MuUwUcInGgLmqvpsyLE7UfnBRYCh2cU/JFa61sYe5SfEUHx8O271z73Cz++Z6give
vv1UwJFPzR3VW+/eER2mWC2CL1kDEs5qWHwnPyxf3JjrNe8vzv2GNj2I0NM+hSwsbLnnxlvxtdw7
FttSca0S76iwivzyxYMRPgq2r4VOoyuTvW+TXSGtLF4eygnzvmxULhiVABmdEFYsaAPcZsnBhBsH
Zb/ONsbJbZa967t+6dsDAC78AfmByiGdbPlwOQJfWzhed5aYtKRaGhWPCBMjeozmRvGRSk8BtaPF
5YchBnMtXtcDmNsMFsGNkpliFO/d0KCdiSqwJ1guzRgJ+l8Q1po1GEY8nmJQFHa9+i8T3JDXp6k3
gTge84PFK4Y3D50Y2i32FhbY2oYHB7Pwkq1EbSAnRV8Bhh0+7V9uifKU9DibVlEYCB5lpZrs90qW
auAonmZI/SFOMxJ/m/akK/4e5AJxH3MeFvjYV05O9BHheNuwUd8s2jzF2DOaiHuKo4cehnNA9rZ6
FTYkhay3RZuHbGFCYUn/FQw9lwI2raBAfDFU6pjPZPiEQZCEvsc0yAg8DVtALB/92fSxddL1YAsi
+q0JWfEveGGSKpcU9+9XZYTWVQ41c5D1icPZ09WHpztrEPrcfGhSWY+0/QeieoOkAcMBuGxlu/Tn
zASzlPFNBe5wgl+hn7xQOdLwg2XVd/WRu3/X76Tei4T+XUq6oUhBL1Y3ZR0/dNYqIkO1gXtWO1Kl
04/Gzxgcqz3TAFsze//6v8qfwlftC+vLVHTUxq/Lh2ibbRBYKL4I1s/hW3WokUFSQqCqopZF490w
9pjmJnXKpfPSODYdcOB74ymMnkAEpWgc/JGXDd3fGbawegF6XxhYOkpj5J9ddhqfgAZ+agZjXCSU
Dc8c508cX9Z/qg3mMwYjiJ/K6bcVXWt14+alGwrlicoH9D0cPdFUJQsjkAXY9e5uTKiJVYYl4MSD
3cf5Tydhdc12X97KUI5cvHbFq4OXlBkyFaMEaIBfufuIiraQCDKezqnxUqMV1tdJfQeCvR0dZBnf
jYwPYcDKizAUcvEIWOd139qhh92cGE1ztwgXdKE/earfbBPhwdJUAMiJSWd1dlQznAf0aEUot5YB
ldsElAMfrKyfAfFQOSywOoMOloFyDRTaAHG5zvSY7o3jUu4lecJzjdajabV1GFsRNmFnGRRBlqha
71zOYVz9XPZvX2vPyMWONCiDgLioMWckzKQTJtZx8QI+jdlcnh5ixT1Ro3envzPKfc8A8KRkg83p
wHic4QIVAKZOx3cAgZuOorbMSfeAUj7yErlmwYNcZMuRuvFSJBd5zOVLvp4exnG/PCndDEGaJBXI
A7hNHe+yB/J0Mg1t457NFxDa+rt6+2mh2ToFFpPHVsooNyW7Jykbbsf8rwP2Nen5hcxi+qZkjyk7
BG8lYsvlLxlwgF3KiEmEai4FYyjCQgHlDzG72hO96kzl8tv9LoZYJ0PBGGIKPwD2iIuPXJD3RAo9
PVkLWAd9TF4/+mLDEHMfdiF8CsHM2/LWptjdrIKzZesrSOlCdCgNWWQSY8Usbn81no9EUHYbk33E
LrSohGYmPSDCSNAgso1fD2DfM1L0q8s9krJyjtvoYckpxTRhvQHeii6H+esgUgtPlD0oymYUXHZb
Gg4vViPYs2mRXTchAms48HyhwvfJpkKTenSAc7PydOlINaHcGla+aaCtmRxVjhj+eXlrwt7p/BMC
UvaJ8nz9M0JwVn3Xhcd4YsRuzK0YWBnX4WlPeiTGSuUeFMVSnjvov0g3wcqKpJXmin0pN/r0Ky5E
T70+Lvon2fLRFYvbLclolciy9oHFeQrfHkYKEZQeOSls/y9WJswSV5pkid9UDjUzTF1lkDOb5AcZ
iGNaNX7O/GRaHqFbVtNk8OJ5b8ZabX2jIQM6wMFfKbOpCVK40v7a99eBJWE3HVB0YEDBuxVEplUw
KH15tiUQy71Twl1H78YLba723dN4MXTCzUtjm25tu0/lb1iUvEVaYp8Ob+q+NgHvXYz50v6tzn8z
uksO22ncM/4sqFtmKDO4qH9ACeVosTyMPcGNdL+Y8q/4F8ji0clwsP2At1abwp/egnYwOIZSpNmH
b0OMxpqZCvxbtCBm64p1XZvlAVYald/rJGv4nULoJcVJmnElYwIJomE3Pu0fCBiMZ5RNbL8Ia3nM
WJS+1tAY3PPVWPYO4zJdF1pc8QH59PzoypCGB5VZnN1vKjKG1DwBPpzrye7jPFqxkfM6H64q2Llt
Plcf5IW8sbWf9smFTc0wSoBfbiG6HXVJVmWal7EzuPk43aymw7AH02jH6rMI0nPnlVmVSKtkf0GS
dWRuR+YzXuP4jGhwxEROUDthCNsMyZujLEavI/Rjug3WNR/KPmrteRKA87m4tJDhYip6EpCC0HAL
6t88hKDVrq890HIds9EdYzverwPsNvYmj1EZiBcja9Krphg5gKyQTVy1UPeO/d2SuIDjFKVwrY/a
kdky+A9YiMM5Od5sFz6hKZeOCR2oP1Etrqea1swMtwUQSjEJCmjoq1bpT+MnExb/E+UxKMos/6TU
pOQoLnPyMQfvnbI+KeKTGnNKgJnZ5jmgkMtQXi6Y3zSLXW00gf9hMPFaA10Ex4HSwF4SVmsdjH5q
F0pN+JAAcU72+5KU5y+33o1qSeo1OqPeiHFP4mfMDVZVSfy2ad4DydtBGrcbrmy/d2eSD2fWoQiR
ETCXbRx+UdlJ5BqEp2Oy/LmuPy3/5FZmvg82bzc8IZe1TRuF5/1/Ze0b2XneKfVX17RU+JHX7JCU
s2q2qHUuqIvJ6tcDBbj8eU4utdajfx0qNc07cxLJRY1QyWWjGvfv3qDC9XzbdBvnDi055cZLMGGu
56/Cqb9GV1RS6SnDHGvq8E8hGKcFlRJIp/E2eQ0iT+GFlmjRcOJSZzM2dJ2GlRGd3+4gRgFitD8L
k47pIjhWfcO7areE2BXBsC2ZryPRx55CyOTVi8j30cMmhkyrfPMETH8lGbYSJfq5cPPejfD3W5Wr
5Dx+TtFUTHSlKNgmEyKasVeDKynLuDTN/kJHQBE4ZDyJNEYUJQAU7EoLRFokQ1/oBdyJslA4h69O
SE69Mn6aANSb90abivVOPNoVResMy1v2tvnXeQ042iPDJf2ltqOSVDGVpU0Qavn/DB7x+Qp5esOX
M0uspBMtWN2/LyAJBr48TD57WWX7gmV5mHrPex6fgNsRFsxWP51Tre1as52/y5jWAqDnUjOlnknb
DPGvZMQiF6DYSISlKsQRnHnF9mEI6xT3fOxHFQNAKyr8zJRN2deijlMkLrwBsKJ8FdaNqiMnFWXC
+jLbvi8LL+u0/LrIQRx+nAyNTSsEAnNv29TA4MoGshdDHsuvld+132qsJWzO88DjVx9UR9QyIUXg
25TpFANyg8WXx1/57YuxNnzR+GL5s7HtyiHcb0B0D9OLiGjtx1P2F1ZQWfbq/LR1yIFGmbtciFvu
MTlOX4XbWxngrdgRWZRBrfcYjMlmfk8GnemE19PNNtarGWmyqOCrWX27GN7YvLuLsXWK6E+6w1XP
AWEY58P6Jzmu1cfhay265hy8LjYPpY/8+2Q1PJNbC8PJqC9m//nSPc4+rp+cAbm5Ecnfryl9PR/0
he5S/eSuwV2iDQbuu05/1xnUDIRjJt3raFvXwAtrD7z42sSPCsZuaSwWQwj5y1/rlSDNH/1/KtEi
GrhX7zjp3KZo1tjYHbQQPYkbYsnQia72z9rjhZ8jcPkZunqgH/NcCWuM5GCeAxTuW4ynonhs4pNa
tVL/5YXiWB/joFF72csCpJ+5H//J+KQ069Gp0luR85B9qu4UzCPPpWeTAj8Roerd8/2fJSmm0ggx
cTyHQwbI5a6ptMnwnMz/0Yi4RE8gMF1e0FYT1u2TyjmKNpAcf0vOR94CSomBSYiR8M7nEiNaDzI0
clS7ZPwzBHcfBHpHcT5ygOBdO6n/ekShSI+EeYbpTjYzS0rab4J+tfoQsz8SOgHLs9b/5CACyXgb
DRnfDqdBCmRcKKW3bJ97OwCcENtUWtcjYGoAS1tsosv99+zers3xMoWo2ECEJVBNvuOgpKZPSD7c
c2R2KmRXcn6kTRm7eu9ylfrVfuOR1misDlcCTHzEL0pykTvE3unDKgQKpAyEA6rOgYAdMm66Klz4
sC91dURozmsDv+/JNXK7Xmlhlm3xaHiip0BYVoIBsktnH3SWGticimmVbVcoJmPxIIqNJsfUl8Be
xoINmgeaPRvd+717/pz0JOW76bck3nU9NJ57WU9uQJms/q55pZyWonrGbljXbbfcy+EolTrl3sSw
jxk5k0SeS6+SaGAFOfLp9GWK4eKeQB6dAj1ZZP1skoI/bsPUBEMFJT4iJXES28xsLUcC+J06n9A2
4i55iAw0ymJqyZuP+qeDQvGBCff80jP5iSwykluQu75TYn2AD9DzpSX6wM11ih5fp2Ht535UTwt6
zfNv1U+VimpZ4GnzIAstX1Zf9/fV+Xk2Xoyd311WGYQg42/+JPfbOQG2BHEz2B4Hc6iDKFd4tACz
aEzioWXvLrsn3yH46ouUEdKl2yWA05I6x1A2Q40VA1DwGbL7wqTyp2sGisa58DUBi2MrEuqjPMZT
QQejpuG0jpkcqt/RkC9rUdkBwsHpdMTq8qo3Oo2kYuzKRv0eYhhf9vRjF0rJ9BSNyecu0FeHipS9
khUWqX1yWQxKv51Z4mSYG5EmTqrZVgitLYsKbgLEVw7Nv42LXb7peOpc6OjGGxDSqP4on14KPyvo
aaSdYpuIuIXuuxgaXxlwpCoqVO6gFw3KIDppbqLW84S6SDSvVE9vkqHSl97l+pYoTGeyJJDyvKil
s9dJX8/X7PnwE3dxenrZzl4KCDSFrPwLdejyZ/nvgG2m9PVNQZg/H3oq948PkaTynqB/wzFtoYyz
7vT6XNNioaut2Mn39khpty7YbFPrCj628u2LydXAMotLlFIAXUfBvSdEGlkfCQx/QZJaQHChRHf/
GdRPWuf0oyjp0YTbHlr1Ssv2pn7opkMPl2MjCcjytPAoIhyW6iKAecYpXM/xBazi/nXEoJw1YhWM
iYuVxdjy6jIA68WQ7xYAsJWtETDi0jJlDv6EaoPPQYXyu5t31eje5lrdqQdPO+wBxAqfkGabK6eQ
6aPdhR5FeCBwQq1XlJ9HfEW5DAEXbbD1xAHRs4zHiIQuolznm+uBZkFdEO1rh5SFfqmU2rPWPplT
FpD/tllD2uwp84cudyE95lL1eJaNaYakBcpfSyRbuJdSmenpHXhSYv/1SDIV3NYpk2y7pgeDNNxk
+2+MWE0iWDTE7sK5Q6ASUqWSI95hNyaMGZVqpGF8F8lfHk10bG+qTzkpNFwsHzIlK64iAvyb28dn
CyxzkGwtU3fPgl6mnfVItHCufhe8rpmPkZ4erNfIJ7gOe4Dw1sGtfMjnxAK4zNBGM0vRuWJ/U4Vj
SzRCo/XSEnx0J/lXV+VP45rh4ERy6rpMW6Tg9O28nw/4oA/qLTjVd1aA11NX1llTermOqGg9WE9m
qobDrOsmCh3VljZDfBO1LA2aiZKsAiGZ075K2wF/wTXCXASIEajgU1Wy4ut13XkwAvkfuQ3FUXuK
/D2hgl92tMfDHSN1VI9prlMr95gzxgnfY9ovnge5C+hBGErEdktl0H7/JgWXw4il9iNTa9vkqy2K
jCQg8/TryCJptImcUfp41y2uuOpMS+IXqZ4h7kFl5RTpsU0cuVxwm7HTbW3GzUpiOMu+9218CtCa
gWzaZUeMmX6tvjYeif8jsWBHUj5PlbHMR0u6vIhSgtRIsW8WNUaaSk6MQbys/mYIOVJP9HescfM6
uhPsO6eKr9JadVaxx423JtpYbZE72qzi4bg1bsNhIGUkdma8PDR9d1jlgRUIq/gTNFTyfevMnnYu
K1OSl4FNYWd4qtO/rCPWU0rxwDvLxJxZnZYVrZQWAtMjEPQA8eJN7xVlaU+aCUaZFYx941VB0Nh/
k/gRNGo0DOiotCSC+S6MxHIjpE43aMjXf85/MPkBj1+K8PqsJLnqyBqq9WhX2rhX6tyeinDt1mZf
kEz2NFISHQT2XOnLjr51uEdgEKmioXtXVkBpPWTeRRM9tJNxwfsOlceOZ0fWNLKaNjNx1CXwzXj3
KJ1Bi1Ag5C4+gANUM+TsagCt4jxRFWwAiTtkRIPTr7PAVftYZfGt5V6mkGiIPmhCqkT8Hts0yNGh
DuyD521GA9NtKL4UHcQxrBNRFsbY+I04VG3HrpzbhNlz1CLZcv2eNxCAIaW+t/jubq209V17Iv+r
6ETeIo0DJNF6EOkLKEDsWn5egWeiuaDxiGFYEFfPYEfhxxl4GIJ+zQBKDMwBcVzbgdsAdET0pUGS
nKRGBjOMuQ0nZmyLe5FnzeIEkGSvG0r8TeHxewzVjiELIAUQodTuJG4jyIma1FqckNRoWsGjdVds
O2oNco6NeWJCe5W2IBB0dDMW26Jb90h9IooZPoghhLQGaG2KlcZ45saSRBtr30IbUbAJU4dCAR0T
SB79GMZt63LVUBz8hIBH5XqwZw0nmQ8XpqNLw41APZpJRkTiqmAe4bK4wGVZMcGIGgB4l8Cm4Kbw
rXfngMSWg+csXnK+2PapAzSZzmqKIKxU9uXwFKimvSvAlMlrgZXQAtCpA9QForu+EaUAhxEzIt8I
TQP5GVEzMerlIkSBa4sZAHm8oQjwW2GE2bSgvgZvVd9nK7qlz7cviP65jOEcwg8B1MveuWwcKTLA
jaZIjeVYJMtqHzsjdHOJOhKYIZl36YUAmlQCuVozipuTFhgtPG+LFlGYXfkOKZHkU0xpLlcpCVV6
uy86ANzIpaLn3nCF6RdN/Psn9en75w7D9DkHpGzqoTAem3Es/zlUB4sPUEIoJYxcmQXRaLbAayGZ
klijg+RbCz50QQCB+0QxYPLzfv1PHryGPRARBGi/f7diGOkKwh5zsa63+G5jQy40rsnq7v82Q3Za
6duBQTkDX9NV1MxVWvzd6o67/jyLTBdGuDSaqkli25jbUWrLU6SGUnSK2Nx+4/oGm/nfNUZxV5ZA
U2LbXJftZNrtISLccsJ0zc5Y91xHT9Y9+Z84no+80lYn/g8Z1ThSf4e7EG07fRHRpu1IOa9eH3pE
sueYZi2TlghCb+Co989IE9IIZ97JMaJxrouf8kMnVQhhojDSiTBa2nQkZbzsSyLFYzLL7XooEqLD
edq+MhJ+xfddP1ljId0NpumqH0KJH8tDa4s8Yy10FE3Za6GqIJ7As3DGVUAA1BuL1/+MvA/rP+2I
smZMjTiNSLDTVx0syftJQ1w2aVsfR0jeO4fKp6HrS6MGavN/RO9v5sr4LQnZslelUcpY3X6IZ+kY
zNA8pb2eM+6OGSRgnQbh0BZjpNf/8WUfb2u6jGhcEH/3OqsqAz6C0kzjmZmbOHlbfEAgNqqxgtDI
KPfHEVthlr3Xks/wosY2otRoSpv8XGqHmzmvOJUM2/17DDrrzWF/eqKP25uDgnRFELo2+SlqcDfw
AuFZVXsaWXsSp6EaH4V21IncEzlJDnSqn+DaJFt3XDTZzlWMXQb9S2Nt9Pz7w0d9Wal1NaB3p9FO
co71wwVoVXxfynurFdUu35duToy8dq95o2eIHheezutf8rAlxYGHsQTd8wptnBhsOYinC8GRaZwX
MmjNWu3lgen+Mp03S9tuBOaXzhmeX/2wLBpDrqYXFW6aZYZzdntKGJRUiqcnrGeLmC7ErqHStU2t
ZZgjVpiO88AcSevVqqFIL1Af4xWUrSod3orVWjanI89y8iIsYe7cEte8eBFjAtljtotb/K+aThpv
ziKb7Y31n0m0bvr9w+C5cyGSU89K8nf3T3AWH+6ghw7LyH503O9q07xeObKD8QQvJvfktbAZUIc3
XQ0lCJJJkogNCIlejQOpob7HDOJQFdZk1p9cBrsxm8TCO/aB0kNmIFr3Tzb4klEIR0RyjXZ55DV+
ruAIlM0oEXcalxf7Q50+8pz5wmQV26ijz0YCANbMf6oe2/M5FNJnHwm7cXzckxUwRdyizJY/HSX5
E6DyfGhZdid4Jww/92i3itWssm3IGm7OfYO7GReDG9y8y1GJnlHqB0FRoS7c8YueboapEK/+8Tg/
h+RMxGDOkOewbALu9+axIw4+lbuIVl5K+wZ8BAly/n3a6WvxYh7vV1HXHZuzYIvv72R2FaOmvzzl
eERxDiOGm49UO+SI2ydpd8LeLF5iNDVOybbd2OgX3lCQR0MqG0ofIr5uA/r4UV6KvVW3mrf15+LS
911JRvFzWNmPtdDNPp7NjU9ZStLydsGBmw6qhniGv+buzFDunQfTzZOh47nny67J/6m5En16shF3
H9tnZtuvXFOkDyUbNNlyF1/vXs3oHkmzJ4eWL0rinTcaqtsRZHeT2VjOox0Z9N5iOypmTw9h4df/
zJazHCFV7/LBi9pa9U2HbR3ykS7ZK5cth9aDz3Ui5Tl9BEf56zEmRTdSe1SB12D04P8x97dPXC33
Q1mKYu9zvq1zKplXvxko2n76BbwGdnm3H++MxzGDYqR0YCQyC+e7T6E0crt9T+RSiet7wsynQ+J7
wn5qwlHzroxDdIGAy9DdqxodhriuAuU/h9dr/1D8MF1PF+YJGxBW+rycDBV7ztWXuL82aN+hEq+q
S/uoMd3AprJyjOR5wpgGSQ2EDuFrbRiIwI//SCgQ33KdCLA7A9euI8d1/hcMs+s95sPT6yLmcvG1
jPP9c9kwi05I53oM3N5vMmjnYUjfRKdC4f9ouq+lVrIYCqBf5Crn8NrdzmQw6cUFXLBxxDl8/SxB
zVwGjGl3OEFhS9pqShFJRap6UatlwhWj30inVF4zbOpQBGheDE7re/U4021yKGtFnNdts8m7Wz2p
tRimWsXQrYdEiDhPniOrmL1au8V3YVhjZa2yp/96YzVnHNQBbf/zaf9uZLUo+KEQp30C+3hpynUD
gB+e+hMdNvSh2iOiuWW0mLdDR5DEdkBpPpMtPPh5Xd/OW2oiBtKg4UHkhxBBBAyFRwdAEWAnNQ4A
tfcP5Lk/Mi4ztv8p/xEBDgbXVn4vkGz2asn8hCSb3usq5lQBb4N90l5VMh3Pe/rC2jLRGJrhvb+E
lKXvCB/bWU9ochYSuu/FANC1DD+CvVByM+oVpV9vo5tUvWEdP8NVdZVtG1cAWnyqL/pDJLX0p7nL
2rgpxhIiTt374sXhfqfZmaVvpfS+fzKGhPzs90irEYEgVvQDYtetkW2RwsvsLM3pRZBDRd7pdLfO
dQqT9vF4qzhgqU/rS61wWTy3ZI82Hn9eF5eLPRdNcVK6yLW3E/o8KZ6iy8tqCgaGliqCoLVGjYfK
ZAuJuFiV3rRBq+50CdQhZaidoMgL04Kxlz/r3qXYaMTZGZx+GBrfL8XGw1EuDUOGdjvvO8YWo3ag
+8d/mpq0hqs2c7B+kOBZ74FnKoNJZLFjQkQFinBCLSTIU+LjOF3fcRN6yAmeJ314f2M1yB++zp9A
NntlrpUJz21ZXYsbPBAIwxJ+oRuM3hCC1b2cdFTVR6xBlfb49Yx6kPyNEsXqqu2WyUZdQSKxpfB4
ljbdFiwDEhZYGJNTu/FPwGzy86Z1VxnrKjuu8O7tJapyzsr5QpDjdFF+LlzVb/SRxN+b6NJQfddm
R3RlvL9cl68E/OaVtvhfZd/VpuxUHCjm0qjJAhnWbyHgI/SeqZjU/Pgoq65aB84npcrVqTTgKZBc
ujBsVBYCTJi8jPUftPU95vf2dT/pliM7h6qZre6CwtKNx95onyf9NTYTjddUGMkH1dKp3J0MH3fn
D/TuDcRWOM2Phxf6is+HZcgLVKH1CxuO2QqCBDLMKk8HY6twhS+IEuwMZiyfHnMac1Kzmh0iG0QD
xifUBuBcu1kVJXndb2qv1X1LL8G5vpf15nmvFdAkep+VGuqCb6n/cICOh2w1gc2fL1aN2wprgnIq
3I3Y+2fwo758358zKYsWmEE6z5QpY4eYHJekcI15GU4xk2Y+vaYRIV3aUe76daPHRRtdAGxQmXEN
G5V7fHbcp0O1LeStDx/YX33QWmIZ0wS4vmBvHV7sIQACteS0SyWE+yYLSnqJI44Hq/bZrHqiTZSq
9WkDCn+sFPA80rbnZec5+GyYBkl9ixZ3D1LI+fK2JuguzWDRKh3eMQ1KGZoeWpI7EI164poLSo4E
SnxGP6cm7f3bjIQqPH4SU4zRyS3jysgABMX15PLDAOp9B2zCKSXhrI7JLRUN07fuI93V/hFolQgE
62B50F/ebwIeMIEEzzu6ZZTMn1pFTV4pAya+shfLWpFIuvj0wydoqujFRqoTLwxdrhXTjQakjKPh
DIXnhbLGTx4Xx4xgb+w7CPCpfck3ub3Ar7BRjLP9q8enYVMJlb9zoI5ik15R/oALN8XJyDAymkjX
LQyzbZOnEJrKQpeoB7sl4z8ZXx6UO0Ktm3p1Na3hu116uAbdOVui7O1+HhHDSjt3w0d02dmAEceQ
ZerEQwYSrffZaY1YtCtJdvBDAwSnRRLekZpABxWfuG3D7xcvwTvckMEizXf0dY14DXUJprIqzgxW
s9g8f85bu3x2ULoe4R5lsJfr3qzJxAUkfn/IC4mQRQLG2HSpWEAJSsPlNZ7AABxBYnBbKUHCrZjM
o5RoGkCLzczC4ev5E6xyThOGPz4ORJDLJd383hKdhIFjybkpalJxTQ/zdy5sM+BRLd2+Vo6WQZ4k
fGJkNbnA9NsWpqtADF0pIZbUHpGBbuWsBG0ShvMmRqpV1mOUnh7OUfKB2LY0qL1JG2s8nu4bj9vb
RfDEyPX4Hl/U38WGxz93m2uIZKPQkigmp/69UmhZJZrkKdesTNqqnMsZc8EoW0uceEn0LYuJIb6z
gW6BEXUJEaVOx3JUkpcLR6L8BHCguSdNBI7QOOGoNl+Hb6HgWpLOzfFot9u9ZojsXlMaMCg1XKNk
976TX6zpRLGlzrd3/swHgbzyexl+zYHH1gmue26uX2GiMZ98Hqx8SMoA1QemdRLZDr11m0u3K6UY
DecI0Q7t3OP7Xdd/7VZ3lHT1ML976N4lGhnrI62B802SXCQaemtbmvR6vc4hScdJZ5HqC5l2Mgvj
K5rq3lPjydft/U/q1Ve0xB1HB/Nmr3Ov+/x9R6eTcSKUOhicZCuZrHxy34PYeHdw70CdGP3zZty3
TO1mjBDuAW927u+nrd59HNq57wzAlcyHSfPrC54X5+rd/35Mj2h/94n0/mvgaHfydUrQSObPH6vp
g3z4Ec/99L58kveAThMfJxA1gC38f8abyRk4lE3W5T/mKldT3SPG99VVswgxthrBR+g+NSG7JqFq
vCLxH0xm00z/AOydlpbqtAHvB357LeUDqy0xqRMSUvJ2sMMDVLMD95Jl+iEXcHUHw/8uNfevQOmc
BzkfLz3vAr8P5gKQ6e8WwaxZPF9QSLCz68iW5n7yLUmAafLFXJa43npRixF9loRz5NQoDeWtLl6z
1fFT9+MBqXR6nwxyL7pq6SR06uv9Rgpe6//EuOCwcGs+i0/5uqg9a1CYCN2k2iJxfvt6+mHI1m3B
aZ0D9TFcjDv+4pOwinBKpEj7M5YqHnUHZhFGPYxcUUm/+ATcVC3QYwlbfbaJ294oL4kc70gyREQ5
SUroH4bgjA/Gyq5Tvcp118yzCtA/KSp8m72OnvefvxCunDvkHdcsl3zEERBZbwM0PQ+CHkf+wEmL
lA7PTuGYQvlMLGCazwZ8YvFAFq0u1DvqjiLieVVbPqkrjt362rPmrpjYA70JkHI2WosmJ85PwX5I
/KwHza8j5zJJMDHIK0mr+G6srkmi3vLHBYdPo3zGE0Hk0+itk5nMkw4XFu+aJ1W+af4Us76KKfDT
zNrhWpo1pJYzBEYNCZsZzAg+4BgGR0FfdIg569Ig5xuyxFd+2t6WPkcfFaApCSmR+mP/yhX6lJMJ
MQXXBkKtUolkHu2xsK3tuIMwZ5bPVg+TkN85lna6Rk26aze2r+tpDwPMpZnWh48x2P9+nv+b3FWf
Nw/lh0K4GbN0K8+wfOxFV3IF6rVmSRmMJqeatrA6vw/cyU3/pypSqc1d5/saKHGiyIlKI3oI71ic
30w0PhluDKxyPptr5v4BoN4KfsxbQQWnmHL9aoOB/XSJUrR6YuYnOaCnjgyzj/GR+KI2RDLADkdd
orSP0dJBgIuP+I5DdEjrCv8cWw2xyGNQfGK89p00RWKKUD9IJn77qqEHGdeuFtJej801G0thzxFm
1RZO01PqMOwGQeawPUGGkaq1VIiOJ905cP2vvy/nL9HcR+L3Lxf7/EXeao4HVKbEgxh8e1V4Y4Vr
F6W8B5d0cMLPhek0uNNcM0jr88UgeveZKGV/Q6YCYlgDcyKjgAP2XcqUhGhjkG+0T1ntC7ddDo+c
ngFs+70KnOjCgL1EpR1KyFw99U61lKps15euNM80eVAdNO7gS0TDcVLkyVc/4IJs2bPLzRN4Wq3B
WuOqQ5dRrPueXrHTTOba/ngruMf50j5bQxvfSRmQH8sLvspqENXmg42On/vKE40Irq0A8XgBwkpK
zaCNoFMvAm6Ett7WfxYG9Q1HIx5b1D5dqM/lLJgo0mVznZUO6usK8FKw0KaWriS2v0uw0yilV71a
PFebmuYytPA7gBGUWF3JMtDIRdozBKUimYRHKxgtIKP46thE2ZIfdg42hsK7ZVcqwFKUCMq5/NZw
V67jQHFdZZ5s7ROWL5UMsa1Bn/p110G8Ia8+qWmvte6eDhnakHV3eJHDS1Sic87pvrdp1R/qjCUT
LlX1vTCCobf2zBe+FQpFfJshc/oEnO6hTIHiuLXPJYVt9n2Orqy1sa6TWzn4nWmpc1j29tvsdMpW
LKgdEyn7Pp4CvbaLSbZFxADsII2d4a9gCmRMJgO8psop3zk86XM1/3WUf/juwNzflob6WMkThFkh
04OCENCAE9V6Upp0tWN+rV62t9W7fLvEYrOepU5WnqRTIHuiX2gwubL4zRvJ4WF9h4wI3ieUPU6q
3ALfn4hJpspMD3J1HPTZ4Bi033bl+jUyGuTRDb5fbJfCW/6BG0mhqT0xVVhSceP+EtUThIERgn4G
dtm6JyV//rF9PZDLryc+n7aD4nfIdW3V78XDTBAVGZ+sJnyKki5u5v/QTvORbC5baXZXGhQ+0+E7
AWnrlt7I1N21mgHnizwEaYnYVGGo70Z2NuhU38+XjcdogPIjnnv+5I77ZAHQ1LXNkHb9w6744pm2
7dAciojtVgnDiGA321vjfBx8P5MECxiKocUNXm4d3+zfY5uynrcWky8ERocLiTUSZjZKwvXwOnPf
C0k0tJcswV2Zvmxu9j+SkkB8nJb1LQ01+jd/Wd2fUCpJFdGn8Gt2JR8EEoDkAR8ua/XAXbhGxXHU
XORXdGjtVBL7P11Mb1Y3P1fFi2F/+za7I0SwTM+T49vPW106j8hS+w117/u0VX7nX63bc2gBJFs+
4wqjo8LqKEift/KoicCVrGil9F6EiBNt++1ACs9kwTM4gn6/BGgOzrRoAUnBU1vWpDFrSOtFFExl
LIK9CbzkANNoXUSIjzWh+4a2O4rCNIVs6VRg4H3IQJRWfR/yd1av2GaY8edg2YWTuIdiPeFy+qiV
5mRuiT6hLyiR/Z3OCo5SAeWeTJeZQgB9GuOVikNcyY37cge+nN65IX+Yh3G706DOJKkLRYB7EbBz
HnekXYXvaoVdwX27BRLdoqO3/vkx/6GoE7QG/vB3k25JTZ9HcF5j72O1T5lfzWO5L73HJb3jT+7J
90j4EfGQDDhq+bjEMDfq4MW8zxJ04Vnt3ju+EATQtK7itsyIZ0MG7QymprRtjQ7xq6JZz+PMTkXe
uzdnVq/qHafy5Tkd703HO5hKUlrqSJPvzBXT0vp+dtK/6/3NuvVqBv3Nr9Lp0eM41N24y+q5DwX3
AN70wHFzmH3YzZqjMG1/L+n7ON8+X3lAt+EcTm8QED/E/TiZA4+ZyXACX+4ZZ9ka3LbNnONvKbma
KYm55gON4+M+6yMWgHf+MnPdQgzd73jGE4xaKgVM299y81lffzdrTZhCA+XBtXOoR7mQTztrbO3f
+XSRGFrZutf4SeCuBuf3bl3O679D3YCv0TG6m8VQCRRpVYhs75dV2BzFaB9anlG7HHPn7IbK1Di1
G4jjf6fSdzf2dxXHGEUP4lcJZ07rC7+Fj/zNrA+6RXMdg812JXgUyvnlVIqeEti9UF7EBc7BquvF
uF8MyM4eMud28zzCCi5jqflyLs8j/ccg/i3Es8IH0zOPD+HQ9jyeylUNJfPFivFCcoyxc3JncPde
4DNkqCAcJJGn8+iO8zcoMoYciTpAQk00NI6zoAWTW3WOKf171uGhhaDMa3fo2mCND+NswO1YU+9G
dNa1MKC4e5TaaenNW0qk/eJaNyqssvnLgPjrqvSd32j01Pja/NNI8idZvujl9rvgRh+qRbZvhfDs
LckfdnvQek/jUoP5KJs+r170ONE4CzzQ3h37ZSGLJZ2BoSt4t/LyMskU6VJWfw9cIeK35EWDXJs0
2mp5SyCf9G6ScSIGXYi5zj+Ybas4CuM469s7qmbzUPtik83/Lf+BJAWV1LZIIo2eFzCeOg0YvU8Y
a5EuyNffDpydGma8WQqj5WXldIu8PxKlMvtvvtYaUYlNa7ftyjNVGF261SUsNi1pthNcIrRsXhoR
lRJC9pFoVqFTk44+iucHbpCa22XT+zofuFBlwPxVUj9ZNn1C87/6ViOH2Jjzbae2aY1wz+T0mWvi
yztrjTBuolfXh2s3bpqNWg2nlp5TYkBZBRMzLnady0ppI9/9BlCF2SphtvWjOc+2ycKtVtRwNNE2
YR5fIvePvNnWUXp8dOlZjvrF33r5jR5dagoxjZQ/T8NrtE3Fj01r+LBiUq0TTdyYHXeWHiL94QbR
cFPzHyXeEvFls1Y2rd2ch9xZ5K4KXo+bzOWqeKpmqY2v1VZD1t50353uMVJr1NLSihVVPKqJ3aYz
UYzpAUdtbZ7KR80642ys3V1Pz9TR+emwUwTb2zW6Cy0Sgs63OdVRbJkUS+l6lUpjOCIaH4uTZj8V
aZ7ZGB3FkySCi9398H36/vNcVXk1y9YjrVTYt/KEUboj+Uv3hWR7vWuPK/6crHHcvx37xWpxsCiW
NFS++uYmVufKOdfP5eFrYzv4UfBzuoc/XFB9l9Wr0ePSwIy1dE5/CpmkssTXXgMFtrV+tnu43u3i
Y9uaitCbJjB1SYOGpMY4se4lRJRFsBXBdQVElVamprjeeBgzZnP5At6uTfGuvpsodfg3+shXs/NA
lVbxap28lZpM0n4tQ6wL8nmuD8qvx2cg9kbfvGZ5LGMsXX7VtrpK8BazilBSIcu7tY9vlsw4W67S
5Z0UkLxmtJbGY6EiptBeKCjTIPZlQiDlrk8brl12sIRZ30/jj9PVtWiKPj0caJCUPgD8Zr3ibQCQ
Xdp9317/lJq59xG9//pR/3dG4kEv1ojDdDGRsINqw0JMTwcUy+0xGck6ltcirMXQIseBOYKR/UWW
e1reNvojjHiPx6x1WWgpJ1LCzpPW+qOWnebNLaimLk8haSxe8nMhcxWJySk9zNujWlYqZFWUyV9z
DTaptIvzpnn+OKyTlf57tME4PodwbOP42+Fg/dyA/RSydcPJGFxBOjlWmAUMPKT3ir+l8HBWpPov
e/lT1li0VIjlyBShHng9TkrpF8Jj2313dM5g9/kJYzo9svcfKlI6G5mcbEUCm37lJymvk+eDa7u1
Y+XuVGnlc82l/GnJtVm9Lu0oQ5MIDkp0IW7WEYxoftywovU7yqqL9s8mMyXGgrGb7H3fzbMV/7We
Lf69Lm7Kj43vxEIuPQ+tgLUsHCwyyfcxm79N32ofP//WoQzhHRknLL9sVdSFmBVg4LLFPytO2vuh
RrNiI5213AIkKOgH3r/LSX7U25Y65msH3D5nSzFTre4hJ+8/9GYy0TdUoczVYSTNKs0VwFO9Wqlb
P6R1hXGDOsTubfdaVTO2lj2SLP6VWgrGKgJxglyXe5L+etqDIl2NufDUeimLrxeLc76lnJuN5Hix
v/gOF6RVlgrBztcv2VrQwPkLNeLtvnU4edTWSmOEffLqPm/P/d3tPG65/lIX7ssnyc8kLbQnb/uv
QzFc+tNzwkb70g9EV5khBXG5K2u+llTk8HG3GDwoxuqJfm4/L1XN5cDTaEh0rkyGs2SJN0ULureR
Hmlf5a+6FhgPy7v1zb9Kq94Db22bMtMejpnUxnTU2V/M/uEitUmK6dg7mCwS+SJJvFNQltwpPsYv
7ARvfHfGyK0dSSqn+abs0Ob7pQrntDT3wbKP7buMCidY3+/rCRC/iRS0eZKIkNY6pSxObCE41zlD
093E5NCSAtjJJbvXsmOK2gn83gNa9WT3BkdtEXyFVrmXJ8mbm+ak+/2ox5t/vOVx+hydsbNtVknW
WfzT6eGCMFnOm6OvUrJurbNJekg1HE1LCWJBKTnpYZapme3Ig7yxHIg1SO7l99O6lWttOOVZPe3k
R4BTdTtpI2t0LRUfznW22c5PjZ6F/fwoJX6ZpaN3xY5l5HjpbSmR6pisOrb+sPPNowIq4PbMJfU7
qU9f1aHYF5F3N851TuX2tHztk2IjudRCuR43BSKROP/C3FMgyPVEUKXHtpOgnvIlM2hSh0q3Hx4s
1KQSFIlF2UDpEAJPkqSIZbK3w8Xpt2EnC6rYkULWl//ZJr/rT7gY/AMzlZrRZAKwyUHlW69P7cmh
IyW9ysOsK/EGDOlEqnb9U/zoVXsGwkZZ1k8Wjjr4CMy4V9GWsW/Ui7OHypA2QMS4K/LGrwYYqUW1
/AlEjcpHXzkthwpy+NKtSL5t1T4cRF3Q36ot1cd8jOKplE5PzfEaJpcuPgrbNKdZYyE71e531Wz4
Vma4Dpu1kkkdfR2PQuit6rw/KavGu5pP77dZH0libps2UMR9X0xO2jk1F74PL1c1jZ370zcAznwu
w6Sdq6tzH4xKveIqrRWpfTA6HyZdb7KTJhVvDVZXs/hYTFGxpzDZrhQFy1uMBtfYTbw17E1utIsB
XzUn4slt0RULHhVJZ99d3Ixvlm/PDU90o+nWhyzApPahe+7VMVtfEAO5+/Ip3UdLd4PTuF9/h7zY
ZwiYH62h211zn+2zeEWu6vuWYCROCZhMV66s8kwfJrXnvLspogp6yzsTcKWVT+WcND7OrdnDPru8
LH3TsqNFVk5XV/lqYs/noVUXo069R3O0p41089ZIbN/0mI1v9BZ8jhvELPQVv826W7vllI67s+dQ
Qr1T+qu2/XiMa2tFk9ptH3Rc//hSb+bvkJik8T/+MXQ4Ja/ida6lMUZTt6iht2MHKU3V7cmu+ft1
x/T0sVWnKpOmmJeo5HBtx2xWTR8cT03Fx+IzccXztepCVJtpXWSGAGlWkkpyQNSYjtGRJduM9owN
Gnvd1fu7VG7L75atxM8eaUBKnFJ8DTejQr/aVRUzKDuBtlpL6EQyyU6fXJyxl8PuqDft8cM76478
9lYj/Rhm6GmacN2XfSJmn+xawnR9pkVLbkqT6ZaowWmL8Pu48FoiJpBCHIRvYntWgP+l9jFFY60s
KNErTeVFwvvMRgNZdjf75Hwn1nEXIpZL6/wrI5eKnKea7y3SnBdz/xbbhCmS/oAT3U3c+kyenmf4
bk6ul5dTpLa9b3cpH+JpJX7rVrYiLdlOSN5rht31GK/yU3FAnFNpZG1TH7NEF2//Vy7G6eSQLHvn
LimfGVkZA4R6OZ12QmSjLuiWm6EI0E94N8T2/sF7KZBFSR602ZLTXd7Rayv/1Fx5M7SMjUKDvM2/
LblCS309w5mD+Zh7aXxMHjAn2B3nVqx96inbXmwvtAZvrvipaeP6xPLw7smCnVvzy8fax4Z7l+RZ
Xd472TPxU4++UoqPOF5vZ618b5ttvkLmMMcKHydLOm/pHlvTRzoAKVRWv9x5Qcwc0l2vfllbN8dd
9hc347p8GQplm0EyLJ5TKJDepvnzPBwsm2NL/G+VWoYQ04/xxaa5Y70+0xAUaLtyv0Y6lbCrMaET
obnW9I2xcFXvGZLH6irdDw3Lz8MpTAf5ExmS2hmLing4sddBzReLC5//cL5mTlc0Vr1la+0roksW
F8vHk11av6UA08PXMfvpuri/lNbZZpUerD6XG+/TxvOJtbVMiJE9342V0Gh7e6MXVW95Nb3aZiPR
gWcX1vPMvnYvvwMZkqFootbdop+sxrMxPl6YPAtl7g82a92PMCA0UJbEnJR7IRqGt+fnwnMMfPDA
W8CPjLQL2w6h7uvIsMdQ5jqzZ0y8r5OLY2v7vH/2oA4nAkceYfWVv636ZH0QU9PAZG0GlG7b10I2
RFBvSaSc2qWkz7Wp3Rdvzx/LaadiescPJbew0rckH6vlDIN1wniWkKF7d2tx1THYp4VlEmuEkZmu
LwjT67jzP1n69zN3HStq/52ocXOgNZhMSdCsfsvvMFDWS9N6spqWjIwQl4f09zmtGVy45g6bw44H
RQTFWjncxu3/PkKynFlK3vT/37+QWetWOFcTiyZ/F1LvLI01bQDs2Ibp5unQ3yHiZpf3Qd6g+tJN
CcECpnDAPjsjLHmtp/tnPQWWYli9ybJV587u9kEOMa5drIc4qI6HHq1cn3en8f+u8Fm+Jo0uZxRJ
Nr2wLLLqvWRI18uW7PpUI4zmmCi/ridWTsrWvAgdmg6fxeYijsgCgbfeQi572P+eJPm+f2cnP7kc
dyO5ypo6X3oSSsJghBl2+J2GBlNVMnuCH9Hm1DP3w3gajFVn5jjdWr1n02YxzlTI5a/Ybg8HG4pz
ZjJK17FgtpndZYCtqjhRaCyRCgLDrIzHPr43FYuLYjve33yJGl0AMhzHtV3HSjODs4uQCnFXYVeG
RtlmjItXgoNMGV5uHWdHjq6mb5UPO+yj2lsxSU/Ou86O1zF/f5rSPiubwQfWr4XzfWVfuydrrlVv
HwmkStmlUQAgg7LPeXr5VKjS94b6iqRB6TTHNzXKPodDO/aCJ3NoqNz5FaPrLkzrHLCrWyB8ax30
/f7NCG0SfvCrgHoSlLLCO5Nwkm37Epg7kyc5ph1cSoluEEnltZzIVTeX2vBRLUWzf05XqAjy/M1U
XUCTsySgu7xgOKWNdq4d5qLV1Y1FfMzKpFftef6Y71Us6S0zGXCe4mlvymG2HkLVra/WbxZeF8ZP
S0lsThsuNu0uL+iidmgzjbqyb6pHQLRToEjFpd2eouEens200FtGY5Knw7PY2cxHDxnexIM+GuKm
yUY2soV5TMdv0+5KJO57+ba3t6sk1587Y8c/z2OnxhT92gpml8f4fGAlbcvp4mFRNEHFVMXEnyAb
/wsZd3ochj24uKn36l+hr44X+eZ+zjNRbvmvtieudcszB/QcFt90dxVWoTlgszxi9E2XPXqR+7K9
Xt3yvNqsAZM0YRuwnTN6unX+nbRwfwjM7HA379XqZg84k6lYaBaS0+f8dXqLJDA5d4hwp9mk3+Z6
7DVHzG9epRO3KyCQ/Vyv6P1FS3+/3k+r9hSrQSVLhtgt26k260lRZF3k7pgGvUInflcaky5fWa5O
tHLZMHDCci3z4uJiATaZmDvvmZpYcQaGlFu+ehpP4TO/Fy118swT/t13EldqykUG/2YNFGIsD7bn
Zzn+riIpJjquu7l9WMQhcbUpv24sBcFAjFPsEd6SbKdOyIswOMIOiTEK8yN+Wih9bmcf5uSI8Emp
zhdOJDsk3E0td70epy2PN5fZ4M2FTNpujpTJOf678/fz9K02NNl2j6F7p3db24/zSrorFSDS41W8
E5NX6pwuFX+la3cX5kscFzrUyhk/HJqzhzhs1y43t12b/ZzWPkK/hDr5+376Atb4HBH3q3Ua9Egs
y3V37aNKVAiC8U3ozsPj/mJyUyhSorlrrDqkzq8BU0sKz6fAkOBCdpxp2DWr7cXFNMcq+hUs2X5H
zpR7rZrmxAn1TY71oEZP48sZqYk1/DZuiMEbyubXGA/FUrGZkT2mtXxrFd0dOsTybelarayDwuyG
iJLf9XW6ZECHxHZPrX7+9pGfHM6vXlz/RhmTvr+QlbO41OcJfYyq8N17ozvKdp1hs4FRY+g0R6y0
qMRIBWUap/7uCd1fMh7ImK77qyDSO+QtVeGgfCHyRGZ4ADfbRD8IlA6i6rJ5nARK45dDIo+sI4Ps
wCn/VmxyoF2YS/xekHR39iup9FLzD7lXWkPcocmM/iwEdDgk8aCwXy627CCqq/7h9p+YFALrm4ef
5G3cX0fuYeD6ZF4Y7cNELhWBWc/qXRGeXljPi9Y52feBmBmP2x1OW/KBOmoFlaKs2x7mwdOFWghH
Y8KRgrLaRfZA+28t5yBjh96yv+xXJGeV3sTIXCgEreycZ4K0rfgTrawxMnAaMOD+71SYIulv28Fo
PCgA3FncSaIWmUlybW3fZGNpzd3MyQ4pkaXfWSktPKLRctYQyr/tCmX39IWJS8CCPGYaoUEnLjTB
O45DOy5vcnWvP4Pcj2JnqikVZTOISpPINYiUvlEGZ5TlqE/Q56lj8DVWyxo3dZp+J9VsrIffMEVQ
09D7419117KwYsHBFbP5e76RFdlmVlxZil5a6MbMcAwhD792j+akvR/GdK90vwHS8EJowLYuJOz0
e2ocMh2HjLFlrWjpP2cuxvl4zTp4gJPHNJermRAp68unh1L62rue6H8v7ImyxJ4w8+msRieMjVjn
jQ68KJnYxGEtaJO7otTO98tmo1NxCNM+Yz6wQraAbPPJmNisfy9u9TGAuRjx159Sev6wKZ8pcMzT
cn6a+V4YwVrdscB4MqOrU9jLYYvm00mluXZJxH9nuTRWh8qK3uwfuZzo3P4r9X5au3b4bMnucpaF
lm88zXuTlqwgceuk9BRu3bk/as5UfLSW7VOxjwPsXVncJfXhZ1UwNp23x5l/4TeOpXG1wmGc3Hvn
75fj0zGcSFxqv/6jFQ5hFcEKVfUUn5SBfsOndEyosvnlSOEHR+El1NnoNo6PY/ZPJzu0e56klPlc
d55tJ6fFS3bujFtxNdFINzRq7vvOZx/N3aLvn8NsCYjvq5XWQ3IWpgsNE77zuT+9BRwursMhn2WU
V18P2ttQWCWK4OcafwWdmHsKG6LEYa0qSuKXEu75b5obTHN6OxtrXstB4BHkwd2SnrI30Pl8xyhn
w3o6v6r26u0AXVhjOgxO4R/qxcE0rLePsClirvKpbidMt+HtgWgOfytMC4Zn7OxNQOFMOfbQBHDV
22ecI9xuWNLrl/OvU1rWNa7cWp6spA0N/rEBX84u8Ggl07dx6IBuGLq7VGzssvC8dubR4/F6SM4d
Mp8NK3T5Nb4IKYw5zWGnW0u3W+gum3YD2R5L+rfpUEjmQEq4CLGzAjL5QYHih6V/+beJigjkQjAp
GWZ0PANTdG20NdR0tkEw9qJAYYAoYamPHiOJw27ZUQTVgduPfXeIrRnqZMllDB+G7BkosLwooca2
neK6jYf61ab/a8u7eMnu5T1/E4cxZKXrszcEIV41Y6aw3ILV41TyXDyRE4ceirvGW3gfx2xb+atw
BAXEypfxAMJZMWrhJkr+n7uR/O2flF/b/X+ADx/B2Hw/usVkSioF1XWVhcQeaeZcyfa/QLBHUsx+
R7eSgCDZtNx7kzoYDoqzrHwb/vzwVQNKe3qngXV6fK4Mez8X8zfe7o5LjD7mqjDOTs3lVXlldQHh
WRdlRO3JtfBBZZgsSjT7aZNMngP51g+OLbHv/jwUH3cBgI/61mW63qdzKhKiXn4MfHFBFjA53uDf
sJ9fqyTemP0r8AvC5Dk+xP/lx7BAwbdijawCudtvO2Y9HC2tCXm+/XSr1u6piQSJmtTECbc9s2R/
AoAcP2DeNcManllA4Y/haM/pVrStIad/LIh16G8s0iSlUkC1FDj9ztJ0lAfIoRqomyDpSy/1KwH7
CUI8TVv/DIBRduiPMmSowookFBU/bEYJaJvh0JylSizCSKjencMxNNc7a+cC2rcEbtD7V6KGafmy
cB/OoZkYXkJH1Kraocx2UFHsy9ivnLi3GB8sRnz8gJD4fHZrzv4FCmnfJdoUB59bcTj77athyxAU
hkmvWumFQDHyILAtZh54FQMoeQ2jTs6t5ZtZXoFSDs3qlyDWPjOG/mhinNK0A37D11hLZ3SSkyuD
SXgi4JFK69w6Ldql54C0Znq2E9itsAYBOVLsrzaPpZKPbuAvrf/RBz0H+K5xtx6j7gX0oje68xG5
yQ/n1vAWAuGqvWpc6uciYmyBl4btF+oLPSwhpUk5kRTnmdEyG43FLfNq+3L+GO81rmsf06uwZNek
9xs4zP2tHhs82wCHjSPk79glWRkMFmuj9ed2sKsbknOvwxEpZfo0lX5N4MAUfw+AGW6YxFKjRXWq
RiecpQgngQmbRxw9r2IFnW8lTGLblu2oE+GfwkWYyeuHCEqFDJcIqYk36xwmPc6K5/Q4T2cM5dWV
vXDH/r+Ydw53dSFP8TeW+tW8U+XdZktgbSjK8FO+mwLsaa3BUitQMKE1pmy3xXX8CToGGVXo1Oeo
KAZn5Wf1l+3TUQosnpAeHdlbpiV+E2r6A+dqEkpt+CLuP8m8yEafP+wemq/8sngK+HZ+OczxtMS5
5EFynw6Dd0M25xTNZ5y6Sp+7/rTiwIUat3m/U4EDpfN3MeBl5ka2HssqT+xS01PshQuwgFRsMxZP
YBMhdbU8TBaqHn5SZPp27ZGEvPl+wt9/U28GiB4WeREAm62exp8YtNMiGGncbjBvytA08vE25HOY
76BK4lMIufQb2Pq1mB+kGv0L1J4IB69Fozi70sXjo/Fq5y+B3kWkLEdcxBGrJiKkjOmFZUMkPy3d
V7yMGFxj1dmErKc1IrpP5xxYt4es+uOJhP7J2NfJ0nP9KsDnXahSemfTrN1PvwqjbB6Ruj5waxCq
4U8xyIRyFzTtBZdoDxcthP9zaM7fwCSTFIkpbsL0lOnhnJS+NFs/p5UeMyIpX68y+c5wj++0dHtu
NyTqyiRNV7y9gSoW3Tg+TqOmSkWxaSBINWlcauMRmEnz3CvcDrWLuf1OcwPGBQBFymBPx7Pb8WPx
ev4MqM9qr8NONENJjvaU487l1ibb23NwNUenk0cp8T7bSCv6qQFErOlk0wKLpKvnVXa+EuRJSlcl
jUhuChYtTOBpJTl6d2zV3Hfxn37sac0p8teLjj2YLJ6q3fzkLyogAeu9JHH5RkQhaVwVX+aTrLFO
9W9DPJIW72cJvhuxCumWvYBQKr1wbBRcdg8Xb8fm+W3VXaud/34JkiTtWrkMcqvVeakfGT4pL/iR
1Mv16ssTwKlHr4fvJokhWUAWBw3rDpPDkAeoYHqZIZDlwTVeDk952wmrAs4UPKUAi/b9T/v+S9mf
KCRl8DWhPU7Jd9Y5fkoZkln79U9Stbqb72zU+pricIgiH9S/LekPkfCKQjgZfL3pYoFlRS2d0ivG
fvL1FZyEUnU7y9bXKRmEV3bfud10G1E007t3v41MgfX91y75F4toJYYYjq96yHbp3+P5/ofD0v+n
a9j14q12taGgQVcfiPMsBcvmHpNPmhf0+el8oBIBYylmyPhQR+NHFuz5VDuA0WPtCxNApNjVpO8a
4zM/bSSzl2/Ivaro17f2vw5cUecqbez61EFD1IobPt0Pn1QM47MI5n59OHmoAb1xnf2Gy+pWdg5j
7IdumgEuQn6fvnaPxd66K0AJlWL3ko+Bhewf/kdzCDz4SyBOEdX/P6b/64dCZsLePgxWaeM90i74
ACGiAED+QHYSVisSftqh45q1a6EPU04OJMeb+ZPhjKmJxaF7IMYC04SN4PQfUWe2pKq6BOEnMkJQ
RG6ZRZyH1nVj2NoNKIgyCT79+ar3xYm9dg+2IjLUX5WVmTWFXl39i6j5C/ODfTPugdyINdcVJMj/
Ps/Y/aT+GTNBAZQhWXgjU1nJb8We+9b7wB2ZQBtk2tKZZXIpN3BpM15sXobwygbc4oBmAIJyJRNQ
THyvbIWfEEDSPl4PmNzSxRTnyMsPcAXNbFvAAKNeL+ChLPMt54WnwYCyb/N8C/KpBTlMbyanyx0v
MCXkwZCFx5Jdi7Y8uh8v5Hd2Mnj0Z50bbbMJUh9WXVc95DE78XhZ0fLEtBrOvx4g1LitW6dELkC3
y6nOqjt0Ubi6CjseviZvyAmiwGMe9Px0eas2ChPbYQgSr4b1ipCDBj6mBOk62ybXD8gyBWzQ7J+s
AGY6j4Y8L9uyS1yfyEXtak+1ICAAH7Fz0S2dIXWRXLulYSqcIROPaz7bCYIfIWFoXwyyx3V/yU7M
DXBayE84KnyP7NGVUYJHRo7kAMiNqa/1gmgFHXDX+KgkwNSn8G/m95lysp7f6rGa6lBTbJX6HFwS
KTeX6C52x5PIeZIELPOE4sLSmV1i40Zw4l0QvE7wJnpzX6mLx34QtCC+HNY9ZDlAXn8AHlEg/clB
ZCROAb1jP/DfXYChEtcQrGkHkju4RjMvt8CI7TfOH3LD8Gd0VnLjwZE6RjBEIwuF01Uuv3xZfHAh
xwkaWIXJcGa9zI85nRG2J7emMnstS0z+KhIT2PHtPhoxXweCpuwGDAMuyZuPmow70oe5CmGRI8/1
CleEqxEqvNu5lTO8GCvDw3mF2D7mvzzsX7RoFsEzNJ979SDXbrTFBodYzFXrCbyUheEXw2fs7oAc
AWQep1VX3w08+Q2xh/vxRiEB6F9qqpvsgeQksU4+vdTWTML4q6KAMS/QhlcQ5PZYANr6rmWRbV1Z
cCqzv+kUs75UJ0faO4MZW/QFiG9wXBisRpuPx7LEIvi6SEf7bw8CtAYeV0VFim09fFp+FmFPVjCD
pxRPi7PXB99/Op95i5DqTeOapYnTCqOXTaBXsRnbaXULWbISK2L3ZSnSJaQ+fHgx1ohlsT9BPL/t
FvKUp5/QV/TlmQ1vCv+TlbPhu8LuMegTJRb3M2sm/EmHl260WRNIQ+POSmSl0zvAEbHOGoVx5vT2
sg8lCx57Eaa88Ov0YlwC97fslnTWZVHmc+tWfSh+S/tTcPbkvtdWp013kZNbk/uQNAyBGrnVJSfA
BmPJfFMJAvJiBriyFHCPWJJcfDi4CskGQBre82gFOfnlBAzG7WD/8ihkj6C/QcdjMsPpD+eQVNtY
vPb5fhQUlC5C6RD0A9sfPv4ggI5N303aMca/JIRpwCH5a5RMJBa1Vl1xCSGhpm3MN8QzEj6JcGXY
EEge54ZYATZvP4nNwHQTaYNBSuldWDgoP8ivoadSNVSUTH2rpjaguqEDJlWSVCG00ojoAq4qAVfi
ATI0N8F9y7X7K1O0GmdsJltmu4Ql0ZIgBG8Tq49tth3zGcbm8CJ3wOjwBotEiLWsw3QNOkmbqc/t
WsFngvsttzSGLC5+aQXcJpTbotb/erLfDM5B4V54T1kdWfsSSlEG7klB6tAntnv226+/ES87sG4t
LD0s7Jv/kkVqOL/B1gnMqvuRbgqp+T8IIqs7FA0EshxmWeGKpVAUBCCPqHAReUyAXfjIAhB3BAX5
joAk4ughFiazNjiWfaHKy7LH7CDSIHqwQd9Hy7upaTfBeOIEDnzDPeFLLDtq2IJF9/F0J1nhI55o
6LA10IjKVI7xj8EHYc6w9pfAcy0fGcDGO31wLaIxBkGfJ7+nxgTpulTT+BPwnrMEVwFMLqiq2Qts
v7B4kYeB2v18WtWCfAr6zMeatVJJkppLd1pa7HQXLjQXFXLyLpD+HRD87W8nHrOaUeccDSk4pBJJ
J0X42tPBPGCk5Mpi+uLSU6C0SEyU38rJa8Dalfo4ExNWVS7/ofu38nI9MjpNsGcffJvnGIHC4WSd
m0TWWQK6ioQX7viU04o0WiUrei+kmwwpVBJEUh7GyP59J+nbCCtO/lZPePczECgXWLwGPT0wpzXs
c/D/7phij2JogqiZUWhcqgRglTzhbcsdwg1JELn05VZ3SAW2x4g5xb8p9bd1O7MZBJJnCTJQtVvY
1tbzV8etEbUn4YIAfZCEXdOtwUye9LLrQxsTC4x/tMqTCTmgdyFsEIpHG5zRQfa9D7U10QGQkyg2
NN8H2Y7Eo2iScDun1Ebc6xWBrDIdiZVEtFkW/q3Yjz2NeFfaooMVPLgMkw/r8SuBZxgRGZ/AoE7N
2lBfeOQvig9mmuMRE1xIoqT7Em9f9nL55L5mw5gbkH9eMxpfrMDEbHJ0NiYBX5vR9zc/Kyad8cf+
sfKF3kTea794XF7cBEwMZd2Blz7n8W0P6WY043Ez8U4hUdCHuEQLG2gXNhQdUCm3T5TV5AM4u31L
eZN+YVOKEufLoFQw2+ltA4o8K2ewlkCKa5jWQMoPRD3cQxhXTGExg0sDBpN18B9tx8hp6YpCd4pB
iKUT2VKFggYnzmCqIe3uAx73W/O1Qsuf+fh8hcBiwAZyt7vfui/bld/JfSZ9pyADXNNTBCuhfo34
m/xd+urSgiQPXkrSzOGa3gEqRoHmltzZ0ot98hOpDi1Tcn4ozsLhGYIr/CEhQBH8FWBfNujdJKDT
18Vzi94pLhXsAcJxkH1oyZJxJ8HHTIJ0IZGJZuxfzBLEnOPJAQQvF3Ja7knjiSElFK1OyrowiWaS
ld0tDdYZ3nGAEQNGe1CKBNGq55B2ssbKX1nZp6KyvX2931bxDZ9TN9NccjHO/nvJuWTVzrjy8C+a
S8c+nTKFl5/lCkDRTEV5CmUFpkSOQr68D4qHN2gIw9OhLyR31pBLKCq4UvoDS+49WQu4bJzn+XSR
W7U6P9aok8n5SctUU9/TfrJRhmmcS+ohKW+k1IkspMd2vowrEtjOVhMYfoQa+TPDeR0CMWFzRV3L
6km+RmjGHRB1P89IGcTNg0g8OzK9BkNsHmae7kK2u5tHLDXdBBMMyRyRzz8oHDHbIPrId+RgGPKu
xK3T5wuWbvBb0aizDECOXRCG0LCT1tITQ7TO1COLupYpnNafG5+4Htuxw0q1QqnKY7Lalpwnu0W5
hNpxwZTv2ahxE7d6YcqCcjNh5VKp+2R1lbK62NFvwxABqS1/rYlbZLIDwCMZuCG2CCwWSDR5tbw9
ikzuCqTZOMzsWA3+yXqVsGwy3ch+/rBB2qT8ZLVohdme6n/gZ9JHJX4GAh+dxAb6bx2TLifLLcvF
VBZhWYphEiNBsvKIFRqhaWOepTcpOTikeLPYM7ltr0iG/FizwLv672syPKBJtXDuEq5jbyZZlETb
zx/yckMJgtRp8prENPVZMRidW6IfMMtQAjLa8OBGbh1R5b2hrS+MVeNkk+6AWPTJhkYH2GrzMRcY
G7ElSsnmue7Mc3foDlEDNkxuhl2JXHZcavBXGv7/S4ecQmbOd4BBGQVXtGWCjnVsiPzUVUCxlrEa
gIeQv+TsGUVcSBaTtV85fRyYICzal/skZrbsRlvxG8sCb/3/IP4mX0xuYeUUf2G6CkqbILuQBJNM
kHsuBP8BT4IV/CuBPT8kzFwlM8bH5WC0ZhU8GmakcPZit4VUkNuJ7vQHwvksnl4+XOdVQFFa4+I6
pDWDFzVVKYssPFMuedBfAL6aH8wnZ8eg+f37NL4GKFKpvkK8Q6zRtQYNgH7TAPtRxTkNgdSMdkIh
HV2f04yuycmPZuRJsfv4aun7fydegxIEP0aAzgy3XVtHIePEC+Ycgld6DPjFes8e25mnLvEawd2K
cDya5OCCN0iqOn6fDg4DdvHV6wgdnJ6j4bwxU4Qm23PqFnDVWDd+10w0Zo4ygYipdm94kyDLgG8E
/CHXqorVqdUHQgBWJphaNX3zF/YelgaSC7o6Y1yOrBlm+WIdkB/572+x+GPZsKhA5WWN4LvVTiMW
JImjtpEBjp3YFT4Yp4rSd31yL4iw1gA6f719IrWfEfVO7svGFOPkI9sClvO6RcuFAklOQAoDFjIV
K9cQU7Yo0d/kNrTeuQAp/H+HwB7Z8r++e+zLVFrVFvRmgCUJTvjdNN1zVXNDSe7Yo2ve/SXZdFHo
r9fc3jK+RnIj0BNH94YHyRa4sYh9o5xAAIkfm892JwlSzgRzupqSaVPOPrzbjqaLhJhmREC4i/1O
YuMfegc+A1QCqyF+BLJp+PvcBpWpe5KhSXadYDlADOHO/CISXyTkIjWQuWySrXZIDCXEkI2zI4RW
yeNsw8O4R2ZwqkRUYE273SkkFKLbBBpC98grZGS7ZFPkKNxkf+UR7y+pHCn0Cvn7f7vUQjWAFCAO
RH8xiUyP3zJbvjITjon2FRxDCBE+kcdh5MbyyTjKkduFpJLC5ciOHFIUGXw0mcSHJwGTorFIxZVn
OOAclv9OLD7a/UIIF9fPFeF0hJMw2acc275Pql39jEH8iZGo+//QRUJmtuE6Qn2sujiNI3VHionV
KIbGkCKwzmTwuUCTDGL7cwG/21icFHBLLQ4EkZX9x6MqBbWHHgIUgds/X8QcBvft1MkXmc2Kg5ui
gGi7DXJ7agT2X1YfzLyBCVmKBBzkdDPAU4K0yEBGU2I2pwaUiPpSnjaQtW08xaqTp7zZLNpOqwd6
t9TlYitMi+HaqTPYofWsr6MhIgnTiFdMUYv6LlYEb/jdlXOnCcmJBar7whxmz/rcu0/QiiR/osxq
5MJFuR+ArVCMR4eRXHN4o+GNyagNFiUVlx8Yok/7RJTAZ5RGHWepxh4bMqmt0WVKrCxxQEcLgIUD
ataP89mVCwQoMDCYHQ+T9f7dLjQGEecDf8z9ynUAUf6NslX8wnD2aECLRhY+6PghMIAROIZrmfUI
cgixsnDGjakAm29HLslDPqRGdkbDfe8XDS6v6HP3MMeAsAD9APwCj27UfaSH9GXHDoZjGPWKcx7N
0Ti4/cQr3LpwmmtxNMRAj0mHd6/d9VhXWXEJEUAflzbe5LTDSOmPBZBPgZjEvfUn2tCNUXuiGIGM
RqJJUnu4X/U94tkaj7Fil0FyijDbQMZoIgSCJ1OKT6j0SklQnJLGCcJ68dA3en6MYTRucyhiYhSK
ItFL5gnZ+KWFs5NYYzhdtHCRH38QbUIH6dOH6tud6g7IDWkb9d0od8Z9//nBts2ni8j8+qGTwEeh
ptCwO7QHsDN67oiMH1eNJ/ptfwQk8MCR1UHsyXuLdANawM1j5BvzRmJ2FE/Jhlj9ZAYeTDSMZlD5
mVGFd9x4Nfx5bHpfKSs22HvtJSM3x6tlxLXmdJx/Aj24LQgEmR5iSgrv1k6xyjW8QYFw131hVdDt
isx9931mPWFmue+dGFlhHWDZnJwX/Yon1npuc3k+oB8oG6SvG2NzoyVl+PpWD9nX4lDrUMz7twA3
0JedxVS1+ibl6r77OcLgsA+XSA+ftrFBOcORqAt4ELdZJ4ebqWnTNNQ3nVVxl5ELLXQaeYvBJd3q
Yz/jiqNuuFQhpN/sjBzttPwsDP8OgvXdsJhdaawth7McdbSb5DYsgst4Npx1K22L2Ozfm9WpoTXy
mBsNJ8CKmRFF6g/15vvBVcewnp0fYM0x9Z9W0JmbwCcqcfQdvvzlrsFGKuKA4EQCvdvtyHJ3RbA7
W3PLcuatMw+c+ceaz+fH+ZwEm9dsLGuz4xdrHlj+ar+aTu3ril7/lX/Xt+lPVyvb9u2rxRfft1d2
4K98frH4lVbNyvc3vyAvKx607Jlrz/b2tDbtq23Zlu+6bmbObCR1tbWvLRsSxpRtT8cOG71Z9B19
3mB6+GfP7P0eWklt+Xfzup9e9/Qjr2yHbWHqwNsKKXB1NdiL1dWXF9t7NrSaXqeyW5jF+QebHd35
duPa/p4fp0JNvtorlrsVz8GCTn5YTYFVrOmv/2v/Jra/YS97fPN963dDi+h3xyHhyBK9WUd3GVZ7
O/76sK4bn84TOBTsRxfzZCezeerf8vYbO79k6ATdxqs8i7CMSd0GgzBZAuS1K6E84EOE2E5ye/lf
WI0roc6thOe42XC2Nrzv2+SgWxyAve2zzbcP7oR7XXCW9XgeoHGz2K60y3zbWjqmKZDJ/Hh0jorl
OMdj61ikHk4Yhk7fZtUjwM85sSarOnn105yzw47kIpKJzI+OYx7LkJc7AM+1bR5TFuOQ5sbQ/DI9
zzPx4jseHyb/SDcqnubU5NoeHh2m89cVEcy0MsPSDp3WCbnGrHNh7jjkG2wNf0/jc/Yvgrvq9YbW
QgubbXploKivJc5idG63g8p/nCbNdszPxfVNJJBqmSyumtIZvf8jxAanUJ+fSDiBqf+Dpj8eORhp
JKM/pvmO3vtHN3NW2hHQxVenYIW+7aJf5Zuu57cgEK20IjryaQC+DDsGs/dPCUBC0d+wfPqPuep+
nHJyh552bvaDMaaU2ZYyZIEGYjGMnPLSXSSngwyWm+NNfVBW95BmkpQR/QPCfWrclOkfDUjJpTyQ
DhrKdjDrT7rj7bt/JNCn+goll4dEfZHsCKsubSXvQ9K8AHEKxhfVvW/LAduMqWcjW0v24mcu0Jmy
P9FoOA+CjO5TzFDqkTueUoX62fIdGqtP0Lm0H+govULj1dFggrHvRkvyUyaIP+btKgmptxaUUEwC
+E12p00814K+yvw4/6NP+yhGqLPeNfZhZk0p8ZthJhvbn9j6Mv7dSJ2mzONZ9s4FrV5SPJZjQh4A
YG4bfWTHd+/B/BcAhKdTwqQdYGyKwNPmh0tNP4qmbSr/tH8KfiNjV6ecgSxGWfUQx4cms2uCaG4q
Z1W1m3OPtvdFP/cC3I7ppIwhakIELmzaqLWGTak9HjofAFfDq2M7wxeNf1uDM1jSHcm82lUjpwBR
ow1HwnLFAgR7RQz1argJiIsA01jO4Z8AvV3JNG7QyRRxiCFhweYXeTEsLYhC9CqoqBqYArfc086k
BxhkkLd1sKigrA9pbce7Ymhj00k/xukvP57iMUHqd7jtWbNiOt7eLU/fVeZy6RUMlLKKsZvgPQrN
IULRbhrfMQJ56gYyM5IwaHl4mNXmu7WoW/ShryMyVT11t6VCyekwNPMTi2qnUcRZrYpaemL01yXN
3s2H3hyGU6AOs2inzwFvplUeaOtyaNe5+1GshlpMkqR/vG7IQD5o5X27vZaF1Sze3qm1Mkwmk01V
OEOamvjYkANN4O3fcKSBJ2cDVg3JmiizKBvJ3ofWGJU43bgKGwNP66BBZZCeFx863jQ9DKvdVhTz
P8B5I4YAKk7H0aLpdbNP1NcKjCPcALkAmNRh6fTYxJkIL1/7Qbvh7UrOY6eX98NuM6Zyu7pqj8Fl
NEdnmp6BYQNMXbNDWLLX/aKyBoktXxE0O2MqodcC9cWow3WYYojpa8sc+cMqCdh8ugD051h05Oab
+0xdqtf+pl2nXyP2k8xpo6xBwU5+gU+vYcebdvraYewQb4aQHVW34LCMZhpYhmYPccJ7Tu4dU5C8
E7auYOg/Y7peMH6in+a2Vb4eDJH4brci4zvE135mjwqTvOrF3qcmt9yMJ2Sz0bHR6Y6VuRmT/IJN
6bYGOwtGaG6+EP6ED9RFbyiDWGybw7f5/L590ayj+ITIvhcgGlIhTReqMLDWGJqv3CYQvVW3bLBW
cYhXCrOSLERZAAR64Y567oeh5hFFvBd1rkavG0ZakF9GA5tmrmZgAIEpHxmdf3+6Wu22JPUg3/Qw
aX7nZm+lU9TSiz3UroYMg+KLvi8V7Hy0fR/j39fFgBb6G217q2Q5YgJqsaP7oIKHUmaRuqYOWfmt
I1228INu9DnpP+ZK95ct7jbK+/vRd4Y0OWsnono8v7fl8r0AEyRR/7jKOabyoQZhaTCsJHGkNuEm
b/DNcCtyRC4PFfuhSUlPduQ+B8ELfP+1zHszyha9M9uHl34cnGY+D6+9+3XHzJHrqyZIkhDe/a7y
8m7+PrSFW9KhRoFOwl64Kk4ntdcvbJZfSd/Fsr6PFKxjl912XSFNCd+HHq1VDE5SG6R7hAtrBLnb
vX3sHCN4DNpIfxs7Sp0xvQPstIi9GNOQgTIXcei+ODFDV0N2G9kjUZV8KEU+Znp9HgGx79o8I2bS
2Zhw1VRP53XjxNrl2y+xugVMfG9vn/Xjtm1vgOyUCsw1aianZvLGfpbY97FvTOp7oN+fDejXRn5P
9U+1M9DdqrNHia3ljpI71fsy7nn9ZmVYnzx4fg+YsLGrpsR1OvsR9iAn68Y5hJHf88eKm79XuGyc
KMNnw+EXb/bi3o5dahoV4xAsEJa4JRq5PfzDc54DPx27RjbhLfSnl4BzGfYAlxA47DebWyeBQZm7
J/ikqkPE682rr/Q73g8Xmqf/9sPHWgle22o9kplps7HbItHc1ZvyemJ1pD9cWB/A4xA6wWgMyVt8
wjDNxcOV6hkzz1vGSAsSn+GhXrzgqyyfkat9JMLrwW3KTfTcY0J0gg1Bt6d0IYoYGoW982qnybYo
WakZQ714HQbAje8QCVugQjkZmx2+ffjkhdgaPfcf6779QylZ0ZRfjDUZCvj72Y8PkAWWiNdW6sKA
HFLh07NnbzAnauBrnMvKeW2VPTUiMF1RYlDUVc7p0gEVYhO2x50zYXQnJvdYpqBn1U1a1wyRDJsA
h9XeDmz04qTn/mW8OfmwAgIV19LNw3/4/cN4o/8bLliTn/4Nxv12xDADOeZOH+OIk/0YLm5wWN7m
ZExtgfXqrvkuf+7Bc5NuHoOz7kS78s2q0nM4U8MEZxrchzCr/rsIhrbKwQ5hD0AxqDIn7s/unZuh
nIRKgFORjgetOYCVQKsrJynilsF8dALMQnmMoeuAhUizUwCY3KeofnrGkC8yt2Fs3n5eNI9Ev/r8
wUqiWr3RfJjv0h7T6QHYA5wbW8rdB+CliD+XWyzMdDKjpzXYxRSNOr4NlPrjyokNS+UkNeK8+r42
YDytHSNW2I9S18ApT2WkIFPLnbvup4X7oXuXOh9c6MYv29glu9dOqXe3YEQ2Nm0KRqPVxaGXOcq/
TGN5Qa1IW9sBB84Begdeb1b/deSko0J4mr26L1UhR7pZiW4gtNT7h+ebJGpO6OlSyMyd29wDvg4y
L9Xt2xgYdaLPxNGqBfnS7SGz3vtBi93y0xv7PQ90K3YxPaYIRwQKKeU8cvrhKYSpgoUPM21onTMW
FMITnb3mfa1D7fTb7F+zJ51DSDbbnL4pG8dtEHInXGnKdsytOLRwKGkjaNYzm8Rw75ExTfsLmkG9
3ehQMdDrtP5coXDiKdSSqcQWrHwUNykMmpjzKvPEa5yS3h419QBagcIQR+FsY1fam44CdTamkX3V
+Qt4LaoPpDukki90OTqTmzCP1QNJyX7AXgos+VlJQaMjMzbmvRMIXnuDIzVU7WKdb4DHin/+RiyA
Kc/obsM0VzNTX+rLHsmmRT4GeDKKTH2yn+JGa7rIRLJd8iO4Lk5APac371FZVNP7rPXXcIAX9A5j
el4/LxzQ/G9RKH5DzC/nbVjv3058nc1yM500rjC1JzBM6FabYozROdn8MYlU7zkRJrZQTm+T6Fw6
Gayf1FbJncjrmD1xwiyvdFv6hVvwcPvjraNZzHuyugI307G0h5PtyP5CJglLRPHf7s8JPpjwHKHV
wx5k5YeDES0+S1pWDtrkJTOG/Q7d2827CtUBAat94/qgiQ9Jo7Khqztjz+2g6iLun+DoRr8xnfwO
zH9kgh4MQsQr0tJMJ/SQ3My7ITmA7kBz8qekY4lgAUHD4V/qqsjp/7FLvDpBtHT38GvwuQwmKMF4
tUqxngNlDj3SEBsyPuSRkXWI3Rn579upQqgzTuIyKnVahczB8ZBnB78lCCqaeJRuhCU+53QW4elT
ehiPOo9FdVvVeJxypDcFn5GRM5HzcFHDjmx+wfal2oxpq/y0QEI14ArjjUC7Eq+g6ZkzIT4oCK19
U/l+K160Mgpfzyk8DkplInOADEL53VtSCDBh/Bsw6zvupWFC5t8ggujTUbLup5+B9+O05gWDZRqs
P5DOgOgoeEF2HJhptFBdUu6/Fq1eQBFfcETMbUO7+B/6YyeMnAvYuzc/pk7sFFY6m0JUDn7p/3mF
R0LsC6EE/Y50+ATSnoKG278nwHgammAFiJDcng1wEzvXHesMuIXICW+09G7OfPXbnzIzlctgKtcH
lk/mzZs+iRiD5c3jVM1e1N44mYIkPKVOt3Yn/Pidr9h30GGbkJ5Sj4pvw83/J0wUjaGwgjwsQS34
TSTyfDppq1FNmtbDo2LmmqIxGajzZgy4daO+lWrAvMcEH+XYgr/fBJDR0N8w/+vf44dZkcwQYChb
CNTxT3FS80guygRuFav0nASRHhDeiug+MXaMMmfIeFztyJjhRQJbBSas4Z24eCGIecPtKbzPIqdn
HTv3OaVpvSWORTkTtvCltE7Xyn9+6+vkJ3oxrMg0WKVs+vYQB+gzO+Nl8Y3KeUdCwkKHqcgdNgF0
Z0hguwe9QI4vzVgY9Z0DCdWmfvGVqQgGtCnqgE2yShf5D5gcJCHk1/m/clfPXqtu1m7y1TY+KNQJ
pyXRhM6oZgEmyBCPv77A+Lv4B1cacgOy0TFG9p6KsAXmAfSwlwPcDL7MeF8j8mvW4Zeno0GHJY/e
1DcopGHrh/FOYUR7L2QG73o4z75fU0bYTWkNatf+Wl13axDO6Cs2ALkI5rvbEB5zDDD8njAxiHTt
ZbKAdhuVBiiB9M+SFMtQ6MfambxJZ87f8JtecU2DFeIAI2UxlIeUwOX8MV/XKp3gR3mn57hm6ImP
QQ3kCFNobcRS1rifn8T5Hp++B9qxCMrBkvlPTXa5d79DDK/Hbw4ZppvP4NRxddCYvwNZtxpaIMKi
ihVZAIppgOkB40nfOw5gCA8lGwBuFwdmkmfIpkJMlPaZyliHLDZx+WT+vKct82rekNrsui9SBg5y
rB6U8ebTv7t59u/BCtKLU2y3lqcSqKRhbDiTJLGuGVCtfJpjTTv2a9g32x/6Bqfv9keBu/hv/Ak5
OTr9bF389PFJ7JMuAniQ1l9qcIJkdZsqEA8yP4qn98807oN52CQWmMPSOMECPkc3PWA0qFtlzJt0
89jLAHixbYfMQ2s09tqRq/0+cq8eWnmJhMXFIxPbSMAP+t4YUKqUAA6tggZSEYd6ZHZj/67TQC+x
Bqcb6ijRikJPVzwy05qjogZG5nSn2TteD+GhQUzg/obOW5vkLFFsl8hELlQrlXM7w2mElpSNJ4/9
DfABPjJEJlwyDuqG5V+dqNwB+9KFD0oeB8IWK0e97ykCkjB0zI/o7kHfQGlHgvRvTAyDC/NL0jQK
38fxVplrs9uv9i9JaDif/Hj/6uEgb1VQC8in33jj4d3nPMFoUAid7xfWxhugHu0q2u6IdGA85Tb2
J31YZTSbNUvfastkwIRy63NzgM7VDvjBjm/e62uAq8fNY6LOA2vVEVCgOT6QeZPTU/QB67VYQ6wI
+BotA8VDbtUUW6STMwXF+AHRCUDZ54DjzRsFHSU5+sNzfX4gHx5sRAW4j7fjWVIzyMHRWD7p+GH+
hNfgXF1H8wf5M1JPUAKRnIjTIm0aSrQKj8PgUTFuyMowf9RdVqUPQojxvoTVNHbJh9QBK5atQCFE
j6kjfJK5QNy2WeIin8BePaL0A1ndffbVfIDWiVpXYVL2y/8sv7EG+VKGtK9517+MABpTBKbjF++f
5L0mMxn/y6bqureFUugypn7DLrOP/bV+rdGyfWEFoyKqQwce0i4iXHcs0pQ92OxVkzK1u5PEnm2K
RMU+PY4n0NNnu6BhRdfwhTNDbzVEwN3nVKYK8sWXmx9LWOhAlXfDjxTD0RO0ZfEm+UD+fH+1+Iem
ywReeqwO/FtbTE850KHyZez7WxrWzvksFB0kGZsPonahT4NI72CY2CAZMH4GDjGHh25+eYWfBgdQ
ut+5+1406x2PZ/Rn7y7rpGKZ4VdiLb3G8hLL87AatKASVKQqy+Uy/HIcZ36GSCpP3TXex9O9WwXX
K130Slt7rEePCYbexs9ptB+U5wLzTiWEnUQBmTvMdum0s9YemTjpqQjKtNXdWKYtA9pdFSF+5xfM
hGdSAYXtpjKC0Wv6NII7Y3auafjCsT51mhl+ffQxNdy3QLk+Hn7AWFtLTEa5M2JahjV60hy06ZJq
mHXcHYoZHsQKnalYGtLiyErg4Gg+uCW9XdrouOrzBIhA9IPImwc/gx8NDA2SLm4rKtA+uQJddE8y
BhZhaEPIY+CDRPSOwXRcoYZKn72hQSTPRDVGKCb1gGm0oacjrfDNg7lNTxmMypHOXaIl7072RL9+
bFY4tBIFfjJyzJcddz6jhKjtQHZopzILngHpYwzA2CZ1GURSEoPLDRVrAUlI477D7/m8iWVniX3Y
KrjY8DLBo8KVDicbMuPaKa/MflSUifGRXvOIVnACRk/x3J7beXYkfFLqNfh2Isbk62TsN+tYOpoW
5TMvIsuAFh95RFNavdgeRBCFSMxoWqM9hLtUThLAJlxjcg9PYCx8K7jotLpLG1Ccf9GVwpXITERO
x/aQ5PA5HYH1lu5DmUUNfqYmpTk1ejrXgJ9hTZzrzEqKGcA2j/bxslk/PlT5RmyNDsUZpDs7oilJ
gftQ4EZQcyef/iStQ7Y3rIJjR106mhaQ9Er/qYGYcP5GX8ru5BZf5VG0MoABYyvOmMYBjPQEKWKI
FdM/AnCFwe/9agQc/apyi8hlp40AQJ3bB6ADeLrykx8msXjswI3p4R8GC+J9u2j+GftyycSFE6Fy
AW+VzsabG5CsRa4WZoqyYuI5xNjQbEIhZ3YrvA2wI8bJgoSN0Wvmc1btRlQsi9O6ZE7z5sEcsWrG
nMGKzi+qt1kJzfZvolrbiiqrlk71BGttsHlSDrAaossLdzXa1xi9/2BoOf84r+WZOaHAAsKD674k
X88Xw69HoO/jKVALF45wLlhFHisGM0B8+0kuxk87cAc/90NMh6LvvK5px9od1T5EAHCCD4SZc34F
EWLqATMXqn0xf9uYZj3WvaCZN6vBvg7zJbEXWiS0zyuEBECLwZ7Fm6o7ftiDX2gQeWPpmHxUWGVb
t9d8yCqrmi00HHjiQq+E5wnqTh3PVZZvG/zET9PEJR4MJpBOiplwEynW4dMh+mt3LR2SD9De3NBt
hppnzmuiMRurv3zCGsB2pQ6L157rlHcuuKzBMwoaXhT7BRvizqi9OkQpRN8I9IDytmRcM3qhzDbS
TYSD5ql04nimsrB0Gia6M/6YaPJMSEptPn2XPhDW4+FEWJpE3ue903SbTSlMhyIZYE8ij1Gd/cIe
Mif+M+cq7VfM/JRPXAFbZKCsBCd597hes9mYJn2NW76XFXavW/QKYPxtyuMIQfA87kAbdzznA0Xq
UOp+h+/N3S87F0Ldn6ii0u0EuxIqaLRfmaOVIYQ//pj2liQ0bHQc2QNt+uhMBfkuxjCx9ex7pz5a
yReu5LQqoPsTaEhiSROwEICLhocH2OjNxs1Z1azTI2zacPwI+/yJqARdBXp+7fffnjHwyHP5tZf5
9clHKSl8aGQA8Fvh0A8siNtFbAF9vWDZvSZtMum/7MG/MuUvPuwRJy2mT/GGI9w8xttUm/WHdgpx
TrOkA4nRGGw6pOnYFNG0xDgKjyiozz42xBqdEFqb8PofAA1eojVTbapOnn5tfz7prNorIPQUfOuC
dhWT+qrwwy49keANK3egBShgRrBIboTopvyt40v9tkZYl1MAdwD80+o0VXD9IZnC9ABl5n2VwT3b
xAtaUjG02QVH10fULN4bPYw+otnwyUqOIpYVFRwYLvWNjHhVLelXDZfRaoDt0usnmtExxobm/JkJ
5+mzU+QBCiwCoxFE1+cZRj7NxXB0yUh6xBuO5cagDMYYCE4Tg/RCrsl03nrR5fmPwSU0uwwfjACZ
M54Ok3im40wBnejrt5gNp4wXpI/A+seyytryDOKB91gTxcFzsY/8LQLSsTIzm4rJUqJLHabea7jQ
1WmZbhRkiNDsivUIAUhkfhTyskWMfQEuU2NHhuky5Itpm/B/qKRa/02NSNTyYmhecOwGE/0dnGAm
o5qgMQMSdrvgcMTg6zJxeTWbeTeuz4xnCX4QgxmWCU5PDw/24gf7F5mMlDN0uru2pGg3dxAHxK4+
doSf0VwdeQx0ReP5xMAWtB8FqYGzxJSoHgGvMKTk5HWAmTh8ErBRo+OoXfn/4+i8llTVoij6RVSR
wVclY46tL5Z2kChJQPn6MzhVt/p29ek24GbvteaaQZz4Gocam5KJDRDdBjmxwwXKUmfaJM2SHrkj
pknR11fVfz/vVBOUHtQRhjpyD2n3hglGuWMqRY0c5n8gBs92haOJrjkL2ORgf2Gzz5nGM+Bdj1KR
g5QfIkbs0UmA9fIWGBNDAyaVy0WM8mQUMIw25A39MGpjRoRIzfR9EwyGC5vmDZQCcRark8SraV4Z
mwBYUPbQDiiX2nmc1K0B2ud84JQ7Q+Vn0AVfrtEQJTStkpnOoI9MJbyT2aFR6PZBXgR5SRQB80R2
Sqto1/KVVDki6OlQ4cpaGgX6ldP1J+WscjLSoa7B6JjZuEK9quOQR+XxRMYUOC5gLcSw40okJE45
iIXebnV/CZ6RULlZVMGKSnHuEIsrtmvxxCdLlDpUSWhuIBAJHrrjSmA9qOW4skrTLvDiJ1+9DEjJ
klkIDYnIAUhBoo2Taem9vz7GyHghcYkdr99jaDjLsFwkDKcx3wPgfp95Lcyy64VM1qpP6PSb4Xu2
jCb2i3WqHnLd5abgDznYWbm09R8kYIvuwP+4VVhZNXPq9/+fXqg7+bUM19HeyakbYLoPgaKMsTrj
99iA8Y0EZuI0/ZKcDoADvnJo85UVSXQK+SLQCDmxWaYd/4m2qB87NYBrKRYXxJP8QsWZS2hNPBuX
FeA9/A+KJiQQCBaAa/hVOmZWHScyS477mBMxH+c6KuXVMF2SF8KAj7leKbHTzhLJY/DX5A5rj5ug
6FxDsFn7b9i3aIQZ+X3Czgjrdk6JxwS0wTktV7l01mRYcapxcJIL1TQ+Ax+0xAr4ZuNn5J9pW4gF
2uDRE/ONasJr/ULNq1HRYmlRsuLJ07ER8stLJsSf1mvBdpnV8Y8fRtoYyJ+Q/7UMpQ2L4yuSNwns
cLwqsQXMHI4sDg6kQPArGk6Q3O7+P6oZTd/wZnOqTYiG3HuCy2nw6V2OHM4hcHq+CvXSbFxYgsyE
lQ/MaJf7lqvOBVaYm3UzbrkkXQpiqMThixPuPad/Y7EPwvRBX4kC98pSssd7ovBgENI1YzXe30Hf
x322cEoZ6t8UFAoohchFvmkGiwVeoA5nfLHC2TvSrFi2M9nh1iadNmIYgfSQo0i1BKaNbIMsf4kx
8wwVGrm5z/zO+US4M78pQA7B6w+7etPmuZuTjHFJYbWnz52nhSIKGvuBfA0Hc8CMe5r99tNxBPQJ
Xr/9vSQRsvC4M8ZXLgCjTfl1ttFKtv/YXImXQwxnQkEheF0IwXRZ1PDDMW/uyUWfqSdwONSwLOmK
zWlMv+SxYI4SFwv6A7GjdEiUJlK9uT/TZYs4Eqo1TA/uVbjxZ3ryRKd7HydTY3Q1lObahRAM7ssE
qybdk8OB2vMTkOmOQp9wNFP1xYYFz86DH+oCJilXj5eKxkO9069xtPC1JXK3dLrSocqORUvhDDnJ
EA4hnVrmXT3pJ251kz9/zCRsehBmnQZKygMtJdGiQGENiwdEDSVzakmHXfK24xqLLmf4vZ5i3B15
01/aL3crBODn286/B9iUAfda/MXqobply6/fdrujPv6iDH9TSItQwNsd/SU7eXcROLiwqAJq5mSv
ceqj58Ohj1SccUeZ6CPpltc08q5OXF1+AIz2xiEIRgAZBLLN+uSBzYou1crbXX2Bq8u+06x4jHpC
hbfhK1lg/HG/y5hmTY4a8qv/xzuj/x9quF/ItNeTitb4Opd+tWpKmf6+EAhJ75B/V5UlzrttCmj6
k3iQbQHs2L149VwBDjYy1kiQVHun/Cyqc0mcwNWF9cx0iS2p1X/B3xQmt2fgIkJoqr3xB/VHCEyP
GGCwPQmx5Gzsd+dGHABnmJjecNdxxDHpgpnDjkV7RV4XpcfYWWhHEnQYNl5zh9azQwCBWMe02h8G
mBAcFDvG7v8Gt4GtkH0wg3ibEyw1BTuk6yUGia6Eh6vObWwBLI6l3H8A9omp9CQks6nHu+8mou+G
U9yPuVS8SnK0QXShD58l3XmcM5BWiMTjU7L50g8V4/vof6A6yf+jsqTB5VWPfSIuXTt6rpzJBVNA
3QbiJCCKi0lAlkIjjnxiYsHn7rYvZqfymMx3Y+L4xfCcywf5W3cYy9IXwafOvNeSgpeWmEtAtwQC
W29HkBPJNm13Yz3p0GHI1Ut4Ggy6Ca2kS6e3gsGiHdn74Y+z7SP9gs+QQ/7QGD3DO2E7xA+FF4Pr
BbyObfpDY0vnRVuuEiEECWmw37dHTIEM+7BccmigYWDOjMp/CLnOPCiPThKnBsNvzaA9/0G4z0vF
9tBEfqHOcvHU/MgqtcKmMX7whFjzrLwsIeDQggyP9AxHhR/kX+9b3eJY0HxzBczGa0AqlHOOR1i5
ur5DevDBNecYGhhsHtbVgSpsm3ecRwCZEGJr9lW2rvq2rffM8qty1bVzo/iLZWTrGkqVEg9Y0AAW
/dPlEBvPvcYzGXwKOzrEUlyR6on/QwRebC8jqrzB/ujbFxYb0kLmSFP2gv6fzofQ1q+pcRj2JHYf
dkfoQPRtfW2JNB0U4DXWnHQ9bAVI+IqzWi2gx6jfxJmLC7TtbwQmQVoT8xxiJBBd129o1Zxi0Bee
oVxhFb2M7pPKbeDfMxZGpFPOjNWEkqqcyRJX+GH6+Rads8UWzAxeGVE/ghe8N+YobViXW8yo/mvQ
xn12lyu3RpoVQmynyeq6ghRW+HxXzzk0lhM/Tvep6lH9y1t1k3XYZ7+TW8+oEGGX6D4hp0frylaD
91cJ/wwaEYcY6IoL9EvP8rGFnbwk5201QU4zS1fCPHPJYlx2dnLs569F4xH661Dco5rErGlstYgT
NxC8atvx+8JPDqlDvQBZN3OHBULHaVhvONPAL8RLV05cVrRxmca+ye6GJmdUomcwnKzD/9AvTuim
YYqWbMj2o3uZMJWCfkhokBFwLtbmXFZ9bZ1oSKI5iQV/wqmcP3hpFOr1YYzvxF9/R43D1jyUoegx
MOefSO+IxiIdkEDDk4sVhU2M34UKMqiH/0Q4bzhwOKgkTXsVc7/rnz3kufg9SqAgc8nDDqKViEkd
StuGiSAYXjeHQbMo3x57FHtDULAlw3xAFLBU1TeZ9yCykK8MyX/oxzLeaVBMM8QjV0x1n5Z4dclo
bGi95QL+Bi2MtlJJVEkcQSELCKCbCeex/oOI9UkPEF2KwUnqZSvuGsAf/MKr+ftXZAysUuOWG7Fy
J0ztRHplNHa94gnn5EHZD4tFyoHMmAcfk2qRyxsge4VKWcGRwZIgFuh+14UGEXd4CvoNASHkIz4s
fODfDDGwv0MCWW3g+V8N6nCnOA7t9MN0kqFRv2ujWT/45nPNqOCzAVb4LEykSHeJDLXFJguQ2h+I
4bqofwPEPeYivaWZCw3q1qLuwlR11A30hutk1oxVAvRrWBDkO+wNAKf3VIWsgFdZwbRWXzQPcu4I
PbIoJEBZJUfxB+F7QBXIQIH8iHbd0lYWZEkHMlW6JoWSurwi4KDO+EA8U34B5ip0yfQbSPnQYXFw
TOtfw6dEmpyZLuQOUUHMmUflEWMSabDzPQMf6LknTnLp4UgHMGdQJM6TNYzf/htOIJwdODyiJQFj
ipMLO6n6/hX8Afwi9/VLhr0PrmTWE3rcOTr0YULP0UxfjC/9IqT56uli0JpREOw5e14LjSKMP2dF
bUhs2qsYW5JKzxfNZyi3Bdybs3WayN7XlF42Jlb2yxYWlMTsoGycsPuysEJuzyuXr2wB/wXCdK4G
AbilAdb726VrIcHBRT09KCR3yaJRRho7NPXzkkoZo8HUWc5nM1TC3InX5QS+RI/t72j9KziUlW3I
4FXg1H2vPtviDxWN8aX+FdvnmriimY9Uwna3fsq05G1hXb0okNfLp+TCxPZ11s5pE77pqUt8YpWl
We6U/NbTzhlnRQzhpwjjEW1FbuIy+jFU63PXkY/JMyqztlgwE9a9YTJTjtcvw0U2PfmjPno8F9L/
NMkX3pQxqNkUnFuGhrgESdPxyYrnTPXkbyLoGlQ7EKXxRkgdCnZSaBe6x5EY7wVAZGaBCDa/+zbs
wbRTk+W8on4QQFh/BtBTMPpUOr2V/03f0H5LNEvjofc0QwRgrJrXMtoKOD/MC+yrRL+6ctrY4JKy
MWKC4NGmAgkpoR1SzUAvPVQ/FEe5QHaL6tER0962IYlJ+lKU7HgFr80e+ZG4e9uZl2yBp+FAOpH9
PBT3YYcFKNF6q3YlWOkJrzfnaiu6nbgNrcIUivSsP2bf3PVMhudQZznDtulN+64gqm/y0+u7IvUR
mSECyLnGvGqa3RpKln7iSvB0HdwcIIHULmDn+eE7oLrYzftKIPzBVDe/Pg6sHBCx2jNjy78o35c4
6K/rioEhwvphq5HM49c3KQAwi3FiPuqbBzr6kaD+K54f+lxhSLiHmpdND+LESU/ASTkjeoRInhL0
O1pqKLihup9sKCTSkKk/KPPy9ZUu5T8BE9DsTizWrABWYfiGRR1VKtSllWr4KJFfx3ivSla1BjGf
BKIjRTPtb0wJZHzSLfgo9es5JwwXUdh76nFE4JfWz/IySOKf1oObwciURusBwxr6V6icjT0nNz4j
e5VZIOQsWhZ0mDDZTgIIh0nePf6exU77jfOFYdoMqT6IQVW4869bfcxu1TfUh/f0FbZEXFmAtEge
6PNt0YGkNrp9UTMdxS8hyBCouyByCgJuetgM74vB724UqNXP+6ZeV/0XU+MKKwgYG5qIX1CMvdec
gUmNRjwUIkfamoTq0v4quGuM6D8MZxP5OkkuO9pr2R8CJBRfQOSUKcxXOtsYNdAp1rqDE+G6sP7M
S9B+c9zTpsblsS7mePRxjIeQs2oKzxWxBPPii09wQCFqiecMYgFtC3yHZGdQkmySe/JnWsBPABkp
CxiPiCiZNouJASNCxXKEiX3NG6hxsvrlj52XS2sIT+VIm/gHobNy1FNzyiTn4aSr14Yy82nnK0QK
FHW49myxA1FmOIn8jP0/NZX7YiDRO8U3lmOGBT2vgniJwJbmzDy/EWM8+AOwEz8+KGy6tjnng2i+
EIoQo47m/Ga4XO2Sd9e7CDeQbk/0oCPU43WEMftcQkDYqytQkzPDNdamxSWUSUaZwU1NwieiZJYt
W+Ho4UPA3h6/QSBr0lHQl/5Eg8f8H1wCrBxI+xqHk2toVO4Yj75W17y2h4vqJtm9hqstJXsdWBl4
AMOI9wxZANTiCGbItVuYuLfliotT9KhX7GGLWsLTLyg9yeLri60G/MWMc5hGwrkHfhC/HggdP8ly
iOmB6BQK6475vVW4cj9qKoWnJbOJ4H3+3prysoldrsDzlF49vBr5PFMILOWivmXPnd7RhLkPcUf1
MSuXzVokxEy0Y/UA+lXt0n7d6D5Upx7/LNHDJAArSkYf6QUlSpn4jAKgTLRfo3gGtsmY0cekgMkI
TAw8q/SVJLoaTiuQ+VGBZHDMbNikClxxRPJNYFLAPfYgQ88/kKABEMXLWaR9Yz8HXzGXlNrR1YZo
LxygJd1pRauQ6zcuYYhGR6S9OPC5zVYhsmpfbaSgDiX3gw3BMnEq9wUgcrgulC9lVb0t6G1pPMe/
BYYkdfUmI7ri475EVvI0Wz16+xk7za8+g8tNgQEjXtgaUE8Z24lhB1+PovIivkmN6goPz20r3tIS
LjD48FFJ8FR4kcD6Sax8U/1GLHW46p/SQd3R6zOeUGSgIISVOU83uv++f34L5rUahI/ZUz5UCEhk
KVSB1/s9+yKs9ghrts0zXbE9qj9EqhIvl1rFRRvDsRpEvp1XLD5rnXIdsNeY5zDUIZyP93L8do2t
pPhi3S1jxRkES2PSEBicVN4VCr2DczhgF8JA5uOraDdZDhDGXhh7WOZ3xnkZCJv+y5iZa2PCPpQv
cngmwJRud48ZirviIQ3N0Qt0CgdChB7NIo4X4i+Unp5Aco9HM9kN+2nXORJUWIrtmp+pppU01gOa
yFoje26PnzczFWAsmHYoxHcdPHvI8DUUDDYM3DQjbCHewaddIMmIqhMTn4Z7u/Ipla4Q2Th/qQdK
yZ1gyMWr16Cbzngp/dpMbGMZ/cEyI6U3ykCIGSchwWLCN06yjSzswUZ3n3ukEJu5zg6x6YAHmhPb
3Ja/rebLd3DmLH8gujhqN6XaglooipOZYQq08VhSEFIJvKlw6Z1h+ipW/cSN8BrSoNNf0wLl+4+O
NgT+ESW1y34iEpeOXgSBIQos2KDSGhX+68KIZHJs99g2gjh5PSA6cOKaGrlcZAttzcRLtZS3mwXG
PoJgR62Vrgn9hmZKaynb4ASle93K9/IinoAe6RQ+lMpoDSGFAiOChDd3ULf3BegWbwfqrKeVYwWJ
Fil2AMLpyyicIRtuWWnwMJhxFzsDZucqUcJP4yJhGTOMwT8AzcPOjVfZ5vkLjlYwE79M5kj4R4MZ
Y/7CeeOGsdY41ZiQ9Gtlhl3zLKUt35sw3YHzQx8/0Tq+1yCYL/fjpndOROZMmHWvEoKifI4lIQA9
Tbgt4T+gi6LGwHoHnRm2TlOgUv2U0tti3++NrUm02AG0IqZP+gU1pgmh9y442kibAgu9biVo8T5V
MaVmMeY/T6EBGgMXEzk+T/AGuIMDdGGFJEEvkooKc82moYgJPhvn5JOZxNaP1gFZfIebxoJjHFoU
i477xdYOrAGgfcrMYj05MuPm0oK5pUjybCVdAsq+MKU3p6owU2RCsV3cYMF1DZex92c/+QP6p+ug
0NUKN3eoyTbg+8TZp90oYMwxf4H8BuKEhR1QnwYTyMY9DwCJdkWUkIP6MkoAFOtYJ3XTJVS4ERjC
9Leb0ayLc4w7ZUybp5QesCS6TbpjeTOD04NkY3KKrRD5R+P1Bu38eEiQYAZ/scBpOMZj5fi6cZo3
c3A88D4+DTiByaXfMQGHBW+hyY/xTpj3m/c3rDWEPJKMD318Fwy3xyqTAafkNIG+OSYcC4v3Admg
dtYgEndU/pvJHBy9Hens+Cv7TTjeoPCMEAkj5tpl2IdazVFbM8AAxmGTOEl4vnnNrvJQ0oPsZgfs
JILmThQHMLKram7FyvgFfDY4FQ4xhCoZp5/v14HFZJkomKDvkqphv5j3HVJx9BJQYwd2Bza+uD7R
I9YLkNL4S18x24DM4EIGMDjLYv4QwFyHDg/sbumOenWF/6pR9AJuVm1pY+j2PndPiH5wJaoZbfd3
9a6c8Sp5w2IZKU8p9h789dV5oGffNDvw5yuPCf6MWQRTKQh/8B9cqtaM486leV1mYBmPOddkx64R
rwxu6HQ1sV4MQmkV6hrdWWfBGZGw4CpxyvCFdE0rC3mTi/pAJK37oLUowzKU/YBvsQ2SBqno+mWG
fJrVTjowN48dEPwYx4jCg3WalXOuS3IR9p2wZagLOqPfqYv0JfdSCsf09wHCQ1e9kisXBJ73VPfe
5/Sp7KsEeOXMXqVToZ78X0orB9MkFh2o0QMBr/tFi3v6EuHSmuZrWXpCEC0+d7JTq1W64tEpyBHG
cHr/RKnN7dPuWtVTENP+wsWcXRee9oIu3gQkqdnNHload7nhVyHaDMo32Ih+hqnE7L1ILtcQglag
BKbDJEPffrzGQzBAjU9bd70Ts/PDPIFVuQDa/3nObkaEFZ9yaEP8TaCrwL5Vzql10+nVGJRuswNr
/kh5QeD1NF6zYCIXz0KLpT7n8FtBm3oKiM2pG36xJdkDUU+F9dOGrom/lhjy+lgADnfWhFFbegDf
xBsSGMLPry5h65Tz6f+89debQgN53MWAEiW7CkjxJhjnzUemhCDAhV//1VssdjZ46zrpWZrATuM1
sXAIF3idS9pzR55ld/zYbPikCt5eVI22zGHpmXYdH16ylR4jv83DDitJxU2Ns1ye5Gv4iM7ScztO
jDt68WN7tcaJBiE0nFDZJmJSgx7TZZAsMJ1h+8NiAG+sx5QtJVX9xw5fnWdApUgMuSv8PO58HgGU
P+7fCRjNDhmUV7qQ9tiQ4tmfBvy8weICtpR9Jed7AeGiPQh3NoeCad734JnU9agetHmx1HZ/arrn
VsYTi0ldvqD9Q4bI3Yr10sctZLuNnTw+cxNAdr6Sud7sJJjs0P9/dSN4y1+VvuJVxEi2WviGloKq
8SsB1uEGwYYJW+HVcIYUqx+AWG+TVUYQhTvxsQVLkIIyoHBxaoEQ/eyxZDQAJfiQNU8D9Ade/6bS
1tx2322YL4sRs7E1QPoocSsg6nXb6opSJGKz3kdhuaxG0AI3ugPnf8+sJlozLujboMu8lmWmIcKR
L8VKvo9e4YzrR8IDkwlz4kMOrCpPur2lxXAErYdDHeXjVi2aAQRt0Xussn7D9eaQZeBRrce7fq7h
tA+rGgmJp22FbcJ5hnW5j78x8YN4BcXTF57/8371HNWbI2ua5k/xnpj9OFfOXcq42ei05VApxyDE
Fco7JEyQRZdliJA9+6Mtff6xuR0ebvv7+CzaBR/iCAgTdYrVHPg5h/60G7s5LvYIMAjHpmdeSgCP
siwZ5dFVAZKhOeK8x4v8gNgAeQGCDhaAC5l7yWkI/JPOpXACGWXFowWxK39v89JJIIzMpO37hDzH
1ilXuWXW7z1Ms69mqd9a9/Fbr7bREak/tod4j9sfuImn5Iv9dgqeti42ykjsKTjT/zB0ukwgMMou
tRTcTbjpYT3qTZlEkFjG58yRd3sHS+43dY4zWwyUw/xMWFeVyxxUDWlNRi+IKzFWL951dFNu7ape
kip9hrNuQsayGGVwlcdtg6Kv/G1W9QH78nvuvN0BNwSylsP2rn/wpGUbatdSO1fq75K1gH0LoXJM
OUVkpQ4D3o+XoGUyvrTGip8EFSdzoYGCCKjQzztO8zMzrIZMn2bHDBVad3DddpSrXuuLTmx4zOuV
ABjBDGsSmChNTxSe6YnXdoitbtPse6etcBdQbPXEkBrzyQBemSDAU3rsSUfkBzPZ+ggzM7wlN1ym
l5FNXQ4DGM/JbRey1miCigXdmbKkhV8MxMZRU+7RFjJ+bh3dL2Gc3z/YSKKYW8EPS8qAPv4KQAiv
BbYK424VbUuELww8cmUlA1ZplqG5g/ekYrsoLE60qazTNyabMBIjPDIqCm78KNDG253mFZRxmM8I
yxSXh3JsW0qsovKZ9C1T49F1UkZrfgEZ1PsAEM/Fw4Si2K0IIUTOU9ojEmFjj1YhVjFY10/UsbNo
JXGuoeKcCvQC36pfwck37AnEzlK+SbQyRQqF0nnhmcOZrK00DMBBiT4uazz5GXy2uysmYiA6pPep
69Evp9s97A9q93TFzYcBZukUTP0OD2P2KWYfzXqt6132YzK6uJDdztvjtaN+hj8WzyoegFoJWskA
dRqjBqjTuFdCrCM8RGwOd7Qgn8hPGTthCsemtXnSsc8y8Lbvjqf6MV190yqbGEsP0C95Uy2vx/e8
RySczlXESX9N4qd/CeNCW/9lnGG35yd4JMX1HJzj+RcNiww5Ve/qvgrZj1/4Nv4aUisqZyjsVJ+X
ykrswef+wMeMJRIlCe4+B4y2YIjGbt/ZTXmI9EBqnWcobZFq9mh6zLOpLK8sOjTPifPyKxfhNfOd
yFhJMKdfTow36WfyVe7RMWSfMKaUNkPzWO6ZTTS/1XZSTBVwnWoq+nXYUkx7wHVIUh8MFGwk/nRp
8ab+zAvZyVb546+nKydqjhO18DX4Igv+wcRBj5xOGtPel7i6KKc0Igc40YeAp49EJ3n5MdL85ltk
voBPK6NUOK6di97vG2l383ZbJhoNMyUaVOxgwc5xI/1NCq/4Ve75x+UT1yT7/ULlgjME5wVuHZtP
NX3hxkGAHjUrFDhQQbwSoznOGfJRZIKMIg6wB6h0y8Ku1x37PDNgvAKgJ2uOAKPy/Kx5QTN8/Dbd
tr60IHn2Y5euOMtqj8NXpcDjVlQPEsh4BuC34HZqU1seufduD7MjdtoDCdrNRbvHh8aBSRnFuDbN
Wnm8ds2i2AgvcBlGRyWYR7YdJp4aL/rcUx5hv8zA4MNiG6HSCl67dsnSq380ptyZ5zCszNYTGTXS
FCmjyGgXonX7cAygJt4OaUB07+zIIOMUvnxkWAcc3ux6vf+6l90POOAjDrXIEZbFx60pQc15ni1f
8A/hitVUkICEKHTGi4mHM7chRyNsTyZC45vml0SCB/RlN/ElIlTBx2xkcooTrVgx1bZDbxDye9gt
ygduIka9EDF6L/mOwYU5wQk4BaHHEHayF1tIR1N8DviwY1tHOJTTU0FM6ZwRakFbTuInUzA7aZeZ
vmh/TQp0Nro37NZIdwXoP8xfCYhqQqNdP3dgSc/VhBpS9XRzPm4ZVTA5VTwgkUBoWBjBQ2gLgArb
ajQD6XYVPfVqtPllT4U9Ws1zbCsq3SquUBouApjfTVyYax6Vf5X99mkbDEyAloGLDdBrt0DOSPFJ
/jm2wH8DkYwM0taSvi2gYNMRXrhexaGHV9eEPcnYjPaiaWReOJDzA2s44L00zLAihtXAAFAVp8NJ
ZKLHuJ3U1RarmDPXAmitK/0X9qavVVJar7uUbV7AnSSBJmhpfhLOd9318Ujh3bKBPvFzVD1KEnI4
GOwUX8mOPbLqfY4GQZjtH/WcXe/NvmSuZSLTqzV2Zf2xRee+f85jfXolDW+ucwtgjIC9glUcoq93
mB+uVLamzSE9CTuC7zCNp8rmiFbmJQbzYPjcKqMMYsY+k+EpALkO+Hrc/kMJHx5GNhO72dawXR6O
+cb8dlbjMoFtADtVu5S4MTkzzGLeJmtTRT214qigA8DlJtvw4zgKOHiQXUAKw/SByYPD8jGrOZ/A
Q17xRAIU1/XjqBXkoV38DpJYasHXkTyNM5VoJ8ZG/ur1o4EBzD8Ydo8r/QWeUSHmvIN4YQFBJbKK
kL6Qaqjiy1d5veTpmONyzDFQt5lXL/pb2kyTc78lmk1gy9xWS2le78uzNtdCPmSSTnyDq4shHfDz
z6Sx09vzFaSSS+wbM23k8LjHpp7wdhQSaQSqfG01RqTUjDuN908zsm/DR5CbtsSfif6zdY2umv7p
TRoY7Vni7AflAjWlAJMos5gt4kchTxWE1UcZRQHUiW+ZOhNFIGFjOCVrKFlmxtdrnuCtzigmBkCZ
YjXHh53zz1wIalqkCt20OqrMlNhMNNQcvJx7T8F1lm81BqDhZ6EeDJCYW39rl7zbebGNcd6GE0PF
yRJQxwQA/Xrq5X03uckgBXm6a4MnRoDGrnjTk8OOY3se1tHkJjFo+UwVpJOWpHtkHr6FyzM+CMpW
L9Zm7vawHVFjqI9FEz+dNgs+NxhTAO64X3z3mTM6svMfTzgFwH46V8TUgFS7JyzadvVIQ72n1/Jy
V3z8NgeVOn7iJM+vhB1nw/2Ss0NQLiN4RaP99szbI1/LxvoJNWwIayxmctaoJd+6CCQXguKGQyKJ
3LinBQ1SxrOAHERTovVpsISZvmC+MIigUuKewDwbZvb8U9jdXsovmr4Ve96vG8OLfgWZcqxxJmTx
wZD8LmGkbjn96vmLR9G2n4BxZmV9UP9UjtHtjMonW+hqX2OKT/+DSIRk9fgk6zhh4JIN5/lJDLBX
4V1IB0YNPS+/H8j9ABk12FmZpV0duAgRny47mjBPkYuUG4H8ByqT58PVHvaVVfJGEZReBoh4Q4ur
v/ZtIENRX9uHvH+abn0F0SK4AqCWdbMgDmhZfRmqw0iI4ejRgDz0U6+y1eQw/EnHCo8MMvlSb0Kl
9nGFSztxC3AxBLlkg8qMgT7sETIcEdrH8nvA+Dw/4xVRtvscLyNAp9brP3etd+uv58cJ3wB0qI/0
+USbVyhVjd0ETgjl12vb9odHu8244PWm1n5kORBwirgiXbHMhVg7hRR8Bj9v5iReZrzxaWIc4JIn
wxruRqw5IsqplIROop0BU+Bh5ZSAwhEnGw5HrXFZ8xi9WrEOx5ISgxNkYe6TY32hFX3bb4klfc5Y
lJ/Nmy6UYoQ+TIzHVtfqX8cKsDuR1qq0gHpUwqtAf/WCX+yyN1Bdprln/jVofgeHTRu6++E6+Sq4
DyfMW5mxM/+EcTy6o9rPMqzYWhOnTc41ApNp9CevXkdwpfcCTa3+3fjg71gM+mjd//tl6RHNtsMR
Lql+m4ad6HCASXzedDBI9x8uHVv2nOUYm0ZjAdYaS3lmBmyrONbS4BfhM5uzl0dQJcbNQBRwhv/g
8H9MvtgQM2vLGZha++JBxOKphlq9bdlN7HQTkRh3qHVXQW/RH9pf0vFqEw8Zg6bi3I2VN9VItnkE
VwBD2EqwLh6jxr4gJt6lkEowxhS3Urd8wekkQKBapKgKYB/6ONfKFniXjQikh4dqxYuXdMjjRYY7
n+QTrKn90o+ZhY3xaDZ/OYlPopL9hu6SClTZwBmUzwHgbZRThhAdiMORI8JNh+yI7QGDUAFGIQQP
EMON4mke2cyeuZ4MUClwT8KQj5LN7sFsGe0zN4RaX1pMGTHiBc78P2RlzZfjyYyYb0rNdb9iREDc
kS2TMvmay4H0XbF5ZsTqPMAqccayYAASGWC6/R+Rn3hjX+eMD5cqdshAcg6eMXsst0D+JsFzaQSp
L7kVU3myiiZ/yh943ZcR2JDSjhlpXLUV8SHsP7AXisbTOA0/IXqPF6NZ2X3ksLbdNHe0aBHTO0su
FCl1n6zIggieq9Q1V0AtrhLgEs2jQBvk1B4g0lB9z9GLPDH1UOfqIzTKPzjzyGaUp1u280hcVelh
KNd5dgE7YX6DzjGSfAOzonhxfYTNsOveFkMRBdeZhNKO/k1YqDImtPYnpoHeyxgTLYCOtd7iJWpF
SOAWiB/dP+ZhiMWw1eM/WB94GgHxQ2rk5T2PHAbbfg97sBjZkQNsjJX6TYQTBFB5KrArAf/9ACGi
tBO/c4Jk+i+dqAOUyjv2kWIuMbcDs4Y6EZ+bnwcsEziabFCY+OUW41qwC/RnCAWgneJ0zBNlvGn0
e9ucvZ/MNNRkFK5rYKcSLdIEb7GRjcrrnFwYhKhf3L2Qg1+CjVkiszzcvWbgpuOQgYwVbFyGUZ0P
WMkYAp3gBL0+/A2RhQlF02OA3NXHhIkifSqgOo/4WYk7c1XeANH4AerT9838SteGYT1Fn9CSD3GG
H/AWyAuTPwjKbM+8B4lEHvzj8LUbHCCwl+iBqQwlrYWjkVS9LhbGPV90JHg7yl+DVFCZI4KAiFv2
B6AupIoPKJXdrIJWosweTPDyGU8m4HvSjRcAIuj7BmUipY8iDByMc/78q3ymQD/xeHUt5HvdH2QU
oDOO7eFYwq3AwjOecSA00ejmmFUzHJQi1IOnz+qxz7bS4hoORyYpbBY3Oi3WAa5q78RH4Dohr+fh
kkcGHmws9Lm4zg8lFoun61nBnU89s40zsZ2bAX1As8y3j/DqRxz1d7aRYVse0SJjvAQJ72Nxzysb
0PZVuo+20ZKlfxtGows428wCwAWB5Mkzw1SinZcBM5k9K+dJ384WAZPoj8vNf7xNFCVcK1wpuTi4
CiCNhHglIeuo2OhHLI53CX7KN6hJcOn6I9uIj6RiFbCaI4sJ/hXI0ZzBlQCUdSaXlGhdpml/1c9I
2oxHfwIuHK+mwtiSYRf0UrB2uv7Y0plTXAEqZvr1Nnksxggn4kQzhyuZM+/nyp/LO0iUvELg+Fzp
L8SSgKXjsz8a79UaBFUNLqr9JUwF+LS4iTm3wf57OAFBURD9qLuE4EmAGRbdmADAeHCQabtj5KHm
MxGhCqO5PE2C8qa5YDEQ6RqrJoGuhcm6ijadWyE3Zejl1di1QP4MoYwBbMPqTrY1JIo6GLhr/rBh
4DoRTTeTOBQWuC553Auh6b9CrJ3s2B2dPbDHcXvPWJNOyoBwdInS/PwuhtpxuPX/nUEbh/ce5C48
DXuMDZhP7fPyfDvguNvj2/vY1b8D+xAwjhuKd/Igg9FKpAVHAx5u9iLnSX3iIGj/kXReS6pqWxh+
IqoIkm4VEMw53Vi2AREQCRJ8+v3Ntet07bNWr25k5jHH+MMLtbPB0/ZSjKSonsCdf/o1FlK5m8cu
1f0pjiY+dirDCFCXcYT/MhHANFEAWmkLPmtBjpPaHLSO5ERV9fwHyZhVyf7yXukXFFJmQobfb0bR
qliUUApuxvBL9QMtl/Pq8wH8k88B5J9A3EmYjAtusLkz8U/RhEg5E6NHTuDfbkCqpIfzAG4ZZMd/
Xk0VXjDWRW0TeTmIvWeIvV6bUEDpcwjI8EAFQFzhIgvaqXWQlSPTjU9LCr6LzU4dtuHSjPdNPVR1
n7x5i8ud2meqqRMYANANfugSQ2cwKZYF0AdtZCZMTyaCnpU3MPw2KsjVpGf+aSPqvgDaoS+obBF8
RI0vxPCJujggDhL5QFSweP/NSaSkHphMapFAGy+oVEK2SFZxOGOat5dG9szWR/5m1KhYFKbKjG2b
tKR9wOOlzYaEW93mq7kZlrNE8Kwv4szLSNRka9h1AasRspS2RD3+A/grHf2wVFICWBY/oDtglJVk
WNWTTJlxQkF+IplDtdpoF7w4za2J5ysvPAcgJAHzm49ZJ88SkmMJaeE28bXsQXU6fyLgsUye0yr2
SSi8UuA7gnDPmYgK5RnZnHRQoaLCdRJHupmEeKAlWBvwBT6A9lOH0+sMJPYKR4NtRyeXQMq10DeU
wXWkgYtBGFG83Zq7SmhlAOzwZ4RQDD2kB63+qy9l5AL/t9uA771IXFTTJiRrBBQc3FGKjwFkA7zn
pGFkUj51NbirVC+JKKhx/UOR2zjI4ARWoOg+6ogJbeh8XgINEFqRMTCQuCHqIW1LDrkEPLtMkhl/
BQWCSh94QA2Qw7Yotx/AWHgSxlBYlJUt7er3n01OdmrA8rVEQRyAlo7y61bEzhrUgO+4ivyGzKBO
7axKksHgGfk2KrRczCtD1Dl/GODAZfoRP9Xx8Ju7n1MnvQ+UlWwlyGNrcO6vh1aY+pI9qbvjOZwo
Jm2X2TOhLTTW9MelVqPga+aT3xPTkLuGO7RsnfJq0EZ+r9pUaHwYLPHOkyBmYC4pHc9/pR48Wz+j
KxrsdEcSBt7mvjVmIYWhpPVp9pu6yIsEcQN7IVkU8e2FO8JvCM3K5l5YZX8NQmTAJ/gyv04MsTIB
Gl/+iEh9a/8WhfMYMdXGjXkkzpNUllAVhOPYTW30PGrgdFHr5Vw8DWVmSE5GrqnNx0W6+OYKV7ty
FEnLnN816e6fSRkvwa7Fib571i6Y4GL6bOYSUwJGKakaXfswY8e5vu1A6+M/9RSLcpwbFymZ8TNp
MTKQDE47iDiEzMCrUsPREWBkPMKAUZe7Zz/6+JkxB+MpkA7JQsc3HMhKz2/SZZUgiO0CUpbCgNoL
vDmJ3CjAFBq47tWz4sTP0QtVZ3Fw/pPdRB3iBcQBzlQ7hazG5InxZecST0/aysFs3LaG+a2QfaQ4
qlKT3D8pcpnYhLC9ksEYfXDnBTjH4RaDVsb1kotIs4D4aBVDeJsw6WymzSx6T5/RIwah0RFDgxHQ
QurHBVdnWINsXdmhQzZV88p8lMsOqJfImn7wWtyH7aLrdu/vKeqaAbQ7Jb7J9Swuhy05PovES4/P
Mbgpf7xUWX2MdWwEXbNQ6cGczBaNihl0nTynRKKBDCOa0SR01KOqrrI3oX/n0xddeIJ2ZdI0gA9y
fFTxKeKYv0qyMjJbUIjI7AaF5lWAS1RuZz/qGORwfseX6bG7fH87VKoFR45nWbrPzvIjsa9aiGa9
4HKFNVCubfySRwVAil9mLToocIp6oB0yuakQUtnbniTqIRl9lZWKJoWIuGDtNVTKDQvYYPhyBH0w
o6uBbel+8Y09WRpkBAIEatpnJUWEzvBgksW7nscQr1Isc4d20+4kmZJAWfjfVvLy3w4iSfLDs9Yg
EyIwYW06AyJGfZZ9AnRlIo94N0Re4T/CWvwNmzUHHu363Rmr6BpfuXt3lPZQaTbWLGFazU+hN/Mh
QCBm+jiq7Ijiuw5Egps5acDcB1JSLQHPwF+pNQ+wotLCWF/kJVkkUo0uyKHQHGY4whqOonnI7dis
J+vj6C2gdxJdQEKg8bkgUFSwEKCiSC81nmTMyjk/3EjsJwJ+JF4R7z7+TOo/mbMOhfmK2Gn4KMBT
kKaBTXHWofYDBYb6Au2UdAyR9h0SQGyl/14wUleAQNTGizQ3yb3zXrkTlfLwUnb4SkE268F5bzcu
VXYNEBg4WxYVcCAcL3OfYeWlwa1ZFL5IHYXQVomeyfawngcQQPEvAwGQai6/8mPLRBuIJXX6YVId
Uh+aih5vxVeRzqiM8tm8y5NiczOnP3kGhAR+GwImcLmumYHOokOeMgX2YXWyuXOHTpVAj+ZWOH4/
eVXazt/e5Nu44IMTQ0Du3wtUudee8vknpnb3nEAhzd8bhP7obbqK1y/NOZxUVA74ovMlY83TGSEa
B+X0g8f9P7qp1gr26tmYWwZ6KOKtJKpC6GkWLlt6dKVNlaCpws1kmjA+Kdvmk5QPg8cg8Lu2Nmbq
iMf+lowvXcJwKolgrkN45cisTvwje5BKCnsZUy/6rhlBatMgJtsTPca81Ejn07f8E8/iBOtengVj
5I7Xw4mZhaUciAPeif9mxQgYXXyIDgQvFbEy0UinDsA6NMv4QGGGewgJfR5NCPKEXknj4d1TkBF2
JwAOPHBNbMjMaA4DzdwzKZigre2ybHi9hgba4T56b8SxAYTqDBTzFB/4aFST2G1A+2cA8AC8858K
KJAB+/ASHxh14YezZbJo23ba9f6aaqDfu02x6k14jokoMhNDyFSLKjtPIsSACNpB1NygenMk83Xj
GmUTFt2AeHvttKIyzH54jA6IP8F5NbzvHLgVcFF5YsEC4CIlyKrEe8rOfjQbIhXyKgcoSekGwxsM
0AlNW4e483cC6cdLpEcYnFzASaFzP5dmpjkmMQw/l3wspApiY6BppL9/Ljf7CR8gAQbkvEW3ia31
hl39c2g+0hsPIMi1dwDNyCrcwityW6BmQNrni3oFVAUacyHAI4KsSy5TAPC6ID6CyIcbOIoP3Sa7
iY4wB8/zBF4dxN8CCBOJAyKu+ApK6tSeOuyW3rwdsRnqVEhJU4qa1StBXw29tvLsu4gMaf0FqCI7
9BtZZFfecOtD51zlDq45AFnOB+TbdZC2xZI13q1/J/QR0LSmRehgxsdywWitmxvwHf5OaElcz92h
vIG1/Tdy5UIBf/md5AvoIt06OwLG4aKIDBf+Tdvw0MwZs+hQrBgIekooP1pOF2hIK+dH/c5xelcn
6bHDe4hVwTQ778U5fmUls050J1t/56g/wKIa48VliV2THYIuRBoxvdJauiZ/e9VKZjcW8IskIiz/
x5wFzWigXwIdGX505zTBdx1fedYv8tnhOoAZffP+O0FH4jikc+kabgsMHW37nb7z8oYcfCGscgSU
M11wYfldGMV69iX5cyWI5SVZ6Mz+emVZIxYbcctXPJfbw+I1bjZMGmi8tJvlwBQAdvo7CQtDU2wl
5p1tfAm6t0e8uuyxkdOws8cuyzfyI5gj6M/0XnEqRtYemg1Q4toxiLPoKLE55Mcn+g/r+sS53mJ+
NNDJSc+YWCGLAA5MPaN1dPidDqH70b2rx5zs0LGg3Vcr3reBtH8Wpz1jRqu5KR2+N0AzRJAc7f34
QPxIA1oEKLb5kW7idwh6u7V5FzT3A78pb+SNuHVs0M1dvcbVigFhLWsX4VpObzNT2d/EgenUJ6Cg
vIhB4RM4GFe5r1uRi2Ua1yMZwbaXGAbulvo2uvIM3gBBdSb69wZ5294h8cYuwn5yhD5NMhFkwUQh
VIMtWi7gmckbnl9usLaL/o07uDFqDVe2U3XCxKsvTIEbH/uPwt9wUF24/PJkvkVWJDbcYkTj6hXr
Kro2N9avjjkh9b55IQvxgf+3JdokY+7ebFgrJJvF4NMO5gW9l05QkmOycJ2C+gYTQXqoXr5oNuy0
zNIv0iUg7CDD93vGsIRJs4KfzkWeX8mP7F7MDd621FyhXEBxlKign4B0haQDrEbILQW81fdGr1XV
jp6mY+VyeCZ7RjDIVMEi+0S/1CsJbCfy8zEYCAToQa85ZLppKM393gTLXg1sgha2cY6OMPY4ydnC
+eITGZynNmWPYNWjWQAPX1ZFEMk04kU/r6l2YUd48SCUylgy5BP4PvOE96BHmQ3mhZWp7VClRVPB
STVB6utASskeV+aqWfFn7vnGk+gImQlPvxCc8mEdGkO47FhOs2HrZsjYarogW/zea/s7EfdZsrlI
1ZP65x4eORLAUu6qccBXT3eFAwPvgRQRNVnY84hrM53Q+6RKrS2r3gbhliz1uMaz6aHYZFOKIB9L
vRpaFeU2ROLPh3e94q/8ZDIj96uB33y6ILOhPJD2Ph+i43sWHkVGQh0Wl3ARkhNA5a//so6ASc3w
cCbB/sTnBOri5bdjovImZ939GR4vTB6ZzAdJhwwmPmjQyhVGAI0DlYz8cMELc5hwJ8Xzi2vZv7Qa
jg8TBeoOg5/1IeDhCE/+ljxfZgUhahHUbBCNIXGQMZQU1UwfkgaoQST8+DWUNNPEI9P4epNNS3z2
DZwWkYUaceQTTFRL0t+zWvZfkP1IdaOYmgqTDYTp+RQBYAQ2iJ9NAOLMWCS2Jx+qmC2xt0gqFNYG
lWdsC2mozfV5trNtyv897HbIrXNJfqP/xIEJ4KkijDd9/tl6Ds7o7C2fkyx1ytF5AHCyQCMIi+1N
vNAe7g/hMIcEb8he+6Az3jMiGbZNSsD2ArlSG+D3Hdh5uCaStrxeOdYyDy3oqBeYAP3YMICXf5wS
ET/cfck3onH7kHTIewRHDhI5pHwLa+CSzAYiSmK1ffD/FAnCCiBr31y2j/phbq1FPo3IVdIjGOL0
rjqehLV+sSNyt8hcoXIvjfQlEMTcFjncLHR/n0EOKI2rFPV3dCBJzuOyzrbHCUx/saFSw9/DE9Jn
nTGRftSch8bihdc6pf877H9EG6jjOuE/11BwCfA3Zk/SgWrfLMjEZ84HVOo76N6T5K8D6kcqBym3
3shgjd4MDCYA3VYLer8cgHyhyP5FGmCU4QAE9CKdgP6hdjRINkI+/hP8PJlKsTedB5t72w82wWo4
+fU9xDzxr1b6f/PYx4fPxzTesUm0O+ogR2Ad/t4kc9Uf4hTKVO6Q6OgA5MckwhBreb/XKgVXubeb
9ZM+kt6/gYduqwvXgLSmgq12NsWlY7BgSZluzb4qHkvqcfC6aV7o15PQ17zOLQLNA/B/qdGn6Ker
dpKu0lUREKr5RZAsxJ87F6CCBtj68JXalYqS2AYB/MWP35Lm1vLNuKCAQo0AMIDTBnBhnPe4HuEP
I4qPiROvnotwDOohXxm7wnBbDL2FnDcymwPjno6+7eB7x0YE4C4yIRiyv+AY+WRR7GzNNpqz3UPU
JMzhPn1kWyou5O2fM6FK+DDm7weixefcUUMXcaXn5TxnXdr6IZtgZANpSoPZkIBpA8I4Zd0yHXu2
UE1GtCmm3Kw4JTOVokzpag/KVB9avuhuAPfOY/yAekDkxt9jPLGnQNeb4DNKlvIeNwuIEOgnZVWA
cBrYBEgD7MNU1aF2wXhhM2R7RMvEfmQb6i8JWVlqIhOKYMSr1BzADi0MtBbZ+AiAyStSC3/QLL7e
mMtS7yA3SNBPgQ1PaXbI55CqAQmx8rWiIqciDk02ekfEAyiX/upSELzr+kLG9smhQQz9dMDq/y6U
gxBX57+EkkijgeZnC5X3aKa+i0W3ecEOrge47tThBpcJbAWw0wk3RLCaEhCEPZ1iBy30XAYFkRjR
mrKjXhbdKH6Rsqempon1zo5N1prP+V3YidncyWxybPBftm60W7TySjU8p25F1ZS7QDakwiZRhcRb
oSb3FdAe3vb/xHFXD7PKp9BUkaCHtkoNMRIyANQ02d+Vy1vfsL2X9YHUMZ1s4Bo5aTHygpdLDR7g
8ZtyjENGmu7nykGkw1NI/HJ88axqReQcf2mvV80uuYis1abpk4OOzuhsizF7hx7nIoKzpHzxGKKP
ydHzSYUCjxk4BEwTqo0MMfpkRPutEKIpSatf2gtXGX7W3nFckwHmdcnkM2hU7872kDCF+xofnPPD
JO5Tjyzy17oybRDNickyc6iKTMy/wcot0AaZm90Ul3uRTpj7qic0mc9V8rtRwcgFEOPZ/45jywQM
hDErt6bfXtKWhv4gRugBEaDghMInxYTPmH4W3BjL/3Do5neoPWY+A+RcEgSAJAfg+SKXri3V78Es
Pe5aMWx7eU49mNsFiS2Klq8VM1hJRsVF23FoP0GExCwH6mNxkFKnJiWOsxu9QwClAZjwvsWUCdpZ
4u5gP9DBd1rroEtrkBG8pgzuUHdTSmcSIP6HiApYzR6pp9wO8lucTAoZeiZqp9K2Q2BoA6ECBkGO
6/SbrHrkKtqIyK/9PGQZ3MGcVSLq0N+/DBrSuVgq3780HMv2n4n2w3mW0OKur15JwiDENKdahMv4
raLSn4vKnF1gRbtr7L+sNzBlH9F1DWfPamS166KaZImnYVoOWAsHLuIYxafoJWElDadXnkeWkDfa
/mAkMdWYEAZsPfGUTJrL3xGgB35a1l37Mwvz47n0c2Ck7VaQ2kv0e520RMHGeUEWB77Hko9uabyl
LekiUqhFUR9zFGVqfhYoBlOLpDibixkJQj2haBKg8RpbPg9HHEI6u7CwzwRFFEiGCMK+Vqjrw1lH
3xlhJ67QHVHWioou/c0o90xBD5n3CvDAp6eypDrelT7RkSjW1lt7Wn0vCSwtGGE2Up/57mkdUpDQ
/2T8kEYKW9I5okYutF4NEvCk868wcWQJXOv4i6q3NQDPAExfbffCPP6djZGKxbdPBWiIXvI3n2op
u2DsV+2WIO3ZXChx5+FQJpaKAzRxjQINhXlpb19v/C6Z1sShMlSVSbpAPQl4AmTA3+p/NiBLXHZx
VH2iLeNRkdxx0WQ5E2gh/sfsTRk/tghKpY7+kCXYIDA1mBZU9IkOiRdzOpIZ9FpBT8tLP9Um8ef4
Q+4E+f3PouN4tYL4g6Ae/yaqsR8BRDChUVcqmDncwihaOGrqsSMC5mjlgP0zRB+a4QXK8wrSaIVS
tRYu1W6sE3RKow+kagUERgGsBHgFx4OZ7yhGIxXwLX1KFNaVQh+1NiANcYl1Zb9tts8ZGz1O4xO0
x2BmIgksliHkffgTlOe/I9Q6f/KUihbPJbqkmG/GvuhAeTFr8uXnUl9S6sIcNK1fjC0xx1Pr70OQ
T4iGtw3nN5MUbpZEaNQ6YDxsMCzWX1oGlbQv48lbOyIpbJznHDfvGekiJs4XOQY6kSzfWP3NflTc
kr35Q+uGzgXW5H7McRxvk++fgrLJdwj2A1EqRQ5eKISmUF/p3vMPERKr83Buotz0OH7AEILa+4fp
YHozfO+L8U8LhZrYhWNVVOU5N60fMvqD4kLS+h/g5AsbziHQfhL7sxxR4ydfPuJ0NaG2nNeE3XxJ
9APZbz6gRDwMoEnxsNZgWVGdwJlvw7wAoTPjrzQ/3tQ7oBiiVC0ki0GS8ZtIaTfGitos37aiFVqU
7C0/Tr2nYxzyCeCHkJC7FLjHvAya0heQOszqmHX0YIy0J6kKoXIBBIO7iGWDNZvwkkTjVB+5lCjZ
mHAg3iS7z+590SC5yT6ADCAp6iHcvHfppHdVD+xC6oEAmw5CqCUSuBoi7SQZwYdDS/hBTJMhDW5d
+SQeJ7zKSMyFkD9GYEM+YI65iwAHvTxXhYjkk1W945XZBehgAAoE7GJFEWdz1bCHNJZm8jLMbYKq
pnAK+tVC+pwrAO15qpg7isOn3mU4oJY+S0sMHI4zgNTgbM94Qb5AoSCDgSFi7xpjFGOx4BGLfiQX
3lZtx8xNaq5cBnn6l5P0i7jzNCTY6FDNHVAX5v1otOANF+I2xff5LEaOXu0dznNIvbilEosdXqCP
YD6ivf4d0NM8HrzF70G3ssHA/UBY69+vMAhM4W6NMxyDyKSjsqthwIEqfikkSHgO3cJ0pvlMM9xI
V/Df+BYf3XFdAyzEi/LxzxUtPc/pjnBhHBhx0ER8m9HngxhcXpihoIf4GAbv36xmj6KJOhUU3ojN
ip7XjuGNnck6WAek3+hZEAjEk0ADgDRxGlY7fpkWAg7iGhvrbgsBmkHjWslrotdz5UP/f72nQj1s
IMa/A3GG2rZD1wH65PeMA2dC78BQgxLiUOEaGi64idsP9hT9Ab+Fcr0p0AikZjXZ57tcz5kEioDD
sIifXEJmyarcFEIyAPIFcuXWlVazHooLE4Z4D/Ug2g3mic6mY+lAeoJVR5cyExgUPp6G89KsAzEK
VAmNMVsQg8yxwtxh5FM68h8LnN2N5UsX1Y9a93qmGJwIdNeBnnwSozx+Dy6XhJuxz8893669hAgJ
tl0IsA9sgR9jyHj1qB3LB37EuNJ79Hq4YL69gH5d9CWriUfwjjr7etKPb9gEMCV3nNnyl8XEvkA3
/tSldQ1vjCjtSC5i/I1xRvyd9OlegFJ85rfzuIKwPZ4LHwQfKm7cUkgxkEZ4WQNQbswFeJQHbs72
8n3hQdEta4coc69wLP53Q2FeIG+E7Dfov2tyEct2R7+IjQJyHvkvUuTLYmcgmAQCjeQGYDSRWTDP
bnOtmG7XXJ1UYqx47WqnP3jh5+wNuCIl9dsHrsdbVY/ikezMpTVXD7yE8mDVcxIboql8zLv0xJR9
IH2LX2YHf3QXZ/OzhPrHUDQogdPSB6L53mVCxgbPGdY2JXzOML66g3SqHvwE3c27vS7tg2eSU0k8
+p41yTc/O7hU57l8OK85tJ7K0FRGIJ6aa0GXDBoz4KrHHxvci4EhT150itdbSyegoUC25HYtM5FA
lps+cQzf6V0JbHgPc0lLi0dHaDt7IgLHrQ8N4Gc2Vks2CoaBbYz90LCGZBpqLpCCEi/bLJbB56Fe
ix3WO7Tl183rhtICISHeb/P3jgtkAdtP4iUa7GUn7z1MD2Fv9ltxKu54FAapYJnYOuApfof/3gIM
IokNSdjnQLKTr1xTiYHVq7LMWYzVUMizsRGUk5TTBbV3xo7vYh1oUMzYNQemijHnR3WmVDP+sAfr
YOwGaMoU0B5IffUtYe+DbA9/7H2XFg5BD0pP4H4muAJR5+XjmInAC6sH//jckQQqxKwjlEENkq6T
TnHPDcWGO8RB1sa5juopNN9uoAw/rtYFkNZCXK/58Ij8mUT6iwPcRaifp3MXB6aH+Sx/La9aFPCs
8oq5gBsTqJ3dz0NBbbkbSLtk3y/IkTbQyxyI/hCvu4G8Ts4D/cSTK8NRbygPnQmuYNUCRSYnHToN
P5vg24hqi7TLr5hYE+LogAxAW9DfQldNrpAuwLkBeL8AYNYPlkY8gueoTXMbNlU/JtDjnDi1XUCa
KLPh1iHmMqetgA214Zm8Ep3QzSsBgIS3wAwJVXRGZ2YHH3GAZLQpLgP6EqMlklCYcdJWFIdARCYX
8cOFEMl6EvS3HjUcIHz2ySj8vCClCCVo2OK13Th0mnnSXz6T+pwHRusJmyW+QEqSkVxKl4hp0QC9
htXXWzOYTc9lxtFKJgdvXCNNwPvyi0XKKk/RKMyYUiC7HNSHeGp8HiX64X12BVw69jS8PPQ+6we/
veaLEKuXmkGFShcrCvoUE5i00yS/RsAaYAyD7Sw7rCoG+QHNtHfh8UceHZfIsg419Dw60UJokcCn
W3NgU7mcYSupA8Ojl0irFR4PV6j2424AP5K6G+qOLD62sMLVWbQuC/hHRfcL9JO+AN7UF9k7fYlu
mDGJJQp3A+aFrQYAsz/ZqDYJ4LHmpVbcl4/GDXzhwHBiFFV9iRvYJrtGhK64mgfS6UVYsDXWv+Wb
DKFPo5Xl18a1vQJFijDT20d7krdD13No4+vTO8k3GN7lkbmFLD2ThgYgu4bMbe7TL5Lm2ZecmYrV
FQDipX15w94A/MzE6wAbDJ47G58k8pCg+5D3aj3MC1suXR35EcrqotXIlPF93LFoOa9gQVleZwrC
NyjkOx3Gsx/3o+OmymxvFjETldQN687wEdk8A9Zf4I5NJdZ2ccBIER+NAtjmrOiy52pwGebqJkWU
kfSksFVGhGdA1vIrIbHt9NgrFRdLWDo05GcWdIp8SzEDfS5SkmzMIGuGotVvJi+0qX1S0R9hAeLe
+Z6RDqMKA0eBTOjTs8fkGZdQIsNpI0SIeje0qaBPf+wxLvB86Ute7ZcKQVl6AykzLmA6Yuj9lxbQ
4hfAw4z071CB1fn1eAX+iytphBLmvEFVyViij04a9wvUDQEyBNkQnB+wdk30cqkBhSsea4PvHTB8
JH2/KI1kqK4LBD9TuF3R9DoNmqMaja1brxlpyP5QC4F7gNVx7Z8/AJ/2EFHhAuRbFc1uOE04o0uk
ZwjA+iW8JjL/y55TsiecPaainQxTbVVRl4JFi85c7jAsP5nMjIMkGuDcCpxlIdqqqQGvkfIzzOTe
MJH7ejTPoR6Qh/F+8Myw53jSb5ATWhmaH87a7ht/Dh6B8p3tSBnka48JneBneFOAN3DsgfF3wn7E
/1r2Xmo9/OjTYzS6BUECliZfzE96yMePu8qxbhifIJcVwy0HfqkFvIPN/OeO+Q56r+G7FwDPKv7M
zpHfkw4GhEK+y83xbwZ/pvmIUnGntSLSJUsZvlotnKSfJRfujREteBh2Is0LbyGvg+0At13ry1gI
Q649O5+K0wCAoKOvKqi/qNVhII1qJgky1Dgzh8S6EN1DgkpCNhixdRyK+2E4IgMHqJv1XWI9LPQb
6I8fSgxawL+YwsaOjO17DG+1jxT5HYvqHtduiJHUzhFcPPsJ+WfLYcBD3FHDWwsRn8vk8WV5XxN0
O0GW6C5+L8s8xezztoArkt9fL9vC7oa6yXzumBqshxecRkIIwVBnsjAxz8AijrkUwCTJTHxv7j2K
AEe4/j1MZXqLqB1BUgHYgJdZ5cj1MpL8pIKDyUegOSm4VHBRikGN0awKaNtTUe2C64WkC2VWyJJQ
6KnBY7iFYyvVZJfRie6MKE1EH5G1i9aceuNdoCRnHAYvzOcGYOX5RR7fZJ7WGyrdqsFC4Omd4Qqj
Y6oLz9+Ixu35Ng/CKYeO6B2TfUvqfcPsS8Y4ntZr9P3Y9KAXs+1iFN79W0WImNXM1pWFCzYNs533
3sAtnhJ1E7ToRtLxg3dvGGIf/zpARdmzc05wGv9876rWx0yeCfReo2mxtVf0M7/7ksYRM6REJM1h
cM4Lc/ZRBrXmG6Yr95we48oXUOijtWC4dH3UZZ6qeNZRlVaoCH5qD/8atAQiqmgSPJSVng+fELuw
v5HGtgIBp0Y/qUHYx2n39EzZTDklUqwK7mjM6cyHdqLjeEznHSF8wUp9Ild6h3/MpALnAbpzGTS9
NTRVLfPfWQCZ00wwBnSeAl49rf5+kKrvOjMPTVM8jMdPpEVRelKAZQ34N0XsRKcw8uuNum3uqEYi
ZvhFHWtb3nnRsBshmPgmVW0fESJ9tlyMBU/qBTbLN7inTM5Q5/tfaaGrk/wRc8HbqBfowHzWi4In
NwFwTi6kdWhbgHiFihQXJUHgjFdnxBacc+e+NlRqirl8zxHROzXTGKnb/meBQgLdAgsbLIjpNlvm
d4VKYu/I55t/EPeBZlxT1GaPn0VCznqrlNRxsKlBcX7V3StfW6FzV2LuPDFABp+d9izEKdhBKZHR
HTmKNgDGoJwaIJl8BXeMi4UZKMXY8W/SBvVa+wSnaqODP0YcENXMNRshRFGnm0GhzrZo9u0bg4vG
QNr/HOpIrGYlI13jpOJC2GfnGanUtraQqyW2DWMEBLcc9Bbs6TrUL4Q6tTF6DTj3YHiM5cbfe53N
vicm4weOZb/bojC1rP/YAxnrUBlzruozpiXLr3d89YLssy1htuEQhWZi6LNBda34KxNJ+aNQ+YcJ
MNc6glfB6M4i/4fzG7jmcbxFy5JNwRjFqCmyQLJJ2eun4PaAia6/P2jgbgsGDmQbCKQFp5qKxdS/
rQnh+OjK3K+bm6B4h/1qby2EvKI+iFUPGjRjRjNO+Ulzaq7RG4zBRCJGsIELcgvcKCI3WlVQEwHK
oauNaZUguuMMIlOA7pNSjUfahMw+iKRjsTaCZPedfANyoFwdOCgVkR6bh5JfooN0HsRbtVlKPW5z
/N5n/s0FQZZHPpG+B9gBgN3t1VMKYo3JuTczFbca2ScqpqgF+Ww1LZgpGHsMMPGaTellogbWBp68
95nzhp91dCoR6WDJvP2mHYrDhh0Tm6x/OwKbBjviu52gF4q+yOt7f39cJDKoteJgxWaeKp6EYzK2
P0eqsmYasLw/ZywInafmo6XItlhUs6S+f9shVL/wjhE6c5Ndo0ZpYhqOmOwNUwFRSWBxQgzTLe+Q
HAB4XKpN+0+KQYmJvoVo6QfxhZkMohCwbP88xFM0aG/N0LoccGMG/4VbItWkIcHyoJoXLNJ7sq5x
Iz9m1C9P2TZDw0EoCnEmgK4E9gKee0D7IlgQylYylz2W/TD7eO1NnBFiS8RRw8OC1JPJoY96t94t
nSp/+l+37U4ciyt5lyBhGblPCsoxIzuLZ6yzEDjNBaHU9q+cIjqijbPth1SulDikCLlimsiZQ+94
ojqZjaj9BKBiZswNCKiU1aafebu3vWhUol3+h97/PJryj6xNPEWQI6e+fyubgfZX+d1CpRgIIoL4
WNTfV7ovz8sraCbmA3aXs/iOEeQQ2PhGnkCceS4xHfDJTSi1Q9z77NzkAafiC69nxK2Xyn10HnFH
IiC3QBwdfx/EfiM8n/pfBI7tcU/hAps5zfEcDSVgNlBHOWYNkJEuEe+LKyGSN6rPYfbpMdyQ6NFI
E7MJvpjy9t/5UF0QjJwxlM98o/G/W3tfzb+gbaa9I/8I+HXLAYKLiNsjc+k3AljaTwnCT59jRelr
VW2UiU5qT5nW61hArvvdrgjqAPEBewXXGPZn2ycuQ8Q0kQbRMr2jcDJOtREIAx3jIeqhrMVfn8h8
b+xSgGxzjPLicUUJRNxVuBNmnJ2Ixb7GyR/3KuRt/qVLpOW/xL7JvVvEypTUiKb3T6EFTrbahQu8
Ypp6DXWneFSZhLBN20cXkgOG3tgTPRADEPTLWKlXDpFASmANUu/vJwN/77P5J39veRtxlo7MbVdP
o+2rxLvEMxa/IS/UIW03wG/7+SdBGgEp7pRbslk9VLQoP38HylI5EaC/x8xnFTn1elp+HRHQOK1v
HE0/GwKhfaKezItRapOwCo7u1B2oh2iXZKaN4O4RUnGnjboDYQ5+fT/w7mLFRG4Qusi8GpFzDkhZ
sb2Q6kQ0p5uVg2hEbE6tv37Ijr7r0PcunR/7szFWZsR2KKp+j4SNRGLcYIf5CN4w94Dx73EENQRf
2ClWxvx1VbffQ7bpyCMmSIFXs1xwkeAWI5emCDsbTDgwf6g9i5sdMncwZNrSRXXF+R0RXC9AmYNs
NZfpRj1QLi5vZFrR5/nTcUYXHkvAYl1k/zh2T9gU/HOhCEelNC5G8aIHK/dUDBGihMIG8qxCs60f
zuV9ujijFBO0/7zvELeTAirzAmMKZsiiGMnkvBi+uqcc7GqBBI8K5QLBdQQYAfowPYLd+yfCrTae
cq+SISUyJhEJTmlpkrTlAjaHImeC+WLHZPpbXgjyH80Y+OpXngMK+d9LA/P8Ls4kx8lVoQ0y4D0N
vKIk5HdcGw0WQiAkHbE6w6OpFYhgGgq8ORIJ9PB2PuBkdFcW70NDDmVOKX6KnTDkcVQIQHRqpGVF
l/wQdgZYuJU3OiXzZqLv4CYpWyDqdD/o3Bd+DijRJzPyptnBnHLHLphVhJy+OZVQau02lFm/a2AR
ZCzJWH0eBK9xQLY2GkiENqSqPw9IqaweLvDYsyxscD4khj8r7ZIFyRj5bCGUI6hsWK8AztAeRTYm
vQKMZCOu7056YJvBEpN8LIlYr972/j6x11WTg7HsukFI4AWzb5zOKawWJPosMkKsDUS4d9UWk81J
tEN/ATlOO8AEDurUa4nAqwpVCS5dnzFchOyxJzIPx6cLzaGD5AeVaUDqnL7KFh2TAcQi4yIRa96h
+wNNWMVHYAA9sonD95KOlMcFgiuSj32dxT2iIdwdQMApwIPe6elTCpRFmVpcdCntT81J9EDrD5fV
xG1dw8uDZl5vlQX8D4cVNaQOOFChhHYISJLHdp/jlgsJMTTi51BDtzaQ4gevYd9rvDGiueHjWoUQ
P7jK4br5p0e4t3Hagp4xBgnIGAKktHxs6hgtJRdQXWYztx5jUMNdg3AEWJ8Y6gtSYKx958YfqxCD
KaBysDYEUt9rxs3+Q5Xh0BvGMjG78EI2qjF4dnbAZW/czqD64CMCQwmJ2+c/tgdYYxykoGGsqXec
0rWw8YIJ8EKOXyjt/u6W95ui2TAGEhUdzwfwomtoh+mCtBOYXtTKcjefw/lscZMqhjg02x3lC7Y6
4aMIUpQGsWwydaDl/fCAMRERAVqMe+KlXXnDAzk/5gqwX/yo8ILN1xEqVM3f85QsaxP/WMFo4ekd
HfESLmudjtfwpLfX/qPpznpTSZYgAP8iJPbl1TQ7zWqMzQs62JgdY3b49fcrj640mjlzbJburqrM
jIyIlKgQpdge86SZ3enWetnYfRTruutIyzQC7E9LH+uJ4LoZcrr199n2lDWlq52EgQlHFp8mAsxP
vVt0aRermRdLulusLjsCXFPzqFUwiPP4zpeodq0ZpVozZkxnCcevnx4nwyzDl/V8FfFM8U4EgebW
2P+YFGHaG0/Wa/XMR/S3d/53rqTKdh/vj+Y5dlOTY9OAkDwrbIwmOrFkyCU+HsYXWK8GfhuBxqdj
XArRR5jvriIwyheUudg1dgKf8BOV21CDR7BwtgTSs8IPe0281dvrCtAyd7Fr38BZPD/y9yp8P3lG
XOPMaF13P/LZRpT4oJat5PKtfWfZyraPEytTjYH/y5Tnfdk6d7Ah8uXt5LdarCYX7cvPOxGM9bpu
LT6tckuSzUs+rIFrnDLOR9tKfvVaMH0jCCxGztXRSqY3249KSwzxi8nkmOD63K3by3AZfwMeulNx
PTgo64mMU6v6tn+cLD5R0Z8j0qgF8G98nv8OF0GhgfmbDL37Q383NC3yv1nJPv3YzLEkRU9DMjdq
E37wtftMNE/tUv/mwDx2Ut/6fpczBkk5/6nRN32/Mmy9VZPDY0U71imomwP2Dv0BDgKk3IGc5XE5
7e6/nUAF02z6KjQdiNeK2JhYNze3+qKZ6iQm7TvcMwCoKqTHe/6dHasBMtddE7NAaOsndFlelhP2
USTUJx7BqIgT4oThb+PH8mDiH+2+4Dy1RKQ30V+9JVqJHtDHqTxtPzsA0UrRWMBHI/WmGZb6l20t
K+wG2/i+1d+uqW9o/j2eDGNNyImict1lh19O9JlN75vJaN3ROSQqUXMaOSBt6KfGFOfTHqZyZfum
DUfHkOMQP7IqLd7lxCJImx3tGGs5jKNVdzc8ceqB/5dvY/NhymZs0QNsMCGW8aP+Y7MWj2aGplsb
z37Vu7xm24tb7f7m5DM7O/D0b6+7L+w7g7a/3dvCN74GpjEmmMCJxqTppnoNbcLc961RmmuVtMMd
ZypTL9bXGktm4N6fBq6VEY2MNfPDQv/0novz3VVj8ZqsiqRU+7qk/fW/ayGwE4lEMYMxEH7bpYk+
xLUcuoVu/qJxNGjhzyBe6xn14U08XJ3qOgS3aazbl0yRuwXA+voor3TP2pDEZmYGRilVdKHju47I
Ty3TSo1PlK6QQnczV1Ycs55bVCRf4MZt9XfiXtfWY1mvxsybwOwbfwQsrU/hVs6/riRj9z6D5Veg
YfdcYWBRzo5551RPmnuHl0xgXZRYN1jv+erq9TJM1BIxeWbVhAOjMVa9/T8RkOY4YvpcO37yvowQ
nP4tzk0Pu4dQ0eFI59zRR2Tx/n4+V29Dc7HGpmzVtGimi4g9G99KIE+CRpt/JQ2CVuWpca3lO47b
c+3YSSzie+fRzg9lnm20OjqKJrJO9JgpY1+R+ANzLTAVNn+u9WX8ogpXmWlEFYof8iU2G93TOvSz
VRvuQwY8ffXbue98dV3nNPVPbvaKBlhed5zl376raQ3lZXkZpRsY598aBfqMp/atrSG+ei1qL03r
MO1SrA00Abg/BzKekY4HQHk7Xl0rm3jRZ8i4kLEYGDdbXquaXmXmQJkXJ3ZcUIRCARz8t+65UJaL
1UTzl0Q791osp19ukSXg2/gpJ4Jj/0QWFheJ2SFIE9I4R773jhJtgSEqdNft6egcHTlFTM0CPc73
camOzVU2DMHmDuTx0/DeOQ7+BGcL6db7NgjhwuXChRD6j4Nwe1EOwicSXzjbETKWnZCn4cqk+Oce
vomd0vVFvB7L1tiXpBuLdPVQZ9hSlgqUl+7ctItwnYjx/Xul5r2W+7cXw8Ja1eAzuNxYntUXi/r6
oVzqrZzn9srdVs4HpVGxQ6VLz9GhnF+3n8OpkLZv0qKkGbzSSpZvjd/q1gArTigRw2pe6erz5tV0
AYOQ+4kuZwEXbHbHq4oHU2X1mrffErFOMNOcFuUDWkX/UixvOic0V9r15QB1oViV7oTXFXrywF4i
ahq04oeXRm7kDguk0aVhcTnvaG1c6K7NjCu+mfN3jHF79wcR/m8QgEBksMU/dgnRvfz4Ct+Znoom
tUUkmoM9jQrze4d258JjRXJH+oBjm1tU9026zEfDGm5jRWbeGFJjuhsj1zj5vCLhR250Gl566oWP
2+t/qplbtoyxeqIACTTke7p2zjRT36YoRaVm7hunc/ElDp7S5mY02Y44i7ArUGluEVZbD7upZ/au
y/pNa4cDHfKa2YEqrSDATPEHvf5d+/wNjLAUkQgTuZZ1kCsCrOq/76XRuZIj748MhquePtL6WRVw
JyBjcupf+vl/93YKM7Nq/SglDQKXpPJwbmyNIL+8yks6ifmC3SPcZV9PzPUpVcy9zLQMnFQ7DhTa
AZ8uDOiy+zA24NYpZghmeolTcNFfVo8tCPu0Wht/BhxL3ZsqVO/1ALSc+JAsu4HOTu7QwYOI1+Yc
UvLw7KFe6t85ngdAzT7K/Eu9nXrFqrQ+yvWmZb2q6F5T//fu9kbYGWqkqbBVaIoWxeovieWuuzg0
TkMZ5yGW2q7nyNQvJdIONNRFZBjrzPL+25/d4rS8fTTzPw1jLg6T69yEh7NlcWsoArx0pdQy5b2R
aRzi9Cw9licZQRZvZvRNt/hsSqvhJEiaNgcvX907WualfDhyfr5YNEwnyj+pIH7+UWHHm09RmJqJ
Tun2dU/VSYborFDCp4Ddni2d8EbjElf27nZe6NmCFFzRwuXwsQbiG1Inl4wO8+xJln4aml/QoDh6
vpE5SqQLP+38wK+suue5EB1sATSxF3xJQ/Gn5xjTeXOILOqvoGuTRylfEu1iR6LRuvScv3hVT7V8
RnJ0jEM2mehNO9QoboURA1sT4NlCTPJF35IAPl+q5serrkI+Py6ON4V4RUdoUB4T+3AF95drGKHN
F6pqRLuSx1eUqblZhWX9JxmlRkFKGGYWChVYAeVDfJiDAbbNzbJNc72fmBnvXfxVWhpZ2ylkOFHE
RnX9Kdb/q0qyL/vJSuKt5dmHEqSlPYT6XcS+3urDsOj2tPv4FNXb+eCm0jDezlUK++llLe2jwvuX
3ePly6abV0+OGWg8v/h5LJ81VZPWDQl959C5vD5EzVLz4VAIui6bpOusz84sCeOZvf78Qw5GrxWt
SlXaHt9ukMuVnx/hoF/HpphYTLcqi77GcoAMtu+ExXoaGkQuqoTn+rI2ySU8XeEhaO0tesVFeMoE
0I7TablUz3fyHdMEmlR/4WHlu9fvkuM6FR/j49ycrPVkUw0R67d6aSOQlfrPb55klBt24E8bObB5
scML1zZ9cUJ0MoPSdro0su29zM1HclhZ9LzSgUPD5IqTDaw2Xi2YlnhnCONfAizfJgfr79etm5sv
7q4jjdbvXkYHzD3JT5/92q19mgbnDnYRRhZ6+7AVlXfuFNsPkvbZ2vp17QkO5hb0spJtpeJUqWJz
0wzQzb0ptd6kfguloOFZm57yJ5y/EJp93ZgxNH835ad1cnaxjrBVPHlJ6HO4GhS66FeRgW4T9zbc
uVyPKbYaJRWbRtBjulHfTqzPdMvlS9lp4QxG9IDlmy0P3kFwnSdnocyZZGdHxTcV6Nu9c8o3E73z
3CUEwErNaVSiD0rPbNVDXnEZBro3p+8lYPIw73QwSNreNwzBOJ/KfZIC5Ebr+kMZqachJZM3d2lg
zzFH5ULTDSpcuqvhQu2Z5+wfivhrnB+7a8lSXxnLKj1xa2SB5bmrRZ5YBjOTh+9B0Ap3/CxawMWq
OTKZN1x5KNaffjvdYhTjiIIi1f62bnrm5LL2LTZejOV8C0Yw3zbNmLQMK7A6VI5D/Qmnq+ZudYvZ
V/EdDOm4FEM9+esI+AMwQjmvsvdvTgvVAA34TPCdpJ4qYgUvPUUJJns9ko8Lbrnk+tRY15O2m2E7
UtYZsQ/socXerb34SgWHM5NxHxSfi2MzMxKY1RR/U9QMOyGv85ieMhpDBzHzv4gkyZm5DBWr1mIQ
yh86QmvmW1aPC45Iijtb+H60M292rlDMZgx0HrwBd4Tdk+Sycw5D/8KamIou/et8P3GJ6Zm79Rwp
novV1edNnABIgtm8iXIk6dA+GfMcHSe+HCeWzEg5TrRN6GwqICjCEuW17zemiaCr5sXwnEADQZP3
WLk82X165kEw/E4tS+3qjwwKpCm7T2pUqcbl1adRqYgPKUODiPK/Hu0Edi44sFfqnyvT+nGJQGfO
VrTpuZwQEpPqFylNWz1K8+BO/fZy/4AmODO6Vp+Hwe5LwWpAiATdBdxeF5CtP6ErVrvRENXT1+YD
aOgu2iVTceHKdU7Xpw288uNUvLDadfvj673y5FYlY7XYTOb7JV/di1SF3jpO9ELWLEgnDSMXnVXd
X6U3Am4mCpkg4HF/SiETji9NNWJ98z5t/Vzqu4+7MrokjY/8O6jwVRv80QChwZ7BGeyCLKhsm+yX
h0n52j5GmRcanK5hTNmW03j1SZau3dFjVG7LEiN7JKXKI8xLWH3RmOCwNdcSnM37vnlQi8Jf7p1Q
UWzafzmWrGotCTOZVP7DoLBuL0aU3a1Vl7OJgyTpk/dGwoQUzVSYrtQpNkEy/CdfEtc43gYPuZBo
e687LVbfSQrr9H98J4vVH6IqmZ6b8csjHxzcwnm7vZf6eUb3iMNKGEe2HBBpFA3z87wP+rZlqr7p
+e/9OzBe26uvXdB/I0PGj891Z2Mlv3mwIdMMwjUwWsfp25axZXtIOz0quLpREuWQqvICMBzcltvH
IXR5nFCAXrGTzdSO2zKGEAYlWi8JmoSpVF9Okio4jDfHRyfdgrICt4/ybuGS+/6mKvBLzTnu1act
Ei+dLUR+g8X+eMzLCqtGhcVu06aHpfQtNF3xqn1unj4vnyiPpukNASIokNcwSoQz2KEQPT798fZZ
Q/zcVPG5kLFx5L4R3Y3dsLQ7P/PEulzqJD8koYtYh2QzXw/loCxbjYXs4yYkOqlUJUte+pX8wOzI
vgo5bsIKr2S4aksd67tw0Fnxw1DqlHRm1UXSQxCpNAs7TkLgQucON0eUzFAelZlLWLipQNQ/N+9W
c7BHgFbFYMTfW9WB6DQE4KuuY+flYX6wLryn29x3ArNITZWP8/xs03W8hs+LkrOzPme8ncgBstPo
9xAdY6HQ6QpvjEnVpxoMX/zLbIffj90nXT2/lv6xL7FzNp0c0beKz111Nwf7Nf8DYxQ6/A+UxrEG
e3MBbMGM+AofdH30mc2AZWpwbMzCSTBBEDwQHuwytvZ109gMwkNcxb2LgXheA8l71o59Wd9TI8kc
nMbvEH6WnaVn4PdjLBN0F38J5oJJD3OfY7wJWXYLkntUGoebxrCPMp/K36c+hqtPaG9mzgIk32DN
IgnymuvouK3Jl5PMvCCTcLw5R5bhjXV1VYm9+vSz55+Dy8J80Mni0oIvtLaTxbp6mBiQxjmLldo4
kVN2S14jaefefwjs342tbqUaAPqYbMPS5+UwLPQ8F38x2TevE25LpTfHSrqV9rB/h8bNf4QKlTpn
+q7xgPjGjTwkPO3T66m3Mo9PYVBfxb9qpGsznMmUQs66QjPjZaz1jHmIc1owS0aZNQ49sYk7Bs0G
J8mwC0kUjWxLxY68Qzzd10s9o8um5UR7LYh3ib+TM1vNUvDHEJseUhAgQygHHqggw6B3VyqFoGmS
ysdxwOLCxS662hU0nX+OEYtuOlledC1kY2GUjvfW/5M6lRVXRPpV8hAWpnX9qHN86a5RcOELsP/q
rc13ZpTocyuo/37okDkBfQ/Mq5Z1txAROX7EprfL0xef17k6QfXSdlM6ay16dhrh++fN1WMDcagX
t7E95a8vcJ5TuiKjYqpj2RWxqCJPLt8qjk8aif1CvnOYaARIwaQ015GD12H1h2Hnxyd5baLpK4Na
JLhFHO4G+fLqc8grEM+tCQHtZaiagIMKQfXMus7cJmE1Guv87maXYF4h/7CqECdT7tW++QQoaV+H
Aq30JmiAeiYKuY2OfJf9iVt8CPYW906o8Ut/ZnX2jFgdzl+3FFS5rf9WBcxy5tXh0TMUrEZd49RV
coghPd/RrwNGj3INvi/uTjguL1+3V/Bd8/5PZ6Fr0f8M0UD7zh258Ew9euhzBOR9aA7L+Kkk7rL4
cQJ4np0gCwsB6hH8HhLNXe+BuPJ+3jaf36aQWXN/T8tZAHJhQdQ/D84dYkxiJmofcceByrn3m8FE
7/lNoZA4Vp3RETn2aNM+ojH7kdSzfDWHdjESIibAgfZx4AH0CgTWxI0vi2F6ptBohFKjArKF9JFv
xUHQgN4eZ29jdGzRcfW6yBEOkk0Rn1Cb5JSiNOLkWuQS3w58hHAg1jEQwvOfsJW+rjhUcPnv+j0d
kpwJsyFElx6N5DD9ij0Rhtsx9uYUOnt88MMgIg9wgAnBdce6c0DugE45/w2DOB2xh7ks0+i++WNQ
6InjWsOtkFvoIwXbiErAoUodpHjjkqNQmV38wgnk2b18e1nnDy0o1ffte3vaf3xfKpemsi5Uxgeh
KDRD6mulxyUgc+Gf5geT9yj9CZ1LTIyC39d/OQlJW3xNiUPdO4Ym0q1/eJ/Ol3FWGd7bdY8TKXxK
H0j3DGdSrrrrKbPS74it67KRjrpPpaYOoOOw1Ly8cnXo/bTO4EWDcQ7l4mh7a4qL7Sem4jjDvR9k
+3IaL+dM5rSnC/uy/0+cI/+2ioYANRQfQ2tQ2rr7Jis1g8j4/lKJ2De3boDunOp+wIbpGNugXaeE
aEGJO2diBqyQX9mPabi4r0biQxOb/rx/Lwv2NlDXz9rhvJ12FtnaL48jHNq9/3PazRekRS9F43rn
UyTijg4PkEaaHHE+UAR1z9G6ff3YjPNQRzDFQX10jH8Pze9DrnPadH+HqfjSk+xlCKZTFJCEXXCa
t0UGkiKNDZY+5zg7C4XTLLVsQv5GYUMBMDT9b8N7fJ1Mx8e+i7nyZYsXDp+5jCbbgmXw4xzCbIrj
/Ez0O/Zzo/Ng9XH+xxOrI9W+tB/tFJzOoBhQcCNp+t1LurFrU4He2iCHSHPDdZ8H69F2Hu0cWiCX
y1ACkJ2BNBzSg4vhIHxQ5cGLodI4RGvFWJxtaTEf+9r/m/fCv91nRk2W4BB6N1M4ZyocZi5nv7K6
lU2jTCOgJcs6rCo9Y0pbDM8j215Lqz4Pk+OymZ1JQ8LhKfXAZyooiV5Ws8xLtpMtReBcwE5oeG6N
MZKNJAKQsQpJj+TnOD+H3mDOpEyEhX1n/89mpdYg5jL9oQfACFhKAF0SPY0rzwg3bQ32lcYkX+pc
TXBoReJl5XpT2OeDk2N2pvcpNmVbi+5enNNFOlSPcwmlxGhzqGcetfRsERpEIrXwoV/pnklvoAXw
v6GG6c8vxXf4VtPxaZifwWmckCLivjkd7yxiZnEDFcZl+DOUGRFGjG5dvUSPwhBtF5/RRGOyptP/
PLTY+FBpq1chvjyE79HPB4/ZEtuJtkDAZjwA0Nd/27p2Zq/kQWbrufn02gxLaxJQp21f6JLKbKbV
57YDlbpLufCzdp+KoxBChXshIMDp8MPWjhGydOhVvXd73asTWxZJSJ92QzF/5nlmNcxOprtqx47c
/VB7qKVa4VMg3gKqKb1PDflpdfWeG4kf7SBQbhwGDBoQgYrdnZMQlWNyagdIAwRt8hHgSaoTrQw6
nMPrh492s2TSHx+pRe8myEWoLE+O+eoSSjF6N39YfBkwkXbiGBBeuTVgdJshsGVgGZnSue6z0iv8
u2Wiwtvvx6W7j1ONfGfagReq6zKvpXZar+hDa8jS9HizLVeop/0X05PuXl9Zj8JiZVIRazEoahrZ
+m8dDaf1Ay0MCNCPMfbcNj4To2TDkBfDykNzNbFs8DSdjq2F5R86GCBOXmgQmzWiWlmWqpaWhNpy
14ktcUmFHMc7AQLUIIoRpkKCEoG3Bu0JVFLhf8Hr2DUacWcLpCG+ZhlgOrvYgcTBLW4DUG9hE5/4
412G+3mu9zPeDJ2aQ1PQq8nHy7Ga6e11RA4xrohd5OKl/5l1ze6wC/V05JA75qMpcwcC4QstLfHG
O3lw8Fxf7wMqv0PwqWfdfO4wuOBP8Vve/0PWunzeyBJNAHzYjPn39Of5Ld2eth7jIlr5gJWQ+GPF
Z6J1pubJPlQfi9YzuB8EFw3jQpkkOKHzDOkzxkGGCDUdMytalx88xxApn1GBpOEZIXIUxdRlXeIG
z8FvUZdo8joaZPo7kK37eqz9PBZmSjRQRqYJg3MCRSQ9NsJYq4lVW7p6L1bWNj0mqMNkUpi+4XkA
x/3zOEQshJO3njTKU079I2QNLhr/3ZBYaVjhAF/LR7/tzet6kP7cvq3o7LrLgYS19E0pmv98fk8/
IbedhHmZHFNK/cMb6LF+USkcB4V/9xqewl96xAOObiC0veTJuCpdicAFF7xN6ctS4U2eoqXLoWn7
JgFx+4kSAarN0ggIUUa4jRNzvU4+5miP9WnXKvV1p+8QdIgny5l0M/R5CdcvDRwNEx3OQTSf6J+/
H5/779Mnxirf/xC15dWLL3epod0lqiJA1RWyV8gEWzBvZWKc/FF7YhkLzo/f2sKuV5z2BHtW8LQY
bR2yzlMbEwxa+oaOQhOgsAEtwEsI1UYBLFjPz/ZNmawU3miXwQ21QYaHLgzVrUzby5nrqDOheSOf
zeHi6foeQdu+fTjLAyB8/4AEadHwbULkkjlGidaGGKi8HpXqt/Ktco6099roGKfmZjYdHOMA5Zl2
3QFlKrbC7dc01LtvPqoGs3DJylTyHuAlr82GT7Tuy7cXvdz35VUWW1GgTMvEu0KFxFneGr5GqRc6
NVUEyq7wtOlmZ8WZVzncJ8yuO5txKCQbvznt559WoZsaekF839RWZryRpipEkoWX9UglfxilQwzc
a2LdNQqs4r9aAkob40wJogLgRHS9zne3qr8560xsTLvUZUq2rnCtY+08sglwYQ5zcNimBtM9HqqP
MEU8Oz4dIsOZt32/ISwnVcPzKc+qtPZv5IRSh+OmScJ9E7Yq4lISWoieFOF9/Xd8CeXMoL2pc0x5
lxJvRyJXeoY6Yh7xpusEvYzNKF+cW97rVmgKsLYW8NTrijCDX0alb0dKuab3St0aU6R7w1XmpR7F
A965mb4qQ3kQkFb2trn1/FlZdkA3gf6IWHP5keaX0zkMUVcGG0YD01lgz7SWxUqee5cBKrS5Buua
W/h3aYqYAB8DiNWkf1ymP8j0OFn3gR2zgklYw83QNbrfYI3rHOfJF76Ya44K5w+J8jHHZeBlmwuX
4y2O89A1PmyicLtdWgrCAKVT+/wBzV4cftu9+rtm13CN1/kO6EVC4GjWeEKgJN4FxhdfQrt6dl+U
mWrzyN4213fees7BDzfhPOFPfkpEwfgSjoiuyRXwvYAgNDn2H7w1IRCHibCsKg4+nucJFAIQPBYD
zv3MvDg76TMpWdkRiuc+6pKvWdnYccd+cZzRbR9u+yrLSXEsIRDMb104zuWV15oZvaHlq48kO1A9
hlRR19xB1dCYP0kpL8cKNCIAKCC38q287IUdF3aGHlno0Dyb064M1GdLkWR9koz0Z8D3EoOnvWi+
rqTwjzUAc/zlfQTK+ydZ7mpLyMPWTfndXyt93bu+LrWnbpVd56dT6j4/8/Gp+ZN7OV8gQvVif31v
Fft/k9O04wvdRHcar3XuJSui5O8MtwGucuvbq0f9Ve3+p69bWTfz43QbkX90GRb+HReh5TUEeAk3
PyREt/p0VT3LzdZV4KG0tThLwcRsRdvH9PV5yEMrxkQcqtt+XpMe1izvcfc3wj7+4q+5gvcQ8z0h
KKqHSlDO9qnhRquyme/6cWjd9bXWZJqCY3a2SETyJttfDdAMOb915FDxa9nZfeQvdFHYXvv3NiRY
oLMAhYW7XhyDomQVPzhgowBzotRlKgfG3D6F92toN6ehM5supCk6NuUgYv35XgGtaSAM96HEuFFs
XVphQawurWV/17WCLov2ee6DgCg2wPLxCqxzAuy6wuk9p6PkJu3v+uahofpzqy44Q6PR2EvQkbnT
Tp8qdtu85jC5z90NP56mK8p9WIGV7a4c8BG1XC3c5E0JV0iDytSYuTlXaQgaFWlXtODKHbCWSXEW
YDRMPLmOWxSSCuXS6l0qJY9WIEker4PUiC80puA8j9sKontO+MLizxIJo9feOxrSv18ooBqsyWz5
YN76sqZAk3roZTCVRFj+kHNfke4sTQNKXmXlHLjywYSMaRXvJKH050uLJ8Pa7BQaPYnvAC0HM7ZA
seMA81j9C+mqpW0/PYM9lnz131E+Abo2yDO4oUAa8Iz9GV0Cr2IJoygiOTXZIZX0M/htPCqHI0yV
ArVdXA6eNsGutuGZhKKhKyMHaGff0+C6bKWdXbcZL+oLFBW+E2zAwIyS0/HkKb0AKUBsh1Hi9TZ+
tBJY7AzhTiHzRa2rc8sZJHFKZotTa4OcSgKKC4FUDy8e3A8jZViIoFJyaaScMXTdnZqyFWmYyLCq
/nRvB4qM8uKTwfZ/D9dKdTSe/yvVrkZulSro2vHzGkOAwfH2VKIsI0oGO+uN9vtI7ijlCgNGNoE1
t/qCBUSnyjlsXZZavgD673Ge1lr0cjBtdGrrLHWK72u06uewKDCHCM8m9gP5vHsaXvub3mMaa86E
wRA6GwI/5T28h2uWtA7hs7mv3/vOvKVSZ8FFTDdV8zTOA8WOg9CIei8VotUX85MwhAVti7HEqn1g
2Tn5eafpfjIhxSvCzgR6r/v5cUgPoGhNXOdDvKgmW/tRoeeuC70B4Fa8V/WdQBfS17GD/S+qSYYA
eNZhETSv9/2BSqiLb/klnhxNX9jNmZzF53PTKH37Ih/HRz3xRiNvwPQ5SDxuJDgEGYnaHboLu0rE
+jChcUMPv8EwCMyCTBASKHWWQu7LY3wLrdS04k+36K4y+uveT4ojEOESt1daguB/0XyHU4EMHpHq
QgJU6GU7xc73d4AliVTrakcIQEi9nsMcDowxtn+ksuWrJ9teYV52kzVFEwryLiBWXC4GUvpdboK7
vhLxNR3VHTrptJ/++coBfzMvJ8GlZFLpS47I9xFhcaISQ8ma+4lxd3FYuQF0VGg7TrR6JByh/Xoq
gPa5pcamGQi0galTrFLUj2H0a5B/3bpZt6a6zCsMJuVzB+si6P1fgINps9CDcYywJA0up9qPyq7O
ZkhSjLzjWHBwIItmeiWkuYXrNDGty+HNgw4r5to3V0yzMHQ7Mtt61k13NKo32ZU11oMFx25Iaxzw
l0Pn+Y8vdJtxoOIVJFbnQWmVlpqEAMhkW5G11KXy4h7wxWITxKe4RQZt5bo3ZDfdJ/jNMYY+rD4S
UWZbPVVQz/Q+r7WSXEuHooUD3E2+EW/UA0FomqoR18T5fqZ75VMwMtUzs9ajvEdUWhVwXUAdiVyM
lH0EBceOFOH7l8VKs6iFNb4dy7+adcT5l0pBlsEuD5Iz+BknWid1aImhUPmmE0t9N42MMCHg8yvW
V6ZR+JBXPq+VLzLCgP5fr5XtKEO1vqjf17XHGD98gzEy8qPSR+GD0hrVQl/KUBCjo/WaTgZRGs74
ApFZkp6S5bqtm8A9WPbD1pL4JdYtcGG6srT83RLhAeasRE4OznS299DIajEDMrj3L6X2SnnhL/Ia
IXtDWM8+I9mmz7iw0ZXLyosTvpsfo3/cyomfaljYfjGp6BD3RWGIj/PpVp5SmhQrq+FSgxQIhNTR
K/LNqPyHuuJ8IyX4YhNfertpJa+meVf2acSQpQxsHf8EPF7fYT06jByy3WV8d5ph20gy+mlTqDXL
JLBd1U3PYBuE+SFG2CiLnZt42Y4cK642cEyKndA82pxb044fSsxxf1pBGPCjE3KtyVfKhdDWPgI2
V103Xb+jkMXW8aCm2dopiBKi8KmVbSyzXsYB11S6A2nP+O1DiMF5Du3puiWlyMikqXVV7JycpkTk
m/JyAsTb8kVve6q5W/n7NjuQmFXl7xsFy1h1O9/3F0OPfyF2xO4WJcvEE/HOapXt3ALQ3dR7bCVn
Omrd7O59HZd6W6QjrZkuTBZJ1KvdjmW4//Ci8CCYOIR3xC0qRdvR7VQubl5VWYE5ZkX3kdPcanEI
rHszWSI0MOvQnuG0E5iup3MrTyY4VQAoFwSzAKOlZ4pbObbSQ7Y//gNF/c9/l+LfiF7j/SQ9VrXB
O7WLDkq7IXwiPB8Z0jI0ln6qP3ITj5j2QsdFIqRCUAHd5zosbQfWKjp1TQDQB/HjNPdjs0AnjwBb
BJ2YJ2uRuhAL07+tZuvgPHIKKjEC/jkiplJkTTGUZ6EL4/gLzc5Sj6XpDIC6C5sPyb1Ge/GQWBPT
2RGHkLkSb/1BSFCk5dzRmmWOYRpfqnr5rW1HP777OaQAv+4GnFQrZV1+WhlQVNV2rqxCVD4+qKuU
r+vw+89EfeEyeNcMl/O0wVC+V0HK2FRXYpnpuZ87DvIENwbF79/Lix3Hg7UnGUn0/L7vJ+VwA6Hu
yVRlP9Kmu2zNUpLbVo1ms1qpkGj415x5A52tyB2VRwZtGw3zop4+tXxO+idyubKb8Pu0oQZHujZc
oI4WhqWAaGhJ4utgotnBqFXTKPPTLu4bVq8HuBrWbZKeHxcW9bD31KOHyMuCXMePwzvgPd1mjpuw
Vr3KURNOjL8ndrjV/0p2h8f+VkfeEPNVFvscc/2XwwOuAuYZ8hA+p6uOJU9U9Wx1yvzZOF8iVcBu
17cn9hOTu4SP/zpam6HbsJaV08gcIAVI2X+QtFf4RuXd0Nymw/x+aHu361wSXVrWYQXWWH6mfGDf
H8ZiqfpubhsqbagKtHqu5WKXZKeaWWg4XqJpHQNBewd9a6+ipEr6ofTK6uhc/yX6DH8gT5N7OYs/
T9yA7KBwTfT0CET3jpxYP2TaN0s7WgzMFxGJJAir6jpe46pG2+jcK/bz/SfL6WvvUblVct3rqaJu
y/dLdbZrseW1etqdSsQhklMY+qqWUVqGtvgN+Z1SpNA9YXFXjgF8CgUvctNJ+wFRYA4+WeVrGtKq
dvV5H5KHXF0tqk+J2bdfO8AlRs6yXeqxBsBwQS0Mh7XtnPiSb1SWPWMyO0cI8QVW+JfEldPQ+lJT
UnavwSR3w6TckzzLwIklddPb398q4mZHDLNOIQos8mXvVNE0sTfyzXNvva8uf0i2DVOtluolYWiP
hWgm4Yts+RyG0sj/EBqUTNkZ/pV5HPiBPJL667bGtQZtaHCrW2gthivxOvN+9Ob0VZ1Fiz9S7AQI
mYguRuCQrw3aLdVTXRrW/pEkRbccLzsRpv8Vy2apdbWjdEUdjNmWD3ZsKE6vA/KLwNm60Bk8+58F
3Dwth1aWyGDTzsUb8zZ5YKvs9beqiWRzJ6Hk0ytSdvDXEs3C2x1JzfPadXcO8tEV+2D4o0Wr48nZ
PrR/w2sRuhIxYUtdWbKtrzsKJ/d12lpXkLEmmhOp+DakZMg/zYWU7KADtXb1y6BQ3/Jrv2gjTAlt
0D7vzFIR0IbG6cnzPy7XcqChM+b9XmDOIMxV0vikfoeX+B0rd99cbmvu900hOtrXsoNt7RCva4m2
4FUsn5qXCtag7OkwKlb8X/n0thmsWtpob6GPaiCoykVvBc+sOE62nr2irTU4zW7jW2s6WNbejlHS
ylqcXqJH+VErcBGCSl78tdO4EZbtvXp6M6/KWMSX386jsmgVv3PownyscNzi89e+e3aTRcXhk/Bu
wunDxEpCws6F0Sjm3Idh09vP9HxbXdpuPm4bub0FiNk8ZF/eMMdr41IpjoJgg2yIecdPp9iXPXcL
3SKrLg0TwK/TLx8lJ0tWWJfKdF7o/iCpvZ8/U1yQltoiuUy0mWnBhcWPEcjmrGJwSPv07c0H9AXl
XMggCPxjfbKFgh0kFZuNGm0G6beVBp7eWDkxlAS6Z8doVz8NFoM767jQmdM7LQ1LXaPBo3ylxAQ4
3CQcu+TaVEcmZdVFNzR6h4HJAUQNQs+sI9Cav1TuzJG8PuPEvVOkv4gOEm4wVY/wMbBhocPxj0wl
0v+mzOhd0CfFd+9lr5SqxfklDmz+dIO3QC99rl5fs9/AIvhTxTUFeHc6WIn74aPXTphH5xyFc0fq
IjvGrYjClyUi83VClWl/u9zO/WP/bhpmO6uFEelhlPxa5vVsd4bcvY+vJk4cROHMSzi1AmhuIti2
f6cIsRhRAkaLcanrxBA/QanS8eOXHnSNMcw/I3g9gPU88L/ws8NcbCYEP50kq0S6sc9dp2QQAp/C
LuY6oQaD48FCku00XvY29QJrDLNQDc40cou5RZQYTvt8TKzTB4tmLYYVhv3r6ll5IB+uyovBrrN8
zRCUqXQQhsz6/d6eOVQFd39/eEb7V5+Rs5RansYN1xQr4dxI/rvkqxm8QJ+PVvt1Gixvlnn+2wft
d+XfJylpxe3Yf5WCz+LLZbAqVPe9gleogz8vcaFuQHmtVNdQNyzg/JWwWkzGRplVBBt9EIxpipzu
KNrKic8rp4xW8afGEZ14q3OKzyr75t2ogmc10/2tLDrmsd/bJmD2kyNz7461YMLSf5jgfattci8/
HeEgWEZxvIyWVEJ3CGOum/5ODLN9G6d+X7amzWUvWVQ//XwXgTVfJaqw/rS3mvM3udEsdtKaFGYs
cN8wUbF5wSGRmlTzstHginGaP/O17XDRVyywQtp3fydwpm5inEXRa1ua216GF+sx2os4g33vjp/z
6q6bM478Wqr54Rpf4c1fpS61M05HTgQyb9WC95nQIZO3JIG87S4vidm1x/Gymx0dMYzS0fojQaLJ
Crv361QaspAhkTb2TQoj2WJ+TrJZPnWSNGm97Ns6WU3/W6rPImbpnjjA41n+Hczyb7d/O0Bt2d1/
VtnObDD+DcDSG1zxtq6GJfG6/DpgG3+nPabXY29HPKOxOWaIAkXpLub3gU70J35vmObSQxE23r0D
o2JdCZXavvWkqzB7KaVe9A2zNuLhcPn4PN2r/2PpvpZTSZYogH4REfiGV7yVAIEQeiEGIeG95+vv
Ks6NOaGRobury6TduRPXKfXy+Dl9Jd7WzXSqdHGAGI+T2cBSDObJ8vIjYgjeiufhovugG2C0hQMH
RpD7z3JlP6+d5c+zvmno81GZlSurxl2Us7qu5NUcvm9utflHflG5aaSp6V53eyAkGB/9mXwaQ2GU
utrl187hO88ZXVZukCRur0z59/wRCYaqCMJUmWvh9Wle2qnJvPSs7b5v3+bYLms8VtV7beYK1i7I
xo5QN8KMR7PC/n3zbjzp32snvWnE/5vDOMd1xGrtp7tZYT06Bflhn2azzaU2Z6XdEyK3fHgjSKOf
3VsSnUJr10so1+tTKG+ZZmKSGhpeJFyxsFM9aV0i3L4PXfQj6c9Ld4fXZ6bNfT8pi1Ld5Fvx3zHf
ZrCIipim7ufi7fv6sWnM8VniyBex5vjKj1YfkFXATAh3QOxX1bVs0ax+V4Q05iEXd4N1aKTC5RFL
1sQOBrE0/1Ck2LGX+rlDDdNhYOqjFZhnL9K+FldrmO3kVUjcG7kPmdUjgvWuEq5iBF8oLd/L9/Ct
wfH+RG0IL2i5n1ibT6eQ9b+Vog4Fc8KTgtIeq6xQgZ9BAaLV9HhGM3TIvM3Ki/YDNc2xcKgjlm1p
063acl0Ec77/Lc5l8XOoMYXD6VpKryF7eYQKhkRbTvV+nSWr4xuS++JNLrOn/2kNFSToSqqyfl/o
IT18CpoJcw5j4+bs+zK4tHd8l/593rp9xwcodOwn+XQ57M6WGPq9c4YAfTFRbGvLT4HbRf8uLfui
Ysv15at4JjwyLmunn6pd69fWsp+tznpBiM+L2uO9Jeuar3xE36fSrIXptciQLV0au79NnNjMdKJp
QgNeCYBCuhvLQnLVFr59W4qxdFKaAeCAo8qyE5XUuyXHmi/Cn7gktFULjtD+FyDgMeTPHWd1PmoI
mXAqoFMFXOYNzvd6kC9xtER3hIlBzLltCzHB4YwHwCWMJFdzqeraoml+wcCEt+B+BgsLBfnPuJ1J
l1c4wbE3fyYSpasstgt2L3hRsL897QW370khrr9yg3O+8Ohm27P/7tT5bFM4TtOfxzrTASkH0mhQ
SuKDhCtdfx7dZPcs2d6/Iz3It+YDEY32rEcknT6Xnd3buZMcRLt6+o6Nq7DElJAoZH/zw3uucPt9
DMjF4/tZKPFDsTnPUe3t8DmkOPP1/Sg5yIRaadxrOwRNuoFTI9wvVlq4KqdWuYPEqDFrUkI9IvuG
G7pGTyXxOAeNXsGKo+bue9NdHoJBjU7pvGovD9UcMFbnuq1jwdtfK44LE6m22xWzpuLK4kF/yzYs
6jrrkUawlvAY3NrXzlh7ic69lP689S53L5Dal/LDTVeVdWMsFg9HLSg+mBc3te28Sk9f+5Tssb9a
uFd9jB9gXtxKSJzK8Uc5k8ceq1VKaSUknqks+193DLY5pL4lf/KxjZykI4CSG+wECf65Gl04FO+L
z+j9qH5fq6bC7e/yKETsvSV74FhYzkvJeTEveKn3k7vNS+52Zv5x7zSUmJdOaIwzhbl+WpvS+VJM
omtbtk6z9j9XZcVw4xFeB3GfWVeA/NeXYvpR3P2lF8PEe3pdtcM3ipo1JPxLd2f4WdQXLcpsWVZw
PKQwbMy5HFhuopjfOfwYNxXtZz61bH9W1OUrQYj+dtOUVkQl0PFH/dibLcpRCk3zC0Emtr9q4V5a
NxWCeB8NYr6O5WT/Dn4V9VPnziPRzKrmVC3bZ7WUchIjA4yJuIhuUPyFHVDATd3uRkV/OlZR73pq
hV7Kwc0J5X7SR/CLy78tb3vTn/eQAMAXrXuLPuGEdHqlfnddCdmIN0X+2ffjJ9jUZnqAAVMksegj
2QYM2n6CnjB+/6VXRP8cNfg5Y5gICxwHMeG7cQ8ezaMlMxaQ5OuBWMD2W05Cm+THFidQKC8JdREy
8S+mo/03s1q8AKrkXfgxNWKZmsFcyPesBwuRHmVu/+2/km1UhRvu/j7RYQQcPsdam34wH89IQLQT
qs6SjdWnJnyFb5jiViZfvdcJwbeTo5j+TP83/jw0TFyscBNf+VVFH4ojsGb8Lt/nRcQM5ag1m6zF
bwrXUb6VQCUwkxO4YrJ8mw9EWyxrsnntPlqz+Fu+sSwr46xhAnlbKBdf1xRBya/1jtI5oUfGqvP8
L/AxyXEptbvh6wW0aMS/E4faWhWJqHdSXbFQaTEiJm1vHa0zxSMaqRMxU1tifvpZkG7fm0T14sy8
q+fpZzgIGcAFYo4pWEu3492061iU3+ludFRQokhFXFj4YrAdN5rprvufGsGV8tbl3du1Pu/sQnj9
/HP8SX/nld9eEDPr3VGcKxHvbsnHQZarEpWFt23qaawJagrBV3QEPWj2KOfRzogS/SyGybe8umMB
lgZ+yOqjlG5BPoCiAhucRX81v8KtAFg7jU0D8CQqi/SjFeUZLufl+7HUHncdqFhQH5XQiePPnPAs
b6zozPvzK1edvSW7/nyWfL/cSrtP/tyT6vy6lVnR5HH2L/d3ODE9EVkeF/O20FayvvvKf6NAoFQl
syRN4vJPy95iqgXUTEe7lv5be8Cj9DvK2Pbm6xy5RkOdUr63bWIFnxFTbcbhbeToBb7cXqoX3xOh
ANo1JGL44fxV+RC+6ezH9k//l25gEVi1VtIrCR2V5E4D78CiDxWafH92A9Ucft+ff3TX2b5Ih7HJ
z257x14+NOha9bWkmL86jgDJfq4TNSAgwrQ1O8N7oaAyYcqVNCzZNndfSyyEoaxKL6GuKIJcPKqh
tIa5YLgCK2DPkianpjj74SmvzNcJ6QVFtrN0LZZrHd6ZLvDJvoYyDOiLm7kR/kH4oqvkvaZ+Vgnb
DYBygXXHOPUDYwHBHMphyhfLHZNQT7Qa2yYS/txF/dHRCTqw/UvP5ccdg1dUjwbrP7OTka1BQbHl
o1e3HL9dZ9MK+cFnLXDx90LNo96LYaoUiJ1XjaU404sFP5JudghVU1ajNoJyrMhrjdfQ98Aoru4f
aOukmbcS0fMSaPZXUhxKjWMh+3X8PP/l21Yg1r3+Yfy2qBlO3fQhtfG2EEleFhftfVOHPnR8m2qy
nlmXdy3dJ878LviuZ5CHUAFwaoaihg02i0LYlvWJeKF7k/ZgsqEv1ClgTMSiy/sgsVQ4n3/FVWVB
IieU9NorUz2UJRmkDMbr9mMCRAg7/3ED/nj0k3Cc+kZybdJFKHL9qO9t+Aol7gGZm4djvLVim9K9
fJRnVj+s4EbzmmsAPq5g7fKFw7WgH0NS0wqNmXTPDYX//ylw6+0NTHRMCO4JRHDqqOxpMrsA6NQT
vzAZhml8ElrHnQzlAUDGSZY97SfQ9gleROw2mXZQcrE6neETpNKmkNUDRGUED12f0JI09V3zJKgQ
7vEQNIxg17v7Flqwr94/BJnlSIgrfkbIx62GVGV2kPi4FOPd53sCNA2eJq9UfnAf3bpkoKO++YuD
JDnm7yDxROE80cwsmsm3PSLLL5jTKwMGSRgWFYW3TIRh7FR9XhAxMho0UCzQ/Q8m86x8O1auXxSH
jOJDNEPVnvrGW/Mh//oVh9jNVEgUwm99AA5sPm0uAvbWPGHG4DSMy+j3xm3myjFISKaGn8MdkCll
vm4iV3ksB483T7z/3HjrWS0CMvoSIwMDli3NmSM6AOpvARQBKpUun4+13CD/PvvPZw5bXdGUhFVY
FJv7dzxd2e1/5sxMOAPRUvHqPNhv8Q48geEKM7t62Gy6krkUmn5imdzsz1TxhNKfjwNruGGFiMFW
RNnS2dL6a/X3TDCYiv4t3QqOOVtKbfsZDAzY5b8W1MT3Yy+8lGzTRKLEbnjYlLMs3/OsfBqj8Stf
Npjk4vlhtiuUy3SefR4yXx65PdZWf/dVJfl9IuaQ+H/l4WEOJS3TYuei1bs4no/Cga+xqcePrXmi
tFvUfY0x3malU/KdiI+UEN1xJxeuLJB5JTW9qkxdFhNTsdD+PgbBV7hiERceyb6t06UVgnplh8ML
3Dxy23zpzuLGT6vF7WiJR2OriUjh+iM2mVrxqj+2AmfaLLzvx43Mrr/7M+zwhuPyMl3ebWCMy/uf
cb58UN4yK90PpYS2ANJaGhdQx6ny2pApRE0PGBPl9Pf5HiLpiY+bjGC+sAHb/PbBQ3n/xfjMDa4/
i8/09zjejz9q159o8R0dSh60/1owx01JVEwlILAbsUMNHUmsYnZs2RWYDDvIVnwUtufq/ocdwCCw
Nls0Bd/OxUpQcXROBVMzkSrdR2AmQgSXyn20GK5jtnrtProeahsOkvJiI28Z2mr4/PDHRdTPTEEe
9pveeWteTfX2yzveIj1LS/l46bxF945ft3A49rJ5WcxKuN/7dVsZe4i/XCqXeHETMSyLG/XIAjJq
d0Ck3/S8wwKk+/T3NdWJ78ozyYNyspeOMxHqeyT/4BqngjUJX3dleGjLNtvrnuabeladWUv0spNX
azsrNNdLOw1sHeZNHrG8A7GWW2DhDCPQ8qiSWwQM3fOD7NhlGnsJRslFsRqsQ/uCrrSbeUXwdWO0
lLLq/G+/Hv9uuVvAG0+3YT8C5HqFI4Zj+Wv0y+ifkohNbflwKxcYo9dcYi/N9gmZZO868sNFmHVX
/re/VOfwMbfbosfYdifICpOQKhip69k0cyxRAgTiEkSnuoQ3e9rnIExARtE5CYhlwoBWiH1OpmC3
L9vK2UPz9TkAh/F/ofbEnEWXcmJqqSAeDDA13W503fn27Xl0HS0mJGmKV12Lg7WC7ugdAOyCv17A
/VJ3aybkarKGoBLfmleM4REfePXkpj7bNc6aABYM6jAuAlGcR9PMrZEYOWqpFAHZl/+Pk9Vmrvz8
SH4/P6Cy/M7oku38Irg6ls9Tx8n3xLbi3ddfylJbaRbI5JCuJtuzyfYMiObkCuXTplTKvJ3qxJrh
BV1at+S7yXFZjVrj/xLTs+U8i5WjDkVOjQVEt1hefnmlCe2lnXsbJ+vz126Ippnp9EGeeAuhO9nV
sPjsdHc4CMGOQHmUSt09nIUcAjXlRapWSmWKC1QFN/8cQzFixQvFywRWN9Vhk+9lCyamzC73XmYm
JuWgRHYI5Ol1Iz3Py/6Z2su8YslD3ca6K/NYSvcosk7ijJ519eh5f1MTS2kwrPOBkor6EsE2az5W
sMxXvKq9zJRSdRIkSeIComAlqOfyUxlo2W1zDpB0TJdukt2C/+At21qCIt7B0myvisRLvJFEx3gB
5KLOagy/qBaZZmNvvUQiCn4oGEzzm0LXGTLNVtHP84GX9ogwVEz9U/MWxaph10q5Chh6peSHv4Sx
YcR+pcVl4F3EhsmzdkGmwiPiZZN0GnI94DKYEiIzKCEUREh8ywvFpruJRxszDrBlc54FUS7HRsvG
DF9HopOabgAeJltyadew9+y2g7+L3cinW3r/EqOT9scoUIFhg6EBEKSqlhW2bmdGm3HJP+20zSaE
9cT4E9NdvuRQhLpat+nREguoUCs/BOFKQfBYbFOILzxW2yXUK4X59xsDFuvrLLEyPqoB3wevwOo/
VPFXNq4josCk5KdwDN4dugXUWp5f1/oBNxcCIX5sqgyxs8Iy2WzoJwXZZFM24Cj6Ow+8Ue9gLq99
82q9XD57llLLcooLIe9259d105rB8DS9hykjIdrzgRLEs64KRF+2cU93blHIm74BRd7NdYiXXfjR
QmYgAGqHVIyJ69R8MZl3fdvhFTpbAYjZB0wQ/EEEC5So3/mcEV1aOtVWfIVL5XCoXhMVa5UkL2cN
Q9zvwGZKTEAv4HY7QHaY+gpP/Op8AB48SxnpCgmG1IcwnKMk1CHuJ+SmTM+ueOF5cqAT6F9IJN0W
MGc8JzMQhHsDeAihvfVWvLgN978lykekjctSNE11QpI8+2YQj13jeC37M1ogLqObzH/PqY/1IFjO
NshOyLdsSMBc5+O3CbA1oqhl1HZnkjQOcK5X9/DnVcG4l8j9fxeVlr+HiWMPvGGkp3X7km2kHM9Z
w4fCfRWDzKSIYj1gDtXm5+VbPPnfTBsKp+GKSVPgez/7Tc0QenNSMCnsoRxmH5njd3ypL8r5/Zb8
7xqrxW7dCJPH7r9IvDlO0p+FvcCudtfOYqd1Z+M4q9nExp2MNc+3GiRFfta4eytRTKwq+6zQIzcq
QnWVv7avy8/xfLRJDdaZYXRtby4i7wgzP1eXzmEY4DKLd91A99e2bZM+VOOH6ibT3ko55yrmnvzY
nJolYSmlpG/E4nWUmKbjZQeHNr2f25/P90cvqKMJsUfWKzMlrRcwkcVUZ5FTbg+iMF0wJsa/q79T
g82m0iVfg2ufglzCU9IfADZvq4liX/9/dtw737eC9tZqErUguGqpjp15lP1EIrmtPylgwo+6JeaE
cW3nazmpYctHrLVPAGnKUfYkXYP7dEqKhDBPX1C//BTOJ93bJiqxPsngBNsJwKA9sRmnkL9yOgyd
bt+f0yX7zpHwjGjkFzN4hJDpCZuEPLWZ3d2cgRYxzXvp3vJaJjrd8NSMibOFYLP9DUpI1jm6To2x
GrdDH6CRKKYQe9rjjNTrZxyphAgSKgKK3lIqN+NYy0/oYKO8nfi9pwM4yT2B4LIBiGR6wM/hNz0y
fpumew6iiLavu0Mog3EpsXqwmBqWli7Pkl0LL5SI1ezgZ5rA17aXuMkEs7iRWjYTO6vFU0NkIfUy
cBB9PK+NEEmaKAu1R4FNMqCSxkAektizn+O3mh61J/kKIEHCwmfRXOYXeLQsQgVmoxvgIvHmJQH+
R7wnOotJZhpNvWWuF+t7IZ0xmrlJKtRcKFgswR6L/anFgffhS85rCLektbM9ixzk0yiYJ/Uo1HXH
+s7dts07TDefinobD+GG6j+LidrMdGgA63YamtVU56bJwySL7pB1y8IcvyVG7mKNSIh0tgGUtQ81
skYUoANqhzEl8DlV1wf0F0UVwMWJqKUeUCevdkBagenAnih4UcWruEACQmGtyGB53l1/Z4eJX1Jm
V1UOGfgJArVO4jNAmJF/ZTmAEo7/xZMl1LjogxTanXv4am7C2aXlm7J0VaOcV+EgXrskfQCMo83m
FPWPyYa8Ilq+v9kUhg4fZNqxgbdagjHMO3lF3TmFUIn2Q93LshaVmOw0bCWC1QxMmeO2cCBgLZ6/
iAHt/+XkW+wqk5x6P/wBYryl20y/XEXt8rvAXih8h4/IBxgttaDcV9BpNjp17ngjjr/X6k2qJEB2
ciwRChs0uxPoKRlIDe7J7lXInzEqMPhAILY7FHUjkBd+gkBJDc2LT4gDQarGQT2y2nQPGzGcePKK
4y7l7ArOKfMOkgEjcqsufeL5I4LIxYzquTbwgABuad2UYAoQblSLUBHKaLo5/6XV2F2p3bdli4Oa
bt9/8hAEOrOsO5tapuZhIqICk6WoNm6IBS6n0MqdA7DIRgrCKyjDA6Zp3MpKK1XsgbOA09xbxBic
Rj3zDljcXZvwYA1ATzG3E/Vl6yZMuqpdgKi6+bq5cUpz7SQ3W0C+c63ncnLSp96tCoOQ/UsX8z9L
OC+UWcDbkDaKL+D1VeyC3Ag4PG4S2vUbFAR89igIG2qUaAmSR3oTwb28+OCyazhgfgcsuG/H8dq1
CEyJtc6pkfzmWMyGjMZTYzHkcNxHOAzthXRvA9Ue64coeqrDZNkSBgwFqnATJN9515LY7C8mad5z
4TBhXW6AsmN9yu4+EuYeRiLJ4ayPy39iQuk3NtNhQjQbn88I/2SxDoBGBoxsiOnvSpfXgB0dJWjw
hwHWjNgkqAkSe4NC5kUekTen8/buUUq+pfrhLxRCEMioqBaTWWnPf9w1bWv4fIQ82fIndyXVhxiz
htgQsFSC5BH6TANoN9Bd1Vj7BIh21Jl3lUjhjRRNQ13LpK2HnQuPWZm3F+tupsOA2DRXQ4qPcP6n
YE5RlxGbL6VGQZTT96zKSZaSIbjZ8IrenyXK1HAG9ANZTXqIm+ZLsOHD8PplghYRxE77GOLbPFJl
2UvFtmESzpDOimYn5P9yPeJqlWkvdXFWelwAXnVGURrzDBlsLIcHCB6QXm/dzl6RREhE9PghMiQj
imB3/CCuTetp6P/75Se6747hEWC5UFcesRLrkEeHACs1pVQe7KwLDYs49ZS0pdAYy4mEB3TBiLsy
SNCv+7IPWFaGwVgeY1yOBSUdlBuLmE7KjXZDtLUva8nXS/qddWX49ijFYTT2Q56Q6TDZ2HNELzvO
8MX2wOg39Cm+fX0U3XkGGBGmLwhiExkD8HnFn9WuBSPOfV9l8lFAR7NQRaTB1TUgSDS9rPt2TpN5
O9czZFNP25l2T5lpQoX2QJg53F9lYmNcviDuMMt0mgHmE5XlgI3Xmd/6DpLLLxMahJ5PXWssh38e
y2N4fFE5zD5Wwa9g7IxLrAUa/zIB843R5wGV/eGJXgeY1+qGxBbEBXSh+kNYQurk1HRQGQXj89tj
4rMn2VkzjubWYrD3LRQboodlf64D29vLYLGHxAip+73kSckihniraACLFAkQRPAyUJ6QDhv9ytTk
hd1pDJLYJXtA1Grgf1S/zJq1GDEPzJraBNh9lQGT04PPZYrzU+YYAt0A747I8gAFTU6UaPj+uUQ4
W3gwDk/Fy7buoWZqG5g4d8gQgGYUvKqQvbbzhOez1I3q9kKi4xT9W17UwpjriISgc8MG82zUxTeJ
joptS6HJ152G5lyyrM0UBxrW8Yt7lqgLGASEmWlUx8xyjKbz6naQfctLb4SgHuW+UOgca22a1xFd
b1N02OlhF3t8QnD9lWSqPUL+LRXKFnGH+Dh3GMIXfOEtuDNiw8vScuAqVb3LtAqRf66VmojgPIi3
VUGtFTx83ABF4FU6vLtY1Ar2wj8ftgP2hxJTxCKzqIbwyC2IU4dFNizfCYurK9GyynMPktH8b6TQ
mVpC1B1eUVe9ScfG7KqyyASCGVUDubLNYZcIukeKdbaDeTuaBiIoc6aEJla7NMPSMmO3/12GSyhs
afdkORCWunpwv+pUGLzCMEKFS4uKg+lT4ak80l2RxQeFXZn/Ln8lvVvC0Yu3bT3XSGv/NNBt5lCJ
GwYnv5Qqgv/DdQOBB6j5Hnyb9LqxOF5yMBCpLD6Uj082ExLH5tOoiss2TdvCM0ym4I48bTLe1kIq
qM9HbBQbbX8JYlO/CLheGHrVCcTYx5yrVp1p0ycwEOsHeCORvQoIxt4tyGd7SSJEXRWI3RvYgsoP
jzy21YnPPuys0zB4/GpaWoROfsRqo4DM+0foNXHjgMz5RwGwb2nNJGePOFdxkh9ZpefyM7iVYahB
SUHQDqEbXHstHxlC6RqAe3CAN5Ytv6xyj/w2UU/3pCoccOJBWeqHe5qMQEG+DQpaZEV7ESqAjvVv
TQQQXk/OOq/6UeIUdWzTUXjjTjQimthsdkOI12ifoSDMGd1Vgq+Am5hkHS1XTSMXQ3F6GZ77gHix
d33UxWlUhExt3whrBVdlueudx5+bdXeZaxEx7Pp0quYr1CpEzepjn8Hwcvw1pUklvLGmOUw+e2Gn
yroSrfxcIsg85mc1NQSgw8BKDp8uIMoNEpXMvRFkmQIWJ8nNPX8fvpJ1PuBqa2u4KhZCyYjPcTE4
IJSRYBFFkqb5tE0QI4CHA2b7vdubFNnvTPlAyTbzaq5SXKHOMOjFw7YudOAMxVM1I7OtvX+M8ESj
YBT0kgvgk641KttOMHOnDIbN08QUJ10jBCXiyq03T29/2mSSbuIPqaCdSGBOUfb2eVIDIPG8ZblW
jnMhC3Qc4U+cIq/l6793yGa+F+m6uTYlId7D8iPMBTG0p1Fk8SxFu4qgyjJZsaSTfxebHOpbVMkA
3JQ9NUhxxKLC8lGl2KjODAaJZfUy3F313iQ4gi4NdW/U33qS1SvKj2rCd0UT69gTvPNV2VPZE0GL
APgvq9mk4Iq6IwSGDJ19ydysf13iQgqEQvULDo3lNi02mMJaM2X6MrNakBOLqSm4pz5Mv7VKzGqH
RRgj3RrRJmbdm9Gv9CHscWOdbDpTFJ27hkoTTfNitW3VWivHsVCUl2fbefHHT2r5c1JQhmkGAxIZ
x1W9VviSMTbUkCRBqN6+JQc5e4gdb3DLwnRdFSno5UunJmZgQ4LzAvJa5sr0xavGhyZ+I7VXOBbo
FFr9VeNhMWIqEtYDAonZYEkIGw1sfBOmLnDvBb5C6xSbNXBMo0KIEqHS+Hzrmjbrlcu/oCoOwpoq
DpdTzretfkinxlp9GmlocoN8zvW0xdnmSGAMD2+y6PaPoQf9PbJB/GTSx6maVfRs6zQfMJT2v3FM
IB8gMCSNoqnV5c0yeGsjpgOoL8cg2H6/64OORqG1lQSsMcdmtfWjYR2cO7NLx+M3+bsMg00usm+i
7LHhUunhwJsEGzwsjSKb15EJxg6GmmvQwBz++a1sAVQLzdU4uswjnEGzJDD3km121m7obcSy1ODa
NjCIL1vXGm7SNYMUM5yhJ7es4dwwbEm7a9tW45CMXEEMG6k3JkroUKZKEOSvSjtv/qLU4qv3/hlz
AomLcAeGhWULJ9j2GLneKEMB3aNqeNTxqzYyrDUU+sABR8goaNI/TIRpDpPLRHjrSMHZR9Ls+6Db
iU36idER8OmXdF25sGpilNkmIpih6Gs/FOWZRwFhD3u3FO4ptiSh8hJbxG/YlDem0m1idDu1WEsF
aAcbU6u6XPk2VI04iNIlItbOkiwPXcmwiuFNE7t4TPL6LYXQ8OyDwx0M/XJGvbL6M8VznPpuwC+J
BUH43Um7QnwiHK7yS/HVSuF+044KjsEw8C/uB4xmJ8vDDZDpb5M7T+I+N8DSArvVCyIKUX1nNde/
TAGDdMrPbEeHAI4q1mQjX4ZhnrnyzINbwclnyfkNo9l7mLZ/AVhyx+IaxauOtGrdwkQytecNdEbb
DJxB2Ma22HHgW82VqN9sI9jGBJvaMlrAxnfLWz40pyPXU9dAzUNnG7O7iu6EKlultayH5ry/+zyU
x//d8e4ue3c9wJbdc2jpiQuiTzXE830714vZX8penSUCyMZQ3cjF2VVIWr4VO34/OA9Cd50yqMHZ
icWAtvx0llHzCFTbUOLe13JMgRRefd6qnmsD9zcD+Ws9mGum96VbU8QE+wv+YR5s350GgdmiWQrg
VCZZOCJ2hhPrF0G8rcpbtTVmkWPuH7NTLzlHWI6OmZIs+5h0gtG6BNgDQ47x2+y2fGzKE9nlKiE6
2clCmOp6NzFyfoZyIRN9Ky+/A3QOJ9TTgS+63h4ns5x8GxkJRnk2HkX7oF3C/ZZlJVhtO4zMskRB
R/4/PUKg3vj1TvGIGkjPgzGi2dBg3DMa7xsMBeUrqyomLgfNHkBvPoxP1IXS01C6d0+wc7TMDmYA
3zHILJpi19rO/lYMGF2dkP8Az5Fzzr+Ql3LyUOarxxpYcjB9YoWwz0J2noEtRSCpZyop1NCuwa6y
dDdBJVbChM7zQgIGRHQI19EDecENmo0GeEeVpb5VcG/Vn/+GMlbTm+stg70Z9gkHimXIBccHmmvR
dnaeFJrINHP3ZcnYtcEreclAE24yjCDmwFcURvqjKXa2bLsH+R0Ku+vsaffNs/wNbS/6QL+pNVLB
SWMmyptHa3sd0Z7mRGxp6DFBkXT38xrkMtPLT27HpPDPg8hKBz5on1Qox/wnDEIpsIfboYn0R9iB
vyWHav7rtkIOds1kKxlhyvjWsQ7+v3cUaml7Z7Vpnwd3RUrn5rKLWsnLeKvTJBO1aDASZBH4Hl4w
HwIxTPa3yOYl1COHGXbHzH7gLbBE5uS6nCbCCDccCoBAdBSOkAJzNUcqT5P8GqEwxu3H9lXVzJ7p
UE+xjk/xbghDUx9enl+kC1uar0esakbJGYgKjqq8japkUzeWblq9HW+4mLuctV3Psh0HXtlMG//s
UA7TKAkFKZUrXHPl3Tu15WCESfqVNDKF1CCdQJ+TX+S0l4hd62KYPAq14YZD4uzCwbEG28zbelU1
TJLEjmEp0mLOOKnE9HHMTcciFGmClRPlcsnpAogWC4bSB6NDT+W02P5BtcNFC/oHAwBHfN1nTE9y
sr8puffAmZ6aImjpCfuhbSrPv06lzRSsKrkJ3KKuZPlSEcmAAbNtvSvpy5ZmYsLdePSu5uPeVTza
cp2N4VXyS45Z8n9+2i1dtx+Xq08mmVd1hv8dJV/3eJFDCjIEB2web2vYux1K4a/oWvfam/dYx4v5
m5k25eIYqFNmHwYSJphTBsdtnXUh8QhWgLo+gr5E+12C04zDzA7PZhusGKsZ3l+578uldQubSrDF
gXcoQ0sktE50WyV9as4ZOmHaTCQtaSJdzOZzBjwQX3gSXUOdS8aMEXfhPzoWbGMXOf9mzHLRlJy1
Jmjwv6uOSoPToSng6v0yMUgkXqVXBIZXHFgnzEKQXiGypC/oS+q/LD0XxUqEqQdbJFIKIb5h/pOd
Hg32Kh5ooOsBWfY6wuaCRDgSUqt+sK6V7u8qq4/H0HVGptJaN8uBNTL5HuhaagPXVG/szRmqrwkn
LcNUknfWnVe3E1Nk+JhR7r9Vkdc0ObYz5yqkVEvrXyojs1QfGlb2d4/DaD9gkbzSq9sBwxpJzLsl
8Mi9alGbfXD+xTIWdZS9o3frYCjw6XSPzRUWWMn3foUwy4afty8CV8+e7bkMZAlBZ4eUpVZ1Boxm
dlvnh5IT9Etw+618FCxd3Vb2LWeTyRkQg/h/XwctlHq+QNpenfU92g4MKN8JLgdSufOLbUCzUIZk
qGj3W1rU9dhTXqbFdkBtiah0GAk37AxQkYqnjcYBnsV7ptjcriTmYRCV3iZCm4/be4yYUfOhBkzI
OFW5dOYOp0YEjxaNn0Q9hY3lGDq9zkq4Cj4cx+6sIiytICJs6aUyx/D/QHarnpkz20k39amJKw++
V5/fz4F65JvDldGtdBOKVtRsNgPrhOmkvmFX1CnS0WpCZUX1KLuPQnBbYbbc7rea8Cca4OsvrrXc
EBsGIzRbw50bwrWcK+kgmUQEhexUw5x3PVpPD236AiHGLkS+hMTGoWXcKSs34/k0mtWcxMQgCBqq
DYu5eM64lyvGJ//IG0Lnp7SwpcxW94EyIIGW6tqN72vSO8E6zr7R30oH8CRl+DrOsTLPf/XmIOHT
QIgzc3us3l2IdomJ0EP41QRFDftc45z7IL4TrlggWVwsexF82UM0pZ7efMNV7wPosX5FowqGeCml
EvIHs/p88TvbtlOPfmzRWPykN+1Frn1M1HFFXQIKevezhtSMSutkY3YtHmIicWAKuebqWD5f37mE
qX0lf/oG5TYBRN42VrOLhBKfsZ74wczOXkWjx31Ck5BwS7hPm5IQI8lp7PDvVEyKQdiRDKBE0dsH
aX1GX094SRY6h0IT+koOBMQbj5oPB/Vjf8/qQbbd2lTRLrRuomdJQiGz3D9fVdK+zAcjN7kbvlo5
mvQlBYICfdUnUzQvDUmU4iNimPBjf8kfNuPylzYjoR3l7eJ1RoO1g11DxI9QwguTK5ylDEdk1hl1
GSqHcY8RhY87nCOWOC682koR8Pu45xTvQ7/J7fcOhF9jEbLsn66zhZzUIO3TNa4KieE8+7r/HfeC
zmUW+EQ7Obn27scCaLPsxAolke6/N6f4vGxSe8H79mF2l8rFQwUxOlpnPcfObf7oiwWEvRmsYaJC
HO4tpFDGNMu66tixPrhIbLQdspll+zSUwBRrK4hEE7COnxf0Y9ALPtp95Csm+/h91lw3p2KaxOM0
zxuJeQ3HQNyLvJQ8n5EstZaEuOMWVG51fKwGwkScOR3Lvl4J6ZsRkcSBD+msxBlSVYaMnwe9lVvY
NGEiDsN8K9aPpnJcejPQ1roRIVIm74chv7UJzT/sZ8JygwoOz1PtlAPA1Raj4pv4BBEKS2U7MLJr
shKk17h0T1Y0IrVd74GncnWr4OlnEoqIHlVtsGeqVxzbyBdyjA/lEw3UdpdbeG8kLwnI97KWZEg4
r2/JoYfkJlecni5D/XesynkhIGuuG1gQ3gmFRTjnqHzx0+3ePQg37yJT89vUr/ZWI8T+bej67Pus
c//D3aokYS+J+f5sKHkoXiHcQeNn0+t/j/qGHddYjADxtQLH0/ofvPPn7eOI3gCFdQiHWiozna7p
qpArJAJ1XWgie/3WhbFB1oEA3JHnhzZLiEeBU/rIV1N/WnlrM/m56uhou5iqIbDHUAuU0+8jtRn5
LqS6UnJdG4+f+89M99w4lnW9fRHV6ziv02wJQd1bBoW4coo/1LKLvusWrbFnjHZf+5lUqdZdgSXy
DB9/IpMH93sBB3RRwZHwoZgnl8LiOmvIZSd2h70W01le/Y5NB6EWUnYSYviKIJV2FbkOyCMMdsy5
x2RR4lzr6jMnyR3l9PDpHXOF9L6kxuJFZOJd94EgewGsMN0i/uqeCeVrQ+OT6f2J7KV4uxZT99Ja
l5o3jIATt+H0OTbyCdB50FUpUE/ZYphuxcGKxElFDcPOvS1Y8ff5J/mdOZbT3Xj3ArKLWoPx/RkA
zo0kkoukCv11KXkvr7+QKkjTNxLr3l0VwzU7UUez0C8H9DLDZQMoq8Qi9bMVyMbUW1rXG70RIGZl
CnICJsq1L53Z9fcebx7Uahxry3p2XUo/23m4n9wkoq3m1dvdKVccNy+f9/3rufrYdjK59q58yjdP
GTQlKv6FqWeNzOYZAj6H+b7AD2H5xq7t41zsMSrHdVJHFyffAYESOylfuMAnv6ccET+dQSySH15F
i/PHqZcTsk+DShevm/dd7Xl8T2XLy9yh+Mg3IdlvQWqd/lb31g2MqZidv1/TnRhTRPfE8iLeTWXr
uQT6QSRO+d5ax4mE8s2Pe07mEsLei4J5gsZG8aZsOWxuPkI3drIgo/FhU4q2PD2K9qE/CRhwASZz
vLsX4o9ShNICjUXX2+cBHFYJh+tY2eSHIL8PHFBzCAwOX7qdfPIFlglBo/rBHB/HtedH9CAbfg6I
OtvJ7TSXcLAeleWcCI9qigHUot/V8DEmqWQUKPHu3hBhs2+p7wg3O81M8eXvnRgqABiKCLr/tv3c
XSoQw5vlV3pdTq5LzwuM9qa2FyeAjPbz8f0+ThWSh6iQyQ7Sy8ZNXY0KvwTePYiDKABsgaDho2dD
SroHFP5cVOHBTuJ0DlFPefgWt11ADQMazCa+XBMhnpGZWkq1GynYuYK0HcF6MwVSzvnSJcL5vYzK
mhqrywUuOF3wyn/a9edzydybSr+ZcZakKuEE+Nw25Op/LJ3XsuJIFkW/iAh5wSvyQnjPC4G5CC8v
IX39rKyeiJqe7qpbIEQq85x9tnmN37XPTzCdgTBU9N1XveF3pHIm1yvIRzH2veXErPxX5eb1soSj
lDgM6/h8E96N94GKW9M81/NuD69wBt0Vprq64qJRDZRc5wKHsHQI802+8haDCFYyF9kbLMzrIGK6
y5VDQNdacQ3Sl7cbZtVN79B7XOVZ9Rqb7Kdlw+aygsVsqMGd+M9sCchD5f2NfbkOwJWZ/oLKUhyL
SQccYgpp2YWu99kyUPyUkzvEP1PQGfuLrzwSE1M6Z8HeBdCNyU4L+HdY1FwlTA8ojqX9YPMEcKP+
oZCD6gFzDpkX5WEsZkQ03fc187mWIhFO/lPMduBB/mr/8VyBPvE7MhqEDvbrTA8Q2jCVuj7kf8Q3
euqtgd9+K3jbvG8DXRRGBMNj1efeJ3hMxILnjeCgCZEEQDniGYQlz41FjcMauANW01lVKxgq0L9/
e2wcn0KckTJbVwSb4y67ORzP6v+8U+4xq4JvXxWscycBzf15vHtP/ac5FEwLnG5IuxLigXovOOrq
UCaBCAEA79XaLEwIxYTMzJr7NAHTY/VJFhYy5X5QidfjHXh59OCDK/eUcfx9KE0+Z+3uQmo865LL
xb+2/DnDKFu9Qu2Pt/Vj9DizdsVtMAWLUdLDJMX38sxxslAUv9A8lgqEcIZMK23SQlHi39BB+bwd
R8fg6KuBtODWsM6PCyojvu1qy4vBTPnvctL4yvSQj/IG11zwPXLo8JovcGRuEFTEbCSZK/6fb6S5
uzAmeQn2IIrA5EztlH9PLAajtUtWGA3/grXcPQg5Y6tD2uD1SA82FjwBfFKoFJZet07/sXrXQaEd
VLZXyGpxBxF7ATBT/CLeSTxNWLShqWGgJGjLDuQSXpYdhNeEGczaZtTGYmUhJVvuC9/HF04MSCkq
Ap46AMPa55rgnqEloORDGcFjwNR9peLJr3ldLah/Hbg+xH+bL53lAXGFH2WEBrxLN8jShNiYQxvV
BX2YVSeOY0LIVB+FwI2P9vkG4g2ezu/nNdn2jXimOMPhENtrowp2swGWwENZCPIBcJ/03gE5dZTP
OLSyiWA1yiCdXGcItiCxTBX0Wgz9+IX33PcO6IvcL8YIDf6Q30H0zQDS8FB+bX7HTUVdaobUXlSn
/Or+NPB9PItJexGiCavcFDaVFeEen+H16ZwkV58DmCxz7+tobhY8An2eEYDSjviirLWCcGwjYAvB
6XsHmDdZGfor5Cu7NsTth98phj+/WuPr68C7qxz2rSE+zDb+5545/DjfgM7ndwEuOkn8bWIlvMFw
R1fqSpvaTQf8ldKlwXfYUWLZ4a7DvnwPXxs2AtQjbIiax1b7+1ooZR7AyOBQCZC0wDokcLf/DMjn
GL9OgMAnpA3T9CNYCgYeQxWqEZycbLRps3YOdc573O7B44RkbvOERAg7MQkZPmJV0Q5ftYVojG0B
8jhF5/se6HAlGQmMSgIQmS9+7TvLr/WYIAo5z0a54YChmaNelqD2m+Bt8E5T8ZUO6NGgVyJMXwj5
kAn1Z/SQFxS+P5AjRF4rCrz80tSTvh5gqt7Wt7Tx4htteBs90wgxAT1RovhpHVCwQxyipEMvHyGG
2MjonuDhsqxeW6mIXrLDBIVZRF4g4DOjhwL/04YuFUvch0MLUXr/WVEqzjPdRav0hPGgBvpnykHT
10eYgTeISiqdCL4QN0ZdnaS967PG/zG9FJipKhNdXtJiqJskDSv2XUpbQDfQu4LwhboeyZ9FwRQM
j3bCCxIf91NOk/4v+tHksAdkHqdc+to8SeeYs0X0JEGWqDBCwP6atLUY1zeY/TtOCKXz+ZpVOIlf
bPSAHL5+qjkFToc99jWOJ4deELkCUdSkQKTbWFiasWXlS3UDbKaLNsQTjJw2KH/LFEcT6ijO8dek
T+QMkiOSIHP3MSBDxHpg9MaWeONt8U4qBlvuJvpEhFRVt0gfk6Y7K/LHM/B3FdUv4OyvtlMh+WV6
rnd4ZcxhIdWvEXqiqrm+2s1ra/dl2POQmHdH7WGpuC9k2PXciwMeVw+3M+5u1vIQymetAftLzlUZ
YLgsq27v7SGsPiJ5Isuy8RhGZFTrAw29Ih0X3srAl98F28iF/y0IeOAkpqTj2r9YCrwtSQlyumEu
MFkrRkhySodvxMe+j8xZcsMDR2oDOCtHwbN60ZnDE55q6maALY0jJn8doiRfPuCWQEN+LP6QosAU
Mz5BcasImWsRuS7LzkVbStmlYpeTtNHbSntiwN7Wf+BxSTFKOUDTNqQtrVQMIB6rEp9WZLYXaM2v
7vKWbj8z6hmR1lGqH9B0NGnP5Z0kzQcEZ45glLc8OT3eYzbPrJoYOIHoiotEhSKDzVPVZgp+Tg0V
q/k+3x+cyb+VdHcBNNBhUVKyJXc0s0CGD35ETMJmaXIaPGZa4sBVZSr2FJ9rpVYBkeHgno186hlO
ph90vJyVOylwX6Hww/FBOJL3FZo6xiNtFpJYlD7CEro5592LgIyBcIDhO31QkoSqeaJHokJE9Ar3
m6mKoYffmA3Z1cinEVWsofp3CKLa9p4wONWhR34QBTw8ytFc28pjANm2HMnoQWG49L5RxbJL7vsX
ZuKSPkZNVvwuL3X9oaOHdFD23k6rc8D1kKTjOHRXcMI8Lmp90oOtQzzLa642YVoju+YF1N6diJ4r
qpj6t3pz3flvToEqYGG4QQXZEBIsCTs57p8agyYRpBdU+RI4IaGdArbPxLC/Ya7DFsdNUgZzfqKg
zelNtD63Mizxdigjo3BykoMhu34iWI4Xshp4TI8FoQ2C0YFuWjr/ylCv9oiX4VKirX0SgYOQWZ7n
ODUoWngHN5gXHBAk57DHX+J0UmcBGxUTFZIB1Rgb+N+wf/SKNFAZ8FIusuczLLkiH67g5TIWotTz
B8fwCNpQw4wR1UCvWSJb4oWEbnMCIx8Jq0EODxbi2F2zSWiShxOLJGEr5h3lEDXo5/orQt2cNi//
iDHlVcOFcJFfDNqvlsCCIU9fS8wHQpsYfFIuUaDaEuZI2xebEFIROsrwW1sFrf4XTrfhdRixmf53
mY1/WCTLrobfFGBzznfTkNDSTb45agyK5yt3J/46LxyyuDXQ63HBz/C8H5zUB2hj1GW7gSxYESzW
SjvwTDHs1E9AhiDtHDXHw/H2CjXG3E4lrXGpuV8xuUb8h50a7DxH3yEUp6LMo9chD767z4nSjbtx
/DPYqRmKWc3kczpmRO8G8kpV/z5+zHOGSkCy+oeKAhB7SaomimpHnfCgJJcBhzSMMTKReTfEaQwW
ne6zL1D9vXFJsGpCfnTLWPerDQV4NpL3HH/pfamkPoefpEY4WkKBw4sydsxLcRD9xK3ByWHUjHp4
70AWBP2g3WGr4+K1UF7huKMsgE1+Mzw58PhDgWMGTTrrLVMv+Vj1mCLyky9/Uz7enCP0QeXZWlw6
HizNsCFY2nsPAhD374YuAbK00l+hNaHore8XxUBeYDK2VyYUkBgDP55T+NoaEXCuzt6SmhGWvqKF
e01gHjXqGst+/lOefpXoLbuCcAFPK+HsHiF/NdHf77hxgKodq7rnD9iAqHPYX00kCy2We6KRNY4R
ex16ZrqGgsl3Me1rcKsunGA1bX+H53mO9LUXaK95v+aWf321ZoD+9WN8e+LmL2EtwylkOEVppGwb
woEbTytDtD9MiUBwp3XpPDbJOcOoDkidiNBOB4ZkEpF5xzX4eUsYQuFTYJQkOAFTRhyaEhagIkoc
UjByf51xoyImSb3YGXSWGZRUa/UaG6QHJ79VPbc4O3KhsdPtxVTkqK4HXUhYxM/+orQ+g2gDiTZX
0tB1h4nAASn3n3nqNjje6dlFT6581HoBAt+ixGfZ95zvfLDHmAlLTBl/jKgmhAdXlB2PUezJH1sE
TkBH5n4vniQ8kLGJtjHhsUHg7ZIpIT9QUSJFwIgHou7lczMJfRgbG8mDNDqOu2GDQxIH9CadfYWH
sd3VTDlRMnC6Pm5xZ/Go999OrV/es3z6vOpn+rbc8FNUIFgxMY+bZcfIoItU6NCgxkkhw7R3L0jX
OdJd6ENDXZAW2+WLbC3IIqlQPPGo5yA+mg0aTiYXHqOxQ+vaEkM2f+iuprvyjvO8VMHe6K2c51XF
9qy7SKc4E/Z7vYggEkrMMU+NsTQuHXZpAXYKDC+sl9vg2QLjUkQNDXnpF3ekAZCkN2euRaJV7ghF
m0GamAgDAitkctGTxPSRYgupdrEFqR3wuUZoXfvWmxxvn78heUaIzV+KrdcDfU3hiEos+F4FPoau
BIOdHR2+KmEmL+ahxoHumQr1rW5levkVTZRBU9J3754CVDiUl3RzADpZd87U6eA3UZev03uGzwC2
FE0rFPL8Cw/Kd8c2plCAe8r5ri+w8h8oNjvSve8BkYEm1Chkm7D7wO5g9Hx64hMPtFjSrGtTdo6P
gcVpvacjvUNaKOt9gx8a7AKgUqmeKWwpNIGq6d2hJ1Bl82wxVQSKYyJdAJp3C4Y8+VvM72tcqlSP
Xg2nI7thdE+qyj/WHQc5sidtrmCr9uC3gMpVjnrGL/27K3ZOd2DQe+Me4HXoNodNj5xBmq2U+Kty
Xd6anvUcxbN6XURfAkRCbdWtkwiAUip8KsC6sSWCnems61PCnkoUZg2f0/pllo7LybW3TmYg2/cJ
aYijdeorA9H8FYiZJljSHKdcp/r3LNgVOEnl+YAHa84qFMSeCfND/UpsBac0Qw8NzxSuGjNNRwHI
Z3pDOMTm7rNycjhPmAVN0Z+Wf1VouNqcNEiETDCdmPucssA4M5Ghlsj/WPUqGFCyI7TF6DPmk3yG
YnT7ZezXYH7X9pz6pjdIyJqVgfvEvMsMqCCV7EeMW3hsokRz9UF4fOPyGR9hPkAJ0J2sGz7Cwevw
WcejbPz+WIwIpsnC2OtETLB8xzKzukNO/UAaHBYQqv0+a+HnVip2jIdhOq0vmTHs2EmiN7O3XV5Y
9SzZFHNs2N7XR2bVfr7CbQLGJciRahkUmkiRqjPPcjbHp8pXd6rdsR3enrhquHE8FAjwtA0IFwDE
a0lBII2VHhhLj2uPu4GGxyfkI6x3GMKgPQygwcPWG8sMJ6og6RGQGDXfUYdNF9gFBi/4tN7aCU5v
ijTWbp8xQXrhu+9j+arf7fuOJht+48pUrSeMLQztJiy8cmW0fuwPJjj/lRxeKHpL9lM7DTAHWbVC
b0adiiXlhwhFHK7gq5EB6XKf5LdwWJC22SrzcVtzCRvfpTPwD5hHW233uHzXTHhyQa6TWHHXdlwx
XF0AE/X2WQBLXmGrNDk3AH1wCGB+bx13TyzdQEJAYrGGWUjzYkptwnn1weQGy2IIkodyA07GIDc0
9BEggx50u579pn3H9BjRmJBKPOz+wBtc6T3zaR/igDJWjo4c24ab+eXOJB70bSUNeyQuanerjZhQ
8sWWkeyb8hChZD3ETvKfL5r3JHlydBfkdxtzz8d7CugFKqkI7guUWRdLCnDaR2dpN2qYal5tMIP9
oGYFQy+2CGQ86jpzwf7P58ZH+IBhoOlWIhsSA9gqLIZ95qEF+xWWc1YJBYwYZlYRCnbUrUDajLB/
Aw+nPp66zMEKEasXgKxP7pJYu6jRr2Kn2VAiCLcTAgFBg5Tg6WIimB6oevpe/3cu8KMq5LDy7742
ASLRt/pOXmYbxQGot7I1XsDH4MVFjKWw6Y/e+8fG2ANpcYCQPH/i+Ct2uG1Wkxb23cakJnCxUfVY
UFDzOADgk6EKocSlnzuunyvAJVbhh7JJpfwcHr0PjyYn/2CIYQx4bSgQQao94DVadhx1yugTNv8g
WpmDknnfswpfnVPNi9sbuVx7Zgw2i2ENULAK9RbaCPzdhI8i9PPvrmtc2PTIyJcZDIBm3JuoLrVE
vOAfqhuP9QueOxjlO3z27/IefN0yDYuFPHsHEoPjsGiFhRD2yd2apVruBhee3ftUgp3bDV9Oeb5X
bm/yY1Y2lNlJ4jFuTMKv5jFPJt2WafpfdTP2RMnQ1HhUghTOGJL/ZsdxzrSKNXmcYXbPtGbbbj7j
z4hqEzefKW+bjQbQKlh70xLvfobdFeNJWNXt4l1M8WC9O6aNp6yDEwjTLpemXR/VfrzGqQlnqkgL
MDAG2XK7qeRg/CUtWW0UqlnGaj6u7zPiVOjlvO9UC0XBQdAScQYsXNOl8wAS2JClEHzmr60apVWA
nSRmshNl08z5qsaPDd+YdMC19Tu+wy8d4lgiUnuE9H6oX9qhGeVR+0OlbeU8ZiPMWCJaW6bwju6y
ufGIPE7J8sh5KjyNB5P7xwJTBu/nWVcmrU9tz02jF5VuuL0DeCwIKEkcHB1sEJwGI3YUW5CHRlhm
9w8FfvOMLE16zFETviTojEP2BRaRuizOLCEn2UCRGFzljXbuhDT4D76wndyIPsPzNRmjSqxRCX2g
6uENtqjRi/ooRj1ckZhMWujZe7IgUBoIjYGPjDBFs9Zfwz/MAxWydMDs7nnFvOiHvyGzPBzPYGdY
mmFjbYvJihLmA+8uzcrngt24qvDn4mM/Ei8L5VHxte5LNfZo0ljwOGv+eEQe+fKVnct6blRXXEvi
5ppSuzBkfEMm1CddEmXmXC5p54eD4PHZNbgAw+4qNOb+M0IHeSSwOie20QwH+k56C6u618OpchvT
O/lGnU2UPUWlmbs9z6QmOAMyQ5TjTFL7Ph6F2F7Jmf07QDUh9Gj0m2lz5gYUPTrRyi5fJuhYDP3M
1SPORWBQdYm3LJaM4KngBUd5TeBRGQ1GWFh/zr8LQ9HXRlj77HozoNsVs8P0GT17AVME5RkeTy/W
88PinXGpYuwCv4U6EvxRzeesA6Nltumxw+EyPZBtURhRO6nKpqQJLbNxvaPYxCEbe9Q3kqYH6BMO
w/bPoIXApBR4XIwSSEAN6rN04OYn3Tjbtlsy66RDb9ZBBrF1RbDnZCCyDnqhh+T9tUQxwy2JnwEj
h8d9Opg+MvBdgCQ8A4Y5fJjVx1GgACpTRbWAMWvfvHtZGnUrtu7vVHVNnHeJ8NJd4zbQnGyhnrtL
Qe45VKdhmdstfsXy6BMOJm8qYwp2V6z7RRx069qwO0DFw1sle9Q2GFPxiGuzcva+DmCv4he56ENz
vNsDlhla3s5vL6Y6fh3DtJjkd1d/e+ZZxbZ3Vd5tfCX5J11aTe5z3373pg250LCRrg2HvdWR+Ch9
HXBMbMyPIf7LuNcaoKgClcCrNnlYxYmYDqpMpydCBAYA3Zdsw47y1mAXiEIHs37grpsxJ12kt+x2
6dv9wmDYxRMiOXAorLmpNqVaFC9ojvqE+nYWJvofUgkY4xC0RnLGje3LwDyTTebEf8u5T/2Udb5K
mlm87a/pZExbmdNqxicKeDzp3hGebe2H8+oeYAPKV9wfs5Ri3vreuuXusaF46YG/3Z65X2HRs+Qv
yWz4r5CGg18YkA2wQZtKhi3LbCYNIKJVKdP4RsfJSSX82vpLu50zr6cr4Weq70SR8JNiQsfaoKhj
p9b706yIjLFyeGxp5u74s6BKhhQGTSQXtm/8zF0VbqfGWkFyHDCUznEB1DxDcsRL+P/MAfILixMy
QeJykGUivm1l7u/j+/houviOXDGd65GlAqsH8OMDQuuwYwn9r/FY6fcLiACbi7CIY8LZ6OFATI6/
FeRjN0dio06YxYKrb9HIsHEwh+pFCmNNPNfwdGLMAFN+/oNzcPcYuYGnxH6MhjhihsekC9yON0Pt
mcnODzMOWktYiEDXOa0pL+YyJv+csQLh1KckYYKMksNkDLNOKHfUoBi9xyZqUZwZd6iXe1dj0XOf
EQeqsc583kvdo7RUhckIVRyz426mM8jBtOzrPkoks/oVWAncMDsLnX9jXSndmKYF8p7uT52yG71R
eZ3TJxCHMBdiusVFPllycDCwAMHyNvGbEc5My3gKS58vCI0PcOyJSe7rrO6pqvi8IBFZvpV0z+Tv
LPTZnaGZ+W9kDYEV26B6LDqSWrwqnA5jwTWgMxg1Z3jeTPkQTiGNe44BO6r2AtkGg5wjFnP//I0Y
ToPGAvDAAX4RRPWbVMKVBAmqoLQ9uqjma6gyp3+Od1iL+Ir9mZmeyG2Hojrk6Vz0I3ARD8b5WPeA
W2FLAbYo29rTXAaanKFBfsKsk7TCciOHj4AoagBzi2B7i4mG3QvMgLRVVxFGzhw3mE/cgc852T7C
zWasT9uwDTv3OP5gv4kldfSZlIj3oTi56xtr45bjp4Re16t8wyltgPJtyU/r4giIBksNSsgGn0fs
yC2CtQyslyO8P/rwOnBSnXOOz/BHTmleVStZfU9kbeabB9Qp5jsj0jGDxn5iI+FkMzI9zZCudDig
+TStLb254JenYy46yFGu4dm3f1s4Ys6pixgRYhwzkiY664yzgyHF1lxJixEnAI83h/ykDEB1hya1
crmD2UtwC5zfAKanbS7jSbx4R5Lng53yycQdyqOE36RMa2/3melKDjwaF9KP02+HZbAiemAoOSxG
6i9G4dRiivfgPTS2cDoH5zHpyTb7GN4/O0o3tjn1cpw/Fp27uWFZFTDHtm5UERQOq0oKepc4dmEX
BRLD0GQEGQOl8NNhi/OwXNVcHJWpElflIfWac99hAe0ai8IBIpliN8MNIC3RNMPSfW3ihTbPI4aB
ovIbaX/QKxx4W44gLc7unlEM1SXBxCRvpMGrGxLqYPcmOMaSnmjFG1wbuyvPM/0OLdeCxoqyVb3C
dcJjRRZlFf51wqEAHChHW4SsAs7BZwiaDXYuTWgj2I5aL/ExvQnwpnrCXB8xcr+/PMH0/GEHDtnv
wXb4p+H51PjEd8IoFSgSYzE7xhKazCAcer4UABbJszDs6i8sJDCJ7gaPbaz/prlj5sPS+YuHoOH2
zxLxkTvozBMmobJHJG/4goq3MXxEJGuAp9x7+ySg04C5ulWsFPs7R1CCuHtmrHvwwA5p9FjQEswA
s/8lu8QjOs05tsxTxcMos5tV4rg4ro/jZPMRchtccUWXMYw3iRj7Qhq9ttaXFAHF6qJmkU30M9ac
bm2/I/wpi7sV39SrhCYMRg5vJAwPAa7zncKDx618W0IaDnWPDRMK5vPQCJEe5ErUB9yb96H0YKuc
MQMkUTRFauVqrzG0ggb4GI0vLpTYYlB+0F+ivANd/XfDaku+KZcn6jMGf3zk9XOOBpzQK1Bw9j60
4CN2GJsniGhBLGtsAjoYzmNcNY55sT9yRgkkhDHqk0HsQ6XN/xgMo+r7jt8e2Bsd3q3vc2mCLwtf
FXDWes8kR1r3sUvevHy5dEoqJBMeMtGRhyTswexGf59aX5FiEi/A7DipTVD1bg8ha6yNEeAodnv7
TGTbHKlneYsDb9S/JcbwvSpuWLG2PFN5YLokrFBpU0DRfLWT3xGtJ4nbw+RUnI4Y0DY2j8IkOekX
ChGMaHtLHsP8wp5Whcd1j4mlw2ncetSF5HBvhfDAgzzhQVOF0cvAyH8H+e4d6BclPM6P3m/1i/AL
8+uzCFVTXcP7Rnyt6eUHrwg4mINujCuRH09603dEsU5PUH8jXp4zWLiniOAF5A7oQ5BlwK3Dg2P9
4Z1pMUZHh1yG+fGAvOoMafs5/87fcxpoYlctaDUOvRqjp84FHQ71QNj2MPf0e0tqJODl3vJ3oVUU
DCUQLYx0XcO00xWoVP8dUpf15zpg6RKUXSbb7ejghCtN+kpApZGMuAkcAmDYS+BS+AIXsiteN0AA
JmEz885BDsgGnzT2WWiCQ/IcvTSfUF/xZEPiGj/nDyyIUYgSG0d/1/PVavpy7yGDVljDOuNTHyq6
NKr/9HULkc+tzqmX15xsBm7BHQcFWTBTrmrLws78wvlsXhPqK1fx+vPWgbzqMMtxkrHsMzeC5PG4
4YkKXWVb6xYfgcMeTUcjtFg86XVlGyP1lLhMaxEAbhW/pbDgx7RF3+GRwoWDaQCWP2xZ4++F7p7v
SZ4yVTK87NSGH1oddlZlqO/0wuktB0txZ4fluGFDa+YolknItEEEUpdkMayh9/crTr+zymmsD5MK
eUpLhFknq6klqlNEbeHv3oO9IxhmciB5v91g2jqa9XDUkeawNvhTbEgxTFgCWfvyfrAqocHzFUmC
JoWQtUJAC1j2sRlAbkhEtPNbZ50+7pexNvS/bnoP5B240Pg7o/OBv2x9YIpaL8R3fjEt1xWr4pAu
7gtV5xiXT9z54W+uzpOgI2d3CE3AUWfPkJ2f0GYQod4Y9jtgLESr5SBQ992e4/7IDiCOv3gBFXac
+I9Nt8xGCPAooBzDUacGmUmU/ngZaXNaR5yUUdIKXz2mHkymxs+IJnqwxHF/Etuf5dfLsGQRVrdY
blV+z23n4O+0vrXd26muRqTFFMcV6Jpu5bxZ7YnJiKIatWxRdx+ca5qHjEIsKo2NHCDitADHxqcb
bpqoAcBMgYdh/F+ASscyZqytn7jNClPpLeUBpw4QG4Orjbrr6FD4DkYwWPb0ie/549INLChOmJVw
XsRuad3Df2HFQPYkpa33zOk9vCWG8NURVIARfNkpeR5w42ARD+E3kRbSOkevXkqkiXUu3aKAVpaa
N7hkICmlyyJ8R++AzcL/jEDFri2x15jerNHDvoccbhLmaWvqbn1Y37D2R0UjnUldWIORAAfba6Ep
+uO8ojIRfh7p7rV9kIzwm2VAQhtSIWn4hNu3kosmB1PXfUqOXoVIod1yA0ckYBDg4DzcigO92uo2
p5r3vcIjvAKewKv0IIM41GxUfkDPmIrsH/YkCYSXi2COTTJmcaPjgYaPE3MpD4b0/trYwGusP+bx
aTC8J1Gtjuraoven+3vw8EofmwAuhlEnBt7NWD5n4Xem4Xs/NYfnbgRybteXNOqHP/sD0J5MeG1f
8rCRsJL5cz/YQWIPv3Y+gyD0JTxKJYdqgKUojB1omKltokrxHj68sV0eMUrPg+Ot2EDWGsVOC38O
WBFQYV0xOy82BhgrwTKFJyG/GQ52771hkRuGQRLRhz+foBgRI/PzC+/jq/5vREO/j/3X5Ogloea0
pzz4uXhXPwTkYYwZ7IzgRvHM5/Znk++eQSGixAZLlvQRfdN7TJI7LmCfG6fpkpHbayOFsvvw4eP4
A0ulaqmHInzauJmE2ORTxvu3MnjR0nHEkReteJr3XX02Wticajtxapfakntgbo/e3dLP9ymX/vo7
2kTouDvclYUHZIYjnD6V3alK9eeYDqRB6wdmNWzWyc95UuRNv9N6edwYIkmQk9oF16gWg520yVfd
3Sk2daS64nPslFsTz0lrekDtcjCnE4Y7OoNMT53S+Ms7eCHaDWr7WHHkKJl3ZD1JwSP6EPHQutI0
HX3PUAiOM/msbzURGXa/FDkhcsU6Qad3kP2BG2P1Att6pPDAECche6ULfQ4DcozKn6AswqUZ2yKa
8qFLBAUI5XePeypEHp+Ek3l+7f+ZzOENYA3p9FuVR+8IcNEhnhuCV1MiVD9sJR2jD3vc0W7JcUI1
13Ma5r+0NcSVVFb+wbOaXBBQNiclLG9DyFHlScZIYNqX/8z0u+e65TdyBol4TjC69gZTZqpgotmm
e7vx5HXitGYvVIky4YU/Ni8Jr++/suRzEgkegDHpTPPINfBepzxi0K3K/6JcpTD52FWDY2DzDPRj
mMie4emMJTZGMpNVEDu0hhYFDeEQ5JJU3nEOH+tCFcWjLtz7d+zAAkBmMDInJibfdRcwpaZ1vny6
XU54CYtwqF7685QEhYO+ZEL8iwH8hhyqye0dKMJWcLDTNvWsmMc0WGhhRg8/DxrWXudiWBAoHrIk
m6Ax7D3MPR4vBRZvUAg1WPDM6jB5Zg6T4r8tyMn4uqfs+LgmQp+7gBZCxT8y/qb1GYj37B+jdpFT
22Qb0B65hCFE6J4FGsHu9kGwxOktWMAjVZRwDa3mVJk8NFfCdZKbK0jYvJG6IrgG/0JJkMxozJNR
S1TAjm0q7dFM+IyXACjoV+BqvXGarnxUC3QtEAohaIExULLB/eVExVqaLhwgI4VMLEj1IYWGTKks
WcRvJyWOoHAKn+Matv2MEpIRwJWzjBaXlFIY5eAHZxAJDxrUooZnK0xo/2NEg3uDN1A4F76+AiWo
BBKD1Qeew0wwgWR+oCtH24YS8e/l1QDaJ05qrkhKTcEJsVcVHqIlJzw9E3bGPODZmfoT1KAQNmd4
HL+29X8yAlP4DxiOPGV0PuKOUBJAJq/3ygJNBRoE0CzxERCMD2xqE/XKLaIVYUqtQSoh+Inqg24R
tz0gGdTn2uR1Ay+XvOwZUmyV2IVjCcqAsV4p3DJt9oU7krAbtwvwks80W7UjkBxgAFgqzbCOEkGr
JlL4XPmKz7BGFs5/5op7V+7ZYloPczMoWewG7mePHQ23LQ/uEcAR9gTbbvxmy6eGP6ih7Jin9JBV
jNsKdvs8IpPPo6vxfzMzoNEtVshp3eOcFTptvWwGPVF1BIw/4mgrEnpOLAq0aRYwZ2gDcHrqDJIM
P4vnsli8Du+e/ds+pH+C0f4asiYqhImWWvqLLrSMIFYM4K0suS3tAobej2OSatHCFfS7l3fNISVv
8GCiwWcahQQaLIFcMJXpFPlV6Upmgs+GOpL9bjRY5NtyS3DMiPhxonwI7Sx/OL0Rs0kAyp70DFK9
IMYUBs8RybCh4PTTN8p2Nzg9nls8Qyl8GP6IFaZNICRl3fi+St3cN1/DxYH8Uw0d0ohnpBvwGOkW
VGQaC0RLw8audqJigbuLnIrpiZDN8w0Vn6D8nJ4D5rbNkAMJH/yzPvsenowVtXHvQr4FflN0qZT1
McHar9kXzxhYRKR6Mtajpo1Y03S5NPnwPShC2IseZ9TesBh4BChYCkm0QgXKmw0j5T6LTPi9F34f
lH+IAAMefoMaSLVR9rBJMB/+3OQrewHqAig36HkBaeu9IINAqcFNivXPzICVis5Z+CFXoBPAm4zQ
bKKQKcGasJ1rpkXCGSQTjrDmZzO34lcXmGfdFdu4aTFO/zUhOwIO+jDmeb3MOGA1TAf3YcaCzeUF
WwNMOU248nRGcJz6bta4VUQqzXshxU4WKNheExo1lHzK2qiEBQd80PkvLON0ZJ5HDIDj82fzcV5j
vIhCsScBjoDzUJMm7g97Gi8BACR49jUXlkkRDzExZpEmYC16HWlxD+vEgxkTPEn+gknj3+fmNfXM
UBKOeiXcNvxyEB/gjad4hddbJAObyUl8fv71VnhjzMAWQD/BPCd3z2bT+JxpoApNKJs44OqLFOKG
d+sgroPcWYQ422pkTtkXYhflM8oROq0d2A+DPCDSef8dwLDoYbN4Zt+UL1JnHSHEJVYF44fcrLf3
pqlnrTydiovz31GjBJ37aK0KrkE9JiLz5fTJL3Ab1GZ+t6g8g/kUM3mSB4nZQ5WGenqEHQF03Pea
idW0OT2D/uLX+G2khvXcbPaQUNApoI5efCN9Vm0VYXEKHAsfiRBEOar+kLV9JftV2cW8nPXOxQCe
OOcnNN/wBRz6/VN4wuN63VPEJE++z8jXkUw3VSevp5iRYsUmQGHkWlD78hGzrLixqXspR2AXgnR9
n172ngPI9K1iJsCShpJ0zgUUZ4FwpVFyJpqZ2STH8ZN411ekzHENplLn71MlsuJxSp1u3ONvkVer
SsXcyY8rAbBXWxg7KKbR13YC45ag44fywOWDLCmPkP8BMae9G9Y8yjdQmCqgT2F7zLS1GAbeJw26
2n9ybc5qHjfwgB+khDEwDcGBEDbE/sDNRXnUYNB/G5iOdlZeVm0MsyUWqR7zIKb4+QXh2JHzjsOK
vJ1RvCpW3R+2CvRoZwg78hgRZt9H+/DbvFzSMJdqaPgtLlXnX8fxgMMwTC5wmri1GaDXLn8Eaoib
/fNJRPMwZfUDKgBKgu4JryQ6RWCOHZ4hykKsAh5E8ApOmye7EctaHKtwDEGCxro92BUbPtvPhdU2
6qJ0l1UuL/eZ3lnqUx40fQ86MEj+x9GZLSmqLlH4iYhAQIRbZUYR5+GGUEsZREQQEZ++Pzpi7z5n
d1eXJUL+mSvXsFHhH8U9bSLGHeCJwios07CkWPA+MGVHeNM1YT2c1dn6IZ7BPJIsRNRWZYRI2gX6
CeB3OSBf4IkZwfPUMCloypz6RvLDAOeU3vjCQAuc0ovOs26MEkmxisV7U5/JhsFeMIMHbBYmEVhk
EGIZKTnK5fGYcMDMpQW15Q9Y/G4M7Z/5Wg9WOvQf7jN6n18P+DCse7KJuJ8NF93tWnCrDTosT6hc
RgqfVByu8u0KRRz5nRPDKgH8mVKMPM1jKJqSdD7XPOamy2f1DL6vGdrWWjClhH0FNJ8J+/n7D9Dc
eTJ7YszfTRgguXpMnkoTULm54jLaJ5dPC1tiTKCwb0EXT0GpriVMdUrwivUN1RNCvCxaFO32jL5f
kh3ttYOvGJ3VtzvYFJsnUzgThyF48SEx+73biJ1rTTszScPCQ4eTT5DVZZt2pUHP40Fh9RAtFUvZ
o6ECUTFSDk0TZyxiHiEK+/kxBrpPQm2WzfBbatzokkOr6y2Wp8NDvgd3DBLzxVt1AEnzBThcL88C
vh1aJOT03uG9/zeO5C5xWulthI13ZycH1WaFSMToAGgXDQ7dejTCWfs7FUg7flu4npjZIT6RBZVj
QTrcfTgQPPQbZsrtboKHsOwarDS7nOcIGAFQoL+x26SJmvYEfStbqWs+MGkO2c7IcfYE7RkaZWmI
3MsBIakUr+6QYgxyir04M8poUtAGnlMaR5q274THqkZAB2moMKXCIC6ziGyKLyBpdskTu2z2OQmP
H44LU4z3VbRRSiK553EUDL+rEZO+tGDYSEbOa+BBcS+Hk3IPDxmqXWfyx1QtSiCPWzp//ImOPm1b
g/pktURS2sOQZ2wzmL9agyFhRjCxuB3sS8icPrT5oTSGG1msYIf/hwmDnnuzUih2uJ0LF9jbYHAo
Jzi/58kCn4QVNKv3uprX2La6gJgt9Yp4s/kdjcNShhJOE0lzEPwCeRENoQyM9bNIAzC7OyyoIY5p
W1wKbi1Znf4AZBBhypUJsH8sqMzbnrbLbmuax3ZzS9YQ+DfDoNgWW/VviCxkHjnKIQ/zA/PQUofQ
CGk7kHkUdgIcxkNzKKD5Bm8cR1Ln1yGUX1RDN00dNXGfilfGoaKS6LipKHHvEqBPe23vmlEmZpOv
HoVJHmsO8Im3sK09OKF2X+fjf2AADPyXJ1zeU2Geuel2QLIgSGdlsarm+fxW7ufr/5S/WNhV9JKJ
PL0Lu/j7G1es1GLaq/hDvOcUBXs3OGiZM6j2EcgcgWDv/VtUWWTPawT7XfEXZavfaAP9gs2YoPOJ
uxHn0ftFOqypFls/A8rvE7LqJRKG+GFDIaPQthQ+ROOpqck2wvth5SmPUHlvim+wBTD+CQsh3hCK
1ZX2o/mTCXAQ4LD4BT1nJ0LsHW01YS8IyO7mMugWwhu8eKX7DGYw6vb7+yYkQfc1CbAjyJNNejHo
o83A6AfRtVXm2OWhyq2ov2bdEl7AZkhkYJtoF30Le4VKxCIESbIWQMCCrieNqXttMJwDHChebqXM
liOaLKzwqfq9maNJcwnI2sHxZDQh8xMfRTomoF/KPZ8qfGuaE5ptekZou5yQoMHo1ZmWaNewJYTU
4daA1aRdhprz5VGGNcKpsipKCweqXug6bYLR7t6vTop2XXlqZL9PyaISUBA2P8wDxw8H3hykoD7+
mo4R0HiDN9RomeJwfKTd+zIHPi1maYh/estpQZtGZ4MYoPboZKnOslHBOQR2NiJ7zcCb7rR2ilZa
wnwMvEtge2egdBXVNfgJcK0p4Tzd74scRgG+N/JfemdoL+2dXpLLD4uzDV7Xyu35z9Ah+nH94aTM
WFRfpCoPk5sSZs1n5GitsWfDmQuYLaJeh1/UjyjirddTvM73KATvAE5pMKXwaRA1T8VbGxMy6NOM
mRgR7QAukICCNyYTQId1sr9va/AASusJKgqCjBZ1JwvBA4IFjPU70Ub8L93Yb/wmIPbNduSgnZDc
yIm9+9OEpRKP/PI+Lb9+VeFibuaEHRFazwFNo3rMI6cv2yfo+p89EDWLYVhn0Mvo7LUz7RLdd7tr
mHGoFisyBf3XLdqA49xPhLntUK1Cbp83DibXPauZLUJ1ifFNATf77DAX6no7AZbqBCvi47epzrJT
hNQjIAt9jcMajibIf0ExHtBRmCAliJf5Z44t+3+Q1kAQsnoAfECQgj2WHCqDaeihuMAB7AA78rrY
h/qPczbt5fvF4jlnoMJ+i2TCMOutaBFlyIfkCIaRnkowX+YAxv5LPiXEihdvsB30dLcfYbADwLhI
WvVhK1+bcCSsqRk0uPPLMrcxYQfMEcIXwCtnHIM+k65ic/vRPtKDRfc9wzTBRRJiAJjVE+kdvgd+
C3+ztJkgQRq4BzEHenc2P38F++o/BFLwnMEYKLErMPPUL0dY8RJl9Z2WCADbl/3Eqxm2YOx1WFDg
NqWwe3XQ2UE6geMoE4KjGCSXODi+IghVgO3TM4WGxrn9/NGhwZSDc4Ky8YlbANasaErPLObYqT52
PPvaO4Q3w1ejVaILE6ZsJoAhMM3FuuFJ3Eqg3MgI4u8z3CGc+c+Tx5+6YwWz600X/xjLWFNHEa4N
llQa3Zr4UbgNKrS/nymbGkuFXkPvvI8P2dD2l0GA28NgjG+Qw+vZ7X9ZRI7XBQoE73fQjjyhvVtA
Z0G3iJcDIqcL8jYn7fGJq9Dfh4OI+XSJxvz028kU5inTggALySUI7b7jZFDZWs6wtg3R8mBFKlA4
2Bgx0oCeRRPKWPnlAe43ZHCNds+Bwe4k5ND/yzZQgvhu8Y7klY10qTwwmjce7fDPfxbX6T7HTYz7
Ow4qS9mBnB+eS2lDY2T89XP1yIYiwOzxcri8NLSmGmJ269U95bfkyG8QcHLOv3b38/2UbodrNqy0
EJQRBIdOe3suXjyT3YSU88HlGQENOUQwU5hxWKkfxERNysdEZCA49JKSnQy9JEZFlILbNqSWzJFH
PFqc0snu7pXRrfmYFfK8vYLTo0kDnDjkq+JAHhSmJX2GSbPIVjKSnrDcyU4TEG8MJP707kFt5+fR
jFfKLykeV8t2W05ZiWADCmWym/zu1gftHy8lmBUSi8O2OT8OUE54JkZrsGZu3fjMfYG0ofbvp3bB
LRSrrEMcgGlJ9FNP+LHK5gK0hrRkwL5vifPjf6PjYN+pVkmxWTbLXBun34lKwuBKnVIuI4q6U2+U
w1kPvt4LJGaaG90pP+gYalrd9Y47JLyXeQnjoZtwDE0VKN+ZURifaXTUkBKPh2dxm++jRX3quc7o
VEQysPNVLcAFRK2gevQhD68cjTMgmguExXz1RQE5VgVbtCII5QYcHHhYsCRJrndYtb8+CL9QR2Pi
zwCHgmKaPI73r9ENLUFzoNEmuCjyfuD33s2fjpPRVx17vZfuazUSTOXyRNAlcSoY+N+rGqhHBdv9
MIRIij4dlRnrLNzGrcHuc59Uhzq465N+jf0wHsvBi5TRcbPVtg3E+c9YZkdbA+s6Zdh86dsaqyjJ
HJh/dpyU+vELpLWJFaPcvv3CYgv1ffuvTfp/6RENOU6Yc41Ba5WRixxT2qCrbKjy1yGmShHnKo9B
c3ebk4BeSnPuuNZB2BxuwRh2PxX7EC7ga6Eqhzql6veE3/zDdq9B5dEsGe3LxgZu4jzUZtv7i9EK
EgR0NMhqlF/1nG8AW+Kfm5JY1PzmHAak3qYnmp9sule9XnMRCixhpO39BNwPx5E/giScH0qkXQxe
L8a6yXet44fTqwonkxaow56niwznneuDNK7zc5ZLTEkWueAzbqj04XdMn4qXslrXjNcJYvk+ReCB
g8SXym8U6rZ+W5BtB+vj4zpCR3OfMV38wE1Gx19/RVi3gm4rO8VBYI1B3HCOjxnwFRJshHJeQiT0
kcaLDToT4zMUn/4QQnZ2iA5DoK7ndoTTHvz0dXbRSUiDFM5+ZD8ceVwxJPv9jgMoggGf2SuBYHqg
ZEA9kC1aazLb4OK+/NLN3bv3S2xcQyESrR7Lj/XaZe7AGJ6hlp5IFCaoFk39Op+BjWMFVhjlFRtB
bkyTJuup+jReL5ZuIU1EWdulAqy0jGure25R6cBq3kpaz+9hRfvtqZEMhff/9ifdkkwEiCTQt+Dd
Hjq7vcGOpcTdWDqgCZY0C8qikS3QW3wgOHrwBHHZ4ZfnhBH1d0UJ3+brFPIBZJXeI4sUiPEzJFfz
KtiFYo2OWZCfu4vEH++ERTUaj+4Tlaw8mEoMdw5HS+PLc0oHJybc4mIKhRY+jA8PyGPr87lQiZ1u
aH4G+LHhc8RTiLrVvP/c4b6BAQWZjbUEGl0Zf3cM1H0VMQY2BpOPBPcW8k4P1xvNtDapDBhuPY/V
pbndoSetmYORpNq/QZCFCBtjuy+7/xdNeRK8AskDSlU4BjFi6z9UDIXm9x4Y/5Dx3QMXstWF77/s
jxRoLm2/V4DenTOaT0eRxfKM1pOtE0XrjaZlMjhnewEmvUyd6KUm6g1/hXz/1CfsDbXDm/GPZtl/
K/CyN+Lp/dtJN6QA99+EJdcQM9b/nuUyYFU3Yf68mwJ0LmgmV7VxqsEEH72VphkU36i2GJ25GA9t
z0SsY9jU6yahPGH6Mk+OqglOBikYUg9NHcPMIW6d11Ia4XJxpJlk7SZYeggkMjrAbSuuwKmJPZiy
VxZNAYj/CS8fv56r7Khe6nNtYEBR6iPM/0WLkqKYMthur16HFyBSYQkvR4pAhDsUa9V7ogSbZX8A
1tXlzp5cmsjsq6bZWjIlshH+ot+MUen3pxMjrtlM1nSEoKTxrm/R5T5NuKFdWiszUIvvZbhmxioX
GOQlM3UWLzl3oHIjBOhMfc17yDhu8SsOWw9i5eTdJ8owNrDuZ8D6xR7ujmREpBxUFzI/sR8Ztz4z
ReJEZnRD08OkOJgVnfV59ycLkAHYURfhUdBv0pINzgKBdISvBNSESc5sKE9AYgqoarmBYg0WKq/E
z6+i8MAE52MWAAVs4VgZmhA68BdbvxewLEW39rKriNZ/pm1o3viJQYlHxr3rO4kzXrQpLM74BpE8
+bgPpBNgsReOa/HIt2PlR67aFy+r+DsFmoq1MbBc7VNoimPilCf5NFgNlF4+RlFmLbRtITngdNBb
HzUe3a0PZbk7SzMOeYEn/s3QtshIWY89Nlb0DUgsMbVjT1gScz7qN4qwgJPXiYdLGnrYqnxYS4/V
M2wkygRuTriZgXnyn2nHPuI7fh7EnRaklrqsPHzNYYneg/zKVuDXfz6m/qFT2kIYgRVQWPTa0mhB
gu0z80R4C6kNUIdrQYX3PoLZ3TekSeN7wGmmG5S5n8JihxEvP8z4R0Fx7ySSjt8LGuHRFD6MVV0G
vXYLEm8ylQ+kw9BghJgGYfgL/ZvbC4rnfTLsE7b4VEkp++8j/mhMZafhue1ktcvtSpFlXASuhOs/
0xQLNCm33rUJC3/U7ioa8JYoP0yMQAFJLJ7jZzkrkapZokWaJ56D5mjW2yzgWdETtCdsk/xz7gJi
BvIfK0ncgeEDhbkp8rBN3je4RMV40KLE2AH17ZvFEH6EAeCjwRZAjTiJfdYy4dv9YQugjH+7Aqon
1p6c2+vu6Yv9RIf4hrkgwBoBA8IlUqR+ZiIF2y00F2bsNDky3+XYAO6lWaLbDRUZ/zYMBN4TdMoG
GOkA/G4IBQ+OcBzIqpMTGCh5SD0UukC4Emxhgu6oC56emGBVXGPR7DbPwqhPzxvvKglpJzicYHrA
x9kBNXz1vqohuufU4UJfISRi2YuEGtNXt75y1Bmgclx8lRnLxALn7Sb4x4HONt4gttFu0DzVUBiP
MHngMAiXD0wFn9UuCYKEmnLfRmN+i9OX0om0pX1NOKPhTkIoDWTUsFSi2FS/R5GaVP9oUvAUmw9q
h72MymkYWZywXbVEyV+4ETM+K+vHqbSyc8duY6Xvuf0YscGNWQPjcfTZa4t+Y9fiH8zHj5sjE3/H
DNfTLeAvpD+TSwiOD79e09aMfj0CjHjngAc0NErmqDXMfKxc2Zdjv9fT/6odLqdDzHdLBz9vRXbA
C+TGoQJJnoj0EKtPLJCwXEDJ0BIy2WxAFfBuBBL6pBdpeGSu42din6l0U/xN7yJvrbeG/0DeVj1U
7iKLnaHdRYasmQx3K5xPa+0/uNKaTFg0uHwRcyHC+I5Nl2xWMFFY5docnro3hGBJ7y9hDD0Rjsr+
ueeQx4sY5GHeh+EqpFm6Yu+/7ncCumXGe4oa30qH2mTVkllTGIboncDbMRiWSHP4WG9m8fzntY1f
C4vEzwJ00xHF5dcrlxjiFXrIzxz+JdTpmooIeAMdYPpwr9/xcmy582pdIbDbfHcMF9JK+LnNunhZ
w+3wWKCkf/rZSfiaTwEjQKO+MHsuwJ0yaIH53Yknw3W/SkXtGFKUyHCW0ZLwGXjcJBDNwM18wb4r
l7J/QAwJKjxkDTf3kwCXV+s7YXr5TMrgt0x7Uy23gdw+rY76AWIFlLQwo0Wb6sch4D3Uplm0/k5a
Q7iJVht21tc8tCuMTKwX3gjG24at95riAgDmMnmbLJtcTjJShomBQ4kIDw9uzd1LmEZbppclQq2n
POEtFoU5ArKZP0EIJGeAKvygoLemLydxxgRdVMIoRDXpKLRQtgJ+xj5rKS9+yVoNsWrhsgncQ+Rg
XPFdkadPHEDH8VFkflGIKvyL5tIhgjNrdqDXNmcrdyVQAjYNL5RwmMz0m4COje682iorFWHwSodl
gPwrnX0gkyt2CRAPi+h237OI48o+yt67fsiXCOw0CLrs/G76hs0Un5JtFzbIpj5jflX2HyQquJ+u
IfrNBL9xRCOBkIdYHKYNgMkOJV8NmqkZn8gsA0S07tvEgki7DLAW3ryxw4MuVmPFv6m2r16cfgeD
2sKtOXNcDqwBK4pph4U5xwHXa6quYzfPndF1hCWBChzUkxQeO56XFoJd+L6JLC0Ts4O7ClDL1gUW
/E6/3v+w5JcMBeILBsXvRXIEQR5MHmc2oBqcOFpGlHxwxPPaQRl2v3H65lNpxrwBzvPZgDZ6nOvI
y++QVTHfA3Q4QUAGw4Hmt/tBy5mwtaEK32k5GMux4Ftz8rHgKJ5TbpGg88UlA0exuQ+QIUGt6eFG
jrWjYkUYzrk8Z0KfgeKCMr8w3KUbxeDHSt08YJ/aMs51/kCwAQyRnhzwXvmt4HH3wx3rQE6kAoYw
Ovw46E/J1Ew0wkq97wQjqHh91+xas5OHLUEWxwcZkzBtHbHVEmxZtIf1WA0fV/30BfmCwauA1Aba
wP+yif44vx6NH8FdZrDhlIcnhGPFZARAOhyL0jh1uzkLxee+Dn9eNCdU80S8902clkjhoWJWxuCI
n0KuB3VsKzhceKL166U4H4QK6+/AkyCeTB9QQC9qOXtZ9zDfAqv0zwgTD95M4PSIY9ctQr7p6BiH
zYVvN3pZ+iKat19LZXkCMN6FPzB1FZKGodCLQ1dY5aOxCJax0L9j9e8u2HylNqU2PaY8J/ScMMY4
Ns4thvbITOBESs5jn9xnLczw/gA1+1J2q98G9BbQgoq7aZvdpDXkgpw7oeTTm6pp8MXiC89GeVVg
y6XY9WGkzMSWFPhZUXp3fVtCUqhkx/7UftrZyscZnLViWdDvCQWu6GTFFuTX6qagrUfvQCN+kna+
g480+X0vg8QSs/MrJhIAG4V1hzDXembIV0P9gcMcnkDsETdlYikHOqw3LBGLEjL8RMCU6MptAcUc
uRjk2Ben6h3kGADwodJJ0QjFk8e+3JWQpoB5dCsZzSTQjprkg4MMXkJlk7vx909JVvFwbI0kU9a8
FyZHWWqnpd1vFCHUY/jtyZi6MFMoE7l/fKaybHeVU9OswFITF9lorOLWL4cI2OvhREfExA+Vuvza
QreGmyWuO5pG5gBS+FpeYvIFR4D2qjqibOoQyfmIG3dUT4XOETHsGrGg3kuqI8M5v2ifyejhay9D
ek+kykyfY+6Y0SK/6ZvBl1wGL2ITU3sDvGjt4eyO1CN1+YZdu3rTtA+84f/vD9sKdIs7RsV2AuUj
9POLDN3JlwPhiCbgWjGfdONkZLwuauXktwechkv+9N/dfFQE5O8kE6H3AbYgVPB1wO60wqOJDpMX
guS+2aeDHr6VFatBFgdNsRv/vOr2XA88/fr+mTHmlh5o+Bgl9JZzgzbzf4nV5r2Rv+QNMYVEJrll
M41VGb/XWh/4SEN8gOksoYtRvMYNndXdYT0tdJOYxZQdgaLoqJhtTp8vG8lm8i5MvcREpQ0FukeI
m+FwgWNs+O7G2OmVdyc7ld28LGx98UZI1s1V0gT02feWMYT/XHVeJ7wPs+zMrvawUJSAFRKi54OU
1Rc//UVfjG4Sczko1PFZu/qiwBcR5TLBsgBpoCWdyTehv8utJjFHEAKGfxpMVmEmHNPHpHCSYPQw
Y8kYdqyP7bTzBWgNsA8IDcWRm14fBwpEXxxL//tRGjSWFT0kvWAUIdCcDYnO2J/jegHzGXcMfCvB
e5A9S1MR7I46jRYMIQFSN2mqPw74fsMBlTKHKezOXjmdjlCOcFvAR2U5xc2qc1tYOA4pHxZDEzIb
bKaKBBwIffJkSBAc8smH863nFGOAHJAbziS+ski3kFJx7iGiVwIW95VlgjseszXL+8cOopgn9oIZ
UBwQcZaOIDjiAhlxz8lccIyRycxQD5XNleW+V2X1xQLvIxgFjTgKlKmu2Q80YfVU70INKv5/CjPu
fbTUmDi96c/zbDtAqES/+VvqWQAbhNkKQ95VDxxj6wDyg/4Xe57GGaKMwuuOsVFddk9DlR0aVAI9
ATfYgXyu7Ekk8P2XLQZAQRpbG1iigLWmtP3tES9jC/U/Cpu8HdZMEsx+vzwxMkCqxbZu6Kp2bbIC
FJdi8ByNMT/hwgLN9JmxewJMvt73AEWUOPuOHICZJtrKEUfCD5A9fulHrlC+0T7h58jqgRJ9flqk
SizJ4fKGf6xXonnisdfMpixsIeBwhVm8dLQH8ry44hUMSeuDM8BN0X28zDLssZevfNaUHvMBQyh0
U1Y08DnpazH+hECqkqLLYk/C/wjAd4+dxtCuPLhZHcokOEyQcMG+EQ0fSI2jpy9m+jpfJAtUFizc
en8OJhHChZfaZrhSOcZuj99ELOndTSzJ6y0dmS3qyHiY1dSFsG5rLCwgUULzDd49upN5rJBJmoOQ
xQLdpYtKUGsgTLlDPIYMwVha+2yFTMVjHgTOv34Pgs8CmVkfEifYAZiUdqSDQ4ZZGJiVsTEhd8aG
/fOflfd0IJgxGYlHbgMSSbGxEA4s5riMv5AGiDfFnDtCz0E/yXiQtHBZcAOd4+AA7gVXCjCAWXL0
l6FC52cpTT51FhZsfbmLHqVBHiDtD/5wGJuxkiOTAVQXsRek57chHZ+7FIYXPRECHnGXzH77dqEu
GXHieWV308d8BJfxWdmlhw0EoebALm5Nxs9iuGapXC2w6OTR+lwGIXMf7Vm5IcoGIdJ9DgBBKIb/
sUeHh4W70YVd3J7HyP3N+1jvcz5VlrrTKhANZTTmfchIdC779QFh27nZOpgGzSQi1B8GjzgeKJ0D
M2cKGE7i7jTvk98/JhvvFI3WuGWNx1+qd5UFPWrXoRJ0hn/PXsYoh5VNyv2Vf4GPRTZo7LCJQ8ln
eBT7XGCsVbfEA2OTCYL78nEHrtSw3rV+UqLW65A9MUCzYRy4r35XCPxWyw7M2tFaX6cGYC9tOtzq
+1k3RiG24eIChL/csxni1iRMCXhpZDZnfJ+h0SJw5ctZjPMr7xhMio1afeZHBhoCldoUixEa8tL8
0Imi5EV4AePovqxwRaeiTDsb1LzOHPjcAq/fcA+/zs8dMFSPpDkKi3tTvSGLZnWdbMSqX+zn5BTW
0QRcKLa4VmLwJrXu/+3XQ2LWc57OuWCfds3AtyS+0bmfwbEIpIG6D5MJGAjAW29mNTfXDNtZkpzU
KYNJv6/tM8n1XgYFf+Rly7haM73Hf3AKYV7zHp9vH/YEgDw/R3smopwncvhH1cradYvtassPrNhw
8+hxtdEBXT/DfvR0VCcrlojpAAaabK2yKCR+D7aKAPP4a+t4VWG7mc+0bM03BPmWSYXjivZYgkCz
EuOUorPLp9PurXI3/PWotLlFkebXiZXB2YD1SCTGB3qB0awGYbvTAJpoBvmwmRq4lQeAgP2VCD6I
It4bgN/ZQNtyATnt2Liy2uGZFao5Jw1fWsVO0nlgp6O7WZJqyTu8G+06anziLAFhq009515RHU7e
N4PT6fGexCsqBB9dBkFwA8UeMkJqd0v9D+S13Azgq/0xtO8FgMGHT4HFIUWDu8dLM28pR0Dwct9D
IvNqxjad14Pc+4aO+b5+TXGuXPoZMSI0zaJbYR7+euW2GRhdBknYJZeFm+s+/9rVplyK61HIpQMW
Q+y1fXwNFpAoE/MjnErOFXYpoGGf3KFK1HiA7OGr8Gqa87JomxIWc4a678Dzc7vssakxJzg06LdL
u0Rhd8tFbpO/GCM/JV4GcHcOxETGFKsEeK3TzIZJCVkAg+pgsCIeiqErALttkJGsSgxKx58w6VPU
wdBYK+OWWzssWKGc4PsKRg4IzlNWMmAwig1JZ0k5Ctf/hZ69P+KZ38aIE90+TAOm9tVnRoGyZBfj
fnUGEvYo/A7Dlf92YADLEOFoHVEbDgwYQTA9ICs+mKVwd6sWw8ekZSynWgMbMHjGrgShhk4g7E7S
LVpU1gjZhX6AT4cNm4LhsA2/QxcgKsKfgW/Z2K0Zb8sFqRRo1taSHXc9qx35Mu/o1FODvJi9m0dJ
QQ5Hk/oyGhBNtJIu2AyvCI7L7Y0Ja3+8ikvQ6B/+0ZwX/B3rZzV2vpL9e6CYqVMvmBNdtKym9HW+
BmYfvUxTsmky3e6/AJZzlGvYOrAzNY7pC8xAxqIV68Nzz7JeESvE+Tc4sPPZJDiU6muVDQHEWoRj
wq61mwGJBpz0EqHk8VyZKYt0G9G273Gt6XWsEPkBMPf34Gky8LvkwAcIBJDGHunUGERg7OO7wuoO
zXeZmk+8klnUd5iOKx4HME0QIl1LMVmvq4feoDEyWPWDeOPq9g5eAHVWGUbG08YBASieQoDmZF9Y
BdqOcoVs3hHZug+Bfw3ATZwvU24ILFgt2HyDfVNbg6kMOPWHF5H2XmKb02KV8Qzo6j6XyuYRpBwl
VzItoo3+p56BNUnAperxQzM//vbshIppaemW6CksPJ7L1Btar1t9awVE3jJa1fbcKOTC4wDHkhkh
p6PPtDnbs+8SOtuCNluh/cQEbgX0J4SKnbg0y+wQViLqPeBb9pwsy9Tb/YjHADs2ziTgE+sZAB1j
Mf+Hh3RAiR263zn3RRa2gTZLz6qNe4lPMuEMeVkm4eyN7Qc/bOzTisJjwIe6AnwOPhWoDS7nE04/
CPD6X7sj6sxAYoNvPH5K0CD6IFCaRDo0Hh5aRQhDr8QiH4LmldaDfsBE2ckJC3ZL9ziM/8DKDNak
sL35p4QHFDktVGKo7e//vXTslFDr4OCsOOPVPu0RTfyuuAwNsbF6kwaLnkJ+QxHe1dgswNkjSwEM
bgX9mU+CLTHuIYg+KJuEtm5aZwSRdwerDxIR9xwleohnDQcETuM74jiduC+TXNbaRk23SM80Xfiu
05dqcMwVA7QIF9ACVKkxpQXrmYcEKGqK/qAHX4ibm5D4wtn1poQJrG/OVJMSHhpJdxA3MCru+iUM
R0Zy5aERl9oCetIf/uZf0PlzIlmcKQT48AKc8vTSooQdY0DPkkobQm2w9EVR0BOuyDdst9hqv0qM
8MbkNnEocA/S9SWzYchv0foTFsonUDFV1h5rigUOgZ8s+KbM5LWfKEGVBfR8feYYNqCRL0dXPtps
88rW9JPkHrD7uancKWkTovMqsxDNv4ZJeEL7ms7x5dfgD/zAl+lFCT4TxfMrm9eVTQ8sEA3qcqIw
uQfpmv1+ULv8i86YaWkmIConHCBAh4u4HCGMNWDvr681Wzz9fNnntruf8G+iLcVzFzwuNWgWsqkE
WqaOt32FXWbT9r5Avb9BiiSgXJrFc+A2wU7Dbof6h9rHd6UPd5nKHpiOxFgpDf9GIfdnLz5kMB7j
LsGRiDEPsbYgZt20UWeMDAwPZ9LaoWpmV1pwFbKdixGP7mJ2aLNpXbFAgP7avxqve3ve+MxYB0Dw
xOsC6h5+Fc8d+QTPFdCjfKCVK49s9gaz50r1xXPpSfvPLL+mIYpDJOEO6nKek3W64nbgUOU0kywN
GqMyeQLs2ve5YEMAg0FhMe+QsnulI3+taE6pvF8iIMKWbC4wVlfZNf5g9bXkC8wjwoSQ2kXLly/d
UroIdh2MdRJiOoRIIiSlw/fKp98t5DXLp23ENb1hxcbKB4hgkQvLpJlLr514xmAWSTk3yYrYqDsy
i13Mhhc+2vUbO8w5zZ+ojYkqxoURUCJGYNIXAEzdH5hFTgkCGWLuZ0GvR+Z/eO+jIHNklg60eiv1
yDy0Sw/k+nqQH/RtFTQ1l+J9gwwMIYgMSrNblbM+4FEgYrS0N/iPTE7kK1IAVeezJOCKTQFylQmA
c2s91pCxDRSmlDBy93CGbaZIOycVirQfRB3+sJ2+cVfCbXiCxYGL3nTBwWEdLvUB/b47BJCfqHt2
M/hTFBPmknSee9mRNzTxPmxJwRPofjie0HbTyzGdhRyUY5gCwR76XfD0pQVSo7m2oBMPMV3wyxme
/z6+Ryga8O61cg9OnwWXxL7BArMwHOxzAObVZhQSeKdgl6Eb2k4lhvJtYy1wyszMicZsgRnOuQ/Y
Li9ern79blanj92HqYClY8DiVHwjKaByAQrvsH4d40oAttIZ8jb+w2MMp5jG4a4vUZzXDqd/75LB
6LuSVzgdwfW2BKc/cOdsBFU7C4k8WrRwNOATGV8Y6I+gruntIV3Ao8YhiPvkvR5hch5kexU24QQv
pSmGeyh2t7wMIMGi9+/I7MT+hhC1p8IUcd8vhENDou2sXQAJjXlKTvgjMe1B6txr9l+DrR0zQgt7
FBNmjAOozFxre2A9fZ5WUEfoNnyCLlJsLzJrByM07zsjk7TFNpgG+43mC8v5BN3HFD9OPmmAdqyD
Iz7BGu4iulmkZkhigsSNsMLlWk3a9ScQe43jiD0Dv/e+xgyHlVFMf5gnANQtRINwBwtKkgtfZqG7
yVVmecz7taQZObJMnXQO0UJYxUyOgAk8iSM0SsiNCEnNZpWFvQHnKtZyy8H04YBd8qPDUb4BEeEy
MDBgS41VTzlhvI0Jjmygo/MGDhR61tXA0P0uFFebnnZCv33pZgOfJZQPzfk9f040Y9cYy2pV4I5o
03CSq2XGfm7cZ5iUpJCcaWnNtxObD4++pnRRDhBJxZ4gxM8TD1xEuMS3cT4jLpkCDLA39p4OOw7i
jbTeYu0w6lOj2IgIK8VPV/21gRxHTA/FN1tjdbKeD/w7erpiHdlkr+FMEe1wgzeh5weYPdlMPcaI
8J56zJ0fW8xFKAfM96ZagGRhGNArqnUXDN5aaD5qzknmZiHDFQ46IVbGYyItZvX5bfUWXAX3Cnz0
LNwnM2+w/WBsTWgheT+1RyZsCIcAy9SXj58PVr3x4XFY4UsFQXz2LXveGMe0jhWdw5Ecj0cmuwSz
cbkDtgKfLuAHGJW04OEguIq4KGg7agBn2hhi+xFdGr80FrLJTsinBTGNoj/GSY33Tz/PQ6qJ3cRk
4CHr60UxFf+nDeEamq2VBIfXLtukFrXEZIDFIz+biefY4M6aY3qH5TkedAukctYILq3g5gu0yoRA
U8YwiyP7nONm3VtiCL7KQ/tGsk/zuO0F/jwcUAUm4KJ0gyIfchMQy8x9gdXqqcVymq4Jf7jSf9hR
yIQxHlzermQia2FICpBcQt7CNMOBA8r9+XaH8PMQvu8gHadXfAi5CA0fCK6Mp+IwnPL3xEPBvAwx
YYV0vedEvqfwLtOluK2mL8rAUO+NhWqzRVqWr5ugXBVWZpU/bnNgWa/EXUWzEScQEYJXA/EW+B7c
fhZfo0HtCLiDp68b4lseDcxrnCj8+NGU+R+JiM65/oHPgk/Iw37YMevvncpIp40/ThdWuN3S0s/p
/K0ipFRhMiv9sUmLjJHN0WLoUNMxiCjXzwUPzz+SzmtZVWwLw09klUj0lhwFc7ixDEvFAIIB4en7
m7urz+nqXr1dKkzmHOMff3gC9K7gY8b9AHydgFOIPQGwff/wiJ878jc3XysPpPF1YSCXskACmUgH
1xPOFaW57oAfyQkx9dHQao9ggKPnqJ8a9jkpmoVsyy4CcCZh4dOFSdkRjGfhcR5WO8kuJ81EhSIl
WJqQbluqRX9Yw+C0HhOiCqcIyrw8HEbDJUxeZCoIt7HmBSO04TrvH2OEtMb6s0FqW2HkR3yNe7Hz
8YD8300xLcMCVp7uqr66fKZcO/9Dg8jAWWej6AeS13+aRAuHf3Bbe6ZYNwTZLJEq4BVSefsNJNZz
JNuN988TZGBqlhr3F09cVfi0hXtxhZVdb6W7uN3lDkRRbu8wursexhw+i+Oz3sbMOBR7mLzcPG6z
c6xOjAw31rRJcqcHR2LzxFWhAC/wU816lR5cPuPEIOzG7rT+xS3M2B30WUw24h6JWSB6hUPVKQs7
Y2JBgTOklUAahHLRvR51H96xVc/OFF8IcFuvRfbj0BrSTXKkXTx0MYEeg4wkyHVSuICpcdqGsFwB
o8hmowBVU+GI8T28Cb8GVf2YG0a0LhfE1KHCkejNaAYtWeVdKVzwSym4hy8LlaRm4dJ+gYYku4/R
wxF3c1SgYDVp+RHjEdxK+8gtgyMj3KQRekN9FHxXev2r4at3F/xgEMoCHDKYVyD9Y2+Fk4nFf8iu
zw7bxR9HPB60z3h97ZhRnvHezqG2YDvgQhMaRhDFA+IHeBhpLaYHoGj7ssqhHLz+ejQJQInukIvn
18zd51vFvqYltmul94vKEFs6sUQdFPr+EBR8yfjy8FznEz6p6jY3tjIL0NTBkM0HE0pukRQP4Cep
sZDIUwlwhkm2AtclobkVFgY3zgIEbSgV4Stfjw1u52VUQKRij4hSNojpmWnW6DVhqf3iL1vEY1xj
2rrunwaIrYVLukBnjOQeg14w4kfbwBXjnwFymKvAPOJfP/izwIn8BytILbRXlkIAHOFJ2SvyQVZv
O9ItfjEiFxve7SFhSoATYUKPKlH+Qv+lCr46SE0GI+mIehiEusGmiIMCmNK5LbWExaNOye8Cf8gn
L4CSvoOvcsr0AHCmsjYLcTodcSoP+H+KbwFLYnn5648vXs7ez19dpuMLwIkrH9qd8neODO8N/wq3
GSZyFnL/qJtpP2gizMVc5cmWcRQp5MiUBNqd9Ud4p2HBlI/3dSzzuJXWzanXCieTa7CRYDe2+U6L
qQfFdYTPugNTnL2cjZUG9mc+QRHgI+1R0n9nPewxDazqDM6Al817ToYTg+pkSnThAW+eyTm6DLiT
nwXm/fweXutCk2Dhg5GQnRleXAbY7jP9+caRfReViXNJXiEcvAnzZJt2zFEg6yOdidlX/jgiSGJb
/j7CdWK0nUFV4POj1vRxGbcRsMBHcq/80P9SUKFBzaClnTk9+sndriZC48IJJBP+E7Fmg9qBEQwN
Oan+LtMcKDTdMltiQ2Eb7iTnvu/IV8RP/s0meHUf8xpVXOPI6KsCJi5TZY6jkPcVB9uM8GC62gQ2
uj17oWveFK44KLwy45B1fr7wbecG33ggEC9Isy/sD8XC3e1DIl7Un0Oc9ps/tD4WiBhudcf6iP2L
CWOYMrF1VU4mVZRD7O8ZjhLIbmkb0SW4ofv+WlSBSM14EaTDlBOu4jEcCI4sz871mWonPhvQFs5z
+vTF9X85ULvhS95GUF5URtPQVJiOOnqKP/orRCvALWIna+wKTA4eyW0jekCZ6MFTd4C5DI95G4pJ
Jc5iu/64x3eDeYb88mMp49+BESgjQEwLOejzPGC+KqXfFWW6EIi8j9XoHugHPiHu1vLqrjo/Jg34
OI4BJbHTrnQ7X+jgefniEjCW8ETpPMwwKqUeo3gn4CEY+l/7HCGpZaKAuW/QQ0nh31NW2Iu8W+o1
pHN6QOBCC2cTh3EwGsbXrf9g/rwBVNaSEmlskUEYvQRnQ9Crkd89dmLzJmuIWgArffG9kFk/HAz6
uBy9w/AARZLrxOeFKNStXgbpATRmvJTSQq0pqWZYNWFOYoyxRwI/J7Jvh0KQ2bLgSfMXB40hZjRn
WiAwwQL7HrYlOAvvEDMzahGBurJIoBolLIX+CARqC8EKWDtHAI5C/k7AJU0QphnYLjAcp3w5Oxca
HHQo2PT8m27jdaLDwkxFfGXld2mXVtAdPpDRRMAirs0XknN9dQs6aTF+YI2DsK8Z47F1gVIAcWH/
swScYbxC9c6kawA5DvRy4JTCCB4iVT25RvX4llKgam+TBJZHStPkNhQUaEJUvD7PAq0A/ia6cLim
0wJmyCpf6ArLPXi425HY8T/oYfMberaQiz0TPEWwb+1l7+SZ6AGh9l/fGDH9ZWbJhwEMntBQEUxj
jMol+KCwh4LYD7atCtbpz8795uUKeBJPhAbZpdksNO8ypDN54/wHZ4rBa8jYZYI+kJaSpi3+sdrh
x2vrLQ/v5DbSPK5bP7zOAEqD1wj0wn557ERAeI/Nd5n77eRM0/3yG4ezZmsq80/CLpZdV2qkhWff
fiF1G2AwSouJuVybRLDKU2mtOeiae7PjNoFd7HRH2oFlbvfSIsYB0AF+7G8+e8QRzVgJr+D18Pjh
Yc+erjD3QwzrpQQ3MojgdC6m7ymfePfDrDMYRs0NYRFn3kReCWltUDKIOOGy0HNlKvyz2+6F56kA
wPWMaK0UVAcN3ppVxUElsoQROD4d/HAQNnLQALZPmc43P6SLN+DDSJuAXbawlUlJEg4FlQPqCe/3
bS3EVHkpz5hGM3RExgYEIK0Zt0J9g6BLkYRwN240e5AwCli2YLmgX5U35t052hBXrJqQLWevvzxM
lGhpIJQK3xMRao0FubCxVMIaogGjTz/f85bvg+Ix2i4Qp0Kxxq2SE3cCToqTOYuTZOftBFuZvdhy
5BkxjUTGYrHN9+qmQyo29NjavD58mdQtf7gPsIaiaon278zXBn8BWhQW5APx5F0ZxMhQtCwWEH5F
wjqEkdkHLh8vz5f6kW/bi7+CTQr8i23QkcnwrIyQ0w4m8CCWKAKYr6A44B9AepnQ42CJsQ1qQlyf
1viq89MhJw6p3dhfEiqlirvCY6lrTiebLb+FSVGfMDfnTCLcv0k/jwIINJ9hDYa5fQTD2bcfgap2
a4zSma9udxcPlsQlQZA9GPF2TCCZPapcQJgYNdFS2IQ3/yY5mI1Bz+iLz4Y+4P4dcwWYrnL/ICcO
c++2Z5gPuYA/RWwnO4NYPkvxtUGfMewsLEQA9Mk85Zh+IXoQV4GXkJwzYTgKK37EmgOJ9lHUXzze
Rt4y7r06BIoyU+bdoC4/JIftAbCkQwz6ixU1pHQql/TUZFvxjIsBQOVhOH+ZQzBg8ElsM6qJxsLI
CYJOuQRi5VuSxwmOzS3FPQpNbfRb45jG3sk34TVbZJzXGQMUPg3pRoVIJX9E0Ne/jgJhJAD3BAUV
MwSM05YsJJ4QSCms1uGM1zLw5rvuL8WEjwBz5N8fwecow1SED6OuuWrGpPWFaIsRLa/CLRnqDnau
GDzJGWB6FWFnc/mDGo6H8lsRhkgY+UQv9oLt6LLBmjTGco4RXmOV/mNpTPT1bYobSGnDqXghTBXW
3wILghc/UwNGDO6cu2jyq5B0sGip8Xqu2Bon4OzU7m9443BlYPx8mNAJTINbApQMVJIIvFBzqiWk
BsgOVw+ZAyX+HIJOudyOijm03VBmfPnDf76xPhIiOID2x94YtXsAUjz8jwbcly0eXJwOuPPz3xkN
IKaRM2PCsBwzJk9ewxzib0eIOiBn4KbMSxFXE9At8gQYgHMTWS3cbvLQeS07vDJ50kw0WLphhJs1
csod6LD957qSPcEjBONZhIWjS24jwDcmSXvUNtyw3pFweJixlAkRN0DPGFGCuPstACU5lzzHaUsD
SCUe4Z4P6g2CzcgfBAgqz4SCm+wrcdKBNMKM4Pkh8HD+tD940X5thX1dxSCWltqBxAI2CEmdK0xn
V3iP6WXDvgBPg58gFfhlbF5cymqPsMIofDHNjPh1vOrmUlQzqcddds6SucbdkXmUNhLnZM/XqSVh
D7s5LrJyxpcQAxgSaEBOseEUWbIu0+/ruBecyTDesyjWGEzEPFbM5hHQwnP6x9sxmM59wirSg3wq
QxwUozjrvuJzAI9DVILtBfMDdxVko3CnLAGLokPne4uuisi9IhEP3ZLfyTLDTpRLnSIDEK0KLDUe
ASzCM3yoSo7fmmk24yjgKfxaGFrS0rPX6zHyGVII1jc++9NW7Y8PE2M76s0A+QU015td4DWoWTeF
E+MjnkCxutZtiX8V9lseJ2PAzM1ju5pqS4i9E5EhdwlJqsAPkzEIm6wyUhFCPsHJtck9IYuS5zGA
HeYTiXkd85Ti38fg2q/2n0hgf1Q+eBtb1mf/9m4ulpI226aU8XiuVA5eBvk4MZLBLGoYNaiWsHzn
4s8J6BiaEmDiAMdiO8dY8Je8ISrx6PPQxVFnM5S2oEmI3n8FpodWIRSQOdz7aLmraRGbkGMIFvfZ
XXBKOqvLfIoFjwNlCEy974CssYGzZfzWXF4IPYRRft0XhCKmwywI4dP/idj32Tw46VSkW5WLIgSb
gHfSt5WVkf6cBh87eNWvgXmdXDhCPZyJr5EeAl74SJ0SIFLFZEaAX/GNrRl5/hp3SJ4nEf4upjIU
R45sM6Cl8hzOWNxMGMz7SHae4J0YCPDgwyJgxfTWIrICZwKMOqHY+h+D8Bp34F82PFLQLrAH3uKd
NmQj4zUyI9FfyI5KXTK0QU3zE8J6T8dxiYkqxD4+xLIfEb83pYKH3WjveC//vD/B80IhiHs6+6IS
Qv+1jTleIuDG2KfAq2IWhq0FXK9LWGCEeUsN/75hzmKwLTDbZefs73NXia5/sKGch81RPieg1Hvt
W//fN2OKAh8LNbR6gObzNsOWFARshDweBuFhzDzqkSIOtDTQbSIb4KRlHBiMep+4+G6KzXfzADEx
2+V1A/f+uoF0cgEGDhVMnNmHX3s+w8W5RBi2zOuES4+v1kwYW9+JqoLVQXIs2ZQk2wgcbP+jT2yR
Ewq3+nzxS98E0jH/WQ0mj+gO0zfF7bQJ+6etAKwbeOgmhm7sne6XzAgonMRv0vFSe2F1Crj9z8AV
fbgeD0bDI0riEFAIx+CQeqQHomUkRHqStC0HzGiYKKzRROObTT3kFAdEdMFzxVZGPiXVYNiDwdqL
9eMHGtLTo0xhWk2NwvFNeAoHbS7RNPWZ12dMx1FWEh6AhSGULRw3WD2K/YMD+A0w+Ph30gpDUqa3
fzBQL+Eb8n++1k84je0G+3kTEy0S9MZ51i3IxUmp+jzko+4Uf00rLML6j4Ecj9cds2ueu0njs82Y
075HgWQmFIYxUzVmbaV9ulriCk2ZrwIvIP7DbR9DWcokspa4F/0oEhMSCh7GaRlL+48a6ceWwDbE
ajkfoK1w0tmsLpY3ESgM0Z4WVD6ekSNea9b2oLhPInAj6I1bSD77wmNMwISCchvuj/VgtMia41En
+640l8MRZ8RCsZfXkXxqD+jrGCUKU/RHdh8RjZQNVgwqH9mAYUfDByclgFPnyqfesn7ZiQAQ49PV
R7KJSXbLs0gfziyFxGGzcgunZqzBWwP/3xY4BwdGQruKO6QDhTfqx4+M1XkPIevtwPtwKfGx17PF
4+U+PVg8NtmwLmdXjuzlNuW63qzQ3qF+5VRa8kbRd/70juXpY7bmScTtMKDA7YECaw6rwWHLp7ez
m1QmR4GnZiEdmvCY26faxqhM2DtfZwtENnyVmk11qi8Q14VlNvSw8saW84q8wnr/iZt1yaqRgb56
wnYIDZVBR/RwGZ9yFjyFkMS/ewvm+xYFr6NRtFw3zKbhhqWcz2zcm0/65RDZWr8UMyXDaffoPBzk
2c43k5k0xguOI44szdc452BoaRPKrxXedbPGWWxHi8vsQRCdmDGV4y1G3HlUTwFjpf13eQH+w4Mr
KHkYUdKCO3+tR1iRqbikFWQrxGE8H+PIChmWYEPS1N74qNnVpkmuaWM41fxuk/z4AUzAOBSXbOzM
AKffxNDdJhhDvAjRBiQhGJ6B9qY3bSHVC7ySpM9r9Y81BrBrCPZWv7XK0xHNo3WsyeAD5nzDM1Wn
oATPFawUtLykAviw3ZL8tP3jRGHXA95w8p2waT4MNhp6+gmFF5YHdCNraFjXFSVYycyuFclSxqjZ
3ykusdWnVnw5zxieEBEe8lFv6Nue5zC3uRsRWVGbyxhnBpp7Ch05YE1SZQikE0qqqyK2J9gGXnQv
Av+c0oAYzLzAVuGE/2PZq7PBpHcUIA+H8k+iSod3TPEpByTy9fsOoswXY84JWznwA/vvRvGpE+PG
fYdbApJMhNwTjEL8DjJh+J40M31RBkjMlkzBNTaID6KWkEgWJrO5S7STeCAuDo2VBRS1F0b3SbNs
9tfN/Q8vPqG1qsn7hde4r6Jm/FtXERv/m7M302zGXzRAo8PXmdd/SBdpkX+IsskAIBGLU845F444
Smnch2w795kY3HYHoVNO1QPWmjvMTOnOehEGFbP6MOYkxhxqRANov+EI004z95Ljzj0Sbpt0f5fw
Ez14xMu0v+8xZ/7XLtgEI+EwEXQMKqANxkMbO58ioGUKA5WMl8lk0z9B9Re1o06lRPRBqEASax16
DHaXcMgGQg2OL6aHmZbXWFjGinhyYdc1labi25MdZ9XQPAYhjbqzKccQ3bqIOKdMwuB2AtOcIZa/
AE/jgnAMMaFjggjkuM2M4xsQFKBvL0XgBTALmZZsvRUrlfW2pFuVU7h5wceaMiGCY4GxMJunEEMP
GQ00jlAQ32MW/mvxDtg9BKIh4pMwAGxCxi8n1sSbLF9hUP+aoGvFJs06j56cVuPvqjrhd2C0BCsp
VoVp8lC2OuzyoSD8bFzX2y2Gh4wP2tEFLIBTI5WD3nGYlT3rnUiU89bXydfqrsroIfzSHkS0p9kr
M1YUFWLqYqo7jOZ2bNQw8ZGsw8VNnpMmgKSXQK1w2wuGmor/CgyfU2h4FOZGmMoC/a7ERbDZr/1y
Lx/ZbbsUczqJ+OvCe9H2TN/O1i/MueSIkfc1gUpj55jIsAkzDQ7E7eRfMOsWdOGc98d5jf8GlMem
CA4DNJPBkKOoW6prOi2J6BgKfeSZwrOL/KwZTfELuSbcfkGyGTA8OjMrw5IDVxq2T938rJEJ2c9R
GzA/cemZ8Zxn5sBGAyV7Jp2KxS9EFfQOJQ/pqIqwDnKqyE667rQV2Sgsp/S+GwpOLhwT56h4tntL
txMM7gB1KY0dcsgntYVr1ZkPHBvu7QBfCpeAu/VY9MXUgDQpyMYudbklHlJlNUf6F+gQY/h4oh6j
nkcYzPh21ZjtDDRyhVFkxLwd/7mCGTwdHQ4Vl1hzqCV3t8V9hg8VpkvkFPAb+Crt9BNMcw5JKR3f
w3r0Zg1eaaM7V4a3QA3vggfwvKuBA9Mnwi+as4Zu3xbckq99i9CBLgFDGBE2TC26tDe9UZgk2zm7
BXmDw0PDrWtZjZcYTLEHy6GOScw8M4mCegyJhG/IGSzE9Sl/tAUKa0NuMOnHZN06lxkkB7Z8PiwG
dSxSJtfBEzYtB1jvgMEk85qsWTACwBNPivPRM4A7zn4LdYc57HV684RF0rj5k1G0AwZYCaUXjEYq
R3gPuHxbYgLVO1zXzHOWFcSO34GHx8PO8zY+0+BQ44rUAzE8xuVATJGWPy5Kzz2B7FCXECM2IsXR
2cIgQDUyNhI9FSNUhgA+Cgv2mQs5yMIXkpiQzhXwqHhnxXvO+icILOeJfODPwTRmHXM2gIFyX03a
HDyR2X8ZQiK5M1cUc/EZtK9KC+8CBIXxCM4xQzj6GPfZX5VHf6pqWE30/e2IDokX5pMPaUdt2OiC
gfoJh1PsUy2xshTiP54gTDBAY8OrIRpxgSv3PT9G7/jNCnvz8jPIEZUAUCcLrg9tVWDZ2FN4dGrQ
aNDW8N8a5x2gi/L61CHc1/ADIgy9iMPyTbCI6OqG0x+sJsEdxCIEdhLFO2yQf+Un09cBorYgj8At
uPcYDo3EmNaCUjM4SQcuVJxHH4K7uVCMCL6sx1TAqi425YSN4MNLBpXgusi0W9A4L2zgIiyPhCGT
+Yk+Zbg7YpVoXL2VQUbenaoF1cIOsq1J3pQ1ZPKuuswMQ8S9zwwjCkoDAh9SYRPfnxo2HDh10h61
Y73nnP9TR3X0mKO1iG5jgqhBOB04Dw/vlsh4yWHRNC9SXLy+CJGtjrl/8i+rh2uOl7EtrVoOHx4D
cjhF/sbvjYuWBX4uzYqsxs4Ws3ojxKfiBufoNm6SImXgaDAGYxBOUAvGPNPOzz2Gy48x46Yc94o6
FuM9KEMpWo/k+TbPSYOAmplm+HBICDsxWsGHvcKqk1GR0/9ZAyy5xsYCe1oN+4tTL80pqvF3GcAq
OlM90fLyOEL77ZmDQdAf6dzJOi7ixQcFOMgf9WMNb1M0D+DiDubP0QA2ALBFLDGu6L5s3zJeElY+
NcChv2s1A+i+/Gkc9cTexgKj6x25i9CNugA71iWUcNUvR7AD0uuqXYjJHUOIilsrKBovahcLChtq
VJ3IZOcxoZaCxzKT43fWibOxT6kc54sPHKyM7vB9AHcHkKX8w4J3/L65yBX4EUTJHTkW7D0Na5Vg
PItD3ph3eNwPpwXiHvK+XjCCsBGFOwDzj44Tkfp5T7OIOlfGxZP3YdA0SJpL+ohI8krVFJifHnSI
7B81FLQk2j8WJ7srgiafT8EM6xFtd8ZPSDmIoF69se9YlT7NqA9MAsRG9aQpQS+7IYvQ3EGsRXhs
AP1wKPC4L4kcnfP7cJ9MfmsEQD5xlrMCZhS8UW9MUwVCRcmL3mbCMlesqz17zuD0qquKUSDG5VdQ
tpWxKCcPB4ozwgThykkkkpFQ6cjw4CpRlPJ3Ejxuy8vVeZQhWDioO5zyO8pHwCgO3tPz8EEKDD1n
N9gQEPsIILdNKahGAGb9Db25gT3Jg4HK458rF1hQSXjxFOEqkOEV0u0nYty0HK4ZbzGdpvqCCgwe
jcEn4KUyeoXU1IB/AC715BICFPAC2XTwwZ3+rDL4Lgwya31MVZ3rhNOSIaZLbxk+XBIwMDQeUKTc
4YXmbrWHrU1VmtXzB3YFgitH0Uc1kEMYVW0keDZmRlZF2B4zHXAnxqtguHPVZkjrEmcWS6t8wpEQ
4ZG50rhHH3PV+D1bEZCKTkWux2fVA5iVgMngK+Dql5vYaaGTqIScDpNuOsx9rQETvYBfinGNCTeE
bmIBPKo+ne4cWUO+l1MS7e2pcK4dhuWxQBoHsAJADVf9mmiTTnR9HvENfQZK+9uy3BOMgiEj563Q
bAGIJ02oEhaK15dGHhPbB4coTMVfLMEWGY60gPQD705TOhpA+ydnlpAGdf8jMGIO7SHAPzoe/Iht
EplQtHlrffT4uyKVY6Or9zI0LGYzfrFHrv6OqKNhvUj+x/vtcwzyQcGgxpXJc3lxq/k3evvSBBaz
1V7NFPJQlHNm6JARcucbcZbCn0vYI39LNjG+Nmom856pezYur3DFkWTQQZeLe9CE58XvUHMSUHRj
TrkN63VLO3ZeFCst6WH8wOyLnn4xCEF+7I8It2f/7qFDh2uKZTC2Y9SGP3NomFtW1wY/b3RDVzUg
v33fG0Hao4BwteAz/y7ZeuhJHy3lGWI+mrXentYKo0U4IorT2RBDwHRDDoLfnmDFRMsMjEKZHPsK
i3WsAJkmPfQColjq35zXRqe7wmIAiGzfo2CQ/QGPEe1w+G93fliVJ+0HPQyerHtEeW6SOeKx3xMo
KTnPJddO/GDAs6o15i3J5+0arwHnY/fT7exMlcCi0uGcPJIBWO36zlAAaWDpFqUP1SyVmAPQZ3Cv
G+uLWmh5+brnMe3H32/53P/87bqvOzehchSOKDig1/4gu4LOAtz6T/8Bgp5Kmv1B4jTWE/wicPKc
DSCctS5GEC+7PWj2y9VSGmSv8D9uGVSx7D39rTuY1qRDpz02vHjoLd+RNCJR6R9HmNkFCM89/M3x
l8wkp7YAlQj3A2cU4A+Z1Z4RDezzkSFRlh8xqzTPa9Ww8tmbAX/nV4dv2NuAC8U9Tx33xoODTk4c
IvzDLeDNEqk2y9bVppfF09m+LckrA6gbB2WK+nuM2cWA96ByVePy0D/gs4IKEBqYJ00672d93DYb
BKgG3f7TxO99wPCjM6WHeUm3sQGUi0GHhPzB1ZN7VDvKlP96nl9RfkS3zcWWsAQz77ttiruLiMvx
boEayoI91JnFiKd6VpOxwVUqVaeKda+ayYYFsQCkv8UiTG/htJETZl1Q5sPEvVgaEA6UFFJZmZpU
kJwdbsqwEE4Oz8LnfWu4EOF9yuSbPttefukmkn7whJhOGfnEHvaR/KLH5pk+vPd+uOunD+vr3+YK
txqLh5rjCTwCy2euDyW5Dl6uc4idJAwPLpYCna+1rmR1uVtYRgoBFN2qKt1a8T5Aps7Dk5essWIq
YsfKufw2y0Qf9YMb6xqO6/TiMthbdd6Zv5T0tX6fcEm0mKrNPpDOwt9CCj8uhoKRzjZMoUvdjj0e
JNcBABLbwBy/IuHMgLTxjjMbY6xTjgShCgyXQskDZwYZ1dJzRmCGzfJkuERZwycbwbpKYWNvvhEf
2y6iW7ydovfsxl34PdW+NsOnLeivhsk7NMgUzv2H84t4ELWYEHjrFTQr/AptuPzMpoBJzLUx/eJa
NMWK5MOMHMo4It/Pujr7zReGFARKREVpDz02ySqdzU+an1daz/UtlBko70F1rQ/Fsxx/xiSZRkju
IDXio0bs0rgzVQRF84fHteMgHBsNmkZc92/ec/m1uhB24HwbM/kKETDZ9RzhDrN3DjhnpE3BeUwd
BQtgHweNb+BmfbNl2ByKiUC1tQXPlkT7b4irBkuM3jQPbiDhaN1Q9uiWpvk6/Nr1ry9MR/rwr4BR
ft6z8rjdw22Uf2z1yT9Y1R+QXqVZWC/BD5w+pwPnObuwlVFgMuQVzoijnhmwe7GX4afFDyHjBYYH
xmjfZxoEPC37Ms6nOYe5eln8HFJHbFhmZGtbZwD8TE3Qx+bZFTNTONDK+ruU4EH3mD9ayl+NpYQl
qMhUb5gZ//z24ksQ1nkol1zJIQJ97CgGVpNIZFD81hI2pop5QYCKrOeHWT5+K64aKRQclOfzASc5
plB9W99rmqV9bONjIyBt/56gqpXb/tWEyBOJKBLzsPkv9HQLvXjXJHWqvuwLiPlBZS0zr7rbJQlG
b6s8m+/piwUCfSjtXsIFvL+TYoi4+cOsgCYoNr1vpiwger2SO2PskbYbvPjhwy+A7HYPHCXGvFrF
dMnXXZ1Y0FlLigHK4X/GdWggngObjF34WLoMSUWIPTAjxSP5WSXwxaCzwZtCkQ+OKs2ua7odxaGy
hvLXmT8f3YJv/CkOnHXalMrCl5aQyrNoauGglsntZhNm+ES4ClEcR0gs6mn92R+Xxjr3NJvMZ58K
vEyQf5Yf5A88Csa6nJfzG0t3OGGzhBjpDmsrPvOU/yzdeQNTlq6xhlnIrc83D6+/fke/qOdclzxC
g4BbLpjhiokR8oMSnBSLaXvAJgoU8vDWSVa/+N/RSAq1tIgE0//jGrAIJ+f5DUlcdj3pGxk0RojU
rJZpjQklWNpaE+x9vqgu77h2+6SKJTktBtuNAIaYyaVYT8DfMvXxINWHzmdtzDii9oWLLp2IEM3m
eC4Vc0hWOQ4JEA89jAwDyWRqPaJoMUwdc4UEu9Ev3YWHLjkkZJSAchmHWCLbsjzpIk5ejKIIGJvz
CFGRcEVBCnGk3cNbpv46/7VXUXlw9g8omte4e/FHhhMtqP03TugVv1mZS7HgM+YmwT0slWrovHQi
FV316n44p0ArqCHOTOBXtUwI4L+VNhmcAAoqG0k7FkW4xWHHZ/Fammo9xXfj7OdclK8PsKJKVDfs
Nv7p4m13JPwB4/OZ2QtnYLU2auVQRYPAQw/6ABIWaJay6GA/b+Mb6gY+GtNa+gzI9C6ra36z9GQ4
zz3MYpcogQ2xX9zm5/E2YzFxUkZbm38YBJyazdvmlOLo6R+ui/pEpaDd3N6cn71PPMqmKJC8ypbC
eeuPtMMXsuv5jwtV+6ozTIab/uF32h6uONpiolYSDsKxXELcWWHIfV+wye/6DF7yJ6UFxpm9xtxO
mL0C7gupTTcFpyL/jyjKm3AJpgJpot6xVv4P0K2RkyGh/DnF3eu68at2uttf7zwbKJbBreDvVNgX
lPbFrnH7QQ3BBqwBtWKgt8gTsMvL+tNuIo37ENdIOYbcAaiHazDrc+jJDnrLhIbEqkdPTi6C3Dhk
HIqY3StTQyoBqi0vnykpE2z3C5EUluqpZDaq2y9bS4lIwkoi0kAnZYoMA4/i/hKiBowwgIATMkpQ
Hgg2iIQhiKrCmYb5KnwSDNoIbMLIka2HKMReDDclxdRDwG5IOJw2qr1B1Cyff2T0iClBQZPEvFaw
LvCCR2MGVxHlTB32bCkzmEQhB6S1DVr/lr6WEuSCPU0a3qgA0/BkIGVANkHLR/+MHWGoJQ10Er+g
7YcQFTJroe+hooGJB6kFgk/fJEIMX2S2beeenHuCj2VMVChDOEhCEPrY1R6Yk28FiYuB6YuFwqWg
mTKJhIOP+dVQKisTGBG9I1aSkGX7TCDpKGFIMc0lrGIJvwgMy4ByZko0Z+xoDP/3chf2aACDW+3w
zevxJ+P/x0YGDIbyHPSpIw3bUjDY2kk7r28/zwRKusDEOcizbOuddYVS1XeHmph3v3FMODLza7Zm
CT0sqjth1tAwsjLFvgbuJscSdDA4qDtuLo4QJCzioAZMGb+4z7ikdThem48Z+UvxWaH66WD0k0Z5
uu/yjHElWLg7/ENNzaMZvsfFpJ5UARB7MUIKq4diq9NW56CMJW87LSC2pNdJPjNWNUXe5hYwWFa9
4vR1etSmtYPo0evCbtwPlCPuYXiiM2RANgfhANouRQSq9vEQLrZPz1HsjVjGoYpKol1pUFGmVTxI
u6f1GprtAV1s8oz0RB/XThEp9i3mGTgHFS6nrH4sCy/YEK3hl7/9LzPP5ZmpVt/rRpDTphVwkEhe
7hrcw/jl9SkPjFgLBtk9ujXRG0t/08DYhOObIxOD8Pmw8Ks/dTlc9kQFzpBn+Qqo8JhpoKzE1Kux
KdPgM5z+f1/7c6AtbMGH8SF73dwWqjasXEDk3kKz38ttxrEGqbT8y1WyKMmmZAsTUB/16dbmDyc0
XJLqUT9n37P54YCMPjRmMPgE2YimllBaXCs1uH8w+ea3+dt/I9XH/8367tXJLRkiFdOTy4jvD7sk
lUfInrRpHhOMwIvU1n4wUeNA+NK6UNFOH0mFlaitBe0aGZJhCjQRPG/c7XvOfZ8nxV6LdSRCsjAW
fLZ+RRsIEg1tDuQyu82N+OvLyytOLsj1Ef4R3IsjVsLZ9F0aX+f19+DknWDODVQZPdPP7V89FbVJ
+wM2s5T5hSk3Zd+m5diLuv0Ts08C6hilbtC1WL3Rec7QngEt7jMXxhKGiX2cECZJSLWUoxEMKXo4
3aBmzmQOAK885B4UPctYf7FuVWzaB8oPaVlTuwE/4evqvoA8S9zZECNRJF/dDlDQLtJLinBraaC2
7BHumTu48tIcjc+bztcxBzCZNP+OYF0gWpxb43tAVh+yEslm4CzUOXWggJuWoQ6QI5lZb4Mj4x85
T3y0Nd37d69w6UfvsFlBzhkNd98QlVVLF8hxwxyIxLPr6AFbAkM6ZoCAB1Qj68EUgek+9744mhan
Ch0mSXZwO9h6oWiDeLAZvPEit88U5VB8eVypaPmu/yrLr2j4iyL47WkSpHckrrQ2kit8hVmjvihf
a0fVPApf6lBWgkEdy8mNUQJkexKuzZN0xErUgmHptauXi8Xy6X5ihVeitrkwkapNHSUKKSHZD3Ig
p8d51kuGd5tetn9ssgGTSIw4oybLQdOauLKxzOPJIREYyrw/QQ/HHudxGIMzaGtDrMIC0orNTYJr
FfIInNlFENVyH/f9Y7niFMfotfOwZmzyRU5exjcwtj69laLY/BKKps+myPA/RoOGXcNki/Vx1scV
ls5fRNkr4WD3PkrYLood33ymgz/qzX5pFYa4oqS8AsDwe2BCLlldSmY0XnO1f/ttQG2h4rjY8z5r
rDkHM2VGF3zfX/cDzcm9i9AJ0iNwlfn06rJG+4Ro3u0CLOTkZqQUtsQUgOeALhZBzEcUVywcXbFq
KkM0OACmcvKdkTVG4fwNCpbyTmJauGbw8kOHjfRsN8TiJM5LR5Rt56ijc80dlZyFT1hg/AxjEtCc
lhOe3cBGtML/xGyFrIvO+ewY43T8jNLihMSxdQHwtkDTxE2jgMYXdFydGKldMN3CDZf8EXZ3aYad
BtoMBmZPRNlvB/n4ZyHDcMRBEOobpzaiiEAWMoDtWB2aDy3aJsyM4UdIzHYqX4wfz4cmwH7AxXTk
Qcn0H0nntbQotobhK7IKRQRPJYMg5nBiqb+CAZSMXv08q6f2rqmp7un+DbD4vjfWRwsV39NBrxEV
Th9HkXQaCYYKDGs3DAqU4ujbt09ZJJ0ofw30QPgEroLf6s8+xuCfqY8Nk+SG8/fMgIV/gyfmWUGq
OwgJqMdVkOtQEQhzECJLwwDROHhxVw22NUINGHGNJNZ//4e65Vew0LyHVlXZhBn+2u1QW+Ifh+VH
EkzGB2F64AeOwMURBfB+FJRY6n5MpH7sHUfXfqSC7SBEogxBlwZUdEzjGLEIDeYm4BJE5989JEzR
VQGlievl9g1hSYkLnFaEDiSgU6S3DGBZE18BsXodayw9jjRvT3HFUyQhJJbGWYnriWSDxTBbquqF
SdaNw/Q2xG4FpEMgdwDbrs6gvCCDchN6aSxGNnAFVjGuF8EFYkWEq/yfnsfaMJ7Il9GchHnMQ0S+
IXBRduwVdM3UKNDGy2IHmaHiaUuuYMU0iqFqfWAVyc+ojGvziH96ovDCRAvYTNkpSFDBMueIXoTf
Q4ORjMNsx4xlEMA3/1J4xuoJrhj2MaFCqhFlhFBlCvrJacNXsHnAMQm14s94wGD2ltywWHeExzXD
fvpzrs/p9YHLo13TJ0sZI2bcOat5AsWKgOjEarxVkM9D3kxUf7RhFwlxaaHFQKo868TR3U0RWLB2
oO/goxHmeraKJ2gz9yqmpFTYtPq7alqfWnNeEFWFzgA3gkxn9QuFCCen19O7BYjkDIuuNbzhfOlb
Mj0+HYuP5iV7FTM2zMclhaqVsK7CisJcEshD4iTO6YDsTpwqfef8mWrzr4kZ1MivLwvieV5iFQQt
TWYJBm+fgHqYv97RSAP4ZJyojYJH9y3cdE7sDt1RlJ2p0UAzWrrCzDxYgcKCtLbthCeEUlIwXJcm
YSQgkJEc1Bfwt+BDrykXMe3dPG9TIsvIWAKCvn5a6wHNwShOWf2IECUBMNxZInCUk+HOJv+2IRJp
m3wO92/Ar2zZSWFXBN+eOb70LjI3TCUqRjhvnrXg2xvINYKOzf7LAlhP0DMjweS9nh6IrkqLTpkB
pKzG1Y5H1yuKuTieSHX+6eNLwWmd0EIQFImBU7SSp/nbR+bToMwjSapnih6KiSikQG8kPVwOHtyk
neq8cDXzu8L5KopicMRwco1bfMd6nwxMFZbVJP+95WbSe0OqMswBGBo0Ic8ng/unav02tbF+9ftG
Jv+VfS9rtzQHHCCwGtSIu4aVHy6uHC/lI0XPxqO2SZMa9w08fvFgxTGqsf2r+uMbvphKX2JPPl5h
57BjZTprwCR3wd1hgiC5Sf1FtyISXnjv4iXuEN4kmPYGpgCLY5vnGs+4ETQzLF3q3te4xIvhrKbk
j0wfAhkJiSRd+CCeZ9pkYGIKgosFnVCYX3Bkf9YaP//NYwCkb5sqBtMMwGM1uUrLwUpzk9l3wNlD
7R/QAGtEeM6D93r4p5h9uxfYNkeTx3zIYsgi0Zk9j3zYfEpmNvdN5x5/unyEy8YZdXdQz//BCd2E
z5ndXdPbEw81TsSdGCtG9hiRBtzFvPNRp2H4BqsQrAK6dobeLeWUwnGZJ6vytwZpaBIfbyHDFiY+
FXHsil5n/nV447nTW/IpP5B3ELSpzHKTiCWo+J8VLyQs3DgSBRPNf9Jb0ppOcmyQbr7zZuyRoDVw
+n/PgfNAivBajWcjT9q0CAAgt4CUOOO5Ewh0QVUQfgPelbqDr8c8rYI8MRiYP/vogrUUvHSzDHBZ
g6O1Zob8IYW6SmbgW6nN+cqBRfGJKJBKGOL3o1O1GhGYURrSJmHjvZulRmNoeeKG4j/AVs4/C9pO
F1SPfUiW3CCWkk5VZbanD09ygbu0RD0EE1fBmv1eF0tS2QjtZsqZIyY5g2MeERkFqtPjXs3hFcy8
4ynPH/2eFFLL8DqAxITVCh/3XTOUxCzDWBSF1VBoMcX2D/xG09zDHN8A/U/SQ9vpcEdErdX4fhsU
CSBGhJn8cRjk8xhLFJAfRmHWlP1bb68aIaWIBMyXRVhCyCyEKV2FRUceg6XuCHy1EnLrvnHm88P4
yrXd6SD8KAjYDc7ZksMUoMQaL1IP5UA1E98JEaFf40kyOV4JmIOBQY8VAw7vHDHDHZUCcxFZJay6
WDWjEZ3iHB+aURyx05EEPGkJM16kmkixa1/O90QViPglVKSlwXSl/vzirz5VAwObfr4gc4EkDmG6
Ft9ibLICTU5oLW1g9+0AlAi9NnyxWWBuAJ3qMWjpWRGol+8tJ50IKeEuM34GiAX2byHuhw9n68sx
A27/wBDmCchXE2QBTm4kQxRZujwcFs8zTO01Xbb/hJbNtWe8kP5AGfP7j6g0R8gPhUoCyxdoxWjk
gTOJaM6o7w4AkiUdcKXEIRITwSWeUwPi95rOxlHlSD5RwCZtV9P4Jn0gockVftmxhrODjBsnJo4p
W+AF660kUt6wkSHL+7tvCbqbkji3Oq6J9iR5iyl40XO9vucofxDKFtE5O4kbCryHmByjj456jdTM
Bh+1j/PKGjufacfN+bIeIguxkkWqYYWblEFuNLR7BDLASTJKPcldxjcDC066njsmfJpHPXPTFkbN
krYIAfFSaGcR9UsPjfUzAa86diVmfC6ritGFMsxd7WCPMCCoqxblUdMn7ba7NBdMMe79RvFXQGgA
afg9rHAGtircM70JL2CIdpQKGtJu1Qnpl4KM4UtSV3RfkkZYnouHyAyuuQC3nN4Kzj/SCeYxyXM7
CgSnpd3f/gj4eFijDfb3HxAc/nd/eMpmH7J1ZL59kNMBcLGRb+CQZ8N54Vqlzoe5v9ODwlbCPKJ5
HBSjDR2R9M+VXD5jR03sJ4A+x91vAlpfL6hZO0knKOrYH5g/Gv7yDWD8i5mb/ipgz6gys1C1iXfm
qvxu2FFLThGhgRMxsshJgoc5MEjoitlKidWhCJjvA9WXeTchi9zUZEtmerdxs/oMGmxB9RU4vTuX
w8k1lCbIDnNDA6CALSY16cx6H8+TWQRtuHqvBrvcuJK0bRE4IQPov9mQWN7EK7swRt9YdwFzqDHQ
JYbwPeMZD7WjK6Ibfz5IjRp+0HtybXPFLuO5oPbu1ITa+Tr1Spr78CPysDnSofNF1JHZWayjyiWt
GJyxRoBxNHK22wjbyiWbHhZoKbFlTUlrgYnM7dh7kwFl4AFFVt3fE1HKpxFS/GhlZM5BS4BVA/ig
qasQN2J6jng0WwUxXc9p6JQe6uAljIfD8lHr6qw0CYMilhTlB9p3so4e9mhsJsgcnzeEeMYZF5at
oIZYA0doLr2VduO+9XuQWOSp2wP9eQDetdWZfEEMtxLFd5qwUCAyZiMRkuTMa8KnEaMd6UjKuYeI
fCdclp5k3P6EVQLRs5V5SFrOpI7Z2ZwYDRwlKHT5MwO/ntWrahHHRgfL3dk1b5NTeSr33ddYLyCD
jhOAO1SsnFLeCEZdsl7OhzQ1CzDQkgy0JOIGg0BfSyC0PBl4+IMSEffT97VNPLGfUXcaI3PjCnT6
6w+Clln5V6/qaOiLRcyTT+WsQc4bgHIXa7h4B1fJQmMjiGoDJOpEaUxE18saxlkne2CKrwxo6/o9
V0EVglE+9/coCe9TEghX9z+Iz1DTnM/bzFcqTgzg0zG07aLnpdF9/znx15eT0m1Ii44I+FqF2Omh
u8liCOn6eKUG6bgglbVBgtipCFOAfptwcRMHAF0kuQ5CLlGLMvIVEUyA5yoqXp4qBZCEP3MMDEKM
zkYBxYytcvVZdD+R7Cyj3iEiZ0uG3bwJCEyk4Ie32xCIBMTCFLPEn5LVhqMMDU5bbPs1sTnQ1h/6
NvVeQmg7mtnBVLmq3STe1S48Q2PmBl0tRqfHHCUX5NCRQiR2jCa1sspbTDGTWQpTNKZ9ClZqfIY4
cXGYQf0cjSPmJ5aHXbcmTDr9uB3Bop1LqF8MtMyEzFzT0/vXWnH4iWFlnvCYGUTW6wR/g2F0xPnx
Xw62Lfc07pgZr5of8kRrwQ8ZiQqiIxFrPb1HtYtkpOjRTwOQnE29yqEWrffP4k/xXJl01+eAHjFi
/F7mF0ch7/1ziC/a+ejnmQgeHF/blbbl9d4vX/ebWir6cNJ8h/qIBy8o6QJl9rTFTFTOvquKTrPE
puM8V21Zhw7A8PJlAwcyvnyJas8lQ4Kmd7MFn6C46Mh2Hm1TkD7rSHsCI+CcyygS0umYjLCh1bqy
nk7LqeK16K+Hl06nP8NYP4iDwitaA57KwWD2JKlhfrSYbrmq9pU53Ml2hiTpNZqw3/A66l0f6xeE
P4zo6XgZi7+su2lL1SZczzrBmTKFrtrL13oPJsNJGlziFcheuWvMx2Qdfq3X7ekSiS1xnpy0mXSp
L8ohFuFvdTv5OJl/dD5f2pKGSK8v6hxsW8JzNe3DSyKv0OW5HPTnT2SvZCkY0MQbIOfsOylugOsp
bazYpEdGG9mv2zig4YOEsTNAMZMalxRty+R6nGUYYLi1Hkh5boRrurdtyR2va2ybjTNQdJbPxgSf
VDKsF0gomIHpDArvwRG0BF4Y9zNTLs+FSh8Pvd/XeG058lK6ip0hQW58imgAkhB1DCk/omWDP9SS
rWc9ge8WhLdxJ3704mumCCxzXVrxhRUj4l8nErbRDk2L5vc8VIPch705/Re5Yr4jeTNyCibDCfcn
Z0WPG3ihghEQyrfp2ardeNS2Tir7cUgN6rM8FHmTNR3N6LvQd9A0CybCw0/TBQjzEu3PRBbgLy+2
9x5ngSDyXnOCMMN7hJ6jRCmf0HlVcPPtZF1eD3xcoBgmhZWZQrl9TUQt7/gq+fi0SRBASbfuwR/v
q3Vv/1pnV+xRguPClelhXHDIHODs9ZI1SkuI+IjRinTnIGFKi6nJGxvNvrKeG1IYn3NeIGJWdJmw
h/n5wblHNMHYFWnjhKA6mvXlU8A7iaGQgfBMVKX9NLQFOXzQVSazJiG8bJxUMxHiwXxXdd54T8xz
z+VOxu8KyYNF09bInYiNcDhDToCDDo3G4daDyEaUtWy5oWGOkIHGxN++YWkpeeL1Vjt6AZbMYHbP
Xv5x708B/BALfE1yOyi35ZBCvrNi9DOyHVQxgTW1RzoGiXv4CoVjT5o/VhXvh7S8NcYX0YcIa76u
IQB77pAw/hjp7m3k8EghbdrPAvrLcfMmAe592s5huXCnqeiCx3wsggUk8pWzMd/iHnLw+TvgNZN1
bLRzJJBEFsBKrt6mdsg/OjhfNzNon92g2+M30L0DfaLrxrG+guTFwLMUFn804tyg8xFVGuAMIvIS
2htdMxhQIH2Zv36X3wVrARmJx4N/k/U5zimwNgXRvYY2X7L5tT8SWWfEMYZiPWDKHZG49LArq9kh
1s2myfTDIkK8NDWgKECwvtsH2TjaLULxjUJslsj8/u2hfidQ6LxeE+UdSugbCYVRf8mAC2jmtH6H
yxZnMWYmcDwzPtFErt+YjSl9RcY5Ox4AQUTESmXNkadhKOMteCQFkW8C5CoGm+eIevnnKTkG1Kog
SYa1/eoIE3vNsmP/zY2YLj9wZRF9c8wuP6aWwpS5LDhqYprrjFrxC5QFTOWDD6XGBv+PywW5RPeb
pOoUpQyet4JJh9Spo9PTbj22GuFDh4PNGe0VHVT3R4gL+iuCvVhmwalovSDrC4E3JYMaagOdx+sA
YB7wCganE11I9Iup1O0qfCEIxlbtlBUBQ6s5vKh2PSWbeiWDuxOLj7WeJ3Nlaw7htRlc0ts94uIe
oPO1xjawjHgwqFCF2WSfOYjIsBTzKHL5gLlhPoHQQ5GrsH2teWX418ippjSCZIE3fS5ZkJjPnSRC
bj3gGKqG0imTlvVgeu4xsmkhBZNoiPHUcF0LWXBJ2COXSG4GNAMYmn64T1bsQTY58mx/nQDfPisq
FtA2csbbZC0HxCsNVf0P9yHgLDwqMPe8mxgWWPELscUoYMvYHUDjASmBTiaHmOrbNyJt1ZH9dk2u
tl6GFKYCRwPSssky+wKbcU2nFCiSr293Q5Nw+h6pFw/Sm0RtGg5mYPwvBWInOHYBi3Go90QASbYr
dvUXqhvKacI33DU+IDJBUjhppg1yDJHSgQyi51eAvmS1YuPl5RBSldqv0qPBpn145Ve/P3AA57yX
sdlBIDVsbwi/ByhlckPGofj2E+5jTOW2YqhgKneTpEy7AxZ1Xw8RpABwYVZhYe41B1Le+1rr2lme
GJr1ZWtgXiU5l657W7M34jC7qcZa5js6+rV/Iy9XH/ohhRHmMIQOQD9AvS8AX4y6l+orkHDyfc4J
xm1k6z0ss5yp5J2wf7TkNdOKgg7zJR5AA3QyezRxzUHbDs9jIwl4Zb8//HUsyL/9vxUSc/cPLDoN
hVmG+m8RDJZNnwhZ1+SM4zRBrjAkrcHJQTZJyuNUIteINe7rdTP4Vhs3NY6/HpELYAICzgTreobB
KwL3g3WsQ4AaB6KaPjnEWFQPboolKjYCGkk68F9nQv2s1GE/JPUcLWTvF4KXlJskwt4B7viUkOTa
RHDJ4G3AM4U76nvDoQUlhJehT40SvoU/4keETOOOD/V4TpfdtZjnSzx4aNsAaEXpTGwA6zrEnsy4
HYKcjQiV64qCP5/PlwuqJ5ukaHFNgc/yEdQndgtay0GCCRywO4uIFPczJRrqluwRJY3wSXNoujjJ
hA4bDOfud3+DDeH9hBPlgFg+jzvcEODAPF3YCiXuS878JIA1Oidr3ACE4369dIOzLuq52YE2M1+d
MlZDdrlCWsXzaS1fCFvC4sFh3+w4/lnSEpclhY9Y8tKcIh8YC55ruku+8krZoYHbjRDc5TZukoh3
Qx+DELp/CbV72hU2CqB9oBIRiJzxuUN2MRlw5j4sxqmQHDEdad9aXQxd9TB05VhwjsUZIS2+s9cM
G8rH7lCEoLirHKpkCTPjlgRLZyp6WdBUhhQoPHp5aZJqDPEsXR7UfeyP9pudhR7P5+Gd2VLfbvIg
/oQVdcr4wDltalEtw60sInahzUTw1zBsORohqrAE3pdjvuou0g47yZOkoMsDTLQL/F+vvcrRaSQG
4gRUyyz5MLxL/gYonSLqpuVmPHsw787x3iGDU4nCTkw29C0LnsQuKVnJAqu0rjnCTw6mZGFAxtdG
5gRzvUq4Cb5nrnCJm7XGqMefIqSwRWJ1Nzawd9z/GvAQI6PJwqIvxKNanZ3LAGcDHUe6Sx6wTwC4
kdoEmRlEJk+pY7iioQ9TdPGoOuF5nMRCMh+jiu3cXwNy6LyiPmmZYzs9PVE6EtH8tXoQ95nPO//g
yOLRCRcHXcB1+tKxIwHbwHDTJcKzoTUUJuGvPuTfU0EDgHa1rdHwTOX+hIJkGuuSBfcz1ijoAgUO
AXns0ex2mqrzjFVm/KEjHno+ha+egPzBgrC5fi1M58XQ7KsuhASxCm1hpa3BD1eXJPBe+Os6PMEY
qkhjhMerbEQXfYOHNVQG99ev9DCdxz9WY6P9BWNCaUmF5NDhvEdgIOtjLEAqD1hvxCFZmvAdDEFj
0A8EoB6/Xw8tcipahYJIwS5CBP7240g8vxpKyc3cIc3CFC+TCNCW9AqeAbky4bA4rqsLFh2K3KAe
0g2qWIz8FfAMTGWbRYwoz9sjXvRn0hxSpYO7HRnYpj6x+SQTuFhQbarqFe2AO7kL5VULT4JRbWzg
d+pjqASgmr6g0UaH6gJCyTpIaOAS0xPn6xMnQ22RcpQSmKEnU4R4C3AVsNJ/iXa0LyGPCF7UaTKU
p8vGvtESbWOR3nMtTuTdvSAR/LmVwv4MAzYQr9Acl+sGkWI2bRlhcV4JbRgGkCkD/Nih+gN9w1hE
RzBHv0hC1+zjlQc8lSYxLiAUTiRa5Jja4y0vnm6wnByswZzqUhH6QmaQNCFRCaWZRgXOg/QrvDV8
ToKP5luySBnqogEOyh0Q5p336hDnBD8uwqSPB5HWPuDnGdQZVZY43UgJKcaedAANlVcKHB4jfFCf
wRD2dGHgORuFLdM0r43sTwTvLj+5F4mMx/dN2OySNak4yqq5+zTl3TfZpTCGXjbNCI5rrJ3Ml8JZ
zPjPTcg4YAqntzpJVj8mlmNA+LyYTkO8BkxXSBVx5vHgZ6JRduj12C3IGeI+T338aS0DKKM1kbfM
QomlhtC6JkgpytAv7ixyKWcvO+UlitIyEIvkzNo2wRhFMtqnb/UZguSZOC/60S/KjzpTSdezu31D
ju2UZ3mRzvilD+cabSXkg/2pK/QCMr1kBCCZDOMXkiq4sPg6i3biVyRbIGJ9G4DI/Gl2Hb4uetTU
uwhNyO4+GPALCwFRJOfneUQqCkYTNhlwtNGUBYy/gw9VVKuj/xx+bHqaNEYPbUPJyXM7lKgwFRdo
+jZEUkvjPjWrfgYjKL1/8WWJHRMDQ2CLBrmR0xDecfaL7qufiMzjDBHwHrlKJJwLOw9Xlni+KhEh
CPPWIbrt7Wshz15OWrzn/z9z+9Hb7CwR6MfxrkOEj2HEINcDoicBJ3E8cMPs6XVDycg7GLvEL/Gr
W3x4R50ig+GZrlua2mFYqTdQQvbQgcPxGGiTk9rpCTXFUI6GbGbETwovAO+N8wmXGuZMJ6ZfCo8u
l4AH3MIJ/8A99129Ixo4ifKnr5nRmm3MerH68j2Tf0QlCWXGXKEOgz/z0UeY70WmCqKCEXE6ONDJ
kCg4rQQAgEo0PcfWYEskE0ZG2I4JVRoWuiJ2fjosBsQIDH2ixtBFOfJSbN6fdUxpiNF0HrFThN7t
v4zz+fZHWB9RFOYJGIcQXqTiPxRu2O1ofeY+3ic3DCqzoSWfjhNpR8l0YX788VqBVuBfQWxgR3VQ
ppC4cVv4KE5D54s5z8aWx/aAusgd8fGQLEErPE81jcaQhNg+cn+o2AIWyzwV/ZHZmdunPSUR//yv
aJw9g93nswbvSGQCY17XT/A6NDYxOMTl5z4hXPCQbH+8R0NzusMHqF/BORB8rjkMFWBcPWMkezzt
x8DiSU+oGHFzAW5PzhCPHQgfFvjlCNNE4g3P2ZX/BkELQIYIw+Jzq/DXEGdFvN2Wg+VzYVYVhDa7
zA4hyQmmXgugtZ3i8pp2M5F2TPEcw9e/lh8YlsV4RWMEXnqM9gmVPhz8Y2eIqtzJdr99RxzZ58Ld
bNP4F/KzkZgg+8Lxjrq3t8ogl55bDIe+SFfgrhCDMHmuu/I05ItiWExWQ/svC0RgGQ+lC4wzqxhy
YbIDuP1IBggG9BXFG2kOr7XjajLoAySyozWpAMP8DWP/cT9unpF4JWKHSMopl7KueNoYTQUgd8/T
oOd3YzsZ2O+GnCAF+OkN2jJr6Wxnqgy+aNApq+OiVVeP4PbFNCaBXGbzbj2cIigywQqnmLY6VoTL
c1VtyADDb/ZYYITl+y6Rvo4sYRWiPRfLLzKFCeaalwd+DLchkSAZ5LM7llm/Jl1l6DdB+dcHx25X
zeEz1wCBt9Sew/xEUeO8c8SWMicSoyREk7SriIcnJPChD/HVnkur3Y0Tvdq005LmORi4lwP5v+y4
QLOJ5hRjHXCNLA2NZjUCGhQSfTgPgIK2A8AyvhxOZAZjIR+CvCHFA3U0Z6rY4ImfZO3D2z3HP+50
7nfziShCs1Z3E1sDhbaJoUzm0oQIsWK+FOl/dCPoBA6jSb6xNlI7QaDJ4MRuZ6KTJPm+N6n5oyRT
oC3VE48mJRJfuBJAF5gx7pvmErPz45DGbDsQ1hQm2nQDmELoDnNXPACTtLhm3uw3yR/MIpPdq3TH
40l+qkP49iPTNHwjf2rxlEk7k0UY+qC0IM+gzYtUj/1P9IpIxj78/POXmAOZ4rjUyIXQjdd9l1hJ
3gjJsYaSMyP6N3gSkt1kCoKPXgVaWnCF7OB/8MMaFUfWcdI0sOaZ8dhX4IDC6/tzC/exQtTwI+rn
hSwBqtz6TdnICVgzf+770GA3smtsqyqP6jNk/mWIfY1g9xHkFRkOxB1EQDwpoJe613QxvVSIEmKH
TYwH/xMq+kV119sUvCWxq/6ZauBZfPo3q4t9p6Vn4kNIVHiP+Sw+keqwT5pNDtnH4+07/+qfVX93
DO6nJIqFPErz4CU/+wY6gASM7RGbjkEIsn5cwewlOGO8uy0DhblCCyENvPEl+Rve2NqE3PboVqxC
H6y9r2Vqf0mKpD2BRch+GQqisGwWe/xHEQZX7HnCr/vgV35kbCIQ+W25IiyhYEtmyLV4+5ejbbVC
GU0Au5BWwxWqC6waA1bJFdpSkpQx3ZyP84G+0EDKGaBP8CsxtmLOEKvEePQmFQLlktCk9VG70FQX
fvhUgN/D3o7vi62rbzyWd4+iC5Ks+JUHJ8Aix3kiABW+FxIqIGXF50L7g6VuKQ4HiiRRB29aR1Rc
x8hKhvbRhku3aUWlayddIFlA8SGZ7Il8U7jUDoqTP0mreuL2MnZH8/XGbCBHhIvhgMmDlFSslpQo
wiMx+M7edPASkQJj/9v9q7st2Ji5NJHe1Lmu4RIPx+hGCCnWPIJLpiJi2Hz8jbznAsucmNuqP2Va
zgNakciUFEAHI0wDt98YUACchz1fXRKmxIfs0P/jjBkdiNQ2MT8CLRChN7v7rxm+C1GR4aJSIbcZ
K51JgQYWxEQn94XnFiGUIoaD5MIxi3wfmTv6pend6U+fvCwqEJq/8e7poLqDpsTlpM4GN2WHHqrl
riLflsQmyaN1I6xm3Dd/H7egl5DAFjQckr5hGGTgAl0GxEL/wQquGSPCNRx4cOIfOnCFhltqFDAk
H9BsQXAvQTwIhxQ4B6+NBw/5hTwW4fuEdNJEZXT0kJuknhZxq04OOMRNxcrt3xNVeB9CmbxsnYHI
HZ5GVzhsOnuCBoUUpUgf5KKgL+kVCX21ffwMknNR51/Tay8Ugn+HczmBRSfRlKMCJcbfcNPMkO+y
TTuphxiZS4dUcQ+dst3asoN7HA67tMsFEOa289vgQ0gFRqyGu5JyBZ40pvjQOirhca9/zcyq170t
ChaOhrC/G1+aaYq8EN+WMjnXc+BEoIgVNy+ikZmQgsZI5hdsOKgvsaANqKOYt3S/cecfDXwG0+9F
EP900ZFqE/NsPlfSpMKM+2Beo4XiPucdx0gGaaYptiP+IoBaJEMzPjG8j5MMrwOB/812FFVbdfE4
D1z+9qgXkEuiAwrjU0D5RX9b0AB9CHcxEoZggPrLRyUkrrP+9O69r6T6p0J4Y/IJvu3PEmX+axl7
T7tgRqELGQ3BMEp3KLRsjd/a9jIgAM3YxiCrk0qjL+HKd2ESGYfdZB1HFJoeZ69FTNq/NLu7qg2V
1JiNdywNDpPPFmft7HURSGrr8VQmXoVkgn/HU7IcRZC4swZce9VhDv6iRYLPQ+G2IPkAdd6IvAak
4xx9b31YG7S0lHPJfK1IK4KGZMdJUnIExv4bTzLiWWxNk5aECO7v1yyxLsAyVm483QjBlY2YQlcX
jGcTWmJW7Me2anJouQBoemX/RpP/a8HASvC52ax65ofpsw9WYByXnYeTzTxGefBFQKGB13Bwkmwr
5KhCvVbbyb6KnhgWJLZbLurrzxFNkpeSttxJvHq6WBNMzX3aJIboK2TUrHsxYgqObYElUh2DCY//
kcbQC/FdkvdAB+pSdYjF59zjUdwZ9A/pndOyflxHBuix9/CnBA1gKe+Fl+MyUnFMzqNxUFtjZOw4
3ICWmFOsz4SIoEA6xyRGvUy0kZD20uxrnZDjuDhcbtPjrDipSUCOFNqr8IgSjixESnHh5TF8MFvx
s144Gifl7oupfFIQ47Z73RKRfO2X1nGlMK4Lyre4tZfP7XPjK5Xnio0rzwyPzqLgxO8c/OH4MiSj
mKfLwiM9ynhtYGaPDp/O5ucdnS/tU/dINTEYQoyWxEl09nH1IXbyzGMI40cFMfUzerDVe7zcWAhw
++MyEjcS0qN28mPARnyJCItYR8TItRHTI/K1h8Q8U0ODMqc2OgpdKz9HzMNxg5aakw7z1dNoMEXL
1pCmi7HVsjPztMV+vJV5IYcvMfW40A8S4gcaOeoueMqiDqbC8ZX6P6L9MTVbytE9Zlscx+PG6+Od
Q8BY0eGIbrPRq1YmM/HEg0qTZt3oioKxryEaM/J78EBAh2+BGmFSzjRnqPox+CDNYeXl0ZuhyFOK
gNGKcKUhwAbS4CIQJ5VyIWiMEWrDCf9YAUYylANzc+wj2tXgYMazHg+Ju/saLkZztgBrtEDWH73Q
YFfz1CJNdk5IbHOFWeUpSMz6A5K1GliJiKOlg9GpMOXxgLjIEQsliL2OuRDBXB+FDCCbfGl2n2mx
+5dzx9Me5u6zi29yhCp3ktsHMYDh6CGCC9XnHA0UzxO3fy7nlcsrJuovVK0fGzHUGkldPOifwdGF
v6NzEcS1wxUBoadGpcN+xMzzI4bxeAAFq2IiXocLCv52MVOcr8yyC/Vs5/pc1dRmGDgmp19COnkP
T1HGSfy2rPIwEk3GoAy4IEh1js0xVIzdiCHvDKxATSSB7KSgMn9v+6xT8rKdE6E1k0gVJP0n4THh
vYvJg+B5vHBcfAu6wyGSv6I/EqabCOBedJ8NeJtoiuZowU/vKEkniAN7EcsY6z8BQete9Jq36O0G
NpMREzHK9n+oWEbWFpFOC6DPz9DkyxRZtzAdJOMA1umdxQVAmpNbYZXCqMDJRsLHYXw3CqZE+PEe
1A2QPSF6a4XmH7H7F15ho3gRaskPyx/dPj6sAEMJExitM4fafEzRo1IG0OpUWIF4ki8m4qvKk7xT
mU9axLiCUK0JEULOyIVDSrFPzh35x8rsHy4n6AWy0mwWwKog1JFgMl3zl0zytcA5wXlAHGHeWyel
vBJ03KKOe9gBGcEXvRElfTYFzy87Wwh9i4gc5ICyv4Qi+pn9wyXBMwYA5rgYnL8kVQrLCFqE+fia
zl5Btubb6niyoQhwlUhkfH7NkZ4t2yv31URlp7RwhGzUJdovWlWLaOQhor1PdvDaYHUgPUyTo0XP
1cLcyZkHQWdb/Tb0h9tWBJAam/mcBpWJcj7USCsTuObjnCId/OQPhDs2RsYJRnxRogEpUTPGce5L
0ENjegHgbWEo8oB4hR3HNYeYT8rB7soBJiG2Yz7UO69DSRfdbYxivhRV3oXR1EwJJyvXFYWdP7s9
dLJBUfCMSaImxmVeBs9OZyZAId7b1SFRfpMbhWCAHyPQSzSMJwqsmX9hMHYNWUIKOTk/nvNjM0co
zwNEItJgwP0ZNA6GRwYB1c7CNPquCEHRVYrLehtloS6YGzQR8uWkazyBjc8EjhSbsitCvESeF8wE
6z9FmXiWapLhGJXHsxLZ3lfsqDSx3VF357CkqXP0mspsSCxiM5TgV055OPK4n55hN6WhOWQ1/Rtw
atFza6vW4FpFqZMfKAnxXquWV0v3tz3Y8BO/lIaVzjMzH2jUUC+RzFta/MuwXf9i+/t0EuizFF3z
YkBSESIcBD90L4LXstkKy5UhlO+6ms/T1GCJrqnsIi77MW3oTvrpYq3W7FKx+qxneHqXHK4QE0rr
wwc93vvvzxlXdr/YkdwGTqA6JUV2hGX+XGq6QPwzboDS5J8ytAGl7SlolsE/2ajhdgeZn/8c5QfZ
QoxMNlNL71fsBKvAmQ5FUevk3YLcDx5OhrZRsvtI2LqQeG++IBqPuLfRXEYNmpoBkW3vbUlud4u9
UvbTJZLbOxQ7ShS3IIoZfoi60S4C+GY618ETAEzG89wt3Yf/Bv1C/LFGmbD82oOwm7HsQ54DUvIw
iQqvEdk/EP8OLbnkEWyIFANWIgV/C+/jMgUT8AvYtft7WqJ9ltODuQA9gwCbcr/adbv3pkBUAq8B
RD9EyIHrq7ccL2k7NG7ImQzg9oAL4N+S/Pob3R5/+VgXJBgX9DReiIBZ2JKH+7Mk/gjpTzabLT2g
sDqO4K/w6DoC5ZBnnQEfDjstkoigF53cwZ1kifFdsWbZLMXaUu2qnSDHQOLGkRAeFCHYmRHPSJt2
vtCd/QiU+X92jdoAOcKLT0eSOFMQCHFrkaYNuL0ADWWa6dn0a5l8giR/xWfIPoA1jTsvg3wTvyZ0
IrRDmp+9QoKsJoskKO9pjv3Yr0vIvbuJLJ/hOzeOruwUpFOcixmNRgR0/WV8tHcel7iffNmBAzZH
WPQqQ9m96VtjnAniyaqPOyRBomEpMF+sfdWSTkweDCSDwqn+c3mMbhzHI69wASgcKuy3JHQdWOy6
XTF9RFnUcnHvRhtCe4TzEb5lF+AGwYBIHWRUuDU/lghIwky/dGW/SYQhXQhFM09kmGswoQ1bvGY/
T9xWLOpJ1J4whXq/CyqH+40jXyXhW7Ue/4yG2Mmu7zMBeGTk070Af1QSVfBl09ky1/CVrAb2mCKh
fzRFJHS6XPw/vd0QhKLTfIqE9Takk4oyoNmbaglofW1Rn+stpbrdJEMMMghHgQgApjVByIoLKyfL
jqcVCbJEjzO14MTx5OUbaPVBERVZdVE/OvJ8lPWbiPr8GJjrKBOdi2tIBG8TiIdqhCRVsaJPeE6g
MOPK7uvx8g10QqMeEDhb38M4iFhfVTSwlKnb7NEZI5NgPBoc4k0DS4PZk2u2AHZredP58jn7sD2Q
+w2cYaqEvgshPAUS6J+XKeKlAOGyTisZTNRoDgAW9P9GocKkxDMF1kI2en7i9pYD0jq19fP2nW+G
AfzKyHwgnX7Mf/DDIrz/pd+AMVFtkIAmGxmqRAt5GN/g0NtJ9n8s3ddyKskSBdAvIgJvXvHeCyFe
CCEOHuHt199VmhtxzcwxiO6ursrcuQ3BQODAiA8zbCx7XOEJx8FfnLJdPfynzYyUNS+raaz+oRdE
vXdh2xlC97KOPXN7DPCQinsM6XbYMfeywXPz0UvzzeT9Vom2E9x3FymqordSR6JHNZzOgZCwAY6Y
Q5uAPYtxWpYwi/Cyp5Ut6opaqgYqCVEm8f70nztXipWvNeji6kvBjYnKQq9mo+T2V8DbN9CA39tc
/5QM4YKNV0u7yi0vnHbUuFc26ofFCT2FQWZR3WWCaDRevIe8ZvwxIsUR5cswTCcB2g7/uPsDzuF1
iySRnzy9V4Hab6MJpLM/b+1oFegfrTLWazElMoZz92vBwdYpUb6ji4T7I2y99oSuXY3/bKJHRvUh
RW2E+WJi8CGbXiOGa1NRzJhGbYs7c59o9TaIi8swzejbc4JrL78RMoqIiWfmb7xv/mkh3yX/hmQt
g3BOiN6NYNKPZRgitdfsKKnS7PEncU9X1uVkkVAWnVIBXoYAEoaN28mtFcvP8Kpv7HYtSQnXfisU
BpT29XVeUc1uWb9u84IeIxXFe8tvaXEBSJLGIGk3rj68lBYPDIRHNTCgryh380XcJArriT02Sg1y
VPh25kthDIW15n1ZVeSQrWtvY+HltwN5Ga3thsnFzRbfzI1P7WUjaqejb0SMWP0AFOfX2q1/7dwB
wqyq1dpfCTqXwOBjaQtqXDaIPcSucreKVdf1WGMPNXMpivRk0DpbZI4JEaCRQli9eNv5ANmcGdhm
Gk9FHK4RtC3XP5a2xqcm60GrV4h2fjcFFNx7nVYu/29buc/WrWztUoFMIQ4/Q33HG+HzRK5uT69u
/6UJSbO1QPBVALWmXXYJu8Gh93b+whtB948SLlq2TnG1mytED8v8uUOe9R2UsMcBazP77rv8Hsd7
pit9gxcBMR9G9F7N33+bVkia2/yzCzVyc/yfi2TBeCva33+SM0mosdlc3WczI/c6Vw192LIEodYT
tQzRI/wH0iERKtEVq1FRt/df/yL5neW/8v4ne7x56cuSdTGt+cNHx7yzMiFGoa+ieu6QGDcTkM+3
s9cEtRPi2tM9w3Fzc5riCA4OhuV4tCxiBbD0zczD3DFbCS7FlNyshjcFWmc44a0RRqS2GBoHtJSj
gKYwVZ2gnfe29dxMV4WhJfPIReTmwdso5VotdtuMUwMS6dAQ0HJsrov3Q9kQO4u/kBH/M/0wt1Xw
lcPkuRUYpHwvi2MzrMHx4zHDOatjrkpefAts0wwHr8h6Kj86lHXCryon2XBa4Ip+YKn0V7XAHmsh
pBDjKH0k2aXKLqYZojGCFereIeJPbme/P6E1MBcbTtUe4SGg9pVunbDwA5UUDuxp1zN2LE+0bcTu
93nBpRbRoqmtxyvIoYHgZIKR6xQvXfmruFjnMa8nIIymY1u9Ik6IkhYugbYFr59W9JO5rpyVEHiA
RRifqBBtjI7BTxVhqnbF1kuECXzMd80a6UYK739mn5IJkEXGwtO1qSsuxd6HIu8B78W9Zqaz2C6O
NNavFvVxm/6KI4Z1vNoWhJRy85j8sWz55zsCf9Io3AHc9cK1wh89dt/5bWUWX7x4A57tob5/pCwd
4z1IDJaz0TEggYe2sOwZfUZ+4skyQcoaqaj37BCKyyft4LG7DWy16N80iIk4MuyzvOy7gc14/TAi
L+o+u9zKfzDMzvR78cpREXQ2NBZ8HMpNpF8WItYRrnEMtdWufp4Tp9hrF/G+yhiCCNCoRKoB8i5a
kPhM/tBb4IF9OhJY2l30wLDHEasGjtlacxkLztG6TodIlDvXDV/NlkWE6W30YpPKsjVnirigNiz8
GyZA9Knmdc5Gbp1fLvOCUzONXbwwyVbka45TA8MEmT3+gxTU2Y9yg+VvBbCsuPMBbcLL74CCaEvV
5BwFh2wjDFe199Vc2D1iam7xf8FVQIGSeyC1KvllERDrHgGyXl7937q8n0C7bv92nWwtae7ANw6I
gQLQ3/0EWWlIIolAWlBQi+nPw+DAmJeUhmdLGSk32TLTaLlZNSVNy6/+ufvXb7NeHeeXDIR9IuGi
yS6jWdOGYnrwKm8Q+dopBRJfG1huGee/fi1FO2BBspBk7bfBP84Wmu4uW+/2vkm9wVvpATtGnsSm
G+/nF5xX1uHVODXTqoo+xXJ3PzD1z37Gi+IweM8Yy4MElrwwLkblK0y3ZTtbAV3IAzsXhd92Nk6K
XgBCVI8D/tFgk/BK2T05TKn+Axv+8WmE/TM/ksQs4iZE1ATyx0h4fLK8S3xwWVplEZB34DKE4irl
PpzSaBNBtJZA5cpqIzDxK8v2yD7kbI+03iX92ABFHx82AnpZ24SAn2I9AI+cVnP1/fDUPTj7DzRH
JKo20wr+XFl/iTIQCs8wFM418YPrS6rdMtaKQQtF0S+aqGqza2thxZDrGEoZ922GN5t32Ivp9r1l
YTkrnVLjVWE6Mu2oSeY45zvmgsO9WAp3qe5OZAbLfq6TGhjtF8ajaX+qoo76JtJlIjWkGRyxRL6u
1tA83RrunLVnOxdMlS3Znm1f7LzUHRGiDBkD3ZBfpIa32cvRM9P+FFlZzASDPCiWZY5G0AV3bqtR
bu6k+aE7hwe4bnbhZbShijCO2jgW9CCx2loKQrT3VEaS97q2FHTjXhyfGptWbn6TS/HuJPshJEoh
azSmFRVH/iFuVDXkp9+qi2n7UpUwhZeT0dMpHro6kWw/Sm8od2QoJebavripAHo+iHD/f4JEP2Nz
bLGXekBOJ29iNdJyDtl0bM3T/SvqfTWNrJ4iodyXz5W0t64l2ESF+eF/4tVmpL1t7VtQlyKXFq48
3IaLH8Hrejs4VZ3F9ufH56HzauA0b/I8p8ij8WxWE9IVvUUA33IySYK/fjgp7iJjXlXq3kZ4uxe0
NzqWyW3y8irHmL7o0Kz9m74kzrs01zkXe97TRcYj/q3M096Aya7yW98FfSMK7Ub0smMPZUDczL2y
7NB8lGSPFntJa4/plkHZBCaj10bFkj1Ial/YFw7/zp8nIg3lH/+Va3HYsbPKyPQY4hMGzCTnBkml
iblIP6Qx3XXiimCsVNYBgRGgri4lvlZP7IfXcFfHNs9vnT0GjMd5SrNveUb7EgHEK1TTC2LkXihI
Uj7GTW1I8PhrzC7tU/sdSHBVxBUgM+Zk4fcpUJQx4LaM/ROXO9fJFoKJdSbA4vETosXfbLYbMMTR
hGdA4dBH+B2edUFxhIVAupQSzcT6UFqkG1LnqrSJU9jtoXudSGMqpVtMEarBWDxWTHAzqN67dvNw
G5fw3tPV+60ScCorgOgXnxUdXA4DJ6bfGvV8v9WH9gJPT6VVal0nJ5KfXmw0yM1folOmHzlzzHMT
KJ5/5aPDxEcQFU7/9Y49seqY/VDiF7kM5QKqxfgxgnvdRobngSK+q0edzZVHI+PhVle1EEOSHmEI
rDBAnuKl0woLdlZKwJAEj/yf9VJY6vVlcfph7ZfvlZDQ9arsDXb8fKpLvTbWtkONsmWcnvDjQIt7
gAYu/oRagyzfC8QKHZeVuw3yFA8dTxxeWg1JjVj1bpkOtNgI9/73YxRezmexMb9K4VLQYcSblwNY
dI9PTGo9HKAhRzmD3wt/C9gHFh85klKsTUUeJbpDarM7v016uio13oG7SvxzTqdnC0IGLsxDqRVI
SbjF1YXxdAm2I6X+A8OrQrKy6kVs1eq70qOWrladZ2TDOmL1kZCuYnwG8pE/Fdif4nhL09JIK15B
6c8ooo84OcBwExFMImkelTt/TAd6M1Xb/Ps1qi2lRkHrlazExmIn4WbywLMte55ZRkHEIM2pnh/J
QP5Gz86y+eB7BJ03B/wgfbtptwELmfzWlMZBnhZAN5uWQgJqhiemNjNdOPJBrDtDmu9FKlhuVqTo
AnAzKlmJMzLha8wA93PoaHczkdynEZhjuhbv/bsYyJD3xDKDVDXZQ9jdz3Fvg8cm1T8KbbQSSrHQ
VK2rz6Z1aKHYZu/V1+dZNLz28gaML9x7WFuMFE/dwLl6dXyLVeEO7WRPgehRXFamwdQEBGEaWE44
RaMN+2Zr9WcVeBkfMB2D5GrhcD/dC5c5Undl39kO3ApIx2kW7d/qYp8MCwwUEKKzFXnI8f7SETRt
o+ntO9D/SpaZw/Qji5YmR0ZbungXj1/Rj93PSU6UQQpZNXDLWEMn8oVZJSkyUTuBc/GGSpnhpfpH
2kXs20mODyEa60EE/GC/a37YxwN683GpLUUb3fJI1YAFhm0stuNjXr+WdbL9leMPCl3w7g6ggWEB
1vc6cfdbj/7+GdzfhT+ypqy/3scaHNvCTkO7rSZ7cTtdfZ//OHWvl/y0QVqORnH1eYdyBAHv6D0Y
7UeXRYxSMsnKOzA4D3mPkgWwMgirZJQM71XqSyUjx1gA2+8wvnds/GEi/EFlLnrNQ/rBfAWiR4mX
xE1XsivA9UIvBpGqpqi4ytGQ25Joiu3uO4vXb/6bXO/u+Ue2wIbhqgQjKE6VEybiKsDQmIUTFQBT
W1Zfkhh1DG2BcVGlspEAzAbB8ovp1QvHR1Gsm/zr2CTTVM9du8RGPwIlIp7ajvxAfgH1fZVNTfTC
gSWFm5GhT6gyn1vXyQ3e+czHtuLfB5gRtewXqxvJBcFV5M7+dzrfzZj0a+Jr71r4BldbUrRiOnY0
/Xi0tEr63F2+RlEVJhKtPdJJRoNx+d72Z5j91cjn7UPnmiu8JuaUk9c/MEF7ecoPTSEK3KE+p4IK
liUklPKpxeG5+jMNZO06G4VitvYmB1PMNPZV2I+MF7YNVaynKslII1vMlfZNmpbcTNv0gZPVYd8U
drGYlFmypWCOBTpl+7waXsdEPc03KDSsvNdM8WRfA8onyGp+IXX2JYGtuIPdPfeB4b7trgXcngqN
BURPZ6SHhHA2z2Zx9lMt0ZQv+rVybhncDUjHBbllAaUmc/D7bH8/c9h/uVMIP7fR2tUyV4IBUUhB
5iAU6JzH4WxVnnmXfrunPAMUsYHKL4Fw/FHnj+9rNyGAIpCL0mD351dIyDoyZHnp9BtJEReam3Ak
NRKO4jgXjz2QYDXXJXVmuR9F0zOfrC70ITAAHc7AeT1+NkOHbbjw3Baj9kyM2ntrCRw9V4BtSNUh
JinkHIXEtVvjzdQJaOm/RhQCXHNzEGpFMzufT3blafH8mWoPA6KHNmGAwVIFpCwwj07ZIr6V+AWB
HfjzOFWpX/S62GXhEQjsrSUZzT3Lk33bHLs0dXFTCaPXWMMUmtQz/M1dpzO6NDSvBIx/tmbwmkSH
2DXdG20+ZBolsfwfOByRgJ5TTBcpp2tBA4xzOMGm140FBpdGsrKsp4vYSfhkIsDFfgYDuSjsKi1L
oen7tTflfavTCABuzizfXDfjJric6rmzxhOe4ukKe7+E/zCtuWDDabF+TJm8buEIyhRlQ6r4qaaD
rXbcJl19LKJMxr2z1tLGdCe434um6rCWccvCU9vjOonh/KC2+76y+z+zGklA3Ly5vTOI6OTiuXck
ySGy7fM/CudAYHVp5UNDKnNhrwcSzGwuvBgdmw91wKUq3yXRHSSMqtwRPxq+bDRIo0PqX/de4KiX
kr5PFvhybb6+ZbT6FiDojg2q8fTZUdjokIVLrRyy+WyXKE5XeiTmduV3ddlLf10/75yWlhX+5eVV
MSEzQo6CpOV+7PPxL1M91CWooHAMNkIFHpNE49p5BxTDz9ZGa/SnSnT2cJtOCH6vbfvAxxKHQky0
9Ne+RSBbuFCpXSr7YNP68WysP95caYNdWClZg1xqh4q7GQsEFPAGDjE3bJrLbspfxP3B0/1gPZ9P
VH8Vzs9LkT3c5mt34UhWyJ2LuU62d/95d5g0grVLQfm8bC9H0FJIByoJ7BHQ8TtcViOyc5/ly8go
BhpCj2DJ9BijcDsJHwMDc6QbDutPwv7wO1y3z7XQMF7lvLAJYoR+7RwK0zKORIkg7evcWQ34uPxj
KzN7V7uv4j9+stVUietGb8UwfdWRI9Da6ge4dBVzwV2GuSzkJX8C9RSyzbAHsmppHIAjY/pV91Qy
DcapbC7Ovw1gp2qW5G0Wcg4CizFEktyrm86J0U01eH9d8ldQReLz0U74GUcLyitusnzRyMl1NFEA
3Uv/ctLDDEOgBWZWQJwRyzy7Gd1gQyqOqJ7evrLqHJjHemXrGgsedah96wluKH97mzhi2LkDh71o
wmLyYZQvto0tV61HMcUsds1YK138/bx9QSsS/Vy0kGuvVWGG+cxo3rwH03JSA4iBIEfd8rlsPnnr
VgTn+PxZKjhn4+c9iklkMFze/pCzIYJvSEAJK8H5xgrtuECsGq76cr6+ch+BUHUp/1ZDXEu2mKwt
a+byvZ/9v7UNihlaN1NKtV7lQE4zaM3/s/Tz+qfSjqM9kq1fIjaoAOUY6EQV98ojuorcItJjjmfu
v56cB/x+x6myC6/+zta9XRn3uOsKl8wXr7Ozrsymh2xTzRTuvLtERARLfFHPN5AHznoA6JurPKJf
H2/zX3Cy0y1XwnJwTrN+z86T+mktSAwz8lr3XlwFDZ1n736IoWm+Pusof80lMlk1210NQvpHpsCS
uxof03bXlgPkGlNqFuLHUoQBOrkKpVl0VRQk8s0spbm6BLeZp7H/N9go+xMP3LRk6f4qRHE453uT
OIblj/zltxB7FV/dd/8sSJcUfCqwNp8Oo9nrqbI/NDNepls5kS0DxyRP/pNEtOzluO103vfyFt4n
dHayXhYSLMwvBbbKz7PNtbtFsmvmTnU2j1mJbTvSCrFb1U3qI5OuLB+dqXSovBiqJ5f1Vmr7dZKZ
Pjkre56I7ClK5k2Z26ldgson7ER4pbE1Rnw5igzUSRmo1269R//WS35sxkvdE4fyCdLZsrEZJ5r7
6p5CiYamFbc5Gln0p+tCdhTlb9G/aJEIuv9Kr0iRkydse5IeReL5+McLnZMIEN1xXVwi9g0PJg5D
7rmxIQVnQhPb46wbOltMBbxaxdpdelh++Soe0fcNRINhXXodojMi48y4lSjHmsbb+Z9/Q1/2tygK
417z+Uvg47WaA6bAP17FHIvbRNFf9XNxcLsMuc7d2DDWPOGC2Tr6u69jN1eOj478zANUqkTrR7PF
25U3SuV+H+9Ws+Ol6FdeIkeGt9w4dq2m1cXcqL79CAVKH0n7kuwtGX6pqflg+FglZbaY4Izjt0wq
YRhsdH1+avhEHb1XkiPGUXMKBhN4DOrjf58Sf9qTr4h7l2LyXYqP/MhfeG5ippiNfNp4FKgSDo/l
s0iCYIqJdpJCAOiTOBhGrYvr36IPzLI64k3GvKAe+/t4LBjui6qRWtBjh+K6tvp61lZkgswZ+25G
+9I+9KPrggSVAsdH5D/fbcPEwjZCr+kYyqpKAwSw7UPYuwxAVYdPrU+C+32dB6Jk29ETPqHKAYgg
MR2/EK0/WgJcVY9TI373eWzGfumf+u788UvFlS362EMsZEcaQczj7+CDfOkn+MkK+MPhL7iHV8ON
Q165P56Mc37AIT/Z9peNbcOzNW3TACQMa91FQj2/CX4sj1tqSW0AMng1K0hmXUzb1y4kRcGl1mQy
Cw1c4ma5WiaOGPy5SizWfSj+s9mCNBX35eRu8Eql5JZ0ui9MEgBrb1Fp8mfp+LTjP5uv0VRAZ0or
3A2UEJu8smHTJckP/xLmWRkmyWF24niIl8pjnouFcWsc9OTJ+iTmI18Mi+LM1xGI5MlvbS+SSn0i
8tLt1+yuupuH+76s3L5dg/9PupJo2zfyNXOr0lsOeKQkzy+eDUaKr0TP/0bGp2jn9i55jpyiH/tB
dpFctZKR0u+trqxTFJ6QXxm6zlf3ChsBnZZXKvIK/m+ZSOuaKpkbrMilnoqKxQaf8BatxlZFz0nP
ll3Q13h/pnpgtG45pWs8w9J7FQQyDDEjLbmctbiRvJ5g2w8qgj4A/ECtRiDnOT2Kl2+fxvrxvW2G
7yNESplIda2mNIIY/g4ffw4HuR/uunWue+WYhD2113FoobY968h4z9vrZ8VPO1M8cQIbpm4cNkKh
v+neojWr/0k7sS4Q0h++6WM4qV4Ylk7zD+JHEpCQLHutPUZ+xV9P3Aq+2FH03XA13/fdCaOQy7vg
j7lEFC5upNneatrBgNm3AyF/TqixjlaRw0zavYzxrx0bSy0GgGxfdC0vbWyqHG4NO6RYJYf6rZ+p
jbO92JhD8/fyWTSAcd2RTDUzbR0QTW/wwsw40uGr43zliAtbRcAlPPSqH9vKiMNosv8OHgr4y0we
xOmO8GOOucr5ViEYQcB5xSqJaz0enBJ4ry9OI3ct9bO+lA+jKCQE1d2OuColdmXdmqbEUI05wkvY
RStDQS4zqO2WKYjVcJniDSfFktPWLit+/I7kUQN+q8ARIkJwiPhBAD42EaTyGXPgXXDB5kbucpZ9
eWOLc7aGy6qAJHbfux9+hmGuqO9rJZnKc6p45Abbk7/eWafK+ja/G0ejMnp6ITlWz3y2Dl/hh56L
V/fnUVwdOndahj963W5Z8VGU/n4EntzUB5I1Y87jN/4ZCpPxxw9dvLvVs5HipsFfi5RW4qFM77rn
EaGERmgioH9521v+ak5dwAObwppJq2CVZP/sulkLrj8wk/DLda2P4tIrRz5gbSHysmqIN+/Jfiz+
L/quJSm+f/wsVwc6caPS79rWkPHRiL5bd9CBGGXmYOtaTgSMLItcfulv7OxWWNM1PUMAONrJXmwQ
7H12Zhhrz8EXZ0hCimvciJesV/VJk3TFsXUa+YYGKaR0gXOz/D7h22rP0OvQSFkHTP/RucMts2bg
zLSqQWB7qtmyixtuwBhvlV3l+LFrJR1nzE6gzhgpQbH01t5MKzrdUgc0VjssJF2SpRn+8GZiwlG5
tuqvfC854QRzAMDGmT4wWFJbcFsJMdQPowpWdz/pj1VLx3yqyo3tIdBspbeuBsT3+aNm2U0Yr0e5
avA9DsMkglTDuH64r2MdoVUEcyci6p0aiQE4p8gkFUX6AT1/2hEJ6w8LNyhsuQbe+QMrpdXNZMJP
gbmumj1cWe3V7zDpqsKVjdcdY6zae4Ay5A7P6LqwWeKmaFowvfdRw48j1R09ma2zg4ej8WwHZz5b
Zm9ft4YhZLaP/tecFthNjuM6DwW9W6M8qgc2ECT8MUL+a6Zbk+ToQbLxprdigUBoo2/L1vo3NNSA
YjgmLEOnAflYad8SgNA+ViOlK4hLqXMxoWE5gD9it2mwlaqhtwUNh+n8I3+EJGmbOsdyJOg5bYuP
byeBDclGYC/1ut7SDS/GNla5Jks30t9I05I/Sw9OllOZ2gHVDbchWV5mePR6vaVO1M4JcQKFC9iO
rcLY+rxMu61NYs5Rxz/xrYgp5Uq/kEGzYLNbQAqn+trGLAejIG8ZAgjPTOBPrmqW+Fl+p2FQX+hi
YINsj/iNo2voLW12+WR7XTSD4Y9t62VjL5EFgUjrqgko+0qbdUCxLVBWuoW9/PCs9nw5wiMIArDb
57aTA8Ek+xYtjBKlAxyd6yJoWzE1vwUCSVYW86SxUuwnoFkDgmBxSL/oCGRnjutDnqnQYlN5D/af
N4SnP/aF94c9Bnt5nkym65f2mqrm0TpADLd9fG/arGV/w/T+yDUGKggXe422/UO7vPYHIh2WoB/m
h+X99Y8+Be/EpGM8cboFv5TPzDzeD/3y2kAJtU5m64PZfTfwz9qIN8MgAH3ikcO+sya0x5/YHDob
xmq5Kn1D6xdHNTFeGjY3VQ2XdqIYkJE7r2GPPxxJtZNjki95cck5qPT6sDEIy+b230oMk5P3z3Gc
5PZ/WRDm/6QnGflzn+n/uxCfzPuktMnWYo9nz27Ds1+TMBhzeBAp7aHua/wftK7u3bTTCJKa8fDp
NS1tvwONVjvejADyQbZe0UM/sBakmhfh8XJvMOWebT5clXT/ZbYWiI/zX+Adx9YCr0YzleBgtzR1
xv+lQojMl/pwRhssplJ8t/PL72mPKTHPXhK7Fnm0Bl1zberMI7Yws23BfYMrhQACojGN6yz8M0Ej
4kfAD7b1HckBRmvAXZBLkiVUFe+ggFD/dDIMCrZqfg3XIh7wBU0olYz+U2K31EK4hNg7iJV47Wfj
3lgTScISwl8BpcwfYvNSJTEbqUTh/ipnfr9WN7mAx8J+8wnRz27qMZySR/F57N2XpROLllN1c6nz
1EJqoh4wknqv+oxpNuxKXr0cIlQmnwMjn8rJTDAQST8lUMkD7K0ZMB8x8LefMZlHwVEkIhF1dmhk
1kxqRM4RUJcxrYozS6Qa8uwr0dIYLbd3WJh5rnG+YUjmfm0P8n0qOiucLOvZ9Ld4vmJ7pBAKK9tB
mkHI6MBu92iUnP3cTV6Nw4yPWvXZ2X8S+DDH004UoY8HGD9aYBlHNsvLuHP9F/2Mfv4yUwlEsssg
cAki8y3eQ6ADhUTqgATF7LK2bLRTPr2Ilt6MEgLCV3z2CMbVgcj0LKfrY1RNVFWyKoKDlHHoVqhb
thYpzagaO5ifxm6+fRVFVk28UCaWE8Cg22QG79dYrfP/jhrG3yFIARSiJWemBYi5kYWkYsGdwiJy
Lg1X6ENJI/9D65fnanvPhwW2geTXOFXunUw5Ww9NA5sXtk2nTLhu0Ni5meqYtrUTAKbyjj7pickb
hnmjYPW1qeCT7YZ3dkznZgNl3sx4zdbBbAhhbhjCWrLGzNeKWRANSHX76WWvhkoh//zHiA8JATvP
OtxiyTnmavuq9KPkx283aOMRWuX3rSh5rrVMdd/TclioKOClW+/3i/dN5/FvX99C0G1P6/6jnQR6
LtT64Olr/7awdRv1Zgu52GjKle2JmCDYpnM6B9+wXK7+TlcfGSk1TcaByV1pu6k/6TXPnS1YBgGp
nhnmvKwP1Jasx/PGa1YC8C6XDoo4dx0fTDRXJq5ANJz4BJvzjYM5qAD4ZBuRVVbYMLseT1hkGyh5
DauzE3+hGxbvJDeRburrNnt8rgescfm8bT9pTw6DhUl2MSTF8buyg66azgrz6pjZvg3nyovAI2Au
dawppjhLKElagS3wK+njXZ3t27N+oBbP8N61jEE3gHzOrX9dpQkuOkwDoWVZap0W97IyPLxHECje
/RQpgTKaLKleg2+AGmzqxeLDiDYc1PhqpUdP/0MM96NxsaZsN+PkSzaJpiTr6hhgaIAETnzSiCKP
BVFJPfWT6WTgLNMR48+K3SgTvsW2jSOLa0U39qIWyn4k5tlLGyWE5cqArSZopHP9eNzpowIlZVW7
j9X3q66f9Dvc9n/nfG8qb5w4Hgl9db1dPLl3qR1TKIMXBZB+LdhmpVwQ00Pj/2CnlP5wxmaafmy8
/VuYEzuTiOMDjh4CzJ7lCFQszSC48OgxDDIUw6/7ce+fY0Jk9/FSVr5d9iVHdYOxT+nSNUWxKton
PkoJB5FEI2PsySVZPj07028qk22MIidj66UARbg3Cw0uOWRY5u5rXP71bDc+/lCNnBhiKjyOhfcX
jZdT3BtPgcC+5P7lIbZtX1LmNUkBzo80MZcbvp6KsJ9T6PGfeHeJMAiVP9HvEvNbhrPQ9vP4kJFu
fnNoHMcK6bN6bBa5ldamWcH0jubvygRpHt2OHxgew41/uZmsi1wnZ7Js8elnSEv85lcfGHEoP8G2
/VzZVW+11/CDZWtjPVg9AVhFrjArHi2XyiZT2qSrmwCg1N/vLls3EqL3uaZt0UkptNIghYxML0Nl
asLq/UdLERAGi8VmwyFgRGQ/slALt1GOkcL6jxq46QJ4+Cvcq0/zsulI1gWt43ldjiWq60Ng1Bg3
MIePFOKQ75o24jCKlXfdc+fUnvb83ic7+G390HvxjExP3p2MN3Kbn+8VZiFAB/3ZQGJvtIDZSTIM
YW3oFUxzi4kqt52fRC+C0pwUdm0oSMFQP5tlRCGL+78X6/j1MKgArZt82H/jFbEPzANAGWAGKitt
dO7n9r2bn76jCz1b7Cf+QElcE3DFo7Uk5CVOxbNJmWCieoINFrFMNYHPxXfgtdCHy52J20AXUIfU
D/HW/tgVZqMdp7pSNeGV74v68/jB4Y4jmeucUmUdvqpvZ3pmO9Tn6eC9AO9ufPoZdFvg0/1rEveH
zrWDi27/xpvHnC3VIf+jQ8udas73Hc81jhhSr3UpNOCQjmk44tejc7HoaLBOtUcxvD4/ZJKcoKwE
nl0rLM0PMdGFwRFjUHEf2NO6k15OuxPv29Aq39eRjJF871JPDZ6dxbfYmlo4q+bXVppBA1pI6CIf
DstXxYJnGoWjVQ5sVptaaZkGy6EO4j07DP0bpxKFWlUFmBiwHynj3rUCkzAyoBJtH029kPbDiHXT
fI550eUG4fmOwT7r9qaGwREEH+OTtkUxXLIuamHqzl8BIhco09idjSRkDkr7s64qHzFQKDMLFvHw
OjDZdxBS9TAbtnjtp0W0cT5IGOM8slY97KBAuo39hGVHIbb52DcGyfH3I69CbyZ7dp5sO4VxHcQd
2db6bw71lzSTXECdkgs756bLlaV2/dFGGBUZ4pj36SK+MWAqFFg4A+NQ+F2roFGDiHJk/fE0F7D1
OrRs86XevnuoJeoDqrpz+dW7QVrRfREDhWW9lLsYh6Vjq2e+XZd5W3u1vApVcW5Fzu1IpKOLBjLH
LW5XyQ2RomMdnr4thNIiziqCaTQ/fw9StcU0iGb2s6eB5CTeizkDfj03ajJMrs52lMrlLV4M7jDf
Jex7j5UeCstkr4VE1ssWFkgdRV/yyZJ4PzqNdsNlX76OrnkRXYRcqzdyxKGK3I9NtUUMxR1Rd18L
wQ1XoFkxEG4FZFVZ4pf5JVgg8V68ziPP6R0EJIriD8dP6TeOS3BvSoQqp2WyJkz5AtU/0w52MKHb
UzQGepylxqegFWqVSykQ5lJm0ZZHO/Gbv1UyjUd7WQ1I3OK0iPciwXOWh5TdPtIL1KZXcf2ZpUkA
JZsDn8pnrAHjh7X+0tenLz5wmXYsRGrKpzlgJH/9Blthnbyqv73dZF3Wfe8RlWUcNqQElaCX/d9h
phyFIQfySlaZsqklxq/Rg/CNKIeznpg1tJ0mMuUwQgXMVgQ7KCwUnkhEvsYukGeABcQ4HoAjBzEB
kLlJNWiN/ohWjUWw/e19A1QK6A3vcaKTEm+yMwXX/6XCfW4i0q7+0UzW5Ut5V12iWf5XoH5n8vPl
n/HWsjjChvJQRbUT6Yg0aJrhl7M9b2yB/EwvHAh08f4Fx+Zoxlni3l45DAlVEWWBZjFFe7C+jmO3
BqFusOa8DB7D5+Qx3JR6RvUlFDdwReh8Fdon9n6xQbIVTKlDnpo9VCl6xCFKfavHYUaVwO8c9b63
uEbQRPC+sXTfl8/PzYSLLxcc5uXU4gCUPYuhe7EnVKyhakDkx+2Ay6tdx5lAMqntyYeDKgqzPG/T
UQvUQeY+dhGBYufP5GnOG4+Cu0aZ07GZ69OyPLR3w9Eibaw4T+kZsTSYE4Z7HSXiBZKVJsvvh1bw
XZwd/jEj8u3YBwSRJB9AJV64FWZz/35LSQ508xZ2zqY2QpyyIkLMYLa3qYU2wviM1ID/hFlLJI+8
mGvg/nLOZJBzb9IOE7ITM+HwjyNSv6McSarxb43nZeQ3OmgADf4w/RwG5pWzGB5o6D35CfWmtVj1
0TI47DpZNBW4frwpG/+NS1B9i8/mpvbnI6Q2XmmLkGB2xX19NQi8Dy8x7WQYKCP2OR0yg/hi238O
EGHNyXW1riHdP4M8PDEmBpiWkO8GZ34SVYchJOSF37b93ND1hM7e+J96jt09PtS6nOl6JXip5/f1
a3MmyK40CgJFFEjiDhr4+bSC80kzEgRiF+awdzVSmR+wypZXfOnkNkfrE8KAdG/Zn00UaVqqbTvo
a1lLWmy7edCOiUfNbycnGg9C0S9RdBFKUNMR70Awn1Uvb+hwg5Qi1O+wwrBHKK+CVOTv2QRVZbLC
W0yBeawdvm1OPiAIzILr+qWfqV7xBAvdRK927dqGFb5t0oOBaeSNemxaDw5GVNiVdQOvtnrrnQpE
CrMxgBRqKAYbIvRb/MUxLsANlM6fYeUi4TBi0OEjIOJg/Q5i+FehmfFkzg7SVymMdtYuNjCZWDy1
1rNNnSCmZTOKuxen/AT84aRfBrOHCHXFqhat5zqH0b5t2BL5kQoE2updC/blCrlnMEuzXZFFGdaT
xMGNzbooKwxI86ZY6/Z2FK+7gSmK+8hPpIO/Dm4MGw4Za+2gy20ey9teRBezZ34Bk2/vuscvchl3
mMFDcNU+zGgwWs9yrz44IMwKY/qJVwJlea6aR23BCj+QjOrqP1a1C1jSe/to5Jo40ag9QDU+ZjYQ
5UN9ZhtF+CP5BPvsvz3/fRER9bdpWbYwlVoqfBb6OGidsKceQyAPeCLh0cUN0fbB6IIBpohAAyF+
U/FgUIqrdcAgg49W9u8gmRkB9227KZhj491R1ivi4VjK4jBl+C2lxjcrglsO449Tq5vtZMA5HCZ0
Na5faJRxIUI4rZvjrHho7SeXdCHdRTTpxweK8yLTxXqklDE8rmQ+0sVhlpvYrW8d2VIQMQBGaTZ9
ssWaQ/PqajpQiIK0wMGwbLPFogNRBZfVsoF+uA29pFooNwgqzjgTK1G9evMZ0Df45AF3ZUs5LwNa
Oq2E0loKeGnXnB0q6+ffajqZam4xn8If945XxCvXcQGq0+GhsCvbqKJB/5bfnEqTxkne55NcTGhd
eHrv6ukD6rOtBx01DjgXuWZsgMSC1RULe77nETYRfXOPhnCYA2zBWsZhAQQ6W3JX/LXBgztCste2
1DET8cW5sWGHFJfNaTneMX8okGNOSem8BUK/Rmz7HO6RTkawJ746UYaiz8zHBDC/7c0C1+sX1fdY
C0rnrN2dA1YFZn2tGWx3926EUXPXaKDoWJUscSgpIgSpJVscsK5FpEbnh2yFbAWZyPdS53gzW7NT
69a6SOZcDSHxi2tNdRnc8ztESAhPcX32bIe44SS1ZVQO9V+AHaUsp0TkhY9Y42ExG294d1hlBD4y
S+QQ0hUPCZRHRccw1ESKvxC1qyKTtHDnS9PKDMyL5hT5MOhvYRP8jukiX+dCjJdLciIWAuqX+Dli
qaLGtkg4wEH8ht8DNofwTPpl+W6/4/CPNKyrUk+zXXIrt6M/I5TIwD3XBZlWU4IFKwR8RfvGfXxZ
2Eg7mxyZmRrD7Y5V3shm6/zi4zz6VhHGbKXpD736qzf9SNq8ukziuvyUYXRotSp4BRebhzU125g3
9lRtyJoCTxsY2Xp3zGKNa1tWblianLRcMXI+rehkz15s9lhg71atGyhQZXIFdv7orDJjO5Ydz3lo
If5twon/kXRfS6ksURiAn4gqcriFIYNIENEbSmWDokiQ6NOfb3nKE/ZWnNDT073CH+hJZpH9n8Rh
gzJQQEDRybIjHG3rCNMIH4ZFpVvVBfgeYB00XCGSb15hgVDfgNZektDs/44Rc4Q3lR4K41JceH1z
TUTPlmokwanUsplemhyIQx9i430BpPKq6ZISELQu0ZjrvKZqE7me9RPPeCpJzFMU3bwYYwvd0FIr
gVE2/uhTEltZuWkmomLPfm4OZFuoNHbtwZyolpVCLLQTBJLR0OEhZBDz8eU8McUbP0PYKBuxGTmA
fsNOqZ317sQzhG3/Mm59SG/SoZ5XVlpNz+5PrM0Jwl7Zsxdlm3snZBQh2WLnZ30Xxthkll/t0zQY
oREXzlX7eGu/oQdgeEMu7nrWE5E38oRuHS0b+141N1ac7/4C/X10NI6COpy95/LD+dzoAYKZzrUt
v4vHdbr69XruFhf5MeeoVr69e4WPIqGUtasmB53g5Vwu8La+VXcGlijcqnlgrF1uF+6OtigB4yAP
sG8hPb7OAcabH73C3eX+dr/rBlhR35NDVoFHQh3A8W1iH7CrfnRMuEk5cGpz02lPZuauMNJybW7o
pRX66fvCqLw4Pu4e4bsEjgSlW1la8TnrsFo7cGsOzguE++5aeyu2z1jnVmoacPSM/92e8nzu+Xxv
dSTvr9d6Jezjq/BgvUo9f/8DgvjVzQyvw7xyIOGKroW1+03sjqvwQ6meeb5cqNOlRkC6kkW+mLWM
i7oNyj3AtV8BGzhhOeHD+974HYErehsK9fmiMsp4U7oOSaHv0DLsUqV4fURLYAtw3LafJuf0VgXL
U0Gu/KSMEsi49evHAwc8j2JFMU0ZBeK6nb6nq5YZGnT6eMZ4/L08WOb7xeTwSiGWA+vnlRd5I5et
pwvJ9r1N5Cr7UOle9o1vOiaCIegqsIr3J5o2uTftSZBWBeXhzdpXuUsJnStgc6KxtzK+sc2x+Yl2
vnn4gpf5JEKXUwQTz+uRKPpAN90daMZlRu5Md6lFAbEIH3iU+OjrebrrgKMnEHrfy/QgM8y2HS25
1tasZZfn5WUGfNi9APWxnjzbzHa7Oj94YKLe6kFp/jq6oMu8Fu/XQJEPH9nGQTcHb3vTz+Xbl1OS
zzZEbZvn0k8tz8/MlP+q5//lr8CiRRVy5EZ8NuJF8JD9rLbNtXYJxTVVfX88Kl4Sa6bFUa4eUMkI
65FLAlXPt2g4pZLypb6nZXdplM9ESYX311rq8UoytXx/ONSv2dqZ8bt3GBx4CQp6F7oaZSaB9kXY
TEp8VgFSYq/H1zIU7X3+Kb/WD2HfRoj6OlpVb33P5rO1XoSDx1hbtNOnBOfg3fykdMc6zjiUJ8X7
e0Zz9cxrZVS6K9Q/eq6RY/Xqq/4zLH1S0O2XziKQdxFcmaNyZ7Wp0gNFCS6hMQO9lY51dO2trXzX
/UKZDLQULN7xTFRkUMhbjHYAYbgit27hjIixHb1r4f/WDwuosa/708t2xCNUXPcK+tz+ejrD3uyJ
PME/avSLg5Y0SL9U8JXPFQY+rFVwQSm+FksQuFtI0Z52tto7/GShTaGehSuZc59ugiV9jH4P/crs
BiZSCXYsTEtxudp1QacEOrAwSsYQRqXZKT34YRoqqDmVumrmc+xZYqOrWT7bKe0nu8OQInCePPsN
7m3gm/nfwW/xjYDqL3XEw0Tk9z25fXWOP+0dMHGpBcFzOQkfD2+FY+eDNx6HjQAB7Zi49yvQGN/U
lnuoL0XRnShIWwT89+0r1bE7fh57unrE8GSP3+n7dHaSteyuLg9+kMrXQXVKYp3yw/pIoFfM7C5k
lfmQZzpHE/DQOOYX68t7Utxgc/uOT/hHQxbUmhdWpvme6qznAwJRl/1bGpj3mJ0W1JZL5KCkWwpM
8hmPYF6YZef3sCsZfXhv6PlhdRxd5x3H8aGrGwAHE4paWATEe8UEJPcLwT/d992hlSNM4ohKaOpB
2INXCgXibuqqhUFuIB6q21qtQLWf168HjtPag4NDCLrp+dvIPC+GLIgAzfBbCgqYxW26svUDe+W1
x3/q7/3cIBVSaFQrqsXq26g/C42JnPZj0c4PNuI4oqxXPKKarrF4+Q3jZKYM49d0KE62t2yzy6Nr
Rm1DeXF24XqoLjGvXbmE6sj8TAF0EIwKg+sbzEtxqP8g+HvTAF+1zuNCS2N2258nhbtysqvf3qoh
nHZsMa3rryw+u3ph+BLEdowP7dP6CXbQCpcj7PnzgMz7r+jN0oD47G5XRBj3w1yqdusbyvw18dqk
P9t7oAJgu1MtvbvLzQcbvBH4ubfd+iGqyqsXWQm21AbNdHYmiAAZScMH1obbURbF5oSlEE7BrlIY
gesg9ou/GZ1Hguooc9f6LRknshzSkurDU09Apzy6YwIlEUxaVUV1oKXV0iSz/TKYsJ1JLIyfdaqd
1fXg+b39fKS9BEEytHzKFiS0el1+lzea8GH1csSfA0oIff1gTk3mCeSyrirB2wf+q+zXyFiN2QlF
gVA2mORor32oEqtRrSi0r5RhC2rV8+G8H80BK0Tt+jihMo3eNh91qMISheBo312oVa6bLwfAIKXe
Fho0vRi90N7X8FOw+tWOYhxhXFuQoMsdQq0mzUE05Vf1c3cSbsvOojGOUFTu64CYcYqk4iMyP4Ch
aJQf48/ku44qB7SgPpRFX/4rqMF0lWZHJSA2R4hIm2kG0OqjA0fz04QVNyRkhWiEfT8IYJqaR1QO
VVTfKNRDxKiYkbGkRwDgEpxgWZyyTmMayk/iemm8MVBOOaodqSWBg9DWc/wuhd3G7aFIMmse6m/Z
iK/JaxS4ZD3/2nl0ejHDsFL37Y/KYwmMKj87N6LZpuL3wGXtwmrnqrdFxTt3X7aBP7I0VtCsut/K
CXFQBde0oe/TvYFYECMgd1gBEbkN03m61ReQmayewbqdrb0eVIIDAaUdr3JdSn7frlI0iPSq9YmE
ks1fnU2pX0ApD92wK1ed+paBlcapcSbbU4NgG+Ah8oHQ2ap1sTVrYKwBo5XlxcyVw+gaybvWjRn6
lGIUAy3VpGxHMY+1eNBplPwxtkv1uVBK4b1V6JHdkil8VK8QIJW73fr54zYo2V4Z/P2MMlElYiJd
TEAjaGuNrREee2HfPhKrXJ6gQmjBMKBZt7KbhebJvsEt+/GdY+Ubm5ctyfSP5+MnG65/aTcAdgAj
rEnPuJA97kdbAvX9JijXCJS15VRg2B1+sYdt6DFaB9Ol2kEvL5OU0QwEgcv5Ryv7RZuIQpvn0Hin
nCnFl4k3j2/p5yCJfdwVBrtZpUWjoRUbxOshiU7aXpe8o5/89jv+lXiRkJ19wA+tNUJXj9TJGB2q
0z9bZKExjl81SzPRZNV4H7EG4/5303eKyc6IY+WnlLl6fGjymCKzFIS7xVSnjZmfWqcpBON2n0Wn
PW+H30X6i43DKrk+KahTaDq1fhc3RD5Gxx4ddqOyjiNm7zbBMxMvMJ4+vynBta/U7jljyV+C+7Zr
Hh9YUPIwft1gwmVb2q1/x/zYqM8diz23Nd+00j93p9PiA0Hv1J7nmr/fjfVH93dcQUPN6I2Ywsq7
YzkwTPt3retvFNMgpLJYUTRBn+w26VFmYHj43zAJef3IPWfML3Fh43pvdl/r7uOXlgRzU+8lFaLO
5/j3H+Vg+lskBzjKMAjb09P56R7XCDzhjbN/THXZat+d+IGpRTfflWHlcLt6BuBE72FUsQQp+LeL
BCk0d+0A7g53BYXOEFkg377fsncH+KLMYPeWRzfNj+TUAx/QrN7W89410Boljb5RhGppkk0Kkm0J
F7F3eIOjBCQA4kTxmOoW7pcFz7UJMrCoMNy938EvuqbXa2tgSwy93e3yt6F+UcHzUTylK2N92fZ/
MTAYJbUL9VI9SwEBwKwlHuiG6slaq7j68VCy6T+meGRZNWD4tS9Ge9Cq1nX4p398VlucoPMsbtI5
9n/3u/oJPUo8f8SOejrQBkWAyt6nbfP11LSYEAknBv7xjx7g0PnQVA5NgPnDuNLV51kWxn86Xpq9
q35xMrHNh0A6N8KhoG1XnWgbLKNCalO2qx4fy3hzBJH7hL4aQktdA7pKWgOn2t9KqnD7RwD5hWOS
UFe66m/kuSTA02hzzztlHRrVmcWWNqzJY/mYHCbfABsfxKyfxQEAdSZ6R9GRX6SEm1c0vuNnS1a+
VHHNco1QKZx+3ZdZNkq5J7YegnutwpOSepTnFAL0FNxGAHIVwqKVovIdFoBZVaDVo+bbkCXGQfnC
8y8/zPvx3W39Y7pSm+69BqC3Uhs9204Cz/jRT90NcPllpvMkez9XYqiMRCKYUddSNTfKT0LCiwr1
dZg2oRXHJHpmxz5Jj/Nt+bJN9J/ZIaNHPGtm/80JdgfZyOb+2Und4UfqYiXnxaqLxZCjkKwjY8Tn
7VLtHzn5mge7bV5JxX01LqOfZqkFQvcQ3YVv+6r6JRENT4+t2mXJDkFDYt7O36fUS6U0QGmuNyWZ
/U0usp2/+iIdpYGNbVrA2wz6PmBqh3fhSGXt7jt51Usk0vvZSUPlK3sj8U2yU1ObYNpPk5HbBUJp
pb4aDh06tOBctNdoxrrALBtEP3pcDU//ou4pbxuSq/UiHF8lm3KQp13X+Jx+Orvl6S07uTF0oG8r
4mz+8KttXO6P61p2krvL4P50v8ZZfZrH7GdTbnccfzE82vbXREKy7eMCMQnOFlVHBqXQm54i3wA9
Uis5TL4IaEqJSIBN1vef0Lg88iJ/fk9Emd+T358WLIJkpTTbHevfk+9fGgC2stUIdEGmmw2TzqMY
cVBUGk23M6umcv77JEtez/B3iL/iZhdX/RVZklXA6stDSPcS1rxqICS9nWS/tJLkBt/7vlifWZxq
5Ok3ClqKym/zf7mnIi/o2pWtK411sAPYuM3L9qU0OM6EMO8TXIHtUsgua9n1lNDzQJfTiB+T+XP5
o73FQqee+xZSgopZ6r2QgUSqhlAOolfUdiy3vtpx5g2A+POzA2qdG4Azaldo28WWEZZx9cwqOdKn
bR8kGlNARSF6h81whBTY422geWHU8dDKlB5s4/KUeQm+u/y8ErkX2RFGagH9yAnOBeqfbpbXt99j
07fcQLiFoo9XyHS4tq0F1v2s6qQ/t8sS7J5CtbUA+8F1zIziFx4CoUPdGAH1ocGXrvhgj7Ol/o0m
/dsvK5OTVG+7NxdySDV45R1kS7f2msiNe3kTVDi+jXg1r2dpa0FLPRS2fQFbKVefV+pf2wmLvAMD
u+yz+O1zmRtnr0L9fH/+UhiLvi50bM9JJRcH3d5a/uCQv6vEniYsEda5gNO6VfpsuDGo6/Ox6WGU
xqV9Qmmbk6WfePSuqrhvlPNdN6Bc61dzi8KRYGfx2Q5I6Pb23ZlXpBns1xPxoviA/dfureHDn6fG
5fAXw6gdVkbbW7I+8ueLrsqZQuM6tMW34HxBEgA4/t0Od9zqeK8j1L1XVYwdLFXobSARhDf7xhZg
Elrtel/MNfeVJDOm+W3Nncv8k091HwbZxKmYLXYqh3oZviDTE2AdP8D8lL1O1sBCJ0/x7Ft0e7Xf
Vli11t/5lxU6hWP/5l0tH8iCjr6VSppfs0+VmtWpMc+F/2ChWC+Vlzz42qTHIjy4I9Jr7ycbHwFy
09oNVD7d6n7SCNwmWueZ9vQAaiiPPQGPFxRqU+Fo0rSo3i0yT6E6E7BLRfL6dC901pjS8P+1b+RE
TrCNuXZ6pDy/FUXAl+mH0gH0k9tIX3QULXhh+LsASyTWmoZUfegGf1a7U3ifuLqig5UkbPNaigCp
LC5wdfrstyaszXMA0Lfq3kWPqF5qL4AnqGWAO0BlCIpKkwyruy0JO2edkEInDEAqEKgyzMNESWJ7
N4xejbXgQpz5NS4F59rpAjieM8EjvN+5EFr1XQZDqyqmRWDVUoQTrk+RBiiwx9UtlInv98L10qSQ
6IbmaAYCIbnVrRHeqs6fn9S5B6J5YWqX9V3ZQHPOrGdHBYg7Ga4TxiW6tIh7HKyoOi616CuYRLk/
jPwqPcpDxTqo3DzgdKOQkaUv+1mdnsIYMp5HjGac0SwypH/ZSm26+WsIGSIfiS+UDifPeCbRKIp0
NL5r+6a2opEItWcUtLHc3TvJEQEcH+JiPeHU3p2TACp7+L57eTcu+btSMoyhUxeKe23l7+LeYkoE
BgYKuJlqxASK7+ZDDC07Mu6qOQ3qNfDD1rD6vLb4aQ0vLWG7LxJEcXKgdSNKxskZ9q1FXFKq63mN
iBcYqT1hLfIOIDIrndX4zaE0IK52wTO0uljXFnGw9wdThwmhEdzXp/FEf5/i1xbYKi0gRnQKk/3p
XW67efx89Of7/Ch+ERiHQkOcI5D6fOmrRxBJR4jfL/qluNFMaGXIjP9mLKw50WRTdWo4TY7to1AY
P65N3HhXXVTaQ75fteGQL6Y3r9AeUq421i50W58Krj0LwwirU1jE5TrVlqsYZSOjO/SSFe8i94wf
xZhJq2qX6nK4AHU1MzJtQxaIhHlt6d0y/KRjNJjNguJI9QCJIpk66CGJWVDw0cWlNWQw1J0uQh05
HqCvcdxK3J2G0t/1zArV7l7tfQLp0s728/00FwcYiM4e+AKEdUsaJT3SzddpimnKB4zPXADP9TSb
mXY/FPtN0+Gi1qpl6uSvFi/jByaILd3VJPt4q7aGQwoZWtzVqYe2XCQZuOQXvfZ+dzmEZota2iLy
4ff6g4pI7Y5/9UunM24BA6yAxIAAQVqIS9Rara4a2WxTlWj7MteGrdrDi/Uu+a2/tDoMmdGTHEiv
kA4eM3hv8MEee6kpcEwX2vj8nqoWBfrDw/GYbLhjL7+aXsB53UDnqtPWnXuo3z10xku/758lswXY
jlQvrtO08f4ekqlF00uXbKwi6Wa362bHHlZrGPSO+CCYiY96GgWj7hWvzWIAigRCk6moqzHTJ1y1
dKepm3AT0oDF0UzoX1UXxsT7N1ReABSQnE0XRryqfBLzMFedebumaUiEc6M7o7xAzy0UZDx77PPB
RsHMVfX9tTtL+nS4b262Dt4lNVJ+CDyjRx7FCf+TUuCFuZpovpzqs2vSn/X7wb0FW4DmCujRrHtO
urPnS70fH/KRP7ovPLfmPN9PEK/+c+XxFbqmeTrGsrFYtB5aCV3CY+J9cvqkz1un2ldPYYStNxcn
7xPKG7iqGMCShPyziu3jugOE0O97ULOuK3nuT/6nMT/31VP6UTydlZuzZ0frdz2q8WLY/SV4Alji
yTaS5/5g8F7zM1jFJGn0k2m/MWlofBu9OO/s+bnfjyHw+SjisuS0LG7/XoWv2nh4oQs3E3zXvJFd
7/3spq29qaoMGay4VN9ykSYTCmX80ZhBHTe6/Wn/vZoMffasQd4dThOPDCQ4fif5u95QLt9WYYK6
LmBWSpLBYNAwKUrVqZMtnLk77SfPgwZcU8MuFXtlgpvTj6eZrXmwM5+edaewcjbjWDO86FbWdd8y
rkRY2zKJU3iiDh64azWLScxW1DBtWTtYqziSo5n437WfR/7FozWRO++dLZOv5UVxqpScLw6KNKPs
+buYrs+BBrQU2HQa1h/fjw1HdRvCaxeKPHF+Omh3yw8H0LCiwbYiUBaHqyQh9cywIIFXc8y/GKN+
aKTvrH9BoMF70jy/i81HmMGyPNVb0JJH+MFjCE03Gm5/LxGBubuPVxFHGb/aIu4trL8//HRxPlmA
wBNgkOTJmxuY5slSsti//r8Cb0OEOeS53Sc1sNhFeJDIhFplT47sVu4p9spM+M7TNQ4NE8zSZmas
gJZMvz3yLKxZIP5lUhCKGYSUvz1QTHRsxLso3notUML40qaeuAOOx2rzrUWMC2WL/tTDi0mSb25i
Lbjep0fTxd/4WkOPbr21EGsojrgYgaKtIm6ZLqZh9sQcrbtSBc/Es4mf5drfirO27FxboBGPt3Af
Hyg9fT+cHj3LtXHPrWkZfYzDeRSu3vK5GnzzTHX3zfeHlZ9dFPZjUb0YuTCzce47R+nzrESoMT26
FVUjq86QvlWrME6RqaHE3rk1Q2VzK2jkxqUUAQupWhzmBPE+wDjpcQSOOBTb1ZNhZfPD+J42j9E6
WqzIAimXl/wbKk4w2TAURK6r5WerWyBHwy/9HW8lPhr/jT1LHdkICcwEeQRZa0UKEoRC/V3EnwhV
/0IEzEZ8yRQmXfqVSqr53C2ho16qqaePZJkGve9udH27a6zeXXNDVbyz7ty0GnYPNGt3DzfoSkY6
nUMzdPbtO9Dla5LtMZeHgse2Gpb5angp9qV6CnVX/jbblrplbEYgr6Noy3BptQxPtl0f+F7bf7aQ
R8OfFtU+2FkNmacIJSOecWVq0poZfD1uTrn86nhmy2HsGzb2CO6yz+m7nw5ETQ8RXGG3k9KHMLoN
2KTQ90pWikK7XiByDNuHz9keQjEfhIlQnzGEl4gtaJobbJZqb9Ib67RP7ZLfsYDLEvf95qJjRD/D
ZRmiZLJvZZ4K6nx5UTVbk1fiLN5sbzWU4ckGFZebeuKybRplW4cmVyq4RR4mLj/WAd8fKuuZYOGi
wFoCNB+gTosPOsSU/LZLc/2AjEwO/feOg3RDOHiwthsvL48YUH0clK63oG0caIsDGGfGU4jU2EJT
dKezzQDm00s3CX8J5V5CCLlTiPAEzrgBnt+MbffT+xUT6HdwbKQahwYhphGpO+XlAMlkCx3BhwUv
lNtt8fE+DOMxWbvub+KBYeHvJWkt090Uu+5Y0tK2KrMgsijhrBVvlQiqf15L3hcdn3VzHxdu/SOu
j9ilw20lW0TqYQuvxauvG2EJjEBQKh07RH9GgBOVkw1GzJ+IN2OJnFrLqgt6wg4J+ecMMfQMzbsE
GUUaHBVErzGXFoYLaD1m2iIiylhxIjiL/SFmGXMM6yFBwpZ4lVAbwcX2/jGuuDyiuxt/iMP+vFJx
Cxjrn8JPHE8mtUhNCk+VhZ8++qijPVo5S0/iqieynP/YLQOXq3h/hwo1OLB3hrOn+WLFcn1/G87f
wR/dNzxtyOyKWzMFEX4kFuEVsXkUxPfjzfAi4wNYsaC4vRetmGSmChj3Z0M0Jtm0/BfsJdZJAp22
gVi7rPGxeHqEycoMpE7gMilDp552gAz2I0tcMPJdVXzu/4g8ciCzve1v5vecSHJ5VLKClEfBrqUW
k9w89PiixBtQ8nTXJA9YqMsyGfzk/rOMxknJ1Lc+cAe+hgBqwzQWyc/g3Dz62gxCII/KEkPwUFXd
JLWlN94dpZLKUwzej7YcIxLjF8TilD/HoQ1pdem29Qe1KwcfiY5owwX8+0jyrU79SfGt/sjSdbIN
7+WfHge/RqmTTsrURvVNSA/smoSPhJutF7E05xBGyOf6sf4DPPHT+Gn8NvdJrhm23l93JXJU73cV
/8111J5F2jGo1lzBW6y9hHxdMFFKkPRQMV2jJ6+wCrFftSgtod3NgAJpPYwDqIo0XPiH6Y+qXBe0
4zl+1c/Ni7pLBzRfBqGCFQs7NQGdQqu+ipknugiHkPnfTzDRxVba6Xa8eHtTXhKaU6fHd9OARgNS
w8uKy0eE+sSX+6X71GStD7eHnKVwyU2gWP/5G1P7mBzInrhWhNde3nRDpM0iUOp9yqTFJtQJDvU1
uNuten4rjVXk1MAmZXwbuQCxSm2dXS2tfhOg9OOTbGIhTdfbjHp3dpTqyWlEigLMiuAums5C00pV
1M0CoDPzs7iDn8hD8RVaKNw1OfBXbbhVc3CK2MBWEFpxWUGz86OIimJ7+DLKS+y+eBy+EYtJpB+p
CR7pqVH5aObuvf0ekLTsr28Zf55OA8xeE2q4KuhBytBKX4KP0liwctbGshKJhSK1jVAu1egOC1UI
yVNdiKuoF5tMbDHRI+MDUKep0UPX7dpDfurT7tBEfGr2cEr+FzNALe1TQx4upt2fuuc0FRJHdeJ6
jybSlfZGeUDUCHzQzEa4EgtS7KipSf6uK0BQDWEJpHcOEsmJBg60309VG+1VtT0ZbWqj9mgifodu
7QMCSTRicZse3bEkKBJn77FzuA2LghoTEHEEbd+9o2Sj8fwsbn6WtsxmXQWZaSSPkXsU+0d4zYjw
Ywm3mC7Htxjx2kLZwk1ItqSsdk2fPyfJc2OwqrqYLdOB9qBB2zBUlAaD9vPzbGaVlEP1d/4CmAcj
sa2126CFZlz1VUlexYIHDVfbTIJvVmu8TiZQH902jzxgUQ4eMV8ArlHRqhIxyZTLtYsL+gP5ABrf
4EIM+umIjXb7XB0xZHyWoD3rc1GkwhFJdxzk+XUwAaWsT7TCGiKtWR7qvw+i1ZBuQFt7vJQkwO0w
u13e6+A1rjFcH/RBnmmmSL4S+2Bs30M7kvrBcvje1DkPBpsQpO16cL+bomL5VmNqVkT/NfS/Y7ZF
VBgPJ7663aTUeamNx8kiynZyIvF1uJEBwWMXzfXpdtAQW12WfjxFv+IRxgclXmasjFYSFsK1EVVG
svqXkj4blB3NCEaNVVlXEKz21YHxCn2pjQGJfHRbdYGeG9Tz80+1zUe7nTzP+o3B4Pk5XZNI+Vm8
ry4BltmtZ+G/EUVrefpX6CtBu9OMncCw1QtEaRuvx0mh8fwB/henY1XtJIcYjBPk9QHeeF+Vo6Wg
IgiSUeb9m6GRtkdlkHyFjaYcFknqYtGLKN4FCiFoPHuO5nZ8L2EoQphHUQcTNdgIiz7ZR+8vJX//
iVQltrdYFsJxxp739H/dLhKyyGMjHlbp8RIc36wI1s4Ms8rbKBiTIfwqOZoo+8ZV2NlVz06WIVr9
dyEfEnvkfMQSU+JRHJV8xpscFTH85AgjgqKAOWkxdjgOb5ECxQksbJ34ihKW2mnOdVwHUe6K2l3s
6ZpMI0FEskmLMqLs947TP4zrj7cuYt/vZgSMyixD6Zk9YP0vLi4ioThxFJKVYYUiwom/3NUyEieI
FEkwdC/iibXx0loKrWPAIq2VnoqNgpVSrpmeVlr13ihkx2IcYJD/F2U135YYIJwgMPbidMPFcBkX
9v9XFPjKd6W/9EpwEmep8Bb4dj+xV0nxgvcbubE9IC0zitjrbyU2of+Pv6zMUa8UqY4ioFcqZ2lQ
KngAuGtCrUT4KOYk4NFeqPmULPWrQaW9N1z34XbisUAJ/f/cnW/zWOlh7alPK467Dz2MW3M3O4hs
3RhWxuvOEtR75/3+F/oZtMLT/3Hjj6DkUSF1sH6QM0s/VsJZ3ywxmC2PogpaWmBx/z/suibD79mv
wpnKFcZsZOd/k8e+sfo7ZIpUIAmZtgKdmi6dfMHT0//xaSyjmaftY8Sa1IaekNmFbVHSNgTcbm3Y
Fe3ndszjmITDiD89zwd5eU4d6zHSItGtSqpoDw9ZJ2M3u95P8czdoPkc1fIzu6nIwuKFWbAKfZ3X
lyfWIRUJV16MG0F8xFE8wfgwjiHJHpbSDjHlTokidX8RQ0cmIyUWgiVDx6n91Uy0Fj5fbcuVHgcn
KIn39VR+cF+hy3D7s6KtgETEu9PCsowKcisvv4/GQOzjMTN9NbmFYej+E0z+7d3iOVmO12v7N7s4
yNamgIMOz0yuBPElChROy80jSPXUV9XTq+DX1E7+UqlIoTo7Cdd66P/qpCIsobZUMX4gUm3Hnrqm
J/v/3E0RT5QvqOALm+JtG/5IAUpPl9aKVpDDzk25COvWQ7h+GAx32CaPP4qrUFSl6Kzn8vMa+/Ri
uZQbGTvyJEmQtsLU0b7pKHqPnGlEYcLDVr7LEsbVhO3tihFKzLJYX+LNDYJnPBJftHOSdSQMMnIG
vFwn/vLu8aEvS4/ftAIqJ3lkpmvj9rr+rF9ol2Yb2S1Zl8YZ+++zm/1onFWFCs1vJtGX9mFbW7Ng
JSV1wz9pZj7r5W3rmAdXpSrtEgeZGnB+JdVjbosu0ti3H6ReMqHWmAqmePUnKZgBKMBPH0/Xl91o
91s9jYnq37OH7x3qxcF6upumG6lmpfnZe1mOD9Ovl/z4vLw1Uv1Sk1jKXUZ0nKulhnl0tWW6kSk0
aBd2gJU7t9mH/bGd6XBrXxN5gyTtce7OV6qXfH2utbvck18YV55pTHVX7fm4xPfst/k+FU63nn6b
JGpTw0JnXb9VX+KX25+MpWu/L9unMlywsmalWWreEv3HxqG2HwBttlYQm81KCTblXLs10o2f9tc0
O/ulSzc8b5IMlZxZqZMafqNyk0IBaL47zavfd0cEge/WsX5Cl+1deqdeahhQwcYJDeNcy/JLD3Pa
QvNYP1K57f20V/fM7kFcs41bgs3fjvwj2z3AmD8CigMEVzk46uZiUewgUjq7Vnnw09jV8+MPhC3v
M2fbTe+3nq/uZ/uEs3unPFi/XBrX+qXxE6lN4ZJ8hQtLUmxkG/seV9zFNhnOh5lKhKYyq3Tv8BKR
qMCyB5cCZdgGSn4nkrieKDwHgPLiK9WRt3TAKqHJHkGmqsAD1zdzf7GriWVztU1Cll0qG4JZEdxT
bybbRUMN1O8K06EWTgPFu9OjDHCX75RoG/WgbLTo452tf7UKL9neuvXevXFqitXrC0j1b+caF6zj
sZrpeY7fQVRPre8HLwKj01N3uVNaDtgh41KLhKqI1yyKhwhmHKNQqqCcosCNxSnUi3XT3lZGECI6
w898hu6rXuUwFbTAQMvP+xXuQ+TFO3O6Kz/V7zLGPG3yK7In8lnId3fyzxE0L7yhqq63UYoonNhM
sEUk1zBsJLM7gMl1/+thNQg21LrOUKaeRnWiH09OhKpR+kax5Xe2uisR9KJo2Xmf5Js7ZG26ctLg
dSff3UzPVnrZvLSts23o0zcQosfseyKtbli9wjAitk2joIS1VeIpwcwUkQeYcYb22JdTE7BRGIp1
SpQjWI5M65uWy00ZFDGzmeVFeoTKc1GHdh4xsuxR0Tg3IdP+zSafs3fYkW62dW6WW8VGpUmUsbb1
Q7kyCyfFwMZuuB/ku/tBQIsBjYexLi5FX9F/EeuEv44V1jIv32jxMHaPvyrFX8I/YEm1p3K9PPpf
W+1R7VRVa/5qFf99OsCMQmXEAGH/jVZ8nYIIiVwF6CZWhZrzZKeZ/hUPXGQbNqMEGkUrof3OsnLy
NZnTMKA1Vm6u4LP4AN39MoYAdadZFqpC9pXOhpHp13O2pfLQ/xpGvcqMu8vdT6NpC1Wo+neclcZQ
JjSRJlQRewAhIc45JbJJBKjjz9oT9xANjXiI2NDtAp9b1ycTtJV+qq3T4QpeOBoNfUFvQm/rkSjj
OpiXwjzmDZfWL4mXJwoQG9DpTfcG4kSvT+U/VO1+G+F05f3luIIhwd0L8je59AKOnK1aCma7z3au
fv73la8eH1gjP90YCHSOtTJTQq4JhXu8PQok46yK9aea3Q3JNF+T0JH4f08co8y5g/xB5/a40niH
VgTfVzuFNz+BGQFFRxyrIaLxcwPMx4/U+r9g2xL6Uby9/U8nzPRSj4xaFxo1AdXbk5vUCxswQdsB
77P3mmliHiZEOEmWvJIgBPSg7E1MvVIv91bt9bR3rYLljYKWnn2Cpf4abIeF3geG+2VafNmN9xgQ
1QxmkFruUzmRcHwgEiF8AGcfax1K9/cpcmzhkAly22jnupuadf+OXOrwVzVATyUJWhfQ27VdOsvu
aVUDBgaqKv6romEd/63tR/F8w8C3eepT1iHSNDj8GeiBOfUOJPOL8tJT/5EBVfWVEfHqt7p+OtKA
cLjtqLwshP7HJ81FPHJSSW6qVqm5tAd4s56TvaKS1d/v2pRJVY0mZLesmtahY3KmG52GD4QOH6B/
fE0OSkg/lFKK9jEulsr7jatX1uUe2/GH0uwdBTGEU/acx3eWMYBQQOjN7NoZQWuOv+8pQkwKr1a1
bC31lq3nmHwU2/PGvyvf7Xs4OKgH/2bF4KKfcD04NMCfrNyU2Yg6dj9eA/Z6wYoNa/p32ujPTh8C
dnDnzWMvtKo+a+0ZhgKdIMyABvbWO4tFaix6YeyJrdP50a0T9tIM3drkhGa0C+okztrF4fXp87Ey
UaR8Lzc3L7m3HEH3Yzs16wPoVLdXcDujJ6HlQIexBvJbPDX4Json3gWvglvYyGDCyIBkU2/B+/xq
Z2bHyJOIoaWHyKNlbiDR9y3Ceu56x16IF0ZrOD4IkZw8E7ii0atSHlImuvC611/t6RJgu5pq/tyz
hrOcru5BwYZYgjdlPHtmezMoa44IPXgBrbjc5sHp1SnvV2Pxpk3JQmGlwY1XdztL5fuCwIev50vo
0PGXKLU3XYipoTLn/X6R736+VZb5Wb5xV258K/3NKRr+3h/eLHqbad4JU+LBjymg/1dvv7RTX9qV
TmZabp31CXiGyYwVNlRpXrSwPmQiny88zttfck0vPi/1sEuWYNtci3dKaxtR6GInIyM6GwgmgDKS
KLgUmK/qAy1NtktG5vXekfYcmte6kKL1cq1dl8ERqCSFiTKU5S6cAmv15kct3chyBwyyN4HdyXyo
rLwvV9lLoDiSH7niauACi8yLDWLSBnndPxiS0kxloXaZbAEXGA1K7jmwWNjWLrVkaSzMgNe00xRJ
mZIhrWpXd11ciozRhq1hsQ9itlXZr9VKGmKTQu38sBPYh4oQkTw7KWPFVvoWKX/7oCeTa3OUBmQD
NiwNbksv7YmmA1+S2hnmdI6uSAL1cW+fQpUOuQ0MzmSjTInHiHUAP9IH6QBOCnzMV6WapbxJ7T4K
ZZrxrLGIX5XhQYqIMxsvxLaZA/JpF17zcNC7evjD8kDY1efHWKd6nAm8NpgTd+mHUzO/bZw/Gih+
743Ca474yO3MWuD39XRt/jx8hI05RnABDvowzv77GfHf/Ual7VQaTncTh4yyLzmLyEu8ld/jSVeP
QZe3XahFFRoY7Hm8UWGxE3FG+Bq8CnE4STAaVJoJ3SJ43u6pH3Q+cYHiREFBuqSrZvQItSP13aOM
s3vB0RBx0CyoezsFpqfhqb/vfw0umEPfSLhZL28FQ/uSqV81RNmwXSmYIMwTHc6StmOt0T4O5p3+
XqeUooKOsdUHfmnTzY4O2R6VtvJdvEWlie1wmIIQbxYmkc+LbP9u5Q9cw8GxmmMlpnr+mEWGbWlt
aB9SlsAgTL3dXvAiG3NurmQqsI4tjj9NOgE4YUVEnY/ndw4Sm37xKQqDSKgN1D0KrTQcx5RXEr/8
RmM3/XIcwJzlVbvY0uDffNoRim3AxNZTszL6aJ47bxVLHorzscW477P5q+3w3tn/o/dyuwvLps1w
E5ubqAgJ6f57cO7O70uta9hJXPrrQW70A8S9qlsjaL0iwf+QVRORmjx8KT46/9bJa64hQJ+GzXzw
3TfLda1Vt+5YZDbLwBq8Q12/T4qYNJV4S8ScjRQp5NXdggoaRk04+tJsIkRjgxjkQwHgs54KbRl4
4N7loUTMJLtEjwricWvfP7d+R6V+0Qt7Vu3/qK0Dd3x62XkH0GYpw/22Mo9hO/NLy5ieaX5JJ61M
HuxTQJMzSfy584mXd+ZB8flvMPuPo/PaUpSJovATuRYZuSWDIpjDjUttBcxiIDz9fDXrjzPdY6MU
VefsswNjSHJGaDKIzPKufbKv7svGToX56oWym3NV9wmsiXzG5AHWJGET9oFcIHeLoE2CXnIU+Dqj
VT4XpImCtl6GCOUjedmDc+28ggpDTtTmPW8m3GkkyOqXOT9BT/eNvWfNYUEtmiicW7HcAG4+CQY4
6vSA/+Bkh8Hd8s5l/ziYhVXWdYUiR2BKDJNSDh/2Sc2f4iHRnxMJizCCU9JmFNKwSW03LFGkQcI9
Q9i0b8fvmythjOah+06FgIONjI+CACf+IE0t7+421kM1fB1RZQB0sa/X8RhiFkMdEKShlsh4pgn+
qDWtnWnfR6UOV044x1RAucJX59hB9WR30gLLxiSAjBKxf2WHn0OH6iLmcymPRtshIjhE5YeS7SaI
ZqwjfLaohV4u3r7O1T724NPjOesccSW0RYx46Wj24eJMDCoGDt0RSzxkG09MB2F7Zdd+GW0P7eyW
dc5l2I3y4JbkyRAi2wpH4oUcGKg5l1//gi14L4BXX3nd6Taj5UZPUmfmyBxRxon8EmTcvZGEtRDe
chgJ9ETakK+HYGZengDAk2wZUQ4STIPS/IUYn0qDEWW0zwMhv9y/Fz37KE/MSQqeHTA7iHm/EQt4
AKJBfkvHFtxzzIlS203naszCZKeZWAmYyuaKU4PKJgXB/j3+DLsVa2HPP0xSpPUtuDJ/eIz4DQvJ
QocJ23+3hFA5dkOKxv2T124flJtNHx8vNWS7XOyPZBzMsKn0hOX2I5CwxDm+iK3kmUIuyTWKBEb4
uqweUTMtf4TJ5FxMSZKwOsI2AIIt6gJ9qRy/ExQrJGH01VjGPnb4ppt6L1rEoid2qBmede47RMLX
IzXJ4tgGPodUD5WBoPUh4DtDHSxUmM79L30gO5KS8B7xwfLPNijWWF0uiQwS6giXRsq5JOgaSOv1
TaBCsqWZQOAuwS4uAH7Gjjt29NBK93J45vtJ/8CNBx43tEJBt9gGraiJGc/kLK2ZaDj36RWWHgUx
TL0HcgweMb6UMjjZIG1/OZtkv9+KwcoAspCHw/9tRFYJm6r/Cs54o97Q2l7YhY4T5lKzxj4eebhT
Xj+aYFpPyQL5UKC2KiMQMZpa0H3SIP8BoePWQU+Vok1Gs0KjS1nfs/doUfEbYb2LVZ5xlVTpXBGg
ij2bIaPAgvLCuOfhzGYoQoWqBoeBUOZYF16Dmz0TrR51fDCZTH52JpZfga+lczgc2tTiEOwPs6Et
xhxiR6AQ6Fx/M4vwFDYrJx/i1kxINPs4zvcUzwxa+MwDLdq6z4E0/WHCY3EI8/aQnlRhgSOT8wx5
Sp6DDzMkdCSAWzNjdj4RkIOZAgHf4oywmGza6uaN5Ufhb2APnngNnO6X5dEiHJFpOFsqYQ7ciBEi
DU5kBl/QCMhi+0CDocUrce0RYxoLvj6HWoeMGoYR6A17GX4rJh9AaW+ukfCZqEtnBSLPB3a+cFdN
bz2cNHa0x0gIf1AFT0IqKUokJld4veJihZTMuc17HsmTJ31EdhkPo7gLXZAnvwGarbgbPVZPT4rw
bwDWZCQyMidG1BtxNCKOiBWyqo+URfgwW45WJu8+GTx+STl1987EjAHCbW01D4SXIGcbYQ6FR5dM
n/ReGJCUOkqIu8goJJUdX4AvZGSgRdwrd49F/xwh4CeuQxIE/0EDnUb3OBerH/AmokjM4X/bRPi5
tPj6RDqOj8SL81LcqBP2qc9e3ICryA0dmi9fNg3N2cFA6OL8IKWwr/BSrf/jG1v/gxmdCJaIeVQl
as1Haub8LEc94Ll6wnPmZk1vtSs9RndrB9RBbgTS/FeNnse55Mn2/vftoqqK2i7Kd+fWV59JTcwE
2m+8NMshCBO3UghvkKTcwNw+FrpNnDsGfAWLXYrf6p7e7ylfLExGYC9XYwBTzDFlpgo2tP/a1KQc
YSUs1AQA9DFtxz2fmGZAi9JntjjubwAz0GS0ptOQUFx5/I3MxWg8Gb1cY+7yW/Dsp5iAX60Edcl9
he+i3k80bfD7DVR5+TODN64h7zJSKMHIEQMcurvy0zZrRDBZbbgStbrhmorDwXsrZ697uN31LeAY
HaOM3+C3vlP6AfExGqoomdGnBDec0qgfz4n2pvJ7eLycMnmBSC7V6LZ/43mH54oysn6Q0xuOGA4o
yW9gOAmzXqhNvKIMJqKIeY1BW4fDHLU3yw7Q7UK6oOzULuHwu/tO9lSCp+w2YvIdzBWQ23vcHC9T
5Hrze7JdordJq+Tm9geImTe3vg0xBSIFbA6RyCtkiIKPPMfcG8wQriqAHlz5y9OjIEc9LzhabzAz
bU8hTHVNU0Ntwf3tb7039jjQ1cALXfnUS2RQOMsV2lpmH2yeGD9g84UTF9MBLo7di5ys8EekF2Zw
wQkUaWyYqIN7A5FGe6EFNuZfaETQivBi5OwfDhqftczxEdMphdrw7D3wlUwQnKU3KGfMmPa5oLpO
+cAmuqPRvGrCNu0baZZIc6W3sJi+EGS8vyaQT17YTvL7QNKzKv4tYHHQW9IYInFSBL1iY8RNdBEl
HRUlSB/xJxKrx60fLogzx5rgvuHXCR8lEzOg5UX5P9QQxMNt3x593TLqTyX2pijneGJccY8ZeKxu
M/RRDIsEt0WE3RbhTwDvH8Geg/vW+P3wlcHXWb+XZ2b59LUgbsYcotwCHmg8p6sF0ZZsxb3R+jAv
u2PtQZAXEDASM09aPkCUi+lr+sydi+Q+NxeX2z79kO0K/GTGzdd9absOV0dS9fB+LGwTxj8T5y8b
OBOHz+gWnXfv4XaFj844r0nFsK3FfdHCXo6Bwye32Weh4Xfy8c4ckrNt0dkMWt6F+4JwQI4JaRqD
i9Nf4wEW5LMyu05Qbod9DNIVjF4+4dvdCUT2PL+AHl+yNwXJ4jxiKKEXDh8Y05mo9/SYdFgjpLgt
ks9y+IvVBKegYt87Fqfe3Ez6Q355X94HhgiqDYrRedKRAgYE/LMfiOYxcngx33XPE8Yar+iKAR5a
zZ/TLYrJa7hlA6AuzM4hbiphN99i7AGlClCUGOd8rfjPxXnH6OfuKbYVdCcJ2LNA0tKLpk8crrtE
3X3GWsidLsbcoe/SxNYOENNItsmfMhB+lNsjA3sW3gkU8pAvaG/derDGf5mHVQVMgKdsqzxG/B8M
Hag8beHMG+8Pwqcw0+/5sVgW7iNCfeGcKMj8/hQAFglaNKWd5BpuKaDHtho0TYAg1//CRq33RdLu
iyO0PhpVbBQyKN08xPXgsWSMXFFiCi6xYJyxjNYaSIYLsAhOAYfPGN1/Hg8Qg306idy/gA8zL8Az
g5OijgVEw4wcESY7OJ3c/LPqe4gneXTdd0YDNx7lGJ9MuX9gzpdMhMhyj5dFIBHxRxMNTZVNGgFb
BiOxIH5EZE4DGueU+Gyw03y0uactxBYmtYxtP2ugL59a7D/1S8P/7iSDfDHdgNMtoOJu3aU9H/m/
kXDgAH7dF0RQeNfFF8fEFwUClUPGVkZC+c3XfPXEo44rQfYdGv5cgVABiGWERSwsZ4thl6G/ZGqE
nHpHsY/0pKaNN8BzmHV6VlzOql071P/z5jQWg8QmlPvo5+ENMiY+MShu6QhnYtqxKN21igyWQsga
cyXf96r+OmUkcSxD3X058mIuMIvfuoazGtXwNpHjjJGzYkuhgiAR0wJE0ZHeynGOWOtJ4CipNsTb
PCRGtU2A3BEYD72OK2xrWdQ0Xn9KAGjQiJ1FUMz/+AV5SDHUe3BKZKzVwRqaM4GmQZ3VvBzNpsqM
11wADP4mvJ9ll4icGAGOy4ceysGO0nmM1T70BEYmKU7/uWHrwt9fh8LWDj+jb6TOCVBK0SEwU6mE
xvakLGFW5oB7hag2tBrcGMefp/C74awJ++F9sh18p19Qg/SPIn4lwBh86eKNINIgbCRJ4IyPEObl
hJoz2jWJexQxaoXOFEhbgG8PieN7u8BJGrcOF4/D75FS9vQsG1NzC2sLQmwIk/+aK0BjjIdqLJkw
8n6IHL7qj9rMDN/z11Fg9cs3jms6ngxCGWsbf/mwG+eBSTBNpNOcoLvO2GnIPEG2/ZlxObjjwEAm
tHlIU0yP1BGIQmJls+cV6nUzJucywM2KApgAFiCd54cC+RIU7gxQAUNO2un5JTH+RAAwno30hOc9
fd4DkHiAdZarJ/jFZeXYGvSPnwjp/45ajfwbF/vGW4zP6UbHGQ/wn1IWF0uHKEX6JIADEVZHAo6J
K/6DUff4BSHsMc9BBlNs9kkAxMwbHfIf6ZL8sd/sOQMKIEJUJIEItGlDYcg0y+De7qyD8P19bDBy
WtckeCMLCjCAJTVV+Odjnwb0pGAdWDBCXjAy1UiV+SbdAEtdZAAMbv9PPD8CnbwLk40+iKVxxAh0
8cScngLkBnzRoUiDcFFB4Lj+T0G22BQPyNVpRkts+g7nhQZkZU5g3A8kxrUfkbXAQtgG1/WVTWzx
HVczgb6Y/mNyG81AY7I8VhEWMxleY8lh2F91fF0TCpKh0waqzXViJvhup0FUTxQGeJxHvYjFlkeV
xFhUqK7xgiIJVUhHVMBnmjMVi14x86u9Yq2c8vC5fifl+JJgZhALuh3kMg+rgUvD53kZPDNpge8T
fS3VtQWvDiuBaz9SKK9gD2MnjdjsgVYdTzL24IIeKzVCa9HyzAj5HlAoXBjp6eQnZcSGWe7VjKJr
wX2hCKfQL2Y67IsnRCz4/6h/qY66nq2j55iL8AU0yPD/k94ftU7DtsDAE+YqK5aiDjEE8VFvckWT
dwWl8q+lVaKOE08UXYMPMR8GyWcucSoI3ynYujBeSWkgNimtCKm6YCaaL1Q8V0VfMbxTiyto03no
oO+4+1ew4VTLBLlvD9KWYQ8McspHDHUESz6mcWyx1PsAUdsNpFwmWphQG/MOBwpWz2ffEKsALDAR
cwBRa0LtxZFk8441iuklpKEhDTFCTYhR0HbVrMcl48IGyZBgAVrEiwdRUDiGc55haU5zmSOUeS23
dJr0/rJzhoA26GVf4qvrSFk6eWbFYqrwvHifY/diMT6PVQI6r8GFKjvXMr17crlz9pHyglIJA6oB
LG9K4fJGG8JuTzuD0m/3iX4pwMNUN0nJAQ99jUuizp7CTEAlTO63bscyEpDCQdzPY8gD90EbxxH3
wLSVRgaXVBhPyIrHNcRZqCSVDW/3Z9H9Mu/DfY0b1Kya/py1XTj6/pNCC2MlUXNH7xO20yL9pPoT
GGPPoUkGTiDJCrehJrQmh69velJmDNu0zWpfjrfpktFbiWsRJhkDcK3r8k5DEjRLdr480ZUISX6k
x0vcHunwzyTybvjf18+7nQeYmzA+o33HuMD+cZYvFUCqUbU3iNFaY2pI2XYlDY8J6luzb8lzKX4P
axIkGkslYjiJW/Gg2r9hRu/VyVJb4Y1ygMRzsDisMwUuHSTUEMBheN4XrwBXFiYMP3w6p7g7Q7GD
rZnJgfRXUBzvywBfT/tLiy5sO8i3xTbFyLQMo4nBK36AuLbrgh0KS9QxmMWBRzV9BS+KaFw/Wg+A
R2Bw7PMYjTehkV0CoCB4FSg3U7lv1xNtJ5xBCiKfK1YnHlbYQ2LxHVJjO71Vj0KLFLnhdg4eO5IF
4wL18vjR8gzc3XZeM6lg/iJaVBUaBEDyoDh0UUMQ8LD5IxaiErENa/xAAnFICORKZYJT8+C/s+IT
vuLPFL9GBcbb+Le/MmDS7OfyKouEZZIX/BsIhvijhisHJe44RmbA3hk+Dj9wMSx5Rwpez6/kk15C
Jt4ecSAjEbpLhPh7/HDKRIm6kULw9aHbX45nn5kp6bDAM6G2tiYfwL9fblv4IwfcPep6VmvA7QV0
2mPNsik378Zm5AMoJpPcBORz4RQkPO43E0ct0O26xlv8T/cB30AIJuYAPGMCYzutVnwnHbuZYik9
ugyYh2K9Owb5gHDNUArRGTtFuaCXrtgm+AvqSw/nO7xaeK64JwXWH9BUsH99iKMc0/qIaRZ2Kmd/
X3ui/MFHnDAxnP8Fk8VKv6d8QYWFVwkSo+pwOQmWMXcKuD7m20WkH/gnUs1+9ln2RsoZGInhw0ph
EDt9JzLCTXEyPdP+DqIQegLOvT5VbXx3r9NnypSB/C2Gy+aghe/enraxNgdBH1orAokTHP4mz1QW
9q9Cbvd/MlWkLOaSMzXk2eMsYovAuOzUuXrIW2GaEP6GOe4yl9j8f+QjvktEWayNrcOFieB3Ln6i
LuFTkx9Fy/UFW1gbWZlsIz5ETikMokHGNd2pBrzrsA4I4WG2wy0fvuF33T2u35bZsYOfZ0y/B8P+
7QTpjAHq7gup7jcpwtZfywsM22Zf6NyIR04fBhcAAGAcfxjOthnPN896wqLS+yQA/7eWJoceO9fx
dfoLzYmwBbriingURryCftZh631Jap61yzzfUA8BOVLk2F8u/LnXakLfOV+5kyronuC8FwxMgMqJ
k4Ss/cYIXnN4dDuCntnyGI+9eDFc3JiLKITQP/dSpKOFMbgu4vtwNXfxfVrfw/vysWr90vktr1Av
gHFhYrTZbykcexugaqeeX6UhsR1dFRerB1ueGvSYuJH/S2w9aCb+U7hqsgevYV/c/8AfGePhTl/v
ZBrZLXWkf/37WnzpBcj4xxehXtT88Q7HWjbxkH+TSIufzvXj8ZuE5RLsq2NPgg3qAqPQ6uORTlzN
XqNXH3/q0Q/rXGhPDJsznVhexFKlmNuShPy+e+T94g8K/eK7U8tJX4mfumd9g6YaW60PG0N7DDgv
rgy9O+xnXHmbto8Bv//DaqBKdAOjQXNQSCPz6zSF156AIW87K8U7hvMcaZ2wDtiiVi2w7+hvvnAC
4A7RDQxou+g0XicF2pV7ISuS2+ZzAiJKKJirlyMgyk6YrH4DFbqdPrjhCFyFbF7mRO3o3FnvRLfJ
2GTnpDqNBAAPcDphqMKDfF0ztzq+5r99xRgERxXbGJqMORxzpG6see0bpLoD7irsxmMNu5hUP8fm
3PIsMbURxJLr4k0KOxNGHPtXuH1913yBg+uKgTT7S4Pvkft4DnXU1cAh/LB8w1Nk3GkiZEeC7Ng4
OjIXxE7zN19xn6pNuLohQv9c7gtZ2YYaE+qrU/gBRDlfw655lnCgpXmoXLmXcCdy1lnh9dQhAdDc
KaN2PxBKQV4/scXCIB8aAk3Vja7b9PvMqKgs2dW38ZankcePwZTm6ZAir2TZRszqyBd4QK9iVLaN
LVodEValtB7dIrm8Beqowvv2HWoH6iq+l7A+djRIM1enWwGYE44jXlph1+BCSHsCzIUmS17qzQOX
1ej63l6Prg+N7QV/cUbcJE5QhLAWypvL5QHP4z7EJIfvxleQ1l0OqGiI7QKkzTFg4jW22BemONh9
Y+BecGTKXi7Umna4g5xjTH/qLlTJdcFnD6ifh75wvyd8TMl4qrzLCYhtC81LjkmV+lQhlSXWf4rp
YNsqoVbSB3ci1RHpQvxfkDelQJci1q3c1FvsCYEi3TeTKwguioNI9nVqY36Xn8K1AqwQJTej+EWK
vKLXfp8IpAKRNW1Y6N10m/A+TXEhuB5uHx7mHFPKbyWh7n0KPNE7q6OCNN3WvQkNhP5hunW7JJSo
rexBGJd1562Gam2rH9xu7Yfs6Hp2u8yKIpSYbVM+HF/X2UudK3uozjny2eTqSTNAjZl0uEQGvIzC
keMGWtvuMfstFEXQmIHHLGX9W+S6B5JQTICx7hNzIS+qUfO2P6NnfB5bx3wNhBtuodWT1sQAFsVr
iDkbA5Knz2SIihgkq0TXyH8nqDF9VI7Reyh7D/canzdinAt/ESugc3Kan4XWwBounPkdyA6e+/xB
PgkuFx9e+eEx2hVoiyIwh/7oisF53O6fzH3Bv6A5Xuy1stKdPorKfPqEEwUULmO80wvhzETC9xEI
FgU3/Gj8tLAOfYZ5wM7LC0KTUk59jNmu6AFTE+VLSfIRuDnqk+x56Im4B9T6QKSQVq8rCmWgMnhP
cyuBOIgIR6hjL/Z0a4c/KjS2MBoQn+dDOq14hHGXnWu+nLx88Yt6qi0lUG80czMwGNQdrAl0Oy7K
M0StyJgFmmoLOmnOrOixpHGK+xvm3f9JFh1nvwLVDOSAqfj4G0tBudhu+FmgiPUYgIpylC5KdFB4
geaT1nvY0wYATQso5cmbwnAO+1hoe0SBTRt0E1wLJovCjfg2K3gnmMpMRnpc2X8YHMXbXYOGdWGm
vCkLaq82Fk/s4S1iERYIxjloQOKIZAdx//jPYcVzA6eShU9nQKQZJEiunEMYBg5+bV3QEIlLJDvx
Kn3XZKL5gM+Qxz0s3+02w0+QRwMLub3MG+2lxNIXDilxTJbUtBBdLdkeky67bkOArR1p3ml1EMmH
wO/l1FzTlP7WmM5wkDN8YQPhB8cfYbkAbQ3YZEVwKCEh/fF2Q8o4iwdjXNhLzDUwHhIUtdPWw+AO
Tu8UyQ9DIPtvfeONJ29XQYRKzQai2BucjPDi9tbGiH+PocUlnxofDJY3jBMscgcA4xmW504+hVYO
pkf+tzjLJiJ/kQ+PXRKssL+Cus1EAGYi3NVe+or1gTx7TLpZHbzAuoCTo25Io0b+HD2Cbx3UbyD2
Yx5FYMZTB4L1utnWTIHjcQ/JUOwwue+JDaHDjGtAG8o0gnAhOC6yb2LtbQIIeN9nvJW9rx4AAcga
gubvns2jvWPx0PdITlQGTBSeOGpwg+7R5RH9YHRWwU/xDS3SmISWPqA+PX5VhF/FA9F/XZwcM9f5
FniGQKN+3Lt4xrLalKsXpOnpi/QggpTIDTo+OBG3/ha5JZDOHadmR8Zi8uZ//+RrIM2s3LEW20ER
WsFrqAY38gW8DpiYJkO31eCH7XuJNMPdTt8su3lO7fhcvP1v7rUrEE6VBpW0mZfTAm0rzD40qBzF
SEDYL5c8hUdEAPfWPk8M/3FjgKWDqs0oUABaY1zLJ83oEzznvD1QcuLAnHbI3RtAVsEHAhBjzjli
i2pVx/WhJ5yXprwtR57zdLFbjuVgGxqAZUCtp/uitlAqNF4T9AJGnRx4NIYgfP8r4nJOjW9OmKbO
NBQRtyON7D28DHsJ8O1tqEBoqah/yFRY6/FzgRw7griy3w4/cZveVuqIriz6xL2dcLqkLaphT+71
yT006HbXkLEHsOTuYXt4uWWwVPyG4bwaWAnC6uBPcKr5sN3Gi4VpsXA1EFLZxbQ//Tn5TI97gtMe
C8R4wSKB9U94X6Ief0nlGD4TmueEidKAGzxnEohg4eG0S5Q1QoCICYWd923oD1zRfOvBsUR5LAR8
p2LwZT0GtDt48AMlS3eo+z9uepOcx7+gjawj46mj0vctxu4DafxYdlk9xmkC5imfIMPmFKBf8ufE
kQMV9jdd9p8pKjywXjAlWoAuJHJiQCuNGLHBw+8DmN+PqI2I5gD3BhdjOADREg0izyGuKHhKuDHm
f3Ns7tDBkf2Lvh9Zuwfjl7OmDsFeSIcOrVNxBJiLhRhSTLtwFsAKBvmiknSZsKIlIRyhO+pwYwKJ
XjCFWCkFUv4tv27HWoJrYVou2/G4t7HG991tZsZWbC4uJGVyIThP+GSiAq1k5KxNniu0bKVfYhZF
8rMxYUrGUoVoT8cGXbIJoVJxbNNolgP8lTgICF2Bis+g8+Mz9BmeCYMSygIG2JikypqHsQW7FODD
b8pOqMvUKOCBuhUr0NDIbqTCYke5Lbr0ueOWt4ghqgO+0A7EvxnerguZUYGwKBN2I6/pPTagRBpo
sT585MihpjDtwr/r3HQrwunA2aTg7ypqFCFMrcfSvsmdKTAkxwRRuuIunmPFbhyGTD3mhGLg8EMM
B6MKEznGMrTVQ2PVIdlzHz6Exwm7E5M8tUWlg71Cco7KUw4rnRGXODO/ff4ErtymA58fo0tonPOe
rySfAzvBDpIs+WtH0rRIwMY0k8pUhywoypUvpzQjDUGpFCJavDqEC1B2XZUnPuGawuhQrb4eZS+9
X2s/dsWMW/FD/iD+YrM15srktvysxaVPgc3gFvAN/c1/bQv6GUZyNfWDwpgUMS9AdT8oJyCzYtoD
jGbr8St6Rzf3BSsAf0PiCw5WmI+0MaUvdxyI5w84mYhLeLSvoCH19YGIrHSyY0TbCgI8Ua8+XdZz
Zpz2GNByGSMtgm8ITyPdr9SIqTUY/Tup/jT4mS9IN/rklvBIu4UPidCa3P97Azd0sF88Ue4HaXLm
sGVuyNQbsJ0GDD+Oc0I5Zc3qZYmmVMWuUE35foC+ewr6Dz5K1Q+BVeTgdIOtC6kuFrWVEZgw9BoY
lsIS/QZP6rKBQQlmS0WLISGErA4u5q0WIBhx6UWEQ1yG/he+P+2btb+MX/MzTtvLM0EpMCEFuf87
wXQUj2TwDqShELMgCS7KFJEwD6WwC5BT2sRPzRckx0SPa615stSo9IkL7v1haOL+QT94Y1+1ZOCX
+5I9ltMe++AbUWs+1bNe9DyaNG3D3ur8cb6k2MIMgvmA3cPosgTQpy7JR2QQdBzOSCVWGooiDHAE
FZ6TnBDVF5tFd0XNwsoBo649KqD+iQT3MZHO6ZX0rSuDAUwUp0AHJ+h0Yz5tdiZGIVqQj6A3FKQH
EhgCfe0egS/iSvZbnYdP9FCwq2bboGEzQOyOihUbM754UEgey6GsEVDTLD+hbc41iFRfAL34EvSO
6gTLY1yAaY12lHL4vEGDJtEFKQr3DVecx4KgciCCa0ZkWfgKsEEMFZjObG8ersrhd7I9Ebd0cTBy
Re4o7EFxWaiGpCVGeajtNFAh6LMwOoV+QFhcNYLgmr0m8rC/q4lWRsKFPqi3ykOR+6cPJbT7OAwS
aw7lBC9IYYpuTISNYQ+qs2B60EGh6X8NGoroF9WwjIV2fGaEJC4MvUOwzzcvWwXach5zQtn5M9gY
gC7En3DrN2yQfFTJZdSw+rDGhUtLZ4kTtj7EnloYVPMZ4MscbLPelDvVksvJhoay3fsQfrQRRqMk
YSJtTThy/N8GJeKETq7LaLQu+x/EsFTa6FN2YKXCd52NgTyTcgJO0gyBWm9jlR/zGp8ll9jH+DmX
lpyOjAGo7wmbY3h25ohs2G6QxKM9e9MmJxjE0hXgTrQ3Nlw7EPK44A2ysyPl4BqF6TlDf6h9IXG9
BBUI6TibOWlfQwN4SmDG8KJmgpsKZAR6RccgivDyzdNpElLew2j7Ah8WXix3SKRAiJBphik2eiLy
ZqAsM3DcitRrwZanqho8Ygqu0PT1gaAunt0HvOt+ZPkM1sjSPFOVQ4cfX6BeFx5GdWigzJQNLqbi
JPH4fjgHmnjSRJ9IABcqFWOEtBslb4twv+rZY1JqXegF2LdA35QzNWVMNcMHXtrwCbTwDxq8rPnA
phaWpj5HH8aSLW78FmbBwnBeqBe0TZ9dn5i1K/G8aBOxVuCZxWQX3g1Bq/henpbwd5k50pK9OILQ
yQvfN0I5vH7CPE6fQQpgvrVGsGHFTIwbSgDMRhgOTbm7NPRENmAoUU7wcqNPRxLmqtO+h2hFGWHM
iuk42h0fIDr+LcncHjJtw0UA1Z8yxApZ+N9Q1zloJFfMPtnBJIcBGwZ8bx503me1IggBT4FTy7Tr
ibZZrCiNqEljrKaV/8Y+L/8vzgfll4VoH3LEm3zmdsBYLiCQHSaRHjG3G2BpC18aNeYD2sf0fhB+
c+ZQM9xmBc8Oys6JDVu2xO71hRR4uGIMnw/MpcajnpMaLA+IQGJnvs+INsKP4pfpvipQaYa8V08e
5B4dGgYOiDOPrGPISe8BpClszc7zmpaV9FMU5tLyOge6HTQ4T7VhNb/S48MLOXHAiztyH2KpQjeJ
8WMk7MsFZR6zDQ+SHRgYjzEDLjYA1NTCvQIzrkgmpVVfgpNZS/GZT7SJIIYQlJ010RsNzZRkskmJ
gA55GyIrRGJDuvtpwWX5tzmKDOIJdb+Z0Q6ljZv2Ib7eGWhdRtQ/whfdqaavpOHpJIWKPfemka5s
UGRd/Z5XBvf/MSMwqzp7L/Hb8dshHGAjh5xPn1CFPrxngM251Rz2t/FRmRErNZIywgCkBVuLpwUS
b5+91KN38XSmhIxyFA/vZRnWvTm6D0RMwNNreCIlh0qi8YVhPOdjnLOHb32LJ4+45wSSKEzqra+P
Teb+LX5NTUzt7l3GHQBnjvW8AmcYkHPA8U4swv68x1B+oGUas2rg8U72DPplL4EiIdQRibx6TMBQ
geo5v12L5yyU2EM/tkQhnXxoquH4l57yV7QcU64CO5gZCdjeqkGf5JuEIs50TwUI54fw0h/ma4wX
ENOFFbOcDpk3JYrXn55Hn7gvujcTVBiIL4bTBV1wzqkJCjJ6u3lyBQ91X4duXN3o+aqTGViUyizj
cZtuQynj67zDB9+ZU7PCPCE9fvymncGpPLn4w0+oiQt8DI2UHkyKTNPpHXVPSkWCnTHlCiMYF/X/
jL2qcBQeh4M0JafuusgjabqdSoCgRGKlV7j6owtAJp+yPj4jlkRVjyM2m/SseC1VRsCMNl8ur8Yn
BGWjzbTpbWiNaQWJgl/15rnqmE8H/AytPfQbhdk0Ow/BU6G+UNzyj9IPyi8JWiyJwofPjLRgKKWC
uQEb2P8e6szaGOlLsfk7/zNAp/2KD+OH5bdjop6Fc/Q5aYcy0AAtaFh18FjnA3cKlotV+LXmSj1A
XfJbBs96cSZ6mYOresaauH110n/stj/GJ16r+CpxAzmUFaT2l0Bv/nrX8ReyHqeeFn37w6fiUYd9
RHDbGfSbpUU8RYwEp04UzziB+AzM7VpkHbyDL7RExSd3IG8iC0YV83Nwpcb+5o75BrJ2asazjd2K
+easmn6ffsHQLLH2TcQwA8Dq5QCnYHHMxjk0U7R7DOCQRx/OWb27P8nbtfzZM2VqSp88oF3zfxC+
2aSHt/h7bPas4rEQGpCq6PLcJtVAszMiFsDcmdddp7f5ZyCP8kRz337ladE9LKMv0BxjXXv5W/a8
YQPD6JVdgUMePgLzDPtt1FO+7G0P8PpqGHpcJWT16efqmvPeXJsJK4I+JTWZVojunJKxyoMK625b
QJ1vR5+I0fZlyPSU9AQeyCUVOsT695lm3RrdZbYEsikMJFfMuItUpbOe3qdXqi00kJ60UE4Ubf34
AmX9M2XHQE9M7Oxvb8EK/y0r/tun+XTL5Hb8cWuA0zpY5GAOlB8imOrOQH7rSmRwMAxvU/3NIuah
fvvk7zGI/eE8/IeWBB+NhLF8i7VaVONcQkkWWURRjNpUnuD2xmHQArw1MY/wsF3pbDuslhHsfx9C
k5MHcHYjI82j4nSrbSJ0aYOhrxctCA2V+p7xiTwyyVJRRxc2C3aMvu6AYHzpKmuunzThL3QKtAbQ
xcJakIiIsNYZYHiPxmkvgbyUIQV87Pf/tSQVsbp16y9Jgohf3erivBvnXPtK7T3holAVjll0XZ1d
p6y5HuzVp8+I5d1EJfmTCK2aSDpWGAMSylHGj47WM2oqwqxYnVhEVCBZaVWPlIY8osEbkO3x8vlF
hdS/IXfZ7vUBnewedwlXC0zt6GymRkkwnV02Xk6e5/FTB9ayUpxHt9a3UXlfVF/71kK1s0tWNwxg
7O6yS+tuET0xazWQXjsS6ELuXO9+u1Hd39/j6fCj9C2kXK+AgYfKjMM19x/sybnzKQYvjJR6e776
xrKqGm1LR1Ycvr/38SpQKsIGd+on0m/zCiYEsSHIsBDQzMhEPsP2/sUQ014cLSg/JU99u8+/nOgw
EcrRw6cMtwTmEnBcfxhaPaqsjy8GroqS/xUEERRyD2YhGTsHkrobCyQg/7C/ULnaUbsAqYb0QGxT
6Z2/XmnaXCqjyyvpaaV3YR7397iF5Ch2HwK4Bo++y+89/1rc3hktAnUwOr6wTsIPey2wVPYEBZpZ
d/fMQAC4m92XMnhdwQTVHVUJP0V6BUczhjxWD8Iy26jOOAqsDQPkHMb211ZWTxQJJ721L5A1taF6
5TwLt4X3U4InM2igVSZ3VqBj1wXHr3RaWMHYQVO8aZ5wWqE3IjuNO2dLKcCwEvXYeG4U07d5R3Im
9iRvx4RA/nAkDUaIOmHFM/RN2QefFuESbrOXsSbcixjRcUOBQK4m2bHIABui8xixsBPET9mhNMC6
o7YrZOewXYACKWWvSZ0w5D8+UJuBkCTHn2MGz917lv9xvHCC9lPgQjWQz/E2NJOnUFKhHJGm8sbI
IWqIJ3miReJkRgK859SS1ubIwkspMiAAPrCVo13dFfvXgXl7x6ae6CNIPQHHxXWgZICX8qhjWc/K
gNzsDZUVrb6UGlwM8CsUN6wN+2Gr2BpzZiaiGaPQtgTLgYH+I7/Ee2TP0Y/kuqwXFCGo3Op9c87h
dcTEB5T9GjN2+jKrlCLeDH8DANX0qidorCZTF/tCyXE4V6QnXffSlMCet98X2yD7GCS46BEt/9F0
X8upZEsQQL+ICLx5habxIBBCSC8Ekg4e4e3X37U1ccdozkgI2uyuXZWVmTXxTq8Z41TqS839pVhV
6uPQVhP/lgUzaI8GNx2ixeiGqXMhU9TX1w5h7RNdBqBbbl6yo698NgQiG4h0ydYYtisuQzFO/rmX
VYcgtNf2XHF/jr1Vb9k/fN7tb/8M/cu9l/bRZF1dNknGIjHiIisg5nmBjLfX/jzLwzgmEryf4tvJ
w1aFKGUrvDh4BRTGEzStGfYpuokpobbKjufgPDyYMmOiemtC2chQQx2oz2aGKx5TZ/kqEc4XsM6Y
rFGAp6vLFs3JbaQPnJ8ZnBMnDfkslveTuAATxL0PhEGOAuXFqbE0s55qdV7JJgAFFe4Y2VbujkzR
+nXzMtFyfHmdfOWsz3u1sI6SxXJuVzHJs/jFbRRPcYXktn5dNRHVTu8HdKngyJr7eOYqif0nIzmb
yq+dovHYmADbC9wk3VhI7Sg7muCfEJp9I4FUns3fY8gm956+0b56ik0jrmSjUufQloOlmtnXJ3KZ
HU29emyb2147vN0+td/Pke5kdJztR57XTXfR9SYbdkrPmlGwjcQAI85WkftKItiplwJQUEyAuZDc
Sq8QrBrDznyhomV1lU+VOmutaXRHRM5YYaS7PVk2lrcoUahdJlV4oMGkpe+nkNfdTfHpNG5D0Wa8
o4NQYtQSRPSn3nGgsfDkStQ2VCVOa0Nip4byMRUljk1Ng1kxSMFjR7cisl7XDrVzb/8hnPundK3p
9hfSZeYZufGEHQ3+CX57E+NhFSbUjVII7CduZn297At04FjWH7tmA+y42MRzGcKjiuNYlLVV5nSx
Wo/z6kUl/egs3/PHMOdhlY1Wuzj94Hd9nPMd0/M5kbciNw55lj0CMHoSd9AuiuXNm7J78e+A7vL1
23G/o3wi2hVBxIzBClFGQMRdf1QNQZ3sK5rv2IXKXOJzidqq6k02a9TQ7nYfEf6kiZ6lWjhHiUrG
kCh3Jx3PDzq5tCyHXX3p8QmLWUc7sCANXbxVrux+NKwmrRvhHIXDsfL8gCwXaNEVMe/P1xXT6sz3
aaaepfuCAJ+MJsjGv9+ZH7oC0zQRx7asvrEVkEKK0QooDgW8GlUcn9htoIhRKl0r+1I9+zS2yVy+
aq4w2G7rK8T/tIHzZROpUPWmSVyR1WC+aejPhXt0j+6qPSJs8mldPm55HK+mT3mdMWubl3ULTS37
xhyB1eOys7wNjsPj5m09CPOCBVAtfNnpNvZWPil5HZzu0SHV2DDTvZaPSsprLUNbgPWzqNlhHdzT
PMhT9Mh+zFF9TqRitkZTAKPVpr3+jXDfdgPEnf25XqB5Um6cYnJAbJHLlBrQ/po6NVY/tnIz4tcL
lIbqPfWyg+C2D2xAsgwUPB9JDx1Z5I5J/0zR4BOHYsjixzEZ1ECQN3Bm+spAXdhnvEXs23U3P1qV
7Rz2tvq4ntU30ClsEhCnmPSUoO6DDdgOVTw/87uhznTSp24GJFUahxdPZs+2EcaenIivpgYxxywz
JlgvmPeM7LP5OXSTyGvhcz3Gir5yqFUZGEV772wkmLmlZyi2zHvrOruU20EYZ0w/PQ3/zePNYBwH
QOPu6g6Txoglvf12sOuesGQ2CJCA2QEjtKZB9I43FSO8Y415oQAy+TuYwMLcOewUbDIzPrepjpuY
SANXxk+KzQyHloArZvxuONRwofw0vMt8cBotB0K0eg+l36zSXNDDhk+EbMQPkgMjt8pgFgcaTgKP
N3yoAw4eBesB3CH8IRWnZ77rZiSr81Y2GK4aqLGb3oyP6GYT+BqV7WA9yMSX0WWUcffC8YVfWw5y
4900Nw5XgxsGHM99dIL74XHISaVbVNzHjunvm4KIEeSsPhSo3UM3fHZ79bN62ZnCHeJobTfdhPsZ
Dmzb3XbxCriEceBoU1NP8808gx/9+tkO2TcBD3bC2Vk4eXppFwAn36+EMalWSQXHHn9kQg/Atsd6
0Q1nB/HiVmZnl9/qmfDCoxY8gMJ/wlW3XId3zZHwIdvu2t+wZt8JvQaOFj/+fbmjXELGvRolGTKv
EUHcm/57xR32dPZ24R3Tf58ffjcsNNzK5mm6c0pB1g6yJ5IwIDJMJzmbaBnMqVwonIYmRKd5mGJ5
Vj5P2KdhKfs72MZypIXJp8brLkZVcH4zyrx957R1pz2SB4QrARGS3oYVYGiKeOAzYEd+sHhx//34
GQU1uQvFB2brU48aZtHe7ZiGixYON7fwheObHldyxtAlyoznA0KFcMrhN+1TXcZ3oT3gO1RPsXOw
srq4fIXgIOBK0xh6N0MYw8b29/TM60f0xv9OxG12qvsGMHjPcGA+QESnhPFrQy8K5IpJjXK/gSgu
8r9kgfNhlJ0PdLFMkx5izDZ5nXv1ubF5mdSOjZLnNlwn/x0FX+FkxdH//ZvlQsRur1Hwsw6umR37
Ng0vxEnDEPzvg/0an+FwNjkGReKAjIBtVxgHcxmFm/TfjXKay4EnY/ExqZWcwm/DTXP4swBy/3cX
A11QKWSufLEWHvZwDxCz1Q2N8MS5j1MecM1w+Xx6wZv86cKCK5Injr0PL+nDiKGPC5Po+diYZZl2
iiZgQDGw0xxoEqpOcBYd25N+wZ/+jsQFLXnDcKb/va2OyBAdebTnlHWkiniw8uA8/EQg/v/DEW5t
Ui9qPZ1bC5/hKqILyvEeFCop3Ry4omeAIt6Fe8bhU8PtFlvaftY+Nz7DgdNJV80RDus6/ORSLfaz
tb/hG8NsczkIIffzs1hj+iTXurcTjJBdFCc17046we6PNaImiXFqVTRqh8O5GWGzzET500OAqGNF
FsLciFGwr+WU0Mx3cgE53xg7EVpJiEvOSsNwpINK1x8ifb5WCvSi4JtDFQKbDYOEQkQQiy0vfN/O
NUbAD0L9MBRHWwidOYRznPHu510PI3Ci162vz9so9DSypi9auVyyrBTB8c5WO+8bSd2tT1/wHTSD
HEv4CIfr8Cl2cbgSGBGtcVgJN08AJ+yneUP2nHmdzsM9NH3zM3REMppXX25CmHk05sbhK4O7xGv4
GHcnyI47/KFjawfgpkVnWqQPY2c9yjVGY2fATrs8dOX+O8oLavmnXxsaCH4vD/Xnyy58eLSvLsPW
Qvq0MK3n/+5p+MFvA9m7UI6/yDpif6Gjl9k7BENiDhB8qUcjZxZWWFgVD2xk+V2YifRwaA44+KUH
TVk5Lt/L5dr7b5lHQ/jUU9WXzy91V6sBJiz/xTVnx4C+SD065gfOUDy8ccnVzTfH5hj5HEyE8Cz7
duj7dVodLzH60t0fe0hcYUZBLU9NIJuEY8nWOq1wM83gcuDhpu4b48y4E57icBBe/XdVwzAmHxgF
X+fR38eT2jR8YNHz+98F+YxjbguDWvuj/V4bNL7yHoGsX1u9fPYGc6dXK18rtb+TCZ4W+YoupRe4
ueh/YUn4ayfch0iYY/bDhMafFz9hYXkkXYDwSs+NmB53yImEjM5pxuwq/Dypb6CGXlcz9qSUGe43
pZxyrvW5G93HhW9EbCQuLTiEAXZd55oB20kKhOu42P/UFkrDEHnq5PuHXEzVtJ2e1ThXFaW25XqA
hht+tbeebkfppuBu4u542VqbhADZxxqw/eCOCVDjg9d5uFiz9bP9zlxyDlY1EP02Exna7O5ILPZc
L/bx/ocMHpYnIirG6AM1ga67Mpquh3GGExztkCz7RxF2nO8n+ARpc7rZabOu2aiPH6b92iE9CE6M
D/fd9OobEiH7n1Fw2WPR//LoAoaD/uFbLDaflvmodngv862uwscl6u/fGPrsoyynPPo7iyIX9qew
fSW8bD7Qp3z9SvT2jRUEpM3BqXl0MxLfme/QPwudolUbM45cQ1P99YScdw3zTqmh+zYFGQO2xdve
m9FMmPXzmVFLbeVB1x6PjnJydhjtplGCW0AghbiCxI3NpyGWQ4aMISe1VFZDlyXLF1/CRaQSPjU0
QPHQ5GygK2vr3s9Hk595DSbxqOTZD0wzg/zwidi/G88xenQV7gPcsFgf5It1T28xywBM5VPa87cP
Wt3OanYfFP1fL23hQsPKUN1KSod7Us1/h5IY9T4VB+/CDrjTTSf83LCbWFcLqcqu+SthkLVMS++h
5QNQ3eoArV4VDBGIBUNRldvODOBInJze4UoQeYVJ6hY/5ijH+Jf5StGempGRwBzTbwQtmmkEm5Ch
f2kCtmMlPZ0oVZahMCmQEVxrm5/EowXvbBAf/P6Q2eChg/P03kXVZ1UW+3zGXHqkaM9YubRNNQh4
5VtJt59N1YzgZyT5XPyoYNQu2ZGcRV5OMz27p6NV+HYq6A6OKL1j1XB4R76bI568K8J5C29mrfiW
1ygWyOzVaPKg7fR36KFRGuvP44Y3fSy8wVQKQGigG1NAFQBnirr6rvvUIqcmdzQIqpO+HJ2/zABr
PhXT7gYRxWNEwXDj9UAgs3m5jbgtTUtjcgp0CSqq5OwXIYOmgsVGd76GdZRX/LoCiLM7xZnvYJgJ
i0mN2bbKQJ7VbaJqr1vxoSI1lH9cuPPiyvoECVjpW0Yj2XqMrPmTJ+iEdJvG3g22LaXv/GzbTXyf
DS8BTvEL1RXC5AlPzHIAPCp9y0P++/xN7BwkY8gYmSBx4VcyJslYDXGPHPXi2D82boylMaySnauB
WmpWaikN+ZkMI19O5lu+3tb1Ip5PscIQFxp3f338dWd2o0xONVK54aBunt0rUsoQJJFO1SRKyfMg
/awn0u3tlCr6+GcPc9S1QNoxF2JKYn1JmWcePR9x4sjxvCoe7B0u2qaCaZav+fGymyrWchhc1Oxt
ul0Ih39y+tUahVr8xYZH/ZllZebK+eWjhC1mCPsIP8rBqZOdp81pXKCdGp9BmeNNo8R8ga0Cmsos
8SqExHv79QGV4hxfx4Zj5XCyJpiBiw4eAeloCBzJWXC/+AlOt2FIC1O6KVl6hkQVIV+uU2gtB9c4
2LcpWMLsZ/a95nzS2z/s+mbB1pXhQ34BLW01FKQg8/Wq3CuKUnS2+xdC9ZKvrWdBnXqu5DEFn9/o
c1kiVC5/DSE95DJsdjh5BqH5qSqY+UgUiNUwMSZOa04+PQS/Q8ZMT8Y8hVfkGZHWWe+KQJ8KROgZ
b5WD+/Z6BK9ah0nrQUf+C0rEiU4ieFEZY72LkcboYBq0R5j2tdPswI9rX6wneSjL3xnwXePZsfxq
wBS7FPxoxKvZIaYqCyrpcI6l9qWO7xV/feVAX7QrDIJR9RSSq+EoWFVKTwkjAj+xnmfqSjZSR5yK
ITiIUdcYV9IoWt6Jo3To/e2mxf6hOksygry0cTe9/h578ghf9g1ZtShMOISdAPmqBH+3TQzziP6F
Sm1ZZ3dH3/NsPbrbZhFm/xLsxwrVdY7mp1AJJNpD9C+4MXI4a6+bwRxtwVKcdTiR2O4NgyhSK1Gx
oU9p9mu4R75DNbCsfD81I85NmH49B6/MVY9wqehW+40oImnOWOqUvz0+cbZ3f1QmWhBahHm/fK4n
G8taunGsF41M92Z/Lob9Qyd5iRYkciRP3xeVLNLaWG/qWc6DMLnEvRy652FCOSwmnpORjhME6zFN
LKLEePOjijwOwVgmKdBkwXaOP6V0GIq+PLycprCfZRUqJD5eRoXxXG351KoKUVRomOy7yVOsPKaQ
F0TVl5YMV/LVS+I7NU7OLDsOhkHaTr/FEAFsfD7VJ78zNau1vuKAjfEi6Az1qL7P+sKJ6pFC5TBK
0pwX6pt5Le/2Q/+t+0xFGDkeIzHwv++n00P2PfOnSBoXMQMNymWkq7//x3ODFYsZHtn1NhIocKy8
MnmM6YOCYIhNA5MmtdIx8jU862bbHet28jlqMbbN3zuXEiDHyvERXolUWfCCR1kwAJl6RuCCQFLP
JCLoMT27rJuHZ8P8dS9Y6hCj46zj3LkmmfIHTlPJVHPDJiPzcweq4o169YSdaLZaSrVNeDolGMQM
luvmQy5gwPbnXCDg7JNnVBMECCGgRUfyda7cVjjD97XOSPT8WX5tSDdVPdB9wQHr6PCFyJ/umgf3
s+os9RYMswmDEWrnAfuQ8iGA9Vvmn9V9897JfoFqU0hNfHUcFLdavjKcLjxyOmRT3M2XBUTe0MlG
izL4zkpzNdR5IB4uN/O2U01X5urMujkvpKvXnwv9IuppdTfY/xCZXTlCnOqqFdte43aUCsbrgQqf
910Rh2RSaxUHR4N5AhoQ3M69gMKQV1TVLnJFY0ET43uWiZcyUuxr8TMrL1V2qxe/QgabK88YeKtc
JL5t1OtyyNkSPfWfNA4egJ0Eyh3JO0c/pRc6jwdzdANvMsNc4wiIG/1qdVXWr1Dp3MtBwUoh6Vd2
1fEqZl+pICM3QzrK07QwL0A9uHQub0saUJJqwZxFiZpCOFa4q8nUdcGq/Uv7nQcgH5rEK0Qipsw7
8Q5pSGLurzeZkZ8RsIunByLs02jzEupKFC+++phOctAlLg5L87IfqW1fnuw3MnU7B+rgVfGErl5+
zdcf/rNoKG/TlYwM815PfwSwLzktAPigY1G+f+NCQlATPdvZKtnva9L/071V0wRU+gRRVg44r2sz
4Detm7/xuccteghmVHiaOKqb2MXMwutFlL9UP7H2sZu8N9k/R5niAHFMNbYJrvvq/WLHNMov83E6
iyrCNUJ8sbmdptSEul+MMYCbILf4Zpo35xfpqGMM5r9PtfthtPqB9dbvUeY795qt/eAIMc8+q6mO
YAcPmq0hgBeXapjesn4Ns9rgMGihy+aGyooQkeGOwXBX1hTJ5ny6nqU/FwnlZ0HVaipi6o4pSMc1
BB2xCi83c4/yNtG5LJgnz4xvdE/CHpcEIxTKoZjedm9oqsUmoTwXzXHue96lAaIRTWtZ9Haj3Ugu
texuZylG9QXWc/OBLK7U65+Gk5Z9sCA1D4J64p+Im3TFeAFLOMxX4X1bQ+P/ucdSsQz3/ow1y3l8
hlYGwrsEh4RTd9fcuunr3yCslAzJ9LaD279Nz/JaxWmt869NL1O/UuTDSn+HYivvGskBd9nddEd9
dSdJ4Z6vTzZVogjXfuglghhp5KvFydUFF07KpF4uRHImHSDcRzxBVR3V9l9GnOHItK2eQ4ZBK5HS
8S8/GXVRCl3/BRVb/bfzIy3p5cyvC5BEIKAFXvGEAZ5ul+xOcggvX9ogvlYxLhrRLAaZgDnvUmrp
O6WDeQT15na2PcaHWdKwyEs9DBHg1dUUT1eNUNFim6Zan/KbGzVKS3Ms30eiXWWr6jn/3Mz105Fb
lFPYNWc+mmc8LwecanuVTYJxnyDazP0c9lVEx1srTAd8rqLb16S7wLI1RNGsVRoEHak5Yy5eTJzo
6Icngxxe+OeI4L8820aMMX/fwlwJqw2LtrPEQyf8r5VMlAtzMMMsuVP5ecYLXG4kQ+DplyUL8itL
Ez4d8YHAxLaJx+8BFl25GFf66x6RS3vEdrs8aYbBbJRAMpd5bBROvvNrzN+mUVDAJps/v2/7Q3ky
2H49BkxtiRW8FcHRDCFD2IxGNo9uRo1UT3OKse1A20x5k6Kj+bdPtvoqMpX1z9UYjjIK7eB0a1/L
Vd6Qb94TTupkXFfKvKxlPE2wU//zViGlWHSn/XvK3HsCJizuu8qjh1cteojTGeJE+bJ9PzhEq0Gm
yzJXnycQE2QYaMGX0QmmFvxcJp95mC5hQSX9slD3A7qFzQ1RxQ2Jc9IJ88oDe3xd34YatSYaGVCC
1B3cnBO91Lc2CSmkZJ1udhqeu+LMGLlMrAhK67b+uVPjJvzWL9H7P0KvjvKRXaxnlRX0vM8E4eWm
TVHk0gAfbCgTliOWr9j1YPUo4yATlJt74y84Vpp6ofjJNz/TeJcolqLOfgg9AVl89QQDrQPxoseQ
G09W4EfxdBuUHRG8oFkKZmnr6aT/25A4hRYFyHcWMN2UfpBRjmQv5H7qYfMz2bPZwuxncxbv3XQc
NmNG83itAVDlrx69LcK8x5FnhUFLeZqMV90CZRn+c5bdv+hWCck0k+n2709Iy6+hkjm3DaWs71SI
TRYwtih4aeAcM2zSsXDcjSUnUTLKwng9DZbVUtJWEGJkm5pDVdhBqvUbHwa5+tLaPDcOlThYPbgC
ERGxxtXxJ1li2IANGt06p/7+5dIFM7yHlbbosfd2gVZ2sUx86p/e0MyCa+7d2yxe528YasQxIUDa
naGFn2Heh+W8H9/6R5kqZAHvoHf9utLlQ22sDzwoUmB5zP7fpvMgJaZkbRYVQWFkKMMlIsjoRhPu
hmfKs0NjxRciODfl0ObFh/XMgg21p1NE77PNg8OOYAF7OF1S0ir0DJXlu/G+8pOtYcor3rYRCoB2
GMC5Uqy85swLMKuNKKhIVnGNfkYaLN6RNNdmnmNuH0Z23GYwXABlsanEn3dbzWS5lVabQQvndWYZ
Vhu8gDmtutu6uze2AxjDs+FZ3cc8BVqNYDam0UIzB9kE31d6oCk79bN1U6IsYpZS1vG8bs0Nt2w4
kN+2vJIlAlKZLxjoqB/2tfTgPN63tVkFq5BZWLExWwjQEdZrLfD3PRjlL4BO3Bf/Kj9wMv3FHM8W
GyxQy0xMQbsdJlhcWgyBPNfnNvhRgNNBR1LWE65OPoXZsoEPL/Mgx2pR3s7Cp+mjMWu7uC3Bxgc/
5fRv1zzTXuASwzTaBWpt/A+sTCK5VdWQnoZZXs3cB8rIcD4uxqwoXkm/u9v3hLh0qOZZI9We44IS
PWflA/nAhY8yN0NePg4hAIMhYz0NQEXtC8gh4CQ9tetf3oW3xYc8GOOdvryT9GkVr6C1WoKtW3UC
dA5jCg2RiYCTlkMo3SGNrLU4yR2nqaqn0GOsI43jRo9kX7dkz/2HV95flPCe2kVnAVkPNfN9vFXG
cO4yxEgOGhbrrykSWUKAZJMreWjoaZYOUnZvRRkJCAJP21yc5OwBuwmlSfdn0QzZ7V4XbSUf1mUW
/aKrhCkVz7s5cM8sXRdgd56LqfVnajIWRaLBWbSZ+SfFf12atxRs8R4zcchVB4mxxO+HAciL/ra3
fT32i3h88hNUo2w/9Z3aEFBGuawAJVTQ9cz27YvLcEoANqWAYwfLFyQzRr2dX9oQLTDRabR+VlOl
mlNAHkgQcvAfYuoDagnLIGiXzRd5BD+JSxiFM/uttoo1R8QJxGXQ9NcHm9TS4Bt8myAH8Vv8DSfl
+cf8YxfNAjqdLYQ6VWjahA570ANd9c2gCbGNwlwOnHkW9xmdl/HKLt+yI09TY0VpyYpZd1m3SUo0
8ke2AzNkkATSs7TNeBZy00dzOb1rf8FKKuqjTBBvRNBb3jwra4opUvdpS91/3+bSxvJHVuFBrvqF
MK2VISlpAJ9FE/ndovpjJ7GZn/pXD/LlDVkTvpZu3kQQ+sJmyB+EiO+QvebN3A7jnTgavARf+jAa
neNy9TXVCPNI78Q+7NkaLktB7lkACsHqBc7Ed8GOsam8pYF0xqrRIiMh1hhMmD0288fgq2G7tDeC
EJmnWDLlz4KMeW57RToLHnUZpXZ1gNuXjYa70NOHhMRKPUscSUqMgluGrfB3iKNQT1bzU4URvhxD
QD72ASMxFwM3+l7uYfNwE+KYkhS3ZHcdjkBV6ikwmuOcvfGtNIskiIDpjmsagmCAl0kTbU33vfS6
b4RLdeefkqigMLGHrawb38QTPF+SVXVz5WXg8bj6pdvUOZG7q1fytUnNxCD76a1siFcW5sPNJWzY
84GlQoVEjrGuwtjQ3LSdnxXxWGbfLr2vemBRZ4hhVTWfndWApoSuAtiDO2EPmlO5xNvKUD/5Hg1R
wteVfxKXSukbL2WIlKRLzwgKOGnF1GbTyn7lQZ17JsBnxXBF1tP9pZYoDwkceWQsg6+mhfveK2FI
8yq5BKfBRCfxfULYC0mDJ3+C//pVeLXQPWSnEYC8WhgMFahbw4CZylcXI3b968G1d2/ZExt25sEX
tEbFGhbprRaqaL3OELf/HauZ5kDVZjLJSh/CindOhe7yc4cqHZ8GOA6xFn25wCHeFrPtnlheh4ug
7cfi5h9OoQbN6fPTnlaZN1N1oGjv2XopBXaln2pCl9f981eq/C9V+3e3cwWOOB73+76ebwQRpm2k
C8ThsEmjxCTl0sw1xsFCwzTekNaEeyJoiW2NsLf/BGlzuBaaYBDIxUeYDbHt9kwR3Jpq9fWYLYz7
+JVllr7ypokcbF620e5+eKr8y/NifEl82eg6AylH6/F2b1iyb8eXTFt7bSUg47jww8M1myPqTwY3
2ZMbY1xiNuY7s4+ePdtj4HXEKbqvEJ2UhZUTvs6u1kMKCqmSXr1HBo3ShEWni1gTjNm0jr/18thJ
L2ohbTtiNfBdSL1eYC5i7Yxzc/lnHWgbrnDYCUq9n9fL8GgDYYQB61Ftyr4Gmb+PJwkWhYKc0Yxd
XOTa/gUfIFYM3So/qJNlZAjMEmXCj4V9jurJaFV/G4l023JdLlzuJ7UwrjBRHk5/82iQUBFE9BW8
R+CMPBvPukTd6WbeN7+eI/7//iY8bj17f2VXKCih9tvootMmN1FrpcM8lCDXf0Oibue4ZbMJVn+U
Xg2wUpttXh5aIUnZ/hKLCpfAIdoU1Y/xpKOxoyKUUpnHjGfSs22rf5Yv/QtmjKnZYFHv/FFoHibB
N3o4Wzpb7kXfScQy5XDln1yv/ydzVm17i9BMXW7qhUXk61IXSRwUOopWkqEq196ymmkFM7dFjIA7
tGfsA/aZUXpZKDjnmEvi6upWTnxhp43vHxo+4GKrSX9j76o3izgmGAljlI9wfcwkzw9Srzo+5iWH
CpjodC+yP8K9i4/v8yaxGMpNRq0CN7GKpBeGO1dXP5to0gzeUAl/T3QCCbnwJRjYRftZgkSOBlBC
Wk98XfoFHJPdojJ/X5wjrWBJkmGyhIGdcNVo8xLSqbj0ehzymGXI0fptKPezVfvDWWYGbwQbOkmw
N0p/TtQZXEbmd31CNHPfxc5SzptGJ2pOnvSKRNW8Y8KQLV6b8JEm5FFVBPd07zPFRtiPFbyQfW+k
sn/M5lOmklznM5P6lQVh5TA8TcobMyX35sRm4PbE/2bptFZVdgTRbmh+3xKbPRBkuXzG20YJ81zj
UkYs1xJJ0hHCx7E9lw48ggXNw8RBZQ5eCVrvljpZnnpRNu5GF6/WLh7jFMbMtVxgMbO6cUKGRY3z
zVv3NMOAGuxjIjz8FRo0D27YDBYGiW6CdCZaN3fNQydL177sb94PCsFbMWKPBejWGDHI716SflwY
DRwa2kdqKnuVy0N/B39yDbWm4/z3Mjp/hxaPfyOpfrZGf90uNUIhW2L5cmnt2MXaEObd4678c0Hu
5ZEyvFReU4q2wut6ag6E917GhdDDLr6JFUdVYPCuTqKQVZMtF6ujoFm1c8NLa93bByUXy3lzbRmT
R5dxxhtldFdy5i74PRmSqVTNGwqdi8ohqrqupV++oDm9UguvCLxg3zc8bmnaC+h2PVOJdHNaNSx2
mkSGjQfbxOG8ffx6foX0yNzRIuc5OighsBiymOoZ1WVBiMmTYAmdVV/3VqqegBsuuw4btcoG5t5Z
omqEyuFNZl3+02POu6XXTW39YiorMWzm20bM9IB3+fzlWFl0wqjIbI3hbiZKYArA5+mTgolT4Rur
EVMVy6F26wPUGvnWdXS2k6Ns/UBUuL4WlS3Q/e90DOOty3ALPbm3a6DpP0L0qhW+FyGNC0RCVIQ8
iDOwfgGE669bPSkN/kzqivLzYeLcxoi4jm3PB6BYI/Ut/hJ9lNV8tfTg+h3uiNHzKkxMWVCN7Uk2
IOfqiUnaHryFIT1BpEDGYAllGJBw1pjm+4XvEXv5iksTnk+L1vMVLFDMVGPvopbZEdxP76v2aXSb
ZlqTaYLNxUL4SU2MxJxH00yfa5P8EHIOB/PYPmIeQZ96GJu2xsRqXtPj5PhzZjB5NF3Gum/StPIr
0Z+bVEUPrVl9WEw4frk8K5ma5Vtao4nxFf4FEY8u7lpAeLVAPAxeEFod+BNSsPS6ri6QFpYMI0yX
n4ehxFnrgP8ekCczdlLpfqF9h7tSUyz0jA0M/h0VexciDcoyZjJpCNitVWLJkS4nx5CVai5s+pPy
tVmQOBGDpw1stcGFvTJRP822AF3oj3KbDGrELim6Ohc8bnB9HuqBQFvf28Wetppl9TgMFbD+/ZY3
NZAlkIs9DpSr5uhWwJRgcRULGuRW8dbAtcQ+xa03F1UmNenNW4cunfPmRUGTxu/ga0NKOfgdrqfy
AhJJju+qx96mmY+Xk3KyvYwXzdI/X9uo/GQRnDUlUWHCGjvpNxZ3TjDSnsqNf7kdRgWJQnEW0jH7
KGqdNWwksmxc5emBvxjbV6zPte9UB2GU7S62xq/dZe+u6uQkM7v8pQjbDg6FwSmv+T5v9EPEBWK6
rGfePYOj7BpPg6De9QntYy54v9920W0rUQfbR4nho0ZUcJ7UH3qw3exv07COQnt57xWTzaP04JUV
nW3gPiB1+F1Fc0kloINbMnqBPWvbUswu7xzHJ3Hq0DAm47YYHhOsuwrV85XyoHpfvWwetd37orkx
xTHxwgppsAZnis9MX5j71Z4CqlG4G4B9Sz+g4Ry+92M8jtjgBeFSOgMncfQxpsVjlux7xNwQ6AoT
LVdVJOBeEjh2kxdURmH3UWaXKveya63jZ0mSk/iW0zcnI6WOHDs4tBXgQ6T5JhVDEgN4HPAZcsXa
/fsYj7IDJZ0OW2ga0JG/7yZR5uP+sh8vp6JJqqevZkaK5su8fBNbedgXMdNUfJwElrqP1RO7tGKc
GG5be6LzwAtkJ7Ik1uruwusvuygzLGx7G3mus199zl8zK+ad3LWC3n9uTTNj2I7O34t5vb++jmhi
Sj8M8G0GtSs7/86muVQxSqTwEqWbo8QrDcrY884FZQLlz35aoOdzdE6EsQiJDzMWmsauTGiyrR0R
KP0p9NXx6huJ+vNj8ubuO86G8PdZME740XclbdIl1WVSOUOQhZGJv9XCPoAXEQUcQivBoOVjVNxX
TjNZfa6XemVMYqXOWHKw4E6XsSkSx+p+35lcP9kTLrO1O72zvgEN9Z7ni4VXuehQXeoJj6VmlO7e
2GVf7qu/32dDA17W71vj3yRfd+ogF/hQv5x9eRTiBeDjO0UX+x4mAZtu2T5/lM7GXFqgT7L3rzUj
Ndj1u2u7BKiiC37kP3PYYB8rjq1mccPZ6PLNdS7GPAgSP4f33AcrDK1oGNy9yfrsPK+fs93VrbHH
tlrGx0ctzbeb+RTstHJPsl6rbV8mX9Q1A9hE+dH6rW5fuISdNZvwOXBaGZzvYl6svVKhsqjnewat
6qYsp0gQw8v7htKUv1086cmCFnUmMshYeHGjTcUmoPylGc417UabbrqV5wBnj5GOSTus8YsW+SvD
CvZANbebFSUHydO2etU2EOIHloeNbTlam9FruFyxYr/OM/1bNK+dCbp27XxiAqervZ7KK4v9TCMA
Y7Pdy0NqH6aBvBn2Z/+ILY08V4VaWnKogmkF643f/kOXctUOhsbfN/QrpQni3iYqNXPC88/tZ9JL
x5PWtfP7lh1kholXIcvl2eujnGOXwOIPxBBEp9ludjDDEfixrKcDj3imJ6lSCHwSXl5dhUFpTIEl
d2OPr/WrWa+3VDl8zONLa1OV6JzbEtMLKnYYegqkaz6cwS+9292/ee6HmVeZ6Ss3tjhpkkghrFn7
FeKiLv+vEJuMr8gbQnS8e0m95fVlxcd0n/FXe8+vLFO9A6kJOtvzkkEhGmj6PCKNJNtT8NvWrpgm
gXeMU2t3Ex7aNmtpOZc4dittHCvcZkB6qtg45bHKEQy1cmw+v6Wa2+lIkBLEDGYihVfMhPlvNX/j
bWPaoYaBNGLzUvpWE9ph8b/ULHax1rO9eZEMHbQmg9P04uNik2N5WBMeUbHYZVcksXm66ylRh0rH
9ey48H8kmF9eSft0QIEggbY+X2Utuu7bKdloczfszj+4SSJbYyyOOqufomuRNrPAHssZfqVcz9YK
50DZYuBRLQjVxBsgQKyh6qUQgcf/wrVRnxScWgU3mzlykoFIm1KtUKizGRuqSqxGHP+F6jhMxwRw
zGRUoCn7yvsyStTMFitnoda0czjSGlwde1mOsTJXcpp61l/xc7ow+yAtHTzNHgauB9lGkaOMiVtN
mfUo31y2MA+8SXmOqC3Ry6OaqXDpRfLQ0li9cq4sBo+ITZju4aY82gXkLODIc3mTWk75d6ldEtUM
KM2I1WzFyQGai7pZdm1EwBzPmMPMrwLCYSH56AvByN5EzXPqLn5S9vuQEaEkolipuP0MnRH9R3Fn
rLJcbFNqAN3oggMXHdSFhhOyXY1ydbrOAQnoY3YcCg69pcR9SdWvZB6F6jVaAmPm/UOXoAv+0cz/
27xyfX+n+nRzBC4wzKHyRUWmZc38vLZ/vb4bG8b7nAfyyWDHe+uGTBi6QbYrDul3+P/RiNjcy+pf
IeKHle0/Q5UZRvkkW2r4QmU2gQBfmvY/T0nLirC4Eq/ZGWKwT3xLRZKo33Fn07ZCsv3r3/8HnHzq
VqTZEbG0bHDDhfc3OIfxtzu0Ll+neqj5Zf5QikcXX5eA0H79Jmdh5+RUPELSteldZg856J3x95iH
NiW4jIRUvRpdc5IEsnhG83xKukl+H6/Z7uQtC5cp1EI7WMfpQyfko1Q/1M9x8MjKnwe5HsTRVmIe
u6k5SfVleWnSeMDxbRijxI2HclgSDGPgdFeI8qXc1KhLWDShTAPnp8vnETdTwLZHGlY9Fdy1XLax
/WISnhDdy139LmMNuWciuk+THKJoPBXNPABnch80TTN20ZvbvNJ7myEkFJ/iMsCT6QfMbfmP5/u3
YXyVp7QMUHoaZeDYh858gOeUhu0GhHsz3ErOAzWcs2cVgc/Cn3v6g4qLVM5cEU3L6p5v0c2RP2rg
thJvTzbm+5/Cq8S0BTnJRBM7EJ90X1fQ7GzfgylEFGfYugIannsLhXIkXsxSbRRdepXpcrp6cTcl
1ea5iSWbOptw+tgGmKik5B/8vmwpMZDmfoSwVEbtMW9t+/tMtcR8QaZOUlmM0sugXD4gQOlCCc78
bBaNU6my+K1sZfhXSjIF6dv1/Zosp76SWdYdUJbL0zWuKJqu80AqOyRePL84YMVT+5cLI6jg1ira
NSer1ytS3NrvFTfVHECdVZIBqbe2xK0VRuvJkH4ruW37MThrzpA83xZx5tLI/zbpRT8k1JkG81eT
5L3y+pH7YZZavtfuI74OvA1nJlcZ9xRmfuc1AJNNtsGTilZhh9wNxsknhBA2GC7ZVrfvqQ/ZYKIt
seges3pRYczwg0PUo8IpPtd13f5H0p01p5EEQQD+RURwD7xyDDcCBJLQCyGExCXum1+/X3sjHLu2
bGCY6a6uyszKkuVkO9muzufm/2BoYH0c5es3zbKOSWlrwO4dENzfwtBQKW1IIZZvBq3gMj8Dktlf
1WULArrz5ePwJom+f7z5FBFMKHdaltRlf1+rQUBhCuU3kiQyB1upQi+1rfnpx6oEGL/iVNYGEwVZ
5D7OhRbOx6+gNB+QaknUT29m8NQuTvBT84RThwp06UFuLXvC2aBrnRWauV9i/PrNS0K/uizYGfS6
/LJEfBE1F3xzpifgZqsrUB1YVbrYWymaXeqb113DyCl399DKDp6zWzP3YgGvu97s0c+9HO+vhSiM
azEWiEqRGsrqfjkEMfW8AJ8LbZ3Fl/DJumuAEcrnRznxvZrpca55mq8rhG6TgC9oVfK1MBQ5Tcqt
XybQ3ZsRjtS1m7VjzJhxmTUEbfBSOTFV+j5Wf6JWzgjwOytGDlWonVwlXbt+FJ3/YZ73sAMGTKWC
dO/5qjzryLJzkOW+iwShpL65AkJCAof5e3qTXAiOTRd0qMvio/G2kzSanQnNaG627fQ8hkqvnDIV
DeZbWcNX8cSby+N21tMMchhNEPeY6vqlJqPCxOjI51ZkmBoXg+x588YMXe2yBi7hFGUy9kc2hrKq
npTxjs9H6U85JBGu5jYvZzyVEuxgVClWtFjJGE3fXR5qF+1oBMEuVJuG2tq4w0ucudXmhfhkThiN
TBhXlJaBhxP8tygTzDUOCoDxMlX21fSPF7pC6FXj99CMykKR/zCouZRxXu+rQJx+ohdcr08awnCo
+c8Ht8YJbVlfPn9qrt9vx/LVm1W9SWLGVLbAYBVoFxeHp+ZeNg/U5QWarF+mCtO/GglkN9EhB+Wb
uZTRZnrZLgf1hTIzUOtHU1IRCch7z3oyUmg39Iwn5Ty8QQW38p23+iV2PBIDswO74mu1KbxyOs5P
AhK84vp6bRwmhKclEIivsZk+s2BDbED8l6iFQoYKIxsvc61J1F3k66codjfz51luO1xdX0We66R+
t1uSpf21seMPRJzg2EL+jv0sd+0/TRJHtPHdgiHsKpf6MgtvPP5sf1Y/bB2imc71EwxCvFppiqd0
ul754mqPb+WM4t5z8SpHUTWVin//uGExgcc3l+/mwV+rtKn70Rnu0px02bSOPXhlGkhgl6oWDq/J
fXWRfc9svxaJX2/uu3FkM/3tVk6n61lj45eAp5KC77GIV/OweB+m16iiWS5lK0r+HRuIQrwH1/Ja
mdAZ+XFKBSHgLGubqdb9NZZi197dvje5rFrlBLsrzKurSWq8SesBmF45RG0m10Y+0To5TxQm2KSo
wkjgCCyx3WRbqm7sg3g6L3G/98MQEeScFjyrEaRMoF3rdPnlNz+4vyynxTYUHDIVldzrNBihCKvI
VyyuefX0ksjGY3SFR1h8TV9HegyruRzZPBOjTbw7sEf63TzA0I/4CLyF9gqv+0eszMqvm4LkftK5
8ls7Grv6rwiUB+brm9Ngdxkl71XjWVOZ6i4br5+dVOFFSMiowcny2G1MRn+JWODQ7ZXNVwCfi9gm
LKDYdsPlpsZIWAeTNrlLrmX4rXkZXbri9U0PDvPe+bsHYM0au2aADqcOhvQiXydAdCgbzAOp42yi
5fovDVbSZ6lbokK00AIZzGONY+vBsYdmVSmivuSQLZ06sguYYKghUqSqoliw7o/lcXvXEdKQw1tG
nfadFE+IIE58UKuu6O/UVLIWF8p1NMlHzoBO+Y5iVgjqr8n9Kf2oEefVhTHBRqt55sDV65cYn5p/
pQTz13Q2zkWj9RtUEkMqA/c5xvuqRFfn5ob5HLuNRHzZtnx0njXvYuSUR1lsHtW/TLl4aKTWcXbZ
2E2qfnO4cl9I9pPu6r8hudw4dsna37lmNG4mCh4fSSHmsGycksNHRvBp7RO17OrjnGxdbt9wih2C
uZQ+95KGjmQ7piqg3HcVmz44ZJAY1pYOw8vjJf9X8encQI56e9nbZG7rcvYMFqxAmm7LxiLVzv9V
4UO3v4oE9oQvYj55nq3T9RVr8FzfH4uLz7RoEb09tk37bRFVD5f4WhxkMpX8KJWvL38fZuS85T9v
EWOg2FoSVrxOrDkXO9sP7tT7j/zoMMHC3ZrHSZPtxSkMHYK6qbPWwZGE5jNkoAZ+mGEDFg11O8TQ
32Q7ixos+Ds/coM+oqiGp8l8q38FzepOpXwdU/7sRdFTU9pcdofqmqja1w/nDY3ua1JAMDrtps3V
WSwXX+miZcjuc6OAKQJh9lmE6a2/oig6VfOk3pNBopdtHenZAoF25uYgupaL40epvDKXZayWn4yC
hXa0t8aFKTnGp2onyCY98t8CmKwehFo8OzIy/2VFAbBo778xF+Aqm4z9Cpvf9dfnOQCcB+najreu
6QXVz6KEn9voYEUiaLQdfkrwdCw5ohJ1kd0n0DvNQDCBKh0QXirxilLtMP52zRRFaqWh7VHZ+H5O
Mu7c+aquGtmR46RG8Npg1kl8gUW5WYblVeENTpWYcMt2WhpqOhnku/Acpzy4Jl7AGD+Xv3ACrtCX
lh4f8bISmnYOLWaZKrP5+4M0VJdszasOLS47XIuvtjMAxx0yP+ZhFZWSOkyHmZ6zYSmTeJ/8OPyS
otyW3Rlwq6pd4FDvO4NdhVi9GN3VZb6wuJyq4pcKoFZDm56lOb/FR2XuBOqCWGLfedKNervpvrJ8
g6Nmhk7r8zhqO70kAxjMbbb3h8fel44rNilvy13zVmQcVXH0p2aOEdeTiKNErUChXr1MC919VL0U
tS1q+wwYnvvkVLSQRfdHP0NZQh57eXuOo6FD9UkU3riOixfjV2JZfbZzHi86xRmoL2xHarlelIxz
27hYL3zuquv3x+D4nWkENVOyuTF5ZW2h6Gb52H5LVe433jULg0gdJiu7QaqxiA2zjtq2bEhQqO6C
Y1jzDCUgYrnED3ij5ixusWSjnDJ+Qfma2sR0qgLqVhMMFvHfsgtfvidqxe1oe69Fm6/LJU4vws07
89Be1fzGZy1/4dL5T6i6B3gdezAU7bRcy3U5kkpYxaNUL/lpe6eura0kWleK5ORQcVSc2NZLCVyf
55fGIpQLoETeWzqm13HmUBcxDPz2SO6r6sbwoEIsW8h2/0K/SkiDXvYfvuP5UEl+rsKI+27BuDCi
Rpbx1BJnq5lJbKJmIDgjbt6GXjyg2H1UrHd3YzNdjaQ+bspNktFz0DPUax+tKtPAabKmPjODUHiH
xPH46WyZpzJ6aK57qep91I8qltaE/J40mtY69Xrz35ByysAGS1kVuYWssQ4enl6IuMeGL4IEmZSo
W6MpJ66jHhfayj8D1E7KwM8NIBR3BTuPqndtAOv+ldXxaJJp2Nu36Y1q6Vp9yDlGGX3xewBaGOCd
tBeHB9aDo/vYIpptTRlAAmOlsHjz0mv5tU+tPOvrbsZTBdtx40s5BoioF8OASvtv0zuNMnbnst35
u9k81ag3qW5MxzU0dkih2/otMkDO4wy7q2u1OPuFcdWDrhfP/yh/dD5ounDf/UCVJOrpgZnqKOZB
Mels2bKt47II6SjEG/ZxGupAvUDwIUk4L+Vd7H233wAzxsD5EXz820hm66a255wWku3ikBM0sTpf
qXMcZkFb/dO+K+j/9vuT8luoYtalFqStzqvYC+HSN4hcAuB5Kb3duB240ltZJRRaj6DtN4YB1KLk
koWRG2B5zkyb97yKUOGyMHbv7Vo3NJ0dM8sN2TBtpvi/gfaV76NCOYotkslJTi9KbJXlXYdpanxq
QQRXncIgSfPUsIiswmLd/Ol+lsK+J1AuTF3tPEFevahhbufQmAbSaN7kYZDwxkkUUZToPe8/e8Vb
c0EvfPxRwU1DK2FScsm6gSm7QT2Frt7EDpLfKTMU+9IaUoVIAyUMiATHtEJ9nnl9vkjAJj+Ltrqt
WD9/m2geknqoOc+NgRNVfaqptzS7vzy35WhcHCfwZhZqtpuYiabZjvXli9o50ZC0v4v86F58uuHT
IwsQvCYSm8Ay20v5GzJ9/97mis5G2GA41lPoAxdrpRjObhZ2RNUKx393i7N1auQ5+yWgwjIWq6r7
xWFZJRe5Uw6Bgc+dpOse0cUj5pvpMOEdpf0+5Oel6AaijCUxBoU7AgRCtXfYz5Xl9HmuyI9t7Rx3
ymt5+6GaNeeHyTpD6Slyx/lhAukCBGuMc5G5dWIom3/mfKOyg8WTyvW4lGO7XyUhNJibhhvh7fmh
d110crBoSzjeDYDalZu/2nKqvl5qfGgFKW3G0KGFdrLNe673GNxfkv3svpyNlPpEJrsUQ+vbJdZj
qAJq7KbFca5h6A9n+DQr1XLYLO+2n7aflxXQxdX6eqsfhc9pOmc4khRVMsPlNLVsnTj8F7q5WcTg
76Nw6l7RaZxlhUx17vtlWy/O9D1Rp3U8zmNYvYtrPTPLbhpnOphlbzndTcq7Q83D9DoBZVI1FaoL
+mxlaLHGu0vckTNMyn8MWKAqqbL7naJUH+fp++L5iwC6AZYsDTfzIWouKzDL/dN6GHpMZ0rJRSw5
9XF3EiHXeTT41Rbg/ekBcYcn+7UfJTTmYitHLln+eqlxDr4hWztuw3mE4PQs9L0lt/VFZ/cu5EXk
8PNQACnO85OyTeWUA8D35ihpeFV9MnBpBeGtc7PxRjz7gp88oLgtpuSGNvHhvW/QEvSgXCA/n50V
TOs3KW2qB5U19L2G7i1in+UU+REH9VYhKrmtRr+bNtP4f6WTZYCTlm9J0xJ47ej9eyNkbF/61+F5
prM1bX4Eu407DLide+V2U/7cVn5Yy0f1FO1F+0hV8MYICnvf3HF03/yiIsgpgFT/9POZ+qaefoPZ
A+Pzffh9EEvDs7bU7ToP66F1Spt792PXWr5LdTnQNNk+fAV7rHubMxpZEbOjZVcbkpBPNQNRYVRj
W7ZdbZa2myR9EPUU0//mlXwVDIsIndvLZ32vWYm+uaPKe+qh0IzMxbWpm1vF2GYBlyAWRdpFhS9n
uvTj+OFcTn4m2iDO1nyaiBcdHNy3sYbi5Maseo6OCnFqkICelOVBeeYD3GPcjqFkc7PgaKfIJbx/
kzllsNjyej2dtut7OAwugZBNdzLAmmIj372PbblDS7QRLrzPpWUKxnYUNSZcQFZataMZ3QVAoGgy
zGRwHiUMluNSK8/61Lc6Fdi39yYsyM5+5JrFZS3alvuLgJ1RA+wAC+eRP00Gx9H+R+ph4Q0mP48m
lyilEULnFnRQZq2oD6D/JxPhRSwFwj+oyOnmG5iY+Y8ENcrP/DUapiLVXY48rL/pPw0QNm+24EjB
Z5mM+Z5q5d8uJh6Z2ECWdHzVHn3sXWc35m1M3qP3dYv2OZjBXQYwaZN7JtqiT9376+VefXzxZNlW
bj9RvB/rkNYHUYeB/6Ha6/whKJ7AgPfQYH3rJKtezEEzCOyhtNePg+MnashcPnX4ls6v8PDe7SdX
J/kzm35goqF/9kwvAmaX2veX+p2fPXj1AmeijcocacS5/t9zbRkIaUQpkiQlvEy24aR0OsEB/j5E
eIFPVhp+tuHjL7FJDCUI0uD7S74D45pPd9KaMBXipLtu102xbNUYbUy2JXH/Dj4v3PdGya8s0QV5
ZLqi356+B+2Fu1BfL+c4Ht9MDxexZiqIA3NkJIBvl6uRtjDKfjoRxZNtgPyyGwILuRA0NvP6GGDa
cyF4f4JOBmfyqoDutbamrhsGiTIkEV3Nog+d4pAQUyX2rdSAA7cpG7krGaZBo9SfOrFlW4c+CQ1o
OFq12UWco7rmWzmXAuQ0cKLY6HkCbrJlNMM9Ckzn9S/O6GDigqbpYYhJPc5rrDBED12SUAi0VPFU
16rgK6NNSbLRGF791Kg/rxXWTZi6QfWTeUd688Gsh8EIvWzeqV/fbKkhjjo8dbyfJxwQ8KiQXFNK
c7sXYSigza9F9LYWQiJGekezFgi+n72MuNw+Umc1UNGP3xsA60M7eOrbhQJjHr/wIpT/bf+GfaGE
vDIPX7XX886WFdoaX5f51qd++IVqQTfsFeBX6qSSkbwXPiEnD7WtQLqpMiM18vmuqPZHHy85WpQ3
b+u3xLmWzJWWtPKeIVw4U96sGiZausDsabBO9a8hbtCBc5+lMqO5nE8MvHA90ctk2121r98WKxfU
06ld2L6llQ77/i7VXBMDorYutWJRldhAcAPVfQYYSDrqfW9NJNS8kvyrOJA7AQbPxoVUn5xOB523
TK/qmWgEt9kibh4ND3TReJqxpr5eNZVUc1EU0Ss4Pr3Lqv4Eoio2vy3KDORvWcIDpDTWsnI5VDiN
gtg0VDxLjsTNu/oK6aGHeUJx5yGVUuVTJaqlyrkvtqLpOphMTXB6B/tqu+gnjFIMsZccUBMIg+zF
mL2chTPR8v3PzX5UaDxpIHXRfXjA0XcY8Tuvpsl6ML1702NsgtAgNm+FZqfsb6B2V2OL5rStZAyY
IXooR6TS1LtANEH/+bHs8p8MXjvax6omoIY8B41T00wUHJD2QU0tUzBtuzjNVBbGYlTIiitFTsWb
2l98lhlQj5HeFUr5coaIc90vRkybT+O7471R4BhCVydY9e799OufDW9Mhb7fcnFw3lf3hdiQhMb5
17jU3ro9H2ZfIPEYw5aJNw12/pnp7tlMGrpnIBt4n1j5/Ta4z/ZOF+OJP0/9Sz/BFNT5T2marGa3
Va0g1Vt3TyS6eI0OtaJyASYvyedt8WwZFz29DVaa2wyrciN6dA/cK0O3YaryeJuy5zetp3IeFjHL
wpf+Tf9r5gxCN2uCCbZGhUfV9s04BvwM9b2ucPBdoF97u587w6vXx+jQvAxkucqH1tM3TZaWz9rW
YKB7efWda114pmfi2xffISd4cM3XnETaiZbCyG8s46cyIclVYDl4mOa+akSnINgh22NnU2hssBwu
4MKipnrS9L3gTbBNE49XFrlqDpp2bNARJqgACLT7sDImNiwp+Fcciq9iKlGIEkyL1bMBVg3SHOgB
NqZ8eta16/MkONe2jxg7s+EFD8kuUdfyRQ7hk+QD5KNJEOrJyNbHGLXwbwIttwlOYdfiv11K00FZ
/h10O68WdKYMKE1vamuGUqkmlvqcHcwjPMCpCagSmpxH9iYp3YIi4FCJlFcJ44jb6UBaXT/oAu5R
A1KxfEvXfC6CSzLuFZNHHbwK4VP05XhOBL14oTNnPy2GtQUvSNTJkD+JRzb+O9ahE0bmCmRvC6ZZ
+j8R/DZt9iOFRTsrLMs3oFO+cRHYqRH1wZiUpzK7wMXfo1Mtx1RebesOSmTvMg7l10Zg2zRUQDvl
MCsWhNitqTxRo8mbpcOPaCh73jshUVY6kh+V5/g6Xq8DvHvN9Na5JkVj3smPP1fXHVuXYws9odDh
jTWFDKyX8QRcCO74GxVX1YXZXZMfYIPD++5pqBXVllDCQzzR9ZNoOBu3l4YTWAz0reCe55CzlPHO
6W3zka5TpCXaIJL0vuYvN050dnerfnQDEvwC8yR6UIwNq/BSgJlzZTWbKJrmqATHlMpHMyJOiZfi
c5odJAeG90kpg6TVr2c3G1XsK2O3KId0PIfD1O1mBVkQPzJl8l9LPJkeiu+AEzW0GUBoE3kpuF2t
ix5MHCrWGBc2qwCqXTAY48gVpj53ik24rdQk+tfUzzk9izN3tJp5IzX41FlPNOTxWpkoga6mAgQI
7XmrnaNaUGuogxj1BJGe4gXQI71MH+LifJSgZNX56PygDk6NU8v2MfWWIpbMS5z6sqEKC6ZMQzns
nkKsYK0JY1Pdfeu8h5qEhEXtc/S1gx2can9RdX7GZSBQIYrHuM9wWmIV8uYjLERFm5vEbvSe4jRM
UAu+Jzc+ScJ0WrtgRSrmxacmR4GFKc5jH+eFq1V1V6woqUCkFIhDFB1UJtGWlSVm0cy7256Nebwx
yGoZZ8lowJHQMVL9D2kA5VFUBXk+xwui2VuAVTPj3bs3tmDW72t8ZEChZEtB3Q+iOkwLxxbY9bqq
bTJ1i2F/b65QdzMQrpx/8z6nIwf/HA9SvIB8u9FwUTxBmhij610zM59/0iH5D2f+gx4p9eXeSEOd
E0L9rjmH01zt/g4r7uO95rlc1YIs49TxQ0koVvOd2UxUtSKjS18OauwbRj2HPghQADdwboxG0u0q
OyM53DFb4Z5qO8jknSEF2dS2+/424JXlYkZOFOTIc2vr0QuPcJaetFOLz9ODD1DoGtp+qGQyPZME
5yXlfupVVEKoeN/noeLRrFA7MxtkeeomCP3w0+n324Nyv5E/tJ4Oiz0PnypOINeS8mSzODQ3u2Wd
E1S+ZfsSn+K5ZjELVqft7JSNN8lasr//uB4aVxb0y4Zrw8LZ3BYNmXc8+RKCokUXj3DZNoWs/AG/
B4iJpT++oIiWDfu3ju8QPKXZp+qpuTjXRAAe/o/GAQXsInAuDuKku7WtzzGz2tWfvUCWK5HmpevP
tgPGeDItCcYD0IVFRUKeYaOQ4Rf2ssdvRGVvuS82FyLppzYFZS2XCOkP2+aWFBLFv/lFvuVHomR+
lP/8cyWs32Eij978/llYQcSZzKdkBcu+1QJxjxYtmyx11r6MyZRgCtYrTSBOpmQN2EeZkL8bTlhx
CLHk7Nig4bK+5X1pALkUFEPxF3Mwqys3XZMz4B8XAiyy5e30+yC3aG0TtdylmlgizWq2pMWay1ez
y/5yER8TCuNB2JjK47AZyucxTY664lGxkf8HuewIGwTQ/LeT/5f9QiJYfLbyehHDz1128lO9xATs
JK5U8RKGsywreLDcKYmsL693zTxtI+Z6FoazJlq8asU0iZw+cb5nhrzDMg6nLqT+sGvCvzLjLL/S
9xloJwxdd6itf9NGowsNlDZK1Yqi4OVk0VazBGKdYkOx0SkwJB8t+tQBjeLY/6cBQClJ1KqnypdP
b+T+PfNFc/ey7Rx9HQRIonfshGrp1DIMJHZvz/EBfEJD9GPUJB1a6JuU0pD2od35U1yqs90r1KCq
2HsjrFQGBWhCENWzXdq+XDkwhH7LCSnW6/7nxI4tEW/eI4P5HKnv5GoWBaFtnsLnZIKZztNU5YXr
/9fR2LCEGtc0MEZt78ufTOs5LUq+4tX3mgfB8d1gnFbeWJDb+AnPs3RT1fOU4RA43hK5xpyDmEw2
tAszPDMFUEenPLmlGD+/FL5U0UVDkDLtfe/cS79t9GDpg2IDqd16XlMYTsAjiyot0Z93gf22z7EH
9LIDDjPLSASxqbLpLM/k+Wo2cPWV31LMXbm9rq7WZfY8T3fGFz+10ApxMBPBn/UChVksTRevKFZl
jcboMFOrcq4jayr7mDFcnK3QWughOmr4VFOC+rX/NdbdLQCIzXewhjS1kHYp+KVyHMNUn37Jr52g
PH0+18xc17eK8QIURm1hrNgOR9CugpDSp6ULldjAMxMydIB/OroyDed/AFH1YLiV40RLrVub/Oym
m3c/CPzjy6429+S3SNFNqQ9m0k7UUqk1g5W0FBHJrxTvpjMlg2ODvfBUkl4aHsrrzt/0e3zslv9K
jUaqvopNu7hU5hQVP/OfwnhBfUtTedWkRnrwVngL7lCEy7mPh3T094bzCTqzz9AkfAypBYchRSoL
RWMXi3WqbeMAQ9Gy6fLdVCkfNBt/PDRkvCy/hAV6b4TnN0efmlpp+ebFxWIz5A5/pcOvTqTvCcxF
4af6IfapKaGlq9k+VMGfZW1I0dPUhGDWQDbSMCBR4Gz7awGlnISwIAGCe8AgV85U4hQ11zX4ruA9
66fP04hLBgNOXTj3htS1byRdnZW+r6hGbstptOXeK3t21eB69rDZTutAbDh+1AT1pyVHnd65M5zF
tQ71OCZb+K0ECySGVnibLKdY+pTLGh+km7UTcdt7Di0tVmBUF8xpjW2Xz3PcK02fhr0Egdnu16mZ
iPOjtGmUS420W5M0eCtKwghtYUTJR+nCMMYDf9mVHePoiFJ6dKqteWq9YGD/2UlM1/3NKLvS2p18
5WxI2miMILmJmZ570kPQaOmMK3pR+fBvnetbuZWyhQofnKfZJn9mAhe13+vyD8b8E/DP981DMX+P
3Jn8/GmJsrll5+EHQArxXpGUesQrM2sutWQRjRWACgLpVW4QNBh2BchBu41DYVJN7DvKCr8HJaS+
pZHXj90bgYDVv++IUBDR78LnUmPaG8h18gnn+CdCI5b7s6c6+c89+Uy+7rA7kWw01//8q54fKiIV
i8Q73YWGOW0+joVaMaoFEaTod2omMlWzqx/LhorHkCZ5yLcCRE2kUhloqOFIYFq7Dq4sm7zjaCmF
EiiqcNFgM4MHGO6UYUeeypPmfibg/vPjITOBgisu2mQoLGXNY4CAVoPHr3qTvYKNGkc9ztcNvhfG
WsJbg76goBluOctUSdzbe2JBzqa9vyFtPPP4YMa2rN6lfM1z71mfBh+YdvBO8F7tYmVXN4XlPbzn
rSlNsYKIAJixhBNg9ZoYaGt8h5jF+VpqSCnlRKCOaRy+gqPYzRCM4ywyN7Cy+71a2Mv2GXr5kf2k
hli+uSE78jSNgQFH2X4/wIi3mgID3Zh7RSLvaT/SHXtN7Apn7yD9eesvHMo5urHSWuKi4AHpc558
VHIz6bAkBynlHdkcf6Eb4JfkGjKGAERCKgmZvHIzxWsqekKgm1coUG7JAHZS18xTZbkw7JjozufK
+v60FDlNGDfqzHf357qRK/5qTyY/MyQdkcD5QNb/grFt+4jMjDhQfbX83RQr2WJr816gE+9dx75E
aqa76B9HtTIyaEgLhxqHDSTjzOyaKz8yDcWUmk+OK6PE/q8v8XzXzM3etlmqy/Ljop0y9Y8y87Il
ZJsEAQAfetczvSd1nYogqu5OLYyJLN93vI4n2WaQcn1KHbEjMG18T0gQ8gN5C+YFCbWibhzcpiD0
qE0e43lkO/N3XVPJIO4yT7C60s4oEEuER4mZIkeuL/NV2D7weTa6Foauq5OPENPhcoKz4c1AnJKr
NU/XWpKAzZvg9ATC1X0vtG/p6uNQfRKqkv1ZOq/pZ2vLymC4vpaKtS9IaWX+uugbNu6fBbclF/lj
g5h/20/+ElcNZUuroXmUA6gmx6fKBj+y5f8h4ddGC0b0Ddw4VYTH+Y9RvdWd3TeBequOu8aOPMR4
j7NZbfRogF5eop6vsJ4qWE66s07vp/eMlrWLWLWaZdrMEFvk6cEJhwFmwP2kyI4+JgddntV6wk9k
Gh05z3TFvGp6MQPtMrgPI6CsxJ3ataAl4YVBtAL39mY4hpiwqJyoqt9EMW1F5TPbYR01+zYQ700U
pioHXsy/jixwxfJ/5BG44/ohXkFiLg61ndYMOOml+eiTGAIsMyTmt5bsn05RkE8lY0wqskYeYO63
XfwodbSa0/BK2L/Y0hgeDjanj9++wEV4kJn9rS/yEeunsDfVD6c27aA0obiELwS5hGxZrZpYtFLc
DpKxFDvXKyh+4GzD+4t7vzPw27+p/3WunJUGqTPmJlB3JSJNt1f1CFG0Ap+J0jJTV2BaI1ITXSlc
jSzS1Mj5F4UnR/pKQzFPVbGQ2kKTXSKf4xy6CtBP9XDL/woyWhMNr+MFuUwi0b/+Q3pTr+d8Pcvs
oq6+u1D9ZAIIQNkhSd3fStf7xzEhGqT1Fqkt6KFENQKmS5WYAf/qulSmNHYuImcDTglhTuZlvhZ7
GjQNahq7I/Ai9Mb925kClpJSAE1ThCz36nrVvNrfMhPVCpLS946qVKpYYNEMoz7LDI/fTFVVxnPq
+wbYiHIIozz9q/71tzUEaf2AqQK+MhCkfiM5QaO5pYDUWpO7Y9PjIure4pYZ53Vk64jmxh8TWtYY
zx42kz6OmKupTVPN+ZuuJCv78rZ27+hi04XB5lNWzhFoy47JsDaza6I4YtA24cr/+A1NG4mE5vD1
l2IrGJRpkMapQb2+GEEHHxMpTiaOPn7/dFhTKPjhYsS+aOYemtNORgH8fyfMq69MzA6FCHGOMlPd
H0JUQ8H1EjUEM63Nb1F7M82MaV2CS0/wJS1qt6SC/+LNlAjwvsUId1Gxgj0KozxTl2OOBxEAQD72
s1/HVrsHWJwtOutMI9RkeEEYslJjX11PU3CD4fpdPMgEdUCIu2jq+zghiwwNg79Hs7STcdNVR0Ra
oWtYNPAMct615B2Ls6A86ory1s1Fygxz4bzBMMYpO80Ik815+dA4UH6vuIVtQfjNbXM/L1/v5X3O
RVTSRvbtdOpr2thNgzpbDAFzOc7DwA5Q8z5OkGMhs6p/xlizmlfI1Isfj98w2eH210tYf5/Rsw1r
38dpBkcHGHq6d95Ays9hyGxmWny/fcqxrpMSEw50E9AvrdEuvXYOsCRgCMiS6FDbeRCFUqpuSODh
8xkMm6+NlKYbCC+RvyY1KVhUSW5rEGVxKjhZ/oauh1tFPpVbtfeFxo0X1oT7GldzBf9i1YbS7RKm
5UkdZWpzk61ZdtEsMmDx/X7U1tmWvzlVz0jU+wt4lmTY+Qpfg1NS6irwyUqSn8fv83caxBOe3odX
3LBFi0CrmJV22HZxQsU6dKCGwF90JLYKswZaTSXSBylowIGgjuAisjNQ2ma6mdp78/cJySuYjrYD
mAryal0TDZX58x/9nJRvsuVZvhilPjmV95/X/ongpHrbBjuB9LqcVgDwLLHGr/IdXIEcR8fHu5G5
Md/hrG4IAxuGz+Hqmy57NSbVfwG6B87SxYJiy2Dol+S7diA1WG4s2wAS2Ae3enrKtADdDf07fjy/
89sWhYDhRbxvDImsJvOl+3DCNfDFKAXjiBevGcN12cfNDlxisjp14hRf/GNgUJUVdq7KtA0lkF2J
9vwZNOJoA7MZXyfvdTiBX7vX+6jYu4+339sPDWkvwVpo/7rhrKgC8g0loq7Ikc8ZjLLxz2mx/tL9
yYmSUloJ64hLsYD8Pn7fVvVLNj5/G5+uFrC/ZiQBEMoMn4MSZms3fY7n77BMur5NS/y+7zq0zpBb
gipZiWyKLvM8ltMlbrXMrRlN6qFtfdnaF+dBJFRMd+eSnyAFyDRAkELq8xWGdzRtu+/wsQ1djsRQ
jZsuVg64JbaK04xkkporwSkP3l7UiH6IgUnauZ0ihFdbajmxWAYZdEWDC1jrojERoArSuZP93FrH
Dhn7w29kMr6MhoBW4TMqWVsMm3qyLvoYibiWki3csA7WTPScZWB6OoPnOJB4OjBBfXWdetUgZqMW
qlq5WrAepEdH7n6TPnBAEbuuR/Vc6FDTH5XV46LQSkhHZGS5MPv9PXsvDVfjv5k0Qm8cJ7wXWhVd
32MEE/BCa9HDWBBinBjbHqrPIA8O5GBiyhXyB+FkzZgWS9gsodEYa6qe7j98daFf6LA3oMmR5uUC
bxANF2rGo3bm0yDM13K6aNhmowKFMJquoSMeJK0D/Ce/i11lqn4ZrZDiP0pn0VChWIzv7FjQkUPd
pv8cJ4xt67N2QWAToQYi68zpQ+PurodmRkJt0J0fBLGF3bG8NmsdqrdqrlK/OHbLTxXvFHp+Z/OV
0JTDJvnRkNKku/t/apVDDCXF1ZC1O95ve9Mkm2t9RfoPj2rIqvIgVxxIXJ/EHfdYA4N/D2EFUILN
o/bJg9VbZVUGjaEYPzeve1UqpOv5zIs8IKgXmywFJl8ux+fmGC1IIpKDud5WHu/mKQaxlLW0a2Uk
RbNHP/9J2w4r3efKp3VHPi9SrWpPYsTx8t2q1QLoHdBGtoAjTL4ULSH+upwuTXlcsntdtlxeumtc
Z/sQNNq5Hrifi1g/w5xaQt/jRbSqxI1VwzFfbOe7spV91N6x47bkJS/ObhYCcMgg90zqnYIO7tt/
d3eztD6XL/A1cpGAAB+/l2/olj2jvHNN6Eh/tq6Xep6InnLQFg16NCBqZgi9DNrjucyJYw2nF7hb
AplfdWloIkq4mWxPKbK91otm5zKc1cwdSIBVKpRf/r3o+/ezrtAdWjE6zT8eFf5k+Q5LzZpTRCSh
LAhjqKJh1GDGwwzhL1tKpFrzqLkMPH45R2t+L59ZTK5nl0ra1NxM81nVQCqdKVRvfVEBX9Cy33rU
vvqRkG6qKtYzN+1VctCWCy3oa7jXkoNEKxTuaKnN21aPALEJRpNuftO65SvqJo1Cah4gzyUKuoFa
XtIUp3ZtzViTCZ6trjdgqYSpS2ZD2HIKZyu54+dCgzgRNS2e2k1n1c8aa4TFqzC+IWlrbfsg0HUF
lFYkt94FM6BQsjGckQzrWAkalnQOrxtPLrFlc5KKBim0FSrzTAZ5pZAzN1VSlXX4tGYFQbrQ87fk
G37+aoYHO5Td1ElTXHbztzbVvb9na/KR0/PCewa4JMkeBt1h2z167uLiWBdzAbD96qL8Wr+eO6tW
ss01phbSMrJAfJkyXdqaVFcrnLON86oGHx7fH7X7vr1MVg4v9890e9+9g+o35Wd1Ub20XOdKpaWe
xLvE62GKK8OgkLNGyxHQZ7ZqRYzWG4ysOF5pCfbSM4ODnZ7nQhXmbZ10pc4lh1M10190zbd/y9Xu
zUvlXtV3/TLRbqgM5iVUi/hIQ2eCc0Sikp/uWCIB+9/SomE/VW4mGsVeruGw+uZwfdKlfBvpo++9
TA88JXOy7OAH98+FbjFTEsRLINea4Xa+vJyTBhnio5xzzsKqmBe/ODCYci/6Ell6tkcTE34lp4Be
Ggs5vA7NSA2TbpgIEC5q+ThNypnxoa4bw8Gdqiw+zlsIKEfF5kafvZmTSPmn+pbJ5iuuA+LJyw4h
+aLwE2MEX6aJ7xGTkdqp/2cC8XF6nS7n5c3nqbN6KRBad5OWYLfQTmKAxlf4c8Uui/RxN6PysrOG
4JnRAJL7kUN+BZN/J05UJ+FYOL71HRTLRbM4r5cmdzvfFlh3gNd9Hb4I5Ra5KlnRxVn1Aj7bvfCc
UEwqKw24MipFhrxpLXSUK14j95vhxqWpEF9PyTL/JbtPtds3mAtBsGS54xtJPf/iwPaGcWBK4/my
vBgGxzZtBsMgdEPIohKGz/ZxtpuXitJZg8Hm2l3updudbfRLwakyACOuhv+RdFZLrltLGH4iVYnh
1sw0hrFvVOMBMbOePt/aqZPsnEoGbFnq1f33DxAjvpl+oB61JF9hqIQMtd/hR0EYyXGA+Ht2ALH4
BBfRwnzj7/TknGbvmMHRBWflcCPYAMcAIeJB7HNI9xgAX8yLfvEhPdYz6ru+B/gfCTzmE3YQEc8C
lCkXpnZ+CxhmTKg8yh4+OOHQx/IOoKxaZhhYZreQFzFyuvfTDs3bolwNR3ErU5z3xYhGVMEl75Wi
2GMDManfNd2+OcUvM8DwEys7GT0FMUWYYjoY+fEDN/kxocPcFRf5Ln02+rlwppEHsU36VtRZD5hj
dl86tzSNOdeTJfq4JpyJrQlzPUCgWNN3/0xaeyTexRTqFv0iez78JNEg0vbjX8ExjDs3baRy9ry9
SfH+RPchIAbB/RpBJO0lh7I3zBnLabFVYE97CbRmlhfitBmfPN5qv+CJ1ENuqQksfYYS+9clxbba
YCPTqtDRmbI1IZ9ZcZTZe41bxL1ZO663a5wpyOCpEKNJJmKEg33BcWImp54bHL7DC1QweDOkgQ/x
p/urHtjHJo87epPgrb74NpaeDMPp5zAgMkGPtXV+wl/WcRBPOZCUH5zUvTk5P09xsD1YHz7gN2ZQ
xWI0XiWk+yBdcUaP5s5vz5x3EKj5PmoI1n6ABzCsOfy9aM/rYlUI2DCUU/cLeDIjDJqqYXF2UtZ7
686iMP7k3GewvtyzFRW/XoBV8u0ODnnIFD9qaSmgqx4/YtBMiCpQV7baVbAxnxzF2omNHIDt+48T
p5uoVB16CSzrOKgvFUdt/eSEABONl/68vnQ7leJU4z8VzqXZD/0dsgWA5he8ols0cxDzmTipgeIt
b9IrnXwAh//JF6C/KdpBVNmgm/DIa2YeDK9txp7hzFzR07jS8XNY8nU1ZF7W2MGf4EVcQHZpwcyb
90btYLG9b7b+knMUSk7PR5tsGXuQV2D3Wi/gQFB2cEeYA2VygiWgBTTRQEAhRg5oIcttf+JjhaMj
7WCld1ucAptdtQOGmmBhf5F2P6S6T+X1wd+oyL9v3ewmrSlE2EuxzlzQ9mG6QW7UjKigQ/1JgUCo
Q4c3vXMwE1Ui360tDSPSCzy0DzVzIqo/bowDrAquqkRoC6IViOo/4nz54fYHw8iX+Ltv3QkZHjAi
xSYBsuKbgYE0ByBMf3IOke5iWISCRV3lGDSSHrUROQv6+SecnIVWRKh1vjrUh96XcHcfiVOld/8m
pVJlB44tMzlcWFh91tiN2+yxDngUIs4P7gjFlmx2ZiVanY9oFs/HOd3Xixgduh/cpJLFH7LFYLKv
lntIUirG7xxASMp2bD9xfWeDF831P2/bzyoxLszk+dufwTtda+clXi+wiqVvRzhXw4omxsiYfGBX
YzIOOrvxoyBNBW4oIxR8aPSn8uoPDB3iEkZfaBNXP9mcvBzcEmFXIcVdtt9Icfi0acicnbqHC2F9
4EXdzbAPBzvFa4jl7/wuY6HPVhScdLpmhW+/vMvb24Bc/zVf4Q/7xfO4fVdsmVkazSteYkSEgMh1
SQ7gUYzi5tpjFRJdIMpGq37tbLtbuBi5JHMox8KFFoztIn7HiFWx+B9JWqsimqTgDyu2lyMWGMmv
IFvD5r9GB/VfwlRwYQsF8w5GJFtB1qVskZwACYCA1qCl4fXygmsB9rpY8bM+QTwdpmcG5g7jMHYB
BTrMnvimCUgg3zPSlLFvrDbaVXt6CBi/2qd/E/tw7m/pmu5BH1Ar7LjzQAa8I7LJdb0AtVy5GyBn
qOsIeG6sNenvITeHe1ipqIvpUphsiLNgi0uwMGfyp71/JRtO0FO+244LeodypuCAuVHm5RKm5ozT
GMQSPscaT3KsZgmew9OOQexyh+uCRItnO7pD+SUEldaXK29jsytGR/nPA2pnGkHYzSOBFiIEysI0
ZMbeH2d4FJfieeJ7cDNg73nHN+sMh01HNhrPI5oliyI9p+I12IzR9dpT4Ox98OofI9D0DljBfkmL
YuviN2rwlmBErGoQ8Igsl37B5HXseWCqOfcGu2x/reIV5+Jt5+Hd4d2F3ry++ihG4wnu1ObM2uNW
i3U22o3F2/5j6p+XD/cZbHLo8fbmn7EVIlbkHtqOPmNR8BBAZ/+G+kLSxrh4QaZ9ksDEKmbB3YUS
5ANXNKqhvImfbNrwHXEWIHXGYwATAoGaBFz6YOWf0B/t9opA8ViF7bi5iazXZ/ERpOVqYz5OI/dN
VDFtxwgzAWdUPGEZ1q7pjLkKKcHWXXRPb9+vqr31YKNNPbBfr6t3c2krXnhOLZO3fAGsIZy6YElg
QqNgJp+aJzWf6E8Vtt6jgr+FVvHmAsF/GO/y6JO9YE1dcyIZc1Pc5FPsdT7Fxt1ewx0tvgReaE5e
zV0YjKMb4Yn9phKIfFSccg+C7QN7RVQG7EOiL2DZzJpp3wGxrywtaAZRdHJCoCgR9DX08Z/9p4cu
kHBg/wkZEkzVRN0tLQiHIJ+PFS2tActRWKTQ+1jKYHcP40GIfuWLCDSKsAbmmIG3zSYb048ZGjLW
D9WGEtPjIoeDL7cuqsjNmaNCOEtxJq2LOXMbJpJ8evkUNhiHAOmQ7NG/ZZsvhvlwwfkSy2n1bC6x
ZYEJbWPqT0bHHPsxDYEiMkmELzU/jb3Mikit6fY8PLhbdTIatHUp1O4DYRTswThfKnRPlMUl0sX5
D0YvkLmqjcrfBU+jd1fW6lm+O6IUzYAyGBSGs3JELA8DaPGTL9Plvf7E3/DSAOMYtD+0pGRUgRSC
jXvIJj9F8kKPCtyecqDutSvdz78VpMqiADMuBbEmYivqeXcgRIHQI6RZwm8Bu1W6InOu/VhrdipA
PLCGluaNEhU8OIKXfILRn6vt2TGiCtPWeGQD0GJ7gnrmhk/hjAaKuidsg1Ckix5fOYmFLUgtCrDx
CQcP1SToJYIsxJjALtaO8ZBBGLOOE4c+4yLYgLNLv6FWhUt+jwL1aC9tGdHzebxvkOaiun0QASRA
QH5OzutAvCnYtKvirR/oZPHJ510+dLEOT9hjAOBi3IvI/l1/QrrYCzWjcQKKo43ARvG3xWLkMf4Q
E4binoCPX6SRtE8IFh9IVtk0Xfzf7hEvraskpKFYQS7ZP+GwoCAhM66wXbkYvGxFMByZEny6w0Cc
dSkkSq5dCr8HmxMO+EuxpZSPT6BPmJOwQKhvgICCngEr5kIN59kT4v0jv5ZBvljRBaPIBaCh90RM
TuRmPvN/gyNd2AH78UWOa5NssW+pb7pPBwFfbksaCbMwdxmdz+wpLYe1vg03zcoiQIgDgGUOVl/Q
JNlp0/FA5GHFg0VAMGFOsckjxhCNYFUGSOJCP1AwLSim30wG/qm4I33j/Pjn1wQBlqhg70Y6mn3G
3CdeeJsTdm5fPdl5RMgcOUGxrs1uYN/r+uShCBBRRPB6f7MzrKqVxdkETtHwwL8AnwitMx7Nrd+y
fV4O+2z6C3A8tabONNhkS+YcvOOsSXAbAREv8ds8QaGvMsaYaayiC5hUN5dL3E36aiqRuUXMU8gC
I4BZgi5xml3Sa7kO0XQ5woKs+XKtWcSCxhV6Kdjv5Jg1d5oM3DuOaYx9VGYs/HXyAEfhNCg2pNde
cQOBgIwcBkVK4RyARhhec2tV/CXCBt75wNcYUmMrihgVh4MTUjonFpRNTG4ZeuoFjHdKDSVlWGFV
QVkAWSlRo4aA7eR6/a8gZsEhTrXsjTwaFSC4Lm3NNnvQ2j+5k3LSA809/G9xMIIrPb27v5NfcHed
HSiNeqArxWfUmpCWzoYIBidk2m3w58J53n/CXxXPsQJ4y0AxHtULnNsPBgv6kQT7USwCmGPE9oWK
lzyYb5hOLTa9OIkISwAoYqC8Qj8Jbxc2Ag0LNzold/0HSMTGYJV/AwWscIh4YoB6LDl1OQmoceYM
/BIvVXwVojdzFw08j7MwQbjwb9iWjk/wUvVC0UaWa+FGiZ/HlZ00G1JkqcY/O1ZGquptnUISurUj
XSmSv+htQstkypenab+AUQtr2yG2GdU41SGUBGWNv3A6AEhlawvMypNPGeIvECDkgSz3oIKMH7A1
GTp4FH/tOfk70tq+UJ4A+QHYykV3tiAZYL1sL+G4/strXGIUS1xE+T3jPyE0BT00IPugd6fVsdlC
+Hvs5kEYhZ+Fv2yIkVwzSQZve25fQOdv0nUFXf1iQfC08NHGso9yACjDvgXb9FUUoS0GL12ne1En
2CNA+KduBNYZmeSQ4kw4QysL3Kz9UIRMujpsd5gfmfsojuNJWiFn/xF3CQtyJj2IZywinrSMqXvh
vmCEQrYM7s3sLvj5erezD40QOSOuZnf47w5jYBy20kkSZqr4D7FT5XeySrEPFUuTH+q7sYZ3cQDg
oxZRCbm8tK2wHNnwGdeajcgPG3/pxz24B7ByAXyuITtx+53AnIM3/45oOk+8fiw5WPjzOvk0Ibfg
x1E8NHCPNTDwvnozBCqUc+OqcC2qt7wlUXGBd/OCOXCr/dUHdzJubLhMycI5kQoAfsi9ju/WUZ11
a6yVtx8ylFHIm/NbcMI26TfedPQZohcA3P2yX84HLvFkPcj4hYsNFyKEqfKIMOmn8uWnTOh9ohVd
zjFa6s9g8snUwnkHXwpLGTA4suwJVgS1IkIOMy2MVvNjT5qcOQVD0RbGCsEBpSymGQFPPgibI6Jf
D3SSNxEglq6TQ36ir1tg90VoBmRP7RF+pEdY6HNmlWUPIf6pXKqZRju1TnbVIsBZ03mzDO5rpp9g
S2CZAr/BF7kMdDDyH4slXg9LFKo0WdX8iVvqv3UfGzrwNMxOhZ2FyAdk+v3CBA8DQKAX44TUne3c
PL/BEWN5wC1Hbg8o34nNLaueBKjPpYEFoIOYN29+k71yyKbG1kFPMyM9HYolXMqe7VYgHPRoYvJv
5juaC4bm8QQdwDBBtm2mr4UYi+lTKVXcet+kFQhmsGDACns+iwsT8/v9SQw8IV+InPsiq0NEKRmc
T9GluAsCMjyBBV5gkxR47esLxpL4lSzPOOmsNXeuTlJqZWGejZuBMaUhgbQAWYIZhekJgla6Mi/U
Rc5q7nBmef2AkAiwnoBYQACIWiUcArGzYImTcZG43aUdTQuIjwkHCzSgY3+taWI5BGeA+5paDLeI
rxPrDNxkT3AIdiA16d5/0fE+tSer4nmCZXB6E7bQBs0kyD41CVKC9pNBtVYjzCKclUGhQ+QMXwtS
DGr6ntsLQKdkJ5hwQhzFdgpM9gEHi3U3fGk4TPGmX3bXYVfRnU8s0ms5CJ/ty/pS6Q44AJF2lTtn
WEiOSGgXw5J+Ia5DJBT59ZzAwA/tk1uHI3Amjml3SZ6HOssOnKZg7iMmsuMOLJhl8Mo7O4ecLm0C
yr9K9tGGyWYr30cIllBU+O0M68JspP6sIIyAwRKEi+gTzkQwKf5mECj9HQhZL8oxFZAOiypOciOW
YckfWy6KmjrMUBxR01nSY8hhBEyFJlYGJz4czkXj5F6IKDiAIHHoYat90PEMWqsH+jmxYAq3MOeq
fsdV4orxF1oY2rCeIVV/sBCjuCknxgVKcIMxHOYr+Old+GhDrvopivcYyfCJAtGB2YE3cg+wNDME
Yw/uEoQ2m0eGr+YAoMhCJZFYOIdzwlgwu8DeYlu3LKnmOFdO831KtNbKIowNsRlfJi9YZaMD6PVZ
Z19xtpCCOz8ESQ4NsErWcLajN+R2MYSSAFseCmF4w3ScTd9VrH9g1FF3L3kDNQFiYghJBqIC/51T
HiuXZoEfDnQYP8EAwb3xVKgvekpXO0KbogZzHbRne9bTdUlDyBSQ9XerK+hQdrLdbuh5UJJ8cEdZ
4Jxu8xfJ0dwdXEQt/qeOPWBjTzilpSA9ANb6zkWJcbSWZSbaeG9qPZSxfV/UNP6CvvWbAKfYzkPR
6NJj8yuSRtwqeEDKdq6m2PSZPWhnZitLU6cgabo2j5Ps5Do0z2WJ2Wwbr10LS4toCA591K+jyJkY
ST91bLmYtJW+1Q15gAkCKcnCgr81F62fbEK5uun2OJfi5liSZ8lS2+27dcCtM1a/vroNymAayuGi
Gsd9yvSjpsOl6kyW3Il0NoJbVX0nps7O/qBY0Vqq0kMLHBPJNkkLzjxu2WTL4bwiNaI0WXf+NpJN
pgV3ulVvTaD5dkT0hly754PIcqStNSmVXouEszS+nTy6+pDmqjD69tUaYaEOlOYklySKlq5R0Jga
5Tlz5F0j9UyXSqVseCaFTAmLOungJIRYjUdNoydVvF9laP5qb9i2iK7gRnpu/4jVah0mdFjhMXAt
uJCls80tE9jK2LtasZOzVy5lmzIA8MDfo8xtNpcIZrZJQwAUg0cwntNK3NMJXpTYhPcE0boadNJE
eRQh3bSqwsDCqLHi8NDxvR3ks5mdAgJfa7ZsmT2Rg+ZitskuqHf2yPGkBTzJDg9SnTJw+dG0kLam
AT1DAaeDTeNHLVy3ajaY46wn/DABNsMmV03ddUB9tDhHg6eShVsuutqB3huGMKtwW/T5AAXd2E89
10NaQdAALAbXnrQpJl0adqjOLAiSfVOaC/G7w5Qomm4RSr+ZTBdes19xF5kLpSdHSvmws5OP//l3
1YkMdR8zfTyVYSB5ARhD5t0cM1zpTbxPJGcuGVAKxkWnArjdXZTmoBP4M8TVo1Rw4rSalyxDZNNQ
2zn0QEUxybxu3/Es1zFK1e7mRPaneGY6vID64KsspFVarZwhnQcBlBBtnNk1KbVpfIitYVJ/+mN5
iSWicDpvllXAOh12zRUAXIAJWT8cJRVZjN1+96TTRU6Os8xYeIA4TcsC+0NLUp1ttDRVi2VrqgtL
B/CxyQJvGKX8WdcRx9awBjTzRciTIu6BuN3pA4WqwiHZbGdeSMLZqK+CuHn2rsm3V+2hCaVdXdts
sZyVqgTxUq6x1rbCo4/DlhJpb61UkKUo/c53dWDAymOvoXhT3eDW8eJ3V+KPUZrlIcgIymikgk7B
X7lJzB6ck843m25pO7xrvSRsQnKWQRdcDS34LRNrOuTq2a6xyk7M4FL7rALL6mSXrCkIEUjD5KgT
WuKk3csyMTtXPQjlEZ6Y7bYWRpnF22U4DKt+ltKKhlhuMBfryazjsa1ylqDbZ67CpbV+dd3hmj3l
lj36+NEmEN70s2Fvo2hh5zOYQAFZ08Paj3aKybA8HFR6ZTejtUg3TgVUFOrfaN087NqCI3ske8Sf
7ISdGUxrfoBfL2z9xzK30TVyVimMtJjNtg6CGZMP8Jcb3wENLs2TVX+29cYmtcm+YUASAmBaXwDK
mnvpvR9uaqndI6rUcdcPfnp/LSWbUdtYxESQTMHNyP/Lhg+zR9fH9NOND96AERE1dcj7WyYf+NW8
K6lbu8nCII6a04A18Dg3/jqT/Chd6DdhSGTJudBuvseBDqzV3pJ4bULsYe2XhatWNacOaAgOF1g8
5sJKc27pBBqNHW3issV4bjhU0bpo3j7bUY4Rc+5rB638TMMbJVdV9xj0m8pmAM0odoq6SDFsso8d
6JYDF9wo1oN6NdQdD7rh3Abr08fGC+RHnxvKPa/IOhsZcOlU5TfEBGpepX01YpxuZi1UEMqbfe6C
p0k6VLKoMoR+O4ie9VbPNnz9kH+Mp8x6+qAoMm6lQM3mZ5L9cNH5yEKbffo+zm86ttjW9cyAH270
6IOPvNFQrtk4jfFTTkmxUPXrEK+r8stsvsXxYdY0zBEraeH2pNOxl2yJ8GYpWR61j9L+8zzUxVta
nCjHpBT/WaiP207MiQEL8X6TRnfd2pfYE7CwYrq2107+E2Io5dPh4PgXQ6nhWxih0nHZqn8tm1A2
h3wIKiVblGgodfwouf2W7F+eIn5mFcxH78w94ZLnpWyUbMvP9zsMKD5SIKfmlGAXFS5pBAIFYwr1
yAfBPdB6HxYvSP1wu5C2lxN4w2a1GF5jtYrLdQMq3f9yF0b1O4VAaga/kXuvzBNOAMot7X41/9lW
y5Cc5GGZe/fQ3wXdkz+jDMnCovu3Hmk9nVPxaDZ3ByGbrcniaqm4OBozGHic69ySgmqDTkbfinfY
uQ8ueCDBej0Ew7Wt96l/CKNj0K1S6zlmpPXyoyHCPOXqt4DvFHawPAoGTexcaX7tcV9B8hhWpruT
VSbuZevMk3xtaIfSvVA1AwBf/9hlvfArCZyDzUdNsI+75QPjsRk51mL1mteXAnv2gvBzfEaxOWX8
PvfmKSrZGssL3gQ3q6ougnwrdzMJKj9Agc7NEairzHtY2do39050C/Onr12a7FtVz1HAZGxEDN+6
DEoUn7lR0VajOEeXxOyqqacS+qA3bjiDjWwVmjY/eWJmuz760rWrq9ZLR8XGwK9Xpc0Dn5hX0WQl
ygg7BXZybT2KJvquKY/K16Cv0/rl5Je4gNW01fEWKTjc59S5MVwG5UPVbjwsFCAANG1c8AhT/1h8
894oAEr2FFXQys+quU2BCGFZwdAvZlRCeVyidhCXrzwQHDV86X/w1dH2MHyhLKnDg6Gf1C4VhaVM
F9ZWQi8QfQXwbx3JmSZqgicxW0OPWB/5s9UWEq9J/ajVHRa6iKSpGbFHDJZOCBn2Avq6NXcQE9Ji
z1TM4e6OK3ocPTyVII6AEKAqIdnC6yY+tYhUCw/LkW6ZdRp0dY29Ok9Msw7uDZO1nz/N8aaE5mZw
fn1qTA+TT+70bVIE29iIb33nYY1Jk4c6TFQ2tbtyxKRdOwthLoq/GwWZdWrJTzlNXo4d/0QN2SiD
O+7yXAZ+w8g4UPZ12nFEhuUpLTV8m/L44EkePar/2dsxlTtCbtG01l6i/gZmOk8Dpij436Y7vNUA
TWSLfB+agAVIXzovjf7MRFOpdi3+FiZ3D0Jk10B73MxKjsnI/TMAJXp3ljU1SE5I4F5pfHYxkA6p
Ac4YMWMa0jSv0pHWtMHrB7uDKLoOabGRtfarLuxlUvKYqrDqIJqXBlncUj+RHCzF+h8lwul9REbi
Y7/S/hbNSXSNhkr72issj1hOuSZnGUeExPw22JPAeGmc29wxnuKijWkRaimXli7Z4H3ETTfL6CRH
DBVs7vjGAcyzUZf5gLgAFWU9d8Zg5/TtwSa6qMZHdthZ0a8U0jGZcN2LDl0S00qhzQuLA4+pTW/5
Zz6nrR7tvcX1KzDvwhmcC1NJ8MxNWDRjxHqD3yenytJQ4mfGba11JzzQNHPkLWIymCSALGEgYYpQ
Iz1HsIeqm8zLOrlXLIttOwGYPqQjLGHvt65vJqha/tmggoqzp3hP8lZne8fyK2/1SccqNGwOaYD0
KeO8yAipCC3xgIjLEFjfAcB418HVaDEf5VnIwNuU4IfGaK7IWKgrCO/c+CAeHCnojrZ0d5CblIW/
8eAQRzo2wwm/U0LbDK+xcmhKPariRxFf+KwnfH3AmZbIxVyx+okq0akSJcGH1/aA1vlS9iijP4Uh
c3OO27a4FrxqpQIICM5OG7IWR50F2yem8rnaxgtB/7i2UvZoG28tWQEtdLELkeLkQlfCMrRBcwTX
iSd+rYIlZw6bP0u4rBB14mfr2CsPus/2Qq6oUz7pVn60HSg/ojUJBpbYLaNkjrlr4hz8qF+l7cYF
LBMzTa9wNkfhyvTHaRMIjhKvBoVSUhDMrph0plxnrS7gLkvnJJZerefil4cfASXW6PuPQlX/NPpF
K2bf5+Uz8XsKaMUFBbO95ZgZ9UW4oOTVxWcinx03IEGkgv3FpleVpr7E8GLKC38A4AgzHSa79GgH
GoFuzLema29SLV9hVF9l8cWt1JuRs012EoAf9SOi0IpHykthQaMbk7nIHOhlBLPKZBff2zQRtXvr
nR5kQsXO6qxl8ENTb2XW1X4gqImWGVsKPOB8jRgmeac1BcAdELUSYBPnoB+20TXK1rOVfPDfkUrg
5ZNMjx/JqB5zmOwuz6Iua3svYHMYqNzWXgIW4mrY5Bnyu9wP/itX8QZOCE5JLnLAYsxiQ5Nhr8JF
1nyTmpDCECmdReXZVLV8aqmzkX2WyQtxm9rkNtG/Woc81Kg9WCUsBw0L/ZqHjPRGcIPaxYawKmep
ai1l3lTN4OLUiTNBKhVk9QFJfpsPMC3BTFXXxHMSpU3YXWWaF8Ntj20VenAaUyypdLKKvPDthAWk
Ib+cq9Jw13rmJc2QPhyZB7fzcSbCVUUoXMabZOQrmUcgJZeDmSiA0ZsDBMQ6tkkGmJKDTBorB/AJ
uBhFNMu8qYMggQGACAGeVtSRES46JR74dn8bU5YNkaps1T7flxTw1iQ2rRynr9j3jz7v1v4V02Nn
8xxn1SJlg1TXnyk3EienPnpLxbtnmU2Xzg4dfVlLZxxZn47eL2oQbVcw4t0PXillBMUArUeM7WCd
/vXoNAOrWHY5S1m73wxVHGEs016TBikVH63K86QMNn1iBWAlQJbGipgLq+onNwd0BD0EIA6TJeBm
6XrYq2X2zVGZ3RtNZeipkeAMCRYJ9nt07LUH78IsUT9051gCtUmQ0QNApD6JaYH6Y6s4Uy+77q4X
S73l4AyVvZ85X5YGDSeR6VvpHdoYHwl1axhg1L316H2m1gGzd6IPANHcjtAxRAety0oOsEVxMavR
Ne6deZfhf9HJb6a1AS2SXqSPspg2BGab+H+t7VDbKn51dvnFXZWcI+oNAMzFSXQCIjA46z4V0qhd
XrYU4iErMSQ5HIvkphX8u278jiM4eCl0DEhBCfigObyDAHpE3sypxLxPiadWCbhtSm5fpbqVAAt0
8Y2VLDpj3Pi9ja0dRj4siPVR+wwsxqj8oDkHaThG2THIju5wyOW9Gu6aeiOxOjUWsnpyIQtaqM04
LRu137cxZoR5t3JNGGg5bNc/O4YzV9M1kajRjN+NRXg0ghQ/n1kWkeiUd47EofqI0BPQqApsLDCo
shxHHto9IhPVZONWd4wEe3udtCVzxIhvvL1QpLPmS/Ompo0YzwqnEoeAEigb1UBJj+yV45rapLnl
tdTcjzB3l1XrQI0MP5uaMZubpG8SHg4SbesKAcK6I94wZ9YaA2luSaSL/aXVhlnaaMn82LrN2jsr
2G2MR4Q38R8oEI5PK6k/pJU37WIOSz1YKswIYUaslcUj7BpgyOTusRM2aYKcpEG9ffKVO5CkP47r
wMDgKSIZi4wMdIUk9eX2uVbcaaGmi4Zr6SrDMgbqCegV1BABmnZu1G430Porxs/gEulCQEMdveT6
NuqiDm179nbVwDajjfcWp20b6BczU9YGR0bTHpTgHPVQfNVt77I0MZho+pesLXNqB0epq15rrFul
MIVSxkGlQy3noJJtdUE/qg8QwhXG8GJd8p3mhurQ8pSXHcyJU+iSuwCqJc5pk4ytJDzxcHS+hWaB
1Ypl7VK5WnY+diOVdClV6G7Ia+JC/fCfNlB3XQRLSLy7YBQNJYOQE1XgSeZ+4OEWH0OAVsZEgHMp
mczEz8yjZmaQ4diimWqwTdJqeY/bXaSzxKdTkZpklQGYJZpEUkOiVSdHgZgNwFTQY7QR70/Nl9UQ
zTQGNKixmYKRBBNAFYXfoQFf+Fy7s54ulm5WC4nRTctjXaMHumtVdw0zFsSVS/6Dh0qlTK+pIiND
7tSt40nzXi83oOya5P8q9njJTWeRNfY9qurN2LfTQTJ/E6u+hoFK0gcWSmp+tvJqpWvGxvcFXler
6VSpjlU9wijDA8AfwfqHVH8ih69qp9xrTf1bx3dPnSYtatp4JRXBxBmaGU2jSqJMp+8SB0jVePjl
S27+4hoqFI13h3owhFYtXqVKks2oS3sB21WddQmA2FXeNGlIrj4s0Bu7HaWep1J09rVkbg25nNuc
JHLDWiva2506wY5OLgjDqvHaYZZ38OxrxgFX7ccQPcaElrH6jSzo4A4nwHCsY3nTyu0sHrYmN5Qi
H+wgmPGPxoShbpk0fZuy7+f/TsSgRTY8tVv4VGpFaf3+1zZDJRefeakTJN/n01A1ZmI0Kzp8k3r0
+Nomatxdr1G6Q5w4+hRbfh9dTNmsykz5Rr2lSUgR2xQec3xw2cNA4mgjzkakdlh/tASZonf6B5fw
EjWpWGgD70oON7bY5rBytgvaaiPbiC5DpQ1KdX+utCt6DzFgc0lENSldWM3oq3ylX4UIaBNiuoFg
aqsEGJn7eJOE/dtX1a8xjNeJ/HI8QiQre8UsMPeN+EfMK5HlcR+UG1M0SPIgf+a6GmA1CwLl+mut
YcQ1QZL17Fsp+42a8byApngdiLTHDlziBOYZW2jOO3L1CWCV1ISXvEVCGyjL1l661WVA0DjIyhF9
G0TQo24h7wR7VK38lsfGTnQ8JgZ9jeIC+Dj4DyKRC93hpJjFqdUVxmrt32kvt2/ZukskxpZau8pa
Z6cnsO1jSKx8pgUYv43pV9Oxu9G9ixrAc6ExG/Hv1iuOMj69TG+XofVnc7JJVnmMOnfmXXQmmKqK
zm/9N36WSfSqJAuOctu8tVZ6xGbUY0Qm4doQFpMCcNWJUlbVuX8dFOSgnjRCBgwGpJyFca7DLpsz
KbuTPGcp1GPcypNQdQoQKJUqzJ5xZRwy1XknPa49lgsxQ5YMZJRGs/bdtJjR0yaeoAucgwLlomfP
tUqaWjVYk4c8CxIKFTjLYXcCfI7InfIMuQmHkc7wErKxHL9V61bQxjHmzuyu2gamegk71O+mhKUO
trq6vi8LXl3loh/mkwrHjDz7vrhWMutIX9o2+pfRX7nJxLUyHpIcsxMZPrtmWDlyea6C8Z3l5bQ0
GRPSmG4PeM0mI7Sely4KbILXB6zgq+8i/NOjZDlwq6aMxb7VkulO9KUbL0Wp9JVDCBdDgFIx55qS
pkvH1KdxZJ0Nv/rNKv1DYwy3EQapgfpX6uzgx2CVFTJc9MZflaUH16uXUIogw4gi7nw12lYJKwjN
SudG95lEEKIMZ7yr6vidapVPSZa3kqRGk0zzEZRDBFaCW03qaHUIHBoYuyRGJX14YxRNpdCEBROQ
tmwQE63Ogo7kj7DdRWxzAtW/Vr6ybpQM7x6PBHfkJpL5E8lhKGRS6aBidxzzSuXKXjhDsFS1+Dr6
3c1ws3DRJOGHZpofru/tlGw4+G2FtKqEqpspIdFJmBFU5cu0wmKWxxioqeCCepDMqq5bGD7B4Z0R
PrNgP7YWvt2t/FEoWjGtrVz4YmuJtchbMorSjvphVOzCSzyg+tPYYv4B0qoF1cqTyHBhT9g24PeR
X2yKzjenZZ8TXDHYqzJ5KbKdr0wIOhWBV32OSTTLuKlWjuUGeb0H6q940tptULPk/tbw/A9Zyne1
N0KM8DlBi3hYDIEGc4CQozpMmwX7hXXpmOUyD9pTm2r2ZGidc5uStBZXqAcK9CVVn9K7AeL0bbr1
lFH+cPT6VRnDNnDqi6fZ3eI/ms5juXJcCaJfxAh6Altd7538hiGpJRrQe/Lr3+FEvM1M9Ixa0qUB
ClWZJymiLnbWHP1Ym5bExgaZ9mtq2vP0HoudYEbGv7JmbzAaw6KvPUa157/o//8nf8w5n/Cfimaf
iN38BygBMovRxtu8pU6AHlzC9DX3Ruo4e8fozIfnJzTwi/acx/OQtOO4XjU/Q8rJS8+QCmsRcZxx
2vpQa/Oj7hxUzLw4KCirrMqhcqb9YRfunSrOXqT47dxpE3T5ZqpLlxghZ3gacGaZ9pdvIult43cs
QhGotiR70dDBhrQAxTYzCK4lzS4f9GVf8KPSftczd3SQn+Q6ckgB2yHiYD+Ma5EkJ8eHaDE6a9WP
41Pn+PaiKpCp9fLaIt8rUxDDLi9F1r+FsQKp42ORDGkjRZSTma6dAst87n1IBVaZ/bGwrz2Lk7ws
EXvVHExy9cUxp1XuXQvkuTATfrjznBbjsxjyYWkILBWlCZAg4tyZ//YVLUM9tLfClae+Bh1S+LXN
GRWbKJJFFumLRygh38OkhcwRNtWLfTFBY+71ZFc4/nU09Z1RUA8VQ3nO7akGrRsiRXUXdsRZNGeE
OC8kVvdaJCbjJxv2NMeVWum/XaKvZEo12SpW7oLKcCw/em34SGT5o1nAuyY40xl1eV7z/ev8083r
U1SOOXa7/F/fRKt8AlwhEW1q+Jsddtg4YRGaGE/5jrl0hbjaZfqZJMgE63dNGucphl44oAwrmMu3
RXOUevYc2goeZ72UgLMKPmiLrjVNd5qJXt6C1uai340KyWCN0IHE29oqcpZuXFzroju4rnvUBmOR
IeVojLUd1YexY4upYgGbsWKCEb6buf6rj59jgb2jZ+6sddsy4sX1B+oPa20PnJn4BRZNn+9TUSMc
0F5k5h8Sj8G8D7Ijw1aVmjvdKtZtnW8q0d7yXtE57x5eUakdvGOLWztU1G/OQDhbzzV2mN26hfpq
pugt1dij2hBOWFDcJit49PMy0EX1l52xH2nu0S9e48mi8RicfHc+otOC4NHIPzLv28niq91DUOaq
dNL49id65wP1sy7n4tNb1V1yL+pOPJn6yGwyOdcRdhtBn72TF1cbgqe+ap8NRoKRGu+RC5KjPYnK
3aS+vrY7nLluglk1MjjqGPaVx9srCP8dFcS8mB5QfAsn91sXxAYaGy/+jKuGQi5jaKD7OGGsUrto
UCvLsLnxnKPVDdMN3ewdT4Vd0/2zLY7FeXzv8pTWYkCSJ2fidEYmetr3oMy10/fPGuuydMQqFbiG
eBkDQ/64fGpfz19ame+6qNQX0qABH+nAsMbs2va81MH40Sb2z3x92JXOKeIDFffUYeVPk7c0olN0
tGLalEFxZXZ9TDL4O0Z2D0cofqG+gX9I692LbjoWqjo9NpZ/cGW5qSJYcYXvY0Ij1rfhBBgkJm0M
roAo0qMOSraW5Emq4maBhczSfK8m5hdefYsL+89HhWYqeOV14txSHamP6UQWZZV/tK3x2YH2atCf
QpBW+PqziAa1KdSnWfmc3BIDpQWBPKOHBqPVLsJrd0JFFKEV3jRe27TiCZ//blz1O2EZF8iPg5O/
N2X1PfUYbGTMKKEJh4Pi0RSyg+Mn3msht1VhIoKIrPfa155rhZCLNSaLQWWK4FLR41B6sSxCufJL
eQvy/tOS8tmz4UoEtriaE2QazWDVi18CfzrPT7JdMR80tCd/cIF9s0ok8dxhkwBth22XNsbTMIhf
1RZoVAqHB5D12Vm1IrrYhXfOk+Al1Cj523G+uBlqzyz/GBLvOymHfcTNFS03tOj/hHuwBOb/RHdX
mZ2eNNSHgRNi3OU0Juy1Y3/LkFOL862JHO9liJnMFI/Ymxcz+nOa2ywCrkZeOeaiVOOHTFDdpkjK
aQ7egcowJ5hHRfEHe9reMEDwS866qJRyMq2nU1TJS+vnYNdWwsxvfYP8z+k5pxTFI+qaF28wAX91
1r6RJBaQgB1pNCr9shwWXWfRI6QZ70Ip8bpPgja6EsM09Hzx51nwd+jae5JjP6qT2qAxopVMQ0RF
GoBunSN3fgAVSbsZLWizJpvKPhqUkl0kwewl8sVGek1Bu5oydgJtQvzJC5fo5Qe3vFvkkXqlXfLZ
WvquslHJG/badGbxQHdRAU2nYDhoXveajhQKrEGuWRzpZTpoxXQzugip3sagQ+lF0punnYaGLS6w
u22YBfBfRvOq2Kui2FiNviTsoIdXUhmwVxHRm7ZNSoeCMFN+pk751kfltRrR/QRaCfwSBB5bVfZU
uNmm9/p1Jn2Uke6Kcy9kJQ6aVZJznlkFCjJKjobZ4J0dQjak4a9kAc3Cn9KUD6ccv2RjINownsna
RipobVJRzkZYmv+jNgBFSr03S9IgzFT02436xWwNcg1BFnUr36x53wLO12zcrNBop7sxfy4YIPit
iYu+GYl+HXY1MjWRQZSrbeeKTtFkxjK16qLgSSvFKZaMPpM5mN4y2yXKgKHQXRkofxu4h110skt3
OXSaT1Ek7uUwYZFWCzXgbKkzm76f/C0qBn4TghN4xbVwvqawQero4DYIOIL23NQQPVUvw88e9FMx
QlTMPaYKEaN30n1E077SR8uYDz9UwIBNBuaXXdtoIrHIleHZZFz5lKWmCSl/5Vlju+nQ/ylGpN04
XYMARfl/v7henGVe0qZDV0jqUpxiPB5J1nbdbaf/ojsZFQNNzUSZUWJ+MeqIMA+qroj3qyvLpZYb
b1UtjlOtb7QUmWZlL42o3jSW2mhFTF6IM2xH11wUpvne1d7DmSoOXw5VJMe2IHu3NAPBKBO9erI2
jTR3lrz3IRN9cxkM0cON5c330ZE2/AI9PAOp4JgnoLFs8y9rPnpQB8x2tjGgKDYkCup+V4XxnzOl
H5FuQ3DHt+78mzRjnVrjt6zEPe/bH04BCwNHRxLwGoUuzaVSPAajvY4KhbOftr85tzDVko0lzX9B
zKwkxwKKSPEnl8NrKKE8Fv42ieniztbOicpbRQk0lW5fjvoyMVwOqsZOluGqaulVcvJBZBV/TzpM
zPqYVN4+N13wH9MPU40Xv6SMSGrkfnqI+ApBd1PhxSA6lLPdwlQMr9JC/A0NEBgePw7SS46Lx651
PqTilfAtzOcH16TcycFDUHhOOnUxp2pylM2VpubusZ9vB7Ry7dxLiR+BT3eliXhybDpwHEObD2Gd
ujBZmq6zSF2ig8gcY6+HNFKyAkb0HiYKnVkbKn5bztAxoRsGE8Y2PPdavpO5DycOJZrRfaDnQU3T
CkZb2t6/BTE3W2BKNHM+FPPzAhajNbdzg0UD2RHK3vwNPdpwLQujlcAZQpvfdCXBF1/omILsH9Ot
TdzQ1eV/5Dl0VjOjQ0wrJf0tRbBQJVkwcNJixOgUs74BmxYMrnaLjWlpxPVy4j4xHYRXS4488gPL
syHIktU9GYuperfjbdGamwNvFmyCCBM+fMMYbx9NVWNUdM/aVd/GO2n+AYW3mMO2zQs/MOj5ej6K
ZMEWPaxso7lTlZzdoD4E2bxztMCd0E9SJYwpBft7oeOIz39q8aaMaoGc7TIiVtUwUVbM0WPUmDXz
Vi39SMRFDleO7k+Kv0iJSl/RfgreLNr7GkD72JxH5cM6TaOnvGQicnQDWoZ8+rr+m2J2x9+g+m4k
lgFMm3VjkrSGCYCUdYMvYy91898qxCeJyDCiRCzZk336b/NlN9Fo0c9Zst32tOWiOS+ZbzTflZba
PEMLn3fo4vAt5fz4ks2nwPypoSGcJu1E6zyYTr3zHgrmLhkjBWAQLZTtwmxWIu4ZZOsLS5m7+c5Q
NODmCW28U81vwK+psCFnab0sjJomJCZvjnxjWj8oBH1FkSmr9hGmw7aPiORiY6FjLFprFT9bgVyB
eqbjIOv6kjjTOq+J6Zif3DgCD4N6h5mE7zCcGKdsG71yZ5ZDMYIEbAcgFZiP5je2bKuHOY8rnNTn
BroUok0PMxezYks8lIugrNCYnnbqreGIBjAjx/dK/lKWWXgcTcLSzTR7pDVTHyBeMnyhIbzTbG9T
8kW5pz1XZXwaDD5s82pF7T6YgNAV/nuR6QcHA4dnA/2wRtycnIw8D31V0eivVXhPgmTPZP3sg3x3
Zbfxg/6zFGqrcWPdWn4PTnd3jHYTT9RxKu1WRv2RwXRqwmpnc2KocvuPluYmzTZ+H+ypR4OSXpym
27xxynjLTGfXOvojmE9lQ/AQHBJ70BujRyOGl78Mp3WpqN/ygb4m+imkJ7cKawB5TSyt/SDeDDVr
49ovc877A95pG/mrran+aV7SDUbSjUn0FFnh+maS9rHJTHyDkw4vBy92S6EE5aqIr0NFtp1l4l/0
cTxYcp8odTBzAmo8mggyTX7IY0DqzDo+Zqeo46lOMefPYU7Zc5+59/mbTBbXMaPQhqnT8/vMW55O
2S4twtiylikCTRNSZnGfK5inox6eVdns3WGiUAONounWogAL5ZjJt99G24TeQJ5nhA7pctfWKE3C
Ap0TToIKUannR9F/H2Xkis2SBdu9lkOxb8mAKuw62HbvMmQoPV8pqp2fMqsevY8Vm99gtHHXZ/EH
/LXQYxLlI44JYNalBn7lQH/U3vRoipuY4LjLCT5OzdKitHQtuvHAUuvPWkOak9vB6F5skxWK25C3
0cEqy3UhUEuHlYYch+1Ra43jlOSX1HTWPljFlBaFkDU+jgoRulOugIHlXmNu5j5poXdXjSsg3Bq1
VM8pL+o3dch+6NlM6GCUetO5bHpukQP/jco29fJzkiYPKLdmFX/XZbQysBf6UfXegPU2GnjhqeWf
NVrqU0hMr/KUvsltZ0EVWYmM0PKCQ6MTV68DI70i2Az5tKOFRoreVH7QljkZNatQb14MTixzSZ95
zMt4ysNC/2DF14nVsJDQZNP0VDvWW2nkt5Emgsw+goGUJB+sedR+hb55zQdsXgkDLV+kR4xitXoN
8kOckIQbJWczpMmNNZQu7TMapNfC+vX6dm/1nbEIFVJuuspJOp5zpMYm60nd0vEKRPOc8tN8Ex9r
yjNTtvD6ZAvpNgbc2Di/0ZQemTbR30qdjddx+k9GY/Eey/Str6GbGo136UIfp9SjapIPMwwBchqs
r91LhW+1H5uXtu04IxETP78PszdFgrsi2UclxcFL66+oh12h6891j43RoK8nOAaVQdmhlO+W3OBE
Vs9OR+XXpgIgGed924QRFVZXN+YlaSY9W6S0DzzYjxrj/0VrBYB3jI5eHXrKQnHjxo7HIOzLU8Lp
e4o4x/TOKqKZ73bFV5XNU6COFmEeFS8zaAdJPG0C+xQxep8mZ9uDfpZNywBywp3Tucn3mITXOPTA
myDAZ03Vf2cdhr1PtA5dYcA+UweMXDjnVTYDLTMZX02k8433Epo5ITsKZCBIUrOTP45CXlhPxZsc
WdjLaWcWbBypY35kSYOTfKKj6WsjbCFKAriXorno7DR5HDLGxB9AdzIwgn0xa8UbUHSxdZMZRsQM
HEubXnTNPzc6HDHcSVAkQ/botIcHGCV7v0oPSVe4T4L4wKHKVsrj1U4RD3EISBaCALdWZxRmR4zE
32XH3GOKcJEPGTanCt25TPqdqrtdbP0zi4n+8ISt2ekwDhnNqleCbSkw6Ri59alGSy9Y9qMho5IA
Jpg4HNBaIT7yArEYrxFToW2lUSiMqujw+Mq/RILpbwrumkNS0wgfaoBbyz6jBLiuRt+WQn7J2tk6
iB3pGpImLl+YwUJSGq0rj/1fXxZzQgxbY1RC+7EM/GnuwD3AlJall2REJidxGApJGJRxn2vILBPb
xhIIg8yN49iUVjYMEN87NxUiQSXSh2719jxN/FMBCgIPCyOFWJRE6KXUS7fuaj9Hvz+3Batt0xTE
etOSeBolyjZ4qU75KVFfukwRRy14z43w1LXlR6e/xmZnLTxX/nnTgCsIlYkYViIESReGI9MK+1pp
G9/wT5VVAjymgi7mm6lumPOCvD5ztOMJAP3pt1ir6vw78T9be06+6MxXxHT3qvD4mfmcMlZ/hGZ5
i6NsA/jFKtr30JjdZIJC00D/mun0NBre1oxtLpLIWnNwTexOQyLulYuXUFjPQTduCNmWjX0a3e5v
MGlcT0DD5iXd6G4Vm3KaBBDC9E1LVT14kvTeAOkaGgKvXUYc3X0vfjVHsDsmx+E2rA+yAA891btR
Xw3kT4Q8S2HW/tlJTQIaLorU3gfsUw2u4JwzlBrCk60MFhOqbDf613GYmdDJ1q27C6mmvSq+l/TX
6DgRM2ZkS0ktGe86079m4bBN7IlZlvxrmGU1KH4Nqk1Xb3FP0OUIy/LD1uKlqmiBeyUFf6pOdo0I
US+rHIi8faGrwtuh1cCT6UFNxbjoHOdNNPa/EbHFaIGEdBAOsGdjCdmy195ypC9WAEbLE+dUM5fZ
mL3U0ri3YvrJa+3FhS2KB6O2ks/In05lxvMLUlrjtK8EabeFWM7XYv53p41HkXdI90i/9b76FEYP
r2yKR9BL3EcI9sL3/F9ndCH+J9d5XIo66rVTcOy0aO1mP+xmqzRsllqGlfInzqu9bwGpp8uaNcFj
mN5D0L7tQMYNzqIA8lqZPSuEhq7PWNBKoRXV/Wpgyy3QVWpNsKHZDVqlJA8J5SCC3KxNLh3H1rGC
wRBZGzd23g2jpqOVLPsOUKbwq4MHjKUbs0XEBmDUwXdA4ZoRKl67H6bpwfYrDqoEcqfeYw2QTeBt
DLtbMVNlqDRsbdcmXRQ2ShTSjBXbXKsP6Vj9pbybkRDLMbNWqaZOo3Jv6ITvljNtEpx8GppxQTU0
YP2uOd4WnU4LdSCkRthsIy5sTr29lp1kSJheMl7prErX6DchGnnaefQebphw5ksFHgO815m/xevo
SnsO6aHdwzx/bYzGs/tiS/UrFAr/jLdN10ka5ANyNfUJ9bzwskffUMe1uJ+NN1VYL0OikFQbxnXs
EM6YF4YbO0PYR8+2JiRIw8q281Oo7ZOcob9tm+hkWbF1NkwEz6sCUWKkv6jEf+8EIlSliBcGOaDS
Ys0o5qm0tDPj6rWh48z0sy855M+DRojQ5D8jhd51PkZJFb7VqSCVrPhAyHwVAkMLriqMkl7jHWwL
mgy2Zr8t9p3F7Ld12kvZEUDtw+buupkxgi4398jAQ2GlkVXF3hTjp2+N9qchsAuidl3SEjPo5wPr
5tH9Lfr2oVSxDl2UnxF4cN2v2qVg9KJCMpEk5klOwL3CTmBO12FwV0zfAtSO3tJJGV56+snvu0fP
R2tkuzaL/J+fWiudpio7koAVHw0mGBE4kSXT65zdeX7jy8L+DhGHKIgYuh09+tL+dkr0bH4/p5SO
AyfFisOlV9Pr0urozROwwiioBl6rhi0poMjETHnKWTH1tD4ZuC2HqVkgGguyTY5usIqOCQu5LOO7
HcibGxa/RmE/mTK/znC6qfkMXAqWfuTUT3qZ0nCryoBue5fUG4a5b/ow4EjA7oP4nexL3oK9VrcS
nbg48IeFLGdPdi1fipyyitOqHyk6Mgh6AoofBhP+erSsjaiK9VD6myYxd6YYdnkNs5DDntM0uzEL
UEZnORNv82miKp2kuW01fx0Y2t4TpDxbMZs6kdN/vtcvJ8nLxbc1BmCbvcvgx+VA0BXObpQPccuT
x1yVs+/A7YrNXWZbl8ozCfSgqWLZP0EvkT6VrEbNcZDqWI04phHeptWfxsoy0Z73WoF+cNh5GGpm
vVnub0f9698pysO7ZY0UJ3XwV8ONKzHINDjNtbtPfct4FReSUtdicv4Sv9pXGAFpKTMF76nVQgJb
Swx2vPuDTsSgKEi6iJuTbcjr2L9aXn3PGRjkeLJr2bP1pzCMIuqNbBiwJrTWZu7Mdt5nVIlzxbor
E2trINZc4LCLPG8xlBaAyPhrzNAfsch2aNTzWsHU1eWmMqHntNMKEepqorWGXIw+6dxdTIz82VNw
8z3vypN2RPl8nMpkLhoOgzdsbBavNISXLYzT0CPwquqCzecvoF0AXHlepV0U5A29V19li4ajvdKo
gSfKBooCLfyHp6xFykFagcH6AKc9LJ078CbcZ22K/Y2mt6LSiGS6o1mNrp4nKkJH4b2KAoleQr5F
91zH9tpm1iu9nbIn0Jj+s2ZaX3aF8UbLl35Sr21IXG4WLrIseNeNFyuIX23Z/hgBsC7vn2tnUCfc
qVpOwn8NakKoDJltSktwAGHakTj43jOdZi19tV1e0ABp40Of0ByJ3ANr72LkiLLu8qleOviL2yiD
eCHyfS74DnkGeVTXEaXStiqbiYXKMzk3hksc+P7EixJoh9qgv+0KjHd1/6+tJknyn/42Vulf6JIj
NmnvTZTRGp9SnjOSkOpqWFpoeliTIg1npftVBx/kB0bhTAB+Eob7XpKL7eigplqnAbIcou6xip0X
xq8k2fgNRtzGpTVFs6TqycdTGEvywUY5waAkmqJTr9cP346DZQcxRRDlU+Dz84yJvmzk8nA4IJg9
fEZRAxDIaWEB5rSSLV97MNpduTX8YY+8sbqifTQMs+XgyxXGNVDGkxZ0n5OvFkVULfBJja1L0oJ7
6yWiK8EOqWG9XWalXI34QLNOPWuW9sFWuZpUny6RsDCkdZtbqlwTV+ve86pbHoJLiyAKutaXweY5
SLt/8qPLgBVlnvetQwWnphYbx2ACnuvEZSGD1sKesX0HPCBJAWbmDUwD68muss8y8K/S8vBSf3OK
Y68KrnOFWDTiu+o+CqcFA09mTGojc5q1dVAIcJfm5M0Bgs6axeAPTLQJGfoxFSTLHB1Bt+YFgDTJ
qUj6xN/IEO5NRDVuNRfHWCvnc+SgWwOT4Iz/1ORfEpOKLfGvSMBpOBW+eefogo9ibY8MwPJmUeUM
bO23DkcrNyiXz2U94FA+j06wpmfCX3LzZpUA48rsN65aHcKRo5ledFs43r0HGr6D1X8w4qs7HGlw
PomeXUj/ZvJMkJWfTusa8XPq7Zto2+Iu7Nm2bDwL9hPORXtmE11baxsNbAsMubSf0fgqoA4woGVf
1++JoluERgvznnOKfJJJ3sJgS5U8suxCCEHiyvmPVcqDwNVzxvI/KG2JctIxMvNKD89csn6G8WyN
3zxY9Y9GUa4tGLdpHzNyW948VBTiUF9STnXi6LInumiXv7JuJSKsiB9G9uURj+c9xy9auM3Ugb58
Q+4KsvQleCT/E9ouaFUHtixN+36NawXYGAEYNtYVTEdq3b510MdA8/DgEnATEjK8Lt51ZzMlnMmf
9JiWk7fy9F/UTmZ7NWcUG56Ff0bHT8rvOQ0ZkQG7WDrXwjtyr3Q+fOjfgVlwhAuqjeZetWEzGExE
ANvBdek/qAHkPyQWJsWY7u1r5wQX3alHehdHayqIsEoXDgB5+ks304PRvLBIFIixITzFz02DS4uV
X1slzR48h4d5nW5heMxJ4NCW3Uvc78r0WKlgxRNSAJjvOdD+tsCAxDtnONYX7TmC5M/KgxjUebDk
tiMJkGcYDmHSrg0qxG8ISrWOzQnvCEpPWlX7xLlWv158EATMlsfBRv6IJ/WLU2tiPeKWBx9o+bZ6
yc1t5vPjV9CKNFBg6xAQI9QSkqxj0HSo+qDwF2hVulUzNwQF6SqPvcXXQw2UH9BmRXTruerIp7/T
R36Rvxq+thc/Rbu0Hr950ALBmXBltq8oPqCCkmbQ2tuUdJqEju/BgcQzrhEHZLf2DaEwwmL13j7b
xWWmTBT/uJ1p9UjEitn5/M1IvGxvrjrpxQbqLpanqjoSkwGln59Dl8o0KRTe6uke9pdyeG3bq9Ve
XIW+EHS5hgQOu/htcN5Sk+lBfqzC/chdZuRiI/ldI3epvzG7xU75NIW/+fiKp1Q37+I7NV88heF/
FYmfxF26Z5KexxukqjHbdcOJB6At9+ll/G7ak4eFxEY3RplA6fVUXunMYkBhAwrAXwMG/IcLmLKR
psBYr1lXe6gaNakHC8PbiltnBGjIGHjRrAMICJrF98idoJn8omDxIsnwD2i38afH3qLW4IcsePPo
9YTNHm6N61+1/AbTvMegix3ES++BwHt1DoldiGh727sku/MaTCV+A9503bn4rHJD8WK4V3P4rRhe
92yW1LiYXPQnhTgWcvfJEyuKl5Ye76H4RIrIbGLD04qWkKZIi0/lyxxX+mfcM209oBJxsjUTlOzf
tAP1RM4a3ohs2WECJBcJrc5kraADEfXg+HcLs9meZQt7g6EOuHaL6LwMFUqJXRYzMTO5lG9GekRS
5+QvcC/9JVgue1iR3xA75hqbFw9KzaRQmux1qG5phsXLUeP8eBuwfsec2LaMXbnkJJawURKdx/Pd
RJuSs3F1AiyBUjoONyXDvYaOwxw+huDOvhXtTg4bPWeEsAl7bOy0+G7gcDq1IocFBP+/dNtcGx7E
767mWQY4mC1KscTGqj2IaYEBSMUiv+a+851+CEAFhHnJme6/X+yZibFa8Isp75Tm25xHBGxySaTs
z1gRBkELGvFw+g+9/6IvFglAu1FNWwiVpD4CMDARzDa/enjh/8PK8SGmkMrebHQa5ZSmE78X8Lep
Qj8Htou3Xz3Rw25uDvCs8kTOeP7WOxv2p4jeNfc1wuewwgeGEmOOsy/nEw5CEdzU491GNdJu8lcS
c+zrKEl6WkpsRS5n5FhC6yuKlzzGYv5mIJbYB80jIMQbbB56MsIo8l8DDTAsJ3bj4cptF8Dhl/0h
hq1jrKQNbeQw/YLBi4o9GxEhmbQkycwE/+faFy388VnMC+ALpr5iXgiLjbuIDRKbMpYBB6kqXvUn
oiiHbokbhlzNjbab1EychIAFCR8CN6oRdxM+T/4+1vYlMacl2o2/erzzUbj0EV9lWUuElFMC5+of
Z8zhGesn7qj+yyT+Itk39jFpqP07IL+k9K37e+eswCvPBEtpvJE7gt2xHili9tSz5St3lt0CBzSW
2woTZL3G2OO8Bv0L7QGkByhghn6fZVgocSGRGbYMdzSTwDlayG8tVgFuZggOWTToegg21F+Ic+FJ
8T4efwRy1bCL2FrWLHbMA7mI7doK7om7ZfRJakeU72lHN+UTZ96z/a5TwJgvaNM2g7Mr/kW8s8xN
yXtnauVx4Z6gE0HAEOEF5J4XNsT4bKYL6HnnQuOxM5aIXLhzbDGIYFEaTXjyu5YwmJbmzZwCRhI2
O85YbHm74KmL2xSuJHgTf5VDSl2N2VnHHreMccPsCMTga1MS9+Z8syWoK8Ld9nG0DbDiUgCvprV8
j6MVWmoyv35Iu6Fb1hA8Ao1PLcc3lhAlr4SST9OZAWG0IgRC/3I3QY+QeGNDFXfmnbgO+HQ0nx5T
dXMJDyexZav9Ewt2bohqcsdS7G4QIekoZG8zKWtk2I6KAFkwvz8pYg3Zbd38kNFXnZj4BRsWUbac
OWbL+7SNVX2ot7zj5MsZm+pDg4/SLcx9TMkfHrhavHIplKtVE2zl0U42rbunXwfXMROo+xif80oC
lX1BtV2cWLIr+ppLySkSONeTuBPjY/BYADykVozQG+HvYysnJxBUJWBISPX6HtM2kQ1EzGBiWcLM
to7MhpIj3RyTIc4dbQM50XKdBjuyvVYWqtfHiMX9eGM1So/p5cHqYCFY0rdzB39p/TQAK9f+n9Fs
S05TgLAV1LDdEnGgy8mLyKNzAdXwX0RCFI0KqlZzlSYH7Tsj09488aX00GP9TbR3flx502z3iREP
tyYsbmAkYO7lEKvJRJg7dX4jqOVgNTOUT7CnGfgRnOh71DelenRccu0n0Pgxzp4McrrRTEMa98UT
vzHqPGQ97qeG5Jr0KPaD+uLEq+DN/Qz1qyD87C94ddByFY9uZopD9LyavDx0+/GR7VJ/ST0cPtO2
RlkDrAOkM5RC+Q9Sp372nmC00q9qMGmRl7sxwhWdExoyPrnxS9RNyADy+Ma4I/+WxsH2P2IHTNa6
raDhIvi7DOfmBPIO2hfrj73l3I2EyT4MZGMlZxsYEhjJoymv7yEeM5PsbLn3HgTVVd0iCJ7immsP
zTuCMcd49OSz2mh3G9TuyhLYUjBTERh+phPXI9Zqjwj5J5CfdNjHRzru4qvFsbY5KhpMUjuN+k65
Dn3QEoHXX0MTUtT0q8pd4LxrDcMbs501q8+J892I/pCY/3j+e04AZfMVmhxDme3W2GFAH9GGV5sx
ei6b8yBf3Zi4GBuUwnboMECbqIhRj3L2qVm5nQ+cJibFNfnpchm+xN0Jd49LzAkYZjr7JSQrnV2o
4OzaomRZT5/Jtk4/zXCJ6VQ/4DBOf8jcuBKJgQVxBeiNcUOx8T58bw0/Lh9BBRwpmfjl0qXWMvzY
+WJh/LT7eG634g7fKfDvc96eczUP/UMlLwgxmNbNVQ3Zllt/uIdM1K3gx0EDdfpD/OT6z/7ZizYU
6xyf6OOgm2CB/2M9LZYj9kJS3sMfGo05Jo5+N4U73nHEmgM8BPvgGyuSitqtOWKBpSdEumJGbb70
8RJtKDA1j93urVC07GjjzhMUOkfVSt+CQqWZZW5cOnG3ASRRiztji/4+s35j8xfjYgGnGrDesG/6
k/8/ks5rt1U2C8NXhEQ1cGowbrjbsZ0TlOwk9N65+nn4RxpN3ZPtYPhY663cu9QioXkut/gcDbRQ
2rrPtwX7D2t7fo1yN/bd8NY0drvnjxp8EvOXMjrBZVIQsmt+C/91EskwT4nEZ4959EJEQbrq1g+C
DPUzgQAbtV5XPvUHzG+k36BhX/rpb2MS9oTakWLSTKaSSrsHu+S3+I12mNOlm7jWeHnL6CPN75zp
KiYIs/9MiTtrbQ4ovb5PzkdauyRwdueUO90kXLQ75L/as1QclO6RceGXG9bFc2Gsuu9uRPNkyXfo
Sm0l1fv8QrvKbJZwE+/ux3a3x3jiD+u4cA0dO8C3CfCPpAcKmGoWUqjUtZkcZPmWrmEgs8kNOXFp
5zT34YHmN28LGcegztixsEoujbZYL/XQEconxtk6vyINQiFNcU8KWUDis7lur/0hJ2W1l5yWwT9e
VWQfEjiDqVhZea5JMpOGKAdHJGUX3P4q4+U0wJNfCdv7HhjzXGkDjb70NZsJbQRV1VdNdEmlGxL+
xA6BOjviwl4hXSvUnbS2ScunX+zYi0nVe+jr5KPS9lVxa+fgKsTGvHRZz4Xho4gD0OeTtB/YDCe2
25JK+v6tFteiq5Yp1r4GuMDHoCi1S1IDql+jpKmzU93PrEOP46V2yeYlkDPa8UgSdipSTxP5JC6e
TdjNJpqtUduuOHVs5YOokWXfw2MgL6ZJyWyH3aC4QZjRYJruYpTmwoTqiqFWiDEeseiTf8bgynxd
bSvSCiXZJQ0uJVERiN28yeNJRgaPCCTvoSLQXG2L+W0sOIOKRd0lUmbZmMxC8JqLBM8g6TwjAQS0
pJuCq4TuYoGxH3dx6aHSX9fsS+wqjHloXxKnqrdMVhq65hKeeHYjRK5mfPEEGNFcwgcNFyQOcV5J
QGo/b5ThX9p8GZ2MSe9Y+pSdC9pyRKJkQEQaBjGUjGQlb1lC+fyJfCsSKIh4JVRgaeon9iuaZRBE
DNVSp02ip0kRJm0pk5YImWxB+hJ3TRuk+Ln47MoDbwDf69Y5+VAmc0cvqks03ypMS2eSpj0qCHkW
+SaEQ4nQpmQCU4TwYtI3ot3g/SOx4+z5VCSaGVAZ5pypsnzpi1eZzDSnqWcGtgwQtoe5ip8ZEBTE
NGmgBlGi+7gGJuEQC8+03mniPvahT7CPxBnZzEdgLgY+sCGlD7cLhH4V8KqUuSWTuwEWM+GXjyiF
tky8izn2SqHfdTBH4j5DsfLEKm3e62wz1/BlX+Ts6ugV0rMZbPijOFCBYs+0CBJGQ4sqNVWttIqQ
69rSlzauxq1RWfDU7L2NcsP/QqYQ/bjVnvBbkOqEMQilugWKmH+Ef01pG/JWzQkHOuZU1qk253i+
2E1U5zC1QiHv2p2qrEOZI1/4M4J32MwnJCMR4fj9sXgED0pPvHEVnTXqgP2n+lGnpE7vy2Jt3sFD
At66/Uac3NI4xEysBb1zm1B5VP62WwOvC5jNPrILbQYlgKnstCLWUjSxWG2dFKCcs6dxm3/6O9Gd
7qDpbvVbFYguEH1a9QcPWp/tSDEovG1AycviXu4DIqZjYq0cXI5EXPawpH/+Hzf49KiMM0WhjHK1
pq8mmBFgRLZi3SVst7yZ0qG69lv/Nc1GylWHb54Ergs1ZT26oDvhqfPIThjHcCTiPVGehnEnLKl8
CjB/hYuckDB3M7jmwUEWD2X1ofhrDPaGfK8NotocDSgHcEy5If/h1cRG2nNcTEQBL+HAWKESBuF4
l+gPajlqjgOD8QicfeMpxCPgUFlH6ZcubHm5TG+BPCsQA589VNhPN4Pcc3MZjisS4L1f2rMVut0l
S2Cho54Dsc07HP+Z7aFpTswZClW9ACDxhwzgQEvdfEHmOrYpZSD+x5TAdpijAOjUc6O7vQDrzqgp
v8AMARbTcGuiwprH93E/V42xJKifiL/rZz8DfhSuXkrYC+VQz6m++XePu2pYuNlL2JDK32xoHAZg
hHdgCKEGiXFSbr5q8S4FH6T75mTSEbNLbkvrsMXQtuPHT/1UqNcIKYNSEHVoS3Sj9SFO/h+SsExj
ZVYPxCf081IdilJysLili3+g/vwXACIFMm3BTl68XvOvtDwOBrFrn5p0VTw22k3EJtgptFzXjauf
svIyG+gFdNYqwnyv+2wY90Me41r68kKeKwCS3qpFzOa4Iu/kuGvRXh2vCi5FLYSeSfEDawB8GqIL
MrJFGI86PI26wQ6DMi6mmkk9h+nC6vRgRSDx7JAowKbJK5LEmhQ/1L5M0r1EiQoKrfLZzE55ABud
Aj952jUQEEn8PfMRjJO2yJ8hK5huSJmowMUuFRu7LrvVTGaE0/WCET4q400Bal9X+iHjiuJnWsvt
QDuNvuzLdawdRvjn2Ed50KVWbOpWxhdBUQcCTd5vxGNdoQR89YTWmFsncgA4AblMyTHIR+p/GtSm
M8I0XXOA95wzpq0Cq8I5Ympk6mzQarO5IpweiKhQbkL7Bvvnb5VnbUU2WAnRDIsaDtOK0s1io6DB
80GveFmTQ0Q0DC7zDeqGmSszCOW2uKLSwFOASAcffx6sWdVH+asN76NBFozVThuxgB6iX6V2eTDi
4sYEDE6tmbyBhLcpXJlaoQVY99lu4WpldizO4LIalgloXhoh5uXrhKOTH6VMxtNWS/81Kvn67kJ/
V9kXYWeISizimQvjo5Op8NAFvhZgxWFbFY82B0XTWSXWBFPj7uWddwU3IlgT7oFYuwCjVyh+592w
ojoU/9AypwyRNrH0AOpZA42ReZRtfgCfMcqKlOIQ4+8jG6LzAlsYuFp84gPqP3VOk0gcsOJZ/bid
+CJtPiauBugAP7sALQl8MwMy2WU1vsAE6FAYi/X07p9VbIPh03+mAZt69LysUREFzQnnJNS26d+6
fjWHkQG8EQgHzkOaLfk9/BM0w5WtkOJXUT9W7aHoLoF6RCZPhS0LHt4arTs0hxKIiENoJlDRyHFw
EgEBfQ9eZMUkZCw2crIqUdld6D8A6x5loArELpIlhqdFdeum15yaic3rAJ7LL0hQUQTKGQZ2O5L9
TwqCop1NstowMHMbFLWjE58Ea7f0b7zEi3LbEE+xcBfNkXMTnijUd37+KkREMw7q5Q6cOyTo0qGq
I/YPNFWQuP4XlAfAA+2nOjTTHZN0PYIM2OOGVLHf2QfjX3le6aUATMXnxqswHTeJvM+oilBeKr9b
inkWT0rn7bALYGRudNp6Vkr3DAWLI7TpN6pObynswDTpPC1Q+JSZ8ogQeqEkvk28Gm1qdkrTwPxU
5aGjFQ+Iq4zwy6sfOnTHytSoznk7ps7WGHgOcK0mXBuFcKogW80hemWxCzLNgdYx6II0WpkHmflR
vaXqI/oUyA/2KJcWdzShdNbEFl86AxQZkTO4V2bQ6G8CCcXVyZYabivFnU5QXcI5qT6BIhfNpla/
lImbSt3zHzyfQYy2AJ2H/o4lvxAfjHESblYKs2Q4/+tYXHr473SlCo/xhvKmdBofMTWvAg62ud8p
p9PjENdXkfRTWIXt9DuWxHBfRXSR5TL7LcI9YsaJffWQhDsDcp1wCBpq51u7fteIrC6IUhvpc2j/
EbXrZvq99tcy3ZT9dWEuS5TPgIIOUbEimSbotZYKl0o6pMhzTS7UK1dW2XhnC5U5/5q5DsG4KP6K
6N9MPCOWS9NnXn7o+akAM8WXe01A9OnRIDa4Pi4ozua24PkQdnxxI7GyV4Rs6ZOhDyC/poXNXwmy
Ww8P0JtLkpxUddfFbhM9hhupDmJ3N5CwG1SmRKdOP5TiTh/3+ZcmoRyYG4dJdsBZ2rjB7DiRf1uq
VtSVKECYbbyCHKVrqzm+aSmvMj8XqptV2xF8luJZf23GTtGuGfawEDApkK5LAvWY7nn2cC2Ltv4W
aY7+QsOMZ4c2WuJUl/UHP4+iVhCchJwXFgmiW2AgFg2p8QhPCOchQtXHfkfbJydfC2Jax6wzN0Mi
CpfY/jk/rjGGTUvGXyw/ai20FH9XCX9jyY8lFmG6tkynPqyuV04bXrLQTzWT5qAcNe77kJ8TpdXB
U6U1D9fYnInB4TlOSLAzqZ6hOCaHJR6WMt9UMr6G3vKo8zDQabS/0DNNt5E47iWVhhboqBCFIy3D
syMrIPVRMGZFBnHB3R+EtQzZ1dN+0P9ifH0KoC8enMgE6ulHJ390k4OiPgP1mYEXZGW7KudVUVGg
lWkD+e9V0XjRqklBrgHo4M8M5BG+HWpUX2qobyKUDZgsCQ8bUKIg3FIZ64Fkm1Dc1jFLTxQiorhk
PnyuTyY/bDPZh9xHImA/yze0nvLlT+5ovquCCDbN9igwlB9qeJLwJ1yFrrD84UejJqBPYUUvMU/w
CJwHhJ2aO83P11IuAG/ehvoTniobTG6cK+N4z0fUi0fPn+d9tsxpL+XAC/JpKSYXPaLGnsW76fvV
BkpQIogNNIsgSMXPAa5Jc1eWnKKGYDg6ZZhKbIesJo3ROSFS6oYIVfHY/YnZaUjXOWeEgobGFfWf
4mtifkJa3lxqikwC1tP8PcER0hQh2cJnhAjcq3cxTSC/Pkrz7EXoTuCMojMhe8dE90HCU/E1c4RY
m/ytSJu4dgD1DxjJMOXjKV22AkMrWwKfT1atvqE1dPhjZgegJ/goulPp5P9RBQIURWl4SdG48KGF
PxkYFudeoez9wYk7gpMP1WJf2nl26jSnLU8e3kvvVNavuCTJF+WPSJyEUwPpZ9ktDtaBXq+m+p/E
N9qeWdnmxXmGXIRVBfDf8HF5lccO/Xn5bxwjDz0lZ6HacBlqVowPoBoaew350iSOFhZWo/0tuBox
Kf2NgTbJCYZjKm6wwcKW4qFrCaLhCXSgYuT4ALFFpQ+s0sBX7yPCSzKECZ9S9FA4SILm1WZ2M33o
4rHEsADowsf7RJOR/SiIHhfypcxsKeYMssafhhoyQoog2zP/rWUp/8dvcSRRmdOVk1+lyF1Z9zQy
CLSIaJxXWHZCnZDgwIr5/fMT+j0aQLi89atXkv0IO0peNSiqB48j/YXcHy0QgR62wAUo6jtx03NI
hzBr6rlOpjXv4SZaUeXeR6WVMqYxKOjh0WCnxxc/ADgyHRjFmkFEQRZLPUeWfcGKygMKZX0ZKERA
1z2uRjRo41XPHxlPfMS80ZyCQ2gKS8H7U3mbx+I35xcVBnseinJi84EJofgeYy2iMxrn6BGMEIEb
Pa1s3wX6yC5/8Mmm8DjP3B5bXYmkb4PujsoO0r8Y+8kO4d12EfiXQT2zDB8L4VfSEcRHHxKmB044
hmNW5J45XuF56wVyYETuvANJO/C9imVIhCoxUQqbHuC9oAWKWYjMR4R/gCmMjc0y+h2Vr3BBeK3K
DJMdYEIMgLSAzrItihslvwKpCqRHq+tBOVOEQ9DhtIt+E3KmWPVRkct2cKarqweeMg9gDgS6D9AX
8UoiaMnfxq8U0Qa6WTsvD/W/heY+seJq2ASzS4dqiZEj7X/BkfxvLbSLl/pHWOLkoJZbfLJYGog6
AOt8uyUtenQk/QO5hEci4cx/kc51SnbkWrlzxT0RJzZJPgpSIpTknI0QTdqdz2uuixIOBjn0nNUH
M6g/+oTl7NhCoMxRfwsAsRIVGxgXV4YfRy1Sv4NdP5S06Lw6mAjzSIzNYSY2B9mJHj13FrDsroG7
JUEz3aiMKkwWi0NzMpAMQb8c6BR3Y23ZFduu2ZLoIOgbzTzNaTl3rGXR26CisnTGaev/FRzZx9mW
uV2Yx7q0aJuibqd8K6/JIQWv9w+NhMz5yF1ExV3augEo56/KjEf2iPpsVYKffcIEl0Nod90aSzSP
tfjRfoY7n497Y1XrsEm31I5TW9W47JLLhqi2yTv4+dH4NOhXp3cFVfACy3gGxt88MBWw6gvZ3fSg
RwVvVSbNMQe1GsBQQ4SjbNzeL69C6KkBLQ1gnsixw2KOHnU8Um0H+IZcjmYZhNtcwidzE/sNs7LX
2zDGwHOMsgltlN0/AI/MB1XAiQt21+9e6iXAoxHo36VwZlVOygPhPzJx2u1vlX5x7DAh7Atu+p8Z
oxosBDWQFRQ00W72wqSElwW1LE5Dwbt+pH/4CEuIRzq9PpWtqq7lgPqw0LATlD25gprsLeKTjbzd
sNjgrUN59JbCM0hJvkGP3/SEXS7H8jlyELBY+dpBLz/xZ6Qle6GwNFqGO4JPpfYQ9xEuI4QS66E9
ZBXyBTZyXvo1cjtsIbVKUQKYqrDFHMyVJHigC3i9rGVzj4OVogn6LNmAzMydWYLRtzJYCwwMa3Yi
1huf8UZs/sw7on4OnQFNnfGx4AMr/KgeTxIIEewPTq/4wnnT6a6MiGGjfNESibxPe5RRwdiy46np
tjz1bEYUzsNDZFZlERiwgeTcMMgQ8G+uuviYDYfkdyIEAWyxRWdB1MS2nkg9PFaEJ6e2QWGXwOMJ
gnmI0Zdpvm2eenk3/s2pW9NmcZAUuq5M3sEJPhsPPQ31yJdeDa3U24/gZ4PwYyosCmvOnP6pPuVw
FWv+klpLUb+k+j1unTH/SJtvADsj24fiJr2G2a4h/dP/YE41MUjkJ4MIAV6B4VpTVyWaBQuJHdAG
4SwLVnkqQhACrX0ltDgL+Z/IYCBXXuKljtQR1pcdKgJS4rAZzcsMIE07L7Kyf55E2DOQll7twMTQ
UfwlsUsoe6++k/aV1g5BQ764TYAIanWHRL0vW97NVjiwAQNuu+gqUO6SZe3TQ9g5pCCm/dGnLMZm
CdNscW7aTvtv3bOrmwY0BmrjBtfFG9GD4e/gT3BaL4urvgKPyS3P30T1c2Cy1EbX9O6iAuTOVIbc
zePWWFNfQzINBD7N5yWb59RiayXDQ/I7J5J/+gtfs/9N/aKWvAFnx/rYa/Ve63fp4Oo9SrtF9fYk
4ofd0CB1zxRsLaNsa5uwaoaGY4A7LHifoGmbwnP5rDfB9EKE7tTKxuAlFPOt4kZG1Es0FaESnrqm
9A/xNvzBsWJ+BlSFMgtkpwze3uLTAA33LBW7K6pp7w/IKA4dkZTW6iyWb6Q8PRw52JS8H97kJYrZ
D9BdTfkHceCc7scUEUJ5NC/kzXrQmfqGXBVz/AyEG1bDOD75N8b+ngQZu/uVibWd9QcbRGuMaoiD
FxcK1Ct7oI9xHh9Dq8LuVl685lrFiMSFxK514ljX47SbDFAr6dTJVkD+EThSfNSZnvj4FK+/PdEm
7ytW0Ved4XGjVSzfQphEdanH9+77pKCccRT5rBOgm6P032Or5Zs1zn0PMEPi+rrA9H1Wcdxc9O6Y
2HSZBgJDD/Hv62ZxN5M1LtPJOOJNT626OsvRX5nse6TWYX4tIFwr701+Bql+PufdZOfhZnjKVHav
U7f1NmaAQrfiAUdkZg0bTIs9LRoEqOPCI9oaRz0/eFJPZrWPudupPIjXPHT3sN1DSZGp2V4Cba3Q
ekZhwrcKBZYTJET3714pMGMdm+g6Y7LPNb7zYtVFd9RafwE728+I3oXqKKqaekrA4ZH89t4UT21w
/WA3Sd/kgpf+Vsf8AjgUugVNQDpJqAbholyfFAIyXYFHif4K9LRHSYzV0vA2XDdDX0ODJRsV/Re5
EgIE/U5SHiUxQZaxvWpXpvgKuSasC4krNg0CBm1+yk7ksOGYsJutmt3IBbZcOX4M0jo9iykh3tgp
2RsZL1JH2SE0RfNe27K56Qw7ui7+ycVh7Pfa2C697MQxnvF3B9naN7cJj222Qp6JeeurBADKr4LC
exi9MTEom+RHSq0GZ5B27gtHiaAZN8kpOKVIBJYa4TC/3obmptmXCqNqDzWR0OOh99ZKS/DKJUWq
jVQmtiTzu/K2bRpaXFOe/mRyidpE+WkQ8UgS4vQpaBv1gw3gVsEDX4fcUbb/h+fTyjEX3wWL6zJf
JyNTuvfy8gtZBDpe7eRDMo+dd+6SX7yoPsTezeAgUaqrDzkaglO0S5cCDcQ6SEvGkxrYHlbPdIVG
IZ32Q/RzhMZM5AuxLUGL+3pfNWceAjyRxkd0T+SPvnbMq1i/C4mIQ/Ikz7Rr0rdbX/vFHkC/hYNe
tBsdEHh18mD6rgblvKwtq5be82FZYQ9G+V18DGRaL5Zagy5T5FcVVGuxsMY3AE0du7EwB2KPsVOB
BPY7/ZE1Z+xVhWtiVGO9J6CiWvfRXiNH++rxmiHh6zrs/sVWl295R5n6ko+uR3eTOScp10yRYrKe
noyVHV/UQSq/ocWzrxqgFMKCta+6Vh+5C+z5xJKhL+65RCER0wfcLeR96WJPKyKHpDUQHTYQsj5e
PWQNSHZAss968m31ovV7ZE6wN8GrfwQG3QWcWUtfdzVgh3ylQPStxJ6tzsUqQW+cWGPCtXl65S0y
7aXfgKxTBvjo1LXITdttm9HpjC/Ah8hYodqG6mEBLFnm6pWvQ/Wf+mO7BmTwMzfAhqlcueqWsRNT
2w8thteO/7+dz4vUynRFb09VL+wOKkuOv7o9iQRefpvKmqxd4pW6De0OBvaH5WQX97H6Z6DXwlqV
r6NuH0nPciBS18WC722zfa98TFfhi+VfpMQq2DTki+8GgacTMwhcyapF5d6vTICvdCfxu7ba0hC3
aBONjuWcXzmhFJqIvyUNEiWvXN0utnTKZ3sEwtzcKP7i+W5a4C96EL4fhFeY7DRWLbD2KHIZy1t5
g24i6w+QORpj/vyC9ESuDA0PqvEMy5uRrAanqbdNt6uVXZR9LrCdGwh7SpBDY+uNGw2+S0Z3TKQb
Du0aDPCrpxxIWlOJOHdMWK20y/QtCdIxF6lVPxOwGqD+EsFobuODWmbFtcJYoDNEzaIVvqXANT4X
2S/wtjyfGwh3c3wm/E45vSswXUjLWnqAcpr8DPqlDzXf6VRcCPKUsaAU91w4O1O7x06laohq4cRu
02r68uCLCUGn65ZcCEg7bIH0VdBXKkf0PG7E5BAEf0DsC/3OpkrPBGl0A/Uw2RWFFQRMJRAwb7VI
rEjFl2trQh0R+uD6oJvAq7Nd4zHSeiO8wvwfmWV6v2ecRwaXrYiGFgQa9Oi+2xKJltKys2JM9Y1V
269KXrpYoWHVQ+64snpIIabeVRrAbbdoi+H2xS3djGH4okuu7A8oyJ3ZYUjxiF//tnxEZp4BXhnb
0YEIWlYIPXlk4i3ucuIjbelF9IB6GWwi3wttbaaOmq0KZA+gRH9+SV1Q+22Ux2Yb/EjqDyZITlUE
wHXlInJEddLpqLZhPvK3X4B07oZqO7zy1s2LM8JrSfkVRic+xikzzFm/g/hdcomSTYi/jfrH3xME
K+Wf8eifHuJLKrExI+xRs51C5XOxrtq1rlhchQXnAqYr57BYq1QHHT34qFC8VMipIrsiRV2RnzQi
LuktIrNeZmfFFjP0d8gt0bzTVbBgNAtthcOF/lRqA9nuKB3TTzh6W+pNQE43U3uAFxX+G/ibbn/x
8h0QUnqbfNpzSE9wungL9S+Jh+bL/Ft4ayFbFwPQCTlt2m3WSS92yLEZkn30EPVe79cTXFxNClRN
VjlObwAPsGtzLXFPirI9fMakckP37ODuiHlH/JAB81wNnrJ27eM2q9yauZumENTKlU31uvqTMVfz
zhylW8n9s9HRmoBU6+tA2fX+PkAFoe6TaZfAKTV2QGxXtxq6S9IeoFGhZtFMjC6RWCp6OFm8gppU
lvQwCe6sL/n0bENMZ6vSodqcKya+RBKvS2hOG39lmTph7Pi3BRGlIo5L+BTTlnUHlrZE9oNBp1jV
8Es5CmVfMi2Oj4jgmxuqN3+DTIOe1DHaUN+XKxfvwkHA01wCNukC7Pq0wQo5oI0JT/JxOntHQJnB
cAFhJSh7r9zxFaD+iBc/NRlEd92gVmb40umh9x6hQk+H6mJCMbGvMekgr12atnToYW4J4hBWC/FM
Kkm15knLf7ryo5rD5ivnvaq5piP8XvIM44cOXolA0nNaNAZE41j6TnW/WvFfg9mHn/u5+M83QvQK
t7sbjetoh02Fss0kXiePnoyjGWif9W9zvOQI5ktrxFV/U8zLqqm9O/IIKHgja1mfNSCQbSljO4f1
wf/irGtBtbdGYKlr7Z9EKMUGwcX0D/udeB2vBGgQC06w2zOENH/7J26ciOL2dI/J39UpOH4Pb9LP
L+Hf9A+IJmf+mId9q3khRHRqlPLGkW8Asy6g8R8fCJMWPuw1xSzepXE119yrFtmsPGrgPwlqzdpR
XqBjoKl9cfb3A+nRBDESVKC6CtPmF6VkKP0wHC170nuXMLtNZSsv/STdvE+GFugCJCHMM+I5++nk
Jf+AOOk/0NVNVnTOzgaBPkR73UPcqzNfGdaO7zukEishOJaVXgrBaljJwL8pOlXt4RnDM6Hv3sJg
BzN/piHonP/Z6n8UFi4wsrcBMgyESwIa8tiV+hpoFbUYuvJ7hN0UwWS+1A/FigrGE3EYTUBQmDUe
o9CmhcaKr/ECeGM5OzeXJTCpQRcNxEb0w8CL3nRBHLNvaXQP8q559Lk1fRtv8U0jJXv2EZylPc91
Zkv/ktEszTs7vof3wgoOySG7SBdEfUw06/YnOY7/ajhOgJNPQmG4A/Egk/BMSqLmGuSEq2iSiN2k
+ty8wmHUd3jXHxDC+odOnqV+7HkmXOJ5IDpW00czlxZqmSXSx/Yut9QAl9hGIEdm5KhAi/iJgomb
FpEEFD+LzRz9uywSuzSXqauPYMzL9AdkVzqM5DTOWYeW8EenBh4yHlTeH3yyWbo4jjs0NAtAy2eU
kfxj15xgUOcxjTabeFimDwVpD+J5NA9oLhg0XhL5C0DDZAv+Y8coTsQ4BIuVQUQ1RqJrnCPg5xSg
a82WKsL6VtoNkB0PyUyskdrMzqpTpQvGbvkm8fMQGyhjiLVbkqtpvbjHyFzqr8LTnxuqbdB92URr
5/BaQIVaLDYGMhr+pi8a6+U3Kd1C5I4i/KdTwrQmTh+SzmJJ5YqLTdZmJkOcwpNYmcTbl+BomxIE
kdzI+QHNK9jMHYlcXJEbwlWEth3MAB42q20dnRQPJ7HKYsVfj6BqcWDm0avNZKDFZb3flu3Vl7bB
uJ8FS8IBxIVMWUTl3XRMpxPUHAULQ3BlUkFkLRHa44Jm6m9GwcrR8/NEiDh/Rrar2hmomBRWPQJ7
Lu9Cwhi17RjpUkciECfZhAwQ7HN4QKCFAVgaR9P3Wraq/X3KScFp5s2sMO47VFxIF8x+JTZbLKcd
gwQmh9jyabjF2TLDF1h1E0isbeUdABkFXmDyugrWiWKDlRbm2kT98TX3u40OMUVLBNp5Nt9Qejof
msjKZ0kL+DHgdr3S+d57O8pWo7GVpDVMWMiyEdJ4z3VccpNLVmu8kanxN9mklcjTFUnPRv9VvoKC
46Z0C+nE7Z7YlC7yUfmpKWhQfI6AwlyCE5jZxHAlMpxY3HYiT291eJINsMo9eBKnJud6uV6wHwxv
hN0JjoV4yyyBiR1V+UTvA4xrXj6Z90LOJki/fPH5h5hf+zQI6Eiwm6aWgidFlR+IHnjXK+m1/I6Q
R9kMfoMhIf2n1+oBqCM0J5NucdZbO8nciGYW5UHJJakMrYYIFSU8Ljq88+u0+1hID+1H+PE9PKD5
d4DnQyMoV3jJOCHxGfDO3JNbHOUP3BvkFpLg5ouPXKP/Ejg3tOLPxHRKYyXUVn+ovZdgbM3FNfRf
zfQU6Cp1PTrg8HzNIserKZzydMOyQSBvEq6A7af4s+Ora6TyqC9QiqY/aNaYzondRVfokxpEEujW
L/lFGtB7cJ8GI/DAckXTLDFEdDdVZE6O9RXOQKq2Ja9Xx4APBFQnrDqwKTE0DQ6IR/hlIozGYxPf
9FMd8VPSXxODBfcXhD/cnpgTYfAHPRNUazpk2D05ImLyO5Yvj76JVckpGWJdnV4duHnlc0DPOJ9J
zYxwpZjpzrAskvtkPtGGRVAvwJds6PQeaa96Fq5whma2wEJoJ7dSPS4a/KVkMKuACyoG20dE4QPG
yb2MMQYfgMdpINhTOwAa3WRWX2qjEugdiMK9MD6zH+QFecKbRXn7IoBHzmAhka5TnPUSgonXIsWh
0waJlKJdezYgPjtvEO/dJIfiVOOeMFYYmvmbjH5LPx5+9y8D/ofMnODAMID3qbM1cym9MG0fUbgQ
ijjHCaBnIenW1sn+n7BQUwg4w/MAhPK5MDY6MWreKSnvSvb2ECRDQ/BulnSB9HoXujvMOYpr9rMV
guc6O2fbhYZakDNY+SMag4NLRjjMqkyIvnhm8gjUq0IQb7vhETa/CnCKCA1EfsCHqDeHkEdJUKQD
TvcOy0oJkKuFe9guynKl/IFi4AfLtBBRJGub8p78wuU03GUI+daTaZU69saFNTH9Bm+ki5kFsUJX
rbgH0WIWme1NFYPyOijv+C0ExVbgIfulttW5akwAtP/wAjkJ6Q0qmjlxMbmG9uHxRlVtSENg7oR3
AeQltijM3GpzRa8o+ZtNsThHFP4u0H6hIr3Q6dnJO126m8xhJSW2zkBcJ7Ll6+zBA1pVapICL1pF
rhby6jFCcXpRZ1fFsCUoyHcDfb34JbrEu0QMJ1F2olS7zPcYqUSsVzKc01JnPBGP/qZG6j1v2bwL
ddAEhcCj8COJziIExrw0fHvKlvrpmmi1IvithA9dvY2suo8eqTjupU+VzjSLtJ8tpQ/dBoalguua
VVSnxKUlm9QNzOAZP7pfYINAkESPkhl+zKi+SDX6Fhqta9fJFlkNIsjSv1A1vUD22dAALZPyeCXs
n+i5ezaLM8hqgOtlVEWkiFpN0u4G9NQ/CtCKo8GNZVo5FR/TvzR76ZzF9Jeb24mbEllCLl89vDQR
ylk2FTL0RkLPCcHdjtoGaXOtsRxvjeJCLNqIKI/GYxJh2/2U/vMX22J4Y242e9vE0dncuvg3L/rZ
K9ortlD+SYiQ9MzWEvQqq65GboPR1KnSnZ9Qa4HuDJs5uaQAdPm/isLTyBVE0vJEFMkC/3Yndpdm
wVpFSMiXO0RPqiwJsKM4J12x7xSAvMsm3rWCI9Fo2buTT7+ORfFFp/Oag5PCxqOdUxTpkbAvKbl5
xTx0uY8hfZsPzlAfBXlbrfKS+FkEjsvcHQUmBoCFLdBB/S2pRwAIjDYDBoSR+QMXGyaHcTnFm4Y4
za1gk8NSxne+YHx48neS7RDh5dS+eIHTJ0h2IEztjnaJL5Ne1pS7k1pKPH8qPsXMnZADYkW6LeR7
nu4ggjNXcTxhVcY7BQcAJ3zGVHSE1/jSyBZsylehUIWwzuLHAruiuC0I6MKCLLFDA/UPNoEBeF8z
kvbfQBcC0WLhTMNmd4RMHlAPDqm7eDH+ClBcN/2Sr5QdY7QVCM5CW0Q8VvQ50Ysj/g7KbC0l8Ez3
/yHTRmjH5ZF4QjThF71qKX4T1oS6qa33cYL6qOMPI0rPAvmQopOZVTQ0rq76AYASl1OQEYmN00xI
jmlpkJFvQ0omTiid9f+RdB7LrWNXFP0iVCGHKYlAMAeJQROUxCchgwhE/HovtAd2ucvd/SQSuPeE
vdc+9fI/GUHXFpbJO0DoyNhzy7xc/FewTMo343PSuSVRn/31l1y5zsI3GAMvJytZvX3W3bbeM8KO
Jp+nSQXHoa0EfiUR5Vj0Y8luh8Kv7A6WtWUkwYtim1hS/3jskKqihkTi91pQqPcDD/WS6XfT0Gzi
NmIqv0Df1zgvw6cIwU6DsQ09CuUVESBTvm7RiTClnCKXkOJoBd8Cu90NTUKXPatjREqTelWuZXjI
G6+uj99cuR04LPE0uqq1CO7R9KgCviOGfJ+cpw6KCG2tvn1GBTyFEqIUmd8Km49gV5xJLLvMksmZ
M1gcjbcoe5rtRif3+2DZ/BaV6VYryEN4M2Tcnqh0bDB36NwQYicrkFdLgSUCVgB2iwAAm4+u2uF7
6cBLrAHSQRfplzKDEE3+h6mAOGhuqvaBK1z7N+9U4VH1n1wz1azoYFima3zPdMdHIXP1luUse0cY
D6f4iiX62shrJP0m0yHqA6dFgfwuik2K8yYTWJ3aYskLkv5K/nQkvqzKqfJ5Zci5IV14bPdMa9Hs
MMQlfOLrGlQbozvVCGol+BgMdBZGeWbaqLfuH29PKhwR+mnjEesuIw9eqba6zP9dXpSWK+Js/ENL
y+IOkkigfM5hc+As1HBbnng6OMynamWh7EDv3YuQorwJf4nDwqgiZI2DQWCbSJsyK3b2PCpr4hKx
Fjgqct9VxpI2d6oec8wdtwO6RMaq74TYT1t7qvJ6qE5xsJe033e7VjCkk9uUO624zq/VOSuhAC97
mWbYi8xDKGJU/jefHF3KDCewjX/ya12yF09/TEQvKSJCrfNV8h7ZunQ74IhM5tlOBk4g/YzhNlE3
SnaDb9wgUzvJ2QcxU2ymKQ980NoIRlkkjhdWTfL7g/HTyBuqaqvpFyszSvGbobvQVt57GIDGb8fS
RdYP41zFQgYOyDkdPzMu1uJi0iDq/0ic5lbpe3AXr00ffON1eFak3yGSQfV8GO/Jt4hl5l9erZsD
LfNVHl3UsNlaLFcSWmdou5sJnVy0zY2cycIqGj/qL9TArBqdNzpk9gxa9gMsATUkGgTddLuBU+2g
xP/U8Rmd6GCm9F9WgZnjKiPGzBGwH8huNpyk1p5JLR/TsHtxAQs/Orui2iWsFXqJuHoxt2bASl27
rNfNVsO+Smd1KTR0S0uzOlVufoHTFunH/JAwUW+XWC1ZPZOyimBlER64/PuNxa/4SyXDFI/vijaM
qWRgYv4APQtiySvPyDCgEiTNIYRuBzOIQV6UXwO2yfvkkyu7Y+rOJACxdY0khj0IHOEr1aqDFqTF
Nri0JlKUL0bocd8lGil4KKKqQ8iIk2ZVXgsX7YlmqUUv4OmMelD2qBlS2LNxCK+hurPqVUt+xhoA
CAlDOHG/DWttscVsflrM75GDYneodgKI/En4ynl1NJ6R/lkiGLI40PlDVVtBOYKi7oHyfU5LcEVH
CXbK5DIr3Db9Vq+33R13fIOc9jTLSV1JZlDRbfVmK9BpX7VnYWMGwJSAs4QSLDrSEvEmcEYJc1fI
PNVlyEOMFYFE063B9p3DQ7UTPiJWE2xOkVpzobnhmq7ftPNuxfPCtzvjW0lpsg04Jnw+FU7LgeWu
qN7DvzedXMXo5IoEig4KvhI2zZddF76s2u+MJfAuUX1dvuidTwtQegWBPtbhHUDacTHAk5eqYOUl
OunbINxtMe7DcMnoI1mwSLP1b0ZqyEWQumAdk9xm0Z4nX+PXhj7BzuPvi3WN8KQsDk7GIdjFMKn/
5DVSEv6jPIvjuOc3zi7JJf9kNzLrQQiwWea/8aexR7+8TX70bf+UTuQxDid+b0f/q67lVnkGX/y7
CGs5FBSSe/lcbaqb8NHOIoVoh+foNmBGcSdhYfiGrx2nx2y+BS/AP8GxTP7HgqFMsEv/9K95+sFx
udT+UdVzQ7k6bpM/85RsqSv4+DA1ii8CmP2eECJWzNw7q/Re2nUEyOGAjxO1Kytf6msmnvr+zVYo
ZRbI1qRcjNnOrtik8pbQTZRfyHcISXq5eGkRQhFYhult1syu+T/wdxh+OGxzcy0XVLzs9GQIEds2
gztWuiLxZdZKWseRo+X/zDe7UsNnZa4kO4tNex5yTi8xki7K8QCPYLgkpJ63XivbsDst1iD6YfPZ
b6hu9Qwz3jx5gjBhjr68w0Zg8iFIayaz+UxAAdFmAw1ARf7mN14HX+QVE7dQ8owwyfZJrMs0Oxse
FVjbbwPOKhM6m7V9DYUyc2rGe+g7p3ugn6IRhAPpOOU5tlZN4PakacQotJZ8jH73md7K+5VvsjBW
d7ol6uYTGvZY9S1b3WNcO4TVOfmH3DwxQ9ZaSOg9zEc9/WB3Iljpld4h3uCFn4WdWCSj39nXEqmi
8+r2bxgTrfzD2TOqB6l/9BugP63qc0SWHE2+phOQx+2FfpJPX+7cTCeta5lRMcyOEhBoYv8PFKEZ
PPga85HnOdjUWF90EGGo4IJHHSkOPSOzktiNvupy+8pP/HKnlF+RKDPql6j5xg1I/lqqe6PmV2gx
+5lJ8eLYv434PRGuvRztkChXk845P/9Hi7IZQmn++8kyl3eZEVLssaRhL2GIuAHFn0nDQktlWTGO
kofrkCK0DCmGoUvV69eDDsS8K8vC4WaepZv47YL6FqHMRN9Rci088ABp4wckgJzXR4bOMFXQtNjA
iHi+cSKzbK3xl+qHt3K3Ur/szmSK3oDnxHRQO14I6RFiMOtvoJ2R6Bl8hFP6DJDLb1OQkovqSN+z
irbFU2R/nNgUGfzj8MSw2b0W49JaCe2MY5pRHgv7n/FoY5gThCr5L7AntkzLinLYFllSxNpOIboL
oLw+/eDKn2WoR57d97BHjzTr465hSkDwN6o3NEmPlFoxWfMvgZeCbL1Hkw8nt+cUz06rP+RasHEY
JTY4bYMb1iZ2lMJvGxOL/JiwEVGFDL994qZYYjyeYoIw8dOQb1CvrWOC7JbPuA/sgvexuYgbShR+
8Tg7tMOf4c+6bnUmNTzq91c//g5pbb9JnhNdcXpmHqrgDNpqCgJcoocCekt0MCy46DdwojVNL82B
JvDzNwRs9/tA3+HE0s9FfOSlzLz8oI7XsdmobIawZzG356nrffUnt1knmKUtb6AdaQc8c/W0NnqY
WqvaUnj319HpBNIjUjY0ZioeeW7p4Cqh2A/OlsEcZf6Y11Xho5vj3ZNe3/wwClivyplq2PKtF8nq
OndFZBoj11SCwgr4o/xEdAHQ/sW2hIfU6liFkJVDdeFiH+ecwkXBKJPVTUh3YnMYW/GR4SMvIEA4
ecsvX3gSTdEvkjCe1eJXFz/U4ChJgI+59uG7407moBzivc5EZzV6kE1RQS6yA0CsZUibRzUrXwJW
GprHbMKNjtm93bQABtGwXzomTk5zxXG3CvZwYh1rwRW8Ui7NC3MSOwfMhgdp/Vl8qntwDXo+m9Re
zxLShq3+I1uGccyj7ReG8yi/VZwMK3yj4gqDM3wIyIE2TzePYgkG43VEFYv1jPhM2DXbyr1U+WKO
NHMTZEpf+QZvXO9EyVplUbnhiUTphkIc/MFS/2nNdUsQaLpJXYpXHgrGgJZfRZuC16NgeqYdzGrN
w5pqBxk9W+IJXMWsNw3iX4Z9KFsIvL6VEnfmtgG1lDGI8lvLMzxUVhbVTJLbLy5xOmhWeQsCg/mE
kNiK0fyVQfp/Vm+/j+aBIJ3qwdA3I3/Rq/8EDs9s/CKRIL8bS0pdadY54afZMQs0JTdeAokFKzMt
Q8NXn83HKC+tfiVzd9WeEvn9v5DkiwCm1dnU4eucWyRXZu3HjOnQ9pQ7Uu9lV7QjZnYEJnFoLutP
PlS+nNfDANWwiN92Yh1nOix7Z97l5KJw4DA2eXnsF4x1zrKpPAzmMtWfhMMytPGsEUDFkk6Xbe37
g2SoaakD5KIwWgp7IgAV71FVTEGUU0pLeu2KYwUKwEho/Uh0ZQpIf+nIybmcHAxybXoervI9usVr
ihP0ddBW2kWNaniZf5osu7Bo45D5QJRFRe0i/qqIN6AdHDaJeUGG8s5sNqu+vAnJILVjfd0ir/hi
sD/9WRotBZZAnOoPVOaBLz+spfArPhEhsAjBLW9C3lrKupNwT8R78kEIVespMIB0WEj45+1dFRKF
SrDAjWiVdMPogyeDVAFMwXTMGNxaFPAfyY8snMt8Z85CMVXeADvbsYXXSV1ai/fkKo7HXOjsNka3
sqO4H/kQiEVqnADoDxDJBUbAfSst2kuxD55N+C2MPjSbNwpZW7kVD2aFXL/Nhs57qB0gT5n7HjcV
WvlyY1m+nq3lzwxj97n+MHgQmuCimAhtYoqrhcZWKDg2j+Cgumb0E63G4UIzSsOOKu4DKZ44Ehbz
Ok1OuSEv/UVzHaBOmnZv8gxEmjmpOL55cvNdzbQ9uCfhV0wZyX6vOGSUfKwRKMeRjS5qAILfrcci
GY9qiIEPc41T0lS99/qxvNGoQsmSvzMEB6nzOgORR295eDfU4dYG8o95RUfiENJgs+cmziLyk69u
1+KUdGdoDqyHG7zhOTiEKQ+1TOcix7cyZms2dpwUTQY9JBObbfg3klRu/ULIpy+JSERhUIY3lQ/C
xSLm8WVmp/KS3IsZMBbTsCGAxrhuLizLTsQz9X+800ymCuSzAfLhlreQ87v9uMLDaxIT42OY5McD
gZH66Yr33DC+62FN8YBf0doMT2LWAq4LrHAv/+X9sklC1ukGVCob9nhIVJ6QZi1tKw5OzOeskytE
PRFWjl057dxNsAJ/Oa9b9mmxv6idInNDfnzUFokXiB6uDaRHyfql2CkizeAeP1p5OVNNSV9VGBMC
UjdWifELQYbEnoX8D0MIUNKdsmPaA7/lxWZvTnhAiQga1O0+kAuKHsgSw9HOzZnWX3Wrc+71R40R
DiApql3M5zvhWitUhGwQNvUNdxgpwBZfLy6GR54wzaaDBlMgnOqBKcFOwIzBV8T0bi8fPPTp4wtX
KX0vss3c7/F5IhJ+uUhsZxEE4rgFszuP8kZZBfGHHj7U/h/SZ7ZkMNDUE05QnhaayZmbFqKLdzCU
Yn+gmx4xmDU/WnN+syN4OcYeKhsmF8ivklO0m2GlOT0fyabaJkQrnZvffp/w2W1KYLULYcebmVPs
BT45ItuEZTe64gw7isY8edeg1hpQhG1hvw5r7RYSscdZ9ej/pgvcZA5Cr5+tlNnsgCYCBKLPPmUA
iarr40fZZwwsiQ3m9kRjSnk9nnPpm7UZPTDz1nP+RdjTS1JoQpzokg3/+vycATxkkyy7IQuvt36o
peVvuRr/IQOSPA+tMFcpsO8dKi9236y9G69y4JT7w2I0rvmXMuP55K+QlVFANYiPo/0Lfl9s74t7
jU0Qaqv5CeSj3EIteUYe7kSEAbjomBsgKRh2LK6nbM+ZzU5BetCg48Z5w9u3Cx1oDFUOPVaD0OOf
EB8YGO1en5mLk0K1nHnAbu7Ktz0D530lPXYRDurhQJPK02ZJcMN8QmKl1xaiIaRn0uvkFbXMrjI8
5Pc4cw+Rf833rbpukfcuBzt7Gs3yA3tSAC0T46kD+ShgFPMZ8aoXwiwVWcr9FkENoCxYsKwCjRVY
OXZDhMNA47TZ3PMAFp/Bv4SFvLKPP5OfrjlOHkGrs8JEWlcS0A5Eug5g9xnsVRIYx8bH4bwgV9l5
vem9OenEePmU1seUSUCLWIXoayFeQdKpfqALMUhmZTLqn0irOV0XKJNTvLWbStmH6NrP6a4oHfU4
mW7aOwDJJR4dC+tdnb/QcPsKCIvqOogr2a1NWpQDyUth6r4NvIqDyhcD65CzAJDevZefDSqwxCJG
kdOeSPbHy9aUzM6Nv7qgWbmmaPCbxo60hyR7AQMY6ZjWH4SxzQKnZPpMQldhYvPMRze5Nqg9txQD
yHnrk7wdy3uEK9l0hckr5+QVEE+WdW9iW3KAslV+fRVnzNGyE2DG88DoIUBPk7dLW1rdN9LaNPwp
iUIm26YCybpH8izEBFOfegpH7g3onjgH4Bvmnto4ZbyrGh9cObzq4jTauvpP1Zyo3LMXx/f1mfxi
UcJQQ9hK772/0KFHSFhndGRwo20ZSlgndIgLzjUI4sMaRXy7RYQoUwZfNCZZBe0qLVW116kreS8M
HNNo5d+GzR0eh/bwixcFdHZ1rqo1gq0UOTx7A537HXaCPzBdoWFgW9qxw51Fw5AcISjWmjuhf0Pe
YKzKBaqWGP3mUhfteh05WGN1zGf8lGxNkFdtcGa8o1UX3vr2KG4QxA8nDGzJThY2bX6qSj/Tbu/x
FKeHvAJ5TUbUNMOOPxiGDuE9opccqiusFgVB7JMKCSOphsFpriHSjz1gBw8Jtdz6jPtZbghsnkOI
fdkeNTUWPAKNdIoM9uK4tvnqrWURAQ9Pl3kDpjU/CaNHB8rV4RDUw86o+QgUjAm/DCNZ1JX1cbii
EaTq/Ogo0fpLpnxwmYJuW8bdqtuIFwq8Nd1yhOGh2yK5GnYEVkVrFOHftfgVvv3ZNT53DQxbJ9m1
BozadrAU2CN8xhy3t9DNYYf5mG4YgsIsqNCN22wzl60Ft8pO0CPRz+NYmw2e1NjRX8x9N7jS+8lr
cJGoaOpZrXRJWP0USgckBJsKAzM6HAKPrKVW3Jhro6u7CGjfc0gI/bkNvKj7yVAIM0aVY8iNxAYh
/C32NdNhAwSEJ6AwFdxYWMNoSEafH4O3oRAgT21EBboUeBm7az4L2TcMwFQH+tlOuMgqsnNq+6/U
7YFtf7x1aKgJrwdVnauBALEnw5v0LaGPjZ8WXmNt87V162D/2T0HH1HOp6DeWsaqJtPUZhff11cN
lU5a/U4iV111aBuk6RS08jZFoFUo50Rf0ciJCXJz1S9/sZTqlZdz96ukY8JChbLC5w/zQUu8CU+T
S+Cri57GM0sgaZBEsSDGxxbPOBa1vzq2k3RL81oOGxEyLdboyrb8tD8iIYMg875X8vrVPFvGgfIj
7GDKxDafoNnC+oK4bi0S8W4O2xVTJBTKpBgdey7ZMoTqRs3uwx+rQZOkbvF/lCxZUAxqfGHGXcBn
GTflHUU9Zsp6upMPuLQevM/hBa0wMwH0XLBAjJI0ULTNeMdmV9SwlQo4RW6hb7EbYmDDy0W/pdtk
MoyAJ2VO53uRnjFsovZq3+fO9IvJzbj2GZ8IyASb5fCTc8wwI0itzMcjEtfs3QSWudmqRROhccbI
5b/A43KSZS/GasTWxtm9X49ynJefE7JQdGHj0jA9aUZwkI92xpqeI4hlc4oGuoMIuJiMlQHxVn1d
37NukWMIrCWAYjgmzR59HSKXXTDcRcR51A3yzzt+5D2YKXUpaX5/xrNavv0sxtDMQidtf/CGyulK
RG2VV9cX+rVGwzaXsAP8TtHVxudMAqDHzPBjoh4OlTXiF3KTmVXAqULwna5YJ1WYPYGRVDsGr638
GPM/iZlZwoAXKpvZyMui8knpJd7ooc71L45dEPQXTMBGQSwgGkOqdpPSInkXvB47dAd9fNMkW2Hn
8HoSJbHEO4C6unb51l7oEZ4AMLEOVDdT/BZk069m5Qbblkr1ZsYTG5CgxESDu4iHhdK4DuCEptQg
/DXYCswJ70M3O5yocWCyiNRZwxt9DMfPHMH33mMnV+jmImSaRqh4/+R9PXh1dxoeJklDPcis5BSZ
xXJQbsCz3i8AYeWNyKmyu+C5xHXAEY3OQYN4TC9lwGNBoz4gZwtQ1uEM44/2APn2rIAZJObWhbU6
Jkv1F8NxuiNAxHIljdj5yonyeyv8Zuws6Gyovh4Km30s0PwresavJpLr7wqBy2es88b9DbDRJT5x
BFnq1eojJ+e7tUbXoOHplcKO+Y6lecTdoo6HFEK9c49n8yLz6RwovekbGql6qE77jLzolWD+DOm2
uSbwl9A1+oXyl5ZXM0SVOodPwjjmqezDbKUjAkn5AxK8Ska5lQlmGNzI9Idg3XMsF6G1J8ZpmchX
+AJqjlASCZB3eI07+cqMI9xN9DY9ygDx2PT8brMbA3ohK6cRZn8kMLyIdVIMNoj15/MgxlYHSoxZ
kEAaMwx0qgpoCuA/sVaTbZz8NviTuTzee+FfHT8RF3kT35jMU9GoX3gVQ6BXcXYfim0gAs6YBaAy
QxOyGiKO7Q2gQ/64G2tkfF1lsjd5tvhnpwcoVZzORXBmn2egr1V5dNCvV+kfoIQJwBBQ03+l/lvI
Rz3y8/YrItvsl9gGXJBHwkiIZ7LWzIFMFPw8Db09oK6g/O69V3fian4pFxUFD5T+6rdKr9hQxQK6
Ip/Jo1uA/gYVIHhVi8b2IHe7sPpsR8IG/mIndhKdkRqC04EZFEuwJW67BfGUQ3wobsG/UFi9QDeZ
HyZIUuetnwB0GDjlB3jw3L7PbIPlcKM+pGw33Hhz1X2MgfxikGPi1aL9nkcDEpyfPSZorjkuQ3Vt
hHu0CCZlB1ibJAATifrD0aMLiqNiumqlrW0U7TCsDG33usfTnqKIPfxEU8ViwpndIjzjzaXFZAF6
K1yWFEiaR3EgF4z5ET4oi/SveVFMfo8UBYDPhtlUfB47WpzlLJSn+mjUFbEHovxTMP6TjRePNm6B
CVwMrb/kK0wmuxNKhKT+Rs1c0hcjod+r/VNTjmb3pRmH10ZrT+EPD0Oe0D5CYQQ0wjX47j+4ghjy
k9pCv3SVhJm+jQ4My67WX9539qIERg3EDq7j5DaieY8/g2bbv/ajbtdu5Fkxa95oG226PYRbHIts
SLH1sxgEaDETtxj2U/kpV8FcVttYf6bbEBrSAi3AQ4sY8Xym4PGPsY9LUSDZaSUy0TtE17w85fPa
DpUVAuFvhsulTH4Yl3jDc3uRmT58o7IcQI2cGQC8nIIAc9jbH3V/Kl7nnOUhRwr9W/QpnxXdZ405
oMHlNTqKLRQ/W4BRZL8MV049vsY42VWpD5IECHMurRDwvLjw/1D+40gRoUE8BGVbFm7LFmKhOXTV
4cdc2trt8ZW7xxBqxbrvNlKBHpLkEXdY9L+vbDNxN7NBdQzMUVgYIOcs0ecT8xH6zdfhR7WW0YOQ
iwJUDTg5LL07whLa7NL/Mc/+HrffNPG5SYvpUK9RHxH02vNrRV/6mTL/W7kUd2YsWCDyM+TpCdc5
dEeG1U+yxlg+syF0Ec10LP/YFmbxURzhoLPTlYhP+ES3L4PZzvexZs+A0twPfMBzJUJURlMrRdvT
UKDTWtX6liCGZk3QGV4VGllsKcYzMpExnJGfv65WeK4jIiRwuXeoDhHv35Dk5gvpWrHchzF6Cy6a
V31wVq/1/yBsrbF4PwphB6OKZN0UIeiFfWjgJF+on7BrofxgiPXbnhBRo22vrslwYUXevM8MedQT
e+na/esDF3lJeIht2gAY7ej5qxqdATUF7GrSEltPg1yLRqg4V2bDWbEd/prqQyqvKJ9pw+TRrbic
w+rjPWJ4QJCPvO9fDUVBF+iBBbyRq3zJzMOjVDrU+jyozkHHrdiJSI6mb0cavNYpn1ak+apMjoND
4Ol+4OWSxbWESVlVXRCHQEBwrMBD4zZRydpA4FcFjxhdeZcBIODE/9c9JEk46gTRRThdjRNHPm+4
BS8OCy80GU5e7YNKX0uuY3pCNfrOzwmnZqt6yKIVPuwgJ6OIqlp7Y63FYMr0K93NZJciObJc3PTy
Z5fs3y83oZ8Unhk6fCiMveInyXPGzIBYRO0ywGnTYuDSrvRQ6C0gzpqoQ3at/oWhXh3I28EFtDK/
ekKgF82q6q+5Ns8ApUvyycQ8JUeZEbj1UWUnuHsqZffrJbgWEkALWlDHpgpdx7gsX9s/eJwYVxru
GBJNII+w1BrWFYrKMVgaxzfjYYRVxfmNWo/KdZjLikZ3JQXq60FB/PE6a7Aak+5RCZuh/GYplepf
uurLxR1LW4c6p6s+c/0rRvgs8tunT8BZdb/r60sL0AgPXBH/S+msph8oVRFMtC6kAgPpaRynwSt7
eJFIUCQntFXCayR26Z4wcJnMQCptV6ceC52ow2dUveakkVTzu2mtDluWSunJ2OIZOKD4E2v2RbNE
hV/LGtZWcyBATlT81jzJ3bFgE++qss+nXHwKPjIg8ach1Qa4MIFaq74BVgCHgznwAQ6Oyh4gKGcY
BX4fdqpkonEHJL8aP/g7+tN5DDVcLzhpdjImaIGJC39Dzz8FbisS/li5E9iCSEGlkBR+uVnC+PHG
0cl+D+MFoaILTbxnIpwapmevb9OSPBEA4IGEkZyfl94nZnCbfdC10hyz0WR7Kf+0QIKZL0gJf/a4
JZJOoLzU9OJaABS2h/APWZfckjwCuBqoE43+TxM8OtpRGEDZb6THfssC5FUL2yoDX3BLG/hZhE/b
b5bMr75zrCy+DFBoQSaK4tN8TzhVmF18a/pNRIF5snC6yE6UQdFmul7cYReSY4LbajxVEy098wvJ
2nao4GQ01GjW6jdNXwO3HQy2YEs9NifYEaTT1AY+xuQvKVnH5xsZS+R9QGUko04qx/CrpE5j+M96
MTH2gvYRT9e894JxM8Qn+e1INDtO/NHALhkZGyC0DCEqFT/8cGYoO12eOhZ6acZTE1QT400o+rF4
X1EmFaMnARRtnQE4CR5oLJYd17cHmCllJkyLf7FGJAvzsngOnIr34eWVPCLDDVTH+k12JEpM4i/e
wNrCH7MiHwLjbnWDNlx8Baxp+QaWJhrJoD8A4GADn+9fjIxd+pcq94TkWmvHSGWwqeelg/ZWvWXW
vHB8U4pyXKNHj7s99GQCworplKjSakwzn/WfnmTIkD6YgUXmHWko7ySP3WFfvUTwTYxNDXR9dAeh
Bvw3vXBh1rjV8V3Xna2IK51iEZ9riMTn+GpOJQ7h8Rr81GxaJUjQ+BAOhm29ARpBL5sbCjADIADb
xH99w9ZidndqVjWPecjVGLJUlnuBF20p9VAVvwVzdAOcaupSVHhHjE2g/Srvp6qDhPvGqAEIsoo3
MmL9YwGfZ5GzvFyRFlglyOJXTJR0hhLrYcRoCeMfNu9Oy458hZIE1WTEZMVYBaaub4pHU/llWCqC
ZMFcbhVrKd8kiHQ/dNwrTH/Ru3XEYDBuIrVnwQYkZwm0pJgf+WwI6OZ/UD/t0Rzl/jw4y85XtBTh
ll2mGfynirQcQkgD8lxYEyS1ynjNaLQ1NHHw8Vz4Cpm8P0p+YxITv++MGd7AJ5YWmANHJVPRgkcn
kN21nuj0/RjnvKg6NQ1UyoAgYZ4r9cQEKH8V5009IfWCNBrIDEBRPWNAzdnC7N7ySWJ5zpegDRMt
7zaOEVL9oSPrWdZmiJdvuBxyL317yHYN8aTUJKY6Q+Eh7rBo4YN0+5n0jKPpoG+lckcPmNQcfR0O
BDhp7F0QrTP7jU8Id3TrR2QbQJ/Hbq7TW0emDEWqmV3EJ2/6nyV6MtosnImzLN0bQ4esQGfQ7Rbz
v7Io/8LjTKqzlrJE1Xd/hUdTW8naqiyhdrvkfShYqkZsKwL5BRwvvJMX5mNqMI9jC0e5Ir2Ndgj4
9Qj4CfDiZQHNixbV1s2VrvNkC84jmr4sYPk4nvmSLdBWaNgkOx4uAVyNrt/2OKbdct4DpY7G+BVz
Y2YzrfuL9iKOk2xdfeDR6n7TA004ypJs2DF2nfBNMr/NXh4PCOcyoagHpro191+8E8iR11dhsEbP
HIKbmo6afg+MFe8aH09iouw6GYGTH+Hlku6iOAyMM3kd83e0EfhPu8amkVwaiLCEoLH0ZV565I6I
cYIpTHyBCy6AefB3lfI6rdlnSycp3AWNbeVI+bEKx3stvYskVzAXisqVwu3FboVVZ+QJi59xx9io
I1CbFHNYoU1wVX7iER3nTxyfoIqI2VVpvHydhckSvEK8Jy+1800WhwqDW7fbTpE3IP+dzHPw/gJu
NWariE+gO0zCsv3UMJTNlxsTvNMzRNlTxSjd9KPEFTk7P24x60nM1jK9u+hEmJ7llVXv2KxeCYyW
eFSXDGxZD6NOU1x5WBzGK8E/ROQiSvrhkqG0NYbb5KoMBbrQC+SP0Wmggi+Fe+Bl6AyTR74qkKTo
0EA6elJUZ272T4xIq5RB/29f0ChuJMHKj8L6UEMi5Oz8TG2eJbOLd+J1UgAqIokLjqb0oUWfyI7I
ETfm/CEhAi71ELHNPzSOXSTKt2aX/tJKNN1BMtcNBxBMGGQAvxAzaJ22JK3AJ17XxnIqnCl06/Vf
kHHdUNjyAi8AziCFU5+CwSN5i5V9iSWohYkE3GdfxofytSo6NzqQZdFLrNKvABDUR9D5tfQz52RR
Q33FxpKf9gsdkRT6oTsc3v9yoJTxpW+QoRovBqbRCRlF9ylvqOMaukzTpY+cXNEbVR+2GGEGsA03
UXYoKDpO4UlNNsYUwB3c5V7+CbtHHzxgFOebsYMzEQB6hGB3wWBOZhe+h2U3LsxLgTrKEa5CFJBE
S0yJcBf0U0WRqzB7ZbLXzImyP2pyNdo9F3WTLIJLVNgVb53uhgyp1lGw7MvPuKISWQKcGc5ds9RR
xVJuXCz6iuk5ikt2ZsjHcGiNf0gMykeKF9ZkE7trulODHg5iefattyflnJMLPiAURmTG8neuXRGA
MogZtSVL/rEjvITl7Qvp9PzDMZ8LrtVnz1ik5r4xF3W5VvRdBu+KTHXGlksVnizYJuD93ZoRPNvi
zoUkU7IO4SHvhEcpP40fklAiax06tLI9NNqUGdWKwNnhpPvQQ0+sL5HNfDMwJ5rBm42rt5AomjMw
OcCC4Y9t7uMLNQYCG7w4q4i7nqG8kyybjQJwgNCrGZR2wg/xR0bB9ChEVH4Tmo8fq/flPbNjUX+w
GILe9NGkl7R6ZjnMF/qMwgV+wY4TUIwtj341skTG7EBWq0JvcDKLFVUki432hySDi3hvbIRtqnhF
18HhxcKDE8vJA8x6+/+qF0euvOFR1CjcRBcRN2BycIvd2zMzr2DsyVCSHUaqE9l4E60jSPhFGOJp
l34NwgD2wJ1+GXsmqkd9xWc6YcPcR4i3SJzrWcqhZEJncRTeAMzu6dsp9vIdGT98fulIXIL8+jeN
N56BFvDUzPGPJG1BfQ2GEOfB+Bef2d6G/6VyydMXznz4noRP+RHtAXGubg+CEYebHf2xmBapvjhg
tqErAv3HkfcTOe8lq0foEbMBIkqceUQPf09AKk4ChcS5zUiOtT7dfA/YhOFdXX3NdD6xf7KU8QnK
Dbldgz73AmiglfTdoLwEzfnBVsOREf4lZsoMzsNmnZ5UcZMTKwoH51c/Rt2Vyyih4igrT8HPO8Ah
nG8nJx3R+sKPbW5ZcJLwk9opOhh2DjH9pUIWvEPWTVi83VED4v8eHQMlFoPK+HMckSJRSz1Kgz2Z
jf8pAzb90GoW++6wspyXsosBfg6/OpVm59Yj9hL3JWAxXItvu1uBdfktIA2y8Kd6xVEUmH8CHkKL
jdRTVZ4T3lYupdT8lIp/k3bX0WV046GX7GRaSaf/kXRe241iWxT9IsZAZF5FFChH2y8aVtkGkbMQ
X38nfR+7u6ptSeicHdaaSx0Lf4L+zQ5QEw4pZPmuh0nAt4dUn5QU4B/k0WqwGH5eIldZEZjauUCg
TXLop3TSxUBjSiRMoO+dF7mBXN93lBfyfT2VLCAKN5awtIl//cLOyr35tThE7KHeS+29L82dnP5J
2uPNkyrukI570fke2RUJXHAZrBWPPoCUP3g6v0TU6F/RYT6sfgsbyQgMY8hHmIgrVvxobhR6bFIs
Ko6FoED9WZ8yxmgaG5zklvKKCWsrfC0K3khXbpjIcAKR+bCiSiGMb22sePkx8LzjlK/y55fE4bVb
wAZwxKdHGixZ9R44KKxGRDvExSZP7fLCOJQuw0IHkTx3glVDjEmtM+FOrzjAbNx7Jlmik2eUD6hR
HVFqEVbxwIiXyiraRAoU1HM1uOX4qS8uEn23XtJU/RW3Utlnsduh0hhBeQbNjYUCKTduwa7quSKY
2VgjzcE5X+w6YW3I8/tedzvhjtnX0k46wtRjKfxhIxz9+JYnYMNG2X1DeoQEvh2Oms8MRbvRjims
F29Dd6wWh0Zx35pfzJKBRrxEDTs1m6Anekcm2YmXKjeGW6WdMw0/PEGHchGHjD8pkRXJQs84B7/C
29EdodtECKzlC9Mi0KSl4QFfVtnVnOTaZRpUqSG4Lndkr05nk+C0rrz+g0Hmt2hDh5EcyUYDqDxa
eFsOT+rpNVnZP/zXCzBiMOo6B9WNHgpXHi/hQFMJ1X8W6Ne+dBSJklFt84qw7btf12t21Kp+4mV3
qR+hGp93+jhmz4vxDKumZ0JM/hb7r2Vx5etKjFbPlg7CHwPTVXdVDM94OmynOodVpt10bnaMt0xe
DR3NvatjqFwVXwpERLZCh+LCFVi1BAujq+TYf6PgxNtCfgVG/Se3BPQs77uEErBD7K9GB5x5sWi9
MR7Tm/0dkKC+3k7xMSi1DQqlij0CnxNfXwl/iAHIUxOZ0iF6ZAq0RHNL71vqLGCpKyhb8UBmq1dz
biA0fFBN++N+/CDMRvFYLzJaJwGpdtRzQzgZOqYe8GWxkb/Nal9ijITx5vKRLYVwHmDvgGSyNcek
+qGvpKeLlUAf2NCtYgdsukqxAUE8ILlB/2vXEUOq4pffr2S95rCR67wXTns+SPxunc3FIok2gn3y
urrDa00jzR97x7SmWIXfR/qXQNroGhupT/I8O0/2mgye/T6BuEZr6hYX5oYysl6bN9/pV82WrAPd
cFSauH7F+oV67Y83UOJAIoUWMgwZIctx8OXEY1QRAStERmZxitwqL7Fq0Iz+vbxBJe1Gvk/I8xAM
r4fCMs9I2rUHggshwGpZKr/dkSjPs2pfxz1bT/X0upEhdpzl+IBa+NVYQPI+y6haOAueboaZoPeB
KppBZk2wRxhIDv80xzSPNRiSHYoTCt0+hCbHcAdoebwgEpCsub4KVELb4mQvrGbQ8rDRUNJXA/3K
R8RUsEcKxpOEdk1D8Njv4KNK+Ycyo/DguKRbhQcu34DolF6/zQsv16FB+69QEs1HChsjHZ6sulPI
keNzKH2KCyrnfp8kBq6YWUNq1/22SVmqUfYY84XaXN7JzqSCXTxMIkugbDcWAd+s357R+g2OhZEB
o5VufDnMyhjjdcqJPzTL4pco0dIQcMmVxIJfIh0G9ZbFAVM2fBVDus8ia+hmftZnnP6g4FlMNIH8
gij5atNVVXICebkVULx6cSxb0OjtrWAuxCsKe+bB8JD4kbOy2/wq1dX0/M2xR/AqyxHQMUPHhYWT
+azR/sHQ7DZq5Q7mGsQeTiv4UdiWZKiOBwl3dHZYvDageonYRgWAsEaTEVmTR2zh6Hh3YWQEL55k
IKhPgG477MS5G1blCU1UB0UAXSxpirzv9bDHj9kufnI26mxQUX1geaHm3+uDkx2AeauBXITNMTk0
2p5GQ51NJc1GXI5fMnv/fSI44vm9pC28gcqo38sFj0JjOv2wxczA5oivx1LazRp8pkuRE/+qLyiq
Qf7+4b8zZdOxOryx1j0U0oe5nOx7d+DrBGGPSSID8eZ39GJ8vxTM5MkM9rAlt6ssviLxWjVglXlK
GUmOnyzB+lOFIPlfssCUzBBA8t7VTu1mpP8d7Yv5gyJofPvaP/AaIUhwH6td8ktGFayyyCUfu4LB
oyDnd/gE+tWTLKTvrCFN/QE/hYUg6qdom7RXLgsOTakm+wQdKozg+BiniOXB5F0igkX0z2GxnFkq
sL7eyIctB84c1w3XPF2A7NWNHws3aiSs+eWsKKC6SG+R6cmvSzF+p4R2IRQQ366EoB/zNqNMhkUc
tAOIAC/byuW2z3D420iMvplZXJCcKO7kNN8CFbUO7nN4O5OwN9WPYWYlpacW6cGBsQH1VU45MR3o
/GvAavu23+Xdp5Hsu0d14xapZfS4aojgr1ucxdn4/iXHGKepSZE4eKYTLVcUBuw+618J/fRGVVYY
xqPe+uyBOSy32BBQxbPOXnid5Pd4BBKf37u0lfB9Y7tg9g5tW2SrNueI3/8086voRkjsSgWODHuH
izpfXGdYKA4506xzvq8OV6xrih5IdQBFaT0dI4SyICixcyJnQM0c/8su6GQ2z9Z788p6R4ZjdF/2
awxKpYSgMT9VmMZe5J9IJIwILrpYNpIK+CfAb7SyF33hDMy7N7G+mR6xHUcAFpYydHQnI5nUep0H
5znc1GJPt/6FBspoAzj0wgFtwWDe5JGoy2N35WrT5BXu3ySIViSB3E/3CWfBC5wpKWPMzbBKyGzS
LhVg9yftv+Dtu8CoV2q71jco7AQ1HNCK0Kw3jBQ9fF366Kd3d0pDxMTcSGC9pW36Po7svvwZsC64
xiXXP3PVK023U0/ya4Wepm3g8H/OZ2x2zd2XthK4723jMie86/cVakWVwKbELcbVXQ/Q8C82wsgr
cfDitD47jg7FONgrRihgeUIzD8ro8RqCBA+ecFhcCuvaefcbtcYzPf73TqOueumMIj3C1owt2RqA
/BJqlw17cLeXHbKqN2iV550HOKPIRpLZAcBO/fHuPE3PCPlKsSQ7wIxpV9gAOCjz3iG1EWAg9PWD
8EXqKh08DzQA881YAQM7Dkh9/hn/YAaQOKUpvuFXYEplmJTuHeoR+8MwY2vzpChol4yLpWaXKW5V
eU19SuWtBKEP1yX1acdAUCez2BJFQIDuhGlad7ssZGxoli75Y8kIW4uUUBtHzN6/hBVTe6x7PHzx
hVHHbNj5lfF7LlBDU7sW7NOARysbpfs1psebzVga9i3/xgraPRK9VraTgE2D4U9wX5c0xtgy5VWk
n1HyqCSQyvtiwfjC7UGxgbZ84sQi95gABhTH/8VUj6xw2WmPVncUMp8TFAxUMXspytctFhkXLQdH
nF2QLZqVyQECN2X7gfF7j55lyQmrc/I9f8rCV5Vt0p+J3U1AHgG7GsOcKRgoCW8BU0axG+mGpwvP
DL/inL+3Yz/xH3Ce+5209ifByLOr8444ANfyBwydVrdEblNqN1ctD+qOUCIEVZH/1ZYnjfks9B6A
M0T0iqUPkbWxNK9HAaQRwbgs+T1wTkyM/l3sXzRRzE3M10hLT67THnM/0B0Wz9fpHwUkIXuqeiRU
TyWcmYE62J5ruh34nckj4BTiqzSYO+AJBp9+il+av9D+0ZrXbDrzHzl1E2TdtK4vrObVjXVpD9nm
Rs7PgORsjnCaCbIUwdxEmv45b/82XID9DIHFmPU68DesBGddGpYY/WBqXAqCK4QrJZMh88RQBElV
MFF28t3zbEnxSHt82mJnKQ/9s2B0tBsIaH7/w3ElPH/4FqA8q1xNOLOAFBk4pk8+hmDwADRP3/kP
eEaVobqUrxNwbUwiPWBSXI+QrBVXWz6Kx2LuA2ERA3xZssEqrrPxLXtMzK6IDMkeGGqRlSHmkhSf
5fumhJu+ilgPqfPHLJ8ZUj5xY91NZ6StYK8tOeOWSHSz2jbb9COykaxA8y9WqXJ+/4EmgrhDjaov
2cKjYo1s4kNmGyHgkwrTqsyPky6Gi0pWdrjEFH+q1pFF+JrLlk6wn4/MawEaCj6H5ke8je9YAfnd
LBH43O+d2Gqo3R0Wo9RhV0DJEr/88h6qzY7tr6nstYv+Oo21LSjHpuTY2CFmVOTD4oPVERBVQ0Sv
6EZXCXbNVvsbfvpNgm5m2DJj7juXTh03T6hbDGFyjOF3M+iw9vhcGgwJmjac7vadCk1LQcAekN0w
ss7RCpkjzwXztIa1TnJMmCOLPerrbYScn0uOmIz+bucAWZ+3gQF8E8FKS/9k5gZOzR5IAHdFpFhB
uBMqwfc+5XSXFb7kDPZ4A5GKyVzHCNrxGz5E4QMjXfP+0BMnQQT+VHwAl3CHFqEEE0XZExeTcqAN
v7rwT2tCFv7y/sWHD2CZ6rdE/7fXsRBiWiNpuPgmxFDvCbIkUKmc/yE+AHbBjohqWXqhX6q+mzgw
GTBQWFLiG4duPAufYvzZUadrQcdSAyaIwFZkXi1mHx1+21gKKwzL6XiNncLTp2pXjOfCXON35SfM
S5epPN7vn3cqXQpWZdgDDa3igGS55jLhptZYV+FKZVcPzylDRKJuWwgCEWXVSJ/XgbCxJWiKrzus
SlBhHbWkhICkFNcDi6a7vil1au/u0mLRuWODAeRaEOGdQEHvrkPmydCXunP11FdvWPksYJW1Ej+a
97dRoN8xwpfpZ8Wt4KsTEWPwIcDie4dm6/aIp0TtuBi/JS57xXiUz+MkOOrks+hqmdjzwJbUOejs
i/JPGk8ClCI0wizdINDBgzKYwzT+iPMo/Wp1P+gcHjK1dF6fIiU29h4iuSD+FHjWmIWk5AxeGJ/Q
WrDwRyuXb2jzVOGjGI+MHHhGGCMZz3/GZ2o4KAfQ603xLstQcyC/klfmccGX37SetMHOa5/cwwVJ
6Jg8bkeseAAcT3xM1D6tq53AZKMIP4O6PCAyJEHs/qmhJ+5ZPYfUwcLdGh6ldT+zlEg9hEpkCxnk
sdK+41nAncmB/w0NiuK6pamQzlJjR+fRwa7decOLj2v5Qhq4HHnkbYpeVqEslBWb5INRXo1oMR78
Sxpc3RddlI+It+6b5LuQglpa6zkxouLIrX1IdUIBF79d84jMnSRjejkLvJ0tIU2vQyI5TNMoWtHs
WclRxHBDSZm6ZrqESY8qnd+Okaz25Oi1pZV0WmuKw6co0P+DnJzIsNtAB0Zjpt1DkmDoMHjCKOR4
gbw+PLYRITPvxw/RwDyf5prfjsdgg6HIZJCXk5ZI+joYX80RMf8Rmv4zkOi+Ul6u+o2EFnUJDrjg
+WOIW8AmyM8l2YckCT3ayf+YVERkUDR+pzJVCSA78UrnMJ//wFahFDZA2H4EyEugpUUXo8uh9Gd9
COfVhulI6isHidkKy+lf5e1SEsVbNbdV4GorPdBaj7+H9YPMCZ+mH0ktXHEnD9HvIG2wYDM3ABBX
cB0KV4JtgHXmJ/M4Y8Is8zMjfFJz3UziLglvIJjmYxwosa0XVQmeEAOac4n512UOoH/WCkR0phZj
/kmLCzUMxow9nd40U8s+30wXuvA/TEB7NvW8jwbWOYje7Zf4ckvNM1GZ5ebhfcPzbPlR60H62AiK
82JE2KTwVa382sLcYXQETBnFUxwI+pybXCL8QR6AEUFlwEWiYj5YeDoojrSHOoM5TFYTpkscy8DU
3AgixjWRbbHwIFs7YLUr9Ozt58qaUQJddz3XOFZOmVpdMnDpyiq+KBhhiF3B0cLk5U1Z6umKi/EB
HyPt2dogZYqJjCWS1bCutiNV7bGN6PhocuM1FzpDkLkvTwPRMqBZvWyV1o6vQr412GhcYMtQPFSg
GTWgwP9IQ6uIWerlgAKI5WDMaAgdPDEpOXKCcdXKrll+Psk1i3q3fkCCNlfiUf9ACo+yyo7wHvvy
WWcsaB16CqCt+OAK0CrERwTpkVA94I4/M4PKoj8jdrX4hqhbmydQBr8hhVtOLxOwYo3h7SzsiSLM
TzqH/5hCIhUcqV+jG2gOikCI8K2MlouHckHllSGsGdw74UUdZbNTSP7Qu3Gyk9Lra/I6OuLcXvzD
VDF9GM2/qdzV404mYmk5khApWc8tsFzKLVDHUNxW4pXNO1nA3zY+hwgyzQOPBUz/hlbJB+CoEMpE
vTHSc3LPNwg2CndC1v9ii4GFYZ//sRCmpeSL+T6KFSMws/0UuwsSZyJr0NKMVkWqMdaBZa0S9OEs
mh2tDv8LuVwTeVhpe7Ls8PbYdeIzAEQQSSXM95YpHEIJLCVcsVy+5hGOy67BNOQVBLZ6fL/vR8ZQ
o+sbLKNIzVSc+4XZRApp5ycrSD+whXMb4o4lZxPcu7x8kSEpPBlfogZDBExhzOVch/DFXsEraMZT
E4Fpn60/kOmvT0QMUP9Jf7BRnGtZoABVZLTgRt99eSMUDgFsgvRu/GmpdaRv5pWIReCSGMN1QS+m
H7LfOYXuILUhMEI+ZwgMKd8CrQ15VcLz+pYusWpX3L/UriTx6q8D3aYAlBV5GMoBn6NNZiTBqRn1
QT0EmnJ5o5OBB//qT0Zrv8n/8UlmrDYLlpOO0e55094hX4P2BkZBwobKuhnnYr5hOvVULMS+aGbD
eIOGc417lH0k8kO4NzqhyI5+NXxfemhHDDsz3YAf3WXk0CyLQ7WpXfNXm1w0F/G3toT0v8oWK3iE
s3eQcsZFRrvmqpet6qoeZJBhNtKd9xoJGEgA8llopaxmA3dzw8yHOQoaNDQZoD1MkhhRuSIXsGlC
o8humP/IwyNVCNjji4SnFpJXgPqS+SksSf6Ro6YORdW7W33YhgLtG8JlxcWUTI1FX1i5029fg1Ii
un3JPLPr7PSGVJAg9QnH5lGALmoX9XeurSbxS+o9flCuefz/E7ofBGWIG8odxSjuI+PCUM9GyfMk
SguxilU7r0PEvmNJ0ruxli8VxNR1pB8HSoH7PDrK2aQwksDeqSTrdghBAjCOhsl8F+cgwVryqf2y
uw+hSDgXG+gyLBswzwbAgg0Si/0as8bXuwzYkainpjog6K1vNMDU+h3efGFZbKqvaZP/qzh1FxtG
XSJJlH+LC88QcKHTH30DWnGqzGnyARUwR2fpXqteftM2cHeeZO+hCIdMxWFNyuJ04A2tEodMsheH
fv4hrOouZH6D+VEDsdyweYTW55ifGboQz6ThZcLBoJTyWRV45FHf26xNClTVnUT95HfbyghBAdl8
7DXT0YQOC7XEYtKXao4ba8/4MCYn0zHv64okGs7oNreUNc5s4QzfE79MkuKTnfVNNEJoaeaRFYrK
ybSgAZiWyJTzCRhn1go3lAKQz+nrG7Jc4p7lErnMMg8IMFbBzrtzxHqeBBzQKjumhTmmMhUJm+yp
bMAr6eOeX/jnVzQwEGtgewBCGbTtrIU75cAvnoGK1fAPdoTBdcGlQlXwJnuVQl4IHMGDIDT7qrC5
wkviLNmYvU3DVSJBqL4L2CTERDnxRroljIp26ouJzEcp826o81ALCQ/XhbYXJSuVba0+ZDHLYgt9
XTkP0ELJLz9zqHftRs5P+sjf2vPscRy+akj8KLS5NHmxnHqwnsvsUJBNSy2gf1qMMMZP0VerS7LB
lfKubI5pqniTeclrK4UZfV59mfT14vU5KUi0rgRBcCIzHXmmZ2lbfWgBycHa6FA2SfIGWqbxZTJa
7by39hljDKRR56YMsYc2Hlt3YufGD5x9z2lTv3eJsetw52uEGLPm6d8rVuxoq6FtMmjay9mjl1ci
eBvp8d/dP/YrtGE4ADdwFIDhDBpKHzofdodkQtfx+i0TxStCi0KEP8rLgOaL1R5kG4up23/kk+V2
W2ngI1jOYKynWIpcFj9VvpMJEN3ghPybiBQIEJKoMp/YAooEXgpgyAiyLxyjxm3B9cyCjsQUvA3E
CV+irZytK7RiqCx1ipQNT31Vf70YsM+6DpXQlS8y8TCfjfYeXkHJLJRi3MeSmJIrSh5PvjIcdJOR
gOWNAYtDCUP5KvfnN3oNJAjMOLglKYiITe53TX3hsk1zhkKcHYDaae9T2vdZbdKMrjBGOPQRXH2N
Mqg7LeB19w/eFWKWNYYnKJAjwjwDETQPehQcCmwRUDQzfq9cfpi5H2cX7N0MG25Rnn6WP/EXx9gz
cRlemPs7U/qIv4NUadUAZMWJw4DDmumGS/0KOfLN6smOQ/XA8ZbVez40v2IbXbkL5AhYp4k5YojG
cB5lUbgQQ0U7U8uPH9UI3cGji85wqH9o3Z4D8Pm6yHSvLliu+r02f+i6a5V4J95FJHGnAthSyLHf
fbFFXAk/GDTo0hn7Qm/M3190MBqT0zYg5wcRhyJ6E1O4lLKdGcWgHMX3qizDbo1oRmccXfIrlufF
wo6qLUmji/zLwLBo40HRE4iTdCJvt31aVIzx85ILNwEb6LyAwZuoPQTKnvHGj0ixyX1nqhPRyFiE
JPf5P7naiUgQv6npGFliXeCuWoR3sAgmdXfHzOf0ik8TcNFE94T+pEhUHqGCtJMCB2k42xE8fPv8
13gtW7R9LTshkCnqyNScO9rB6oSsWp6OKsiHzDMKMgaPxb3x66plzvpz53ESYWjom6JgdcPwmnla
wmqKj2GJgCHWvEj0kAEJQDEJ//kVgRBen99NgSwPJ3SykmETvLdPnXkTlYZh69xhYBqjrybB/Lmk
GTYLv6I7wR6mW1EXMFnfgsScNX1klLxXqjf+xT0pfctk+QkrZokFPI8d8b2laR3/yrX2r4pxx1zH
dxiR0pA1szOF30NtgP5b6kcReV29mQQONrS2d77bS4XJmJyslQW0l0MSe0XnqBxyC+S65AWpzwvV
6IDCQ5B+df1hxt8Feid/OjMRnaIvppgjg9d++0q9yTz0aYghDbPY1Hg5Qjn0wjL1Hd8JLkMdLMIs
bTq9jbcV8e8ujfn5ZgKU+N2fmnstptgL0ADwNBkDroXdKWSTeWbnpslWZ2qs6Y5GKDMlW0+syeuf
VxYXcu5Q3kgRokvMnF0oGIcxvDPDg94sDICFlkg9KunC0AtUA3txI//OipWCguGurbu0gMgdsg0y
BoRutAHoEFJnnNX5tBoIqJfiiRw3FkyYGXUmPXcfQf/EdnJe+yszgKJ5r8XyW3l70oqftqDYW7DB
ZCK5Yu98mbYoB9twFeOOcrufakAGG/Tj3RarH1x2KVqWU/tHha9QYlyfZTjM9T/iD3A30q7ijEuX
dEvoAAn6SyMfRkC5eXJeFD4v2Hh6ZA1qSEIcje95bolaMIgfEXiBAkORE6vhmyq1k78JyGxAJQLI
lC93ds2ycSwEu357XMP0zJtYckBeSyQBVGft/qWxer2L1zes35fxrY3ulDPI+ddBxsjPZv1v0V/e
hvc08cSCE2s/yBlXdbzmjERnjCeThjexj6zqnquu+9XMa5t6zCffTv8nfhntsnodpt1gP/TbImyj
cZdQ0dw07JJgN7NDHgUt7bksfrfJNnO1cp2dyA1C5Iwlpd8uxmvZ72aNTsLaT/nkc+M5EaOgvMTu
QuFjWLcHgcsk2uO1odWjJj6/rx1q3IoMqJ77iJUeEWIGf43vxXB7xxdhnENWnit23U+GmQIMoJ0+
L6kTpKAxYQ7fLaHENEovzZXFx6B6DFcFcrTUFdrGCOp9t+1qQku3Geo6Nf5UxkNDmG9pcVaNt1o3
WZDhwPMzdZUroMm83JOi4KndlOhPS/fGJ8r0xpFvqJaYWUEWxRuMeOtSypSpnP8atLDdm05Cnive
PIizixyH2YA3LTujg6pZn/C7AAYpvppmV82xx3A3d11M94o0Oe1cEdTnsC651YkOuAf31E5/f2V/
UX0YLbLiJQbFEQN05SbMyVtfxj+uswfph0uFMo5mQtBXZv7ZGTu5/EofSE90A229pcf7ZtyKb6sl
Vm8rkazT7Dr9hzxhRu91/Q/+B7d1QipkOEOk8/ClfNTVP4KEStgQw792JDOb4UimgpDfR1uE87/t
/TglQYJCujNJQA3hqxCV2DwaKDPKKWm8NCWNlEvUFqM/zt700HpkJuimr9I9ysGTahphD+Ud0he2
5LZ+Qc3Pk1nxoTbM8qPZJOoZ9f4tkskVLJA2tg9I+Vyjy2rapsSnAWP4x5AmL7d1zIpd9Jrk8pa8
UVyTPakxr3juYyiOkhunO1UF/sVac2OsgLzVS0QkubI3yq+xWSP9+kO6mTDYybQPJntPYfVvDJ5Y
DkjIupNhY0HtQMJSrjv0ucmWgEmdGy1eZRjvmqDDS6lusW5m5HAioEnqTdL5xXhL2g1Ehxh3iLrk
31TaaFdEhTUOLfX0g1mW8CmF85epDD3orSHzbXHQ09nGYFdkHEB05pJPxY65NwP1HHaquis8CuDB
YReHvgTvTESVu5dYk3Lw0qKpgL6Rc9gE9wrpLLZCzVB6SEdfbs0g4D+qZQS8BoM4zI3CejWM0iyT
fTHss7Q3lyxDOCSeZ8YuzYYCMqb/VUQ8mW5vuF1/psKNFsRF17YBPetpWM3Hs10r7e99+CfjJmOq
SdQZ1ikhZ3JLcDVZKomXpaGBm+/JjiX5YUXCJmPT0mvOQho8hsEdOPiqP8UIiSFACn7PcqvNN/Nf
G5kQPDJeqcR11i62bR800YEJPw4M4Bn3e4CDsFNcRspFBcZjvorh2wwkBvSWPq3e05Y8QCYqH6Tv
CGVoEMww7eQ/ogJfZ6U9E42HmpkaignYBc2HTnwo7SIQy0oKX0agMjhlbQjZjvlB5bM7yk/0Rowf
5NTJUixJkF6GrwXu/3EBdpYLlJBYqxCJPPB0VJ/4LI3zHac1vToCY9ZI8SGqVhTe0hEza5/OkEML
a7a6Gcqj3u9qNloT9K6ezzHNN+xCsGgr/d9CuZEPkJ5q86AAK65+CafIsC5G6mYc/v//Q+wwtp8k
wJDsMhZA6Y/m4idi+pZjLNWSg5H7w9NLCE9afUXCWi2/WPmNDGEIZ6I4r8kBIRkkTjkzERDNOvtQ
EFYTKkFKa+oDTIVlt0cipTPzyXgYfgbDuXPOq8IV2G+lnvphX2aFU5ALJB1LAEqfi/KRMiirqw+2
1fSvxpcEZKGG1wIVhi03T7MU70aWYPeQ4m+yKXjRuaormfiteAX/QhyRnREBiYao02oc/GFN3XIj
oVy/+7jPTBWc9HfyFX/Fb49ZKn+ylCFrUGbHeH3zmpU/8gqeuhytKb962e9fw79O2b+67YQqA7bY
CBEJgi9koRWt94tZVAmCGSkaWMTpbwC0mMZfTyhhSxrYcBCJwzimo9uBaYpithhkG0pHDRJ1p29T
4zdWl/RkerZiblDJ6NM8TX5M6I96piwqWw4N2Rt+jSFa8S7woUtgRV+1A3Zq86ZvbiQucGqIsfsp
F4OTQkdUgKrvW1qsDjbDTyt8y99tsZmZpYb+hzm/mRv3y8v/0+1UcXM6IQAtxBpuTdHmUNc/9ehS
zLy2oGN6P34JfNUWtbrUxT/8IraEzmStCqv54X8RsuziZky1jUxWBaYCXC+vRxat+HMHkdsNmqyv
xBYfTO8Ipss+L0Xm3xyKesPppXeb+7QqWbvrsG6cVD1lL2K8zHXD/ARm6dtjhot6IlsXvfdiRmus
RDmo8gvT6BHiPAizfarbjfoPoAtBRvmNmNTRHhFuxCwZXRAYuNJziuME7kaf3JLnMYWTZ54olp8L
j9o47S/tIsjeWw1D0P1LV/H80RA5BJ/mdg7ToDnkxV99v802vTnaQDB8Tt4xNNN1A8KOzqMk5kI4
xZA/RJUICN2/x5txXTK0eYexyhDBiT+fW/keNO2CSt1LxD2J8oxPJcTZgB8zW8+/h+KCf2B6Ir06
DNWhATYtb8Wc8R1YXeZkL4vIVTrwbF2+1qJIoINyNMp9ToCMfGQYzY68lndRngazqYG9W9qBJSgV
MhKJyWIcCCjAZiOaUPvFVq5uehKJHMqFQTuWhTdq+CGsmiqdwy9ycMzvUFk0rJIgcRCGjoqQOAb0
Hv3gatvaSFG98PRhx0Ad2COTx32wjofNXTtr4HwYUw4H/XnFZfy0/9qG8E00LQo5gZy2IFRp4bfM
6Hp1xbmPHhaGXomSCcGHrTN6pq9LPtoOxa7V+8y1wSsSdELxFZ8n6VcWrz36ZtZaePpXxCKm1T8N
vF7E0GFwC35SCbduRpANvY1Po0AXgi6H4cbGR2MIJfAO++YIOJuPly9SFgLc2k8/0ldZXIUwwq7S
oY3tQyIVdBGRzpJBRD5DeMl1n2w6SPYyvKbES/pNR03Wb4V9XLknRhvSjRtJg09ygpKi32mALHVp
L06CaF85YowaT7sNLVtE7ilWH6lkaSThYZ0nN7b6MV+nN/NPk1YA1M+K0XapBhNu8s6aSGbrtgvd
YayC3CMBxqJgsSggIyib+Lef1jUB8JicCdG623B6JExia2ZexnbSrFp2uHDBSaCWt3Pgu+MRrjK2
IIb7k75VoxMw3nS4Tk/UfhhZXIYjz3/ojN8nEeqg6IHaIa5KaIPFgi7/Q/B5O2Pu2QkHz92BzCK/
UBHtEjIYkiuilRT0C9ZYpMmIiVAMsOyKdoV1x6uHXDZj7i6gq0XuDieTVdhhRIhDJZnft+9pY1wy
NvjSzji+xWP23hQe7ikIVys4n+w1FZ95kkZbCesIhXGHNxhxEvUqS03pH+Q6+L10CVCyeX8wRkQe
X+JR96FcASunqYO7PbhYG4WAbBdvPHRU31Zzxb22f/3wRvdhjUwBBIX6T1DXnIVYXvrBFq102zuT
Mc/cyDxlk3yQvsYdlMR4znACmRVmFxS3ObdDaiu0b9ByDDLVjP9w6uvhG389nzackxPho3vMwNEH
hjnlxMKuRY2B13HDPrDLTkz1g/gZsiK5A+4BNyDOsVwM2ujGID3QchLNsJnQcQMT/Edit7bNUETh
ETkb0vnuaYdRRef/MVAhPq8j2K3RG1S7a0gRRI4zkDHPHYqem8q0ZmROUrhLRc3Xs3QxAlWpV+mO
DAucqHpkE8Ca5c4i7QuqzWo68b0wo0usrTlMYFfSJ+b02Z8NWyr5JKHMLsBI+qnLNnXqbE32RpcQ
HuJsY3fEoB2wtDPv309oJrAcXaKf529EQuCXNyq/yv1GulbpNgK/3QHBFVKg2kEVUiPQEA+ZRB66
g22eYWeurhbPnyePF0tq5T+ktRGjWwJmgXqkKLjL8TGrpPJ8Een3JdimT6Ifa15hmnkiDFxRaMdP
nzzdFzCQylUe3YVvGdPVWJ3HmyO5AFv2kW/I23kXJpfG3nBV4um3ciRms8a5Ea2xY0Jh6VGQZGHx
q4PXgUF8gVsYuZyMo8BkjWV/u2Q9IVvPb3j0hrlFQEZOZjXiK/Tq0H/dAOd8LAICiQHPAOaDcQ7R
AWGHFcZ7qcDXT7wIvyNeD9s0QnTJbKMyv6tdQrf7R5N6fIcZDeo2e3iieDh7UPuTdkvS88/sjEAj
98zW3AdwTMWNxv4u+BtYepRL+r3s424Vsmv4sh4WAT+lbkIKJmqrk8K32Krsaf/c8bDlu2m4KRsM
BwtsFphWjNoZv1uS6ablHxG7RC3OdPvXCZDkiveY5UJZOUzde3+xlw5gzf7H0XktN6pta/iJqCKH
WwkEytmS+oayLRlEEDk+/fpYVaf22dW7g2zDnGP8UR2cjpoO4OY+JIbbjfdgGTPukf8zIlFQAQGL
N1ohgT9ZKFA1G1TzMuHZGYaXV/qjrrGdzNLLsLBWB+17SvinEhEYObdJKYyRvjtyRVLU/D39hNwM
RXjySMFCd7wERBYQJhjNNv32GTlEEgGpUxdH9wOJiACw3SJI93ABRF0FzpB9MbJBuAo2KZIiGjL0
rBRs0CrKT86ebPzsZRecDmTiXHjWYv8gIxKDUAJimNTpDlwqwZQ8jywBMLtkAxc6Aog5Z4TePxtt
RXobmLxXpWsWAGOZ/kxkLrAgxL0tPJBN0aeXuKG6Qv9slItqWZnbACWnQa/lqoSfIxcHDXhHShLd
G+DFO7HlJF+Y2IKMQ3yQTFtww97WvnsEapxMcPjhgj533ixhQbWxHO3hBPXuhQVE0Hcc1AYxicdJ
08l6WHB/1zEg1yV5tcRhmQt2TD6uBVCdvPEKr8kHopQ9TD0lPyTAod+kdFRA7bPJ0cF0iJJD2q+m
Q3qZGaQSk1MzS6plcumsHbJuUn8+lheyw+eH6NnXnjHu3sqqVp9JsDY5qsr9lCQzk8wFTJyxkNb6
F+c+CWlULDKBYNLrFuMtnGIC203z907dz9K4N7TKgceaXhuRFWMjs6sN6p3telw1nv8KAf3UORTM
WDoJEB8yRd1R58EpbLh9+Ab+WZiAkDIXWx9CqF7I4lL9Rge2F4RrzmSac0RhVaPAD2e3q7s2QnxM
SMkF81WPQKnaATwh2nDDX4nAUVatWdi6IhwbcY+x9yYCzkJ+sSPi1wq+PwquV0p9Zjrqlz/Qkxw5
PAMcZwNcKuwyU0b93gnpx5YYF1Uo9DVkNRF/xoPjBXqCJ9HfErw9xQJRbM71d6e8FmM1/Cs/ZNK4
BuJ0FyRKVd95Cz2rUOMU2nFvp9+FsPHrU1I5FEyS6KtSxvzhlV1KyKNO45ssH6D0XYGRWz2L0bq4
WsMmLjbSsJVOAOeQa3eYnAiPfvuVw+BknEkVGc0ucTtStMXtp5iPhpQzFGD75P4GK5tV6DAI24Nd
oSGJEf1fu25vOU5tqvBocxOhmudD7wKHXgSD9C5bG3lq5lyRnb/Nmfkci+iHVCAAll6aiu0kx2tU
Uax1lkkVJvSFsEgZhYSCuh//+wdr6Kh4+Zr9wsL1ekQNLcUP4q/60gVTJbVt2yyg5mvUycJXWvDD
vSkln3ym/YjKuXpFZzRw6TVDcZ17seW0OsQnQPDqcwnkFU8qP8MiX5gdbavXnINL8SwGjXHF1EWl
hCf3S8O/4Ecc47sZOXWxis3DqJLwBalSusB4rbYJikXVbQlzxlKAA/7N/N2vqtrGyy3iugESOrXC
vvuiCllGxieB67GhZfEqxPvo14tpEeCyp8dPpaKLHXODe1xYxFy8eBOQcLVPiTlCcpQMyuc3Jowv
uZu0bESGFyBToFiPmzygLJo1STOX5jZsXILOhZKlB2FHQE+xKx8tfyFrx4o5lYl4h4eKLFDqeJHf
zcqfKN6K4QGARUd7drCIcj0Z/hpZYCLQfFs26UGqXECrmTmsin6JVIctxKRDowz+keZ3UJObBjvR
k1t4AUIDJo9IxlNupnJG6udnG/PB2xEyrpHfokiugWu/RnLl/wYBfB1Pd8ebCINRoEdgZfiW0Puv
BFCo7rf+K3SP3skcMeRXA76FMfVUEs5fXNix0KlNzsV+rr043vu5v8fq2l2l9ooBKUTwFVIIXhFD
BtI3UK47682FQTXeT1s41ODqh4ZRz5TWbb3O1POYLTXGTC99xZLg1H1rM3dH9pD/63le3g4wu2ih
C8FsbA/ofZINqJNqUHCF3KiDphizV49NJd5wPGk+goO9iJCdCCE6gpNvzb8P/V0lXZtsWLKu4NkP
y8mKc5XVg/j+ItoPF8EADEmhDQuGvhkJYkzgc8vmT2i/emRQ4k9G3CsF43ztn3mTslIBbRinst6p
xJ7i/OQB0XbmcA8s1ECMMQUl6vVaw183zQXBn9EcYIlUvI9El+p/mXA2ikuLSmORp3eFz4JnkRQE
J3350LAfT31MerEebRvknU8OVbEl5EEwjvxckQCI0t0C+tcpj0HcpC6r4urn3/SfifGh0ecRbzbf
rjs5ccFxIF+vXjfkkmu3z3nJcw54t+UP5fFekp1sGiiCFcEYA7xaVe60eyb1CLp0kEv1OXCuSm4s
HbP8a2qZ9IpvYGMMTqolLjTuLgk4A0CWVjSKvgeK/cQt7YnZbxHfdBil4S84jYuBv6L/l5tLguMC
cpvDAScjnpJhDTNEjh8Jubyc452MdFLtYxoSRMGJi6fmx4jgnZglotR/SRFO4quPkM2CVUmwoBCv
rWCLJwgl++rZcUZpwyje9vxtyBp2jE+YAABhfII3QmZG0uFhNZArcclSaMfaVe/8kzqe0qCgNesh
IOmdQnP7JzJpkEUr/om7r7e67yHZCELAR8JvGTgrRQoMNiJri8ZBhoaUSG1yiQtm7IxNNYFxC3lM
FJmJTIbgqPeoHTlJwE1YBKVrj9QyWn+IjA8eEQ2FNA/peDEfqvxdsPlGxNCvxpVox8saFIKaJbs+
sSgwhtC9Gi9Ihu8iUr7Qu6zQkaKemDVuvxzm4rHi0CKAl2D61kNsMTiyWw4HJg0eFKb89HvosL35
LPcjA+5C5TvTBpBr/L1vpmfI+F1G28OnpLh2UnXeRKHgnL2DAAgF1eMHXZ/qyuxSOqtcFh+CfTEw
+fm5Voj9xepGu1v/G/GzRGUVECJIWImbiada+OuQ1mZk9SFgOHU/+VujPWVeTHKFrUZFErc0vCG0
0x3/Rg5q8DlN6f24yy/8hAuUrEnwMjoyQaKd7iQtvaQzoi0HkdAu3VbfF5mBZNiz3/SOcg45ZAEp
9LUhz4fhh+kUFd67fcnWQ4LOJKKp3PivKdfNU096erCeYZTbOlpG5oQ+MtBwLKc6L/+iV9xguFWl
AmYIwz0SroI5r0aZw7JpIM+NjAUt7MiXSVvdNIFt7oEEcK1nCzAkuJakJs5xHqG5Z1oErMNxTGgj
jMsY/1oRqGS3BHZbC+HBzi10Fk6KQIHBR6Qm7I3KqZwqw+dvKhfUuXmPD0E6D3cjoSPisubn7a/h
o8QTxoJR3THM3oDEDB/5m8fnI9mLpH3P30OyNkuBjb3aw6qgjm90iGib0slfLiES13HVh+H8Vjvl
V4S/42SVbPNzXodOo/drrgRbrI5Y0rl221OMIAYf3GLAE4/QM52n5fF9YGMCq9fHxKmeYLo00+Ma
PKnMHFBK1jklFtBTMZkZbAWuctEd1BmmsRgGLyMGgK8yR1ywR98Fx5HlXnnU5phEfUgUAnHC5NlI
jmXyfk+hOUSQFf26ANlCRJBxxGCTQaV37iFmHfOO2ol7GgARbTIPxpht0QxTz0D9gcfn6SaKBl0y
0W39P0K+sZr7LzY8i1ksmTMIqOYDg2l2o4oUAqaxYZM8X+HM4tQog6mgckZ8JLFTb9kWda+5Mzfb
8SGi7bGYW8SpsIXtG2oIiFdxUVC56FfyAOApq2YO5CmNy6sP//oew1qlnohxSpSl9A8HfspBFv5w
sXURLWh28gPHLpk36JehPGZIHJDtEP3/QfNlf27VlD8U7zhoymzfnLhtx0tZYRd1g7U89zd1/yu/
d+Su70hQhIlCaXfrpa/wwlw0CYTv4ZJIWD2/EVvif14WD6Y5k3XYknWEna1wVUwM3dJ8BG8KPDOs
It9Vs80BWyyMSTU350wzKIRPoa9JIbPJP9LEjWEt2maeVaTYzzGrZf4COTbxx0BNFBdA0X42LIjC
gqbgXfevQhLDMaFuobUF/Z/Iv44CHHNJvMVhiojU6m084CGh7G7/pZn3hpVyyLe8b237Y9T0nuNP
oxqZhzL28A5gX2i7K/9Kc7Kss0VpR72VCW1pSd3kb4wImyvQR8d/GZHlibbGTqDj71SNpdhh9HME
dCW/RjL1xTDo4cfoiDyWeD1mgr7tGyycFwXfYTX7xc5ATh9wk5F6zN5TI+p7YxqEuFhrfGmao1Do
gRmPuWNg1H4buINvsYpAdyHgOf2rDjz7g8256+TQSXO6NwbEYcKGiBZ51X7V6Qp1FQ8sCEdH2g5r
++z9o4foAWeT2B/rCWnVPNPIINhFpTPLWsj7kvqHQWUy3mNkKkfXiJfVAQwKs4vokjoQ7YDjAEM5
MDSQK8GbSjmGE8896Das/YF9GVCE+MUJn8ZAS7gJug0A7yHnMeT36ESWljCRryMFh137NRhHVCA6
3BUW9pBMjyO9YSQNzqcQTIY/la4A5NXWgWR71mMl/NUyAPoJmU2ufKwBzQrjgY1Jnl3/7XTK3mIs
z7EgAkx9qeitlRWKXn/e3ap2h5zbb55JGBE5viUrEnVxtw6iRxuSIrmOS1eM922LF3GPh3BEImiS
cNr9Wd3Mg+KZU7LZ0U7M0PPZNsljQprB2znNQzAXlElO9uj77ZuWdlR23deHUGqslj7THu0ApAkZ
y7d1Abpek/kDkMS7c54yh5qFJO845Hm0G9JSQOSJ0XJYWAcUrpVbNF8aqgdkvKldCFNSNTBIuEQi
yyAxgUzNvIa2+hx8eRVeFJoVFmTiRMFqlHfGQ3uQeVzv5B1nKZkqR6NfZbdszUtE/ShEONJrlaQC
aR6tlC/aLmTvM4fgzHTI/nCPImyOrhVWbupd77a29MAwAnNhPZlloi0BT/FOCVb0UlTVWZSvWEMo
TibhErIBbX1lnAvtnygvrcgRSIEBoYUrgqLQUdr89NFPcQPFg8Yk0KF3qZLNXyXFO9cRk/G3AZc7
0x4+7EDnoWbvKR0GM4wuQCQ36EgsOjOZ8A0bRWBX7j9TtkOPFuOHb2xxiwlmwcSBim8R4q6JojV8
SY/hn6mIOpxkS4pouDrT2xnNlQfUemvkMMeA4XQisu5KlHSzfPKl8rRDx05jCaaKLluq8k84fRQ7
Bx6ZW6oECgXSy/dxYjAga9jOgAyaRfLCIsIrU60hyZAL6ZU31VnxGg0r5jftAfZOFw5gmk8Wigtd
qQG8ElAqtn+A3IRzFmCqZ4Jsy+0ZIUtyDke8ofgAFvKvXFMXfUAmJ8ZzcCdWUBkEJCDzH0XW5D8h
IgGk18oXCpHzKCAm8gEYzPeJlXWlyAUhtMQ1Zc7gy4NGCdyCXFrZA46HXQsGryHDQ3bFP/EUUq/C
/biDb8OsC8218S06Bxx0xwqkuj39/27Oqk/fNDHM1E6b5BEadNHNW5e3BBsdm98qPUvAt81BaWi1
h0GYE0iI10nU/o3thXtWoDGeTAOUg2iUOhRrROjZGrqdjr2qRfCNUyO91Y/aJo90iqKcd7GnY3Zi
2C3XuXbIh3sSIE7BDvT4EAtXOiqHD9ZKG+PAa4Qw4CKxXh/cBYSoouTlS99N/PrZWhluTCk1HTZ7
iP8y9D4repnWkkM1fP31vou8athxbprw+rAUCetIwBH4Gj5LHvSkv/jM8LAnn24ZyFcgXlXfou83
6geTPgL46eRQl/xTGh0woJNIBHit6taD0oPMIf3uFxC9wQtBKvbwtFovEZY9QpBiywwZ4nqiTZti
6LV4Q9MVLxpYlOErBxKsr+bwjHkinQABf/RQbyNlYQkeD9ox8APpPwmzYjK6AQMxLP66RoaYNBj2
HZoi2TNVHuhu9HzraBQIXSDPsFy9smBjalNaLFEt6fCHgoCn0QQpVBFba80iRa0WKWxctJGK6vqD
LjQhFXU0SbSHfZPef2KsOpXwMKp/XUr2BE2vLk8k7aYpWbtwy8uP8KWChTXJpewv79zTM2sm9wez
WPkhgRo6DK9XIYhOFXVOtUyblYs6JqmXMFv9kGzbl8JnGamOoSWLVJTSKKDlQFN6qpKPkNLSPRbt
WoooDWY0Cpe5RUjkOt2L/qOw2mWT35tzbBdnmXhCxL4F/tEY4b1Z8ytPvWTKGXBZ3NBKxyouRLgl
kv25jIRghQDhM1xypP4xl0f8LAYeUOyDPHEiYCRetjysZjogVuhv9HotRQeCKuzQ2mTJ3vp6IwIn
26jfYoAN5aXxyuqb0CMHQrkwaFcdSUMGpSyRUdlOJwhXdB8/U/37HfzTLJqUzsm0f5srfZ21vGPD
o8cIiZlyIa81dOMKcmc+Og/Fu5pdRZRcJebtXLZAyempJrZPb2pAE8AQsuM+GGoz1ZGStQ5aFocV
6zTlAz5H8B33Iu+e0tEpzMtnRN1GgDqa/og/GfYqzIP4/0S+9iLb5tacoChUQDsSOM4TA2w649YS
uK6HbWZuZX6bPP4l+VwmtrTFV2D0vIZ8pTmBFDH1Ab5yHpobjFEYWGgZuLdFqANVYJngLlnmJ59i
kIBceIcFw8cCMRIIRdFiF11j2iTHQzsPDu87ninFxIdAXhxce/sj9dfwlAKELgmaMF1yIKNsFZT/
Bma9bz9YF8FBna5bxZ7KuYodun0N63qL0Tv1uQBWGnJicduF7uiQOkbWG4zmP66wvno1MRczZ1ZN
kKHJqwq2IbusOomP27rnHeXXh1omNQ2391whxlg76XtCXcMPObc47WunAoISk38EqGTkzZLcKtuB
cFUGzoj4SrsGvYEXLFZI40TBVt6l7a+Dhha5X5aDd06MAbV6db9l4pPTDuRARHdCjB0/wCw75tQe
9DhSP9qxJB+OAWyuCWhwOIF1Ge/+U0ISaBI4Qw5ngE8UgzFWqYyYiIXIqUnl8opPhGg73uFs8sIF
pmVqtHTTM/cFOwcxKAbvzSp4td2zaR4FgaIMMoj1iCmw3Bbm2OOpIEZYtvuvSSYLGmRjv1bAmX2K
DqrbiBSBVGj7M0+G1edfqk38N4FkmjENUmGz59gmamB8/Wp/4IQphPKwUFlkzR/53+Sg/eyzYmp/
QaFISoMA9wpWE2yrpfJNvBeGculk0Ucv04DLOQCsi6UQgQrUF0QFlwIrsSP/ILWRdxoeBM4t8SjW
xgzRCXaRejJmyNavuOAZi9DYnCNA34Hw5Vl4JBZjAnVsuf7jTtFw3NhMchbrx1x78suFEzlv5Vu9
aS+EZMm/96KU1m+0JJwq7O4gnsYFczD/pX91mtd5WFMK61BvMm2BroJSV07vOqBmXq52UGRnXSXy
iCGO3mb2jjdGokk+gXcq2sbWsQ3+oDVUxr9oTR0jCgvP+OamZrfHjoXxkInqHW5hVQanVDh7IQ2s
s6Ev7yiosBbxHNcWgDQbHqcdBQ0Riwwju4Gk1lUvFQfXmnXjJvkLbaN+v+mzQQA/4+Sd97yHMbsI
CJ1AToy6kIiFA1YjAt1CYI8/f6nCvKNNiBb1hsrGTy16YkBCH+kF8o3ggk9LB9I6jS9qecvhCJKt
HkzSxUH+zkTaKYEbeLvIago8qTvG57Z7vIcveSBY3k5/1U3BGJQ9Q080IQcmYTpNHOqT5YoA5sjs
YfhJJisPmrhvxH7R0lxk+2PPB4P3WQ+sy8YjkT35rnu+5ibmpjhzngd7End+UPlGNkkn1DRMj88v
/5F55o+mrtB/MAbPzGs5TGHroLjoKBi8uRAW0xwFUThjmRZX9JLc7ZR0jH6FyI8dxvgiR8vMeFJJ
33PUH7gDgq2MP+nPpBES8LY/4X4uHI5yvODbmNcRpQJOnGGFTSflu21csD4RHDIM0178p5HqV3na
Ga0y57HHY4E6kADWDzbggLDoM08qrT/PTPrlSm40+BdQy2gvrsPPV9hPQytfAZ6qkIufoZxv+Ili
WJfsdTYO3HpLwV+auNExo+4Emy8BMU33U3dLfijHGGawm4c9+0OElHgpivD0ibJGKSSPj5DAJXLf
1ulnK10jj/zqKbbrPdkLdWhc7BTyrhI2Cafz9n9SjYeZearguZhKs3DV8FCZqdto6x4WltgmGrPv
PQ4sF4tkGyyMLxzsqBvm4qmbIytktQm+qC9IlT3YC8uAvuN/wXhJXdAFsRYLbj9PAzKmCZ0NyXJh
G8ZVZmBscqeWOHP/IWwXXkeFPxl+SVrmsNPHDasAmzFVLtGV3lLPAGAHIYVCNJO7voN860F6GFs7
l507yJl2Vm0EBkekg88z55ByHtwTkMLu/WCLIJ6lhYQaTkWF5/fsy9eWYK6OJ8j/zsg9YiYmrk+8
dK1rvKa+dgBpmW49PjiIY4f0MHgJWF9S46hXu0rHm3uI/aOIyOgf0noU1vClbAQmktJdywQMNsrt
CFbosZCw4SI8CmDo2IgN4qdYBnfQXGZRr0TYSXR1BHisJW03mCvMjbGKmhXso6Z/D5XK8qPeCAc3
nso+fS8J86Wsx7ygwsQzMFGsh272pxywnIGLk3r3ob2AAxqQVKIBl+1Rq/ckDXcehUUEpBjxgtxC
mey5c1k5HOUofqtyfSbnoN0H+pYG+RSDhLnjHasI/2XTQ5h8kv5fad7i5hO7FTma7x0n6nAC/Jh4
XvRlwqE07QEGeUs4s1xuShIUaa6YcZ9CYnVPbMcGKp0HeghQg/iGGIfyk4Uo7RhzhAcvWvPxguyX
2r30B5abIAyERBeWF7lcZ+l9GNB4Rxcae9X0jteNt4w7o0FvjxRcYAWe1Y0Xj0siNUllPg/ixueb
1zqYEQxwTIxLXJB3ofznI2ao4qOYuzm+t36FRhYI+8hHQBRM8iB1vdxDi3LLr+KMXLFEZD9vmztS
PwXjBsUnaRfBbHKYJyeUEODWeNZ8bp/moKIEAe9LtvxEeU1Jo7LYlwRP1S8ImABfiGrhyOOniT60
8YjqUDlMuy9cf1Ln9nC/DyQ3QODsffb10S2J8kd1/F5wylQk9UTtZXI5DC6xiqAY1eS5i16fye/M
dRgsAWDZ4/k/PiBo9RvqYp4DbS7/3ntCyqo18ZOolrUD3YxIPJLrZNeFocGGmQkI5TBvI9KaocIE
yCGkUVpwzLg8tu/qRiBQt9Y9nrNkbh2qNeW6vc6zl7wm0EBaaO2RnEp06J3HWoxcsyJl9NTc2Gjy
+Iuwx66RZx66Zc2u0LrgTjbA7KJjlbPhizQtMuESFr7wjyj0WrxKe6wEMzyxdeIgyl91bBdPJH58
7x4lrxSoXAAw8Gns5mfaDilxu7PprwAzqW0dbpzpU75jDG7AOPBqtxxBZwUGGp2MGF0IeuVU8E1M
PaS2PhFChys+N99eMB1MrFT6IJpwxdDN0i2CTgTsHxAfhzg8r+af++fzm4UnzyAHygg3BSkCictk
VNFwvkGkiUWaUZgXfxGRYJ/TFkYLE1cnjASu2yfvnRF6SrcynSvSHE5P7t0gvWQR9lWGxFU6bp5C
Ai3L+sgXheQFbqtZdV7B/EndPSL3OeZgDfQVxxHC0+6B8mVU1thoi/5pEe+zi8/ka2rxDkk+Sj5e
x3wbLwrwnm/wFqnZW/EaGU9BZpOJvoB2CM/mCs6AQTjvi4WPOa04Q4+h5k1Qhbsq0d9XxBhcYuvI
lSgazq8NEvkS50ThCvHB7L461jSj+UcJKeORv2PLR+OjO/jY4uygkVaxZTzyA4kB5mLxPgG2lwY6
GV4wE2n/SjDXZrWEyRGWnAp8/urGNmr55HMgS1vzNMaoxvmW8y8mLiiaEPzxHMfSld7U9MktmbHc
7hTD/fSukdIr5Q0ubzHWWCR45RQ9Lst7vDy4uGAgJ76BA0jRD+BvKM9Jlh3qY4qoUsNa8uLXm8+2
xylmzSkIzqdjSnlo53ewtaauF5Y+tjWUugskCSCzEn8K0Rp06i9ygK1oLCqQeVpwIZlmBH2DDnCW
Eg+Stc/k/Sx++Djdjyb8caCxwCLRg/plEbTNO5m+/dFYtYiJiCCbiR+vtV4GULEN7LDEhEGZjPE7
ONFmpMGehFXS92Uq+zgZsTpoykq8lO7YuUi2Fab5fhteid5Wli3D/IVHVVb3mf8w+XEN/oVTNo5W
WreqYAw4c8b8hE37oxCn2B0Z0QXdUZC6xAy2c2tTqVsN3TW5yRltV3585JIhFCYPXwMP5mcen3nN
c1Kz/vqJnctOLIs62Bsa9+CuCDuC+SYXPBrN+HeqRiZLGG9P+qMDkrIJ9LS/vqabEytrtv2g4LD5
3MxWSG3Q5A0YhGZUTuBEuvJ1FPD8D95X+Ffkxoi5xLWBFIBwKQgfyhTFOYWm2SojYY+eXIL1O3ys
0sgyUkWPsfMQOnJWrHMEkuUtFtYxblFKOTnxyxiipHsl+WYC3JHxcbir3x/WT6HHNI79VhXI9/DY
EB8faZsgzyOTFzSXhz1IXdX4N8Hbn+BifEv5qTKPRbXLJilQ6yh/CZKHBRCutNHQsv60+eZzpb9L
AnpqfmSckvFXRhwAXOq8IiQT0KT9rqsrMxSQYXyXYAPIVMZXNn1RTsecRMmhy+vcw3pWJBrp2cqX
l5oyOT3NciF2zUz7DdhVumEuu+DcFc0ElC8vfB6VP34HtWSou46KRVrFVSVKYh9tyJ2t0R2ziLEl
4eQy5KdJVnBCd0NkkZqxyoWE+IbtOzTsZCuWZ6q9fHXfYYJaCNlGiUkmBbLSqQr8sfoHibk0Gap7
Ti3+ljpLZ5qOBM1YkUng4+TutnF6yQk+pS5Jy5GNkC5hooza6ChUcG4/C+gksf8bPvc3KaXEPfBt
HDZtCZNGKAkzcTjOJVITTFs0/ggOIl1BVR3ChWBv8OsPpUtgLdEs8xX4kIg3kxClYpUhEWvtylre
opHUh9lHnw2MTKgH+EJ4MaBnqXjioTcctLl1vyxI5H67BYb7wo45CjrbtGiC24khNPtOeT1Bhjkg
uUDbYycv3zDkFJJQPb/Cw84UBhBzJFA6RZjf0oo2U0NXW00JS9+/OaoAy6nQPw4nTjdjZLRBlPjH
+8A2ski2ubTJ8lVA6dk6Z9/KV9n4O4Vphw/WyGbZkrTw//2G6SU8Zvq2KvnXg3Obs6qQDbOTlBtr
noEt3Z/uJ0pIiF+kwkw5B/1rhIF/kjEQqTuyQQgeqDuvfY3hmXGKZrKovE59yNEKzUBY/OvV3Uc5
A31bOHk5tfYkCETkcGPh1FcYJlJ12TW7Il99YufNJO1NtI7HDg9/VHkSOfmICsgIMTfWl0/ZfWzz
HW4smyvHF9YfzVZ1l2jQj0KUEqoiNDpXXfzhjMWUUIkX7gV5jX4YiyDn6tSGqO0YCCjOS7ZcDf7k
xOAOYbzmjWVjeE1d2zNrxBlsS0+0VQTkEPeh0PwhUe0wb6oDlv52+SGrGm3ijBRQ8CQoD6w0gF73
0DmGlA/MyJ+dm06W3biCom36udevbHjFxSqHaAA5RoN+Q0xAtCO5sXq7gM8ykLBi9Odaw+FAElIz
fRe3iTPcEpPQwIdikv+0zhBfmcdWXjfjibDftawu6/KKt4kZF+AmduvrpExnW6zwCj/ws+QBbPNU
S/SZV8wK5pGUDznWCPqbPr26E2/vs7iORxAo3cuHC1EKH7zD2xB+OBif/NUxxkQmFJqoBkhQ9vS6
d62LQD4WO1vHfd++xPoGsDYiUgpf8W+GtppVVfmmc43+No5VbBuvKdl/wbTPWaq8fzHUQ8TgCwSV
L78J/mxWUHva6OIr9PjGYodzkZYg/erwGVFIw3OjzTILM407mF6B/AoMSIeZX+X88IZ6npt3ARHV
LMHAtopxaq0H839rRkVUwwSCNu+FdbCaB4ypaWzxferjjxof+Soiuuym7DnCBduT9tkgPjbRiJH3
mlG6iytmPtAI+c3FaRiEAM4/V+wIFXAHIueF7vNGOZXh8hFxoH5+wyvD0hm7DN00fMR/bKlyblfZ
Uk8u8KriAVC6ImOVdD4rIu7ADrEYRos/5o9s8DTeeGPRqFh4dz7OPaLh/xGyxgpJBy3mCBgQQJk1
XBUA8yf1+NpE4cGfRZTP9Zl/bMGcR/7uA7pDRBX1UyT9tyfJ4UlVKe9zG8UrQSaS6VsHCIxurwxg
4VajsLltuDFyLK1A06rTinu+5XF9g0kLdRiKi1AY8AvTqj8i5vHQY9TNhlxtg2bBHRVigmsMs3A3
ZYNzdgvUSO38iMGVR3lNdH+xzjt+4naheJw2/VK7FuBYCfUlV53mkeQfa3FxA0NhQQGrLa9at8QB
7mL2wlTNeZQu5rU7gqa/Fy0mTft9/iAU/IxuiyiSVFmwTYR0QArE2VPqsJXiF4Ret65LbkHkeMzJ
4j6h7yX55gFC/DYJjCFVX/Ww5f2q5SUUJz8KaJeCodqvb2l9a+O1CBOTbjNtzzxQvieJCeEL+6E/
6BTGwTTAcDQGYOIjV9zmIn13e5W/BDXSot3J5bagMsJh2pSX+i+Kgx3NDwhQsPGNX6EFyOGfG3Ve
jWuw/0ghCIQcPMff93gBSQ4mZ7C5Y39uhH3YbpBy+r8c9EJxBeQrU06+VdbTvuUmPStg6JSi937y
srPfUaJ1TveNymiBmXfKHa4xGakwaQSzV0ufJERGO3i2AhEKlR6oTWPLZQnToqWYzvm4zPQwLyyv
KUmjSxJJab4gyZgECZXqSw/RnCkSAHCcEHDADFYblsTPdpDAlMcnMZ71VLSRWv+oveieiXGAT2A2
Am2r+NtmVnYCMxR45kJ6eLot3gt2AWDoYo66Jjw1ZHBzp4fkdDIdckRSbAP1O+kQbIY2kVOBixci
1HQLZocVPCWv6J+Sf/P4cY+zZZkS6jhbVftZ8Gyd1pxLI4J3dAxb5FO81HK/YEY179mFMTX8uDXL
G/2P1DQi+Trrv2LlRcCHb7s1kL8fisazpBW2owKynVkZAJyQNjuqNoZ8GbUpuyVlT2BlOGTQs8Mh
gM0MbLGZEVyuUTdih93V7Bdkk/Id/0xZpR5JbuSStTI+ySWDau+U1U9jrTqb1w71oMm3zJob2YE1
aOQxuH8AkY5NO/MpT+Y5MXFLS/bQ3+p8PUmXEqc95ifSSXz9J/8iJSqrt026IIa1bQguRv0+FRwm
39K/pATDnfnPAk8TOYk9YTpkliA7Gk/54KUlbZNPw802DE7aTgSKNBY96rySx84RIQSx8BTkijo1
fZYJKxNVflNGX8PyZnrvcTEOTvbbU6+owSZzecxRQeGmEVIkXzaWNRvuHpW1hcSK3l+KptAoEzJU
fmXiTvuDo2H0ClGknStrZv0pPQJIRD3Mb3gTJ3gXSXDmANT32rTQIwpoJdJGyKydS5PqyCkIceQH
PjiUPIY/aFMZ62PDJYgI7oJUq5IeIJzQE8DB81IBRWJA5WEAFCRWxnCwWI6cQp0TGXPribKTXzCw
UEtcgo6KDIGMEqT83Og9/vfJn/IhJuOvrV0cSj5WAY6Y6ehfv2me5hJKFrBbDP4ZHxY6muDM+xjN
ju0U8bOuCRSCgSMTHZdaeCZrrY7s5L2j4JYiXJiUpOU+1uaDaBvajotHSr5xzCOQ4YZujyEjS2hf
gwPxXoLLfSv+dMcqRZqDJ2PCwviupNmWgcP4A98C1iJCmEsdvUTdO8w873pusyUMhCchn5glVyv9
ifFqEbfV8x7DZ01yFvJH8x69nTddj2Sva14drPhWtSRLgO6SxWkj70FhQgwBdUshFkNe99tAQvKc
X4A0JI2UxpJutiIorGpcLsaEcPU35XGLo/FACaeKXjY6EKX8eEUJNdIX1FFRQluSjeHyk6dR8QOZ
RYYE1LALR621S9ZyrqY39/ToyuXXp9u9y7l0p7ILXrR+ookliR49eyvOEc1DCCuaU3aQMKZNS3QK
Q3PHCWLq92BEBL0nzNOKSExnASPhqftViPo1KjcRfnm+QoFLvEM5Bzw4AuOMyk6Xvpk3TelbDfcF
ZgPzMhJ1AaKsyKBSPXnCMkYFNJlxyt09nqY0s/CVZUB+2r8oIkRgaxI30KqcVineBt61IJiGQMp8
FQM9Fx5u7iNY77y4/rEivc9ERU83jyLdDXZQFskggs9jmSxlIraAChIFoWzLwU79QadefLKEk19D
pP+bv63ruR/yUx89M9ZGnaTooucVZCocjlPtOSXme1qa02CTjyv+HGFh0nCs48O78N6fY/wfSeex
3Lh2RdEvQhVymJIgQII5iZImKIUWcs74ei88lyd22+4nkcC95+wYfQzFdo4iuyYSQ/PfYlqlpv3A
Ow8c7Ns82x0+UaY8xFgyUzNZchvEN5Z+sQhTQ1fBEyrp91yjWQLtGz4coufMQ5nssXUZ5Rfysspw
sxhVTPrIEr6QDl3juWowoU1eInxYMM9S8KcBXul0eX0SkjD+kWsNalT35xT2JYXrD1FUBtqzIU+g
GJHMADAscKJJ80xi+/nChgP6ARixoNThyzeu3Nhuk60JGMw9DjoUZdVh2ududCaHJyKQIPWC3+CC
Xwcz7sLJV5xDL0QkqdsShrYZ0Dk7vK1MI5UjLuoy6OJyFwc7upLaxXUMVwRxkOGjcom/YQi/TwNH
2Ksn2Yi5dAFy6lPEWXHhl0OCIJN/8dCGM7l7W6OzMV8CqRdr7H/g4sRo8E8a002ZoLsDWsAxbope
QXk22MTSNpAsbDiVHE4J5lLBJe3pMG7OTGFY0p8NOdtLmvoz3P4n2575yzpSxJnHD2XuzorX/wnR
UnVqzJ+UgyO+0+Gk1wQUfKEZIiACSLT5bl4q1QQgUAciqOf/1Ma0lSG8WcPcXfw99nPBrvZA75Rm
1ORKrLkbFKTSeAxY9XbTLmh29OMaaGoZ/oG3hJK859oWyLRz6+P8xVIf77PsasIsVU5CkPG4NPS1
Txo64usYeh5VMsVhQsW8BohD2tvqH0NwkH0ylTFxQzy0kVeBmHOm/RU837QW79jUCkfAtktr8jp/
Y27lff4PTK++8Wgmx0G/wqP+8fuq1nm4p1dkEdaNqBYEZLK/U6WfBQZz0iVv4YuOSAL79AgD9FJQ
bt7gHMIrmyobIEQ70GJnY5/lPRCwzbKa8T5TRhAQh8OX23hI9hWvObCH+PWuXN4JHq2gQqJBGSuR
yUqHv7CePEYUoj1obTPWo6tEdLNV1Kb+dNM+uVQL2y99KeGW1knDI8p2NFwQxEX5RmDLWW+TdTNc
uPLU7MHLWiAG3QKSmOZWUr362og/NLwR50Nbokz5pf6CL8Pq3m651rNyp804yZnOb2CY3aOfadFg
WSNUA/3LsIXKfvjar9p7qOESZCy+wTH2Xw7JpG2DgX8o6epOUF+7X+K3sWT9Y2PCQj1uYpMOb/yU
LucmN/9ety1YTf2noTK7cZYRpFrX1V/1MK5l42QPtLWDtQOHdQC3zVMuuJGyMy5YMc0SFwoKpED9
1jFB7IpqNxArQ8liBm7MHf2K+Qw1l1eEU0n9lvccUUt0o87lSOd3h7hANm8y4nrzR04XPdCKJAJf
oUAuX334P0zZ6o9obHF3EIWUHIVbBgTVIPo5cfwi7lmHbwFkarDpBmSlZBVsUb0gZhwosXDUB0vO
IcfdZdmwN2DxYL+D7uZH45c8JCEE5obwiRxQDnKrBgGH+pKdiOJVJqx26d3RAocmTNB7X7CTd187
S+FOIlGQdZxaczwci2SgP5TmT7QVM6/+bajBtQt0YcotCh3SG9T2VEhfMAn18CH74LkQYlhQ7UU0
zk4vrkQVBaKHCJQE2ay0E+fO7h47Frtl0nwYb0nvVZ33IaZOy6xV3UT9WEBtrUC41Pmtv1l0Uzl8
SuUxALVZJw/TXLFshOAZi+5M3iIJzCcyzNZRhcH9mnud6XGXq50XkDjCD78mydklNybl51b3umiH
xV0VD2W6a3wgOpjwXTuxka541FcZ4nFCyUiiA7Qml28jRGsf0aiqfrMsNXcIcKAjzMk81cTAnikA
Sn7ADJKP/KS+T/XRiIhb88pTJ70KpGbzkK5i3OzokTdK+S+fFycbXaXSpsHcmoZEWDyf5rfUI2kY
qFWyDTRm0xMjN877Hs2juiOgnVn0bNKjt0uJI/2KmHpC6c0K94gpUKPxUTjVYxzO/F+4RPVdevRL
b8qucvFuTV4THvIUVea2/vTCRbit7pbCqtyO/hCQiLfa7m0KC/Z0JOObXWnDHXJ8xBV5lr/vlfpU
0wcRLUuM4EbFibSj4iX85fEWJBsQF6he9N8z9T3H/M3YQZsc33rOQE7qLzc0RFByis4wQNFwigH3
AG04xHU21QPIBe8GYSpLVzZcUYX2YK3s+JvQhvuEkRLam+/RtIk3fmJ/fUWIBM46X3K4LMze8YU7
HLzPelDfY94imx4KCWC7mA8w6cjo5iNbY6nyEyGxgT8+FuF3S2FJNNomuBLH1TS9Tb6DxFsVvvRs
3Z84kBzKXZ/LkCH8oacvjXWsfQDMhgYb4KZed9XGYlIixJrZDR0pd6MlvEUsR/KGXyIdbtn8YsCG
tou1F0xOuMVK5+8RL6412Z2ry4hqzECisE1lN8ZtzkQgnqaCOBd+V5CEbkGnUfiLbF9romsFprHw
k8OGL9i61FTPcPeX/QdB99blvk2vXqXT13bgh8RZo204opJ3qhi05DIQzIJrpSPW7B9SNPBoVDpD
sKe1nZjjaidWYE00jCKmw7lhIQdOsgO3T+3JL7nwgNYjOD5i0dVltbFwZNmR/9EGWxISGGP4F2gI
lS6XGOzQlogTKIRraF4GBD8A8gUzQOY1D9JpCspBBnu2WN68pjwr/r003mOj2dAOEi95dC9R/dOG
p1Asc8ZScvqX+L3dYqJMqqvG+w2xrVUKKOmpG/bVeI9Yqcmo3sjUgiY9uJrizeF1Ds4drwD7PjLP
7CdmRpIypJHkqvUeBip+E4meM/o9mYTyT75NcgoUnhqwXIIkE3xeSNTCYh1wyqD4ly4Qgqmx07Gz
9oNXVUsYFunJNdZMVkUL1ik7ZwRCa8byaff1lwnqhV6YzwmkZBTe9HJbKlRtRFsqOSOuPnxE5OWR
iclso+MT/CcsqwtGPgxPwOTVS+uOQJGko6BkkTnmaq8ub5Z+ats3HYIt6nYyt6+wjrPv+lko31xQ
t0h1Z1SwKvEAOyYqHxFiY/0Y0tEq/mB9mWTf2orA7IHZs025uFFjscZ2L+rx2v6AtdaiScT6s1Ti
3kELsDCLn0V4YJQi8IUVf8bXgIFwlZ964dJla4k4KptsXsBBCswHDOvIYUocm/Ihjf5BfwASxlux
oDlO+NYNrLcxe4u6lsVl6hUDupDeIjJg+vecQ1Jvd8yQ6EC+pGORPUZyX+kPgp9LhQ2yThyFKD/G
nQ4WGu6DYI8qlFEeA5jmieo56S/k9xO9Ho7XGBLImt/h+9t1WGymb7GwsVXgqiiP5MrCRsWPGLkj
5Q/8MJvykVRrJJNH8r1gvvP4lBWUP6HwIL2a2347oC4YVw11fMglUGdel7nz15ouaHmY+PtqN1k2
+3dIrG/Bd+NY4Dkei3ls7PwTrLK/ofndfCTfBEx/CGRXY+nIib4CyFSNNVKGTCYZ+on7UeM+rAHU
3yNgMYgEuGz9mceueiN84V5kLgcuGV1RsUm2WFiT51K7HHyQIjpZ8L7GijIVUlEzHt5NRyo1AK2y
1QcP49PQb4f+GGmXgKCDTLsouZf3BJ79yGwpLRKNli5T8uszaAA0dMw/R3l2o/18aEYbhFEjJdwp
2w1eufmdsBuU8UAW5wLQ90d3wzUuhg+huvuPcMmJW1fW2ZQPpuDN7G1IWLwmfZZvYDjYmmviZGlz
jV5JeGs4NzBebZfT2CWK1X/VHNnk9M6PQYX049c4WT5VX+u6ts9ldc0yu5cuAbkPS1A+H3vW3HGH
Ad952RvSRX/2ehY0kKT2EYQfEIDlmgmeUxW4HTUDBrKVcCYG0xrvZQxTuiZtR1aPubDVK2i2Ux6/
LWKAw2/sn0vC6TM3pZYzP1GiMfI+blAAkjupEEiBPetK/Fd/QBJgIMd+Dixu9xmHECFiyV4Y3zhR
WaCb/cj+hr1NS68zJzmi1VX/LRV2dDWPs/WrHBp3eFqmM/xLNgJyTCLTIEbfYZVEeUtSCgEr4vqd
qF4cBVSqUmESyO8Gk8++q0i/WDXXUCK6t1s+sBs9zQq6IwJFJ8xHa6m5RtvSCX+E2pVywp6dIbi2
5YpsSMlpv/N7SZs5AgCHS7/aqFc14qsEjr0UADYPzGyEe9rzC0w5WZ+/62zdtbeZyjIqmRzSMagz
qNYoTfE7dC7B1ugKRJqYCS5dga77ynX40onRcNXYNYWfEFSwfSnqrlJfyb8ALu1T2xPui+dlI4Fc
Aj3dM/y7OKzUpzw9JsXFnWZP3GVEaqPoJHb0mdMUZLkV2VebJdnBsOXBlpvvad7O9MDN9Xv7jl5C
iT6XWIZCdVTRw/qZ/xB4FmgLDsXUw2SFAhfQD9ZOWyFCJPRScZQD4Xv34h9PZ6O44fvwr+u3qEX4
z73IzLsLdABO2LIgYrveGhTJMe1zBLB6ZrvYhHDpjjLVM+xfNCmjv63eRJ5shsnprEJwmcs5imvR
3LUZy8JdEUn2/lbBMkd6jeMBvTo9EKt/EcQ8ZnHfqYANscL4tqp4MrcKsX80ZKwJxarhHk69RKyJ
o0E8wN7G68n/1aSvVMJRvUHn3qFjU9wWEVKyr6Xv8B61YFAYAzl8bfNeOXiFuR2H8w+vxJE+KTy5
8ZkQ63lLjgRBPDiNFwMmUS8pr7CLkE4lgOCgPCx+BnTAuqcKAAVfs09MiEFjwIDVhGPFyVOEICW1
TKv0p/VXre8gftdCbHAnrXuPrV09n0oL8cjaBO9J3VG+x+u9RZUOmx0hYOic33FwGQNuNToQ2HXi
azX8EmQlehZUpZ239+yfHv2oH/qOgGqcvymSo6Vvi2PwZSF7bJ3qhkS3QIBA2MPmHN7ZIA0qVe2A
tl+3JVDe1vb5PY3P43fENauexvy9GFc9XA0hhOqh3vnFv0G++uhkabppHGroSHchYrc9GL6X7jK+
i567E2ATTfN+xoag2MVw66ONXrg+5t7ffXSCpV9Lz1ZmNdQOHIJLxtErPETaDm8hMnp/T9eK+pY1
j+5Ro2ZGK2Tr3/GzokeFn74QLgVxd/OX+FbzaAQiV1YSnMlBDsODGXoF0SLKnujnLHAEFaz3I+M7
bUjQbMiqnJ45afRlgPlihxkFK8u2q9CmUcS4FGAjLapbF84b0jc56ai+ZMw+ZFl1/8+jAlfvodOd
EIs/1lM0jahp9fnHTB9qQDpHg2fISVNqJ16ybfYuohSwplK/ZPfIQn+AVwmvquLRHUqzJ666hdyk
gShbx7AcDHo1fIF6bmz8I0APxp/1J+lOELo1UPKw6xm/5onViUwjp0H8a2Bfz3vE5j+p9pBmVxi2
4gsQBSgQC1elnmfSUJEN0WqAqFlPvEX0PoKgUKtHXxx2ckgyGrgDiSWNVNf8w+dZJ0DJuEmRPfA2
6+E/ztIWywUrAuoXSuNp5rrV4qXXfroN6/GP9p4+SFDx1O48uMg3KRwkPvVN4QhR6QFjhXSV9yDe
mROm9F8SCgy0bXAOy23SsWBxtjf0WIEky1SeDJ4BeFQWz0gjfXlPZTIQIsm5IxMzM1Oi/RMfyAqX
ebS+V3umBdCkpVK5sufyCs1rsn1hVSEcXT2HrK9QDlnhJasWdQzi0WG7LEi/iXnip/gyUa3wJ/oa
nJ04uzg/0xsarfUta9KRk7R0ldxRb0vYGx0tkALr5pIIjHmoVHrMApsvStEzqtHXlDWuC0K81mq/
lx8FoGOBU+MwGK5ErfwpCTfwu6MnvEmoQHaUh9GWRE4d2BouOCCl8iz91eVex1zNPEx9pogCa6T1
i050EC/TmFecqvE3AZKxQDAAdO8FAahvI57tOZ1kpwqeeNBk30mGC0RUQO+eClhJSGFnuaHEZ7bl
sSnhdJ8M+QVKhUQn48ahnuyzKxG3Y+WIZSAa39W+cjZu9hWG3Yw95SmnZ8iCXqHV0jaG80Jdi7+U
6fTI01sO8ae/NzTHtBBJn6OR8k4g8p0ikfz+k1DsMSOY2mjRnY8Nqgn1DVRTkeGoTz+DAZUA7veT
ivVpTWpCjiSL/xFJzaxtGa2FcE5AIcQW1hT6wF86/ZUnSbsW4r/+BEhbhK4B2CMuLUiyxsi0lMTC
/YMfU2eMoBHNAWiCtWYnYaRV34oH5TCM0Rasy0psrkAd6Bty9UHpb9RuF/CdqMi3ydaCRyhuMABB
b+N4ahw8szBepm0KD3LTYv+vo7Mck4EVXxJWP/OjgfDplov4MTD3IkWO3gS0gYy3RbfkmdLS6Zro
R58qfAmQGcZtgNcCr5Klu5SLxh48WLeFABHMf0i8pvAREw9CJGD9OfvbRvyWsKaKpHtGdvBdbSe4
GbB52i/IxINg9o0Hu7E/HubLMH+U/V0S/uGWRKhaUwgJ7J2c/WarPcGiMd2xSuMWRtifRI8mPSbt
iQw5GaIJVDWcLyGOBLed9ySVpVRcU2V1bI6+yEf1nSmnQrtYUMWLgekiK6cm2Irdh9xvJOPhF05J
trFmggqAnD4VJDFcx1C7IdpAmjgEnAg2yV5IVCEzbeLdbtSr+Qywcf+rxt9t+zf3vwSX0X3wLTMp
Brw5PeFDLTwJOqR9FPwbhfdQ2Kvk55H1yQVIvhKlt3xBToQmFtxQfdYhGgZAL6pc1ean6rBN095L
HXB0Iqi+/rY6jPZwdOzka7LlopTIgHWkd/wkVILoJLq03yMLvVScezQB8dfCgLXbih6eNxmR73sl
kT2KjsdYIUeXwjd4Pln8inRqVIiz1Tf5Ea1lpLnauJW30XQDQTA4H7vu0vi4EZ8grGgtSMrw6K8h
pDAiX54ZAcTdxC5cOK3ww9crMKKHT7JHre4KW+hHV7i3WXlF9laXyBncavhdpeRH+CBRZ7xkpx5t
CpO6D5RAhC3h7m5D1NanMpBx8W8Kjhy/m5rMHX9ffMcS+5hmY/dVkDqFyol4F5hZFjueSvaaGCLi
KLv5IqzQd9JvPl6BeHEaWDXn9ndBm4xqj/4fIABR2QCkcnFq2BEY2OE9MaCBg6MnIpIWFzUiH0HA
Qc4PyYZEU0C4hofDtXvy8xHXgsp2wuM+UW6zFvE1ES0fPkyPGVwFfoZE7rcm/rEFeLC78BYFqIMo
rxiCHcl5u3GroxMhY9K2jh2QEOoj7sPv/jazr6zlXzKn+lWCK2CvG+e2uIjmDteDT9MvbN9afMoe
rSvgl4Qsc/IknuB7mvVk18PJJ/Fa7vH3sncyIlOft2FvpiacQBGo51etuuU2xAkJb6B7SrFT+gsk
YsZzxrIyXaXIBa3lNx7WKgF9HCKti2CQMJ8Fq2ZyOnaA+AOSnN8Q7dIG9zKCbzMkERG4DNBwiB+0
ZE8Yq5RdeERZZUF61uxXFcHJPEBIdLcM77OywWaVnLFL4sZDm2E9Sr5cHELpuMF/X64OpIMwsQNy
uv0HajoYNQ4bcatb2NshjtfrYFe9+42biPvyleHS4CXfMXiMiCOmXbVHYLEa9jOfMHQVQQ3kZCF5
kjk0g3WxZ4T1i43sKSHEyw0ZAU6JsTs36MkOTCEAB+h6vxnNkMg19p+pH005dzruTgI2pB0sIX87
M+BXxwQ3sxBoy/lrMtDvG0rgL3H+VvqENbL/EvOTroqdiNc7OLYxgXurRDhXh4RP7XgJkD8i8GEY
vfDlCAO5Tti4t+B+7IKM0Tx05l/CTgfXvCc8cxOayGZopsUoVzF94A45NtyB1gEXdnP1Acp+y+oc
TWupIqAHfeWpoN0romaLCgLiiwBlJiQaztQzjniE1kUSopldDFdlPTv/hwybTnqr8IcQQEkILQlK
G4usnfcq2Moo3R0xOvR0YU/IOkDEtew3AMYmT3GanPnaSb+IwQisS5fEcgfFpvKUkguilKHzuN5Q
J7XVGrEJk+VeeyozMBpQxIzk/KjgXTLp0kXjEF8sarIR9qAb57Aj9fNiPrRrUqwjClciCniGS7kc
qvWm2s0e29HEsUAMW74lKJ4gU/TVToUr4ZzjJXUIuoeWYUq86Dy7RIosQOOtE5GU2YEB/0vm55u0
HBY3UmtoAq5sihOUpdbOesXUzRYtxdzFI4+vmuaF2Xv2b+lzKVmd3PLN8jKHtaCsYZ6o6wKN3DG5
U/VtMhrxkERUFS9UsYm94/wXYdW2q0WpCw7G6DHou6a4+jwA33R2bzE3ol8TYVjnRa7Cx5gR/5Ov
5G0CEfUaP/vqX1ydUjSFIXvaVBEFhFJ+CQFMUBghZiC/SrJ1wrivHSNfic5tKh8hAiuRTIUcv4u6
0fNHLUH5f09smQVqzTF/swY0+3ZUrEdahqTNcrOgRiX49mWcKAkiaY/P3XyU00Y4svgiesK7pnUM
Gb6nNlzSCHuzGQ9AqWxkBO8GoYD8USg9qvGUUoUzHNoXbSPzbJNleASrWsTZFDPThAL0ZGwS5VYi
QJdALDcq3b8ipLzD6WFEZAIgmCehYvBmfESD4BI/cu6sXdN6eIH5vmpKCoMNT5LMsWRCtZIvswpQ
Rk3Ct+Hp46vO9wpOCulfWP3wnPXk3G+sa3LJfooKc7yJgIyHk6mpnDBC3q2ICI4ThofRS4dPrv6u
haS41eTeyn9++MzTexF9Kiff4SBvvzVSWoTybtC5ta7eUwmJ5UoT1y2x0avsaZyy8K7B4FHEpu1i
1EVcmBfGCY5nUkcBNtp/s4bN7DrGdwGaY7Lb7xiIzI9PTXvWcZWL37yO0Csjwb6f0rSnrTZNPn2U
P+STCTssRHek42W0rZ+J5kqCi42rJF3f/Brqmz5+jx9IQotlHwTXRApooDLOekfhGl0h7p244QgG
mT9ZhajthEdTlc30jtfxo2JBycCnbLaL7giuhaP2qtx7lP36vgPyyskT3bT3eXrrmE8xRuTJEmVb
sZFru1xep05yjag/xHX3m74klmpq5tc6DyC5GyjYPb26KdIp0h4TnvIZKO/GRt5LKLIZsz1WOjHf
hPGT+lu+/mAjgi12jk1rK7+mnntRvK15Ow2ePHQRpLUkqw2BBfFBd8TVmqDYM2tWpH6Gwtay/uFI
IM128eUWXqotPYN9dFDNOw6Zatd366r5nmsEhsTZgmPYwavJbGtr0NlUbv29apL17VTGTVGuqPHA
h3qvCTABraMjXxwQqviz8P5Dc8LCoyBmKbYKUdajS18BjC6U08BSBqzDGkae3yIDIEkYB81fC+Dx
E6wzkosw1AFx0SYTQDsmtGS3N4OcKAQQ/aoF01glQPCkB1ZXGVo3uRX1QebaCDfSO81+6cLn2cLk
4sYYGNsqijGvRk9dztZfZwy06V8DtMpnCTpprYvPaMMDR2xsxEdko5NGMYCFWNliDRyO/Uv3bxHM
NoIlE2wIl757BsFGRL+mP0JZhRAKGMHEHbcDxDT5fRc4KfUSTLEtXmrcgFeNRwjngPDPDGjrfEyy
o9KsUH9V5GJCbXG36RtJfY+jnQFXNVbIzSJqCTakMgTP0ces0QI8bzpKJiOObBFQg+pgAVGk7yjs
f+Y8rBQxcCaFltIYko+qnqeqUr3yrTJJ1QiglK1Twb+dTG0veyYRb4RLi3ZEpHeBjkho9ok3cjDD
Q0S2YldcouZVh8IHFqsNT1GeAj1byA9cUPr8JXR/PWB7plLxwNuZ2nSGnukE5rEvO3qkGQxDCSrx
Q8umjeE/FdLm0flS6p49CWWW/8oG7QChh/VCzlZURzga89wemw42jA459WcbfpDZm987l4B36ZFf
Jvh0Lk7Qq9nt3PReImXiIqtdkOVIW2n1sba2AxVBpSPXz/Teb0WQfs0e5afSQIoTmjMcVeIvyYPC
Nw2iDILDcQC28+Re4qqRyCe9SCDP/ibhbCGBJd4UUOM7ARQ3hWGAeKSW+RZ3f0b1EqX9TOtXwcvV
cKS4vNi55Coj7VIkzz9HjqRgHZLVjhd/3ZRHLXXT9lIR9WHo10Bm5rQYa/gLgL7OarQnoM2UiIJf
gqGQj67nnxnlrNuS7nxLLQ+g1AcYofZCu8goUn9FneGBL/FjYg3SN7XhDOOpQtvPZE+INIP52D5b
Es9od7aH4HeKv1HXtvcA9QgZpbfY+Biik9xSeEUpH4HP/0oUDMG2fvUr2Xqr5a9MAEdCDokpXTyY
xNx/klGH7S1S7IDPHFLIcqq1TMGmwMt3oCkShHugmx1WpaZPDq6grl7tdEvxi/MT1jStU7LwCDbI
D5k9GibntN1NNVcyptKo/EvR4Oi/c0KUkG4b4uJWTghLxK8bY+WrH6F0WgqxaHW8FwohXm+QrwWd
cTwnfbcJpE8aWhRo9M7WDpMLfaat3jllzhN13iiwoegRHE2rNzxJRD565TkkszV+5J9wlbCUi3e0
mj/Ucg/kGxR/RQz9ClQyfCVC7ymOhLZG/pPXRzKf5I+eO7+hGZAQsnHcC/3qUv10nUtYNA7QziHf
cMfzUd2lZXo1FZJDoCeSKzsQbz+UTAUPvU6BHBz6A0kkzY3vgHSw3kmj5whJJ8BKv9pu1/mM1joD
vIzBiGN1hSgs/CFblEi3WSC/FDFtHNh/As/BwGSVSriJhVVcfUYK+2mOjIXMNbBB81/H7kRPsQln
D6Xxz7A89j1Z3tLqVKp2CLRaIZG5oGJHPPI3EvJCHNu9QSc09w7nFHeYsFH97cUUgDCEn1j9VMEr
AgRhaG/Rbc4IZ8dSRbXib38YRZe70TwW+UFHcrGmje2RxfYYPS4NR1acvIftP5Fz0oy+taVvgaHr
XWzM36A7GhRDwzllQA3d6Oaqqz+sjfrb4qYbDx3nRxjQkgB+eFn4KDSolPZUk1fodN2fmtkb2303
rqdGRKUAdJnUZIzkdifwHNHsMvZOyHY1I0GriE4lL3NmHDLuovRXNZotzceIHKPhs1vicfYBj0Nu
7TUFDDsMbEV/CMCzOnQTx3ATHcZbRTpg+Nk3l6a/qv2jkREaAgEjmcnoVmB+iRk3CExgJR3our1Z
MGAQcfKB4jRoFw7kIN7P6nk5Vbv4lFOgY3ylRJFrrNvyJYeUHeQTktWMPaZu/0oWch/+E60sEORR
Q6QxXM0Pk0WUnsmMkT4tPPgS0wc/3ungFGKKaDzwdGFL8ipLRzmTlIkc+9NCeT0dauthQKiZAgoB
fCO3TAXa3ckA4jPNozBA2GUHCqCHkX7Ljwi5hZy/kvzus/Z0S3BmFHPjuRrOrVxYd7j6u1OJAwQK
a7RzYzxq8z4yXgF7FOCO/CmOSGjeA6yVugvrYVmBMy75DPCK/jUrCdo9GD3hBCet3FXNM4j+8n5P
A6F/rcTtNH1qvmeRGhS6kXodRdIrDilsJEUvrOuLiNxrKbRpj5VCmaSc2znNQQWRVi/OM1g8DlMR
G6oTdjtLPeRky6QVyeh8R4gicjblZ6o+xYhFd6UnP6L+msqvKvmNh4uunwLjNGaHKt2N8HmI40h4
NiWXnoMxOXSyh0KvudEQ0GynweZn7MlSBvuynk21JsnOmB2BztC/TD7qb8q3z7kXcGOztQz7KEPQ
QgixbHEWU3Vy6J5RdtIZMvgVRi6C7mCmux7LQ8xm+15ElwGAnAeV2M6Orxsx9iE5BO27WW1b4qzV
TUiL5090bClIIKsVulG8KBQBhdhcdlX4VQ7P7KH+sMpWcN60ByFlYvpF+FIjmTpPd0JLU4hI+t19
t/xciOjf7mLwD3qblz8+Fqhg/nSwXOEI7tQyzBnutASWATYeiEdAo9vCHeLLQaen7QyJ7qDDgDZj
pojkOhab8dOgu7C9T/ehOvcUUnKHd+8tKr9G4cb4Q+uvPgbpIg0RSbEhRhe7zLw0eA86nCLlv1h5
lNm9zt1QppgFmoh4R/9Do5Im3w6jk791xUdHitazLR0GY3LqAuZp2ZYxAfUiqtStlBzDb/Geg0Df
xbuAAhk4EEFC68kG4vyV9RWm2z5zh3fkcHrjCmgxD77pZResKUYGwukixjfEo5TvxWarn6NmAx1g
XCeqv+BH2Qk+2NkIhqPFQd6TpSDg0dQd39whPCd+beBdGvfG31xxcwdurDsjGOgj+yXmi7jCOOeI
eoLQGhOrzgRsgBLzh8hA8b2lfGHchwgbEMIBlHHOIcrFqx7aWneQ+nQlPREHwdV1wHKoVHKBWme8
s2gvxXf/HBPRmnJC/SUj3Z892Y3CIp/NDepIMCJuWdOKS0E1BkarDl97mt0/BuJgzK2WYejATZB/
DZ22UvT9oKyHFqly4kwXKzoXhA7jKSdU1GhO860ozkJ5KnGyCI6iIWclefOvMW7oib2hXHqwZmGJ
+unpSM63OP9NQqR8pG5POXIwVEb0tFON+8TKHfbioSWFp/HpQMdFqOJ/ceXxjkaMdJW+K9cEL+Ab
gIFQwmOCGwmX5kmDR0eoAd7wlxm/pKbhgwqpqS3eNGPNsGkhM7yEmVtLbouZ6ZW0Z3AitNTX4Wdm
H0ccBAzDet1OG4Z1EV/0GUUPpc8WEfUM+TlJ3Os6eGxoXuJR5AGaPsC1CuC7a/+MkxMJIxJafBqH
BPhH/gtXbvcN9RAxktVnj6m7doP2VSBiq8+TeWxCZFD3mqi8OnUrtDMVQ3VZ/yWLRi57ytknEddI
DkhKT3YRRM3Nr+kW8lXV0UFCQtK8QfClazOfhoAm+jsKa9xejE9Ntxuxc9MpsajbIqqvGicxtnX2
DwQAuxpxv59Rwtq/qj6QdfPUl/9Y47LkPSK0BOTqTtoXOnwqGyu0U5wZjAX6wSCO6q+kbZk7WXNl
FNPcA0QYviztBR1n5W6j2IK+b2eX2DzoTsLQBGXPZqDo75G1k5olARKFLQcPR1W9VQ9LPsebiW0A
5GxffdeDB+iMvhFjhNmytKFacIGbgDen+xKHNB3TiCsSMe8JikU802bgW7SLOXriqNYRDTTB07i0
MJGaCQQEo4hGRAmeGvXWEV1kbU11w79BluUfYQOrmmMU6ncz3mRrVfyo+VfdnKZuFc67BHzQ5yOm
aintDiNNs/JxjK7Jb3dIpAuivYDI2oqCjGeF/f2nPQp01UG1fAD7EpM3fljjJW/tmg0gLw59f+QP
O7QR4nHpQJJdjZTc+KaS9weI15/ZpnmZWHqN+krkaLavZjp3lyaZ+L3ldwg3fb4KKqLQhi/tPILd
Yi5+NszbMePpReGSAPVQQNDMzfhA4ZIk6Pg9hPVd/SI0CviOHO1ZcGLM3yZiXm948WYHOGfFvSTZ
8oj6ayPIxHIRciMhEFnS3NsW4f8mGRzhA1qt/sRGifIxEi4ZoCDdq5TsRDdU/skuZevriEVZGwfp
Yi5mc4KEKBPE60VjWUhxn4FSg+5OfPWQnkqyG9CyM1pL90nyAKRR2imCHd3EjNIELLuUJS1xeDlm
P+PAIYsovGOIb23CedQTQd3zvf2JrBMZpAProcyGf5E/SwKCmus43eOOfZfP9laQi9Z6VrfW8w0T
ByGFYnEzsd+syJNNrAufI7/DMG9A9sAbgp0P4UnLEyENzGqoNoLhEFOne6UMefhS2VBJXUvcLofb
3zEXqMC6wlGU5LX5xvAEBptSF11tOnNDxH+R/o4DV4GdVWSaF6ZGCypaiZOAwZIM9BTu/66YTnXr
5cPA3q/Xjk+ZRPykwoI5J/oDiEK8Q0DcqT6n5+DTIm1FIRsN7hltwmr4Kh85Ce816Un8lYOw8b2x
f4/Tw/SWcjJY/+PovHZbx7Ys+kUEmMOrmJUlS7blF8K2fMQgUszp62uwgL6N6lvoc2yJ3HuFOcd8
62Ec/7JmStTBEdgrLXKIedknGVAG8EZLuOpX8g7r9bIbZdVDzMrDr5tLnMG/Dgzr8DI3FnqViokz
airsLSxcTOkkyreRd0SDa8zeFe+I4bzYz6QLC4sFPstOGxOkfH4wlCn3I+NpUBiwC9ILZQYHJuh1
jU+bI2c+wwXPfQDwCKaambPBI4ZcVL4yRockoBGsCLdXR7UF3xENNs8UBv7n0329LZDuFh2e15Y7
ll00xc2/6Z88sS6b3sSJv3NlILZFSUXlVOk0K73NixYqdxnfC7ylug+ml1P2u4nhuGFsJ3pk86v5
se7NOpMvTXTE2piT34B9avFUXaSfkcG1Cp4IWFIFZaxzooEP/8DoqFI8AtleuxdFnMWyH7PocE1e
IIzjs/I7N4y8GrCvLElN35D+NXNYDh9KFRZPCgX5LijuyAQsEWH5Lu0gkndt9LPOUyXObLYYSrLE
LefViHzqIKenGlvKM+5oDymP6Ld85kgdQ7w8DglWlCNE6nEITQJzBfbRufiGS6jDSWSN/ZK/M9j8
ykew5vfv9DWvG6r4lO1Y3mzmYma3dgE6LIvgbkA5++2Jm0G25Z70swVQ0y3pDXK2W7Tu1h8aEWZy
LUwFtyE4lkFKuX4DylA+3x/OW83Wip+xWyZlZyg2zG6fxhZ7Jswi/t7hQ8ewylfmwsxnjw4N6H/O
4NTfwSigsCiQ/PVgEsn0GwhxZo4CgmTfvriTNuzSCRBMGMuRbgfK0yHWsUMeMGMNW3L4gFehQ+yx
RSwU5t/2yqQQCidghsm6ATriNQpz3qg9WZWYSmofGKz43DUoZzEQZGG51RhS4+260OwhhCf20J6v
csA1VVAr+tQ2/GP/JQgsHVbPL5wP+K4RS3HZ4QqkX2JBsh9vCfY9F3r3ef4yoTPT78E2FjZIdxlY
Iw1HlEK5CH21C7OHz7uc0d0eHsee4Q53uqMe8qeNv8b6a0F/OMYNlNrQv7OuNsyddSx1Rguf07Li
FTZPjcRBIvCot3binqOPHdTOYN6Ix2/8y9NDpe+KE9OZ7HlenkiKxtRpPjAdBLgGreN75IrYVT5w
lVgbYoolqFICcimqai8OEQILG85ysFEFLiM3GTc8LgZzVxeCHkv4yM+pHzjM+iNCPrworYGA3FHp
9vHPjDFyPDjuXr23/pHp2nFDOUkdDNYBPk2i2mlgbp7x8mwwiZ8hcznEEa2KT5CJjXV89gs7vMy8
lCFNynP+KeAAMZwpXxugh2tnUL5gwc2vKzY2jrlp2i3gK+ktZ0HVpRKXKMYGk/KaFz46g+iHQo5+
WMVIlv4hL8LsFXG0njv5OwLzNRDYDS02r4m9Uq4dBJifhrLKSDfwkaqYad9wEwnumdGabXqF7Ru+
1jR7f9dUiIrpb9wfBoYWtS6tZBT8aXqX5B75uJ3EeEEQhbGvT9FJiC/wCQ/yE/lZvqIXpuXeibVL
h9Xc8iBYG395WBOV7CXQF1J8bpCFOAXIbMbzqWBfYRNZETPdaZxXB+QPI9ZNSNb5AcKcstFgomSg
pnOacF06Z41fU1AMOFPz3wlzSNvA9Ik/CXVous2ijk52II91/TCIiM+fPgock6NJASeD7CC2m/jb
IBujY+myYQmXHNX2MwcvEh01CEEsWlsdmbfqmYkjoZ45wArgsE8QKdvyEDZ/Ki+yM30qFeqbQKM6
o5xbugiDauuav2ia9nnqZr4m/rBGm1UynVxpeZ2c5I+x2NO5ITZm3aqVm+pSTF9Ch3Mt2r589Uhw
iN2BpQD+X4xhFyYXgT3UveTHYUkDPO86hV11aqeQqA8f8N4yfoQGYuNb0HD7/J9TB6dhb62tc7LC
MMRClLeLqNH6qrIjuMaQiWcvWYaymxb2xKZ4bRTG40Di+02mB88fgLCa4tMo5a2v/eOlaHsGAe2H
Ft9rFl4m6i8odtxlTDz4RuikR6bAi+YItwSB7ay8pBsWH2I2NCjMi/kFAQdsOjX2BHLstB1qGDFg
Xd8EA4AJCFwn8YUNg8alWkKpzi9Dfs8iYtJy7uOUgh0Krza38KoZonTscG9zssGqH30B/55ENJGU
/1ctbz2cc6ry9SjdhAdaParDVgcDaMVQbr3XRmbyGYCm4QGV6Kb3BiIhhs0EytiJuitTyDf7aDCC
QlAcdFlEF6PIgXvH0LJna3xfkhk4babXWhhZGithC3e/Hbiq0dTmEDczjcDC7h8EJRayFSph0VXB
sEzjVp1/LCHUy9hmOIoJkH3T/3c3AUss/MI23Ugt6HXewR73J1gaaWkQiLJHsGT+X01bsLrtHrmF
5hPchIAkJvU3TDb1R+Inbn/cqIsQM1MCY0ROC+vyF6xilzIHlrBZs+BUv6jxjfGE94gjm9XdTOBZ
+g6YKOElJ/xh9BFVbRkGwMWSUq7JJzxxpDmMvnoalEtVv2kWmjjumvxnWJ1ALdQofl7eA/oCKCUh
/WWBVhRnUFSydI3RDCt7dWKj19LxgGsgD05cjQvXpsNAtudob7Ujt20nGWA/yHzkKSGbtz2a8w+o
Cu4mPLnDB3V9d5MonPt37p5Ht+cxbFF+T8ifFMw5lj+x0KS11vTJ7oV/k848JvpXTVtsnuxDlzbl
RXYuHAgOTDmQUCzs43hdo3DNnyfsWMVrBoG+0yFl9l5uGnbEt8ZNLWjHlkdXbjaPQ/pgWErfIHkd
h4SK2Zi6FTFeSQxtZKfjCZVc1+25/uHoQlGy0g1OtYn8PWFRWA6LREBjVCdsxHiP3EZ/fMF4WfgV
DRcmipf/L2NmwLBkhcHP/4lrqXYNh0cLkdfD2KVqxd27aqgYNL/FcQUwFiD4chyjPX2Zq/qL2SRi
J/6L8V6gvkbkjwPdO1kh4eI8tyBlkC3hEjndUD0/30VvP+7LnUypxAz7C+9VuhXQgjrqFvcg0Mbj
yGPm40OjwoFuiOc03TFrGYSPsrBxJI47xTaACACeps8byLqCQ9X98BOIzK6AiLnJXY7PMQtZY/Nq
KWURKT+4K532zM/NV/sKLUdmtOnCUF+Sb11KpmQJ07rye7LiUZYInqVhr5iVIwt47lWBbf5VBSEZ
LwMkMfIBvluOxWSMcuxu5YtZeREbZNd5hyS/ATRON4QADxN56aIADkkH9ccbH2xKCYgEEjwnRm09
9jgHjqqytHzTYhHJKRvJCmcHIS0RICCAhXvNtmPKwSjY5hmMBhgHqjPRNyvSj9kVEWv2Qtt3Sphh
w0cEYgQKeqGAIIOFJdXHd3gcBjsyjAE/vGqsFM1FjaJoHzGfv2qcEm7FirFO72bPE1ltC40CzrnE
Tqtn6tri8+LZAl56Tmlx4UvTBzZ2nKGlPkbALdkES8+fhqy6o6QdCY6hFbdK/mQk6HbGKcRi+QS6
YwYAcOEzoMa2HhgWcok44WBBTsESrQrGw94zPwprMjvMQ/agSAE4CzQPqenjHzF0nUMKUt0dqmhD
d/TcETtBzjIfiFBcEbvHvp4HyQ8YUeFWJO9PpBT2jPcJa1y1bcq1NK+nUOd0IS6egxbgW+lZmWs2
m5hv1/SE5FiL1DUJU1Z09yhqcsJR8pC3mkW9bpwaJnnUvhis6NeJo2flaxBZag9vD3rwK8X4gNH/
Io2sHOjdmbAGzHLTDRWpka4flxwvM6kEKH2Q+0zEr5CkwdtDfpN6jvsPZn1ouSP27OTOLzSNTfdR
YPjy9dVeMwi+Cp7wIrfdenF36h67KRrVQf4W4RMFfJ5w2KoN9sxHdm2QMdgdCTy0bNVXD5kvPy2F
NfJFbkvUT1d+bD6gHx3PJEuyEjuBC38YZf2y/uIJQIUzrOhx+ezLP+ha53pPvUkrqYX6mQ8BhijT
GLSRD+QKMLX4regn4h3uFbRtPGXFVdbXdbYxvpOLtrfsyrsG+g/Za0zSssRO72wd7zOPISueI2xq
zsClzgd7s5iEcMfb8bDTM3tC0//3Kk7IvRMa7aDV+MGfJAadSgagUCqeydsyiefOdJnITe1ewjiI
/mXDJHzeoe4TS5fOQ4uvhughRuxErza28pnDFI0i/leozNwL8xVbz8gGpieJjSnp43mYPC2Fa8HS
zDzLe9OOvpWDmrsRCVejxPn8L39jF5gg7o0PgH6pC9EpRRTADPEmF6c2E9kkt5V/5ZNeZmY2sTh/
Hu22e4LWIUfWaQDAnYhSpzl8FPsqDanhK1Za8KQYWszqifl99tPf+PZNf46u2A6atSna+vOzZIns
9yeg2NshYgiwUKDNTbvQPnm+B9uB+oFFslsjUs/R7wV8VzzAPLopykSCjtBsKx/MCQl7oB8F0UwF
ehPxoLbX1yEGwGBtGCFx6RzK90e/IjnrbfLM2sGvPwT5DzB2VJsMC5kH0FxE6KD3wn0qNnJ7tYgH
CiAAZw5YPAHxK55SSn3DjVzhwtFBuNdy1WoE3YpQTNBDFvtlKReAiKvNYw5uiy1p+Gj385uIRBGV
sIM7GW9f9pHu6hherXylIZtJKmDO1/KufCIELZErkzQcaCer9hYRavFGmMpiHUz9/APdOg9zDbLV
5RPnt+CljhEuL1ANpukonpZYd3WtDx6Q8McA5sFXbjF2/VX+LUhfjNBRuKLRABzA3bykfmLs/uJy
/tb5RFcGWHqnPC7DxhR9vECr+vKg1zyjdapvrTrIuSfqoOF14WtgJZnuaZ06ZKh0iwXcEsTyDF3D
BA1Yceq/dBGbkYXCIXgVG3M3ESDrRiJwaDX3yENHJKyGiKulQ/20IZ/w4vbpL0TXx4iO66T8cSW2
JzIOX20ASENZKGpnKFJ4xNbZ7OW/WumRyDAuMBDIYUCQERAjrilRgnhKH3SEEpIGz7QJLtSJcYGo
hvFV5tThhqYYZ3Yp7C0/sWinwq5nquTCKR0CLPxPRCOY5l78a8B1w//pHPzN5PQpGesUDz6mmHol
Sj+miVeUUDZf9O55SstvrnCKG0f6p9IJgQuhSzl2gJvBqSIlawg6daUdToT0D2YtpMKCOA5Wi+1l
eG6TI5pF1t8qc4yrhVPEYy/JiNjYU1XqxzFgCQv5Cz8fANqH5lbo66EtTKSsuWTUWUdpR7J9sjK+
JkYLvFiQ7NjYVDbzGGZYjcPQdK18sGWnnrbZDKrLQhDbaljApGHT6xN6l6IE0Lz8tWFkytI2YvgX
7/RvDGkv0RVNoE/Yq70MBKt+wALVglcjCnWpq7EVpZfuhcfrG6mLuGawE+0Tx87fgIHklJSiS6+L
6oZhF+yJJqSjpftaFVJYiogel0pnztfCMximjYrgPIx03LOYBAm35a4i/ouVA2QtOFkPwUFW997+
M8heh8bRgzsgBoZVVtftpkONIFpzQXERZgPeS2KYeYrXIGvCOIx2mEd55KgB5DM43GIP0wnm27X7
oIDODjlw9qlf9djKxTtfPzYbhfyj55oIuqd04H0FFUbhSwN56e4ZDI2z4TOnnXm0c1uuHMn9wHd8
VJEyaQyxOCz0IsAaTLGQrsEDVO9qjH0xYBTReoDCIQ0z0y3wyXcxJxgVChycOdtjkpebt05xyjMy
sox5Ctmfj/mHXkk6ypU3AXFDJ6uCM9mgNGKPzAz3oaw1CThMw10usU33XuqOcktCsNQ6CieshRTR
IUAEfU3tpdXu8aHvOVMpil4IxWCsIjKnoKRte5h7Q/Cen0iNKGNU6PHSKr63l14I8cwzMSNFEDcp
wfaI3NpQ5S3ij90XhwKtqj4G6QFVVtHaRoAJ06vkk25ysgQSpUYVasNHzzCFDAzDe4gnHH+sAeS1
+qV+4aE2QlYdyfBrWq5Qfo6Dz4gP1HLp9v3lwUV9ExG/5SG6fsvyn5fX64+rxDHentvZPEh3Giem
0cWa4ykzvgqEACxLCEtQMZr00oo/u0h/hQswXuwemHEgDTASxfMpypfWOg9B+6dlOCZWOitRAi1O
D405G7h7Jl+uiiqAyaUm4CPEiegyFMdcAyCvM6hZXZFpEkl+IRxIYK7V7dFvqEWmSxXyw+6oONjt
B4afHF9sL5FbQRQgxpTPhPxQXLCIGjboHrJxARBVqSduhpOhupYVGtimqOCz73w4tOUKDfc+EQOV
BpSbqIvcmKL0Laq94V37nDFTfirdhTUTPzbMYIYOgvX+MnbKIwAXDD+qxEJM2T55jzSgjCfbTq15
pDz9hEhbWg1/2DsF94Vylv9poE/wqdH3EtkRDb8PDEw59Ill6uqoa8Ukt+uUfTfvY32Sqh1HRznv
BWFxwHfGhrwhgSx3VoNVDJWUtfTGILDVEw4Y2flcYhcjt5K4KQhEpNSvrTXi2D8pe9bbbcRYwcEN
7CpbM3Kbd3Yo9AgOI/TcQL9qR2QmYFb2cUPGuK3g1vuYCVUKh03HRGmniL/CuC2w26mrH0ztxbE1
g0fjDd+YZIfhIL/OD8YZjvYLDL7515rEX3P3OWV0KTo6Iibuvrxegu0c8IcGrusXRx45nOwzZrhw
R2Q+mnExb3T5v2WzS2YMJvu62xNv9Phjo1gH5uAX9aZu4E5ThAR9dJuLkGZHYFCfE5dnbtFpNDAU
QDEan60KLgLiBL4fVpdgmOVLyu9O7foey6xPme/gzqN5d1lcXmvdbik1dtVPLvoRg/L0iC6irI7W
O/0vTQ/NPXEF/7MR19YS0o3yOLPLXcmY9cV7OSyk/mGD0pcwJYCxdncGEkDMFEKeTbuwAdDfwKyF
q4YhaOZ9dAYCW+DD/B/JtLDcQQLVl7wiYyKMm9OcfY1bybkYLNHQSjMYo5NUnIOFnYJHHlS+GPBy
xFzijn6Ndip/KyUUrn3tHjVeuV1AuMjWEJAmaKpYB9A2LXo+DOKU2ZGxa/+43rU7IeFFsomu+NEf
/P9vNNSKqscKnSPCZrEio7PPArJJvxGFKs1GGn8NdIBnlGUDPMgHubMeWlFsYcKqMd0SYboXgXhd
2EiP7bCXnKayh3+YmSFPtLUbkXRJWc0afvKUei3hNCjvJspOZJSW/XinSMTHFGrFZ9xt2BnGnxnH
HvSkg8Az3wYRV2MkHuTkbeZUVdcVFiMk+raCUGjNzrB8UgPtkiSobPVadgECX0lzuzFImDUyo+g3
VXlmSr1rf4sbjIIsDgUtaOIHECrET2P81QprhNPLQdwfcF3zeuvu0qogmbAR1w5EHzJ53uk2grLS
CuOOhufeNRSmIQ8G6KcXWMXcnZuQ6t9NaZ6wXs4bJeczlJffMzuTaShh+gv4+QzNBZo/YpK+JGfE
UR01607hLwCVnh+q1zsdc0NI3I3AJmIbUCj9i7C8/eriaa5dCsOXJ3K9ntsdp8KSspbLvmg4gEU5
AKPZxa3y/ORImL+4l5+fACwA/fJN5raBl0r5JzMCRTflcDoxgznw1SmsfJrzVHvlknWLsByrMeFm
86F6Z1oFYoNVtpFsm3St3NWzsY1Jw+5X8y8EjdkImYqiyyt/2XPRd/Bl5L5E/vkXhsx+wacXmHtb
ZfGVDTmah3lb0K5FOja2s8Rnb53N+aafiuLArQmUjLdTCNA6D35vHp7T/skBcW/2FoQh/8Vjy5YD
Z5JtYC2J7UHdDQAKrHifT0HMWLWBYSvnSP5Z6iKh/kczPZoIJwVfY2b6+tURHBs3OqkHMsGlj3f4
3zARkvRAWBG3f+RCgyEwQbwyH2T68owCMbkUgCkOAy5f+BqHpMPtv9Hbd3Ld5jutu2X40TfzjfJK
a0Gp/1K+lGjZ3VmMgwX9XQOQZ/0x4mH5R+Nt3BqSYWn9nldG3IxN+iog4vz1j+uMAyq91izWr2DY
LAdilhbSbmXWhzjtZDZMRbItsNepB+jdLc+jReS5iKmLf5Vzn+bLMBSHMt6+WuV4pAU2Fqc6htaL
wj81Bfy3B1IDXL5ji/6fdPIciXLM1I0Jc84nVvGKAaN/NIxcbiXpeBh2k9hJ+WNfUR42AAcrE41R
9Gd2/ywQ6uN7px7a/mbdHmWgUQMmuGylmHgW99UFrPEStj5oD5rzLG1Bf8lsJojMJNJG/KQWoGxk
/mb8XzxOGGek2VFvLaboGF1T7JbvvbQmMgMykahsAR9X8g8TyccBSD5bOSaPNXshK9vTWln9ZRjP
I1Nj4QJMEAJae2J1LnB5a0eVwpjC5rmE5oCgBYieSHSJFqhg8raDEeHiYjLETN4C0X6uAfap2RZA
0pj5urkqz6lAKCdAPBtf3/xN1lAZFl9veIaxwwDSdV/3FwP90an3EaijZbn58kBzpsNOo+DfZ59I
y/I3rPIRHNDZVxO3uRzlJjQjn+BRlV56Vb9jGmNI/PQ7vHs35V9XXl7isZM4UzA8CgtR/btAt4IE
G9hUTw1RItpdGjANEd0HT4IobAhTI66I5heXy+vfDpqBshYOyJwL+r3ntdC4pPQUZiq2Nv+dYnio
/lGDNu+MGXooXXlBb+d2gKhlcrVp4X3J/HmcAbKCsloCBu5VoPDJ2WxDrAoxAkZyrSNsxxEcUF43
VXxbDP1PewI/THFeF7axevRb6+kRgBc7GSa0ol1TwCOnpdbimRhijwaSNU/tmwzy4QwKukexCkwY
HCEVNDoMsVpLqrOMcZhOs5XcA9FCz6g+S5yBXJLOsHrLuj3bIRmWUx/j3fk00u3yg822hbcOnCCU
5hu1nJJvARDBMX65/Y0r3dzV1FSwSM7msOUHyfp/6etKbbosYSo4kT7INNp7PjrhQhwyrTCRKMYd
SxQrGrKmZujC0R/YvAiJswl9w2Xs2ifHEZQ/K4lsXKaPq0gOZuYh0gaHe3pN0A/d5Qzy3uaxjI0f
6zvCoRq7H8FVL5lBw1+8e3gMRCJwTTZbHiarE0HUy+CQOh8F++31o+HFiH8phoEEElQyYHzIqDf/
1E0EwJRxg780DGh2dq+fHr/cIp0HJ920R9Gfxz3RssyyRGg2UGds5obWEbs3Tcp52vB/FXYAgD/B
/7qn/CGCL8YMon6WBh/rlcuVNDTMfXV2BANMN2zd5HYPYHlL+Szc8PuSadyzm94Xyb/Ka+7ZUckd
sq6ia93SRF5HcUeBgj5huH9fkeH3C2CT193as1JF3yU7KBXp84lrQYiEnxo/NNzyWdhHuLGGAGkK
2qXqo7zCiRiQSQPfQ4jXeniv6P1Sr4ZmBCWUmuMN2Gx3pEsEuc64jnUGuzNrFeP/dMej8TwWpD9j
QMSKgm88eje9SSIydcmDhS6Yn9gkmhDU4lC1eAZJu/WsgN6JQbtX/LLumqhj2KchvQLWxXCKhjCw
CObB0qDZ7aFwIPvy09INOF1ARzmdFe478oPg6Jger2z8xTqNa+9hrGFNF47ym3BJevlPtC+XsW3D
/P1Sf6boiu+CEZafcMGZiOTkxJLvywM0gMwgEZkZu/v/X5MOgPl90ike2oYYVoU1i3Z8rqvazWC2
gZQEH/Q85ZQa0DsotZiwDS6/JnAlduPlSUY2w/UvLwZebchWCh5XE28jHBzLznaCLYfi4ZYd4R9i
JlrArKv2uRcvOJyFv9evLMCNZ4CxLbA/+rggsIdxtrTMXEJwomtexoZ6nU23FoI3jj6ACuvUPKMr
4Y18HRB6U5mupIhFw86EwPmWscQC7r6PDr/kJBJa65D+Tc3B2tOB6o8MmI9VcQm72CrNF7+PAaBE
dAZ+T9aLCPm+m/v8XlI3mNhZLnhC+tND9JCEghGHd2UbT5yZHGe74otpZX+FKMm2vnwG7bkx4fqQ
SHxdWoAHEDMKoE+8CNk7JQX8ixGDABt7Pr9Fj8GaKF6jOAC3A5Sc1/blWupPMX5qOauEgKICHfSS
UlgF6pelutVro1+XKSMLgueJL3Zmv0xLKhwajG5elr5NkDs6F7/GuNGwmhNsFVifIDwl86CFT1rb
HfiE+Bj/P1oA8SkA6k0CsPNmi19JNBHne5AiEN6N8V5YxKmOuKvWeelbD5bxDogx0YkcHDt0JB23
ExwgeHmLk8kbMBOlpGKXpHxu0oEeYKNZ31L1OdlEI6Ctf+/nI6IyhBMx9fKS82hUn+CZ9StG0ULd
C5cazZFCRQkFME2uwzLnD3gdYuHcvD5igmZ75Fv2bDLySJdsG1ozMmwQrwnbNvHZpgOvotXk95qO
5RYBn2AdTGZsDL2+zXWZ21V3TpkEbyWLZKHLmCGx2XYiKxXG6fWSLoD8Lk14TSFLp4tnoZW7ADli
zhllutP1Uq1x6Ujm77ztdCIyQhjyJnIAxnc7Ib89tyJ1ymQPNilJSF+frd/Anctd/r44YYjrRi0z
I5+vTtZ2PLVDyApB/gTOWJou8CKGrJzDyt144GeinWNPKwYgmYegsk6cVVPl98oHawreIuJQV9yx
SDkwFV51NcxUP+/vBCKB86CXx8WlzJsYpPaqQqLmNcpGYdh9oMO4g9nTmvXE3Cy7ao2LlrF1yksq
eo+vlqbnqjIYvMqwZpUfhaCD5y59ywGaMRbRNsl3iV7KE/guHmshvuCrT9VvCQx8tZEB8CJId3Bu
Fb//K3SYc/cbg9fipAVagyE5aKbXSn9HyGcmb49ym51gNE2Fz9RMfO9jSLL9pn4ezOGmPYAr+L1w
BXFC4y+HIAZgdadrgoE+ajitEkocxBO2SaJJTshMeRctlgXsd8Q994Fht+A79tj7RWg2nRDkJ1F/
U8nAi0LkpMg8KXPl8dPaF29s9GA9uXM4sQiZskAWwwMsZPX5ETE76NwXE2vIyu8PaBOvEFw4BMUf
2AEszvJAAmqFLQH6T3+WT3xH4nn6N5NsjPzuY57pumtkEU04mnQ2FAYXS7CnzM+DByzOhaTX2K+r
FHtRyKMnk/vG4w/Ag0HR02C2TFzK5L2MkH1zFjIF5cDD9s4QZEZfaS8UyPjQ3RLqtLWO5gXAdMw4
k5iIDGjDSuDfizT5V4V+uPDKG13tPgaKsBeTT5VF8yvI1tNf/UYwPeOXLBiYbCuOQoWgZ0791oDj
+FS7cxHSoiLdaQNEkjh/RsEDJULFxlGPm2ylMFLZTgrUde5gaivUV+64rJskj/WMM2hhhJJwZ0Kb
jBlLyXayBK85st+wIuV9XmEyOJY8rShosVu1RDxGPrEka44V5pydDy1W5rbPuDaJtZbEFTiTwDAC
RggDHybxBGw3eOt3P4oVaKxRtT2Tql4JzNTxLVer1peWs1Ze1bQprELekcRgs2P0wJCCbXj5AW4b
sACPwQMgJv7Z9Bj5DDNk1AOKN//UwgbjHmw/zNtqH/TlGv+pOfkYNMcoLJZIynUhrHdQ48ajxdmB
o9n0pZyAzJDdEdNCL1pnyWl8Gy1Q/adY98duo8L6OsYHbKun4nl64rM9ogKanDTxBj3I6L8twx5l
ZGFRAGFI2D9bEh+YlFAHuXo49K6AhM56bPPB7Ru0+puRIW7ahTyXjlEdXhqfVwz8hSE6/9HB3bfz
e125Dx75XQsmWmRwjSxzMR5FQYWAfzPnu0sTryXoSYz87OjGcOP1BZEQiUG07bE3HTs05iNJ8UwN
CINm8MJgw4a4R7Unu2DjmMmsql1MNq9GiYVtPLxY7OyEsxy/c8mIAxpXHu3eC+eg+RNQ2lQUBgy4
+30KRI6Lk4YcruaFypMJlauMiFm+ZqwFwkeUuQa0nnw3/HHC6XBwfiz5R7zOIVOquNnpJuXfSkZ9
dYUVyCjqaK3ogVp7xDr+I2t2ndkpk29kbQHCKvjOS0g6Hg+s7fDzpulkzDgP2V7CH8v816mrvJG1
GuNkjUXCo3DM75mxfIDmp97kO0JmvNRcP6a1elWi8DUcCFfn2cwIMUYhwq72MTG+MuH9fMqcJALn
AFFx+IYY5+YE4RoGzu3egDi0S9NiL0qcWgzutmPD7Fi9N/I6FtYJUobaOjzK95SHonkdH9nC+Ndd
2EYSSKVDJp3plCxt24GQlbkxQBaBT80ILnOr6SrU5UrIPZzsquxHTyYyAj049VMyLvWtONHDqbYh
HgfhLY4Q0ISschCmd8RDO+Ifo0lla1DYpfrfsz5ILPcaWgSnnlAv8Y7qEEjEr6b8syB3R+uBeks6
AH5IhiuZhqnxrp9kYFn4rYIMnw74C84BtyvPGUFjz5tlXpRhW6JuYfHHpdVVm3ni34zXZzYhUEPJ
4fCHC9a3mAbgLWHwjuhIsDZwVe0zYB1EPWlrzWCHhJoJ+iu2QeFNJA/r3wjym95bWoWXfsNvXUzn
7oZfS15jVwKkW5yF9xnueQ3/EY2TPcDjoI3qUJnYvKcLyRbZ4PxZKgGrh3/kqJYZA0Syu5ez48lz
L2BqghMFA/2EVyGJ31QGh8Nfw+j9ybAtitfgbcvnlo9d0raqdkkTVypuMiEO/FnfI34pleQnm53O
TJ1FxPI2J+Eo9of6HuOon6aKMoSHipG/gmOWB5RFLwDHZJOnQE94KkW7bnZW/zlvqX/0Ncr0Xjub
1Y/IrGpagXDFNztKHyA6WWe9QG0ki6oMowTm4DPLCLnbVmedtXnBYT0EE2LqUrg9Cx7zfmPtOZge
Pp7eXryO7CZgtGo+x6vMb4t34CRktgTUzRdQIZSHEU4SD/iKoWd8F1bPWymgCWUw7GIlZ6ol4T+7
hU9Pv+k3a3bGN+YOHupQgjxwCCnoku2e3KnW0wd2FiwlYKOa0NWZPZUsRmk+yCqstnj8M/xeCOUd
BlVML3VhJW1rsIrUvnCzzO2QBFhE8OE/dtLMub0tUXV3py51asgdpEZibEOiaI+VrfjDkXqgRpX7
wV8Lo1B02b0leKA8TLONvmeh7ufznmu4dueTNLpwkTrsSBOEzgj4tJMjIuJjf5u++gxEP6F9ujs8
DmQLMTv6H/em/r2mxXAyoOjwpbNlUXC/a8UGyXb6DVsiEvepspZok/i5TPLXWM1P4ciPGXv8LM0h
I4CENZu2i3tP5MQu6zdZcca1bvrT9EZwjWkehPkkJtd4r9Zhk3xbzW9ZYFbdN0t6U+0HE9mTq8eN
PY09/xVfBFnJakCh2TT8duxyXBJ5YnpoylHGDMu6H+MyRpd8FXOzZRgugVOucv0L1DAZTrWfvA0F
VGw/P/TTiWUCyTbNmzTiv8QSH6z5o3TCvrapdmp6dlX8HrGrwWHJoHPvGkb0skerzGBjoF+hfWXw
JOGh3dS9WwwBk4t0HWvkwQCk07CJ5ks41XilrMfiZK2VESnoF/+MNeGJvdNSaFe4PSZKxM8RtMW/
vvptZBY24SPZ5+Ot/SEMbat8VdNbT/JN8zu/09cyYELeEBrMf/9Z6AoKhyJ9kU6wRDqNPAIRlNYD
i8vop+T4KtZaRxB579QEL74zFsHuQjzIyIBGxNWAZly7Ml+mvVr23mWxZQ45syHIN7nCRObXrG9T
xH2Lu2H9EsDbM7Usighyc9CaJdN0pi2fElja18JDH9QtpH2MF0RVoixEabrIywZUxLQmRGV947lU
OpB708Z+kh/x2kyfCSMOE+SLLjdIKvYK0GE8uAIQIGkKIgyEEobbylqbVhfoxbXmQrPEa/1as7fx
jLOavJvg5Rhy7XB7Vsv0p3e7zH8sNGrMC9wDyo9ZbiZUYyEnVyNRaZyMevfs1zUjZRRiOux5m4d/
mu3GREnwRKOFbPrf62WQGSaujJ/u7wUvA0xaiQ/qOBa7HKM554F8YED/+FMFrEaciKjvOwiC1RiM
9zlxq+ZemFhZWFA5GOTHuzXfxeSt2XEBWwAxDTvhLHktpyn1id+EyvecAbt7hiiusmaXMeTHhSgC
GDY+TdxEYLDq9KPXUSevQANwoKfof6iKarLgDiRjInfAhCwtFuiDRt8wt8ZKgTik8WvGKsuw2i3Q
NxbQ2dD0BwjWSfDyzNCya/aX+mk2PwYJCoxXGM4WUrrUbmeKbnZ3zeurT3bq4+GL2ffwH0fntds4
tgXRLyLAHF4lkspZlmW9EI7MOfPre7GBGdw7PZhu2yLP2aFqVcdsATsqivVzSq1WCtDLFhrWGEKX
JrIA6nt3HfWT1Z+Udu93K0eKQTRkjpzzay2DVL6k0SkZRlAI1dHe0vAKxixno4WSrgewlCxF/RnA
Mp5Lm8tE5aEoyQcnR47wPNqs+tApFwteFf+OhkEYXyMnf/Bo6TYZjzV2x3KLyeZSwhZPuSmPu1Gn
AmuJ1/mqdCzD5EhHzRf/OpK2hYNHGNT+5DJfsTNJBwv0pFrV9Ws/vhcy5kIn+oz1L9zOxCkM4qWc
GwdlmcE34mpPIXKvMGpg1wq7S0nF2o1OkP5V+CG0WuHCuAYIrQqqvdqjWw5XIDJ5C9vfzGJue6iK
R8u0UEvPavjK8KiiwcrY4PrDahr5H106VP87SIVYODr7nbJ8jDbaS6IEDcS+6DGx2TeYAkYmXjn4
Rsk1jmxNSoBIyB1UDCH46PtxoEi/FYz82juWhdIeLmJDR7sQA6ru8gfJaggNMgRAygBfP6X11t+M
yTJkEHGURTcsDzJ3nogdfhtLexMFh7KizGh4U6k5X9abkDue9YOh1kRxSzAe1XGBpuRIgxjxA68W
37ULhKdk5zjsE0R/c+oXfRzwyLi/aKVrdLCTiLTmzsBZjbMCSxHwQojMdv2d7dRsbxBGCu3OS4ny
2ujgWmFsLhNx9e3tUQ3AKzFtLrG431hQAH8x+/NnF0A4w10prAf9IrS/SXkzRJ6+6haXG9SSXX7W
8P2RN1mjCKYkKZGkkKQgug0WumoH/rcsiMFZ6R3nxtn7IHwY+qn3oMGhyQIfWJg34TDH+aJzX6nf
VCPtZ/TIxlPBj5+oMT1zwaP2/hpYkZAcAgQp3r3GAkzSBz71T9bRkpsfKThYe4r+oeKsghlDm7Sh
i9GuZfHnRoGjiysy3Htb6p4lbIR5wI6ezBln7JVEcdUJW8t8K4dXhOVTuafiBu8ncFWDzAa0VZK5
YrNrwSMQ3uD9ZLa3klyMsDibMx6cJuzcQf2xlL0PY+bRhn/QViT90B+aO/qvlCI8TN6b4DNWtq1w
1LTf+lONEIbLq/hqaD8lL03ZLQHaLvvimMuVO5TKUijvHgfayNYpgQTqUeiMIZ1gwSnSoaZq8TES
hshrRqn8GpdadTc5LipusXoremeDmEyPdI+Xh8oVN7XOEAqfrG1BGzulw1t4zKazry9i4dZmLOp/
Y6ZGCVxNLXFrcWNxv9DLaKQxjHQm4lxn8TUr3mecvEOfbdJoOYzvrDUGMBJrCNklgSImTkGdJGBH
mdioCtR5lbYYK7qPU4Wp/G8WiwbWtWxdwLKpcclW2W/iEC+xxzHof+dfgCK5CdKd9mMgDt5W/i+7
8jPi5v6S4eKQwnPIMTQwSn5DPRe77B0wD/YjmYN2+p3kQGPfUANaEXzH5M7gc+YCXgbW9AxwW15X
jasi6k4GCKdqVaf3DFJo+JmsDQxP4UOG009AzUKZv1wYslqyVL4RddZk5ELu721NpXRxzIaZVnOF
duKtiCHyfHYhSNr9kzHu0JFhWsnlS+xf1IlLzFwI4kOBu+Tn9sDUr9pk1bOazsp3OJ2EdkU8btQ9
O90pZqDGpk4tGNpIzr2jKG54rDvzrW8/54eTUan3QOrn+CQCbBSXtVxSPZvwTRjcPMLhXAHXemcz
jvYXatawL340jYhK8wAQXs/eSXSNpTXwMJMlki0v/aN/tXY5qRi0EP6n+SrXlT0gKhUv6dXcNptp
Dz5hbbjxtlnkewSDB29t7jkiT6Y9vAP92pVY0xl9K2vmnbYoHhU+QBzcG11fT8WuJleYltYH9nNN
9bWC3DUdOxcTFrt87SKB2AlAUKuUBEisFv2DE0inDZ6Xy3uGEtX4E2JnvPUqM042gw6lq81k0abI
XMq3mKzYa13b5hxn82hYRcLPiO9jSMBht+JpxRrqAQnySTt9jr7dfqRPOtnRrR6mhc6HIL0FLkvd
NRdO4R+sZL4E4UPPmDnuexYy/WXEA7jXtAO1gzYtzi20druRXGI6Mwwq7GTmRS2dl82zTwtnzGIs
lOAfLHV6p3wYjYPoSDLQLC70D+EXIIovIJu320NjLiLZqZkxIBccXdVcocAEBzGlG+9sDvYQgbPY
a9VGYtr/JCUjQuKpLVn8a9/zUGf8Kx9Rz3jxnKA4Zm23sNbJQXHUE7xYsLIIou7cTP4SEfyiYKWy
sIkm6xd/LFiRa8tXSaLCvDQw+FH4QHpbppemgZONr9BuNuZF1cAmeA4J31+GzoP7xwbmmjMIDCqk
H8uRgdSX+cFb6dNqRe7wHno/WbGN/Q2zvPLlASU40zAV/FaoKqFZabuAYwKXbqx8QBzQmTmDkl8Q
B/F/Hv6w1VfO0vFo3NMdEXiQ9EAl8BfctRckpKN1A4SFtN2y9VX/VZmQFBy8RNmNyRA+y8w/N8Kp
Mr8110fe1DilvlPcAPCeS8qKqN1axIzNF2im1mcuanvdxn9Nu+ELARM/YswL1q/W/ag2Azsoq0tu
q1NRrP3qit2rzpluLC19i4KNPjV889yzvEGxiii5rJ/wsSY8ywwvmzVj4zflwONH5xmNjHApmEF9
h47qnMXymkZfrXijHC1QpiJ2n7XZO+4zzsodXWydtsAEzxKzqn21torV2B7AGGSmG30Nl81i2MGs
6/EHKmQBgTg8Sjj6unoH/BffZ0S2HoR+ABSeLX1RhTMJZ8zB8G3aTc0OPhVBADULUipxaFJb5OYr
CVG3kx6nu0Vf+mSxRGVo7Mi1IRnjZOx60H1IhrD1cxdT9j+U9A1hUz59ADoDwnUYqgOOYqBvyBAr
6VsMaQTp5IHSiDAxpCMZgncBRVzBlepUAp5gt9tE6ZsnUHqaGMPSU8/Px/+fkTxof8R7SNqbBhyk
QzLGzJ1SARXqFqiAbznlNvlWpXWMRMuYhVpWyNenohnx0LBvseJpfBv8xOWAR2DDPESxrfgUX5T3
9pclD+/h/CPZIobJiATE5BxzvnnP5sYjPOEzaNM1zw83u08liKeNJxRmEEoTfuyFuldRR8MU6K9M
IfnNh4pmm50ozV67Z4Nw5Yvn90SMEoi39CrT7fI1isioI5dEkrZinIWHe9o3JVpSyKOGG9WHtPr1
MKyBlxdPU0lcsBMwddN6ChO7Mk5puhvLv55xhTC+c10MJGRPRPkwVoxZVRck+SziKxdAh9SRjwin
CaolFtQba6ay6LuKmByEB5es1RbGt6YyZgKgKvTOUN7zT4V4WY2fCQDsZ9h9Rpya9ZQtiLrg2KUV
slA4ep/WDUjGiDiqNblqJWvt04QoEJbyP6qLWNGWxXjsHYrOlHmQS1aFaGBXv1Z1dWxAuZvMjnVc
AOW6aGyvHui96NMkJw/7hSHMc2V3Nlx62LPCjzi+N+bM/qafyxGS4MtUOqqQbjUBcQ2dvsekSUvD
vHEvoa+zSRJ4kv/s34gzC7CxMWsm0Qg62iIasZozrCqeAUKsyPrDMCvctbOBVsbfoh1Q/Y8MPiDn
AcEZ/CLvf0f7ezA0Xlumlaz1wdd0pzA450w6lWfU703z1TUvDY8oNIjwt1cQGV5ymJJYAaNDB0m1
27X6aTId/G9NgxXyDx9jJO4wRzF/wRWLcRaYQamsC9CBhHxnb6ZyisIHJlfwg5VEpNOKIXF19zgu
0RvguiGyUvm01BVvesD+W7kVtxjYJ7L9Y1WdOv0zaW8TeRERGlR6ZUbWVrMe7j7kSOJPL4q6DMit
wWdigugLX7KxFztIXZsKWyqQOs4K5ud8mbLPROQcEboOJ5XPSsvsquQx9129OJpw6bnwRZBHHwH4
dsAY6XIMDmxj2YnIc3iQzSju0aAeFfYWU/ce1AaDcgyz27C4GqxWzTNj9OEeA8bMUMIWFRBJSkrT
Asm66BsiJdFMot/zQBGLjic/hwIh1R5IfaMglOLXQS8XdJfNIlE2msxMBcf9BqhkxTCmO+rwTbOl
8oJgVO7DkGjsXVuvFZ7vNnRk64QT9AnfaZLu9B8D2gyJ0VP3HWNfb388Ko74l1FjCruDSD9J3QCy
1ep3KwF5Q6dHauOAWxd3ZWC5uoKzrtvExX5AX1IU89largbrUvvl2tOISnyN4a2h7+/jXwSkBqvB
4z1L7vLsJYIJD7+SJZiqXmQG9ImGv9uiyBdOUfTZF+x1OISLZp2MoKxreVNTXxTFhxEXS44KQGUM
Xno8Xi2aKMv4zhIRaDGzZkH/6wydj3VGxL2mdquQRiMEVCRGvxfgYqEP9eG/UUvNi56uJ5HH5NF/
zPf1wBEGX9RbkLqAYLO03rXwS5XXCaGLs+ZOcG3sWtKKYRqGoOyObLY6w5fg7KDNZAPrKN9WsCr8
Y8p4IGV9x6O+EMA7HtBZImwyaLajDWlAVJWOUjussOqW4dtSxabr49N2EsaSVHqutocJjAODJDhx
5cPd7SHup79K7vjgx2vAGqwxAS4DEdVOKathnU1+74ikLIK5a52R9Vq6jJt5vcuor90/Cu0PQk/E
ogRJUBK/+f7FnPc4TA/otgiC4VTJATGVB51BeMcwVzPhHKFdrJ00BpmE4B6BH2jEYRcy7Bz/qGQO
rWMiE/Hyc4ynpi9nPx2pNulMPOpc8n3YMD9GRPCNg0sCqXidH9VhVkFQMO76P4CbYv4z8BaYX/y0
GsaDAo2TyZXYoX7UGT4bPuXUHMugMkIFdDEOhG8zCq/I6KH6zOlO0IZCgMpcUlhC4iFSGnJVSpZl
xjUAvoqesacYBSr+SpRVWd2j7KaiHMeooDmMLSdjVxnH/NYi3MSlQTComq352kWJlCTKbRYA4FEY
jv4Xw7IG7xeMm4ZoxsrIPPzyelblHeYcF4V3BLDzzFUh5ODYissemW5ywx/lZ7sIrzcejP7c9Xih
lpJ47O6R912LaxrWSIHUyS2jmsdmdIthF4XtYky25Czpybz28JmfCuT7WCM2LL136vRH81wU2OKu
JH9h7L81iWoBty4JutpL6O/eEcFQb7zC9G5xksoU8uDD/o+ppmE5EEhA8JF2Jj0dr7SXrpsIw/Aq
TA7yaBso3Rz/L9n4yIWLal3t3YHE+KWBSx588ZBaqFzerf7hwW54l/0TxQfnM6Mblka0Emlry+hR
6CL6gVSLzy67SPF1JA/iFIunMd91xLTgGMHGDsPvZFC1oZJO3Z6x04EIsmGV8CeRaGA4RUlu3BKE
MbBodBiEl2psm1b8JxBzh9oWu6+0ZR90bJR9V95p7Tsu7Pi9bPchVDv50jKNU2GUombtCq5E7zBR
D0gTFHQMUdLTC4Gz1regvSVIFdYN2A4e2XpjPCM+LzrRkSEAAzzezz7/oTUW5fiiw3tqEVBC3stL
8NQqCWL+PAeStG2CyEUoULLx4Q0sN7gDrggPVRmDUQRGluGvmiaPgOm+bmnbEpEuj4q18eOTWOMy
CUG/4byb2DPJEhoXp/Pntp6OqXdUVAnF8KHumvhnOCQOUjbkppL1bNgdyIRyOiVZXjpJ3j3/LcKC
SNh7zSo0qPl4R4PyGLK4sFBiYDZjRr+S/zNlBSJqZysTtYeNJFOy/sbhqganhLsl+4yQJe1CEBly
SxDLJYrkWYArnBF9EbdOlCvePBOMz7vEt9ZR1KjJARIE0etidMdob/FLAtTZ7oB3vPqtGWcdKqbZ
Vnz2S7i3AAy8nDep2jZQ20zZlsRXyiLSfMuAfjjVuDbw+JQbH6mG9wk1tESRdEh492s2DDP8KDeu
jGOF/BhJK+Igia+H3BGy8SiQ6Al/kzyXJYS9wYJhueC3txY5mGkzEibsA/h7/5Yg66Pw4fJcgY+i
YxTsBqSO9SC6rSK+A/NJWd4oYpRxS9xYsCB5lWwZ/zEYa82CrbGlrzBsAXULNQPH6stwGwpaxHac
6+OOtXIsOoQ/ojNuraNlHQRqJT7MjB71bH6W5ScCE7bpApGVDGEmB8MWY8n2kNn9i0MiYw6ncsDW
7otnQOOevBrpgYSnwp20U/k7EePDbqMkeYqQg5M83PXp4tfkd09uzrp8UAM2OwisyqNZuQbNjoaQ
eC50TQZWXiATbQZeSJ3xMjyO4h+aAWiNwCYmhydxBPyEavwqWRve2jre6nxdtE+6hq45BBbj8SsP
tDaeuIr4fvJDic0ispvAZc3Zew+RwWpWrlPs+tJrEo/VWXF16VVwDKpYXEdeW5cSS4g+pOHc+7Nl
6Y0lc4JipwD+hRiDbzv4McwN5ZiQvJB55fHWU1yGl0x95BZ2VOYwwlNqTH4Mm5xwK7DQkN5YLV4D
RHSLzjhkrqI/2CeToMudryBgT3/5zxSmSNj7g49G+NAlopoARn32/WbC4gwSOvtIqyezYgFRudE/
JvQhkgI1Jvyr0KcYfFKzEEVkw1525F67MZReebwnlbnMzLeIHg1gXgweYpoVusYXhqWnjgnNNchD
AsTljOr7gJ8/PPuU8hhHpWWg7TrmC1CzxMkxNeZ97WgPKTzfJ4PeyD9HJGgn2g8beGP6S6KPXHgo
BhMf5ZDLtGEySvKPxuCmDez5ozcx4uO2laazJ5NNyjgt/mH5zL4p9p+qxa16ULGj88QhcanRk78R
pJO+jyZLR13cJNraZz40kIAoCDviu5SvhdbsCgUN9t6sH3r7xROlxmjkkM9BXWeiKOPBvobijiVS
HZwtUuH8aqOprIXhoBK4PXub6ruC6J/pE+Ie5Bax/h2z0SXIDf8cO4jW/+7Hc92wSNXEZfshIA0m
mwFJoN7ZJQYLPDYVFJ6XEt9bsnyQbOIYpnopVbSoJybYmHt0LLJc+NE1ghNB/4MM0odnLNZu5G3U
ZKuxYs7nlTZxiYQSfdKoi+KBPOTJ2mIsBYaWzFGq3PuQlZ7wq8vwZ9DWHVlh7RL6GPARgibnvGyi
NRHhE0t4kAsslORukf8KPzNjE4vmAFcBoqmB/zchN6RwovTK+OoC4bMv613riH8WQMtB4U3lQRH0
zoEHTc3JARdQos1qm/equ/CmM5vFFamDcC0QKZQAwlCDtA6JCuXCjndK6fBZ79KOEkR+H4arj7Ww
RYm5JIqtgujAWim9KuAOC/FLxE5TmZegsDstvRZgI8WmhrmPBawvVqcgO7QgahPvI4PyyeqhuFnq
2qNbe7eIUliKzZM8JQlnxwWGNTmlpIbb36pNxgnceDTwGwrY5ouHAuOLiJNkySyp5t1iDMQ7Z5GQ
BsScD8DAIuLts/Z9UBOHzl9lCCHT/bci7r61ABRFo9D3eDdLXva+Y0hNGIHdYuNXqO190lQmSvoK
HoKsAzvtLgY2D21057+m6EChmVB08D8mI7gmfhUped20R353SYnE8N4RIzkNeDdrVk7Q6Qb/Scqc
uuWaG4yp4Ww4vggWfrhDGfquUBCS5KkbRJQZAcfG0n8vSoNDCUAnouk2P5rp4qKX3Cm8vAVUXaYE
Au5w60d86coK8KWJXpJuXJB+DFTnmDhZJFBBU2yQtTmN2TIxvPcRhp6FMtFA3IYD3TCTj0hltv4X
aE6j6dwoo7KnhK+IdBSBHgnyQ+YfB1RXPXPHLMJNG7WHfvI3onCuGYLExe7/+bcqFPacvIl9xw/T
eObFcaa2zsFhTP5N8VDDighJHiEsGy8NhZHGLGvbEq9sbsgo1pmY6CvuNqQJr7AF7Vc/gjPeRxmn
44iWrnEkpIyJdxqTdxLMMcPxNI+skDBOkkatbRBPVeFnmdwE9rn82emRJZPPmIPFgF21y68023HW
A1SGQF1/U9OF+U9YudBGg5/5EUkaRzHWnvLBQKr2WDOSxTPwVW4khJ3oG1AxEZCHseLuFbtWeC/u
1fTOvWbdmmeN4wVz9/+9QZzvDvNAmwf8B3dkzRZItEXrsWHu6cOUZh4bXrvqIv+RwJ5UF+551iLJ
8F5sxK2G5a6wsVw8gnn6np6JrpnMDfiSULlEP5wle3K2VchbyU5Zq1svO5pILOHibjX/LBDzATbe
tPXHvTvFNNM1wAtvOineF3QpGMLGrtB/yf5mJmVu2nxXfSTFdo5eZ6YprtmijEy6QMQzDwjR72AS
2vE3uvbjHK97EQ8m6S6MOIfdUK39aaMQskA42NNb0Z0n6DiJ+gvdxMcJm7KVpHB1Udjv6f7IgUCO
76t3QbYFvIsLqT1G2YaVE/58OsUlI/H84q+KNRLEEHSRW3BRmzAN9Xd6p+LEYk+u+CrB2J2NAFr2
ZuB6eTegBrGGjGfF1pj81OVfAWEsx/1xw86pV8zrnK7aoOFSk3WSf/CJIZ+UvFVXOmiI6UFhA9lz
m3tR1t7KxZXJkyCmpCJR9m1wDyEugs8Zbdj60bAXPve7jQOLRQWj1XB23S6wJ7PBZ4w+d7eKaA84
NDir45Pq0LeqfyS2T08NvuG6lO8SZ5144vD1KRj28YWQp+bU80oAZI9Z/bjp1chPkIb7t3JlFA5r
5yI4Gig1vrN2helcy07YJbMBexox9qfgLX8XLXsOL9dZVYMWDQ7o1WATxOtC/qv2VCX03fw0dWRH
hR1uA4afqDiWDFCOJeBb4Ln+7ArPwVnZBF/VdswWChB1tVEv6qv4Fqtdh60Jm9QAKWY1XmN6dW5z
Vl+aO8FTPbPX4HbS9rwxGanRK81bzcOQDU+3RDIQY0eGanQeCDLgc6CS8rJzVd65vRg+85kwsvFX
/hV59Er8NFw6pqRY58RCbTjLsCPXc7xRsmr2vPwGOIuKbGoGbvSIkZthZKMKqp6ygYe2ZEj75HdM
2cyZa1y9Ch8ngqXSyeqVBTWmWjI5uzPcZ9JkEw2rbIt9sKlH3mT2q9a6mtOAu3mBXf2Mx+CDZlJE
0c/AC6oWcTB6ezLDZXrAG5rgcyVJfZfRj5CBFA+Lg/WUs1UR7+n8FHx3TYs5ssOaE98i5ZGE+wpo
w4CIwlyjPsOqctHu2kaU3+rh1G934zbg+QtWTLPAyc13ukzYpjPCE/7E+R8fGtH2O3DIzr0WHfZN
grUiuCMnKWnNw6n4+C23df6QD/UXbTs0MoqtD+9XWQzfDE5wOTJjNKDoIW1nBuDKS2/lQ6QOWcMD
6LjpTbiUqjXMDsH81AlwpqIrNz3zstSBwDWdhvEIDNE/AXTmh0WoECqQhL0eRzuyxYYqn4kJebdz
CVE/6nyF/YXwVEYw8S+CCbacP/FveUg8V7iO+ZsgOdouHje5f+9+Egp9h28Q6nNhXps7RYfgDPWh
f5NEmyiua7dNFl/NWpIQ2KA/YisNahloO1swUsZY9BVP3E8GpHx+6B/TF+r/HegYAH8EA/8hjxtc
tQDA4Uyn+IqhnutdZ3y+1LxzRVPLROSFLkLRmDjs4nTNzSU8EQz3s+VcAeyD78epQFKRzcDwjUum
cz0LaDmq24O8MtPVU3CByeqv0kk/medOPiGnDrsWbwtymmlacOuY2IynXoIyTkvAozNHLM5XA3NG
dR0WLmcwiw3s+XX1w8SNa01T8bufLFLdVb7SGWtrB2fCXlmZ8m5E1ls0vVf79HNAhmFsRv1ORADP
TnZl7osytN9mbHQHrJeol/b5wCxsZcj7AvUQhzqIK8xfTKnQZHR2r1zmlfl05iOoau4Xg0+4Wivm
WwjTW1973ruV34fB/SFmi/johbVRsy2QDbpXsT7n12KO8KoPKMRK4dqJTGHo1fBzEVSSH9Oj+l/q
wIXMnzJP22wTCN96Mx4jGgmeIEYy97g8s95Q1vkvmjrMHuDFP3oGAwVbUqg9F2pqQBM2RMxYWSGj
i2J3ZsportXDXlsiLWPL+Idy/TYbtYp1eYVHw+lsXBmPm6/pm6BKxq1YuaaV9+cD13HEaQOavEuv
sMR10ue29IKcgDEG5gmq2tHaBS5jo0/9U7Hc6gfFdMGrc8n4uhEmNo4vzpFytL5o52rYhJzLwp48
pOGErDg2/6MteNSGdXVCDFD+EmIs/ReuEtXIN4kdIzshTdA/JpkEDt1hwABC19bg0wC6XxF1YXWf
AlFOYLHswvog1OuBplc197NelKYudPKla0E2wRUkBcdwtGvqQZbuGSXOuS/+BgKuyo9GAdeYr3Ti
YwA8GFuCX4iREfd8f0xTibcpAc4uNGPBbYjEv7sZ1rL4yodlau0p/A1D4VTaiqYdofrJ51E5A+x+
VqjfLPFsxC+J8IBg1bF3bza04imdIp9wQlyCrO867CEb2i2rtwMDv+BPOzj8fBK+yhwZpctwTZoP
TJeA3ZfvwKxX1oELUgIievtq9iHu9YcW7MHl1GtcfTHA8cEWZ8CL/ufpIBfqDZ1bCvTEmZoN8krS
EnGf7NDQM9VmFxIIJ/q5gdjwmvTjzxzfAdM+CwRcypqc80Sp7qJyKTbAnJV75p2ovC2ETvlOqsgT
y08Ft0/Hsvt7CnnmmXsErO2xKNR0YIGEIKlHZGHYOgIrU75HFo9txfsLt4M5pK+L/DQQ9QOim+uI
VdSuwol7haNhdOQe234PVSAhcow/ZjZ9tejaG2aYRFQqwafe2wbbfr1YVk8e0JJgVB68oDx41o08
n6n44DiYtGtjfGm4E/nOEsxQsK4nNPDWivrUgVlpLBquYgYt3wYpn5tQGVf9/DRUH0w/mJ6PxQ6Z
ORONNt5Us0oK9wxpDXvgQMyf+aq5VIsWWgZz5Hpb1i5zzk9L+TGluzyeIPaw72VVtuQHnV5nDYfA
1CP904uHZh20aB9MLhYjbpIAaBQ1peby6ggoIgeCl4K5UqC1oKoQ6c3oBWqHvag8vgYs89ZhHBk9
R2/pnJWp/yBv7TpohgA+IHo+ONRYtoBIwOpOcQTz/U9diRzUafZL+TafmG27lPlRb19MyJVLWrv6
8FbVTzwUwzOYjjTfFKykURePcNp0NQqOg7qS2On38Q1dWF1+TTET1eZgKi/atKo4TOZhAAhsLRpm
VlJgQnLUQR6x96HgZcUTqcTCWZ9x8S2o37m+E/OHmv1MjbQQ45tY76PiPoofUbQvpF9F/6r/gM8M
GCPbT8kT9nLRvOkw8hCtipgDAgpyOf2DI5IjfUcvM1kIlR85YOwaQDHqej453uCq3w24YEo+I54s
iWdv8FctwzvW7YP6y6Gm8Io+h2HX6NeEYR7Mp9471lTs3xnXS4zfo9g0LeMR5Ffat5n9Crceaw1f
RkoZ9RwZYErMsuMIKaj6PXnbMLXZUunNPid93Efu4aNiiT89VgSo6boM1ETJCp1OsMmRJSS3kVlb
tKFu40vPGHBxD3UpoygAaUDpg2vPc658N3wGI4PPpl3Pjaht4lihSmF9Y0Rw9eN17l/4bdg+puwZ
vOEVRu9etuuI5ZCJHaUK0wAjLwzYEOMlp7iVTkwKKxrByf8axOPEbLyZnzvN+Gr4CmPaVHrLMv3L
lB+qCM55KfuIykvTF46Jokw2bjTnNnXSIkCXW0hA1ipMwtkfvCTTEJcv9GWzEaW/gomgdFT2DLzx
EAEXUzb0HBFgbOPUBqjqajB99EtI3jHeH+pVcPqmJKiZcMeHkhSj+K9j6olsga03yGfKPzQNZFb6
ZMVJ1Qo+lf8b6rAE7Qa7fYamDhChcrCA45wVwA5j+s5+vv62WD167TWfHKmpV2HU2T42GZ6VQCRf
dtTnSi4d0d6M1IVgVt/GkS/ZgOnbkRq3RrGJkTAlfI2kUEIb1uEOyyEdF9m+DILMQ1is8JUF88b0
qLdXkd2sziGPIGO0lpP1zZ9dk9cYUqzn7I589N0MuFKAzcjzBy89NtaBOrhyhLZcor5UDkVNDEtx
SIGwBTiIL3WwDFGSB9ipB5GhZnaKWLoR0bFhvNaH7960iaRzdOajnoDJ+LXimjhOI0gJEjGBvnc+
+DQw4CQHGRwJNHBJxSbzpiFJaJk26cAKe9Ys6Kd0ZNQgzFAVMpRDBi48e3kjeGi7my27ynY6QY3K
ZN2B3TO+SAEA3kFlJOV3owKVDs1tRwmuSHuLQWbGls3LH4bnrws2kpaKQSA76w0jzE8gPIIr4s1G
Opj+jlgp62iDeWpPpID2LbBiksI3ud7LhIC2GEo7O8GT0XExONPecJnSiTChuc44F7plKFWEEa/E
rTcdumrduSkLUqYVFtsvj+/G48EGA9SUFIGU1aS/0UA+U7SpYEdDFE/BdNaw5ZTsc4+tAOvGd1Ta
aBpHxTpJ/U37bhh6ldWDQcREewY3kJQatgkG5CPIn+KJ71cfV5K6pDOWGElZ/ujMWXZcz81eYBBp
Amp6ZNMxK8D5vmX0C5M7PONpAwqeApHfSyptMWDK86laRwnxzcC0KsJBqdJSs48ystxtH48QcwJ5
OCTk6UGN1nhGza/ofqbgWtFq8dguJkJuYJ4wX28RowVLvrWeBKqW0AfLPOV/dY0E0zrUTlVcCgZG
JYKxpuRlxKkta9jQezY4FXmBAGJo3ojaUPLkxxCpJGREmZjZ4qWu3xOmBZHMC2sSa7PJpbnxo7xM
TH7gjzD96op1RsGUwrwT917/1SPwoEt7Ao/Lj0gyQEflO5BSVghNKVwObWkrz7j46/IPWb6jgg2H
N1lF1UmZjPUSwBYdSU1eoLUK/K9CYBTHZ9YZqBc4t/AiaJz+Hf2Rqj2b/GNAQKJUF1G4MfVR/CMw
ydplStWzkJa+K6A72s4UP8L8CEaG8THszXOmfkMvU8D5h++aLVNcvCs1QE10e0D6PAaIqCysntNF
hhqZrvz4FgKD7rVq06EbqyPvVKJVGmQKSJVYlvY+iP2DsaQO2bZ4BTCYywdeHjU5s+ugOoyhZWtf
lOCT+FtBfYcLg5CGnFNk/MsarcA5OlghhGCy+L4HUsdknuyG77GCHeWR+aaN5U7zP0XrpgBjbbka
ZRRMMaVxFnz2BsQH3gFu0VbDcgkDLBtZMBB4nD9iFAImUvmEucTQK/jlaPX5tgb+uU59t+NPSxK3
K+6Sj2oZOxGBWQGk5amx7JnJRbIPuDIEC6L2TA0MDECQmjnDdjx67LizwCNEb0m3Iccq+9574c8s
G8A3YrG1OOM4yDNe9EFZhjpmqx4PSez0WDgq+C6smwXuCma1bPN4nwxZ2sOChNzJ+K4ibwXFbUUB
X+Q1kplFrRhOTtEBg2zA3tNxeyGGxoxOwAlaDBqkngK0QG0OO25gol3tBcoHG94qFahAjR7j+G7R
lBNTzz/xgExHBlc8GhgVZg0eI5JBu1Ij0yRb+smTKNasrkJ8i0PBixjBPqXhPcWB1VPTQcAE5ady
shbZWw/MWL8UzD5G7mhZ30+yTOiegdtWW3oNSQc3dUngFCBycqLq6ivzclTEi4nhzZj+VtSAB7k+
JvBr2MzjRyghPxks7l1tUUuruvlSC41p6J+AM10JrzWFy6D+Acdj7RWdRYwB1DRlsq09VHhYeZKb
DJ7hSlISnwG7RqXcKGRqs0zNeIohsaVYEcQLdDXB2vaYR9CFx3SNrFQdvAENp5EpXwrA+3I48ZE5
fQEJL+DS57RgovE5N4kMdEOKEWPVcrfwTBbIXdedheNf/kbhXHnbjhQZwA0swvtHu7KeheWt+3Cj
myAsGUnzN4eNRGHhsv4v38d/HJ3XkurYlkW/iAh5iVfk8ZD4FwVJHuQQyBu+voYqoqPr3u6qU5kg
7b3WtF5ezIbfpPfJwB7lgGMr20wj9CWj3Jf4vY3a2BP+6FZbEjJdwgDX1wxPqZyw9NAnFAskMJBZ
QYqiHRpT5CWW+ldfOQV1Hfyp+WzL6X08L7kSUU6wu74uvHxYgqcL7NSEHilEWxOKOwn+kCKVRA11
Fffc50C067e6EIUviLH51U/vCMVestZ7l064LsEOPOuaowhkWjJnDRFuoQPLhcZhPR22fXHRP3jL
5npCktp0/oH06gnrjVBM8UGh8EnFQ//e9O2ZCU+XgBbViaMH9SqWpp7Y4P1eScmZBDwgEDzO33xV
k5WQVSnynIvB19xL5DeLT1qREQAto2DV8PrUXKYt0eQyqy8sA8r/HxkB6f+bFLwWsjFDG1097BCg
nNo3dhDYKtkXiAYUXnRL3ZOSqRlzLExYgQR3yDCyXdR81cLSRxBwE/GUTXDKcCfqMEKA2JXIjkn8
a26mUH7wevZYk1bwQLcpvg64Asb2omE5Y0n+9osgKmktIb0L92cxzhfhXGW4G9c/sZ63VjBgG1xX
tJrGBPVU8iGHiqA6nd38hQK3P2psPiAqqb797BDGZnLiqizDpf/aFhLRNS7m9Bye1zDwQLoZyYYv
7S8KNqG84zQwdDZdjrrqqf/QaUC0T22jgrEIAl2kTvH7YuPF/AnsHJMAoCHlldGTxvs83jcAMMB/
WvEMSZnMTxlXWvHXN+5nclbYFKBRBCI9kxIXEbNKaJVsJVPmFffLhkh4JKwUXhB+Lulp8EIHgq9G
GP+A+0J+JyzenLoIKkfRLgf1lUGY8jyFimlKWGsvFvz0vXhR20hYecK5wqU0S7gFRfK/cdsBUibE
5FCeAE6Oz2/JmdguOTvu0QE+BQpn3k82AkJ0MopJ7XTAaZr0ERNcSn0r5/eF1rqqPBWGqTTHcRWX
U9N4zUPN4Zfrj7V/IDGgpvKHmJHaewujiHxGVgQJSb5K3ooKNvuTsnXPk2WJFcPGRHwACAHFYlHT
JshXuaAKopQJn6QoFpKRInGQMBJiImVZjlEnj+zZ2MhqzS/lbOJWrDyeU2hDJnvUBfS7/EnhQQcq
FADFCYm1Es2HFmQVNieT7QR8RHx5CYjP0dfuKLZhdgKhYQkhAa4/qvyDbOvj7fe9dTj9UpbIAa0H
e74WrnAwaR9QIExhlde8mo2WAcQguKUMgRgm7PLUjRTouV1hQfTWhG7oGS5jyBYeiO8hsLRoK1x7
BKNwKF9Hp9wkMpucOtxFCXwkkFE+GWbTKp8FiHYNMDgkUpB0mbaAYXlxs9PssDRw/BrUTNgVVg2+
J3E9vaDtZoR8HV40QPCovCvOt7+I0pkhWJMZUdODXvsFLJHX3egaqM2po9ikdjLP0TwPe5lnTp/d
WNNiT4TuT1ZDdVKrVZ05LzrhmVaxxb59uAv+XoL+8Cc2hGcDHiA74/7on+BWHaRy0uNBc6RRhcOx
x+jEmaKhMOe5tgDjbNF6bRUaqU19DPA2o+Hcv5bFOnDRo2d32BOqaUgLhzpG9bKWT7XoodJ68fSe
0Sz0iq3tUEV9/wjLD/pTD9O3mTxkuuN5g8gyKalSWKPkRHSvAhS8fLW48q53vYmr9b1IG7NziheI
pb76jHXWRI4ULqEDybCEEuRPQHPJo1x97RHYZzSrcP6mwyqc1/ZDdfO7Gqz5x8eUkGIhk/mbVv/q
hHZoczAuE+WJoDi5x8W6vCLqxt2HfYIyMA1NOzTHpaUz4wxD7L7TfZ0uq8/P648L9LP/+i9rk+3E
wPoQnUxIzBioIpmvAxokEJpCdWitZBKSGN9m78BvdgR3lIonoYJRDmV2E4tNK5xD/qmMpBfVZu4u
OcOZcTFBu7rxC84wSTBJLQRxR5/RF+vjmwWIm509jZW/kw6wL4RFABXW5GkI9U2QL4TdSGBoRDnz
uC9lfF2j8yL9k3N/QHbyJvEMjeD45pXyqMMmbYEA3nhXklRCTDZbbGuTreDzbyseHNBQklBKhbhC
QREx6+q/IfPJc7Jpmn3He1njObi8x1KcxjS+PmTCqEWkZoWy5eEzRlJvkZwEAuM8GbdEasInshFE
k1WATQ2jCOF/n+v0ksK8Ijv3V6WAKP1v8iBsBmVOuCrsCrzjSUAXl7eAt9OSH+0wIn3E1L/MS3Eu
og0HXF62ZsfZHpYnaCyNZVVzCbzSuKJrGz75kQTHE/4O9tEYVJ9WAm6M8oRuCIgA4dbL4eYJPf0S
7OopkmkEEdzCCUbrwZO6W5TzChG2T/bbXaYjRPDfKs6W6REeVpMQTl9aMvs5ZnB2Ngpnvfxv0i84
hFihWY7Bb96Vn2gP5rycVBg92KCLbuyS5zBlBpa4QgmHQVeXROj+liBbIukHo3MVRznbODdYKvoD
CnqwIiKH7Rb9iEt0NAMkV/CU+nLDR+4WCquI2duJ2du8yQFPxcQbWgLqb7nP+TX1vgscS8O/2IbR
+axEeKCPCZKo3uPdgMq6NoUp5bKWIN20dMwEyshmuk0B8RckyCZbqffTHnla4xHIJLZrqecBI6qD
F90svrcyXLRLxNIICayQmdFaBLsbjpbuVHEiBu5GdLq5YdNow5ox9TSn2ZCxGCGggzzx2ORTBD/S
vJz6Ke0f3Jx2uiiOtb5DVBP0nHsrRBTeJ15rV16mwNFdXIG9iMU4ofx6MVglKN9Aa4tFZdGLylN4
OxJJRi38IMJ/LTg9noS2DOjtRKoZ8Mrqc+znvOygBAy6afMoldN0kR0zUNY5TqOtpFxx+IGRzisR
06MF1zuWwcrPKFyI6NO/vtDB1uI9+QM9ZjFiB+CPtqOPDe51xagyPDvlQEBdKSyF6pF9Xl5Rd06P
epfB4C1uWyjKWLj1xm87aZaDdNXHqIdNmR4z0VcEGVU/O/9PckmuRTnMoKQJJUM96cAAS+JuEqyY
Lj7imHrWBxCI+0/DBjns0s/ZKJYkuFMjdC+b+Wc4ArEhx3ANt3n9yJN59prDeklXbaDxQ92HwkYN
VuAneIqg4rBoJBJpQK4ul7OeZXiCsW6Ke4C0jtzJpwfjSjzjNLzKWCf1t99STPk6Df8+N2DqLDrX
/b9IdyvppsQeCfMB3dnJaxP315zvsXDibolLy42wSUzhvia2Sr385I4jWXWGdaVa7GvPHhdvt5E/
VMtPvYxF29j3+l+9RQwaUffm14pILALqoWgR4xqLTWy56DZRoTKZtBjgSP/lbG2A5TMHv4yS/ZAf
92Jmzw+xN7KVnP+J8Yd+p1nniBQbkcY75v/1m9AbMjPUbaTP9ddBSbeCvi1/ihocElsfIi1ua9Lg
Ui+kfHeYWrrxaFBxxZj8OFbHqbDje+HjDxg1VG5SODOPvwFbWk0aRG9v4AfV0fS24KccckctoKjl
29eMD1elcslAFR4auSK0z4APv4uNZOInTiGS3sl+hO0bjxfU1SxidsMtkI5wof+AaMfvWsH41aEQ
RjwxqBbLfmwGTyI8wMWal4sgM/ynjcRWw3dtmCeiol6pgj7mkAALXyp5xzD69hdVuNOG21fbl0A3
vYT7di6cCBLz3p5Q7DpMzjSLUT/w+smJfNjinUE9SDYggn5lnq3fKaQ1rbO5+Ut6ETakY0hQZnuQ
K+xSThrZNSQ0q0uyR14jTFG3oZ1BclBiAENQ8UEX+nJyAicP4iOJjuSoo2ljJfg/AWD9/qBH84jT
WaS5U/621NRq87JeEA+WKkBWLVXvZrCjoYairMk+FWASQGEtZRcBuoMvSnVPVwLxn+kun1D5wIwg
UyxqHkda4qyaEd1cog0qhAgahMNCtr8hMSN8qKFJf1B7bBakHnOQo4Sts+MXv0z6N75u4Hhv+zVZ
TdS9xCuuTuZ5sgT/4wOPfhICSGakHJATG1vvEzNy4IT2F7cwuRzRPUyXyQnVH2TENcD2diSmSc1Q
xZIR6oa1JfnaX42dl83sXw8PyN/npnBSihOrc3nYGtWdlR6DWXamUun79/w465Jvf7Rpy0/JMn5R
uSNb9+bVvFVsBbBHGJNkxVNQLRk0WD2twCHZIyegmUQnkh9Qr6AjHEMB/NBj0M0UsskX2a79Wqow
/7IpJ/sebpTdz1H6NfPKx4agddNorrWHbJXQ1DqYuv7oUFsoJuzutDiI5WHykL5eB5w10TfhCNYh
VtFn5YrExLfkag9lcCL4NHbp6b/SRDD8r4SJRDhFUwTxUnS6mnSSKTOi7sY4hAwBoGIqvI8kpbBh
5ifNJvckNSNXujE0B5S+dTdxIV1V2w3nCPARVjnTl50gbXV41AXZDXrz8NpUl0hafbjRlgb1wiuy
TTKfZiEimew3TPeoX0JqqTHjtBsi4AiDtvyQNg0iAMjRmjICEpEQkA2KMgXqetQPcnlh4AC0JTg8
3L0P+gVBrcj1NaJc7BYhKkAi6EBpKNMIx3gAu1h3H5vFs27Gmz15L4Pji8NRH31oh+6zRlxdcWct
9ILUEmAO2pJOiLtuDcYAcE6n7E9YVZCPwZouv6ILICbbpcc2g5aej5UNivf+cyqJ429Dv20XdCZF
O5n69h3hBa/5VDY1TlF0Twl7b0olgA3a1cfWL/ojc3qm6hcY/ii7k8zFLEPLUkuyIvREuWnuAH4Y
VwNyrTAofFwDm7l+6cjUFbaQW28GnVmOXXKWWLjqMjAh5A0Uvt/HKxWWRpwLwir0St2NAnda/S9m
0xZa/iB+k9a10K1k/PQWlSQQtC2wI4wxmALD5oekAGyJ+Zb6lzcEITmsQcvEhkjgbSNAHDf2tebW
lZcZuI/QeY0ZDwb30Kx1yL1dRfkSH8rOWm3qn/i1CHIHjaac7LFZsiSV1EpiT/xfrdbds9QnNY6s
DzJaT2/qPl6Vrbnfg9atICry08BhGPd3uEsNgxHKEaHdx6IfEAEnP8HlWNLEGnUTKjw0E7a8GOsq
wOEOaLeRQyFDm9RkCD/ZKdngyiuXwXTMtyWJhwTCzYTnAhmsWJxk1N3k7LmuQ0NVWD2UORP5BHIa
UCYcjm1FerSZDarZ3ZQeGtYm6GTUFEJU9/JTG2lrwy+DTd7MNc5iBkcxvud8Fy9tD6w/vUwppdFV
fygcHPtV6gUnktUQcClIWOaQZ1z5BA1mxoezFnsP3yv7Im8LJ0HicLjmCSZzLIDyPJgDVflTYU/C
bNnCsy2UY0C98e9U8Yk4VZ3YG0Qvr66N5kRkbd2H6ggvia37g9WIkQzAdsPjk1h+lTuxzcSaflxe
fQOgmESkNZh9xrVS4I9Gh48uBibObdjdyrkSyjaff7Vui00v29Wt0c4RRcoVOLShjREAhTJT6Y1P
sUo41V5FJ8J6zRpUZXMcXeOgXkEfIiQyPEKymFZNcsrG3OEGJ6CYO6G8KnLd7BBSIFjXNMxWDiao
twbGiZ3ul7A7U4iQaxLmiTHDBPkmIKv968i7JMNBbV0mIUaFDJAjuZDdUPzr/q2+jpxt4KKR0sGj
JqXbDccClWBPC4ADYemPjc9N8jfRNpN0zDKRWRyCCblVqy4B5MMEj1yCfLxttf71Gyu/QyoSi0dT
dFI86obU+KvBVzwa30RyuvIIBnBBfAeOmeBHqmMcMS16XBsmYCQjRoELs4T0+Ut+VHXeEzpgas8p
TyntAwz+i5gFvrUJj1RG8mCsFEO/zqpy6BY5f+wBTFB7vqgkIkWL3HxgMVAFSH4bFhftrkKkDGGA
n3njfmEgSHLnNnYZHgX+yl2UmZUOp2EZ2hZkINvhcUYCmfiICoD16YZQaTZG7Uc8OslzY3gG5h36
LLRTj09l2/vIpEZnPVHTVlMcjYnfnwdKFBow+GqrXgW0sh8n/NE5CQJ9Li0V5W+0gH/PFFZR99Wi
t2RgO6pHhgTdNA4o/F/Vufx4oTKDjh1wAuIjZHebF040f+rXuFykoPSKvu6YOfmZyVGuyf47lJFL
lYxeX7qWGOY5X3LCY0icxuCVMUEdVFmtQaE4X9CwAc9e0HNDg+DxpWyXvJIFPaxqsyqEI3KfDARd
oodoBmv3l/b7Ol7K9EPhLYQgLhcBYSp0qpDFSewWakdyh3bxUyJbs0I5/yLOYgGfGhVXBjieacAu
Ud4r7X3gyIPOnbOA5tNVNsMPVIwbW2vgK2UtNjBG6dpoD8glqBu4lSdcLql9vPSSDRtKdIhyZR4w
8EsS2YgYSEKcTEw/XoPvBmFTS+emQyQO4ZTnfptfwgz/oNUVJ0RVeu/A/W4n19SanoSI6E2Q5SfN
BIatYFJYTSiLj8mxgUVrtce0uaCRB+wwXuti/jv9XzBDzChixMl+2vhCb/fdWYNJY/qDWEWiOScD
uCFvSDu9HA7y7JcgbO3fq7TBQ2bUawD98bYSNZbdtSPGSNJuyZ2A2GudWFp0oJ8zIm3IUwWqFoGA
ZKjx162iJPZlUj1GNR0lzJxcxrNjEmAFxpcZ31k64eszVrUd6Rkzlc441hLKxBZTPzgOgOr8f4nV
vqOFReJEzMDLTWjiQ2PRIMzkx6DnhhzFYsRTAQga6oSFfXDjygOHQdm8ZHClKPQ7qkAZXwl8tI2L
5DQ+I898eqU+iC8suGfY7GFMTwD7znR1JSGCTbxb6NbEA7pI+bOhbvGJkSFIwQvhSfhZ6WojDq/G
S2LLhLRI4LHj3UqYRAMOQCS2zU9GbkT9qEp+VeAa4TlCxqCyPFY6AggHlQJqCGyRLEnQrcCp/KT8
SRgKIgU/kIsdF+SwtD6dhSQAp07MzQY3rDvg5ScsRjBc409GYSrIEbQJxgl878GzPdR+u4RY+YfE
jokFeedw6k6yU3JHFGb5913CdgxPGYU7SiN4oQcJNeT2E9c04kIo25DORthrKnhedJQvwiYmNr9J
X9AP7hA8/0bBQKod9GBroTaVyIaRTJzxyMeWMlU+kYOLJzGVlbCGDIbpfLGqdxaWA37OIB8/I7B+
noDJhmNrw5UGwspVRVbHhHANVjHRRji4wQvXoDnaMixT9mNQT2pWOwpx7OEOu8DcwkyGIqezZFaI
8begY0jRqE203/QMMRlga5xTyHPIcF6ZAHqMRadR8YwX3uHA8wyffYSsubAzoXDGFJEN/rWGvyMY
owm/jBmlg82n4KHbGzskVBLfD1skQbQwKcvmpp7FX3z2ozAzP4fSDKeUSBkq/zaksdf6jJd1V7kO
2Y/UEdZ2ghyd8bZB8AHzZYaUyF2BkoFn+MD5QMof7AQ0C8NjI/ohq0GboYHiky4A7UGDeV2eoTeQ
/Sx63Qqb4KPc1tvu1vCzmRLGegYaXB043Gjb4sLEoUqIHy1XNT65BW8N7npkgxrzMBq+7If1F7Ag
3wB+w6QBQk4GcqGonJxxZk9MZBQZ4DbJtAoFKtwGwlob//3c0ViQ6cdG4Q63cXjh9qpROZCqbtZb
agMAM3g0HJJaTJoXnWJGkgZhCpC58dM4VotsQ2q/g9DqpM3H94CXRibSZHwDpik4HvJGq/v32ckO
GhCn48Rrxu+0snkDqXJnuLswvUd8H8/oOjoZDhUbzUjMmO8rAu0BlmlcgvnSkZbhYHA4e6im+/Bp
gCjsJb4dNKxsoSpz6az+YZTnhPrHQMfXWxYHSXQ7fUYsafUHf0sswViKujdWGr5AbhR0VpUzmk54
DIkYIB3rzVpH1jeBOB4zMaZa1ebKrWsbtJn+xDeHin3jkYUO5yhgZ+dHTBByI6SaGUT78cONdwP8
K6cBxVlkIyISJU+UGAkmRQm4lU8ViW7whF7aFk8OBnzE+RafYXBCqgnGRFuAjP2WmllOdmJrscxS
FDjwg7KespgcsBYzx+NoacjqmiknXCxg5tlO/kUap5K8NFaVQCSYRBGgvp/EDsKSEQpSxk9OL80J
6tbE10q7giKlHG+YQRyDUcjEjkEHlhYlu11iGmu6vxTc1UQT4IhICSu2m7dfTJ03KQ25jbGaF5u8
L1bakA4iZprQZk9ENQ0DDYsDajoeGxgH/sVoMWOnQnr8gVngU7FH3RCSDLQPKG5oaI0Jt0O101or
mET/4023AmyWv2sostYtWpbdyY+x+zqX7ESvG9f6B1iZB5+A8YJAJc5Czh5E6tlN2mTLNCOF1TLQ
FZMxNlKLJhVSvPB8zrg0uTingN4cu2yfXMYIpO9M2/UW78aI87PoPiH0h5NobfjeiKsEfBv+kNuo
wBp7qhpgdvhQQ80E9uK1E0g7IK0a87Rqwgs94mHGjROD6ZKH2iEuAPjjSOJdZvYOeMIcaZ9RkDVL
jnTRJ/Hsr/vDx04Tq8GA/S+4s3cyXgQ7/srazd3CRYptFApj+tAvaFTs5iIjiMD7CT5F9ShGNgzc
vKBI1vmpJkQIQEiPT8k3t7uEHH4SJcebkLeddigUDdPGjkTLEGyAU/5ozsTmrp7rX31dez4xDgHt
TMhrGIopbKUEuTenvxCR+RU25QuQQpbTON2YupeMtSkREsfx6SIuz9RpmAIrnXHNpz8K4sprtYA3
/iHP02pXFeSUx8xxllbCvLKnXn/VOIphXJln3ojnMUESM8U1a8p/6mawMzfB5UDUFF0PN/yPwik4
Tc+Ap8o/eUnUNbmPXnPSZyvICh6RGG569vpTbupj6vDmCUdKk3xk6Lj+tFX6/2PDt/EGHB7RA+R+
HDzsfUQQEZqzQxxIW8YsPYVrYQ5dU/krVmPh/5uPkLjwVCE6MDnKOcr4PCeIWkBY0J8kHlIt/gfd
xdggGKBYcUvFxks21giGpB3imKlshNBTyvEI7Bw8zoL463E3o4zQ6M7tFqhcWqrU8ctWSPB5Lcar
9qIjCoREZkywZOJSIawpCSPYjWQfYh7TQx7cxdfEDqdoN/s/A7rL/RKpYjLSYAbFA8ckTHYm3nI+
oujwXnIButaivg6D9flYyFg+aJ8O2urDUU5Or8isQm6EyfKMNjb8V1YmYDaZHrgiG5VmPjPnslCt
hEOBbnJ/OGEEW4ZzbUsP5hL9kicShfhd1Asqm7aw8mHBAYOfa8KiOSvWwjHg0eCuWulrt7tG91GD
Ohvw1q4lHqV7fBslK+TvnWjGxKUhqo7xCMbMVvXMST/6weimwrJlCv848UqRv3L2KifChwD58UQS
j0Z+whzrcyot2nX9L2IheQa1mWGPmwsXdadWi8+RZiF71CJtmjWb5jF5dHvI1zJhHTfzTbiQTqQy
CMxdTF9Qic9GXpSbYU2z1IJ4AbIB8U9BZH3Im8TSwZFA1YdBJSCr/Uak2iH3HQyc43KcXHSn2PMC
8bzxGQDzg/Xwv6PtinMa/CXK0Caa4Z2Bm2SKFizxWT+GnXQrHYH433l/YX26hCcaFuiGQJukH8Kz
2M12rIrDL7Qw1VsxrPmpPH+2QIZFbiX/OJ1JQQUxDge4YIEiRW5fqDcCBh7v1s4CE1RiiWP1J/ai
P6YU7MSc4owOSPxA9mj9Co7ij4qhSUCTWbvCMVzz3aCEiTixcYIA9QGaElzLz86ZxkXJGAwNFV2B
APlotcaqUouIDR5zpB0z9cwZSl7gpt5A1jn1mdCIqS04yV7Flj4zaiteTddf6my6sdQ0582n3ucc
gckysFZjbPB+hpp0cqIPC2lYDAJE6y08MuQncRYhqwMKXwT2bxt9ywhvYO9FLcvtcqjOGVqN8ZpB
K/YzpoqtKOr+42Qs7rIjWvW2PkgjuwaoxZSLPD44MsPxcXHdM3AX7iHc91Zx4p/oL8O+9EWvcIs5
jyqgP4lU23zbHsBxGBmIWB3HFUI9uK7QXBtWDuqEDKBFem/B+YvOOHaxOfivg4rGmW4C3DvoRQi7
GX1rMu8fKQ8rn/dCuTJIELos7tEPrAOveTB+JgxcJBLO6n29yx79ukC4ATBGsiWyi1k/B20bZg0K
FQ3L+GyO6mtAfk3OFa4Bbj1IGkQoTKo/x3uyLwC5GHieOicR8bpo7nyNPNUini1Tf0oSNCfIi1Qq
ca2SvORiyaD8F33N72eHL+0fx0DCU0uWzbr0eysljA/5Xg+me9JOwzNYiUtch9xl2hw+fV6s4FJw
In2QYt7GMFoUVylBD0mLV5BEnIGtGYiADggCArjGuLfBjdEyM14XA1c0n1RzgbSQyKKKbWIUMSly
Rw7Nsh+TT5xysgJoIVwk2xPuWOz6JW2kLl+hiADJQsGBfmPshkAgpd2JTSF9B484TX8T+jesONzJ
mJaMX/4zME+5Emq8HCx9pcr4nzaY3d26HpdYi92xVP7KhGh8zPikN6XtnR++ICGEVwEBGjhjiNmQ
rzo/KKSEAe1hSkLRrmG7YLDjExGdVR24TLBL7r/dmJW6mxDzB6CZ7kVhmcfLFnsavhOqDagw+j9N
jKmGqYerZ3FJAAiuHYmwyWwQbI6SBN0NqFlvSZ8nGsnywAnzpblVsrM3/b0knT/44WV/au2Sf1E0
7qjarTN1JLy3t9/IkNwjWo2EHHYOOLcuV2gZ2XNpSr7lfD1ciMSWfqkksQkLRo5P4rDGlC691xVJ
JdVZ9eU/WGA6vAXJFfmtJo1XB7dmSsBTSVG7hSQEhS3PhzKnVzc864Pz/ivWUMzRg4zzfmb4sR39
ELBrlQ+j2uqBQ5CdxTBBlab2WuUUKFGEqoZjGAW2DPJJkK3OmgSjHpqfigry+yQCN08vZOFqHfHh
fsjfKG57rKlMNNaLWSVvYVM9xJumoe4Enh+5vmotKkWNp1/eGPZXVGeexi0S1NvC0M2MBlmUbd1J
FxfvflfzWanl9uN97gAVZUq6Dei2gk3HEUS8lIvqnMN6M2185QWr+OSHfOHJ8uVqgUl/HukP+OEM
a0wKGM/1oXk27bMULv3bYTuKf41uIFTGSUVU9Rsa2rtv6aoIhBaNuiLuL7EnV/N9zKN5ctNodKq9
6dvug0usu+0qmYvdTu0wf8PulPFf1B8igOZdCLmoYS/un4B6oTPp558OHNGwxwiyErfnuRzcHMab
SIc32A11g7TUQwm+vUwHTBn2OuPDV+cRICgbamIq/vX57JlSHhIdXuQaUUlvBpjlU0JXZwtmQ3Ku
eNCpHXIUdfcVfz711lBW9FF9r2hLVAhYqj5CekBJ1oa45Avk447cgi+zwFUgII/fiCO9Asu/otJO
GXwpmRuFQ2tltOy3BYelb/E3riMf1H9c9r4Mkr9/4g86zSnNO8vwTAQbWSXSjR9J5mTBs4QWJjBD
gC9ENhjKaBVUXZLkPzQ/KJbiGwe2sdaYUUfDMUT230d21IXyT0XkWrmjzqSxYpWzxHz9sOtDQ3DZ
kMIQIrYP5gmoz1OdKTgOkZqKKKFcxONhTjnCSJVx8+JiJu5QI3KMfiwIAKDeHRQ1l2WBHdKj+prC
1pom2S/Z4uZY16iRe1zjskXkYkF6Tpb6ofIKT/C6w0DHRMCv8lveFK/EiDZT9j1Ssd9hzyYT3uCU
z19QTrjt3bDquLmmPy1p5LPsBNBQgm8Tq37gDQKIkU7BmAVakCaLv5MsnK8l1taAAhoz6W2F5Ikv
UnFYw7COcCiqaO3IQf1lXfwSjc5O2I0QGHs0J9R7yTzMwBwTDpYgBnXQ5dZIF2O8KJ4k+yKFBhh/
Jl5OeiDSrzFqn1oFM2HLVkwExfwqPH08E9nHagtLRGIKSNw6rwLNhZ2prtzaOuk7ZPfiv+CLt3pI
snrf03pwaLWtYiBg8ZL35jtxEByp2gNkIuN7axzyrdlUGRzzwwQl/1P2O9paSemfhWtjNC+N+3Mk
kBtjibHDKRBLjly4oWETnUHYAUfd52UDCCMnIRSwZWHNbRQVDLb8IGwc/4/PESq76QKHs4fZZT95
4NxAbpXXJvEVkUo79lLSt69u2+srVBlZPO9r8zd3OOyhlHoN/+rI6aYq9zg+dxuVDLzOp/dYOgcw
GRLZuRLsZmpPFzhmi9eCUb0Y5ro2l7jfOtROJmVrL34KooYodWpg0VqLp5oLO5WxJ7pEUtYJLxO1
H1auucA2EtBG6BP50vI0AdWhSqZ4N7Vwm4w9i3RifzzitBhUfP5sWlm+w1KjyFndpN2qY7mjpGHq
sCiHdH10K0nbQm/xf+C/SeNO1v/Gnf8Z5iLE27AkjHTKriyw3MAfNsfcmPl8jL3JXQCWkvPDmuST
EX5BtMb4TbTAk/MvUSiKRwNegqKJS/4XDeoP8hcQU4lO26+lf7DeOvyYLxKZ+dUlhyiEt+I1nfc9
M1sGPvcMiDvbMksEgDnTPoAyIQD8xuMHwHZvqsgrC3rtSAcjGHQEV/hhihuz1Ejxmy1eJrYhdJOC
RcUXIYfN1Hw9wFrYlvgKsfARScgvpP3j12aP0uBnmZIQWHNlKVCWsxfwHxfyDyAXqY3gNCAOnGIH
Ng/2fa3nkZ7BbvBPzIUYH3/MyNo/JQ3YE4TNHvlURNORp4kOI1b6j0mbUqQrFY88ll/exlnyeBdU
tIARYQH2mUrR4hg5Catefw5fNg1+3x02iJVbw368Lzyak3oRABiO78YrtkNmPwLRiO8D6cUJNmEN
g7ziKRJ/vzGuPbNgeg4sB3UEWk7erw+vGKdNQUSeTecO3GSAFC4eoT32H8ZxfHQfZUePJ3stYlFC
XQL3zaO3Ioxm7RCiTnumTFuRQ4AG69JIRVYemW+EaSFcJC23dvh51BwjOrbJcV0Sqt8gwrdCfWY2
sZ0q9i0SVLRbTlx7+otJkd0D8ym/0xiaNSuBzPpTZvysGu91SyQnWaU/XEFfFUXQJhThkH+AbLHP
YElhJ6NT/NnoDHGAqOjjOZTOFLeLnS1RD2BNP+43XfchG/1f3/qvbvcWMXN4Ne0gpOy+3Cyw4wAb
kxMCROd8yizOTpPM9eVCvJf5HUL2lZwS7HJYZYMZ1JmZlUhRyPMzy843iPqEoJY9jZe84c+0wnP6
W7a+rqyrfklLrYTnUYcqMFkWabX91WCt4/Dytl6EHZoT3Ci8ST7uFxC+wCdlPXkQ2lwcG+oj6X9f
AkIAb/3A6i9VWFFsY8pq8S4OgugiV6IpkUQ0lABEP7y+S1+Z2Dga+IpH6STqDIbXAFiIYM3/JYmh
7DCpsOMXexnY71T8n0lB0AXmitG5ScUrjCNKvIDoQDNtly1X1q3dTi/8WwaDfKMxdPhNlnZkK2/k
MjZGkJF8oBMFh5ywQr4SsOsbmpOL4/Lc0wzIw34g7zzofJ1WVTShzLpMWoB7mSOB/Ed+n6DV9NMb
13ddjudRtVKOKSmHAiZKE8tSiCfnzo4W0WoYOjInczjnyClyBy19upkgsq3NHDl3vgSn4CWOOgQf
xKSPxYXI5QlBbAQbSi4hvw2SjugfZrNirodL2P449MPQR9T1+uG3HiS3ojuu35HVR0LTPym1q8Fl
xzTBhMbf2tCtGJpwgptRLFbM2QyQI4V0Mmx8vcBk38Sm5PtzliTvI3lklDEaae8Fm7oqI/S248Wn
tzXVClBLb/gB0duVMhniDgr0qeHULNy6TR/uuyV3xfHR3AMXMh2+nd90z6qG9oK5Bus3e34Kv6vY
eunFNQnuNB473P2ItkDNEb6ypp7ejz60B9O4qTg88AYMtEJjJgQmmW46+YpedQA9BFxRvS+TpLUa
dYu4Lj1j2HxrL9/KF4hjDaqGx+SZP0iUjzZ6eegJLKjBkjkARnSTGzYzbBFvzQ+63xA+Mbc467N0
MeUVhXD/ZXPhOuTIwsRwwn8+6hZRVdPl93UR+gHUuB/pUE5/iZ9JKjdorObWjLWIHn8aelrptQDm
+iZOnKLT/l1+xxRCwAv6iHUr1/dUWJK5M+iL6dfhsaGKMi73+Wvfhre4uKvZRegOOZfUdoOLNBMv
Q/JA+0v6J193JNMriTS0mHOmIhFBhVyL60FE8nCdAkq8+6VENDi7G178tYiaB3fwOo+IylkTdYUN
1mk3GeR4ZOzHBGqGq12vLvmPOCAI/u+1+6R/DqTOt/2zIG1aatDDLEQdiNhRCThVD3GG94OfYgx6
q8tDRRYFTlfhp9QaJ0ekqhEMi2RUVzZN+K+V71J3eL0vUbPQ31RKw7TwxcQ7tb0keEPauVAs+9hC
fSY7ebiQ20tjLL461ymYQYsirn13M1F4xNKGcmdluuVCQchmtL9oRpvySRVDON2GPGqJsQqTuSB6
RrFF0di9qD7akK87ECcPuyRMUISukS4JzRItSxdfjG5Pj1sg+kgiNcTphMr4mrgCnSLJVuAQ2GIV
RUw3f01djnEeWcZyzT0RGJ8r/5F0XruNY0kYfiICjCJ5KzEpW9n2DeHQZs6ZT78fZ4EFZqa3u61w
eKrqrz9YAxpjCAPEXV3REwmDo1Pl2ZQl3qKU/oG2LPmX2jhCbKIsp4tjHW2S5gGeZU6ZflHvebQI
TMiz9waHXRtPNuzZExc2SblTiLl0w/xCulwxuT6Svjf0KfNBKHetea/xBr51sgNJguYB7syYv080
NHtuxeraFa7YfwyP4MqHobafbARFACFUAvQN446nVdSfqb6fPRaN8z6NHUhJBb4CiV2BS3utjD2Y
GwxH4oLl6Mk4TjDIaoN1I60svzYTcdqepekqoUF20Ykmw83ATzRQb1PsVtUDkfGNDqrql2Uv7RCt
X9IfhehMEmTR/JLCTgtL+1JgWjA7DveTyI512is82eDnjOgKNnefQW/DDNJDp1At4BEaOLpi1OtF
B0WbrekaFy0XRzk++EViHx601Znzhq0p0GzVezXUlvYtLu2m92IfVgfiMLsE6Oupo+/YmloRIUvt
KajfffWaS0dEMpN+DfBpdAw4SgnRGMS93zrpFsfbkDOUoDcjN7TZRJgHpVaw+sm6Hautll4am94L
XDQt3SWyVQbv6VP4IukB6voE1dasFDbLPJumJfvw0pDj+HYRkO0JQ5cMhzdzsiTDAdGKUBFlKS2x
NVxBoyJ96eKXRpGtiz5Ja1X+9APMDjaE/BWI++T9xH6JjPO2e6n/Jdd3yZ4zTP0By5GOiOmy1a0f
DxRYkk69An1KdIzSE3WJNBxmMLaDIn7G+8S0jyEWOoGL6IqvB1PKPnWMCeiRmgVs5iFF7+tj/Csu
fl5i+QajEZAOugy7NAY2VOJLdKRX03Vxh1Lvr0hcuOu4nnV9B8oON5Nmlsc92uSYoY2o064Dn8wm
+kywOATxxcclJpzxPwegpV2+VpcjeF3gIZZCRQn/jHGmfIP31OPoY5VEJZBxw+42L71xGXohXrtK
7ITLJpyFuUdV0gyMVxx1yfGpBo+GnDpJb8HaezpONPhsbNSzn1+jT+YhaHY4/Az/wLpgszS0P2vq
joZCCEVyvQkTR1g8wA4KF+8a3lx9S04iLsnZrhpt7q1v2l7g+dHqWE1ClZOMLaIE7mmaCmgMP6Ox
8yfXUPmPBS/GVTQ/49TNW/ngN8DfzTIOObJwRDW7qD4BldHKaLiVYFLJFpmt5Gjpwm4s3gtGTTY8
7hQ/a9kDa1vul/qN+4/2APo1NEg6aHBhMXuCpHND6BRrvgAVszPxD3pr38LixfRgfeZ2d5C/AzQh
2uRznpGC1TC3EGOsnFkgDy41PT854af3RlEHqeijLwRNJFgC4gXwWCOvrnbTUfgRVZWd+RGrY3R5
GAixET+N5uJ+vNpoDrvIBvtE7GRzi4ZezO2F+YJ5srmdSpYwXouDHN5jnpZ94m0BzQ3zFcYDyB8J
sd4YgcZ4srRb+HZnInfI7uVDry5spiv1AsdTrv6m1uGrhjMfQU9yA33Z+fPRgZGTASdzIkVP4JDD
vcqpji7bHoyTc1DtlQz9iEw/S/9OSNHYxGfjy8c0bglUa+grScJeY/bWVCe99FJ9RxgegwouwUw3
eAry5tTFIgINGx+hLO8QW2maF56L+kSrC6dA6l2nml3Jkr+kmWDs5b2xVY72xACN2yzf3Y/oO03/
wV/LwINtGt0F4xHLAXg5VCtihhjIGm/WwCxcBhc6TaHcZjMg3JbYc+5EnRudfEpgqzWyKnh1QM7o
Z8F04fAy+9GV1G/qCuSe8D+C9jaCjEcsoMci4DSevErcP5fa3G4AMKSIpIylsCEJLAiLZaPykSvr
+BA92Jdt+Cqn1E5GTyWDxdZe440JvwJYKDYtSWWadcczleTmdD8RRks0rS0NDvZjyKUyc89NMFc7
JmqWw5ByuQbKjSo71wIIAf6FPSl7E7UeWwY25jYfobxaGLawg01SvwOG1HT8g+/MY07p2I7gPVAp
Ud1GMCbsQgF23KsfPD6U5AllEzwavDHUA98YAj2xO6tEDTBfECOukiBvi4HXBJ6h26zSIw9dlEo6
Sr36TJMNFRSizVuULL0Cmj+WVPhsyfJHlb508S1krS5gNLXz0ZNS05mjAUrCbaY4amdx6amlY7DL
TMh6cQAqIFxUPDB0CIPDtE3kKvP5wr+BzTvvGu3EHUTMC5rZGlw2tTVjV5gHjN4HpCktZIIBJWO3
7LD7+ckX1NCq+Sg8FbZYNYmbKqPqPP+m3SsBle7gW6oPBhwZmSFTN+WnfYfsH7zPgPEJVbZnxzqi
4S379wZ9tQ/wgNBJlT4FjnzDGkhAOFEBe/MYygxJavCOcIqcFr9r9ivaxRjoL6FvVbZTcTBo/kN+
QSy/Wv0TfU9uXqLigDYmqK4BLchvFv1LCB6SlqSDGFBORQD6EOuT2B9wrYigfJ0Y9eFB87dyiHdM
EL5r/CH5e+ueElSi9rD6m/hCEFMb2P1CaEE9y/6G3fga3+oMsiLRU70V7WUkdAgMWHcJDrpLnN2I
4ADVXsL/LDYmCEAYZuLJdHowdwnMB8tXgk5nuquSuOvxksbXurVr85Gmh361rEa4OFRSZuW3Cfff
7LSQ2qFiYXJfOvjvpK5mfHWAV2J/mTEhUbdkv9TmfYh/Uq3ecP2P5p1qL6yIo1Q8bHOrR+1/JONF
X+lr2n0AkqY6JAlMJHrhXc/0V8GZeEQYTISMqeE+kLcEknEdJt2V2iHvSL6gAQr34bSXSM9h8Qe9
Kza3yyEdrER/JySnrD9q8eVnu0Y+4p6J4HqlXAgBo+qYP0a8zVMQhS2jMayGKuNFniv5nmHn3YEE
HkW+ZSZB40lBL0oXwBHHSz25990pxyhzgHlJz/dIPmOrOFJyBdMScoyisPx7tQvF419Iq7yshRU6
ta0he3riyMeJBif3puFfmZ3q6jEI+0F5aNkZ4lA+beuAFpurPT3m/dmUP7V5p3RWiIwbn5PsVqdb
lUjAZIslaj7bzW+JgzHR1Kyq1srw0HczAv5TxwVPIA30L93rNCy1KTkvybCUPxNmLeoIhAfKptjW
T4mmiUsKP/bBMjWH/49w4ZCDZD5khPy4gJz4qbph+fMNA0mzxgKndpPSa7Mfv3YrDDxm15xcucKr
2xoHCqNnKZkVVlejfZOACvctkCutvLyHsBycS1yiZdtffMvWrWGzQQMvZ/MuyU6jk+eL2882XlA+
+PCbbnCK7AjILcDLxofVMeOflY+9sKv3W1nxYqj3oGuJbeK1ToOA1NCGv1d/VsS2FRjY2qvS0hnm
3TlYFiwwZfGgOrdN5kaaV/1qBsjl0YQ37DeoCu968W/Dp5gjIgBHmLjyfFDPnIVk4qSwCgSovxDN
8b7cheWzkix/iE/R4Am4K6NDZ2LA8ntw2s4yP5jRcugkPJmwinoSfc0I60up608CIRY/esdWH155
IRDQUp1Up145Ucn0h57GpzLHgaN1hxW6DTTdQvVM0nPAhQGTJV+k9copBhI7yOq+h3SQESpW4Rbq
YNCftH+z+tMA6uGh9dsA4q1izLrYCOTopeIO9hNIjNR9sMZswLj7fSH/5NMlTp4FBbB5SpyrCHC+
CLDZYylTQ2JBPZRgOJEO2xx/oP6WNDgm2UjMtMQTZSgEx5lv2ah3kUiMerfyNIEZ1JbKfQ5OgCHP
p145HcuT1YRdm+D5DY5X9tTeApPEldMc/azGnyQ7Nj2GnW6JlzBSZVk9ZsJerG+KuJ+7LbsyWO+s
REJ3TL5n859kfFXCQXT9GHKq07XHDpkuRDLQOCJ+Zk5rT4d8WfRTY/opZxCJFhpXxoYWzJpkFUbI
Eq3mRa6/i/mTzD6EDKtj2h3LJXJZfRPzXUcqcyu/spAw4+dI8HX7FxLLxZqM7Zqgk/nD2uRz9K/x
uAvz64C5p4yw5RKxqkIAM7rmL3cERxF496ZzDw7HCbdnpp5zmVj8gsy+11aKQ5qcUpXBZRfkW8X3
ZtHRFzXC1J30eC8m9wDNsurlsN/LHX9foHqTiMMEXIndSM1EQ0EwGeoEcHzB4zGKarcMuXDc0MRq
ahNhJjHYExwkuuFN+UlK0wwo4ve7IaOVQ//VmAoDQrqZCQgsYG319FHTPW/eZPhBSnzp4QHV6WX8
XpLS/IDdonqW5kMh4vy/gqwY/quY94Gwe2zcdrP2Twb6aKBmtDu5gS3+0ZcfA2NaIULbiXAbYh8X
s9CJ8WMR1PsU7uUabz3oqMGe/nh+ZTKazvBLlU4COhXDM9MXcnp+dw+5DPdSiX+dKFtTfqZd1bGS
E6u72Vzbran/Tf5C7vnmRG9WmaNzovHs6IiubV0Bqb4mvYtesJVaBsllzG3uNf709MTK3QzuZXIz
KN3dcODaiAIrFL05IPCErG6QBwGiVHyu/I80uE2vNNsNaPmE+X1qeF+gOAB+20E79+MlTDDG674m
1TFm4DE7D7bYkeBLBkStBGTM7llhJuNbH/6LyA90EdAalKpHpnqldmrkr1o5KRCBotNIbHJMnfB4
GGPsANEQlPm1YDkDn6UwLlP/b7+C39rcZmk/qdsw+vXTd4FdtmcmVGt3xUZA/wz4c0X4IVavnP0Y
ATsgME6N9fjgFWih558y29ULNjtgnvGWEiZYuRrggbo89gVO9OJmhFoDURKgG18eT1SBUC3clwJM
wPODoFg4qZNO1EtOo7p4y4vdP8UkD2l9CXrwU/wiCAO09UUVHv5NgxPWz7KEaBHA+YTmGqpwm7nS
B1bA7JIX6jxkpprmArVqfp3yLeYurDqTp8DrYEhjTUTxj3iqaxLJWb+ex1McHDNEe6saklLnlvG/
Ov/B17kiFprQbsjCXzOdWIn/1UtUHlzIanurFXeMf/vhXsMbM59tecg/G+lNXq5PfNRFvS934YpG
ZTE4qk6jstP7Q0m0Wn6Jhw9tfi+kr7i/9dW735wCZctSWgi9WLwr2i3LEE9w04QJO8e7iDFIeW7Q
MG6L1jWQJtPERxZPcBudcI2ITqDTeGMaFXDYdwhVOmhfU3uv++80+TON8p/BZVag68Rk80+dfNdX
280IfCExKZE1ArUV5hNcGiLXp+FGTicbQAZ04jZMhc+U/jbHvLMFCggeCn3mKL8LBcKHsNiIJRPr
4tmVStaqOTXkZqUsafUQt0hWdA4TCT7GSYhG86IuyZc267ye6yh5NvHeNBeHBkNDI+E0KbqAXVve
O4TGo/SnpV8N7IQGMgRuY4FCU414sHvqlWmrbBF6PAZ6ipPPTCMNBlt9IEjw/oOQbLN612Di0J6q
yYoMRwEBMu/L3zFP6aHAbqD4zg24KRWdhPm2Wu2B7GMW1UC4xbHr/xXsjF1zxX3+HIfbKucTJpKs
JPwNr/tIhebiiiZBV4coPwbJpRMO+AUOs83IxFVWlG8TMIGQfGs+tCT9IEQ/ne8jYc3Xoc70vg5w
vx08n2reyNp3Qlq4mr23/QTTgaZNgEVsMNEhJUukEBYUDFq6qAmiOpku0RsBdSWg3moFZWug/JSQ
rieyfeA5hAFWpuGFuywbYUagwRbDQ6u8r1SWW7i4igjVMnaLGcA5E1vNDMynEo2INMDkOvkrI5yi
RImkHoelkA1bVbOngfrIWq0hwEyhMUJawJU2xQNzBMwSPb91xUcJ7cYEOfFXgALRrQg/Ce8he/KN
bDEl3ec4VzANMRsyYCjpn+r/pAspo/lT8ewq2Xlnv5PyJ6q/6pRsBA1/e46egQS6vklSu+6ZWLrl
DgqZrlgE9IzWkDHMFZ4c4jKyvI+omydaQ8EsNxo/usuIR4NdD1VAZlAyw8V76VWXKCxBCeTWS7Sv
kbk2U7+H28CKN5+/tJo/p3AwIF9WggopH7haGrHcyTdliZUTpPeKnVTLz5JX/2J0hvWfsujD6LSg
3moIykdmtvi7mr9FCciPK0VLnz5p7tKVWEQGgUZ1NPq2HYZ7m0hT3QSJ0AQDcmYxnsKJxd1EWWbQ
c4LMXYKd5QoomzHQLL3OOEK/gOQN0ANQHTn4mJB5HudPOSVJEI9qNGmxN/9L62uCQ61D3xfvE/oD
mCziB636tiAF6y1VHJE1RCk8uQks8kdqLIjLY3ROQy+C7mwuGZoaZNx5dmWof0jPWG2VxCfkrOCe
8zjtaOmrnVzayi9UjtKt3ZGyrhpOxLWlI0/v5kOP7o2FeIJP0QXqvzKvi+2IxN7yv1XZ7voQ+yww
5G5ZFYc7NrAB7MXEQpJI71iCyvWnkC/cWNch/oMgicNRgdPSaq8iIAZWW5czdLhXhstv1O3NEhIf
Un8EznqSsCpgFMuY3lRSwwYrVhVvWuGL0K5gQX3+QchmrsChAVtS/AV5bhwhs0bC4jFNNS9carJ2
VnLVmlJlNyZY3YjRWssQ1EW7tkPhQAmrEUJqYMyoq+uDiNc7fMKV48ck+ZxXvF5Bf2sxiHEaAr3A
1ylSeQ3fE6qlZMJvY1zOFhn3H77LtQGnDvGcELpZh2JM+k3g+Ohfio3DUC0zaSeLExmHPSCKJ2QV
AJCBXcjwMZ70K8aS9gF6Dn4EuFpZZbTz4Skas78V6ctELyZQzeMkbZgLNUHfG0FE08S4r5Lc+8AU
r6XO1uM2EO5D/ybwWlTtiwY/kln0xe6Q3sXXSBdfXhUOBlalc/HlX3t5j26oYJm4JaR5vSPZK5hf
JQlqH4PJSkaBxMCOSWNy5KI2bC5YSGFGcPSlHSQj9rKYU7Dijy/5J94LLqjD6kimjBseo9t0157S
E0+bremKzsg/FUZ5SxK3pLiuhGOPIo/MusUGFi32BqlJ8IEVg9ws91UAG6L1CtS8LFD4d/A7CJsw
jhgSoOphF7IW7yoiMuRTvyBY0Cun2+pdQH/Iq+Vr62JH9B1ttPrCrfF+RPy4HbU7SaszvTGkHboB
mjKBnjbT8d/8VfMtLbySfmv44PdE3VyVwjFgf/Zku/EswfwPyEY/quwk+q2C4B2DCUj1sACFZwqB
RDKfBvY4TXhmaMQVLd6l+vfc7rA1zJ5wObXqXUQmA5KT4N1E1Uv6v6iDbqBobrgkp3RvGI4u5PYB
H6PFumhLXFsxWeLJkOla0WWVdGWutkXp37P0xBCYBY5YYn+DXKOVRVuHsKBLqNMpQOcq3uG3NFLY
DYqUGf2E/3Td9nm4uVBSbn8FMXQektL14FxGP4VCUMGaAQYpDm2lysWgvTF1KEuhMD8YjlCNKMQg
Im1Y6AobjZbibyQZo3D2ZmStBt6lC7VtBarVkroIbQzfFW7AEAJ/LsOE+yuh7kAKn7kSG0iS0UeW
nAsWkiHf9voPny+XT59vJ3KGfcdqQQq2RGm28TP/13CSO6sidrnAYQrqT8PY08HM0sO/gNPJXci4
r7lmDaIh71eC4dTctCMgXS517Ogq7Hm4M7f1caJ3j6DhCc1k4fIC04BnCZ9MK98BYXQ89yLMwpg7
wsdJQtYwyprZksyukrzxUWmj+0QVoh+GbzVjd8kPmD++dgqifmb9Z8JzpqwcsMWNGiF/ZvywUvF7
wFjL/xsnC+9Tpq8AHarLOrGGIET1HlC4bqRxm48LTmMoG7m2Wt4/umzfxptEwI2Bmob6iF2VajcB
qys8P62Qh6h2QsEuZ/w6Ng24HKJ8lReSomyDtxU5jJwlj4TKWsDqERzBEsTqkvKTELyE9SqLH1rv
5Vs3Cmv13b0DgIKvxplbRPgSYytqo3QBkwA+N5kCSIj6wIKHVR+e8GJ3Hzs2tOzTKOLYD1yIcKK+
49/bwtkObO3CwxNkDG8sds9DeG1ig7S6pQGFyLZIy+ovLdmmBIwYMO5+Vh4XsET1cGLBGxVkDVTf
8R3Cey38BtpnpZzbDz84NyQL5WSb/6TxQ/rRizsAsF7vGSmy1lKc6sRSS5KxhSV7Dt4bzOqFeYKW
CbNvZESoFuW/DqMONLE0EotEr6ZN/pbYa6GVZ00JlTN0wLJCda0TA0ZYlbS5dAXFFT2FUxcOcxRd
nFpYZuSmyMizNb8bwrhGHqPhGCxQ/E0DkZU57Ar21xlOD7hlODh4ByQUE76HnmjGxYw1wGZhbI9w
+tfBD69m0QFCosEKAQAd1hqPMABrsHwesrbLSrtQXUysCWks2Ng5jBF5yOW9oXvEFIC/pXUXBlfs
wKypQNgJJNroxIORJJyC+m7gdlEwFdTSLMN6lzFY2H3l87pTN9zK/AtHyUCgDVIOuMKYCk+fukV8
HygAMhz6ElzM4dthc8lD8qJV4/dCKA2R+kTrlt+ODpw5eCt98c7kV3GjCGa/eHqjQkTADg8NySqi
ohzalKUQuYYh4uLawIFdZx8hvoKRlX3gRqv9Y86jHzOfq1eK9ozW5E/+70eEDUJNbAw3muYMKt8Q
tQlN77r8kv7ARlsCzGTLDDcNsW87PA99DM+yDQ+PznIRdTDOp3B2UBkHNh1eixJYcyjcJg9kQxqM
NTES02QGlkJUHlWP/+HwtiUV+KBy899h6v1OrTVAncbQ8Sf7pSZ1v7wM3IL4KbzNGS0zMu/Mzian
UTb4LNF/1l+lYHesH9HVHiTtvcVeAfEUFHHdwkZa0wnSsoc36VRnPGuQxSx6BS6EDhQFds09+pAR
8kArz/YR/vlI49jYhA5cbKPfVCha4aeNi6fT9NujtcOWk2XmMlJb8x/zgcBIMWAPwVrelZG+hSy7
XKaAFjPu0B1meGtrQOCKgEF5Uwgbrkk6Tx/NIVbntDfjuoBLjGiXHQ97QVxLcJ6UHQ2ltAQfG4DN
4pgTU0c5Yv5WIF+pLjAI9s4Fu7Vb+eCQYt1q7AFbA/IP6shf48YLr46gF6xCZdgSnm+44+xhsRjV
VqnjCOigSQso9xlGQJsVoCtw0KIm2oC80wkVBzp+HTMUVsr8HehTMYPBOI8RAD9TZcdpT365WDhL
WANzI4Jc5pvBk0+FrbOZLwHqN+OGurh6AbXEvC3eKLq5wS5gYBw512VuAZoEGD1FFubuXNrAiaR3
0k/PBpJa8L2jj5AnY/XpjLllUnv4y/EqnR01OZDOzlFN6JKw7GR5SoIk6uQToO0BFBpPIstQWWPA
4F4b4iECylASPoBn0Fj8KC3ZT/UNVEYDh/yN2NR7+j7DwJetmwQjwQq7hTorYyN94qqgWYEUb/go
oK0S7mtij7GbScxDm9AmMMWE9s89AdXE4dsEbeiaN1W8cC+K8StVnouMK+AwoNk5TBGNMhZ3Qn3U
MGNB9IXPQs0eYLEnDMxlE4xhEYxFlH+EKJJAtgMYMW8GwmjKUU8JABErf3QicSyEmmwe2fxbKxb5
dAZwipk3/5mAsxIEqGc+cV3chJq3yTD5nn/xlMN1x7TH3EAZYNjQws1MOoUKd83KTbqujYyPlWzl
LE3NdciiHT8K5ZmYLieeOQ6zb+Ys5Fyz1/8BRPcmoBD7VY7IevwKvSm0BN+eoOAjjYIYy/VGJACS
aISg4DXKIRB2qP/xwdvyXRIX69B2ai22o5S8anRC9T0v3sLylvSsAe7K56AjbrKRA/f7OMa1CUj7
hUg0VUIXfFtsPtm49c3rP/YZIV3wBKD+q/1VbJvt5P/7Vil4uJGzy+U0wAPaQS0eUOCzBS8tkED0
5D+LcwNvFuRIAW+AirGB4+kvRoFozy14fEuwCHa2A8SvY54dDBbha3gn+AxBPKbOLlQBO6Zb+ER3
Hz3m+ohlRGusFTQ26+hfPR7Sb9TNELrDm4DJMt2DZHPOYEjjtLDwpavJhfIObZwIR34bNkAI/dkg
MOgjn4CEpW7jl/yTSl8teCIuVJ1+WoI5eBMBeo6CKctu06NG/eyc/6tJM8khWZmQLzyykJrwCDYP
flINFnWVli1AaoHJ40Q89IfVbJNFhQEkpOPFXIaVXUUFWkv3jhaKiQuDGy6WxRwrRHyDpwCBDCT0
UZTCTY+WlfuSI9U5iIhjkiLJLeEzwTaEBSvHfNyyWCVoNOThWhasMBWm0Zo+8XXjx6BbBeDYiFs4
sJRnNhfmJbxBbgpiS6y2pfCmN18dWZVnjaT35qDDW27RCEq4KGi/BulQpAVLkIJNXXFLeLOCfGHE
CSFhaH9pCUfJbRBgSIkr53ct/Wc0eBLi7YhAp/ea0THNPWsXihV1psKBpd12AgNDCD8840nCRlaO
Hqu5wixX4jf850NFJVLU9769ZvW2RWtdeQlCFKzkArYI9OK9pxF+IKg7oXRV6TcWDmrw1dWeIhvr
svuq7l2Nxx3QEazvdc5FGnD2JvrjOfgbxn+dRkbXeZLtukE0yL5PewfVI4jSw7k93pqgwM6KlFnC
uFTzK09ayw+v43DWhNOE1x/8ZINGRHYpboX8nHFAVLh9d/DmcWhJh31QWNGXtrrG4gsmTIhOtz2U
2nvOBydZFaxOPNTumvlVEaCHFUqylSCxjJee49hg7jK7hiOqh6o+Gm2Fwon2ZPwqe8y7cX6jABi2
+FFdogENtvpSIRv1x7I092iB1OIYxwQHnrWVNV/Zh8g51/OAnAfCB2IkzOsqkjh7Qk8YKPcGeXSZ
X+3zgiLDlRjO/DEVvwpuEbqJ6tgGl6rmYfiRep0WDbDrSZssJp8GU9GKbVmuGshRf0XiYAg0afgv
HJNABbJFT3kb8HKLe7b6ITr36stMjxPxivlOJ8ebC6msfmTxrVzhKyNftJAeTtwniLXCRwOOa0Pt
y5IDlgidNZMlAU88Fm0VL3cs4fDYF3Y1nR8G/WBwQ3EWVIcKuiLaIOu3WYWgwNYW4xgW9+B1SvHq
MLqAfL0pMLBAjj7oZx2eKs1NOJaswvZTGTpN/KiWCJ6KVS9FGylUsKfE+ozRLEIlZacoR6r8sqDJ
8gNffJ65fuUDhV5lgn0ntjKgx5BVuMLAQrt+1/839DAwx+Syf0xs4WwBj6969gJ0E/yc4SBiKhTb
KHST/Mx3VTmlcJ2lszeqEf6yFbYkpy58JYJEHtfNiPcR3DKfVcs1r68KjKqXjmASd4GSTXVgg0au
TADDJWgQssSHX5zBrvAtYcL1v/XsVct0bXyv4V6dkJ1yYK+9fZB/2hnncr6v9Qh5jlKINf45xTuo
eot6F3uNFm7tf7blDFfYkhluza6sXu0/pHTXTg/DKY8r5nyDNc9BnA/ejMorgv2AeKbugePC99UI
N6/EY6gAnvVkmJOdQQCgD6T6GSpuHkib4g1acwhlkaEEmhEl1fxrR7xLsnWO86A0bFc6Ud+8aAhd
fLvtZdW/0+r46/I6NZ464+Ok/HXarzCdq+jBjZa5uYVnFz7ACGYtA4nhYoBBh1bT0fePBnHL2Hyn
w8OvjpPDcci/Mnzu6NxmGO6cDl5h4Q7bpt8F8TpizhLpdzr8bIbrDPSsZeRI3DP6y4kiLUnw5rut
mmx89BkymFevWTWEXzIMR+YRCJfjwHoDLZFGz+LjqPQu4n8fsx7NwOxw8tn7uLsy307+OsGuLOZH
F9swcf+mPavRZFlva9iTrGMA0Ij/gqAQTrv8X8ofNmB91CNXTvWAZWAyCAbnZDpMKAJSlUkfhwFO
GvF+sH2Vwa1/9rQ1cG4wOjALLAScbwV/Snf8NbAvQ4DEhv8oL1sDvDGAfOqFxGC0e1WDm0nvzMU6
h/QgFvJEH8YnOzVW8AfzZfqbjgTk8U27lb89g5Td7mrbhRBFqvISoUlCSnSRH6un+oREmji6FxLC
uP8Hg1ZzoAvuPFN+1dWxLu7gdPUv5iwV3gaAPe2Re46S+6ZhbubOszW8abv8ypFl28yHsTZO3N/Z
zffC75yt6Lr1AuUmVYRbk8oGP478qPfFMMotDwIb7HPi7+WjzmJjLdA3PVBWn1NncbloESXilgFk
jo2UuNgcYMC8g6mwZ6OoDRhRHCvtOArjeoKcNo3kZD4JPgAx4RwweRvpxbfRJAnlvs/efAwsiD8Q
Dhmi7x3FjXOo3lncKqs9yFhTc6WEJ+aMRnxpMgbJXA+iLfCJlwcW6aAiPJ8M3/mR0KXwV3whQNWG
BQ8RQkhg7TlTt2Z7jjlZ008DJ2WJvqN1hwP1Ffl3mCzhZ6AzGqjrRgUHHnq381TZdIFuE3FtNaUr
9w/sXmVJ4Qj/Gkh9U/Ju1quPriGQ23BlH6fo7MHIOYBLWpGN6C3E7SEG3F5+8OL1IMBGNZ1p4ysu
CEnfBq4vFBDAgFVe6OO1BtXmBupieYPz3qlvqn/Vw/sguLHKvKyuzdLiOiRyWDhDMgeCCCyDJoG5
HjuwUwO6s0Zm8yCcAI398Iflk+Z/Rn9h6syIyvDU5MokLCC1HKnnAbaz8Jy0//BDGTBt3N/aCW4o
AP8AMRZuyxPLyGNgec1LhM1tvEfvhdU+2o7eHbOmJH3vSixgIRJvU/NsLlXfyn8qW8WnDvH+WXH4
aW15C5Vtylu+E+jNy0w3QXDs/sYfJhQczY93pFlQtRHym9cVIiRzZAbHm7Fhz7u6j8hIHrAniV23
1sabv7LpDhvhinuZjUADRquABPVFAdVD16Q/4GEsWMkT7EcF3+FT+xGq9vDSPvwF1REzdEqHVmJv
v75w+4j4HRmjyyH5lm1z7aSLhWt1ChCTYOUWfYfJ0pn/i3NvBcEAXQGsPfnDt/7VrxWGQ44O/Q4r
qjWimDa+wiWPeQ0C7MCf5IQiEdXH6NGpKrSkiXGyDLv5jlAkXPorYxDwAljh/G8gnJ4HCpVmu/bw
6GfzbWPrFA+LtxkoHQ0Nw0fukHnM4gzau5/sOpsPUvyMR3eMnvFwGUz8lY11+InvQLyGszXcmYXN
ex+Do6DGBqcS8N36xMSPlo6kxrX2uVoxL79H5t+gc8q5Btbx0UBO4cwiSx8D8Svtccx9iyjR27TI
115Q2lr1Rr0PQa7w65LQ9HNUVur2JnxAgCjgInJE8M9KfBdU2AQmHjb5D/cH3tpYskZcEOqp4wqH
NdXbiO5q7nJ4VdwcuMtJW6Bx/eo3Z6HaDx8yLwlU7YdLdDAJ1nYtIEGI1xhpgckDUtpv6c0Vz5TK
gYt7tYGeK9hDt34wWRo3c3Me0U5BmhIOMwL55CirliKulVcvOqn2DMG/WT/+QB0f4M47g7IDed6S
+2CeeRDY/3Xre+5Agd2KN0XGtuEkmA7s8MRGwdHi+WBcCGNAlRmubBHgAI5QQfTkJgUQCoLfkDEY
PaCUHMwz/jKa/pjpC3F4HB29RunAz9wLIMduekw5cjlbCW/CutjuvlUa8qJ/C3GrZasxoiTBzUcs
dyvpW5Le00skWAYbQS09xSp5R78KhgebHVLzf2pX85Y/jYRP5TrTrALRHAHNgSJpmHsnf3DQjOWX
E8eAqSut4yJ22QoDDyJ2+Qj3GoExYP1curB2OZuehiwBFexvPZG7Tf7Stg63en2ahRPWISkUFpsR
/AbCwBCe/KrDhqIiA0fbHV4zDMUP/Ct+uruqX0eDrfuGVyGNEDSd1ZUmTPgAQhKAoMQruGZ3N9Z2
+QxzD7SOFYyfO5h1LUAVhpwpaqMXTgARh9EMHrWw9QvkfI8i30oLAJK69BmDD0vfmdgVxji07Wam
puC3hKC/eqThBiRwFN3mnbg++RsyFhnF0Bm442G3TBdp9RJxdDf2SsVLsEh6Rct8YwmpPD+M6QZq
pV/y9SNovOQQEU+1kT8MZW18cERGZDMULpG8RsjhVAaPTGK0GuTBiPbReINmQYbR5MwbZov5LP6P
pPPabRvbwvATEWAvt2qkepcs3xCSbLOKvT/9fMwAg4OZnMR2JHHvtf6KERhYZhYt+ZpTfQlpzYYx
furmCGIHcaOVR2WTIcBnJecqG0H6KbQ1na0n9H1NftAsc0LsEcKS+O3huYj2GWZTPgfkFl/rwg77
lTBjUkKrNCrUeEqZqc8W3k2ORuCweAsW/u9y+3QbDVE+z5+t/0mzRX0KpROfffWvZxhBRYGLvceI
wqg55TPR4aNjwGSaUG3CamM7ok103Ox79azSXOL+ttpBxJV1jqUf9DvCiDdQV5XKC+lFSB8ybUl7
Yn/Hwv6p9x/lnNfbwHyWrgNcms82+JSRnak/vbvKh91G/4IkRLSZa+gsRsCN3aO7CViM7M+l2iN3
aj+r/xPqSdGZjt0Aw5RwpmbJV0MT5+G32GhHVgesQ8YsBaVKdjvMiDNZIpxuGX/uA2Zf4pgF2qVx
N6BQO8rksS0yae/V0CGg1cSZE/8WE2M7Ay9qGazHA4533S5Wz1a8M+KrWjep1KPHjVwQ1Oj3sCrx
MtUJ7dbnLb7fZ48utCdxxz/21js1f8ToKaYqKn/+H84u+l20pQEiqvh/Fo0V/YeThQSC+GgxvPav
/vMlI0sk9X3M0spWTbTjzC9BvD3ukhT47Ax50UNFSpTydiulueTmpUmftbbPVacBRiBn9FtoH8C3
7ArIPLJrzdCDzqCOj5CekXIFN0QhOLU6PK4yQWqjjiklj7B7EOS1B1fDP4xguoNswQLA1YkxIrgp
tD+sMdM9xp8bHh+yMKKZ4aL5jhru4+8AblAl+AGFfbX2t3iIcnLFGJWFP5Nf/HTz9qm9sUTafFN5
LFqYxt6fNWtfGZ6xaSpB8wD94TdrlsG+cm9auzXyyQqomCOdhrPFkk9Yg1TAWBGT5m3fxTx6y+tQ
YxuFQHcf4lovSYuYJaMcucYzNAK03IYIPUXpma8FWiW5a+mG4tiF/UPu/C+IREUL3zHmRruMnqMv
pXmU7sO6CDpYKLUC02FDPAMFEUySgFXs2ow1lMExpSsO7sOQkjbSaJTuN2kOYfgw1rQquFtF3QU4
4ntcgazdDHyMXC2EHgVZJtgVur/eacszY61CXSrqamsqzoCkBRON4KyyiaccEyqTbWxuuCSwAUT7
qbwuvvXGtnCm95tgEc5lpzxLcwysB/XBIVL3K650YRrY8GCwtHPMXkJL7xlyuyno6Xu05fVjMQkR
eaN2HDwMXP5GDEG0QznBT9Nqz1TcxM28D8mrBD1NnjKpX5sWx028zr6LUdq1oIzsrnRw9ONfYJz+
h1kdX4rw12jJbqPLdi36D1N8Zx5v67snU01iJT+4xbnqLr1Aeyzr22WoOUWPin9OvoVH/FuHHJr5
1Dx90lUp4hsm/Rkr38ofn5q/9hWhG7+eKzLphd8Bvhf8Smm54Ptp3D0CPuXFr8/0uLUO+BqsWX3X
UoBfJOtXPh16BXyrXEk2gIkGFPOSa9ltPq+yGCM1Wdm76PdjEL+gT1Tf1j4rg1FSkO2Oje03HkxG
FwPV8c76GNNefEO2+P652Yqv+LsRbvj5WT61fV0MRI7aJsKLghMY2B4qFMAfeBLjO990ohTfpXgS
rJva/ricSmM+5hQPtrAE34hO+GaUf83doTzPrzWj8JhUjAonMFaMakGCb+Uva7ZK4+hwt6vRJwD0
cazEaV47YB/mxLCfLbL0aXGsZPzhs06cS7bAfbqNiEqjPoOmcYOXbd9CGPUrSM6ypq5szlQLsp+8
m2pmhbv0DJYFCBdOWWmNvUsF6o3lyYLfnHtPEhF+Vxi0bJRzPwpZBXa0QJdEnyXNmCDaDfYf5OVE
IdslEmnIWghXbY77VpuU1oW9TRVoF5v8WUsFApR5fKfRwddqP75B5swK2LMWvttqCwdnjjDJvm7X
UjszJzjQvGPTXYsd4j3ZbmV6VpLvELGTLmEmyglw7CEswB+qpeztOuj4sjoO6hEnUQo1/3lXZmgD
a6XkUsfV23wHmKgRpkhsoRMY7x+fXQOFlAv2oWcrcZ0INxC20kCpRrDcnuWW9Qlepp9wZgezyDz6
6r2A9s3Vb2ZrStWv9Yq67gFFY7I34z9iaEnsw8j5ygxQNPyX5BudGtf5+IuwvpTzhrdpoiUIexQL
iuCHHmPXYQtNCC6K1G9qlycp5gCYwG9l369yySY2geJcCq/pZCeIvsIDQVIA+jaqorCNxPewmXrS
Xr3tA0wdd+IDsF+KOm8ZKpgEMc1vaEd3pGhgC0v+PBwEJKBPkSt3wpiH4pnEJbqU7YQnMV0zOlNn
hc2LVYz27G7tGLbso3Katsui2YibCEhIFc+BuRrdMTzijq5tXf5/66GQReg9yn6DOoVuWCl4I53t
nRiO+rPQfpEcQXJ4a1W5lSqEP0Eutg4NQK4ChtvOlvwD/tliDUIYAdqQeNX55Gj514rJ1ykmc+tP
AiD/bALt1WPIDS6EmTtJuGbBZyABiTx01qbrHxywgXANDkxZDVBI+sbcQRSJumj7XUy1leEUyZ/0
FyeksZfLwPgJg6NK1DdtQN/lfQjWhoBJgciZryKdq2QhrtBFZMJdNByaaJAOEDY3j18e/+ClfPdE
bgvX3qWAZ4us2SNjsH59jDdkrhripWSU/iMjf46onWgN8SVpWzXauY9EfhosUz41L8sWTwsdQtae
NNzEqYxJ5nz6L5rUMHJ/5zNbxRfQWciuV8NJJiacCkSSEUkPvGU3M91Dp9NmQG7a4MAhACYc9GA3
5NTG0P0Rl2f83JblGBDaRnURQX0IAcJIXVy14fejsYjqZ7xkpFTojL1kWdQrg2eKLrh2rKmLdRud
MqYuGRNf6/4J/ck0NuRIeUcEm/kW9RSDocmtaBfQBP70FrpONGpnykP7R1cUSRgQnns65IXmR7iF
gDXl3rPhiAd/0XlMRuJRQVBS6ETUGA9leCjHEq5mDzM57e8hMVbeCo0Sx0/tPZvsT5EfJGzxwXUn
9aEjxwogL/6psWFyk+g3tJUxhCVOo3xTKGuTBUm/j9zdudSoTABKQpNqroOYVFt34zJA1CVdfluG
QFXdGByAhE8C5nYdRYRPc/GpcY5/JRmCWoyrSKj/jD+gXEpLtWV14mxCVmw1147IMOQKLFD8EsLF
7lsoWEc3tbiLd4DeHb51xEO0vSyAnFG9dxNfWdPnrb6S3w/yG2vhBTaer4CuG4KJFHvU62LB5ffh
rIkRyCWzQXLAqQX9jBQvQAHwWQQMTn2+zfu1GV3b/swtMRYXU0zZzYNqDasOctbI/OcUNWm8E42t
wNtm/gQeqmtC7lppV3VLvgtqZnlAfo+eZv8h2Vg497MuOwwo1K38B4G7xXgSXfWSAF54TWJd0p9y
4KnbyQZnZJoR2rxL1ZOcfgcBsD17MCW38ioqHL9YWLzJKpd9/BfSIpTs/A/88j3od33wsuvWrtKZ
Jr0azS465Bj69wf3EskGlb+oiVCAwRLWcC0YucFiBonQgR9QWLwIpEaOAUpj4jNeu8rYsnG5JinY
0ZydKxOeDRhMAcTA4biIAOstGAukl5PAyQHsq7mHZIQbLX/gvpeHY99taZcgJ737+siOxRvD7PdR
jxCltLXR+5Li6k2Ocvkj1DYtDMBuC/OBgQO4Ov0u87U8h80dTBQzbKqUSEFyQcZzbFL/VlyIZCZ8
dPfVyquSaudEuSmIa+T6GZHXNNfGzL+uYBmZtN7kFjLjhe8ANcsYgc/gOlBwVVyNAxdS609iAuWm
aTsXBXBMKM7JKWeOYDdDoQ96pk+BXfGp3PFtsD1V9NCA6RKjCzEzwRY9leNFSHFrcRTx9uOnzh60
pTXKA50/BFSJd6ZdqC5txja70qe1edTqg0d5Htx+PayVkga2CHtusWWiK0uH+rnJMXr9cG6hGZQO
bcG2+8ftn9gauMRE8MmFQpW1MbDhraLkObK4OkQIUfpzxDRDsOrVfd6D6pM+OkfXi3CIOBBYZo5+
1kUWA4IVol/l1vKUEQWQAhfhtHCaeIZ7bW0aW0ly4mxT1yteM3ykVnP0vxE4aav4lLYLL7c/e0RO
amaL3WZozglgEwzM5xAHVEuvjGDmK7/DAliaBFLDRas/qynbYCTAyJHyPR2qd6iJ+ch2oKw8wqX+
2pFMiWdGtOoSW9DWCFS0AWycaAG5OjXhqRYOIuojEVKj+XzHw91a0PaMzViwa/Qq8obPgcA3dreD
8IwRjLXB1jQQexCjjG/mEUL3SHZNapW86rS5qFwixq9r59kKCUWUjbvDd4K+GU0FASAVoU4zJVpo
b1V0XGU1ttSiqdCpCBvjnqjpyaHRN5EN7DYApA530kw++o5YqEJ0J4VH20OxC+SvoTwr7iXC1ohC
yNgweLU1uXkkztl6YJv+LoV5YKbkMqRDdEDf48TWqM8q6RLg7SaWz4Ge7DI7EhCBzVv4W8bxhnio
8ePYvwULH+SkVTBPTDtSq1v0KtNuTdHT70iKyr9muhWa7/Kdo1K0zqXhNCuDzG/pT76Y/vqTcLcL
yofoWCdQoajuyBvF5dvbCr+fZV8u601ZbIfmFSL7/BL6eWC9VO2kuqu4vhZ/tCOB/VhLZi6ZI5M2
9Un8DA7odpVjuuFXs+LGlFjjcCQ95NgyLOuzamLzqoMpO2q+NNt1XJ8gQjdwaF16U2GFiNWoNhJb
D0ohbWJ81vhcGLiZ6zC5T7nGb6V0khS7OnqUURS8ZeZbyg6FZAMO6uJCJ3ONPwRCidqkCLYu4U9j
igsfLy7wM9HG6MH0Dr5KeYgGqnq3npflsfOOhSCOkicsKzXNUca6AywOiC/ohilFImm0qfSvJjug
66XVCx0nRjozw1IE3W3ZXcXH2wBFYUEn8bmiNXRSbmhGI9LBn2q0D7WIhvC3hVSakDlDAgZj6jVM
/3R3lZDSsmi/GuWo70Ww/mYW1dNKWuoLJjNNWqmWnQx7bmzf+zJJJDFQ7K9qa+t6T8b99NI11zbb
tsxlnz/2wF7gwDyIVLdK12ztwzsLCw/tQp1dxLfQT63IKeWNtnKRtH++S+uV16OpFok1kQjdJCgd
Bv2weqbEyZSnQN2Q21uJy/A0tgLRTC/ek+Ss6QsBka64ryPi6x6mt+M/WV9bwu2n/BBCd4Lucq0t
ET4Zd/OhDjY1PCzWY3wQpbtH6hQPy8CzjcSuniadsEQqMu8iBi/OIYQJH+XPTojYBkeUi7eRkhWB
oCadON5toi5Y4eYxEvirQq6huesXpFXR1TRR5opoM6dWil2yy7MWl0yMp9RfxN483hbTdj+kNtH+
0Cw0T04R1JUMJlCLSXi3cAYLRKPMzHpbklbKqzFK3vCnIZgfpaxIY2S7zo4SQTMO+n7kEUg6Eiem
YRF9yoJRFm1qDDWf2h+K8DpQLA748b03yh1J5Y02WfUz4Ab5HjCh/6DNwPpaoPdiDTVD9gknXcbd
M+Tj5w/fGhWA3b1Tji5R7nVEOdJJYyAA91o21aZ/j9EP0RLpaALfg9CnFvf50XzkWo+Tep1B8HZo
3Uh5QNS4E8pXXa0a9KfFXM4uvXoSWkKniNnLt6b+mcHWGzju0Y553lNt+Cj2HgFytS0DJkrdgA51
uuGJDi5mv0jLZan8kbwksLTnSFbxfBFMVYuHGHovJ1XlgyApIOWvjVndzZeXEth+qWs7RE3fiUSy
HvLxkIaIHssVQYdEIspO9AVym2UIV7ynkt2a24fPCLhecem1Ux5tWvRhmYtt8YJcTKGygmmHJ8d6
xfkurb5KeaazM+Q11XTdlc+raYCfM3wvhlunY4ihEmxlZb8lU4PyF6M7aZFBeqxlFWOAla4zrhrp
GVEc94VkzjCn4U75Ax1FywoswD/YEtksxLc/in5HfYzbrd23cHQteEk0EsKo9hmVv2RfMM+DL4yl
bqPVl8cOEiq5qYiA+PEA+6xJdyOF/XMwouVIJpYgIDP0v2CkAF/37GTeUSZziwcP9ktOg5V3QFLC
g8bSxx9sTvXS+sVBguyCZ4i/SX7pbt6hJPsKn3dCCTTE7PDtxleADnQFNeIeuf84gYH/cloJyDMc
qAgl/5MRGys5RWSnD/nEgfsacj40KFZQkCksmytQX5PpSlGOn0NGr/rswRXB508P+CtHzLbphvTs
5KbjGkNXQlXmvDYQVB2YQhlOMlZjXkVqc/l6lHPaobKS/hBJB421QMWMT3KlEMP4sa7ZMK5kLfVz
rTWqfDsM0ZgEIjTum6i2LTqjyXcc8ne4Q3ONa+DD9xmlKcZLsLtsV2+alruGLZU/qIyK21tPPCmQ
iFcswxtvoLCtrJ2R/LpgTVQJhPIRBVDun3QSTe5Swe26wERsvDhb0MigqOZDwXLS1sKMZ0UAQe/m
cnh9ywAhdXF0i6WC7pNYMXRBho3Ot9Hp1v0diP/YMllakztfjvEUyi/cVD5lJdsBrifc6XQdy7fP
0mOC3G828BiefReKmDoJ6FsU19PgZ2IMWxDIL85ePk/V3OTlAq5zxo8jSSCcJea+YELPTSdTjrKw
jXcBEc48bkwPVB/K/CUjbHLyrHkyVo8seUbaFx/C9IKCXMZTbpN/8OTp5gfMnpyI4GKGk6Olfoc4
J/mt9Aegx3tAiAnDXqpe0hR5TnUbv3RCO6KaHYXrhLson9WL6IJg2SoRiX51AgPBoqPWTCWc1F0F
y0qyE+5NTPsyOT1w0PP46fH2qTVzwRbBNEIDVQR1jh3+Md+5houFV5kzMr4TKqc8uI744M/nyKRl
9VSJWw0tBPIi1SI959AhMZrI+cWz7Ll3oSPHhHv9lpRtNmcOpgRtJgQdEns+tyO8kglOIKD7xjYp
HIP+XnBgcN78+ae+X6DUYmeOTHQ1E05bywDoU26MwjB5jc2kQGMcVTBjIBzBbAeqWFhSvgfwOb0k
FYVmA95FL3soBGlk/JBNfIaw6vs12n6fCZqdGtWssoqijSTsmB13rJw/n4vFx9ZvDc4nFFMSP1rG
AMRhpNmqf2Wyqj0bH0CoXsbUiuzPLI80YTd25/XLLF2HHNTdPEFUMOIZnBZue+9JKGqzS9StRxk3
D3ZF6BeJie7WFw4tSuaUeOr0oTK/BNqPe05obVxiOeKjkKd7kd9ATXZzYxDMbLxU+FvxKjadg0+d
d4mR2z3JGEa5jIp5/IsmAv8JN2bTHgchnjseXENCqQov14okCwT1WUci+iZ9KUSwy+AUW3cuNIBM
577n1gQXZukJ1VkqzOBdcW+i7TYZ2uAh9C0ZEPi7udX5DdQGmYGDd8pAhTStOf9ekvjVrrElW94K
c0siLMm21ITTWIt7tlTG7BlBPZ/P0eEv4hGtUPK0zGjB6dUvbC8G6O6Mn9Q3DkY/uk/S/k+0FjVJ
lvUeyIsRJlvjDIntdkJjtXQYwwwmkIuYVUPonqY/JiYecMw68T4VZ2uCXxKk6vmYk8xjK/4IwGLw
qKYjW7QzmusKUZ4gkBnwh8tTYANadMaMhpDRIYSHTJyL1W/AdYoRCxsRUUXCIjdt6ZgAsc8yFOqb
8aN1yh8c7x/TVmmNRtqiz3xKqRcqToNRLU5oBok2KvAs/Wz9XLHuOKFKH93b+MynAnoVWsEGfkh3
9dFfg7TK+BNsboM005YAA/AzbL/N3LKaFeJabBwfhE0VEZLcbsHpw2M6pIfAXFbyUZJWzHmuu6S6
JpwVOdgEzUN3cjcpmIkpQee5R2o0UXUBnxdz2CTXTnOFhU/sakfuzlr+RnmkV7Zig1XYASFo/Tkl
tCcMkfVoP2we1l+Nr4/bi4Qesh+Dg4wnQjRfJkk3cCOjoWw/HpDiYWDCUJqn2hsoHpaMbzE6+CEl
53WbC6vROP0xToFOkc04qPYwsdgsenEnlo6Q4j5YcYM08vjF9FGAnLrWtK3sTccV1CRrzMIakIB4
qSsbDNLMLijuVeU3S+zhmLfrhFkL+56LIpFrBhNm7OgFij5tXgKL9jPtT8kO42wPjmvOJCS2QJHc
1aaI++G7sH2M4OFnLXhLmcDRhZSeo4p00nC6m/f1qkT5zTlPml05y24dmQaD1c582lPpWcOnw9kZ
IPPEt1MuOpSr5ZcJzMRu6Ve7Qb/kX+qZXnWUwIAz7YXLPKsReYyVvntcOlo2j9bZMqDgZ8Y+58Mt
YjiY8MvCqeB+OxjFxgQkYq7RfZCybbtg5tVhDUm/J/HO/vD+CEjoiu7qmzxaB0BdRocPFtAdUAO2
O7RYLEcLuVnH8qOctcUX57V/m2vfLPgot1mrADYnGVYw4gSwNWk/o6cJENXJbtLVpMxt02I4WqDk
GXbluV3jbFP9hXUBAqpXw4+gvSnXCgCeBWcmHSiNQOiiWfsIQwGH87pjfaP3gLGPJYpoxIW8TDAf
b5ACf45ky2Hqde86fcWUlYxh8g8kR1vVDrnRtlXjANHQXuKRIUnoFHv+jDE7ZVn5wpRiEZ1EUIb+
0tccoGJrqw58UXVEbi7a2lGwR/qcBd54BPTuvp/JDkQDJUUVoEmeVNxy7SwbI0iM8iEBsdVT6+IR
f5diNQcgIEFxQZJesujX2BJral51mxpGHyAXqcyv8JO9MQWIuAuoc9guKe6ZNJs4eYjCwScSY05u
yVVA+L2W1zhKVUzHew6SCvB3bJVCCDPFd5F2s7FBZfaBX9Smnbhu2tGqDfsv/LrNTQvtVN+KItcV
yVFnhTw/je6hdKMITg2AhFmvxb/WU0NYnj1gIBMaOmcUlOHZakv6lbtbBWknJf2ioQawg/kd8M7J
HIUJzni/CFeu9/KGdYoIyXsQJWUZawHMprVeEh03+OT0RXnpN3ysSEjpN+zqAo9ZBliFUQkoE/GK
wn3KGBmjy7kZHxTs2kXGo1NxHPZ0gbSWo3trrdoIoq3/AKnQC7svQFtXmryNKaoeFoKN4BnJsO9P
C5ySm44YQRBZsvQ4l8pZPys9hDJTtgXTAsiG/WHT4w1klUt/UYdX4LXM47v49UvQY3NAMlehNZgG
S9ZYWf2hhMYHv02WS1aCz8Z9+x9UYMSWzzCvi/q8JgRMq3gL8LcuOA4Gxa4556FhO2KgUg7Rikpw
cpKk5XArdh67mM65UMssz9lvSGG534XLIoKAlLbFzQ2+BZbvwyc4RUzDXneOyxMuJFAJrKva0et3
QnqglSeCuV7g2OCvhWvkNKSt3fRPJA3/5kHa6tgex6OLFJV+GwivQSAZeVSE04daI78r/IsYt7Dz
C7+6KeqRzLeY6UNd1LBPBl6emB7Bqj35OMwHLPMYcIhKKkBTFDKVTGuPTSmF7WJyyiKOEvzK/Cqx
KozYPCOlxaSVL1r5x+0OEVTXJL5rJ9y9fIHwvC9/yU60FntUDytx2iBDntDkw54covQHuIK9xvqv
fouIQDJxQuBLWO1w5RUjzbuuaHWCIB3T2e6u+8OhKQEF+JyxLM4lxyinO4d+ji0HAXlOsnCpvj/D
IQ2u/iscfRxr7sdsIIqLIPpZn0BPXAWuvRRGXZsiazV2FHsJKgHck4oVueHWgnpzNJ2caJZp2D23
go2EQ0r6txquK0SGpAsiWZCYfveiicrTOvkEkOBkKtvLB905b6fBO10sZAU1x9h5ABasL0VeZl54
xfsKhGfR4A0xHA3OKCpXzKl55cRs0ypXMksk+6rc7hANBGR2X6RoZ7VkdS5B8qV26/VMXMmyGxNP
yJr2PFwRfEv/b5QOWxylOtZFfd8bWz/+aby7n/Be5s/S2Lo8Fdmp0ltMQxu+pEZKZrTGLJ5GV1Qa
bvKVim/keZI5T9lnGKKp+BYINJBfEomudHj0N7O8K2hAyfJVzWNHyvggr1PUBKQ8QXAh5Ik7UDx4
ab9RJ63quIx6OdkALpt4QhCTwObshQs1t+sGACj+cs2LQt6sUu0hXnsmeP6shtSgxxUBTq88RWoD
mCcCiGb6aHTpFXaPkUJA3ONJ77i/+HD0Q/4cvKVIhRkcPHkqpIhYaHL84WHiMVXLS9c9MuozapzQ
Z0FaqHzdFriW10rGHZxCO3iZkxE5JvWkMRE2pl4V/gY9gK6CprtDCt5rT5+UReJEkRPxb7qHOUf+
0lASt+JGzJYisi3EVhwBiXZhvmcXBCQQFHgDBnXpbVbLqvqJrXVLnbL5G8jMjx3X6wESYEwP/fYz
VDiL/uxL+9blgTXmIDtuSu3EsftFP2n1dmyMq+Aq6JE6mIc+mAM9iBugFMALgM942KKuZ6q9eW8I
TMHGWwgIT876JfBtJiC/PCV/sEAwD+pGXHB46OWKZDUwLeJZFwL9ZAmptmZdMe5TBBrDm6fuUgXI
6j/gsV/m2Hf6azzVVnB8xSaADR1QKC5bYB+2XLKju2NCwHN+HQgI8O4ud04PQxnTFeARC8vCUpY5
wnsujt8WPjoQbzFczQUXF9lu7tnlIt2oX0P2UkDg0kcyx0OhYITXt6yYjo8ZgbMYDZpJ3Bs926i4
pq4cjb7xakT86gPSUSmfudBsuB4k2dbcc+QxFCxFQpjRiTi4vUF9LlE2SSwEH83K/4ybvDELpS0B
CWZ+iVCrdE/xC2C9QFxoYFDFu+XQc60lM3An0bu22s0yvZWvhnb3TMmTV6GPzRkf4tlwa3SmRwKX
mPpIc2m59S2ba9hFbt18ljmxyX/pob5UqbTAPYBcjpC6vy59ZUSeziOPSFea0RnkpulDj56GTii9
v17H8/GQR6JeB+paRdYgcxCJPO1LYYaAXvyJ3U2IEVgpDqpC1JlsziJC+cpL0HSUE9AEARYaI+Eq
EIf1OalBF/DHCa8hoMgHOBH1SBpePZPchNkwQEqMyG/ZfvG/lfflt0+c1G7hGOqXRPxhywlR+XPb
3Mv8eu1fcwu/ytL3Sctmq0T22r0wwjWp0zQ/CRpy/BlJfCw5P75aOPaJ9EXCwEFDmTZbLCjM2dch
aPRMYaGRxmgK1ITKsA2QcCm3XCFNaeZSRx2+6nqZFAtP2VTuzn0bGInrL15d8mCAYRU7CuYIZNtq
qiEi8yzsPi7eme4kxqhcl5qGTpfqV667ZOeR79ESsVUeU+XACxAvsPIcJGb14Vp8dp/DkO3k9mtI
ziBmLvIbHshQuUALT3FeA6SJrCwdbjYrP5T1V/BZePG3kqKgZ/wgFZDfAfzZybZlfQnCWWzIdCBr
ATXOIeChlXCPAmGGOpYZQvEIMQfmwnNl9N/E2gCrj5kBnQpF5WTR/YNymeMFDRv+sn7fkgGT/lSQ
bAXBRjk9BNuoJLzrRVy//GXYQEWfhug77NTervG3H3/eyn8uBA8zKtuJOjljeXHbnVjNcbe3G4Ib
YCWLK2VpFnJFcu/RWwDH8MxRGUR0r3iDQ3W1W0XW7F8rngdcq7g87yKxd2ieHBdhtzcmvgotR0tx
H7vPz7do0Tuhdh76DESRE3KtoAbmnJHRwWmEbNE3V5KiO8ZT9p8tHnMTrwaeFtq69WPwWfFskz/z
EcEunoFMTLQDLgkVcQgtCIdLDkQt7FO2RGKT2ButL/LIcTbFUySpkMM0pBVL4VzJG9XcucQC8mDs
3RtxNhOJBdCVjibaORQjIH0sM0zyPMcDqe0rqG1RvhTpI5RRuBMVNxEL3mXIxmRFHHX9K/U/6bc3
Bn2MDSmRuZbU21AckWvlPAakCVGFQtpbJexNfAKpQX6KfEj8XYzXKWacNnM6FFtqV1C5j3A5ufyt
hQLHQHPIMl3fejztmNIbInPZDJJyOeBIYla0kECzLimYOko+90A+jMYREV60jp0s8zd3cV3gKNqD
P0fYD6A/9ji7MBca8t7aVTSBE5oKsk8lS77KiSH6Vpq1j8cK3KiYGZZtqUhfDwHlMDlpOF8SrF4x
Fs2KNlYdPormAoWq4P5QI9gHe7Pir9d183hVI7G6l/USN5Z5kIhAj64sqySXV/x7L0xISjqR/4K/
Hw/5wkdPj/cSBEq6xpa/kEvOJ88pRtFOsw1/Bey8uMvphWtICoTrNam0oEiI6X73M9NPWOQ8utAJ
TsVV0mzzEqVJB21FAKG5uY33d7UuUV1SNYuSOpA82nb20aLlTvJI38ocgfAs0mA57YvJ7Z4+XGR7
0a6xATVb70UoA9prPgj62ruEZEQwpG7vTfNMlzxPHgIhfWswrGUIPcOdGz7OHjHTFLVAQ1vxO9+z
Lvj6o/D2BCozCfa/HXJk2yXHrVVmIeWnxEYRrzLCsMwUrXblOup4O0xxN+LJpDwA7K0/5spXvhC9
Du3cfTXDw41pHVhYTCtK4M1V3abuoMTZPCnMNctQpV1QxP6JKHb4nFgTkgtC8dsFygfaTfJfZJXV
EQjlbvjLIpSmXrcjNFJIzwItCcPtyWGwAYXqaQSCjCsX1hELqZRPic3yHWoBV6E+U/H+/0TscNFD
DGZ17jDX/uMVxj9QWo5kro1n3qzdtQEFipcmXn1KpyBHZvbOl0E5ZwDHndKmC5z6/EvAO6lM/SdI
f0sLKc1SbJXinQu8v/ANiHmxkP/ovIi8GOgpi99eRjMGOwESGR79gQROquR3ijWFbSbiqRQeKe1u
V6WzRTzeiTOilwKwMU6weQISdxc/R/wI/b1H8Ffe3RzOiqy6MWP+Bd0o32Xe5fAnr8nZcDi6wB89
uZuLY9LvOndfSewo/TyDZmhnpLPTgWOQLpR8M3rUq4zUXQbrjGbGHFt/fvZ4zzPW9CZ5J9amBhDM
jQre86UOBLrhf150zZbk4X7dDm9XeqXdT8GsL8hTNTHs1rqYNCqoYza9/AoFgCa+2cwtcfKnvGDV
lHKhf4yf0a5SKkVc/KoZfChhcLZbrfNsqYDsu+bqg0opU6x5IKI/W8s+QTkJWELpsQpweVrKq1hl
rb7xFGFTHTPSzwtCMAbE1EuJfERTv7UES0cgVBGSLE1yKkDc0hx5FAvKRJ0kREBZfIzHadEa/R4a
ulSS84wft2nH2LXaZaCcfMKToH/ByrWbUaZDl/0sAQYGLnXgSDQHOXdMXltTv3mdJwOTYG06ZO56
PxoB+rl0yPKbnm1JosGYxBbE2jwrPwtxkWqvvnA0cUufcsYUxqGEU3+JgM2zuzkjO4wqysJyAWRF
bIqQnGFjUfamxrdFBxjHRCtT7LzD18Xrwyd7nx8KGQB1jV4CB8nnLk2fMk+DJJyl5jtc5z/AyeiB
BrovCPBzcxoctk3BFUnxDqayiMzwMKb8K//jYaCarbrBldU8mWRaj9bfvlyXLCl9h58e4RlKfPhH
N/tquieFsgLlDo5PfuyEdODeHR+v7maSNnEirCf2t4mBTFPDcPaj67+uejOpT2f9GAGIzAOWAcdx
mTdSHmV3nOM8vngIQ9Pmj4qWzQByke2XPh1kpWAKDVoZ1dizO5SIlLv8N3KX4XqVG7ZSf4sF9cwj
xs04wNWU9UuLD01an2HlDPXIbxq4CV2Sfml/563Q/4KiZLFCfMmaEvEFy/84Oq/lRtEwiD4RVeRw
KwmQUI6WfUN5LJucEenp97B3W1O7s7YEf+iv+zQD5xTTZ8Ac+KQjHk7aJ+QhpuOa5Ttv/qBjl+y0
zwqHo+6EBZYzCmwwktNemED6K25vvHOmf9dMbRm8kg7QU4LfiPEIyOq/WoSq5wkTiOSZU4JwWqtk
5fU/zrgwUyM+5zSHYwOMnYiegDGQj7D9nh/eJk7d8jI1rMOb8oL23zzGgWJLLu2sZ1F4ytBIOoU0
MKKKh8MfSHZRrVrp6GHfooMTXLzx94ZqAoHszZcuAnSanzecB+CYeSVMYEX5Ib8s578oWnr+VtCu
abqqGEMIA0s4j81JkfcRVVTamvN/xvpq/ZbmiUdSBlSQCTVOGtcI16nHZUvTbtwHevZENj32IHWL
K+Tam16rbnXxoyfoSUtTwIE6/7AUr80eYSlRziQs0HRIdjJyr+JLS1gQ13y7RhTQhk2kUa53iLud
zy+DTzo7CuYTIa+Nf/v3hyxfpKRFeDlJPN4mHksyYvqqwn67m3xe0nYNFgx7ZonZLZU6fs99zKGV
E4yp7OJ8lfwUOr2gPNZrLt8EnCwUf/zZqwRoro+Qjr0PWdFP6TKJLiLnaaRXYn14I//V/nyU3Rad
mwTMZ7Udz5jYLRqOTvLbNXmI5gFhgF+sY5yMNq/szBBpQQ08A9iTdtF4zPM+YIYENjPOndg/BCcD
ObqSOAB8M/SVhy2NESSAVeVvrG5Vzz3IYD4hlXZUdkudAo+3ToofNxB78/ghiRCC/AIIaoQN5c8D
MaAn8RJFAVGHwXUxbEWMMTjbEu1noNqlwkPNLUOyrh2anPXmAPSmQCJET5VxFX418kPHA1/2LO4e
o5p5+muUPxEzUC37VRuv48Od/A+THRE1ayTEKcFnGpVXDpcIBJp66QCD+SCjAYSgLsdGsW3rf3LG
nJMnNPyZjFss0R33aPHtlyZyrmMiVDkNFU6FI5dAiFDyZKb3hKHdKMZFTZl3dU39bU3WDumRCjOa
bKaNgSL5Kd+D37bDdtFsS41mwp6vXMW4Q9gNQ5osf0UMGXj7BREB3p7CXcEmThOG5DuR+SFH9PGc
iclVFfZiUrTMjgiGraLsW8t/lL1iON06dKLzNP5a4yukepeChu9gM/7wlWLUCn6j7kieSLgQAQju
QrbGhiby4byJfVOYzMLCp4GHf9cRKg37VWMMh4kPQDKuan18+6/NQL0M7vC1VBIysccXZpm2ZHbR
aKuxOEdAyd6cm/uHAqUJFT4IGJGDetLla5b86zPwXuSE7RSc1LBryVktDOYwAHs6OiOIGNRXgw7k
rSlcFLZe0qDFd1LQmUX1Ia+GjB6Mc6ddZMFNyvc4dRXzTIUd/b/UQY4QKmmLhBbnqbJDJyEHYx4g
rca3d1C5RvGuy0yXmGLys2G2/Ep+55LeD6E7iANKL6/Vk9np6GrqeogdktvWwDY/PsTRoyyUexVT
xgjGEDJOQPEKACtbDLmRVl4DBozgQscA9IFsZpS2XzDsX7C258p3SW5I51NosE9ZwafVPwA+Cba/
UjU4ahgt53yzOjLQMT8iVBLEdSu6hdPF0r2Qi5//OeLnAhwwODqwqxHdeC50Ay1G34MOq1aHj9Zf
E+uSql+MZJBPBxYWDrlMRqqfaANJzy/PJgpsiHdxBratJN3TIecwkz2guzDxybTLqPFxuR+MysT+
qha3XnpFho36T5Ldl1hdWG6KVYaTJw12VHeOC4T9wcnw2IP6wFMm3keJXM7K6BBpvWqDC07yXBzA
X4ngKeL6VNCE8zeB68FAgnDjCdXphB1MWeLCsK7VcM2pVzGIO/FaS9zWeFmYX2DKwMuzEklHYGva
JSEktCk4j0njiiWHxvBkBZy8lxFbdpGhghO3adgGjVvRkAbqXv6uZx1fRvvJH5Y61K1sThlzQGPH
l/Hw0HfQUHY189/+1Tq3PY5e5AXi7r2c6LtxQr7se7UyA9vPY1JIhRPmfx1stx6jj6FxSKgpip42
WYlNBe4RZ3275FSm4xORcuwUf0rxiB8R0JRQp4VhOdN4+IxzXMRYsriP1tTEYLdpUztlzRq5t0k3
3sdgZ9b2RIK/uPmCskgEmsBrAiOcfwcuI5LIsutTWkbCazAcPouUBG41wLHPTwKrbh4hCXEcqiPo
bTVDrGjaBHifdfA7GhckclVDB1EQ6SOuEorSkEBwUCsfUfUcxM85SYMZTTkpBbSwLy3NIZxwehuw
tk0LGFk0tKCkxOatXpftgUyYlezNdwP/85gZqTcqHy2no9bfBvcoPr375UWIsNn1506+o19Fd4b/
+Gui+EcDWR12f40JTYw4ob9C16iQ7SmsVCNEeZztE/qPtreoGwQYlFATyR+jupDRMKUdV+RKvrZz
wXt0AhUzfCQu1+qIsbAb6zTmuZJSOiFTkpbRSrNNlW/+x+kHLw0qZfZU5yAk51n9zk9XmA/eNd/n
Rt0whucMP556jZ2XS13Y43pi1nZXiidUAav+GBFziu+UgCpgCsUZk1WDeD9o+1Zeh8IqoUxlkfzS
KNnptzjcgybdjgzasScMZ7zdH80pDQFBUSFA4fVq+m2O2nfPWeORPog3E9Fcjc9Q21IfVrD88iri
7UwWHf6UvTXts90n1+lFfGFqg5INhc6xsbw3fJkcS5dv42yygFOrMNCofn8zlLckwHPOO4ztSM49
lVAKvuQ52fgh40D3p5dlIvR1rA6G8+6flsWRtw7pDFCWnJmxCEqZXRB5Q4EWqHPc4Z4YHkq5pcpB
PfIMUm/Wetwt8ZekFwbi3bSJ28uYfGEGKn2bcDYt3gcWOVJpT1lZCsaKIwU3xmt/5XI+XiFMUnLK
8Vbb670X166ybx/Fm01g7rDgdRztmEKC+f2ycVNUdJUupTMrB3scTgy4Ruy4sMgooQSktWtZEfhh
99h3dS5FGsGip4/x1u7/0VVDRZIFhQd5e8LBzQpgY5JQvkQ+JCxvkVOtBiaGOLpC2SNsZR7DNZOa
5axvrWX1L5jt4BW/G1At6QN/tQR+j172FTS1CDD8Jnuf2zlLxPSR1frTt5wJY+NtCT/zgQPRnJhr
woOwVX+NzoRtoaw88RNHy2BTr8vyNS39ahV/c7WL57Hs4FmqEwgMzbkYHagwQG4GJGOsmeWTvTEk
r2m8gvagdM2IpLjqxMK5JewlW/GqeYE/sAWGnDBnD3zE17fjw9c4jGF0oDRpdGyM9ajKAikFh38F
uqXNRBonSD3Y1KSE6daKbekx1nuGN1SB8BgJy+mOlbUSr0Lm8kr2M8N3ao5kIEB1q9uw34VcnOnC
FBfFkQXPK2OvZjbJ8mkGbywVEpooM1akoXUtEDFYMXTlnnsc17gNcCfo2kYYNr5/TiMvrC+MLqgq
kJmCRGhObnmQYKQP1OUmBpbBdH2KC24RS4URBaYOqQDy40B7rrNHqexjaVPS25jZRPuhkB0JWpHm
oohKfYrNk/FypIEFg+7I+ovbtX9RiKWSRFhX+Rr8Se6We7KQ4VfKugTmm+yL7CTiTCZtYnquFs3V
il/+R4AaF8EPjpGCJDD6Oeek2gCHDEsr8OmBnvVm6VAhaXxq4tck7YPTxLkU78LlhN1V3NVYlnhd
NhqXBZ9DOyhWxMaEvkpiYvB8sJfSQQQpsb6lh082WzQWHIthspb8U/OESijz4FpHIxovjUYRzY9i
rKxz8ew/mYvIVNJyFoRB9INNpkCga9zwr8k+paym7YNq1kVFxOqbIAFBg/+vlCrfURVdGIhBhsWD
Hv9JX5p8nHO2/TIWtgXj4ANYFwdrYPI57VtCKKzOlP5xi2eqPvMNVwFDgMRNflCmdCh7HDrVa8Yt
8MqZmgu7MjHBwHDuSHaTQLN2i26J7Haz9nAi6QpQMHIzhHUafe1TocUT759kNI23sUHxCeE5i9vm
k0NSm7/AIZw7uz2Y/6r0tlTX8De4/cAkXlYp8ExsOHrzpPlZ3uVn1M/63LxmsaKnWJss04n3zjpL
lPRc/OcgnzEEQ0RGruQayhtR72lOv9KHxPimg/SEeIQRGmy1cZO/HlGzY2NFB2uxd5CC4cSfHGbB
jGy+sR9rVzbh4SL2phxl5T1kK7p1Bnnrw46QKs1JGdmWY8XfGSxIe1fDX085ezZjNB2ChBSfuR2e
L5XXn7u1hlKruwN7AynsxH4PfHG93bPnoO36pRdVXgdiMWXgywiMguzykmiEeTcAht/60RyxJHB3
YnBr5hZzZ+oTqCT7DRk6IRiwLb4/eE31nG3SVTDpFP75bRbLPDsE2bHWziJMA+1e0KO374/BKZY9
PlUmfUS4KiQw449wZTSwhUE9dXhQjbPGTAoPqexOcxXcbTbWOT1SfQxE76E2kKUI/XKwgqfOsHae
7WXcjPXDiMEXa3f2VSAQpLqjMxmqom9DPgOLTQ+j/42tJZqdrNYGaw5hF5R8wjbqr2I8NdkTzY1a
nXmO+V0xZIxHi37URfpPxixYf8xajGm3ZMReOa06tnwUf/Sf+mH9hfUS1RmQCD+ARluwttFwAaF3
0OMQw4ceN8CT4siLfvoNew1mHYtZd9l8I3iRp7Mir/SCV/3o/gZsMXw9xAd+eozm3xwZuYw3X/xF
b8o8g1W85Tx8YsyFtnuR6QhnKKzYxPFUwrvtGv29y0jA0xsEJdBrJnIftJQQIk3a9WygPXIaYJSN
W59eFX/LPKp8NJqN6kptDyn3fw1+RqzYxpaV0mCm6SuPWAcSV++74q995N8Y3+rit+Ymro2woAti
TER/HKzrcNl7l+FD8UvArALms2i35L/wR6AX8vM2zmyXehpnyeOEnL0wwYF0ojWJmz33dDn6Ms7A
X6hZfq97eDmBQ2lXAycYpYg1L09IHVkbahbjwVjOp2fCNJbrPxOClDzpaFCDYJMIZgbNebkblxi7
sCVsGlJIrml96wApkDRo1iJiVnzjWGEYbVj2xLmj4Pq7UOajAvU0CqaMl/rJGdLHUF1572Hxq/zj
9xlP+R+xA47/oIzfOOF23S9VXs01eurtrB52zMkYh/2V5cvkDScReRdLekBc+aV9yT+RdS/gSMwW
nXCV3HmuYMsVHkv4cP5IF+WF7ZYTF3vGROb/Wn0KEximtUY/JKUJPWTW+fFIdthO9Wv4iCnyoHHQ
JrDc2JVxT3YMO219m3+lfGIbmKIGpQ0unS8Efrg6MICFbhn2x6FyLHAX4zflDRqdhqkCco+4LR5F
zszlss5+ktojmUwiEfT92nx3y9ZCp7xTn0VhLx98uDK8nghPtawLl0pB/GzRK7rlgt39qc0TA2n/
BImrnf1jesGVuVFOfKtbmptOeLOQmaSESK1NyiDyv9lO+GZaLyJOA7nmf0IxTcLF3expmfSyXyjD
3Zan+iIfsQWpaLjTGlVeQ8Yc0OVnIL+CG+4bJ8L7Ri6O9Co1klLPib9GeHqyY5M4gBKfgHbV/4XT
hraGlm8625Tr8QXCxzhXO9zoOEI24sa8laDUXq1nXsNvlp+pv7ffzQ2heXow8Gd+xPKyJQbRSyvU
Di6HM6uX4gau+oR/azcnV/9GKVv6rwquIbf3L0Qs4w8gCckukMn74Z7bhscfKvgxx6v0l90I4s1c
ehf7GiNr9nrh6/1EZUs5retcQSDoRatCPSUxA0S6oQiVrrp1+0F5u5f7Z+2f8i/mKIpH12JUix50
8nPTVS6FYf+ki0/L7WzePJZUr8tWxj5nKLRN6SrgdB3hzLwMZ/nUx66++yGDyPII736pf6qbaIMs
TObFltadxkYCKbIl3MYQQrL1l7DMadJbcis6J9RzgDogOrLK/Av4S8a+OL17lHzng2iBSHe4zTO/
Kn8FVzlwaTFs9UhfuceSKG/pAP0lAe+hhPIp2xn+E3XLpjqtaJzIVjb1BUyOmOQNdrOqP6w9QFLO
i0AlySdteQ/fR56ZXfOj2UW3zhf8djTYb7AeQmaQiq3NhoQH1uNK9GQQjZ9K48VBfXHLfg9xhkqC
FWft3Zg5/RE7HGQUd/Z18QPV5G0fSHn78cPocfWP/8ozh94D7ArmyalxUgZO6IvpYfwRBuLCUGJv
4Cj9qwNh/apwfZf4ow6MMZtxi6r8vmFwI4D/k8p7DcGKR/s7v0wGINl7EWyhV6Frx+mmFm0cOwOd
kUODqfMpDedJJgBEZ5t/LrmKxeNeD6Ha+04NfG2nEobCRmk0D40RnniUhW8kIOOnhMQyMCwotEts
XQsD+MfIAai+IN1xns8V4gbV1zijW7jxt6vLHIiw4yOR8oFT/A+sSV4/gyPSwNVkzr7N5Qhn3hs/
pJTZmdxkgwEaLOySKCJILneyKReQnYzkdoPJdyN4RH3AM1Hdo2w0pFAIFNwCV6GMCrcOUu+iEEda
C1A5Fut1SJSnX5fRmrscayA7F5O0feIh+yEhoTjULBdcA8BfzEOwcI0QiwUZBMxF3FYtCSe3BTud
EQ/gWrijEB0yAD0HdHRhhVI39Nm2owtPRNEOHLmGcPa2QWxYpTheaQLEnE0rMrB60/jX5bZ1tkSX
e76uk7FBESUGvvY/kb1kPi6lcgVEjGI+5/LmNeopjc9Q7tgP346eOEVoVzd510TcsXdcJOOvCekV
zqdx5VKCsQACVvU+tKZNxQyzDtNf9Rghxwl0FNFTj9x/MLxKvnJtEwQ7aUS9VCc7Dumo4Mok2yVB
EJOJvdn9KbwC9YeSYF4Wn1XxrNTjyOwCOJ/aEEZaDF87DoXjJjmCgUYvuDEJ73H9XnE5BMIOA+Db
/wRGpmtueZf/NeND0E76B+GIXccwAdYoNlPZoXRChrU9gTHBhhgxVOGBwvMxrWF3ks+dwQdzoiGI
VhLRVz4yCQz9Ij6jow/djRTMWJDLnvuR42gT3JiDif98yt2d4VckQb4GTKA6nOCwpNXgvU8aFmFe
dZMdaYQ/vKyl7WxjJErOPkBa0UFJkoI9cuEYuu0leWLv+SmSDxl7l7Hshy8luAMazKB5B8um9QhF
dmdKGwRpyy2MSYuOBfHBM4xAvWR9t2ABeNMvvwX3m5TA/FK30djm8++xTnfRxVcdw3fIW8nTDgQt
/zxyVMWWQqRpgc8K82C9+o4XnzBsDH7wY4VsGCqX+gdNF7AwZiP8Kgj8OeLTpgfgi+8lPMrpamqZ
S5BqvcTJAWzoYIAAfhid3dAjsw/D3z78TMNficgRkZM7GdMRPKd+CXk5ix0MLH5MWqlpMh2A/65a
Y8N20+BKWEGbNfUVC574wWju2tPaHdrlQV8r6Vylp+oeTpSqgEfg1b9Nifh31Kdt1K417cn7kYOS
hFQ77ri100hhHUcwbRS6t6cC7s8AV5N9B17SSnclwDTfFiNokIVLg7zgN+ahxtMvCF5UP39OJ/PO
fsWJCb9O5vCOjp6F3RpvAaBYg2+BuNZyOjEBrz5zBl/dCveB1C4LRs0LKhTWrMFLMDjMtvhh/rGO
W8QATJfoi0y6Mmf/daryMGisPhAVartcyQed6gJE0B3EoJhIAmiHZBEB4KQnAUfNAZgpVytjR9Iq
+OCO0sw/gxhfxZ66IsyCGK2pziMQYywZsEQQ3BJbY9v67gjEF4xUq9uI68P3WmP9TDfajxkCqd5m
D1k7y18D2T0D4AWxMlrr5hg9j4iV36WOO+p6ZLxNmXIg0YVy1T6DEX/yMvoj+giEOte4BDg5nWaf
HWMLvl8gGKeaWpMrjieOhr5bXb6CwzAeAtQedOJF2MIKBuxJ4AHhivgT4cGv6chhmGU3PtBkopMe
vnap043XKDxr5qZnwG4Sklp1wtrY1auYVYHYTbKuVxknU8DeOqKifq/z+yRcKkwfrJM2TiKRk4YD
qV7pXD4zHgqwX5bXkoo8j5wpFDgDXE3SVfeJ7kMvIrEIGuYpBR1WLW7bJV6S2tj0a/wo1QdH/PGv
+fbvdHRUNlNR9lzTNRBZCSr+yaz76s/wpFAHb0rOw+iq/J0djiHqStcye7VjMH2gs02F4LeA1fln
pMsS0d+2jnIEQwJHJSSeQ+8SMq95FuG1chzouakhKq4K8rb+URT3Kumsd/liqkaxIjUNyRKQwM90
0/9kWl80R1KgZqDNkbjkfu/4UgHXxy7EmySAsp/sdp42RDfeF4PQASJC4cUxvvWVedZ5Y5d7yHVO
8A8i74Hy4PRZIeQ04KX73+I32ydfXLgBdCmYCfHl4TEQz9m3dMvgfb7w+tMCimTEnRzFogoWEWBq
F50O1d3G9mUux9eIl9bHdWBrWzWgi8tVjadJAfybYrP6lRL7uEnpTs5dyVrEhL7J2RDJ+GV0xXI2
OR3uK56Hixnsc/rqeVoFmt/Q5ldjBakm2gnrgAmMFt47RL6OYQ+vmQQazA28ZpYYcLPPrR/D7osH
VNk19xDX2B3r72djecyE6EZb11t/PiEHdrwCCbsR7AIn3Snzymu6UmES02KBmQYwWnCqLtXlzWA/
xBYL8GUVf8oVO/YjoILpYPh3qtqJ8yLhpl48bsPObb61Z6LjnVgH/iH7lvG//rA2Uy9AnmahCAh+
e+XI64jnA3Fg8f4rHlgC843uZYc+2eBroEbH+hFV2l2XQK4tZEZP5BM86W5ZHAcnRSGy53YZwjAL
1lv669mh4bq1fMf+fsDvvVR5ZVQXUD3JftXlhbGV0bF+YhSGkvQ9DOmf6Rl8M0XR4IwtO4Ql/qpn
hAhNLYcdHIxjSxRY+JrPAgP/svaP0gvKONhK+20tJF6mkk4tU1skJkuQK4qXVf9T0kpVgXvJK0zV
ph2pzyGO4Mflj0gBIIfPnbGGg3Ykc8Vu3tCLzgXrTGrmS43l03+/gmGW4pptRYg4FhBqC09LgNQr
m4zXJ3fJth9Nh4k2RnpxqyDIzEy1o4UR55NBYDIB7tw3htPy0Ub4LsMP6ZkdpMYtO6IEMHguIWCR
EMv2i35lSwF4uGneJ9wE1bgOrioIGWSWCw3rGBMNBWLpgdW/Ma5g3cJXo6wnjmDkQvs1h3dFWKC5
s77G/yZAouo37AnYeQIF1gygebUtR3hpG31ct9OpIY1fL9PYlvN1lp6FG7TtiE5MZkqUZhRrNuIV
zSslPrO1zBFw0kouZa5C+Rwdi7p0Hw3SZHc9ADqonZLxpxK2dLsH/MALQcDXTsptq8UkXe33FWzi
irWcIy7gRpjY/LMfbeiNDEPb4It9MYIuoh0kG4Ir96Bj71+mn7TdCO9lWuyBUjXvnUS1WHGgAVE/
h2y63CAkj29fUOaT2MsfsSNDVGH+wa30Jk+LkUT/zyvmR0APobGUrOOCuN6wStk1uRtgmCp/2sCr
6Ko/x53Nz8UniB6N/Mr20New3/GlsJ9SuPh35RD7UTFqZpUeOZO7IQDP2RG1AGSZe6h657pj43Qz
OnGh1sWudBTPZH7wkVovYd3uomivn6lw5NDWreV6p1LJBQDkr4VieImx9VBHintDu5m2+nbiO72W
Jv5QN3PIJRx4c+CmbWRO5UQoAcNg8Cdbsq/pQGXsdIgYDCxW5U6GnbExbrwYd8M4ccivrNUUI4u7
/WLLjxO+WCh72eEzxVNDxm45Fc4EC/uvvY1wbYELX7FVYgyhddoZXPBayqlcsQjUP1MPlT3c4TwW
8ZK2JAnc4KIR7esvFF7gMpVdkXvap4rqIvG5YyOq6btc9yYZ4a8e8yDOlachsdus8LqNDqPjVLX9
aD3G55a56CrAS6BFYESd/vyubIKf+dMwNvIZECdjKGxnCm0E57d4C4xVLmApWLQawcFrKpwBnhLa
HAKb4Paxgd1ZXzvtwzrJTBhiVhjZ3LLYUOgwLraD5LQAm5huZLT1tDgPCi/5GDNbYKrBE1laG5bK
xGdqwyq/IM5N4rknUwT5w/a/8CxfOzzQUfnBTSEk22VPJ1aMLlgBEKdEzhKdDvmSoe3C8AF2kDBn
ZsisaV8/exTBI59hyvF1ke0ht0BGZbVU33f+nzWcpaXa/xuROTY6kbsvRcI9suAPWA6TaKMN2xiW
GBlu+l5b+kVcgzZl3GVwMhB0OTgk7506IpRwQpzWnPn4I6ZH5oIum7sueZyV9lPkKhuGxsGimlbW
p7wniP3eviMbauFhONKFZrHjzhcMAnYpAKrvccT1ixUCb4ij/LzP476GZrPBHM44gzw6h4wdJ1wA
b9K2gjLr6f2ty/YSx+doVZ4IvfXlCa6cv8+KA676GnzK1T/x4hs5FGX09pUmXgJrS1kWbIkWW3uw
1X/l5FAjad/i7omdXoxfFv2W8t6SkRWYKWacXpTnG+gTcbdghfec+BPUzz8Qj8O/OLmxFylbnd6q
GR+5gULnc+GUZ384Rgke6lyzazKaIyNVIBhVvFKmgzYPU9rnGz9gMoP+QC5bEBSI2AO+pxaKbzYn
ORdy3JVb4yD+5V3j9jz2wqnzTWonjLUFCjb1wRbyk6m/LPaVYGc8xRpQ/tm4vutiAap7x0is4tli
zgJalbbdojyEQMgqCfRB3q7i+hYdGO/U64R/J3pjgCHTL2ZuHKHq+Pt6ZV25KRndx1t0W3IDdfRl
7iNxL5vJen5DMCn2U2V30l/CwzaVLDnp7wgakgdC+eKRmeRrMF2mEHeShLrgYSVJ6YuFVXrKBaaE
4rbgxGkMJ8sgvwTqpg1efkIFDWkLAVdVfY0ExRZBhHGQfmRdsGv0cgXf1ejOXU8V2W76DDukHXpe
A+/NWtl3r0zZiOK3JD6w8jKYwbkM9I2PC6Ha98zMxScj403MT2nrttB3gu6Q6vKG7uIVbsGNlTvk
OzqZn0KJr40SrVJuTploOmLlFLhmRPMaAZALoQ1JfzlfrIqHKDJbUs/ySuPlqThBednX/OXmJg0l
M9J1QX1t+xsY5xgoL3ecpYTTBaQaHonpVLcXwzoxNlblJWB4iE9mRXMADAa7HlYIopnDCaFDAoOH
UGjCiSIHf5/CVeswTKIfmm6UXQsMNm8oK6ewXptMZ2W7CDeDep8q0ojde5OOnGbxRbTOlN966zmp
PM1ISzp2AvmdX6ce+KGO88/HiVUXu4H3tyFHUtLpQPBEab2i77YRQ5P5+o0fLuSYLyUSpjdg5eVE
npBDq2XaeeO772DPKr4J0uvQjktVS/4yrj5FwpKC70aWEifAhaOfRYLKjTQ3Zrc8dAGOQ+Eq+OFf
Xp2NdnDMao6mQlORydIhM8cq7lZqOfJPCwAdSaPcWDfvyDHFnKfFp5dPW0h69RBkeRPV3Sp9xmno
ZMlfV5xr49sKgpMA/iozY/SsArtdz+tMQRAWUPgsgnUwFQavKs5bHZ7FcfpfOH5qPhPJ997XZHjY
bkQs9Wa9Py1U1eQMeBdFRflIJRxJBWE7KkdTidOMYa4GjZt6RrUG1dEZXTnFRuWpLaTZTvBB7aSM
uJwOXvMPscFXuXAWKzot0v0f8ppxTvDb5DsZDKCZe+hXoDeF4JWyt1B2StRNqJ8Ruwe3S0vwhOP4
l+jPOUU94uMHaNVSNcQ5vOFjz2AEmsKupBhtKGHHpb9GfZSwW0SnPvgM97FIglJeB6oTBQCNuFTp
MlhuMClq73S4KLWbsjFyZ4r/FezYpsAkixZkiUKv6KFxnh2gjumImx0trnkyeuX01NjABNgOvDaU
obHxhnsm0JhdmLkOwm+VJG6paAtNjODTLSLqveJHL1r8n0OGSJ9w11QYK1SmrAQaQkWN9hn5qh/K
4lvTlkJ/1rPNcMR0BzSbPaPHy6Ce3sNPr/G/eSidSLzoGWLQkdRDA5i+uYbMkjrkSRPlSAk84U1n
kAA9Pj6ICfz6bDagET2ioViyyxm8y825D8mHmjbn3Ryiepdfmv6hV7gDKmxGaujSBUEVcmJiD0cL
JM2kc5xNz1XSs3mvAtrms7OBURe/FvdxJNn8bnDv1w5UblBfPBP2i13IStP9QrN3Iia7I1apFc4d
ON7cJ322boF/2rb0sOc7XT8Pykd8NzVCe6QZw0+l32T5vhhf0CrIiojyBpyzYezwm8i6V+8rNmbj
JCbwHth7qd3i4cEhx8UHf8d5vinj6nbSZ4IrQd90JPiRZJm5gM2llfrMAQ4KLPzgD2ODIjJ1e142
vPbbwIG7ouylU8c+f5hOKA0TbTAS53fO4a3JSF5ZZ/CHkHmysyrZUeaGXAS78aCMHJrAV6MSkqzH
ojPRoLBqg7V1w40bINiEXHkmPgCWb9B4QHkrOEXYL3HfgfwlPq9FuxjdmRaK7iE4MWYbvAbyTuR3
MskVPsbOwc+7F5EOwk358072tfEwItuQfvNZX1RgMYNeV8djyBGB1bTmqoRQVx4CY2vMetD7klQn
EZ5U4b4n18//iRAvaITacNQidtezAYb7GTJqjQhN/Bf4wmHgDpnDFt6KKxJrbFYYbqZrAJR4atYl
HAcF1RmfDIfobpEcUnzQGL/hvoycyxAa3sFAdxpDwxQ0PBKdRf3nloOfcKTskwOw0LraxOjyObwJ
WuhrbPDDlxTRGcQkRP5TsdsEuGxMiRkFgo/jZyNDMWjSWINpCRQR1JIgdOtnTa9OUzsTvuOmOIjd
PW29zGCEgXZNCZ7IJ6+yzCYNtAGOgrT0WLiMG41cmoyRibEZAoylExL3wgZL0KF8+Z4U/tOB+3GA
xIJBNlMn5WnAqRm2NRTLumHmznxdUulryl+deQ99bGz4C0TrMEycw7yChwrPcvNRXsdki1xSPVvo
kU5KxxanFqDE0B6C9dS/hLxxUt5D/125AcUNISNkFnEEDR6gPeP6/pHOVNj3KcX7vSVK+LZ2XfDV
0fsjDriTlpo5Vzmj+wYH0ysuxowUEq7EsxiVv8F0RLyNWKdEXgv4gycDFVlVb+awCrBjXVR8BbkM
8oINeY2OJbc/6r071vI/i8yIehZ0FwUEm4K0VUQelm2MAbWl96peMEpRkERjCuihXbAlt+KljY+d
weqpgoQExwa1dvzBU80LZO2kf4r4L/rN4Hva6m3KtvyuCUtl/o2Hmr6uUiY8zDQA9QxTTwq/9CGH
GzV9I5/eJm2TGSIBn6UAPAJSiKhe8aox1woazmjJS+5t7MRGg33nVsbrRLWt+KPAFQn1kjOKPy1C
Mg4YpnR7JmIEXOvLGaEf6+s3q643UKL6Rg9mv3c0nBOTq2lugQmzA2RS23p1kN5eWBK4vJSCFysP
eX6JO1IEbO7amxuddNNBSFRt4bbjicUJDP2EzcRnaK1eCunulx+MMox04GiHa19gxW0Ialu/YXjX
80MsgwP+ys1/RfVo8GH585dW/CryKoRq+t7NgKphj8KlYN9LiG0kLo3RjL4NLOzWDq/fJHxqyVLC
9JeDS+fefs6dCKGI/ErNN9gaX0K7TQenSRlnITHIrqHsBgTMueIKo3nZOaaCd5eL9EMP/6rUtaZf
P9mmFsT+A68cbYJ182kap7hDSOxJrHAwOOrDWds28ibAXtet5PfRkO8DfAzzF6nB5mLBIzNtVHuU
1sqOJc9UtsW5x12jxMv+XnaH3PxqQVzoKz6W6qBj9Nkhof1H0nktN6plYfiJqCIKuJVIEsrBsnRD
2W6bLJHT08/HmTo90y63gwSbvdf61x+k5yhcFt25xiZlSNFnosBBEv/UmTlg1Zp5suQSXv2yoCwz
0IbDaiwR7MEDzBnsvWtsvm+54oYR8g0CC1x1M05EvkrzACF/uebol8PNxPB6A4KJ5sB5iXu6L7Ba
4DyDhwTNRHBYKFcF8Jaj7aDi5qRMl1d1lVdOg3u6tOOZY4wm3XV8U1Z0pn8Ijut4p0a7xXhr65/C
ZNi0kek6h1QnB2oTwmr90/VvkqFj4Tj86DBM8BjF4hCaKwxwFWz0poYoss/xHhdpc8nULW7OpJF1
DRM8ALYPXTrK7RmZBtcykrc90Na8ERdoDwx4zX4Ai9zA+RaCDhMVx6w3OvssthMvO4cAxWi0nGyh
XqcLi9KnCCzFyoJlcyBaQJ0P8PMzOBFt6dVedwD6s7FAwu7Tzw5nRM+6/Ta3Gm5luq9k25Am2k5I
8eD84mwYmx8E4WK2QXpdIEwtz0LuDKpkZah28f+H0+03kZWX/6JrGtCw0cCGwoWZj4KX2Y7CY04i
ca4cOKN2CaJTRITYR0Rn4AFPqtNzgMvRY75Ik+y+TwPTOJu+dcvGJkBUilblhwpw+7mjYkN6PpCV
BWf3TQd4aCHBKX8B3aNUf6oM0wbkul2zwQTJjqGQFC0hoTT/K/r3ZtrTwQpsr0HliKjU8GeESjXf
HQXlDiILAkDT9tErFwg5BvQFpllw9t/9tdIOCakvAEK+/EZkX11MNkVmezdtmwHQchoV5kox1/Uo
4sxiV5X9Ur+L4ATlzhPkpfDZnnVxKcGraeetNkT8BAX5lNvU49LywGGIrk8EtG83PCrhtcM46gLt
zkbxQ0RyA0bpoSIqVsK9d8cPbB9kKzmqf8DdZZViMvbHDS7IgmM98F+unYQlSUprrn3cOEL8Ve5T
7ZpHn1LwLcPVpkIIuMmUD2S9Gp4/lI/Q+NRm05TRtIo1iqJkjf+7LTI1W4PWDLXH9E9dDTT/ABql
x+BiALXJF7DA0Sce1Zcr04odF9SfqKit6crmqSJVht4kt8umOmQKUmvAm60hsv2msz+yX61R7XNK
8ZJho9Edj0tOKCc1V7ruoWLqIYHlGwYbU7UTmjWBL0ue8wjS0SdxtsL+yap8Ky52Hq/0NlxRq5XP
9gx49NnwQ8+YBR/QPYY49Bnrt2ExtqXjyEyPyMstvgafWfTFYuyEWz7cjPH2utYfmYAkATCTdRPg
54tvLl1d+qSMwDYtfPtUJmWPs1oEgQ65C7Jjv51s+vkSp+bkLOiAgbvKnOMck39adQJyf7U+Gaqi
ssk9coeg76D4uSDZSn3gyuQoYNom290h0nfGF46KDNEKxWqgDywRMmpO8DdYPMHCpdB+yyrG3/5H
y2kc6PdH1vZnjineJB31rrQA13kGIpt9TJGPQ0BmrpW1RBz4Y+mQ0TixFimOtGlvyA/yt18saMa3
VKdB/V2EbsrpBEFixFOcKsR0KetqbE/r9wbWEhTJLN0CS/cfBRAbaUXu01fTewVgFGhOpfxFIUXC
hIftPCsd4LooGow1r8U2z+r3INivdd1s072y+MGKbKnOgAG/EYsHBTZmiR+kxjj2ZS9cvBDqzyDN
2UR9zmY2gRBD7wDCW5QSUk0WqJcEXxWx3DMkJQcXosUxvtuPH1r61NjLGc+dIqcmAkH4aJmRegOq
R5h+kmPKHoElQ+W+efbNjyo7Md1+ju/zf/M9ZGHpqbh0OQA7zVu80YO1Ku9GZKxNPOcbBbD0UDCK
z3oCY0U1iYDsE6sIMffffeOyI3WQm+hX41WfHRURy7q/vn9U5nUB7p1YvV0C7nTnat1pH7p4CURk
wMf3jKRrH5FG4XQhVWKB/UnD3gZIQnKA9j01KEMdY6PN2zyY9RKbRArgBL8iaD80wmdYB0CnVegX
V/5O8RMxLMUviQmPXHFlRJuOk958kq6mwkF1hZEnF82Ta/w2GI9Y7z0SV6Bqi82MqWOF3fKWkoGZ
1Mr8DDaLL4JaiWeVQEUfSN0lXKI8wWB/3HEOT/hrN7izKlS0qxAWVopwW/h+dRuj+w6bjxpV8xy7
/N0Yy3BjvB0gUkoxIKlpujPbLZWBKshKgE9VRu5oxvjFkyMtznXoIOnJ1YfcbYujinNsil9Gpf/D
6EViJS8WBgZhzNpedgETyXzOZ4+nIkC+NsRSRO2a0qbLHUn/abmFo+7vnszluGkuj3Od3rni86G3
+GXPVpl4kPn5Ei1NW89mmOK/VvVfME4yQpV0J4IjEpoK85u1AplZvwyQ9tiBibEH2LHDZwEVA22C
1UMOQ5osrAwLAmzWO5KHC2cmA/Cd2oyjOVhTptcTTifQTKtqQ1pE1aJTYb995/ApkZg7ASGZn+/p
KReEfBwC+SrpOm4ThzDeDVCmsIAScDTCMRGqklBdF7jcFIcOjU94ndTtvKBkECDq33G+syFYGePf
jwMwqV6i28A6TKa7p3dnFGlwhuCT5I8f86oG9M/pCv4GicCQqF8R75JHha9BXbsZyb1KnybzGHCd
HOcepkCMaGPipVDZvPe9QKmOKLx8FJAb06c64WW7TP4t/nLiiqbLAj77Iv0NCMR5NMKJslz8mnhc
wqyywvcFIGuhU+TyLSHO6y3u1bfGWOcJSbNAa5KO/TZezUzBvtITCHUJSmvug3/JN9LMBCYXrlAE
Rb/IP/ypwCT1fL341zfdUlJ2PHxVgXjSG7p/aXBGf6ukn6OALR3e+X6vzFGCMGW0nVReFjG5m6sg
OI/EyMS0J2Ayi81Enl9rvccNotmOLR0UR+HczjJY58/wKWXkuPU2NfeE6Lmw0hPlBcCzXN46nql0
eJAqPH8LNT+GO/pxAV2GLOm4ttrZMkz74BMkHy/QecukUqJ8gJ6R38R5bWvNZUF8Vyrv2u4cezKH
MiNnJ4hXYuoy4V0drgo26SjNV5zTVKJ5esc9P7oYX2zcUeg3sgVSii357fUZHVuyoax8R4sQv6yn
gmvIMocE9GcsfMX5ZJ4lIuNm+07xJJgcqi52c3o4hiDEQ0AUxfuC+QCG58SJrxZE6+C3QS8G6Hcq
nJkBIBSbUkTcD51pPZMTeJAYs01u0TLu2jWcRDr05wpPP8PqECJj50lXI5lO6bITPDBhNdNHKNrt
9JgTJG/wZaLky0y32Yig4pQ8WlKEz2lEJAnCafCNFre9Z/6yjOnarWkWWPENfhTGJpB3Uu/E0bqj
CAESJO5B2nPCBtO1kohRuE/EDaw6+vjwI8eceDGsFHiUi0PpsmeWUOtlxU8+w5lKa5FOtIsXlwWA
Rd4sRdKNQwiiPH+A1Wq4NvCj1H9SFm4u0LhH/LpLecJzaTiZhPYp3qs9CijuaL8pRLGpY79acOiv
W9RGIWqSFQ9/Za41RaLB3cpfVBIpDSEm1RNiLtxLyCV5mBENha19vggPSNclE65d7FXVbkEAbbcJ
221jrnc7ZMFWLu2CXQo6/MmuymzOoUko1tG/YiJfzEma9YIS6wXYJP4NWLELx5cC79WaWtJwwEHh
Sm+yxdnQLcquZC4o2rc9/mokLeafpuBTXMGYeZXoCGBuMNMbRBNBi9vBXU3RANFg/xkbzqNIvBii
V5dbJXBD3Eva+XBpx68AJZCwn4jZqB1mwpKLglIa/be0U3UrRf882qlyjSiImcLcgwZzNbq6DzoR
Nrsihoe4WVS3PLMhmoilv3hdsvqkG9+pcJHnqQr+uG9+JpNsZTOk5xCCbXltiRGUIaxTzoKyGHgx
puy7UMr7Q4K5kfMq1kJ7eUNGXsSf5uRz5ytcdXLCLljhjY7WrzwIsDfmH1xzHsfYv5kRbY7Rfi/U
K5QdQKXoH7WtSXbt6r2RF0ei11oIlamlN16Il8ZC4fKvEmMTp79RaBmCXX/oiDKz+yQSn4WZOcw9
0lO0zYIOFTNLOyWh5LOmfYzY1ScLz8P+NmaXdE+hJqi2KAFIs3dqyPzoBoHtAoq4uXMKvkzdy1JS
exmIVKWyykx+f3frJowwYaqCjWeXChttOi7S3iS0iZJTpNuukQn6w+GRJDyy+KTjaEf/orilYIM/
pH9SgwQIsfX3o+5vJbWZMI9hhotq1quM0GWdoI0kPtMkvgW7pdij+AvFNW8nn+FdMYVGwIbOEFJA
zUKlomzTEnYeh6uOW0eBB558ZfyqRiDaHfmouLXIsP/evyXOWx2CyYqU1KHcLV7NdqpVxOnMNiAS
k5uU1kQ4zyNh1r0+ASxjs12unsIntB/juwBUoqYsOryxoSrXtilXdhPy7tGiwE6WZEAnQowGor1f
eLiaHGQz1sj7ZoguRF8JvViVsd0EmPT8xXgn4W9mIjNO572OibeKziAMr3OpZCxjN/6tqAZSG3tm
KKcLALq1Sn0JMKUteOAjdwq/+6BYzY9135MMQGHbnQ2M6UHLqcgYaEMfhiZuJ9UjlNYlAElwTxPG
OBaUIQLdUhBAPKFQsQKSFO9TKbsyxMlC2gP25cOpV4Fnl9GP3J1BQHVGqQ7JT9m/JLKyfs3+y4P1
ppHmmQ9xR4RXoa/0u75X1xJ84fA5oKmoV3p6zjq/zMi3I/lcYSh6KG74JRe+DBw93jo8FEuHtTsP
KPAAhbFZMEnAGRlWjau9dm30KXZPkWDk2WSThDszW4cJnbqtxQ+igwOeEcxUawvvZPBnKp0e5kSm
YwCw+Et0RAwr/D1eb9IOhEscXwz1OiJKN5FgrPX6lJZ+gOxR/61HnKqOjXRUQB0hT2LXB7+stAtG
5z30DV5QQQZATUrSiA6sw7PCB2ObJj8a9o3pMdM2UNPKKy1yKpMMkzaqVmECBi1Joo5+EqH1d1wf
xwmHSXZ1r4RTo42XjsZROJTlsR1voeTFA1ZZNt2kSlP30ADg12yiDQ2TtM6hpwSTC7tPUFJorBhH
iJDAfbFEzwFq/2RrZvtovw1pV/3jKEmAg6EHM8HxCmo/Tdi1X1CEyj0New0J/k4SmYpLywlELRws
cfEZ5PbkJMIORC17BMIeYzz5rzLdusCVgwkMBC0QDnkDO3JydNz10B9qdqN+zIQGnq8Cn0SCTQGa
nMEBDKWYiRh3mMpv+AXCTDMNlmJOuOoD0MFmUj7L5nuu0Vd6dKb066z2g7Iq87jy792gePhJAOy9
h2VINTnQYr9cNb906rbluVowR+l5uSfjtz0txi+OuZJuq+DmV9ecvIP56l1NzcPcZLzpMCtRWryl
f1HoLH7qR+pmVmzaAuebtn3p/+gladRybzGhpTh0MH7jL4OkkmnF9gnWJTHW4ZUbvprf8/rjIMGG
wV962Q6xpxge2EoR7k1W2rcB81QqIfZQKK6TI/A7EBvid6YpsIjWMlaWnUIsK9Qb7v34VeTOQtwZ
ZL8wB+HODwOBCrUnhiccbY/BZlj8BQKsf5s/JTAi+67ZR04k7Cifxzy89wt/QpyL/obyWz/UOOFD
O+FhssoTW5p9CGDsnREfzNxKDZNEkR5BxCp/XaMVRjNCNlw7gyfiepDxh1g2+Aiz16HHHU38+uTT
fNqDKCr/Bog9E5RJJtycV+Nwk2rvXR4lOO3v+h/Nl2B+d7QEEkdlKWNG4IMtN9i2+SZ7aUCQT7rm
OH4CCAjQ9LM1DwrkBZ/DQUXDVtVrYHlAT7BX3s+IOLi7sZnrXBTkrrceWqBxkauzKONkFeLN3T+7
wWHqmqF+V2298gbxONumocUcweE5YLxqlWxIJZ/6i4x5PF4XROX9ErpRRbwr5Gpkbo2zPFd5OzFj
a/0R4+TAWDVscN8UGfH3mCYfYuI1kQMb1aX4RYWsLvD+YrH6gOo1T4t4lylhDqV+EJJ+WxNyzgzY
rUek+w4zawHhwPRJ1BceRKSDoBriGEJ+NrqpdhheZ11bnWhIGkssAG5W6MD5M+LnvRGXNUrwJ/TD
51s854fkFEKFjZi1oq8WSbCCHi2qhyrk6TpHkUcuvJeSnr1a3IdnF58wgk8bf1HeLXwMfuvvgdTA
P1o8KpBs21ik1q4I4a05xBxhnTLqLX7/RP/f6N+QjZRImH8VZsU3TmEGPCtc5e3HLL6MbDQRnH0N
cHHvYeW3Td74pTuvnzfBi//XZe02aE9ns9sU+29Pf0BEwQZQhxi3yBmH0uvjcs9oGHK5AKJI7AK/
CaRRZ66NQhlXci5TSfsDAhhekYh0b3sFecYJMXNivZCG4EYYcXxIyb9JI6kEeoIl1ZtJRSBjv1tf
jWkViQdocDTmhzDsJ9w+R2owEOxIehvpJ991t/8v4LTHk+0+Mvg1Aw/KU6vNEB7VDC4uuDySufJX
aPtRhGQ/nPAwfE9nhngc8m987JBf+gGtnVejJYKlRliIKDxEfZOkx0T4g9Ax/OPbTHUPQ/zSkxOq
4n9uMeUHHx6Tw+gjl2rQCRbb5pcNm3FJ6iablYlxi3RE53JjtNnMidWu+j3cGJrSNEuIpRS3EchE
rbbTgjF2dk3pB8g5gcyQ7YPpV2TI9qTs15yDgRij10O0RjOzNNuyLIXOh943vLnvfn7hpZfpI/5h
OrZHj7kvj2+cF0m51I4tPuTxnLyUHgcbnbd8hsqLecF4zr95aJpbXK51Atk++h/tlJHRBfSHpB0j
fzP3YTHC+R6IpO94s8z+qRpwlBw/cpQUxCNRbfxpE2OAcGVMTo4qINnCbSDQI/6B1RgfhhqTaDAm
EjUsIqs7V/1Riyt8CTs4aECRMDz8VplVOrV6MNcwcta1R54N0CXdFhvShuqOO6oPc0BfqMFPc4QK
65wVPgOYhUFjwxhgmD3q1f8kwIKNKB9wu2H6L9nkaBhExGIFh9ygnayYTpUajZiKLxgQOqZIDPCH
lZE4I67wNtlw9PMWyuPwZ8LX8O0VLEX53DMbJfyGSSkg0z6deaow1AZE8ZK+OXP0P2NbMZyYnCZ9
XOmnkZQ1czXiq6fQ7Es4lcusEXUjm+t3dnv/E7cRR9oVQEi1ZmGpCc4o3BkIvx+8UX4N1RbZGHrh
QAf5YiZZz875OKNAAwR+wlZ9iddJTYD2e1NBtkXw8jfhlN1s84ZExjksHruhFn6YSWSY0DpcLx5F
Yl2k5qg2DMfOLwYLqiewjeG6x54USxYe0W/DzWdbF0ht6wWOKAcBt0+4XWjt+m26iyhS6qXTHVNp
o0PB+Gz+cQqDQBcebirVcB5YCBgtliixu8SmuWQYEUF3xOgOMsZSTLdGac9uSpINPskBqkDfrQjL
WcpnJd0KG3rY7zc+BakGrZvUcSuEfE+U0rQlgql8rSW2RhxG5mgSVCiDegxTBuWobQUZFBdQrsA1
ZUI0DTkPwyBa9tffZNzykfAhiz+QqbOYjDxhOfN3K+hg+Xy+ZTvKevYkaNwvqOnix8v8bdFYwFKj
eNUJSMc+m444YodV7osbP4ZmQsxgREC1wblyEyk/vYSdi53hU1snjMTAVPD/FW+c9ma77moCl4tb
E+pc3l3SE1yLoDGmJIdmhbFzB11gKLYlp8QMNRvzn1AaUXIiYWF7RLsqskBCwYoBLAE8Yuxvatxv
YfbokH8Z56vTz9hyi4LrWN+rDBuf+t4ybC1mQQA+5axmtqDFJpi+CUDpQbCwmZhVX+Dg01bujh3i
PaW/tt1vlehMCpmGiJ+GNDtpbVI8VNmXzQL/MbvFrwJ2YWk6KBcjpHJF9iEG1wSYpEr/VeE9Fz9w
VjfDdbl4r2Rm1uBqIfBMdjUmhkL/DBGPD0dMz2nwI9dubj4H6nsWQ1Vuk/A+8pGC43OMluPUal8l
Hg9t8ngV56ByjfRg8osEc2uC8i9av3MTcSMubDayhMwM2ThL3XYgB0C859VDZ1QK1ALLFk+YFzOV
kepmDL4F2U0JYoV30WofU7ftwHYCTqaAXgEz3JS/MEG/d71B1sdBGE45KRANMVbdMStQu6Q/nF0G
2jjtP++OPERljRXamF7fGRPSesb7EjcU8BNz3qVENtVjvBt8kAD1kzcR4ytkkAzAPVbi3yj5xRiy
4NGPs0M7fCQkA3HrRvlbL7bYIk/YNii4mKj5LmcZ6K/vlkK+xFBEDuGRhR1+RacgOxgooTDo6Mrt
2Nx1xc/h501/AaZ1nNCVjnV5dsQ2Q++xa+VSCDgCvZ65g3eLrXqvZ8HHldu4lYujCtu2S34vfP/C
fVuzFfnokVXPxv/AOcAVPfE+c/YJ1nZk/kH+Fu+QpRZ30UNZzSdFr/itdrKPKlEkp2c2yGeStkk2
sicTccIH89dA3n49ZS/ZvJ6inzrVL69lA4ebf6GPdwr39eSo5bcl9vC7uCO0d/Ef9hbffIGbX3gV
nuijIeUzKv+bv/b/Xy/zLyBZ84ZP7ZDxWwv3//8ueuQG8RtFD5Wrr6lL3ipRPXw/f9vN/P0pgQik
VW9wdfQivvXtZBvcp7/5ylnGgisxOBSIry39dm7G96DLdDlNXVyuXnwltBHq+lvH9VS9bNOjGvRK
Pnw71RMNhcPPw4/auHOvmlPjSnw3CJ4zv4bMnl/D22GSwWdffDz8ctFHD0hY5BYI64qq7U6qrLTB
EA1P6NkkCCMvZPLdGX0sQnY07V5SrIJv6bYQeO/dwL2sfpNN75trfW1aKESLJaA5QvQVhhPerdsl
yLel39xBUMl1wV/ktck28yt+beLPxkXUD2Lg8n/xz2vTX+Ifw2kvXIO3s/A617h3XN35endcuxW0
slXlAg/wduS5zM42IAOc6dXmdXpTGdJ/YaZkGXfUJG59YFbNV2ITvspZb7lF50lv/6RI785cy/l6
cLEuECCcGzWlQ4e8xL8W2UZ/UL4StKBO6RhO5Cl25AWgDQ7HkPnXb6ePxIv4T99EXrnWNtQzfOma
v4hTFtz50/Gj+yrXyJU9CP9fBgWW98IOjHC6NXOIl/1ioWS7gmdh5G+m4+SaYBKyEyB/0tbve0+w
cPck55gInvNEkYldAU2npXxoXNzyH5+c35or/baXAk9+bgjhUR4w+Wb4lX0ui+hzNcKfbPPacAlt
0CYewxQvLdWTPZwu5i9G/gDhiKHtIfxR/Xnh7PhEs6sPjDO4warHSi4v7wNfylM3/80jvRkxJfbx
M2LGxZbE0qx2CK4ctBp+uvy7yMv7fthQuhOlyX8W8/9fVh0P5YaX1Oy6HZ5wXsfWR1ugFhZ+Xadq
x/MZMDYy+NH8jcF8ckLUmF7iS3QqbvmBDooXSh7jBSsmq9qll/yShEjI3gcerl12SvmSZje/0mIn
+qK/gipySi/JKYcqzr0f3fgQH5CRm0eiFd+AOQBql/BQ8PWtL6xfu/giHE00Yf7ldSt24UXrbCLa
9GUMy/QorBGdoqnJdr0fnM1jXWz+kwhpR/1o7EOk0W/YHiiM/PAA2/1oMsTb8YU0kMfF3thrR/OY
7MzjSV/rR02AMKxBq3Ih+sM35ecGZ+Pc+oiooltygxVzf9ergO+CPoxP1BlKbWC/v+nYfNinfL2x
r2EzItPmw3NIS8+ySXZIuHcBv03YokFTeAUaL27WEv332dpPaR8VL9rVvvLAKoDvqIkwm5tLiMu8
oKpfCttoN7/qNfZGcKPXrc9LPZZ+spvfBG7/RKEtyzse7Wf4eDapg//9KgXWy55zEkOPHWdpGjvJ
jsvBu7XapX9JVjraHqvBPQTb9ztdBle6BarYBGc6QCS9t+Bcc5TdjDMsV/21WpwRUWsP4Ypa/d7+
9/v679eN40544Jwxe8Uzi7m10mr8bu+0QvNlMnFx9y3vlN1Yj3t9nXFr51vKkBOWI69UO2Y7c419
xm8BiogE+yAcw8P8Oa/1ucP8kP1rV8ZOOC8V4TivGRIVMJy8SMXX7Jk10qw2PXpi9Y7bVgPyLFP9
rHGKwIeB7BtsPlwen1euObRyLTzOCD95gU63ziCUhQvrFf4TDPCGBLD6MDAGrFsM+xKeSTq9cGys
KMZiQgWv+G4XT1OuLYkhQh4RgzmIS41hcTwSUDkYjJYCW+l7bAhVR4P3WdxGE5V+c4AvLS6sN9Gu
ofropWsW+uiNGO4Z5P05WMenyjb+Jy0c5HQdtgwamw2esC6Rb6V1T7LfhiIWSiMP+xKDwI1c2Iis
Ib44yamc/B4FgLYrqq8eLrfaMFDuPakeNw1D6TG4ZnKCxF1FqHl4iabNhUed2VfXiIQ/Q7AEPN3y
i/ZBXlKOxSh3nxhUfUvtl2L5pUwZijkcYCndXpqjdSclIx4ugc3wxnUCJDzrGmfU9GWtudTYq5Bj
3iohMgC6GIRISE4WH6ferZJZoVcCbivLrvrBpq3cZ595up6QwWWW8KipF/EpIrm3P8TZbjD/aW2B
TJ4xR+KOErYkuB93WNkxtgSzgWbAsuxJTjPcGv5og5Cr8lvTeTW34UvOnxHxFU60gLjLRFDJ4YQu
2DtwyCixmFb2Bs1M4LF7BcSHApkgMAaoVjaKvPqAnFe+MN9obmDE+lef3oh6fwM6kbqFpCW5IcUs
mI+ksNQC/J3Ixmwq8rgObwTaN4YjSuKRKJP/CJFmqyoDVjiCOddIgVCrx+8lAZDxvh9+WOLcMlI9
JKSKIu+oXAfTDfK+ZNoYPWX1QdCJGH/UjDDQPhJdwMC2c3hT0T885t1uh4KBDVr0mwWVpo21SLaL
XOgDaAZW770JJ3CyYAr2HuN+X/gjKxF5UG2x7JfjWl640ROoh3LXfH/hVoJmlgESKr3RXQCrDu1B
pjt/UTSjrevXuOr16YEg+7HblygyysXhdWM5Xef6yhcdLjDT/It4EH6nk3z9yRJy7JBKYlRFYHkV
7Dm82ZC0dVnAt3HU5+Jlvf3w0rjTYL1sqs97P9g8iQn4JiZELgkqdE1H7SdmHEK7sKw3PQELq+wX
qSy2joyaMLjDlRji+E6hAO4wLcODgjBK+CT4fvbHBZy+nXrEXrbycA3DYJNiBlebE3IE3PVuuF53
IJtODeKwpCCT1wLHSmqz3UmdjSCjoBijYWCwwGUmK5LSFgoHrwHEgir3hqMCnodYMXPXl5hDONUe
h9NyO4cvU4tcXv7Yr7oAX0grJjtsCYXoEyYm1LTl6xd9D9exeSPLp/Qnwvy7gaMwnuX6Vxmc/MP8
if/gBOGUcM7PQGiwYxDsr4LnCyPE0EoJstX88AO4Xjgw9qdV3oLvAamIisdDPEl+aJxYTygngDyR
uiHYGY6oJj8xPblmD/UGlP1dHppsTYQEIA29zGJXaFYtntkLvBSeZHocMyQwGO9akPcWeH+ygS/0
5Xq8iHewtGcbHfxTsSS8DAPFXXTeD/vy8C4sQbdBb1WNe8Zz/bZxd2+XFDSktWA52IWXMqf3fXC8
+qI7O1IY6/BlUxzOelUYSKfIvwT79J4T3oPG5kLbYx9dJEDyNd5iI38Vr8AXZbWhTArJ4ZMdlmmD
r1hB7Ia0SvHqJNXXI6CGcde/TXd6H14aIpRHfsAbGPdEFItvypQbKwrx6FzgUAsH31pPpvaadpG6
ZzFu3+YJ/bAZxUsZiLmK6DWmzdDvZNMhS7CbD64daFQvYHK+pgz8pWBGZgzXQOt3LHSPWzofuIVL
pgyT+IcE/mbwAFhIhogdx0cPViUDaeIZ809SS65nXiIdKIOrVbwLdwmTDQrn+bmrV69VAVZn5S4d
d4t/JOriX+G7vdWtJZw1e/gLnIWFY3WHLchKRtXGgoCy69aqjdURsnT7n3ZAL/StHBtXcNPiBHSD
k2A43fUNgFYAtAUZLIRy/PEg3IW0iF9x23yQg7j4FFJ8n5FvTo75N2bbaKKFhuUzxzgHn3O1FeDt
I/rnq7GuPLNeko7SfeEz60pYRmxm82yEWuNcOdtEC+EHUFha7NXI+0oHj+IIU/rJYnURqP1SmdoK
SwNkZCk+tQcuOHOVp3HAe8XOUA81BsTL8ptuZCQlixUJBKZYql9+N4iN4v3777+BAprg6BclP1Ik
2ruc3A6qYOBRGh+Q3sCi+LgV4ZoHEaG7KLpdtNESaz6nGBnjRIKpE/jOlvoPT6eIY0tYEh+HVGxW
maL+NJwp9IByc6hg/YoiFZ0WuwaSrKr38oIXxGNVPPt8NyqHkREHTJPvEaeFFSZoErwbEGKA7H4p
FnPCWPyjzPBgW20ZEgDfUmBRRZHg/WqJEbHiS3ECTOuemBtBUyZWb2gc2fRC7AhZxKQNaWsg5jfv
Lnb4uRg+IIov1XVAe9PZfevwpwUyYoH0K8pYHHTYegC+kTGxuVXpXJ13rTVyZeBAwN1MZh+E+EKH
gNbF7846EykJZvQSSU1QeBExdXis9R5FJJN2DH+Yk6BZN0yQNgJ6cDido03hdMqLZXRN3tjp2VS9
TeLmkp1IDlIpco+JZjWgRAPS5Tb3rdQt+MN4AGzwL2g9LuXbgJVkB9H/X/cM+VLcUgi9v2kI+BdW
TVU4xBjMtryOyIRe4vqtgjvLbdZ8AJFtw26TQFVMZvtepkS95rJBqvBxTKBvpkCr+M60n8B32GVY
fTDi1GczLjPBD4nhkCPDcf1mp2CmIMcO2yobau3RJch3LtlkkFMBycLTDBs8N20IX3axbx3Ygjog
IvrkmrzqcsMQiJz5jrYHp23aGKos4nA4SBPDXqDQRg0PSL9IDuQU9xJaG/u147X2ndN2TqlvZtvY
cZvrG/m1Fu9zkuSclKV9JYMtpR9ZY1GpaJgNY17YOWzC5jFs9xgHoXLMsCbzkpZdMS3dF9wLdwwf
DGVQObwPUrersL/ul8xQUV+hA8HrnUuBogD7DQjv3Ro7B7Z0PuZyS80heG0UBfWexVQs4WwyCaNC
ucnUZFVIPhpFvD4GXHzompjYv7dVuAlVWJVnTtRuTbvR4VzUHF+kR3brieOVaSCuFBTouFzINrJV
Fl3+o9KHjj/N+0ukfs9NnieMBoL2L44eLyrRim61nlUBfDZKoanj5Di3IFmBMdQmQSNRetJstTuP
qxiMtf2fWmzAOCmQuW7GVhcl2KDa+gWzFi8M2S6mjUlsO6XK67yo7rFy0/jZTfdQukeTwinYqtmp
XezeYKKvb42uQ6VfF/qHKBKO3u2b8apgMoZlW7SJ8KPCK4P+TvCN9IpmeYI3rdjv97ruHCnzATpB
7EgzrmuqRkZVsGow7Tt1hF1nsHp2jIvYqBgnoVqu8u8YTw7SEK7FV83wZ6tiO0p1zOZaQypghEak
VyTa8QtbPb8XrNwgNoQCDtYhLCt8Rnb9d9ou9RSSyknEjouzZ4lBsVYd6TDfzH0ChDCJYz4AS9k/
aLmxq1LUe9rtK4G0EC8w+RKvzg7R7YUHkivGMPOtF7buHFm5h4k1ey5FSrlp2nMjekOGBnXZxw5b
79wgooZKDlijn4lJH2bsji3ecCixQMbwyoa7ImPPZIE14jNMeJuYHmKVWhA3PAtPAPZ3ahE3wT8N
TS/lZ2+ZWFmSaKuh5EQ7jFvvuQRfA51F+fGofBxVmYAkI+enjW8sIyYmQOBA5IJ2q/46XplXw49N
j4RhlfVO38T/+Nc8hzFrG9ISZWfyEeMrvzKo3vBWZBbyptKDAfJFnqrTXkXmVnhmCHYpfCWGlbPV
/MsrhrBeiOw6bSIGj7LX5uFB6Rf7fsQeDJ84saOjQDo4sqInvPQi+X8cnddyo+gWhZ+IKrLgVmTl
bLVvKDmBRE4iPP18zKmpMz3ddtuGP+y99gqAHOcneLGIEx1e57P3Soh5nYQT/W+53GC0yUFhXwia
tPMT9fiGII9or3n1mhDspel8wibvt6b1QeXJNJzK0Ur8xvskwQbQbo3lPHUUNp2EPMeq9yT0DlO9
W3in/NZWfCxuexZkaaiuBshCizmeHW7S9K7nGPjaAP4PioXOxSuecKgSKy+kPe+9mHAi+tlWfGFR
6ZVwsvE0kxEbc/tFvv76foX/2qebRUHIpGcrAZ2L0fklwwedUzhcRGuo0UaiT6nHjtiyxTNzxKYE
MjFD1KACoFXCnHQLy18uUdzEYF0waVwRC5/DB+QEexhOyME71cHZPYfWQBgIl9A1lghgrXHRT2HI
b9DMJj8z3tXR2mAo9t4Ihq367S/7KseasiPLBD8pW0UaT497xWQ18gy7UXbeq3R6LCNyEUOrWsV2
cW2KlnJaEGzA+AghLe0ANCrbaH1RA5r3G2lHhlEt7V/r6E4TlJ7G1pngARpMVdhrCIEDvUN+tIxP
pKVS7ypUefeFJR7yr0seekhcsIR5M51CNUEVdCIaedsBZZ+aG0w2KB4jeh/4OadJuKI8nJiI7OTU
Q0lDfOI9g5HqS1+lUxvBmxfZYpnxsdQPjUcvwXjaZ2aDfcX9dSNtxFa+sPbhDxYO1oSbac4T+Jh2
wpwG5kfEYjFvUwMRSyEbA4DY67dhcMn9jeZpx/653D0Vm8Wu0eOimy3sU4dJHY4fS/nO7WYTbOW8
ZmGtpgT0gfh4eNCQ0HBZKMI4sb/CCypLeeEo0b8FaNqe/2soWkjRGFaIcaXToNvGPkU7f4K5LKOn
ah7qG2mPg9ExeXjaKr8BDnrnzrpXsPj9WGcRWEvgakoU4UG2m8c5d282KmPi1iG73pw+y8Fm0Mzp
SVawNtNsrYZUscmV8eazK621rpQPtHDYpjvKA3qUEp5pJMjuIsOCJHZ52WyeG8M+lPgQr3TT6zKL
biq17Bcw/TSS1jt/FzSFQ7HBnaC95lv6vnnyxslynWG2cbmB6FvY8leKIsGn/99F8/xzme5Rqvxg
u8uQmUeFuwL7/DiUzjB8PzcIwXu7lEDGvw+Ys3CIxOtSypZPvBKF57r4SprQp/wbHl7MDyQ+b8AW
nomn+cF4a8G4TEH53RmQxAJTvK2zkcOhSe1E/42xJlDeqhUpH57ixSBtZfFDaFbP1qtHJ70RdOWM
s2Ez/4OYKLVr06tXcrxh9LbEeH7DE2LMcB225gpZofanfoWO4C4qG/jv2PQ7rioOXa517mJtAnqO
cc4wZ38oqTwNgC5Eej5QDvp60GHLwyD8oPhPf0BiuqlWPc65SzFY7JJPQMDtELBWvnC53PawNpYN
JbNP674U8cFAh73Nsl2TOu5lOZO06eFcdEXXYtX2u+444D/KSc5OcsJyrQ42cTHYTFhQmcSf0OOO
5jkz2uHeMTXb95PZzw0PmwU+zcpFAz/X1/BnaybC2S0OmudKxDZ6WulboVolfyPDrb8i+Qdj/gha
1R9SnKrRkrqMZQW/joPjoJ5y95LhYdR9fmrL9ny/oyzQP0nNjBy7vKPMfeC5IXqDtGRa6IcVCImN
hyKeTXuROT0/ZFAydbgnVGoQdveLfT8t80Bp4B9DRk8iyEUuYndYu5j5lQzNS0hdFHP18Fx1umrr
Fuq8HX/kmmDON/jR6EyR0V+a1bFtt7+yE8Qfsz4NoHNdP52Y/E7c890XAzJPmv0Yxy0U1Vax80O+
V1QLzdYayirUAbums9rojDIjj5g9jjBBsTjRmseE6new1QSbBaxdPOht+HSKuYfU4SlhZresHjC6
F+YX0gnJrZiZjPhyo9SmV7JmNd1l/AWR1N6zkrgxIIla7dNe+NKGhTOtEOVlp2EDse/drZsT1D8M
QcoNOm0JxxX3uSbb6wWfqPwqCgetHgEFyEA3imATMQyZG06BdMltCKQmAc750q0+PU59WCAFZhlr
5voVThKWhAUr8zj87zQ/IQVInc2v4m4pX6UvEz2J9BExHXNu3Rl0glii/tisdadA6AHxMi2DrZGV
P/oE/8tqrky1+5M806NsRKaQ4otT/JP+NOo/9GrJCZumCMIFg6vXkqkutGTyynSrzizcjkQH4jIU
UjUNhjaAUNu3LvTKRROUEXTre2XYGD9iNcGAh4hYP6l/ke/8qB/rzplvgibo4c8Kez6By5zG6PBq
trzKaYP8BDYDX3m2y/qndBYUxwEFF/EfmOgiqYAaTuNsRT7SNPKWeRF4lP4bls8BRoEVW687h8o2
UAfrPnrg4mvJn0Jb8nPEi1Z7NssV1U+6x41C+EhWUeKFL/LZvvoTecjx7L2LcqTdRyvjX0Er+2+U
1pyNsEixa7WM/WTgrYJIxzKdaAXXRVqj7xmpo6ZssjFBx7vZm/jJT9lRfxC1ufJ6Jo0FH890G+JH
9VWwSTtpc2Cjm06MBK8mddlWX+IyosTQngGhMSQ2AUDYIOmUrTMmn3kVXzaCC1kdlfFzoNBIXYWf
wYTEHT/GieqhxuIcPWyOotfGRhYHpaHbKUlDqOAKiihKZ/gH+8wMahzjqxcmdDbx7Dg1NbNkAp8P
Zw5ds9I7PnLUJgOthdWtIcYt/mnEq5HxLCzpFF/lpkMAXATme5uFRHGvFar5EuSfxIoiEGlynv+y
5hyGFm5o6+YCIwu0M9J+G57t5BRkUMKibO+A7pAOYqBR6oo5MGXA5XjpiEvD4T5j4YK+bKLqTCP3
/m47fvqdfMo75CpMiwtbEt25B5ytbZcM9RFgM0XRoU0sFemule4T/Tnmbbxp5hpuOR3n3M8s/sxg
Hp7b1BvQ5pjVKQ8BTfHDtolFkxi/P88yL2XxUHELNU4l4fXKcsw/47WM4Sd0tOmhjmuwJLxUlipG
MIgC56sFms2fADOrsub8GmIDctkbUdcAkLwfmDiaAkODR7h81AJXtxnA4AMYmC//5tKYAUyUcAmp
dDNVB6bIb+T8f+VuVe6q8IqxOB6lMNvKXUsp064gk3PNyt09i3bWeOEWay3dIKlmTi3JTy3brrJe
DfXul6nQMf7Sigl/ZPz01X4q100bxITGtuR0qKa/kqYra2ZASE7qwPB5pe+lDVFmBhv8Ti6bCC5r
vr2Sc9oOTtWtIft1oZubTiWTw8kz+cmHrSGdpmsc016T/iHfxwXxe6cuP/Y8JmGe49BhQLMBlkpT
ohcZBEAd6aJNJvMgg7eAeyO9bgWNEAY3+VVDHLxEtPDSNwNmNdqkMPo5lI9CvOpebnVupzejVpsQ
JJkuSwLjHdLvpkcAtYqba51RXLzQLXFKOt34O0H7KeAc5l/KL6kBDTGd6HyhpGi/ehlojF71eWAX
C9xWgk2K4pTenhqaRtyhplWrIcXGa2BOJ7ehmlX9jCFCc4GUtaBBsAF+IGDi68NhegW2vUbiRui3
b8S/CTyLBnLCy5WzGTgmk9q8peP2wS9A/7w3pQu8hhJ3uqX6IVAOKC6o19egoLr/LRhn580V5Mgs
XfhhKXzpX+KqX0Mgo0jLjymHM67jpBbIfFqlBxghabrFJgjVANgcni8/DX/3zAM5Cb+UK9SUTlVh
GAW9EXT8ldqGjsrG58Ygc6ZAIgz1Kn/+ifhfID1abOF6ADaniht16yleRcgMuA8gLYXNR4VW5xh/
xg5WGoyGErsm/gwY7jgzoQt2I4Yf/PD/2hSTB64w7n5cYRjjx+amepH3YL+94tDN/k3h8Csk8+ie
Cy5eSfFKBVkQQdjxMgFgBDoz8jvV8XvbYKkOlZkoHNMJBQhrKEKrVaY9WtK7tICMHJaD8lv0O3gz
z+/G2PJSLeaEVPFRva9w31547xsMOZgRBPeuqWQhyrSEuUCjzg6duMmNQwYNjpN9mWEeQvxL05HI
oi6hleJ/2tgR8Tuv0yIl1n1Qj04TY8KFYdB5ZO3QMOLv7QMowLtsj5C1eRg85MrYruY6NXXK45ul
rrgVuHnlQLlgr5VBI1vwWQzIaFgA/pIw3+zhx/yYAznb3pxsbJXiSoeLFeGBimVEuq8g7uXb8GPB
kphPb6GzM5uwClZPQcVH5DEJpvjWw0w4KwMqHE6nEzlY7eSdU4VBB96GCBBwfwYxg32G+xIkEu2h
JlZUO4SutwBXZJQjuODumjzG1Wy+PVuSQ1cqXQn3amo42SGqiJNB/YrJk9NWqZ+JmyR0h6uWfV/z
IXhvoV6zYviseHktLmxKDu1sN8PHOpaceMHsVbYPBgS9pznTlhyVX/KYIAHB2fvlDKr3xQHAgG46
0uGlclSSoIKJWL0FfkIHUXjMpAfj3qtWTJfdbbj//iWmZ3JiWItVIR3At5S/8Q78gahJcMytPrgw
UxnMdsy1/6qN+M2dBg32b2gZRF/FYR2pLBQh5O3ahwGG2DwU2zYTpoAOTZ5iSbkjRXf+7gnPHC4N
8sRhYXPbPggfipGlinuFS44JBM4cqB8uz9AjeFyOdqIeqK2vw6UFTSHJ0kGdNaqb/I3NLV1WQGYr
HvcHosGRxFMK4dq8AmiHwZj9a36IMyLTgIHRnqaOr7jL9SWoEdTcxZ+IENuP1wys+Z0NsDkEHIIo
cG4kwYahCZztUT91mxHdLV+T306uqWHHpmWi3OYHJh7hVj/JRCvTD54sH5E0tiZtebKQamcCAWD3
T5zbowpubum44OMJTF+7sOluoRITCr144Dy5pYoASJ9NUmE7QrQF7mUSOVr9LLSnG1sxgEAxgLmA
ivPmfc5GxMdfp+5gxnjUqdwzujVrutEHzzXLZCn6DCtyLTGAMW88vsnhz8iz+6vx98XKbbQIkHzK
NlkZEVnx4oFfdBAHhe0Y22Jsq4o1WcMfdgJk+HSEXipWT4Jd43TVBWqGQOjjYL+xrIlt41u9E9yB
TROpXbPbsz3HoFGphVt+QaJYP+0kNKay/ebeh/VN8hTqEaCH2RIFq9f5j3jm6CLI02YWwJPvpEP4
/+/w6BHX8rUMTKgEp73NLyJ8aOUBInZ7o0knw6y5DFhRMKKFvnZcXHAy2HY/GvECIetDhhkPHQy5
5rQvQU08Y9pV4gFHTb3Yx6gK7AKLl50+MMm08lPMsle8tCUhxEFzyyBj1298WDyYLfkiN371I5se
A2SPDMzFdbF7G5eovAY9JTSkXCxrvWi52IFEwvZEk8Qt8hCCyGZwMUQ/JBfyAGzg6b1yY0GzRIbd
ewuurUJV/X9W8KkZtmwTFjF9krQT7sE30fDCjCSHETkJh+bs9AYb3W7Q4bmQ0amjyFiZ3GfnMHiS
ORb+xO/6piRBMrmoaMCqQCI4qpJ/EIIk73UqWgIqUWGjAVpO13bL+CNOD4iIlPHSk2xXnjhIlWHL
NooIt0/RdDngZ92BzCfdBQew4F6CqRduuIZHQXYKoRdeqbicncwmKJfBbZa5/o9BJVD7GHAWWagQ
O+RnM8Yz0/PP72NKVCa2ivBzpPuoBSXTZ+aM7db4oErgOGZ0sphNUskaEXLnNZHFyObSXeOufkfy
8vDaNYCEJDwtjZR7FdbEm7E9Sk/C3SinmmC0iVMWvPCMOReizuwSrqu9NtMXbPr4HcNOqIHfWbGl
JI7uvI8+4NGiP+NYL4O8dCeyVfBwCJhWh4DfDI7jFeR4bpAKr0VxTussCQXoz9wieuypHWR9n5oG
penRTA9kyU2l26nwc1cCBEdjmQjI079KEdkwnq9UF/Ea3AFfVcFXDjWroV4zGwASnIJhBWFY7yxG
Y+qd3kDQsOk7RkF/IAwq/QDBY3cWwY7RQ3Mo6lVEHf89B4/kTrcfsh1ZIu+3vRjsPt1Mj+bnhe0t
ZaVWPZRqUyvlUu+ZyPUvV11HwqVK9uXiwIXFW6TCnwckb/LuUM3CXAS4tWO4ypRBROZQV/J0FNyX
WLYMyaZViMmh1+dHDMx12clKv4AWzXwNHqmQfbMoNA3XKh9S+Sjar8U8fRsNEBnbHI+wx4U4YHFz
/TNoJpr6xv0N7KRwqYUCWpBq4UWVXbdXA37dwmrFVSk6GdDdQnHFC7kxIq0M2CpZThZ3LzUEjNSY
5hbBCGJ1FX0MTFVKHabnhErFNgl2F3Il0RihNg3oRmpGMPToWC4RLMbEkzsBJ4f6MA9R7+WDE0jB
ZnCnKP+e7xVGvBFcwtzuaWcg4GRHEbGw0x5B9NneK23F1+H4/Izub1z5jtAtUbLZEnFnxidKFKM9
y6iYr6mpUH8SZr4qKK2NA8VMVwHlxptUY4ZmGR+IhwZP6vc0GfzoL+MjxKJfPEtxIHLnI3qR/DkL
mOtP++OY05LgibOlAQMCL+4LB7Hsco7XOJwQrvVNL45EzbiANLBY7QKEPpD39ceveNbBi2eiG3Qg
jlFbBA8Vga9XpY/qeh75owFihctYs1rRhQ15ltfmr+4+L9wl0QEMvPDP5CV2mwKu162dcURYR5q+
o1mhcG720Fg3taVdmwNn82EBrZ2uBtHAfSYalIvzxDVJTUrcm2w7NWNH5NcMMTwT2HVeCNyD1T+q
g/9fcrhuif6K3BUOMf/Sk0GZMeguwZ1UExCrF380jWnqs2eIPEYGU6xJrjTuLQkzRA0hw/mbjTiJ
f1jmDycb1u0fBmfAxg62F6LHycJlUgSkwvERcEFQUOc3mdyOHS35k8ucC3cTgSzvRhdbYOJfEnkJ
u9HnJsYii+m7B+5u3CWDbC7HgbBFfmzj6N8TPnZMKq6ahxhQYY5uo7f6x6PtgslrCdsFVkntrCaE
i16EGDjERHxfcABmjjnf1DCf9MqKUw5mYpRZVN4d2oMTCw4mBOwpuJFQqZugCz0KEaxzEC4uyyPb
IJfnaN1rZHE2IfUOrigwdtnB9EAHPGoJ0eXFUQEFCnXXPDuTbaKntCvNHdABiYbYD0QBzHxKUVqi
J5AxWIIJxrbEM2BJZSJtuWkoe4TUT7h4b+OZj3h7aDxJ+4nhKtfckPpc6tOVourt7KdO8UMs8p7y
GmY5bTJp3Qy2W7qbbJ9qqB4s+QOJ71ex12mYqrkFQYwW0B+q61XdQ2getpQ4/PfEXBn8dGFJv9iA
rskNq3xaP9wU6TKMlUkTxACTcQqV/JbhLRHITFBNIGaq/zcEl+zbjD6e3yC2YMNzq9fsxcU8k86R
Ehrk9mxRV2EoIy7HquIR8hxe8FkwrUZXCA9nojbg38RSJjEloa9y7gBZMpbrF2RKnlSk0tDWVBUB
FQw7SaTybbD69lsaNB41O+C15KkDMMDWa+x4bcKi+peIEOu1W827Yyap8kRpTJMfZGKY8QoAQuFy
95IqgrDHTYNJHkiJvOHiLI11DM2ESWTz41CuCjAUvB1OmMJe8ATK2s1OYYusdnwiFn5vr5QRQnkJ
ZgOZQ3Ynkm8EbX0IScAXXYikwl19QynHf1DqEtT9l4xeNLuY416atuUAtvq8wuO33jg7iO2qvGXQ
PSXrX0mWxsJOJeqJaVkFszhtQXAYKF15K0d4Z+lK67m68QDBiAxkr462daO4/XSosC6tsGoSf3U7
zK9RbMONNJFMHruwDaIep50SQ790eWJsNdyJbJQQkuz/DTqGLSs1g/XG/CUvDgLrNtQphRFlIKQ2
ZIxhRrd+4aV0VzzIBBnT8ogpHKNgWOWs1xHpOIZbjEvuMhMf8zItMYkgdXCfwWt8Qfnlm6uVZpUZ
154IvSuxufULel02nCdMAIbVS/IW2noY988AQzOscVdNueVpta0LOhkUOQbvvf3s+IougkYOxHPy
I6LS7LyWURAGycVEgKYroDdmokDlb2E5QUs+MXZo5drVmIdWxL39ifJG71DBLEQmsbeQrB90iLyC
N9WgGZ7Lv/g27kfMFsjVLOlFEaJq5AdtJ4d5CCK8LDnx5of0zNSTx9JskuSTgiphS8dHKv0J+DTC
NQPLkfzvQDx4vjZwOqKqLoD6huhe949K4WMO8QQttvCKCCD2t2t8c16IAMwJtgu9dBCzS6M7lSlg
YYu7xPQhOQuIWgJBWSUTDMrRFr0ZWIpObsdL/eCqNu7/GrznRKxvWFaz+1nuFZlyyNi8iviZZ+mf
an6JDGGm8Ix3DP4I4N7lr9F58WlwWuUiE0A6vtiBPT+oZsXq6NcGEWQTGLg2+obcQui5x/z16WlB
4NWCVHLvHR4iOKed5vDphoDeGPef9POlRSsTaizt1Wt2PKA+wCU4h/4pz4NbJ4KFmTWZ3zZ49YAn
L8obRMKswla6WIe82yZocSHIh2zTMAVj6dL+nNVxjo0DKXEkJ4G/T1VH3LIs2V0nLSv1t+YSZSkZ
0q2UV83wUSZnlld41mPCJjoTu+1iObHe9zmxSIv5WuP6ushLFXcphMTPS9JhTr6URkv+Br/mXsMO
DBcs7pO/+rHAenuXQVJ4bsw/wI38U7oZ3xCRk9rOH8WlCpfPi1zs+/cqkQ4mXv1YDnSHsXP6px1K
jngZVURCK9VtbPZEdy+Te6Gcxuc6Y2xVC5vxTmAkiYm1gdjyM6zgEBA6NnzoKKjS93UwIquC4KVJ
l/6es2SHerfQjOX7r0xWjFKT/kyhltrdvttEtBoqbr+YZTxaRwCOAYNFSEleIVZB+nrEXBvee7mV
8l8Q8ykQCDGggF4mR2IL61OBnb55C9P1k7izy9gGpX5APzDhmICxe+0a3wsDsBHMFZllFYyLWZY8
9Lb4/tCk48CGSyQ673bTOgZ4A2RfG9Vqd63xl9jQeBnLb4Oy7DNPzwa4SdmQpem3t27A9OeCG6kB
pe3YxQd2fT5yYXTeyDnYMbB9496GA/azDmq4dwkRtjPTbUEL6Se43ifbtFkX6RCokjuAVBjb9sWS
Rxs7yA/TYdRUfaSgWwfttRXTHI9jQq9Pmnasc7+WWYiy39R+6GrVGtYzxOqcWryX/jp6l4gY1y7c
tvXPM7uOHPZv6gCHgb7mvCIykbyXsR4ZXqq3nPmo5iqi/2ywPfDF73dxIB264j62ezxSjGs1no3q
Mr2CcJ5qbvMseL52Kd4oK86wOvPa3ajvSVcWwkPYeNJn7cxF8yY9Acmk5BstGbQMnbB8vb+obXK+
hXLOnaBQg/A2SEfIgoW7uBGDa5e9/V4w1ppyy8TuOeGUAIySmUERmMz4385Gl/q+nyOaVzHuSUmc
EXj5a+q2Wm61z/wvMbGMdZVbtvjmPYrBdwnBlLIUxxl6VSlzNI5JaRuZ6IC7+9R8VRj8qd9jc6cV
4/JLZXo1uvZq02s/8uKLOyxbjQx7X9VO1k7krjUehphWuavJ3JRt6TEZh0qfIahHov8U4feMNFFS
Eny9GZBLInJC6uLRFtLyGac3WM1IptwBDM1gtDFQZvIFn/UeAEzZilSjsf/gmGYkIqywn8qd5Cdx
YV4pm5C9x9GUtM5bcZFWK8VjGgIIXMLijhAOtx1jXYYwZBAs5X9x9Tc0X8BBDEUm9vyIlTuVppl8
4KdhYY+42NaJH5PpA9MfFJLU7UV1AsxLotfxVf6YJMVkMK+Gc+cuOtI9no84PHPAABi9yPTl5o9E
9G83mUs4ih812DheMu/ps0Fj2n7RtVKjlcIvrLJXfzLw6+i9YXFoaQOfnJHMMELzE/E+vfdcLSG8
nZE3AanDssJAi3SJCcbXSps8OlblAlQwRBhAnMf3gSrY0PYR9Ul7UbXfhQGy10IbNum9MddKjyGQ
iAK56YmZREYyhOBXw6aY5oGsgrEd83jsvrrdk2THCgwBiSUhMMYOF6J8sWmaQ1Z5ZPUx+qTUkF1U
udpO7OFe1Vh6Fj4Dg9TYyCWdGmO0H6WlwQwwah6JbsZYSLd6ZW8cy13JHDrBtZucMkpS5nDQcjzF
ecNQNv6V3T79hIoJEakVduFaZe7zWmfE6j6ZwUJEea6VQJb3mLP0tVXe1y/aPpKroTNsnq/jgt5s
DvpZj8y6my96qioCZXaUYqN+6LH7lC/04nKzNm3IxFUAcbdrD2+IkwJH/GfffOXD6k0QTbyu7XkI
VB1B1woXhjI5DWpCriWOdli2OY2PTYboGyHpEERHwuuGIj3lG7wSlgOmpqOnIdlCn2F0uzo76f23
3O3g1Y5byNYD7qccrZRX0AXchf1DG8yxPIvF4pWADyAUi4bRLeBioGA/jlMzp8V3hon1rMCpZkq1
GgY6ZNyX20tO6oH7iXDmbblEToJTkdWV8NzJdNuGTDBHb2rJ3JxjR+cxKRjR02OO27q98Y9sZPhx
OyAxMopAdng91ZeqUOh6Cuoqan9PUnBA9OPntXbfhPIhB4wE6uIf0+Ym0DC5NslRhU6L5+gyhgpj
ZV8sHtGTIqcJmd7h9MZ9igMF78FjatwgYpx4C7s3wR4YhUEGttrENXbsA5QS6NTXEaM5O3J5468V
Qabd8IWvci7si+VWI6PzUlX48fOtDW9fP+EvrUgbggdVyDbrRQDzO+PH1BiZoVTR+NaS7zjfr5Pm
SzEA+U8mDibiUcggvbCIXptUIXr2IK94ThiZ+D38Kjz78VM7hsVvfKEUbmZecY4ZUZm42utzaHqG
ezaAGfkszF6090VgGZRHLBWtJFnpmts9oJPIR8A00SexjsAyBjofZPyIqa2cu78wdErKCbYB8BcY
4gSdJfQHw3vXvr5tmH5KHl7KY+ZEyMz0oXLQAHnIFolG47PeJ+TJaLXh8JAoRYoC/PgcCuxHtyKK
TZyCrHGf/WN8fUBZitXbi8zbP8Hck65Sodfti1lmI9JNbdtxl4pAbNN+lhy7b4hi7eqmoHcbGNSW
W0G+9c3mk5ydbXPiLOgzqmrc1JHATsFY3ua4wJ54rf7xdmNy92g76uoIHzD0mxx/XdBDxiuQ5GNr
4uuoGoemNVKIYjc2usRT7V6LK+R/Jl8FW+hgbE0szMrpnFANOJivfQqvDVEq+otp6bpLg8+qf6iE
acpwSmN2P7ruYtVk65cJJWXLGuzLnSz906k3edR0H4z5zB0boOY4dyd7mu0O5+wRnNRGEkGmXfMw
729lg/8jeWqUuzEW/TjnDfqvOR1whsdJPveEnze99kfZjZZ21goQIgdLRoNBPGjy83p/u2zrV0Xe
D2x6W0RiQasIC/4JcU5F/wns5wnn5BHd9N6+b2OiFchs24veC8dc0MoDTlU88aJYYwJeWcaK1IiR
oDxSC+v3evHPX4AYS25RQMyIMJPfluiR2Yts6lfxr/DprJv1U171q35kY65b/HGSFWe8P9vLzGfW
9M8McBiJMIhGf4yRRB75R/V5zIBtO8RC7GVHY4l/k1SrswDpvNSvV+qC73sISbrRVk/CBq8UnOGk
OUctC+COcRuQu6Lu1FMz0hesDcQ8zhi5hHTgbMLyxXaUoL2hxaWTzgTzJNL2IsVY6sAN0euiXOpm
ZeD/+0jCyH7LO9hh/apS7zJg/nfxZlJtojy5G44SH26juU5gQ+nlWZLITfyo1E/Omul9KXW/FTyz
3U6E5L7MRaD2mx5JSVDhIha6C8bqr+zEq0LHiTHt4kIIFhGDuLOEICbKiaTcHoeC/GYie89+Rhif
WQPeT+E5ER6k3juwJ0mE6cOXT/uVZpfyhxD+NujlEGSkgofXwRhTsQJCuqrsqLv3RmnBGbieQbNM
CgubaGWIYCxnlmRHRhe0JaeG/pz5E9Vdb3wUvV3VpE4wvae5Y5CZ/QwdBfOHGX5W3EmS7ucBXHMc
4DmF5Qv/lPdXeEJ3mSofWoyZ6k6rsNpq9uPE9W7TQo+ChqrnDDBNCC1cnMURgvFaxvP8bU37BECU
gd1hOFTEYwLXMHlBsTw6UjU7QUrlUegC+YXgat9maMpNX5wbD0tHaMQKTVbPXTgyrLtJ+iY6RfVO
e/9/HMQcIsNeFcmwxHgb6umm8019QyaTTCloMQGQDsnsTmXjJRPti4ikcfJYsw8RJwRYkvDGUy96
wIOGschOSVC1+DAXYoFGeylwBeLO6hqWPAYzkdASNgulI7VoXbcrE+J9+oeZPsF+CTTNHk6KqXiy
cIgrImZpSCvKms4rajelZWVF29w0UGljgiA6KwGanPz6MpKNlPg9N7XbCBvOr/b1mcDvDMHOcQGD
v5qSF8O7f15LagnErvGGSmES3Pgw30G4yw8OF65mjyNeMRfrNe66tUEuTr4h/wiTMBgTwubVs9WV
7kJEB5rTBnMI9WCe9czHpxQKptTsCfCU6j32YmEWSAuM8pcyAQXBQlkWozO8AzYFIV7DP1y1W7sC
IORu5QE25XeJs4T23eikLvnFbPO4UulrZQYLQFDhRlUJEaW0wNs4YUKmpwQlJPecYs3MHkVJ4rIl
vP5UP/uqNOaPzuKukEydLp9/byQNC4AsVFHk0P/T/php0uB9VR81Jryf+if18/rV7eOBkcatNbfT
92BytwU1NsQlanPdfym76vlRI2RT8LxDRtWKhEVzBEqof96XbjXF11BbNT7z4vhqhqeoBPx0m/6n
Y3NOJkSM2u0FGCAYd0TcxckXAXeImwGlRiDlqeRgQqurqr7500X/MHoa5Hua2CLM+ebU6Xb2V+mO
vhOY6NUBLmaETaG+lBQqawh5K0SfcKfZbfxdy/z7+X5oNCekjlKdiG+3B0M7akBvFEbPBzTJFkUc
HE+iF7rIyQCpRqZ2+YWAOgmN7NPSJ/L01CW6sow4YvynLz2gv5s8t60RiKKHU2ORr4dWW96FECmZ
OQTkevaghDNW+/HGiwZndcMzy6MGA136Jou+ab9CY/cWd2P+m+nGMmOKRWOm4tSCbWNE77SOOcEN
HyuCd+O35mpKISGm50q5vOdgCeZYBRKl/fgKhm4lGN4wrkmVrUKsDWAizba+Cte0tuzfC6shuSIi
jG6uH4vf4Xll75rxBhcH6I4/i/ZOlLORrVVWgUJj4nEMj+nKNLcDB2c5s8ebrzDzF+NOqoJZ/g/d
miXEHS9yH5OoQxQEcR5J6UUYQJlfSn836+NrYKNzSJQ/C3Jly+9YYDYqcP7t5svyzr5p9S/iSwQ6
49ehNP1pQwITT6EjDUX7SkA/R+m4YEap86/3hyAtx79QZOy5rZ8HYh/HGp5w5keFHZ1GCS40sQOp
DpIvkQjixBBiBu2vUe467goZednGBZa5YH4wasc3KCNWeydMXwpNsI2nWKmDARw79SCVjvK6vL8W
IWFeP2+Bct97df77oiEQl2byoMGI5V80PIqBGfAmXWCLXr2tofOoU6ZdCeWExt/AbnjBcB7/zZbY
aPZPOA+bir05p1nrLnfte8J0GvTRWE8jrla5D3e5OFBFyOBiCk5HvEaKMpl43sGZGGgWwGKmROim
NRyKhY3Lt9y6EUZQENum6LN6+hLz9oSbn3TVxa+yqQmHQGCJn1OHDx2+0MKr9FkYyvc2Nq4t5aeC
h62GJLjGk6u6Ec2Itbic9Du4ck6MQCg2T2r6FwJkkx5FlPuot66kvslq+jJ0UC/mUSETBYsjCyb2
6lnp9nQ2iXo34U4IYHrz91xlNMUUPK81WLaADpRb+oOJaknx8x9H57WduLZE0S/SGMrhFRAIRI7G
LxrGphVRzl9/ps5Tn9u3jUFsbe2qWmuuAyoNAToflFGDSLeKqtUZXszTVHx/bBbDSz0F8VZGuetF
l3EbkICwT8CJKDdBPQQUhHiYlj5P/LTYqfTTRXHTxPwxvjCplpzySZ5vYVXCHXZz7HF456tzrKzy
+FCBXjBuLVTCVWI6ivWj9Iy0ccCiTQtXjAXiijb+XMg2DdLHVoZKDDo3XQ12NuSLqqA16aMWqTlU
K9cES5dJ56LJ/nggZbwFgY6OHtPcOeNINekZpuUighMg/01V8O+IEZac62lBQWuRt2F277AhJYCt
R/gfabEauq3Rsed9ZnGA/HtYVE27Ju2EyMD+EGps/8LXB9eVHvIEmBECxqirOtSI31LpJpCF1ziG
90u3l3OkseQvyDnvBdGVTNjHKXzCAHirGbuhqQB/6fdNxAiy++2JWvygvI1HeFo6QDkNV50i7glE
3bOQOTe3zqfi4grgd5Py0Of6vuXfWQBBklQnzMlAaR6J5EHQd5A/IDw8PkNr2HpJ7tOg3NT6Axyd
QiRLlmNmPEyUU2pLG0kqmWfRjA/Gm9TIj1TEDwpJZTS2JpsVExEaD4Wte67WPk1l3QtQ5OXiHAX1
Iym/szz8jrLt9EzvKbmCCQVvIm/FUWYJBll5hPJ1WYk19m/gm/RM77eUEKS2Snb1VODnIic2Hx0F
QmILYryGoj+J1VNPkf0h1lxPlbPqRagH1RoZvSk9hSY+a+HvCNjlYz3DbFw0/LsPmonc7B8Nfmlu
c4Vdr8HCZMCHiZujHGeLQj3IRnAiHVyazh4DSgXz2TceQTzmoa1wPjEazQ2Lz/Em1sSuhnrjD9uh
+wsS9knRvIZm+U9AP2pF9SNM+r2I0Q4AQtyPruh5WDb0myPUqhtYPf3wHNfnW0rNUya+EjkhxBFT
y0fYZqQWW5BShqF4N7xr2h+diqzbszEWi4nGGAVpJ+mjnsJs4JMdTarsxhS3xfi5+pdEVg9kePY0
mvRNFmqL1DPXEgYu1i5WFb4vUhZQBHFSEeSWEbi3ifs/PLZI0mUB8H1UHeP0c5yujK4WZ5E0VZHN
o2n/eQFNqjEOct4BWyk7xvBL2sg7bWl+e76t4AQxi0eQfC5edFVj5t8UqRTuQ1rahc9uTmyUoFw+
E8xrYFRMhrv3DypXLuAypmEgoujj8if1Qatg5pTZz8eT56Vpa1J2xscuonBrEgtjFGgNXr5QSgzZ
7OElA3aJJrhabP3owLHWELS1g5fUaJOFlhNuwVS295SjEVBjPwYNnR0lrw+8DQc6DUaKNlLrfAf0
gJLx9CTwlDfTKD9ZzUiV9ztSfRq01vK43cgdYu3+ryYZMOz/mteAmJqPU+E+1MDt/1WaQa+CiM+U
jBbeLhtVLkwxseBxKN8VZ6QCVUHeqyLtWpFkWRwYwHDEgYmSXwKEnOsIb3vOXcP0CWkUVm5Mv9vH
qy/SH/Evg0XIDylNAMv53GPnzb1zzr/XPWxkdPhSHzkoBBNJuqexnfanJP+x9HYLOIoVOOMFRMRv
XzI/X8ocG9p/ExGXCrkYIOOYpyrEZ8S8Hhi0T0vgi1PhYDb/v2w8Lgbuf9iTNCOeAysB7m6a/fB3
AoYNjyVXQCHgFSJxsOXgOQXnlnx+r2CaCKZXa6A3WEv+nyBHUollhBeYUn6Jv0RCOjaHSMa+fSgi
uIPiyzSZZvuw0mDU6t/Bt8j6a/l4UnrmEwQwPSzlIrb/9GY/fdMdY9I0ontYfRtoYwk38wnUUNS9
ZolEjGj2qec+rkXY5QIS32bSRJ70/HMc2n/wcgMfh5o4EFKCMImJf0HpK6c4WSpSaHCT8p3HDIym
JSGo+74zVzliUT+xhUUtL5OIg4HiiPiFpk8b+ZeM5ryA0BfNsnliJau8SBkj5sGbQoo1OU+Lmq+c
69tCTFFhuqgWO/y06Musn1f93a8Aji1unnIrxt94+JWVnyQDnrXwaT3XQrCYSCZc7RTEalTe/OEv
iWl4TTnHNR+3km3NQhkQuT1vlJVZ66yJ/togWI0+L31slmW+Ld/5O2tSlMVXLCA5XBKTumfs6Y37
m9GPNnRSgR7w/jwp5XxDqiGfmY+KpCrOF6lMySXI0y/LLdxJw4uhWEJKj6wd1PiKRz3PYn76rSJz
UfhPkNysH5ZM2k39Yxjty/yta5guqWP5LQL7rBWt+NkhhQ9jhouSq1TSmsHQ6BODSjvS3+iA+6L+
bHLzeRP+Ih5WUpQvRnaDPv5tqECBWGkdxKs31vxMpivczwwE21WFuxeWttKJ1Gnz5PPyDSb3OXo5
PCmYcRKhgP8rOl6Wr8zhF29/Gd9jX0Comh2n9r/BV5AH7xpdn5adYYRULGAQOHcRjqFIq7pPgCho
3MA3MBwxdVAfECXNspFyQuXGfguJZpol4iU3OiZaD35r54b/k6kHda1Ed49P3fCxYoNMhmRushLB
3Ug4sKF1E8ocUzYycnAlrkrZX8v4qNH0fd1zIFoiXkrEHC0x3rO2c1LxK2MAQCmQ8lNKrNlewdOG
gZkHBTkgPfYidu9aP2p5ZWcV1CbuRhX72jcolY5AzSR2XYnXrUo6MJ3d8ljxL/m3bp6mPcJqyAxp
VDY9a+HEpLfGrkBEReCvo2BTIUQwwyUr2YOAodC7Y/ECclO7jmg65pVNCWaeSQmAqjbGlEU6W689
4lR3uZ7p52X0gPK0h86Vohlv8HtifJV3UOJQHz7ZWgJiTrM9NumH8XL9TI6K09gzldUWQMfFjMTH
FQHCCJCi6M8bfnXv6fNeqgDGM8OHY/IeQRVelM6ByjFte3RCyV5CVqR1QNpkmuBrKBFp6G+S6rtg
pQTc5zkf7bMrSQ4Dfli2bKqYn1vGSxE+d2YeHV1Zy84j9ajXLnXFnPzuvlgV2Aj59tTqUoPhEpSd
FLwN2HcJwgGfuNL0q+52SveE4VUTsdrUzM74U+aqiZMlKM2ANN/UZnSw+W7udJkmkO8IuCTH7dLp
S70nVbwab6YRrCp+QjFJL57oR0P/lrgq1O1K8B5IUm6PQXmbajrXYLYKeogDVIBLDd1juiMLTAyX
GktTQBce1fir50YYo+u0dXSh5U18KIG1lrS9BqCGixEVP9KwSSV03jZZVsB1M/fOK/UMDi1aEZiw
edy5p4qmfAmudGKQxdhjTjlLpQJTkdFO8Phm44gOY41lCVVNGuLoL5tVhRIlKrBEQxIgBR5uTpjO
lOobwnA2QG+BnH9TS3TA6k+ML6EnBLChTCzQvfP9wZueD0q9EcKSgBcUQf3b471E+qNAcGTSRkC/
6OtrWF/DKcy+QvUWes+yd4TszPZuwjWRl5WODy5cmma5MFBJCKwGsaCD59Lf5qaCj2Xw8kP4HNmP
6+pbYQcSp4z2uH930CLylGZA51NYIo6cvivGfzJ91mGRGVN/CHkxQvO/Ufqq0/FS4lzO6IyrfPAQ
a2WHwHTYEvSe7irS3+EVkGmdhartZU5XIk5KpVn7MeYyerOMGI2R3RigI/fprnz7cHgsJB3A2svA
AcsT78UCtzGxyFQpVBMVWkpC8pDgjpi2ufadcMWENfhbMyPewAPRyuLAdJCxbCYrk/QioHL+0Xms
hu+YoBO5R1Id4AmKlh6lOzca0lVReJbBBgq11Bw+GqovoEvDXeRC9sQppVwuzmkrkRsKrkoHxspC
ocBQbc7ovntN1FyuU8IoV+IIlTXjTSTbIAcgEU+cZjpMvkL6IhiUjrsPyTnbBQLo8g22B3MTX1L6
kQ4o4HvksFE7LEoZLgtNVulDIepApDDKFUjHecK2IJ1VjDg66TslmBqGjVr93b55EoMu1FEosm32
T2xXLU/CjobhB0ZRKBq7GF1mGS8t30dQz2kKzR8dmiQCMO7qL8Fgjr9kvVe+4soYI8LUmnVMk+tY
PRo8d0H1Vw+ohcjJRbdjisYIdNRIiqsPclHaPuP9Ou8PLSMTX0OkKzETK7A67RXuSnA1sQWAG0dK
hhxEKEa0FMPJ80by2ltmCAy9zRaVP+XkpsFZZnxUWuf5pk+xQSEwyQeaarAFaqaIzudi8qfB9cn1
RweakMaIMjCfZIWHH/pW3KMf6Nw88nT0Ab1a/QoWWJZSwpcC5ZROBQp4vq2wfpTW9pN9wRPXSx3F
Y+SOfAV0Quz4YyyM8mayrDtjWJeiuPTFzMERpyV3YdjAWtKJbJw8iGlyr/C2RIK3CUmK0nhTbbAO
CYPsbyExJznfNdvaZ2kM14jROb4YNd6ZdCJrBY4WF0XhYwpwJyZ2tG7BYIHjPClGvYlNEk7Q6CJ3
OOdZ4U6jLT59qyFjR4XwMV5b6HVHoVJC8IknbtQWVlnZQsCEPT/jBgsbPoJGLIY564stInY8ieM7
sscEEiSHRtKa71SnqKajmVo/vIIKgIz0GBdnz+Aml79icdvfIqObefHB5Hpjk0TyP9FNe2DQ4jqy
BSg0Co+UMfgXxk8eQDDj/4T8XEbvZuxclj9XbQD6ZxI0/i3jo2cYWdE/RjNjJXeJBD6UDoOP9js9
GdDvuB7aRaCp1R0jhge12C2qzxXCEdeCV/P5UVm94SMVYI2WABpF4eqxwba7QbgqDTKh5GgBQyJ7
t9sX5obrgCy/lb8C8wi0nG8iDLbhyOhe4ABHozv6/GYsDKW3RR93cvmDBUKOn12A/hiXsMkYDfVs
+kF2Ck9AH/9l4r1P6fOVm0T5Stpv2fr2YcyYxyH/8vsRc8hR5/UxE2fgCkAEBcHDCC8FCsJkQLXy
oWHLXInQGlAgDeZjTbt29Skabx/xEgXXj4UC2r9H2cPXnQqzYv1n5l/GZBcm0CpmBisJdA7ENzkf
Orzs+q8R3xrSW094qepLpONE/6MuV53x9nKTKuqmhV9Sx4n3UZh/pnY3i0NHY7us/urqT2y/ZOMv
hCc53vLurMK3b7f0nJGsybKxEKFzpRnSj+Hmm+eiPuUMw+UFQGxEKzmel+pECTgrBDIWDzj1iikJ
8doPt4qqcLxX0TkXcs7pP59qhyhTqX/RIBYeFLCj0dGDuUr+VTbOctfNEhMfcv/KSMOQNabE6kuv
VjcU3gbao4IsNQt/QoGrpSESAnYv+0t+7oKVlP37ZMHB1+6WYc6OOY33ukF85OMaszld2rKMKWOW
wf3taNXlByHYyTEaieJq5cdJcNVPDrKSz5wGK0afyJnk+FYghITb1N04rHvI2SyJr2IbTT56LFp0
amptqXdkej9DutR1tK6RPg4ykJGSkxZPUB7jwyUnX3HwbkXtBMwKy11VZBvVA4mki0RHsDmYDkJV
BhmIrSR6w3ssi48ErEp9ruWNqrz5361Pyg1qwIYjRfuvhj1RduRm1huNIKauxhya/X0wuIybqnt0
0XdEh12qXnn+V+rx0gvEVZNrJKadea2CVM7x0Rpu52NbfBh02kUc/GiREFwhRcc06B1K4In0FyV6
gzFLIaY7mKOFirAFKNVZZVaXSbaOnyTP74n0HKcBC7Lej8RGFF1QDn+ib38N+q8r5vSKfWFZVltq
jeDDtL2E2Qk23tvk0hVBMU2uWV2fM99jbf+TyaMZuUinUvvKDEcRUa2wFUknLGOQe5N/oga4SHNl
+Z5xW5YfxPV2T5NW3iDjw8wZsU8gNf0QVhjJK2qIwXDClgati9R6gH1omj8NHEqFrqlYYt8xgY7f
FAvTC7PdQvmHSpRz3Rw3RcEPMDnkS0KyaZZrQ6Ph5E8ZGQ+KxKT8lcbvwNsnncJTkCorP+LP90NG
4yrPKjIc9dn22Ycyj1MId+BHIt7fp/oymS+avohVkSNDv6yMV1N2ZM7eoiA+jCTjBvEmgiYjhAhM
M+aLWytzM8tpuLV415Sj3LSX0rNl03etYR3SiTKu2RxYSNrTYSZSTEaArBD9/iNRtoiEDjJEz3uS
teYkw9LudNUElanxa8JgbRF9HtozQkg8Eqjr63RBvA/aHrYfD9SVN9t4ASlAJFywJO5WQx/H1r/k
r/Ef6jrxKwKdMtgYXaFr4oEkJAWKjognYjagiMNhLi4k9G8cXdOLIdhttQxgjd/nn1+cRqW2gOcY
e8942bw4vhkMw9olDQlq+aKwcbHX/Rzk4DKf+4s57RxdWwnxvakfmn7saDR0uyG5coTnlEuVOVDz
j/lNpdiQ6I6NC4vGnQqao8DZl/enGNIaBOmJ4SfHDaMO6lr6Jk6VOXVE6iin2dbWBMewCDQQeoJV
8CrNFaTJnN+oiYoV8hVkSzRohvgk0NLO1gI9nST4W0TokXk6xR4651vaPg2A5sifgidUDI1ivFLx
pmdO9erxCYnajndnYEOC7byZmlcUXkTTDzRlaLr4tFVD+n8yCy3GjtIIbkXfv89vUvDXcUgluEeN
DiJ9BScpkDxG6OeuXrouqZ84ZVJPmV2/JX94FvF0BlSucaIcNgAKFUhtnHnr7hQh0c7AlUQuko+o
e8q0jbqH2b0HpkE4kMEzYjSn0DbwX01QP1THP0225mpj/AaUBp1jp1CL6ZW0GKsfbHkFM7NAoTJK
1lq4s6D2jDzegfSXK77KxietZkmjci4Rh5KJM0l99miNytMQvLSCh0m83WvlsrgCljQ4MpdiM4Em
+BUZfCT/+jHg0KZLTCkSxiBlKXNIy7ylZFE84z8Zw42XfmGBx2rZTVgGk0Ez12O4WuGbBi2zB1g1
ANC8LexxtNuR5BDTOAVJyq8AWRx1j8N0WvN+g3ox/qkIJps+XWaoKbBtckpiHsAcoTExVAhrznJN
hVXxgmixT+eVsVQukMkRD7CjYZZb+mSmrqLrsFFXUWW7dfjdyWsfqWOzZNF5TP+oxUn6w1lJRDSd
BS1aWVfKBSscliDv6aJ366mTiAYziu2ShpSKf0M/j9HRpIOXYrUVPZCxLOe8F5cV+puHN56z9jid
4hP6dcEpncqQxBrIgtwX/lZg6eoj9tQYvEi40D/0mPpra9oissc2IfUvWhoxaogDozpIsMOGzB+O
ydNoh2Nv38/ViUTBsZfwBuA6k250I/TrPNl/OCabhNxPR+NKa4iyX5h5itBmpwLBhQEulpzxtYm3
2JSY0ueSpvMGQFlQUQnszDkV5ejK1clDOMKUCKCrp68jzBYFaYz9TWYrBp+SWOzDaP0JQQEtTkH4
z0IVSauIhiFKoIYOzAsrOtLzWrDF8tSizuPBYHzBrmRPZ8YYIhMpyJbFtr+KvUOiPLuBCD/MyjxI
yQxHsMF1DojJ9Y5KynGunM0sY1ndsLU+QlhvAiiWxRjv1Orp9eyKgHrNpQ61knEwPoEM98wW+FzF
goAtPI85imQYEPFvIs1PXK+eb4M7YoFzHTILOTW09CJHrTecIoKfQv39NLvCvFcIix7wAL2lSGX+
xc2cOjSPW2jjreJ48Z7qMNJDCiVUS/vypQXParfm6iAwhNqc0nGdgUSM87nVHU268PvcHWVHR0nW
r/iAuICa1pH/IKywTcBJRhFnY5hkfKQt1rS9fYoU9pc5jGH48s+ivAgbEQ+0y2WmFUUw0kXUr7BP
UqayHB20H9I4Vkya2RPQ/636Zk19Kt3KfZmuOAJxBMYdSWN/O9lfRCLtIycJH1CUB/gVJoY5fHkk
t/mXhmFQuJbWCIqps2/0uSV102EQzA5gS9mSNgjog/Ys0S8VF3CMTGsFY0Cl3yovO+vkaSTy0PwR
HEb6KhwTIvYa4zD68FEG15uSdBc8hnz/2OvTYkK5rUAqn0Q3qJSa2Xbv67+BOW9+dTr2B7OdQmii
SV0MVgTFvjauOVKS3kN5hZruyL/cVNABuY3wNWIBcth+wdvqZ8Z47CLs4+BIteCPZ0bwzYOOqBF4
tPmGDnM0bIAf0xrt/TW6SB7w3Mi0kC+ZvoaHB0+3rycUs3iF4a4je9mgHWQlLXXjxGkHQ7SWIPF3
cXWb9AIGTIRXBjqrQDijIkIjisqrSnap8lAlujGLSj0kmNOTU09PUO/RE/AQoIneLEgwyHLHOqJv
iwjrdGg1UmnHdG/q+tsHaSLch3zdXbttTuLVZcC+xVzHcwPMawtZgpBp05QdVdiyM/PFpGjxiQDO
kvEFA42u7lEGTAPihd42AwQq13xZaQf02Nqqz88tTgII6mAZj3y4AS3jil7650D5yEF0YAy+qQml
W5R3OlzlPLzLdJN25BUIa+yVPLzZpKmOiOeLJkl2epJ+UvkkzbNjupGYln/mDOZwCM6lQ/qVdlw7
cpl4L4AA9rADmQH9QO1EXwGGvtBuCoIFF8UygiF9hEI7A3PL/IXehy6fsUFIyOzQy1N3lei0GZdv
oKjS9YkM7neXIxSAFk4x0Bb5YqyjsUYdJ/21+OPxEBTLkGDLcDVAWogOhuAgtfGKVfumd1XmjJS+
A8Kx0LaMlMkXdFR72i/T8cip6v2409uVzwO5Xijy3hTxGhGibH+SU+dGgfPXWXQVWanU7c3+k29M
bVVhkop7QHuz+FDQG6m6Y8E+XrOl0QeOyeOBtopOVBF6MlkPJHck3SEBhiiAeUROw9aemrZfuw2z
gkO7C71T9zdAW//Jmfgtt+0/dDJsrtjKE6f8Pglr3pAlnARwHS25zVMmHzObBu72QpurruUx5kMn
zukb6nJHBAOhXiji4IrPm1e7G3H0krSjraU/eOConGATdgsdPfwKajkMcAQWS5RG6Uqh2UBc5MZk
VGAhGMRKQ+9xodsKbiaqS4fxjGdzFJ1Ore6pcYTnuCMqoSICNoCgNRLgPvX4J/JTPW7gTHDES9xs
W2HCAnsaL2DrXhmSL5E3McaZ98/4R+Pxnq8nQSFnvx28bTJr9O9yXaGBXInnyu1VTBz9x/7BfabE
zN4q18XsuTT+UsKQMNGix7Agpa1UMqNHcgKMI0zysXUs7YGbfIqbQkexQ3WHHCqzIRto6xbjfGuz
qZQFx0AUMtxb0AfkXybAs4Ebeh78mF8JSRtTOgGJLsx0wKJwNoBsT9oskpnFTY/Q0heuDJGsIbSJ
zok5cMmYLysrfwHbvTxxifk3PGt7iOnxBib+5KPBjn7sXhNiFCorLxID+Hf+tKmXCJ2AuuuGuaVn
xaQ26Xc276n/134W/hwgjA9sXIVAQvsodqfewkj+OYm+i2HJRBisQnuTmOrAM0Z7zXmUNrAlwcDn
Bh8LEHEzB7whmoA4Yk1u6uAytcNBGUEaSjv6cAF9cHKx1K8aq6OxrmjDY2HCGZKcyCiEOU4XSKSD
YP2DgGfFjoZgdgKZstabfQcIoxpeRrO7jclrurBh9KRRG6+sZ3JDusoTLzoOxYUcYO1I5oOIqYZt
ubhZpHIaIfj5Jc6dCe4iR1tJn8yI1jtc9ocGCsMSEUsj/cgq7MgnSbQ8KsQ5FYbo0aOei/qmJt8z
+Mb9UshnCPI88ALcwVt1q4lOPB1zrL3E1G+u4ndnvD3roM+JS9SP+84CCWqsOfhqQJLOJoYbWDlL
JJ30rKxnvqNqfCGaGBTMOcERwSK0G89O6jXaHBRTcEj1cK2VG0W69MFvl9skEFQiJ6Nl8I1iRv7s
6hNHH9MtI+z0D+aujUdUAAZYCCXavzp/D8MSYF4Womx3am9RELHtWuMtJJdgilK7Da+QiKgP9wJ+
0/JUcv/s2kXmCC0iWpIbIrsw0AdAIDrKXxB1GX6wl+JYZeEbR/IKmB+K5JrzXMm3lAGoTAR9wc6J
9IVhHsLAf/0XkQ48x/ZwTS5YXWflGoGPRO+BasTJRKJJXU3+izM8V2wYyec8DPRXF0QwUyaiSs/i
k98cP2AEOYcOgsuXwwAk5XHo5Rueb6RZ1cqFzTT+fNXDSvE3hE8xihvN5otpdEMQJu35Cpg75Q4w
LQksW1XymKXHygRp6IF4rXBNTQqDniO5ALyIJKNpFFjzfGDOl8a/mfHtY98KPycqyoIZExuSGj0D
LijpwWzjeKfIRSGvwl+GF/UhjRvW5jpmS2XDpCYTvyTxKwwZusOzMbAnEpVTjmAktEcSOBzjqTHR
r0shg3EUEV6LlxaM7cNXDlOxyXdUcSuoa/8yzYdLhLJkM5WUmlykPLpLkRv5b49XoAHXYMLg2Cli
9dPK7xYhD2i2qRhBB4XhK2DWl5DhQppDQjxreUkYDwYE/PR/xAUJi5JRqOqEAmR8HD/UaCgaOpiR
6romFoO0A2EtqfwQuxfxxL76I+GX+xjfH+YDHXgGKn+1fPSEVsmUSKGk41GYCeIBPDOVHIJ3ht1x
s8+m/BuM09G+kW/sW+RTEBC2LtCyN+405s/a9yDdCv7rQ2hqTY0M6RKl+qKNfkueij3PQmHNzFny
eke0rkpOV5o6UNtL9Td3LqelmHymPnwPcF+n3nyDfsSyZXRpv1m9Mi+wcfRzddGeEKI3phNemUsi
tiRaF7eaLVGJApBngDBPf1HPK7SWtGX5y0pTbL5Zmi8tEAYOSowuVjLUsAZgCMh8HdUHK4TDT0AB
9EMQUICxmmM1nNcf1rm6pXHM9wszCo9CdxIc65IRa42uYz78jF84PwKsmwwRSJOql8aBc9G9P17w
x7N81/1XHBzEDTxwTHw8DNW9R9BRvvRspIa6R8QAooF15WjeeVIAsanReY+OKdN3lRYCfaaK05bd
cEM/wYqtiz+enu3+U083kRLcRzoqrc14vtUR8aFj3kyFq2ul597cYkBlMs59OT2XBAh91rP1KY04
oc7NYSFNIfFYhKP/5Tws3IYoY4aCbCZnRKnf/H7OwqaxsY7DyjtBfO/s7mwdtPopOIHpjBfpiDCP
wAecWtHmZt1b3OKbCN+Ey6ak5iVXZB+4pDR4trXaZ0+WvGasmM8zM8yn5yUk1bV+VdVFbuvwAbp1
MuneynCF+h7OyOoe3RQkgyIBiEW8xFV9YNdGzG4+jGt1iARSOg0kMf8762BicX7g4aXbZG0Qkb33
H6pKGrmD8qv9pg6GPCdks4WfOcioqurCdGYODvAGBqu7kAvY2kZ1KF59/l0QuK04dAsM4lv6VSu7
OlhR9ceigGTR4ltd4R3JHhzK9x7kefbQufgPsjvTBIud5cpnZI6ySNeGGwAzsqu7NlMu0641hTDQ
1yseFocqWm6TfIh4mG78ZSqIDqk6kEnCYEayJRaEl9uBtujHryIH5z5rCkTvC/Y2aN5z/EfHZk2h
g8jWzph7LqAbpRmawjllJG5fanga7fyMTzrlap47ycM8xvvsLNEuOmN/dpS3/sVh+Szvgxusazu4
JVtIkzcMWMaRThaEyBbaAbRnaTWujvkUFLeAofs7YvfFsfYIww10+s5YJXd8CjsaPp9HTmEKTrf9
qc9UzjwqVpq1TeMHow1rE7mcnFLDbhfhmclolM9Ch7dkXBs6WEd0uel6XHw2eBfyjZrOaZYe8d7h
Rk++7rQPyy8ZHNQsZhH4B/mzDtjzkHX4HLezDqfmbIBuyT5HVwv4uVMBrzxkyK8zzgkuoUuA6gfO
f6vqCkaYma6xcaZjl9LPSX7wLso4U58C9dDcuAF9QnQdLfrdxNeF/QOxhXGE3Ls0Rz1b/Oa+Hyun
k5/p2nsr9CvatRCu6NFBWJp73INzQkoDoucQWGhH5erXHEfiyfMtfmdwRJsl+LXd8NagINr0+8iP
Hh3q6oXvVrs3/X9kvDXw96sMuvhAw7GZuxjMOCZn6g5hb09z7pl84SQCjwj+CyPGTmMS/8T7yymj
cagAiRFDdDYpSsPkStYRRSMlYEjyax/dLaQX2bKj9/QxV5GLgMZYyt8JNLZZyQlh2xc7nT49O3Ec
Ie5ZiNlRAmWmu4x5VE78s45kUix0/qZtj/6EeWcUse32CScbQtFohLDx/4lEhlGjX1TJGdJFo2wk
47e7V3d9w4RTAvcScd/4bchIdhGYr1JYFlm+zOWKEe53G2G6A0eiUg1oiT+XSug40juFbMuAGc8R
DMFvH2HjxlQOYX2U6p0gwgeXfnTRLvj9Fco2ev9isYqtK2YPZBXWAmVRgUQnW8pniyVLGRjTzpdo
VLfdFX28EPypHeWChlbP65Y1Ohmv425umIAFaFSCyCbKBeXa4Gbk69HMw879LbBp50hYssZEE6M0
B81CsL6PZ0QgUznIiC2pIvTxNfgIRLqr4RXzUHApamO01R4m1YJe27yp9w3VcYroqyZ5jU0ZMW32
8KQf1Kt+SFz5k1Qe+uip/44nUSG9bePIE7O8qKiKNaUlnHoSYMMmp6c97SIZUlqVtFX2eEPdJ9Rn
6EspKotXjuhPmnIHuyCn8/7Wk6+a5mkBgbBya/9fSB8E5LowKSiBJ/UUayXMG9JwEgO6n3b4/+5B
GkdviTNagoonh46RqvG+GUDBisDOBviTHLfDnTq+e/Z6Abu190VXUTOG1af5AuGTd7CavUvVUGb3
l4qypmx/FMyPHywSlJYybTwaweWSDhJzrNx6CPU9xNr7shDj9DNELEWwER61Qz/mIexHFDb+ptn1
D8a8GnPwS7Rs3e5drQzMjS/4Fm7+KG76u3oL+9qNHrlnl455zE6fDVs7yK137H6c1pWP4kX7Nr6t
E/EuO50h79zb0ndNXHUBUuSiz/Vjv6ldnVQDFWPfqXUTVznRE7V2ADR/u7X68i9cCC4+ORILRBrJ
rT4FPz58z0kGlO/6dsdf9TN6n5gaOMBrwhqpUGhrU6e8c2lEyOJDSi/eHB+tdfCxshPzTiwowcYH
HVQD52AMzct6sVD/sbn/IZ2hvAf6S/kFbsUGK5VPqbrk4Sz9ZDmhK4JxLt1FR/vj21HaS/NCaAOH
T14K2V7FdXIrXP9VE/C7OBH6lU9ESRjTlZ3Mfgg6BRR9k2WEIbZI9Km4ZIgAOQetObIGWhgfpg4a
BEdUZvmqR9vS4dbvMPTKy7Ze0KNp5gqsJtBWf8hmtHl9YDssBnquTPq3kTA5mv1X83HFk3nmguS7
f7IL2IJM4SZY0dVJVi6qoi9O/lVA+2TOLTTeALMzVW8ujMgNTnTDJLyjqQT1kjoVPVp8bSi1GYSs
IuGScr7iCj54UIL1gw8QpkdaQNgkuwHt+G8ZAWckpXq61MmJTVKzU50u54amvZW43PT5L6Zqg7y9
AEM7qo8xIu4eX6wP3QzOMyPSJb8v5J30TvxC/0svB9EoistgfnDV1ZCTycBNixIhQOO+mzw4G3Ex
pZSMNp3tIlszYRs0xgBz7JxGjgN9EOccIejy1ycWDJ0u6fmhD6LNpbUfTunA3M8O5n5IBvI35TIT
HTwyCmf5xC6FVaVtOOiX0mSIro0tb/XTHoeJvwZ2mXojQIcfBoeIJinzi3ZnZZNuVTHwyVQulUaD
ICqkk9jytFn3Ky4cFCAsFYCDyI5CzUXgpzkznrLlahgVY1tGljmsg03GjuIKS/KQ0DjGjreiY1My
sJEQ/k4+RJ5SKo6juj3F9DV63op6nlzPnFSffnv0ENKiNqP/ZcIIl3/q+G6RJqd/128PrWljm+fQ
x42KquUnZVjG8YBeMl7gTKOVuezUFRFqPrUDyJLGRqiK/4ke8BjuzXStquuALbIhM1DDumOTeYvK
i1M6LaKP+h9JZ7bcqJYF0S8iQkwCXiVmzYMlyy+EVLIZJUDMfH0vbsetrr6Dy0ZwOGfvzNyZP1Hy
j1xg8mBaTq9vcFyospnqUGhMwUBUuJicwr6liTti4IGxwEiC23jk9laUX0L4G+N1WPRnoEMCMz/0
fbQ9Is0RCuPxn6HuS4x7FC+NbxkmhBnqVp1dWtdE651c0KZRF+bViZN87M4wnkn5hcQfglGhhqH3
LLCaCy6KTI9S85RO06bMyRWlexYP0DifY95d5Jah2vZP4LvHVwHaVObv5pyMHTwqp5xjyFgUc9Da
HRLkCKleNeJSTKbXxqA2H1vSpogOeqqkCWkAoftp+iFHxktHAylIfd0Zt0lb6roaiNYWfpzAbdLM
JA4gFOMC6HlhXbL5ft7hV/2b5ccEoBDl8ByZdq0S79ovyYVMlqzxK4i5ZqKNhkScbMoJ0plXI9wx
9jwIVKWmtWY0U6GnxFN9TJol/eVwhdfLJWOJSFmChwN6oQdvuESE++/XfC2osynXD/Xue0MgOSFe
k4z2hZS4o+8Ej20FbG76JXifxnLAJR1dFEJktOqjjpCC/xX01g2dHtNE7+miYs1M5mDRb3RjENAo
DE245QgD9zHrDjFDngQ4jMV9pGyQ0YEL/H/GAa4g5AsIuSWpsmDHeHHVOfJ77roy13iijHASp/4G
t8VEGvNvnfdvcubEqQrzvsrlbUiKZdniTbwkVjN3IQkmFqQ7hChsXxdElSMxmajeBVhO7lU6EuaG
ZMRAzEfOYVQeQwM1oCNdMeUn3oGa9NPfVIz2+83ETyuPidj+j+KXYe5oFoCLZI722RzLX0t5tNOd
gDlPzzFO+4o4eGP0G2j+55d64Z3u56BSNy1+vsvQ/FA24F4voMoFD8SpZdIfBq9DPl4KWDIZYnks
K7Ar/Jxl7Ha5bIVXpqRUKjg9C591xUiBgW646SRQq6suQIPBw/WHNtun31pN1vUzhSjqXBBmrTuI
IEPkLjY872gIJyN9aJj5JlO3zQu4OjZj7HZQDGpG7Ck6QFPjG+TMlmd4NIJ3POB7Y0Mq9RtDafDu
SnKzL0g5yuXmygRKpXjK/IeGDGuWYW7peFRAer0colLpa/FNGnfxGd8mDdvufP+6MI2IRcTAfNtW
S2gOj1imKVOFwJzxWv3KfnitysgWXEX2JXrNLbCpzqSXgf0F0uCVVnw1s2PfHwCc8O9+fCZlLWsf
32D9c00pu1JEBmizRSIBPl+w10Tq/CLQC8Wjzn9FsWCkzw7Woo8TR9DXKIauA+92jOC2J3OE+LRW
3UaRO8UL0irMeIHYVSocMQswumEBvkTjIGIymTFVEFHjZg4OX1edhyWCFvNzo+IYoduV8OGUkPgy
Zx8ToiH058GwcWrV9zF643y4GNilfaYxfLndhSRjI/jR38SSI7MLr/j00+/AaDESCenYEwNNqJz9
6u2R3BJjfm2Gy0SkTJBVhK3Bx5pk0trE9Qdx4r6pTmH4IgIs655tCQOylJ26Tinf0awqbcQESYwC
G9tOGBYDyyTETrj2rzi/9fkhnFy4mdKcR+eB4oNB0LLqLQ6LavgnFD8hPKqMdxEb4ndJD46inQBl
KKnYhrKbNtcXSDXMn6+zakkKHNcpWuCPRR4jvr7VCzW804F6dPW1z56G6ArCdkgFK4zWaXWtJna0
uyeRIyhHiAqusCMsBG8g5JOQNG2CzciOyQqDYgicBKK68Ji6rbZ9hhJr9xKmMF3y69F4bLElHEj7
OmhofSaTBRdZu/AHuMlpi/IlgTGPj0FzROMvx5Z+CGuca+1sYNez4/sFn4EmwcQfaJj5K2g2ZdO/
1wl5q28vSbfpfEOpgSMVhXzuGsT7RNZkmUC+YevKcJuapSY08/DWjPS9hNVbhrpFzMPCgsBD1y+m
Fv0HH6lT2KmOgGHMXpJAC72KpxEXkbMTUqVUvoFxEV5+JY7htpRt6vE74atTYEcslXjDPre35FUA
spz8HYGzmPwdpxHwxJOli46VjrwBp445D8pT1V7q+B9zsLPixPuYtcyv0Gm5+NJMtASzej2hME79
Rie/0qY5SLj0luhIWTjwrAHYhOYwH8z5VpkMqXD5OXcs6nUNoak4IHKGJ3jqTVi/xiO1I0UAY/LV
m8Nbs5L0Me7546OM6DI1S7ekGFd/WEWZg6fYzAUEqlaqcopGB//rXPwHONpwAFINBVuyezAgYtSH
1CuM/5fiCfCDUgUM9sFPbxnIF5l7M5k3jAsvEr/ZO8P0zIZMsiwlmE6OA27kZ443DsQ6X48tEuGl
4YFSfvHSjRZhR6he2sVntAhvGBiRUbo1JoTY43+OWEIRziCwihhDyk19y3GmvLzySjHTqKhPRDwo
CgzMap00pt+JrwfDEli56K+qEwp/GAXJjbKVZLjUiLwNIZpZKwi+B/YAXpcNTF/ipn8sdB4hsGN7
gRwznpFxkZMt5MTnhAivw6oYdxlQ/NwP4TvdOHflbtkQ0fqVMvCK3+ciUDdEp4FWchZDSIcnRrpK
KOdYPCK8mjGNoppAbfDtNZQaX0eX/1av9Cd0UUJNSkT1w54yMilCqwuyX2yoBjih6W/o9cXWVDBp
apDgM33ExJKqIIJhPrVGtGE8wWUq3Bg59fuz9JCqlQ6TjOgRxtmj4+AHcxYdP4SwmcqPCUn0aVw1
RocXmihpGVd+e/BbeHc0oD+YazCFn19rhr7Dwu8+pxBIQzn6vX6R97l+5lWu1X2gHYxmY7zx1rvJ
zabB8Oyh4NF2hQAzSGGc4O8/ClmqZ5TXVDyjWV4bZjGqZTT7zhyxpiMjVtCtrtFBkmBkBGTS+D7h
egQvEX1+tOe83s9hvVBPuDjJrwqqyDdDFQHN93yrPrG6mzKhk3MAw8STn18CFaucLLKxy4mveEQ8
nxHcctw+WTTQIYmD6a9TiJA2pJIV8sxVQH6yweeIBqripEDcPu2VHwvXatIMMnETPwGA7lLMqRyx
QmC4ug2eQMT/xpgp1m6Q2WTENnh3Uidsq4YhdS+oV7MHPvPhbiynKGuqivUbwn8a55KmZuGCUg30
JUHi5sgxfbcZ4SkdLQWcicm+wHFoj/NDhVvzy5K/oKCpv7uVkGzRI19Am+HK0cjiW0BJp69K9CkZ
2g9zwJL4KNAmOppHK4g1B0DodJOphvF/mud4+FwwzODJsr2L7UrFw5bxB7wkOG6sYoL/cCbw26eU
4j3RU33CqL23Gcr3cqOFdz2Mlmp4h4SctYh2LlNzG7NPEGBLUKsc74W0X47yVgnWOpLi7tJQjwid
r0e23HgZoEKPZzrJRem+YzpZhRIWFAxVQMjhZ5sWuxjUS8jvgMS0nKGwKQTh4+DUP5Da9YuUVUwx
c7Ca2KQU6uCQXPyVZrKLlmPkEa6R5w9IUdtfADDStL3Xx3EoRVZUTTi4vZxqMCnSaMjLhxqyvxBm
cuqW/b/vzjiFog8IyQlFQOCfWllvr65KunM7WkvzA0zTIJGloZAXgxsewi8nZ3O4Td4Bev2nNZZW
qmaASYXRHtgehIQU8G1H0zBg6c/jWlwo4+LT38f5w99R/8F2VLXwVmKT+vzqONB4/YUMhHu/xcdJ
Riy/eK9n5J6ZLzCgEgRiUtXK7we29nV34Dyh7NV6TP54yLQ+AgAcvnzKZ4VZWddeIvbC1+c6vA5M
SKZUpQKq1SQ/QpvOOsT0oH+GhiW/U/wqMJY75FEFdcfIHkVTwabxcqL1qfGYbRxMY/Qkea0hPMXA
A1URZnaAts01nvIMXoh5ptwk6rFxweRY80AULD4VlQhhgIGlunqNfumzsoh7Sv/gkOnX6O166h/U
T1BYf/poCd/hsfpLcOOhQ2pt+dmT1COyF2BjCcq1aa50akltKofxe0hdYOG5SLybM9ktoggSr4Vg
N2RiYlhc+0A7I24BqFzzGjJU5JWIpumgRcNOcZj3FnZzmrExOlp7yIKgedsqWt8MmyN0uFjQYJ19
iqV7oq3H+F/SYoBDuDDOKzG6Jvbn108onmtITRaMER5nBsrMDYaANKqjdNLf2wKr58jiYmJqmdw4
vaVLJmFeiJsi9pxIjgxGSjAh00/iG8PPzoQ7lOO1Jv7m6rc+YNvi57MzFZMB0dS/7jE3q+ceF7y6
dcT7Pmcui4EVZ/5fvDra56baV+MGrx6sUNTP7oNldHQJ7hJhj+1h0G4Vgnk5/oc8R7jNy+tIAGJ/
QLHEAB3GAw1qwkJ4Gk8R3V/G3DOosnGUZg4+VS9M4bGvIvhwW7Z3Q8CK8gQxoDvI4ON7wJ2ErWy+
Ru1Sc5Q3ja02G2BuqDFkLMJ3gv8ZyuEF86S1gUElyDLpMO4Hl+78POqbRKiXqzw3hSfqEKIHqZq0
M/0oOq/3rYfnOWqVi9n1MgCOAK1kMPJMATzZTKQJahf8riu8Ls0ApArp+pJpYRUrG/34YhSvga13
ZnR4M0vTfmKmpQn5PIvSosAnIuKwyCXSBbdBR0zhWrSVvwovRsQv6nFMEYF+MFcmFyYIOACbexI6
LTDljTRN3cnJJaIqxMeTmaBRoqyJrddnzs8G74iRp0KiQYgGPb50FBIg7lzvx4Z2yP7VxuFzerAk
vMrCEPOpeclhBqLK5wu6NVZ/er0X3vYs2s3nLGOvApdShG+MwfDp1IyvEVpEZ94St2/EKI10e13Q
K88CjEx81G66PJi6iEt6v1B3gdYRKw/CDVvgT6qAEPuF7keTj4E8W75Zfd2MkaX6HIU50Ts/0zOU
CuZkAz5hxQzj606GNb2QmUGvDibjLymCiwHc0qm6AMF9gMof2YKyKzsSqEKqEdwEQhsbOK1CdGh1
DzgiGUvshpCmGqnzh+BW/CxM3Vi9SarKJayOGNTqf6QM8zNKXGMzw+ZWQhuLSfcrxBLoq+mwbBPs
etgDV/d2rFKIIwCDSRdWtMkiBWpJycnHiTA9a4P5Em6mREhQSycj0R95jXM/uBg6h4qKAB6oS0ld
ZwTRMEsA4vFtd7O7xCqPGLIJQaBaTD4mX5vZoRXXQi+5CgG5H/FXOdCuZ1Z7Lh9NszU8isSRKORA
8uTwS5uRsrcvMYrJBnBZ4JOwwxK2cSPhH43vLJ/bClUo+g5GjCa5VNcflTR0xXyD5mduNSjWI0dq
LkygYLoGwUhL1uMTmX53n9X7dQzeZtucP/VtaiJwDkBHVM2+FD5InH7rs68gLmky2XGJtB62sRCa
DZ4/IW9N0p4jaYJYz+N8XVHkSS4muOMthgnMmbPw6ElE6RQ1tyj02ef0wmFwUyRnCL+s1xGcdEi/
X8GKHgATzyjZchRGrcchiEiVUziEFiPMu0ddY2OB86nNimBhcWKPJNnT3uuwX2t8gJRElIsgeIes
xcvbhV8K6CqhoVERhQjS3YK+Bey5Ro3FKeSd0n5dBiu6jai1OPawM0qoEbHlQkunLisOYf0CfxWi
WCoAMLf6B48Nv5E9GiAMaXXF4efjTxPAfSK45FRli8KyHBAQEpEuXnFkctsZUH27ERy9zsmENcOi
x4YTvYM6CU8mtdfc53LfXNmN4z3pXASuk1CltIK3C8RLdzCjQ5uvc8VB8kTxn7DvsT+83QpxHBYj
wR+8CJ45MVcqe9wmIHEg3kiyUbsykMUmBIRIf0klru6HByMo6zllEcUrv+jTmo0obzseQWTnoKQs
wQrRsIM8UMJHlMlUeRdMQyMr3lCKqbH84Y4C5nC3Bwi+akW3aZAK1E++nwknQOgiBcLpArIGQ2ns
P9Vbc1XIiR5M+Et6S6DclFL1qgbuJBZukIF5DMiUb8KRvAazLjQ+RJXg2Ko4qbrJ1Y3WnmGQZvFO
GY6psuO+cw35Y5b7tKVZusWPDPEJPwDQF/hY+eDCRa15+nAtKE4JrEXagepWWzCzJrgYYX5AGnO3
731S0Qe8khtzMnFWnVDxSjaQydkw1G0s6nircVjsxZXcOxyu6AsJK6JuAvGBscChlZNGaeG8zZyD
wAAQ9FI6H5YFRCM7PDpcGmMcVPo1dxLkZRasePaIQ8r5T2rcaNfbZNvCuD/5cLwHnHUsG64SLQpf
hfa9CH0GLxhImm2h3XcC8g/yQr4PrEBYVvqUWjHp82jNpKP4bw6JylA9e4bgqO+1hmgmaC+g9rxv
WuC2rZslwBgnOYca47Hyuom3HlOL4cjvGoqOh/EERYFOpmWjweGu8NwQYvK78TTzR7gDPzCe+UPe
C88XlDQWl4lF+wvswVRMIp+atzct7gc95PyoPVsUjshPhCcPgMpWOAMdAG1NP44XUoOko/k8R5uG
0DL5d1glS+089V5P5FPcSdbV69GtZlMXyDietK3/5St8nwGmVtJjmaIVRwfLhA6QSzc1kKIAjnDh
EU/unDUTWDOtwfCFEmuSeWXfoVCYbCIsXCAOBGNMhf/Cb1X4S2pWdS0S3FFXrUjeqvMmsk+7YQFM
U72fISENTD2oD6oAUMVm4bLsoOkiAdGYJegfhhZ3qJazpIajA+2GCpdmtZlsJE5bnOdMIcJVl+9P
aY62h87iNlUpjYW3JU2PovFCu5SGM9CJY1Z8yXSFIarZgtZXhAdXWZrkhcze7oyPUlLOvEgkFMDC
eP+N7lxhY6vftKnZ4auzWEFgg9E0Ap2EzXgyQBolnE7RCAwF0/wtZRFMUSHR/SA9MLBWZ/TJmTE9
MKjxspt235sAhxfyJ3rMxGLjXEF8SMYN9goUQGR1aRD7b+EvNADkEFa1r8ab5Ksx7A1ihXeLCD6G
dFTKBaq/qcJqYgRPR3p9WTgyJTV/g+oweGXBr1SoCCjJcrsIXXbRJ6WQEt0CoJJauXLADw3N+68o
nwAQ2TV6HnHoCuIKJHuuI7eYJNeMd8iYTKjMhvl0cVM3z8IFVGpJW1zSH09qktZl8gKgigEBHbvi
2B7R/CiMvq0hIbmEyb2pxb7xXzI4EBNscNOGPR7l95Etggtg3xCgxmDtaPwpy+htQch41TtvULEE
tLg80BzMSABykVny3QSmCBNrhkQP6LkkmpmYFEx/D5QzSIm4AWwT+KFznRxbWT51e1HHgOk+F1Z8
xvDjMG3It8oGh5EOEkngPY3Q5xOxOj8Z7qDoWdxe4Qy3UiYiI7T4X2+F1lzdK7jFwa2pDnIsPjB3
jWqE75Xolj7/IZmbGp6zrxEnNy02Yzx4kPBxd7hoIKiXPmk4aQ5RZ0Ix8WmHuc90Im/8f+9v8+AS
+Lq4Xr2QWkokUU5bEn+YxwKrxg/jA4Gy0qKh0WegcwhM7hw/lZNSSzhisX+cNpDp6+lBcxsglrkP
1lNn0aMmhMgkQNqY5joz3c6D6Qu5Ee9fiENucorGMzDf3LRuiY0XlC0zLUaNTaUzmUzhh4EgDTOl
1uZb80FpU5v/lgogCKOY1JU8mjHZwhSzivgAfHTmelhLaI2mKRI+brPnmfKAOE94hYfxyIwO+ju8
iLiAQNkJ3VlnAgvkenbk+/CxNcRLrL12w03lM/MJwIqx9uPNYYxu0uAz4nXhaGMngBTmYASCZ8/K
NgB+CI/5M1w0ins+Q9a5eC4wysKNBP/iKZAbNv17AILCkgWIIIro6R4jIxM46WkheK9gt1BrMO/0
InqM6E0875KlzK3knjNh98tLx3cAyeQ/MhOIppL5HnxdZo/mod2QfqmYLVYr1ii3DNGlmNstr2Jq
sha51yDlrF2W0/SxmSpjZpWTHBTzl3ctQp8z1XwWUk76KD2YSrLmgRVJ1FMuOx2ciMojzBxsoSFO
xd/iF4Ydb3JzOmGwqoIhxgvmC8oeJJX9Xd2zhWVfuLHnNlJifsHopCwi5tbYAqAwIOjp2PD84qhB
tYBmCt8Pagc+NJK+ByUYFSCXAXwC7ioIdO+QzBaPqU32+ILwVlKicO9Y0NxmVAp8UInFqsPY4VbE
jKSJaQ5qb+H2YkS08FnSoPas5JZlQsGHvSmHBH+D6z/3lAGZj0NPXCqMek8rlDhrbhPPhT8IdolJ
F98nIsyabQbOunO516i6QbQ+vOjMPTPW1qG1ZOm5AfUiLjJ4uUDVAGjgnCUucQNicbDA8x2QD8yh
rKCi3WPfwmZb4hWj+aVkscQz5Lq8sIU/YuGiWwxYwX9wjegvGOXgCREEyqpFnfh2SAgYIbcjF40v
FnFcImZCIxtm6PEJUTljPgtlgmgT75M+ZV+ZCh0GSXgU/+2rJpEko74uinWpuEqznaZWi7VBscY6
HdfKfKMNPlAan5CfhQxCTpwak/dmpykn/YUD61nuwAdPBH8zlIXsXoJxRnb/1QimpE8Qdv3LsMZw
pXLmqvjcM8XFXksj2zTye5kEvULbf2B9G9VrJBbvEqV8Ik+4HTwuLG43RWjg88MWw+QAWuJutibO
msU4qmZGyLbqESge9YRhMPA4ZZtoWJNE7ouSDyKxcPV0B12LkILfSfBsDQvDhY/GcA8ukcjnlxzd
9biswWnb5fChwVgUyLzfizukHwGHvOQz5EtoGuA2oRM8oixV5/U5MHBIkFZxGcMNoXMtqWaaO8ts
InDyl61LUFx8k36JoNqA1vVap+bQhEtiQmEaw8jPJOlgN6GgSmHyWPR7xY6wdFcQJJkB886IuteN
HSMPhclfzBcW5n0oQLiry9mugT4kViiRAARNqbIqzc0WPLlFZQNTiQTmzQHEui9pGl9cZC5WAvpi
za5hFn+xsUvxfIgsAFWRpK7RJ6FtV7iqNfOcK5vPP+TAS4RAFgONpuiQu00AD5N2RC9N4cQL9p8V
CQxmv/hXW597eU73AvJtRqwxgvpD1c3EDix1AiiCwqSh+130yHHRoBOKgJT4X7YVfQhRkWaZem+p
4HaZ4bWzfJHpzWiX3aM10UGYJ7w7YZe5UM+8UAes8CXZl0/98f5i+v5Q2n6wWMee8Kt9YREA802F
n9noTzLYtI9bfTd2Zadeu+Qmf+4urK47OMxOLdjHuR9XkexkDDf39wFeFa9+s2sc2IIVouZ0xwTL
i0r7yXNEBIGLC2tF8AUfuxecJlgifI57yuQyg+ugRAtt80LYxXBLam7vPC71IB8GU7ayn2lnJyCZ
9Maf94Zoh2XkGObz5CcLa8u62uXnL2aBQS5WjNuY6n6+jQ41OfeCr/GXeIm22gb3id1rL9lEix6a
iFmtj08S4s/wTz2QY7iXVsQIsWFAa5IjylM3fl8n+YslLTLPtSWWeodN6V37m0KlbSAnaDfdnqgK
HG0OXxLJPFBkC8aWODt9xg8Wd31xyxbWdd2ZXyf8vBaHyXcU3dZmvi2vn81pqy+mYNDiEu5DsE47
tYV9jPqQ6PFvwc9v+FOIF+Kv4OOEZ/ZdfL/+YCQWSzpdYrAoxelIGHNjOIFhQOomk2MjfyDy4SZ+
cDuigji/j/qjOtVfA2+S036RUjJ7GLeOW6y7rx0Wc5vXZMRAWzX1BlAOHvopzzgz8s+vgttFyDQk
GUU8I9PjpNoHP2F8k4JzBtfFScav/3wFURk2+9w2LvzEFTUBPE1pzS1pM7eGA+b/cJL0Ec8nYZIk
HBD2jHPZN7q01edX8KZJji9KRqRsSAjzB8lmv82DDxIdTiBinCaMYNWTywR4L1GK4QV4N7wjLg9+
md+jA0UELwNGx05MfizLjr5+8437n83ol4PmDWuakm5sMYmMNEff9DvBzVcQeBN7dwUjQIGJNuPt
griSZWK4M2e2HXmx7iCP8V94EYkx0U7xpf5WftQnV0JPBORaEppHy0RDzvfhX0Jy/zC3h7qYf527
7aQTNm7GE+i+e4BSNA/OfO02Hd3HHjj/Ku9fD8okyhW6JLKE8qu4R1uJ3xjTfECgmklZwCwG/B6I
AjUDpyRHQgC/c2i8j19/CXv6pKl2OPd7iKWKNvkse7z/rA15as6mZ8mZDw8g8bBw87gaCezS4v3F
yqDhQhfyhcXZA+Evzm7CDaeO2wdUDbwNodFUVNBtUqKvanu+if/AmGH+UWFAkqsoHRD0Lvm5LxEb
eYvfuUw6QcCV2YBfD9OaS71ayCxhjVmAv5gtC5cNbDYYPsVNBP+/l0PmlL7RTrjWl3/JGoZEs+Mr
K2x6YJTY//9pLN6ttEE84DC/tawWHOd3iiPi2RbBgbipJVyJWXv4jd/1Q2cle3mNCYsHq+bVLjU9
xDlh7v2K5NPiOZ5lF7dxO90QZWa3u8CXwW/vr2NzFB/Vl7Ea1yApVnohO0I/DPge/QV/mltgMHSN
hCUY/03Zz25zZjofDC44AlXJzOy5psEvnY5i7rf5pfdEXU86SooZwAPdc7dRLhDfp+SkroJxmfsv
FJ+P9GC/dxWUDoY7uHfwGrJOGCS/dIzXMLW84KuIhjau3aa4lcfyyLztEqfbQ+mXR+2a++Iq/WLU
LLHjw9vG5ueYPbtLstfsR+xWl+ws2qJZ/mC3c4xX2uO1Ybx+D+q1L04v94Vl/aI8yGjZoUlOrwPg
FzrYkxEugj33rPqt2FnBlOpFeBCv1dfw2z/CH5XHoi1+w02B6wKzQcgpTx0ORD1lqKmhY3JFt9i1
z/kFXmFEwN4vyl9gVOGYHvIN+itfsbJne06eoolbWOBXS/X6Oryne1RtNPIN1O/gIP9jsnPu5Jc3
815Ov87O6RFrqtX83ut4LDL/uXwz3U7rX9Eio/KBZ0SdRo1OCtiK32G8YCTzEen7vZYuGjh/dHyT
7Gps+3E/U7/LYQf7qVi1qUMCKnZBwBFZmYQQGIwi8hL/ajWeVe5c31bCuvrYeOq9xFvB6YiKdNgP
s0Oi4UQEoGY3+pYMrqQ4wEKNGvwpkW1mOFB1OvHoxvgDftaMnaGOAuNuoMsYHLzDFjBHCassLtgw
tIls07+SNVQjSTW9gdoXE5MFOh1w7/KNkAtX+YW0UYg0ixwQpFIDZhRWKKN4rdj58DdreEWpfxbq
NyQfIgtx2oz5vny1vi1dBvDDj817iIaLrgHjTVSwGqpHoGT2wgSMakUUkoX9EkgSkpkFcmG4Aqi0
aYucAehw1IQI9VBeTS92xy7MTwYKZGgYpej3tAG7zbX4SnfRQd++Hu/v4fj5l/69v2EpUY2wU5au
yGA2Bhh0LQA+qEBxzGXk/hj8Spv40THekVg0y1NHhFafOJxqdcEkY4E0coFUYsEOu2R75nUD2jYb
XPjf3ivbgFaBQL5F7KXI3XRmw7EQV2C5gLcoYcRVCTLzPsLGdLrNrCHTfEiHA9B+TwlWgMW1yOiR
C/he0s9oh6jeAcGPRAGg9Uf9Tnvbr4GAB9ECFE9QNr+86SPgetxNE4EZXT1IWenEYF8uwDcYNsAg
RD4S5QGgjy2h3jPXy08T+UOA8grZFKQ+LHgGPEyWQDE1CpMGnyOPZg7bjiM5U9E0tvTpabJ2fMyU
ICw0bSPTjHwTE7AA8BZoAwICjE/HhKZ1aQjzK+e1sUaHOmFzS2iALiYgdMlBPjfMPiF23gb7neAG
cBPdfuFQyzY0edCjSILo8VC9NM3f+32c1N4x2Bl+kUjCWWuYQ5EiYGjLof1FxaYKRyk9RKhYQWwh
JelJj8p2fM6PgjcyeyCt/vuLWMoSR4HEZ8z/mGD/WK2mv4S1wNB5wyvw6BUGKVDqbl72QOBt9d19
F5d435ySH9ZfcEdCNfXCV5oKHDx5CZaiBT55BddkXJyQckLummFSp1VXihfGAcFW+kXlcuhyq/Dg
ptkDQGGGIb3UdKE6UdYcjE7r4nZiSevZqnL7ZiLZNXqOW3DMT5qyMOgBJQg0rypcBP0J2XZT1QRA
0DFh8I7+6MtSDe2rUwBXMyd4AOAgQopwUfltMgWQ1iQDHcYZu4UVZEtto+yLlewgYV0TXUEpTdmP
J8Drmbk9EbolZPfUhSg6hgMWrmdKb+u1Q19TsjVtVV876Kf3lmhE13AUM122nALxOl63VP8vM33C
wXFip/fub7YFWKf8//jhuUWQU3n6arZ64zNBVPgWKozT31NsbIFkP1hWfutArUyFn7KN1hjhbBu7
sbPruI3X2T1CkEwHzukPVWyi60Ln6uMyQfh4gCUr6DUBdz/6RvRwg9gRYbENbQwdttFGP1K8HxsC
y6Kz4QZbml4fKwB79Kdhiv5neJC9p3/Fd/askgs2/PcW3x1cayZcBNKHORebB5ysQoQ4KE/3M7fx
6DyYm/wX7skROcmM7rGLhSdSpva4IGZE8SH/v0oujQRgLQY2v3Qj9b04UCcuiWqwR6fz0lPOtUJO
3pmMZ/by4wIyLg3+S0ABfAaTS6+YHF343Xnhi1GTRRsslu3R/SBPpV8PrhSxTuWPnLSv7XxDzIst
mVir5Cbhw1a2prMw432+Y06IEoaXztW2OkoReNBT/hD3xjpzeufjF4foQK2dr8Qn7yjfmyWPthJO
Dad0RN3rgpIegsQuLzU98p3hZ7vxaPVo6+18l/nAvFZ1SnwgWQo4aSP5ga9SnlKF658pko24QF4E
fYvq/aE9eVx8mXhDAEAq+AOSiHr9yFY+HGPM2NFdMDwDs5Vftb1E31BvhmtwpFbEKF5yQxNRrRty
F3VKisiem8jj8f3jvRwc4yRgtBFZEq1G9qUzJ8BBxVYEtn+NrMZCR7k1TE5Xi+yjY+ka2KrWSyyT
ppXHNyZnc0dy4pSyMKEtmxnvNc3PCmbV5pWPML/Nls0yPhbr8d+4G44ZawPE30Ii+G/uBE7mKT95
slRxj8akdlnSQyJdxclk4Dlpu2ideNjieolHsAvX0rk+LbCv8okKB/cGq0LpiD3fSoQvQz13REO9
zRwBx/9Fcu++CfxJzcJRvWwdY4PEgiUWdI/jVnbMXFoyc+5k2P/eEw+zShdqYkGTuxiWOtqPxXxY
wGAYLnrMxGA8Sj1Vrm6xSSNM5jXczR3Jr032QQQcgz93KutJ3v3yIC25ZJMZ/M2THFSHQZgVg6I+
kAf/lK0jMgtVO3aDQ445E+MZj8KvtzOX2Wl35s+cC/eLmyptqZfMZhVfleOUbpabmV8sdcyXUpMx
YHN2VE1cmzz5pBxK+L+n9NN/1155BGKyGZxfKw6zYe7nmTwjQjeN73BF4jyyiWvtYYL28bJ9gxj6
Hy6s4qPb1OuQf2KAFQJr3a+7P0aJXtu3ndg9NsSgsUuD1kOFEuOJACRQsnjMuy3RZnBBeGoRYkX9
xzSDBW0IplO4pUl9edadzu/tmYW952/qcxF8/JptovgFvNS82Tb96/6ifeQZ/wSXoWzW3MeLXXkV
+uUmM5MdTmbLdg2ZiYnbBJOyk2eOscbG31G3jGeZkp+wRIDiTQzZbNks7zVj4m9uceE1TvqT+tIS
dsTR7N5ufNDhI12ylVvNEmB+gRLUIiB7Ia/jVWG3bkFsN1E69H2rwP+s44sm2Ai5xNDJ7wImHir7
UGUNS+Hf51llloI/EFgFdpBYJrrxinE/q/xCEKOu2mexiw9gmW57ynYvB4MzZiMZnLXibb7tpztj
BU7niHxYfJycgmsf+DfAwE5EAQpMiy06GP0Vgsr/nN/PYcMesZS2jH7BQyy0U2Nh+LZ7/Uxe7ovi
zJrbw2xQlRwxj8U+B/ThEfE4kJi/TPnf/K+Jl5+5ld3eZ2OXOZN3fbVCRrVHSMFMN12SL9os0T2x
f+xwm345X5TOdFnjWjy3J8jEepe1y5Q9hIYRB0dyMUERvuRruaXYT86c9bibvYAEJIfYGYpXC7s5
Fn7t0S/JOoEPJKbhybige93rHl3JjMLykG+j7+QmcqMRkvmN0+4/Z2aS3f8W1TY8iuv4QLV3TI91
48AsSw6I9i4HINA3eOwiMNq9rgSgrQY/PDKx+5fhYHovt0TvsaozfLV5r5BdbUq3O7yILmSC9xDv
sLxh6Jn9puMPkpxha15zVenMFae89GsaPW3XEMTCFiJ4dNnjTfrBS5jRT3QvDtL7i/gP64/3WfxW
eIdQwvAcbv05uQVO4cHEkoQ3/0OUNW0zZNYwMQFW4WY7ETuDp/LF5HdDM8gtaH7K7TT+uE9XjHH5
wWHK6iXn7ojltWL17twrnWSfeaKJCesycCiGrcBLTqCKNjpc6a/19Lv8Le7+GKRhpZfb15YReKwU
jwQWX9isLOLNtjUqr9dSd5DkW6SqL2dOv9cP2ZldY49UtT7TlKDugQlYkJ94mREsvkie47rbRCaN
Mr/ep8qZXwAh/sHnNnOGQ83sWV3yv8ZXOCJ6u7NQtYwUHf8j6byWFEe2NfxERIAMQrcgb/Gmboii
qJIBSSCDBE8/X/bE6TN7prsaI6Uy1/rdoic1Up7AiHhC++Mj7zEewdur9qTh2gjivCRCBcENnK1m
qHSJ9v7pV8MSyQ66h/ZU/7zXfxHHgUeDRbFiqUABlf0Q061tRYzYZcthpqsKtSjt6+N7NQomy46T
O3PG+yQCt6CDev2ADNBk0Z4KB9ndmIKlt/YThw/iNDFWO+HAAQ3z+pV2JaAumKK955Eekd5IxkR9
nGzohTCG63gLFzekK6Rh0eyR4aSfXUCtbPyNYpYAENozIBfdaTx/skQLOl51THpq7emDaQRMkx1H
jOHE2YvGRSaRB3YG0Njcy50YUM3ioo6YnBDulcwNQ4KHy8ckiZM3r1sbrwMdG3sMmZmMAjsBgwFn
MczqeaGL4pUA+fgvVGzopRgOzG5Nf8cJ0h9QgfnZJd8l1nNTfoFyQYnSpwAM0X3kvzjqKRQWnI0M
v/YNTq8liS1YYJiUfGSmwGTDl+XbNCx4JAQrxpQsUHEC+5YmyOT8L52vCO3hdAWsO8CfAyR+yPZy
yFo0Ju5nQ1GwaF2EXgslqg6ZNfx6SpDFlN875m5ZiImNam+8V4YcP8Rc36jzpvzeg4Cq1oJHtceL
aXgVuRdQKQxOSOfXenGYLIpANQ+JO3jjORvMQglRVSxex9TtD+oP8bo/WvzYPtx82Z5YLX9UTzEf
NF+BmLk1rt9bjOzhkO+6iyO7iKyX77V2YmV5EF9kVmEhFvFe7IbsX/KWQ2+0Sf74n/MXwtDO/ByT
7ySKZcJMkazT5H6oo8Gt0dUf82ReLU2g5nxNjfyvKUdIAXWaL0Uqz8OSiChimybL0P6Lu4O+LFfM
GaaUHtkqJc4L6MyY+anfuZ89bdBmCpo5c0YB43kd7F03E8D9taO3gRbEDgBJuICDDW8Gk/7iVjBu
dMJT9IwbuNd5+ovhg2rhTS0M8ofZLzFYy0O+/FMNzPeLp8NCNXQX/vHpTKN88de7MACLP5rpUUC3
dhhdWZ2dQmnV+YL5TAMmhS6M8eGBN4yph6xOKrEY9PLB5IfzhZaqDAE9yRtWt3tmDZCcSDyqy5ZT
LiUTCY3ZAN7tufSOgm/CzCwwSkTF0ZszjcwUKst0W7CJsb/MCAiMiD0wNT4tbhObDZ4MQy4S/QIm
uZ3sPNgGZ14ZIzIsN5kpTt3me3RUOXs5Ro7ysYq6qFlpjuKN96pDiHY8bOrG6KSwW/W77AsdLPHg
O6TghIjcvh7wkcTzwq/xaQYyTPFHzMe4xvxq13CCw5wl7ntYaI3RJxajuW9iVp1BKBQAEqEix+kX
j/VesdPtdMWCRoECOo9kc97xhFREGXVO4wiy5hx+jjfJHmgVoiQiEo4rpS3h/IKazRJ5jVOZlFDH
PGDcMOq93MxAcoEgRAOQByRC2HXA0eVk9Cg8I7Z4+cFKt6it7WKvkRETKF+NV1sYuKOBSkoLkgNg
+mSJDrLqUG0KcKv+UTeID9+U5JQR7u0yCsS6SF1QHW+0nDL5BAxlziy8BV/fnADufAiQI7cl+VO3
CPd5VFHM8f6cNW8TXJY1yf3iOR6symf9jiOO0EWGsXyTB+w8dmYwKuxE00X9KCNSnnrAQ3OfY4/l
MtqwwTNDobaUqPeUFSW6mQZn9mtxLFIFeXeqet25HRhnDYtg3L5FYfk6AXiNaSV1Q3YfbCYoIFng
b/qizBIXFzPo8JPxkvIWXRfT4uhkWlsJRvaUrYjEfpJdO+e7Xt8JjBiW7xUFOKTBlmml/l2E1fEN
KRLMR5BeH9S1U8LdSbCb2kwp5Qo1F0bx0UGUS/1yM5kXb6QWx0XQbpgZc4fn/nqHsvHxz6fbrg9V
MjHnILfAswTfH3K0EpOFQqDPw0Co9N7xmw5h7XEFy3xJdvmFlI2w3QJyb2TS3xSRq4Eyb0OY7jAW
lVjFYVYt0o0CNQQabE+XMvIDZU5GREQMjj1ziZQU/hyqYcJx1tWuWmU+MZf8HigJJYHuvxlAlS9u
gO64JWgneTobosEYrkWiARTFnGdMQ3aR2mMMrD8I6Bndoh9lzucmUnY3p3XpqLYUH+CS2b7YF/zX
xJD9LmzIeBQ4OXVVwoZGhfXeI7CkfdLmeNyIj4DSxvQyry8t0nIkHbR5BO9o5kyGGZ+r8B276gdt
oq2uk1/Sx7rj2WEQPMGs9WJYjU+VzSiXNYWR9QylPWrhkKM5Rrpmyed5E2Y7VNCoXPadJS319XOV
eVMSs/TFhBEoGCofJKIYssq4TMyU1s0B9eeq0jY15EUA/7uPreQhczXxEbpnt6KF6GgloH8WlGUb
ZZmYuUW9bVY2qbXQFmdXNVGeWO2/NJSb9/Fb5+OTjumIUcNgtMMi1S31g2pgXmLdhj9i7gw5b4D9
6PcfxrtagNjfvrIvfvoxoaZapLRsIBoMK/ktfm/hw0cWStH4CaS9tH9/U9v7eVyFMNhhurlBKvTY
neKJ436oIms+AP4pq7AnAI+LCW8IHsjgt2Kl+xOnsfPNgHl1NTHoAr4ZHdPtm+/HNvlWQm0LrAAL
i8YhX62YdWWLgvg2Rz25AAK3JofPIfNuqyfb6dBseOnm9/ZVxvdNtaNwxKzKIkWbxyKdNIsWfRWn
Raw5073y3Ue8uw+J6cHcPiLsOib5U0biFet6M95NDrwa8v5GIo/B0WEiODrxe8wsebbqeDpQDiFr
Jjw2pOdARHjeD1sZRSBuuXoxm2JHRoxp5Gc3lY3xnq5g2Ey2GkEr7EeM9miMFlRSZroA65Cgu+C2
1ugcZCz6c35K+iwe2xvsP5QyZx+BS9RHTLD5k+i4Eue5FpeOdmap4CDOo2H/ikqzjRhoMYydz91r
Osa82EqL3gay2JYwaWDHot1S4Erf2aJAUl5I4bscvJnuMWNx347P4R3svwPcmZq9TMldLl9u4tAK
0dbPXOIQ2YaVBS2ODg8RvYLEgUqyO/grNTXo96PSzfyGoI45p87Mu+1zBlLnLqrlxSeo3Vt09gqH
WHr4z98PxzHL9mYzwgeqio7w/KS4t+ptsSaYql02UfNNKjl4CljO5PixHm5hFg7aIbtAWrSgU9uR
pEwm6Lqwq983Ww6zDFT7Q8V7eK4etTl0Pvf7c2EHuO0mTvqTHqHfDhrunEPt6xHLI92M1vUFym6b
haP1KEpjPZKWSSD65lvIbkWnWBFb4FbMKuRwNuqYb+B0v9oFcgwGrz1kKx4KNCK/kGOMGL8fSGPV
z+wqc+bivFCBQ7nCrCKxd9T3VerNhnHSKYJNE26t0M3nGN3comZMKAABictUfcdq/f5Kj7RqROxw
s9rCotVNPkR1OCyxCjCMmWXIWufysfnGUX8qTzdnRoxmZgw4SUqUrsjKzVK3ab1oRXio7oTCj8z6
X9xZUf32E5vfp41TesKzF5PUeCU202+hzV7tcSLv5SN/WMF5k85rKN7dKJyzJwg42kmmsw9c9eqX
kIPs+0kwMTM0bAjIFdk5a/2HxiqnGZ4t0GTPztC/Nn6le2dPFQuRlGIqKwpYmlxBnEuraahu9A1R
KuxktHyF3fUGw9eoe6l0z194mwh2/FBoS1AuwSAFz7dwkycT0iMW1BGgY/xKt100bNrlDRPZyMJw
1xemOjGGn9GGj1OmmAbI9mJuDYYdSGhzzDj73AV6wyULSEw7j4J4oTHxiWna4IHvxachSmb+UkzG
hxcw7ow94V9Ke/ImSt6AixMT4nI3y5k+iqDfagpTr7ZZbU1pKfY0gjjja0BjfQ5csOeygTWAcb3f
5oC26G0+3ta9iivJw7wJN6e13jDyko9JSquaB498x1D6W2NVCIqwIdXWh+8PFjmzMwmnRVDwYOGc
umH+ivXnqv5E+mf5OocwnQOIED+vh0npN1wJ8hxpiBSzB1eoSWFbNKU/rq3Zx5lJZNL8jqXVwIxi
L8U0Xmwm5/h1jiU+1zlS2vXw7+VHtcunZwbN2+KmAplwaThsNcKMOwIfLEZvN0PcTh0dSGxiYAnk
+k8a88H8HDmAbn3n7luPPo/ts11PX7vza/ea7ar7pr4jrrI+tVu09PCxJKx/LktzyMSjoB4fzGsZ
wcCGkl0GjVmDTNROqr+MbnKqNUcv45bI5jKWGtpoHx8iIc1jhuaovj4JEp3N6HLuvgtp271jVb4m
SVi+MXZeHsBZ49lGmW24TsA79O63P9hVKF5tsDTGCDWmzIa3772yW5y/aPt5NpS/+1UOePr6bwQF
eIyxi+IH0xYM4rxpbOw2Sb5tKdK55NpiesCb8vxv+kMacfS0FHpiKRxHFJkAQgw3GZ7GvfEmwNxT
AoTcm2KdCQSGHDizwl3CBFk/9PLYL1lT0tSQ8LAWPBdjNtTZNxbFUuYt0BvcbhsJeD8L+FEMkI8W
VxjByTbRHy/QahbiyFLZ5yGCblZaO2Xvl4+wfoQypTLhfFPjhmot97hvkzjvgd1ABhL2BBMTZMZM
+Kb6mfHQZvRm/KWnkysmkShcmLutpf7s6Xd1oA0EPdlnmYihqG93Wb7BuqwSrMZoAxlSUbDJzDNB
voIxnH64D+5TRyPMpXAzfCMMnX4gNGV8+fyzaUkEZwwuRmVGkFfmiPlQkouqZ+hMieiMkYvdCwZa
+fqQuYHvd4xRkmAui9JcRJwPAkrRigDilF8Jtdcd2mfx6RBcI/Ne8Ju4l1XZwK9NjKOKQoJuTopT
goJgc5EOYefVTsR1IVNJM//F1D2hcTImvD/7NJldKYqcpd4LQybzTvBqfDJiIGwMDbi47niWOfbH
ixQnAhBnBhHNnGHxm1XpDKeHHJFORjwW7C8vgD0wB0Rq6dWPIx1i13+3sIj6dQSSnq/67szw3d74
dNuzHCqMTcE7xDRUtj/odWAQ3dB4t5eIPoHkLPX1iCoQwI1+P7plWw0AFoMWVpSE3vVh489LhD8t
asudKkUdzlchRXa4EVrG9+YkdZWCoyYoO/dBHrpicT9gJaQBv5N1b22sv8wn+3Su3DlTyW17b8Jb
T3GvmkDFzLUSzjoscUSbBbwk//ksXF5shiOEiLnJpu62Uh9k2PD+3cqZjshO3P+ZbPMBaTmHzH5w
3TuHTOYWnuQB8Y4lw5R7W3h8OofmHSFRdnidBprEBxzhyGJrBb9AX56byWa0vR2gz0GnUjk6N8sz
hzyvlfnICOAVQLnKH9YajS0fCbiMXnQ0Ro2M9Jq5lwbSCj6V8J1gvkt6WFixdpBgQczzITLhUyPt
XFx5PgCfDAchmgMa5iYXAij+Pj9GbgJudrE2ibyoKUGNGblvSJLIkcxDvkbehbmyvGc+yzaVNp8C
ly3z5MhmmAgrEw/PoXqvW2X5zrajEbJ6v5z4eJ8wR2alO7QGnH7HUd1MdmQFFDNLIx2VVJaKDX0O
PQrjnVbWqLdV4uSDqWaB47HER8BB4wU6gDse/Mzmeox8baNCoZKzHNTLxpYPTMWi3M06w6LaQFhC
NgbKrcubxHwwIa/0FJDM3BEoD40t6gRcTRjYoA6FkQvUgExgOsn3+ozOpC0DPixGNx40ufh+38Ki
8vTMlzNcQwZqEyL8CtnBx5jwz9n+08Q8NUgk+GJgjBIRTjnKsQXqCVXaIAMhJ8PPsbw0MVnyA/eH
kq4g32UEeyTuJco5LjgvNnl+5YwzaPCfDUErovGEMgOHJSqMHvdcagnHHvQL2nfEANJG6X4x56ky
D4bQ8fHuiCOqxkdhMXlt+XfeDSVbiTRghEQRlyS/p11Zg6hh2pejdSEOvbMcV93fC6NQcT8Ks+j7
tX8KaHV0JTuYv8TPEPKA4adj7AUeCwryj5Eqcz5cS/7Da9XkW4QZ/FH9cl8U/6MufLdwiSixcuFT
xF/JhSa9uU68vhTx59z1/PxXtdGoIAzZmQ1Bo4YTdjxC/WcEg5uYfM7sTmKoADoUj4tVPW3slFPF
5oNwQVhZSHDQMCIPTGJib3HVEJROSTvbK4R24UhNPCnfSp/LCz0I8QyMgGKqiiaBD6x5H+BiLO8o
SFCWvB8ml6Olh81JS2QynYXTFI/qB4uQTJqBicWOr42F68NaxX812/aEAyYOP9yTg4N7gkUx9fDl
vF7mA5FI4zMMhRfXk2tL+OvngmIGRAXDBcgmfjw0ichcpCHIxpczd2PEeE48TITposfBWIjbicBW
BJMEEan8LE8qk2YA4lBAaEx/JljWJNYHLnwiLGQBn4LfAdksCFuZeqSutfn+RhDxbfsarT8EIw8e
XhnwbQLo8VmMSfHF42/VStQpsTYhl2pJmC8D0Ho04bkvk7sNXTWh1/dJZcdxQOrEa+Jz+8ZPm4k0
OLumsoMihbVASg7Wfy4NDpzugE1AmBnRMNzDF7g2PoV8yQtgq8FKVKG8JVAQgyXZcfitoQD71QMa
sZK/R22ckogzvnAzMUPxa/YU5q48YSISOj4UGiQ9co1Bakiy3GjLPJRxZzKrVfKZ6ho8VmXIemBj
bdF8dmJvxo4L7IXvHF0SuSvC+yh9a2gSRugzF1w24m2f1HA4vSa4i3jeYlBpJL3ogBA69eIPsM7w
N6rXH6oi5tTNnoeU2ey9cGuhxBm/LLwV+Hb4lBpUBX5W3G3/bJn8O55jHscOd1fpYs35X+rEMiM9
O6s3qby5v04Y6dgcEUVxjxFfyRP/0a9GPJC6umDJCioD/gI8DpkwjuaSME0UcAH3SIQw9Vels4oD
lQ1GaGjtHCG6myOLapePF6WIW2HkY9sc2TgM2URQYxVPobZisfEEsKjLV8iyzRo/UQnm8zDw8ozN
CKtCfSrHGpAg4gh2H5b8mdR8URkJRR3VHDcTxIuzpSTgBUuKx6PAs8XIB2xHxIDOLB5EEe6DySrz
+WeZ+xqe3vqrf/+wQtFLsxsgShuVgUJRhMEPG96p84sDO3UPpf3PJ8b35R1YUtwUBWpfmStUpkhe
CSGB5fp9X0bbZP/cK/QydBVgpnA1MPLAugSDof9AnHYo4mHXbWAHMFFfO4+mQFrhcY3ln5fF6/N2
LF3OaerYofepk0kMKUhmQvDHWUZiexYhTkPux/D3F14OGHn8/IBE6JkbBgiyo1hS5UmXO0KQ1r7j
Ca5ihmWseodxcWvGeiDLHqxzSEfysb6QWREjSgcY9pA6mH3WrDuOJMp91teO784Dg4QGiLW5wOzj
eNJP2KFYZUKdRsYtMKT6v8uLrYOEOAPFC4IuhOeI3XoHnBzq7u7KVBs1n2h5c0q32jOAaYVzieUP
uuEr8IzalbxqhIrg6OcdITPi7BTvOofDsin94MJQJfGYERXCiLo50Q1EfHW3GJ2YiNg5QIyY9ZFk
xbdIGDr/5iJmwvqgFYa11cUNmCIJ61wimcZoL6AP2TZK94Uqu4vupIUBuNy22NQIAMYq98ZN+XIx
gcovV6gZLb6XgpaSHNkK9wL2hdxn9F0L5pVbTazuCmJMERtiHyL3Gm9UmH+hDFeC7lpB0G8YdMOK
eT9NbhlqLB5otr+no8ZTxnb4OmFKBdwB9D0TakA6vAySeezB72UFI59RBwdvxlHWPscPEQM3XIkU
QZTd3KELnCF7BRnWM3E/sg0rF4Ob6pU/NGT1vPmTO8EEP5bD5s3MPoH7wfBbMDYpg8rn9RE+L+Cv
cOS8qkCEFeByRMTyQ34t+ln1Z4aMGLk/03cRPTK+K+Hm3HcNs/Qo20jNQJRSWi16OGLShjVl/ieu
reqPZo84nDMDRZ4L2kKQBQCWj2Im+8pJd8S/2O9tHz/jbMMV0a+CUr5984EAH/jYCnA5QApunDca
qpAXIGQHUTCdlhALsZ6YVQf2x+i5m0V7SNdDLVonGHCELpgPOdqyx7Ex9CDjDMZGhPIwsbClKyqz
5kIVBdnLTAz4ljttEYPYydvXgzTEWLkr/DPT9CxStGh3yx9lBVoXlcs7k+hQeySrEcZa/JUfw8I0
Z6G6YzGjUmXb0rbYDhDpMiuGgndyJr9iq3XuCnOFwpwq9L7sWdAIfJaHh2iW7YTjgseJyWfZESNL
s33tH4Tw4wbJlrfrYKKRYp7GBL5kZhLB7nzi6To7jCHZt2l8fsz19eDTNtiwaHvUIhYjfKIXCps2
qCI2X6glAoNUQs9gk010EEeuGegO7AD6IVqhxdhDnoFQqoIb7+GNeq9D78TIgPnIewCVgqhtbif6
GrNlzhdsTXI472hR0XfeQJbZ5NDVrXhuCQjeyfHIl6+fGN3ALg2407/UUXj6eWi7y5NZZA+TPZgi
EDFd/7A7il7G+waChnuzcCD6eZUw2Z9306+pSpD6vMW6MyxV9KRfA8CXMWaQSG2yd+IoWc92HUN9
NqMYdgTcs/dukGiUhlvC2jflkX14+FHjyc/rpERvv/cZYBU20ESwQDh6sKDBCgmshMQzrgWqK5xW
+1fQbuvt+y91zwsiQrYqg9UJFLefgs/iXtMsImj8FjMM9vp2FmWxdHnGk7AnZUBzp2tyuiwt4cFd
0CGM4iICnWFS+P5znBzTbe99lgNxAag3YVbfqNZqS/6Rj7ji/uhR4f5QyYnNN/2dYCV52KQlojQt
Q8JGUcjN5myHMVZB9JGg4l/JRiUqUCwr5OnSV/sj/+RbdcPQBHcavZH7MNotVKIb6DvsAs91Plc3
eDtd2NfZ/B2q7M3MbHEEB5gIowzRITRgGb2LFguRDvEtRyih6ff9NDZrl0SkYCBjcP5kIAyVNmBP
vZUtwBUileD6xiBGC2IXDreYHsAdTpUP1/fTeBI5kmXA7Ur5+81ft8+vr0BoylS0aswI8LoYad2a
+2RPYioNAzBm8/gqf5tLcXivKj8NyTYPUMTAycrHYt1HBA3df4aAZNA4QamB+UWDf9RESBFrZxq+
19VBis7f4outZ9FszX2ycH9Z8gKBP1js0/lcWSOcE9Md+sHovkCWTwf2OT2OCmQBcDAC2I8zQWXJ
qKy/QbOnOMou6pVOB/nHi1SSzOLowxlNhB8zMhA+1HvJerr1N+rVe4SdEmeaTi6RglJijTn5l5P0
HCFZsjjPOp+H2nmLCcbSemx/LJRmBOIrX/1qvGIGxtvGuo2cqQ7bUHFSmsnKryFzFVsI+XDTIE4q
uYMPV90Mx3NYRXhEvygZDMHaIsVbMlnZZGdaMyeoRd7IAzX2JE+M2JiFbLIwrjg7joTPow+d2VhJ
PkEWIUpCBcfk6lhaJXsUgh4wY5Itqv09uKPnA9ChjU5QFQgVK5GaUkuK3NjSVwNgHYWRGNpdYd3T
vHbPuCIVs8R12O96+GMyeVLyobhl62qvB4ht7CJOfZzD6FiZkWmkzsdUF5QwCHrBwhBXZhaeQTSx
d5sSyaPqA2Ke4xo3J8vyBxuu+/Z6r+ExyZnntR6RxlEdyGw65m7zV+21zUOfv44U+Nm3IgSPMZJ8
k/FrATSxy/8FDVLRf59nDfE5oqjbd8yOYh+ahg32CKGPy3m+9ln0/Huv1dPExTwe1lAtOUPkGKzJ
xf4hrownPU4OwGlSiGQl5mAByn7/4eBBrgosj9ip2WMYQvbdGzqa0t4AUEcfNyahHEvKLAKB8BBc
E8BZ/zLJ0xzD+NfugObyxXY+BIWjwlC2TmHXjGuQXPBfB6rCyezGSoLEhhn1h8Pta2wqnriFhIU4
yWrwH87HFu7biTf7SbbTzbCeBmqEhNot7Dl6fJMz0NDtymhxgTbuYKIeM4R7deySYXCwWwowbjck
LGYsqgj8uRfex0MsIyRd0edtsdepMZrc9598fMKJZN8NSoep9wooARaQsbiIzd54uiWukX4RXpAr
zhk9bjOE8LFXq2jEtEWQWJ5gMffBqdDjvufVcRZAMC/PwQMwgd4R5GFivS7wwYKwpwDDLY8gLK4x
g0Ifd4zccSDFZmSsP5BaKr/PVTmZ97rZ382CnJFyob0WU31xZys85acCTXe2aBghzepe4ynrK3vK
SiQvSyLkLuhZi6lJ8PptZjxg0gkT/GFpaHIglTaFG2wQypJ2FOp3SyY+dMkyoAtY5GfUNXbVADiI
KCN39FypmtNXvtYQd272hYEDB4QXwrJYKP80vA3Mk5ghb3w0hxC/ojBUEHze4giRwcZWt16fu8a0
tsaTVaZaOTcf9uLmwW08eHfFhA16SMEN9JMXf5v4t5JouuK8ZwwDpRRqOWY4ryBw3qr/IfytMT/s
28r4xCSKRj/cmnUxi24ImaYO9RTwPAbO2dgGBFc33XiF/Uo9C3g4b2mi7TGLLD9q8nL8+gFZbca7
EZrvUkRx0fLR1lNwFZIoeUfLCaZZ3a02A5aOA+NZfbJ3wnqt80BsRy6da+1JZFzPc+9NHhhwim5Q
4azko+IxyU6klhvVsIA7VP3e7iL4z9kfpypgXhm0Ry0O9Tj7vvNA36/35XmFjPt7+kWVA4eDLph+
Q2yCsII8w2vt+IxUCaWBKabEURkjDpi56YCb1YZxkj6kRDEyjMmU+ElxKdnTqTFpPEiAp0mGE2Ni
QbynhTvWYbkcnKpZCghKuLjBgAtqQZCx8ZoJrFvIqoYKGDEjZUbvw0HMBpOzBonQWFuQlF79URX3
fyr1P4Vub8B63XHtw0MysA3mTrOhxqh8UPLAgEmP/e3mPP8e8mIGi5IwZNpJEM9xAGb7so0nWsCI
B2AC+nTawdEVfIX0iwHV3y0uKB/J4vmHxhGrRbs8V8jV5z2hEN5WPvJgAHmTuoyrjwspQkTpi4TY
F5EVDBgzZrTLRFeEJTxVg4hdRvVIzCka0s/y1gQU3mC/IJIEjGFefUFJbIGO2I9TxKg+zRv0A7Yb
zfmnAUKoEEoHhmdEGlkA88/P+Ks4UHvQVODZolwUTQX2/GqeP1fIhbePLQR7UAnB6/2q+Y/N4E+X
JIsjakBjgyMVf2TFeKAZWbRzmdOy46kggxhsXvCHKduJZkBZoTKdhXXv65xpOXCni30PP90TM+FA
GaT9SAgczjhJ4YWIoHDqJ/s4gjA8FoWrtiGwP8ce0zZoKsUxlgjuTmG5fLWwV/oc/pBrQpGDZ5AC
QhHRgvA/OKKLwpy9DP4c9uz5dgrJIWIVLkFFIo2L+eWztGSZdDKiKk0InpRoExoKWx9bGXFHV+oO
/uZr6tSaS/Boq6P7Ul0U8Ak5TGhPDI2UCVW4HFGXMlE0YmYX83YmeG0shpbwSy+38B4tXRKQKUll
isjUJt4dwIRSBljvf3gfFufJaB+S97pQUsIRcDXIDGWnMsfdDEKAWJU6/k2s8uhKWQ9mgZIQM7/2
P3Zgsuyur174je7/PMxghqDLAIMfLvTDHE2D+2CX2RLiBzaIP8IDDkB8y7dgR6I5kJ1axjvjC/hR
dun9AWjAXgGeyMIDem46i/hJILasoaEUUUbiF3Zj1r1mkaMK1szrgJ3xMICnfZjkAUlRuuBBQA7j
iYk9kbg28Io099vcJPOSuo/QFzyU5zWgltaviKQhc4iFKwz1B5gCKj7gXhAuAbRzFtGu0y0BdRGD
BPbxMeibQZhAoIjD4XPz4ZoLQX7grODIJONwXcBxEW0CbSXkdRMHhTnnX3c02nJ5ALlBsPhzgbbC
hQCO/MNeQFuJObzJDjAuACRBVMMtEiNRgHdzImQWfBrEgky7YUBhceFbTTQRDzVjAsO8pBYH8NQf
c/7JlycXjwSqDa5EIN5skzzN5tI5KzYGHO4gfVw0JM74A0e9GL1JptLzAkRJc4uFDAidP+RL8Ato
iJ8Vq4OMVqxs5Y41ct8B+eww5LNKvsgOyn/xRxWXFHmz7jpkUYFjErTEUGgxoJtjG/EUcz8ZxkZB
NRH2euKA298xUy9zGnE+Esb4NKR5OUsOeDs6bAH8A3OAAaEs5hkJsenFedg41FzkP+B5Ba7p5i0W
B1zLhn4i0YEIDHvGlkP6Bf3GOVRjZaVvNYGeIQHxCKuyG4wFhbAxrbvFeD0N/5kW5OvtwuW5CDMM
dn8EYSI8iCsO6cBn4hdrRmxbQAzYRUi1WjEWgp8rf8VH+01X1WYCaoxyCk0tYUe/XK9/uQzShQav
E1Zg8viW6lI/wdgFNCQHdQnItGTq2A7JKEyiS14mi2507S8E84hLRTVMrbO5GfWApkMEFQGVVYfh
lIcPG8ra75Z3plDQ+r3CAX9iSy4p0yqZRv0z3uZOu68CactQkEMSENwlDI3zzD4HU7yIT2YVGDqW
qcpE9RdzSGMK7w2a7Rf1HBXsbFUfzzuoX3nzXmmEiyM233Cwm8Nyglulx/vrsg5o9BnkfRCXflcd
PkvwgBsS06cPlR3ctvn6bQhdOOFoHh3d6XahdwXMYrFo25RXm/D/Gh1SRVgBoPVR/hk54DgIRTeA
q8vhhyoG7eIkrnjL96GKu2XyQ/R+zJwGkYoGE+ndV9xwu/OrA0NSiCIFSZsYo5s1HdsNclBAeUSO
xVw458gGY5wUS2XNq/mpN2WA6DczUxhR/ka/Y29ovK0JjQIVBs0Nktp01/nkIKMNF1afU8Jbf972
gygO1MHL/qDxvwhWPeRk6NY7R142MBUU9Tg5HZjvU3Kd7CfY2OjsyEpiJJ0/w+eLCtaqqY7kK4m9
LuQisu+GDzQTpgrMFTQm0dNTfQohoeRM/KdHaAHY6vx8Qr5XbvA2vTYZl/2KpBm9EkVFsr/RpZOK
QRQjFnXFIAAOMJ+sNuqtx1fnkg30rQFbN25xnn/2NWJT3ARawBZF/yQKJDQc6QIFETke6NYgSg0I
81VjJ6a+KGwyTAjjQe+NtS69plfKX4+xDeli/KDhPST6bVNgUalW5eZF3C7pWiTGD/MW+f7PiDKZ
T3uqCDtGotUY0sAURZWs6jkFuVSaCmElzZwqG6/OB20Tkq/aeBCiLxnPkfmauW8mNJJQoG9Q8tSI
fD4OWiLOYEpXPvGtMKly1QGaijcw03+DJm2GhD0ym/GK8tiCckdRUeJFR7vJ3CLEZRiOJAfyu6Bb
lF0qGgzxZHkKDhTE89oz1JbcDlpU2AuS4phI1s/ZF9l1p2SuzrZwTClRgYMNZMyZ9+8k8acQHoR8
MYso7A9YSGAtnir/yh6dWeDdDsg+ZxX5tk+sUsA5E4Jv6cdAVCC8UF8T/Ef2mjCFQHm9wpHLbl/+
fnZp6j198F4ods6kfnQcYigHdYM3FpsJI2YZAiySQkQMsE3ZQjiKo9yxZ+oBxQ/IuIBm6KmzW/gE
hiERluFCtgxMxdg5Qo+kzYCIJ8tibLbAk48NWgO+LYyPjpTh1IE0nUS4Scrhka84Rzmt+VJiKjh8
gejVYXa4DNDDFaRdL1IKSKsdY4yJ+FfSQIsDoDYsGrF98GRMjRVhLaOtyM3ccqxz9j5bwBu4JzJt
WcPsFGA8lCy5zQvkO8DXjvljT/1U9dRkVINF1ZoFqu8lBBsvg2WXmQowO//oDZwOdnMhqh4FgDgB
EkcjZx022uWAvc7W/NeSIYW9iHfjPKvxxK7w4doMBYlnJt+ckCQyRJmVmmym0cSlGFuRvyBFPGAQ
ZhyA2IJp8vEkjQw4E+gwHv10B7Oin9hsOORQYZAUhPvnlIZ5yFIgZNSCmXWEsxxQGgpB+soi/ae2
9O2UsGc2jdXsmAEBz3Y6O/Sde0mP4OOJApVEG0/cxSI5SLA8T9AppqzsPjv5RG7CAjUTI1sfjBo5
cIjV3vDVhvqSO0SNgc8zPEf6MiHucgvty5BfngLUa5upySkY4V75prP6Y8I8iBXT+ABqntikKUwK
4bXi/edjI1kWDwLwxWZmz8bzLAZaEy+pXf/dP3G/yRf4ldaU9+oJIps7ykF4t6kQwP4TC/0elQks
OraqJ9l+nBtUNpMlpZ8UkTuEJI+gY6H0v2qnKS+yE2dsSIUIqswsDTHgGTK3/OVS84Jc6AYfzP8F
AjfxH3wKGw+DjHQhVpyXwJV2nKKdcya2fwF/wO0FhrfeB6gykz3ZacPVPUTlGFR8GR411h11M76L
sIqpikALybGmzPktbRIhLg/CHSzp8PDKb31PeJQTUKBZ9WJTWPlKwpeDUo1leyJ55KvtyBpi26By
FzlE5WJP4QpWSz1kFsaGzcDc50ghnc6vdxRj0HpzJpmGK87UC7C5KLkIisNPKcrveXKh3tVYsvVa
8dMVpHnvJ4R9rWaXasO8b74nDwCFC44kKlgSn0IsYINFi/LG8kijEgLGDyfCWcY4LKj2CV6BuF5M
abB3+M+psrncX4oYm8eLgTj3c+2KTYUUkewbkJQyXnc+Jx4cesAdzxKRz9N1+jJni8lSlDw+cWli
3ISoUhF5uTxATrripjNAQDPoO9jvzjj0uYlESi7ZXvIdY7tov+bwoAiLNwzDa8FmPFh3giEpX3kr
0rbyODUpyhz5yqgM9gqJbwlhzqhodf++8Dk5+2ibIFRpkmCzEpXHbCGW42rX+Jhu0WWQQSNyJ3V3
tCRLoJzvFAqnh83YKbiyDUkN0HrkXwzKPOIi+GeST2MF1Rncpe6w1YMiA2GDfaNSY+tzqflR16VZ
ADqKzJp1uaMJZs0jzktYb0uYeQrsngJ6/uEamUUbUcLfLrf/SLqv3USzJQrAT4REDrfkHA3Y3CBj
bHLOPP18u0c6mtOacRv42aFq1QoaltptnKbCsluVUG7IX5i3r7iz7gltK2M5EEM/6Mxd35Futt1z
wN12oREyIeY7oItQQ9XCz9/mamk6tlw31/V/b3G+v9Exxvsk+gFcNfj9imecSEOiWPZ+XSoN3mKs
wqTXhJo4YuYxfyk7sHzxWM1llLn6BY1nKn9ur76Qa+6/6ilP/d/UwCGXm6/xHEUo0x8DiE+FmLM0
0j119qW3+R+a/8T+5GSBE1e6lo/NT+iIuU4nE/xO7Kb8vf8kkfy4AuiPlVe+wbSnyny2lcMwbvJu
rJnfIUcMV53T3KEaJmeh6H1/X9vcSvm89uO9eA+kC2kOWqQDrCI3OEOtD6Qg7hfv1YTGGIyqFXA0
HVJa/YudMr6VwOpkS3z5NlyPDOuS4/0v55hF4dXgcn2q4hs5LrWQx2K8YUJT5/qc50u7bCE6KmHz
d+JvVLvM3FwBz6p9WHe2y+prjCKzMBjObwbPU14O60uF+OIWmHE7NPj/fpgF2AgNPxKMc6fFONGJ
PJUZRuutaO+Eq3fTQ03w6DRwcfEkxq238mEm7ioVa/DTcaRrKAOtR7XAWIed5kfsPMlOG0by0sdR
HP8/tCoxRLoK+/e7iBiNDoIPslFk2g92qd6bQInO38r28hsTRJfOImFBz0wzxzAutf9megtOulwH
MpUsof2l4zKelrJgES2hi3Mqjc0YEjmK9P7QX7GqeVS1xLHgYK87s6+8HodmMBFJMBKM3u+CCfDE
0AAt36vJ01jxE5eaJok1LjqYt6qvwQ9BXM6Ddbxs10+LL2N53t6kZEUNtH2y+PL4NJYYnz3hd6e6
5RajbYw3PPfropAqwtJG9wX/0+DC6m8uN91/jXTe7PcAQgioqdQr9+lfkvll/xKvH/5ANT5WpByc
O2LDyCufq0hC3EqszuOHtWNDb++BMoEMZt96zXgjOYsHtVkdpsdwz7wsw40BA0Nhqx+7gS/CNFhs
TbZ/bW3mCvB48XguDFO/l9r7GzD6+pDicP1efGSG3Wd/yqpmny2uv2+fDLiy6M267sVfgg/Oz6YP
NVx2w6yUghNkg6KbLr6z4vjMrF4NvX9tzVOD8+xjsLpIxRK31L6OHijkebgw7cB9WXqkG5Ft+Voz
QaZbT5Rpsl/16TOsayVwYI+o5/6NWGKYYVysZcem9NxQEMkHZu0B69C+8FxLF5KglR5Y9zWYJgrP
YaZrKKJd/OVl+my5CDF9UEuXv9fKZlV6T669wG27/f6rXXDuw5C4gGiXWITksxPb1JaLjKs+j1km
Qhg0qQWjmWWUx3kzV9l8RbiR4vqV9r/YMRgTh+s31i+cyvEbU1d5k6Fp7Vz+HCSbdylz7FAf8uTP
FeN99cIGd2pwOFd06+f6VFhvMIJH4HHql7F8psfOYS61LEHhEZJb8Rea+2sFSokYwgrVTUNnUkl9
cdhl6Jzlcr0pqGKel44SIyyHqYopm1f3e0qXdBFItRAO20oNJb3mRudk/jp5mSWJgNnWGArlmKro
1bPlKEAgYdxkGhAhr1gWoL/PTC07hLAdxs5elx66quJ++4kon1poBut6rz3z6HRJUEAotA78rkOC
+3FpqpJnkMsO2Cbk/v/iiP6P9pjIkTNhby03RqVPoYHxb282SyiSLUmuYmS1u3UVqpflV0hP96rM
HQwIIH0fABEkyoBtoXli/GC5jtGT9uTLIOkN9cMU9l5ESoVv4e5F5e2+rNxTQrq15OVpfyGZistj
lwHy6zHfroOekIHjCezNdXb8Dt7cDdYxd4bD5expkKWLuCDZDa6R/uLeDecYH+lZYvkTJg+LeopP
iYr8MjBIALzNJTVGzR0PmVIy1UpEToXqBuHIFXQksjGOve6KvoIzOkL+WD+cinCzX6tiN2adiCZv
CBz9W3+8XvnEB3hUaY8alPHLYgL1KkoSJ4uj6IrdyI8OF/G8kdFNK3fIVdL3vD5bWas3jCuzbJIE
xrV2MCRrOX9A+YQYPqCxtQikgBTC07YVBPKNQYHsTbOBbdFcKD1xQnHLxljERdx+3/v+ntIOn+RK
eH0vvIcOUg2tViax7r4x+GKN5EQ6JiVsLthAhyMvViCQ0MBOiXAPTe7Ou3V5meB5LqOCPUnRtkPs
Pt6rZ55JrdxCJneJ15sZ6jqIIfIcIOjalUUxlLNEMfMs3NVHv2u4pqlTphBI3ujHtw6VuUy47bZ4
fNYc9negHCOfR/FKVEitl8rHTX8MPofbzwvJMA0r9TI0kLLhkE9qWB9M+CTf5vN3RcKnIzFMhqC+
kaITxFXOz2LhaXeNcUiTtp+EHYf8+104k+WBEXWF5LW4fahTbsdkV5mc3vQI790rrz7tRyZ0C0j9
hOQR/K784x7aGKfL3qT80CZyin3puAO+qjdyRESLj3SL39ldRiL+j0ZVguKicBWEwzw4dLvBhpCs
aaKh1mjfQVi7Erg+N2dhPsmOGTEx0vesH3eQNoKiikiUmW/wxMWThS3CyhJ6s5470gPMr8bRfBtX
ZmuKu+D8KcGU/mYXQDllYmij+QJ0H0uJcfQe5ezZsEpYRWRb3fbEqQMNEgoSFHODbCULhngBZwPh
7IC5YaqPF/kr+/Y3VHeQ7VwR4B33szPgWOrLurHI5peGA3zdvQ2fMzPXWzvys/hOzNe/i38GW8hU
YeH84xQnOqtTIfHpklvvyruJnEyY1FU7oph11Im3e9JV016UDMyIMN5Kqh4l2nNZfP2heenF3Ij+
CuDHvBVrqxCvxvEnMgPbUALVnqOIWlrpSiFOQWLyNHk1oNOH4PMXqjhLg0bBgCzX9PUHJcCxFJ/x
n0PUANKjcia1NLeiqxq2Ln7ogOnLsgXD/wG1FNdKXJYswByCYglv4PjjFbVB6rDQs2hKPmL4R9/K
6lWmngDjuQ3ycRVCZeku+br/G5XoPxXNQUL2fZ46/Yld87AjM97494oH1W8qjnYfMiSOykf0/l1h
TWVjWN2O03fCdP/eX/AZDYsF2HbWhxs+/Jtk1VHhgJO9/E31aQpsATmGMqSBWwQIzkHnie6BIVJt
2Xg+Q+2nGgtlrWKd8+3vgQ/Nhss2U+1VPjF8xyprwo5B6heLJdWl4jNQOnPnhPHe0TBE6Zazk83o
HMcXPE/WaugxidPzx3u7VFXsCW+YFXUn5Dna8kEjkB371a+ffU/9he5fWpuGfl1+kp/7UyHTizaM
z3xRDiUb59U8mbjpIlLcVfIPHdpkkSikP2GRLiS9lQKTCX20uPqK82MIxNsMZCNTWPk6aHD6GuFw
/1sB10Vx8SdM4KpLZKAsT06Oh6Mcw1Z5rr881lWW9m1Ujk5GxjmHwvNPImZixmlXNWSUpcbGOw/H
Npz1j5lphO7tVDMl53BKG3ZYV81mc9HRIfI5NQ9MJls0D2fJotkPiGDWIIeiP1PHO1yym/BOVGY5
v4ZqvwxTU6AGW+zRng1m2KBENdEJKIqYJa3PVYBKMjvSbwYpKvqmg4jZiS77pUPZ1x1TWCJfy0Ba
yE8/ozOrXIcrcfDdzN3ZX8pb0c9rM23hADcl86lvHwUUkhldtDsYALcRWfU6W0WSeDzZgGob7ZkI
5xx0PGJVOp7A9KQPMbVB9U1li9lt+Xwq5BSUyH8v1br/bp4vViOK2Pp172mMhPsC+UhC3l963sdJ
3GrxhhLgO0iIrC5O/2EJWAEp6pZ03RV4XtavBjCJctKSDvXiubj+Wy4L8UXp6AxxReQki+ffQ21u
Dtkn9xWbH/4UlJPt5Cov5PPx8apt21PT4tlWJNGbf8D0WkhVCDRKaHp/x5/Am7xX3vIm8+mffV1V
+A/HP//4oO30LDH62lezg1NNzfLQmpwr7+GR1THXGmxDZqnxfDJOYeALuw5dW+u4iJ6wyPU7N+Qs
Emvs3X/Y9OE72st0UdlqKxZNH6+GFaZdJV0trpqR70f3kfNbFj8GA83N3/nHYXeogmVes+3vKZPf
1t7lzOfGkGQU/9t/mHoMqGPHiRreYSLYPlbis2Mr83X9MmGGu8R4X1s2q2TnyV9lcumTgV/ymR/k
rEcl/Y2ghCSW/J5Wbii4tZsSclE0kM7c7OLYwIlORWY5YvuGFeRl/7GcKdpD6UNPkwiiqWBjmQH3
Hcagmd91//2X/NR155pQqawN1DUInax7x55D+8Hv2AyicJ/suiiyzsjRvwzYfc+zX33kJhSZx7b7
efUVKYaW4h/WmJ1kBgsePbl/03fX3UwrOjv/UiGxyf8Jiy6Vv4sI97GwxV4NlriNQEJD/0giC65m
p9n0dzoMV0fGOeRsYHP6HojdQgskW2tcxtGiFMIut4jvHcAwn+zdjZRUpI6XQJl+9dCXpu4XjZk8
3Rp98FvOAj7guxpfjVO8QXXtahLsnwcvgnYq2XUm7YWdRpMArrFVA6cB3EMksEjyu2kX6SDxaid4
AkhTiNZPUWlcrfNJNmxDO6Jo1tpgbCuO8cEdheHkTbffZOoxdlmGYN3g/QTmrlET1kn+SpEa1V/h
8zFC5ov2LnWtdE08ndFLeWmQtuxiJvEQc6tHBtlJerKapYfKhzffzMXPrnxpvv9ebh9Rqw98+dxg
Fynl2BLyFWGlx65tnMFVFoTaiczPrOLWLbqSyhutkGEh2GZyn6wbtttUuIE4iuFA11+Y7/JAjFVe
UxUXc+vOAVX+ruvX/q15RRY+cQuK/SARDV8zHMamcOGVFVMJFMhX/81Nx0ePYjtm2+oUN0WkwarK
AM7YUixXHM8CnvRzJwWM+bjXPh7Bb8g323SGA7E9/E3JvKWjKU/AOZPorjTBoGHKHWYaarZP8Yx5
z2igosCi4n0C1bUD8jsWBWakKd0c0ERFfQUGikiNs/v4F5UxywrTCrNeuoDcx7a2JAT0O25qVXez
5g/48aqp5BSQF12OaX3LsEp7lGVJIbCh5xIPo/BG4pc3vI30mEXbSHJ4Sa1MDR+NBJQFXfk1YPkf
z3vbZLKXKne03mHMxXYS3WstGF6jOVBPPPpZJ6Sj4zRWtwKfc1rIz5QRMiOiUhp7NFtnLdt0PKd7
669LtKZimj7dsaXFbDXyfKoUANxhUvdAensA6dD1dCl/trJiCLL+5EeRK4UOSKEyeQl/kQ7isM4n
swWFS3a4/V09SdP0Co5kLRL4GIiMAInCAH+JsKPJR4ZvrHLRZthm8XwOJ1Y/VUpXo/w+53yrOytf
rfuKgZ7R3jToAlh2eKgLTk3BmSF//cGRciDZJPodMFPs9/Zxm5k5qE15aWEWoAekZxczR7MCyJa+
58EsxXnvrLPBo72nui1ZSLMtVydlurHfzPd16DB2j9w4/DZd62dDXSJULtlOvrlwLlFZQADIrESb
HOSg9JbJqdxQr5q4+KjdhDvxmHeMuXpfTaeHxdNJfLAuFAexGmRxC9JeXSh6eLJprnUeS7qx9kB2
otvzAgO/Vn8KuQi+7nvQ240Xf6vRm9vZaywgIsyvK69e9M8zMVnC0C1svqLNbU8KjkUKhHx3pt8q
3/TsyJyGjdMlqHKXv3RO5iBgpjP7hkt5mgFtFKSRHo8M3FlxZGZpdcai8D4WqfHr74/IOJFEFX6M
HkGzhPf+DhdCTvL7K1DTFgbCmX/8nLZuDrnjUf5/rq8j0eNkakJfu7mP+ERQr3KRgbr9vCgf6/pB
nYQ9rf3JzLeWUQuWQ1Nv5uC5b81td6Q3pf2lGou0eHNdmc6+daByL8kh2/dlZfvhO1wvS47xM8P9
4EQdZje3GlSTyEl4OGHuiXYxzkQewF4M/HdedGaBv1I3ddjdR90g03kCKj5ZK7cZjA9EU7XyiEjQ
IVOXeqRJX6s4XTWSfZKyHIqY2zjZVuWHWtozzpBGRYzeGo966lS9n4oqeK+7C4GI9gup1Wp8mt0D
S8NFKdNRGe6FxExpOFmoR5pU8U/3kwVCKo+25FjglPuqOGyfikI6n//V7L+JD69GOn8tT1c9Q4sH
zuGuY9qbKoCKnp14Gs05cO1tRWWR04604PNsGNpeX+sm3SzNhGfqizMOmpLiC0rx7Oi0NFbYqsc7
c5MinzXzQtrmBbjybmFOIOVKHvUdy+B3N/hyMv1XteyTDs3XXWqtTO3RvXJuuY7G7xTv42C4Gw62
r3VvyfqQwcLmzxgTD/f33XHdnKrbila8751QwXioTC726uSgFnE/69/wzmmeg9L5UZj7gT3TZ4PE
aSnOFTLM/DxND/dNVON0XrfXD+kS5AxQrsu6njuX7o+B71B8vRDtOCqYjF8Ojx3sVO/QHzXGS0Kq
tfSOvtbXdwUjI91YHnvoq+b6GfTnW2+1beGhQdHNrkkk/QFicEgoNKuLdO//k0HPmBNptH62LoMI
B6p/TzjaPicYCgyuP0Tr63XXcw/xsDSdicH8Ov27uHpCALESXGWVtU0zQcWnnUnUVZQvXxf4C5qZ
P/f5e5/L58fgsaG/2Q+f7wr5XfmxmjDQirQXzT1Ao7/8nX4rOqe9XM4WZ9TMmgj2984HHwx5Uqyv
083VfZQevsQqZFv7bCfXpIBEqkI9yt7zBxfIxPmotEP9YgMjeBruQKcrujMrZqpwf5dypwJcdd13
ar9DJ/h26Wpbs9V7uDpN2p9sJN5B7BSeLMymH+073m6zBdsKeBvi4SIYUCnl19Ud6uQveJRkjBLm
ea1PKW+OS44utRuPg2/TOJgH6c+t+0yozu9rLCr9xGpXeV2bGQMLCKd8tEVzOrM6fevXWy9ZujyK
hGu34MEthWeW606/p9ESzsAZB35ZZiiRMy1J5wVdvUEffHOz4TSKGVW+C/53vPHnK1K37g99MWsv
iNii+dwTitY2u4Lz6tjS4Ju78x6WeNNMftN4IFNCvGmC948a83t/L1rNwuHjX88sLIZQvBD/979l
8B4qJ5HCC4mWLtXU61hfhqX06qUnAI6ub3Hj3CJP4dnn4lPsLdl5STnvJlHCqKyh12RVer9ISyGP
KYPbChuIapsTxgZhOW0rtM13Mvm8RuUEdUq7hcNAXxPhjrCzwCbvA1qEy9XJJhYu9YHFtsLu64Ki
Nx0FBGBTl++AznXir9I6V3n+7D8fvVffcWD8WTqOjn/SCU6MdCaXD1A7Atvw2RXUkTrVlFHp/OPP
U3J1n+/GMsiAWD/n6lZjzmKvfZoB91TQh1h9me3A/eK91Kt84CnP5OEnO3x3IcqKvPitQO/mIV6W
RX/xoE3G002ImS0kVBal09igesGvVMMFgafw0xxae5DDZDn382rDsbTt4WhCFxSHlENF2w12c791
T0t4rS+1Z22M5i+9z6G6n9xHi66g9erZZ/8WrGXz4LBcf1xMSNsWPDTYY2aPrhdVe8XycCn0aKOy
2GCJH4gq9y/IiZA+WU29S/eR/k41gzjcH54rp+7eahapG5SIBly23Zu9GjJZwxiPg9OtEBk89GEM
RCBTmfwUtr1RkwT5rBqHs0Tyn4+kKn/iWwNlaE3js2iqmr1VUr/XVWu3K2zmh00zXjSRqXC7/QfF
KW85KWQLr33x9m3qxA/Jp9Kx6jq700weOcfFMGUsEOIQy8+KifcYgRlLJCXA5+bl3JnvbiOAnqgF
M9l32Vz5TTqbLsdci9BZ7M1TWQuTYAWoAVp34WcJZwzsUGUlwWXxTyWdc+RH17UzTohZPPTMVRZS
2THlm7cTNLaIEJcONiEUpxIyU/cvqIDTCZnOSGXbE2L/juH/Vqe8Qt4MvqpTcxftkmMl0l9uKg7T
HRVx750tnBXzopxM6F/RYuBAZFu77wUWSD8Rz3sol3XPYQIBZgCxj/Rh9tsn1F11SaeekPy9nQH4
AMPsP6R5uJVCtPa9etmxfmZLZtK6r94XXsCAGc4fb2TH/OIofNEh4PXrZNtkw76cuplYvhpwv/M7
QbYNAc6Le/s2lmj+ig2XRqhK9XRdubk5VI/Z5mIQiAPHepIr3snHyKYn26e018I5V9oMvCS2L9YF
bsq64IWCTYAxUkR2oe+BouZWnONZJ5GzdB0bWhyGqMc6tFoxlEsojAprKindjZTQIOF+byrrV+Vq
7omJe3v8pZdfsjzP2zaOw3aYhJ7VofC5uVV7CE2G2ZmLHXCeQamO4gutmBd6KgbTqYAM2JyGQUZH
777Q1HVgfJnwqiIf97KkyGXA79Crv/eRashaWdSTGBqaXuTjWKzxRr3SLYKF4iWoQeRZ76UiEN44
sdwrz6i9MJS1GIt/5raj4y9rHQsJ6ILmvmKl+Brmlt3NA4/gjoVXO8YaC1puwmxc0W0v/eL6yGHl
Mjjdu/BAhDZ5tLm18ghM9ZtbZIspoX0x9A7zgys+ihmcVUmmwTtFbrxbEJMUqS1VeT6q4jVjB8Fd
WQayP9bd6j1fl27XxiVBkPScL5THLpUQ2rf9JYqe7qq+ctz2YCaARHfrwAJjyyouy+FRXj9Lepal
aW/0wwqS7azGxvTLfLFheJZvueDeIonGijf7hPUOdYGYuc9NxSEMw+XpshQZLKzWD0ULYmrN8PUO
SB7T8WWe2vNLDbQZ7Da8uHVdfBLh9FnBt8gff9xr+594X04vgxGg3XPzk83UD9dCJvc5zSIq99ON
ZDWebKay3RW5ys8xIiRlPzzFTbFrrhgJbs7wrtpHTawUZDSzOdZ9TodYdD2mxssULg29vJsEurWL
FrcTQbxPlcjmK/E9nXayGvdkMH4J+XH23gYvOYGbUcOqejAehaCYKDwYCpzqKDl4NEw8ECzxfY+l
7eOD+/Yd++JZ2E9HmVXG3i06nB6RgsUvcYTZ0Sq4+8T2ZcBsCj/1VT8ey4+I+KKyAyeC9bqvpW/x
fIT+Idp/38M2oDcwRhRaemSs5Aoor7cN8tOqqucUqytSFZzgMsU/rjM/Z76tNvGv49nXHoT/ilUj
MG75yyLVjjFbtMf9qafe1IW7KrPr6jECRA1qgdUAhME66ClF3aVMOuSguhp0tM8/bxlWjoXGc5h6
FygrxoidrnQVr/GuQmZXYccHhiJhYP56r2XuLUvFWWoMfd6M1qvfxMO8p7qJFqMSQUJAdHGhGUrj
0q/a0aDjVIIz6CC1yCyqkWcIaXYQGRefluUYayBjEjV4KG7/yVqAKqFEuIcpxsllEQmpMJjqS/ib
zsiYg5SG4UKOhVUuUB/vz/YiaIzoohbr6sKfLFl1mvTyR6LD+eOdDPwNZtt3OoZ8vGnIiJ6A9eey
fHaDwwF+RK6YbcfmjOmXinuHSu756Uulo3CSPX9dBsthdMKQxcQueW8k6oEwwyAOhPWGLqb78JHp
L9oBqq6/k6CAKYQrW6u8Kh9btl16ksjmJ+fmpnGZ9vdV+PF1tkoXFtwux9x5aQxPpY/9V+aTGTXU
ZgfOItiq4CaGbmyEUG6Lgcygs2Fi27t/qmr/6b08ErkG9+azVmYJdR9oLUdGrditxjIqf5b4ZqV8
4cT6sf1SWLr0uywXsr3MzyLHsvX4lWi+WnsentvO0ZVY8cawqRuXCdDxrPz0z27q09o/87aMthKX
2iYy0MjTlD0/ybQzVXWBDLglviCP99WEtaut9Q/+Rw9AQZD6fGmYE/nmDKumpjoZtz+aWmquqwYw
sTyZ9mNdVAkOh4NLL72mfy4wSK5TrB7ORpj59y7/wR0xmjEkoW61RqQKkDk5p0/hIgxoS1GjjUCd
Mrv9R5AhFbp/mf/Wl5yqS8v54RthW0vBZimbqiQvxjiZQFa/hIDExDwp8+DWUsH0rp2z6/dUWSLK
t9afWM2b78VI1A5KjbaKW3rtwls2kmoxGF7ZEflERGlTvHZjxQdIP55PlU/fybpAdbEyr/q26YEL
B1xV5nR8i9n+J1YzYYsGak52aAjaMszcfXuiuc60J5p4YBNu+mCz3XcSC46Kv3YtP6bWizqdV4R5
IWzHIjk2iQiDxK/xztUlvgzg0Jvvd1m3vK5ZGecmqeyjZM+/y3fe6Z3r5/mzBQ7f//DtAwA4SR51
Oq7e41n6tJBzVTqTgGvFKyrT++eeufiS3zE4khS+tXu0eBqbdkbzL/Jt6k8r4RY+JD+FHnO97sPW
HeUGBq/TntZA2R4g2wIoefUucQ7lzJnjRp8sgXeSrWhvWQMhV0w/EU3lxnCLgDiwsqYVmZxewY8x
8ZGiJ28ckhUlm5vlMHYwzAVworRrnCKfAUwOJEyZZPYfKRJsMF3aNU58v7i0FywTfggvaaP2/As4
DuxAJcX+DJzoMLFshMHmWwhgHwV3WVEh8wHKBZ+t1PxQfVj8+9opWTGJCtNdLwSDDCKlIFl06CDK
0tIAcOeOFYGh5OKqa2YnmVqQPWF3ZOYaSddU5OPJqzpErBfTGrXB/mkSVgFqMvF4GGvxoXG8wzMu
pdyPHQdcj/q2C4h9itZtk5EPPHFbxqICLnsR5RFY3S0b7iGDijeE9lF0kB7n10ghmy0QNMTmIpEM
8M2rIRRfphi4KkwPY914H16ym2lc2WdgqOrsxAg40v55x1bus9MzHx/hlnHZpFdPMZ3bjEJbL8ZQ
1LHmualtmeeoBYO33LI37Ty6z97jQx4VR5XNKFrYXcuHkV1z+KOdKN8/zU3W4ODesnUqY3p3j+20
vTZhGcHexW0DdrvUp79gPSSYNqCvm7LMVLvT4a6+NsFIy4Z5ls0N3wMr9NzUrWopPAqSQ5comK0N
gnEuuDZyVL++L0pUwrKuAgAGeQx0xwqJxWG0/DzW3LrxyvqDnxt9TKxw+Hw8eBpDdSOhQ3r171+X
xmnmK3RGEBIBv/Bkek/xLwaG8iEbktnZr7YwsTJfvsOQy0VW9SxBLFkEZ/+0okcjQNQV5DG5feNl
LcYFt+PJe0WG5FxsXgB2p/zuL93bVJeSghYNX/5Z+tUuLE3+Gq4YAUaeimPToMjbEQeFjgu+Cln0
rDTCd2uGZvsGwjgZoS+9n+v+UXAECvBtHLjr4EYto/8edKPaKOtfI+9IVp8Z+g39CNVxMB/1chYi
3yfNXIspIrZO8LhxJfod3D5xFU8NRlXWJ5b5PD0EKHBfdP0ygnakU/ZVuHl6Ka+B2BfQAtPfzQw3
HJnIIX2qZvup7rriBM7VNA/T9gWjwOp0KLrHoOWztKV4GU/bCO2W6Fx3xxJjlx+h98M3ViEeENWF
QZCeqB3rYqCtzuNAQOUFtvxSy7R9iGwfkrQoqlNs2XXl6TW3MxTCLD72tT2ixlIbfiBrcvJE1LhV
cY5gQoZSpIGpCRLbXgeb46mx7oprs3VZ4mldVd6gL1mUSZqp3CjU1rpaGs3g1Fc4NUa3hpIAdMzJ
oYvgVXZClXRXkXtJtzK/NUY+ircmc97hZUlSWCzrxwpAoA5mSc6M0+xulDtjNI562BuHMTrtKFc8
JAnJMV5CcMEg96xQlDzINEUsKtezwU8L0hz5WoE+R+tFGchee8KBW89DQeM0Apluh5IR6wrhpzDG
y+ervJvfun/euKeqVxiSNbUeA9jG60fcfFjiSD29mxHoKRQn7C6mZKHgXdOAWz72S5I35u1x6Lpv
UAufgm3YQ0tGLipHcLqN+c3mHmOTeb8+rF/kOzYbDVyx5y9uY7KqIr4FqeK+RRWBSdVTgueZ/9Uy
f+nGtpUJLUBkkBrAxetLMkhUSh5eFApsjFjOvlATU13uf96W7w8hAb6smqOYXvWf89yn+Awm97V3
h94bAWolgbh65zJnTOw7Ak7lVVDF49xs+158bssnphTbMmODCiVFsi/5+liKaTYnw1zNOY9UzCdm
l+OUUHCVEOMqvrmPWfD5R967KVzLr1XN+ejccfNU3oUhMM2c6vSFTFQSOrNznqotzIeuFQ4dZnOc
F/AqdBrONUVLz2Z1pjg5CBoirtKuWaflvbGeHRqqo2U8zNlZ7t4zFbw/md/+SWlmfgArI0Ea2V4j
j4RdIrThUl3d2kNd8zlLflVNiXWROU4+LxxQtcSYi1teMp8rbnCdpzG8ySIoOkkaFitoC4ECBAlm
D4trw/kxWhTfX4tE7f2FmoW0rsrpj/DJbTF0SRRZsWCzzcyeyNQ0WcPX+No6DsMiy78u/MMaMAen
A3bXaeyX3u8t2xz/LKAK6+CMOfrnUnl91v99rXoN3FfFo8Pq+qrH3p+4lTmWDceaK/X5pbtYDK4t
BJwtu+DfO5Z3+QUy97247j+2dhal5qkUNah0N+tsKM5ViujfdMnGW3TnKOzJgQ++7Jn+LZhDJSt+
tz+/bm0QxZopm54pRLFLo81053AP9BCPL9PNzMMXs61Ms+WgwQboeyAEtYjmpejM2Tlc9s5SGMz3
RXt3PTxvYeFnOOoqp1zvBdrcOSW+tK+EFJS25G/HMl4Gck2q6/gaZdsjgwZv5Pn4QCQbpanWrw3o
8q0hx8DXdywhbNVx6kVZc2nBMSwMEaWzx2LiXUH+1IRFipdHmZFgrPyCA5LIXKn8tqVDpk52EVUV
M1QSXMqhkTHkbN+q73bhQWO7G1rdihQxlIHBhw9gEKkBkUiBRlbDGXCxuXcXr+bBtsuczfgy9eH+
FW6O9PojTQbnMUSMFzN1PmlaZLIFqw7q8ap418Nn9HPK+zTd2iOJxocBA0q1Rqi+5hugZW8qiUF3
ax+2PWOPIYhsJRhKH/6sO5T9vdcjWHh0gSj3W/Epz3g1p+Rd/A338shIzAfgkM2j4nBNaVxfo/j0
A6S4SpeyB8UZxxgJYZVgxJVuoOGdJyRbtfXo/qImfv+h4XsgSjSghDvMEZbrDh6NhGVSHLqwMuws
bBY87XAyOJaK+lyqL9VOponV8R0f+96uGfk1Lph1aQTIACCU0Rn/NKEOxa/nl+rHjeARZ2keTqWB
Tzcdc/MoxAfXkcQIBqCWnn7HWMLfcFUDxfyZOh95dRhvxdsqZJv4WokiGS/KUB1Ew5WVyQrKZ0Vp
RICC2XDsINCtotlq7qeZXrr0/DJ3VM0iUxNtnhoLaB9mVCGTNudVQ4XjPtJwh4eRa5OSPdnOzPFx
Q+974P51rcSbIZET1tuL9iEYV4w+RpgWq0F6prCsq0+i7RhOXAUFuJptqQWnpG4rAGPh9KcQyrKI
vKMAgnZSnycV7TM7TEohlwwRg7au2QXh+RZXylPgHJknXwTpkHIf5TXgrT05zyVDe3P+NL1hOlBK
dK5lX8skjvqheG6Gf8c0pXarn0NJEOu+Nj12lhF0gVs9GqKfxfvUTqW4l/P2UNw53xirsQ+5/1yL
wc7K9bEY+ZmzUjKuV8gSuaqWXOS9bfMcqZ+I2hUPqD+nEnBjtAh/lYDybzG6lRYj76/G79il2fGx
I4z2guvYJviSJJOd0+wwi/ap1TsiBk+F9Cuf3lazgQjixXvhPaeUjbeQUygpM9oDs82smHVlw1en
EEWtQAZkVzQO2nbORamym+xw/mE6w9DQQONcVEYOspagDxynsmxEyhZNaTNmgUkSvE/J4UwN7j+J
Dsup3Z/ZzbtjtMNDTQfr4cdqUPt/Gl2zY95HYf4LmFAsP7snAGbBnaqoozw3qzjhvh7KFmmsS+Q5
fnZES8TyQgMuJb5C23cb1WTKaBGzRymMuWuglKwkDRf1m0+FFncK3RyLuw/AVpqXyr4TAiMuJjzv
/Pv6mcpV9vymlGFB8q0HXzNp0U2eXGLj5wdyRGSQvDSpTOICTwC10AezLOtk3XRP9wB25+rGSrts
mLXWovGP1AlScS5HeOFx1B+soYT52FlovdpaUkjInV98b881StEWAskfIYz9MLBSHrn2tKKT36d/
FvFKpJPr6NNxle6v8kub/Dr9hJgPYsyjCrl5PnReiDeXGN7spXbY1FLZGt5x6PxNLHGWubrCcMrr
r2iktBChvKldU6QWfT46/IMw5pb92KaZzjSmq8J52zkwhWA2UMUtIWkwHKwmUh2pPyB/oyuzl9O1
2Tpdytk/Q/pcsjmtHFw5RFgiilJ/KBGLtNjzKpBlvern2BSNHAdLx51StPXshE3xqqcUU6a753b0
yXhSDEaR+SbLnmglRG/EKrt4PTKI183YPYdzM/Iqe26JbHUvuIwKCBPuyTERB08+nQSXkqcmDzMa
q7z2CnM4RXk3SiUKUTwe2Q3TwZbP31t4QDGeKh6yzd3kWoOT4HegbPUoDjx0p+kO8+bUyrL3Etr2
Gm/0hbtoNfZsMD8LD/vRYFkVe7fZYF2YGrK+8jH2FSSR9ZnzDP+pSlwQpnmcCams44VCR4dSyF3r
YZCYCsvVKwpTRLOI9q6fpoL7c48C8SooZj3trNrxHG/y+XEjcqFxbSang1P73MxWpr2pVMjCK9bj
1LgNNd1L82pBHGsGaEaMrHmAQDpQOkZOXJ//fLPOimaBb1SFj3p6sm4CepP129/7Von8ZLJsFQrp
4bqiKjxAYprvLp1hmL46NOJtcbHNVciD3ELcOw+KWQv9ZYFm9+37z/Y5ZjMlq4X4k/ynKvzZNXEf
nMkt/YEz38DbST/7BpJ8HRBifzBQYQUUTNdyijalJlHkgAkQJuilZa4jkSMYYq3fCII8m+rLRQn2
uEDLTBWMoN6LOs4QVEW3BNOhlspkeANDgfbT+pRCiYqhBxZyewHzBgyw1Ia0FIXkvnE9Fx0P62tp
tou1krHKDCtlxpqnbeYX7tkN026ldWGabS/+fD/WOM+7dXfvkvTt0OAKma5B0dg5qWw8bFc4qDdX
ZzVhxIWE/Sw9Ru9yyCvx9MoItp4SdnLkXxxGYsBcLpAgM7naXSS59OeDEaj1IpPi0bD40lnetsV7
kZICFcNQvA++lZszQP04FRHzyFC8jnykTAi5YafIButcTZxr6w1miFSFPIOLpITYgnQjjuj5vSp8
zF55U9w5wW7l4xgMe6rsv0xzBVld03/nFZFOI5qoJOQNReisVoVUrpag49iV/cTxztrxX4zs/eL/
H9ThtXu8KDk1Ul9HWietwvNVvlz76FRiFLwpFCuKGx4gYLlbBTbhK31+ygc6Jn5X35FFiSlLvG4/
r2HEJ66YwA+D6+cn0upaVsxzLJgm0vWrJA0KJ8Yij+eXn7HGrpKSXIymeyngkH9tMrUEkgZpAEvt
RmqcLCRHzujZ5etcynm10utrWfxJd7fj86Ee3TfjmI+j/tH01EIinePShSxRvzci39J6O4f/WDqv
5Ua1LAw/EVVkxC1RJKFkjHVD2VYLUA6AkJ5+vu0zNX16um23hAh7r/WvP8zNhExI0Lt1leO0bTiv
rTEu4WR6jcegxPvtPn9NvIBw/l7YAC9xx+YPNn2LlcmmJ9u4GqNejZpneMQQ65b3x+gA2P3IdEhz
HvmUy4MZ3A8fr3Hi9W9f03d3nplR//dmIK5imxmbrN1vNjfV8jrMeIHfmPE1Pc284JJxEhr/DQ30
coGHB6hV+Xtt96g+MfySLJSfl2KC7QnnvIcRvJUIzWzDekbm2KVAwH0l4Q9o6z6tC+YxL+zDmLNL
vw/1S2wpcCw70CV86pjS6MxfwWmpSESK0z2olfXphYkctp2FeRIhQ8iDnvLi1ORWDVCzRJxjI7uA
ZkYAeuU8l9fV4+A/M07K2eCYFxQ9VDwQMJ7EEtZtxKD5/RSMOyhrR6qh1SM5l3iC6RtKirfun3+p
ZkF5MGqhjeYxeqveaOeECFV6gFNgZ0VtnQFDA+Cf2eiHEFKKRYoZbEyhcGeToSJq+BTUhgTgyNzd
rmZOQb8fbAQTfOFBj1wi6lTSEAGUPu8dExbv2IT4haJzfWIq8zzEJAkRfkmhawPct+kfZ4vmupFi
9Zzgyna3Pkh3p/3m8QWhPvnAmpcTJmWhYYVwduCFNmK3qj72GMfd2Ryn3NeakiKn6kR51fxj9K7r
CSI1jhY9R/8X22XoW/2Nc1vYqUUPs4jSqBV6IPBCZJTaJAR4nFQzNnqQB0GkZXDD9THKgHWIJYJc
JjJD4wZvT02oXeoZaDoeRNYU+SupyfXoggnWS3g5fWEzIpqdVe9n8HLYFgl7octOvBm9HKarvGNi
ABUuBfgwbl6Vidpqux7mJKITUdjhXajyU+zOhLH8xM8pkK8RQfA0nB2ydtZ2W9Bthy8lV2wnOacJ
Dk0sX84+fRIaK/BhCQcHcJ5O32J0wLpNsYZkJx+9xzWxf4WPMlKmW0StDhJbe3Tx2HLcV9ujC1FG
cMNkaIbIsQXbwAPOSp4gtXTUCYocDQF+5QveEGglWC+Yz/oCHOi89vEZywESKx1GYl4xeFxHGTAr
5km7fefNnJORv3w75zm4FDkBr2cHgBwLchweASQLMyyIuUZqhafhL851P2wWU9B7/6vBUgSxpL9j
4ecHUcGK3uyVMByNgc0pc4+lvrHYRWAIEU/a+5TySfstfmdzZudmzsHb/yjrVlwp/+HiPNRw1Pec
WO01NZMWRGOdNNt6mR/Xg8ctyxzpz9N1sLMH/r3s/yFUxv2U869vaAYy3u/kM3s4emOZEMmFL7ub
EJ7WuBdHvrrGIRi8grLEnywKc5GI82I5yeAlZvgwAmwnknqWjKU4SPFTHIwnPgJlL2vlEWW12N+3
1Uf1T6LxelF04NX7cvJrlDO5qRaF+KddSTu1lTm0m8/H5h15K/4gmFYg4QBbYwBGEhfkTkGT5Pml
yKF6AKUd6Bis3FpdHHEI1M3i/zgejvAY8WeO9pjqV9dCtsTHzPhUIZs10yxnO9m0qBscusRX9mwj
plrYtroDQbiJ3K7FfJcdfHZ9ktGNDjoaz8H1915qVAMcEgtlPjymZTtjAMpnbmhZcB8h4zG1aNq4
dW2NeQ+nH0PvPGMpIkcOn6dcdvmCiY2sswYj5Pv8H78mMeAgNw6GRyWlJmcCUjnHB1RFiYUtYlr0
O9Yh9eStwceZVO7IXPfvv6wQBz4a3salKEHP7xnlX/mMSZ7D7gaOI7e/eAqAimigMTMBFBLPw9+v
//9BgNvApYhnqIVoCpyRD4rBkrnocBSfCEAXR6CBpwnuPAUW4AOO+lR+54gH/qd2GBFgO4zRPQMw
d7tPYU/8d0W4fhcoGAuOE2rKL7RpDd1kHVpVnJwK6twva7u7/lOnuw/JIw4AXMmLn84HDwXF87/3
F2f/F8IHKLbHK3JNq1Mox2aYUE0kQC7BM2YIU/mGt02aD/vrsPJRk/rfTLpCICdSivlMnEfuTIYp
GyDb3f8/tBUlDIU5JxN3hzcPjF5S2BzulXsgbKyuZVmQlQTSzP0vPlkT3UvO6zsQQ2+HUsmdwsHC
jqkjDgXQFzCDRh3+Fo5IOxvDM0uEqS30zZYdiGdgeVPd3Qdg0VyLYCtBtUfQzBQlo2Nf7qFKcroH
BlPcma+4WADc/gJpA7tw4g1OAIJLRh9dALhgBO03D+EzZrVk2sskkZ2xj4CZ4UlTHggxEUuI9qs+
vVyN87HGKMylIn0HSDIKpmbi8hwj8ZCJD8afiB8qeXT+e/z4ph7+fZPClGeLZ4znh6+eioLtgcWQ
LYXV8IfzRXdEbClew9yTJOHCAw1vzvrhtMmabAoK4I2VjNAG4MOhrUvA7Flp6aS/xZi3DdN/6e/k
S5vCDc0aNhc4CfBIHNbmiTM6BuHG/D7d1LzQhWfm4k4gTERUQdjG8WzP9Th/QIWdk8TtBxc3v2XP
UNLdYY1W4IAmDGzqM6/m+RFUwVE8XJPQ3pkwWLlFwRPrkEJyTFmKQpFOTOamBtW1ctY1dHcPBRr1
NmvV1fDFo6oFzRdJqT36NL64R9ZGfUNlxXfI2y6UXzIyaf1yPf5hq2iXuZTn2PizjfUu14vigJWf
9ZMhOGNfgMTwffw6MV3XeW+xau5xd+kCWBjcieIa1VyeqUgtZiljINrDHuCrYgnbyvGWtYiv8IXj
Q1QRXD57xdJ0fc/+u7Dcv11AjCYwk1hVt2KF5iZSuDPFUfxd/IRJGBHi/EW8EEAxeERP1J3oYkx5
DbGcObhzLll3De/pGqfUHLwFHBYzgkZk5Tp8rF/2hWdMgCA0XY5RLMGngj2bYXvdZNiO0Afw/saq
ZNTeM7bgQ5E5+Og/IGnU///o5t/ex8AQfjmclEcMNMY9XHKs7D3sZeKWQ81K5jqhxrDs3JYp6sEn
xPjeOXN8tdejEyIBdysvPIXkmjo2OyR3052by3ZrZ05RwH/n5BKG18oLaodsYzm78zX1+0SM3UAR
cz8FP9Lng5vs05i9w685o66sXZweRP1SNlMOUQJRiZDUWeHGW4mShAUdhONw8Q8wSPRmcUMbwdsj
nMnJ0GbSurkyO0gw9yZDhydm8Ii0IL0awgbLp4S6J8r7AreLQseqnvIacH4H528tXtsokc2aL59g
0gJlX2LnCUGkRFBuAJ5Y+J+CHqrRtkX8sFIeuZftIeGyjRqC/vB0+EQMyAJFn5xWBfHS4rwdoIgd
+CjO86PLrYDsLZ/3hZ08/p6KtnV54wA6hti6/j4etnnr0RPPeg5+lFMYBvp7c+uXqODbWdmxNEBB
slwZU6mPlzuF5pTTd7BJiNnX09GxuKBOcqYjKxXo/HJEu6PkgycCYD0Nh3uPwgJRInR9cLDi2oUQ
lYFvUHM3yCvoiP/VEmouF12gTKYx3hS+ROYMjQs0jB11LgjsacY9I0TpHdnKaMJ/JHTwxBH8I4V4
yaHT4rWjgCXWzdYQj/x5vZ8LVMbywKMo9h5+xSpLq/oicKTk2TumbB2YhWOGFEn5ca6idfbA3Fqe
KbSQtf1JL4uT/kJbW+s7404qTApOZLAo/U5kR4VGTjXeQcsiIjtUmkCCCPnxvCLTAdwiepw4cPf+
Qyfh3dxuZQSIfg1/02AflZ+DIxzgD9VGyOlWuIJkmNlM27h22viR3eBuYbCgEZY5xToVPVR0plci
lHVmnnck9apAyzyNJaraAlRBAKt/fstUUr6IE2Bz50wP7CxAQxG0JXjhHPC1D0l8VS8JTpI+N/rQ
xTQwIBQ5UC06O0jtcGiIjfIpzAsaejYFVo/EYOlgF+GkifVEyJPg/2CxC0/ir/hOd6cfxqoaos/4
YCYJSOcRKgetjTynO3koISiJ5ZTJuyzEX2CgvM2986KxFYAHfj4qw57kOXJbknKMKPEeHefdup6q
LqymI84yUDaK0Rs9q3Ig/p1miIzYCkmh3QUZXpv0HOnBImJi8hLFGTAJW5pgssAncF5vt/9+tq4V
sMAP20v/CyiIXz7oHdacSuPDIBo9TMlRDBnBOjvxkLNYUyoRQlWOwVjCMCLQm7oedOJ0iI70UkQy
0yC/nfzsXRaWHYBkNPRh7vPfPj9zfRt3IGkCqnSimuVpOaQSVJF75wMxgfGxk1QLQEcM+Alrvq4f
34cl65J3WTY1AQpgmZPdC0FMAy384zYhphsDcWxI7wKKqZSQp1STYtDcFw/LkNpwnvzGzeh8GWSw
kw7TFhcI0q9vmc6e2/oyArMANNc5wALLtYqP4a3Hs1MdyDgV/6bDX8Xr8TwFcAVzmrdLciQKHvSn
+kXlQ8kZbKqQPqU+TjdmfAQkwx/JmagxlW/XleBs0O+AGNivJG4iXTtPEbLwQHEqsTA7HOKe4Ql3
ZcC4nTRmnj+mKuD1pkeK7WVHTiFD+YcCDM+J8gyHgv2YIjimXRVdfPWOQPbiJ6rFkxtIOWEHanh6
u0ovxHmgrOgoVUKzY7Z4RURgG9QDrHevCSDfju19C28Vwo4o3ti2pRXNeiJs1+jJ7h4cux2b3uSD
sg3V54Qpy4CXTMuRDJjl/Sq/YCPm4kkBGmE195Lm50igzwsKYFQyC5YNPRwnYb97uWW1MbslEueK
YTvxCjOpzOWdCF/endRQs6YjyPF8SAHxGFIcZmao7m4iVIrCQdADtTyBQzfZCIlpAF8ISJVQT/6A
wRL52XSseCyFR1AdCyR3gP2IUZ3sXn4wN0SJrS8ZwvoY3SNnbjzKFiWol919kcEJKicLsqv3U3sK
AQMHX8GTZmdAgIgH4paMnjk+jWLMJiXDr8oKZ4bHdLI4UGhbv6A9JSpmobBF4KwQyXtb81EUw1e6
mLgI1qE1LmixgW3VlJvouAUVCKDeye5zyezEzflIPiOGt1OjMDt5G7tk35WLUnQ91RWXwpSObcPT
roCi+8yOqjG3V9nNLyEE9peZolE1W2U/kooZiTLuHbRLHR75YXrlQKzf43xyXD2AdP4c9gPdH3JT
d6ChXbCehNM1vcJvZkWZQ5teyxMOlqeYJbgG0UqU0x8iC4xoLAkrYbPNMGrQo46JPLv/YWH/KE4+
zKv4MVPd1+6a1t90h3e6BLYFtq2pmXQP5/5hzgRxVHOKJiVzpROGFSbTL9GknHa92EOg0NY7dUPI
MgOqJY8AzeeKzHm/4DvUUAe8lAcne5KfganDCwcVIs55BCFu4yfMPreHisFkq7zpi81t9sb8QRSg
FPAH1myGFhSuUMdo+tyhTh/uWj+zJ03f2Dy9fVLb3Btmap65A+MJSECE3JMDHi3en7BZmG37VQQo
eHIl26vgBfIhITpyPfxDuBzYp27OMhqnwye/KVMdvh4zr7NL0kfSYdg1pV796D/qxYAsZIyrL30M
q3mbieXHqtzhtQScvn208Qv+ExA2GeOY5yC0kJ01XNuo31RwTs3w9PIMljzNuy1rPd5/2SwxFImk
gPP5W7/nyQuuROakEqa3b2jdnNfrg/bBgGRs4porKu0ZpVQlfTIguwIDnNe47Ieb13W2fwdvOLCw
l9AhozX51iCW8BUgWjtstZgVFoCRSDs1fnHH30+by5295b8XPEFeZedEjabWJWu4kKV5xi+RL3iV
RLwxzMnb89u2pgO1Jsybk5kwS32XXET6NiYTZMKzlip9aNuVA+xNNDw8yWvE/sXY4YF08Zv0HdYa
BvLwA2/rH7Y1BnE1y8YXhAzGFsTEPFdGPkxomtmr2eL7HU14mfWdSpTqq1naUkAxyZxKU+BgI7mv
l7w+m63FKF3qXYs4L4V5SqneXE11sgXqSEijWsz9tDjOr7f1DTeKK9YFB+J7SFxSfq1HDJpH5JyK
aF+qYYnEp4J6brFebLQcpPK8ZrdIomN6/n0tGW5X/p0+Hwr3dF9jsnCYHdEccA+iuhP4G7uBHVG8
vUsV8hT1MH0MizJSWXfNHSxPR+LRXFYweAMUvamEwpkFLetFEwJHmdq/iQoGuQJtbFACHwMbs1U1
xgM8ZdhTB6qrVSF2DtcQeaIpijwUvlXI18hT4qRwgsI9vbs8fSXdF9Ju5iwbaK9Z5/VgK3WAG2FZ
C4fUtnG8wwrIZApU4NUABUs70RIGxwdU7j2WWpCc6+V5i2DavVO/JSMh0rDZT7IgON9JMwON1Ymo
xHBsdQl1022d8UeaVQBPMGNgJiRU47UyfRRa491mdsnCAWNod8Emq3J4BlDnn3Bgc8tHYZRUdKBC
VC1MDm4FQ2faAnRyMqGM0gpaly6yucyQ64UqMYdiVftg68yb1NhwYJxO+zPm6adCJIHABYMv8Iol
ylYDWh0aEDCqp2eeZ6P6jxmgf7iItQkNNxvh28bLnbgVQnZY9H/FbklaCBfPyM+EqCGipwc0hMMJ
edy8P0FfYw72ilJRIoDIFwNXr/u1x9kxvbURoP+1PO34nlBNI8aTAmpIqOQmz8R+AvYikRG9PbSf
PVICgHQLlIb9bdelLImCF0xlDJT/ifpm73HNcuOrqD9hKXAEvcW9LbgdQDV367uFOgUkWe+u3llJ
jTUpQRD/iC/TViPUBTkko0/AJikcFYLV1dkE37SNIYzX8WFXN7ziYMcqS+A9IKVOgwPzZ5ONsRu3
VVdAINcMoDARJTNXF+zaBZ1xE/FdmBDykr3A6NwHsj8MfzNQbAh8DpTzw3nOwADdDZ1/2wceQQkI
4lKmGROUjCzOdwGrsxYwh0F5hYrJIpiChyPCCmHMdSAjOxnn9imFSa309Cz60vQxn8MhwDfWqAbK
P/IE2Mjkg8Kh7v6hBOcUqQHw3JHYQMy0sQnGYSw+z9+pQorXi2hGmjKDZcLIH1gCwND7kI90dtRB
o5dRWyuA5+zyorKiPD1/yR+szGJP2bceSwp3LU4zrGSTM3EckM2C+5oVFiLl3AyZbU0yBkzsYt/I
USCOehor9pT1800gK2BNic9jyCD87ngbNc6ITvSzJMAY6oZ8CWXxyT8oYdsffJJyGNYbpEbyD4wV
tyiMKtZyjpNdUbjdOdzPV6Zc3IU0M/Qc9IRlPWVLiC448T28twFn/jKjWQj2yicUAjoiJh2Uxvw6
aWGo4tBkfPHGW7r2Sfik42QuiTCkZtwHt9xDGZQaV1ox8Cagphdhj1bjTWIAg4dzvWdMxEv0H27W
rG+iu0IpAnzkXQpNTW2yKJ87hrylkhNt6Z+KenY7gkiS2rMoh4Bb9hHjioE9MPYFlMuiFtQJqFUB
TJVALq5D8g4eOzYh1TstLTQZE2ESxDqbSwBnh+gA71cVI0qOU5r8WNRLt/x2nErg03ggs7TgT9OH
ojTeQ407+y9q1YH5UC90PrJ/QeavEWhhQdPiPMpnZjsXLtY5wT9khcr5dec5bCL7wAAxVF9Ylz4F
POmDUonrkTM1vDFcQp8c0PszLDeZ/VmEZfG/fVThucAGiBXROMvpaxGzjOJTT2zxHF9/e7iKVyKR
GBSqIeAaw0Ggdi4u/RkM1vy17IIX8Xo8Fhc/776U2xSTNUN1CYeSZI8TRdlk4ljs3A8BCnK3STsR
vTtcFrdraLGEKSlmfEKkrFKTiiQuFPDHEmtPOl3hCwuYV+94fGE21SIg67W41rLPO5hHn2XAvtLB
yMFrQWiSZfpUzPB+eU7hGqClY9VKLgggIL+bU+u85unHbQIAC8MPjp+nUqfBY3wELY9XhEG/R8NP
+/Gas6xyHlqD1Onk5+QvqUXT5u0NEOrt5eOLvPJb8J4195U5+PYkqKJ0Etk1ZZhTPSP13zPkVW6+
kRwPX3m9x/DVnRSjTAKRG7xTEscHzITC5uuy1ALptcow5Om2ih3Yn+Y/7BCNgdaaex04DEx2jfGP
oLswVF32km/9jjSNBTc2BffOvP3yNDO05RID6pkhJor2ilL2RmfDVsQIZzJ8y6+8wrIpa4DP8OV7
pLYVUrlx7k+HjNQinG6Xu8qdLpDVkCftivCZB75R4oTCrisSCVNq6D6t/0RGxLMLrWPQ/C6qwsch
Os2o51gveo1EOY7CwZ4MBtNMsh2WG/qGScTUlbWCcgFOAm0FR46FWvY4rjAtWlebYwTcQR+FfAkU
Ak514y427GhQ6M5fTHNr2F5w8u7cuU/56+7lbIlQvRITdkh8EM81prHyKXzsP/dCXoWWkpGblufH
Km71EuzDcjJ4GLiKg/XSd9QoED7vQrcPnMQMmDcMmNFD/iIAm2lYkBVVppJzyo7L3sZTv8eLldXF
nGorEF+eK3Dq/ESvvl0jBCmZMwmjkqubI6JZbPasVahtmMmKAE1k+PAJqV18GdU/OznX5qQQhRIM
igeJCR/tXJbSxvqgr0FWnPxlFOELd1nwqyHvBmbKBmNBPpQJg+1QPFGOMXNmj7IwggMpNIwfhSVX
7FeMXA2TntvHH4VsPaa3OL0/MKAVu/hCZN5Wu3eUPf37+s2yRVolYWi4nyCOogndR+xgfr1TGtgR
gZhasbjf/TVFoD3Fpe0z7+XQnoKe71lXwdBJ7MM17YFBrU94SKMtD/sVX5E37KUSLFPpz2oTL08e
vnfJ+NKzS5sGYvQm4eDd8VO1cogp33LM1aAX512fsRqymIYXX90QLV35BLzCRjtCsLbZs06x6IMm
83oB7tpcvf65vm7pKng4wCOveHXoIjOmy2ukrBPnvLoSQ/pFG/vQV7dD6NSv9X0Snx/hARQBxfkF
31TA6wsqthediow8uZv82MbSvJ4icatKjN1uD+jXyCcBKPXztsLGrGyr+WnMT/sFw+6nTCs4ZRfz
qufmeo+g3GjuHfbXMXjBjCNssE0bBJeZ0iyPhGrOO0RO12tOF62MK3aRG5J59Yu1FYHmFWgSue1e
dRRsYnfcbzWLmkTdZ63QiVE39m8IpMRq0p/wQL1dGguEqOMTr7EHKDG8OXsGVe2qpEMJHQgE8nzN
DYoiWcOw6EvRcWyPTYBxuEs8ynVSnWKb8lfyz12c3Tl7FuTAN3Xt6bsccWcGEPGMv+fZFNALQcyc
4BLIBLUhpq5V3H8fMa4VbJrBoyF4xXooQw8DpT66gHicRp4BD8jGckBjjPHzWZCo+H1HSTQQKIMt
MJghIK8jMUCCbqK70i8wO1Q/4dkmwhpPdNkjZCUsUF4BKxzpfUPJPaPGUE7EQ88sILztCK1mAfFZ
oWCJpa3kH8zyshzmPZMT+B0z3l1+Rzfl6w3ZANoh5JtLNTe7b6bCKFIY0deXmdgpyYrEA4LXuG2e
qJE+eErCa4mLnRlr2/eqglejYWt4urXuUcEsaY2thwk79ZyioEKvvCcg4MJDw5QZs4jinWrenxxu
wqUkjFULnt9M7/Z9JP+rwXXmjBqI5WT1oxvaR+g0xec5FRoInZFfq/gIFWuyXzVqyhx0zwMgA6SA
g2SqsJLnKAyoqagaFFwnchuwCLA1vF498+kfrwxghxiW1HF7G0WlN8F46oyrjJUMOnRu70jxfMCo
6sfa53v0AT2cgpvHtThvlXfQk3kOts8GqP+jbpmo6667eYreirkN9ZYKyJAg/GDqNsXxlMp596AH
sLCya5YDTqK9f26vIIn0Y6pxcilbVGVNhaIAMh5TuAc3I7EV7LJ/q4yRO/syDGn28idcZbX7ltvP
yRPMDBcTBnYXXAJx2IBDqOi/Nbht95q11LuQ/t9Rc1torTTVscypvycsh4K3yPW6wg0PKh6j/pXf
eT913d4vEDomhBx0eCAQGOSBCcBZrOXooC6y2wyCHrj3Zr/tCyaseg04g9I6vyKfmwT4I9jrlvP/
Skf84367fdqpaIm0fzKfDiu/A9XjgQwl+/N9BVm6YAvVYRLCx+iA2ixAApE5JcMBA+Kk2OtbauH+
mkA1Yaaag9bu92KfVjdUU/iU0Cv9qrsn53nbTuAqETfbcvUo9LRCrdmopdF/XVsPDwBtdaHi4PRJ
rSeQANupLvNKWTB76B/B0PkDPHKEWpE20nVGRk01a/3K6CIYW7yegAqThWgvDGRVuq9N6ETAPqv8
fM67WybcmpSVFGA5fWojcNAb1PmNgAmyN+Oud3knQxzC0/O5tEt6Feoomdny4JV0Bg1uT0dvKNmB
a4vqg3qfgkEam+QsRbqlTPFZMxej/Yxg8FwZL8NQs4KG2urFv+4MFy3CbSgwLD5TbD/GfT5+vVle
T/KHjWcp/pv903YfYATtj6DeaPNDjZ6c7XnEhrYpqr4whf4r6doEY3EdGGRyH/0RKwn4fB1k6uow
g1FFHK+BnvmZdjAf+FGLbUZwobWtdpfdl/kgiQ36f/dE6ieMmah7KXOhhxCvRXkmZ9CRVfqID+rP
1Cqv62ZVbavtDZeB99U3cMynaG7EAA6UD0UJhBEMKT5G1Qe2Md3z/RO1zgg9BR0RMZ06XQ1T48d+
1etpt7h/YF6BDqQQkoTb7tz40JeZHtBjvnrNAXqeTE/HqQxdfGRI0ccdHlH3MdGhGDrEAV8On8yP
eS4pyu7e25pazOjO/1p7psHmvWxhho8B211XQhTS8YQQenkmBGjC4oeRUBdfAVeJdk+1XMXysFGL
x+1Hvaf9eX5QYknZvl4AjC5IBh+MwHshX3nMb3aCJWHXr5UuuwlZbqCjZriT/5JyE3CbX1lwrlI4
wEumCz2c05PCulQ/Anr3ngSDyxULKWoK8/VDdfqodO/+bqYTO5GtQGUQiXZj/wi4Igc8KhrLRi6y
57gPh4VkL5GnQp9zMH9Ix5rBuh5yRaXpOAFFPWND7p7+E5m14bBn2tbA0EMae56SvKN+U4CiGeVq
wCfRvkwDH+ftqRLm4qjKD4D5l0YTBvkkeJr0E68270Drdg/jGaDi6UDBZhAAmuDJ5+dG3GrtzHgT
W2J7toyDBB6FS37DZ/rM8QqvuTElEVU5A9Xkl2OJsT8KLpxTOCI2UCh6DdIKF5+Xt+Fyi+KkQMEn
PUiCDQ+31VFJqgMEZSs1uhydNtm8PaNIyON1yCJOjLAcPDF3nmD9n/WPQj2t6FXw5YkqNUGO8drP
3vISzvJg+ioG66DSCEM1PnTKA93jn0Dn/Xw6j29qhPMjUt3DrC/4c31eyfKGm5GGhXX0eAxIOH7u
mO5BdXvDdyazGmt6I7l00MdurZdQ0TBiQtLYsGAqaBb23GP05TGTGHvFIASc65xCWt1g3iPsDIff
Mw2ivFBWluge+KYcG3TyNiZ5TFdyCVdG1O1HOoMKFKn6d/8VsT/3QKh2yGn7UFbqQs9eIWFXd+AX
CQSSPITpa2Gs28/2R59pazUTPwomEL+BDD4ovCbZNRWlNhvKtWRBRTbaRDWMq3tJewp9kRjk2Mya
FP4R5hH2VJr2MRMf5pMIwlVmOxhGJmiWVio/yCfcDL/jLwahK0InY8uMXmid6uLF4QB18ub8bgVg
TNl79Ygx04zvSIiQMoBwyQRg8FcteuKzkdiptlWxPT4lCra5T2qORF7iHMJsFnomgyV1eZmaS+7i
xEZevQROIfLx8MMxBfjb7J1H0mRNZs5E3iipTCkje9GC22lH9NxNyJyW2tyIjMgicK6eBBqEK4F0
CRmDlFDUM27UImmKrqwJtxhekW34ZaxHfow+HBHJRlnBo0rPAC77uUjnfMWQjIt2el6b8WEGDIOU
IKu/BXws5l9Xgu2vW5wpSdV8l7Bf1/doQmj9SCfBlFTKCW2aj9EzPDO/t3+IvcQJCofzfnmYjmmH
2/FxLagI8Avebj1F0g+Ky+xvAJwW1AW88w4MhxtsQ24FlgLrx44GjWoEqdjCymmjpZUcMyXvUvrZ
awrqdU+BaVc0meC7HBW8InyRSYWmKLXzA2QNqN477gnixJk/xrAcziW3VEzANVeS/kC4ikDWHLEn
mAjn5SayVtdUmeMuhayJEWj1ZZxpx+zlYfjqfHmYSjrO+8GD8txEfo1R7Mm3F5P8EMn5KVLiOmrT
d1inZi7FD/4ONJQ/siZHopVIGchQep3dsD9vZlImflL6eOUmHjzuuMTh0r9QFkwZToXj4og5RKRH
1uzyccpOWZ0ZmZVJqM3CgXchmyTCHi2pUj0y0zrqywvPaWzEWiyhs/WN+DA/zO/f4+4UIaJa1/N2
bUERXF+iXsyCnUPUfL+wtczN/JRqizE+RB2d8u+zbKOR+SrFYjrG++JYtJGxMEIGgPxnrpqiTuvU
/tjv5PxRatk5OSbK5hF09Buzp8bhH6nW/WOCj+2MrvNjnFbRPbGzSyrx3yUddi2jN2DP71vK+Vp3
O17279xdUcPzA+9Yp6NJR/dVqr/d7oGkZXFA5Oq8ymNx3yEISut1SwlcVCtm8kEz0/CRKcbYzqTN
KdXznulirq+UUFm8w5ajVRbySs7feHNeALCWr+1z3n9xqhtyupfarEo1vITE8bKrzNS5Gk3+ruF7
oXBerOzxe7GdR1BHav7mFTkPo8+Od07gGy6rVJ1PttcpEvelHN0oSzBjWmIoG12TF6JK6H/SzJoZ
fgvS0SbtVCsZ2FOMofRZs/ZSxM7uUbvsUgnHGmERcyfHNrpikMGUo4vgzAVGqvvVBDnSONczEeRL
D6+t4VBOkSYp0YixB9pgnBsy+PaZDGht040rkGhu2QVVbTz8DAm1msxHq4JqO4mqr1NWRdJSmnFn
o37iDuUexW91JS3HZJye/u65y4c0O+CpxqQ5O/2TltX88MFUc/i0JsGQQN34BIAbpwwrW+al9aaO
leTyr12MaG2jNxKHi3v4mODeBjiV8Sr8+6z96H46Duf9M05vUM6oFHk3vjkh/d2pIvML6Auem7S0
lzh8cucP8Iakmfn3Z+UTXVs84hGUaFDODpk1G7AneFLAOxYoMK8wR/hM4m7rM+adYtgXaZke1Sh/
9gHuZF69fgGsz4+1YzIpLkf3U5liG4x3NLOBU1DFz+8KsgwM4D860CR++S0/cJ/fZpMFrf9A/1CI
je0keGrt8jy/fZ9mtMT26syuaK0eBboCpu9IYrKWi6BNq9gOcEWLjan4uOJcS7MhuX8SQSJ/3Tx9
1ZeYY2ignRitus+v+flHhjE7rwLuSt/0GMEeRS43Rg+EOAKA6ot+1y6v6zG6uQesoGq3Xvyx78Ar
HRPg6+az9R1ZS56OtgJ3/LbQfcJV+Gh3ZJSw8R5hF7Q7drDZ5fPBWifsdXBmqWbSV53LP/dQTR6r
CSEMt3zIMLNeqclzqv6ckanLiZ5ILDIGoQmX4LBCchKpmclGDKgXc7czSNPyGgi1ix5sDvX0PDdj
GiI4Md/1ErHEjNHGaXaEnnZc374hX40sXYBQ9YzXWMgIDEtmr7dCgFD8oxl9xAtnV8yQxdQDgilD
ZVZyyiWA+/SdvAWchFMoZrOaoCJV8TkSYknmh8xjymvnVyFHI8iB0FDuKVa23q0ABs3oTq+Rt9mv
rxGVOGrDGMATIQ+7FSyoyrmuoWLygqG+exQQwnBngoDw/EAQWYXwanhN4JmAWbGLJIHdaE8mhXjX
1w5h7WsH+gpznjYbQznorAD5q572bNcW+6h44lbBZ4a6gezk5WwGJnhgJAAMLAj4zdHlpQIEfP8O
8B37HRtjaCLfd05ThKYkKznazyujx4cZ0K03d7bjKoTBBgHMgyzMZKZeQtJ6B/yJU0nXPBOAhEjL
Y0TEiHheZRwSE/8Uqrsj5VbOToqSbccJZ4TaflMAHCN+gxMGTxIOGC/NmJapib4ThuVsRYIJ2xeG
PMPyC16sDyWqS/tCCZiaWL9s7x6XDkIzNucicgNEFtrUTL+58C/ofxcoDdvpZSk5GbAkgeMU+OLn
oGnyWVxICH0x3j1C8oTqF1MsnLKYzRYgf6AFPHU0M7EwytrR1dG2Ab6AZWGT5DE9zrRTQPB0xUsJ
Hh0zue2rQMv4gCP3EocLKhlxFQHq0CXwQtYv1cU5emDND3ryLoX6vEtPs4MgsAKRItULQPmEqAX5
wMMvMym/zPh03xAVxGrwbeXnVPsV7AXVDeRvQeJ+pySpbbM9UmG80zpBCyoejPdSLZBZWjLERozw
zbgnQmQSTkI+syBmkFsBGUMqdfc8h3bO19FXjd4PQ7Q9NwLTRAZiAihEOTnwFhxwo4viidMGSqfH
xABMuLTZGUprxXQSoawZPne0HP6b6XIunJ05saAzBSgW4PobgQXK8P/xdF7LqqLdGr4iq1DyKZJN
mMMJ5TQBiiIZr/5/WL1rV9suZ0KEL4zwhv7v6XW5GaBzmAHzA5UadnQAAFPQOMODSfSTggbJe25t
aWLhjS7HwwJlkxK7M9QAR/aY5voi0UAgW6VQDbwZ5RgzCrLNZ/6cZ9imUK9C9pmeNj0Xh4ul3Ktd
dKUQT5GQjqhPR5BhyXAG3EerU+bd7qiP9h095mTH8cDWMXc6+zGXC4vDmRl2XHZlHBDpQWMFfXoU
C0ZLgjzBYzyJ8Zb4fgmMkopSP/Se6MoxLsAEbyi+9RfJDu9suZTq0TMDJQx+YqJPaPcj645vQYGE
YMP8YJn6GCYJEFe8BspVk01ViE+BkFB6YTuydHqZOUdEzZnDOuqBohHG5wR0mCC8W8MMtz1IDvAI
mwn3cEExtqX7sGuht2G9OYGdwmWs7acKNQuPP5qqcB4Bhp2YcE2PkDmMgGzwMeQfC0h/jJ7cNCH7
R4En3WO0Hd10ZaqsfsgwTQqMrdwInRpTJl4YuDjnmpGMKzuflKXdjel/UuYeay4TX3eqaRwoYLPu
xwErL7N62plVsMWibeCxSShAjv5JmuSUFHty2ev2YduBm5JOctOE08o4eU8pnlFmpkSsLhhjvWqV
lVAnEo0JolZE7LTfWBmRI7q/cGXvQSUoYqHLKf3B+ByHaABuUWgdxxi3Yp9mZ0vwC1R3kbwyz/gu
oaao+mhBC3biiuOzeifoPeYKPfyflaxCY0hH3XgrtmRDUp535nej+gI1SZhCD/tx+NFspeZyixj2
/UO/5fkYYIpRbcCtIdLNlTBoOoaGxZscMdtqLfUuA3s1u6nMqNw+aBQYGVBadFGNGuUFU8JohFK7
8ziOzKqg7DCuAoSjkEFhRNKABz9Jq2pZmGEXxOMB9jezCqyzo1NpcR+bIaIZl4av37t3aoYLpLbT
zbwB8vMzLtKitL6IoaQmiAskkweY/SL28kCuRjWH14eJjAy3ZiVf0adBmWQf0pCCAQPADw3F3GO2
Tngl6sbhoM0Ozd89tfuPqHYo0o+pjNCkXChfL6eaR1WARXr83Qi2ckFKn3AcvW/vcS0VLjc7C1XN
ceJjXUuiyaSj56Cg/c3ecSDNkvqCcufDekZFvtktlIDgTp8s/qTxczWMUNSjw/QmBdixl7DTsksL
rnx5e9hrtOuiPtd41cx6ppY2ae/MoO70CB7olDZnhKlZTxVQCFZdkHu1oMX/8ouMUCMdP2UEFKkr
7SHW4KzelI4zypjfnkvGRpFWBNhDXKqtaEhRJJeBC3zUySuI3QhUAgnYY/JVJyn0ZHBSMkoFHtv6
3VZ8lBjZ4iAUWkDZMMclEDObuYAGnYN5F5APRBusnh6J6AUAZvCUVIHx0kN041x9LDVypDfk+ELa
ALxWvuDa3Si2voRGoyGrc/HyKWOD46S0C0yEtDg5yiP2rHT1GwVpt32Is9iVWSChKtS6851XcO0j
ZOP+tFut+TLeLrseK4UOALtlzhPM8R70Odqp7E9R746xpEr0fgRw67PQm7X0lihQl249Jbqh8EwZ
C11beP4AXjbQCkbogsDcMV8bNVkBCR262fPcnXN5l6GfX9WrzEs1E9kK0f73tpASzHg0eycr2nwh
zKhm90HxjtUbgzxKb/6nWlE+B4KsOXSAaE5zekgGtIVTPgJEUxetDNtxnD4AWXxX2fEXmhVqN8NV
xfpKMrNs0A9P7JqFX30unj4EAoSvTfRHxkRCxMCAJYvWxbxQzMxXOaa5Ahbti2wz86P2kRK19cxr
gA/11HRcM7HvK0EKLapt+J3WsdV91u+3/dtUEaFJsXmu8pKn0OnVCrBjuXZnGv9PyS9Ev35OAbw+
HAYVlA0WZPpq4QwjYrBYAtQhItUfpYKZWAJZmObtpVNRLaJbjfiID3GMCnLj/b7O7y9m2kOwnt/e
+xQP1I8ZfuzHM0hGf4P2OuKHClqVNkKlYWLINFzBpyCXNLTixxrRCJKtfDBuWpR8dhgU9ujOzrKV
J5wXzpTC/OYbud/k8iY7ZGOvnpOy3EfxEcqZ9mV3W6jCKkO8yPBCc5BZYmp0A/op13cLj/BN8lVT
BB9Y3dAeqstRs9TEdYQQphwMhywHEX4R/EXjKshgu4XDbfjMNAlZfVqt3JwWlyzcGrYcIxdoko5x
kVz3bV8NPfUxtXR0ZRJ0JZNxKUMoBVdiqeIi2bcssEftKhzRap+V9L1oVwGW1edp7X3rZft203iX
1ptPuMrQnyGBgk3Pg/BR9hW0I1pHtoR1n8OHto4YBPyTPt1KZ+Ue+HsMHOsP2QRguiSL2R9P+V6d
6/N4NjrKADmM7lgyCqcyFhetpZ8HL6Dj4xzEzcdU80k+ob4qzx8zUTfVFUT8lTrn/5UUlH/6qhsY
kmhkk2zCofrfU+dS8NgqQb1nuK6L22tROCJAYW4RMhWzclK7iseVj2cc2s0nFYyYzswmP1odA6Pg
ts+/SFMd84ni5e4IDuZf6caz/h1CChKik04rG5ybV9iyRSWIskPpctQJmHD/OQttEIX8lP9YILzP
JXNffwrY5Nz9gWe2sV9xENbzY6+SrJauMdu035dlhn4IEmdaXB5eX0JJD5nbV0jy/v+JOE/28cCg
hAIlA/gIaq7ozZgJC6RoVZcot9/gBiEIsfzSPgGXyKaLvr4U8PF+KBiRsCE3A0mOj9DYzFMTM05P
XD1uum4O8NxFi6220l6n31GEifKeVs24Q+Ev2ajS7C2fohJJCBALlR2R1xM7J84IUyYkuGtvpFpN
66hlQKeZWp1mS6GrF3OtQQMLYWPRjFVLixGbNWP01/DsJVi5vzrrwZACRofezZzYoRgx9ZwBweHb
GVJJInQCO4p8JfP6B9YiKL6a22nhWup6QTWB2yvEk2G9fbDVsK9ZK9a4hyWgkQAtG1wX+LwOENft
M318jjpmH7JxQ0ZkGu1EJx6wg1L70p62f/NxyczII6PWeBnr3ziiylU0xo8YwtQu+JXo+UWXjUCw
p4GOtDdYk08waAjtAm0h3kW/tTgrkxvSHOiLvO/7DPhGZhgl6O3xe1cA6WKngvVltPhnjJbJuWy2
DiYFdCILpC9N9vct/wj5EpOP9Xdk7l+gQnJPMab8SFuPy9RZwTsF74hBLISYkfm7H2sQ6LiaPJx9
unnr66IvPV3zHwj5We8rprqfTS54MqAUIzEMh+rfchzoqlkP0IIM8nLVveyKGnA72jw54M/V6EQs
5ZwYhD2H86H5MXZ+9032doSDZjxrI5ARmntsGlRLxluKsUZ4GRB2yJLh6E7Qks93uMx2wAb6H1/C
yzF4BEaAhZUlXXSJycG1fnfGmM6kUd6fnt4tWPyIvlQCmsFwI6IwByHG+PnzZPeAcOWXuT0e57nh
Q1YyaAQuMmsMPaK41H473gitXYlBts8nEizzm2YC+dvL4CfG0R6XiD7G0klITRlLtH0T4J91n1PS
9elCE4BFaL+dB7MRmQBqTx63z8o+cymbFekRekDAhAFv5UgUeBPU9BfDfPzk9M0HBk1AxiidPiH6
Wj+/OqQg2mcttq0sYdD97WnX7GVHdOigfWCCjEM04NkCamZi6ujbkeo0AVN6IJ7e0ky1KGASz59q
Uk9Iqrvnd1laT6/C4QotSYOUizgl9y4+0B2rOozRblk2hPQ0uJzszuCXZw8kLozkL2W43+QV5ayP
fheVzQOZW0csbsy+zH04LTqbQDuMtHQqmzLtgziw49qqM10xayDhOTml6ognzBWM4XDzc9BIdZvY
QbHfNlhtfEcHv+tlRKSGr6FJrXqKtqiR2qNcrhFYp0PTL9HVWLKkj6BPvMff4W6D0Ux6DWrISIAc
8OGpvEftPhNrsJPV8RNlDkGcF5U3OA1uuVtVva9hio4XLLuLyiafnBh8amgRiTamjjw2oDKmbAt4
s5h+QeiAf6icOFvqsOwo228fYCjk9k/APTYaqpiowK0H+YAphAboH3UeGvPLdkBI+SLzwPSzV2kf
BayVgZaexXzCDmWBchx2+liqnqv4h3U0vY381HQHOZyUZDBfII8PmUVt8YQ19qFBoQ1t6WOrP8pK
9f0VH9W3C5YoIfPBV/iIQyYB7oCHm0te7era8U16/LEFwNZ2p1rDdgrleLCSIuXfXw3R7cT+HPK6
doypKtOddxOwl642Uu0vLBp9I3xsYBjK4DZsbu864KGCXitJb1/KYiROssX7N40hD+jxUftuRbTC
yb5QFKK1DgMZkAw1vaehxD60mDeqfHys7WsdKZ48RexDAiUInL90AN41Vn4Fb4b6wDvoARGcikBt
vr2lkdvVi0+imVXP00Fz/9R8sewyZPSTvuSgXim6yQ4T77C9qrEvVH3a6Zeo4I1G5ihCWNiMFBuH
lfZcS5t0hDYwNonDDm04NmQN8kHpfjX6rd+FCLQGP2FcmVuUkTrMiptA7pwh/ZklLjE4H80BQhkv
bYILTqaYQUo3+rV962Nho9V+zmKQjwP6zfTJLNq0jzmmXqFs+ZrmkqmK+li+NYyB4bwr3Rs6TRGe
TUaCtw+8YMiCBkWlcJoArWiOo2o5UI6K4SykKNDexp94glH0iuzhPKt2UrVMKdZAI0Ks43KGrcxq
0kxkzFWHpqPVE3YD6zagmxNaGlKKsCLHN25ORf5HDJ7Yz9bA8WlLzAu8zVUoLLPbJpQnCKLyeJH9
6ap9UxErL822shHf+mDbZdFDpxfOqB9vsKDPOOPYj+yvbL4WSF4NxkTBE3ju5odCOf0El2YCXYvI
ps9mPeh5PZzSB3e0AWGKrRgxSDyN+bf0CxtglRXaTCY6YSPvx4/wLG5YFIyMgI4QAmThJ4JCpi2L
ZjYMzSazOQNVIQnDfnVg1nhOVDMlADz02UZwRGD+t1uIoD2NfbyS1gPJFumEfS7xyx6cCpN9Pflc
qofFC7pt/Ix5rCFMmrFoKaOryK7uP6csE8OluGwO+T1Z5bpZsNWW0zfBDtwP2GFXABAEQmpHaPZW
zSe5m7Qp8a0kmJQyePzEdrH5m9J4WTGb4Tw3N+L0SjKhj21BMWi7sgz6NNjV9xXR1dsKpUCNSMaA
jj3Dj69sRLUB/SyUpAFciUjEBCMx7NgiYIa8044p1FuEOjN9RQAeL2njFED6FeBcrrJ7wDbpy+7O
G8mMLrkOal+hMUohOT+S6JUDX+iQAYqcfLAgkc84eQtaycuYTb7GzOxRB7L9hw8GGRtZGFjCLwyW
lZnOgT0X4M/s7tzrHRLroWLP2gCvDgDhd/KJJ7qNPgFpdXXK1uTugEDlA9jocjgF46mTl1glW+tr
hFsjuGVTa8ZvO216TyBEik7CGzYkYT3lctJ93oLwNEZ1ul2HcIR+J5jVyahXWUjk64DOtmaGu+bn
5Cnp0Xs1UkG++KEvU8zupC/hJisCtQT6Sh2YxmEqTRpJhjqBEtd78/0GUM+098PWOvBpgPzgwCDC
qtYTCbZMjCjYdDhw0no7QOGKYuz79mPZfGKIFsnXlJ44CwO/9arsVpr+Mup23RmsFnUtOpLNXMkm
XOxawjOcz+D+CLj8Ee3FMrjR6WrXTxcyaT2cs1oL60/qJseeL03JikLgd6f5mV2c0vTvJ/xVZ9F+
cRfeQoA61jD0kRRgQDAJgSYLVvoNqK6nJVnjy0dQTwKYRfST0JXG3KRA2HABT5T5X/8lC3EindOV
TLtAXzwes6yA0CNfYgXP4dH7ChJJSXwVStSj3gLbH73Z2HoR33dCGkio+HuTIbFZFSIi5atmH69z
4YAPEk7jjeR+F1FyHQqcKQU5LKxEND9XT/nU1tZDcsuBWwKIC/LBFfjMgxRAIL7/2FFiUfYX4Ega
MJZxaPnokyGw/XsjM3Ck4JtPsoseenBN28IvCEDxSVDSCe3/Ub9K+KJX0WVBluGfAU7qyRu5cQbK
7qWBZiSmTdTdE7xVeXvpT8A7VIfZejOSHedd4gdksyGp0LYBwxI0kQhCwEomGkKN1C5QiNm859Vz
+k7dfNZtGvpgJHLaOYLSqBh4sm0qBbJgbzr12YP859g5djXlAv+VEKMMUK0evZde5+0oA83Q4MLh
uHrFO/qBXBUo1qZvudDdw0RDcOjWoAILUlcm8XJVxIrNwf59RZEUqUygepT2Sy8DX5j/8Q16TN1j
I+HHR2WPpS6bgQuCRzQU7wK6AEgRQL/cUDQs6Ux0rtB5nZMQZzDriPluo8hRg8kIbc6WqtHI2QEs
xak6WQ5MN3KwBKWg6g3+EK1xgeo4iKYhyoCyApAYYIRDT5vBGeqXgxkSJU//8RjXf/R792oxiU/v
9dOis9Vu4CJDeXzL0wpCKzv0GAog5jafkY8HXiEfHg1LOx4VTLv98AoiTADJh6UzHUmqXIz0J6Uw
2vXgkFBzd2USymxP+VlVp1nkV18Lod8RXFqE2gGBQp8nlEJsyPp0drgQdy0AU5goDBO5RxRCXmPg
wILBuJaSupgE3Z8S2wLdbsmNaHgz9u80CMBWaU+89HwtC+BmI61Q04gCfage0nicUjmHu08Pszj/
hIDa2EC+JMmWmfkdDxawmdB7nBJWjnqtG4pM1NfF9zRudoMA908dnEXjvxNHBLUlGEheZ/qYvHmm
By9YUz8KMJohdk4c2tivXvBGZv3ZgWakSvO9jSwZjRS8hhkXcyBq4jVvbZAE4cgN5yFyQbNqvf3I
03ql/KHZhKk5LYY59+C5Qgxh/kVNgDp5M4XEg28ravVYMbgZS9vwrwiPdTND6F6NfLGZFaqv0sTB
N6p2wWFCrgSMMwx6XJ5goLoKguaNj51mtWxuQytrxzX8dOzWPJTeGyqlTCKRAvz48XFFQtmHi879
KwIv51Y9u+SfOQEmswj/wySshUmJ/ZBgc3o1ZAGAB4juXiEzA+oHI8hV06/KCquJ7u1Vf99f/56D
Y4NkPAaaNzZLsTIbSI3zdveKxyI6hW8H0UyTAI2uwnfT7HGxRqdawm2nPIxmyHaDFdJdgcbXC0x6
aolgGqpZYmc25rBzZFd2iMCk6DSVXr5BjOUzVzo6rTrBrOJrvn4A+AGrnY0OM4PdaxMuAYdc6J8o
M3WjbrgEqFXmkJ9zD4wVnKg59AeCUO87i+w3zh9zxjd3pt58V+VG5w1W7w1da5b3cw9vpRLNrWeY
kVj/0xfodvizxL2ZEE1e6Q650UQ1c1ts5UmxzPFNW7XrjJ7FijrHdMTG8XRLr9xkx9fxfeQ3l9Vq
sG/Xoy1AsUk1z4LPKnXrIDZSv9siMHfjeTvCZmeq0d7baDvK5VR1f5sIjyHEgjh34plTdmzX5Ya+
7yFng5uHu+5UoD1EvZhfAAIdm8mx3FCh7nbanROXpz9ImOgnrEKoVgf2Ky4mVViiMJw9njbUPx/M
xvdcLL8ngCjLdvI5Vdsy4JDZlQuEUvOQqvcm36CKYau8A3gECuaIhbyv7aY516ysvcN6GQyRsZGB
fDxWX1DTMBmgJsar3OtxONFFoHVnlhtpV26E8+sY9mf3HLojxSjmZSBPn4L1+E50QA3ohMk2gOvn
iifWUk5Fu2u3fwq3oHnqKxcR3ZRzcUYbCW70hmSRVY5oSOBeE2Bx11gijoRj6Hj0b4Nc2HWw13E0
3qKy9F6X9MMs+Y/ANqVfgkbjHxE7/2pBOtUmuDUwoUCPM8WwO2R/f1y+QY67LYtPefusGwwr5hpc
zzveoqj5U4WKiCNALxJKEC2MaRBNcr9bJ0Bp5hHRxlIhq+RUkVvw2510GHbG7x6tqOycm+nAiSYd
NuPdOpwkvHoc0yC+VtPXrse3COC0fk44lWe5Rd2XgJVKQIkIxXi4bz7jh48Uy0q7KkdkUtV9BeZ9
1OccSD/2EXlkFF8EcqzXBfWW7vTETaeXs2KosE/RGRcgqSNDCDKPftKwAOBJy4ZxXuu0H4vd0xX3
2sdGhIGj04763qJFNSPThIEOO/3FF2RPfx+/u1WnUc/16xfrO30S2tOIGmQ0xMkm6BBKY+BZNAXA
l7TXrx8de6IOBF9+n820RJLnZ5zYNWks/2i3FV6h9PIStG7YhUANxOz57OboDlAZJDgFwMOegKyB
bihgfem6YlremE+Wkh5w7BJVIP7JqllBiaEdQBcSr1EAoy2MHMTKx+gP8B2efw+EQkx46TwXLzSO
Ak23YH+xgPLnv3hKUxmcbppaEGLS34w/p1WLFzX8MyiYSPLE+8FVDLqVDATyPa2BwcKXQGMqdpT1
YDZcAR6jAhPtJE/bhBt5nsLe7dUNlV7gD22PBHgILNILEIloMCMfYJUBvAcriComeqkjg09PyxuE
Ax1rrgF7ZA4m5B+7j05lrwl8QTBmCbLNiqx8roymgBVVsECxMUKbzWjv9FGpQeaM1C+GeEZ9pzTD
72TnsrCfm8f1s5mXu4y65ko5FIH+NWQ2W977rHfwVAzlQjGXCmhRoYdqUiWLfl5x0bfRPpxqU3H2
4I2gqt6LQ3QWl91ldCHX+7LUXJpLdhdfuAGR3DWXSJh1B0q9TWF9CDKRrKRUBWHLaB8GPYyVvv0e
ikN2f9KIZBMHVckpx4Q+2ZgKItYnzYXER4BKyeeB+ysbVN9f99f9qxsSqSiw+1Nx4J94Ks9DT+z7
f/hxQ/Xt2YSg9KzcDV1KkPz9c8TF+QKblGfkwhsQcXQihOA3/y3Fk/agDIzryyycqnMVAGbkFnhR
QNjcYweFXtkVwinonS9pJAOcodzTUyFzKXIPvf12PdeN/YiMoMAkGgQM2BngDDmmJT1fE+7PN7Tq
0oENV9GI/bfzQsMvojHqehoeE9UYsdXwS4r2gstp4c4zBEgVrZDEg9YCbIe/LEILl0re4AHjhoIe
8F4IZmhZUT9FsZ0YkdQPKSpq6wSqJCtEvXA0mPc79hWW188qQQ9W8vvdlVsLrGuAbEnfn4Owg60R
oDK+RD+NOQcDEGACx+UzUeaFbd0gHdesmVLatgTcDaPMf65eV43e+DndKSdUATklpbXyQwTkiGUx
waoRHrvH6dNaYxuCkIlHFxqWhDnZId5VnwmwLgQRUZBgkicMdsrIyH2/xsz8EUN5w6f5gUNJfAUR
W7yNqE7SRS/HAMQJY7QcTZPeigMChYKdyqB/EFwKlR2ikokbBHV0LuqsmOBTUi4lF9ACTH1bD1BF
hVDC9n4CA0PHANRVfO52Pw//UFIvuq2Fw3b6M5RzSpN2O8C8BuxctgEx1/eYSSUu6by/0neozkxi
YDroCZE5sLYeyBMgmr+nxQ7s1mAd37MLFEA3OXxOwo0oIXie++tBRAuQZgTpRT1wj+orLq0QNa+F
boU7ZN2G0+6U45iZBz0mHCiAsANNN2Y1bbACociGL+aZbJB8loHPvQGAvonn3Esuam9FQFICpuIe
n8OvTXNyJlnP0+/vu0UIHVDHpgPd3A8VPg0gOAKuQNoSkuRH6SzDXwSnAUqrptjqfxhPVPzRTHhB
ggZvZJe41qe9ejN1xhfK4ZS8hsRRIEb6MZ7pPek5O/zWvGK9RagXji8DJL5r28rvyHGetA0pbXpJ
oKL/8PE/T5NtRp9kwY+dlgtPkM+KgSLEzyC9YVfpFRYEl/5/cZbunDPXlvPnijAICfGoFfAaSBef
iI2ErE+j5A0alSmKcDTSJxcMKYpzOW12p2on3F8bLLgPBH6EeTTNB5foimIe7IwI+xENhGxze7iQ
XRbMrOI+PPBm0ZW7TT2Hu8wQRypnhEI0TkpoTf/zlqg0cCH/TCYI4/l4qK90vXoZl41JDRyPcggg
kGHukmf2Wux3fpIAkvqH6EOsn80YZR4mPaxQWDjUGcicfxdCMU7t4bVkYtEuZ6Mnh8fvlPYyeQ/C
KiGgWmA8aFYRkOsAdV2BiTI0aLl/G5MHSi+9Kvw/DArnAeaMVYq5hZIGjHMaOnhkwu9mNWXqIjQA
4613p4epjdjAf3e0n+JcWj43mwobtP4v0QOryefrKV6PO7oZ7wvLLzedXyDj/KDrEvfsbH6ZwSGw
O0v2QLTqh5XDRlbhkI7RdonII6hxgUmntUC5WjRJtQDmMmY4jRKoe9cPL04GegJHJnPBB4jE6MCy
+3yuIZNXyEWw5up9KMAaUbJB4O3gAAFHcAX1hRwmLtVWQ/pYHNgdUoINXfge5HZvZHjUo1pRLAJa
NYfC9MOeosFfdJPbhQamGSUl1HDCc1zesYinoE2RpaA0ArerG3mjdoUcdaLdUxmfMohRFH612QdW
kfUdweWEWpcWc9QvZRg56aR9L3p07s8TOzt5TFRsaYTZSIZW6lCOA3JLSQsAZ0+QbojhsuDVrTto
t+J0RwWhUyYpOPvV43eSvhjsLVhCe5SfMJMc6k2I8t5QVRhmDzr+26hwEc3EJkUr0XUBhrmryYz6
hBbdzAlrg2x4w8t3V9wJNhhjhPK8t3JoU4zK4CvEhtzfSTa0hQzlBhnJxHvr2wKdJbt5+XDgRYRH
3s+T1KMZ38kWUaAFNHPWfukToLZXFy4B+VTA02SpvOlqWaMUSUyfY+q9tY4EhxzQJaxe/CmGnS2C
/9TG9HXuqBgkXo9JRObknIMMbIAWch7Yq6Bf1YCi++yYW9/XWg/9DDWqNj63AfbPveNjb3QnH/Er
GYVj2FQJaqQzqimqaBa+jJAqoruJSxFSy6FnLVSU/7MxJjuLXBiiMQNnKoxdlAp6WxnsyEeYZZvI
QUR6DzzVfPsJkJqS18tuAROiDwHAEkgzqGFMcXqwFpz1HasuH5+UEmJ+FJSFSzqNDEXhLjHby47L
6jx4bqkIfybL0XM/MMzRjooUh31Tk8+ogjNlrZnw9PFHoAdP3oEITQHkfvPy2KnGrBWU4yIEJfLR
9DHY/zRvJHgsfeCz+eVnNT0w8AF+7k5sNZqTUoN9uh0EOGj46HUPED3M7iOUVHc9R9huWB/Zd4EI
gRn7LjvQsGa5flgUx6QnSrvKG0jsGfTuOmcIEcdT6+ZWgaFNpkRmILqBGSGbO4WSSYGtLawGr+v1
Qq2Y+ev3MBov+p38hExsnYF2fAW7DbGtjHLeyM8zgAc2+xbjSABDMPBzzb02tCAhgyLji5McokJo
GOcmIL2lrlFG6z+1pRA94W4EebpfTggtiM2gmCunvpD5tHtlqTGJoqkCTOnVQXfcJ0ZSbfMkHn4X
FldB35PAsC5HRb8aLqhXMvWfd2XWqg40O5aUWgxUeUoy6Mb2ZLghxli9PJvoAW9UL95z2TY16APE
banfRAvWZe1UJKgVYFAOy50zczqrgFwKaQ8L4uF6whpJoIXsLcoQ2UWGr0cIwiBElUKbMefC2FMH
dnhixSB5BzWcIrYkWSDSW2I99hYRDIZHrjSoWMhDCO8bJnrYLX7FAXV59NcQKGnbPbRprupT8Jjf
TG1ijVeLwwKQYrpGXAqMUFS3vTxWEfisE7cQDaUd9464BLozl+BAmEtU1vO5WVGR3wTDwo+7IDvg
m8ViTlzIoCE+Ze0nySmdFpohEGOgFfAEWkg3sCa7rrdJ4zNQF0Na/ytsPtAe3kh7WqiaR5KZ7p/J
GLsefohWCIIe0M0wEP9UdiP4BSpbWBagfMBeA9qXm7qkX8AiCoi7g+w4p+XRwxk9hhH4w9ABwk5B
iJyUtRWAp2rqhS/CnWQn+dyrt08oiVIBpgQBPQkJJXFEkFvKZVM5d+gljW5tZv7Qv8I+lD4Qam2A
P9lyBagUKLKBJgP5CVaNhn9OMAueMTqUA/MhOL/MrOHQtF4OhB3OEOGwYpGOIN+j4986rgRLSX2F
gT7oBUh7oe/3QqFpRXkCDjZL7lTlW16fHeP5xcrY12AegBBLN/qzdEuiH74YGgcZ3ghKrKlbQCJ5
WoSqK1RuASQalUanENLzH1o3SGeql8Lv5SVLj8JNYo6OeEExU9HxGCyA9w+BkVDhOaDBAOBSBJAp
7Gg/VXNQmb/CQ6b1+bbEnMnSARENUsDCfUCME4wzWKkW/C2rcIeL9kJ0+m/NqM6UPPuwvv8MzZzW
l/XaqXd9Tp2m4lDUjHEmufbBrMUEx7td8CCBIw3kcfoAHyVh1vMm0R/RDbDx6l/IybMNoB11gjWS
bbKfTake5xgERj9g+l74ERh1YSLcQ7QxMNHtG9IrLlzGADO7wjN2WW27yhTR5vIQJHGp/9+7Xfhj
T7XQZAKzAgyP1ndxIizO/4TNEMW9JQZd9HMvCuDpcK/Z1fUI3tp4+zGJp6+eqaWzGSCTq5hYFrpD
oCSy/zmIfr6uXhbKSTn2o4qlnNWByRUrziqX7tkS5DoAWTtuRuhVikErb5YU9OX70iUORm0xHv7Z
zB7AAuSACHQiPEspv7uzq4T/qgZxYUsdHfbp97cAqB9tWNRyppeVLkNy0Zed/xPK5rpx7zDkIztB
WQR1f6hAF4zPKYhItEWI6cVLiEsh9xwqgb5mCygxcCEAgdTwxvC+16XAGpyoBeUEYgYeNCMtgjFe
sUT89+A18WMfodEaMBFA5g/46v8fI19dkEMiz9gZPEjtWDBoRPFMxMkzASbrIYySEzknYR5hKxHo
B0TKv5SBWU/JhAff4fvMXXgLCOs4ogdxuOm//d8PiRw/lnAi1OGBxAMMZqYj79L889RlOpARUvZH
BCN2gN7Gf6zaiExQKuKdeE1wyQsWMM6OFyQtfSTM4ZqeKMbi/p9OAi94cODwxgmzGpMQMJV4cFvI
OQjteY6yPkXgNd9nZPMdVG/+u2J8s7Yn2GeCFCP1oHzF6kRQ8vVpXP27eFxQXvAg2GVh5T3QqWL0
8+BY7PJstR33mmI2QtzEcR/jtONGMAU5OPkM79XvpfchDLMNe32J8GF15/xO0p0jMJDQlacbB2Xl
35F4wb3hnvHMp+dz8ea84F7w4AWXmLiZu0MuwB3hSvAoeiYIFztr+gdQU5ybOAbA7j4U+HcKnAsv
2EKof3H2fF4+23+XgRfpGZDrjNQGhBwDaBo53YRaVj3vmZr/Lg13gw9FYvd/54b+U7WlU7Uuzuxp
lBqISrmCGHYbEEBmHSvFv/IXIDrKXgSbyGNwtzh9PoR84SozE1Kjd8nAA8coL2xTDEB4JP1QZATw
9X8XoGUX+3dJJtwBfsbp8mD4cuFppqDkw4+RR95BOwE5lhhLBmPyNWi/tFypjWqmf3DnrZJwiY4M
kteoHPU9FoJrdJp4QcQAK6TS7O8/Z2IMr2j2CBN5+/oafMGBeOb3eNG/psYLPxRaB0MXp2agzKzf
FMz39bb8Ghm8MIDS/96B3+Y1zxyeY9HaASnJd4R94wp/D9wH9lwW/Hp547xf6+gKYTKBkoEluLnf
OporkBH2JHwC8jn+K0vdB/wHg8IYHomtGvc3i6mQJxaiATsqSu+AQkF4D3c6wFcREwHEqG7dHH7S
gUEnLFmifsGn1+ajcADTDt2HHXcjt7DZ5qo0QFBnyeZ5bpDANPRpXizoRMVrecciq+9i0RzCBoHJ
IADFuON+HPSCcaN5WVu03tBD9WJzMI2RX9HuaHNgIAncmft1T6Z9bcjqHMlK4fyiSxBz2wH52OjJ
PmOP4L7wkcCkaxlhSYo0yWsmfR06de0Ni3iKYRv9mKBzvk+ge+JOljtcM2mOndEvSB54T47bY4R8
AA0zJJyw7KK7cHuC5vGLBUeJJH4ZQtCXOPWoe/UsXvP3wyNt1oEwedcuqgQNOoNgLPFBRawTEWht
WVn6GqeAOQvL56yBcPAGB1IDCeWENdGUo8DwhDHHLkvKfNI35LleTCF5QogdecT7g0UKE6zumXss
90rYR46i6uH0yWoMXBEeHpnGCMcjrgdJVhIQi6PD/3y6sEvH2XeJGDBFQOYghX4FtdgeGYHiEYUl
krgi8bDno1WlGZtuDFCbhKMdS2gUn58OlIVw7Hy2Odw5qI6AKkT3OQMdtk/hKAP890oGl1FiIEvB
f/yE2BKtu5raPUtxZp3D6TNxrNdz2e5EisAgFzYthDS7Pv+ohaPyZbR+Zm0IlsAujwJwk4PZxQDr
zGlDwRFs5tDxO3/WXhw58axE218CK2slfyqddH6dhqYOrgPLyX63pTytcecfvUEMNdYUM17YBKOH
SUOHdbOx2x6y6ESwHo81h84XwrZ9jiunXINYRPISHimXBw2PHapLOfj/TYynrQ4nYSy0NG793gZw
mi/iGw17zfjt8/X/eDqzJVWZJQo/EREMMt0KMojggLatN4R22ygqoqiIT3++kv/s2G4asSiKGrMy
V67UdaCBxuqqevXDPR4xeyMioNwvxteHaxR+Fj6NIWYeMKagBT9hTQ6EA+dmJNI8fBIcaFemVx/x
E4ZFYvqcYMBnWYceSjA2vIHAMl9ASKb1T5WnHQf7o68GFqIFliFC1tYOFMZbmEmGoLij/XFwaqZE
zcw2qEVuxLTHbwt6GLAlLyjrsNfitQeOFmQCDhaEUXnvCWvqAdG6KtGDUPMV0JPEwIBbzCUt1KFI
NRzcICBa1czh5TmmJo4MPyUSNFm8ROVyhaMhHuw94R45TwXwEQ6uJaGLUbVeAlmPia0qgan2i+He
Hpzvy0t0A0JT+O+jL/cC5TEm2vermb9o6B5aB08DyIxXM/H6sE25b6bKqH4GprJQjtNC92EuUp7e
E79tgrifktKMj6+YKChBLUUNrjXFJK9TAmH0nwQKl2bKaVpjuJ3isC+zBjo3fcwLge7MiwgLLKq8
GQT4nrK1niH22tPYpnIA4eeDImOBQMshOW16meDJV+16y3J6agh35eRHEaB6D9PDqgbwnx/Hb3id
ifFloTK1vYOEHT8k/PvpmBzuUXmZnYzJqQlvxqSBHj24uwzSynuev/fagv2Jjd2Y5SS6bsQMe51a
Q4SIKwbkFD+fxx6F9wjZ9rjmUBDj8A6wrQ8ATHJM/B3Z2uepVKcS8Z2J5RweEu0bdlrF8uvngo0f
Oz0zhW8GDfmTeNpj6/XVho2GDUdAIXIH0+kXe1Q65WXZit0e2PZ79PuFfnH/Yq+oa+hVQSQyxbym
ELQDJyJECisouh8UjVcRebWB42xC73g5DZ3mmbQqONC+dJxXN//ycrBb4Lz8hY/WH/s+cgr5j8oF
BRJkUBwffzYcC4DJw/sSA0q7BsPxIsROqyf381TeNV/oYa2pIDcrYIx4s3nNRfBRsy/PnuqXVk1f
zRIen9f3/eWp2UjwgsG50gwN/FsZ69uL5ZU41T6jMxix/ddha7/0jSZHVmlPzs1IxjpnlgOJkQXH
Vg9S8N7EuK4ubysuHWUF2O3ZwKNb4uo4PxpoO0/EKfRaVj3oa0xhrXhCTY3dGOYnYMG5CLNe9hLE
oA2UBrgcGNWAZaDEPZ1iEDP7NWIh+ZXmAkcDhcadqJosx1Af1NWAvg8wyp5rvyd8pX4V3cm1IFcc
4/klRI8tEtxb6p/idquiY4MX+hnmgD6VgQmT/OytLWXLA+8FGvpRCkUav9/yoS2FEK1mtvt8DlRM
K9pYAuZT+MQtoBcAmV/lj8nZnF4VR8d7CKaLtwvsBEopWJwsdqX4cznHgwegTSsGnJx0uvRUn1T6
pOglhOx+QPOvRLkU1ZnLe5mIk2pUqh59X4If5Do4VEBlptcLXLhESZRWJ4ioowYkpyxETkR0HcXv
3x/IPlagEfZyvPVfaExE8ciwDW4YmZz9rsJUhBwaKo7cn07Bhgwu8CFfnGvaE9EYpuW5XwRJEe0x
8GehhQmyRI7MXYUl2muj88FTq8F+aOKf1o7ARwHLYdAyPnuEIO5hiyO8SXTEuehBFMuhLub0mCB5
Pbl/GqpLLMgLsDMvvzy5kn9DlmeiGtxRBPmQxxAG67sBYYfw/oVPcXTBdFGzi8QMh4vZwwP3PQP9
F+HYkrvPH8lk8hw0lwBl5riN9oP08E3mhx9tZ22fa3lOsNrnDOjcpEnb1Fq+F3K/mir8iCAJuuGK
TR9ZBceCz/lrV0yfO2NZrp9xtXCxmcGW/MKdGadfJIvQBLmw0BaP8W1KSNbDd/6TbZv05UPCIbmv
GB8K2C4UnE7XB0i41M396/klJ1iVVoibOhpxJL4l4ix/aV5EU45cfgCDQs//uSiuFD4SLCcSMiFo
pKbfMk9RBS+RsrvCRU5Egg8oiZ9Ess8VTioV614+vsVn2+MnkgH+Qq/PCV85KTBhAmViiUeq/uTA
FYbR0bsv2PR7mJrLdfcDKXg8ZZWX+6GlzJBBfLhEHUKXf9e/oON7gDQ+H3unCf9oc/f4fcNyj9oe
qQSaCZqWvRoaSND3AF2w0s9btZ/I7mmWr+6bN/KN4L+Ep4cpZHVaXyc4RqPyOZDwPNag/jn+IgQV
bJyY3mlU/H13Zzf/ATh/0qJAan00Fr799V6DGDV35oZHPn7pWpSOTQJ+2hQjR7v62Rp01U7tUXXU
FfXMh6WqSenlIfXDTwKllx69m29ts62+kAU2fnAdI4dMHylrzuKU3AdGmgUQ70+bcYuMDqalL/zP
pTK11/dN/s1OArhfcPQuKQuc9Vp2T+IB7DaEkYVZD6wKUybolc/JG39YoDZM4Lin7o4/1xVf7d35
h1en2tqU4vKhfNx7rzyOfG67Amtutb5hq2cW/GTAi19XVAZNsrn+1vPTjCz4XMFMs49bGFhEv7U1
Q6PrX5+i8Pjzj7YhGe3xxr1yfPx9596ZWEBhQfQmj4o8fbZdj98ytscYfvKtmOnkPjI//ZiycUL/
tqAgI1r4KWa1Amr4h2EphE8qegTUAUn2C7OHuqfZYWq4ICPhXXU/mv3ScGT0cm88GSud9TuDdQNX
AGtg4GR4Q95or0PZCM2L3wJEeSvXjelAmediM0fD2GYAG6lZxZEwfZij9vl1Zn+AZ8iZoeHSEhPZ
lSO4a1hvptXaSh6mx4aR4rMZZfTtdwBiPi/CK3DC67BdbFNGgD1hE0nB/70n79El6gYJfYrUfLjO
FW5jqHXNQ5G6Sul+Paleb6nEvRG3MF6pf1IyfXJ+SHOkJfqluEbFlbvu14MtWpouwm9d9+zGMWXv
RjNfyZxfeRZjlfLSwzhye3ckGb92DyL3//KJCCYdPSbs9j+l7xJx7O5pg+MYCgq+kJyOShHEObvm
az6CEyAu1vcF1x/MnBgh0RRCAuTVExBhry/BDcHK/WXMi/S40KfSEHljhDojgbYbOPd+LSbf1Mr6
T0EXcVuXa9FQDOP14efwTd9dm5t2ztKgIIoNqsQEyPdX9ZtROQMUA1sT+wv3jAHg2yLSAIw9Wyvv
t4Hk0ip7asGf7hfNlkZkJ20tq4XYtTKW2Pfs7rPbzp6z9h9RisBHgQpiB8qU/kvjcexanslBNP7/
G6lryzv+IJ/hS00warvhy0/UO9l0lfTekaRrXOZUxlQ3MGgLvqrLYt3e/PTa21yPGIyH57QIcoJN
ft1j7bKhiEakLZitmCvLnbGWpxc8NzB7sRdxcgc76viX1QENP7RUTGvea0L3RQDgyDvQwpSY0nRF
6LoPjJIp32lkyATpJ3Qk2pUppk17o+OW21iO0D3Ja/5SfV1dkLDLhxNejA8nwrrzUd1QnueCA12Q
SuMaj72x+d3yjZo4eueUB6ggx9ZiLoNt5NGXg/OYPHgIInE34qhqyshFbuNIyViVqDKVDsXGDSQU
WrMxGGruoFUfAiGDImUJDjt4oqvxVEgzqJ7rPCd8AcoxlFRXUyg3uyrhBIszyjqiBKCpK3Biw6vJ
xJb1X4V1KWkhdX0dNFPKVu1Q/EF4DGX+4JKeILza+8h01uw9gUnULfy7hxpxLM317zd6dKElfoWX
BB4DrIJm+vw+BL0B5G2eCN4FAdMc9YmdHjba/DADNgM6UP/WU2MhEXkb3SMU3t/1Bo0/+jSUeCgi
TKHHRDeBShLVmvr31FysGcSZcA8bmSgX1ciAZOZKPC35q5ycEytG7C13PRF0nBzgsmdjEW3Jjw/a
DTOy1iju2JqAAEA7qVX94yADO4ATyvSM5o79gAttbQgSp1Pw8WSEbcok8CDY3sZcBipxwVdbFcUi
ohHofdYj0Bvs/NEoCnae/9SolBw1fEHDoLAUgI3eECX1CiMpGGiI6YDtsin9qKGpfD6HK0yjojnQ
PXPyRg8NeP7Tguy96Yx0FeR2zrmoaf2pVInUXYfvOi8pug8TLSdM5Vyv7uN/590JR67T2NoqG5CI
M24Qn67TQ7K/XzwCKDY/k0B3pMvvd5BvErwn0Vbm5NcO0XJqBQCF/knA6k+Yyh0u0YXpPgUDglFG
j/3kz3DqTro+zhjkWSSzXX3FIsk9j22W8KcbAN0Jd/w74T4ezUIa56lS+FxnjJ/WDIbuDnLkhCQc
/5jeuLckMVD0z4R3TNF8Gkv0cUVcPaA0J7h7taYGSUfZmOEoj3jAR1FKHvzefpLvKB6DnoWER5AC
dckhpeTcgh60EH/5kEeXAYlIynTAkescmRG6+mCEd9cZ3qS3V+xePmsJYvfNr/wKlZV4Allwwqe7
n4cjQTEH4VRBdgVOeZ8r5MIJq4U2uHqsPKRjm7Qrd91K1d0f7IcvM3oPWhSOj/pHGhMM3Jna7t8w
LViftJUWajDclpF+DXWXoLzbalGswcvxoW450pB8KJZYNi6wlImnckx5d2qLM4rJbxw5Jx2pOWdN
4StH0vCVI6/MFV6CtxHXeenPLV2CLhPqg5+63P5lwkVwe927dm/VfSUrTkjWFYgbyZlsuxv5VWxn
PnXGg/iVp3MifSZrvnYl4ZauPHzlw+3dkdrknPzFCve52GXblZljl/7eDGgHEnCFxFykMBzpaDd/
P+QSP/OdovAYjjRUJyhwDws+qSlKV1BSkkt3P7/yldvFr58cSCzEi8+RrDgX5QZFtaUhkLg/u7e/
a8oNfPCPQgzmwaQjL458Ze3vXos9XzEFCkTSceV3r9QVQ5gVPgXja1cSvnIrZaY83XPJ5l9JyILs
uU4m+8FpqlgDvvChoOTFp3s3sutKnCLvcKm7iUtkIO7+PIRHYXjgV05Y1di/dsXhZh7OLd37kIAb
35YoPyck5rjnfUTtfTIiOwpP7fG6XOkucuROMupO/hWzOyH3LhmPJDskMFJykpZrrpBhMW2Dc9o9
r8uWsvLhLhL0IjUgEd9lZDdctPG2/jQb53xEjp8PJeB6G1Txv0tkQBHSbMtvZNzVLvdcUrLqqqF7
Ktcen6KQkA8XuU88kYmNuzJkiJEQIkn079i9TfcGTCHc9maH9aleG0gOnZGJA4rczxVZbLLEhc+b
t59n8RRSNZ9UHLmVh3JRlPTzlfRc/Hc8AOf7ZMZFNnBc7+4lb9qzO28hJvtcJ4fuLdTtxdV8oBTz
1XuA8ymBbp45kx5xGP1z9fW8EdIiw4wukCsYNA6yy+d2zFCremC+c2IV9rzHNQZv3utLC5T0DWZ+
l937GZCMg6SMHIkbzZxJj/on666QmNDenyakPF1p/xWbHs9FSkidUXOWCvO4aBzqj3uFgN61B6/E
D7wGdY7ar6t5LpIdR9LwydQB5/yUawOeR22jKFBOeNB92uLTUciBZ5M1wAhxD/fzsyqQS30qj75A
g3DkSu9z0uXePYbsukbgXqpZHBFrGT93XNxIwkM5kqRraL5yB3tj5Euy5CK/8uGEz/U24CGckJ5n
FkS/w/4hrnETFYg2g2Jy3395fJqVtGn+02XG9QMLYy4SPMZd4R0hyiKfgfYXXmriNbhi73gAT3qg
ohR/7R0WTX462aK2Kaa94w5ayd5xGx++dWWj8LwiKR6/PIBbm1/KRQoy/Jyy/eoKqqOGISkagC+V
rRmV1/ySzUOk56l8uqztHbmQl7njEiWsRSp7Z+/ICf66RmTC85pfikMKjo0oNT9x/+dd+EaCrhic
8yr8wsnnxbr3/69Uiepynfw/ReF3vlFqOuhrg97mS19cVmc2N1hnkIj3vo7qm4C1IHn7vbOjwcD5
HNqGl2ehvsuiJ5iNe3BBvw6Ml0BGXpkYZ2evhjWqnpeLIqZ3FjqL4jKo4bu3CGEl3B/PB1cWprAj
QeIT6ergdXsYKIe4BiUH17ebr6DJ+eNbeXDqiQmIGpGUXSjGMxuGs6Q8D2UQQbWLNqqBbA/G0Itf
qPEDln1gB3v3WUIAFzbGT3PY7Il5rY16UOwfR6fZI+vf8evBKQPkpI1poX+YFLgoIKX/Hd9ecZ1A
J6TCzVIObsCj2EhAvwljD7L7VJpCDvAmnu9UGzYegg2MKMdQgnz/5z2UPTl373DH/8CffQuhG5Ag
zB+itCxwezqlGv4U7I4u47MZKMoUR5hmdH46Ojix3k4fFsF9c334WWq2MMa5T+LYPHGUjS+QtI2v
IxPQKvGpz+4Rvu5EQfunTvXLxIwrkJY/1QxSw8vDh5imIKw1eAr8myBo0GFWkRYyqGbegBigxMBK
D3RzNAEbyZGSQw8z4HFqzA8+7NGsNF45xhfPfwifq4sHl/NAm/VcihMpU7w0N7gmn93HfQhR0MPu
CwIW9nMr41ctnaRJNX+iTwXhRZ8PfBn9fZLhjnJ2jux1viFECk7rR0oj3YaH75dBDBhHVOLzLxvj
50PS9+AmB8pXrw4uZ28PS+yvPtzPSkzC3y9Uj16uwQQxOExE5bHobuBAgmWxhillpPl4EuHCg4uP
CnaGMeADlVP92jdx2JupzxBIBhTV86OnDK0fBUTt7HIbXOYo2qxx+10ClsGbDcYYfDtGexjz/pQp
725PoYLgYbZPQEj6u1MOWe56wROSbOe1gW3pdBpm4xMUD4m2gZ8RhqXLqgdwlrKEKeryoQzWjJjo
wHBvHswYISbLAfboBSP2uKpHjxBQ6sXDvLOxAPv80CkuIUXYwBiF0nDWuqepZfXv2GCx8Xr782dq
X+sLZZP9MAdUpkPUDfS5LkOPeBB7gChQ3uBS51T4WjO6DO8GwwrD+Qx7Cf7TLiP5mXCt1IaMHRtF
7hPCFE8yXSxDzZxhCW9JQVyKi3+aKaAB8TpnxVNxuIIBIrruBwwSBXwM5vjA9KmNGo0TqWwf1Ixk
OQe0SkZfyRLqueeZxO6eXWv0jxLecwTt/SOp9qf2Bqe/ZiLbBPbtN5jT/uqzw4gGme8rG+Nb8y2s
6G0oFE/Q+PKB0wu8LF8FjydVzsOabyidrqHk48FBVOSH88bnZWiMiy0VrhPBTgzcJ3tlNwPhi1nm
lFzCF5CMhw93FDaPO0bSkQF2dg9Bbb+YKbpHtqKHnTzDCumY9y9emLGJZdScmlP+wIXDTj+EUw0h
YXB1BzDgTwqmVmPceudQdpls6QIM+Zq3wElqXqMf02jqChTsnDz58AovGCyZ3/fuTYdL9Bo+wobh
joMGg0w0xR03WZ5LrKO904MNmHB7uX84zPal/2REt4QT8plgZNgFlD6ihoKXN24TvUm7Kv9QvFfU
TD58xHhw2t4NFcpjwIhhtwdD16bG5xFcyZDwBq3D4OHhI9xqNeeBTg/PrwwjWx9vN3PdUx2mjEwl
vIsr16vT8tyA+yaegTqpF9W4t6iTN1SK39d4hDOaowUlwso51lyin/9dsHKjhFjTrkS1cUH7nsZI
rW5+ndvsIKc5DtQpsEa0zOj1ZvpGHT1PYgvxWtOTFSSzMW7+lxSxD51ZlmBsAmqDkaT01S1arp/2
7cG1I9MgQAt1T1k/B0RdUFFaO+qoGCKUPGc3v/5V/pqxTaMpQhOWwzsZaLtbjGoOxTYuGZN6cp9d
JtbSzp1y+pyyWrNSUUOQnt2/IFq9Ew6ZJkGXpPhX/NX+4JDNpRgXR2ryFEBjC15C86lA3AjPYbGR
x+rYSrO7kATLwoELxVYW2RyKS/cyxlJ/g6fQ0UJip/Rx1wnveNaOZWGiUCO6PEbAIdEGPQvHRvFG
5hDC2mJ2WBk30b1Oycu/owCumRmmZXIAwr81wVsQOHBQrqkpeYnsKF1xZHPqtCQzleX04jMNQLHW
dT8bXxWsFrbisRljA24iCOJQwe4c4+wOJeLhRx7RRzH2rNGZe/rm6T+io2tEbTXs4STWxBbcAEGW
gboPjt/V7PD068nhNDr/inUYK2iiDSjslfBTYtzepsz6VtSE9lfPu7p3H24yCcDLqGoGZ6JIGvAX
a2jh3DPBsbR5HWWz/Zr2YGJjvWcp1CB45lURW5jLXl8q7m+g8J0qMbzrmPm0Tc2NgVhwi8skyxYW
7pGusHZhimUtSvHAFHE3ssiKwNQiVT16jo4DCngBxIJp/Tt4Juc5M+EBZywrlCCigqADdggcleD8
WjIkzxOEg94JxINfj7Lcr3Xid2R42cNCBaMfHoMEj6pDrhwAklx2JVEJKcFFTJmwsTV1ID/8lUzd
aCzxzgK4UfQ3PSXSdI/mDQYbJ1NwJQiVU8oNkoH5eZjtZ7L2VxEl5qt3Wb3BD7zHJ5wOatgD8WWe
q/oss9q+WY/M9Vt2GhgFgUZDtc06jN8xFAreFXCKGlnQbMJv2Iaa6W4maQPAHyK/yY3ITaVAihGP
dHYS60ymssT9lbsaFKgn/an4kg4ATUP9PABPIcI1edm2CMrNedSMVurPrb+yp9j3PUw1AVMg7gyC
UxlRmXZOdRfIl4cQQA+mta65P1I9o7/ThqNZAmlffZgxBVkAPSc2iHqAUb0f3W9dzAT9h6viNe1v
yi/Vm6TXvUvOsz9Guw4/M4zdwCBPSEgKMVFgM4X8GGbId6xvCsSLIRESPFYpoB3ZUiaA4ymops/Z
IzzPMccH6tOHJdLor/A1HtNpxg3xHwc0/dPRhnsT84JLMEvEA+FVXMMKw+LM+t9nLp9M9turSylY
+FZ4NQh+zp8Gfk/gZZDuUXtQdNnTH/tLsFkfQnwYvgEocDP+xWxHHALU3DdMeEDJ2BW4OMHiGPFr
++KUtRO5pHb14dsxUpY5mC5cZE/WM8ByAwrglpsDLmkuEzwm1lU1UPHlG2LF864jMZdCcj1gaPiL
q0cM4RBBJcHkOFXIUHdYXB1IRL3GqxhpUgiXikOQtv6pzza4dTGwomZsUrRW9HECtsQ2RIWvL2N5
GiJIgLALYejw2uUrYc3GMATsbFxsmONYcK8/oPT6dsyE8PseVMN6efcX+WQfoYqlhLcZGrU2baJi
6siB7RbTbFA6D9xZ7kf/T2j9BnlqznGvbVHPliAtmYns+SO6bNsAzWidNGCrg6DH9ihUVgKlQnyy
X2EKwU/PsSHzdclFoRAJTlYqIY0nIlSGk3uoTRdtVILrVSO0Ogsjuno4F2NqOO0y8O0FZgYcOQbv
3btxUhz3FoCH4/vivWLsj8q1CZmUj360jDP4vbYHtKjhaWjDL5LDZH9zGjFXDes/eyRvzRVv6Oeu
id3/OGhSRsFIR+i9/O4jZkOU5yvmmZ+3DQongAulBj3tvjfK12WS/8IqqDn5qkxgmXu5z0Qnhu7Q
9qvkMEE8uoat+8aP4Txhh+TfRLPyI47i82b0xHca7hPEL82RpVjGPVganHuj3ILKlTC9NCNT//0L
ubJ8E93ZKWCDaDHvEG7LQFK43X5YF2TvWSU1znX3Yfmln1JENpzxSQClaY0PH8DvEIB+9fuGE58l
1rPzGEjIlQnTPxN3QPe4eqJ15bjMkva4NtSvsvrKc7+sEkcHXnI7pYU0aVqcxKWJ1iNSczvWgHIy
luunHmhwkFglwT8BeN6PDII7gmw7rnTEbvnOTu2vJkf8aA84JryvUBC2N7x5hm/CLilDJkXoz7PA
Av9/Sc7lqlBWB2aka3z9vrqa4d4RpLmhtTeFjKIhZ/mG//E+REi54KiB3+Hdv+xnSFycXPMNuylE
xNtxeM7iSvFv1ZdiJ2qbvKA7fr9jTRmqWH/aemgfYeTyXviaQrrqypMee939JbnXM6I/YoS7zOGb
6mv+/ebVxIOBmiTfZ1HF8qbZEzWtzpjFFu/bERjoWsLjsldNzV50w4kym1TK1MAvg0nijqisAdQ4
AgTp1/jcKytetSEO5tte3tCmXwCaMTx4lzdwnxecnezS1JGRvoa9zHbgx+uNTbYJMBw84AiwmIRK
HNae9QEfJjAsgJhubOCOqZpeoC8yY2Vqx813+fdoUva1RwDPRoCISKXkiKTec6imGIKZhVlaDBhe
TGCTfWmNsA0fg7TmUk/pL8HVinCeq/abTQMi/7WGrVqwOiBhQqnK3gtehuLLFGx8+BP/INXX33Dv
SmsWbTZnT7wrWEYRgZB3xxAqj5BKlWnx9fhBgtTiepWLOeyPYkGDWH+zahSF05dTxNYMBwx2Bbgx
I/i1Xi8XW+R35fBExGVlzdwl4TOFyk5zjviyPcFlgrPEWwDyBPjP+tLm/C1/qptL7aPfMIRH5MEb
0QpkzAmXYUdtxycKgD1uvad+Gsdc1N4TTzMX0rFvZQ29r7lQU94hQ2D/u9h9KFOba1jnbkv+3ukQ
Fma/waXj7rRMIDdiIp1waEOfBg8TLF3GYA+KgDgXd5f4WNDA8kx7YS64C0aLCxCv8Px9VdhQCHLq
9uDDVVeZfRuX9ZRKo0FQE4FlRE8GidSI+E2V4C99rLhygyN8dSdwYs9VZtXJlX8z2bub1A2YTfRT
Dr9dD0Cd6WzFVl7h9hW/iKfoWOHBx4+v/4RRsXb9PJQnlnv0D4uMvz1XH2gwUvy8Tu4L4QQ6rKW0
MUYS/JKKCyUumxI4nqGhvujEayVigSCjPvdcSfN12TlDLvWcKrZbQr/aCg7LjKjVh+FjcfL06IGu
HU3+QjP75bZFQ4GsCYAKQhsf6ceE2y8hD2rq1sI2SDBN71oMbhdiOPfLjC7sQhZ+vaPRcKu9B6/s
oedeiBsCX9MFvz3nXAxePHnJHTdAw94Dkx2Afgiy0Hj99uYPKm9GbVBD5uy+zHfyiiS7hqgYdDh1
dSNCSAZHHCTRTgtTkwSMHI9ax5rTfvDblpHxy1fl4lLBlF2D6xMyIVQd895vV9IbGgSABrqT6c7R
R/UVzWhlMqsyHPOdO4Uk9FsxP2F0xbc8PGHC2xZvN4/fsyfOmtv9Fhg8BbxCurrKYzvJd9mvktCf
3glTPCHhjN8MkDWGt3Dv4kQ2+iFcHduJVbHs/RrICNCu3/u7WwRvezvJUCr1+jsrJFace4x3YBG+
q0E16Lk72NFht0AKXEGGuchGLQi1lTSAzOe+zXdXqX+LWpZhOPFffv3yQddnWWBCgYkjK9yeEAr9
qlUfXL2KCpewZBhanQMBwR4wbMx11s1qeN/yt6ydSnHsi4v6CozuAf9obANrZalE4OiL9LW8Y4xF
i4j+RwryYT59k2ce4laH2SmAjATe0gJS04t/HJYevHrxfdyyR+FFCWPyC0kDlJrtH54kJhyMwnEE
TgcifZ5+gQHfxyLO54We/74QvqDf8F44gxSuDvjXGCnIjRjVFwbNDVHS0TlYoniZewiYYe1v3Wv8
Z6oHJ/DXS3CVvEOFlTHtrQ4xrOq+uWCmVGRHrvqnC8j/AU3vE5KgbYjr41lzeaVOjN8WNTb450LQ
6SsH6HoFf/pJWfBoWPL1ROCQOaf2VuYMptH7kixsqPOzSUbsNtdYZcS8uy+J3AY10HGBRwRqJSz+
C9vsn+NntLdEJDgLlvqa2ofPHnJ+kR42yyhHCD467+Uhdy5x+I5YqsegZqeXxWF6GhfpO3rEekRj
/Jwkd39gFsIz9TlX0ViMa3V1sGERuxDuznKN/ewweeG0uV9lkyeR5ozJfUm1WSbUSQsluC7e23xK
RyDu3C5bHeN8Xcc1rG2XaTmGsi7WIg1OWthgHz5cFBfdtXT2JgE+lL3F8RTibfIkQgb0cm7lwZAm
E7WBFRDWdPf0IyYOKbAmz6UxETRkSgRVlQkAAaF61a4LxE86d1B6+dRMoPDxUKrqiZJkHuO4hFMS
An9B3AP3Z4hb6UwGMBbdh/KEdObMALOzhTA30iNClkMjswNFH0C3u3cJ9bdQ4P0/htXfSFBrgxkn
SEBODKx+TpBGMp3Zgi+cgd8LGTf0BWiMpT5pY434WqtujFjzksgCl28Rr1BdaTOp8pkXyiVwfmIH
LLWkRzDHW8T0TkjspXhMDqlXRUCBMnrBOiSYoYhDMKGriHKPmxWzEJO/meDIEcnhHp1FSGiJCB7p
V5/gf5EArNBSB4Y6ddD+ipCKctMn+h/s8DTSa3mYKsH7jZBFLzIK9xybjIdxs4PEdirg8fdoVwUi
3iKFiSFvJcahQexKKdYJwal6RVKDKzPG5Zcd7xPdV4YXOMnew/MoS4uv2rPXGVxK0hdTL75kf+Xn
Td5E2dTi/VKLK/iFRUDHYltF1A2T6GOlJW84WidyKgIuoGkISJjoyWlJ7cKMNdMSgcRGL5N5kGZ5
onoIPJCNqCmaZr8UVanMGHBGWC7FKEUvkBwW9gyXh/sSdxjiMiYi9uEd5u+co4iImIVn4kEeAhFB
1YKg6JGcCS4oOvRll00YonYiksMXNSeiZYIbO5Ap/+0zA8QUp2QoHBiF9y3BRKfHhWZ592W1vW1Z
/nK2lkFuOPqMyBKihVjj6cHwfBvE7XiiRgYn85svGoSPhAgSE7SBAA94C5mJg7dFvotejHYxn6sr
FaFiUi2z+a0rz6+8ghaavrpk4QTXPxF9h954FzNANWC+yX7tGYnPfWuiNnRYRlBEuZ5R3XMLxWEu
IvKIq8+YqQnXMTNnRAwpl/cImvIeclPMewTP5XFBxMnDWswzSym5b8lzaYSHBTIyr/1keDDH041y
5nxrxSQ+FMIGUSl3rGCsYtWW6f2OXwm2CSlhueA2/lGiassiSyXQMWWWTRoyC2jxGQugqCh99jLF
+lkG+UiG9gheAQy1UwgzEKETVnTiXShTxVfHhqD0kgn5StyuMUTPgb04Rc+hiFaKxnisTXtpGchj
aYHs9BwqxPd4c9eRCB6oYhHVCceK6+kYteDd0eP7UB1DcVx/YzhBpZq777Pf/qBHJoDAmU5O4FYd
Kl6EQCRnK8VWZGFQIafeuL9HtTuVdvs/ugmTfja6BSbxQKWZBVtrDBFxQFBJYogg9SDeEWQWBSjW
FKKrEP51I0SrHwTsq3ja26e0KgzRNE5vwszOkSAIhDZBzCFcCRPCHO7/+B4ozB9i4oPylMn9OK2Q
t8S0dYs0MXmM1JBAIxHiCy1Mw4nALdnkRWPaiRW+sbpA9S2CkOQMS5xvmGIyD185H4XCphfqCQto
oEXvyMQPMWI5PMdFKlYjK7RneLns3hGvhnNPWnk4DyUQtKZXRgOhUCkYjnwzaZYP0ZIRpOUN4eM5
ML8viS4KyCzAzBCc84GaPodvNNxlAl3OSBpqGF6uHgbR2/A0QAUwtqJq2osgLPZlyRG4mSo+jLPE
mh1ZSZO9D0xOTfCc9IwEJ5EYtCQ6WtQXtxhE57BayMs2APMa5mNrZsxOsRa+VzI7uaU9hwqVkM+r
/UJB2Y1+VQ7uMVgPmIVRIES3uIlKIhCnOY8zJ7hwTfaEgu9NDeJq24FKPGllYsweEYoJkG0heocZ
lDNBMRTlg80WvYY0OcVSWC6aZSPUxsfaIQj1rMeMG9uUCCVETpTFvhpA14wdpRwUQ4iBgyf6AnvK
LglDWHINeLeYuKNf2VQQauM0B5MmkeyytZlK0TWwkia6RnWEzuUBrVDfmF23RoILaePYsHvHGusS
UCJcP3DcwDkFCCzPtvFMUxyqq472hmOHoPoibCyg9/QGjac5KRanGDT6MpuJohYxN7TLA5geuA48
IxDGIjSKNJ4UmzRKQXRsonJHBrahInjt8lTkaQCHCGU/Zz+OdUEeAgkNsyQfGwmPhebOsxL0W/jU
aBBnthFuq2MIe4e4orbD3lSNL4FCUG49tBLwejSRuhQVnI9FqLtH1AbE+w6brRwdUzlQPzXXiy4e
9Rg8wsOv6CzcE1RDUHAexNJhHSmTmnLAgz45QvfqttkAjpBATrLda6KE9RmfYnP+Wp2JCA6sVVSe
NatpvkaBjDnAvhU+liWqKKLsPZbWDHDjfnFn4mocooXPgU9apgAIZqi0QPKKSHx7zLY5Gju+gfpC
/EG9GEsTXm2sxpIHGS/PMejRjy0tUtJvj9hHY30nU512aCRvSOiOFxdXMBONuzmxZnbQ+viNgxXN
l8rE/FXC8/K8vG7x+mJIGMkhBcjIo+l9K87j0xD7SlphY+DfQNudhvthE4kg59elvqJ7h9RkJt4z
EKq/p68NtMEj7HkVRowb3FgWi+U5kVIJJ2jI4UfwKTDYspk52ffoFnJUxf8j6by6E0eCKPyLdI4E
CugVlAMZY/zCMcZWIEgiCfHr5yvmzO7sDmMUuqurq6tu3Qv9FddB6Ru76WKZrMuqTm++HpeyZhfK
lGEBE6pNO79FPr5GXRxp2z8l7nHCGOesiGsMivi6I2soC3zAZ0ZIH0KZsmAVutmqXcNzXuN7DPAy
o/075GlX27GSGCF9pePtmIaAtF2zmHkIDHdqTwUVvTLCJtbnbeXocyygdI4rngUrWuf8XGzOwQgl
WvjCAJTkGg/m2YRVmw7mFaMD/2liL/9fnu+NMWxadmjWuO9kWdC0dtjlqbWH4Oc6Yg1e4+v6Sci1
5zWsDR8M5hY0FCwxUp3LAcbfMczm+B6zTMkD7ZU9X0H3lw/WvbEWQlE+beN2/f9dWXiCtJbhaHZA
aPNfvnRdk6/n33wl393J6geiK4tBnModN7OCkHI+mOOIVmXa58b2slnnTJKJWZvzMsVVcoErX1E2
55U8HEncGMb9JZ3zMsSZY7TDkr/Z4uPupEzxgzxu6DAjSkJrAH5m3Z/Ks9OqsjniLrMF6p4zWswi
lQugbTYlWGdexXcqSSNSmWGZVnF/kif8OWZQeZoGzLj4Q/6PrhhsCA85fm3k/2SRyyBzayYzW/Ag
sT2lxMj6AX2+OdP624FjVcJ8KDcVmxPn1vnNRwebSG9WJwCvTVb4OcngZ0PwZKIEWG8I7YfMN9uH
zUEwbrma4hSe7AKHiQoO4npAllGPTxO5PG8ZNDHMFBUT9aQdkLHClgIxLGxR1jOm58N/uBT3h6gK
fOxtdKKbR56zDc44ooJL4ePSQdCGfZd2pIheP3YMdg1MZXpnF6BADYvMmc7Bi4dXwv1D98/F6Wzm
qzWjxJ/woHmq4Ar6oR20kRIAU3M0HMWd2zx8jZWLl4q7qE46FlqZlMzNcUV7UQx2J9bxqgqf0boy
M6jZusUUsaOEKGiC9Io4dP/oHlOaea4sXdLh59Rg+2OscbjvCWQwZSfaRo/Q9jRIbSGlnwvR+sWz
8WbXKPv4r55+/YMHpApwdVOdJmisFHvI0y1vRX6ZXR0a4W+kWqZF+Ih4DA88QthFIuBusHUW9BYU
Y3vCjgsn5RnNyV6UjTskpQfcOpsbzCXFUDrJsQkshbM8WUpp6fN6sRkwlOPjuFhWieUjSBZmRDsV
MuKkG6I8PgONvvl12gXZAiQNzTodstz3mPJEthAbphcU4ESbXBMllcq/Ma3iAYLwVWBP8eahI8sO
3xTAbzeTMIAkf3gK60jqEjZjpCwyOCFxY8TZEQeEmVynpcPyhk/llskpuYYm7W+PVOVSdsI2H+Dc
8aysfbTTlQm09ZGebr/vSc8Rn7idUw+6J5cxPn0lzSIq1RLZJ8pZFVzQtyf5AX/3OTl9nBNtYiyr
oMHXyHNarAs77Ng46TPFyY61qbbps0bF9/bmTcySlqXeCu2HuBEWHPC9NX6blWhMrZDNe8PdKRDF
+Yy2HCtyIL1VPKo7+HU6gyEvYgDPBGnMrEO7qSPtgcQMOBr+QkIbsnYu+BsPTSC2GFD3kb6jr/TC
iAw8zc3hqhNq4QdFfOAWChsRc8n37PDtPEA98geWTCAeE/0EWtELJJD16BjCGxRciQJAzwQctPmJ
zqcHvIvyUP4CAHvAK4oV3okIKRZdqDXhmkLFO3Fu4lNpIVBCcQG9wNxRJ+W2fOUqRmaED+QicVK8
Jd45eHu5gHfrgv94eGPPPo56H74Bj22HtPHJZk4w0ndZOX7O3igm1Xd1LktUB9O9wuxAKxBjtsBc
sYTbL0Urdj35pXitBKh3nMz/7aFl9cnL01jGkyuMyH+QfRc8fi/+CRtmRBlEHRiQAz9ZXAXHTx4d
Khe+yfYSXLw8PLPz9iKoYPuO7p43N6j2O6oW1JXwJPSvdBCbMakVHo93l1HPo0dF6F3iYAe7Y3Sg
siwjg4Cu3076TGfxI6Mhc2iTEHhFZM/JCDB76IlERvjmrBPXINMgZiDW///5VPhIeDmO2yFQdhlX
JZR/+QlHvorz5JUpLTJR9c9FOBhiOjQa4h/VLyg0+LQ186YXX+HX2e0CMfSSZ2GvZzzlqWRYKoeU
cpDPYGphpREr0+aNpCCyGZh1KFB5NkKZE9xLlKdvr82D0L/SxuieexXKjXBC+/3oBfENUQnVOs8K
mfu1tGcoXIbILMRntjh/sZxZt5OABlfrEasxnSbZbbmc7NK2/GSe6oQ1XKOHG6Sk5VlAiQmlGAXe
VvG0sHHj7A8hY/+Kacrqkddhn+NPtKd0QUOERqOxZzNOBnED20hMUZa9jAwF44CHhcDo/Z7kheRm
tNWVLuAdX94XS5bxlU8BgQSC0Gognpe5YcyZC2KE4LZRvy6e+iWBKiShrA95AP6W15VoUb4v+6B8
DkkahVWCSoz6fTuemamR6ROjvnjFX8fb8GrGqGGjwGX9lOLv4W9M1OhCVYp7ALTZsL9xvQPm83+l
M4zsdNUf8moePyKjUVE370d9iqs63oRpAT0Yar4oWF3R4kTFk6GVNyCCCiWivfEguDdSiCGAGnln
xRdXJPHJ2427R3y+wp+Ig7z6R+P5CDz/v45NtVzD1DuMR6xPCWSli1NhIN8L823XOs6Rd65/a7Zc
JeyBQsEIFE+WMM43eJgjWbdyjf+7hyx3XhUGmAAwuTg3ht2EjdsVy8DJejqf4T949PcGykgiPx5d
vo6uWI1MFfdiRFhErNd7DNFQnj4g8ONFoTtgaU3fc1Gy1ZucYQgHMYaxzJ2s2vc458Pg8gvtOLYk
2yKPEXOmFZMC5RNmaxlGB6sHT4up9ZEiY/Y5/9JVFRNVS1zJqmOcO8IZcwei+Av4gyqbqKwI2X44
UoYm5JrAu0byPFOehwWEd5Wtjy9KVI2zw8G+16hFlAO8aPw2UokCZd1wlOehZbjlgjKSsu+fHswh
g0b0C2Y9oGmUiafOPOLkxXVDlp1cTR5dvIm5u3NafHuVYMRu1iINxbvKlCs4ExlzlVHOdkSRmLn4
XtlqGjEGg7eWU0cLFw63qlM5R8nTyTPJE+YRW8LfpZJ+LYab9QdUll/iuGTm1ABwqpzyCVPBiRBK
s3LqX1lTnAtZt5bsOMT7PK6Mi1wxaK9wWbQxl8yj43NU/17EjDpOpFyTcZQfYysQi5PXIjbGQsRK
6II5ACPmgTnP/HKE5TceV4xJHtYKpc2O3DXCN3LCIqp9R7QGcbucB4jHy5RzkObyLWJLkomObPLy
FxiWGIGclLApWnDwN4wj//AkHT8sNivDzExwaOfBmQxsbrAdYQGczsYt3cO/7H2yhSpTiWxbQjF5
LgyUn+H4ASuv+BkWjKA5GDAiEn5MbIVbMnfy5gyTnJDk8EBLGlu4vFzmkW/hDjK82KASFhMCdGpR
yiiv3xvDfzuSkeGGIT2Xff7z9smy7mS8ZY9l6LmQHDo59kAXDEmPGCwLIubhmB3qm7L03ocXnLIc
ZOhHfOd2ZJLIreAf/z+ohBcyBKwZfmGweSTPz6TLvZhLacyH9pM7cNnTlWMYK4VwkGtMeZdiktWO
PDBhKpX0lNfl7WnfZ0QYE960DWwc8JFDG5QCoYBhmAv+5sgsMs45p4j3Nnt+j9HWJWzl1sHNFK4U
HoUlJ3PJQP93DAQkPj09PCj3xsa1ypOfp0+LT9n4cF2yrsWS+BTfIRvL/9MSls/D8whvK3z8sli+
buzQYvsywP8DI17X65ay4BjF977R4KBkeYuTrTinHT9RmcKAOwpy3FIiGZBFMuDivWQBysv8301k
77ch8xoyZQOOVPJwYhoMKdbBHzAJWdkTzEhekPvQJDIY0mDEmcnyr+wT2KJINLDZsO65Ag5JJ8Ek
C5QACO8sj2nz6TtiYQreOQ/MwSJOFq+kEmvI0Ulmm/QaZ2ZGVGZNTA+7kvhNXK2ECbI+eAjxhPy9
OC/W+Ntc7wHGJG6jvye1xAvg/Pgq0S0ukIkWtyVHZ3lx3JoxImEnjoA4A/fBCYV/MQLuzrEcx8Lj
yvsSk76PNf8dvzyXXHewhcyLHYgIjm1lu3uwraC/ResJiwxrxx5TGk3+rzQ85Z4shgNpNiw3b7uX
NStXehtd3OMAKr5OHlPc5H9HgM38f9/CW8h2xXYmS+mOUt97at5nfTF3jJgDvFgIeTJxsrw1G6o8
/Xu54bLksIXjZw2wocWk2sQn8OO3nI2LO55pBBabxOe3clh5R00YniwnMQr+IwGs7LuSGj2j1shd
mOL37kW3Fa/PJibzTqcf6+MXST04M/iJtysB5yNnnN3lPY2DnR4QUjFy5KgxElkVPCkjBnsG64vv
yMITly8DKUHDe9TOv/8t+PEruy7nQedIUCPxnERgZSTHIopXIUwQ8HjlYXf1gVjPgJFO2XhPiAjp
kL1APEeOGtu6pBeq7UawLxbks4lTmB/psxa+AyV+HD5IZcI/WK1lAyYD/Qum7/dcRPoabMfKXuJv
cKuIaiDJyNoBnA43ukMG7+DQVvEB7RZnqUR9/sxm961zjk5wl0TMIZCl1qJdPLrpEnMY03z4oTzg
AgNc13P6H99T1L/tkPCstj8P1Jz81wetOM6RLqlFVn/eRp90Vh2y6fbul9/mpAZ/mti/qhVdB9EW
iQka8ip4JvNfeAlg2hzmq3p1IUMBvfmC8pBvrtsFTRT0vVRoV4nm9CU6OPd1P4SVCpbfVU3AjAZO
oKF1c/Fu3+Vwxd6Jm9gSzzj6LP+B64ulDw3vCJqm8c0DSQPUfVTGmCCYprDZAKrt9hAEKc7WZXg4
94oOwqSmUND15TA0zeEYp6mDbisA3jTDNAkM6gKNuJPoeR7iHifpakGnSQ8sxAaSGWCeKZo6HUBc
NsjC+9zOVwPVdex9RHbTgbinHUWcrSFTGPj0/+bAWUdn8HWEFd+n70F622jUuX0J+OjKDNSv3uw4
va/A6vxuHWryxez6cLsvim9gNedHEI3qaIJOBlywH3RKorHsvX7gQX8Bwm6AKrlcjTkoXOUH5uAa
7BWQwP1AB5IBHOzjHNa5c/1Thnuu8TXb+g1yvDQuQngAjn2ifJbT+uI8bm53CKhCfEEpgXzcUQkY
rM5H1QKNRVQ97JENWOqVmitjbywHEEfh9wiz9xaNkZ+9cS9Hh37YgHJA8uYpolNXiIkKIYJQKVGH
iAWYUIKPTMhpaTc4usbBg38A+OrTPZ7dFeiicngYOnkIJzvU4IaTQcYFPgiihBaJnElrxOoI7Niw
9WEQA34Ouz8QRWAHIkBy4MZrDlJBb3wfsgYRMxANDINK3cu1hmmaISY6qj/zJxHhmcM0qRszmh1/
SYUGpa9v0YQY3iGNQ3CZ/AyIVbQXNvy2hZJej2rT63+sqAMgxT08riBgvEIJubz4Zi2UZaSeH0Ly
2ofvC8FO3cs4487sJauVpkw64K1hcZzRNAAIFRx2k6jOc2yuH1+Q584N//yRJR2wfZQgyTmNeOuB
VyzYpI69BRnqWghuO3WUVY7ZeAYATDDE/dAp1ucBauaj0nJLzatgtPi5LZgO00dnkxBsBa8AiQLE
ocBAtzBQ+ohgXf+KMSzszCu6PHBdaFGftQlPqVPO2tZbHP0/Cji3vqggwapxBR7YOGeEUNFNSE5/
Z2EsPx1986+YD74gzYTaLYPji7uOG4DSuwOllDG7Bofzy6/EEWlZOh/2Uvw/6RpCYgjpoOXagUDG
hE70AAl79PPTznw11aATjXoPYWZfaoBLEtujfQ54BKV96tKUt78eZI3aCGVQa/+cnH+a+Lzaznvj
44rTmLHhNhyfVKgrCWq/LNR+zx7sdGT2X8aoWPMRDGwsovSiiBQRQE178roHJxp2gBqiFs0b1V7l
t3fnaAR6DwFZH8NLryK6V43rnoMQzKGeaj9F9wXH6nZGY7NUb+RcKCcOVj4HXTYAwOTgVyelPQGg
c/2ewBHfzHsjfAJAV6g54PQMFNVBjAI9DzTK2FKV5X1X+2SwTwcw15njAIuzeFbwppyoVr16xDRC
6/2JD5jUP2fF681uCUOqoBFAutwu3G7Uir4GqP969HBQwXlBJXsBdakIV3C100I9NWmhXEDWX4Yx
3Ik1vWH+oXOZ8RAOff8Cq9eZk4a6RjNDCEDqm6OwTkUviAubzuBLZ9WN60/oOCE4HCuTJypOlABR
Rc0HogN0K8a8Pm9PHw4ao9PHhieoS9dYlFgjzUoGWp4WA42KCFaMgoyZPhCSihAa6vnFru1P+sUU
CvCvwvLNBvFLmEjdwyKHDpzdtha6C8gvLO/uFtnw7rL+7WLMyBt01dLdUJa0inVESIojMT6IvxF5
+Zj4UPOEJxg2neekR92si/8gOplqe4cHfy1eUJ7HNzCD7nbWwW6Lp/Gfw5y7z9UoRsNkuq2cJyCI
wWSg+mDJRoZ3fw53IJFVoG4FBGJoJt6zGQzEBxsJ6MM4G6PxhT/s0ZRkI6EInyw0MjUUuxSz0bMJ
U0jPkebzHiC6hGrGvPC/aH6hsqKh/LNiLAmGr/GJrc/jxAQz8/S1gGjmIVK3MHHqf40W5vs6vCQl
zPif8Y3NYImVSMm7WGdedFyB5X9O0Z64R0oikT/g/BnOxA6KibFvUFtnYITvxvA6OLZ7fpm8j74E
zXIo4yhGMFZGPSIqiWLziED8HWDyA5JnQe09pF4cSalYChuSrczgCnqE20j9HvxBdAw1Z3Zy8NXn
pPo7J7dEkr/n5PAnmncJCjL8oYt6pJn4iGa39B7lieRrJI8mGdc76sYK6aScvOQxOSLOB2+QECEX
EEySBO0ifK58QXJNXSTeCvogJCAAt8wsEcmNB9qyOMdtuTAWvOztBLeofvHMGf4AFSIPNEcZkT1C
wAe5NOdP21C+eAVPEe0FjHFxWwYQ9Do9m3STM9fzbP78ZNYmD6SVvcHR71T3Dip1mGkuXKFXKoL1
UFlS23+VjlLf4Y5qrosLxK9OiyLECpbJmXMlLxYg1Q67fvjk1czAQrDWTk3XdmYoO5w7rzHi1p56
RT6adGX0JEPTeHrtE7WRbrjAEjniVsQ3I1nh2qjOAnMOsJvDVOdcJbFk9xc1RDIPdwugcoKea7z9
UfwBcJgfIBscw9zrB7HF5rjM4D3yZ/urHGjMoPej01IIiNyjrxykLUlTrXV7Y2t4WcLHVG7OS4ki
EDOIZIi80nRpBiJSGYyQa0F/IrkBVEiPjoeu8pL+7uXy5FtzlUOOOuqe0RmAHsRFXQTG8J5ejYW2
O61yrxoh2dHo+D63+nlc5qCIgWbRQ3kYZT3vpNM85kGlfBq4JVi+QGWddcuz4li1U/fm+XOsj2xS
xRSaB0iu69FNmdCuR4vdGAXUYm4TSX2l6t/FcE/j6xlE5DD/OTdORV4Z3XZkoQAhI81Rh4NZjEiP
Hp3I8lFn+rvREYIaqeHqrRPrt6SCsWloECFdZp3lhEaTap9QRROoocuK3NglNV7jervKKldL1FQ1
R1mdgFkkoFOGM/ZRuuteM/3mdcBlrqlxmQ2QNmHjitDLrfdbjlTVXFsvJ5fJhQOxyA+X11RDCKPm
2YcItV/wpwcTFD6aK+mF8kF48x6fcL9GmZYiXpqYWaq/gnJpSCAa58vs7MpELSmvxoYdHgbO52Op
HOb9QfAVm/W490e40F/WzVJV3PSCyzeHeeeZ/gRVgVvGGJ783HnSXXkbPmFI+r36V2tq0vQ3t+6f
TTN9JC9oaGhDHuwylVw1ylC5R8fJwH/0sPGonCJaQGeZtnze8VYA612r8a/p4bgvLiOkljnAHYce
fYR0LXXDW/8jz7/hBxmrI1SnHp9FcMbWNvmi/DGf7C0wNz2JyAg7alDvsJB9G5Rsrx6CcdvI00dF
fHR8a3cBc3bwW/owlGjrf4kgInzGTm2vttGu/NQ/Bt9f3FeP2EBh/X8FHo5p8LU9jyeEsrVDv9rP
SyPybfQvJ2I3NXvBYc1KKDSkeOTGdYJcD8bvxbpKIA3juqgemP72ukPTCBSxMdd9vL1KrSY6/VEg
PE/Rbi5DIgBRmXQnUCefN4ePOvs+JvaiZesn8n3aPIYCdTHoZTprF8i+aXD19+dMTflpFw6xKBo7
WztWlkcCQQ6hGq1DsMDteuPzGc7wSQUUbwD43nn2YAAMjghG0NZGz1GWfhTfxmJHzRk1uqgxhwjv
xgo5LCw4PqB+CTEXvQOLk+5uPUD1UxTJVH1YNJ71GJmV35wdnXY0OwTSjcIZVOzo07ZsZaTl2E44
KPX/BhEiYPjQo7frBw86Y/1b7mbItUv5irOSSUddPXRtzn+jPaU/SBGcit43M1aOX2e2SxgClIkG
ZHTKeNrXz1s1gQzYLeAnUS7hnSDsWQ0/T6+geHw/jt4ZUu7XBNLnF2d4YFd09nPO+6HjAwoNN7Xk
UIJKDZW068slcmnNYUwy4eYa1u6FYmbYmZ9FMTJRgOeUYw38tnPLi4OK1TmxJky0WC+knh7UcdrT
UwX7Xqy9U8cUsu2xfKvnpBosDlAS9uB+Lj56M52YDMa/D9G3sqFXh5KOk9JrotIWuR6o30r1Bdbk
NJ6cPzk2XqPLJUQWz2E/zuYD37ztWgxr28Haghfweu5zAUv40afrYqT/4l0mMNopKEdVCs0/vi5A
x3o0EZk2qwk5I13opLs4qkvtOLx8IjPKIa85uR29Vd7VPX8WZwBb+3twKaZEUXtYnDGwDkY+Rnz7
p/fS5zVEwBa1eRBe16SvYZNlaE20H7FUchSTPNRn9sKenJPtzKSqe3eBcfjWBCm4z+enPrv+WVTF
SS6mpw+DT4+JCIiXyeWTAx+6CBbHehJXn0qgfw1WHCe0BUX1VPWv0WAlcDJyd4kdtOjisg8+NpBD
7nrzx4b697wC1VGBpQNQBV6hiu/kDanTqPNaEWkXicrZXwEbIlSuTU87qQZkqBPgaOfmuE+JvL8R
nI1FudyY2gQ1/L4EXrRUEuBZrHNwZt9S0Ud7doIKYfaHXBaFLY4hkUoZ3lhSVVwCLUxei4sHDXr8
mp7Wj41NKHL+KdY6P/HaKO9LHoDzGPuCNEdFddlOIMGMaCi0QQdFMcFOpM6Itg/ot6QdN5DXvkYU
rQTxksgbGs5eSZ4gO/Qxuc7l/3GRGrY27fGK9pIZVBJ+0wEH6HNt2gS8/WGtAzvmZYnbqAKENkie
E8C914b/BwQF975Chgq8wLShbkSbJ/fgxnMrodSLx5UxZVDGhKCM11tLHpBUtSN62JlzQC2bftib
gzDiLKbEjAEZTjvR51TPBbZp0skTnoAvkFXgJHZaD8R/HtZSuTjswGiC8CQfBVs4ea+5TvMhaCLO
ucZSnWvof/jE8IyCyjsrXgwOiTivBGUhgSBYGWyR0/4NcTOo3rtI7HGQwjHqaxNtoqJKGZUJFpXc
mTGFPLAKYIXMQjvDVjp/cB06fRAFQAUKnqgAz6WOs51ACk94c7I3MLzKG+wFiKbsLZKUD4Xzv1SV
QBIxrNqUc8zS2F883kLbMBfz0+417TP6DaVVirCo9YWU6Jm1gDSBFJh7c4ZsjJE+DFCIxI1UJ+fP
qTrnnEqW5YDp8eoyQiqD8cImq9haEm4DawAYpo8xZF+KPswKM2MtDzuejfxDbI7LVbMjt0slMRQI
j0AxG9SOKfaA9yNRA8aTYGIlUDDpAj7tBNaleDmfVDsgt2NWB4uOFaAkzLO9V+dMRGjsOeyTqha7
YuLWBSd5YAeg7/r7FyoocbFDtBfjcywGow8mjHcVLKg2RR4mwAD3pEPEcvP0ueHIS0mZooHce9+b
A/prqFipZ16Z51gLus/AahhFycCC7WzW8NnLBIApXD9pgQubHeA3KQDxlqRwKJMSvYN8ZsifsNCP
xA6L9XPDGgV3KTgnwnt9bi+NmowRD49Rzu29kNjjkTcCGYHdg2F5bZh5EKWs5ufGTsSKiaul1iSH
nhM2UkutlWtPoZ9BvEIyP53zNqjmzuTeSG1NFU8d95f9kNP7mPVGApgD8dnrGMu3E5xZi9dPr8SW
7xGbDLABUXdd3CMgHbeNlQii40i0AVz6NSQBhJWIldKdxho706A6I1cGi2xvzIaCC1yylPGWLOaC
4dPn2Bh4IRYliSUSLqD5ME7h/WwCDuQkvGoSJsts915d/BApNH43Qfgx80tBAl7JSyTvdc+YtPID
FS5Mn4OeJauicN7jbwXLDUyN+dJqvs174nWgNd2OWLEA90TYZoB/bGmRZiPO5sUcVc+plui0Tg+h
+3abiFOwA5/Ux6TeoyF/W56CU8AJnGw4OPTrWEMPmZ+6gbenYYFf+ERPnYB8o3PyDBKeDoJJBbSi
Q4XnAYL1CJh4+0mhKhlAT1A5daR925Hlbz061ACitf4rUNJrOPBALKXmRJ88QNIT5dArF6v7QXID
IRjcohoWl2AQ9uPaY1uGbIPDKho77Ho/AlLqyIxgpe91HcqEk3lCXSKiY2vyiOFzojCXbmkHokls
WaT0m9HmMzWn1RuQT4tP+NgV0oJR0gL2CmhMiWj0qkavQEM1Jq3S03PIvSfNLCP7GXBKeYS9b2Ss
x2cQkONXon/bHuJ7JnRiIYeMX0LuBfnmLrU4grd+qQ3rCVKMawK3O7EbVz+s8sVxQswdae8GB1oL
5ibt/IhmoQSzMacFrWv0vOykfbBHdxNNDzckSakPB1louD3a12x64R6BPZa+HfLNjL60dlipgr76
AbqWV5SFAOU8g3ST005fM2lrUKeFb4b05T3iclIwRN1Kd/vOi2zBaQ4j+hjo5EyceTYul5ykiB0R
7CEKhciWKgmFE6x1TOdM/KIbtoeoW9T/orMIc+DsFWj8/gq2IS1S4QEYF80c5aJenCJSPnQ4nIND
knH/WywtEcdJtTpElneclrQS1V6LVswhIFSNyJljyL1ZNq5JMkjg2IvI4R3G9ucDQ2zH5Y+ytvEx
wTWFC4sOpKQIKA/I9+mWAFZ5oOlNmiGNQPIE8QEvE9ieFRj8omGOvDt9XLPz4jS7rpBHY0qyL5qP
oio9L/rBKZIW3MuEFH6bAvgKrj4XmxVyTJ7zlgHfpqnui1E5ToqZNAbSpjLjmLc4Hdzsq4EgwHkG
5aRJqy9UA5llBJjgoGb6DPcWHelu688Nuj2g/g+YEXrXuo02p4mL9rHb2hrfAtru6F9r2uE2UENj
XqTFqlgdUlqr2DA1OKwcWgpr97LO0paen5gVsnzRZqnus5Q24yzl52pSwVO6igduvtBoIJ1owQml
WV6PpXGjP8aaPzWXrlNrTGuuhSld1redMn+sK+aH/scFbZHmlDZLnlX6xOwxcapPI3hB61HmKzA6
jGlIwiICk08GiRn2uOjNogGNJcajHNfb/XEnTXdGmn9oR6emj6VPNxdO5LXehtuQFr+9OmXV09OX
0SV12eVoMKXSykYjW8YbX+ir68/p7Jxe01PUpqfAoCHnl4YyHEXwjGqcm3TX/9CeXyTl2rqMWBri
nXr0xb18GuYSFSCayd8ZY2mVokWRHq0VLT4ZPTy0S02es0c0mGThFhjUcdeRQkqfuccLNvSSYbCF
DOq7SXjc4eynl6A/xwHqob48B+XuNadj8O7SoDM1xr0prUx0DF9op83iLTphyA9SCqFFo5gf6IHm
bBiVjAD5EVIHhaMT3dubvHPYf7eqy0ZjD+0f1SW7M72ilgEruzPrekHbDz/A8uF/6IN3SkmSBdS8
ghGAxzyN2P9oXdGGvadj7zrbHfyatNhrsdVE17Mz2eWfA27plX0HziqNTGfUcXRLMntkfMKyM7A4
ZHMIDOtlY41ImoHJIIW+vn0SB6Ps7ZCdhUWJngveGzqD0i0cgp37jh0PSEpGUm1IKZXUZEZlCgwF
MFOgB+ZCwy0GGV04pVc04euAWLBHbw+FbwRepH+CcI4AQyBJ0osgoGmTYIIAL/eJJCT+IpCnAwI0
EWEnPQcA68btrJv1vtqZElsJ0SQpWqrjQJkFoAWIoV0jKwcCXLKtUjoWinC5LvkpIl2yq5xWCNan
An6X/hggwUH5lUdAiCqHGjfaQs8IjJkAbJ5CUkprTg9kO1AG4s0aJaK5BKe9McoQ0k5CnMFO3+sc
nZ2Ys0856lnE84RqQB6m0jGRp68p8UQAscofwu8cEPsTNuZPg41ZNue3Aig5Wu2HrE8NCtqaiCwo
B7Z30paUOfQRzCdHIHIR1kLaQe7UasjdV/Jx5/dmHDXJC1K1wdIGURHbLHY2mfjqn/DkttfMX4n5
YXldWk+uvvjCV1LvxWP2Yy2uxF/GKOGBoLYXgxn1gOUzsTyLnfdQknadUa640Pt4jVn05PpNpe8Y
VBA6+mzmD3XewmhVJ0evPCwrCtqswdtx1ms3N/QItptjHSravCVHCxvLl3LZ3I8clT+fFDsH0r0M
OMmOtsr4BZUDlplnHIhg4KrVsd6uTLNzMnN4uHr3Zm9BLHdaZcVse3ZPx+CxjXmqqk2hl2jZvtGk
o6OcZs8jwRmcTZhjHliwOpByerls4Bn4CAON3iHZFSgCMgD0SA934BM6gsMo0x2VQwE9ml9mqMVm
kkP9Q/XoPCp5JWTOGtCdiE2qO6V2O3P6AmtIXuZ38IrOp6QEhcUGUqzoxYXyh8YQZEzPQU5lo/1g
qDI4Q21Ki6e0PYzLJjp9sa2wJQ3AFLiXwj28hhYRf5N5NHg/JtsNzdbliKbVI3CBenEHID9+NX5h
rK8GXIW+3XMrC2zgWl8RZbygHiH7+Utla/BXzWjXDrKj/ySxPGKAUSnrRTv2gp6VCN1EW40eqqP/
MkSoMCOYShnv9vta2b+3WTVBQeJMIY3DEtg7ZmjRW2/XLx362hG1UT4k6Yf+0yuLSJzfywDroCBe
aQGFYSvzkU1FNP2RU1f1JA9J2YXyLKxQZJafpKGaVKF1kQ0vQ30CVWwrGhymS1LPlHQKuAUZcWt0
zbz+DRooSDxGiBmEzffMHpJfHZHwmEcD+ByxeH9vPZcg5BSd7cghea8YpD3DVku3V577MlLb+bZH
1nBJ/HI5pzjfLFXQivF22jiCgeWQoGA4hqUGErG08LdOvbmSNrIt8gHpnRAIywEgTCsi5kV6QEX/
+QXRUN/YIl+N1YU5MB9YkRc30y/zxBxM0bC/z+6/D3Jao2eJhPTx5zHVP/KN+SdkCyhaa+vzolyw
UYA5YKOBzIpy7KxKCbNIsx9ggPFRWWTb+WtEo1hBShZRNmz8C4l3e0hr4P01NGLwu1/m0w8pz950
vyC2maOC+FjbnXN6oNzgXSDZTQajw46xal70Q5hz0mL8g5MqanJ9DnqfuEZOlhw6SS1whvzKxrA6
kKMjuc29KXPZjfPIoKrzbza0YuxKF0dBHQ5ixadzaOft2Xkih6ID3ArqHXQVEpgh/7pEFnEHHkkK
zwQPjwB5RBYaRLnNLbhYo3YPwzNM0BUfayMOl6iiFTsOVOAUWAUqKQmORleIGdC6XNb+oPENWAM5
ed4m5d1pwBK9oscxfh59GJRb6uvTE7yHCNK+hlu6lKlQ+VAA0/ok6UCW1m1EEd404UvqUwUmt3JH
gHKUP9yB7dhQpLLr392eERXFpKkiHHpTOUY+NF0wABSg1DGZMo5VnFQ5rhpUfgKdL97dtlncFKiW
LHIkrwXYCzL86Gb37YByxvMx2oJI+EaYHDDKFtk9dHWZPDhKb+EDusNLpJSebQMpXD2c5w/yF8hr
NAhTs0PTlvCX7y/73schKKlIw+kYdTD8PscdiaIW6onwPL1/X5YgAyTDjD7T9504+kxra5ppfs0F
4DM9e6cecN9w8NH8El3yUPPXw1HId16S3r5FNLBLn6iAsBOymW60cZ9s4bvqj9dAt33wmFTP0Cx/
LSS58/DUOfn2x4ZS7+xTa6WIQ+6aSWflNuMrm8VraJqcm93M8rLa5zBxXt70UXYZSfkbTBQp3hMj
TnLH7VMC/y3Ojp2LoLj+x3cZNCqXKLMrUF30hpRWGmERcq7UDPYotpbghQ7h8xpgo2SQ8TUUFK4p
4SfJEQRwSeCZRDHwT2Z+V9E+75BwBypQHjkfuiDnt1DTXWaorPbKNQAdBpqHJo3+lm2GR4sV1ljE
P44yCBswfjSy3RK+p9SpRd88LuHn+kf7h254JRW3b2qheXj5Of11HavEOb+8y829qOMjwABuDivr
M6YEcHfVLOVpOt4d/g4og+FwVSeFlrbbxYuEUPutdevs8qGz4Sr90fEa6GXYMz8rNVSRaK9iCjTd
MaqgjL65VM+oINUPvwfM/jrL6U15uc0pqo6BgZlnPU7QaPR6r7AgnWwSTDjbGfZw+r4k1w/mneMe
cWndc60KggAoAq/XOUn1suPUMFLOmxZQzXbAfjPbUnm9JfbP4LvtxwN0aXSC7xoTUT1zc97nywJo
xDj7sm8eBw5CcXX6RKMHVUK4dgdDDjAJPHraur7FWKj6CE6a1+guNA/3Sf7aFdU/ks5quXEkCsNP
pCox3NpCM4RvXEkmkSwGC59+v85WdmYnJMuthgM/7Bz7KXXo3q+TyZ9UFBlW+a9yqYS4qtysQfEV
4wppFlvZYhrarhM7zInSXptgvHB+KTtSfupq9HnW7YSnIkUkwlOp2EEQRDyAubh2RmKZHo5b85NZ
6yFbq1xxWmupr9h+R0vU3uFm3+6G+S1/63/z013zm+w0PU2zXyH2jTyXagcSQnM83JUClgjpp+4E
bwdxVLWL8hJtqKF2ibNHSCFkt4s7XkxYeicd9U+26Z0wFG4BAVm3VTL62bZjbqAga66qOrDQ0kRg
Af0yoAYAPLfUd8AWOpwuz4VvEXE0EO57BVxkWflT+qLdKCPJ1rl+Y6oqPOX8ii3Q7v7n24137TTv
io/+4Gjiur22IQayykgHpEErAvzHB3n2KcdjEGW3zB/GpxwAoL0qP7L4OT7S/BphYXWBc0fegkAW
D17pZL1DiIW1fZZtDmqWLN201kCkNcGxy60pLU87mAV6vXGIJUU9D0yk3m3j7jXLzqBe1MdnUR9A
TtF/pGubw4rPwrFd/UNQaiPVv/cceUS69imsPGUI8PEqoC3Kb1L2kiAUpV3H+WKIppuIusICzPC8
m+JrgT8XATqy5x0yvx1KImmY5wMIoxLA2zaZrdUDDMz+nvqihvdNlU1Hhv+qo2CPduqvTqHtaTJO
5DW2FlJXvZU/tJ2KV/Z8JIJ3yFDfqTeiGEnsL70pzYc2hFkTJEinGmRx2KpvRE+JmdPE7y84gZZk
HsQwf5GSXoSAEtLYyzsvf7PltdN6MXuw2r+U34NOYQ/um7zF9DMh7UA9DQM8fspURc2LHv+sssGp
T9wxCoKrRyt8TVxFBgHdVk/xdRrXg3rl5WcZoIVfa24rbdmzG4yXRcfIu+26Z/rXnCZI4SVmba4I
k4554tVcvvOm1s2aX6nzcAbHAgrVUNmtavdOgxkYT8FDYC0BQHRNyyU6y3sPkSF0rhT1mLLrI64K
+lZe2+CKbQyURdTQmoSovvzDHHzQsjgSQM5oc57pYN1Nn0WI0RTVWn58RGrHU1/iBONtAg0j+jd8
l6YbS+vKfu82ybA3rSt3yHW7gGWI+BFtH7R4Um88Gpxv+koCmgwQpHzq8bmizd24OGGFzhtBC3CR
WnYfSFN8DN+MUN6v5Rg+n/WPZbLgxQCOHVdCYEutW6JQft9ExQW2PuyuNl7PqMaRyglbwZy2Lig7
CqhI0xZugrJ4dM/C/NR8cGd09zn/8AXyC4AZKajHcMk+HiqcpGzHYqcj/rcZKDoYPOzY8e9CQLo8
ETOPFwysGV6mJZ/1nzg4t8htROmTtiXkrH8H1GIpv2QvylMBGRdfdt2tbWShd7njo2DfbBTTK2Xf
un1lDzbQM6LVzbLiabTvvDdrukI2LnbGt2qt598kCUCuEukhGjD4zYtJpvmdAfFcG6H9D13B+7br
92ALOIpv+CnIS2iYXw844hTuVec10S4LsEh1jSM3GQlHOToaZZTfkQDdGNU+s1Fl9wCPmvlZV7WV
g7GtEm/MYfIeKQDXatNrn5393uu4PBq4cT+JBe1cQBSOxt0jBmvtF2c+4fe+vVUeCKH7xDn2yNe5
A2ZkXVIaeqeBDvB2GLfT/cM4aqgzgutw7QWc9p0mdePS6bld6sy91Z7RHXs9oLACPCjpycJvPzSB
b2fO+xm1mIfXB9XzhNLspKyph97XYszCbPQ0WhyvNVnhu805iaSW447WOdVX8h0X06DUoIz0X1BH
WOIvjy6q0HFSd2kciDSdRh6gZdRPjTQ0jzmFMMPDCBcuGPlDkkPZVreFW382s19nQgoeHmvvo8Za
2CtyLCtz52XbfmA6LCPlbaGkDQ5QcQB61KjH2b5M0u/EIYv31n2yzzhkZTQ2NO1A22Tu/yWI/zi/
dfFZfS0UqJLvx/BUDuehj2gtM2B1gyJxFEunjBjZTkPkRbtdS4m0J5d0VUgZ0qcsnUzuUw2c4Q28
mOkDMbH6gCY/cFeTvU5D6ZwfJTbQQAoUt+ucXwfrS9Mvsn14zKfG2U5YpKO4Gb+b9XU5gTFWG99B
aRL9zuO0G47aFrhph0W7jUG284aUQJCem9rtsBDW93bpcvcDS/whsIHTd7ojHSGYvP1CvgHgfFBR
9EDT+6v+SB23oM4/YDYsvyaUycSaWVWeyaa5B0MTG77UhrnzLNEtzvDsntmSqk+y4fGD6JxFcf+0
CLwvgzCMhPVl93hmeI2NcR8NT58ulLlr0wAP3dpwSWL4qXt1BiuKmsmc+KZ6bEaaiKTwhWcuERHU
YAXaPVAsD9ITvZsbopAy+ejqZmyXYwrNRVKQc45dLvSSPbUr1a8vE0TC4WDTRdJfW4R4lgsyKLW1
zn/6B2WBJrAGj5Q3bgjWJPzJw+72rvan5f4CpY/m3BSo4PN1lx6Q0riL4pJMLJlPSsXLK+n2pjzT
8KXVA9cFuzW8QEAhVl+DsooB4zVbRT8BIVfyT+O+61LxLjRlZy/Pd0gWwKcLjjGUQN7kj/j31mzZ
03uLqAuUW5tulWGfULqilEQJtcCK0xh4GydeTWreVGDZxS+o0ZEwKPmj83Tpcd0RkdC8R5bojx7F
Tg41khQUqJDKoG3Hhi0ShA/ds6cq3lE/TDGGQNoZ/XmIY8vaAaUa4pWBxUBq+WXuzcnOiYWggBn0
6RGo/WB7HPd0mZUmKl6Avydo99OMzTzZ9ISnDHrElovtSvHNT9smwLhDerZ97bc7Qpu4BzTwk83y
3DPH6REB3Gj2D0j5WI9qK91GzfyVm5fKoJpfixMzMC6f4RBKiFl+WPY6ocCWidDBybyM2QL3zXDR
HM8aVx1W2dtA6+NDojVpbuopAMWNVlAf75KPRfopsy0COBpK2Q+wSmBewvt7qQYy1VZ9rWfroSf5
dNMJCkWuBpj8SBKw3zhMqb5q266Ksjeh5o2m/8qgMniBNceZhkqK5FY2xJatvuyX+1t3A4Iv1JTN
wKS/ottB5dCZK/oz/KBlb6uU0Fbj4jbLBQf2j+Kowxk011hR555NZY2y8nguQO0hA4pQp8NG647p
U6m4HLlW6sHo7TXKf/6ARchPy2i83z6pIJYcJiP0myC3dosBbPHZQYSRpU3SP4FXRompDx9DSD2W
DWDcDt2qTgNiCSYAXXv7gNx9Mm8onEM8/iboz5rNqD4zKraAgr4BtvZyqNnxGlH7a/vSwmlyiOO4
3v2128JHwtYjPQ2ZVz9zp3Wg7BFGb4gUqShn5JLZSNa5uaHqR7yVHQx6gc9qFREfOT/9sFaSKMsu
Ksrm+65mI8EAxvSaMbD6y6jvOhqjB2C+QYEIbl3/VnyO8usjijXjMI4GKSfTUvqc+guG6DdgKN3K
HHy7PyRIPDietgTUKoa1cBqnlB/T+22o6xHp3oK23fWyi+sP3gcD4R0MBkieKCRW4MG8MX9XrX+W
edUqDL8BiAPoTLa9dXTyDT7Lik0CijdL98XM1roPViT0MwIi0pRHdJPgeCRvhe0SEbbm11xu2/uO
hBgOgjNeeyA0AJntABg3IX/xYj1CYoWRshBS2jjAf1Q9IBz87tFLh99BOGu8m4BSSjxzYjBGhNXE
BETIt/04edAiCsh1JJ1BbFCae6kSv6bUCqzT8mbu9Zp96nvrffihEilfeNEqRKNJlKp6DwjCjeMR
7NcAUeH86PdsFUrpD8TmWkQQYlO+lv7NRdQp3qK7U+XP1tmgJHaTORso2kmCwPdc/3QAOmg2ABJ+
g5H2zMxGdgzcermmBpXvCZZujyVUlXmlkjO3H0DrMWzQpafk8dHYG0X1pe5ZBwHreGW9No3PhpYP
iqDsfDjP4LD7hv3WI4jJbbE1lX5t1bXAv93ZHVaVs7kryI6eMjOSbCGvbtZuIX1V/zBbwVyq76Ll
RUitZ6d2hQSLoFhVxC2PUE+8RebEjoPC+cqo6fzgYJ0kEVM8xY4KLyngH/dwiaP4zbztuZxNsNlc
6wUY/KXsd8ILatr28sHod3WxwQfLag5JWHYvdnrRCwyzUbhwS2dtY69EL6R8Lbq97QQyOiPzVukv
5E/SJm0Pn328tXsYLl+5/kR+wb6XQoqv3rHbwfknLQnoj9LjggFNIkd6vy5rcA72VzZvB7JMwIR9
epEQW5W+rNLDomfiFz51TsOkJlv/rj9VmszQiVR0vSmjJZ5lckdC25y9W14OAzX7e7+pMflufUV5
j5/0bymNlnxTGB4+StKJjRrVa6SEblcn23RSvnq/4VOg4oUFFr09585afRteDK5uk+H26wTNQlLz
2Tkq3WUyto1Ktnv/KIQVT0wh1kdOO+8OS+/fd0hsl+lrsiAbccn7Z6TB5X86fQLNla9U1qQ54txo
E18mGZd8tLdRYsa/ok89Km1IHjPPNLdwQBdgpBFOEw5zaNJ+pd06b4LB2EyPw1CGebp5yJ/6fWto
9IUp4I+wlXz9FGd4aO1tcHOU1Nm1PvJrHF8NrKEUusy121CpKY+1ehgpyyKhuWrTjf14n0QjFOR2
Ybhqus0C/enxSxj5+NRshojEaONgi32Pvg14xkUkxcBgV/aw7t8QnI+ZTGSxsFOovJHKkuY/2ebX
zdl08kt6h74d6NdZ9rNgoTRfRmDOVfUFfXQ0+b/xA7nfd4hI8z3r4jxPG1TQldnLZr/PfbXb1IKX
i1Yl5jwYFWCZtUPhHDcwHrGEfeGLhupuhk7CG/+wbh5GQ01y4fva71geExhcaEBW6aHFxAROo7Mt
LM9xXL5RIM1mP1GG4hkn+lEG4t8ENnuhcTClFf0CSfFkDmOocgiVs4Injpdw/rdaIMR8GaT4tTdw
0/BLaEewOt6Uc1IfmvqJbJjaSrfKfrLnmdITWCJ1gw3IgyJ+moX9+FoRNwAGtiJZeQHNcb+FxsEa
PjKEh6ydWj+Xypcs/QIFyUHjDV6xzr/usZDq1t+ppKmPNa/CnFMu6IJaVOZAY6BnYXkN7I7MU5av
HlBV4sbjulF3aLLz60+Nj1U9DczSQyBIQ2Q1FZSfK9FxKoV3tjW4IfiAWhuTbg7UJ+JuZa1lQR8S
EiaEyGB7cMMw3CmmgAZ9jCiPKkRIaxbaPae9knFIIIEIy7YzMFx2kYGp0YobVW9R/T5UoHLFEX4+
hDgjukZkrtMPjaVkONIpvpsBGDZSGoy7kOxW1pV5HKbzAqlf2i6QaqeXajgR8E7TKu4pof4oY6RB
Q88PSQuh9ZudA5cdA68l1ePf154qEtEl8FczqC2/xcFOdolfOjcBC9Cd8Bpxmov+iAxkqykE6vjt
xNmufxtPE/s9KGplj1cPP4YxXWuvy9E1v9OHb9fv1ewj7W4fHcnrW0JKCOR+FQdjRlfT178Ib2Dd
Sc0nsVW6BhM/QhbcKw6iFkCt6bgLdmy7nmGJxc8SiEYnrClFtJfqjqUHSVvn3hExHYEajHLi3toz
+y4PTW2f2Gjv5MYchxleZ9rLRNKGOXlywBMQg5iMNOHw+C26yII5OCaXm/ENTCMpovR3ADKdofYC
zaj387duiQAKTJTRJJGwi0QBnYSSRhvxDjOjHbwGAEbjIRbgIIJ1j3QGmAjMfiGVoZ4kA2QLqJsB
I6SDgfuJ9CODtKIXA6zI9phLOqJd7TrH6UsEoA+KGynJfPioLgvUkpEQTn9VU/xFXYpRTATMp0ci
6+/ccuNuI33YKAbTEIucH1XFPglA+wpi8IQ34Kf9ZkOcXK4cdeoXrSrtCv0jfyOGhFx9z5AgoFk+
ecocLHkQp++6ETKTcsNtZa+yzzXp82PNED4u0zPvm0QXmX6O1PuRpGYMhRXbIYVwvyPW5VT65XTR
4F2ka2rXui7ozUl74uhOcjyzQjKTqo/Uf5J5Zvh5HDUJy1pUuugREV0/FwS/74vmlxfyFNwYIVvH
izgmH85aktGKC9nZMGGTCM+Qoip9iUjmJCcBbkLFt9x4hAI4OEn6k4U4Tb0tJirLEIt6J2jHZ6zr
FPNtdI69+pKq77WD6nr/NpFaW8CXKAmgu0ttow3TxH88Dubdy2+nEqISSOLSRTYYYf0a9wHMKOBp
GT4zPcYfheZHxbPXoqkO7k8EEPf2jI+D0/rYclCukDCgTz9kRRg1TCltkgdkO+E/4U0A7WLKkkGL
HBmNDnekPD0Gnoo6jeKSFg8rQH2edwMJMX1gYtF5u0q/r3aK7nN+IlBc/5oKNOKLpDzNwJwbv7pd
dMwKunWF5UEiKEgP6ozlMW6Zmp4KwnA6VfcX/R7k0/FmBQ8DhwwA03T4USIGDNqmoXJB4S5gVS0X
zinlgzT6hmtFW6wWNKSk4A75FckahWFd7ax7VBZ4ZoRdEyXwOuDhkDYG4A/32hmftPrldjU+Gowx
DdEsll76e8CZPqIAgDSiqDmvcFwZfg30AB+foGtXzosGsh5SYe3f0KECDWOvCMl14YMNISwXdugo
Q5AAy2u6sqQhN3qfjmtm+wfF4HR7H+g+bJcJO66dUV7QVmh/9FcsP5+6f73mTi/yrjua20nkVfCn
kXFjs89wfVpnR/VVf8V3d0bWafkFd+FAB1dFbAjxjLZqhurfGLFzt0iefrIcth1f//PftQH1sPID
jgVF1HWF4Vors3IU1B8++C6G2OzvlN1SNoA1sGLAy9vlKmiP5RvVKUpwgK6rENv7Q/ZF9j2dHADG
MNJe2W8SGOepVxzrMyqrezqm6Wue7agOw6Mm1RPleUbtLmBJkhnQLazwxbPW6kzWSzM+XJC4wwnO
hWNHRamo3OxXlqmtE1zDN4FTXaO1oTx3jms7nioHxSuAJIr78gHOzmAH+Rsv0dcbLRq+ySWQY1gc
6gJeC9GFUCROr/S8zd1M91IXWCSIgc7yNqVet4FeR7HZoAVDMHSmwKy93fYxdnEFxE0l4mp3quOj
z/mq1PT2789lvqYkhg7P3SN1mR7UT9ABmdtdPnC97GDhZBCpBovO7SD7ZXtY3U61ryF+sZj7dfOZ
fQLsIc8hGSEt0m/uAEyjWXzqDlSfaEjTm7bP3BAjSGmG4lzhIxxATZmuMICiWPfZ0JEXeTIJvRHu
gP1wFpekQbus0RcAYw7xqHL7GlLspLhTGzITTXEPtx+y/b4KRQ2FSAFcDIQTan4OUhYESsjA0GqE
4GSFMO4muq9ITz9A7LgJeseUL2jm+hI+papnJyJWo5fB7CNXLc/2RTmOJcETALaKGHSHcdAzLIth
CyVeu2pUyyHApzv5V/58qGtZ+Mtsbs9MrcfjvYPK1O/vi8udG5qPrjCQKujhTJASgABYpW9OK2oj
vBr2qp949C0/7M7kfODGaVEQSdEd+Z0XgY1pZPio6rlnK4TQWb8qwxmxRwW8UTCA25o2ksvx1bMq
vslNaY2Iml51oXYRv91AaQ3U1NHFWouQ6U91eLjtoShxBJCyFukZFaTEuWgkcV/y+X7glRPFpd6j
gddR6O8jQT7sK3NPmCUP4gAEx0BcBHe077a8n8wIYH7+i4uAhuxghox4Nq85DIApOMZ6xK8ayMOW
tUz7rVsuEhoOZsgjXqat+lkelSc6drQlUKegRSFKLorPekDMwxQTUxSYQO2hd/oE1YWuFdWAe81i
IgO9cn2KH3ktltMMJ2gO7fEfAgKLfqDo07xXxw4bpC9YTfnst6wNWPyXvONQ8W7QPKhFp3E460dd
+wRYCPfH+oeSgv1czodReadXP18Yidp5Se1dObxb98NIWzV1YZ3b2bmCL6sHCbqCOgpOmLEcKaHd
CQ2Ixb+1+fVNT9b0VW/AyWisSYGuwYfjuOxXysP+1nlA5T7/mYE6StIqBiXoSimVhbdxAv+AaciC
YInOOgVopxSN95ASVxppfiZQWVp2pROV2CW+UvV/xL9KdqqNQ4ozsX4lJH30WLoxvSyHdYiUgLnR
pifTPt9u2wKxgRuR4LHAugG0l70ifgmZ/Gx5HzcP/FSyA9AjNK9Tg25wmLAhdxbO0GhTIWRneQ+y
tgexS3WJzSMRyQyhwxE3r959KQtobwz0G5kvy+Vhe5q5flANpq4RD5haG3vVfkqyg37rcQXdSnGY
iZoy0t1uR3m93lBiplhBr6aCtMxXteSnZ7NIpqecyrN+1dKt2govXH6fxjFZBvXq1I2ZHhJsXmV8
6oTdLes4WdI1B0+Su4uBPkMNHGOXWJ37YFo1DwLzz0y5GPJbw69a1SVndi3Jv0eM2gvGgcrXY913
10YPl5RaVhxNvatX4Ty/mMNpoRxonYrinKElkL0ME6kJ+FkQ2bg0AJBpSIteddyHsdNBPV8LDSk0
jIOdn4cktJOYkjDZI66ymKnsifjmBuOZgMnjIA9Z7GvNt+/+rQ7r7EAH2TJereE4qdteWiMw0/+D
v4Cs0V5kOSNdbNRP2XCpsmb936FJZNKH9KK1HjZH4KAsSIkwRa2v2RrxhufjZAG5CqoFj8dxSr/p
kwGZXHBLMHz0V8r+KX61qCETRSHJUIJNoRwJAoY+AdSk4Ue/aM6LBeLY6tDZgWpBBYsnwLpYy8TR
KQJJLJhsy/PVecTT3hhDylOpTSNh3JdjWA/vKl4OF5ZEu7xVlbnO46vN+xiJQnzWioYi2Vbq8fAR
cKcRYjfoYqweGxERn3L9mqj+BELj4+7nz+39n3VqqcVR3GZmPQgmbLxHWKSoEGRn2zqzTXJpu3nN
k5/H+JR+qPoRlCDbMGwX6WlIPTYeajNfN3o+0Wj4yu1oCIgrVYT5NFRnOLY0giGUUizsPHmzVOJE
i1/UC/i++xf8ePpvzRb6IjI5cAZhr551eQ+P1FkODWbhB/mZXmr/KYOxuXmCM47WhBPCsXtKdhXd
4jdcGOll9Ipn8eTaZ2TOXaw6Wfv0wWiNBnK+kQCmLNHYfnV4z9EGIdJrGZzXvN/P92MPCrS1PA51
c9lzFlSEIKXQgJXLiIYRBwCZkX5G2CMBPwVFt4Iqsqvq7bkxNw8I0W/IiKAJRzZHSqweMtKOxBN7
ZbebwGEBBi2r53LazGz5xI4P1ddgVj1cqC7I+FSTW3KGCyPggELpTGEzo1e5MhISeRhZ7NjqvrDP
BEmJfgCRoc1AVNYvJeA7dv2K7vJqkkLiupu0TrMt6VpieRTmOTcbzgcLJYvhZCXvNXgKCPtAOue1
8zSlB7nBJxiVLnygI+uqtCEnCu1k1fQp/upnkDcEbPeDRg6LqlQRAfy84aVU7+rhcLeEgEny5pQR
CJmUvnbxFzS4vCqkLiIX3jr4qtlDMoVHntxCUtV7E/CmgToCpaOKQoYq8rTxhTCIZie1XpQ+OvkI
jgSGtfxhd4dqAfMYsOXexpcqO7fVTjRHG/dmueArlSp81OD5gnnikPIzmiUJzeJPBfiliuVL+0Wc
NxYBaC6wWTVgelQPF8QL1h1uuUsEsGFcwv72qjKIRo1bIAIg+C6hzJW7jeQBzpgNlH5WZr+L1WBC
YhbL39sGNCqwM0ZJeerHSAeqWfgTYVOFlLkN3w3f6g42GJjdUhVMogFDQJkWYbzNTWoXtOEHk4IN
JnphPx3BfgBy1e1rq6sr5Rs05oDlc4dsE9RgkhsJz5cLrXpdfiL4JRCGms/ZrOs1TqtotVT7PoZJ
ZsFt6D7H6SMWbX7wqtnVwaQexbfsulih+guHX09oOZdS/pPBts5f6vRHb3ngHzM7lezcCL8v/Dcr
BIVxDQyGEnrtmU2gsbPnN4A8KswUeuqcHQ8U5HW6DDJE5gSkX/oCvqMQdcGYWRUaNIcqn8xgsnbJ
MxOeesI0BTTFxvtRQ8DD8lr90JYXYrJa4AnI5ygctMmaLimZUa6xlhBb00AwoYRnCBVBjWPU1WmZ
vsv5frKYxpQM0DUnqgvVO6i/4deJfhMKDOI3LTKmuT9NpRa0luq3UN/65F0muXUGDqVu18nOutKI
ixAHjQm6TlX7KqBIHA9z8r4MPBI/wY3Y2C+0s6XyEue4IdreTX0eOdA4wNl5e5f+6GyfaePq5kea
nbLGqwHn2X5OEHJvvBZlOr8ER58FkCmolaBDx+Fvo2kAMtNJg0n8HNRcg32CoxIi2hix8c7tNaui
ytqkSThBvWimfzE6OV9zDEB12P9yxBcI3mOiNu4bgMCTuDp4+WxtQ8EbfoFKcM4/0HuaxqjC6lMo
bJofj+6j+lNNyYuvu7lvaSzWokVVjvvKONKr4xoa2V9trrvBpxPYFPtee+Ztl+oWCb6asMhuXzmr
rHQ79iiYAw/EV6N2KRWqX1YaMB7kMJ0ejdpnOkbcljSeB3vX1rsFkIS1GQ2iJPR3lAvNUYgQc6DP
u1tPcfc1n87WeI5NC9oL8Nf4F6FXik440JjLtxVjMf0uwilsuCHcgAPK3Ob2LlO5WCZBWolm5ymd
qNxuK0RY4ECydd1c3uMEiQK6CbLUdeZr9US3kdGmraJwew3SDBLPYr6VRMp7jVOpSxCyg3eL7XdC
61AeTlNDw5K6VYmWSC+pGKyDZjfwQh8Bdsa/XXctlu+CK83jjz69lPjW8Ft351xzbIsIaMOkBxNN
DlCw4Sagzq0P+fZuENLBURURVbZVaOw8ejLWMLmHThLSIp7NPaP2J3TjDc+3r+XTQeUv0H5oHWTe
zXl6jOF0R/ykDqnJ1vi1T+tbFWZ+vOyM8X0SmuXVUXWwa1prqq/UPkIuiFTzK4+y3phfY3GekrCq
Q8oCKpJ6eBys1cW94hIMotLxza8rTfrrWqY7+FmQpgOVGoDx0qeulEt+PnNV6iCrDhdr4s3Z2sTQ
gNXQrRGkFHpR7zYdJ68ATI0BKkqVA0laUGyXXwKNyaNRqUxCkosJBx7YOHYanAVmQ1n7Jt0fPaMA
Xr5h5s08CSs6JCkrsIjImVNy2/YkI5Hxb47k0S/KPe5IxOGcez86sg4mxxI1dpdqOUUOlHzWVLLv
0hOxaOoRe7IrFH4P7l0tzkoSzqvN0EmrTUJZ5HfOPhXEbKAN2+7SPmvtswLNK76yHVFTGfTDCGFM
GUNakxpBbbFR6c7RKwGOVW7pllEhAuiB9TcetqDlHxg41gi/0d6PSDJkdGzxoQJbOX6bJTv0MW0/
Wxq90HhY/an7MMlEqI4ZLNvTg9whPQAFmVMAeiTf4cQJDxrKJiwGps+dINqNhJ7BLCZxtA4p506b
ufxH4ZKyzvAz7Cn49BVSvbuMvacie5ZVLz9rIzaEL1N9obC6EKhV5VnKaS/iPxrUZ0o6PnKSYXVd
SOhzj1pXi7xnjTRqHeQfoEyfu6v4UfG5sDn4Xzw7RyN8PBYuH774Iy4jxDzF71EY5SvlOfcKl8Jq
7nVXCr0e8A/fWAPOX6v8qVxMIvml1Pv/4xEIwXaV+i4tze5p0ZA8r3b3KI6Ej5n4O+Mz8e97tGxa
4ZtgBcamQM62En922p9sfRE1fChInhsbFTl7J6BN+kl7E9WVi8I9iPeY+aiNUuYSTDPBVvtfAJfS
nhBfbXEF4aynVP7zgNLn9bdggVnxQvFWvKQwAozRX48hKBZvcWTtl0DBMM/A7Rn9fAYkY8rVDBYu
3VwbiKSPYACLDbWQwFgPnw5lRnHr068RcLu75FBEtOrQ9UfcXQBMHgch6g9sZ9sdG785ERDyjYPq
wvzxFY7mE+df9t4gOEq50gPo0dBm7iNqCgwRMiy8c4rxmyqim4MnCHbnIXqFjMri6b6KijwiJuiE
3Q95RBg9boR0fx7dggLZsXZXRimITAYIBdyoPrcBor2+cwTBEOVRim6Z8JmAjhdRZBLCDojxcu4g
gCfkYEf+/n/2AIzDUKBBWK7wqb5hyfAzN5sbx6WYCjwRqvo9DbNwPHanmmKjJ+6XYoA/vTQn3afv
XEUc8jJPUfzJohQfRh4+Dr9QosPeF94LlI5PJGtrkoMNTSToyrRPAy1oIjFcmkeEy+NueRTzhjAk
4s2JiJdszldcAOiECWjsvAldYviEeB6I5zazuTINmMwzKsQQstgOmBVCSJ8eO9LQCYALZs8CC5L/
c4jwHilo+jO/znGLRRgKCxuxelpwjKyAhnkOAoXnXUVmvi6wdBzgXUsvcTDgZxhjSVBFmIEYzLCC
YZDd+qLveqSoWz+P6ESZG1jePBNk+SL9Fff4oMTQAuqOkPKIxIyFr38eqNEWqH4TjuDtYCFWLf5G
piWCmjOGeEOwT5MY7m6BCRMfrOJD2SLlSbEFsWpk+2F6XfEIZDhZpUxBHh7qtwW2AynF4b8JB5WD
3QA51hC53AvrG3oDo4RMCgojsgeYmelCurepmftC95tkAaXCGYSu+SaxNTh/Pgp8NUDBYdf/xl8J
tNMPZtrHMK2aq75jb/AgVLGshemB2CNomv7tGxR+2CPArbEwkUP9W19C8k7GA8i5faqb8TeJ8OTh
6HNBgUQxBHmV7wm1PNiRSOiBGoScjmqRmOp2oFPMrSPrTVArxFfnXx1VvhJmPQx1j4aTB6EeAmI4
8ANibfBK/GEbpUU4bog4iEx5LGyNKHejby+kqucQoBT3LHYAwV7F4YTXLhkFceFb8Hi6BbLgyNWR
+stlfcT3uLU2kl9g5pjobencTHzQg/pvHMvogeKf8H4R7wFu0J9qoO9EYv9lz0KhqmT5mr/UeOsd
/dkNNyfeH9fEBUUMQc5Nl8i/CAEYmc/yCN1bfdN9ImaLcJu5EUNhff9dXwwEM0TMEQ2pqQFvZ7SW
XDlDNbGU9nBuqoMYIzF+xDZEGuTh4q5vgRApfPC7YhAhAexkZOEooRz/Rt6/X5rPmmkrviYukPJ/
8VboP/09HVwx2IN9gx8Xz0fcjDAGQodR2MoIKzU7ePCmEB375a53vEshKIHWIfk9viu3TyxI7kFC
xoyrlI0ekBA/lD+EMcHtU2Mmig/Y52xgEj/B2kJDEVFFWkC4ZDIoYgLx0nyV2iI7xYwMzp+kolgt
G7oXwtdDOOmICyHYLljMfKDBIpYZCRBuBqgkw7n6m+Ri5Ql/A/ED4gP4EpE+LRYAL/+EIk+yi+lC
CueYSIg8pbsENyP0jZAxkrAk+bOU+ns1B00QcdMU9Q9CeYfv8DlTjZIEd9izvv7u+bYXVxNUY65A
XB6iDSnuWZjKUFRhIAQru0ATCCUldHYarieEnhrkoIS9nFBFYt/nc46uQoC2hJKMIGUL8xXhSMZ+
CfJZbP1wLv7/MrkZSxYAqYKlufgeYGSmPyLzf2Ru8XYZRJahdcT9hEddg5Unt/6btMyb/nPYUZ0q
1nd0PW9BtZpcG0EQMalspkbL3G4jk0cO8oEDgWmBAiXvLv5VPygVog4Dz1zMA3pXwtPn9olqy7+G
+hN8CAZK6M+gdyXsjQT0m4H7//HxKIx/f2R1jEuEqj1P658YZTFiXB9dz7toaRnH9G9uiPUvbl/s
KuLN/I24eGp/MlRAzmX0PMVHyh7ExILXu/l7rEDuN0JF6W8qBbNzohQV/1LQRFKIyomQ4Qfh7dD2
C/4e2ywUV8WCxcIIHt7fpkHx9bEzZ/YMNoMoDtlGBlRIxToSUqZCd0PdOEcxxCUaT//fJffJ0cuK
55x/7JA1FgsPT7MA9M1lDAqg9AZqGbn/dItQVInuG8e3fLFCxcuomxvaXYVrUepkSTBVxbsR0qEy
qqe8QdqT/d9mxFsVLyomYcVSYAbxPGbx4mLPM3mk4oriMaII07DFmWwyumC+4zPGXZHLc9814yvO
jRr2W8K+JG4VoMwBddq/9yT283pHc+zOl9TNoLReOm2Vo9C1kgP00f4Wp1g0YiqIv9vvBLWrnPFh
I4ygbkaGD2j37ymSflaHNhp2MBL5yn8kndeWstgWhV/oOIYEAW/JghGzNwwtA4gKBuLTn2/3P+yu
rq6yDAh7rzXXDHxTYHuHCWEg3v9tKnx3ONfGQB8i5U0YZ4n3JxJ85AALVRwWORNf424nXqO4L+R2
jgyvG8I4S6EcENrFMiKWIyogAZDCDeHI8Xb5fPkRp1cdFH8KByw+9r34AhXTOYMkjFl+/rtzMeI6
Ea/t5g+4NFhsXWH7M3QVW7yXviMumb5TT5nizZnsRIqNqyPVjTAMZAKEXR9usuKgahxMsa2g4BFH
WhzL/1Y+sV70fPnwDXRhdsT5X2LcNmRtEXFHCqvFgxNBfHg3nkrYy+Cji/XLEx8awp95cnHNipPv
N+5GH5xzfv6/jXuAc1BGeLSwM/h6aQCdbv6Y4dbjp9q8CRX/7b2IQ38vvgK+sHVmhMsMbgMy9MTu
UmgPaL9xzLfI8R707JYCxqpZyhLU18nPetm4kCIXc7RcbNNvE/TvtSwbr0dSz1LvhcrQleBuzDro
UT5IUNz3ce18w/p/Imy2VKcbSQmA2egdKHaZOw9FGI2e0AShMnIfgJ5LWARUl7gC5E6G9+I+fmGX
OP6CYWSWBuHd/fTsfrPKD+h733U0VK1u3KQ2osT60oJ7r/PCHUHjwNLaSbDI/+CkaGZBFbuxhHVO
zg5JbzHG76adGpsaFNrCtikFSTX1p6WCYDr9DVJXJB2/MwOElNAUvFbhyOIWSQo8hMZRffzhJwk4
O6B6a4/adYCCv0JbFXsGdxCzvdd38p1K5U5CZ4S2XH0EaonBdBP2X96zsXf5RoEsjEXTUTdGDwVS
GY40QGdTZGIfaYq1wYvBkFnfOLGKmJGQiZRjogbSbgCuVY0HO9yfwVOadex9h4bQEhdAtp01ObSO
TmG44y9uC/5IC/LoK+EH0GOQybKASWKMYEiaMN41MpZQ1jskW9g6CL99Bi+2joEgWLVGn4+38NDE
r076a7Mtaq2c0GXxIC3gAhca18xwWeG8+R1L8liNnaZY1VanxSYSX1zLdwPdH5o2r4hlsLNTAqgc
ZLmaV2thdiyvyh+ZCDaXMguUxxi92VU31B+4WeYE9QlVBV9xSJagg2oIgUtPV51inKzifM7g405Y
KFguMzV8q+nCbo7qVdgrfiP+7LPTWqBlryefK1pdfKYCyAHVkEwQdVc9AVTdIW6p+lGnncvfp9df
D9k1OFVyg55Mwm0dDFYf3iTuZW+oJixTD6/3I1e3QbKQ2kSJCS7C0CYuFxfKweLDFhCVDfg8yDFs
D8QgGFblKPmgpKkH/O911KO4fn/C+HeFKcDmrcc+jqhsoUU5KUt3cC60MQ7F5UIZCfUSFs13LigH
9xrlPEzmlCQY0gnXxDrbSdjCMBOAHlNhkutCf2HQnS36yBl4wtu+qRgiw80yoKzj4VxAxoCyy9S6
s4v0DyBuMO/KCW5an7Bk2mHmJ4htsfWTsI8xBoH0GleSK5duQs7CgFiB93ZQrYCb9e9MV8nUcJ/1
mZlYijc6JKAEtS1kpiVDekgHwm2HqQseLijR2oKBz5H+LB93X9pDS05nC+iRkNNoXxV8/alvUEB0
yD94KMaIWQpt067NqnK0iFji3zS2iorcaVz9MKxmzFdRLLx4g2+icLAWQtkLYlzA+gAnNamN0BGT
v4zhExAyTRhthuJ/h7qVMZgCHTciuTvZPBOvoXmJ8im5XYBw3qeynHMYtwOiqrdgTPjc6A7oK7FS
cLHfHnk4cUTSEWgsv0DCAThLtcmwURFtKc440EQkcrF7mcVqPr8uFlJ8hY1AAGD7X9PuM0qG8Xm3
42hQjUBlc3X28Ab7h3e/h2dG3vXbuyZr+ASLhUEOAmisfWNgzKtboBUa3p3hj2wQHoVn5V4Fb1hR
6fEwC0Lz9picfa26kBh+18J7r2f/bpeWzNXXG5ZMYd14/696cWfslmSQYn/OUJRsePMrKROzinsg
RvjhglhVpo6VxoMgVYkNvWKSgx4IpkqC18Pn/kPPGfTe608GKvZSF1k7vj684ad0yowkIbQ7+YeM
Dc3AywExE0hvBZwsY/f7eWL7qNxjBpub1KUTlevLV4cDXFD6xnCCbiQ6G13UhzTQz1YwC5IFiHPM
w6WAopnNaDr+kJqYN9aPFQh/osw+A+j24SjGypPtKkgWr+epyEKmsMcziN2vNrzvL+xvScpRn162
NCAZyz7I/8AjlKEneg+DGVHmyCcx25zecB37UFD5cGOIWIGgmy0l3kRBww4HRLwXaLfv5UZ7TsKv
euRurBmvPPpcbn32Ex2CbPBOTBKB+P3L3HBAzgL5/RG2BccSDJnN9c3T3YpRmM+YmksCXXxNlg1l
SvpbwuFNzOu981ozBGJ9rSUUCT/qZBD1Ku/Mu0MwWc/izxcvJ4S9TEaQCfifIscBeaXO1aaILTbv
GcTkARN2jEPIVK3tKiq33d02kBbi+7fTToCYms/wCm8Aw4E9ASVAJyIrF3OPPlA/LMAEVxrapm7B
EFWjS9+GN7xMHgfEd3rQbhkkDG+EL6HZKd+cVfZCalYVuAwDEP1Q0gW02xKSBQLMuEB/sP7x+op6
9HqwFyc+gzDiCz/9Xdd9raDUA1Dlp3qUmYoPSyyUsDxnXlGzLI8BeSE9v/qEQbDV32d14SipSDku
1iQGeM8ldkgZC/b9+JRNBVmjZHYQDWFheH3Es853nBowb1Dy7ZjqwlCzQnWrqiPmMsyl+4UjlaMb
iO4kEzYwMHif3Rit6d0UH2LVLrqJhOYzgM9sfP0KxcY8F/xRAaG2CKLNYqqhNYmD20pjtaqmyjox
LV1jiAw5YXFnVpOY0mTA6RbdYvNhHtHnmXkF0dDnWOjB8/y5uTUxWWb8mXDI2RwYGmFpsgO3fz1t
5OnBmwzO2IbbSciM/0wtZqkg4Rlg/qh0mbW7sJPZ8cziqB8KhBfrkkfpma/BJB4PX381aQ9wwBB8
W58NBFjFY32+W8YIwiuCBks9d4G8u81fYPc5k26VI2NLXC3lMrc/iLas3gLzkhFeExL+7XG4epwS
1nrWwDlA4Z9CJP2KZebesgaZ8nJ4kDo8Zx6NAxEPzQafAaSpEvimh5ZrMK7ndzgCmPTRuohj/TmE
xYJlHO2yswFpdUMkZYxfP9aVtLk/YIkOn1IYBTh14rAr2eRxwCetgwPOJWQnNVRf7CwfGwCsv9EU
L1WJZ9CXtEZvjFiYMX8YpnpJu5P2nO+xBWlFsqYV27DzXXFd41igj+9U4aRyFTbnRw4W+vU4HWMm
9D+b+AtWemxJ9lwdQ8ZBLt6qjvIRtZJijCY7YlNy5O9ISPqC3RBgxvUb/+zZhAajc9MprITmuWfo
fE68Ij/KsE/1cYbDKl1m51fD4FzniPoXC6T1UP6USQ05M7YaZnXd+LcOGSKxaImUwLMyZ/nG6L2A
fknNAiyZjGFAS79NdfhB40oIrTfww40oR9690BexN7wJUk0cOGbnO3LLZdlumgTrFEEEapKgKtzf
mnEea2c1mIphFx1DIlYsHk7FeR3LkrDb8+x7YFrIMdmSWDS75VqZZQgaVCwQzICNFSLfB6oMauH+
rkxtw81s7UvUNGnHQqkKhi2clcB2UW9iqUTNoEKbHdSwUfRlgucNcXPw4l+YRnmvwZTVKAGPohRi
loHjgPkxg+/oLZuNta//9HXy9jQb3Jarf8dUfvZkFEEGOOQQGOJ6kLaMliwAZGSsVFYYmmnBrblm
P9S9meIUMvbMJTYjUfzXOE6g/j0f7rNnRheDJDJ6QQonT5re8hU+FAYfNHwwsx7fp/o9+Nql3X2j
22r8uz5gWyApusrGqLP0xFI6n+qciQ+2K0xU5qjJ6lVdWc3h8RkzVejvYrws3Of+SUEAnJVUo3z7
DoUQH+rUvM/Q4A5lHmNdoRKh2EDuB9+f+EQWhLQWw59APsEdYEAIQzeXggIiDRaUq/vu9Zp0JxnJ
xTqxBmO8842FjuKIsAinI2fEzo8KSM/HxWBHF1ZqNRYpkqm+0XFj3SQSglinCgs29WC/gHEt3OON
BekCwxGVNM3Wdmftgvc30n+WsrLX7BP1qCBjTeTvkY+CzMF6vnGJhwmC1hpOJd6LRuv8dgMT83rj
ilURVhVAHIKQyi4hP8093G5QcCQUIt+Shd3Aohic5sXrD/MNeWqQltFBnXHBIuOJ0s1hUP+4XHnS
Nnxd+jD8hTFGQgQMpE2C0/ZszEeANbSKA5uv/bA1s5khnSASiAu4Jzb0DmTJfq72430GfOP0YNSM
Gcw9HEaLTjKVLH+vGXBBWAB/U1Y4Tca3AKAoYONHaCseszzp4swfzstZj5UJTwMzh7NElzTuYF3R
owfZivElc9s5cuqeRg5eteAUEKKjzbI9QWYdZatsVLwcNA+DzZ1WmpEOZhmL4tAicxXaB917z7+z
ewCHDp707/AtzXJeQRQml0VYUuJOjZTsDG93LthCv1MyH+o+vkj4V1QAcoAJGPffV1q8zLJRxaQo
G6NI7cFg7CCoQKPbNXaxaoY+ZCIoFUEl0y4rf9pi12H1X/z8zjUO9AhcfzbDZyKxH2s1LDOhkAFJ
FqAX2QzHV8/9yeYLhWe9+XrJ/mf4cbZ9vjfDmGMWZt2MccqTIhrZjIfRSoeZHbwq+YBd47CZDnSv
sAFJIribqMpFXGx6QrqI0uOvJrfxaeOHoxKgtmecW54wTagp5zwRPsbZRDiDjtJmJM3g1CsFZJec
OvpEX9TtySVimASUaDVuvjGItkvGiE489c/AFa0dJdtWoRwJmu1Ax5OJ6MEZSQmdW3B+SBtUyvfC
MSiDZSs9vE6DxXOV7rvO4qN6M0g8wgGYjpQDO9/NuS/1U32BlaRMBk4fxj7mRETVaKO2neqaDS+n
1EcSmx85HtCPMMN6OYjmUcwh8Ovrft5NkZSo8IWP7/17RunAIvuKI+mOJQU+Y9ZDCgMF4scQSGSs
zHHOYBH9HAx0T/AJaQzuzZe1FcY6s6De/uWV2YrqmbNejPoTX1Bgngv5NN58KF5r+kwbOgosnL5K
+i52ROi1t3BcnoX5Mo2lwrBjg+hTaL/gNX6dWtCA7aJzhPXPfPDy3nhEuZq6uWGMItnTgMbzzMGF
9q20TtpOB4sscVJ1rMiT21y4ahCT/fXre/RD9qNY1pY33gIv/Dzjb+i1Dxf+ZELa3Sre6QEyGK5L
HSo0+OCuvyLvJoTpW5InhGIAGidNN57n9MTJOEErQyxJMmtmaLoFBw2PLByVQC8+f7nTC3MRu7bD
Qx9bV2gfWPU9rbA8GigY2VGSqI8lBIY6TAjvCs7qyKidB2fpexTy0y3kYzQbrc0hFiwCMq+gwKtT
AxdK2Blwj/oRTkwQv5Pgd4EE8jjQ50C1Gs7xZ0DMhMOrZlXEVwBqnSBSEOz4wu6js8pxuocgDzIj
KO7I/d+oE1uaQn4IV3aUYL0OO2KO5R9BsGvU+GLxoeHBeDpitAAMNM6i+MM0brjEyP05CCqNqg/8
BGO19z1QBwtDnvEYBWs5sTfn/5ZYZTZkQ1FQXyFT8yF+8jaSQ8Xc0dUWT4A8DyS7E4EzPxfux+W2
vLK6okNYoaMg1xGL0Xi4hDj55APCGJQSQqG2w/+kL3ks8TgO3efNSBcTWB9jdgQHss0VZ4xY6Yw/
FJxcO0EPhTKXjeInyH+IFDS1WUkQyxyp1JOVtzNzGJ2Wapfuy9dGL2pDuq6tuoo63DQhH6amKP7N
5ForJthmfEaYxj8q9pwY/9dImjoi54CLIiWiGac4y3Aj+zzs24j2WEKyGJ+E9ahh95OwZ8x33+RQ
S1ujXMJzr2ukLRNcRmAbfdrgNxzDroEMJfvIxABzLASAqJRW1FBkcNmfDcuBRu2gMavbDTDCzKDx
+aIkKaV5jmsXPDxqCK/fzPEodJYES9ehan//HicVo9q78yrd/rJwmsW7FHq8ehwrVlNTaiS6Hb9t
hX7sfU0i8ncwZjSToyGNJSQGwCu19aBF1pz+KN/1P35tv/G5L/doNxn4XIBpSrvwc238zhyEyTcy
nyBTaMv7B0NmQ8GE+76V0JU1Xn+uW1TFhR8rU7kOJMPFyzp/zliw4nHlz3WG59lZjc3OggeDpKtg
t4YYQXmkTBpkJqC8LrYyc9j25ej5xxt26Q0MW6bccDEgtsF6nZfGsD+10x10WL8zU2vfd8szDTML
kQasMsKCFgrdf4wHBAYHgACDRp6ylG4OlqQDwMZvR7U7aE3nPavDn6cAH82aSbJooWqxrmsuV5RY
tFSrgq07/1n+dykaILZ+xwgNQY52ZJWi2kXuBa0S9gWGRmdNdNO/C3Yj9dtpzZvbmgsgQtWUiL3Y
EhfsNJPGk5zviFwaJBRCumtm6L2DalIEy08zkmjDtw3G5d7r8HwHQ+JrqMpZO0gaZpxnX7EdmdOx
GQ5hwZxHW5xioE2hKsO37RdemZatbJIU6oAcHuLS30sSap2XV/OkW+Ih8ZvwWfmw/Lg8vBoqPrXq
PB3A/7PvIPSTlNYs8wwRJ2Fjt3JfwIfeplQNUGctQnjXv/XHyv7uuPp515d3n+AHweN9/WSNFALx
KwHvFsUYFAfc42S41957lWrnfM6uAI/p9PK+WBLBnghvu2fp0+LxeLKjYA0vbEDLbZrNaApuLtIG
Uhu2yF9ZyXL3XvuQRlV1FkdXmI3QFlQbsdN+gB2SBbKOm9/iCf9km0NKJWfwgOcOsUXkIgyDoU23
k6vr4Iv2kjfFZS276C8Ge3qUxetAqQxBYKnvr0L06oJREReMaQKmJC+G9IMrJsfFDBpaEQSgZqpg
XSAGQnN3qInNgZj7ClhZ5YerP4NEcCGGsACt74lD2sJOccFbl3kRfBrnvQTxA1aNp6mLhLY1l/he
IEdHZ8NIJYAWfIKxwF0wBYDGTtJUgdQtoTdgYbJ+f1DC2b/55JmqZlu47eeWPtPNt2g6uMYfa2A+
CA9mzqEMUepkS5rS1L3ePXb+fpSTyD1EP+QhXke+bOU4StYrvN8GAIUjih0m02jYbvD3PJfi3mEg
CNwAFIbQQLLQ/aYuWwBzUeFmmFJsAhpTyj0uPCHvjFA+651ZNhlDTMXwmZwm+CFkHqcStRUYYst1
mTiyP8SZHM0NjJmvjwe7sqJpuaP191EUAS7dkVtOeLxn60voixPChlfy5E79Q4iAWwZ9hsEAUC/v
IaR0yRq4+AC9DXETTLDWhphkf+flsgc32P6GJIf43R/uMMEj+fvY9tfBZxRzMe0ZFu28ZU2ccdhQ
Sms+2X8C04KY9SS9EEBe+FLd8AN1qyknIWLz98TYwTFSHIP9Q2vdbv2/W78eDo1PUrGca/bQ0i2D
r4aNyb0FAZit6d+/qYVH63+/YYJj/UIKWpz100mx7bFhWD0n8zL4Rmpj4ykfYkA9hYZ/EjE0glnA
VT0Uzpu0R+B6kHPInhuLW7oBjnIatyE+tHQqEv5+Y+C60S28hTL8mHLB9WULQtWNwY5DRcet5Sa5
4mvHRPLfv2Iq+e/WjDFdnf67h7hX7KVo4TzxrcQ0UXIbO59W48Z+TvNpg9WdETS2yA8lMZOveNmZ
4r8uqgK+0U0KfftjSzMcLiY1LR49KY/ZbgTl678RajEq+R/x+GJ2Xh9vPk9IeucmjxT3t+o7GB87
qqVt6POYv6kWYBBTRVygXazB+Xrn9oByAMwFAm5ees5FOhGJYTHFtdHfWWzZbBcAfEzovuZhZgTA
CqZk06jCZ+AwuDXH8DOmD6GXqbAwspLXouYDoerCsagLmhGKSTJKvg8vxRk+gPYK0MtQL4/uhf0U
aRaKr5y6gUciJzC5RQnC59yw28Mj5RzYoia1fjDeaA7g+Knbvq+d5DCzAaUtfH5M6h7+/eBW+vCA
x6GtwyC12Fn5u3b0s1gqoTFBeFvihomhhL4XNEkB5gNVuf8IkIJxSdw2G2mxuR+b1mxdXLfd0t7O
LxVmKFATrSG3+QU/G44VijpLDGhJXuQTjQOySi3xL+OgsJ4MSBvMHD1kmMtAV+Pnp4H7NU9UQc5t
AQS2ZqS7Lpb54oXpfbUkDESkNLuzzDmtZpg0ueUiNWd8N0us06yCXSRocWIm/o7EeSiG07EnftrZ
6B9tlScXGYoIVfmMwdpMCBD/fWydeblc/rZ/4moigdrC4cC6YLpk3TjMXM8c7ifvSPwi4xK8PMw5
GAY3zeSti8+h4cMXd2PmwqkgPh/yoM2T6pwoDkxwGG4lpvf/bsDf2KKLU1mc2rWDmNz+x+KoSPQr
xkQD/HeqQzDmfkyuQ3pL5IfYZNnibCfuzsEzn3P93zUgrgMRgvezu7/KFZfs2wHLIiMcsuAOHTAB
f8IHHsM0CyNwi4bJeoyM/1hbsVdz4f27Xn8jqG9H1vyomCOXjV7zD9fHYz4RhK4K195qLL77jJ7T
H4QNgo1hRAg6TDwxJoOZwVdjokDKUGa/P/WgHl47aA2yT83fX4CeI5tGIKwQ9LNh7f+Men+CLNG3
vhtBxhPHQiwB/9YG8GSlCbEuBC4i3DJmFTC810ocql1rhbk5OX2tEz4m5i0cuLPZ6USGzyXhk2UY
ynFeKf5q9bVmI4Y//32sD3OLWN4e0yLzyaHTo2Y0aCcLFlvEZeaRbRbfWQ1E699N0D5lW4PK2vNi
SKqPaWvrwfDa8/SgctijVo3z2YiyV9xkmJKq+4Ak2tpUcK5EWHvDvRpx8gTvxWeph59Z8ifIE4r9
su+uOKVwpsG34HHCImFED8AibYzU/b/Fmq8TDOnNkTixKEe5nVgAPdBBMtpGjIraQIb+NPQFd6jv
IVWHqKItSsdY0CYQxgqrhTUSjpGTzBtb3LDpY0XGP5Rxvliv0/AZEUIygDqI4/wxWcfOwE5Q4LdE
+tzHgyXp1xuZeInbEbIOyHWlWNmGp6YNK+AKw/m39FkyLzfPCLBjuLwdmVcsyivquTE/Yp/F350F
to/fs3XfFbsy2ACwadMbttEheIo69QnKDmUiYqwqxR7Y3uAfSh6xJ1Zzxt7d8lP6beGR2F2QajB0
dOifhoX5JVQFOD1Y3mPG8qBqgwcBbircdmrqYr9DKSos/2Wo17jFbBm4g4BEffxfzPacQv4ZPYeE
FRAAyR/YuXefvdd9CCkWMVJPEIlHKBtAIQyzbdxXpo2fPlz1YxePgDaI/Isd6ELKwrf5rlrM3Csz
4WQ8Y1OV7T+aKW2M3Sua9vncVhr4AT6kDphBCs29tpOe01csjMxR6RE3z3CJYciNt+HyjaRbb+AZ
QBrmCJwvnEZAcvN/YTcXvJn0aQKqEqkrJUrKjVJgKmYbfwNPfOficUKZYmlc8fbp6b/ZhCrqIisL
eWEEAj/NQSQJg6qaAvzcw6Jmro37S1JxSDoaTtLc5P6WQUN5flyBHcj1IbAos954+GLMhG1jM+71
rahCW4V1AoY1mBxT/ILvBLR+fdxn6YInP9jyFTuMZtP21rezBK2DGrFPLSKPpIjPqDZ7ToKrEK8Q
04o3sgX2U2Ub04XNkLNhyi+YISAIzEs20N+UHTxB7JyJQYHrcuyd+JTfHh4t9iCSzwaf01++++7y
nbr8/iVbbPA4z87y+XVq9/Hqt01IsWpOq2yhb4vZZymvtQsyQ6hD0I7k432XwWz0v1OIVAxxpp8V
PCp4Y7LFEXZFQVKsOLXZT1KfOJ7UEhvMc8oCfX2MBpAxZtLoCdtrRXwt/Lf8bSWwNkxizHdEvEAt
y48oEim8+ypNyiQD+8WqhmRE4wLG3vs4OmcAaC/rm3TqmGpLVs21k8yeBxmu3mvONbpRZAZjEzXH
4ppgGEabpIINXWhR6SG7cIRLKnEkzofyL6YIgD+CldXtKP+8NwwfevPEypDV9zCTxMvTir92q3u/
vvdtYBXZGR9hYeHF0tskX6iJvtzjigljVDnCfp0zyrzHTMdxjrReUHFUt//XH2K5hjsDRgboqpDU
uPXQi4frIcKIl6f35m9l/Dr2njAUEB+6DamMVJuACNC0r+2O+IwV81E82C5cvqDwiFgTCnas8uqe
nerh7SVyCP6eYCzp81KTgZFh1T4Uy9BjX3KlZiYZZlYRFmKiOmIZtXF3HcnkrGXjn5MiGmMg4fQu
+voDJkYohWKuMMSGzYkLCaTohUwoaQIW1y5Y3bLog7EthszfaXEu5hDbdnAMCR2mEZTEwApCMhYb
uJjaiJr5A+kPwLpFWrvqdtnLG+xqTyGZLmWUqS/wGHNwmi6HVhn9VjVpEtmotyvOlCTU9yJYooL+
HZNW9mB+7sQjGUIEpRgwQQ1NszzwXbtmtEqdo8IGU49lpIfD0xdLXYTFY8zPsXQB2aMRakZY3Mqn
ogD1Xuoiy1EnkhOnrwmWWihX0WA1zM0qcH9LDjHHw7kIv/YGthlz33mCWSkQPJJZKgsYGkxjEe9d
gShg3VNG9lYF1DbzuSmoHliTSWlGW3nsBUMgY5xF6T0GNlNqJvmYtBph/1QvdU5xZhiAOU5KBPIu
XSGbHgNaA5kql3w5fMPAwwELf3Qmdsmiu9DIs6R+sTKEYcAjYZXCP4vsJE9+O1xTCA5Gxs1hxxQb
Fw1Lm4CaPimO5AlOsbiQ4nFyu2axyFz5EdYL5ARARJsPOWMAT8RhFSG1m8gHFtaav+snVr7R5+gd
f6ixH153/iZWhSQgAeIl6rm/QOsPrwuNMW0Q5dofnGDkuf1DI4lJUpm4HVO4A3MndNDYHTeYov9B
p+PKV4m6nGoY6gm1AIqIax/bZnOwS8PPssWfh2lcg84XjNfEMf3LLsBpBHqXOHD5iY3jEQ4t9pHM
CjF3o2zjA+FnL8pplZUcU1d6dMZTb+dBHxmQ9Y4pdo7tSWkrMZTJvVocczRig6keEl0UfaN6ihHV
4Xvh/G+2CEuPaUQhNnvSbmCEPJGi/kwK7hucoeZpoOhoEK3fmAWY9ZDwkJY4tE1LDiDXIpLZViye
7RTe22dfoAg/32jZ94SEfMis4KSAgsBEaUwyyNOm2PseB66KMTcHFirp+hncXZXL9Lsv9wOGPcI/
kSDG3xza3TMiOhB650yDfeHEAeQ7UlM66rr+GsdMCwHdkvEzCoPejHVqzl7BQnl/WZlTRgRNUXtt
s4CswEvqMNWnNPtY8kQ9YC6GUvmNpOMz//WX31eQ1FNIoqM+MKf3VGrXqRyH/WaDHdRG3cU73OvE
Y7syuu7Y/Exzoh0Q4IDRCVWgyTf56h4B8XzdeoepGGY9NvXDHODey1KX6uaK7Tk7m1tq2AlHHz7/
65o7gsa2YUHTOh1ejC0o9Qv9Hp6jVqdbjPMWBJWNdDyz/GrxmTabz1rbMvl+03BsZcrGc8m4gquE
al428/NtVyxAsqtLz45PBpjhury7aGDLpb5hppeuXpsYCNlkxcdHKWh2zBQ4j7Es43O7VALHRPmI
43nMSJ2Z/VpZv/klagWaJHbpQtgjA5lAjRs0nvaBqGA2++RSjwfB41iirGe1hznJcOU/n2F5cADt
qi4KdAnMSw2bYzXMGSbIBlQYrOEwKoOdUnS0wfhjj15U/H0RnKk3Dm+IeTbrgn4ZXNhUmPJgIcqw
Gii71zol4d3AnpwMD0Eh6vhetyG0NsDhu/YP7JehVSabDiMbFjFG2q3u81yC30OhCPpLVo9MdJAD
hD/IQ6hMuIYgq21PUOa6/7KWBFDDsgj7jl7wZaq4dT0OYkwi8CZMOvEYM5c6BATIF09LP8Y0gJx/
vCaRccW0C1GyeBnaUj8ohx4OsRz6K/9t57qjr4cQPbFgMf9id+igRp8xaIj6+2RLSEkToWcfmPlO
YXaYm3BmCHWfslne9lyGzlhybvshS2dKjQ6gRZpsehJugFxsnFK49UH1YPzMeJHBA6Jn2lEFb0Qx
CgEQrhH2X6pFf/yaDlXidQhFMokHnSYn6oaaFplSGMDt9NpqDD1WHR8uAt41DjNr6BqE/jHWEzEC
5vdUbwvwXkyqCur6A0Qt5nbVRdui86TcXChrI0TOfMlZ5FAPg9UjRRYuYTUkBTJ9NtkV6wVSaByM
nZQ9tiO/vUbsbyle+A+JHXZBDEUUH4qfIFtOWAJZCOEcPHbx+vceqR6M2pgIO6shyJpVF6Y7fqXI
kFkgVK++Hih7DrAXoW5vGXkxl8fUG612nrqc0gBfnMDjASmWpGiT6GAiiINqdhqciW6ZScvcwS4Z
cHDDlB8SMhlCzdchC0hOGEExO54NOZktrqMEDzKo1cfhrL2qnIobrEn6mwSo4XmoTtlF4+BHekTZ
QfqeiLKsHYJxHrC3wxa+H96gW7aB9+VzolNhEzaHp89eISksceGVMxD6eu9A3zZYOfO4eUTDDIdh
Dxrk54f3OluQoOcrT/N2oZT+UHrgHkVkL4WHK+QdyDwmmMkuo2xxh3+fBjxLQ6ZrtlC2FB00SMoJ
CnIvIhVhdzsyhfYIJtu2PlzkdsmIAwuuEwQfBg1QPJOBzRgcpgE+MjA9bpy90fvEiK49cYb98ytn
gWfzG+7kzoKHvgDzSuaoEaDHd/T2uIJRzt96aPwtubCoqzomo/wNB5lDSerS+8h90SwAZMExgwje
uW9WoJhewbr5H+K/PXKPVgjpaA9lkDz752rwNoTwQv+M2IbpegFAkMfRQ9WMfPGbJCcCHZa0j530
9NIdYqoJnYdI10CIC/pfH6iWp3DVsw6TDho50JD399ooHu1PNuZy7oFpf5z8r9zjTWisPoGY5RCS
fIOUYdjPuXRsOodaqPEa9Im9a3auvm68e0yR9d68NDbvx7tImhoNwCvZHRO7XeVf+wXIceVafITG
spvWeG/hXTmrdf+d2DAR8RFlooCVGXNaiiQtt1Eq90+URsx7AdsZi3N1/PYVee4UA7FbEEdm6Q9Y
0BgTmcn5fm6pqffskJnmypsT8oKI/4lVMwvrDUoWTm+9NLUF1S2jDYzOsqijwrmiWOlRIxLHh2oK
wsqlDFkKscAZiEhsFpjslG8hNBAZQWlCecRfDZfqVIOZL8qtO+vWaoClIUOdSXNRfbwSNs+VbJdj
gglKGmLWS0auzCb7MkZ6firMry0VhGaO+V6O2RdJCAQ0WDLzE9oPjPB1wcwZICBmJIw+hF5+1c1v
Jyqx9FqC48MxRz+2+sxfN5vaiPioKe3opHdqlrGXbYZEfCvz/DQ8C3c9Ebx+n3BG8BaB3vna9yAF
lVeqlhwZ+vQWZr5O/xaq69+8nrQUJDY1WzvRLpROC4K3xwSYLHO4xIxMWKM4JtvHenguMQLb32DJ
wXqBUIMyJUWcwdHhgL63IO6u5ifhcFEFw7V0aILeBEtlJiOc6uCTB5Z92O+zPlXUvlpAJvYzaozE
J8rWZi0fcbb78vg7/wnf3XxJ/T9tx69NBX2gFHACRMrfUd31d+x0qriMuU7/YC1C9cRiWoxWMWbm
qC+1fb2DwMB2CkTxmbAT4jZvFDbMR+yAWdxrovxg+QpC3etS4uH2p1w4ETnzIdYyc+bnzB3XDG2w
ev+gNqLnfUaaxyQe2I6rt4CblJCUa7EItFdsJbAvfG5QkdPZ84av3U6d3BggBZXoEKtNDo3frvvC
zAR0iAEbJzUlHkadXgtGzFzDbjDishjvU9T3/Gr3vXIy4K4nE5kpm6xfOOaMaQhWJNtnRLSMlRW1
yvNI7syym6kHbQFCdcIHStoVbLsSw2trx/VDqUM+bLeM17XpX8NFiGpl97GfZhgEiVmai/C8ycGa
wZsFJLya9Uy+X3HI7NRRwtXNjCgrzRWuYGB1b2sFndFxuceKOxOlBZg0AOw+Qfd1QPFWjRnlVsSf
idvT489Xo5s5Ej+kA4DrNwIbEeh+FHnRJbokdhRdLqkXefM5S5LnvW0ziqL5PPL+vP2FO3VTIHiv
Z7FiRdGIV7NKzajnRDyseA2rFa/3dBLZwpIZNSYAOijg7CDe52l2OM1WhwMBaubhIJy1GMGYu53q
7Q6TnUAQZTBEfgG+4EzE3KVzD/yGRzxMhqbQbAqQEaKT3QItcw+cJkCdhuJvOOlT5iCBuB+YLeTT
GT8VoNTbnH3NmWIXM54J1y5zF9qbEBLRlPHbY/2w6M/CJaaQkL7PJf7+mRlmvCwBY+8Uc1NbYW0t
bvbiuvk/UefVpSq0bOE/dBzDAAqvZEFRTKgvDm0VzIqoyK+/X+HZ92xau7eRsFatCnPOQjoWLs69
u5z32y6YvvnHVA0uWMcI+hd51pr3529LSkWdcRuxA16Dycos1vFBw4HuaBMdyBWV3ZQjzCh5IUPM
sfPbbfdZE9hH4rmIs3Ix5jPgJbxUKmJyXGSOuC+sZd1c9j+2HLtUHOT3jVvTXy43CgQs/XfUXBtS
B+SnueAylDYbeYDhcHQmmw1uIKNCsBxlwEBpd0dc2i4/jA4e4zneOHKl7EA1indNBtx1C+NPHnh7
N7cIujJiJH0mJ/ZpzzgT845x7HLgLfZ+RkxszF8m5zHadqwIWcM+rN6YZh8Gh8aZDmbBAdAkwO/q
8KAKmnNO/yzInHkUeUzauzlOuThHY9oypzdrHSKAHW6PRmZMw/Bu+OGUJdyaUnzyeOH+au5T+wvU
0EsN/j8Ogm30MWCWyKf5ewrLUUDJlw+Ex9KCcv2Bq7ptk46+W207INvLbjVdiHocwYsdiQLe4s2C
ALHObmOcdqliF3+rZRNRi6dH3sCLLJCAFrSes7nnu7woolxvIqo8ItCykcCqsv+UBHrAZsHuWqAu
46e1iBd0vrVAHdttXpGOrkZIxojNlWrBIraf1sfpDf+GyH+47sF0h/FOakO7oU4ZloDLfJs86VJT
As5iHaqimOvmBpOTnzZI+yH/Rkm/Df4F2r/FG/9GuunGcQ+CQA8ktREv6Dlm8MACR8ro8Th7MGPP
FuxCyz9yiulwuTyue2+7ByjJlsd51aJXmHYcGxyKHOFC4313I/TX6NiZixBGnFVVOwD88xFTGhlZ
0zTwO+5zorEunSZUSWxeySeFCz44jnexPV0sej3b5kLfjR6FlF5mhJiZncL30jLRvHXjBnu5KExX
4VkyEG6vt7BXhh3yi8MNQ/Zpt+uFJAnkS9eMEsLnL/IwlC7orpXadSPaU1KUwYEkEd6LLeNFt/b7
gwVWZM+TEfgygyy5sx+P8UJYxaMgggwwTfGdP8Z2u414tUOSJzhSxYYAyZhhrEcWMBMTDL/p+dvo
QonWYRLL72XhyPyYz15mII/MSKCGN/toRtuIfWCQ773x/mjv6fHF2E0GYS80U/SGRBUpCPZTRvZ+
7O/He28fWTKUr+Z4DAQY0IEX0bj8cvTI/dg6houbWArYPU7wsr9mH3soZmey4b7DC+Z9bLBY2+US
60EtkyY9Dsb72ceDwEBgJzbcMBgYahZ/g0/gOHKLWY3uMjNENurF8mj1xMfE+gWaOePgvuZsRvHl
YXOUR5PZB6Dig3cgteGMuUz8Q5wEmm+74vg7AC22rHoYWoCGUjLkIzhRLwqPHfniJbvLQxaHJVXu
d08KrWLupBgpRnRJ7E1lsVoF/tlIjhKcAJa0U90TdbIjmrmdgT2y0IqG96Px1ZoZpEvyIb7PYCDK
ZD/l7HOiySFY67O3ZtASEJvrcA1YYtFLPcUhc1O3iFGCjl8iU1IA+x6T+DHk6vBe4hkDiFMUpNOE
ZOjN4DtfBvjkaOyPo+0soE4q23YGIxuc1/bJFeXZiGUo2m4B7YXbiCRIG3RjK6d3fMSp5YfVhgvw
lprseuUrslKuXEw+hbblZSTLHEkncl5L6CrVknDwaka/xrnhBYIQoJGxwTXdAGlh4Vjm3eriAkiX
5ZNSJ5dSTqfcMOF8J2YyYJ3kwspllgWxZQSsdktZeOaF0wfxI4/Ls0tA1CxLifedUUElZUYSUore
FMNLi6WHhWfSZTUZDUeVC9IwnIlOZVB2SEAMCTvbYFfken9NVlFw5UybwZKwQA59xjohy0J/yVfJ
6J5F5HONNZN8jCMFyzbgEReEsLmNZm271Z0BenWCLaeeU2pjlrHHZm0iDM3t/mMwy1Obi0XnZKS9
ptNp0wgTEAotm498QN6jmj0mrfCe+sQL5Kc7jAP/oNr4vacunWO5xwBio4Z/FPUXi4ZZmj0MaS8M
Q7FJCL5Z2D7fVv0FNrGww3WIVQrXJPjENo0jc70Ox2gzMDfYEYilILIwQ9st2nxDFd2PDlrbbXs7
qznMrDZwOdYrVlHNPrpkM4zx1OegGaq+z+iTcTfe19BcM7zxmm+RkNAw4VzZWQQwEDuIjo7/xp4Q
hGD6jj4Jtg3z0kOGqHrkhNwaiWDOwNicLuIQNTzQGrxSLOmDhlmtGSRaYPnr6ZpDWwBYZj3LkJID
2o+GyxrU520gzxQ2qwl5EOq3Fh0AgW7Q55cGPSwN7UEMEUyPSBNZNA2h3n2faTfoYVf2LYfeAfAd
OVs5EeS9jS1zF8D6l/5ugLmWGagEuvuwXbtMBro9MRAFikM6l8L+HbAB/YhdBDOp4xcWfTERUBC1
jKf9tGltCWABNWfnZt8wAJHYANk44cD1wKMSgSCowx/o08s+6NWTdHbh95FTTiKUQrRsSQi0AVkU
uk1UfoK8YmUnTs0SOyKbgDhhmXFjSRD3CKVWAzVEmV8lKKEfYIS97EkJ8OeztcEeiSMswAwgF76Y
b9GFILvEd8LQd8R4ySfLvXwyoRof3H9b/XnlbDFH5nK8P+gGvbo4VUJ1l/lUN5ORsu8EtQ2qpXZO
ApfsD67dD2uEE18YO9I23sXdAbLxRjU8Px67mYXHKwdt5lCXzlz9Js3SiBpGAj454MoP6ia24OfA
zedynrEICqGwmBGxXNQQehBSXOZkZckUVx6l7M8K0SXP5gA7GWs3O4VhxGs5vGg2i2bMemwLxkkW
MFYrLBETIGI12KDXyzI1oFrAmZBN78k9dhSHjDafMnRgk2073QCXLhKPbAWC/Tzde8x1fzz2xp40
FS7cz6Y5UsI900YMCg5IvAjXWIO1zzR2175/NHyIV+F6ceuK67OOF4uVsSjRN+h/qDA+b9aRvBuQ
jdr4uc0IJmshnCZoiRY+jyFibbLdXaCrFMYSqMyyzhz0ptcoEhsOmxEDhscPq5w+2skasRqR5fRl
8thAg1cGvtUIOLTRYBJBP8DLCqcSMOLeTtel+QBrIj4YM++OM5mzZfiOK/AbztN6m5mNehw5vh60
pwoJIvAiQYXUAE+BJ7YIJCVGmtAGyBgsVU6qxC0bwC5EjKO75+Jkllxo6LPGaKgZ63Ao8R4QSnlb
FVNM4kU8Si2iAzCApApPLpmlAN6CVRAqyJfJPX8bSI7yxXQ0FJyMGFIOXzH+nqAlQH8aB9T3crsw
XyBaIB1YenSY3GegwXKqJh8HazL/ODk1KhJxY238O9SMA24JpABEg0VJFPe4DMmuOPndVHLcZNmg
m1YYthPw74NLB4hFMk2mNZt+WoJbXFmnKb0ybdm3WnVygMSknB9tQcVCBn61+8RIZ+Pvbstphev0
tOhZi3dKhbkHft+g7HkFtWX9ET/H8R8vzQ3VHirdPzxWfjCToIQEWonGanUmUu5TgBQy0cD+9en7
AiLsQfmpQvwxxz74ZXhm7sWX+SY3IF/8pObLpWRHDhhgKvepOScwxGmj4EkQyAZsQJZgJk+zAnr9
4mfxkpYDkgpO/24xw2Sr3CtyyMTmHafosjLLtwiMTL5RfAe+UFZqwfQ8kS7Dj8CfaOJs4D5o7nLJ
cBBrAkmPXXUgYFTvBp5mfqb06iQtca0ASQKJE1DcUzIY7u94QAc7QBQcjoSjID3G43I8gtYTaKd4
fMsOLomYgw3HTisocxVJzCtHKFvlqL7xGUtcW/ok49YevNdIddLByooRiYnbi9xvLZVxhoC92Yoe
8/bgO0g3DbfezRLhTdTW2qQ94aXmqUfOLEITEPR8WOB8y48kCPgtYUPKvGbykbuqtv14Oh1P9/to
H1GLZsUEB+MJHlKW9IN170t8KKsaf/PobxtfZK2m6SSPyz3/IYyl0GrKeg2F1ZOcBEttFcWwmLMO
Ux/kefGkJSAmx1b9lke1gNySI8tzsycoSxCY1mkg3wQ2s1rxp568R95JBsv8dF9d8WYhH6noYFKR
r0WohYK5lJmWM9MaUca96iJsyZCmbkf0JU7OB0aGGCKUOCgVUREC1wZLzf0ZpzPUQXrK8rqYtSRl
9u/O2KTCrjsfS2Pdr0U40gSEIrGaGmvCx/iK0iJEbvfjtHzVf0AafUwU4HByzAKWk7ghM6e5Oe3s
tIAjxP0GUs1KSxUJW7pHw1VOxqhl4sJZoA0qRJx8qyBH7zMBkmYzwdFVj+GMCYqOi1uiV1lHslDE
QnO+CdA2tjqtBEPpfMMFUc336Bgcg9eQBjB4U7KRQjbrDmEokabMW6xEYo92mDM5UzFe7mgUa9Vs
N2gUYxxj3bwGK08C9LbVtrSJjpW5bvhfF0NkYiIEyFoYjiNYzce6UspDO4/6HfMLLKmpM52etOAU
QDueMn/LxMnGND2o5kPDittGbzjcDbHLzEoma8LyDrxUbL1YPwwVuwfMkdi9hLIDrwhDxDX6JQB/
UG6xSQIVFJi3AL7JlDNXZA0pzHR2qPxealusNyi//kHXFyuNizd4MSheUFuK6ntIP/ySEWLnBEB+
MTlHNyZ8wxPD1qqzb5J+EuSr5DGfLC9Ivzgko+zE/llDMb2C7pXVQoCyHEZlOTuVKX9YFEHMwgfE
JStJbnP2ZQMlYUgS+9OTpRJ3k4OVvZUDluNodq8MB0U3NKA2rsqYQ4BjBullxnLZctO1PNDwT+il
NkhWdFxk3B2dexQznfds9fegy4MJT031nz0hI4kX+8P8Cu4Xgxyc/JN/x5wRe80k2JKtgcYmRH6k
NF9cPwwYF0hMsqQ03wBO6WUCKBTwBQBumjLMVnT/mAgenioUPhydvomNJSIGqoufW1jpUGy6fKVs
YpYrjxHPESEXE3+K32Ie8ZDwjjNgZeJZkhr35F58QblJXlGc6a8JyRVAp2QZ5XPkFZRfGXgb3ZAs
3ouIVbw5cfIk9yjRZvXhhI0ZqY0POydY4Qctdl/mL+piYkpQgp0EAChRseQBZKOjffWBAhzGw0/o
svZzmZEJxfez8PnFvZUsAS4Mmzr8vaXDYf1OBekTUnSSfpVUYtplDRJ4scCUZf/FWxbP+GWITd7i
dB67OJvRlm4pIVkJLjVvJMRjO3chDuKYv53iD6JwVzIY4i/LoeJ4knmWcyGTkGtW/chqfGDcCmz/
AH5cUqUyWmHe4E4IHp3/Df43fk99GcO/7TcjBN0tc0xmCQQsDxBNtxUWZFW5GAULHrmXiSy91WI+
2EwmuGgCcgepzD2uwa7YMGGgBVC3ZcWV6ZRU06nX012CrzAmceiOahyCZHA4kHnblQurcf+BKjBv
EGP/fHZ5WrYBPra8+EMaSZJJci7/ievJxZYzsazsysMcTAaSwyf6j8iFRWR5LzjpS5xBKQrwgx0q
yRgPNnLmlnICJT8ho+YLY6OoBp6ENaR8fI17SQWRofld8t9lP5syYmTtZAABDmvCMaBww1A6u3th
acmokvD5bLN2Or/BJgngqwu3mpfSQopXHHlWIuSxxLNfo9Y9DGRQkQkmWUAiZhutGybeNMNUtjMa
SJCtJPyLxmNW5bHH+MmZI6qMVt6zBUZFOFkSeP4GXHP/m1xf4K8F1w4UhLjF6HhxecSHehonT6ox
u8QG8eE1MHk/KkeLv1MGlnhrcnrlkkhAKSP7C8xZyuS/2BFFySqSIq/ll9WlS0J5tXwzrbk5q7/5
CMCMd4qjx9jhRxeTgfqlXE604DAaTfMzk/0U60NCzQKKyKsED/+dyX7I2iJAcEJBtt1fG1eVJUo2
mgqxnMhGYx3u26xu6ij38srDF3uNRfcT/zgWO07Rio+iHsTZaFickAYjVOINqWeJoyc0DWowQ0lY
KeYJTsxj9Bsnzi2UP5BpC0Ujt20KlJ2+t3xibQPIfaAGzymDG1g/jG9aZYy1IQEtWac+pYREqK5E
B119hPvbrQ/vHnCCzcnt2Er3Huj0/qU5o0dXCqcMJ3cPHrANesij5NVtDhHaF6TvImEQ+MlUt/VR
E9eJvX5zVggTqiiK+oeJj38gdqjZah85APGSLHfVu0AuTeCiJn2651rtrtJ9VAv/x6mZf/JFB3NR
uk/nTtByptGhSz83VieJISCE2ny5e+m9/S8LkVCtULwijvu7eiEiH8b6M1R4UOImKOdOjvRhQryj
22+fb+023Gsgztqh+7AO3QL56uMjRO9omnwMzXtr1td4LMjo2OKjoixFXHqAj4OaM3mPD1pDyAu9
u5QvXNJlqJPV2GTSiRNZN6Y2rhjiHSuD/JJ4QcDQyOxAzJHY7Y9BIkZOgT8vmtPxxZVcAupTLgjU
/1/BfyMJ54OqxwnNEKl/SGz3sp6WPHeOCc2G4ikpHK+s7ieTFEXJ2JHwUfwZ2SRoEkfhaElwIUKR
J/uf+3B0JHTKxleLYcKgOWGmxVgTghCYXBCYFC9KDbKXkZPoXzbCVCOQp12OCRRjjYCSK+yNlyU8
JOFwCFFOPGDxJUCThec1SifyEvqKVu6uPCWO0cuq43GKzwCYqkHzOR9UmfZ364rmBX427vaz92G2
YpZ7l24a3noU5NOwgyui4m3IF8q7v1ZI+o1o40vcAf0V0Fp9fFqWQVfGIdaDGSQbpXNuxE0SJ/2y
rWidwAX7uRZIJLv1fenQYMcqUVh/W7WB5Mpk4pfk0gGa++JFIKZDtCkEtEN0iMQPS510LL9J1LLo
oYzBPGaB6T9cbPsQDCie4R85IMrK7SFxH6BfTIcG5QtqKb64LqCEvGmdt+/hE9Y6HQEdWoIdB9pQ
v9OdHqSPqf9d1uchiu1MVusaJEitn9fX+DTVekTW+GgtBFQiEG4HIpbJmw511D7RIKGNky6YspM0
j7cK+O1nC4bFnaQFDTrLfqt/bNjf4Wtx3rfH5/0XbRAXTR0uccejioQsNm4g3UhfKCgYdVoSGbde
fa5H4iWmYU7q5DwTZzaZSCxEk2CQtY74uXKN37ZcqeYfnacZspC7q+uF9JQLGEKunPMgDZzbtx4N
z8I0lAEjk+TnjsIcrwKO27beS8xs1DQ0R1LOaNEMNHrNSnAHRY7fzDevCjQHx4j5V03UdKl4itf0
AFZ7d1Tkj0tpmCCKRA7STagiVDfYqczt/0qaSzsCfVa4z6GoPiLhLmsliFQwGwwsWSC52WPKl5/g
s/lsEnKfqOehMNNfwTIPRG0/jQ5j6QqqBJmgutlZiYxEkPxoJyYlOwl8enFhxiSYlsxsJmlRDVAZ
ngcYdMJZ/OfvS6Ajm/zGttr1oWapIV0NKyYf8CuH4QSAO0elq2HfyOY5KRD+EldfHHnJEf3XnJCu
kWCBpIkrQ1dmuB7nLD106KqZJxBb2JPNZaosmouO4urIhiG/hCKFXR9cPkGCCSiAjEvcPFrNiXyb
QMHpB4k4FOPCUKk23+gqIXHq2ZfrIb6GSR6AK1eFgWIC5dhJ3THYac8gO4chlIXxBFngbUgCSMx2
ZRo55ANMK8m6iYso4Q/TCoWwapNJfTBwp6giX90oIutJaWuwxNMitUL+jMMejvCpoJsx1WpGNpFV
XFhWwn1F1pWbxI8ZXBJRVhfGn0z5DZ6jJOB2B5JjH/r0MMw7EcbWVqt7GdPEMKyBMHuIgAiK5jLG
JVYG6j4CcAbyhYD5Rz2rW7r/6h69DzeJw2+L55DVlRFBg68BYyoiiw+9TfFg5UC1pznHAIl/TmM7
zkxtw8ihdiN1BwY4RY+MfD+d7jcynKu1aAAzpMq8S5EOKT+cfqUPjJfCXeZIWEDNMJCABLUwJJgp
k3UljqDOVkUczUCcQrn5uMAHoC0jd40bRxZ3HfpTSSNI2oRyiCSJ5XPAcImiJ5vU7VFThzSEqyge
ZJW+QXBEfEm5/kC4+GDSKrt/z8kUkqIK3ReYk5D+za0kvMn4ZyTrJQSRTeKbxGIi44H+5qf0OJBJ
LpmQ/yZmPFaCwJdMhGxN8g90PpIzzNl7jVucS8ncqCQ50JWwoMRVMa5MCVl6ZYX9ZRIleyi+59lS
PTWQ34ywWJYNIHf4o88TyTcCF14EcVFSuOKQHq3TEgkfonBZVi99yd78y0LKex8MVgkyGM8qplKS
nYIVWK+ZEOyaJJrETzjSn888R4B5XcqflX2RK/zLQrWxIM9x08tPxrsvJ0AGzYUDloOWl0uqSh7R
KNW3udGzsy//fwzQJKisV6N/RZ0ALN8QnBorcByDhweF0FtQX8MtoSO9f/TQPuyKhc1HlHDXVbKJ
C4TdujlTVaaw/I+QlGLhdkZFXwKCse+vw4Ut+RFsTcPXmNkk1VlwMNCqWbfkY+mUwl9y+1YbaxEm
H8YRfgKNGiFwAgV1splU/Oo8SgqKLASJeUiddzqNQMvHZ9JImJxJI/goIULSG4mXkc3Aidq4DQVz
Ub5dMv1w+ruS9z8MJb3WIgEll31lNPmglnkdiVtymUDFqp6ReyCgGDOpBHytK1/6pQyBfBiJOtR3
IYt5tX0Jn6bGSYJVQwkbMSPkSZjkVZJDOt18yfpJGqTlSu4nI9X9sGRTrI75n++t+UxXt+yJUkDz
gzCYilaO+9DheD0MUL84fj5KKMhPX81GFj8QsgaWfQ4uiEjZOZDLgu5W5kM11Q6qfQaK2CCOL/Ah
6Rpsws5rnSBtRR+09skltILGBBzpd1+SBSZN2vZaBIj7819CmvoSKrfo2Z4SNr8+tHEzARgfSr/s
pjRwuk9LwD1wE5re525+98jT1s6DsvdKHA3v5Ty5KajkJCxEvRYqS8OXedAtdKzplJhCssvdm+qU
idvC7rJuPmpGgSRpE6+lC08NBv2HOF0dHM5/ncucPS1eQfKctvPlKQUCCeOkPVQgttOwrDlVG+ur
tljdl/nn75JQdWuysCIeDA4zLvMDQtfr+gO+Fx6NzkeVbXRqVzg9EJNeNKsy2ovvoKR3uF0mdJ3T
UV04bs6bvENTbpMd62SwDQ7Ddx5qF0KxQ2t8AwgJ/IdKrSieU+xoBAdaqt3sRkqJEzyzcdzoow5c
mOgGjQSYuO5kSjerBc8c/PWIFnykF1aL1aKDpvMmj/NNFic7ZdFhma6y0WKwpEuLeAAI99B8pmUz
stwnTk+t3x7U+tpAjyjyDvT+2y/d3G9WXLmEzjoSLaYs14346CTLo1MAJFt1V12t2n6h50FSGbZE
D1KZkeZHT6dJ5Jb0k/6hr3WlPCnvKYIikHizDMoAVm2/ETCCTn7Le7lor8OipJ+xI0kyYOk4FYlP
aSrQ4JlUOhU1vI9aeOkjwxSkg9pItnTw7F8dIe+fkMN/dzVA1PQXoN060lBSNhbWOxwt520lXse5
gJ352hKhf0yehyqhhRrKHmjd0Mji2s9c5Koqc8ESaUu3nyuNbc48/wyONL04iqtFX4hpZ9FZPGNl
BDp0WA9ffht+AXicqIwP0XP3YCs3t11KnmOnJ8b3OBTQP1zMUak5iJYHjVgNvmGrael/qHbNTzQP
OzmdJjVqur+7TcilBXE/OABQtbj4hNODT9uE/7nq3hBsBwpHrXpxIn7X0aIz7pva6HAdMexWDcjO
26QRXG9Wqi0aiqtgA3VrV4d2/aa9OIQjQqnLMt+cYQmYxSpod1v7nAbahZU0rXR2zYwSWQ2i2NzS
0APvsFjEzNELrWgNlZTkHv93pPcgt+k9fasgzmK3JqCZz5MO6ElJka/fTU9BcxAhWA/HaVTQmqlD
Tr1xs6/xCrYLOMbcQFyLJerq57S4to8lrf3QiKcQeG1Et94HtB5SGVfnAI5Pca+Xbr1bfpE5X+80
azfCIXNGUqIUeF2PNQ4C4ZDKkESkJXW7eheIOGM4pck3xjXgcPiTzpr1xQ5prvgen440jWolqHCt
trRp3N039Rq7lDrX4GFdZ6wl+C70laeZHFpE2dtC1/BgNfoJ/sG9e5qvYs1re6sg64SHOZ5nA5qS
cSoc+h8dMgASZCXbRk4jhht2gtA4RacZCkxjqtXHh5fdmmkeSJWaXyZORmO0Rv+pTllnOwQRvebH
Usf1ZXZ3vtDFNoCuH78OvEyj1KF9+2pE4TxX4vYqUCoiw2mDzPkdMjAcAaTWumlzDamkn6MV67Qa
drtGwYyw8eGKLkJz/0Ehb3BDs4nEHsQIZXcdX2vWI7oOoQis+s0+WGp66SBE7sKT8XWWwc7Z824n
klVfIZjmNzBed8K+zuGPzoaIyumzV31Du15P2sWLPMgKxeHFfXfLgxItm9RDFujdCs4+IMuTdRlf
BjcyeBSCOkOSeOchTCoajZ69bIkCUuODzyN9HoCkXNVxByaIAi5NRzKAnoTN4FIfXbJYKa4DJO3Q
LgF17u0RSTXrvRtN104TdYo87JM8L6Q8Hfh+MahDNruaWn2joZJuoSSogC8iWXk0+KOVLQ842mUr
1iCMa4q7gve4uOPs1/Phpbg6LHtXD43bi4jTNkfoZxw39aYHYeg8P72fjHEIIAWAcQYeIui0mkMz
B+5VLjPwVdO8a924keZuxR8Nv0O3mL/3zbmkL8OOWKeAFQxJrdVBhLFFORg/CtEsq1nHJXqazOD7
Z/ZNfG1Im3Sj0EwM9LCMV4uEtWPT2kAlWq4ceO0vErZme3ugFLTrrBD7I8y/NZ0cX4T6LQlVUOvT
5uIdZNTy4Y/Eh11tttriYd4gIBW0mrDymqnRnfPj1WlGjjb/DLqOD5W8RJtFWZeTxkSHEaSogiHO
zg6ywkc40xfr9bWxYo24SZLmTJTsnWw9aLLux4+2WSdXVpi3U/BFbgDnwWue6M8JaVsSOhlUMLQw
IKxbaoNMB1SRbKL/rb7GfUgnCcSrEeFEFWH/jpWB6up8ESHzKBl+LdRPRUlBw/iEtDt3i1HivqaA
OoYJilb2KzwPqZbYTZqw6PTEAgc0avuNAeqOXmOk9VLnjNhvrxO/8Xl237UaXwf1/nH8jpPpaqgG
iNKazWF78d5cB7elGhdYqPhw7+EUDQ5QqI5DAtf7sAO4gFKKQJ0SWDR9/UEixGkFiXDv75tiRQdm
Om6Yq5pB7oRrwGVTFIsHWbDv9J3Af5+WsYI0w+T07jdvTsZkVZdZwySpeXP111C5jm5ff3QgaaYO
pGJVIzFJCudxWKh3/5q5l9RvwBp7O5xc/nioVouLjl5v3Xru4L7SGXz6QkaobT1Hr7CDuzpqIDYG
aYyU3dF4kwqmEpNa9+31bmTDN2mAm5H9rfrJ7LSG9LI8Le/QNOtoanOqZA3ZqDCOpIVLjQKhdbw6
5URhCdFI4d23yvp8MeG8ZRNsw3WB06KiEAU3HdWCNkpM9InRjJyu8ayz84uPlBHc31bw7N+ispes
TzMkIo/jSzG5vJDBsPjSY0bDGM4FS17uZZtN4qfolDyMfHObqhcCphZVI87xtkWSXQEFoq6Co77Q
rMJrjcg64ml8UT81HzS5+sPK6V+nyahVnXye9msTDDnKW00DaYKNEh5FRg1S1e3cb+tBR0/Hj5pP
ThB3H3ubt2bN5rRW7+vMUh+qz5ngD+0+ius9tNRIINi32Rcuvmq1E6FXvjbQv666CaF8qH6A4q6W
SqiMVmE96AwRkNtc+7zwNniMIZvaaV+HaHgnA0cCHhhLGXQggakOXMYET6Sp9pUHac8GBHR43cew
hRavah6gXcd0rYYS/x2xRLRDvikBsR43qG+MP8hD1WFPSmPSDqNfHSZWlnh1GkK8nJym9Kilz197
rORtg2pZ/+qTw+pfNqJuCLX3VTfhY7cCqlIZGNNAf6PBEGSfYEXxtfRooP36mjlW8mh+4WRVfcLU
ySdCSvzYTQ4IIZsaeTr+cx3egG4MaiRiWCUZHGCgekrU+juuRrRkb4eAKQ+054DFScmP+UP7iEmx
aAwzXOsRfUxqgMkuVPTBnUHe5oRRORxela9J9zEv7SvhCzQuCxxvpCsaUhku8FDEu0Y1B3Ysxb3W
gE72p01OfRapNnrNAIClsrYyE/AtmNejkEwRA9yWH2HLIuRMBICbo28hHLZHydNMKB3WhQBNWMAp
5drxjv0L9C22idBUgGpoZamQJPWOfd69Yn3BkKLztoaYgsmfkqdDfrhfh0RLY8mE1g4uzRPazC/W
bRIQSwhP0+Q1VhQvfQ90MA0n9xPcMvdNL3ZFWoi0jhYEVfYzYQBCxIOlCpMsaJPMSJMxCoc0FoHG
xqKX6Rm9lXu854iYGe70u5vfeirFjnzYRK2Xdz2p53U5iPJod+qg5D/UNnOr1vt+gTR/6wgBA9mj
18uDvNzKowEMXWAmXAleV7ZQnjVqqEgjWn8ZvdokdgpbR2gESG+7dwQtTEHlgmDNhRBOQ9QRQtvn
jioi5/AEUvXop0Vh5O/xeYyduA6wtXhS/quPVSAWoH9uUHYVVIlUNFboeeWv6CT4E5wSLTdpAlc4
bQrvePl4+28nBzgqym93uFqwg/H/pRwo5fPfTfSOZKvbG9iT1Kra5D1b1qUqOECMHeMYR4+pRCkJ
GZKTWR6cyy5hkdwdyRzxM75Nj+PzQAUeUdULKQleSeqx0NkNi6ZiaGKhqE9zwrYrt//dl5WkliCk
QLPQHQsRZZ+iB5HQow+WrF/G7/hEbym5pqpwBfWnr7SDUvuYxX2RQg2tbWrzWoOK3tMh2r2+iNDR
DQTf0VH7Gdq36iAtxHh3HxSnL07SWD6+TfN7Qdn1fPY7RJB3DMb3Ojl3QPx2pud3y1KWp/MBfCMI
okvQLkb3JzmUqwaEtE6wT43u5jRObS97s3bVQAugwJHde2rt7Vw1vffc3sv7ri1Vkpr9YgR9PlSN
FYB6LIYiB9Mprdeivi2pTCnmbZJG7eVlDxKXelax1gZJ9x4eg86MwBi5A1LsrVkJaK2J3vkB4cUB
yq/RZfFp9dR9Wh80/4B2a8X4kNsQdR7bO3RPuKLXk+I905FOw7EvvWg2xRHJFdxRRCrK0xiNpYJE
F24CfaWepDj+TkmgN2Ba17tHsG4nmNJ5BPNWOfdatMooSZWdtnTcuCMgic6p92bFQ2QUxBJfSi9q
QwsV1VvRofo0VEmT1L2EVOTXz1Qrwc8lqc6KB+U9MR/jcQ1Z0dYmfZC1WSEXWbpv4G4PwinrCfJZ
M45kIImaADxyBlpWit4Z6d3CUjgFBGqzwxAJ2sMWmWGUev3V4Pt36kFDd1sxDTHeA6S69ugAeZdp
vnniY2JTgy9njVR5u4GYLl6nWUJ++aMYwyloRa2oEa3GIGJY5r37w/lPq9n+nPLnJZ9cat2Obp4J
QV/26UjjLOuuOcmne0KLhe4HDTMDH7kyT8hx4wthrRKkAla3dQ1DjU2GWUlBPHxCKZ+e6X2J3QRP
QE0gt+50loERsqkB4sAV7CMwAkldHV36RMkPYlrUvtHLwfmlxHAcIF7y3D13eOAXNx2f7I+LL3ke
43ONYdBztDRTu0RMHly2fDA4Bc8Ry4ifTSiQOzp5W5orU1ZE2h0D8nTrM9ScVvsMAWZWhLkOtXXx
GBVUJ0ffmXQz1Uye6H9mKVm/2ZXHZzrL08u42MjSRfWZ5q+ip922kejun/z0gJ9KX/qHWRuLyEAL
3z2z2qnZFJ0Y9GeC9zZHvSC+jlk34lp8YU5ZD2CuEiZrszfyRaRROlbz6jZaJgxj5L8VWhFMrmOk
ppDTbH4NhSYGg89Oj+9b+q/X816LPHLmZOgxnU3aHz3wmpfXq6Tl3oM3gojaDv8ME/rZqWhl0BL1
Fj5nos1HT7XPPqcORMV8dAhx4L1D+BwhaFRO6IBBEGeomEl0ajDkAUFIsiaEbTh5V4Afd/zaDqgQ
oAZ2xUl5zkA9kXROHfisNO8rvDciYqxrSCzFYSxItjyojZCy29USGReHJb811hkuc5xodhmTxGh5
HcRCofxTDTqR6yEcsROBip/hfj7dq/NE1qVSJmjE2N7VohbWRjpya2Vwcx+Mg8c0HRdkxlaL+6ZD
XqiIM9QaBlrvSdL2QfIztXQbYWgUI3aMU1JzyVLdPPs1MpDf9cfVgzuWnsdGx5iUHaAi3c2gJOPm
hS0qvUcED1e+Hic+GdUJeQpy/AqBjQy7fNIQWahXiFwurcmJC62s5q+AsCngmq70fBGOy+3LBLEz
SrFtozM/hRCLB2BVGgOsEmmoMQv2+4/MyWvW3iMk0YJO2q/7l4CH2BHGUgfU18p+J3ZzZefImYAp
IZuDUt3ygexB5pS0NqUodzU62w5R95YAjOWW0kgGm0yWQf1tvmq097O19/JaOC18N3LUCDRACPs7
7bM5gi/N0lBJSW+Tu02ztzefM2HRRg+BlV6rm/eO/ZQWZd715lxvPbzi88lqUZOa5aZ99N5LBbkB
qg9o8Z5MGOVfFOCeFs3R2+g6vUVCJo3uO9EC2a3i7+S0OPxhH3F52huC9+PuXviBwP1XNhZ0kU5p
k3ZF0UGhKRYkEueiOecjcYvfopu5aM00KHyRgKexmj6hF05bdR90SKF9dv8xUI5OPrqPPlYtEtYK
mcjSK7+imfcEdXuDTU+7GvP7kp83ZYunjfpY9jC/yHWg0/hytTnklhawS5JGYHKxXPPW/jl5ER/Q
n53Euo6SQwP9RoGbfnuAasPD9jxC4Az5BtosECAQRJzDZw/xH5RsDrg5gFDAKoArSG0sOqb92nZ0
OPGlcyuddyeoszukMAzO3edNjkPkH5653VkX64ti0ma72SN2+NL1Gqzn27zgHV58tenW+by3gaaK
Yn5V+9trzHLcEPAqLaue/B9h57XkuJad6VdR9HUzBt4oRnNBeND7ZN4w0pIgvCHc08+Haimi1VJ0
R53Kk75IcGPvtf71G48fzQQ/q12jWBlV8LytG4Kd0G9QSfHyMFUkt+AViqlDOVYvBehID6cgIuHu
6XAQFQKDXDwIOTNS4F3prOtWkq3/qr5eeazJfXNMLjo89k8dej4UG260L5OhMLycRbFg1gDbmIsh
qVucK9GDUqP55j6OnUqYF6gMLo9D+8mu8Gp9XQdcqG72uJhhHrp7bBgF5zF+JJy5eFJRGHnlH0bJ
E+iUY2Iaj80BW3krfuKiSZsQMkzmw+nvfb73fjzva3uBtrxm2lR/lfZXgzwDa0oIPJPQlgk4ROaJ
PzBRiOjXbKhBV8ZzDJOmURnTYb63n0z4WcyevqaxxFKaDQWs3QOFsfPVxB+kqQkQ4ff8o9NuODFc
bpMGwcV0ZZqKx3xxYlZN1L9Jfp3+4ENzmAbJfGyRRHiioCL28x1zW9hW/1lMgrytFeZhJ3M9YtHV
AIJkNrANZ2C+aw4moOey209IRb1P/f6YXV+4E7KHc6qxsQjnu18oFh8bv8O5O5tf6lu+LpJTNTvh
H/bddR9T/gKxFoJPry0GL8aGR/O5xC5ntnlukXocHm9YZ8mqM0pzjja+of5QqD5+yw8Fnz7BV/N5
ceREZZrtzF6WxKAKHO1cHW+/bQC2RObssualCTnh4WPJyNQ+5XesmLCaOJO48D5NHdJlSkPPiB0j
nBqyrr4zV+LO/Oi4EvJcgRY/4PXKVGnyi5Mf04f31qkhMazEdXoCGrmpVgmQXzipYosvF5pK3Aa3
Y7QavTSYeXjKLW/f/edjE+1vxN3e7GQdeRkjEyZOIKL2zUX+4ScPlxNBxQ9EMomO7ZaxcRElfLJv
o4dj4/x27up5JTIIwohMboE1aRn4+iZiH4y4K90U3h7tKGBghDe9Hb9sFUDpnZX5YtMS3bvkPkjj
80Txc4K8xmWCYYVM7moKHQiiRWQPuSeNFgU9TAHTIzW23rVMA45Ms8SSvsQABsFqc01qI473hMYy
UH7gJGYD/t8KkEsitUciKCa0nspMNe3GFzF9XypcySdlFwiwQqElrJLO6w/qclxmW6ozzjqSTXh6
yGS++Uj4xTGnaZznd7SoIXxFFrE7yi8eSOcIq7h0R1LOVDTdYGX55fuwJgYPf1fTe1G6Yt1CpZBP
74AkjYRRswEwh6b1wLELOJn7k1WJMrN2OCpbPLxk8FOs2z/puyNIWdwW1VwFYa9cGZ4xkALVIC7B
cIb/JK6K4lzaiRPCOHX790/jpOwYSfSsxEMF7oGEIizxvI1+MeUHeB8x/OPLV4mIvRxGwHNnAJ4j
9frCGYbf2rNXU1oxoh6BqhQNF26s6M3bHINPars3LIe+S9MCjTYLn5b1wZD0NtcFuyK2WOeGBToT
fqZBfXVNrnheNVY3zj85DchYvM/121xd4qhrfVLbZc89d03QL7nZF7iZmm/RnlySUvBzycshV0wG
41Sk6jLFk4JR1RMC/PaGZetP6uBQfi44HGDDIdQ9RYJFodoen9+UdDdv3GdPq/2N8YttLHblltkP
Axs2MmM+TVXbT+P7xQjw7W+3VppY5de4f71FKLBOXTGXDiMMGb9zRy+XICSDFdnTt2bL2cfNxel1
2t+yyI2Y3fGcwTzrCQ4a19PQWJ8nN+sztvoLS191GKkQ3qLQV1jb4lJ9KuHr3H0w8R33kcgdl0MG
ZCOfWfkj5HFNncVtS/uLY80m7hymvZMn7RT4yQhi5uh6YOzi2hUhvd5tMr29YafOPF59vDiuBHQ4
gDF3AhJZ+hNIAiwFiOEJ3VlQNvJVfPnjoXy+RVM5X6/gFFXC50xkT0q7HdFxfvMkt8gH9OZmNWjF
H1I8p6Zu443wk/ppbLcNTcQnPpIROxDMjvjarGIQJZQuBDMyEiHaYVGhQJx4IY3XG06WWxhhic3m
TtQHOUfEHolv4EZueaGtB4/JgMZteStMhgINGT8vCP/KzgCT5I5oeRh3MMZkWZl+Wm+z60ik+0Dr
RuHFZvfFmhYweiQNkXqBm5W7O1qLgDUYaiEIWbQuiPkGYCVTLfAzpcJKmIS4OQOR7FRmhMkFFYdz
AfBiNVegOqwqn087vYhXoCAslGrgyBTGGWazPMl0V3SElhThKfsoPirc0yOfeyT6xZOD31oDVGgW
SaHDInrgWusckoIHQZuNTqfAyAJJDA8xw98NuKvbpFtmIwI5AU10JImFgSOwYvE+kg1DrWyZaBbl
uaMzWEK8THzN7KpD49uKhztPKTyJyaIEb2ayZtjca6lVAH/Gb2lkJ3TNjLbneRtqLfE98DEwIFty
f2JmdkZCZE+23dFbfaRoSl3abgo4yHmkG2UPvzNdna3XVpbiSVMsvoUYNGrAwspfjrK8XUTwnZqq
FUZKvSH5kfRQsv/yS4zaQgvP0+5GkQdvKOD/nIzc/S8UQEp4z50myFSHHTHamwwuMPFUXeNDbt8y
CHCvsHOgTLTbgYqHwE/M2aSzkJBE3h8gWzwZPu4rJq2uvCy2AjZgv5HkjdVKYNumWKEnjbBv0Pav
8O5ruC1Z7I4vxg+4vkHR+C3eJsX1pJGI8K+Q/GgDosnrgT9S9En6TL+sLzhfBQDGrARwZRLbtpTp
zEp7S/0YTwfc+nhdrx84WS8luIi7ctPum3W6rQPxDE1m+TqKK2NRhO2Jl4su5PlDcHpwW5Xnx3e+
lkkpnHJNgrJ22akbOEADaZAuISMzEQsm/JbiASeeBjsWE+8dn+VdTF0J4uL6XJ+x08tgWu7Lc574
jJxA7rH47qnAcFm0k9HtbSzhFcO6CwRz29WBPnF+V1FcRA4p249+rh+BeM9a6nU7nczN8W0yN2MR
iQBacFaZuLp6tGRwI63SS5Rh2vwdC586Nvrzqg+jwjFnXtnM5ftGuHloqJ7MqLFfWJbYea6b1WRk
kxFEAB8aKgw1IYJDcpm5vna0yTcQ6lgzR4IYIbEzb6iOwFfamx6HFa61hAsio4BkgVUkTlfGl76a
so/Apax6FhhMioL6q9uKe+gw3OPBPVB3z7NKR2N4M8V9KXDItSX8nSdsc0Du5kN7E0EOSGf1G54R
cjt3MDyRbYLonJodinQUM4jdOlvVtVclnmC361nYrjW3hEtpUWltAXCJnhismsILCn5E6Rt5z4lZ
onpsjf0FlGGp7vtd7UZIDFunQtQMf8l90RIbvkKoIAwpyV3PvO42uYg99vHWJNZyg+iDqMAaCG01
uz52k7Upx7dDmzUci3UGRsIQRCCX7TB+FGvMLT+M+fqKVw2OMdXcgUplYZOwvuJQMxFasCc5mMP8
i5nvi6+8JgMHyGM06dL8ik0NPzhRrSbFI1YOd0uh3AMwhLEFHo4/Qn00w7UeYvwgWs7yhY4MO7/5
FWiM8QqXn+FZAIdZ+UqPZb3DoQ2ylnVblxeTOppzimEpp3Pp+dmUHCM+QrwbQmVBisah8BJHmjd7
Jvq4UiiLlAN1Q7IQmzAjINKGHnTFSFtYLDp5zvajt1g4bKYkEelMpenThcnNb+BUoVsgOpGt9pJ4
vrAz/RobFPHndeghz7z17/oHV4+zYJMJVrxV3Dxg8BDcNqMjh/ivjr+9yLGO9/pr5oIDane7CcXW
Vmxh3LIC2dQ/oDkkNHP7YTn9WFfZF1Z3uZztuiUdwLmEi7/tbFIGo220nQEgxkG+LAOBi/iiXGFr
0L4wkIP7bb7r7/pqdlIOA87YaP+oO+6UxzcrK6cJM5gMCGGByJtRCMjQCVhotqeWrVUr7b2BFwzs
YiKgV9oOyu/sgxzfFiIqbkKdFT/tG7U33BRW8s0SvjW7ovLB8QEXvhSFwgxLjNHXVzpkylXmwx3m
MXGnJYvsd+jdxxlaefMMWsPSSOBb400+PD44hTgy9PPIKR67JeRsTo1FA/RP7KwvXJIfXi66ZIQP
HnZY9lNySSaUnht8xylcS/7tmy8+HfbVGlLBt1YdzO3zvVq1PxSk3rBMeY1tlssd3jNM6sImlepl
U6mQjnUV/O6SsJ9PtqyE175IF5rhgoevVWe/5R8Uzfo0wHghVdYWmFzrG1A6oPq68PACHkwyUd1d
/SkDlTDNms3ZylEUHvLFbPm6FBjR+6Hmz64sINAfFhaPeMTmMhrt8oLj5UYF6/HYurFXq37ig/Qp
fD7JsppLNOonfr76YdFWHr4juxalC+HLi3ijrOGezyykKgyrcLxVIYf/aC2TSAn2BcrbTTIFSYX9
GdSaiDkO9IobDcbEiSKFR9HAVLBJF3qnhJl9Jddqk+/7twj7Xi71F/Pf9+INYUJ0ucMGA1p5M7+e
R6aqyEsMC3Cywus7LF4Wptp69aYe0FjlK/nYhW/9pu8gnxT2mRNO3TJkrQ5PDN79R+cMGvRUoCh8
auNtflAt8qV6lV2fwwSHMehenTXsa1+eooOLUwT3G3v4oL/KZPDgreyQ9CqtWh4+w8OlsiYmjcB7
bQqEGrfKWty2V7q1OZQPiwYjhvlsrhnTmtFS2lXD9G6Xr5GLojx1cEJESvWW7qtr5IgXeADaNWvd
rl1pyjp+JwRIL8ANTNBJJlD0exPdxKdv7S8apywn0j6/o1exJz4ZBRmjM4Q2KscQw40gLZaiutGf
m5ycaBrxfAUrQFMOj+bQzixCdkBY7Vp2Z/jehZg4OhQb3X5sPfFID8IECSRBSnwNCMt/jdZKsUCf
m9F9bNvBXUWTXajyISBBk02PFhbuHUmwlGNBsgVd0J6BMcADvX9wzZn+fXFyRxid1tQ8aDvjj6oK
akpaxjKxi3Nj47VsaAxBXV12ctAowRs4sAfH1nnwFf5bYNJQgeDQoqzxxANLgmNcPBjv2JJcn9BB
P14hjeP9zHczOGZITVt5YRRMYF1OuzHV3bSX7NO8WsOCAodg5x3MfWERH4jPSzeKr54koK4/YeeN
NfNiKkxR3g1vyV77nJIUL70387Qv5io91wsKlboQbiFHOcwAkA32WNC05lxuVXhdbM+rClphuYD1
rjNCMmgJ7MwRw3H/JNnLcGbkk5QkDHIHyfG8YAxlFY6CsIP6QbvEB3XbLeA5XdSAOI3XFQbRhBiJ
CyXgfnSMr/L4ZGQEY1E2LH3cgDve8P+2CzAmnlCf+OmWblDY5JQ6EJrzLRnPRrwsXntETiWIWYRW
I4L/9XKfF0m2ddByWHrkoyDccPFk3d61IKc0YQ84ze4/au4OSoCXqc0MOf+UHuSM29rkawMngscM
+wkSY8WTXyg6jp5y4xkaDRr3DBlEwjn5c88gdVxn22GY5xMdYfFn62l7AE9LkZyEZUKTeqmQHO4f
XBF2+tHlkAKd7d7kNXKIfH5FjWWmzpBfMeuGQx0v70y6qJW24vU1tycf19jAK1b+0c/tvkoCmoE2
Dh4wAkE459osHKDdJaA98yZEnSQdmt+aUHYQ2NFywIf7sL6KjIrByH3eEFKAFU0z/1I4Myc5++Td
R8OIIGaiZxhBteC7lCCC7drAR9Dnk59KA+cVgiJc2SfmEKWdgotIy1TmJGdrWTP03pWUKrd52XLN
rQTynojO0NyhkZqtEJBhtk2bnSK6PNT49fdgm0ciB6gSGL5t9NdaZYMuHdXvD5v22B6zJfcW91kv
2mSY4qmPo7amW5DglCw0I+8+2jFHw+dobDrzkv5Gv0AIcekW12IS2cBKCEeer2DnePdHENOschKd
JkfI13PzYTNTmoFur2ssbz9vS+NYcNaR56pPWaiw33QsKUGf9Hi+fBJgfnNkzmDdmpnOHbs3Z4xB
U6Kf2oV4+lqnWEYzon5Xa2vqvXEj6ecl6h2mFp+ArSUUHFSRDuQ3SXfAs9YPiBmPY4dqztNR/UGA
03yDbUOFfAO7El5YO8yReclWhC/Eh87JU0K6BxFXIQ39lsHryDiT8tzFv7q3gaSQz1Bvw9lZszJi
ej5WCah8QE3QfgjoG1oPrcyBexCzL4qw10IPTKyi4Q+yGWD5nllN4cqEnoeMOXa7Ye6ji0HcfDr9
zbODwgfPMErSD3Y6mlGo2GbI+3dr+os9If+tT/CwYfUzgeRPHXwI+GHwM2DXzXnSoE32HdNfFmhx
viBPw44yohZDM375o+MyX79ksoCPT0LuAEKDSHDaJ2ZL0SQ9gpWNQ9R9Pvn6/PzcVz8/Jp/54ZOL
SdXUz/cTPp2u/uDmxyg8Rg6sMuv4nxA7mmAomzbeB609NZGrGHfD7+/M2qHQOQwL7BmxaSxWr8vz
1C12kx8jKg3/+xs/QQ5g6l3+TF51QPyuYL2/TRphVMJ/HHI+o/mGbpjPZK66kImO3L3+cJw5qZrS
0SgpCJaC4wAt4UoKTS0vcxRr6Ep70psx9pchFJTzYlziV94H5R4QLan9KA6edP+dfVsRAvGRkP0O
g76w7z+0Q/nDFgAupHHd/942kCj9HsrwsR6tO72bwBFzhGet5S6FKZmDI4Q+4nfWMdriOU7dzfgu
67rDb9E2yCOZXbsjd+E3ZgY25sbFw6nu9uAR2mbP8HxzYYftFW7RF6Fdi/QcXYBciAeI59HZ2I1v
94Uwc9ots49OR28RpqJbGS77BQRvXQs5vHA36xzlHnJjwAkEbiNi6cmWi1EiGb64HVMO4AHwTaI2
FKvbdJP48oC+w2WXgZtQnWTlAF+Ieu4R8sbAygNuG0lGsI5G0ijsHDHvuV1zep+eJ+pcQkbhezFA
jAVCuOpm+yQW+ubPhIUA0mfVn/XmsS+egTmA+VMAznvT1Qhq6oBRl/mM3tbsHBmqhIaUjElh8Y6q
BhrlV+xp/a5HkYAfFHzBu61cB1wo4LaCDK1VlNPygiPgppIej+nXH72CXRK0cOFQQbxI0jJR74hW
Obo/y0t/ZUg5QOqa3Agmrk8XgvduMPOloJj+TEK0OoSwCwtsYcBV5xs5/fHlQ+e7nURptW9TGFra
uocYbFEcQ/Od/Cne3ibXhYkthF1lbgXcV9NsaZL/TUYJUB7sIwMhoNA/xk+MniZ89G+K52kalHI6
TJL72xGonPfgfEBtmwOGLSZWOgkP4/p5iSxsYCcjWAmu+tf252d/n08i+neTyftkkDmZAjAjxF15
MnmcVGrP4L/c8KaA8OnBTuQmbddDe0qIeJvutIaBxYrxAlNlIretbiEtst0d2h5Vb+k8zSX5sHjn
YdJwIk6WOzY7TYZGk3kDWh0McuvL5MnGK+2DJM3hRsMA/Nbtby6VM3LASms5KOzpWi2odHXwkO/1
tE+JqLsmdfU11r4YrEo1xvdTUzYRqtHk0IadUcoHTPAX2UL4fnw2zIq5FcEvuaKLm1t+1SB2G3Ul
esxavdsCqGDTIaTr1/k1umbv1b7eQtR+E0/9TxZKn8Nn89PhpVRJ7GkmhFgdhw7GemyMlZMub/64
nv38tap0WTMLyC3Jy5Xof05A1Jw1UHHHS/lOXAKa9ylyI31bEmSVGAEO0MzT/P7CnSgjjaFA4Egn
Kxpw24GKLnHoiPZzeUdyzzTJT5ZEdUXQJtXDfZjLBBc7OrSMwKxo+d3KDDssX76M3/4A0QyySw4F
jvzbYzXulRYSzJNTjzMPPVbIVOKcBQN+iR0GrSfiEncc6UDhKDIm8sYDT4MtsKAH/kCIbvHwdwnE
ie+nJe0nsxVO+07YNdcM2gHqFCa7GGowhCR1IJxmL+EM3SvEB1yUcCYhbOO93nGqGxBnsiNb1n1G
PmC0ZqYnI140YDJZ8PInY5GJzQssN+zVbypoGtUCYyCmhISxl8ygPmYSk4dQxBsPmYEvrNEjYKgO
sZOZB1ryL64BUWYR98w4z1qr+0hAoJkpS8T3QhHCxRqVTHf/ec4scr8aG8SAi9KOn9RBGkftxJen
zGLj3g9o20q7goLO1Scn9BMfSNGS2Hvufhzb9bTS5yDaSNd+htPjjYKp7uaAdqBbr7fs9/FLuWLS
JAxzAVuhBK/8JRL1+k70i5PSDo+ksXHnUhFqdWB6ZDgftcPsPNukZ0irLbrP2q4fK3LglowVwFD3
6jKBiRc2hQ0b52YzZ+g6CAeWgih6okxDMJ9R6TvPTUUsFnxOS/xk6L1pEcQ+/BgpuHxQYGr6lcHx
2/sdxYhzOzNIOhCqy0glImTrcdROONwPu/iTilv+Ft7hG8/hgCSn21rs5vA62PVpbaINAMOJXucx
pUf3WPMLijfDL6ha3rEnlQQPpBq2EjBqBk8DhSj/HMJqKuBtt4fzR4DcWifzc2BN8g8qc/UC7dHY
Qt6Kf2bsEZS+5MBo8HMeTEU5XA7FRr6wkugFqR+ZBguQYM5oBTmb76gYPplbGltWf33qVtmxPM8O
5Zonw5JiicpfLOyp6Y/OyRsdP4xsdyQe7xZWlFf5tQJKPzKM3z0XEZFgtCNgGsXptml+pOk4mF1B
0sBkCDtr34t39CUbCZUfsyawa1j/AOtX6NAPWEdbxh3MP3L6MZo/BgCvDVE+nuKCYsg/XYGoh9nO
hH/4HD7Pd2KeV9JCQe+c2h9DZKtg/4R3gqvYzYogCtlAYP2oGP/AD/KV2eLx8O8bXp/MPEMMvh8K
Y6lfb/sIUFhmNGrTnoCewNRGMLJZcD4J9BmK/YJ2Ll+Za4lXs+Am15fNNVlONYz4psAEOwhUyCGV
PquJ6TKiiSfzJviU2D2sxy9Dt5qvVubEAmKXmeRPYZlDyNZkaTsDdhJoJOx23RcITV1Bhr7qWyji
iLRfdBCh8UVRJU3B0wvyNfp1rQVm79+MeTvussLL3YJTPHfqw0vkmQ4ogF0dhqMc4sqWR/asdmOA
vIe4ejKaCW9+dX7sweIMFltiCZuaga/idP1C7Ug7IYvMy0ZHxQd69BM6wHiplauR/WFFYVbRtitO
NJFU8XrwpcZ6MFFr0Xee2w/YMzMVASjNtk2tH1Nn6RbQXJZ5MlsLKIX1UpZgfuqup1bGhIvUvbsn
6P7wXFZsQfRvDBGwF0fszYh4eZF341qchujzKR1w3CnfCmDB/uU2a/FXVYnpI36pcv7yb//n//3f
r/7f7z/5Nk+Ge579W/ZKt3mUNfV//EU05b/8W/G3zwff//EXw9BlUTIEw1AETZZ0WZb4+tcHIr37
9O1/jev6NhsNsdvOtEDKeOsztYnxvqNUYgaaSCpThfFdZepnVitDYbfRdM80SWjvVyJoomoP4Abp
HEyVPQOJUIoLw8uBEpDTH6pBCzO6Y0M91HefPYgws4Y6WHlRC8Y6rxwcMJ6dEH8hJU2UD+25lVoo
vPKhVi73Ylk+vVbZ3BHF3oN7d1T05T3fp+1VmflsAuqw1M1jMSyHNkjAmLqjUW+awtM6JgTBTXMa
iHIinqu0g35ZBzJdNgfqbKvfLvVtVfEq0tSYXjYD7QlYFJru33D7kJfyba0mkwtLSetfIIglXQiF
lq0rdkzgO7bG7WlUHHjoQrxS049GXkMIuxc+wWogn0R2cffeM8xFg1rxX5FNitqAKwnDQqwcei8q
wjr3x3hRPcJZ7D3HkEwyk2EfSxrWOMg8PJunK3Akx05+t+XY7pTgrodS+qb3YUklShIJUVQlg2eo
zaF899UuKKEHJE4v+glycJXkt/krgJQl1P4DS2BOGGVRm34OuTcJoBnLoidySXBdkVEquzFODsB+
kavKaIq9XPb7fFlDfIttVbVFWCkIDr5esk35DplbwYtncEuACKLVDKeO3Efr6C//X6xRWfzHNapo
iinwR1E0TVa16et/v0bHV5+ladJtS2iEYxM+DZjzRQojZ2f28kbREY+3ImqOjsr7+VFnMpuG5JrK
lFwT7YyWOXx/UpgJliNmlA3ddQtxEWNrsXAfMpI5jCPulLVcwMpMTr36wMOghtaaMxnlPk2NZCFL
WwUBQt4irCjhvabvasukPEKxWjxNxm2iczM56nrz7soSRIC0hMWer+4wbe59SvBoNKCLg72ExGWo
X9tYerkx3JCBlM2oqs53LKS0myNqOtlnEmpCHZw3UuDrMSyplCTMO4a7I4HMxL9ldwi8mewZRbrr
UkKsf00BGVU/8Irh4McDuhvZW6KEHfK0hlkDYcQapL07oGYdfdyGn0ZDTvfEmeWB6dWDskahJ1TW
GVF0GWlWQykChzKyy2pHeZh2BC28HcN6RvwpHDPERTM5hgSFQpT3b6wJQuuqgZKwPKsmVgap08HG
FKk0gSbE9v2pwxF8im4k7/W4cmYiANOp7JSlGh2kDPyRxxzXoBhlse5ftFR6ZP3zhaQK/7iOVFPT
FMEwVdlUFUWcvv5368iMBbFNimE8ZebcXvX2u/EBYu4k9F6VvVptiDXF+azDzcydZ5/VxftRqNNA
PMD918vOdj4YyQ82L/TUuRI+RwDADgEsJXc6/+ePVZT+x4NlY5ZNWTB03TQU/c/G/XcPVohUXcoL
tTsZq9FFwWB4jX3fjy4WjqAXz2Pk3yBDtUtkJ9seHp4Z5I7iMVt37nshZDvclhPnGkOXVbzHTicU
FwkidbhXD8yUKGnRo/n6G9SaeU1fecHvxkPoPBdJeTGCwiFk0ppQQ+OY+TIjLANls7kiuiAEjV8Q
8+nNtgg3cEaDkoJZGem2Z+mtIpgSLOu575DwfUxeL8y0ALiBQw7CBag7SJzUFRaWVFsh8y3QR4ES
EQeUTfeZrMzgn19G6X9sHX+uommqpq5oovrnKv/dVcziXFMM2WxP2q4JquNrpcAWOVIWz9YTeiq4
qsfUulnrR5HsLeokJuzj9V88CFP9x4XHo1AEmVWni6ZpSuZ/X3htPaa3Z54Yi6agiajul65CXdWg
Ccc3q4ZaqmieqpyeyE5FBccNGFZi/v6owZ8MpjMKVXcl9fM6hwJm3Ny6g4omDz47CXr2fimK7O3V
Y5FOdDQZM87+o1BhEkaMyzNx2URMb/T34aHZXcK5/dqnsXPL765+Cxodzh/9RXL/FMTKnQGGP9Tz
GFfLXqQNqm7OrE1XxQOnW4qM3nne17dXZFXCNq3P95TFx4Yk4j3QI9KJnYcKIQJOd49mmpQ787F8
pbZpSLTdPLSp+YBQJUAJfhTStnjkQarcCee6z5vvsmr8sov86RlnreYM/Ud1w2iEXLfmKfuv7M7Q
WEVIx7nTX0dIDmbCjhLnUKmiTdbsYwZ3BeZ4ZrnSn71XzJ6rCvH/g429aHb3RAjaZsWvsIcRV9fH
YD/h1ynJRSgaKqli9SC7TUj9jixSHrpaDs5DoL6JcDLS9o8c978RXqf0fjMwjuDszPLrqMjhrMQ/
RCqJ3TPYGDsV3sSocIGWlfbRPTAmbVKvKLSwSNv99IKl7OoCfPpn8dXdzrlO4AkYye0mexHm0ikS
4zwL4oFnG92OifZk9HW6JagwNfjouWa9oGANHRp1YJV8XyT7G0OAaD9rQ4nWqSw/pvc6UB7A4FRl
KAPske/1jEjohPr0CRuH2jkxadOG1I5a+oJtl+0k8/2OZkCOIv8+mKEeQfjVaGCjxhXB+tL+0D32
02cMo3kvzMX01PqnLybFqZ8SiJHezhKmog3z9FnfQUXmt6kmeSwPzDoluHZzDfhF0ullX9mly3tI
cm0g5O+iRF1JrfggF95M4JU8f0YRc0Yoc0b23mgPX83uyxFIJK1Iq0F7byT45MFcVFMtaIwOQze0
pLW4MMs61KTeYSuwG+qwmYQc9OYOd+F8o/gWhzS4SXiWVDIUK35cifxK57RVCMQbXgjTTUuQCZtI
mZrPdNBPHcj+ib0Hf2tuIkH91aVmOVRRqD0EL83v66ofVwmq9BfEypLRdo5bg0pDMUCSUVGj92Xn
NRo9l1qNBD6DZuDTSGa1hN4bG/8XqXGKRLa5XrHaXo7xqH4ebWZ3jYasIuyFeF22tZs/ARMn8IZ5
phBTbKSJN2sH0IHPvhxo9qR/cVRyKP5vW5YoSJquTf+p/1BzIZ1/Dv2NjbMp7eeWEPAPFNF+GzyP
mlVs8vVr9cLrkQbTExftQUU2aOBciSHzor+gkkLwroIZcR8FL+y+tMPLjTDLuq8HBPASowbZqX3T
h2/lyht5YRA80YVTIGJ2fWyfy0d43xah4NfHWQAJwMUpa2X65bk/jsH0XfezsopGpt3RpvcMF08G
mtJDtSOqadF/TYJeAtc0jpP0bKxNP16/gBuGS+NloRowuk1Whl8H+K74pVPDTCekmvfMr8c39LT1
6yPdg6cM58c1Wqub284IIo/E1BD/mU3n1Z7sV75xIM40eG6JL3WEt6evfM1AcuhkkEVwh3KLfVJY
yb5wEjHDkHcAj8+ztmw+ZyuoKNR6HERbfW3uoYqFEcmo2MYHWCtsuq0BMoCrDUaPtcdIfofSzmW7
Q9UkwOEztqaFrxOxFOQve9CGXOEwW48e0y/ILkRj53teJGbpuadt1vPbBp77bubIPmMxxuf6plny
yEOoVYvbjhRMdwrF8OjVAD9F7zUxxAJIN9G8R+LXU0kojobF4rCMXQKnPSlofZRck3cptqFYpDB2
bEJtiR3qCBsqX9yYbcorrK7c3C2xcKs30wuUhBpW83DRDmRGMqmZDM2wNcPvb/eEyQHtF+cogyc6
jdDwl3fTAJ8y54mhVROut1iEwyIiTWV5dxsvhf+TB4XXeI+16Hzgp7iZQTaCVOg1zswet7Pl9wtz
1Kt+ZMZhnKLP+NJvGMzP36dBD9EIP8WhW1VBuTbdwWt/qp/ipF4fXnIE4oz3SETcCB7SdnZ4HuuP
15kBzjBxxosUXNT8wlZuXJVbwLH6mF7xAAS2Yq4dfSvL/iQRAiPiVgmFrGaYX/6Ldkj53zp2xZAU
SRZFQ5J15R+Kib57lVkWdaeGHBn0nuv0LL5BlLhZpc9IO8iO6R9jI2SNO5YqYzNGRni/vtyejmcZ
YR8zj48Gr7LyZrj5VlxV62Ghb9olUtD1v+zelAlB+G8IA1W3ruq6aKiCaph/SrS/K8FaoVOTqnmx
bVNhThgsGcEAlkqohUDJ+lu0LvggCZRQCkmHUlApR2uBTyQIqguszxPeEs0phfixQEHGx/jP2+nL
089lwf3Pb2BO5U9urmj4vGlCjn7IuQUA6sQEyB7hsw5WF17lg7oXPhHW+EPFwQvbVeAMb/IzS5zO
b3BOj+g/LOAFV+Me04MBf80ERu9kZBgj5vKgF8ph/yuG8AH4LaHwhYGrmy5l/tkxlL3id8olKPA/
ww4t5Uu8DVS+UXLp7//LkzPMfjp/FmCf6798bLbcf1F0ilNR+d+u+9Q1G4pmcNEFXRf+Adlpy5lm
KInQbRPGXjpKbdXoV+/pYCf6hw4XdoDj3D7pXmaUP3Ow3eoqRGFGnHOMHWt8olW420862o6tSm58
zvRpLt8hj3jV1J1TFTgAmidgDTBmMZ5IQUlujOUf/FA2LGby8gUSls1gU+oHuaf0BBeNq5Qg36OK
8UKdfL3QAcWLV/Td0lFpBaWa+CkzjdHbXxGpW7QRSbeFJ6u4LZwl9qL/T9h5NSfONVv4F1GFsrgl
KJEMBqcbysYGkUFE8evPs6Rv6szrmRoX4zEGha0dendYvfoaLq7trfG6xTN6ABOZgQrqnW+PPls/
WoHbmZxH9/sHgXt/F6RA/VZhDa6WSwA9WgrbCLVqzvAm1KsO7C3N5b632AQgu4Fl7a84UAa7XZzn
02w5ddAnLqOqjbQe+eY7/po1ByzD485qr8hnd1trkp7SGDqJybGRpdH9nhzW/QWIGDeswh69GdSu
XSCVsCyAm6zBZdAmZF+l1jAUKfMYgiWfKOO5d60O8WheJyGqI6xe3iI8XwITRh6rbS16F1Q4cwKE
FmR4JR1cd7BVzV+u+7Ttn1NY6JeNlJii34DnaTFvuiaaSMMg7xWEPXZEYL1TjP5InVoI34pC4vcv
+ZMugU8QFegoAbFjUxNhh9ezcfcBMSsn7yjcbxsYtkG09NSm0WuzfZt/Waf+dhVuzMbGalkF2LgG
4J+oJbiTxcg0xsYlNq3ouoN3KDrA6QzLCrRIaWTgK6AIxal1rkUTevzLxXWMsV+JblCEmYEDMmf5
g3PT/EOHsT3DNDH0bcvDyPO/ScrN2rnvHH83H7/0hUAAhnAhQvpVrw/jsNVqREW1rmt79oOE/tt9
TYdYnuNa+FUdQxL8N4mXmZvDyTjd0zGsfERQ+9tPq3npk/LbiOsPZPd5yfmiGnRwaUFwCZqpDlhh
0P63ALDcvzz+f5rx7fH967li2IvNfAwfMzkBdVJe3nxK9+CXyogqMy0ppvdMThGZLyEJ1RRhBRxN
mJdQdR9y0/jzQC08EwwhRHXQ20c+sWyxxLdn4E4K0lM0nuYNhgudA6ty620PieyS0HP+uuh+vBFI
JpREadi3wwwmaQLS97ruAA6L7NZAlQFfulU0ybzxSeaECDqpkrMLrvUnQX4+gQEsG2+rhGISg+2Y
iqrUMsso/0URdWhRDYvY5hOt618Jmh+jJyY41jXE9bAgijAfiifgPDuop0PqxNchLa0m3WVz6CqH
jXujDowoKQRY3wk+0oD0zhBeo/4hJLuIvHU7OcUGbBykQz6DXcTZ17cTlk2HTAwCaoDgSJ6mjLEf
j0a3DjUvcP4BuHJ6QmSRIAa28tJUpaHRDU5U2ObG99DtqPbT5PHQsaevr0SSQrztD2tqCJKbAqPm
oUN2QwCDHqm9BnuJKr1SZ6SJqpFG7NUtL4ScU1Vs4KGN0gSinizsbZ+y+syjzmyb8n/NWzLdwHEc
mpAfk+zfxGvYeCVfAIpqa6BSJ3YHZA/0K6GPPmBBvjckq6o5Qu0ZtmCB6GUwiWJcTI1weCOIOAmG
+L0LMuxT6xUOaBhv580xKPZElXPWpNw8wnkWZo1BVh8cgdJNWo+b5gx4zgx4VWMdOs3BbEwAGFrX
XXMGL008ac32IWk7vB/9e97/qR/Z3n+mvZwxv62+SjqZZMZuUhlZ/U3Pau6s4JZ21o8GWW1zWOdg
/WgML8/nMdL7Uv9AAW3DQ2GEl2RSbZ5f7o0e2lzFp2qRD76SdLyhH2Xg3leNDDfV+itHKQGzRVRg
8O+GW+4fmh0t99mobYdt2+Qh/tvy7GrMK/ZinY7bgd2gCOXgk7qVQi6p1Ms2TkdFvQ1inZdoXh/C
Tz8eMnaAexzKlWJlt8jfq9c4Giq+xic4sHP96R7ALET4ox5/QVE4AtTBmA5HQcjUKiqR7MKY2rnP
lP6uD4dg6IBu4P+E+l4IaBW/pAom+4yQxMQEGDDgRjSpe2gM54BgXl34NfcfX4fpQ9byGr20HvU6
xK4h3x/eGsC8GjaFfMl9UK4z/4fzeoCTVWQ5ASWgG1PKieOTY1OhAgSIsDAnr7Z+I8ZLKJ0qQ41T
BDXD+BJBEdum1FFGql6tKJ4AleK8a8fuw7yLohdcEDZPTutSxxyhvAJstOcg7x8Du9kR79YtEs93
GkBE3GrMgNI1M2bk42RTJ0VmmWzgu6oCHZn0/f4ruZtA4hu7x8fVY05JVsrWxJPm6A3R9fkYbYIN
i29GJ9eQeOpuYp3NF6FkrojB9ku7AaSPVfpKJgh5I71lPXpkGQjFsoGAGpY6BBgkEEFEBXHKCxKG
PUTwVVGZhrTVxwwZ+8SCiZ7aTr3ZHFBPhP07OERuy/iE2SmE5nr2qWqeKud4jFb1J/JTKSHeYNFR
1VRlJyvFsjuSoYG7J3icrQnz6KYfV6K/MZCOH6buTzP3+1ZzuPre8caaW8eAtHfDM9VxXpbUztu2
1pSSXEAeCnNQ9gwBF/qw7UXpPdrEa5ismyQlkbnTACw5PmMXVp2I9BS/Z/zgCcbh+oc+/N/V9U0u
XI2Td3FyVpc2LXAxbbqNmppd1RhRQQP2rhtFTQyQTuyU+PzJuaduI9FlgrmdPOiQ8lPv4Letr9oL
TYjYACUFIrEzj/phveOzvPpmK+6TftyichXr7Tk8NuurTiiObS27Kbje1vu7aPA3gfn8OGAsIqbE
ADLcxjhvJo+fZ5BhnxylMh4ZsKxWvTGodDTS5x9CDKb7Z4c42I+uZfhGzfM8ff+boLzXDHO18xi0
2iM5nwe3bubotA2yBC+Nfae6b3TRWL4O0D/O4d71gFUhFg22Gfv1cqyb7fV4/vzveeR6f2mSa9UI
0niOj+XyzVFupuv7pHpZpmP0SWhCa8Gbqhe/Be57f9f4SloPF8bl0nhYdfEGhvRo+AAH/aYRfIz6
cR3HQ69XJFv1Hlm17WY0AC/RpR737Bh5zSvCK48GfuPfjbb+mFiOU/WxxelJt0qEXQ/1Wz/O09uh
Msk9SsxdHid44+aLpp99+TiMz2Tj3ocQQy8Wz7mxYiN6q+579xOcGYfpBG5pZ30OLRD8p7w7wVeW
wz9upfUpFo+Rreu16gcu5fvyeb+cR7bVW+96mAAeZmdesX+YDbU/zMVvTyFt8renWN6uu/PdOt5G
a7IVIQ5E7zCbFbtTeaGgEDwYUKW1SNmxe7XOxahbkPXMocUloOPjBgRPc8uDFNIjWE6PT17bhuyo
HsAGlTXzp2rrOKwFuy6Aal9lfJqr3oYMUvQtWNsTmCFBvnUdPzibMYiS+Zt7BcU+Dw/bBngN025d
0JGQ3hj0g60RumDCsMWzUZWk+QU8Xg6+M2CCl8djc2oMNih/ZJ3NQzxGHo64tKUIfIukCMXOGzkU
9j5gv2AR7AG6fNY6KwFIQ2P/Q4e6sq//Y3+rQ03T8G3TNzzD+TYtTu5yX8nmgNw8Z7hbLWOztgm2
lXG25N4QfLsbKCnfd0RxTln/sHVAZ13r2TG+rzpnUr4mRkDwL3SPebIlQpWTera2t4hMitVM4MFb
Ap+BejA/30hLejZ2KMTb5vrY1LvJya8TqzijPq+W4vTbX9qLnAKJ854D8iCfbrgi7oHmYUeZlPdJ
CrnpJK6sa8kxB2i9eD2w9duTYfU4OE9G5qntw6OaVk/ts3mNvOWibVzM1+pu/njZ5j+4Lfw/QmXf
eu3bNDQrk3XteKzNx+2XlwOaiF79fhfzTSUGSKNrjEBq1T/Ap5J6SrFZlOvKsP/WfBvFMdUzhpAG
COl6qz/U672WtFUpv7fGCaVWWq+vUhwtUOOzGoXUAZqykS7DGVW9c/Ku04RKYdG1/oNu5/9hizmO
YViGbRo106sa/jfBljNHiFFWL6QkvPgnr3eEf3COr3HivuTwVqyCSiW8W70tUYpKN8PLSAohhc0P
3Xx7fZvDRoxNn5HMtj43CeGAc4oz3+jsydM6AWMBAlYjpZN8GwyeJufedqSe5+/5+uFIeLdWv7pg
tMh7OeIguHqfbv58vFC0DoZt6C9qa/AyyZZBvuOQc6H7c98AhlpWHwq26mK888fLY+dG4BvGEQMo
OswZ24UBKr42OBEMzI3m5fJuOYEHkCkjB6NGtPASVoz+mtD/Gobh+TWoXUjhOKLrUAaDoj9utF0A
/l4cQxcSNQdAQf94Jc6RN7LKDwvxL4LNMGwf0ezVXLPqfuv6q7vfMXcnYNjw5FWed/dwv36x5+PM
GpwmT5Vj/9/bQYEi+Lbuf7+fJ7nwmyA9L9aV/dxnqE9QJpqDGr5hpBu+enKKah88//0ny+Eva8Yw
HMf2cAZbbEPfNJsDYc/duQpl4GS9AbBhtNbHJ1gY/v1cf9vmDMPFf8s+VzOJpv/3ue6H3T7L1lf4
eWrgfqqTXp5uk9v+3PXhDCfhDIRZ193vv26ZGdtbnFEXBYHBdxlV8dOQDG09Vy/hIkV9XVTuSZ5f
4ZRBva/5bdunUNDG8+srm/DD4gywtX5fg9fa7Z82JGBUVlawWFWay+UPmqv5h8ahhfnbU32zuarG
2r8QuyeuYO/qqZ8mlvgPIYDaO+uWZY/PVCSxBscDdSNxi4BbvM3zd1dIVJLIK1Z7YS46WygV7d2h
fchJu/YhUc5ateq1t9tD9eav548sq5Cp9u/xMNTff8wzz3TxNBmWHLz/HY/jwrbnx8lt3WF/8R0g
ITf0UeI+but2R3XKrNb2QNIL9OkuxA3/vrnl/XXOeTXHdBwXZe377pYdav5651yvI8qvx9Wwmhxm
2855Nu9xPxV/JNsN33w1MaEuMkOTEvTVMKMSQjX0cYtdk+wFCrAwi08js6WoVhVWVQdnGQ4kcN8u
Z6XxKbgmYM9xQaVUQU3ja3JNdB19swQCTr36SWhSH/qIx2ZCjO5EjEs/PiRfSy7lhmrCklPz5DZl
C+bvWn9f3Nih0nO1BTeG1bQ6eW8fnPqUjw63lPe7YjrC5tZZvlfx3FuYkquYUq8q56Vqwwon4NSf
QvOdqPSRwY/e4/lvUWCAKADpaEq8U/Xv1dc82dC8xVcWweCFRq/THa5ZC83Af7kBtFHk7wLnUQCM
lfKx99kurhFInJ4D91GXN7gwGX8tuBR4OFJ4wksbNkqcYwGkXS0jEintcagurMLQk8UZ1jXsfzwn
qKFOdbaP70HW2dK1QCurCWUM4I8Ojan6Rn+ijyZ8pD/zBIWjY0KQXIRfGBebGnhziiOsnylPwMsT
6AeCHXCed0oWwngVAknEAndax2BOB9rNPY+556/aOJ+qKC5c+NSys5JaiJdfT8sv+2ULMQP6Dh1g
w0hqzdDP6JRD7BDSVEzGDozWZSivoLJA7UB1dPSObGkqiJDPHuUEUCoEmCe9M14niq8QcjzH0P9S
UwTCYM5XhWZ8bLz21HiOlDt3jEhwT5mMxqOmVjnRNEH10BUiQNCYULDDbVlxSpq9KhzqTjCmJJTg
+MITwmXS0Bn9GLL5w4qWLPptTX3TfeZVO7tNkICdbLFveFNz/1ndJEvEngF5T8VsXU5n6PSo/Xla
DEwINKhVSMU80ALmpXUzV9FiD9Wl6/Yd/0B8Y5anb1AR/Xvh1/4udf5/3X/bTV3PyK7p9aJ1nyeT
t2qxtFVudBnrpahdOY206PVaxppfx9mJxZ/G8+hAjUd8ocwQfDrRlmIrmoESFyZVBytTcRc7wQHI
2q8jITBkLmnZGKw3VRmCWYIMHmVOevzOiRb7aPi88UIVYazCoOGLUOKODSCyDaqIJTUGftf6d28Y
f1XrfLMGtMzCa1f4HH7b6600W0zSy3Hd2TpmHaBOzTw1s9NAeKl82a1APHj1wJaytlxYTs5kPuwI
CeVtax1CknBczoO9eflBNv+tTUhl7Wq+Y7jON7PeN6uGe79ly45NSRaIGSB4TTFED5TSuN8GxmbS
+3cn6Hrf9yF2IdsEo+u6bjFjfuuD6s08bO/pZd7ZURnzNKiaj5fTR7r5+Pdd/trVv9/mm1plYnOk
88lu2amuv5YrXOy4KirO0+VQ7VsbyGEn5/rChJaiQvB2kgG0HlROQ9t6XueEuwByy+75d5P+2tHo
lTgrbELc31F91Sy1LfNqrTuX/HmevU/IiqQmxNUmq9J+tybRv+8GWPEvHW0xqq7tYEhU7W8K2Pxq
5IvzfIV7+ErtCBGMT7oLEFfNauL0czJj3/BuVkgg85uqHjtcUTQQ7ydeVxy+cBzBihnKdOKo5eOt
TRIhRadxu5JSiEAkPIOFRbyhC5v4YEXGrep43vC7Ko3Q75zqDyQgwh2JaaXSiWH8ALbktdd6fnZh
uVHOnSqGQe3Xrn5UiGvh33wcP1JX+TFtJb0i4vD++Bml9UQV086xvDVjceJgvTR6uJnhlRljeZER
1AI2N6w1j8TF5ec819vn5PJKKaXmj04w42/T1wILbLiWZTCBv6lRB+O8nhxtf45b8Ixne/6uWBYF
q60AAAjOPlXB2zWg0wxwNw3pCbrsi3wa0pXhtCEZvk96O7nEKteurh1u62F4r8dxMCICFgdB8BaQ
Ez2MR2/dXb3L+1E/6HMg4a+AHh3Fwwe8g3E8isMwbEUAXpIkgSPotRN2vr46D/R0TBp1HIcdvr+0
XqElyrFqW4xzBS972HqFyx67Vnnb4zH96z3NGQsoZpvjxIwiOXwHn+uGUkqduh6u+zEa9T8+qBSp
bM4naE7bwNbo3E/VMoRq5NrGN75n5OrjS9gbH+Pee+NxRnbfJ/zU9R8m9t9UcIsoKZAW1EnvD4Np
cve8xbFWGUGOv3y4B97jsT4846+GByoxm0myTa4/3NP+29q1wYBXLRt4m1estd+ElnFyQCDOjfn4
1l+jJrrJ4X0bN18mLggjl/L2fiMtOD66/TZJTHdcvQQpNl38XJDNDHenEI8TEaPo2oS1ynzBFs9J
JH6Z1GHcqD2d0BLoQ7gphj9tOX+brh5AYoA07Dokef9X63cv1fvpvN9sOtA8zze9NXjONduvv2j+
e1T+NijgJDHzTGzKP4TNfZ7Vatd7vu6cDNLgHGwfaLtcP7TPveV8+cNwFLbK9z1E7lPbMAyzVjOk
Gf02HKaRu1vbqFwfJMBJnqrhkYBYtLmiaPQqMqFsA6tB3Q4ILXYtuCJODFkabShYQ+WRnFRz4DVO
CP+ARwh1HoEVNaFBAphH8qIReFjEQKmf04+rA2q4iQ/7AI34nUSdKNuFpFHwz6TY5KEJkIEQCYxC
JDfsqXB6awBbcO44aiGiq6dfkBN5JxEvmbuIZBxQHfYiOO4TD9YjTto1zhQ2gwoHBqk0+GFE/uJn
NjDzWClVt6pZ+99O8rOFuczz7DoqLalTgO/1DW0dZf9EMjDakw+yahJaGFKyBMyWF8DmjvpOPZG3
WwTHJfAnmSF6bbqb8I6Joop4Uull8qA+EQWThg1qH9aKZe8yq6KTSxefvGTo4ue+ypUKsrRGN/bQ
kG8Ae4EJ/PtZ7Z+eVev3twlRdeanVWWPminTRJAwHMayYCCqhiGFWhu1aQaTbvmYa4oBehgiUhGl
A3pogB5KoowI/dTCArd1awFs5OkWQS3+qcHygdCkP+bwb8PzTTM+7q63yT11ryP4qoMMM5VMt6L8
XyWS2cpKKgzZ1UwGrAzhy/QUuN1qYRpjEE8nYxm2FBHmf2nOfnfZQd0Jq+FVxjAFPbCHl511hz+m
bPwYx13yKTo+XO18UVhysmZS7NxSB09jFAPMb2PdkF2nQ8yw4GeRXi7NXB8dyQBLKNiE3bforeN8
Jn1CX6TxBp5q3uirbad8J11929EnB6x9zTpZ1EDvihvkIbpwp1uaAqSjADuIrWlpFcxB9ZWafgHd
C82k1tdVXd4pHqzf3J67Fdg/7rGGc1Xov2qSoaNwMxOIFS0CYJXwozpHS6g/yg91Egug4/Ij2OCe
6bKO9UTyJ1B4q6/v7GK9UN689E7QaGuqz5bwnbJ+3HDVU6x9Cd2HrsZy0s/uvQryg9oS9NAJunMg
iA5PtY2Zkym1GIRE1NG4HKB94s+sQ7KWVqa+0f8CNQrjKKyjDPGM0iwUa3xQB+pvSkbQXt1NXaEZ
ru5Qu8n9yWdCo+iqPBwXoR6epn4ywetGn+jeC5CfarwMqVWPm6efsqPkDZAPQGfrRqrqDhMuFOTc
g6VUnem2WWfF6bqQuqwQJ5RY503WgRGWnlJL1jH0xurURe8O5sANrWnp5tFn854acJ2t6OqypTSb
C/GVT6t0kp4q6xyeaJsaSg8zifiWHtt3CEBSVgqlJbHYdzlSz3WlcfIlMTvxFxQHc3JXz1EOrE+j
ss560tdNzSSfVfrCgmqi3gPNF2s6L+5LY48tOrV41l/uKQ2JnE30ijp5zUMwC5wpwnTPfTVdL3CC
Ffdi4fBSgzdMhXJ+znvU52PtabLrYMoLsX0xU9UCXUEzUYfqRecCXSo/E7x1TkelsFGH8OmtYw8c
/baji6jtmvBaYvOe1+eKms66gAZErWC1FDcg1j7TpX2lVm87dsizipaP2lacrLZtO16fJWyHXn/y
tuUyZKvyEC5HcjGSuiUVZLyXj6durYGRqiZnZIDmHt0rh5FePJI8RGqGrZZLYOguXF/CQfJCf6rl
tGKJsw4pFO5mcilJlGw7ucwUeiuNLzVQVPLq3aZVRJDSwxktemBNCyel9OCKElBF6jkCTV4pipJ2
kHtLriRfHqkEEAok1IfTpZad0hMpyYlck3tQbySOuDJ6fIcD153bNOWq+A9phq5t9QtfF6RYLLOk
EqXxGWGdxpPxmb9IfjEgcpEchyMg4/NTcKFeRTWsRNuXSpQhqLNpBoZcQh84NjeXQK9Ek7E2gDNt
QPS/nF7LTeGcUFsL1xK04mxBfkvnVdgq3LE+LV+VgATdNi4oCpQLg3zgLrfXSrD5OAAmd/js0HZw
Zgjdod9OXP7lxApkLUML9kdgyzi6cHaBV8WIgqizSwZw1+PQNX/Jg4VZ1aYGBzkr5+LvyqfoBnXR
ZVjeiDNCt5eGu/aBd8KfWLEVg3zafDi8ScEs68n1RLWofC6VNtPnavniQ8/pjmGEL7dBjj695iF8
JGCr9Vu9cuHJ9DpZdRjaohPsFbiJKtEy4yCdeuJQshrDNd3tpCD+rrjn0k5OPy/ZUrMXaPj6ftcM
DzOHuaux0/64mhWbJuPDJvuG15gpSMoOoXb8e5UIPn3upqFWwwuFqj1/pgaBLs7c0jRgMr6ZDLTm
sm5Ayok2XQ6erjB1X3S2JozaeGLQeKRHDT+IyUT7v66iH23bFOv8319qHNFzffC/tsrLjRqwmcm3
remrE3S4eoI9eGb1s6lWqm6jHdzvSkG4TPHolO513U/3Yrr2dVEdmNI5eQht4f4lRYkolIL/3VEP
VyoZbjd7UdPTGOVC013DeeRGGjr+4t0EB7xGIGP41pAbqd+MR/ftl2te07x07Bddw1WYI6Nqj5HU
iZs2VDR6MOOxyjmZJre8q2/qANaUbnspbqSB0aU0srr5hSgQokHPo/+r4R7adWlSdgjrogZEH2pq
OFSR5un5I4IVR+Oui5crWwKatIMOwsstRA1CbsQ2rA020XaL5OcKCM1fLwmqdMSWFKqQE7C7B3bW
hI3HTip9tkCclH1qiHMJm522gvIDU81QG7REsyS/fpTV4A8kfw4AH+Vu10bhPaJHPEo8+wPJbKQm
85Z9T4dLdEqIl5uBMPnsB/yyuUxOfEUXcAfzXuURzef/pa2OmgwqfYPECj9RZTpYdIBfbVBkSPVh
zyk3d+kI3Qk7b/pgUVHp0t8SPYDqe9VSyTkqOwfVr3O45kOCCgkmw4pyKPfo/HUm+/+ZAkhUWFq8
Qb9CBRE8twpuzBPZFKrMXQYG7BFqONWO9Tc2RdsdZZH5SfmdYE9UYPlhN+2RibWhiIA0cbi/kELU
CkT0SSQgLkgLk4teEgfRSIKWZouEpAQh44s8c4GNwk5ZIQFIP4tg+yUHvUIBepEaF1dedQRMDGD1
yDzdyqoJqsEBEh0ZBlZyBNC1Iday4/cB3uZ1rxrcWsfRtSMLyA6O/4sipJEZQLtNlGIXwzgcLh5k
UBSMxDiZKZV7xyW9wB09h4iYuA6ExG5/FdcGBslTS4C5ac/jM/3Ifa0jyP8C2zXprzoKjfj9Y2c9
27cMAktWSII111vjwy5DSjtywHLCQnNuW1ozRS5YrDSTDM7tPV1LzUzKlshJ7pD5Itf6PvLGhGXe
YHEc6/s95p2CVHKi17oWVzrNdAU50eVM98Lt+5bSKT1ZgIeYxDhqtJ/CUxf2migjqnLs5/EW6LFH
fMom3w1cwDxcPleedN9Fh1yb+F4UW59EZIYQr1IoSD+TQKalPoXroFMbG5TGLtuj7/YEkNSyMsJ1
5lo6bhKckktyDG4DvV+E+/ZtOIl4DgJ8/MUTE3YrAgKiLYM9+pHy2s9zEtNgD6VHyvufp2qJnvwB
ti1Ik8iKHTncTLNRN7wkuqEydeym9VYbF4/C6edgPZMpSf4OR5AQR8PnDB51eJJbMifnTed43Rvf
4lSOKQmhRvGItTF81nSDrmswITQ8l2T3oqvxOImurUjGgm88BqeMI+q6aoe+PQfl9XUU+cAcp3be
BuYjrSYwWXvXNxpqdRHFZV50p2NQjf/b8XomnVve0QTbS1PK26jRZQMFjaUfX9Uh+lSNULTxSHep
5zSmv0Ivl2RBgr+artifN56H++gOIbAbU32JUaDcR+XpNqiNt5FptRbx4UVnk7AcVTmj8jQvuv36
cHy9DU6JN9YoHV/t0Rexdm4vuUHksE2hHw6ULDFjs5AlkyCLHOgu2vC/h34HqG+P2qyQUkZZ2xsu
CIWe2uCTYrwaYyokI3myNqnviy68QT0b4eQ+ZBSW1xciQrUfar3yPXRvLr6PRchVuhZY3h5Vyjni
hJvkFMGpKH9f6Mc7nCSH8EDKZ7VLzU9MD3RJRbulRpZ77uSL7TU8tOFcRhkrdacquQ28RWihPEkr
mj/jDsCFLUVYRpxy1Q4DqykTDbU+tN/QB8fuWxbI5GcvBGPDRpKxDWmXkjJ+onwAETa2JzY+9gJ/
MAlP8ap1gKVhFdr0gWKvhRDoKQJ+aeevcM8x3IrGapiVAHchRcEvn7yIwh2DypOWjZalR/9r2DQO
DH0E2fm+tSO4e4pqvUqvFPyKZxPXhgqJPUCdtQhdliZ167L2AgeTTewBCYQU2hfbgN2EJL30OWXt
DP/TyVMtK26mQV+ycrMo/SDHbF9+zhWa8Dfa8fVVg66ppt86047zV/sz47KLUL/5tL1nyPirEA5l
cFxDvaJwOUW62mTDgpc/hJRnpBreqqX/14FepEY+l0N7/9CMQzIgDjfxCeF7xRd2ZApLfDDp2eEK
yRESn0cy7sNtuC9eK2KLB87JaJ+4dnV/kLI81hXIgAL895ZBfFupg+w/Tb3bUbKtig+NIAmxZW1Q
uoYgBlrxwhGUEqZEFNyJpy/YbzdcF+KHYDszmIygHmaUUqNlWrSVMSL9TS3VMlab7XrRq2SjtDR5
qCUxxYyDFFvOwTlwgcsD5Lm4BddUMls2DbpKG/qN8jKsKPWqMBSaJZdIg85BxcHZ45FThLcQ7uBA
bUShD45kzdTo32WwJZfYaMIvASZDP/JAknuPe1246hNcJfA/oufIAi+t8dIgvgSoZ3h2CiVNpqYM
LrcF9H3bsgOh9rRzE/UFp59jraRhO8NnxSVj6TrlM8p6lZdigVleZpPKI7Pr+YkVLHhmwJRfmgAr
GkUqSGQFFJZSd8wjL/B4Pj25xllbr/pSe0UphTS7/OYXnDDMcM1s0pvopDkDfvk1aefd0rOaAZRw
R3kxd6HD0dTV8vD5OXE2AooB1ZmatMJzaGqXx+Sv6Ydmv/Y1qDue9c4eQUjZLHbSMUub3fMA/7N4
Ox3WD1sXLEUdzbY8WIy2sAXUVRqhigKjCoE1iMKdhIRVj1xXIVdKEQ938Rvi/GXFmenQ4xDhMGqJ
CWKClHtmqZymAr+QK6yAOxpMsTgUfi/D8NRtLvUZQB1Mbkhx7MBGxarQeeVm5rCgoMB9Ukdq5zfC
fHrlPU2d1t6k7aDvvOl/vRak4mpfuhZbZLHFjlEX6QH1tzsqeyxjQkrtlFTWSEpvvTwazRvTS2Q3
OLYo+TKQC8XrexD3lZ6T0pGlCWJNTySNFl4KuVFseZY2vYyZKb/fClVaajI2ASnHxclMydLvKTOi
8PL0yHTFyaNr6uqadD531KT7ZQDIp6Yc5wkr1cbKkGkgJTyfbQtvaGm6ULoaK/1MfE5GvAzn+bMm
fi5HEV77Y6i1t2Ot6ecA78Duf5/cojkVsKSFnz60A8qLr81KEkhT7BTllbr/v10PgRvB3IXaXQph
81UHFEKSU/R78qmp76EhyHsuoZXCvKBsM6VFC5xTqsD6PXmRMLMZZ6nU5efZO451UD2/VGxCBnDq
FHJUw6oiwVIkfil8hUrIpNaO5FDdcI90FbhJshNuAZ5FT816RG4jbQJYSZAqTpC/G81FBL9RpGUv
G0a/neDWsQKqU0xCLeUTCeZzqJGWD/ZMv09Ih2qLyuqt85DCepwsjJleq94+doIas+hA99KZ7bJX
1ARyC/RJ8bp83No0CGrqsu4jDIGFOLyrLmSRKyhpSOVHSNcCgw/hWkKefoBYTyDXRHjuwssH0rV4
NK14PeY8gb5O4yaBoIVc6pyTbV1UvE6rNpYqJD1XOrw25EqtQQ00RIcWhFLceYdIEN4MRTkqdw8t
sOOLE0q9L9FqGoFFrL2fa5+nhKc6BkBh3rpGXessmylHXQqutpzjizYS94HZ81o2Tt9Rbogrov3X
wFYZJLFrD1Tq+jbMQV5do1VADhU0HRusOhiTSUjDiHqVJaXpU0v2PWG77q0SUFd5W8XiQOXuUqOl
Wda6JpCuNYKHzbfYTiewYQjUB7nUC3S9oqMqAlOw9DQdWrt8N5IrEuM2XMWQ3TE3BSS79BS84u4d
P1ChXAWyJAcxXuiUyptkk2wtSSdZVJrxAoxRryAUV4nfkqsLJohQef+EwjjrNtA5x+DwIkVK07hQ
DF7yqbBG2ug9VAOP92XcKQ9uTH7sOCEGwfNh0hFEXcQ1Nuny/uVgSe5JOupV/kZVt5snh6Kf4Pvn
hUjUF+WPRlLvF0hyh1PVfDNw6d8lFCtmE3riJnxb9LNNw3RfhhauAkwR3be8Qz5doclL0SinhxOS
hMA2cOWyuuiDDe+HrBdpGhqee6H6U2CJzpYBq9Okq6ziyyznk1Vc5ZKO2shzWlRmYSrhn4HKQ6cs
37ULUJpn+Q61rUCSaodmm16lmbTgZrcEJYrdIu2d8HjU6tyCHmX3amSMRO1Tvk4cgh+4Lpl0WXil
nIQkUDGy1LtmfsueP7U2bFWlNqX2bKgNBFPIu3rMo0+0T6q1aoJWjob1l+Z0nQJJl52kn7KHiPKX
w6vtbte5cb6ePZvtqD9TLXpZi0Z7q6666eg43ZVH/g2fxvSA1Yve0OkM20CzTg01kLgFXo2KaUG5
pUpu6nwr2XR0zfJHg6RD9RJkVGLaZbdmtaFBlhql1iFYjzYeXny+XnwApVj6OOVFwWbAh2p2d/gp
tc/kQ7mn8dzhY92+ZDjf8BWe+FV6azkYO0RethTyUo6qYMzUONbA3yl8pP7PuYsTLz6WaMOnBsyV
aMJSEEqbWPP3WFi0euxFDAPOvehACSf1r+xDdJkwxW4vrQHZA2fsQgxklGgM3rEmfTl/9U7T655o
GNEs3qGIoUt0m1JWgt0tDIys0Kpk5pzakmGrMYHvwkjEaCxki44QjhYjCRk/h9gHUYysphZ6LHNB
xb0pCiz9V6arXCVa3CYixQGac0OOqfm3gUS0miqVTmqcZDmGTyGhZWBrjqXPkr7mSH/LZaLzFvgU
9GCah1rR2xlUbqw7BNoLs7A0PSQr1JV67jPZ2GfUfzpRC3UTpz20M76QSrbpeJwpFpIKrDx0B0K1
hvok9wtgYeymOSfLwtN80pKRhGCcEGhyFcm22nzpWJRSNh8JC7WLNUJXa+Vs4kpXrih36oHOlW7o
MHV3nVZG56iV6KETjpdhr6fdYq2Ue5T9oH2dfZ5Bl3jU1C/AzjUasMMHxhrH9J8E6bP9Ki1ZjoDj
i/aFeVztVwuFBv34k26Ob6whTDMMH82XwvnIuG54RHbMYiBKE/g+hBfkdY63KcPZKOV3x2LS1NTj
OHSWxIDeaz5pSZcLV+tRYkQd/EtgwJqjXtPq00FyoNXQnpGMSBCHQr5wfQYOBNMRNfAeNSTqj9Dr
mlzIC494FzUm2KE0mpGiygalinBtqV/wkfKA62dM5IwukzNkSYYzZchC+WJVc3rxJfNDz2/GOHqY
E/IfspwYdJmeq45WhrqXro/4zQ3YK4Mq9AAyNNNE+2q1qZ3V4Ah5RUqzrsCly45ffZWqDi6QtjAi
GoZiATKbSeYY7aPlTNtIblCdFf8Lagu785vcDhpsDXq5NVH7GMmpZV+6oDSR5PQtpgK7kKar+tWj
fJHg7ggzRjSfem8GZAT79wNV8iLKCqe7JhmEECL3Tu1b+/KcwufWcD7O19ZmANGz0gcx9J6W5G9l
dTSMGQDXxXRXCzb9HN42mA1IgT+B8l68q7LVGXK2pzPWs5T5PbYCGVZO4AQmmqWc36iAUCUdQhLM
MC2kWU8ognRqiydySGLi7ovWrLoZta4mDbBQNnbdJr7jAFoEh8FiaPaIr6Etn5o3+N3JjDpEC28w
hxbmRG0oIiWtA1ERxdXyUKHHEnlBiGKUEgaDpZhwjpw+xJ6Q3WvkeIZnYIe/gFotUqhwGgTwqBUx
NwKuHkFL4i4UnbBiI9Y1TWwTxX2F6LCIAW07dECLTwiwyzYx8RcpmCQvOvGuDTxd8jdpU1AUglfH
iKtvVKWgjGhXZTPLgC7hX8WJFZ+Ss8sFjiEjxx+cOh64CSIPHGgTZ93jllJsajdT/EY7x6S750w3
rDzKVSbHVZU4i9JElN2h8zzCwXZ4C14IihBGEeBBFpYaRPCke5oSN1GeiOJ63JeAgAJAFtE+4TvK
uLG+c1uLjyvxMZeAN9FBzC3ZAHIy6L4K0xf3VyxbD+HzONrYhK5Rn8lWs2Gj8kPNiHJOmC0FUuQw
EbhiBeJBQAifFi7oZ3VAlcddd2qPe+JsALG43pqr8SkPp4DbiRBWPqi0hQVSlI4ANiQsfUFyvEfG
0B/s40rfD3c9OSdsjJBl34P/mzUleSb3y6oLVxVGSdt+kGmS4emcd2XEWWB7XQyKW7RIttAayDLc
QMCnhSk7sEbFFq6hl1/YfdBSk4IhF5Q04glKIQpzlXUjHfL2JENOXxWRj5EyJ9b4/5etDVr9urXg
f2ql6m84Wlw0+lqxjCVOJBW0Y8isQRgUbdp86Xdp10ywTNj7icoFpa1fepfZBNn5JcNtsMpsnzhP
ZNBoz5fnudwsfJJGtO3+QnJp65AM18bkwvVGMxqyT7Uxe3x6S+raXedYxFThIEncjx0KBSBm3Zie
lOElv9aeXvRosexOBRDUfjz57J4SXxXku25BnSxrsJ8pukM8Bq1Bvh9JTnXwrQ1hpdzCsspLS30d
yMeIH2kIaxSzSGlNkjH/R9h5NqfRNd36F1EFM8DAVxhyUA7WF0qSLXLO/PpzXTPPfV5bVlmFLSGY
uGeH7tWrV9sVN4nqWa6OCijv0Gor0kPtcHmihjItpJyQtZNu7d6pxxvGEtxKbJxSYkQw0gG4YlyH
9M/j40VqDN0I/mrwkT/Gszko9aDBSTgrWAenLAEoyI2SVeO2esUFMLFS+wBEEbK9GKGghZFLJhfA
ikRzeOYgq8LKTQcwvdueLENN0kT6H3Iek4Kzmn18AqXDEPaA8VB68Z0kD6kYTAU3bpN+huxjDr4F
c0Zj8+xpZJU4G8B6ec29p8AKQ44DSAlz6kpj484Egt+O6FEr9+48wEDjsA5Dg9VOjWk4mLkl+d4h
6X5OLMI15pjZItKpBCA94hBGjEN6AQMGQIdtDlRMHyCjuMe9n9XDJiqXPAyfm4HjMF7h30Oh7Cx5
n4tTiF4OVgYlPScKQSjOwxSyJFoskO9dpVlsaZOkDfa/bCwvEGzK3gD9jOfA7zSC3CJpy9sVYRq+
bmsEAZhfiRS4AJCI1EJxskrxDZgQY6CpZBVxHQmpNyQ1RGZH1Jr1Eu+AMKkyy/yF355plSklxl/k
NE04kHzO2bN5UTah50sbqPxefs+8h/UNjXJ+zBG4pRvTs8+vIT/tzOVn1hnA5nm/2J73D11/pxCL
TSkC7N87OiBB9Q9D04MGRC53RWYp4UX5JFymfNrZdu7dthPkCRlUSFR2tjf52rmXedpzIk8aKSFV
okMzexMs4VITUJmebK92X/EgB5VDaJy891K8oITgV2Tf7asPKBkSYIAYBq0S2XIOEh+Yc76/IZvy
rQMIuND1D6za55WE+yVoOfG7BvqhKw5VstgB2I+BfKR/CA5dmrkO+VnMHiJyRs2wY7E8teq371pN
vsQCCPGR+5f67HjmJBqmOMkSbEaA30nOb50ltW11RzVR1RnUx8zqPuutbzC49DEM26WebqF2jYA8
NhmRWMKCEPqYLnON4N4j5u+TCfHeQCkTN1tl73R/UpN+VZs/DwgWGR4yNptBOqmc6CyKLQrgpV6V
C5aLgX+5bGlKoufOVM9m3ror2AgpiORbfyaeGhilW0+edEEmT+naINqSecV5uls+exNO2y5zrhm4
Li8pHEGCuw3nPepjsLJhLo2QFzdKM2LtQgiBXx05AWX0HOEHoPnTmPQmYK5b2AfDJ4y2TcK6OfBT
VklqKOlGH1H8IUTDkohuL1Y09WNAppYscofm4s3b4W8t75sc3124Wy1kMb5pg1XHJW3DwwK1eaah
34lnPqF30UC2BL/ApDX8OKBTX4dHljQdIpD4ALZC8KxP53qU4VZ1mllLebIoG9FhsnSM9DkfPlwi
k8RKFkMNfbcO7nxUaaskXmJrhMYLNgB0eLEtOBNCeMkL0OBI+zgNHKlHBsViBlts8ktC2YifcjL8
sAF1+sfkhaLSiQ+Sj/XFxo3BT5/dLmkPf7vmGqGwD5Wx7cvgbgB+RLTZOPWS7cj2T5NsIyogFkAX
vXaTYs0C1UmwjbLENbZdnEV8qdL74UPn3/tLUbApVAjAwQnwJ3o5H/oXenOjfooS4FlyeI4i+KKf
O8ZSmjKlbxsIgNVOb7prOogpHIN2feL46RvbdgAKDFRjOXpD+kJ693Y93TDb1qG4xW3zWyOw6b0V
7+c7Qq0R1UOfdhgMKZ49pzifqc6u8iY+a/fhfzS1IQQeaLTOAf9riheWdp9BEn6eA1qfukxogBKa
dQnez7uEg9NbrivLngYX8wuK/rurso4NE5jk1glgDeQt6DRGo325YmSz1VEjxBfww8w4pjBdTTdE
Pp/MKylai2e9gwncSbQpsaxRbU7W1dWzv13W/4/SnpLQtMA1gYev649zGwtX+0DT2ynRhVrvRPtl
R56P3GGXR+MtWD6YHphAzKHMn1pFrtEpMTldbV1xnaR9FbTtMZgXrMCbOwK6OG1bgrzylra/pmDv
6WvegKukL4dcO+A+ioCdNWEjCyGwUWf7C9if+HBKeNo+sJr7x5pH4W9b05/bHjHDmCI4hD0XPKx5
zeCnsSeK2cyIeRqdIZmOkwomibU4NTv+BBkirGtBZrWSRYo2PN90BnQJYKK4z8czBgoTCP0T4ejC
i/502q1cDzyQ87zvZPyM6fBrxGv1m0+UO0lmvRQVNtLiiPJ14WugIi9CBFvogj9dLCb90atoRgAC
ZD9PZ06n3CHmLR3p7fRmVMNqzb9wKzBGXUVLPEydmkN9DRFtRiJG+pRcMo2lusS7rmJbJf1DM8/t
tKzgZuJ2iqprlmgqSmUmaIPrPSd5zme4uwrjLaWgceH5zJeOee5+ERcTV91gT4jNmuVqjOmMfhbb
2ZpctzPE7mLjgtkpMQJeJMc3/V23nqRbamcBphivDqmmx6LMjQgCYEQwGqmXR+aCBqW7a1K6M8Yw
J7O2BkFC+6W72J2Hr2l+gcRzjaP0Gzv59sM+6x2h5kMfArVgHnT6IEabTFY+QScu0RGf7+kmeeDO
QPaY4M4lP+LRX25Zhtns/17HemYWn+vA6q7qIO+w0XSMSrh0RmuHP4yyGJYTGy4xi+kS4deR9psk
2LucoK4vke3D6TaF9NZAyk59dM4EU3X2TBFpwr4FilTRcXlnkQyxv2x9hmg+0/CaZUvOmJNz6WpP
0WPQQMoFsV6VORw97DZMUMLVq6c0CF18zjQIQ9vx0k4oti+IyJc3eyQvqY5Ksn4QH3lP9Bre2/ge
et0cw2b16CmjtiuE64OcPCpdz/pLQNC0s6cd3kbTzEnHi+1t8GLaWj0O7rSLjG/q3jFyQBe3z0B0
V0KVTvESLSS9+JJ9lmguQHUr3k27uLfEBAZM/PPWojl/Pl+/rzF8yqdKnuELzPcyqGszWbjLYSTN
RSjVV7oWsiYSQ4TG8esAuucioimktQWzrQkqJ/LXDIDdhGplOzlZ6KCO3qR9rGqWYCm/Si87FPBy
5yguNwo9aWhRb0pgQkPvRMgAt7UIfWu6tCjLFU+0LfdQ80O41vg5sb1rJ6rUegEsAGPTr5Uyw1SZ
XOe2FzLH7a4kRgyb5edDN2Oyx70ZKmWqM+IsTR9LPaf8oHF6lszvLE9Wx70ebo6p8kL3P93acJSf
asntosu3CzR/EuIpfMyhU9ovDWIYJpRBwF/HePQ6Il6jQv3m0X5kZ2yMbtdJz1i3tF80kbZ0jeKV
scs0fpny0yTMFV4ky2lfJ1ZtDDvNbiENTZABRDO2zmehNmF1Fqegeqw2rPCATAx/Y2ECtbio+8ns
zZ/EEH5KNtt1tPvK/UFrcG2JnCn6yQCiRShvdrkCt4UUdRc5rdahv6iFKIunQck0s276Y3JbaBsy
n14zeBggjIIjhFhCC83tFSIWcUibLONdP2TnEtanqE0J9fAgXiNxoXqgtWgNvmYJvWLNZlqjdoCh
CqMW0JcC1jCVqHNfK1Bug7YNoSGtOc4yXl9huxFFs3Aj0lCQbyHbQvmPWtS8Z7xfoDjaN/OtpP0w
txwxW3D6yS2Fsu/LjdmtAzqoL/oOxhk/Ndsw4JhHfGSYs4CxUFBk2e7jItFBra8RGwqqpy4PYegE
5IFM8tvLyIOnDQCMo9oa/8ulhfS+N/IY8SBd6gW/UxtQQ8+H75KoFZhrH6gR4PRGYiazYoAWyI4K
8gtufVbLPRgnM0q9ekENpJFtUqcxiw28a+TfaMsTKqBTQHOb1nKME9px08h2VBrh7yeKFiR7nZtL
kGrqAGcR3xca2xCN9OekFnQmVDSiNprPYdfb9SbtMX6Ie05qu96qERgnr20awVvinfQSVO1UXRHh
1FFJXRZ+UvZAihnFaxLgTZ4zGdkE96b1BTuNr84dXBrfwCHrSYLG13mghA276fWgbddY9SanahYx
AFKDx5nqbP1A9cJFvnIklLfsLorV8SoeK3M6hww2fcxQC3LfX/2iRMC6djNqI87Nzh+j9mz4sfhV
tt7leXZzwKyjriRZsMN5bwBAPYkzh5rQAmLimdXD4lcmzj7FsAPQKatuZzfZTIfeec50KH05OvYo
5pMFO57WDsGwSsLttDo6NtdLdNUrp8m7Z1zDN6bien16R6vk3kYIY84K8S7oLOeU86kg2koSUTPI
VthqV6w2zxXK5Gzmb5xlc7SiBCUA1rURR7+aUxZ72uEeV+TyFqtz1kySllbtzPX4avZrWD9yUTeF
0uPi0MxdB9PemiJX1QNa99fjVW20nVfHh5/7yvDUnT8Va/POEkdxSWZOvp/pCtRjPCcx6Uw305Uz
AD29Q4LMiqhD2Doc4X/m+xDb+6gM4jwBw3SPE4oY+0aeqAk0lx/ukpjlfJawRzu56zSpxy35rFPs
43n1PdWoke9jygPcU16iy6VgsJvzcIZ7On7StMJDw6DvyjnVvC93zcHJsaN/EyqA89qPWhwNN8A4
AHHhZgmZg8b4Kc3nETJadlCTr6KHuGSLhMKaOA9Bn/A7BzYtiYbohOjfhK3gHHv33pTnNVnInfzM
vKQ9UgIR1ZWrY+pKcZmkhtBqWS6TiYc3SBtTDbWXsGaZiAhKdPnM40U/100ynjr5WxvA6H/RIAu3
n7s2YSDHcWgw9K7BthA3iOBueE4bLfD40AW4oG2Tk3n/ma7PK5ntaPzIpzTqpa2a6bpteM2l95FW
PEU1T8Qm2yY6tD+2HeZKI+p7Tm68e8Ll8b9jfpVZVjK4yIaeVMr8GV1PgNf2HcPws96IgXJlTL7c
osBZ8/im3jBXGl0Pr/YdglTRdYrGsXFjQkGI5CgeGG3sQR9p4n2HXRZidxPqHSTOuikOHAt33fIR
Czp5xT+A8jjvgAoeXCjwCm9mvb35XOAcPBr8eeWP9k0SxPDz/ZOUsFQRyXZJs8m2qAvF5n1teVje
JTyCpGH/e6z0yQmtTYZX17bWnzR9w84Stk4/bOvUsTzTXQ8/HClpJtuSfuFWmfrwKdnm/syeS2I3
sKKRSYdbMGSgIf7xrCM6fPouR/srzQeEtXPZfJ5SJIgo/JlTjnpSEGamhUxnRoSTJC2m0DHmEED6
qTfNvv07g/1LXZHfzpb/pCuSz69P5fJ0T742kn+ZnELki8pliqz78iU8Px5W7fLmbre+20Zo6VLA
6VQkXn+CuHZ5GBca/76Yr8TaSoWgHBVRpEHV4dOdnzOrLBW2wlF3egyq5TX6w5kH9If+fZKv8t9L
BSQckMsrFkqlTxoO6+U8M8+Mo3E3O2kuqBm0qO1XrzPcr6B52DxuaO1/n+8rJQyKI2YDZJfKqPAo
IfCbRMCxHJxnk+Fq1N1snnOUlgf5yC4qxe8e5FdKBL+f5pO44nm9GG8nUTTtjkrFyiA3rGa331Xh
/eJOwgBNH9QdSjygMPjzTqarbXGcLc84RYiLn22UL7fn6G3LIP53i32h6cF56PzI+ZVyxc8qG/Nz
fjI65HIoBm6auQilQDIqwyCODrXSev+NgsPf5WcKhZB/FN7IIy9d/CxUsiktL8NdOJp2KSMWHxfX
5+lzvF12tvlhHGUOMWJZpV2hehytKPd8NT/UcmeUgIq1gNqH+8KpEqI/vVoNvrmqr1oAvcIiYpnI
p+QTSezf+sxlu5uXtmf0uub7t/3gcUeCWnhTmLwvvlMB/WKuCWnjgAIkSjRGn7SagmlpPFyE5ami
WCMSUsIjan0MhN0b0l+jyTdKVIW/T4cII2VOGOOFiOf7+XTj0mR7OG7HSCsSRqu+oOwzqm6rW0gk
/ERC9+U5rHRmrUP8zFfI2d83rt+pglhFgB+iA1I7lHpGJLdEFTCqd0Fyeui/nhqUKKsgKLSqniss
sYKE/+6QiUTWn5oZXHepWMhSJwWd5M8T02k/zB73p9zlYRM/Q7qmzmB/XSnUD9ewZ0+dIUq+UW1W
uf7RBcTdtygL9Othi3Rv85upK/f3IEcWDf2hIpdAIZXip7kkOBdP60V2Pnqg0kL7SKstySYaV6GY
4jKVJzF55t+opuWc//+8dU5JaRpEj4pWffg0XW6Ol11+fgnP99vRqDoZZSvFDOmOi2OnqDEcUN0x
Q3b6+CNzHH6zGiQVtz6dGsmjstpHNHs2+2m+WRwuhfJltBw9FHtgsR/DW0V8M7UteOavbAucXrov
hrUE8HG12JzG8Bj+/eQR4P37/tGw4SpcK1iSPs2rB+aM/WmwON1nX6RKBC+GiBV4MawnOCe+mwjU
AK5Kysk1V2CwCl1S8dS4IMgg9dvj9Y36lDKFU4QNAckqFQbxlQiIgBEYN5K5O2xcbkUF9OjFO4bt
YjUCqjBKSFgvja0btIWD0iAP+rZI8UI5OyRnJVDjuBnVTz9TwBLmBXguZAT8eAo7FqG3plir1yAK
dSkAdgmTmU9pREp4Q37FEsfe16R26R2vVhRygc+KCTfDndeEM8Syx87TOJPyOsFLMEG+EH/zBP4u
U4TEPtNzlu5e4ElEn6yCwqgwya9LUxTfaUvb0P+XJLHn+GB+kHFtIpiEK7CRIBuIekoBMBq/xEwz
OZyUZJB5g6jGakXpiXoa+QYrJm5AOi/Gco8iyZNfe4w/QdQZEZAFSUfbh5Q7ISq/fZB0SfEcEADK
HoAU2Ig2qSiozElhVBvXSJbfH2DRATuAK5qwAEBSLxM1M4JT5H/Ca2GL0rNtXmBCm9XyT+qGCpuo
fyB3/Yhl+02rlv4WyCznCgzsXL5AwXLK/f65mAer4nkYHigzYb+GfdIPyPNbNurDc6OOvF6pWD0h
uGBhIqI57Rkc9WJ18j6MKifIV8tq2JxdLXvLKiHZAiWLqGx0Jsb2NOlT16cavQzuqGb/vtzTAIhe
Vkb92bqKrupN0QEbwJ57DN7DUXUfo11VIw58pkJPUMkBGdIBJ5V8J7rGS74aQOrYVgrNfJUs/TXB
UXrdj0WPsowPu172aYgHYHhn1FrFpeoetcFNPd8LE6WD6VOhVaoBnaAEYMGSTcw4YYLcdjLo+B1j
Ibk15Qavn7L19uvd6IaJpP4xqzZ7BEvGlauXR0ow3HZG3Zu7G8vIVJ47P48VSqHcNKs3w/iEdNqo
O7yFFhWxYlbnzWe0DRrDu2l86U1HFIarXWiURXUzwb+dfFsz7KtyhbmIQVEqRaWgiKvw5/ObT8LC
ILeYBvdTWOWUBthB1ikHVFlrrWv7R6JUpZcTJDn0KnbvZ+X0mDieB7eIHF1NMRBncfZjt6+ergIu
+32ewcemBhh6hg/RvJqj4NLtmEzrxiGsjvtEkNYAFdN4/YpiayZTnVOEjyV4XznIEBu+HBsRHLja
cFPJTKqb9+j5GPZm+WbhmQheBqk+Fo1CZTmqFtbN7RsX+bYjhkOx92FcJgo3rlJzuLK/XE2fho/7
cp+qDO15gEI1FbpGP4Fxy2F1voiXr5Ns/zCo5KN4mLsKKGq1qJ3QQENdlrozSH2vKVt/bSGtYmVD
ua9R5VAAiZsBQ5z7wbA3eDk+QDgLfq4fgtnt+tg+EJ2YXFrZu+kmpkx9QDGLVTV7bODyUKN0c/1W
pkzX/RIRScTo46yFmCu7X/Ta0lN0iAulfoHaBgxUJv8AYcMcJQCobbmJKfhDVdLtjzNTQQ+5z+3b
8FDJoGF/bkY3mQaV6LLx7DEa32QKz8Xh7fF+Oo4BxkkxpuhnOz+ujF5yl+amDfs4s/g12FOTrzWA
Eji4y3apJpgjTHO4Pl6tr7NUsh/WMy0uaXLDIKK2agidCpmdZW+KAqYs6BfG1GZK0H/xtD7fDZY3
43egrGmOpxfvrw+1Uy8MoJnG+xx695XBr9O+Mc7Gk011tb7d1c6k5xEPKNWKzW2pUh5RCCyqZbfx
NqhG8OJgjVLCYTn5xv4v/W1zoIAfIbRYzJXzpXL+05o7265OwTJcnvC8nYjl2qA+QbzOuK8Ovtx/
RDqeTRfwE+Np/pe1JKfKvQygrbq5WBKDaamy6MXMV28yHhTKNOjqe9nMMoHPlKCdHeNNLXg36cHI
lT8FjlVjmCfsB0Fu5+dpffbNnFzSnvnT3vnztvW/frP6Z6XzLBMEM297Vx8zTyLzRTIwbENTiSFi
V68Nt5CJRrIzdJdbeZQIdnNDJ3KqhfiNxJt0OG6bCbvtLeJdwt6UajqrJyRL0OioYRgDvL+ZciVX
jXwWrDhNlQJJAi+BVAHWbl3RWWP5Px0dQI8H9HKA8L6DPL5AIbz1YrEU5IqlKEy8tN9ufU07DUar
zPl+mbOn9/KQCYb1w6Y2GDUXpGusn8rLpwCqwOSlvGisd61J2Bltzt/YGlSm/eoRlLJUyUG6thB9
RkOiw2gyKJfoea6Ky5rKPYaMJFcZ0Te+bBTXIJJcqiIsuuzHlr4p2Zb+9mzsOELdg5iHYtyA3EY+
tJ2EzmxZsSjZDknkGTJu2l+lQqfMLLmESuzJMfQT86DhlZFIOSCiM+1BGeWx229l9EjA4NXZEPlJ
aB3E9NL4kExQgkgJ4wVKbkL5GBs7S/q7rBfSAS7wdu09Zm6abGz+omYUlg9ihfMkyOSuxp88gWE/
Q5GGGXME94kFFyohrBnNIDIVCHIY31tCIYYJU6jmaoYuRPe88REsHdG9NFaR8J5+CQkK6gnAOZC1
aY+s2RrbDPh3FXhydzZYeF+qQevBYKbigQmfMEqJGZm6foHue8bwMkRtaEuigfmDRibRdvipxkYa
zYYhi8lWflDyYto1uObocj6AUgBHUuPOv2ZQrLO1A/mYq/qKPGzj/NqZC8gSlNJlUogIJZPg1M5x
7hAB+CVxsR0BFIM2YqqpQQziXB9cKoLMIuOXH8GlIngI2kiaUrHm7LWByfLdiCp+USiJIVUOS9QS
CaNyLvoE7A0my/Jxshyd7hEWo+TwvCbzgxTP5mFbTbLoyRVlyrAH0mfXAtAqaW07wRzSmfawLCux
cjF3LGTx8GSL/z1H0XBzq0oPy5pT8/hDRuYGtUiJN/L8Z63lY+ZqA4ehjCW9wrCS/qMdDcfhZnlj
hn5KWDELf/liorSZtFJa4EE0JVpgaNaPDxgXaPgc3qQlykwxGdgUnJTRZABUJYk5HOeU/KogksM0
5SEb613Aex5SkVA+i4RGI3vn+uZjT/qOGUhZtEtkl2w6+R+JpkYqGrGD751GwdNoePLXg1TsVUKr
MiKeeTSvS2KMGcxjWhU/kJxbEnD1HI4P+4ZDuPwsrXPDROHAJoe7JkGnWA3oYosYBYIaOrkwPuRz
SgGW6XFgWmAqgKBphDEl5iqHl23DaY2z0Iukj0gg2ZKHzDumieFL7s0ygqoiSQ3C+eTuacl4d5eQ
VWKykx8lqJwfi4gTHGA1peqCaUEF5AQT+a5zoiamrpEjlzEMTq/Xh0ob3SGb/Hel2rdTuLxwn9B6
VZtTnmtT3/IFgXfnRRjFzmUJOZj+VnpQly7RRXtPg/PeUkrOVhjQ7RBBTIhYFOHqw02Gwu4T8Vlk
HuXkpw/fnPsNcRsIDfx/S0PC0hOobcGWryR7XZDxkOwwbJwV+EiEV5w0k4M9oJmDh8Gy6vHckAmO
mHr6Gw0fGKSyWZ1RVrUymkiDptynIbPLf6Qmp0GZC1TvJreKVLocpphf+vyBCCAB59trem6eqUef
MOX5rT4kb1BJo4ZjzbSBiwXHEgoBJc/V34BwANEgIUYVKqZzSYRK00b1qnJwYdBhSlxRyZPn9yGH
Z+Y1F9ZEsSQnLqFUGXWWiYMA5fsZ3IL5yyTpbB2qi4eUoCDlJ41Um7SVJj9tuTYlEw5FZlp5Ob4k
t5TeL7XSsyDBDoeVIDQpF8t41DwxF894pSvelO+394tbDSZhhAk3ZbIG4ermmTjx3qh2nvhwEjXS
0lDWGJ830Rp4mzwYtZpg1icBLEmwRs4mvWHdkBK7JSndi1/EqFhAFAQ0rmZA0iBYEj5ytSkRSyQ0
NqLzGmJysUFN0AgZ/6+N5jmrrTLMy/gn1MUj7LRtBpOqR2TOExxYd9T0UlDQOF75Z6GFnvD8zTlS
MMQAl+Ft4+MbHqYR9+wbel8E1CYE6RK9wySAylrgbXzjzVMo+gvDJQxyIaXUg1IxhbF+M6D2QX6/
XO/Xp3vhDBIMepoVKXH/UN9+OJsIimhUpAKbio5KBFe1UwIcGVg3AiKrbpJSMUDATf1PJVPNNMBa
STZyUzdTv2S6ptQwe7RmVDPtoo+qpoW0c1OnGM54MvemdG266F2MkaDzWxM48omaqb9H13nGBkkO
UHb+E19FtXbJ8fAA24sD+Sb59vB21yV/xLeDxvjW+SDzXoLEP4YoJ+MnzQph6zJJIc6fg5sFLJ8z
HPlk/y1qeGQ+cMTsh6f0Q2XyzEbxIhSu9XI8kpp5okMKY6SqsKUjaRMcQIadiV/w65iokddI89XS
dBTTyJi0VNBDwNMUDRspbQknNHcZ9pHJ84tx38Z3R86D9h3Srmdaz2QP0wsk7wXtQxxVMjS9En9+
qkrIcl09n3Hlgbe4DE3QcR+tP5uV9kdSps1fMh6z3JFSHiqlRgiMpJRWnycLMoTLdx9uqizrGc48
Vp9ZeoNOwfaTwc0xUW6NEJ/3XshLVOwpPyKrMb34NFUnXbO8Sh9E0N6zl1f4n6ih6Tqmu3nyRYvO
wEWWcG5c7STS0qE4HjWhkMb1iJtuBjE8LsidhreLFllCPhLzMV7UxRC/89kE5GT4JP97Yn4qruet
pJ1bnVh77v8aiQwMv/fWFSm0VdRPcQubOjUXbFSzNGatpEiUz9E7sGfbSioxcgQHEyRMH7jfumB5
UrVv/XLSsuYFHE9EIGVs2sKk1VyrLrR85WTKCXsP/uexz9GH9iUd1fO4WIro+qxV0OUqOEd62sEN
/WzM+HS4etgMD8jjXEjAMlnP7KikuxZRvXZ/LjR5xj7flCRavHF2mLG7i61ndSxzJmWPeShUL+cb
kpooGcEBPDWpgcAkGIwDhD35jisckRzJVeJ4y62TZWfioHNP6cXrPdXtZwMyNT0WWmDkWyETC8sa
1XAOSuN4yyVNGnbV6N+RH5VeGHLaid81++kwdrxLd5UKK+5OPfZbDNtE/xnzqM2iH2uTQVFVnWKE
Q2SWrEx0XfwA1rsmmku1CC3pKLgCrpT+pZTcNqHh+ROKJYnZRZS7/ssGkR5bgBUtmp6+T1NcxHw9
afZOpr255KmD4VI9BQ/0dlBmZVEw9S/5NPG/0yQYP5F0K7fMKxuDOsjL2z/rTulhRT2TZaBEm6Lt
urun8Dp4lPsoJ3CCtzjvZnpFKKBq65mvTTYhBguWxo1WhGm5Lr8pY2xeP1FVUirY4mV5lye9YlI7
4LBYO8rletS0JpXmQWjefGuM0HTCtaXOrz6dZoclxyBwkti9JlmdEkZXJq2TnXDj92Fj91FoZHpy
ybVA3KIAPo5VM64coG1xtbpoKABA1vNZ+NfuQwFKqXmjvtn7qgZY2ExbCYESfhOhIJEchYr26lUC
oJ+Tlv1x4GygMwBuBN9S28TfE0QiuWIZeOyja5q8Qhh+OSbKQ0Xzx6PmzrwVpk/uIWXs2d7JZaU2
l3ofqKu0J/0IY4mk+O6sb1Gwc3x5lGOscIcM4Ygyrjxl3iRmkpsuseTKJLpfatKAuRsCPbahd+K9
cR8QQ00ttxeOcZ598vNnn5+ChDqo+iVAHUXc7jQNFAtU5iNpIpfbQf24JzlKd9d8/y3ejC0aYjG+
+AZHByoc7QfPfhOjWaLih/anVyqiZdzHyIOm2QECn2aWtChNLe38VEcjwrjZVSNGi9cze8oT55DI
quHpFZNb8qJoz+xD6n8KBxQamw/tSu9Li3LbnfQVGx1cqeCpPBc2J3EpINFGMVEy1f715QPMI9al
az9qFhP5JhnkksOhZ5Jkw8tmowuaLRDxjSRPIivss7+3/lpK1OUvcnLy8L1L8Dt9AjSBnWtBJ9IO
tvMknRqEF7xv3Vq3pHYToUkY66btjn9mg8qC8/qs7ZZSxyF229mklar3lj5zcoCu7R5QS+mMdJNX
71T5hpQLmvauVNJh2T18pKMpleRxfvBYmRs7lPlWEy7TPuSFFt/NLPLYyKSh1LBXZaWNLQ+URxjJ
03k3gysPZm8GfOEdErIfNBu2+YIpgCLntQMRvITlm40X/RPeh2NLeQsbwhGVZaSqOuuwl06b0tCT
50VnSvsnM4/kbh989i7NJlNH1fy7LB7a6VY5kZTbLHNcV6j8kAp7yGJP/GkTTBJUKs2+A6FFQeEE
OKCY1ho4CpDAGB/ZlGXY3YdWUNO1D0hOotIK879Or06VqNceMkBjOMeB4vIpvwfsxP/dLVIv/1Ml
gHD8kn8TkRsnoTXROac9A5mK+8IMxTOQ2mbJkHKSZaRzqzcrT6zwM2WQSaMTxpJwplugYyD8UXwI
7+cFfIVvLPvsV4hkoVwuFsMoW6agjob/b4Z9MA8Om+Uoc8SwF8Yxjf5CTFikSkDHvF7zqnaAwHDk
Cc+BglDKtnSd/xHVZMzLETcT/PQ2BBQegyIuabUxSyILYld/2BxKkbIVWiSr2pm+skOKGA4v04F0
QAL9cLAtpLKHLQi62S32E+/KxsAbapX6xoL9SjTPCLEAaLIjbpLEOgF7tZHlkeptFb5haOS+ws6L
YMdwSyCWwNX4s5mOhWk0C/bH8/0wmlRX2UIlE0IpD28W+UU9s50ialCqFbZvg2BwU8q/ngvtfz+n
BE37jN2DtAWURSwEhFM/heOml/WwdCpNwmvKI9yGnWIV6hwJa0Pum6B9mRjCuDqLUeemovWaWp6j
q/fgWHkfxaeoWoSfv2qiT1whKFld/zpeKih6jJ7276OP4KqIn43v3B7t48x9Jp69HF4W/fewRzWU
ynAH6YXFjjjnOluBws8EOI2PT6UdNaLPw8rifdIrXSr/vtd8wgr662ahZJQLdMg8MeQ/G3swLS42
o8n4dL9tz5H4JpWJp9ukJveotcULBLGyigziGS/YvUB7ieaG9jLuj55B+W5ZqKdGNfY6jg1NBNB9
e0AhT7REW9u0QCrCoMY+gUNMj7lPek4PR5+/0LMHQKVEJpYr5+C9ClG67yLNCYeUnrlHILdSujWC
od9v2YCEjcvoFvGUbApZuGbUi7RaCyUIvDPgH0S3om6mI5AFvpXg0kEDZQwMX24vi8l7Jv7EmMRq
5QtkQHDHMIExpPlG5kHpBbsZg1rrWUfonBjYZwxwnTx/6mThep0rxTMOlc5xYrtjyesk6NNoias2
QLY/Xq5YmgPpkrBXjTNMkrlLUJ2HDT5R3yGhEwCMFLgL/ZJDt1g1czDN/Nttq84X8lRyHcBVsxLj
/QOVOgEKcx06pkEGgmJvozum4t64zcMDid3DNDqfUGC32OUA83LyOknWYedby6C6UKR0B0HVJLPb
RCbtLgApQS9SajDzzP5R9ikVjzWpQqUszQOhsNQQ1jT3c+IJaF4i+aZFsfjQUnSjXGOXaNT1JjPm
fDe0EK4K1zPS001JHGKXKNiWedA6FulFBWlU1bDW4COjC+M0BbtMU/bA6li5W2rMp7p+As1GVlKl
5UGSbaKpHz0YDikRLzB3XP1ur1iYTpNUVM53GQx3pZecZwNaDEXw5ngSq9/NQog80X9+BB7DFqTy
cmuOMkYfqZX4EcLLbPGgT/GU50bnLZWIBu+mXlM0XcbO/71OH67eh9rmVcvFl5bTrnro53rrOxkk
i8SaMxghmXkDTychQ5so0Pz37FAyOPv35JCnSmFIveoo+BR3GAbj9fmU3R2JYh5IyhLZz+bpO3aj
XFpGFYBgNK/m28fHQpKDtaVL4qeRipj8Z1lLXm+5t2mS1qlEQvBoZz1pPjDN5eEomX50vAtYrsQo
j1ja2oipeqMtQLZfAk6az7LBGwtY8E2AIaOGnJk5GS+jlwU549+icV+Fr2Fk/P8W+DQ9hqwSmQIE
DXx9R9+wdj38CfJMo/+7qcOvTxRRYi3MUxSy/Ikgtx2UD+v5NHN+iBYwXDrPQal6ikkEtgTkOm50
c9X+a6188/QOQaFLOcabn/Onf1/CF/RZTJP8/13CJ3pgflBczaeF/fFexEpt2s01dHHT2rAklVot
NyD0YExssQH+fe4vWJl/nvszG3K0Kg7m+dPlId+LX4gbP/dGywpaTL3nlxZEjx+zp1+zTunuKaCE
c79Emc9M3Hn89zWEf9MDuYZCidLikHAgSH7q7YdVbrKZFYiySTCT7GesxRiWqcFkg2G0Wr/byGoe
g0u/VU/FkGW+PlyhP7rEPZ/HU2pAmBS1wLb89yXmv4KGi1T+pWRhWMoXip9Mo11uexgcT9kLpNtC
5Xn9mK2SdHm7rpyLlUxlE8aZQaW07uYqx4f7bZ4Sq4e3+2mvMaugdPajumm3C4ersQriGzg69bD6
ergZVbZU3cxWPs6du5tvGJeRT+2v+eO3y/1k8IaL3P64W9GiG2PBbdV5Rq0QFR6scfL1K1uow35k
7ZT8S7lptrflVhK23zlRzgJKGifY24KCYSsAEUoP3A0TTboLc72+o0uHeg+6zupzWGwBh/vhnfww
Zt0seBCqiXx9xC/TXy+Q/vbdoyklFNa/bjaCbQAZDyM/gfV/s+7PuTDMHjIJ5SOi27j4GnlW/XfY
BIEGb0NzTGMDVBEzQ8wuaGw/hlGs4tiObPL9qAq+KDCXxMywHUTOrRFle3EEocxje/VsQwmtBY35
h0QZddx26GRC5wU1N/aH7fMskebyU2vdiL3hX90bTRUNGYHVC6YbqCRFzyxWRCGshzTcR7EhawOV
m+Xm7NlYSvRz/GQJI9FWBBSSEoJjttjVlSVLi/OlMOKOR63JpemlKVdubrF0xGHPHwNQ2oi7O1OW
y1tI6QCaey5ixlbI16lxkzAlVFIW31WAyDDmAHW3JOaYovVCveKwEng1R1Ola9Fn9R1ShBm5K1i0
hPpZg1i66fcKP+osHXBOJfb6cpwbnZ68rxjpjm21+k+s6up9wO2kuIpJquobTFEwV9CX9NQ6Rgtq
u35LB8RUSDAQbBdRFEqzvEtHsJ6AMjQoc+y4iHnv1NwiBlKsqiXhaRScluZjSDyTqEsa/jzdjmFv
sFvifINEykbFBWRlNcqu61yA+ppDFEng3GenHTBKiCpQ0wBfwWaZwVQgUHp+Qyhk0y1cFR/EgFRe
DW729EJlZyiYhHZyY1qZVjId8qLIzEvJHZmfEWE1MtsUv1NmIZsYjdtfy19Yn9hMiIYcmsEPvH7K
PlCDgUu83Fo8wAis2c1EYRPxuF3TSPocG8vpdH0zrxVABGb1feMIQiCj2ktlmkV7Dn3tNIZg/MFA
jlj2pFtGJnmfhArNcPUeySqEfLGrx4d66YUemDzIwtMWSUWjy8ParZaHNRlCaDdg8g8r7F/ncpUX
1T/BfO6YfO67MTF5LRSBiUJ9f0uMPoEl5DkoWqn2icwEFT22bG0fUwnc4yxg2SguIRNCoENKhian
+FrCr6mrnDf9JV9BRSI7RP4nEDcZ6lqIpxuy51ujRFw6BOVUZCA1b1eP9C4ivtvuOsBQXPSV6UnR
K+11Yr45vg0bsOdL4EXiRhd0thVQGN+LGWUAYn0nBJxjX7fAoiWXvUioCYxMbdUteKkQk1iioBhn
TEFVl30ZMnbt/wBvsSFnWlVO9RRmoG8peOxAQHbPfm91FQxqxouWrbiZoyLC4hcX19E41aDbfPhe
5HQDBNc9ApV7THfB9PvwDsHmvOEUR1M8IpF8j0UESyyzG0g6k5qekunm25aqFHnqB2BEuhq7HpMK
h7Igks5aLmpcYjOySCvcrQiA+7h+r26Vdk6tbXdb4n+ZvU36eoKoejCIlSEwvIiKEGueA4FK1ctI
HCUy4eoZysXjSxZ/wag0vmxoWahJmMlX6rJCnaBHR605HCg8vXh97bm87D3vRHE9uN8uQIGAo863
/7YmKDj+1foMwFLO5bLS8T+ZE6NzvjCkSvnlYXBiBhge422tQH3UAhNkXKZm98togLAoabmV6Sku
rav56ukuP43vi6/Z2iXulaEDVU/182VBBneVbV9ewu59JbhH5GsWkUlTrv4axcPagizESlR/6bH4
navPvfp9q/Jr0bn0mUErw6j5lIGdtr4B3f6RK3ZARIPKNtND0D+PGMgmvjB23/fxEGOLCSMOP8J5
vKpkKSNfHXTIFbrb9JrlHzfTXWVfaW6jSrYcn9FH/XdjJbl9fy3vcBqDKAuhkPLUfwIlw+x0dckf
o/NDoRKXaZErwnaV8I2cWaqzB6xWcbhsl34ccq8UlbkgEjKr1HIftdVtrgdn+qm5qDaPlfmuEsWj
ZX0zbO4r07dpZVFsrt73w8olrITfYDtJQfF/XfEn6u1oSurW5IA9L6xxeS/OqRq7I4/FmCtcsfqh
6QKnr48wwoekkV3blarUglArs0sA13SYiOGOugtd3tiTjD/pEYsG+ZVQiOjYGhb/bm6Skr7qm7+1
96e+OVjnsuHpvCJVhMBoGt8kN8Dygy538pCsXzrowVov3J3bGiPaO7Pu0CDtahOPoRaw9gOSzHvF
6o6YtHO6K/yAu1ItVLEUAVUFuKfwr2S1DSn0BYhHNEQgYHgP31vNfYF/gllqs4/6mZ4z0YK52WQf
oy9G9tzIzaZEgco9Jcj275qoMtJ84e3CW3J5T9WOEaxjbp/RnshgEJ9JYCzttGbhXvxq2Zw+ydZa
UOwzU7/8MHO83IKM8v8o+9buVJVg21/EGIAg8LW7eQmoKPH1hWGiAqIIPnj9+js7OffsLJMbxx17
rL3XXisJ2F1dXTVr1ix8x5c34wkGR2RfJaOS9msqpOuGYYgy7y15CtxPea/2Sg7T4aHll7Rm6aOL
gKN5PPISr6BnZILJ6+Qc+OLbcXSNuWQAMuRkhi++lwh0gFMWOXzFv/Ar6OUFdfwJmp74V6Iujyo8
r3jz2dq8JsDZmZyjCQkFXKmcsQlFzJCrNd0nPGoC2cvkpSa02fjcaXIR2S9yE2+84YUllFNg11+i
bRwN4lAS2FWfGi2PBwIyjsVwVIZXkUsnhl/HnfalDc/rG71dgYFara4m/zcvmwxGXC5OWfHZC1+a
h/xnfqkGfg3TwL2Ioo4E589Zoxyo4S1VxZcwBoq0JcAKPrKCbzf/v69DxKsWR3CwX22hzPGCn4f/
vx18ArGrXEC3yVHp3oqVejUXwSSqOFWUB6LFSEHP5fhIRglDZyxTd7sXh/eXweRov5UH6EcFoKFK
z43ZpVAWZVxcwb1GIsJRT/6L46Y83+MECk5L5OkLn4fDgyeOoHYYKc6VnB+jfs4rMR2+8g7ok2tc
QfB2z0OtHgEdh5YAtZkPKFaewd3LfeENZcuVCEfFgw8RR44PVUI0AZUiXkbn8WgGGp/wxpl9PGcE
OofjbyCk5rWXE3jBN9SpuN5aiaj8bH4+BV+BGgpCDqihfO4sv6j/796BGUYQIHyKq/CwggNTX4O6
ONeW/+JXfQZ5EZxP3lXHz/fXxMkXq/3bLf5tsY0njKrOBvKlLbL+rRs9FmcnHykNASfcPpcEEint
+u/Hyb+BguhWkgdo/1WR7D5dhKmuqaksDLq3JjQg2EbybTC5ERdSRXsl4l29uV92ZDmmNAyRPOQv
rrVP23m2bI2376KlmvcYPH1c43g1muqMi6Gz8wPH6K9IfKHcAdq5gGyVIwjc6kBH4bkxzxH5WG7I
viKz4wxbjurwTKDZc6Ccs3p5CvJAWibhxuMsW+gqRRzo5aMAQMNEDbtF7fqTAY+adG92fnolEHhC
9Pdw2y2PjLlN8WGN3FdwgmYKOgZv+3sFM0jib0Dh94/PD/43mOEun2tdud7/B1PBx0ddBceoBbuY
J9b8gH2l41/HS4VkOqfc8CsfKRKgiBaTnnhvAM99eSbJG1K55J6CX7wFljdh8llqF37E4EYRii84
ysVjYz7yhkfjxZYXpzH75BBP6kMe8TI1n4PCl4LficgjcAtyhJ9TF9D9xKFc7hmPZgMmJlfk4Doc
HMT+2zpV3uv4l3U8gZhqbyTA+OB5eMcNuIWrCqmc+kklb0DTThwuv/ulgw36molAFXfREO3miA5a
HHg+2Y5fBrwcztMcCZ9WHWEeHIb88OOOTOKzXNIush1H5nnMz0myXCHl9gJ/l9XfN1sDqqSKqm48
99Io57xtE+kBSBLRTnAzOVrDh0hxWGjIR4/xC/mL9ily7/m5/XzjOejzPz4UZnG1+DnhURO/qDGz
ndPbOAWSMx35vzlPbQjgnt/wqGDxuxr3MieL8hHxPNDiVzZ30d0IB6v+1Dvk9zn/w6/qHwciPumg
IObzfpYvkCR3ZR4zcfIK/wNOwuE4HCTkgKtwydTPyxUlJf5nX2EWr3/oQFV4LsptjNMhOkv5AAWI
p6i5i2QXSIzPCzzCguulfvUR8Az9i3SANjGTIzpfgo7csoeUZ/WiyUln/BeX+uT1jC+EgMvqIh4E
mMF/EqSBdyJaLZ3b583Pk2L++p1logcPFwE4KIiFZesSfYmS8TQ12X3VavCuB55VKzg1Mb76S3Ot
NbmOIK9piAhVeH4ImPgzij5uRFQyuNQWxHeEz8I7BJV4psiPCBdI5UKpfx8RKG/8ekb+16qeyzqD
oSjeUshwRLABlEvPp/lNdBvMt0A1EFVsxARRHF6uVtkQSG0NoD+CBG7RTs4GFZwyTBYqqnn4/2ap
oB1mHh9pscohXRBli7g48qZNdJ9WkqseKdogMYLpQa/R7UJFKZD68S2j0oPexoDz0M6uQY+DGmWg
WVdsckXaycmvIxWAz4PGPe3Ojt5T5TqVT6RCeyjIo0NP2V797HAEffuGtp47y28EiaFOwStOgZoh
pyxpshVElgjm42xqJ9oBz0RTVB5CECdTyB2o9/aYUykhx2mJPkxYTFh2VF73gB9T1l+8q8Z03G4Y
UJP5uearMYX8/qW3NeTCQY656z2rbiSHWppCMsNsBuhJkRca5MY7pLplTWq3CoyTdUXnJZhLIE0f
5BwUD4C4rSdH1YNdRZbp7AHOWkWbK61iJmK4iEbTKN7KJyYf6o8YNJ8j5MDYWTRzg1Wy92jICQAe
QtXObEUCxdRhgoAWfaJo7D0SWTOPUDNTGVag0X1BogJKOMscHcEoK8UMrb4XqPa1rLHx3a3/gP7f
mzItD8M7G7a2lhN1rCeQMyMxtD87UkUZVic2y61w9gBBtbGJQVn6h16xLBIKmqrjY0LbhNaYvnc+
FKO0oqfeBMukTJiYUqFiJxm6ngQ2IgUPmQ0qcktZeiYJgI7pqTA12I1C6uB6uOFveyqf6RH6/3cC
NbD6IPrd+xnmFaRD1tW2fCf3wyNmQw+R+dt9rfesqQm6ffsZmnUhV3WfDSrK4YOdnrIKWRPwZ53i
M+Sr/szuyLM7TGmoL3yOHkgZYF0AglXNQTXV1mD0Qr+OSD2alNF5a4Pzq90ZlKcUB30naOgFwW16
3EMHDtbUSgRafqApod+2xAhJbla0qEjZQ+0Oh6V4vOuVWeQM4mwdBp6DZt3ayRrT59V1rKO5l+Jb
yv3lgTeiQy9tGXri1bN53cgfmeaKinnsad/TFiOARfc0COsHUxuC+S5YTEmf3Ic+MKH76jbRWpLM
26MJbgh61RFvJvOhTiqFxgbsi6BdPe3J9YBJaNgbMCSNhhU6y3KY2ovITH5O2XUDEj8KhH5QK4YY
weApZS/qsyCqWilGK3YhATrvXZcIFOLvvk+OhM5DzQ0XKvvbnf2IRz+fCpqQoUkGdG+eNbakXM7u
t3slRg+6Yo0ZvANewv0T+zahI2AudHQlzk579djnUtznYyFohNIwqqaQXfg3DkMDbC9UV1GKPNFG
La5wrQDZqQU4qCVkJrpLu6fmFqRcgi6Y8O/P/CPKeX74UxDYq1mtVTVW2gtatrEmLvBldAqTSKFB
7U82eJGogAK9NZtppm2CUjhCsDpCSc2cj4bOeLzWgRyvzTc6h07CCZIMYRgeqRq9umw+u2y/x2PP
b/oUj92ufd8X0kWMchIEARdQiUBGIRhhBOsQzH1iT8W5DQWg8dsbCpEF/glDytKggU5kcydz7/HC
TAfP19/zKz0lMI8iT4W+HjwiFJZphBo7H7S0n+jjQAwmM4rCwb5i49k4pOXbA0jjbnSnMS1wKccv
uuMlbiR/rQ5/1W/B/Cm5SVctUx4RxjixE6DSnC5BwiENYoC/TUbmC/3zUYoGsFeBDI/6/Cit6g3x
VHbYiFUQbN7dyJ3NPkx7bMbEoQl7Vfz9obbztcz/PfDJG1xFLTeaXOcY0uOAZg3pyoqzJUU3+zzK
NjKYc75+aHcaUjDcRbiJ7qj3CP4dqVXnGJvLHfPmJdGUQh1OUqepd7X1mCqzVrNPXDsHDg1aIVd0
/HcMco9agTvQTEBNqgMNAPDfy/eDHPH8aZ4RsVg3Bo+y6qKFZb1HhJQeMQl9c+hOp69S3B/gzfPD
nsCbNK5vfZaoj0i332sSTTxwAlHgHzAMWfLP0NBCyWNAxqMifPXol5/zSUumaYdy3qjXLmIBjqmE
Q7q/E5uMgV574SsRrN9vDCgFiGA0KKB8PjlRKXucs1xtpGihAklg1o1OgD3bZ3qmdkbhtsZv1Nmd
318QE/4fn/K/5z75z7q4inmdtFLEVlZnbs6OOyXrno5lIpMRcxZ/G8/nxffj7Gm4GyWIvIii9HT2
BvqtFS4SrqgclIczWYHZA3nhinIfeKYuxk/CgsnUxkqv/dGRzBPmHIzdoQjCXT/9+2V+X3MgCNAx
HEpQQHvyyGgmvwi3E3xORycT1N3Ie4zrOkpMCPUyZ1zSlReT8LAYvXK8P3RuPs0a/AjFEEVD/YHc
NErR632GVffYagVRONyXkZVyhlN7pAhjiBtpnjXLKfHNKhqj+jU/JJNdGkA7CJ2jYYjy9N+L8YOh
8vxKT4aQNJIwlKUar1Rbq5rBFsBMm2BTEhJF7+WuYA2OAXhfsz148MQca6Px22iOysdhXtvUxKJp
dGrP9Oke/RuIOMaoR8meQ03wAqUQvJvx2Jk3xAtbhNyTv9/+dxf7bUGftlLNpdsgUzsxQvXoQToK
Tu5qkR+gs008rhOk2xYEt3GKy/nsQmek8JYnrK3+4ZsYM+uj/whEZdssobkH0x+hRsVeRCq/WxuU
jWTsOAK0Z+mCXnscpfIuitENfB9MbJps0FHNt5rIro32CxP1Uurg+nkRnz3jQF8b+99znzzLKROG
VSkmLY5czXqwAWrKVdo09+8t+D2Y+Pb5ngyoTNPufGm4B/MQ3yjUiiobQwfMCNT82UwaE3tpgm5F
OeifmgeBhTcnZK/c9q+3O86zKIpQkAJZ88ltl0aZVUV/76KGskAj1gSem3xMbYihE5uOmYOi8+7v
j/6rE0UjA+J8LuiHB/8bvAzLa5k0LZ65CqLoQl3bRlmBjucHb/fq80m/RdvcfBRFkyX85mk7Yz05
KXKFa2kVTCwMWRFgzbZPHajYFXT34nqQ+U979tdQ0oSLgq8eSJ9//y0s03SprNQBPhlbScyFa5zZ
ui+Np/54PA+lAuFy+cJc4QT5cv14qKZpBlwjPy5PH7GTjV5rTrj0LzgeQGXw7xa267ob1JPxWw3h
fINYPThOJlAt260y0yvZGZEBslT8nTH27zELdt5KIhNPhL7HRqC2NYnZylkllncjYQMveqTRLLq8
TXYHbzKbnikm8JKGWg+y0twoZdbOQPBtkLM586FpTW64pFoHgXpwdy50PxNtRO2ryWI3wLrwMvid
absS4m14ETN922l49YIuPHf/vs8p96UqmQHSgpRnTCUXawcMqcGY0M5WKFqAJwOrR0t27rzDghIy
Q983xXQPoiONgsIJPlmI/jcGstLIukM48cRmM/JYT2pEQR+Ss0BoBEFJOiu8qUQWqKQvVle22aPa
RPuVukIBmLRw6+8ilZCArNw9Q+x7oxGYO1hiZ2VgYSiWl72f6SZ6mBhsR8zQ2zCReF6CZVkIJHCc
mPphZa5KBtOW8KfD0Y3MOuDoICc66GOuICTaAU4f0hWabM3EFGljIxuDqBkeE65m7x1+J9ALFUyA
CUyaFv6FLFo2AHFJp0EC720Q+EaBREsD/95k5GNoX/j/e6BqMuingXDBDLZJzZ0CXM0fz3rEg/6R
zE5sj8UCX/jIJvghIYBS5gUH3Qacxt4xJZmJbkunOpkCSjNDvqgx02FftrUct2QPh4EVX6LoeWMF
2iVvbHwHuSGjZzLx/dlsuQ9woeAePNsPsrHtTU52FzKzg3AD2dcjCTfBhSAODoIHLAK1xhpEEo5Y
D7BO3ntsTqwFiP6QohkGHkhrtKH6SDCBmQCPt/DZBawN+pyAxjsr7912vUDC3ykUi43rC9+7ieyC
2GO8MlbagX3TVUWHZIWghSajPbxPQrzJBNZ/opPEFCg9kdFsjxmgJECKTNiiwsDCGAd3ktLGfNjm
aODsg5Stop4WWDsCm0MUBIVEy8V/XewRjJ8OEY+uEmAZNXEL0uJpmQlpYSuZokZoJnQ2jsxwjIEP
b+ZhOrfpvmEzlbzvdUIY8d8TAkYL6/E7qCtGvEMRlkhiG2QZtmf2zCLgjnihxTy3JVjKlCKH32FX
d6K5tkx37aNXlPjujKszjma1UxJXwM4opGc3MmEbmK6zW7Ru5g3YrCQgPplWTz4tGmAP2U9nwGID
50je3GbjYgOpPfNx30O1zm4IE6Y++oTZcV6TLcau4uMHVZhiDvEGhbzRGu1HaEyKJGeAUVb+yXxr
CPg3PT2S9Xy0gE5eScFStw48O3EwDxKvt9weoCaIOQsaO5EtxOXd8VRAx8S0xyLbbz1Brk0levgY
OwlY+7OLbc8PsEETVQJs1hgLPU3JchTqmGgx7uGGjnNpppD3JcSMsVi1t76SxLThKWZTYKgEq4Fu
3JgA4oMjEJjfwZKQGtIV5u3B4jR2MXdDE4lSQceOswqXPWzFH6sMMrOAHTp83wG2gWLXED/M3aZE
ZTH0id0PjQJ/Mw2m0XVDUO3H4AmYVUESCoc3ANHhbUHpAgcADMQHWXs0BlFWdfOF2RBATuuS2h/Y
sKAnS2c8q6g2+4AGhnfD/mIu9Kf88fwGJjtVZydyUPARDk6NLfqozS1C4crF7T2v4DY1RHAGU/Ho
7WLR0DF/63WBVOXwtrMOMSoFB90cfaxnN7pfwz0PycjACRzP4XnMt57OppEBneVtjA9UkWVtwhw/
3lC0JnQLFo/lHfgABpgEHu6PxocHvorfK/P1kexN5AEsEMAUGK8FWMh0XRNYwFIkrl/uh2sUDMgb
6SlPVIlOnHGHBdTH68OAYAzBxgO33MU832X11o99e7mdIUJeIJUfbxos/YV4BtkJZNUQnVajCGci
xjoKrPImVrQwUwL8B3CFs8oIXHLlYXQO2hdzYh4KeOqYkPEeXtXt8JtwFKIdFtgSQYXGtUciW3nr
7WGETzXGG/vrCfbK6hGN2aMrzHN8GsUw4jNu1QcMkKwP4/koYzdcKRH8GxublEGfBi/TYMGxpSFe
Z48Bb3AWSFFL8jYz6Dic+etoS8zdFmOsSZSjlfz6hk/MzElCRuakCnxuzdRzALQM6NzdWvx7behb
+9hbLFd4RXojotfS3npRSlZbjBShjeOMUrb1D3s8FIUprPJ+JNA19nQ+FdjSioZYvIQsNylbtsRO
mV9QbA+h4N2NiAV39UZ8a7af2+bWb8hu5eL6KInPwb6UhAMaTd07vuEOQwwWBqmpbd7Aepk/yAHc
NKCWODHhssZRWHkYSk7Xa+qvnYZudbOfHHQ48TlYpyRHTIKTtnQW/omApItkgjo4bhp5D3cqCdHO
S7z1B5i9ZJzjSwUcu4ZNRRPfu42i/cZqVvRjOcGuFYs78RGoXq0xACFM4njAOlh4xVSH3YM8KJKt
0cic30mkkugMH5rBoBMYm6mzC8iGSKfh3Dy0OyyvJqZ7Twxqt2R5wDOvJsDPEh+d1VSADm3Ke/Bx
oLAabJ7auJJIkMA1zQRMg8+p6H7gPtjO929mWCLmwtlniKGc/RyH42TPvcyiCqvYfjpfcBVmNrua
NYGbWBWw3i0qT2wegyBygZQrLGN86GDe/K8KOiAbA7AnCbqZMyTWbORcKZkfprZBfX7KgJevXYTv
y4TATzKYydzkJEp5PQU6iKt5i4EddAS/cxiHOizHYFsnpP50BG3bUGOrE7dpinyaeyv8YFxuGQwF
3dQ4mL5/+Bi5Ej5/ZpsxJsvjvQC1oowEo+7JR0ecaYv7amb784J6KeKw8t2EW2rxFSeC1X7QUU9H
RwqpCbh5uozeP8z9KFyM+E9IJwI8S+tgOgi7BjreB4gz/Pk4XKU4LpFtwUrNBKHFOwatYQf9dUoQ
Mx5MaqMQeiaHLX9hvCSc5hozYVY4jxAWHvnhgDCH38k5eVcBqoNLiZtSI1gHPot4sYtaZ7PBTWes
Gc/AzsQTaeCeEBMxVJOgUIsy65XBCmySWPJsJ+OeKF8mYj/6aXneidkN/xvFP6Xkmaokj0cDcHm1
Wc0RzwzNwGPu4t3ZvK+jCj6Mbk5sraBvp6KblnizT1YW7lmsCiKFnI4bIAoHYuL2GJiddwpgWBgy
dAaVFh86YzGDQ9qvRbL3cYz/TumGHIj6kYMAn9EgNqhBm/4JqCrkQQzGKBAaVDRWmxvcyNGyXKjh
kk2w8uo1sOMVABKAgqc7ttuNjlYxwcrDnlvHdY8imd6JaUL6xNwCNRfJfB4OGhwu2P+N4hQk7IBa
w+JFKvp7wvbtvZ+w5kcB9URBR5VBDlYALt+JOxuMRRfeEOhLbIYvAL2Xz3tCg1Ftyu7VAFk/1gks
aRqh0qXBPZrj0Qi5wkuc9JmPya0KPEzVUEG7gn7/k1XVN22gqzfsSw7DZkFnBvAQiJnnRzYY2ybQ
2Xwyp2drND/RV0jKDz2y54crMJpv2bCQd+25uOPhnKOM2kHwjswvLQCQPQJkUghy794MlVkA4vD+
o9EB5w3CVps5QpMTfZGb/4qlfl+KJxM9Slo6KA28TWevkHZswD2L8hCpozB2DbMl52BGDPOD41wo
KkG39MzeQgBMkmZ6L8yOf/Dn02Jgug3AVCTthvFkBXItZqglAUlduS/Y5r/CZgYUECRFA81u+Ilb
flvzRu7V+m4UYrRAP+QE3UK4gRDxfpgQDeEAZMErNq/6fT9nkfz4QN+e+rS2t1IcdG0hiDBrNilL
EgH4dCGAaC+BY5oUQ3zYfH4wGC8ZvnA90q8m/u3ZT0c4kauy6Zq+iaD3jeRGMAfjATCHPNDZx/aE
2VIF4AOQY14xxga/4S7fl/ppFy+Pc1cINXzHAtiSO8uCGe6nkMd4BHozY2TFPu5bemhI6BkZ+9vj
/piI8Hm4DLSbYhAIZiOIT08/37vumMcxLw2sOCiOKnIUxUgRchvoTU7N9foNJeR54xzCV4ok8m/u
3vj28Kc6kyJUSn45Yr95ZTYC+gPIBgXZpQnA0oGN7W7OIrVfnODfbfvbU5+wyiapSuVi9Ci+INNG
Na2Ht86prVHE8G+UAiJlIMLQvxf6cx7ND9s2dNDohiKIds+qItXwpt7PatpFChABecQJChyT6Hkk
OZsO2fKBnEy1TYrGmzlFNO7tXtwaA+6l/3qFp71utIv+eNzxCh6wYtwabkWj3LPcmO1rXB949oUh
AeFR4NyRsQXh4dXa80f89QpPO57nhX5MzynqHRjERFa9FQi45Cctwf1l3smyYWskOnTOJ968MPUf
Le5fpv7fDjztu5akxa3LriAtbIL3dm54KHjjEpuR0lnay3EW+UNrRB1xGQrsgdR9YTh/24D0G65r
/GcDxlOHdy/oD7Q1QOzkTJJZgmE/YIuRO/hi8Kavpu38dlFBrlnV1f/x4k/OVGmyuMk6HC4vWAGV
k813zq2FZigDFd8FfHY1AWqt1zHB4FSsN1y6FWK2Xrh7tem/HPN/3uTJtZ7bYXbXyiOv6eqAFCcC
UUwXZu9CyML2zXGFLjPM9iTh7pX8/2+VbIwc4gOp8M8AjVNPsYPcytiPGz/rR4aG1AhBo4lHjrDR
eCBghxdb/IuB44GQD5LlASp3ypORnaTLIy+br2POIlJ7BJuMOGDuvAwCn8m5sOfvj/ok7367o7Nz
qxd1csdZCgDQupdg7yqEQJqLOvBhoNO82sdfbipMakMJZChJKPF8iih8e+DFyI7NMU46BGI3E5lE
8P4ZdiJp9lF4ARchZK8e+UuIg0dCcxwFCVHHw//dv9utKbv+gevpYiKf2kjMQh1x6OOKKIiJOMQJ
EeG96lxTuEE+eSk0j0ABVxehxPBjUJWao7RU3nUcHdRkV17qI+gEEI70iIsaXAB6goFxWS1ns3TO
60Bw2h05CO7h7WTO59kEYFICa37hv3815u+v9bQYesHHGt3wWitWI8tA0I/LEmGv79PRKHTY+cXq
/1ZchBWriAp0cQDp96ewv9VPxeCsYvUXaNJG5L/C+d3A1iLonxNAxtPYwp2JmFsksjc3KcIVsAfY
y/Tj1/349h5PH9wwmvqqNJ+WvpoEE/GN5zsYYWFSOK83zJug8F5O+CIk/O2+lAcar8FpsgJxqqez
XDdqVWunuEUZjndcWu1OAmDy0Y+BVSkTALk9RWDGDg4yeVQh0HULl/LqCIDN92SNMHzMj0CgL2rg
NaKl6d8zoJZi1yaJpIyvFTs3UPPK/XOykpOWZClYC5e9fIpJVnp3zYl7R4ojHduTRuLRLlJ0D9bv
dRWpYF5Kl4rgrzIMFlanJYb/lttc8YRufhbGCQb5KNVCBXVc8HNIxkJCz8DsvtH1EsVnbzBYavcg
FsNBvO27+bWyu2xRD7bq0ZJvHw+0PZYrQfJBdr6g2RkaSplZiNbxalYC1MS8+5HK0JeCgmxlSZio
K4PmqlqPu40qmhjeILANMcUjjR8u+LHo38CkEow6ov65CurLtLm5Q8POylCBbH8aDERXFsedwIre
vjZB3CyG9X6oTIwLPV1MLR9dMMAHTTOqU8u2mmGVEu8EPVjZ6+pRjFnXaJbA0C+I2zd2Uk7AcEVf
ta5HYOMOH2hl0daJvOzQaJfw172kU7xqLu3j2klZcfckIWEYijPM3vCzZMDjinvErQbCdIXRJ7Yk
B3jY9TgVpCVGKz9coVsZTSjUwfA0SS6hdrHxHXke9rrfX2h3Ditpdi5Hsb7GHypaoJ/CBoIBwyg1
Zi/uJm6v390aN6ShruoD1UBlGaSBfw0p7zU9O4k33WuuA0voFDMbZOx0hI1AZzkdWpp+N+XLEVSv
YiOfZ4rR2/dqoYigG+eY3iPD2i7DYqbcgnv7QvTus2vq6d1AYoWrh5FjGuGzo28efX9qcA14F0Vk
ZdMSdPA5bSMwBdYQ29pAY7UGvjTsPE0wP7xRWdrLdqWlQanSYTHKTodSLtw474gMC5QgOH3eG2DD
CyIOaoYmclkisuTL7fLSTzUJ47zm4sC81v61XGholhfGNZQcB/sr5sUMfTB6ycNAI0kxaWRjVuSj
JpneSwiYnGq0w9+pfqwweGp2BpO+vwwCUcnRSWBfOolcDZTF9NzSK5Ho2Ouuc19s5C8eQefXISR4
wKTEdv67kcd7ZbQQx9L8G+pTAJS73spOGCYFMv998FZg/uVpFidbWXel9k3KwnOHsUvDsy00r1wk
N5mnbUNbEDr44SAxkPbThX4LCTAYdljLcir6UoaZE8ceU85bIqLT9NiaR6gB1VAwwXC1NkjyKXc/
qL83dqqxWIZs/kwHWJ/rJL43IM8nk3Ioo9vA2De1NopTUMOKzs+OF9Kgw0CY1g/wDDrBP+SyMlbv
+uTUgl2SFZu7ZBXaSxXI56DVQMCBMY2qxkf3wPE+HRbhHj9SBeOMxyAj0uMtaG4tFYaJdcqjvMSh
nerSXk/sSoQhFeFpeLEENCsL5O+t1n5sNTrwZFBcEE/K0OR/Rt7uGMM7bFQljyRQ9oeW8aFOLiIa
oIZnxlCxLSCQAO6Dg2G9wW3BVq76EQjzy0KdHI0J3Pd569XKPu7IOSETfd8qW2Qfbldu9QGZFRoK
BGzoChAfgTiHursK05aOWnpdmFSsyQ0t4gJVaqsC8J+iUIVOgmwlRtCaKsZG7xqQAK7QkY9ulslQ
dR5XE50YcB/35sUq/LwCoR0BOU6M7+L/EZ8n1OV3uIb+0TXoqsOwATD7UQ5A9hpDs/0YCXMZ0miZ
KYCtcl01pgzWwwPxmm6j+wdyhflIADviDlDnaBnm0Neg2bdFb4kHT2GhJ4qcABVr+IVWBe+KqYOD
MImyCDMuzXoxv3hHZKQlRcH2/RUo8AMAMT4/F8BuScIEvh+T96qs107oaTgivL37OZgZJwvzCsAn
0Ry0S3sNKq1TZaJPoPnJoBsStFNQj3cVrxv9bWc/RE8/3wQwkDrAdFIR8l7/uhStfVxTqdaTsQQS
OAbIoIkqPWIYo6sNJkrx1ifhseisuiJa+fb3o39MF/p8NKc58ecOwWP+99GpIRTXa6lKoTA/b68Q
tZhrKNo19PohY25fb/UPqmu0gzYounkaNCqhQYZlIoljrwW7JiMX0FqDdleu5AACF6LGv/mESo1E
i6NZXfmEQqO1HhibB12l1BRS1syazQXjFWMmQPv5zk6xmX36GTTeDTHJrmdXdM/A2i/0UcOvMaNm
iA8uJVGcEv1oy7xAb9Jg1qLB6cKGChNRMX04amXdFFMRLPQYqWi5QYPWtN3K6LTJzYtA8QhBI8aR
5m9Dv4bC98dpdt1eYoIWKvlq15tjWFkDBQWlV0ibxNfwHz/NDQ2JDI4Orw89++ksTtVre4L0b8cL
5VDXoagCA/OwoAzz4rD+CJv5fgLgguPCgUXq8AQ8GEKs3Ya1cpnIZ5YNSaZGwxb+oyMD8IdOYQ5p
HhxjaIGYYmvdBLeHpsSJ1liXvrNPna1VpDk619odIudANzRuErtAE61s3TSWd34imwJEVpUX7y39
SHc+XxyTT7jqLgSSNflfQ+zPD6U51sPLJD7vBCMmp+EuLxfpEUOubusCxwFJAmnOYHSitUU2qJoc
WZPML/WkV1v/kqF96oYCK+SsLnAuhoIh9/AcBkhJlyzQENIOy1kmY95YhglV1RVRZT6W1BNN0pip
LYr5Mu5sRKSYffQwZrfsQ6rRMYN5eh0iVFlHmfuyE6+FrYN1WAmQAkb3oo5hiifVKS+riySR4RlD
NjWDyDcVxc2Twa7DtXAD6woyYfVBOo6b2K7FB7uIBpKHsVbXRClA1UO3ZzY9tzL6pIvHnRitc3xc
sR0TSTcTtKmm8+P1QpuTNdRvmNWO6srDM3AolR6DohG5D85IipUzvRwxtPOY0iEOSa2UrnoyM2n3
QGje6LvbNeoUlIURAnddRtJ0dzsdrZNevAnpPhs+aJahBbLKxkkVO1fjYaUDKkOL0biX9C6CSJTu
r4OlMlzVyV5gw+ZGhmJql2jeOAqophoXhgnPVpmNHjXGSd8wyFRCNd0g18u86NELmEIbSpqfB6cX
hvMjL+d2o4Faj9oY7iao2vxrN+e4lxtJR2uLF7DgYUeW69ofU2IiLYZOZMheBF3SM8b09LxPoPNb
0KXmelkbKZ43IAETTYu4GbX9NTCtVxjTD01K/ijk/jjIuJ0Q33FE89ujhPPtVibXQTZJh06Btkp4
YeOIKaj+WfUaKWgRU1+nD6ADNatxWW1j9Eono+Jhx6J5qcYJRh6hnx/jeKH6f6Y55LluUHtKd7q8
vGRv56LDyBlcwwO/RvdoLgRFgqbg0T0fkAQ9vH9fND8Iw58fBqMhOTyH6E58umhON+kiFUf00FSm
t9qgaW12Q9cDRQ/aDUVT9v//NF02UD2TDQUAlv4EWpSqoGiX24lbRQDCBwVkMWSf0GPGDt7i76f9
qAijJIkYfAhAEE/TpOeC3b2WH93tprTobQA1MALY6do1SuHj0f8h7cx2E1ayNfxESHg2t56YZ0JI
bqyMtjEGD2ADT3++yu6jDgbF2ud095ZaanWKKletWrXWP8BgwY26YXZqvfhYH0/krb82xqUwW4of
dRjv6A2vm8ytbOpD9EPfX6PIHm8Kd2ytFs9gNuL+S0LNNXXDtW6dv1/cwQAWYMPveZBJMX+SF4ME
QgM8ULt08r2fxu2U+a81a52Ias2YMreFJAtwnNxFslboX82dpoLv44U3fvSJFV7Weu2dcNjzlAlM
7UwKt6E5Pe1/fdFPoCS4hEjYSGoTV9DtPc40+b6yyT+UtWuhhndCFgSFUYIUVtDi3r8g4j+IAduo
qAqi8WeXdoFEkDYHI0pNMnBy8Ict59D7zucyCLDRbHK0I8/Hx7oN+Ma32+AgG9Pah5uDRgsnTRiI
1fsc505wlf2jITbj2AOAbKsvLbdrWSPbpqlHdte0HR8cbdbl14i1OHXNqMl3dmI7otgLjrbviTJ/
5VycNwhcf5+1u1bez943VcgOOl33tlbLE6StUUaHDnttMxRMKtVeAbWjIEpmsIJMNOvyYDhO3vzh
ctnrfW67n40LLKZztw1+/YJabNH2x3a1T9h0G4ILUuvD94JrByrNxFXeaNf2Gq6cn/T/bkBKDhRn
0CfGmOD2uAftVC7MM+s7FhwatLR1Wkgv2Wj0PHqxbdE1agI3PLhV+aS/hqxFmOAkxZJ61cUn9QoL
gEXyBLBi5FtPHOXevJc8N5S779pzP9+Vm65NjQySql47XFu1UhP56Jckyf5AshYfoA5wjQGo9fcG
ejg1GLCAtBSNUF1/zpZ+67g/q2JqnA9QTgvTmc26nBC3x3H8Hjbtl4fHgwwFwp0qaTq+FrefT6/8
5JT6Zrn68U2QMEHBbw9Y7zCg6YoU2fOzLlsZFCG8EH1gb3/P90HConUgyIuSo6TAiaoNfyWL0yMx
PEKvUAfiMxoUHfruLLCC8qTQIunMLu+NF/6jOPR73FpsPvlyFGRnoiWMNGBjB8FBQLw7aLp87qpg
XL6itEo9jvNBXe52eY20NJMjrNlV6VRvwxDEsgbzIXGjQTU+ZTy3ALq6prB+R2ME8ZgcwOMJuDgK
DtOd3fjYE6f/9rD+8IbQyGqrCB4YtWC4J+/ttEytWnV6RwxawQsPO+7z6EOx28Ahfbfh64pjUR+O
Jp1CniM+bqcWGzphQOVAaR9WSC7jlajyTpldIZYAte+StQ9K5PODz+Nadkr4G//PwWtRQgYbdYwP
V5mjhFWiTeqNClgXYQEheInnxt/DPYiDoDc4P7qmUqu4E9k2iqt6rS5tMdzG68Bz6yN9QNy1Xt64
8L+b7rUH2YVAi7Cymsy7Xau/21vbyqfsxXjOBnLOaufACyCrA05OEuU0pfsPsqjb4WoHNUki1cgP
FzE9DwYQb5mr5c/ASHxYo4HMro29JbG+Bxq2YWHvE5vbkWtH6HzxL/IuFAs75MVnTcd9YCmggBEK
BJPzTZWi6dDeBwdG1PGJx9BaMPpqrwE1SrYipZAJDuNyCV8xXK66fEpAMD35GQscPuf/ZZIGSSL6
+SpF89qQJv0lXdmKSY4RoaVwZQNeLOnZu/YgtICpzhurMbI4AHenE9UFqK+8yLm8b2NTQPU428ri
k47Hmif8Tqe8DuBeLVRn5rrHt0Hm9b5B84GZ/3u6P+CKP4aus+vPVapImS4dVi30fGX7NCnsEtlT
oWmIqRr+WU3qdKpYwPqIJHrYCOmIP/Iaup1s+2hUpbQn8TzZw008AWsCTQls8HBFAe6VfUw38EkL
yCOgBM1GOOmlFook/9j/Dqv373wMzk6FANVrXI37nE3n/qWqxDMFH6S2OAG/XkzRRfEPrVNerfAx
T1fSqI9WoVcB8ZObdvajs6RTkQD7QyoDi/R2pMw8V7tzyTZDkWaM9iyBg7AoghScEdj9y6YG/YML
nrSQoZAnBrRNTnM74jHXpPx0KOXVxht7kKrKZ/UFZIAgkqDmNQufGnbWoyvn93i1aHFoJ5EuH45s
at5cUGQFeozNbD8teeR9/j3YwxjM7Y4tB/1HWqf1yVWXfdE+Mtha4AWnW/II8OYwx+2nCH5Er7G+
8yCdUEmYFO5URCapVdyuZpkmRRC1dtUq/4jXevc9QD5038sc03GNsTRHlYxhNSdL/v2B1VSQ3D9A
AwXMRy1xkK+7UjdJg1dDROrQkyJMYHX4LPOWlJ5ANzQl3I8maqimJnQ8ebv/YHJ/HQntuE+PNL6C
lbmfnPAINO32eb7tvHTwnXrRkOtD+C53fDwRIG+enBi5le0s2a62Ze/vb3y/n5g4I2mi66fzsrtd
8VRrB/F2G6AVY0veVO+fHB88WlMefAfJ44FxM0xtfaMs0dvZnrwfkoA6gHKEYhLvmq45SwR5qLXo
dymZWJO3mIMKnGqePANEHA/XjWnTfYjglwBtQV7Z5A37Uwr/tfKHQLsafsGEsXAprMMYTTkYek8o
//S02d9r+6MuchuUb8eqnR/ZLPPs2GaszM2dzD1Sstx6IeQodrQ1QvgeunDDkPexliFx05FEPoqC
fC0CqqesnakXhiwERRo+rgEDq4K2s0dj6u+xHqSEICow7ulQ7tBwsKvFIj+m+hycqQY4ZC4wI0I0
GCyQLV33BdzfACxeU7iVf6p5tSU1oWHQyeGVahJ2b/frthOqchVzUNX9xyG31hfNSqn3y453coNv
uZvK1hG73Y1i9DqW0dM2VY5OLubXtFA8s3R8EDuKXWAM/EpVPHiOVDQFrSstsLcscYyp8nF2ssU+
tUJsUbAQZGLf0zXtF18DLPJCX273eV2loCDeksF12FqkyNT1i+OUHn/asinFpxC5F5JCR/PqHI+T
8/PuQ3kP7ewNyMlJ8sLd/Iw/+lMyuLxlg/ipe/oKp6UBJiAMrXQaVlT9KalIr9dJ8KQMv1CFD60z
1Fu6Hm+lHcIPP9iI6GlejmH8bJE55zmdOFghFQrTx1nyldnFa0Bj0JMkpD6l7ja3ttN3IcnOfGx8
5LDu7cvTgspUGdtbr2VXCox/PFjs8/yZ/oQyp18nH4F2zbfvGU3BtpX3tgYVzcvOU+bZpvNmMK8T
+oO9Doy9DFuwE7gmCp4KalN21Onmb7uFtM5mk3OXm4J3Z0rXivY9LcrPxAO0RSOu5e1NOzi6Ku1e
rNoG0fN1Z4cjPZwiynjONsl5UaAo/mnMoLXEU+QOY2wakPR80oSkLZp7Jk1s+u6v1TPWmiEQJ1u6
YliqP0+OwGiwgHSulSV9fYddZUVXRH/aRzO9GKIfaArji+jo4nx7AVuT2GbPB7PSO+9dc5hM1V7g
W7J1wurTOWpOMm3t+tJTBtYOi4NAss2FjmU0hOSp8pLSCEq7UaNC2aNiG89qraO0O7omhJput7oc
KqdLHlDqGo6Hlx3kRQv1z9e0P94IBYNNImioibUdgSbPR69g6gv2TeRKFhl96q2QoOt+dN3TSnZc
1436IxxvRwjk8W4zeoTfq+WdvvpwLTArHQCdnUDKfB5BA4akKIhmH1DoU+tt8iaNlyFFXQpsFzR1
Bjz2IMo5czTjaPO4pfVBB+bikU9OcupTUFedk1UkViOGXOTr9aOviToDfA21Q6Hqdj1K/+oforKo
IGxUruSZaGXo1H/l/peBvdAFA8/53wHuUfEIEDmhhvvRpGal3o4Y7fMq25skrifI9sU6LO1g2H7K
0MjSratbYczGDuoXn6gQNAz9k6/fTRYReUXpUCVTtVps3fnldp9H5POvKLyMt14fGhBtrm+wtsOm
2vqDPA9uhkK3C8gPl6JRu6eSMr2oumghxJaz0buO53mrBTQc9kbRH/ScpkvqwWvlZkCz9hws4kxN
zqUoWkMMn0GEcE5uKV6/ysFSNie3+I7g025aHSvA8cUan96kyJoaiOsM8+nKQhJKaEJYLp1jyqMH
yBzuigC8pRCsOlw/Ahy7XO7GA9t2qcQUgTvqTiYUgT5tDkP1sUeHABsbF961O8ohh7svlQeHMLAn
bhtskRXNAjvsyc7TwPnkRTW8fmyQzn29jl4hf733HHuy3zuTyd4q4x6wGgFD/p6H3c/G7tajTf/r
09QhBYeDUZ0L3RTEieFY/T5MPN6wi0XQ7Y5AX28XQj1qGSybKv3ii9e3n66aQq1QFPvrBLuDEaid
7OQL2FE2ocOCHIbpNZyu+ycrm0D8R+E+R6Kqlqpo/k5rVXGCzwjds90ynO4RGTy5s8Hz6X2LA5dm
/z3gT7H1blI0ySh60JyR67suj8tr3PFFp2xIGBUKOmAjA0uBP+v3+zN31Jq/DABhwrbzlnOkbxpe
GXd8TrJgECg06sCIwCv9gbz9yj0DuuidcEdEp2HoCDz3+1TQeBmejTtCbwRjHcRae9hhoxtlb3s2
5I2GVfhpy9VXgVNukEYBoITneBvUlLNWXtOYHwGQXrVfS0fv6heukvG5X1g7mBs8mEVThyNFWo4E
209np6gIBy9IN9jFNOMd/Xl4nn+ndu/JRVba4ugc+eX0JrAy8z55ii4///54kniI1H+2ICWIxJ2H
dr3AsdMz/5y1qKQLHb/MQlcjdyUafU31uAeAId5CGp1/zEdNhqpty/ggpZEZZxUYA+SfnGOfsEM/
OZ3g4eU2vL4eHLObsWqBt1SUMFcucohREBaXA6kb4krSsHDie9YWjjEUo9OmcCsahbffO+hckiCK
eBEIlZu9U9gKvQ9u7dQ6do9PKcpBfw/4oJRK+0rGIgLUgcplXXtSQgPb76gqiLeegYIIfOlVV1vM
qFMQsXJrSeFAmZ34cE0jPyjG3I5cyxCunUjKK9EcnOpfq/4KrKTgRdvu01Ov3W6Y5sN9IkhBukQf
lOJW7Rxl7U56LVVaLKLjsXvREOlC7cAKexfhTTJoQoL+/L36d5QVEgKFiEw1s3Zntg/X+Ar8jDsz
we5LQl7KpsPcR70CHgzdXs0eIPPccOweFFFZ0l+j1nbPJSh9Ecxof74Gw2P/nfay0DO0bEH8WaKH
0YHozSX59x6iOvBg1/4et5b/dLapodHwpxKE4wG2AZ8JnkRXB8+zgfxqRDiKX2whxXR4Ar0uuRLS
Q4v468IjA/auihSPiU6Fbidf/sx31K3bmviV5b8YrrpUpzgNTUIkT9PZGQTvOET76GqngWeBrFLf
DoOtA6xAOPl9vqygSnBaMkfr6l4+CGZY1w3lYQfbKDT2eYZMZuYM+qaPLcnuVXaKvuQmK/1gSS5p
Mu8qnNbsjlO+0PdyLhvTkkeZVy1dBPB9kCEmDfPY2x3soif1S+c46vAQLZ2EGkw+52HTO9nGNFsn
E836RtTk5fqKhz0qR4AYBuY8d9TFAWydbT75Qms9EIbUr1jKGU7+1fQgeXB90vUBk/sTSKAU1oJV
3Prf0qOzMaYk38WbQBLNsAc+zz/cF2w6KOUvhbwVjf+G/XBfpiLy6wKJRfp/T5KQ2ruoUCPKrKIS
2bb9Lgw84C2CiDQRrNmG+tyD0sbteLXegZxqF/10OYkyqycMnBZ52+rSqBb83GC654t+/p+6BjeT
rJ21XXRO5UNH2mEDbQ6uI8VRIN5ENgYeuGwdPOCQTRHzwfG+nWftm54QMjVaJ+YZW6Ti6JlHolMQ
Ohyij9lo5AqIw24MG71hgdX7MhwDA8ulbC6Rh/wQEX+lQsbpqJz0pJKpOwJcAfq90nfWu44SFVWZ
+fkZAbKnwJp1oLpJJPu8XSf5ZCDtOC+B3UMT3ImBr9u+AdKH7lHDz3vwIrr9ebV12e2ySrlkovK9
MazXzJqiTwBTe2S/ADJ5asgCGkerBbv2/nQ4nVNGcxzBZ+0v9u88ZNC8fSKj8u3kuakl83MH314m
Yn7kwWg/yzTLxef5tfwZ3tCoP9MoSWF5ChMp9L9Q2R3xxkQ4Zv336b2TWoB0dTNa7eoq1XMVtiVO
79jxpulS6FpSwfIdaNAub0x30qPCQz3hO1h+4+BlOQ3j3z+i6AfRgzJ4SZHX1WGjlbbNdqoGIBHY
KCaYLQulB0TxvlB9fubN14u8717TFfYgXP4Q0KEMC7wLDJbbJT6l8vF0DcCqMiKuADRqsOzc2l+R
PSJNgD9JsJxTNpsZCDheU6th0e/UNQBewpwUzxzRFTTUWgg7btPdXs0LSUBPumPvMpkWT+jyuDZ8
j8HERDNmFIzcZ7jEF0FcDZ4bFl0kW7db7Hb82hHqnHdyukvjCxIXwp8BYUeOEB+bopGgvC+HTafo
/o64HbB2ipTsEgTKlgkPUVd4fcVty35Peh5lzYXmzpjtTMgt49PuLXtUUVj1v2d8J7NQW/E6LX17
aR3MzpUfsN7g8bWKUFDcmsglLvIeN4fw4YCTRw0YpQWWgPSgKWw9KFiR6psyeibUjcBN1PbcxUh2
nc6RNRdaRVNI6gvaZy5JN/LSvMv+nu+DjJSWkULXDJC0biqKyOF+BRFluw+rKme0DQXIMcmARzGO
awNysDsA/42ce+OFdfeRVcoSkKFwG9EfmH/oR3+HBBSBy9koG+MDjHvfAwIoekmGAd4SWwvkSt9k
p6Vay0wcse9107zvdja9SQWlMbmDfa8M2eN23vr1fNm3E8K1hhqAEFIhC6Kp7mI7Iqz3Gg7yfaxm
ON6ibVj5YPMwW7kdblf4xnlbiNtBtseY5PW7CHgTQtyBzQN83Rk13g5im9wcXZ5tAuIpcT3Ti+3U
EpHrId+Hcgpy4mQjgiSkdoESCNMKzu9k26MM2awuJTZLfUzBmgE5C5Bbrj+nQolWXWowpiLo9oDU
31cLfQaodLvkn2cq2cpAYLrBKcA4snrr9mS3adjQdzUGLHQ4PpDeZX4HhaLbld7vkzwrd2yuTm/z
qqJBS628S10oX09IMZtO633yxXCCOtERhVeKbGKv/zo/7TIK/KPo5cfWGoanexGV1/7i62MW2Zr7
gWI8ghaQ+5u+7303VgwMEoO6G852PNVvBw5SeWfsMu5j4Uii2n0hLTFFEqcffx3sQ7e/QF/Afjr/
ICa4okx7/s0V2ZRj3e8yfgXueuJNAa6sjh83wkD3cRpmX6NEOsYXEjoHnjm6pYtLChmk+VDq//sv
DPiIhwTVCZ6tPz2XX0se7dVQNfakncI6SPhscC/3sa/2uJjAISEl8feA97cwbW/B7paot1Hr1Gtb
KpYBiISZIaRK2kgPDguw8t6PDjZOyNYXEinCipsElzpFiHQbSn29xiKyOK+3Z4sfIXIfBOP5V53e
1anC40GNAkVcC+C2hTPBSvhf4PRxHOClMBgMEJLgPpo3Lvh9rLwdunYjmX580tKCBRcqGkgvWjgk
QdHgbVEinrd1e8vPpjzg7mkhlvzXbGvX0vW8rfSj3uLtdrHHSCn2UfXqz2AlgblFNgO5jGZ05IPI
cTNm7UQh85Pv9mJMB1uoMeeJuNG1aQuEApLedHIejmYacLTF8VHraLqOmUTBvuJ7DjfTuCdiM5og
pBioOPWovc7nf2/i+9ewWNFf49VWNLwcjethxyaGPoTqpztGU4kNRK8FSGbYGwQgQJ2mQR/sHKMt
cUYNBWgVJa/bIKVhWVKZaagQHk4uclk4pXhIzjwDjJT4jE1P/vvsDVhIm1wZ8wHY5ndNMN5KJzlo
Mx48mrDPsw9zXVC16dBHnbbPIZ25bc+l2tUDlDn/zL1/v8g349fS1+B8Aq157fxzAQICRSAYV0w6
9kRDeq47+xsl3uYKwP29ezvt2iVUbtvKdVfoQmMyoa+6yRBmg6JoLy4zZIVZahdhG7q630N6vg1T
FlOqxaXfUzZrn5h8Or8GMmNTfUCFH5XooDf10ikGWdAI3UP/xfU3QusIkGbDGbpTPRRksV+fu95N
VtphJcVHxgYE27anr1y82MjAXuJ98q01XAP3qXJttNp7mwJqLLXETEUb71V13+mtLMjjeIVJYkQ7
QDoJ8ST3s2GJH4QK4K8gCLDvEM7NtaOrpwX6mQHxd4w+gCdkqyKYUsiPww6ar5uaS/eYBeYJVJCy
ODg+Udm5PbRqfshPZkbfsOKyO81ld48FRHud5PYX8t+TtLBmSNlYb2Aulrk1QuD9KfIqwEmJEyPc
bP89+3tuf+3n1BLZXEfKKggVAPoOAA6vjWgQ86cQ63TWOySh/x7uvo7zMxzO60IPhB5S7bI3jevR
x6FbII5ZbOBQxMgu6CtXoVzuNOZx93UVxuPxhXaM4B9Q2Lhd7W25zzR9T746FHqsP6qKyAZ3+9qk
+/wMCGsgLthWX6jLNfk33b/DGBqYGQgF0cGtK+ooqZJeoox2XAISqer2K0ex9027977pJyb4a5Ra
cKra+Sk4dy6HFVDXvUO9Bs+ivW00nM6flmc9Dv0aps7a2ym7YGtk5wPvnZNrDjDR4CWpI1jeBqq0
PHab4p44BX+NJ66+X1moniXFZa92xOIdLD+z997XczHqFj8eFyrZYNH/ONtveOl6yqzjbF1EnN2G
vSr24l+/oRaRsk4Ed0Rgey/dMZf69HWFojDWSX0TpcAKyXP27SQlnzhZpWavG0Z/kKP9/rD1DCY7
HHaZX0jkS84UKWP6za61GP2HDrDELuezId6rjwIhtTD6oLx3CIm1raRVSSs6UjTh0Y6GAlqvZ/Jv
//M/hQPQ8WMBeOEFD3u1eKf7nnnuC4LykBOGSO11MCZo+gSPfhJoACQjNHK49s/x/rUNOqERH/zz
DzmsZV3wyUD0V+Cd/X7eO1pvMZ4zwsejepepUDZtgIdnS+VO+MfyCEjC7SbMc1kN96V24PIV5uYy
Djkzf3oaNW32B48PBM3/O05t4XM/al/1NjwlEPmv1YQrCDYCUVjUfYu+sBlEWggZ+b932H0pjNDx
a9if6f9a3EoLz/Lu+BMbqZtQ8BVSAbbwYv0eNuytn1yhfpZUmcwRDCx1mk7tLEVxXpqVxq3XGkZr
3dX6PGglGovlsu0izPUa9sE6dsELYhSgD2LQnV7hZjCRT+5hspuhhjvfLosu4hopkvoO3hIFpMRZ
uEhWyjp9C98AMLUxSKclMtBSvNONCSbLXWQIr+72LesbO+sJne1ZZ4TPQTf2tuPkfdtNuwdhej6I
5B+3FX2CRlPROzdY4T289H5Pvn4JRZcdTwOx0EOPK+hHYhW8hKgUWT2oWk2ejj+4oL9Wu5bShB21
ddwZIlq7fvewQAiHZu1h1J5iTO8C4lzoi8b87VGm+nuStbwm03O13GaquCGgyHYRUFqu/XnQ2+Md
a3jJIPR8suXu17MxMLpCNGnfPc53NGobdrWY219zryU0shJdy9aWnTasXGWUDU70selO92UrdvJ5
Olj+Pd6D2iMa6+CzAJCoQomxNh4KbokUq0h0O844oFEktBxc90xnCh5eMzXtYcJGbRW/TkXiDa/W
MqjjVlFSXyIkvuIUf+3p1GYEbd9Ju7unJmNeSVyz9cX8PVgtAhr7PLhAnz9wDUs/HsC4vtmpJVut
fhM/61Gtj4X878RqUTA5kIVH6PZRt77YQvtZlBdhPtCRAWQrW29UJyjo0u9r+IKPdsw/RU06fZR0
a7Gp3PNyV4qIWgHMO1ibyNXAgON8iho9cjZ248vqwd0OcJCaHrVFKN71PeMfTq3t5cI3NCAF7BzU
lnBFd9Ad22JL1jC7B1co/S3oqER7k9u9NrsjD5EwSrjVh57zLvTMucQApyDU/01/pSHOP9owII+p
wCukvfy79hHVqx+3Lh0gPwZs7sNE2FKhG+nJkL2actJHuf2vse6IOe1dkeMxyipuQsWZZlernMWD
cKrPtEXqvuSkhq3PljPJNaTTs3450Xtgjp534wDvJ6XfsMz3CavZNujxqBDZUWPVa+GvbF2kvBOR
sIrUmE/65G/JkMte0FVKr+Wmw5HaQzYS/vcwmKK3asvWpadPCnZAt+Gn3H/x259Si0i7QKlogIkv
/rqagmaf4QJrv6E2MW+qyDx4FkAIA2wOl4ajg+zzbYZ0rqRdkiZhRXxos5Exdsp7M1TycgtGQVOl
9EFBgtE4OGxlinqIdt+OpqZlKJc+iKe2bSDIulbfgqFkfTzvJ4fPwyxx2kNk2GaXpj7xg412O27t
/j7GQRtEKI9WYPW2EHJ5x6C8H427XzOCBMGJ8gQWCHhzNXzJ+/DLhyIdFyweQempfUlN3Z842BcR
Er138BUC0nx0GVNUTJv2zYOzK7YFoiXA9XguG/WzqxyCtp+l59UR4NfW82f4K/VcBLK60uzviT0o
goiuDkA9CkwSmjW1L5meTmUYHAm5oqRGDdrLiPPCWSKgtob+fNoD7eturQkGVL2l0ReuC3//BDGZ
25uNX0AJRkcsx1DYv7d7STrstsiYMdnLPFvDPYIFZnTNj4bs4EEmxjAm+ECAYRDJ63IwIQH5pGyJ
UcOodxjEg3PPp6SDn5v846oWDox+1hCDH1ykJqqgSEbi5o1Va7v2dt6fWpGe77cKJR1hyWNQsxSI
DsmxwFArY9UanRyXirRNhBw2vGXuAabq7eC1L1sV23S72+klX7bFv+FmOsj7+I7QuUjxYosdfxE4
Tbfcg6caw4ojwhqj0KKLmPj7LXNuGbtYgCFpOL+BzGaJFaYo7HD/3jcPknnanxSTYDKD072rYO2v
spHkxv4HQLCBBoJfQn9h0FugIRjgjtEkr/ODSKjvVOiDghauAluol2GzMJVPlcnNElvyoEQDVMJ/
JX0GT1lMcbb8e3oPIzqnn1yBgigxoBYENG1nRAhmCcxu5ZY4ekq9dKhjrCnZJf7rvtskJP9wQeGj
ixIZKKh/vId/fbrAj4L27nC6ALTCHtgb94FMEunc5zNIGKg1f0/wQb6Oxsyv4WrB3Gzpx5Z0Rugt
pruJWuwPWBebgsnTk+30nCbz5AedIcYTNhuSLkJBnaN2ISvYHi6FcL9+l90pLEQ0QQRQElwmQ7Jn
iuddo030g2eCGJauMXIk4NfqYAF/X5WpUZC5p44GRh9eo/tROfYT7kgNC/og80E3ry20MQGd0OO7
PXqBShmhxRQ58Rte9a9JDyDTAoZnF5gLCTuiIHRsP5seuY/3DWEVFWYOZPsHZP9r3+yU+AhTGSPs
9ZrWCKBXgbX94okp6nLu5N/LrRDZDFp8qH8CvkAo6Xae/mUXmH6JzfcQsBjVVo9yA59SgHlAPA6W
83lTVONC4m/Wz75gKaM5SmXujuDI20EyK99Ip60hNBz5O8YkdaFmdsB7LLSU4U6xtNCRDaejuXnk
ntAS3ERfBogQbUQqCmh7o49Paw0P2oy6t9nXjpY2Ovc7Xt5X1+2nEsT0l47PTNtJNKfE/zLoV2Sp
3qm7nyZo45me0k265+dgkA38gTzAK3t+PRIUCtNF2hG1psPZzkw3PjrJDAnewk5UK9McCZ/KzFKe
NTQ/h8E8eToMzKWyDrDQHl9yZ79ob5QJPGCDRuUo/PZH5dHKBtVazuz2OtDhuV2f96vDRGpb/MFY
Hra5SxQ7Lu2D7irJoNNaKtmsXfS2Fwd1dQMn1Gv3soxWQb/1en2LXoz1GaMuGKz43S7O3xrKd5Gz
1Z1LhUp3NzlN5MPgvHUPW1v60DbbH0708WTHGIB+t+dpZOWj/Zdg+uZWtTl3k6k+UccILKtj5UV9
b20t/wnR1857OVU2e2jGMkKp1m4m9c0n9eImb1Ev7KMz3PJaQ2nW6vmiNgCL2fa9cliMd0teKZOk
t/8oK0vbOmga9FoKqsW20j+/FKUXIkA89j0MTIPKbn9oiXNeYz5+dTTsTgvLhAm42PpWNb4EToYr
WWZfjvb1are2/TTGWzie7A4jpXW2suorjD6DuOnUizB5tzPxYeTsARiFNXN7GtTyrB9TibCmCEWe
gzC5W5C2jUiGRbmSR7MwVuw1vNXvQdEw7mh4c+CpUbfRnLsd1khjKWsJYJmQNxUMXqTL6eycXA1P
TWqHAkGCoqZHptN6q2aVBHt3coHA6PQyd+7sx9/h09b+/DsEPnqY3PyqWjKpxHupKBNevRebvn9n
WGCgKVIe1ToDv+dtPxWNimLYGHsffAVFNsEWokssGoq12BtdwIfHWxPsjIel7OsUCJpItFASzcFg
B04jQe9RonUzYu0DVNfgfCyFnBlK2l6M5f1XalX9A6Ijf6/po3v6ZqDamoandpKEO770xpFIenj+
9KmRPBuCYfDdGza9Bx5dmGAaWEzQIrxo69eJmeWdy1Zk6he77cbusffVIYnUsZ/C+71hGzcOVvtu
QGHSi56yioklr5Hf73fhw/hQbEzMrppGM/5BgtRO683kal8t96l7hT4S3yebt3Mv7bcHwZvabSGU
WNnxG0LK1bqFn5E/LkEG71kDjdqx1uFsax7C6O+JK78R4MyLVfavfXMAtf7iBsNooaKc/nH4DjBo
9/y5imjErg9FeY+8s10Wrp57SE6fr5NW3jfjXmvnta6TdrI8w2G42oc3Jeia2365OR+714/rRh0Y
rEPhoTB/yuxT4hTQGXbedhUV1mlCtHs6zna6e/S7u85HRoAPneKN2Ctt0BMvCII7S0YLv+zyZ0zD
kb9LZNUlbsH2d7Lg0jy9Ve2+hALxYYhSQHboblMratvoZUdXq72zKCIdR+eDpRtOuFIwYP7e5o6c
W8aH+n3hN3XslBcrh9mw/IH+zW9MJnvV5n+Wuqd13CtnHUQoOl2uaCN0C5NwbXdQlf/YreJyUSwQ
uhhWX+XeipHMt6qnbFAgw/BCT+OCHnxul1x5W/hTiaN46lt7bLyf+9vZsbR2n6cJzY8iRswVsW9p
VEE2u6wjyN7FE0r8ycBfG88ZiBhao1/as4QF+1e6zMbnHhre12EV9nLMNMSlvapi5xI7u9PQrNxE
3igxwMZ0GIyKjo2iUNutJhcsFBAuj9EGt4srzhVOlo12e34O/1UO7CDq+ZqTp/3qbJnh8l1BWxbY
9rkfZN7p2o2vXTXsnVMnUYaa7Gpav322O+htX9dVNc1y/qbVXmNMpOJJ4mS9wm1NYwwVIr7jpXKg
kR+ukLr81yTudZatKaLB5vfJdFTTqdbJm35F0tw6vMWLgyCj6V+HeTEunkzTPe+ty2u4R9ofcxXA
FaZu7z5ivu97NIwJyty42kiBJJdBHjpDH8L0waZbZCXulShTkJrHXT5dD7Ki7AS9xO28RziblzQe
VXf7ee4fXrUhu0X+it32uPzczzgU5xDVdithh+7d1qZzsuHpRFxF49MYZ5huMFS/cyiyCvc+5FLc
BdrjGNtsdWsJQZNCt/exnaVe7q9ULMrbTgT9LbCvp+H2I9as9hMivl/7qZxZuWSFgZOcXZZde8Z4
AD9ufq3X2nDijI9islPwSlmEracWW/ib/UwGyP/EqWjTXIvsbH369l9bvaynkcDYFenJAQH9iMpZ
px9zi/oDOjfU9pEMGYddvIoc3xae85dBuPK7JtVpZtdNJodJPlrj0M06u/nmhAGGTuQ4T3NP7Zrg
YbdwZs+ezl8gmSQ1x5PE9cftAW729n6Uwwqc7Gd693vf3dmalYCy6cxafd8N+4e18WG0BslExZ8j
QP1FGZJiDTMsG9CVlfj78nzX3622L4YX8KopAUQxxWP/kNsKWa3gR8HHRy0KGayOhYER/MKg3T/j
Yo0suXtYdz7Czwte8SGK9tO8f+SAqTZ8xt7ViQoPU4Jj6GrEKcsYwm0e5bNyFE1aS5K6HqExd06m
bYac+2ISTUrSnuuk+1puLt+k2WzgkTS6jsLZhcJDa7Yd626wPtmll48OE6Qjyq4wWaezucZl2466
+ip/htW/PL22JCF9ivPE64msYXgcGnaAVLOK2ey5h6nSMtAs9Ssetqz9526lwAcr3vCeGmAZ5cj9
bKwMTXBpkSubzsV0ylFnuu0b0/a3tlG7KCv1CgxKSq89YHQkZIvvfT8fZa46Tjdkuxs2BM/E1lTt
hpGF9LN7cnP63SDOSGOjSboSsXajeVpPPCL8T2WhJCiHUiIc0Wal1u2Ys9g9Rw7OCNlk3z9yk8ST
DIVPEtUpHcHu0YsmO/FnzssM6py8bLHm2pBXTJjS8SVGf+Cd1U3eKht5ocFB/ApahJgZgGxM+ay7
6fvJ3fY5WxKO8xFPr3Hu4Lo7Lr5NdlXpiY+ps6oyUgXbaezCVPXZA95hnfcLWxriPeMoq+g57FcX
V9ogaCRWA4pqvzPVNuylGFIodh8slzaVL+5+5M/btsBnhV5ky9MF75mNyoGjuUyvWRubS99JxmTl
g2LjeybSbx1v+7J3rr2rtZ/tl4QppO6U9+2yZV09X7we9O6VImcMDVrDLRj9zNV1guvBM/9X+iTb
NwXAqDLRZ0eALq/byttiPMN/JAsPIz92sVRTiBiGXXXcy7mn8DlylxspvjghijNhl/urU8yzCcEO
OZCKODTZ9ov/IezMmlRnkjP8Vxy+tsIs2nDYvtAuIYkdmr4hoBcJtC8g4Nf7qTMOh5cvPHFi5sz0
aZCqKivzzTe3YLK+SdzcXOxqOxiVzS0KFKc+dut6i9qVAwY02Z07PRSr55zTWRZug5K6GlJhdmv5
tzs/wpIetS+DEXDTTQviBkB8U3zL+UyCLJ4y5c3oVh2uomZnZMjnyLS+1+D/lvrq/dU6k/i5bF5m
x7q9JFZbQ3bvXuXdKBOeMpxnYmvzJkGZde4YFF+GN5/6WVMketw0jIxR/mYmMZVsNznmh3es2ToO
bUqFM6uc8j8qV7dKr/t6BPnlGqWLjBrlL5mk1BxJw9/VDRUPt+QSlU7qlIdZTIHd/WnmRMf92/G5
vX10iVlvXvH4ZGTremJhiG+FOfl9h4WXeUpq6/SNsms//6b/narNu47SGv1lsoEtAOIsLTAD4r6l
4Qk77eIXzUzJvFRX2t/nPjZufUJ30mQrEJrihIWYevSHik/c3wEPuVu323wLikpN5QvUUZ1RX2/i
rqR2OQCFJBgxvGL+PhTBOGyZQbIFqtxBSD5S6iiX52W2lpE1b3oonechc0/+eK4w1vVBMsmFqTVT
+mY9jXJR0QbLSH5Ep8ti1/woF4yL5tz3b6sKtHn7LVNOncXJ+ZGbN/+2ffpPH3Uclk7OpCe3nL9p
m/mi7vb1QdV33HqJf/vtU7NtDTWctqYi3oK+cStlPrGhJG5GFUgdV7NxEey8tq6oNVOJkvDqptY9
ohmwKW8mG3mrxByyz6sPdvdTpoZygbAYzxyNWXqM8Psaq3Y7tZSHO1SuMvMT7mYedm8bOKqveic5
0E30Q9rkD+O0KsM0HESkyBzfMTGpfyeFNJWN7mSp8QRvPtvzrZ/KQkivbHfR6Xj/aT67dXPey/EI
PDp1BAGa7d8OyIGM59J/7fnn0rrvr1wc3T0FtEFrEjFhyBfjc0kLs2gGZnA+89pJP56WQigldS6p
mW6ugeisnVFLf1G4PjOwuEYWcercLuoxWVXBYzsAEZVQRsZGpNg9fZH8Bv5G35V0pLg5yzRezhIo
9Xv8LEzRKhQdB7enfWTenXszdsDVRQxAefinHNF5WjqAjiEtYU0KYr1kmiIRAQCrN/a2aOf5D526
DEzrKejc27EKAN1rFUOy7SL9R5ljo4zlV37MUW5fb6yxFmeJOfXuMeDwbUSVW1qTvfahBlevedr1
8hkKFS9zT0Q8UIYvGhvNfji/9qMzfscm83R3bCnYWt19+PcVvoWnWr2hoc/bRbPue28FxDHeYXkn
eMB3z6dz9+WsG3dNKyF7ebWFa62aLC8TmE7+PQVYvprWm8xLYkqWNs9WbhqDC2ydrem4BANpRnLt
TC/J6v4zUs3b4uSfaqYIonlHEeeXzB+QYsBX+qasTwFD/tYc3Kqw+y1+0Vd9EmlI9sA2NgEb/weF
mCIh4klQp1uzccC9nwK8aqSUCo/DfjGrrYZwoXv18jurqeLReRrK+8fyuX1u2qOcmDPsz8kFXmzT
7zYcfmu/XGrINO12jJO7T6yX+bKzOX3zzK+HObPJw7PL5du/R40b7WdGiVW4dEDMhHk6f4o2S+Mn
2+WLxr3aV2/Z2swpM9e5c6JKPrmZ3YpZWC3zIJhbnwRYxO1od9+9/SZ+QhPc6N+FI/Wy5as5ivCv
ts+Qq+vIHI0WcDrZqqEB3o18z8aY0amR5BM/vbrSyVXmr/PUchVmiqjEfOIr1rwdOe2yWuvwVoWZ
Hx/f7aJ6GtOaPdMuTVCzuDdpQcN5bDE+1HuHkY7d51DHPBeeRHQMmQD4eLOH9ba4EpsbhOSFtjYJ
pYy1M8NQiGFVqtGevwqssqpb2TnxRue7e101wafCNmJW9kDtDQdaGNd54qEvE8m+7msLT8iTnGyv
f+JivmgxEU9+XwHqAlWgBh86b3DpdpZqv0xUADWMGiVBqKqj+lMskgVfXGgmlhjZ464Fmm5oSDEX
47bEEu6Z2UZOXeEBRemEIDBNzj2mV6JMV44LtunKmF56XxxOcXVRQMig00URj5DuJwGXxmRsHR0Z
UWXhIHCv1x+2SLmlYf5taEWw7sRkZiKvuUA0osQGMRjMNprj1kbj+dh5+4vUvLy3QGs2u1oz+Y4V
NNzaGQaaAnOnRz28OeKvB4jkQXWdGC434Z9wM6hAEr+MLANm2jkahyEuKkqJLvbmwFPZWjPzBrek
kudmpX/IrhMRvuufF2lMxRFd9gqQDn0KVsg6ikDgnisovN3MDmK+veZNdo/FRfSFyRhJhYME3yAx
AnzqZQjo3zg0od/YebAo2OvzhT0RHxxjUtB4FDDf7WZ9weGl0yNvy9NSZzLwYG2N12g893i9aOU7
r0jDhp70pa/WO1n9AovKAm+8fmJfJqxbwB3GF3md0S+a1d3V2KApYviep870gLt+o8ozoU3KFV5o
JlQ5fz+BbU/7iXLkc7AB0QM/kub+KHZAIHuofTDVgO8RxMvbv7Cl4uKb6fa6hoLnYDnwI5E98+52
/PfDEnlPHNzgNtDJhN/+68+IlKgehc8cXeGuOLi1bMyY1xJZNinb1GBi4RvMHvnha9wBy4TWwgVj
BqLEU3FyUYj8xxZSkTgnvBSYc+O+HuKJjZ0enS8zPpzZ3Uo58HcwZZS3kBzee8d8JuNE8ZZkXMQz
Ab+mFp9Ax8UK0oNgb8UaAaMkSWToEyTKfB86ENHbYRf/yBP7YmWkEfdQoyyXfRKAmkl7iCTT+Zy3
qX5chTO3zsGml5P19Vp8QY+bpxUCicrt/Q4HvdjpPFa3kqhHAYjYpP4xWKTmgkmE4qfdKTrv7gpg
kVpq0KEomM69lXn8sGNLt6+o8F5Rg1Dyh6Pr7Iczpb2MuCNY8vlt8cbydma/aDf3qPihOQ7ACmPL
oKrdyersmSdui2iQK/E4JZZs0hdsxJLVPEzwTTRYMqVJ/Cs5y4wj40Rqwo147XF+ECkAHW1JZyxA
2gPysNWDrePRCE9GwVN5Wo/t6IzCxctPfOa4CjFNsZTwI6ScCKlOAUs3pBik4Ay2bF76DZcfCWCM
hDWE5Zvr+ESuODfS5nkEMYNrJF5UCAyD3rYvHz7PVagV67k2TVSthMJ/2OIJj4jIByULU7tmKJDm
n8zUnZHGtYO2MSbb0nuy7fRNpTnPdaFZ76NuT0TbgnlqgFzpkTymmWCSGvmuw5eVja+xuVMtoDs/
JovXLZzcnZDsy8BscSsFVV7zyZqWQTMrp2775Ig9ejkw2SMDz5JnM/uOSPSDdz/xqyRYJhYZc/6d
yRUSTAVSFzC10CijmX/3hFc4mOhbQ9mrXs03Av9ojZJZ5J6yitOMhVxDbcX93ddc6Ug8Dfv2lX0z
rswS59cQbhNXPXVGyxbHKBPnmaLEILMuGVeNmOrVKl1mZvP+J3ZDXKpbNLMkqhIIy/1ZSXse88oc
VcxEJmRI5+7oFt2YzA7FNPA+6c/dmFnMOuRYyUUOniuVwxMtl7kVhxN7QMRpcmCR66slWXqc2i3h
f4a9rsbm0xQyIZAn1wrhU3lEhWSnPAavaNkeNERO3IAx2wzA5u5I/ETm7kwc2WFjaFPFUIMosU72
yYTXwU+sSbnR14034CRXF9Hqj1F+XG0ha2+npVnDiE1VvZZPsgBD3swiSGExsMU8AanITYBY2rHX
JKcmTmozFlNiQ+j5Ls7tFOfubfcyTkQqhDC3RmtO6IfMLvArfx6EM34zlWXJiWnHmaUsGe5JnOHF
YoXkMWqTR+8YB8pWhIk5mQvxEPWrIxZ6t5JlFz73NKnk9WjPa5xbBPBw3Wh8Y8vnJ1cePIR3ymyf
ASLIflWRtJZoGGu9LzTHehwkJjkb7WHGFp+ojD0naHpivXT1jfIAKbOkrcbbtj/lT+LcdpqJf8ad
5H6JnsHYCjtzez4ocWbknSPaiOdFQjB6/mBGLXGn0MJzCd5BqM6by96J782gDGRMngbjM5jXC0HE
bULHiMSh2sUlTmikHNdsScdgNpOoPiPSzdtOCFHKve0slfNWVh0qtQk767TNaIM2YxmpnThCSE/2
LSpJxNbRn8KiXVlkYzUhwM040xCU2zfmCyVLZO3sqvDKW/N/TLHBY5qe1mx2g74Vpkco73cgG9MY
l9Kc8A2VtWN+O0J59893hPz5n6Iu/u6Nr2ks4bCfrOecphTrU9hSx3mD5qOwEvF928+4cSQSI5Rj
dmCHnR2dxvz3quF4B6ezct5apuJjOnC26vx8eK5aZgVlLP3l6Lxv7dL2CNGJlOWLMYMxLoVTUytA
DzN7hmaPHghAZg3zwiqsdl04tEY2+c2xL9O0jFY7tyg7vNbVPHGesnGay57qvG3pk436ffBr9Fu6
+0LpjP3emX7lZgUTAqVqtHa5P7NJgylt1ZYGcEdmVSd+FUou9InxO6PiILU1SI/UnxoBDRPRS695
M6dvsnFCUy9lxPhh3z9Om/Jc75HtKkT72wgilNH7ZPbdnNixrW6wLWt+pPPP02BwRosendBHowuJ
kKhhaBCN4KPsNNbdiXlTODmqpDhTaGH6KI4+GMiN7n8LNGNnP3B40vqLZql0jZ4m3m5sfoGUXWmv
bomL0GAL4fiaujeDuIGtWBvG3WK6oJ+M05qTBoebx1nHerkeL0jG6iL5983NQ/Gdr7nz+ihaazSl
JeU0vjsasW3F7oOXI7nDov1EDCk+EWq9sOzGerv698M8qlZNlgykDArKzued8xStzBQ3g1CmJbNI
Kk53GsZ4X6GDddbWoyE6S3Nf1lGxs1D7FIhAMvHt/WSlW3iaIhnZyN3fiaPyTyUDw95cDM2Gxrer
794sNmgRRwDGt3t1UZmB5FJhwvWiXTw8wNiBkvROMckHRsluZFuyEqzv3lK+ClLFm8Vzl9OBQ5+/
/OWfyQxftO926gAQ6vTGlkG/5jN4fWTbbFnm/oQJxlc+j08eQAYUhmitTUXT96+wsmPOA5uA9X/a
3XYajJxp8NifKuPokw1yX0Gegk2CciPF+lJctuw4hK1u0Vb8e8ahfd9ptXdFyt9LMYFRndNeHe5/
EowhS6G4viWrDfLguetdsgjm35Bs+8KfsovpqjWasPFfzhj9KZQLvcTE+XgjgT1SxO5hPLnZ40Dl
wrk3p/cm/ng1DkZw3NlC8qfL0i2D0XzEvg4fXDe8GtDOr2Zm/HZbGnoN1haqozZCYQ4PqXflBi0a
v3GqRflj196JA/+5BgUNRhrmHmdmAZPkrDRDcC/73xxkwo6DZb2ToS50A5iynB7/5nrl1iQaE1YL
5MJJBmME3+7coNCs4kR7J0PLjCyswi6kzJZioHiymSI0L//pNsvBf5sn4hf0nYDl/ppALlJvxNiF
Ms6WU93s/NJug0moznWn+U6ZlRio+CSBGApebZqGloc0LaROLXVma2jVn2SV7erOVBFx9Ma2cHrz
8ZMs4rc5XQ3gjcLXooQYhj22jz9wPTTDckOJ2TuPCC3r3C3ZgfsgQ1XgMTrJG+JxYuo3J3NnoBhI
jC6vbsfv3ZclPyC5dP5E7Crn5d292XaVcg63yATizMgEMiv/vh3RJ54ceSuN0qcrhTSVN4qS9vYv
Zxb0pLCvny7ldf6LoKl3qL5eS9QMFX999Ij69XnsogbDXQKtO/l8Lj3d6KB1alNb1ZjfmfWeUkgV
3J3bPpvwrkwcDmhFt3u57S/ImJpRzSVSACoojG/a5i+J1JgvKrKC1hbm+PgLijP3SfwRXHHVNf9N
n/zgtXi7d/pH3kQdOKEB0i2BIVjB8LnsiTZBbltvp/cR5EnYm+SJg07a36ctEkHTiNbJ9N9/2pOw
diGyQNU+ifpuEtFLxs0529zOMI10hsTpkTjONL4upYCyIbOPc8wdKbM0hEVfltj05474NT1JCgEn
cbE+b5/5Llex5Tq+KhSa8zK/+zizendgesZSxLJkuvXtTrHi525hIY+fm+XJz3ZQesMAcCiNJdxN
gF9jE8BgbRvJ/rKBWXE6z6xk86J0C8dDB1Bx67yRhS1EvbfY9Ny9c0npuBlNvJti5F4aowFyr1+j
PK1fKdCdzNlDBpoeCof4MzSDckkC1T+k67svuW8UeYdppTDBmswTM19zkNj+yeJhM3Db1ImTBPeF
sn9xUoNZh9DuxcOc0Al6q34ovy1keKAFMib4boxc+WVe93c7hf0I0+hKG2Kvz5BK6jQJUB/yHRlJ
rwezA64WOzniscLFqdynh9JFSwscyd2e34VSPRnoYLsMpvTzx8g3h5GRHcMTb/ukWvFXUFdoN0rJ
4jtv/DK04804NHzLuWSA3stNEH6yfmZHNaEA4yhFolU3DU9xtvRPxshHcHuBYtXRzc5IEdLj6yZf
jejqqFgzLyFw1tBmR6U+kVHYc8khgjJ4XLBdg3YcnDF2InVq7+6Mg2NuZgc1bh3CaN+DD3C1Koz7
iCNHkXvNGFR/2qQDXkyg26SQhTwWG83FxtZsxzjxdMhdCNepNMf+6HMeT74S8KNKaLSzM/ygytFB
iypp8xdELZ4tr446H82vGaC2+e7wvnZYwWBiTBCQqSnTmKLzrla3VL10ntugozhfg4ptPRHtjT/R
55t232wZZuEOVKQAyYHYN3ZTsYKj5iam+sabWamXdoWC7oCluqfgBk0D+eN+NfL9M8X+t4Ol1WbD
wIHG/3qheKnCecwfB1UhzDn9M5loYrXujFZ6wmwCxPZPexbU5xFTaLezAIIGHEKMEw86W429xwGT
wIxvYFcNjfH93ml7DINVB9gXB+m5rcrMUA/VorCaq60Fadx93PY90KNikwGPeCcTbNU0NeWP+kpr
BXSoMYtl64CXGaXzBvrwTHDtczTHl4F1gEwO737xMLqXc93KH5nfWD+4A7qlmbd9Gj9FaT26pPJH
lpkH8qFWTe2orsf+eyOFt2g01w/Xj+q7WNZnqXXQc18ddrGImsYoIg1coxsSRhwSbNejtM+3IAP/
vZBjQiiRupWBkCntUx42jqlbX66A5dPiNTOScOoClELyERWefEIBCbj+3KOlzPUbDgH8pZgKvnv8
hvbt0VYTgGNu1LjpwoWuzXw38WSvbfi9Lqz3OV3KZMCGYo44lnZXOOcSXNzbovVDYckkcjKI7Qo+
0awitfCPv8RYnhfnUTA8AARuaTBhohB/auMM4VWD9Dgc2ZFWLbrB1z/KuKdpxVZeSJ/qgnPuLHo5
HZ50tEhXCtv4NGXcFJVW0FeHqSIfp68p7h0MxNWljfoUTNZ8Jf4blFwdZefBBiaUv5CqyjDSKWoY
Lk/o87FdU+cA5kiYyaohXDo+MXb8ePpo96Yu0o+8AuZpX3rlgZGmRm73EUe9HcLJB4Z++HoqRkkq
SnC/8Z14evgSxw5cg8LJ4+v2Jdsj3WUXqmqh4BvD+yNbf+a5KHo8VYwEUTrZvey8mfCSO1XuJKk1
I4If5rfgDYNGuJpCr96S6fy7WVerZN4uyf1B3bVIAvF9hQjj1KMX4jW4QrHuxnBiRD8bcoSqqL9k
9pRRRZmrxENtjGPq2cLUqxwlN0CDzNmwZpGAzuzDxGr80cfoS0d7l+QmtPZpA8lh82QNIdnlZOxy
jbqQuS7SCwBSfGgwh4M5i6vMLhcK1FcCc1lFEwbGdKYUN4zFSYInSUS0jbaGjzUs4O9zO9mVUPJ9
RytpAas19+7fl4JgmKBRwiwqdr0nI/FAZGtyQcQoyKisajPbMzWCrKxfqbBmpFLQc32dfJ8Wk693
at5e9h17SWQjM6p02RMhgHgunRse7iHZZYgGtfg3577TRO7ztISsSwGPjVVMUB1rzenOfAs/URhc
QR4WnDiXSbOJZ7sTGCbUtUcmMUS7dFHg03CRXJHdAyNiy37vkV8cfq3f4U02TwwB8moHfhbTf3QJ
7MCf5ujoq1384R2f9p3ExwJ+AVhRgCXvfgIBvizwVKX96O7XmiEv2fji57a5MpIbznosWSMOFYYe
utBt4OGYwPqteSPdGiVmu7xZDxjhmTNE9VFQf/jkoRYsB/e+vhLRmJONRO5BuThZypp3JmGKeMNx
OidWqkIsP5yJKwja3CE0Vvsathg9Tlxw9kE+jPYBrttMLaLyj5CQ9Qv+9XG4E9ZRDupemRMapn4O
zbF+xSMi0qDe/G3IaE383ZYB4iXwvXDHF9xRGI5y8/QehrZqKcDPaFmT69DuMhdY1Htif5wOIX24
6kV3imWy7CmCrL3GSmMleO8f8eMz9aYBqqIiirMo7uZ7da+NZOyMY8zIAKl3UeKErI2TNbNLb8zV
Zx5iqM+HML8KJfwlPSwsDb/8Hrlcx9MYU6aGMxFohuYUyQD6pvA7wO7Dnq4SH1UAlwM7buV7+esZ
1N7DI7VcimXqhG6i4fg4xjVwR3AfSVQf+sKoEexRiHWCOHPBaULUdKGEP7NFb5bxAOM6MR40KIHO
zncZCThh6zJEPUaHOt0Dha968kF33oJOyfAtVApAItV7k0VnZlv8403+9K8kb0NOg5GfRzLBiTRs
ssUEd3j5xOknD/9knSAglyOL0U7BxFIyK2bade9iA1+ggElMvtYKURzfrf4TN4aUgwn+Cnn2zuij
2D7PstM2APjgW3ab/VwR79stZqoJKkP5QnpQOLVXjJmv4ylOHUJlDuk1y5lPahhxpjlwyBQOot1t
eOZ1kTgQhORhtUCT5nA9yBGEFtpbJywtEl0isj3m0rJ2pw0pmUYbca0FY+L3P9Md37EqwauSt78u
hgvJ9ZdhZHTANBMrgUNHKXtmwcnYjQhUwEVUE+N2Hjnd8kZzAeKDg0nSfUlcdo8czzYvV4EBeHna
Mif8MB+822fPJMTMn73MInwyZBgHEocJ25SvWTqqkvDKjjX9VqxU5ExcpjhVBNRIhvN6Zhr+pPMz
He79AkSeHxSICEZqOfIl9yrASLUBdtmv4IYnKq9G+Fzs0/LJuHXr+2GRBUQ6XeJUG5ZFnwO3g2gv
UdGCchk55Oc/jRxbWS2PSlDvtUi1dH+0nMUzxvWQucksr9EBDPteo6+YOfveqV5ChAvQ8KTjjhR0
dGvizr2s7jvBDgGTSBplUil+hYNwrp94/0SEgslC+DYvcCBWAV7kvp3+lgWfzSmZ1YJbzJ15BImr
UiXhlR4mdnnyjuyW0//cvJhQN/UXJoDpgcnOf0ocaJMrdLck/KBpZtTr517RrBPpExQbQjETWxsT
5sXy1bYacp+f0OBx25nK2CR5REYYQCBkpHqScK/N0+EFBBAxOFEeSCA7YvDAWdwoRAmxe4XJ8vUx
i0TLiDwAvaRBs5DoIDF13/S2P75wgXVY1dpQgilcx2038hRzvE9hzAMloPADv7/Eh5MvdwpZRVZj
PRgqUSnRhISQgYOz46SRtJziahO7AB0w1713c7eaXy+36EaSBlkchT0lCzk5NzwQyu7juRwISDzs
yc2cvMCcY4hqXGXl6mpbsDmofFM4U9rhwaCQk8cdSyw8Df9li+xAYsPRGF41eh2yRfIBwK1whfHf
wpIRDMQ7qwBXReZS+s+FAltwrA63SPIfu6ndx3BE+PXVhfmpTPXCZ4HSN7Xt3Rt5pa2YfYSkJbgH
s5todOIR5CmRTn4kQxsLr1O9dAusNVsLbkYkgIlEXl11JlCjDCcDCpyG41/0pboYvgDmd5zM8c8j
GsFwChKeHJTouml/QFxwrObgC96KEEX7M8M1N/sPxYLn9qHZ12WAXwUABume8CV5UuXfiKtYbBVZ
XJ0FXar5zwHKcPAmXuPka2lVheMVFmAW8QGw68wqiH1IhAN68rJlt4bKTG1yjf3KHxzGV+SbJfkg
yyfTg3PCVvhTjF/V0D6K1RMQyt3GS7B/EIa476TyYBXhjUhx54nC0amp/IHnwEmNOHywfkMchdPF
26oJJnUUj3RkRD4tLKrZHJh3Z30rZPPl4XujhYov+OUswZkVeV+DTfa5bE892Xw70817IYXECPBh
b7glfJR8repPsiEN3iJ5/raz7ci6kwg5nzEPHbIMSjJjZanXkWlw9wpaoqJhkPPaTT4euwZbP78u
hRdzJ/bCzQCdD1YvIiBr2fvdf2Sik1q0p4TJp/mAdz2T0rgdfWaX6XHAI3PbzHqAahYaaggC3dGC
aTUfJe4bckbdjHzNPvn9yFCXpNLtrnDmGYDnGVzdmf0wx8EUJaktVURWWo4HI13hxuBYqsYXGmAw
6JCL16QlwK4v8Is/CyTY4aBYilCEFjThEMIeZg5dm4xy3TjqgT2m8PIVXM/vxckUqjnSYGywiG5R
WfKL4y5YX0IQKkFhKz6+axqQW0JgetHuZscOp/u5uIXJudg/x9YtLOZk+G/pr3CQSkEsBbl9lj/0
Fi7nhv8kfwCXcbMzf1e7cbpXXMJnMeVgxPUCi3IhEdNXopdzDwmmwq1OrGek6NYT0wXvQ4jit/nW
vZb05R7KiaTpB0GEb2iju5kiGaJb30AW1HLzrZzL4BexCCwhdcLKDvuBEJ2LNxCNYg0uKNs0JMB5
utP5uwn1H07eO82ytDGAaxl2jBMS3V1GHrxo1MEnvFjGcCHg5Is3JexKdhwzJM9/ohqLxFxqjCqA
237ibd683mWc47H6eGL/iV0u9HWaeGSX2yZEek8PSRiedearY6AbQ3nQjzApxCEhKSZYWmivRzRs
e1CNSJnB0BK2E8yvzGRJnWiWstS+lS0J5Bt5TmxIDIsj8uHdotqauElM8p01jjq6N36r7uq+EVZe
X+1HRHBYFfeuDmufDJW5RD5purozMxILpjv6wUzgNEHTEKpYV6slXUe1IaMBQIOlLrKp+Q5EQKX9
kY6dxy1m2iNd+gdKl1cN9M1A+aExm6KibvZtnqOISpLIewN9LDFftzerhRBECpi2410f9+d0XYV3
hxiq7JIxDoCoA/1Aop3dejKUBa4/RRu4yaKnyYKg1zxxc7Dz9FL8FC4h9LP4ndvn5PDGfHnN/PZT
Rk/yzT7fqqlA4r+cwXlZill/Cvs2B/CkNNTZlfZ7f+2syj8RQxUEvByyZh8v/rodp6b0qawEjG3X
9LFKYZvH0BDc39yDWndKb+oKTVUzBGO2HB16blwHtkdF9QzkSZaY5c7XnXF08/hOu34ZuH7tPjne
rwzqyT+7DVSzD2si4napLap1x/bbHvN7hTkKCcWRfjHv4wTTuR6IKNxJg1+rbNz3BGIARuThvjun
0L0xMLieD1J0JaBWz2UwCdkYI2dMIplG3qUzIvMVB5GAGrXkcbXVaGXd/g5387rsfBHOAdaE1F7O
RVyvNt4t8YBq2ZLUdx5SQBEpBu7NR+MY1XteU7/w/qYb9H6CtvvFvHzh1S5n7pTCf3g897mTfCIe
KNbgFBM4d3YdUTKqda/ObAlpa/S/eG5Eokd0Xr6oa2p+jB1+gf3yJ3CrfhdOURVYRCJzBzDsbKn4
5MOH8J+I6MThaIjI2AyrXzFZ6BZpPoHD+1zx7xBWWEiZyazq7k3e04WkafzgkdGQrxJr29Z5UGvw
p8dZzYCiAQZz7EyJxY2JIlME2kMjl+xSQWq8hyzdVq855aEbyFbI75oiAqqucLVIHjd3yQLTDqs6
uRQOzkeUw9cqGBIpwh/jhJW9Fkgr2jYRihuorhL51CIVIDU2AyvOFrveJuMZfpig4hs5RQZMBOt4
tfIoHrtHYUp9bfv+Lj+oIDBPQRu+MEdyrCxvaMcDeEdODGXbkQT5WaCfGXB0OZmTODdfhklESHWw
SlfSRHI7PtQ2Y/zAqCtBz00sBj2I9IkJw54gX/EKz2z8ZnIB1JSrNqiWWsBcKd5UpJrUDYHm9RQ/
bf0guYvLbY2PCWBoikpWtwi30TOEriaBhYt9JUSJVButSxqKBoS6XhQf78pHNY2XoDEXL4tzLlfF
gqAfoaBiA+Udd8s+ui741wuTkCFoAWR5VCweOzFMt/Khkuo9X3wTY/1mEeio++i5MBNhioHFyG0g
qEKBuiz9i3wVcmtQFnivd//lywj3LPw+A8ZhvW8GJQhUWDC8yqoW5HZQvOTK3mwv60a+QujqaPB0
ewwEyQiLST72AEhOO0BKblwMpVll5ubchWPgEHINALnb5XaPDZ0t1XjUkrsj+WjxQKyku0z96RY+
nggUugPNjq+6AGo28wLqNZIIhel0eSc4QdX+aa0s/9gsqwte6wdyjGNGFtNHm5syMM4jmWOh+Kqt
xxqoL04uM6ZFzsuvYv4+IhQqYl05jb7lx+OnC999JuHnPZgChfQ/lbBFJ1tyeqcgX3JGoHJGNIoP
vsn2SAMubrZo1WV34QX1tQ4+7EwcIxS7ppgz2ivpRq1YoKHx7raSQHS4pyKliESJRfmpmJoOS0DH
XFYVzkLpu4x2zbaFTBe9XsV2cBuzN/VsRgnVFd25vEQkwJbr9Ef7ri6nQuQvjS6VdVsrgA8FBIoP
SYYFGTL+jOwC/FO7DsnAfwXSfPbdHabshrK5ARElbl67qjatbkPqrkExl8HjEZJVcQiUY4yXzYUC
cUzzfWKP5ncWQ+S4+zuVppO/aCH0Pyo//1cZrSLl4/d4SocmDXVTUqvTY18D/U//TGANvihWkZCH
TjgEF/3vNhT5q+ZJvIBKrx+6No3/T2Ostj/pUilmc+x1xtx8doZPJt/OEPNZn3S4HNtB5Zscyupk
e/u/133jL7r80GNImaojGqdQpi76K3yd19cy6f7tH8f/NK1vD71OqLMlUW8tE2E6VEdG3P7jP/zz
v//r1/Nfkp9q+bcy2n8o78WyupY9n5v+1R4z942h8jodaGaaqNL+b08ZtZkiTUZ0wCAg8bD0Ha5/
bswpp5Vtx6cJGGR98SEaUzx/gZOzzPgKCRyapmf9/y/yl4f931/kfy1XbvS7fJfpbdJa+yhdftIm
3FiG7rHy7TN9av//p43/anOZRsKoaZVKbeal/s9l96+hfikvGmLgY/0HZ+fVnDy2butfRJVyuJUE
ImOCbewblaOECBKghH79fibd+ywjU9Y+q/umv66unmiGN453DObRhDLaahH0OVMXQvLSaeE1ujtl
rwnSPEb/NSjtGpQDabGVpULm65AbNumv9t73w48xXXMkiR+XSDT9/X2K+P81h6bhdYR5Q2ceXDUb
u6nWViQXKQOzEJtk3mQlI4XxAHgJVtY3ZMee/l7u/nYKdRdodyAINxrbGZmhkipbtjN3194r+NMv
BHMc2F/b+QfFL//1ZRpUdRKclRLiG7cnZyn5wdimOpMHg5rZeobrgArqi2cJNOCOXnIrj+TdqyJY
dxBcQs2k+W11rh0yM0bpazTxoLf9+oBIHr4kOFPwLX/vo3KHj0ZF+hx6JgV+JuN6jX68RkXuaGWg
XAl3IK5HTAPy06L7BWR+6kPoWAKO6n/HQw7QHP+9tCyOqLmvuo3+umCDgFK+cYR5ekzj84Ubul7z
9LSBBV8zx9ffvn+2rCTMdnMlQ4KmWZZRBsXo3J7gXjpqW+PEZSndCRni6ugAFKGc478g6O16Laxe
947PgCMfOUK4zFBovl1NTZI81IorBZXkbkY1rYCYyn4bO7wuaA9+fZXghbeQzZJhCr5dJzh3FDM7
s39Z72nyOkF7ZjIZbSJyRJ0o6dwddfp1RmV57aEYN1lBFbenH/a1e2cSWmC9GcV9xrJCq+vS9v78
nPcvztxK6WWPWnbkrjGCIEtFlAf2I0VrbMk22JeHc4rN93pnh46ZD12EOOyDu9y5rTz2+j2iDxiy
DJi5NFvGp93uDPJ1h9KWYB3brddVb80c9RBlosJDg6m3ovdS9QcEo+8Dinylk707i407Jn15BrUD
2gCZyikEJChkuMuEkBuyQiuiLha7LUbMEPRuv07QUG3Ui01MmS1c5Y/Hd+ic90qgQf+WMWoQMqmg
Ug4kBGIagJFoZkjArfoq0SL/yuIPYkgAECNT0CDrKUCN9kwPmlMbmFxNmfmjs7CnyksHzDKo/p5g
5LD9gOJNDMwjeqUMJLBpokAI2pumA92HcTBteWv3rCU0i//vmxqUdqqSoNF+Ioiw/OilpgX0/LIB
YcIEW19xWpzqXafzc7HGE4AHTTsVCQc9WgsytIO3Gnx8jKnyuK7USn0r340YuFRQTAkxCoQSbs9r
k8LrqZS7iojhMJA9cyR7uW89GRfq3YxzgEO6TCBXYNT9Mi+8bTccvjPkelzojLWU05L5NFAB70xI
GYxBSRPGD/MFAI5xNFOfBQPqq9VhjkI7MrRtiiyDIZRsdULTnUknX4DRVTE2Db6eZvd806e1SrOL
IofpqgB0qecUIOmUh9LTn6o3AZ21X45LAnMYiIH8SmCE9gTxDhmGRFObHoIo8U62L+CYRyEwJypP
F+ASU+0jpFcQ92sBrHyGBzp0szlt6O1L/LVdhi9AaN7/vjbqnScrAiNbQQUPrlK98RSi/UmNQnOP
hRAqS+8oXezd1QpjIewWAAcqpqYPNPsFzTYYk+YjagZ//wT5zs1Fz0RViHzhn0PS7PZ0lSiI03oL
yaUeORZ+4tDrMH3O+P2hv13tuoCE2+i3lTsG4GbJBrNNHCpSJofcX9V5Eqq1IpAZLCCDI2ZClm7Z
xiwv393mH9/YsIzHfXoOjT3fqPjEoMfJxg+pAAFjyvujpO113oktbr5OuOUf5m1nlEhxyHydN3pd
z94XkUdUuIKCO+hButQd9r/JhD9bAt/7N+nHJzacvR2dpeCksOrTJB5QNa5oSEHs+0D1zDeAEDz4
5iv4HINii9fvjOF9+gTp2HKZ1DvhsIYLIvQmhkNZUpz8j2+3Kyvb78y6Wu2hnohXNBbAmjHpWjxn
/a3mKRSOyIwTJmWCfjceDuHYeO7TcrI0n5w+nVBxS93PNknRexaMn2XYJkyntgbT6u3POu7CMD6r
O5XkCyYR/u7NoDwWI0Vj+Nf5q+U07iW0Nws2briVFHWVmZ3DLKt6teUrh5ES9uRjV6IjAfS97AdF
X9pRFYLMJ+hnkn/J/EDxihqEk04DlaEedXDUfUtw+o1rWtdhv7PpFkHLZZXvPkXI6dkVWNoktfH6
D8omzjYWnKgmET4Aka07FqM6m97Wk5wWx38v6ob92rTJlkwNUbLGMZSGdtaiQGj5IqsqMkE6ND0C
k6378NEdwzyJqgToBsYHWu7lvaD7ZmVhBH/cS+1gmVW1gXxNjHuJaUYxZLcHtXN4psLAeBDdKiqk
beSM8l1bQFAgS6atY2Ab9yDb5ZvjUTGSFZPCR//sK11GKN0V4D8Q9D5TFG0UZXdvHszXkmD2hGP8
egY/vnQDZXG23bPHHoaVXRbSa2Z/MPiQBj6k0O78+LzvLZkFmrctfdcEofmJHzMQPLWkxuPfpIfT
7lLlEmSbk7UEvFl62/bPDq4MQRbn4wG1QiGG40hjo/e4FPNgB6Ge1XbYwr42wktUuv7zMxq3rLY6
21ivCC+JGx3rQZSxL1TU/3abd00KqlEI+sEkLHQpb2+UFNSRlRyFlSfGZtZkPJEmvQGmFrX37tB+
GrbalHtOjCgMdlFNR7e3GYYdAtgUyfZggAA7XjNhd3SYEe/ReuIZielqKvQbAMpilg7gjJiWo/bd
8tl3fbeJaVcIGCCzNxuHvKu2SqGW22ol+s1wUDyZPfN50w8XgkWN6VUJAToxTCs/HyDHkuBagwSm
8gBT9I8LiwF+0MB6FwalaLV9OvVo1C6P3/Eg6SYjGTqi89OVvxjUjE0BeX7sep2e+Xnuw+fGeLmY
9z/N9F4QueB60pXhG/O8q1GaSB71frrx9gci7rwLn+1D6hVr+ePpkHV15imHTGi+xr2PB6B6S7TT
wUnKC+MheNjNCsFSgFwV4aJNy1XrlsDaoOGYCkmUAGYEQccL2VLob4jEgNq8CCGGanEVY8hHj4Cx
VxuIt/rnXt6jcyYacVF/Pygi167AGYh+n/EOCNdableEk8XbaQEoB/QhJClDoMeKmKZ40j4O9LtC
OmQC80J3DUKuyBPQHwWoP43pyzibloI9BJEWDxzLZ5C7tl/SElukQyaCRjrECi90iWMwh6cp/Xox
u9GrX3KaDhXd2RhkfQrbzZABst5uWn/LdCCUUTnqrKyFvarTFqt7davNl4j6AhoPomD1q7Kq7+2z
YZjkv0+dvrc+DIS4tY8kb7dLE2Z4EKlwy/28l3IjbP2fJRv+DKLjoJNdWJL63+ust0L52B+Q2b4t
y7banyyC878+r2HcNQ2xybzCuKuO4q9pXjofB/pnYEtaNvL+V0HWrumweCoUWW6NDeJWcVwVfNVo
ImRPdt4KWOj4ZThcfo9anPTdWNn6sVYjJVErxLqjHLE/zWeWbS5GXrdgIEADAqGyvTYXedeQ/lyv
YVDOsIXuLPFtqkPqh896fe9xaDuQbbRf3aGLgf3biMn3otSfSzY8hJXlSXw+8YmMOwJc/gLGMTxR
LGhbSL3nipD6oLmAvDt1scZe2nGxV2pdSLt7hTei4H51ye+1M5vV3mznzXy0wF8MMYzggFzvUqL+
FkXxNtes3CnOaVDAUjBTIYj/XQpUAylOik51jQp61QDdtmeoVhYfmUNOItRYl7RWUn8ZMlzdb5WN
uBuV2Ci+aNBTw8yrNrKTypIS+XDgkKHghUcUqhQUd3srub9ApPvBAoBNeZ7eam85789bw/87nlOX
NLo7kqwg3dwshBq1XOQ7sbqomiPfAzNft7f4eM66WZcLJr69Vb7nzo7/XPNaw/kRh1lyugtOu+sX
QwTuIMyByg2nTCI/nMf+599X+lrba9gitM+RNUCbw+CYG+HIAXW4fRldi+czLpez6HQH8vhIN4Iq
H9gkjC01hCWiIKPc6QNCm+fPrSJJIo3+9SPocEmCpV+TzEaarRcoMpb/5KCvR2oYsvMeDGc9RjWQ
jX6ZTosFPZ/5/0F999dmE4NRUUejg8tNKtOwj7aS7Eo5syvsY4/mYTKBV2UZe06OACOdHwB9VDMl
4BYumKbvvM0TXLOkmw8X6yNZxy+wDUSeG+8c8aZAratIokLmwSz9PoDm+nmxkPuDhd31UYl6FN3L
5fL78DhHBXH+1GZpfrtafgE1Os2ECf4qBnPrIfIsC3dSJxQlQW+CZCrDCvDOIyDXBWcVOUIFfv73
lVN+nXZjyYb7C81CynUzl1dh5NKyEZX4weJDh0Ek6fr+hnRDlBqiyacgetm0mrS25RuXrT5vklyz
+WLib5zi69mlwr4KBj6VFmQ3CcL3Xn8ZdfsjvSXIUIVLah73z81uPrYilw+yFYiCqNCjtx302LEo
A+hf9u5iYTC1ISo900MX4Mr8m5LW57Fd95mmcfN3aGiLcOHwMPR5YKW+PXRI3OWDVJ+SWXDqQWen
mr4MUOEMaCKAJU6BHE1VvAzwd8f41KCQOYKNuITdIg38cH/0lOyththYidaH+qteXfT5wfw667pz
2VSOEvVTeD8PIDStWapTSTeWnWJinH1te3QkRkc6yYseMDlzih25AO2UKMO9PVU7h1EGkD7XX3c7
ivkXw9NV6DlMoIIWOJtdp3tML7MLgK4g3PtKtDpZflWOqBzBjuWeL4l7sL7DY9eOR5XaS6OhbXTP
SupWIMUAhiXOSQcxa4PW2UBsCNAGETUoUL6Sy1hNxiFTrdK0ZBxhE3/uwI5UZ1cKmerfHrtyxCyT
ypgFA377vbs3YFDeyf7xsmX46sGG7/irOEI6lwD43sLatR9b2Tq1AKKf3lUpgSWQWZsSYhHGZIrT
6GKAfosYqIQ3BfhPzNinySB0tdTyUS3Pi+ohUaEzCaDTOEPmR55kfKlwZ56eZQQHKjN1DufY0faw
nxpnt0qnmflyvqwN7SuKweWB/YpLyFrytXQKXW2zQDbE7VzUbm7GvZrDvdSVV27fDpEYddbIGiwF
fLM1t2vIei7LiMHm9CG2GLdhHPMUewdtHUYL7biyQddK40Cw49kEPQxJHKuRJWa7jRjkOrR0S6la
dhQKVdpjeoL8IX+EaN/J40WgMcm0XcrSLGGUT4nHO3vJMJsdMjF2IQdK37Ps6VSCcTgC89UOrl3u
nE75ZkHashuV9SirVy1m6Ndj5BEIWntVQm4Dxa+m7c3oWESi3ErRwXaga1K9nvPhl+tnRNfRwMLf
/DciY1TLcHFC2EDodN8+vMgMznGQseaIOgeMj91e5oBYG1tAKlmzpZp4rRLd2BvxiT+Wa8SrB21z
jiKN5UrX68EORMnsS++O5/bgs8Wo/3KkYiVTkWRAKgYVpEacdtpbB6sMKZRf/M0bUtFml6EumC1a
zuye4fqxjN7012mVxOolBKumLY7IrTKaki6sTh9FkB2c2mAPQXa/Z+CDTa+EFw1hQNg1zo5aLmqG
QKcxLBFMrfGcIcHSHM3uyZXUkiVcGx+/dp2uDEouBpz/VuNHmoiQ7y4lu450BsAuhw6N+kHw6goI
scPBv0LjOBvAyHx0ncEHWmTj6ZDpJqfv4vMTOihfmfP8Yg7HXXgkYB3vdSlGdZ03d/5pe95y6E7H
z2UPaiG68W0wn3sBoUmgTTRkSQLW1PDOZYGEfG4g8DVhOu6BWiu6IFd6LzRU3IGf9v3u+OJN9ccl
jaXIASK7m8OW04cH5BMGkJZ7dQ+4YgphI01RVR31uMbFCk/SoYqCqlwlXevReD332UxCNYg9B9Wi
QqmGaVWmBTYIYLRmmHeKsEJf/QpMoCfRRLKccwVlPnNXI4BxDc4gxoP9CsSV//HhU3MWnFbfFmJA
rSuLTb69QjQcdI3ev6iBSGrjEHba3jL3m01N/mf5r68z0e7+AtT2TDjeHYq4bNP7Jt9rK4HeqbTb
gD5UVOs4fxEe3BqoqlI3B/AAyDuuyaepOA9gbwRc5oDxGrrLJRC+tiabcu9jf67ZiEa2h2iflsn1
Y0lzzdECha6HB57FC21pxxVRkBg5aTElwrw3t5ikVkUZTKbk3LRYyjkMrFo71JQP9g4HjBiBS3PH
9zHGU4bxWuuwd4ox7O1/Vmwar/C02RWVzXVifKYneBMHTsbW4m1ctvW/kJS6Xa7h38o9312le1UE
m2CVUJNbwBBC4j5+Hrv9GGhD6+25u6dAsADSoZ4jNW+PvInlWJW3Quy2h+7Dhtk7f0HVDjA2is39
z3YRy3t3B8sAVgbBRypcjbtT7P53xb0Dx2HCUPUs7Q16wcDxkTgfiyRuivLFJHLmreUBVbtzhX4u
3gjnTas+yMnleqBcIVBDyMhURPLQ77lfbLTGPK/mPIvuCf0KYi3GVT6fjMeWm/y7WAQMAK0ugVyk
sC6Jn/mjYhBst/W2DHg/1WyEXJFA7eQ+V/lLY2Dcfy4/xiRUdIyG3/CIhQLR0PID7hyCIqQgLYA5
/ISmtdqEYSjtbbqkTwW8NGuaRwPacz7TxfKUM9iupm4fVOXKcssW93CnCGhjpGzZkk1FI6FplG3p
WpUAU0M0ikYFRLe92WrBZNgDs+aQjRHEPT39/a33zvxmQbEXPzb7EhqbzKhieaVNuHLYyNXxa4Wi
hgBg+FtX7z7gsUHKud2AgU/asSg1LHNHfWkVhvr97bRdaZeJZhJbT/Z++1M61mmfBDrbvvbo1i02
PlEXsBc8Uwly6chhJ92/v/43gOh2yWZocwg6x31usWTWw2TOBl/Q6z1/TN8oDzE+16oA/MsBsxxd
d9syAcJZ6DfefqFdX06atAnwRtDTwpAgsmRYgwiB+u0OQcTeNw6BshsNMgl3C/IRv3u7WLbJw0rO
MF5C13SCmiLFmBMcBL7L0NxyOf9+aru8v96NqLwRIxKjE2T8bmvjg/VYF/HFSIh9InKWwHc4+Pry
x747HOL4Qm9OFeTvQ/yNtWBZAzVy0VCXhPLn7Ydud2Wl2rnYVcUfTSx/DRP9rPRRHZYXD+MLdGDT
l6HVj3k/IOfbY4xfXkInwCC21AA24oP0ptnUzdMxC7FXiKwhzbtK3EUs4QhDkN1hrz/Xvfrh70++
c29ZUpaQWERTjnCqsWRd2No20aJ65YnudocSIyH2Fbj4iJFo2+Er8v/2Kt0u17i3h+1Bj2SJ5UaT
9St5F0dbjYBx0sqmhUWbtW+/tK/6+wLLqrAEJJembSGYfXuuktExWZPYzeNtsmqN+2XNrsuQCOXT
ufdffaehGQD80FoGVN64SdLetLKLvq1XT8L5gRWFDnPw9Yz1fZku2VjTe2qtyf9+NHylYYDhVYAK
8Z2Nr9wXSpxnYX2tofVkD0XXwBs8FJBCUTojXgScK+xf5PefWm7R3Q3+sXQj2LhkiXqRjyytCRNB
P2IVi0frpCN5io+dDh/FqElLEn8NC5uX6ecHN+6uto83h+CMlciHR0i61mv2efHwtfgaVH26lHuo
/wQv95cgrF+IuJm+THc5vFYPGa1jPgsiP5AxzAK1WJK7z4q5G7y+TXtGa9YRyyhJIv0ki/Yib2pA
o5vR+wdR0KCC8iQPWt29uFCNvTAkzt8kuSYNMYRp+eF9E3NjnBOVE5isycgGYddfMDPhvzAf13fn
c6kNrPGrAYRhpkBk6wSzCIk3kSl1udtti0CSV0+0fyL4uFeDL0fUaN0hb8olpmspEd+rx1MyYHZC
lynIG7+AnXUnN3ZnS1qNnkTTj4CGkBLUof8yHYrb1fqGf/tYXOuPBcWl/7GlJ9p/FyUTC2IyYKz3
B9t5zzE8pkOGxO1Rd/mdi9ai0RJL/C6T6LcLN/xtal/KeocS42Ow6aMdQfTGrFtgevFKGq611O2o
i9Hr8e0VlY+VQLWiFOuQ8HeeHs4ePI7j8/pBniJz9KWA1y66hu7uk555QH3MXWwNIFoLazxm9H7K
xNCGR9A9M2UZOUx9PpZL/gGwmtcPZ1LgScbkm7FS+JEhtc/bala/wnPdot4nY7CAyqG22zDLh2NW
ZMdzIGEkSVFehZ0U2PUFezyGCGA6fSMwFyTLQRuo4Xc2z9L4WJpqtJjwe42lrYPe0Q9lfs3me70V
HfkB5ztAH7o7BEPJvGC/1UD/TnNZlDejUVdlrkm/3vAfF0qN1DQMdVHjpE6zop9IVOpQtLBhRMmd
Npt854WymkoTS7dBI16DnR+rpfUhymJpx+4ytrWmsLZC8BIz2GWGmes79L65XH/7AePumromxOhF
Z7yZyGeJHZj7WKyJHlPxAYIjmI8muqO84hPWk/czYxMU8fSu6T7vngRXNg1cf9Xrva51dMEHAqD9
8Vy4zynNEecFbpjBtO/N4/EIL93mP+5ZFLRb8ZXoygMmsBsPHA1XDW1pi2DE603289XeHzyc+jgJ
POWRtPiz7UiEB7410gBp0IzVbQM1ayznrUUpwig8WRX9Par5JElCcGBNXkpWOPj4OsPAh9Yl7End
4bw/+vz7aH7jFbh8qLyLSRZRhWiizPJdRzOOOh+rsrbIhntibCWaoWyMsprAu/lMdzuigpl4LmDm
GlIUZgdafsZvP0XJkqYCSve8O62ZmmWxkW2CE018/JSA5ENZ73wAkaWkBZ7IHrQH1fdWVDRd1NFE
Pas5vygdNGmbizHRkfX4NLn2VAdgfRDqeSHidNs+8HcML+r9NjA+m6I/I4W3Z7zTY/N03ok6YYSQ
FABGpJbIXhZfD8xqdLugs1vvsbg2jWulkzfQKCd1ABHSiIOCwLbPDFSS6pOz4P0r5h0miTtI3C//
A5306Wn4WE2WB7zkd+v+/q5DA5H4sXrzzVtGsE3TTEwaj6CE8zA0g4XTFUIKU3yJ25Ya3jtOqrCg
TpjywIo2PrY2I9O8iAkw2vJy77UnO4MBfJsHBmBpC0IRazKU9PelvXqD5gaDEhNFZyZSsaq3Zxpd
KmOfXUSwA3WaCXMKd1frDiBFXK1mak96Ygi3K1pImsfkF4nMm4qc0+pRcpYMPbYOJogr9NfPaZS1
tI62qXc78XOwmutADGCAPzJHGHihCbTYupjRKzpl+xGPqMZThGgLUu7UWJjytLhs5Km2BH71dk/q
7GJWnYhzWFPSBI0jHjJ9egFRgFcUzFGbAbt38JRONQO4FUj35lB5noZxZaqZQH5NQFuxmm92Kb8/
gsSYd3p/H/ndz/u5mggOf3jPunNKysCSJABOnpgi2k/gqxcf5/KOvudei2u4B4BgYgDMAX1CjJXe
cA1xHFF4uPB13lqMNtKRJCQJ4YIkWjOnCyIFYnmSl3kI+TEcd/NP0/tvdtjW6fkSXhvkyo17peyL
EvlvRnjX69P4FfjHYGEyz0jZ/43Kkjdva+b8hrcLdBWrkUUw56dfA+Efm6zIW8L9kIvMEMkS+iZU
9BhN7OzcSe/A4JZ41w/PY3serg5QfryU3ssbQ6b91kFb7Y7R5loBPQflL3xT47TT3b7mMm+lVeqd
PFEpfp+RQ4onNeAcyNyN1ccDzkI0v81PSBQF0fN42F/u3LbW9J3U0eIa2MQktsU1b+LONqEURvW+
uPBb6IlO4D/tcdF9iqfjR6p7/0XuznrcZF1EbbKmNR7yJt8dT/vzSaI4wpevecu8Laoj7vgF9oLS
aXVXdx4yU80qlRhTpMbNh2xXchCk0pEgkbArJWcfPMDM0CVv7M8Dt+VSX+OahrE0mMJjQoaGFm2Q
RqSfmdvIkiJTWuEYVzvM1EyaDGjbIq7WkUiUnY7pLGJv4C/G4xf38cQgt89TrxxgnGgBTbsPzJdF
8OHDwyjGjEdMepH3wQ42nS+hPAKRNWcweCvYk1p++51qGU5OpoIkczkl6nO3RigKTuFBDmJpBWh/
0lM9CgmcjOl2X8buo4sx8OYtduh3yxEImibRMzJAmIPubLhXOcySXQZCRwA7J+lgQstC9OI3bMrL
c+l1T85QJPet0Lc7yfZPvKHVWHejFfnWEnhDPGwwZ8iP2NBxpgxTj/1iSDAhnl7Lx+p3HOnNoo27
oetZqh83CRl+NMaV5u6EXHsmezO9v8osZ0HQNhZ46Uj06fgR/cUi3DqLwnn2x1PMgfUumIIumOPy
igJti3XuBHaEdCQoEgEsFb1GLFnWRRbYKai4ERkQyZQxfKWaJMo7YgLxYbwfvEAKDvuSS8bQsrjc
tngj6KkKcP9Kwk14EikKDmkAgQpd9rc+nG9/e1thYppv1KKmz5AVvt1sOr/NUSsqCQ6VFazSw9H3
3//zewEqI3J0hKjlUN6/Gv8fXubUiao41YWBW7/azrtA+/hjGVY+em+txk3c01+f8mOxxpFpSaad
KjkjFseRzMoJAqkqZmYvkCvcZ9zXcgn73HLbuzjfrWcmLmxjdZN6Bkk/JSSTxPbWYJiHDvhoKRKg
8DVqhoMBsWDXx0o9et+tn3rHaWIgSHVI9S1aCI0LkhdpbOlnMh3s+GzfFbkc8AQf2+QuqZ+I6urf
J3nPHgLPJGgQo9U20OTbzxPTgJ2DRFWdrtCMsk3ofKl57wvPjKPCVekPKlKcF//vZe/FZvTZgMKR
YvGpTRei59xZs8OyIJZMgRcYrFi6eCc0owkGLkKEhULpDp0wT9A4jtqy93t3mGIVhV0BhyaPFy/o
xx0Ow9w4ykqhgCLjFjPIP6C/yMkKGPa315LDtq7WCEbl2rDOWlayGui41+tUKa//+vgB2IRt692L
A6Ee0TRwf9wneva3X7fLckU5UykUXSHJJeQRBWw4DR6p519zCgfOAZlRjk1v3+tTdnU+2w75XtgF
iIpZZoyQqM40Hi4oWSOuS1AvI4DX13wGxMvRezmBUfDmbSPt92qBNmBAMM9MT5C1NyLOi3XKuWya
CH3h54IV3AVk3UXah8fTur+/7SvhD01iwPSKanCPb/c3Ng+xngTQ1mydJzhy3t+F+LeFqpM7SNE5
pvK5+ADJRAAWwbkH2FnQ4Q3PM3pjXOa/X9Od0is/BhOlcs5QqjR/jJ5cYjPriARe5FV0rieAzAe8
JOZW/PHbCWQ9ZI2DY78tmvptHG8XFvbsxxs66IEVVlg0yn0URF8r7xU88JrMfeX/gzcSIejjkTk6
WkRPLV999wh+fHXjejEvU1CrFdMkHjHVu6i34cQfIDAQed2QaqyA1ba2aX7b6NtvbtjonbqPLqbC
Zj+NWJZ3xXp6V/b9qQvqSDDytXyn+I5bD8SCtLGZzaK+R2X9dpM7SnTqVBWFdYC1a94RLkg0lAHn
9SXi+7a4Ub33gYYJEJKGOTVFrXG180wuJTXmHUF97PS8yD3O02XtrMCcmK7v0OLoPoI2GSU997tP
hZF8Jm+90nc+WjOwHBpD2qpE9Hz70WrHPJZByOHS+/yHbG+2WDCIRtuVeFlAFf7/d5kCI+ZDYwSM
lkLDYKq1HSr6tciIQxIW+n3Q8wfP1CcA99B981rWu3N7WY/dhVyLfKQJjNgVydGIRLdvpFFtmjAO
Awkcj5ZdRiVuCKe+2gVIxUhMy8K/0wIyRKBTlioLio+m34ujItPMsr62GSf0h1aLhfIiujQMoFOI
YfIHVYK2NsYdf8SqZMU2MBBon5p5Vxbt6s1JpaQpfMGk9y73iW9w+ZAQLSAU5FhdF1oVn1kYAZ9r
PV4RxzQekU5AZTNWKNuQqjWOd2tGUqAbNXmJgEMaLqLrop1OcOWi0EnmR3jltX71nUOmV23TXeU1
0RZrZEPHbcRGh7YIc06UHnqTd3abviKHvIAIaoi3gOLj40tM3NFV3s4EY+3O3b8jhTdrOfc7z5oq
usyVE7OebMTti6rVc1gdjyJmF1xM8jMl5Qda51xuxit6pcPMXUtweXXwzU3/uWTTcm3jTaKblCWE
aGP1IewJRF+nwWsHyZ7CeUddyGEGDCiB5kGQLYiEapiXkc82ZgLSPx2+wWv7nb/nREj6YN6yI78T
C9BQP3ZE3Jkf3ksUoK0wT2vKQuv1ZLLtbygSckBUJQE2jF+myEeSWwgkY9sjvOM4b5ZuxCpBfTFD
fXOsr+ZNcXGbwm+vgocvwl/AJaJAyMjnXMgF/0MJ9ve3X+HkzaMhPaRQaFEqhBri9tu1c2RLVk3f
LOlKKLgC9UjHEOfOoS8H2AgcDXzh1v04oW1BU8cGh//AmEVfYIinwtGJgLHFJN6JkW0YAG2VeFxl
MLNZsEgPqWWdGWAUDl1yZ4Y7YzYQfYzx8G1I1KS3rHdnNpD1LFiAyHKYWbca11OuwiBPxHpPiN2v
J/sFVObTnmB5OnrPDiQIsP12Hx/5WEK2tg7InXI4dVpwtGIclCZaM0NP5BxkUcAJAGQ9d9e9V5Xq
tOMDMREjOlRHoJT+b76YA6capeJcIRq6PfXNPogNI7/I8HaTFwS+mDKWufTbIZUIXN1lMJ3a/v+B
E/ReiErdBUdOwiURojf2+gjTTqbvufDahLuGFQiZrB5cyXM3gxdfdl+4VVSB2x6aeMM39xwIj42b
A/VoM4IoNYpgQbzfxmZOEQxVF8xPBN+KQKfDii8w0wy6vDyK3qzXYluatAsCeiGB4WEqh/KvKP3d
7nTYCeTtiTR3ksPjU8z2w9iDlbm3h+Zi0lb0l2/dDGAEqto8ZXDRFp+Ki71d7FgHllJtC2W+qR/1
c+0Z+ktql+6u7h2T0KuqLpORuzPaNLnlZOUiTZZWHfTLDSpJZ93927I0EJ///BidnJMEns+X7caO
KxHMPlVQKvOEqTqlDv3t4SnMUL7YQlvX0Sab7Xegys4ugkYqAUcTWw+Xw25Z51tm8CbJpV9v7b5+
fIriZabOMzXq65vAKwukZfajyIQSRe3GyaLKK7dIazHk2fv7CxoF23+/ALwoQ+L0jkhcb7dTkS+V
GYRHyPj3n51UW2y3/VPw2bGObo6AaunHG627Ob2lpj3Sd6c+I5k72R7lW7zb6SkpGXDdP2wN1TtX
Fzc0isExme/zaihni448MbeZ8/fvvXv8gtgXVlrQmGoTOCYZaZ6Zm7MyPxdvl6R0473sSObTyZpv
ioNXXgK31uqhtHsU+3WWvjalNo6T1JMvsStFctvPuQ0w/90+klCLqiN2XG8EPekhtE6FFCvz9NQ3
0P5IZK+jn9y9VXSz/da1jsnD7oAI6elLqlA+iZBuKwf21h5f6ra5y0bF9d/fQqtCcNkKeivxcn64
+FNg7PVOx1Dmp5PWjQK49LSOY4RqV03r0ba2x+fdu2xOSwM1inpesT97HdJr8+QC8XXKY9YN5dbz
us1t/v1R2F+mF6g+mc2GAI+j2tjmRZnb6pMES/FxqDGMWnHDs4wSDXIHhuko+cnZV0/SuQVmaN1a
xH9Xp/YGqzAtMaaRb7dED6O8VvRMmecGYq17pbfJGKrdLQMjmjIi7Neq3j9VSxPJwrCT9XV76zJF
72x1JAvloZ7snbLq7stNN7FL57zLPFv5KA2Eoeq3KO+sSzRFdGWmZXn3jGZZvu9vQoQrDWj20S2J
irGGCsYhjejtx8oJKS1EuJTU30OWasFtrn8VkdE724rDP1qQZubSwykeRHAxVWE6KErFLRBjspAv
KQu37HyfFZCER8htsG2KNciNb1lKuvV2qlSzOhrGsuLFtelG9bw4wc2U+OcD3EIaLd/TkP9qq6Ja
m9OysofSUfapsPRPtrPZfyUpV7WTzDQFzYGj3GIlG/7h31MgBSM3EGj8pslWwyBKZTNV5trxqSqp
aNsb16j8IPfV4jWVxQh7it6mXvktxuI26P1nYVGxFw4DCvKmsVCTdGcHRUeeX5ShUk3ivOMWl+9j
sXUitRyqW9vphDMjG1rxm1y8Qq/dNYyafxcj/Pmwyad6p+UX3XUYFDYEilzQrjTRRHUnvZQ2o1zz
DYqZiZQ5NnLMVQpSChn09DEkECvVyTFR/QH0LO7lrA23O+SrLKStYhA4VexH9sULj2tdP3m5PUhO
zKDXr7ruxcdFBvHUZlEd+6Sgbpm1TVlfYef/CTCu+wmNmyJ41YlZ+fPtc1JP+UHSikSe7w9+5+yV
dbcu15k63kiToz5kzbqDTkHqp8bgjPDipqfzzs0zYJ50ImU9LZvJ0SzdT4KIe/AUx6st6lHG1Nr2
IuREYHzufJ13KNUMk23q8V9QT3XSoFsan0q5VKzIK+EOlpEtPE2OStdAxvEio1V9OjiGvnHVUHWO
wfK07e3lrSNICAo7dOzNp804rQE3Wj00da+YyMWLYg213VhNp3kxTKpvQLFq4aehdz4MyiRvOfTb
/Od/dw3gHlRxROB2I/85F8xlpJeCM5deDYv5xGO3PPZreHcTX+dwuWgt917EQL/OCRpbvlEHddRs
dNh7rTDrcyzPjYtr2o8JPGTFbn7M+8lpXsivoYLwfNy26B1XyFAtYFzRYvlNuaJEnSzYHbbSPN8u
dyGcwQkUc5suX3tAPfN8ALB4+DCgbttsutJpeDZOUMZBjpE//f31jVL8P/ut8xfOhiIIm3B7S+Nw
W9pJvDfnxwo5nj3agJtF2JHcMFCepOqNuPEiB4+nKO4b2SwJoWRDwdfUEQ8qD9NzsvOKNBxsT+hv
jeRLp/v3r2tU7v/9dfwqwwSmIwMIu/11xaXa14YZm/ONtbTkQz+VNs8gk7xjenbE7VDNuVk/ypcd
WplBr1KYii7QgNEyd4fcrHw0XeUYDcIiaAllrqXO5qUx0E0gU2aECR732x9W7/KQrKVjzIGCa90i
h99jXMfjCKj6yTvukbCPER2Yyx+7h+Jh/4qK8OjAk1WnsuTm6LbrkJqgCmn7p/8h7Ep7I1WS4C9C
4j6+cvXdNm23ry/Ix7i4oaqAAn79Bp4n7Ri33NLuarVvdqCLqqzMyMiIz3yT3iMRh+4dLhz4+lVw
DRvhBGeCbXVlOS/kF5jjRucF4C0C6pK8aNCmy3rQRSIub0Gd9Gz2J5ZOCkyyu5UiAl5EpXnOEhJo
VylsFyqRb49eRENdyjq9oXg0UhuO+0vADNaaps0oQzwkf26gGZuTcptL6nEwDrEzbB+t4SW1cLvj
T5QMPllQkC2IFlYmkGXNDGWYtqd8lSW67+ASmjrris3ChVD07ysvmycxxFeKrJG0SIJfK8RPY+o7
6TpRD/24inVIBGuvV77PhVCE2SlA2+BFycgBFuXayAiwlzrVo6zdZs5HLMk3ff2eIFVOI6uBK7gN
r9O2vJJyXLj44fyBqdUZ5ga+vThkoK6nDrVULTKcM2JQV50S+lDCzMuJiv7aiZ7L28XB+faw+Z//
k3enQBqNssXD9NzlFP6NpNo5xknkR6VcC/1Up6fUxBAeNQ+/L+61X7kIdBUvaZYh1EStdOjNT1yY
gxyM3dZusbXMK1tnBsl+/Mp5dgbtTXBKlqUuujJMyoSiRciIsy5iUIdGcqkNh3q4EsAvbVLMpYLg
jsm3eRD3+3qyVBhZ2mM95WyNdTT4Kq9P2KbIF1FdFuOVH7YAp74isobKBD/MQKoIrbbvz1M5o72l
Dlo0xOe8SENKm42aViGrI6d1xzFf58J2529ZydhH8KTHv0dtuEudczZFgsmHTk/9tBShRbKtpl25
WS+txywrBawQsRmiGd/fb+gzB1MRQo94/pj2LyaqkvlaQN7awE3PZH7iXPkC6oW6CdogKEIMG1g+
eC/fH0ljuVWTqdUjaEi4ahpNHYGj3RjJrbjldrxN7OGTFsVOppVbVpmXJwMqG2WfiVdeR50KwzxB
9qQZXLlS/EZyTg7PXqWxDZmQwxxlxu8n4VJejcQKwOJ86QNyWxz42jELrTCZNmf6+gT2dNaFOTAZ
aBEdVSTVtWIEOYX128DSc9JauK4cd85SqJRuJ9p6XYP/blnh2MH6qX/Njb0Wx1vF3qGC9CBmAgNx
g+PtocOd65PH0q0mrHCQrOHKPfwVERcHbf7ItgbV5rlFtwgnRjZoVqzjp9hAVNSD5UQia13e75Ry
6+QPCNHltbN9YYfhkXOAVjFzCB+e759bjCBrGWWFQALHZvsNhXGOTTaOR4BS1bTi9hXEcNEh+zpy
YGuYcL0CGQfV2SJyGWaRyXVsKxFh2WoEPOYVdXVU4YjbCZjlOu1xclQvSY0euy/1OmL6oguSamek
kFAWJLDkrQ3F3QQfbAwH3fB42wQ1kz5r/VPqXhCT0bXlcMutFIy+Nbtygt2sjrRJeINRHRilV5L8
hW7710/CPYevBigIvMelWZKwhejiRlej0spDOKpsDJ5vKckjGwUeRNscg+2IKbaWnrktNp0wrsWx
+VAuNg6mlNFQAKtKx4zQYuN0SINKVQc0BqjJLabPRCKBCdGytCxc1sVuzbsg7mA2DZTHBMzYKY03
oUCrgG2gGqHWqoLQmpKObjtq+NPpfWU/1OPktumubeKjDuTh+lV9ab9/e+3FXnAGTaO1CXSA9TvR
p4Gkf84hrtWRnrRuIV7bgrlXt+AlUAIGQLM+AOh24Lst9jw2JfSYYlOJ8u5UkNGfmOYBoJKwjcj7
mJyavAuFfeC4536PVRd3CsQJZu66CsL+MlYxQbIsBhgVdSXMFLtTlbkyAJ0GybTxhv8Ep939e+oY
v5YYLcSE/25TMPTBnJ6HJ3G9fj/qaq4CS7KoEtni1UyfEvU4Rz0ViuW61no5HKTzo4BcZwK3VsQ5
YVzLWS7kETj3+Bfud8gwWIu2TF4VLCWGJEdK5zFxLOO9RV7afhUna2f4ADru9txPzFPdv+rVLR+D
fjxZEBMsXxlb6dqurQ6mfoc/PfCI0Ft7eFHF5Cr2RpH8snjL8c8eTIjFZAeRP+jmfko3Ur0dyvtc
hmgI7OmHUrhaEwCDMeMwG/eGsS2z/VDeScm6qE/KsBb8UJm71txl5ZYYH7IOHUPu9mZYt0Dh/Cne
GwqsAlZ6vOHVwdEeGSyQ80+lvWn5Taq82WPqChjKSpgMtw9jdwRUWHd/lOpU8XOmNFDlA7BoRczZ
VumDaO6ubLBLgQCE33k49u/u/v6N6ZTzWAJ2HpUDdGkUWOa2wKdXyNpSUgBDesuULU1PEp2AdO4T
+aXFbTas9Or9yovMm2kZkSDui0lOVOF4nR+bTc+AhQ341slr2exYee5wlVn9O1nZLGLtOXbuS8nr
prffH3ypqwFhEzDQwTqZ2ZXzhfdPSi7jCxA9FXLUZsbe1usV+q3rpPf0/kWGnzrmobmCs8cMj9Y8
KATsjtgj1sfqH2K19XS59E0VKvSEunGXeK30Z0otj46lT+bL35EwDF35v7/0JWRgRgXRvcMoiwnA
cvHSTTUIzWFTxFRY1iM3SeGZXUBWCNWrU71k3dEejowxf4wPPH1NdejcOS/ZuNXrLZJy82pWdemN
wMOCVB36p+Do/igXmaPXRKRyZJe7nnSuke1b2Bk4GyKv1H7Ds32vh2p7oF005NsKGWqLFkhQ1xva
f1xZnUUH+ytyIWJgzHa2vMI9t0iDJzm3swxFdWTKGCePnPRU2B9a8tYD4Epv0uQmJc9KBRFCeVVp
f1oWDf2W8nMD0+rbRPfQvEKfLqtv+mKP2kKjQd0/G7AaUKono4Oht9G6Kd1V7N6aboW6yo0oR6dC
1HAib9a2GjrWnZ2+cwHBfxXlevucKn/kAjKjJXU5EEan/4ByOjyhYSxrD640vVrJDUvvs/jWMf1E
vNjJO+eVW4wPZXqX2e96g5INntkW+iDsPDavxrDXjMgUmF7mR6o+oHacCgCehLlKcijKW4c9tDRz
e/3ZQH4jrHdm3wm2jnWvH9ZkCIspkvJ3B7dnj1ccstvJPObGOYdVLYc39daxNma5GuG6W+RvY3ub
/OnT1q2HD8M0XMPMIAlqebyufdN8YXnQsMGTJCRczVnnx0H6QKsdQB7sb4eDom/77mYQzz3+L0Tq
PDNt3BGI7O+f/UKJC4orchngUuj3LdGyroe3ICF8ilQVh9Pj1alTH6YigBwtspLfn3XpYrZnX81Z
wwfYwXK7l8CYaKOWU4TGbJLC0y5+pelaemyRA6BDi4IrddawcPTw9N8ffSEBt9G2h2cpmi6YJl+k
braDvpStoG+TiR0ygsKJZOWRtafW9ocRjZrT749bMBS+zpI9D+pAwRglNsSKFqEmG3OUveoQIRIO
sSsxv4UuMf7Ve5MNWzhP1twJVt8EfVOP3Lep1zrQnvU00xWlJ+7Ja194HP6AwkPD5PeXu/DJZ646
vgPoIhDPXiRmk271jUb5gOP3OrVemQeDsRXa52iu0v7h92d9/WWLGwoaDhbcf2fjT9A1vi9EN5p5
NymtiCzqV4lfr+u3EuDJ6PWQMUYu+uY8ji/wTNFfWuEy2Km8w5VkPCM4MxsG1F5dBNAhLiAC95Qp
rgq2nQQE120f0XqVTh3x0HLGTTNAABq2NzaszT0xePDYU5+7dwt6vyCHnWE3MLwmsMt+wvlBfNGR
GaF0fSg/xtrVZq9yyUAWP+utGq9oXpEnGQZ7JjBrlzxDMBh/EkM8L9lL9UdHv+WDy1Af9qYzvWvO
iubCnRtW84/osVr3+Y323D/jD+S2S++gIPym3f++pOjpYc2WawrWDVTjsNEgHbdYU54QiRA4bUaV
49roRjI/S3zfurFfKAzbIfVfuMWt9dTf51sDNLQ3bS159Oi8V7fdQ3kqT+Kk7eIH+wGLrD219/1N
fZ7u+av6iv8hex4fxteX+jTdU1Q2ygbC2ScaiYcpcVH2RfZHsyvgDoMKR3JrlPsIxk9p7JoaSnZP
+3JwkecuKfAcH6wM4ZM2GBNUkj6MYmLH1RM/7b0SFhuxi9YB/pNgLhxW0LqHZLxF4uC4JdKF2Gsn
/DVQXPZN4aGrgRYqtoHYAARGSqMAwW19TfetYZuCXQZDBShlV64qu4oEkWy3g3yuBMqIyy18sVx2
22u+rBfOEQQb0I+BVAjK7OU50oQc00oz+sgEgNVvtNgjbN28xo8xeuC/f/MF+XGOJyrUEVRMv86t
dusrH/sn3xoldDLiHmEaHV59hCyHWgQwW/DQLrdFttObOyeW/B5dbIY+kKadIEUUjPUqzxsYRpZx
2CZOWJt9qGHf2sxrsixsGs2VVB4QrfRL59QqKYCuzHOsR9E8WRDBBhiSjv3jKFdhyijK/RrqEzZS
N6c+2nQ7WvQEM8mrMWNB3fv7Y6GVAMbPPBj6gz2dWLQphBBjlDs43/Kxz/obU3kyh6NKBTb4uGXT
uBnkN9LYHtFL35jUQ5sObpURdPLL+z6fNuhp2K7d5VeSyJ8ffbZwVZCuwfMXL6h+j2ctJRKE75wh
kuUNsig0Zgq3EWeV1mGlPEGH/PcPfwF3A1MfTSxZgSwJpkwXF0kcx1CBrXMRtT31nH70SjL5hoxz
jgdD28ETo3xblXKoynSlDR96xj21xPbnDi4TEwydLbJcaZjWhbySiARZ9XTjSI+WDOcpnQWOxG/T
VPhtFZ9EJdyZqdBo45WfsXCF+/qkAL+QZaAnh97lV+75z/7tpFQqNLseIkvs+tJTqkhBRIjn3Ce9
sSxXQeY4QfnEWBG+swOrfi0R7n9fywuIBE4OuJkImbiV8VLfv53VcM3sesRNChV+HNeSn5GiNvUm
rm5EBaNdVuPKoR7RNlee/LMm//bkJStBhktxamV48sj3WiJ7tY0DZr/EKvLMAFIKoKglGwXc2awJ
zWHwQfF3G203SbAOMOOg6K+80Fda9/0KmYMIhGZAGQKJfYlS2ETiUPpWRCQZ04rVxoqixqcjKE0j
gntvRViDxoafWs/PXfE0Mb63OngS6yf8hYdByVepprtqobpZ/0SYEhbOKmfqaTQrX8s6t2yJ7/Ty
gQMPSDSyJjm82uDfxfQ/tZZus7jxW/nEHTW0/Vwq7kap3ldwInD4SVa9eDohs3In/GV98jQ1x2Zb
WAT9ZSUw++FpIA6ON1IIsPwgtbcDCemQ9F1IeL1j8js0ZQEGwuHB9HuurOWc+ClZ2zwObV24qTNt
hIN9NzNBYu0FpSj8E7JVNWOjjN4qGnWNUvZJ6ezYZG2btF2VsbqjsnUSU3kF1fxSmF1+CEj+QKYN
0zga0OHve7Ki6aQ2etJHFq44TORvmOR4TRKgPAMgfm+KSC+Ponu1wJyi0ws1fU19h5rMjYxcyMbu
FRJsHZBDJvV5RLMgnzhUwRTXqiY/aUxvTNI1rfcmi5QJqKVTqIeJGEGdqU9VAekxfaMn6OKiNXll
y2tzSr34ZSBjYDgDiofI9pcp91jZU59qUh/FNciY9XNV0nBCpEkrJchayaf83RhUvCjKGjNFOhAC
jmIpzJUB3qAX4drFjWlF08h9rhF/DMYqDlqJPLfOOn4Yu2KlpORo0HonZ8+ddA9uTgzGWz5YXhHD
0Rck/6Z3GwOFY3my80+GLMTCUF1rBONAQluci2xv8S1HUGyLZwft4oIUKPr8BJYPEKh1Vb1x5wKW
xnDpqM7pAEcwZwrK5COzBDr2ja9K8som40oyn7OE+go4aDTDsbb8AkejlFBK9nDOGN4lgb+mq3yd
pL7Sqkh75pyz8muZhvaNNuHQWcUKOxRnTiebanqXUmNrNausn1wDt3LaJeuxizc4HXl+1qpHoXh1
vOPUgMVeIwF1q4ZAAzctrp+Flrq2FA7aM7drnxrIqezIwt+sjepaHZFkY3wvLYLUbmE++6mZPaCb
twFvCnQbZTboUBa8xYdbqjxJ9UNZC7/rnspUCtT83MQMFMv84FTJFeRyIYH1dUmgRIDMBTBbDXZK
cxT955IAa6OqiJq2kSTVYGa5tREZRo0VJS7lKKOBDjLrFeVbmbRBlyeAkSSvqSavnyaPpmlY4Cbp
4twTHCllB/OEjG/aXlkRZJwFn/atGnu1fHbkB6scNrpzJTO/kBt8e/9FYWUok5LLTtZGTHqx7DUG
On3Z8PTkRMhZR2r++wn7kj/7ecAg7w89XLhTLvGajuv5BCm7Hj2ed3T+7voy3mpyeps6e9YnuNQq
v9CcWyo1p7hr9hJnN45CfU3Jwg6Rs2uL1YhiNN3b5pkh8dbhRSEn4HFkq9qB4gtSaZoFBq4jhiIH
LWJ9sF2tRrJtAGeBcw4g9XJVSZ1PDBZopR3o8F3Jhty1R82zkuSl0uxnKre+nrBVC7A21rinMwu0
WCWsaZDYq3R4aRGMKVwvHBlFcC/Cih7hjrcCz1Mdu7CupqA+Nk4WqjocMmuw7onqYz/n1X1t6GiK
6t6IdnxTsJCIEbg+9XIHpsrpamSfjfxuV6lnjSHlOAXB3SA3rmnGviK3XraZz4RaWzuB6JEWL0p7
zfZj4UnxtaUx6+/MnHpkjD8Avq5Q9Uw0BoDhelUim9XNsKnmqBxpan7DTN2zK/2Os32OEq5Eomao
btPvKC6gOWRwyfTapjx2HXAhep6qmLq1NEYayiOEIUdeGfVDpcMC1LCPZnnbp7hE/DQuN614bnBu
YrvZ9YD81e7j9933pam13H0oPVWgzhhJ+DFTGVfpwBKl6SJS37ZOs8otuG7YXAJZ3PYmmIDaI+r8
CXxAYPMFZsLMR1TrIqHeyIqv27jNLd/Uij2oqYiRzhjk5lqXcr+JjT8FDyteHGNtPzmaF5fAP2PZ
z0qgxdtCN5E8NB4bIrOAL+xwjwGoUGmQoiSfqhrU6ejZjgeWKCIw9PrKIeCoNEmDsKhbxdqqjdBR
Yq9flcU138qvxurPZdGQXoLC+ZPFwRWjRnOo6iKRmqHRybvJhpFUnYRFRlYZ8O1SvJnUXA3KrlBK
10yAb2R3pdDcTO99JIQT0dFD74J0yEATu1W7oySba9rvqr5YJTUQDflOdsJCBcO93GNOfmXL8ZGC
7kyt0MGNhYO2Ji0HBZ1uRX/DVwIwhpXoqPM6cBo0FEX7pgfrjOujp9eyj66q6qZGt9IpnHXHycMs
vzBXRjztY1gedT3ke0OjDHIeYPqjEyui7Izuw3GOIzl2ynkActLaN5IUUeHDKWaUR9+yNip9K8Zk
jRtoygDzKh6V3y0kYJZ1wyG9Bzp3bx9k3JhKTIEdoLQHOAM8rKl3tQFJ/FbRwZ23j1VyBZP6yaOc
HYWBRanoXACfW7QByqxUFSolXZSkb21yo5VHKb3yiAs3AcRMUK2jY40UaMmwmUxu5SOz2ohPL07z
1NBA68+tDZoEDQBJ/H4UL4xsqJhHQrNz5mVgHnNRI6bUHjCYJLqosO0gKUO1RMYEadqpDOKHsuOe
TQDXNGdkl04ywXoM9A2SeTECTJVdw3gvpH0QVkSlp2BEdfbh+X6Jkzate6IUbZRjKiOO9Fjz7MK3
2Haw4ed1tKTGT2JtPb9AXxovrDz9vhoXlh7qnWhJYd1BcFq2P+22N5w27tqINA/FCJxLlRIfq58q
j/NN8/vD9At7CdAmxBtBSYDa8nIvmVNWqJXh8Ai7WuTCYy0LEosjyUx9OTMCs4BAsM48qW3cIh58
meLnO9vSflKV+mDX08rsmnCCvudEpnNNu01b116WWX/a+iEuxqOltx8ifk2lN7Od1mDBeVVhBZN+
JHKYKWgfRG2xMQwOyy915yDiK1WOMHJLUUzFir4pmhe05lxiJ1cqlwslLWbg0GWftdDQB5xX5p9k
TQBhrgqb8ajlG7T1TdQgMX8uk50qXyuSLqEHeA5UUaEuiND69c//eRbmytBCExqPCsV0p5F6JsX4
l3D7rgpRvhNO/NI4kkwHmR0ECyyLk2xUmDJWV0nYc/d8Ed+/vcoieAyGYBzQOo8MBGBnXCGIhoX+
hkSINsamryfPbIBvqDule/59r11ehVkAzp5tpX54ulYYI6tNBV351jqn0lFB0FbRGoL7pPM2OKFh
P0vos1riXGtFQK3DXYz5i9/f4auv++Pn//8dlpP3cWkSMCsUDuKe/JAo+56PsAp7nZEmxILblvC9
g1tmqmCpCL9ySQhPshQvxvUP5rX+ljXztkTBg+lY+o5hbqM0gszSPC3JVvn0npXtjcqntSEee6MA
b4PCikbK0EZJkdJ1QQc3QD7dFzKmEih8HZMJxoAaqqx6bTJkUTn1SQ6bwcHNQMZRAQ7bbbWymtQj
/SMxyVpBt0kUmE0dYiDSua9gPoCQImjIFPby4CkMA0FAouA97Y/tJusLTHjJN5YMY0f9WNTCjdUe
WSmwbpq7MmuQY+BS7AKWcNxyY+LFjh0M6B/o45XINm+tH2s/j5+ZCmRVwfD4fuJapyh1raY8UkyU
OHlglSs9kdyrG+3rvvj5oLlTBpKOBV3e7w9KhJSIscg5mrnyrk3eUt6GhWHeTMaLnlr4Jvse1vZZ
fW4QzClYeqgN0pGEtFRdY3qfrGeSI39FIydzTDfLz3P6KvAF69Ha0uK9BtSRW44LKW6QxTDwSLIj
MpbABvaG3QC/yvpPnav4wtRL7krTs/uNEiMBKYAaqb1fdMcEzQSQIt6lWH2cCDpYNhgWCHxVFViI
8iUgIJ2VR0Uo20rASdM5NVmQa3Db7swwGZ4l+xa9SJfjCmy5CNpB+M40+4lSl+b5nsHkssc0a63g
DxA6uERj3u9H6QItC603qAthFAByWeBSf1/lRtO6imo9R7X7YrCNxu+bbvA7AGYsy33C+NcF7YBC
ceXBM8z54/NCOQNNBfgDYGzm+4OZZSew+bNYlLd7joJKZmcZdw/rN1C2dCcHWfKgeFZ/jEWEJK+V
cMEU77E+Aqu9k7sj0G/sgWtDPBeq/1maBSXFrJKMe3uxHkWXVs2oN2zuRMcA48AL9U3bOPQNO2ZK
txZopRLraFmRjjmJPgY201hunfm0sVegFQe2ATtOAFm4ilwFM4RA0m4UzBzNiTMOLXIQEZTpo5E1
27Lvg7TjT7+v7Jem7veVnVu9wGvhKwFs9csT/J97CmJrcU9TmUVz7dHagz/EVRj3eUAQgEyK8Se0
d5t2PQ4vA/lQGQZCzRtWdl5tGeGQnWVB7xQw05SSnnPy0dI8KMAPLjCrkoMEjGIpcMpVoZ5nnIbD
xVRQ7ts+6BzuAC4mWF8BN04FFm+fkBLY6RSa2jz5AK4mGhSCM1eY4i6TFTSApo1tdB5YDPCi5PUf
o7RCJDEO2kcZFjPH2TSvooI/k7PvCzRvzX8WSG0xU9/rCoti55g6sg8GuGLsnAmzMDoq1+xKjvJz
p+Nx6DjMvGXIln01BP55nKn3hcgrxiIxlgHFPnbqDQrlrhwDh0hhYXpXk/GfadH8SDgEgWwwC6Ms
8gPucGu07IpFNj/RdtqDaO/VjAfIHu+qOL3yAy+uJ8idYDShJwXny+/r6RAY3BtpyaIyv5uGXUfP
BHfytCHtob3Gkr/QlpuTemS5YN+CXLhs5ddIqs2hSBjor4Da8n2BRgbKv6R/AjgNbAdF4bGbgyl0
guWwpQoQW+I1+cZhsE7OGt8YgG1sfj9zF4YL5reaZUJhqoJe4TJsmF0rW6VFI9s58g6aaQCpVPu2
to5AOM3Jm9NEkJPGXS/t5GE3OqEah0iemdS4vCVgZFpuYRyza+napRdDIAD/df42uEgXez0pY6Bw
Y06jonXCBAMOtQZCJAtn7GZu9+hAqQAd7YHrOOOGJxBzmLAtq62GFERrM5ehO9LgOpiUndwEpL/W
yvxLvvgWr1AngU4NqV/sV0wQLYgEvdb0k9mnDdIrTFf4wEWKxFcLVCleuWbPY+728Pc9OsarpZwI
BrUhutNuJAAndaBDcWHCdHaA2SKYPhcYn1MDTd+MnR/XXgoBNTBcuF89g/JilV4FBD8FkOOrKdja
bok+FwR+HX8U3sR2Flhemdci5QJ+VHmq7se6r+dBCRwATOU0oCBYnAkSvsfqrXp0zsUrO9ZoeqLK
um9omLMAxC+GkVjzNpPAVcCA7tas18w42tlNXgMOw3qHUorOYwAIvvzouI8pBpKsQDoArAR8KFPW
DcCINhw1vwYVTwT4W5MhUGY6FlA36EcW4LuDkkKDUvEwfPb7Tv4eOf7iERBdMLBp5oaQvLiW0Vg2
65xa2V7qMFa+HZqtJd3GdDv1V3D2BQ3rvyc5lmXAdWR2qVvkd/aQEU3NWnANlU+MzBKibLh9K4Zt
oo9IsAZvlF5iFhVZGejGy++/8nvE+vtsNLMxqo69B3XBxXFN9NpBy1HL9plzRhlB+NmworEzMHX8
qefR7w+7tKT/PmxxBB0p0ZxesdM9mkB5FfB0a1denJ9F7P/+oK+B3/+fpP9+Fg45fhDwUGAx3wPx
JJVa1TJS3DDMkVtrfD+J4UIGh296H+Wwt6ygoUe9XqsFeqzcs4riyvbR51j/8xUA/6ADC6mRZXkg
OEY1FS3J93xybnKp95JyRtJga41WM8D9OkiyatV3BaicajDKBYZfIH4yzWweBZzbqfdl8tGBWjD1
oMYCII+x9dW6DssKhvByNGTlYyyAUNiIU5gecWI7HDFsAR0RH9Ee7Vd/KpqjOuIqV4G4xCY6RRoS
7aZYd/EtIeNNPCko32DfY+WHnDVXbsOLnxvjVJBBgJQ4CB7fP4KWMC5JhZ7uldbDvq7zoLNWVLkV
zZVJkAUd57/P/c+TFidItQE5UKZV+3xEGyN5LYZmNYlhLVkQFwOL7b7Cig4T1sk2VwmLMYUJl3ZB
A5JJQdWkAXBaSCcFLRsQEK3HmEr+QFErNVqASRHwL2v0NJxbUH08B30cB/93Kd3XFiLn4Gy6Og3Y
2IdEBYvNSTC/367rCRok8vAp5PSgYYr/9w3+JeT3Y3f984vV72urqk1vy6OKZhFVQTBxPG7vaNds
AKZjyhaEp7bFMGGBaQKK+docIEQeVGwkrgaOCnrbgVQY2FifoPt4MYNUAbSEqO7yzKXJg1GAKrZG
+wbtyHn8ugNFDEqRdX/GMKLGk2BIz0Uu/KSXbkj1CaaLnGcRsdtNZ2g+k8vAMp6zmoWVkfkx9DXI
tbC10H75+8UxVTFn9uBzwuL6++83CtA5FZUU+7iW91lVbTT5vW8Pcv2AQw7nYHcytkzFELck/GJd
Unkt95+ZgV+BeROFrH//HBdD+JfBNhShAGMve38CoiuxFkvFvn3XmM/ldYsuebVF9mV+FJ+Zcmg4
KJN58PtjF+2s/1Zh9vX+77GLXWC3aI0noqd7hwUqElz1no2PFTugFagSTxWBZL3o3Y1J7hznuS03
vF/byi6HKo+kndGf0JO1qfvVZ9yvDMfr6Z/WeZrEyUgPWYaXP04KuIRoGb6lzj1aOOAjXRU4+o6i
/PwJCxQFfsONnhEju4m1MLHe2/4PzqOrZlcUEr+MOZcH5t8vtEjNY2rmjcPzct9ascvQ1sPwK2/P
HeFuOa4aYyUroSmdRnUnKUidPF0B/EBWkMBBvdgkNcRuXE31K+a4mQaeSxrpGBzDqco4vCr3Wewq
oG/p8ovoWr/mJHIwfsF7sAtyDyJSuoky591SA2MtmrAGnsEFaA7ohoFmGWrNrnM+BRJyW/pjsu2o
/+ns+q7oJNBjkaPVD5ilnkwd1SpFfkb2egvrK/tD9KYLdbBVqlRbw+h8lmw748rKLYYi/n4h0FtB
AIDSGchvi6OWJ11NKiJnexPBFT+waLeyccBEFYZcMBdREq+qXMN4EZLpxkT2pHIVK4M7tS9SEl2N
9ZcSFvAQv1RZMEqpLt7GJHptNzUGmHgZZGlA8hUZUDSg0Rw04lpmNt8by02jo1MMdXjDgaHEIjua
NEku8QHyfdNEZAyYWCUwIjNtL+498Bg0ABllRNAu/f1cLxjF/y35P89dJEpUGdo6R/qyJzkSd+ZL
w13JQw0ayIBTMIH9xyCumhz1eNuBlpVtNHM38RADZBPgflfPrkFUl25ypMEGphIwbAyFge/Rtqym
rp3UGlNj3bbqSl/UuON2Dn9CsM30c4IV4PaZQdUBI/LlpEHKo15BHMKeXmCxdmV1Lm9IDUqnQOqg
zLNsaRnWmLUj5fleWB6wJiGgiRdKxrqVPUs+WOfYQNGxY28aBg7Rdl1pyLnYSlRXgv4Xr/vH7vjn
PRYhRZ2yypS0Nt/nJeB2gJlOCs21ciswQa+ivJ2MIZD7Q4pbZ6qDGOPNVc/dpNW9TH2dtPQJ0ktl
NFq+ZK+s/3F2ZruNY9m2/SIC7JtXkaIaS7IlW3bYL4QdYbPve379HYw6BydCIVi4BSRQhcyMpEhu
7r2aOcdSz/lnQrWg6qe7Qeex7XFuhMRNuTvW9Vo2N1b9RiwiJ/WSh6xXtatN54T/qJ7Ryx0/VYAk
YdrSFl7JmeBa/Zn/J9KaoLrueWR71MbjVl9U4rOf5U4sbWWKqFxHiiF5KXuhjhwxDNwqNV7HahWr
5rMevSjTQ2QEywpLql8AQZhoJz8s11pX2K0lO0Z0qIlQU+NNIxkNG4+litgjf//+g9B+AzP/fdYM
aVAB/QLVuvjsNT8JpLJFIWZ6SxlBww/yhyG1TdOGAGE6um/n/HVCak+VGeloSDfTtiZXU+yQdp93
jzc+H2cBfXgyAKaH92V8H/X7atxmObNp5D321HjTPDUP1ZP1kKb3xmAXbwCrgjPSbflkabaiLPyY
ZuCdpYAtQwlvR76dTvb4XJ9STFeFbPe5XT2i6R73hucg9/7037IP9SFhSlB8539Ivxi4IKHqxd/+
Ej56B99piIrH5w5S23MtYkCZM3Pt0frIyAX0lbRTz+0ZlVwcL5mwksZ3SfKkyMv4zT9J996XZS7I
7vNhUccPxuhI6/oUhM7ENOPK0c+Co4vL2QGe2aLppvI5eJoevJN5nB6kV+FBk+6UxhklexBmLpp6
6I8/jHaBHD0/jMN8L0iPvIdBvQ9bJ7tHUNQKJ+1F8pxJvtcfgkdzXjGHFPPoNnjUKEQ76msuuyQV
qJaFg3KaGTnP8b48RzkVgFf1FZMzvVUklZqy8XiEr320GI7dyXxU26WhroTnMTk1tKUc79d0Sh/S
p7qleWh3h0p2FWNnPXnTh7C35tN3BXbREu3gRbxP80Wgub61Kt6zk+Db2il6VMcV/aM42ArqfRS6
dL76h/Ss3ZXn7kGEQle7pWnTt73vx41wn7wqyLDOU20XlqtGh+gFsyy1CNpQY+j4DxNVl61ECZGk
bNtFOPS3If39I6ILRFhH7756L5XFQ1Ta8j0VE2GPfV+89580w1aOwjFaI5k9xsHC2AwPqroKHzHC
6Lv6Y6DDMqQrYyX/NPZUoGZ/DM2yl+KFiUuPWbn1qbXY/lKYnEpwImGVbinUtNRRCrfo3YE5s4q0
HLy70FyKs+LrIL5OB++pQ/MR2VX5MkaYf+3hlORbPWPx2tKxqB8MYkVuN4IThungUJ+FU37WZiGa
E/fr5oWKIghO71U7If29ZwNTk9kc1XZ30bM13vMAqsL2dlnnGgf5V/FS4Z/SH4tD+VAcu2HbvjAU
ATO78MDqIz5/9iUn3ZUP42P+oBhO+mDiNKHZdKj2SreJpUV6L72KP1kJiCMYHfXB6N3xYRixZdnK
Xn+qXlp1AdmgeXLzadk9oXa7j/CfxHb2EiX7GIV6eO/J9pi4pbWwjsFJZFx15SbSqgrssHHIB5Pc
qfhFlY1Xhp6+lYPo9q2lHjtYI+UzjYmSgMJJRTtdujy7TlqGwrrvsMevaW5Qzx+nVfCj85cB4EIq
94bdWAtyauGHevY2mMpjyW1Mt5CWaJ8nZd/SEdGdbKRDvkgAFPzASY3i6kPSbPPA/kLLtXAolkXj
ukIthEzEDmq6P2vQV5EHg8P2PlCU0o14DO9peW4FBbOFKz1aj9Nj+WHQaYl+sCep+hsag5wWkb6s
/K0YuJm/xiyoiG7ZHCySW+Sq9564DCdnElgwavIj9lRtlRrBUR77PckbugQOEs6UxF/z58Rj1a7V
oxfYxeha1RqVUtA6zbkXF/VjduLttXi8KB/Hq0441blD/tFG0PAWHCDfb/2/d/Z/dv55VCe1uNm6
d1HBH+UmF4VRS3et9AbnzRXKbaRJO6lbzadp56H8bSxHxOJlJducb6CH/MY5pbMqbvyUCw31/8Rl
f/yWOU76o4GR1GrSyn2d7rTKcmI9sgcx22D/cjyUi+mQUM7EshCwbTCtdwBTlO9U0oOyfKlUxYki
2dbhskGdRBYgLkz63UbEiRE99FPmttBj+nBCPt7aRfhT12BSpMFqCGmntpY7YjAhsd2FzXTHmCs7
Lr66AB5nOBymQN8WKu2nRFhEobWt6dCZw2PJgsyD6N3sC7BMHk5G3+mqWQCTL2qRcm8rw4nZFOSq
OCNl68TYdXZspfjVxGgFe3k5FYktcl4JzbColGGxj1vLTpTopEaUzQKD+48XEgBRLY3BlJwVOmNz
nNMg3E470Y6bra/GzsR30LDedTaSJg6XWZ4vYQlJ4ntLyVlIv0I0pAUFiSDpXWCxZKfKIqG4Uqn4
T2AfvPrysod4SMRD53cVmvGilAVX1c9+vZeJPsUarAXHRIwkOlkadIibMnFNr1mGKlLNQT1ZPRbo
xNGb3GaMouOTw40KJFZBdJLw2YpwvBnsCrTs1HovZlTkhs+SsaR6nN8oTl4LptEMoIpCQMP/XATT
SmrBq0qtcNcES1hdnr8tq71cLimjfL9e9Tn9v/x0NEOWZ9CNRIPoIo0wo1jsg6mXH7B4hgdzq4RO
5ghssdpL/Ul7oDBB4tKQLIC2zELFATHTvhXWsnD6pMNhK+/xPewIPurXKj5Yv9jyiBh/mLgyfceX
ts1b5ZZL6zl/EO98R9n0KiL3O4G6kCMfjcfSrY4c8++g9cZypasbXdtn01Z/icwlDuNQuvF9XksN
/7jdy4aY4kejIbU82Ox3xd7gFWv5lvMmg07dlefvn+7V1wgFmSYX7EWEfn/vBfrYICmV4nA3ZodS
2vMmqdjrfD+1/t+kobSoFdgtM1Tzdyfwj21nLIcqF7s6QQexNOVVJ7N2e8+OCPwpeC56k7o9klMf
sfeNJXTh0frPjod01mSciEn39JLd0lQguiZLj3cqBISYokNlg3L05s/F++Krmz+cuMXqd6u2daGi
/PfKF59JYqW0RMws3elv0wwecJTxMz522Y+oyPD2h7ZQyaxkeUEWrhOIt/58CpAu9zey3/krufyK
cMjRQNYBKzMX7+8X3fZdPIYCjaC44HQ3moU/rnnVGBuwaw52Tkj/X1U5/rzmxc2nbYmdXaQAYPgn
kH6F4HBFDwU3Z9zN7OpC6vG/j/r/7vAikZV0lrI6UeHpMH23+mFIOGb1ezU7pfGB6phJ/y1GOdn6
T/wSrTkE8Slp3QTKU1g/WOraytaq+JBUn4NXOwaS1hi99JcRrJUsdANULBJx0vef3wXY598ffZER
mkiGkyrmEbVowgC3++IbOW0QnQxvk5PVqfsBV8XkD5y726K68fVf/zCYtcLsWZMhAJfmxUrp0TeE
fbILgpqc7Z3KCMVARVkZ074oiz0igCl67ib5Rjx0Odzjt06afhJiLGY8gIC7eFk1duGcScAxERDz
89JpXwvFVslqpw1bt7ZIKGhQiLAfgwrGMGd0fidYKIsbdTGi8FcDz5aEZ1kMVnmaHDj/UGYNdtBB
yxigbRN1KIPkAiXEa/WraxDBY8MIwHPDSuqsDJ8Ylm5tOswq29YYXM8YOadHJzT9e4GiWI3oMevQ
vk/9jWd+Qbn5zysHNgacBZOk/I+MO/H0Drljnu/atF6U3U/uZY+gmRg03qGtgbq50gPFTYqXWoiW
mbaSpNw2psLxsXclTbxQQchM9ac0QMWsHG9RitCJ23Npjb//kTkEm+9X6bUj6c9ffHECC3xXYpfp
tCnkFUqUuQ5kZCuQpyLJeHqjSnKhCPnf58MkZGWezKxfjrkKlFrJEFUmO9XDbT+sUupEBGbd1Lqa
+Gswjzp8Ry99netH2V5DmNcAaTfQPdSrpMwcfXTy4hYu9OojAKYzy29EZn5dbGVyOuRJqOErGXA3
V8dG33OATOObFGy9W3iL+Zu/2KqRmaOQtBCu8T8XuUKVhHrETCLODOrw0ZLWsnHrRLxyGtCk12jr
zsOYTWMOC/44i1Op0JtW7eI5yAiHPTMQBo+awJIwQ2rebneyr8RwXA/3AnwkxImXha8oiFTs9I1/
wFVla0G+EFE/lCL0eDRsldctRrlaR9ahh6fQxd2CkuSNNXwtA0MZgCJFoe6u6/rFTkuKVU9poCo7
X/0xePugFpZiSrtaqvc153Cr9YtGuVeMaOXr8lqV6K+IvasATimm1++/p2uNNoXVrco0/dBZXRrX
sW/KtdmH1a4ORhfTkEXChAjZHnkD+XMHlCnZ8s6FyDuXqnEjErjQiP7+wP66+kXMJytSkMWyEu7A
PczTL6ia1cOyKpa1cN/vqpQ63M3g71oz4K+LXuwhUKo9s+sm5ZiT4PwAh0XzOZyWJL615uIFFfFW
g02JXTze1U8qpMhBE4cMbPhJObT7WfxAoY8InlTN5HgXFgkiIgJ/Gl+UL2MnLtyO8z53IstNNScN
1lN7UNoH1aDBvRwo6ilOyuPlRtPlUCGoX8gPTDXABVswYHRc+cG6+vD6laI70V1ySn8irhLpQOto
rl3LW7LBtPWyCey6XZvIJyX8EisSjpj6nYV/ej2c5NKZpBXlDzNkg7JpH9Eh8xmUVmIdt9ViaZqu
6jle6GJMItgzCgRKd/Leo3sNPNDcqfkGK03zOdGoq1ENYbNdoMbvdSeJnISqmOkq2VygAEKiCZuA
cSU0M1+U4P+LXfs/KwQIGxOJKFjQovh7e5DLLtdrUtVZ8yDLR7oBRAVsRWpxJMvzaUx//0H8Rsr9
s+XNPJ+Zl8tXeiGy8KpssNrQz09jsyuF3WSuBZwQxWdS3nfpuSCJVQ/mr9DYjLG4tIZzq54yyHTA
3bpDmR0T/9OrF1l246i+1qNRVEWFpoZ5GHXixTYpy5kFbo+8wWewTshxsxK6rar5ttV/EspWUbaM
03cIx8kM68y2IbWnqn2jx8GD66obKqdrm/afv+byraBkN30SivnXyOU85gc5V/fcCu9y+5DcSNeu
HHgcEChekJEj/bl04ph1EcpdXCQ4fGfm+JAc2SB4+bVy9tQb17r+nIncYQ3K86F/eWee1AReIQU7
FptUH3HRSdpeDXCjnFEYefVbG33m9VuFoWk4R5m4Gfwvr/1Swk+ru7U7Xjt9Z3YZdBQQiBxaf699
c6gKK0mKYGdK28R/gznhUhdmRPxEdf5+UPZ9s/KUzyTcSznoAJCw+n/xntGdzkc/Mv5/Yo3BU4S6
6/Vs11KJsFYwV8reRq/i48MhGM5vxOLobK8EHH9e8CIYtzwjTZp0Ck966SKXARI2/+WK3jJK3Lp3
MpTUbJ3NysfjqlKhtwcwF1/ATRJak/VS+Wn8GLpF/mzd00PEK8hEm5Lelbyo6o2a32HmUrNVgWC2
s8f37r75UDfKm3Lk+FWp9o6Qpuzxl/o0sQk2MLb0V1N1mo/wM/zM9+0+f8vu/XnsdoPgfKHn9rQO
37QdrTpfW0RAoKFDLpAVCM0CmQKyNP7F4mNs9+Lr+JDuikW7S07hZvwpgxBpEQot6fv10sJ6h73I
2JafRcVZY2NsLHon7x91JPX5AispVeuytU0q9uvhWHzBmUK4UGHqoJNAxj7Zgmkbwjy6DK5RzT1P
rh8urRIh3qJ7r59gCoJJGAMno62tuUa6rCFUBUtZpWhl+83WShypPuGkzYNljZjjANsB2s8o2tRA
Edv5H5DBJP4ecuN+7txNUEgFSEyL0nJw7PHwkDrdhS/D68S/9aqRL30ar8oTOlL+vSxajkeKyK1h
A7lP9jRtRH4/KsL70HiN5TX18e838mu7xp8r6SLIEtUwy7RqCHfil9HgO9/QOSaWCUcOzON/cSnw
JiokOCLl3+LJP0LYWquqQE5llInF84DUk7lt1vBGwgqy6ma8fC1RVihlSDLfI9vCZVXOyKhsibTE
d7NKresBRhZbMz5jLkFgjW0wWyGqzdC2dtHy+/u8pgL969KzvOOPG40Er5fUENnCZGIby5ZS/iZT
2W6gH2Rbs9hz/KQgPNRPAMB1tUr+m1wByQy1QWxbaM4vDsG0CoZsZBLwboQoGugLOfuiTGjER5nW
o0VYdLNudE11qkBAM8ByU66TzYsMKArFKK9rkfOgnRahMtAJB+cAkaCVs3WUaBuq0ri9Gmk9TBre
KiaYUBxWkO101qaP9LPHUWG5NdWe1Pf5WkPpPs3gyJp8WMOGqsvSJDrbmZhYpTJf++bXFJW7tFsF
vN58+tVaGAswmeuIF7RQeYHPtRBCFBBZ5zQDmh1L3FSom035lk5pvrXLSOjPW7942mrBP8Qam+7S
Sll2ZkpEKSFNeotJByr5rPYvhWQsdAMjDnNlArq4SyEQHa1/UW99YdfiDQIfiUAQHgjivL8XXtCL
ZZhmVKKn4IRICXVF2c9fs6hvpOEs3yr0XyuMgPSmDMW8JUYAXRIIGcSrh3FjzAPrGYG8d58SJ3Kf
NivdeRjvGf3ZMNSVmtDCs2/Fn1e3LZ2dBMKChH/t4hOrGDEG9if7HefNXR8+bhYQ0c78jm/pfK8F
GP+JLvCzU/u6WNxGHXZTY6bpLMnP/S2fLyTg7/eMi0kQ/wngdQuMBiEcYdVl4EoFwdCzqZB3DWgW
Q78DIWOjs10iHvEESIaG0+XZppiUk5IIOzgvgGs7zGKSkwvYwursbmbz6VWxNqRkVVXpY2PkT5NJ
VwQcQwDf4fsffHXV//F7L4IuShHssBaM36JeavWehsfkH28r4eY04vLjQslNrZP+g27+llf+uZWm
aqz7YVLs1B7SY34fqKuqxu38wAGdozPBFeLfeBVXs22DfgdJDSxmvDd/f0W1109lXFrZLjFXCS4U
Q1v13VEAFcocuLmfFycIDotbp8bVW2WqF4J1hLyMWfr7sjkTHPUkM4p76ccMDMdVnNl5voi2tE6H
T7O+kcFdK2TP1SqIrNC72bMvPqEIVXLfqVp60HFUTjixUwlAw/AryghXVmafLUWtfGX0CWdzN8U/
CFy+X0LXvmFsEgqqK6iGtHr+vmFh4tAwJo7JmBiZ4Q36G1AR4mUSFqO9kbBcW64muwWhB1NEcTr9
fa2yidQwls1k10sr1C0sV03aICf9/o6uNY+U3xk4myGxx2XVbKw8udAkL2K50pgmy4Qpa0AUo0lA
8hdTFCW8IuIZuwGny3GWtCOElhF5aP2tZTy/v8tPB48e0CF2LA0p6d+3rMYVPcnBRzzZrCSzWGF7
UeQzlWCtPYvlPtQ/e+18M+W9Win787IXyzigatewjNN7n7oYUZ4+nQPKD3I12mG9l/CIENonNqGY
eovufLVi+Oe1L4NZ0RcKrUooe0fFBg8uBZ/abcUtmusep43u6QstmEGo72ZNOO/la04MT9vcbG3d
/CUXQcEgCOIUi3Ey12MoGy4M+YsFIA5nn2ZmPZ4zCFizZnl615TKzdNjYD0gIPl+OV4t0qAfpgSB
nwJ66MUmLWZmn1sZqz54YliKf5gPDD5zUGqoPeZiXJAeZxJWtfEZZZ0jBVmgs1rVv/SXIF6q1o0z
Q55r7v8uyXnUESV5+Z+GciUkvVWaDfEJyB+zgF0V7j2cElgWOuG1IPuJEbcnkbaIJQ4yDbKeda/g
RByBoQdUcSZyvBD4glZ8ygR4rU6ylqL+7W88uatnAP4huGkwgkT995P949zR5bodJrE2Drw/3t3U
bgniqbizM84NnXmw9O3D7lpW/+dFL1oWhRwXkhz856JCRzScbSXYd+o5lBEwEAjoZ6osWABihIJs
2sVAZp1m60441tItMfhvPcg/LwuDHszGeQL0pdxZgQ3lV31qHjTlpA2P4rDJpdTlgDDULfrhimYt
vZ4uS5ctO3fRoBIq7YRFE3g1zlBgnygVrWKjtu+Ipgzk25BLAKVQj7W+yvh5CsFsaPsAdX9TlotC
LLeGPA8C3qocsINe2/rM/ET9j3kIpyjes00tlXs5ZXkIDCUqtmGGgCXE0rkxRbj5dBX33p0mfAYr
SaAO2gIDyA/NdJD9vS6+hiaQnJ9V199Y1tfOMZIecY7aFFW8PLgjyk9KbU3xrmltEugGQRCxKMpp
ml25Ht4od129mgpMCvMN7gD14tju/aFQikgt7qFLes8UU0guqhIFzQp17/f7x/VdDKgOoBkdAfRl
VTkPwiFLe6ZRYHpAgSEH8OGZQEucGS6H5IvMQiPVI4Vt6i2FQLoT8mT9N/f7x2+4OLnhQeSGVXBU
x6z4EOdDf+wM0yFOEPytBJLk+3v+7Tz9Z9lDGMLbRSIF1OnvYzNvYnE0YnR/FDgh0J6NBEQWa6Zq
H0paD1gVXAWQwlC/jMASc8oJivnuYwnOvWeE92WB/HLCNnEupK0ENTQoIMDjUBC9daKJCAdRuD41
973+GDN1V4bB4Oe7oD6FxkeRIOfU98L4loSvNbJ72shls1bIlntaxTFIy3qmHlreouDaslBsoHTa
Gvo+PzpJ1alNjyHs9X7yfsaRnc/Xgp/5/QO6lmNCm8cBwewrVbusq7SWFHKiEKb6/pGqQuLd0WQB
58ektrS2G+NGWPw7DP33ffzf9S7WeyuLrRGXU/7E+trKdvKgbxVHu8MS46b2tBrd+OGQrMNXtIcw
D4Uby0H6vcYvrk9SBipuHhcx91f+Xg+GF3iZV/TmoSdK1qWlRKQc0ucetDNJAEr3uxSlouhJC1Sr
nK0TUwy8NHbVviSYnZwsF3EJYeNkE+cM0REuVcOvKr4nHvPyd2vao60JhU9ybBs9V9vBxwm+KshJ
s1tL7Uk3ic7xUx4kVEbFuvCQXyfHJhuh4Uv2fA74Vb1OcJq24x7UwsLjz5UayZE53M2TthIAiPwX
RdTvubVVdeQbYrKbUGj3qEHDSl9LdbQ2LNdjNkKdC3cxvRGpqPdlclI7z67FZw5ue4zeNZBxTFJP
Em/tKcMuaXGwMd85AdHbpvoHYAhg8cyGFcaNnOwZfazBZ+T4IG+Owex4PhoJOsVL8FyLvC8cQfkJ
Rms5JgDU0UkrHP4EDTjreTKzVTRdghRdFe1bZWpc6VHpcrb+cDkN8AjFLZqDY1oaCIuLlwxtOELi
dDGp27aNOBDfR71dJMLPWsRYTlNkbbltuA+LB6GkkkxJPJwLuIQ/KcF4Lv2MyyWuu6ldC7p244T4
TZv7ZxGR2NG/x8yk/kMg0YSuSEY92kn+0vd112JyVtena9oVekKGZcCJNJ+iIXLSethooOFEaVyq
5ldfvXHWhtNClFp6CXtCAL+QcIUIi0a+hwyA+ClrpNXobXTjs5bytWdSME+PBJMR6UbWOpZw4pyE
8r3wU7cX6RWjCudPFgbkbvWT3jWn1WxdDRnBA94auSY9WcLkOcgBYLgYGLXQCYbTU8iPYDM1nfgl
1NR01GOBNEwtJrvw/cX4kVgRevDJVsJ2GwUaVYjARV3agOi9GSxdK5io8AVp/MwE839GT9V560ex
LuVPTOl0IE90j/VKsLM17GMk/zuI3Vt5bTlsg3eCW65bO1g1bm97N/anOaX4582alAtQSCoGuezF
9jDoeZXI+DsBGVCEwimVlrcyuSuVAZWpKQxeVmcuxOUIvaI0ZUHpQa0A68+zNfSg0Fqqw1aMlpT1
0Efz3L/f5BkAc+2+/rjmxbZXikNhWVHEo2yAcojVyW/BRcrAssWFn0tAe6td81haTPt8zrPnBMKr
N4+BfBa8dqeU2vMgP3dl6RZpDuuLoTZJ5/QjiumQejSGi8I8syukWm3DfgiS5i6CUCqBQVQ3Mj3Z
vNIX1P2oFkeuNfQLc4IE9TRjS7lYoPofqYUrkYygUshh7ZlWYbYgb4ujpe7Ndt/5IJYELuUZmDCQ
ZmRMFvnRaJ9UXxlTv57q5b6HqVRGFXxphqqy7XYYP6Sus6MQHQE/Ewz4btLfRR9QwfhJl1PKxKXI
RwEiDCsPm1NkIv38nAO+MMrW3kCGRbk9jckoJfMBbypl4Ho8Qsi1O7W2cxRySm+tlRorY3kM0/ex
PLciOghcQYNEW051xxh3niE/z9lhrup2wbMzUYfnQbmYf4mIPcriYaT6TxESf5uGmy6aniqIg2nO
dEV+dySuwhDBl/CDwwl04wJ3vG3qLcXneJ0PvE4po0a+bFBK5MVKAVBlktPo/YdHOBm55aeeQxM0
gGWUv/hllfSzzz+YOb+u9OjeCk0b1t2iET8tdPXyVMD4mXHM+lYIkFmUTN4xVzKNLfo7ZDBp4i3V
ZKKoCXQ8/BpV7mPOnkD2zptOkX4NpuZKcJmrDh9ZR/jkQ20DTt8nuMg0c+WB5qHsxjiynFzRQIUb
iy6J/na0ooX6K0N916PXmPboR7H9b5USlolypzaLLns3U82uRsz4abrSgVXU+bLT3/rKt8eBCfTN
vpp0t6U4UKOi8afEqZuGafDZWk/eLJ5ZoCDcQLGWVZ8W3ivADHr/WadnPStWsvVWeTs+CgJGR25S
2IOvFeOcplSPFpnGqC/0f7042WZ6IEsnCljGgbwKxRULMQHpD4W4auuN3E1u37wUYG6C7q0NVWit
TPeQeAn90YOU0ISM+6Wv0vwMJAECdr21UhH/nkeNEPjxm8FuXTA8qphrlLnIcm1t6lszPEKVH2Sf
yEIMV/Pl5iN2wPzQr7Xko5Jr7ESSozKnd6SNzLvoak7m+J2qHXhvyJJGDWYvX9PLIOXWpmPdfWKw
NpkZMIAClvwfmSht5+cjBi+IKJIAHw98Yv5GWiC/VV5C1PADza8q3NOzXiicSWrPjAaAetAR7SZ4
FurBtT0awgM/R4ggGxPS4OxMfevGRmpcqT9w9qKb5RA2QThcJNg9TvxGqynkz5+3hTZ43n/YqCbM
sGH7XlV7SV9mooxWiOYUWegkGIynGinfYEYJ76ZoOdTbMVrvq46sNAD6Eb8x69DLakwmrwYT8qrU
yYz3+c9WLT6/FL24Wbu+qcJxekuiEZYg5rX+Ezv1EGtMI4LZZviuFh8tLJ0BvuuKGo110ItjOQIp
6jVq/5TP1M9m3APAclo2Ceqkaf1WRxzDgT0IAE79gjy3gUhhUB/RkMWzF4ufipaTG35QK58wrFZb
auybgif8/WFxQQP93btQJdCrZAMGyKLLlKmosk6v5NE4ZAY163BsF16JVSB4SccG4LsHTPDDb+U7
GZkE8RmQsMRirJCKe3k2C4rPzFXPTBqhbqF0Dmig/agi5G1qNy7kZdJ+BXG2oXA5SCQ0FRt0vZjj
k6FWdjIMSQZoM3AeD+VC7eww/CgCGFb9wAywRTi5FdOI40PNZ1l5tdtn71UjbLXKd+cvms0/qx68
2NwQ6/b07pRsempVmKbMbWAl3TXPIziKffs4LSkuBMyI648wc4iLUJP5TxZzr4wwXJOecrsgb1Yi
5mbmSq8SCEAlIXeCLOz7xy2pV45mieSLRUxtl9Y2//yP2pSXWU1nChoZ0YpdkzDRtl4iF0/iguzk
WWVu+qK98YqvSfVZHBTEdLxDDLm6qNUHcmAUFWDBvcoqbTibBmRt/fAhqr4TmHMFAltUs2PQAK3b
O9PcWu+KhQZcyt2IRxe9Jtpris4bU1BIH5eDxK5/MMxhDKJ1hEUrpc+gaeg21IcbT2t+GpcBGgJJ
NJsqfGIA/H8/rSSW0gqUPMo4YyZNyXyJFF8D1CdB/YiAlggKSRBFo++ve6XhoKHOt6hyMqSE8vvf
lw1MNTWoRFOKpkLgxQyIXpIRLuilfH+dK/HnXHea3ekiOapyEadxnajyp5JIpd1SGhGSLWfG95e4
1ilC4TUnL3Q1NLxHf9/LYIyWloRZtEv7M6I6sk/VeJ4zA4EoDSGFNUNo37lukE5kCrcufyUU/fPy
+sUbtLzGNKka01RpmHjCNC8Pk7Rnl8HkMBvOZHZhBgO4FGun45O3rJHBrehQJycdZmG0MuyHML/x
Ef4unV8sK34Ua5i3y4DHy8Ykqouul3Iir7sfzp7O99PT5nT6/FysXu2DvX38Oh7bxQ2m+tUlBXKR
FjRVJvVS0T76ftchqch2DKGlmaCHz5zxFMG+f9vXmgZUvua8ykBQ9w+w0BiEsjJiXDnxtJ9bg3N7
3RufaGgloYgC+NzzveZet/MYFNoSLTVRspZzYdkjstEVgHvVI39VDWOgk6NVfRrF+fufyBc0V+Eu
Hv/coAWCTWVmbvn8vSSn0hcnedD0g2k+xlgLtdFjooFCkpuKtH1a5S4SfXB+TglTcDKCnwHiMz2w
nDw/lIO+aoj1FUWwfUKTWR5aSoY9B8GtHJxy398VkraOlNKVOtyuFue/jF6NIYKkCYxKWwwqswiV
XzIyOK3UX8QpOVlJvguj3i7K7MFIq1/zo1MEMvCq3Q7C4JDDCIqbMZfNwzGnpwfF2yvl61jcBWm/
TMbRjkVhYVrlZuzrmZYhwRWBXevIICdGKB8eRtVMLDclVIFWiV/G9pxahyBwOlzbkk9jJETFjEnv
roYcORM++pkUUMHkTnCbT9Noz2HNpN9rVvJLK596Q1m1DA80BU6xIs32hP3LCrt72t1nqbHS/HgH
fBvjHRrSzjUHZd3E1o7fnbZfPbYAEZO5z8wilQ4nI+0XeEP2RH9jXCyFpgblMS0yS7cN0oRRIW0M
jxl4y0QnvhK8dWoN92Xzbs6abAhxEMRz5HfzH7bkkULyJ60XzMYDsWYIBEnNqTwwyRoYtIo3VpuL
OPl712iQNE3mMmnka6FbVcx+oThCrD4rU829lB7IAjLSG7zESTnt2CHD9DRG5XLWcajnRIV9oPmb
GMWbkryUQX+uk2yJeUvnirOie/iZwwo1FeGpqtS9ipu1xmZfouTtn8SAtsI2DR6mEIPcroc95q8s
/72X97m3CxLb8O71bSMe/IDRJfcg+XjiC7l/a5UOoBNDOgkdE4WwCNHQvEZlBPUMyO4t4ynIzrhW
1PSdfJlnFxKHtgngpfrtQ4nNk48MM/DGxQiEc641soJmJ1WSC6D/Cjvs3ti3KBPsVaJAIXol3U6G
AyTH+Q9F+qeAEJuAHVkifvYxT12BDAKhQ4iRelAmRrmNPBeGmvsqA5sx8ICRqM2XuPyAFOlU3lsc
vQjTXcgwZeWRPnKvonLS6Cki0bpT+QNpn4JWfVeY+aA8KuFpmh6FsV6FvoFWvPmRhckmHIsHckSZ
N5cGW7hYEzxRyMy4k0PXT0ZisWHTlz+ZGdZSLRfa9FegfdEBa6V9XVLxnLei/jj3j+oAsakOVo+O
S2F6cLxZTAxd+X+kncdy40iXtq8IEfBmS+9FSiJV0gahrqLgvcfVz5P1m6+KzRBjZnrT3XIggMyT
x7wmVcul+kvu03Pa4MdsAf2s4rWcrOUwWKWh88NKwktEY5PPEdJ8dNne6Fd4A8lJtqzydJaoS8oU
uXpG2oUpiN0vGXZRnUxKHU8+C+3z6CJCY5GbotcQBRe/g35IWwzeGCsoITDh35PMbQoggJ3BrERx
I/M+UavTHQY4UMs1Zmf5cK1ov/WcY/aTktErAO1Z2e0ej9zaW0o0TVVcsURRKUJYYbYbQQ3FBWOi
0urs2hy7MW2KsCJyChYPK1y0SGTXATErsOnOVUuL7nMNepUuiFlBPkMRoGVvlL09Y+O2Cb2/jZ9A
gRiuUrdySXIdIlCTKjO4OLOhYXSs4qlL46BCNTkKlQlSD0VUTbzeWJh5Phtw27Scn07sTvEomHYp
TR0D1WN9YTbapIzzVZRg8SKvuxHyzhnYR6scGxzphJaRYxBZHYRlN4l0KfMfibIa8DeVmAG+y94X
xXotoX2WL4vyPOA/ltqbtj20uNqOA0oc73q4bZVpkBt0ShDh98t1oVyU5dh8xp46UdXdHEnsDmdF
TDgQAwajgW2wBa+jXhkMzxI72mYwQ7yw2vQprSvK57R6s2ofmYr+AJBBvBDCykiAdnnCyJSvektb
BGo2x61QbteKV09Ctpc4M4fancS0mdVK9KcOCoraSnAoMactCGeDLk9CUvj6uTee02I4jIL2CnGl
jhpswZkvFC7tMUiGcUNw/Uy0ca6/xS0tHukrsCgO64lhtz97T53marYJjG2ZvOsW/pnt79I2c17c
TpvLFEPV6EH/2/eyGBx7PbAT+kgxyj58ytBJZizqId2G9lqW98pQ7J2KEUEBtYuHmPik+ejl+p+h
+gWQtEJ0JmoWdevM2AgxwYy/WXV7W/0wzKtAuFglkD8XGRZywS5cuMlXqKf4GW7iIQdF7W1bK5ra
xbbS1WnBSdWjOG6gmNo3uxrtfvhbUEHR+Z/4Knht/Et0eZgHKS2mKF0NtrqNmX6julRZqqCgp/gR
KZW9bIpu28HFriPpVdBfM6uBOHzwcmfettgqoeuLNsNE4cB32vBdYYSTyRGS69ewAxsfWxsP7mmg
ueDEW/9nYi9chH/F47XVCqvIV7ELbEVfKjmm1Kcw1BYlTt4dmrKqPytivDONq2leHaVcmPLPYuBU
YYQHoNUbqXs6FRDQpS+P4Anwy+0YJ53l5GxLVG0g8fMhn3QN6jSsS6lAqQUxDh0vMMP7imtY0M1b
0B81GMd9++yPr6b3wVk/ZNW0Nd8N8zi6XynrSybz6q+tVAInmsrxfggWcvQq44otq0cf+2ug7A1K
IamgSPFFxi604CJOjTK8WoGPNAVbrDlWdsWZ5p/kjtIaiyipLhaDme0jQHgtFXdRWxclqZZjhVRO
Us8SMLhpi42UCsvL+VVIb1lDqxitF5qIccdpYUDxdc6ICFTxxXYPnddtQMROBYnZIiQ7Y760CLym
8uq7T8jCrmXpDYk135/KwFTkmrdfr7p4id1jT3eRPMCrcQnlAdXDPFNeY+yim5IS3nsr4ROMQ7sb
6uNgSxMdEbIwKeaS/hKgOOairNPqSBYSv31y2lpVmFuCxuoQwOmRokckqhngq1TtRBlfaufLVM6S
dkjxQkjGYZv2xdqLq0muf+njeUQchOjfoUhlAUupIfl4XTpBlV8HcA7dzCvOHsaPLUhF5hTMZpkX
TN0CIoD3CzldL/iw4oWMK++4KFI6S8g1JTH8BGwvSQy64ovueAu2I4R85hioaKJyhl6IrrSkO1s1
VhYtEk36kL5AweFnuxB5Lo6ZCIIknVY9CnEHfYqHize8yh5MTndbIgvZC1XiYUNi0VRYdCTircNZ
wXIMnR6UqFLOciDWffBa6/s4HqeWRkw08kmhhNDinotkVvbbNOzfUpvOeDq1+d2xfim7fkaMpxvB
nbhDSMaJYkz7OloIekcN8ZcJhhdv3MR+xs1t0k681NkVvjpVwnqe1slXUpn4iYE1oNcdChGpGLv3
kC3N8FBhT0Vjth7AnMYkCUVIt4uSUyUOa760rxv1Q3edWZLXr35eTCL1I4gvKUFB1Zot3VQ2AsYh
bx3A2knBlDSSro7OMhemqjVCQ90Io1KZwSf1FzYts7S9aJk7M4z6mKXOwlYKXMVRnWFXZOFPu2br
vVvQPU2ofe0YT7skei04QVSpW9dpNNU1CdWmQ8nnTqxVWxyrdZkdEu1gu6uQ9jTJBB0r46oPb3Gx
89WVVT8HZCllBi0EBQGFehZz50kLCthHGk02mMg56zq8ekXEmO1auT+TNJ8yGV6EfrPoC3sT5vYG
dti8z/IFma06Fu+eivzekH+GdbCQVGOKl/Cxq42V6fPCwSQUYzmPLLBw6wYDknHd46VpRIwgwSZI
HBESMFRf5owzo7Xk7BzzqKvlfKzivbGhAaAy6UE4K7OspVxhRwoDplTTWdoPC+CdSxt3zhEjudqR
LvoLoNtJPyCSpc2VLj/4FZAf1QvPpnaM3WpXIn3jBd6sxbazZSTs+fnM8sEg1ZdWyw6K7WB9wbzP
1jE/bDc5ZQV5z7xRpWllxAvcU2fhRVZRLas0ZlQUp5U6bXQksAwPJTtchDznLP+qZpH6yw3GtS6V
Z5sAhO/ErG7bbdx+lkwwap6KbK3ohwUTjWjaOk+pBdTCl6u5qYz0JqNZEsizCW2GiT6ijGbjba9m
Cyk054qDzk+LWJd7rUsKQqS+O0ELLRVqSGZe1mrgwbutPlc7fd4iwZO22jwREk40N/QOSRsperPH
cqIOxXpspE2Woy2XjtSU/aIK+22maJvAlvYYHRzkUdvK2i8X/3MJ3TGUtqlSX/r+w2/+KU0otzr5
UYNcZ4wDbncOxjeYTyaxBf8/WRHzmkmDekxSnJqaDwgvpdmSzfse54v76piHSH7z0R8M3EUQO/PC
+qX17xxhIXpmXUXFr18DwFeImaGLsYSjq39pcvJUxt0XEi6HWE7QRgn9pd9486aZpsR1oba/h5No
h8yhfJ9p5q+W2Ueh4RFo/ZD4U523TMIWnYefiU7ctZ5T81Cn/8TZG5zNULq64AE19zoy3PKiJ85A
p/CpEFHEoPWjjzgMu9StJMatX08PdeYvXcsMMEVb5grTfis3toFFPeS406bz5YllSOdeCTchNOcx
1l558BhKYSUq2fPElRgQLdD2npkj1qjEPG4FxZZZakSLJMAzgfQ+YyAQgd33e3WKaikp2wvS1hGn
vTn141+JrYH14RAMr2lJQTBuk/gcZXtJ+WjJ0DzTRL3NZYjcr73MXg9IL+I83BgXt+2Xdjmrm38E
+BwYv1C+cUCHd/9k4CSFOGcCUvJl1PCwsGKmDUBuwYP5arwW4J9ivAr7cJXEWB63mnAINtJJCEUu
G9CYK5WZg/WWWwBThaTmSFfPAFOfAPXYaMhdeSXbhk5O/I4s58ncOy+tg9bXJJ81UDtpsahvuEsj
JqYLac9pH86tY4TemzVX/YVv/NMbDjmNM+1/eM/lut4xptR+VJiLZ9GXqn/YLEp9WBvqJWK/0i3G
Vutklz99egToNrj0cloln0/xsR3jrUZJVXD+VhFlnrewJG+SlS+9u0qxhIh8bdpX7mFM9VmoH8p+
X/eoI12qHn2vTn+rk7cSkiRTOt1Q0cPMlooLYVC158ipzgJqfQ9lOav6cIDB51V1Fv0epze9Sc09
qL7GTeG3RfVvxdCb5H90ymaX5MJoDGCP1iKWnbmN0omBmp9iHXv/xa2iqWt9Dfh0uRxHKRJkI9f0
3AZy6PuQXiKJrhDVUw2gLEuvMpWCa+XQtsJN8KmxaRGem0Q0+QM9geNBaKzRdSTVyRpSyuqryi6h
S8mf2FMb806ZWJqjUio1PB5oUDwfOmS9cSi9a20di+RU16j8s3iK7MeovUjOVaNxVb+6Uka1fhlG
SsH4WSrwCiLAgWsz3E/Xfan0fRmt1Yh20iXL3sRPu4eh+6Uz1y7dB41z0bn7V2dPKMygI2IbjiXA
EH9MN4K+SGjVZOx3a6noOMAuOSMZ7urJM4eJmBN+30y8A7oF3SX6iDg2wOW4mWxQSVheMGAO0UWb
UfvykLLulgNONg/h2Pd0Uv661E0fXbMam34al2pw87Y1bS1ZqJwzdw7NpxytPOy0uXbD6qZKmcrm
Ux+UpMRXYl7ehWuhIDPk0xY9l//dI7iZVWS51KMJCIA1098hjGnli12ulPI6krN+f6V7iFLQ6CA3
EI8XbtU3vXyptDG3smFlDvKeHjaUyN9KMTWiSRvqe4EIAFVK80/Lr62GCQBfCP4nZCsdhqaOlAo9
SfDof68xnIM9OAne+GphpDCZ7T8Wi3U7oQuhvy6X8/nhPF2dfvlL7cHd39Nx/Ou6Nw/aK03maHIf
7Wx9gZqGnWwi8y3QQb3PshjJv1n/ouhzNtmpY7wJyjPd6+oB5WMzBZGCHh5O3huVAB1gYP4Phztp
OpUAcnrBD5jN6Hq2j7yz7m2PPx/VTaOdMZbf9/3w/8TtWB4Am2mOPiTZ3dv3kAltoWnHIPl2HwLE
k3VawsgTVhvfOyfoAg3ticXAxUgXNPphD9bivRkCmi6qw3zB1gCz/r0KwnKUVcnibZjFxXN3XYuR
uZouUE1AJFJMjbqc4u69aangHpkP34O1shT+c3Ex1/sjzCFw53Y49kJPDk6a//l/ANRaPnu1GUqj
UsFdM5yshmVjHlt9yZStRWYUaRvQ19Ad+PZj0oPYfLehF5w/DCkVISNZu9mcg2pQsvPGd9EXBtMA
TujvOclE+gRSCNYk/oBu9/07+I24uL2kTjBg4oSjK/Omvx+DUo7FWCdO+Ayo38r38kkzMfOYWCRY
2s4R5tbrYlxnq87Y2M/2WzjPtAmSue2MQ5buOscZQ5m93b2G7quhry4SSd7CAGH6DqwqAlkpPfmg
c72p9KwxxZjqP6Pok6Lde/clIRw7b/ptFdtrYirIrW7Xd/PykRKVemdGq/9xk7eQaVet6sqXocka
k8uP/WzhT9frcLF8xnP053xzXq1+BfLk16OZ/T2vEl3A2KEKQJ+EVPj3sy173e4hTeMk5X266QUS
hgtuyw4uA04CBeYrTXCAkiXTFRECMXDuYIrJxr6QXh8qZNwj1EDhZGKqgIIVngZ/f5ix8dMeQB2C
joxi0qWI/cm+tWiMTRA+LZwTHnHfr63fo+9/ra0/Lnlz/wUnvtmFYfDMvDT6DA76V3YAjCL7q+ys
ehssaHvjaQi3Lp5hlKnZDgEPx6GMmYybXbQOqlWpLrVLC6RwUry8iKSbhI6+t9RtlPRMq9fVl7QH
PJew+2DWey/sEgdV08TRG/H5m8dFHa0gvJUlu8E70aUxGzDMm9b7eqi0qd1DkwjgDtajFsolt3HX
rVsMBdPQo1JLpxq+7YiY0nEsFG9p+0c7ec0wy/L4v5BWeVSk9LWRs5VOUqMtkvHFwyy+rndlvNZH
oMX1j7yjHQHYRj46qbEGzDTDhYhkB/kjmD2AzMMcO6gvj0ePWNP3r/zeGYKRGW5K0Ghh3d+88bgK
YcIVKviufCuZy6qQJj7JTL3pfXvWOMvxkcDP3WUNB0JBolM1TPP2PRm5qvYpbZ9dT8ZosXQERhOs
B5RlqrS52FegS+RHzPv714UHDu4Yiy/jFhKswkhpmD6nO+AWebspGPg1xDAgpUjcCQsUwS1xHwqR
3XvAJqgjGNmsTE7Ov3dxpOpdXidRKUT1hChseigTeevnzYYzdAgvuMloCKQ7jAUk5eSMn217dgDA
QHEY/I9hZT6i5t/FKSP6Q8pg6GSUt3FlaCHcGIWd7wLf24xAozUOraDJ8X6S1kGgbJizCXyiAw4L
rEStaNRi6Es47qxKoqniOmIW3wWv36/E3+J0t8EHXRU0gRCight2s4FNpXCtGkL/zpeUtVEWa6O7
mAGPhTotKD4MdXjKnGgr9c5UZnrRhQL9y0AEGoN3hlG2hfay9QptlWj+2lc0kFIES9tZtDSxFHVd
yNkXVZEyasuQ7LBXlC3y1lNTjTdxigXIZKw8PFO+QAPuXXrXUo6yBrOnNPny4ZFoA62LFFgxCq/5
ZoicTeh+mQxsG4O5Vt0stmXUo7Vb76RUXmhRuUUH/LMfhIBbB9hfgl7i4sOseWB/W0He9IddSYfX
e+i7ci8UmoIlrun8C/Tm32vOagMl8BPQR+jT9NZVDpfClKS8PpSz+L1Z//XO/rjSTU5mIx02OLUf
7jpE7nAoYSCreBdgzKhH4SkEth/BFo9KnkPywXLhHr678k0R6geGmdRFme7ceMMIWXSFg/nQXb6/
yt2M4M9HeVP3OHpsBLGh+eJRBqBeIDWuBB1FgUvb03H103gVF/YM6PEcnZoR+L/Of8rV50DONLp4
joBm/v5D3UF3iff6/1/vTU1U5YPSFpaX7qQxmwWRvKMmdM1LRE8SstYW37Tvr/cb8Pfds75JOZ2e
blFcB/GuyI4ZMM/B2rnpU0atW4IjwfJEmrXJP2H3ICLcDdl/3Khz09hIJENpMiEZG4ZnG9RMrhuz
wGf0FjlLqWBaKDNYw9Skyx+cineL7j+vfBO1AVDlujcqyU4pVhXOIaFFi3gluee6PWrWq4KIiNCJ
s2GHQ57BFgONvth9sPjEEv7msf9GdP1R8GTOoLWdHKZC0RtQipQve+80tg820oNgcZsBUEnkyjho
0U709oZzYxy5M3RvH5ar9w+e/6zb2+ox0BKJR4p6RQaWtWhhhbyE1goQpF59sb2KWt2O/VXgCRLn
bCG6ZIWMwkJrERrvmllMJHQHvl/Zdw/nPz7RTfgyPEUykb1FhjdIZsWyGzZgpsFIl/lBoPBd5fz9
9e7WsKam2Zy/+I0CSvw7Mte+pDpdCTZwC1mRNgpuQ4vnYrbbvR/mm9Vs+6hVd38L/XHBm4U8NqWS
OplePPnWueg+LeuZ6WMNV/ElZVIWSWfbebBrNfHQ/rVs/7jkzTnu1Aq9QMSldvANO5rOmZVPLP1n
odhvI3hxAQg0sZ/qvH3Z1Yc4UV66MN9Zfk6fPYCCvsZCZOWjQFga1Ubz8/XQZk8KVqDkaZlSrsA9
szYFbiRwk3XqSmsj+ZQL/y1IQFQD1qrbZVs/wpD/LuX/dVskTBr/iPzkJlNGRzdzAiwzXrEnmkIx
mC8+1jSYJoj2SdPrcZSnx6OyXL7nk/lmky6/Gh7y5FK/f7+C7nZEkalCl0UjRQLN/vcKaiIPhZJc
GV4v3fTH/ulpsl4u9dl8MvcnL7NfDy4mEoV/37MlkjGLns8tVDpwtWKU0oaTxt178L50Zd0ae9yM
HA/o0KT+cpSN2R/L+DA2H1m/e3B5sRv+dXlqBYo5btXSb+61812MQW0z2BXzSsF2o91XYPVRUy7a
JXQI3DNn31/xbiz8zwWNm+2JPn1iM38JdvBSUuZb+cZ0zp56fKwVfPcMt/EUMWQKSfkWoZ0khhH7
GqvpMqOT6hyuR7FsXmarX+Xi+3u6JyEC6Pc/l7rZj3UTuUA2tOF1tt1/VNPXdbJsJ9ejun6bvE9X
w+SXnkx+PWrc3n2SNgUG0Guwar/ZEX+cXYmsGNmoKYEgeYJDnPMoO1ld9plolzy4wbtR/D/Xug2q
gwFoERO8AV7rNpn8CA4/nv5ZeJPllTbcDjn5yW5+2LysVtXWWl9W2YPs6O7VIS1YdACBVd+qS1BT
1qI1jgNkfpC9ZIbgAigF3UWmZRZ0iLD0j+733q60FIdtyTURhrl5oZlnWAHqav5OQyi4J9JlZjup
FEy/elAgkOFd2gQkDB3lrYUWc5TD4T6l3W/bR1Np52HXLeRZOKDkCFDFDXKQAFdw/yW+dt+/mzsP
5w9kvCHfbKje8Jqs8G0M0xtYq7BCi42QFWIw63OgQ6lGx+f7K97ZWH9d8ebAs1Q3MxNZToQDS6d8
QDbNf2v6RqDUHlOq70Sov6528yriRi8Mv44Ep+HHRzBZrJ/dxXK+e58yDsE88MFSu8dj4nK0foSw
OkpkN5n/GA+F1MUZmlwJpQfaUOnJMw2wI1jK1R8sO6G0gy6SkJixJLpGIFWt4L+flv71IW6isht4
9ujG9OFLDBrdNYI0ibC2edinUO/drm5RwCKeQYcdDf+/zzpwjbpjgYjcJRgNa/ECaJmFCpUPzoNh
u4pOOYZQoEujAXCI+Vuwqg3CGc1S4RAFabSzsUyCVCgl7TN1ouAY0tkNrA59iALmALNC9yNVMP1l
Tp51QIDskxUJCQHAn0hLGPyChRQnlrtThptDA90ZtoZ1wll3rE4OzeGMY5EB1ZxRnDRaswg1iQ7+
VoeqsKAwNtmXngKbAuVZlfbGlK7/VwNAkB3yFCpacBX3Y9Uh4hT9RMu816rT15Qf0xCUvuqdJWxT
g+ZERywtT0a/7EEncyxF7ilZADuR5c8qv4BAzoFOG5WPuYYvkNlk1IRa9LP88cozqjKYvnzeeASa
Br2A3xFPRy7gWnWnpBkmNij2sMvno5rOU+2KjOCEk3mSC4EOMQ9Ih1miz5VyS1e3dxig9Xv02pAW
fapRKOJjWBWdFKtaptAUiyReAXQLEcj1NrSrBRudth4GCkJDvAD6kQQWOHrB05yqsAciJICr7OQO
v1T8apN2AoRbMkYEtvRpWZfbrvrZ4qlgFgrMj2PkYhtnGFi7g4OGwempp0Yd5yYvAgOrRH1vTRwE
u5+WFK4Svq+ZFbZsX6CHJvjbW30uRqkpdN0RzvPQl4CzvbnbnjyvOaTARTwiq81EcWCgpaGoShih
qYGoCghVsE7Yf7rWNur2TfXRddqs6bZwu3qazwnOz8+pO5FeWLIevo3GPNNf4+Etyo+p8Fksu4kF
SkQ8d3vcp2CiRdQVj4z9DBxRkgssEr6GQMY9Vd6agCsrmOFmhbhTigci5BqhpG/j/zEseccmunzA
KDyNv50t/ORZYzXJgm/JC0+rflYAIGE1dwIQ15zGLEIQgY2D6Cvtz0mmXl3z6AEgauS1r69g+IUV
oAcwPBiTCIijdOllGtTIsuYn2aY2qz6ibuPLHxgTzlIU6pOR9mHx22oGdKYtTEM0tmbQzyvzRYL0
LSnnECuBrBjn+NvTAJNFoZk1w8aR5HVjlxPBrxAC/N2pgaIg9o0AIxahORGzbsezFuw+4arNxMXI
T66jwQfvt7kBYZwfEN66Xf0l/tfNl3ip5JYPNwjLSDaZ2OkYM7FTArp4blYfoSWbmMf6czkHJ6zD
KHawVJvqOGMFiB+Ydrngb6TeRqvO1BNVeq1sF7FFNo15KutTwXXERmE7Slxo1LH1pJ3LLYapgCPk
xUYwJ9tlhwQIykdo1gkaN+8Vq2VZGMog3wjbSGV/sjN9VZ5DWBKvQT2JPV8kZ0BKXvoVEqB8VHAF
9UqvzoDFoHyIU12r7RntAFDoQhyvxSFTAMaTHjpza07TSjqqhRCaydcEHBnyLwsFJvQTrADWltCA
xSK0U8gWQEdYrHPuyu0EnvtLDYH76/qqM/OZkJyGvcZHlRL/DKRuWUjjtPdd9JmdFwG1YOBK8ymF
Z5FaHw7A+KFRkTU132Vg+HUy41MLKUNBOnGbPTX9q2odhT9hMuA/BKi+7QCcfgg+HIR5j+0ZSmiP
NMFMDi94uRMh/GmjAtDCWCzoZhApJVesjIi1CLBDeo/YGBbspiTf92CfNZTJu+QjB1mlttYMmxus
U8Xp6E1RcOTNSIG6AzCMRfo7uP4BwQvKimL8aE2YWfIHT4BnJR48roIAOAXNZYTAYcKeVpCOV+n9
wV/b2vlXrX/AUhWNT0y2JVA2RbxGvT7bdMDkEAUwWxnd7JlaGAvagWze1vD4fayNy36qStVsNLEl
S5By4xK8C9owqJcOwNVoxBQ6QM5NzZ+xoIr9vrOCntcm5cjwkmEloYqAWQUSA3WebEelm7PwZBd/
j3xOu8StzGnTg68rjJnpLYVjYx9tDE9b5ISDyv6F4eGKb7CtrfpiY2Y80qYEOkDjJ+KCbG89RoIb
ONuQTW3QalqxVKqvAFEjJCSqCvhjgIqJOyfIoz+nhpxk3sWBRI+2We59elkIh5nEMkX+HaoMWARG
pcIgDYKO/4puid1dB3ehhF8hG7UfmnUBKKMqALmk6p6dZ3abDK1xUsUsLBaGn88HBxNc6IjVUUEP
QbbOnW1iiuTMaCG18D/ItGudFRSZqyLAv9X8EGbbWH0SDXOxgHm4XpyJJxUweXN9JMrw3BDIJSS2
4aDPBJjGCDfkpW14DbDzxbpd4nXgjknRvaAtOPOfK1hwDmvjoxmcRa08ZcCJGd2kuPuycWAy+Ghm
ALjFLbzE0/ujs65CVrtKi2nFyhdaQkiZiE8YcQ6nnbUCvNArjAO99DlXTlDTJuTrtvpVAGJl3CDY
Qg1rR6RZ4Dp0e40IpkD28ajjNkQwCLkF9jkdq0hDcEioL2j0l6AXkJUZQJlFSsD8adQNziSecrlU
qMSYZBPyKsCHBSbPlXYu0YTxg3zBtCCOruK52DGW1lwdJiDlTBjZixi4n5osKveUl/JHwqTKR5wy
DGfIo4ijRzDxiFCGkU3j8VltBUNGhf0GpbUPL6Rm0ccQbYPiUlTZmrCnOf2CGvE3RJ9Y1jfQLb4q
TMzdgc4q5jUKjNGa+CE+jlh7IkICucudYGlp8DcmDvpxKPNOsdDIhPSLYyy4QSOCQQDfIgfnXZ8L
7yzE0BU4e0TtNK92nrmqkyUhgKw5KU8sXrO3cMe9Co9EIcsERRz5JwutiWtvUTLDo0JwR7QkoWLM
apO/QsTwzi5/VySCRpks/To7i2UV6OWTpYMEWXf7AqZDlDFWxTncMpOl0Zw559hqwlC2R7gdEDvl
I5Oqn6O8D4uRfT0zf1ElGeMH3aZxFnPQf/rVQonn47CRa6GV2EeOAAIAV4c4lPNKLUwcEFLwijl3
Q4sM37lJmHy2sjRPnAYpjqnS/Yw1c9lYiGvAE6rIlCPNONqsbymJfi+OFIGPyNzLyV5lLjhg4uPJ
LKYhXeEJAsxlhkUOeS/Q1ozMZjWGT6WE0Q/JaMK5NuJrpW4c5KTMmhDGud7En9wTNiJeZsyG+Fw3
LuB9DY7Ue0cWyyqno81SEwd3M9E6zjLOY7Zr3EMlSE4587wPGam8gbPG3hthtgmrtZIAwC/JL5OT
UAtOiF7gMkSwUuwMXnO6iMuXlGOC45hgrks4ffaf4S+kVXITTqO+FloYejD3e4ut+pEzqIKCJGIm
obN0widV1Rfg5xWrmwnnA1ThpfaSZ7SgdWsGZ3qnwX8RgAztTFgV+7JprwCM2O2C3h1Kx8i8Dn06
F6kChbcJvygdvNVAPYazmoaDRw2dccOryma1BiC+jF4s6nEli/d2RjXDD8X6AicY/A8QkYxiD6EU
MfS8KgHOXdWZc1yED6sGl87DGXp7gj3eiBbOhm91hroyCP3IwjVkiZcWMNLrIRoXKQI9ho8ulYMu
FMd2xJsilIkF3Bn9BFM2FgBEV5GBXel/12r3xlReHVWApDFWu8lRKLtAkoFZ1VLQm/yJrR+8eBmu
3dGRD57r+9QKyFqDdVYMIplFqHQCJCM24ldz3CFkA8vxtTzXkLcpeRRsk3FIPBi4efAq0INbMKiE
M+2SO9L7XcCwDJqt16xGptD+IfI2vr4gZhqok3VH3YNEPo3iLwNpPtvA6BIdmHKPobPIidnQAufN
LDIgNtsDyrewRGoSvwzAuNU9EZRYgG3s70W81Kmh2sScaXBkmu4oiBlVCi8hOBBdYACz/gujWhDe
3kW2abvZHO9IFnjQbdDXDFMN0mm7Iz0DiUeUF5UhB2VExp9yuy2OcL8bH5TpJH9lCd0b/ZoasL8l
LyNtWuMvU30EdfIsqhANFsYwQL+1j+Q/HdkYH1UEcVQ0FkQPqZGnzViiJoE2Xns2Bw8G4nLwlyIh
Tm1jHcaw7ZPPEkpdH2aMrruZCoPLsfpZIzKOZq+RXnqJt0YvicZVI/9ojApKaj6hFGHvSO07fGa0
TO0Q1jvaWvbVeTLKNcUoFNSDKME51uGc+zlK6MIZqj5hziFiCvgpliN1OuyTS4bqzsAV++IMmix5
z+3PAoUvxgG6tkRJhHxZKGFwxiBmbDsCwMppHkoxbMGzQ+ARFUKj18sYCmOVfykWKwDASERVBGN2
iAChWYdC/6e0ygUvR5yBYbLEDM1NP2rUslB9kljjMhQC4nvuZdPVIbECZHc2Y7isUljM+l4q1E1L
4AX5QyVj/ZadorQF5LdKWWOjne7LYRP71+9bVvfUQv7qc9x0VNQG1Usjy6IdHqGse05S2qWcS2Ss
iTIz5E3hz8EuIhZLeP/+2vdUOf649r86dLxXDlaw/LDswW9PqufkI9kTs8s5x2r95ACIf3bO/nP0
q9iZi+RYLttlv8yexmu3trchWW89wbHn+091v/MjgMY6Cn4qQmd/d378PMxVCdf7nV5cqBVd9cNp
ieLphgOb9K1TrxalHbkhkvBOF630R3ChO41LndesqDK9cxlG2t8fAMLu0ERmHQvUdTTgQqKe2eIR
7RVOYbKqUi0e3PM990DdIkNUEU3FvsG46Vwao51byiAzG6zmPxb/rNfPy6U13U2m03y6+nrQxNPu
NejpIGJEohpoQd5aCbRaUOg9huyv2Xz7I11bjCPNyz+v6/VVPz5b058761TNCP2T486ezKcnZ3bq
tl/bcKoc+/dHY8o7TVvambYOoQCNZv3WK7IPXL9KfZDM+JHRdsPXgNXfIbyZViKCfL+4fqu+3I6V
LLSgDDw6AYPdthXHps2HphvwX1Qa9AE2kOZHuJraJatfhnLblHTP4/U4vPhg+yDBJcm+d+kHHDQm
p7m0C3J1lqvPpfteZ4cqosuPItoPikQvXmSjCod6CbumsaD75MvcCGdqtQ+apZqeChpDiP7ZLwpb
jUAvQ2+Vkv/J2OzP+7sJJ24egym1m3DXUFwXF7oEHF5kK1TYVDZovU0fggjuQRV4eeRFIPvw7rnZ
r7qUQQcvBzSVUGutGDQId0+TQvLBq7s3+vjzOuL7f4yVlLisSgddzV1gZdusq1ZGfcJFbuWRv3lW
sqiTZJUlLw1f6qS5FqdLOdvmlXIo4GnaRbqVh2hqtfxwE8+kmirNhxfUyB9lZcwaqo5Izo5arUJ4
TxepIZ+aFqYiFgxebE+b3NujeDPtOfmtMVo1qTwVXw9C1Z8k/UK1EBjouwP3DR0PxlP64/vbvxeU
EJVCUEyGdQPU6O+7l42yAtiFnBHE2SbFl2/WRYeQE5PiOp4rw/L7y92NSDYjJkYO+Nb8y0rGrCsP
tU9zeAWBHc3X2fJ5mc93TJpXLyeSi+mD0c3dSSVRAG1aHe1oy7xZuLkuu0Pl6ERADXek/T+MU+x1
NF0e57vzZvX1tbUfjKfuBUFHwVnht0u1rv8Xaee53DayrusrQhVy+EskkiKVZYU/KI0tI+eMqz8P
NGfXkTgssWqfpTW2JVluoNHo/sIb1mX9ZTkhbpOK0qDCoIjfOXX/jchBrFFF/Hkqzx7xX0dar+TL
SBUYW8PocpSoquta2tV3wnv3K5Ndkql/qA6q+q8eecdLXdizkr/0JtX1hWer/9wKvww7ZckSgSFa
cfT55ni8UW3vMXR3frc5+IbvPr0DOlF2f36+2bMol6+jnrylWtl2BZ1hmtuN88vYHL2bHafZcr9x
XZ4jJ8mF8TQm73RD/zre+v0vd1lmYgLUnHXTOC9H5QXK+cb7GFFd2X2Iu429oeT2kN5s77ZXkX8B
dS6vO9t/xobuIxtYH4E/P7nXPK1KhKLXU3slRe3Czf19at/6G/fatu/QwXcvDHh2ya5ynIRqsqWa
J1ECpWSrKLoUbGdxpBQPy4V4X0C3qr/QZj4LHVrlk/9npJM9Hf083UALhJGsjU5nC3kRwn0OZqRS
WwqIay3J+/lJnoVbfh3zBGTTm3HT9YqZH9AIIfKmJkujEwcF6R/zFu4HYjQV9Hm0uvjGb1CfEuzP
C2fM2djT0kWZgATxPthV31dT25ZhIw7Dv16EFCqTcY/oTqI+lRNlFcqH1JyIQVcbcWgGq4r4hfX8
uWb+s6a+XMFJ3zOdynaG7JQcVrFwWlKeEbwt2D5DeVoreQgMUUV5ywOks5BVoR5Ggra2Jzjm21Dz
ybgNMieslWwT3Q4Q7iXJZKTl+wVQfwCvOoO5U5IOIX0Gq569wY4svAbprWZoAnd/V8MKcmhRTj/J
0+jwjz0Ku3Qiwj+D4VbphWj0XPxn4b+Iht66E59KPyrhaljRc8NrsQ2txArBHfKPtcApV5eCiLNv
0JfBTk6ZIrCyYlbh55XIIo1HMBPcajMe80uWvxcGOj2uc8taFt0oIQI2d7yt69vDSKsm/EVNy7OA
VdrkEgqL6Jzic/J90eqALKa4BSoVBUe9Q51rQesGaMcvxJy7iQ5M8DFUt6saDgpdDVHRmlD+b17e
L9dw8vLOCf40UR7EhxlJ2uYWPQcKTIHmI+qAJl5BvUVrly1v0Lo6KTp12bbNDwoKsarz86V8Jgz/
fYP+33Sc7Mqp1PdC2WcrcgBpKUykqbHxWjSsqWVqELa6g0Q4j08pIlN3kTqx2p9QjlprzCMVU6v7
EwwvuVqgEUIU334o0uqHSYYMmj14XRuJP1/w+c3WEDWCLJA9WAh9f37SGIdiHfMGsPFRdyFmb+fM
kQ0sQSOXAlzB29pkl5xxzp/UbLggUtGphUf6fdhowQlWVNlvDYQJTLG9DoNrC2G2VkI2OVyQbsBq
KvhLVa3p3lfNbCtny0MHCuUhmaJ1b42PUk2hHo3BVTc87vULM3P2JYI+Y6g6QMD/xKAFmgFmJkFQ
Qsx87aHpb410zFe1rQuVkDMpDEfqp2GARl5snWz7uRgqQ5ITXNOUoPzSxtcsllB+//lBn4upvw1z
EnKaBJytlYgpL+q+X8tODWIgutMFT7n8FoxPLNYRhcZ5WDvJRRl6dGlA9BSVYS9A3q3R2IgU0y/S
Dc9swd+u62QB1hS4grZmAf5fXq12BAq9tkwr+yJt5MwzBfYogV/SWPH/CbuhpmS5rNVQ9YprTFex
dWHCV91uFNZ+nu6zD/XLSCd3ZS4TmuUjD1Wc3wLZJ8BPEfTM5gslhTOJ2bcbOjmwQ00ZZ2H+1z6Y
RbqqVlG3X41mEB2iwnkxRDgXKH0b8fQQw75B0Fiwh1UwdYVUKz3CMtIbS0O6CtDOqTMKoZgHU/nu
kXMCOs/RLuX7maQ3Mv/+PM3nGCJcDs4ImLESLxonq7pQ47ibdCNeUXfgrujzspoxf5NQt2QR0etd
myRUjS+Me3biFaDQugyUFlzc9/1rmhXwjzF2W6zakI6oaD2r8bN5lDPIap1f6Y9gldsDYiMHRVJ2
4fLB7ZfJO4BeSeg9jAl+vqCzK/vL9ZycO3KViWKNaAodgCf2cMKL1ZmNOuVY1Rdy1/NzTq0MW0Dg
cfA3v997HleSlpoxGhQZdfo9SK8CCZzUBZOBSQZ9n09DZ2oVP9/i2VcKIXWetyVh43LyqMO+l82+
hpWSIlNEawq/PdpYF6kS69WfnOBsDjo7PpmEIZ0y6xHIF8wmzyCmGld9Sbbjh8Ptz3dyfoj/Jzh+
ciexWNZ5WlDj5cAl+wfGgJfEz0OcXZ90Y2QA1qum+cn+UyZCWKhJkh1WCVI2CQB2XnFDDiUUEuUp
Hz3enwc8t42z3/0PQvTz+PmSCod6K86xaWG8LDhq8rxq5WLeyoA6peuLZ+a528MunkoNtE3O55Nd
KKqBhrUV2OcVaMUUsq1vJfF9DaMAqdjZgBHHJR2IcwwITUJ/Bg6EhG/6qdmwTHKmlnNFrbE6ysNT
kgu7qn5skTFe6CwCZjRmJwPT3vWxnQb7epXRpMsDc95Q0VelE57RMBeFfPfz1J+/MOQeALKCRkdj
+/sL2cS10kdNNT923i8Ezv/Z7HTHdzfVxt7bzvb/c7CTyG3UcuKviMGursoNFIJ73THcw8bd2uOG
usPFStL6752+j9KXmzvZ2YS6g5GSrHUOyjnjE4WOnS9d+4fr/RZbg23k3v255CT3Cdz/z5gaFHEL
uXhiwJPdfYnBpFGgBa4GaCWdZXA42a1K+CkGCfqha6fP9MIk3wNxNVc0Rvw3BvzTZKHX1uWe7Nal
w7GCmcoVAFX6XawcV7j7KmO54kFoSfrk1sNA/ndnZRZvTeFeeFBnIeK4oIsSEGboHifbdCoPQoFo
SvoZYq84Y1AkhDvASY38OqPTSHRHD/nnUc1zexuW2Ioky0zCf5QsxthodWNqssOA/KiD4D/MY61C
rNgzkVrDadftJYxWgJ62qC0veuWXA5DAzCAZu13lm80/qyQ2spGrf1ky2FkJpANXoFAZ3RqbubJ8
b2jrG/K0kfNqZy46reqV+RBrkzOkj6qGPCDlhX54TNpHMwd9T3897Gk0RXd58SunZ83pAT6RDWN1
d6FjSxltrazEvXE3T8K26Dq/GEA6ppLXE5ZDWP+NLqTQHbThLVnA3WnC+9qIi1pxJ7TD1bDUN2Uv
bSbgmrWI14F+V6O3avWKW8kqs/AW0IfmSN0g2EfTkkhlhSz14j4Liwsv6Lmt8esDOHlfCAetpMeT
7xDW9mS9zW8FKRKnmIQU3Nhf0Qj/+YmfizwUiTTJlAmFKKV833yEzoyXIFqSdTxeB8CDJI5r1/ti
mr9e+elb+XWkk50HeUJ9SgLMJVCbR/6rzP8CqQaJuQI9oc+32Xsa7FbNPYQvhQTgy6Wg/pw6DPur
LNMn5X8cPt/v1SyLPh01GE2/ZjhwR92+2Xn+x++Df+26mo0UlXN14X06l59/G/LkIAeGrcZTpqUH
4DsEW6vJAbixanUmpxuM2NEqu/XzEz13lH+9y/X7X47yYQzTdjCIqevyesjfiOyAP9HAAxVTXEpg
zuYTHFkSZ/jahD5tBwdpW+hlZFB/sJ6Q3FxV2VfUcrVIuwNiJXiPA0LJ4gSlgxWlwfKlhNSD8F1Q
aPj5vqVPyvHpCvt6MSeTjZRhXQkmLzyeDmuOvBpTqLkK/uce6yYCe4SB55JdptqCw9UrhJ/iAHfj
f/TQm6o3+tNrOILtXt4nm3gOHeptqXZgISYL8Nhw9QwQN93vqr9T9Ve0XADmlC56HElTbtTxfsAp
FGpD1ZCRRo+gS7OqQDIw9YLpj4QHWpzeDci5Kigj7TJzKwGYx/TNnP0VKa8uN63ySPyvGwr2mPt1
lzTn8FbsJFcrjhYaiLUM6g/JzvqD1iEdZTJGXLMwzeZuVrztWn1ZNBSndREpYGUT3a5fFUuUVgUD
wv1fxG103XgpF1+fulcM0RyzuWestQgsGhVCV9R0U4wO6idcmlAd19qdSeWg7d/oGcj5PUH7iuGd
G3kn6cRqBTOi7yk8O2V9nFt3AqhEvqh3+9y66+CJlGjcIOzfzvBQjrVe20oVbJq8dqrAdIpg18TI
ZGLP2eOxSIGtX5FJ0t8KBP8gDk44Jx6yLzgtgHuyWkRu463UBXaCaQLN8UBR9mRkGKIBeq+xtBhA
7MhJAtYYcD/2SZNGaB66oqlf1Q1QUyK8RoCRUnxo8x/qFMMQo7at9kAmK4H9HM+OSt7jVm83QHoE
YE8wgAAgQ46apK0qZLha4cwmjP9Iw/h3zZOi6O/IwJwI5SrpgepKLg+oRSduy74tT+ruz9Q5gHMq
XfXIF1QDotCHOPxVg5dcD5wJWYILr8G5I5zdnKDBIqI0Pt3Gv7z/xrgo8mDKHOEvAICRIaVxn8/7
Bj4OpBF0c2CvoJUDVImSofpsPf48/mcid/oW0oRA8gn9KfaEk+grktpJnRsqVRJyryv+PVJ5khzg
Oo/czCoA/n6WvPOcrhT88oIeAHNlBxFWkGRtVLpDdHl7bdhQVcKrHAV7oFSAeeHSRFPuDLWrVP0h
VIHkIVlPlyLWF3Be2VWOU586CDsJXDN2aJ8GAwIUFPFYFNxx2BXX5RRRm6uOGNLgrUubLTIQdfmo
eFYjGEtEUvHleMpSAPw4B8gSK3e1jROw4CEC+HmizhVRtc9nhKiOhhrzyVHfF5XSSPAHHoXt0bnR
bYyN6Dvexofb18Pe/jMBl7ywNs4d9lQoNfyGcDaCB/r9aCgzocvGAbhFEuyrBsYNoPk9HE4juf75
3s6dQV8HOjmDLKOa49pC/oSyNKUdONEcQ5x8kANofv081jkxGc0QaaECNqCicRrCaACDYgMk7DoY
sKs8pVgz41ThByB8GXTdDQjiKYG6YGcuDH4uTP86uPx9SgO5mRq9wH0sz5wAXaTAlm+0Jyga8+B1
nQPf7OcBzz3Cr+OdvF1BOKYdLx/CMigntkfoFUw2usfkKBee4efZffoiwxemRIbyFZinkwyEbiZ0
OYmALQvvV6uNLFCuAOloExE3b0YdbMXVNeXJQi2WNoTdqa+duNz+mjjqfr7pc20qDUanSB5ksat8
IkC+7GmBIQA1KVKQjsJD0WxTOlWgrQbYhELzvGQ3HHOT6rcW1u2t4iB0n2XdZpqG/83k42YpQnrC
pPxUICkh24yVWYwPYQ73SbjKC+DKH4txO1fPP9/xuTQAh0cdGOFK2FZOQlWlacD2x6idBbOrrOdM
TV8T2g3wbtRc/oKV/Xm89d87fdZrt0Qn8wPedzrBaZbrI+4ZxcEw/YjSMByhT5j4pXHOFjssMDpr
tVfDJfDkfdHFtMgKBSIVkVcL0nt0Vg7fe4S5obRJQXQr26LcxpK3hMcB6yHVRocSMrqKWVW//fmm
zyH6tK8Xc/IyYR5bFQjK5Id4VA5Dp1z1Kn6LECUno74ug+thQWhbkJVNB5RLATQcrq6hg4EmK74E
mDgpL6wHr0JPKWvCIytnI6uwAacUiutfWbjDt+jTLLiPDbxrNKep6hu1MQ+r53DV98+jZBD8hY44
45pcJxhoWbbObtyRK0T3SlN4S0ZIMVsXzp5z+/PXGz85eqTcqJAIQX90lYEiDoXrbhEvmXTyAT63
6oXV9flUT5YXTxxFMTRP5RUV9n2XTEbCxHCmrNA2lZdMr1L+Gs06fER8gaxXciNoxat3FvLuKx8y
ox1YawUr4X3Nm4y3sg3vZVh+VA9g/lEe76U3GbVu1ah2cvkrlmlQ5zj5NPoV/MmVxWTl0RHSpJzv
V0rRJ3n6o9Jjx0rfukK/SvXBSxsVgsdehRuB80CKsTCs3N5RH5u/lrjn0FAqvGPupUGGFwVmvHqh
9FPB2zOj1sH2rNAe6wHqYidelRhEq6hIh3dp1GMksZ3FX5Mu7rS5RD2ghewIHNQwD6K6rTKcqoJo
H3KPolh4vdbBIr2kUHROTUenBLaCYmlyKJ876pcdU8lziSTB4KhvXeLaGG2xktDHw5ET1nuY2CZU
HjD0Xn+9RP78hK8XqszxQHHlnQMFBou1RwdPR8pR94iZEbTTOicjT8E0BCA80pwbzJh+fiHPST3p
Oi0JWSJ2VZTPkOnLVSPqPuPvLZZIcmR/LA8va09+gphtL6gdPaWYKSPdlXvSU3bhhThnu4paAJ0J
INSUpk8la7JWjs1hwOS+clQ/fs92zSH5swpD/6nvMf2+kbbJTfy0KnXiC7KZ9tBhbO1JHpihXemF
jobEqW1dArTLJ/sy8o8rshkoOYIdJuJPJ+fArDSDIFYh/aAodUCrbfLlSQprqEK+oiVejN11/SLh
l1RmPMxitXD6a+kDMb8v0EFatGctbiDklptWDLcQ/6/ztN9EyBeaINIvCj2fREP/Xi5tF0r7VJM4
u76/56bWGAFU/uIRxtDtPwsaKugh7ptLiM/TssrnOPjMWqAeEMRST3tYpT43Rd1V6VGDCqq5s/og
zQhSDh9SctTbnUJDODUuyfyenMnroJqsAVRWddr9AM+/39ykJzCLxqQ+rDsPLXfC5wAiA4RTE56O
gsqfekk//dyQGihBAAYGjYFTiRpDTUiGxia9R+fVQoNiE2DtRvvsMEOiuxDcgDr8HgR83uDX0U5q
gYNAwKwIoXmo0+Q1UGdHW26FANI/vW9D+qhi4QFKmzl0BzkXrgvVFjXUYxAU2K2gE0FRjvDMZOVt
qu9WhXlBf7GwGQvbydbr+j4uEz9Ns3sRku6qj0AoaeC3kU4ishRYe+UylEZkZeA8ShF7JFZOohHd
pEX/skBm0sr8MV6lL/PShiRVpwYab8M13tKRwsEAzsVYnlai1NgdaZwW01vLoW0ltZ0JMORvZexD
6iDZBDGE/qPYU4MOVKCeiZzs8UB7g0Zwk7M3J6OT9O/BRPOdkACs2zhjxog0iFWQXW7j5DecRmGa
ofaovt6/dB3moLgjYRtVcU1iLh3J8PsaW/NmH0FllqBuayj7dtgmWsPoCobyUE2WmyE/mOAjIQCa
Qzx5S9Vcf55EDLMYrZX7X40FFXiiPQ9NPYo/BsopY66RQlNIeVOsD+iv86hs+hy+dgNRPrTcJgeS
pJZ2H0jbQeJmUDkYY/i8hXowMdYw1Pk95jwcFozeJuM+rvZxuXi4NjvZtBdmmGRCAH9J8QPuSSCN
+XmDP91mP5eYpZir3a3Ey/sZHn7Z4FVFLsywr7WDMV3jx+MVf2LL2ioB3LM5xBJvl4BJ0NQreCaO
JOa+zh6VYrxBVuDIMzck79MgdIvsVyXdQJnbVvHDONYHlS1QEorrgbqGlFzJCXgG7eHni7c+6UNf
wph/r54LB6xgsS1/ut5/ufpByZSxHCmtNE6yg3HsooDuZR5QFFtxoGrzjgLn9zsPp0o328n7Zqd5
hie6o6vdLJ7O56IrObKrefG22ZXX8T1Q1eQ2uk0eY1j9NwUOcA8U44Sb4M64CY7i3rzr/zaoxXnZ
DiPKd3Wv+6pfOYkvOJEbeoITuISVDvUdD+sd/hw8wcneGjsNLXdlp7vtNvLLbc2vpr2ebYvnhdub
lotF3mEDJ5AqQw/eGKyHGzqCk33A3nVWoTrTJwp32mvRFX9pHnIrbuFkXot5fLwv/cSrfU7mN+J1
r/e1K0LVnepOu+S3tjW2zWvljf6yy7fxVffH8AYmotvN73jI0sd4X2civ644ZKuDvC92xU7l13Xu
rkb7Fy5AduP0Nmn7TW/36Oatc926VGIc7H2ZzfIXRBtv8RTmVnHWGRUQx75VnMpTHJRzcXsNN+GV
auNb7w6PyF0d6o3I4yGesEFC2ewte6FnWnG3ymwCNIZUbskbbcGxbqk/MS+d0zm9i9uoHTmJE3mC
re9y+760H//B1IwxJJ754oRXhFAHlc8Up73T31V7vUqRySocnWnWuAQcPd3ZnRxhszwuTvm+TqzE
d1ncrrLtfRw+XdWtPH2yNT7tbgpHOzSv2PvwIbpwtu3ENhwey+KNLh5uDsZ3fNys19g4LdMDQ/vz
P0rYmBzfrj+IweEmd0UXUSev3fB/CQ3/+1v/I9ywKzoFq2A+UlbmItcLQUubD2y9vJvEqW5iN3EW
fmRd1/XnR+JJz7WfPGRe8rnqU3dd+6GLYy4/tv6TXJMdM8jj2zrZbOR8ZfTXfyNzLHGDaoCd7/lr
T5nTPfDjDmwZ799fK294UJz0Srcp4bjzcZ2+3C283IU9/5wzOaAqe+6n4kuoZigYjG2obLraYf1r
yudsalfzsbZ5/k7g4OPDh/oHrrYLfJnPA8d0jGvBzm3zNnA4StcvTlehixaj/xgJVxJ17GGLVgQ0
ZVs/3PpQ5X/jarmRruHB32F36053GrvspnIVH2uz3eh1rnwz2dnm+dV1W6f3GjfexTv4aIfwNrnW
oDqjSXAj3GGglVzH+NriernPrvuDtm8P0l7hA1/EQ3qId+lu2QtHk79c7/qD6rW7egf5n79h+LPX
89H+XvzoufWI9fxlr/iNqzrdttr2XuWKD5JfH0p+RvDLnQEHcNiWvr5D+dJNd8oe7Vtf9zD6cLH4
vSEf8PLdK0HT3kb/yS5cGiN+/9D560ePfR+/VX6yT71oL+wyv/FLR3agnzvICZEMvOMZjWmga3rr
By4PW9iuro1T6IPpKa7qCT41kvvxUXb63bjTvX6Hjs/W2re7Ht/U9bddu1M99LC3LZds7LEK7A+C
D32dn+bTz/vnbgg+9t276FT3i6v8lfm24E9cPu69NmIAdvykO3SRbw27cZ+tY+fOnmtuZE92VMye
vOB54Fbk7fShXjXHaD9fVYgtXfVXxbE4zleyBPIB986rZN/54Uv39u8M5F7pNW8oFzBX/MmPPesV
orabezmfJW73hKy3l70lLvozNoZYLh7JzuhIzGXqoNPjwLViax1tVIEg0bDV3rCP2SYQC5JsO3ki
RvEFXDz96mPeYojmrv9sybAM+fDv76UzXcuO4sokG6KHbaI72Tzz0I/9EPXOwOPZbmP7edrDcECg
6YB94LQPd62HM69ha67kpzusQX2Zp9E/MtnMLpo3HvxCv/DBETmo9XgTbyk1dpvtzjbdwDXYUjq+
E9h0u3jg66UVvrWbV95uRoR1hTsnQctVvzVd8Xq9HdNdT5fGQT19u/71dfp0nkBnJ664Tb31x4Fi
eVhurwvtruRPlU8HYt7GD2gveamT8Y3SeeJBo2XjL67k5sxjYA9ezbGW+OMWVt4WCZudsDN2mIlx
/evXKnZ2Lmj9srVbr+jnU/9crkE7A4IiVSvZAJDxPewftXRRSDjGA2RzEPkAbfX6LZ7YetInVFZS
7Y2Q9381JgUyYgzS+E8zly+BRirOmB3UZn0dZd7C6aO40+AZlT/W0Cy8VvNFw/t5yDOJJmXG1XDA
AC8t6ieJZi8mXdFKAMAsPdmM6NO1e8pvF3vwp5XcNYRiHJUgCpK2rJ5Cv2ZkETIpWTOa6UZ5Ga/z
j6B1RHbvjbbv7OkIL2njGLufb+4U8/jvqLCyTfDqwA9PBRBDddYbDUljIFZDb0schbltHItf0X2y
+fu/GmulSGuwaRnw+3qRZN0ayrouHslrbLRgNrdrFkxg51xq55xSjv69LRycwLCi2Q+g7vtQeYK5
wJSX8+0ws1IO4uL3nHWGG6uOWjtB9ajCLN51PQ69doVP3c93em7JUKdRV/oNkCH9pKgHSGWSYlSX
VugIbwUuM8gkINv38yjG5wt2EnXz4qmWAjxOhuZw8gJGUT5Gs2yqhxwfY3U2rltB8EfVdMY53hrC
P+QR/5QxakPZdTFGGxz+IvPGFBA9sHZT0LkGDUQAyG5VrvAeudrkKMOk8V0VQTwYDqx8qlvhblqK
5zAfj4PyK8C0N7OwjR2QqEOGeiSmpwAd4SNckogYZmaX97KggY58yoRihx74Jp3e9BLmOVZI2Vjb
mHGLQYn6JJ7Zho/ilbPK02XY0fZC+1TIBvgqjMfyq0bJn7PFqJ1C+iMBlprGaFeP0641XloCjXGK
nT54aTPVbmXFG7vSph5A1cmO+ttprt3UwhM4orCZRa5xVemgh0XsZYO/xozHcoWy0vhmsm9DNvSs
FEkcwL4FVq8W9zC3tkwepYjLXSd6eoxOmG7cKEXviB06ZxEd+aDunwfhLQmnHVqbtoiZs6zfrUJA
kUmKq+DPPOVPUYmER2TytRzyjuDj+bGow7PUMhEm4VYbb8x+l+m5HUt0vx9bKCmL/DTrW4S+50nf
ZN1v3IqdUgCioXd3FVfZlNChJXzFca4GwVJx7WqJvI8AIk1E5OUooAQYl7fGgIuYvDHzxO6a4CCb
y7ZXLWdp1J3BgqzM+mNYjZfSzs9LDsj+OtbuJPP33HzUUm8L2VMY3+V1im2Nbcib4hVjcFyIQ6/C
l+7QWnb2pwl81LDEyaliB4mu8b15RN8tu535g4hIyQY74+UwHYyX7I+5Xw4kduGmuK2vh0P1mF9T
mspey/u1wP17IWNE1e0XUAgdEv/NIm8CQAwo92xYwugzLl66nWtUjOxmWDPCx+RxlIpNnO5M4VmE
iVUauKexsG/60akTKs170SLS7h8LgULyRyoHmy4XALMdBCmwQ8tT6tiXZnhAwUdYsugSTCVT1U7R
RWzb3107bvq7Sf1HB+DXZsQuweCUjXZr6CnUf2OjUHWM4/GwUHHiIRrU56v2di4KXMHRYaEPL0QY
6wUY3xbIEUa6X82p38zlYSwA5cm7VB1sBWeopbT2o0Q+qkR7NXrIzSHfDBJa6BLrGuG6pA8p3qmI
xQy7zortRAsPEnDggoTfCMVHqGpI54jdjYL7aqA0V3q4+EkaeUOIuKimbHUd52SVKDZA4TMC23Id
9DiwGpYv1ik8/9sqBLY3d8Zrg34LVhg+PG67MROvGyUEh2A4jNGruMiI07iRpuyTskH47x9TJbdZ
a6baXlOxTkeis1GRH+uRePibxXidDeoWPCkjpngUl9D1pC2OOLQdkichjZx0QCbL2uKIjR/sy4gU
V6QSz7YGLEp9r4zDMc/apxZIVCp/sBE6VUF3E8hJKOsPS4BrbhR7qppcW8FDGgyvIwpOGiJUOeiZ
hMc2SW/zEm0K/mZiytd1VvEPr8IDu2jOdjQdam1xOx2jdP3BVJCDQQ9NZ5sbamfG6S5beEUDVh9q
T0Fg07xDeHY6Tqx9AWVqwTLcvpG9wdDHTWDkbBpzy8FWiV4goKcIQp1CeVbrXoQn6/Sktj7ra9Mu
rZP3+rWS74QJhztV2FA+9UUkujSaygkSo/RKZmFwKhZCUgh2Vf5OMKat5s4RAukqnSRHiJCT0Yfn
QiM0RcEuDShwjaRk2SO1mO1MBDlk8jYei6cxEmB9ind4HW+NPtqVYnaY2vZlyCq3lKPfbSI7y4SY
0iivu1A/CkhngcB6S8r0MV0GZ6wR58pju1jRRuX0x0BZVFhl4ORHpVc3KQdBF/sD2UMOaG+0LF9J
rgXxYC0vSaXsRrbeaOzdMX+JKL2rpXwrzOHLgurrlId40QobrZ9fVOBGeoS8lzjYYZ7u+hYJWNBx
SJbo/a+5+gjVFAtkw6lQh8Cyb2NJ8kHBalcrhCsxq+kzkKCqtSfmgBvkzJ4bhTeR0yQMSMuLzq+T
+6G0/FQqb5poBOqWbEdVgY6IcYOZ2Kg4bU0650uhXKdz5CXDiCNZ7OVJcyfD2DMLAunYOMRIGyJS
UZMJD5SYwFEVkuiEli8RQpVt7UjcBfDGhyrvkHoEUqRx+krSu1gLTocAUdm9LuiE16NIevJA0c9n
wdlp+BRzUsiIYAg4X6sT3SSUlMrfw7ADwItt76arjpFBq02I8OyNHCPO8M9BqW3o/QbD+oGTOaFo
asWha0UtJzW+w8gvDSMFmUx28uKljyc7jfC95r5L5P7CcoSFnl3hybOx5Kte+UcJ/9KddiAF+KHZ
OaWuUOU1thrtSXr7CxJhQu7oHJI90OFqQoP1V2PgJup3YraLURddjIMRmmCPEyeX86twGR77Ur+d
EBlBATA3tAeQiHZvLPsCjFc90ihEqLIWnrrRVWfLnyuKE6ECv7p3hvGuNd9ihYctYnPCBZvZS7aI
bhb3+xbl5eIYUtXN5nRbpZQthhGORPdozp6SWw8jAmuq8TY1xabRp8daVe5K0VOj5kos1hZR7bVF
yYv+Mk2JXQWQSWTtKlTRRcNATC9eqvLQ5si9jcfRQv56qH/hiOGIVbMtG9L4ElxbmByXQvDTmwRi
p4A8rSneDRSZImyDYlRN85e+ewin0tOSP0vY3rZmu43rctvglwwElpgUmT4ejY78miRWGxNrOi2I
iE88TJNTcH00TSeUl9deVbsz4vqADpwdrcBx7UJyddL7/gyaNUXGRs7EHfE/aiFKmWBNNjbL0YT3
JETvRXqvTQfox6HJgZe+/By+novRDcPU2TQVckgG/B6jZ7Kg1kHTIXtucd6XQHF11iVCa31c2jm/
005YdVpLrUCEPwPoHdm9+ediHH3+QnAaAPlFwK5+oqO/5JSCzMlk5CC9o75yzel9DW9aWwWRi9Y9
6DZFu1v7WMMyumtHBUgRQJOfJ+PM1BvQXICXiJjYGNpJgynQk6XTI2s+KmOB3UBij8k/DbKJHfqo
FZJ5sP5+HvBc4ofujwK5HX4heJqTZKwUpC6u+7J4fJnd4TbfLpuPV+oSxcWsb0VMnCQpSN6YgJRo
ueukmN8fsyVmpClhUV6DbhdwgStgQ0PeL6p0B+j7X5k/yJR5kyLY+7IEHfzCCwv7tHu+ruxv13CS
kOVRONdSMhbXqbQXqBZ0mB83Qeth5LOy2Icx8jWFuup137TOKvmP9W6AevAqW9o9kS9sAKb+/ACU
9b5P5wWoFHxdqif0TU6Stx4hpFIoQW6FSfcaLO8ifQ6xnW/EkZps8xEg1buqtoYISpvGgAvwrzah
b51Qg0oWO0bjWoBwsizh/jmD/q93ySMHuzuFoKMX1JrVCI92YyPQ+LUMwK3D30BSvVhNL0DQTt07
mVw6zRDkKI1oWPaekoqUpEpCMWmqoyb/UkAaqgr1roY+pRi5umoC46kdL+jEN9F6mmS3FhToRux+
iFmtEWibDPuyMmnsFX6jh26W/TVAJYu5I2pTieOC8ZpLJT0gxfCq4VWqDlWtgmK5F4bRGcy/TMTP
T+ZU6+DzhjDHgSQl0fRVTuGnaj9qCBnFyy3yVjOltsixBHIqerVsBS6UhaFz0TSQq+ueZLd5MZab
MnL0zDObHYG+hPum6gqaV98quRNY2zzZ1MOfny/yc0f4vnwUuu5wCyw0Vf4rRJRnJtJ2Irr7cQEh
iySmN512IS5zpSLfpnK5yQ49FK5geVHH7mZQ2xtdrbcVaYNmdvY8X0+NZwaIMXSLV9MGMZxYOJD4
G8Qqmn5Ty1BurWchRUJXVreiDNYunDArVj7ygMR6h8G6rbSSO1tEd1PtQwkITfFaasXBDbtnYaBD
ZM67MBj99WEq7a9JvqrBI6JqcamKtW5W3ydDZeVpPKu1iES6/X2P0fOlqKtAFm+l6ap4JZxUdyFW
Ed5Ysu59obSjPanNeGEP/e+mzaiQLQx1FWoDtvd91HGcmKE+/j+cnVdz22gUnn8RZtDLLRoJkqJE
Wf0GI8kyeu/49XngZBJbq7GS7MXu2qYFEOX7znnPW/SrER6Rvt6remPDncexdR3m/wtLkv9ySDge
/+CgAwOSffPv4+EpvSZJNFR3D+GlvCER3B7c6g4FyTff64tZNAeyJGgkyGWQP306kKgW5oSkor6i
wNatxiMbe+72mXRJ+6C6Ja+EMRm23820XBXgDBXv40TF11caIRng4y3eIJmKYR+TypHJ19IhNrwt
lPvlOMEZW8Be2vyd+J+HMvwuf/d/UqH+8zD8cfafKHyRhdZCLGuSvMvswcARlfOgYSDnoqI/Xabu
qosLt1UgLrJKidolWw89BE/kEbkO5Ywkkh844ZE/ANQCNXFR9dOq8bqf4o6cSuMqYo5aaqZXrn4s
vwG3pZTqhe4YnRM7bxh0e2nhWD+sH/qFIYcr7lLGG+Kt5bZOar/mV8JJOEVExgWkPgTMk22DCfM2
XOhwg9Rs5Zr958Z0cPr1ZC85ygwpx2AMVEd1Jjw0bOnUnavbbfwpPrR3wlO0T/bhAWCD2cTxwXCP
dbCe6BDJUmP8t++ct2tzt/lRhrv4pjhLPsP4AOmOy8LmSLvZmZ3RKW1sKUv78bG6Wvc4jzO8LvaW
/zbfWYUTHbuz+gBTc89/OQ3ZW177QGaK2p0l5qmzm95Ax92mzk5lX20fEUBvgAvc6UHyMSsHWJad
l6vBcSWmn815PhXn6rysjvUU7iBW3Ca3+Z3khzs1txevP82uzB8p/MY42j1P+sPwUL0a72tFEgrl
sL0o2B1PTk0DWYHdqOsdGcjuqCGXY5SPjkaK9ZvRSJ7SIblLkxjRY/4m8DSqMGxkK4bvF152IwNN
I4OfVItuVeh7y0i8TW6TAN7oCnG5Vfo4NJaXoPTOSEhLk85XJ3E3CLQA2Z0kM4Mb8gHPZVGld+Zx
mvJTnbT7rkneRuJBhOpRmetbBVgpp6yTpWRnFRmO7gmWCqWXqwNraYPvNfuJqT5OKS0r7UA/Soe1
js+h7Kk9Ju6qaK90H/KWhgLWMyLDquZob/RgrlnhFXGCMl29kjAVnuuHEfIXNoaRp6f4cY7iVZvn
T3Mz0FqnjpC1TmX5JBhm0U6xyJsfaKNYKU0kD1rdQN1J7DySDnWxlzWcjzMnbEg+qOfQqRLFFTPh
JEtvUIjMUiLcnokIRuQR4M6/dzh5K8o+v8d47OG1Z6lkPX9W3oeFqVgFGulTi13xMEcoT2ZHGEEE
MegylIHJttKKsHvorQGUzflx1qnhplMORZnglsSVMw290sLjQGy4djU039F3f7vWfjpHfPeooS2c
V5BYfCpuJ3q/cRoFIvzozqMs36dLAy2ncBTxV93TtrbqhNWZxgAX0ArX3Rks92qVKX3oPuNQuW9z
AgiiB61HApS1B5NbMwGl5QYJJEzhjcWeauYl+ojjFXbPOJMb2rNldfdFPDMyzxGP/BxkFONEOUi3
bd/7q4VXtGh6g5nvWcp38kDbzkNCYMsm+05Bgf59p36bkXy+Coix2XtNRnIMyf7emDIERamRh1iA
cJOgSUQ/+2aLEJDcjNZbKHDC1Q5p/tAKJW/Q4IIvht1Nk4d2EY2Bnh615YcB0QcembSDGYdv470B
spyezfo8rydcHnvjxQB9ZTWa3i39KukfZmjSqFvsoT+tmzuDgFWHFlgCWDfw2ggcS/DNehy4MKv2
wzKOY3nO55gx7UkpfrbkJSRvyAKN/CmhaO2sfVaeJxa2vHAk9Xph+xIuA58vm3NX3zVVEtCmDlRB
c3ITdXRo1XsFcpWWkp8V3/TGv3fYz1eUgapI/SlSV//mW/3RksZq2NMg5dmtvDOAkJXDVjSLe4vo
ptrlWmgZEroAwl/4fBNKNg9PvADs/yJeYgNyMk/oXXP+pi74YuCrqpT51J0IFGjnPtUFUxwZhELV
2lWVgyX1roaBHTOLrAssxS/Wc0Gph1H9v58uRq3/XQj+OuynDb2emj7TV6E4r/jQNM21ZvXopVjJ
oW70sj8MyVEkpa+uoJBFjOZna9ea+PnDO6Imx9R1kIvfyUVxO931ubarJJwPNdSayrzD968zQmcL
55rzfGcs2PfXi7toohdVs9emZZBJcBVFd9OSFuvjoFS7SIRSVHX3mEVuWscVLLgj/UEpf43qrpjU
Q0GgpjSuD3njNc3iCmsXxNhgtcX95ozeNTCtiC9KSTZ5YnK+taFT+9BZkysmCbyrXdxGvtTdS4BK
at/ZrSnvyVnbdLqbbnBazc26cFPelRrg8XSJzey6Zew0yOTb9AdTKbzGEPd4ss116k5JSQRRsq+X
jy3eSNZZyUlhIMwg0uPHvtaCuHjNoN2PwmWjtG59p56FFHe9V68EOOFHsGlryRZoEqy7c96AUDxK
YQJAmylBwjChryyA7Z3U6DeSEnrbJSdBL1R1N+k0Xzcme8uCIb3dFpfqKC+Du1gPMh1LKHfMYwgf
HcieCXtC38HKQSW3Iy2NiV/ly5zwAvSSY0WnSUDMUGNvhUI0v6CB2O64in2cPsZ3Ne4LyK1zad1t
QrekJaa+l4PJan1h86sI7yWSv9Z2vw6HWo72GyBuEWyHdYSsoCDmfmuGsqtZVTbgqaSCK6+3JA5C
43J9gXfJPlJXwcp4Rnkttcavrcu8/FyK3hXR3jY+7F5OS3iJ4ZeQ+pCre7zzkZgbc+VFlBbFggXY
QFOYBfK8bqEwNbep7ys7QUwTcYWsVXmO6OKitfQmsiSmsGI7xkOiQwmkyh/YbO42NQqpj+5cGWwB
kIdK3Z1VDULVfa+1P0KrdycWQZ2whVFXj7QSTlFwsUQbLIhS/NpoSWbQjJc8Nm/WksmZEgZmFj1X
yEgbEZAWzV6NMebSH+qSpduQn6fuqVhIkWtw0Eyy5JWvt6UJaFv3Kb5I8PNa5bmRGqdOTU8O+V9w
Z6I0k/ZNiu9ltTuYQuNtZlmb0ekqSsdNfYisAUKFHCTmFEhDvyORON98LJJys9YiXrLXcKbD4+O3
N1JtsLSJLgP3S6asXlzHV0PoyvL94Cxatm8JQ9kU9A0ENpVLKAi9PxeSV8LKGkTuf2aRC7f5Z2ko
kxZ77oj2BFxUkooSYfbQ4NdR7Ubj7GoSFCAJUwsw6O1q4/yg1/+PfrDgDCyhOmN7cD/LUH5vAn8s
8mHbdDMaFf1qEu/m6KaFL6AzRvgFDmuz/wir6OTmd17mXy6mm7MXbBaAv8/gRsk+nkrZxDzB2Csj
Q+8dUnzSGA1y6q4XCGM5gYs4/R6rt1Q5tlurJ9r594rbLwBIFbILuwgMCbpM89Nm0mXJGoVh2F+N
WDaPARbwYmlQ3V6wD3DE9HWAYt62ZF5/Sw75orDk0AYmLiQSoFjY6Bt/XHeJ8K4G4Yd21SesfEEr
kTaDrcYAASKtfuZbkyhi2QLZWLu05jdbO1/ti+0M4QpEn81D+j93IInkWOmWVbuKzeiITCCru3Oi
Pw3DSS7fo/ahlk9pO72N6RRUuemvApGgQo9+U9oTN/Q+A8JYxilnzV3LZ7O400ssXGq8yrBoaATY
AXcm5PctdMyCsRdBteAO4seNTU5iPsTMj80xdLr1lXGzFxFMExVARxbTO2NTnqnQU08VWwvBk0JI
HIW17DfLBYHHISXNpepp7fJDF+P1btFh9vExWxKI5xqTH+mEaFxUL1mqX5npTzPpcT0wWbGvx8XC
TOBDN5CW12QInkcCirL1fskf2I4ddWbNVe6t8K3VXsKYYhZrqXBi6mJorO8snTm03QIyOcFn3fLR
EJUz8Eulh3aBSI8N05YHpj8zk6fsxWgu6vAr1W6HmnHZoLnVFN9aw4CXQrAyESyNnZ6g7HsyE7r1
lGHOuO7QUP8qW0S0vPRZKLBSf8QwDcrnWLgfa3lfzDANrFMW3SkjiTGYs0BpqSTGU/B4ccKPBpCA
3i1SLZhI1hlB3+YaisAyXyX6W6yFiC4qV6a6KMunRWjPynFLPcJweZlZg0lJnMPV7/L1UclKG7TV
l5D9IcjY591wjrcqdYQKHGPbxCA4xuViWObAWiPHpAPtS6bu2PmTdsjAmErbZHaKNsMOb0ey4Cb4
1DXuEhkcifR2YrQCTplrraPxguFwRlLXjGfA4GjDZr6fkXI422Y9ByUZpQYFn9Ey70wSV4M5It+E
tFcQGcw821t1chv1+S4vyfTZEgN+lmDpaZq5ghF5Y0UKJV2a9BSql44h+pAddOkwNDFRrvdt5Ury
sounyBYBroXuho0gnMn5a0t8hX6Y8U9Zujaq1CUpvdVf1FTzJ6omJLk3YWfZVghBssFLhCq/y1SX
hycyAjFUndS6WCEcB+uFV0rXrscMGyTkyTer/hHXQQ1Twni0oht5fC3a0DckIqSSs0WjW/bHxrrv
aKAszWlGqD3Sy8AIEHbv9JDhelY1Z1B1W61fJfUl73CWVUl8Q78jd66WoSUpJMdMIJzOD7P6sUHi
cXycsgeoSaYKgbQOMm08STiPIK3Mq7M9daY9CS/ZjQEsvhaekvaYTQ+BCMGKgWVFVqw0EPQc1Qcj
Y5q6Ns8Mkq7TLnEFkzBCuMio5ewalyY1e0ZFJEAtUhlZ9U1826LMVXLQqfpMaNVJ33J3NNMmouc+
kX8JcGvmtgggYRhDEE8a+/4ubkTIle9LCnMlf7YaRsS0+aZy3xnXpfSylg+W6svdkyYzuGQwzhQU
dSyoCMmihxSWU9NJ7tKNfreot7EW8TBMdOwo0gbuNaVQnDxPgh9hb9Ja3UW1dtYcjOtTNvxaGD2m
2lkefrTZ5CjeOp4WIfHwHMXh7zYT2LQmjaJHJrnzNRRCu4lYH3JGSmrnTRlImx4jQZtgQ+GuID9l
vOwVb8eIpLXUHuX0OgS1yCuFxahz8r7fC4V8zEdUJ511URYZxpbiEXqMb8+ECmkIRiqNfg29GBLE
jGqZTuEsVQ+VgPm0OgGldPjL0nxNJ65TVmi+sKpO0b2qxeRsvWxaiyw3pZ/o0ZtSSDvU6guEC0Vx
rHnaR8htjTAhNsOeB+QaomjL5eJr4ZtGqSxnN6UF/YQZfheTRcebqc230nRKY04mH6mhW0/DF3PR
+yPpdqkCQoL+P9O9Ac5Qz9S41/r7GbhoWmI7SWHjCQ1/O78VTHC14tEQMPWZWL9iosRgJyvZYS0T
XxbfU4NATZD+sJKcEYxFq0K/wLTCgoEjz7mvZa0bkTW8DPkPydBI0g3vhOVlCa9F8y3LCgiCQvkL
+DxIlG2Ay7AmedJhXbVTFVStdSy2HxwKNz06zL6BF9Kqd8qMmkfFXnqY7/Rh9CSKEx33OeJI3KSJ
AzpAS+zhFKQHoUhdwNwg6mFqR/D+C/GYi4IjLfVelASsZrjzre4v8h3trGOs4IwJ55+mJMPaRp1e
MBO322cjnmyxbdCT/9IyyRNDgj5Jzkq2SlnDyrJUCKhjbKgrxxjiCCI/u8rJIkm3MQmmiLqnljfG
eg5bzeuQvtJvWsV+Lp4W5MQSTjIwSsr4RiLLK1si2uTkBK+GleB9zrkAmUS+Zknxe9ObOllqBaMy
KAHt3awbr4Z1aPudeJwg4chERUJQM3m61lBwxDjezU9CoKXH1NzP2k/Cb6/VojtKGbOZiCS4lNCV
5Lfx2y6c8qPGSlK0LC46IRnHdBChF4aMC3/h4SoMpt3c8V4vAw5N8+RrwllRUqcZMmeI2IixuE8x
seI63cz99CLh8W4td3F27nquMqzoFXnZUj6FHTmAoO3DeJh7Vl+Se8LfyAzUdo2LZoFyAaCLK255
SHZb2W6w9p2toyHs+1RhKz9UmKmr+545ik5YnZPOHmpr6J/FwE916NamcNfdpLsk9KldxN5GYQEC
+oJCO2RnfKftL2dcEXg4Wa/cZp+ufiXwzHtt8h4fBsrta+SwT5BU1ck3fikP6mN6Z0AU3BJm7e5U
4cIGiQvYnXa3dc9t4jQ/YXfS0JhHOPXrzcYqHD1dDaRp34nvTUofiKy2D1rOtp0zDBmY1KrVLh+0
SwSigEELi5K5B5lcUe9LfCybZl+LnkSsgCTUMBBv5aa/KnvrVM3fmRpsg6jPaBJkZEjCMtgNXiGf
Cl4Ftb0KO+qqjF9n8UeuH8z0pCL5zMJvwJqvugvwWpGpDF6ilrKV3n+U1lmk16Mwx+mJmIe+v1vm
Z5majFTifKdrD9J3g31Z/u8UnVIeqvWmd4bJ8Jvb8ccBrTqW52LQpIvEQhjfm8ljogaWZE8v9WCv
IWQN34x9g8wh+LOVbbB/5L64xdbapRWI0l4TqXx2GDDJlEMYNk74+PtVcyqHYxPvm/QGVmeU0h/a
lQ6Y7C3xHr8A0zxB52TSWSGbaeyKMWpos2Cn5Hsj6Ap9Hb6IsY9lF3+DTN6bszepvoLSCWFY5zf4
aL2p18oL62v6A2F67lvsls+p6eDpaEqwomhF3G5yZJzCpmC9k0ZoMTg92ZwgCVlG6A6mV1DTkLL0
sYauwFe6Z5DR9kT92driDblTGKQo427mttlVxr9DT49cQlXBlntCpRGM0bszCdP8NtvjpCjQ5zJb
mDx28RxhjILVBOrTnTmfJCQ257Zg2GDnj8hqWblYHsqe4Gh3eOaEY8GDD1dhAfleUdfflSQMAorR
fJD7SFMSUWPa/HH8wGjZ3NHemp1XWw5sT5P3gqSAgDeuQ4P4skAgJctdcnmjB6SFx/hWllyyHthx
W1hzqy8UULv8dYLMbWv3RrrrDU9VQVwOurIvqkAd/DAhycqhamAx6rEh41nfTtlNaq+pHY3hUg9J
0M3WYPtl5CbSLvlFwRzJ4IiOYXj8SGmw259bhCqfkzwwJvwdKpSi5EtGWBrZneA0De4R3xAqvuAj
odtXDcABUuQwXtgayD+eaTkOS20y6uKEgUdZvgiTGuTS6Gray9h8rABTxPCWwJeYUZLiHjVvE0/e
v0FX6YslQ9NIcpPVzfcGRtjf52CtIZVTlGKHHt22OIAKxK0lF5HkT9NEUd29jK1TDsZvCykJd4c+
Ckrz1SKBPiMi0rz79+n8XqE+rWB/nc627vxxSVLVqhqlasSb8EEk7dfTe199CHfgeFpaYrqBMcUS
3lSFK1NPqB4EcqwXQboAR80ghdNztwhnPb6Cgv3+CyJD5qw8uLWTmLVN3mZ7khvmN5QF17MFvfKF
vA1Pnu6SD/TrAhOMm0b1JoWqnro6AS/hNYMwLQ8NpnHQmoqNHB469Xw/KxdjfWl1W29dFX5k7ahv
4vTQfudJoPym1fzjknzmD2Um1YpVhOmlZlSq7iweS+mpQgt5YCx9k4/2+tTh1sY4pkayzBPbNbvl
gvHdzMdTDAXdWg3MD32XP2M2Ywhu+UiSCII54lEBfayHatoLb3npCMAHorQzuv3c3JkHCh5peso7
N5lfC+uoPzSlu4rnsr7uUt6Vbi86BWYz8sMs4NbfONXrguoOvxDm3EdwhHz5OaElrALF9NPaE9Sd
eUNNlSsY32E4bON71LrVIpEFez17aX0W49emINnvVxyRI1b40XgRRK+J9tZ8W3bnOLvE5Y0erPnV
+BYVb9BOs/EqRbn7WA/+jDXu9ZQ7/WKrPygcM7YlSln4OzBOiTPdCxYUenu60XbKYlu7oSfWedMI
sSEzD27K69x6rEZPY0YbokSBtHsosGJduUQIYp/jR2Ik1r052JF6K9/l/a06ArraILIavfM5CSb5
PPia+iS8qgHwjCV6yzVYuSbuRkir6YEP8+NJBbmpXKa8wq2IpvCgrYcMn0oWGfUEo7efDzR3qcUs
1DWmS7XeMnNiOaPrfto4BI331LYQo2mEyXi6stKdXAXSdUZbv95IvvyaHQeE7MLdsLhZej3hSTb9
0A9zwnNqKyzA1XUcUP9UboNMEbjYPAjuD1k/LBfeimHBXRPahgtTn8f6peuPY3VaFZ/ycNFeKri0
SWCeUT7ienwtIfq9z0Sb7rl0EHvW/bOaM8PaR6NPvUqjo7DGIiMvCA88PUzpgVY3jzGggBy4W3bV
Y5/ttrfpPfFzxW+By5nFCCdwp+JV8Xmyy9LBG4l3m+szZt5ssPUfmw6fNVu6T73mNFpn7ZeRuQpt
Z1D0N0V9sOIToBcSF33377Xpq6mYtknacGpC1AaB9u+1yZq0doUpXd3h5+yk6Kmp/Tz0BrvvgMuv
1uQtVYatAd8i0/i0CMoNbo1LZFTUJjt6PowDCaAcqGLk+/+fr/R/jmR+GujOEgOZTJ2q05jBk9yR
Uxwbh5rmGi+B3s9wAlC/2fT+K5lToW/97+9mfhqkG3JLNOKsVwx66Vbuy/GhIvg6++ZefUHt4zCW
iUuNRTEM/Pv3vVLEsTJ6Y5FvFJRC6xMBqcUZQ9P1FLIPjIOt3k3PcUxIEaSSExUOZnmQSyaB5w01
FUW/EkjyWb4VqSmDby76F6WsBp1MYorEyeFq9Pe5iQKdYqQB36aB5F5jzeUAiXr09nb6TZX+5SOL
3TNOqLC8mQN8utryYs5LrZFNw6yQanZkaEJmjJzu8Kft04+pJknnu3iNL1oDaGubUaEqQir7vZ/9
sYUPcZNWSQuwgiiSagI0WsT2K3njAd4SuNPvDPXUL68nGhB9o9eiZ/j0EOOyV8RKbmKo1xKDzhjS
Tm7p0ROW2S3NBQ9h2xiZltrZwLffiaUTzXaHBiE60M3tRs0mo2oOf3SQt+bzoKAbNxmh7iKE/y/m
ebrM1rV6ma+R/UjRnsZwEw1+G573BekPtez/+Rafht+tFSZDoSkJrKJbYHerc8yaAO8tDhbb6MIg
x+6bB/F33sPnyoLQUJTdpsyq9nlE1PKKJAVhD6c2Wc55AXeYZjw/xAUjtOGwsZ3gYAZqBoUJfR4z
44nnB/vNbcgAQFMxS0E4KL+WixY08a8Ih571rKLJy2mcnpkhMG/8aDt0qer0rDbGNeoKV0AoGfaz
Y4K7RBM7yUSJl4DrZ7bcKERvMM3O0FAqHxgbLfOHsTHyNX3X325WPuoID8CY9tTDGXopYcE1Ag1e
XxiYBOVuWxJX8d347osxkq7h/6lBz9B4pj+tJfIi610aJegQT3RZdhB56GKdxWc+6n6Xq/rZynWb
FbK7qFheyvgEKr/jCf54ewBfSkE28/KOb+0ifH/DVgpvjQpbOr/xk29W488Op//rcMyokE5rHHTb
iv44nDFmK00Fh4Nrd90G8TMTD91J/Q/AGmohp7sLj7XzHaH262/J4rcdmN308xrRzyGWfRWHXS5k
tNvNDjYPZh6De88l9b5Zb7/YclgaSIllzVUVOFx/f0cJRpYwlNl8hSrfVg9qsdxWaXTKa+HGMlsn
zylBk5c8n29U9Q2qr28InVs38hG3Xv36m5P54jXH389QCbVhd2dr+vtkqjEux0HjYdpsJ2DX7Hr7
0bRB2b65s1+tiswciZRG7AJ//PPLLcVLE6/mKF8Jy02o/4iyR6m4BShf0BdCA1+gW0btScdglGm5
Ydy3Soca5kkzf6amwRt3VQBCZtVrMU8wIr1tDKYvl0k5qGjBNOulojFUxEOYP+cwXaL4oaUwTbBF
V2CPWNPkzgXMkKpytXD0QxPaa/bw72v5+8X7tH7xFfHC5UHSofF/urHGrKlR2q4YsoEnWObHkkoX
VYP1Sa54VP7oYd8RkMn8Bl5du7E6WmdQJdhA7yGzNHrNwJqEXRef05RT1Q1bns4WUXFcpXCynKX5
LkATCI7b+69T3v78j/dtabHSALhXLxBEOmGjwZUD7nKMLV24xGBLAMlwvmaw39iVS0+h0lcdUMX1
Ljws5771/ucHxM7XJ1dRPRjpRsVc0R4+MAsHZmpgC4K43vIJ8Aw+wcgvZkxMJ3U7zAAhTgod7wyU
izH91ZwE7fUahIcJzpvp9IrzsNwCCEEry47FpbnXkN6WwW1auwwQRJYGOurOEZQ9Xmxso5vzmunl
14iYq8QZ76LKAzagacSxq1s8BoBqebxeMHM6MtrOS1sVbpHGl70z4TNqeAuzn/aYFkGsHQe0uBL5
4jiL4sy+hzmEimiU7zf/18ZOfxSvOlmS4EhQeQH56s2oLum8WD8CdMr4QNFVmXcCMt+DjgcMNnKj
z48Sk5vFONVHOjv+K867abxb1R1DyRV+OtUAf4/TIPRgjp4F5bpIzzrQVtodq/EKQK2+zyeEwkFY
3oK/jfVhXYhF2ye1D0pYZs4I9yU7gtUVDAmMA7+jxH443IHrYdbXZF6d+CnmOejetCuyAjiPZAp6
HedGNsP9qu8wdB8+8K7ru10KTqhfG5LTa9fmBKnoigwCXXWt5cSd4MsDEuKEzAh1eFbAGrFTU2+M
9pib0Br8RnORy/J9oOWkOzUgx7ZKPWSsURvYzeAYgP4oRQu7TG9mXHre2vI2T3csgnLsyyHO7/4K
OUuzk9re6AEGgwFAD69Zz2CGreWtpkcMfIkwjnc8c5PJ7mRvwmBfdBuo4KbTxLumwALQmfBNY1ja
eJgaDro34xTMT1iDFpzCALSh09169fiV/PkR3iqeAOKNSmKntGM0AoSnb+dZzGeQyCRmmOGqsEXA
AiA2h0cS6Fol0FiBENUvZMYTCbE3Ew80gYj6trvd5FZ3loY8G1dht0FuLgUZahiIurqDo6BYQyAO
DFwFHrDPG52eFE5o1MMOABHBgEkAX31qS3eK3QUfvvqIB+yE8xgDvMztP3BJjJYThhgsGjrEow8G
uxCjK7axD4NHlxkzfoIHiL1LfrU0O2wxgQ+TMhgJ05l3kuTTZzdvTEzEMrDGvarsl/W2yS+cIHRf
K/65jh5AgJlcC9KxxEXF9OfBi2VbT4Ky8zLUSoRW1Jd+9i2IEVdpv4PRnipgX9eG7k26W2Y+L79g
7vSCJdhuOtvEeanbW0hmVU9qg04/smLPz7TbUOsWFS03ZosH2XLhEWeT25c+86o8PQ+iE+ZIn4+C
cl6qQw8nZdwjFZIIBBQ29EIR9tJwNaKi4Hk4LKEzA2RQO+D2gA0dzHXJN6HFxdey7vKggTGTNEDc
8qQdOWnCPuqIoyEKL/drdVowKQsdUNxt6PYBrJv8BJC2Ih8zSMogRp7whvRLOSLaYF5ENAa+Ebg2
2spP/YXEZtyJuXBvaOaaa+wAJDwjTV/NLuQidd0RyBvOhTycgTDzGVm8o2AJrOOq4vbU+4vPN9cS
F08FIkRMPCwmaKEOvcS/966vWFF/7V2fCq8xrOBIlFl517p5cI3m2n3f4ITG/w7h/YKFxIHgH9Fa
iDKYwt87jkFwtLL21XTVlNFFwUO3l1q8WVDBI7pQmQRb03e2+V/VOLS3pDmCa2/N/t+HLLQ8rMiV
aM68X/CA2AoE7lTmap0NF8gi+ub/Q+WK1a4mU6RToNPsfuqp5WHRytkAm4nv1F9vo73Zw8W3DOSx
IPv3nftdoX3ewrdIAJICt87J+lTBjXqYravIoWScJMGbX8WHmIrZKuzMaVzR134xQGS+bD+UJ9wd
7CFIOY1vq9ovL/Ifp/Gp+NHixOwlmdNoXfkwuhhkHt9nbwjq7zCEr9qfjbVIqb5hKp8djWMYPALT
3/IOmoONBw9ekInzHNoI6r8HLLaL95+La0KUxKRKURAu//3odHGtdXPfVHedJ7xLT8et4YIb5ii7
9Vd5K9s//30zvwJItny8/328Tzdz1aq4SIelukOOhb1i7Pe2iaUfznDfXcYv79cfR/p0vzqrtMZU
qytMsVSHHpKIKC7h/wXf8gsTYwhs+J4TcaJIxn9aSL1p8Q3pka8yeWJvleFAoW0vJi+04LBXmuCl
+CtkyyUddb/oiTxUsZrJr2ZmllNzmQaCc3qMPvHwV7XiIIog3z2bN9ywDG5AiU1ByPBAQbWUI15q
nKHLSNkhpK0/ZH11g5peIbRT6i49ui8JJnCXZY+qgo+9ILo6CqsczqKMwfqGIExGD/ROC4+GVFv7
8zyIV4hHhdE6tv1lAdOZtEuo0o+U+HBaNKNsHqK0eGe++ROKmgXUWm+ft7AGQsa1bHQRwyPe4C9C
p0mH+43ibVYmTjt7PWfq2DIo7G+a4l6LFN8YK6eUCzpAEATpg3yJjeVgbdxkUQoMLI9zdOwkEYMr
8OPDGINDztwg8SOLFi+er2jinVzpEKCmQV69zqNBCjoQtjQhfxZPhE16CbsroiYbI2iYU4yXc9xT
KDNSmCM13j8rqYwRIjfWxRJfUKDXZmwIieJvADepXbXXwD5SczwBn1PSdfaq9D8I54QxqQak6OxG
Mb+uZZxeEzwjksyXiXuZxMtw6GXoLTQ+cWdeDO71N+/PF+/r1oEhCCLmyMKI7e/3te9VA317VN6N
PnFRrEHwn7yPzW7R9MGK/O/SNJXvDvhpb8nSquuEgdUoDkZ/2PduAm8Duruj+KRnYPkJi75xLU84
9/Zz6/S7VwBAt7oXvMSZ3lsv3Zgk6rnHntLaf3MxlP8uXn9djE9brdqFjVX1XAz9avYhWdrjPnRb
7CkpDq8E99uL/8XKDLmbvJ8N3GCj/bTpWdOgtZivVWBF6q56nV45og09h7prV3rfCW6/Am3+Otyn
sUSZilHZN+DWrX81YeYrYSFY4/iKdAPX5H9fS/Wra/nHd/ssNbOWIqzzmIgzcdADET6aoL8L0yHp
T92AbYdcBoOFo6dEI5jcYhW2NBbaAcsZhB+oxAbGY1YWe1m3On0+2Mkm3sLAa34fFJpL1OKDAlmx
9wb4EtoUBbmo78BD7amsnWHEQCylYxky0W+y53alG8LYbhSfRGwCEuhb+vIdXf+L7eHPi/sbzvkD
GAATYjJdcHGZSONF/IFhmCPbkX/893X9DYZ/2mD/Os6nDTZBhaaEncSAGL91rDVbLyyP6XKUxSuh
35fmeyrD3joiicZuJxuciCRRpoPTTgkfYXJotGp0XC9V7+nWGwY32KPSySlIk9PL9J3skrC2L14p
5iREWzHFoOD69IjjtzURW6zKl1I6ybWzPJiv6bv0SIsLllA90k5R3Bs/IRGPT/UT88Im3Yr1zoAz
zwgLPzLMrGyotB/ZSwTmUzpa4dAOyfe1AJXVgTjQQADOzkJ+pWPCxFQyO6/GAbNROJ9isuv+B2Xn
tRs5lm3bLyJAb14jyCDDGylC5oWQlBJ90NuvP4N1gXuqlIkUDpDVjaxuKQzJvddea84xa4dhGNi+
GpFKylQYitJCVIFh67EdTx9+c9T0TV9cOYTflXVGKgU6EyaEoS0lHttmLLloDwBqIbnlHZixG2L3
zPlxB6HRlMxvqHgykNNxuWkrd2wkSMRszkJPpHfdpQWdjCxa4FWKSjtFhKvNChwjWEaiHctbqYHz
Ph9/0hhH8RIZS/bWQCmDz2RBwl9xckRcwxm9qeCLME5A5O3G5UoijXayO6Yd4jaSHZ9aBOGLudQ3
qmsUM+Q2ieduQGGSUrRi9Bqrs7ZqlnheMgKEm/mr5g+pghzixmzxw42q/PHSSyLJHwB7JBI1/ru1
iLkulZWujfiZoH9vQF+J8d6k44gxTFqojKurjw43BVww4MaTx2xJstyeZBs6X8JRTD1D2Smsv9Oy
L9B6bFXdQfFKrSJfe/0FfRWmvUmfJy0WHQz20muAIf9Jbm3IKrcGoJst3AyOiItSsv1jDkmUy7Df
BesGZVDOANiXaEN4iEJidBbcWrmXVtuC4XD80nZY5Xy0WfcnI76E/vsgjIsM4gwbtAy+2j/WIOHE
elea0J9wYqT9fhZilS6H6FhFDvyreNaOPhOsi/mJ9NUaL6xTA1czRlqJaXVddx5xUeNwVlAfI7H2
lY1Gu0JyhYcULDJASMGp5c2A3cQeHqbKpTfUdxzk8frZ1n1jhKsx3tLTG9OTH2H+wlnhRDDFrWpf
lydLRzTgH4yYigRqMuxGMRycorfsTsQWiP8S9b+iVt4QXQV/E+S/AsNOW0oS5MwQVNJLpRys2EmB
O6sIl9LAU+4rA3Q7p/2Qk2F3HYZtG+4nvBfwBFFW1O2spQ8fFK5Q/zhK28bfNuI1kH9F1brI1rK1
F9Rtv2qRn/Hh1+G0ltxWv5Z4iJVlv0I9S9zmaJeVkydHUV5W4rGC3A7EVGouCWH17VtZO/WzWAOC
J/UiIvOHdR2T6zsZz+2wlt5TBNb1VpR4QLeptWrhmMTHuiOna6nnKxPIv7JX112zkB+UYK+IqJ53
ouYkHTA7GpNnmD3FW2Z6ysgsbTXTktd00DPFQ5ovP0m0TCMX33g1rAfFhSA+G2FesnHbhGc1AH5F
GZ3DqVfOg7wvZYbCVnLrzF11DTNUeMnLED51XKO8PuMIqHrcPgmu77XpJSQ73dL+mLRrNOHLeo5I
KDCD9PvsGLTb0GCVXk7ZwcRohzAaX0dFoxiwKtcZQU+vfLJUWcOrBAjbf5vuBywYuXKTzTW0cSR2
8lqQXSlBhm4PgNTrhz5/bSia3+moRYVXkvrUrNPXElq7tszLh6G4CsqTnjzK0aqKPHE7E7Br4EXt
6u9LxZ8LE+ZXmkwwDQzEbytFXUlT3E++tFe6Z+he/a2vPyTxKRo35LhVarGshc0cxTp7Bv/+0n9q
BsxZP///pb9tp5Y8io1WcwqXjt1zR6IB+W02A5atBoZjHu9ES/1o7vLnJ7QwrzvqcOfHMnCusX/b
0v/1HuZS6l+lw6Dco7tPWvp+1Li3eximuB2ijFzfmnW6u0p9gVnnMBs4kqimjxovJdSw6XQN7j+M
lP80kvnP9/HtPJAP8tjHKt9Hv4kJlSDIAx8yCRGLjw+SiIGFBIvPYA092DwqG7cHdJ46/TZ2/35Z
frwjvp0SsG0nhkDXi8oY0cfzff34Ea1rW9kMzk/9tT+1EOitUaCozG7nhLf/fv34LlJBGmlZ9Mvh
2Vg8MhHY9HZB5+eHD/XPMPa3C800zyIUcc6Q+3a+qMc2Yogvymd9P5JxgfYRLD6mm11AQA/UUsSx
jDvOXYSXepYqV4TXQ3ZOHeghJMfwV71YQaaFdUMuPdRS44m6pJGd9IWWL7rlEX/eGSElf1P6bcCJ
rvJC0h4ItJgzA5YlNTH++8eMDuIXhhtGQv9vKqF/0ZNVmQvRbD3X0BMXgcGWimYA65NTvTOG8V+K
B35R8Tyg14Zt85FwUmXQ9FQPa3gflHNiQqAFbrpN/okvneM8qt+a+9Uu8HzpsDLxsbDuL/wnOrg4
PJhDZqRU74JrQfs8hjjp1C8SAdR7Yov7X7QJ0P2jzQxvzMR4q3Nc8qLY8hvCS8pEa9vvshqFtIu5
hYmFiLnYWohH+Tl6oLPPFFM22a2d3nJNeR4EKMKpTlf0O3hrOM1LOKMfCW8RLXOAS4L2CqrIhfIZ
MGfw5znBPbGh1+jCNsWXSBtchediax2kAKe4lt2qQ9cX/7AiURj9vhzMmWCiQpY9f7T5pPGv5aBT
pLpTK8lkD+f8zQqY32/EL1eQLee/Vdn9YCYDmisTdw5dKBSUEQ9piJFamQ7WTO2Lr6qYHcNEc+f8
x5I2rjF22D5SuIg0w7VXNWCW0G8KFIu05vV/xCNae7Zog4T0d8giXhitZdf1rq4vsMvkIsIBNRv4
vxI5c7N0L9/Ng0ilPsfdN+JNnFkTGnMkF3QCcYfRdIWXoEk3gR208SQV+gxVj4r4pLVET8lJI8wn
J9LTQz4Wq4joMSl/zcPG4cYbQ4VMc1wZmPeQttiZlKL6Zy4coLiCWRB1r52Ov8SI1iVegbJu13IW
HSM4cwbRrrL5pYKvbRPrTer9c60xLQ8+fWJalOMQS0u/SY9Zfsdk2zLdpOeC9H3yjSVamEa59mPl
yUxl9Yjx51g8IElYNzmq7ipi+5XrTWyWnmLYASyIO1PD3MT1hIQlrwTKk7MgMbSkl1bpoZdNX9es
MGe7P/IFLA7KajbdIw4X0Tzmc96ubAvY9wWh/DJnv18ChZkfDhSRgX1v66BN+uy19JNdht55/gmL
odi97rYKLxka8lUNHKW2ju0U3FHuy96IsSfQFCcWKETi8VAAQyG1fVYHmRGnGfA3ggABuv/EfwU3
sV8gH1+IIrNnxNDzRQf58NMG/4ejwH9u6W8bPD5qOeursTxk9FGS14jenjr4O3DRTwUHdjn6ytR+
McqfZX4/xUwUBczEPn6NtI43vEUDOs0Pi/GfnjLwqXNMI4l4lvRt0zWbWXIiSjBjplcxgiB5X0oI
k4dhKTebGuASXIF8WEbhuPz7K2vzkfe/u4CmmBZaJGw+cHjUb0fiVrjDYpsq/Sy6z8lF2k3mQv9k
xYWZnSx7aFNu+Nzva1faDtB0uTaGI77ct6WNCQqBHGskPAsZp4FjOPJju8p2JMxA+l0ku5dr9DFd
qz3GYu4zbHuRD5oaeBXL36ohUuGi/GKCeBKZMB/qrfzT4OgPjghyxWRDnw1M8xr27bNZaarGXTNk
2M0kavwAuuG8ZvU10uY4eRLZKO5t7pHUbMMUrdO3irONoWhHPSU8Lgcuor4aNJeF7Dz/nBbBy86t
pawjQyammL0Dd+L4BB00a79qBtsSkDfS9DCoMI9YpNndMQXPBMwFkzYe4Zrpglu03davLEIPMkcW
w2MmWFhukmWdcSixxDedPuxEKR1GPBtS7hZEqhcia4EI/tw4JVHujGy20iSSUwnre3qdHxsF0eEY
vjaU7zkP1P0OAankOxW/TJDI+HoH8L9zu1kNhm2VrjdCf2462gX8OuDtK7jV9yDiNPJVRSLumzvn
+hZBASfTalOJtzIlAZzJM6HQdOjL29y+n/vttZBzlHizaBpbQ3Msc32Tsgbrh1ZA1yPxaAeNl4X3
dRPTRu5QHXfIH3Mwdmm+ZdpAEsFOk8If+lJ/6vRw6WcC2Iy5VFXzWyUthukUtJ1Z78f6ouD1kGsf
wAczAraNe3DKtYc6aS+9sQ0tT1BIJFPy57ivj1IhrAuF+DShd4yuunatvL4L7Y6SbHXvgcP4+VkV
sLL4z3H+VqPaHxUDu7gb+zJtwH4la51bBIQTFII3WW4ZwHXRzAu9hKwVPyXwgoZppyNoG7o3nPvK
vMK1rZrUJOZKJ1mRDCzfWE1PVViedTlkhk0ykP6kAzBIcfB2xVva1Yd7EJ4Q6C6UGGLffa0AwbJ6
FVc+hLzCX9E7Uu8d2pqeqSzNS1F7Hup4bRjJmTDdIKQ+SV6BUkfCua6YyRcXVG1XYqRPUyew4/nL
UCjdCR+4WQt2SwOkQjpThIBpBsCVivhcjlQ6iLwxWKnCq2zedx1RsmkhET0sr+UQ+/g91ldN2XiD
kr9EOEE593Nv2GKQeWIcnYPoJa8uJuKdKkm3svnawyZXqPwK3nHZGpeGjNwSV4EVnaaiOfr55Flh
YRdB91oX901P6WeUCo9bxsn0NZdxUDyKpgW18I4tv1XnyZA31PdFMFFMMyyqS7QM6gQDa9xFMVUl
XszO+KH3+qcF1bIYlqG/JSzY+raUt3cCaCNz5ISERlza+/0ZWDHEJzw9CKT/vnr/Lo7mLrcoy8iH
ncMfv52P2imt1RK49L5EhRjRyprj66d9RKtA5iuYJ1di+cNpSJ9PIN92DM4mHE5Ey1TmXem/FWFc
hXpPtraxt6r2IDAM7DkM++1+/owdy4/yqQbFcqqouKNNFcnv81mSMRlZpQuhnNcnmiRgr2T5LPmN
XcLiwWhMx8tVkf5Z/WefbCgyy/tGBE4/gcKA3ER+d6OGSzJxFKS9PdVJywNHzssyqWFe1uh4TAqY
51a9VbRSo/QVjQ+jJJpsguNHxRLVs+q/JOXoANrgPFIuI0qaKr10Ub78mvpHdnU0dBi3uFkiTL2K
9ZOU/U/7EWNv/K2mYSioR79dLt9QOw3zd3JhLzn6LDpLfSlt6f326FUHfRGABvB+FOX+fqDXAObQ
9NbRNODL+3ZDVppK5kPVKftWgBoqPJFLLvOcL9qh2ppJ7ZDVA52FZ1K0VQ1TDeGvIRKrSvuh1Phn
evf9xvn3G/l2tK2TsBeA1Kr7UIXJLy6xf01G5cK8IH6C6mB4iCDDJJSoivB0H9aVsNaZNQJ7df7+
2PwB7P3fr+TbhQhUqQvUQYgvOq11edPURIeCaU4GwheTq644HFVIKznEzYVE3QHglOYi4/n7u/jn
cv/2fRANZuI1oEz5rqkt0kxXR56IS2dtmg+hOGv4BEfR1W+9yzEabbjocBQmVARNZnGC1+eVNuq2
Wdr8OEmuLC1SrGrlE/BKFckqKqj6uR1XHDrYchaEAYWH+og2raxcmFixCu9nAbhKiNwfkZb/TAf/
9mG+9UiUPBhoHTHWTmjMaZ8ZV9B/q3BB6gRdoBAWNJJvCpy80kd1R14Yf1VDvvPpawe4jYUcXKHK
mJsdMQGFcEf/MuXPSiJyr35MxmfnU0ZAlUh2EKxfLcixMicVLQ9uPqA1389mKt9GvN8XPXL/HztR
kjwXDH/7fN+7JcX9rmGuLfZ+li4rCUllMTpmbngJaRtp/9UTuCTD44NpFGek9UyQRU8ZyxPGQYhA
AfbgPCITRVLWhbC3kiMGCMG/kxYqjZRVz4zORPMJZQSlCiQOM4Hnh7FIe550MpRImRcmzat96gQF
4E2W7dSx22nFdBtwyBXJI6DiTWl9GgHof63BcaEiWiZSsei8UQg/mu4rq82P6n2mwgxWtiJVgtSA
aGveq20vkkSKZrJrAmfkHkxp+FiW5TBFgx1pvFjj6Mp0O+5dsCuMiPh6eC5njWdGcM2UDAygUoLw
ORSHKn/oemQF6O6Dd9m6dhl3n2FhcSW0pQ/cvCM26DyKL1VM1DAg6NLy94N6mFAh+u1nVl0CFd4G
Xg5wxmK5G9NkrfcyOPd3E0YikUnLJkaHnAXnLMQzGEM0jG+dcqg5LpqAd+nppErixub9TWs5wgY5
/3xR2nJw+fHUNq+cv98TKvF3yBWYK367J+4TETZNYMh7quiVjF88IQghlR6AvroRSkaxe7zXF8Pk
eY1rL7XwQ3Lx/r6K/MOz/f1N0DNWZ3QC//Xf7XgiuFs1plkMPGaelg7MmHm8kZK8i8IGBbQafrG6
LuRctk3Yvoh6a+rhTCcX6TWZdrpCIzewzmr6Q51AWfOnrwfNHsnOs/jqO+i8mMpcJKnIOEfTokZi
Ky8QRMKSqbVFRauuOjbMeSagNwzUNxbK8NyjMbeengSu8u5dxCxuW1BjNnd/AVVGG285us9364SV
Widqt/Dk9xkXtcZ/KoJwJIaYRzJY3U/asQdhf473HY77sV0UO500T2MrzeintbgJX9Jwa5EjhSZU
dkwQu8TbQBUYN0bHdMwZWWnMfWKs42mt1bvxvpKRVuk0ATY4WvzBbs8TzUoVOS0RRYukPKFiIgsX
QiEZnJsCPTI86upxIu+NYA6idWJ8eSND4JVVLSD8NOk+aCCvMlTbsCsTdXVqMicXT+Kv/NVcfyJT
7ttl9EujVeNa3ZVMBGFTufjBgWJcCAkwi7UiQaJbdocBR/DCfA9fBVuvcKv2T/czkmEGZRa2XJRD
y+lX68mQTVY9KPG1sdjqbgAr+AT5k15v0Ozinb5lRF95FMgDfcnHyk3lrUUbD5jkwcpXMZ/gmcVc
yk/jI5CwatM5BE2pz92VbOetjjJ+yYBMGZfdLSxXFee6rVwvg3ch2aauiZjigJ6db98j67R0VEiY
9x/aOvrvmgc29X/dbt9O+wwhuqJKW/085WdAaRSc9FartRp7E9kg2F035Sw5pC2cnqR/tPZI/xuS
aqA9JNuIwaWGd3tJSzJ3m/fq3f/V9ov0SzdJCDZxeOR4/xM60s8gu6x18jJ9Tv2+7U+1v4pKGBk7
EuvrbQH86phxduoXG0napmQuxTMFj9ydo9QvIGmTWvT3JeAP6pb/fvJvUhpL9gMhszqmhY+V4mBu
E1bSc+cvrCM3vPEgMXt+6aTZEhIxNnnzEYsvo80McsG3sDIypotU5nTlN+MjQcCl130hoZOIkiXw
V3CjZxoMUbJX2J/vi01kG6f6pwH9P2vlb8vY/169f+Yi/+ozq2bhi7mfGvsUEUOVCU6VivxTo8CG
mMI5Owh0t/ZJOq7I1AD7PhKfPt3ESHPa7rWUNceiygeAdC946BrtkoStHUYWKchE0hmrPHbH6iAB
DyAZS3xs6TXHAX352BvkYNNM1UrRgBOgiBiLg8SWAXZdH7HPjMF6kl6N8EORb1pN5vZwq/nqAvwt
AtKPwcSQGOyLFgRasJaDbUe9kysxmjlrJVZ40xE8kjIJSISHkPxp69pwSjM6BOXhQQpBgQU2uDT6
Mwure4TmWeoRi9bgNOWlFATysn44oP4mFp+du7pKCAhHOKJO/8lx+NdXjWHIl2q1SncSQGTm2QgD
SdbhkAXbkINTECBoePWz89/v0nkz/PcF/vaq3321bREJJFZl6Y5zX33fUNHAPeZUpuc/HIp/O2b9
80pwDudcXNMyf1MRJr3UEoZoHoqKUTxGmpMqu538McOZff3GyzYGvD66VxzII2xZBmC1//uHNSXi
NhAez8TQb2sR7lQS7Aqg/g0xe9G+gMKHc6aGpPT19xf6zXI5f9h/v9K3Zz/t0syMO3GeTeobdFPb
xMmX4LNW1vKF/vu2fWCB/mHBUZTvWzv9cwXitoi1VLFEXf7WAzB9jZgB2cge03XgaZ7lsAbum3fh
QF32yTzjVUWegKYIny/ZDrRbHU66jDLhjye2iKeM7ARcHQ9EczrdrrzVt+nZPI9f7U1FYdKsDTIK
FpmLGekgHcQj9vKNuDaxXYFyeUQApb/IpwJfxhrr9T49liX9UNo7i3yjAdpc+JlNS67awXi3qS4W
k4ePhSdbwL0HVJ44SlbkJTglZoHjddxHXnsIAKFElAPYvZWVtdKRpuPyeGLgOJTIuDArrTCN7cEn
Y7Wca40VlcwSFY/L5AuAA4PJB8mTtmRrHpSDoGBVXwafwqV2tW15hnd2P84ZGciztmgfPv2d/2vw
Mhe65wGl3JYCY3iPXpWnZNOe20N5QED+S/4yPmIkXCPhFv6mW0uRHYA0cy7Z8qNdqQ/40nY5YlX3
fjNJ50g8Wq/wODlVYLlqfykDlQULOKw0jrEORYQa2qmOZ8IBI/cFotv8EM6zIokAwtD222VPo5h2
tO7QveXIKNbLtj2wr91d0+kdvsgF2he+ARoJS2In1yB85HgJpRsMbOzI2zlEvnKca++dfVLMA/u+
BznIuwal7IX7qscBgxR62bzcY4dNhD5OCiLtaD1Eh9YpnV/lFvdN7UknwesY667rjXTK36eXEgbL
MoA2Q9f0aRoQxMEaDjeA1O90C1i/lkwWxku7yb5atALpPt2TQM/M9ik+U8xd+pr/qMm3XJgOwese
wfWv/Cj7Mr8J/s+u31EtrznIkK/g1evUI5FpoJaK9+278MKIOOFURnX/GdgaGjWYcxg8oXt5f3+e
v3f0eLDm0b9MwUxcovLb2mzgINDowx4yxr0h1yT0pLkRC1wq3Pv1g//TNOz7svzPC9JFJCAIrjLq
uP8eH6yghhKo8YIcxvJ0cw9eJ/0sl8c4/mFZxnD+bQeYX0qZISR0PExMBd+6LqE8ZgVJwtKpLpad
ScSTM4gB9QmWM728NSOxh45ewQk5CYwXB/WXOHlA4Ato8iLzkfTJwu5jbfT7Qas22kBttfEZP65R
SCfryCeFjfJqk6QPpQpF0ZGn+c4IwmW6JkoV2vF0gts8PfPveaDMepXdlIeBewRtZ+1Mso3m7TZ+
KvWD/nk/Keqv8OVVW2EAIM96dO4cQslZHHZd9jYOr5V4MhoSeBe5oyPWx/JYLbqdWkNBGp/ujUMt
0fWrBgeksqYXIBPsWy6OrCJPPgDBZh8+pWSatbgy0QYjRZgI7GDyOd33wM9LTi3qB6dsxKHF+0jA
9toariVSdMlOBeb+1UNGmCiazInQKiKLm32vfRDJspcbSIHnkBjWVwtcvu/q9bpdJyy3ffQWqEtp
KRGCwhEkcHEzSK4vghHdJSkM5hVEo9EThXOARXQXEec+i1XzhUSi0SoHU1famjupm1g6ltIqPgBU
q85JgyVrMT6WoeNwziCPkw9Df1Xle2OHJR6IRAJFcqtiW7buoD8nEpJfiL/No3CVh13fnARp1VZH
M9h1UKZs2lrYK9me42pHODisxNFtn/7+jLFX/RYO8f1enDe4f9VAY9PLpRZo8SX4skkrBStU7e7o
nNK1yjGeLOqOVs4ipvSzFfEkJxsG2TpygWJ8tsKbpq+7D9StvltWy0x7MAqvSXfZhGKms40HMUPx
fEVjLCC8DdyyvRTqL6UCekvq7XQUop2ebRWIv49c/ezSVxeB2jJw8WkbC/MVDL2/DZT1wN0brSIL
YKXNcal4DsMLhEh1QxgWRXLifpitY2owQU9FewriX75mW0z7ZJubXc0c6bkxPob8BSMN03rEoiNJ
KYQyMbcnoDjBxyLJdlrj9nTYd11wHWq85LhYx0dhpyC9wSCdNg69ee7zCTp26+byBpHpmGwqou1S
fPoMxGDZ8lucfnRG+UhIHBX6MQWSVugCDlA3Jl3OxzO6EvOP6ZlndMBEio0Ptik7orwBIDAxxHHk
gQirWfO5Ru6Bu5Bsz4X7yL+1mNpae8Nj+Byl8EBd612QL+InTQU0xPtxWhNBEaXeNiHWm4ledpPd
VnSNR/NQGQ6zTSNEs7foXY24+mXv+lfS2gc0vvAITmqy6S/mI3Zt80Qz7MoDJSmOfO5qp0mugegY
4SVvwfmYdoHdA/H3qv0yJ+KhPUG21f6K+la9zYlGPgbnRWTZrJ5U909VXCyFj/JQRA45vBRHio1G
okJEulb3bDui7EHwrnH6ITXeYjyl4g/o6W6EmUzHuatRbxGTYFjOm8rfFyH6bgZZjhRfAQgqKFtX
07NWkab0QNtjifQyWADM1p0Q04boSbXD98ZbNL8kMHzxaxG91jcYvOEDzYP7luGydQowNK0L0unz
6dgE9ELMtVF5/it5xL3sotfsL2m7HkK7axc17deFug2OVruX92JvT4bbrXqALtjmv3LM8g9IvUrc
mKbXOtNwUF1SKG4Ql+mxZ3w8dWvtNN9LusROMMdnx1bbA70scFcs2uqm0VUVWJSwTy3U0THMtWa8
c2xqx7X8xa2FBMjwiP6hoC4+RAy79wuZDEmyIcix6/b3YJ1tO2NNL0LCpAlvZj3ZzS/j6L8myYNO
wCU5GeaqfGJJIR2keSb3cNawOFPg9WeSHRCr5R5S0xZgZbtWhlWectpliDk+tPFaE1eC/1njuxLd
EbLb/WA8CPKuRdzKbch9xWdcMPDzXwsNjkxDhvt0EK1DLW3uzPbJxMtuhnbh2yVL+V0UL75la4qN
SK7+iv03kA0WJgSU90oDnK2vD7VBm+iW5SiQV/2Zv/DbnRBBXmdh7NI/SPWpDRXXnNMi/G6BrNXF
oRaP3P9kn+HcQWOWrjlTYhyKlig5B9VRlI8ImY6/B3SKGo/PYaIfZoIgLHoJK3vIAAE5E0bzgsfT
rn0HVTy1ONT6HQVIzntg9t+xAtVcpuw1QZXKaCTYTE9076rSy+U9lNIeWZD8S5E/OYTnBHtYa3Ny
0PhVNWdN/AKaVxIEPoEN0C9DJwCjBqJF2JOsjTY6qJg8t94JUm9ewbIdt7N/Tql82XttYuODnTyc
R7bcG+k5KxXsHNociBx3mx2YuveN0Ehg4Pk5ELzYvrCMQCkMd7XosE4P4y1TIicbbRoF6dz+2Wnx
teABZp2pg2fFAvHhVBzI6YZB1+Wl5+NNsAnAehIWI20zYBibwQO9zZDaDz9RkiXdDhZ+f+WtjcNG
kt9M1m0azgKfcGIXXyB/4euNPrXw7gBiiAWS2Bcy2AjznMcH/m+Dx7M7c1CqAVHivsEHcqdI8W/S
/XkItxLOiQVt3UMHHS9fVyZdwwX48aSfPR+8AJoTGQF4M9nR5JrSP20egs3H4CEbRcYA76A33Fal
hRVOzEkvQ+SY43WOlltQcvFlhrLvAbAuGsyMzWPJuAkPg1xwZywTkIkEfRzC1uFuCvnyvI4qf7wq
0skiKE2pBfQ+zHvLHBBTsJqMj6jYmv2bBUHTuJgI/RNqqCg8W/HbpDkKnBAsowlLskrAl74VAleU
UHsroxfIKCsJiyFLi1RXvXmf1M8GP2bahHSPgXxwh4RKs7TITzeOkgKQ/UXnUNdC4kHsYbfymTwQ
pdlwZir4PZUiYCjZ8TaJXk7xRD49j+I+rZ9lfuVmSF5j453GvCQxsbANixwBKCSo9hCDWotAZLTz
NfEoN9aR5zhnUwgu+Ve2CB9rkdWlmFuLMbcFIvHcd1TaTsVnxErC7Tdik2ROPQ4ByRMv1pxvAUtd
evH3ugCSt3rnWEwETkFqhM6eBnBaGQCIwwxLSsLZhV1ftcvq42oBx9qx7YvAH55MbB1M1kX2sdDC
fBE/6RIIIq1YlDKmor0SDV7pnxKm3oN4Gz4QfCgPWtLjI2VjIqQAq6j4VW+mSnXU5qs2VpiZ+vww
FQhB4qV4KXO7tU5wFKphCxMfQtkgrNnJWTISsPVeqXhluAr13VDaZorv1+HwFtzU+y8wyrW58vsI
3MWyyI6x6YolTeon5AelgdXJTiN0PjsKE8O8CsODRkQIuw5FUQApDw1L+kjcKp6MFwpR+FTXqDgx
Jh7YCOvJufU3S7ZxV+hOPZ5V/cGfnI6OH3FxINqs4kg7u7DFMz3MuiZuYs3aMfh736UFnCZX4ETa
SnUmYRltaVJjs6/FfSvPCFMGorQllF0Gm9MuTvXFxCzMxkQY7bBJrcdMWimTTeGXbId18UIZ0E/L
sOJ/9cpyJd6KdYSDTTzACTfZ3tchpTQnBfUXh5qyIPVNbhwBSJC+RQIdNgBFhFVovmGjrYSVfvU/
W/gtq9wTMHcoF+BkmKXAT8K4XCp2dlH3PXgb+u1shASeuIoCJNyB8oFgGauxFNOxQPjpCit8MkA3
D9z5xrQaGmc07OJZQejkBpTWdCxIxTT6FZpV9BJgOmuvHBxwdiQBWMeAj7WcHjLZwTQ06jbgjf4k
yNxTE2apiYwwj+Hbg/JYRLc43MB56M+wQAqCLsj6sZvaC+r3bDs2h0KZ/UeM6LIJcoiH6AZH1/2D
tTl3GIixhbARrMJdzInrIcjtwGZcFm+IP9EWeuEOYL/z+VsZATK7GjzVOfgXWq896msVlwwYsd29
WNxP2WUUvVDYpCmXs0lhihJ259wDDuaE7IEhNOZNWy5BHgNsJy1nS0Ib0FtjB5Kk8i9R8sgdOySU
c5wOu3RVTmtG1/loa6dM4xCyLaCFvCjVBkmb0D10CkY/zqJH6RQ9sSYFEyFW8Iucdqk8+jRalF+c
GQgN4dZqfLfvSSFbUkoCMFXNlQRtAIsXKSnnjOQG8xbnzEMduhLEXxQ3ipyS2+pUgYGjvqm9mAu3
0qRP+mK7EqbZgb7UfD0cctti/FXIX8ynlha/eNE6zyQ4JFsYa+jhsb8JhydF2mn1S5C5bUCDhlby
QDSDy9CtYRaWMoj5pZqP6fQs5PtxJjKBPFmRwr0QD73xEnbMgBY84h0jEXEmYWsnrWU7JmhsmROP
ZSucQG2OvYm6FoWleVB51MW34WhKLrdh/mStQ3MH/IUB7D1dxnuk/BR2JIRQzdKbgYeOGxAqYg81
5pyEpCZufadnODRJHJ8PQ49hgJrgpVJ27df8WZpjRpeWBXqb555+4IzSb6H28e1xMqbW8r20e2ir
bTe4IRSos0l/bnqh2qzx1kmCK9BbgqFRLQ1cxiSeWJ9D+1hFJxVbpHFjVFPEJ6nmuO12zVFPnpcl
CW8Va2q44ufSZf7EFpJ1N53vwJ/np0t92N2ziyE/xNKqntH/Yg1d/TLmT0Xs9O1B6bx8y/iACWt1
hQFK5aYPjgr06jKUq8RW0z2QHz/nQnKPqG8BtGGbaom0v2lcCV5brPHf5+8VZ7s9R4V02X6k3tV6
SQ+tbW4h6EJX6sUlf0icSigSlxr6NwneVo8iDylUNa/SyduAQfUDQb65qZ3oTQVnZOO5vC8Gsu7s
u7gsPhV56T8Fq/Bq8HCANYdAxKIgNG5tvNQbUnM0lJMsrhxs4k24DA417IAVFd/guxZVhlOeo/NM
yCyWZbHy19qO84NWOTycBDbgLdxDjub0vBSvpatRnaP525Z3JzoIzB9YGMpfId3r4IE2jEL8KCkW
Jzpyi+maHPsH40u7Rqv7tRlcC/80fjHijGzkvDyp6l5HLQAZ+RZtJ05twSLdlI/ZGrQ2QSl2s1OX
yAi0DdGWoY08FzuqeRiaPTZICmfowiLz4nSh/A9HZ7HkOLat4SdShBimtsjMTmdNFOkEMVmsp+/P
Pbp961RUgqW91/qx/Mera1QHJK7iF7H6nRcGl5jAGUwn7svazSWlOTZ/59U60TYNIAHNi97dsCdi
aRGtZYP0kVN+5GFHAH+E4bN8+06tVTfRx3ZMhHUS5hABfiKsUNpyIGDj0NtNEvn1Rx5f2XmUfCup
eEhpNFu0yiLGNKzZKeu/eOMyE2qfDpkXngvDi4ptLJHpvyRGoue4A4SMuDMWseQI1b8+/A6rj1PJ
2yEzBJ27YqVJP3LyeGu70FxLTv3xRkF5bSS2FrLYu3yVjOvCSpfIg0bhrFCMpJH3Va4jdRFZ9xEj
c0susTw/OX+O+Ycg0AvVLP500Ym6z8m4TrzUrC+EMZHNNKckTv0Q28R+eVE1zwz5R+WF1u3wDguk
pxH+mbybUCxXEEj+8gj1A0sVeJvzkWyb6hbIkOf1JbQ++b64AHTxxozDW8qnTZBVDqZvVG4ts9Gp
B1ZBzvEExPmCrR8Y2loJx0Hxq3FNElbabgKwFGE5xW5oLoj5ROTGbh3S7bzM5lWzxWUY3SxqlHHP
fsDO8r/SrkQeoRtQb0T/SGiP3xP+FuLjtoorNIw9K5G9yekqryddA+giYmV9h3mfBV/8R+GIjdsp
ckMYjM7hRksH10xwIrE/c0BrTvDLtIg0ewFYgND+aih81aXsFf/MjWUnN65FQ97wYXBgxyPz5ooO
Rb8laayikgIXv6HYiMICahQpjSHVf6jhJLBQldh/rxY6/HIdq6EbJ9cx2at7E6qAnI/akxKnSjYx
BKlC1+5w0oJfzrW5tfkNDtQbLXEN9+kTQWY77F7iWjcX/S5zqlNIg9TAnOvUAJIEtasrtMgLlbQy
Nq/aE59D4YcMf2Vy4OctMCL9xo/YTrQjH0idAsA3R5NNhLgWxpOHwZVVrjt1FziSwen+GXJMa+E7
06sm0ly/WaxfaCQZLv8yEktIfVzVGy4PQsTUXQKn/S6R9dkE0mQ1jGAiz2A+oXay/Ew9xsmlrnCn
q9h/p0c0nCxMiquwO3bdMd/ktEEMG5FBNCBNkKOz8HJS1PkspvfaIBKSSCMp0EW5kR5D/ofnsL6H
4w1Mon9IootEhFRLXxmBXYTIxgJXBntCEecHAcXhvIusQ686Q3XXUVocODO65izVuwgX3R8pjZp5
y+u7JNmRuCfdsKU5Rt+omd+ry+oolhdE22xfYIGytNOpFOTg0ug5T3b86XDGAkI4Pz57FX9F6Smt
R9wCWAwmnVrfDOYjJ0JesaX69LI8CcHWKsRMhFcsdtj1Mnkxavd3lD8SGXXmKPUaBsBr9jsUK17B
Ot01uj1/UyPGqoFCVquuCAZEZ3zIPGvKkpmkhInnHB2c9lBwxni0+Y0kOWzxQID9tP0y/yqoCSBO
ZXIbvF+dl82Xpv83/GFpevTST+DQRhVeQOaqDNxqhyQwIyhJX0GAYbEBoKBFiSiJXNjPoFsZdN3i
SS4hDSPXUbI7Cq5/gCPWNbcVVV3lQQUXN4UPyUBuv4i2WeoV5hb3hUQcNk3aI813NvspreeAINIR
sG2U7YrhmtXgZ5h9Az+E/sNsXVzbyGY1YnKOpj3VY0Xppi4dALcUl/mt2hFlp7/T7BDCX575LiYp
j6YVnRxsrnkc644FaMhDOm7gH3kIKuts8dGA0wHJlqTjvd3p6g9KUHxkLHb0KwBBASxLK2BHg8uQ
/Fa4pce8spbxjvPwCxt4ZWO3Q8RcRDCKTMV/6Zf5D1iaWTHql80f6a8La8QvyTbVPHrlh4qwwFzG
WCG7M49bPfttjsLF79Pt1H8JocN20FDtO7JT/w0S3tpROFkjXufFrPLOksN4jwG/ZehBfg7tjE8T
aZmChM66GEQ7g9/SUNBuM32bU+hWHqP4zDvErcWyLKqHKmTuWlSzNxKGyMQ9c9LCsSW/M/1h6nn4
U++ssLLsMiHrdJEsoGUBUJBI+fVJPhvSJn5SjwZoZeSHeK9sk+FouDQRBL8E/3UbwTdQ93SDHeG3
pC3CcjOND7sCKH3InnWA7H+DXr3xlyqnNnfhTRf1icDQNPXSW8U5SInYst8AEhDciYGSiCXzU2ca
SeN91R6tws9vJdvVotD8QdnIxnEUSTllyNcOkfDZah65nx2eXNXRTrK8lfDZUw27qeN1a32b4VUL
N+boy0pgp2teE+hpge0YD1yC0magVK+0k8ukPETNHvCSvGvSKB3MszuW/feOC+wsHQdasv+E9sHz
+6L44bVKkBPQKAuiypdZzNv+ysxBj++U+jKhVfOyYKViKqdxEM/S9/AFOeSX9SJKFs/Q53mLGNgW
MlqfSwptcScYgP+ryWf43GDN+PiUPoC6NlCxrEpoW/S//meUnS48ZFQGquRd2C+e3Q4IrFyHxPQa
ILtcHhxdPCPpvq6Xhb6iqogAL6eNoff4YD25OFulU5OUM/cGDl8IKWyuV2WZH8v/edVN0LP8lQvq
hF6AJp9pU1MWjfd1ItoKGHI3Rbdoftu/RXugP/psWYxCH5n4ORbrpjfcRPs3KftX/WEW1LlrR51b
a4Y9deHa6Nijz4gMdoLjdV/MzoOAlulZlx0HEWAAoxAosxn8StxfRUbBp0ngE4Dea9q2T4D9YHqU
0kbkH042CsmWiafhVZ6EP0xJiI4bqswB2jHC6ebSms8q/18NLZYZ/2pvYFaPiQlOsmWsbESKPtP8
pCIpMNO70nyE8qNw3xXhd1gCEihV6wJ4IAKiQRNcUg85xUL7UDb8XkxfUJddxlHl4RHlhruFFHNf
wn8AWpVwiCwPPf37uKROjJmk0r3xx22PI4Y1r3gdqNiuQcjX2FIE5V7Nl5pQCONXj33c29G7YiVz
WXOpzKRE2U9LR073xvQ9vj9wt4cniB4otRPLVaZvJj267oknJP5E2meMPwlCh7eIorGWpXzQqdPY
1GTPIkK4hWuDiL9iCfPAMRn0y54+bosykScpSYikUIMgWInXmul2TIp5tC6RjTgvwSaknUTgIcQL
sk2mrcilRCyKaouf8wtEFZNas+9RW/Amq6smopH7msUHonEH1PMbS7pJWNEIU+2BoRZEa4QkwD6U
XQv68BRQZx/lT/OT8GAl3zXJnZYK2mA/yRYQ/eKHDerexH4u79INCDXS56bfqT3tczjA7Rmrm1PA
Y3rTsSJXx2DwpucCa3PvDJ+17o+Fn6g7A8+m8AjcY66QmGu/OBNzi58QKYRJtP0qupcPY9f2nhFg
dVgKTr+ZN8ERzltdyKotdHtSaFQUKQ5JqmRoL9rNwJLcLHA7oTcZNwlAgpvyWyI7a7ph14vI970a
u3ehOKtu+9WYh/oxcIxRUOWku8hFj56zon1WvhbQVYeQutxzdPWk5Eq2eo29bsf6Yd5Rs6olxl47
lVdoXhvmOL/2MuEKlT1usKs04VpGb/Epd46yS4EXqQyWHNNOFVZnuLAlgteBkCyyf7wM7eW9PoOM
jSldKyvpI+KnPVtneuIXEbdcfCxf/1rlAKKeKh/z+duAVkAE1wyn8DeOt8jyHEgGQDweQXMtVXZ2
4BfS4Id1Uo7W+hK4arkbT1pmDw8BoQbRKiTpgB8vVkhynsP7t2Vey2QhBU62waxdpLs8sgceCgXj
b3mrkI1rFTESOstwsejzBR8jYs+A5pxVARhwjokMplmZlhFcn4v694VZEkTnp6FPRnw/H07Z2pW2
CDBdkNkzd1A1VKzJvt4zF1Bj9NcQrdRseuVQzWetsFNo+BACxvwMew5LVz2+njmIl9TuG6aXiR7M
9wtUNJucF0OUtuFOWJ7xRQC4W/oV3DlGEEP2MXk6G1W8N8YqNRwV/K5ww3r3amjjdSdw3an4bM29
wehuTEvDugQg8khrvvir8bJJnzruOidYTaBHla+vAKpV1cbELs2fHL8vqqj6DR+xpJ2Io0rYa/qr
im2KJToccMnaMnKOLNjUirbQnoPskgs0MmPdSJ4ezrF0iK5tfCMkGIQr/RKXh+qoLyEwBvO3bA/K
Pl565XcpuHAPhfKvar/iwH8Z13HaVbSs0ZwJgf4pfmQecLTZ/ViYux6tzn0IquyaoY08U3RIWYJH
kQvSBJZB8K8msKWwRfQL6RaZxPQjsq2QmnqdrHXaQcifRmUVeigrag6v8VQVPuMnrcJx6MwnZWSb
50LvofaoW83wNYuCN4R+Ip6C7Ktr4bb5G5xWaChSYnoybdf6reG+I9PtkfIVRi5iu0wAsoXJh9At
yjNDHwQ2Nqf6myYeQBUSZQ8GtLSybL6xkBYU+IEdSOsIQPn1AnMyfFGVccM4bXdWZmKvfzvtl2sy
ev1YJ2Qa10FLFvol39Kamxs3fT7WlqcQBjWDNHC6w65ETis4S2vd5+tBsfVswMdPhManQMaOwILg
0b0kz/YltgGbZmx5exPxwJmOVqYIXoRHlfy1OyM9/pF8i4BdvxuvG+uxo8NRt25fOvlxqHeJ9Fk3
J/Hty7gEKG/7ZX2kNrSr3+n4/DB49Ty4tsJe5t8GAUIXFQrsoCwJUcoDFsj1C6QUBGJpjIsswwyS
LQJUD9peif3+PF0zP/Ffi+TcpisJDKe+1vq3SbhHgFGXRlaGp48WBmUNNanDbpbH3FxNrF443xfi
sFG/1epTpGo1WCvRazEhLqtIgnDn2eHTtBYvJ772BUlWfreNqrsob18kkeY2ErqQsI1TqDmjQ7sY
IniIl30Li6W9kDlMK73aZXcBNRNN4MGxhRuWbKn4qaRVHnwV9TsuRAp3OtOA4PL4ktrRMkRWXjvE
+AwzR4B1VuZDxDYH7mA0z1L/fmu9xHdOP/JxLwI1r5fTCwnQd6kTULiI3vIPz0AjhW8Cl4HTGd8a
T5ig81SiPlHhNaLko3w9hv5S280LJopw7FF1X0XtV9pG5JxdBO5k7ZKXG3Bspn9TvAXIhGQGtPxW
Jif+wXA5noocVeWy2SL6z7DOi6zHUXWpW1v8SXnaZVCdKiPVSyPvSYsOIBXipwEe+d4DyK9vuTdJ
8MKCVCwIukrGrUGWVgMeOdl6vCm0XfZhdPfEvOYchRHRaR2k2FeHTbSRmJZXlozChDIphUYzF0G4
zj7Y8T2A/mKjQfgSyFxi4EZk5qfhb5NsmKu18BMFNodkTeg99tFm0/W46nh5/x88zOtvPD5AT42v
UF689l/qpnlGiRPmO06x26Ju1yrVacRjRJeUZrmJKAq1OMVYKgDZCFaVgTWI9ndV2RbnS6D/xLnL
CqsDz1/Ddh0AEpUO4uZBtYN3i+n7jFwIf5nl9Ce0WJ/iD03TfNg9X+5rgL5HWeUmCDTxqGdfITXm
nCeuXm2FPSvm7mXura9O+N6yHgAdevpDOAFdcbTJo1tldgFWVPhNvBl94zwZDvMxumY4RDW0DWGr
TQQM3sb6qNC5AeQqbruj6g79Yvw3oAWpt5FB8s/2la6azrOwEX9KiW9wEaJ7R4Dzp+VOMx+RY9Xq
wQp8ZBXjRTIPcrCNWZLkL+il+vWRrMP8qgx+RjRM9UXQgxSSosGdDPDgNR85yl71kEW+oIHB7K0V
hohmM1ROAs1B4d64ZtnOGfZDlSOLReZfFjkVApb4H0luEjcMhA9qOY8BViaxZd+uzNRnjWQ+jITb
6xOlPSIF0hwDx8rf39xgXOPSl8n9T6H192Nvk9Zfxm6vfMQYxbpsR9xwra+JWMXsviS+Ppa83vBq
bW1AryHComEw2gjGXSqxg+5+9GQ9yvoCUWCYqss4o1v7d+TCVT3Z2E+q25pvFfkR9gOYAwLXCykE
BEgqTTeS3RStiEsaXU2A7lL7DG4jUARgFcLaCrc9mugVoENrndv+GpW0Vi8hT2vtnyJWiEtsMT7o
71gFR6yc8JuoABS75NOx15G5hnRx8uhMr2lOOBQkghG7t+UD0/l1qH5qudOF8TcGnF0kO+SWvXxB
b9FN34Q3dxft5TZX2daR7yDvQLhHg62vGXzf79GMv7ZpDqrl5ukV8OytubXLdEvmC0k/4nzEOrxM
CPXXvVl8mqReBkvJcJl+6NiWuj3axjT4VfD7KYBttoCv4q8gJi+zOWPELRIXwO3IAxs1sqM2fObV
goDkJN4V8yHFGzVYN2UAIAUYQ0Q12jTOYsexmV7IGiBOgLCmSF7T25pwmnnhVQ12JCqhZU7J/0MY
oqzM3pEv1V5lhz3mtDFMLk5bCkeGem39muYqKjfdd9ysR6J9qw/FvMrHovlTVPZfmrDfYIatH8fI
jUcyHXQnJaw231jKv+Ij6/bSx4Q4glWX6ewVvmM5x2RYaMOeJo42YoC0+WYmTziPzYYYEDQf+G6V
S89A98uyrfk6O2XqGs0mqP+pysUidIozGkHltkMAA/b+1Ngq/C6yI1bs17OBceVUxfRF2Cdb1ftO
b7lqBLKG8NrjcDwYqv3Xn/e84A3cuAQy7L/+ZFb0tf669s4cLemBZ7iiCZtnyRvf9ua85qdyEsK2
6vHDQuWwRyUlLcMLPYzUHvR/NGZD6ZZ+9EcGbrwSXjRTKn9DDLO85mejgwVsJTgCsrNqVGhMs+xS
0oTClRkGoOkAkR0pAPlunNZR5rAt0VRJQTCKN9BwnHtw4MaKroZhuI/9inDdWvRIUsKvlCh3geBu
+/3jLkhUuYEnwaXSAoKmMEbLP+/zcNPJS7hKkCvtyyLVG9cgmCVGuKN+GVgdPoOXP6nnLr1hWTXS
y8TQCAD74nAe2U5YtacUZPqiI/XomJ3h6JeoReD8lX4Zx7/PFYtH/TpirGTalzUs4+6wM4iXUG/J
TJH5vyD8UzZ8oF8BAmBAM1yNQuJCE9Zfc7ckmgucHm2eum8GtgrfIsIwgd7dv1lpKlLlpajSzOLQ
pmM90M8ZjKaZjwp1hhHaDkCffMfqP7Koigv2SFbaSvs3vgGdbKcVK3ptClBCAIfKbb5r05dfftK4
c7XMEdt3V71aGHsa1Km/ZHvY1fre4LuOsGkAyQsXsA6AV37E3LSLT1GGgt7MyaHIT0JOlulKBP7j
jaOIuSc3FAOU4qa02Ffir2achdfVNI+T/sGajOGDoF/q2EvJz3XKb5ijbi/aO4hQtVDAkdBG0T0X
/wrUiNyV7v9jT5pccfqHTEcJz3RfF70HNyf0HuGjdBKhRgOaVYUtPCRIcCN581tJk/oRV4T8iwkr
an015Aleyks0hPNwCeCcAWEk7W6KaEl1ohP/TX8Ax+kdLg5919sdys1QMEUhZvnOQPFYuw7K55uj
Km2oW4QN4leqHKAcwg8B8GeLy3tB9VWIFsIuHemHBE6kevMPCPuGLy3QZH+E29h09yb1xdc2IvT0
NzC3huLPG1zpM9s6vkOTdT1z1PkEdNYgROkWwD/o6KIQO+pZDnciltATl0GmbKlWUeX1Cwv8C2u/
1i0LsM48hRht1xKPiVcEpH99ods3FtWlOZEr5hA1hOa3anxduQriMTrqVHobds7Y23XbusDWtgjE
A3/0jvULkWPvZuX+lj/ChZmXgH8KqYYI/9aTBOVDucPw1ggui7/pD02sLJ0S9FrrKMSL5xhbhZmA
nA0Uuhw/jYtKc34PhPTJbmRPNUkH3ZqJT1tYMVwywyckwKkFB4ddyCIz5et0I/OulCM3ez6dJsKn
WnZTXseBTqOPHJ3pG12vd9aTRCQNq66J7seLsIK8bmKyeVVoT5Y9JbvdL7aeuDlg22R9DN4GW7E/
UbD0ARgplwINMo6kkzCCUDbdoOfhzeJR60WGMcRkHznbRHugCIo4ZcS6fqkiD7U5wlsc+tND0NbE
uHIxBtKmwTIJ4rUGzuPc7ibk4n+DjjyE0LldHK7SJfd+x+NCZFRwH38a0mf9fJd7oekY7T7/bc1r
CzkLtpjvrm7wriDcYw2TScXhYKL0lz1wVglzYPWGj0+RUbSVJ02r/j3V1fFtYK+okg+NlbHafXaP
mT1gcCvypFh69PJKOKWyHJvtyIoeIxJdx6ttg/Vb/q0Sn//Q4hV/WQVE5/4XdoonTD46oas0+8Gl
3FbpugeCeP1hisRxaecW9DdBjYlfBE7/Hj3fPp4FEQTcwKF1GAKsKul6NjFeOHMrcwKvdPR2M3sN
VVH1g1ol1nlJRh7ccauRbaxnIANuUP1LVQikdCGRs01VVLSI/xWzbdxkApK2/DqyTe9Uut1Qf7XJ
UgIOdhkxP9nbZYEokQ2F09e8AStK1mYu91RAIWmWcW1sP2jntCvYqqKk81bemhdSr8eAlWtVa8/K
vJiA7k4ZMGDO2eIdYkBEM9clsL75coxk3diCTlL2zcASWts6vHtyeUHNynp0y/XAM7rAxTAJBKNS
JB6U/K5nOpB0CTMXOGgo20g4OUiici0rpHkYGADLWykOtwlh/AvGMxmA2JnwcEJlhd2lIYnb6TIY
yuvc/7SljXBV9jMkbFZzVMRlbDhhwcE5KbvmE7hAOn0w6JTtOsbIpNG6Zjyr+lt/Gy/Q7zDEU3w9
oTiT+LUmLDuNvBeia8XURRlX1uz1/lKJVx0dd9RhmzHuGphwEzLBWm5g/QQS0NqwJUkqiO4RKU3a
vp8zXzzO8/M1fmvSzZTwjBxWA6tWXIxvkStE27TmLpLA2WgHT1wUEekegWy75YrWHNk5hCfQ+27X
HiNbvGPA4xdvoP8jLlIn3WfVrrqvfoscwIL6tru3wptPDTuMHa5feOjcxsvXmQswTXnXN8IMbbrI
a+LD0XdTBPYN2YCr4DweMmzxsCPv7Zf6ucXbug3AqjqwSDi8aBRdUsr44GrGwrOnYQ5qXX37CEno
9GQ28/BLPTVrXfFLx4dMHe7tgS2Tb2bDS7qZKj6bBYXKbYtUffFCdLgirgRwwfK0fKWIV7A20Y68
ido35qG1AJIbvFZmtKd/AKkXemcE9zPpGOEBMIwBa0QhRH7mMcIIKCwjFzCLLydqJ8JSQ9yKHPaP
olxpzyy8N8o6U5ejLRKCRZL4QnKla5c6zC3tD56M8P0zlzsgkRn5my1bGzaH4YOQlHeGd+qTRu2R
hhDuaTIBZ9QX0x9MUpg7yA8NjxbBEByTB5P59LdDMrHjWo/ZSpNHv1UyXu8tkjSa/9439yJ55OE6
96hedS3YSoJTN9KKenhGJ1i/0UbzLvWbSKXctHNIMWaeZsHnxBdRlKMjfPv/8KYfn4abhTbJg+z0
RJF8d+RdLqEhc6LUy40++/OjxibRJv9y9I4L/m3otICbk6YvqpPEdC2+XOvSMJErwTqb95L6q9BW
Rg4cs8peyknE+ZruvQbpOBzECr+3wrT+EzoxtixfPZX8C6IfMxZENtlAC2WLYVx/7WPGoOz/eURC
e88Xx17PakfomriHP596e5qWxZb/7HWnahEbkTcR8WpD9QV7mBuUT+Vf7yYzASuPYf5Xccl33MgV
z+XInhPigAjMye6G2y7EdEjnWNBseTAbXBH/0vPLfCp95/NnKq8qBVhbKX63JzKcoKSWjrDLlQat
ihR2rpjB5j3qBqJc+k88C223IoSVRJzfnWZ6Snwm+00KvnKuS+imbNxEuRubZPZ7qrhCT/aXrUpz
qWLhKvY1R6b1iH4GaadOCKKpGqLEdyv/gM/wRHaRn5H+na9CGVEW4D/b5SET7Y50T+XD0GhGuRXm
uQRN7G75KUTAbrloZ7voQ0A72ZFGUbEx2NWB2t/6Bu5FrrSANk5zdJSw03zslF8l35AcrvzL+4/h
aLKix57S4RHkLmKN89ULbrJC9GTgotcFNoELWm3tkR0sT5ByvIPuR30dGA4ljmyNRQaXzmOfPAG9
4/hHeqrwYpFfBXaXeC/Vkyjei0GLnu98/2b7Yqaqv5N3yj2/1Fx1+uI+kpQF8kvyCrnpTt+cdXJ2
pr2pkKnBsFOdAGTLFt5//Gdlf5LHu04HLIntg9Pp/oCKQQu2QL85xGOYFnYdpW5MqURrK91vPa7R
T3TldkZXprOU52+BwaYi7yPwsETpU754fQrk6ExrMwZz5GzrXP0w648M4lt3ZZIfwHps7oRIsyFs
NBcmuXgo7xZy5GkQPB0MeNL9WcFGp0Dw5ZXRatgN9WL1ghMg3JT0URzzcugO6RGEBEQRTUMogcY7
SfRPw+xWryG9FCop3fomR5cBYqksnxZAW4K1wUSy4EWvAzxiuBkobBq/2oCKrxBThuK90mJHXCHG
SaIwfEuJwGMIeDGQWZyslGTCBq0oyfZzyKxMgg1zrr7RtJ9aJn+c4T/obnLmT9laAtpXOXBY1NKP
4PU0oSLTbfrVcptLHZ4PeV2VDP9oAaa/9zUKPIOWLkJyImFpbFy8RC359CHQqRJ+jRaah+lQY24D
WE96ZdO8kNBAtYunAawX64oOF86hTfdh7OtGxyvBhdDv5B7xNZLjalQ3Bugq9s7sWOBDOzXYWNB6
yPcxYrSseKULR5Q8vUKkt5/uMpasbBvoXA23xPonj/Sgvn9rMZFYprJOczoV1zWBwIMAPTg8zOz9
+e3RAHUKq4Nt5MseBD0sbHNNuD9ZSYb93hK0Q1zeCUfeFyv0p69DkXyZeP8Ku79ogwtEgSAGDdsE
0Ygwafxg5kq0ndoeYPG30+xWlKAWP2C8mGgC1POz4mfdMeggzZjVjEWaszEgyDQ+4Vv4PhN+rl38
CYtWTX6xiDaQiJUd+fqhfBCrmsMKZlSW4th16uIz+5KWhG3b6bGq/1rxkM1Os50pmuhv6FxlONLV
S9/092JgvV6GaJ1k+S/iGUbqwWQjzSvq4F/wWRHoUIIOqDgWcHKzxPbAvQlMj52G2J30KXYOLStY
WQ6Madq5eqqjF8LJq3b+W9aIqX7N8aQmsSMzv2e9y43XZWdm0qFfvZ66cCY/SbgL6EJVOPVoV3wB
fOUw8aO4A51/5XwCDhgpWT0pBlzIo5DRityCaMM3YPH71qh3X+sYEJlZxe8B1q4HIm+l9SS6kEoR
5/joxVSUIeZxXxvAhde41a0fnQzPP2GXfOncJt0z2Rd7ACwQXVPiuh6pkwS5lC+oGgwv2IjzOfnX
/JgYQUDNFl8dQeu5R7Ga7pDA0PyiWVpkryX45KqimR5QBR0wo8ZeZD7DAv9p9TY5YDl5AlR2rszF
cKkqCt/Y/vCu7TtwS8NWhbU0GMsEWbt00mn8bFbj+PVSThHJ4FolYQ5dqApK6J36XZWh28ATTwhW
PtYDau8KxiTnzJW0x0uPL693WiNjV6POro4nyCyvRp2jYGo9Y2pOypwtOSMr/nyyZbr7QCXZWCMg
siZ/ji8vHp9Z41nJZ4j2/NdyE9ElX2L2JT88RZfooverfPfPLDnCPGIWds/xQ2DPlqmnLcjD/dTO
kujA26Y7w4GVnmxEZD/FE0CoDtf6J88gL+AiuBIGBc07S864sbpji2ngFgyf02+ceemJtKqqWlPL
9ZO+FSLfeXGGWyfJ8NZYv5Lo1Q8LDhFqmhSzGTOOtJa6m6k7THv6UaqcN+t8DpfGr2BLcNJQ6ku9
B1V7BuNH9ebW6uAwoMiYXJrqEUO2a/kw4rR6c2oMjMlFgdTIHy3lHLqUerxmwUW/xNRut1/TISl8
Qm+gLyvoIWVEtYPYU27Q3b1Zjj7/i3lUCkVFZ7mPMJa+I+v1A1I+oviYYt51yNGN/2jAhxGHrYzc
i6bD5CI6e72fewgkqFWmnEZXGYuWmXgzBy/FtLJK6QeYowO3yQi/gJuEaYoeaFdob9Y+fP/eedPe
H+j7CmT+52UpeBSJcoEAMOg9rniNp3VOeNKr/wmQzQA093Tz4bCAsUT4RAwcxmv8Ie0f4iJjprlI
lNDXu3W8J2JgmcF4VyT97gj46TnNOCR71s+DgBehKPlSmenH0ravMJlsjJtwM6ObzlqrJB+ALUWx
ByHMyns6UOab/WbSVQhBvRwuYoLWMFCUfOxJ9miRceNNSZ5xuK6eCT2/73ZeN1NuWkacwtM4z8bC
0Nadxg+4MOLrDN8T4mskLcyb+MV0O/V1UGJrqWGK132NcYODGuC08QtpLQunmJlm1D8RF/Sq1y9W
4fQgQd5IHkZzhCnX33sDSX0YnWM+aDsmNLhbkPx7UmFfA2JhCNENUc2gG96ZwmpEKozkDSCwyE5R
Qj7dMu8O9D2XvzKLzc1C885jadUfyfzsjC0oO45gxR4xT1TKao4Po88b9aGk16nYZuoK/lzkMUJf
rO05hJHFlCuTYuHF8uXoWxqLTYd/uCQUfDx0ta3Qjv4W6cTRHdkDyTjdEdtCsETaQGs28X6xSqIf
OnxSTdqZmMiNelSvU34ALyLvxMLytghXxp7Qunib3a0vvNCYGXwXSQ+bL2jNUJ/yVc5N6POb+c0f
A8fqgVCW5etvX6M8E+7cCqa851ueDVouGGNv3LDGviOieGLVDxU8lS5pb9KMzOtfpD++uKCNW7Jv
ZIiXv3afoN86lI3N3GeQT7Fh0n1tUAMsoy9O2BZRysnE1e6089IDus/2t8qT7UWyV/CCrYQ791O4
Qv92oQ2r94KPO9sz9m2uTA7pcSTjZdPE7EgueL3cevHqI8fvF2/n0kkf9bbDNIWHaz8id7Bh48nM
XUY7g+fwoix1bomKZvftdFhwj0kLK/OK7K8CG6K7w+VOCkESoe+dYySdarTvJ9i6ZvMTQwi4r3VF
+x61JsM6hFPAB2pw12EbXDFZBttx863p7uRmC9g/cn148r67b66JbNE6yy1EJqyrY52q8JTGGwN9
3MEw7E8T4pzgns8QmtdGq0PmbLv8yCd3ku2UEA8Fj9chas6BeTDi07wcdxr3Lp3xIPQCaTVI7xBm
H7TlXkSwQbgpTDekgTPQlYEwtn4XdxBYxt08L7dCvIICKpBrFz/woEmyshI/ugM+U1K867bJlzXt
NECd3tpvPyeIG57YsfCAITn/NDI8nAjnyIOQnMH8j6QzW1JUXaLwExEBCgK3zCjOc90QllXFIALK
7NPvj94R52LH6e4qhX/IXLkG+mjg1RYbFgNpKgp9RrOGfOftqCM5xZhprtwD0540wQH/Upd9Zg0/
EIfeEQRt6LFMrkt8+zALJDUmQdOxhjZMaMQM5gu6+u8U0h6wzxb+m4JG4Ls9h37r7Sa9O/M5H1TI
TAwBeQRRoL19CYlNOKcrm9zNG5GCcu1TLD9xo2NigGoZaAcpNc/IZhrF+zTZEldgFxn6sYfVmxZ8
VgzrQ8D2bfk2AgEOxwhrmkzGusIZANBslQwXfQWxRlzrvfGrn2GbqTuc45/My0/geJqPvEX26++m
cxNgX4fp3HEMGWU/No2Hv68q2lOi3LjhjWvvTpmiNyYXqxfaz2tNeb37ILlcM/GOfjDEWH52DIs4
VG4bfCBSW/oKIUH6uu1Gx/wMiUk5k66B+y05J16EjB2nFZJmQUOnS8hVWvDwX7kjxhY4FGXm5CAL
uM7jwGK8vzG4u1YOFuBPhxMIzTEffguADfWJ/HpYLkFpmB0mHQa8UuxMDYWSCyKb4mY2k0EUPx+b
t5n0pmzBgRKWoWGucpXcpbeGIyPcSDMDL98DANUs08aKlu9bdci2IcbpY6cAuyj2tPvzB+qHWe2b
xZuBL7/Azig1xXkG+XE/sWxqdtVlAHPLH/NAzkzBRTdkzlQ/ObC3qDDRg1PbqZkFeyCaOBmHKKqY
J9lcBqAnIg6c9mmkiMyd/fQrYCtUfooLgslSTVe9ChkHXD2YpE7r9qt65pA9P/jPTVJ58dhCQeVQ
QOusGEK35oYQqxtHo7s0etR1WDMbtJvhLGj5PhxRw8gtK9FYYlBhPqY79bWgaK49oSYv49bWR/aL
ag6N/WwOz37MyJl52fbd2bGtxHOIRrpMkd+bPbgRgCL2+shMTOzK8ECwyYZ51XZYz7WRs1n86iS2
OSFBSHW8Lv+0xkhvq9ngrLKdcnxvISe9ruw0Zm0wBqS5yOgTE+mxhbQ5wElIeAW8Glp/QP8eXxRa
pxXXvtwBtUJUekEzZiRiUT0mnckAANyKrD2MrhB+ME+iw5gcjOqi7iCeeZqG44iyAvJ4OFx74AXE
PDZcAyOx2Ui/sQcYlz08DNJEG+udeygMG0v/o90nHU7jTIWPzeZJL295XStEgb587qNK+IUP//h9
YR2ALxpuQNMlicvEJBNDCFbNRABqwZVLcMyhoCDF8aQw+iNEL14G5RVQMst5VrM7nAR5smJXEEsg
ZdD1QmPfvHWzrpxmcurQxY6mDT5Oo0HRMLxwKkhp+5fTWIkvSvunvOF4hxgpztGiAGl8qyb+ayai
tXYFp1cCE7GKi3YffDM19qJH8wHp9kD1SevWOA04hFefJJtjKn6PM+HyBKEbszEhXc60JdxZlnGh
75hCDJy1Xr8sOZm8dDWJLMhOz5cFzTYTCewjd52s29oZBodOhi9K+SlzrsXxsjzR7KlWWJu5fKFa
M3vJex3g3MBHM4YNvvKfjsmNG+8TDL9GB05zAoGCgfUu8rHBzVFoeVCIlPQiJQdeGD2FDok7Ha9M
l8qE2TIYGji5s5oEtanBrDCy1Utz6XjpFPGgcDLkmhf1FkKjhHhUiybFE/8EUkSsmxtaFZpRnGW8
tuBg09r5uLDvILLewAS1QE5scR32gxV9UWwwRGXc8ZrzB5H2sLTpvoc+oy92Mx8H6fAwuYrrD2yc
69PEM+4BeYtbF0KGkaNiWjcsPvBjoFT5Eq/ASG4/WBlgvzQQNakjOMXjze/Wr+9qgIVj6tfEYbJg
ZF4U2ajnjL1m50uUq5kpGrX79ImmvLviCxlFkIGi2Ey+YBVXgYp17RGMm2O3NZm1k+DVWNLX2w46
0l9XzR2ihDxWMdBWKqL7fqesOyog2nbakvwUzPhlAhr65QVsyuDgoSDb6jPUBajjAwZF+nY6F5Av
uMSO8LtK94OlHtPq1posQH9daSkh3LlhFYDUW5nLQGgHEmgo23Fu70dRqgU7J3hSApw0iJbODIsg
NXiw7kAItt3DgaNcMjlbQ+e337vnd+GQwIXFLUcUDGVL56QvrZ4HMq+/GA09g+cFKZ58jTYYw4PN
TRecQdMtwzEdhzyj8xEOJCaOCaXDWDxFMqg5k8hOGedbTws0H+7jy6f2JceFZAGTgcoCyGNKJsFC
v9akfxizBSN8xpTcvOMVpdGfvLzBgfv50SzIAi/jZ7IjzkWYTwX7oUPcMrOFshMmcF9N9VjatG4g
eYT2KDYsOzxWDGz8Gv8z77epo1k7Us9OMwdxxfSHfhsPJgeDJEtwdAvlagtLAAU5oS0J2mxnthXh
6J3KOS41VHAYTeyhgcjryYHxxvkJlxwGLlMXsgfr74evPxlNeqJf2rBJrCq/DT8pWvwbFGXa2wUT
KcOAnasY6tOqUBIwicrSSz/Havjp4G4M57PNf6f5PN2pTDKgEuKWbTDT9XvkshCMfXxNIGRzJd8g
aboJXEeMZ2J38qOljJL5A55aR/GNdww1PUKb4kbyXLyYgd6RZqST5mzEa0oj/bHsrqxXKCrVvnSZ
3NLtrNIlFTJQ7poQ0sSS7M88u4FoyZIh8kJKV3z74yTe+NxkDNlHraaR/87OHKueUNE30IX8NZbo
RxE8EStXrRvjJaRp84j67Y/ShxdWfwNeT4Px7kQDzb96UGjDLkepMK4o2YcgCYaKRyUNczuXIQAy
dnI/X8q2JVlZY3XkO04hWmFDFnz63FlAxzPFZEnYQY9DJvAnWi/B+vSe8AvVKBWNnYQOPsgfnjJq
AL+HH9ArBvemx+3tQHFq1tTS+BCAOzg9I4eejwL7qzDfgw9Fk4sKC3hUHMgugEoVI5Dm5RciruPg
aHtuH+DB/g9olSBiGQzAnLztT3MD6uIiYf7AqFi1SBfmcZWsuxlMSCP2IAR1G5RUIzO6czfaCayH
bHWGtYEEIWnEx7ADMSbYHLDaHJuU7VM95w+sw/fTfJrFPRAv792MX8CoTi+sYcNZhHvLYIlORG7z
WOxGAO4uPnmUsrdqU5A2QDKeSRQOG4ftGBtnvFfG6/LS5AHn9mtwYPQ4LS6mfAC4w5HHQxYouKhx
spmFZx06d7TJAxSl/atdcoN2odv0+iqZ3eVLDxvO0e5UUJxervClMi2vSawfsNlYAILoIutsj8iY
ggYYTALW0oibgkt0kPGsQIQKaQLeIbsPUjm+RdJNbZxPgCgJLzxKaibNLjox633OAQEAUTDRgKQp
/k5XZXsSivNToGBgrCt2I0M/hNVQQoRqTHz+IIZd3/16YPgDiRGHMbW3n09Y8mBmyw7pj8sFNiIP
nKoUF0nAveu+Xpfhh7Cot5191qQmqtsCjwXNDIBDNAfEpv+MNzv6Ae33qcHkGpFMAZEgLJ3qQvkI
SFxCzpYy0JrlS15lxbzbtH8x8PlAShBVJIXWCxWbitDHqETrY6rYJIJA63QLLjqhhUCZ7Imawdxi
Zr0hwDtU+5iOv/9mJbZYtKaWPMFR3ycgk6nHGJIpM84Xfknt+3nKFgcuUeJcUXwWqrTQY5XS/8Nr
Bop1UkInEyteVAf5ABMDwYuhjxeP6gaMmGSLk4MbI8QfRHUHp4EFhWrdOA+bmPoD10OGb50PErQp
aFLzgHPhgegEv0cUdQofogcXubRgpc+ROp4npoaGz0ZZwcGt0vFZzT0KJJQGHFQgIe0ZhYpftDbd
2r6ygt58BRLM4XjqgSsAHlOcqPwKymac/1ja8hysmOgaSvQwOhIWV099yvy4D6h6efMfsmLBkGMH
EPXBZEuygTJjycZGiQuQC+INaWTWLXgHfM+UZ/R+G8nbAu6dYpXAlFdcdC+GaMzMZCcaB44vq/4s
P6vWFH9eQGEgXa1P5zYLoFLQferLdp5mez7jZzsLxvVwe0Z2CFtC9ZmLUTdxqiSkYsVXNJjtQtuI
sw0SsILAEmT2MNUMNCBJ5AZJbKuopWixhRMb8nGsmAnbAqUQrrq3+GO82bPIqPhMC/UGGUa760vW
fw1zpLkobrhuV0PofOzZHkRn2EhgqdiCtJAcIQvxFIwBQTX18RLKxJkTF4EOS2kUucylv+Hp2JwU
rMa3JaGtjixgtPTh9TQE95YbU/B5rGMpT5/2pSsXSDlghuIPA7yHGsiwG5nJYRbcdVBunFkEpw1b
LGPis3Tw2eymO9j46MgIfhN+2XI5T5WrBqTh81mm0ZKhYgHqjxcXtloQMiBMwBanXojGOUKReCGF
MkxOivTyTzi9UIHQ20kL8AJl9yHITV5WudnBdMDLgOSydSU4YWNkjJm5SaDRRHnlRgVlUAtliG8N
lTfSfLoBs+MGLRmDUQvFJvoAiEEtyDFKTA58JqIoGZpTj4oMnL+5of3LsAaheypAPEJ0jhYtNFH0
pKS7nIP97AIYqdBKc7Kh65csjtT+JD/N7nAeiDxxemg2HX6PzZ3OgQulwNwMEZUonWDGxthP/oFW
T+64DaLD5C8sOD2ovl4X4QZ1vDRHGisCUKCEUPoHxuwBPuiP6PiEr07+oeVnevuXn8vWqXk63Ax8
bzf/i6oLN/PzQx4DZBIfmCunVj8hjtig9uN8n9zHqoJzmTR4jqm/kvVwSU/Kl/TVZbfJzwjhQnFt
DxB1XphlJsEDP2jg7NzTEEjotzYGn3i4hKOTIz5dTsC/VLisksmFz21UEUXAgDszN/G3unrM/RzJ
mo1ZnT4SRS0kaxQI6BI/yK8gOcDVRoDQeYoPB4LK81oe3y6cbj6WMkcO9EWR0XKjhXOGDuh60d4h
Ub6OjS01BQ31OvzZkfXtDV8MyGn75+NrvlPpVXi9AtMCkzB8U1xW3nCpsENx0fceX7EnA3+EP7Sf
0DZYpfkuumvf5XEym892AxVpcqD844exwsKX1eeLwYnsCTZA3NYgtQMueUZ87ufhWh3RVerX33xR
z+EUgaStZ4fowb2v2q/gvVLAeQLwSJLSLq8DYfITe/BXhSX8xRpU992ob/p4Df1YtYvojAFLQtpZ
oF1YS/GCJapIc3Z8ri9gANehCbVKQ4aCmcmGxcUmBduI/yrqXbxDwh2ABopeHI9fNmZ135xhT8UE
4visaibLpJIB6/5+dlJynuD8mdID7dBQLl/LYve0qUVccQNPbriORCgRDIcm0jgTywg4yyhskX1J
1N1HHY8+6zV6i5LK4jMNJJqAPhEy7hx29I944RmNT52FSwENSXBXuFEZ9OiFXEZoXYdazv+UrgCB
PECzqVPc/4H5cSWSKCMIQaXf2NfQ8wZ+Chxx6loUPoQLINaccQmuiwFd1aLKd5/IoAysAraBtJPl
DYU2ZZYCg9MO168NSq0pJfiWYYEo/KRn+aB+ze7IuT5/zF75RzHsWL6Uk/5xXlNex7TnFTMwC4AS
wlAqf+WLxqE7SdQdIF65hVuyz1zZmwTojzAluIZPR008asJ4MZ0j0+J2xk4ROgIQHQtm9zA3Y3E1
82iktc1zTj6BeCy+2sUvvE7Y9GP5BPTfmfC2J/6wUb/gdIM0VA/nBaLeQB42G4DKEXzHB8X4zLmc
OsxzORPONeGBa0I/o690XX/jH0/9js6U+0+8BwKw44klwkjDQUsI+9hHGlvdRSo0BEtvG/JHn5wh
B35kB7h3YIZhwy6WaEHlu7QKR8Y4w6DZgd8ouRhqPx3JBL0xH1AB5xBJwKWSw/PQrjJ0H/MuSHxt
k61xE12+oKf9RrqtXbNsO9uMWMV4nj64PtmdH+0AC/vaXLU9ZgOkRI8OgW47oNekrgQBYf00LCd3
+hW/4YqB76JopzRibS+xH8DkPr9OWZE23I54LXBjUwJFfqe547OO7ugEnPppJXgc6D77uKnmoJos
jid13ZntzWhE3CT4go0H6CyoPQoftNmbxM9hcBy5frJ/pxZvhM7CfQWTqQ3rhc5fZnofVrbw93mg
iHDzo+7LuzG566BcmxGCgBHKcI+J9F+yeRZX0GmqecKKnxAnF00A67yUD1VsP3isuCBbofaTXDkF
cE7a10ximWTsPifAFPIWneyJX5VNiDMCpxEv4ru8YElsOUUr/FMkq692OWmRjBl/ntJCWX22KUgS
DDIJ8BYIEQArqCdLoO5eW0WTAES0aHzuYQb5KXsdJFNwZ574Ta9cWNV3/pXPy13/samyowMDgfg0
ItfMATXQH3XXjIiW4vK4EavWf8BHSCjG0xVzOxi1udVP3Ee57j9rsZ7j4Z0/4feOyylcRVzdHOh3
NT1TqHNAcP5ASabZ47STuHKg6WluhwSeS+rtCceoPfOfcI84AxhVJOBxtTnpcEXVf3IGM9hFYp8j
4Siloba6PB9Tl2MQ/5jJSmFikv6hb+LOSv2IC+eW0Gddlfns0hImHQQgkDXWjhKRSun2I1zybwl3
gWrV9PMeOcJ3FVl8LIYMqaWnBz3uDGHqP45hiG7T6gSoF2/wTz4twyu20DlBG+NQhFnJd6aYnbEX
NulWp28eC9wJbekKUbouBDNt3eJu/B4fy3WFF11CslFvsts1A44QgIWK67M84OtDD+iRasr8BjKs
ki4l1wXCI07NZoy3DElq26hzSaFVqJ6UnBRvIOtmUvvCYLPsMmpyuMQJ8zvp+avJO8qVmb4WPpxM
DMpn/O22+O3/oKT0uBmkaFH11YTrh78wPj6OXS5g7YUKmy6KbZIfOiTVcrF9dPOswC5g1W/x3J7t
FReyoBMrTijxfVpUNvo58VmClQWLNtt3VAhNPnZsQGL1Hwg7P7GvbyoMtPY50EGtxdcFsXum7eE3
DdEufjvgnhSiOxas8qWqq3BiusM6ArNm3gDE8oY8SPQqk0dK9yhIJszUjjq0b/oV8Zo6MSaU4gJu
OEgATVtUWRrVyfuih8FHwaMb1T0bPpojXZEPjE9a79ltG0g3g9VthnVJI9NjyhiLzEAfbx9O3sss
gszoSwYji9l7fmfo3im7Bi+y3uFZlYADMHDvk7WW2Jkyj9Vro8/zOmDnv6B4Y4IBvgF2Q4cv7X7L
ccKu7OQNNADYAuJVTgVDyE/R9JfN2n6Wbyz7mXaAAPBxYbOMZ5qCtQ5VggeqzkWKsw4S0BTylwcO
/KkZV7uTQwY6da/t/rEH4kD1B3W7ZY6xeqWL+jNCK1XiKv0aSwPhvUMAgifiALl1rP+ZaCOweWGq
htfYjZapLk81f0n6owfvpTfBtfSv44U6ONN8VbAaotclA0aJkYovcOMcPeGYgEJXZ1LzeZwf/YXb
FVxbURxa91D8i1gLwyOINFYXvCE8bDpKfQs+CZEEqDjMYS3ksCAM3jNI0XPm0Y1M80VGsYKPH9ga
PHAe9aVJ8KTn3viitQfvTDaDlc4chJV4RuM4x4oe5F+hfdix2qIJX0mDgXxn1ewJFk4u3GDCivur
tQPI8WHAM58wZcFp40snUKv2ErgMYpD0zgSNauUX/M+n/9gBrTyjG/cyh+CIpryRfqCcxcKLsja7
9XYFL2LQ+XYT9525IFIJSdMN7oGvhZK70hwEFjOvHm0Whlgh5YZBzFLK9ZPN1Vsx+QbzavYy3jvY
ApO/tHg4e1XFRlLCgwGILsSGVZtPO3w21to3oYYUjYR3U9sRa7LmJ8/E+7PfhLr3fF+7wwSnp/Qn
kxfzh6PhYaQjhuD1M71M2KY3XVy6U9rc83izOfWqX+732rfQXfniXE8PSH6J6jJblscnS/+Jmpsx
GBPG9x/jHMXo1LsOzRhHhtGKPfVrZUED2HARj+MjaTnVrDb+Ez+/nYgMiwYkHGdhcfudTPgRT6pw
QTVLnCrQP5Q491K8ubTJ4iVDUJ7Ycrd6qUs+Dzv+gwg142gJ0LbhMYhQypDl7wTBN4sC7l99nvDi
P7/q5yaCAFcHCYu1DxHz9N5YMqG4V60o+wLHIwSvgzNZTlwJU632popL3QUqCePGmK9SnLVDZxL6
9RZrFGU1+QTqe4NOD1Hqh0FOY/F2dJdDffo34A+GUg0zP8V8rOFkWgqwjz+9Pda6tZB4x8/dbCdN
L6JMZpaPBHQdf7bh4wY+L9f7NgVJZyF1thwFSub31QnCR8XgU3uY2nM7H1Pomr1Y+s92UWoLRcOq
htXMiI3LEK5BZeWUlPw/49j6WZS0xyJsnM9SJY4e+l5zodsvyoOer5rBeVW+8vtXK+YiPWJDjAYf
dh0+/k/1VE+uw7B64upyUv6U3/rIOQAlF3uNDZqQ/CyEi0beKEVi1/mPPPmr0/Mk3kXhMSt+5yEj
z46QB5XxTQjF0mpCnNP8OrP1jeT3TKfNDHYjrxj8CodKEmjfG9LQmrVoZDbrN3c9YszjLd54il95
D2cG7WnHKDcVbAUqBquaXB+eeONwZtvIgFD2TNUL4zggEw/MF2IDkSWBwJzxiMi+MnWvxvAMT9a+
PxbVtsQbCo8HFNz4kT4r487BXAWN6lFqZ7cQKW1I8g6aHXdA6ByR4I3O84k2cLbFMDXWR45GH2Ll
BZDtIvQtynnWza1oL9lXqAbMzlivE5LLXVAosSSJ1CoOvKoGIjn9JmN5Zvma195oHIjeQT/X4ekv
oqn4QjXB44M8v0edjaVK4Tz304IGGYKEpcK0+q3D1ei8CoD0JPYuyN/eFIUMFlkqB4j2BIKMrNaZ
jKwH460SigIpsNo8vlmXFeTqft/IDgsU58BSXCTpedCZN5sDkz0wLfRfFbwBEEfFU5UxPQjRdbZ7
C+es2LSIL1q4nQkexSvoKOK9nivYPUBcxVAUHh3jOsycLZxZswsVTYl5OX84wAvGhvyXX/G2SvhQ
wHfr9un9Tf1W4RodGyooERxl/EWoe7nLDNVdicLtg9lSv0qPU4hrzAJNViiY3nNkz1/U7TTu8Alm
yKZ5zx+YyIsBsSsIpLgIj7X1RWesmSesIZnxTEfpmZ18lwwvgwoEJt+0MA5v9AfzAsKehwhXxdmV
vzbbdoBmsEYTpy6DbkGNvVAw1k7WGf6x+kLxs5iVjVYO5IFpAuvq2H3ripUuT0KzrRaUxNXm9rCg
UzNa8Ns/Hkt8FBzrQZZIYT3fdv6LeSaJU2syudX/ka4YnvDTy+wnyh6DlnI2L8DtlE0iA8Z+dlm5
m6FIWExWGQP6TWfoaKTfrmLNBhwVEPEgAsHhIcWjZoMcBQfhLXgp8/01Ij27xOnX7RZS6+nYqXj6
b2PlzHVbF0IbAOeytdRr5yFtXjaHKITnbTBuWjBsJLOcRQvkM8Ft4MjA9sQYJRftGAFN4ujQknwt
WcdT4kBWxCneVbjMLMWRCYO3GNStGJlACfcXNF92NcxQ0CHI6xRrdl5sunpgc2WwLc/UmOu2toQr
tKgIf1kFwyuOrBqU3FEFA+N5/Bw6cl7b9DQZI7s8PWg4Q0p4PTBXrEKiQjU1zZD70b4CFUKCTZli
JJcnFBbB7p+WBqPB0rwc32L0o6QDZAS6WP2y8yaxw8z447cfyJDeSPaiNcWj1MnIIiocTg5IfhGf
04N1fVaZ8zBxifqF6nYW5NWUQu6k3p769S248u7Y+eJd+ErigA6tU2yW8ivGuz+Ad0dahoO5tfIk
IQe6sPV0Cs2n4xKRVC8gNFbNngnWDIIfJNN7OXVm35KOfwOIYHVPT8C1jwMlcVw7srDmUohQo8zc
EpL7Gx824kGATCFBtp7EoIQg7EUXrzNA7ykFmI2glw1T3rHdTElZmTde9U28x9upYS0i+JhVixTf
KuxwI7CO/hA/0Ali+7DQwAKJiIG8Io8ZLMoRF54HwFDlxx6gBC9m0fGLIblO5x3TLLySr484iCTk
CBd5+bLflhC0bRDPoI5QhzGjmQtXFYQ740Bgw+TmZ5NfyIah81exjRfIa+NP1KCvLU4pSNws4ocz
CYoIHjLaXsqVTSO6BVJ0wCQOE4amvrKJgyYfs2YuaYChP/8SUzWQUui4nJ8cDXeQSukkhpu8w/yC
DRDOZ+yN4kcR4YgwzI62cnF+idtneO7q2wzpy/MXHYTslkH6CCp6E2054Qylvt7oE7OmLmFFfj2z
fR/O6/4sKghPzMU4Bn47aFtrNpiy4QNETnbEZeIlL5PZfJJKBpQNcAFZ8wRhNbGwLyHzoeYo3AoQ
JKaWvJKXCkOvj9ssIpI492B7K075oXWEdhsTyVINfin9Jag/dXzoZ7Y+vb/xuou8Aud2fad9jjNb
2gxKQG0LiRJWwyJ3Jy9IkCquXHE0z3DT6jHsfSGwP0V/zfgg5nhqDGeMcGMG19hmEJKH0u6rqn/D
Dy2hnUWInYnZWL0f2FVsigazkSGYtn6CkFAc0+tkcC3WPd+1fmxQmeF2UBdOi0eN/vpq4KzIsGw/
c0vAvsXFMbeKKODircxYtMJ7kQ4/Cg85DElKHWmFNpbbN2IuuUjJwKBoj3Ff3sDogddTsF5/H8R6
wmtRXDhhbbOGl5E0G04GXV6VOKbhC8mDviudpf+Nyl4Ia8WabyrDrQduLjuPH/jC22WYHlUOFcAp
LFS/itnyjaCxWbGLldYfinlPhQZRorilODFA9MKqtpvehnMG64VKIopdFQohIx4kRUhJXnvBr387
+TjhK3/IXtQFTyiPr2qvZN9KLRsfGPLvY0Q5M+u46eAFMy1B9jfMC7hl6DR1LyeoAA+X0mo2Cfp5
vocj4SsGfstHV5YsGDIov3KQFoQTfoidiWn1my6dMyeJyGcFNAaR6pb8o+SbPQaV6UDBLTbu40KF
XH1TZogFZs7JflJxA39r9Sovdnr0k+w5pKpF8T1hrMy9UPY+5LZnuykxgSw+P1p/eiheuiX9Q94/
xXsON1KFjWkNj0Oc3aXsHj8pYg7V5yf9Ij2IuoL51Nl7/1JYhKXVTp1C4vJAn4CT9XT7/lyjBpFz
+91LS5pJya2a+UyAQbxtCo+0G2E9UgERNp7FjIyHG6QvFsAHYtJv5U1H4+wXt6XFrcqG4x5ge5Co
12FjTXtpxSIsaP27npBy5k2eyIV86Qs6koI1amXkFbPtyewHVkoPr572w4CbWl0ZI9Z1oBVbYIFH
Y/WLUQ4xOsUBbkzw9RhntLAdQ/uD0M5ixAt3+d/ctf/qG0gv2PRmE1+ukHu6Bbu5Q4TlQ4ismcXY
SUpi75ZDdDtVbT0QmUYv4pkZ/85WY6gXj7b7YetUH2qpkR+DdYiy4VqFTtMyXwnRw53YfLHPacpB
SkfzgnUBSW5RNws5RqFwSzelj7gytmc4H+omTF5loWGiSibaj4IE0SXxRjfQbZu0//0lqcwUxML6
YNNcGcRp0HUaPfy6jR55YTFXNmm6Kl77HyzNuZGbCZ/yMIh2Oloh9JdO9CYQqt0CMgb5xQCCmjlt
EHe5U2jfEb025d3EkQqY1naE8dPU7paPpXZFuBU1KLvJBblUOTm2BrfACx/DEQ+3aJsUQHwSVlcy
tNRN64cPl5ADIAw4iPtyzIR4h94T7+I5Sv0buSiy12KQTzDWM1/0+NtVdkX5TN5Kh4ksjMS6O3NL
PKod9wDsohpx7Rgdk9MzSI0n/agM2RG9QmtIvl8KyT0v8aeG1QXCqudHcYq0gNTdFid4AHHeB/Wg
OVHGuIPHpckC9A3lrVnnSxGyaHGbrTwpvhe530KkxM4SDs5ffsnjnTY9TAE9KzgU8yjdE8ITC1/N
x8MkRUluvfqDY8k3Sun6pxu+suT4EkE/FmG6j5CHpuuS46k7Qb+i/sSmaQr/GGYNA23mDTmNv0+U
Cn0mCNHUDjkjGJ0QxoqXsRywTKgKUg9uTulgG8jgOAFX9mAWSrxDGOcBbwH/EAkpjLoR09N0euxW
OYg3riTkiPA64mNxriFzxvA37Mc3/w5E0wIVZOL6Znxgo+wkDbenhWP0Qb78L+F994k8RldU+pk0
B4IAo+FLTvd5QADWsGAE4Yivb1Unf/4Yc6jqNvK3bFs9YHnSlxrWsBjbapwLGIKlx5Re+43/7pYV
IHZjsU2PyUPOlE0rGAtalwgx9VGdImYwynuxmDK3ZTVPQnMq/sJd4x6iGXCb14yeyCGkJfp8YQ4y
cYU4SDOn29KuYPP/IDbtgFfzI+doNZtvxZLQl2waLM0tyhTMnlJji5qrwFib8tGEZxjhaDfmAnSi
GSoLws+Uwqn69XsqGZp0E6bWVFuGEyzEL9TVsrykCpbRpOAMbvUcKkLrZ0sNQ38qHbIocCzK5vqJ
WrgzPHpO3vce6/8GgGs5WSXtMeYXHGrLktFHLnPVTpc/zVx1ZIi2mKITnAYJhuo1NWMLy92Co3Or
UBV9rAOJoPBckmWMp6lsDr2FwvTp8NRQnz5WjrZVsU2F2Va5JEKFMuwhinsaqgS+I19Gb88EzbFO
opUyoeUrjdaXTzrkpReV3ee9fNyE3DgJDhEqPHpPWKf3ByHG+I572pf2BUeLKrhkSaEIMxoI2lTA
DHUe+IK48e8iXX6uU4MzSV7K7ttvf8RyF2JE+lvNNgq5Qhn2L/MyZUhi1XJARCL2IMWpqHfVqSEI
7oD1/LTcTnFHYozypE3HxZ3INQBENMXuZy2lVntFsUAW1/LZhg50uVl6iSiKElKYWT7dHH+DZtNt
dY8GGbzLXZApITMWKO3Za9GXX/i5VTfSdTB0Qi3uKhvt5QidO5AYgdc5daYh3TvY6Kd8JFu4rG5i
FBRChN88taC8ptdwLs/ZKzLTPKpc1RFIRJTgijNXZbQ4O37Cpejm0LUw/95SuYXp8hEuxnXS1cfq
u2Qkn4Z/kwY7tK9Hd1cJJKFFIblnlUd//THkZncGkoR6aGo2VWeTrhMFPM5MKjIauCdx0KBMww9m
Q9QgsltE9ypaHMjtZ3BaOlZPq/fNbJ5oh2m9JmrmIR5ewiWhYgOjpq54paiXuNZsqKwv/dqjMC2o
p5aDsmSaQX3JvZJV8+qbso18EIgwK4tkBFjc6NjEC+ti//k4BOZ8LH1E87k6HEI5Cvr1l40Dj77J
6UToKIxwVWqBEvNxs+/HBFOYxwVfgRRJfejs30u+XTd2pRuZI7Jke9BtD+/de9nHPj0t/bo8lmrW
D7TxGbbav+VjdcrRyVIyZy3XhLfldMHqb7aakl+EAoKpHZaLVrQqikVfX1IojszZoACiSyTkgrn6
bjL4GDIhCzYVzcqWMhRfWvw5NM6x12mtHnGKAq57QatLu9xPF2VE/2z9cEwSxoC38G3aeJ83knsz
hueIRuPy9tX7sKP5B+IOuI3Bcrix0xio0YaJzwHSuujcJxz5klOoFrsUo2kJAiwBLczHsF+x+4hV
xZFdIf9AdzJAwYT9NV0NMEqkS9RuxHntKxepoPufMhFr8OQiKoagFnww+HEdSuiDlHL/CZygRDQV
yZLURXzKp7BnJthpMDl1Ss1d4DpFwFM1fxaLEuoL6bsTr4cEmtBXje4bwh2Xpuyz6XRSsPNq2T18
BTj148i0SYwT8Va+xCERYSQZk8KQ7OpwXlKZzCw9iFoHUEf2aJzNns2q3rh8eLBU2t0PCGzzCQiO
UQSf3mXKVCp6jaG1ha2NdocRLw0kPl6Fb0d9WfI8UVfiH1kDrz8uLjp6Hdz7hPD980MC7EDcDD4C
+Jjm98epgW8XcH7/0newzAkFEU2iZoyCDGf3y3EwE0P4XjEqnx9m8G/9Ba8Fd+9PANokcNWA/1RU
39vpgStP+oGZmV/aYl3weNq3izHcf5Sdx5LjSLamX6Wt1wMbaHFt7iygQa1FbGgMQQAEQQES8unn
Q95NZWRbhs2muqqzKsiAcD/+S+0VZGRNRwoN3z4ba76Iw9WLtyKkzw7tD8d06gDEUzE68A/SyGJ2
bcPH5iLR3OhWHKCIALQNInImMrTqJj1S4FFQf/MYAuEETb+xc5YWBwZ6sj68Qh5QDqKUyEEdiqRY
R/AXIOgkH6Lx0QTNBM3D4L6jRcVEf1aPHgD9NbwOujDoADB5E0rdFVs4/2l+Hhix114nioCMHcAY
1SVllbI2fBFhQBHCQw7F26AFqpUDfhNCT1WaAEE4s9fiPtoJJccZCjXkTYcQanUoRz4JQMzzNcd5
97pWJUx5xMY5vdCEVTTj6I00FYzmzuLssMOny5LhyHnsjMLP9slAWZ0BFxmIkAhTlzOU1Ek7P0fX
0gGVhh53Cak/vwY3otEMj/zJF2RfaCw7ilAhuDy8w9e34iMm2rggbYASkaUMawPO+oaeI0jheQPa
3nqdTCRS8mFMCk69eKFhPFGPUayDTT1Hzvpyh6EigKHguiFJsz/FA0493kmyDFkIeBcPbyTi0UJn
4H8GTQStqiQCpf1XMjjUU5Dl8uD063Ecls2ibQFIGIT6vhhS9tHtECZ4hhvjDBs9HsHhRVSJW3wV
EFUh/ZsP/Pk2bskRDnNQ4HbOFqsa/aB2Hlx15h+07ohzmtJrWRwD/uimRLUIHGQhazL6dBUCX+Z0
y3AaeePJT8zAeESPTZsSnmJ9UMNI8hcvlU1KOs8mMQgDLC3E8MQWqucoIb2MeaqfGQhzsJ4Dpq/W
cVUi8mxrqixpjrSw/27v6ww+wVTAHAEBDJ9eQ0AcomH6G0Z4QRCLe1a2J/KSGvYAFMJWIk6rlLbe
4As8YtokximW9AlhFYbbvhMGDUp/9unxJT2pH/9UPCQjVv1yo/ajDcNdnOJsWpIsyNxzjod3gOgS
1BBdYHTen6ct4A79JHVN8xBnKu/6SdhXF6YcrVEr0i9os+Lm8M5XEhX89Hht/PI5EoYWtCzQ5GOs
TMGaeIlqR8Uq6TeJRz/tQiSyWJplYl81zc5DIowp2afDLxcJXe5AauigWx6wp+w1j1C8L68mGfyB
tKSrsqZBrrc0dC904E5RhDmQbKOM+OWYNTrclskbPU2umodi7jKsER3DyiIFv8T/LdLfhnebsBfC
qAKG34fgaJ8k+jA2P/LI/azRrLvsU7CFUICv4Jq4rOvPzc0+XN3n6QWoicWL4w9G1H6+Tu/bg0XO
EbfTVYfEodTDuXX1S5IgSDNx4hPYLKSitd/w5zUN6OwUc9R0hgtmQV/Wma6gEa+GNJVA1iF2ESqg
kBCpSlHfoKlyJkfFa5VQKjF8c7j1WeaBALU9sVXlIMWSl9Kkzc6CROs6TGaC7ffJPE8PHoflX/Ml
imfANXmQjEhcEPvEdg8Ql/mqEorNlLuv5MQ4uK+zX6yIi7LekUuhZynDbP4gK2klCcey5f5TseFd
dkm3Y05iXZGowXGspQR9ZQb8FCIeBRY7SoG4C0AMrAaJ6R2o1KCl4BF1lI4xqycOcYLISUH0FsYs
afsOSDGZgqZyfTmOcnfhDMutWM54snHVE73uS/v4FgLqMDExtenZDilOixFvzPCd1B7eyzP4Vto3
f4G8lu+88KUn1U6x5t2s+yHiVYVQFDEa8t6Z58mW+9yeQN+NK5m87JY9VtI93jhcn+5BukwZuDM2
FTv1xZVQHwEmrXhsyIOr5/JfVe0Ks4fiUd8DJq7hBNLxpVM8bPf9VWhq776wepBvzUlGG9yEIW99
Af4fsO3V1wG/rHtYXEgeWkpImnkHyPt7uRCd/BCiIZI13KziVT4NTLuk3NE2SudoruAup6cwerQQ
bEsKOdl0NahZzI8fPbTbwsz2HdxgNkSqZbhII46kw4cnuOIEwHSgrsk9ui3gm7gIXoR1opyLJM1g
LyF1i6OPxZQXAoowFs8F/ChPV0Wxtz8QojZMd9aMbEzOmKe3X3tYOgHcIC3mRqLrxX4fV5H8lcLL
bHjD3+jdrpoVt7G3J/vZVMi85zbmq/hnqAbLHpM6g5qhdTo/VefkIDs4Uw5AiT7jrDho5ynJfoiF
5X3SV4NHYjwG132el606lhCGw4Re1k8tEoirhLbJXaStj2uUNFE3O4DP4/CPROgvsmjB1Ye8qwA4
4xqFEV+IM3c26OcsCZxqdYC1QOb00WVDi+5sAkTdC+l+zxDxYt4O4XAuDeERTvGmE+6AkW+WBCeJ
jUVCLE7PKTnphbIAR6IHXf1sBy0Za3SEUbj18ci/qM+Nnz5rM2ed5BFyvfjHQnXoX369L1BOk417
CzslujPXJYOopsQJSVgxaYoxNTyy4tccyPfoijlWHCkH0miaUsmPIKB9WI6jw6Dm3Yzt7J0VUCfS
b9dMlXb2gll95yWgKpW307wE/OZAUbDcSDdzu10oT++AagwbPWSN3Q6IrO9PY28cIwpyhrFirBWO
LV+lMcvvzrvoPZA2EEUMveNWU4ZGZhuZ7PguKuVpbbnw4UI+4tiNaoljmYZKZwVPAPNOhYQLVy0B
pfFnh3VM9De0cnRYpyeLoIwPZmKeiEv0QJmMUcFCjz7ktI6AjLhAdF5bdAAmvayISBaK4hQRYZ7b
q0ts7mEjYB+7+SAzSqiYvjK87rVsRD1O+aYT9ab5tGB21DHQ10d0NEPTtGOLwoWLyZSAJpbxAVeB
jLS0n2N3dJGVfRgrAoMQMoWKibn0cMU3gvKwxXBtyVc8ry7y6YoqtWV6ZFtsbcotq5SmYruDK0sS
KFO2e7cpHfnYqYt2kPNCHZMR+d0AM1rFQchhoLT144Uw5j4NA/HKHUx4c7G2mjbsyrXFjvIyVlzq
AwE9AC2ufBtFSGdQRSEerVXaz+HJYeQEh6nHplTnYoxjcnbqQCLHNZxiTYyKsJ5djng7oR88VvRO
cU26BHyg9YNEcpsvFhbl2uybDhGHRxTq+F657DMS8YoRYSeo6Dil4zI9TC88Wh0r84xNlZmowSCn
kt+UB3J1bISB3MFQEKlFPTEIMrVe9w1ZjKT8Ei53GJcMhcxdtPc9iN+6DZmM6SVj9BEeEfubToQg
sbPs+I/xHY2coYcP4nv5g7UQ8rLed+wmmBdHrNFwevYttOSJOWGqJ2OTg0u2ZC6rynmiegdzGRcp
Ssj14zWDr2k5JTezog84m16uoi8YhG8MpGQjpPTAwmOWveORDbEgN2/auL4EgbWzUuaq/Ix2y4f7
IbuOKkt+GAqHC1XRaBH9C4YpjQLBLaVxHaqBF/KfneHKpt9Wm8ONDPfefal9KZs86g5ecrxOTARQ
mQ17UAUdK7RNx3LlMy9AvKQY/IcIGKhmTWD0QYARdsQgvMgGYpdcG8MZJF7NbHfzGMbaZo2uKZLf
CmPD9pPHrkrJbeEgnaioxM5mpFtwEtLZamifQHmjcmCScXf1DZMqztogkd16AyJtTB/EUXDFozum
yOCOkZ38+cRXcJeCkuEbRcxluK8dy5YE/II2FmPWK8TbaGyQzw+1aSaGgD5g45RGdmXoynMy12Aj
ZZNIoUEMJ/ScaZ9iNu6B/YPPwuguK3hkXmkGllBxnPyzDOcHp+t5fuTyA5VGqsXhMqDAnm2UQcQR
PkCyKnN9M5fKkkHe6jC42+Jhp5TzogzPlfeJeGmaoa7pUfq6XHe00lFzYk4AlNlzq6/q6+CQ06xQ
cE5FhG3tq3YgEWRp7Ammvg4OzvCyvjUbCPcz922Pgyr9gOni8BXjmH/i4w/K99flnYmGMy337DYs
xA0Ii3ThDH9Ud3KywBSmoC2AWQLdi92aUYfQKZGCAOBoxMtJ6coTY5QQYp6TOjkRFzhHORgznlSH
sJ3Tv8FTLjssiqYAC4wby0duxbZGdCLLtPaMCHxWy8U9OWqoklmWkvWTcRuqwSr7zVQgyIH2qMqB
2iFaf3bvJsrFV+l2mFYKIRwO58bnbXvlrMeIxVH+sBA19Cs+BBFa4yA/sXylRwRXJ+NDmIqDIUu4
sb5YU70Y8eUOl0BG+szJhF9xHpq6e08WnOLybMfJydq3oXNfk6iIQOruhkSEG1hRv8S5+FqI50gD
3E+oXl8xLfWP9SnzoaUOpAjiHejIYN2i40GQVbEqMQJBk59fQY2Ve3Uz9wx4AkrqhmR92guKKSXQ
XFUmyQttYI7UDKs6uHnaJ9zXUyHX7jk5s5QwU8KrEocKbsVDDSFrMeD7HOOxY+LnORLyzVmWoZMz
5dD0VKYD9ShUI+iLJ2HfNCVZfLE+RJbDStlxG2DTRlLO1DiGxmwvdDnZxe5ClRQjh+JS64bi6D7F
z5xTpMy/AZA5qefaZznkBCsOUfy6p+415lj0/igIpxq39N647C4aJuKobdmWOZcxJqE54J0vIPsr
1N9ILam9cVtHngOXy3jAqahWppkJF0Yfwp6FSomu5tQaodvOya/mPEoZ49mzyHIAx64G1pXDEJOP
02412GWiUrMRs+JrxABD0y5/vdVcQTCEnipgZeaEnIMr1aPCOinKRJZDCfTsfnsxukWFgap43YOP
IqPJHCd95l/nyjqGGrqd8o+L7F+5yzUPyZgbpbLNA45MGWKLlQGjpfm0IMN43FBjsxnulGkCXdKO
Y1ZL86SxjzG34xRIZq2xL5CZf9ZFXyp5HfM2mtQak7R0gPUlbTXmsaigXgeWumLzunoP1SmOLcS2
hixweaASAroW7vDsuLRwECnDbxU+ps0D3Gym38PbtFdLIL04nYkixPTPsGCezHTQ0tKrfprjBxHb
ltvCEqzQyKW4ZohbWBoQIFo8CEOWjPOgjEdpOSdPBQnImUw/vD7kqIa8CuSLOGDexmeJPSuFu0AV
SZ+Fr4bncYnXtRp30ieJE0YEAnUPbhoQReK/1CVDJxKTnNOYxyxLo3wVR6mPOygdtq+JwaJ8bgP2
HuuykPYvNF3pnTQnbr2dJufw8iVm88t99DxDs7nY2T8wkMUcUciSItAcaWCCDWJ7IDr9Xc8Qw/Fe
UXCqvCEhutcRnHKtB3o106qxlGb9PoUIX6PbFfElz6ewSBUcMHcMARFfnr2rhxUJn6yHN8vVENd4
pTY604vpAouBpG5FHwsjX4DXTKFk0XmNjSMlTp8KZMrHM3HlD+SG9dNTPxphZkLUEkjCAZLX6bGT
7mOLOIbEeT1WJhbIczypEizUYYHQFLn+Ww+Pvtx0mbmkBBhjS9tWTQhsZhq+QSkIWFEWxiyEszRF
bwNm42oPu0jGyhelTrfVI5l20Hi0zKMY3nC9DLwf/Tg9awxO0kDRPekG3QaZ58C2ST6HGdZNTHtj
ELYy2auIAIDBjTlPQyxDiSEHqOCnsGsyaObVROft5get22YB/JYrx5KxT5tBXqbpVK1OWtlL4X2B
jucZF58oCLS5+/idofE5YDmQ031JEkm701lVQiKzLillBkBPA9OwE8kHryjR49M2zaKQT9mbLFdY
gV1mcghleGB6XHbWQtcHrLHG4Dx4kcl6DY3VYUFNhYSOaYAoecD1Phw5S6ZbKEQA+LWJI88136lP
x8iyuQKFD9FBlNqAbN27CxkPiX+Y9AzKuxTREw35fiYS3/TrITl95/Pg/CbMKFC4KpMib4hgiSHA
sQWzcjDe44bL8p2lbg0GIOEcdGQD0I1+H5YWd7ZxtTU6JI5w7Ua5wO757JQqNa4U68UOcEBtW+G/
//W//+//+Wj+K/66zW6XNr5d/3UtaRtNr6/nf//bsP79r/v//N/R53//2zRNSVENSVUsU1ZMRbJE
/vzjuEivMf+29L8eTaabnWW85iCklxFGICLWsOq8dnRvvhJUstjZX4FC4VkI3oDIqBizKFBUDFKZ
EFXWpy7TNK/jH3qS/s4sHCCNBkMihWSuqivhvu9IltUI6evTKYnVIhepV9gji4RrItvPfAVngmtJ
6DzPDiMdGyXZPQfkvTnHpSH14jY+Ke1IkPwtLEkUo/ZsdN8cQuz9pfVlEBBCEki1brVFw8/NXjvk
I2ytABPV/u8XSzJ+uFjyt4v1fOTZ4dw95zUHKLxEpI7sLVaXNXkkRG6jvbcN+nJb5k67G2PhvmrO
37+CbP7Hr2CYiipLsqSJ/f38x/3qSvOaiGpMn8SJcpCC+LTUV8yFCJryfiWwMTIAluClO5xpe3nJ
A9dS3PWR7STN7SC1ECLQUaPMegUO1ZDnD+nz79/Q1P/+DaXvT5T+NAtdbM89X1kX7ARuh+4XYTCc
ObwpJcY75GvFrjWWkFodlgszsvznOALLYscttk/kpPFAZFJPq3mDMu+uDQ4jolwfZ+rM6RBAYs8S
DItO9wFR3oQR5jvUQyRHiX380rXw6Q2Atikg6VjaohdSaFJGPH0L7l/eBsnYlNZnEnzZ4oYv38JR
cUFedLDVxd1lQAL0zN7N8xh0AxU4yioUIPokds8kGkp+1RcUTRDk4g6XntO/Xz21f4R+ex81zTIU
UZcMS9MkRfv2iJWWqD+rQqhX5vwwF0/XEZRaPNmc7WPlrTPbpCPCjhdoBaLUJlPljaIi3LqBdGo8
pKshIJcLaBDEWE9JsPfLUR5pzqn84TGUfvqayu+PYZJm19iqtNuKhq4T6KO/+qp9a54sjj88Tor2
/YKYqiLJsqmboq4bstg/bv944AtdjvNH08qrjWvZb+ONGAzHY19xeVyMhR59NaBBju14g3Bp7eet
jfXi5A7/flfkP37d/ktoimFJrJGyqqvfvkRhPdtH+ZJX4924c6e+H2TOR+HN9h4HoHkId/zDB/Y/
8LfHwFRVRdEMXecDJdH89oHi/VZfZE2XVsJweLN7cY0/lexVbC90dxZgKN97L2cZzjc/fO5/+EUN
0RBNURZFTRYl6fdfVEwF9XCxKnmV2e60mK6S6SK42MFoMhkAIWHOOJne/IerK/2xB5mq1f+i7EGy
ZkrmtxWjELpGa2L5smIAHZG5a33cJkCboeBcQ2yHKDwxUGBRRNYB527+8Cyrf6zqfLwhyoZmWLoq
y8q3JdVojEwpY24uRd5ejTZpXbjuObV3rhmMfZ4x/EYURMR2tLAXwQwb42bkTWTb8z6Itwn2uKUm
e2/gzDeK/f9/O/751dRvt0NoKYHRs1RZ8czTHGZH+G+/gpHtTdZh4oXuT7dC7n/gt+eOD9QlS7EU
U+RZ//3+t4/60Z6tRFnd3SFat4i+b9t/OH7QBVv687zCDpc/PXR/bqvcAFMVJUu3JEM39G8fKpZ6
lje1UK2wtNsrWpHcd8vDGh6U/oD5HSPFwftpBZP/w7ry24d+W8Ge92chJmdRXrXBbmz4b6ntR4kb
BUXIjZ2QZjtwODsPf5i31P5Z/n6BTU2xVJHJi3esfxj/sZxdKqmVrfSsrDa7MboC6FHDrqkOeetc
wY54wRt7JkcBBs+Rx5r2CdVqh7i+j856Ofzpdv/ai3//Nhpjn2xKhqbppiV/W1wv/P6PS0erEmdt
7+GQQ0nLCWPx5Yd3TPpjbOF3NlQ+gjssSrzkv//ajRoT8n2+tauHx6MckbLK8u0FI36r1h7Of3ht
/hhB+itsKLqh9Kso8+3vn3aR1OJemlK7Gu6e3s4fX12fT1yASQ7FKNju92EL/Dafw6j4f/9oQ/tj
MesHatXsV5N+9f4+oFkXTbuZl0yckSANcBIpU5SyxJ0e64W6Fk/oM4vd4QulfLJuMPzaMA09SURU
cmGjz4DfSpoh8EszugXKpKFZ2QfOlD7Kk2y4BXVs7+1WNOzrGFcFYuDRObpbUzQMJTKb/3FX4Xk7
YUQAWXlSrvWCLLLj9xcKXM3msKu+PU5NbwhbAgx03GxUshJuY6htEkbspneIHN6kJbCIVXhA1YhW
bidQT5Qs4JFTWA1UINjsb+QObPiigLhX+OI3yPSisrPGRdkDPds+ewFFOeacXu8PM7hSdIhg/OD6
8fr1XoXMa6QezfAAo0KWMDO+WVs0iyrxNWic+4YZ0PeY5GvKRCwHldL1s/3VitNgdCOBxtZG7QaG
Lj0hNDkLPu45MNxpenyNbgvBsvPTeQSTi84KaUmGjQLmMLWFZXk6ZAOl7RGZHcMVwGVTENrRiwGM
DwxqHfjcPrWI2fERJCHvQuxIMRCB7t0INicfnF10f/PXFR0+CBhZBi7tLibygAcxUvAL9pPhGz/A
a/FKXKhzSAfCLPnT9uYoOPsB6tIxkgaRjJjNBbp6TaYdacqV5Ok9SYP5lWuG9KHPPuUQVNf2F230
HMlVSmfwqWEtu1OqA8xtQzeQvcGTk/kFEmWLqlNbQ2ui29cVygXzlIe3Oad5Iiy4/MjeyX1pYOUf
6+qdb22RZtTimVoQE0FFJUqLU7YviECmauOI1J12CI417MH5ATObMcCjR+jiwyFzgj5qgSjEwsco
SkKzRexFjsc0HiF2+3haxLmUkG5E6otuexkpjNErpWVkLcIHOJ9BpBSZ1ca6C2R+HYRbmMAEG8c4
2UgvdCkvsF3c9eT3D4kyI4CXMuACtSj9hdC+tX3nQQ3BjiS84AbkaR+Edun6nptr6huoRVAk3r1c
Hr6wrjaOzv9Pt55A/1Af+1cdXP4+zSbpQNm2xOQOFfxYcy7w3RgnOyF3ik8devTltcdnRzQKcgm3
cjUJfyy1MyGlTk8pMBFSUEfDCAwjS29T6UjEGFPWO8kfR255wcFna61JtDrDIxESwyvFCE+wf+4e
llxb/MgaCcvPkFSCRvAS6GcgRzyT3MfLsiMZqkVaSWGSR9KKHAf4wq22Pw5faNrirnYAuIKdIQMh
Qgudyo6sPcI8RDTpq+q9k/ro1pjcIUQHe3oFDyvrrcnR/tj6RyVGyknPnWxP+rIQaJ6CEAUXAJF0
EDp3W5zKtKeu7jTLvJ1RZcYkXHHbXJm/8iCBsBAV+4K3s4kReMExk0mqcx9sWulJTk7Rgb1dveLt
NTfJxCQoFZoQPXpClAvMCJXUDk1FiTSu+Hdn1N7dQWHH6jvKzYvuAOcmhMwN77SFD6/z1xcgn7YE
+UKiAiXEcnMbxlMIpmKdCm4vmtiD24DIEEONMsaivPG1M0bkHz7G8lj4fI2pGZt2e/5DiEv6zYBb
6SeGotDJguS3IwQW62FPQPZsBy48fjYp+OgfXzDLmhAoAOgwNLUHxQauXPMKwdXM62X9KX295hxC
WZff+UOIsJ6Dx6z1rsxuWEntx7v4bm4rEniH+Byq8QXduyNhISbnp/JYkRG9Ysbhp/ZWDwHJTt/s
rKGJ/sTErRyvKFs4PpOVVbI1uOcGzsDhivVRcbpPffmkRh6FFh8Rzgeh+hLqGPOEl0p5U8a8QbQc
iLBpK/ODEdrYpEiMV82GZ41InI6onFm1MUN4QfzkN8nGgIQk6boWyAAkpAmqBFvNVoQtuBEKzxbB
w8wDf4e04FrSNRUmpITZWr9toJmTT5DalLaJF/dBOAssNDnabvEB5S19shFx4ZMvQSbpzcY9JweX
8yg13PzUfbIjkk2d0cZp5x/gN+eBsAKTSoJ7cBlgBx/j717pCEBwUz8jDut9oFPjGvyh5ag8v40r
j86FIwF0cg9md7J5YG6WdyQA3BaPy0K6CeZ4XFdawLVEeHB/k4eYnPlcrn4zQTx3MO14J635pVHI
uQb46MPmr7EaCQphPXj2ueBoa7EdjGS/HZ1pkrIv6/v672OE8se81E8RzGSyZcmqwt/8PsE8b5J0
E636PAfSmatEZccBijMwwh1E5lXzBNu9+un8sM/W8kyaP/ekX4mzeqa86VN92QS8E+KoGBB8cKpH
+lTeJQDLgAK/5EF//65/HJ8kVVYZITULo6TFMfn3r8r0LsuPqxFPkGjl6XhMSPErD0BC//4xv46e
v82q3z7n2yUx4kN+f5Z8Dm/5GbtKw7KedkHekOo0Vs0oV9yUutNS2P/9g2WzPwp8/2TAGFNTNZ2R
Xfv2G1ZNZ5rne1YvU8aJCzYNmznszhRyQvKsZ2H59JGfoSW5zpBRo42BywYVgeJHb0sAKlvUyljx
yJuVy8DCfKSf7iuEE/fRC5/ZDsow0INipNPV7WKyYzBg+kFwyaZ8UmbZ1nxjfkF/ghQ3R75ASM/F
N9lMOZ0tkKTMRaYCRo/XtNww5UgXBzfA5rEhHuDzDPvzhTh0Jh+ZYACPUGrsRIw64LrkahEg1Wvn
iE4KOrjTmlQMuiOo/e41loiukO9YON5ApRHEsEufkBybt18xf4Q9s3BhvYYHqDzguZIYxlNxSokS
04YF1jikxiggVtXpfqSrIaBeiVoFZNPuGXf5UBnylZWhsGCBonGD0FugfxKIM78iCoFxlct8Upek
sfP6GsxxfYMJYY1sjixud45NkotcAzVluVPeCrYg0qGmTxyCBInj1KNpQCYVrHZJT7wfDzsw49ij
JYSP4acYBuI5j/2IoHOTDyNDnE2e/cH6lU0BW78kqo8IQz7L0uBJqfHwHpibU6ABcG9oGvv2nr/L
i8v68W6uLTgXnK+AdVt82NTFoZRFrTwtZ71CAw30B1I3FlfiHqovYw/vkMzLZff1QkJHtMQy3xfz
V4OD1Ja3RKhBHLHgsLYQGoONUd7JH8VR5Ksg0z+x0t9PhO2cLtvLNlkctiZWb1vcsn+IW5z/3AdI
Ti4W1WR1LzWpPtQxRbvl9vBOooByhO2JP8lUZ5dmXWDFbRh8yOBlY49/gjD+QBR4bU1NNEz+RzG1
7wde60H2WNc1IFnhBkWZ7RO+4URk4QWjwMtmg7UTun9/Yf881UpAVyaHL8nSDMn4BSn+44ydWa32
MEQrm9wug6sVWK+oSVu0lGOpfVM0Ep5uhCf+cOb8Bcz+vkhoMmdOSVdkADQOub8vg7V+flj6XYgn
T0SqBwqqF2a7RqRrqMuKhepAjgGnjfu58gux2ud6syiaFkalwmth9TufSBGAhr5SICmbpSJtaW9C
fZ+VZJaNu7sM1RYPdfhoU7gtDa2cvrLwgnClOXOYqJ3b9e3JlpabnKeeSk7qmxYWajq8VhxOrJUu
3ogVfGN8lEh7xSHQRqI4ix+8PeW2JjpClaO/34Zfe9QfV8QSFVURwXQ08duyedHzm2BpZjYxOP0U
NtDeoAHpb8dtn3n74MBDrt7+PjTG0jwlGvMwvY2MseZJC9qcXHzNnrBRSYGqgDoJHt7QyOgRieZ+
0jDjodYblAMhFIN2UPO/YPoTa3+d9y/OZ/b+91/lz92Ye2sphmGJmiiSaP37vaW627zp9T1fPU/l
hIQtFjGsOx9V/cPLovz5smiAQqIOr2MZhq59g30To5Py9PHChUSLjfJ5S0iMR3HXe1L3aky6z/h5
nllFUHUj0xyZ6bhsIoHx4/omaYGYTgp5L+ufSt6H3b/iuXjf02L3FI7wCTlLhNQQ7Gn+8ORLf2DV
IOP//NLfNuYyOaRS+TJjYok98X5dtrcgU++UXuoOeUE10ZfUBYqIrNTGuWLbrjqZCgDv77dI/5OS
+PU1DE2WLVVTFfXb45Y8z0KhGull0ssrRzg4RQ8RiMZGiT4fc4g1S74ua4T3ABop6TOYd30O8eo6
WxjQSKd2k+waypzTxW2TH9V5M6Wh7VYDmEDzAi0on3fiZXbYlNwi6B9BjreDy9ScmViw2s35Mx/I
DqrsYTkp1zVKjcskSYNnOXqQikKL5W1BM1U2uGJKf+OQiDBTYaz/xL+IHyFFuoPoTQ50Kqp2OZx5
0CXQVw4y0UTFShImiFSVlUBFsxne8VY3ONuxZTllR3ETLr1RGs+LbEQRb0PIC/DH0xflefHA3xiw
01cGObY+Ymh+oPJ5wIKHEc2mrpUNXwyTgkqRISZrvJ0AP8RgbPsjyV6ggossBreMLp46vE3VIVXZ
DqEreLPNheDjgYMAaYeE0MZ2+BxwBBncR22gTJnuASSQCU7zDRGBUeuJvQfD+lA3gBeXzzx8LY0h
0QLTC9wf9wHZkWv4DEGB5qszMqGoiHJRnB/Zl+OV+lEzGrj0s80zT7JfANOYtpzWaXy04IE5qKIp
QmIPBMB7wZYQ346Ujsz6Hc2FC/wvLvoxw07D5yQdasjN7Nf2DItUTugm8Iywz6M9T6UwHWZDLexG
XfQcl+NimkwJAxzc9zmGuPD5dV1CibNsCei/JtdQnVaO4FkOLYvgVB4zqU1s6Ix6XnDUGN6AA7Kt
26ik+GcyI1xpwFQiRhycrRhTh039HU8h0QLT28AYUusYXn3BebrIrVb9EXlMLF38yXmPUBaI7+ba
pyxV5A+DuXVs1u4DWReBu1p/ELfQ0BEG6OISCQ4zGs2HxuQxPgQ6HwJw5jbOx+xdG6Ze6h2iy5I4
er73iuFo2g3zMR3UWDccoKgDGk3EQqAEPSY0Kjbm9DKRNvru8NEN+HVhnzLqNZU5icnykv3mNrjN
DQrEOVHTr7skYFYB6nt/vVP3NVRp3iHt0sN4t36uIazjMMMYg9pgnPpsO3h7mxES6iB3rj55OJNm
VUXnFS3ZpEajaR10/jVSnc4dbqYiB1j74VFGNUk9nS3CpC2vD/gVXSxR0S1AEBoKNPg0AQmzMIPP
/YuIwC0lESQ0piB4VKMUgkdwXXftY4GS6gjwVLX98Pf8sBbqzaHdsf4q95hLfHkmLuuPy0lZiDPi
hjzoVF+aK3M8CifQEMZRc3YPafAjm4Ovcdlcw+yrhZI/mst6J02uhJvaUusSRPtiEYKFblzleCZ7
miHSIDZ9+HiGAs3kuV9J8wacFV+O0BcxrXP1U04pUTEC6mDV2Hs+vZj0B3yrHC0+gNyItJVdKyJm
jKFCJ+sNAEYjteXl6XqQ6tPLZSOdN4QOEmYsqRjxAQkSXjOjIlMtl3r5UBejJ/Kv+sToqKcdPfRI
70ZyPVPbDfFHFC1xSAIV3uQKIQ02wynhqLJfEjy0ezBicu4lfmf/nIFWPGYV0wpHZxo3pWRwx01S
e/nDexCjhXw7t2tyVemGsqWfDmd/ns00RVIZ+DSLEcMQv+2YdVnXSlrpbD7S4Eq/dmaVnoAuUafZ
S5XHDwxqxZtBTCnTEGceDQu6eYhuKu9c18fASPWqSFHNOtZXjt3hRrPG3zcmdqE/KQG+oy7zNY2e
ENC/fUcra4xDcX7kq5bH7TG7suWo87u4PWtfsTosFPajK3gGdpyuqOnDQ3mUAD2dP4vrSsvWUhnU
OD9RO6fm3ZaqrdSnDJOOyLz/6PWnHY8A5zLEhWU+jG+bvh49wU4dpfG+ltbNdSG/JoLAwDnPqokp
jNu7m1WUWDvVmngg7TYyxUVef96txY3V/05EXkkgSRQV0qwiLVfbvS6LhH4UTCQ6/Toc5upLlFiD
JicPfHDTVo28kItj2g0qpoxaHWrqVxIfLypwpPLV5p/XdJ23bxWvw5NCNrFaqPFKKwfXbpgidkdX
jWbhGSBigSCg94WeqIu6luhdo+PMz7RtduHvh53lWxo+ukF2pRm9T+fmpt7s8thQYB3x84pnxLZH
Igm6cjqlKiz94Prksod46qBVlJ06z7DvKATQvha30+3YYV/GiHzsFf9ojV9mVAhjc56nTkzytpMB
gg8oq7/iL7cCBbskkunRZSWeoHTgQK5xoM4Fej0mUrOERhA7cuJosSGnm1A7wZxmJc8+mu7bXkgW
nKpNtn/lwNmw8Z/xGMTE9Fp9XkHAPMKETVsNtHgtinPE43KzyBkSzvCh2MKt03NbvibEsSkED1hu
UwcVpZdp1NXUgy8ARs/Ya7jg2e0ToDS9I5ZfCOa4AUPUbtzQ/8fZee02rmVp+IkIMIdbZkqispxu
CEdJDEqM0tPPRw8wXZYMCz3d6NMFV51i2mHtf/2BhkVP3m9RlZrPErTKBQoRHg35AwVDC9BsQYqc
ocQSsDYRtuOskmkocCTcTmg01bQBWO4JLNg6J5lssrmIwLpbIPTSTgMkLlsTjR8uCiQfB0ep96VB
sMA/NRwctVn3DkxORcMLAztvzTFuJUc+j0WU2xTnMYWD7oReFW+ikR91uae95QgVcP/CVN90VB3k
fZk2C6V63llzDKkwVOCHbfq43o9rYUT4+wnvltR80E/DTRcolXPhQnBXcaUrwSPt7cVR/EOH9/nX
KULMxY94IrA1rnCiD3eZgIYcvxgmnQX/PriI5KZwls7YWjeHpfSeqE8Hg8MaUuTcZluNlX6WredG
50vyZ9m9nHdDIxlImF3jD0yTBMRHWL8a6UtznK3Lt5zDlzpDmAAM3Yzyp+1Y2I5Oow1gxkibAKye
GB/bENszJMB75/KpZ5x6jFk9Or3sD/yQo+Nymw6IOmchx4YwT1wTTHbQqJMEmKJYEeVc9EvgSBCG
HDjPFiuL8EmM8/FAGN0Re4M3TY8zlOo4QqhT/oqaPQCNB76B9VSjBf1Wyj5beQXtcx+dkdyg2dlx
IqUtjGwI7durtKRzwv7e1gRYmJwfZcxydm7GGuWSpUt2Wf6mWg/FS0pH7LMGyadOambcTsVe2YRU
xkxrGjpbPSSRlKaXsZls8hhmV9ONKKzo0Oz3ryc1tBRQoYpyi55JUdg1Di/UTT5YGmzvwWkiEdaj
UGEdBlkWmB0NQm2i4susx2v05Z4qfEomRgxo3fhTehuqylA9rfhn8dIpb80B9++RFmKDsnYEc8Cp
ij9jdCRrgmxpQVM6Ijqpi/TWktwr8fNUfD/ONs34eHjthSxOCWjS+EXyILbLZAfQfpk38qquJswf
5QIGjV8+yhRsm8YblIVa+ZX37SClCLvdA8bz1emtxf858TiLK8JIKOditD3jm4MeStk9wGCjF2i6
x5ZGqi9jkwfkZTxcmPu40oLl8ZuTlkaMwKekigEVymH2s4jUEQmsuYebLtmyh0cQ8AoFs+gAtJ26
N4nO1L55zKz5dnl4aaPEB7B7vMwtElZJbeppd6TWWG6yHR5OCx0GrgBojvhRw9t3JCMdond5BGYn
TGIbKNJKt766BIPb9zSdJUBd7RNBW6MC5+5xNwdka8RBbUQKIcTloI9aOIWdwF62fhXXLhb7tRVv
xtvn6uFCmpCfTyXVw/BsnGCG4kDlw5TrrGNp6Eqzllr17GHsTUcN4jlxEaURrWViH1T0O9JgI8/2
bKJbFjXUgfyBbqG0bjsqhEGrvl/WcfpwGSgz8ECpfBPSQXZi7WKfBYYgd8DPIirEcrsSqCkPMbe8
3qxqmNgUvNwSulksDSsn34VkTxy4G7Q4rCrtgIjLYzvE6Zt6vDoNteRJ4DoN6QkzdVW8NI/yVDiN
DWfTsMNOMbLOitcdpGFdftwQDJMM97uVosDFn/Fraz1RP4irPR5fUszOUTIXHsJAgjfPh9lFd7vq
y0TBKjsUuMV6QGtOeKGD2icxC8MNMfQIhghrhFjSxprpbxjLoge+u5CTWP6giSz2dEirpBdM2aai
om/iA/4uLepojG8fzlgBplmBwRyVtvgk0C4yGMWd9tpdPs1sekmey9aj7V3oU6Yy/ewLucX7EdCE
tMdIaz3aSRjDbwbQ7Vk1atNTjgFh4hcl1HbhBhSqgastY7HaqtPcXCIIlKt4K/mVSJ9K8ol02G8/
YHqyUOUk0pMMp/bRBPFRdxJk1ASrrqv+BKJ8sIadcWKqplqPuGKcRmCYBqUaP8vZpaMgfjaJRW+j
TeIqmGoGuwsqSpv0iQ2iqMo90PqrqIN9E9zEHOc7zNdwROuJphnTTBwoLwca3yI8eESo7UufsICG
peFLCAF93AwO/yHeEEBxrINa8Qg/B3XRMTXt+qQ/65MGHcgybV6T5Gq0StuQn7SKd6GAecICnuKG
OqfDqZXsCkJDgXfwSRxlxwEuedkEeyfNv0xofX7JLPQnGqYwA+wTDrTQ5PaAG04+a2YFeBCE636Z
VXZEFZrZC9kYFlcFT8RYRH3A9FRuENxEJ1wCaJ+gLfD7piyU+9LHr6njdGT1P6GQh9b/hMqEDBPG
r4CmgNyJjF53361UlluMBR4PuLsfbJlETSB2rxrhesniEx7xWON8P8V8n25ItH5XwNyN/l44bTQo
/JWeBZFOxEhC9UNdgO0u0J/6tO04XApkLEoxNoJ5G2X0QjqvL0zJVoewUhKX4Osvp3ekY9hqdjhL
6BHJAuvjI0Lw0zuU9S6ZNL2LN7/KRi0WwhJuIxM57vBiwdEE63uA1Y6QVqrbjDLH3jL1nOyxfgSV
LzFtdLSVhLfjcDNnRVAG8pJlBSvfI+lmsGaeGCUqrYYQkBwwl3qH8IWX6lHaBEaDYM4uNR/5Mf0a
ZNIlsZHYDbDifpwEF/O9dHJ6luYc75jH5CgaBBLUOH5GZykyhmQTcIZPyRInbATBbhZuWYyBdSFd
sOCwQKxJq5FDYzdWW4xFUDjN6z0KyJwLvNabcVEuj9pIyEOROnQ9NLvhRo7b9VTA+17DkADLXY+h
kImPZ3HMMMQS9/KgPj1XpV+tfaP5tlVV6Sh5qFfaqDEZO3a9EJ73b9LiMJIxCrokfjE/fyFoe1al
8f4QSQkM/WC/feMIoXOR3Yupjprecn5kYaHG/C6wSXA1ORYviHeoQNXZOptLloNFeSb6En7HtHMb
HPR8TabL1ScGbWYVVR3/uhyvy/hcxkbpK3Bn0uaN7kuWvB02dDFxxzLodR/wJGUF5ZhUFY9C/ng8
L7htFDcEK+A7XmtRAo4igZ0uD/AVyjLAQP/4jM+d7EBzYXwXWJl+6O/VxvHqJacWCAQpeT7Eb+zi
tlxYOhEIS239ddSDjUUxsSzXI8UanYwpbs8GDSWqIFommBAS6qQEl9NDp/maFFnkuiwYJ7SZ9SEG
wifdwRmGmY+PPQib1w102Svf0ody79NjggEBmeCIKXiyOPPVDQQsTBMBy4pRSxY9ru72aDR6Ho3h
4MJLHIwHzjiEm+iE/GfmzsJh6uCQbQ/7f1AYISSENWNTjkRnB0mCPRxqNquVjVGDW9vDj2E4C2df
X+YbLSN7ha/2ALuA1s1PvgicdXQDzJmdgP9V3uPO9pyBM1hwqUVrh5b7gfJIyOcHKxaMSZcCFMAn
amNzPbrgzYq74UDoiy/Stsz9U6ou8/OrCl/tkyCsQnw8JE8qo+GyZU3dCV5O52lbmJSSLF/jXc2n
gxwlla/FbsLnwTyswgWBDkdJFeAaBHOcHwVtrqN2kRBHY8W1LiClnZ+tfWBJocQGXrq19t400Z4t
QUW8mWhP52YlpvF6MzMflNLdHJ+L9SxpXluYUGmxRkKA9rCcadWg6GY6+2lWkP2Er5+GNaKYkgBX
t962pziA9XF7O5bhE6QoYY9ZuzLeVvOccbDjJy1hptJXLkqusDVtBQsjue/5gfvsLLISKShV1g1B
lux1/bBtX8Ttcr+DlYOaUDxy7jVGeu9aYpAnj5/Yxw5mnNrt7D1chZx/+UwPRebP19lMyt634DGK
BF2M2AEhnVbZg6ysdn1HnM8KgqeZT4U5Q+LBKC5Pb9ib57vnVkNpvwajI2ykfW/UxzR7r0+BoU85
NGkphi5LOaV8Det8XOaRtCenesaBUkRoDuAgp7MGfd7lScNqUsPLhFrnA6slgbzCXToFyUL2bO6I
KHlM6+f99lnttYPJ80ZbHLKpeQ7TdrY/4XYJdrH+NNafsA6tZthIX+vzPOOL/Y28/Aa7qJJs6YYJ
4ZR2w8+uTaOcThetlLFnBixek+BpH9/JqzhhU22r5Z2LKb91QVQQKB3WvqiY10Kqw6U+1uaaPic6
ZcXpyb2qE0+Os9KZM9KWhODtHZugTs975lSW2mNrQA4Wekr04PcI9b+BYqouiYakWki6rikZeVkW
l6zc5At8Rcwgfz+I9obAM/rY0BWxvtM+2jtNoF86ZMq/V7x614klFlpirfMFNCAMLIrVlkE7pnl9
t0cm3fJNtJ7SixhDhSRzw6DGMKQo1ulFghPvvqjOZB8gAAkcM7wvh5B+eZGaicyKvjUDyFCuGn+G
2RwPVbIHhmMrpBPnmC57AWD1eLQ4BX8PV+WXi5marqjQsBVLg7n8c7y2TS3tNR0lbyNyXlsn6odS
sQZsNvvR6Zi7lowGQSIAylBX8Q4lREJwq2XS7cVbiga+UF+Cltpqg5mWavrrwxHZFeB4u3WPXYcg
UY8vdTWSjgQpwJZI0mS4089LVXnodESRZLm3kAP+fqZfSDu8u3+e6Qr63OpGoggHeT8BfZFlvyOk
scVxw1k/g79Bstr4f19QvuHX9x/LYsbL3+1a6+qCylnmi5X5mWkYx/HG8Zf2/D0Yec5raodsf3cu
99s3o+nP+GDa03W8+mZHWdf2hnCAaf4wnJT2ktSjzzn8kHAUsEdv3dlMmt675s0E6NntpggbSbEk
UdGu5DKC1unKuUZCQMAc/ZAnOEf+5C2ab4PpOniUeNhiKTmObIfhx4O++vuJb6cENChZ7ScEV5Yh
2f8cpTvhIrbF1sDEaIkfBBqs0xA42D27GAvb5dBY3rnezbraXwp6mU5XXOaiV7wKUassYyMiUeiT
Kjhw0spqhqA+nhW8VgHxffeGrMwD/KAtXF2w//1/2SNlW+oI9Pa83kPURG8cBymJZAzrsAi4M+fl
vin918Wuxk8uNuJaMArGz9CwYxQ+y2VnRzbkTGfkjcZsD19DJM53nlG+91KvZolsphdZS/rLxnsu
u3PpHjgRydQeQqbBYmOHs9ns4c6XvNmPr17sVYO+M7XUqAQ0IEMXBd88IhDU8BDbLEJXuTtJfv2K
jFBFhrKHmO3qCcW1VZt4gp7R2bxgErekGTvnMyKden0NHfdjc+dLar/RIBC3SDrXg3yk3XR51uc8
Sds2W9aeDi40hxyge8W4IbAzKrw9npt2SUe5WZ7jMsaxSCRuZlCuewiluGDY55ivuw/8myCcEqpF
w3YK6RMyoYGFQ/kkfasrdhGRFeVX+4X4gvMP8L4y30ITr6mjcQzEqq6b0NBfvzZYWLNnSNHloyVL
b3RylQW2ovCRMpFAoH5brkMj2nuJY86LCUHGtvKOETYeBzAR0EThoP5gLMQBt49hFEtMR29lXs8L
Us0wRXB17OIXAJ3goNLBW3+a0zI4xoJXDdTIcOCXeSDMdrFUaUjvA0zDvKPL+QbKUVz6oHCBHJVQ
FUHF0lD8UKc7f7PoM+B1fIoIvcdaH/4BwpVBsYLBDt4MWJ2hda0DBCVBB+Cw9TZ+Tw7qnO+Q8zVe
MwuuvappME2F8TbQK0cJiLo6PHAjxAD3f3gbabHgAERcQgyjMPVzsoG8gpfvmLa06qkNHQmCoJSk
/ToI7jmOeFY8QJbwRraRjY3Nk/Zl5HY+bx6QM8jQmh097ILUy1crnKHQR3wZM8wsiLl+qjiDwPge
suMSn+fQiAjJsvb3qHxWRgzYaOTe5jEJdXsFq9rBQpx2RwRsW33lr0pgxJyBfExXI2JZHcz1aKqD
TdSwFZ+UQHIGa7zGZNvkXjePwHpkEZSIUoZ4XYzqqeiK/uYhi7Jl80AOUaBjpWhbg3qC/QoHuYz2
sRCAkzYPudcOQZeCI3rhk/119IgT+rQiZbraRyiMHDme1ZP248wbKQJ0PIKXhPUTUW0e9PWI3v07
QCr2hzgwGB/haqohAvCfW1gkC/1d9UU+HJY75zCPB/n41DtSk6d1DDmPOs/0r3gyknWwUM5nXSyO
hODsVgE9ZF4/xwNHd58TIKUWZoliL4BgBvmM45U81EO8ikLijvnXtY+q5v9eDV4LfTcMrU5+g5kn
JhQO8UjhIdh4aZC8tgingMtBPkMMndw2akeP2FU6NfdPxh53lTsDwi9JsyBixOt8OkRV/2kI6PtC
mgDZhR4yfz1urU6K9oqoAbLiZklMyKnoaEthtH2UJqnzZYYYnTOvwOwxIXuqbVJefcstvUN0nKuD
80BYnEZMKC9ZUTKfZ/rLw8bbT62v5ElzjjC4e1PQu+v+L/wySxYR2VIcUbXo/RL9z96mWql5ySuq
oyd3Al9mGc0/UfdSHC364jl1/l7x1V+KMQv9sqLrFjULFdnPy2WypmTq1irG9AFp1OqUCfg7zA5Y
UuJGUDrtCuyMbgIWf7JJfoiNHXcqcFT2030IdE3/I/9qnziU7wH0cLijm6vTOcDZzVNkH0uxKut9
wol/wUtEbMgddQkbIbPp7wf5rarkCSQEyvwXatnVNn3WurRt+qoyjt2J7kyieYQKe1w54Zmt8k6B
d6uHhkT6v6WdiRBbvS6x6sOmtVRdVOeIkEO8p9pX6Un9bD+rt8MbpmL4u+OcinsthxFkYqKN069w
54kl8aYygThrSjIKSk02GDFXu3VxTA+m1OyTWBgyizxgmyaCR0Tnc3Zxz69AyfDgNrbyWLbkJuIR
B7+neaQZZZl+1QfBu+RFZ58FYVkYjSIOswEdsEGnic6Z5jSsJO+COgk6xhT0/tPAznKCZyCwG8vu
arsZaNjnxMQ/Q3BpR8QlVQbiHo9+DM7gdKfAUic6kpWJFMNhPo9KQuDywR52kLLa9F1aW2gdYbpZ
gdG61oFunFMM+0hefoHiBmWLsRSW+61v0kIhE2BlTC/0OZ5xZT33l0j1KQwSvF8RrUzvYhO/HIwM
DnqypKtABppqXBXxxzrZi1KiisPiTDdJIzxUj9XNkNYiJPE98NPWiMtjUP73YwtZiaRrCFQpjiis
r6bkuhDWpbTbLU9+7amDCTa/DmR/13SnHvubBzPJfhWC052K8xdOtmHIBqGU8I5RthhXVfVpm232
Sr3vQwIoDjD5L3eg6HG7HUqUELWyd2udkY6tz52pe4tM/Lzw1dRNWkPLTbFAKDlAU0gwRL4sxsqT
OYMGHSXuMS5W2ALNzvC8tqCfa/RU56j+sKbEOYyLO6/fuDm7SRDhNcMwJV6DLl8vwHJx2SPDrsRR
iU5K1rDsxOa/PBHAZskA1hzkC7BmaGzCS2qt+l9t9wO9eTlKs5KarzkUoWrgq3lh12lXxRpXzs3r
QSXGGv5AmxjDPXlFoJQKTcAGc/YTnapVQgzjKT+P1IECiahKsTaEO55CuCkxXV+/mDWwXBYqiEAw
nglPWRZVh974fU1kuYkv3fERPBU3RZq+qUYBmlwCs4BaiDHQScFFsoBOjs3nRQMLbkc58loJ+Ngw
H1UcGTfc764x8U7XnndEJtcN0j4lYJyPNhKEwYRmwQHZhZYSy11gUXO+p+BRbvchy0B/bqiKCTZn
XJ/Sy1I6NI2mpBNZfC7Mp1ONJA0yaoUnWmq8WoQ/GUg4zY6lFG1zZ1Knkn/X0e46F+QKa7Cw67Wv
74GqsaI4YU1G3pmZYoCXUTgB0ZbveTa8mBMCHgj5K9X470H8y9nCgjamWNDl2UY5Df+ctfJJTfPk
UuywWxGhQmIuHprRNiB2hZIuX6WBPv/7ircnROnfKyrXMnZdKQ11m+T7sU5X5nCMco4Gxhk5g/55
xgLrYBRDuTbhGVF3lZtIMp/x/uwVxYmK6x5EICzkz3R/MSqUdKggUoYVfEbyAMw7+dx5f9/udyXx
4xz983a/l59/Cpt0nwhWIp3yJbcJa5FtyrBsCis0T6ikKkiztVPMt542RsIz6mb5W/O2/ZSn8oeE
7+0UudCFtA9796aMIb7ulyd9UUzaR6RXHMgMpBt31kP5thL78X6/94d/b1iv861UlPny8ITL+HLz
UX91sNPOHiWPT+Q0SiSOEPte3Iu9laeH6afy8fdLk3uo5q+XdrUmr1vJbKpSwB4yeZFNcu2Y33qC
xrXy92tf3R78iZwhul8Zu1iC0HJKi6DFGT8n+1vOcZjjMFAk0U6frgsxztCm79+wVjt1LZSFe7Wr
9vsbYw5jEKNL+vfS+s8bUw67iyIfN8KMnuyyNyuA4F3P0macrKNstt07wnjXvSvth3p8od1UUYac
5+TCq+767A/aCLIdibH0jJ5kjNziukF4LEVrV4NdR47z3q1mfQboA7LVYbuFZGQn8A2fFUp0JVYI
SjxCOon+/gS/lHr9MPjPQ10V5GJunHdZTalnvqAM7Eb5qPzCu9kg5hLPPXuDCULu1DInxyx3ind9
qPdChL9vQr0BZr4nz//dxLX/zlbHfMkqhGRWD2TYOnbhNYsG2t4Mt89jaU8Egn+CS+Gr6BIf/GKV
0OqeV3vWBMgzkI8ucsh6tHOET9X+Fq/DfzkGOc5TRJt5Y92HUoRZWzU847hVZUOam2QJCETcYGgx
b+/WOL8s9xY1lcJSr2Fqp16tluqhyBSx6DUv9psZZcEIn3sjujcgb7G7/rWxl2M1ImNbc91lsXbl
ed+QeLLcRPKAkDoHpdMEh+cWFcLOTf1DiPUYlghZtHlVBlYgukBBAQ9+B/OWfp3HuoSJS++tglvU
z93BlFKjOZ65EXAjuk5d6Qhz0rnsZ6bnRASFzgNMdO7tSX3hdL16GKYJFMqGqurWVWHVbVrxILTo
ceFkHNKVlMQ6YdOH40Ax8Rh43p+w43Ryhdhjt7zXK/l+tzcXt2jKMDQlSf32dPpnMdAv2Q4RFbbR
GpT5pqSxJX4aYtqbekgZZwZcCJMpQzJLikdUiUhqCbGMcz29s/F8g+1/3cjVuz8fparRqhxpWEGy
EIIjvJrR6NINfcOEPOsck2BjgKosvoiOUD3oR1eiL49aQAxOZMSqfi9bRQ1xghURlGbQj5TCP8RF
H1d9YuNEr08Dn43h5CsIPsBFUKKnroRife8f4FdC5idSRsScsW8c8/R3loeb6SRbmo6I2+SUIunY
Q/0cXvr5LEobTcrGaglH8JCt33dl53dasjCS5FGtP9P26Fu4aMh9cHNbBHmGHDqxjv5WI4ZY+FD3
eZDXCVVtB7WE/PmNTvrHmjArC+DlmIyEl6NRj1J5/3ChVU4GoDhQO5ptEM2PNVE0MDYU3D4PpgBz
J0sw0MwXaSa6xRYjz76GTLHu/fupb/u5PDVdOHwWVcp15XpSbdRcOWh5t6bvkMwggE2UIfKgGQeY
+Bg3GO2xKcykIPGJQx51g3108ar4EG8n60U5TMb6XMX9Wh7Xg334953J/bb8Y8ixsJkqGyDlrEhF
eDXkLtv0oChJj6M/0eKSbJzJbFic0Jmd0SgEwWLHsPU7A12+2SSY6Gy7DADZYkm9diTYoGIzWvkg
LeWX4dMhijFVeruEkXXwIsH51LyR7aydAXKGjj4QlAfskN17HYSbJ1cxzWIEWiYAicjR+edI1Na5
lmWq2i6JmgnLObojJ7g49fIwOAWzO2/5ZlHlWmAfHJRoMas3fa40Uc553pjtkk2QEh8ohqOB7FyW
eFUGEkA7Wj7AmAUkVhTpRUTsaGS+nYmpO88PDoYkd6bhN+rz47OrWLTSi+bR4TPo1wLjfZu25llZ
t1izdT64s73h0C7E83q1HujREYxdtZF0DzLn5J2Cg3PBnX2WR19MOZhBX/vFIQD5IIrnrrnX7WdB
eyPjpgauoOLwdVXEGLq1OxQynwXrGaeKekDhvXY3eCF/3XsLt7gJqMk/1/pG6v5Z+I21LKtdw94O
fjGg/Z9MWSNcY1A5d6qi20bn1ZWuqojz8VIXa5P3jWrdh8HkBa07OE4Jhuon2J2ve7uh9VfD+47T
ae9y+X1e+Oe52uYsSG2q9UP77HURMc0zfDRC2voBbOwVeDNSyztDvIfwfo6on9fsv+s/1xSLs1Ja
u2NPWXmIhzQfEeYvLzaUdTs40ZmzAmcQztTxvbVVvkFBVNZWk1mM06lJ+av8vHC+OZRClxnd0u07
gZPlns/4iYvp6NH2BjDSzjaMs9qeyXdqllslFigAZppUDEpPC/rWEP/zxNpBz4VMVmtakFuM4eaP
a/vTT101ip/m7DfTrRPu7AWV05ogt627CZ53jrcwItNJo9m9M+DtWP6+m28gDs9FPv/P19DtGkFo
UmnHN0d+hxh0ipBvSbF6D4i/PeldXekKiM+tS5Gc9ALOTDrC5GaG3+DGwbYf37E4wpgDQ8ly+Xr0
HWIk7tkx3EIJXLyvHvp5azDi+mH4z0u/JFKlJNK+H2Z4vQcwFuKXif2JY8174zyL/mDxxZo0vFsW
39Qt/XVx0KU8V3tX3avX2+yNo9mc190SwqqrgnHmHOwrgtDunQRuawWupFB3m4xour/XH3JjKZpS
XhhWjKo4dz0SyezB2o6ZTNPU9nbuu+Q8fGietwOLTpwn3XMqe9DaD3c2yG8g68eMvrqRq+98PIhd
WZz4ziektU+09ifxMtrHZAj5keDNq35eB2PTXqkjh8SK8MP0hnfuQfp1WCv4AIkqdA2aTVc3kV+O
alabubSEsOm3zpNhv7xMmgkvYz2LNj4JSd5lmLvLbfjGdkFTkigYe3J4nlh0hJAvDbSwSoh+Rkq8
ZnwWuNR9qq5ND9R7lV30hYQ62APr0+kuzliDnzr7+hhePj7cvhmzku3V/nmM0PcdAfUzzQMIDTQc
bFp37ePGW7zCWUZp69J2/OINYCymOR84238tsLAn84akxhqu7N9L7a3HLKA35rKmzpnRkPVvUts/
c2CLrlTV8p20JJbxiWTRE7QdJ7MvH7297wtLYAAOFdDxgIdxDIg7iiI65MGzaduDRbUCvhiQd2Zz
FoiccCjcgaVv9zoNRg8FJQ6dpmhS7/6covsdxuaHndzvdWiLBjnCe3RIzoH3lPnbxb0J88uS8ON6
14jDMdkUonXUu54KgkQC69VlMo2YNY/B82DvLiAbQ4C++xm+1/ef8+Pf69Jc+/mc7TkRhW3W9bus
7DSLtbcOYEjakOdD9tc7JfNNxcxLpduBOZZmsc9ddz/Vwjzn2oYC4uxA+R1MsUqiLP7vd/Gry1x9
O3l/rjZthXsuyPAIwVoo2OgYnTWNNdypnoPXzYBM8pC+fZC84f/l08UO7kz6XzYYLE8NpXfAMTHd
uS7LErET87PKCki8p/0xLAaJG5HN4z2Gizmr3syy3cHZHi3W7vMdXzAOZHy0648KFGChrZYt8YZ5
Wx3bUhEUyk8UhO7mQx6IAQU7Hqh4WQDuBk/b0PLRVaIhwRxj1JRudnbPSEHa8dkLT3ETr324wXPN
P1DcS7STseqMs8EU5HAAoE83AKtNR4VF4im4c5CY1r4cmbwyUwW1/kBBRsiZ8NHyptlA19xq2pZ2
tTjBh8MtXPOhoU/xB/OyYR8r1kRaaL2tPTrvEmcX3G2o5In/hsPumcvDY8faKK52ky10CwdrOxcy
jImpQ4VBgzLcFnb+nHlNaCGWIzKElKri2erw6EA5NFoH6Ebt/P34worZ8xgk7/wk+8KA1pEjOMfP
DqoeBgWONod9jccyOiZ9dAmkQQI1uKddGFNzXr+BkkJX0UeQULjAJYZywfHhuBBD5Ei7VeoRRzHK
ohIqTu8sCgcHGoeLYuX96G6hbbxuXQXGxmMJLcRLKGrQKB08PAjdIq5stO42UT3POilVIVTodsGy
PlefJG/n7Qaim+O+XAGXrZdA37NDiA0uSxE/+8w5wiQxsSG+SozHKd55cGBxOhwIcU80Sqb85eFn
F+6Dd3OCdDLYeg0SirNPTI17iNvQWu6CCjaf/QppCYFFPyfPbALmnFDKT8GFzB4Vk3NY8M6Sp371
w94kaGeMJXGsPJdvxGitMXD1jhhKikNsJf1NgFEPJL1kvgloFdSsJARbkUrbDrlaLIcE9nIgJ60b
WxK/v3d9bkzPbyIMlsOs++z/Bpl8UMSQbHf+vWL7l5pAZUr+Z3pcnc4OpWKku+y7/CoxX+6Lgjec
MMKl+fx5GuJcMp5iNj1Kx2OCZuzV1v1yP5pn1Fp3692ec3c7UTVVVKHkwXLuf/+fTVBSsOjZKUm7
RO2XcICdn3kxOwd+D1EstYv9WBke3L933l+3th6mlSScFCn7r5bHdambal2yOrAUOM3ywrI0h2Ik
A8bWk8Odff6XdVADIAEwB59QORJf1T5JYVlNXnI8ja0h+czROsWQwdlN2hXLyB61Cew3tEOoSTBi
sjeYrRw8R3DLypaRJmIVktr33sBtZAj2kf/e09UbME8Qhqva6qjH4t5w/EyWuesHqhvYCOwc+zPw
PAR97qtLSRreKS3Uvsr++dG5em97ATIg9rSWnx9duOw7SRWSZilNslcIJM53mp9XBJ8vpKy5ZUBi
t/vShM1QR+pEIvqgdZfwJVmuHpWHzEUcF2BubNejnmB2Yj4WcPQuwfPX3XiX242EYUJxRhwAsDJ7
2c9bFffivkvFoqXL2nrCEx1gW/M4NEQwS7wy/Htg9m/96r2AnpNnoYp0V2+q5E6+ZKp4YjLIgySw
hu/P9XJ/Z+x/c6NvrmHBu8IIDx7RNXJ7yXRNO6R8eZea82VvT4pwMrdhD+0qe5oPg3U0GnuLwc75
ogxGqk6ONHXXw11w47YS0gzWIFPk+KfDJrpagraaLBllqlHuxU+dO9FGmO1zLOKbvu56+u+dMffL
5Tjjq6goaPvryvU6oxx3mYZso8ejmiUJ7A7QqIdLgP/3F7zt4XKq1PmCus5zKbDUf46XfWNIx5Op
8lgYbblPTxPo2zDqHgOv+fIGjntnxNw2C/vr0euAuMeIEdWrqXTK0u15n/MaORpxjJ+8RPZnDj3E
9drF4sEYifO7up5bsPn7mri7qlAPRMbQz2c0zttqt9G3fXGlnsj3Q1IZIFaOE3cqeVOiggmawUSe
tK2jT4YvbMu/X/ItMHZ1A1er17Y57TeXgqOJHJwdrJAHrBe4d1X2O+bss2Kx8SBLJf+PdZxNA4GD
jrcd5ewVZiGamZ4dc0leujEmqGHnviEliey55gVeRT7EyX49OcgBPsI7lfRtQ6l/3n+u3K+n/2yS
ippUQl7yvGcnCZrICPfjy1IkMNGHiq0CrVaP66B8wigx2MwZ2PZxpVPzkUDdH9d8ebheCNPXlnOy
Na1izLlGCDOgee+93egwaiG5Zn69qMCo71Uatw3RnuCvUYKrOB3BvL96aYIpnresec0yVmei1lvG
pBH0hX4RpTRc7r4wIlgH3RArMPdxlccIbYd41d+bJjfLeH8b9COZkyDlN/TJ9Czpx4uuNUvsZNzO
VZ23wml95CJo3u+NE+V6Fb+61tX0kKxMMw7it/6HZsx2/lLaFFcR8UCP3nMZbUKHo+ydB7yFT7mo
LBvks5iYUurXUsNc7DJT6WgAEdIT+6WDkduc7TMK3m1vNHAcci1yZ3EOv+4xU29XvP7KNHsh8rHA
crz9OTizQhMuEg1WpkX8VjrRpc/EQcIBwoKvur0Y3tnBbmmDVxe8er8VtJQqLxHjFDYGNzG2sRAM
7BrDwb+Xmdsqub8Qba2+2WdJknm1lqe1UZY7sZ/wwGYvFCAG5+iJ5L9Y/hLkaskXnZLIIgTjDg47
lPUX8nfuTf5bwvTVXfTD7Z/Jb5nnqpKtHa09UlKImdp6FKzQXDLwIANRduWlD7r9/IwE/Cv9RLUR
tba7IAkK+jbi7r/fCdFHv4xutF6q9B2mQvjVz9s5tlJ7ag0VsqibxNXIDDh7jYqz7FR48kFDjnGQ
tsX4BfmJn8eXvnatXIkMBL9Z1oFg115fVEApHWJxsSL6O+pPfBBFwjSAPT9SZ6TIu+qq+x/Ozmw5
cS1Zw0+kCEBISLcamWfj4UZhGxuBQIAQEvD050u8O7YRhHW62127qmyXl9ZSrhz//LNVcWdmK+9s
PL4ZGGTYgg8FZkdYOhx4kTxzkruUvEhLQeFsdcDvOLVvhr0xqfwD2kZLbe0gfQT004LdEGRQ9Cy5
AAX/duNrY8ipmrA9Md3YijsG2f5x5hzblJ/hF0w9uLcTS+l/MDXQzrFvUc/YEZFv3EX7A4KYqTmn
IdszqGfuHN1vvFRg62wurSHUoZDwjGNrfLDj4R6cmJ0246ZE1eAo7WWX4LVtvsO+U2+p/bStM0Fj
392dmYxhTBLoCwEYv8INMYFABVa6YFil7aBtLgmMaAqnPUX+AQHufDusORBED4IOFW96cejVmicz
k6yO1o5nans7ZVRDNNx7+8G2Bj2n0qCzA8yiOlvMoTaC/HPLzNjZucuIBK9RekPvvC2RWfDEYGDo
lTXrBSGpKUrtGEeX7SCpPFdWk5BguRFY+cmtMQ8kM5xDbkA1SE41hBcy6iY0Iy+2FO6Ml+qKz+4H
OqMcgI4uaRENVVCGBJ5L2ApX0bSq9XLtDBsV1IKHt3TTiZT3LZ1JYd1a6t/x/kvZD81dV4d1IG0d
jeF2N4xAs2kwKnbgRcsb3rHmVgwmOTez/bRBlN343G4HDUYqBGQ+cgi6kt1XBOHeaT+v1b42jAlI
3BN0Q7SoJxUbPqSj0TzEdgbhaNgM9o6RtaEpys0WnxTuG/ywqLNjCMhxHG/6jHg4gCUNR2r+pAed
s8Rzs3owhZepSt8KxFTqxDSeVThLqkeranTiXTdJ39R9R9OHDeJfI20DkV5lA/w/uwqGbnEaZEFs
1+olcwavCbmb0EDemgmglGK+gBwKmvwMq1ZKAFKb0ne4sby3gdcaD2kdDSwbZomSYvo9AJfVQC3Q
1gx6r9rQC57rSVtlWnRGu+4c5633oTBT4mRNsZO+3+0an13qjOHbZDM507uDJiuJB+7TzSyPI2DS
L06FRi+mfRM92TSUNQYTmgwgE6TgWtXmeNxwn61qG1/Obi4m8/LmYNlV8YwxKHR0061Byb5+qz7p
Zz3vYW1Amxv+G0CNjzH+4xLPYAetxsTESM9LvMd7d112CguB+D281ytU7JcB2ennLA4CDIjT27an
5LdxEKWV9H3BWz125iOt9P4/2iQtwdBbVgycksKrPZ/0c2waMEdASt+CJM3RHdV+SijR/G2N7gOB
69b+XahgoeuxkR1OmZnxEis2dJfL5toRrlzDqndT9xX8BaW1v9e8dovfvcFfmyt4tLVooRoL5VLD
GYfRmO4UiwxGhQn0e4oWGUnd6ZqmFdI81nhYaeEJndz+wqZ/NnISe9Luv1pUdLTmoVdtMj5QBssx
E8d67x6c177dljZbphM/f4/armt1v3wFfgG6uIdd67XvtmNADYw0YSh68lb9knLVfN0blby/h1cT
Vn4yZAyCow2oEJsvGEaXLGps0ek5nhd702rFGo8XvgXfzISSmVRimk/U40fOvLQOJOd3d74QVZjM
ukQTXacT/xLXfL1CyS1xn6+erDcYL3ukxLDT+Fpw3fyAmei0o1T295t96MmCtyDUQi8RxBegRNtc
zXfrCirh2O6wb3xZmaz52bViC8Ibav1lsxzvIeoivzBy4ERSaaOF/FYbpLEZxEpDYFvL2ctLrb2x
XgCr5/bFI2hoTb/04WfDHT4bk2cgRZlNldZlNgKZGXwlf16aFXyonH49TuHeagtjfWqsUMmU4N56
9LRNrU/fb7tP7Qn1+JLTfuRI/t574e6SHtxou4zFYGVwBkCErMEA1BqqiSzQu6vZtr3wSlcVz+NO
ukiU0JVNtoQexNsTz/bmJtf2rJp6QA5Uh0LM3qcCPcaZF8yDsBvRtlrrcMhmazT6e9P32Td54b+W
L96sqro9ZGogWa+qNzCperxqnchtETKRe2UM4SGz0BbrZrvWxAUEeJJ3RoFbYhKupeXiKejs3qwB
3zSYKHR7Ctoii9cH4ydmgy6FB/BRU7bdXnplGaqHhvbXWkUZP++qG/N4wvwI1MOc9HoEpzRZSX+1
2CGXAvZq3H+ajEZm8+/TfhgU/166IM9rTV1ejKpcaJsrjZGvEjMtfGBFSWc8HLoo3OZEaWEA5yUr
PxJu1Aj2XQfXpBmFAwbQpRy2QjVwVWJgqBZMt6HSdrW83de8+25PnFHtUqLCHs3U1H6tW0wDnAO9
HpjJ9bBFhQEDVfo+EA+r+zQyxiVi9FBh/l6tcL6VvRIkWl1CU6c3yP3W2CQefW8TzQEZKrk6pVsr
6ItTqoGu11ns7ANyHUxXHrA0sUl25pdqp/vOEi4qd4MqBc29lOsLmrl+OewvKxUXJncJCWFDhEBB
+2R8hEePCy7NK7RZQXsDgij5uGyYR5w7T1RIB6Qe8ZchpGxlbt3be/Xmxa29wOPYvdBJuOvQ22Y9
iUvbGNJm2uFPXg645G/xu06zKd5vEvxV8KqCNSiKX7ZMNhTexZPvqZ+9sNXJnLc30GT9D2/tIYu+
dRn73cx9XcxfGX3kwoMzYWj1qAzj8vDy/3qQojxW8uU5ODJoeep0esTkoPpa4zGEG3g8cOFMHLZe
asZFEG43T6UN3IpUbHA/rzr4lwOR6On2tI9qSCUhsPVSaTMou+qQqK07z7DXGSgcGyKc//rIb1ct
iKdxMU87NZFVM6/BeHa0TWi3WlOfuZ62/9ntnh0cugvYEpdKuSCtcqvDIK6yayJ37q/di2b6tfv8
vAsMGNklV1yxPwKnbgm5WDl8sOyU67frLMMarfwL9qtaL6THBtICz+Z8t1u18WMnE6fEYbgOa/lr
ZwXHe3nIV/vt6WdFcpykVFGqzQ2oFhVPGmd7+KnItNSv52e733YtK20/u4SRmNDvlb+2IXpowH7C
hNG45L49EPPbl1+InI1w1VCUJQVNqRIeqC5t7DdzoHoNbw1KI+i+Pu+7KthrmshbKumYpVd20+4R
dlJfpnhImp0Z8LpeeO9K/XhZhRGPcHKO7zqHsoS+xE7HiV0iYQ/iSci7SOrIJOUaCcLCZpO9rqY5
o++QML29aK5ezMhWO8wcYJTGGt4TuGtaODbYgDpp0XQMXaz992V7eN4k8YV1gfHR8CHcCl/lohzh
IoDuKuwiCR8DeAKs8QJA4JWbchKMR8uKVZbpfnTEdc0kLwIurmaw8O2q2+w/tFONiUEmk7KLpfTU
9jtpnxKBusbkBVn/tRT9BrdLLc1qujgfMXZwcsReq8692llPTa1Vkga5h0LgooCDZUgGvecNWglu
F0oqSiLzuTNQfh8rZ8BgJl9q7oiow6zNkvf2wP29Xa0gOmmiVfaLOlY18Yw33Ve9+kyrOctmMtRo
yqWJQgF9l7hqe9fP3uPxthW1zmCTat7WwYwyEg82XuZ9/S1N9zXUwhkUCgqVZXTZQ2AOk8eL9zFF
lbSG3VecYSxi2Qncg0HEJcQuSz2MslgR+HzYLiCFTIluF7PsE9jzGz0zgq9v+d3XYNBXIt70k/09
KovpH12Zm4ULR3/Kz6kWn3jRZ5vx0lRNGYbkBK8Npho6OgxEVTuQkq0D/6/TwG5G/DkgV//3WT/I
Md7uv3DWSqzE0WJ7je5n4I68t6lHIEB2o/8u9Yq/V3tQKqKTQMg08OWkM7CgJ/IszNRaqsJZCrZT
lCKcVbhny9IuJLn6xfv6e6HCNVqfttHmkv14wkTurcwiY+NSBBMP53+I02+3VXiXW3gAL/srkZlm
9cgUeILX/xSWvyfbdkY7qhIlB/lQbhvoCDjOAGZUNHEHfrkVy2QZ0/PHHVGaHUGOgGtorT3vrXMZ
dF50v/fSGXVGk4hOAfKpLzKdzp5F3xtCPnIZvcEA7DKT6C2/1VritZOD3IymJ8z2V04vJIHgruMz
kdvS9eZz131VSf5OmvPO0Z71dsAalOYPf3HqwdTNHEN3NG/a9jtQ6O5azPzzxX7evnQrntvPfNvq
q7ghfRi6lh68xqVK80HcI42kAKNNGl0Z/ldIIlzOZr43LrztlWkR+iDGUyJ4iFxrEx+yvGaz5Pjv
+7wgjyMjpks4SemtmJnf74yDVs9ZEEgoHJbX/r7xeGmPCfHqvuN9eP6uCXjHRUna3xQNBPbuzEtv
rwhWQcxvnqNwe0/byjpPFBHz9JNROSRd8fw8axw3LxAFPndhinYNq//UnExKDNUjr0OrQvXIJESc
Dr3o1R+Vy1LLpAzqUGfuQVQlBVg2LMmp7zLF8UhN3axWEPeNZuRVM2a1o13xpbURdqfUsnxIjaGt
6z41nRKv6oEC4WpRXKGBk3JEsV0kS2unaJXuTuSloOOnd5NG8QWDLUvusUjm3QuEW0AnwVmhAFFw
YS7xfgkb6v48jV80ae1q0WFFhpGX9spbK9vUgygauaVTVmQWGEilIC+prm/MVbI8Tbdu1dstnTOD
BhNnp1Gl3VxsDP5XyHjEpG6bXt4705DuhQNjuu4cF84lgO9y3z09nSKXgduwOslYM2aqDxo+cfMz
2CLhj2G4KQiXJ2qgSTvrbRVY2jpBw1r7JQcnT3p3cL92UrjyaRZXFlGEQCAOL/RmIPRQrbiiqMok
/UEEBzEaPEACNWJObsGWRGpWh8Gb5ByqpYdyB1DRGg7pWaGX1h51SuPlR1v7vV7BmsCkujuncrMi
KmFvg0FIbm66t6fjTwupaDs5RO8bFHuJLD7ySCAso5eaCiAJ2aKPm5/+c8c6EkASz5H+jZ7GvtYf
DmmnJGCzFMGQlF7u+7tGdgDuZqFvBrlSbOOOq8p2TahUm856DuPSwPyrECCSer7YrzB9dV+rttvW
nijFxOQorpy5f0vTA2XGE9CBZtD4U5EJ6UjbL2uaxHHaiKPVhfwMmkwaM8C+RlL5dPvtySjvrO19
p0yu7t/z7aL120V1Q1mnccKiiNXgY3pprgYwoH6BIRE12t54OLw5kwCOVhnFVel+CyJ9yNf7aF2T
/b68CLWsmMvKhGXb7RFZdmlG/l9OmCmAEgpD817E7lTX20xdxJuLCLUn/gdVz+bJ4ohdkDrNnFdb
dr7y0m5VBOfLlOlGAxsJZKhgM/T6Mtqmx6TC+b4ZOlKV8G5bMEkOXTebAYeCAKsmjORlm32Qzr9d
uSBOGRN5qrT/x4Oo8oabxrQfJpaba/sEWyoD9xiPors1vaUIj0JkWIvKLEghnE8vzpLWfCXdwEix
L+nBeRAt3z5U4Z1r58MRsgRaLauDcMj8217ced63avT2laKSrjTo90dvgCcXSCp0areiHan7taYr
1/ZCSmhvUbOntz3d9jZfuJsXCegiajsChPteDprtp/duOqPcMfn+Np1muUaVrf31OIWtV3Klpq+O
dPblduetRirIa9HtBen4py+1rfaJhPUZz7HEh3jgl8qR/3sMBU2uBPXNMd2C7ZbQ6mMw8Kb+p4tt
tykaNjslq13t0F+7FH3zS4ktk+gU6yoEmCRhXt6qgDjO3xX7ODMtLxnScEark/VWcVdDIhSKe9MW
FVwGoAy62Rq3fQzG4kRtscpwGb/vnug0sScLeGC/13azDAPxoNB6ezIF830CQpfpJgIyo3bwJhzw
YLN602RwsbwxSpDc8PCZbtL+zmpXe0J2Te0xfJqNEq9EMd270LdPUvDAtjt9F2wqyAa498r3AJDN
3p8SL+KFdQ9d4ENi52UCRPPslyxdIpbFZLx5Ds/npIGCknJNnTG/zWnoWOPAs7oNn3wHIMoPZ3Qs
Law/SLDc7LnY7xEQ3aTRmT2nNNVh6r2tPSZAtphgM2mXyWXZLTALeni1Pyc1JWO1GZr/w2sRepo2
VCSSCbbK4Jmq/LQ/bkHRlEf6cb8IFQ71KF3NPY9uQVIra67e+LP7DIADo8Pi7bR3tnb297pXWmu8
9xc53QZ8PMAWoEIpOtnAftXN4bwmGWoCHdCsTgukor3oZda68/nM9XcZ1jMvs3YP9/1r1cKNOmyD
5VnRWRVM5idGHZNO+wgT3dlt36aaW3aHH0DJb/dZuDmr81IJ0s1G5eY4UBV4022Prq150By6z2wy
tNrOd2celtE5PZanf3d6TTL90nPHhBtrQP2DNpcBEoB2xiQyfNqSuaellPgPMi0327za1V/LqWl8
ZgYR2zz72LKL57x5oI6Fz4d+T2u46VJJJMxvNvV+2TstkaRi80qqZ0dV+TlhqRJu7BOplwt7xVGT
nORhZc/XLyVa6X5RokOSobQkSTNJkX023mXhanviAgkQ742+b7JZtK9grt8pk4FlLlnv3g2G5xYY
HG4CSfy7Qom6MzbH2iFS4bumhOtLWdSC74OiaEt3/O7OwjAxbYu27N3/w2red95ROAB6QtRjSN+/
WfANlEvDUBTAKaIvjJ6wNcXOYLpoj9HDlM/6Z6By7yBQiAJKKxh1KRvcKqvbxQsOwiasZWFqrvHD
Ha8nmhEoxNd4OibpTV3WJ/fcBoXI/75HdHw2nFkZG8WDSOD2CQpOgxaa50hJlzwBiSyP8exj/9OX
qg1LzsuU1AO/kOIQ4aVWA4tMMFBQUloEGGJ7ZjW0YsXuCaQJ+LyR4xNWO9MP5rpmds294CROQUlY
ZB6T9367tqRCe27BD0FverMT7i2AoKWVgDtrDLZAl/IVDE5E+ldeml/3fAHL4+KoRRemUXjOB91v
kg6VxHH+Olxb1ohlTWrEKwLhsnt+FwCzdIMOYPCgdOibd9DbiGnolagulCDcgaTLTGIuAX1qLRZ+
ZjKzrfWolGeuSzb5sJA6ddkj3JkPeQSAMXRXqOBhi0ZajSlHKNsr1OzN8HuDy7Q1lZlNdFM8pbaw
zpR5x/eMLIUlC1HSCeqfSwT99bSzIXF5BQONFXt86pBg8a0T90/cUz7QdjjM80ZL6R5lKlhZvHZ/
CQpPUghXzORSOdcTnsR56e2tgTUdh84Y6eO8m/jAoxJP/b5nw6TZF0LGqgZNWsNoFK79hZrUioZQ
wXPii4f2x6IDQdtw+Nxt0+rJhFpGIUxKFr3H68ii0KSRzYSgDMKL2/BATRvQ8l3b5QaZXDCr9dXF
cDmkxxdeiVK/VrdvFJssRqCPSLERUOy3i+VhvjXqqlwmMgxvmBCc+nELLrqTJR9CjfAlNZmq//zl
N/rS4w6yHQzKCAtzhN310DRcDXIng1EOjP/mc7RpTcjFjOaj2d8W6PHJcNzwfZPUNyuF138515Ks
0bjefMq7ra8xAK3uO89S1ih577rIsdAUJvMJMHV64Vj0papcFJpUr6OEULgYdb/1KZUp8pbN5n+f
SrxdryG2/pdOS0gxLXYXdtahRbKnklRrWaow2GyepFxh+e3s7anZPHzM9wzH+vtY7/OJLA4FHt3T
9DCgUwt+/wHxWKVnFa3mEOTRsUWWdkxdRFApZPba8Jbty9z/hyfMgtWf9n4S3bc75gakB7pTOOGt
9UI1ZmsvXNrfnqkf23nzu6wSdF+YkE0KuSwJYlruijCP6iKAkvxyZD0JNn5AMNjQ5z4eA8aq5F49
PFOaM2jRoJeZZG3hhVZPqrKAOJdotdOrt18+au8C4aJ785lBL/3Na5sWKByVkhtyj19jj7+XLbxK
LU/WWjUge9cjVPVIU3a2vgQ1IbVCn+o8KlrSN5Ol5AtG30dL6ZZOKrl3xAsPUbAXevVSTQ15CEBk
PQqYjKkm6e/jrbA4aTzxz0o2/vD1/t54QZyWZnpUjCwmR0uX6huvl2opjgkWSdIjpb2Uj2zizUEX
lHSiUY031rIenqi0MMi1GQym+AK4g12ZN+a2Sc3AOS2Z+DL5undIOWMZWEelA6IpUHu31yesh2Ya
V2V9HOHexzR2iJ6pDoPsun74X4Q8kp1uTr539oT/g8tuzr4Xzndp3eWBQ2YyP5KLVa/IhS48yybP
8s1K/XkWj9TtQMrUU5+hLq/vzSfpeWDpzrxEa91ljc0GpQ/gVLiBFOYqBSnLD+ZKj6ID4BOHZNlg
gF8qY8l8Wi3WlPPP14R8yZpya2+tJWtKuAVRARXVovNVO0aYy1QTNrYX50KShOSc4EAwim5bdSfM
KHRKlrz3926XLGwzawDYWscsifO1gloRKfNgM6tbzwwypvQ4KiOnfSDa8LswzIRmNjzNarGPZBfW
D6eqgpPb64TDHjnhENCLpGEl1jkPoVo6tbuI9wX0K1XzyJkIOo9Gs/O4ZO93ESevmOIncIEr09sV
pv7LKtbWST0NFzp7lz7i1bAH5waNQWT8SIQe5IZtnKfR0unMSw2yBDjFN01PGa4fjTRMESno770Z
kKOhqn6t7em+ab01vMHAan1WWmqPYtMTST/BOaHMjmVa/IGby+g7mD1Ay9Xg9rliz37tO23sN9Vj
JZHGMyAKRDitcdyhuc/tTyi/MDe6pORwn+XloH8vWLjByjJL43RRhVHPMfx4AwC25g7W8MuQ5xx/
MSCeJotPEiggn/vue9hxAT0fOt8LL36iL75El9/jVQtPU9CtgXZurGMm+kwvA4j90oQEuZw9j6L1
YbjBJwYzUqXYeXC6fXIdE3PYhJIN2q3+3mva3/P/5RLS0wVRSBVaynsyhr1R2UeaBF0hndo9r4d/
RPnHJb9jkXd4wiUsE0BNjrwggPidtMtR6KQmVnQgDKGh20ccAj7Z26DmLvZ0k3W4hO2xRQjSsP1l
i2nmME0p2Bm3TRLgJbd33bNNR3dHqq/tPoDipzUmVxmi/A+lz/hITm+eseBtnM+rczXPmR4scCXH
e/Na3lBvDfEcsTzNJj3sZUr/gQKG+IiZLdL6Coy2kAUJGtk2qV0En+9g9CDBROObNjSc5NlyGClK
WzIfhICNmxULmZDgAEnyzmCP9Jl9DART4I+fodaFypZiR7O0JHefrSW3JV10+MZQbzCr9daynzKt
flKWJymyXzt+mAsSOq0hDXVWv2JNvs3Wd3NeH49KdO19auN22cLJZpGOHrqkhLqOpE0vOFDQw5DK
jPxxzPyDpY3/Rq9tRbhW9x8MAYMGpVykHr5gWnzJxuM2AxG73T0Q/OzI5RerPqDfaW+PW8IBBMPq
jhr7qNR3eeBFmCzD+CgGtBl3p50wCMoM9XWF1/uGiqfkQTMb4tvvkym2R6WG5R6gzOv9vWDhnJMD
dY/6lg2Ko7pklGnEVMYuDCNW7JtOGfT6GqgW1AjZKgNOAUjD4HMsuA/Gfr/bmkf2F5GNSZxeDNl8
0B5ANkLqBABFizwWZA98UT4IjaT74tohYLwaqvUVkAhA+9PmBtKpXRHmV4ZP7ml7eefa1QfWq9tn
GnRopT3MQW6Ffok1qN2lXuXAfu2gYJsWphrlmrmvIBESGPNwpPTHvvsubt6kSYrt75vwyBjeLFgw
P7ERGIaMOSMW771RlOIqjFokGlyb5nYAv4SpsXRcdtttpuk54E4mazCbjZLneKgICBx13hu9tXQb
3l6FMA831V0eSoEMJ7/meitv8TbG2xxSyLDb0hXO28iZUVDqgTwILzj0X2sXpPSyNkEgxNQWdg5D
AK3g7eXoCv8PfpBur53WdOOPK6+ZsBF1jOnQf8YXrTnNVfuEMYz97wZ6sfSp7tsSEQXB/UB9hmta
udqjX35RXNejSiU7SLJKgvgWtbPx2CLccp85ELuJeijLjdxLn1wcRgUQZAH+0wsvIdqeQxJRSJ+U
v2MH/XD0TgBl+017Pi9NO90r4dvVCsYmW4SNLFjidXY4b5DCx3EL3oEWHeS+9Qw2100sWqDa4WhC
b6thl1012cytsmB5UuuUk4D+oBFvJW6bVAN9eaxzvj2BG3mAHBv9L161r0+lFIuJFYjsqFpm1u+1
sCwMlzNdDtU65Mm3C9eVNNEP4fHq8H6gcfRW2vyS94pzt/a/57N5KZzg3tDcLlnYazVYGykCVZlC
ScTQk9CDGdYfs+IkpJHcWn2RpVC6zb91y4O0EIl7umBA0dEaybSd240eFxVjX9eADM72rpSwPPCC
1phOJ8+HiOid5rZOaUD3wIW5XbTgpulplKjrPdcGGRZA+ZfSH3/BvUYTL2SF6I8yGuUfCGJBkm72
WTA728wwTpcT12ZjkdA0LWgKKRbu0Jrm0ruIG3tCjYsqN7ak/r6W/pfe9SHdHQKqANB3ssw17AW7
FAfkayiRzxMOftqLHAhnvw/bptjmebKyZvPvthv3A6tdc2AewQKdkdDvGGvkHDvfE2GMh/Yb5fA9
P8V2fWEBmlO8OWNl7E7Zvh8kNTlp8umgCUAokru/fb2XU1o3K8sMBKqgzcHu4J+ShmpAU0JKgknR
5S/3gRzfLFkwj7XFKVkelIoY+LPPJGLKUWMaQ6QlX5hRBFDwv8jwr00WVOJ5fwwX20MDldh5EYTg
dDFi+rzk2sh3PV37M7GHJYs+0MNVejfAaNXICVD6uj1ZeNZP6YUhYYJN4VzR+4seCSaSxaCNyuI9
Xd7Tv+ILCRwNgcJZSsQHDxNMO7erxftLtj9oWd3PsHh7ghv5ONsN/lsHXEA/JB8MBYDp2iLr9PUJ
TI5suTAIfkKnZD+vrSFYB4AsMV4TwfJcu/6I2fdoZ3UBXRA7rNz3c2nm4NaA/PPgjIiGPFwSz1dA
0S8LuaufFe1UO9T9VJXBvEfDDi4UEtw0adK8eQqdGgVL3QbmeKrah5wppNblYNVr1mllM3BSASt+
ttd7+8CExy2zSa1FZNcPdnq0Qt3++5Xqcoh3h/zvs14dv1/PGi8jMzKiowyxkA/QhLR1VT3St3LC
DGvFPT3REgqhFHqCYG/lQFTJMcPo8vkMHzs9bwL/pRT/igLnQMHJo7pHR1qHZvPQAoj8Pc+tb2HT
W7n89vcGrqiOvzZQUObL03GbnbK07u/39tHfwNut2KGXvzTaYXPPZKPB+uvvFUuPrKBf8nq8DM4q
K0ohVrE+JCsXOswAtqBIoILyc05LC2QEPG4Qqw34losULvH3FReaNQOAxj8ZYZkcj0f/RA7tacLE
Rp+yAAzBFO7muJVSui+7xNd66V8nVjAL6zisNJYK4gmjnGe4e/fIr717GTACjRnzqVP3D+7BTZ24
BSeeqwzqbYM7CFferOKqXs1NodxYuutJNFo7VZjJAyf0AufSXHvV5t6/MtqRITKcgHrHksAqtc5E
zsw0siXMyuwA1nSZUU/rXjcf7tzETdsN+zSCvB0SuYhWXM1d9OQ7IujiTf5uAghLqILCJ8+/DJys
uXza+BIWw79OXcWEhKrOtLAMcvmU3+X6N+wFYaT8ST7TuD7H3jk6azeEnuXkMqqb4fU1X0YMqhZT
eqH1i32MV5PZbr2VH9hrP29qrwFfTfG667TgMemVExDeQDmjvbvDwz5A/bel+hrYgctQAnfLiMS9
c3CYdu0wt8rNGDuxbTHmzTsSrdPd5i+9kNViX3OOMAPCn++xmrug723HMI1a++TxTui2XhHuNXqq
r4NlUGGR1+yYZ4duz8s7XCnTmX8/vUoKDHYhuXvos9i+/kaxA2zwAa8i4OeAUaUZUua0BG4OjbvO
WlxPLCEc7xCpQvBG0yT9K3bCdJPj9W9/35mqGMC/ZK5gIEM1CLJawJ3ZMnx86S1zd9m7HODY313o
h0sX9oYZwJHzfSqjaKdRp2Tpghk5J1mtWhMFkdupozkRJoPB6eim2dn+4GZuGVqT27OdkEF1ZhHa
ihw/oaRlIBizmViXDwgKbUzMxSIckFBdKlt0cClcaq51yDSMNRAsUQRECsCRRFd+Qcsjw08CB6oY
Gw2JWRp2n5HqFBv1rFvI75pPkUf8Gn6STMdcDT8/u8Nn/ge6QaafUWDI+Cb8sbg5FHCHbg0TZF3r
m/anpIOq/pYc/A6NQmZA2rt21iv/Un5cV+ev/MA6lvEz4QufGMTuMzmOEYIyQbewX+FxgCx7xLws
FeMIcoCjoflRGhYVrzMD7a/3I+R2Pl/ZOG3CWyXfmDgzpNfSOFBRUYI44HfR+Ad3xp9Hs/nelW/l
SzPpe2SxOfMAcBj/lqxCgP6PsSWXw5wXg57+Ij+9BuJvYeY7eb0JumvlQTjGeX8uUT2Gg65QXBNO
tQr3reEwl92u9TTH7JY8xbUecyfgvx6jEMlEximMF8m27gth6NGVa2Tw68hDqdbBFXVxtl/iFpNT
vKpXb+cuOgS9umudnDM6RaZq1NzQztGfDHVGly5cmSu0ZNYSbJzOwo34quo0yAzBMc9n9j7hEhp2
BafqgXRARP+ZzL1foYk3ftYMgWStGBlRazXQqj+nkqExGYODBMVehHY82apfhdEh5XMXO4eGPnPP
Xu5l8CmZ/smt8KfU3aF3G3bYhPS0qdoqWkS+/4QWXXgqMrDHVlQ9mEZ58iWtcrrPZBL/7K5bGnol
9YTcdENCXB2IPTk5OV/JPI23gf4EsZKgeyIv82syFNhZkVSpwfeZO5uuBklBZh+9vZN7sbVvyZOm
TALc+Qu6Y1fQ1oiGlRsR0fq/8nAAOKUMNg+V86y4cPP7VXcN4FSTUTVuxTH91F65Gy9HQ9Pl4kBT
5cHSSLoEUjY/9iMaxrbEJDmaWdhaK/a6Ja/waC/RF6nDXHqn5olWN3k2kTTmwnNGFU9Bd6dODVtg
uCG6HX0Lh58lpqmBEYMfle5tLuXJjtD3of+3BF6j878EsJCzrVEc2ZgnBBBac18cuF3riGWPu+pA
hDB1churQmvh0ttgSSJoLXZYhgYV1IujOvzymHHOHKsVtlxBa2FZsa5LX852yeyCiIJn7mGbe2Ld
6jD3MjzeyVzN1/zMPWLXGQ1Ln+OCMw+xNlvsIxmoZsD8KWnJ/3u/2hV2/8eGi/0A+s5Y7rKTeNme
bBAh9MRtyXgNdQTwx4WRm3d0o5m4Nrpv+Nt+BQGtwIqkse3KTINbp25XGdsQ2slw0Wnw9xTuXpWo
uFnH2ssXai4tF1FHlSkOx6eImxgP5Nat4Uc5+GtGI685uah95M981llP0snRTyZr59hbQ8QXyef4
foa3tC8MlhZPCVpZQu4QzwlUCPcr+sfX+fFWkPo2tK2c+9E7cNp7zpsxu6PKQCROfCJ8JbvhLuUN
4ePUraMHEacf+RsoF/GcEDrTrgxNV3FDngmvjOfgSSFQkj+LFhDPTMEWiY8lvxbdOs3BwvuU2mt3
h0di2OIT/HgOzHRpV3mi48uPT3PgfdOaNWpAERwwq3PrM9sMTcuT+WlTnuHAXVm3F+B61ugJvJkn
5RWidvYi9lBFAn88khWotdhfIUHnF5m6c/YuxBCaU/EzXpr4WKF/+FhzP3dObYSf1mISK16a4W7p
sJebqdJhr0P2kMgN9BK8Orm9x6sPe4bp+OiKOBBH4mmdEZWMv8GXjHLmNjAaB/pmiCPw/cQLQm03
WH1l68jvT77+SEpDmLGqtsi53PUzeiRnCM96jWKBc6IreXvj6kYuvIrDl5wa6oahTHzTgX9yxPE8
YYbkn6NqUXcmzp4oT1kwcE0mWi+8ADxSAENIgyNTh5vnwNbgl954F3lVrrxccZB/RCTjp8lPPnui
pFGEAL5NXLuAn2fw8EcbY0cewHQar3lHaYUur8NN+GnrduZveTky3kj+7dFp+GfvjJJN3PrVVRal
Kzwmcr2DiU7dOfTMPioB5jvDuU5pdXG7PWBNKAvDoVvjquPqQ8NR+6I4cHrGQWuDky7/pX7RWbRX
mCxRLmK0mPWESZOPNQ2Vchsr8GbrXJWA/Z3cqqtzjgaJfoYQw7B9dZB5RStUOJ+RZ+ZnwEztbtwd
vXJrnorePMR571Q81a01xc2O+fXj1B+eDV48M5p5qSvOaYmQ13HWYflGsAIR8+u51Rl5JIpbhGD/
jPvMeYqyDuzG1ECxK9MfoeXviKX899Ax3Np4xb8WlR/6Ov920+G7mU9QNn+tOInwztsp9iItaK6O
lgZaXmRYpFwnMktg8TaJ3i5I+gXvIvBr+BfyFY1QftFE5TkV9+wGfuBXGMZax3tYeQpH/ZlxYjrh
kyigRevoqSN9knNJL0iLMKiID8MF9mNMaPV69rgIXN8E5S/zqWQ4lrgmdd7eBQ3LFcOQnJo67wfD
7WwhkhNngknx10vE3Bs/9WtOQsXexD+r07VccyqEInK6mAtUzt+Ggr7kRwHAv65ZES8UamlwCbd4
iHLjDy5TytEQEr2JaZAPg983VxMhFjxhGPG5vXfFZooPsGr9mJOMDaov4rkFftJiu04Vwa0itBsO
YInnpTDErDGO8L0COIMNfkmMy3Vti9aW42D2GCrh59IdHeVNXAKFz21aRy4zx25rfsWrEh0ijrzf
3Nb9lcTgk7O96mZXLwt8AQODjKuvD3HImmlgoN3fybM8vVcckrA7PmKiiW5XqobKmMwuren+cHyN
jfkUn5FBqQQQJzjcrwHH8HNJnMHPAc1w9rqv/JlQhb/o1vs70YIQ3c22DLa80AMHGz0ZnpkES9IQ
VyFk6Gh89iwRwlzOFrTbxpl8f9OMbQGIkH8ym83na3vVxvtiBJm/9hMUWJ0Lrvr168mFzuGJHIFf
RfSwPlw9uYRlVAjQ95WIQyH9kdfT7LTMk5+AQbT2UdIgPYkOxWhon3jv7o5Dv3j79zVOFCNicJBU
HAH5r8oLr0I+IcZ+4zLK3a5j3g9XzUYPBH9mGCi/ixO1aIdctC3JEFwF+KFwAN4kQRLhsIvISOU5
xBEQIy1pkxDXYYkwragyVgGN4s57yzf5Cft/PkJ0q4LuVfjY2BmDR2StkO/HwH/Jd235EM3Mv25j
6NuSkhHng5ot7vABGyJOytUR4DPivqCB0cG5L0FFyC9xZ4485cq7MhezE9HnWeeE67JwTx3CEnT5
hcSPhCAXAg1Wd2RFSQT9rB4OQo8EDV/nSfsR8FfFFS5oUj5OnWshzgdXAk3+Y1RPaJSdK2Ea2t6J
prjTPiEGzoDoDo3R36pd88iEzk/uArfA8HUurYga/h++H2MN+KjbMFNzHcVpk7cj7oO8Yd1dY/GY
c40tSfsXfiLIqWsqq850b9FcJ97JhQsfuBGWe0MXk2ovh2gtAhG44DwFvssIJ2AbWjufTJEn5FJS
liXqxI+RYdbK1TCd3BWLEfNsifpwM9CJImnyDLhA/C5OMfPzxmenSuAg4Rac+ljlAM4EbLWjYMlX
JJLEI9j5Gs9x4qlXuD3GGEtE6CL2iTmLhC9ir/+PsDNrUlwJsvRfaevnwYZNLG0z86DQLsS+JS8Y
FMm+SOzw6+c75JjNteprVZWVJAgtoVCEh/vx4+5aTRHmrL+UTKS3qj4rIKu+1JOXV/T2XFcqjyzQ
GmqdjBX62TtDGzw4yuq9487QjgG31vyughras0wIi16RmJRuvVVgAWDRxrMwEykl4NfoAHQWWiwV
rUROZ+4L8kT9S0pUirlRMy80Cq0BVQCx4zBnTmRHy3tXdBiNAGlCZ1QvTfLVR/F7sO+h/+SYjLu7
eVV/RzXJgdt4mhHYCQhI2W4jztrfjVHmtOvGJyriYE7mTQAQAUcIIyAbHAIvQ2HM8UQbiJCDJQAS
MuIUFSomI+T0/+WBl8yImMZdsic1OSnjlqqDviSCGz4h6GtvMJsNBlBnhV1IJVtC4KKabtwR5EG4
bN0G0SVHLQA5Dh+1AKhIxV+VWCiP8D7Yi8WwHrCisFpoyDJeAmpDSLem08BcvRciRMvmj/IgJQSl
r19Snkc6Rj+SlFXEqVRGEEYkZBZW0T5JRsPWFfquHteJwfagM9WdB+eF1SU1hyrfKJsHtrw/mCRd
/hkkbwYLqpW5DusMsRS7V8gI5IEiGqU0wjPjUhBAxmcNaPQoCoaoGBY1bBHe0lYFlgpU0aqt58+I
ZdGqYPzS+L8ALPVPZbffzT2F/xAFhFMc0j5i/R+OinwhZ13XhyP5osZDZjuVWEgRGlV8yWl5LpyY
dAUXd5qwltuO1iU5inhLFi4+DomhG4/vDtxdLWNeZnuJQ7gmhLkWbsInRH3yULUoUbM2kxacrwLV
yytmzkaC3L15X27Sk1whfihxCMsZ8w0JyVZ0XElF2Ij6Af93JXQ1KrHzoISDDMZwfTD+yDPZl7D8
CF6sR1JhUeszhq5NEmvGEHu94bWI9wXhVP/m/OWDQMV+3w/71pXM6h8+AqeCC0yhVdPlyl3KtOWI
hiQrnoOvwQN/xO35PUUuI7PFIsPfe2IGyuFLhDcr/dFWjVYqr5HqYOfWV3a1ufmmUkyZqjfzaWqT
fqN+UF0yXqcU26U3M5oHM2DapjVd9HkkD/QE2/uuOV15P/DCKR0BhblBO33/27f5NKWcQJc9rvY3
cUw0Ch6PjToClCDeoN/tttskI9qYXxRuJEKCnAbfkF3Zh1Nzd9ylOh/tnmB05B3EU8rEEfnGYsgm
Fh1Uf/Yj+6MhGrTd7XbRcegM/02DqAu659EUzPvubUgLmHo7hsz8Mjj2ztDVV1G5vcPNxbPZTN6j
g7/6TjFNau5q5x7K9uW7jvcis/etXPcc58P046o44Gzime6918mkrRKKIDpB/I6n4T0oIRCq9sZi
0UQ1Ltr8z7fK7f0cKhe1y5LdymRPU8aTcDKP5vNujlP7VrG3qf0+AuV/c/xxOTo0boQ2UtW7ffbf
SDBqq9D3kypVL57EfVI8bZjiic9f7bTo6XXnTHntPHd2eWeOm6g0oPbqufloHN8gNWd3GrwNWlzq
5ILa4PjryII9NY/O42Dft/bq7VSPpsIDfjvbinngrMALU5HT8bizC99FtPRZHp1P7PdbhInT3Q+y
nbms7cfR3i7zxFewRiFKdy/7/bSvW+cRnvbm2kV6yUpfEftQeNpkwHL92gPFCqFF+SLux4LJPsD/
1RsYzNLB08+Te3VAmQi7qTomM5VDjwZRkWK53PuA0NYZqR6bDQpREF/d2UPEjoc3E8cfAACgOUiG
CFYIaQ7X3RqEdcD0j53YIaWcg8qK0so3w4WEVozcMrGjJHiSFs7YAagiKp4FHk9lSqlf6F1R1Dsb
g2OdMF+YIXHccYYOxRHhIlH5BeEAP6jf8kg+NZkgR4iJRMQUqXU3eblJHhp3JWI1UuJK1gwpBWvQ
Txbj5IOyS8lHOA0dVGittDi09ebqDWmrWi41W3qGNOx1SDZsebEtFjrdCgGDZ9QKIffIuM+ZCFHQ
B+11dh6RDhsmFHg2w6KPEOTr4UtQoED+IaJUDhE1gP+frXRmyXYWQ0KSoGd0yl2hE6yI8WLZWdTR
nJbLTj4muvzgyVcZOS7dk5rKnIjjA/Vnt24vwMnQ45Hzh9LDaEy9pVLGbBzUp5e9jnLkV5cNrvBF
/nPyOgtX50jZ6pXHl7iLH7zc4iVfLWGcyiFa5aAly/JC+cfZzkboJQ6ZFA1rHK+Mh4UGRAwlgkcd
dOLF36L0fks4+2N//3MV+s33e7CKu6xeYhUSnI96BIJHCkfgkjf5kVfO32iQpHv6F2ulTpATiYqV
iC7/m/fqkFn74um4LvurZn5p/aq3HqhVLOugUFy4TP3f2mz/a4U2NyhCVcPiowgp+siTZSXt1ZlN
Naa3n61MaY5UuJjbzi3kKbF4+F51rgVzQOM7md1gl0BKuMabQZ5CIVWbVxaEnAv79OcTuRQeObvE
69Z+ruwb68GsSD3xys0+v+z6zKraFOz7Ipn8hjhkWbRVaHL9U8NiNPPoi/ZrXIjyaKKzHADJojor
0dyFBWyyNrnE6lzJ3zK+OMW6vWpnB1OEDbGzr9+pn6eT/cdy37a8x2zT3WWmbNn1zHlFuYJdRTC2
rt51i8yxN8vVsrq2pyjRaz6syXq/zE9Wy/QXHKXHSpIOeVdprpNSqg9nzOtugYpY8e7urXfuLW/v
B9PuvmxvUZPmq17xYpByh9a2c6nZFMmZs513yLwXA3lt5z+vu1+PBe+2yV+Ai39zXP7z0f9G8Skf
9gSm3DdlPwXfUSW3C17GLWudzKgNCrQ8NitkVB1P9gpd78/Xr8oQ/k3jItcDldCozwpz+XcaS/5d
fF9v+x+eAKrSHVicnIfGiqkUf+zx0yoEG6w6xhym/B7GWLIG4itAEbkNsOXNJqLCYVAKZDBrBSel
Cwq8BTKM35f0SRXvnZzwRkAqy9t3aGVSVAF3sV5qSB3Qu51Zd1L/ntm71jmzmdy5Rhb8rZhv+V/m
GEQdvMDEUZTK1d+jUq3trvB+XACIWAjg1qbew0+gv1ydMRB9+A3xX0BrrdUw0jBL0K57zRK+jhfp
FYj0cJwe65Pz597/0Dz/W+//o1G/ecyv1yy7Ps80SmiLZU+TaosyCMp0kBnSVb2dusi3VGCazV5E
ppegxGLW1P1tk7DW3t8o7D+hwH9qz2+C6Hi71qDp0548VKEzHJGXsVpC19f9ip9fm6nF2rZunOJL
BF9iXEnOXr5z/3VYWvbxRn3EF3b6FXfhEN5fFpS+LBRzpbPPCF/AEOphgNgsCosFSQu6J/cVKclB
/4MfCDcgu4lcfCC+pLqofvCDKwWmpH2DshDxAkdCGFrmUAJ+nbfL/Zyp9L9V1tdqEhk4dUC8sJLd
X3cS9c7wdeD7ILh6jsq1B/XKe790Df2kwTG+eBvGdMUuoMT9QjvF6ZL80uEWUKl9DEhYLLlfEajv
Xe08tWqrJh+WnZWPt9SUunVzpKqt4HqrW23KH1Pw8+Fou7xGPCh8ZRH3AZPqzjmoqOJ8PPiAeSB6
H9Ja5owK0Sl8kM38A9EJ5gPSg8lW9GYDSil9vU0p2r8RAnnvFH7SJJHNx7LlbE+dofSMiwv2hpN/
8WzLm38GBwADRzcyC3SBu4digUkpqoOUhQqG/itCjHtjtKcE5y0z4O4JFyPVi4AAy3m21o34FXEW
NIizRyBWdB9nyxf0Apner4gamOENQj5KDZ6ZaGty3rMtn8y28YpKrQvqDZlbAdUFrHPhEoO7ZC+a
X5Y/bdXsWbC8oZTkCSfcPlEqbWox74H095QoAbQYu1+kVCfRzB2WzZeM2Yfzjh5eNRGGCA5AHKgv
EgwuHekPf/E5ljTn/jQHfpPIh1Mpvy1JUFj209tzq0PCg8gCA8ULC/LmrpoYmCALe4rwpXbOd08N
eaiJVjBO58/ygci3v7XmN7728XUjCQtxLL4UQTQ7Hr5lK+lNLG1Xel45uURDFLyHulqqpJPwaYxK
6fCSDMdFAkalbTJIZCtbPAt2O6PdokTxL/c5T4LJzWZZ0JaNqqwfaNNot4lHgsC3gs6k65LsCc33
Rn15LOwEUSr8JZmMvc/OJe/SRD/edaf4YY9hNixG+3DVfOKyw15qZh8AXlY9bUXMPj9W/bVRtUUn
OGINOetwZxf9cgdfNmNJqvIW3zwOXznSaDi4vVTpTuZOJxknEptF4xa9dsN2wHwPNg+Unca+oYLj
aNnjbaPoF1oM82jfOKEUF8HuxuuwHmwZ//sy3oJ0vG/Ue0i8ZIpCAq5ltWrJNhwfG+IHnJ09Z8hH
61CDfzqRjr6a7RvwuJhhuyFnBlMFur+DRU4pZlP2tbumQ7YEd56gxKxDJGkEt2DP7e2GpZaeAsVo
w30DiyFv1v00rKEltQqITDp/xsblun1o7vu7pjUueY8hJq1TNM8GlmzAErYLnmHBPhIod4gQkcmm
s3WARoF4BY/Cjmjg0A5w2ty8Z8XN1famUm2/BnvvvTOPole4mNJm7Rz33iE5+UKZcxTpDjc48qyD
EEd3Yre/sfi7Xex9zPEQUAAOJG/5SMJf7H77cA0r53ia27nPZO9mFEGg2rdXAXgczAY7qnkbEcbz
gJBRb1bc2ANocQLjZHUdQd1WvXWUku101vxqbyh5BZnnaZDB5a8fbovvyzOxngiMAnYs2Xjx/OVy
jUfWVMYCjT/wZrJ1p7HoT3mvUQMwqLRJtjxSTduybf86mE2GvtLH1Q+Vc6MSP4qnAS7kTjL6asO3
4AskN9r3YMED3Kj6oaFEIg6eu0nd3ODOnW8AMtQvrDSNBlHJ2GQnJJwYT4r2N83m1zGQN6jKskJY
5o0pK48hu2FtrX2YVUkV9XRE3iRQRjSir19yxkRENa28Gqp42NvBpF0jGfcTEGK7KRdPAV3qbk54
cupkhdkkeSxwv9beJasBqH3yhLn/DYfoCVI1bU8ZYQLi8fbjKnXbV1HFgwVZY/C0iCeYn6MBr1Cd
eyChaTJg3dz4XbFAdNwV/uWvBonqdoSy7v1s/iJNeyQgWtrcDH71FIcz3nxXlDIUUtIAs61JLvfm
192IngC2UXOIJNiET/N9HIlQN08E3yWTJ990MUQ6KJDxYbKLzjtDPoX1mCGbnCYAYFS49aHrbQBv
btpRjuMTFTrrdt9GqRxRs4rHITVBS/cufPyiQlSBcI4Yg/zuoHfc4KEIx62gXK56ecpXVQho3LqD
E4h8VGZdHfRmzZdnHxrttp7oMch/lcPjqEicpbdi+DWIsuNG6+16mwCVdWc/2U7yQR5TeE3HNB/h
KzzbGRo6z0asK9QLnDQb/1eK11TpmRpvd3byGPStdUfDe2ANLyze+6Hw6JrofaLJyh8EEcfx7a91
gOWG83UFIlLzcIKIuYceDJ0NGhFpj48dcHxQ/icYunx/RTzm4CZ5J+UY2g3Mf4XzhIHofR3o9zde
l7pfjzS6MFwJ7SCVMkO8TWWJo1vxUnJ1fKVDv9QsMtHwNfmbgbxaG/DQsluPq/HNL8XQfs07/mg2
51hwvvQYAfwHRlexYI9O4anxJZIET4BOywtMsaNZkxyhzK7RFbrZF1eiJ7zUnH1I44wmgfAbr4ec
iDXE10GBOwfybo7wQ1IS9eHgnLQiESi+LIYeRanIjgNJFgKS1KGrO21dXU5+G3+1R2//18iHLvmr
K+82ICM5Ewx+A0hwIfRLuJejkeXvCdBWVY2ScJ5gBQ6xIny9SgWm7j3oA8qS0K/B5VE30LqEQR0c
x5knCeALfAK0Vy274uNisTDchYpvvJd97jCwZrMzo8IxCgBP7YJpPN0vl9DFAd7aYNYkdv1gGoCz
H1DW7RNcT17RO5Sc7pNqvjWnjZYpPTNjVLcbz+WbR1zA8iDgka5x6BAww2SkcfPtQ8q/2yP3azRq
lKJRWf7dNgOvYo8gmIqXTigvtV31KOFmYNaAsYpzCkaLMkx8m+3TLQ1A5m+/DexKq0C2mKL8Ss+m
dSqCIZH/zeS8A0hLmoh2MQJoVeJ1juhuvQPi8YRzET54bDG4dlGWkLDW6Ie/CW5Pg6CVd5Jm4Thf
C07XHvBL7tTE+ubLI5gsvtAOb5FkwLs8ULLniEHXAIlDqlDeBtWxA86ErqeVoienmQExWkMgYrQV
nanib14eXiNB9cLm9/wNW3MpKkj2TyC5APtvVoIdj4Joym+lW81DNxw96elR2y16NTq9EPUQl2cu
o2mlbfIptYk6IbSJQ/WYQN8lvugul5p75Nrst/LuKlZamF20gjVWiOE8K1gl9CaKrii78wva42dW
dQ4Yyofg4B6COk4IK2hJgXq4OypVKOaT+K15n9kK1K0cM6FHHC4JMexknUB2yYUf51Svh4AClevh
fj/Cmzkz647kJXiw3mBfvdgT9iQrY483kB0JJJ/aAcHkuLt2uJgGpvkldXUQLIBUfZS9InP+GVY9
clHgb5ANxW2RgBCPReuJm4PVEBb0hWiHAvuiOPyg4bYKHFLa3vRbj+48M9U5fd0Fo+/CP6XaFe4O
g85YhFw3v/llXI84XBJYrBF7KQdrsADejaIm65wstlXIohl8bgCiQxNZSbe3sekUHS+vyW6iUXok
VFg+bcEN8uHIs31D7dHWcNVh/MVywGtH1kUt+E8t//eAiU5BmL6cG3hnWvMLLv7MFllwLit06/BN
tz8/sPa3/JDYX2rizft29+XxZkp603nrDUgy53x9OcfFRsX5wr1Kj8CdoRgRXXDepy12aAWQyefg
S4RSP2jw/Mg1so8rs4ubgxxNQKhbEzCQcUnzEKOBpdKyI79/8eWrJ77Ey8y+R5cqAmstdKRzTtbu
pSUVyHWZpv1SAFYj59JlImKwxAzPLuwD7QNs9PsHRmeOOy1Do5KfKiTh2BXOuc0s1gGZ8UrBETaA
FW+4kScDnaevRDRorTx01WEC12GOZ3Rxldl+sefHdgFdlOGq2CElh76C+vifR0WgwvfBhIrUudip
hy7liXb6cpU4lVXziP37Ntwlc+PZ8EK73imYLg8IwpJDOnB8SUxit79hqFH9tsLaBQ3SEPFDIEoq
dTc57F3hTv0MT1eBnPnZZxqGONHoah3ZJ9aU3GoZyTTtPoOYKuZ8qV9V5WuR3t+jYbzre5SQ1yPD
Bdfn3Bsb99yK90o3xLE4EX1xOCTUcNn1dW7NTDn+ClwtM+M9I4BvOBKHHM+d2TA/Oiyl6sSPZ2+u
k89pzLnH4Rccjn1apNRoaox6utWnoYyUeZ8t/eMna1oLjwMnpQkgQETMdr95NlQl6JPmSwLOQ0rT
4jCk4Qi7iplQZs6bz5VacOtwXx5FS+y+Cg+hBV9MiFQlv3lbEhKPZdBFln0j5OVXk8Dht0Msk/OU
6NS0gGLGTJ/323c313EOQb/98nbIh2+R7uUW9PZU4kDoIiF2MjgChZHB2OOV+UlvIAfeMUfgbJtY
eQZzIWAEBSUnU+/IW9rf6RHGP2SakGmzR17jB2QeDXYQlOG9kB7n5CNC1d1z1WERPjbHxYryBj2A
scaJINRIyMKYZ/ASiDc/94jHYsLvAtJX3ji4GrMDO938o5N6WVRyDtErqX94wkgoLIP8rM6QVIqx
WjRP8dxyQ3h413okBUayJsSFRU6sIKj1YvbQQnUnnBtG+1yT/octvIskqr6vMUvNG3HaPZDrmiiN
kYGvsbcf3ibMUKnJ5j5L0Yc6OaeWTCmEKs4ViuaKIKAV6lw9yrzZmWT8wNA41h6tonOA1JgtSgZF
MJ5NAUmmTKknhVtHQqrC3Gf0I15TCETEWG89uYPGq2DOY8A5+41UZhlvhQTxukp0RG4nF/8by94s
arohVTIJfyHU9Lvd9d0XpSqZBww4BvhnjHf7ki0MS/ok1MzhpfDzqR9Cr6GLEB6M4D4pnBjcfGBo
dTkJmkWueQ++VShG+emij9MPbbzJOkZWGVI8vByqYqJNDQhBxqPKIoz2COxqZpQ7gQ5TZMFushd1
59EXabg747c5UE16I08ipUlcqV3LPDo/oHLPNDnQ5l4YJd/fPoR2Qt1tjoxQstHmox7+PtLHNWfN
AnSCsGCyEAr0I5w1Z6IHyd0pnXwbVLyS+x7SU1l/MEU3WzdHFtiUGDoVghYg/xEhiUM1SHG8sOBV
EailWOL0GlP4yj4Or+ix2HOwUdAvz35751cIZrWalTbkHtSfaYgueIO1Q9aDqkFV6p/Dk/0ajmHK
ORMGH/QDHh1Espx7Ds4xMKfl5zqKCipz4mbzAnIIkinZskGUMxkDBCPKffdnyr9ILkyxg69nA3Jo
uwSTirWTCSOzDDMtkHRNmV3iSq2Ch1s+24oxuDvFKO+KJV90dzHeqDZe6rDQmFwIfKx7FlN6w5yo
QkGtsFywOGJEuW1Gfp+KSU0lt9LE3MTFWQG9AQcT7FESyZVpDEEyRZynb2eCKCWAPdoEL5fIDikW
OUoY7zgox5RM+2/n2Uj7iqup2/mhYmlO3V335RJf29gEm1gLDAX0llnzBdfzZF/798YkL/fd53AE
Dl9kLGjHdv1jUF5Dyl5sx0U2roJ7KDrZwa2OEDbw+RHSdU74gBd4XFjeNKp6GUSDsGwes7dTBrfe
BFkTXKxC19TtA3iXPFdFl6zveffpTKMir7BwoxJMXQEPdDZSDylFEwTCzPM77rDgpIv8kHIP1Hlv
1YYZDw7SgVeL1ojuOfpIY9+WfsJNn8MapUwV0QDNKHq9oR+9nXvj2cid7DIdxG1HCSWfkdvRfnEO
FeFAyco5OlnpquUJ6CN4Nk7dtzPPdGn7FJHtStS4acRwIG2AwiLq9t2ZdoommaBFh0jOEuFIeTfR
qiMeiuCPriSe1itaUNUV6/YxxG1hefNjvwAdVVb8PdRIehJccyT8CXALzwsKqVScFT+ApeCNwvOE
7iW7bhnS8ttZBZ8BZ1CDqdedIIuSB/U5mAeGlAosyRHrP9bEi5h/WEDDqZsOFEtLWjxhl3hP8M6T
CuESKHFJieFybeRaNZ8AGCCIlwt2Fy8QDgPkCzTEJuQ6AsrfUZX8q4U96QsgzwMUNKNV+763vw7t
WdEuovtR7r4AEF30Moz/AkTFQ/vlrONbaJlTmwhwp+Id2o9GGUmRW0LNZTKm2LbP4aUf9VZe9IVd
TsbEWqsCKwZapx9OSh9tKAtTO/Ow+NduJxjmQZ1fxPZU4eA+4CWLf3ay93d72qn3bi6QZJWbKUut
yeNoZd+HQNRWPjoA6wrlparKm4FGxCIaxnfjq+F3eXJoGJN7o2haa3PqhkgJNLWPgoOsfw2fXOcY
EtR39oTVdxQVS3uAt3uQE5iVhK2ZkuhuzD33AhApdJj8iE9mfp3RJ2bFsCOffdAZb8M7R407mCB5
+9aOLmHZu4S38LAofqQpWEXzFlYjydeZoiiADs7kT1u7WQucEKva3xPOdUApPogpSveAF268fBDt
3Tzx5WAHciJqT6OqqzBJ8nbAaQ0pccgIT7HHmzvtUNLHHX/4E1SrAqTzXzZ41Q9tQkyLKp6tMeZ9
QEBv9HOlfXT1pyOJ/GuH5Wnffbv7btoF8GlWI8Qs2EyEzr6EMpG8DOol/ZpcG/jqkWPRqgmADnti
ndSaVQcTtcddgAMNWL4u4RsSeC6CGO6QCBcqjX9mcZtpOJXgq56+AG+cc7fm3foV5mpU8W5tYtka
r7D5xL5dwZjFyqW3atilTbgweXMFeBcPcdOs2jlwuPDt5VqH2ZgAMNPp9Wa4X7FrrSjX+cqoXeu/
z+AMF7xZRPvhUhyUwJAu4deq/dEQcSwK4+NxQMvB9cTA0Vy/M1h2uMcORP0QDGBTi084X63BmCRE
DuDhiwvJNOlt/QDLNOJu8x7o0zLDswUShc/fuxDb13B7ZllrEmIKFlyB51tg3XfMAsVHA+ZKwenF
FiBUtBJcO6bJsjaidaA+bZxo66b8c2g5ZduInLmF+FMzgJjrTnFEV6YRK3bKylyzmwLSzobR4UUz
ty0w4czoUBhgb0nsDVaxAsHPg87W50yKKhvXW6LbQIG1yYQoVzyOAuZCDNqJG+zkjs+NBB3bSzqL
fBA/PdXaMLGFq8BZMNKDqTvEOCMRfvzDGxH9Bn9bwoCDxrJErvDsSXVWBgKDhdoDOFKKobL3gH2c
onr4lkueUbp/066ywaX+epy5e3wIV0ctqgIVIPHkm64Hj2hLlKn8bx9/OUA6+HMR8lOHB888AKtt
fiHawgbUPfSwDJoj1oaPFVmkGCEyjVFX8YjKsO+DA9xgsbssniI5a5m7+HbGLZZ2lp06Ur3+kejv
xss9dQusOOcwa2b2qXtq3vsQ5hvyUxc8HNZSDCQkyiqciEZdMWkbX3b3GSrqR3HUNz83uvmviRXX
Y1INwME8oYnvAuuOWnDvYTh9kAaOXQVFd9++NFnNvqgChnahQAyFuaCCsHbf+5O5TFwLC7GApWUF
c06HnXObEJMnW8DLwz7xsx1U9zSFvX96msL8xiI8gSQDSMNi3zpE/csAGnnn2NuAHNwGD4Lw/EvZ
hknjHp5wIG74AzKwaqzZ5ABa9azZ1ggEKHjmjIID5X4pjaqjU0TIYG8TWSO0qt4JXmJptGP/y+CS
VOeQRQWWiXfvXADHNrDzhWHgfHAhGdI62YrbPLiEggiEkmBNmDOp+fbeuXdJZGJY8SliOZeBo+v2
bwgzFIpqsHPvvfqICABZOZNTJ+u8ElksexxCB/cUUeIdvIAm5Ahn5ROkxu9DdPHnJ26MQIDvB1bK
KZG2mCUlsK1NBOiTt6t5tE7tkdE3z6Oea6AzProKd1SEAzpgbMWXztE70IaHn7ayztGpxvQF9tUt
2V/NLXkNbjzo14D76VnBlXLhpfg2uSV0KRanTiV14uYXv8sMkjnPhsGgnpJNeemcSEEBd5U7y1j9
s47uF1WMq6OscQIOThlYh0565FnIJNm5pTjj2NLoSFTE0buiZwcwPLH9uHjFcoC5B6/kSmOB4kBF
nj3GTaeK8qvsD+/+M5yjGrUfQF6EAHzBmmofkS3Ne/gum2l07Vseqsk1RFlzbs1WqXHso6lANC4a
JsEE81mqGhWsUInu4ZVJ0Jp7hWh+iKqjYgR5PXZqqQ+bPfXtLrDiqYE9JVRBzFsbfd32ChQfs7NM
FF6exbw0An8h/nITrSZKF0mySv5vkmpTcbzXAAMTIL+YAylbEeA3rwqyqUkLbwNHP93a+OXs2hcs
nH0X0TvcYUNewleDAEGCJcCtWQzyLE4F99qss9a93RvrdoWVu4yz4RIi5FfmFl760/Gjd0ZWlL3U
vlEAdvVVJoqvmXdKxJhzZtcye/wZeWcbyC9R8wqcqc56VnS0kqZd7WUhfPLoTNtgHcwKRAKiir0x
ZWnHMp2R1ABrqW0lBbDrh0dBoYe3HcrI+aKVWtZuDSsSF8QirgrFzeR8tVF+FNmNJ++IGXhN5I5o
o1zQDNrOu4EorMD0SsYS4AuQ4Yj2wEvRHkBBxd5jcYZkGAlsi7Je1upFwcdMlF4IkAryqmPwSdqs
J3uWNE6Jyxg+RkdH9gZIerwaqCmfJajDpc7GIrMRWuXZPLFVe2Raw/REGaLqlVoAtRL9RVkGWaHY
jZWJcADesQdRJJ2TJ9RW5WU/HMwALSUpghLAod1HGbBh544D9OBlnJc20ey7v48IwWL/SkxD2Nek
UTkuB5WRrrXnq7tOwQ6XtV2b35N9VAxO+GYpUNs7RqdWZV4bXZMD4ffCj4vBM9GZcTL5B682VzvP
JmMRQ43RWgtZrAM9lAvpEGHP98F0zlUI5tx/uoBuFg3smgit3hXs++Tk3f1jdOUonZZb+OD7W7oG
glhHZDEYPoEue0fOcSwPbVCJy/HJq3HI3VePPJNycOdwnF+dIxeSKnnmmxRdscwNppEugx7aKmB4
SPHi5O7PCih1tBLcu9vPw0kjRQ6dTS2u8SzkbVOUEAkFosH1o5ByGfou7ejR4E20GO6ZVwlqtKwG
YqPP+OR+gigv7RLzANvA2a940ha1eirerAiTr+Zp6xaDIu0yVvuyJcA5UAYsI1uDAdrEi+5k7Meo
PPOjc89KLodxhggdlAHY5G6mthztjFw8hnhB4FODUZTMQHFUAi50pNjlOZ8Tf64ytWeAJOarZEzT
IUJKjFoGLfpSQfWEuCcpgE2cm7PZjK0p55itg2j2BmpJQVyi2pgUkF83Z3QI0RoVYoLD1KYwIDY/
HPQRyUcIZye1CSBPg19bJWOO0ACazYj5xlDiEWhUyAZkynFbrkF4GPcLxrcL5s4sH90coAwBG+A+
cgPoysBTZAUtNriDM0qmMYBEA4YPpz1zszUMgJPDjOYfSujnmbI5oidkFnwSqA/4xyAnzJJvMEE5
gRn02EnjhjmvzXrD1ogeHgC8VQKKd/NuQNmbKBhoMpwlPqgRQzZSTfet+xlWTGPN7NSguX4ERI9R
1MvbQvaZ2YzjJTePO7rXYyvs6R5pMDhpj/17PTyFa/ucsFGKWA8Dde1qP2IsqSfAPEslD5gahnOZ
QEKDy/WMU4w1pgPD4bSPK2snTseF7coc9jaJZDXj2DAwvDMD3SEdT0chzk6k1GYbw4DpSe+xJ/0H
KPd5VvrigGPTIKYkKyTZuHvJLOj6H3HpcApOxbOQHEC+UrXl6mOa0VQsNW6X+1tSpcwEztKJKWmL
H493gdhbHVyxqk/Hm6BjHLRn3vM1niyle+ej01mh0xJggJkmAjkvn7+15t6HQVp35BCZujoHKYvJ
YCO7a6HTOetvYtS65KYQ/W2puKZcv/RFfQjHYKWe5osPJ52ALy4YsE1X5qJLp0MZOd6iSnNpzswl
Fh+nI5mWuCDfUYFSXR50emziHmj2ii+0p1rNe1oRc2LiEgIu1uGX/9y104vZsuLrJTfNqTgJG2lw
Vc3SD6R29oYlyeGcKVg6PbYEtCfQJnVWDkZ8LtTFVnSNAvS49T3VXLj48sZ9LLFyOgFkSwW6kajR
BiHZ4PVW25YcfvR5wY59xUuCIODgQuA/EiDWWy6Vwm255gGSfli/PLIlJB3crZSK0SE2gn7JNnLP
8r/HCO0QLNDr8E3OwSsZBOvOkloYn33Zwk1wis+3SyACLnIkFQRtXB1trDd8mjKHUq4GaqsDNWiY
F5xKkRmaIUucY7RIpTUY2mvyYylQMyVQMuC8+vmEcuy85bKnLZ929HhCKTY/5YzP+rPWQm4qF7Oe
TC1/XVyZYLIt97i+Uv3TCPZ+cOWXzrCkE2knF+YmP13SW+bAYfVW3Rex2KtLe9zRT79gidIejqQp
y/xcvbdxDLdqiLwr08DtDnY5C3uycZjM3hMCeqRIeVLTtM6DFBdnqzJ1yqx5APnEO7n7J/0EJ/pb
9OhjckzWk8fFpN8rOijgISiXBZNoyU073EGH8UbL6bZlR9Ytm4BjtB3bvENPq595engbaffn6fC4
2cI5hIzQ57pzPRzdFWfTra1dbqjXMTwY3v6Yrj226Glg9XIkr5Q+6UkR6IkDgYCoICslL6BQCwGR
9C3T+QgYxJtkE53DkT2kAu0CumNqUMIdVIVhr5k0bTJpeAIMPoaPEwhw+ZEKxJ5rGjDrF5AxzJJX
mFSJZIM6QDOEfZlNWbz1OVPMnKzyd6Epu6ayqRijD5t3JtZBzG2dmGkcLDS9OXGtu+gwf5TUhm8W
e588V1CeAkLbfe2vaU1XO/9vxnOEZMVFu3ONRbxQlCwhRAsu7tBeZ8FXzN9lB3BgcQlyffLxxUoB
QsXjgDNyIuZ5vEDQdTgFhPN4QYCOBQUlhnryn//xP//P//r1/K/V96n9Q2T9j+Pt0D5tjtfL//7P
oqJX/hu/1aoUqHRAgQXKbvD9r1l3c1yxd+F/vLbZJZ8/b8tQtZ+/6mfA3n0/RSMvOmUgt42zv5sU
cnfVxudxMK/d4HEw9zcOpmxqv4rO9vSXEIRP0as/Nei3cJvaoborbp47RVAT89HKm5J3ByfZg2zt
uk/nHJ77O6z/qld2ccv+gq+Nwl+H0vAxF2DxpNAHPiG+BEJD9Nm1U7hHQFVHFIWiBpqidhZ/7sbC
vwRuUDbg/3fjbxkGqlRLqVsHWk06CRSxqD7q53P2M6hbdgpR6/GXXir8KxH4H9fT9/94bLf7er99
P7jeeJyH4oPzFoAZFeBvabj/Njx+CwGwrqvMOp0YHtWivevmQWMo0t6DO9C8HIEDyed3DKYlc5ra
MjMurS0RusAClG0f3P6Sw7nwt7b8RsW+VW71+27DPW+IgwnyEALNNCiXncISHRibADLG3/q5KEL1
fxuNZMem4GC+QEG+31JspZddZXPecP8Zyq29fth56HQ4/N729mgKRILdzQpoAp/Dzf7miefHT3LZ
ZO0jkavkdz3a02NSHu+JpnX3KO7On4edMsz9oXVlJe/9xyjICI7OF3OECz0yssid8D//Wp+Rf/u/
DLeihu+fLvSblKAq5uG4P9ANwP5puAFy2tibbnl4bgGTDc6t2hjLJyiO0+Z7WWsdv8vxk6Vt/RcC
PDWQ/qUd1H8iGz2loCgP9Fs7yGH6vJx2lRJR9croIq63craUibO/ExN/d0Qc/0kE9or4Pkphf/5U
SiT6ABm7HijePlW2J2KsboZwBvJCFXDuWaA9ApGUFAEOeHJw12M5RR/Nd1h02YKHUu62Q1Ne0HJ0
A3mtEUF/9/hx9p/zyGVVgmchqA3UDojPim/giUpNYQUW0JiFU5VEHAB9O/fagw5D8g2BY3otBHsn
JcMqfgTilwHS5ltSiOhbQXQ/6TZEsCDnX3Qi1uqJi1YkGFhNn+QcF6DJ/8vZmTVFjiRb+BfJTPvy
qtxXSCATyBcZUKB93/Xr7yd67HaRYKTN9PRUVxWQIYUUEe7Hj58z/uTIzBm5ssoyPNPtPJLtkrE9
HGWSUYrsH/adR7mCD3gdISTYoHPp0UdThG8c/4CkBwRQ7z6m+SZcCBM4xu4O/vSRUhUECAGpL3M6
CgQiNQjngt11hRAZJYGxS8eYjSJ57pbf8ZVRaMzgO5NNsvQ5Nhx0ggZaN8QVrTP35dTHUSvExbWd
K4uR9DWSm6uZclDIIP9RHVLO/0jpQK/9/Bt328CrRcjmgAgayiL6ls4cqN1T+Qa9nfn4Q8Ni/LCC
/pGWA2KscUAVXehQhkfxrB45Cu1A+eCczSxkrFCObLgyfhkvEH1EBh8lvOqpsh4VEVEMRHBLBJof
9cr4yjbf9ugmpqvhNGJiSChQlEqBCD4LVfNql3ICLfrlP0pU2ESQFwQLbYUYLATxUZ+LuGY+RtjW
amx/dZF5EFajvOHYCjsGcqP2CL+bfLbHYvI1qnkRsfPd3tlDDWX8Lkv4jM744dUYDtav44cEZ3QS
5y4/Mkp30HPD247a4nxcKYqtHv5ZHaS8q1FBokSVcdQ7Gqt9Y/WArkM6fhB7oFdnvLRRTKtftpuW
KHG8aC7qdtQpGi9mJCS3RGSwyFftEir7KjiSW5GJWatoNwZMwc56Hj+F69i3G1jYR5Qw+PVTXW5G
keyO1mJ4/HDmx++ZOXC0R572+DcOX6XnnDvgrh6QREMMxUezcSzcuTcBchMaaoPXfG7/8fb4utFZ
GK9paIsqJkZ/2oWmZ+o3Xd3j1bloWApas5GTpeBtDO82cJZpPBWKaZzcRwnAj+raqrjsqqWubPSh
sTFJBb9dJxTks0mk2/S9VnSoIUUAQVJf58FCrWeBMEvESYkOSHnfwyZSF4KzLFjiBqDgNpYDW0JD
2V3kxqrgoejboV+13sxBMhP4G7St28jGSqppjln6/UPn1HZlHQZx64grD0EZmq019V1HMy9aiuZG
E46ZfCv6u9B7EvqNG6/ad3BvqZ1b7r4S79VwKRfzplgK+UoVF464aNRpRMdCMtNoAml3STd33bk2
zJNiKj3Tn5UD7CrzoJsp3cQpFhn3mpG71P17709Ny3YU20MIhlbuYFMHb3pIF3qw8LNdSVU8mGvt
qrbmabrU6ue4+ehB/uLWQwT9tu2nFcOgZwZdQl4oziGJQZ/kJ0G8M5p1c5uWt11/GnghzPkgv3bD
e2nc+u2udk5uuK/MZ/6V9VlTzLVkk7m71D9a6jwyNmm5E/uNH2/V6OhZG9XhfmaFtPOrlbBWjI3c
LCz3oSr2vnk3KOPfxNUoqRMmdlnuPHGhJrsGeTOoEelCJicLJlW30KSNKGwEdd/HBz949rx17FwJ
vpSvKmYYrYiyis/kaIKs0Z2pXQSVrifHViq40VZEBzAp5kNvTIvqIEhHpattObnBrn3SKbvcSxfC
ENmevJO8tSHcqlpvpxJVATZB11j6aMR5azeDMoX0cvqnyx88LZ8KBpwU8WAJnW2AWHvdzkug/k5L
Cfa5dv49VJEujAS4GbyEVFWWDFrq6TC+OLq1IdCyWm2SB7SbCKVE+hKOH/E1D7uLwHics6/DXKYP
euXXfdgmeNhJN/6LvnjleFz42y3l7lHFKLkSGklfQ6PvA148pDY22qzAAfVhVI1uYeC6HDJQQ8g9
8+W4mf4+j18bl/8ZzpRNRVFkLOqwDvsa8tVu5ieJ0MfbMJkF5UKnLOmsnOzKKJeOz5/TSEZoYZth
jo3gF9OoVGntWwXTqC6ILrOJAWVooVFcROCMvlaUSnVSd39eLq/pKkvm1zh/vEUD4QNFVyxTk767
4USV2DlJXiZbvZt2f/J19jys1Jd2r2xHJfFpcTvAG5MJyPK79K56yG7Fk7MQ6IlzULBS5gXcJ4X/
jhVike9ySB35reVTuh4F3cs76oh8irLt97DQSrvfjwJv0ZtOLOac2nwukNrC3MrXY1wGQkT0ptCa
M1Lbx/+PzCeSYPvtVgT1/mwUAHxvtwpVLjROb0edZBEZLqSUINOuqlOKvhXSyRFg+gAFo9iPlI4P
I0KspdkrSHtP8lvt5G3QPHsZm9jG0pm3cQFhNT6yXsnbwg6fHQrCwNRoMVDAUMG3R/RZfcwmDTir
ulSXyZpfNzJ9NGNNAmSa9np5Q1vtwQPBASW7H4GgEW0awZpsF96Ij6OqRzapduPXAWi1wP79dZW+
72Gs97HN3sBYjyN1jOj/SlE03YocM2Z5SDfJduQP0GH3Tp2SQoGwiADFo6u6yF/V/j7fHzw8RZz8
cFbHv+vi3ZXUNi60Ug63vrhIo3VGwCUd2SbZGJNwVjjvV27x+85mGPgGshhNmZsUL3LkzhzFBSXW
CnK0cNvKyVtNtFgQ1fw+0KU15bgwGAg/QA4EnQ3gYiCxz6tAjcJu10aU9ofkTsm7jeXeOfW7WL5k
hntjtv6k79KJ7s71hFOOFEOGIsmB51Xy0jAGu5XuvV6wUyeeSjUZTIWSXTQsahRBtOp2oM003LYF
WnmuOO2KYYIXpu1I7YTQgqBlalAczk6GssOjfSoJ6UpR81knJlOFD9U117a6lWgcOuUtK85ZjCCZ
+jYk9bJ0whm2slPLU1ZueGUPVsaz49+o7Z8nrmAzTsJoiJJ+eVCGVmcpWVelWznZm6TdCx3gET1d
DPaW6U4ykLyaOauS9tD2seReBBtdpuhVOw97h0h24z8X78azinoOUkmIYrV219padSVbv8Da/nOZ
ZK6mYaiIk36eXX+tBSkrpNwNpXib+HYf2cpbx5L+Ax3iEBcTZ+68NR/COXhR36oX501/897DR+tZ
ff39LZJ/Wh6qyBUYqjlKzFxAGs7QmUIddaz5ypgU1ZMnbaNyGUYnSUEQySWxg03aFmeJduAq8yal
YdlGCmmmQKoAYk5KQNrrMFK7VdsToN76XkDgtk+k+eAnSxXsWus7uwagkc3s2hz+tNhUSTRNRdVY
CeLF1QtZ1QZCm1c7q4JxEaMcIdA30lPa7KjtyLNYeROV1pbTs15QNOyepPZdpM3W8J5SZ2eK913+
mhP39f3s93m9gAD/ebq6xOtnWYppfIvWGjc3g0ZkpzsNc3/5MObmj+h8Ucv4fSDlWwjwGQyOGyr2
kgYGeV+3VF8tctdwNWsfAkoVPhYh5p+2QHelf8m0VWO81c1dOixSyDHoX4bPXkzJNYjWjjAVwqUr
b1sYk+C8+TwoJkq5HQA74rNZZLaqbi3A3RTGanDr18M8EA+RSrNjfvD8qz6LX9ErJmy8D13RMKAz
FFxAL+4jcvARN4bW3Kdw2JuF3z7H4SYmI7Rcu++2obRIddbJPvKxRioKW1Ue/XbSuDbXrIEeNLaM
siaZIbzCYdGFG6ONpq00ydoHP1n9Puk/LBqdrV1UZRVPSPXSmEp3LLMxNcIuEwppabvBwkVm/yM7
k7do4pWN/odY2dA1/sesWLICzPv1CeMOng+ioCcPBqQi4pzJApV9CCt//vub0iz+IdYSDRKNr8Nk
imtWg5twU8Mu1O1QXDb1zCvv/Ojs3+TplSlULtC7f1aIIaJshYkwZpLmxfnlZo6RO0NQ70K5X3TC
WUi0lZVZU9Wj0UeRWaPli9FAjDFQTq2Wg/DaeS+yBW7aBpMglVeJ+tbkKN5o3rSAvhfkSK2lp6IP
Zs1W2mS9Pg81Z0uIbEeQK3zIZEYwScVz2KNzL506+b6IES3xIFJoNGpI8rru0c7K0C6BWl8lthyG
i6TJF6bpz3VaewowEdpSzbC3Ax+OgmLM43ox0O+h3Fi1s/L9D599Ty+pTrJqzEmeoM+podiJimZq
TgZf2kl1P+tlVAZFu6+h9QUInbN7NlC5U+QBKmVrHmqnWYquOWt82tjjZicJME+aym5byjIumS/n
Avmo1vprA3BiCM2V2U+8YUCwQrqX0nRaKzR+uzTJmd4UpeOJ2Yq2U0GXoZfI6BchVyhUsD44Fhv0
A120syz3NTL1dWNEk1w91EMxt1SYIflOBs0ciY+T6k/vU17RULj1RHsg6LXQ9nVoyze5GZ2OF+0k
MxuRi9QG4Ld5NLpjCqtQif1lZCKoX+ODlsyc/MZzC6YR+5sYwwxqvZ5DG7N+yM1jbr0H7YthbMR6
77kPbSNMWue1y9xH03E3avHUuflD6k775r1y70QXddwWW4IecjBygyQk/nNIKp/SCBUkOyOspgRr
z0Gp30hmC/QgTy114YnIeEj3jrMTsIK5bRrERTz0I7T3zodqUYa2ToIgMIEtQTupopKv4gTmWCjb
QiMt9QiSkOAfREQ5FJVLsEj2OgsuPlF8ye1XPeYLvmlXERqJFlJp5buR3xYaVUXQYvMmjHm7VEg5
HY5fTWz7HF0JtkiW/JT6b7pITyrdo+lHDnnKETK7qlFmyVZhBGrnJBMj/JClYmal9MBpwrwSHtuM
FiOmOmS3TLKIIA/qt0tVGV2ySNPulHiv5Mjv5Tdl9lBFaBT4Mzktp4WvzFxgvuytrFQ79u7U4V2u
MluLTln2kcpIdAYfgqVvTGuWQU0Qppp8CAO6clCWI8jtHeZLIWVxs2VXd7MwmjvRXZjVttWaM9Fz
5nG00dBNKTwOqBc/3HupSfX6VBqPuo+ekvnm6edcIplDleOOPXtSKBAhk2bqWbMWPwPk2YTkOQwe
hjKxW5RIzeF+yE89qixhOpMtf1K2mFdq+iR1z3lWPNQJZfjsPWlvGohoVqcgh7fNDdp96gc3wMTG
v1al/AFmwBteGq0mFdJw89IjODadRi2tLtwmxcFLjor30mIDprzHvj6trZWf7PLqQMLRZmtBP6r/
A5pCDcSQFGsM4ggoL1AHYSgSwc3GxzEh/KHL8q2D6WMtr9XcvkfWJP8ShugmxRbOiYtcKq7rturb
OtlqPHWBuq+001i4xpx8KpAfCufeNNmPr4Q4P4Aq47Cqhd0wKkj65e3pGKJnucwBeOqewv3Y4+TR
yPnWzgld6tXh92NQ+x5TMhphmyESFI9V3K/noGsKgzfocbwliFJP4kdDdvVG7KEAGXz+GzyXZ0ef
9O9I55I5tM/qg3XW3Vn55Mzlt57ug8h22FFO4k3yOBzCP+3N8F69S0fr1N+X9/qr9Rw/Vk8o+DR2
fxCRVH3XSZX+aA+/38lnBvglEdIUZg1XLMMUddDti+g46VPVjeMB/jCSTEHwIjj5KgQ0cfew5qtV
HN12FtU7SSkmqpU9ZRJ6QYZM9dTatBY6smrHkQMrsQrvDdfcpAZ5SWOCHupbtQ2fi768Es9/X0hc
MbkioTyZm6Zcpm55FuqyJmbhti4N2yoOrrf2w9cqo1esPomAdtmw8OXIDp2V0B6CYF9Ed79P2g9h
qKaAs5I+ahrZ2cWcWW2iukmt+tsS9rx562EB0y1YuiOU6p9+H+t7CDTe4r+DfUZ+f6WA1RAkUtpk
2qEubJ1yIcpD8+AJ1nluZ/00WYbb2F202wzZBcQIKtuz7N+vQFZ5mS9eEa5AIUzQZEujtP31ZQ+k
rmnEOsMq9+lM5zs6Tm/vKKosxh4TWNAHc/bnKsnka9n2M9Jns1I1jfVFmi5fRPqdVQutMSjeliJD
3EYc/CeJR6skh04/i4W/VRrzIUULK0sfnWVe5uAT2Opma0n8cKuNm64cQsQy3pkjqO2s5JYQvNzn
pjuXdbZ5AMorszTuaxez9PcVf0Lzfz2nsK+z0DAFay/2K9F9iqttky/JKkxprXUbLdpG/rPQcNL6
DyYIQ7oR+/vAeRzS/RCvPQV10r1Q3SCk+ft1fYfTNIVkycQQXSbLlNSL+lRYB5FCROXeaPmY6bnM
57CG5o/UN7qrtNWGZ7FZkOmF2TINH3Rt/fsF/PgkwYUlgHyNV+hisfiq0BlyV/vbrFlXBeUiDG8P
HHL9tYE+s79vTwBPZ1keTZ3Vy3embVo1q4Lau0n9x6rL56J0sOT3UgfY1TcRSqyxOuIQ4oyoo8A5
11T/+LG7N4WjyWL6/a4vaCD/eYFh8CiiiC0x28TXRZOouZB4ShGxr9Kj6mlbS25AEtOJ6KoTofHX
QtpN5UCbiQ0hLu+0rE9MKUCXFo6MuDPdczvkCGt7t03ebsJYnKXWzuudGyOqDl7t3hpGb2tuvUq0
a1UkaXwk3yaSQEWUqWqK8jfUSXGFUDRC/6bt8EwIPtwI+oRrrWpD2ukuTMuc5qKZWdFF6xxiddUP
d35N/41LXw68ktLFFKp1CLDiK2mu8uMiAzVViGXA+i9PeXIQ13cqS9jHxV2hvYnBkv1Bz0+DXNhi
6qLFty3DRymgdnPwhntJ3Pv63JAm5ASmcE7yNz3L7FLExEJNbU1AJgGtXwmoH2eydNZ5yzKYZOq9
o67i+sq1//h6Us/SRLJ02Cj6RQAmw09J6y70bhxlbqh/HLOfCs26Dzd6YBAmv/ZUAAJ6RKnPCCRu
w9F3N1K3k9z331/N77ATO8LfF3KxnxO0ibkmJcI+pcMG9y70lHEcC5iThYermbhyUfFw7q6MOt7e
5UtlyiAhEp7rFIguylDewAHTeJp748QfLFADWCQInUmBrk3I2UavgPzsk+JGxhObkej9b9P/7/gX
IVvqteZQNp25z2lSHuZOfoxq187oom+aP1xCnEy4dQcOFrtgk7xUyl5Itpl4pUT74+KiQEaUylOQ
RPliPx7U2LMyJxb2TrxhS5bUaYBvCxYo2HAF21hamKhgSEevvm3rVSFsM3MvB1veBUdfJPKVWflp
pY/x8ufhPkaAX3epSu6Fzut8fxtUa7e4NZ18qrEyvHSfqRtDeE/Tx99fg59Og78HvNgWa6V2damR
hH2BectwU6k36sgCuMma598H+nmegahEbOhBfr+dx3JltYE6Ri2fxvfo37yNEkh0SEAs+X0s+Vs6
MD7Lv8a6eKaF2xd5qET+VpYPvowsWCbMvQrFhuajAgSqQUIlmQ3paLT5ogDsUaKFYQFvVP6k8vdu
Rr99Js98y53zx98v7odglWvTRVWTVYpc6sVq9+pmCIaBGZfTkzrciHjKOisv+bDec+Hauz3Ccd/W
+F9jXTzdspDF0CdB28vAqhr675iIWkc5mullbzsyDJL0A3M6u6k+dNa/hwdSLN0Fx9/v+Md3zAQm
ViTdZMFfXIVYmYPsB7Kw18i19E2H/Yu+TYwnvbxyv5+x08X9soRJNzTVUkFdL/a0wdElqdUSZ2/2
uxyJgewUuYug3ejY6WaHvjn2hV03xyxMwY0OnnLH1zp3QTAoaacUAzF9LcTQSTYKXV4Ggub6loeT
otURLGuZRDImdYxvKvNeSGeWtpbV6aDt2KnA5nptCcQliDtoHDVJZ1NtAbeD4tzWH0rYXQlvpZ+y
AGx1uEtqs2wU1sXxpZtROzhGGW0T96XFSEgSZ+8ORJC4LibTFpjSjUq78e4a8zjE9EbXGJZSZUhn
bRHbZb7Ni+OYo4mpYvtKP6PGO49hCsoxpSLEseRJkiMXphSLbmQiBadQ/ugGukRJMBsqo3D35F3p
4RUBjAkeizXIQRFoG6T6NgDNStquiz408j5KnvAqAvVIqNmkvW2Oay7CUhn2lwgqm65lMommRHzN
EvcyMLaRtiTpe918qS1bUHcmQzTNsQnes7aaG/7Oy6WZWu56E1Yu7ZpatpS709CuHBN7qzyZVhCa
WvOglkgkVcprgh+BjAxatZbwQgDWIdxlJ3UreAHhu1McFP9dcXq6GK2JUw02SWNqvpvhkQSS9d8q
VPr6g2RtXYkbLBBskA+Dey7EP2ZCn7oPxhbIS5OO2whvHvM9K+MVl+emAJUBKrjUr0HFEmC+/3ph
gWBpGgwPSZUo7n09LSRBL3Qr6aOtUa31CDeF9qORzkwT9/f7SPI3FIlKj0zkjI3GWM0wL3ZUTU8F
oIMICWZx4VLscRcOipk+Lmsl+Pk0l2+ceiq3S6ecWjC3BAhbNGW0xQjvqspLqEFwXmjJFYOpz6j9
csHLokXXA1UJFRLz1xmI1H6ojYAZcIt3zfGfhlZ7lGnOBaNdOQHCLl4C6HAahmRtJacxP+0CetF5
8IR6ZfoxNOk0CcpJJfS22u2yAdZV8VGE/a02vjsZuhL1hx/fCVG2qkTUgsle/TgGo1/JySFs6nKq
UMwnM9C9Yiv42iyOELGl1mrK4boL0lnsQ1YOwsNEE27H9ztW3rt0po9LLArnis5JkwAtw/iLsPxw
lr8/t0+Wz+UEKSL74Yh0gipdFGwGT06GRuu8bS0tpGbBg50HjKR7m9KbFebtEJwk4zZJX2IW/u9j
/7Dtm1TKATkBrkFlLt7OpkoawfJ68JBozZ7UYrube7AOd0l7+H2kMSr6fpP/P9JngP1Xqp9FVlN2
tRNuHSzK4fniJZsRvs9+H+XHNQDUZQLPWZi6fM71X8MEmVHLqQhi7NNwnC3GtymRmqkpnwmhveAO
Yl/dw1Cr90Z9q7drJ3+QOWh0KunCs5KiVwsrY9wQJO9aJfY724v1+de1fV77X9fWa5Vea33rceZM
jGSXpi8BQuCmjHRHJU6CGuY0XjPGKRNXkrCMWtSO4URiM9UGhLq6vxTq8soR9VPKbSq6CKUD8Fn+
5tBhDa7ihLL4GcyKyiI1zEkXVvBOsmdFP1uBt5J6O0o3erKjK5HSmSMsx1093zkcIqr5EbVHrein
arp2g+E4nixKJs4iYWFxIIRRvfj9Af8QmXG9YDO8r5qlfULaf81hWwyt0MGa2w7eXVevXdx40fWw
joRFWXPlZfpxcRgi5X+V1JlY9evGlVuJ0LSpmIyLI6gPJs0Ww5mJ4F5/v6mfskvS839HuogTct/N
NFWPvJtGe80rgvvyFKId7qyqDt3FbjNmtTiHi0//w7gqSJcq6kR91Iu/3mEhul4uS4O/laqJYNnh
ntAjPPe0ajaUucpdZm1V4uvfR/1pWv8a9DMx+OsRxskgSr5ZRyNM6YrnLF/X/t4BiSQa+H2k7xX+
kftgwucCgIXEoV/cnxtkndMCs2ybAPo7vF1UZkyEMAu4XQdTXafCQ65feZg/pId/j2lcxLem45Sy
K1XR+IYynTE70KCtWTC+/m6AV+qnKzf543z+e5PGxfnqWZ4WOgU3OSLrCLDUEzgpnntLAJQIR+BD
J35JslnK0uz6c1nhxemt8VtqISL9fik/Lk6TIIcXSsJI8iJt6s1QbpRaTbeFN2OD6yLkw9Hh0J47
B15JIl3ZvH5KV00FkFTFY4j4+nKqe9ktuzCSnD1eVN4TOFYorZJqIuWPoUoigJ+OvGrzJcycutu0
6qoVX0VtVytLV12YyhVXqR8fg2hSYoENaVmfhLC/Xus8CNw4Gh9DJey4eQ16nntgW+L0/u9nWZUI
9Aw4eFiXXbzU6hC4bdU63japx3AhyGcE7dlwJqC0hMXvY/1USTH/Hmx82/+6KyOt2y4qQOh7atA0
hUi7HAiWbDRc6/kqQGVQWRraGkBCLqbkUuTHbn37v03uv/d8ycduIWXKkVJ7W6HAiuHkGicmlzXs
EwFeuWPlB2ACIHykY1Pck6j8fr1lWDCW5ZeKv42HfqOk50S675QPala9vB5Ka8oDZWm1w4OQ1bfC
UD9XPV1xWb0taciMNXcSq9ZBw3ytbl5yiktKLNx0RJ+A96bT3scB1hasxbY4aab2xmtD49fJbNKH
SjkS8TYpnUDuklv0AABEBRvs8eTR8C4f3uoCW7aqm1JGhUUTz8bMMM/2AW4bQOa5cci6tcNfS1Ax
MGHQYRxYA3YwQ7QpNNvVwpu4Z/j4PqPsqmydlBbf1J2P6ZZ+rjIMj+izqEAh6vaU5BZUByzlCI6U
IVoEm1RLJnn/7vLRbJ6V/gECJoQ4ygg0TSATpu2U3pxmLf0uZJk1hMUgRqZHkreiNtBl8lnLiPMj
y6NPSXyrXWBK8zw7VZCBKn89Fkf1kjzwWLFLE+S7PW9XsvPzdi76xZIpIyOmON6KB8ntbVloVrWo
v7iGP9F9aeoKztQQqG++42/cYLshEW4KU/0aL+DHvF5VZOIQ+FUmh9nXV6QOa00vlDAjpUE0Moa0
oxFK1vUsd/17GCQbwYsRdWx0JNa6fUn5xFCNZWK1c9R4XeEtE8q1ZEonXyexF7OdK772unFnJd0s
j9OQ1s/45cpr/dPeTGMttUHKkZr8GQj+tZD7KFP1oaMICLgUFuo0b/yJTzal+xiMhbbbIxxpHPX4
RbWOvno0eehj6JlJOoyTQ9aiQNhdOSl/DNbpVbFMskMRkORiGgUt0Gp9yP1tB5M1UBFuFYezoK0A
LgJz7iuPETFxlCPE0JzccqfyMgITtDHk+nIhpC8jldjY6tf3gDHjukxWIL7+P/fz4iCjtO9ncd4G
28o4qvnc6xZRO0k/ghsYiZbwlAt/DFT54ykkGROrIevKwfbZUfzb+BcZYZzLat03WgpuxKqA/CTn
4kpTRyTHgnmubQpTncs0u/VV9qArwcmr+lvKcyul6zZGnp3r4D2XMsAOpqgp6genReo66Wdxij2b
bM3y0JgSys+qs6sED35GS6yAd4w+7DwXYV9pOLQV7Cv3Nuol3CCddx/kffD1lUtiOvivv7+c30Mm
VYNsPLLKQdVxCvy6nAqO+CiommSfJGeRvl9qDCJcY9VcSd0hDUjjHn8f8HsyyoCSLLPBqwbM2IsY
jRsSinRosn0dz4R6kQlHoTuX6ZXw87Ms8fUxjsNoxJ4SBUHasr7eV+16lgWOzCYUIFcdV0AYOzmn
57bCGSMvVtpQ2Q7ijN5HJ+7A0MY8hr21xxp4BPXipDwGIs+L1zz9qExh6VsPgWNsKhjYasUGyuaW
dMXM673l7xP0w7nPpcv0j5EaWCIl2a+X3pRikAl9Eu+bPlg2wm5IjWkndeuMfUE1ULIf4wERCSto
ZAZ9lb1gzsISDzH5tsuPVt4vZdO6/V8uShchj1AFovR3cTJ71Aj9pKxIV3SI8o40od1iJrfQIdmI
keGOX1JwoqS481IandkWwE/65mOozmxhuX7l8f741uoG+7TBvcBj+DpFuqM4SpWr2b7td5r34sN+
7ZypBHNRomuTJiD1eOX+v+/hPBS6GkxINKLKevk6oqKVQmrqSbZXirWnvoe5NG/DVSiuq2Yt0q2r
gbOWWMUX/STzJxDk9MbjT4vA/VDqVSesfr+enyYAKr4qQ55WLPkyu9ITNdBC0xE2QJuyf3AFjCtB
Z9MAB9eF4rXbqL92YnyLzQwaD6mvW/AzVFG5DLKh3XaRGpvqA2Z7iCSjt3lzp9Odvh2FyZCvucap
+V6tGAeUFcphcBDZMC6WcGsUUmsEcnwbItsLDbie9EiWx9Ma2VLWNBrbmDupk3xkytiKhwins+qf
B1CQ2O4RNjvBWcvRGkbsB5U5c2Lx01vtECOO2MBFskV3mqOzrUyasXEyOwZn67Z+DFBOR7gM7WzD
dumCpmv84fdn931vgoYnUpagx4n+Vzj3X98lT1NNF6phe+Oehgd/LS/kO20F/VA94SA4w350qTlT
vbWNbOa+S8kaAmlwJ9ZrE24pjT1YpfsjbcpbqNeyyG+vFS0LY4eRSruCOsq9fL0yPx7q0ICav1HL
17o4tcoujF9NBHLGM3eAA3MlcfvO9hkHNFlQytg0RMnv64Bw4/NcDNxuk2h3YIYFiFeRwS82MIel
gal4lJ2bnkebzIqQvh0XWwW4yddZR9+WN9fBYUS3kKSOFJgLvKkFdiwdPQu2ujULqY8tPH3ZG9gn
0f4oL1ZxQxNE8ZjTEh8WvCDCmgMeeo7dpju1vlIB/c5x5GLYajmWRZr8vlW5Ez80SkNOtYen6XmH
MCx+J3d3NKbOILDt8zlScovl5poP6E8zQJGAKRjfS379+iRMvW2KWIMkaOFnCqdjqKdqtS7bBSUU
NpWb39cANXQ+78sBbbCXEICyDFQECS6f/EDHQZKLRf/Q0sPIYsS9rtrq8UxBp7mdBniXWcf+Q3tD
lwlqTk3fAURsmHNzaKvGiLPA2Zy5A/LEq0i2/XyS9fNBmrY969yOogkNDaI6T52Zdh/ha2xMdMTB
1blRrkN3p8cLNOYbxP5TKmkrDn7lraa2QWnyQ3nKX+I79aW6l9OJ8th2E4NEsrL7dhWGU8KGQrsZ
4HfXdHnHR5jfIT09Pd30MwK8ur5BViGnHUGbDhJCOtMwvKXnvKZVrF8n+Uzx54kwqek9OObaFKpP
JkwQa26KhTVMCzx/8rXVUJBfZjLpm2k77VINZ/QqCEhT+PO0oythktL2inJEv07Rf213JY204aTw
2BMnOv2f6BbjstHu3GHN98tULZvbTkapBcaR99SrawR9txF3PQlkO1s1q2ieLsLdjYIWFW5dh2E5
aqfUe7SfN9UymxUz8yEaJ2ASppMcUxLTrnMwHsyljOVoHuWugxu6KKFaBW/uZtyW/zSoU94Vf9pT
/2JC/HqiHSE2J8V27B7t0Ok9O/gcvMKPX94kSL5gBloh210sVcT7XxGQ0Oxkq64xXEDV15o8GTf1
7EzReIkwBZ4MeDaYRx3/3o7+ZXbQieTb0hOiCt08/cAdYIIDsoVXyajlEiGZj3q/eT4LM2f7AGRT
c4BNpDt/lyInn2xLTCym4eKme7oZNud6duOeI3ij3XTASraZjqZZ3dQ9oRVdbdIJod+UHguEl62U
36oYs4JNzMsZDT/zAR+Oac5V4R6ypJFhIdy5WwG1m3oXzBGQt4ONPP8/zs5ruXVr27ZfxCoiEcAr
MkAwJ0kvLCUiMyCDX38adF+OtVxedW7Z5b28LTEAE3OO0Edv6/hzJIyPPN3W6PHkBtrMC+ers3Wf
I2hxf+jId1tayuv69OQMwjxXNqbjS8whH/QMfWMAjfu4m7nf2MkYyea+juYrYJ7fkXt7cZhn7K1E
BxrBDPctpJ0fwVrJDrcF/bzW6z/yH19xiJ+wjHLrrbK1xcuI7YlPFCqt7L3Fhey27ffla7tLQPnx
Mr2tB7wU5BYszAFIq2+ZeVuAF9oImEHTT5esYYl99yJeTUY3HKPzp04BFTPaJ1/3GSb+s5fZZxE+
XSA75XkEx3yIHf1ya7KNSzdmyhzyAUwuIGJef2KNsaa1jHoM1tXysXga2rFboDq8wSZp3tM1HmmL
p5Wum2URPDA0qtxoc8Pk7Rp2wFtw0D4gqN22O+gvdvEG2fRL2cZWc4g20TfhAX/P1qx0oPPxOxzP
by08e51T4mKYL+5Y3w7hgAXUPn6PGa9vAA/xJRIKT7jnnKGGJiD1RsO1YtW79fKsu1iYPEDeLO/H
kw7ZtQUKgMXc/B0+Jca0sNJwh3ba5XSfrDnCsn0Gi1a1RC4spuP+e7qNXmmHMeaJr9TUKvZj6ukw
wRhM1g+85S2kGVb8MPFb47ctXGM0zFaMSRgx5D7iYB++EkRmuwDVsS+X2BHCzkRzebOSne6nrsDw
Fr468ZsqE+vEsR+9NCDufflF30xcXHwxgmw8kR3icF1QHZoPPpPliytu+RrGR8cER4Flsda86PM8
Z6j+IHvq++Qih9PK1fi8r/2bCA5oeeeZ5ZG5GtFnvU2vlhbbuMQ8qJK95stMhGZejn5DYbeXvXwz
TA2mkzBafpM/ihhIBA4Bx5qB/xvTULh294seYKGnHhFblG9iWCRWT/kBx+0Ug7JtzbxG8o4ySXIr
1pb4Ijoic/5nUw2rOdzZDdYr9UYMrzzO73wMheuD+F8HTIH175LaXlBuKwq53n2DhRluZtNQrZxy
5ujComQMB4af4OeY4uM+PVlWsVv2NDQNXQoihckYjG4M+e4/zk6t2+XTHd1eVteeLqarEzjWK/UW
MgwuRcGj3KkSUxGavIKGq1/N5mZlT2u2Hdwnh9UlYmz7M8teWsVM8KF/rRJHvHmMVLXfuddur0GM
ufPEGtkMTyJW5/wtu9DpUV8EEfKLffLBQHePhcNu+ICpy7sTxeLKF1kV/g5QWXE4ulv9EMgYgFE0
w7C9tJPm1D5dITKZgZKhakUm7jddsQdv3N299r7tv6XYUzpgsI2GMTS3Yc1Ft4uwxe05DcQhnLQ2
BVW+WtsZJd6Uf0n05DGT+yNMGONlZmlFpFi/Mj1NfgzX6/P63DcmyAzQMOGxl2B2vyGyZy7IX4G/
A8Akr7/ZlHjKv6+eG0br5STI1stur728Yu6LH+X/tREwRi9j22M0rdHJCf8ZLcUoP9si6fuwxhOD
YUJMUSRUuxaS4kGw/ztW+hEh/L4GjF2PfihM8PwhiX9oD7W5XbPJ3lqoL09rgTMVJpqLRREZK2k+
Grq1gN/U+WphWc38OF8sbksglzk0LeeNqcSVn+JABPfnkUJFNbCahn62E0+7wA4VxXgtjxjSL8v3
YNjjdCzONSC0mOVgnfr/cdVI5yhuMMEzuq78umotpgwPyrLhDLyhgIJ/PkSBjNOKFDbFX1KLn5D9
91XjkuEmQWCPHcCvWzSZlEKELig+ZMv0dbLTXzVT+owKI/4SSR33NEus8xaWjV0xSPSFxrr/eEg7
BfBNfWbzQSlh9KpBM3ZwEDixyS+UIH/PmBzfxIxGoeAyMRORSLwDtqrnW4nJ0BF7qnwhbtvaYoZU
6//SIPmXGB2ZIGqBGboBRlV/XT89rlpBLRVx9cBdr3kfpgtajFesGjXV17O/LDtlvEB/XEDEU9QY
0A+pv6fwi2Qap6hmpqsJxm343U29YQaXCdZP7U2Pt2RBMVi+ZBQMe0vCxjuzOqyZmWPePShO7QvM
7zr/xv6QrGn+ir2HlnPAQoHg42YIeBCKxnBzUjmIXtRX6bs61QQSnIgnTJ2a6a6DD5et6tmpQGOn
7BCQNcuhXedE0k/rL0/Yv3xTlc6hoowVB+EP2xHE5X1RVs+5BjEshtI1BP2U/O6i3rb//U7/kmCz
mTFPSQkUdYn2q4z0LJ6ifr0zi50MUHJJqs9WmTPwas9IA/7PIgqVDUpmc0JcRIX/dzetfvT9o0oz
dZU07yiMzt2GlnA8fftrbein+vVrqTBWSDlDFkdnCH382v+rwzHt+yHTr1m/6p6miNGKHC36dkH3
LsvuuIstlZ4T1D0j8pO/AIqUZM7CbKveVmdca++FWTUcdKKZZgMGJq/TyVYSD/1gVY9FySB57PRA
y8+L+jpvIyiXt2+VAfibcsylF4ku12yyyBVk8Gb0CFo9rGlAx1RPrrDdBjbMYalNAyHaRmrQJX6s
frRNZxRTlx6mLpMcuhPNkkw984V8x4BRkWE4tRBo9A3OLQ1TrEzK6E5Dbz30rj4NHv2pkAQzYRp7
yP6yEP9sgHLLOOZ0ukV0IFkk/7yQxa2vr4+r1gNbupIRKatkOQvOm9QvQ3yqgOxBGbVVW1wlfuET
q/oDVDygAk1I6OdOrUvs/veC/XN88dcn+lWNHqRWT5H+5KE2hTbzZPwkm64eKmHK8zDhsw30Je83
J4l5e5xdqs20DM73v+xFP9/71wIbBevydJTMUSv69dyIA/q9RLn2e3bkEASNG9ny6Dy1POTu+W8t
oLHo9MebIV9hPetsf9qvotQg37CdPceT/dGC+gYxbj+xRzhuATw8Gmm8JmnWLKwsuyCBg52H6fIV
M6Sv+VsdUlE0o+XR2gzzC5aYr3+r0/zbDdFQNqsys8pj9+7XuSZrTTMrJJYIJVGsMwYglN+fsbXG
XnALQOEvt/9f4q9/vNvvimAj9/n1po7v9uGr88g4aeAs0KX95aKjn/iXq64pdP4xRpsxSflroT2z
B2pdUe/3MxfJiuh2GNBC4jOeu9xHEm9iZmtfR0LRW4NA1Hy42DG4/ejgjW/hnta1zViSqbk6hrI9
LrBvqnF/ET6rIxxIozVUmzKiM3NLP/OS4K0EZCa8TLHIVXeaix5dcGSQlgOWGPbXRQwzfNkxjiSR
h3y7wTgXWKYEG5lKAWlfsY69q/GdWsopCTK3hhU9gpdAbi5wt52Z0UbHaJXYf929xCcZ1Ky2eocM
4+Ip6l6XzwB+z3v2En2CW1lK0IZl51M1K6AmV1PbZtadj2HJ5H9Xm1xt07roUcP+gnGDGlTwTeI5
/oxkigP/SzOKYexDu+wQLeKC+jX4GfapuAL/pQMg/8vhxRwQsq7RSYWi7a+VJ/Y6w4AZcehx8dKD
fZLhd75Zi/kcJgL0jTmIh80LlPcP9WNPwaw53Ex37ZpBZkEXmTqvU3Aw3dduNxBZ/vcy/Wn4/H5k
qVczN8pIuKT8liPdn7eulZt6upoeo7m2mLljQciNQmX+xDD0jC7BuuvwCPILSX1DMvqJ8exynOnY
ILMPEeAh34LlFZkzP9vr5tOvAbdoVpo5WWvV9Y6eKDWv+EM/3A5iY0zJ+2rODO++kNbVmowr+Rwn
Nl9xWyGTmlLpAVjQWi12dlQMMmzp1LWCNV3uYrm8uS/KJZN8/30RqJz+yyOEHRwmbRh5Mxf36xG6
Vkl+SxIFzQvf9TZ/CK6iufhATSGST4KqDnvAoF9kntLVpAqWh5TqKKzIqsUEn3Q3EobRE2DQw8S+
k4hLtnhSQ+2tBWNbWwrlStjkjRVh7jqfBhPJvMLTU/GD5oTkZxuMVd0n6n/NvoJ5wK2IoJASBkjG
hzujbuQQJ9fvz2Py8miMUT1D9VFxEtyFBStHUgKz+m2og/TqKpQmsflm+gGAY2khcEkmTEszZWjU
Qf2uCcYUQx3FVWJHw6m4wsqY+sDMoDrLgOCFDPp6jIB/5Rjz4ioDZAJs1LZJASJ+Bgf8A+e1yT8t
/AeNYvdDd4ItNIFx0dkPbi1P4t/2t/Ha/7FCRdwAEbQiVVN/HSo1ThCTeKpNVjig4JN4pKiMeQ3U
su5utAMOEwZBka7ahED/vSx+HNz/eGeZ+G82Q47JRCef7H8FZ41Qa6owpo84yP+/pBDgMNR3SInF
wm9c5SSdtvFqu63JDZc084L87bHymF+wrm9QK6KV95dBpB8r1F8fiaYl+SzJBepX4ddCfXTx9Z5K
/ZmdBCWo8ZF5q9nN3MNB1yBwP6n63jZ7SnpQ5T781PLdpzti7fmB7zB87/ziE0KqhjXMKkdExeZD
SwQ3vHVjDH+Lf/4l52Iij7/IFVH8/Y7I0rNWt6ksnfcT72UB9O/qwAeH00k3waKy8Jcr8xNb/L4y
Ej04sjzul/T7yggdVoRDMkkPj6N2yQLqT4TLn4lHfTTFlRxzADPDJcm4zfWvm30PmyWVdTSI2G1P
vCH3e6/2klBeF8HZL3cksuvphJ2QcqPZ+5I3PdxcKp+RW/jtYvBqU1qIqXV2Bt24HwWoS7ghYTHk
srnV9gwz6vRbXk7W94PypYeZI6yTVYT33AD/a2af32iW8mxpDqXRZj/9UNZ/O3OYgPvzuWFDp3kt
KLSAOX3+uXpTMS5xgVHigyAY9Uu0HPDWZRaaDh1mTeHjVGMAxJktvOAgfTdiiNVg7+l6mNF2phit
g3nU62OZgYF7mvV+NDwZexF5YU6DKyxV/7zIcUs1hm9ID31s0L7w29yhrCOjm70v4VV6D7fFOz4K
sDX0dFf21bcK6qAM0426CRotOwJ2C3XTEy6l2fjSpXOeW+EkP80EZiyzTjb6V+dO6fd55JCOvli4
ZhLMrARHlW2SjNTZrwcJ2mjNHsxWWJIbV+9KpNXtY899BJErgD/4Kqldqi4HWBsoywckpAEcW8Um
hsHQcupLGK7M77b2SY0iAar+vGR74HprcGwH4DvWw8IeGadzqLFj5eLmNPurKYG98ZqvySY/ig9K
s+N/ZNL7+Tr8JfP9t7h1tNfBd1yeISH5raCI01vfF7LahkUWdCoWUWaVz1PBEOtVqlogNuLtBE8/
0aSMLPzNVPjnufnjuZox98hEKbnC71x4MqknJR4BXUgXatLDRK0Kxk4io8G1m39FUNZ3FgxruiAa
PZi/+f3M/jyaR+NEaoYCw73Y6/1KYBSpp6oT1dWBehE8h/PMKo76rruM2WUoOTjzOv28OpzXrSEb
27HjNKG9NjpfzcHNu/c5Kj2HIgzo+txgNRbm3cbq/2ak71MeRtG4KGvqu05tbUbg7QRapICT7gCA
aLKZOfWmPBS7iB8AFfTf58ufUkKVsXAmmJAFEXTgLv/PJ7QTxdu1uunS3hoBoM6eR4UkCa2S72Jl
dNhtWGyz5V82yp/n/p83lHcFlDHqJxif0X4dIU+pH+6KllaH4liG0ZKOV1gtBbqJVk/r6mG2xgnM
KD7cbrLWXcWduPjBARwYg+xl7m1yf9O0xtQi0Hf+mqNN/0yb+HQ00sVxpoxRqF+fLlJmVX5Xk+pQ
O/oq3z8RoNR2i+ykNZpjjYduF8xc+MY4Otc+OlZHBPdoR/Ob8YB4fMcY34j3+b57Z+zyfJkRMEhB
saXjrTr6C85HEIs7G9K8wzCnL1i3KZ7NiEr94UV8yd+RvEBer3hT+0EaobvX7RTzQfpYTm3c7fOO
3tL1aTYiIMdkXR6jr/6YfE1bg9oX9KNpWAJVvKhBC0DXjT3TPqTzlj31o/7uD9M9/dy/rKGfpPWP
uzmqffCeRCL726JIy5T2HNdaeZBW9Y831fKxxM3JFZaqfT32Y4MP4Dh6jJGMCi8S/iHEVhsQN4At
l7piEDkZ5NYEcsJ/L28mhseb9ceHwweCKABJEln3Pxd4qnTnu5Q8rvsSikp1hCtvFx4xsYX2/FMB
pus0l2g52UmUtN/xRGwu9ctsQ7d8MLVDEzxXyXG6kZW5ioNcY/BzuyZoX+VtchlcLrgp+fFBIYM0
xY8HEEj7ueJ3l6VoVO/6C9oBN3dGP+7pJf26r3E2DpQ5fTXZkELF61xpjhkExOYOUQCE4m8axuf1
eR2vos11lfzYeWlr7Wu2njELYvnFzdRVo/qWTre3zlXn5V46I56jLK46MRlMQJK/XOB2CD2sC1oH
f8gQfZV8AZJsc0KdYrrk/GkTf+fuzH54Q9DR16+MCkZzElQmXRm2mZejBphD3BKawLPS3hVPd2RT
p2OurMi47RHFkfqUWy3NPMa80KTxu801zIDPxKxrdj6YcNb+ii/a29MChOXsH/Srae4Hj2W8O+/F
tbjGBsUpgsxjTtusLVyQ+RT7pwEChn6HaA626CoQEeF2fKnwQm721EXyUBzPGzkolrmlrfXlaHe+
eqmtiZPSMBFHbrfDJKv/zd7LJpzuGcfyftJ/lA6S9fHBhI8zUmNGQJAakmoV6LZKn9BiuESJOXkp
vPtqxNqo3FFmBZaTubiQF7k/2WW4uXd0yEsvYktPXMG4LafHet25T5/CJls8iotTtiioM+QOWuP9
M+z9dq3O787432/uHYVEe4LR4E/X62KRbCUnXud7ebw0kMRU5G4muVR6aV6wMdTfkcOBTW4/iu/s
G4fOxXSduPKrvqTuPJfe+qC8dJ/i6rnBcWA+CyP+IiipPiff/RZvSWAUCC4kTK6Z4YKNgfyD3is8
W9BUdJMjM3vLMgPpx/RbyUz5EeKXXfWGcCoO99P0VQC5KzjnLigInqKgIkJFbEJnE0NRENOkP9q+
JoJVOPYdhml4C7xI+5rxBCPqTXBP1FKyu0Pki+MRq3jNKqYB87Sgg9Stg1fF0xA+pI9pY5FsshpY
wJkdoYG5eXyw5ylDyjEWgzDEriBp9MhWzbNs5KnzZK4BC0c4apRcZoY8c+ijKAwCkNM+zRkmp+Og
uzGdobwxOrZjJrdLa/owy8rvNW8mLG4zpymC9FXhyLb71JGp24hmc9BPSije5wImybl/p7lcWUVi
Yqolaiam2DxMGA49S4sIn0EVzRzZTNVSdVpfcSKP2tcDrydxMxsM9ZOBklh34bIQjWbv0cNke2G4
U2DRGWJsKrjNM1s9eq31ObnsrWDFl/riVm3PaVDKNsCTWrafoI5CcbppklM+cVo9SHjtcNhUpTGg
rcwCARRgZLWft3kVlLz2YKCjaiNr2lrTN5rLl9oZTJHVT69iA4PJqsN72FVhWXp8mqtIRmCIlzbk
LJsn+N4z5yJ5/OGcWtTDDsUb8LAryNT9bTsLYHKYE0/3Wuduaa4Ib2CEK0WUVcnkeBd4PaOcxuzQ
22hfos8cgiFCvYZqBHZpgNU3WA0FhE+FSjj5orTV/PP6gRYlA8t+dxQHnz2DrseUoP/qtViVGkCg
6JJ+qIWRuR1Zor5tR5dlIz49l8/Np/wlINbH3ecDm7G3fCd9MN8VtuEs0Fzm1lfSi3hBabptNrfg
umPds1JpT/mqrR9Ev/SULS+IoR+tdtroJ80v59N1tx6EUWSKe2KJjooy4Ye+TQ64vS3yOa4ay+tc
3M124k5dVEiFtH3S2vAW3MpJ/NlKQba6loJ4qa20FaaAZApl8AzOTnqSzmaSzZnbRwfWYMP1+iC8
531hUW1bVDy18XmqwJdz/+rRQpYKVNtaOm3ObeZDEHfyebdOT4mZjqIuxGKmuiQZASpVOdrqfqzC
LlSOSCM2s5NIXST27sfB0XYa5PCTLDEV6/IU0pPh99kbytKtZGwrTGYavLtH/2aFUMgfk6PsNfcm
+ACScKpASorD6HWKje9XerrOi3CyAI5lTRZSoJajvSTBeMreqs+nmNNvked8PE+PxQTOVWmP5POH
z0rg2tae3Lty68nI8pldPfDso9W7bfBl5wYvogDpHbte/VFzSZYoM+ZPVz+MqoXM5MHc8unTj/xj
BI0hllPm0MVWk62+hDT/Bn7+upOAmM1oYnojH+y2uLnsIGGy0IhIGKza4XzuRFysyVuWGFmoYmgb
xjSq3rDKveAs9rwv26NwyfHvmjgKIzMkrADTT6iGXORX1KM7VzbHM+XqFObnbDV7aTHjNG+e5Dfz
BIA3+pRgssFsJT4xgm7ohHo3KxZsZmnRKnHSvGir/CLu+KPO6ilJii/qJj3yL59t4Grrs0UcIHh8
cnJNPJuWPXoJCIr15ZFg4YuSiaB4k4QxUXKPFm1Zm9cNvG9rsHSKA8OLYCISQLvj0qKl6jx7kT/R
118viJErXEfez149z2SDnmmHzBEF28OSXHWhzMeL9t05iqu6RThbZSi+zgjXmgMHK3y5gYR6z+no
amKIZKqwbrsfycwP3p1L4OeXGxdVx0jEKF6eS5ZTZ6TqhgW6kH2OP0tRTbzR12Jqq0tW4N2jLTj4
j4mvbGWWJRMb8/O+nddzujYBgDpv3FaVMLfSnb7saeGEDXBPljHfjwcgNWgH4qncraUlGjDn7JDZ
S5v6Mnzqb82nflAP3ODqdXjtXt3htSFR4/rAvmk9lAyCiqudUbgqmxCmN2wp06/qtQ64EpsZwh4f
Qe27wLeAzTD74s1kruYyP9FIO3OSEau9Ihvl1Hs8DNayLpjV2y0oeiMHzvSdgdlsFvoHpIGr065G
iMJlSvODY2ZD1WJO/B8bowRE6vhUzmS2ncJfOd6Rq+3KV+1dsup9seWIcqiHgLFj4dyPLSkviqmc
kLoMc7Zk3emW6Yt80OdCOPSWGrnZlrwj38eAPjfnhbhp6L48G0PdPemKIK3vTFhQzDedlwjGJqHk
C6NIv33tX4U7snXj8REfpDHfknxpxfvxGu5gIj7adHa+v76mMwTGdpypDlHTMyy2ide8DcSk9YmD
nhoW8YpytwUqswypMzJl6Cf0fZkxOSM+HE8VSJC+UNMEtrgCRLMf6ge1BASuFYZoFfm8OXuHi8OR
S+6VESVQev66f/F/xYRDe/mYvupEeyx+qw/LkAZQ5BV2t+z9fD0ciQ3ps+p2M4YNZrQYXsv5YxGP
7/2D1mPEclzsn9xlTtxP9Axiwh2zS+KE7fNyf5gRHaIYl/+wP5JFdU9HK5HCWfW7/MJmPj6Ema+/
Uci+FvaM2xVo8c9KFv07ower+FiENVaBpd1OXWrdwpJl7v2EZt36Oo/rNXblUM8W59fyFB3EtXZ1
WMz93Z61vnS3kyHQIg8RMpLgfFUE3WF6iF8QTO6jefoVf00+UVJnWxBAiDgZBCXcRu8SBTy8b9JJ
PGjvOgLM1mSmVAgLr/YH+7HU5+26XU0XyVw+noP8VdHwZje0b9TFZwNaKtOTM8FNnmbG9xeIe+xO
CG5P73w3KXlLn8oLwc19f//CMIbN/r25ugQ5yVIFIAijj2b3kbnaLDcUTvfcIORRP5UbUXZzlC/c
1OG9peE5C2ZBvH/SgYIbgNOSJw8GcuZ9dZR4zvl9YJHtPF6RzFRv6WSVJ9sq7Tkdbf1FlZlitoT7
SqrtiICcvSteP7pDhPFXNjUqITgOm/Kz61es9uuwFmlzzLUC18Z9+ZnJWOM7/WtJQwJMr2hOv5k7
0sEQEXW+SV75ivz1LcMpfVXpaO7cW7OlWikQN3GE8VDA9w2STRI8UKpWD4MOAF2y26E8JYcpBv+D
RStg8q7ttbD6RHHaRJaS25PIqR5+v+EAUe07Gjhwge90Mrj/5312iN6YEpE7EwZf0dozQlMHbIbL
WWWxHe6nu2vMbnmdY9zpC9vrh3g1URV7Gp0pgyMrT73H53OZnu5gBPgMfD+PU3CTbarFc/5wIfiZ
E7CXDWXMcUkPvubs7i5O4Fb0isWAzQE4fNK5YV+Vlq1qCqo5OhNSlqdMvZAWSaiSOMoWrDp6DPmK
hhAW09ViZHHqy/u8TFFil3N1WRwe7nNOddTeEhKopprbCULXUH8bQ4nKpzjtTj1A48hj02DwqWkd
RaZ7LiUtolB+4Qh9f8DXdB5rpjOW9VGNTYz7aa1ojcGnZOAHR813fdNeBAUDJKeqXQEr808eql4x
ePxGStzDeUQ2hdDu8+dbPTeCO2I2ZYNAAvSpTtVl5t5DVIfZN5v3bJ0sIqpMgy0vas7BkSpkxCFZ
vvCJwI1Vr64oJet6gG3YDqDqS7Is/YnXzG8fxZwMmF3Dv4e1lYc4/Ipu/9I7KZoCJzvmNwYxOfWN
8yJ7J1vdkox0782xOj6O7V7PTBF86H3MpvQRaOc06ZJTY/gec6K72efWUKMstaoX9U1gJg1HJ55C
zJiPVDsjBlcIxFJzWCPSCuvldUt7k5FWwi52UEy8duCr2O4SgyJSfxQRJ701u3aTzotdM2dnzzfC
8f7+RF6cUKE8f41nIPpTriNpBBY7lN6QzJzK5QAnfFUd8pX+UX61X+1afpV3/FBESDRwhhrP+Oed
2J6vdstj1Vs3/kw64SvLczdmDU9CE+TkqVFJBq3XJ5IAomFaqbv8k/SsQHBccC4qxB3xkd8kAItR
YFOYV61noEGiha2dfqWvw3KExjLDCVflcuW8bozHpRyvs0Hezj9Lqoi0kVa0Fm7eFdzT1JRnpEWD
6HWYtbLLK4YwGeX1MRI1jrRvzkoaxdRU+PalAHyCyNx/0shsDHYurbGS2CMrEI89tdjxcDInTHAh
9O+MqLOGAeYAAmiEmWaTg44yhK/nC/RliTNvkwBh39xpUfN3b9x2t1Xm6KGFAdyUDxO2/gO67qEL
1K9M3egr1RE+tTd6I/x93Z85s5H61rU185KVnPGAWsVg3pAMk0/h9k6QHTwloxeMycMifStfnp+t
6im0YhFM8HlisyZEmNrS2TtTDyEb7h1dZQbG67mI/JgvvNw6i56xXJri1L5nFDH927xEgs+ZKdhX
Ugs0GA0mbxaz4lNMJbtR+Sytr2H8qQt07izho/WzU4vaMrVjWrxIiVFuKUxOmjXrCX07sAsqZOvU
lFF2RA9YFPOY7sbNGrdMNFETt+LlyYg6v0aV1VjkYcQQ3KttdbPy1NJbu/noPGpW44QMZdLBPUvY
AC7YYVD5QblR9PlTdRTRF/VterNktsjaKiLvKvl1vR5RALSYqeVoi6zGms+6X481sjbJSmPzXLlS
Gtwyp0iWOt05kWnCUHt4hJhD78xmXlZ6af+W6Yvpw9KLeSo7ZTFH8yoUHtrSK1ehcRqJ62IxZ1ee
7TEqvQgYq0EcY6jiaQytV9/tuwyNwLsXvsSpx4XtxkQ47iy18PDBrWoLc3WcQOIzpBMs2zC1N/lC
E8kl6oudjp/NFq3owUjrrg4JtHI7qUw5lPNcZcGcpvF6Kq2laj3Clu47KDDXLqwmrohh4Jxfgmmi
FH51O6joMJMluV/XYQ8QsNvQbGsWGm0kVhIalglWtX4mmQ2lgdKux9QTMHOSfbOb3ZBV4gfoIxqP
rj/HHIHUJzsAKlp+nk15wPMNqpPM2BTDG9F38zLi2XToPaXfdPMyCyp91ZDW9vfP621ZK/NJ7mpk
ku1bNnH73oaUkxDtP+aytL0Vr5q6Otd77O3iq1eWc3E614kgpDEEbyrjIe64AnFzEIp51c5VTreC
tArNYVltheQkDF71sNr77iyaOYKa9KAlB220pbMgxlT3Dd9WFsK0cWBjsH+KpLaZw49V2gc5FseT
8vSj3IGGOOSHmp0HV0/VuynbhgwocttokY72z6eGCEDeVsPypvozPbhmO7l2tfRteK7F53oi7G/6
aloFnbydIKN8bG6UfsXN0LhMkHQlLtDhuQoempsij9Mt8eYUbFGZl4pBi6nY8MZ4sPbYnzW3Y2Tq
ctWXkHafaZCzlS+wmuTAqM92RkEJJwJejyudy87A7YudJHWptJWJo6n2tDM55xU7XSLsjRHBWDUV
iF23T+f3jXZSjxmNmIw2tJOw+0R2z9Zb2ukTp2IPTUVOdxQ1htiYGAE+0PBRbMHxDvCFYnfTtQZ4
mrIL8aXullM/XSqghfPgqrCirCnTV5rZJcZjd34CIHFo+zN/UcDFLCwJbG1B/OtkHMAVtbLFhAwR
yDCpLFRI+mgDBoRWTI+AkwLhS2cpg31/mvlzbHlw5uQzR8JlnTmJOBBnbqEHCECvtZMjBZo5yHkE
GOVkXzkFA1tlKFSxbwSUiqNkQamyxxBUmoXmPypPEYPrbf7U5gI1ccF4NDZfvdXtuGVymSvqnc8W
nBn6GHhBPKzqK0EExuZPcy+xh6cTJ9hV2U/dlAhxZo7ShLOal/CzyeohhXHlRKLVVs61cjCr0+Jt
mfoTIegEi3teIGpDdASLHcZnbhPfCDSEsQx4GlJv3882kRoomRZoIC9IJSFGtmPqROUm8y4gidhA
3ZzLPtjk+bfcHCIrk232mftltnranU8UB8tBN2aJ1XYh0lw2XcAhempOppT7bCkzJ4UhITFKHFlG
LEop00G2MFENTKgi8imdwNaOqG8vY1K11mB5sFQq/27cL8VaWORvMG50ThdmOzliy4U+9Wvi89hM
L4xiwVTu5wQeEc00BH94pzbeTfMbOmcv7J2T97Gaki6Hz8f++UYVjCYfE9/Jl/BdU0umwe9MjRPB
xUbdkJ91GRan9v1bOUjEh6AAB4eBcLrtMlyn3CSDZ3dS7+Zz87wkROeQHS5niouyw9PG7NYl+cqX
8icFHjheiZF6Omr2M5MWr/ftkw7sNDGK/WzezKNLrXO6o6MqU2tKUxaPGgwCcktccioqr4o/CWm5
0H9XXexzN6I1CfvX9pWwQLyoXragErak8fcjSzOFxkz3DCYdxnmtUL407+pnwcDTmHPDo56Drz3e
nPhwu5TEZ+vmkL+mX4tiqYZpkDj5dzGPtulecxm9pAE9Jaqh5CEZT9KhmXk5I+lvrWT7hngaOZhi
kJLp1IaI8Wpk1RgomtfPeE/l+c5jnkM1gkLZ77o3Dlj5iPKOcnT7SqBzpyzoMfS3RrXNTvE45f5w
TNeDe3c3FbQ3s15MocbwnWTNjEPC0jNme0xpaU7zP6Sd2XKryLaun0gR9M0tvXrJau0bwnIjRCch
hEA8/fnwjtjL1vSxztk7alWtijlrGkiSzJH/+Jud/IbMcli6nLPc8rUBAe4N9kk/Lx1D9ei6VIPY
3YMXXYAOmcN8zJS9nHpeTz4dH870JxS+wACf2Su6nLciJGCu58CKW5vgV3SiuCr0Slya3o4InIBH
jQOFl63SO25Jp43naTDQiSppXb0f9Y8dWn8lSP5AiMfb6e36Zpypfm1+BpVeBveME2jUN5f6c2Tp
Pn0QksYMvmnnumJA2yknWryUOR3jgdnJm+nlNkP+XQDn+sTZgFpqf3P3Z0+6Or0eVbRz/AL6T0Cw
qhVXdu/SFWXGya5utgzQBfis4h9LAbGM90FPtY9T9ZWTrtojFQ50ya5Lq1lw5D70NhpVS1d8eccb
jQ1bLV38o5TMNemfHdlABzwGYebwS9qRAKFljzfmXEeGKa21Odlsp4tf0kqgwZnPhGhzK0ErTi/X
ZlsKr020Tg8zOXrbG54iBXE8TIy5Hg/TxA+PfVH21CboNbaxEyb7SUukAbF2Yz0cRAVdsVtweMaQ
d37Z9pbCS7UuXsBz0FanbxzU5aG8A9EtKAwv1L22gLKOBbL1ziWnfhct91EclHD6tYCTuRLPT9cA
Nk+lBDWpwge3d7DJ6qR4jrDcW1wUaDH8owUyx2IAeIC2YUyYhZ1SxbwnC8IvoJ5xBNUsDmHY9NA3
wexHpO4lY1h3GescGiNMPdWKDvQ8HAksHQvRrzI+IrTMtLru9d6JABkKJxadm26bMgUjmkMb1AyD
6AtnYaxnzna7D46IkRMnYt5OLk9dRGucIL/SR8p4D6unWff6nYfZu7oQHKiSfrI5famoSZlFLo+G
vXplUkn+aaVdCBSzs9ZJRLsCP5LmDE9Y4gLi8XGWyLkNb98S2Nep007Q0pksrMaGdXjLTC8ff572
EIcPSw14D+AP0rH+bp7QMrJ+sQCqrDt2BZ9Snlx24TRb6KIn8BqvlldzUuuMfDptHr/UUbA+il2u
2TH45Oy8NV5iX58dXWOOPn7M+HSK6deEDnnlclDhUZTMLxM2Ti8TSAWEeUVD/xK7l2sQZv2eMExj
Fx2jenUPSnChsmKt8NrYPdE2i+2arIxd+JLDhMYwrrYuCLPBcfiPjkEvHlL7C6HDGBul3ZJbjUBf
ZQ90FBwBtu0K328+G7L6GL9sFO+OjrarSe4b7pfywOznfgc6qDNiTirBuhZW+9E8c3DmlIJTLQPb
2QyQDagH19SWiKRmV1qXG456Rf+4JOZOYyF9KbqDlHd7lQpKZJ/WWvuMjUSYWXusBA64xrgApHXo
RlCvtizC6TiBq8c5Zk8ksZVs1efYLoe0/8iTP7LPEGO5TSvnGJhbrLvAJBB9zJsP3qB59Ap8mscp
vVIOREDJx+5MecjcK5w96nxeMomRtKNgBdDKB7c4OZHaEWcTUm+Rl6bj/O32VCxuffajYfNGd5Lj
ZtL1xKbKqwkpjkrgvfyg/QV0pQcH0h5pkKZ2A8lMwjSeVD/brOzrAsXhdSPuvmh6PRIWQRKo4/Jh
fAEjD46SnxV2yjkS9j5cjg3LlvGk0L2+sON7mLwwr66crZEGjc1JycfGjvd6DdQtJ3VERvAYB3G/
XRgv0RIZZDwjx4XFmDMG7VXmVYGqmy9oaczVKfZq+ojxTjZA1+ct6206u9IiCN8BvcJZ9qJPzFU7
j6bJUMCI3Sn9AsEy/8OJeEm2GEmb1ze+hmojP4uLwyZcaWswEs49tJuhkCkcVIdNkLzy4fOBsnqg
KNToSxEtA/pE6Bh0PgAoerXgUaPQP0POv7n0F/vFANwgAnp7OcMN2RDtjhuB4HMuh8IsXSwWpha2
5o5/mCPJNr1izBGYMiefFuvqU01trpaHlrIqP8A761W5uupWpThdA4HkmAPNepfw2QamyGEOgR0g
RXq+DuMZeyAZncaL9CSwxFDXJx54aweyutkwGwquODxM2DLQIMFWVLvW5hlBZI+6Q+LzpIS2BYMj
JoYS+w8ppj4GhfE0wy72424cJKsiuvfcdQ0417NgsuVIbZ/LHhoHr32ghkIY17WjhC7v/cRPVAjd
9LQuPNJVONLqlrxo3/brM66CDD50ac75afeKTyR8Ir5kkMB1WKBAH1M89m1eVNlStllwiUXKUlrD
xOoxvQpbKr2q9CB23jJq7L5MW64cyMb0AjcdcrvN41xFL9MGFWRWFYoAAnCnyJwDkxYYPhv2NBcr
wd5hmMe+QJTqcXTUeHnraw6yR8674jQKPHbyzlyU+ceBiF/A9VkkihtgtLbCHUp09TSmVGB2tphw
n+2YQrDyIrDbpVQ7F/QcTE+WnaivDUDQJWOSV2jI/QICvzjAcZR5JLxeE7ZBi356Z4/w0dvy/bVv
7EbJpynZmAiFFNX0yY+BTswsl28huAMExTSAT15LeuSRoFmb8vOqWGyO5zm08zNLG+3SZ23Sg/wK
1QEPNBsQnrG5vEnjBPjhGpApkEC2okfQ703FLaWrnHja2dZ07xZ5SeGb8dA4uRUYMLsXp2KAp5BG
hHWu5jdtXsj9Kw4Ol5mhjOtiUV9IzSTlYnQALj6az4f26UhoAZ4VuiWZzuni7BWvBTHl+HRYhuTG
SYSsArZ5B1x1u9QjIECvHCZHJwtpsDq8nZjC8eUKl5ce39EBh+LFyNVYUQcN/x6C+85ATgwv7QX5
NQjYPpBC8D5l1W4ashe8K1uy0m9Qsx2edaZd7Ko6VuYDltvUGJm97pJtDzODbpSptbHtz7CDw8Rl
wrClWldBxh/Z5pD57PcZT3K2zyzKon1VHFF3VeprxcpVR2EgX+LKKY9BxQoO5AOloIv9nanxW1jN
opsvKptrL6BIYCPtOSUnBirV5/30EFnG0TGeojmCY2nDK5ADGZrSnN+oQalrTnp+chqAozFMPK0W
2+yciDbUa0CBX+9wPd1DoLE10T0evAwaTejIykaRVodyUaPZKG12EDkeYnl+gw5+tAkiv5V2OAkj
Tzu5lE1RNaVCTMci5HB9xJkhqhwjY8AszvenjwqvGqY1x8K6M9PiyVKgsY2Cb8TZrwq/2QdFNTF7
T8J5c0GeffJOp1HKJI5P2CW/3kAFs92V40B7eJeTiQbdiSH8AAtl4LgC7gb8Jrd3/mCXbGioQ7TA
AYd0iWn8cvoQ2HAghefdXkfnZtK+EsO6Zme/4TLyAWwzvczJWxthzTM5r/U5bbh0nUHijoPzgLEC
42ZcPfm1WDafN5N+J58nacoWDq9B2vYNk/iUseKYk+vQmM3yV3nQvDaT8KmyQjdEfaR39BxHAJGz
qKDQACE90vtnFGzRLF7qU/Scjvq8N72G9jpptbNDn3abDRcHCjhb/wR92Pg8ViblQJoD68wQDAcc
XyeKf3SrYe5z7hsicuo34zSAMNTvjDnqAPdahIi34Xll9oUAlNIuNr33CvuDHJ4kHSi0MjD9rL1j
y9ApoFq5+nPa3QKXpsS1I7+yAtg83tnCbmlxLHywXXWZ7EB5e0Px/bA7bJqZllnlpiRG9/SFaWdI
9M5bSjqOqwJDIPeh0o2pk+SZ8rTfnT3WaI69SGrmjMOILumYFSqjIkWm1t2YTYDxPOtXo6r7TfvS
Gcpp1sfs4gpeMgstxETMKv84HZA271DzwMgv/eN4P4dnYHQSrulp3Hs2Z+VGmBhuRXuloIoW/JIR
SV+YM9eV5GT9cIqJoov2YRVBuyDN2Ln4VR86/uvBoVtlnR0MRccxxGBrItqq39C+f57Xu8h9Lp1R
Y6szVvKe14O39IJrjgblsHk7bFoeswhqpIrwuGjN1+5+olvbl9iZQhGE/wegHiL80t/Z1KlDsGt5
iV/2uLIID5zDxN+YqrBoMc3XUObjUfGTqapn9e0WmWG9BGtAu4rKC5ke5yB3dn7FYeoBa1f81xIQ
C0KB2CJZ7bwq5Ts/gnpf5plZ6PWSBdGH3uF0cljVhrLs/k3Clf8Vh4qCSnIR0nmyCZGB/nwwuU3U
XLrovWU82maTMYR5CFiD87vnwewDzmcpRIHr58PSAx94A0BYoF5CsFcHydQ+DfLBzcLe5v1RhNS/
kkjui7R3vEyFTtdwx303y965NiW1GwEqm5XiPC8ACx5QkMVfn17ScMxQMc7ACOTn0zf5SZZPxZHU
1NsEG05LpJt8zj16+yQUVRRHMsaXwWTfe43KN5DDcPf38Iv/hgHC8cdGgDwuVZeQUdy96WOoKwUs
6N5StraaP35RvRcq3afx1TvSpEfUBo9i6iluAf13ehm9jHPH+2jYYGXLDwHOrf344+lpuVv222Gf
/pzdX/pPum09P09sZcS7qgN7k/RnWA0G6Btam89NseSx609WtnuwnzJ75vuuwaq6ur4ETLHUfqcm
OwbKeH3cmc6COsO2P+PCCgRrEZhOsG4eeNb9Ot2/D8KdF01+Okpq1vTq5ZXyna+KOxQhMO2dR/qB
rxd6zzhXZVknmkbRcBu9k+zJJ1OJ8AHvJHtrZb7tiM3edBp78M98KEtTlk/7Q7dnOTQR353YwTvA
hGw9XE+69eKf+1B0/kI1g+7+TsZw0K/KRShRzZScFSB1qJuLuIJ+Kxvd5CsBmkoHe+PE9I4tPMcV
uIIoPlB6SL9pKfjoyYAkhFLGA+jn7D+dj9dMzNNmuaYL46GQGWZwrwEAXcBJRx2f3Zsn2ql7C/QZ
3CN1+WDy/7LKMefJaNVJ6TAxuv15/VI57M8hySrj/bCETog6yc4H3W5p2H9f6ZfF5PuF7j+yPFGi
/T7tjkVuEhTIwaR+7VTTZPP3ZaRf3uqP69zN46Q4GU1+zJXl0MmsF/Are7nr931/5uaWS0ryYDWY
fw4fvMZ/I3h08cdV7xaxAo/2W1iEcDzCxAmv4JlROzUOQv90q/3D+aUn0puFxCb3trW5ErS+AcB8
1cpR2R0yhItzKCdmWz+Spf2rL2Rl0xTWNFZxAVn7z7d7bI5aezqwtlLi7HN0hEbxXh79AiFwBr0Q
ayyoI24O6lB7YQWIuEQjtiiSB+/+awe7/9SIPMZdlwUeEffdJ19WYa21PSma5fLTSQvM6/B6pkM8
w8bvCBkV+Cv8qLtIXjsNhyfF760VkMpmkDZPtHzoA2VmX8n7WrrthQFxpOprshPiOfX637Pn3+QP
tgIsZQh50vDhIPXs54CJl7xMZV2oWZuqz46EBeHeiqaHsTyRpqVDTUh9mSLIrYbi8//y2nczd09O
zy2rG3FZDbbjF8orBMGcN31rhPVdEMxPDyqcbvu+fynY9Eid8xaeFIry81nN9NIziKJIR3KzMUG8
6DUZcDWxfE0OD5aZR5e6f/+xHFXnS5KMSrEcF8VrJE/F0yQ6Ja5Z7B881q8FBfEtWKpJeK/iJvXz
uXQxi/JDeS5XxE2sZQnNDGW16mIw+Joszxg2mI7Y//vdfU3gf8ZS6+zLsE4zUez9vOYlMhu9OBjR
CmjsBnFII8jWLl+RMBw/zUX2WoUTSCzQfh1EDxgTwOU0areBLKi/GfMrAmVoggNN9g3da9+vW9BI
gECoOlnQ7iDWHoA6oRvkUpB/HpZgCaFVLGmXHjO7dqStnDot7T8YEZq+hmOQiE4pg53ZVdVXx7Ay
rROmIhzZCvf8UV6GHIEhuEJgETaSwZm25wkDfQENiEhMWs92OjbfhSfjRX2vd8Wmelhbd8vhP8NF
ajRB9t2+o9+9IjNVIxzOs/PswvG510U0ybIn6jScALi6rA/lEGJA4fYunNjzeWXM/35fmvHbYcKk
FOTalJ7kp/18YVHeKnV6uJarfIRiukFZ8GasmyXsqfJsX6e0DgVryo2VUKQg1Pu0FSxlAHnIreCP
CrZpmbuosmBjBvzSGG7x6uDOwunTcRD68LoQf/Vzz1hH9mHeqakg0blyUIwT/+TCC3NiJ5vD18ng
cHPtFx9W78HCW8UNZ+kiXxQfxGTY4uCpZ9GkQq5hDpMBZBEZTRlUUgZp0cyyTeimqxNWmEhdLGg2
TqhbayQknI7IJ+4Lg9rlAOFLA/Q4w8oetx6cbpRWN07qtNGH+wBtJlvxZSq55xFYzRvgrjFutvCu
RroDCWJ4dE427AlL4wR49gDOUeLn/Zdd08c36DDXQ/sJbROKJrjenjToGIC0nDiBogH2USD7kCzc
ZIh1P7BWi1mtjJ5N8y/exaNBhVzmOAD0u01ua2TBiMlvbjJBwOyGfRRyi1th9eCIZ2467axpr140
es+mxlMZMGVc0xNWJw4MWBFDko2WHfQs9sHXVpjgSvZ5ISPfd3CdwEA1cV+AFyBgvsCHcOg1pyMs
hlaqM9bgD3LzxQesHID9AmMX+k4ePjh2vlGswdlfjfBUGTQbwevwhWiAV2VqPSdj2DUO1Af0izNE
VW8l7jnZSkPYJ2I8jEMenNTnAS6XMWrdocKfcM4fiRcDFGWO2DXecdfvo/2YRC6ciT5ECqvZHQZ7
92MELDeAifqxX4j26kBXXx2Ygwb0f5zDIhtcff31hEsqZFQ7806dbsQFkbYuLyoa/dsoHpaLK9TB
1ziAOvKCMH5hBPkkfuHC7nF5JZkS19zjlr5dbuG+DqN7Ba4NUHBar2LsJyiUoJrwKKGD8AXfkcXR
e+3Iom97xIGdjHvStbwHeMJaJmdThCj2BmHNnHvhknSAkdp3l+60eEEYtEPNOW7zz6RPIeIM9hBg
SgeTWWieLhocvFtjOu9WZQ0Yrk+cgACK8HpFFNNZg+55scp4PhnEvnubQjVz3zSHmFkcXj8XxWiQ
2kExAnZeGqHVruLBfqr3J5r3lq8hs0xZKr1nVFQeyZ+q3+FgumJpAZao1zFyPSiuQ5E5FbontFun
vgTy1Flt0G2C4lq4Gae/iwNY/bYeHPuM79E6brXpHrFR/mlYz3v7OfH9s5t/atCjHHVQ9duXxHun
m+nGsbWdX+bXMZAcOOE4WVBXWPtFGdye+AQcna8zfj731astuUPw2+BC9jrg2MF7xXZ2WtHgYmRA
O9HMD3v9PYpVZS6/0TM/9V9QBvNtAgI41Q52JaOBMS2vBqh2i0+Sc6SxGrnrcFyuT8toNnzPPGwM
g+RkMRP93A8Ni5YgP7v7wQbSNG0AVY2OKsr61NatGo/YSbyEIkGhHrt1h/vZ9K6tYWrnCCYjK/XV
fgr0sv57ef4vSfT9BvF9eb6rTRIt0ow0TcqVuAB5+kxn8CtR18SO0ceNGwIGfWS/W2qysbzb6g4L
tD2WR8eBjOlxujva8CRBs2p7SCPTO/dLWx1FAI00TPbom2Wv8VhIrffb5sLKREXQ4+8Mv2z6WJa4
NDcNshfsG2xikNF4WqRCT+gJwpfWn5A52YycJ7q4Xy+FVWmbbomMB5vt847D67KxM7sNnqo+oHWA
VA1s7on8cajUuLsTu4NRdgKDGbaO4fbeTeYUbLUVrd1quNqgac1pB+00sG5wF76Q44gDoJVbi9hu
n1O+KjICZjfnaiv9sK9PAP1cNiGfD9E/T86ubjcDulpz8iv4InneaRmkY+j9Thn0+JQMG6coe7sf
cvB21Vk0vvmfI2mBcbFXjAiLCEK3sqFso8B/Z0fBSWjffSSfq4wfBEmZRb2TxTw6uIndK/33lRMO
QyIGf9/bLOpi1QjROclX1Q3OyD7Qn7Qlnq4F3mZ0sl+MN6gfKtW/8OBw8gXk/XNhCXOHLkwZF5a7
ursOG+OQxVLHNoaPi0Uix2+B2tHW+3jXY8J9GGYvbGgWKkQXxiRLVrfKXl1IJlY6aSan1fvf81/+
dSy+3dLdcfIaCqdDpYbnFULRzlGJHXEIX2l5nFcIAJMB2mj0ZtWkGDTWRve16WVQOZdJUVnKSBmV
yzQgGjueM4Vmj04Nyq+V07d7u6ucpDBOK1XCmyLumwEcD0exe1MUWKDB11HP2mHu0VUyhAKgS2Fn
umL7Er+yrFk3DxaQfXSKEXVut0NYtUdVHqxuHKbMEdkuy7/H8Rd/HbEzEdRlU6HI+8e9oy3z+JZE
OC9UnzeaDdpLPoJ7F8TP8TK6WuaC9t8mGolv6fKAkE5xu6QA2onsecUYcqS/R4Kf+O2A7cgL2Qvz
IY0BX3F0H3dsEJl6iJsM/xXCugVkHfwmVIx09kt1IA7CKW54g+jFmPRG7Nf9Xv/RqUPuZuY/M1cB
vhEVbCOBxH8WscS6y+UxEtql4lekraD7DiQW8cpFQASZ9FVELowI06cIsjOKH7as0Dq9yBASkQ9E
gbmGMty/PUAdJOE32MHElNXswpQIgbk7Dem3rMiFg46730j3KviRXjzChxCmhTHIAoz7A3nS4hy+
E4d5EC4ip5jAseDAU6wh8a2KTd5nreork8Nnsi78ytYmeZ8/gBIKIg4hOU/SK30oKu+Yla5PR3iO
SdrMJNIhXlxZ+BEjOHt6WAaF+Fh5Q3KM1XlnoKZOjP6VNXrQfTnoaIP8qXRgFPec3pxS8jItVskc
D1TcJXpPhzl/Xn/KJwaNlhNm6i3dwg9hA58U3DdcsE7jIhAc2ISgIrlXP5yKAfkAmGddaBhjJwzF
4KXenjH9j6bSc7oWnHh9QVh0mVNFaFO0xUvaeaYCIaqm0pHdKKicdtOzQw9yGeI6S4MiKN2wfvq8
0XK7jA0k0GSBpKzTPSxv6OlQBkLfow0g+6QJ2W944uf0KDoCo00fECkOAvhyIbvJlHc+SuEUICWj
pt8e0bqLkmWwH2BWixN9Rjtq0AAOLaJ5QvLFA4z5VwgQnIGjuS5KtFR+Tlc5qYqDqiTCsCZvQYJ0
BcUZBCDeHmDS8goO1YOWkdrhCncfiE7D6L+veIc7SIcorJJoXw+LoqSjR5JF6hapL6C05FbcqPm8
oA/CF/OqIpeJ8cc4UwZrvnwggwQqxsuNsJOer6Goi247VWkHgrjRws8zrI5Uq7f45xKLUdIr52hT
Pp0LfP+SlBxgv1YHJTMxrgVfFNdCotghl+ldiWTARbEX70DbIZedA7kicIQ3FMlPpsnGH2IEQj6B
lHvnZn5Gt3huqSzU8hFi8WBk7k7gZzNRD+LhjMk2HiTYswSCA6j1YGv9ranwHRa97+2cTnGuHo8N
rVtaZ5gf6hB6xAXW3k1x6aR0dWH0D+WjjtIjTLvbXb95Avbka9brkb8zPjsd1Awhe5w+3YYIdq2/
95df1rkfj3c3vYDzi9owAc9vnEV7NvLWAUYdD7Dl7k38M4e/IfR3b6pS9kc9KWXotNIgTFwZyWFB
7APT5++H+QWj+/4w93Bg3JzFXNPFdphIcFCGdeWqOeE6LjP57wuJXfXyxxN9WbF+ez+3pMnKVu1a
ATb1FRopHGYvlvHWjt8f4DyPLqXe7ZDF6Xq6lcdTOzzVmyZ8zWvvYK7l0zpqR+fjRKZih0X0/7Dy
PJgZ6n1NWUZX4SJJ2KLUDhzkqhkwnm3qpnBfHs3C378yQpu7iDGMa+8BTznOZKHo5vvV6bo4BxdD
NRqPZ//RVPytU4pP1H+u1M2hb29unx57+/SQ34ZSLrsZLIhWxtyoGES9PaaqB9a22NbkibmfniF4
YbUXmTPlSEY40EVVLP6eR9IvVfL3u7lvKdVivC8v+6sMWL9Vp9ujNZ6Wdh93wdnZJQfCnUyCgenM
H3yPv34n/xkD5e7Vno2rKiomo409MyunBNySbf5+sl83Sh2H9K94T0O7W8Cii6oe+b1mqMBl5Uie
u5jOaEW/iDpeKzvz35f794ko53EPxEjfEATpnulgiAlEh17ZDM/oQuq0SwgwOOiePvPkwcH+37Xs
55Xu5k+mayezuiotmWKukA3y9on43UJ7kI7x78f38yrd8H6bpY2cyudaZJYWlydqDIzcZZkEI5jY
MAYfFLsPnuh+DvaKQyqUdG2GbG9kll0U/yr6pZw+WJwfXeZu4I65UWV6dmmGvdI9a2NeD6sWJM2/
J8Iv4Y0/Ru7eSFKPjYOW3cTb8uavxy9jLxlOO0vYJuhLffpQUJYmHeAoWIHZr633B1+W1BWAPzeG
n5e/e3FylmmlHkW3sT4tXUqpT4KvJ9flBcNXjg0roMex0nj4jvfFMbFMktVJXo7B34Pw78f34ybu
tww5rMT8dK0YaiEnQw5KO7b/8PaipzyCY7zHiDT+/N9d8m5J0ZRa1g5SDNH64qfnIJXX1J298ySH
Dfn8sD568Hmo3fb87fOI2tAsLj1NGmsraNT7q3PapOBLjQuj/3/yXIaM7SAtFlgWP68UqmF86xWG
MBRDgtndPFIDmbqlyqAX7G/OrV7Hte79fU31iz/yzyzSSPo01c7TULirykKdsEeCHTDJwb27dLNN
l64EeZ9+zMHFh8HCVAy4tR3th4cAOa0nEoe37ThymS1b69AOAVw7O2kB/43WKS3JpZfTMech5uUe
sc4emywnbTo6Tvmk4fuTP2NizM9scDkTSMi7giXWAzLTcOVTyTJTOc+GmAqrDkRxX/FvAzNQp9Ig
78tblevAtXO2kb3MbKv/0ffTIXzPHRbAtC9MqDiE4NlXm8MBrj+GQ1CqqzgauDqu0ksJe7VmQT8x
4UlaDE1MHgSbRvvy3NCQubnojm0aB19/ZTYpcaW17SIJTxh17gO6/33F1/zCBVe2AOHBvj8x8sEX
Cz4j6DNFurXOrJ1o4YS+e2GQrK0AOHzBL4L+oY1kCSdgYFL75WZDnwINsnY7NGHgQdPl7mCNIU3h
WmgJ/c3kuee/vq4ms8b+QNRjZ8AtHP6/gCKY20AsuACCJH28dSmBJDnl1mY2ulgtTp2GdXNeXzfd
LyPY+bJ1etP4v4Kdvob4WTk1NmpwYwf6/EpTtHbOAHaoosgqIIrewxXKtqzZjB4L7znjVFBw3ztc
t7tfeboEGbfxETpLAIFJRM9mcbFfO67oYdmRSRUQhYP9ttm8mTCjDvZG7zhK9kdIpGNmY8uoWBu2
ZjyvusiqzksONzkuFPYRW/EC3/B9oKMHYIhrctc1AUxkjDp/DR+Xqr6M42brYAmAyePR7175GyYx
1mj15s8Q9zocYmgUdrcONX2I8QomSCX/RI3M8pzZyDEsAROPL87ArHtASKAYnyWd5z8+X8gk+LM8
6N7yPzYsLNYzttZ0YwpvBU98jtCP/lEDCa0b6AappuDoA8FDJe+ZA0qcd30gr6WRwFDv7ZVoD16h
s1ppUPdvYAtpIIwkoEcUkYEJ1jcPN6d5O9aGzbicltN2nMNS1Ia4cI0VaNKxmzmw3ODiQH9z3YW9
wBafzggdRtp8nQ1J64nbTlhh4bPDZMaFE35x69VrYyB7Cp4k0aji125QhjlHp67Gi2qf4rpfKwGG
qyjNTv4N1jAIto1lv99zbmAe5bCy1u9dwpjpqM7fC4/YrWZ/rTvdHv5tXRXV9lbvDzcOu12PDkEP
wXNxiSOfK4UYB2zr+CmOB9Dq/77uL2UwG9a39e6uNmgv8q1X6ReRo3zLaSo2LJOuLlo08kFP9N5C
qwGZqmgFkNPAiO29FIaX+WDb/AWz/nEbX8Pz7fGhRQgnMaN2GG7HWwiUO2OdvnmxY1lPqQX2O2oG
o+faGeCuE1kLYQiTZjrXH9ILfwny+Hkfd9vbWbskbSlyHwqL1baFw0mQx8nbse7TkM58IJve0wdA
mS+PfQ4JaGlYU4rRaKTDmp5WjuvasjtY1NYnjHf7gsZi0s7Q8Bzdv1/cVzbBHxPmqyPybcTiptAv
sdLcOL/QqBoLNtbraYPrcaKzNIGbtgSpOuWqSHwlAuzcW0/wISdQQRcCDb+IJibSqXpK87izek7N
kTBcIMmZD+d/36nYbZl/3endlpqeYBD1lP1tHH4Yc7a3PvZDQxnR3bz3sp+Jrz0HrHbz4KL/wjg/
X+Td91QUCjFjRiIOKxzTpBdOJaU0ubadQmIlkzZzG6Tl9UHFIj666N3HVDZHgaLi1naFthr2q3SY
1wDO4ZMozaX9qoVEU7W7//8nlQRRxmBclDnD63dPmmjK/nTKhXqIqTJWY6dqsC9Xjapb+nETog3X
YCIXD2af1D3J3Tv9cdH7Yru+SGp5UqRxtm634JL6VF2cRzXOEJ7mnLDB6KxJr/ayK0I20QQB0O1L
9I3ppRP5/4MoCun77dxTFfVEyZUo5XbEaThPZ7iiDVpHcbl8t4ML23KULS/ECdUP1q1fIKKfF74r
Uo9NXGq9WyWOKxc9JDkSQ/BWyi1sZBqrXjxaJ3/bJn486N23JCXmwbgmtTgm4vlTH0ItgQfSsR3w
V3i0Jf1ylvlxrbuJJVeStIdfLIFVhINkuIPN6Arjwu6Cnjo1TuMqXkNwrYsTxqMv6Zdrf9+WvpjP
31a3S6kdr0fldBvG18UFwf8N+WJcY6R5yDrkvz1t6guGHVHsidgSRUPphJrytIhwDlbdFla9kiGm
I63274/tl2n/47a6M+i328r2PfWoh2ArseFrucuqUhhrCLmX/OnvCz16/rvvq7o1tzC6AQ53VIOI
IYc/MEBG/AC8ER880D16o0tyLPZO+IYUxqTRaB3R8JGpK0/+uYDXadrXSHGvMbSIeFujBtWINM7m
0rGal5eeDTj392P/ItP5sWx/NS2/DbB5lsUmb5nfKI6oQa4cag6wGOpuhhOz+wj9/IVb/PN6dy/U
1LO8kc8XfEFIIdDltXGq7fIqu0X1YiByFIUbvqBnT2lbK70UTjs8Q+wi11zEf625IQ4nxcmMcZH6
PMI2SN5OlYT79ERoNwdcNHrH0jW1ypEKWKTN7cFgdd/63RrMZFQlkXBOImDukXChpMFzOAHrqAfX
6PmkpZSXBz2w/8v8+O9r3OMZ0SXdR1BvWd8Gynz/6mST4yQJ0iEsRMLBRdt4645Puf/3NPhF2NC9
lv9c9n5ZPWp8/DlLD9pCv3V2PcsrOHlTw5gsPRpntrMlcQQARnq09Dy8tvTzG69vtblX61jk0+tN
UWXjyUTvpxldZlfnOCmeSLnL/biwWzecGls6oHb2AMpSukv88WbVu1kZc/VMFw/1UEZ9a+L9d9lz
nqPXR0pM1/WsKsyd9lNZejV0wz5cX67KU+/2kSACzxSy5OSb11SDC850IiYFhxvaIb6oZpehDdM4
5Ou2LI2vRJRjISBRk9RSP0G7WiMW3Z8wKBLiQaFxbqqwFmgaT2/wrkLqD4GoebQCdZvIX496h1af
slqknQd8rGDeaMwplICsHq8rjy5zt2/WWZVkYkyBoPgd/VbhmC1ayyd8JtyWwysCU1t/sH8++DzV
u+1zb5z311QT2mF4nNS9TzNFQf+gtP599f7PZ9L9/rfVUrnIpnBR0maYST6D19yeuEpzQw6/+/uD
fPQsHSr47UKZcmmbomSpKVr/v+Djm+D+fYnf4WMdPgiSqi5x+K7bdsqPpaQeVGl83p6RL0G3nGb4
Cnk1hqlfIRpXaxa9aovT8BS0VPPAm9ZxKQ6SvuC1N0uEBls+Ku+62ffP7Px2T3frUC6nNINvYrf8
weIcgLrZGNnT8L4id8ZXKTg8mDS/L7jfrni3+hAWq6l1IrVD8XTDwqjEyusTm8VF7yrajU6gLTwd
ghubCH+0M9GEqoG7porYP5uHzd5CDvmoRPh1MUJbKskw6wRZuCtFWvGoJceYEvcMk7V2xS8a+OH/
kHZey41j2Zp+IkTAm1sQ9EaiRNkbhJRSwlvCP/18UPV0KZEcMc6c7q6s6iiFNrCxzTK/eXBXMPxG
Ieufl8HFjfrvaF8p1reVppgA+UTTGrYVPvXZXe7vBxygrvk/X6BcccEYJjgjxcIY05i8lFnrUq83
4ykIkDY6UMzFTEo4IDkPc7HEQEeamwuEKFAW+vn9ro08TVX8vFK8xhjk/fP7/l1xTqe7u+UTcl3F
4j6lVvW/HG1yQtSC2ieixmjb5/oAIYni3yh7H8xelJk3S+fxPFrEy4+fR/3aqn9tG0iJI1YHo219
soiFRk411yvbbeXqcyOs8c68KyFr1AXoRwMUlr+USyyk18GdC4ZOOoj9cThvLbT8NM5+RUAtwUfm
pqM6HB7Ujkj+sQN902NAFpwR6hlDsOCoi/rSLD8VHfJhA+lLQF5EtYsencfhM0twBctjJI5yJ0Px
WJZA6BvYrCLuUqNfUB19IMp1+toiEY5okV5cucXHM/GnSZhc4q2mNLnnNdIepQJODcrInBj1/3KQ
ycHMJ0jFcJDFrYFkHUK6/VJUQHlgk4vzxPLnz/qVDPz0RpNNI+tN7ykBtcIU4YddPQch89gCZiMi
Wp3BmFN/QKwcyf1thPuSv4BuvYItgKHRmzSaPxQLCMHXVvg4jX8/FJ6ZIxdIMaaxUtFkQeVrgUgG
nmCNZVE0HH0+EJ5PXsaS5bWU4XKKgvGlqIz0N3nal0oNsTRylxZflmyJsppGt115abWIHR/r9E6K
VwMxV7pvpNdzOVw5HlX14gH5bfjJsor7QdU8EVQarX3gfTA/7ejQbzDcWozmLgN/Gjb1yrvPTySJ
6I8gWcPyQ1T9qxre0lYq+dkU3Xo0nYGyQ4WhYYUs22L8OxHfbGzTGKBwWbRY0Iw0jmSZfPqLMy2s
UXguXtA4gBTjO9knv5nGRQFJjsIH7JMzTQhqyXSTqJjSx1jEzrvM6CMpeXziji4PSDrKFdGyU23P
HOVJ3AOaLFo6qxYtnibZkcZVtkoOXmlr7z1WSowxWl4JPAuoTSdb/rqD8uToMywtD4MT347NKxWB
ieLgLsdWiDhvdtYvyOgz4/48HyX0Rd4bUDZEgGdg0TyIugwO/KtZ8HimywVHaRmvxwkdeyhok361
pcZaBz66DDx6tJgsdAvNd0RVmFKBvyDKEUr2wJjrebMQj0BJ0L7kbZGm5AdOPO5/fhcia/aZT0EG
M1/ejY2qz193aPDNJaD3t1THFuivEMGI9kMGvWVssQwQjou1sglOxlLbjD2pAsFF136DpjJP51AS
dfsXSSvsEUptWB6O7SH6Pt7u6VdBDQ5O5gjzpwrXAfqk20V7Rl4o/KZudig3by8gCY8iqOpR4sS3
3zC+oJjdIc0Z2r+zBf86t5EbwfBu/CNyxj+5oVgj8boiOx8WNYZ8YEjp2gGPhY6iUYk2aFiO6iXl
MnESaAORkziImGxyHrFfpG/jnzU8F0Sg6NL9Wp/WOCP+M4djQ5BDhAgDB6z1++lu/kTXC4tH/obi
Aa4p0mwsA2DD69Fg6nlwpDehVMWVQTfJJStEHIbnR9ba0Zat8wR5hyZV5sxexhLZQ4xnS+KoT769
q52nsYCFGTUkF7qUTzR6rp1MFy+Abzt1kgCElWI0Uk+M8SV/wr5IVu+nJe1LaUb7y+PhUSL/+Yi+
ejhN7vtGGZLEcFuYmOX8bKBVxFVqmdDf6JpHCJLqQUNYRf961EL0X/2hWijhNZT/pSoljAhghxzL
Oiogk/s/G4GNWnMmZFwgUzqCKJe32rGkQf7z645v89fZ/22cyVk49GR1agh+RgxXY4hBUVQ+qNZD
Fb//PNAXuvinkVSe5FtYmre+IaeW3+IAODyjZIlUmfTcI8i6Ou+jO++t+RUd8oWyzTbeKl+Hu7ie
kSEVcOH8dRdv0WeSbpviRULAkTikWYH+LtuFjMHkvtt0q3iBgZuzdHF0jnCwBWvezLAoUD7HTiOC
ijRrytfzjfRoLbuNColt1EKSjqNUr7pAunJFFLcyV0DHj8GtfxiZW3Nl2bzpi+HTXJ1vpUfpsXrL
Tkg6Zx8hSkjXqiaX17oFnoKQw7TEyRcv0tYsoloRxy9BvksoAuiMTLEI7tLhShwyhhl/f4t/x5p8
9dxqSqkKwxF93KxHsRHjGG+8qxe9Mj7zT+NMvnmni02jGoa7qzfxztynO/MYHZBwDIuborPPqh3t
JYwi2i93GrSj8XTi/sWcKj6Eo9quuagAghRz69Y9jPpGn8r651V5aZ/JIinZCPVT8OGepMwQVNRA
8+OvmaBGj8QSVE6uEvzJr9FFLogb0On4NtYkFR51IqJMSnqYX7TWLWryoX6XAPij/ESipsKULV/z
5pdrbVQfXq189OW90u1r4qMClfgBDuPPr39hHfzxRJM1V4dFqdZhpOytwjHxgVWdFjHlt/4UPnTh
lbG+Cs+TxfDHYJPFYJ1rMy/cRmAx6HvhnrqgucfOZNcvlZsx7izOtvtorOTISW+yBwH/lmrTbcKD
AQvN2gib84e+Urfxg38Frnj1u0wqW01RxrGpZgqd837+ur6BXwuheI70zf1xde3AvVSe+GMaJnea
5YVW2kmxtJVjZS6+cTbPGHudWvqsNFEZJQBoHmOrWIJ4U8RXELxai76aEP6OKnMeSeni5zXw1eb+
67t8635ODoO40M6yqTbdVrof7qGbQkanfwGzvDFmiLmDv9ki/YiY6pVxLy6+b+NO1oOmxlolGFq7
FY2DWeLdqTyezSczG/DFpF/BtkA22tjLyZ0pj2XyERBrdjPxfER9gnKsMUujfHfloS5d/99bdl/o
tm/XVK14htxFlDk7UFripkdQFQWq0Rk+eTNf3WP4kcSraJh74H1+y4Tw8X2yyQ7qxoQtfag+VGSc
cQCaFXiUzYwtPnyPIdT+s11SdhJm0XKElT2tk3UFGwl+/CxdAsi400DE9Cv0SQmocMX5BHJ1TOE2
Zrfl0gRmgBT5XL/Bnl1AzHkpLXHcE44NxDiMbuAjLZvNiBPyMLR5jY+BAy0ZQQlh6y+LmxRmaT4v
H99wN8JHEbqVuIAWCHfcXxX3MJBH/5mfp/FLu+mHNWVOgqghlYIoHpu6+hGT2V2wbecg0w86hMph
gf6Gd1c61o0/a0kJ0Jb9MrQric/PjtHTpsNX7IB3tJ0DlLlWLr+8ARXFUjBKN2X9i2D57Qvrfa2V
dKa8PZoeaDkchl29jx6+LqEGS8xiFx8wedpz31wTdJMuMPO4Ar6NPdn8hSf1opuqMmLA7a6SAe9R
eTFLOkHibUw9NliJ8EvYEA23Q1NrTgay0EKGwUKaXhZQZ+hdhzIyOpqHqqbAk9cSEstYzEo38J9Q
ny6p3cQqtimdYfvZmEfBXrSbFCnwavSM8Gd68CA1y1aHE2DdN4KwKBoSEuO1Vo4h1i9aLi+GSrOF
FsenfJgHIcqmIGJ8BIlzYZv3O6pJg4zYQWj86rVsaRUbcKaL0sK4OT70ZQNkN5LtVM1gHroFQq8M
BFchVRBuHzaxTps/8MyVWgpr4Vw6cp4u2wER6QBYoUxbBv82NQUy12XLUn7WZT5E+uR3QCqjpxir
MOrICdq4pzIpb4LhZGTKIjUALJcCUtqQ50f/txjdYsSLIgo6JXqF7s44Y9QUKPJywLGhjpWNN8qe
WA86fh2CVlzZAF8L/K8N8O1DT6pKXSwlg9S4zVYondRciNIyr1YCYFXMRXC8E2fSL/dVuHeP+ib8
sH6FfHtMcIkKfOoPIMewB43m4txfjzdk9J69Cx/o/dZQYI8twpwucuKcNwvM24hWLJyoX4RijyWw
r+0s6waRWnyGhbKz8/Yw0H5+P+s7fN3keqViGe1u6aoG9MUQ9FZWIQll+xiAMBxtU+WF4SArsBGW
5dLflo/1c9zoTls9Y7OSCce+2GjKtZtgDDN+mCxtcloIRueqgkuyM/YIkI9e/NOyHshV63V+JcG7
FJR+34Pa5NPEVlD3WS8ClNveLNq792C+NkFshvd3S+2M8sUO8Y3ZKkCA5Ob+t3v3sZLvPh7La7fu
hcSLpzCo7gKTFhGA+jMdUvUgcbsIbPaIVhwsTvc2RcJ/X6MGFkQwIbPEhnHkSFk0qy2EWTyMxSBA
xiXO6Ka87RvUgq5Rw+TLqKRvjzU9oMQuCBKfyZHwiRc4Wxwk5v318/N+f7YXi7tkmUFeddaLZ/V1
u1hAuD3dSKfTKbCz/R2CCZo7Q1akv6UuvCCgf/q1BguJ0vzbniIF0NojUjwcQ7MTaVoNWlar7FO6
kLbIrOOlDR9sCxRk2+EW6dmnaKvOE8QQscVd+CyK6gkmBENJ4Dm+Kmt7vNpvi+Upmi+sxSKCmX/y
76t39MmfcI4blk+tR2UHX+dbOMdIMNvYW1b205OypHKD6iD1mfTu8DLMUD15BMgszeha3JtP1JBE
Zz5bzu+izW5Z2fppOa6K+T3ijyg6oPTkoHONhWLozH63tLCQPUbbAQ1g/ksTAhCgh9wDvmOIVLsO
SurKqkWoZqkpB87ncPax8m0iTIjrO6ouc3xTwtfAoZR3f68+3aMHgo2djR4JMHbbN3fH46j88/Md
fQlU+McKnOy63g3COlPZdR0lTo8k0EOmXl6DEsLUbdSpEE7XUqBri36y9by8sfqmk/+B6FbtMgfn
ZoJhz4jqruAu5MuHyn832JScL3hyHUBOY4Mhn008x0EM8MsWID57ebvQhlsTGFTVID7MTagr967T
ug/i6PCAr156luYtAGIl/RX2VFofFevxyvyPcfVfp54qoliGiCvRyPgC3+IQLyxr1LnQ08VXaSHP
88WIVW8dxAGq5Vh2vzLcmF3+NRwyiQgVWCJJ9xiOfxvOF7NcEmVAjkl28FqqtVlJJOZEe7SLRUjr
o8o9Ok3KtbrGpZ6HLP47sDl5z8yMgyhJJBWYLacIbA/wwKhDnV7X3nyNj+f8KVvn9iGeb/JZv0JK
1/mf9/j/eIBJgnMuAt/K46TbkmEA9NFRHhLi+6F5udrfubynvr3r5FRPNUmvhS50d3jueANAcAmz
WAGxil+Y0WlvWIGke3NufVyDb8oX4AV/vOPk3E7rPlGC1pe2SkCP0jdfZAM9AjSuVA21qDEUo8gx
E/11WKyoNZjyr8rDJJnet6CgTCHe1mG+qrpkRyV41YX9TaI/yFsNoSO/wkE0quyflyONzJ/XozWp
vGjxUPvSGbh+Rvgp0ZQ/mwcQLFJ6LEu0+3RCl8TpjM9CDbZdYDnwFX0ixChUx8NiyN/85rXOKZWc
964lLDwds2o8o167oN/6mrzQhwdzvEMxY4utVVQtzud4VqT0ctKHr6KLhVt6vYFaZmFpKHZ4FWwB
P8bI3FD/VF2ixEwcH6AV6RxwSQtpbotL2ZRuz/XbuUCWmoVU5dEI8MEzGgpKsatuQMbg3NYN2CgR
2jcA/tIQlAVhfCbTa1IQjW/Cl/HkUZdejLZURdERf/HqLWcehtbcin2BpBjgpGyXh9VKVChIjQqc
RMch/lio/3DoEcfto/aNGLfx0cIInjJRA2lImiXjCK2Wi1FNwRTC2QhjBtikidW9Fz8K+LI26YEm
58BBBzvC4tdp6f7s0fFDVS2ESOwPn0KvzjmezaRc5uYnlNWZ3O2TJLYlww4t08miRxDhFmm5laHK
i3+HDlGv4BwV3VkCpNQYbokFxt5XB75fpYV8KoFD5f1nrpSo+9TzFqczhZ0h9vRoqASq1MAYYPyp
EmvTNqAscFvjP2eGz42K4XtzUhFtNOubHlWukeGpKO18qF7L0ZkW11CPprbnOUGHFImCBp6sLAOS
pvOA0Gt1J7v4W7AHgeRudYumSiGutFR3egWWWvBhRJ9aeMjUbC72Sx0LS9FF0krBbNbjsOiVTV+o
az96r4T9iAkLdMetUKyQdlGElYN19FKR2+PREh5iFlOGaiGoW8wk8ugQtXQ387ms72Vsa7K3Krqt
AIZhEiZojxEue7j2KM0CsSG1RNxcWyjUngVE3R6hz5KoZYm7CCt9bgkYlypznLyi8iBV9W7QiCcI
PDQRKz330VcczdtW4NokF6sG41UgeujNt3N2dIv8XsWPKDujxqUPG5QMooqsO3uDNRvE+i4X+1lM
UUUv0CVJq1WmgzT46vBDDg7c8yyKad0d/NAdv9dsXBDBOPusIQ8bmq7F24uJKoZs7fP/gcwtQxcx
Bo34FfhcVT3gtZi1xGzmso7fhQYtZaLd87OZ3XblU1Q8sM+sYi9Hq5QFpcChcasOwEF2R2D+UpnF
+mwAZMQoEHmovvSXEhlTCYtLkFfy0BzN6rzwRaQSz6i0i58eroZp+ak03rw3FCdbqzw5qfI8FXEd
yNBck46KAcAeyN54/Hw9vAwDC72PKrDWnpc644o544GR0ydrYPLUr0OQLtiWqck+JoGqgwEc4Ov4
c222b32c+JLR2LJbyTWOShz/HLHYY4AWwUjbJ8odkYTEgsamdG8yrx5RgXll2uPpKtEyxcAZ4EzO
Z8tzpGjqYBc16AUl5qPgH3O/vymNbnZmfwdstlhM7+Uwem0jb2Yar2WbLDS3uU35XY3+kkXiLERI
LjjjnYgOQELy2IaYtsS/KszyoshF5WQDEuHKsX7tArQmNe4kqvO0FAVrh6v0IbNm6b2EBVBlY3Xq
fkjUdryZT7VBc7QPbHF+vlMuVzL/vX2tSaRR692QsyPcXbiLDuWLYp3a0ZdCl20svbfCLfaFLmo9
qyvDXoxqvw07iayEuMPFwK3aU/Q73MkUA/MFycFDvg122Hgud+jF3WNxeu1txZ8jOqQD/ozocqWj
S1gI8jYpi1UaCrc+hucR1XKNzysZKDpZwlZHXVJxTa76eRjkLBUqjZiDttxAYMSbkGJve7ZTXcHN
/H6Eq4Ig3Ja4rzWya+tJhWR0sY07eIENvmZFu4ySQzKHS4MrQL06x8VOMzDk6Iobn8pVj3lAmB5i
tbFFWZhJZxhVouhIaXVbiNVMxuSnNcu7ULrT5AxzaDiQHKB+cGql6MZjX4X6zBXvYlw9XA3Igr/0
JOQ6R2e8MxpJYokH+EEUjpqFZhkhuumj3em/eAXm4zibxQU9WSQcZXq2GbBb0XptAZH76Y0rnywc
f3GMs+bIzeHUI8x0HduzVJ/3VbFI/RT7PywAvWMe/I6TX8NZdHyVc83HE0k/DVU/Y7IcLUg2w7le
G6Z/JR/7eRWZX1/7W3zednLapUb2BYqppWUdbFA+IiA5l8uf1+vFuvt/l6s5bTRaAyd+r7FcH5sd
KNE18oYZBeOfB/lisf+dbhDv8h8Vq4HJQZCFWTSYptBtA4XquFHPw56aIslX6UfbOsObqHmAFEEI
kj8FCXAOXKxLv7lTIOArIKj9Qt9YZYjFdbFTs2aTynjaI3FSVdyDQKnLs76wkmEhCpxySX52et1w
XH4/51oiSpgSBjOD3DuqynnBUvb0dqOHcWg3GMm6IXY7ESWeHl+rvJV3UqjNk9B4VjEBsYxNGPuz
/oz7FWBgbkDL+/Xz7Fwus6Aw8n9nZ5KSmGo5WKUQSNsCqq+Q2iW3RBghRKkFtiZhooN/cE8LBC0N
O803VrPR1ZdYAbfSfvjGq3f+MOSbELsosjq2BCZAesJ1zFVbqk4vhKsWe0q97a8c75fX6L+PPUlv
/EQx9VD2xf3Y0Mi3+MheRaP9PzIZUxdlXRnV6ienWuyFbduJEmQ80zkfzscmvKkqKrZLUbrxMmq/
RjKj+lyAmmuTNw+ipn/nBcvUq2ame2Po97p1opeGKZQSOlf7xWOF4u9l/e/TTZZ1F0ltrjXMgHu0
VqNsQARuzztG42m/z7cKIFT5CfHH62JXl/Olf0eeXG6x75MyFRCn0PJi1+DvLsVXNu0lADnocapC
JpqG1l81Akuq0YtQEoViyTpPFhLoH8RU4ZPrGyneNxB4tXkFxAjP4t8o8aFMglP1aAbZo85pzMZ/
9hyUj14bPJlwusOeLvz/qmP8+4zTcsJZIn47Gy3S2I+dMosSp1F6e9HkmzD/XWRHOV27d1d267gb
//ro34acLHtrqK1YamvllNiPz6h4U8BAVGF0taBmqD4f5rPZ1T7xJZTi928x9WyotbNJRtbSiweW
QLflOX+mDWsS/m6wpaRfrjgIklf3ASz9bf1AlfTeBZXyGd4rqBVgj7tDwtbb++/xb7ijHoIExYkK
52/TbrAT85FTfyozbH3zpfGCSV3cXjkrLu6Ub5M2iYpEoRCUVhfFUUSpETZj1h1uAbOI5Xik/vyF
pPFQ+OELTQ8N05cHr0rZlt0CWB2HE+qLW/NXg5b0zyNdYvt//yzTALdFGjYyalE9Pe731Q3KGvb6
1prZS5MqbuRssKY4rlA5uDLqpclUZQ0vLGRydW3KIDB0LzXiblBP4tLZ7+FyJdTH/YW9NubL+ZdU
x2Ezm1F7PpqHa+zzS7JAo0cFNTxLR8h1qhvZGeIgI8nj76174ab8ULbnfYbSfHaH+uZTuRVvgO3c
eLf5RsZUdCUns3If7yHs/zwHF6N7VZE1cfQtwL9ocvQ2YYtFkmeMUJ0ItRcam1vXybcSR24BB988
XIUCXgqwv4842fe92VtG3jAi1ORV/pJvz+jGR8+j8vvVseQLK/j7WJPtojQweopzKm4jJb/JRcDG
HX6nWDDDSqJUVJjlqsNTmzrq+pzoc5VW/pX5vXTKfXuCKRSqC8xSyjPKpPUQLcz0s6SmEt73cbtM
rWNeIm6H6Sy8EoTiSVYxQPS9pyuPcOmO+/4Ik08cV25LIB7J207BHhWVUDl8ajD468K5Qgmjoh8V
Yjmdo42IMS9pwWzojmlW2x01up+f5ctqZnqkIJzEWkO3WDK+tI2/xeO1XmO+Ru1v2+L9pH765X0V
IOhsvOZaOZNz5ImCj6a8z5tmXii/AuNVDfoZ8HpbS2THiLic8NftllIuXNkI8ljL/eHJphuhNBX3
LJNzjvpq5+qhS6FRdzLEYspH1XsfJ/POTZaGi02xB8hSxY/C8Fey7wKoxEUilzeG9pKT3wjyws2j
pTjwCoTLceI5roasb6bZzOv/bj6NMbb8Np9eXrWV4UvCTqpt48a/bWD6B0eMFrGKXYlrd5Xt+l3x
Im+9GxfJ5mtckotXxLfvaYxH7LfxM1lVoPqW0paqC2W8UH1Q0SnOvF9n6p6Rd4D0J5+bK6voUsD8
fdDJrtbKzDerUpC2ZfsUg0ItRkSnTtHtmujqxYyCpaoYYEclUZzeEG3lN3CDEDNB/oUL4gafD5sA
ABsTm8KWbc/BfAPgmP3+HWMAr4XzjyuvenFVqpS/NQQTiR8ncXvdDmpQNWm3VYhX0k2nbczyGGd3
V5bReOb+tfi/DTM5IpIeadk8SZUTnYm1Bsli8bxYrJGsesICAvj+wd6sjo8/Dzp+pZ/GHF/929IR
AkMNqxruJq2zwSdXTeDW7VOSSI8av6p/UoD7ecQrk/l1JX8b0TCzwhU8zmI6FDr8LX+rpnvFujKZ
V97rK9b5NorGO/WhT8mBNnP8eyyC9sKnVL637X0t7Mdi6M9vNYlioLOZOEyKFixIAkPzS5Dn23i5
ilZzUWj91ku3lDFLMK1jjUPec9r4ypXL5Npgk48GVVnzahOdUBFyhAeX47xrV1ev7UmI8M8rseih
MQHS16cU5VAKRSlvC3Gr4UavOPmt1+3HEgVZEtuconGA+XUuPv88kdMo9J9hFWQLzHFcUZ/sglKU
KyvMkF51FvubtbJKjnT41lBjbuf2xnXtzf1qq97BvbzyBbXJ9vtnYOwadV1S+cuYFC6kRAhUoQ3p
InfU1rvcSfV3NVZ3+N/ZraGs6+SevjvO3KktdoktZa9jMT/q53X5bpw5izDaOivHFnKZSHeyFuN1
C4R/7EOeKQrTnQ0PWmBRhYxsIYGgpGCj07pOU1GNz8p5kr5GZ8EZcF7SacAEGIHEWBQ1xf3YoqBB
IGN0lHkeMQOuvAq4Rx1JGQ0GFO2NCkBLn71ojb70DH3Wmv/DO+6v2Rln79sCTyI1aM1GkPYRcRsU
B0d+VDC5X7m30Psczx2NYXbVXQG6HIAh6Ul05RD+4oV8O6p4AksBSmBh8geaHYrdn0/gpXXVyBZK
Uf6tUszTVUW+hzIZR/4oVN9eeeHppfrXcJN1KLtpUwbnfNiJydYQd2f1PoRGBLgM86zI9ru1VV17
w0mq9zUkVGpuGZmgzPjSI/k2x17gFlVjopM9KHN+yg7KN5NGVrHtw50n3GBX1gKN+nm/Ta7x6Zhf
EIdvY9ZiVFoljoWjBjjCLnWwLXxW9LzXriSylwei9sW2hvZrThdQUqpCY6Ll4Ltv9P6IF5Cvo7CB
2NbPbzTV6PjnlXTZtFTJIio1J5FJI5qeKmYtjpmjZo1MVLvuk9xxs2QtxsmuGSDVGJ80ijVp08Sx
Qc+m3Q166oR0DmRt7sUPOohK2pyx5TtqO1ypRV1cyRjCUAMc2TB/xd9trKSh5sHMaEm+QhiUOUzY
YQ57zXO6lyuzMUk8/pkNC68Cto+OesJk2xhR1sR9S/0geqygvdJCBzZ21+3apX5ybyAeIz5JL+8W
iMAh/23e4Ai0knkQLMGvpWHjJ57uYEPVCOFMiSbNX2DIaND7pm7EbaWWcytpQDsECy3rFsw75Ngk
fD9TQe99zMoBJRRgf5EiTq5JEV/c2YahWTKmzLoMBe3Pg0TAkSFPz+LXXQ0xTBk+E1qL4Ebo5CJh
ZHHEjryEn7/DFH3/9R0ARJkqorVjnj8J0nX3rAR9pX1tNNZ/bA10DAsgzIodv496VTmmGuXS61w7
6NpVE1whg0/irn/GR6BBRA7I0Em5/3xrUSRra7S8G+O7ESRF4VMwVDuxrhycUzLMOJAqaoC/ZF5V
xon5z4H8c9UbnJvq6Xl/Ux8wG402oxqpu75Dn8dD6/lpPt+ENnAo/xjcCNiGIdRzjYvyd4hkIXJO
AAFhwjS4L/58CJx73E5K0mRX43NKI+FcznqPAs6uAkN5FaJ0YWEzmobSOUQr8oNJ6CCHRtT2UaiB
A9vv9zfvCzBJN2sEZG7BVsJChQnRAndEIfTKoho/2mRHMTAyFaOLuqpOD1WhFuqzKWK0GuqrJPvQ
aSDEvvXKQZ5K80KtWFHVb3+AsR1eWU5fv/qvoWUuYp2PLDPbf85wX5eS7zcFiizofmD+uANtYhuO
jnk5NkENLl/WTXgbvsS3gjrPT962fRvoAAFxhQiyKV+6dbdroI80imO+9cqi38c3+smaBTvYyCh4
yg5GNuXvDAgXVHIiDoQh+V85KnC0wI4ahAOgKNMkWVd3DSqsqgts1bgtZznME/ATN8qseRXBi6zO
c2kt7JJ3WrThvnsp98IHqnROS9K4v8rBmGQe4/InXP53XuQ/50VQAacMfaKdcmfEBC4+geZ+Lnc4
BqyggF/5/pPC1l+DTfZa5QqqVeks8/hDBH5gLbR+l4VLpqhG8UB0dKhOki2CjAqvXGLTrPw/Q3N+
yrjbS2Du/nxPMSBUtsRYOyHhjGwznQN99p5sTqOUKKqsh8PGetyMNLMrC+/S8T3mI/8dePLObWbp
hpvL4Qk5i2V4SjbWnFaZuNC31w6RrwtpusZlUhHLgK7MMTK5KZJoCIvCqOO9sEKYBBqhvifnGbwV
vrWpDPiHzgPCDsGhv+tOCO7QpaRrA5yN+l4tPpv13tL2moR5lIfgI0iwB//F/9B++R/Fg7bPrHXF
zZvZVLCimRbbNQrXvz0wBZ9e4Oj+XIehjxJqO4MhHA92+ZCgVrpKwFq9RlcMlLAv5ntN3/XLKJ5j
xCQJmqzbSndjgwO9vpEgV9W/oZacN5EJFAKuUGInj0a1hLFcUqF+13sne9KcZBvGM/kgLkfRCBid
9Uy8oy9LU8SwB9QNEDQAK584buyYSGuhoXCKhLkYO7T5xNk5tnN/TrtThOqDwRvlvIXJPzZ22uDL
aNl7dBt2EscAvWInaOf0BfbpKq0XNO529c4f5irP5nPErSpz0aA7l8+jzEYViUKUqNjsA0SqAUSt
6CrvzPvzol4EgW08FI7wKgEfvamfXYkfs5W98ipUi3hrPdCoHu4ITPVTeysdBPB3N9JSv89Lu/Rs
+T4Q7OK5/6jsnS45VWnb/EK9mkmJDd5RvnUhBjhy5VTvqtPddeUsptrn2+lrcO8tdOhOEA9e4EHN
2mTfcBL5nW2hsGZQvgK8896ai/SzeIpr57d0K2EQ9rGFSioFu06/bZbDWGSzyfPbo3a6ph16IftF
j0cnwfrP55/sqv4sNZXngXfxdy1SVu4xPUk7GDHb/D44Qn0YcB+uybrcnfxS6RssDbu18VS/yogT
bZRtTVX/0GywRL1JMI7e9WgAzt3neAX+ZINi9oMpzYObeNPs4w2sp1K4U9Ycx95NL83r6hDgdHmF
7/hVKPh7QeuGifEilmDTNMAvTTjJQRTtvMHCLktOZ40O4GYQF1IkY/V+xpTVw0An9V7j4NRpzar2
QU0mv8zIMSxQgv1tvWiMxo7rnS78ksNlmSJnElL/KKtj1OmOCBGDeyofDhBfadZrCy8DryBbaynu
qednjheot63sLT2u4FBnY2h3fYqISK/MMPeYK2zslJvaahAuNdpF0nKQIdDniPrgzaCdLYcMNGNp
psskQlVADZAWVXLPqVxx7oEE6tthrfjY2ILqC/yz8/P1cimIwkZbNE0sFkjbJonUUCBfSyQe7Vp5
A2Y266x5am2L5EFL3sPAuJYeXEh/kYT673D6JFORe62rKyAY21BQbP38DjA3E/w5gflYiyQyD4iZ
i2sqlpfXybdhx8T1WwbcSu7ZPKdkJV7g3xZ1NO/dp9K/c1M2u4FRh+v5x1qSH8o+3Wbu+eCW0hGe
Z2QAqPTTvesnz60fr6rsOGR7zX1zNfQXMjRh5kol7DCiKes3V95lQAbU5l40MRtM5jLA21TI5k0Q
r3T3PZYymivIp4tIFrTeQqtwr0sxeZVu86yyZSfFURfctgek2h/wDpWg1afrGvfLRp6nslzYpNL+
cIwN086E5Bhy7DTFLSwr08iufKivyt9fO8sUURVFQU5UrclZUSVqHiqDhdAtgrtuhlLkuwT7B2VU
X1w07l4vFn7bz0uFAKs4Sj26D7KtZWBt88+meUaMeZugfQ7GXOobJzUwo+1QtxCbk+Xr732iP2ZW
9Gq6q8hYp+mTEj+OjE5IhzMR/f26QqNLqMGVIigVB7P0DKq0ApMtb8sO++5sbZX41Mu/jLhfBIh3
yRWAmT7DE29R5cuWTyoav9Xhzsq3Vw2PvtK4n+ZmEjLIue4jVQ+WxWr8OeZqixaiVqdFyxhbkhho
dtYlr2aFGT1aWXNB2J8V96OO6oWeVcdOe4h1EMC4VZTaE4LkC/ibO71/9rFf0NNZkBpzVBTQHOSE
WNfEe16DzlEkHeo0nHs1YX8G9TPEiFcy50mxUVVk8C2Qaf3DKOhilgtRNBwtFg+t1tmGHj2MEFrp
XP0fzs5zuVGtW9dXRBU5/CUpB0ty/EPZbluABAhJxKs/D/722dvGKrPPqV5dK3hVk+Ycc4Q3zNXi
39/B42aeZmjUu5IKgJMa5ee+0spAul7CSl58KTthWpE4wgIbSExQ/r7S74oT/IAlk6QZhkrx1R/v
xu2+jJRDA3CBh58+PXUGwxRhB29SY2TysT6N16BZRKgHS9O/x5P6DjDpQCqudB/2x4fvbgLKo8UM
AF07s1cPCQpsXqM+KeT9ib3wcU1Z0Lf2V627ogbeQIBaj+b2szO9R47FGyOz0tkcDbz0r5fau4vu
sONtSJTg5hcE7Vsway+mfLEuvIrMe3IXfjvZnbb+ZGTbzhKlI2/EjcTMlN7nQComzhgbi89/sTOQ
ov+uDXCO/X4XvQFFqNVymGi1uss9UEWkcivmSXbs17PN+/vIsyVnud3GUAPvPgcu/Z9a+9cbMA1m
MVC+RNbFz2VnVO01PRiXdnYRSqfzAoU6LUVeqsO53WNfEd2Vira8iOn4WGJnHcGhaUNfirSxFInT
JN+Y0tVPrtY4OAuzsxItGrPeXZqLI5YFPURzIap3jQLCXG5Xmbx30xPGJjh+I02og61UWyS0sEsJ
T8viTFta9OSDPNW0s5cV8SSEhd4RH2gxqW0x67wqj8bZiRrVDvhvDQDOqED36yDZweFg1zpuGvuV
lXxm5kqtl6qZuYcLAHscvkkQIuGz1TkSlYsbWJobWQ+GttA1BMrkx8YK7KxNPRHGhACrPs/oqskj
GZpCJUhz5PDvz+Lpi1mQXQXA//GoSZ9KGXGsVro/WaYj5dIsPkTvFEGzKjiODSN+VCtjoUfNOhDB
Z7VhBqk78gpDWUBFxwqt8o7HE3QmOHciRvCXZGCn315YhBITWnG32XsfV5VaoZGv1xbzQ9U9nl4u
VCL6tMrwrN5vYHycI9zLq9C5nosRbHxXqvUvlatSeZWScZSDV+cQNdG5K2JPljO3RjpeTw03PWKh
DkEwrx+OQ3qifdynCcRIl7/dde+8DKKTEYhWqe4oShoco2aLzPZXlMsEiIl98ka0qZ5wFay96Xj8
d2w0ld9hie69aGpdRFDFftvvHJ7yqD4kykwcidNyTpK5h8QcL1ose4RFtAwP89IcF6YLAQs1i6WJ
k2TonmX7NNHB22P2LAmvQbuiC64jzLGCf8UPzWn6T03dAoLGJBF8vJYeVTcq0bc4k/Dj8CCeFoeJ
gRI3FYBs5x0/ylEql7It2datY8pu5pYbZikkxxd02xo7mqBeYKLpf7GVB5WT4jIORe/aqVS7LXF9
e/WvMtD7UXBfzLKTi12GoDvmZVA1sw8K+/pcikjTkFm/Ama0lxDKl0aqEoPo1YBIw/rRT7wJgLQN
/HlY1a+gDe5SZ6it0efu/+eqkqqhOCuJBki4n3HrYIWNKuSVukMWjcHu00pyV9oMx1+Y4OF2Yo/e
13PvmS8yui8Oziex8+j8G4iefZTsf92EiXqlwQwbm+2fN3EUq1N6DHJ5Fh6aZd4Jk4Wv0OF0wbNO
z0muzaTy0bTujgdPt5athh0VlPcrSO6LeIEoCCdRoNBH4algMbQn05ONg5tfY09P8odCPzt7GEqn
nJ57OUSK/tW/YJMh8vl/b72fBETH01lty4q5MYz+lTZfYRRkjvyXN9u3R7Y0fYbi6C7bxfRz7P69
x/qqvf231kcRqgc0VjM9Ad8Tby/XzRF+1Bm4LrYARbNAo1a5CI6F/kn6rF3mQanZAPmvLHkT/pyY
TqJBMZab74IhoihSzqv4NPz8jMFejvZn/fwf1Ql4Kq6AMqW4MMaMs1xhITmXdTeoBdD8/4ws/M/L
+HbtXrALmzo9iWUkdsrmHQxCU++FLHPpycTVK215jto7ucmcorQGToc+Q+u/Lk2rTmeMr5AB/Hzs
CCBn1e6Tdpaexw3ZtcrkNJyczGnQWnARnqL4XqvgGUabi/CcQJHQ0YC4Hv2/l8Pt+AGC4L9u4ysx
/paDRbF8OWZaQTr69HSavIQIo6xiF60FhgFL2V2a4+14KOW6kfh1D2x0H5tAj2zUz2c/yIc026sK
6AWkOlVPz9dheH+4ztNylgpOvp9G8hNUkuw4U7AQF2yIqGa+LtRpcfSoQbMA7eVFKDlXKg0EB4P7
S70+S+OWVYO1oBW51b/kvDALRytRvl6awjSeKQ9meBrIo6VfcyoVQAX7mOSVmQamsT8fpCylqs3U
Rl7E62ZZ4iTYjSpxrUOotJgXk9y/bA9ADP7+ZrevSquXo5rRtNq/anE1SxkSgky8n0lYHZ78FY5Y
p+V1Mx0PRVml2wI/U1QeUWYypUsabIQvialvC+QKzkRptVqElP10vkYj8YAmroI0rQDpAC/3ICeq
llqJLBIsZwV7vQPtpFQG98bwDo2iPfC+QO6QIIVzMGO7Ol92ccv4BfjqvgrdpBNcqR6UGMbI/UFs
no4o5JjB0YeaNjmW0JNPF2/gDXbfpf9QskSigegLg+2vNsu3hyov+0I6RZBbkiPE9fuERDCGKcjW
74w5qzOzZ6Wc0JIbNTm0rCFzmBvnp/LlaWxheALNo/9SQyHQdQDmwTyc75fa3qNVbyHGdYjYfhds
SSw/m1p0HO8Od7xVU7HlSfjZTsGHRtzZHGbUWMbBYH6hUgSoOWhw/auZxrqWsQ5VJJWqmEP+57q2
aF5Zh4imyT5bYyRKJoODfJrMqhaKPqVFBr+wbJmZ5eYz5Tpp7QWlp32KkH6L6G3paPLyPEjN66tE
EjO5LcQhQQdYBm2+Xsxsjpp5Scr9f1Qi0R/ABVR8mpP+DcrN/z6UflzpSxf+2wIpDvLe2BeHeiZf
IpdToSMacyoghaXh7S0dGOudBqAgoENvrcqvVw6qXpb7BUPKiHIfZGWNzO7R1Sa5/e9hUdobsjpt
onsvkEnds799kNx/L+SYdoOy82meeAwd3csUx80x6Q2qq8osRGJnhYI1jYMYtels1I5z94O5BUQp
YSmvJfs5cbx5g+7yZv362NjUuVvvZCf+9vP+ObVTe84DguJ8lIBb8BsfTDTx+J2jgZe471fn5GgD
mcmtWCr/z9N/AcG/vXJw0lZwEIQW9amOznWIbHmgvvgNa+jWD4kyuCUc4sV+2mpeqtRKzFhZHBOH
cQ0PaoJdQ8/ZRHQ2mF1W1eOQgnBf/+ZrzWpgAxGXotkDYvbnVoryPJaaFJk788vSLeOYwORioS2t
zLWW59l+0Y6QyV6mU3F2Vu00c7TnIRuePgv0v24CdBFOgZoh9fezEYQXQTShjhRTYYW0+EO6ilfp
1sIBI5ge19HmRN2zzK5+hO4vlfRKeaNLqzMv7MABh3tjIyyKST2KkebVx9XK9IOZ8koAD5jwTCqI
k6iUnKZ0BFO3Hp3vGVUTKJZD2IVbYYmQrfMQpPu/NkjcXHI9EkRu0BzFJR3GmrHmssPenJEOG/I0
vxludPh3rBXioNGHABUBqrSJYdQzJFH2kB+DGsj8/kXnPNpbD6iTyJVmS4hkDooS3aht4KqroqLp
II8MDKR+rprYSmJZOoBLeXiaLRCii1Bqn9iBOwKlwXp1PGe7tdzP2d1QUfW7BO8uDHxdZi/qTNh+
XvgQqaJglvTkwvnT02q1223sdtN15JbM/QC/zAYueOuTwkzu9JcMhHf79DqOoFRgh8C3yT7Eoych
eRocvFMyy9RPKX3/+9y/FWK+X6z7+bcQczykmphLuAyZ2F/hKyEvCeiqcff3VW5/PJOTvaOs4MjS
q2iSJsmE9sg7dN3TZOX7mBbbymwyEZxNssB42EByTLbZ75HbjcXsWT4U6G4dX4YCDBofTXSs+xgf
IRKS+lgkX6Q/K6i9c7ssOJURXioZOaNjZ0fygu6iqiwF6e4SvRY5IofMakKWOYgpouKmPAxVvb+7
zgpI5f+5q97aAupVmVJSabsn8v7FU+m+LFIXDIaw/EBsz3l8bj+fnXtnXAx1mm8tsu8X7n33KM2O
tZzQIjwHiq0Er0COcJjqZGmOcmeg+vf37yttfUVbFjN9XUwvDFKVn8usUfS0NTUooy6An3aEeg2a
QW8bTB9wYNA2uO06U/Fta74dnrZogYw+rQljnpM3tJmVXzBWSFydyJjFUJkw1j9SzziqBLF2rnaI
vU6sVUHqcHGEpbA8gDZo71iP+LdPVacYtbP9y/UxGqk4Q8BrHqtjBt/WGjCOMKnvwzuBWubg/vv7
Rf3GlkIgFEkyNUMhvhJkf76oSMr18JifGwYA5p02LhhCRKg+H5fVllHqQMV9q5Kh7BR1VQMfQ4jr
rYIqas5FIZ3lhbFi6CJP84fGyXIHs3jE72M3XsFkh3G3QvVKoYBDGAl132iXP9V4oePTYKPdCiIA
bx5QDdLkchoNvI4bn4sbJBRSUyIJKfZehxlXentIAUidrrktJSBLzrDLrcIuAY4zlMec5bpXHEvV
uNFlAQ5HMlUbuRVPQXNHZTSZ74dK3BsNAoWbQiOBWTdoQaN3U5ZgxJVGOFvI03S9nzX3mmgjroz7
ejZCCtI2vP08/ryOwo8A2IDXTITKPsARHCq1b4Q0ClFUOhGxYGyl93L/JCtaoeqgag9PL3ta0ev9
iOEMlun/CnsIS/V7HMjCpL1JtgiPi3/qTfdNVayPlyuwrXCSL03XwIJAt3HduAyEilspBn88RnEA
tqjov7p1306kg8IpTFtS/kp6Q1xurrPT7Lw8uBarbGB53Qi/P67Ve4NCGjEHk1he50xyjeNdG4Xe
VUu9UrvPTawXKoYKD0GazyTUw0p8H1IcG1HlNT8HbqRbMr3qG95wZ1kmSmRx/bebVBdNrOJTPFfq
x0tzx7o9t5useRL06f6Kcw1SMJe7/UVyimYuIbBwNeuh1XSjAYC6ajdskK0uXvdigRntNTPe42iC
jw/FRkWQ7tCc+VofnwZdMLs/rP+83y/WOw90ZAuuQpFBz24cAKVGgWzeUi8Gjtc+Mbt7DMWgwjGw
cmKU2C8f5Soq0zjHdhANktpFFHYP6fBoy0/Xz2wS+UOVzc1NwjdEHqTDHHKu/4zempHkSVqySTAd
otsT+LmLSopnUKv+vWBubH2Com7oFscYm7/7mN82iX6WjbqAa8UmKZGcjf10jOXNaGg0f2szqiRs
hGBLBXTdx/TstUgRM55oUTnl6nKnzPaeNg3scgQmbgDC+Js5pir0fTscgMkgXulz/tK9VibZVY13
eDednRwt3s354Bzug93xkQPIP0yiYqQ5xus2tq+LGnwdgAz7uFAEuxwKd9aNBQo6pitxNOCUpC0/
X3CTHrSmZVExAn9aZJvFYmY6szFuH86DNX56ennJQMWTItibg6NcbOL+xPct+ymx5bvZy261qe21
4b3PtdFctdEdru0AzQtWX7s82lU3LQRQXNlj9WLfOZnPO23cufdeJvbIm26hUPzT3IfZos1QJh1v
8+3nGOF87Jn+35cRwHNA753iD0/78ylr5trSIS86EHhJHtS5cNU4pg75Pt46MUHwdS5uvFL2Ri/9
x64xOGhmit3AIUVwDc9A+TzqQHbY1sqz0vgws40ob2ve0fG8PR8lZOEbJyYMlueZkS0v+qd1yiGP
1//CS+EJkuGfmyG4XJ+9/hX0vt9lLwIC6sH8TQ21HciLi/22i6a7ZLSZrEFbdMVJZZOUjj7vhvrJ
v1Pxrm1NftORq9hrvaBhXiTlhCNANFfB45rChqbatdyYaNfrU108DnzyG90XLqdpKl2PrnndP2qO
saXvW8GM5kkDp7FAcDpMJ7EUTGS60mHoe4HRuhw4cSLZiTjNRX1cANDOy2gUBrHbdliHCAxuig50
EFjr02UgEPRdT/gO3R3SmaE0UjugwM9VmUfWoSrTM3MgLAQE7iYxjpM91Vn6pS2udsg94AAXGiqB
rI+Q/ASxcdYMrzWtsdKBpGrtIaQTIqPW9feGuQETYhKPOiQ5EEcLE/mf91ZGaaGkGATO1WjCrApD
EBrzyugULlXVlq8rdCwvaF9VdzjIhxFgFKig+UZQF3L+ZDVumEwizWMkY8SjazZPjW1yeor0aRGv
ZIDXgjJTg5ViOprh4A8fq3eKOvAEv08OHoC7704OXu/XJvh2csSqJFSpcUYaBbaUk8krU/i4YGgV
vtBn2ycDg5mvtv3Pgx5YMsZRGtFFkSy19y2FqmjCOD60SEnjULITAWLPrxNpd/TD1T5HTP3iBA/I
ETviJJqL8OecV6JCZWvPcKj4eUHLkzc5FkainQ6kfzc2vIaeFP0IaiDwkP1uVnNoG8OsT+1OsUG5
neeiY07Pu/B59ZbdTeyLO6fgWObrdIOS2Xh7cu4GvoXUPX3v7QA7Ix7CYpN0IvDP1RRUhYUpfVXP
L+DgET2+7uDmGsFrdfVjyTHUxi1OsGm85Do6L8vIUYGUHu9QUhsICl/J3a8bMVgXBqMN1ejHIAqd
Sy3LQqeE7cIHWuQQoVrc/4iDuwns7TXH3MWfj56f8wlT0Njebjm8YEnYA6/kq7vVvxMTHDFkLNIa
rKJ/vpJWaPdH7ZDWK3WavRh+/JxOrr4Wj+q1ZtnyQ/aiPjT4TIylTTARC8wrSQxG2YdZTspxuzEM
O/nAMAXnFqDcKqKkmSPA/dbwV/YxjL2Kd6U0ldmkHLiWX5m20TrXzzJzTO/6ZE1MhD7eMg+3imdr
cj645BbHj2oFEt6rxqZ3NrxmI2s2dpN3mi+PwpEaO5FoF2MRDRwsqmEhTGRPR03fRhKL/10UvUFq
8+/chBkZNEDECroORr9/XgBvCXVMUObyYVv6hTg65A+xOY2KVRg7Fgaf+1FjjQCyXTDsCO3OI/ft
7zD41RjofSWtmznRv0dT45eGYsI3OoVRub+/Ys2J9s5acVPGKphU2CrOm9icLJn6Mnv5PE2FSZf/
ll1P4e3y8CBgPxCMGJ7hu9lJ5bWb/XT0XLGszjQFU/yLX2qqdsZ+QLrczkCP/osj+rDjR8Dr3POL
NcLnCGUdIGqLys5mlX1FYCrGBBRa5MhiIvT30/YFd7oD6cfT9rZpmZyOwQH88lxmBV2gwGC56KzE
j/ye5ln1LHC/6L01vnS0vfLlHsiegWZnNLA1biTI3AaFtqjRSpPR2/u5NRqc1picptqXkIreGVVs
RuJkzWjKoRWzdT8N9+5hSEfiRoiCosh5QcZAN7p/4J2u8eVYVc1XiNrXLmcYkQngF148f7/lG8Ua
QyFNhlhMo51UqPd48SU5ylIo1nO9Tu2AoCdN8EKCrHG2j+WHRoBujo5SuGWwLI5zS1tetYED4dZp
RWYECBiJR12jSfjzDReFfqwTJah3NJnAuwJCdDNcb3D3dLCt9TrzF3NFM3CT2u+RZzm5iycFdcjl
DW1wzDTuxI20Hqr1bt6VgWwCwwetk+XsEshvR3ZdFMH13Gh8d0iB9sthmUXOC5Bc3MVBgpxmpzEG
qji6PiCo4Ew1Z+qMBfefFdM9HRo33cBCMn+h/4P9tqTRSu1l8lLYGLA58paD4ml2nr+8vYEF2sEM
3njzw847O/oYSzjMT8eFPTRE6EJ/L+j8uHbvaJC1hBoi2Hf5ecl3QWuOTvlklM5sD2AfDE38TcZ3
7tAU9ga4RDM0Qh27z/rqzvx8/3FykEL5eqhX1tnVYAnWbgFg+Er0EpZtOglDZMfnUWxHuYcWTqm5
8VDSdgMizy2oKitAJGUHi/7zFg5pTHnMGT2X9q5grU7FVOJ8CZ1a90xzHulrTR5LrYvBm348IFC8
JAPtMojTR8RCNr0smEWWr+O+1CaPnAznyPH4mynbauWH6jYc8hC5FayonUGvMeSledAHNOXtVTKb
IFChus1eFqJHSrXLHBtfZNt+nr8qr86W/fLwdwy5Eay4qGF1RiK0D/sGSswry+ZqcTJyKF5qNyO9
tOxr6gWS9/eFbnTO+SBdxczglfZ5H6gvaKreqOdjC9xTH8mf2KRMOx/sgCrdI60eHUbKRsS6Aulb
W1ru59ZCf9em4RjfON+YxIv0Y8/zC7PjossrBm7uRoLAo3JWUDsxKe0LkYTZtT7tk5NGXovmFgRN
2ZE/oRg9xwoG2DuU6zdkSA6A1NMrx64tPYCKzWlCiPY48j8r2x0Yad5oAHA/VP4UuHR0f2mAyQEl
ZEwPmzvCt3sBqG61a9m7kxIro8Zd3m8F1x2IFzfwhD8u2k9qTTORgvZ8rudi7leGa8mYREwv+4+r
AUcVNqcFMM5GqlauPkN1qlvrwbnnVwu+F7IMHVkpTk72Lr3Vn/vWCkLBOLdxdE8jB+EO+P1MKvb3
IXa9pwf9X4TVLFTaEUDpyf6I59yknWD5B/f+5F3WMXh2H7D+vNgprQsqNxgnO90Xr3bzrO2ZC1n3
1Jrns52O6VQrMBucms0f4z7pNlTN2biZRSiP6Y7mCB/hUvqoMNtmJLIGjPAa30Fu9dqVQYaYjrT1
FUGVyd8L8WYQoIPOX130lPropORiZOerSvJAW4+Otk9dgwlGVdta618rX82XpBTxdQK5g/KZ3ELV
x4Ql0gudE145QRqjGj7ZRekYmI0OVD03VyVdWgIUMzf0LnrHvaWFpaU0Erh51OU1cX1VHCHTJslx
AkeZ+rtRPrNwcza2pbGz0qWgznT82DVlhOSlosLPcKnb8PYL8IQp9GhgG9/AJdOigYmk0+DtbrC3
eDBuyS+lZNXUzvqo8VTv4z2fHxYl7mD4BiBHcXZR4TgOJEFfkbm/Zi3ar6DKNLp2Ru+sMY29Jl6T
g7C7+g+S/+KDmfI29bi2D473DO1Idu/HYNf/Xio3Bp9dvkVLgs45QIGvptD3JEc8h4WFQuS8yTAx
Syq3G++Vp72THJfndNyigG8yhKywrxFy2ILC5u8buP3YKsJh1JxAV/ujRrnITvrlsG92hdc4+dga
E82nqodgsYM12+MB2JcwgpDjm8C9LLdd/339W72ADlKKoS3dL/CXvU6JpF4p+AS52Vlb/CT9l8xJ
XfxcFqoL92hijESfOtNuBh77xsgCjh+Pi94LELtfZ4UsX9urdZTreYKha7Mlg4A0L0FOKkGeTMMj
mh/V6O9HvdV34SmRUO/kZbrr/oyKVW6Jl0KkkFGoEJ/MkcEBBavapqNuT+g0rO1nbZpPREbM4+1s
KEn4ijq9BU4pA3aXZ2atGb0cNtIPSWuYSb0KRs1xnPotv3VPeSZyKt4Be04IfsVYpannqQ/l9vIR
PB/RJvgAe2849UbdqrsUmffYTls3wuXGYOLbPGFv+4G2Ax0DoVx0nFbGMQvafxC2NuqIn2AD1Ayg
WrQu5f31KKDXkENiPkPN8vNNZodjfhKqc3Qvjq6RfX7HciC8N9zcgxmEtKCx7OANwTMev/NmwxyR
NQWlwbvOMDv0NB/DlsXFOa6E5f6+LBDVdS0nyUim49n5YMtvez9ccGAcF0iR2DAeKhZ/6uWr+EXZ
j4emBDeGTYCdyBE61g4N1r5chx6F0T4I63quyc5xor3n3RyUBliBEswRtaEiGTgAbvRCv1+wL79z
ukZ1nupwHTpNJWykaAehHQEABmvzzvrmOiTidKuTgDiHyIC343gq/daNCPm/ya+tutpXUIAhdzvN
FOm/EOWQwEYyzkAtOnZtFRkLFI/e49QT9ndWDgvDFobUevs67l1b4/vNfEGyv4XcqlLi6zXUxBWC
HljONgh1sIYC5A28S9rRxfB/al4F01cYEBRLNZvnGH+lYyUdS6aPJXuCLYTpG5K3B38YO+HrAXOV
yfFEhEbvF6tcIMFuACmhdtK9k3YUR79q3WvsGtKsrqfHenQtPSje12JgY9zIgH88Wm+LK2J6kuQD
j7bPnVQq3aB0ymYhQz3/O5TdwBPxDkFe0uSmCwY+4ucGNNCVPZH7HOdhtn8WpGiTkt0omYhB8cYy
sVQ7ojweXKcJhuHpzLAK53gF365JDmwQT8tRlgzyiZCJ87OEWAdGUDI0jQx8y9ux8UIzcsVwj71U
6Rbq46WSEBXM7XN5fQSZP7LSaKUlim1FZLNYhslSNITAuVFR/Xi+XookHg6N3jmmzMMzLlfkr6dy
WjUjRDSMkzYA/VBuTMK+X6zf4MpOVl3UVlyvaPXWxUiyuhXY9WPDs6u/iJvSh201vtSe9Jb65ie9
Qgumoq2i6hK74tZ6wUPawqD48/oaPZ+XReIXO+1BRtJypHvF7P/r7Pz28fucCTWJjmFekz9eEqCC
voabOSkhbepshcbkuXDxn/h7vckD36PfCNgnWdBcjFjYPZTuop3rD6udhSyWuxtNICjVntDYy8t6
K8+2lHGf4PIHUnqmkjeOnC4rNOg8IzXU1/E8Goc0SQuyUgVVIQwEjVX+cPXFzempmdbr0j8sNb9c
qa/BKMJU+riqI//wEt01H6GPnKMfuDjmvn9AuvYL94MDaKaND/AkGeL7lbPfEDlMr6CRe3W0eWu/
S1MDjaGnbHLJsMsVaBFDcfZCCPpr605jFuLn78lTs27QAdoICC1LcI0omv61drXMnHeayuvaS2f0
xh7aB+VBmrZee7FjmvhrmuM5cEPsQPABfo4AQn60i6OHjObM9JTdJXN1+KtbfVE0HiTrdsW/6hAN
os8IYs8z9fu0oOf09ye+Acn/EpcE8oY0G8LZ3Qf4FpbPlXmMi4sUraVt8WA9MhPnOLjGTvIkvidr
qjnoFkfJH7hqx1/pZRLgIsmJOk2Q7tI/r5rI+ywRq7DZNciAgf2zHMy3cfL+XygTd3/UX5fqJS2K
WDSWCNWb1lDp6qwAxFJAUowkp0KHdjzQBviq4n5djvxIhl1HW8bqtU8DHFbrhJ+j7DCjcfiULBfA
WZ6Elez4xiwHYdayZh6Z9ZdADGn1Xm3Ne4wmz5XrLBOfxMhFgeQ0GgvrzyMTr0GL1Bthj5Hy/9xg
l6Z8++An8YQhiUXFCxIqQQBER57nuAWHXYoXJ7kM9GJupVnfLsdo7+flDsezkp0avrSCZJdCkzvj
ibv9mHqfA4vqRrSyOmQps4PO7rgf0EPhKgZaRE2VebVPz3SV2avQvSaAKWZL3W5Hz59DWeStOg4G
JbqsuILov1VKI1ndn7RWU5mSpBOu9+aPDG8NkhrAPkPLO3cIK8SfemNBd6C9DlPMtv0ltW0aVZpL
QbE6m5jQYebsyDganAE5j8wRTHtPRZL0XXus3etTvSp2uDO9a9tk2bzqz8lLvYpeFbt4Ff6Jrdvc
Va/Vp7B3leYRdZkDSVnUjBPEukdt6wrXJXCIiIG9q57d/RXi/6hql+FrfSc+SQ/ITx1fg3f1vXpS
t+lreXd6qd6kZ3FT3dXPnKOP7XPypj2jm9DA6EWi9S153D+07/Xq8Fi8VavzJn2NH5o1pnKb06P8
XL9ZYDwwJns7vR0+mKme3+Tn02P6qO/MXbOGYb9u1lX36yl8FV7aJb/u5G2zOj3Wd9zWw+UpfjBe
qrW6rdbtHYUTv46z/TwIJtZ9tT554UPzXlh2wf9XPF3M0fUTB9SGGTgeOTwoIL18VD6Tiqcvx5cy
RRjSoTVQFH6QTnXDl+PFUR/nDRnQKB7Mj7v+Sj9wABwEBsYcmiZvb18ydQkFnGMFAkeNOfTRbefm
a9HaG2xXFudn7C0jWgSxLzKrtCTv4hoP6TSZJG7xGMxALnDGhHeXceilHopq9oM4LjqeIhXa39vs
VpsNcsp/32h/QJSox+hMjRitn4rOesCyT7uAgbR1b+2XwFhbwzdZmFdPz2y02mByo/Z9xVoRq9+X
8C6gHRq7f9/Srf74j1vqvTts5IJzppAa0VOjx5eZgVNF2hqnxooa56TYTCcY6Z1agDu+rszTYHu1
tuf48ZQ+dH1AmmqdKSuSa+q00j7S3FeQ5EJyNNnoF0eNuwSrRXGCv5W0DsZ/3/5vddQOLvo/b7Sf
5ARny9wrhVHvXqxxM628wslnGQqZyUs10nxpl021xxh1iRl+JL7M8XXa4lPvsR4mOIvSIDJnFECv
qv1ej/Pchr2/jkYv8QR2Nv9iOO20nZK1vUNWZVr2fEKZj+TGWYt+uNHtdcFRhPnh2Tn41bY9eHLr
Qjm13JMr+XcHH4Gxf9yRN6S5d/No+P7YXZLw7SSKr0YeKiroJuYnTYs/tC2GY74UmgcI5cnl6H+V
097IKH+87F7D8SQfcDWUDHXH4WsvpI7/QrN7s9no7vvc8163NDW87XG09wPn31D0voHo6upxqROU
pg1G6+/nM+NdFRpRyy5fXf3MTifYLrKL3sM1hcT4Oic/8erxuwo+UwfM+3r0rt6rPramwSPsRAe9
Vh9LXbQYhlAHN8pzHR40dwYvA+eUr7Hwt49xbM6tLiR6sINQiOqMOlq81FuG/ruLjcCIDl/IsqEj
jlf25EKCaBtO4Y/m0uez58gusRpsxPifuhmPGUK9jMdDDdvfCaMuIg5mydBHFBNJn5/vTYpKdAwO
R8SV6Je+wQhwgvn84AbslL83442Zc3clEwKexslOu/7nlfLqIAYt/qNM5aH0OvvxCaRWDnXoPOu0
zysXK2JkeJbTf3uf0GYjvroZstI1ukL352HATbBMZeZ9NC2/+KTfvkZ5Uo1AO6MldVjKd6KTjBVX
9Wp7zvxGpT3fIVqKV9krAQHjIrrYTz+UKR2k8aMnjp33YIKXkK2O55aXjSLvHTjLXEbQ7OzV7PdX
hdyXOmR6nkIXwcnL9POJbH9ieUv+fVwcncxLpyn84mxsTPZI6ZT+0Fu+0QjuHrBz6IEM1DXgfr7l
EIPbQIuFeF4KrypKpalWjyp1eVYweM7GiqeZuS2jufz3x70xpPtx2X6KaFZao16DhHJyKzqyx5Yb
G149PTHsOnvLaiw9D1L5f9cfoBeQdOrQyBpE1t56ErSslMXMiOYGGiLMFTSDLgqQJTjAFoTjpwLh
wwt26su2dtViiJPQRbP+QoLDyZQD7Nbv5ncaXmQpyK1yDtq3yP41icfYj4Su1ab7GCLK7MoKeR6c
WN8MJ0xYujqDBqvWh9eUcSgH+qUOdvoLXoSLl2j2Vj2sLrYf+hPErBjOZ4vW/kD1fF47yC16y3un
mf07uWN3+lp6S3rx58V5OnUHztobcF+9E9T/7xvrhX8gHeFFUuN4jrpqlWDjWY1CAz66hcxs5FUx
vmW0Iq9j9Y08z0Q4uEPdTgzMJqN6k+F89v+1Fb7fUa/pVbdVdDpah67FgWgr03xEje2Ao3qoWLkx
4tPhtmkIb2CVA/u+txTl1BQvibWvOfpq92JXI8zRU9vkoHlOQMQBdPZeIz9/tHZ/b7sbfSTG0gCs
AVtZgAn7faRTqYdGLTbNao+VMHD7lbFOPrW1Yp/c01qbl9vcrj6QY95P8/siHgn3GaX5isy8+Ncw
ykjtKLSLt79v6kvSt7c1kG/RWZugYpl89jofiYx8bFtf83uUppeoHW2RUM1t865ci7UtWH50d9oq
uPsJ7v6lwUL3TVKp7VqEpVV7vz57HZHXV58Q6sYxAGhW8g5UkNphfPk/lL3XjutIFiz6RQTozWvS
y1FeJb0QpTL03vPrT1AN3LuLpVM6g8Y0pnswm0bMzLVihSk1TvWR0cEaiZauB5NDN+rq3ke7F5e0
JSJeagFkNiKgeAZwV8FbYOA1t/HN7s5tyzMswHkS8iTmwRP1l0gSAjISOJNtPSLIFzHsKRgt2rML
8dZBR6wOFvNiPMj/bkbg1D7xtSWwCESULD+355YKFS7ludFpJZTyqygxI1cvQpWnVczoAJDSExeM
P0tFBj0vXAUbntQh8OJk0IrKoZDh0BwzH4U3nlYGV7bVOvnUTL1gfGMdBV5h6+DQpHYqw3wGea0F
b7OxQiBaA50dadwQWw5a/spc70mjgK0YEi2UEgAV+Ydc4Z9zNRbEqA1bb0qwXUL+fHNsIzvZ9x5y
Gji2wcPXW/W7C/w/N+/WobkgBxDGdwQcK3V8VdE82Zl/3Mps2ccpIgcDKLLR77WYSqLS0HEYwfWU
XtEg+f39sT8xoJgI+IBQOQF0JWU+fAqzmGk8Ty5PnCPr8jp4d9fxyr3lq9jOVyhFdXZRrtpJpQxd
jqCLqHAqAxRwLbLfP0StJRcT+jyztESUXpXW4l4D0GQRZW/UZDIngYOHzlqZ/pIP93voiDsHJwGO
LBBrIT3g56cYhZnCplEL2gQSlUoivUmNOVA5ibh1kxseM31RAiDcMrHgg1Gb4En8/e5+m90DaZFA
hISYGyMX3MvPO6CVJq4bmXKxQb9VOgxj18zqWJhH/t3JDQB5x0A/gmQCEZbtq/gfbG9tmjzRV4V9
BXm9cxaqCd4g/kOKFbkI68vmBKOo7L7rCGJyJW0ZfO9CaH2sxUJBYpnVEFF33/9+Ckh1f5cC/z7G
fBNuPcbti7ChHXEt+qqYqxgjmcBlEFLANST7npyeMiStq1iH0LuNn2lA4JwcvSN6DwaejcqVdg2b
YhGbI6FiowtUxM8UANaOIZ6yIjRPOrB/QlXINArmKsD4GBVbQczoGPfCXFVSwKoFstzv5CMNW01e
4zKNv/p3jPaaVI1dFQ78xRsD3PvgHUWfCNhiO3WAl/09CZajotGuFdYbj7KaHioWNEe8cgWDIzjA
LzvItfgmL/M9tYjewGbyPsJbfIpkAgdEmQFVlLqioQx9S/EmsRMdrz/pwmQLU6q1MTMiwRzQTnAW
j10dNniv+D9PGMc/PqM55i2WDOPDx2yAswesVTEPZ7SvfqGoHxdObbah+vfv/WT4i8tJEFcAXocV
wtxyxmfDqm74ItqK3QghPWs2SkvuEuOv+LJa0wmSKRGMCmqmN9TvTOdpvuuZYgQqTJ9osGM5FGJl
e7zlRfSCZ18Jwx4N2+z0hQEjek6wMjiUY7NF1fpxijZ4Ak7PyJBH4eNubuWxtRPMZDR6sXa6Nbe6
Yyx8uztYaxMlGqah8IZcrUodmUCHz2z5aX1bun7hdlcRPgE5oUwwC7PrYrHSLwk2cVD9QOkYltbh
pJyTKwxUvnPzG1qo7qWj82P69n9/Hojrfm4SfiXFLed6FOjCCljTsIKSFzfxy7GLrxH+rbdBXzsY
I2WmnRrH45cZgIrYA27gdCQexPBy3Ym6pca69H5ijdP7wdoV+k5NtAWMn//+MqY3O79TloG9GTgx
EOE8CMj/nIGUWEvQUvy3oZbSfUTkTXiGQq8YDpVr0O6LhvpRVf66HrZNAOSQ9jL87M0IHRsHvQs2
cdojcUbQUvmzAGDrmRhi5jkBUZKOlomiNoEqiAg5hsGCcoKgrQEQ7E6ph1v8AaqCrzI2gBGN1QFz
T4+CosbB30Mkc3TmUJuRYkqJGdMndDcxZ6WtIUGxN2BISnLAKNlgSn6mJpiJB3S6yuHeHIB7MhJA
20zaqRWzt2r+Vfs1HeK/nh0248ht4yZFw+zZYWrKDRIb9BD2KiTQXa20Prw1a6PA8IwIJf6LHItH
kNKvC0L2Cm0DyNuKPBu3CJkSQ0XDucjT6rX17S4ZN0yh1kvxBLAr2twMIDg2ltLWxqawBLh8gMnY
ijY2tCZgmPsOsOkEt/FA0zB66izEtvz98T1+7b9ucLbuu5AD+NYJLnbBRxSQa4ImtIWDoSNZR0yV
iYGf/HiP4TuOogMTVpdc680GvYC+6M3m81SbA7R5MJ14sSyecAIxAcWaABUIHiCwJfy5ghvRY708
9fvjsBj0+4Sc7vsFiDM4o1/BgE/GRrgWJHiosUHqhtfgz2vJBRspWQfos20IBQtJmBIkx4zfpcKq
jN+FzIKGDKP9EtERSf02ID6G3XGVwUCahJm/RBSugLvjq3jHZ9gXh0SqqUaeGN2Pafw/WwOrpLEg
AKFEeeyMxNEE8vYG9RqBScuDkVmAmIV9lSWH7oJT13jxEzzht2CZwOySnt6OCLuTn69F8Hk2odAr
AoSsIQwEkRxGJ6Hh2gg+JdQZ+RGaf/j6qIn+/o7Z++KK3ZFacVtIvDVxUmvhw1Xwl6v//dU+2zIh
LsAGhq4ZLMJZ49wxop8VBT4NsO/VER3zhYUj7isu7JNZPB4f7QmOQ/ReSHz8+fh+H3O+IKI/r1GI
331NtEXNXXUauH+mv/bNvx/qiU0WJD6ATUGWBu4LhtjPyzFlW8ZSArYx5IPkLSPxkVUd+XxEg2d8
lctxj61B1zfj7dCurSkHwXyxGTyx4fxxB/M80TEvUzFncQfLGw+OPpJIcETu3WNkbvv9hXgq4g/E
+/fy/Fau1stkeU7N4SW0PP148x3pIRWACQx8bR5Q1j8fvS/WQSSUPuyZcCZUrCqPyCQ5C+JXx63l
4BzRpd6iWubyL8SkNeLt718ByMuz66NSm6yYILibRw+5aSXHXjUOToEQPgO8/WQxvKOPpk+cC+cb
liG9JV0iE07/3+ikLYomfqwOOzAXYaBoZOvyXnyxih5G10bQ3E5N3envewpTHqyiVJUglhw1Idmm
oHHzOvSoCMujORV5LFFtsYYcq4xeeurYT9R3xey/eUOAAZIuf2BKa+ZfHhw/TBb1F2vQVoEE0nwF
4ikyAPZ9a1O2G6nDXjbpfWgHaA+NBvz0vYCe0oNlU6hWdwqqldpwFT26SAjr0TMkzln5l2ILk8rf
Qg9SZ8BD9FeDtWctDwfqLTxmJRkopDCN0v/5aem6k7g2CQeH4qR3KbsWHpFTfp/0kVpQV5+1Rwyc
0hdn8NOr4ucU0GtDWIy19fOqEE+BxFakCHnTEC0yWi2JgK6lavhiAT9dPv9eaKo+/nm8vM1TF2e9
ezzztzcsEYXAzw0dKZxGI/1I4mVM4OK5GlVVXYBOCz+x7+/MeUV5mUqK+fqZcrMEvGdY38x3rW7s
fHmooPEvIWuAhJLz1pG/EV1csK9fuDU8FPx/XWxWUGVVw7F+AYZgPXJapmxCKTZYijaT5i42oH/S
UKBkPFwQ3j14ugRKjIxJVw+QslWlC4pHBJ0rq31ojQ1jhQJCVL3CGvp3uuJgL4vBCuKxRDiS+gFn
SWxxbuhGdRE0p2BZcnV2HmE22Y7wKUP0VoERvMyueczeaSrCmmJWlOLZE6syd+m32INOGIb2Ygw2
bR+8aO8e3eLvF4FRGKJbJjR3diTRfRAxrcs+QAkYqekF6W0HkzrAOsEGKYG1foNOhMIUuTFRy+wj
0wZ1gF8g3dN5cwzbRiQGuVACYT8QkJkjBQSDrfEMEi1LKl/f+BaEnRgBn2PAQ5/LZpmuX6UYPGtR
Ib1HaYy4Yei6pdkz5EJVFilMRAGBhTaF8JtYgxXztV5KKqAEgKigu/HQiHUYVzXk7333cbrNXyDo
M7gBhF1MOrGfiwcno5xlDFCds0CC9xtmmx5xbN+BXg2ZaopqqhtYQUyOatPpS9pTpIE+tMtelBZP
9AHTo8ObFrI+BNTMh/+JmApNHHjBdtgBWmGRMHIeQEg8KPmiO/lv5ZYvVP59BFm8V4MFQk0ttlcZ
eMCBhAq34bVAEy4+VjeZ10JwFTTXqSvCKKoUWDWSIDt9sFwXVq3Ej7T6pABZRm7dJb/FrdaeylPs
ImrhlQ/HkyPtxzPNdkBYh3WM32JaK6WkNwriHypMHKBOAI2AcpIlC6bSVEhNFE0wt6+SivRmSAND
CyKs3WDwRqUN2wJf5KGy6vDFT/9kw/pxdxPi+M+2GVVl2I98oDjlFF6uZmA8JICwy7UIdVsZvOgB
f9O18PvKiHiFpSCsjx+twD9XEyJpDDqh7lcZB2QLYYGqlxp5ryrZ+4sv+glSCqY/PPMUhhenbLyf
z1Uyaey3AyCVSeVyqzbB0g70/YdpXhuEpRDVwzGADKf/B532k/oYV4axKLJWaZgLzQ4irgplseBR
H4M4oDaQfGTEVRGEahQ6pnyy3TNAlb+mOK9cPUGYuAfqCJ5SqHf3xnqFGD8D+X/czWywE9QVn9b0
KB3B3zrDXMS5M5D6JGshB2nGDMxui6xGxIJKML9KtBMAom55gICcH8mnq+/+/lWe0MyngQNE/uhs
FOzTs03OLdIq9lL8KgjZepPIzYGWPjRCLeKJ/YX/thc5suW1D52oNcT01NTA2N/eJIyVqOmGXu18
T+xXcEcsHIXg4g4x4nzw5aWIahwVaeqypvZuXZHcmPyN4cgDwnMA3pEqbAhMsZFDDCeq3bBMDBW3
s/PXsDi/LM9/v6FnH8/EhQG5Y5qTz7kOVRQObD9k4LXX7xDO1nBfA8dK0qvwBngGkO3fl3vGAQB5
bYrqgTsn9O2zzalK2Tan2wi6dmWNxJqSKxGvdaKkWw7BVYZYGjDHOEytmFQXhOsI0loOj6WUeXEf
z2ZsuA+MNMC2mSIsZtuQ5EF4z1cTAlrDyG00sE86BbGP4cGehOumvkIy80rfqJqVh0TDcEAnaL+v
OJb/fiPP2v4pxQKKLhg/ACueLRjGhYSk8anwFK+idxphq60tnnwV8dslyinA6vnCO7nGKBAX9cEK
ueiY9q0pIPZIHUOLxr2yxnic/LPDGaMWaJam+oD/laokShnHw5YL3M4PFoYH79m7mJh1abWMVmCS
GtoSfMJolb7xEclQjklQqhDvvU7UbITlm9rB78UlbGAhP61NjLzQwHSWAiOBA3+KRB0jiLSGsjBR
4GRDgXrZt7LOTpHBinpPcQbJlivT5bRaIhhD1KAOpmbMLrxhCUXo4GQKwcvgmEX7nXuGh6xCs2H2
uaj5rSYhFDla0pGTCU5XLSXYsaeqHKqSPb7SHTHPzhYBVCXs+rAGkB7/+z9ny5D2UhExgBfhQqZC
w/mR67I2aR6oDYYz6skzkgrq0r8/lycOIRM9FQfaNBwGSjHb7fN27PNMKKAKeWvOt2h5L1QQd+Hm
d7R7+2huL72srhA9dQgMD59tqKvWJ71/sWs8g9CQ+IJ1rOBYRW83Wz5pNWCGkPXFCZEvunj2P3g1
PMSoIZeM2WmFMRYks0solyGxNsBAbpavRiwPw6z5VwpGBQo3hEXIoLn/PHC9usD8u05Gh2O1mjYk
b+mJBitrFYhpMHpK1GoXA9m7ZIwtuBpzb5F97Wo9uAzwf+5g2dmmthwZPexCYdkodyShLGrYD5nh
RecwfgtZS0mWowQlm5m6qixOFV1AaTSrTW6GJxZMT5cE/CpgNimSsuVFyxoIb6+ZpRgeldZmUqMY
VL+Bn3i24BPsIxrL6F3g1NJKrl8UOg8U7NfrAO6MUe0UnjL3s4FRMuPGOSbaCWjkAC2iNaR3qPn8
SBdsiYAdsAByqU0n/qAiSk/ISLY/mp6vhe+sIUKhE4CxltOkXW4jQOTRFgtHlRD+BhqF+tI+dWoV
/7rdGThAjWUrNNPtgu6GvNeFUS+5PU8S24XD0yudzbSF/roY+HyiwoAGA53Nz09lqBrXlYVxdFxm
kQZmTq1gBZFG+t9L8xn0gCHD/3eZx5nzz4bABF0yQj3YQVezdk1F3yKFckIeXnSfz2aZ8Ffnp9Ei
Ss1fhB4/SrAooGc9sWoiqt4UcxKDxrarLdkpDmWveg4cEl/9ZA9HlV9v8Z/LznYetqv6Kh3p0YEd
TW6H16bTfPStkIDC+LDTvS9XPk+ShVjLIR4e4emGW+NDs4p0L9oUw0JBKsa1Tkh6Z/a9qydg6Xyj
B3Zj1YcDLAvJcQmISCHdYMCeRA6PsbyKsKd0hLkC+AJGFcExWVOCZRKpXW5JHeajKpMZoSnhO+LN
4v73Lyo8mdpDRURjkgNQGNLP2SN7ZZtUNVMVJ44ESwbzHIHQIBCpiJqh1AB7CIVyLXYgl0CSkxrg
YCaUPtZEhNnJe7vZhoiiGVXXwjGNAdpiuCMDuP0a7p+iiS5T7SzpMzNS9VxY3Qt0V352Ov1767Pt
kaNq3itDqjpNDNLUHnRHNhtoBEutf4MEBbYOGgJODfhLlbZkMJeCcAqE4rXNYdL3RpsjhlXlATC4
xhPB5I+uFumjnakt+ZLUWmdUftUdKvDDcNQp6CabXXabENMKxT066TeQaXDw6ia9pc7sodAea0Gv
VuBRX2jZ8BAqW5oY/DtojkO9gBcczHJevATgCU9WvkSjKUNzBGXSo1v5Z0mWQdIk+TAUEM1TSEhE
aCiBWaB/EG13FWFUaVC5xtWoJxxZ1qU3Bjpw2OHjF4w2SGxe1PjSTBwNwRqGdHu44C99i99KZrMV
D8GCgULeh1//cODf2pt4HEQVZiJFblRmt+EmMcCUdhM6SNyA46VogIHm4X0NHyUogFikNQd3QTgb
WyKJL8WqW9FLGQeJytnuWr6Iy2zr65lGW/SKssNl4wxLxoHjy4lxak05DrDPgBgGPgaCmn41TuRU
99AeNtkNlIFNt1EOYadK27hHIGeWqAjnVukjhRn+XbbA8KKXkt0icLdS2Rv36S8UEz4HFxGeRtAO
dS+2rGccRNhDwRcU5QK08HPq1+iNPt2UAoOgzg6OF2/r9f0IT7N6iVE8mSagOpQqlrp7abv5+JP/
2bUgDUOdjxBabP4IqsNY9ufez1KSWNFcOR7PFCwb3wAl4q0RVneiRRTBNgqOJwEZbQq+FKM2InLW
cuptCMtBpDxd+bPHWIgCSk3MAvHvwckBx1DjNMGAEHkz4qBdOcXCSVNyRI5H15HKANFosynV8csn
PGJAs+kstVcZIh0IVRLwIBJyUoJFSZSFHmDCaK/qQafWKWiNV2nxvmjNA3woySd60eu3D8LhIV0c
As06nd4Le7OQl53d7iZTGAZCBVIW2EcwZYByFODi8UWdN28FHm9vkqbCbgI6UcTt/Xx7eSXmeZfF
nBPbDYro0hgN1xQ06ihgahVZMBHgMNLfUyva8s1sqgRX6ZHHsznBvjFFVSKxHW595AJKRnfqlxDB
6cFOAvGd1MsGrysk7CF7o/a+k9iiBQbC4GvuR39uF83W/QAxcyVa5YLCa2hsweR0mHMufR35nQdu
C4vA/w2c+u9x4ciCYxVzOfgE/XxcuWHFsMlGD8b7YOM0ahbC8Een0x244YP/Ak5/DEDmnyaobThh
cEkaTNifV+ODXGzHfByXEnce6MLiQI+SfIyg8JEqYnLy4S/Xo0FWQMlUengQR0ZVwzWn5owglI9h
4m1qj1/46dUVtZJHGyAjJR5x2NlBCAq7q2hYOGBe1ewkPkbGa6wibTpT+Q5Wh/j3rHfqJMVs0eiV
Elit2ai2QQcimHxRkuHKR+6iR3p2K2RmKBS6L+BNuBIyAVmbrSqTzSSDCpRtywAFRdmd7QoG32M9
Tcj/PoZn5dvjV8GMg4UuBt06THx/vicaUenID6iHZQ/TCaVYxDUKEGadRi++9nkB97gQHMtgTA9q
AL6A2V4ReQ1OEpkLj96GanGkyyvZYfRTf3rFyZ7jzv9dSUaPDSdwWMsxsyv5dNWJfAIDTHTOZYUD
piQ99Ym/x6VN4Slz/pNhajVCyQQvLYEvLdZ7A1mnZCdvM8i04J6lDHqTE2ZoyEhVaifClRACPFaj
lXVZeZORJhkoG0SdotaB5cBsK4KMndGTFHq6QC/LloDl0MfixHIY3yEkGmykZKhKvh9emejNx92/
Hni2sqhszPosrkbAo/R3jQc8IqThzut2T74Qea5h0I7Kb/zWN1PUnk/S9Q6mV8bfH9IMe37chELj
GGLB0YG0Z/bWpU4Rs4EXoAYR9sjZqgRAC9jE8H1n+6z7H5Hu/64GxhU2zsl1eq49AQjaUy1cLlDD
2q2ol/lCLizMrahGK19OI2eV6n8XA0MWtGpop37hWUHNFgnVZjDMPK/X/meJthzy9+8lxB8EOo8P
6bZChR0/zlkVzpn/84uFy9LkpwVxuwxQ7ecKRbgKVRRB561qapEgNilla/hOOuA9IvQKSGpq/n29
h1JvtnVOtk6YLgPTxeB+1j6KghyPCtN7KwHk7WLTw66zBNE0Ok+JAzESnKNsHzXCjU7hTMzcYBCf
DrmacSHhq+QSm0qFUQw4V6249TxP9WoPLhQvXsqc0zT9Jj9ucjbkkqFvcAPP96fkEzrf4IsLom2V
FAh4g/nQYvSB98L2iHlJJeKn4v7X65lQZh72tsBoZrA3L0Z15LfZeITHN9wIC3UNVOCNMap34JyS
BcB5nGgmkfrBmZcr/6Gb2713Qz1GiH6Focoi0thCP0zzilc5FCAdPr25SUwI8zcgFbPtnPOKYkzz
ond6pL6eY7s9gGjonthsi3Ove6/2/kfOW328w3thch3jC5bXRospDmOzVQqTv8a87YYm6Bg7zldz
HXStzmhQuANlNPNAlcx+l8FILwadgv9ATxnBi1ETPMgmlRt4FAC4QfBqrRpDkmrJhCqWfrXtLBjH
4AzWcJCGMN4xR5Tleg/KJOzZbqnO6ByoGZwuXlw0VKYIZ45MLXkNNb2Cv0OkUGutoHqwZg22FG2E
X8Uy4mwx2EX3AGRIjGJuHv0wWtpjN/ga9n+viTke+d/nBor+FG4xGdvNygkfroIxVcG71kvhRnNk
q30kGhytNdEHJV9FxP2h+xkyMHXFbcgjfiM4VIIZNNvhldkWP+3m8+9PgnwSm98U7zKvbJKSw9we
EQGw/QC5CeZ+GihGd27JWB65+x/3fb+EWwyBscuwNXlHJFfFhOpsXMNtnraGy0QyjE8ogisLBP0X
72nO3Hi8KCD/IG9A4Amcf9Yap3lMhXHB8E6Iq2x5oJNQI38no67AlGPSn4HhB49vra5RK2HkC38a
H3JvEZiz2nHEBUd21NwIoIseoN09IBhCYPUaAg5fZUFeb3TlyAxGu0i+2C8F1NNc9WVS9WosmnCB
kpHSDbRtWPiM6mUqLevFjd+m9wGswm022YEZLjzt32DzHFuyj4i+tZvsBH/Rx3rkafgDZRAgIohV
5It3oKEaWDM5wW77nm5wztdOffeAO8FOEaGdOxFPswKhKFu6t+EdRgbKEt8tvsbswkL4tR++0feL
uZaifYAAGrsnYkUx7N7m78qXtMMshrfrA5LiQqeEuCBQxULPauLDAhfb5zr+6m8VfL4G4l17AKkw
JYWYplJB7v/7Z3tydmMUgWENSHooAx+Mgn86+TAMWKkUEtpJPV2mF3WyDket4xlQQdYZM75oWOdz
qsc3goUkwc8Yw1yIZfGF/3O5vuKZJqwHbxXEF+AAzQbHGVSj7fAdDYsa6RHQ7RdQKFFaDUlPvGv7
t7+fF3FcTxYRRtcMlhGMRuDY8/MWqn4c+agNxuMySPSEVDqL5HdPw+WzY52vWZPG2kpLAAZwIXEx
GfHB21z6GQkDiOtBRvuCI8WZvoFlYi5vk42200JqBT5/D5C3J8cYlI8jRRwIe9aOHWv2l7fGcBhM
DOMGE1vEgBOkcw8qhPIIJZ46XnIXLNQTyF+AS84SlDbtY6uoX/tMReDWTfp4K/SlsnLfzw2x/K9P
DFOxNZOmJjDvAJosTJSW1ngbvkHHTw/Tn4TkpO0KPKmtiSHGV+7Ck1A9IkR+DxDbhkEPEgOO0p6d
ApXgkDnN6Ly9Y4BcNLlHnvbHxILl1Dj5o0ul6n5OtGHcm+G454IMIrmNNuhYyG9Cc2Qn6hZTJZDk
aAD+EXKcegkAHkzbgEKgS3edzbUEW0gLIApETQ2RNuQNg2rDnMA2j/4Bl7k7UgD9H4oqqSY2TpaC
fH2l95qYH4HdLi7lAK3Wlv2EsrYFjWZcpKAmOQhCAt9ngGS/D+xSD8+YwqvMJnORd4AU9OgNVEGO
M1u1eKtJAJiqMZgdtgiWcLsACc0gJoKTgX+8NIaMxg5eEmjYcDzB18PoF8DTzKFRQTWTSfmeE986
sfBuDPU2InStngC1WRA7ASaA4Ene4HyrrKTeUNjK9LI3Y8qCjXbPbfrJyd3DSO7IQp+9SZb9Nhog
1gAH5MyB8KULn8uoMeh9quwxFMUfvhNg3qZ/8htsG6719wJ4vuD//89/tkuLZeJScdcjJ3bAoRmo
rbzz3HcUc4hmTf/XmedjvU/sDXTjID+D1/VzsZVikNd+lwSncKUcFHJ0t+OkNwOFBr5nPSy/OzVb
ZnoQY9DJLhgDzx/bnd7acG61kuUUBoJl1L1zqwIfFwxDS32E+Ye3nqDg6SyQnVwXzF5nib+gyQqc
NWWNbR44oFqa7+mZN2qd/kwh56tllYb631VP1A5DxFe8zLmFDKplkGEmUQSI9lPKwIypwvoiAFGA
CMfl8g2iBHzQYqFOpDQYkZibK7JnikQFy9x6lXb8INb/KAuQJgBfLgxL0aFgcDqr2lvJTSmkw4Yb
TwbqK1YKkCAjdu2eWmad5SKlSJdTX5UiBMDXSKZKGrVPbnR940vwNUD9s5gw19sL5cIoWMbkOYZv
bBObMhOxkCSGmswchH4/9LET8lMFyHokxfigHGk7A9t0SI1UDoyqEIjMj07cRFouxhrn9ST0urUk
XJWmdob0zWNTh0boiMBl+8obEMaTbFj6vS8T1eN8c2z1xF2WVXXnlO9CyKG8m0YdLmQxPhw+4aQU
h70t4//oh9ogXZsMMpcIP3Xh238vEpAm5qcE3ul0HIKyDqX/L/oArBy6Ji1ZWH5LYP8UMLZrD+g8
1CE/A98itVyj1zjBHMGW+beRA/3FT3QO79OllW0mMXuZX9bAAfy+sN0RdnsAnZhe3vtMBDCB13jI
HkQlVxvA4GlqR8mGKndekJio7bU+lAy/aNUuUbZiFV+qvrS7gNcUP9lKA/PFVaJTwI0TL+2wbzvF
rPhgwfc94Wvh2vslqbhVgH9kEQLTQHQNLjjw8yusrgLR4jJkosFzNzhiw5bEa8gDsOgLdcCcRYxh
S4tqFkLwBi5LdHLMcVzFsiHK8TJSULfZMbWSsHGiTmuyU1kkG4a+82yzVJLiXrfJNoKLJhKCtcB1
TxGPI0jAZs6fKNbKs3PkYToT3hBxrrE1fxoiblcCrheixZCUd/A1rKIN38KB1zKgnTJzUQYUP9lB
FvEpKcdCvLKUlUIR9d2FJ6ZBuE0O+RMDIeRQ2BhQ4kfBCqCSwonjUR0hA6vZ3hYZgsWjwz1fL0MZ
rlIgSkSjuBRCxlRixiTeEG5yOTYpGnT1UbAgeSMNSspolGxf8j+HrDIKkTFHN7F8PjNYFr+LlBtD
OF45rtrnJUxIZQUi01MV7oQOICCN6UfvQViO5qjJ9qPQOQqNsrDasikUqbGEhHvIT2t4n0L9pcuu
XrWgc7Qit+upHCSVvMPPvSkpMC0qtOO9XnmN4ecrYbgiwKr1JZUWcsOPUq1WYFXzCmWZ9ozZngI3
d7ioolpTIFSejpF/CjWvyykh7Ad/FWG6gYI3+KLbdVauI/rzxVL7VY8Br+MlpLWz0NHherOmumJp
WOlJtO9kwUUCwF1u4uDKyaAnMZdk3NbZVxDDXvLCSuC7Mae/rz6fZGHX/nn1WTUoulLKCPDPcETI
CdzqS8GPRlfIe6hc9C84VcCKLurckCSM0sD273tG85mL3N2aBGYHnsOwPrzWSrhsyAQLnYRwm6xh
E9YUOUS+mQEFqir75bZiVh9+y8O6t10L2fdAiaRq3vIsWaTthadPGf+CsDqfZz8eDYa6MAef0inR
vf78CePCa6EDyX2Hzs4JvWbobZs7RbLIWkySPYJ321BreIJKQjoV3Fl0/PvdPjkRoT0DcxIsSkA2
v5A6oRHabGDwbgfs5QmTkSqAsBoJGhS0yL2/kKJb0YGbNELBHEWqmDYg6olLBkfBtHHIYaBGkq/l
cMxjbvWA4jGA0SK+9n480WzxQuLw5HYh08IwGl4CmMigv/75viDSqssmhi0r8lbW6zVObph8mwTJ
6uR0Ui3rZWzlo7n6uch+XnH2C3GUx1QDJcMAqiRIrqdB9FKhRr/djkey5zUQRi7gYYFurALHRYzd
e7yfCOz/8880ydPgmg8fE5nl5j2ZmPYU3aS4Czw1rU8Vi73nyaXULzq4tdo3VInCi2v+3l0QxIO/
sPaAYoBw8fNVA1Xtq7L1ghXFtKc82IeVKfZmyuyiVHgxfXhyKQHgKWw/YAcNKeSs40xrbDAck7ub
Lvsoik+Q4tzGZiET4vjD3y/yyYIDLgmqISAQ9JYIlvv5VIXvjnjDXQC4ds2gxPdZjOLSjD8Ofmsh
4tHMuW6dNvc8hNbIr3ZdK938kWWIqLgvXvD0VLMvC/kHqEKRA4ziZs6ZoQRxDOket9IjbsNDn+au
CqpWxXoxNfUMNp3/laaD7WbKwQV7BlI/UD/njhIRK/nIG2GpTS8BDlYGsxlARTUC6SP1I3h1YwAf
I2n0xS4353lOlwUWhkk0ZljwSH0YXfxzUHEs5UdKXNAou1HOTEpb+9jf93tzhXlxqpeqCunv7iVP
7vfkBdcVoPIHIgiFA0xLf/7YNSQs+Fmn62pYuGsXUaCJdTTT+5egb68yWWTaAlJ+cK+pkOxegG2/
mjhcHIMBpDRJIKizc1Z83JVS2Y5ZBoNuM2x2vYsS/av1110OFOPFEfkbAJ1dbLZLBU1GZ1wD4/qk
8vQeyiBYZUjp2ofG7t6DqlK3QMekQPdcJB00usQ2qhIvcCsBj2Qct301AOB+Id3TDcHeCK4v06J+
TAH/+clbnqqaooab3TkhmgGGsQFdr7A6coBBQ+fIAOGA1GWTk8OiB/+GJwfVeom3T1vUbIX9exMP
jtM/N5FH8VAXNeQgw0DylbjjVcn6QoUMEUAMmySca++vQf7nTw7GhYhVBterWY9ZF/+HszPdbVRb
1/UVWQJM+5ce3Du24+QPSpwYbMB0Bhtf/X7Ikc6uSkozOkdraqnmrFTRjTG+7m0AdrcPpN4aB2NK
S4dLq6IIcQaB+Jtx+c9Z0Ndb/t9rfVvg/agT9ITxIhvrlT4W1Hpz/XloXDD9Wx+Da/vjN4XA71pe
X3sZAeD/+3jfDtCmk+CqJjwejk7zblkuDIw36SRR3yd+jkigW1o2OqgJCuK/nN0/Bn3fnvZbo2Jc
Xm5tnBq3zQzVLDf/jL3r+vYMwvn/I8tg3fzvM34PfUV8TlViLtFW+EQcwP/0hvHQ4I89nFVIzn+o
v+GKv+bePxbrVwtmcOH80YY5041NLx1clj2NvruZe7KtA2a++Y0v/IKY/VcUZAoweNYN0JYfhirV
Vcqiphdum8iTPzVXhjfTh5mL9cvqEsp+ekh/iXVfDP4fTzc0lEkxEYf5PnjQlJIkeDgP7JlsBUE6
27iGi9SCNXWmaEBYFjS/1dn6NYv52c0eFs0fF/6WWyRqivVUzhlQ0AwG50WDVQiUFWZHmLhiOlQO
sLRJdPnlgf99AP7vdb9TzKvSkDshKoUN/vbEntexvamQH4QuSdoYrJfPJiZLTni1nnpzdDOZSXmT
34b+/1xTGoZkg9GMwFTq2/mgpuJZkR6sKcCb1tjOQ6RsNrJbm6vb6pfNOez77x/4z0t9OxfyUV5c
DAENgdECsOoWcb9n3RTs2wSqw4tu/ffV/pE6DTZ7MnUvSxiO09+BXS2ESoivrF8NkYgM6OXDogPp
/+YK+10YYTjssAkANWFAOWDDyH9fB4BJgxRGdBswX0gR4/mgSYBBl9lbwnxxV6NW+t8P9l205scV
v51xSVFoaZ9wxVsowUQ1vNjX9v28vJhF6qWfSAF2dC5UK3PpqPTn3UN8kz+uuN2BVc1yW6nNbT3D
ucvjVyGS6vZ5GOU+HbF9uG6xeh5Bv301gnB8s1CelmfR3RTmEgMwFiDdCoCdu/svYK9/v0VJ0OjQ
QVj4Adp+jC5CrnV8LQRl5yX9cvvzMU8Tu8f5yriZyLX/knr9RD4O3+2PK35Lh6LycqrlnrdY709Y
iHQg/WVLcETzttRmkau+yEvwbbWDevz8JNgje7T8GLn//Sn/lZP9dRPfFk9/vmT9qRrfNjvJgggI
DRXap8UgCb1vYRsHL+LsAX37tyj5j71BZg8gBbnnQUbx2wqqW/HyUJvbbQMi1sFehivj/0iMRsvo
VYTkCt0V3OwJPgRQqV+e+R+nAE1Z6lTm33RtvssARUKbXqFiNItxM5MvxxjrxW5WiTOKx3T0eVUy
uxvP1Nvn5bfz5zvd8Wvj/Hnlb+c8KCD1rGc6nTBYvkkAzMSZzVCJMCMPouEjcAMPRhVGKVO0fea1
Oe8ceJjOeSKYlnX8WP2Gp/xXxBv605CjULYWOD3+PjuqrNKp4/gOJayTESTHxL3Yuq1OEe4kCIBC
QNATFWQJ0w3QGBsxgG4OdZVmyy+Hyr9i4J+38r0UGY1vQpqXj9smPpaB7IwFM3Brn44huoXOvPws
Fmjx/fdK+EfNh9QtgZdTmsah9BUf/8y9H0J2PnUPETEKe0ZKM5QAMVn/4QrpCD/UuYXI7mryq3PP
zyTx7+sOK/SP66aDxUFd9kNooNqbxWCSaxSDIuc3w+qf+4wLAanDSwY4x09PrBMICy0io5FmsEA0
xqzCk7R4kX5JJP4Rw/++zrdjxHiUaiE1Y3FSiievreZ5coFW5uQGGkWNihmyaqrqZ5zj7Zfnv3lV
/eshKV7RZNXA0NAL+vttPtrqJDc1RL/96BD7yJgkexB92Ki8YWCemSLYM6aFiiMcVAQoEyt5udgb
hkAMclME5VnfYT1XDEvpFqCqGHcod7Oeo9n5GmNG+N9L7ieGFVk/5N4G6WcCDaTnv282vaXjuhm+
SG2PFrG/0WjL5Rsq+/++zs93wmVAJowH6REkHL59kPujluJa4TJVjTc1ZDsXhRxEG37ZtT+bYoNg
9OARP8wqf0y3Rtmov1wuarKRwvfsST0UrvHLmPlneUx/YoB8j1UdUbDv4OIOdPFdT5rr4sbQW5Zm
eSI4mEVB3fzvF/YTDYii1p8XGh71jz2pa9dHen+Mk40+Q/R1Wgd1EAVjL1rES9Tg/9+7TTo+5ngg
IaVB5vt9zd4IBOJNrsZEgpGfm+cAialXRC/d9WjHibecoo8c+k/22fu94zAk1H9nwQNdagzNY+in
03r6+0mz8Xkc3zSxnzA976Ww/bxXjpiipNSsq9M6I4VDU7qLfjls/7Hyh8vSnkRIiuirfct3ykun
NedxJaC9dw9EsCOoGk7lIfX+7Uo/VyXfUmbWBGIAzvb3PSafcvBBiKzPtMXNST66zc07w/wVltIh
OtymlSv7g5LAb+H9557jsrRKVWAK8P++l49j9VL3fXzvJ0U+GbVYjGLOB1+pPC+ADOTaInqs/3vN
/twbXJCaScQkgKL1e/mWXsU+qpMSCAZs/M7KzxNcKn+F3X8nE5O1cBncCOhPMsIWvydr1flm4CDf
jjc7ezYyXXeDQRjWsPRvEEDwY3vySzT5xwAFu3TmeMMUBZr7dwREqdTtJR93kP8Zn+BP7gbDeNpc
HhzL2lrpIvNQPfvvVyn+612iSAS7gME4Wem31amljA8FhJoouRF/L7ThbUrRTLr1CCSNfTXOrLPx
/OggGWfwhDSkucuLbqVS5jcgUOP6N+v4f712Gu8kZ1jBoQ36va5T0oQzSarBgewHnY4gsdFQfsZS
BPj90wqlkv9+A/8YIn0Ze6A4S7GKh+a3SW1uVF1yunK9FmGQCVLju/5tFpgeRibhNEdi8iUcTIB7
8wgN7JfX/4/xqa6jIY3zy9ADQCjr7zMpv6EYld67dhH1fnoKb1BGS78C1XsLjchN5GOePNfRiyTj
fCGLpqi8QgTXHu8n+bk/Te4SrtSzRPLQ7anU2U1yomxaam599xNwmcW6Oi+00bFMD/pp0YNZ7pzk
7FXSL7HqJ64b8xUJh/DhKb46yn8/RZTW8U3ui3aBJrSqmPnzeGyd9wKDkrElvxbP+VFfA6MoJkB6
tRJadZeBxYf1iCOrJ3WzR+fKsl2dPYTpJFiXVzvZieA8o3dY6inIscY0PAnZ1p6cWHWjeU1tBq4e
QQ7d/e/l8EW6/jtKQKUBnc5JjRAu0eLvZ5H6/laBq7guxKd6ZMGd1DsyKHB6sn0DBdKH6uijgLSJ
unnnqOfJGGX+EjImGFNL+ox5yr1U+4QVA/CrHPSF35QOYK30OmkuwT2FQxUDUlP4Zs4JexbG4/CU
fwvr/0jx6bygHPV1oAzCP38/RoFv2Li9NeyiqzvZP9zZaY2Q453ZJCbqUwfpVN0s5/O3X8ehw4r9
8/3RkaHAJycF54/CnvxtRbPL0qKImZxd6hU+Grf6NRp/GrBa8lkre//9sX702IeLIRNNOskgaZiF
/v2UY7Uu5DZR8umo9YT0ZBV3eVWCt+8E0C/l8RLVli7tW8hzptqtasTP9DFww+YCMF7wu2wC8Gd5
lV/UFplDwbCk5OJoysg55/ovt/pjpxM/IGwzFUftCXmMr9//I8+KqcrVFHzRMhHtHOCqus7UYzMO
s0FLBIDNzVLW47MVh+tqVutmoodINJa5Uxvzx+WYRE7kA6eo0UC4bdPl4/5W6pNMMbNPvXnTprgi
RJaqhmo00U6/3Dqo3h/fFBUyURyQLCSj2pd40B/3nvSAsqJTIqwidIoLByRCAiJrkyNboG8bJzvR
rcJeHPxz7Au9KYS05cxKgC98rvcF4ir9ZZIPJDIFsmYBpNW57E8PIJz1GfimdLx3FvsCwHedeGgx
X7AJf4QSau1i0INobBU3Ludx8dEVZo0ATdSb59SN5GelDM8CHE053akYVUISS2H0o9pm3Yxdd51D
SsAE0TFAykkgWtWr3eI+gb3fhw4uaLQXQ1Vxmk06NvurpU8qdiyeet6Z7oyybhSnW4PmEzE+uGaw
K5DCB1ik9K8v3a6rlkruxIljoMEqtRDLVWOh9E4vTRXNHgt3a3SzL862orqNbPx/R1Jp9t0S1bXf
zIR+bjjckoAdINXDqFr6zoXV7wLJZ1Tl0ySaKSen52nPD5zTslCWt9DMf1sNwwH49wbnemzwQSYW
7rTxrW/d532PTlqTTu9XhDp7syi9GDo/FrWwaePEapTPsrTK2yzhm/73fv+eabKHgDiRHEGkGn7x
7dLKuekqFc7lMJWvaJdJoXAsJ1rpXRLMKdLfnpSMeagJvj8sjFvoQLo0+A0Pd/THyjfk/GpUYlNs
JA+rWJclWh3vjQNzqjvIWOWQYR/uH+d9ubi/p85tnn3cgwGZDoXIVF8SVzQFp5rH65rM/w6ImvGR
8/AB9HmsZV6e4vY7DWFffSVZmhshMh3NaqSKybaC8eLhFmioYgzj9M7Ylpy9Epyt1lFD0T6FjdU7
5+ACGvhun5Fo3SOmDhh+BBDmtroe0Ph7EywEiQJ6XKEU9vipYwoYDpTncqPiOZs1Vv0M/Hw16CMI
ywhEsOLoiJI+7PtzU1jKM71sZWR1T+d9AiXlo6R2Yfd5+qoGMU9PLLy7vaP416APmVTvMMWxW+sc
7IBGY0QTju0YRP/mOsXN3Stm2ZPo316N9yLEsrKzRBpP7Sz1EboxNedsfwqLfB8jDSfiyIts0ZcF
VO8eHsGmdPAZQbdy+AsVJ5vgEBGHwDCtyFNX8ZxH3eW5maDzv4b7HnmaLzj1VA55frddnel7VFtk
IvzPR6hZqUePG0w7AHYLj8/pTTTriYpC7vMY8aiPaHqaGYjCQc0yEKhrPx8T/YxQXPl0J+syC9mE
G1e/d+/XyBIQRZ/xFqctxvWwFiI7nn5iZeTrU+GppgPxbLxJyweaKwi7ZaDjGwuhXmmLNUZBfmfz
VwcKpI0NvAe8FtHucMbPHXJa40maOSPFVx4TqfBAmccFpo9AoovG1Doz2uUhfJogl/BetUQOJSTy
r46BooNujcZWhGFD5p/SIH44pbEtaWPisZuZVcaPhUI8u+lW11roHXLogjf2TrktJ1aWICHktrUp
Yvl4EMQQU3EBcsfVg28Bo6Pbt8IM0GUJmhb6d7nqkZiqXf4wTA/YpCjmVDmpRVDIbtZalIEMEJ4w
UFcWou5Vmp2fgxq5B6wcdev0Jhzzu00MfEs+hJ26kyH41KG4oTvdFN7pAqNoCAZoAt0uTilbY6QK
wrZxY8lTDurNLoTggiNkb1apf0GzpbVS2EBBCXfYJYtnZelhtiERGDfOObGLGwzXId0qO7N4g62U
qGjctV50+bxWq+gR1Ff4NFY7CBg4Setl0QzmSgzKVQvaR6AXuxFiGWe/SkMjdcWrxxPyGDIVUzPl
mceiOVa3JdcW3La3CXUp3CdSWojDdw8AX0/Tc07/5v8w9MrPsxNjcD3IUanuldHuxUIzdhWhhhi/
8MCWPldeWtw9z8woBhds8+rewghHztIyAmM6mmYztEngWjiJE/GzH1dbDodrtFBaLuD38VUyd9Gq
cT7gv5vjYxNQxOVP12rgESJVYLVY9vBbVvEU2ylD5ssUeg2LYLQ4+Z1NG+Gp5LKKxTKpNiWkjyux
nRFFj37T/XAlGNtH3X9CzRkBT2F9XxRO9Twu3BI9/rEz8q4Vkz/mN+ArdDNFIg4CC+Iy9LPP3unp
8npdpS/XtxHsNFey24Dy8rR8zialg/yE+5h1s8HbqrYlS8H5VDHbifZR2vnudkQG5kmdKyNTn5d2
6wgeVQ/8F77tEjMIxKZ3l03/yp8zW+eyzOeyJy56zwgii8U7jWbikz4btGfqQDELB4zyTEJae17v
77DA5eNlI6PstjlVFnvmETsDy+4UpMeIPdlZD+DpkATMDn+b1qWXhDD7tJs+NjEqQV48bzl66NU5
yrRat+t+C7tRk4MTqAHA7aJLZtTEVrnI7GrGxsOMUYUfVTGDEE39GHl8vTUOfG5nEzHeT9iG7ARP
n9e2GmYv5eJiY7hjg3V0NC48QgZXsMqPiPZuYWmOOA9GT7yK0UKETIs6npntUK+yGsgfuVd4uO+6
mvneeHBBkO6OERyprHRWbGMCkxcHYgiR7uXyjHv95vosPguqVUoWMR1rzR3GPsiXRcJw7NBc1qOn
tgJ86jeKW7deXduzRnoRG4j8HpoM+RtbzwDsixDeIosWF87So0L8RM0RU7fKEoHzQlSyDAQm59wz
O++xj+eXgM06euKo6nQv161z68leqfmcQmfJzFM/Uib86Ml4ulwWBTLORKDY7nAkYGEqky52br2v
M7okMibWeJFyDDPhIbMWQPHZygsFKP9Aj4Vo1Ah4LtrXOIQriFWVCXkWUtnVHQeQFMWReYus0Qts
JHe8GME/6r3y0O2pcFFig57CqHCu0k+bnBaYbXvJlPNOW+pgF4h7LxdLADnHAYbxODativU0coel
0h/VlUEfcIevFpovh2iV7+6HB0rv+iqb9l7+Pv7IIyTOkkDy1BlvsXCAG7ehcnjsz5vHHi6oTAYg
O9lGZtZ8f44drK7ObgmHDoDvY3J/r7bypzB7TOvBxY4JY4sil4m0GgboGHRv8mLSchd7fJ0UzsR9
G/L+YCooh3Serk9+72QSh+TtmE3PQeNwLJ529V5f9STpe9mDIK0sroMlqGZDsFwkXhPiEVQd+QTD
iZG7uWtMYbOkR50Nfzxv+qMcnt702V00JYVs2kKr63KQ1slUCHUPFSs3ZYMLk9huQmXRmkagOrv2
vTU7FyK9asZzzNsX42D8UvnSvPWNDwXY/9N9Kc/lufiBR5QrcNLo2NTGc/hjc/ShzTFWuqe17D0W
qKAv0PnytWkSGAvjUOQ2TztexAS3hYJeC167oiuE0iDLaPi6w1Ex5y8L1Zlic1w1fmmhF/iuvjcE
56v1wFJqtEyfLt7VugVX72Qn6Fn1LMCezC4JtGk1id1GN0UI/qtRoM7hF6hO5iWh6uu44X7cea5+
d14ieORpZrIssX868e5Fu/HOLvat28HpofuSQPYAGFSzzhcnyVO+zfRBffP+DpHDwCpvZGU2tNYZ
UsJz1FRgAqlHo/XaXfxWT0mGMFcc+HS0Sio/fo6fFQkdp/HLGONXd2CJXZjG0op+2hVzckV+Ml0Q
p1EdKsJme1o1pFjZhtJmIS5GvhSmc/X4+PL7otqGaRZC+EBQfp4thRlq/57M2craDc4zinD7vGzf
7uj8F2+x3wXNWzzXZ7cVnAQXJZNDtsRm82rlTjcdDxsfymg/EJ1ZId2h5W44eTOXI1h9hT16Xygb
EU7NSvaNIEEGxxQD42OQV4tZsYb74IAEMOtDfKDp9S5BpRSsrrM62bpu1OOYAwYJ0CMI8QgRMVKB
ZJmv70ERFrzaaDqew7+Xg/YlR0Ib0qlon19k5+RDnEkOuS8PKtwOqmTnhyu23r22k/GuzZ50UgTy
kCntOv8yhZ8N7aY9Al1GLiiz6wY5E/9ersgS7qfpTfAawYt7ekkT9VVaNSH8e4TnTXmWBGUQHame
H04eu3TOJKpUACKdKdcueQghwLl4p9RKVgRUt2CpgZkoNzn5fUcQID1HZoK5+nAiZHbvYK5wUFfq
jCieQLRF/n3Otwtz/24nOJYgxIEa1xWF0CuLoPjU7RLb23xrrPEhmuiYcE7KSRzyH+ZxOFpLS209
Qq3xuXvmjQ6xyj45FDMdlozkveOpRktgwL1wwoyZtw6cXFDpL2OwgFKQvavEmlUOt5fQJ8Od0s2q
toiXdcRX9sbVRsNhWgja3K7YmpJpGAsS00s1y6qVJG4MtGQMc6IqEzmz27Of1+4N2/ORGz/8FjLV
Keird/ql2snWqR9eVgqITmh3Y7+Fy264ReXc/HFQONlU3KNhS1NxFynPnERwKrDWECsKrPZziTCe
8tzP0kmxVsMUNKwEOfdsdwEsrT0vzCs31S59exy01CXQNGAH0DHobe0jGfSuDE/gJNOWMoOtLRGI
618qMyPZ8gt3xEgtm2tv4zeRGJs4l3GYG8GoiM1xZbUdGKZ1c4XExGjKRH/r5grEiL0yF55KXjLD
0ulolS+LpThLFwCEzjMdwS+sFueR1fjQjHa9zjkmkIhDRTu2VHuNy8nZUrjWtpG5J9W9PFy0SHOa
qemUAoxfaLWNkjxb6aV2R76GYuODgpUdZBtOv8ityiKjCkoX8UNqvZtDMevd/XimzXPKOdaHJ9/M
aBMTdzDAATuT2dcgnaAwupVHvv5SbAd1ejae4AwSfflUPojhw1NtY03H9LQqVgT2KftpMiwiYrjT
cQcpg1ukQOy7He9S/nhIsiQFVKjAu+RdiyhjalarujWRwGcx4qnKnAlB/DTEJ2zcDloWUWpKrzp1
F8EYeYKIpMAiYc+QGaQwOWa4nNztq0zqlPsGQJgqDJBTMGRrNBQIliC8qoJ/zd33iAyQRYrAEzta
CEaHKLE45e/VTEjDtljK4qbAQkUudlJm66+nfoEKcaJDx3AMmHRAwygoEHbrUeDwE0TCbs8quTVy
96tbKNYOEhz9Soe2rlgjHw6920yqCSEOXjkpNWose31G/EcX8eq2uSMu1LkK951PYWEZOJPX7QQJ
R+Z6zaTl/8tV7cWc4ER01BWHOaBs1Qm7kXhH1kRHpiXkCeFjAXv6oVg6lnRoroiT0zMn6n1xA7G7
qSLaeUNPWi8wbrU0bm15DmNXs4cYfP7s/YsT7eGtEjAkLOkyT/DFT0rNHSonunt2MuIwAX/O2X06
IgKA8a3wVcJgBrIgpDuRZkJywD/HUvfdw5LdHj3e2FYCw+ZCtvRKJoXcxIxyjYRshr+7c1tjVZiv
i7dsejs2FWi1xEJO1rmQEncbNUTZx9bsyzaybitCI/s65Qz6JHUP30mNLWMWbyR3nMFOx3xPfbvt
ajDZLJ+pZnXPhSdw0C8JbidTpgkLv2pq7FXrPiF1ZmFeyLsesnN1DXtbU6gBzkNAdXjHOdi81MUo
fbCBQvR4hYs17+W+gKI+7ysWMoJdqHCWLkhsP/UUv5kpPl6Abwo5NF+UPlLDUADu1hvCiAFeOFi5
C6yKjJxjhIVVaZ/mGlcB57i/7UT3akvz4nmEi/CZauE0bxwDjBx+mMFpXgc5rh9Xuqoi2RH6nf71
zpmUoUQqzbWpQb7GR9+f1zDxCRmdK+45btuLdxs9G2bmItiFgbxGc4evgNs29SbGi82Olq/I6Q5E
ljqApIHcapu8DiZoySZej9j3iW1sO3MxdjGsKIPGXN/cB0ocR/zlETYcPT3cZHmJvQdlTWdqrxWv
JLGT1hQnKAG7ojtkbUMAu7iCQ2OsR5VhN8T2kVkvcCYNL0HD9Adn19ISn8QlQXIimVZvD4AlnAQm
IrosuXmd7p7uXjm7+Tjo2gbaQop5RLUHVTagXJdPza4cIUTQZ1g8GccUapuF1VsFbsS+QqssAXY9
CMOanL7MbMhnKauH0oyWjddQ8ebvNX/ne+XFW3Va+uh9AOEj7XzTVyx5M3pBkcBCP8Ed1iSJBE64
wO/FY4m6guGeP7ATdt5JaoGZGegDNXYcnHghtKU0n56bc6L/xivA0okH0xd3Fs0Ay3L0RReidEJC
6WqTxovDoWSjr5bYV+IDS1mbXBYjMsIylADWLVNHc/uZXFD7iSRHsXn4fAetSh8xDZenKZ8KJzWS
RzpTd8EUOYaRpz5NeoqxespL3zTWGfXjk3eu+WAgFV0xY43HfjEXzZFVHZJ3TnxzjPObJa+QOCf0
az6SKzZqYk4WFHO68Ste5CB8IVlE2vvh0pMM1ryUBH1rJGkb87y82CPK1sQdTxSXZhCPR2eSDuCV
vxFFpDdtfwF8V00QJTXRLZ+Rb5iZbhWBhxJGjF8hFbZ3ncgv+gsdtobupuyUUEon4rR9E/d39/qC
eODy4aozznmX4YCHSoYpzXoOqB6lBISovozlkG1h6E43jk5bPX0vPCz4yG4O0uJArRcy8uM9xF5K
oU09+bDGQAbPdimykASW8OTkl5vHVPPb7XkxIijHTz2dltZ8R5dDcKAljg65DiWaIa5TogCOBc/D
Sd+umk/N9wxp3R27ANY46lSvnOrhI2jmBPDLRquD5qi/Pg5DNqi49K/Yb4OaO/uKdLOOvduR433o
uGYveojLUeOSgVg0a0zJfaN3DbiVZqWXBZSQ9Ekov9/inYoAdz0zODbZmoBF7ii2FBMaLCbJXLeI
HRlZ3Tw0CP7JcliuCqIIBONbSFGncRY8AjF2ytOWf71rAYCry/5M/YImjE07m/8ZT/lbu8O7YSba
D5ucMFRcjrokqPfKggz85tCyIdFlqznXKYrLCGeeUa84TbDXprcz2gCExuwPovBtewWhzMp6RrqF
bJAVfUHSwOKkcSq/maBNEqCMahnTo+rWGFOwVFvnqdrEpMaFU2OTjmiDy/WGBLl75q+kwchVIisi
5NmM0IO7DV7dffi6fQ2ZS3mp9/DI2/kTLXE3C+K34eYUV6ESG1rmY6911zTUZ3WgepdgKN2KmfhO
t+TtvQExEj84YbMwcT4QLYZEcAlTYtyNBUZEcTPXWJNHb6S3CpVi78JrRkzHpwgi/2pWZJ3YaouI
r+CHQ384e1Im9yB5gfuuHeheXqeyVb12S0OizjL8FoHchvMA72Ind1x5W1gkWQ7kX1bVMJG/2rqX
vRSvI65ScJW7LU7vQbVu0D4w82300bPn/XjaHhiyS0/8kqP+Zp5BaMKfFWzDrYcP8BaFjw0vEIDq
+ZgcR28oFiJ6xvDFEohvT9khoZoneVjJW5jSHj30i5s6xhN9Mkzir4kt7mnj4CJdOer2bKWMDE7v
iUc3k2gnIKvV8CSgF+9276nevQmUac8BJjhAFieDrm3qiz7zgTmdq7XkcF3A4/RY6NxY9ayctb7g
0YPNyHTNfB6RC89OPn6iFKoKS2CYpOTOaD0UKuw94uSZY6F1HhiPfvA3EDRwLjjNaJ6tb86YTjh1
M7XJECldGpUO7z95KRl4oBgcCiHtG1za85CXfOC5cMoISUDVoYFAfjB0ZB92+aRaD2o0cckzeyMU
73mC42nOJ6FXO3yYeoOdWP6mh4Dh6g1Jz8Mm7f1sZ6Ruo2damu3rnU4DuTn8b7yCq9ZGa7Tw8Gt+
RrF2o+3L6f1g+MSrKKdPqtiYn+0uQavbl2UBUX4uXJzx/opXMqIwZ49u+Qy4FoYIJ36SBmpu52vh
jTNstcynwwmX++nqQhGcLOlUDK92e/F0S/LKgFjNejnBWTlPH4x/qlCb4NYanIPHwtigILdnDDA+
cLbRvK+RxpjnPoMMmm8YHdO2Io7TVqIPO9MCJbiSQUkVRSjtECZJmnudUpVHJp2xjq4ERvTDGWDq
k6s3KNYrpBtqCCVq1VQIYosct0hfbEUWl3tZDJWJsq7fHz5gbjqxw2mPl2+gzPOtHggLKdA/GHrl
n6IvO7Gf73oOF+BFEI7K9/Sz2Karse3eaTirrCjmbKjqoKXk8G9WNxl+tPTvkyu1mF8HE3DFy5TW
RzOPQpoqdsGiicLUKRfETbNz7taa0DsxXEWCeG/WWKZptrYc0cMemDGVR1VEzsZhH9RLg9vHcsqi
DzokDY/3B2lRTJJIa5TmEsk9L58tbqHsLdod22c+nnabL61nOaTvTsRFR3HQhxUpn13hswr1kNW3
1+Cb+iBvgEDPz/AsMxRkr85pft8XrOcVRQGDD+pJj0kD8x/JvmyyD+Gtmo8Ms5jXm3c6IPLdFrDU
YOk66SeVD4O7FWOo5OTUxIGYb3zvEG4wVVAXLNxjvKbnwz3V0353D04GBrVObHy1GhL7cJ7LhTk6
3j5u04OOuRuHf5Atk9vQYRlP1dSui1nRB+22Ch9TcaruTg/8yfhUxN6NtGPBvY/t0YFz1htPim3n
V3Z9vOMFXnkMLhritrbP53eiHr1Q5NL94o0FjkUuZ/mJ4/S1PTJ8vQTXQNsrtMk7yCb1bjykORva
o6QtTC711SWgfiABGH77OqRas5bEblW6eMJhCAQmYRJnNtoe6eoUW6N1PBuOjdEkPVbUh7Rn0zAK
1kPXfUhpW+d6ANbAhK97Ttz3FRJAY/IaOXyPVwLTT80aEmV6VdN8TnFjjefvFRWK4Z5owiClsYo4
ay5TsMCW6NPpXY0WzUpibOA9yJWJlz5dwoZdyW2H7ZZxg+aXT9TnJrJGHpWTH4enWUc5c8ucHvH1
z+GumPfAYZrQ6mrc245OL/umWEdHpnBfpQ3LlWXbEbuBpMjUGtEr4s7se3HBQSk+35/15eX5zMnI
ixsdTvN8V3OiP5bCaxtCZ+b0Yyhid6E6jdF3c8v9eNGEVOCkof129H5+IqkKAGrzlpa85JWBBL1f
vF6X3Ue9zBZo9vk3qq5oO7y7ahVj1iXOr4i90aV44pKUyRt82shYqrdhZW+GZjZ1/lQJeq+zr2Q1
Y06Sbhk7J7gt5mAj+Pku7BJrT5eAdgEDmVDjOKDzEbDf2a1+7Bw0Drhijo+CU8yij69Ea0WGxT0M
Gxc9N4cVgIf480x97XEqOK1p08vheUl4DeUhaQluXjkYMAy9OKaoVrR9HJIPaXeKzVtn14ucxdFw
0KaeHASRx1AgpNXAsMrsgZYOgYo8m0RYonFsMyShT3x3h4t3TG4qG43sJZYOZvkxYA2GG023V59x
lKMR9Fnp2CnQ7fExTzSj6YJiiLMwsuUXgnh7ZChA/sFrn0dkGKCKpqg+Bq+V5ZaHc4AkX0jQ9lBe
G3JumAQ2bcIDJbtk9g+G8BHidT23VNJ1sLSho2Bms6HbvhhoBpPGHy8ZDJCBgXejA43CKMJytHTW
2djcayScBptsWPIdEb0LtIn+udcJh4AmwiGtRVEPkLS8FRmPGw6de7YE/xHnXS79ruzroHzRWHWn
bexQmgeSdU74ctlSX7HvuLEzIzIMBhez064k6hGzW69aV1yPiUlFjwmhvteU+m6uk98K3OmVMmD4
DepFP/f7odni6N6w18Rnchr01sMsMjHuof+bLAUmMHhLKE7KYyjM6u2J+l7OPpKgdUjiA11cVBhU
fMoGLeF3lkrDEh1O9tuOHae/ZkFCT8nNnWZLq98rPlO/W7Rbjpb1A2UL7rbZNvyAaLez61K9W+CJ
kspGnoliYYvMkQQK4WqidMX5mzVen9rV6w0mh395un7UT/EjbGhnkGHPygUKB+wjYXdxOyUYv2f2
fUTljdOEHY/d+mn8PyydZ5Oq2raGf5FVIEH4SgZzarW/UOqyiSISBPn192GfW3Vq1zodbIXJnGO8
aVCjUEUz5g1A/0+xGRaQLA1xhuQBHdyNkc/iiPROKpNm8BgzRARvGhUqkhF27BFkNYj41lfg7kgk
wXiljxNeCtHM6T5Kg/8+o0CJHcLBkU9IM+PN9ImZ8aGApHxLiB54LzNXuJDpSc2/zhbvBP2DGfnf
deQS88nPvj42qtCOQiC1eGOZbPUvRhcb4/N84gHR2qWw0W3tkmwFzvbQb95udhzHKGCsOwrp+Glk
0WEYpvLiEeDhZf7WKS6QCRrVLb9VraMjfkaBB6QzYtVkojEueaFZryPVsXRjeamb8vS9PEmNjCj9
5c1kla+7JT38cXBhEJkLw9XYcIlkRhtCn/qaX85lX92AINHhczfGa6NjKcvm4gzZmpV+GSCamdW+
ZxDSLcrGnHSH0DQDyU2m283zMLr3g2m8JwOrAQjimcnXak773bfzllgu6oHXLQ1Bwam4imUu0iDH
5JXIKOdSwt64NML3MoRbEovI4OY6/hbacqZeX8VdnK1nzWGaPb7hoio5OZ4Q0t+lZAnPDfmz3ZtL
Yg2HuGIciPURnJDW9Ylewh74su6pV/kaPgOl8YTGkZ/wpxidxodcUX6kjyuSrVDOh4UibhLJZfwa
e3Q1+9fkxxrzMdvd1H1/bhrxIjRX/RUMGnVH8XF7BUGdxb/DcvWczaspSbGUk/B1jK7i2LjCs1v1
ql1NHxRlY5VIIWeHlvqj76U7wg364SjGxlSRb2ehVixrb5KbKLbq1Bfo9vk6MpjVELsSZRLVRrmR
Wlfn9FKQLJMv+Fe9KE5qcvlI7nOLf+pgOk1io39KcaPLAf0WGpwSDonuuLSbP0bOuxpXzZbuJC2W
B+FHfJp8LLENJI2RLXb+Mev3JgJPiG1Z8MXa+yh2wdxLDmWkLNVyysVACPO0mmpJsf5Z6MkuIbqJ
b8aoUR+8U4V5PVyd2BUpjeVFrtp1bcjxduy0tDkUF3/zSdE7db+RM4nmCfhfA8/tvNAmFon9/Cxy
ydKfZgvk0rnVphdX5NkxEBaJWWQUjPqtRpK/peO9sQzV2Jt2XvarfxxyoluLAJoqcVSKWsFQ4TJG
KbnzDH8SZm6UdpbZab1nAvIn4y5tosx9U7za79gbbg9IgTrb8ABIJLrNi9IqCepVLMbR0BMkv9Kt
yEZCZvIaCxjgXiZGHWVCr7vLm7RvlGstQXkmEcf8t3rbPEGp4is3YgCRUjVQBUOgIeLCuzRBvhsk
g/t9meTjfTub7qnYw5civIt6sz/xVhrZo1t9TZ26W+aV2yQOowx6rmq3+pCLtf9sUsmWW0stnbzZ
dxwijfmiypTmveqK0WI2C1qEaQ/aL7G0ZEp2ukQwE34k34w1Ukd+ix3lLiquKZv2/cODW+7UOJiy
u+s2KDNSY+ID+WbHRDhQOmbd8jL8pXxdFrAKFv9DM5JOzfa3FCyVZi7/oSru1JWgrrTSaeCcnvdP
6b+2Jb2mDEA68CUgS8GSGQPMZczJghpZEnaDqDQ/xVZ7mYyCjxSjavfCo0/hzIIidEgMi4hAYQjw
dNfTxJDRNlulb0vDpEuBMzV1TriIXeibk/bnRCkpiUjIzPjcSQ5mEV5QJbk9RQBC5qut8Sn0X52R
c1w1RsvLt0/82xJxo3U7ubD6/eu71JJA1TZie3rR0wso26brGiaTprYIOmmZkAMtbSJ64M8wVzTw
mmcwZDsp270rev6usDLB7mpKsmgVKdvs6b1hZzE6joO3EcEk57ZaTXrYY7b09HmUppusvXcyomOB
wO+PWcweeYwUH2HKQgI76CtzNuX9sAd+0RS8UepPf3muBvI/a0uICGDCvL9QkeEph5KcBr4LOi+u
md1mhG/IKE6cHua9+BVjt4w2qgitgL6wu/F/2sjhMVVVJ5492tzPMGkKjkLn8XFJacsvabNVwU3r
w1c/E5TZv+BEPgGfVtBNibTs1kvznRSj69tUs3U2bCNcXArhzkajO3XLu3Fa+fSp5xysA0fja9G/
T4x8lprVlPYxnXMyKUwJbCxFdnNlWYl2217qdNXiNAEifDm54vKAK6Kdo75k4XMKMhmaKG7FnBJ9
wZlZePruzRBCRCpvt4UvYR5Tak12ytuFDyjLIM4OkhrgLH2STUeUgPR2xTeSN3tW2uN5CEXYmRXD
QVKrGuC0nYHmSzSfIEsc4Tnb98Qoa7PWf8J0paarMLn3pT3tXWLI+3YzjR4p+jH2kRcDkq1ZxD68
yspjO6aAOlNUYKKTPfg++u5QMrKPVwP/kZJXYF/y4r0urxkvknTet9siwBIiT0VMkROvEJDmKtXz
QV4rHSstdZuX13A9vq4sr56aDeXNbwLm8kW5205fDBM9v1RqruHOjsKUu0yzqWQUCBES+4fdDOaM
ilC/SDJUGov7685yIslpyuCSZF+kDFdWXcZgMauNg6h/AemM1R14JFB5xVSccc/i/5HJrmajrkdZ
gCFrmSV6fAImgCF3nCMdBdhX0BP/KhRae/00u6VrFntkTEmzGnl1M0lRT2JGduL1cJqdckdIoSyE
xK3HUTh2FAW6EjDU/E1Jg1amZD06b3yseGo2vA4DKALFA5fcTG2oW2+6kXbcjuSog6hIhr7LHhMa
yxwSYPDCjfpP9Sc7wBVh/xibtMmVAuoCglqZPX8DHRSSK+od+L1X8JHdcOK++kB5BU+W4supo4B5
ssmXnz+FFxYyVehEcrOZ/QaaADtaEq7xHYdY2mm+HJg+BiIn2gJAOGRsIu1f6aopxrpS6N0a0KXw
Gvbz2Sto0VR87EFiKh/MLpRs+7qmZVC/FjE/wFNTh38CYjnW+pCyR24pmr6dWXdbngSWAOu0/ADV
cl3+x1RpmOAgrBdss5zBT3owxaa3sZs1tTCGDdR29LSHUdV8lw3hzCNlySWNJwsDDfKCGSD2MJ/Y
gp9+oX00P7zUDzKFJpi1XD4Qb5hyewzgB4M+ikgVeAgo/GGoeJRbFs+GFxqC7HdyAhLeRx66rg/t
JuW+4iF7RVHIb7N0ecv01zdh6nSP7iFS9cMxUv5D6GGIwENxiObIhq6Asii8ouvzSn2FRrtYP3Jj
QvpNbK/6LZ37gW5jFF5/glE0yKQy58Nzb6iGfq0dxiVsdft115gwK3rV/GNml+yQLB79XN6AFwWg
GoZIzvT3Hi0woqM5ZbjWCSk6UzES5JSs9S2hs/1q4nc+mGRMUPjL75G9+QCq62Rdr4VFlZjFju2U
Qjc230jq/j4QYyIV6ekzr7zBTfze7lcJnuUhoKuHMPs6JFqULM23JTIMkmDr3m7QwRarkKXMz5Dm
/Pt9riez1VSyxe+y7Veh6suv5Ttz+PGpn4jzHqnnhj1M3gj/qmq+k9VFIXm9aIdjsEu3ycfZkeEh
eUiire9Cwjt4dC5c/I/sP38RxGDZhstjg+tPX+YbzcnkcpLfjvK1WUS7yJM85UZB9k8h0dsZTvT3
nrCpoBXfzH2jKw1eLJEJreqDfWZXOyq+bO1c+2/fLZ12DJCnt64MwERx0TDd+AjWjDaH33g+qjmY
lEkHzsTE6Df8x0PBVUlo5KJtsY+2bJ2yjxuBytRIvOZfh+gsclnOrnJDV+jRfZX8AsU/ZCRQSwjG
qe+gKMdmMehvw4lPi6rBDIN2+w6S7fM4897HJ4ljvB2kP9jb7FmgIrKxppu3NQTCPjrKPt3TtTxR
Pjv8aMAYA/6MGESbzslpMfmck10SQBKyeGs+5dutYKPuRHv+pKt7dJwxz7i29K28HgX6IYyeOdvN
RnqAX6KE92lMU35rmNdL9dGhsuWgQcoWmSFdYug0nkLjBmT1H4EXPXhgPc4oHpfylsI8hgEnGckB
RMqTig/mgKnCFnfjnbUSlx5RLQ1t0e/EX0Lwm7/okJjTTfSrohujE57ZlTLCMUsZIVUTkLe+moxc
817zi1vm6rvihntgvJjZbxZMbDLZhU206JzyOkNwfBlsIvAY+zMvmEoX2Z81fdX0WOzDS0PUAANT
NkDfHGpQxbwOqCHBr/9SYJ6JyVNwBPGzCq87R/T3/amZC760mqzCTQ9pNRJb8l69d05I9LLBlqce
JDiYZcJWP6VjA3WSwbphnLzEz3+yxbCLndaleAOvA1aCrZ76mV9bWCgydr0MCXm6etE8uVRAbx8s
dIkDaYVawrpNwDAnoJ3MMqRQBcekltRPsQXoY8/mynyGvoxPuGwvqhGS+sdmySu3GBPP70VtyYD1
PfefoJDElK9AG460mNqi8T6+lwjISmJsTAWy5mmnzpMl0nsz+95aExxJC2XLYRMe8jkPKasBU0tz
m6SmeCqg0b5xwOX0o2M8AnT148kKOopspqxpT1/RJXw83aQIXk/PtVVf+NeesaE2T0DllXaVs1zH
m8saMGd/s+Bjc1mc1p+5Db0/K8/Ux3toVjCq/Ei/na0Y9cSQK8rJvbbX1pMjlw2u8dqdX5L5Pb9p
RQn+AfmTTFxxMHffdWPjd635B6Trqj1kZ9WbOmyAi6dPRXUBHjNWLycSjUtmMl1vXA22gqjBptiG
8GwR50SoR8lSZSsUeGnNAYDxZ2a8rsBAGfqy0s7hmY4umB2h5c8otHMj3WWbp18h5SOFp3o0S5xc
oh39ey5CR/PvHKGvRUsylGAULuzHXltNd0fK4P3sy9xIAJVRhszwVZ4aZiYB5DhYZh2qeI20q9KN
ISFiI3O+3vGyGUQUYW9LcOqNCJ6Gm2BFu4+gbWZ13sidYbc6iPvcfVqQEkYf1Iva+W4SX3Gvf7Eb
8lpc00mAU2KnWHuYMWSKDTeo45O+rMwX3UVjVi7OQXwWzCfkmqIfRccE0m8rnG6IhP3npv9jM0Ho
k/JwRdvmdhIs4KFdCesl+Qx7M/U/9dyxbc7McdoqHRkALTOZzD+G49lPZ+Z2DmiVI9pvBxcBh/GV
qZr5xG4XFNt7iUQLNJMMW6j9I/rfuXBqoemgugEvoLILdzpv0LHEKwZe4wlbx7vqZ2rJnnDjcpAe
/y9mSN4fHQ/2T5HzSzHkvSAaioB8zMwlX2jGoh2KZNQvnFEaLGJoCt0BrQbVllFuaj5KvV9AYY99
cscYHoWHUESj7rG1MWaM6u4fBZfcsUHy2C0mR9YrNoz6/DwLF3GHkRMAbJGe6ASQwIBgp+w2s+PM
jVf1ZiArTzYKJqzzUJr6Bu3329S8jDmZ+Y/4xwlgVvPqph2yJdpeR15MvWltHjkb0FggKDcjSi8a
O6MKNMPFaAT0LO6aOefFaGLZp1uB20+7jyMLKzjuEwHYbokh3Pg8muMGSvlE6YaMhVlYlclM2iOD
r4TFex05W2XErxVjW7nqvPhFYQbWXSwk8uiE+XMfrjAFxHbMTx0olLfjWksuqZ1udUv6h8SI10S/
Q36QS69MYh4zcZ3GzdbtPF8+1wxb95J769esz9XrH5akRYV3JTbKZb+cYuupXHrafcFDJQUZk1cE
Z3rGF8TsXBlrgIIAQqMUK0zem5seu/mVrTTzyV2NLNK90cCDxVo/AJ0uFTfGvN/e1TiOtbVgob5D
oBVZPVOoOxwCozjKEShnT5NNvsWdtIWwBdlx5fmHGyO6TwqkYak8KOyuOG2k4OW/Drorjqky/TE8
pdtJZyKRskWznhqTrcRkmMXMnS0BX408IJTMiY8C16CNbSBCTwomW5JT56XbzZsjdZrDdrTGVgED
/aRcAJbgs+DTXEhm9atm5veAq4wtqAm+DoOg3gdmJrRoFOBXTMnlN3bwVN4HVx5/0XqthfnEb/cx
zgb+R5WDHkqg76CBYWFMAqxfztPqHxnxz/P0N7epJ1FKDG67UOespn6Z/h7RjlsXOG8n3UYO9fwq
2YXQQqCAxue3dHVrwNZ0CXczq1xea7RamXu/Vmwa/ZJBxLgLSggxgJgfyZknVrptps57D3O9we2c
rLFRPU8TL19Ob5I91sMfkytnaXZ55kF40FKvWKWLZFMUdv8nc0xSVCfnGJdUCvvd4vIpFhP4eJ0l
sEOzjOuIMpXqxZUu2U1Cg8fOQP1GIJy2a+DtH/mD+6SC0zGUORnZZAsisfPk08sCb7E5+zzGMGxS
dwK1X/0KLCwdWwSSjswstulvsZQeU0Y6p6sZd4/m7CixyEa9AloEL7aj82cF1GZJzNy74kQjCEqB
0FPM54GBt24ZCFaDEx3VxwJmwO3N8ioGzU9jjxs5fZozW4zyg/qELx1jgT/5N/EjzoUHVY5Tov1Z
Tdw9itCjvOL7co2VTd5lNxaujELpxHlWfPBNK5BOyPsDRtuB9HCU7rJ/6hmTb3pV99GCdWU07tRq
rtWPHlQ7ReWwsTpqd2NKzA2qXN5LiX1sAnG5FLyEIwn3JY67/QcdPTQwU5VBUfBh9eaLGWi6wwT0
5iGcVNycD5VHgKnIwIgdHcGaCBuBNQALPCNB99mYQmOKP+/aCg0GAv9MAqH033hWMKsj2PwaMvoW
jBXAsSE0t0QYJTGPuOw21Sor+Cj15vOx8plJDNpgfkl5XQgYPNbx/APGdEh1q9zF32MMX75T2LJ/
mC/CEYA4fJqgx7Hqxgt1N1RsmUo9mnN1SpBwTBjIBVFpDqYQ2zopkwSasBdRF2rmW15o+u3LcXNQ
6614rfgYiVUQO017wOA9TljNC40wcilBW0pocFhoawihGjbCHs9mgswwiD0dvkgaRzNuEw2DnZiT
8k9BGJIYSW116ONI9+CkYh4NT+kwTuxh7be89dgqEKMkpsD9/IJhHEFHZCYZlwRcWfGuWIl/2v3J
FbVVvnpQz0C0i+gfddGbhuMfv5/uNMlsqUlpQFHl7wSnWPHlVlrE7U3EwIpFLlxn2bGqned3H34d
WfphvgIJrlYheErmkd4eD2a8U1wsmkgXy39xu9OgC8M9tUpPJS6nxzZcJ9/TNMfOYzEDhd6qZ70m
oamjNitXebkp3ybf1gcvm1oED6nS6LUnEJ8yLuUfHyNJdlm1LegenlaIyKwCSQ0422eZN30f8LPi
Rg3XYb+fIH3AAP1aTyWzV+e0tlNcVXS3/APHkoz7NlDwOuQOf2T4eZbUFuJfNOoHF+gVok0SH+Hy
DwM8r45DrFh8RTA5prkYGhqG53aYVydpl8+/n73EsJdiU0+cb014/V77biSZ9osIhMnvZGa+Kk8S
XP1jPRs4BABtM366+nOuvbYFrbhsM7SG777PtWyLuFGQHRXztibXzs6xeZYbod8zUuwFNCK639yp
Jja3S0JYXPusC31iz6C3k+Uw2KyoigmCOiyQMY1hMuDrmEFolCzd13qigOcslNem50MwNl5fh5Hd
YMY6R5SRrcGgGqU2pkxScsZWcHKMXkaS2iXq6N8otrp7TCm6fJJKYbzIWf/NOG18ltAR1Ap4BSBD
SHnXUMwDChK63MoLPY4L+/ryAX8j/87jBpIjrcAv3caOfGRDfmrVv6MD/OnSfWKOguxcjH9yK0um
cM8Wk0fkU17upOC9ANdBQ9c60q7wgB6P33V+qk6UEJ6cm/WZ96stwn/Apa8HEF9sbVRj4pIAZDBa
jU42WjakkXugX2wYspP5+m+WE31jP33O5IgTLiSmEmx4m/MQyvfiR3QBaZbp/lHa6proNgx4nJnf
24Rt8jl+KIaBdORYvDfVdUCITJXRZ4FIlX/l+RpsIJh6E56jxuZGjOeCdvr6SPkB8fcl6sB99Rvd
3+tsMjqFGfzFpJ+yGGc1ihd8L4U7yAbHdAeJU+AUoPbwuNcofij9VSodzSsoaSlXeEtPq/V5ALcw
NqmhLEsaBUasu/dLZDbLIsALTaEJbRw6Pa0QlCgSeXg6Aphju3dfnOONi/fJ4RN9HUZHf7FtggTD
hTfGa8+bMvt1au7TeQ0WAq5lg5igNp6AWYwv951rq/4SmkHs5Sue63YBD2vnSxokCnB1/7FbH604
LzN6s0CN3NRArxVdcRRY41E6xi/UdvSymDVZOeki1dEH1tT0mXWpWC9Th7pjOxU48aa3IpDs1z+F
jW2y/AQz1iCAFa3/sOruDagJvYWCXOPrFlxkR+AEZR4bicANZlHGeD6eDv2L0S2Gqw7V+sfV2BN7
gpe0PhXHp1MjoBqzYhlnyJiE2MZsKCzqdWbpyPN7Rw1G8V6MV05MLXoVSo91tJcu+M1UmxjWA/qc
ZRsZWC3eiNmo3KI9CXj5Vrt1+3rD0cC+/170WC84VszuY+YI1hmUYElBsVLM8BQaXzCblz+jrPlD
BsBq+xnIQlniLpQj4w0wDvlFkHFxj7BepzBpjF9knEMaFEvctxM/Dkq3Mt8AfRRU/SNa143Rnjiu
09/+Qas4IbBgN1av0AGXqf++1+Cp3EZD3Wm72svxilS4I7LdB7dsaY2+zzzgNDsTgMDtoxRayEtt
OfGocDb5Mi92LFE1ZIhrSu+e2dVDpyUcW2966+xfrlkcoQkfKl4NAThO+hf5XIKf6VkPNK/1Uy88
Ta3LsAVIw9BCm2eWwKkIbG/KppvnvxQN3HxmdQW8df1PO09cHsZfGgFb+nkdimu6ghVdiih/j73N
yRE029bPV08/9NQDhRWrO7Up3GlvxcusM2LZUBAkrItg9qOiIryWP9Xfhz6H1gPIMJB5Vy34wTby
wWnX1DJrOndqdxqZfsQqvrEl32mencJDiwE4RMdVYs2nVsNOqVygJ4RbysSFce5CbOMMpqBNf3me
QgrYzJJP+W+/zM7hSVSsFG/rm3aBVJvdl4ItolTd84q/IQ0uXoXaj+dFZSYEkbjl03p9jHYRnRfC
5nUPsQkgFqys9EcnhgBf9FlBiHOu/qAhAhHYik15ZlLnU8T6kyU/dKlMcAsUuvTb3puXnLkY15jO
ZlEI7CVACtmBCpizRWi6NdXxZhRu6c56lMDtjbX8hiY7jqX/t57rnfm/r7zW6g3P8m+9Hn6rgOZg
E+/eC04WUAPgCpUNtaZnaffTCdjHLBi303dm8lrTU0H9mxxGeKF02xuSiyD39ODNlla/xkn2KoBR
ceqhYfYKac66CzwRgKK8jcyisD5SenZ8ouhviiIZcStJL/SdGKgmC3XFe18igxrTETqcDjwJqfm+
dd5rjxfUyXfcZq6mWf5G5iwQAFcBgVDe/Fd6U4O9D/VGnb/GxgRdzCV3IzIS0mW6rI5s4jM8otCF
++HI3nhQ/uoFrThAW36tff3v6Xdn9Pv2y+rt1uqA+Y3LlLca7ePtcGT1QkfMpQdADhVhAe0BRBOe
30z1W0WP8KAeSnsIelsR1r097uI5mAuM9am+TRbzmEK82iZO6qq7qWgrlOFrwQMpRT9fGMfCbDpz
ustSk1amv4ih9xKQ1r5OBCyUd80mMuN1E/+95ljyO89j+4jWCruyOQO80Iz29j1BRzypDOgzVp/d
cAQvsAUP5xqH0fLDOfo65Nch4Nj74nFn8+BYeu4nGx6zCbTvCTOn+zrMgje3gm1pxnBEr+cBOSc4
zTngts2xPSGjPbTz0PxDV7J7MeSxNnmI2EPCwfrOO5YUpxBpb5nzXtP7HWnAUWqZnyNvSzpGDOn7
4T2GrJ01hG3nz2SrnX9PNCAlZzWLC1DjOD01sHYMZXSLbfHdknGnkhITBx8kAROaFeNJTPr6DWSm
ux0DErR9aGgOxYZJ/68jOVjp/6I9y43tFNo9Qgn/mD2UY19thEOC5xmA/G7OErNaYUEVnAEwCbnm
ls3ahBEH42MArCuax8SS/Pok+XBoP7OArm3JyOExOmdNTJDBLyx0YCN4LzO99vZki0RtPcqiMvdD
90jnT0gf2IMnsk+qhrhtnZJd9o0jcnTHTi7VUp3H89chXs3cyExxsL3nnEDS5nNhIfC3EVTtMIRx
XW5fVE345oerZOfB/z5bHkjHjMse7iKC9I7gDWyGrPL8OPOjG8cZByTLgxKI/4AjsPSO2Wnig4yw
F6ePzBk4LA8aGuHBGCvzgOJkztcJHEhWGPOyFU/oStkAZuxnK/D4EIyrtUIgUwbdOhU0/VLcTpbh
+gN26UhH2WkXbHfaXXGlLY0u7c2UA7XCmcZBOYeYcsXgewaEBP5o/bfAiAL6WlDSM+C5nVy6xWnq
u1i9QvaKDkcbH3E6l0/9Kt9V12Jg0KxZ/uWwPdsxLiUkK1fcducn+05AnUqhoN1lEBEdT0NxfvFh
Srd3v5AuIpuWRvP+D4vkondGK/lsE9uo0omE0VjzIEw9yJhmcppSlcxcoCErseR5bg57vBlWyQj0
wtTwFIq+xm6FRHubOeMJTN4XEiB+nD/F5N2veeY5nE/nKvjfZDwlHX1LL78iW4dAGJy4Tn1KRmch
fwXQkDVR4Hms50hh5iLNtHCODl+qZEc+FLf3B5y920DasTvTAU2WL4DYr6UcKSmND6o4IOf/TmHC
IS11hz2+cjkeFleQCETIxMwBzag3IKInsrhd7kVkOfi2eh6CjjJiOq/XGl2ktk58JBBm/6jXnCiH
5yHz+aMfDlI7/RtxTTp63uYblGJH7esOAH8RtWB1TulJlhlwNNt1usTWOgVD2nN4cqyS6OmoN6qt
+cSSd3WgUYNkoIzk1vAMvMpAy5dfcIpHWu6AItKZOXtoPFy99ZbHJpslRJdKGwqun7WoEhykkW+6
UhBNu/SSI5gt5AZkrw7STwdth6er4r7OIAKAqQ042mBXWwA6StUcvtvo74yVHdY4VDqKaBwFov8m
vcfTNwingLqxTU5HP2u40n3KxNQtXACRZM+Ge0EmdRfcEZ8vzrEbH4G/qJxkxG2bF8imReef2hPr
H8rf2bitpsi1qHI0NAzoFu3PNjmTejAAbGPJwhMp39mMM4quWXACm1nBqlD6Tk+d8XUVi9RZW7I5
90DKkal4GKczY2aRZDZG8FMvl6OEzKoQT3jUiRVFjOKyARfLgtvc1RQMzKQXAUYGYp3NPFpnkqUg
tEusLLHzahPoP6+Z2ydepBtabT2VRZfYOPNbUJSzTOH9gqjW3ZEmwCJmHuNdBAKVM4QY0wvKvY8b
vS+gIgxcF0jlSUzGKz195WuWPw2sF6b6jahZoFdy5DZ5IMRWBub5QZ8wBzYQOwuMJF5FbDtndT3d
wzU6X7LK0d9u1D2Au6Ma7HDEpC44eC5PB6c01CIgnnHM3e/86VAMFivh/LWyi3YGYhhBuHF6QXll
U1FGkkAFqRpx/cxsGgOuF3sCvM9gq1SBb45cys2GEvS/4JTVQOrKfuB5JS7xKgKQiHbjRk68mFkT
S2R7q36eHA7VqUJ1R8c8W7Ib0rM+1+wjtKb5T8n4Xh5cZBGU84IX7mA2KEO1MzN8OM9ZTwozDth9
iAAZjcl8DFoO67OEEPH0AzWC2S0glrjfLdvDWt8LW9Xu19GJNUkdhBJizxuZj6sZJwFWvNG1wnOn
rr5k5JEnzrIE+6SFSFWzoHKFjjtpVMSS1dQkOEE+sAXzwRAwWumR01+4AQu2Nyz15ISWHsXp8DXA
l5oRqETBA1zPHXxB7tSOsFEXo+GXSAW/4Ehj7+yBIIuVBAE4pQ79TsynBZ0w/04tbnd4Hx9e3Ilf
5/PlgTCBTLq7HZPbaXZYVMf1fuEOAX71f8VP/ENrw02+v/3kUgUKHeE6ot0a2TaVsHBibggiiu0P
hypKY5pTnFSkB2LXbe7ndkwIEdlH86WK2HGv0J7tkrV6Mus9019BB5N/xWCHa1lnT2udyMXOidEB
OwQEoGawCx25ac5kmeDTNa9x0ByHY3Z+XtoFJCFaU6f/mzrCQnZoYK6gaOp62OJYgVqcnqaEiwG+
cusV9EpYDiCqYGV/NK4gIEljX0fyT79UVBYNQXLG+8we1gIIZI4Edb1+OmM/PnEzhzaJzaulH4S+
IzlE8g0QfadtR4kA/fiPhl2/tQJaxy2X3Jq5A3kSLzaNf9M1Mi5EzDpDgK03+z/9fuZ0c8hEJFGc
YB92bsZYzj9HGVE6pX69qIDrKdPovTmet0Bqb77UYfoWyFyEm6MjwN1/g4BYfj0vsSjVkns4r33g
KgrJHgLiPdIlCQltC86tlqPLmrjCQmOX4+NtuPmBsnwv5H360555XCzqV+FU/NIg/rWL4mdUw4Cv
H2b+xGeNOHoAuDlSGY2HDArKeWKjmwVVIikWdhn9Io38uCc1zr8XGL+8K+7pf9ay8bhR2PMhIfas
rs6qD6X5OrH2LJ4usnvIlTSLJSU99XgalDzMGE+BqJ/W50eewT03y8YsVvA7Ord2FILIDIdXkY0o
y8myt+1jRIf99sZACo3qDk2rNdgjvwex7XCSg0kUNs3QaiQGNNCNHNfgyG1KLLEXm9lYX1SrdAdY
OmUOBN/jd0YM58q4n7l2KLyaXVc+i9wIX52H4Gu0utRDsM0YFZll74ZYLTPSoFgQUHqjU4ZH7Fou
kh/dg0jB0Zyt6enlFGaBrKA53F5DBTXZZn6ykA9STT6zQO2x59KjrHm0lvDheKfntDGlYoYMZv8U
2m7u3cjHYCfd6dRCR6DXYDCvLChyhyJLOnY+uRWGyrS0yQ4xRQnDrMLUNMsOXIPylQZ+tikxFrfg
ngvwo8UA+M85rFFJlC6VxlzCLfT/2xe2Ls0NlzX6UAhkR19jynTJATspG1gwzRiWwLL8GtDOhrw6
WzxWO+DTDDI8NcaW5KgxUnCsNpsfeliHwjbIrNRrrqOspglISSUlASLvSD1CPY4EBKL5fUh3YkDK
lPU5Nd7sWJ10u75D+m5KjB/fzWCOMTZsOF68BCaKvkbsFsvvbYqaYPjJV/x5JNXcMJa8EWNvwLSr
WK+x8QLEgBAErCKOpJuncO2hPXGIKBrz9mA7f+VTch9oNt/W9x83wYh/hZcF0EfCaXosjt1t8nK4
QN2pAqWLDYWAi47Nep0GIBBs5vWBA5WNugBurmB4UKY16AY3opvxPLbmBHAY5d0+QcSCKu+7UWw0
ZSW6O2mnm9Ei/VMXzGTHDh/ANnGAF9d4x+E4530fOFfPLUtr3PzVO7ILHxYFrJ9KjGHiwO2DeeEZ
07cf+CdAAY8udC6A+nSH/0Aa2FXJTNjFajumbKdoRyKEXNUYKXJuKeU7XLjfItFf/h9hZ7ajOpul
6Vsp5XGjNuCx1dUHnicMZoYTxDyZwYAxcPX9rMg+6CqVKpXKzF//jh1B2N+w1jutRchCtEvuJWpY
9we92Y5huozO/8M/Df4KGpSnW0YMMKdfogUHVZKp7GRZwYPFglISBmJPmoEc5hwLPpErATEoBFSS
s4wTtmvyBuBIaSiFgIG2ezkeuEtK+w36MMSozvrZleTMVNywYxPv8xhnG4GBdAZne3xy+Ndk3dkb
atd8N6D0S4jEP3XAvdg9MVfVjLL75MXx182kNMzzyh7TSdnJDvoRDpbjOwKvUgCg4J3BYwV1N2Ir
KOBySKZfVpzZzR3JzHY1GN1BuE7xyWbnWfmhX0FZPlMEw/aMbTg62LswHI9NzNtnOyxGiFj5T4n3
bA9diUSAkzbeAeR6u5I2Zk8RwyZuoYpBisoFyv7G/Yx25BuiN2TSbZFlmZSbtc3HDndHmstDnG82
lL3dMjyKYoPvRaXpjBBGc2Jc/MWEe0sUii7/Hw+y2vXiHTFcXk4WCxcjDb1zSjBvOM9hFS2L7G7z
YAbAURvFHtWkYYK+3yKqxkDvFuM2jdLR0TLdndhpfLCJ+vra/KItKoCHPbsukYbNkPfTa3OJUun1
1tsPtrgbd/nF2UpxCJuXfuJ3XPveN83S45CPlJlhgVbgDGoFhgnvD75DcanaT5/WMEB7B+HITrkn
8vfJ3gxFKuDQ3ysojXQ78xpxlvFinKzqFd5nBMbk1sO9M6I+PdnLjBYs4vcqWRIjJW255POzzMHC
KCRK90pOV4bFwV5Xbmra2aBAMAqwC/KVUxKCgDkaXnneiaQXUQGc6WElLXFp8sMrln3l/4IeLcJs
gfhATbXxCKYkXS5RAwc8nb9P8HR5mktZdXFmou7J4l1+5yVw3cT8o1g0Fc+yp0mOy8YBIDqEPOGc
AbMkMNqG7dLOXuPPliA/Xtvo52W3aDbiBUq0n80bp3ayZ18f4uWYFnY6806h4qK1CmmqMWuyIwij
SRLuJQ8snW3ChQIHPfC4NCZBf3tyo95klrWdJQkQsp9eJB5u+LJkMJplAZzTO1yv03Q0qMnBIcNI
VnPIyr1SPF9AeMB42G/xkiHu3IjO0mFEMiI5u7c9I2bswSExMY2W2nLWqe1lX77ETEbhgE/Dfi2C
zVjvLDpuvndjbzJJM2+025Gteoo0m1sUPUUWOznhYeSGnJxGCiRAfJR9h7nrvlzO5bO9Qyhjj3gB
jodogu3rZeFoh1CLgAA4fFQ2BVF01PfOhvTZSkD1aPHng6egttVhD1wrvqUsgqazjK80Vxm7eO+X
Cc8BG0AQxqzJXjp72INROFY70+nN7nYj/2aPN/k3HGTpmmUQX7iCKxKWcCji7K29qRiUmRRytOer
FSECGPgx/rqAyWhvEwaLBi+/w2DT0p5ypm3yjdXTevnm5R/HbYAz4AsfxAmLLAkz6M4MFyQ40jj1
DHuu+Uzteacfl+kJMaJevq8anFJivQDbNJQeh47uNVCGcHg2WClyPoA9sFww1QIV9siBdPcDtobI
gVhQsvL3XIWFs7nY064/PHV/JJEYIXUJP1DDhEoqFHBo5UwNW48fURtJUL8YvsmHMQan9O5q7iE4
I1NQifySscXUGnVYw2CB6ENxBAlUnKNj7IeoIp/ATjahgybuBUKLJDpOCSb4Cu766bQltO5O2Bky
AafhArbtkfAcB7IRL12qDqL6W7SaVygV7g4fAS3vDuR5DBBMZ0fDcIlkhBv1CeuB2g0J6hohHlVo
HIb0oOSX8t8AfoQkYlbyTrFBXoDMMids2y5n74Cpsm17wx+iPqELSx72CGabvujLoEyIQD6DHl0X
Tgk0ePRNK2nY7veZLfkorOH8FIQDcFsWkpsP2KiiJC2QE1A7xiKd6UkL1c5pvvD1LZrQstCwnLM6
pMQxuABifkJCTk4uGR7J3W9t/SF6e7uH7CsXF/Kb+cI9L2X7O+mEW9jXvEWKdg2tjxxPVzCsSa9H
kG1Hdx+IBFDF4vQcMbUnzUIwEGQpLG7kfr3PTI6JQcY8VIJh+Puaxz7k3Ls6aC9KHuSssJUu2wTL
AGlNHypzvBh8a4fdnTH+hohoPZM7eLRsOyltOF8rT7sX3JxhFExQwbieE++QfzrGgHE2uzh7edQW
UZpK/fNElDnjEgIY9nn0DxshjWk74Wa/Y83Y3F1lyCeMkTfzq5Ex4indydnpH1yKpBdR1TPmteWV
k3OKyEU6qFgDcjk9HDW50241vcEh/q6+9oD7dCHQvuUO4kyuLWu+fHAnozoBKDwQb013gGCyBZVz
i6izjtGbH3FH+//oz1hTYBk6SSRGdnbWPGzo9jcl08QbhaGaSWfGuclg66Bs2EHGL83CcpbZchlz
p+82HOxjXncwTxLKlsoeDBgrxjh5MC4/CUfIZ9iJLEfaNSD9E8DxH+UbhncGsyYVqcAJdUqYdzoW
NmxGo5KhUXPMS2QDeFyXMDFWLYIykpa/DuEcuDPgnSv7NqFWzu+dV2cx0SdktAArmv6y6dB0p85y
wA18yCbBmzW97d3Zij8npj8DbU9YGuRj8+BxEdqTo/NlDVLwupPJukc2GaePvZ6YdkwFr7gjuO56
km8YWW/noRPLZSvH7JquzhBtQ/bry61LZWvPlssRwFy7x6HD9KYOTz/YbZ5hTVSM4067onYf+oY9
JbphyYPbbGCUI4onuQvZWZtxEY2THHQDzBO1GKel3GBf8pSUmDMVWqFD6jhmKxYR6yI+TkdZydlf
uay2luvsXGK4gBuZcIBFzR4T40RGFKnI8kj/3iWiZbzflBh5/vbV/CUntfxiHBbLmKMi2mxq2/Um
My8WPeTFTkIW8IhKQIN9izduopDC//MJQVmLib/JlXBPSQVC6glg6BGA2zekMTvEqBmCFzrPNlc4
wqn734mGCCgdUXIyG4aFcElkiRn8uvmVCQjvCBIGW8oTkHOKAhT9xvq9a8z1PU5RGxpTRAIE0eb3
tmN0j8sj2IZkHxcEW6s+IccdSFwASJrlRvCmbT5QBR/CD5KGKrxODfdIdU64uQvhQ6Troddea91f
t9Vvst8xwKskTJ8hqTmBT31qnBzHYtxKC2/vt2d7oGYQ3BNy1GoiklGdMaV05+xK+jxQTDpREgSZ
JkF8Z7kjOZ2mtClILqGSiz5qRWpC75meUK2zK7722OjqX5rqDewW0Lmv9coJfF3S9q7Au4wXSBR8
RcERcWsRU0jzxPd9BfaJX359AkR6AMXaNUc+IB6bjHQYLviQA4JmmsRJDNkR5A4Fv0DwcJM8hgey
1ranT4qA5oKUub7WIzc6lQUHTkm0I9VEDAbWwZLnfrLDnnFQwjjqnDxMH/G/QcHlIqoFDZ3tHYi0
g/wfrQyh1BwxoFTAEw127In4Z5UKpVxxZxNH+vbo6NnwIeABWxs+kzHrLAnGatR5c/B2yYJMXtFv
qqL1GVwLh7hOpW9gJ8Apx7fEt7h3nkgXII4ypOQe8lYI/GUjOPKnARBXt50j62rDL534TBOKbt6M
KODR3HDV43omKaOJKQu9OymDdCqw8MBbaocyY8BcA4P47ulPIqhQxm+MP/nCBwTzEzQ+8Qk8HMoR
z+CHCK7kShwmTboGgblCSQqr+N5Cep/O49srIecMuPxH4AQak7xeQYjfVfkVqIea/p6DSVDHq+Eo
XOxaVPPBaNC2VHIqx9DLaXsarHOw3kcP0OsUSVWHSYbuD2kJhJXdHhjC6zh46zYf4lbBTsth0f/t
RKLDd8XQjzQklBipGhBf69FeE5NSRCySZvfXY6FUyeFDBoP9JcyrEb6Z98Fxs3CaszvrrFNDhinJ
IiuMtNmwz00yAV9vZOBUxGMkhXVKQPyeZlabXQOJAZVo6AeRoGhMOuwtB7Y4fLEGLIZsww7QIpfe
nTgBSbW17PF5VRLU3iKLCjkN8iYZVcxAHb+k6iOWVhAnxMK15b5mh8Ds74/+NVAmJWEXzF5g+w0U
4iw6++51K4zFnWKQtZ7CiTsDyNhLFw4AlEwdUP4i8OEkGnFTUMorKB0/yxOikNvgLV64w9w0wNJQ
cPH39oPn6lOTER2UBB/cQjh8ZFivc6If/Yp4CEYrPbCm7rT97nr3TSwVHWur+9Ku3OesEtQ1CmTb
vsdJPqcyBRkL5VMWHXWClCs5yG0cPgfcUtwe5w74AEcx3HUHwSr6Fk51DjYSL1Er01Ozwlt+YS82
NUSab1LjQ4kzeQXhgEyoYE2PObeP61MihMEzevefQMZQaaNF8ul8bZLwIAhb4btz8S2ggQbB4g+/
RBWkIbd/UDcDm4Zo30G9YIugYY7ABj9v9J0U/EpvShPptXmdtk7clL/f4PQbixZCB9eiWeQfHZFA
DN5ccxox5CIIWiR0a/53CqtoL9kevECJFDtSiZMpEfBBunBFEWwabTX1AmfXsnpImFBKnmb6AO6L
zkSyIQXowDFSZtNalv4FmfHN1VevjhWxLfuc0shK1PA8rYZ7QAFO032gWyj3nevO6rzGEM2A8Pi5
oWTLdWOOZkTE9bxrirjWQH1RQuNbjO79wju6ycstel9uSGBneDdmVMUkh7lHxAqf+YfO/+aU3XdW
DtFjKGnMQ4/rFaIHK7p30GnTLSNue4vSpwh0kvrZ6Ys+f4jkCm54W0+unZdKA/oMNfeI5W8oQfdl
oJh+g3RVqP+Uy6SviUhlrs4VYvb1jjWjLrHvoNZWrNFGn7LGXFkD1wLEVVbwqV18YCg4FRUZr6yQ
CBUh8oAzvpz+hyj6MXWBhV/oFSP8dwsaB6yFLGKQHe5I3ENUectG5/EHSLQ7BbEKDj7hB2J0wOkH
ZjwE6nILfkMOfuxOrfV1JwS33BUC1daDI1ICBCTLKrI4gH9BkZibdv9LsoyA0Kf5fgD+Sr9Jo9aO
R9YMFzDGHiMA3Tai3fLttUHeWi6CSWpUoNzwxnUYVsljpIavXMXvcxijMMITgULGxTTVxInIRbKX
ARGre8BgQBaC4Z4MaiVyiYCzsC/w/i7jFqloVF3kG3T/QMDVPRaqkaqDguQI4Lx5uC//BpB97t7z
k+E3dq8ASsz7jfUE1hDNlFzqLyh5LSKXMGYwRe+Eq4gJPc5nXEXvuUXNh8WpTbIeceXki9sfQExg
eJeUioT7hZuQcA8qNQj/nMEtZANTEtLUNruczAlyK1Z3wCVYJlaqzNWsDh8jKuIXElgu/Q7ryZi1
EB8JeHGP3z/a/P3LwTJFYtG4yfGRIFk/wpI95c5QOd4UtKf7HuHLHsdqygYE0b1TahATjbDCGSGl
i9QBNBHqA+dFCMOMTwECDKCamz5/D5yqNUCmrNPJ3dKFfcQLg0nnn/wYst3hy4lRLQKplzMVZRF3
A900w+dQqmCYFa3KhEwA6tOsDsrAjEQGZ+3SLTezu53UKTN6gNSA60BRy+gOFqcMFmmL1Q7gxogH
mhXyB5ndAOzd9szkyxtusv5vEQrcRH6fW2rlMIds3fDsJuii6bEW7Lr7tuIpLfqH+SsQWP48uAfc
q6++EV+i0/gX6BEzr+BL2gimwCbpJJCwgI4BxfLqH8sTyTl4mqlQaQeAigGHQ34oXNCZil8487O7
ebvAFVRJYhSqbF4RgpkLvBIrDTDt1numhyWRFJwuxbLysf+RrEUk9vyXC+GCB4iz3OjUGO3A9EZf
RLtcUmNAni1VFL1Sv41J7pfp0YUbYoK2a11HnzmlAbHK76ACWxR/Dl01rclx/SKkGNncm9bT5OE8
smssF9WAbCMehZDT+qCxxSpl2a115ZMs5JzBGnvYrfkleb3rVwdNyYrPjoQFrOGlI9B8jJe4XeCd
rnG5ufSasTU3B+ch5lGXJdHs3Od1KIIUXCdIfGjs9l0CQeNbD7LgwpqgtgFqRLziFyH/ajFti2if
g8vqtDg7aO5yFZtydeIz3O1P8P6wssXrd4NtqycXWv2PjU8KncpJF+WCfJGawDLzvJ+D8/Q54JYP
wJAADW+AFw0EZY89QkKNk2PT3PyT/XrELbTEe6g7PfzMa5qeRkdl2lHBdU2atRjiAMp7ShKT0zcs
owaPAK8Koob0s3uTS7Wmod9wMbrjtw+Ah1jjcPd17ve4QIftHTgozj4ToiJYTvw4Un3RkiEepv8J
qD53JWEmELpf7ki5eh4ZKOmZe4XK65C3EobFMsSle3ggoCYZHAEpX3zvQ1VQI0iNzdzJuBwsdQo4
sNDr5BdYzi/8ogu1J7pfbdBj0C3d4xJkXCI7STcNzsi5Dh0NPdktGp14oBqSI/pPhALQDy5cs38G
CggWQ4PrgOdGRV/ngnSIoiC7i9CX+oAKgow1sCpzhUjh7Y0uXd41+13YEoE1mr1b8vDFuTcjlygC
O0ooZthWFUV3QQ9xW6Fqwc2Wtvt3T/h3ic0PySXkqDZBsn9Az//0ODVB4lmwQBj7FcrX6DZ+UANe
R3zmQC5iUY1jGfMUe/f2b94eFoCCpLfGk4+qnaEgHPsi7bx5uzu2WVxwrAsS6jE1XrEZXAGqjA/c
vpIcvBMVP1nEgWEDdPJBYA2+HNToJnDB4jTdc5IeIVDVuXi5RpchE924lD5dnhL91DMh4JMnBiUa
fhBjlG4x+eSimsalkCxCGBP50Qe6NixmI4WK+cUgJ/vG00NUOpWPCi9tCudIn3TZpxeqG5RV+C/9
65zcDn7XRVJusCIpQ9W0G5wvT2kfRELJFy5/udlFFn5PWtBsV8+kIrz476uXlTjLGjEi5IcxXWDK
YFoZJqAbMhVMv6wfhDIW8tJkYQYGY4cwghiuTiYweZF6hBX7wlFX+88W8MDTfXD+yQCyVkKGE0cv
ECZY5iXy6hRLo2jvuI6NX1S7AgFqOTHzJATqbs04gJsQ9m+nvx9JpkNEpBc+eSM7uEcyMUXISFJX
doeJKi7uOeWCWGke2qGIYz0mSCY6dvZBk/3zRan25dAsXZZ9izryio3ZJPQYQywN2dhyvqCWQ53r
Eeo0YqgJCvlnigMASv/QldmAjS1oF2fupWcyDqPYgUxyvLEVGOfhq2uzQhmEP+AcNfjZlf9mHE/E
xyZGl5UVmb0FORjEphFtbBEqEVy8GrEhVkcuOMsjtiJqQ/sNP9isIijLMUab6SWi+0hr97Ez5nqL
T1x1tNVvZfVJTyM1obmS7SvjgEzybgkz4SQ+Eke/H90cwvedz+raNaM/HwWxkCT4EEpCYAthLUOL
2BjsN5PWDHWMtx++diLWw7ybfz5eeQz0IeEJq3dyXcmlK1uCI/owZy8DpjYzYvwWfDf+p0KhnPBP
ULKt9Y3v1ezfV2gfnCWck3R+tMAk2cObSP3z61lAGwIetlRkKAYBIwfRxe07p5e9RaiX/3OoGson
RjF3qPKsNMfixiUgYywYxgReCTxACwUQiy+VYn5hr4/gjsq6WDLylZzmBYYclGz5CaISghyElyph
SZ/QZ0cijQWx+eaHNmyNnEELZHVrSUcgF5+6Ad8Aeh1KLG3dtrGtfClMgDIRG/Y40Zfokt1qwlHP
nqUo7WKDAHJlxgmpqkB9IO8QYQeuYy+DHJqQE8qjQNmcn5i+QcvBQYJ1GgqCkdnhrfsNSXnCnELA
y49CoDVBwNzimemjKra69+idvnsSTAqQQP/FYc/spoevZnsIt6UCsPHmN5Cy8OH/1pQOJGa4f4Qs
nO5fli+Db7hixncQNbpFoPUPx5nEWRZk1s/pUro3AK5FV0ZLHF00kKsGRw55Si5hm16TVE0FdgmR
KJUXXbhJTG+LN4pZNnjNDxiuxQ79Y3jqnwyVW3rhPYHG/8ly0cxwuB9XCNJsyWOQdZQj+nswgi0k
94YMUjXmf/nJuq/CJLZnFRMDVKgf3hZV1GXDvCHQqwVTqr5Lsr9ZBy80PXhEsiWDJb3X7IWqTIYX
MPHLfxO0K6IfbQbzq2TF9NsHOmb1HChav8GHi7dwRtSwtGbZHlYQARipAyMRzEIObTjVBX7LlAg6
lnafg1nEzQ1eCD8xfKIoO1vM5sPoABO+NrJPiPAz+MJFMkV0UE4RNYjkDwLQUAiNp75mYSJjYK5w
wNq8U2nNFBuMjncNSMq2RuYu3TJQo9qvGZFVTDVYld1MbbvPPZ0xuiYq06WRv1C0Hp3FrAc2SG6E
lR4pEmSzfD8hgXd10JL3lLg4YlFeU/ZseIXLO7MHdjWL5xXU6bVvxXsn10DBafrd3xi+BrycXypC
YuGML0vwRtbSlUsLtLDdo+k5da6YcUFl4T1pOqUUlG7/NiD4nZvvCxEncqursxsrsWg9qWtiM2k7
sEX4Y/hDxDT5cccIURLhgeHsW++9pKROPkHJX6sck1UIo4wOloX5jYE7UWsumUJG4S7uESyNaLpw
bN3dXaau77xQI5cXundH4Of5G7ULPe+XqArm+EXcLAxunzSBf+CiFvBgmMtgZUlQIqWcYVg9kR3q
eUvG4GDZ4K+BCaBoxzjlbNUBBj5oDcm+qVN6I90vUwJw8Ann2QI0lRg49FNnN4dUTJkXlFNm9qne
vR+qKq67YDP6Rk26jQdgBSqHjAzx/Qvd47jwrPEPrmf4VyQRLW9NG2uYbBQkB5swWrbBXhwQMDz8
VfbEknQnbDJIVp1FFwCk1VkAO8ys0ZOWUiD+LxIDnAUqSnk6MqRVQKfgHwi+6E2fscAdLbgjzSMY
jHlmADKfeYkJeku/2vRpMM9P5MTJWI/rce3sTJKXxDH8jc5uY9jw72fqIx4dsyPosWjePmOKeY42
8d0BBOM8ARuqhnX32SvCcgBXSthvQbDXcN9Dwd6RIuwWfqhNks/smdTJ3/EECx008QvbS/k99wMc
4cnxADTLVzd75erQQWDw4hfguNMT7gh09tTULFQrkJOqnbcsUIcLt5tMDsE04eyJ8iQZpnOZ/pDr
X4ihEaRBKtOr3aNx4t2i+vKbSJ2II+GsJyQoZtwl3jKOq/gEuKkGeOvQRxdB1nvOuE26xqg9L9et
oZY3xUmBFazmpBRsAeaESpwZg5CvbFCqQdakSHGQw8Pnz9CosJPlruKlUSGgjQ1EBiD29npl9r+r
A3pJxD9EoLRn4FnOCTH7m21FQMyJoeysJ9z9Kabg9LpMmQ3IiOIXZN5ij6PoYe+sgZqfOdeceHJM
8WQdluch8qJqWPYstsQHW3q1+Q4wshNRIbEysUyEZEzVuqBmCXJqrBNWzxgXEQrKxw7QBGBMDpTF
FhrktX4xnhq2iM+roPcDIeKWQyk5NYI/GJyanI1bE7zMNDAwDXPEkIgc+ajX3rUgC8FDI3Unf5qb
yQnEzkpRZ8aM8+ACsGcqR39QZNfxEdxkR/uNAI5CnKEOkRKU3DX2xgxN+8tehxbkLXGbI6/qmNR3
kiHBjhw/kLVAfxpdBpUyVkrnBaTMtX1nuBrpjHKZ68doTrAc/OgARQ+mPe3dJRywivStZtwJ25oT
mA6Dsa1rg0gOy2bwldZVGd16jXjDlT1A6dMGwAS6xSNOJDsClhLfJDUCFgbEerziZlewaSk1NFxp
ILmsuRGmFEhRlJ8s9jnEMT25SOKVYEO6sTu5TshzEZ9cTaIEw5iRfNXxnrE2+H08LG9wNnQS9Jsv
X87NN/o87nbIMjXXLHvfFyYHXMOv0Zx93Wu8rH2EsNxR3FNwRtb6AfRJOsUzEcuocDNNlH2El8DX
VhSVZL8wXYqMJTgaypvP+MY5/Zv9hBtlbzmtUYvTfe+2Wkwv5AAg70SmamxAdWPccKJx0NBr0KHd
um+2EDNakHOYnk4d8zfB5hTKjv3ztDAzAocfbaLAxmDzFGAiBZErhdJBDi93QxmA7Vs0hiweyAZu
MjUe3zDEyRgrM56CJiJ6IJyFuhEgVQA6k+StPUIA6OcvB/2FKC5iBDYCPAmoUXa2ElFUp4TZbUlZ
6KHTg1OEEj36mxNb+AR+0nR6IOfEa1lo7Id7u/fgfKfP2vyTvEIk7dLuEJDFTxQW6rJE2pHS2nFb
6skAyAt4x9/RiGNd3N3wp1HIMJ7xEI3JRRaea5yWLdfQyKmwcWY34k+wkZWF164ZP3YWniB8w0DZ
hPiXeHEHowLlJ4ymvEgRt9wmVjSS9pZZEvCPXEBft3fw8fjjzuC41zAY4+IlnN/GjPplw26YmNI9
gEDLssSL76u+tkPaYUsGPaPTC7plWY0FYYP+HycJyzWVwn1rEQDXWUskSAtpqMBD9VTA143oWyB3
OhwIqRaDmrlvdlFw2RTeDqCA2uDEb7YznRwYn1edX+wHW9a5hD+/dljzAJnIjTCdonOmNRK0nLMS
JkcKQHAJdqlmf5mizd32elD4E0HEQqEuI0Szw7wX7ilEiQty+3fiQPxQr9g/QlCOXWi/WL72ELgH
i7l1VIxIUOiiObeDbR2g56VH3Ed6FyxOCMXdiSVJCFKjcAsso+deHTWJ+JvTYzDp3cbRiubY6SKe
7+mbxYYFMkRREox2jOykqwioH80X35I+xG74kEsqtO3oB6lHx9vya27GKpLVhuMeZQZXqK9NqyVx
j4w7aEOobwhocYXKnOG7pEJ8c7lUQFYtmNM/h65QObhGaM75jjWU1MYKkdiyys4uR9OboTeoRNpT
2djA4B5XM780tNS9Xw3EiPGRaW7EJ6Hqs1BrC4N+c8lj5FZ68p1e+OQumbnTfOZ/S91By+mfNyWx
dPE/Wzb9zGnF5YVEkxkmTHHBHBZyEa154Ndg/HbRjfDGT33uvrut9VsRgP0YzctoD3rx5nhhYLkz
afQPA8bSTI+2JNe/9hQInPaIT+zvcvhBEQkWQANsM9NDZewKakdcdEBsGpUc9mF/d3dBknnCLFzO
uh3WQw6Idk/JlIB5S9NzH+KKzB/uxMvflSS6ODh0GHHRt38xMmTn7oiXj+OJBUvmAbU+zGhQjq2p
SdqhP+bL4zdg1GOMHwYHKRIXylHk4oOnt8L6D+BlQQv8qe+pUDk4Iqb2IKRig1G1OPBFPGFmJ9Tc
8EzPEQK/CrrMHXMpsLgOzunshBKrSmcE009fHhax3p4H0pMyDr4cXGoTY67lWz9JAZNBDmbM/AxB
vxgLguXsD4dv4FrBvoiWpTWX194EpiVDHiWQuNxefnPN8aFjcxSMicGBbiHIEqXaNewxTQVDgNZp
B2/SI8ZGcCUnrrantF7ebUfPjd8JrA9J2vK0FF2YaEo/sHaLfsW9OubuWI16JBvSel+Gxs5A7Ytf
mGtVobPDIgw3bGrwwaSLZ+Lpf7KjqXXY0ocIVNtZqQxyktYCV4yvoGvVu4xVtbcC4ZSUIDOMKh61
PdCN7ObFqqI9hEST89bdfOi5N4pj8Tyz8QCTAaMDyRTidG7ILYej3egBnzP3iJkQD3tM41/0S2az
smPCChnKc1WRrABP4ii78QgehXufEjs+0m+U3gbGb3oeCiv4DQ00NBxFTLQh55pL4jtAMkAvEjrk
joHuL/ooY7k6N1dkXaJkFDRUBioStpDWfWa+8ddQkYLfIsooIg4/sASV2/3DpwMFpdclXMKhdlmQ
0vuiuRUSXB4WQMqba4YzWVbDmXfzBHHd02lV4Kigf45JscLlffP52zrDgQt4ePY6iEHBv9wwzPsm
kgjhEsGuvy62GO9ABB4bEhR2w7IXUPMgsVa1y5XRYpad8919qQX/WuMWpYAWm1NUGF4j3AAg8qHt
zRvY/cHr4Ds/GUGE/GFSemJMYZFtNUSXGCrTv2HVmqvkz6TZlTufV0hVTXIy4gFukEu2z04RWIfY
Evg5Vgyab8SPTAFloR2hT3q7OWO5eR4YriEoXD2u4EgZkVSiBOJC5TlA/6HgpQQxvcf6lijBGXau
kXIHCllHEs7ARLZIpBN+tcPQGshYG+w0s9fy1muPrvL34dRk5NLpxGHM9cNA5weF78FbWrsGa1r0
Ji+3ZpRZqlIenZhvZrnPUPg95pW73AD9op9JMBtyMxBVGc56T0WOsJRRU0BZNs/rb7xnyKvkYEb8
0Bg2pWvgrIbtxTAkZSMDVQPmGDGYUdhiKedaLqPmaCwVby4YS07ECc5b+cjn8YNppgzduK5OzBhT
ZJ4fQTQH7peFB7fNkaejNuYjLqUrKYLKkaMQTU5WBKNbhADQCs05AgeMHozkds8rejKyRgxuEhyy
SWuuVRhYdMY8VkumyS8Xcx6ThU7o130a9n7FjfBYN4jQZvrmWN2ppFWOP2s+wX5yp9nCXwt1mj7W
JaMIS4b8XMa1RmyEvdhqkArkDkDDLzK0LCSzMeWJYl//MW1Vwy1IeEDvEFB8Nul70DHznSgqIlx9
g3bUbvoIfdP90hg842ei1bnQJXNHnbzm9z6n+nmNrqiFCxOY9ILSHVYUCmsxwJxJu1awWlrU0lSg
qFA9VAOUn2Nzro+ucMngBeS/PXhKRu8AEVMRReUc8Gkf/ZfplVCviosLmXQQC0no9FFEFQ0T1DFG
wyN2RzJm/e9a67SGwPWbRQ942giVsYSuErXmf2L4TL2rUCSi6p0Wu9Ya3kpO6N31mN40u5EaM6PH
pgmaU53BwlLXHvqozYgOfaYkV90Iv94RqVH3SoygI5NraqKRT1QzEDLSEbuBbrcN21CcK/39sQc7
ycvHpOkprpEzc4Hr9Aro+KbAAvrghzWi98iclEAFgrmAB0ovcw9pOc20XJuDBy0QfYxQIhhCKaXP
wcuefOkC11omKdA18V411oNmwJdiAEFyj7/5PjZwrMUXgNkBUgpMyKDIf4QS8uRzVw/bS/IInv5p
rM3bgRaLTbVFFg/uPty715goCHXyRayHdulPmrVYLSa8MfTsGKiEfNv78pwOGNlh7FmxvEpkwfF5
ZYVkyKTM2h2Q6Yf74hQ8mccsJLna+W2eqIn8p6cfZPyzthZN2qNDtV1TxIAI4uKjyg1HGgiAX3U/
WwExsC5QBOxEPAN1yXXYzCU65uNVB45pOZgb3XO26FxIk/NlVFob3eLLvyTn1XGlYsIWH1URtnzK
0L82/0TBdxaIE4ycy0GmJnKc0ywDMVHqEyK/LMkcCy6h1Ie4rY4EcNQTbXZJsNwmL8LBKTXm8AIl
tONpDMkCrkPgX4Rmwa8mGIs5mOCKwWQa6Cge4H3o71VGohG/67cA5orpizJweHdl1NE9UqiYaNXS
dmRER+4GUe2NObd5Vwvv4TP4kXsQrWFekkhA1/7okH6DKqAtaCrhsoSmcxc0wdA5y8SMqdgTYn6g
CpAShtQLvvyinMTTIzFZ3TG+SnG4tRJM6ycKEwgwEDBOKBr0ykH7ebM7BYOZ0BoLM3iUxkYOK85P
0lSYtyrF1gWoFB6OR91GXYees3ZZ1MjRKHlkRsM7PQwPBMcNjK6Sn5BWSGjSbdXmOCA7SAgICX15
o2+ZnkIcuUK59t7e+hG+QnFZSw4UGDnOZAGsgagGJj4mIh+RhUVfTD+sG4oIPrTErMs1dSNE6jio
J3fyIi/rFgOLVf8JKmCvn3wa1RlumbtAziXiDhkEzXAAVHesIX7DjfCEAOkMMfZ2N7peLn0HvkAA
CizIeJXZnJhz+bfN+ES9xpIaiZqI87MvwCsNGYE+jxEG1AAikjbhTgBQY4NFCfs7P4YJTNIFlOGv
YZPR8sRmjIReZGjY5ZoEFdDcYyHrYH9O0ZwBTB9CjY7+CKysBy84Q5RL1qZCsvMOnkMIfVNSlmQw
LeYW+7Y0IVRlM15WJTkqqMkJOgITqW38G9G1w5p95GWv6BPStlhrxM1lWJD4nffZmSrxxLs8IxOD
v/7S5eKdQC1oRai6v6FOLa33T1uijnjdYB0vaE6sIaBILd/kjJ5fOFNEkadMDmyBhvtiCDdxCMSd
DSgM/Vu67xVZHVVy2FZckzteHyUa6nWBrpQYYoUl/PZf3Gd8Yhy4iKuxiTDqEm4kYrg7CSOU6SO0
jXhCi+29c53fwPfaaMExBN2dzT/+7X/+n/+9/vyv/fbWuxXf/e36b9fq0rsdr6/nv/+j1f7Hv93/
+a+jzb//wzSaitbUzWZLV01TMfln/ny97B+ve766+T/az1PR3CvtU1o2O7/Py+tejmzfB1F1gcbx
dLzFjSpoHM5hUWCXWUSGkV/vtIR7y2sf1FAv6CX2dIummhCI9DTz4hP89x+x+V98xJaiW1rLslqq
qmjaf/yIzVfjWteldkoZIfk8mm512hYLIs/fr9jQwEx/gLFK6S/KeM8UCRUc/1aN/8VnkMfwnx5T
SzF0VWmaRksx1f/0mG639/18/t5OqfLs649msLguvO/7zqgBwHBmRRW/V9ggXb79kMEcd//1YUH9
3htV2ZwfLE9z999/IOO//DyW2TZMVbNaujyz/++1aRfrcS+LW5G+ybO/dsxPUF/mKHpP//LpK9a/
+FHqf/xRpnl63s7GGagrb42qrbp7rpSVPqdyfm6L0rvMrcmT/1bb2xz6lkXLfbr9bktOnK22YlDJ
i4x+ZPjzqq+OlZ02vE0e09b4zSASpiHMhneOWOazgpgwuACWbiXfA8aHGGdOk8mDP/7YH/m3hO7z
7Rrzd/4ZKUMSUcdEDgy4vL+D5vi3LOFtX6PFSl+ZE1TOxvAxrVff/n5iDEH697PPEhVLX9QmW4gq
faVOFqvLQITkbPjv6p1Xg++qjaYL3pVdP0NUq6z4o//+zbXMf/E8//NyVj6NxrvxwXwJwOF9q9VC
7TweB18rMTWP7++vsy+NcXXbWU/dsZ4M+/qpJMVajvn4Obd9fF/80kZ9ihaX/MhMisPXq+4NoC21
1fu/pJ3pTuNcuraPyJLn4W/mhAQIEKrIHwsK4nmeffT7MtL3NThRot1b6la9b1PNspfX8Az3AA/6
EeTm9Qe++P1N3RAtw1I0Sx19/6It9NLzfH8bhZtejuc1eCuAi24zc4pdoFDE8m/seFm6MEWSpEqW
oZmqbCrDI/1Y3Z3UC2YiWHgG6+Wdi30sVOpepgTXxRvJRf2/5x7X6XEyKwbbKxYOseE/ZHG9LTBw
MdqlUW4iBQvqCm9L4RiyQ69PiiReekSVo1NTDNUyjPGBIHu5mYpOsg2dJ7XdGSDrc/UYG3c1DpX6
rjMZ31lcH/TSypEt2dRNWVZMUR6e6ce0VH1llolSUUkE+NXAy4Z7p2+S4GDGxyK/8RGsSx9BkXRL
FkVV1DV99N1NuQiNVm7NXYtDb6vMleY+lR7l/N1kt7qHmDssiakUsr2LxlwUyJstVGJVwRamueNM
U5egt6EZFm9tbaEMyqvOS9XTuew8fMdIgbBoav1/Eh7O4UtA81VNd5JA0G8h/uvQxO0PalgMbo4i
DAIdsLoB6JD71OUJQhFph9hcCQWHhLKrDXVlOeAae9rmln8HaM0OCL/87lXN20lgOHhgWf9k+hBQ
UCziu5TurCc+d1DHpQ6RdV2aKi29Qx/utgQWDdWJctt5O47geULYl8bdrGpcTPBAHdf2VJB0ort0
8pK7yIYFKyEBqQBJMos0IKdruaNik5yi/pRZN5bBpbNfUQxN0UxT0U1xtAyyXFD0wPUwv4RGh+W7
hv0ahQMsWmDWXF9xF+/en2MNi+THknO0One1XIReYlGyTU6Ot2+BYht7G8Cd+yrFJxlnYfFT1Y5+
s7k++KWDR9ElzTQMUeRtRwelI2pOY+lpfF/E1jSAIZQ3p1wGQFHsUgP8k07D2fkvxlQVURENyTBk
QxqNqYp155R5EmwpBeWYPsg7pjcuplm+EwCRBLPrr6hcim1UJlhVJE2SRGt00uVaHldCrCYvZDQU
nIhk6CCyP9IXY5FNHczfI9jwW2efr4YSNgQGqszIwc1LROwHFA1x6Cz/8qfXn0sfjq/f8Y5pauhd
S7KiyKZmjtaYnYl5YDFLuyAgbXbfW+PL50htcGik0tbuRY+tKB8C3XuQvL0WvYvtlyouhZrIPz84
4rGgWlGKeMAbbBlaiqa2qML3NNpjiYerV5EhYBntM+gOySDVeOCgkER/k9v4O4R7OaO68o4jF2LZ
0KMzcc4/F4DZatx7WQgF1Sg6jhAFTKDyQjb1hGDmlPiSZAoFUv1UYRaV9hjJdOGco9GzIBI3tAEr
g4JT/9LG79cn7PxoNi1Jkg1dYbIsTRx+/mOfBLkW2JFp6TvFfbd7ej/N4Goni+BU8i/isuujDatw
9HW4h3U2hSJLkqTJv0ezCkPWxJ7RJANxmEzeiNE/y0Mw8fow0vlJw7toOheAyiXMNfB7HDWo6rqr
2Q2+nL1JLhA6/BQ93YS3tixVd8rROrW4f7uc5MgLV5WaQSsDCCBiY1ccmYuoim5sGWl4ufHL/3yo
0ZFUkCvoftN4W0p8sry38j3/EEpkWu5exBtC3bU2CYmszxr7xti35mM071WotEnbNPgmtiBhg1fN
wB3vmFPU9T6uT/352fd75kfxve6lvlyLKTNf0QegRVbuZXdTNcskFuaRvZazG9f9hZOeEXVdkWRS
LP4zOokCJWsL02rCbSBiircMOWQQUUvfrRir3wVVAXD1qIO1WDlV99dfVjoPNYaxLYNVZpDjycO8
/9g9aujmlaYn0TZv87mifvnVvi3oFdmAG6vXzigWmXKQCvSF9jdG/o6ZxqtJ1y3FknR249kBrPZC
rku5YzzG5BXxIjJe5G6XK1PsQTuZSkRGeoB4uQgM0lu7+d8kuVeTeyeeG9m+rqaluUpMUK+SPRPq
xwiQVw02j7KaH6/teuXR65JpyiF8CEtFwx+clhiCC5+gxalvb0ExO9pXK+6UmqHMZSsuVfm+sIKp
Soewn1n9PywuMcQW44UnbLS5+iIhfITavKvxdaCB0O0SGHAZt1tbukOpr3x1V5699JEx2Wfau1Iu
qsEDAobtLMd6b91lK7rxDcYDdBuDeQZFV1kpsFJoj2q0XzcJgoJfiFM64XQQWLRisi5UyVCP8Fah
OjeEYwoO8bGXFnr/JD0YS11f1sgmiAtUavMjnhIuIHVhe+NLDWfN+EOZqinqssyBRA7+e41Uiupo
QlCCPGoOqrzz6qMto22cbGyKFYCQI/Z7eGN5XMjVTIuiiGqZ3IOmbo2ifClr09iL42DrIrfVJcta
2GUN9pJfLAOh2adECUNeopfROq3CDbckCZqKPZRyV2dfrZfDX0Fapn8IumLJXRZBxK2l1VAlMMoh
Mz4M1YHrM/W9W85m6sdDj3aT4ItiLKT59wHZ4C/ovLOf/O5LpBjpQUuR22klWEiHfqnuPQ81nNYK
3Y/qoFsHUV+77c4Bm0BaCn86eWqh7RgDiMA9JGJw62GHI/PXw0qSaeqSKnOXGZahj44drWi80rCw
My5Qte6gzTT5RLXgTDdLBYlcvyYgQg7fuRMQB/NWeF+bQPX0ZRY+eXmxrBoEJ0V9ZonoKArlPPcf
r8/m+XXz+wGN0R3o22JlhIJNup7Pk3DD0ksJcnyVBjyQDMIxZevY+kaNd5FxvD72WVAxGnp00wWm
7hly5flblQ9XvffVhpjCazaBdZDcG4HvxbEIeokoyPENdRT4dpnXm2kfM9ZwBO3dYue15PngxxCF
DW5cNme32/BiPwYbbavEbCMr6JzooQTmlXxVwK3luxreAgYvfFrh7vo8fpcoxovMkqiW6aalSJY4
uk2DJCyCUFeDbQllWw8RF03luWYdnOI+71CTzg+ldAqa9yHCTN7DsFpKEdp8RnwfKvmsKKytGh6b
dKOHgPjCvc4a7cVdHm+KYmMZcGCFgwlPI3qyPK4CegJO/2WFePIo0KCqdhIFcAGcd7UAL1u5Uz9L
7mI6Sm3w1nlAgvTX6+97cc1aiiFKuqHLivFd9P1xnzppnfRWFYdbGyUepDeUKehmZpmamkEjibWM
zRE47+JG2nA+sDicl9zi1EkljVji9yGdyQapaCX5207c2zAqi3hjkTM0G1941IqTT9CfTisZQK10
uP7OysX7QadOZUqkbwSsv4e2wj70tJyIya2lia8BC62XtkGGrH+5NujgHoH1eeW+CtKhV51thuWS
htKrQtOX4jplPtIEJzFmkvmcgBEoAqjk0KSKo0bTlY8uGcS5NRVG77P2b8Tzl+eNidM4AqntnF1u
mh47YVP72wBIm/CueTzpzm02ncgZU08tEJ1esevwIWhO1+ftbCvyxSxVNBXya5LtcR2LOLDQa6kN
tzKyy2Y0i1gvlPf4Xq68052jrt041Ia9/Wsvfg+oykNBn2PGHB34qtxFgm8LlJOpolOwxuEZV+h6
d+O1Lr/X/x/GGh3bUu6pXdd06r37wt3V3Bur+iHb58+Uk6tdd8AJdOMvqr31x4Ib0A5F6x6GXjKF
05QG6DODV5kI9ybIwX7mNLQ9MA/mK+gIPtzHH1gIykAzP5q3dl+94f+L3ZBxbP5RnMJy4zV+xe6O
iPkd9sN9+Y7JlXIq32uIJfGT8pqDZg33kFypSkfyvKDjCoPa+MRbrpuBRgj+aJ/aJxC/AaLQoUZJ
7Ype0acDrc5YaEAPQSwYk1wYcAv8jw7NuyfkPz/kp5vx8aVMk1Tz/32t7yLhj5PEkrokjzoqsRSr
HRldzyXtICrABA8V0GgWS4krCTU4E06YaKLhTdHeJyG//jkvlFtZplRIVEk1NEkef06568I4ku1w
m1oPAZ1/FUwMRYBW2cmQ3MpnG8E6+f36oEOcdLZSf4w5un7DXJK1yu7DbWgu6YhlwZLyg6N+CbeK
Tt9Vpd8jWSLVA12RZVVTNWN0drW+0UVi7iZbWtsSrX9tpmx7dG6Ac+sbR54Un1rAzpzY4KyDu667
kdaeb8lheKoWVNwVSZHU30dnpUQ9R+dQUJR2nNgildbm0JGAXZ/P8y3JMAwiG5Zm6Lo02vmxU5le
WxJMk68P1QNbaGaMpRO8Ux0iqS2iG6fA+RccRjRoHFrUSlRrFNToniOmZj4cbtzJlPNE/5W7yKBJ
cvMTnl8/v4ca5vjHRpGKsC1dj40SIDYQEyNuuGji5pBkGwukMRYg1ev16Tzfmr9HHIX5SihQlVHz
aCsVKE8BZwFMgJ3b9UG++79nS1MXDYrNhiUZ5mhp+jmlOMurYbcIj0nwRzZm4qkXnzUDh/StqwGf
wjvb2XfVSbfXiV5O34mTbjzDxTf98QyjhROpelpkjQCbxAVLBWWuO/V3ERQDIAXenAwGEfXi+Tn/
Uj6vj3xxxf5n4PGp0/e1ENuSGwynX7kNnD0dlwSa0HDefdB3vD7axdX6Y7TReaNVZuH3XcQHLacV
KoSDpYO1Vtrdfzmj9P5V2kgi7aTR7RimPiV3hZZ6lDxK5lOOR6RKHUOJKTx4Hy1Szd1b6m6QSNJR
QcnWUQjkWOnn11/44vRSeNEsXSVkVEbbUyxas3RkY9gzyyaZp5QO2urV9zeifEhUDqH99fG+k8nx
YpapZ1uSIlNt0kYzrKpdK8alDwkHRupztRf+qK9gLtVj9m79UWkC035+c8nnX/23/M3/2xzdv8Wx
BJWjvsdI16Ib+gWrTXrCpvuILMUR1oD4ln/oL+6r94aU1bF4xir2CNk0xH0VqYf4WH+ZoK6gSqKL
9Vw9Dj/iXwChfcl/1MF3Ks0meMmcagxX/bl8TD6uv/SF2JLkV6Wyp8myJonjdpEUJp0pSsZ3Asvl
XSoHpdi1FZUpb0P01cHA79xlam1b3bxxelzauD+HHs135Rt62Sl1si16dOoxilKo3Qv/rr/gWeYq
/n6/Uc7h5Ina1MAztl5xakAXIeSAmYS2jJJ1atxYsfLwy85WkCbSHiKdtORxPBQKXq7EChXxWHan
JtZGAMzzjR1uiIYo0BIZ0TJS4ONzsREZKdFJcoB/pF9lCMI93XneXMgPpBMmlIQb83DpCiJ1UE0Z
2IukqaMLIa8yp7BUAQLHwV0j441aebYrkOlduTPRXtmPLVA3d5dBNJEeoH67EICJhr+KHjTxpl1n
Sw0FDvDF8b/uoOi7+E1BeRwvbS4yHVKicPC6hap+oc9E/pstTrTkyr9ghskYVtWgNNT9c8RHYGQJ
ngcIE/9FieJdt+8EH1mSjg4aTjmAsWoQpRB2NGnVIkjdPOY79CbedMzCQdTN4CQr7ZKeEORN60Yh
4Pu2+vX5KDyQ7aikHoouS+OGhpxFVtN3dbAN1H0iAo98N3Gp63o8rWXEz8Dh5iaoLmNJV6Hog51U
GWuVbjtbRWo/FWRyLAO1YNqtrgSXzOqfy9jCETjA3Pa5RTNOMGArmA2q1RsXmHmHMmxvEaYO0F3a
yHuhRkcmXpGKFmTiwy8qPAOHW3/W6NrUEg5WrTy5VN9MDe5jhi2wfCyFqdNF0yj46sSdzSHJH3Kq
znz1QLOjpsjY6sfcy7eKARwn30cJIDL3PQFB2HeTXHrX8D541PqDe7Rh5jSFvFdjcC5JThc/tL8S
GS6djEqp7MybAH1cythC9JHiOuw5yoPrJUuxPoG3vr5epbONO/oYo9PB0ZJEb0MdX8xy01Yb5lhv
9o5zUq32zqJvBCQo1JAQC4HoyTsqXl6EyXP4EZcapijWkq7jjSc6293fT2QonFmmAh5udC12nJ+d
lQs4tIIyRapIIQczMSjFRatfVOpUZVX6AEmDr0I53Bh7eNuzpamBMQNrQet5DLPxsz7xdKdHeIyi
G4UoRduBlaiDjUbVyKbQ3HbLGieUGBWV60Oryo2hR/dwAYwlqaQGZxAqmwrYK+I9qHHRpHT+qMpD
iANZDgZUWcmO8pL0L3GJ2B66TQY9gwazYBNnlvCrnRlobjm2t2b9a4hfBaD1I3shO3h+hO9yd+87
sCsC6x7Q0FQy/iTVnySF8j7k26a5aBJwtrWF8cKx1SSyWoCcgQwD/Pn660qXZ5pWLY0ETbGUUahu
NnUpBhaHgEJdKG+WBUZNbCRQlDNL3fjpqUPNKfSLjZ0urw99FuFxawC4pNBNI0Mxv3twP5IEv3Ty
rGwKMkonmhBLBqgRBAQRU93YXx/p0kv+GmqU07lOrUuFoHwnW7SzagQOvXkvTXVlJpVbB0FghDtv
wQa07xzu1yrmMiampA0uiyqreJj7H2/YymJdsErkRw2WChp5D3/dl/BfsCvSQ5nOBIMdvXaSjwB4
cYXIATF0lbzrIXrF/SyBDrh35rAh7RWeHMY+AnAN/QifdqwscnEfOE+BsGzwk2Jppn8KZ6X1sxKt
RWeba8tGwiMh3HsBzoL6dlufoKXNTCR5+0m6EPFkOghzHRUOpI3/RGhvO8XRnuV3KcTFfTlxH1rQ
pe7KAiCMIMzAB+03kbOKBttl2ngIOwcrCYQ0XHKkjqW/LoJpD2CcsVqkawZAAe58/1GAYRTwa5ri
Hw+Inufc9v1dlt6B2ZtEByRyTATDht9tAMx+0fu/oj/TKCu2qxhkvc2aVx7qnnr/ITeqqeK89eqD
5y/TDwzVBfSD6znaC3AYuG8N7zXg74iAJu3iPqMf2G+77iNG+eaRhQ1kPtuSreR3gr5HFwPxvWom
IriJAImoYw65YJ+WAJlQqkjXLaJ9OCpY6KmiiyBPRbgzqJo66/ojWipLrjUxfIo2NWFwD98DrQas
sYytupadYEH7Xxokp0VstcQZofTBwMv9Uwco9pEgGwMVHt0s8V7wliZS8HD4k0lkTQk8cJlfmuiJ
TIv7ppkJCGZ5D7a6dBGKqOYGQbq3QTg52ZZ/7JlS0q36mxGfp5wW8VZ8JhPctof4iE1E6z+mR5Ee
ZzTPjUWHU1WG6doipmKSzMCgMGuB8LY3oa2g+NxM+L+AXn6QQM7Hi9Z/aYMXPoCKuKC7Smvs1Fd+
ocIdauD1GFgnIMTEYWegVYDyLwJuyTSFISnOK+3RK2c5kFHEaexBpejYWnPthNHxrvtU0QvTNs1T
dj8w6MELrFsk35VZ+zf+K1Uv1PqEefXFwIMrUMTp2EzTobKHuJGgHPwFuFn5RYDgv3mDMPKCLYr1
GnlvLv54kjkVaZY/YYlFGrwWH1IA+waqpNMQ4AlJ6l3lbDSg9OlKQot600JJqV7p8GZMFhDdieTN
M21R6DMJ2ZpiVXuPjnIkuTaju9T61OGVoFWBq7y7c8DmCjNKDI45K6mi9NMIahNNw2LigoBQMQww
UWQUu/u2fbDmMSTAeu3aLUaEBR3qqRf0mF5196mKfIPzr0r23vaPLizc5J8evamJD8B9MBmJo5la
/I2JtxCYxrMxBvAP7Mwu/joIBW1te6Zh6o0yTJIUg3aNLM0FlTUGlC/0XyOYBDsTZJ937yEH3EHS
ECAaraISYkABuZn5gg+fHqCRtMm7iEt0Ok9jlFhDbHOBDT6Z2RK9XAXcb5odCoK9mrXmVpDOlWd6
JQVyS6gNJqhKwKvYyBzh7mdZPsgOUCxCtoSoPtkkySYQ/lom4nXKQ16vtU9uSbEAq8JBUvvCRFeW
nXgok31uka/Q5lcfM3UZZ8firm4Q4HztiIMN15j0sEI4nHJ68wZ7VzUmioI7gGCgvKlWi5N/yP5g
5sBKkxZishI+W6Si6GM01KI/HSmflohH9Thx+3cuaeuq5VH5rW9e9yQU/0UJcYiquU01TaF28Pvc
N/1Gi30VkHiOurJGfplSPKg4GL6u32sX8BrgkDRAAJZO9qWMUamkXkHq9Km+S7w/gkX5yV0YcJr0
mZGi09CsI+SyP3XvZPENmlmjHDzEOtyTmC5VpHaTz8CqboRPF5AzlkhtWhQtGtm68h1e/bzzKtUL
fb1MXl6tb1m1l3CB8GI5P8Bqerr++pfH0qmBg//UaWiOQrUqSvIq8FSfiiYHPAVU2dtHCGa7tLLK
aOlBxxBkQCV9jMP7PpP2Egvp+jOcBTFc8TT5FNAQFBPo3P/+1Nz9Qlr2hO1grAmSk2bfd8cE/S7v
RoHzPIYZjTRaVEEKIJcKQvJSLz52H18aBmDvCLDdWLoXY5afLzQKlSyQ5GbkV9E2AflPXRO1Gq+h
pRP184ATr+mCnUoPMAiEO2CgVW/dGQMAucazlEu8NODkF9SMsj+I/1+f6ksFsp9PNvraehdEau5n
EXfPu+2e9A6SliLO1WajGp9dHbHotcX1Ic+SMpGwUZQ11VJ1iy79aM710O2VIk3DbRHN6Rh3zikf
jq893dGb3JIh0B4Fi0OvVqRDrVnmWRXSSrVAKnpagRG2asWSOoMEsUO70QTQLixYRaHcR+VPYXeO
oQ25lzRymCn0jv7WCNFj8zqYFuwcmsJP0tbJ78GIWgg3RO1zi0YAjLcPaZltpSnmYSlSRG94b2IY
RV9mhVxYjoLO8C/Nw+DUg+PF6RWzo1OKKBXFYWFW9LP+7fo3ubQRFGPAJA99OBLEURE+aO2+TgSA
ICC+ucp2YUyb6FADm/AOdXJy62MImugmJuTC8gOZrHLcasMJNy4oiWGp9F0IODmbQ6WYZIdvpq9z
a/8N+2u0DBjGoJwGycCwxs1vy8gLQ2zrENwzanXWCZi5YSobihqegQWmDZBe3BWiNdVjDEs7+E7L
m52i8ymWJBIykI8DCsnU9WER/TjEXashpzHMaID5qNXBKq1J1h+j9NTUJP/Q8zAF67Np2txYnWf7
jZ4mnc1hdkGb62Poo5hbhmNHJQ3WfE511iON4ESligOEhDLh9YV0YTBNlBX6ucMNylX1+yXbptUa
KcnCLZT6PCcGJ2alOs390SbgPm9cFOfFUqDJP4cbHV9KrSshOLXuBe+Wv/BCJ8fFYvJkzJfbCSLM
8+fT3er6+ykXUvtfI45S+8IJsl5rFUTDWuV+aPoBQc4jD3Z5J81M4dHUimlfZNgro4ZDyObrZHS5
jD2wFIvilPItcEsBinng35d2toyGMCos8Bzog3dBKl/D6NlJnV0g5lvwICzIV6O6cehf/EiA7y0C
CvoU+mjWusq1Ay+CH0bDkm4sfS4Ky2l/bJLbjaCzHT58oR9jjearSqW66lPpu4cYNOm01Hhdb9fm
8SykCAipXV1e/0TfzeRfu3005GijZUWR6UlJO2KIYPSIuhZKAwrNQ0quXo8gqfxoZpCJko3eWtgo
PJZug/YiOJ0bD3J2LQwPYskD7hdsuzg+dpzCk6o6UdxtOigNkyDiRWw82nTdwvZTqim6FccMqdb2
4EE3q+OeZ3oSxL8hoIc6frr+NOegzdHTDF/qx/mTFZprpn7Wvcx2x5ZaweLh6elLeXqaT6Yb7MpO
WPpMNs/Pn5/Xxz0HVvwe9/vnP8YVKzvVFJPVRu8fgCttjCoCtNYi8EAyVs2A8Wfp/PqgyqWpJ3Y3
CeK5989YNkrTulVS292LtcryyezvbrHA8/DracmVhshAMH2xZ1/m7FH3ZgiDCYcthsaYxH1+7l3v
vsmn1x/n0oYDJcA9R9uE9sDw8x9TUIeeU2tBFMLtfdeRnA7idWF/CepL1pCQ3sI/nYM9RkXA0Z4r
RLmv6sClCVkJA3dXrmau9BQQ2+l5N/NlpKmsA02iLkCqI8K6sJkPS87MzBuf4dLml+i8SuDuQWSM
qd+uX/lFUyXZQ+ofbDBuT4Y4pwAsQ7THWqO9McsXv7lukLmoXDxn5MXcFzPL8WV3a+JnIu0kbQcO
o02W0S0Q4nmKyJKWaNDxKQfs4xj1EUE70mvdRA9/fse1c3xYO5M15YXlfI6f3WF1K365tH6ILMUh
I9KBHo66BpJU51Zk0rcXEF9p7pR83dJlOdnZVP3ifKs4Q/ZtRFVTP/RoJZXzKJgWFPuMxfV1fPFo
/fkgo+KrGdlF2GcpZL1qSV5Y6VhcqPc26pUx3bi0okD/SHddQTtIcE8CUn7XH2BYueOjXSYlB3AD
UZ4P/XsjRX1iQ1XXguHmghNLC5S+Te2c/m+jjO7HtA1Blpb0e61y43GPA0CJe8D/t2Anw++59jaj
fWqp3FKpxtuY6p4xUnd/E6UoWcOUXBtkdBvageO4quVj9I3dKRbkDgVbOoV9kqxbquWKvfMwM/PK
uwSh2Og9dd7N/KtLYcxRgRRUnEdhtxrNa5plMDjQ/ET03UNgyXuNTWvhIc/qpcgwUviXiSwjJbkn
IoozJHPY89LGE0nrSrqxT2CaZ46857gPYmPWZKQ+YT8J5ZMTUJ3Xql1Ol0Qunprsq6JuPPRMsoog
qoxneYpbG9reflA8RmK8UcX6D/jfUEKTL8GCqkDopVf3qr8pg+bRbD/qt6jR9pizuxi9RdiJqMXM
1R5S4YVE0N9B+l10DeVK8dVMizvVVCeaxOsxrOLhmREIL47fP6v0iBOlWEltt25LQHKFMcsizL66
dOWk761abkrk6eL2PhKdiWqjRxRk00b+suGK+cGXICCs7yAES0lYNTZBNA1657E2UIS2d3xtwFuF
+TlA4OEwbgwf3VBqq7jOS9h0WOsh/U7oolJ1UURUWRLjza0ODrxIK6oeI8IILYuejEqfuIDB82Qj
xfuexlnQ4h8DgAjFDAQNoiVjqJbNuY8jVfOomuuqbmZB/xgIxUJB/mZJeWIWpasUXg6viinUx/BM
RGkxYprcW3OU2wGsx/2UY3fRhtVT1/sQhvYx0ZRF99kxTz7AsBiyvCa4CN5A06nNx548w4mlSaO1
21x9s5jqoabRdXx+3Qe9Giv/XCldhQHl4VSfegxuQwDJLXz91OrkPKtp9SgW8dFDc+P6Hv9OLa/t
i9GdzOL1oLv72da2sLo3xUUgo9SaKwuWb6WiuaHdi678WkjRArQkhYSZkKybvF0XBu0XR53LhbLK
Uo0LNrxPquafSMdNsc3HTMTJpdgEJYiXe4htdWMvXBEFaBsFEflPKRpb2b3XsW9o937y1PvGNGnr
WaZET6KNKQIN6Syx16ITLNMSV4vUfMjL9qWnFHx9Cs5LfVxjP0/TUUQYJ7Unt50ab9N/2CVK2BEM
vbCp/xB+qDw3KmPIVEHlKW+c4ueAoe+BgUwOOKlzaQMnreLKjEJqjCH4uhb6XzjTuzeWS6wtShf9
IBFKA00dtf+Cl3fjtS8fu/8ZfXQiOm1n1lkeUV4k7CccI/lp7QNtWr48J2RRHQd4BIDZOewpl/Of
vKjNbj3FpUQSSpKuyaZoQYmRf19lkuulshAZJAfUiJJjRRwm0ADpq1fghrWyS6i5t+1GVG6g489p
DMPka4ZIWGyivjAmvYea4ElaTB5whzbVIlwsFgZ/PizWj/UEibDtfI5r7eoULvf71xszP5T2zvbc
j6FHFx40AK3oS1rGSm5NajpTRbBKUMPSjmIQTYZajJe+JOocRhCXbendYIFeTIEUkZ4ybWPd5Mz9
PeelWXHXlBqv/hcH7g/gSytp5dE1bSkaTCeTOSaDh/LgIcYaHlY4V19//0sBqiJpgLug+inmGQCj
79PCE0HwsuyT/hja6679hrYTMl0faZjI8USzptBbou5J6jmKk/RWtWuxDOJtb3YTCGXUcxvweFF2
Y5zvbsC1gYa99iOzCewyFr1SHGaUVYSW9eNHNF8v/MXTU/P2uEWnHx93Z/E5W202OI4jjbV6vYUB
vDitMEskHUqQKhqjr2oIeW0pZvdNYgMbzYIiuYwCdvSNStrF8JdCr4ZqAf9Vx6BWP1HFQs3L7qWY
p2uFpPIBB55y7r1s773Z//4LDkB9CoYmf35rJv2YWDVuPEgKEMo8RBTrpem9ooUDFvD6KBeTczg5
lCNJLkT5m576Y5hUlhMz9IVv5as+RYWPdrDzRfABqrwGO9HBCJFuHH2XshmgcQoZ2tDQGs+iHkl+
a0RgVMrSW7oo4tPrgBCkIv8Vc9pat5Dzwxocr1FY5zrUa7gHYK9GazQUOHj6AhQYrMbvpPBmJC9f
HgPqAXVsDR2v4ec/5rEz+tRqHYRoDDyAincPM9pkIphPdnAX/cX8UgGoKMyTegkNCAhplj5ULqoj
6xo8wWACh8BmMKNQilQnDiX/zUfmvDGRFqO3OW4fsmIjqXTccAucMonnljtH50p493mgaNq9SM2N
2Oryqhoq+sDMQHpoozQxU7OykkN6tVlyPxTf4gQRNcBl4sbqCb6PfnBqbyVtF6MZXR9YvrQw+Aqj
M6+kI0l+4iAvoN2pEegw6ctuDlkLYwhVsWYZE9MKrb3Qw6MRfPU0Z25M86Vz6OcDjNaAoNZ+5PdU
eRAV0GkpzNLHbJ/ROJ2WcPdR/EUj+RFtV5TCcIxDfuQWzM4cXvFspUPIpAZiQR36bkH8WIWyEai9
lves9Ehb9hYOAt6K/lrs3oGztSoXAdh9na7gWLX4j6FpkQDnmcQ4vLjU6Jv7gtBrEL7TlKHpWnhc
we+GeawJT3tqRZHYzEGLespeDv7YhrMWy+OX2mKqbq4lqZ2qXOBmIa+VqLnn/BVqBNr0Y4kRiZWD
+aX8pB582kgNIEMZzIuW1rMYRaQayLqVr1NtDu5UbFEMT8G41lMgqTJ2GwnJqkhtfdYhstv8aTG2
AdpwapGJH9yyaFHbMerm4aMDvoh1hRyX5YlTyVmFAC0k48B2DzKgWeKtut65tiGxlE47R1LoYImQ
DH5vezRBpLAX+g6cjTb5S/vhZZ1M18vHngbE9H16On3OPq+vsouH548RR4vMKtWuCBojf4BFTe0+
C/MFsI8JpFfTwwAMXNf18b7Z5+dr6j+vOIrZaoIW3+r8/uVuh1Hd0qLJ8rB7eHih5OVM2gl/vKyX
T+3kC+OaydMjNbDp9BmrC5TFp/PthL8w7+8m6+VkPrnfzDYrzMExWT+d9oNHzd1+dv1x1QslR2Ry
tCG6EwcK+OiLGG2r9XFLqayNcJVT41lZ+feOUW9qtXpz86WoVn/90punLUijCH1sWVkWNvhy/VXV
A5KP/omzwkcIj640mM3MnTO3LolurqBQEL4o9Smg5laCh0lE2gf4FsrQGvRmo5ebWNSmwZAJFzgQ
WemjQ94uevJSEuVtXCJl0+yDfqcVb2aMITdHkIJ9Qo1ahkM34MZMyOeHwa+ZGK0UN9TDSgupLgE2
d4puUlYo8kqbsnQXlnP0kUCPkf8zqAajdGAO7EOsDvUvPXqSG4wJehCGzr0kngBOB1436QoKIalz
F2g4uUHwFvgLYoVoqrmmScW2630J82bwp1OHKAz4sj+A7YS3lGOg919d6VWxkVNQytX1F73UWB1O
O3qctN/VM5JPrUVhoqW+Bxd9aOlmuHYpKz5iJ0/wJKCfqlV7szrdGPWMCzEU2X+MOtoXRVnoSo4O
y/+Qdl7NcRvhmv5FqEIOt8BgZjjkUKQkUhJvUAokcs749fs0zymbhLCcWq9lWy7JpQYaHb7whps2
w2Ejod1pYmzgWEi0HRr7LgN4bwUvuRn6Hw+8ccu8G3cV7TZcYdEUa4lQNlDN68C41eOdKqMZc2le
N7cSXCbTQqYM1seq6jzHrZPZFRcqeiiwCpS08kVpcLxq0+uyeRG0AkE/sOKzEEHUsOZQcNxuoKEU
qPmawvN2ohD8H17/zUOtQosoSeJhmor8ptIe5VhopynyT/iPEXZRH4+kbmTooj36z/uLDfbmNrUz
sCuTujCUc85003XiBLjc1QSaUMrvi+Exwu0WFN6AGBT8ZqpwmDTmC1D6+IDIYAycI3DHrriJA9TU
nAsLcLMJAYmA5j7ts7+JQrM+mLWacTA3e6R9n/ZfP3/+LF8dftx6p/vE+3PhYN1qKnGq/jvcajbm
Plf0riMhkeXzYiMPGZxpZhfWk92f+QS1c65spNZQ4D4hacClP11i3BtiS62vIlIVshToRyCIRHnh
zQcZJ3k0IqNPb3qQxpEF8Jo6TW8TFCwgRc8BAR4qTJ6WGofBxOUFAHCAkjDQJtls9inGOHr7IMqs
joKLXhh7yawfeluovSFrDR061OAMG1eqimY2ZsrtOWoRlggjrzWeKVTuyzzbWRYekAhP8rvEFdV0
HVd3OcD+VgPjH+rYs1/Pzi8B8A8Blo5PlPRpiiz6d/R8hYIij6wnnijIfrxct24+eN00iOiOWFx8
InJ4MztIVs6dIiFfBFs3t5xfIbnUEA97J5f9ImkPjdR8Lfr0gH5QVudXHRZ/KMFaORlsgZ839iOU
43NEVw0UIsynMsadAv2jUq49rT6QVSfYsH5zfsvVbT/pLo6r0rVkZ7u4B/s97ByUMLgFMkMVAiZy
+RRJsxchpdehyL8gcL348Zz4AypKAzas06+PX/9vjB23/tvXXxUzZz0ajKIYICFKT9qC19LgqcUL
oa6QBzFwhBzO3AkpbDWhizTX9Afv6UAv7TPAM2OkY3gJxrhZ5nzzSOs0CLZpXjTJSLlLfkFHrmwe
7OqF/vf/QN4o82mAAJMq3fEEH8+Gur1V/lkM6+piGqeDFWtiMVgPJWJGzm8dBSk03ozOwUmNr1mi
O4qTo9GC+L6h4BZGFs3gl0o/i6/LVAnKPIu3zF8kRdubta/MXzP4Yh8/6dbtjSaJBiQQSRf+Xt2j
eRuXAI5hRE2Oq30CmaUmePm0B7LkRCt2bBmd1ONSgWwrW7SgrKJHAMgUQZTVNRpxvAxxMGc3TvjZ
6gzXxpp5AacjVL8k5FzjxwouXYLA81S7SvsAYfjjF9+4xwHzUoMkjjAM2snvt2uvKko1SwiyoFJC
gSefTwSc8NwvQrK2qlbk/fTfLeqBjmyu7vEmypSi6KiP0b3ray/BNlbzpeE2ggTAYpD80fBr/OYx
cImOvb3/+D03EpZ3o6/uDUdb4lhagvR/4Z4xmTEYDNryVcNZfKnCK/601RUBqw7IhwGaUUfu9P2s
Ok6+9GB6QdDDR5Ht4ig5WGzQIJ/VYGdGQCBUNC8iKT/lhooEIR4NqJ4qhZ81z30N4YBG4re6cPwF
+VMHbbr2qZcvBBYbe/PtM75WT94c1HFh5aEjkaX3qM4utCGXOhVKkjWCph/P/d/ymmAUEJYDyE5h
BOLfKhvqOjnre4dVnkvRPu2GQ9TeisahHP+CJdLYfi4d8HXgzkP2R00af0l6TgmKfv1LZ0QX9vrW
koc6TEGIYF1I7L3/OMmgJ0UXVMkn9A4a5fOMlbDh2zUE8UtSfluLjoCVlQDK2EHx5P1IHcIVJrrN
2acCQpcSfHbk/mgHDdbgd5Wd3jfSNbGLxbJIauPa4OvT1VWQ/IuBYiafytqmf3kJrLgVQdlvH2qV
kFUhZbh8MeObtIe1lSaeNio7Ey6KPN1z2nELB43u05/VMqHkJ9v0X08Xr4atk4/tgairRRNEiMG8
n5syM3IzGID62nPrD9PsQeo/WPmtzqVZhZVvcWcvPSWF8ZzycKOAAujKhSxmI7ew34ryrU6/PK37
1rC67NO8HFskeqEOZilz/5QErdcPVA0v5cObS+KNDOAqPOqTxghyQAmfRvVe0/7QnXGT5kurfFGm
EAXwT//PO081hdSdToPTph68Gm50Wh29XMO6TWr4RocysK/qCRdvR/chjlhZhdfmBJ+oWb4D0NiB
H0iCFHzA4plhheDwdaBdeKSN7pd4JIDHlmYhUfcaQL45dzilbSOMEeALJv0o6nnsAUOf3BZdKpzQ
1Ce1exrk0ZthPKXjyWAdDJPkapyianFvTCdzeKYtMOYGQsgRBh1PIs9LzzYRtbKc+lq5cFAq8t8p
GI8MTUAASDWdrsv7tbqUUaUUAcD6Zrlz5muA62ctvJ6w6nHOOjUNK5ZA02Fa6PyYi+5GiT9n/USp
+Um2reuSYoxKjQWFykXq3RFY35A8qdY+RFQ9pqaZkctSEZUFeYzoiBe+qfLlU0Chpln6fWrQpMRq
JpQaL++BMQRXSXtrzs+OPrp2fIP7htckoZ+CUimNu9DCQKG9du6gk0KOabCPK+CZVXd+P9r43jRw
wjCiG0Wa/GfsDjp+j8ZLAlFqtrDhDuPdBF4VtBxuFLGLaMDYw+jDlO55pL4kKZlXKAb3lFfwxyxc
2F3xaMMv1iZ05iPQXlguEbnUxSe7ivx+sX0rZKws3SltdQKxgcSsV0DK1OUb2aBWoczQFn8Tn3yV
Q0S1zUu2Doit8Xne38bvP98qtpOLIdOXWcVpEVsd9wmUjwvL2xM/5+7j9+LKcZ9q95fj8vNwZe2x
WXQ/8f/iOujfS1ipmjgQze4fvJTcBic/9AwEfQbvvOJu9qdd5EFY9T7Vh2z/lW/Ij1/Nj+7OuLH2
NHf5m6tmx0W3g5CIM6WNe9nghoffA97aWOxeU7B8pnI5HbFs48fifp3cu9vbH1fUM3937o3terd3
n/eh+xlbY+8WAiU+q/5N7B3iw+erwb1Tsdz+ZroHD/OcHz9RffRYUe7DK2eDp6b4B6j2J4Jv/OA/
BJvji+qebl3B/fjxY/DhjV3pu29gsu6+Cd/Mb+x//FoLFNgxvPZvfB1DLArs/EGwb3EVql4NUTFG
x20p3GW4yuFtheHhY4lwUep+fypdUOYYzQn/Rmnn7P78uX68vxbTDFLLxRoUBtmnmml8fHy8//OS
eU/aDk+83fWf9tvsUu3Es1rGBrWiV1tAPMb9mwE+Ph03SissDIJvWkOmENtdhaRxHKR9OeroLeFh
pEDZxYtOEJ9rtCEw93s05F0hpEO0z6HuNdo5mXcTsJiAjXUY7tGyu/A8fxfzqNHSAoVPLthCa8K+
Epiz1I2OdG7L0E+adufMt1p+L7V3XSshQs6HG24dGWJ1jIoPdnpq7GJptJfKx3HYp8Gdksg7WsNe
aV8CKr2Ovd5EjsA6oqEDF+418X1zbPf4BchWAKWisg8OCijSUTGPg3UM9POsHvP5ylT3ytGMD+OX
KfPDZDck+yq4z37R6qPgChgMunn8fYRAln/W9c+0WQO4wAp0my9TgE2FV1tPjuBAn1Tz8B8mFpIX
SBNxhpNpvT/AiymWMyxd+ND0XkcDHZHS62fLG8rkGJWOL85nlM1cqX8hDtWRgxI4BbShhLLxWMZC
sY0a9EBLbZaqC2ItG7kndCedfhlWDBBk1v2ycA7AL6RqIZJAQ38Ah9IpP+vyYYEmNHe0lp4RDkZs
ML6w3jYapAzMuhfdI9r49qqSZYzL1OgGUuhxIVQTOvOMzFjC90KxATd5zY2DC3fp37E3I0IAItdE
ncZe94ADxYgKc1hiECFnbgqqIWh/pOEBjemPP/nfcRYDCX0GINIgv51VgXZRANhIRpMi0CoGquqT
jXUzeknD4TKISiyfv/YG1UAZyLfI5FfLS5FqdNcLLRaawiC5KMuKnphy1pGiqWExAkixiPOSkz0+
f/yaIvL4aOTVF7SzprLaUClu5tJ39DOMseGS48PfeSK5EsAwB1U8UadYBT9hZC5RENXA81ofZea4
eqDXUqWPH7/IxsJgCQqbL6rIYDJWgapW6olM1EPdrIPce0BlmKxDMXa0bD4eSP075mejaQKjo7E6
GO39WSA3cg9vDP2ZTgjAVBrt4IOR/hrVc0CzRE+uu2E/kIMX2Mln+yZ/UNVrVOTl/pQr3/U49rrh
lxA7V8fvQdB7y/ygkCUpX4JF9zTIMyWXhNFeyFk3qicoOSH2qyNZTZtuffzK1VipdaMmN46zcFed
O8VCjAG7RvodkvVk6JR8ZfBcDm7uXXEglRaC6xexa1tHBs9hgxa0FB1Gy2rBVbFa5nrHUi+LRwsr
zfK5OrbxLayzYvZZGPYllsPW6fhuxFUSPclaEOaBTaIYmXA2IFI4yU4vi50Irl/3VmyC0ER1TOof
Lkol2Rux/7vhV8vfnu0qrSQNpIzf+82ODjumjBmxzYKRsLbTdrkvfTM92Qc2jav7sENAdzd6E3bZ
wpJacsns97MP8Y7/N4P+E/viR+3hrYsNuM6/qdETCd6YrtCG+OYgztHv5b2+r3EOLXfyruPfAMr2
KYFWitOpvGtu1Z3mF76Os2TnOZcW20Yc8u6d1wFzGZRhqsrZDZjyCT+7AUUM/JDoM3Q8sXoHydMl
Bft4Y1780KtkXBmQMCobrP46fDDU+Sp3vneSDgL/M0huenwPFCE0HEXr44WBN45vIfuJy5TJkQAb
/P2JUE9pHgTOzCfOInwtACVlxLn1i1r9zPKQCgQ0SeehgDQfUTNslUuQnY0emmq/RqAEojrS1Ksj
iWyojnAimr9Kx+vzJ+h5rlsdb7798L3Tl93xz6W4d+NEtxlFAycG21k1V5+3UKXQjqOMdDbyqcVT
9HHoReja1YV53dg6Nhk+1S+KoAIJ8X5e5WaulDIoamrLODrN6Se5Gg4JbnVlf9DoPsnWw/Iij4+5
Vf2HFYx3HEw3ogyqH+vIvgCfaVd5SIGv98itM+RelM+ixCjtguBH2wHsvzSkOIdWVzE1Tt0iAhC6
Far4/TcBcjvTVcirprhRBCuoeJkCZReR8KcJHijDY5D3oK8IM1FbUPJTqkN/S+9n+VKxdeMiBW1r
o7mFQLypyKtdlC9qM3U5EECYKXMBMbhG846El3tiunSX/i2ay5WtErMKNRSZ9snqNkip9UaTg7xq
L58YIPw8ho7X9B1CSydQK9DZ0TwvqkOsQ9/3ExCW0/gDmNXHC20jCOJCgpFG6w1N+XUTJdCkudda
vPN0Od7D+RlgneTLJR7ta2Dw1we2HcpWBmGe/tpne/OBJfBkQ6zF8U0Ymvu+mhDE3CUVEguGF0P9
6WF4Mg0mgH3YREHTXrO3ilG6CTVaOKjISZ25y4svcz1/xr5Jh47TJNhK04k1859wcI0qI3mzPdHu
jJblUC0I1ZbcqkqOhtcDxbqDtPys5LNVYYRV3I91so8U1J8oljVV4EfFc1pRmUhfSnM5EBOfx+ku
S6ZdjllznOJB3GmozX034voxzrRrsP/XuOl6i7xX2R9Z/ysPsC9tOs806n3S/9Kq3wmtSVGEgxYw
TV4x3qvZbtRzsIwUOlJ9v1STV6o/5HBCkArLTAeG/TGgxC3Xszs4z8VY7OiYug34Oi3JfT0w8Sis
LvRbtq4OOLYQPDVQ9eQXq3WomdVMu1AoKygndh/CU45GllyeRvsg+gzSDjwfOKzDxwtvo7WqEpFB
roZZDQDCWW22suPXBxuLLrpni7xTFyxFXknFBOKv8r5AMItzwYf48/HIW7vcAGuOwJ4wknqFYL5Z
i+Uc0GUZMkAd8oHMbcruI+sevHRM0PfxSBsdbeGLB0OHDJHzZL3HKw1mkjKky9fcBXq3b92rK8kf
XMN3ff/Lcfx2feHVtkJdmzQYxUKVWwqE9vuDNIlNLZ8Xrqf2JVDBbwjBzHlEo8oLuX2fVShO1zKo
Og3pGvvS227djW8HX53i/Qjjckq4ih/lw+7p19Uh+QYfgxLUy4XX3ABtcmaZUCNUC0MuJvf9a0qZ
WepSykiUur3apXKYUSaUPMO/a3c3vqe6xy/3ek5UeWmGNxaPY5PT2fR78QxyRDz0ZvHYaCsZtc6q
hZIxz+AOn6GBCURIfFGdcSMNZygKWiQLOsX+VQgwZlZr9QoUK0eZyKgQugtBK6n2tZ2UhAEAH8FE
IDbECUjHqTAmL8NdVY52kJ3Qrrcy0Xp/+XhFb78+ZHzhykHne7Vpp9aKkrLFBYAuP1RMsPhgsZXg
htPt44Fer/zVjcHb/zvSKqlNu7Loi1iOb8z8NtD3JdiT6RzZn7Xxezx+KrF2iPd1fOuq0tUMGFkG
Hc5NzQEv+XLnZfO9jhBrL4GhkWiWX7o2tzYaLWqcTxALImRY55R1WYfJ1MivPXHcYwjxjYBqNvUw
FHepBDkgmQBJ7yYaw2DV8WEWOeXHcyRW+V9T9O8zvIbGb9ai5BiRJS8EalhCFxryiPEpCE9CEDbI
duX8fLFYszUgfgIqhzbKYhQ03y/+xamNRTGjhJPzKQof0C+m6s1xjbtnXJwRwPj4/Ta0YaicvBlv
daAsemvatVLOX78LuHJ++Hxn7lwfeBy7+xgd7i/hBV9fYD2jbwdcJaxFCYiyMyYk75VTEHEx0N4t
DByDq/OkdFeOQh2sk2JvCCei4IdE0T935rKzLXiOkEMkCNYGvekl95OQDlxYXAuOMEthaUn+wkc/
mV4A26GFJlSXWxS06cKZAlXMgQxgx2iCnaxCnJzA9QzJV9Sa0Pmf0y+K+sdgESfQaierO+R4XY88
A1wRahWULKRd391aBfTgPv768VfY2vJv52SV8UACMox2wFBaw8IGNwXsVLTiJR6fLxZItkfS6Wir
ouOvrkYy5VYZYj0thcwIqC/CMySOmvgEkO+/vNK/A63OlsLpcvirLaz95R6BOjk/UUwV6Dfnkgnr
VnrKEv53qNVNNVdtrwUjtScAZBJConP9IpgNcyZ5rRq5TOYCf8PST2oMQpf6hy3hI4OC8/jg6Ltg
+Tnz2ygMkIRcyna2usmCQivbCugpkpHVXWYOWtAYegHzb0d8ct6fv165z4N3eE4PzyJC8Y6Bj9G1
d0kBWN9Ibt8NvDpH0ijtsl5lYOeY0+86m97X0KevFxwPV9pxv7hXz+qP9ODcwm26Oxx+3Mj7WwTy
XY940LtfLJ6q9+Jf2oXzdCsUplIrqqgKtULut/fnm5x2uQ4oKRHmGgDg4TPjjuHppq/VVK2kRwrv
pfV0EUe2QcEUFeJ/x10dO91CAtzNoGI5duiygIeV9OzIvV6CXRL6evmO0q4U48wWfB3GJ1otSvkI
2Kwdz2ToQD0zMKAjgFktPGd469LYV5sTsQEILZpMkqr6BDOuuILS4hxw9hBhC0rPx/tq81YUDnqW
ShovpHveT6AZxXOIcFNyw5aa64eeyl54SPp763ZBQOHUpw+djjKrJLy8dO3Crta2AibWFfVaolCs
ylajV11tDUshdC9pR5VmvxPWm1nwUhj1dRjcdEXtwS8oK/tU1bgntYeF3k2zPLX5g6QcwiS+0qPp
RCYQ2MMOD6AuP4utKNdn4NBz8BBSKA3zn6h9Teni55B1AJ3a91H5g/AnKB6nztpZJKAfT+r2WwkI
CmKewlDi/Zz29dybiabmghvRzveEXFT3JVLc8XxRbHEDWSR8kP4ZbG1mo8/ZqDY6RpZmSjdv2kGs
N5VnBwUQWRn91HGQ1j0QzARV+z0Fp5ECHPn4dTcU/+nfyjJZE51lG7z6+/et1LLr2kLKbrTO03ph
JcYWKMwH7KTbDvjtjYUBA05Ntacqd215/z/pYp4ZbnipFCam9n04wKMorCb63KoIw98/ijwWdd71
NcrS1iFRX7gqaK9wVmfTUwZfYbpATn7VvvlrPMbhpYXW5bqYWjqlnNTtnN7ohXC7LA+SBdOH64I0
9RUYMqBwYkzXbK0CHDt2nxUOhaK2n3fKoT0MsS2YkhSWvLmfvaJ/oYzC1UYr5ypsMcLNsiPaJoaR
n7h4AHBKTbfPpvSMrNpoBhdeZ+PuY/q4yikj4tv6V0veckJtWUpeh1J4FMoeUaOcT34IfjShXlNG
L2okYxtrgxhYdkKd0gpxaZf3zeQq5jdkDvx6MfcyMRJgxo+X2d+76v2ziVjkTew8yDM+kAs6BojU
uqN6sO0d8cYQnQPzcyP7/3+DrdaRrqRDEJkTE9HcY/o1ISlf+RRy0+ByM3ADoyjezBY0KkBrJCjv
3ywfdLOXgv+V3i2fQrDY5vLAF1bwFDTOiXwI8WYvX+oAUH/3ZCz3LNELZ9bGOcJDYIZMtwuNQop+
7x8iCufJKAKIN5HjWo47UfOIfRk2r6fSlEeqD/aJtlceIv3C8bGRN74feXWX2pXJ+gpoUUbyyxhX
2I2l+zr4Egf5SdQdA2U+DzigyEjvYJ9dj/7c7wYa9svPHOH85WgtaMtRZs218beaLC+dVbs2fkFj
vuw+XhWbpwsKBDb/MEnO6mCnVGKaUkUBmHC3sJ9xS5x7YVRmh08NLswXo96N25mpMVDXooJPDqet
BjSmKcklmZtEPyeDq78EthfPuzE9YGOZf8eSR3Wu5GCfFy7eyh+/60a1j7Hx80OiQMHBea1O28uy
ZJsLCPZCa7HQXDxpHnw8svEvDYzhZsyfuM9mVP5LBW49xgoXxhef/a+jldiNSjtwRH397voEgD3T
FArQ1NpNWPRGaHvOMHwSNWQMxZD7ifLDUM5uCOQgN1H+t+1HLf0dDN2FZt3faY54jH8eZV3XKXod
CccEeEXVH2BmgpGK6kMQ/izKnxde+u9epBjFFK/LBQaT//0uHKJC7ySnym/SfKehfF4dlIW4x2WR
9Y1fqXuMQz8ecutYFUQQEkaqjzRTViNqkiRlJfUhBVBl9dKML0l6DwEX9eHefPp4rA0ZHBoWbwZb
HauV3NlTGYJ7MJ1ujy7mfs6EO8t8ZcAG6ZJ9nGZegDi3akf7pbF3sfMgKFHiA5NrCxzTZN+D2aaX
purPNoX73PnVhN/hoh8CMz7bdVOgtxh7Qh9d4u69rPMoUtr1suT2JdcVO4NO5vv56uraKSqVbdF2
PyG5GbZ5knvKAfpZjuydRVWAeoLGTZ1lgS/ye5KPDNA7GJL80pW4eWi/fZjVcnGwMQ1xa4TsBPz1
+/AppqrpLig+eupvPXbT71PiN+OFFXNx1NV9paqRFU0D4qIi6CEgH7UzhSX0tVB3hWZF15ikBoYa
FSZLev54CW0eS5roQJAFC9GJ1fxHRVaXTo3J+IjNGOAWBOpBdUOjzjgO23S6CtrAy4eT3Sz7cWkP
RivvP36EzR3z5glWk57mSgoMkdggB1Vbq1fCFJRYVhBswvg8Gg8fD7d1+Lx94fVsK4kelQbRAXG1
EMqDF9hqE9VrYBiXRNW3P62KUJIuG2h6Gqt3y81qnEPUhW4wNVOgdALkE4eQ+LBB4yLlXqOpkdrt
3o5okNHFGy8ctRsZPUfEmydYvW4hJTla9Zy1pVHsiuIJvyrJX7xYp6NFhWl6WKw7hDY+nuNXOtZf
u5roC6KWkJJ5fao3wWUyD2UVxQFeWeWwL3EFgKZhOQ91YN4Wk4mZzAl8u5BUbGhZkhH7fY/YgJEd
g+qAXkfBbJB4OcpDqT3DcRR0n4Rka47DI/xIlwjPN4zJj+TZdcNp2Be4HOs47AXacwqLGeEOTcN0
iOyXZTQ2Txa8WfQKCx2HENs5DRNBTwfqHtpsdxN1v6rY8VIASXH2FMlkeoqvy4GfhdxN1W7SQXOG
CEniM7JU84UgaHuNaFg2ExaQKbwGLW/mKjRhAhs5VCpCf5GvUxTtQcSqKOvJED8fprBG7x2EK+Eq
tcDL7rVbkQGS//88wOrKkoeyTOcC6MwgnY1SpP8XI6/NTYdGPiLuLAjIEO9P+SjQ8tCQ1FclKG15
HvKHmpZOx5teuhN56q0bBaF4mLRCuMdZXYoUkuO20szixignGtFYes31zknoQVMn7rvuxkFROC7Y
d3m/V+1it3BXP1rOJ72O/bSD8E9rvEgVb26w7bF8YxIOF1/kEttzAne+iyQpEZ5E6LugC5STctbg
/NCNmdXC77tzN6fHyQSbNR0mKz+ken8NqBM9ROTTl93s+LIx7+Q03UfjvlN1T9VaWvfKdVL1N2kA
2B+7cxLcvEO5s6h9q4fX9aR3EAgi29WG28UkivnToQZTBBgUTbavJLAs2vFqdmav6r6pQeghAgJN
sD0gkzE2ii8LfHJU3kHhHYEZpmiDDJgZjkb/vW6QV5vOFpIfGRXgygn3Una/kFNrB3zQcvVbfEf4
X0XcQ8hv9vKwQ9JwzCsvjYN9xkSWaYsA4S0APtHl4c/hzjguJS4Q9p1V9EiO4HE1dNIhxRyXulsI
40MYZzvNcyvT97dhVmPHsvTOsUG9B/yEH+K/mco9vN6Mrt8LGcEcwpkwznrvoF/6kGGebgQvZX6P
ZpRLdYpwBcuo2a/V4VtiVkdAtb5lppfQ1uLA/utge7O4Vgu5bYq2agctuaka1B4/mcVB109Anzlm
YD4WeBF3whb84gYyxTn9fx8Y3+HVDlKlbjYTlBKESo9gRgCEEsQT2kJfvwoRG+wvQQI+H2Lv7vfz
XeeKqrF1QMvCbdyH45fr6+vvjvudanPqPt4fv3je7a1/vL/v3YsIse0T7Z9JArm0ftZGV7JRyIrk
Pohmx3qyaMFb3X3zOlE1lP3KgQl0pLvTLhdxFSK1/miqVpeuVhU9TIkyvyGcLN35Z/2kcD1gcFZi
lJfvQmZQd/XqVJfHor//+ObbgLhy375599V9G01anSegx26M3jUoM4yHATtBBNO+h+0OGNPoXAif
tkcUVkfQ4rApWCv0a3KYmZVDg0Wxp13IThPSWDBxmzMczCqmdCSqlRdu+M2gDcwKkuh0T/7iKE99
oOS1QueVNEfphAMDCHkFVqK5v+gaL/bUX9/z37FeJ+DNBWlrfZ/bQ/pq/lEhALbggIk1JscR4hi0
F+P2wstZm0nJmxFXC1hqwF6UEiUUsFgcl36Xe3L0bUkOhHAifRdk+3BU6Hgj9ls8hmN1Zy/lwSgl
P9TLQ5qfRqr8Ufa1RxB4eAqV3nPMF9kzneE8RdkVcAfClnMWFVcaGkaVCurpdxjnv2pQ2LWSnJX4
GGiNm6P0UJORWeaVLpteUwbnujlgb0Pk8gAxyZ30yUNaGR1at6JQb/JcGAYcZPtJcE84ahFrAlaW
j9qtARqC3MmkSBqd1bG+wnnsUCrqQTxBUmnorT80RibEx9oYlRwUnglK4K+cL97RrxW4j77oaod2
cZPoSjdwQFSPrdr7s2EebfxDAm3kzMiOqR18T7BVkFPtbAW/ciXYASp2Fw3jtPSQK9LJQKJFzrt7
sR4Qvm2Tat8PooWBHMBp4m4ylv7WbqRbuX1WcsHGca6Fj7DSmm6Nasqgt8Se8MPA5VITxNkiGegs
Z/ca9br5h+q0ewTaFHYTjBaEHdFHc9VWSC8ye1HFrV7GJx1VfiGtkPHtQ7KXqZRvNd3B1TnxQosO
WkuVTwkJtbXC3pvjdRvoXj0XvtXQDEKSJVS0XZwM9yIMN9SdbXOdy9ZtrQdY3JxRDaaU4DXzuBPI
rGCo4VM/JcaP3Hqq9afZaVE1WlxbQ1lTSCK8hNmLomrexyfaK6vm74/l4IaD+KKjvRpHvdl+caJK
UyqjwRU4xj5CG8ialx11XBHEh81h0ozduOC+ACcrYWma4TEcr8bxgEOET+3DIKlt0yewK01zXtB2
Q5sYBIBIaat7BaAfrYw8fhSkiKDHvfNQdL9T61AOzdG2CLlSfwnQo7SeFZyWy2zxuVu1MjkM04VU
aWvTo8gjGN0GOhPrAhmv36mBkiQ35Wf0Oj41p0sGVRvtZqDMAuWL9D9M5XXdayjCIjamLvlkz9LJ
VqVbwzRPWVS5Oj01hwAwrfZdbOz0UT7K2LP/7qP5plS167bBYgO9KFn50S+Fi0xWWH1CdEDqz2Gs
XqfJKVKvE/UpwgHj46+/OSkCkPwqw0Y/6v1VbpuBgvI+3DeMl+DvkB5QOrsIEti6TUBbo3YH50qD
q/J+FNMO7EJLOW9p6LCsgjb5mRdgESaoxNNtEb38h5d6M9yqNo+wkBTKdoPKJmy11M97YTh/2Zhv
Kw4B94BKtWPrNLRWc1dKeRnhzhcLmKWQSki0bC9YL2gbIZgubI07KYQZ+pCUpzAb7lBjgq338atu
xmK002jnO9TO4M69n1ojMoO4kYkOZi8hxSErjrPHfiQmL48ErQk8VBjwQcSv176tXCi2bAYnb4Zf
I7TmMdCH3gQlZhWualybj5nBNQn42Qt+05M3y0vZ9OakA5r7H0FyaFrv37eIwAyGE0xTK4FsnAZw
nQzRxJWTxwTWgEQdRn0w2peSogv5R8VhRLHzwqRvpbuI4vzzEKsFNsbjrGKLAa4Ez54r6NouYfmN
j4y04IBfGGxz87wZbJW+B7ZZ2Bq6YchX7/cxKpXylSBze8cRzvN/aQhzHFDcRoSHu2x1c+ezFcEH
pVgBKBEDU6B+vXB21A4CNk8Dw4hL/+P32349GzQUaENYuKvX09umncIGMcy0fkTsITHDvZA4A1I4
VjgsX9Jr2P50/w632rRyV6ilUrF+uK26yUD97F4aH2TyF7m+tEy2uhNMIZQPqLscsatXy5yoj0zJ
5GZVTi3zFxpfDQPpqr1lXEfmftER0fgPgl5cQm8GXb1gWA5V7zQoTdrLuYZYquonQlGhnUY9UNhZ
AQhPb/UZNYXx5eNPyUXK7lvHEgZ8UPBgjoX1+Wp3EvSpmVaB8+FILEJrXzcPnfEqbUafHrItFd9P
ERYsoXqfzbUbRs4JbGk8/xjb8dYR0ZSOzbNFFaZ4CeOXFm5ZEu4SOXLnsfISfF1pCsC8FiKOk/os
RzUwpoNQPu2J0zjiSzhosDIL6rBWcGUN5t7sHslR0TnzYnsS4AHwHXDVj0LUl0IDoUqLswMdEmMZ
dmWe72RKgJzdVDtCJSNOLqCbZVctdhvLQFGpeWrmZ2rL4JXM9joawcMm1l4psl1epr6hZm5c/Ey7
2lvAk3T6E82/fX2wR4BJhnma5Id0ua/0l7QlLEq6O+7evYHJST5e6SGxqtLeai0y2+kD1VGExdgH
4KFa50oFJDDiGD9PKihK5QAEN5JsRFnKg+j29WjWvVpCNNa5SxUfbFX8nI2PQnw3iq2DEiGTp/Tf
h05HuwcjnAbEHT9bdH80tARJJ20UsJ0ueZAzfU9zFVIWisU5WE1bc4VAahnW1wXqHVZSHI05vE2y
4FYyQI9Jf5b4j9AWzCH0WNWDmWe+NGcH8LV3H6+wrd37dn2tDt44TlNbMtGKgtrijcrTDKqRQlYr
X3aJ3KA2APykm0zmJYwoXvUh3sTFCIta5WByUpDEOCRqTVnvRlpFcFuVbtq3iXxjqucoab4BSG5b
aZfo1U/EBq8N7lzQJwLmWqdI+fUXYCdiB/+9yf59sNUZDUg5StW+TG9qVBJSH63EcDiAN/t4qjfB
LUL6QrfpqOMNKA7uN++v16kxlxZRVEPReomp2BfDblQqL1uWKzQ1G/2pac3DnNtHcTmIaK7lfKmU
Tw0FUgFqpxuhPDat4zt1fiFu3Qw8kAmCva/T+VXWNEVntjEuVJGmq0jlVL1AXZr6oQXR5uz0T435
HSFer75Yfd460t8OKxbom0nRYieH3YTtFqsgz05gPhq5JkXHEDn1xgR96RKRqAtX5GaTRyxC3he3
RlKM96OaSiiV8UBvvwt/ls3BMj7L5pc2POqPhHgB3iwmiioXtcA235UZFk4g/LVu8kTaUA92FGaf
FOthqL+itNwYnUubabAsfwm/19I1qsUfr7otcBzu4cI6jbAaEurqVTOpqaFgjAXKRTL1jNjD7AvP
qDJ8tkoFNlr2f0g7r+XIkSxNPxHMoMUtQgeDQQZVMnkDY2WR0Frj6fdz1s4UCcYypmcvujutSwAB
ONzP+c8v3EmVFw1JvCr2ToMwIYNdPhhLxZK29l1pXrihMyfal/uZ7TgRLnj405mJEHFRECGHtYzf
P//ms5dAZCHMU2AF2rMPLcTEd6giLkEPRnfEJaTgwq84s2WIjMP/vsSsS4j7rAo8z0xxpeVEBSKC
c9saoqD7+aec2Z/xx7QNYayhIXadPS0VOyjFU0skn/jvhydmKcLBo0M8cDFAUmB0s13wy6XEU/30
JQ4kQY9+h5KBeSFeWoxXOz7AVf1nUK/VYlUcAGn+8x+HTonzgC3nuzIq8Ay9C2MOBOhMaf0i3FCk
W9DQizyFM9ZDWFCIGGQY05C0NfHbP/220lM0ZM9jeNCea8JXA4V62JqWKvNMlUgBExTPuNPK3xDe
0NJm+rXDtuMoTCeS7FgzNKokAkP102idlEt0hnOvGDkt+xB8R+Ec9/XeMiWvGl/FL4sCmlEfo24D
X5PkBQ39hed9pjNAII5QGWNQ3CHnu140DH3YRex6Ysxg/eI4pYLNmaeproTB+88v94xaWRjB4JZO
2BeKnDk1tZACOfL1HkxY4SknK7iwrfJSdIYrkvuGvVoQuA3LryCLidkmiAL9iT1Rsu5+vpNzBy93
QlftoI2nd5g9Yb+eSgzJYP1wF3W5GEgQDCBm13Hgts50TFvjGXGapnekvWGD6DVr7N0JcpOu/C6/
aZhc/tFU3n2MEUZ54Z2Ia8+/OiSlyGhtkynIvP0OhP/dKIJyK2cviiIMPRcCnWZDMQYLNK9bgej9
/EA+lvvsosJRBNUn5RiqxNmn7od2z5zenE5Tteowy3zqluPiWbqJh2X7Sm0+FLspPQUK2pK98cuC
dQC2nR90HPAeJnmBkQBGbCXZxkcc7ylfNk3PF4M0dvPzjZ5jpoJLODjE2FSpeIh+/TZkp+x8KY3w
qWxf4aOW/TWRCxgW46pMyW8JhsPwj4d1F+875aWiY6icS0DnufEGIe58o8h/EXnMDxSHXMJa7/vx
ZFkbx2J6sIEyhn/ZUK/w4WuvHsN7z1k1ub0Y7V/my1jjf83cY+l3d0y4C9W17I1cuTrJ4c1yfMLm
Uo1XsbkY6xuzl90p3zt3PsJ06xD7OwUqY/1m68ux25Iho/l4loy/QeBX5aGV9g3TlfzKrK4zeUel
nuTHHEH0sJ7iLc2bOd3C0dvFw7p5xL9TvdKDjXelbvtwPdF5QN2V/1Kvxr96mBkXWolzzCiekgPY
gQhTqGy/vqwsabrKqMb0SK/K2Ly2qnWjxHsYc+B1lJF0XkWebhrwjxzZ289L5YzyT/ty9VmbPhVm
UEp6ZpzaFRtbGCEzlP+SjkiEDurOws5uN67jh9ewoLBelrbbhmvjNtVupuamvMRpPPsoqKFJpcXw
i/+a7Th4X2ee4gXBfY/vIXY0LzGJimK+ea88Rte5vrYukcLOuP5qtFT/dUloRF+fvlFCxAMsje/V
YTXpf9t7RV1A2yCq8lqX1uYNTIxQdYtxJT/bV52yNi/l4pzb8PlKwTCIFmPj/9bf6ObUMuTUThxf
CPSXdnarPJtv3i2/PKDde8/gWtqL/sHe+suf3/45HQTyDwpcHK9h5s2RoWkIrThS8/wobHaDVHaN
P83kHAtDWWkFXIo+2YecpymlbcJoCFWMmTsLM6xENDlHfgB6UCTOooVe4WRPnlyuhbovHdKtav0N
p64JnlKYGx5DQ5EilVfRFo/rmwADAvJ140tFwblm+csPmi1nXD3KKGgz7aSP2HazIST5tmiOmC8Z
8qKY/mBq7Kd39dL+lUtXtn4TQAo2cGpSHuP4+eeHe6Zs+HIrsxat0tq8KoIiO8pkPcT6iZkeeDDx
GxrA02UK4Jk6lHqXM1GgpiS4aV8Xsp23HihfnR+R1LGNVPGHmKUgbYQzUfgUM2H18Qy8mPR3btxE
7B6noqETNwEJ8OuVuyz1gmgKUXj+ydKFM61N45dxpYbbSNpY/kG3DwYCU8eN2dDl3RA8h+T0vuDB
NbWwlE4WljPFI2R0wkNdrbhYx5wpFb7c3qwXkIfEkPvYxl242QcR83D8Ytc6pt7VNk6fp/Cvn1/7
ucNXaAw0ajj0ecrc9cK07X7IEzkQYnGDMQzGENN48E8lqqmRHTRlTptZz5ifSf0JYZkP8nXREeyD
6TarVb7cxexUidtaNaOYgHcQTEv1NnmFkaH8SsZY2Zwm6T2GgNdwoBrKlvuECytTr0ipeeXECpzc
p9ZvNlNzHMwJu9G/+653TRZPqr2FJB3muY4rgL4w7Gbry3gjYMg/lXtrupa6J9t8FHbIY2S5H07O
0ctAdRRi6zvuEgwVyvQ5kJ9lYtcxImSmzoA1UV8EGSspDnDilmbOZM5EZfliVeSHDPGqHN8y28de
+7fQYBc1FgQkLKVV5Ha48ivBK9CnK6Bk7GcubJHnAB4H1S6aCsAAvCDnXbFj002qfXBTlUurtrfC
pzF+AFejnorz3K2yfdVesJ8+s3U4Arymx8P+grjOr18UiXSSEzSpd5zs18K6K+XnylpH3j1EC0m5
QDU7p+PhYtiWCcmKRhjY14tJoedEQdV4x6y49vXNmB+nejs0e2/a8oc8WYXSVpXge6wk3JGcdaBv
BDVF2UvxtjCv8gYpzZLBvImKX9pe+JgEhjhfxlih2lSxsHy/xTF6VaxWFE/+DbNnx/RcG4l/5m1i
e0WSk0w3gkWHa+W3YbJoLr2FMxuHkPCQdyFI699wp6rz9NDxZOlYS4dEX4zTvhbOiS2Tk6u+IP8z
u2TFf2YP54oWzuOY0+GvOzu9ikbRJ4f3cfS0degc1fIYl4c8fuKaEwuwWkspIwFz/fND/rCt/P6Q
/73sbAUQRe6NXV94xy6UXZuvKtfM5RRuDF+i08PpPn5Ii8fhKureArxefOYiQYdJ2CbObkKyufmm
vYWuLMKKKKsbama7Ek7pkHqi3lULZZlPf36+5bNfpQhFpfdn4RIV8HXRZkUQJR2w3AFGz7Wtk0ae
WwTEvXhF7oYMma2dk10qlcVjmD8mtCOInsGvsHGabalyZlp+lAzBTWPtgjT9yzZ+RfQxBCSow/Xo
xLAAt9BTY3z5LNBJvdSwIczXZvgYESGJtiHtUPVG+0oKlqa3i+NTE79I/p9Cfs5yIujVC1/2uZk8
H/S/NzxbToGvV6U+BcGhbBBXt5YbsEXmteRmDTjOSTVqYbG+9KTHZtAF/TW55P9wbiPTAIuFzh/a
4Ly3MYZqkPPADITnLNwn2kxMg5PhLoYw3F4y4TwHVxFeLBze0JkQ5DwbSHhF0Nh2aDrHyL6Z2KPs
Dx7yaD2b+il1rsRWpl41+ibB98079P19Mb5AopXHe7nbmMajGf1Op7ufV+pHeMF81ejAOBA0xJY+
V1kbfa1yTPqgR9qpNtHpJ5HQHJAjoGCSL/KDmo71lJ0apd4FVrgIPW8zedF9akfErRgLe2qvxmH4
O25C34X9hGiSGZ7/IuWvdbpr1S3phcvQfKt4yfD20SsLh7ehHpd6/B6AUHdptAhqmwZuFZnjMqiG
BXpYdHDFo+xlbqkDYOuPfdOzncM1x0DF7l+l2F92Xrpstb05YDYuuxzCDMgXDo6bmvX081PCpPfM
x/X5Mc0+6DaGyxv4XcIsK111mbHJ6UFiJbuhlo28bG14zZVHeFwrQb2TSIDoHrpOJf38vqteidTy
rDcVW7iTo++lCAMGMI468d0OTXa/IAEhhC8ZpHdpNC7qsSO2jGCLgfStdNmTagN7vZWcpcSECZCd
bKdT2h0y+Rd/m6/oqNeK7Wh8JLx6O5xrsYanYup8ag8TvjvRPKOz9IzXvm0XAn/Ug9+pJ+Elly9S
ot8GmMCM2EklSKRrS7UJmpI2gY8WSFkMA0as+TXFjpyv8D4029L1xneNHUX3CSFGvVCFG5uN1A5/
t2OzjEgdG7ybzEjcNNNvLdA2/Ukq6oXsyUuM7NJChBbJ8V4T6YIYSNQQCjnQZQuLeLVaxFgzTG5W
hLdNwbqjgevqO69aecys6ldzwL7WftGa/ET2bsYIKRtYr7JxW3MgTU7n5qxfq1YxUATBB1RRna1F
eWB6ZLRXax1maD9Cq2MaBaWXZNpbpWlXJMlf+QBjufzi9d2GIfzEohyr/qgN2rI3fTpEddfqBGPG
K08et+3ULAf0Quutk9xG0ZtjdssgYcJ5VNoJQQfdas1Z3BcuCBareeQ8RrzCGHoFnmXzcPT0Acxf
RHcynSFHuUqVpV1uA9O5C71yX3uXdtszYyp87th5QKMpST6Qhk9gOb7QjRElNTFiwSueZf84Sx7t
aU2lXxarCx/MuZ2V7US4QwkLH2tWIuZ6Z1VOkGFFrT5pKGsng2Vrqxv4RyHKJLWrFzAHDMi/9UuB
7Fm/tqtTCHmUzCydl+5nlyhR5+8I6qZK44PP4Wz3HZTJRncFqkZqayNdNw7DAuMl4STEtYr1feEB
nKvOwGBNTJ5F4O7cQhQLfTuXJJGMjhsLyRkPevkEI73RHlUjWCmJssJYpI7sXaeDKY7LYnqBp07L
hcWEUKnoHIJqo18oEs5Yo1C7MZQQ0m9Cjue+HrDytQIJHI46xVEWyUA5m8uVk607DV+Rna7fy9az
Tn8kK+G6iWw37O7sYUcCq3Econt7vO3bXaPdlPw/wZWV/oqRY9Wh25lQde678hhVx84ko3VjkeUy
SdumSRZ1cz/Wl+wqRds+P7g+/xLx1z+t56ayRvE+naOZjgCDizTdpd6th+MzAQPV8DfW/whV/VM8
KG7bXPqazpXCjMbJmKAJEkOer1fPp6roTSsJbuhOO0DgfNrE0huRXCEa+sR6puHI4weqp5+X1bka
7/NlZ8dQVicI9pj3HJLqFMT6Kqv/ItK4gplzUbx49nshYxP6Htg4NsBff2FHokJC+BbfC/bNVnVC
4IMa2ZBuszLGhOpSNgb5F+deKPRqQ4F7/B1dVca2KHI7INagPkVQdhJEzyMRP7kT7hx0+HH/CkKA
FMzV+3zLH8M+fJaz995b1AOxyyhJh2pb5dca+TywzAgYIcoTkgNfeqhW9xb+rLVkLmIL2ZXXLApJ
9GqB8FSZekYlzkCExVXY7m2LMLGo2EWQlPLaWbOIDKhDg3xKCCxX/N/jsDHLbZ3dq8l0CJZO3iEq
U5eF/cfOum3acrvpIibP1klaTq3AZYcjlC3NXjqNiBHqSwZOtfLKXJkiIvirLU9WiA4f9SXaEaRT
Imu66x49xHHT8Ngr/bXkXIvaQO4N9s53f2pcX36ZbHzPJ/RqkjAB6r3HlsoNHBfi3EJNy4VoQCOy
yXQChoJri4S2yUZNAfcLga0PgKryN2SISqsGX6gGwGN0y+Y10bu15TSLFOEZ1xVc959XsfLh4Db/
eBFvgaKbeCbS3X9dXA3paEaMRd2BFGsSE02LgqrY2IztVOtWzI1V9LkOWoPmBbejIhjXDDfHzHQZ
QkRDTdF5rRnv5ILGlEMpaAy2tKRb4sdJjC/6JiHJEypX8QTI+116qA1sRlnmW6QToiRF5IEvFHzs
VNpBwE+cg1XrqUDjYhKx2sUxe+9LCipc5+9JVa9rCE0fUeE5cmxwKbtt1mmLc19Pd8ddKW9SXS2L
es1Z0pQT9ezxI3NL3/T5SjhN9LK1D9oK06mNP5xShQgqiAUGFbD/mCEHRPMvIKQyt9etbW9AxVg+
WYgCU0Lnz4HZZztTTpHgXCtAU3n0dzL4FBnH0OoXQX7VOeqyb8gurzdh751MJ10a06ON14+MGFKV
37UA15nuSRRAg04VkueZSAZ0Jm0xGjgbkADbN/Fm1IprgYKZZX8V++rz2E9PFi1Zjh011MK6OZVl
4ZaHYFNq+q8gax4uLA3RpX5bGWS4MDeFAI9q8evK8MGWzHQqiMjJboa6PebGuLb4qR7jnMwvl/xk
H42pFiFV6YF97M499lN+z1x88fOtnDvB8VxVVfoiYRI8K2GcWJfSUqUzYsTNbBu+OApq4pFxfBLZ
qSG7w88XPLfjWvxiGUgH8Zw9m/WkfRKF1sCOSzcakSSjPeKq+Y/fOjP0//xatgycZuAsC4I1Aws6
TIN8L1MS4XAnwpYhyCHvEX6OxCpcirA99yR5nwbqan4bFdjXd6olESfUQOlFj4nBjRjVGOkW66GI
MHpKrzC/8OsuXXB2OiN+7cPAZ3sJvGu2lxJSKuMN7EeEyRFg7aXRu0Aq5ovWBhCT8TbAsuwDDvpU
i9htPXpdESUEanPGGOWyTQU+fNkK+NwZCceSgpL/GJgOfn2Sqe81Vs/oHDulR9JqjGZPTSnqa4eG
EreM1n6CoZplcGDRJycY2DiXPtBzJcjnW5itnNCbwq4csAGliM4tmkmdRB6cbqdjnGo7oIyhxM1K
3uHUYVrDkq6eCecKruNDAzUuNdULn+nZswSPNINpFnwQYt6/PhNbjrq8IV/iIHLqg3Bld95iwskH
xHZTm/1jknBK4vqSQUsepYDHZKwGq1gXWkrkibWHexBMj1ZfbkKPitjm6Gmo6JJoU0vGldKb2CCN
xbPYnn/+Bs+NN4W723/f+extxnBlTNiw5pEiEjmBq1V7s7ySonoBSoCKtfEpa6D2Nfa2KYwlidOT
SvwtomG9y6+wLVtaMH7wefYehZWj1BQLu7wPnNuo+jMR1AQR0Mj/ipEABqRTZ9VwB7wn62/VePr5
l3wg/t8+gE+/ZLYoCqOTTD0hGdiKkuVY3Q2Bjkwxvart20B5UqXn2JN2kmS4pu8zLglFb41wHAG3
Rhp7eLT137EZbHteT5XtetPcFJI7ENY1Gs5OSp6n5tVg3p/vg7XW126Cyl7ZGpFCTwlf23xLxkcj
17dtpruMyxeG8QewTDTdAs9kIqQrJ7liVWwLptZ29me6zaBrFLq/tCVli2HBuob5Dm0Iiwm6h6pA
hIAtAAKLiBXy88M6R1P98tpnuCcnmZoaiYMzmfLkc7KIHQoPR86TNjyWxhuTG9QHYmZ04cLiS5i/
JfQqltBH43LzIUv4tE1Fmdz7VcQBU4R3snUr6oqi9V1HSxZOLrj0KSW3RrqOdEWROnT98sINnDvc
GUihAcOr3cKQ6uunapiV7ZWDwiwnWdfTDXsXAwQzOjKzCbNHYV6erFTlrlUWirUasXfULnSN3zdq
4YbHQYSJJobdczKD2lSVH+rwsqgxCSbP+5Nc/w+a/+9YC5EpWLlpTFkVBs+z0iF3/ErieDWPlLdg
dJigEmHGnBsAsK73GFVe5Hk6536ZyIfRSUI3IQPOKupKnjpLFBB3sZDJkv67Mm7ad6jHf9J36zkh
4zD/W4E+EbomzovxNn8lXlJb0jSNj/g/LlDK94h02foYQW+sRcS/46p+dkiabBfBtl3Gi2T5AO9G
cZ3HeGfcDavw2tps1NvbZpX/abbtITj6mEN1rrUaVsmdc+0flPf96D6u4h2GmQ894Nwh2mZu9GuR
76ijV+RRKe/ZcXTbG3853dPH23fDbe8G+QJA0llWktv8vrAEz4xmeDcwBuHCw4k3560HDLm8HwAP
Tv0+StYNun3yF6Otb7oTCjXdtVK3stf2Q/CsUBoruyJdmCQm4P+9A+QjRdl+C7BKKfchko9HiZat
3Iy3Tc9u7UrHfpPCdUyHXfmIY6dFFr2r8yTL6+wBr7vi0K11gP+N8jD9NTY3PYU2M4dfY3isBWmS
v/NYOQs/WztP/b2srDxIu0tQ2+AOOU4uufJN8VSSILpcFG5+g2wyVhcRJ/9fzrLlph7NNa3dcnhC
Jn3VcGJM68hZ1P7mCCxvbbp2+RQga3ItAFFlkeq7rF+146E1T7Dryhz7FVqk1YUnLqq7r7vOlwc+
l/uSh2LHfpmitEqPfnNIrSsMSZYKFgLRwmjvOv/GhEpKnM8wbv4/Lz37Dq2mCLrW8QHhpP+blNhL
GPhWrob+HSgepbWEvkm4G5Vjc2G7PYO1iR+Opo0JChbIc+KJN1W5oOgzBFSeIiwSyKm40iycV9Oa
fjDelt2wsDSmIowiwYLxeFLjRd3iVDK9NEOJKirdd0G7sSfnkIw3mpMufAiI1Z1Xr3CA64ulBRhf
bJ38YA4HYR1Vmc4y1ItdJ51wPDBCAnViBK/aJW/e7/U1pS5NEeHjIlvkYzP6dJAok9TaZSqhX6N9
pkpaw5X/h2FtadW6yLzVRZXg97Lz6yXFX/90yTCxaFuHgFepqfj0gK9ER8z6iurIrPXCmztzQn+9
mOjUPl2sMZ3YaVNOaE0ibkJ5QCoX0qp0lPQMrCyYcBi0xSP8lO5Snuj3JvDrpWf7uNfEgyc7/M7E
v/M/okUi68S5gbP/xSbw3JkBSI92ib7F+UatCJSu9foQUzQGchhEoIWjJxOV5IXP8Pxv+vc6s8dp
plpqoEEcH8rV9bDO3euHN93dNKvV6nGxvVRjnPtR2M0iitHJRieg5Ou7S7PYR3COTwNAuvC81fN+
HfD1ORgzIELCIOrRwTYd3/1WeefBRviyBd7B6Ypbk8b0wk//XvGgg0AYhvMxunMsnb/ejdYmca7g
OULi7w5vpwRcRrRI9skOn5TUdQaHnGFGbcC3DEc/BphCgM4s6ucb+dhl57swlQEPRBNUobn1WK8o
IRlY7MKGHG+aGtJw+uwM+iIL11WxxBbM6RQXu/MpWevZCvO1cnpJMJmqhqvJc+kuLVJkUmXVTwwO
a2lvOtEV2tSVjoIt919FLFnrbAqZrAJnbfQrevqYLrTp7m15Y4lpN+di5u8btdiqTMR+/nlnVhiO
IPDtCY5TqYJmL11Kks60CouvBuwMb+xqQcGFbxwmbgyUfr7WGaBaSOkATqDQIcX+sCP9tDtY+oiJ
v2xh+nNDLjPexjnT8sAk5ch/mN71jvn5IW9+VcHevqSt+Yhhm71GgUgJuRlV3jflkBNFyag3g3c0
iBVuOTx0+aWeCjS3hasFmF+8p+oGfynmv17dPlhytLbGkQnBL3mRweyzRxqz7l1LOCww02tQj+np
HVSiLeOomHNYi+yl3a9te1+aJtP0IHYZxVdysVaHYZln18K7sfW8C5/tGZoXD1VHxYGdLp4B8yrB
kvpGDoOehFL/IemeTH/nMyMstAcyM5ZdWLpByMZvRbhVqqeUs45uc9Foa/htmr+14NV7/tIC2g/i
v7Sg3ut4ywRmuDfK5MKtnltrNC9QJ00E5Awsvn7SdtflVosI+zBmR4p74c0KtJyKZ2c8/C+gJV2B
vaoA0YnG6eO5fVpsZmYZHogSGczZ0aDyjo6CLHvxMmcXtWGQmw7XDsfu+UArlAon1+3aOeqSgF7V
/Mryr9JgZzlLa7zWrEU5rUf9vVVcBZ/sS0ScM6c7fdK/V59tk2mrVlnbh4mAPpm+N9ojY1HmJUxN
fv54jTOt2Zcrzd6eKldlB7ZiHtuigTpvLVqKqLxv1oB4izJ+KiAmU80AXgC0HIKa9VZfK0p5jTeg
auPoA8cklqHg055P3nMoGdseLktHuDmDfCTqp1jGM9GGdyEXxzKs96gULd9ELyX9xspIWIp3fn+q
sR1M85Ei/LoH0ciBHwoZPyC3gcTXqfZNzLqq1WnlF0TdKrQZ9qtvXZrEnDksAZboVIk5sRjIzLCz
sgJLNFKAS+Y8bJrCE/F/0hCfoT6xik2cMmR0BHi0zaqazjEqo1BiE2VRcR93DFPYhyrofHr9qJvZ
VqQgSdUxR0bGty2yTSemHA4PheRaT21wZ4SGHbyLh1N36lLqLu2sZ0raz3c4B9/DPjH9sWdTj5kh
tYG0b6HBEb7jjfEVBJiw65ZpdWGKfObp442NnRQpaog85nzKoNfsPi4bSBIM/1ppqY9gL+YbRjQ/
L/ozX9eX68xOR8a4ihUERnAgtNIs3i3rZKvvdvZCIszPFzrjxM0PYbOyLWR52P3OrlR1oz1O6FWI
ph+WJkICzCyqQlqmjYXhTrlCDCqaPVovMQQIya2LDR6z0i0FIyQOKBEE8BA/TSkhoNCYBnsJSrfw
29chk1cCg8WBGb/2RaHWBwm3hYv+V2fwZHQCcEQYwRCGxDH/dX83Oor/Xg7Sg9ZnDPKgnRv+AeH3
rkwRhiXPES6jalcmqyrpjWUCoK0UzUrOXz3tPpPVG9UMid/B0Ks49LlOwYlJXydGybkCyS1R0kWa
Tb+n4jH25EupxOe28S83Pyu1azuW62zU0iPxQdjEyDGxp81T5ay9bhEUb5CPaJpAF9Nyj8gPccyl
HeUcvvLlDmafeibpppdNQ3LAwps9rhgJe4CEsRGoV3aNZ1vXXSjIPuJXZkURl4TSZKANp+yf7WKt
N7ZRqWDBQEzjtaL59ypkUkpYoy82Bh8uk5K+osJ1XqZI3ZDCcS3Z8rGOwL14A3LjwQXzD53ar/Wq
3pb+K8+IfqtG3lQrJFV0R2Bk0tPdOEFMkABNYdZWe5sK8YGWARoFdN2PdNy5dTLNk6Ldl6azqYL7
LthVxjILdtrwIFXw5aNjBhf554/ugzf608+fHZ66NCWZZYqfnx4V9Iu4fiJm+U0l7xdXer1OtGXj
9IuyePewrsf+UMGjxeZOb30J0V6xqYpdjdAo7X/HBuFMHGee0q3BK1XtIG3U4iYtZeKtE3jUGmOE
N7nA8EX+Y/7qp8OHbEr+o8UrP3mQ0JKGxXABtD2zNX95vbMje8q1uKlMeJ1oRUEZEBlX5glDg2La
DB30hNefn+e53fLzapp9/1Lfl2lsAdtQ3OEzADQvLErEYP0/H1OKnebfdTv7WFvVs4JE9GSQGwSC
kpy8GN66+sjQV+/QhF0Ebv4f+8O/l5x9nR0mPt3QM73rx/GKV68xFk0YBhDuG/7lF6eI/DDYKlBG
LQnXG+ktz3/9/HjtMy0xOixo6h8nhGqJU/FTRdt5kTrKPqCc7OVEXoz3eUaD2SPE756Ek1EK/Ioq
ilGRttYdaVmF9ZIRvM0Yr2qjNch9OFVXcpwvfHwpLSKYcAyHJz32/h3lBPRGvz6m8PqgydrS3zFs
3L56UgDCTOIv8FrIANvQAt0qJSaY+Pk05S2Kr6ha1qmBHRE0Zlg6PnbTJXF7sH5EQgiDw3WY3pkI
poTbOn8UmIxw/JleOl/B8jhYNMRu6te4YC5lY3LFX2RXyPHwh9Vn4lBJApnIE4kM3SU9rtHLpQa1
BuZOgabBSNiRu+DOnCqqoZd2QB3dtyetkVyf+W5UXpSWCvDz27YBtUuELpPTZqmz96BqfUsJAiIA
8zZ4LQFFd3h7mrfmbw3y7BhsLjoOnj8cPl1ztlMXfhno0KWp861F6p8q8BipWAmTQxSsNoRBZ2VL
F6qsM4o3RDJYtWESYZCvMS+zwjhSGruBUgLGrwWuMw2YZ76xw43y2moOuCLV8p0x7hVpG3vUfAul
uiCYOreDfb6D2ZbilZUZYj4YHrppWk7BnY5KFW/iMbwacaCtaoazl2q+cxgmvxrVtm6jEvoWq13U
gWOUDnb2Nj87tPBn6JV9auTrTtVxc93AG0TWvawc62pCrf7zR35GKi2e+b9Xn21tuE3FVa6xtWEd
TEHl6nyqHQPrQINviwMCHP43r3uysuzSlc/ISr5eerbF9VYdd0kD2ySv1y0+Zem+LA7sEG5d/ymn
YJP2rUsCyMaIp2Vq5W5jVSQo38Qjyj7kD3eCWGeWUMxwj9/K47Ontlhmr8r8V6Q9jcqmM69tP3Br
J16YfbA2Es48VXH9Llz7JtJdBfms37oxBHDeCywzZaNzdg7trY5iop8eG0Va55ZzXzNLy+oHpdc3
7SgLVUSX3eXdvrc55lo8bnYVZNIGbWOVAzVEYBu+vpIlYJAeSua0xGsgi5G4OW8G24/m/Vabp5ih
maTa67D9rRFEDExPwFa4tPqG6QAqSefRMJzbUb6fVBXo/N2Of0tBuuywIbNvQ3a6CKojLDDWR7Lu
9eFK/JNtyd4bIQc1qqtwSm+HNMBR2HQbBCOh8/dUvwlZRyn5y6ZHNxtn2wgDRB2WIiwQ0ocdafPz
+jr/Qf3X8vomi0fkEU6TiRdQGf4aNCiAPfmoG9GAN1AH8DO+xPD5Bzeeb5fYuUBWAV7EFHu2rKo8
KKdJn6hrzedKK48QJXVh5AC0DKfJ15y7vKh2omnxItyox2BZNmsGzBF2DoKhQ6YXVsXrWl2n8VXG
OWCYxZXlhSvZY8hqe++RhiRatchjVwEVLepHJ3Ihp8hOuynyaKV5a0UgBRL6wo1g3ggJPCOaNfYv
e2cKQOcQxQSyddezdFUDIw8FbuTLaJw8/d4J1yPQhTirotTZYxGTBSeSC/UqO2gKu29wLNddnRA1
izqFW0a1Q1rEDv0CtIsoTa9l/chhK8IFcn2XBPILtj6RV9CWcwoj7BCcOAZp4mfoDoSg1dhYv4C/
73vd26t+srBzOrZ9mpPIgEQvwnexuo5wxuNhJop9gwpGxJ3hYLIVnPm6hXzhBevCpzGkWRQsffBO
AfOpDd6tarWUHLI67jR92RTyepCMA7nnC1Otdzmc3poS31GSDQV4gaIqDMNNSz+SxG9GKh908Qxk
dgZlJZlPwUM2ZcQLZaLQGHmkVlbey+ojanjyVbWkWzm4CIxRsuubTU91UKWYT71vy0jdtlqzjXMf
8wX5Jov8u8apf5UCn1SWg5RQOLQPP6/9M/gjAgZYiZhHGsyvZ+V+5jdF5YzUp469Ic00z1/H8po1
T00xtKsL1xIH8rdV/+lis2KtqXE4VIs4OAgBx5C0riY1lCzJSo7Du3Ly1joTcQjbDdGBVF4y0HIP
Bwe1DWJCBdopnwecVUppj6BZVVrAxnUVPMYDqzymNdkfxUr8KzTsNnm7NrRjszw5oekCRq6p8zk5
Fx6RWwV1lJmmgjLrJy8N2iFboWqSbkWRJvsqLKlXgV8LLTabYQ7GVAqGB/8LZzO1PIrA7WRqa1HC
wbOBc808LfH6G89Y2UXnphIpM2+Y/LmEZBpIUAYJ+hyAconKO4FGNvprDe/tXrPgLOYLqB11Y4tF
VGuPGvwqDbPNiwrF8wcp+jzVxJgMOsm8dGgGm5jqPhBMaa0BfzghnmLU8oRXy8Ju9r237PoHywtW
sXqhETpjPsJJ+unas0PcygNnkgLLOfbDKm0OCWZa3isqJhr6VnjQPCH7bsPHIT9iGFCUxypbMoCW
h2b58yo8WzZ+vpHZ3qvHjSSpfuQd22gXmmuSFlSLcPuVRThRzq2RKHDhkmcS4PntgOFYryiMI6wZ
GbfyA2bb9ohBgSkvEv9YBu+ikgjeOGokdTzWfXfdBM5W1zZSAq5DCItyyjr4mO99pDB2sCFg45Sa
v7Y2/XdjugHBLzBtLSgjpqRfcTjq3rZjgBwnlAXdToqujeBXrL6zN7cJq75wVp6H1F3bpin0NZ71
kK2C+h0Cchp1W6GjSkMhGRKwGB48rP2eIEd8iIsLK+HslvPpYYhW4lPLlmJNhx4JPi1Apa5eZ5RV
9FCmjyo1X9Ar/vy6zx7ueONZUOcp27+ZZ6V5kYQF8XOkCwJPCDPaSbbcDtrElKzQAetw+f4XlwSe
xrHNVrCPnH1lfMh5h2oPb0HvUWcDC0j/QZOGLi8LtfUUPQlBws+X/GDbfdtaTSApxjoGB/tsa4Vc
rvQ2sW8n71H1Vuq1DH/oYC3LrfZ/ODuv3Ta2bU0/UQGVw20lkmJQpsJNQZGVc37685UOunuZFkyg
L7zhbXm50gxj/uMPqtfccdCNP2hSYzFUL15l/ulLvjE345YsgGsBnohtHmvFze8NR6KLYK3nVx3+
pCMMdlN6ueoSX3WD2iW/ShDM3wRbttbiwsnqN/wa2fT/fYKzt2YMJDSLZHUtwExFwHhPn/GRl/Xv
F/XDk/nXizpbhuJs0PJ4HhKM3mQbgRDuYOlKTA6tmF/PxuBLSenN/WjngjOEp6uYLgnZdk4Vyg5H
XD+ahdJxClW7J6gcBs1jHuqbOhqvcxD+f9/qryP3Py/kbJ0aQiMOkDbAPRD2vVqvitjNn2A2RZZf
VJKTXpopl17NedcihEFcUhwB/VVHkQAMarBloyZKEVjzVZcQdzqLIjWHfMYGJ+inH3q0ybELkIE/
WQyf6fh0c+e3dQOrhsoFXuOF6aUtNck/PqF5toCUVVQOJz0ZCKmxxccYulW8BS7Hi0/cqy2NxZfo
rQsOAf2JHK/S3TuHJynYWA3OHb5+4s1x3nKkggDhKyJlStGtQ7e9Tu9HO31q9gPaWXFnVQd5/pTQ
mItXecujh3ZPgG1uLC7izJDpvkalW9FjtPPHeHg53WMIEkr+v8fA7zs22Rb4P9BSk84PClZC5PGJ
AxmUj2vaAJQ+xCsikC90Z7GuzqVbBGUmFW0GIf3Ctc/fM6Z6uCsh6OCYgvvEOfF0rMlziJQsexic
wROPr5k3r29yu35DCb0S3M//n8sZkojdoMJ2+dNs/c++0HV9pk5llD0Qi2oXqwe8uleqPbiJm6/i
1fH2wuXOe7c/T4dyFsN0vBUhsfy5DckxibmlQBnQ694S21bguWaLlm2FV9Hg37fDy4UL/vY6l3cJ
UXgxGf0Z1v95vjqHrGASpPVAl8BpnGxfrwO/c09O6RxbV7HDx39f8EeE/N95sjyhbCDNZehg43he
7U1NpwthUOsHWhZUHAL6eqX76iPEjJZ1j6uQH1JUmEK+AlZeSclDjiODVGVucLoi1TIYVyX9szC6
TeWTk9fJOg6OUZfvVFzRe3SxUy3up/ErhMxGw7ozDacZkquQ49i/H+Sv0nF5kOW0jCkObTQs/P78
VOJM9i/pAhIwsm8htAy1Y5g+DtVRjhGpeNN4ZTSHerru251YvRBSpoP+Efd0ii5Mx7/cY37uhDpu
+X7onc8lM6mljWoRhMQJTTnFlz/k7LPCbdFC7nsrIPF2wk1a91hXXLcjZPjuecoVYOXQBjyuJJcU
KKc2RFdvunWWXBfR5EQEIgjDnVDuRgQjCQwq+fnC+5PPFsz/vWvUtxT9hHSfL+yQD1UKP0be5FR2
5JG66QT+7NAzdY3NRZ7ssvyeDzso8fpis2TikXa2b+VGOGVtl2YPtb/MZHLaIXFDArJxMb+wFfzV
rVqeDAcCooUY5SZGsn+OjMQQQLSSUDgEGpRfPM9K0teDwk6AVAZCI+/ohETA/4BXE7T1Wv8MAC9D
wA/lqwYRqbG0GEPRJj0VlCJ4UAEY2s9Ywf5xflY4jVX7Tmo3NWzZqSy9YjI3ZtWzA3oYCbtV+mqI
ndOnm0lAEJK29tSGFwa/8lO6nb9PTufEwkH9ZQacFUa5kQTZPDI9B5Q8yVp24GHv0NpxtvSDK0vm
AOoEmp/f8JCz6jSmO/ar9KUMD+ropp96xrM4BFbzqN2BPuZ7g/peXc8S2NI2QbXauQoGo+/Ro85Q
ZdV9TK9PBBW8E6mzTd1xHfvKGtWPM66tu5t8axxC4B/2Tc4cN/DSGye+jvbqDeHmjupJ2x4fTWXP
Pb1kj7FbXUl26gqOtLIcsSRRcV5nnHe9zMucJ8lDDuVIAXwUP9vj61Fv9Z1kOHJHtl/WE5YJodp6
hLjh1t7kZm7sBTaBCXvlqvFbr7SZV4fSeXOUK2sl24FdyHbjWk7/1K4blxwO/3ExHrC1F/EuXpUO
pm4P6SG3e0xNQn6OJnfyw7X0RXywy3C9pyZUMGtN3HCbe8vsEB4QEQFiPaeHwK7872JruVzoQ7nt
PdH+bK4+gSSc2ePfWqtushE/AltcWy/Cg/YChOsan/E+/0p8fA6cxDdulE3gBbxjX3Oafom3bJ3J
5jwy2S81aoZD+kgT0rPc8sP0hm1oq2vBRfrttqu6cIanxIS1ZtPt92WX/1i2o3t+Yc/sFz4wcuIq
vIrueb7t3GrTc8t4x5Pxtpqexev6u9iIbnf9rXuGq6PM8HElcSSfvX1Vu+ZK8ZkZq3plbar1dBs9
zS/mXXY/8DDJvbpuVzyMq++le2Vz8hlTD60juKUbbjpbcNOrcEsM6QHMRLhdYA58ZFaaY60oFdjf
iGHx5W3pdDYnr81IjqKNX+AzCggn8HpqCSDo1h283t3KLBNExHo5XxJKwY4kjT3r7ORorvXJqQYM
dHU/bDJXcDmsvzMJPRCa1DE23YXF5YdH9K+Jd3ZUGFRlxvu+VA6UsW2JN40XmA4S135wLBe8v+83
JpWusCaupCHEdXBLMuk7R8xso/NOKCByVwHrLl3d9IzeMVpPyHxzAFzxI5X54witZ+mrtFxnwl0h
+5CmRN0vdfDTzWz5crzCICeXvbAgw5WD41W0C6q1au1TadXFnibS7LqO6v1Ijz4Q9nP/moPIVsGq
nZ1W88fIESFqaK5OLieaeI/gGyJGatNr1LUeOFhdc7dwXjrmt3alXyogf3phf71Ag2JOQ6hL0tDZ
6ozyPROlMc6u4+6+NV8rRDvDTErfeIynDznC1NvYkfeByzZRhE5lPA1T5pfaVTLel8UK0gTAtQIQ
ir9Y5qT9Lo32VbUeyo1MFIxwU55ux9EGYK2F9Whd1eodlrmifhUSiF0/nrTNSbsu+7WuE0+6saKP
jgOCdeHUqi3PcP6MmgGBFqLpkotxVkZmtSBUcx1RZDktB8qr8kZxhSfjXXuKXqtVfS3uo237YH4r
aKWuhqPsjffLDqzGNrqo+Uq4HT3FyT2N3Vj2h2YT3+V3ihPbmN+5MeIa5r7xIuTOyQWUNW2ROd/i
cuTWq0sF8W/7NqRyoD58rGEDnw33uiAPNWmn/CHDit2WHc3/og2zs67Kq0uXWras85e2VPr0E4Ei
pXPPx66qk0pqqb0hspcFjSu3ucUfyZi3ar47lS8sZbll9ygJX4ghiuudqq3L7JKm5u9Y66V8+O99
LCX7f0pyCBOtohiCSgzSqss8UfXnk9fSC5Dhaq0B5FBtEEosPpWr7Hq+x6dEnh1FcAmZPhGcSNvl
PfXxehNHmyhRzEGNmvacH34iKalrzyjdjIwECQdcF0282LkdfyVxqsHDgJS8VRy8s91ULp43tGBE
/PXw3DagDzjIs8wlgMmZ8W/FIbrzuxw4hnanPaIrldaW7heiX47rdPRo9MEQkq9M1SNeOxQ8QVz1
nNbgo6aIVp2c/SW2pQecQd5ZUZqvNnFI0B0GByZd9cEuSPOwKmxZsU8QyjpcPfD9dFF1Tbv5ra/s
8eskUFj4LfcQ403lRe/SSDSUm/CEgiM3kORpH7gYWQ2S02FNRer3RwWbaXYHPNAfaDVlmj/Fm7ne
0GQUyv2c+H2+XCWSHatztdjGwaxkg0befSm85y9k43+/M90NOKOQRn9+/p/vrCh9GuIxyje07NR8
bKeDxMRCH4wbdCeuhfYph481PYz5VpVbp4lXYrUWRjI1V5LoqXR7xQOr/hwdoJf+uzhXlgXir7mA
jxYUfEzzQO/+HIN6l8xSEen6QUhkr8rhI2a6n56Uu7zEdqM50ZlR/FFq7XnUr8uEaVFiWq6j3TYi
s7XjKEFKqHxGQXhvdXRR8d3oiP8aw01WFfdhYjil2e90/lo/D5rXnXCvLgrOdSHbA463dYejKYQk
M9bZdBcJfntTipdEXr/NeHRrrJMIvRDvnB0KDC2MAk7FyTUZBnnymOA/p+47ObQj8xIW+sOpPH+j
/7nWuaRC7k8RTSG9PqDMdGva5GKUreKJ3LloXwsPxZC6shhtSm6gwZFQ4A0VlT1UvdtrX/MJxEHW
fLNdJNt7k1prRsSNCYIgPU5M4RGsoGsTV+5Kv0H1IIifpbk/lRgNSl+RuQkxyHkrRzJmLQ1SRGJH
g4A9V32AK+V1lMAKral48GciAIzAul8QYsJ20lDZSmOP5R2JY83KiBPH0BvHalmI4Sh3J2/xzZRj
rLGir6bU3CTVt2ILr8s07k/T6MUmKuRMvB2g/1Y5PD0ydPvCDbLYHnNC2ECPcMh0cXyyNWTpAzWE
UT7Sbpryys8+8uYVMc9GJoes5a38e5D/NgElAj6wB0GXgQXK2SCfxSmpLanIHo5LyPp15Sjuw2aT
OS0Fqm7v7BesZez7wR5s9QL+/xdJjbm/WNSJGJQsXGJ12fb+M/fluugkdZqTB3UfR3a8s+zh7q53
guvwkH+bbKcXcKxf5vOi07ZYZTgAczL983rmcIrxy46CgyG7DHNMc7Jwa16yal4247MxjmBIxkqL
lwo2d3YVq8QiYRzq/pDNew5/uvwaV+gk92l1088P//56v+Evf1zsrDIIpyIIIP9kRG/GN9eINmyb
U5h30P3Yvv92L1ztF2COIsQggMbkcwG2/PkCrWmUjKASlzpk8Gjbu2imbc2JvUsG+j+4x18v8T9X
OluUYmweg8YKtYP0rB6zY/ncYlsH+w7Sh21FdndHI55D1a226+7Gd9aI0+u0l7bwzLrH/kE/Vq8N
UqLQxrUOpbtxGN/5Hect/V5+gB7DFquc7O5FvU+P007e5keLE81bOEPctodFLeeID6Zox7Kfjvb8
VXOI/MpP6NyY5450XxyFe4asfDBhU5S35e3pvWQpGh125PZO5SetHap29z5eYJj91SL9mTP/78Xo
Z4BbruaSXusARlAWXb9wALSQjsMqunDE+otX9nMhcBv0jLBX/3J2lAAYjT6scjDfysM3+CpzCFHa
mxzsrUuj+BcUjBmj0XAgJ0ai1fTnuFJKM5ikCDi79+WriZFVOJHTeuEdGgFHubDi/QXcL08G0oZD
rwhWKJ8vO4Wy5E2ULAMn85mo+7l0i9dEOmLMWUubodw3gS1Hfidc0mb+OllhxIKXipxLQOH+fEzg
ySLt5TF56Bx5Ve4o/Zzi0Dihr7vKqvFxcW+9R/qgl2bTTyf1fDb998LqnxeW8i5UhlOYglPVu+FI
aly/aTezL65mXyvs9OZ0Z/iSrd/gmHN12uhu7M/b+l0DqbMjgj1t6PDX+rrZKBMb6IoFFPnnXXhV
3gpu8tRCXPMvrDS/nN0IneJcitkMQPk5Ih8UaqhlQocFOYc3whUHEuePSy+gEbeTta6TJ4y+a3ho
8pZ8wyq6ri45Jv/FL1yGyZIdq7BDidh1LYP2P7tTksrhLGQMSiw9/HpDeivgLLWeg2v1FUvBpWH5
69SmA8HwR9kqs87+eUElryU1LTnyzNcYAMtwXL7TTwEr34/gOL4n2/pzuDMURMy2+TpeB6/TFYY6
e+smJ98V8aY939DXfk7egn11UL9FzAdUOw+xR7Snt7a3+8KujmPtso6GL0RWtnb2FUsObTaWypwg
JFJPkXwuPr12htbxU78PgHPSb+kYbdpttlc387G5qV6q+/JRhiRkd71tfqiYMD4D0UqDa4VOLXgx
zHIuETkn2dYf8ndsEHElea4eTrvmYQCzey1AXl77g3Hs9/UjprC3HaIETEW5ssNKCyo43Uk3/x5R
v+3KiN+xxUGHRW/27Gt2kSSOgpIsptxrTXSDFkDWJzpgqLxK2fz7Wr9/yf9c7Gw9y7pUKqSstQ7V
fK1JN5Imk8291fEpK48LZ1RESHHRtf+XOp6lE+81ZP5ILM2zLXNuYH8PCZvzdDW6YLge68omWIub
6Zowe6C+5gn/5dz5vPCwF657Ht6jtEZqnnLerG48F1jgY3xS00IhqK+o/OK0EQl80cFT91EDhedW
KG5a5bkV1+F8Qf72FwH8Z8bS1UBBS4EiW2cTSMj600hoXX1om6su3MeweYlbVq3Q1UjT0k9HvNsA
AUJHmleFvtFABYCfigvHxr+SlJbbwGYB76cfC6Zz711VyANYlbV40MGt88Luo9kOUXnGp96eTUw5
U0+ZOzueHiNzH49oymEFV9E7dtAXKVU/i8b50r/keaH71EXDOs/jGSot6sohUQ4hNF+sLRYuHRke
iDI9E1tw3UHYlI2uyOydfTNxCxOaKI6izml2gFAFdBmKgzfO0sHAj3JYDydMyuwBC0zN0wSktFut
d7LK10xfqpFKYWi/GS03nNfFeK+PT337rsaPcbE9iTd69RADN8POiMiScvvJLu9klWwpToOWuNJU
2p5OpNi4xHeBEz7Ogi3FKwVgxXSBR1VsCmIUSd403eXtNdioFG2bcWd1a6jI/x7WPzXHv17c2Z65
nBNol4nJdeVpnY1L/a7cEISxnfZ9bmt4N3RgTQeGkAATGvSvsour4jbxhr3ipi4p1DeGV7mzsJNe
823t6fczhi9eau962iWiXe/rVfsKeiPZ/Z497V18Cl+Hp3jPoXvYll8AjKhmwGk47LZf6jv/R3zC
uyZ+DL8urVfKb7stQ0SSyHoEAjhfOjrU+npOwvF1UGM4qz1MvO+8RkqgXHf5LWzjWvJ74cpQdoVG
g6YEwJo+J/pW40M/fiy2CO30oaUrQyzdhi5Iaj4r45tkbNVTyfc8zuPGZPSY+t3JuE6k9xGtjpxt
DeXp3x/tRyX/10dD6SIqoKUKqOifW2gkyLi5tBHh6ZId3vQb1TOe+m36TpYYe45JeJBbVg6WRAdr
dIaNWdO9EdfaRu7d8QVz6X/fzg958F+3czaG+ugkpIk0ZTvxG9w2LO3uDZkE8hdbixhS44eORvZD
+Ag/w2AFsv4SfmLcVT9Pd9pL9y06p7vprb8x3jnI1O/yi/6A2u9QPQuv8+30DB9WCrz8zfiOXhzE
Ui8ECAQf00N7G73kX1los29/ms8Ep4xv7W19Zz7I9+Wb8TDcynTGyVJ4kl7+/by8Yt7vPx74fLUx
UR/XegJfX5Lc7Lt9Pr01/G/xVL0vv6cCGZ+77/6ZlfjjdBTvKFrC1+K9fA5eFV5DXtrmd/gsPMmP
/bX61d32NyfcHT7ER86ADS8v/+xvLJG91E6xF8PYFjBetc0XWqMnoBoEXWRaPckv+Xv+bn5Khk19
IxPldZc+5U96bFtP5XtrB37z3H3ID2Pqhm9TYc/f9Zv5nHzOb8J39jJcD/fmu/g+vZcgT9fK0Tpi
fzLcS8fgeX4TH4KnKrTldxWyHhAZwjY4I+8LpvQVvuZf9Rc/ne7+/V5/22GxlQKHhO0hwsL5c1TX
Fb2aemQYoR8EDc1o0eYO2kExvaDrln854MtYt1L1qlDPsR7980pV0WNZXY7CbZJ7yodBToG1yjfJ
XXuPO4fVffb17lS7h/LVfO/SW8OdCUA6XCz+fxlFf9zFGagRDbJaTjXtDrInd627dNMb+6tySckI
aMdeFFP/9tRLMoooUzRwPjt76kC3olCyhvyhdWXn9WSrLuWSjfHwhfXg53B+Nj1+Ilj+z4XOPmSY
RqNi6mm7z/KDOsluS4ZU38N1bRp30BI/GugBjuUqNnGp61bNQA+wfggKutIqZLZBshV2EXVeycFX
SBYI3YNcV+wYEwsOSYJ536hunD5XqlcMg53EMPQnOH/3JdsUJ0AvJ7DCkE9kk4K+tvqmn6jzNXGd
wqAzw9vSSleV1q26fl0Hj211NUwxLY4byOF2ONzOIQl+yFVNQd6O1rAzxr0QqjdFVnt19nY5XP6X
XYm3BYZu6jgYG+fDXkZdbp4EPgvw4OaZMxgj4QHvyK2EDw59uNS5hEgu7/+v78Ml2UAIEaQH9ufw
xyKjKSaxzBZ7oSqdieouUK2sTKQEJ/rceUKayyXT5N8OCzwdbViOfcCS5zqPuh3lvm6A8FpXdSIo
OT1PJzPOL0E6fxnV8VwkdQPdLVaVsmicjXM5NnDNSoPmoJIn0zyOGbjytxY91gpN/5K+FJ7nKyrm
Ep2TnerIRKNbgbYWVPAs13xZqPwJt8HIVL4G1YNlbatR6i4BLVPiRc0ezp470f3ohBcrrmm8Qzvj
F5G+XtlgvydHm7R4HNPc/ff6KP2c3s4+HB9sCRvG54xi/uzDFYKBifJY5TsNTEV0ZAe9KX1SC0Qb
WoOLRSYEBuF6oTFI/uiGN1SzLjhiZU/fp0NysOx6J+FYBgLjbjN7gTepCJ7NVXKnPU+e5HfHeiP5
GDr6+sRylNwF/Hb5g+KNsnmVbtKNfKV91JGdb3KQFclXnvNNcNszZpd7IITQfr1+ICvGoY0HjBA5
+brlUxv7hQ1j7VW7cqVbaz+iyvMFSCIRHXm3BwNDk3GDkhUftQlm2Ijp5vLn+bH1OrdxO9aqAcLN
4Jde7Y3OBG9x+fPe6R0VAJ8qnl+zg4OUDSsItBBaFddffj87EI2g5igL++Zl2Eyb8RBv463kia64
CyF8tEwzPLa8+DZycyd3zEO8j/fNNr64Nv6GN2LpAJUQ2qepGMayKfwHbhFSiGuNNha7SbxNtdAJ
6i9yutBIKOhzBAxa6O2Oe0SG/x47v0x5DGsIguJ0rOGqenbZpjbHMBesn70V4Uczv07VImoj8Vhp
CHasX/99vd+on1yQJv4SdIe/2BmA22CRrgulmu6K7+hN+Ojewhf1W11ICPJxvJ9I/1o6wkv9Er6N
3+Zz8JEINj4U6Vv20t3PX0tlgg5E+AQjiVf/vrnfOjKcXPHXYCXSLYghf34E1o6T0QVZtqPrXpBH
9dEgRHzlZoAu3qbr8XvKHHFytYcL1/2F4LCs8TAOWAMXB/k/rzuXRqGFKUu9cl/YD7gureYVdn4s
8cIlZHGpuc+WCl0CCaLpRWQRi/yflxrzIECcnKRLnDyc7aWZqKn4PiBOK8JvdIFoOU/ql5bgJ5KV
9GFhp18YA/RVfyk5uAtLQflC7AoP/uddGOPYWrqQdvueYlzNVnD7rwQoAzhrODJnEwKXcdbJUYym
QGaxRi+uVHCkBIyfTIylSPvQ5NVpQqPWK6tphnL7GS0qZGU5phaSo8OppN27N8aEPNXYAQVwx7rB
5UpekWeGTR8sCcEz27vCGPAEFlZjVmwJYHSb4DYbNcJyOSIAj8vQt4xurUKLSjRi7SvBnkTWL0zY
6eZi0VNta0n3qt6CZXPs5uSt3iEX8qKI5SIlcoyuZovNtbE2U9KPEE63kXtqvmdp3spJTXxl7Q3F
Z1J9zCEszXx9klZFciXz7516080Qz6v8F1FAr6nhoC0jgA37Jc5YdAa4jpqOdVf7rEPtCoYJa7iv
TsVr98SFlKuk+IwaroO2i23n0NSgm5Po6HWE/Utl68VNOuL6m6hrI4vdWRKvwoCk9uIriome1pBZ
LRQSyMN1rzj+qNGwHky7qgM7GQl6RBBWsToFM7i5FB/mqCN+OkRlflrDwkWPeldint99mTgCJVq+
FoWnBkNzw4CLPY1uI1RuMyp0G4bX1q0NZRsI7V0N2jJUX1WxEk4hXFDB6WlcnebMa6TADQN5recR
rLfcFsgDinLd0eNncvacVq09Zbgf5cHuvushdMX+ujt9tIbfy5YTC2gs8f/U+1Wj6JR/92FM3z1Z
ruKXihsPlS9gu0XmToNbpWC+aQbNvaC9quXOz4ejFj201TGF3VkTCDfjpwAtp4c3It6oYMxhDmjT
tvaQS6sqSFcmlLkc69QxKe0S9c5J7309VLwoRUxKRA3ulPnt3F2Nu546NUUiRQI2h7gRsXP2BjXN
C2f4HoE/jaFf9QAGcbMNeuAVqAkpMt4wHly5ObYBR8SgJhS3dyJdWCmzr6brU5xB+YvdRoo3crgZ
kqM+e4bUvsapigMZPfoTLEUcnoq29+r8zTIJJnuRtWsJ2AMsxBGi016GW5wndxUFizg0XmcSJC1Y
x1Z4nCALTV9q0bqFHRqbZQDNsuCXDZSwILS7uPRODJYB5K+Nj2L3lQoF/rzHKDs04+kGdjbfaJKO
QhZ6aRK6y4TuKmulwASOBZKGG6D1eHUSn22Vk20DaSlFDhqN7yrzoXY5P4zMlqE4RM1x0AkLqraZ
AdmJh4b/uG6N9Thupedk8uCQSMh5Ozu17Am/gOQ6gdR4Xd7Omttbu0lyTk/F4E6DK1ZONboqxNf+
6sSHawnJcfvaJTpmTJ2cePIJ3T/tKWJpnJSW4BGavTQyauj/nDLUtYhzEf+6Vs3wcmpyAPe4F9T3
TBOCf1LLH0yvR1ZKVbJBg20JfrWe73GrrGtXUXAedAgotcI3ddhlMMVHYA+YntiEP8TpUZAbt+W9
i3SvBKTZRrcZ5td4KV2H3C3jfJ/0byYhDlI6btsh94bsuSk3gUXAgIjxiMR80Fg653scxaD9Q/LF
6DR1cZiFiDk7er+LpE2aNA46kW0aXGuBP4QDQoFNJ8quMpIXJGHJnYMqlfomzpJdECP+VNcFuEYP
BKHorzqLIKJnNSID7plYD5jnO0P+gsiG+TR5jZiyqTAsqg0rhlrejTUk0DTdCFXo1uPoLi7ZxwyG
rtorXl0XuHp/zmiQT5ayk7LXkzUQpgB3OUXbEHMaPBlbuX9PEnyYwXuiOMP0ApOLrrnWiQiSrFtL
eDfn/jBCdJsnmQg4xqPIZ2cdr3tbBTFqQizWMIYxxqs5lA9B0W+gULBViHYgviaZ5RgZljj8zbjI
HLPcdvWbEKWbcMwPZl5CDKz8qoacPA5Olp08UERfMPZddpwnA3prAdBdZC96oh7a7jlfzGfbj7Es
/KY6dD3tdNbSqEbxsOlFbZMNhl0OcP2S4Tpc1ONQ6QM58Cs2PgtR6BCtU4zb5f4VDFqpoEv3xzSL
SIXe5iqnU712GmNgI6DAxd4+rBioeDJUwVoCN+q0hrw97gCOzokD8gB/HY+SAqn7FHyGpFoG0a7t
dr1qkhX8dDLWu81IhBdHCy8sTS+IkGU28LiFewYMjrFPYv6iR+9T8qrhXweBSJ/vW+EIbmLorALF
TZEfp/6L4z1wcbmqyDSzxk0knLyoZBmPBdcYHwXVN8LC1U9YfTOnq/o5IJdiHq8jBa8erAgmsEI0
boaI2dAJ4t7oCIvGbAIrkOCXpxhVsqZG8XHOn4dqLZd4/3qVeqTO/MmL6VmNlGYnA1lhW0FiOrtX
fND5J3XhVs0eaX1i/rURGF2L+ZckvabFl4Iz8GfdKXZlXY3ay0mU3ODTzHcxFWGWPevaftbn9Qn2
DJ6Tti5q/sCL1gCsg8Tya2kHw7cDXtCC8LqY1r0qr+Wamdty0AmGldHIbo6coG5gkZuxa8YvQ/o8
ZPvl59GwaWs8MTqJ4aHeiTGxzkHrZSHbKxuCFudXWqNdjR7dLk9XOMlJgJrJgd1gMOhl3nfEgCsH
hdddj4EtiUAkcJHH/ii8ShRJhrJPmCCxpbMFSHuZ/Jggd2aU2mUI/Uq4ncjsSEi/fl0ykiU6pTPW
OmbtURqV1Rfvqho+GjA43RRvg+m6zLGuyFdteARicivIYIlIGNH1KOI6RaQr/oJ4JveMdi09qh3D
JEAVGZBX/yGF3wkFHoXLwN7Zd5sKzptEWTRkuT3Kz6kluoURPXFAUypfHKKVMffbuuUAjqBc8tUN
YJ6TNNcSC0BNyuip1OyIrs1kQY8p5AfsGSwBnfCLSGmX6/eTUnoBViBNyyr+QVKxO3WbAiMRQ1f2
IkJjCLRLfaeRH9tL98kpRIB/wn4Rxw3stNk4sKahPaHcDRodmRlnRhTHLfsZDmhu0z7PNXXQZsQW
owxDVr1vXqZS3mWwDYzHuZl3bXaYdTQO0BzSZnaEjnqMXL55xC1US65yTXXFZp8o5q4zr1sq36H3
Sq3xBo2AR/qXiVI5y9YQNDcxXNyT2lMwFLCSaV3U99ZQwDsH5urDWxPbDmtYQ98TWNbS+KvsNacn
c+eUuTU5cEGu3JYyNQfOQIPx3na1exIt4nkIL4DxCkFQLWNEYcBN+LXlKYTgxnQSy3pQUnVt0i8g
gQRADR/+6aNtTp41zm+xhcClBkPAXyzppj1HTicrM9RwJ7dLjmpGmFn5Iem3Ct2ten5PWnYD5US4
D7I+zriq6ArUjl1ygvKAyBuDGGFyc21a51m7FvTnSUQSS3GeiXhB4L7S9U4eYGpEiJo0mvdiPGxy
IoGabsLR8tYIoPVFpyuxeK/EyEnKN8l6yNrnOPdUjcimYXeK0X+xwTeG7tEix1+k3CvVtGoQYWU0
5ZOyt8ue1AnWt2kbGddpIR4GQTqoFhE+FuEGZQCZhVxOVfxuBzyKHnQOCbVx2xqOTtVisOXoBpKK
0PRkrdomfX6jCwkHjhR5YlN/RsY3QY32ND1JSnNoSOabwuxF7rBUHBNPzkAzonXHv1RHWFSwoZQC
zmwkKHXvZavYgVXeh/Kqo5CoyFyPNDwYMtMdODy1neJpeHYU+UMZ36SKLxEdLGemfVJaRxRAk/Ov
vNzpxmcZ02BTnnIRMsnom806gdmvSVfYJSOhhLTd3y0LXAgNV87g6Ua915ZvWsfqgUHwKELjmYvP
FJhWw8BO6L4SFn0DFSb7TBSVayG6apahhuGeWfj1rYThm2yGBIzk/8PZee3YjS3Z9osI0JtXuu1N
evNCpBO99/z6HjsbuC1tCZXAReHgqCRV0q8VMWOau8RMn5S8cRPGOSPwi/AgXhJWCJTMlIdg0txO
0vyyTc5L6+sa+h3e/sp4q/nc1WAvlCkGTuIO57GVVTybFGocPlse2nmf6bC2b4mz9MLw2FIp11Xz
icjXL5O90X4ISPlF88sutIOIq0lTvBbFc2B+pcrXHKx18ZzrlaeFBYZ8r7kBLcu87AcQx6faTyTU
3STOL0wEyxSGOmKhlGLMGDfD5RmFzxhNOIDPl6Uj17clWr6+Us5i12/V4IT5YKNY62hoVgnM6lx4
NWrEOwoueZCLQsHu69bLUL/JEQRD8I8u/qXLD/mFbqKdLotoDEguiHg4iDhhKa0zxSTp+iWm7GGa
k4f5eImjxYZMje5b/dW6CJQIDG2F2LvshJpSuT1MwE59r7EaiIq10J7xtHSa9GZelnUd5fbCnLy1
1ln2WE3psRzrh+FBVJFQgRxKUu8Y0on6Ix2epYGUSUVzZkoUDTnR5QDcI0bntY3hkpY+Uq0OMxkE
H7JKedKnTNg1qninZW48tMq+xzSEjyYkVRvKvZH63Yxxq+RbA7+ZMqKsPhRGwJdaJ+5qqpfaxSwn
hEWcB8sqHIjYlrGXYGLV/wrUS6ISJUTxopK0XRAUTgY3D9rvFgb5hrhPZOpBI/KnkRCZutz8gOZc
0Jq/IBbV4lUkIo8p0hUaq+hls0g1aA7vQ+dbKAvVT7LZbqUb3f7F2Pcn9OhvSAcvMwmuIkAK1I9r
oY+o1ZFVqF0JfbDZT/xz6I/KJcjILmiIbon//oGr9TdoyAGRpgM3M5bQrym+LfEHSqVzQMMOtvG2
dl9Kn0bO+eE+/g0SEavN+nGR+F8oy5fr/h0SXdIqHMu+vF/8xY09MECbeabLZOCH65Eu7Kc/nxjp
NapMqYY1CvShK/ytMAdlMTOOVBF/ZPgF/IWPzrvQ3NB/eT9c1r8OhtwDr8IL2ROa35+XJcYy06yc
gz1PrvzGldmbJzwrts3/h5iJYHL8trEu0cGUvy1Kf7uBRqIJCJ55TrkNvGc8y068ph56ZpLsbsCz
VEfUkOh0zg8qqn8M+iiXLqQbCxNMA2HFn5coy9UCelEMMJHWgbiNS1q854J6tm/3otmycqQrrVmX
iBalYqOAWcR94Oppu0Fm7MakPFH/ooWuzNbWaUT1eD3Gv8Qoc9IYe96VRZSQ3LONDQRHEZ+n1kB/
ALNq9BCU909tKtqKeScYlJrT06h+WljDNeBOwIYGxbSR+QvhYYUiw4K7jzs494TfSiV7cLUpRGW9
MBbPqsWe+o2Rn4RxS/wQ5cp/vwjfcvOrt07njdNxDiCo/S99zcATE1VUhkcleWA809z02Z2u3Mzt
q4rMrE5dNbwjsRehRx7rrqo8CQHIqHbOEVh2D1W1QvdhpDe6etToLuDZRV9J09tqAl21vxO0Edjh
yWAN7okcs5rTmGy18qFjb83Cu3z6Ssofhgn/APcNrsgUDZijGBtpV1/snCa8csjQj0a7knJ/yulG
pHc8c+T2IZYPoXQQtd2s7pLqptPXvbwus+1kriX5Iem/pMgfq4e4eu2sJ0s4B5AZ8vw10V5S5Zx2
T/g5zPUEk+zp56iTq5WGwRkZzTiXotUXsZr75nX89qG0Uas2udZdWOWzdwq9D9pMGIOfPzzwq43h
+zAXIRVTHhjQpnz1WQCN6ChYSmzja9Mx5dFNDOlDnmWnGLTHhEk2Je45BW8SC/AG7bUXCI+j5Gb7
8tooXOmi7lnjsanvJJx3+2hepwbW40vslOH4OEevmFb+ClXD1odktQwbUbZQiQlONYL1dm+Bbv40
TRCv9p7vSyL8CxcAnrsEoP/nl44JehxReeAi/z15DA7ylkkfEB0a6N7+TG2d/7sxnccdMdC2cte4
8/c4EAmTg3jQPpxO7/cYqiCyRXp/+R84Lx4khetj5wMp+51KkNS+/lBuC4hlmZt8yzw2AyPEC/kf
zby2UvmX6VZ1K2aC8rPoz+6CdrWytW1lM+JL1vJedBVPdocjlpE2ySJMmfgHNijC7x+9WS+D5N8+
7MtNsURItqaGVORv60I5tQIpK/ringStm/LN3GLTbt9/wQMO7jqC0Diu9lPRcT1A/Ougl5P67R1e
ZG0o6k5YztLd8hEWq/AxxtF0q2Q+U9kWaxIMpcSVhYQS/XXmC62nw4LYz7+wUm/ucyzUfxXsBgiR
jDWR3+KvloAISgg0/8+MxqvPBEbrZNevArLo1h6IpXmiess+8wlPHJp7oKTkl7gp3pUdvV95KzwT
gMq1X/7r5mW5bZ9xebvtq0P3S7doJ7f5/UL/i6qM+yK5YICD4HWLlwH0GExsvYtPQbbuHvnzEChR
8PDCVH4Nb+o+/ggTEmzJBkzd4QsTHhhlq4u9nEwWATp/aF844rrBU4lbDj0k2vyfuBLfVdx/PeSr
EZYcoeio8NQ7k25i1c9qeOjTbbDVndccE0hXvhebzRzvlcCrUF5/FT9wlb4HpdfHh+YH39e6VC7f
bIffnrdZpnkShDJ+CEfAwPYABAF2Lz+ba7BM6wc66Hep8PfRLllQJPlS0l5VSKkQzGo5G+1BnNuj
3CfvBdy9piR9Cur8fJnGEKrqJ0wwklYHoaRZAm1WxZuoOAEswBuxVjVDBHJA1qMy8glEfI2AOMaM
mQ+e9+KdkGdeu9SrEdNLIHh9OJiAOHmvepH8IszzWmSOlwNzyHO9gsBuAXrClFMrP6ljm6YcIGuW
/I7itygcVcKIQdA8IfswthAdpfmWbqHuX2hq8eARWt8k4SBNgUOt3GZ+5CrDvWY+Z4vw2sfCOhyj
tRZWZDuEuKnIrlpvNDyHKgPGAZ3WUmDEFSJY7PdW+lHOuRtiKkx/4ig5Em0xqWhvX2XxXZF/kg1e
DYu/P3SqYRFqENo37Av+/NCDPlOynuoKwky1Ub9VaAPeGiky/J/sISHA/mMp+/1gV8WqHInZos+8
5cIpCVa4SPTmXVDsMG1JxhU9IDYbpSOv0UaL8E7SLTkM6e1S2nPuzcWZWxI+NXhmJSf8DbTGK5f1
YN1Wxpq/Mu3b+G64Z0VK2fzW2nOHGmfyeS/a6Y0khvotTp8WNgx9V2O+6svNh2VhAMC7M+8Y8NyJ
4zpnevzLSB7GxYv0W33LWKVYW8kaJC8BMDHdwK062AKYYah0oK4p74UY+cw27rwMZCh8uPjDlS+l
9qEMrnpe1krsF6Ubf6F0xy64eMu6dxMw3WZF+6Lrli1A7jNxR3V8BDbYXLr60o+/MspXY19YNyQN
BKIv3C5rGtMZlm28HVVab4cBKxGzFlMnD6mVGJymLRubn7yL4TqmohsfFZDsaWfGt2awxWcWlKM+
LLTtmLm3AH8Xdlq5J695Aeu0ZseztukZJvt4O7ebBedvobJzXm2V3d6iuhcgiu2r4aAJX1Gy0+d1
JT/KyUbKXln7tY9qX+zTX8p9E62bcaM/taiFF6w2gJXWmuGFLhzZSWhs5khFspKPi/hlRpb9OSUr
S97hmOwXe8TapTcw7f2R0vSvwoKa+P+95d9Uzd+Wt9hIYquPe21PSbvOM+U+JuANsKPhoVUPg6+o
LU18shraB02Av5A4xkvWO+DpKZF85banhDML7K6cpX3ODaJuga/ahjobV4MF++4cf64uviuNjNPH
vwceYipupeIS20OkgajcxVXjB9PLOOEbRHpiK7HSTP2KQuilneRtREWWYVpgxm+h5UO7dkMIYkkI
demmP5vC+wW6SYcIcZtEJLjE4C6GRjrXMzYitvVL1z918ZNBy7w0Xo+TXxgXL4Xe27U+OjroqoWl
okC3VAjl16wNKPTY8fqeEC7pqy97T8f+UEsUt5LmTW1otvEUKF4PSLvuo0dF2qaYcw+x/EtfaheX
fJbS5aVpDXdOJWcwgnutYRI4xu8Kc6tJ5e2KivsMaULRlT+0Ot8F9F/bx7cyhy4UDdIV64QUo0Vs
dNas1hPuqs1F+hfuQvtcZz4uQf4PhfY/F62L1Si+bKAT1yGQixXXZijKyMG61VxCp/BgNHEzs5/s
0r8Vv9fXpRNsj5iRZg0nuz/X4r5P4NQmUJMxjl1PwmuzGG6AZVO3DWeobu1rCAYkM6Am066OTXy3
sVQLj5J8hghlk/ICZjwW+Ee1rzqiM2GkIBofjDpZzfJXqFmupvG1QnRn3EwjgLmRfAs9YRfK5yS9
hMPMhuKSyBOLpA796mrkt63XplvSNgifvGScjvVNJmVuszCzTGG/Ta8Ld4QPN4ABMxTU4dUPOiTt
CuD43qB0XRaxaNQoF67hIXKKFm3uzPhGz7bJHiJvKG4gVButlzAbeM32fUoC+n1DY8IMt/KhHwna
CkeR0KPAXAB3BRqau0y8nRMMuP2w3SCQWTADLFzCi8LRT+aVxFdM7n37sBwWTEjewnOxnQTmHfdI
migbaIJ2zUXPd4iVNQKN+PzfzdwVBsZFMjfDDBLZCDxx4KM/nzwE7S6SCiu8wZ68+4SiUezhYxQ2
EhCyCP77WN+p5n++Zn8e7Kr6GqM8A2o0wptwPhXTkcTuVF7l8pYK80heUwVZP7db4rRfmabKz71x
2+N//2VOP53I37UHJ2LooEm0OLR81+1ep+qJ1LbFfQNQ9ozs3GZU48qo7R//+5K/C8q/Lvm3I121
M20epEHTZPAEu9gfg9ENEsJaUqy89C9UoAuVJsRwv0FRp3yFKXVA8UuxvioFC30N8stEi0HudRjz
6/F/+W2YVTt5qd/GF1Q8a54nRWFJoDQvXkvc3KTyVcaKosaWw2goQU34UeO5Se+irsczJ3cl7Sar
M+ywte1CWHknIjaR8a8IZF/OoJ2OK6ud3Ek5zD3q9ITpTx2tp5odNSuRjuXumL8G0eyZ9U0nveom
2HlzjwZTl76sutvLQblOWR+k5lwGw2YYOSUTblKKHlmGioSk9L/v8T9axj+f5lULo2UdKPjA06z2
89ayT3yQXr5ZvLsf1uNvOt9/PcwrRHy2BpFUBqXfpwO0sJkyGpoTKPwbAwyn7hhJW72jT0yAo+OE
hI6Ja5yLTmcS1VhuMwUOC5M5xfQq6ytlHzcFwhUY/4zaQ5orbp6cTOUnkuKljP7rnGEisYkY3770
f37gkaLNqRDRURK7VA3bpNadKNcuQbTDuGrwLWGwANPlax5uqq5ikTpE1lmo/K5871NGdz/tNf9o
+HhaliFbFqsNsMLVTYwKSSzEUb/soRbMbW4RzOeHn9Fw4+/t888DXTUY6EITqV8UdR/EFmM9qESo
skypPPcWOSq7BXQ1sIp1fKtnzcoEMYj7zpaq+dio/XoBmp0iVHJbqUlXMtGHpficJfeNJW+FxDFb
/T6JhluB1moZoI4hzViMO/J5Kwt+B2EzSplv+qjzdbPbdLPihdgKKwsV2XJHbG6Ed2ndba3kywg/
p+pTAsSJPkVelow4r3YnzxkAx3F+jmU7mTAjxJlsSiZbDqidIPtkqyXITpLxmEUpGQebHoqeKL0N
dAh8bJ5ZPMZMnDEkUEZbM4k9XmYP35S1hMPWf3998mXR/vsF+7/nedVa1X3Y5X3M83TJYIUAVG06
2PkIvfCzBPNST8YBvw5qehc0+I49EKe1/z4FdIx/nYNo6QyqFKyGYYArVxtLKzW9VedqfBOZq6K6
31EFztWKQpsIPREoRvMayVVgehCAg8Yd5r6MjUhP5PDtYj6Y02lQb/OwYXB3SJBPjLaabgLVr+5B
iKJPVus5XaOkDdM1ikQiVyrVhafEaF7q3EjH3ciprG0OIc5cWyrlgdcgJ7jw4F5q2EMJ4fOvSXCa
i1Vt7OpiBTKUtIc5vYsxr6s/U2PXojQ1SHg7puWx/rUEW6O+Ker7ObsblmPQ3YrWcTYgVuxK/Vlp
DjqWVAHix7u528fWccLFLzioBnQTTw6OeXUMl1NYfgXBGZc17MBKfacgRBK8CaRC2ObSphtWjfrY
yK4BLgB5DHgJTzSRvE6nebbgCeKmx/PEQBL7zeaAZ1O9bPiLrbbrQrpn/PU2fc1EGOURdCCHEciG
0UJM2ynBbrv899xJoozmr/Ygc0MLqJbu0PuQj6sdTSRfXtu7M/lSvbOgdBK88TbYXsax9iS53Uuh
ehdDKfNYyNziW25or2yh9g2zzzMw8MfuVnLuKfXBLFaBdAi6fRQ8BPK2sKATeOUx+WizrRU/ANKM
8yb4Ekrsi9eNjkmjH0gbDqimd52xqZG4gA/Wp8B0L29G69aNk+EOIdH6kzqPltoTE68e7TL0lgTZ
NHMbu5NxRXbICxWeLu8NKcTwrPN1GT0XTIEUMlFu83wls00o+2betW9qui5h0inQx9aT4aXZTSPc
GgInJkaOCuYRHGLBYwgNgzZoiX8StrG4lqadWp3pyZTB1rBOhdHabApIrJEjNz7FgYr5yK8oxz7d
T2R7wTroUz5a4g7kPIu2rbEV1XUo7nP9JKf3WnwuKy+DI1g+5PJaQfFyD7c0gg8pbmDyGeYmlrcd
JHKyUbk2SLVhuckhlSW7sthYL9j2SqFvWmvN2heVL6DCSVzxVWF07sQGb4M7t2+yfIiltdYcxGwd
TIdC9GWCMMSzCMUHYSJjnF0Z+dh7igE/1VaVNTlGGGRoKAQJ3qo3uMN7Unwss0ODBkayIQuw/l4I
SrASxOYpVDe6ugKoYUI0yp4h3IrlVpw+2u5YAEJEfhuBsviZ6vQl+aGbpV0N98XnDDYMwkujOZ4l
dT3B5gAPpqOSvMX0FWUTRyg2yrVReXqygq+pPYmTI0q7MNymw7plNqeuRpXI7bVVruEq8hYP8UlM
PpgPSVhfQp8pnvUIq8/QmbtXqX2K5ecO+mZ2D3O0zT/mmhHfLYakAh4B0fsin5VwJ2MlYK4z4o/8
RH1b2t2gnupxLUF7E7qdikMTenMdRNnn9KTRDxhS4yTeH7vhrAhOH2+rdqXCBal9fpR1gficiFiy
WzPmUTqgNjO4iLTTw3U+b+fKt8ZfqeVFxgrioi/EbBg2jgG6doHCZCAoBAfggY3NX5K6J55pS37D
YtcghhbizVX7kY/AO6+RdKPW68I6x5oDeUWbyMFa1YqjYqsr45LGErUNmnUrnjFPrBfkans9c6Ca
jyZuEi9G9UgixCzve9ZeaGbxJsDgQttJyValnwq2TXGc85dFurfyz1T1QmRbqs8vomIV3UJ4Uh1+
roicEJdEBaKUM7eedPGg8yzLTWI/fWCtESVbwyf2st074ugRajwtLjNHbP7E1sPmlCieEaY+Vi1B
9VLPGBRvM0iAUHMt6G2NFDKxhLUZjo5IwSDGJsJd8cL9aiAJdXyWenkTl/eT/lKIb6ZGQyqspPqO
l6jVHQ6XKj430oQVbDmB7vThpkyPYepl5iXQcP7MGl/PfEIzpXSLnhN6DqMEC4NT49kY3+gN8a2E
TBbiYjtvTULm1KPQnfL0PtcPveJK8gGaf6p740gE7NEMd2BDRXwIkofQDGwh3qTwYhvdhJ57CJqb
WPGUyQ4RBXMtXhPdjLITdDspfy+tm5HM8+LQzzAZuyeZwCaj3kfNXoXPphxqUnWCTS3SF/oiSrXO
4xcF/DPYOCrhnp4mHfLOK1jEZq8WfGV0zTWNuVi6hYHgGVGDY1WEMkEm9bj3feabH0O2LuPL121q
K2VYh+oJDv5INB4MqPwm26rzYy/ue+MkRBurBo0CXIg2EhPvTriLtS9Dhwg2WtQ4FXv26wyONVSP
pbzv2tupPU58pABNcGrak2m8mdYhFBFChp5guDWEO9otCNcihpurgA1rsYEkRYzGJL9Kdku0hcfE
Amgpd1L1Ngb3gbq2tLtuOOUGPnC3lFjdjQEXgZxSzWut1RiceJcuHX7sGNFazv1ZcmN2Ft4UjMlm
yrethTtGcGziQ47EBrVQulX4pLpVkmwqmNKtHX+GCsoIcN2tIJMx6HaMIFnBw1cVV/XoRoNxvdGi
ZyPfSgwM5n4rGLvceldaXyFBAIAC4QA7c2BzXmVlB09i5yhvPb7P8jbYIXwRBz/KdsPoUcb0lTcF
SJB/AE+uLRy+wRPjwgpQKcesvzgbDI27eRDUApOsam89n5LP+yfkgLGzyc6XUWi4gc60yo4i4rDK
haK5/ondc62C++sUrtrCrtEXqQ84hYvH2ivscls8V94LZEUvcOb1D83hNWngr8Nd9TWLUpTdVFIH
w32/T+7RAzqJ3/AyefEeQad7kWF6wmUmb/rDY+Psko3gYw6xY0e0q1V3SG5+pB79C8L6/SlctUCS
OpalPKFxKCFtg+Z1/U5N3RHbJr1y1OdF3lopgNbqR/DsH12eaMGYgUahYcaomVeIYjUuKaaR9OTm
QV3hb2tr3uCwmtjmT/3H5TFe9x+ioiBq1AAp4Q7w578h7FWRVKoak+JTqLptXb5h8BRJwoZKvml6
+rbUK2HnCPJrDBkaSG9Txep98QStyAZPzVAOGumXjJ9Qlo/I1mCHAjBeCNw1MTwExg3G/MM5IxH5
x0kjXUQ+JsJewIjxz5OelCaFTrMsN/XM93EJo99K0a5iyRURAFGkqljK6TfySBdKUXIJHkZroW9b
9WB9SkAoxfAyWq7qIdeyqF/eG9zSlQephV//ICinsbw15y3zW6KD2tXS3I39iXEAXho1edz944AH
jZTcTfFGHVemGyK3TneVxmzwvqNH6N41dQWt3UkjfNpwJuzhryu28iYiNKZGo/0gMAD6tb14TC0C
+02PWNch7ABqTutmGysuxEESlOg/F2i9fOEs7JA3AwXd27q5QU6Yn4rQryGwB25KLCZDMLeFd4vq
hSzLmP2SSsaPpz0cqv/uF6/9Mb5BT0mHtkZqiynDAPzz7mdVm4N0JcEhwUVNSZG9Gc20lua7sAPh
ypmgDa+A2gBl6aCtF87crCe/YAFX1Ps+pRdilysZYWl950/p8sP5IVr5x+shqxDOiEBR8Ty/OsFq
atM00uJgnyX7vM03eqbRUURrse/vA0Iwm0DwL0V/1r8vhbCpi/FY5ajQk9aVy3DdNJKNTxpT3kfJ
fMjKaNeK1Hk6qZg1r7tKKzmO+srIy+006YwEhXq14E2bzh+6hjm3dqfEKntacNDE7FRkwgopQV12
O4Esv1INPtoCzyci3wSDSarWYqiJBUw3+UMITNFlrlVJuznEpQreIMxzwUnGQ5N/wG2vIbeiHnaE
5ZiO+8lIbqOc+bWoOaHWu1nHpDphfpg8o3fUEmOFxb1T0z92ceFlSNREhuYjqNEAw3bCXtoMz2nm
1Vp4VlN0hmKLPoVataIOHUWDuIpsH+krensXLw1iqDR4uAhEoNbew+5oPvEcTQQHZWbzHie0Z17D
wthsErbUS/zFUKxaGPyyK+JRHCOYM+D4y9V9GSBxGdHRPXaQvqZXFZZzRhGt4503XwQ+xxGNFGgr
jtunYOo2c25uBA38bWm3FhKdydHibj238AD6Ktum1Gr4Z/qZOQIDJmcRq2rTOJmavMkH+ckoiAzC
m1xrNg2VloTAb8RayrxwrDqiM12hRW9iDquCOpWlEBq6n8RfVSCuuOczvGYMYehSSbhQqAaBKzD3
GZlcNGLux0V9nLvxVkWlJXX9rRAv9xXVxSCm3qUVnP1c0dY6EhTkxUobu8us7BWLbJB4vFPSbC2h
VgvMh6A+haiAF7zW1fhH183rAL7vj/a3b+Ja8a1laj2XihXfGNKe8TyGEJOfCtSW9Hde+G41nvCR
46zDG3AmZIoJPGlA1pNKma5ad6YzLedLY4/uWfWRSVrCIVSf8DpMYXJ3SNUVZZ06sSeUm7R6yJqn
lJ43cUE6lJp51zbTV0zDchc5HN3YiANVuG9UNzK8QTmWjS+1awsvsGorDpsKqV2IzgzGv1P155bU
xRonsf61kT1p3zFage8+PXZPhupA20JQgJvUpDwU02s/eAhlYwGFIpil27fb5Y2ZqIhlKxiAa+jI
gS/bdSx504N2ntWvhZze1JsDtzyLfjM72a0UHZTKj5uVVPr5Oxf5OuuczQk9iniETslWEqirnLeN
S8dz3en7lakyq7VTXBXPw0rxjIdJhufuDDeJucMshPfbNDe4313K5OmB6NBLUMpjQELsT/FG/1yd
MTGDC6SrJrXD1YZezIZRV8OwnJsPpo7hU/Eh3Ylbyw+xQlQ32D6xIYp2+6KfjJv+3tz9ZFxEQvQ/
lt/fz+CqlJOsbm5KyVjOwYMAh/8Z3kb7CCIb36ZvWHXu2ZJR4tJtfjTPwmf6PsO6iXfxOyEkvW3y
ghySB+2+ZDKKGz4kkhvtjsDtZ2EXn3AX35lr8UnbRJuQRFBkui/DCwEr6a9sA4UtIGiOozHhZKdl
zhM7C1Bl7pCtR5xvxhtO32pjsQUYUH2iwUW3IbFh03YMl98jiS8mQ5zfBAWGAwDEDoVstsndkbmZ
bHf3Q7fCxu8R4+Ng9lJ+wkdT2hIqMAohCXwaFrENT8CIsQe0x1sdGsY7Ls2G5YNfzA/thFLdBgrp
BTt5z6VdP16eB/I6mduy2MMMFYmfRH4zojI7m70Wc65LT2+9lqBpwXY5NuhAcxuyXfae8HkiLfeW
o3QUN3bV++bZJCjcHn4RlcAYTNFsE7Yfs8LDiCH8lwWj4LZH30Wm5kuarNBbiBtV8fJwNT8zPGvt
wC0SGowYBwU7uu3erG17Lm6aBwWILnC49lOA4NY23lDc8IG+8rovDnKj8lNeizs8WR2Aqdgrcpt+
+Q5R9KOEdUu/gWkjobCjg7+rT+Op3CRHTO4ZtXH7bshOo7phx8CQdV4F9/JZejX3pjtgH1Ns+pW+
CTfmnfQKHLSC3VKeshsL9o0tl3YF2+otGGw8CEQTKS96B5tvLrtZvuIPPFwK/rYoeyFi7FftCzOX
XX8X3LZP+E1mbF9f0QFI2tD2/10l/aOEh+BLXjQcXwoR/dpFBIl6JSct1tG72cvX4+r2iegc+Fk/
HOYfs1gUJhBvwVMIYNSvJqRNm2Zp3kvF/bhNNtbzxTop3HS/ZuJZgp/q7r8ZrZKmmjLWQvC6cRq6
6kpwuVjkSlaWfdORFo2qvrJuzCnBMeC+CV4CVfA0+qOcdGBz0u2qxZNOe8nQ+ohC6f33df9rmdM0
CeuQ73x6zbyaWSiqEUWlmIY3LHIgvwIsHOGhsB4gq5rFHWMEufoQHcqlQN+Xym0n4FGJ728ivlJn
U7QZ8Q9PQv+7W0Tn839Vp3b58986Kb0h80FX2WGndpMCOqQrcdpGoguaFG2LarssCG09nPrAltVT
V25leDrjkzCTQ+qE/SodPL727ISfAjuqyiCNhSR5zaBoEfruROFaHNyUQbY778ynNlkbH+ETQ5R5
pQ1eL92QJhjVUIOOg3iMtnm9yvbtOwKHTzaiXHLq2ptxqobaBfSFTvG/n8f31V33keQo4fdqQvfg
hf/z6pWwX8xCnaMbRXjtWOGWzMdsYkyxW9uTV2J+YuADAGqITtHumvwQmJ6loQ8mLsad59UkM1RC
Akv2B4MQstlwIBEiX7FcfIBqxZ5mhwWxTPyM3VS089pNah8QTcdDw9qWzUobQXXWeFoI4QYe4jRv
gZ6aZDUOjxH7ePoD8fZ/X/brC/59l7vqQeNmFiwzzUjxg1uFb0RYHTu52MjjuJfSeR9QlujUqNil
rWsinHN6O8Yx4ZwatNbVdkYgOSeIMwWC3MoaMV+4pXeQWpwhdCp5LOYtQnWE6RGV9hmfF7/W9b2J
hM7omASmJQrIGUUdTXucPy3SbYSxbjI+yxbLeV+dxdJ46NTpYIHppQEBNpfBSNadizhwxCZwVVg4
tXjoyfBIqWUa3Nh1eNlL4zdKchtL86rGuySJe7ehiCs14UEhunlVx2TPqfvC3HYWEr96HYd4egiA
mIjHZwL7pCz0ddKywh5HCVrD0SAlJnwW+6NaTTZZ10widrlcOGOluHJM+dY/N8UHCi+A+GNk3uBK
5EETcMQLdsdXOkT3kgUE0mH/NaJzybWVVZmuaEJrq9LVMO779mbG7KdiQTfLZ5m5Fw5wLnKyrTow
OinRkSMTHCi9h3wrNitQ1ViPXZFLz38N4LspigPJE/YQ+d1wkja6+Zmgp5SxhBAwSRiMw0VMWZtI
gbPWievEk/qvBldxOSYfDAc+aKIZ7jKSFno5rVWe7bTgxI5f5DUeIYIzzzqoBBUYjX0dPBjWHheL
lSBjbcAZkm3WDOquUJ4XNuS5Lv1p9sJL658Ivtw+p4T0WdMuuPhjIAkJZ3VllHvUwFp3iykN3czS
4eAaUZ8Kv8plcDqex2DGuLyWbomjQr4KshzqG/OTeIcJgqm3tjC8hx2uqBVjMR6dgT4yZH7eyh9z
8zST+ykRMZSrDyaGSKLBKFo1oSIathm8MtLHNSJ1ML7QkUWjYyeUR/YHpPA807p6TGFA5eHJMhNf
rh/DtMWB8U6Un3VdcXjvfSAn1jf4XobiqQiq8yFwlPbOX+oE2wzdWaRwrasMalAsjdAXZ8U41IiA
GKbOfbOtCp0rLjclN0Q1dBvQf0xCwmWqmyRhPs1XJTJSHIFDMsNaXx6U0L4Fyato4AuTJtgj7SJe
rvyYnrCH8MrqOcTZyEqepmVtgs3jNTHnB0OOvTxjclJtlnByzebGYCxbGs1a6k1eTYfWYcRGIoGA
+d+LqXrZvP5rbbkCMDQpspY2oeVSIHCh6o//h7Pz2m1b7bruFRFgL6diU7fcywlhOzZ777z6f9Dv
wb/jBDHwQdjeTmKLEkU+Za05x6T6zX0JrGAnEMIVQ9Mj6mk/HCKvXFd08F/LU+TwAQN9fVzOEbD6
xY9Ur/isJYdKy3TdeoibzNt0DRV3qdLl4FzfrAG6zYbmQjL+UMGGGPGX9yDDMRNXVxBKsW8T9DxP
AlYhObxO0JVqiHZ16BLjrbrwuYEvuGY3H+yV0Jdw11v6zTCQ39l6c2/XzalWIR1Rj5xNlCWb3AXB
su+lU1ke5AUq5wkeT9x67CuU+F55qmLjEKrPrNpHy57Ce2DSBHJOwZd0KPpEp1sfh7qwh4v+KglX
Jp3B2GN+MdpbS2ad4OGdE9JT1sibUbNj66G1PkfD1UuP3vUoe91eYlHRuvWRdtC4b6MHw18KxJR+
5vdvermft4HxolU3ynAKhIOSUCJGG/Teaw9Ktl/rfLkrVA/BbYQb8SHYksMKFWGfAptcjgN5pB2r
VkepPnj7l3VR7pBl3HNmsMXB3qzqS6m5l3IHuSR1LKzYJr6Kyi9PyePocCErdkdHnRtZZA8SLg94
p6mlMFDNH72BcdBdwu1Ad4j2sFz5C4vs5aduwdfS7/sVq8CSE0US6/jv2xU7FLKsh1GXXNOz166U
EjNR9AvtwbzYsJT4M917dk4QqyjS0vVeS5WTL9zp55waf7WWaaGujJ/VpaXW+RJqDn1lXQUIsw1D
W1uBCl7V0D/eLC1nxI9MzzijCYxpieH8GqE/2DnUuI4a6iZ/Wm6ST7TO9JWam/xX0Ntwko60Amuv
OVW0l8mETelce+S/cXA29REp3i8Y17F7KpSHYX28wAGYbOQpJr1MPOo/cXAJlvrLHYJ3B9q4IkMj
lb8t3cWhNRqhMxDgcz+LtnBFvumO8K4vSxpRFKSfstHj32C7bN7yLaaDPeFUVwY0lw1uLh+ivrMc
GNNsbFgs+6dr5jI72MXXiRc576TT7otPoE6wLpc9+84vBibmaW8j+OXO3Dwudrq7+I8Xqon2sLHc
dwEsJ+g2fvty39j38+YTRNdm3NivR3NzvmV7biMFOdCe3AA53y9XkG/OwKwIOO032sW0jQtTof0J
rY8HZ9tef7/e/nt8/LtkUdYo7ZI7r2BF+n2xaaRZk5etVQJfOlNcMrmlw2jf5TsKq7BaxmAnAAgM
xR/G5S9TzR9X+X+O+23N185Bpfd5n1yj3akulldf9x/5PqRZcttTRXhIttS6Dxng6E36pt39+13r
XxfEvw7/7SZL80gXBwn+UO3CbHdoAtM+3kR3CPPoWt+NrmxXu/AmutN98xoFuLuS2Sh34JdMXbqH
W8npz8tdvlUAvwobD9SZvaYfF7eozhMvvC59xuotBTSXhTaP1K1ujcfMGVlDuplHapvTvpTXAGYe
MWheY2fBprnCXNdnWn9p/cqqyi08muyuBMtX5hpOdiuPdkZVtL7EdnPz/qhuuNZo6nKVNBssYpuP
D7BSaL8TJ3T5esUz+rAdXOa6+7t6n7uWpzj9NQmSz2jFXZU/r4CoXbqlmlM8ax4K2ofkub2Jt9QM
9qh95tdwO752u+CT2s749YfsF+wvIKMr4/bKoq8Zs1RwSZwERo9/ERcVb9AGK8UtV2/e7tYU5py/
5Ww4CS6i9d9Zotg8zqU/bXM/8kzHdOTL6jGidb9Z7zXGKB9ai2241g0Oqa/nRPr1daJS+z3lScmd
9tenzbntyCHi0KjYeSLLpmJtB5fUtnjEPFY8Lqyra4qc/NT6cgx32tzVm7vjUfIV/0Lhg+OuT5Jx
9ADL8prVCkSex+pwRRywWWm4K/sWIuYmvKNoxveLHd2sY4NOruvKv33VN4+PGIn41uSp1h/CfnwW
QemO/PIFqzEfCCkUPN8rjTbsqyE3/u05O1f81qvurb9KNOwNIwzJ7aGTQcpltO+3Zr4yTJ3Pmd+a
iF2m7O7kvxZ3wYtbXjDx8/dg8+z0qvDhIZ0KO3YAyG8+jUsAUEJjhN4F2NrKQ31Y05wLhhjTFYhY
Tq+i6+gagefbCuYNbOMX20oObDmr/ucyHgQn9ID/hJTpN+nVTMZzBc2X/A98wb7vP9MMsjm4f//8
PPkJb4B30u/oujiU5b5+9vn42HrH11dx8/lrdS8D3eOrAYAdoBYE4OhExdJn4+AQQrS+cLfCofFa
bAriwc2vZ2TPzji4nq31NBAGwfxMl8ZJNvzY83oPEBJ0gPW1lTl+CJB4HZgJaNjc78/n5/2vh877
xQpqQ3yzK74hfPRYRF+nPE3mll+tcQp9WJypBG6O/s2l2Lyuf6BXzvGpdHKs5kRlxkNqQR+dbhEP
2Xldf+RxfaXP+FM25uMtcg5SzNkS2O0OmxunIb1a/4adIM+zPlPIG618+SAfUKLaGnCM1UBNzY+I
suUXYpuz4XAyvPC2OAmX9T0bzk9Tp/pXbTKMZE2W1+H/OxNEHYtB6YIc7yBnhV4SfchlUE9DEhw6
A/wXy3VdooFnfqCaNFk6wxddqWY13djB4HMbX/DzoLpxQBBarIaUyG3EYNtbq5TcDiHX1Kv3EOKZ
kl5nuHeb4ePRpBits0YoRofQa1HKb/ORPiYO6tJRSlTECEBrJEyLkZ7HN9T+FtKff88BhvF9Wc0a
y9BM+t6WjvHzD3x5WVRFpBb05YqnilJQ50GyfYXYujNuGWb3GdhtDaTIDK57ZrBFt+yuXO7ghVQ5
vzjqPp3YnboX98r7+vPha7LLP5ED7iOKqb6wrZ7kl86r3WhXPZWutZ2uOhLSVF/2O6/h73kStK3+
CgEvdsOT6pNnxLbsOtphJfd7Dib7VAP2grewHJCJtQ9c49l0TZuVvTt568P05T2CrJ1OrILp95/y
fvKU95UYnlzWp1Z56P7ATy6e8gS13Gue2nXK86Jjw5uumdg6Z/Lqh5UtjpPI5eU8SZ7oKgzf8LJr
+vSbeE+A25bW7DZ0h63g4rs6o3P637BKWo8N3XOTMDM2tymTFhUDN2UKY134VvvrTJhdUZ4qfXiS
DPO1zwzoMCkynKf8YLROA65+0R3dMb5G6hU1boAwhy/GKL6upJAR3cdu7RM2zANTKo/Mq67ar9Ge
XjlIg/IkdYzgxtly1yd619zYlvzHI46a5+iNDmhsi8//mw465hWmAXvY43rZKi/zVbdh+LfcwLlh
0nD83eZmemRauU28wAmAI6z/mNvqRWrsbl87tQPIylWd1ks+iXfwASV4tQNo6ojKhlddHNAycApC
F1DH+m5J0IK5eVQcHRTDupAo7xF/ucYNkjwnuFNueMn8Jst0/m/Y8hX6+evGte4rUn96YOzyrebO
Vz2ZL8wRCKIvqjNe6ECtvyVfxMs6y1k2LQvmPryzl/SUr5MrL3nafAj27u7tilKB+wajxhVdw1sf
GtP/dBdvk1/hVn3QPKTpjsHioPCQwvrKdr6HGPH1XbCbDsNh4hHslsOyXfgu3Of+sDV3pIKtj2e+
d9Z309IkNzahr+6abcxXw20OyO93IaxBzHqb9VmWg3RgUbQveAUJDUY73xoeTZVTvMds93V46y3e
h9f1ia54iUYNeEXFsgmn8X45kNgS79mnX/3vdayvbAUmbINd95bS4UC3QS+aQKmb5BHEIadw9OYn
w5efLH9y41/VGWU6kZzyZh3110fuydvEba6bF7RqjnRCDeJ0N8ar4mKiF5kcmIk6X33MvcTNve5e
3M7b+W1+K/xi3btuE/5reUC2ZpOzs3b9NvrI+KfoYx23Tfsg3oAXdRLf2I3QvLbJKTvNh2LNZxJ2
FZFN2IOFXbSfDxiLfZp9fufnHJdB0l1e8MQQRQNHX+H1Km59kZ2JdyCdFDu+iF+vF1qZo3r1Lnhq
d8hc+U/ZCz7FJJdK1xoSRW/QJu1btHkq0KdX/VXmIvfj7ST8f/06b60dezRjh/7Gifxyq7sTcgY8
yfEjqZbuwbQdwxHujF8a2uUN0Q1vDEm8J2Wn3lAvZqBCamE46xqDB+q2dS2Reg3PnkK0Imzrsb7l
NH/9OXdasMHNfj39qKOc0qsIT5q3nIiQauc2IpaHpcdu3GYna4cQOtz0h54j6m7EfjfhzM9b+ZHY
SE7XeqoKF47ACfEnn2bi9leYkF1y4ThcdZ25fH58hjkvhp+/mrfjoT9Yu/aNPHJrF7gyCFx7GDdg
Wd3MF54jN/Tax8RPfM35KTnjOx+L6YZqmoink70q4aH6N/tu3ehx3cbLdK0n+wzpL1WNJzzMFeg/
VM7LuXuY79Cb/HvG+2Ov9/2o35pOhaJHdZqAUaHT4S6MRDfwxz0WkM6vfx9J/tvUig0Ga6NowLD5
khX9p4Ezy1KtTJqhHkUhcShvO0NWemSCQbaIXZPObqEhEkXeLM4MY9FThPoq12im0jOlxibgeqjb
0YkX5WIUoyeItWsoMNel0g1B45CvJOg/rQf++poB+MsqMcv0/L99JqYhmIuc5uJFIV2d8rpXn2mD
R5c4d6y7BN6IetMc8TzsSCo9xVDpRcSb1N/t4aPdSiV+Qjjydokx5I5NNH1qlWXLm0H3oYXqbBfP
Dd9eMUDfFVtaTLs5s+crGNu3/bt6mw5kbdUX7kzy6+qd+N6+t9yzV+uaKHJaeUOGDF18GnQX87Fg
DcregW1QgfFvU92bNz98for6raDCpUItAMUXlSgims313//zAQoTqYiR1okX+aWKEa5vDNreNOTZ
ib4X0E0JE31ASf4qwRUHj8mC9tf4SVMQXDieHcyHkAG7i3oPKzMkCUt2+48eXEDh9KTeR1SAN+1r
B9uW3ualudI/kK4lBGvdMYM3iOC86ZdGOiCU2hM1K+rb2bv6oRwMtnBQhm3ySPGF0qRBWvwuIOXH
owTEnLI6uwK2NdamfBUfesjCLhXr4pZFreUhH2A64TNhRXo/ULZiRLuHNYHiq0+AfK2Re+qr+omN
CDuPXByE9+bOeJNVio6rMGeobKLhkfFjDV4qG460PV7wkkePYKDbd4WN+VMI8mFTX/o7dFqRC/Qs
OjemXTxkPNg5mveAEUwk+TZWA7QES+AuJNRLGzDKDNIK4CBiTln9I/18ATTeZietg7qymciWQyeJ
LoIa/aeyD3rIR2w6XfXNDGxGy+GEeqZjA0qVgq0zp2QVaW1CPojAtV5kjEyf1UN/p5hsWfIrzFUj
mPuPvrXV1u4+lnvtQ3vNSIfQwSVvss9017nTeRndGuQbKyKuAXas7PLhPFEzc4sX/a251xWG5shi
x5S4NEzzxWGDibQj4fgS3RUEPismyYBdzbQ/2tqv5VdA8NriZIA8UChRgNThTJC18O8L+A/JwPfr
91tZC86rkDczkgEwWu5J2nysyTZQPn4YNP6nAfpvIenrQNa6kbA0sEHyt0LSPKaLVo/wugYkS335
OQ00eKTMl5vzLHG/Vk2ynfPAFQKmfCA5CDoDYij6YeHHQm9SNUZ9cSsQHAoq6EpJVUepKTyJ6Eeg
FdDya2bxPipnV4SUoy9k9YwXUAxcTPhUZIATenwqSCjILfm9swKn68yHRrmXE4xZ+AZw4ujCRx6o
cL63YuU16suX3nhm4duCLnB7RfXiBWL34EdAaLMQ04fRbkWuHnUnCNOlHgdkYCgc4/cRynXQTbhC
0Na03ASE6izW+EsNwp2ifrTFPg/wPHi5/KJBDOmpfta/2HjSOAI5ZWwzNhBfX4vxqHT6ScWhneft
1twowqMULe7acGrKDzG7V+IPq1L8PB9u8kjcG+N2QFKZ97isgts+XV+9tp2RInY9q388wxYJD2GW
+n22uuTsfECVIyrgUhmRUAYvFZ1EJXYDPKtxccqDXYFV7z2llztQJ1esmdVp5SyZL033BtIazMfS
dE1eT999jvQoCuQ/KU4QcKx9aDkmGcNaDuxMGK4LlbVF9FCM9BBQRK+22NlkE3Sc8a1tQaM01owj
8wRnr6Qv1nfkzjX6/+GSt0TwlGsiMeZT7XsNXDPbKpS04i4kfupt1a6QREFB4ce88+86dy55Czk9
Wnq2zkzu39pRVTsbcRtyoAnXAHQwNnbWTXBcfH1zH3v1I6g058dMvfU++nafYaxVyXFCaqqQJfT7
hKSZcznpJn287BjeEON6iCmWom6yXMkP71xgLgi3rZ2xi+AA/3Bqv1TO3w9OkpquodPGRPBdGSRj
WK5zlbgoZVVDWYDsB2xphhh+6DT8V/igIndAutrVe9n3j7pCUm9cnBM9QjRzq4c3cHnpxZabBKhX
KAnUuOkkAiHvF6A71TnOA0QrtdPR3ulASIMhnkxssFlod1RfGBXIvlm/341NYU8tMTcqjg2ayWLw
YQ05jVZqnou4b8mYUfV3bV8D7+rQZurDZ9n/hFz924fx3/PxTaEy9mMyxnOTHYPxHtvfzCBGXFvW
vhiFv5S2WPv/Hs7l79Ks9ZL77wG/dQuyRDTzvtBHRjq8iyBLYovu+9MwNOS/nCvJnrnLapGMniFD
GPuaBFQnlZdR/ihgir3q4UEHBR+jgTCi93+/Nul7BU2SNDI0uTRB3eI0+epA/2eppCgxaVNBIx+D
07jslOhVYnQyq894b1DIrvwp3UN9GuCjkd2MrSpI1+wxZr8fXsd3qf7X6zDwEgCIJZ3O/PahGFnY
kO0EBtfYBJ+4vTbvpLAcg8PDD8f5c50MlocPQ1JMaC2K/u1ObGuiipp+aQHRrEpO1Tf35FrFey2w
2YNbrJL0jYoDbPWv0cD999H/ciuuRzcYdow1XFj8NsoZppRUSjd3pzUjCEz5kxH3JwwKB1UYSIdJ
7Z6FzVyeFyTyBeZk7shZovQTfyo47AL5pUcn2Wrw8WdHwhEtHbWeLreJtlWGarJC/xCnzPknqvXQ
AO+d27N2O6RPSw3v0mLfXFmnFHzOmp0gaALdaZSf8ZteB8LGRPbRVMpDVIHLrC9CDPkxRmbLvB/+
iAr9cxjWRFkUcbRBWV3pMb+PiORdFYUxNmTey8d6bFCoEsq5iqfrvVBGzjQ7wVWEoqGrb0INKzx7
EEOl/0EHP/3pmpD/GJ3Z64mwPVSC0sEUfVtu1bpWleOgFICRF2860mX1ls17do6fgbT8MBr/ZRur
qbrC5hkYqCozDf3+xvsUy8wU9/1RbN4SUI3xcFVOO3m5l/JtTvFJYj43cmVTSstPO2jxLzf7OrsS
KcjJh2Ly7aQPRtfIjYRSSgte2uphslLExhH0HNrO80uRaH6IkLkKzwNpB/Fy38WvY5OdyhEjV7Gf
cZbEOCKAN0nIEEuUD0h5wVwtw6lq7qm01C1J2exG2Kys5B2D5Ylk3Ft96TRq5VeYg2X83OXLUmSO
zjNhOnN1SvehHvoicuk6ApgiGU5hfggmNqt0ts1SdIhkiLtVGUTuyIgU4t5S9yN8z0C/RMtH0efO
ZHwY6Cgx/jJoquFDM/JRlpdhfGGBedVwW5O0Ls6HZLlvzMuIKZ0F0iguu8Q0kPJLfksedya464Jq
XjnU2rUIPjPutE054IVWeHo29uoptixyTnin+b06nNEtwXyJ/RY+3xR+dmvoVEeIPPvGHNtyqk4s
ZHDEaXHptupLUb424IT+Pab8ZbOAFnfly8P0liVR/Lag0YJeH5RRXq9ecx/Zdzc0Hj2qcT+MXX+b
KVRTU0R4d6sZ8buws0kMS9CySbw0wBqb61N2obxFGEZ3GC/DnpDWGerdTllQWtxDyv6/vMsVrIbi
2DIM49uWflgMpVGVZq3+FM5VRAH7eSWgGD+9y7/MD7zL/3+cbyN0LUVDn4fmcETXL+7NZDt+Quoz
aOggIX2GOQHJMvTJxWTG/qmd9ZfCmsZKwVBFyjhMD9/fpJqmRRrAPQf5gEhm10Iu6zLNBlGP552s
VXw0YLDXqIe0oVld/Dg4/WUWZuktakxOBNYCv/59cBLmpIt0IjRuCO/y5w/h3Bwo3ZyX+/zt35+n
qf7lUL+9128nWlHhvqbj0J5U3UmrfBeaJO8kEIDKZ2SJNB0CMJpsIK0A3egEboMqA9flNqMXIyaS
j6rvLcT52GDdLJBPdXBUBBRyfq8/peWyr0XFI6IKcxdmTQWhRB7YkPcsRDNreqAozr6C5KgK5o00
oyEAioDSkcA+hGaJydIU7VYvNZ4spd7SatBdKnamTEyYNkLrRbTA4uTRaA/zudeeUo2kNJ1K+USn
tHxnBXAvKY0bjmTojfVJyWYnYr9lYtlXr6uWBXL+YIERiVAbNFCuFXLfWZ0H7CITyhXVBLEUqoJQ
vowRIJRU2lYUjco2cENxuJUyQAyCameY1QkXTPLkXNfUOhLCyTpR3+vzci64QlR52qWqdJ100kZs
wH9Y1zN7YdqdM3UxhRpVaWxgTeKMxZ9oxISzjMGpjKUnYYD9gLBWzZ4XxfDFVHuqFGvfZfod7rln
8q+rqAQ/cEukkWyyKeBmXL1UpJsMwsuc4JSTBD/JNH8aKTqpGjeQfKdN4kPUgWJLE7s1A4oHrXJN
rogt8VpG0AAsZGYl8JR6QWUw1VdDoVyWfK3GSfUu7kzP7LRDo8DTarJbsRaPaknNMZUPMwWkETxU
vI2p0Y1j7NQtxMTQqRGUBwISWrYVtGU1pojAssiJ6relmF+pyJiZhex27I6Cat2XOBLHuPfCiALd
qGQ3Mh9xAlmi1pXdXJsORO2yC46ytLe4KEvUwZLy0JlNYLfLeIzwS5tcxbFIi1Qrr2WLZeUx6xRb
1yc7xHrSFu8aNh9hYNeV9vj9aNX3W2NF4az8D5MqYPkUiNpeLUGINKzAdaHfTfM5xLMWxUzU+lNB
+NYio0UZSHqygsybWDmW2kFQbkbJ4HJmwd6MAHdu05kVJDFRTgefpuPMdzofdjO4QVK6isaCtyQV
nfMiRWd1kPZtjssY/105dxvIfq8kzIH+2qoR1U/KYkqCnkIzXtLwVyzJpErRyCXMcmHDN0fohZFo
6suLFDCLC7EdELjVGo/jfN/1wN4NmSM/TgXF8UwmcQHFRf02ohbEXVrjnRKouuYXUxecRRhgxFxJ
dwILE6yVzjDNOwvO9AYaNEVqYQAPBsin7Z7zvqVWGd1qYePr+AWS/qiSHplhPk7Nzp4KnJdpiOSZ
3qrmiCyr05yCpblPYeLoEsaEdiRWUyI7imZi1F5XFUww/L/6QJ0b4pdCQpUZDpieFIaa1J0QUEfm
MYqJcLFCu82w0MUP85LYdcB++gq01jnSQ2rE2a3SvVeBWW4U8UVUwveayEDY1Fif2PKSfEd4WmkU
d6zAtvmSeIZyqmTUewMiyNpuJ8tJJ/qHr60o2bmIkI9ILWls9+aC0JW2dQAEc2GvJs5uY/IhFLua
MNcgRMcCVzauRMfUj6p509X3rfS+LqInakOszJLP3DSPSlJuLZDsshXbmTmA1stwpGYnYYAdaWA2
SyCozDdBgvPdqvyAk94RsSxC4JvXBQ67BFstkP5niMVJz8uNFhH56Mljvu1V5Yp8Onzd5r6oiUIP
skOPMZly6uTqlulKg7IBrgH27dqsKIEt3VEPMwZrugyzSDxkNzlKR4Nfu1FiCxZZc5uUqZ+IlF91
5arOTYLTJG6xHJnGTDk56k+Rjg6xI6x+OA1aQhM7aKktv7T9vpfDk6EBICKMNCkdrUNVQFJ5CyRZ
qw5rMGVNCkYeg5rW8UhrVXZRe20rLYiNw5sxSr02XxMsBMRDrcvK1AsKxPB5cl9ltU3wl7sWMbp+
vjOA6Iyk/oVpesAavmkC2bV01Ffhh6RmYAHqvVUiPFhy+oTRdafcTYNxrmU8o6HlL1PiN82R/Cys
5LifSeSKVNA3arGbDKYvuJ+nvkpeOOrnGn5sydYlmRo/yhavgOYrtechJbhyRYRFwxkDhUMh8WQy
blZThDvvdgGn2sZnGZBDY541vTz0teVas+bB5JPmnkza8iLl4ik1ZU8c0M1T7U76g1x95qyBCuY/
BrrxtpZojLYIiOcXbe2Wz93Oyq1r1aCNqxy16j3iSub6TphAYwG9PApVqvVljrtY6BxTuU+Hz1qY
wfAgtcij6wZhlmSeCg0ATDFcm6F2XyjFlk3CRSNzVMvpe8PvnKG/3VIjtYuiu4iqW8fvmhLc6Kno
dZPiQbESq9temhxRmU4q+1m5v52Lpzjk/V5jHul3q6wKdzpyqHaHVYTl/UbZa/sWXKtk9+gk9tZe
2K/CqFUgVbj3rKT3qyzO4KeohJiQ1eaN/sRN6labV+kB5RotyOoa4s1mzcjbmh4rNi+s+L3xKPir
FAvOEt1rNjKb++Cg8c3imvy1soc64a9PXv/SPUZ5nvGcbNcXV50l1HHWXuFl9Ldrm5/g1Z1FpsFu
3E0+pxkQ4D2eT9RXKa19RqGrCgXW2mmmjY/Wlo4S4jToBHxNYAnSF/K1KzTVm+REAi473acHKHP2
J8lbmwfBW9W98gFTj0tjmmAqD5XZRtyKsNg2JLN4ZJzxDgcEBlQi5p16VHi1XOk7dUOvOUSLl3qr
NA3zGc+AkJoXiMeSdwPSkdZ/+Iwri3fW3IS8r3sCjqizrLrE9UjAArYQ8yBkcE4X936PLIF3Q/sb
9V/sfdKCuWKGX5CHIDriXr0g+XwI+I9cj3NzDvrCtzSPbLDNINOMIzwXHIUdB+RCECi+unJASLLd
LXH1ataw7emVjxkQiCfU6m6SHDLUoB3hOHVA1Et80Re0eI1+kIKPJGGqCbdLYB21pINkF/sEL9sp
YEJdhoU4fKbZjzb9daH9e832953At3IYAVRhQcB4QYgX4ijnakHAg8HcCTirsffTxkP+YTFufluM
p1GkRPDEizvpCj2VM7qIF1x8XL6CoBjwi6+daeXeBrfUKrlO/r0XkP5wTFL8owppkBMk6aaGS+T3
bUdHWTgd+n44jfId5xRSHY2UVLTXape00PlEd8+yKB0VaGBA3FXiNU9JeJRnHz1er1WODNRzllMX
GIUaYogTIOrdRLtYumP5gU+NyOvaIJ4ZZaeT33TBaJNpbCSpZ0HS68IHo0TkybpFxEsSNjgsaeWk
AGqpqBnhq66sEdBNW7mSoPsSNwQuUr0/asJ7XR0E6Ae0jYI4YwKkvi1cjbqwSYfjOF93XIF5zHaD
kFDBDxeRCKq9gGm7xlqghCUbuXU9/mgW3P4w0Uhcv++RQEHkzszM64FVTg9iyMgVncY63pqUH2RG
mfwy4d9bhLfIUqBw0bomXlASF7syrcdBClyTElLLtqB5UgyNYXC7hAhZcfIRcrrHhGJMXE6T7CrV
zaiSzy09kvFqhDdVdVSD2BYynE3cSWIlHXWRPbec2FUTECF5lMX3bEDUi3qrtPZ9fq9Y1BEp0yno
YASc9iMrLMl4zInyMGTtMOEoW+J3fT52vNcM3EL1vqQ7tXsSC6Jg2H3U4eTNJAkX8lNL7C/4LpN0
98f+MlLcjIe9MbvJfMrJYheKx3wRnKZJQXzUP9XH5D9vOiJKVw81JUlwNt9uullPc9VqsFBP79Eu
8NvNx3ItXS+rLhjB7g8X/V9uOWzheKhX5aoCG/33a35QAnaQMMPv1pCprz6U/Rijgf717+MYfym0
/nacb2/KmMtRWuRePQpIhaTqjmXLUWyzc9QbTm3JKFXQGmuPYpa50noFmzC0ZvkWbYNSsvaVZK4H
35wdIaORGlGspibL9rhE+dVL1JM/ouV9KK4TQBtjoNlmrxA4TZIamwEyac3io1Ra/rbyUo2sV32f
L5ovtuiVNMQfSfahTQ934S6cz1WGGYq1YS4Gl7qPHDkIr5IMWWdA7KXBNEwbqeL6aITHGOUtwB9H
inbLcFcNYAqfAsaLtW7a5O2uNxevRiHNdqk1TVKM0JTRsiZRwdVIVrCIy8iV/0OFCgM+Bh6ay5Yp
m9+Kq21eloogkK1aYiVA7Wk/Pld7DLo/jJbKHx+ojMcOpICqimRsUc39/cLRg2oq03qWTrFMii8i
a5BRSjT5xZXedVdlDNagmuy+rV2Rvf7EzZj2KP8JEG1Jo1cWULsLsvkpsdXeNZg948Yx4iejN6FI
4TRHBKOULWG4+JWHyakPHaTOeTbJ1r3kKpGnEBbNlq3m/NNb+7P+9e2tfbsn4kJapGxJyzsZVfGT
gsb2MtnpHXnjLFj+fV9If8yw1N5RsEnk7a1SIePbsWallceiLjHaNd4inObpLqUh2p9Mw9dUr1/V
PW6HVGmVfHY/GYjWa+Hb9E6NEUoAgaDgGv7QrS9qUsuKRuxstw/A64bnImcNzCbZKfVp0zY/tCC/
hwsi2dPWoqZOJihVNzRRv180yjRrtbEU8yWKqD3FR1O+YlSPNS/OHoWBpS4ZIOFRm8gIB4RIEjCS
5fkkYV9EBwb4aFMbRCM7DTsDELXDrTLfjfFN0D512aPOz2e3PWn3EkRhIn1Cb8Twm5+G8hi1a60D
BkLl/vvzW5cE386gIYs6vlJyRGBQfBvW1GyKxYoA7RNbT/q4iDfIPuwK5iMQbD+C5vQ/D6evfDlC
3EBtEWO5Th3/aZM2glDNGRD6S5BuVevc1xec2SwAUVUgLa/s6WLcRYlPQTHtvUZmTgdxhN0597Jf
VEpIWKPVERT74IPOYvY5+wuOeXT39Cly8MnLagd3hwYA+Y695kbMPyKgurpbvqaTo6HINw/leVI+
IvUhR3maXUUIy66N2RNFXwYXHm+kwTeegsYbs0/IN/K+Z1JJhFOKLKTMRruDGhkQQ2IPh364Xt38
JUiM5ECmRhbvCBKidy9Zj0s/e4boRm/WeFQlT5a9CFcE/ssiem4Mr0XpF7J/ZBOEcPZm+ZTh8Psq
u42erJsD+jduFf0CRibpWGp8hj1GWE8T3Nr4FTyxoBmng4ILZXqKsaB5iMhU61VVbkzTjyr2wZsw
OZrJUY1Z4TUnYuCba6n6FPAgtV7WegtkvOYxIWMbDTgfBLsWYY81iRFrcfX+MB+kyY+nzwybzRH7
Jr9db4zJlo+sW3uf8Jus6zZR/osIh8rJ5INwNNDrBvK2hRC4BNuWKSi6+veVKv/ZddNXKaLFzUee
pCp9u1Q1obBmQS7rs35CeQh1u5437CnMT+OJTzZ5Lq6UG1WgkGdDxKfbW79H+M1qW9PY1IEnG6md
CsjX7Bqg7Nu/X9xfukc6NBIRIAnEd+mPWasMhHSQYvruTAvD5uUOcfcTgLfN5w/H+ctJoPMoS6sc
U5esr0yT/9xAqiFEeqboGgnZVOnEzBsGIHtcIeIdtQ2u7/aYb7v5JhEBR4M+AtpRLiCXDJhyC4uH
6Qcsz1dT9/cBhNiS//+CvrZE/3lBXVOPsdxO2pdpSFWe6soNMvaZ5adUXAdyaMPMKDQ65lp6TozT
/+PsvJZjt7It+0WIgDevSO8z6ckXBC289/j6HqD6xj3MZDCju06VpJLEA7/3WnNN0wh42JD18GJo
iGRhig8FuuonU/cX8S4lHb2TpZlZkX7CFulE8qxijhsEiMT15y6/rwjcqXt0ky6qC2yp/SJ8kyTs
aq5Wsd/7/8WFqbLBziJbMvTsn0vV4Pq9IIiptZd6H/0dA10Zszd1XdO3w92yyMbKu2qiO1/0wpZ8
1CrSQXW0Ior+xCBzWjX5a0MtppY7DSuZWpVmvgysMVQ2U3LtSh38TUz+ebrEuijAomxMBuv42c4k
m6Hvhpj+bYNemZrGXBblqSZ9DkTSk/QdRMhh8Mjri08FhXuBnUMDkBz6n2VzNxDGoj2ryUuRfMrS
dsCBQyFWyLe6qaPQJ4YYycWB3TRo8uHMgoe412grY7H119mfda4t9h2laSjBlsglCagUvdlwT3Vc
H6j6Mcb4EsQVb4FVvrDkMP/9+6syLplF3LyxEKTaNS35e+n55yWWNADLHOfNk+w9ikQKlMC7LT4y
0po42VDAC73DdESfVKhZrLl3G7y5+VNRwfiFHmvu+w9jdiORJo+ADhE+510t6vf+6BozmO1BBwVZ
ZiqGQad+qt6yfuuB8N+Jxa5jxBG+kC7PfHJK0lD7XuzTZ8H7kPJ7OFwSZbg8J1es77G0HqbqwJRk
ItC4xa85HgrGc4NU6KbHCCzYdNKta/KQkJ/41bUq77LLInKaPRtG0ZhRdE4rDNog79lNkrsdNm1H
fxHZ62yiHfUr1chl5QpvyUIwIGPwxSL33YX98yCspJGrwIFCAsSEuEdF0ISu1qYPp3O81jte+JrC
pTUsGdqMrmmUI+eJZk0WeRBIxWo3iMO0deqVr8lABEm56ith70iMayKULKADDfszZrMR/DGNXD/L
64kdgP5JiJg70wVtXujdNHOwZg/dJ5lICigN9iCNfirutGgWnWEchlRY5kawDjRw6D6YV/CV3PwN
vaEML5dnDa2thudnwiDV/QccgmOEd2mwdwGQG1hrJaIIK6nwysdrBzwZUMVXt6bnHWq33kQqtXZX
bLMg24SOtI87xM00m9jbW066oSZbREMG4UP51EWNfF9Fm7c5yCmWBtKpduJdIAGW44SrKvEmd4op
NhdW09h4+7oZ5pVFMSsgKqjdsCLGC5fXFwYkN6kKLorsW0+OoSzYEWalsri48n1+m7v9XB8wfOMZ
jdxLg7n62IX8814YCcOq2ujFY+QuOoCjAHc93bbyRznZNm91tCG4Y2tYduwctU5j8yAMYiq/oBwq
q1u0QvdyaCGmVHFwf5GynUkAyVb/JIlAkicuDu7L0W3JxwKkVzZtvsn8aUpptIyXkvLmZov6Rvd2
jfGWxgwYxNciO6XFDX/UhGIieUfzRTUm8FYUW7sL0BIYTOjwR5z4CC8hzE+Du5C0khJr8WoZUfmV
N9l78tSm6zy4LZKt4XwZ/l7EqW+ahZD/l0K3xra4ttgqH9Uc+/atYiwr6y3ea/UkULa8IKK+MQd/
jn3L0GyceEFLbjn3+SuBuQb/erEM040irBVr6Xi3DartfunFB6IUU2SFhKAH5Z0ev+viwRledKJh
ULZ2K4uIim4q4UVLOIDL+LS20+S2l3fljUhX1ZYPBQTbYRLvhVaya6Gdyr0tFLD9Y5JAoPMk7kIQ
JUb0XGSkLhXmI2bvrnS3mRo41qbymgDkhT8hUR19xqPL+52xBI5lqvzgSF+u9GDoiLOymVIzL86m
gQMYbQNy7JUYeWEfYk2Cu/6cFE/H/dTiXfgpBQfLGM3g+k+rfByj7pbdGwETY4jGY94t2/YuZFyn
h+85v1O0IDpUQYsghPdSdvBvLNBsEW8TLIoSIhxIvfNek9ayuaHiV8deXwfWQiYpraxITeowYSQH
rfwCBy3yZWS9Mn3nrVoPc3GN7VU2yuJHJq5C58+ynjJPbbW5CAQK4WRW+Cgd6WPq5JPmkWDo+gGL
3gj7SB+GapbtlHZTFVh8GMhus2hSDDgM4C/6Vt6LM+EgMHCwbOyf6vsU+qgtP4db8alrp209gcel
4I8JwOvNgxIxCy7EpKFP9DsoFd0tB/WThXpKv2JvUuPaiRcaclVsazMs0+aWMKfT8hkSeHP3QICi
aQ+fWW77jwJzf3/VqUivpjzwjuE2/ploUuEEFHN1J1c3Dph6/RqKz1XyDAjKSJWqr05ng7/VVTyK
TShmvNiGgCuD0Z5oq3QAWb+GaI9G54F3YxPugBCmvkv6gDRhJ42NWSysYnEje/u+mxPz0ad3cULs
Sq7AH6vmQfWad8ZiNCwW8betKWig5mfhOs9gZOrDntnxQPXltxtLXLQNqBr/SjkccU9PCJWe++ZB
OpkqslJCILOdo96k3TxVPoXq1SvmMVgvYxl9reDv7ELFS161fRoD697iOagfLWtWOUf6N0E4dsKx
8HVYDlvT2fXG0hOOtByMxfkgWtZ6LXw0CdYNl21Blimx2tLJEBf9HJCwukFqQ2IFE8DEwWMXc1ai
ObwqXxaqamfaZhiWkjYnUa9l7ihiOzMRa2jDvBOxd8Og1evuCT1A3wA/oiXxhulyw/DYTHmqwcrA
Ul06ZTh2tvR+jvvqMzkXZgnqDmzFbezO8u1I1GBmY7woQPa6hInwU10eypquV415fyfEMq12GOUI
j/lDQqLE6CXkdiRCLSJtZQKAYgk+wUDhEN4GwxovuFCYuPMPYxX6h3qdF1RFj1n7qNKswUt9KBfm
KjNs9W6IUFqaK1l/GuaMdhFkIHQ/OsEsXEjObiOvBf0NSmJKMnHe3REz6i9Cd45rlYwlZePuHeUZ
SkA5A7W8c1aueqPepu/DPNxr6owPJVJ48bDjw1ATHT3MS0yaBfR5c/r3L+E9Q4d8qzdTvN/kYN0w
u2rWhFYxeCaPgjlIYZMa5QVbgtqNp28kEnVxKn9k0Baa+4gd2LGQ0PLefNAMeMW7iLN5cy8424Al
yCO20Da3QYVSnGa8WpjBixYAEKN1tIhBwSdQIWOGYYvjHNREnKnmmwvz2MAEJ3+Is2e+NL2QwTCY
bGjv8iGCxq4epUe9PVFTiE8weo19RvJ2tkUNGZvM6PRJ2ewUaN8tfk9jL+hiZIm+QN8UrFpt9BI6
B7ywq2GZAjsIKA6I7AYQzIDndkZ+i3+iUN4KKHaXxReotbuT0+fWa6cBMWB0Ds4k845ljijWYjbK
MJiRdh/lUwbvbvFci8dHK3+jri1OmEJ4PM5g4ZqLjFwr9UFlKJFsvGHHBwgkXe2JqI/vUjhkMVc4
DKth7QKsFNGU88bXrJsFy+bUyvcitkqUvtmBskRTpwIy7uQ+ChaCtyGrDolwy4CK7DrhDQlmPmj2
cB/lGTEmfCMdfhMjgXYBszQoYFVqr61ybzV8ZNnahRnRv8naqsUcEy9trMitO+0YsOIM9oCHr7pS
2lkdb7G5cneBcpq5zptgbtzq1lrJyhLMHquSBQHnLh1CdsT+3jU2Gu4LjGqtG2l0JcO0S3mUWpvw
qy4F5seH+VOQNo6bI+fCE8Y91ANRwVzbstR3VA3F8NQEG1WLcFDEFcNWDj48Jvc+RXxHBQFo3/kP
UfHSmieKHEgr7TB162MmbzQitcN547z/XXhdorsMEsEZNA3UBYr5N/vwn7qLKMK0TAK32OdNyOoQ
kmV0F4eftPBmfdKyT5mXNnFR74WfqYVoOThdOYERELwo/CCUW8CuwLzfnds/J9C7qa9pfv7fCRhe
P5GDWUrE2qh6IX5naqUdKaIY6pD31YuvHdXClTO47A3HW/C/ZzCe4T9nYJR+4JM8H2yzHqQXSYnc
nbroFCdgaDsaUlFfWQMJAsLN3we+xLZ/Hves5I30oS6kti32uHPB8qb0x44wN1Yo03KNjEyHYO4r
Jqy/gggjtjTOkGFDfyu6/7nWoo79NhkUckCsRwtTAfL+wq2lzeK1ySR2lz2ONvAVrhI1ZqzHdhR9
YfAtzJl3hOh5KwghrvuWNhuYDM6ky+xSmnnVNW7xeOU/3wkgGVPXAeAVy0Lr8vOJNH4UDFJQdLvY
6Neqh5xS2Freq+Ftm3SnEBLIJcLZZEhKJdYgR9EAk/9+OL98GCMspID1wS/mj2dPh/LGUSsjSO5G
ZxUE+3MVfxL0pcEe5Gdy7StQLl/Cn4c7A6NqodDjbCC2IvacbaEjCkdSr8VEVZAZk0Bd7IVxxyeQ
oiJBR/Q2lckS2Hr7srfYZa155WCtUCn7nABt8G+CEp0eQk6ZLy3k9r41U/NVmd3JA8bucK2CGw3m
YY1AOtF3qXGbsP4Cb9pR/ITkoo73JEJ8k18959SKdzKblrIzwV1LGadIuIg9nrq690RZHjD5UK0P
Ld1Lya1HaSfh7ftmIRRS/XdTmzTj2MSHB1Q0dt+f/HCv+vxVrc4yKT7AXO4JDHGLp1gKZkBrDkzL
RitYtG9l59NsMLIw340S2gJcugGP98Jb1w0J4RjAY+H2JJj47LTQ5JIjbqg65iMGb0R4ECCmMvu2
NRHHyOCOuKSJlsK6rUfCJVIFagF5N+CWAyWhVd/NjNR564BJbOSa07hFvClPQfJFqhhYh7YQv1Oo
0SQV3Xs3vECSbHI2ru44WIRsxTK1rTspzMcKEq4+uvBq5ZUmWfrtHdGhfuAVrQGTy2cLVZS0gedL
WXpXEHhqPZV2PjkOE/9DA0D5++3/BRsdwUa0LyzKfAPq2ReYIOpIYLj7WzXR1jWuugZG4S8R0hUL
IXJT7cIWBWy2QOlRl4TSl9XcCL+0kE8TOYjuYsnoTZ0OR6EOBjkKAXWVtl81GZp/n+jlGvoTFD2b
8QZhEepi6Ymn9qSuizsMhLECS9byu1Q//30kaZxzni9K/+KvZ3PQJh4ywygYRTJIq1TCZp17L7mn
7YJ379WnGBuklNCK0K4qirLsk21DiYzJlbOQLoG6n1d8tlCUgza4aVQOpwqWKG6vWGCWy4SOE4eo
ENKA7aYLkE3DnVnKtmLiKLkbcbDVbOu5W2clPg8U7Ix2dmV1CMN98ZZgceRM6LpI9gWkNBlPsvVq
p5ZRHAQ+mbB4HCwiCPk1QoutU0574aaCQ2d+MuTywcnUmULW1UyXpmb0Wj3W0WvCj1RTfwVL36lm
FIfhkXgb5+C6R2IUAzy4Uts8qPSBebHCDKFT1+MoiizBu2AHccKCkx+LK3dYCcValVcqRbkP8LVo
ggeDTSddpyrs4xmMeqE+9SaUtWfFuhGDu4jt68C+JN1WTxZBUHby/pWFc7Xca8drSp9vGdjPVwIG
DMNOWZcg6IDM/9ynwtYMrLCvyCVKDnX1JlCvtjiBWORWDN2n1MDXCw4Qm/LwiDeSsSzNFXSpRLhV
oYVa8a1b7PhbVBmlu1WDOdC46q8iYYXhgkyairT5++X5hb0GZQyrWY1Sj6LPPPuqS5+FTPTqcG/F
h7Lylzptityh59xZ7eei6G+YlWBlQIsp3TE3ntdgJrdiqtNMntoCm2n0a/Lj3ydlXHxWJDHIsNmY
Uqsa7q4/76EkVVFUuE44Tvi7bJ3TKcJfVbUXWTv9fST110MpBsLu0YuH4IGfhwqYkXs+CC9aUGQG
kwCG1gJIyIPWcRcQCQw699F+MlXOcCKsZo08Za+Q21UhTM3kDeY6IZcFUbvesvQWbAZbGcCvtINX
L50K7EbaBAYXycpVc2xUHDogfvbrhEzffqtm6zQbp6biIyBJ+v8B33MXVdLdJBSixCacvYmuq3pF
r8nhNu5eZPnEyqxgI8Ju5Qb9LCPtV51q7bWZzsXiCwtFVqCFkNSkaITL/byfUdh6BtKPcNt2M7SO
mj9zy3sqZ7SHrYpLuLtGYdhqH4FxIiaSs4CuUZPH6WsvOQbMfVJeKdrkC/bB9xmhySLXw+CUzs6o
FQPPVDRhOLnqk5s9eOXKRMlfr3qMJFrKVaL45gEaKPBFqHwscyoOXMYUuXY1zOo7Xz6WNWD3hKBT
slDEG9Nh7n+Ks9u/38Rfb5xGDc4Tk0G7z7YSiPBV743rhjns0uQB4H5cJDBaI03Qt+65P38f73s2
+GOhGu/L/x5QPytmxTDwnahz+pPYw9hct0C9dnti+ITQhYgPsqNI0h0OYbRUnioi/Wqqwx3qmHi0
B19k3a0HDCM/1BjmhOt2cWj7Rajj4efcVTN69Lm0EzSI2vk7QFuck1F6IqC3pIANd0O+yKKpCIm7
YK63pDgM5W14l3ebyiHyZuogh2iDV4TkpJRJna3MzD1x4AXJ9MIKmrJ7kJQr/YU2Xu7Z7aDflUyT
SZTCKzw+n3+6oLiLTDl1h3zvqvOx38OkBfwRxNJASjJV6kkBUQJjH0x+ABiTqRHNQTIUx/YhkVsT
ko8J4wiypWFC5oDNMy+oK8kXfabchDarT9zR1Gciu7OtUy3wJherZYZCh1x3c6kreDqtOnEZE36F
WFGcNiGS83lurHUgN3PWSVc+i0tFKhQuhPSizgWzV4lnVZIhJVGYt1K+xzsJ2Ju5MHkTijNl36c3
KMDfZBt7nxqe+AtkQ3gUzL6LaxPsy/p1PI2RtiyOsmpTPXvt/dYSSlep0juyjScv0TSdvEOvscP5
x9+v+zdR5Oz56iMxVdPFsUw+913r69ISawciiWLcY6WyVp5aExCHgTMWmfW+G55BncHoUu0jr9Ef
uBSpBeXTlQ3n8jNn9IiPiSkb0BwhPP58zUQ/yo2kMvK9UJxCZecbuBfLfHjVruqxVBU+/77sS+4a
LA15pOnp1O5scGf7m+u7ei03or5LJIaGj06C9aDcExv8lCDeUHEVM5ulk1e2GQ1TpSKcVJWXgiIv
YuJ/FfMlgRYW1ajnrPpQl80+9h9UCjGB6WWHTZ2hYiQJVGGgsq2cao5aC3RkKD8NLzrprkhi+afl
PhaTIb/v1PZgYKV15Qov1/f/yIhcJaLf/wzi//lwvRh1Txt31pHJACaq0DTxk923BkZhto/jQQHO
Og1vGKGahf3EFdfBykMVs1T2HY4h2Z01ntk0iRfqgZwQRvRTz9zwCZb1hkmpwsQpWAD+QeJOrnIZ
L8oPHg+BKAZrPlgX3jo/X4dMIWnGcURlh0BtIjvgasGyIvEVcnugXNlhLlk7+C0ZhI2q4+sHvne2
ExZ56pixK8pHz7JxoMW6jqArRlftTgPh7bfSRphZZDh6E1ixMuWgf+8c/HoG0LbWxE/tGLJRZ1OC
DUersa25SAEQFiT5pUgrsnwCaeP16++ne9nacM6Ugjp+H/C/5Aumkd/EgRl10ZYKxu92krar24WY
72DI5S6zl4ni7a8c8nInwNxExAVPs2BIXYydEReUqd60AVqyELSftJakZOq8dgeDvkacOTmSHATt
zBD7KGIaw9gxv//7JH55LxReaP5DAiG419l7kSuqo6ddGWwZTzACh5ozHWsl5d7JFn8fSRp/q58L
I5eLm4oEex9fJ/2seYRylUlmqKZw6eXJvDyFJ+a49qMy68BW7M1VA8xxxTk/nollDi6DxFyZ6tml
WWJURmAWVNweQwCmpzWWEfI9BaFRPTBIKOoXTVrVCDX+vtDfbikLBOYLhjF2O2dvvx5KRiT0HhnN
WLC7h0F6LdnOnbv/DzsetheoLCgTNJF64nzNTd1M7ao2C7fhF4lHRYUTKia48MWFY5Iter4UbGD/
vrjxIf28qdY3R2c0YAHBPb+pQxSldZCRgkHBDf7ClWXtTo5mfx/lIrphpO/yVcCgwesFFs3Zs2uF
vNDyIky2sQw7RST5SLuX8Ohos0pDtoL5r4kwODpYQ2QnLBrDSeSfmmpwMJj01jARcPjQgmtUrnHT
PL/6f0/r7BUGs0V/lfXhVk6+WhkBjXLS64//12ungcBpVNdhnBs6CgJO4p99plaLTmtzmlLPWVn0
5j3D1fKF1Sju1hkUv+fyGUpvOXXDezmRbFG+r8V1H2KCcjVCcOzcflzv2amM9+OfU4lwEyjrUEnv
8Ea1dzt5MgYWkqeMPfC19fe3Q7EoyCyDNOOsRj8PVZZK55pd5m8jB3xzVSfWRMbPAflSveDauwoH
g5U23GfXjIUuCiWu0RwNS+Br/fIRhVYi4GjGwo9dTvcRlQsZTxiP8vp2eLEq9cr3o1ws+uPhdFUf
xUtgN+ewzSAaguMVYbTNrLegwBtTJcP9rYTjJBh3RhfZhWnYZXmPgSxzday4rXTRS9nRqQRqZAj/
Y5uC6xcRxSRIiQuLPlvLthVbpRC95YE1h3a2dPuPFuG7jCmkT4LAQ18TAuMkVz7Ti89hvBaMW9nC
xkL3XIolJ3oK/XBQxiEOchesE5jhX4ODL8qu8SAMYsYvQgMWPissM6GOfN6Z7EBcG8gQk1OY90xC
tUV9de4yflrn7zsQBu37d79yUTS7oVxRPfF9x7dO8g6ASVBN2C0i2hQLZTKCwqzH8259awVHL3j4
+8u/BL4BvcWRXovADaj9vDVMJTG22iJIbiCxiOkMJ4iuQrEOTcq3mV/I9wpa4mapW7gxiBvMegtY
m/lywH6iWOX6ijcnaJagkCUpqtcWA+2Xm/Pv2anjF/zPYqBYdRNEmDNsddpQp33VBx+jQixAFXVj
NeIuiw2muDHq68CZFvohrNupECC/cJV5WWIlCCWolTDGRrbCDlUA/rnGg9piZIwbQrAAuWFX1hTE
RF1rjwobRY1hlL1IbG4Sipgygh7K0M1U4oWWQURt9HlcfyHNkcMRK8PMP5nJGY+KIQp4ZukrOwwd
J6YH7dEjfM0xlk6Lk4QyEGxXX+GqX3aYP5/e+QomK7EmVXEebXX8X0DblPbJZQZl3iTOXsGnNoN6
hBvNtZf2YkfmsBIhXoDASF6U8wquwRnG7BU5RsWzS8MZ93I0Hr3Gof7lUx/RNiaiYBaWeL4phdzD
oEhT0q+SWd/ssAJruiuQ3i8fOq8KnQObPwXiudYyBDZWqiRItoU3E/J1I0d2vJCQgjjhUyvd//2t
Xbbp3DYaIi6J+lv5z3T3n7e5NaOwDDTeZgvDe7yEtc+0ljaQBBbxSUYfmx0CWBLywiSqNmsxq3E3
bbNvLenKGnqJi48nMnbpFsZInMdYTv5zIoFjqILuscfWE2vTkrkh2Cseo429vkr8RTnNV+b8NAZy
1Msr9+CiUj079BkUReXom04ZOTsxf8iRLxeauRt0a6JkxiJDIqr3JC/U0FjzT19HSVFtC1KScFvW
HDad6EEyrt2M39aYf27GOSGjy4yiSFoj2DoFHaD6VXoFqbRrrC4ToZ4oPVx3AUcSIsQlBSLXliyZ
aaC9CPVCke8ZAoowRjKZ+W1xSmDKN9CoRvvjVL3CZfh1McSPWdcJ0YNMbp5VgqlhBR7bVbjFZk3T
ZzjHwJ3z55p1X7WLhOp79OjDHDkAUfVJJVG1xehYrIG/09WlBBYmjQaGAE3P+MwGXBS0Z8/by6wQ
bX6ySozP8T/Cog+FrIYDThZ/JbgP4+o50kHq1gI3TvF+OcUGvyWoMVWw4ikrX8nnWvCeCcJKimaD
SYqk+9JDRwo9ZS2yPiohOi3pK0Q4eaXtvxxSfr9O/3tPzt5ko8U8JnTk9E6xDfttRdCpTSzLvLO3
5pJ4WTtZ/P3+/rZgUBNgpz/q/ZRvGOKfL0fQ1AarZYPgZHxd2kUfPAjR2iiv4NeXACaXxSNWFdBy
EcD2rACJG4wPC1VK79yvkQ/obcXJ22AL5K+4u4HUp9a375OJOfn74n5dF/497Nl2a2VpqApxGm0H
eRsQjaRZcw2gusV3pmd/l9IMMWhqN93IVH9rTSi4PSp17UP2w2WcCIwyMYf5cnhTwP2unNxvmw60
FAVPWshLCJ1/LlpyUDmC4Tr63kU8gf+9WX70ojlWS5peLZsMPQvp8fmAGTVmWOYxJddImjlubCsD
mP+o9/Fu1fqYDMFUVxc+jgw5DjTep97i24DM7+/zvUSkxgLfUAxDt+jfMNH9eb6BJihBX2GhzmLS
Si91w9gXSAURmSqnC3V4jWCVdBkWJGlPcG4B1RmqaZ5MTelxzOZllhQUb5KwzehITOhxCj5JY/Nb
v2ADPwk1BqgwgIkdFeQ7XG3kao+YdzeERNB4Hwa/kZjFE6s9/X1dl33yz+syzrCGMIkkszYifR+5
N9RBRGiJ1YsQWesiW0k4RLg6nl7KAnA0VcOpnK8zIp0DTsdvvIleLq6e0W93WlVoW2H0YaKLlvLn
nXaFNA8Vp422KFT6I4alqZbA0mFZNjAX1boJFs5Dt68K/9ETqBeJO8/Dh1TXFg2GnwpEdoZ4IbMM
qWU2Uz9nobqs4T11BBLAy4OB/VzVN2IpnApAWBzlUxwQ62qOIH2ReF8RS2F8tVgYv7WzvgA8H0Ek
/rPs0edAS9m1oVMUEXAEjnLFCR2z13016HOEgjGeXs45j07NccV6VSGBXHnI144+/vN/1jm39nox
ahl1NvmJspYNQ4hPjKvp/BjfswdY7X02AFZeWV8vMVGFQTXyJR4l+SrwcX4eOIgkfA09NR8rMkxJ
KryOEU/UwDH/uUsjm8KM6crVjkvH+b3WQQBkySIwFMfrnwc1DFPww1T3th2BQWScDczF1Ozbrram
ns/W0bDDRhagsgR3ihwV6bqKQ0tx7UR+6dRp02nWIagSfXz+0AfHT7jUBBn+yKnh5VTlnWMpC508
+BJ/2khfagGTW0jjvd9NejIMnebh77vx3VRd3A2sTkWgNggQ50xA0cT71kjy/m63seynXbB6mh/m
dwtY0WCnmKXZ8WQF6+yzsxfHLZZMX8n91xLofLs8hbfZ4jS9suL8+n2PiyiLv07vf95utGHfClrs
JuAXO9V1t8nQb8W6OlYk8Mnw3wUBvj322C05m0K7LVpvjlFwXLnzlGiTAg/eeJRoxK/0em2606Db
80wdKyC/hxQqdKxuAPxdiIdkqFdVAC9ChRhNOIWjFtsqz76roqzjtzeIAPSUK0LwXy4QgfXo+GKo
gKtscD/fPz22CjlGMUxjwFqkfFbI7ip1ZqpzUCtbZ1CsZxIJDvlclEiuJiVHbp4T/UvHqyMEoBG0
hVc/aMU8gJJfldm884no8PDZQmtMTUZrFsSvYzhHjt7Lcd6y5oGBGmgXj1RCSYQYqFhoUTa98ip9
P5qf79J/jFaZTtFQgP1/XhnJ6nUkKNDdcc1FTURUQBRP4HBZeLTUE3OhMwOvJ11M0gBORTA1p+AO
8YPI3Jkp7SuMcwunr3aa1fAjp/hED/QkX0gQNYu8FbwJZyqOXvSfg43JqvgFDRQtWZ3McnrGZDGC
V6jVyik+y045t4Z5SbwrLhYP7T5A8IU5KVLnUeo1si0RoI+fnDthG2g+FBnhP+4JZMdSMlcO2uJJ
8QHHqbpNb8xP37AjEdfPqUQ8NQ5xp/o0bKuNlE2poD0ZswmwhGX7KVC1KbMwn2fOXHVXwiFaFCQX
knmNQAarWG5J/tDMxZ36INDlIK6gYBGQBc0SAXmdrbeTXrADPPbwnWc6TzraY7aJV+WKtWCBTyUU
WVLcw6P2KpA/1t37h2SG3cUWLpq+SfZoesfn/oxiLJco22xcZOE5kd/TKxONaTSShY8un5gHH+Qb
D63loNv1R7/K50SlHdw75zm+l0hINLt5YE4Kzhg/SH3aEFJG8ptF+TKNUGDBrDCmsWXrOXq7eTRM
FAR8vc3eb5oInCDWTSXSn3tyRGYoYCC8SuSwSrM8ndfNzHjp3637EvM636aJAtWBUoAtPYl4bTDl
NgQH8RnVBzdh1NFBk1gpJ/mjb4nitB1jy/CyerQIXCNRiIjKbO2HGx+BEywLGKz8UAp7I9prLwms
Ne7ComyXmTPthik/Kd1I63Rr4hc0R60Tk6WEj/d78tAfDX74zbnr3/v3bO/cIu13kZHf60dlgTZ1
q2/FQ/2sb/2df+dvi6X4lBTzprcbbNHvYEplN80ePgTv6ZN5a71y/j3jcKJ9m5lEvC/u5yLncuv7
0+weiz3KvE19qzybWNEdpXucEvVH4Vl8NN/wSxJt7I5ihnaAUo/SR9FiBmOTNzq4U/9L+6A9JaFI
wCKNoDsM+R7LY3EKNtmLdRTfcLE7CR8Cak6CWPEve5OO9NZ4kgwfbWwTuUHeep4vlGqq4jXB/UWs
fOh2Gmrs77gD1LxP9HxaawvPrrrkxMIt5k3Q9w3MJG12ITwc+TkinZxhWqDkQNZorNsc4wNbfSPs
GoeK7r6BJkiFbtr8F+hWOhi28EExxkIsPHeqDWO5ICGTeHb8eD8QgRvyBFfcg/vQ34g38rpfizfO
DQ709do5FXP9pasnrBDxY3ty36p357O/GSgBqesDymKEsuPv6GBkjHcFWcUkGu+cjbQzH1UuAMqb
vKkAAhHBE2BMnim9uz7xwqkrTJChZPcdwaTClhQqLFUCem0UShgtT9BBu5yfZ8NpHPnBd8od7nGA
b+5j9IlaMr3tl/rN3wvpJTt/hGaph/5nHT1rJkwmfCWyiXgbWGBT41JkmTacPhG1SIBRWmPH5XT0
sWQm01xLp7gcV4A4iKLGDJV5Bb3Xz0W8qTtSWhRUuNC32nFn4QtOJhREgYeXP5VK61zZOC7b7H+P
iAXgzyN2htKLpaIyzyxOYrwGY7RG74/35Go3c1n6/TzSWacd5Q5mZgXXFnNtfLdlclSDW4uJRx/U
884ZZVd0Ljkv+USr703+QdvRKXhXkMi/7zF0oZ9X3MZ1KrS+EI4lqKshH/6GqBvqTuEoitP2aoU/
XtjZzozJFA0TgyhLYwD284Cp7+Qefz8YLzwTpk5vzDsGOqpP0t2auXFEPJt1kwjXBjjfhi4XB2ZK
DRIKhszr9PPAphunSpyJ/d3m6WV3WK0AHN/tyX4/WZLL+fdnI4tnL5KBkxdQisE0XqGJ4gX+eTAh
72Xfz8P2TrqVF+LCfGEN4Ze7F9f5l7rIv+TF+HfIJF4nZCDqaF9IF+avSWRYZSt9TYnC/yBSrqx3
VHXEI6vrHdaXe3Ut82Pjr37dvFfz/36162ClElwc8JtRNs7HX8XKXbrL//7KXODI9D9ZyeZ98X9/
bAxaVsk6VuYxnpoDga/mqltaM4zrkXXOhkU591djmHs91xbRq/ker6AQLtq58v33kD7zz+m5CdQt
5+XcmI0/ftPgHjlxsPJgvx2zdpWF8NLO26eaH2v5gWIWrvC3nSsnBJTjv6DNCLVdki/7/WfY6sUy
enQwNebHw5U4l+fCgpp0Sv7qdrS3Dcd02fUYhCouk5fsOzG2JSs2IsOU/XUhL8f0VjhHS5mfxSpw
0U91fn6MTcVBloxThdHI0lvos54Y2b8f/pjb8/Md/376OpGOvGjMtCFm/Hz6quIE3eBV0jGfOfcB
udPiOtmO+4hw+O+vAh6UuJYXwcrdk4K5bfjlHYutvx9/xfvx/3kf1qG7a3fZHMSX1OB8566rZbgY
c5K9bNocszlpAsPmvyDfbJ7vwt2YHxzu/NOw8dcRab7OkazfnXsaM4LNVbNkq+HP5gq5/67bjIHM
4VoiCXFjvGXkAZObKtv5/6HsTJtT1Zq3/4mocgCEt8zgbDSJeWNl2jIogiAon/75td7nf98759TZ
9VR2so0ShrW6e3X36r4uq3e1Bi596t7gP9+qe3RLgLj99pfOPZ8nhzWg0fBB+N344h/qsD1EPcMm
AZMmTv7VboyoDs9hHR6+EkRQvuswCQB349XIq8N0K7+DScQRdajxzsBtJqCJRgN4k2v+Un7K8XKs
BrdyHQq/8uMs6RZU/ftZ4VnmHI8jH1fSubL8PvLkuo9rap7cz+MeHozMRF3ROZTvhDPIJ9zBs5xd
rifszfJarvi4BzlWj/YrdiYfpxy4908e9yR/b0TyU45rJvsA3Y2OM64Kw6m8I7/LneHQ74OT9Wu3
Kppifj7ChAk9TcY+YL7bjMLDZDRvPHR4QuhBVaXXBzvEA79lDNZDsF8NXICnon5w8eMbfd1cAWD9
ECpvmJ1lJgoeGjDV+Q6nbEWWjCCUuqNVPclm8r1b1pPjLEO6jAgohfdmMXRUJnof5PR6APgPF1y8
kOOOM50dV8pXlwnHp2tlnsyAYuVzc67Ms5m8evy2X8nxcjV5Xz6R3xKkWpmDKbZb8kNkWs5Q8B6R
xwAzWCDqxYRT8IHJVy96xc2/64TohdhG0RHgCdAe+b326A98k9e1x3bx3X6d3JOrEC1cApzNYCBA
1xHbpOAu6G46iSFrs7s4KJ9iUljWYZpPzQUuI8aBeAX0mLf8GgyfTmwi38bJ/DDFUTtM1Wps0nJ/
mI7Cyzj2IcCjIi97qb2CATxPTjOZyhobGy/gRY0XIrkmk6JuCliPD9NiehmLJAB+D39eDQc47Sh+
Fl18EvfIx8gzX4bBMEjRztSAvHu/hGh9XE77QX+cRZUvAg3f0UR07ujKnF584ekWE7Bf7kI9VKE0
F8t78VpPhxS8+BDFP06V2XUcz5VZiWqX044z080PlbpY78KVL8jNAQ24QhYut8OW/wB+ivsFgxMS
InNKeYXT2rADwaiNQZ1W4xMs9+Y8DYUmWoZDrKa21l3YkhwqHicyaz0kPfeMsA7IiMNmLs8rxmMf
HJn7YlK6N+ZTjktm+YR60cefiWE8ue3ytpKJjf8z/XJgGjYTZD6irWcRz+V59sh4PC+n8VPHUzJ0
jB+/7hZXQoCZPJV+v3yNCZQbkZ9GeIIBfRiAV1LkXs/Vnk48xAnGazqj4BS1ZEUG6pcnogOdp439
bgvGIR+DfMgwqu7jtniKYOgkPI0y714Hvohvhn6LdoPtcxfgHvqoR4/j4IDfigVp38WiiCUS29Xb
oLzjfnCY75cPMvZ+wMTzTjeG+tW7fVdMi0y4TH7hNQuV+Rk6yJhdiD1Fexu+Rb4e1g22eRAgkBLV
zbHeoswIl6O8COW80MHTX++zfDgyHRg0a+djHVBqNWLPTpnLqsQ+N0+nuiKl++V+eWTIQK4dIAS3
iG62BabgrsuipTgLiIiYNjFn8vhy9XIq55ery5pxXYu5xvNwhHl+GMh91bg0ySxe7LmfZFkH0FQv
Cld3YPULgL152HyweJFCVj6+xJrIrWI+RChl2WxQelJNCGE1HoXmwlzcdZbmf6jH5avCkauCAZ7T
49L9QAZCdeMFeY77tAP6wP8VZOUQhUNknkY5vPEXTleB9iWSLbbmyApMCTZL3pEvOqFZqcSGx9TI
IM6/G6F2KXelI8VyapEveElKJCgOKRGanGjD4bmbiSxKslwVnLhCqyuZF9g1onheo7yyJsdzvhFv
UXWRAuaDFV+UduQqsyRKol2Y3Nd/02Wr/kW0TT6V4bx4nW8uxf4pfjUB0287ejv5h8VuKbafcb2v
iWLvhxiaJBK/QBQk8c/ByBb3K/FBtuMu6OIdy085a+WdJrQiziExxhP0qWpfiJWSOe1tZFZFsEUW
qOkS6UdYWCVl/mSVEQ/AiGQ9FS2A4uRuC2QyUXEGS3NAB2XYshf9TkIvWnhyS3K6NfMl9l/0TOwH
TAGh5oxCjXm6BGUgGorNYdjN1krmIgKitubXYZrMi2k71lg2RKzlgUWsmknh5Z7YWRnkI53P96cU
UyiP042b/xtLMckP2yJLLXO/kZOM8EVEH5sn8cYeepvOT1KGghemA1KyOE5xwVDwJMJaoUbiaokA
NeOTfwL32cFuhoCfurulrL+F167O2/KdtZNnNFjbTkif+ITIjEyZOZfFTnd5tIfVlUdEAUJyBvdV
EZgXbJGYstFkP9budkN8qoZkHgMuty3SJiogWiqriawlopViGa7jxBekrnQuv/Mu+iqfcccBQuG2
ePSniblMZ+kMsCKvXaiO6vAXdCIRpK3U9eFDdUQIH8IrT44X4g3JrUZZaK5kZMXvNN2MYRBrLcN/
ust45YvPBYINS1nfZ0mzKxa0nje6L1a7sPDAO4FUre9rfjlhvzQaRUh2CAWrR57RhRolrEmGNf7l
6fxW+yR60ujs1z7b/q4GBitQk7vSyYheSpSjz2kvnqgJqrRRnW41ItoQNRIFklUx8XtbeSVfo/tK
CfSXL+oIW9bdlsrty7r61/8YbnJ9jkxxzBCKmRPvtvBELlh+aZWI7qt34jzmW3MPM3kG+Sm3OPTB
ww8Vf8gtXxZDnkr1hu7tCeLmSGKlyiOn6d8WtPyu5abke/eV+JCr30f8Se6st5E5bhayYMirJDjD
0SCO08lNSfuKgyJzL88gKwHp/bvbK5o74mvotKtmIeZOfA1ZBEpMXvokRiDGSenuzy7iLw77wxt5
HCeycsLyY69EI8SuiBPDKwShz+qcij2by60+FuQaGyPWqh6bmMByI/ZV9LAOdl81GigOjBEqs5GL
NiKcBXFiOdEiu5r0o/1CBGDIwJw/CGXwAfrjocMMYAhBDx7h5oirs/czrnAOdASTKkHcgphhIsah
D443VKekXToLh1EcyKCfkZcBriOc2tPk6fC9f+q94VoHJyd3D27NAtEbU2E+7Y2B/ozkt15Q8Fsx
BSIymRN+Iom1X0wPQZa+79TnUS8w4SEibC3c0hkxtyKWgOEEMX+cRsrCxIaJPl84ySA4Is0np1kO
XVjguZWc4+OI9YlVqeWIYnobZ/N8qiz2T7wLvZJLhT1O7InL5igDaBReS+r9hON78mr/RGx8JgKW
/4/3b3m3nTfLOADmKngo0MmDwoXjqbLIB1stAb/JK2MHlrrJ0JdRz0IJvbtIIvY+70jAL88kr7Iw
CZU3USl5zcoTtShXF90+xdX875dorzipjyNF+cQR7c3N6V8qeb4foWxEQc9YAhBInNbTcFUfyipO
q+oMnlTH3JSsRmIR/vtNUoIxBvvt/n63Ege3XYw44vGN3vDp/72XY72wXQX5Xd4UlXp8ibDIAmis
Nbe/elgEOcHjU9U5vOx9OUKkRyyGLLoPq/E4Qo4V0ZZzZPefAGz5t60cB0zhS8YSa4SSGzFdjYjv
C6wu0WAxixSdOYBGAdWlY4HuyvEfz1VWD/nOP5qA1YrIf7rjDR2XVnRkx3dDOhkFkpdHPlRm4nyj
SHyJ0vFHtKD9Z0X/a1Vvxllp1YwS7qKkEP7yNau35kkSALJkEBcG8onotJgNelatowvhM1qdRY//
H7ZcforGi6XnOPf2LX+ZYyzkvBJfilFqFuLLiJ8jdoAwhmGRgZFBEzOTRdex6K9oMBA5fvHBGhzx
fOPHsOiOzvDdlxmffUpyGTE9ZGPdPoSkyLBCGFtOJP4u3udYJj19EhdK86iqjJJwz7oEaRxGB4f+
bsPKqRgLeIS5NObClfySYTVRCyRrHYiPIM7RY6bvrxjTHbFWTXJMxLNwj+HAAVlA4kZixf38jKr3
3VMoAoQ/JQdp/mmyXwAHE+regAQUTF/P4CDKL3GgemR242eqPjBn4msNffMtCTVGoWP1fGgc2hjd
XjvfYJMHISFrJmerWDOqUIsAoWNH7aGVJ+iP7sYAw2Wg9mxhsbc4zjExYq0o7Ya0rfHEzRUnWb7S
KVmyzyzczYcRW1SRnFJO/LjAhUvFgcayC33F5IRqwEa76B1sWVBvHtfyNAxzxUGP+1G9EUaVb/BS
jnY/imeUrd91X+ZWXAfRXewB61kHew+qOHJfZJVvFw8NliRi64myPFwKWVkfa8fDz5UxEtsUzy4T
udaJMWWTmdUT6Dvob/6TbBQjJaZJhlMGUl7jzPSxbfHsFMazclKyoAzZ6GV6+rQ3zoAFdDpbrN6J
T47YvYf9kzseuXe9BB8YDRUXmRQb2vrfn2inOBCPn3LvzKboN9qIWLMErVQHYvX7vQy5iXLCeDJF
v8ywHe9m7BLJQiDOzMlrlipDC2xPn3RrhS1+jFvhUgAzuGBgHrZNHBgxOPpaxu7yird/v1O5j+OU
JmhA2+8WS9zaGjVK/OtKjHOGgIlZZ/AfHv+ZtVdE/i//QkybKIGGtwG1iUgda6p8+vA/5I4eKQV5
IMnmiqQ+bLTECzI/6UyERvdUT5abOJAvikYSy3zbh4N1T7P/Gj4ZKyP8z2jJy8fw/WW/mPzWqscn
nkg+untaztUqiVDFmZGfYqESdy1Oufi28r+ET+KHp3NxOxN2xUkg6KGykScoXLY/ixbjfpc/Gc7H
5O0W6Tyeaz6bi+LekO60v8WeiwuBP3+1ZIwg2p09HOGHRIrJfsyQrEQq7mYc3cYn78xoSZIGSMC7
NMsrLQLQdmiLXRZv87G+yMdyfTEAWZgi2CXB28M0og6kzBPkF/wLOFFEjmUOZZCHEWxR6GYZyk+I
n/ipehWDD3MCv0sufvD0WLSvKxPhuG0plZ+bNNBj3XecVL5YHW1xi2B1ClPdkr8UhyWOBkycvJZU
mfgWuVuvHkZMx0UVl1XkNA6wmycqB+wDldRQszQ+uA6FjiVQfOGnEx9XXHDJ+IukiA6KbMDP9CYn
QehxUmCCd7BZaLOcVOcx7mYHNdGimTgPMksyTjKo19VjyT8SCihw1aWzM+ipEC+7BCXiN8gADbni
X17EQ4fB5XAfHsYNk/ewrtgAbG0JnzCAjpQgzPaLw4wX4vWIbz7EMxP3T1w/MaOQj9gKEbY8uNyp
yDbbn/HqXHmALuLMc8MKQfgjVJFgRdSgX4ITa4uh7GOqxGcreUAZinR2mlT3JQIWKyeNal9OWYYP
Uy57HPiZxLPiBP71M59m89vOkbcl1GU7Y/xwTvUPcfzERZWD93OxLZLTkkSmZDjI5QWXsbk9bNh9
FktTLkqvXKgTpqwmcMKX5a+qQHIh2UtFjC1LhU6GVSNylTxr4WgEFeK7yifyv+TLymC01kKQLO9/
pXjKAnLZuTHXAyzbDnj8nI1ucNsDgOz2FFS09rl2AJwYrY8f0jCyUq8TJflMNfAxvVZ/6x2Wua+b
6/zwCfB/chkbOOmNk5ThjTCKyk4KJ/bB8fxC5zvucPfJvnmT01GgW6ftiXY9cagPLmCWNNTdV92T
l7r714InFBdegenL8syQogEzvHyQpb1ACRPG33vvMVSXwNjzEeMFHW14+IYOfo7jfQt2R4vx5CV7
TKX1zNrvc6tNMz3fYOQiCIiZL2BpqeIQpkIRmsHH4OPMJzTXtZh58tBcHmDei3O6WOYzYBW7l9pP
PKqcAX+l1YDCCYrc2amq5k/gLt1dePieN/E9TLkhg7B5/pJ5T6PEK7/S1W5+mdwcoC5FjURXD/Jn
jv6x7AXZ/FfiITk+ZQceu2MboSRpg9tHyzMdmG4YYmIL6BZeSrr7sKHUFyk5fpALW/VTiwn/MNzh
FrrdQJIvhkstwsfdjRAXYhQadvlhOg+pGSEFo4Wylt+0ELiXDZwsfjqF5yt9u8vgKByJBH3vbHkl
X6nPiN5TesxDQAUJxSKhyQeke9gZ4bLV/S+rgAoM7hN4dvLSlw+F11RsKCGTcrLkXZHbw/dShB3S
2LB6Aef+frgSKlu5DIn5+SVQFvy5LLtjLruVk8kFDn75QmULQ3B/KDcurWl/a34h4t/w1t39JSqs
jtZY42FLftecAhoh9a4E5X1cBntr3kpy6oP8pEORtYyl5KsUD4F6nGNEGl3ZimrR90kYqHwdfK7P
gHHlD+4s4HYQw2C05f4qUpryF6OtqJocw7RwDzJFEkBS15Ra+J8MHQGjEmpbBbFNmUwk0ZiAJdEb
I3Jg0ZBoRA6Y+3EGFZAjxoTtkBBYd/shCIBhURHOIB6mbaDRfynjzI3FiP/jbU79PVrcj85s+ZjR
pMDlRXHQJMa7tjbtOMEjvgTF99s9Yp0rYfFN4PuIn5XwRE3LckR2j/TWPRk1cOfFyXpV5jpQ6P35
cJEu4QLKbSg+m28JhofP3TOR7VxMm0S1EtfeN2/ullFu7DEqo1DmJCVNOLo7VUhASnyukCIW2ycD
J1H3Q07lJ4M3IxIXIQgV5FlzKIHcezvXdEaLNDreI2miaUes8I1TtDDRubH1ZDoUAkl0brj6LPYN
CBUkk1mwa1KSv9P9nX9eS4pFdj6UueySSQJSMtvsH/J930kLqyyQvPZjw9dkU01e9yTTfp5cCLhJ
q95o47cv+fhEx8xSUstijXVXVFjmbz9P+PprgeiTMyI+CMX6t+O7DN0V4TLGrCuLG7IvDy27YHc9
4BUVSvEVCQFKKMc2yWG71RANhEPUHSJ2w/W/74z3zR/VJrIxTp0zNDeA45hDWll/3xjvK73zLbse
u8V57+rFJ1jCFVmoUWDCRP/WexusMMXglg8qRHGAYu8ocKfSEkp6q1HAnnZ61UT44j/Um3NdUHWm
lE4PQDt6pIDfWDbAuq/byJxQ9dkPmVDwRaiRum6hR6XbqIIysnEbfHPTzl/TCuTxiMJVhaRZBSOk
BcQY5H7O8Tu5TYdv/ZutJ04nLN8jG7D8M7X54FEPNrE3goEd7hlKdawiOMON7fTCw8sIfsbjNH/a
R7TUoXDWHmtJFVgzvQAzyipRA5Pi9oG5bJe5IRWe3aSEh5jtD7A/ANl04TjszuFhDVVhO+tyCj2t
a3ilcMM9K/aQ4g+6XuoJDOqdkw+hk7FHiF3rggfoF32LKsnedh8BHAMKzcWj2WBvGVuc1jcASSjq
vMFwBQiP240p/6OoutDovLWygw0538BqBwKldMy96que6dQElNYWbGVUVlfGFNsVxHl9G9dBK6Hm
cJLUqmdUxAsD8W5a3l6Mcpq/n5SoKGZ1FpyfC0YocaHBYiHeGUEHDee6e4cnPF/198sDSIlnB0ro
8g+l7D97if4mYj9q6ptDlQ3boX5bxLsIEie7huTibDwfaajV4Ps67J8VgENPAIBB7hKb7WJQRZrg
25v05tRQif8ajUqgujS3V/0BBQWQlb8XhkiltaAZgi5qqD/KkkE8he/rmCD/YLdqVpkGt5Uyp5YC
2hRzFNav5xFSFgJpfgavMA0rg42/keJl72zka+AIv3dnt/s0QEkWUlr72rhJNzE+mjfBgIBHnuzt
LzgZAL5rhk/07VDyvNd8OO9o2FMm4JGVB2e4rlvrAolSaqf+rnDjTQ967rA06BOyjSUI/MjjoLTr
gUUxcedQtn7s7EbIyBEHt3/wTroVrylSpvyAEm4dtPn9qqWiICpe+18Uqr6fYD+2KLCOY7eO2eUZ
7v1rqMXAvFiGwOa6pvhsVv4Un30AkdmlRtI/+mNa23i7moHh9dq6uNRsl4D16AAWM+y56tONAAzs
C6IAE85VC8DT2u2bYxVeYEg/ojUYEQDtg+B+6NsZPdJkN+fghFBgPjjRiG2Dbjs62rcppfakKF4O
FEhDpP0+oEKI/QLDqhagc4Ncb0Jo3XuBGjuCVsCMrtQZUAu+2kFy4BwCRLvGRYXHMuxy/zhRw5vX
PaMMu3n8a+R3UHIAYwM5c2SM/Kvbpymz76QQs9cRkX39fL25eZDv7PWVvoaVBt5hPhmuRm+GdQZT
f+/sSPRCBb/MAYajKn16TZy9pEsUaAslg3grIKG1wIX198dZd37aOenHGTybt/rm0BNNEd9TXU12
ZPqBh4WLfk4xNBHI8J1eNJ7srZEI4NZzir2Vx2H2mvdsIhV6TilpB3zeoNfSriuvnwWgxxEPbXjI
cYqHDbv2e07BNSZDs0cTtp5x/RCgb9wlVsXzyU6XNe1PhX0JG3YEDfrjbcpimVwFRhm7+/r3BQXY
on9QKGlz62nSoYFK/b6gHLvmttubg+vm+Yj5soDnhyXm7OSTaWyCJg3O0PRVocDDzjgAIl9aMp5P
OIxvqr1OHW9+As/feovtj/Boe6zCF3d/iKhG9OElTCyvc+YhlsKFkWpszUEssij0p8tPH6dHG8cF
znLNEhLzAdwIU0f7FAofqvC5EZCPD+4rtdLs5qG5+/fdze5DgGBaHmWc1hpiP/97xMindjiF3/pg
OfO+FYa4VAt/or7O3l2L/DVMfImjAAMxX0x0q3Gr2NkeLIrs7aPpWwerv4TufBjRDtODlzw6OW5B
0X7wQg33V8OmraY7tFZPzSVwsTZ3sszYBHSgT0BvX2dnCzx667L392vd2lKVfzL97fvJiZ5yPJsn
+hOdp6dg7yyfB9OlzeFIRgHZOX2gM/tpPOZhTVyn1j1a8WQcbGy3mhjWJNoEipM5wVfw7/M9VP8+
3dRvqgCY0p6q0aD/+3SPrrtBPLgY1wUQVm7zOrpCWALLxbqO0WtLshkGGZajvYWBkdRoU9pn6rET
MBGtwrAhd9k3VjpyButFtYczyM+vVJ57sWZR5p4DxrsPrn9EuviHYkBNo3NJEFdMYXL+/Z7rZN8e
R2p+2yB4ytCeT2WWdx6QOgfr5jWuG8kAg7bbWss/lDPfYeb/p+ZVFkPAtlhyqHcF9/xnG0wdd6cd
pO23DS6qNR1Z1JO9jeiqKv1wpTsvNAiwKpKumOX3u/gDDu4daPDn5XXYh2knNjVA3n/U+tbDaz44
DrXrZky/qL8P3lrXeW22qT1++lXYT46TgbQzna9p0/E6a3Uefx+/T7bV+RbS2POS7c5qllHsgqD5
74Jk/Ci/vg8MuDT0U4NMQ7vfD0e0KSFIUM5dvFHfWhu2RyoXptgwgEfsw2IqFgLWqVcc5J01RcOt
3iyzljd0k/23r3TCVJ4n5qtyB6ocz9lFsFYwWGHTTaykUynWIg8+r4BXQ/1uL/rH8U1ZLs6uOqf9
/eXuO06sU8iwbwq717OiYvn0K36rp79IAVA7C9OghbFK1sMvbMvuD/AdPwEMH09PZTLYnOC/jH7W
YGfVSC1p5Y83l2h8wkhCEgjwEsGH9aHb63WouD4568+Xg/WJx+hbk+1s4M0iPUjf1IB48Fso5P4g
LP9kysEmho2AglpBef5hyk/JoFaMwfG2cXp++QuLPSutoXQArprAr61F7b58JvbEii7hppmmlv0H
ZVFlzn9KK9iKBuhwgAZSvvu7op6yKjkUo128cVgf8BpBqevpXhPSc3BVHBbiaL13Q5KQ/ovxlFtb
8GDSWT7r27PLomfZBRS6gLupk82OlKj9frOekswm+CV1ZLFAauEfGiZ/Em/fpxGQcgwhYCV0r/7o
ITDPrczjtdsMpq1tTDXYJvfu8bkWj83w3966cE4E0Fq7bTbtkUyxd+SWF7A7XWBXAE0sNpzZ0SGa
wBuwzG1r/eEG+/ea+p9DCtVzn25OQVPp/RhSs+0dQQkeXTevzs2dZ8G8tFNnHdve0Ht7faal4zkO
8Y5YFN8G+AuUJBxn84/5yfcqy5tShWa9wlCbSc/N89J0luPhWqJaezxl/W6CZBqGiTWgwcYafvDo
dv4yWFuVM9leJq7L/sVg8b3Qpi9bstX2pLa+V9eAxLs/gW/KsNzI8GZWfbP8njeb6Z7ttqCl09V2
dbeGtyHWJ0vmBREMORZA/A55QG+5jMNnA/v1RA7KDlI284JgZy//oAx/W+h0AEYNenFV+l9oJPjJ
Tnuq99p5lFWUSSZW9wmhlPoLHr1B64J/fY6BvPZieIc+rh8mdDjgJrJ78N2tyi/14/YBZf3+8wTC
15v+QWUx8Vr1ZHyQksR+pd/dnwASDPUfohq0ZtDTgMUSvNAfxvQ2qDq16dTrQs2s43tCu2JfmSq3
fF0ewI3Pt2ZLZQyAl1d/MIVnSrl6Z9OPs8ougVO4lnTv2SfcMAijr/Q30mP3UhCVd7O0xSQr7MRd
Poojsfb1uYXhioC0+4Q3kqr/M+DWtB+BrJ5Z0HhIrd1H1tnA3NBkSieWmka74xF6ALtX0h1XhIP9
y/GKW8juozEuBhQp7X2VHdCcnm8UHErUQ+WeirAczHZAClTsZzRQ0cE5BjqCTYyVN4GpT/Q8MnSn
HYYnqCtvNMZ6BrEaZaED6ibdonNg66CDkOCew8DyOhBJsczcIvj1Bo3bUkFJ/yIrfubEr5nupbW7
xwaXdv5EFx9/XKc2wM5kGMqL3SPSL5yYbENiE7qC12bsAyX26Mg8UtzWLPdsz1BL2RvnRxoRk2V6
M71iRGvkgUvtudDVA0M6BWd6dtXCw3Fa6L5SOGAPpNevXfKZmM+DBn7GeVEvBFIFrkZlkoIrTlZM
cRtKns35Jd1A2GX0PJ1uUmWpjzZ9PJZBUYAQ8dKDzKyCjW5yfYcKkyA6MeenfKsOv03Y6vLi87Sb
T9p00xVfnTkbKpPEIIxY9KoIEImMfvtd1BhPzXVuJG6aLbOTR2xV5H5+ctTUvY5wdacwhKm76RAc
C93Zk/BofSj5duC9YT7o8EzDrtm0bDOkTt2jlZYGQDuFVyoB+cElMQJX1u4sW3/l5/BNjZ1WIwfv
cSKwc8038iVnu2BrkCbCFFRJi5wO8eC17w7Ycybka7yD5g/2UZYhyEHSBjRoGqdJqT5dyNxDFxPG
ORscynN6hXWuUj2zIV/41amaY9Ack7hNBikKk+gbmVvo4bV9rbvYGp5eq9v6YCzNbnW8LmtlbFzD
Snsyeq9V9tzWjmnCpO5VlKTufw2vYI/EEdmmbAwGR0O6/+JUpPvVsE9XuYF1AM0oKnuvfQN4kW0x
ok/OrolDqcyiqwCerOtzYy7rU8AzQJ+wa1w1d+KDiFSn+bo225eruHs+d5PsvEnaMEvHez66yXhe
UsdMPJJNSTlOzUAxlj1tcRjOu9EaV/rCztzQN5LnNgEc2FOvnnZzjmw+U5txWbSNMKPdLs6w/95v
no2+d9Kcaw0YBpgYcAOz3x3Ul9nlGh16sCPMB0AzXSewJbs7OL8aHjVoh7Os7/VydpLSwc1SD0Ov
HZrzYtAn1E8kP8iaZ37obKH2l9qMeED9vr7AXa48D2e5NHcfng7jamrAAdm3h9Nq2wt7bB+wT04f
KNACG+PrzNEbYqDml/KuzpPXjgI+uNjZzQKcjjQXwtnZteIeF2cSAMTmp3mXqfYuy4KbarhZe5se
ShdxMVqbNGId0Dbdx8E+t1eSlAAatcsz9dPs9LDeLshdjEjQgPFHiAzODfr91X+7sZeRWPp8d7F0
1dV+HW/jqm3nwnmTZs6p0EmeqCoZkLeYjNqeZkhfBzHddEctm6k70jOKYZBoGKdtP8qbc9jrVF9V
N1c6N3vnCHqABE6ecri5gL7e7iHTPNFmCoKolXeWVj1Xp8bL6kgbLfe76ZUEYr8LSvP5tH8v+tMi
Xg7AjamLnVUdR6hE5apF5VS0ofd6ZEsDWv6VCLT/roNI0boeg+4YDJPgdkc9Vyejb4oywJuZAwS9
12AuYeTt7FN7vvo0yr2P3ofPNzbRRxt9MpiQOw0HQTdNx8P37n03AA0Q6jw6jd0rqcTGNhN7+KtQ
I5tRCCFXs/IA+ZntPrOF/soYMvA7En01RTDSx7B/Sgs2E8MerEf0rQcD4h6qQSZsYFMNXo1zNoh0
txxrixJDINib1m7V3FhG5srIqTpvRHaVrHJVOEfIWEkglXUjzhX5GEBaJTVMp/T2tjBnVF2RYIXC
14D4skc0bumYyiEAASAp7Zcgr4UJFa16UC2qRU3ub73/TMhcf+/71vn7MDVm9UYd6x8H+m3ZnFuo
/snoIPiBJxp+hUz/Hhhh91EwzEu4Sm/z4VSfQHtCraoypeu+3JLNNFjNtlSSPpvf9abM7ORVoWn6
nTHMvnaf5RoewstcL/2zMnD35HWOMYWHaOiV3Vkqqgexv2vLKKuezoW3S7Ax1q0vbdZDxBTadXgq
eVpW36OFP1GnTq9nd+TDQPRiDaZ/L7e4VY3mZ3KSFwetw9pB59ingflD+dj9wpad6cfmtCcbZcU8
tpuSFleVPJ91vFoVSYtmYbIDmSfvjfqrMitypPTxEYp1dt5p6+MttzrqXPIDE3ClHmLA2lgePK0J
hmz4qlDDBi2sqsrrJT3DB5C48XB1zF5Og2VPedpRpgm/btHvYGY/OwPy0MPqTTWWcVN7SCXw5PvD
8pypDgEZW4zwzrOaXlExkjB67sbp6nLo+zE7RCRS0icFuIiyJfOqqR/5UdJ2cWdVcxKqZWxXl1k5
2u4Z6dLRT0GuOXXf6zcBGp14Zu10hYd3YVROPRy3+XR3wi0Jhtc1AJcdNTW0hnZOos6HSnjF1Kph
fVp1/GvDXm3HZ/u8t2uOb9cJNWgGpVp+WY/10tWrsZEttdGk6py4Yc3xm4p+bcP791h68A8JDkDw
DTD4iUIg2/jh/rV97dpPekSTR2v61kxGQWeFq+9uZrkj3yW3ulkqzq/n3h+S6fqPRmKJfgDs6RP7
DMATBMLk93Btf1a0qj3fus1z8ktQ2HZL02qf39ZshDh90ESpvl63oFaILF2mGvJK1ZR1IJCbvvWd
NUlnf3IMJ3tgKUzrBYG9kNoqw52lehuczB6x3OFk93bOSCEkX/6SYGDv9IDfkAIG7Q/RJ2x3fw8/
wX8mR9Mf3DfHfuSJRm1dnjRi0E3BZmLpVu5uqi5Lt7VZ8uyMjWer9vjFvbggd1gfLHr2OrHWq6v1
CRG0//29t8IPCZten0vKNSjWcMZHixxGz2ZvzB7Y/Mk6dhQ3prTecIANtRcvk8mITKBBir1vb9l9
IiyCb9e62i+f35m9aGx/tSLX3DICNwtv1SVtszlbW3TQ6tsR+m7t/ogH9xNd7zG1/zMUPwLbQe8i
CKP6ba0eF8rgV5K9tJQpGNTC00KLJTUuF6dNNvCJltVSNSKg4tP8/d/FWv+HqIa0Gahe0NuAFn/P
rf0PFFWsDLVbbvQ7xLoH5ITdOIcJ/dr+0IKPPA+GFswCkuYFyKUdN6DIWEX4NnAVq/XXt28sXQGH
vVvZgK7PDwS93oo9wZBtm9er4m5rgIHmAF7Tncx2gvE5ecllHg6KG21gFCJrHiy//v2JBv/0RPdd
J5KBBhD4PzRm1OhNfsgv8cYMSjezXsvnt/lH6PdnL+b0am/f35/s4A8pgH/KAOiDPrhaA7IAPa76
u5YW+e2gl2ezIwM5HR/WJNmy4M3w4Qx7bRzwP9erc2CtTn5ipZ9kK7IN/Q5XUpPHSWe75McCdoQx
lCgjgBi/gnxJFO6wTWX/+9j8Q+4HXFkA/mBX0kfa4IcN6y5tXprtHsL36wuQZzltj92sD1tnt/r3
C/3DhsVvF/qR5eof9GOZVVyod52P9rPSMK3cHHMlgkvqNZr93vr3C/6DWYEJAxjAIZAETIUIxf+I
8agrtGxXw1iVaK9FE+2yZ+BzMsqQO6iCL38yyn+3YSPhd9DJ0gNt+zMT0L/eCjNJD+mEMSzYcruN
Ps7lBeSK/0/iAbEQv13oxzDmSRmTXIBPYndzDXwOhb6zJrhoV4i4/oCSdR+hH0ms3671Azii6Wt1
Xp2PIFYoLyA3KerBZp/ysnvuDZ7OGViUkOmmVGOxA1Hmwb/PXv9vKfx7JggCWwM4PmMIidXv89fP
9mT5Dmk5cfAy3c6DkfJzBxgEfeEAqIMbkARZQM0JDbOHRbrI6L5Tb1QJXCfVrFhc+D6u+uxt3jEI
bmAQSLeZdG1LN175XD0f/h9lb7XbyNa1bR+RpWLYLTCz49BOKVhsuxiO/rtmWr/e9XgtdfTL3Ylj
KJww5hg3PGT74ljuu626vh7F9wVupYYjHiybbbkvlt2P8gAmJjN9BlKEWaL2yS90qlt+Dx/1NwXP
i/AmYOVkfBjP5rcCKv1z8m2yJBPPiZvVb+tDe1aepefs0dgZu+wxfciORPmrHLvzfFdv2s2FBLMA
hAJbm2LpMKeGzIQDCwdT9MD/jH+bce97xv2Vvevzk6APtas5XtdRQXalviZzq0trsmoX+dwitltL
qd8hYFRe/Bx5XUQRlOoU2fsUb56wR6xYh10QT35J/aFFcteJ7o/rrr0l1zo1zfx2WZOzGvHYJqF1
JYviSGf9XX5ggEDyWymd4VDQ7qgDI7zUuioqAUSq38UbImyi5gj59AOQQL+rmKIiV3tFzehgnQHT
kHa1zsp3iengN/p0SJfH4uPDEdQAqDW0mhAVwq5L6rzuLfpIJ6cSzdfz+FEDn1D4kvzB18jLto3Y
PxKJwzcesBwkyBTz/aHhOKVzw3rjvVGmBSP+F+X92xPaffZZwqAMzTTALFhGjj6rNO3j9oaSJSW6
5I11m6K6LIJ93AFYdpe5h/jOG89Yl0NClZgvUSEeRKa2q3yl8tVyevmO3lrAAKfkG8UQENqYseNC
JNAswFv4oO2MW7RZVdPpXqQX9i29KA+Io1+e1Fwsz0aAQif5kfXneXgILFZOVu6ygA3ewaGBRRre
cQ47sAACAIckWrdAdYoFRvfOvBSmbvKFUBNrIyHv+f737m/+V5T7z8FHv4sKs6RCQkcuo/VIBlVD
cS7LJXJyyVStNkmPLUdIuUkb5gUIbGkoT23kXcfXCr3QFPk+i/C1JytrTW4Vi9UTeitG8iGjLV2A
1xAqhRdLmVkMW68FSIcxurlZUT/XnQTeIN+Y+rFRAT8F6dRGo74O1SUCkl4aVW6ba2s7Bop9kdc5
lvEV97MiEz9EkLzxYgw7AARdTjINBlA9Ti0whYXSurU9oqEHdiG+LFtyTBFVC6Gej/bjvOpalpY7
naxwqaqO+JpJFreVtGmMFm10RZgmBZ91w5tcywFEEGQ1tIfbLZn3GjA2koEdgq+NrSFHFq7DviQ3
mz1fTbJYRrSsOnWqo6RIYuVCsmM2PmUAQmLlM7IzL5OAj+NEJ2x2jSqf3vrPVs6PkzQ/6CnAQzKG
FRJ9o54uhxYPIbNEIZWsTGY7ib4IY7I20o08dumqBdyQpGS4IHN5u5IRklgZLyfxIq9J2gPykuWK
00IKLSuWWrTk0GK1XFXMlCVZDO0yb/XbNMP1TlWvbmt0s0nfvDQlIg9DYTqqpb+rwBsbitZVb/tj
2s8uMaHoUzExVwWLlhJ4TQPoQAmydSkVTqcms3qgLw2xf23l+QXQhtmUzJzK0RqW8oUBXKlBVq9K
BVkHxhJhYqChMmMVSH7kK+SuSbhAhsh3QXy0qWZFsTHLaROaVFPGVCzQuslMur4GTQ018rZNrIIE
0HiqTXPZmV96l/qD9miX2xbMWaLlu6Zp5qHWryyT4bWnq3PHdTIV2thsDRXzlYniaSxrx2Ollpv8
ZuBQDwhPa6YREu5SWDnU1RFiNMDgdJ5kI0KIUhpKul5QkMkL8uvMvhp+DzbQmoBK1jPfAqwmBYmn
ckjMVkOWexe8EoafsUZaVE0cIH5qgxUDukaqtq29m/VuIK2Y2QdKHM4EQI1o7Cn4T22ZgJpLcPXK
cRqUucdjLh3jGIDIpZNmEpYV9cV6rk24yxN5dg0ubqfYyyQ7paRPEmRfsn58CFLJG9t6S0/Qkkcj
MWmXtd+wKG2jh6FF8d2CK0HfUvPPpBpXeZQj2xeQiL0+tVeYLJfnri1OWjbMJKwoxmrcYbfp2oO+
CG7Z06g95i33ppm4qfJqhbU7VpdZiYC4yiKZYJrhKxggT1TLXH+6po+j/JS3H2YlvwVJjctxPpWv
rw0Nc7RUv2/JGNfKZgKOLLlkKGRY8de1V+dtDNElQcyrE1elxEZMgvNB9y0Bi4TF1wSReM2GBoFk
HINnsB2CzxapxnrQWD1Z9fYmaVsl+TAvG83UESjEGf2CgGOrza8ykYo6AUiZM+6D7UnSedKECFdH
3iWEjqUdunTbk+KRSsTSULSuLV/TiDW6ft+EqGbqrH37bHY1rgvgZzFDaEVeMzYRkLo2O9CoOzx4
4jyhQcUWyCZAeeax0kgjtFBRLOsjrq+rXrrOk8pcUeacTZR4Nmxz2ntVpx4NfK5rVeTcJsqqU1tg
eNfT2FTfMiOFSZ3iVknzvpQq0mHzbJA341CdTD1fXczAHwyyaW3Rkg3C8BvkVP9Y5iN5brgJ0rtC
+rEbB98ua5dE3c4OZL++UL41UxJ4x6DA+9MdeqThzJiZMyqfAlmb1iEIINgU0mjN0viyw1LLaQp1
kQwUs5XUy7LJR5Phb3SJT9UNkbvhDdH/VVt5Y2D4bXHFJx7DgcY4xBKQrTLAZBc5gStsUWQRrM9E
bqlWofk3JIiSXtql6LXIFcsT49RQxrLhu9SS+dnIhBF11U47RqI6wXJBy1bCebUcbLerXrTispr0
hT8aTMlM7eg+9NUyJBZRWqB0ZgW9Q57FVrxM1J0eyyABqSwwolkQpFS6ctbtb1o3Jzi/upb9abcy
QK+4e6ljnBH3WgjB4gLtb8if6x6cPOPpyUraqRL2783lsu+/h3gyF0OPnuaePriMnE5uspC4kRQP
cjJ6lZK6KXKhtxrFTc1cxPT2AVTbWH3pI+a6BnPhUGGaoT3p7XHMTaeshpVhU/cbxqmuAC7X1Cl7
d7q2d6RWdmLONAKCaF9DbuOXmu3NWvLUG/zrmr6odihg0rsmgPCuot3k+bKFnxPExUzL0t1NCxeM
phiALcrImGFRswfcgiAjRoGqRDqxlGZmijplGk/7TF6crGvhhH3rleBGq3TyETbFuwocMDZvLzmq
qXoqPSuKnyhF6ZWD6Udas5LkfKvEE8+8mu4NIg2z5y1WSdb2/qQlyWqTKOuYfY1eeVYl48Em2Brp
YVlymWsGelRR5kftq6LlYkIIdRmjy32V2VyrC8MMuiuXd/mKzZZmMOtqBzu82Y55QapHkhdiLxZK
n8pXk0QrI408rSLZc7NQGzYkh0G/wP6Gfh2qEAMRHeVy0Ea8McL1rniTb4Mn0XRVZWPRa/IsONVR
shxtltpjdZJ1Ak4pfrEbizg4q1eSFMwDLlxwkbkDo6dkw/52M9aVzsg0iYaKkhrlMIooRSkFpGeA
Qo4yIaLVLa1CPk2Gm3sbhVUROWNbAkU5ISqlHmKrDg7SM2X86lrLz0L3chsWIYGPZB3V+NkOqs9J
cT10RenbY8PA/dXZxfoii5jtvbjpHqHnhcrmmFEW6qgTjAA2h7RcdzdP1q1d14bOXALPVV6FYGJz
CurLWsJdu4y0fcsX2UzJJG7qwbkkJsJ78ZzWrW9dkR1WJtRTOqWb46VKwTz1ylZ3m9ZwwjZZ3boX
s6/mzMMmsEb6nZxJCysrHsmRD1V0ZunMSXD5FBYm6W2pJuFDow6LJriQjh4yBjyoX0FJ1hQ3kEAB
bn65eQMnbYYlytBUAoLKHXGlcbWLHXu1ZjxcFWgu+cNoaCstjGcJMS+xv7RoDD12TjUlLZOL1EsV
Fd1k0TWpTPUh+7oRxObNKpXMxEuvE8ocusZsuWrTR+ADKSBJS0mnmWHNtf62kW/qyWyQWUwV242u
6wsULK4UgRsturMRELQlAmKdjEJYrS9BcbJLTIMv1/3fg/r7dSe5C6xCNWxVhaypfI+Kq/RiEo7d
mKwLU3ev6tIMFp22vam6r2Yzu/X/vjeRH7jLXoCnQueb7Bb+FT+2Cv/I/3RlrIVmIgvHchTejO+Q
gnUGAOLve/mP/Nn/7OV+zapdJ9Goack6lBpHxAdU4ZvJWxkvW+2XHNN/XT685Ej9AypSMUT534RI
r1zUaKLhOZkaraM1JcMKsOq5HPWsCjdm8tt6/D/KG2TPGN5BMWq6qd8lo9OoiJWgTTARlx4sCXT6
ZRlKmZerK5ZSfUYRk7F8JK/SbtPy6tkEen+/tthN3t1DMgIolgJwBsKJ0fK9T4AUxkltauSAokWE
SGDJkmctDY76rJLDbcjg3B7SY7bP9vGxecRyLDxGD6UQZpuV0+DNnucrlIs32XqY2WvzAWhC4UtL
A60hJtNDfESzXFnWz4obuamPXfQs9qtZhfxDtdHnZLpmxSzwQCsTqriNZwOXqmDil34PvbVYXOES
C01KfWbyGGA6Q3ef31bBWt5eEPU0kRQwHxuvdU33Cal1HwonXMWKL14XxLp8WegqINwCq3kys6D/
XmGpj0ttl66pe26jY7yPjteHFszzHp3taTEFaz5TVvZCXlznv1zs+7KSuNYWhpyYMuj4Hd1nginA
tJbeEeUm6xQlGySiUfDuXUL8zeTh7/u6zwWzK0tSTVkGzaxYlnTXaYrLWN2uI7tSHXXXewSgvrQw
nOCXFqz9R0IJVwtJ1yXbNEyywP/bY6owl7vajJE32EIWQoWMcA59tpC0oTy1ZrA9AjRgbyh0AcRZ
pOQTDbdye6pAo9v7AAXjfbpXIoAP9fa6L7eTwYGn7K/qX5ym7k04yH5wQf5xoHcZuYYVbVYbobJp
lo2f7dDwfmAlP8/c6y+X5D+v/P/t6J6HIxnXsB9KI19n9ZJFB6Low9RO4S65kxYe5d9v80+O5p9D
8J/TwuwQQpDAld6dVmBacWDn3WVdf8gfPf/rAB9ZR3qjCm6+6++3CzkOJ/8CMtbuK8IDpzoajyD9
QBKAIWlekvdRRCPT21MOPI23Kz+0Fhn66Sx5Uqf+ghR6QxVWgPsgxcJvVgR6AMhfgLjEa43cWYEP
xf/PysL9ad0NxKpxreNCNN9h1vjmPP6qFu3s1yztfX9k2BVu9grmJKptAYW8a7zG7dYXcaEfLQEu
bA6o3CztTbYFX7QLfyll/6sBip2BozV0zZBVQ7budiarUi7HZVxsXytHDHmaZznLcKf81tDv29/9
fu6KMmU5WNeS2HyrAnGUwGDkJFCTyXXedpND2Ag4U2TMc4OFiN0ikU/MWEPVzmHjjjWuMDpZIJzp
WGk3Q7TI9fGXW/sfxU9VtSCoYUQowgZZTIr/iBqy9FZ1UXdr1pdhKunPRlnPL6T8tSt8oENfArok
QJsAlC8psUvt62BshxCo2Hs/vI/qXL+iB7zGIm2my66tzyY6YErdba0LPp7roFhbqUCWa92qbCmk
SuSRsMqqp6ExLweSicZHRTHfi6V9oaAiVezD8BHqoFyiwgJNHkQNFnldEvmW8VrK6yZ5jprdIPvQ
6HJ8GiLtdEtm7VWk7b8kFED+3qHvp2MdE/F/Xpy7OupwUeusVJpoLceQvN6q5LtkBXLBGVbP3/++
KzE0/3PouN/VXfWnV9NaUYc4Xxu2X9YH4hxLP2q/le2Im/5rPxCpTNVQaZzW/VRU500eB5fu4RGa
19w4l88a4QGqm4tgBurVq2b9vGeW/qNxJVRnhcbVly1MAIQICgwigPHaA3BaL5wx6TOnh7PuRaZa
gcySkO5A8gQJD6H4km6ERlvLI0SLCuRS+MXTL6GFIiSfeOMduSr2Rx71q5+nsEJG/spn8CxQZBn5
Yo74C8g0IhP5XX5CroVoBV+yJbHLa//e/2y85WhRiyMAsfErEZFHguQnEAaY5On0MrvNJoth3lFn
wrCF40QTAmkEHuKF25d4M5shoUQpaphPXsDxx9M44gd/I6KAnAJiDxO+w2pU/GkLMQO4G+hHgF2D
bL6ilJIAG3XMxQj8/n0QKgDRTH8g1dE5Pyq62AY+CVlHIa/xh959nesP2XP528h2P4xCloLwodFu
ZZx+LOsuBlCCPrpofTGuq8i1lUe9mwI7rU2HfqZdd5Pr7NZ4zfUXc4GfYeJ/mu/dXu9mvt5IC7PW
WUHb1ayTHjo0IdDo6lGi2sQRCLt+OyCHuDSMjWIe/t5z/lU45Yyxv7M0VggQA1ks/O8QdsGOz2iu
OsPQLgW0tbYgPOzhw/brbiavKqiQxTRc2FDrFilSMxoi0h2MxpU1LQEtb8bJL6PGfVcGSaJi746r
s8SAat8H8WUo3y6JKsp68ubaHTD1Ai4Z3GZ/P+17021T7AZFeoVVgmKZ/2I2xRdus1RI13WrgEOX
J9M+VaY2MYVxG11SvhM4vTnE3eKanLVe3+jV+Fhkj5W5L9relQ0I8Tn2Nb3xmkizOmm9yU2y3QJV
EqtejSMI8ASZ90mwiivwZKkTa+eguU5TGbtI3cIsefxl+XM/2v45IVjTErM/NM+7MCPub1of29jx
Ksqh6DatNgvS8yX9/dL9Cx/zsycsG2RYc6qs/Vzaf0x6dR6ZRXjt4w2hRrCJ9v2ahjvNkXI1jzZN
4+aEa2MX7yfLYooZXg07Ya/uzV/YWT8giX92mvvDuJteDDPUrznw3g3a1OtgiU2gjjRmceYQ4lch
e4k7pgKMJoaTi+ystAhRjPCCfUqSaddsWtnVj8M+mIZr/dCsJVr2WFBscLlmydkidSJ0I+KdJUSE
ko28qH7r9fdjDSeAlxi0MgE6kfBp/t+elwWW3d30DvG7lCJx7gbawTL2JibueF4jp6CsL/ba+K3D
i63eXbZ/7vVnFfSPu1dVV73Tgx4BN4wSy7Pcfqt45sWbgBEvTn8ZXfT7CM6QZfqXQq2NJQvJiLub
pEQkjPQQDgB5Y3hzAtak8KyAzBTMxM/w+ApTek0+3KGYBfKXdSQ8pa896WPXcOA5ftwc6lHOCwZE
PLk5FI74/Qb7iJDKmXjouEwF7E5y3gbwd59/Hyj+RYH8cwY4EJOHglF7Px51hZ1aQZ6qhzBeDK5H
kvwUvOrFvEO49OYmgzYNJ+soRn7JCQePomg+b1XXgveYTiMF87ZlCFCwAZS8DYoPvETjCpKn4Q64
dbBacan5B8F0kp40rGRzeGfoB07QCDU3t+/OJH8Nnvr1okHHv+xSPmJ4zcSpramSwJfEctnv0zlV
e6Cse2NtDrsu3yE3F+wUdKdHN4yPOLchUjRZ6f20M92x9nIEDbjwyoFmB00zwrGKDoJx0cffL52m
3De1n5tvQ1KkhmvBbf3fBt7ko5omY1CtG6z6AGkEzmgsspdb7KHzTRFhO7zZIi/lVa9oAV9cRMQp
CyOWi+9dlLgwN05GiN4o/iiqNgW0fNn25laxSMfvrfe89FHdYFVaiy57ST0V1v9vs9G/5wnOQXDm
mY9s7C7vA4LSMsxmxJ9+G5y1Q/yGSaEBYcnH3O72UBzxWJrSZV1aBw0aqGjtBxS6Wf6T7kEPslmj
kmDABQWa+lLUzi+N8z8yXjiQ4kPJaAxLV7nvzEl6M6za6OKNjgZ8Rwld0FOjh2htr/U92PPJulpG
DwCUNqigTI6h5tzeaXAg8csndUbGAoB9s7DmHOLCshZiEIx35OR/TRfhkvivxiCSFv+3ur8LnYHW
TfQ60i/rRwzeGADecx94BSNA6yWQG2tgoyTM6fxXF2wGog3iN+oBM4HFZQz2EZ3xSK2D883cyeIT
Iy1Pdx4PGBy7tVf5pPg97ZA6p7fIgSXgCKUh8YkOfbOAh3gVyqcPxwWPCgecMlQDdwJAlU8ckGJg
swmW6pkbetHG9gJXO6LLBYTy5jVoFgGjmRkHqrmAywS8jHoj2hstW+z4XsD34K3zgEjPST0KwCur
Y6gQ/PUMRQHoNYWCn8Gtd96ZEzlu+YNh0SetRfsQR9O5VC0FisrTluaPqpeANEucFbVJQa/mAvVr
ciII8QSzwW8eRwijgw9WZKq54yIiNSnjvyBe7ZEb6Hw04658DV33vebmPmYqO4zhfOtR2lwQnb14
10NzhvjjoSw1f7dhEo/exNFczZe9bqu5Elvv0c3p/MtinPaceYYLU88zSC2zAs8LdVf44aM0E9eo
8OHLkQaASOYqG2AR7riHZrOdrAMifH0vZKNYP+wn3jBnWQGsP0W97c8DPUEypZSlMC4q0Q8pAU6T
V3O1XeMNvJb41x3uf7yH7fw0PKHo5In7LO507bXPovk0HJO963zsHTl+iesy+NIbiiuk88QdG3jV
eBQ5u9QlbeRYNLScGSf0qYrtRFIXuB7IceswOVk4TQWz7hEeBUgiRPqHR5EHFJtRyQ0CQ/Vjvsbw
TDMz0X8puM7aDIKHh03U0QBRH9O+xS0TN+h6FFljCjNuwWUF6ZyngOxFm65cPCkO4h6onokRSjwX
B54eBz8+glHrftobeb516UGp1Z10K8DtDQ2yBP8uuoHY/mUvTthwi2OzldmmuMvkp8Gz/2xDtNqG
D38KlPyfxibaZO+JbLbh0ipmSCuJY2UPWA2wVfiwrnhNtNkrlyhiq+ZKHHO+yaahD1/zp91onB8N
barvuA3e6HGJXX2O4Txa6QAGRWJcPJTzbWpPC/RINb/jv9A/FgtTCo3stPaAq7toTtmO5KtsIZvi
eYgeu4ZQiTj0wRXRAzIM3EzV+yOzLOwZhAmBMFLRVygccwX0ab9uuDII7j0ppoPknBuRA0f23o+9
2EO2jJ59c4udAEyK1iSw+UjiclmkV+jOjAOfQmYKPoRbuO+PqJoDMu8YHIAG0BnFcCMe4g4wvHyI
IUD8h3VHO+BeuOlbcBCU7NoLDp9i66gEcRHB+eBP0q6nyefoJfve44qxNdHtM8xkgDCwRTEEqA6J
Qhc8gBiOCGjE3sUzytV8ilo0+ns0/IWQzbP3IUMUIiy0wM/M/RlaJR+E1hSKLUd6WYstNu54Urb2
Wl5o2xppBs4yf0KDwbO28JQcOJ2vxUmZa0+RH08VfiKdPhcjYEJjaL2exoXWkJ8fNUaXdDV64jfa
YzQFcZkuXrcRDY6CKQ1IjB+8ylmLy8hnkKwwkdSQnA+IYJ6+vbwj/uCzVPAn/uRItDOL0J+2GOGR
3I6mLQx10S3ElssdkwS3gWKLiwI2pHiAWS7aQPABczE9zPIzkj/nkaRGNuWzB7rYoaIvI23rX0Qz
+Xkk0wKP1AvDnb0SHQ2Jc9GIqIpv7akYNjNPXxWuaOVXnsuOuRKnl02pEdHuhV1YJGagHfRYr37P
xefQr3QDtHY5AY7IIQH/QwtBKZnyy4ByQO9TDHmUPIXha/R1V/JqhjVt2nkqZRKsa+GGZDzQGsjd
D7GRnCguPePG4zKybMTFlWnz4iHC48lPM5ow0mhucnNQKduKrtsd9fXFy+huNfKA1UE5i6EJo4pd
ccAQifPP6E7Yu680mtjPDOJhmsEURO9GsJwex6SFvppb70THaw4dg9cg2KBc9a9mSjmLwFzmc/Az
aVVocc40117FjC+js3mE6cd7oolLjG30VqhDo/Mqph1SlDwV9zPh8uWb0eGmQrJeMQq6BPm0iK/W
+YDYgaqsuCbo1DJRJw7zgIj5aZkuLhoumFdHZTZ4ohqQrks3ctbo5/BhpPoBl/nMCSwMxHzR+tc1
cwayzj2rh5sjLr09sxysEX7erYXWj4/CnNd4gVgwdM7naWuwqOiX4hbSNN/IwWJ/oG6CacuWbv56
7W757FuHfugNTwpuHGoW4Z641osQw6XiTtwnNGp6P33o/XAf7BBJ90d3RAq859WOamDvQzP3/uhn
t759IGE8LR/R2fv5Jga1D83V0VEYsnbiFCgDblp+kjdELAUq55TSIJvs+CmegYVwt+fvw3wrgOZ/
mEni+gE9xVZhWIcvKp+FgOv3y8oTp8bF7ulfIqgKPK665SCqwulf3O/IOa/1GRy0N8k5W87bUgyI
TBZidCBQauYnmq/zPTin88BL3bzjLhFoUl4UfxMw+e2ML6LWx00UCkt8D1EtPgHzncf51BAE83mH
PXzf3HomOdk8dNstdCACLhBJvBu6Zxi+zvlFdIwnsewjHeghpMJhMixrs0O14/NsT7yn8A2x9zdO
nhbniqtWeZMNZ7sTz1jWUEwtkOGuubWIyvA9tog4JWewYqmInmzE+jHfxR7H6XpuihhT4gvHB7Ro
ZxqKtEJJM59qq5woboruwqv51b8WPEs/xtf4uZ9Byf3M5sgBhpSUHrEILl4mqL6RHcvm2Vx9u4TU
cBF6flR9sCTyo4YaMvJQ3wqwbrCtb6MvHtnxhyhGQM4KEorZn4oi8CAfI0Zeu2xvtLiB1jPQkqIj
EBAGF4lYiVy+p0xfXtDx8H3H9Z3t21JcttpldsPGEasXPjcw5Ix8slpoUw0L8thNP9s36Pe0SjRx
+SxC62ytfqvfDIZthKcVeNff1SKpHHOpflPcFCrTFwnher6Ef7IoPg+Qg/m1hBvHp2dCw18Uq//v
Ua2l6RVjyv4bC2n8aURb1z7+tHm5FPfHr7zssUZyWp0Bl9vni58L4HcPfw6Yi/PY+xLsL+PZeOY3
nUz7gB+B+IgYKxgeeNCEIRJjH6zwUzR7cZ1IZf+cnzQ1D7J7Ri6OaW+YWa68J6j3E1rdheEFJDfz
Y7MU82T6EwaIuXaZOOdfUiHyv9I9omqrS5SKYKgo6s/7/0i8dENg2/ktUjbFMvShP9NZ0eDzQmIS
efH3lTdMov9YbYE0UcW+dNAfd4WprrF00xjDYr15/LM8QjitRYIwW9Q0nKUI3YGnwX1EDHiWzCZT
+2fJaGyNo7Y9IG2H21u3zNbE9UvQZqtog4rH3J5HmC5qGKsKmzHc6o4R7lMlAq3GbJxqS7gN9aJf
xCt7dWscaWPOFT9YFttwFa/GRburT8zohwY7HnSDdKGxruOKIa+uh+HMezWTj762VykOdsmpOOcH
ddXMfuJpH1GJQ3VmrbKjhDq/7cWj3Nf8b/ftrjx1vFOdE2x0SvwEREQo1DzZTHTKz/ZW2atHZW8e
za25tfb2sX43j+HmttL52+YVa49ryBwRECdYX2f5bOIiPbawtxGLm1ce1FPtbbDHwW1T7gxmhWn5
Ap6lvjlZgu5o6o+AIFT2akELPzRfAxUbhjvOEolQSTC4VbgdsEYROPphbndwAJhuagCszgSbcTSz
WAwTkcM4g5cBqBLwfgFw3WFTbMSsxc8HvmxiNM8SHno5kQEhMVl4zLKZ2NDLg5bz//3LLg6F8gzS
+JM44fQcnXDbOl95hK/VuX8K9qKmhCXBg4n8PtqSPkbwS93VXWH5lu6UVTG1l7dtum8fSx7jdxH5
/TeMTEC043fwMX7zpMSEixjmQ/tI3rJH6Vn6SB7NjbTTkDafHLBY+xGAF+OEr89sl7KV86V5DNU4
TMzBpuzNPWLLu3ZTC2Vdb+J184BGGJ7KzfV03VmrateftafkEByto4mZnXWMSMZO1gW1JbnAzUrC
lRKSxKY+J68Gepan5JCehieEfPn07Qyv/1Ts0p3dOQBDz5fz8JS8Xk/5qThZczzEV1cv95pds89f
SNF8pi/xS/VQPciP+af6GL/En+p3+ZZ+qpwk3KHP8JOxLhp9bBoUKDaM2AQ6H8ZJOwGbPXUq61X5
YL/mpCO+BQQBwuZb9CZH7gRxQfMQbVFwWeLdgbCHU64uq2BOlf5x8jo8Z8eEk72dzb3Bghn+1K4+
16GbvWaH8CTOuVmqO2sTraWttm2Qx10ZG/VUP6eP8Zv8MT6Hj92hJ82O3oBylF/QG39BUbx5H3jA
b6GOdPuKXqX35FV5l95vX8PT7Zy9Gu/dxC1O7SY7IHzsilW9ueuWKqhguru8EKsG6INwrEOc1pKH
4BDojnEwWCGnbzdSth/W2TjHT+PefkDFPn/P3+3PySd3y52gootoL+kXNCWJY0jbYhpBjE815CL+
URAUmgE01IlL2TA9iZsT4CEfokgde3Cw/j4sqv9SdBNYDEvVFANgqcjo3aXci2oIxsEqL5xQ9BAf
N+1iXBDrb8an8IDAKoZeqVud82Wx7BdihCmO4hFfIHi45YP02LxlmlujEYo0zuPt4fLQPRZvHdZ5
0nd4lCy3ejQAXDfLWvEo8NweEsBm1VZvHePRRu7FqRkC7VWxhMoKmOVkrsw5T8xVuat37S4BccZC
VhiLpZtydZvf0CB5JqlI9ObM0LUs/SeeI5mCsdFF6LdOjvHVnVy9ybF/z885FeD+6XoO9jkhouxG
u/YpfL2e+/fkhMDrTl/lS4nRZN7u+gV7wosIYgnFZDHcVl/xQQyx1Zf8nmBDTerCcDXDvb7yG3LP
E2IVDQPw9WA+2e/g4Q+XXbbLTsK5DNebGbSd9WQTbeOHAo+Iix/sJpsAqY1oS5sHoma/ITTxbB/C
PaLQ8T45XrYiLO7WOXjhY7Qa1mS917dt8dCt0328F+jrffpgfUC44h9fi13jWUCs0v31Id/ne2ld
7KNVeZTW5bbcSusbi5hVvdVIlS+slbVijX/If0aDYuLmsCezw0i+h1eSV+ETZu8TfFutrQkGOXEN
xhXhFpHvrvzU9/IiWpdUfTfjzmRu1LbFu3G00fw+GvS/kHXMtniyjleZV7StiSZ4djawbtgFids9
xadJ596u7uVs7+NdqTnR6+UM5ei2Kelp+Sl7BZ1RwOeEAMyjnxEjLt0BR44YcxJzacyN1XUHHwX1
qUN5brkFp/Kcnug1w9PwZHducCxwdIXmyihn79kp6i3BEdzxLxgw5d9ZfMWWKcXKmqbIhBJ3ids0
t9oqy4PrGhUJZjQkwNwoM72saNAY16ZZZM5uZe6bseznwaKI3sus9NAXr751/SjHZynGf84gu49C
qzwM/iSvfqmk/av0CYf6H0eo3pH/7Ei+pJVkYxKS+3q1ofrZdLMRO28m0L+PIIr+r/LZ3b5ElPeP
KE62o6vexEV4Hk8RI3JNTIWwiuxMpuNOJJMn0yJHiU+klh0W8siHP7HewlQmJaqIN7lL7waaEXnF
mYwFgJ6CFTJLcdJ1ZHCBeYSocMBUORoLHFwCgn9khVv4xFC2yVqiQoFVNcvUcLY+Cz36LxQfUqZN
xtKSGfTb2CpH/AHcbyiY9guve7gneEvF8bfQtTgeiIHniZ+wgN0Ea1RvXwz8P77yGbQo1ipQ8Pzs
hIwSyTk3xy0sXJrHbIcYNbLKGBB6KaZE9hF1M+8DjQYPsMB2eCCI3pAFSFlNz0+kjxxhPdksqn35
SnIXC9nYKxaxd4AcNNuK1eq4JLW7TNfmWaxxs5WwE+PsPuxj+WTsy1UMCBYRJNdacNL+sMGTlKxC
4S6O+71YZM6O2HbKJEIeFs6aZfXL03q2XUbOaVidMTjoHHshFpQQDtjsjjnw/3F2Xr2No1sW/UUC
mMOrqJxlSw56IZzEnDN//Sy6H6YsF0qYQV/Ura7uNvMXztl7bfQrNotte2ce+GqtfFas5EfhKO9r
GHljdzmYPylyDLmja1BdvqVPMtIu2AtYwfO95fkvvj/T0CBxFMEoAGb5xeeNe1mrq8yNKek21hZt
aUMGZQxVcRs9GUdp9cLvS2cq7sW9cBSOGrNvdy3e0lP1lD3pH+ZH8RZ+Zg/+YQuJZ2MuGqJlAxbd
LIO3eNGZqIaJJzyIG3URP0KyWxfkDgKrOo2ONHzoqBwbelP23n6EecwwPeSXeid/F4BzR6z2NAJD
NrYfvROcYH9Xr6S9eox3bGvZ1PqL+MGECWks0lVJGIJ7R/X3u7F/c3duJmmvCeM2jHwUIDQUhnjb
YbthR1Mc+KcU/77N5DzUkW3SvHRqGSMmSHoEMxZm+dOwQ8wJmRr2lsPmVrYShAjDXnGKYoNW6KBW
MkiiuDMwSH/Z3tHpFARk6YiHaXr/HBi6yCt9N7AjQnjrmUMYfPbks0AguNaYYMzA8aW/VE/JG33i
SfaUPI0ezUcgEzzc7liQxcCYIe3Eg8jqT9vpr96jx4wV7Rn0WRzXx3rH1/RQDZPTOWSQ747inh+w
S4j9LdioEQP9Eh7STbiJl0N48RCDzFqfhcRoR/ro1iRrOiZfuZbGCXoJzHjrdC+dm51IWLt7MPfD
eig+lCdnHS2qXQThgFzpLYtLdm/9MlqFe+Og7uxN/K6xW8pZaJ+9M9/qM4P8TqBQvW7gXj3Ym3CN
zlJmxxWvjY2QjgeFxaBQl4fUrKFyMDqKK3XObuDCMoMZTz16pF79t4LQ9vrRfpQ+qsrqXiJWWZWl
fOBiF168U/oUvxkfEUCE9k3Y1HNlLa0rSkUrZR2v2i0ssDVsNaoFFDLmHhFN6sSeNiT4PDJr61St
4rlLyKjynLOQakk/ypGlVfxb5cy2wBWidfOoRE0eh2bAnddDGIQOP2QXw0v9v6+HMsyyf8wbjRx0
ZtkW2c5NThK8ssh8Nr2LFDwKgPgAOfgTN1+MtIVXbspsG7L7iVaVMwsSuGNWGwESm5IHUIRrXVm4
pFzkj564VukUdbC8weItk24emJu2no2einyi57PMmeT21JYPIk1FohRHU/zfQf0YCwMZCEDCFy6g
CBA8K9Z06qkH3FslSyT5zQxOvbr3+fwuHpX6dGG7S7kEyDitWXMJqwIcor6vTOI+SBpB04Q6aiEr
Vi3sIG/GWOjiSYv/ir6ROpZoomoL1d2NyleJyssaxD7knhB+kjLvjW3l8w8n+QjX/qCWVVUkDlNX
3CmZJUR0+KfEPkT6Os63Zb+DX+fRBqV5wsiZEraA1Qph8FQl36RbJv5RAa+YTpNXPKb2s3ZNzugI
EEvU6jxVFz1t785ysO9hE8R/Ey0gM9a2hZHehUGXHyPp1anPXgyH7Kgo+zJ90+ut3s7zdKO7q+ij
ehYfi34BrbRkjYvb14Z3us6UR7m5xkAVRIeu0vuANjS/Eh0b96b3l66wrUwaR/Ha85nGqflJ3jqo
KRDkHxHUNvdoS4fIPSQm4jPjI0GFFInPtl0MsRtjXbrYcofdnqd7sfVtWV0SBJK1Rm02D8BeUjod
bkPFKhkhbzp6qIKjUh7cZPbvV/jbAfXrDYaRgwpCxC2p3ZSUHDNLnS7N0x1mgIJ6Td1ZTfbVZkcd
ryHw5yg9VxIbvJAsDdIl0ubchNQSvG2an9FxW2hC/31GynDEn2dEQIikIEJTUT/AAf75TYVyn/Rd
1rcnIpyNeUGh2J1IzUQlPqBXNkY8lzFI7Gi7wZ0AKrVCb9OSXkKD0l5odJJOtB1WykJjwHArthGq
laG6yo4mWpULY9RVQ913/sSe+hm5s9y/c/7it8LrzwvQmS4QfkEYp1RnUhz8eQFBFleJq8XeppIB
GkjtWEYBJMXXjg1Y0k1rygahM7ADYd/6J4NuXnbtvVeKPU5xVRrVyuWjUIBeOVNWJNIikMNN5bLV
dl4MMR0H+B6LrgZAAtezfUgbTDPeRUmPdXj0irNIOkgaoTkbTSRYLUWxipOj4BMSguGui6CrIdIx
Et+Sklnr7kKhJsUCiLKhLkcu8ghgeX5sLw1XneXJFQ9r1jmWJAC1cMyZrIwOrc1I28Gb3Y0AV+pP
YXHJAT/4KoWvdh93g3pSrs5pK4MKVi250MZ6QmOI6LOkn6aFt9H5alsVnkENLVm56Cl7D/5rUXjL
qTpl+bbWXrO9NIw9lTzJXbgUFDcF9DY6Rf505WDNQm0poBzmoabuVbOXKicmHEewkAWpACs6NRgL
qvqtc65SDfuOoUCHUIDSQ7zkAiGeTjnOCgAh9rLUr51Ci9N/younqiZHroJRcEHODhbLUqN8Vtbm
BBiOQt5L5Fx6+RUS4KRN2jvzyXdgx7/enJuPsevDACpPbqxjpFy91G5hB1h2WCwboB6uTketIb/Z
DCZxzFpWk+ZOfYm1ZivgVg2Uo2hT/AdhDKCyvoQuxDZ13kELTeCiCOIzKBGIEtG8xUBhJuE0GhGO
E69UKhhC+qbgvq7TVew9d91cbEGjF3NZJVhEAM2IfSZ3s+UyHZEbDsGtVZp5SCk04D0WsoqVp6Fh
e1PD7Sh05xpdgFFsT9uMYrNMVkUvnRQtmIju6K1lPx8Eb45GQKkBBbuVyJBs0oXmFC+dXd6Rk4rD
BPyvOzpM4H9M0IEtt3bl2v7Gi6fpaFI0BSwIdB/iNLzAL9DwZGQRnfhu1Xf3xtZfIxkLRmSgKvoy
xlcFOfLPg4e115tSxFcCq6iF0bBqrmG4kcRLdXQlqxktQGCXyl5BNEFBGssSSiHEg8yMkfW1apDT
Z6d2BQbZfmzn/hQ/tkpAJosyeRY3ixri6zmYtSTe7IAXlV+mavmkm9wd0NTbEfnmOm534l6slw3G
0/akl4xc826Vy8NmWNwTLPamQEAqZojRhKlxrSexP7WPzoJpv6zRCbgqZNYQzihdHVqYh6+RPGuZ
ude2Mk7YHdJWX8q7YltL05ZwXjCDk0qdyJvmmsYQFo+YPZeU/Ov60EuW6VsjCY0O5W+EKrgsQDZV
eyLuUfgy6E+qbqVTeofThVgAOczRXI1okEQoC97UOXlDJMocm1kGton+WT8LDsNwsxE7axqO/XAV
tbNunUnT8Nwt8pV8jGaqPC4vxSKdOFeEFV5p8caK3dwzaYVGM/1L2qxrZbxqntmok5e4HVELmht8
jLge2ENNhXF5TvbOhCQLPOk0KNWhN7laN83MN60zTIovn2lsyHFUiHuTl6UyLvW5Et1pHf2a5odH
KCOOR7EpDCDCm+8gqctSj32hPUEcanF+zwClUQlIv7sOajdBjIlT6BmHb8qYbCnZPNHvTYy3i+Xv
c9BxLauAQgRDv/FDlKXguaXghxtbSleaqO5DFhsRo3iDAqxEhsWKrVDaSWkAe5LJl6DObANgS+8U
lqTbytJwIkRd4BQYPD8sMX5+l4oZCl2Dafu0DxkvnfGDvHsYj6nEfqTT10EoSKxhiY4HYZY3udp3
RvnvLt2PMYlqNcpOogJ0UVZw2v08fK0FSlSwRtgYvAMFhFsnvoZE6I7iy7DMGqnmXKmjWd8jSHWf
whxsAkHzxVmQzk4KeTtbedLOlyQryf1FDkI4mArZ/N+rMPEvD8vU8Y/IeA4UUkGGgfWPgTPubQkg
nE9yY3Ap3H6upV+69uWYX0HUWjY8Ab2DqiSTfEVGy6hF/zyv88udk/g18OBIVIAEmOp3gI5x88aM
hEYuqn7UbaC2sdXu2DYJhJI5Y0UZjyhMlvPAWRsZnzoyHfnx30f//ZrcHP1m+C56v09LoW3JKZym
qGeb4VdRX/GrX7NimfqoStuJEy2ZATkjtbm2o1cCEPh9qZ9SYZtrVF5Q6nVEvgovaRdOQE/G9Z3S
yu9nxYmyVuYDNxQ+rO/+yB/PKvMaqhRx125Sd/JS0T9FTMFCyGBrX88qWPzSPAf3pDmHuLXye2Lq
bwbAj/d5OLwh4rzRITTyZv98Vdo6qCRBF5UHI7VihHEIe4/AhthD6unUPtDKbOYydb63QUlXraRw
wrp0NJ0J7ZDtwCA+elBQCrbTaGl4uzKzRGGZ0l/CvUtXkjAigGkfHnJBeTGsVmbhle1frs1yPHfB
OPen1bMdbl3QecgG/Om/34K/umL/sOCKN1cHdF8MXKEhqRk18Rlr5yNb6+EvZdG+/vtYt64t3nQy
T1DUqyQkwjy43Tk0cu+pRaF2J+qT45fLtprv0czPHnRrjhQE6fzq6kwWk887h735zH4d9mZAyuB4
+ZksdKfJdnshBmm5XH7ND5tpOrZWC5RC91i8w4fzxwvz63g3Y0tNycRr8YVviKXU1YWnU9kVp8kL
PSO5IHtBujPzKMOA/uuAaCbw/uFZMeWbCwy1UCnFRulO3NXt/kIWD74i8bQ/+fvlUnqdf2yizXdd
0V1spofoZY4u5604nFE1Ud8+5rNhf2OJr0//vvG3H+5/N8L8TqGCbkGB8eeXU5klINc8CDa8x3Zz
9oQ5Nq9RdExSrMPAkHwwPRexPSrFFvQPduM7I8dtJOf3CYiMr6KuqSp8j5sTaMOwikSmbBalwhKv
Isc31lq6M0tqrZn/0VCZMSk6qY8JsJmWE3uq3GuavLY2kkoPz4YQWK1rTlsfiY8nz0bgn+wW5Xx+
7qljANaPvOSYhf0jeT6vdkemhNyU7GnSiZB4FDkg1LBaS6JFAFMvKOSlkXSMVPprlgbbUiNMFV2T
3akTc0R/rDqZoXtMIgx+dKk14dFxX6uaSIwALVm809qNG7I2Tc0VbvqpCsOJQIYqleamhvPSsEJ0
HbGpbUUzWhU2KhTqtyYiimoTEe4RP7Q5NayUpmORzioDX+Zcbj+chJVbSlq0E/pTgXVpRoaFbz/o
/NpzMmu3WgVVtupAhLmONAlaPb+zZhgGmdsXGDSHxqoIrRF+pZsXJXXlht2Tv9HZWqne1EDk1F94
Le5P/H8bDKh2m0NOK05KedAg/TGZJG1oCpmguhsZlJktxY8NOQsBuzifIA0nnmr4A0HNRFU79rNo
bVTRpDPKyZ0v40bp9N+L+cdZ3Iy6ftZBf/R9fyPl77JENTIM2MOvxfLs+bTjctHympWAO0EAzIZO
n12RD19cWEhBdOfe384Av87lpgfgm6WtiEobbqKQEtmxoUTpxksyS8ruHDuPRvTiqPdWPjfLr/+O
yUJZITiMX27X6yPXcZ2ohCXtUTCaaeS7hKE5DUAAZIhtUNCCvjFtiJmrvrz0SjBllPj3I/i2CP96
5/44hZtVMgkRdqEZoIakUp7m/ZeRP4gK4nZEXkOAhNKNLz4323E0Mlqh7oWQaeqvqsVkyz4V5y2V
RPallYo2pN374kMJVi0zr03xqRK4U0zDhvIh2x/bQzoqrhz7iaoDogBR29nPAWLotJ0Y6bKS9gDc
LKLpIodQz2jaShPbOxYJ3qf0IPUYTuqvLOutLn20KW0Ylb2BHai7hAmWZ7rIsOe2Mbs7sZ1k3ptU
HwkTEQriJEgQmbaj2DJtkj6csZ/eqT7If/2WNAluB1ABUZduPlsjKfpEG8nRRqdsYu6QkHjui2os
peQzZWdKTVBTZ675Lgh7vVbHfdhMivJsgODkEYvt2ZNIgKIhL59ompjhvKfzpR1b7VWMICqmhySO
ZlF5TMJ9IU2D/s5HSPzg34YdeCBMDBq7x9vicNr7eSxlpr8x04Zgkn2lA2AOB41n0E6l9k1T04kd
fkNkavGtgcaSUOajUpaIR8Mkj7Rn3sLmFCqzPtsOBFlmucpbqV68bMqNnhMHwhxnP4bI6Unn0cdx
dCyMQ6YSMQDkFcFcyQuQWxJMELCmRJgH01Jehyuxn2dKbOnNPg8mzshSq4VPPBCwPP9VffWXJqGz
tEJ76M/UuoYKsEICibotw4sinoPYfvZs3XJrImgBvClMrmmzHTno4JWvyHvydM0qSyInxLlUnEfO
28gm1DjuadjMRw15EYU56TBxGuJKkKmKx6NpAxZLkba5cZZdeSkDXc0rCPpQcPvt8P1Srgk6jKTx
tvanTPPDjZG+w98+jZ0QhNCg8aW7KZOtOg6dC+WSmNg3pzjXMdXT9qtsq9nIzQgAW5cINYIXXbCn
6oOfwfaVV6V4VSJSV5KrKyDfRIZZjWh9u8+df5CcPQ0NQ4mAyBFx45tAezchdF0ZbKmgIYh5VO2J
GYH4sheZP0lp0YSQUzvGOH8EhIfNHbE7Za0vWhdInEDCYtQ+Gs5GCqyMH4GyQEuXjrrAde/DAWxn
o+o6XEdMI6dtXkJwW59kTSVwTT00yHyNVLcrc+khYKUMONZl5GcxcFLEbzD0cg19JHftiGda0+yp
gCS6PTujI6jIEgklL5mRnj2uV9GZftwLXEAef6YdJXVrhit+Bs58U8dLRpJcbPLJXHIuw5vaSDTg
ziHup6TpJwQDzeuyBzD+bLClK8bfqdBIAdsFTzoMdqRDK/bbyMNJAEAA0xhuF5zNK2EfnRx/LLyP
XoV18GJ/0I4bvgvvW7VOk4e3vsjmrq7OYmVr5ljB83ZCkFzuocKQgOXn26xiQEK5VXfUpUjuo6gu
iFjb6lNbqWu7u3bU483mLMTHJClmhrIK+Dl5qEwi5Q1Qz0wpoonss5KRPSvW03naYf2NdYuvz1bQ
qWsAktR7RerbquZ/U9Mfg8LNoBaIkaJ7nR5tsozpSS4/lKSZN29J/imVT6r2piNvpPYf4PHkE2Y1
q9LFosRD9vv3s1YgP7R2M3HFfV18iNnaUclwmw0rOH+e0wUpXv1wUSRHHypDM88Qlz+29EMbeRLa
zw15W/TMTJvIIcoOsgz3996y+LZq/OsSb6a+Indqxwyg3o2YpSDCV5euxkDLEsTcdeqmEr5oehTN
3Ls379+WWv878rDuMllxa7p5s+4B0CxpYUW92kV6aV6Irejjs46QsprHemL1SDhG1dgZTUMYxl35
YPbPWr5pw7PhvIh8rk0lTDIwnfJMiR9Cyvn6S2YM8AhfDxewN7xwHozciRqRw7gXirnZ0zV47DKT
LpszFuLIklKc7keX6Vclyczod5zTuE0+RvD0C/WaUT3VnBYW7SF0P3NpK4KE/vfK42/bQ4WqEzJ3
gaCWX2uf1pdbLaF9gSY16ccARrkwm1rLd8g6eMV/H+5va2tutKZDpWRSukWlaFnQSl7D4bg9SruN
UCQKJpbF4lLXd9ZUf5tPDWGIhAWHZrAg+Lm27l2zT7taZ78XYvXF2F6SN3j/MH+7gYassn4H/QKp
4Wa7W7KjG3kNh2F60s0zsPxS21JK1MyzRvvKf/r3DfzrAtlQQZRQW1bAQdy8tPGoTGO3UlGDysSO
xlc2KHzvOoXLvrukOIGy+7ySv9xKVZFIh6VAqZOwPSy9/timpPqoCQqXa6yFfLiVdH5bJlBm2X9f
3F/ejh/HuRntOltLGi20gw1LgQSpJ3cyYy1Qs9ahHvv/OBYFYeqdXNgvVJ6md1Uh+USJAj/wzTOi
x1E6N1NaDdmdq/rb3VN13njEK7Spb++eIyZuLrcs7Opyy6NK5K/4KxPDO1/WX95DEF6aMKAkVZFc
nJ/PSIvFLBbrNNzUYDDTp9Betil+zOZoloRf4lfQ7tQzpBvY4zB8chh2rTL7JvlX5HJga7VtR2l3
KmfbyXY2WxoTbfIxfd5MrcUR89u9FfJfj2d+CyeUgZs33Oc/3sK4FJpYjLPu9LTdvp9O7fjhoaST
QOEM/93Vt+6odsW/3tE/jjf88z+O18aFKPdm3Z3k8YuAxnB7Oj3U44Nnja0dchd0Uf9+I8W/7GBM
lW4J5NWhYXFbeEj9TElsoaTwIF0ZH3lpxoyRTX5Bizvs26J0GzfnqD3UVAlEPb93/Bth7vBAfxz/
5hVyO1vRYqpEG0HYCtGq47PLQTC3o3WiIZHaRfqGxSQBRF2gjm2cJhDYUOx4R4n6mdr83z8bhJ0U
Zk1T5cy+1w1/3H7fT2qd8lWwKTuXvMIza0pCRYNcuHPZ3xvDm733jwPdjG6N0zWB0wf+BrcDEX3i
RfCfCteZZOw9kjKaKzCfM8WZdE9ZfiYeznKl3rKpnDXRUJxoyZTEGQimBscr+wyPFr8rSzU6LGpg
3r3x//dDkgRFpXyJJ80Qje9t8B+3xRHdpINUhWRxBHW/K8mN9izXOSfJW+uzUSOmsYnf4L1O+BNR
PUbOW+yTuqER4YsKNiafIfy/4lR5c8jkHjpt1MsMRrqbSdDxqWpHtuRv4o9aeZDzZQJOR58Z+UrJ
F7wp97fLyu+54schb8v3QuPUttgD6S9ogcwDlLwtoVIDaTbZKewAN84iBz1bLt3XYocgpVzapEyM
yZ0qxtp1ANDGh+4pR1/qH9TKinbhISefqt4gEl7GS2/XXZO3cJNA7Uh2Q+oVGzG0nxsW3w8yTkmI
XSDudiIu9I2zFjfak7ypdh6/G6x6GU9hx2pW3ojFpMXQh1p0oZy7rZ+DbigPBNbim4kWEdRjhPZL
kAB4/tplRWjBp44+fV0v66WzLnblSXgb/q5dQp/cVbsEROIDsIb54JtGr5st2eOpq2xJBbFYmhhO
yRzZdBtzFX0WGMRcdFq4vH1+I4JCVmYVf5gdqtNopa3zObqkLXLItTofPCggwlf102ieLZ3XZhM/
dN8/qNuIT90m+gw+S4y5C46yih+y5eBx7Z/qp2//iT780SF+EKcYX6EMySu8raNjiNk7O7EAM1dd
xPkpMxuVAV4TrLu9hlmu3A1/Nadu6S8EwnilTbgYnL/kqwFNH+So2mKQpQITC1dDZhffG79Bqjr8
Fa7qs7QYspPwGGNwuwMA/z0DECQ4tEMNZjmMDDcjg9CLUqZ3GVyUHiWnuG1wuMvauNDfW9CQhMzf
Wx7fOly/P6Q/j3gzx+m9UWUN/NON25izqtvWejTv/KeIfZH6pdU+1fpLT6LMXZrfX9phxKoqiGfQ
Jmp0w27WXlUgVHaSw4rX6notGteUhVdrbL04XHiFOoSzRJTKqvzJcGO6EDy7QWOiHAoRU5VyoWtu
u9pj4YOr6M95n1od63p5BOZDuyTUGP49Vw5T0c8xm7MdsLmyKkqScDs5xLYpaF2kRpsgnsJFGo8o
jBV36sJ/G2H+PMbNHZFMoYyzED2giTENVWo+H+bh/Gg2d3Yqt8L34akPMy86TLSY4LBunnoy4pGT
2IQEXVMO1CPYAhYPvjys20jX6pRVTDWkZwCq4FqKuTZ31UsVgE9ik0r6UAOcmbpFRmiWpx8DmgSR
k07/fcOHU7i54SLaKlWVwfTKxu0NHwl2IYc6zLsEsW1+YV1JUSWumzuLvL/ccxxSGl4kCHuDZuTn
mkvu1Cr1aItsqAghXw62Zruh4KLd6zP8/rKp9LOJknEyAqVTbu54mGUV2zYnfESfYx/Lg0BllFy1
Jx/mxcO/75wq/bp17NMUkUWMIPDSajfrSL/tW8dJm+4Y45K/guKJTyN3rqvTUNiZxjzztiQMGW8q
fnL0XP5a30XiOggt4eBgAZcfPGcVEon9QKiPOCXmO05WNTYI7EDGvKSIL62EiSZMjPcKlgRrNSAF
Zox3elGYp6B/AFdXg2OIN2q9KOKFh+tcWYb3hAni7y+S5yWzwxlkNjpa3J9Prik6IQ+r3N550aem
l4jm0KrVZ8F5ocEaeq+p+NYiPzBQu1KDNJVqahMnlMAI/fftFn+/qYqh02MVB7o24LkbRbDUBHZc
+/1op/T7QAEzX2enJOotKtsegU34qDKV6qQ0qfQFuSgln5hcEdXuzu6cyO87wiMfVBq0fFVmkeFd
/2OlRoRXzWZ9iI/ot4V81NqtZ+Q78otsj/sQq0sTopyhnak6egIx6CN+ByLRO905j2Hx9fPT/Xke
Ny21XladvOTnbnKYSBJD5YwYqvpZta2umvIVu/Q67pUpfn/HHJPeKToAwwQFfHPtctC6XiiQv5VQ
qO/3AmkALkXVz+xeiOW3Nurm6lh8KqaJzo3mvnBzJK1sMkbEJNlV6As9PVgIWmrp9j51ME9I/b5w
WiylOqcR96s0x0CMP6TTgmXegf5q8N0G8SPhc2R1AZaUfHohxqFIL453TcqOmiedzvys1zQEye6r
TPFYyOfGRjMgWbFzZ89Dq+r3JpAt9R/Xc/O0RD3FRJq0ya78sC/OGzGYGCVajFegcbVZWtPiGMvS
RIsmEOw00Ighim8S5sYBBfqnUByXnxWFIY2/kab13oas5W+qlf6hfI2I8CzGDWpjHMwnF8nop7At
xlT+d+q+PbiXCISV9jyCq/AIC/JVSybtK+/qiPqSMkmhh37hQGiO9Yf8aOzER/lF6sb6hkL4iDwe
Fs0a1ZM3dU/8wMbbUc0l86O6YsSraR6d7AuqoSq1cOAjvZtp+XBVF+PKKYcfhJsQ48ea/JQfoLtN
2yVMpZf6NMDzpBVxWao5rp4AK8cHjzgJCWDXAP6CODg3dtWC9sJGWOXf/9rIHBdXWmj4lVrNco1p
xOA5WpqfCjKUQ/zSHsRH4xxdsdxfi5W+QRwxL2egitfoT2flrP1wT8qRQtdoX2/AQZov8UGux9ku
X3rDLgJooMF2AJkV/KYQlhqpFkzF+5CdAAhBE2bY2ptU6+IZkwkLqDfuijhQPThBKKtI6Vfti3Rk
An0WdurJ455dTeTz1+hNf4mXo738Ejywg+lhWSEbfWg39ZLdx1SUGL6x7MxxFIAPZFGw7FnZM8RP
EXyFhwFdp4LQkKbZbkC4tSd7/uKDVGzxfT4gbYIjNhoPULXLiWwt7Ki0hNs1U+BzgM/NW8X7vCTV
ZpbpcOVGXA0JpZP0tRr0ZcR0xjJBzmxEBnicCGiPGCtQceasAYPYLjWiS044RT5VdkIOfBHhDXcl
PoAZZGNOoQfvJk7McXool8FOWo0e4ahMpHn/gqZ5wLuFJ2PVDlTTpfBkr4qHaKHPuC5tpVg6txXa
pTP1oGSZ/NvrYMxF+DN/YJxYhBKvUrZ5oFN455+ihWI5a3VT75vzXtg66xSm/1h4EmcJV/8fTyst
F2TUha8ECRCG0gPlip7KjQivK8NZ/O6CiAzWwNqelLf8UJgWYXv5KxUR6AXk18yEORRZLghmIP8B
ZuTxDErLPOFnwGpZRcd6DT2MbNcJbqsSc7495sNt8WWp08Cz6naNHa0ncgtNBaIblSbexOgXdPmr
q/nBO8c9weA41fdEN0XjrtxlpF/FlgurbIwqOnoOnuFULOMXd/nkwG6Eg7lEzwzDk3bkpp1h7eJ8
yg0L19UAIuTeQycbmHPN+V2eeWOwGhZktJ2MAZhMiEUMKQ0W4WzAofEyD2g0Jqyx+Uy0vL0c7cJH
Ol9bY2mcgL4cwz271i/nmD8Tr/UC/W0POeEiP5drVJDv0cJ/tHls4DmAJxyLLRCFGWGsIe4STBUL
nE0Ros33bELPDF+DiiTpDGslpr/ZjjN14h1VnP1DXcVSvqoLNRX/Iz/g+HpQF9FWfob3Iq9dqLHG
IfnKvlAyD0r05+LcNNPuK+NTpmv5nnyJY3mRXUaihSdbX8jkAcCsAYaXWFBeoD44yKqA1OGL8C3l
U91K++ZAqcR/548qZWIyNDZWNxrnBEFg8nv3IcGU4/adJknCiZ7NqbD33+yKDS184bVkwjPH8puu
SZ2AxaxY9gs+zpJn2c4k0pve+Ik9N4nmN5Liqch1K9TRxiN9HJ2NT3EXrruXxAXU1L5hFd7lRFc3
pwYT9nszLPuA9A7wD5NG8TbdcThmvP6qvIgPwiP2uPhKY7e/hk9EIxzalfSS7zSsCiQH4wdgcoDa
ukNwPnKtXJ8Y1ThgfvwQaEZh60HoRLscYgn0TnciQx7piMu0qhpQy9ipQS2P7RfXJOd13NJt/SJX
bZC3kiPJyomeEXYqY4xEzVjUD+IT0ZRTfYuOedIcaN4SMdqNtXLe6xMnRcBskdGRk8zYA/JT+p0T
zVqkTua5YU2Gy9IDHj+N/LEKiy+duLwHGT+XMEThOfiME8bbIY2GP0RukD1nByAyMvOQsBzSgp6k
NYgH/sFj+9Zf/TdtIy37Xb+rSQinZWyPMTGRDxoyF8CqOgnpJCVum0jVlrLZ2PiUIkvXp3IwH7Qy
fDbROIQcJBCxNw6VQSCrbWR6IBiBQS/yG6KJxyUmeci1S9WynyOSaRj3UdOTrImBCM4dED/oWjMs
uPrVIIWaQXs+Yp7uxyp50vTBK74xPkeqrW+jJ4U7NBuwN0vnTOWGp0UFlG9FXvnPmMHcg79Pp8XG
m4vPwVa1jIXxDHp4HSG6WPA8KI/4C2ejv5fPxiufBUilBZ9SdemJfXmpzsDZH9ix81Tzt4Ibl1rt
g/hQbOAqAX3LH4pl/JjCjIzAMRFauNSWEg5Kyzh5X8ZJo/idrSA0LbMJavqv7KwgeH4vvpJLAZv8
wdnYJxP3Et8t2Dk+ESiKJATB6utoxxOBN8HYKQCJ+eKtL87Ga/muHKjrjnQmIneHLF/cYlE5ivok
ZtbypkI57b/flU6xuHW8PbzL/tr5pDFqUoNm0Lp2Iu3+sdXlkzazhoZpMq4ejWdAOeEl3RKX2p3E
q/boLNELQBqKXtVrveVZo3b4fhjZiZIOebx8GtUhWDYzbT3cxFX+jOYFiROXyFtQvmsMBGvkbw5y
eEQyVBQxBb84G/nID6YZv+L/PGDFq/5JfcIyqNH5hXwcT1ttzGdjAl0HlVoTLomrcAx3u3jHZ6vz
lmCTAsBXIkQhKhUUoLOPnomFuGp7DZj5GmznUkvHhIpzaKyJ2rLttmiUsBhHEwfQMItDecKL68YT
P57o6BNyy5HH7YXUaOpoNSovVh2VlZOuWEzLYlYTh45zTEB6QVjDtAOJB0InZiFCnHu17s9JxGBg
qfSPUgJF8UxYKsmV4N9yq4RKhk+O1sQlfJFfu/fqHVmRTvzus/Dgn12Um1CLZ/EW49E2nOOXuOZf
3WPxqLz32/jS7OUn9mPIUsaKbA1UGhv9/Dj66PhmeSicEJoD0MQMKQusgXIzVl+rd5qBaMcGxszF
5CXIZ/2H+pIS4v1YrM1Hbau/AO9eY788tDNh3a39ZUlEHQq6+iW5qhvnCIB0M1d3yZydr0iO0bj/
tKdgayTuKqSyZFKVhEUPPCXBm6F/5Fnwv+E1ya2I8AJiVVgJ+0v5I5Zw71gIA3JzHH+gLmE1bfgW
owOqVWxjYTAlpd2nTNkS1jdPHQuNhg0tGSIuL2iE4dhq7HH8P5Sd2XKj2rJFv4gIiZ5X+ka95PaF
sF22QIBASCDE19+B98MtSxVWnDix6+xdHd1qcmXOHPOVFvbyXUVeeKKPzMk1Z3Qn86DdZjmoBtJV
ommKJMs3xiQX6dC1dVI2M0I3VwYjHRYzYS7mZre5cHMsxH5VDXQ0/WX/nrvyg/KezNOH0YtuN43Z
LVWbjrglAhffq3yWIKBkiL4mmBUHPf1U+QxRTrR7EP7Iq8o+fZxceXo25Xfoge7bLgQrPYGKj0Vp
FDt/OC6sAQSbgid9gUhxjxEKA5NA+QnMjxbcOfPenD/Jt9Dso1FOQ8ALeefn2VvPR+dsfzjDQips
QvkEh4jYgRuRC7aq0VryptMz19s4g1bGTOg9mSABX4TiXo30ploz3IdGmV7F6YM61lVWRN7v60zf
n+A3nQvngMYD91lzp+5DuQ+Ny0d/jv2LEKQH+uYMPXM0vXJjvV9WxeeYQXjWVuQxMEgw61h09o3q
f5X9R6JSgdDSQGvgsYgPfQrY4tTdyfcpN+fQn3f+Xf39K3tRGv1on6pNM5On8NQRFTn7he5VHD4y
mvRt/VXC25k+k/gLAdb8FIkBjNB1OkVHX9H8nYCfgcSzjDF5LDyaLZN3egLlP/to/Dr2ss2Jme0U
80sPQqJwyRBN8+fGL3t7YLepdx7mu2/kR5KAh0HMrfEphsrxd87or4fR4vw0OhyKjp6EI/G7Ak4e
eM/HxwB13ZsOKMt7aajbfLosygYfHl31WGfuXdUOMCXRy/257DZRYz1Ps9nr2N4EG/ll5ZmL2ctb
s4C1s/xz77JjRCfX6Z7hwjRy4RlBMm587baR7RPmRC9tN5TAltuHE6vWELxT34JwMysfd5N+YODh
7nkJk2Bg5RzhsG39NjitQZhPj9NiWbkD22Q/Hz+Bg3zRVnKgzegT8jF78VFwLoAKveZz6Wnsl0sJ
dnUZyp8Dkm3vDrScbQgJkm0r9oWlgtHmOeipMWGGNR09JWE2J5i9+KOhYhPmlKUEDzvPkGqSbhmz
/XwojdXzsZ+vD1Mcff3DpHSraRKK/kAa2EWdhzQdIOywDh1A6JxgO2HmFlLfCruwjgYd5TpedBEk
JF/lxpUVhmCSqc3UQA4+dfvErSFp9oajaTtJFhzawLA+V5vkRXNTX5jrywHWh0gQj/lFxXukABjW
geHC1eRkm/oKO72/jbD/naeciE9BxeG1nZAIiL3dIuZvjoN0ArZttVsNFbj4eah8URoLe6d9pOU0
QKjnl2Hh1Hyaat54SgRZbin5x9dm8EONjPc0LPhfGUr+SKanK/VlZ/QIRXzF+yZk9DjORKDY4EvR
oB/1EzHEF+LgoBELNMiOSqAE8efFq10hwgMS5uEODOEhOkRFdPHk1yYciDkKrkJwIAtTnMqQEOXp
eP79Cz7aSY/i9iwLhClFlglVRruCEiOEOKTOdjPjkVQ0/y9M5XkatLz447OyVIAzynMV+vI4LILS
VRbqCr0hNyRP1an+mj0qvNzhTqsJCZ2hq2RZPBb8bAxGNsUKaTsD6jNPZ9lsFBqo0N4y/EL4iTdt
XkFNLR+3b8Y6fasmOxHnc8tYJxsOyYHIF9Pm6aPgG2tpngQV/rWyF6WPFBL4zcoHsj2SQx/pW/FY
QS48f6Vv21kS9B9oYmlH/4ix/4DOuB6FsJKYGCCFwiGuOIcJ4TrwJG5/KoGSSibn8ByO53C4JrWr
rGt3h9ntmJzXGeNbZT5iTuExtgT4+Cm4oxk2hqE4u4Q6prjDNxjusQn7OWFUEclTISJxBYeIG/cB
o4TVc/o1BosGLYafuygkkLrcyh5zskfFY/M1/mA3Y1uF2hx27oCQVJf7yXDn5I8eyXvx78Rw2pxa
nc6vYNVBHp4f9Wn8egkPXzu2DXOAN3YDIUuf8l9pbioY8nCHxLHPhy9+d/t8CYf8fchPpY9s3BN1
aRBJc2zqZSeu3UseprMzqnrrAN501sJyEeE5yqiO7eaxCg7SJpsd3i7wgr/kcEQs5UGxIXQinykK
Tk1oP2Di+6cCc5KSVeegLmCLpMtknRKFkQc3908CCc4UbiSa82BXeKcxG3dQbv2E/aVA4x9cXOPh
cLRLzadU5+wAEnv8mUII2n2YGma/PLoHdvja1HZ+lQXbal6tOCkG9Ibi4FMoHkF3tq4/z2s8Zl5G
7hgpwbx+q/sN+sxqppsv4JYbi04IjiZZ0A/CYlddj9nQJkTSFSQ58CI1d4EWdChtbCe7x7OdR470
RE4hGQ9phC19TDRq7kz0tyMoSn4TSNaepmes4g6gwerH8VcDr7B64+gQalPjNZtsA4lL7PzSLV2d
aGs/Q+2zXWDG/qyvB7filt+ozzVolHtX8jmfpiHNfEuyHg9dVEK/3K+VaBsNlhv/6SCQLGD77WqF
NRewxvjcBfFrYU7zDfJxHCHqP8OPxxnfc5YO6dW3I0lN0lIF6aoJXHr8MTTym/wqMcyQryOjn5qk
qo4OFkrPsvVavOmhCLAT34TM50+/nr1qML6gC+yI9UENGqMn70T/tDI4GmyA632wBgSAPsUQSNHg
5zJc+iDMRFKZmdNM30efm94c87uBnToGcY4nPe0wzshl3BmNWetzvMzfKw0SsqnCLMDlAMeBY/Bk
eGpNDOs1kyMLxcc3h4BD7vOAkn+T8BrmkFFYLy89OTWznKC7DcmnkGIYGPGPnORGdLi6WYAV0Rgi
vjL0oOomXbOFRR+eBjBcdGcatM0Lvq0o0C6Av2OTQUgqCG66aBqexIhcHWITM1PV9FprVAdAW1Rb
pKbHagf015GfT4+5FpUb/obYzBYvvVMGGfZ4MItCQAy9pX2hhLfijzIAyO3mDJFxWH9VQO/pWGAb
KKz27RxgFOfxhw4BC/OSRMGMsTMrIHzuVs0kR6pRP7IkY3RtTLeT8nnrtaE+H4f/DaXYF6FC9F7s
U6malJPR84Ad3q2qGedi3S0XA1ZUIGSTIBnvHdnnRMuWnvjnYOycA8mh3WY9KDPK+bBFD3ISfs+S
f19SWwqraTqPnWUTGZNhwSv9gy8tMLB8oCcgnh2jY1T68kwJRivakI/haHZZNuFoKbBLjVZFNOxZ
1VREEyJ41UPsCC8Xn9amlv1pDxWRzR/+58CX76cd/9Z5gIrtzC3nIyoZJ/w3hzurAPaRHtkv2dQg
kZile5jzj7tDy3IMqKrM8lX6h0zM9k8+cw6B/Jys1Gcl3K2+IapnmKoC31ricie8OM9P2iJ/iBow
y9IieVjuHrSXZMoROPmUdiYU1Ad5hcGIzxMm0yZSyNRSexA2cmFKC573SXuRXo5Pwp8myqdacHg6
RvFMXwFjvnMMupVoDppTpJn8SPgrXYvFik7c0tJBGQ5KGEa+uicZ75n4WnW8JzwYO3oz+sPeavsP
xMTpbuTvt8yQHY4Vp4cCZ2dSjb0g2F+/n87+I2D8jMe5I92gHo5kFe+tq+NZphll3Ui7dia/qkua
zaHKCzSnBliwAHa1dri5sPNsc/O8bEiygUfOZFecCn77Inu0pbykT8cYwjr2DCDpju/Sd6zTje1+
TqeRNL9QThjMbroPY2urr9g/PWJJNGi+aHX3lOd2UlApObwelg3mTdB5u3f43t7gHNS5+mv8Ka2z
x+2qmCEWo+ikDqU0zLEInihlaNi3dO7pQ1t/ye9bmwKYFzu5R/sIM9tUSMRj2DoYe8YY0WxnPds0
3lcwNUceoGfIM4wberKSUKMoJQmkNY9PmOEtW4obiTkgqvOA0pq3fR9ZgAUJLbNViukKKfQtTlLl
xRRfu8V2Bop+Q5e/a3xcHmnXsFmlw+YxRVNG9Si3hwAyt8mhp6/ZpwKqz9/76iYHWI7L5EwPVDsN
9k/V4BSDKcsW71xpKa0MygKpiQHulB2bnMfW6UNsIUIVi8fWUddZIH+M3AOc4s5J/PyNFWYwwjMv
brrorNGf7SfwePbKC3/J5Ii9h7gpJimthOjjbUjnkBnejrY+MYjGx/DjY7eYxr42zSNyYbPtpPXl
tfB6mLDRmSMif3ru7MOcpdUhSYfahTCeNK25MKCBU6elV8EtJvLz6NnwLpgTSebDCSde8v1bs/bP
i/pJ4aaVKRlPqDO6tchIZBMAvbFW4uPxIa+Bnb0KDw2WJq3jDGR1km70SrtFILyOnsXn/mCJ/Bns
j2Lr4bjpHnW3WcRsEKAyZ+VLs+Y8g8NuYkqPpBoi4+USDZ5nuwnDmG+NadTI0XAi0igJEk16hi1z
CNra1R3lzLcC57c5NchQ/jrjxnURHy8nKZmklI7giItJeGIGJfB7aCJunBPJNokjOx1cjfT2+4z+
58XFkThQKajBS9Kghfjr4nLc5Ilec9rNzGgUtnaGPU4GfPZj19mkBu+sa7dKada1vy93Jd85J5y6
afBIJ1W60satA2y8Co8iEenWzgSvoRjFsiWlX1r5lsr34Dr/XFZpM1UNhcZthcP9z6fV9brT9jlP
26zmdWy+vrvAxR2HDPKLtXcsYJnCna8r3oiIhifWxrDuON1rtGH8vKShCMqxMdqUbttpfvQS4wFA
SwcMtJPRJ4jOiRBlaB5XiGe2R2wIxsuuz6nXAJxOdVuLvww8Djrqu6lpcDhIyQLeGQO3GSM0yUND
xUhTRJV+qp+3mOrjXtQFGVgqTZheOsKBh4T1/hKJ542oBmmCKCl72ve0BhBGlP7vl7/N+In0Tw+G
uiCByXZeXT1LexQpB9Q2xi532mbRxuuzNi3brYm2+86j/vtaykiF5iCO9dHVtfZwlWpuRoCfsinz
D6Qtxy6Summ9W/z+UP+cVwriQLZuCRuS65aAUSlWxqkcriRO2LvpIDk289Poc0e6HJpZY3ho5J2z
Bpg6u6MbGh7iej1B8grDChEV6pqrEbdrzsc6E/mcOtpogssy2sph3G4Ekt2IYvL/VW3JAMfO1/i2
8aVPRv45eqRjGp+FJi8n4H5onGv2sC0aj3u431lwKxGTRcbJSIJIZQy63qvloyzajtY6nbQlZStJ
Whx61T5sKQ/273vgaOPTIhNUjF8fLhQmdXiv5fuZoVwfGlPr70h+xOHBrt4zOBIyxHTDyczsq6VT
yXajnVw0yXyfP/Qgi3ot7BXaKlrU3a9Ifq3tWbX6vS/H0+rw1JZhh77nEM9TgeIo/r3nzwyLpL0h
2GRmsyxG4FWYurK9I2cb3snVbfKyhjASt3MZWMLP77OVtvXhpGjHeYqaW91733K6r3h/Zxh8h35X
19Fp9lAx1xncfr71Xn/tJMKxqrIy10abyHXdar1J7I3r2nb2FK2T5Tpa+mUURdPn+XST25sO1jvF
SjzmKMkGC1q4VwG1OzKHG1dz5wdrQ8LiKbG9QLMWE9mcLPY+6V6L+oy59r920yUeEPZ6/Lmm3Lvu
HtZr8tBWwj/6vXai71j7+sH4zt8GyBq0r6v5VGaKcDyLoxHgn85+deuKOKvxON8W08xDnjNfeewh
M8XyYSWG9TJcn6Ov6M/j7yvKTUFC4Z3KCGxRkTHopKvIezTKLscmKeLZvpq2/aOBbofQv+kiMCMj
KA+/X+028U6PimpAq6J3hin3vb799TX1rJOE6nBKJurIO7zVwtuBul6M7lFF9cFWVmZOByAze06r
PMiJDw/U50vaTkf3AAvfA+fH+yfzL7OaIRVkEIva1QDejYXqnBhNPssTp/8jrPdH2yhcqLrgkKoa
EbU1Tl1Jd8+yTdZJoxf2ixKzSkEQgQdoYPwYJVoe0Wz448audKfKbOifkuQgHVV29vFuM8DNlBvu
GMoY6/+IYOPajz5PpFTXWhJsylridGQgE30VaBAutqWXZl6G3AP6MjuRdemj0Q5JVr+p+LXtPUCd
dLPhcSd8PJnlma0IkfrPyS+2Qnc8t9RPhj4/JUrN+aDlOu8d1zUXJ/NJWpLVcEiGzPxd+LW3fF+P
mF/LZPp4jwN+M4CBJ4H8ZTDpBkDB6z4FqTK2rXauEoimFn33o+1n0S+EzGf/2zd3ynfXJEfGLts4
ulJqiOxL6nVQgaTUaFK5KicSOePSkfvcPsHBVl+bdJaCve6Uk9+yHINBEBSMknXdNSSgcyNTWVyy
yhH0e4HgvVu67nsSs8NBqi/abgDknEaYbl62FDkyxJepc0RxBphXIfeJnIa+qy2iEnEnTC5bg0Oa
k7aL5nRvmP7rg/z1jtQrvbXRGM2uyvpkUnBkvUh+TvlPgiuHdRZWbZbR3llTvs8SVxP574/yXQD7
a03ZdhCrx9tjOauNaScEZfc6amgQblBZn9EdIvJu5LMzML0aDSjDkakpnG0tAVvYhAM35XJ4EMYP
qa476ikNz93eKvPC1xspTA6WZCxOahecM5Sq7WuLhOLSdmahHKgS9d721PtjhRqyduepbmMSOh4k
uj4JnuHc0zHwc4ptx1q2M2KJTDum7qNp1Ybj9uvA9q/v+jXRh204NF+mOHxJZpLKdlwstyNgXH16
p+npVskP+UobEcbTqkynh3K1UclFcjklsZBOdv0iy8LqMmu6V6WFJ9R7gDtOBshjDvlhXtVWXkHT
hHd8523cnrC4B9piiHiHjgkY3z/fRnMaFZdEOUPzdWQEr0BCXMNCeweLVnMoO5h48Dp7y3q43Dca
uAl8r659dZBO2iTT61ygcutOpcnrq/HsolNcvGfOJrY9b+g5dh6KhiM/RGAfw5rf98zbtXZ4dADG
o9GgXbjJ2Sly1YsGyI8+WRFksUP2xxVaKGV350N/o4R/TqSfV7pa1Y24YRy3yWVDWktEhmxiXGaq
nv06P5pBHwVePGFRf3GgsczGDnRC3/79UW/P8d+v+v+f9Sr2HVUjWcpUnlWsBlQutghEtxT+0NsV
4ViZcpZXU1IZFfLn4j6c9p9D/e93PezAfy0lp7KTjDrO8co0qW5MUmfnVoSU+uDMI2LNiijIuPPM
/xra4nBO5UTFNL/JyapKmdfioT5vWpzQt8jzxv5hWj3to95D+0byANKdRxRv8+OsuTexhjd69c1p
eBqJokiiRkeV8vOJlXh8MpTY6DZCNI2m08QijN6vN6Z33JHCsDovRHu1t/CvXP7+rb/dW66uTGfQ
8NhcmSzG1beOL2dje2l47mfYriiup3huoE4n/rUMd79Gkgs0yFFf4snRftnR0QnDHJpZuJ2f0JH9
fjO3fZaqys2w4g5LLufOqxM8PMxdJe24GazaF+9kPemOtkl3krm7c6VvvMPNcyswyYcmc6Lvq6Xs
OBbK4ykrzxtOZR5iejoraQbY28o7OKLzitKW0ZoV5VKwlJbCOCScQBkcHpZYx3H0K5aHZbtOUFOd
/POjQTnSzygkjOwtgur54bOc1k9bb0u6Er9NViWMojN8weU/cUCTqvkkPqtr4hZ5U1LLwr8Ij1lI
oN4DSi3q1BSPv8hJd2P+6+A30chf4xCMyvdNTHEEBpGUimbDn0QourxU2LxBDrKNWfeeDhljupBr
p4qQe2oY2I3DZCV5ewrOFyy9Kaa6tQO6iL/Ia/1ymi6HjgOfFjY5qJ26sCc4WD7uMDGg+gU67AUn
ON3Rgu5lELfjzbZdIwk8kzmnFrTEZGRaf1ZTzU7oylb5fYexRSlxcvyqmSvGC0e4wwF8FTwoO6tw
D7SpAb2LT5DMyLJT6kU7jeBRR4n+gD73wN+K/6qHZcsk+ZMwHS88I5YP753mHFmBNPNujvY2omfY
ceiC4UtzI7COn7OvLwQ4ixdFiQZvAX1MB470SFxZ0avSGCQY1OlezC05wasltbGlKPCb2OJcl19C
uVv9PjJF6XYp+Ptmvhfnvxa/Yk/RnNpMt6ndSDOf3anoaP7cYxkQls4s8UPLv4PUUP6xtUqyRs8l
GQSymNfmkZUuZ3G8ZdqNliOKxUpkmKJ3+gA3p05H1jvOCQuVbDEOjUEVnSKO9yGmEE4W4H3YKXgO
cXikcIFynaFIOcDS3RPFl8GX7OgzM94aK55t35FNeAAR8S2LLboozOfH3dS4k2/85xJCkoI6lqrR
cXi9T9PPe2yqslCjM5WQxOsV51K5+WmtbXHSGT+J8RSSW0nc+Ptn+060XK8nMIsNjiRcdqRdhWdZ
fD6LWp4CLUNIOk6SKG2roO6FJ237qlSA9rFXz1TTSHEojiWzhs0qHTPU1OeH3+/ke8W+uRNaaAfH
BdKu3xLCvwbQKTuoZ71nAJGPIVJCQTpXS6oqK0+aKbX1+bnJXj/NyeRFnKwTMyfwNuljh/Mb5dZ4
kT5FETxP04/80vn9zm6PJCpwDHU4vmGyQw/iz2mWaEbbSScdZ+R4ejp7AoXXUv4S0KDPk3tR1G3+
jq1kiJVFgilj0Nr+vJh2lkb94aQPpY/R8mLtgotFVQ5pOY0G5pReGxJTlTNJg6eXXRYMxavfH/Zf
AQUEHg20Ph44Goj9nzfQnfWDMtZOJ7wtkNRenurjpqSWXSZ/2vNrm9s6Ap8BQHig+S4/fsXpg7yl
ORbT+T2y5162VAOjGpo/yv2dOfINHboeIQaU7SGDwUHiup37cOqauD3wbqLnQezl7QOXk4T5Gnuv
dFIQ2L++UztZxRu2ldVlMfGcB4v7shcNrtBoMwcsdmjZube0Ws952WHAKM8nL2+htVRXsbUUguXO
OmrmnXXqdpnG+NugbZdUGQeQ61xnd1Kbrq6PWGYJD2U3wt1qadDswSr8+6f7x1zG5Q6EAcc9vHRv
ymZZt6+KvZapkQBSgxahcevBlzUvO8FTupWoM5vjgMtud+shKQZ6h4LW7/fwj+Gjc9AjMzbUl5AK
XIVCwN/iWii0YRZPhx451QqCCcVQHSD5g38vChx2uJ8jgquBvx7AbEMK8ioaqtQsOaspI6J2CzNS
1s8klDZBsDUz67O1nsQP6FGWb+t3wrB/zNKf172Ke8Er7HpjN6ZkN9Deo9J03fnGNMVg4j05ljPz
/ebeKPrO6N4+K27J4OX/sds3VTEm4OWaU3uuP76XIYKp995s/VVnLi4LctU7d/VJ0lfwnHC95Ei7
AnniRL51nK/p6fnC1M76YvA/3vnk/xrfpGNxzGLlJp9/tWTpuSzGZ/BWfHLVmitP1TzY2cFKc3B4
tB9YqpeIbNzc+oruff7bmIPP8NeVr9aqy7HC3inhlTxOow6JwAxVJvgad+56JtFg/HGxy5gpb9l3
lqJbmpcKxIWSAplfndThdUf6UTqX/bavh2cW6WB1A4xQJ2YTcKw17l3sH2cdLqaBfOAIr9F9MLyG
v3ZGoTCqXpG42NR+7QO6/hLzHWu5gg7WgFZc03nJ/owdJGXuQ/y+Ricg2Ms758ybBxZFGIvgrGVF
4R/G3/U9DBX5C7tzZk6nLLgjxw1WPPOs2YT3ihs3ef7ri12NqLw7YJ+XcbEKWwPRmgeZtfAwzN1a
/p/fB+/wN/09qb6vhK2NOgYzQUvF1XK11dVGjw1N4cyxPgnTPaV/hbzdY325N1aHsXhzJd4cKW8F
If1104BxOVd127Iw0phnF5gZvAerOloFw1yhnjQxXx5017KWX5F2L8a7jpOHh+SEoA4sP1GjdvLz
2+WncQVg+HtNjvbBdH7kjQaeZ74YoSWadx5UkW8elCCOwEXTmBsSMdPPqx2FTKqVM1djRZ4ihA+m
UT55fk5Xr0drxYjVbbbnRfMyQc4zY0/AimweWqHz8uTxmdvo8zSoH0Ka8Dg8nsw/lCzff//oN/IH
CJ6wRfCUEKF+qdr1hGqlUs3r4YWgL5nug84+vvW263XW0546jcOyRZhwbwZdL5PDReE2QhHBGtu4
ycSpek5ppryQsUBU5dAJXfC8PTnHKHUfzjbOcJ5y55risP/9HHQ0ixAMkJQgPSRfP+ixK9tRrg/S
Eg4xiWVc3PeetgvwDn86q3g+CmY/m9DP6F8mGHnQM+cbdzQHN+dCHnvwgzQAEA4InuvdoZDbvZTo
OKmpYfx1WInWaQGGPnVW5sLx9qp58hJT9WkhnNSAuM53E6DfEcfVO2DwDw0shjwgPa7GI0yYTCwr
boDua2TBz0qAeg8aAJbfhkV2I2yRg22t7sHUgzgwsCrmpkhdCQt9Jt4rAQ1599uboWJK2Yuhd50N
r+uy7c4UEDboJyeg2kzP8OhGZnf8fYjfSD2G186BjggeqJWKhObnLOzb3OgvvZJsRt521QYgD2b9
8mW7EJGpnu8EuP+aT4pssBsS49KWdl1FO5TlXjlfeCrIAQPiYjw5T7Ol4WJsvFmhaOb4sJAnu+hh
b9HarLoX884y/u/H/esOrlIhR3iCVRV/P64cSnYfiS+xWyLGhbCOJPjOy/3XV5SxIcE5SdGg9F7t
TwL81TRv5WRDIiXsJiQRgpKWnMJO/teQfviMENTHKsKS8dAA9vMz7tvLKE+RekQ7kUDqCI/1AmRB
H5I7HMqLJcfzclR5jfgoSrWzq77SIco/3hlNN7n979vg0AXXmRQzRZSft6HVddbo0lkk0Ep9dzNI
Qd/7iUvyBK+hZGXNHvzRe+H6ZEmWdwbX7Q5NgAWcmLnLgEbR8PPSsnwaGXpx0qKLGJLRGh9n1XjK
IWZ0vFPAuKmZ8ZBgnkit6oOgx9CGxfTvMEs7npK9zBhCPjyoa6c6lt11RKbPoU+NxqQiEH2SS78P
pn9Nnh+XvZqpwrmSx9kxk4YTU+VuSi8w9/6kt/am9UDA4y9pRriTa7nBPn8/6kDXAlpGee46mkuz
rsnTSgVNE74j6eyXtOu7+izxxsHvT4ekkLd2teJR7idW1tiImC1Xy28qS0d1pzan+Zb2lKCJqgns
2WNn5a1bTslVw1npPxpPY0kWc1+lYwppczg2AuNM35uG2zRoC2+33xhRW/kZNCEkORUFpdPOxTL3
nbYZZzVaKIACvuR1F5ZWYpPgRqE/XNLsV+Ja8FJvS7EP5rxnfMXv/cG9BAkkFEiw6B+xWNPt+vUI
nWLk75Dbxs4H1Mv1yCf8qARflh/OCJANwdeAF/y5rI4Xv6IHx0GGnzT29mgdfeMP7nZ/eh280gD/
zJxSsNJ5omGDa8OyEP0TRAPZTuiCW16idmvBX/n9Td/A/UWR9U8e6NNkhCHcXk2UQiurQ6waImfS
x8I8h/TjvEoo7VZuQMrcbCl3joeDsfiH8CrxZ72FSyd9DDVB597z1ydrHQ6k5dh6/P3ObkQG33em
jobtQecIcb0XiZW2LSq1Tim/9vTzQLqypQjZuHV2W0dCPFXQY/Gn4cz8+4W/h/HPsccrGXoCQFgj
Jr1eO056KeXoMUTSA882EajbBoG7NQNG24Q2UYeem50Z+vcXrX9EPeR5WC01Q8cN4Catqm93giaV
TGr7VfPdwPtEKoZSrLbWvh1bdHfdOzPdCJKGl8zaBYBQZl+6MUor8i09GKxum8ievs7bdc477s3O
9xC3e08Ts3WGBAwmzNHXjuTA3tp5//tSjbBz0FzqIvB/PvTVAio1ez2uGhJdwA7EatYr047pnZ4A
Sd4LpG4jW+LZkUxYB5B/rH77Mf+1WLfy8awn+kgb8uW1fpp2NPY1Y687gwNicxg/Jfp52SFlFO5Z
THzv7j9GFWRCSI+0m7B4iuC1fz5mn6vCsZNqadPPmWjPZACs19cgJwfgfQxmtPSAV4Ms8Ov+G74d
Vz+vLV9NcgPEPH3aXHs4hruvQ6rrE6XfhKyTtf7yo7uZrpv3zAUJdchH6yjxYTL/fFi5KLYGaScG
cmHSizl07/GggYmrYbZ5meX+vcoutaubHQM0KOJ05Goo4smC/7zk7hLXUkVAFDUa6VhYNqc2UNJ1
oS3JuJmH85+4WvTA9Oo69SoFDob4tJc/L0lwrLUZWi5T2gfjbRSTCEkyw8QTWxcvbnloHaFtzSXi
pnz/ss2eRv27tOVHCBzdQs8yazeOjhrhqng2D3hwY1/xWBgzwPSA7qwCAIcwRtWbr3sFIL5VJS/5
7gHAd75bnc/Tbb/sRrOiC2L9QTjNkmZ2oPFvJ00K2RMvdk2enCpdjiGI0n+OuygeveCZ3R+XhwvC
eupT4ww8W4xXzhFJu0LrzyXBZxPP5YmkfHbQjNPYOQA3afPN+UK/XxGc2zMV1BO8liku8uXKuCiO
LOK+u48q8rsdhn6cOB1tm6yLjkxlcTTrszaHQTYe+/hD0SW1qgUMPVtMGDIQTgp9qpQKX/jcVeyI
ndu0uZNmcIG6zsXvKRyXkHN6KD3bnashg+q7dJqK4mQr+pfiqZYwZywgMZ/teitGhVBThlUwk+lq
e1/1TnZuFwK33pXOTqBpL1bcbQ/+V0YIrdMPnkthLb/oqeaOUJHmLdCZrjFP59QpRp2nZR9a8XZn
h/jHWBtqHAS2CAkQCF/FfGP1cGwh6B7nPY1Kl4FFIxyCNnfb5zOQKYx9xzgObToWU8gqOZU4s2gs
tXbAYYVUk2XdFSvnfE/V8a2b/bHEEH7+fVtXU2C8G2dbWjSkTcM2zompNkesMV1QFOY7IuRV4ElT
c0IRAWiyC/bAeFxT6bD9Ozv3TTafTeXHfQy5nr9W2UMmn7oSB8Nh9mvm1BbMDQWWD29oUQ3X99L5
6nCMuHlskgUaewcpsptcgRhruWRU1J66uWjM6t1ke3qv1VVB4yMH84yx4CbqNEndOMWq3r0cLBm1
QebKrSsXz5d+leCyV83iU22xE8HSgX1+XJTHt7oyTKlDfUsHcqo+jfNnvZjsC7hdVWnFO6yhKhqL
ypcWClg8gnKkRbvDo9w9yerH8fK01encS95UFaaIe+rDXTk563bRsGxMyxr2pLzWwQcuB+s79bSu
t+GxWQjN5igyHdJIaO6cQG8KEN8f5q83dbUsD4r3fUd/1sY+W49SbtFJSPlr6nqrpwxilTt5STcv
JPfuXfdmOxgGxF/Xvdr7xHOdjZMt59E8iwnhEevR/Adqj69pgjSvzl/tGMl7j79h+rJqL6AwyooA
fiZqmY1L1oEu6k5bnJBUitryzmQeRuPN8CG1otH+IMFYv5rMmVyN5X7MaI0Gjd3Y3AS79Wq18lJr
8qZYFGXi1dl8vJtkG971b5e9OsBJ8agWm5pvcfHYI/vnaUmvKEUItkmPLOvEWFaPNP8jgPDtexP0
3iNfLRS1XG+LbcEjEw+4gDY3hbdafewjap2zh5DjeNTxyL+/5xudmzgIrlBTkkume4zV8+eqAP64
TUctq1P5CMrnMGsXY/tIF+iut/CpdnTwpN75qbiTCPhOVv54z8NlkZDgZyiS01KG1eOvxUjpM1Hr
tF7aaGQMYeDkL5dPY3qEDDJsIEvVLe9c8TZ1SN7QQBUBsZ8gE7X6zysy0POUGtNwNFc+OmoREGCt
ObYPAOaC1ceEFn4ogTPRDNe0NaNyu/Omb6f5zxvQrsK9bZI2aHy30uYYkh14P1pBYa3UzSjwJhxf
rND2vyJ2+nui0dsTG5layOnYM2FbK5OD+vng56o1MlXiCw+D+VVzs8gMUsuznMNLYpKS+H1A/esx
afajWQmwEqeHa8jQOY3bRCDq44AYcUE9fH3fVPPNSrCobYFGUB7YbOx7V73JLPGQlGKGnPSg25Ou
xtOo7kr6ariqZP4fY+e13LaaZeEnYhUiCdwiMZOiJCrwBiXJMnLOePr5oO6asSmVOaf7hHIC8Icd
114rwb96o70/tnfr4/reYIHtHROutmtAuGaOe776VkPge5xLaA3QhRtEuDupmP29yGGSKXWm8fyn
7UV9gS9iUxnH4oJueP0+pah3O2CjmXGA2imgIXGYG7uYvOLAKI9xWuWWtXdPe2tlFkd2ZLW9dfa+
hUZw89M3QMaWlwQ1fXUG+qIdgrifXu8F2sLNZNT2TmU+rpcKu9IgCUJrfXvryk3G8u9LzlMpaAok
koyvXXcs2hgJzkqE8AVTah0dsvXEXC/vls8HE1mm7dOtGsE34BVTxmjfMEI1KSVw068+UxLCjtLp
V6gFCQkVAt2BZ+wBCkdp69/KWieDcfV1wDYpZE56dTqf+PeW95pcK6LbYVCcSwVpLrJTuAi6DxuI
B1a3AHI/WEwSVDrykNejoyNfl4SaPvAY/nPrYzs7dfJ+lqGVClLH9TRrjH/nKojR4lSnG2Y7fEmw
Y3783zf7e+GYtuOfb3DlKsQqSoYhGmSaLwAlmPK5HIcDJ5yu9fqTKbrlDqIc8y0F/m6uGPC5dcen
3btacNp7zPACRpku2tXu9u5cy+YqC25ZGLLBPu4Dnu0sPxULBJAJl5+xAsr168YxnkzHt8fOiWEp
eTGJeo1lG7Kq12cJFUhlKVsLaFPC878X9ntkPhnnqaOnUe1TqUT8fZKEkuxKLvkw5MT+E+04U5Mc
zBM0iqvVrxsL+VVPuf4inIFMBY/+JY2lv59XtQs1LEOswRb6C2P7Evp2YwumxnSOg4M4vucPj9rr
fdbCejAycLf+gL34+cAMV53Z59HebCJnQ5P3wJqvzNVv6/RU2dxm0FhbCNe3L621fQG8N7mXG0v1
w6Wb/Nj/vvrVUhWzsKGaM3FIGQuRNKbcZcZx7ayNXfqb2LBKnTv7+dU1MGcn6p9qcJNN4adAgrCZ
0UWKYxiZ6/NQqHFUSsK0ej0jJ0ZwYOJ0uDjydk31ZkfXGbSK0pgHQqeNvbJu8gd+lVivtw85PwRo
KBDqOJ2/t09Kaz32+snwUFgwYG+59LujbAE+YOTV2b/UFg7ootgi+MJ7Y8JaDBYdeWCG9uurvQER
my8HA4AsIwX5rdrlz8szBy0AgH5qwFy9XesqTE2MLVbipK+eXkZwYw5TI4gA3lWvrQnesTdfdxu4
EFa/bo2wfkPXTDQTX6NStKmpcX310P8IK9NCiscYNR3QNZ19gdqcxKFlbAMY/crYUco7TM/9PXvF
61o3uSS/BfA8nS2hl0hdnLh2+vk/nh4v4l726lTaVtqBSps1JItzT1ILRafpxySjErRf0ItGbuzU
w37Rt0tma1Pv1tzd91r51YtcWcoaxEIAFlj5gtK9DOb+UjA7AODUM5Yf9s4GX0TFDzDdDVP5vdbx
94OvJ5kDMSx1SeJ6jkdiXMk+zjd7Z4INrtmCT1Cb6qm27Z0Jksy3B+Ccpxu27ccToIBUQXNuCgMX
V4FgmAYU96aYY8sgyaUOiDvuuZiVwyTB8VCs3w7t0mR++hSbp6dbKP6vGZnrqwk8hzrLAoSxci0L
VgLsl4aahdexgxIpZGsdRyvnFDpGTaln7RCUOs/P3MnyfkNe/4WNAQn1C2p6LjNXd7slADybh+ed
dNzNjQMh4q1Y4nubctom+ndzEEwUgq85WULgpr5UYEGeXqaS1J73W95/BKbrPMf47tViHZvWrdz6
O+xseupkM4lAuSbXl7P0KHXGFYYT3QFHZcSHLPe4hG0YWIF9FnAWN47jj9/JJBOZLXB87OXVPWhE
V100A7bIouZ1OYImjUwaKDY53v8D1fmjH2dFFbSwQCQJ1wO4euPWXtFNj3t52e+PzmSQ+Qt3tHl4
uIXi+1apoIAvSCCCALvJnLmrdDLRaw9FrKI6Nn1lq/kJgLCsz5eTjDshYNwvb3jeHzIs0Pz0hIhP
VDbwKvrr55WQz+ShPpKxS/0RdQqheZeDtxQxt3pm0ajRBMcfV12MosOaMVDNux8+ZqoF5Yzor3Vx
zdgtQiVwRULy/N52Znfr7k+ffHX7eEXiGTDT/KVebXffFchZh8pk/R0nBjycmfRTjENt0itLzZsN
lR+CETqChIbwlRG66VfFogUopSYKiQwlZkrmpmggIL/MrMD599J/NaGuv4s6DbEvE8AMVVy5VE8e
lWAWywoX5+UlgjbsSJeqeSqRJTkeEatA75bBGHuHJCPMlFD1LSELPOQTByBhkIeklH2L5+anq0Uh
BQ/LoQJNet2O7XWxGfx6CsZBTE/5ZGE4azRwlztg2lBodCTZ/16Gb7zJOHcwiDQkQesA//pCmv7h
XgtXqOo6w7SrIP0w7vgXZz1Jk4xToLPkVged8UAd5d/P/engIwXNJqtA4QHj/+3VvTguk9Jjl6vE
hoHGI7lawCyXFuZNqcWf/KemINQMwo7aJ3Wqv59VS9kQzTs+8alTjadtlRizlYpnaCkQ8I2w2gNy
M7u7jyBgv3ubcpV5Op1u+bEfl5r6DTaMARZy6isvGjDWpKvR5EVfXojmL18F0C8H/koZhQx3dQv/
/R1bwu7CTQ0eni4hDC9Xn+7pi4rKUSdstWAVSUtUJWfzjSdZfbSaof3Q3Un1LUjBTyb0z0de3d9g
MRv0rmgUYgXEjxAj8laoFsnEi4x93t29wvhop3Zz9zCd5u2tRf7Jevz59KtybxCOWTcqpcAo0oZR
pHmPcNgSoPvM6lYIP/z7EP9UloMvhIgEIO80vXL1tK4cRTENOr51vw8OyCYdQ+seBAn31bsjHiQm
gnT8VvHx5mOvQuKhnLWFpHbS9r8EC53dJChhJS0KaSOyFomR5+MaHqNVE3XHukfkYg7pTNBsp3+3
AeJEze51rn34FI8WR8QoIg9Ri7K1/70+yg9Zvga9AnqhgHpB916502qWxqkuhfKWYGK1APNQN/1K
gf1JgdI+9TpbGGeGX78oWYbmpG7OY30ZdR8hVMmFAEktrI4SHKuQ2HrBJk9+yzETbLqTqDPHdyGf
VSpn9IHziZJRpNqqqcUvob8+f2gNeRiNnD+kr9eFb0u1+BZGloKfXUj7iLphDgul+Ksbu5V0iy/v
p3iZ7+bSEZmBmb8mvIqaHBoxNRu3s6xeqzSBZu3Cmnmgi4Tqo0TcdAwgthHAcQ3tss4Hu+ce9m2y
1fVxL01fMyLI0/L9GO89UPtC6daqZguya1fBu1o7XuQ0bmUshk2Kbu+/t+2nqthfr39VDwiEeAjG
oBL2nQkHJohkBRiwRH0bWaIS4s1bGArxhxzvzwfqV+ekbhLdHbUSxV+7tnrLZaa62SP/Y0GKa9Jx
tm5Ok/54MoGmgDGmsoyI5t8+oXA9ryyFmbSVfGU1797HqDUiTUKZ5CCFqo2GZh+BSqvODUVuLUjf
KmWGjMhZ1dA4kW6t+E9WSwV/Tc8GtyBfswRoblSPad4K2wKdv/SU908iOnf7arYXPZK66EbY+X0C
Abfw5/OuDEg464SuSWtp2wno1fGhirRsFiAHO89W9f5BST8WTYJ29AFBZrMIS3YeDm/oMQYIJvWk
PGkRVdI4t3QltipZNP2ZaqqMfWsYH098ijx9P+rg2Go68OUm9QZLTfdKBjFr2liiKhg9qsoQvkRd
upSqmalAiJGLSKV5410i3Antc64NVrgArMSwdldIhqXlgTVUsZMpH12A6ZDsJjJbX71htH7cC0aX
6OkA5yXy/ftk+ItusYhHWdhG8N0jLRciFutRExI3w3ypt4jwMVn07wv31b65jkXnC9h5SSAp7l9H
KFrqu6JS40cY53H2hfF4HyGc8Lh3nranhUV/sljRW3PWSDvNcC5Uw55HCsMHm7bPQH1WnBkxGMtb
RdqfgjQEXZn7IXYA+3u1FFXv9qMfivUxr+yJGgV24G4JZV4L8eW/V+DHQOWPR1338dRImXuLspW2
LoAWFeqt9gK/qItLU4d3iAlb90ldFLeC3ykWuV534OkT8hZbTRb29163KbjyvqGy8ARETXij2bBe
wjfDKOahXxJv/75VSfkpXafRAHR6Ev6GnO4q61jUQql6uS9sm+xj5r0BGkG6wo7zlaqMZj0kFnVa
OP/X7fju5w+d/LuCUzYudHMMXUtVMieouhtRzI/mHqI2WiCE/yTZ0zH4IwWQxF7Oi5k6TCc+V+yU
RRfyQ4g4SQkPvHxA9qtHAaoHM5vt2+gWqvynC0cKwMmn18jUx1VY7Al9Ti9AHLajbANhh3NT7n8L
afJQks62WW0P5XFQEVit9oKyCiyg7XW/kZmTkTOnmwV2ML9FEvl9WgID+ec7XW1TF5XgSJtSQINi
cWxsomUzXXHqkzWaYdYtDPhPITPzz9wxgiVO4ZUzSvW4DpIo7jkU28VHFWxqZTkbL66HkMKt1f7p
TrPX8GJMsQnjAn9vtjYrhnSeRsLW69CEm7VmBUfs7DxrNjOUNNt9rQXOonWNoFSRAMPYQ4mt3+Wj
ywmEvKMbb5jb6zyc+RsqOxPbHT3NuUIv7O8X0pUhVXw1Du4TVPA6SxYt6USUNlslz+qvDiU4+K7p
BDKJBLMyojOC4XZGAlX3/VAZIWoBG/VUPIomghO6a6dAAEvL/ZjD6IlmmlPZRMmX4m58qm9KcF9t
22IxwWsVoFgsJ/nVdf9XT7VRUlMtOnQV3Gc9IyflSIol7EsZtasIGhEizjpeQgJpdO66V9BuTE8L
itTj4JmekpmCMhoMQt0wpj++F/6dwRioPZkp+HtFtcCfjYPieocevvXSFFo7HRmJWYvEneGtUOLW
w66Mh6h08jBbqNEBTgO728xP4WN8N7xF2+ykb/NX0UJP93F8lHfys3aXv/sPGjwh52AprdVleAjW
2cvHHVC1db5qLNXMrEkrQNu6W1QE9py7z8iJnHpfL6fRIfc+OQYP6Vl4j/fVjbLmtQf6z27+36op
V6s2K1Pdm/6emDrn9b00e5bdiXU1RwG4JAwJz5DB/dvrXVcE/vtM+pTYXWAE86s4bDabFSKch97B
689Spxg5akTSSZBeZX+wxTGmJtJYISRGWU9Byp69DwLwucDWvKU77kRmRBLZ1pA5lVLEkJR0ryb3
BdSE0Y0i4HWA/u1Fr2z0rNPJYgaOOosTVA4aB9D1nhbp3qf+6JUKAMwBqpHUJNGemAjDsbHi2/SQ
V65i0tWjAgmgCjMxic1dlTOkoll0TD4LdyOo13KNIlFZIadoEoyqv4pndW4nutXGZqkt09hZiJY3
Hr3ArHeI+hSl0XyZFxnZVdSAUGjNzOogHym1kmhJ7+0rMj8KQd+j2BnyI4xHR8RXcjQFQCUjKgwr
/TJfSxAVR/D0o6Er8Q+i3cFkqmWiM33HMGmP7qRhaPQDcrcG/x2/d3AeC4aERq5vpI0xNFYATpMM
tDfR7ESVtiX3EwwDplH+ABl1ygsZO0RUaBmjS/obXSYr2q4DaBBDq67MroZcCkCXW5vpYJKziKQk
nVU1ZoJyU2nxdDw2rJCFUzzHew2EP7T09yK6z6KVg8/+QCGW3z9CCdQYnQJCi7lXG2XLPrFgiZqH
53w0EXAVkDXODKQ6XovcGC+TiiYqnKRDL5Czak5oz1YMM85P+XIETPhZIKbgGw/5Un2NXzx40D9Q
4fooGahgzjBeweq4iOy2XyHFGZ+ZwMO9DYwYLYxFY7eqib9xdYujBN81P0WhAmmmD3/dPQZIoii1
cevGX3nCL5FGbh7trGnm5huRzDjMPC8bOdOzZqnl54nP07dFxiHDW7fnq8z2R5w5PYruBfVHVZGB
7V/3MOtaT7PW1fGuznzffyCrda9/dG/usl8rdrBCHuMe1LeEcBNDWpBxTNQ9iFPTzRlsyKepVJbW
r4kkuXXcU7nTEU+THXQ87JIaW48Sxf4d8Q1Ev5FqRzmoR2W6ImVHy5B2SQ5SCGFzJMhbs7AmAb7U
WMYGjNaPiDg4FRo0ydqGrN5uENd5rZ/I5laVRThqE2ZtEHrthLs+RsC22QkWyjwmNKiTPGy8yqxw
Mw1l3xzIvx4h+bZiV9Y48hR3UIS62ZeWshwB7P4ufstH5BDT0pqfUBU3wR9b0XkBE/VdCKVefux/
zZ/GXXTfPCEWOkOH5NQyWnOfIJe+45xK4sa7H19C5GaW/i+0wz8aiM8NOslJaUgnuBhXMQgRl5nn
5lVYRzthrUIxtJ7/0jO7ToyKkaBt+j5BN0JjeKWWk0Ge/pBxl2fWAHJiO3/SqUHdywQvz/pzdqE5
HR6lmeGdw3f+sD3gT/SDA4EIdo2AJALP931ip09lwTB1DvzD35R7CaXnS3asJLNhxvoi9qvyIp59
uCsgiVtmR/GMG/cDlH8QAXksyVMU5D7/7ZeuScG/Vn9ibJeoGhPkfI1S/ZER6BG01eXoIWr0O96F
SL5JuSkiRBtbam1mvzXX7hnIjjmODAEsPoSNdgqBuNKkAi8ODdPiqH5Auxc+BiBB/ffihZpeYrmr
AFkl2JOtYhfsamM4ug9gYD5Qd6WRrlnBri8NhdIdv8dhCAJm6l2nG66xIvhEKK//QDzNkk1+1DqH
sJCJD63DWxlvFO5nZ+aKPN+CxxNlBqs2I6vvYCP798p8jxK4yZBdAVWZ+pHUa/6OrRq9nsdSlYrb
LNkyI2rI7htxM5QYY5NbO01+arRb1uM/y31tPqgMgX9g2of+wVWY0Oldyyx12ECqlq/Dx/xRd7qz
X5s19RfRxh01n0pkEWWWr4QBzELknI0FPUKT4Bkh1PZjgboVebVnceIL124QRhuN9IV/Z/5EwoeF
OAgHJLT5vwYBqG4Vq7RjksXo8X/v2bv8itpu8a7fMc8JA+2MEBx+hshEzG2lXXzJ8BCwjBrLfxC3
4wqJeKTlKDtfks9ZbjPJmqZruBSS1o4lJMiQ0lYUq5dX+WhBAa6EWw3LFX4k3Trq9om3zpAbm28K
yanUA3M7sbqea7s0XwGk98aNhM5iYfP1xUnlZyLLj00d4R0w/jthRBMt0ax8rpg1aYy9Jp/Gm6Ik
6aEnvlygzbdpUL6B1tlg28zehKi+ZaK4ZZnkZXmMbPepW5a/8tf0Fz5YRidxYRUBs0c6XZvekdcz
p3ZQLnwULqnMSOwhOUiauZDNmW4wKEGgAFGw3+I/DRkHFjwRV0hMFE7MiupaM+d7ZfkUHBAfMPuy
PYSY5rk541e3c3VZjKb0Wj31TndS9go6kv5uxubJpvji35U7ARl0FG0fs7dWmhwGMzhM80cgThE9
y59yGzW/5cyEs2+JEunsHpE/j1xjk2uG/EwUWXxSrMsjU5CQ6nsiNMlzK4msMXDGFWqCF3RAIxOp
wKPUwR8pZ2uh26cUQtl1DbUDK8lMZs682arcuo726p2lO/leyeGQN+P3EB5uHNh7wBKuG2+TnJNP
77MOnNa1vMiOA4fp5KCBRNPXJpWc4NLmFrlTZeQOxMfHijBiOzJJdqk0e3xOEWc78dhcsuOHinL9
yn3tVwWHzCqWoSM+R5sGt8f78kcsU4syBfMrZ/29u3T7xWqNYv1KYAN343r+ptOEaoCUQuGJ7qfS
oF6+obyRcjKNCi1pJ8YDQj8LAfSdvjA0TBJU9RB/iuY4skQGA5M15KDRSSgMgY4LIzDT00qisNr0
YA/5bE7DofaNMjeUMweD9lMJlX1hTSVUD11vq2hRkLDgJkA2h98hEwjBArcw54ohawbSUexSPTMX
iFrPzIGVzlYqCW69jY/je3WONjosUT7VUGM+LHm9UDJjkU/Q3xtW4BJ+zJ4ZHF6h7rgMj7ND+5xw
7jkQJ9RjZyxf+DA+h6lR7PlHraz4bHKOuHPyh14zhj1/iPrcnQlT1R0vHH7otQHz/YZ4nkFAwRi3
ogjlp9FqRhmZbKH4rIV4BEPfvi+cZpk6iS0oRrJBTgPZejs7jUazby7DJVnNP/O79hdTLm+NuBLm
xvjIpNYc+m/AkIE1R45Qs2YvdD68rfYJGXch7XN3OZeWRQlfFfzmHA2rWYZWoBqX9HWw81/VPRZv
fJTsbG7R69G483cu+7qu9hJfhpp4YSj+ikZ+Xti8ZddPKze+98+jSxy8ZF27xhpUKz8uCpuF9MsN
e9e3pu5byAxJtMo0Izvr99wkbxqCsjFwbodRXXHCNThzwy0311MtXV7RzCKOl12roYch2S6ssZ6J
AYt18hAzrM1YsIRPlnjBZlnxAyZyJOCY/k6tYBvZ8lYBT7ZP7GwjPGGr/LuFYmNF5ku0WO8Um3uS
nJJDvWYVnGA5A0ZKBScezMBUDyn6ivt+C5GzsnYdiqbI501635wnw90Fpre8E6lsSuvqRbxULxB6
kh9ID3DN0vjzpU1NuA5tpWEwLKk9Zi9I3Tjajnvt7oQHsgTl2DX43ZwxgNQsFAtOWfe1JYa38pV3
1zxGL83dsF48DevCUT9rMz+VFeFKRSqPTM+mvqS2+5yf4PV7RT5BZllO0nMNT4FO0G30Z4Wzv1Hf
hMf65OYWfSBk2ydOFPFJfBoexX3FVTkhdgi//KWBgigzgxfvJcqRWjWVwGCKbf6h+yYmdOnbyiGz
08/xMncWm3g7g7+838AEedCcYdc8CFZ/0DWE7CZBNQ9aMIAV4cm9J2a80zjwTm1KkVlADvhZSOZ4
HrRNfS/sitfqTn2CAlR9Cu6UY4zeY0NuUqZW9NjgIo6S0xzN4EG1km33nCMM6R+Gl0kekkjPmK2l
+8zW53aFjCzMGUv8dINGWXgKbVgQiOGSO3lT3GGbD9Vdgb5iuVyFqLuD9px4ikN+rW7l+xWJJAJf
nfMRmfFzvqrhDGZ01pDtwhGMGKXIxEnN8j5kubqtnoMJQ/8WMb05FHMDZn87bAXoHYwcQ+w0K3/Z
QPlMaZ+wrDbLDTOu/SXlB+IVueAygPMgN3ahZ6iEqAT9W2m3+HS3BdKT0lbZ1uwHd/AsctNwUqek
MYoj8AnEiu3gNV4pTvBaPS420k6ywhVtzWNuhqfhHa2w1wZA3Jxe4gG2HaQZ36fAooAj06DK85Dx
gPlz9kB6cakvzcN8q1M8I6pAbFowyWej1/HNe80es8Aaz5kjfgrb8TPejJ/VQ3uOV7nnSOi5aqsK
qcxhVe5po2WCgXzd/cxbxZ/RVEs0Bt0ZP6OH+rPGlkJW/Bm4lkSyv/fPM4h4oIZWaU6ZtJl6TONn
8pofFp8JDkkxFvStVUtzrfHTfVGYOb7A+Jn2Rq8y8mtkeIqPOra1BEUwSuiWzsx7zbCwqZ7z1GI9
S5rdienr9BQN9LJmudN75vyZE9cdu18hebFiik/VY36fOO3ZPzXwE4af/mkRgu90D3FjRce+s0u8
UG92mPNTj57wSu7Nxdviazeq3Cjvg9Do1vOVDstvbnivcyRw1hvJYtW69eIzeGmXesGRzxzELfYI
rHQoUprlRUDlO7PGN3/rI0GdWeiHbWcWz1Y7k+yeHPIzecih46elT9rPFSYazD0zvjQzM9Z3+SU5
tp/uc30pN9OfHb1kTvWgf7KD4VZRTPVNW3EKfkmi3bzrxIX0ViOzecgYjuvPEDArz1Vuzd9rz/SR
NVOt9pJ8JB8lefEKoBtbx46VFFepKYS/+sjSntvPEF1S/yI8K88FejfPrjAtDcYCuEPz4H10/KaT
fM437nvxED3M1tBbn8Vznpv1Mr6U+4RD+ck2nttL86u+7y9z15h0B53+ADn1o2Tkp+hj5Jvzc+Ko
c1NYeUcps4pn/zP+DJz5Nrbd7fg0mZj0RI2jjxDVokxCNMiZfq+XOS1/ypcN/+OacVmo98D1/cim
tE8amt93vCJ37qh3qxbxjMiujqwsn4Thfp6Ox8pV0HhzWkoCjO6OFHgGpGs3jSU4z6yUnZP0BMfu
eUaC+p6VS1GzObvSavxktBz9VTR2+aXhCiVWmzWUtilisig+OhRbl/6nbvXeavGrYav9T5rCUI3R
+4jRMa8dn7xD23grlyrSE1LVnT1OPsvpHRH9beJUGL9PbWrKuVGJtnvfUn14TJfe0bcT7vJ2vh0g
XdTs0uk2eGNKabQWcPYDIxITRjdcSu9zTp20AmBgcwn9fVAbwfuo2dIheEp3SK1f3L1+1DYv3im2
xC3kNVsdLXLm0qOFMd4pHmWlODPbT3mtszfZEd64o0AEFxqz1+Y9eR7uB3TLy1t9gG8V8CklpDmK
Xs00QaRf9YpGSRkXmRRW+xx5SrmyZGHdkX/VBEkHpb77dwJ6hVv4T2b+vw9jbOnv/LMOeYU2z/st
7CFBeKAzOhkd0fn3U65ZNL495qojlXjKLJdTZKqS7IAMnRc/KWxHS70xA1gPeQjIVHVQkZS/h0p3
gcDhUN17MMO3veX1vlUllaV2xB3puUhCps/nZpjIDzfe8qp9O70lHMfgdeHcBNDwBXP4o0xRVTn6
B32Mbuk8NGc9AsnIS0WZcgLy5PgEv+MCJmbYoRrkWTVpPfEz+3sa2Jqf2nr52YrVkxZOqk6Vlc7u
laRysv5WMQUpRvbkKn3/6zWvagaDH7exEgZgTaLamljoYV1JQQIdwlxgzMz2eXRoCs2CYKzaVKgR
qJQk1YFSW8at1502PngtyXzyBB2xX7ykdXgfh+89SZe2uCBU0pULUwqnPp7bkMWRnYMFx7vBmrWZ
ECsxRAhjg/8L44PqvnmMkjrMmhpJki27vNhJoWDVSLcHUvbShspO6E9M6nC6StN33zKFqo37Fsjz
pw6SCpcLjlaKih653oKsIuWjbTvvzVk9NyVKMAKdYm94F110xdunTjCjxmm6nS+bqJYaWmZJylEj
QVD8pZf3L3WKicd0TI9IEDP3B6hqQ6vU9jla3iOd3y9MQD/9UGi3CYARVV6O7tHrxE1C7qfJid3T
MFlomzESzcBtTp3iOxO3TavMjLqV7bwlemYgP5EoOlOk6r2ZpVZLrZPtlIcIdBh1agujPNxLbj0J
i6uReOdp2RdfhzhPLVeGZbwDCtXwpnlr+xP1ezrflaSDvXseE4EoFP6qVjRUpTdmw+d8qBAR1MxU
+c3oiiJcFnJgtQJPR5rODF00hXibkNJhC0PLSazO3owwI6TgkgNU28fh4PCvhgHqCHaRiTgkCDV+
g2tlc/2xz0cao3tBhQiE98rlaDVJzvaRvxSq06AQYJSvAq9VeuN7lPSbxlcdKjDVu0glX/fc5zI7
CfP6aZzXpo+Yth5QGKCOsUC1e77pEkR1i3ozIQZFMtjURQA6E1e93EHSxe9QcAL0g6RHL1JhoUBM
nlreGNAeqGAKqQdb5le9j7LlkT4BJoi1egUZX6kgm+EJq4x6hxi8+lpgphkdG1KRRlvpCB1qq0Jf
+QH8ZBAjyGTe7sAYZkqiWKinphp2qSSs46o+V8FbMj+PmszNQL+9/OxnTzp1jZq0qk6tMqvsum22
fhXaRdBtFqy6ILWG5Du5YkmVtwoC7xiNva3NUB8W8PCJu51jtSZUVJx2nG/poyUj4tSVHv0sAfm6
54kqJ3YZcM+GTVa2NyApX/D2b8YChnvwKAx7M17xt4HvIlEd3DQSd0MxHP0mXWp6ZymR5wSiWZ/p
vsAwtQa+628glKjL1eDa7ZBSMFvc03hzFhZDFPS/so3W1YcwVe/jeeXEjb/rhoVZFuKjOEhO2QeP
WZVt9bL91dXtIS2KO6HQTkWaWl0AIlu9JMI261+yRXsX6Rylgvgi9yNDn8fWGAb3uZBaEI1kxTmt
4BWYVYarIPylaBRjFmZQu4dphjb4HInps5qpLddfFdrz3ExnKlzzYr+htKY24ylckEF38dbLM1uU
FehK/L3bCQZS6RBpmy4sQzNyVXm2sEuAmmpZ/laboHSUeeOkvvriB6Fiwey2r7RhLSTxr6Rw72qJ
SRgvWTdmNWZnD4nqhmShyqQbnfav4Yfr3cISAmSfOjzitchhV3RZLyUegDUaNhoa0CaNh8I3IRwh
dZfSrUp0QnPyWL1V0jLqrVqyPHlDCW8B8QqkNZ+0xUmnUeCQSbyHV2+vHhZ2FNrjgeahJhoKutYz
O2KwS1sXCa2XWWLlupkP5zzZRL8I67O7uRNeGlI4/vs5hIPmVmv8qw999ZnT5A2k1gA0+OfkiP9w
tJo/NFnbBP3JTbaqct8kMImtizmiaFa9WLm6GbzlRIqSVYoHGE1CpNs9Z3HEZhpQHc0Md1wPi63s
GsqFijOFMBU4oDHqj8qZZeqWVPia2I6EVVyvhqcWu6dpRv8ybCob4b/EKJZz4ktqVdmqXdF5WdgN
+ufhWwZIVuIEPswCJ811o/We1PlnoHN8DvNNlhEoP9X+kt4rHVUFRQz8aRCG9HLWYb4JiwchXEb+
WkELE0RCfLcgnm/XGkcNocn5pokOQb8c0/UCCVYKJFJxGoO1nG4rBf9ggOe3/Pc6eKxzu3mFbUri
y9mZvYq7bc+y+qDHh1LeU6agYSoUJxdea9mQBBTWpflGYmuz5rfcnYREN5pxh7KEkXSfEuQ9ypJI
ViMf6PmjCnzl+OTCZASth7zTaDKBiRHuOA6aaqfNRzU7zsjJlrOdgsxNTuS1HlNLGh8afzt6zvy5
aR3tvfrVDY7bmN3oDJVVBY6qPJCAj90NSMh3sACGC3Fh5vghlYWu4gosUKnyAANKphNqOBEK6JMs
dZBvCSY676EBReV6qq0BiOlHY5hax15gd9rjv4PD71G5AqJIBU7FWZl0v/4+sn1eyUrSLshx5u9p
8wXkmG8m8qLBX8I++e+HXePFeBBPAwKEyNXEYb24uiB6INZdJ83m94IZ12ycET4nNLqcdokfm5dU
AUzhBpLre/uauR1mTgVoDUEvilcfKBeSn7kjyrK+8qkGNo2gcuEsmvebwtRf3em/b/9fT5KuXJKY
hHMlc1t5mw0TMDoB9htmqqG6vaXFVBRK022iOz0RLRoE9M4MJWj3flXvQf7KhA8jQiTiW4mnFxeH
opOtea3cl5Ro0pnvROr/UHamvW1y2x7/REjMw1tmPGdyhjcoaVIMBjODzae/P3qke1o3qu89VSOd
Jk+w8WbvtdZ/sgItH8IEKp+yvxS6Jw5INoGdpHxzPhQLtdBvIGpzvX39fnAzE2dHFSwCrlk3nXrJ
EJ4NjK+ENTxA/5w3ASbgt9bEd/cNDRdtiYVUclaW/7kEJbWXUk7YfKOATOzA3xoq4L0ZpD6cjA5P
lYPDmSEeHM2C5nEBXP0ErwOQEx5V9gRQ9cGvN9luWOmdm76doi5igH1JFsc3/ZUO8BFETZjszrAx
FQAz/bSeU+YGz1i75qafgOQJtpTNcJJgn5fWvVY/HwNYdNpzTgpda3h6EmqbY9SiGwlKg5abJ9QI
xpfJy9di2K+K19rFg9S1XosHY3TOaBLB/XDrCwb8q5UeBLjElBRatmsgPwQu8cSXi2+8nd7H1UVm
fO6mM9PgpX4lwbyo56GDRKWZzl5cqg5yQd0pBrRkG6b8uletsvV5e94kj6psn+6t0Ts8GWcMYY1b
Ehp1hkyv1gCfDVFFOLcAcl+bmmhic5AHdcy2qnZxhSaUpjpK65OfHi7RBUDBOL5KDGayi2S3yWtN
2HDTbAdaHrE+ucb5LcPvVuPANZkunM6Wo4w/6o5aG9ghwdWs3tIjz8ntlnD0R+m9msD427eCFOYR
mY322p2emRogLCWnKUhVI+xH7JRLrlK8HJmIGfX7jS1qXm3/esdXu7KgWOdUmNpsi2ONE+cgXfdk
22snijbqlclJtb1a/h+0MN/sUzokAlGUCe+CbnMFXovCHOjVn6oNxg5N7tf7rPPiw9qYmadofwD7
PtRj6gwgwb0vWguO1wq+krTWJk+bFnq3rFH8CI6UBSNwwxAatywG0CL9fW/IfoAxSTI8lMnrQcJl
6AZJOJ+1Tesle2M7uDSTpEVq9vFn71n2HIp6iobVhUG6GYhz5tRCXMzMmzhgmrw73kv+mf9GdBTy
K42oDNELn7fSVl2Lb9Mu+ZgelIfhRwNHfyFFjR+vB4ips6kS3BpHD0CV+QMF/eLIsGkYIT+Y6+GF
gGNn/tu5y8+L/fT5ye/lChCmbIkEl0cAEptf8mz+CmSDBkGNjg7AGWFJUH4xbasZ8OueFV4Wrrw4
OLUT3X8dHZxdpE267sBwH+VgctmhaUGjbfKeRxa+bKqDcA960X+4RzA4XdF7pOjicm8HZ/smO4JN
Jof/kdqzDcAX9Btsj2bnL0bg6EbvD25CsifIiMcU0LHwmwZmRdOTvA3AMQOQF700XhKCPd+znAQv
Zvo2LtE2GxrXER20uADKq3IvE+7FduNn0RKzTe6/5FvcN4jq0E1RJXh6MN8/+AwEC2ZRHukBWYj3
o4cjU9DAXTkzTfA1ZpWlAyKKmFjz0qALu6XpkmawO8PsToJjMBB/p++SdbzS3cJhL8O8MIg/5cwm
a7H60O6r5/TJBE95JoY6WTfh18x0SQDhfljOMdjFbgeRxaWv3Om7Yj09w+grGI6DaHiPbxdnTtUF
0/dmYhZbga2+yrsUxO7MDQFu51aBvG/Pz8mXrtjAeNUy5cYlUUfhCYTHzcu28GeXWNdBiIH9Mvs8
zPrr2MsDw429O/yBCFN3ITU42UJ8voQwZOx3YEw3RkilBMqdtX6uPNGXQYvkUA3VJZMY2DMZKKEY
ne8BBXXurerOd0EjSNJ8GBZppLq4E0fGWwKDSVl3i/NiWtSuFEybdMUYxgE59vWX0T87Z08k0/Od
CEmmzAMpgvkeNs5CtWtXC6afHdd+hb7K+5nvcYZz1RfMR+e5d2fy2egfV8lK3c5/RpIuj1EPB030
e3fwpMX86y5+TV7B5FkLaAk+XSxvVfQleiKZfz1jEiW7wBCcSnexl7g/nzQiM7WFFRSrankqAsPg
B9sILM/PuQOFfwkPHqCue+Av8yAeu9yB9gnFCOqbU/gAHrHzaa3KEL6DL/gz/w762TrZZxGzT0h5
I88jmZhOjLkoRAGnJFEWGMQ7LMZlu1QiA66IztBbZnWKQbmsQyW6BFoUe1aU+m0ICLaDSBUwXQgg
0y6YifAMz9/JnQVEUhvKqFMv4xnZ5NePbuI4BG7OQJZDVWljGekcuREXV3b5xINsfQlPnOZWdPTl
pWi/QuT0GPrbDPWjSyg8soV4/VK+p0gLYA8hq7foW7b/Pmv+punOUTr/3U6vBp74spaXQhi0TQd+
W4Uj5NQJJIJ5lcL4DUsFabzRiEvfnG5/XPLqdBvTRtFqI4XYA3vSdJPEhxNUG14KcUbwJjkQAXRF
/9/vU/6mksSzgbJflDjjtGtnkvHc9oM6ZdoGFZqF863BaM8vJieDPXgIdYggu6kOTDNIsuAw2eJn
mnkjhJvSTahzH2W0Dqipzg9MpaTxRv353bkLZwxZAk5xaCuu+gOzjSfj0gvmshjfSW0i5LRO79GL
jtqNCI5fJo9XlcXMTvvfK13de/WUVVYrSdVG23a+vJEeju+XQPkxsev3e3ERw0/DN070TkwC6vfh
8YzUEpC19OA2Y7FkvsK7vNMd5t0wdrzjE0NGW18d4DI8iA8mXo4oBXp/3jMOsIAFu6E7ftcaR30A
exyzR53S1Zuh550KohU/Fz/MGS7OFlpmK9FNCuB84/56u/qc34TLi4pIkO//Ngzpuky49MNI5Vx6
5ziQky/z9NyBPw6fec8gB1YQHX9CETcdP8r+xppTzVkQ86/rX/WarSp1pjXVwyYv7Wp12MEBf2oX
/bJejnc17lVZlG4ui2UVZEFPmdK95BGoHRWf5DfMnbbNqnmMfzbUM1gBELSU3mkhxKnMzeEMQfgD
rHZwM9xMLoDEO34Y0HpgaG3LhRIyvy9Gr55JPmMwPLab6bG+a7/o0ijeq0haofN/Oq5zNyfNqPAO
25gGAuBoOfsrFKthcfKBbB15my/FbQmFeH96B0zHwGr0i4j6N3m9sJf/eJTC+USVWBTs2Yel9qV4
kDo9nSjk/KHG3iak5r4v1um6WuZLCcLCxxR0nvWWrvWd+ZlC65sWxvrEQc+ZDE9zc4BEn71QvD+n
d8Oy+FJfD61zoY+q1+UdcyF4b4eH41f33C3BVYqR3GU7WT0OLiheQ1mS2ulauv9KF9C+6qBeHx4s
j1PsQfDk10a0zVfO+vOHcT9nNTM+su6H5y6swibkdgCR28RfrMyg3VzedHQHT/Fru1ZmfhVHE4h2
badB9ixu57GSp9C07ebyTNoo9w2cmy10ffFHvBXuUtK6YwKCpjVcvAcThAVgtXyWMvso2g/SgtPQ
NoDxhzWf/7p4rv337mcD6TPK7onWACI/B/n9c8yxaiyMhbav/ert8AbfcymsRIo8Vw5/xvfNWnDb
hQ5U4cNedMSA3s+0nEaB1EjJsWmcu8YX708/NJvHHdK/rQTqViIWOw6lQFn00YmTdVwe4ZUUrspZ
mLqNxwwN41tI/ppzCHCr4QkZOTqNKFtD4/Q02SmJxE79Okzc6m6Mcg/lt3sI2EFKy42f4KrYrxX5
UxIbwNmbqwa4CZyPpderDLmdco8nTmitHuQfwh3a8dyGQTF5k0d+BnyrJ8vdQWvfqP6ZgkJk09Wp
hczwp7ViZn6vLsUlB2/QBPMN0aKfsl9ten7Ky72MtO5DuxA6RwhNaPzCagQzn5nGMkbcdo1tSOPw
qt1+EZ89+a7dc+QsxoUQWiHtPUx0Wvs8Oq/SJXW4bT5lFBlo6zWqbDlA1gm9yNorMMBgjwfqSqc0
YYa8At1W3/KcuzTP9m/y7L/dSxjt4kCJsxxOFn/uZVNbqwhKz/pmjgkg7sZuL8HU2cbJhU0V13cH
OIpNdgPDJnj0uy3st8teQeaxXgxZX1nqRqPWn+iFdOgAPD7U8XMvVO0s/l1EtzO5En8+4JGL3odk
o3I4uR+w//FcK+g24OzRONT8cMnfmSKY8h0yJsAM2TyYIbMPwIOxXzfPu8fW+cC7qLNfca5lmiv6
Fx4lzOPckjAhqGQ2PGCn8QwHVwkHroT9dHR/xtx6TISprklCea+ch9i5W6I7cmnJKMBw2Hr4iaLt
V3f0ckfxV22OFOaz8xg9jOe/LJ82r+8P8LZ4GZdbTtPKvNn/dRiYOOngOTYbmF6dvZmgw0YfC6zx
9mcj6ukEtJejuE5oVZpmXTdPsl5DNnq9JJ/DQLbgadhfjkuGhV3V2Ufp6wDCewyUPMhmauWbOnwJ
6kzq2uelF0/7klF0VPXuv+umaxU041IMxCTWBYY8mKf8quZ+P0LP4tFs6tTYdMm7fIJ7mL6V0Eah
1dHQCZ+NrNiT6UtTVF3OzgUmENutsJ/198qmKNbH8kYJ8w2tnxfEqNjgQcA3+9pXv8rKS5ocKmtp
gAYfDRppsMfjOYaq+A5oqXeLSTgs46l8+Ped+LaCxHlVIySF0chfjuzt0WpOQlEYm6TAo+R+YDDv
NHrUSPcUkJb5OJ0/+fQMmiIjUFiZmjeNXnYOdMlJLnN2SzTjwEdfxPR/DPPsRhEpfVfhMkXHhws9
yByS+ecGgTNs0fRNV2/IBHkUXoZIsgXQFSfAM2KVhzkqmNcbcNO8ZK+X9O+XvBoYWXWlmONxMpf5
YNmCsB2bt/RQhaS+Ov+++UiMb1xqfve/rcMsGXS5N4x6U1OgtoAQTv/zEDMC6YO50lHxxZmnBh86
p7F2Dxc2EpxqSfL8fIzY3RJkm8nVL73KnB7V1sw+fNUtA921K/imwyYonTE4hgyAlwDYzle/Lp0f
F19c3UsfLGQmARDc46i4y7bDMv9gzKDRep5QyhTRcVe8tlvs4l/gToac20GPFQoUiXg5PGml05GY
FQnght5hnTmosGiuN6YzIivA3X8u3yiAtZ3xmQUI6vIn+b5ns1V8zHVC2BRykK+Yd93LoGztxwG6
+Y3H/Jff/PUnCS1KlJixYiKhXVXKSn2qDhUeVBvyh+yuDYp027Tr2AJD9JpuYSqBUAAYm0tx8g5n
bVYZWAOLmiPzvDSYoeXxE9kVIoXiyDirXbWIqas7I43qWfN4XPBQaPqjpS36bGPIUS6+yvF6msIj
1WoXmqe7dKCOYwIn3U/WPh+2grLJLeQvhGHY3bQVuncTfuhpa2L/ImgbFHwOyRj/XmbfPuP4l9Mq
6Fi8kM/+5yprFas9X9STuaTAOeflIj44aq7CoLDssYGx0Pu1uW8QZfTWGTVrcKl/EhNBwyZOujO+
mOW70dwf4A/hfNAX6eMp+3ERf1yE/sYL/XYXRPBFFp2MH95fFsZ5pgnG4ZjpGwGKQ+FoycY87jqk
Gp0r6RTZ0PmV8MbN+e4A+/2aVxWIcNC6OR7b2JSwoc3A6oIamR1yvdEm0qZIQs60Crp795j34aSs
s59luzCg8mWr4rSmmW4EL+6if7+q7+8Evoy/AtrxJbnag7IpUZphVIS1ni3KOWYH9Sx6jrFbNzzz
BRzgC5VgcuMY+qUxv35gwIn+97JX+9F0UuOstGpztmsjdsmdddZG22+gfUHEm+lYFTOD2egLso2j
wycayx+1fHdCJodbi5uN5WJIrDc11xatFNZSKLfoSbvEV1VOsQm2q2fhqdDnAzyNPVF8TEPbKE3H
eyu93Dd67x2gipqFS5aLXKn3Jqa62aR5eVbt9UL+VK1pO5vy3Ljd3y6C3973VRVTjUf5MiXNtIEj
7Z12FaNBekJ7XM3TtFs5gN8N+y0LNzKDZ5LA0Kv+2UxH6WS2AxuunNonRCbaM2CNcfGybFHf5E58
d8TMCXo4KM/r6NcR9NsRows8Vapk6JtYXdbtLmFKbQblBDPJ4eMc6odiuMNvNGuWZbaSGL6nHjDM
SbtVc39zqpKNjsXLnJI665D/3IQsYTxX0qk3l0n2cMw7V1xcykARCjbUd96+lSH/hjo25JG8uqCO
X50oHAfzcONMkL/pOCiyZESOBIeQm3B1JjRNLYj4bKtzWqnAmWCcECpWLSKU0kXylEmLNke73Lf2
0Qpgd9rm0NhZ2Tvx9KPC38425V22ltQbr0v6ZgnOHgwqkyyNsIPr+9PpTVkKapltm0H1RvHiDvWj
nN4dpZeZFDUA9Q0y5GVdnk1wqJT//0/AH5e/2nDay3Qau9I40ExmjgQF8ZK8NEwz5KUCN+2ytWCq
8ug3aDNutmPfLY3f3/rVrjP0JvGjh5O5GYwwvyyV7m4S3FPscuV4WnJAHmgrulDUwmkK4GApCEGU
G1YY37UEVAjQNSS+wBm5ugEnRTmcZUHC5nswbFl7PDWhytjBmnxr5u+VCVKfQEBEp+TPw3TE++/g
mPrkC/2PqVfd3Bjtrl61l1vztl+unFd78h8v7OruHDO5zxTp0mzGBWM060X28G8JtbCYyUpV4asQ
1OzmM/fxb9CxiT28J5/lY7XvX4y7dFe+smLax37XYQNjj4y0kHpGUClvRNgb332I4KsEZzCXxK/9
6hyt1VOfH8fS2HBeIhKtMHKL/TSLGFKO+oNWhtLxsT7uy2mmwqjxppHdKQH7DTTFOVthrG2Sw4I6
jJ8fptmJ4u7Q77Ruk1eLonrK2Z7arVQu2aGgeWZQouRoKpZ8ZXH09aMGvALXWIxEcUOHMiEvQeVW
etCPoMHm02wMcizXRxMTuJDv8pW+c7bqkN1C8OAc8nI1VFhK2JUraXgVtfWh9HU5auAgYAKDBsr0
Wjip2Y0n/9eTff0BY2mu0fhR8vwVf9712WDKRVUC/lIOb5iW+0j/RlC6z2Qp0QYs2qfTVn8H04SR
93p0IDwrwGHG3fFRfEGNvLUC0O0A2U3liGWIfMgbn0kDWAo7ITIl58RU5/nGfjGvur9e9Gw0TlVp
0Txe1ZSnopb0BgvKTaz4Zr+Cj5pYK0V5Opre2HuUwCKR7WOQqUs6xYMQps2NLu27EgkjMxhPEKyU
efbw54FinNqDeWyzeoMdiYNn8g6SuuPcckacH/vr9zkb4xE5zVs1zavDOs7NJrsUF1oEdSlbe8hb
N27kd/u+gRGbieM3PLFfVp6/nc9t1xyzWqtMJFXOwPyoWmaNV2BfhAGlGbHhtaPfIl9+uHHd+fb8
9cZQi+AmgH/9X4EXjV5KEMQ1c6P9GttMmIxNhDqHdbqvlCiDGqKskuP9WVqehFvVrfztXZUJxhJl
eZ7CXB3Cx1KTlNzSm018tmfe0bYFHSBWqrFPEX6H5XEhPYgL7QdSdvni7I8MWRlJB8J20Lz2HdYQ
qioA0J25rxfjE7iMP4vsj8HBrWEBoPVAU5s9IJWdQqbl0vK4gA7wkNwxc5ox9DAG4/5olmrEcPuy
hQy/PS+bsMa8gURQ/aXbnPEaqfYGE7Mfp32+kbzsXleceqX3tv5QX8C5EXs4WmMfH8HVzND0u/sY
YJsE7fv4R2w/WOCcMYIozRnxSRT95BObDKKqClR0GOmITvxuvhXL8iNjapi5xcdISNin8vjvT/k/
8fN/fcxzHKAs6ZZEkPifT4k1DEqnmMd6oz9pD6Q17oXVeZe/5JhlpDbb8U81KDZV1G+m6LhMl1OE
xH1Z+ZV/khgiLvun8zM8hFX8GD8qcKx34g6ZwFqP2Cb5Ru8J+AQISzWwfExOYIv1CzrlGpCsCBLo
BUcC2oXnNMQvxIfwsAOcWJrREWhG8bVoXEpbBUuVlbwg08k7ocbqlhrje2wEKhvtYzg5OXgEvh7+
BPMlB/VOPd2hS4hAmcI6UKN0nc3TErw/khAuBh/9kWQuc1fmCvLG5RxIEXtiwMR8abkWU34TG5ty
np0HpwBd47IAgxYhSkVieIEFaERaVCxBzTdCNEFVGRY9rh/ROeiCFl0Isj8Gq4/TnRhlHzrGNf0q
+TRfLqt8U/JD/fJokeOKbwVlyq/egcOHdwK9ADThsDCiOuyZ/uMFswMVyVhZKq/FeFU37bJfQjEK
MXNZmpvixnb5y+r474Vgzg+bpNN4XG3Yqa4cJIjzZAH6jFz20wvrDnsYATTDJMRd8BI+sNilmYVJ
wZw5eQAAgKMgRMZr8mDBGrqxNL87QTAdnDUGFpFFytUeMOZCqSo0SEuheT7kDR5xP60zS8G0bN3c
TjoJWO0ZXt+72UN06e/wS05Oln0yxe1AlHTVepmyk8ZnQ7krh+V5ICE0DS08tgtsnm681u/2K1PC
SpntkvwR8QovUNHmJHqdNvSH5b7enw9eezfbf6j2uWXzGcIBMwFqL2EtQ/nfoe8Eo6Md/kqO8+l7
y/Tuu1oL01DVkOD909Nd11qX9Hwa+4qHFhsyEfMfnzC06lY4xDedI85U/73K1ZvGk1M0q5Oob8r0
GZfQvt/CmR6KByn9vHF7b7yfX2v3tzPQkCyrNeIUGzqzcgotd038PrVuoTFhVHrDb7rKaaV1qe9m
Jd3JQLVjlzoBslEOS2l8F8EerfJZIX82V5Chn4IBGEus10OHCcEt9+LvZtIGcUNwrVEjEIN99Sjl
jWp0ukmUtX5Zl7lbY5NXRkiWDgViqXA8B+IQUG4qPYoIP7WwMb6xHqXvDm8TejnP8ZyKo129Ark+
18dY1wjINXBWjCtHHWfl1rZ+QpFQPGLsPcABF5Evz+ot61bH9s0Egxvw38tfPbp4pVpxF2fFSonX
JJTouEeVz6n1JI57Ib+/sTjE7zYK7FkZHEB3mOuFP4+wQhfzOBfbYdO9nFbjz+kFxzSbTGwPdg2c
ggSigBZCg5qL3Y88qJfSAwf/VorKZfkzKdxJcaaXGekc18e7+BXrhUc8Zd2P6jENDzsz6KLuQfhQ
wtKZQF05gfA+2WHg0ePlbsM5PESlTesZYvUFo4jae936lsP/06N4pb7GjzU8scKJd5BrD9tmCecr
+BFHTegVgv1Djfg2hUkZCPf4lbixr0fTsl03D/O+cQa/eDrCZZMfLj7D/EB1xVegUHl3DMoftCAc
skkk3RGytbi8CHfGotk3P6ufRiAE/eN/imsEah619075PD4zfb87QLJAj/dSh+0Hc/dsnT5LkRhI
2xZqFmr40Pw4brVX63FAiLIwn3pgSOdJfQCxw1tW2clrPCTgvFhBs6m3xQOkaQtVNZSCzDVe2xAO
Nsi5usEd0xXgk4HPH1ZPr/EDvCO7Cno8hv69BL5dbgoBXIYyh1dc1+DqRU0UbZhnE/pyLL1afOkM
P4sfDIjk6f7f1/r+4VYZAuD0SDrINSJ9qntNL5JjsaL7rwZIG6dfAoJE2tfjWqgCFM+glQByijh/
PU2BcWvj/Ub9jPmvCmnfUrCHZ5/5c8VTNcdpXinG5piAJuzoqFvxTctXRr7VjPV8YVgj0o59roEH
UGxzaLntSjiGFed26if9Lq+eFIOBonvj7nx7JjAmQbcgI134NV37badOyHdA56by4TceWizD2uYQ
eVoYLi52WyL+XkZoNUuh9pt2lVVL5uNTsjjfhAW/PZB12NwWBxQJsVd3KKkVo2Rri3ERhhZ8gitQ
vh+VzVkx7dbcD1KAylMfHBmR1dnRT3g4a4b973vx/UtgXiRJsqyxUv78kOr4nJ7ams5wKCpnEO8y
s75xBenbu81tplGyCNcy5+//dreFtDYOKqbFG0a2l+HpdHIYjxnJkiNmFIJj5g6WK6VRbC2snxcr
FA0grRBw9t9v9PtHAsh8brPF2Zj+z5dhDnSvrWyoaIgDlmMmrC/JXRYD30dyfs9yFMvtmCAUDbAe
YAmKt2Zgkji3KdfVq0VWAubgcB3/OvB6U6g0oeiMzdnc5oxBeA312UV2xGCpEZbE7/F4sDck9IDF
idDLyq5gadXmgREOfAID/tLlRS+fGohEZ0DWCkZa/KnG9zmT3tRpGp/xkd6E58mxvjC2TYA4Wpdx
kV5GBpQxzT4AkKsuLk6LVAjR7YH60aNLl+isACkuGFOeqPqJIh69U+2bkocuXs621XFP0rx2um+4
VvVk9VGFltuX8vujFPR0Mbo/TrOFV4qZReWeoAxaNhNOxk5mAz8rC/P4zRAYk23yQ2gQVY8XBW6I
oLU6ZPn4Xh9gozASqjuCPFeMWjAnF7tlYi6oPmZ7IB6JzLmxJL4rQH7/PObP67eVqdcXalP1zBiv
dsX6h2LMVA8GePLJp03Uuxf8pgVzJUjLS3zj2sqta8/f/+3aZjKZRW5O8QaT+DgosbQqhA12u2W+
YBEM3YIxMndSfa3SZ1HcsxGoH634s44XRfHKx9QN9zqCINBsy+d28WxJJ9/ES5BhpJStxLcWlzH5
RslGXfj3EsbtnO2cgs2kk7i6ZfmJGOPcTJoNpp6OhSTgsoE0BPI/+YCx3Qor/mgf32HLFpme5U6j
LUXtUos6F07KApbRgo4DtzBU5OMa97f67vLVP+UuXl8IfBVkDCM8OZBSf5uCvttpqC7OK22JNdjb
0Tt6AHYUA2hFxqDlQbWLpw4iRVB4CAZTj595Mj9nLUJuP2NL6L0yRY4yRFiQBVwU4HbyhS4YnQI+
dc2WIcs7iT/+HNQle7Oyg5FNWH5h+Adnbz0baid3EBL7r+QtduEk7OKoRnqA8uIZr7AEHzNaCfu5
WmAzuxzDEg75cxPuEkdZfB2f4sE7c46ptkRfheprCW+7s/P3BO84WKIkxIbQOj0BRY6dPmoBpjLM
PssHjMA+z3gNPSb8mbxLdFpozokRQA/3rXNLT93oGyuq1mgWdvjxbPSPwxs2SXYBf2521s+Du59M
mhYXp2ZQANoffnbQ7oWZl/eEKxEeOMKiWeAThooOH0si6KrgdCd+gOdDdsiQgcBxeMX1gLaP9SXP
jn5upto8CYKxasN2WfNPQ+i2HxpGDhGQEuR/kRG9EbRRG8G+c7un/E4MoUpmywyefhWQS4Av363T
5Zuyau5iNIWjnGDD66b2mLVp1Ry7eGl0CxVTh8r8Op542ym3VY8XZfKD9C6nUPbtfMxAuI3do2g5
bfOQVtNTKyJUzl7+va/I3+zzgHLU+SIoIWyyq4fkUssmSrjMWB3VYtvlonc+iZ6I/UVbjS+amHn6
GY67eQrrw8+DmXhj/Zajzu8vl1WNIZ6q/qyng9uNnem0lw6f2i+yBJxSvYEWGXPve3Ue0QDh+6Jj
b6/QnFztQXlZlNM5vuA6P/jyooqGyAgN/2V0snUbkqMUDn63uuzjwLyLgwkll+GWob4WHoRtvUes
DxeuW4keNuYsbHzoXNaKd9ilMHUO7jMDfS9/ZurrtW+40zqcOTB1pDDBSw4TCNzzNumuRiBz2Ke8
3VOAKOWn/ktVgnu9fykYQuSeiCDj35+P8d2ageVHZJEi0Xr+akx/23vzITXKoj9a9xnk7ckvlsm2
haW917bpXrzLuQ3pRoNp+Hp+zHbp2/G+/Kq2Ah3baas8Y6a5O95hptHslFB/jT/jXeuWkYzb3/le
3kkLE7svotkiHBA9XbKb9WnRM1XBlPRFQo2SPraPygLFnt8uStLddsbKWp280xNLBWNNMmATeO9b
6xFN5L/ft/Td+zbJ8qbclFicv+7Lb+/b6vJRbcoTs5Ac04FgkldSvKYuF9rwkm9Ua9/DFyYkgG0i
uQP6EA5hMfrZQrduVeBza3+98jDsZ6Srkpn4lzUyg97yjBHEZdXFa4qFGn7pwSeGQkPjhVc1LOP+
9cab/+6h/P2SVweulJIOYiY8lKWnl5aTN4vKB5+TSo+eP5ff0jZoi3V+U1Pz/XWp7kHDCZj95RL9
202fJKgoQnKcVjCvGuO+4+RR553Ua6Hn4pSpZBgPwpGrXPPWbb5OU58ZovxvJiKB+6gMIv98wAF6
LaNs4sNKSrw+y3etuTOFrzy3HEnDzvfgVuLWrNYCzmOn0tVBf6u0XU8qxNaj4TbVeSNNFk5IQT73
j4XmJnH9dODBV+StWiVBN/6M98a0HLEjSIy9aeHF0aJhhnAwMHAWeEjKn232oZBv0I5r8zAsDJyi
ZHzQ4dmkasEvtNw2v8c2xan5pvCl4WhqNPi5T8fXEduT9HjyZIk1IVvwVtMgLSoAzNLl56tp2ZiC
KxybJezKdZupj8plckXemoaU6N/r57t2lngS8j2JKSRdzLiaVomNIfD9eoJt/XFmD0sWZqRGcpRE
wlPnbdqQGt7XdgmW3hQ70ADL8N+v4BfR7/qhsQBAmDLTRknKVSOlns8m6XfSedWLQXyaCAFzL4d1
r+iu0GHDJ5/ImAeUibI4EHV0nQUpaAw/kmcG2LZlkmeoPNW60+HIaMHJ3JxnR0qyCRrmIMvp8qhi
ImP6PHw8gm3qnuqvdAzoIsrjthhfyrTwmwO4rfpI2NNCMZ1XOLPN9HapCidXX/nvrP6DrzdZJd8d
UxYuZdBKuP1MK/9cxcMJbZjYSmwWsmsZi2FaTaPLtesH4jvwIfr3bf6OaIivwX8vd7VRHFJpahKT
B7bL3tieFBy9MQKdvs415jAENqjBobu/XM5BKs0tjppGguSq2QN6DKYVmFaK+TDf4alf8RPcDUu5
tX1q37Ttf7zG67bdGmrRMmN5mUAWOAEiwG7ENLudN8/TD1GzhRalDMzf2cks1Qqnhv/dnTJ37JJf
/16W2l0jNPcxkt78EAis5fghPdehVgtbi1GMWYyb9ii2jnmQF73U7XshJ6fuFPUNQBiMOhn3ZKqK
xSSf121zeDOL867VYehPk20YsVfG2Z2aDeu6APqi/TxQofISoYITSSZhGWYZrlQhMtQhKUGrs54M
KHG95mHU/ixMvKah8QeTHgzrqDQPJwExG8IwGS3HYVkQSGJMeSjCMNAN7POfMsgaZIu6/cTgT1Pc
pkP9cXiclASTag7zPvFUc/JN417MeuwIaADYg3or9y86FhKH+6poAjXbNI0ZtTkcFfO0GK3jps/7
z6Fb50SENGXjVRPGA8T3/XrZJQpqaW00xe5APUTNjm89aWOQAs916pqPdfx50Jjyw/7kB/DWUo7t
uqXTaUrgPD3qtZOX6/U2PdPhX5qVDg2mx83ogjl4xvxUUBxMkx6z41dsHD+HjBCG/D3TTkE9aja3
cfZGKGQdAizTTCq13Me0bIynLeMMQeij2e+u/h/CzmtJdWXp1k9EhBwIbgW0x8ibG0ISEt7JS0//
f9Xn4qw994o9Y/XsBbSQqcrKzEozhnz+uMDuMiIF/yDwfG6+NLZWf1k0/2LQAaph2WBlaOaU/tCO
47rXXsfZefg5X+eytpRKD5aU3ft99gluMxpnGH+fGgiKF9eLYM7lNXlLJmo3P3afT+Vva/hf1gcx
Lert4ZYSyIZ/rGH9BuHkXbqjKaj2Aqn1+kmJdANpxdk/XUZv5XF+PFn3J3U9SN108ZoN4O6BnQ1L
JpQtKDHQ9IBYPhV0+snUUOnm/x6vf4tGiYZXzIgi0h9/4jlcLoLBTGa8uARqbcIO9fl9vPzsqvhV
vqFwwPTX6xvYqT83IOvqw7a+/2Wb8i8IQwJr5//fg0hZ/MMzeUq7cUsHEVF6OvNAAaC579qlr/uc
Ml3t5yJAfOVwDCjDX7nyhKX6w5IBt6NQaEUgjNjjH9MzTG76bFJNe/wSKo8NiiXaftkTFKff8ED+
4DWzCpKPo181j3N0b1bK7ge8ub/Mwr84xP9xH3+MQF/dJ1JVUjFLB9Wy+1S/n/Zhqfy2zL/IGYPB
ZYl2I2D07b9cWTzhf48A1VKy6H9Vx394ZsX5Umvtcdb/tMNmCinImL0eU86H86HcXsoFMbgCSFra
EKRBjNFfrv+vAghhO/F5/hMQPv85+Ze61F/DpazIpBMBB7Wi+AH68CcZv12WG36DWLdkm7OSP/QP
9WOg6fjQEl+ZhDf3Qm/qYJHj+SzfpM/ZUhBR6Bb15h/0o/JZegDuYAI5iWi1JLlMLmnwxu/3b1o9
f5p4TKnfuxKM3u/LgfS9263OS/runYNNJUWo0tW/m99/DmRldnNSWYY3WpAgflN/cTwoW6Begw6O
t/M7zTrv9CzO5U9qfj8f/mRNyyNN/xiv1ehj2E6Wx/e/Jfz1fxXdf4ybEKl/LJq6k+Vd3ROmHINE
IYE1UgNeACYFpT1BDcIJHC7z/P7++45qJG58tlEK4+aBsutc1t3ivn0ZyhIjJvAqvo4LUCyA9oAN
Jx3WYLPRUkedxpe2KRfo9QWtd18AuTx+6MJbvn5ANwe0YQyh0OvTfSxuiysBnxa4EnNKl+f+fwvJ
v7m8MwqMVYH9Rd3YbwzzH896Uk5F0x9vM4tgL8Deh58BIPO78SknR5nG3K6Yd8NKRK1Ag18R/RkB
rFCS/xN9Vvjgf9vB/ZtSn1BvBccj4R76Yf5z6K+VPnTj64Hm6LPd32bv8H2ecIIttY6Leme0AtJO
18FB3OoyiEglNBL9+/8ekpkIify5bv95D39oDFluR/30KVfmuPiqKD/abagChXXqAVpEvy5LCzP/
3EzNEteaCk/CbNXyBghV8Vl3rKGS6iO6ZvGkJ6AZEP9+l09sbd66ZEpdrrvT6fyleXl3tSBpPHXv
RQI9wPX8Nlvrq/FtObqtu68z9JYesNT6jz76vGY9EUD9+8J6eT/US/y0+utJQJSynwdQHzfAqikA
O51/xpTmT0BRPwG5/nZqDLJOJcD8O9pqmw19ekphtRv4yz+B7VSBwH58aBbWm1bcywvaogX7h9Kn
RKELJ/pfzPVvlcw/RpUA3oSmQZEuZItMaOIPe3Aju3Ej3AVLhH1aQw9TugAE0XkNlGEmyLrOgfx9
m8vrqz+OrjR4Pf3Dz2NbrUCrvnxOvsG6tP7GJvq7m/qve9KwUcS7SaSO/1CQz7Ir+/H9NXIO+TO4
GcHqso42lNbfDeLDjlO/O5/Wu/JpvP9Ib0C4rOf1Ro8VI8+n8/3fgLb+rKv/HSAglRB+eNaggRdi
+Y+VeJncj9LuOoIpAYAkwtTvjfGkETymhOfjbw1Mii6E+M9H/+fV/nj05no7H6dNOXIk09OhzniL
9A+6ltwTimtEzcrbg6D/5H1n6gaRu7n5cTTzPc7Kd7P4rileJcr78fE0RSD66ubfMAUejdWq+nkY
QRN8f9Odvt+TcTfyi21+fF+MxTfNHMaOUFzxU3r0lC0gYSIDb0xWzzsYRUQEqGB4fuISKWBSguGm
G6/bsgfXqVlow8euXaxAqdwAfEAlDZ3MRah/NOpid1+Cjzos2vXlg3xOZ+CLO11iWUf18wqvz/Ky
ImI3rMs3f3Zd6CYoOqn0CRi8dZtXCbjHQOxAojyneR0XjApdgI4+4RwEYuhjZuGoMBXHDQocvhPj
lX1mO+c2t25udk6qb2WbUUOxauaj7H2+pPN5FObx+UOafhQxVFHbwz6O12M31t7QVUGoArvzFb5+
1l9fOeCnfmt83RYE6931croBqPM1wzaQnGYcjNFX+HO8fZaLn8qLqUCPCKx38yoCJBHMI95pMrQt
hE3ovm4/9uW3LgCuTLg/3fuSaN77+vwBB+HVCHm5fLyJ8H9+hSfj/P438us/iWl/JZfGHRb2WATo
f2Pl/5DcpjyNirpuSld0csskjV4GyPjfTPbn7QteHBhhsOwA4r0fmA4Sn7Z/Xz+Xw5wY1PuRnOWW
aoX1FSCG/CHYC4+rBzgI/1ur/+kM/b+bpHcf/EkCLJTI/efyApZxUurQg/2cTp+zw6JRjEkmUTXZ
L271544eo+u8Pi5gmFCoG6Fg9i9IPxpe938vOViyictSTYxT+Kc/WI0O1WVcKLD6YMDiO1QoUbfR
oiY8JLJdpbu4zLXoEIP8Gt2IUZ9p5V93NKVK65kj3QDu7wLF4pgVPFk5f9XtsV2Slkm7gAZNp0kB
QrMfOLPAoV/nvXXxB9biKL15J6/1Z3vdGTZSXsanWLcPsWR2G3BRHsnNG8IXPgltrvdAsvp8sG+x
bPNRFaj21J2MDTC0g5N/8CVLi+iNzdsr+NVGl/L92hfPME6lvI6VWN8AzMYlOqeNr/tJrnl6cMR3
cEvzFF+guHHOYWX38e1gaHGz7fad0zgHWpU8zQPq92Wd97U1CiZ5nzVJGSmulL1M8qYzf5yU2diH
xWrmP4+GirfilZHsc7KIsxBMdsqIA8sMvrfguujdA3k3W09GSbM5hhqQCfYxOKbTWPFKnnF8MhqH
O2s+Na9fn8N7WFvNloPt0rqqi865TRYwJtEBazWbxpG8UXACzt+bUXXtTTOYn47BiV4sKA+N0sLg
cvf3PaiHU680udr4Z+Z3DixX+0Gb1+vTxzmcxpo3OM2WS9AvZtfR1JvCBrB+RCO/NCtbcYvwnCo8
bECIYJofw8lEwD4+9+D6HsNpPh0tj/upQgj76xoqjO+TwTqHoxMPXzjyaXkBrp1rNptCPI2txHBT
yQ6sb/BSjRgqYGisNu5dRkUMMZtgrzaZEIcvNhtABhmVOhd/O4eFTd1YtQFtUg8uHnSS55D78nhC
JZfy836Cv+tLJtmh58kogGiGYnp/3YPZL8UgkBMFwjfiq2Ciw6HKduBh8FpwUVX72jyeaFU1tJxr
3jIInjpby8WVGV6cqUusp3yLu9Hy3pMD/SG+LqczIZQXXzF30WV9WV+5HsU08YQvFja8foOz8yZQ
j9+XUnaJasZ7nFwy2exgDTAKSFdNyZPidsKdvmJkeOaAuXvygHLvrUO8y7k6d3q+vVHqTXM7Q5Xz
fLe4jqVcJvO9xdLIqcQV4mtaZrBYVQkFniqMWVD+RXryiFSfYo4L8JWANe0cMsJqMuOwTR3pPhRo
NnfRZm12iyBTa93enVGZ5iO3ktu6NNJLl6UOIyYBHktxmUMHIgFXTZqkc8pi3q9ZKneGEMl0q01J
dTSSd9+Pf/q15FZHMu0IKUtqKyjOgMvv7ALOtqi2alPzpt6FzDOTzMI6MpXVnqADEoi/ymk5wtVc
mos+6qx3WWmFYByrHD0Yp8z/yWBMOHmzQZCpSAFQbz8KFKEJXrGaMjCj4M4mhwkZpWU8CtAPs2AW
THq4MOmcwKOA/pIPFXBcSIOiQDYqJ+ZFUyya9JJoKL1CIS5tdGhGfj8M9JlT5qcYSWotVkIZw2/K
G7GiS3OU1O4s6Rj0l8nNpERkuZTi0QDH7akpao61yRoNGaRzWN+XVF7LAYKKuIp5hUGHdQseU2PM
7ArRB4AV7ck5fns8QKIZgls8iDUw+pb6+RltSVIjHSlzyTx5Hdpx2I72argDuvISow7auHLE8uC8
x/CKUlHie9g4DdRLzjRjGVdbhrraNpsZSwTQM++4b37Ut13ed9RHGXea5JgX/BxQ0Bk2cSJNyGAZ
n/fwMDMGPCK3yiCIn2IxSjUCo8Hp9sVop5NIjB15GqyFo+XVeCn0xn2/y1VaPsRSLuNZKppXCOcL
/sUF/bUMOs5VKX3eWEusW9pbZOwGZzoAJVCQM2XclJi5YyU6oxAWaM0/AtcYv+JjKOU3v/U168RA
nbydi6QMW+pfA91mCjz9p0sPNG8cPPilPVC1FGaHOLLRWy9fWfXWyNlFfAaA4DM7eDOnzSvnGF7i
W4L1CSmOTTFG6YWBvYftmuV58jj8nj1sPdSsscN1ceG8icdEjr5f/pmnFE+oBjwgN64fl6OUmZVI
W5mojyHQD8tXUgTPYIZwdSmjqzu9OaSaJZkHfxq9ErTdw6caaoKksTpZpnqgpuzb5txNieQjJk16
DyBzaU0xG+kDXXMNmUwGCQAjp4eCwx9AmIZLcpxoDkDDikNW8GUhTPT92dJaD/vHok2alA0OY0s1
Conm8JWhGCofykc1OWADb2TZEvYjBxctM/0hqKsmgG8+k0l4EYj44SmbsSpZBjAwPjJdmuu4scHB
LRKZopmsS66gcGJTbganonYGEpAQ97bw+URO2gwFgU7qtxfqX1DEsrh0aZYWVgVD5+lgcQgDfYs7
u4yuSb9RNmevs18mdBPtOwx7lFRSbhEPzNrM1oPGKeBkN6TVM+yAWW6tnYexr1FnUlbYZba7LBr7
EXUMq57cImx5n4kFIbmcsDY5towuUWNrMfyj0nQBKD2Xf1n3/XFf50BDyQG/mEg5GF/nOFED/s0w
/WzzSS/WM4sZgVDFwg27oNiX2TVEEo77qoFschq3MRZb8y5RK+xOg347h5o7Cup46lV2Z+/wY6ot
6iZUcmGpwMCfemhfEyw+ZhfDh8a0Kgfi4gTykHUDUoWweTuHAgKbCr7aLOzKRpczrI8IpVxnkCfq
DHWb8e4WMcCXaJyME65/ioYE2ZiGfMjEU3GARYSU0+VvVHn7CFCJe8DQnPgWkSabeipgpziWzyhU
uK5b3CLql07RK5NfS74wGmhLE0d0ryUX7N0y6tc6bGPpTrAltpYYYyzCxDte3rAqissfO1ty73sl
lkdzvnMNNe8WvfgPJYuPjLQNiXJZ9m4tJIjTI8tPvnINMfjVFpuV1NxHoS41V8F6CI8GsEb3EQme
oWiW9LGS7/JqO8lkPD6J2nhsA4sZDJOgjac5ptk98X/YQEvrmHZ2LcY4wJegC86ZMCVIwXGvCMet
jQvOI+yp5r0spiE7YV0d3Vfchqe2K/y4WswuftaDGi2CmpeMUVZXYxYZ8wmnl0sNjmLzvt1SvuJQ
oSrZ5/jp7+zOHEf95gWIXaauTlkZjNxZNLFP+waGRXwJIFuDyc+QH6BuoCxuW3ND24ndBloK+ooe
VYimeYwlQn2DqTlDPlil+Lxn3YDmF58IJlplekZi1NXTH6zCG9aXbGrL1jQ9elLaWZD1fEr2Db7J
eBaNXCnQ7D6Q7MJbTu3BqnFOfC6Y0lJrjSIl7XKFnbVzjNUVGCj2JNQpn4utqXP1FEezqUjD/dEj
xVa2T0ycQ5OzdfbV6JxcE3l9HIjjDibUNvfkkU1C1Wy3h58+UC1Gh5+nzy/+8NOG9wTqlIOor8O+
JGOhQiBW+JzudZfNc+U/MsS+8ckTO1yUr/U05UnbSaqif7eTEIpd1Fz1WABm6PXbYyxbdQAPRjAN
hri3Z94tJEvxRcr6Gj8FaSG6hRXtTYLdt8iLrato5o350yvsPEhnKuuwv4QXmPuccvu0TvXyxPvS
eYWtXW/u8eA13titHRDIpynkg+IbE8H5NklqklMWR9kVsoz7BRVEPM7ZtcdM4gmry4iXQZc38S1s
N6U9SZ7UTseVBeOmIKkjYQnTnFtkg9tu7gCwxdNAYprzns07Z2FGwGicpqTeS/GJmk/TgbZMJdVS
9vdnr/IU++yd434zWIhcIZIi/VbZqjBCuXR/oukbiVVPQtXo/LHF6DEstFWf0dGXCL7UqfxGUALc
ZdU8ZZPzsgwUW0qfceGrVufN4LFaq6aCQLSM9GW/C1SvAyTIkOMyqGJ491Tvsh+7vU0viqAKPYRT
Hj2oN/WmOcwbd8hOYWVd0iaCPrFxb6x42IUSaBoAEyUiWTuj15wZi5kj1Wv3gzvGeSYW44F1pWZV
1to903AIdVbEqrAeMEAPSxkTjIOy36WFVWXHiPIvT13J5jNnQqdpETNLXQwDx0b7qbeDV8XMnhJA
WX70ymqpBdf8HDces3SPER5TCig0ucfXGNxK7xl3eZdTqKKlpPj4QxXvgkOoBZP0Gk/BOmSxnsDG
DJgl7oUbGfIpf2S26uNygHg9BcWw8Q57kW6m9s2Tc77CHWgPsGzmnJS1PJAzmlAqszgpi3usBHeY
pm9L/sYTaEEbcLZjjBqYpqrZ4Flhb4Iin5J9Y9PpjSJu2lbNPpXNBy7mFQE/hU+LUbx7HIGKYdZQ
HVRjYMnboGBvTguxf44Hlkr58wASwFDSIa8JYaBHpFTFoUOJ0P8bixoOhquzpIDr8odSMTrGpd3W
wV2swrPXb9AFgbqSgmn69M7c0LDmtc21pW2Tj9xr3m9uuO+Q4tqXYjGRFzzJSgtAfqq4QBNP00lw
2CPmHpBCJDN/aWWnKQikhKH5GpBLKKWJffjZTja0HtOIHKiclDviYaZpHXAtVBFy2M939sjtzF/o
zYpAgF2H9/ieQKOHnhp5aDoUzyw6+kqqo4ZnUZ/yzSqX88G8xxNbXYmHxi1xnvHZF1etAzSnbKLu
9pO0D/vggHflcc/ONeYonlcJ2nTmMjjcOfATC52yvWlacUaWMNVSwRmRPMcMFe6GpQSoqvyYV/nd
Z8rSY9IG92RiM9ATdLCQAMplGFubhS2bgIOj/IR8+iWKe2LzeahgMspgYjceQoqIShvweveo7n7e
b67HOZrVPXKPfSgU42AdaMXkBW4Zq4EOMg89QgeWliqsZtmEz4fdmJDUUSQFgJ6m52QHALDmKHZX
IDUFzwIfjrKRTYRmM3KntsbFe3QxdAprjFXI7fyMLVUo9N2+8p8+mkSAuIfobaUVP7zAWqKNEgwK
SK933M2dc+L9OTkmYLEWw6JLjm/HTb/lWPFj0Y8Wcj/Bbn/JbhR3U8xxNh5sFtydwykPP2h/zIBq
ccprsoMWYg9/037nVImwEIqY3MK/etL2gPmd/Ez3wk5c/elesu9JkQjrJVvc1gMfV7PRmwVTgXTs
VZ3GVmlb4Aq/sip5+m0ohZMfpA4LLm3urJ+pc0PO1ZVq9cGwZowR0fOCU6cHl1neSJuaV5MnnfbS
dmy1qFrz7uNJm/g/ZvekzmIBlwgTvOpDXPCfg3tweYr9L6DJdF8lv94Ff8ZEwoPhT0IwsBiAxsfx
dVDdUNmRXUVbCz1eNG+Mz9UehF4/TZdVcvkFxhX+PO4KHZq0VTxxb4Y1XCT4Jvs+xNmfOk//pWHH
NW2BVziT5riPAKXuZ67mHDJpO3UUNgdlQ4f8DlP8yMQgEqy4fu/Ckcup2i22RHcHX8IlEAZljX+T
3XOJSlcuwBiH/ZblsH7QkOhrDt/FC7BKnAC2IsgnHtOQYPLFbsIpEq1Z4grgwpI4LPyLZtDSeegM
PLDCF5fTBEeZnOyEl4vD33ErnEbDZ8Vnfi27hNqZSSg82DHILy43p/qA/V3E7gA/dgbqb1RwSL2o
bCJvHU4GCTH2SXbNzl8hpKejeb1ur/tQR10WtauKIGGBvHbJyWVULxm/blmFaeR5kfakkhhlhu9X
EnloaUu6M5mSOmCgQyT7kl2TEeUSzC2PyW+AJsP+zoD8zqQszTHKwjYzAvzj/Hd2bEyFq1ontw1x
xradKWRkslfRbxgEFp+wOLug83inpIVXKguU+WkvY4qLmJIAPJn9CdWKD1TQ7rMf56VzwoRd9oeQ
rp1L0NpPa4YnOnhH9npebY+9HaVf+9bRPclR8XYuxNbiU7gT3o6izCtL91oNUtGPU4g9di5hYdEV
YCm/Rvwe8SWv3lIllpT2IWid6w3G3SF6Rg3AmrzUvSrC30kuwSQpzI6WI4MSQ/sZ1WwvIEYu91XU
vBfzaTJlSF3NL9x7ds8kX4G2mI7Mc1S4D7Y4sGfcoewR3hb+Q5VNcJ+GsHGnBwPQVf+Z6U4rMCY0
IN8pMwzZ5bd+t30S8+YQLXkk96wJzxnxv9UsfGajZjlydGcC6LN1zl7+PdvdjDP5HxFJ4DpFpiWK
z6VgsprA/o1GjWAwXu2Shtu/pJW783fJkz1VVEDArP0+XJfhCKnZyy4iNWs3gDHyfsedildgULq8
lTMQNBIcoMJSXaiJ6dBxB3fo5ju/3eyCIqo3WlIzunaHB8rwmE+z3A7xbS/4KUMVnwIfYN3kO5y1
iV3kWnqP8VHU/CX40SeoK7T9EycHD7KxKOQVQ7VLp8Esp1L3sp/iOO4OuB74DrvgtL/tq9O8Fp7v
tosLHGnKamr7Fp6qOZ5LH7Cp4HzTRWGV28ZU3RJPe3IyLntcjlN4SCfJ4DYeXnosr07I2Wt7SGmh
x49ga+Noie50pNtiKcDhaDKoDU9BFysJjNn4PDgFMn7zKdT8UcggS0ltD6t6q3pT8BiNZ954uFTo
zCeOB1J/9rQAy3QIi/uyiAtLeBF3/vX9Gzsq1ZRNNepMTFmohcLgoKAV3AcpVYJdcMSdo0q5MA8B
DmnYMAFPqz4vqrhjk4CRxS0Zw7QXy/EMp5PTn4Jn1GWNyaOA64uLRigxLXAhlUB4hOhsv/BvkcZy
ZVkLH2jHeXZ2lYzZQD1SKdTdHSosveZtcFEMtnwNE4ZT8+us8Rq4kPTlCJdVTBFriziDmMXfCQwq
r8tl4UhOyA/QU50yI2p+2IPFMsHZ5Y665Wk74xMcYwmMwZBl3XlDLgVFzEF3tjicjusd4ztzVLEt
Eq7XkI/zF5R2sZYuZ2a7ESNQxBVEKGEjvBi2qzmzPglAp+at6iGz2px907om/bDs1qUjxy9mqbXV
uLbZ3NR2Ly3gqJf8C9XrfsFKqhdF1idnuMSTIwxT2Ycaqq3xSgjWzcKR/Abq+c2/sBMiP+GWrMtH
IvN3ti2JtG7Ciy8WL61t1sSqglNSsFEzL8k4HLYtyacmuPmqQ/zP1ciD6ftu05pj+x4o10WXDumL
iEHjqCkBuRiCw1yHNI1cQBfcCB4ckWuSCKCDv/KxLacvGo9zNX3lN4+4qZp2ImRKVI03T+R4NY10
otIlwahHTHCQUC2wIjFxYOrcZ0HFISStCFGPxDd1Nm5wzcR60CkLFX9fIao8EDrl+GmupyqONT/o
V7x1ERUVoVGKfKDqyyXEjtn/DV/3uUz2jU/K+Fgt4XPApyaSScicV1yn5ZpD8IgPhMwvHoHLLqWK
SE53kWp3IcdMoiGteT7Ctl8eYdLVPSBpbI5qrlmwtgiPT13F6kLFQpOGv6pQRMRsZSUz+mhC+L6r
sIRVSRugWZo5L3/nMh0Ya0/M1yTSIj1sk2G7izRYnQ15O97zNcXaufqe6eVsJ2+W1nFH3j3eRSIV
SbDe4xl4AGKvW8mU1mQJo9bsrTJBU+++K7NP6uQJNwI+XkY9rx6O7ToXQVh90bcL3X7kO76g2kcG
3pq4t/zoDhtFmgOykyqrW1wFgz12hu1g99xJS76AQO3JxzoMIdt3yawCcesDoWXdBoE7G0LMxrAh
PN+bv7H8i3fxX0mlGWVy86vg4MvpauzwhJpFPSoBQZnI8sEj72o17sghpj1sNYu4MEmmgYHqNr3V
StRGjvb6vmBXYFEm6ZwSNWRURntSADz/VF8wdw4akZ1xadfblnpG/LoMTA+2yfpe3d/EkGDPSn8W
UjY1dpiWsMj4hFWmw+dzMVhfz4x4+jWjE69PKFrGYknJLMSIJueIc8oxnxRcIrlmNaEBcjo+a5Cf
nW48cbewgX4tdubHTOQjdOfB0hPPDa2Bz7UgPShZa0XamtAeJofKUB3JOuUDq0vkGcxdrKwIiYuU
C9OkkwA+xPRKkXpuTcVidRFwReIeuWRefpeUbJMAYRljpRVCiOSaleiRq7+Sp+97SzO/yQK2OdLM
1PYWWX4wZvw6bwJ6nkaOWJIdFYk3X7EEJQNce+A8zPYTxPPk9WZzXlAKAE4zD6lZHeltxNZFRsk/
z/ZMYt6aPPatIpo+C+VQsuANC4QiefkjpwiqdIZCmbJmZFtcrZ8slFW3veGTDNAtMBtjRygfkSWX
ooOHYsqV1S5GZI9IE5kApB14DpMsEGszumbMo+404Y5bhvCZoSIkvr1mio9SDE/+2Dlnrc9SOy87
sYAU6+EfMwSO81sM0UVMT5VdsyLTwxfTIlaltH5QeCSHR/eQtJxoP3MeFEYKG4szM1AUoDs3oTBG
6SQH3SglWgIHBZUAW7FslUQD7C/rUslsTZ1U/cGrE5kwsDEKGVEtQawR12NEGg0XXpz2GOEa8QFR
IyETtRDPGoLTsNMWUOMSsaHvgc1G1iaI4pFM2mKEeqklCnURziZ7+Mhi4z7N2u5caJbZsWzImPw6
dbh2XFb/4ewV3le9IVqXAVSpCBsCwMcz4/Aqu23oI/WR58pFuCWni/AvmqxxT8EpxVVjoDR4mPx7
VCr4Pk3WZYe0wMhNRoup/wpfeK88Y8OC4BUhvWQAzQUofrGEosIsrBFNlY4mXCMMnu71PNbUpwr1
YgjXBB8M1gIPB5h1KrsjnCe7tZtI8yUAVexWnD6ucB267Bnh6WYvEjesaOEARz3387KVZOrv/NIm
DPjMGJB7R00O9y0lIq52WXYZT3YK8Jc7Q54uiZ0JfJOoiCrzFQ7uNHkpc9UtxOKe4I8W0Q4+jM3U
5/2Fb10ol9mUFaWXhkJgstzXWxw2qHGHleZfoyqSiRwKF6B2JjsDqFfoCQ9zeVVZuD2UddcMp+y2
drt5RoNbmTgfsofp3wJY2nFqlB738rC52WnSEgB8dr+uuZgIZvCaXaNpIrtVxBsEBJGZ+rXdmLJb
Ewvt3IkvdgKMycRXSbu7s3oh7jztOWaS3KGIiWrxLD17C4YzO2cNM6OjvuOCAwYWwZAdm8WOi+wS
oDeuGVdSGFrde4UIk8a4RmUi3A8WgpIco7s4AuweKrOIGvJao2Qa7Bv+9EjahFssN1ye1YFa6LZ8
a+Yw5p3bmL+P8UiOFOwCUOCgYD92Vo9dOEYnH/0eSutpxDph0RMGFmZvtieReZ/P9qwx6wZwEREL
cr2D3W0kSw+FWmnNk8hFzhxMG7uLkGvJfymGnSh/dEWJmiWqYKmDpaZ1JhB3/7Nm6TI9gKp1vb22
Y4MCAyNZeTDIfMG0Qcnew/DOlCVXsANCRAS9x8uI6PqiYm5mCJJE7noetcvxm/wjQ5UAjSlnALr4
k2IPhXbeyRwRpLq5XlJHtHktddpYZ8aIjTlEiFPBljdvDfbxIBqeFr0BDxyggBDqPSnYVg1z/vW+
9UlHUy51Fh96wTeESnOSkIYpfr29fS7eVosrXz4tZpyk/biv3OtSXjYWKm4OOrCxv8+/95Rdfu8p
AwGx7Dq/GDCGYBL510F9qBqjN0Kkn6fl8e36Fl2+XvM7zCf0nmTy9/Dd+IQjxh/Pz+PnIApGDt8T
SrCbHw0XcKEmo/loeXPvb7pFeMloDEc2aEUyyncqit+778PXwbzb1ccJjD9tQdxptIIzAsC74/r2
Uy2beUr2GNC5MVBHMsW2gP15NDQumw96fhfFtzIyLubw/VgN3yIdx1meT2PnUXNTR7frsl7dN+07
6NDb4lNhGsZAFY5oQaAI5q00ZkyFslQXY9i+xPRg7uaUJCwFgRSzYFR7DWJN8e60vM1P86sBHeXt
/fb+eH+9k1aZQu8iL45zmAFfcx08xN1X83P40OYbKqQY/qPTLtlxfMqw5gjYRBAPxVn5PwAtX/Jm
F+1WR9AMe7Nnn43X5kpfgujqwKmqjS7CJ9RaNaM5Eaqb2bvHlCgM1PbEdPjpjHejfYNx0AGj6Ztw
PzmYQ1j/APv0PnyNl096BHZvzVwzfJonQTks357Lx8yg5epJ38mGHpx6Zjwp/qS8SZ5DkzymDYYI
49SYfcM0uyk+iOJuCRigY0rwLjgge+1fO4MUA9vJXXoiXE+DD5hZ7YKN9VUox4Ia5n5OiPGL+vp5
+1a/XT6nm7T7GkfDY/n8KMMnHu76wSfdUv8qf9pFfl4+vwb3+H396H/gf0TYyNKA03DkvRY03gsZ
KIyHc/+ahbMt3g5mc8Kepjf1nyOOY+0f6aKmTZHqEngJbxuNKAGhJvtk61v1ExQH6wS/oPIBTjSA
UxooGvqmCrQVqL6fvYl4fzcjo6bpvgZVEfMPKG7/0X68vvuPG5RQyseJZXGfuwVcx3hEjw/p/drS
eQr+I/8gKPwefdqKcTcxzx97e55RPwoT4nXubaLv3KOoEdCtKZwX+9NCwDdwSrFcoXJkScNiTDHv
DKnUqf+jDAoentJYBfLn7OdimOLCEr0x9Im+E8hZ2stQMvZeboI/OXfzfF7N7dYwP/bBAh4qbptj
esO+z/NfGibD7Vnk3Ca0jx9mz32JLo//Xdb5VxX5R9X0udupJ13RC1dZsbZW8Ix+wHVG/8r0Uwqr
ryuoKq9FyUj237slHHffcL+AvDajkVeQTJZ/KTP9rdL+o64ahHAwsRRNG4P79EddtTJoRTmRC4ip
V+fXZ/VGNA2NRbEOlbELdMP4G4cMMMvD0trd34qb8X+Unddu49i2rp+IAHO4ZaaSFZ1uBLtsU6Io
BjGKT38++gB7V6sMCxvdq1dXd7WZ5xzjH38Ijkd7poMGzGatY6QeG7g9K2wPuw0yTLL5By/JKuRX
kzALWDPbl49Vwpv3+PuN/JGdqolI2HEPYKuRbm6kWl777Coeu5mWwz6WXGOP1hfSM0A2kq0k26rt
yS+KKG3YwLU3XXP214MrpZ5qrEQW3yvMBHTfoEJmX3sF7+rQYTdJpN551Ptr8vxQfmCxTJv3+5n/
tElqmk4+NdHJJh5b/90kz3J5qQdTaEefgUGddVRciKxIeNGcQrd7pbjzyn0bq90+Yg3je5TKqkIk
s/zfAw5S0g97YV/tKo+ALUcKT6Ho8DUHlPmll0QmUlOvnEhTaAm0kFPmIGpHDh+eftH+Q3+JgyP5
OEpgBMhjZbffdSEFRvXOF0L/uKQL7KZwEDFiPfvETd25Xd/Cu39O35KwJDOUUfpz86CHVGhipOft
jPdzTOM02RErssOx3258AxFp5zaSTZQV4sjfn5R64yz0Xc9o6LtNHhdh4vrNx2Hsy1JqxSrfIbye
VZND1M0V/7yRRwtiPt8L5v3OaaVUDuj8aZfP5Q5lWe0lqyS0lghmzQX2UhMJz5Fz9AUa0ExxGQMa
W5PC93LXu3J8jv/eqP892xsZ2HCy0sPBlLotS25U2sYCSxm/88fcWeCmO4kmt+753/dGVywsSxRD
tqj6/vtWHUySb6y9fthR9vgRbAB48g/mG1qMxYHygLAtDw6PrfpH4m2Xkv2Hvj06kcArzi5B+XHw
DCyDcQSYKB9l+PtzU34Qi2hUoqIukfpN9vfNc9trPXng5UWmkdZsMJQAKMB+RXL+mm6f48WDP7Cq
nZ0gC8mLYwPyX1gGrm4zq2aLxUQPnTur7I8v0t8ndPNolKuqZUOdmw9HxNWZ0yKKwrIm01xBPzrV
XmJSvzrLU4PN3ZgoxiQeJnU5OfUREyj5MLFk4oOEryM+FPUZg2Vdm+5bYMFrOUnQUFVmEWWW5bZJ
6yiIU4ZJnK2u8DX3xutFnvJn2+NjIZFZv07FZ6u9851IPykF/r68ccn7S1BR1VbRETFEOXZwcKke
3VNkvxJsWcV8eHQSuftpfi/vty+7jtmXQtyIhp/jzR210otuCSXqo95PtrIz2HXIqH7GAJucaqdh
fy8pFX5/r26jLP7/O/8/B9XFm/cq3XfHuDin/RaWDIfUKEJee46MQQBTHI94FXPBXV/jRnXvcxs/
p3+uVydoBkmGQud1s4gfZbmVxEsJIcB9dueC/fDAkKlzzNynW/hsXp7K51M3XXb+1aewXUzCEs2p
QUvbugleGtXiXiWj30gfv28G6hlR0dnESM292ceUYh/316Y57NSShLV6ppI2JlKoMh98LDVYs0QA
E7hCRPZkTJUfeVsd4iWIMYt+3R2nxVOdbPPWKxKnY/c7ujUOJmcPSdR5haMroTGYdiduCRPhRX9Q
TqG2qh+v22GeU3c8muA9aU7uadzYJ9mLN9X0ilOY8XiSdlKDBnG/kBe/P3713hXfPAP1EGfGuS3k
7fGrsPi4MFU5bJMtnUE0NjLOdt0ivcM8ixz1Z7l2kHM5exfRjrE4O7JiL8+1u7RZjik5RwRXCKWO
7jR1NBpK4c6aI/20eeGhrCJilBXsHW/2zUNiCkJq7bvto2Ar4XvpfA4OFItp7P9+W7TxU7t9NTFv
QrdNGLVk6DcHakuE4oNBCTlqxu0jNcLFnr9269f95B05h3OeROjRXkyMdTHWDDOszwjkNfbOH0Ru
kHDaL91+QnRg+DPCPa9RuBFeKNPx6Vtl8y/hA4NcQu0OOq35wcZzA4D18PkxbO5chv7TJ2awlhik
IRqyLN9cR3ypE+MsXYnkCRW/CeoHkIeGtStxiMxJ2oV2CeCUYsgaz7OvYooK4iDjzeAPmd1iMmbO
igu5S1ONyfEp6E6hKpJpkOHAb2fCPMN5THX4QgDVO7smpZ2JOdnDX/vdqXK05SHIIv1LPLugp0rl
kSGQ7A5A5QAJuYOhXTll3vxo+Ufa36utQ/26IknaR9lGrOxmIc5FGua1IELmPjWzc49WNn5Snk86
IHgzODpERfhgiluzTpLTfp3G8cM+jRTaaeS+WezKh6vdY1tfL4phfZL9dnBTwYFNm3PNcTgc/QPN
UTVv05mYhvp4hvxw6+CaR+dowPxzh2LStF6J2YbpD0TTK67wWe+dMw+98WGH1NyqIyEzDo9eAzA7
OUfyZCQv1p2LGl0xumXRJrX04rVVYBTucYWd4rRi4k1TN/JjT5+D5EA0xPFHhzlkrbuXAmAIvxuB
q8N3McYfsZwY624ue9A7AxijdJBKeOZGtt4R+I1lWrRZh6AxN/ZV9o8s36bdz+oH86NFF5P73ABi
qgh3F1UehENOpLqT+VvlzUym/bumTzDKs0BFNipcnMSV1KDpg2sfZNqcSz28C+ipG7uobONzgDNy
cgB+D6v4TzrAN/ESweuM8GA64gYDx8y5HP3jaaGlc34UZgsiTzrDahi2helnASqISYyQZFOsVD+b
FOs8OjI0PxBc7RI/FFu2DMzCcOcU4DMoFbOz4FSkbvTOaVOTqIBjCKfOaHSiPxhz5tjqcz2BjbWH
DQmrMTAodgiwt8uH/OX4rKECMsemCOjZctpV6YsnR4RH+alE1/d6PdoxYkhzJLZ1gSn4SyL7OlBQ
7wia0/P4sKCS1moxoWs6vCafzElgKaRednFqPv/LSqhn2vAqJzt5dKCfdRe3wXzl7F7xEFAjYR2z
nl8Cs3OurZfSeaEQ7ZyGwOf9czFSNEm7XJS+As6Ak1UcXJugwNuhCWJi7PRplTrlSGkWILCMT5gX
gmDmtTXJH8CzrZfyQXvb7+09SB506APqF1i48sGFnwwreBkH/arxcYt4NsN6nq1PWyA2FXcWqgqG
/BBh5tkqB9sxobIT8chnPC7iiY5DsmvVRBIIxG4ULsJvfi2E5+tMEML2Ojn3X0kfYmed9d4ebdQr
0HdZBRmZVonfsWF3uJmADk32idNrzilxDrvj5gL/Y9d3dvYH8acWu/VLb9nt1dcaOybF7T3b9USt
MPl9jb/axmG0m5ukP3n4fVHKPrHzE0ap4dfab86af3kugRHSubiIF/uVTKzgOGhJXtHcwr8Q30Wy
ulmSDDyZMDaxyTJ/EyLdMa6L4dmE8tttNKj/DTN4lC1JUJw85h7NEr9XqLntCk4QPAFeLx7T6Q+z
M+Yv5jR7Gw1L9kyrLAD5HZNwEknFdbrituEz+IhHV1M6JeWB5GpgrvEDHrFr5Pyx7J0x0jhNxWaZ
xthRcuXyVJQcvrPn3pPmKoBXHJn65BJPVNHp+KkxuN+0Ay25syv8VNri7mBhyWhpWNeNm8Zfpa1S
Wnv5ognVrvS0B9w1QD8ptl0gWIZGHvfQ/wQMsT91kN7+/fRpYXHPDuFIle19YpIwjT0LbM8IyLDQ
bOipyeSK9+w1SFZlmHvV1dYeMPhTlmx39wqW7x3rdmdGNC9JOjlLhiHf4PFdcUjyw34odybEMZVl
fF7z5VXe8UTmL6KgPQgohF1QnleT9yoO5MbOSTWLgzYL8mUPrJjO9Ttl1I8NPX5xxmiFZGCPelO6
Z8qx66uj2s7wPxpmrxY4JsnHeAdojl5NWNnwUcsOYWNsf3+WP0mqtb8O/N3G/PUsaZCvipVk3Qwj
wRgyvFE7Sol7lhsL9tV6KAY2JNsk0b4Lrvq6Mids0L+fwk/Yz99ncFNBng1BS2qDM8Cki04Yv7D3
2gB4Gi85H9zfD/ZjBYibkvlt74878k27cilUpQD4a2ctvoeki+I4lvmwMDmkoE0zdn/VbvI7nYr8
Q5Wsi6OfuMgcCHzupoy6nCW1P3ddueu85u2BPOCoWrB4PLFx8yfs2QdoV/2c8uUJFJr1Zl4yOXfv
Nms/nQfB0LIMFDC6Tt5cvdJolhxfDvmuiPIvarIg/4ypA170rTW57Jgtsyvc84P58eL/Oqh14zmm
Z4WliadO2T5q9rzE60G3UZCigvMfoqC2sUcwrAUNkG6X/iT8MtzV78/8+5nefPJgoSYVLOkGhmXe
fFx5VRltIh3OO3F1dVoXR0U/i2IAv/wRg1y7Wb+KE0ZneJoyADo5uB9lBvk+7hF66AEtTpkAiEC3
f6RVeG5e4m31J7MXmxETF2YS8lEd+i8ou+gyQmH6uHdA/2m473wo37jzf68DR0t8WGnvZbx+tJul
q+73QtZKeb+t3UskuYkPBD0/kY9VhBfvhWNnNgHZwuwu3Pjdrvx25Jv3pig1rcKWlYTH/qGB7264
w/NF8FsITa9nabI3FxjrKI1TvuVYHpkuVKMDEKluPxs4VDP3rs6uoHgHy4a5UzdITDxJW+MjjpJX
EpfKce9U9brsdkrqV4PTzi4fHb1Ek38dzn5nTCvI+M6hmkvpbF/5hjrb925DoMrFu5xIUYXEOKve
SgLcYHRVTLmywef3sWUaTvIiEcggeFmk+OrRyV/Pu3J+zdaU5Q29RjwxyHaEJe8KxExMjWoB9vVi
Xd2e54nrq7VUDb7HRWuXf2T93YQ9XoJQuXnlZdBy6Xd1V4EaenWz9/Pu+qEF+nOr2+p+jvxo/2ac
vfzsGJP86Fa8YVGirgTOzxIWhTyPq/mxWp2P6C+OZ2c0Caw6ovgcojaMDi9ylMlU2UfVESYQpeUJ
MGlafUAoEIwnCqcOu3bhsTZng+yr7cLEA3Jwkx74OQ0qkZrVlZ/gup7z6MpMjoa3HmuwjhGONCWD
TFNsCW6OcmeF/Q5o+PddGR1ARXZXusb/VgcyKRWYF5r77ePc/35NoV3b29Nkuw5K94lx4GyRrRdn
d3P0Bbebjt/J6c6X8g20/nYONxXKxexqpTM1RIG2yxx7iB5SP/pEI+54trfQHAxXTg+r1cfvC408
fga3hyW5S9QVCXRc1W9WuvgQl0VzlLsH6w/EuJdulb/qXhwi31wwg8U9RVe+0R6q/BJSyNltlmff
ehGD+CuNiC4N727v/wIeDAgILcERV+TErJsbkfSGWlw6LZmll5BPMy+CeIDbOewSGuweZnmNycb8
cH7//U78AO6OxyVBiT1G5U7cAGFimh3jtBWM7zVfnZT2PP0zH4foD7wI56C1P0X8eDN7cBay7VjL
cOLZ+mbWepOLzdIpLL++R6r3DJp+QOg5L+6FOlq4mMbtErofhPwCRioypQh6aSafp8chZO26IMSB
wganaNZPRYR5ybSFhlsv901UCWGvzpVu1pz8pHO1AjQ5xN1LOoXlA5QqkjIOwMkwhnKMhQnEwNWU
yGChuvNl/Vso/ffcb4oI63LSLlocd0TBB6Da2HBXLemyo0mn1DuVfKfM/6FUMlR8sHEwFoHMQFj/
+yEf4lzI90XajQj2JSGs0kG1oUp+vg+Fa0Rzk+AAZtzZrH/4hDRNYjIHhM1wS7zZ447nkypnNWlf
vK3x6eLE9UMJAaRkBqv+34tuXgD4ORLmoxJmPzcrlVB3TSU2Wrcly2JyYaHYjpEUcgRcLobGnaf3
w0CAo2kyhzIZ2Unize0sjH2cXzuOpjB4ibBi9IKJ4GrR71/ed/9yswb95zA3xU6WavvOyk+jkRPW
CSnQO2DbOQSzMZcQIZwKz4lJuSx9JLy0XWII6+mxnj1OhjuxBT9MBv57wTcTkH1ttORKXaod2BDF
1YW6ZCp7uVO6fzBwt6XJaF+XeJlzL7Tlp0Lp73vw/Wb/1dRUcnMQ2pwiv0qe9r3i4wdyvIy+nXXj
/xl0twMA2IoSvTn40+Cpnd+c59W9zCZN/Xc7oD1WxLHa1nXltqkT1UObKa02PgoSVRz0YO+1y3jP
q1/O08rbY4vmX9fMnIPr2WsmtU8iC54HbukQGjtL348z1SUmlk54gWjpRDO8lVbXZ/bzaP8QL3uP
RFjfinZlxMXNDxNmAxD97mHm3wy1f94oky3E0EX8wW7pEJZo6dcmZ9h83Xu0TGJgEhh/oi20+kVv
ta4lCv5gPZCfeWEZPWNqYFVT5vdF7eyJLtrLgbZ/0epQYMJ7IMRgde2clMDp4hPdW9FMW1AoDfEX
hmG9q8jvBSQ0tXbkeHKQ7BoqkeG15iRFeUNzfCW+KA5OLVUXgs/2EddV0yBwpQ+qBC76WqgitYrd
YXiKKduPF5vZ21F9LmTF4b/WrEjzdSQ+Q1Cb85war9yfHEz+c4ifDZjcUfXyYYJ/ZkImU5kGVwMj
4nRqdpoznN5ygYofqhdI8oG8jHSqgRQMRMdMDj0eqybmjY4qyUGCz8+RYBgCkYz0SSqXNPDikWTX
WPTVwW+uT9cqKuuDjyd8e+ApgpUbeJSfFFojUK7BwJAisZtqEoNH5ZO9MnKkELako8WTU2BOpYMH
GhnpLmQ/nOmcv0eKGDTja36GO0fHfjo9yKUXwxEqAV97uLa4JQkQ/rSx/lyWpJoyrosjsYhALNM0
dRSoLC3Q+hHmRasEyJEg3ZRIxKxnCAW6/kU8lZo8SJSbqLuA5ogBU5Xd7wuY8u/IwSAmGgxEkvmr
rN4sG0dxsBohjtXtOKaeis5rtQDMdR9et1BB+QMFI7gW4o1XezFb1E548GJ3763AP6e8/7+fzfcM
8fbl/+tstJuSrrrqAp39Wd3WvjvF8saZ+5IdrU/O8vqxXg+2r/jv1vThtXW5d38eR9bePCFeyZ+T
qj3Z+us6PDmUnUi+g2C9Pq2Ivz08iREy5NngzPbh0saJMFoCOEkrmawg2/PKpUP6rL1JVl+CCyns
0cr8x7KA8sTMWIsOwf7tTuUq3WaOMLk0aI8hqcoaSTiSMa5lfy2ZaTUUglqdqx2AHJ65KXFEcLEj
ejrYMc/VI8Ia8Yvp5fPwrD33Pq50M5Z198DyjfUvdN1Z6g7QNdsw3gmDHe+uL9uLK0XGViEq6lUq
PHGZhY1b2Cd3kz0dcvdYE3dMkBuRlXUI/FJA17z6uyM2h8DrDn+gfTYmsMghTenbozNuy1NPjEby
BBg5jrrES9hv/fzkc7eSiRkWExm0c+8xA/YEfClLdlohNEZjs97vn6HJATXWxFJCSYSrd+dd+XGH
//se3nTJjS51pXZi25GsSY0lvGwf+6g0H/cZOJondo93t5gfd3tQDRk6join+219byWXLBcVAiSz
a+pVRueZFGsqM9WsGQlUb80JGpfwfrieyXZU110cdo05y3Xilo+dI8gIuKRPAf592qzStFroalgi
9ZbPJ+4+EYD5+XCnDvquqm6/KHJ+LSovcE66xP++aVrSttJpX2Y74G88SGfWtJkzpm4mh2XvXxeH
B9XZzxN3vzSj84zipIqyUN0wDjcWcdQ+ErLoXSFjJqF+p+CVxyP/dmY3pZO5L2pBUUDHLL/7tKZn
zAXeCF4gAUybNW/nT1TbX3Xvnl4M0xsJs2h4Rp3c7yvO3ftzs/5d9qVsJVpS7WRMqtPteV23DvtV
ucpXR++4OgfLlyeE0yUTNP9pb4uzAeHC+rrtcbXC32SHLPZVDJvwntPud+P+y+25XQqT07FRypwT
Y3/eMnBVHk6PrAVR+3AiZSX1CVqfGz51jv/OZApwsZ1mPjyUd206hJ8wecFQZkuGo24Q4HrsO+eP
fJsuDuvzB3qWIAlQtq2hty7ske3Ze8BpYySZ28Foxb3ELSgusD4lPoWyILjTd/yAwLMA/u9rqd12
rJV+1ZU9H69WTTJKw0zTvfbiDUXQ43mf7NrhoQBgequlkG3wzjMf36x/bu2YOcyE3bJIGrj5JmKB
U0sVbft4cd3WPS7Er9fX4ezA0TpF5N9te5sQm+WS+STdCQO9xu0h1hDp/rYw3jYXR9GBNMLwzrcq
jxf923nd9Cx9LlL5jTxDCqly8LQj/nWXOV74lEdBYb0PVgixlMI6wb0U70CrVewYuE8hEtFsJjlD
WtW9pitA9d/v2I9r7ej4zLSE2wai/d87lqqJXFWa0s6o+fAvO16WqjrSRUXJzc5M5p7re8xHafyR
tzfDZJsklp0Fl9nXfw8Z55dEbJVTtmuCBkOUZf+OG3zlQ+PfJWG20z5+v8SfOmFTMxhWUA7x/ze7
idH110tqZdkOzv+7HB1W94Fd5d4xblY8q86g0fW4/o7fmGBvDSd3rKdLVEfnNX4MfTRUjrijKJhC
lEHu5UCjwIEA07voJOFZPIpFPmA4Oxe3Aw8X17/fgh9ciRlScL8JsOTrNG8hiL4vTOWwl8Xt+cCR
nmPdfn2VthWjg9cimr9Xjr1GpPDnCf71lTLCPjfO7KWRbcpCBHDOJvZX1scHdKvhzvt3m033XS9Z
dHYGebzKyI3578uwL/vcHGp92E61Te8XyN4Vp0GnfCZEwbcUR/KLyPxS/Lr2XnFuAPcrndfCDGUn
5n/tkm9kuvXPQQBpxrdnh7V1pjaqZvCxy9nhTXhtnUPnPh3eGPS+7BXnkgUehvA62i6vrELpK7Mn
6QIexGKTeCFV/iGnZOrCqw0p6AvS/hQOFUSWe8EKP1Ycf1/4DUAj9UqiXw4WwstwatgN6/Ir2RKG
p/HH8ukUeYtws1pxvSgWfn8bYGb/8AVahLMxQ7Mg2N6CQ/K+OVpdPojb6YFJISTbMkJyTRuNbb/H
uN8U59afArjfwy2zmcCue4R3CReJjIw+RFpiw17qHQUNhkOVE0VnHfUNyhn37GAXck2m5yDxL+aK
xKHkIXFH9xsiNaE1WtB37MMm2chdBD9mry/hZaCssWlKTrljcv1oAlxD8nqb9vZS2xfT7/Gfs9RA
h3iBIUbj6stL4dUoSjIHry/BURpfOEeSYUPsOEPPjy4kaXiQAvcRqb9DvZAOfsZsiSBwDSYrOlTn
WrufIknuTAVo6IJq/5kWjKz4R1CyWI7g4Qz9rJ0O6bxVQn7uVfiQmSG/MJqnBtcjPZmmrZ876+iS
h/B+pHyi0MgJa70N8T85DGusvqVquobx34bCwnS3kR5PpCxKiTrWX2jo+8JjaIlHI+lHyGRIxfi0
cne7ZbDi1HvXZIvfv0RHex13Ue40n7lTj8mTZhTTNI6nKixiKgYMhbz9spAcfFnWRzuyCm/L3bzm
NFJPfRlgIdOHbC17VxfCT/5bySvx9XcBF9ZEMTPBA1PhB0bb6DL+/Irfs08WElwJNKwMVu2DifKq
rZxjTGPPNUtP+MJvTzxzD8ceRDkbnimGJk6TOz01ixTi6ICkzBu9HS9ggagh3P6J9+BTq8YXBnP9
z2gvcOIWw9NPgdzMDaOjfMak2omUPCznubPdA9jg32h62cnZt3Ms5x1eJDQEQF+FzwVABYK4NeEH
kuzHYeyz7JefIHQ1BDXgZAjzDcJYtvTcOaPy8SmnxPfxHnG2ZZDvsCEirRPWGy8hLT6qKe/7Vc1P
buqSgmvnqu1vt+3TwY0ATzfgHAa5lrhRckO2+2W09VtuE8/QRO/zfYDzfLz53BsZ9uwJ/aDkQ0mL
tu1UhoQlTLtkCtrcMTTrHBLsBjopGGvd7JA46skXS3dpzQk/ubyhJ3TN2tN2O0baUO9U1mFsZnjT
xl8Oc+AOklZhuCmupONPMdvbkmcgTYfkF6NvsqJ8G0OI7z5yN0cV9eYRtMJUelLYMIuS+VsTXfF8
GI9RO81y+IyfuRSn+hBnxmM4QbjEAFmIDp6zM0kNp9+s3Dcp9gnYeDGCw0JYvUw84eROYmdRtbbz
ttuweiYrR/Eu55AfJdmAG7H/lsU+mjSFd6kZk6bMUCmmb6TVRtfN5rzZ6OHCezE3WEC7L2+bTW6O
OAsuISf3Sx5ceaTL2X2wM/2KWvaIjMWXMYNMuYWERdkWzSxXG/RO8xKQYjDli7a1J/+z8ALPtNs3
qvmLvUh7d6E4kJeOLkNEFT6Wbk+ODCqkDTqTOmjJnSHFWHfU98L5slxNHVWatX1Y5Zuju5Gn2QSh
A06ArEq0yDb2i46BaYst6DaKZX6ERtoA4cc+AtjT3lV4O7uRn2fQNzo1Eb12GkBNMhhc2uwqWEG8
d5XDLqPl/nFz/ZbEfY0JTBRA8EQwEtulAXEubEDh0Q1zYcp/FEC8WksCHEUPpmoh+URKiE/ooAYE
SB77lbbs+P0AOTw9dT0lVaJ0FUSt+xDkI9YnphNLXlK75rBTxK/rxTmLu5Lk5AtJyRU5i3aD0v7y
wCyz5gdBeXYbKpMyGCeLJ4O/rKr3Fuos8n7soZ3qHWVTGnDHNJL2bGahqcNZfBgRXwPercS6foHC
ASqQmdERZvBBrDJzHkdGFTu4reo24b7w+K1fXBLpzsoiHs8Ce/4Eye2QzTg2SONLZ29W5HuHG/Kc
sR5exy53oQUiGe8ysr4OvevmwknFEOhQ7dqxzxPkyX2BwjX6RE6cMtmu8E/4gA/St6H0gn+x9WWe
5rk+ESVPNIiScI5oJZIA9wwMAEaxXll4lw5BInOolnh6p3+o/0Bg5IOT7LzYCPsoPewMJtL5E3mI
5wTpUph2k4YAnMcrLiO1EJyU1yvSJoDSN6h1tQFCPVXOs1KbpPpsn0NR3SDwxd/krAYnyWvsg3Cn
J/oRxLdkXZcVMALln/AxSbWqJNGGgRkuQ3cPeRpjqM12mctusuj82lOccI+cfvl7laHelvm6BTCh
y4DdqHgIH76p7IbUapO8T9QpobtJrz9Z+yPieysw9qQ21GrYFeepKZFDMnrUa6DSx6H2pfy1UlYV
RN/h2Ll10QRkJfYKhmca2EFKpN5RJKwTMJytvpw07BFm72kknyQM5FV1cApsltPZAelKwcO3MCBI
h/KhzjAukNT6oQebNSriHpriqzLvlbP/zPpuL/pmTqxdhmKQYl1b1Dikq1hop3QdLGjUovtFwVJQ
75TMP4npnTp6bCD/7ql0invIWCqVNHFRcAr593/BjobaDUJ/qnMoQLu+mFBiXKS5KN/BlG/bnJuj
3EJOVizGl/3Q5TOJ5a+exP2ckiqWl9Ul+P3lUf6Z+egWgx5JtnTCiJiafg/G/7qg7ijUSSsx5ZMD
8es4TSk7zojVr4ss6s6BsLnKK2PwRYTE1jhKaOPgnMKcPKSEuV/xArg+wfWLrhQzvNoXt/cPMwPy
UaDw9zOclaHe6PBrpKUlPMSma0qBgC/R+jrP3O5kQ1DXJMdkBN34eAgffejHOO49VSpF1J9P/MOe
GlYKluK908WTvghEaOKjWeF3gVsLTkE4GAu2ZGebnCpAWDcdXljuRQqG9MmajIMflxAr+Coyq5hF
vUr5uGbdd+vqyWRzQ0ffxRTAI/cTbo5po+l0U5Qgqewk4uMVyxA208RjNvnUZc5Sw3gKG52pdpil
yToOH/x3owhzyvVPpOSm6bWUtWIxM0+ect6aHZybCRXc4PiEIUwYEkGnryWPYNQXUV3wo45xlKkB
OqDDA7we7Pgg5ef2DFo1mWzYEJDXuTzPBm/PyF+zmbhkbzX+XX2ATnMiQQx5iaPPyzvYI+pqawl7
vP6UVPvgNe9GVH6oKhjbdYqlRuFUS7w6sO44QAOa1zIToEnP3UWB03ZRmgYYCQlIEJYZJ0P+W+In
BjWTx3eVIE5/qp660FRArYevi+1dFRcrXS756YSjL4u3TbY684SQMfsljS69185jPSj9YoGGTPFM
JjzOKt1ptZuiJXmC425wnJWGQ8H68gydOabPYd9sQ+NDi4wmwiyAFEt2iOZ7d84pvTMkYVDXTyGC
VxNOPE3joxXBvEeSgQUO8ohFKdmY0vE055tdR2m0NJsPSoyMGDNKFKX2k6NzRUY7O5H75CbzjZGz
jLm5Hgx4JSPds7zru7lAWL8Rp/XO+jRh8sOuJ3Tg6so+P/KCCCdzFfwGnjeQyMPV2QSyd6guOgfe
vBFRgWBAIYxpnxnzxqUVVl/TnmTntV7dWZD+4fDoMB7AkwzThMbD93uz/OtGJupmO/TbDH+qDnuD
YN77p4Xhoyk5m+7ryWsRXMz5Juk3U/8QvuBgIDmThey2K/xrfl9Q5B8WFPiiLCiqpRrKKFv67wop
C5WiWL3Sby/42jH87KdwxOWjU64UAbSGJUEenNMJ83x8yEicvToYoaxgCPqp7iSOsSkiZOASr69X
1j4/RExd1qWH6649uC32gsSYym5Mi0F0G/qT7AFKHV1J0vv+1qcZuXo1ooRFb0yOKzUqTqFhMZpR
H+LUOS/LCKjUpIdSXZqwQo0sg7lB7wT906JWI5OZT7K4znDzbcroWge96uuiXyXTS7gspvmfq+II
uNnoM+vgo1S0F8RY40lIt4mZ9cl+R3OS9fhv8g07n2fyBTyIVDkIsH9Ecf0yTJft+35pYPTFtFgL
Zgd/nF4AEpcBbsuFp+SehMXKCu5mUED1tLMuEibDhAErTt544YTMsjdzZTl5NqF176eMTZLJM54/
zvRCTe4SVJ68HskUPi3yvd+9757FHsQL74THbCfqc74SHI0olqfJTqMbdsuHyw5DncIZ5OkzZkYs
BkLtLpJgtdOBr3MnPU3L9xGZcc/vyS5LPbQBKFyeFmcbTwg1pthW99PnibrASUX39Dnj3PM052Hn
Lp3I2faeJ8JMyX1DIMASIStCsLMaXjKHxKkJX78Rnd6t5WH19ty8036dHkzTl+6Ak2jY/tm5eS8V
sMlxXjhyHP77XraHqhbjXiArwk9nSRSXTrwoZsZDFlVfajD62umeCLVBDy5R4UthHyZMCKrgjGNK
s7hE6hcuJviU/dFRecneyZMQJ5UBAQX4TAVmcJldvRT3FOLhApG/nr3EN6M6NL6xpgK0yeIharbG
rw2vDvVZG0IN9YrvX/dra2e8xtHVzyMrEH0hOMOSmqcecnwv8zQ8FuMXfDRY1c4+domIMroQFXFw
9FFib8xpt0m9k4+dVChEVtSgCKpCIhW93z/vu3fxBmC/lHlRJgex30KNBd1EXWdMeYP3MX2Nvff1
xmHlJdNM4Z951kz6sGa/n8G/BZgMwIxjhGipkJLMm7FHkSP9MynZFv+Ps/PqbVvL2vAvIsBebsVO
iWq23G4I20koFokUq6Rf/z30XEyiGBHmw8GcQU6ciCI3917rXW/R6g1TpowTQFgL9z7l78UiT9QR
FCMKwW2w/f9cLJre610NAWGZXGMjfdM0gAv6FAvc5XSn1lOmhfdnSfnnZ91s4PK+L04no+92xswI
JCif1/lhN3yYTrZTnZ8wiW3x9adGVN+7igeKudzHgleA4ovMoKDlBA2E1BbzFvF/pZtRY3MTYKDL
6A4mjtufN6E5if3BuKrlUkpdgdQVWsz2GA1EhIpxPyUYZ+lSGd44+QrT+5+fMiU2kmRt+jcz6j8/
utCzdDifzT3hM0+lEWcj8+nNsXr/96dIU7V+c+unVg2cHnhWV79o5L8Vv9KlTi9irVOg8AKfltUV
5i9yX691jk9WfFrkwS/MZoR17lt3Zre3A7Sv/oWJsobrBVwr42aA1pSSVRhqqy+vOe3pr+t5W2rQ
ieaWtqyKO8S27z8L3RNvDcqFW4KKcC1Ntb/k+pK4ItxgTpoG5rq9XJcGuSCaeqcf/WaLgE4sQs6g
m6AEuF02GIiV0ulUJI+4a6y2ur3FT84FPgIJcmrnLkP2FmOfGhjIsRAiKTh05fZOXvLeqnKdj4MP
STg88kvbIFX1EQ63BKHicTbDf8hm9O28y14zi4oZjIrozuOUxOmB/bmU/ryMm+NFyJu91GYota+y
08qvnVMvOq6IvAyEAP1U8+j2mzk6MMqslwR9tRIxdcnX5/CFAn+naSG5OmWCYdd1gkkHwQHXVko3
kW38pzDstZs5Yg9YmGvq0Rwk2c8DvPaiw+Ppcwp8WJEn82yqbvrI79sMrA+lTQmO0IGmJKBj8S34
CFwAGGGUDbN3lIscvsJiY3oDe9uUh0kiCEJlZXaaJ+/RC0ia6iDNM/B7C+rK/jEUc4NqnDj7Wf9R
UzzfG9b8NSWdHqYKycIyJBU21dcL+9sLKSaKnrXVUK664o3UQa0KjKGdXUQvUd3uEl/ahzx7urMJ
fPfkfvvML5bFb59ZTFW1Wg356nINrmykZ1sSl/mFeVzxqGr2oNUz7eh2WOpiWa4OdkfWx51LmLb4
28XDaUYSNjI//JtujhsjVS8JYrp8dbyuLTyH4WaP0OuP7430mqUJePQjiC6uMIN+5zj9ewfk6/32
yTeHz+l0lodWnj65jofTo3ilnJln1vaMamPkbld3NvZv2oM/P/CmPUixGdHT/lquilINUoV7KbXH
8HwuXSP9qEfFyfRjwKngHc3dfu9cIuOax+1Y+Up2jHFZkWe1LGwVwg7P8jXUUjp5q3NBnFChHOMU
gXwN6zvHFilrzCDDSSpNz8+FRIPHvONYGEFpnkMs42TNHYzWlmttKSussS7zxypum5Jwa/DYq7Yw
QGnl5hRW1WN+oGk+da+ZDBGrPdTMpgghPCcraWTuqTd3FsTfRQ6HkSxaeKKIuvGX6O94GpWuN8p8
pZ1CFgITMklnrnEnHvYvDh1vG/6OpjFl08KW/WJT/Lby66QcRYzDzosWw+6RUh4L6T0kkliYzFFb
/0qMW77QlcW0+JrPUxK01kzpt8fjUzPekRxa36zEPy7mZiWe5VJLLxe1Wui7GtLxaA9eD42mf7q4
okvWMoKoAWqNMlNmmClj1ohr1Kzlf9Zssp2EiYtfkWpfOQFONsiFpwQTAUlwTUd3DNt8FNxp7Gth
1jbZteGoCLF7sFvn4g3uyJGPceCwx+0ofbwg9SVqBw9zwVc9CexCXeRu40PbpOPBkgUhXemnHiZ3
roHsWY97W/Q1fjd9mGYCvLD2v3eILzbPzQ7xx925eW2qfVadrkNJEbTfmpq3xwMzW+TSrhU8MrLy
R4G+FedFJWDH6sYfdeKMybZm0GAs9Jp+dXecX6pFp74VaWD2r0S8pC+6Hje4taCvSqMcZrMYykDV
9HwkbDAe0DfW8V2V7OvgmugNj6+pFI29dz7uLsbjoXy59sDN/lm+U3Ya3y0Eg2hntBQGhnZffNvf
VuWpOJyyRgRi1SzG9WU4malH2mezOJC/qkYy/9SLetEsGMDhq35YpvORUEDmk3GxOa6yaAiaoKFh
Nw6TUUSqzro5xOM0Vh9BCwLVmWrpwT27Kl0WZ6XuHbzar/0LlXRnq97VBXnCcGphBpdwP2+W/HIO
2hb954Fj84u6n+4qcXOM0px/P+i/SlLqUEsGZNa5BTi+qNPW8Nu3b8+6XFyGpt85BdUo9hDzdnMN
jK0Saz6cbmxuXebNi3kd4af/8O8Px+X15iC6/fSbkr+4Dn3eDVqzk172ay1QXXTHC+Mlidrt1Csb
L8Lqgp39fn2I6odiw2b6kAT6CpZAYPr19LPz48Ow0qAYGx/H1WkHLCI9Hzb1qngD6lQwUC1iKPja
poBJd3HepxD0n9jHO/la8bAW4XEeounNPcQTJ2HezferBCoZZNvg4uVwKU9OtZh0pDiszoblPrCi
c4z8eK5vDwscsnYXkuSGp5L/SnIEnwjTb5bPx1CeZ6vTPPOkkDHJog2ubr0swouDyhNDndIlBNCF
vcdrbc7qAOhZXw9zZWlSPcKud3PUH5VT+52nhaAYELiB+3A/k0IppFAKLfw08sV1tff5i/EeRenp
0kYsE8jeJ2+cn4EGUm4oaKrNx8X69rI5LvS4tXu/Xaq+EDCh9rEV8CXmxOpcdOjxMZ1LPM0929en
kdHllb9RDkGuGIiaMyDeuexYoel+dX9ButK3yrqf60tmdbG8PXBLAs1RwvbOVv0X9fB2lUwNx29r
VO8LtRMKoVhbxU4eE0fOIklwBMZNmZuL4fFkX1XZ5hcpNP7TobkHQvxFfL29gGkL+e0C1E6qlFo9
9tDAOBXC/Uv1VltkQnUfxFe+tW/XUARGZgqBTVssPuc7fGLc0ee3NhLRtwYM3nGXe9gabQwPHjjL
Uo4U57jqyThaH+wt869HTCpsde+kCSeC5KtIkXySx+b7bobli7Zkh3nObJOhNtMmd2dRDtf+wXHV
dcYPYywRpw9YAsUCQTPo32zjFShMG2eANjNmag5DbI6Sp3LHNB9LFrwXDyt5SvjDu3VWzpY4xgdt
ABt8dXjq7dTDjzZ/u6c8ut1rwY2hJCIwVAx9wmpvjpVjKzVppmj1+lptrmoyOw2pdzxFWNdaB8IT
GPRDkvz3JnNb29x+5E3nK7Qn0zpV13rddJsiX5YZNZffq/6/P+WvAeHXx0gwzUEPdIayNzvZcKiP
A9Paam2k26r+cSS8TG53SGaOZaQw3IEgKp0JGHy787m33cTt5968G1V2GoUrMsR1IzGtN2eKMCU1
RFcFmMZ80uTebZTd5RTvz7FITqkOcn1RDv9j/fh1EeBk4uQioCjiDXxSp8lprOu0XFsmAYj4vCeX
n83+QiN1D0G5xRb4JIpUjOMMTdb/9ttq67OiNKnJgbESPGwKqMuo3KjATKfyD34NzGnEI1hlfucB
Uw/8dVZxRE4caJUBuKrfIoHjSRhYunqzQ5qWo4avfva+4pAlHp/idFP9bOOegiDbNEh4tXn9UHtF
wE4biW46NzzDy9eQv6PRP3ogL/xJaa55CPkXlqdNvKh4+i/4XrvYBmCUDRCMeXa1HbzOuS4M7+hg
ls25VToSoBF8PV5scfarmsUtGoEKxFb2oMLwjvNXxNn2GB7ZeSZA+ciQE9Ikjpajm/h5mLhwSqI2
KPmJY6gCJE/XkTA05Hr5vWQ5sFNdg+k4LqLzPONP1YvcnxxC9ZhQBbsGV8lDGMwusAM8zsTXozTg
tIkajCOahWofXNM/LtR4KpxOVNRSMCHYULPszIW2RZW1t88BwwpH/zUZd2ONYydhMxeWBKRQSzdz
SCDxSG209zXQ5cEe189YELhnGIjmOgmNJXA1xVNqH8LO3VOEXz0y3mEnFj71I4xF9PyesOymXXOn
h4WtLI9zRCYIKkXn4B2cEjBzjAo8hCYn6lMg4MQIazwyZ0LYOxi67S4cupmDUxXe5AUOz7B0OKQt
DlolEj3JFuccw69C2ELMaWHtg7RAMoflSx3AVNvGIGHOTozXo8ANgDwXKFi+4i9f+6+CmzghY2Fm
TVHuUUNy7Nd+tirdzCucihkLbv8XJ3sTkPVQMARicHEOFJ0UNH5hUxa75qpxmV3bYlA4jZ+4B04E
Qkh8bMB5MpbP4HbmQ9BnJo2WQGE6eljhu4vD90yFNJg4Z3h6gmvwAVeulT+Ockp4bIN3bM+wH6qn
TgZzPRWaITeAGuRiVxxJOmPfzh6dZFH45yBx6HJgQeKdMN1094h7fD1ndm8bW8tFJMNN5ZYyyzGo
W8hTnL0ewtYhTAEzEM3eUwcldsPn69RFBXJfVAWetRA8fs1i7byJfmUF+8UJd0rBwevPIwbWYXQW
JovEU5bJYz2XQy1uvS5IMI413HOU+a13Wrijc/Z1Si0Kb8ZZl/nBwW/aDBpfneOyElY+7IMIOs+s
cYuQ6K+FERkRUZlQ4YhP9vgZrrHyKJTs3KcAYhrLaNOrpitzExC+aYxFPRfVPiJKmsW3N9NufGyQ
kA7rfuKfPWOmvk2lwCEwcKXXHJZR7e/nTOwdfV45OpAaeVYshknO0bgdtZc0LYHVpoxRmLGW8Phy
z7SaXYjya35YHVbjvPAga3UwVll7mTfy+BXqdJXRTYVsGf0PxZ0VTrbsomfYV7fDlj1ZwmZamss+
oEbAh51icnvPCOWLvfF72zhtzziwTG4ytPeYCPxZKDXHrMzKIu93ygxvJEde1iyL1WkSv1R20jkK
FNTFpw55eHqpOrdlbrk2PycNWwVTWrX32B1KD8YjQyUqyT2cAwazmECkd/qeb3fzSc4iiopB23PL
nM+loUq19FiuT9e3PH8vTOzvDJSIw5PHfDdjqU4ZXXWU6E9V71vNz0Zo/a535KBT5t34gTUd8E3W
+lIq37k20JBvjhpDm9y3ELzgh3SDzyXG2KvVYTJ8d0tnCGMKuVke4tnyureTiE18XT8iQXDPbPFo
sWI4ynOFjWEIqli0rXAfn1yd7R5ZX7D3rNm08gr2OXiX7p4tH841tLwkPoYgT/YQrsAy1ryGfunq
LryZoPezuHbV2QeUXH/abZPHNE4JFYVA5xhEd+NhGOTOhcH+mc8UXNGr8fRPaH0T9IoQIv2ze4RC
SjpFnG2kQNhm/pW//uQl8zIqN/UuW6WrjubjSEzBiZiCnkMPsHN6f+LiQQymvMVpPadOy3sIlYwd
C6YvkAqnHDsGPvus/c7PY4N9GrGiuhScT1zcGWHmfn9H5T0t3NuFbUo6ohbkNAaepX8ubLVXVeHU
l+X6LMEern3pSBYXxnc6NhnCr3/XdH9RLKa3CL0iOifwOMxYb3ryfq9X506s+p1Ggka/raJ+q7+L
4AqTFbs1zfcL+7kNVXnW6ezb+Njixki0iQ/ppozzqPE3/58rYp5jaEyyFfJa/vz64lUrmtFUmx14
iN8tpEUPy1pwiwC6EqxLHglbadwuyuAcd3FtMzOeofEOCo8J4p2CnqHrdw/jt6u56SL2x8Q4WF3a
7rKnZoGz3uvFsnvRVd3aMyMaLmelLVLCcV4OS4JS3ONDvtLDqQQaozNVQrXpHn7qTmFT3SA+rj8K
v30bd2l04LgcnX1wtg9Eww8RNXznHpfqJ6qFZekO7vvUTFXh+Nm5I8O6Ec8+McBRCP+rdyQovrA2
lwn++MIDlQVq8lWKVNhykJ+5HB0Rpo02keXkG/XBD8CfDZTvS1Dbr4n3zplKPBpPVvON8J6v7zc4
C57LqHDwvEZBp37Z/f/WwBblXhu1U9WtDfw3RyL/DrI5c47Kk3EhD6OR3KY25uVBjLLsMjsdpXlX
R3sDxWu3axqEdJhKimF6YLQkY8leWTtLTjxmUCTcHvEbONljWTr1mQnSkVL0dMTpQPRGMw+NTgz+
vRb1v+twDK2BjyVlGtf+ZbsyaKNlliaEy5NbYJhbQ/GxT78ywT2ZNsMMcu+U1E8ubl8E2FJCDtnX
+HuoSCNekqcB/hvPGZuPhcVVU93pTvoz3Rnu1UZJJMQd0d4PB9Kxk9V+myUYmtW/jI3oHdbXWOmd
AazSg8WnY3gZqvwYzB0yKPec48NPwbnnzy//3TDjzS/puJkxnsKV/mYrOMn76tBVbAUmgg33Ssay
iGkqxSYEDx/Jr/3OhHynAzs6jraYU2ehLFXtl4FWD/OG+fHObPcLo/9zI8TACUoqYjNN1RTzBgoZ
xIsg7ROrXe9rSFZnFTRI2hht7k4eZaWsBY2CQV+SOwXT7VquH81qDE1WQS29KwTYJCVd0NB89MSC
8wwHHCUr6f3fS+SLg3ZzkbKEt5al/gdvuNkgurK3pIH18zgXcQe3tnLYTNEuCABO986FWzbF5JTN
alTxLsSNgdLnz51RHg1VO11P3Q7wl1ans2bGarL2PsXDR7U7rmCK0vKttYmeWkB3RRlkajDbUWtD
J5wTlfKWOMe5tBmBYZqfnZ2u5c/yKQ2l7QUqgAiC3HqUHY7kSpEOrlR4B/u60VcgQXY25XJZGKFv
J5tb0vZeTUI2ADd/njFU6Yi6rNzDLxx6SR66OFcc8Lo7nb80fb/bW/37979ZD3s9uzSp3na7zjvD
QcLc9GGYU3+/Dmx1BeE9dFfP0p2Z/19Ct6+7DmDNZoYEVL0dwvddetaMK5864FI5cZZtjXyh1emd
1/1NfpIe+7fjKn3TXzWGe+nk63tBPPjafk7GVmxl0xSGChx+S7JFalD7snP9NS7IUfPF56Nug5I5
6hb2/L8XJtj6N7cLcAhTJVaMzC7253IpD2rfnfb75BFBqS094B5BhNWZzmpPJuvKeHj52B4DFsZy
ijIXbEK4PkPK5WeQsVnhr58nhyINQVu48l5W4eyn//m5xkLDcrdEwiDY8zmg6tn78nW2RYYVtLPw
0w8/wp9Hkg58F8ouPQ+k1Zn/uXfWz/7Px2zm++7rGoZZ6PdOOUP6dHHD53XpzJY+fIYPgVyy9Xpx
8uA0LH6Gj2+J/7Z6tOzPhUh7ju/ebJ3OVqMrR2/osCAD000y1GJU9nOitkBztJ+PztZw37QZl2y5
JTAmnpb02nYREgYTEqSEir2Mk+XUtQQCbQ5mtxhMUdjMUThNSpEpCoo/zyd4Xm8/5X6FxqZzZ8tp
dVPx9ra+3LzEYe69vSjhZh/9IndttLHe0F0tFDyRfAX8Llx+mf5SZnNzGuhtqmD6kdrZ2LNsge0S
mkF7sXj490PH8/fOQ7/B6NqzmqKMTqxHzKn55+XtLZu9PdG2b9As8A8eLh+ie+L/Y6Cf2QdUktB/
nZLo9NmCecUw8z6mNJLpp3kiZyoZkhwmiMEnRSmfLZ/XqPJmqzOReKqNUO/thXqYF4JZ5ZnyH2QJ
aV4ODpSsMxeHmO1zPf3FCxcB8HT3L7No8TmV19Pfabg/92AD/ufifQ/Bc8/vpshmNr8i2//JmeM/
wup1tv7r85SDgvhqCsOKsIV8/vmTP7aAm42FSRT5IZRHrpLPW79G/FA5JWmV9ubXDvNFQI0jZMIa
BODg0dnyG6SP8TlPPLMfqXNnn/6L9TbtGBgIyBRAoIeqeMOXkapkLHK9a3fJG6GG+tkV5rUQihSp
ERlyXrEhqe5DdtlvUQ6aPzBkR2shr9KwFn0GSFdtZrL5ep2No9Ta3BqvPVS46k5to/3dZkxXaUr4
4EqqSQP95/aQt1Jt7auafc2TbULvYBO8nYPmWcUaEdnoBOfhagpBjow3/bHv0HE5bYrSyVOJ01xf
PrGesx8lT6KZ6gLxh8mNnm6vFqZeCsEGSHYB5LXWXqsqMvrYLGLT1Xlta/SFs5Y4Gxp05GN37v63
p4RBQyNO9Sf4+M330qXkkHa1bmF5o/t4WSnO2LIgBVtOZhGwpf5ier+e7rx3391MyJlfKVBUvrdg
RMvhMWQW7lLVdaXo78frU9PgIT8vxfd2jBrRL+ioh+XxvJHbuWxu8Lzuq7DL73z570om2Zi8Hhm0
WpIo3zRP+Uk6NJDJKJmoDnB9I+1P0WaXNnNPUpzUi0xOWWJP0rFxjJbo0ax4oFgyxNbVrR22Xn56
FJxyPM72FQ5BRb85l/fgkO8ahInSD31OnqwbbtnKGHfpx/OJiglkt7fl6EXz+i0Y7YyO5Yn3hTSO
E9wH7TMlBUmJG1BAplQYhsUp2OhDYBDcs71Lz/pu44RBCAaCJaWl3radkGH2fSpI5HGDgjyiLJiv
8QdlyEH/n2MOeHedTuvwtpoB5MeZ1USgJBs3hWN7TNpGOmgWx/OUDzQpgJ+f8Uijifv34lS+6WIM
yK44mmOZwYtxsx+N7bXrL6J6WgttZBLGe53r+8is3w81eU3GmwIXvtmfnP64O1Vb9ACdHl2OXrV3
K2Oriw/aPhLNjVG/a8ZaQB41usXeq/O5OK4bEfm5O7a/5NNDy8LWH/996d9MQ/Es/e3Sb0peoczb
pjjQAkg9LGACO0lQrytqPlyKBnlwO0RCbXqZ95V3GBEXnBfca3voaIOr/cbsudD+TaHlPj/t8zts
ji9y6c0TZEIDxcjgGqGE3tSjpOTJJ0VtmrUpRf1JfKg1GJoCGRBtMdOzo9fJdE61tsjEi9cPiouE
vJF6V85NR7qOOLJIhGcszHxcqDni0eICmLGHp8jsDDRwuF6XYyk+9RqhEMSHM2w7GG/CQXSsAj56
V0VqSZpb1pSzAYZTxdbaP4p7ZV3thaAX4gIRRV1mdi6cfyh9rJXEhqq0BL3+luns+Ga//ffD+u5E
IcVvApOmt1r84pH+1vmrp65ojxmbTzbIdlJGqDLDXrI2VW3YSQur3tKZN+gor7bXUYprurfUVGdl
upzggLN6dZvzk8hdaNTD9qrFDHDnsobz68Y4nx1JBC7g29eHmhMIeHGkqwNOaAmH2TtHS3FPGYoB
A5jv3LEqinYzESwPaRkxIjz0pcLYnkm60i7qvQHcLvQMHeDPnF8FY91eaeY71G4jq6rMOn9vgTjw
AqjXbDsaMm4P96bF35wZ+PGy4fDvaZip/nkAj6aRKKdr0yF9/Jj8tPl+Sv+Ow2pvbv79ZP5iw1GR
AKdBOiUQy+JQvFmpqlnrOlZfp/VZ3SqYkObvhLgJDO0PybYh/LnDSpyjUiIpGhIgVldsAueoG+ZI
m/vLvXXyTWMyOcjgRYwbMvZ3N4dUfdDrrh+Tdn2QL55p0oSYOppb5mQgaZpKdjYLZjxmP6Rj8qCL
5a/pjUgMc97rnADmfl5kBJDAc9OJINXPwCwiGLpebI/NaWcdKqcltc8U3LY4P0h5Pif9iZhb0mPK
5EXOTijuRshw+19GPThSvreF/ebUxCaLsyQj5GoJRMXE3fnLtpvtY1SYp7v6S5JjXoIdiJmseUja
MPhYOTrW6RJodHwJ/iXni9+pKNrH7B4U8t0W/vstuzkssrZtUrXr2nUNJruXG7wAKmWecLmN2tiS
2ttH2Zh1BQ3ome4mB+FrZv2ZvNF3BVite0TG152R7g/I8tPHvZY/K620G9TznbLyOzwEubYF6xgv
KDiYN/P58dKa1UEw2nVjvXdHbVeU48shucRaXXo9hpsHSX9QruROnp6uB/Phcjz9zwJqVjupIszO
IUfAML2tbC/ZMRsh1VfrInmo97509XCe0S6fMAsVBba4MudIr71/v2PGtGpvTgP0DjKV15RroEs3
p+ygpqeuzS+ndaa9DOoPixkmzBZ1npKN+NMQaJKIM6XdxpVemfX1rLSeR2Wtj748PGIH01825qsY
6i+IjAy/y0NrcnsILOaSpZNWXgKSU8w7slDYBn/kiMPDpA1qjotf+Ye2QQGp7fZvF9oHISjyR9wU
NgITFNw+sNoVgMQ8fXdQgpRpjWTrTO5yp1fDvUFQTCC+XY6BfAgkct8EzAlmB23277ujflNeTbCi
xGGJURM11p+bXXW+VkWZtKf1tSfzeaHR0KeONs73cFeOwfFTbWaYXHUithdfFjCyrRuO9FhSQiNG
3q9hDBqMZCvveFkQmmVk0uxQ70pmVDRJA+nyrq7h52Hj918ny7KaH/YAy/jZElwQjOet3BOoRKGT
CFCN/v3dvhCg2yf/3++GW+qf381EEbpP2/y01k3RbrMoRaOYGnAxypPbGyiL1OPDNMSRs83VMLdo
8AjVFXXBveIFMlUwyfXczcRiiBKOf6nT7VPxJBmvKcoJcxBtJbNm5VUN0zQLsrJy1UYPeql+G0bd
lw6RnpGeke0qoGkYzmyR06lfFj8v5mV2HWVHvTSQyPGGsciTaS7OXijQKVpBJV/d0gCdUA0434eZ
yAfLTYvQOQFqIcu6RcSc2JczNuMj0j6jXUGKrbjzAtiewYUJDXQfUlTZTbos2qeJM1jQMkZ6DFw6
ekKpLG24g8dNAMbNzaY6R7qGLwQt3q2Rc9udLL0sTtX6Cnm05YxGtp8WH81wtqHrid0l/PfT/StD
gd3EUqcqHetoE776zXtdyswoJDUdmQFkT9nT+TMhSBY+wKMCJeEaqD/EUPIviwavsc62oigFmccb
mTRx3EjulPLf0BP/vJibeljL1fQsVdX07V35QP4FOT2zoiAkzFNBNaB4QIm4zk56rDf2v2+EPtUj
f935327EDZ5ojq1e1Fk5MgpTPi9uFgzwiZKNAqZBXpSCVcKwmGjtB5K5uzmZ9WtrgnjsAUdKfUE6
yoJyGAwHoact+Jk/RJpvPlIe0qP7+iqFEYrhqNMSM9/E8lxdHj4qPuPoSxioPB936lLGkgoTOePO
I6bZ+var4XNP6jWivK825LfKtVNQWhnjftwZqzIsMVYOsidq+Hj4xK1uvzDfjAfMKD+VVbJDsrBG
CqwuG0/0e9tzOkgadNOrS4Q3gFdBYEZKW7wfnqQVnslq3CwkR/LGJ8XLYjTZsJWKJVMVBkVomCw7
wzBojWlNaG27SFlqS829rDUirTXimUu63w6mrrLMn9FyPMLZf1AgYORL6zV9kHzzR+pf1tcNPUCJ
qh8OxorgN9BwLa4jcZ4tlI26Qj4yP86tuJwrkYmLr7GBsOOZy8vW3F7gdzTxRPX992Ixv9nveWv+
e0dvUJhDkydV0xbjTo17XNbxzdDj64oUsgc9Gl4uW9UXN8pKjQeMeYZPImdcaaWEwuPoZvFAXCNy
cwegEjpQyAkZYogWC0/HeYIZBoN52b0SWKY4yvyybvCkknzMxlhozdevzzYDqx7QVg4tYOGrSySO
I67kVQ4IT5K8JzzBsH6w/Gp1eC4SW3nU1vqdIverfb99W0hcwZAaujs81BsgFjn2kXI2H3cXf958
aqv0qVx4nD/w1C7RYcayIB4wUOYmzrJHDJsJO1xmu6+canGlO2wqS+0tjWW+W0YSghg+wqfCcTld
N8FxjlFAYC4O4OKXdbkUdurDGSOpzXFDFyizldMLgp08omDXtwLUbQJufklh451fr+t7nGnluy35
61sq2AHCx7k5/9QsUXspMQYi9ISHwy8ofLDeV/XnRKuH4OuqEZ4Nn4aX+WuSEGfnDUZll5W5wnJi
LS2tjfAmbNrFMUaQFqkv4sLcjvdYo9I3aAs+MBqooCIBz94CdJlaJ2bZpu1aFf1zssMjyKoJnO5/
nTG3mk4qekSTsOsrrh//fhW+AMfblfCVEwVbCeWofrMSBOWaVEKHCPq8QvV1/twvBEiUSj+jLl23
+qwjDWlw9F3xhI/eHHf9g43jJ8xNIkUxuDPXCgbd8Rkc9s3YWaIrPF19bcOovH4yNjkiM5xTak73
WYb7+romV2ktk2ZzjeVn3E3a58Oz+MZqIO/dCoZPK2hQGt3Daaby7c/viJqLJCxqbtWA53TTy6Ju
EitNEKv1ngRBHAEbp2xWdPFj4SDLtbSVpc6VnDQp1IaHUB7joXIkFPZi+m51pQ0XKrbA3HL3ell3
5tG9qu3MVOP2o6TVuXuUSX8fZVyuBd3FEJEpw3zh6/y+3181Ien7tlqbOqGWfZR0GJowz9O0t/14
JdL8vc+W4KTGNTbTt6nUaU9p8O918fdb8+c1/LVDitdEulLIKNqv6wAlUo1qRv6ZujvnT3dJ4/+B
E24eEVlzDPbJW1SR/d88orwWBrPsOeN66Lc4umxk31rha4blgxSemcSdny8RLD/XCi5R8az7+gav
rwghx7KfY1cTpcsq7hyscvhVudbJZwOMO/mHLcbuEPCsR81hBRMa5ltzySM7PlQ/xmfsMR66hfJi
rPQ3uIMuSZLr2hEWBM3vsKuI0pWwQKDuFiusYbcTJzRBmUM2nD8y8ziyS0KJg6s5eCMsxzrmpEj8
7kVbXWATX71zmK+GEDUc3MMFaR4QsrudPGekt75EGnRnI2jj1u1xP/TFeTWXbWhrMEdNX3UvvuZR
VU/nTf/UR9JKdPc2zpLeJepCfCUhfStQjfC6cLSVhHDv6OWxtrrOG3bto1eGJrbaloeF54eGG3+9
UH12eIPpWb7Yh9PFZ665xgIoTMLiDd+odfVcfOwXY2TGNC6L2hN5CB+Z2wTFwnwgpmiWbWmEEmhw
wi5dyA+8DAth1cy15f7x4qsIMVYWf/kQiOsrHqow7JwCuyUZaxeqra00hWwICCugB9j5M0i6Zy2h
Jcw0fDNUX4aSJG6Y1cYZrGgDDi0c9h9JmC/4EwrDuC6qPZ47LqLwD/mOMGFtPVSc81xyzBDOM9Pg
LmoCfZOHYjTdpxTW83QXFH/xM/P3HwjvYUA3oeHpEQ/mWV53z0yWshhi8nL8ReCsB+ccr93cCw9+
jwPnMTy9H5YTPZxNkKxcl13REbaHnw181Af+rAY7Cl335hRa8QFTGcNF1Rhss43iUf0u0JRPnFaa
AAB0tC2Qr9MQeRkseMk5xMWuRniy1nEwESOKDrcO2WcgumN172NzEnfP0rzaJYG2pbog3SCB5Sb4
9lJAa5f80Eiv58xdwJGAiQiD1P35qeFZM7h6wK12iZrbdb5p12EdnzyQKc9cIaXaEOkTYv+JLr32
TrEBTY6p+LO0FHx5Aav2WfdOzIMLWIkGvFojJF0+Ji1hK/Bz3YzZOcNWGXIY1+Ubu8IR4Cbis4n0
ikxU7jkOK644aQFdBpznHVEm831UYeqUkgDM7esCFEp+GvV+sujhSxohGQhL3KewWcHahOs6YcGF
Mw2sR8OHxzw/o247z8tlhRJt/D/GzrQ5caxN03+lor7TjYSQ0ETXGzFa0IYWdvAXwsa2NkCABBL8
+rlOvjXdmc6azImoinJWGiQdneVZ7iVQxtnHYJwhYszaQ5KS2twUGxNrCGaZJT8tBcDMoRGrgG3A
oYQLXL2R+XmyK0D9NU5yQIEFxe2GKlM6RqunNGEpekN7j3oZbf6KCcY5xxQ4RTcLcLV/guqG+axl
kwdIDnhXkH1n2vaEDBZlXOfq4rIC2r8Mr/Bb1SQNz4CwBRvtDl+2dAeuHMtuNpWIliSXAxO45xFw
NxmsdVgi8tMlhBXyTI7a6QjPuyLSuCV5+4xAN9lRQe8/w76iCFtfm1sFZpKUV1YC9q9G2kSb49sW
ltZxott4Qa9kr4W9pk+pqXmlIzkC8I/8oNjYHAHwxw9dKAsQkxK9Cs7mnUwI/JfTjrPx3W9AsT5N
zSHzEfO3L17vWA8l/wAbrzQFSUow8i7uCTTfOXiCFqw9Jg9g8gv4iHLe4Y2dA5OljMvqzePCo+bn
SMDDBwnSJd5j3TjovqGuwGoPj955eQSpr01kpyY7PS13M2BS4NSBlG2gFiyGnuLKTrUaxmp0DtEq
tm4w8GQXtp0zCgkdTTgQIGPdU4jNPDxFZHI9yb6vc26hZiMhLo2gFtv9QDBZdfYRqISR6jJB4Hod
A0E+KRKi8gl809+URwci7f3pbINSTmiHjwV97R/P83u/e+x2F+m+HMx3IXuVld0NiR+vmzQS+cLz
DZ1vl3ae9XGDDD3y+tthuJs/GS4Z4X4VK3PEiBw9EVCd+jdN2X+ofemUBf/n7r4EgE06uBx6z9tt
+TCPER5FOaUoRHZl47Q4zkQSw05pNRME66C3IJLhsv2Da8HvVwHCLAd+bpIGoPCM8kUqaB9jJitf
4OMR7NeL09FA/+vzt+ojPxc0KWX2UTsDi6to8te2oT4c1M+869+XPbeYD2fduIvzdYaAFEBwerY6
AR0kDZUQvpogukHKZT2xg0FSgpap4mrbwr+tL4G0/XXc9A+h/I/39eVln06980m5j64J8pHnuy9f
Lk7bIlOLmHs9bfDdlt7qQrIeam7/+sr/AOT/8cpfKiCPUi0ubTq6L59xjgrdAK69INecg6uNg2qY
ReqErpV9AKXcj7qEoBu51989vvwPFSluA7Rhvw/SgJRGvLjvotfdVarILSnE1JxmsjkgtwQIuDlM
YGhVyHjNh8ynvp95LFyyvecYUL8U12hUU7KD4DKQzfO+WDwoE8RlVIMbHlgvu1AFIpQ56WuxuC4w
j7XVQIovn5C1+Ibe/LysgvnQUsLegopGXAWoE5JNxtCFw968F0NIW3K+zg4bUS85TI7z3rgOIJHr
74/ZfSMhHSbNB8njE8z//L6kQ0NGCIwuA7qdAhvRtxQDJtIbxrVrZdYbu4+ZPlem+frhtIIWT3Hp
DCJt/4xvnj5N3x/GJltAmQ522A+cJh2XveasqGasRnJ0s09J+ZoGRCaTaraDqARzyn8I3vtaCer5
JUhnEi+xfKW7B5nuDvN1izqfJyK0Lr5zuhzeNIRC09czUdQw7vslaCEAVbtploymRXiaZIkyxdjH
v09KChJFvHOe3i3UZyhKQ75rXMROIrydCWgEeieNeuOzBwHcOhFLZ0nKnWE3b2qcrrCj8+ge50EV
PsIbDLeRs0MIII+QJg3oJ1FFurP6zh6de8pTZNXRMZLcgQOpyzA6zh3nuu6mCGzF2pise1OiOAKw
7xHL3pmD+en1ouu6JmyCQEfloUD01MzBJp8mmMZDgc/mA8HDn+XhYaIIyUJPjwYuBlPBRXAH13Bq
ZgXuy+DvjXgIC6P0M5N+oSsgplv00vGHZABR4y+nl+UFobup0IkbuETJlrJ92HXg3kzepH1eQ5wK
j8TeaO0QOjLNoj4EfGRZ3No/BsUi9fNllgw2qo/b1bihcIjChVdFYObD0xpX9vDiAKKOxBmsLDg9
WYWjxW6iwlGKZJhalBSi0um9wt5PFO8eMCNQukOS1JOmMxJtrKV51qhyCNrcJ2UXxTqs8F6cFR8D
viNBmNBZKnDRW07g0USPNNj8LXeN9H4AMRCFcEGlo+XO8zANiAnIg4yjj6QrQfnZHWFsd0Ye72Gq
zp0koXIUUw5l8/ihjXcQYlonn+oo3h+h17Sc3zTsTA7GaeZlXi8+JYNvA5y6gwksScHHn/WYPpJ7
pDbGae7txMSapDNciAFD3i0L5tf0PKl4JGlRMOPOE/Rpx/m0N4P+zYnSMRINk6ujiMj+6A1nIkCi
QUpYrpiK3ZtpGJ+VDnPWvb4pHv5AzvWNkH3WQY4sQLdWIUB29zyXIJsiRw7/LcelE78/0HuLQ1yJ
F79LiB/nh3ERV1TGz8HZvWx6L30zjVSHWJJKVQ2YbxWiwUTBtESTYAyIUHLjJ5OkC5TtYNYzYZxG
kp8FHTEiEHhAnpIjjzlbKHj1vUc8DBUr9wZok1SugFtiK2Be7bMre0R9BFdINYpoo/9ycIi4kBho
kCzYjavJgYrgJTgQUil+HqFZaQ2JZ+jNBXz+gZmH5nfmdgkOeqE5RJ0JUXk9Rg0KO4/p2chZ2OnL
0y2X+EAEe6gccy1qk1MEg8JqQSEq3pNITx5rnqixSXOAvZNmfMAKUk/6LlIGkcCBkpzBJXpHOHgG
c399QaAkKaYXAmDKYTEjRoG4CncsdCHYWWIwpBLswjpMNIfY0UN2NiasJXugnDyH7r3F0DfSYsXR
JlfnmLTjIuoHFAGlLXDtanxHHPXCFE+Xo/frpwiOi5W8eHjHeYZv4REqD64FBkUQmPqkDvlc3xYf
5XgiKCsjTMk04/iBuAW7ST8pJ7CqDP1lROmuTNSNQtJRYG91DphL0yZUNw0M0F3cI18ZLSUPDDh1
yHysWIOwwj6znTwClR5Jus6R2x1sh+9yVHwQ8hPEdzb5kHvzcPJxEaaYXPa4rqygngZ3H+JeutDC
atHf8yoJhvoxlpvzzmd7W4D0yBdY/kTX1970gJANrJhXxv990KC1PkwudrfRJyISNmwg2Qy+7t4m
lxweJn1RmDpqTLbVIIEiC71no5rc1oS3aOcOnGKNqyRBej4X2iny7JmoLjxK5uB9pRORr/u0KlDA
nYyiMu7heSdIbXQ2sBWsrIFzWt3EfJixxUx7ySuVBm83v0xUhvCxOUSaf3htVgVqFudQ5YsKUrF7
WI2vq6GtvlceE+8eXqC4Xpxh2AuFhAb9kjGdlpiacfQITtOTn8eMLONWTE/Lc6AkajKcjeZH8rrH
hmr3RB37vaQc0zZ1Bu/lWnqvyZKe08GL5DsYNayRpmJHkBedX3kKb6OE5ZZShmW/gJ/at/KYuVRb
acim6nSIdx58TiRLRDk7CJ+4DUwRqzcrHn1o5pPDiuTY3jGNLxxrpwhtfy0p/M7vz9lw93dfC09R
niA5EWTTlmWciwwltyQ6AWdzF+cLklpzuOVMQO1TCW5vw23ugU6PTm/55LSs1juXMslLO+kzd9fD
7c59xL3V+XNId4mnZldLwyLCwYccpfPvzmGqkzadl0XI17nnMGeTuK+Zx2+H4B7exjJ7xW5Wx9Vc
pQHziDkCEzlQ3TJ+vPX4ib7Dh5L0B8Zzpoe7SR33171tQSVepH9RZyM0mwwSyuzDLWV3OUohis/K
z2F8eestfkd5/cc0ZwCMRxhDCmV8UYX9LvCT21aR1Jw0pz9N4RpNkJgVLEWO7eG4JM1T2QQxVo9m
+9wZWalgSE6ofMQ3yHJQiNZ6Aj/CGy70pF5TKfp1dPwPvUnCUvqDtH1GFFfVL43S50Ota0kuqyQ/
2bU+QlypcusM6Hynef3UBlk0eCr+kC6x0GtQJB0rjN/Ityg/qexhRcRNKBJmhpgGINzw4xAd6/SG
fgpVzmbM0h9zwrGUzx4nXHQxThNk1B0Lz0xacEgHjCzNFkEQEVw4jI6Ojgkwxlk0TwGboo/ga+Ma
LQNlSjFrjhtP+PQGlG36jhL2X0ZL/I5G091ShXmKO0aUkSRl5mCuhNKcCtPkaNeIGRA6TSvCqotb
Rh0SDqxQOPi5T1BAu5ON9Rro02xcMtV0Cjt5oo6vEXRvUS4hdDq70H0g4DDZ2PnuE4qBiFubKvrM
pVOszit2Bl9ksHihkDUe3Z0/4raPtvBpaJ30pfRPcYNSELsDG9Ah0v2Lp44x+pvQDRzrqAt0duWg
PR5l2+OsmzQL+VuNrJumk11CFRQBmVHy4Lr9pKWOliKzMLDSqer1pvL45pWeMr5YIxi2u5nwAVUM
JRF0fTW5hZj6vFHIk2D0N4EWSVPcj9wjRB3OWKgmV1feDqbtZCisYKD0siPC5pjIcX8DCiG5bVI2
39I7IhcEvwfGcemN3HtYTIcJFeMZ6vgUvNqgmHTA5X2Xgk9U+GczX8jk8umcavJEiXL6bto8X7Ht
+/RqH9MnWQcpwqzZNJuRqFstJxExFRJMinUX/P0wn2jOxXo6t0lq0fKF4Hw15ahHRUie0o+On+vh
uEXPe2eaqyc0zOqtgOYukrExnsNmHXbBzoeZ6eFIOdcTjf1a5my6O1lpiB2tt6jeOHKvcJA7976+
UrtFrSkeThlJNk4ElfhsBtdfCXc0TRsyO6rCGWW563hENUr3UE0i2HgwLPjYQFk+Qr0fWGhZECwk
tQVhGQYvcswOMFDR6WXQW8ST0BJYakChEtrpVNvagMoRunjJ79pBPzd/WYTaECVROg7yaPhlJ5Da
c3dgaV6Tfv1B76R5iJbGb3abf+g4yeBAhiTAcDRhWfy40MvnZaTV0vCaNHjD3LH+SG8DWxq93MBw
Pm/1eJgX4wwvj6E2bXBFao8vg+E9vOa+hkb+ddjbwnk3HwALFe03aMtve8zXahSIEfZpsCPsRF86
O8+BfMt2o95ugUkxfJu7J8NFXCk2RBrHmZzI0KclxR/aTZzoh9dhHm2C3njg/XqE/qG/hAavItFx
hEaN7tqPA4QqYgcodDcM2uYtP3UGeu36MTgDnJafH9Vh8+ur/QM6hBPpu8t9KXI9d5fBsdB3OzTI
w7BZ9IyXi3FepG5n1dFlJq+Eavhx2lEzJyakjo6QjVES6aqJamFW5SNJYvm+ucusJYofBnXnhyGF
nP5bGMM+k5YUwzLdT+sdThY7wOpvy+D/3Hf/K/2okn+/oPpf/8Wf99X5cc3TrPnyx3+F+f5a1dVn
81/iY//9az9+6F//+1Y319dD/nr6A9Dex+vtj+rzj3nz2uR1k+/rr5/94au44t93ZL02rz/8wT41
efOY3j6uj9lHfTs03y7LvYvf/P/9yz8+vn3L4nH++OvPfXU7NeLb0rw6/fn3X3nvf/2pfmMnjQBI
0gQdQa8dUcr6z++v9/cvR1jp/vUnHkSvf0TV9bM6lL/9mo/XuvnrT0nV/kMHniUMrJF9BRD65x/t
x3//DTahqCjLAh8iAFWn6tpkf/3Zk0d8iBiG7UMgKUHi/PlHXd3+/Xf6fwAoFf6TEG36qgqs8//e
8A8v939e9h+n2zGp8lNT//Xnl1re3wMwgl2MjhLg668g5EfXyel5d8rXdwuNIA40YcVQ0/r6JsGT
G+2WI8AcmJ1zDVPr2lhsvV3xu5jpR1jCT6/h6yJtztpZ3/WO+bqM0HE8hm2B0vyAMH8UXdxDYX/3
1v4ehO8f+osC48+X+xIdpdntstOPXO406VMXuFL+INUIe6/YAPo7VGhQ1sAdENzR8Gz0xr+++jfy
0f/siz9f/Uv5tJDLvNfJWb4uvA3aTXSiHH2fUieDbEIPSoMeaWcrcrR4+NmY8hpe5W/u4Me+/893
8GWTOveOt7te8dIpZk9wjxZMUNFQBrp1QGbr+LGzirc+mkzYsRgH94b91868/66C+yPa7Oe7+BLG
q3pW9pQrb6FBCuv8jq61j3YUbPqXekKXmp5L+pbHMqS/Xz/+lwj964UB6/x4JChZ2nuAeMjX+Srb
9j92CdOt95FOWhq7CM1iatk3fgu9+cL3+vdVdYnTUBqAnoQm/+NVD4+z2o16bb4ezi9ct1xd3vqR
Ou2Dcjm+ZHO5Z+woN6LghGyWS2Y5vRGJNT5OKgnZcOmcP7Sktxj9Zi0giMd1v05HzixhK4Y2D2oj
P95XJeUpa4/7EqWowb6qgt6eKNgUfW68O480/rVAMa+eHrfX8e5FGqIaVY9VMhokxSq8KSEEUB11
ddTXVDSTn2imlW5mUjApMqNCf+3o1rPTWAqw7j1SQMos6KzmAPFf8GAzbCu/ta57SKwAfMIylxyC
UhgcfvrvZBMBYmwb7FTBYdxeT0mTPKlDmLfX/idYAiILwvCgA24Dq7ixsJWLC1Od3UBfXlDSEU3T
A7O6jtDmsYdUDxpLSp6xBNIjnyGtcYsGdMhHn1e+ciWuJKTUbkADaLEjqYUcu6ifcTpjI1oY7Uff
hqxHPbOKDgvUlSoDAWPqeL3MaE3xgxyBZl+nSFjdsCC+EwoPK6OOEF5b30KZIpOJSMqstXdTeOjB
Dp3ZlJrK1b+HZVxMIaEgCorqFf5CO7MXoIUc5zMsR2IEpGgJDH3Ue8E0utePw7KHWDmYhvPBHFIU
f6zq2igDasSzW3RIGKgYFWyvi/u4UcEjTGpmdW3ujoZ7qSnkoHbWNzB7o+6A++PBlt+I0i2RGR/X
mIxMAKT52vYwhc6aYA373k71OWKcoD+pHJ4sJGIXql/OUpB2ot3S01FjOL4eZ6j4riiZBdDrR7RU
4qFk9CPou/RM7oC+di/t6tgZdfh4Bbu+lAF9Nu7dp8Qm+th6lPs9crwyZAZtsSgdH93b6xXCuZbo
lkzsk1K7IuegJ4AZJnp3GmJFBwrPAEtvoAxO88uyWnZrNeEgwUYst/EJEjvsvHylgYBYQti+FS9U
Jwx9DiRz9QhZ9SCBIuCqLetSxfRi1rxDkEBIQ7NuOKXOnoA0LsLRpQR4xmSVt7e9jCDTady3+0B9
n2K24QhPwtHwr2aNgG2NK9Q5yJKjDlN6kWpL/LZk1UxKoekGkO2GGaRJCyJDgRntHLPa9/q+HI94
MfGT3nh9N9qbBZ8nQfIvPmPCapTLmiJWUDz4dWULaLafUNEPd9PTzdTn9arzRhMknSDye8PoEO9Q
z2tQsg4G03TRQCrdyJNThE8hstCGHOvTkdFh62gd0PZDXs6gXmduR2RTN0t912elgjzzgOSfno5F
/2TMtGLtomFnnmAfGcA/rHKyi2/WGR9ui07t05Y+UebeWYPZAXQG9r7UUHX2tOkJYbu5/sJ1JMT2
/XSrheriqYHrg0f0QZISjxJRfkfMVwgKFzHtjdLAr7Zb40HoQRwBEIj/vGIrzl3MeM4umhg9s70Z
dzSiHUglpb8o2Vji6hNS3HNM50+Aa19G4RmmdW6eti3F61MgY8V9dO5MTlGSfJi7+W5eRKeIKCoZ
rl6vZhb0wkM8mqCFPrSzNX2CWb4glczM4nM0zxOMsR8TuHN4oQ2pD1wsbXYxuwV7x/TgAXF+q6bl
FMHKWT85obuejBbpsodjM5LTyd24upSlKFzckTeST8jS5UljHwIUdDDRNXJ0LfMlXPM9ztxuoxhV
nLnHxQ3d5MVz1URXH5Gu6WPR8zO3P7mWRjEDSRink36iekL+pJ1VIbsmqOHT4ryoo9qkxeJos+GM
RvWQW5Lnw6kqAfzoYzV0moKPnt/eKEeVsTR9vCvMCsCT0sPej9A5R3BZ3VzmHcEfO0c5f72umKG4
KQ9m3YjuPH55TKu4XPQnanDCQ8e/zHm7kOeDKsbPEyGS0ujPSsQJE2VWuSiuq3NR30CF4I51qNBe
TL2MJHB6swZglRFjxwbvPEMQcNZuhPDjEwmzwQewH6rG1J9Bl9RAKSoWIkqF5Vj7GCoGXI4j3rzn
abPcoeP/kc4HyMYjQMLkpyVnnygcY3aKRRor9BqdVodVFyLXc58driYjDAZPyJsOKRJjuHU3Md2I
B0nrK9PqdYeYTOk2i3SWQky6in2DOkjlSglsMinBs240a0JlogTnl/PytCzYmHfris9zcRepfUBR
D6/2MFMmjM5cdd9az1eJPyEkZip42tssGwQHZ92FeKsIFMAOo7dWBj0AcQczVrqyGhtXD3YFeFmQ
9oH+fkMN+vyB6NAT+8KSJXug2wEohWfCxBn/LgVjMQSSse6x+PmAFsRvwijRX/85cIDkCnQUqtlX
LlMut8WoPdb5evfRf5iPp9nikttQ3TTqPd4JaWEonOXtb3KFb8ZM/+/Loib4Y7zSL+t7ey647GAz
AnU5QBUyorO6Ko7mYVFFeZAb+ctR4N3UCZ6Q6uaYMDTkztN72HOOi96n7JbzfPxbqPuX3P/vCG84
oijdlzRyOjFg39Wlzyr83YtCQLvxYo3sfjMP31bjnIprabtCXKILkBrxwjfNCGqEQiSSLFs27Hly
xmg3mRF5mLFs9s2hC2Xi5L0gnIbC7sLA/3k8A3ToTnpmXBpDvs9bI0uDW54R49GmW/OjgYj6AWec
gCyNmGdgUFjQjdoIg1Cxg8p5mZZG/KR1PzTGsKzZRfvGtLMOk24cgpMgOjJ3FmVLNxmY+49xsp3t
OSbYsoYwenIDFoI5NICNGgG9Yz/mS19oiRD00PXjWcNVyFUXK2Fyvhe6pTHXVz2CjYrOqDEONjuC
tc0YCKjTBW8gCGDi8QAx6rN87dP4iF8INo1pZWGZ/TDew5cnj2AFuWV7Y+N1gnwTsY41fvdXxFxG
yON8vj5c330HB8StHUDcuPhK6NZqw79oeOQooSQYIQEqc1fCDj02kEeZihj0Da2cFCmVDoRZhciC
NzSm4dy6W6HXGAt0gF909yUw34XlROi9dDxPn5izsV6aoOSu6da+SIboLegm4j6I7EpjOuwGmjvQ
fiLVA7VnKhYFyjHf3xj2nZEVQj12gkucjbKp2flbdFxsPxI4RG8/7oytu9yZ84FJ0RWQaYI6kYDN
raN50BqRkUyefH7i+kLo9Wyb/sS3Z6JipFubiwGuwJhfbVCCE37JRNOVTS81P1/BgJkz8PyMDkIy
DU0sY74HKeqOjOXJDG8G4EUbnZ4Rb1bG1CJC/ce1l+/P8ZDhHPj7zHIa+0GVnK351YiQ6GWfMl4I
72kWc70PB6qhMU95bYWxQm2DHiMhDSq2zodm2kDLnqHtSyb3ZX9UEIUA3zAcvTCaRL5B8fhshrwh
+9N2EbtJwJ2O7Xea4/7N1o0l4vqEPTNOAKdD5WhENyO8+dOHkO2p6fnDKDLpobshxoQyIhqrEM4Z
qUvIlL1bBN8PQvLlKuSnjYsMCP9zhMB/RKagGaswoKXtZzbqmdglovZhBDc7XpUW4fDnwJhvpmFu
AIZmZpKJ2+5yZdoJk/NgRs4Wvaqj8Rm4m9ZgeDmuoteJEO33kRHaPmgn+JEUPpDOeHLO92iJ4lkT
sL0zWrwLTiL8vl0Ge+TSc7ZwiRffhww8biMC2WYv7SV319g+Ij7TzVtrrNCiZEw0TKdFTHb14qDP
G1PB3eIvL7Sbzpw356hgC0Bs+te7/Rf9r583ty+4eaUHLUS5sLkdWfMbOdxATAoPwpErPFusVno+
Fs0Wxv5pvC2YM0dvD+b24q3x292RatzFMc78/s158I/FHBRwR4qqo403kL+UmfuPx/OkSLtsrbsF
nCKJTW91924OzoyVRSxdwBwCtnyNaCTQCnn0f3MOftE5+ntkvruBL9v+KbtI/SbrZWuRAJIaWjcE
wsWeeUG4kYi/nfX6JMiiV9QYlweAVzQO6VU0Hx1nc/ZSEAwVoJdzC792ssZfvzj1H/P7725v8OOp
lF3O91y75uLFCSTO6GGQUlQz5bUBzmEUAgza0UVejra5T9weqlu0mICKjrwn/T0JYXDwRHOkkoX1
6Jow0Kb+R5B1CyB4LvuAbPtg6D8Ks7e9CaTDCENmyQYW3i5u78JDkJ+Ch/GqD400eW3ZaX79gMN/
qmZ9PwG+zMzH9Sr1uh0PuEqB3GZbARUA0OB1s7uxqPzCwpWXRiJWMgAUSwxqJRwtJaPx6xB127Cb
nt7W/r4/F0LgB/pZZK8Y064BhOgoIIjnXGs06lraWAhB/11v/6Hc/kMxUkyPn+IZysAS7n0q3Kwv
8cxZyrRH15ezdbq6Ewsit9AYxLPG9TV7wY4VUMGvx+ub8uhPF4TGq/dHmCdooub9fZjSVO1dbS5S
tsbfbS9sbjKvhCntHeCRMHIgKZGn75cEGZJ7+FaUBKzNzAWaLe9H6Jr5N9gHINVtGU2/YgVqaHOe
Cbk41Puwjya0oGjr5Cjkljgl//ruv+ha/b3avrv7L7VLpXe8DlPlmcHMAT1M/WUwvpIfCy/Wq41i
wKp5PevA+3/nF/oFb/v3ham6a32tP8C760vRuJ8V+U29imFDC2kiXG4ue3WOAK9f07b6zVOKrtSX
dyR0shGGUjW8Mb/2zvJsdDpoRZOtpT2KqhJSdC/kVmutBIGBG7EeFvYJHVCam++/vjICp2IEf3Xt
L/vZI70Wx76mZ+sgBVX0ek2dcrB4IuaLws4zQWT3cJ5CoJPmzVYu/MPiMpj2hLom3ttgIa8WJZJn
5ZapeSPHFcLedhlkWIc7DwI8VOcLU2rNS3CH+muomcmkz47m7WEcYbED1igssnVp/hgaff5Rxg9E
SmRjl5lgL88GrvQte+rRPqOeLULoO2fOwx/Q+0RnH9um5WGJWWpQuNCln++XhwEGPmXs+MUWqgqe
yCdOYiD8hNxAYTiwhV4bKm1kD8XmnPTNjIa17lWU4VT2LeFDNoTanbp97gAGXNTbAC0MOVi+iWLd
nfNLOQY3lvOBG+JMHHVsiCOy3pfBWeQ/Gu5cJCAUD2kyIz2JcqZxB6k9RuNq0UIDZtskZBqKuw+B
oFnocxCutWh9kyXyz/n1yqCjgtwhqyBwrmpSt8bOPRL+yRAzEH520HMIL66eGYfWQArl2WNUEUBh
/UEbPFJKhKelU9sUx3MTXAprEFGBOr8dLFk1Rj7+Gqa+AKqmWaAIuqQ/6zDWYSPkXrGGR6cQJvbR
gJeb0vIvAOJfK1+ih8pcxCiiZRzfqWiLSElD6Lw1812gvXei1jo8zPIRJU4ti7LW7LZK1A1NiaCo
GksF8rlssShroQNIM74I9UX6BjQ7Pk1Y3R3vtvMaOPG9NWDGWbXuvd+Cy9DB53pNaYT8siktiEcB
kj6vunMOdgvNBtFLzeV2sVISDxgOlC2InMWpS8HCrKAnUfG0Owhg5PHJBdRrRWFxo8PKYN8CmzHr
7m6OnRhy7GzDBzP/rAA4ygg8mKjqyJgL9M0RHPfWGhyQs7P02s4KS6WgTB4PKAU9LsqAVJtrDB7F
/8QwVH9Yncbvz6sa1ez+6ylzhjTZNlecDWUDV6zL0xZmI/nsho8oxdIHoarOqySJa4TCshoOgFjS
th5eqIOeNyRdSIQwbQHmZKa2RyAlB6RzZNAOnuxo4CWU6YW9uGVrRxLbLXpGQXqCOph3M5A9oYRy
tq9AumhxLTS0WFDJ4LBD+8TKkCg8bHL0Rbzd07imovzqaaLCXa3EugTGi8s1e88IFKO4zeGGdNJs
iM4HmIiPMMjLwpvLyNFZGhp5pPqAqxORROGZiuebeaIgDQ8bCVkdxYAhSSyajy4rbUt1JyiwcQAR
L89YTUWIiBW2H6ywG2WfntuAZeNOT/sHRBFsPNYpHw719QHZCcTHERgMW1N50RE8ZKtoJnpc+xxN
uEucw50wHQSvS/3bhFC4FCX60bccRPTAjihAqWhzijUI6C4+U8vVxbOLJJXaZw/NdYsyc21cBAgS
hhQKhhXl4tsr6sN4SmTWFcEHcBUrYKPCr8bRgs7Drd5ib5OncgSIGay8NOFf4DfZgk+T+1LGRLw5
vAbtFsILzjAK31WGNE8uuDNkbA09/tu+sgwhWRyu1FdqS933kzzMlz1oL/aZ3OVsjRIkYU7zW+sd
dFxxul5wQV1UUI/NJjP0QFkeU0OTYd24RICYQQztFqA2it1+sWCmQS9Afh1pLPA+8zuYS4SFu7ES
npYjmhoN1ToYCjEuEQMB8bNOmGWAsIkqO4/SOUVv9HXTMZ4AE41hg9S3PPkHjFrw37ButvqpIPRJ
UVQz2vCeIJdJJybzOGIGXhM2LQAexXXBHfM9+uRKQUKMDLQImx0Ao11AQLyoI2HoyZVMdPiZXJjc
kwXqceE85wSlU158+9ma3zrUZzb8B7nbFTYo7asnf6Dc79TsKvAYUGEY4yjpqU5Ft59qiQofmE9O
72CxcRu04SlgzSO+QjHzaZqavRlINOOxb/z+li6FLfpd10Q104DpD8yN9Tdmu0jfLvapYokg8zYW
E+0StSYEX3OUGvOeRbvZu0RA0kJBcr3wgrtps34yZyQHWx1DRVL0iJNlGzbeW/0hYQ5I3QRdBEjw
b9h1srZhikaiM4aPKk2287w2OPmMNkrdZkILj5zwASklxdaHB6TYjIU9embL56TPIHAq8IHcLYNU
fE4yDsDoALKhVADZmLFfV7BNZF8x2w9h1AKXYnycYnZB+Z+lZKA4gcGFjlvNYyx0cOmSxK0zfKvM
x/IQ80w0XHCoNDMOxzuNN0ZfosWWinYgpBcNgFrrEwBsL40xwmRlVc6UgwUFB62EPqr3FPJr4/yO
WKF7As+EAjPeRHFVGqjI1/L4WBqXl5TWkk2XsX1pP5j99HnQQgdzbj9secVWWJvDtzZUABiPL9Ni
D6ieguBgjfGAf1k27lVmMaXBIcG+4GAotjThTNwRRlY6kW+vMhiZg5fOTlSaYWSM4KRA8FamChRA
dGwFV0jM5AudTW1xH5p9Knt3Zzg0ZZiNo/m19gotfGr+qTZPjVkd3F7F3rtRNHd0mt5iorfsjR7I
iFreSVjNyVsOYpo/JscpOrih3FoUmSWErGj/vNAMycOyZ1T744SKaolth2RWZG505NE1g5I66U2L
mbDQqWmd3vZIbs36inGeM0UBG2aWDreOBum4S7oxiwqQRwUqVtAFGqD+fFl8wWOnofMqIB+qR2iR
Tj6UuRofAl1sQ/PcqKGDv0niPxcAlzQxkyfVOCqCIhMQux4uUj0j4wZSXPQiOeHQ5XFG+EuB5cTO
KGjmlckbvXzstgergYYOXUWQV+HzwZmjVEjA0znDOsredJRfaE9d3+7Bs893XPY1mywz95O21/Vq
3Gld0c+5GKStt+0d1sf77IohoxhH6s/KO9ep9/oTqQfjkgM409mN7i7PdbpSE87Q+Jr3ibk0hz/X
B/NBa0ngDk5rotj9gfAqeE77HeZDumIMGNetdvKJfMjL7pKNYo327eHUzrnzHBdEOJ0exVNwWoaq
QDGQIcXZB2gHhCLwYcDbnv1UmSstul6GxA7NMLAiMaLAfgInStjDaAEz1VHBQmAVhCRrAyW91nx8
UFKXSL1Ixjrj0dr626BBj96AOokFspSPr4ShGxTD2peSJhs89dxV/ZNXr/AuImzThOEPbqezQ8x9
3LaXPUPdr8Z9Vm5Q73dxfTTz5R4bGIN6OQRRg4amKe2Z/bhQ+Sxd5+IMAKiy6yajQgzBM0phDVDZ
mFy2+pIWJjz4RE6Y1qTWiBQcFhnV3NRt8UtDY/0ugvv7pGVxdhPZvjDPoV+5vN8dAoS4p+OFdYqi
pwm0FXNCxRyscESnBXJMYPGiCYY0QfbmnNfoAhnqlqVsYzlKL357ZMXgZ8bpn73f6XmKZtfrNaGF
4kGubscjow+ZfyrHJwjiHbVozlMOv/P/oe68siM31jy/ld4AdOAC5rGRPmmKnkW+4NDCu4DHnmYV
s7H5oTS6KmaxmC299cu9OtJhBhAI85m/efXfDbAC5Ckv+TemWt8NhAUPdGArxetIDWjBU0GI2ThQ
P7ppCT97weKxeFb8TXFlN5fP0MtvgUgsrCc0zOAGYUB8D6BxE15VNxq0h9ErHtjHaB7kz4D/YQmY
FwX8rfC6WhjE95zKiIvd9WznYQ9t07qep//Z36uIv1+0KWEBn9hjERVeSW12V97VpzHJSvJqeS/i
nNh357y6M4Ywe+y24nzm8kLh2qGmhABASfXNhYUMfeI099p1euKcNlDbOo+WcTgLD/g3bFF6kgkN
V9f2jHrmucAd43x8JqhY+DzuzriHzPiA4hIP2HNXZXw952FigEgsYbkRnizrW454+F7R3n1GsYBD
l/7uSXXLQSDOrYsXjXuIpcH+hc9+NdvIIorleGAgYfhXu/HGfoOvAkcHYPzMxMZvGEeYZIf38bvu
ei86dCBoVht5gjAw9alz99Y+C3SknQARbOJvzIF9LmMi/PKZk2RlbF44I5AZeA+fg12AJx2CUmiL
WzRIFWrIlwawcvXhrXuOr529SwaF3jK7aFnd0jKovADbPq/JFjmBPKehXLlEEVcQXB5ps+ooYOI0
tgKJ/WSR7N7S7GQk5/u0p4x/mp/AKNloV/X6TdQ8i89SolbfGrx7LjAVZT0Ac96Z3lv6XOI0fYWs
uMm1D4n/RKCY8cb+wGYQfhn28Bvjvpi13As0x0t+iLsH2SC6XF6LTnqDt7W70K6CW046B8YDTeUd
zNCrF2enOevpHpfTzXRv3yNft64X/VVOIRJnLa7XaV3iFnRHHgOFDYhqywXez0gZGlVvSAAttStt
U7ZbHSbfa/mg34r7YuODPSUBJL/gpIRnxdjWMn/vAMtgxqKs0icqQWSD5z3gCOVs4qh+1zZipZfe
S34fzj5kL9ZulmyinkEa+UZP/YwTiRoBVQzKiQ90hXU00J6go701XK/YbNH4zOY2LmVFSgMJd45H
0rxtt+9+Q/Rhw/6GGTYXTiOK5rfVzvFCFLCIfn1PWt7gLtw79AA7L95iYeWND90KxjgZJ7Vod1/e
xVcODm5cMmuVT0vf397jzfsEpX/P6XMHRZ4bZJ72d/4veIhe8sQLb3ma8LSFtuPrICZgeW1B428T
w2vORerVN3jsUdhHSOAkBHDkLf2TZtNhizfnFPkeYYOXLt0G3CPRwkDL6tSHOTSLCNxh9LXJLugJ
U/8nW8UJBwUCNCEMifDHdP42vrKc7t1mvkKYL4oT76AwenPF7jJJOZ90kp6LblxQpTOEx7U5vJfn
1CPumUYa5tQlAnQyWs+4Jr3Kv88vwgVDvlbNclnaq8/i40X1jX7WnpAIeOKmWKFObq3aPdTME4Qa
5R7RjnV3Tkl/baxSCMXtbNW3wmkcE0GHRky6UIJtWaxHNA+SvYkBwnSWNFcAmdA3aWjWceU+1/fd
pcS06IoTmen354oMAs8n4s05eXLfLH7bWMA6Y00Q6ltriDRm4clzfVnu2d775jJ6+fHJtnSFoNrz
M9RBinX0mg7Ldjc9AnDaOd9BDXgYxO5xjjpVUZ2CiwZHP4uQw/QcouRsUWHA/Upj5ooyDamwcTPi
JU+ThlZ68c2ie4OHjue8iI3JDcBauoAbu0JrQD+VlwR/pxiywZYobsrz7qy+zsFttBRKIV+4nvPd
/8bL8Q8eoBJcm8iimfycLIYkyqPMFcNNN89S/ovKKs6WwBsi7zZetawYtOmg4T3MnbvYe7fOMaGm
V6Zje1Q8DE+lV7xa3+tdBe+EoAShbW9QMKgMr/QXMDYEBoR0AtIn0nqI6rRkuk/Seyh2vndrnqCD
8jp7LOborhimV3H0vsEYJNcHrc7n0CH4cUvdSq7lDIWTJ5pVtBMlu4OCxjK67knugyXFLeVBnsnL
glzZ3Dr30DD2LfClrXwcvZ7bat1dwsrz+l2JyeJTeZVfEf+8xasS9FZxXSnLp4mtU625/S90qpw3
iVhlN6yGJ/mEiMZpe2GsTOh73ZM2u2B5HCsQ5W7Enn92SMW+j9/lFidQzoHoO8ezvVfeqZmVnnbX
f9MGryRW+qY/Q/NelrcgRr6NTD++fGB5MAPJF/LWRwPKA/KzQnhrPIE4cybP8kVzFq74WyoCwCv0
ZKGHfHBER66fnO10xzgwQDfGnmAXBaNrYy95anSySCwuqh3rcwXs4ya5ly/qo3s6XTtUt7Lr8YQq
oQOdUVtVu+ZuQtE/vDce8SddE4ZCZsEia1YTIThjRVgQwmvqKSMWr5R9MPXBowXmDAv9aTjji2gL
+10lKKDrx6m0JWKEj6piRa566aMK+m3nQ7aVcD/ei1fjKfg+vKH7F8981xZW+6r6hkrKPFa6Mc+p
7uibWQzLuYWks0iujWST7+237kznelpCnfkWI7jy0pxDVII7hcSZ5+4xTn8qn8yX+lSV2HkmO/Tl
r6DYocSib2/lhpMZLSAe8bxfKmesWZT6kFvYz5uDPoJDVdPx6t29tnjhSg9O3bNuD+zbg+z4nrMO
mzcbqxRzxYZVYBkiBnInuXUHLPAwjCVMZqnytslmviZu8FV86YEQkUduCPHyeikvCnRmm3V2X6Np
BK6bujO77pL1fuZcFcArA1oc3PhYwWBgdzJXgygeMR8DMozhabyIOCdb6gIWhHXseIFjw1XexUTY
oU6N4rlGIJOqISl+SD2rooZHYZBClrJ1EN+/CN/SYIEI7GxnGlAtcc7tBxQMXohXXorZBPc5eZ4u
imcj2ghUJyhYU6Xo1jEQh0vt1X2liA0d9w1JG+okowd6Su6hZFLufgDhxsV7UVH6uXQfBLU7qs4Q
6PuFDUVrrni5WPpQZ4YB96OeisoC/u13VFxmfEYICbBZG6j70LIhVcXdIaZVjQVOu3iqd7fjvb1M
QadSSdtK7n7sTOZzqnmL1tk1QKYzFGM4e/ubfMVG2rCowkdKTdfmFlNfyOIri5sm4FzWEN+7zinu
PNEXOGselb2yIVm46BGIWBmU0++q7+Nae3ffY674F+MNEioywOSyoIdejWvAndT/VQpgOc23Zj3f
IXKtXJSL/lU9HWZHnGFhn2mP037A2FKjKxW9gL561BAxfzLegEPltzyeoJnO4n8EKBzqs4fjoiDE
WxPwb8QD3sy3AJo5lZpbG9pwusiee47xNcKnXzdYtE/alR9aOwf9WGm4k5tafXgvv2svbuGlDwR4
c0pJMnrTXwy3yXP9zL48MuwnbcYPwx50SSenTzPb6OibSQ/MrongoEcaOAsnSm++WjkplUV3rD2v
f0LtAPWuGgaNM8Dn2sHr+kI67ZCO4T16exvIDiSr9WW+VG/rTfHmrlqUCQhzqMo91RCN5abcxMOR
DrH22bv//AwH7z4Msg6DmCnv98EVQf8aAfBHf23fVTcWpeUjMz3zFg77Zz+PNvf2foKBWZpUM9vm
jVOEK6KtvMm2E0g0r37MrxO0rXQSSiD9vkMYEyP89/Xwn8ERPkz4QZ+yrOtRzZHivle22XlAL8Or
wIVDiB0nTJg8ndNuZ+zFnooPfODiFKjjK55ADtx7hBfOupN2x80Xi+VMKi0IFdyL5MgzftbERbJH
RTtJQHBCDv3jFFVpY4hWVOG98zi5nrww4d0ikOkve+67CwLb7MYGU8OdBJngSIfzwAXiRyP358H1
g4a7nrajr7sMPl5aj/2lelVy8N3YL8U7CU77HchIeKc8mq/q6/DEGfTj8/wjet0/JM59oODdR0lU
vr1GT/8L6HUaZ8Hv2XT/LYOZpJc//Uylm//kT+acIow/MFExcb20OD5suHN/UecU2/hDgJTQLJg0
5iF3TvsD3wF8n7DzQtgUMObf3Dkh/kD7Fl00VMgcNFr5yX/AnfsIrFH4/ZnjjybYx8VbBo3qVIUZ
rgahY4ZoB46arhwjFRcj3jXUIHUjqo8dYR8Plb8HO9jNsVEh8xUHuMUoA8I5nZCLZJq75lXhLEfV
LxdBF1zGcUqJpZ3eppLNU9S6WNaFhHgTUW/MzBoDjJrIr0sryPNl16KNnxFHd5q7/OkTXvx5yv2M
ZvmIW/jPYxoHp7ydalI6QMTWpT1lZHJOA1cwIDzQZXEEGzEf1n8fr38PcbBtYVFGMqoNrNZTP7mz
3aTBrC+Kq+uv3+Aj+uE/P68fvAE+K37TT5W11lO9PZdJ4uySTMrzUpuwLXLrt7Y03DM7Ga1jn/Y3
I6oHL6TUSaPEnSnWnWUrC7VM0CMbTahokWF5XW2/aEnzUCpERZkGKqfsSZCMxjcXY9YXqz40CGzM
5sJJLexjKvMhmFSk1yc93f6bGQFd93GdD5XQFFGp1jowMvNyMOJvSeLehjWhbtOX23IME1jjxs3X
ox1c1n99ADwGPg5njErVDYqFFq3uRJeR2nbLYFTGZWnrSIpaybNTqLRfISXvwj6AdWWH43oMGoQt
Yy27/fopPl/HMGI/PkTqs9uSNotXoglj8iJzopsaDq4qV/FkN/KYd9ana9lS54DlpxAhQDQA8iOL
LbMH0gsLfrq9wLXIPKbVZ3wkWf41m6Z5OJthlvaR0OU2pUiluuqjndPnCGV1VQuQWXKqc09JKcRp
srCWhsldq0Ri0Ssk/v50WoT92p7UTdGW111jn0RSRJtsADNXVo91OlaLVOnPHZ09qAVjTe5hxous
VR+CTnvIS3cTBtOrghVZm047EdsqEt7gE9BHfyiLdhc4zdrOo9OvP9rn7wqG7uNsqnahxnFioR6k
ts0iVkOolEFTr/sycM/yWKAT3BXmkV3x+TFkHYo6tH01GkycWFeyQPNHaDAEFX36V4cc99/HV0m5
QEqcj5NVoSYItYaR/2jEkXosIv7N8jYPtrQfG0qZhT5yOX5MRqvGOu3Qks89ZNrm64/xI4z69Zy2
5vv357VdZoMTZ3aMfksv8pM8SMN11w710nUcSnRhK5ZNXowLvWsabxBGd1Lj6YaTeIUbkSyypVCs
aVNoQbZRTTozVq8kW8Wt8ACPHAOaiSx3QdG5Rx730xlBTWheUz/tRG1yecpyVNZxZQfrGsb9OnIc
ZRNY6TF51k+HMIlZPg4x5U4jylYjIw5NM3nQFHPsKWYFYd7fBUaciWMuQ58PJGbVgJ/fxSp0rdG4
oNZBYo43mXT1xzHrUD5MrOHq6697EET/da6IwxUUdfFoInCPBE2NnZu9HhW7e53aTIfRiLwAmcPU
xCl5XWgWNxmBkLyrk7DX4F84aVw1C6fKhY8xDmRBoZSOjr9IptXjOiumJvo2jaN227e9uUVgtDWO
SNDO0eSvsQNf+eATmJk/KJljoi5SUgbQK0eupJskK9NprM2QprTCWppucUUqgKR8T7EguKz8vj6i
0PubL3Oo0oJHWCrEUFPGFpZ/4puuf1IFBHVRC8zm6y8zH+y/bjvzkI0lskpTCnxxdlbguBT1IzyU
QsemAGxJ99606oBA/D/R+v841MPm4OMqa+xQF0oiw93oWxTac7teG9jXb0rT6Hf/Zgjj8F0Uw6nz
UMXFPorUcC+TJrnvChs8Z2HmRw7aH2HFr/MFf+3ja4yDFViVwlIsciybQAzMHZ4eljpGYUlzXrdX
k/0UJiauek8VwMWC1s/g3/XFnT69JAXcJzA1AoYqXF+73yThzrYo2jaA+BLgKo3jNfY3JYjXhdkt
Ujtdjdk+rB/j/mQgmNfv3UBsYoX4LtiaBlCUDtCV9To4l4lt7RLh73WJQ2OwyYf3XGu2fkH0xdI1
tPO2BImLj9+iNcB6ThTkXbkvAzQS1fspf9fSi972vWEADGShzgugptMe3eIu07u1O5rbQM93entd
GQUNX3+hK3JfpPEyMoEYjPxKYF3EbrUMM2xRw2g5hTgUugj614ZHeOYlfbMrDPvI3f35zkAk6eNn
aMw8C0ZZ22vFr0usqe0M1ikWcjD487JMjnztg8LDX8cWfMWPwwSGmmnx2ATbKhof2qHai767y1ON
evps7yjQLi2Na9tHiK8O+xkH0CNdoKPmqOvdMnJwDbD1aKFE2pGD9IclyCfr7/Cmt906U6qpDbYy
7DZZAMAWswracya13QHqeFPl35XIfR/r4D5wqApm0VvZT7d5puxdE6iTP3B8KUuZAooebYVmfn/i
mOGLq9eXQ2DcWaK6TEp123XJVWo5SA41iY12y2B4Wo4obhhdmsI/81vCpVSAMicJP2IJ9yPt++Tl
1Pkc/ulWTX2EeFDkqXdJ4Cb+RUxOHgD9UyKLmryWDh0toSbyAcpmbT23Ig29w7fCV/URn5Ney2rM
u0xFC6/jZBL5Wmp1BtO4G2MR5muzy/Qo2mZ207vFSTlYuWWc5XKI5HdHDacuWjtppeHZZod9bGP6
MMqsr5ZdnA0xqCF96NM7Z3IHm8J1h/QFlsuyHdXU9NzONGOxyuuhj2zwj87YZmccbMZGM3W1wDp4
sqPK974+5rTPF79mzTHmT9MU25ZS9f1AhmFElED1wXd8L0mi6T7TzfzGsMsYXdEGUIwY+2Wnq4tI
aYO9HOPqsk3t8TwyTW5coQM2mJPvrx/r85tEPazYathWtkFBkMjSMFeJ61ubVsno99pU55ShOUag
+jySJrv5+PZa3LVCVjJaqWY57hpzVPaqVYJu+vo1fje5Bwd8kiVxbRkyXOXaJAGfZbJHziBKqujE
7rNGOzLM53krhnwHH7Eeql5XY4lsEI4WZi2Wo+48GCIFL27l9XZqLAiJLng5s7Yg0oy+sundSCfi
0IEx/4t3NZxfTtHcVds+DoJNpvvttI/b1gCa4Ch6v+410f2rmx+bo48fbIqLcCjDQdnaU/qg6zo4
1G7KAbU36sPX7/GbpXd4KWNeWxvUuVAyz0r/W2bV2sr2VewfbAwNnZEu7NfjfL70VOfgTfwoKVpN
BmIr6jraRWZifqunajgSbn668gzXPjj9unDKmrpJicPl+GyYA665iurc9ll3LAxHpYc5//WEVe2D
TC4m7MqbYkSVvTey6luuDSJLdiy7Tqc+YjhtBLIuQiT1Im1918E4PBoHeq79FFVUtuCG9daJX3dJ
uizHLhogWviJ36XrNI8HYBFGaYcxjUPXbCp/a3e2O92qkd6W72qgF/pTEDuGmhLsT652U/a5bbib
3tSSqF3X7dDAAAmLLE7Av3W47L76vt+rZ2nSTdGz6k5Z3667XOnLYiXaoVdw4IwtkTXQL/DOVpZD
1vTI1uhxY0anydDayO8asq2R0mk7PRlvsdVzWoBoaeSjHWEnuZ1CQ650UTzDBsxAc8Zt7Qyv/tC5
NFp0V4axc5EHIjStZVQ0MmrWiRGaERdRDPp1yIylPkQ4YLR9ZE0LdXB0tNZ9kQDr6YyoqS9wVmgF
VBucv/zqVGmMTi2XSYC59hlabtI/n6TZ1dumaCF1gQTuEwMQMhC7iUl8Ze+sjHQiZl50mq9Mp25U
L2H+9beFTzl39LXQOSnLLAZtEilCdNfVmBuWtVRVu5LDIpNV5CPR73SmUeJbWnFlXg32QEvvorLL
QXxrsnTs5aZR5eiWK10vfeHgj5FmDV46TZu65FglgYHuOUWai0sjt90Bk580CHpwB3h/Cdqiea20
Z44qcwudRDuQ7UvQGFYIUqmtrCkGn1j3urIxdG7q6KQr0lahwUzAbp5GUd+gCprILH4YnTZHr2QK
gqm6HIqoHKEx8f0knfPUDDVWgSUpry6ZkaGjZe1EWf9mGNlI6ztTEqOpF5NJnYw2e8yZuUrswg3p
/euWAzFz6tLGpc+bGKm9VisRghFzRJcD680Sh8aSp/dVEm/KTiRBe21JVBnFJW3XGOmvlcg6s4kA
Kk1yQn5nCsPAkWD7MyfxAS/UcnDR9EiLOik2aa11bnKmB21lZyeTVEpjvAparcu1je8Ok3ynwq1k
gMomCrIoJVkySoF/aYrRoXSu2US0r12Tpk63EjQnwnelHcJAxZ/YtlugSH0vsaiRgT6AOHHMFOXg
VRQUoX6fFbj1KovRHYlqTtowcvC4yaghvJZKGyKvVEaONSXXed3FJjiAslAAy1ecHledGzTyBVfb
TNO8IqH+Bw5ATypAu0Mok5myVOkBaG8ntCRsNF8RBaDcJrWn8YTDK1NgRHFSoE0d2H6COEpSCFiI
xmgUcbNVGwUjuF0Y4ex4EU5lrmr40XdKm24kcTQUQcs2S6P1CkTehLsklWt7dPT9yZU6cJqhbfFA
1RILPIMOdbrUHmIjUFJ1H01FZLzKeOwJG6uoYgms5Ng4Q7sqnNz2YRNXqWEXm663EY/bjZ1R6ah1
+7Ecr6U5SBoyQz3y0S+NVA4JfLt4ynTUc9Kglb1/NUVKglSV3uZpC51Q1kYxGqd1aVszRWcyhOts
2iqv2zM1TmAWnwe9OoKKIjRVeHa/stIA8LkZ18GdSRBfDSunmFwzXQ9pEyfnshocg/pjYlQifU/d
RB+rtR0LP7wx7dIAXOxESER361QXufENyUgit6WfKCUVs1I0xgSPqkoiAYBFL8a8TbwiVYeCFk6H
UCO9+moaRvpLRmxazU0a6GNH8zwynAkFGWircBW4LShkrUQshK8t0i6s8MhU4mYCJtdSDsUjri3M
ojpRQ9FQAh7joKwqcPCGyWFajYqJWFPcCArui9aa5HPGPio3HJZODXliSHsAR7amw2ZTQ2Ns2Dpm
ZWC/HJdxP6FsoBtNoHmyG2TxFsalaj4Psi8k6iNShhBhqqBsapDjaV2DRgmaeO5lRMHgtI86VxEe
0a4Rp4RSSYDZMwSyMAgB0dh64QPPKP2J3/Azg7rSuo6yzAcLNrat2QA5S2yyb98tyuY2iXt35j0Z
QYwX+BhnfOGkDkzj0lbSGNzQqGoWkNXasLkNPdOM2v7EsNyxJ01SqpqEv1fVJE62jshqiGFuIvKB
H3cDllVfqbHxFtQZAmuV8Ad9SUIdyjc97XIghjl5hLavkCnfjmMwwB1tYqE2i8lv2hrGqV2ZCVF7
4zZUwNxJkeznTHP7/tXnWq+flWr0JTwiKqQqxAvD0qInU5tFPhdzbpKhPBX7XdF7umzC3F7yHUsq
GKrecPJ6KTmR9kqdK2jP4y4v6PXppTLd9WVWAsDoklqdkoWV51XpepMbF+lFVKh1ed/6Uo7YTYg4
nV7jvPJB5vK/aXGrGWPIcKPS0t9El8vqg++9n/fardPb7GcvHlWneYjqMUD8tk7cCos+PZ8GhA5i
v7Jd2g26mjorwqC22VmW5saQAxQlqaql9Jtxuq0FrU4BpaKTSe5NdoKwg2eOpZ8xqyoKVZ2iZBkC
+1oYA+GJZFXad04kKlgSrkJ4ujZCP/O/19Y4sXiGEMDL0pnQe4QV67vmxkqGKNlmlByaetNNqOPu
7Do242SZ+LoaQUaU4dB/y0ItT0D4q5N054MDp2nDQ461igEG6U6WfA8Tp7MvaysPbdTJO61sQWAa
IlL3YxOGVHdlZEXjN5O0tdkaoVBhR415Xu60QqmxzdFGC258nhYQ9Qb0gpuKFDi3uLA7S+18oJdp
IhuwQXlVaTc+rsz+q5bbuXVVJcKS3YJ1ObkIZomowWApM90O945hmtxrN1HN1FyxDnog15YSuhXL
flLD2STeTUqwY0k9+d01agQ6VJpebRLtHMvNOH0daAtAVQ7J/1SIp1Xc1K9VKfLWvShVwnLoP1Qq
6jO1GDRgEpUm/NzgpvTH9iITLigbCl+lTBFaKUQrN66aD8q3wkmyQi4aWdrNmz/iPX06imgwRb0o
J2vSlMssbjPXvaziStOX/yrC/6GK8VNqPRHT1syOtTY1tYQkybVMFjawDL/+/d9kKtZB/O24mkyG
QNDBc6VzarSmXu5cNx0fVDf2N3EWttG/ySZM9bB0VZXAp0RZYCeawVcSasRxV8vxPXM78f71y2hz
yv1LNmGgh/wxs6OIONqqxg1UOFbzlgt55ZSwzYKovDeHAMTdCKA+aNJ8AVjjjCzdvvh65E+nkYH1
jwPLsm+HcSqtNYsaHcXGLs6ERbzRS0zOFbM41tf9NOEj3j5oSsV+PeWtlitrGaTyTumT8qqJm+JI
E+l3/YUfkhs/rba8T80xcXPmL9cNKCkCBlOvBatKoZpp2VazFa1m0lntYfeHIM0tHdNNQwtevp7G
32Sc6sH3G9REWp2WuWvTaCykBqxoZ/axvHQihOP+3RAHC15v1Z5+LjMYmRIj2ZDuXSx6jBByO/uX
03hYNhzKwnSjksQ5k0N5bpgaVJC6spaj3T9FQISWgSx8qp05/GmHsl2uKNPSGJTwSN/hR4nr130A
iujjcgwBHRRdG9JJtmK47SaQeh29kWWlgGbNDHykFdkj8jnXTMmDU7KiCF/YWlPWg1KYG7+oj/mJ
fJrgU9I5KF81g9UYUTLgHif1LlmOCWmx3mczRUEt4Lq3g2rPoVbTHjlnPt+Kjn2whvww6mPSb/Ip
rYMIYNfWVV/0wPXVodsUgXlUP3Dec59M8mHVM1Et6ulT669jjfJ3X+QQyJzuKTHQ+gBo41VOCLFO
IUofVYq4kWlliyZx7JNUV6YFf4MtSZIHy04Nfa/MaFVMzpCvBB2+J1/x3SN76jcfQMz//qc97Sj0
zHTHhoU0Tu7CUeLptOpdkDkpTeogxbpAjejpfL27fnMCA077OFprOxT5rbk1FJIV+raGWwih7FqL
iFqVYqg9rZNE2K6Cp5srR+DVVnRk8HlJffJBDrEiquKEuSI6aw2MS5zqKTqh5YD/kj6WazelK1HY
NVwOIsjF12/7+WnsHLZD42HSx6CwWNt2PWl7NxobyiRELvWR2//z8xAE4cfZBM5g9WOnuuu68sGW
t+Zd7DfpNh5U68hx+JtFfNjU53SvUtVp6eiWw7WfStAy7cKWkIdE60MVnesYWLQCEow7eWTaPt+h
SHp9fKvEJJ9LLABjRSahToRVcqI17sQj1AjP8M5H1sOBtNr/75YZ1qFCVCW6QdMsBd/wWvE3GQH/
IlRB5LuV0i+FKW0ORNHuIyuzKK35J07+EEbTWh0gFQj9ynLoSbnuAEHSbN01ES1BYtFCglGC9kjf
8PP5t+yDubCUwBkLspd1b1bmTVk6/amUvbUYsGNZhyXyN70LeNenXrWVbqhsv165nx8K3NwfP0FD
Y8gMAfCv1WCQ4VLESvxg9Jb7QHkBIneuzh1VSZ3n8uvxftNdIAP4OOA0KXFvDoa7HoVqbSoKMMta
T6Bbjom5Ajfo7+zSxHwoSiMK5K71zebeX5adS6Egn/Ij+IXfHE+/YFjqQkkB4+iUKChRXXeT/uyQ
MK5Sv0gua6eA8ajnj8hyWbSTDXzNyrQ4stE+PyusQ2RpMXY2lVzNXQ+Su25l1g7k1bETMMu/nuLP
zwrLOKjW5y3FF3/k1egClLSCbfSlhAPXUQ7V6ushfvMOhyCjJpAl55CBeznVF8wuJ0E9OyAHPNZK
+81uOMS3tMLQfUqSxJ+xwm2qwDROjRGX8zKBdFgUci1l7i9zJ3jU/E5uvn6teQ3+em/MaOoPN+Qk
An0y/QIYi2lVK0pUcktx5NSW1OKjSsK6lU0Nn75ujszj5wMK+2BAO9IbVcQGGF1lbL7XrUky35Ju
ZTl61pYognVXT/GuT1rnyFH4+cRiMvzxFbVxKrQpIj/JVA1mcDCgxy2nG1eLMSugzkeJfJEnw5Xv
G/nu38wqOPePQ8pgylItA4cGXCrwJk0bN8UQQH/SS7FRtcDeiqgY9s6gJEfulc93gBDzsv0p0jHb
fmh6UOXrvvJRsBQjIjgB+aveK8eAh5+fm+IwvJFCCVOh8uXMLsLJIGvGvSLsdK2oOTIbWpuvB1EX
R2gmvxnsMBvqCqdrtMj2137lICQeafipTIW9zLRJOctSY1i4WlQcCTV+N9jh5KnOqGUGUF5n6vyb
IhbPXU7bvM4N2PN6jSR+NB4jVX0eAJiO8fFDNa0da0NEoDYXBxHWCHGrHMtq4zZJsO9aNMS/XoLz
s/+6sc3DBqZB3YzLNQ9XRZCXT7oqmlN1sGHjf/3zn683DAo/voY9Tpru5y3yKNSil0IGCIoZuCNa
dH/WXw/xmzc4XNJdmXZj6JRIicSZ+06dW/8W2WCbf/z6PyLz/M+8spBiz68b+fbWnD2V/wuoOzpL
7j9gwNl467/+NNT60wiLlsP//T9dBGzgz387e2nNf/EXc8f+w8RpzXU1DRyiqs+Ypz9NrxTL/cPC
2Mq2HWGZpjDmOOcv1yv+k4WAr4sw6eygRvH9b+aOrv/huDNxxxIGqpjz3/0D5o74kdL8vbItU8cw
D08unLl4TNBHB2GV03dS76n7r7pWDjjYqLaTU+EPgTSe5QHS9jcKbWZ1b6c9BVM1LCwMMArNHJ8F
/Y7ngFaM/dhoTRzg8akoDXWxuZXQuHljDQt1LIzHRreyZyCkQ7NWQbLBiW1id5bfUVQNhws3HpTz
KnUadzENALu8/8feme1IjmNb9otU0EBNr2ayyecx3CNehBg1UhI1kKK+/i6rWw1kZd/uQr/3SwKJ
cHczk0nk4Tl7rx2OQajuhqkeY7UPC5GMz0wKAHDQju3P7Nphj2e7rASBfa4sNAiPfCvibwwY8/Q8
CFsxFRHuVJHKgaGquE02R1AqOQ7FBr3DUGQTSmRQA1GOfUO3k8a4HMyMWuBT0ve/K4Niit7zuPE6
DPJRGYPASv0idH+JlulwVswSEt28rHnnP9gBndY9g2Wnuu9cg/hAT75U+7F2+hCrgS7jOiXzWHvM
Zu6TWZTRU2znNAEoMfk0G8EvqrWafla9nsP6XFDmpf5TKQrH4E81s+tVN9PISCDrp7Ylgjxg/nyY
g3FKn5hMARptmsVPb8et7PWuJ+gQxkDNl73z6oo5VTNz/+2DaluuSoiZweBSNPFE6s6Qt870JWis
njJ/yQsw+8HCabrJa9hWa7tN/aXzGn9C5NltxUxCuHLW7ewaBAbwHGbYUDl/26iCQAYb3SPTV9Od
GdJOPTZlE26onRub/khLtBOe9srtNNrFkMwbp5RFBZ63YR8bbwZtKNAlo9TsyprM99Bd0n0T+ISV
JIaRBfOfKBwOSWOSE8GO3vV3LTb/JeHfTNDUCBgbb+QfR820SFi/hxyoZ2hMfTou8oTIfH2bVDPY
U74aUjj8Qi+4xINE0N+1KkjVh5PHsro4pcM6zNi/9i5rvwXOflVikyfjaH/qUY7IxFbwHXNfmHAf
lNWkyN1eo6Eu9yLcanQSTec21ddiEFWTyUUF5clP3dq+6V5BgclNOZBkMixNc7v18Lr7alEO9Kwh
loe1Z4R4QMg3flXSwLYatKe/haYGbhOtnEbRslYECIVMRHfhlCOcFYVfgfbybZkZWq8v0+wz6JFd
F8N5DmdkjkglEG/atZovKm3a9dQabduv3ai38uSmjOvw36RM9kZn6ocMh539UXoBTpaq7TZks7Zd
vVO7LPm3LXds/xzHefJuh6WAzbxVo3OXSmf5XjWLnk+DjXPNd5esCZpdU/6uh6p5yQc1yCzOI9Bf
HCj8+JDkhHiekCWa75s7dfivVRTyfYfRYuFKbNL7EzjBFf7FgR7dh+Q72pt8C9Pj4Ich2MPIMnuZ
84qmwzJZvt4O6eIpDufF3zvabvquztPu+yQUwVxpu4J3csMVpii2CwhnCPgAJGwuVMuRgS//b8c0
a6OYiawZGtfcadkWgHQkYhHiotJkPi2l2Vpqt7L9FRZ1VdAajSCObHTtBUizdU7P1pnKV4mLzdlt
rjd9TzCyNK9R6UfrpUUOUux6L5yrTGtg7ad1W+rxTy1JqMwivanmgAkugYiXrohUZdxNSSaLIpze
lZprkGxdCbjHcZ3K7lOH4goETqwgAJsijE8rthJy4yqW0BstBSjVVKjQP2+F20HlnHIWDgQhuJzL
xsRM8cMwdbLNzx3gFFqu0SGube6endDFIOkEbtrth67Mh6MTlrY892ML8DzvhfM6dX70kZqc+XaS
TyvRyZGN/uRY9QjurjQ8Nz5mVCDWzpGEm9x2zNfXtHEu6yYmcUqrnO9wMLbmTFZHdrjJQ6akh5Bh
G750xqHMqeper5REphuzItfdj8UveAJ1IycBIsk2DNJpGOY3ozfoPjMr5ieQcPQlaU8Ta3i3ITcr
bwtDb+QhmlupDmHstcCQl22+V2LwnRsuOgCGqVIR/DGZRMvNbJuS7rp0uPFui1UXDr40P+mfzEZT
/jTREhwvwu06FtjIIw6r9RWwoM1NMelVA9aiXb8U5k+RYvnZIUPT7cFD4JQfti3udDYPyH4O3hBx
KZs6iPUpj5HJsbB012ZFOWmSCHO1Pq7V5r8V0dRnehz7R9l7+iXkfq8PKTrUu2qKVvcwUHTD+8hH
9NJOt2r3Z+8XTg2Xt2DA7XR2qn+vYVHAoBVD8avX7gJjH0GMOW/DVuzbtKgathB/dhihs3MGm2LA
YO1Yl/doCqjZa49Jw5s7dCzWhevCYWW7IVjKNZ0PiURK2mKr0RT7DO+5pKHbhtXdOvhc2Fnmcrpb
5yRfIIDEVfM+dL4L5Cs13rQfg3WWr86wSHKg4kDK7xOX1+7ilVVpxzQ1XN+ayrTjd8ulq25rlukh
YzZdyh0CP/OMbKS0DEjynsjOYSAPy3fyoTgUIhzmQx1L0T/a2XfnG7TU3u8xkoZ4JBsV6WEtu0md
5tTrl+WQuAzG7rs5D1L9Wk915LQPm6hi0LJ49haQS2u+ZGIJ5vm5U6gJgRZVFo5KhIR2J9MlBf2I
bTbZs0oJeWE6EjSHuBziOKvl0nWvlWIy3+0aPQYjEFM3+F5fBVJcRORze7RpvYs+LEY/4PsjWT7t
EMYgDtkD1ns20oq470B3zb1Tjy7BFjqRf2axxQL9R7i+zuvoiFukWkBARx9RwhExlgOQaVRXYGjf
2fbqTUSwt1975HTH3MY8ohj4FMCdkgrm0EyoP96bXqZQaPEc+McY8Uj7onQRf5RN3+WvHE3X5li1
/gaK3FNF9dmhR1mOW9EARHS6pRB7d+470H9ITUiXnru12HaLaYd2OlSjbeK7mrxRMq9Evh7dKrq6
Qwrf8HFtuMBEn12TkE0mLfXCRDnn/0wGVU9HznqTDzB0y7vkSJCsXu+HmC/6NdF+DLqx6xG4NIQe
p5SEKEJ5jnrNMtdSDE6PhZPADoxXvWxfyi320j9dULSslHMvJ6JUtqAbP1FFr38Qy+ty76URSx5C
2DF66IetLl8mI1yTTe3gpgcdtmW8F/xH7Hs1j+PBTDkEb7NNAuwjiUyf3N0QJPMARRKj/JaAIk+U
+sgEqWl/itmVw4E+CY2oxioxI5waXNyp2+Qu3ifhlNo7YslYvSdau9cPj0YLLlI7zqp9GMS6AtQb
rqdQtdrGO3fYvJr9RoIwfcgJbwOmsmjObx1pRf4rohcJsLBIRZ4JdCpAjoWB/5Kg/0m/pN7q27NH
4zI/TKZqWvJ5HBMClp7XZf6MYZaQv1qIKkDJVybLoTYmqZB4FYkkZAnVp/piRuMmvPtuFl5IbenG
0PVkDDKKcr7d7oq2dZdXd1L84oDu/JbzqNrOsxdKb1fn7lRcmmiOvIPNVaN3kw0gLWkT+fWRwODg
wzj8wj5anZlng4XLP7Xu7KV4iQp49vO0BagO//95FmE4p9PrAfD/fJ7dl1X7+6+H2euP/+swG0X/
EKQzky5DOPIVNsFR8V+HWZAU/xAiTYQIIvcawc5v/a/DrMcZOE2wrsUBPxK7tIumfyU4h9E/+FkS
SxDJXvkU9Kf+H86y/96Z5DBNuDqZY6HvefzR8Poe/tq866I+YhcnmY4ZHuxinp/nocPGJaxIn6kk
5aHtAkB6WCHOGLHn/9AY/fdWLGd4yrKEj+ddr0wa/HNg8Nfe4RblqAfz6JJyMjvKyBnZAWWdeVKQ
dMgB9b6yMCdXrbB//+U7evrv0/pfWRP/3nH750unvitcGgUMdaj0//2Ty7IYHSWD7cIZacnq1dgb
NKTtqQtj0jHURNxp4Vb/oUf6v78oswbhi5j1iNZG+rfL3WjjqHlQhN6UQ3sOA14q6FiTWEXmb2Po
rbdVwtbwf/+kfxu7XD8qQ1J6KlzqJKapcn1Xf7nKa0lefVPG+iJjD9MCJe4vbVAVH6Trhv1erboj
Xsm3IaGfQ+2RrwAABTdZKoL8/B/eCzcXr/bX5gnfOYp2LrvrJoCO/t6GryVaO3xx/sV1fWpRxyjM
csvYmgPHqHcd981JzJ3JcjSaz5VmKDR4TnWY/dThhLH5N2jSvd3acXoe8pSIVBoOBw52K470QB+Y
DotHpsHtyUvqF5sonI5okf+p6SYRPFBXuoCIP+syph4Kkj7+dBYHZGEhZ9BFRt5qN0w+XNlUp1m6
pAykicpWl13ac4x/nHX0Yy6kBlM26kMVUFQ3YxJWe0Pte9HWbE9J2sY0hcbtibWcLBC2i6P1tH4u
hLHnIO2TW+ub5WatW/Wsg+Az7w1F71ir5CyV3z0mXttlaW05n88BtATkTCMaeypmwpFCddCTdfa9
7J0fDJFJUtPX2r1A7m9Qkr3Pm2tAKbKDZYBmUjDbHoX/aN2vfjEXPz0fVHKMjoK0UDuu50DFwXMZ
oAveSz9xL9Yy8uHIpLvTauP4GItk2Qe+MW+qR7yKzrQY7pfAYYRG4UwcQ62xJwFFir91QyveNmzJ
hzzf8iPdOKCQQ87stkS3B4q1Byos4u65QnZzozgc/dCxSm8Lx+uhpJTrC/mH7f1SejhWS+/kV+76
KIHNnFNkji9BcN3MZIG4MI9QUKBl65nZNMm2K1XQZVTNIyb8ssmGToCZcwLmBGn62dGr+R2vPhmd
QToBXm6GGVl1uFEuz633S+Zl/MPEqXOZ1vA3c2B6IY740nXF/MeUKnxgeuN+KeNxIW2jS+6LIcRM
2+pi+cktcaM9V/yhvaK+TC5nO6bbEzy+cDNfuioc3vMARziZj6j1lXgC1lHRVZjaBupsW5UIW9cN
WKNOSeeRMvpj89zbiYa+xk4nAHNNtwHLFN6vcCIBp6gxGI6J1l9H06VXGzoRA+Ry40ZwY8ijHXzR
ISUApA2q160Fnm4r/9FBL/oplTUkMOdT/J3e0VvsB5bckCohtb0EX5UoIoKV9jeSbtCPcNLnDFRo
nzI7EtFe5BMJ0kVrb02BWnm2K0ke8dihdV7Tr9FofdJiYl9kXSBxi9q5ct86WknEpwT+gFUzhhyU
NSxQx61RhJMaTMHI9AnHUdZeVD5+cH+Xxw7nINNpgqsQrJC3MHU3flz473jT5xueq/oSDd3XZF7z
d78jasrxJ+SsOQeZNH6oxuW9tnxBiEhvPC2LOzvwPs3Uqw/JEri7qsOKBrm2XAizCIeBx84FgbNz
vUHso6WPTtRFy7vp1rHYh9XmEUU4TNup8rzxS4np9K6vGUfth9JXePXC6Y4OnPPhYRgFfAteSTdM
tycXYoGv6vzsuOmyZ0CGpttvpyLlhekb+b03ZNCUvufpUH8mYa5hljoRzOEqLuxnmhcBB4Cw5phB
b7E91Ilu7oVwcf9MFYlGwGSgwHWheYp8J0JojvwWcWeuG0jlddLeIomJnrgNTbY0bGJda6a9bwP1
NRlj0LEzjS050d/hHFs/B/0cnVf6cjuptZvFYd/cLunArFL26U2SAkn0vcr+LI35ueZleQ4GuoXS
9iNblkuOtY41riBUdtr11sMyIl6paKAflxWhSTnyDcg1hs+saS+Aum/S9AgIgoSAAvtpsgDynUaa
i4MHu09XHT5HPJdrixamxSm/lHWBTqP3nrwB7gjq8kE9BATLPjgLFmTog/101oy0Dnmiw4chHL7g
/vrG5cJ8u0bLd8cs2y0GXbB0iyLwowCtvzidd4ka0+wpttZj5Ivku+0Sc+OO41fp9cWHTQFY63br
x11d5OqmscmWscA1RFAHZt53Fd29JIWi2TjNemfruH2aHZfTmJA+4njPXtBVg7CRHOu5+/XGeZUF
XawLd4HTPQR+dy+64qYoHTzr7UzgQb12l67F0GTnfMzqgotiFhoBpVNlcRFA0+06VAAG6B2fYj/R
CdhXtYcWjjX/4Npwzla/aM5hHBBnYwZYjY0iw0c0wyMVajQhG+D8VISz2U8t3Q1vUV5Wht14GlMZ
HlAN8lRUm3ngjlSXsCEgLcaPB52zmpKDqL34XiogqZyty9NSczR3OjhO7E9PSyCrPT4fffI7IMpD
3Fd/Wl/Gd+WSqDvThW6Ge+KJyepzrGljlxsvLZlOHGbLmVOaYPvmyg2UP/vyQ1Oo9FtAxzNbk9Hh
evlf5igSO0yd+aVmmcZKsE7HGWMQF8vmdCoX4rw1r9SG37fB/+ba+E9UOv0hiMdf0TwEu9XDu2Jy
c7Miwlf7eR67H2MsOOKL4auKdIPFKvKz3Eu/Aj4p9tpJf4JWau6nIQyeIx9riCxcgFuBPPpF0p8n
i4G8j50/ko38YTXzn5CH/DZg7HPw05LoFE+RVdqSxNc7+Td/SQDlr2bUXMS+/YHbZdovRUJIuB9G
GVUOTE2sMrtxTqaDw7SF5zMCwaGbZx9rBl6CFeJ0EH7OyfxEn4h4mCp8q/GPQDXzb3JZd4dcrFpn
McCCh7ZpX2TOEp1LURxVWse3s4jlxavc4nYd7Nu1LUouxIqnz/W5tgF0sHhI5Wcpo/iiaPU++4C7
TolXkp6jkUo2NqRBa43N4kS8hL5+6Qb1UQ8OkPWcf6pyiVN5S9JL6I231vRXn0hVcqNR6z46tV+c
xnKhr2T0ukt4yjP2RT5m6HzqytpDl7bPbiKig63cMSu91sLw7iFUR77MVsOj4A53XkyGWjWQYiLl
db8Znze1Tbc2ABwzhxFvBUrBD6+m/4y0Fs9lHX6nSW1oMIaARhbalNPADtO5ODJK2lAAKRb3CO3g
Z8HqzpAkulWpd948TdYDm+TINnvbLeEnBlTuNK/+7czd7zRakFWiMNr3la+fR6+/+Abu/0xbDNVM
8OYt1vvpqsYjg6FWxMXAr1lSwZVthzPHA+/A+gVON98imKq4jNCd9VnQX9eFJf4y0Itm24yww0Wc
8MNYkhhck+gSR0twqdPmY3KH4h791LcIwsbJLw2kM3/9gbOLGqdHC9tIQaROvgUPi0YDMtlcHxc2
lOuVKLPED78uoptO3jD1Z9utECJYWlhEy1fPLU5TJQheatRRdT7YAOOM7NrbfRQr8gR6QbrJvL1K
XHm7xKiLX5NyoVrmIXYkf7Iau4d0895M6iU7JjU4yZyaB8gnhsgvRLalPSTwdHX2dVJdehFc7wdl
98rF0wXV7NjSft77VdIeesmKWZq8unVcXhrcz3hbhYIAjzntmV0tZCwtzo8hIH8hiHTxlDcSNq9I
Il7TJz2eswh/18mzdltesbDEmAhb9N+Kv7H1+rVvUmIr3fiGRt0K72iouXwmuKXAJ0/DsD/1zvC1
7lhDFo/Kf0PwwsSlFd+LMElu6qpkO/SZqWFU5Q8VfcDdwAMVu77/LVnH9MITcmVy1O8yV/pBMMT6
qZK4eGP6+Oymw4dkc96PCx7eeQFc31OceItPIqXqnmK6PHuGm3KXb6Q+VGJ+maccNLeJUTt7M8G/
Q3xr1v7erMuQRSYWDFudKcIQofBDOeTQpFFPUgIyGnLz1iUrgC2+irh19tTO8dkMBh+bbES2aMu+
I6vpoRsVH3SqissSAtQv/N/zwGYbWZLsxmgg4gyz13U8oL6Rq2vdzMuX4IM29M24AodMxu2PpMm9
i+UAMzavFQg8pYhCcRhphGmHxoy+u/c6On53xtI5MzEKC4xMPgZXtq2mBuUFmWJ1ajJwB5tmYRTC
vR4BnB07g78xdPES8zU0TYtKJv4TNPOCOYnXyDFw3hUy/lyH6X6swv6+xcW5U25LfdbxlzF/k/Io
O+ak7SIeGtF2TLrHWwHFBmepJhLF49w5pnl/x3msOWLyTWBPueKiqhaxrn4uHc2jxQg5S6Y5P/ZT
+LNLhxel2E9sF37QrZMPsXB+bV39VNsqpvKrnLOdzDf8StObzcU92JCNxmJYYJmLppDwDsenx8w7
MpIoiLmk6R24+U2FkOxurI3el+38nPhLdOiZgWeJC/rH7SrMg/I6vhbbdhOL+RVfw3tT1g/uysFM
xk39OuGDIJwNK+g+SnPvLqnG9llsqcP9732Mw3iy7WK+q9iE93jlylueHoH4OHeIM0DHvp/CHMZ0
ylvri605Y4/i/dk5zvpt6PeYu9UpwtyGppRvT+iAOUfQeqfRD51HmYbrrlyov/iySY9K5o88r7AG
gLU4OjOV8zZ5IISXDaZxK507v09vfYpDaqeCNaehniqIpDz3iUu07uqRhBEP93R25KPPIXss/eat
c4LxUQtldkYwyMHKR0xgPlEUUfKtMfwi4QXZnATf0sFhoQq85aHqxSEYoui9NYXeTwgbsrbB19zW
1+IzRWR0k7dVm1VumVB2xRNtIoWYv5QLgY4jMSlO/iYY0jJILsqDGgdSx/s6vaBhYEm/Nvm9gFPM
kKz5KcrDb0y7mcbiSGR0tiYHPUzyGQaCPM3oIUgOq4naw5mHSVadfdP8kYtz6PHmZIK9L2sL1qvA
HxeOJMSjKSo/SrKYkwa6lwwoMeFWup4P62rWw1YSyYd2YstcR48Xv3WcQxHV38JF5UcOJXejZrOJ
LaVTs63l0e1hm6u6Z1bF9ptETGaZbdM/TzpSSFTCoFCoPw54gh3zgmrfJ9Mzh6jyLFjGwnh8ZP6a
33URraWiIcGnqf40m9NyuwXqAcDJkNkuglQebTfs3zEq04g4z3wzhzBQ5JbT+9mFEY5LqgsyFZb0
BebPzyVfgH1PBHltaf7DYUjH+ysJCqfkKcwQHnlV96DESArWrNThiiYqRvy1edjaQ522c9bjod8x
Ri4wF9Y8m5HfHjfDYAiI5i6JaKQEfQOfvg0x3E+zxZ6zERqCbfNRxd1dH4TzSSgSPJVqjyOmBmLm
vNtlZjEMpumjFPVdV1ZfWI2TO6Xod1ARsDvMy/OwjR/0cYmZ9cuG/YyPufQB8SWDS5UK64DR224b
STNY8/Tlqs3fr8X6Va7NsrcmoL65zqsZzTU3TeE6l0DmHLy7BTL3tSebl2mT9VFYHfqm+DAR22W5
jj/0aOPM711wnTHyed7s87QUw6kUzjOKk/JEG1iBrQC31lR9/rIstcueb7wLFTXHUJQ+7wxxCeqr
x+eV7fhjoe9zUaENn2fNbbgIRTLRKDGyW53cTolDlbTcTGnsH/t5iPaIlcY9UEu5ryfmnmwBznS/
gkPgpCQ6Dh7BdhcLNWeVn34rsTfv863vOSfM0y5YyMRzQnoN8Eev933UYdZ3Xrq0eGVuQyAai/g7
ZcaT43Q/15oJqMuKz032tqToABqV/EiKnAN7VH7t3O5HEoftfulcglpRiVyXWJJnobcxAWR2S2vr
3g05nEd9vdyMg+aZmRa5L4b+fVnYmWZ3nQ5bsZY4jaT7GkDA3BeltBmIhvEwLGUKiZ0qFZuxe5cY
dlWPafA8ooaQ+XC/mrQ4tT5xIwYhEN/qRtDo6twLHU9nXHyUdSWrm2U4x77JAJOCEG1PtekTyI3g
qS39VyHaB2sBjwR2Jfi1+4qkIt0BZv3mXbFPtg1+yFBAXOAIT+qfI/eczOmINQPdg5AQo15qkl5K
f7ovKodTQuMfijb9jreBjEUrzzn9v0AW1VlvtjiM4fpLR/3nPDYV29r8rIdrB9LMC9CJOnrxJLjL
avTlKYIJwTlPQGHRYb53x+mpi7nT2hGBcSQ0Azc7X3KQKPt1rp/atkqBoYTugZl98BrZ9rNJ0Wqt
/vDLN7ELO67un60q9eNSdSQeRs3eTfSjTw8Tth4KuKXVNwkYij2icJtNnpeekLQ+I8Qo2BC7aeeq
/mGZvZ+Tvb4pgdNZW/zonl9/1JPiz2ILrfhyCEKOvqROdFuE3TtbyC/aXA+OQ1Gh4ig9c9LpdoUX
GybG4XIBk1Jk2+aJGzALwPlG76NJvK8gRwlKXLDs6UgOUNAGmZzWbjTvRTxVj2w15IzAw9mvk/D3
STjIwyj9+qAWkz6Ns6hvcE7xHW5M7yDQHpfO+pdog8ldjVt1F4jlwcQrMTZzF915llje2pkzp+OA
XdUBcAOH9FVZHyNIZ9madj9qUgMyE1HL5R6loattRTVYv4zlRLyYmsbMa7Y7R8ziZ5sSW4rMmYCO
fh2PWjaEoyIu4GAwBk+swGSOeOtr0ilzY8sWp2KV/ACiMpCi45z6VHK8Hh5hY3yJmHTs6kgND5xS
7ua++p0ChNiVgWOozyd1qOthOjlia05m6RGjp+7zXNk/a0lVASGdykBysA6aZT3D7Rv3JhQ2c0Q1
Z1qSjGnC+I2xLgavaHsZmZpCLnC2c7oqYmKnWnGy7Clj6V9nqy2LQ77UjyrsvgU9+VXwIgjNDqiC
ItDMbFwN7Z+N+KtGbk9Fnj4bhCz3aBDFXWmluvBJuQTXVv+YeJCh+/zRUYPHkDf4xJBEqHIHG71b
gm9rW2JQh1mwT8NcZH3v+2cEoRsJyTP5fUn5uXVsjpWq1xcbkwpHS2ZBntjQkQtDUhGUtnep7e2D
XxDOYrUY9mHSkF3TxNUxdfIvLD/f4wKq9xRX72EFQJnR+nvYTu7FcGV2iezQ8suUtVjpun+zdqoy
Z1zNnYiMRB84X5yOxNM8iLChptun463bwxa1/b7nPEo5Gn2nLnn1eoh0q+MWsHKNPcSJJkWS09nV
uQnRp9bTI5Cq/tg2mEdlbrybyo9XtlV9CpoI5YBBCBNNcZJNdfi09km8rwZzFysLmGEdaNcGD6p0
2iMsvvWICRiipA8f4goEKT8Qv9FRC5M5AY6+rnsz8iqunXy+AmvX14lG6+3sFAOBriPeqGYu3/qr
LocTbPsqq5xJTRW5hzmp1n0PeOi8MQfbR1HUXcpx0/u6q9oz7fv8ERUWW04qSj6GGghSnNqNLllI
9w1ZERmyc1A/sg+StDdoVGHG1ediZBQFOyb0f9eN6O79aBNfaHIBpB6Muu9TxA9xNT6UYf+hPDt8
WO3T8t5Q3Q5UJGxY9KSWmOSp1a9e8lT99oKAjPjY9GQawl8UzFgzMdQEfuq0LvCdzf203qBxJcW6
vGYUMQX7WbiD+DQ8ZccC/dPnRqMGn3aphYuGyZ1+VKO4F/E0HDgOlre+LKfbq2Bony695maK84/e
Kcd4H3Tr9ryK0rkdzea/5LpI8fuITp1R61GLwwr4NoPVI3CUEJ1+tvrN1D2pqpFLpHcf9ZlHX+uc
j3mScZzvs8Ko6VFUg/5aibbNpFqXG7/t8nNal+MhNP1C6O5CjFvPQlZIGu+FJGKruqrxoKVnrl+V
p1ygYdrJUA/HoqemMQNE5zbWznFeUxqFpYLihbb1zTTlTP+iJMKXyvmymKC9W9mqZOr4SOCc4JZy
djo0G/VHXjBsaXNdnWhCBbu2BTxMSZ7PL14fvdPddi5pQq9oiCQ7MUyro0nD6qbTIfHUCPLe0DYt
dKCEyhI66l/jlQ5xvkwXmQbkIo0Eu5cVE8nWUb/LZQoOidDEb7sOTYeg80iwj948oChUbbTIKU5/
iQHlpG4j4hMWCvloLILM8UFswnLyTw20un0/Ionr4qq9SVe4zuU8YggduWEFcq4d4C+yi7bSh3Nm
+gyaVHuBqrVdkP0SoAYBBIonLo6oiFmyVo9bJB1gXsu5evBURJKUFAYBthddKkYtX+SCrJLOH30R
B1Hzrkz65oBH0Tu51kNOG6fVaXMV4urAuNzivIUGMOGXwndkpumvcf6Zrxc+7Z7E5DvMR1uUw9qw
KMuNMEeT/KQagrcVMuwCDcG2QJrEE0xU91xowUmgcdfbVG/1radU87aZZNk5qlMQbq/VXR4CLKXD
e0DWWJyhZUV3M1K2fekE5X+Ykf8Pg3kyQuBKEcvBUvx3ZvBomnge28a71M5Y3Mym7N0som4nVDat
OxSvFcqa3eRZE/4HCcTfXhnCuSuSxEf8QF+T6ufqQfnLcN76WzyAvt8uji8d8NEDvF+GcLuGleoE
gGWhIRUX/8Hb9HdJwPVVQ9QeQeLHHtL3v1v++jlPw8n36GeMNdLG3m6uPMDltZwFaieANM1mQ9M8
emWw2jn7hcItOowM3PP/dsEQO1P87v8HHcbfJCARCozATdIUEQzKhCj5u52nZmymYACdGWxFH+WS
E+/aNW630fy2eOWrMvzSlxK+2X+RdmbNceNMuv5FjCAJLuBtFWthSZZkyVv7hmH7c3PfSXD59fNQ
M3GORWlU4XPu2uHuRgEEEonMd+mpSV2T99yMvkIjVr8XVzqubfBPGxQIum6GBCmJy4CQ/Ucx194Z
QW/cL5NkEL+9PkLSSkz1KA9NZoaggP4PTOiNqa9ojz+QEC4GMwKQg4EsvGmBmd+iQQCCLkkyawHq
aDgztnp4TgAiLEPuO8lSPLw/2maj/fdolB3R97RsSbfn5UZzwyGJkRfTArX0FT5ts7brO4cKCbKZ
xxwdpENnW/++P+a6ef+Y4bq8HnpdiEwhfWbqWyr4slhD6uSjTcnbAmY6hXnxy1RW8c/7w7yClCBu
DH7JJDk3ybK2MKKa7vmUpsoILAWi2SvG6FEDxX6hBxV+f3+o7cmx4M15Bkkt4Y8xje2O6exB2PXS
DwE2KrF9B+knfuBtQHOkCx20JvTZST9Vlm4OF2Qm7fmscxNhuwigpD3+3W8B/uUIh/kKwGIusOkN
sKdNyrl1nRTkbOxq7dmTGaWvvp4T74Bq1KAdIfLk6iAngVujN9CMo5KhY5sNuOUa/XPzqQklHGHb
xVhJmHwKa0OENlHdtqO2FUHGvzb7km7+fK4nqdtXMFRvDITOPagTHSqXpM75ch/LKCnMqAvtAMRD
jo19o63eREWxZIf3l3eDjXuOzLoArQXhSTrOdqCoFvWgl5URqLQTRxMJrJtC9ckJuFT3OGIBtnOb
2D1RsCsPXRHHVwLjSmb78/A8j+86jsGxERxYb12IP24GgWjJhMb3EHiDnsgbEdM432suW6ovMwCw
/ZR6aH15U5fQDe0s3MwVgAneydOkPtHgXoJQV+bP91dlc9YIk2C3iFVgXsDNAd97+asmVG2qQeuL
Cy9RznXULIFhIKpiZPZ85WrcBOfnoUyPqAzDjqMtNlcD2tbRgHxieZm7Wjuidy4uddFgfzsL3nF9
q86yauGlJ+4V8vRbcxQCD7AVgAkEc/37P1YeCPKC/l5dXqiTmzelDbcgzcEXS6mM8/vLuUbdPyLk
8xy5Osk4pGXSC9scYas3TF56YXEp28z8Lbp0+RLmEASEPo+/OrfCmPn9AZ+v9u2IBDGbTc0h4vy9
nJxK6q6talFcKniU066yCkrIed1L0HB22AM9nps59SuzUd/LAuHQXQ7E4EOhWd3azmlme99YTvlv
Dcf3w6wGp/V5QFeND2KL9JUdiDrBkFpHATIRg+vUdO7qqLN+5DRcbMDIUGpJSOSj6abySl7z1mqS
RZjrZUdzbSuwQR/XlRnMNVomdP+8xi6ORY5HAgVs78YGPnZNMnsTI54/n41VHBxRKArGNgKruiyh
OMkCriFYl3aM25tlzM2AtyT5lNR+hGNbnNTsLoey9fQr092Ewv8e3SU8mQYQT7bqy09JF2UYKytl
89SgHnp9VeT1usz+H6by/5qjbVOH9cw7jofyJxKgZMkb5jgEItA+glmm5Gr1bnDiNr5ZPLulcz7h
BJrFofrSFEavX4mBbxxEEi9e6zZIZ3LEzQTNyS6tqmCvIo5LmzcdopDyAq8OKGylU4jD+2fj9TyJ
awQ2D6g2ndtn25o/zj0FTR6vsZNeCgoSjwl8jCHI0TRuKCNQwZRumJ+VYYDWen9cHlWvwsB/R1SS
Yb4jkefll5zMJQFlIdLL2BiULpNoPnkmL+oxdLuArHzyNTfF2EgI9VuTLXwoQ/2TAsL71FbFElhL
i8n7aEJJKlLIwJlB/yRFDouuVok6kgAuGSA0K+/aqu3uuaJdqiVO/sE0ouQpR97xqcCt5Ox14Ujq
kC2X0irbn2kujcPYzaj6epnnJxORoivm72mWg/ZT4R2iDAbWH8PFgoHmQ4a2aMWmvV/oPf1s5HVJ
NRrrH5qMmo/Hn+m3naYHRmtEPsTBMGiLTp2pImm+WJrm4zBMSQ0LcqZshwR2e1CFm1M6B6m9c+kk
f65A0+8RzW4A28WY15u8RX/LNl52wBfVml+C8x3o7xm1jVU6IMpLOFBjBvKF6uVIbxby7PjZnLTy
cyjb7KftxWm3H101XwCe2agix+2qJpFTqNPTUvdtlST7ZLTlE1LdILBENxp3sZbVn8ew9uAFLRNI
ItRrp2Wcgygsm88Y6Rgfhhnojw5KK0jqFqAIqrNQgKu8RtAo/DeSofowL5pxLiB+PopG4rvtmiMY
UUMaj64Sy7+jpIKGkqH5gQ4osSW182WvLTH9Ui3ieZo6xZM5Tc3ToJvxzSiM6cc8DgWgxGL4Mqb9
+DNeRHIBA18fK4pdnCG2BsDZfo/SbIH7YdYFOTK3PmhHaCl6gU7DWFVPkEOA3YxJiAF6GaoTmFz9
tGQAO8E/2cmDW5vToUViF1iB5eIGnkW3rgaKDg0ZebLhal+ypBseEdLI9nnT4YDCw4JSkxHIKbaD
0Ckws5nc8GRHya2Gs7C/6rIEsKK9vSp0RF+MufxZt137rYAXACsJCKxrARaXBeY1sQ1bUtTSRcK6
KNBFnwBzAZZ79DCByXZ1HddnB4DOIAgTRhFCX+C+AOwcwvgtx/oh6lUTKKXJX0Kzyc0R3C+GvV0P
420kLPWZIuXMK0LzPuYuNRNAPq5ziAzZHAh040d0BpuLA+VuB5pf3UFsDg9GD9tObz3Inrxf9TZN
g6Gl6V/JpATwukSBlU+AJIZs3Cm3KO85hupErwm0l67rfpxU6Vk1srzPBZrAbRjTe3UXu0Ccua7u
FUK+h1LN/bFzqB2ZOb7z9eqAonudTfw1C3tXAZrwE03vfyvVpPssGpcv2tpAF/PQ+VhITeeqU8ml
MuIfnex+WWi1n5w4jy72VE/gyUzt6Brh8iAiS78zpuFXnMovK4fthNsYnurohB2HyECRl0DQ7GXW
AW5r5uRiLSlw9BJVYTjc0a8MSLYvkDjwh7DskZobv6MC2z1GuUxpU1kt9XqbXl3ZU6y0QtcF0rmY
h6rRoHYC9djlvYG1ukGkiwcawkv0GQ8VbNynKaeuV/9IdOaxQ0R3OnbQsvwK1buVtWwQgcr8XPUm
VC2hJ59TUFDBMjRUvTSR+hM03TsvTcefjjdSL7bpXR401XdUs+bxmKRleZKomftlG0c+EDFnL8s2
eZggd9FgtkkppqgTPvVpebT67rflVumDBZ4DaIQ5gA4VX1sY2j+XMgvvY6rTO4Fcw40j03ZfqNT9
5iLosIfh+m20kPZMBxGCvoQsGgMHP4KCtz84wL4Ia+A3B0oAq9dHE5CPWqskNF1VJHgPsx0hGVTV
6f1iJNkpatrsYHbxiqjJlDzgytBdlDsZj4Ohxks5hlhuimbZeQgRg6/uo32WmCixAfTkjwDrMIQR
fhhZyd7omo9uASagHSLo4Hr8aHuTiYQgIhVA/SL70IE3+49MlXgcXHYnKMQ64F5M9zzDrEMjNXHJ
xXoMjVC63yER09uPB+826pceMLJV3ippOOfSGGuqTmVPWj8YB7vEyaCEEEj3JYmPbk8LxokX86yX
9GUL3MgAE3vpsRidBLvJkF5lN/Q+SsTWDXLwlNDxmbrUBkL+wgutg+NMC70GEGm66JNzkZviXA9I
pWurLAdY2+oDWvT5LT1EdOlCInfbq9BfEIA6i8IY+eP0k+O8fiO21YIF+Km2QRmkkye/WgJDTwAG
FZjNqgVDlOtP1qjRTob36Cfu3D2WgwQ32AjwPLJIz049uaC27faJLKr2zRkBqCSJoKabKaVcqdXg
v2pC9VmA7dxDTFDHBmbMcaxAhO+SChKxk1SwzlMd40wwMLRsPHAaeA/uJqRUDoblWH6h4tKfGwRC
kOCmJY8Hx9nDgZbuk/mvvdQdnVMrZQEr3LuK2cHk0onazyoFVm3gKPfcDTk2NoixdqX143up/zMb
s/GtVV5xKJPxyehVeWvY2Re2ePIAh7X/BKo1CfSaFo8DGf6hNcoKGCqMf48GyL6h8UipHGsy9F50
+NcqheVhdN/60miASiXzxaDighanMdJ6tSEkH0x0JPxy1JOTgQIFYLYw42olUg1V514qR5Tf8ik1
v7m2Cah/FCFoJBfVhIfExabdSawI7Hg7++PIjZ7VRUQnqs0PUDXbE0QSu6P7NYV3DvLpO5gSM20N
OQXSUJ9iK24+JMhJHPqa3SO5ZG+mBf55jW4Cjd62IbAytamcxHmkynqmJYYOdhIBMEHfAzpxv5j/
wbWlvAy6KoFzNdMpqkrrK9V83kRQr48pCfTJmocwiFQM5sEDUZ1CPZoQ7OjaFLgkCLFdE3uSxpqZ
7WXigkhjRh+9Ts8+kxwaDzCao5sFi5GdM0TlESA/TBI5I7HMf3zwcmjMubPUN+moyaB3M2xdOn18
8GKHLAX4rT8tMD+WpQHrAsILEQ7DfaSwLo92DBS1y8L5LM2uOBcmXUF9BGEEO2/t/xJnOlLve17n
5QeNzvcDfZhipzq1trnKwXfEgOgN6h9BkTjWjYs8rY8OjHd2Bj0N0mc9R1os+9KAwpWh636b9eb0
tY6s0uftVgQZJoF37UT6UyvH8yvPsoAL2Pw0AHkPjSfsg5RDc0qmfvFtsPWgopavvQl9GLwnrhDz
VDmHdC70fZQW/b01WtHBNXUNujaAW0TDPd+ZEvOyNLXjSwwJDu0CYYwY0H9ra2vBQq62UUMw+6OH
OsbHsCkyv22q+knNOiruzaQfG7E2UzqR7BuFY4tZ6oCi8zY6W1mlPhtSM24K9HbMXRkBLuujerwH
vMuJm5aaLmspwTvVtH5XV5U9kvXim1Id7O80ryAq5M54U0CrPkL/iS+UImiADwBTkKDvfeQktJ2d
WwtoTnv0K0N0jybpxocMCN4DaM74hkAAVowzcKjgWe+6Bt2A3FPRD1x9SLDM3Ao/WFSvSKu6zxQC
Uv0we0V4aqtlOYK1hSrDk/JctMjoxLam0IlMgGzPpkQPp21cvMTEQsBZBvOTAsl6z56mWT/L+nYC
/nc/urO8ALc2DiV4rb2n6uEcaUOaQtuOo6+1htGEopZ4inurwS0CKo+hA3iPpxI+thlDB0O6Zqcv
OLvspgEdwjFl+h62BSeWZf5AYca6twdIq27kcslDAz8gGO/9Q0ANF9+bdNDxplMFYwWOlsZFfp5l
hGsLtyosrnw8Izxg8tZpo5NWpM7Z0Bb5iBWLhfZhQR8fyujnzFzfDoBl/ApM022Dt/SNPU7ELWte
ZBDPCgiG7WAgEMYLUY5lvE9M5I+gmQ2fDDPxULdB8OfcuG13ybJ+2Ss1zSBnMu0sRZv/qLRxBR32
9snos/zDoi0CpYW88nsowDtECWcfyLGDiICKL2PYoBSr5wlY9Xo692H5Zeh0+IdWK5ExgDc7o3Bz
tCM9pCqZwqEq3XlvqaL7Fxr8cJG2nR4cFetPmiVuG66oe62O5RnQ/vDDEVXoj2q2jpS0592AaABh
DUGE/dL23Xlu4GzwYviN1IFzkkOP9WUU24eicmLcxFPNdzVOmYBX+gMscnIp1kjm9dXyiQva/NTA
F/w6FtzwuRrGB6uNtHu0AFBBRe9lVWMuH/plBWIBqz45Ve1+0Pq5+BwpxzzPyO8ThzCRWxlAdOad
+qPWaygOVr04zBklZscBroeeQYXcUxoHRSbEQ4UY0SHJTIh2DqpFuOjwbAwjdVOnde0bHW/FiubW
L55PqGjNcfXUGjovEwUIPlmZRV4yFgcv1WHQaC3eKUuPcHdZ6t8yWDXL2S1B3cexAsTnxTGq0mjS
vV8XeF3+sBwbJgBNKEov0t5UBdq2tSQ4pOTSpLN3tAeRQkcbPXl0yHCja0WI1yUI95kO7tGENMW2
LmiG2Uz4TuMLapRIkLitecYZqDtGiPtgK8hzb1FRHqC3VF2Z5uuqHTUP6kq6I1xKH9s6L8YH2apn
llz02nU/Ro2qPlRZ4n5th5bQEV91bX1rWTHcdIS11tUhnr8stmhtYaXVGtlSx45OSLRU32Q/anfJ
0BfTlVXd9ouo0VEzoy3i6kjPQanYlLCGSk45lPrk4nl2vOxnjVwZzon1IW5SHSpTm2C/hqbrbpgB
gaQjJwKAWP/j/Z30VmULxXuqvlR+XdPelNJ1l0ZclybZpUHv58bzKiV3ozPOOSHVQ3p4gfj5uy2A
mV2p4L0uUZJ4GjqlQ0Hv0dnaQZLUIx3SZ9ll6JvhF2DA2W97V7ui4/zmKLblWjrFXyr3mwLlovQ2
J1/ILjPKXx8de5Qfegc7s79dRFSzmY3DEOTA24YM0AjESrwUqTfcvQJVm/DOJ+X8A3MTgoojM8yg
O/fKoK+bIPRQDbRjEQ4AHrBdwBgdKR60JpAx418zL9w7PV9MvwpnbmPAh8cF2csTNkNXht1YdK/t
8OfeLWAIhjfgjLw8JNkk6BhqlYZok7ZcnKQduV8zbDUm0jS9gurac3D8qDG+AY9LQKdT9x9oPGH4
5h5Lja01FutdFybhDQ89bR9260ugRSnx/c/y+jhTmha48tr0Hj2kLF7+0hIY82I5S3QJHVPdKyc1
f2RFXBwjt1ye3h/q9TFiKL4DJ0jS1HY2x6hXpMAiqygQd3Ca/E7zhke40nV0aXR9+IfPYOD0AI/0
f7RV/tcK/Bu7wINGDjyC4MxM1wPwR2VatTSkTcoKl6lqnO8JlerfbpUDVWrgKSO5HwUNng+nyOat
8/dTdpHpQIfTtnVTblYXmkAHmK3QSNxbaGtzrMFcttIdhIwJlvuwBMCDsrv3B33rkxrce/T+mC8S
KC+nu0T48M7hrAdKC9WlwFTjiad6AgS8D6/snrc+6R9DbeMzfiSVipNSC1odk8VUx/zaTWaUnWa3
Pcc1GUCaUnR+f37PfaGXTTjH40DraIHTa3ilIJoBMlC1LOPAdBxN7ZfGAIkBOKmebrt2GJy9S5UH
D1jc5iJK39haBjKklL+HyNR8odpkpw9zs2T6Do2tcTj1tYXrc1g48ICWpPIcas9Amb69/7Nfh1kA
FoAe6L97tIK2a+UYoRE6UZZfZqgo31Gm5EkQsQemw/vjvPVNLG7MtdtEa0tsdntaTVphIIMYlPQI
qfXGyAtQGVcPk2W3kENVv6iDO1VM+f2BX2ciTBBQDtKOJgFlu9lx54OtWosowB1JPw1ioU4OnmLC
CGy0G3c3htO1q+utudqOBMrB1WUBA3u51QtgXslShkVg155zrnT0mb2QBgfiZT4ykav+QGVeWd83
p4msEJked6V0NmMiD6JaO4l7pBXjf5BFJ15XI355iCA8otazXOnjv3WaheECsKOTz3fdDIeV0Tia
KBUEOY+4Xwjj9wnacJb2WaOHbF1JuN6aGzxtLi/LIsFbpZP+jJRaqxA66pUbwJV1jl2f9J9cm56H
gXvrQXfd5v9hcn+Mt01etbiTPMXhsJrWQt9XpvVDrHnp2fDy9Ov7u/N1s5k9YrOACDVBHNLFy6kZ
6Eu58IVcfOBqCKJxle+1MJ7PDiXuc5F484FrYtnLaspoEWnX7AHe+ox8RJPUBykhWrIvh0+cehhy
Xq5B7UTF50l2pd+PTU65hSLtla/49ljSEAZKDiStmy0zOQ3d9tFIglkUUG+nfFjvuy7yU5FYV4Bx
b92t4FhQbjNRdEan6+W8jAUqUJ8CCAaqGPlePLgB9hR5YKej6admMv4nHZuKisDcXTHEeHOWf4y8
+aBFnvPsi6bkgoYpVp1x30U/iOzNSQD2+fX+5nk9Fkg8fFdIH0gmuVpfzjKtAQSj9uIE0kk46pWs
viBRXAY2Mda+8vVe3xNEUarONrhwQUq+GYvbo2soX7OOQ5M/daCYOl8Y9SJO78/pjXHWvO/5ouBM
vMqKOpPGzFCGQV1UyzdKUCg7spRGfWU+6+99eVt7QoAA84wVj8UhfLl2CQhq/BKbNfEvKfZWeq8j
7twVEI5zjNh/jh51sN1MorRcGRmg4JWxN6kQhLCU5teQX6B1iFuFsDSt8wTiauGAhB7c9qmhugEb
qjePtpEkn61w4YMqWccninn93QRa3C+SCRkYIxWHsYfNpOsqu4eYbiNa2eQ3UgooNctSfveSLr2I
XGZ+mVX5WSZ5dKMn0BhkLX6rCT+rRjjpTZvB0k86C3WPCjs1R+nzXefp9CsAAe6dYkELQWurIzA1
92gOrlf79Mq6i2eGKJSacu3vo6WxLxYlYHtHGbTrxvOCTtEWGhtlX5BStH6mdWvsMie0Tp0ZI0WH
jt2hRq35FmNQaqqUR44ThAQUyIt0fsLrOb2L9dw7pYtRHxdUVfNduRTdA5eqCnBTRi1lnuNgyWe3
ptRpG77WwLmJUaL1Z0ylbqsy6W/jLll2TWuGR0U//FjEdXarQCTvm3E2+I8Ndcnj8t9Ki36TmHZn
tx5/x0lS3Uxhm12SttBvW5S2gNYP5knTWyqddSx4FqC2OeBZ5WsGslkGFKI9QpYajGaPNCps0ltt
qqGt9MVyLOwMEqlQ/dm1cCeDnJ4c0gj9Zaw9O/jkzngHmMDajeje7G2YOn6+Xm1zbUzxqR90+yM2
WQk88qLz4eJbhzzLLNO3Vi4AJU+Uz3Q16SBF5kFnNaXbIm9NGXtyEUOBLZE0HzJrHqHkuQawhQmn
c0s54pC4aX9Hs7+DkV3oUMLbeTwpXdpw0MkEL9TmEJMuvBj3CkDsmj5BOU8wlD6CMJffXCxs9gsi
B3soH5C1DB3kv0Nte+rMnZiNfF/PELcLyLTH90PFG3UY3m2WjZ4iEYmq2ub2cmcH8VHkji5YD4hf
DjyAr2YXin+LVusvUMCAkuoR6qhnyJTATQoy9/bQga69Eoff/CFEEX4KCoBIZ23ekDUoXbRpiuQi
u6mIqDxpjX60q6VCMDeOUTsgjwBDoE2D+Th307D2201khua6HJYrAfSNS4HWOdAxEwvgFYH4MrBF
i5fYY2bAN4FEeYyMMr7TdCAw+xoe/uP7X+B1YkZGpgvXpk8O7lBsLjvPjRLwGa4MJsSjsx3YD9ir
FtVyuCFQ+r7FwHo9//0x3wjcvB5XdDRvVx5F69X/x7N5KJaylV07Bz3tw4Neq6eBBhzhjyKzl1ru
ZTatvy5FMc3/O6Szide2W2aRKsFBI+fcolVYRvXqwIc82v/X1NzNp9O12dN7x40u02DP3EYoO53I
D0FdQJTR/qOINBZGoeVy5SC9+RlRfzAFIG+XXfNySVWV294iLZa0H+RHRPDco9GlQBgoKu5gcPZX
cqQ3PyGB3aO8B0tie8ejXU6bJS3CAOg66LJljWKI+vk2Psv0nzr1aGcyvpISvpFYcD55rvCMAFm5
LZc6vT7T+J+jC/mu+FTD8oUskYjeurI/3w4GttThnpBT8+R9uZrooXd6PxRzUMtK+4j/KvL19fjY
mLN5jrJR0DpOy7MGJ2zf0Qk4KBNC/fsb6dUHpS5MWVHwQanS6lsqkKZ1mBBDd0Huy6Q/70X9E8/y
Rp1nEz15Hyw5OLe/HxIcm4Nsk8kyb3NRA3WTKkPJLrCtMP7PjDPFPq/n6hL1qbyjF1JcmaLx1hyp
WhD6DfoMDPlymeuypt6p8BLQRagVl5y+EX6CejfKcxvJGuQzVEkESAGpzTeT8Gp0mNGNVs5unqln
fmncKq4O5jAn5UdJN7k6lJiKOGCuKrIpgeHm/LeRma9iAn6nP2FzT2zd0URrkZTk9RREZeLAL1aQ
4hL5dcnD9krAevaPe5HdwnEAek71FBwcNJ1NJOn4JeAzhAoGUjt1PyotNuAU65P3gfTPWu/7OUIW
KE3K5ILTS2wcwwHgI4IEg4YCDKr+0T3cLFn7dR1NQMpRlEs+qt51zAM+l95XRDTb3rdD8KTU1bQY
0Ab6uzXx355B/t3oXVN2GJNJvTt72YiTQzWA/geI59KkGwYrNK9M+vXBY9JEFVDbcL9W8eGXO0IY
eLpEsyUCtwdi6I+L0/3EVWFuL+hgxtVH9MYnqP90PMtbGDZ16NPKsLvDKIskvRIFXj1A+S0wwHjW
cw2/DqlI/paWqrTsksoB7RNOHIphVX8Mufj33hRb+xAHnF2IZNiVXfYqzq0jC8NxYAGSGNmbO1lq
XkfL0y4CaU0dWiMmHha7AgGzv67RMxDSZi6VZDYZBgMvlxstCaRJK15QOEGGd3Wvm4cUBCYQ+fpa
0/SNsy7I3mgmUqngVbiZk5fWaJpVQKkpAtG5wOLXNtA1cKwHkYVOdZOWEy+Gvw5onBLKQJRHOUDO
Jrn0XG1oend2g86QWe7HToUfgw2hEXRN0XTVPjMk9ufvD2quM9kcXEoSNKJMxkXBelMkaSIo6401
ZZewQfnFRxWo/NISSqq9PpWIiTRZhxxfOhZ6+LM3dHQd4InT/h+eIPEUiJzVyYhAVBU1T0kqK94p
AiG3wjKL7GK3YLz63NM/SWjCCHDoXXiM+L/8qrU2FKfBoO58uDKh9QdvJvRiGTfpGrRrDcWi3gvy
BTnyPdm3NX428jx7CkFg45iV0ZWf07mxD2QfCAdg8NNeYpQhC79NkEIAQtui54U+84dEl+2uhUdP
6S9t1Ez3aiq8Hc9KtG20qp0e896zLsZzaH1/Hq+yauqOf+yG7aVeOAjEWDzggnRCRTPFmOw0UX/x
HdAlV0KH8caSISlDarRyxNaq58uD1dlaFubhkl9Sr2oeRxEldznI/18ZX+1UgPbJdpMrQAR2qBRy
z5W0UJFbneM7/P9I296f+RvxhMTQXIs+MDFfMVqnZMLqpOjmIEcOoNmHfd8VgBWiybsSuJ5bAJut
smbZ3JC86AxYEy/nbcgki22UVYJZYVhKocHtl1NtyXE4JBXORAd9AdyG0KNU3ZdEtr+mYc68feOi
8b4bQUEi2Ve4dnQY3AVAFIozKBCGaZ9/nAuYbydkJXHgsUUxP+VjmT0WelQUP2mWavO9YeWAYVID
TOQeDx7Az16WoUVXOGY1XLwmd/9pQb7dGp2X8xGqGrdPq8H6obRQpAMmqCXfojrHVOX91X99j0DU
WVlIgqQBKvvmIp+bwZKKCy+YDRcVocky9nVdoqFvO82uVNqMFqmoLxhlz+e/HZkCmY2JAVJjwoR7
9fJrxFk3lXYyZTQxOGD7xVYzElMlNNBkbk5LMrYYrdXAtXvZXBn6jZucXhTS0jqsGhCkWwqW2WkW
CF49C3AIS6YzKX1ZwXoY8gEdyRAt7KnI5TfM56hhDChbG49OjSbYZw9OWHQlgr0++YAPoeLaMPnw
VvA2AUwrbAdFNjsPon5oURzsdPdOOqiKURNJ9fnKaK+eRjRvViIyC09jhebRy1UfPQGEy01zymZ1
d0GR2vTRO0rPbl4iBTP0VAVJax/e/9Tr//TlwaNjpK+SAeuwr2q71ljOVjw7UD8XUsDIC78tIAV/
2rN2X4GhOptuqx9TqepLFU7NlfjyeoczOHOmnkQW8aoBiQKaOxVjlwdLaLT7oQD+7ro42Yre+e7k
RXiwI9EcRTUXwfuzfmupeQoKXoPkMd4WhYGdlVGnaZsHoeYOR6qk0Y9pkPFRqzvPhx5IfB3m/koX
/HU0haW/YoaoXDguzYmX33cSlUBwzhGBFg54VHSda6OuOmuyuhJN39i2hFJKM8gRwPPbYj3oP7aC
Anh8Qd8oReurLMs9EG3sieYmTW/eX8qNL/y6Xek7wrMi50T2wjY3wQI8fKbgDReBI5NFnpKsVIGR
V8XXStXioxpb9Fdrt43UIbYaXOkyxKHupVVYX+cKi0DfaREp3jsIAZ5DsWBEKI1EtXwAh4KmVit6
cYAIndrX4hIB1Pd//RvfxKY3zDZY28TetnUqqaTB+zLSS9yGNIdLgZ+WpfeFuJLcvfFJ1sYGjxNo
svRt1r//o3JViDLzZlWYAfWkEfJfPJ+EPcy4xFXmlb391pSgINODpkNLx22zzeJk7iBg9vGF1yym
QJkF3hcnrDoS1x5dr1NzKq8WGSiDrdIjm0mh+ESbIoyzAKpo8qSh8LRv53TxGwSfeEvXqJrZcHw0
VIzo48S6X2AXPxGy/aEwZ5D3tb3HvTo99hAy9lpqW1eKTc8p8ya60Vul5+iusiw8Il4ue7JkSHE2
zRygqmrGfkYkmB8QddXDW5YIlDp6rAsl7CmBWucYeeMhT2yVnylS4evpuLN4pIAtTIwaoGXs9LkA
ki+brumOAlhJeqvX5nCqHA+PUwMs9T99waPzXvZtdO2zvhGo6RIbXEOGTtN420IFVOr0qC6mQYy6
XncxnInKflXmuFuZqHanq/RgdbBKYBTgz3l/XjTB8b9yXjb7mIhJT53rySIx4R+2gRPlsK7Dz8EO
LE2pH5GjI2lpR1Ur95FXL8OVDGizldfRGI+ISc0EtMG2sATLHHRa4xjoEpQJ2FFuarQZkan89n4U
eP7Zf+yT54HwL+SRCYZdvgKKjHYBwk2z9GAa9Gw8TKWhzqIh79pVtB+7vQWOS99n6BL3oI897Bpp
syIltsJLEE2MZvmYGhKTQrHI6coN/VxJf/njnj2SiVA8DAmwmwNNkSGOR9LEAEcF8dukRPsFehSi
HMOsrwZjQ9L/9gaHFh76i+53SzUaxFAbMcwjuau6yWoP5TSl0O7ZD07f3SW9QGMjUXb/Pa4a3byL
q7jrzkkPuJ/oW6BRHqf2iu4Ts/yVCYUGZjVW+k+BR+U9jdseMdaIkjSM0Zw0rKEtFQzYGd96FB+/
WjW2sH5hlvEVfvzmCPCVXi7E+vd/BFFHQcbpkSIIeAKpD2VrtkGmYvSO6IvWKL61svhphVGSIEsW
pxMdqKKOzu9vlXWxX34M7NXA2qySGdR3tjEvtOKoTJVlB4OVmh+TKS7gmQEYpwOKWnx6BMbUPSEW
CJRrWauJV27bTchlCQi0oAafgSP0/tfE5o8laFEY6lTbiYBbc/oIyd5eXVKnXT4lWpCkafF3qcSz
nJPNWV9fAQjCbOWc5AIB3UXKFHUWAT0IkcXP1pznD1CtxJVDuP265PpI3vDMsbhSqOxupha1Yoj1
3tWhGemZfaR1VkOiNCs65MC7wic+Rvg9cZ0Wsw5pp/Eptwzt2j29VWlxsbOick9sIxng4bNdYIpN
o57HjUM2ky3NoZRDeALDgewvFLEKG0XbVbczFbG7zmiHsw0f7pPH5f7FTFsk2/UGJtT7O24Tctdf
RDEPSLdFm1EC+Xj5yS1Mx3n4I0PdoLqHEnNjJYd1IQNENZe/hIfyvdfHJomcSZwnVdnUoED+uAtb
zApE6pnjMUramjcA/I1jVxXQTRJtgGOV4H1wTchks7NJIx2AuHiJEexBRa0O8n/u7EUtCNtOhovn
loRNlHaxBxXfaxte86konv6LsjPZbRvIFugXESjO5JbULEueZccbwnESsopDcZ6+/h0t+20ajQYa
CNAdOxJZdcdz0lZb/6M0jh9IZscYDbcMC3HMm//nzwyHrA7FQLzaZyTXYSLaSE5h9tfMWAuWNWtR
KPOC/xI2sQP4/w8Rh/aszXwLnzJXHNHYf/5c1SauN9PDOWI57XZzZw6HcWRfV4pS/YQDLRZwDkPu
xkXfLG+GmZbPgEmgwVduMMI8aFZJ/94xwBKuyX4EifqGMdKvoqzy87Py0ENEGgACSgfmkKSfifPi
h83noBCabJukuOVw9C+iUyF04praiTcWwHchD1mzmB+KdvLZtaU0d8Mh3c/8HlRbKnxPzgo3BVZl
4L5bzI/ZkVMF9PGU3XBt9kY/fOU1AQzqhCDYLYNjbBJj/C3WdnlKy4SaZFN5M5Ior7LgrZsG29Hs
CjFv1o8BDfrabOTM9w3zawcHFNVA3aRlfRimWbpcYdwvBLSp40UdO/UhmphV1qDT0/ls5S4K1any
jEM7LNyLLZPkp3K1lNzWBcWUqNKG97GmFnI3bS7uQzaTEMd2kbAgPTFft6AKGabXtZzh8QKAGZeN
Z2XzJezz5ID0eip2pQq4C1U2pdeQzfIeX3bWqX1Dvrfs0lCtV9MG+2dUU/6wNjMj3EheWF8thsQb
ds7QyW/6E9Rnq6U8LThqrFjPGVyNzHdZ3B0T2QHvDsFkSkBYU6RXq3wbK3ZVlyJISI2sOYmrVfU/
qGXZL2llX95mo+ivqwuhskTW/ejnCFWjJijFH3POs8d8dPU3e4HOc1ppJR+WwbeOrrZlGw0jJqK2
Emxnm/chkqyFqb0W64qT2cO+kDTGzqkncTMtNvMkVhnIZ9AltgQ/fA7W2PdbV4f+1k3CMNk6QV29
zHkNhzPMBKB5OZgrRmVbdl2U1Y2BD0/N5Ze1+BnrA1pta0gBMZ4L5mNZwPzo6DEeGyaEHrXT3tUb
WYG4TPqsC+LEY02vWa19VXnBT7bmzpNfYELdl0nvv3bwY2CiD8anK1bjPCos96SQKgEATwVd8NTI
RLJ76luwv9F0NdEMKfzH7UjK9rjYsvC6FEmxIjVo13bXQ2YFGu3Y6ihFWP3luSKXNUX+6E93QZ1d
sP6vNXtNUa9m59OuypY9TJD/EONBCPP2jAXdvjrpBWCCaSIky+yAkbmp8Kubl8IjjAQm2B2LdQHI
8DmlqJfZrc8OYVM8STZfnp0lCb8Iv5yfKmB+PcKzPfwxnAS8amaVY7EbXAEG1ME1EfJqRDTZ+oiH
rP3LQijLiUVe3YepOqc8gaywPkwLPAt4Cnk1kjB/VgFYZ/y0HoQUYehfuQR93AnPeJbKS7OoWzRq
iRBYGpX6dmtI3IQm5pOd7BgAY3cZyxGj+NOLwTgd0EmSwH0XUDR6FIZYn6f1zpJa+0VCOJvr9Wzj
mpabsk/y564zZWzZRrcBhkYbruOrYitNTax5jhbx9cNspvmHshJoqWyKWh2WJy//LJQyKqialKRp
Ky+RPYThKcG1xlA5tF2r6UvEY6ysOqdUVgi90ECeMh+L/L1PuQ+kbLd2VhoH8N3AYRp3qqGTrCnJ
uFMcctMpf0z2qs1TYqnwbzqzjdmI/F56xMfwIqTt78oRSnNkaTd3o260xw9NJHYsQSUcw6r/W/aF
tTHZjP6tODPR0ck8PC4WxBewCh4DakLvuHS+ZqbmNIT/0ritFnIaJmfDiJ7ucBaznx3YjtA3cIHF
zkarTJOakeCgzlmhrpQHqd/zHE64MDOmXc2LtQFo5WQx03tszgeqxAGY9h9umPr70R7GuAKsc2js
rEFSCIy84uHc6Lp2D6oa2iM15tqJOijEHUrvRb3CEkmPBF3dFvvBYaV0/pAVY3IQYESTOMRxfU5I
UTkSpIOpiDZzETWO3UV0cSR7d4P1GBoAgPQ8qrP0WedXSBq3ZYtlaBrSlYXpbIqRc08RriVrM9hk
UQkLIrENDCOL2AZlMJ8zepo3S2vOESXvKmZtvt6NeTK9Bt0avia42J/rJFEPHI3JUXR2foChyx+r
OfkxMurTI1f63mUx7hJgumaeZRbUn5hf3Ztl637nS3s3dKp6imUv6iMX7Xi5T4BHwqrFtpPOGIer
kF9mMfhvTMQkBEC2g/YlC6xr6eHzM4uJf409sNwcLvyHFpZpvLCQmEYlS8sYNMi3CrHyNZmjCVtC
6gN3MnBm4U5v8PDMk9LK+yL6Ca1HMwNVffKzpvqzzJ3Y9+xZ3zNrkb7cmavItpr5uEjHO4i2udLz
y4B6WMm+UWQN0SSscmuVvbHBpxm80njuKb5IhIPgKhYuS5UpwbmbhX9FZq2nCUwPLB1d7Sxrbb7W
IqQ610+wnXABdZuG0/Pdl2wAbzqv8cLt1Da8aPwfWJuddBJ+5xLgggaqSWvM0laceKb5qVIHSx7f
jRNjX5X7pq3MQxqs2XWF06Gw1tAKbE264FqKlnbWsuTcf2mVbXMfHEjVrh7L3GHzwQLgsPFB6bzS
ETRvi8XNQlKV2GY0tGm1ZWwW0d2AT45W7fSzWmtxyKTn/60LX2wCHcrXjEwCqVDWrbu80Rejy4kr
ErfC+u5PnbUDqR4+UdMwh2ix++q4dr2/rxd6XUxikkfShxiYivT4oFj0V2+D2xUGoJPUexakzDnb
zuMKzCVQ5gMxLUhql//txgjK+Z8UNA5yGjtRYKt/OfliZMp0fTfB0eDKtHwDi4ALspmp35jbkln1
wUxuo2gwxDD2XO0NyZ0wmrOxlxPBztTOpuY2ddffC4/lwZoZBIVlgvpL6QD1e62Q3YBpepaezt7N
IUm3jU4cilfGe+1TJIrdltKFO5Qqmqe8+wY/8yv3QzRd02pvDX/O/4CW8InSilXhz2B7eGVNIBIT
C9HWyhDDccXLtJuwGodnE7AU1k6YbrGVdAnHK9XvSOd6jf3BMq7pYmPEC8AC4oqCNdGlIMC6teNz
SBv/FZcG38NYmM0HR5SZAckdkk3XrEyMkgrpigkJiC3zwnJvZGRsluSCIzCqhOG+wK+yWCRnASUS
Vd/GVR3aO9QDXbYBNu+WMSBwP992TVY0R5CIxuleItjkhev8YSBFHOYuQQbmklLYC+aQnnWdaATw
vnXsFZObWMDkUKtdjswdl4+IZcqT44NjQWIXwOAuG6ovkNrCycOTuOq2PPHbGiza50aztaQHOnvV
3TNyYBrT/e8iqJPXdumeytGSN/LoSUTL6hQdi0GV2k8tA0Fwo2FJ3LUKOxM4zZMK57d6aaefjO1N
iuO0FeZoLSii0/HEBORPhLbrNDlX9vlAfS9L3W8qVeSMVgfpiNWNpaDNRIM81ipXNatHrYe1JJ3t
C1G+4jaV791s50cHJ58Yp0tnw6Qps6o8lwWfv9V7+SNnPtefzv29LRowSobxltbpS9iml7A1X6H3
WJG1TCoO4bxz/8vvMXcPjkVBpumWF8ZVuJcH7A1gWDaKcacqAWu41BmJDLieK7pYHuBZ9E+M77zO
lrUhvnKgSaUH8sB3kHVPPHdqn46gI9bAjSftU3K0P4fadTa9Xz7z3j/PuQOJSdp/TWf65ZvGd0AA
FcNT6x6G0eFrGeH5zMq5wSgPKVgV7QuRDaI3x0sAcHWWfkyYSY8r15OxMAacmCpQe7Z+NAdh9S8x
pjv/bfU2mK0xi7XmLxtxYJ+Ial8n46dhe/88cNpRH6IbNzQkttrDLrYWW1tnl0lNI07W++hof3Mn
e8TGN38XeQCnfrKfnDHMkVqg8mMhN10Z2jDKZjvbsxlzvnDIBGh3BnsP8gOxda+2YP6wDpfzj6MA
9nj5K6HcU9OnPUSrbLtSsIOopM7e6v8iIDsTLtTEBQwuJBTLN15lwO+rbfcy88buMH2qxwVgLdom
+DUM2wDtq5erd8fvzb2LSCC7Q4peMVwSxljFqyOKH3et7jPekwR3pDBqD5aIBKObXH61tZnm9peQ
fr7Bo2dzJngH5Zkf9eBeoUntJznyeoR8ZY1PhO7O83roJDsXU+59ktN+r5n6StypjSjJ70k57afJ
KEQ0zmo6YHlFPuIsFzWMYdzWFdqkQm/5lvLIWm34bgNxl2xKvNKevolkuVYz6DjmCxg+c7JX+kts
L+OWomQH16dh7nYjGlPsVquj4xRoD58R5pDBETtkfeEpEGN7NivLJFgXNrGePqfK+aed4DRqyzv3
sr4rhCsG5CFdnXId6t/+vWTldneSmlfkB3jG4XZOy6/KqP6WJgcwYP30qQr8IRoVBJmy5P3sfaDa
aqriVSThU9dVN8AzdwPhZrKqf2Y47VzBc9gl4XGop5/GA4yWcaGfBit47IELc0uV7HBwoE29gj5o
E7d3BdAPVqKmOLSMt2AduV4ryzl3pXnquunaOdWvvCF9cBY0AQmzGXHiL/mHMSX5rc1ymE9+ALIt
IalMsrd0AgnnlN8d9SPckPwoUtPn0l1fJqtryAnhypemFa1V85AOvoa8VCElsiHwBGVRg0sT9z0E
YUQm4KqNuodbdeM8YwyA9TYHL0mD7zINuw9Q6skeemH92Kx9gDNIF9c+1ZfVXL/KAsSCZcx/Cx8u
gFcsDAMEAQLezD/MRv1ueOQJVGrbPTphB2Aa2uTUy72oF6sTL3hGmtSeos6G1cSG4ecU+IAT2Q2N
DMdZv+o0gHWZgbpJahJh6jlbLdfHKdcPavHPBKEbuwuf+xVPc6XzPzXPK6xNtXfGoUXd1DB21yZi
Z5ld+yjNWT+ygAB7ptDqGNb1ePBJPRi7rPpH26vL96kXJn6wlL1vzxz+VNS64jlskxTTTVhsPUMe
8XcrNLll+tUyUgwBD+eE7PfADjUYRPmkdI2YsVV/HNxGH7YO2pgZNjvqgJEdgtDdsxjwoUv5m1Sr
P5opzEfDOubWguAP4xV2twFTrfk86/uXl2bPdUk4mylP7UAFF3vWlb6V7CG1tDaNhvxFiqr8Y+TN
n3riIwWxF2z8vlabNuSG93w1USpwn5ek2mZifQf3XES1ofZ1wYNpYE8ytMMf0l/shD803dpHPrZh
ygRrfejsfgEOwxxxGYI7XSV5g1ewnXynWyCkpV1rGKc6a/ZGU9683nt0jf4J5/HG94kQqNf8q+gr
UiSbpHmQ43gLDP+ML498o7YeWg+nXzZf/QBCZ7Ykv2tln/ySp1doX707Xai3RirflkI9jV2jttnI
SL4vZuBynKFTNaBGK8e9LtpLMhPRT2Z2G3jeBcdPnMJP2xSdcbICnOKME70CDn6qtIvLBi8UmK14
HPRbDs2QfU+xq0CvRf5qH9nm+wyzEZ1lCron8L+Qcz+FZLH93Ox9b74JYZzyer5wdv2eRrqoKjlR
Oz61yju31frhkr/wki8HtAAbJ1hfQDkdJNpwrLt0M727PTZFRJJO/hkI4W1MhktVD2GcLOl5dJwn
abo/pWuYV8ZH95UZyl3bqIvP6Jnp1ifH0v8oaTHIB071mvndg5Wt/4REImfYhMxLUl8tG80hIEn+
cW9mAcbScqxsb1mB2vg83+xE3qP/cD3X9MCjtuZzdZz8rJGmDhZQiT5ct7aUX9BH9nkWPEtdbuEU
Ug/OSVEnx/nSGWVZyBUXdrsuXpNyb5b1S8vTFKVhsUsktTtkMyyxGedCUnYZQ8blWHDfsbLyu2fQ
LKpgNG7CYMBvRYnGXggPmGiNlAo3Vlmypz0VLyk0S16w4iEz54mqaHjVAASckU9cdkfL7Uk1Snim
wXNXJBf02rcVbMMG/MDTQvEyN5Jz3mRPTeJdxDqe/Cm41Xn+1nTFdU2o77jj+7CgjW+F2nsDxR3c
Uh/aq0+DuXzopr6RRgnCBUefQ7n+WRf3pGYwj36ff/d29pwjA1zBgkW1ZkwmACJwd05X6jiZHrC9
wfkNAXC3QIs89UzBNZZ9SygfsBKrIitw94WoXzTzV9Fqsdy3+N9tTfafZeIvd/CbZ+aXbGArWdnZ
xnQRPxKY3YayPXDS/e7GCcwdrZHYmK0dByoCzgZF++RVkWBjL7a59OPQcP+wDvtWgc6WpvM+leFW
TUH9y+tkGHcu8G5ncIA2MviRsiEFPfOMPcuI/Wp+RFL6lYhSn7mEq19BnjwkgBbNPD8Q3hO8TJzU
fpjEXeC/I2K9rjINsDwv0y3RRPxJQAjgjukWjJ3P5UOckCZ53LtZcjZJrTj40/5cW/pdloZ/oHMX
cjMWD2HNIUN3cdr6bXNKl/4zN6xXsH5vYJmzqDIy3h4GvEFaYnYcU7lf/PzBHcs3uUxHq167J62W
bD+nwc7IvEcmvlH4zuEunHg4TNHPu9bhwguNehek4sMjBPL4rfZeDfTM65+zJiQnkuayKwf7szfg
74mQ+YMkkIRXqITiyWr4rOq2jyyA1owAtuXLiOPTDZlIdOp5hPfm3BwkV1GgeYTGsH5IfIGJbUAi
OYkxi1n6A6w5pA/iTmAluY5dib/R82u6y5YVy8o946I/t+O41Z517GBCgExb5ydV6eWz9V1jT2m2
idlMGrfKSDFmiWSH9G+NlEWc6uqgfBpX4zlN9PqVtcGyoX5fsAIDV40MdjLsyGus9LGbHBvr1AQU
kYD51Zhs+TTOIaU8hmtDMEYCiViGjTHKmGvf8SjpC9AWbzut4QLdkfGmsq7Crbc4Sxx0wnoHkgcz
00t1SMnX4lEEygd9Y/hdZznCLzCvhOhLFZlj/uJ0yUvKoSXmDPalydvVdFCkI8vDi92lQ/pm2gzZ
+sGyI1V7RvJ54YKb8U7LHfnFFdSgtwXgW+0FD3Gc4tdeA9SUrqjJG5VPtY1i7Eba9bhvE38XmO4f
aa64/CxN+StP7u3iImPgbK7f7pW4GCF3GjGD1G5qWV2LoKFIWQGqYLGG3aXuDAZvjqvBe+4YFNwy
HXGqU/nFE/FM70bFSGYPJhq22aJQgPKOtoWitr7UxjVBDb5ZB+NLufUzFdVHKkDuLnSC/azpfIy1
uFB0oa3gkJG0lPKXb7NSH4YNyrNQ1hOd4Mee4sbGbcyTZZsPTKiARA2mX3VNBQyN6YXMiCZSghCt
cLJP1QYr6/3LNtcLIGp+DcaoR55t67M0vCsmhJ3dJNfWD0+9tl9Ebz9ULYiWLrwPfbrdfhnn/Nx0
mcMnoumqjhr0szMEazxLbrIpxT7vFCODVDmj4UFm/obX+NriGjfVHfrd5tWG9vwmJLElQX4jPP63
WP17BS3TXHxFsF41cVnYj2667twl3wb5sBfthAy4cNlhTR4CSq+2sVzJTL80RUqqL0nzDPIoj03U
x2Vtv5SUsjdrU4aXNBigkcoHhzrKRrQBIlsxW5w0/GPrINlYcKXtvHltNXBGBPFoFsdjYXjUIrR/
LeT0V/X+I9tI2Mqr89BaE0XrpWEhEGY1A8jGOZ0qMjJCHHvTtjhVB13Wu94R+mEthHpyEN8S8htf
A9TtzwHKZFSktv3CagwdujpbtrNEBd46tENqM2H4qV/WrRQDfxODvhfUHIgGe3Fnlzl42juBcYZy
6yar+eIUDL6onLJXX5FMlhru8DynP5SR6mges3kvvOmlyVsiaGUqatwpfECn3mROeA196kd4mWRE
U92Fods921SPSI10vkfSqMqoNR0P/fM0UB9zxl3CGu9mpPzJ90w5m95xB7uXAMEJXZtK8ORt4Bo6
e2vm4RrqYoONcHyarNGAdKmdnUmx88vxGRFfTM1zAqBw762euy3MQpzCWrL05K7qs3fn9VIYYXEa
JI8oP5p2om9X0ZLPZhQOLthN+hYXTQ78ajUNRvNOyC10yWXDZKIOt5Cj3G8nKBQg53LdUPO8AWX+
p7iBBzml+2agGJkbJcJ0grxoLrioDJ9B8mBUeE7x4pIKenKX5PkXDQiG3EuDTDasO/cgAtiFQ2CT
RDV+GbsL7bk5oJRm19WrhNyzTbrc51o0bszBtNdSZ/JtALfz6sEPfWN8PI8tRpd2DYyYPWWJLIbr
RTwzUGqkZTIs+1Su0yG8l7s9LKgk5TDBkpRd/lHX2bNCo/yZQqA+jKmrXgDZYd8FX7xvEqQFaeX/
6sOOVSZFPcxt0NulfeeDUvCHqzv7LoJzC41NSImoCbGNjr74ScY824EBtU4MePZxmcxp1ObNzWJH
ckOCpHcM9NnktWgRdwy3njtK6Hm0ZnaxGdF5T1HVqfHiJMLfMrJtRXVp2/vZ5NxOoV/HMu/BOC7G
34bg6egWI3md51Lxl556ylKXvMFLf/XC8R9LetuRSYeKKkdFI823L1TCB5b8k0/PNtbdhDp+pEhD
Z814a5kU3zDAiyBjcr1bZ3gQUwyWuh6U1+toNCrCmOmsTWa3CxVsGsfb9Yb74K1Q7Ren2/bOwL0z
3Q0sbf/ol96+7KqrWfFXe/RyPWiq1lDB+Z3zHbRwIA3NQg1DhusmERoYQJlGhRjPa25VccXPFZrm
N7vkmwG25sZqqSb6Zm7H7jgSiQ70V/uuggfa00Hx5uGTXsUYBXX4e13HTdO6P6uX3XJLz1vfGy/C
Uw9t0peR1utDqKc/srPbqOjn82LmPbJFNq1DW/YoI9Ijt0wO9IcUK3MohzXZvb5SoNdOLq6rj0aj
R8pt/ELGTCtk8eAVF845qXuwzXn3XDb2uXUrnmig42Y/7kgEeG6W+8NTE6F3pjrmTtcRSWYz0b5z
H7gTkkN9fqaS2fxAI3iSAoC57KGb2m3/tzHpRfOxW0H4RzT1vgu7g8jkLuuJ+sPVueipJm0sXzLW
M6k4ZCI20R2iIvySffFCePHqejnjBXVwH3AwzvYd1y+KYgsubYqHqX0gn/M/HRweJC6ez1FCZVv6
RR+3vj9H7QRzJsc2oqYOyLWun02/fCr6ClZG/YbSZTcl4QGM6qVw6NNmorkOzNVHDpAI1XsfSeJu
HTHuhQNmVpNZxKvfsmpWlZ/StP8wl3hEFRK7JUcs414wQURwsTtq0p1vfCZmc5sqlAz0ZTdLmD8V
NiUsKx+/QP9fCy/f+v50WkX7m7fL2bWD7xP69/ulcLgmusqm8a0ZOMgCsasZG4zQSK9xaa1bxYN/
SQkttg6k9mjwDCQHXXsuAv2Blh5yl0Macu9KVGX9VE7GfuHX7KvOxvDc7VQ/vDQGq7fckc942G8M
5by6hXpRvfPUqPKfMVOISVqE0B26vCXvH1RAlBZKzRfqYwN3BBs3lcNdkFXV95g2cMR4rN2EVDHx
W2a0zGJbet2X3drfqOZ5JvMGa/dYgVNT+m4hsI5NUz6MVUErdkz5dAEBU3jqj2UiYqsNwKdPjBu1
q2Nz4eRdlLbDda2djb9Oa1zbU3/oRrJQz51vPWdOOgUme2hUtQuveQAkeWJk6I35zDdWamLqDKDA
ifebcFd3OQhiFrdogeode8AXElkdI0LfjjNeb2uBD02mcwpK/d165kOOBXVpV4vtaS03iRkeGYG/
zmb2LBGxEu3uitE+IINkNoZF3+jObost4DHLVDx2ij+khfw7Yn+wqJ8YxexhArXI13R70tSSstna
rsv983HtRynlY0nVn9PL2yWpezCC6huO0ZlcgPr9OO2Htr6ENOqixkyeqRp9N834WKHGbpbxPBjz
G4Wt391sfvtL+dhoLudcZYfMhJRPL5d+WPi+TuPRqqxTUPknjtZv4PgZMY6P27t6TCrPvE8arZsh
SD/SARwVe08MFNnn/q4Y1QHjf4nxgyLjA9oagZXTkoIR3hdyuGT8u6eZ02ltLXph/SziXgP9ZrNf
B8O/PKUpXgytvi7+kmwn16RPDDZmusMGwrJ5zlzmU7LW2K5mvs/T9NSBGX2ymGl5WHT9iDCyfPTH
9qPJfV46j0GAcBqOGW2V0Aie7JV8bPGYyUiTM+vnsZVOf4W8g9Pz6RIyxNjW88H3ykPbaREv0nvO
rP7IUhFPX5jdoD3iXAVzXlegl8mPc07yAFmPO37T1KKiALhbjiZVIT2SWrB71fQ0lgCdLG+8I+4u
D4yXNh0uS76UIMQVfT17+Kl1upvuD3V9J+cv1XvYhV9MwDfbVtnVBhtxE1PK9XZwc+Cnd/W78IZ/
oqtvncx3Sc0paFf+hdWcW5b6H1gxmNPwKOYvhnHvSGRkx3zwfHikx/a5abgSGRZ/XNaUYn5T/WKu
EPWLk78wifFkJeJP6C9XYEwXVj3S2PGDmwE/KLJXzs7KYJzFnRoGSpJ34fZ8u33wiu18jKyK8Z8l
DcPPkBrq1e+BpArer7JQb27tPQRzY1GWayULe8xwSVp4fb/87dz2gVn0v40HK7rsSvYFpz3wRt+K
XHfcD0TXdLL4LpnLMff5YH57rv7yFHFRFzCm0FI7jZgd3KQ1vaLESgaMusvV6aej1/D727M+IjX6
GBrz2yGLhs/F1EUuSIWl+ZWXJnYB/N9UaX7Z+IdjHNohw8lUeKHjV1tDqGzTaHOKspFSK5fOGaXr
yXS6o8n6a98V9bHTzR87TZ/8iu5iawyHmQp9PDtYG/IZebVDMb4Y7/HAqmKO5YUStfApzDkn0WQ7
2RscdtYc0cx9lYsLyKP55bhFHCg6aZl2zNMyU/FPEnqJJkVqOD13ZfXsS7rfBBWLnr6NUF/J+r5M
PfxYBmQbhzmsLgwkCx1tvWsQExCzuARH/rB3ZPVVZIz7SIZjwmEiZ3OYQlM9xoEgO4PwpXY9WM3e
TdyTh08n0pgSCSXmD1lk7kV3654Lv0XSzn8F7XChOHMrBvefF44nL1/iMi3/9SYTgQsc8JjQcdOo
4BhmK15sUsaqd38NsthSJzFRlszfLv2JrcraAyNEF14iimIye+lN24tSezhOwrukmfcnWORtDnUP
iNuOgsH47lcUNAVycuYnD4mm/dECkt5obz6EyAKcTiLcTLoda9bHNchOBWjPTbmkA0E1tzkFmAev
oOg9puqL7OLM4NDR8KtLpZYVmjn9Eo+yihiWt5m5B9TZ5UkY7fa+VRD7GWYkMdhI6ZmVpsaHN6Nu
ppdVcOeSi8g9xfUdef0P1w0qkIy9roaiS9r6H6lD99n25gvGg7fCZBtAuZ6mO16+1JzAJ4ZDuCxo
YSICp75QOqRFBn1iyiHiYmV+9Wgr8bx0Y3cglDo4hXqdrPSl6OzlJDg7jnOz7Lnv/9UpL00r7e3a
1M2OG+dxobtCgD/fib0fjIf/4v6tonZGKb/YX3Oir6MsXqr2vqrbpyF2CzcKx+B1tQv8RXnF28RN
KoSYtpIoLzaJ9FSev7D3+I87Ei1KcRNyNaOl97+nnKp/VU0xYAdA/vN0Vvw1Uc9lN5lGteGa/m1p
UccDmkcE4hSYaedCqVq/aMKX95UNutIzbV7UAdeip4zF2OQ/LRHGmHzlDJtBf04CsEKk9+ToL9RQ
KLgNjLyZuN57rh7KqpJ62vzRtF7FHHp1d0nzSy/k9UyvgjGjX75RXLKlmJ8mTz7jr2UuyptiRIL7
tGTPIm/1XcHxUdWYTdwkufZMKUSCIkw0uuO/uhbHnLJUMNhPq5VdHDWgZisrEGQz9S9zoc/oJr/K
2ddYdRgogSp7zZlQjBzl/sOR/rKq0TvZIEqZAva47jr6dRbDYrye/JsypoeXxsKQVSFwS8/Lmn1h
g3A5j3yqW43d3Dvd70niwwYzrPGhmZmfSTjpbDM1GKybqw1TQtRwE2pITjgzgRrEeqIFnQfqUNdA
0BaKhxtjDDezM1Gxc5d9zcjIyWyMJIZHeQ4b8SIx5Sw5h3o1yAN7NB+8chisintE6T1Zdfdj28a1
ccwDV1d48Gd3M9cMhExzd1WFudLR4DChb7P3QTvGtPd2leM8KnsA5kegZOQ8P21+n0OhfD94S1wV
/ab1h5ESoPvLSlQSGejFKJbKLi7nlIrN4uw5k5CHzxU1gE5jCjV45tlP2LP5QQ1wSbfW3J7MVWzN
YXijybQnZt2kS86vXQ+PMkeoZekivGS1sf4faWe2G6mybe0nQgICArhNsndvl6u7QeVyFX1P0D39
/1HnZhlbTp3zS7u0tLb2LjLJIJgx5xjfeDDr+aG2Q83HHXCQenxfkTObWItUNJe/KwSsx1QYxiYa
omdvjhT0nP4qrlHBRvJL0Ytdl4roJLBg+Dz3p64AzRRZ0+85iDhtOdssyX86tDw3IOUeI4vBhYky
Y2jVmSou28QJSU4OEyrPoDNn8Ddb12WtntQCWI+1YxdrMOuNu2YeKIr6V3PO5S5NlxOh+NmLkAI4
GE/kLVzx0qbOUXssCWh+MjpDio2pK4gbc+2HTKEeUA4UglTye/LBKqpfn7PCrZlLDBTVdC5L429j
EAdjOwuENzoYZvrT64bbosczyBqpNyXLm6QNIpFK70heGWJyBjNidKhhhccpYRkTsnXUN/D5UiL1
KnWlMWvbdowpUVqbd1i5RuAX6hCC/sGX55BkZAq8Wdmhd6NfgZ7cGDEqHc4VaBK918aln1gO6CsY
0h4iNJp+RavtOXX6ye9q8wBZ4krlBtPYOXwB4HtdWISQkTeEUC1wDhyj97pBnl2HMhk1/jUKa3uH
yov/phgRUjbXOLOGXyFm2OOYoG/SAss4TbYjfastd2pw/hZNdZfq9Q1ekqOy9XPesRuQrf3DBFew
H4ey2rfCyBD1FHQr27q6E3kB7UNUP2tmZEHuPlTM/85TI55S3nQ3hCL+Re72ZHrtg5HG1wM0mk2R
VcajNub37tB9RerJCvSoEy05st1N+i8cyve9KJIdPYDzIIMDBMKrIOUuynZKrioRYY3UehCPfQa8
Kh+2MtW2WuXG12PJw8IotkATHP7B6UmaWEYCFnUxy65raFkMOrnrMxVNmDV/nD5ZIjjIW2wCK37p
AlvRkqvLY9aY1zkNJGRxCEwWwyVFpo/o496uxpbpzLwjm+zQBubOq2tAesqW7Ju8WHHvknEYlgea
xA2glPpHMueMBTq6l5qOdnBCo82sPD0YAeoPNNLXQI3IOkvbpYFDiNwudiNfdd4XNPEwHVOj3YZ6
lm56Wc1+YuTGMU04eXsBpT2KGRID3S+lFf8yu3JfJ/xfyr5/tku0DoSw2EsNFKPqcMOtScTAoXCt
u0EYtzqGK3QGOhG78ReWCqlSo3NuO4DsnIZ23IXBDztpo0CA+uLo+V2h8d5W5vBo1ghuhhEQP6l6
ByeiUrXNQi1qkue01R+LljPl3AXCt2AHbBgigV2JEFxoJMS4KfBGjXLQmKs/Y5w+9oX2xxvQ8ZYp
HgSXmec+p8SshPG3QveSRsOPQe9ehiZ7huYXEcSUb+dQ33WT8aIEs9vQ9H6jySNZZiyOUU++ksaN
NarpZ5/PAq1p4e1jV4MJaurDIYgT7TyC5qD4o4oKjOrHbOH8NePyNbbdL8IZvzOFYfERLt8rSmdd
ybu6J6JUBNmpF8Qvodf/Rd8ytDaVCl9ntAwbe7T+il5UR3uqf9V9ckLA/8OK69dY2GfllTetKYlx
iq/c0HzkYGEeZlpoy3vyiO2F8/9UPSPZ4NATiGcLFgBl6aBfB110CD33PLDbckoj+VNoj4KIv67T
+81EMC9WjfJ3MKUvgnuaE7tEaTfspaY/ukoetdw69XY9bnKb/kXdODCkE7R85AwopkoIKV+T1uvI
ok0wV1HYSpVUhLImL3Gam36buPk1TRzSnqyUCakoEatl5P51LuddsGc9lDMUGkTZZOhpoff3dXUb
BxwnwUPtvZ4cKgALdxkZ55tZ53ypoUuYkJL5fcVQucpeBxpvc1A+iY6/THNbSCjG2RvDH3FdnjuP
qoap72lGIHpnqvQb3R9fk9Rv1Zgof+wQZfSem/tB317pqj8Ys0FrpRnRqo3yVHQkqo3j4AcesLHC
/NUF8txo7p3H6XwjJ+c4sYmj4UF9n+ierxtB5beWgZG5rq+aqt1JEwm0QW9+m1TJmWgukjEbZEa2
ad9YGUOrzEE+Af31V8WA0YryG2FrN9Te4ymxaAfT3DgUExMBZYW8PIwpaXY0WhW6RDa0LCM8k5Ph
8NuMR9ammYZfOg8BBaSkBOW4+di04y25kg2FZTB6PVsl7wvNrbAj9/SM565Jb0atGe6bxvBSQvH4
XsAkpzNMIuXXhHvsK0lmL2r7gKErHhnWhV69Jo3l7COSdH0niMzfoBOcmwwP7WOqJ2iT8vApow1x
5FTTMN82mwPohXALAyE6EamaHEC2jY9eGqfXKNE6bzu0NDFhQyZMLQxVNLuxFPouhDg3bXC3JWiE
9etEL/FEMYdLtlFDlytk1HmynYagxqGKtn1oim9EACfnzC6RYjYI9CLTrH9Ec5SfBtX1pzbmKFGb
LXmzqrB3YxbYV0Y/JDMX6UvEmnlJrO/UplcwEEabrM0s/d1YIeetLGTIWSXlrzlt8v3Uw+ZRTdce
Irutf5cBKu3NbCjTIoUsYN7rRPdpJkKytzrLx5CSXGU1am0OWBIHGdFDlc/Di9YxWnpnBsdvRlHO
rqZ42XfBaN3Uk/3iFVriuxHtlKxIkZmbYX2LYp8+WSt/uhZRlbMXkIE7GS0yUhGme1yJnW8RsVr6
ZU+86mSIFxuW21mrh/xKH+qOddWO5AtbQ85ZcXEntGVXHJp2Al/c8TECIctrWgHOrqLNfaIp2VCq
Rz3jQsSMtBDHp4yBzM7ifbgV2MiOtI4YV0A+0WnrSO8pmUhP5rZ09y6SBWppr97ncWU9pnhZ9mkK
j5mjYUtLvV8Uiip+lXON2GHotY63R8TWZDNk24YWqjzaT9bjMLftVT3OzUMRC9cXeNlZnGV4q80M
ctIgCukcRYtxJMuQktgZ6t+y7G6nJJhvnX58HRM9u3ZE6S4qC2q+KJuZOtq0NU2ruR/scLizUm3k
vBPkxYYeOZyYhOQFvAdop/8NrM5VwLFxQzaW6nbabLhnnZ4o+WRlyW7Yjy8acbR+ldLdtABXM4dT
014M8wxuGl7Wjx6KurVRBVJpzWUMrGdJ80dLZfMsGELuI5U+OXD+GJNa8/Vc1cHTxHfYVlnM0/u5
Hfe9d3Phk0MbhDy0BGstFLf/OLDdULKx14l96kw62Ft9znmF5Lj2hZ/YjvXYwiUT51mF2rhrabZe
oAGsbLK0nVAJGPTIdRvuCl7lt5cfMlV4gBX1U6w1wg9HRkpsWDgTVaZtJyPSLyA0Vu7j5Xo2QC7H
WvAZ5EusLLJIuE289LaN0j2alpjSfvl1U1vLt2p06ujC3f3Ify3oOMF6MGAoggR7+/0qEowB7BXu
KfEwSm44JUXf27BGngXKoLR/EqFRPyhHG16RhrgMm1umQRjv3acOnggtAmYfl2iHq3vu4MBmU8ED
zz23+CVXIK5C41Rrt8o9Qa2i56x7w0PVGUvkYdJSpOCjKaP/HWdjuSR+e/QUcmHr6GszvN4IaKF5
5J0ERt0/aEM4nNRBcZ0P1o/P1/M/Ps9/iAb/cykQUDxI0Cqhbr29450WC71CdnSay9hGm2LrAfWk
alAolCXw2lTmhMXlHaYn4tSj8HdBctFfNtA6uk3oEyxa655hT8yW/uzlHK8ZO/E62YA6rOlXspqf
yqhyr4hOc49Z1iY/P/8GH/w8rs7TiAwc7A1u7rdfgH3YCnqj5V71g3En9Ry1l1LjQdVks5l50f3v
f5sFduMyXaZn/W6JzghBdAwDBEb+z0FzHtUhqjEt+Cqwf3/+3f59+Pe/DgQbneILxsvqeagRqkEa
Hd0TQUHJIxVWQFOXjHsP7OouIhEASStS160lquiKGTebnulcii2QyxpYfQqP5WFLA2mPJc2VOd+N
JDLjKSR61kwLazMaitBCer3fRDLPiJFy9QdVQIevMqvjK31G6LsLs0lcJ9bY3GHxEs1xqMf4Oqw9
/SHmESXItxTy0esS46cdheGvCHO5RINk6F8i3NH5HpmNEx3gvkC/H6c0EKemYqfbjkMcad88sm7y
bR7GWeOH/CLzxmoq6ogpnKKfetv3N67lYWIw9JoYegNozinSRfOzyhhZMsPg+cJJZE7ypkqa2IFs
FzvB3oqd+qbD3Hs3mVKQ8Mqd31TBFE0gXFXVb1TkJfq5rQo0rlVu6/cqDbvHCUlc5kteliCkOFxY
D5Br+N8NJC5aPpMaZBMJRx0mmGMd3wZa0LySRlTIrewas7+wPj9aM54jYRuQYQ6rxFu9osLOUMyQ
Ne9k8AgcvTGm4QBImRH+zMGyNQKk0kZ200yoYPrA03YByeMX3hsfbSvQ5BYovk3SGdzjt0+lMKIa
kzGg7yGS6srEO/7HbKoIszCDAb9zAnenNJuzoLJSyWerhZ77YlYI3OgizPeVIKB3IyO0XMfOzs3e
D8EHf7e1SYR+OPUy2OiEkNL9n5zuMHBfjQv38d2+4hBYxs4PwEHCCDPWLIzZDhvTTsNzoVr70KZl
Q6tgGKOnvJ1JPo6NvLhUXKzetstezI8G2l73pAd2cwWGwI7ISh+ozF0CM7Hl2eTV+0QUjuM5LFqo
5Z/vLqta5t/luBDsDVoO9MFWl0Nvl4vcBNAKrmqcwE844ffUc3tan3UxoHUKJgvZaVPKnzr8tOj4
f7g8jnuswjq5nWtSmQubqy3o/Z7MJqZPZ/DeiQFJ+1IOpAZnaEGZAGa7UFnWhSsvLJm3+xklEqBk
gnMICLK8FWsGwWcUhAAjT52RzTTiwoh5geWW7fXQRlLsWxD/NKxCVGoXbvm/VfPfS/O6IzABsiui
dx2C/+q5QDg8CYSGydJXeDCqnimFMsOQuz8MpthrWsBsg9Ootmfqkz5pBMrPNL205oET3IVicsXX
cpbP4i1/iANE6umuVrgD3GNuEgKLtLKiIT7EGowLF5XZpajN9UJbLkTGAJBHkplgk68WGu7O0Yrp
vJ3jqTFTDit8a4Yf+d0sRPg9GRvtDhGkdyRBrNl9vsjWP7XNW3NBYpMHxaegtHy7D5X80m7OufFc
eXHwTIBDvnMNEdMeT5w9Q7Fwy0lhulDGLt9n/SMDcAYgxFNlUCO8vSgMAJnRQo7PI1s92EWdvS3D
IHBrxTDTP/+CH1wLLhb/AZoEp3jNB0qTQLdhAqXnEpgmU9ZYwWYpGO1tHIZ504X1+8GSIX6DPYP0
JMid69vZNGgFTc6LtCu1FNHZNGUPIZMisf38W603X34rz3MBYZs6iWFshm/voMRUkKbZGJ29cooP
ZNphu0ZJTKJj2V0HKMQPn1/vg2Wis0YMjzm5BwNpVeE4zkz+tdEEp5Ia6yjTML8Pl5BkN2V+5TVz
cbQxVF8Amr1/LCD82vCWeCSgkLqrLxnMeUPzW0TnurPGqygszU1sgadxeevQ/I/uppTxNlbnS+jG
97/icn9h3REQwNvGXj0UskYt2xCCjkdJdE8K1wVtg75HW/L5XTU+uhBHVd6fwIQ5ta5KkUwGqQ3D
lm8YVDVGCSb1VpdOFHci+Yk710GcjqFao+vIob8h2AgJsW/SAtyEcxOfoj6U+8KjX/r5B/vozhMX
ANRawGGirn27vLoIrYGVTizjIh4OjBqmXdvk5VNbC6LcSUXxgyF6qXr4EZ9f+IP9nyqebQHUNeBb
9qW3V+YUQ7nZKPbcPrQepqTod/zu2rbQnHxbLX0Us1Q/MkILGAPO7i6Ia4fBr/j7+ed4/3zxMeC1
GhQ5/D7rQIo6aotO4c0+C8Muv1Wy/2OTwrWpZWCfbG+a9v+HywGRswGpsBM75ttvzVi/d0Ug4/PM
Lmj7tsW1vFoKTKkWjBoGVMWFK3608iSdbiwanNY4Rr+9opPEOVU/Ao0wK7BVJ5ZLIoJbaIy4P/9q
78rt5Q1Dh2ChGMOQJX/z7ZXASAW5oUWEaYQYTiLp5kdUlcPGVr2irV5H20KGzZ42IAn1BAPiPiAH
9MKHeI/hNWyTmsYVvHBcch1X60rpUzGRSxSdnTprrkZaFYdMQ5vtJTXyytlVmY8WWjIkI6gspsG3
HaVebEuNea3u5eR4V7LckWLu/I6c2uRpxG9fzoBAsqHUr2xR4lB10vEchYNiqEu2Ii0owF0QAlHe
VdXJ07rqrCe22FSzVx+iMHsla37cBnYnN0v/EORx4uxAogA8mHn2JIapcyGmEv6HqqLbehDBLkjL
6AFffb83CBAjro3Olk+lvQzsNPhTSNJBWuRBFm4noVnbINV+TCEUSo2RuJ8GZfiUExB3MDln7Hsm
Tn7KMWRvgkf1UeYOfMxSfrVCXCBpkaRXosrNe4ytX4tpGLaJ7VabOMqyBwsn/1bvzOo2MVtxTMLI
ORPvriN9D9GgN+1MRluJksugOTwPofXVrIpvJbzsvRdN7raIcO/z6M3HpAFFMFkVR8QM8NMPTIni
2ugdF5wBWJ8e0fejGRt9ssO3QSpDygBf67UMdSzGqJF3BNL2rGdO5mAby7WhugYh4O5aJyd4LRvd
X0ACbEb3WETadIFDaY7aOHmE0LNkrFW5FlionqhlUxEv2jtSu2+mMvkuQs1hNIoza0Zki6KHEzMS
ryoqzyKl+ezMnn0OsunPhbW6PHpvqyNSvV2PTiYnHI9G6tsHBsFhXlIRhmcHVdVmJFrhFdWEtxjQ
oodAa9VOzN2wN4veeTBTLCJD2rsXKjR3efOsPwTB22zANI94Ba/2BzXNY1RPGae7LJy/e1rISJCF
4iKSsq2Y5nZUqWwzSjUSsIARpX0o4ac599FM8BqS2mZKNwlmJ7WVjALwpNiBCs+9Vei/NbNpHwLI
sSXuTHItNr21oBQsA18kIqJiyXNlTkQqDyb0kwUs6kuQhONDRPexYNLO4kdnFAYvRjGFWAacufge
DCYGRKF19Hp03l1b0fWSuatSwJXBS1sHolTllxRY0xLDtogMAHkE6OaG1NMP4TwNFa14JBP4rCum
Us7cVzFteKvHJmokpYT2Sr4Iqk5bjKcWR8TLFGdf8iB2XgINdMG2l1lGT3scwmvZZcXTMGlm5YM9
hQqkZTjF+D4oVbejPRNlnhU19o4Ww/GXhhH0wUQ/k2/iop+uAxfX9LIj52ezk85LNjvTzJy613Ii
wfWx+Ur3Td6UsAWDHTNymkV9nvbXju5a5cFMSo9EOwmqY+/EdjfdJc7w6M1gTLrS7C68Rj6oC5fS
BUA+xFdJRf92rU6GhGcDTvbscDI7EMRA8kSQ4R1DMljn03QoMvDanz8gH18TgjudPWuJcnp7TYXd
tcrMIDwLliYJfkF+U4Cx2ObKTveMjqYtPCztQmHyQUVkUgf8zwMhhFg9D3VUz0yqzJDswDLFCIDk
oDo1kWdfzTb7tp+NuMdYdUF47cDFzi5cfnnm3z6OgFd1qmGdsh8IyarP6WmA0KdG006DBiHNNugc
m6GWvw4q7m+QpzgXXpgXrrd+/LsgmUzHQfHdlENwCPEiwD3J9kU+DAg9EOF9/pO+P6QBytdJ1JAS
Zjpd47c/aYrMiClBEZ7rwoGl2udxsRkm7N5hll/Kn/qg6OZi7CZU3LrL9GB1L+lsTHHDbAYFj7ns
JzGqGaOyrhjW2z4cExsVYvGFelcd45TZKNHwxsadtBa3z/KvIjgFBQqtC/fg/QpjvkDbnIqbVCXw
cW/vgd2XVC9eGZ7BTecYimoBNDOv7SaE+1FMP3Q0Us8wvczfVivs4cIC++gXkA49LhS+nEbM1U3p
C6cuaXiFZzkNILmM5GudR+qblofjl89/6w8KwuVCjFSALyBmd1aHHoPkVYBLOmdJbwZT0zb0O8Oo
vgq8liwEkC6ksYpMkSuV6LsIqCBohSS88IJ7H5IHLJMBpSf/dYFtsewy/xlUOq0TGiWqilOqRH3I
Zwev6AxoAIgnHByI1c9ybCUuEdBbuYItkuC3x2vRQ+LSvVfqOI3sMIR+XupSQdKju7DNLXd89ci7
+jLXIFCDVbHeWsFMkb9XVQEpM8KkGw09cZhTY0dqm30XWLn2vbVlfkpAuqKiqpzgQtT7R7/TEuti
MWxEQiHlskf85w7BA9FNXkrZSa+73x7Ez51lMztBV76E9ZKdILrZ2WpeVFzhpzSPs2jGb5+vlQ9W
pWvQgHX/dW7I1n77EewI+SrifO/Uj5q97ztDZ+qGrvbWutyS/+h+c+Blfsx1eKRXy7InQADeWRmc
msJFqkIrhKmERMOqaV58L6CM7GBryBOcUunPi+Ll8+/60b4EY8rk0EvTkQ+xOnTD540DPph3KrO/
kx63B8IBx/Oc4NAvKvtrmNF/kI7SEFjE+lc0NZOvgAvsi16CPBjc8Maguv38Q330AwjG6AZpnfxj
/awiB8PM6WnkkeYjlhC9pxjjBycxxSQu89Kb/YO3jgtpmj+WQx21fsmCE2Q409iYnGQTodWs9a81
UlKQzCrdIa43L7Cm//2m62dsiY2wJSNEdqXl6/9niU9UmKlnpmxFaVp1B+wfGN8TM5+QexhuAlKX
OZG6pnNT9AfbKPIAjajEH6TXLvCBNuzFNw9lEZjmLG4vpTib7w/phIYu/Rd6bqBirdWSzAe4UVNg
MSQqBy4XD7Eo/EAzIPk0raY9e0FTW/AqPMEoyC3L76ObuN/w3MXurtQTDLgNLoqG/iBgFb9qsJkB
tECahuo3brLdKKM4OVVMVO5lVCHgHds8eOiwD95ZKA2g5wTBDD6xsy4muS1vs9Wd91hSvOkcg/ea
vtpc8oQysXb78IwqJN9njfyhz+m0Y5DZnvPWGA9xPgbbsTXyTTtjdYQTCw+WaLetcMP2wstg2UZW
H4YBOTMHklB001m/esNsTAyrWSip+Jr31RQB8EhIqI2k/Nohhtq4+nwJ6P7RNZ0FKkeWoY4ta1VQ
xoz4ZN+E8TnzMi5sihb+ALr+wp6Du6ApRjSutbe98Di/2+TIPEAGYPwLWVoEDW8XPNRgLaulF5wA
WGOMQ1CIKD3JbYV6eUizlyzVOAKR0q1xCHMU8fGaUSt5mGIelQ2mGPBqTlAgWHLnGxkazksRDZO+
sbFBAeMcwhk3NswcazvIDsGwlim4OUPUO5ixOjlp29B20jPHIUzDVp94Z7ArEDUXlRuOiRpoJOcG
olaROVbWAMhhsSIobbauw6EK9rrTx/a9jikHV/qkz0/dIGuEsEnW4JxLCUjcIa7jTDnQO7gOcy38
mxkp3m74c3dkVjHKtlvPJHI+MYcvgT55po99KsCJ7Rl9uZcyYO4xYqJ+DJKiuaNGQLLd66PhwmYf
UDjWiSy/ucCu/kZUCd3z5z/QuyKQ32fpkZnLi8C014+F6hBk2pxjzsBMg3E7aqDu8KRTMh5aK3Hv
AK6QtckZM/0xmCQvXtju32+Iy/URMCBoYiNm8Ph2fWQYUiOh5uIkVZGJXaQR47FryLG7RqGmjkEY
xdkBNHiLmLIG572LZGyUx2jOLahOJKxDyxVAd/CXBmwzn9+cd6+H5cPZ9CKWkSShk6vtcNYR/io1
xGeD0/6wc/WkeLZV0L2qCFvZPMb07/7/rrh6P3juYNH7NdpTOHKA1ivH/jLmHaCTiaDd3agH+oU3
0odfkYM0mgBaQJTHb+9/yk4BHSdJz5Vm9LWPY6lBn0rfADdzpjAzTlmfXviSH+0JlivYgoj2MN7p
t+yhb4eAchiC67Cz2wXhpXtXOj2PK1DvsHpcvaEvCRHzwoXfVzz8oJQPfFOJrpIZ6NtvW/KmIa4g
S85lkzrJHhCtuyXXQPu6gP0XCF+4a4tcswCMifkASWkxEDGMfdJLw7vl5KCGnanG7j7ydFnvP//t
32ntbGs5cDMCEIuQkHPR2083dHXYyoiC0NK6aF9LSDIbrQekj9BC9xnOJRtgp/euXcuzMrzaj8Y2
wgTedoRXV87DhY+zlH9vXlKWwVyEdWX9E684q7VYDG1o91GgnWavkUcA+3dV57a3NBvGrWXGdKgz
W2w7I/pi6MrYOJ2Aw79UTxc+x78q7M0H4VdbJgbcnmVmLVd7BPYu8gHadCaKQMR4jTLlbqFp0IcE
Ff67s+b2h1XNEdpjz65/V61TN75RleOZRGTvF+C5EBFzQjwaLkbRjztjDkjDEAOoLV/XvPQmN+F0
4vqwywkxumZ/19qifTWzovVbZUkm1GUrULO6Mn9GxCRBEXjm3kU8222KqQ2fMNYNMD4t5qO1k9KJ
DAfWzk7qi1VnzlzxUtJF9EWh138zV9e25VRbe+aQENfzvkWwmnn1OQtDMpwCW9BVnovX2IyT+7pt
x9+lBz15O5NZQUgbB4TO6KZv41Sos6XX7deJT3KV2UaVbWbcI5Dkx3inBPzTOKHOib3K/CorMLk6
DTJftERnEVkB5IfCbd4VjR5fmxlwhRF/23NYhjHw1Cj+3nVkrs1AcL800BKvcWwE9wYQVLlzaN5j
V5w8JG5GoH2L6r452rDImqNjDGUBcbTHTgbX7NqKKuerDOvhWpRWcq8ZUKOgp7ntnvq4P7BmXAxN
SbunS+Neq9JK/5TgerpROXfuSFCKzOv5CnNm6k9uja/ayics481I9FAcXGVdhV0GPic8Db0AYdiF
/DV2qrCeYfXL/LIlp6W3m+5BtUFy6JMg3eIgmn+2VKvXTe2a10U3W+6mcIf5NtZc49YBz35Y1hOJ
CLHLJoz56qCgPOVbOXTqJgyj8BAUlfit7AhTD28wbUc+QfpU2gOkns+X/7uybVn8LlNhw+Pg8E7w
ayuoLqnClQyBLSi2tRdaWGQqZ/yr21UyI1MJ8hTjokIH/PmVV68GHnvdQCHtsWWiCUL0+nY7Skuz
z7EbWMc5RDyxoSHgPtsiVJjUQqMGetT0+Y/PL7lsKesnnXmZvZzFaJe8qxaxFzrUUd6pUCksl7IW
22JuihcPQNiFbsNH9/U/l1oXHn0wUO+lSXLOe0uAQG5F8TCP4GzLJWJr49pl3+x0o5fjhZL4g20e
C8TS9XJpSSF3Mt/e19AOFRjVCoEvrO8CdGEq7ilYAxwHbrfEYKQppOM61+ZXi/AUlLz0aF/IRIYv
pVptcpEjjfmlAcyHt37RyBh0YBzkY28/Fey83NLNgWxpWK75XrdiA782KJWK+ZXL4OvzX/p9s8fS
+djoLRiOEmq8ljk3Ru6OWkcR0GWlUs9CyPpGm00YQ+UAyItTV153zGcX0JY5uN6vqjDgg2sGgMUL
C91b7vibZcebhc4X389cJDRrgWbh1WNBbW2cmpE6gF20BdUIIKaoYaLpjj0vnrThG3b2fqY1kmg/
EGbhGYoipeOuoz1lOpNxA7vLm47hQPL50SxmhFXGVOZfQ/4KuPKKXYhEmUzd47ruv2ObNYWf6XV+
FPCQrgZXr78Z+mgFNyQzDe05NlqbIihXeM4n2DquiRfFDxOw9D4MsighG8Yub9PBUI+uZrZ4ToIh
x0jVZe6XGAFN4Rt1amP4NQfzHNtl+32uSvNL5s0lFXUUjOcphMez1acgyK5Ez7nrMGNG77ZItDyL
EaWZJn43YvjeVMDnMESDuM/2REaF3+HjsTJyDy6nb4ki9hjrWs1X9nytJVUIheSJBVtuJyX7wncY
bep+0RThY4tNJ/PNlhhzqgWr+ENuGzYrPTOn16aBXr+Lqx4YiWf1zOfhdHHLnQJ7sNOk3Vda+nPL
wB5brY92DZJSUcSv5kAi27YdVf8KKqZCn5pONxqpdO6mpcRpjoIK6gnN0gQbrzEoq9xeWdUhUY4H
Dywa7iDTN+OFem61f9LyZ1XRceafbNzOWs2XGWZE6JfunkZNjb6Wq5x3JFkdRHiwoOLqkpTlw+uh
AjNZyQQhrsWqVaW59Ii66hRjSt21lZRbkEXjtdkQXc/4ajp8/gh/dD17OR+QgqnTO1u9HwKdKxhl
pEPQ7ody36Sy9O4ZI3soVpquaHyszPH3z6+5Oq4u9hcKeA4PDgpJ3oirXWqYI8NK004/lVBm8z2/
sGsdYL71gZ8JgF2hXovUh0hu007oTev355df792LahHVjMckh48BQ2d1fU1aqTVJaz6ZlcuA2hw8
eYuzq32eMEDKkymS8ly3Nq0A7r99NOOwCACmRkgqqrJynU2voqK6WCGv9i9kyi6yKSZMSJiwQq0O
cbplZUIRpHAqLDMlLc41nnuJlFs2oTxyDtN8OWX0GsZ6uJ8X5x4HrJitNA6PqF6LK/5ciopdv16X
j7TcJ2KSaCXKtW+ojiSYWBV7J5duznca/u5dHhTpDgRSe8zyqN51o3nxRqyOLAg76aqRIr5MTunq
WqvzXdrhYqtzTgoDV5y3JJWNf8Pe5VYYUwdz23Cr+NSIKblXpovPV6da/anspuz2EcyrSxXUup1K
0cSEYhk9LS1mZ61qy/D4d3Fm5PhsBZbEqSU9BI96pb58vixXN3v52vQ2aSUiYWOiZ60OSNFsx53r
pPLUuZM4c25s8cVmvDdVmp1JNpS4ly/peFeHeKZY9EN03lG8wnkq1qHmGFebGWSyfhp4m+FkNbDX
EmdG0OBPoY+PGir2GCAT23358vm3/Tec/c/rmkuTB8qGYy4uI0nS0ttSpZVdB4lYjSdqGSAnfRnH
tw1sZlxfcEozZysat0pAxvf5VZMp5d52jgGuLh2QGD4Q09ndcrQQzRMVbY74ChPX9ypEOPHDliNU
kJ5iH9iU2wcvTAOC9D42p9k+hmYV32ecEIpdLcMRuJUzkdvVJgQuw0OwVQxsK4n6nVkl9n3OrguJ
kGhID8WWXbeQv6AL+VGU9tD8bAtlYT+A6PP7yCDokYOJ94qTvswOIiuj76o0rQCdhZf/ZR6nPRcp
uXDELBxVVt9ZzvRYlhpBXo3RpUctkzRs+g7X8F0C4xOYcehGxQnPmvUzKJL4iYQLjMG1jbBk76pY
7+9qOo1qH7OxmCcFrzbdCa8OII17tjo6ZgO92is4kz99/uO9W6ryX8/bWxRHuLXWs/CuJoMF+e54
so1GfCXWz/VxPgfbJEb31jojVs0KoPbnF7VWBR76/kWLzQaJsp7ZxnrUVo/oyPDZzqfEnYW3JfOq
IFNxADK0aY2ZosnShiICTj0Ef/POzkiYdrUg55geJ8+Q9jy1MSNq721nq6UpNvLzQU/1SmeDudX9
IUbb/UMbuaihuRlAMOgZLfnPZu80mw6iWraB6kJQYwe0gJrKStEiuXFIrRWWAZZovAX6RqFsGQDf
QCxAZFQjzwk6LQh2zDoVuXgwI2Bm9CZwRQYmy0aip4DewNjdDh3NI3zguffcx7IGHK/I27pwF1fv
e8mpgHqdG0VPyBJMaN8+dsxUEAeRr3KyGrv7f5yd547kttaur0iAIiX9rVzV02Fy+CNMsJWzRIWr
/x62D3C61YUSZgPexmAbNksSubjCG5A11FqZbAuLASKQaEZEm8kbjWylWlpc+HR7GARCnQInQEEK
Ru31olidpJ2NKAr63YH8qclS/MZCDXV/Wjk6MzMZzYixDf4PE6b42r4xl0URPUIckCkMmNd5zEgX
1/3gQI/ssIIDeONle813H6okIzdt6nPcPvUaOphmcbKt9FuHXFUj9YOWZfd97p5T0W1JYA08AI3f
OXZQ6Zgj1j+eUMHd1mP2WbPRlkNzJBTtezEOa0jvt+/NhVADUEr9dFBL6sleDBq1sJamH43uucrn
/kM1FSmCFmYQ0JrSlTtkjp6JoSBp9gMIA5Sabp+4xTHnszHAJz0iAWDmxmF/vXzWlGGA/xKZIJ6M
yniEu9WM0BAY8rTYl2NtfJqoTr7dXnVxJz2vyoQPih0JIvQL9atePHSD2GieS905+zL+Eum460mc
wTYOkEIsCuoK5FsBy70s+20M8Gdlq77ZLLDTeFo4Ev9l/otrSYCyc6rcSy5+brrvUa0ZD0BdkaCG
lnK6/aBvEguX0hkPQR0qhsM4Tx3VFw+Kkm81eap4rjVCH9aplc1YCQvX/u/OPJ0AngkqkiKF+cDT
F5kF/XL8CPspueBCx0IxtgkSx8YKz0sNw/f7Qd1jK+nslYdDZIcNROao6ACLraujMQQ9SWdoF9Tl
Z84aGqpAGEnxb7/Ea9+L24D5q+eA/H+TNWvzTKN0Si942yH6nTb2wxwF5RGqqb1iE//mOCjiIgcR
dzUyNGZtr7/XNJpangHxBVzRxHST3QngPUp3mq4wmD3XyBSFa/Xgc7b7Ik96/ni2axlM95j4gql5
vWre91LPcx+tlhCDP1TBPatBpJ7kCFU0OX3qZet+jdMCckfRD5BdtAhJvA06eUmKLkX4j1fM3gPc
j1TbtKj+gj8wx+HPWFl+AUgNCOgGz9D8zhmm9iEEYJLvQs3UP3lxjWiP3fWYCKVNJB/cKEHEMS00
WSGcF2ObFzeouG+Br9NN7PrY+1DiVHdPL5JGLm5peOzEBeZfnVZrX5DgkT6mRXkCcjcoQokRMnzf
o1OAV9ogjhYh2RWxHTdTIlg4GdOyxswJ0TxSNM3/Ock+ebIYnby/vYEWF6J6v2QNLgGOkQ1898VG
DXN6s5h0h5d4GPVL59FpztFmRy+pcA+kGO7Khn0T3jj1tKg8LiSwGWDVX39PRAwHKxIMZLIRZE5Q
4lOCVBvuiCNC1hkQSpT7XHlnOcw4kM2Ovtx+3DctO57XBxxCK0OB9kjDX68PtQNrEIwELno11hV5
8yjyDeNJtKNkrM8ftCFyzF2QZKiYYtuGj2BVc6zODGsD5+H2j7ny7n0PBjw6ENw1xN3XvwUhL0no
g0ZY4lmzZ4Mwb4ChegdYRan0uJ9vL/fmOuXRXy6n/vmLgNuHoqhSJCYuiWU3p7YK8sfeQNhC1A4O
yQVCpJgXRt8aJ473t1dWL3VxiIEMAhJ7hkOJZRdJInDTKg7GJZKtvARjj86VmB15xPmkX3mpVyIv
cYpsh0pSVdKLW7vJkhFcH2vpukifRGeUPyv85Vao6M/f5uUjoZRCYwYIDqQ3muBLnF8c6szQtS45
SzxE3F3eClgRLQXLuLVoHJaX2XHxVx3LujlGOnnzTsL2jvAWZE9thoYTVzIERDhqVkYsnolubDJ6
LV7tBgbU2wFevfP97z+DKhHA6hDG36Bnegu0U9LmIPQ5G+ei9cjiUCU6xropV/KIN0hRdc7AQLqk
TZClUCh/vdkM4Bh+YrLZsKkwMDwQwcOoT+Wu6WS/6yRVQE2UeNdHYbLvfTPax01dHtM2xoNJuDln
r2CAljFK7Bu56bpkJQ692SaQtan7KQfIdCjAF7+P2I0S6gBVA4iGi5lKUWDiE41oed5+52/AIfRP
aC7SaVOv3cMp4PWLwBRA8+18Di9V0iZC+TBF78y6QMCMCNXHm6LOpnsP0bAC945y/hJBY3xnWEX2
VW9y9Gmpv4YBp4KuyY+3f9qbU0lLB84tEyogvarF+/qXydif8Kcy0ovnjfpHrn3zQNTDvjXUosPt
pRa5g0eLlUwezAJxV9HUFy8hEWXuNYqMDXcjQqBeBp59Pxb2aO2HEsQCrprItNq4HZsrD7nkRv63
tKII0ueBnfncDX0R9fymiJqI03ySXT4hftW62fcBCQTu/cmLP/dWrwkgCcaA+IY/jL8yM28wWRrk
9LvRzGSFnbsI+c+/hiPhK2kcmtzPRf6LXxPhh13NyeifvCjGk6KqmDH0ZeofgV6lm16k7kqgWnzk
/xZEMcNThRTNRNVVeLFgZ4xV5eiRf5r6zP8QzkbzT9zOCFolw7SimXNtKTiLNLQ4VCy42E91GMx4
hmDpjiD7/I4pyvxednZ9mMW8BvK8tp/AWKvuterLWounCgws52vMRE/ziHtvZztYeEV1ui+mqoUI
im5n1HfZCszo2vOp5qQO3McATrW4PzH+S6NOzsFp6At64WxhU9sWkd89lXHa/7l9YpYwn+cPx3Gh
M6iTGbzhcRfOkLV2ZTOFmxnx0JeYMrEFdeR/QYnG0g8Jufo3lOkaxLqSUXeR0WrzR8rlClkAZEXc
AxrTJoI0jlULRfOzq5Xp83KQ8N9P5DiTR5Gav+GENAhoar3R+Kc6wXgNg0/9+5T4LRNn5O9wjCjP
eB3gWzno3jZuWuQ4wM4+Ak4yzp2U/X7ljVls5RdX8n8/h9GKwz63VGx7vdVNgjcKHJN/GgYEChu3
C45zL+heJDFjaWmCSUob5fwCHtjPIIxLrTS2ZTf922LotMNWrlnJRa7tGHXUQWox6WGfvv5FVoTk
lQ4g9TRmuLLcxUE6Yexe6rW7l+0cDCtR9upy4J0E1wz/M9WpeXHWsXxCF32Q/qm0Z3fj9njFi6Ar
z3pUO//Ly/a55GnMqIR+OWq3ei/R07kPTvHkQUUtLbBN28FFziB0i9AF6GKOX7EAtOp9GMn4Exgf
P2SWZ1tyg7IWgq94iUENjJ06dFbewzLJf94JCvKhW4IEDcLb6xfhN26O7QoFhepyVLtBr3BO8fxs
+JIhgiZwF46db6itTR+MJrInRMWRnMIe0M2Nlfd0Jd4zWqAVAFAPwPwSJ+HmCBGNfiBOYV55F3/u
8MIeEvur3mmwZnGbXVnvyhZAu4ruMHGR23bJUE9Nr7GsNMGfkobvdqiK6YisGFrO1biGabu6lIB5
Rc3EOHPZD7CT3KvznkdDnP6Xyct9NzvmeAgM3V+pURfR/rl/yu1tGmw2wySvX3zOca6RC5KQTPBP
uEOtqTzWc4VXVWP1exFI+31n4Q11O5wsvtzzopagX2qzixxv2Xw06tHri7wlaDgO5iWAsb33dMdo
M0RevhvsYiUzUHvyRfR6Xg+qiI2eDE0xVnz9kK0kURy48M51N3o/Ekwf85PZ4PawcjgWn02tg/Qi
342mG321ZQfcN2sLreCUdnBRjz8wZBYbO82xmlCmf59vv8PlQVSMQYOZBXQF5BlYdPHlAly2uoQ7
4jzrYUBXpqibc6bjpWcZvMnEp4vDhBVfjGFmaILs/2HsomglCj83ahevFmwwNCOQFWjaLHOgCUp8
pEV0wFvEaNNtP07ZwzBWl0YzdlrU9r/j3qAiDdh+n/1euHd5m3a/ahkNoOsT8Os7LCHL35LWQHI0
In/6B/+W/pKHejd80JzQ/4AtcY3tsxBYucx+O3+4/R6vfTOa0ApZS+7IFPb13nCRiJ2ciNl4rFvy
V6JHRoRNyjx8C/JINCsb/02bgA1iEtktVCmZlyw3SGYgGuWD+TpjKyjLS5m36M0FYtBOOEXMv+kY
9NG2xpBRoktX9X+Xrz5vTxRQER9S4zVnmSAHXoL3s4dIZSTC9B6eC6sgRvgMKZ1WNsbbI+dzWVK+
I7SBdMqyMTwkucamNe2z0Y3293kGKbZpwq5ee6Nvi2Hg2rBTgbPQ1+eEq+/74mLGb7ss/LEQZzdF
0v/YoU/mYM0+BXLXJHjzAXIKbQaJZdVsU6s2t57ZZk8DiB/t05jEMNXG2AK8G0NxyTf5aLrY/OXG
jDVFOre/b2+2t9+fHwtgWrVrFLpvkbTU7F9INrZzhtbRHlu/N7YFZ/gcN4N2kHbV47qJ9yHc+3l3
e2Xj7awKBhvlvWU9CxhRNL9+UXjCpENCRXbWoLo+RN3kXVpboLSMyEaBsQ1ur1twuumfJqsd6kgj
qsyNaZq4wzPYq8SumCzzIaHL9SeJEgHEzZjFzg577H2sLrTRD4Z+gOUrEsg/xSC9x8RzGg+pexQi
wJ65YbrjC/rThqH6gN8yve0Ea83OeMgbZeLSatE8oWFqB6geo4USw58Zp6OMu/RT4pq9dcp0PLU2
KFsGYNs7Ssot7mCi21h1UJ7RUpHmZQ5pHCG9ZuG1k1gkqhsHkOYTV2DD2N+fLVgafocNFTIi/3RM
YZONHfr1d9Pop+KU4FHNmLetES4xnSTA2c0E6Ue/ez7ofWtq+zGxrenotGU17ZTyRnqfzihQPdYZ
DlPIDOr/IFBi3BdO6yrT7Nr9XULKtzbF2LX3fTv70U4jCGCak9J9waUun8stOLv+UzN1iH3boJjb
DVRr6wiQD2QzgipAux05tShPJPFFYlJQ7q1hNB/1ZMjHbZAkqHcPjdV0W8IHXxRZn+lfDfGKEhXv
jkfRA8v8w2/J79IRJDymH2jV97NM/+0m0wbijVzz04R18D8jqC2MLLFkSbazSHK5xyylzfZtneKy
11PAfy0j2dwXGpfPVuQthHWQ9Hq+txMtuk+LFDNMeONldggTRCY2BkDdFBhjkX3UjHzAuoDmX7+x
vDaqNo5dVMy/2gTNncaiAANz1BXFzpPSv+ioiwjEOMP2t7AqpOcTzRq+3T4VbxIRV00/KWvIIW1f
iEXwKCzmf47dw5/3jI5OY+Yl79puqBAnb6rsc4cf59PtFd80NyGSkjaT1vEJmV0vm5tKxMoeJ4TL
tCjH+lEmlU4d2Rt4hhdB7Gx96Ux3ZqCBVY/HOP/Hjbv4M1AA8XWohhnulT0Gd02c88esaAQ23lYQ
iJ2VVDVsSzP4u8KcES1ZGmqAKrya9FUWbwj8fFgAYw1QY5X1ZYCvt6MM9h+zJHRWQtQyFVVLMbTk
PJJb824W3WVL4eLgrM7nWBI6H9op9twt2p3NfRol8iDqJBAfXLCbK7X2m6uKLwLbiCEmbQ8y0sUj
CoSmcsBe2pl7WNjnUWRaeBjjDr+MlW+v/kuvkiUl3sVDAm1RdLol6C3rZwHUBKEBREgGb+NIH6Ur
jfDbf4/AbPuodmYo3ptzbCjCINjVA3oF0tuIVFJjgE0BgkS5i6Ue4x9vw+AqRMEWDc5i5acuDgY/
DdVAmG38Tp8ia8lzRxHMiGPpuyfVIj1ptY81g+jMA2oU5mHwvOTX7VdzdT1ofoi2wHhHbOL15TS1
TTT3gChOhCoHyHvcQyjyKswpnWxXduIvRRifn0/hiwTzMlQ9l5ItvtXU8EZ096SZHS3qIsATK0uD
rZHZ85/bj7b46P8thWwBir2ADmjpvH60JAvJX5EBI9ab+l2seFlJhpNSKStxur3U4gT9v6XU7ITB
I+Kdi50cZV0N5szzTrFTtWjCuFH+KSbadJtYdM7nZgAqg+llgBf97YWvfD5f7WeawAJVmGc96hdJ
GFe2JqVRaidbQveBjd/da04cfjYnRwJ30NZ0d688KAUWqEnkfhWgYvFOuzCtR4Hm1km3U3OPu1Fy
V1p5/cECwX4ImId9sTPU0W4/5JUPyaKMVaFlO/TlFm/XdhLH6CTxadRcYyNDQyJ5NDW7Qs/Nw+2l
3rT/FKtGgRgVygGey7JQCGs6KliKaidj6OFWaIZVfgyMyIBjmNU/Un1M/lilMgAXbdeE+5RYOQF0
pGQBaYnN4aHtqmFcCQrXXgBMUHYxJweRpcUhzexQ1rHQg1NYxNlX6FnFLmPG9aXHKXZlKfUBX0RK
tZMZn3Dx0OBR94FKpF9sKEOfR3eI4/CMEca4A3880mZtmnf0Ktxd18Q2UxuSDg1prV0YdGvLX9vP
XAakgkzXOEuLq0jFqArSuHseHbO+w3qm+ZRFHnhL5ucpc+zO1Fcuv0Vl8N8Dg8JAAQi5SdwqXj+w
ayfdbMa2dpqmNP/YjYO943MGuCnXRft5dq1OCRNE+wA82Mq7vnaYKElhccIjAwuyWBrPIsTqUk07
FWFu7RIZp/vBz/vvfedArhdVc0SLIvy8ssOvPTBTOA88NpABYv7rB9YtHLD7Zg7PCaqE5t5AW7DY
TsTPkXR7su6yKNWbbdJNXXHSugEl9Do0cX0Z+mn4EQVZ7B38Kcc8mtdWlIw9+acbvDRnGzOTnH+V
nNpLuCJlFq0MY67tDsbSivOmfvwyEARz3XuD42inCPOZC9mDg4lUEh4lBfZTMef9ceVdKRTVy9Og
RnxcHuCpGceo4PP6XRVRgiaBa2gnUFhPeiLFrpSm97mKY2yLk4cJa0awL23QPdq9tb29+HOv8c3i
NCI5D6piX14qyVC3cxHjFTBagY1PaoK15qG1O+crmFqv24zSQJLOtrTwt5/FzCGNLjDmzwC0UqoH
K6yf2sbdCbfAkKP1Mil3MEiR1DNI9erjULJHLhGoYkzPirkctmOfSpzCpxqtwT5yhn/VANHYZzat
UDxyhYervMz+h44ruTjoeBpBKIwv0/I5xpgkaZDfrxhQpRs8c+x2PwfS+sfVUMFZOXLLHcQHhVD2
//u76ki+CG8d1nN9JUL3ZPWlsw3qDF1VmeD/2KEEiU3l2n2yWA8kklJsoldukOhS7CyvriqQIKMY
lEMB0rELCtt3PcDm91WGO3flW2vQuUX4fl6PugH0nKJ3uMv72S/C0oRFjSJe6UEB1yvrnct49BHT
xm+NAIXoOiOOyyG16ADsfSWWXquxVN8JPC6nhV27PC8DoylvtLSzHzbyUkcJWjMdXNgCL55dgNHF
qROBdYwK/HqTsu9Au0Y6IhsMrybNw2U2gwVsZFCY0S8SPm4qcZysNN7fghegNZLD0AuCMISss/pm
L/YAVpuI+MQ6YBrPT77PoRCfHKY5SH8agftPBLn+mLg6frhMApHcrQLN/orJaHg34HlzAdGNrWPa
JCt9u+VslE+npIdI5tAMB1WxlIFBKLKeB9uNLoy7us/8zfpouAONqjbMxJ8o1jrt4BujfJRl1PzM
58Y7Z56m/cEEPfoTTYHxr8hS+zvdB33N1uS5RfUiFKnfZnMDAHfiL5UevH5lRYY/au0ggykqTD+2
jPXTP8p5AasxkkXlxmvh/MEMF1Z922chmNc8h/csoe7/zhIxYWWZY0q5bRB9+ZR2XhAy1o5B7JNE
YUiMDQkdCqqPrMa+udXu/Lk3jK2XInK1od01fYuaEVd3FGYLAUcDruGhZEKOs0sop3zbocPA+YVv
k20qBP2qfd2Vw+OYyyTCrjEePs/jTDNIiLn4YWddgTW1FTqYNMILA44yB5jxNXrQNHfwGn3+H7tp
g0MfRfnPMIhx6ik5xufWL3DJi2LI0Pg/evKYCyvvdvFQmOW2N8CYbQmtg+Cp9ObJnYb8gyhgc+1n
OltrDdhFUqi+icMMQhkSMBlj27z+Jg72JOGg40lQW065GyKrPA2xq4cb18Sh+/Zd9DaMCdAmSp8J
/LZq2bxeKy+iUJv9Ob7ARLHOHRp394WNMFCXTf5HhvGfbi/3ZsTCs1FGc9VzL9BQXdJCApk47WCG
MBq8rhM4RQvrZ6WDBdhi4YwbuI5WSLxhAO1DicnSSh4TqByCLnIT1Ss/5gpal2IAwoFCVV3pHQdT
q/ugW8QZG0ZTmRnb0Egs75wyYWp2rtvXD36P6fKxH3KL4i9DTGxfVVZjHZhoA/ksqjBvN7LuTfeX
nw/S+KJ1UvvhNEPFaFHGE/atejfqv4zYxajZr8oE9fcUwS0OTYqvZB19ocfuc1ErLPuDNkL73js0
zVw6g3NCQDd746OLam18skJfj99jgligA9L0k77jitJQWzLyKNjaQWo4P5ie9umB6VH0G4F1fQQB
7ODCZ8RVWysRJOcxBo0QH2yNenanm+XUH/2RedpuNOjA/ssgbzLWDBMWeSn7mWEFFG8isxKmWnah
9CzGOThA2BS99/TAeB/x7Moqnho6rvvJNSSQOrqu6HmshbclnEodJWiAzCfouoBaXeLmKquHw1PW
2nkCcv0Ob3J9B2S1P4lZfgrywDjNiB8dUH0r9tlY9vdIB2sbcpS1I22q+/FlnAWypZA4isLK3/nj
63OGfiOi6KMTnxM3NQGDT6M8VUoGY9P7dduQlskRqY8gmo9ZkYj6ISmK0Pni06UKDg5Qcefeb2z7
KR9Mg56KUxRI8doBU5aqrrr7IOpSA4+nWZjbLLG5f4u8dnUOtNFXZ9fSNIcmv5uuTIGfC5nlY5mU
1YoVQSduaeVizCWQVeyezlrpd84mTawh3ehzbMnDZMkJ01ptDM5zlrb9NrKbMDrQ+46g5OVWg9dl
BBFtX/TGpH0obR2TyGR2BwxdwZRfMq800iONgwwT34z39+hyvYDRcebh5ObYXR47w9bMHYDn6ncX
5TmkwV7747raGG3qyaeD1zt5bK9k78vozJdkP8MtZ/YDWsZaNEoCv2qdsUvSc4INZKb4JlgCB+gN
pMfabsOftwPmMj6rfWMx8wPBpbbPcugXtZpEXcBOz3ViSWczuN7wvsUDc9o6no7BSV6k8m8xyWpN
0mkyAjoGIM8X1WvpZmDeoQWgO5oFKOhqzrEOmTCtXD2LIpmaC5Q1jVBFqIEwsRwTJyFSPYY9Juci
MtNHpQYPyHTuZ0ywxxYVqCyZ0Z2Ixwy1/tsvdZlLP6/8LDHGyJbLdnHp4Yja2i2aH+e27dKNNWYR
bvcIwQZFPj+xp6e9Tu21bRvju+uH1ofbqy/DIasTA3DpM9HUfgs89EM88yptSs51qKHrHbcoMqSR
MEH0lNGHzBDVfs7D6if4knpl9PBWbVJtXpUfM93F+Gk5r3YZjWE8yebFbVkAFBCtFW8MsHvBxmpM
u8LXUmALp4uQ+85FigbOJD2OFpFMxzwWaOHpDbrf+yYAErz14plRJmbxiPgGKse9t70sfUorczKO
CYOoFN0kGWQ7Y27FY4+2PPWnE3vzUYhmnve33+syt6A/S2uLzB8kvRKUXab/SYi3MKTg+dRmwrgb
WhEC5NPNydxB7tCmLbDewQJviYgWNrKMMCcElOInLdDWwH1XYwQFkSrWkJR6nrC/KES463tNK7v0
7E/YGcgBFuA+SoKo3aY93Jm/BCGwoQBvwr1/FnWBfvj6bhnG0AJkAbifSZ+/cUYrO1fZnDIPXaVG
vBl5q7U4rgzcoSW/pVW1/dDPtMPjszYVc3Qum2pXIBS20Sqpnxr9y2TO3dc87ZEV7/S454foTY2h
QyXtbYfS53ujy+pkN1dN4z3YYRX6l0SZHZ4CswNyQ8/HOKaUkgmumZ3t4/yWoYMNfqpxv1lML5o+
y6Bgl3HUnf5u+6h4hDoRhDGT4ZxgaPb6NcbplAuCbHKp8ly8d2UeHGrNnfdMDyl2RdygdDkgjtyN
1fRTuCMqPTN6Obd/xTIoPudKBAeGZzh1sY9f/4hM61pRiFk7m8oavNYzd5PnYbQvMe7YYqw47Pgh
4nx7URXvXt7ialEDlDcNMZAy8P9eL+qIyW/CAWHwKONC3WrYWipDInNeS4OWoU8tRCmsut2ADN9o
ibSgGVLJLPDSW1q6qxLxMXCz4aeAQUSPBiuFLDZOoyjtNXjctdfKwMi3aC56VOOLbxskGpJCoxde
QnRPAYg0uHFro3ac06o+YD8SnQqvt1Ze6zIKqKcFww6vhEgPkGuR8zk64oLoxkCdsRMHy9CpnMnE
FUzFLTWExm9/RFr4Vz4jVwtlFd02wICLFpicEg+sxRycayeLyRqL3nbvHIeI+1Qjm/Glwp6ewjjs
s34rqtkGZ40XfHE0QsrAregnC7VDGQZYqxLbil06ZQ1faTSGL5PjN38kAL+WuZc5f+qHGmW4kYr6
X32snDNSUna08SlRsHSvdO9igAD7ZAvkiHd0YIYECrA26OQvugy3mq10LqEw5sNutufgHmaZbHex
lc//1GVkvHPMCvW5WpIN7uw5Tjs8QxrX3ggJxfjOaM3kvk3M8Wfesce2kzFa4b4vKy3aGALXHsrK
yKM9gM4RupJTIZ462lePtavkHJ1KArDQQMJDKqczv0VED8BIDrv5u+JP1ihAoWu3pcclOYGeMX6n
qKmDcwy96sOsj/68m4fa+CiQ4lAOnKmogNjMIv+FmCCXHUI25ifOVF3uqOPEY1sOMyANbx4NRhF6
/z0Oq5FlnaQpj4lI7OSMVK7TckP0Fcbr2I2A3IkmV6O14gWPkJ7sb2mWDF8CWkXeuyDu7PyAIXKp
bySDQVDCg2eTjoawAi098H4yA9fee1S2HS1hZ4x3hTSm9xkPrUPx0v1hTxZupKdc5eIbw0T/AXFr
aaef8TOqnE2TYqB+0IEDfReRs3JbLTNaTgVSBo5lcV/zxpZAXJRPYZI1BRqXAPSOkT+4n2gulhen
b7u9bNro2+1zsTwV6CcQ0ZVYEnRYwuoionZl24upL7OLEwTe+zIQxR5Uhrufxgk17NtrXak3ya4A
pDGzpRNJ/H4dSZtCdlGa2bjKTZp4sPALOQ9D80n3p+4uyMt/e8q0s+nn8pD4LmSuuNu3MR3/2z/j
SpjlikbqVUEwYRItoh3MD9ORvYwvmIcGzTGc9KK7i9DGuvfbaA43dEnLny0V0h8TO4RgZfUrH5iI
p+Rx2N28CfXrXiQ/gCnQP/Cm8OKY0b/oaxjb2LfLd1mNyEg6S3m6/bDX3jmaicrnAzgmH3lxe5Uo
9ruIunNlmsUAbKfR62kv6aD+aErTfAfqW8uPOJhXQlm6oCXhpnmh7e16Hh8MoxFr9NFrzw/s1YJB
RrNcLKc7PS0YUHLYrjHMSb7MVhR9y2Z+5bauGPrgf9zGK9OzZearOiyO4hUJZVCNieNi29HdLK0Q
ltilQvl756SixUCxHDdW7Gg7FxTk3rKOM2R4UaGL16fl2sa/9sykhUp2Ct4akJzX37xFyZlOikef
pTK0nT4XdBDNEUwhAwXxmFhB+dcII9oNSh8F7CUe5M8995ebDPFWszexmxJt1dFZQxiWZrVuxqvU
EfXTF8mRQ97AKAt1C0Z2i+2Fjl7HVevzaPCzo32TecH3Wk/HchNCWDpHHVKCB1ybk39l0E7pNsRd
rtpUI8rVK2XrtZfMU8ONe66bl82W3Egr3WgqnrnxgwN6I8MpmKzvRhJTYY2i/2tBE5Q1QI0BAIbN
wNRH/Z4X77gJbS5ZuhwXfaQhvfMdTacJD/u1wWFA0x8HggAWvWH4OQnmZm18eOVp2cp0loDBgOpb
2p82lq4P+DCTlCpuLRi1PWCb+Di1BYg+AHr/QxgBiaFkBYCkwMQ2Xz+toekYfeHwfvELs39MsZKI
ENywpgeT+wW1V2luIT9DqBh7/mSOXKUJnl350OZrP+XKlqM9QJnOeWZrLaVccukgcTQ64WUoG2wq
LBQdvhdtXn6aiDrfABEY72XRju9lOc4F/V/TDjcl0/M1DNIya1bq8NijAnsyFUlpeXXa05yEmS2S
y9TGxoakyN03468OEYIZaHE7XkTS2GsKbm/vaxZVqh2QWJASXFpiW/NYacwA0otN3L7DoLBEFEqf
5Gko7XjtSL2JnM+PyKQQ2BpYK4q/1189jtoS5ZwyvRhaGZ97MzFh3PE6Mcmoz0mHzNpsWy3qzNWw
i0ERIjNt9b9v32DXnhhePsHFI8j4y+hdehILXAivF+oj9MUcbKJ/I52RbOVYjisx5OoDIxKEoBTy
KASTxaGe0mjy4xZxYyMqrO3YjhUSdjRMwx6Hu02aA1zPRtM55L1Hup4iIlLQw1jpQ119Yi4KxvVK
CcZf/AjChREAkckuoR7Iele6FeZPwimwsi/adGWxJfIL0q3uQWbzIGgokMBy/soAM7MKo8kupQHT
smJMs8fWIjrRftSOY1zmR6yPgU9U6uHNwIt3mlkOlyKK/UMbNfnH25/7GQn58kZ5/j20jhk7wXR+
oy8t+4rXTFPh4jlxcAId3h96/MAOQxA9AcLJ2GN+u0tBkO9MlLBQGLeTn5hkoDnvK4cy2RRHu0Wr
JW+bv63Q1W8DusvPYvBIs3ARBeeotszas/CFKfB+ZGgdv4PD6j1JEBUI6ur9iZqJhkyk/Q+HgGwR
oAhkHtK5RU8WIaUSbW32ZSCr+R1/wpFFDNOpZlSwcgau7T5aAVD8SZze3uiaXndtGkrswnkXv1ER
1DRw8w6eYHbcGvpKOrxsroDzUbJgwCpBijBrtF5HmGZmcNm1Ws5+qux61/XeM59g9tcWWl6YfDq0
9gAIcWOgRrtMDzyqCafThvzS5W56nvqmP5htH5+9YoruEYpNP93ex1deI6Jf3M/sFCL10ljJRQGr
K/IOB0vLCxBhNtCh3QqBrRUt4YqNenu5Zy+G18eGghHkpsEhNkkKFkkuvYBpjGrG4hx1K9yOlWt+
ql3K5E1T4JK0rVKmPdssN8VnJGxSsQ/91v9oMvRDENpCr3OTmTVTdPh0U3gUrhjaU+8OYbXpq5F+
hJjKuDyKcDa/ZGlk3BW06X82CRUlAs8ekzq4BB4q/3Xdv/eh+HjbKDWRQCrTGH2gyWmaY4V2yiMC
Xv6XoIMyuJujyfjiVsHkYuXoDsG2Tsew3li9URorSYMqY1+/HbS92dNKPAH5N7Fo/hhmDUPZwE8U
M6v2/ejQCQ6hTG6TyP+g7lniXh1uJ+7wj2b61xWn2nuQPhSWjTYiEiWvN7kuZncmQuXI2ISlOPlF
jzPMiJDZE7d8/9SZc/AtHaWjbdzecJ9u74wrAZ49QYuNg4YGAff469Vp+uFyXer5pSKV2bgBjD+3
Sbi+4vALfKxmI5TjkdUnuBbTFqGt6st76abpN88nqVjZqGKZvqkTr9gWoLVIoOmVvf45MQ5WDOYF
8R0wQbyl5vewsMWYNYP+WwJyMKfI6w6YxwaIVzZsMaq1abq388rxH7wiDv8g0iXfW0EDwqqynPFL
AvstOOTtMLvboPGcu6T0vG5LeP4Bzt+1d1FpWtXGH93MOyAIO6AJgi3umZ6j8yHKlE8F4I+WMX+Q
ymI/xaDINgk0ZBtqlh/+0vwGtXDbGpp7qc1d8M63oviMrHkcXpg2yvhHUWTFqR7AQ59QVtMfhA11
e2uElsfcjIsUspONPDRpMu2wEH3z9gC/2rjIcCi/132ij2jj+BIDaILKIwL8QbAN0jA6BqFjtBtz
pio/mVNufNUmK3qf+9bc7XIdEaLNIJP5sLJlrkVlpdlNfW7SkV6yMRjQIbjuedkFkVb33PaeeY9c
+3iu9WLYVEniYQFAM8Hp3GTb58zTPQRoaHhieZI5ntzYhfMxp0d5+2e9PcSEOCp55Q6k8IWLS9DG
I8SoBie+tH6XnOxSYHox7uba3o8kqUcPW8h7O2htOrzxWgn/po/yvG15cBAxBrOk5RmWrUaHxYzz
y5yDUi44GIcWO6TPnZ3FOz5dB0S1QlK+itstc7/ux5Dn9iNWbd6KdJ8KFq9DGUA0qh8aaOqCXubD
YFjsMAmH6OJZ9DCiFNl8r7IGfFsMVIKlRABvEwDLn61h2v3tB3i99CKO9X3vT9waiAwVmhlvMh8t
y8qddOgAIQ1p8tTtSJJ5SBILFeTa/j/OzmM5cqPrtk+UEfBmCqAcyaI3zZ4g2sKbhEsAT/8v6A6u
yGY0Q99EIYWkRhUKyDx5zt5r/1eV59a247iNDYMTNzv5uwdgWevKN2hJXZR4Im+GZB5CgBwI8Aqy
UcyhtcMp3hTsVtkhatTnT1bSf/bsP279/7/++0Nwk5leqnVxdRKGXfxsaNyBMBY9sEAp1yOyiOQu
qUoUSezPj17MUhs6dS9/xxyc92PmQPSvLR0iUZW1aaSbG7uy73EYIOmqkzvO1zo4L8O88vS2hUA4
mpf2LLvnpe7rZ69y4ntJ7Nq9rmL5VBnx+mIg7D0xHZ9PSVMIgwqNdJRYJkOkD6La2cIk994d9JJU
6NW+ntPY/EGihUsmhCSfes2rnCTEhjwJBDH6TY3T9Vtq922H91EQ8qWV7fjbKAs9CyBce1dMSKqb
ZVC6E7i4tYApdijRloY1hAehcqcwduvai8qq4WyY6mSg7/Uyo+Yhn8p+yqq8v+eTzV9ljO84nFom
KDXTMO0ocfRezUltHUEeN1dk0DrXM1rKR/D26a4om+yg2rEh3icdrzvc3gfkd+5FPfmJHaz6WN+3
njlcOnNbT2Fi9+ZxQw29aAb+cwCSIr7ajgO3WT6oz2Ky/lyWKLoAkqKXR6/AAO3thpZAbsUQSUqW
gqR/9spcXhS9VpytDhOJv1ZwlIuxfWH0y+6rDfrp7y/ln2s1Qy16cDxTNPtgLby9fO+xOtveCk+g
oL8fgBAXD8Q55p+x7P9sd/DycRjlKrx+tPDfXmf0V7cnGk+cssY3Drqhpmjy4nxvlHP8BdOM/4g0
pL7/+5f76KIYoJjeb2HV3OC3F7UqNGAmS+/JyKd6X4Iz3Mcm4ovBJXFcxl0WtZ/Hq/9ZujPoBnrl
bVw9usbvL9po2lYy+6e2d8cIU7e8lh2ZBQAdkse/f78/TyX4rQxwEDz+QC3eX2oUpKh7pe+ehDMs
4x5MifG9IUPyPJj4jYKOKJLPznfe9kC8W8U4BzH0wYeIRP/980q8j6fNBXE/eTZ25wbUlhasG9T6
OrP06qFyFpQu2FuYGoo6i0n+bq3yxWa1vzcTI5WhmhqkmzZcgxviphQveoFahgK2+52V5jwcU04B
QWVlMkhazXoqyorX3L+cDFuGmcdZ3hmS674WzXU6Wsp+KZK61U8L77Zx5ZVj6/5S3ppS97UCm35r
zsW3BYD8HI240rWdr3xQtaVPBuRpsRWlrJHPxvPolMZjx8NbB349EKSnplFmoWErS50BlNa/5tId
4cN1bvpaPOVrsjfHxNgXau6izJrXgze3jR20Vls/pNv9sM2iPK6pw5HU1/EA7gqhL99zo7DsXTMM
KcFHVteJQCJ6BQpg6cBeGTEX13G+EuFUmUzS93WcJKS3qtazIqGM2Q3WtiLqM0N56QeLkdb+bgtD
e2YPn5eI3738VjfbvW386bpx1v7WlsvohjOb7BpA0HXPqznrn3UWP1hHDE5IDKcoLTZkw9tXbRIO
/CTTiU/D0sHISQAiMGmuPrOMfnAcYancFNWgFGlcv6//O7+fazUBABrIe853MAi2VMEkHYiioIMc
tzfzHBvPxTgkz1m/GD75ANVCiWkWzs0GXd9CBhb6+bu/v4of1FWbrJyRC8fEDUT39vsvRse50RnK
C5+N/U5v/SzsUGpESy2Gp74X6y4pqj5qZyLy/n7lDxY5zuRMEv6x/9F7fHvlNidE0Fvj5dTUmnNU
bb7sLdVml82o+TdDW7RhhWTt5e8X/aDVSaYjg2YkYXR3KU7eXtVBG2k6llNfTO467Ijoy3d57VtB
UQ/m7Tw5X7Nx/eL3YE7TNu32hcEz+/eP8MHix/CCrjI7ir6JtN5+AnN16ylzZX3yujhNQ8Z/CKCJ
reFWm5mqficF3pBPfuUP6njcQRiFEDKhcfxDDobIZ9Yz9pGTjxI4bPve/Ja7o4mZwdTJ34ybyCb0
IpSz/4uILRllrRgB6k7+J2esDzaZLa2EX529DTnpu9vf5trkD6JJLiqlN6d0Fj8yYyieklZYn1zp
g9tsMm/nvdaAT9jvr5QrTVuHbmEPrWvrnIMbOK5t7YeE+a5R2Tr94e8/6wf1EIUGUwpaDRTs/6Sl
/Gsw5pPPVaEdYX8Z/TySihQkbZrtWzfWwPnpYxNKU617d+7rU4z+/JOn6qMbS+9yS9vZVH/vJyTD
SHVI0AEh8s467pSbkIsCMO2QxAgP/v5N/zlxvttK0S8xAKIZzHHk/XzEL1BLdoZP+e1m1kmMBRGu
zhYyBpPl1gIPHIqhnTByZKKtoiIlfG1o8vF2HVrntz3MXb/3lcGJUSxKfXJO/HM93woYcozpGFDI
vF9nEVVkCW4F3Dve5PxkRunQK0i7/2HZ9NAV4EplMLVpGt6+xLJ0u7Q1CdcZ2zbur5aVhS4idIB2
Tlc1LXmQtRffybbMurCcJ+uTAvGDX5uOPDQydCwMqN47BwShhB676QyUzG3cK7uUDCY5BE9wdwrs
/J+0ILa38v0PTpFNSwRhNsG9777t0LkMGft2PvnSv+7o40VFZckdITlzMDt6eeRQ+plB5KOVegOH
Mg/yaJjheXp7i5uExrWgT3tRtYbcEyChIrMdnd/srX2EnmJr2rY0RAa/DlsrbfaZNWafLCIfPk0c
xHAxgBP5YxLYaSUelTYuLkRXtc5JVJ63hoTCd58FTv95oc03ALtiEwoxEHjXHmxgJ2dVV5onS1Pi
ZDtleUfcpPrkzf3gseEPB4JBFhanmfcp03x4k2TLCojTYuuRHdNjqxC1X6ecgD65c39eikpng/Xy
nfhS7wU/sP/9rWuA+sTGeovyKDm4ldY8LL2bfWYa+HPpRdTEjaO6xxFhvR+NC3yCWAFZjwaxzoF2
gR6wPPTL1IQdbfhQAQqOZMYDow1SfmLk/Oh7EluxTR82r/p7M9EImdUh42Ah5InlLQJ6xWBhoYLi
0JsTVv/3pffPF5FiiYY2tSq82j+qyHzkOF/rM9kmw1JfLQPe7SRvSlbefrmSg1sd5kkVnyypH3xF
aKybSxUukcmQ7O2LaJWAHZVC8jEVU3U2nDLmKhhqXUO6n3y/P6tRnst/XepdeZB7o+M0BLpfABCK
zz1aD9LLZLfv1mWk/YVrezWWZ1K75Ccr3AePEJXYRhzl5fAYvL/9jpuywieKOKexvQr7InP0NbKh
4JtRoaW2vo+ZD3a0xVdIaStshGnfd6P7+++/7kcfgtph02xtI8/3+2q81K3VecI/rZ3h/pZYlbFE
17TTslx/nUth7pfe+l7kIwkwvttHf7/6Rz8zIgBmXKx29Ore1aUxjpzJKSUd1qRSr6tnFYHb+JgI
jdW4+++XQj5FU4U7Tp99uxH/qpWGPGFoaZfNqYIvc8xqOVz4iWEHthDj098v9cFg3fM29BhqrS37
7/2o1VOQ0ESqrScEBaEZr8lTT1bAvsviIMbWt7bPSUsbmZ2GRGpb3TXOU2dW3aE2t2zlGsVF0Zj2
898/1QfPObwn7jEeLh6495DAHjRdbypHYfcZxpvO6rRDP3bOo1yq6xT/05HSdj5WLsb9v1/4z12V
QgQKLSAUiiQ83s7bW19YRgNOjoY+OA/tQCKefkGMURHOpm5Hqe2X6Al8/QsevSl0hWzwkKr/iNLf
qD6Y8Wlno0nfdvh3n6G1q3kRaqpPupb4h4JY8sDPzSczyZ2dkbnfxNzEj3//3n883FwSCQGuT2Tw
gFTfPdxuF08Yz6r45FJU7EfA3kd3mIZdTY736e+X+mMr51K4YOjY/0OVfr8bNUbF0NvIIc8RdHuX
bpG0YGJH0X6yZP3ZUqC+ZWvlaANdy8BD8fanXK20hFVUgSvx2dYvdIJn1VVW5H5H87s9Z4l9pY2O
jQQwz5oc4IHprkawxP5Qc9DDcbM9/YP6RFnzxyK2OfjYDunu/T8P39tPRfOtUTz3pIo4jRMlA/jh
oSyATGpoKQpyxy4a5p0Q1XXvqGRlNJ884R/cfgbOALMRjHDSfa86tSGtInVI/BP9xU7faXW81keD
Pph++Pvv/MEjtXVMYDfg4sBisX2Qfy1iqUqw+zSyvFhEYV4nHYGX0nLGW6Vomv4Pl6JLs52cWTbf
V4cdmjvNiz0bomzThirrXRdOAi1+9Dj5Z1LtD/yAnJdpnkO5ofJmgX77xRw3n9AJY24wu0p+xZRC
7hSxTt5jkXHoC3R7TLJAlRsO0eoZfAUD4w+Gg/1cZPSoxvpXiS7xq4Od7qYthuwlU9J6YbjTXClH
qxTBMIL06Bj1xRb9ysMZB7ro7e+CIjiNnLZJd0k5iv/oMdiEfOxs/JWgZBzn2+/5r9/L0euqE/gW
T05m9VcpAMxjNg93IH28wIdo/skysN2lN2em7UIMTbEEExTFcvf2cnPcj5VA6INJd6ye0gawYGuC
5JxIWw+qZmmj//6MUHLTTYcgudH6317P0yvZG+Nqn3Lw42G52nY4QmAllZG8hf/hUrzIaBOhUWMc
fXspMRGMkeqFd2IqmoSQs9pTYWaElnpF/knt+dFdZMi0tRu24vP9JKQgYkuKJgW/IIrhVsUEtASp
Z7ff2OBiskfSz1bVP3ZmfjaOnZvrbduj3m8UbYd1YmCmeorjgaa7au1OnUicml+yei6WiOCzmc4G
YUnO3qS++Szp748NGtk+PhF+REoVzefv395cbzDsPvbokLnEM0UJqsz9jEXuNi1ldhjF2CDmyYew
pOuy61a1BiWj1c9OVO/Xtu1DoAQFSrkdSDlpvP0QQ94M9jIPyYUxWzRrcKk+u9VUhUiLk09wAe9v
+HYplmuNTQrFEY/u20vJOKvoFgFzT2snv+2HxQlF69CQbd1pX5TOvus1dUlZ0H4y1/7oO7J7UvDz
CNPDebceAD/zGsQo/mlKK7JH4nawrQssHK2GRWJkdvP3lwaZwj8YgH+vCXzXbQqAiR7fofWHm7TM
oXLoDmncxuCoMZK6W6I1NSfCg4p8QX2L1iDUSEQ51FWhRaNYtC+zORuRlzNzd2LQayKD/Swntw4a
pevHHndzoHkFgNPSyp6aHG2Ra1f6wUHidp1gzLiaMq97GFbZbtkN8q6vS9w+6yZiQI9jkVGLsPV3
D5UTVUM5Nj/1uEX2KlYLFJHogmQSJkbuMg5XIBV72+nyV/qayU06dq0Z4i9rxyitrKqnus6sg+Pl
E9CdLhahMOp4jpY2Uw+10uPrlpmCTZhuEX+bWHave5nStkKBRWLWFLdkcLSUVsteNn16udDTOWdy
hS8+xcOZqZ1+HFekR97goS/vk765azMHH9vSCQaz2boDgO0fZtsrH/Hy/8rTuCCvZF5CzRgE+kNj
Xi4tcBgIFWIVUigkp5p2SFiKuN3+sd67IGL3mdTSPStncZ07Y43r33oQK0EcI5NwCJGZ+8vEWn3q
inX4UfgA8+q16CIfXjAuYBvWOyfwnZCz93NzeKJicO07zC/mN5lPxGSthXPXu3a7K4WmDnkG+EJH
cP6T9n0rjjka3GNpiOlhjEV+mTnN/KPX3OlkThlyNbl2zW9L9uJGMxr9kR7LEnRD5V2lrRweimV1
Qos8xADzbhK041yexsQTIQarCZ+k4x/ipm/CWgr7qlaGfWktpns1GS0xyDN08ChvWyIeh4IEOFcV
e2yC49GvyIsF2ES49tr6YZYNZTTV4/zAUtjelKIyry0zFy+pFa8hwa5zUBK2Wx9iJikXPeGMj5Om
jy9ibtVl0xbydgXesO9mcwz6yZDhTC7zRe2Pj31mJCfLVd0SkPkko7pShM0VKt5bSCjuElnZ0TgX
UzTPqxdl0KaCiVPT9WRo896s4/yWY6AuHgq2BRl2syNvioUSsOm6clfw50RunPfB4kuCKjPfuU99
vUvQs1cLQZhWeaKnLElAqHCVEJX5pMNTu13gBuxdHDZBWk1pHxDX3WyyNv3SBt37jF21/mlX8F6d
GUZmA7H9UOlpElLVgHxbbGg7Q2cngacn7iGNbflUN6v5lLh5F9hxWlwn3N5be3b112lCdloZXX5R
a/NUBa1fk0fDaDDwYzjhm6A1MuK8i3JVMMcY3fVbX/U6tHfss7qqtNOKoj3MK18EFaoFLXRnpZqz
tLIOX4r9Yq29FmKgCVtXkM7YV7dF3wIDT4QelMLwjrGn3CPvQMGBpW+PcyxIuDCyMnTKPgHhZj/E
fQoWVS9D0tBSMEzEYtmwYDkMPLRGVQdSthYS9D7eTeBor9Z4TI4dsqFoXYwEXFbtXeAt4a6XcAl2
LH3+14Gwy+vMzActqqZhvPc9Zb0iLU9phuaojBa3Fk8ZprUfBdKvDDRMbT5qC1KMEDwSVPvMx0o7
L3DMQt2fvN1SufZpnCHUMFyzG1SPcZJKANDZWIbM0/MqWrpuYA7uxaqPCPZLmK1qDqEFjch+qrrt
z7m1fKsWIgO0zh72NBDxvidxt6tGvz2nZJ1aQcOn0cFELvLBIxlBnZsaz83VTFiO9nOdpQ9Q05DK
PCOpJD+Twm/WjJwXEt9nzQexW2enSje58aWu3RBwFlc0KNPlm9W6frgwJgtZ6EySAx2AU1FiGckh
76UTFIT97uoBm3JgAtQ7JyV2il2tlI2H1y/GQz53S+giLv7hp+34ONLdooAfy0dltfavoZv6uyZv
oAx5suHzlk4eel257tdFN0niWszbtCvtx8Z12n3pxvNDZuhyP/jtuAPP2lxM/jIFiC3kt45JSxdk
Vi2ixtJzHCqIOceBFxq5FMQJ5L/EAzpTDMhky8YJKqBDhx4CO3LQMhUgrvKS3XCZskBCoo3WqtSu
vATiZ5ADlr5xREysUWWNzWsOAuKkRN1fTJ3TXdgrH1Y0U3H0ctkHrTSGR8T0FCk5yta9ZTBbVHot
LxgIVV/iHFAcT/WMVgEfh3lTGEv/FI/iGu0JC2bnoFrlJc3xT2vd1oIbSp8DiSiKTbthEu9iOAeG
Qe4NUTr+V1gsJuJ9MjDSgrcvLwhSiYQU7YWlkm2ELuV9Wfjl2Rvq4mz7sXFsE9N8yUkleNZnJsOs
e2MMOIK5CtpYbW0YJVnrc54b6wk9BqlAPXOOODHqW0CVAxIPNh2SNMQlKYTuRTp781Niifg4L673
1I/25uGd5uKYFxDD9s06Ys+ze9CveHeEdzX5aYb/exQHuytJjRK6FfAJxtNcY3vJ8zpnS0iax5by
OurrRu1tu6MAhTz1kvm92OEPzi8MJybrdZLN3dLluHTA+qcHA0WDJAF47fZGAU8eUS/pdriHcm/f
+oUfdf2Q3ZgQne7S3lLI4uxh+YaoUmrIUpwu2x4O/UtKSMypsFWNMLpO+qcEVePBTWcDYl9RtvuY
t/ZqhQ9AHNpYHT0BQKWetLOukuRKlLVxw0AdP2/Tks+1SEz3SRPzNCjnVILZCrkZWYTY+pEMYnGT
l3gCsmoxj1MutZd0yWkzW0t/zsqyue8HQx29tmnuBw7lLy1sNGxIVXxGwsHKPKIVMjU8j3o15FeI
Yew9LQJ1vxIEeZ+U5Y9EFesNwCj33otZs/pFWXtlTcWD3bbdl2XVl/M8m8QxFNJ+yI1mPVjoy9g+
C+07ysiVpTFrT4yNh6OmLyZklQGVTFy4tXc0JbC2ZamNvZ/AAxh73wnJ921CfHHe2R5jD2Bdur1L
yr8ckSoFqSy9sMrt7NyWTf1YjOVvv/bzUEsVeZaVSHdWUtTRCrvmEV+nHS6lO+yMohjCDvtCgOZI
HKTnVreVtgDkMON0B+uhu3WZWoWFpvqg0Orql2+UzW6uoIsxOLX2gznYB6Mdym8xtU2gV2W5I/7D
CIw6iQNmNs3LQl7ktSykVdFX6ND09io54FCmwlN9Nt+kMw13abDhSIq73QRQ7tJsjF9F4aqjcjVx
tFvbPljIxi4drdO/kultUr1pI7aKzIUqU8hBnZCjyb3O+Oui4ex3tMxO3LRQOsB+1mpwnANuPwTz
VIvOV3d4FOYvz0LyPZXWrpG9jCaV5AenX8l7rkuzx7POrjeFULhUFRlFuSEwJF5yZTbifnL09LZI
Kn9vg9UIlEjW3dBW/S62pH0Ve5MbWqPr/phytzyDThrCqjOS2wQVL3gNuxsDe661k1aNMiqarrgi
L8ENVwqc64bh+X52evdyQq/SBIvldr8s9kaKiaWubw19Wn8wi14feYCdJ28um0tbYDtfifi+LkpE
k0FvyOxVd1V+VRpt/200EWJkdi2/FzYrIz4zyAjRUBseSzJaLBvMk549+42WZwFac4cPWWBNPBrs
kVccB9hgrdilDTRWfoH+Ga8Ny+mcnHtnUmXAODrbOYXBWbK1i9fcK9cvhoEMFtaF9iySCkGlmM0f
0sEKwvHGtPaalk15oJbcPvqN8G5oFoPkmoyhOttAyHf8G3Ywq06+JpXlnPwxTk6lUxc7Z+jqK93N
jRt3ESaOE986LrVtvYoMrmSXFM7r0sml3w+ZzG51tr4HJ47HG69bkbYJw4RW1HVn2Sv9Qo76cOmJ
meVsRGfyVCSivc7Xbv1ujijtg64n7FeWwj0kqZqHQI5z/8NM3emuHlvwt9nMd9C62VuD2idONBhU
392uZlNfEtijnQfBMxuOi66+Ln1fwOxj/vJIQIbcUdVrYTa12m1COAtHE4COBfG+oS7a+rYd+uYx
60xxiJfCeC0hwIZTP0yo4lW87Aq0necxdg3yURuiaqRhfUuTbkt3mYaXUjYc/CD6qFPvtj2Aw6L7
avrZ7JGO0hoGX4MFHhU0CLBmAZJOvdiNkRm3cperTl3PPMTHqpUr/K6kvloJcflVaqW6twfl3zup
q/adW2Yv1dRMUE8cdJKrbkxmkOdYGrupss9646o7PZYDoTqGzxpjM41+HvJZ38FI9x83VAILj+N3
M5Jx0t2I4eiQHBDt/a0u0glQa5FFvZ33lwwL8zsx0ulOEEDeaSgAjgsZCd/TMdHwV7mtGUFE5DVP
fF+w+GjlqaBSAFPGxvJsGARb1p3LAyF6/JNjH1/IrFI3qQf/lV1mLCOZJptQUs+rr5lulEgEl0mC
PR9r2w1SLbF3ejc161Exz1tCCr4SsMyQI89XelGFKbRZejSlkf9mpIaAVFTL+sPdOGCElxl2R5Jj
z+m0HHjwdZl6GEDn5JTSNImSRdHolc6UXZGA5Ae1G083RC7hzmX++5JoSfEiHKlOQnNSKjKjjQ/L
uiSY3Czzaqj6hfWjMnbSq0n3GGfnxiLkDX9OZvwsUmOOnNnofnR1U10uNEIeUzzAJ1hkQ2Sk67Af
2pL9w67yQwna4gaje7qrzOUnQJoZrGPdTWx/DhxTY5lvk97X961rqh1khviol2qtghVbeBUsc9KF
/Ob+D0jqjrU1E4jHsDzKq7Xb6eVS77vS8ZHdW9ctwu6gNVzSlar5x6hVA9ju2mTB1Qz5C/Rucmn3
NboFzJMaUyo4rCyy1iXfoWPXc8VxXftuF6fN8n2dzPrcMYdkhoULDUk8z7CwLUB13Xc/HlQQz6n5
g3ZId5B1IiKdGivSx8WJXOKoSFOls9EnSoX96t3NnMwPavXqS/wKct/4tfmkT+K7Dibrzihk+1jj
THoWHSaIqVz1HyvCtLCYOCYlfNlQt9IxIEs2fcmTFPB0NWkHffD7y8TpeT5tbVl3uAviSAexh0FM
ETsLiMoN7AnIkULu86UE+HXKcR997ZHtkUg+Jc+68ruvLorte8CB7VmWTsXibfe42ppyeLKEW7vR
vOrFL88U2pWYhI2yRFhfmxFPlulLN8oXpllU5taIj8gYmqCyZ50TpCpv7GkuQ6uhItA3uXCpCnRs
lVvmO0T57s701/aQ2qb6wfK77PNBGpersVqPtVWIvTDFzMFz6Y07Gdf8h6CfyIAZm8jkqBIh0Bh3
YHiWq2Y2VUoksexYvI3si5a6ZoR5BPdCzLk/rvTn3KuKoDGEdTBnWhvdNH0BiujtSGZawzltXlu8
V9pkI3zu+yuLSjaQtnrx6D2BfLcgVI+Fjn1aONFclP6+G/HzL3l+y/GOraXQv5bGqAVIstnvRu3C
K5prePx3SZn8qEYQ4VRjLnFSgdfp94anbpRmYsMbiBFa5TwGc1LE/I8GM1SvkJHrpmoHDW9fxa1H
8GZ/wGA1QrNdzLAry7O5+IBIGYHulIMNZfF18LewnwKZsxKjyak53683mb2OjEa9rx7l3rH1O38/
w3U5+Gu51+r1oWyqPDLcNOUg6LImrd0l3e0HU5dPWW4+Y7TZVD5ZDDSA35kF8xjn3utYd7/TNnbD
oipq9ot+CdldHhOfe63qXygvzMgR42XbJUfCvb+2CFzCwlrRA5DQtnMT+2norDEA2EXijVbTQllT
nH34psFUmbQSph9YXK5bdOTBNKCqjkvjUOW4qHk5jUCp4ovvYALCtVLusAPlQcFCdJBjOqJkaV/R
lT1R6JJHgr988pQfImfaNEtBksZXmaf9dpI5hheLuC4Zi+euAQpOTbkcRl1QKeq6Oqg0/1lkLSc7
tbL159YAfKa8QSGkYzvSnKgYbTdMDNpVxVgPBNUtXmiX9UlWGor1efo+9clZOih0x64g6qdnrXIn
SWYBc9RAz/rmyp/9L64nBrp9mnPqGjC+WFnt7nutiuU4wqr9Avyl/UVUfA0Kuh2PmcNrHrj1YJkh
KpDpqXGthi6kKMjd8i1S/DiV3GVxpt+kRd3s8AuBA2va/tIz1HwyjRJ4Gfme5uWareZNl6shD/rS
GwjFcJwLTDFalHspAXN6NWELW7UrO80537a1W94C69GjTY0dKSeXP1tDozJr7PnFX6S6rFd/xUPg
ZP3jkrjDseVgdpWOQ7Ozp3J8mERWTOE6l8ONMeJxQ7ePCo5m7zAEwq/FxWqMxlenNKdLpvvWFx58
wHLCdcZQ13P9pBzZMgSW5J8sa4qtaegi3efn2iRTu0JK53Ei1vQ6q8jdkpO3XI8TGx8QyyIaaNPu
RlvNd4we4R5K0793vcULkCp7gUYcz5M3ttqrPaRssNOkP8NIW8sARb31M2F2uuuFACS7jOkJz6YR
kt1zwVRFRaIuBAWWfkch9J0ExHPhNccmxiuPrYFjRXxp1sDZxr6mWSnqoK7NV+gDAE4r3wkGT783
B4dmC7Gqgams367wfk1W7lxZNi0nzMBjiMPlFaIbOXKe8yWzceHmdQNVg/U2rBp1MHGABIxaAdAN
1hP336G3UrwsM6qM1fHKkxkXr/O0zHsyAvXzWsHiNlxFp8ZudQ4DydUyCtrO3nqhWTI9kGQmQrNy
ErRD1U3slRw3hvaVzIufqddV+1ZZT5pM77qKclSkNOyzPlBJfEQRf8x7+2QPEr5OfmQ8xhcu1L2n
85ZUnhGRjySCJq8fiP5+dfXhYcjMG20ou7AT2Rk051lNyd2MqScwG+e2YtELVVVPkS9Vr7Ei+8Su
4hzbYX5I99o0/ixK+UXvW7rFgoj3uekeK2N4HTiskFyY7hcv7yMfXlmUFp0La5Ma0WuYcYgBVdjo
j8b9apQ6RZr8JZfNS2/aW3tAu19bMz1YdvNsdFS1jb7sU7c09invMmkArUl1ohHQeeb86V6LRlhX
HkeLV6Os49uxk1a0dr4bkB9i3SWjdHZ+zOGGPooTtvHwaFV4A1AIVWfRw3+Zq/o+NrQ0sJuJdUbz
9+w2X4chfmlKjm5YRKtgapIbKuhbMLhVgE7xULo0H4uY02CWM4DoEWpEiMo8bkXPeWId6vln5nbW
GROh98TRzQuXNdNODF9sIPPD/NhAJ7gcmlFcloC2H2hb6edyUckSpMMSA4Yu3PaBOopuYZyTYGg4
CXZdvdoRHdof5bjQIpnRQWl2/0PF/q/EgegDpKwLN+XxAandBXnGY1CYpc3mS0kEsWx5MbzaP1Uk
99FJc/qocuseM71Rh9qCCanKcBhZ07JlUlZ+ADL1WpFZEfVSXNpZRc3cr3s8GGeSw/JINHURkU5d
HuK0ai9saXzpB9EeF80c90RgmgGoehbejI7/MNTaXof/sZfKO692T4Bn0/jhYAlmVUQCnPSqfejX
9ReOzq+lPR8G4cb38C6q3ViZLdwgPYkKy4WI6Il0P8WjRlOpvEGtQtfPU/eOMIeQqWxyKZ3sctKH
NMwNzpWMY7/RQUye/I6swNrr+45ZD2OiOaWx+38cncdypMgWhp+ICLzZYsup5O2GkHokvE0ggae/
X93dRMz0tKoEmef8ljSs/ZAp7WcrR+O81NsadHb9C3WeJVrDSCq3TAvbWt6QjIWQ7nmqz+OSg4Ha
5HFU/HoJIJbPVYZ7S0irolBancPMduQr5RbD6+bkU2wpfZZM09KA8ebQcuT3BTWIWLRNGFDbNC8f
gaGcABcICE03HDaRfg19lp0Lab9sNG+QPFE0rBOt4acMek/Lps8XrxPGZ41HDTA9/071fmQws6hi
WEUZrp0mWTr3ItSWIcrg6APs8cPZWUgNnEj2oGvjRbMUqL+lvc9rPpKdl7fWV+2XbtIh6fXNTVw+
NZLGmv40sXEeTvZ/i9DtiyPVxq9cSghacm1fyECChc2bPCicm60yc/5WMfzqAnTXzaA5NX0V99Cn
X2R6KPGka9tphKdOiOg623JJn+xVW8PVxqLP/C0OuAjnWMh1iFj/98CTlh5y3bkREW048uiDBlrv
cMYJuFYbTdyxn29HYkFvjuh0wmcti7G48R7Iv7QSras1EDNyd2vTTLxq4GGkkcLfbNgf7L8fbVZ/
Ns7WBWszENM55wB2FPQAcXIVcGXNEQtWEU42xJU7dlY0IVeLnGr/gixlc5vHNeGjG3xNepkMjiOS
apvS2OjyOVom+8zzvwVa2mqvu7BkvPaz57PCqefJxWQBGdbVkaVlKt8d8m5vrb0LnI04iLLr/lO6
kfW8aO6oucGqoLjDAYaELvO+spMN4CuiArc+LKPn+pnIlcCWxQW+tTkUbvefRygKcFdagtjfJlp7
B/nOyiUSDkYtG5QEpAHJomUwkZqjOA95rR4UZ5rvOtf78FZbDUZZLGHmbgJpdCcSzCFPSsnJ5MMs
jOSOUh/UOh18Udnmh6mYxqNN8jA+y1toNy2sPLydZpO2l8ntwbGrIukNPedvstuAutf+SG7oi82j
nyhu/UvQSB1Y5BsGZpPVBy1t+qismvLPs5r2RKxsfuinvgzzLKPeb9c5oTT2+snioiLofz1lq7Vd
5WJ+zrq+xtntcZ8lzm2cjlrN6mgwIyybHTdDOR1KEqIumtAB69SOirKKvWP23OpUYEF/lJs7n3dR
63dqo6mvTVNCsNZ9GxcG+A6xNC0e2JHA1ZkKolibxXgstnaLzM6YHlqjZgZX7TGcUqsnRodsBbof
/mnDnpFJ1nXDK0BiX/BEU91ujTsJtTrMtb+7hRHuMMzh0qNTmXWgVXpFPR8wbI9MRQGyG1Sq1FxX
QYDAUNZrUsQOYXZ/nMH157ZWarBr9XiP4Kc7IhVZweb6KWnYY49s1u0xo4LgtdhM87MmFC7oMjtN
ehWmyHdX3LCKopi8BAuvPkpaMr10O7IHpQ6BBKrYwXnqV3ZaRUNDpF2KK/ZQZ6l97zU1z1OPW3Lh
pQ/LysiJH+Y+7lweEvza65G8KljKrS2pnybA1J+ajht5LlPwAOl9bxYefAvn0THVNsdvy3oNa/Vm
xCU9hD0WZMyFonrMWePC0XKWJDN4kMvWbuliyUwC9JYHgD0iAZZVRIXijoeNUYH60tQk3Mgcw2bM
mABVbaBZHiaEGpHrMhJF7m/zLCO93xYgMo1ZlmH7xEbbPe7tQqS+boM8jBoGLQPBG2cxBMGxBpA8
sA/lh7nkBdGsLA2FsY2HfGE0z7Qi53i1s7tRoXlpcNfqnKu6Gcp5HK8ZiX/BOBhA3lqp/gCv5MGO
h4DzxWzC3Ni3oOHSTTy6k552mF0swlsROZM+n6ZqW0+oxrZzUebDAafUcCEytTwjEzU17LCOE2jk
skfctGuQSXQmeeNSy5kTmCbmeTuaM7u7umc1LE9l+mq+jR7H+MiCj//MX4dyeBhKuq3rol7ANQY6
OSx0G8+j3Y9xb5bembp0RkQ5qaQxMZVzKttIYgwx5xeZNxb/RCoTyGhZhtY+vnJt9G+pLNujNVjz
Ze32/WGrrfF9zPMh1jkfr+2+sJDOw/BvrWYzWcl4/SgFOomUHJ5z33jLSZ9l+aSPdfVPtR+VyWY9
V712eMi8xmJA2Jotqr15OE/9Zr9bVpo9pisBfFxYOqoE9CZfTucyU1QbtMS83PZ502gCucrxXt9t
FcEjzZmOvlf3emnfrO6O9siWUrEouEPx08m6Je18Mg/lNJZ3oztRQGCty8OwVfOVrdo5s0OUebia
AzCKnSmEVQMafZWNLk49iRqhi10ipL3biDBwbuRWtGbzXinzeuSFhLCq3Uq/WAM7a+kS5F6LYUdr
bok/I1ftp0YpmSOqtXCvk6Knb1ZabSyTs2PhmPMsVu/ZJZMC5GX5VtPeWxjWtP5zKsRwIsXH+Kpt
tCuFCfi+dOr+QPVV/WLPuxoOosgPg7m24ToNy73adxuJ3Si9/HYc88bna2yOI5EtT6B67XdTozf1
N6unL64f+4Mk1+laT81y1ZZK3ntjmX1KVZRv1tx0p5VCvcsiiupX0AYJmgn712B9J9ibVBLMiCic
Xf0yDsp0r4JH3upulHu3zS1/4fX+aaZmL6O9LzL+TmQf23GYEZ5Eq1PK5jz2Sr2EE1eOG9rQttsL
NL21Q7dKcPNF31FEkFQwUyeRKl4iUsRLL51S13NCXJOjoXDW+/KyiSzrwrXQHPE3GC2+lTQ3KudB
q+vxc+559CNTlg5FgXMhrdA0VlM5rR0/TjTKkYq0onUULRi5BdpwIyQK0MLdHD1eCpsQNcHF2iHB
nYr2VErNFKE5eLuIBo+yoLCdka9FKq0B29EGbCSFQJf2clpKA4O5tSkOfqzC1UJqtQjL0SwNiJ2B
3WyJnzLQG3J9el44MR2QQp5l4C65VE3uRinMJjKGOeNsMbraiazdHBZyoRrlUasqQtHcBQVzqGZj
W5+9equsi9d4c3dQ2FIkUWjUANL2d8tUUPbsgzIsSbK4W7kNKN2siwAeCb6XLm7DJFnQ0EXUktVO
kHufG69DtZfKI9TSMgRuc6t1o/4uy09sbhuMaKWbQ6IqEmRJK3YCcqSa8Vk3vLdr4tCFtQd5SxkI
d11vFs/QDMq71npecjOFo5FS3Lfd1IYyUFJ1xMEpK1VJlroDz6tG6RgxovdB94uuLsqLZpJJD49n
Csl7OMjZJ+XFKkNXaiShmJlSMY8sLQW6hiBaH9yYuGMvryzvDVpRX0x/IWfUTbCBuNlDj+Raj7dS
2be3tdAl6XKwWM5Z5Q7ILrrorL/BQg/qq6nCh6zkUv15NafDySktgsRmdoDpqgzFNkcEMvHTOKD/
GFr0uX41CY7lZM2x2PheN3rWcfX6Wo+0MnfwnUwz4iL2xXw5TbazzmTm1U0bNMuaa3fCUEsj5HjM
trgaybKnHqcnXUevyuKcwnmk/HRS+8+RfT/5ttTF5Ks3rUQgmjqdw1kluuysZ60nTloxbesZRW1r
/qT6tiERMCszh6K1LeHEA2hk/rBvxnob5PM2cnJm46fW05UsgrNBs4f6bdzjvhTbCw/0aoY1KhK2
+34ybGrbYT0icyPkOmh5i+p4r3d3JuOCGxx9mDNkx0x1YWba0pkmiIKhokMOgTPI8ggYcSi7TDFe
TWtqfkzKhpQks7zFuNucwZljjZfFCHW+VnlxkS4UjCVZ+rJuWPwPky5GgyDzgg6JeS67FfCbYvs7
WCgIMIAroomZCkZ6XeHE2e1INRrP5eDsX3K+GYglpwPxI1LAJ+ezlPLS9f2tApq8wTUCx+Wed2ZP
n/xs75qHXrPXnM2PsSZh8qF2YSr2UgQM+igGIAImnGP1kmuvVLB0ZtzkM5ke9PC0/RkuxNohW9qq
OeNsAMa2AT12361RHkfM+LMI2FOkPFP6bbbBOPale5YeaqiY8tbllimku/UBu3mf3uPRo/53alQ1
D6EEBg23dV1hUASFZaJplTKNihW0PFLoVgNqJwQx9wtjhhom2Qgrm6QVmX7IW+rBq8ro+5QixXES
Q5MjcJnmDleVLsLxT91yRwsQ2hgoSLYBlU5USW30gn7pwCIsKwNO1xSSwZK0pEvIr/cdQBOuYVRP
Sqfvhk+QS/2L+qje/U0rNg3Bx9wiZWgFM/uWisKAr3NKWoFyI/9qcHbmjH4pkkxnYFCJ6sFCj4r9
dydcu4UriWaPvJJAXy1DCXCdKvvDZFtIq/atZr2sZSm0uMyr5nPMRgitFJlR1QaiKPvu1V2WisLK
edAVDGgQXwY/hZallNLRb2a/O4tusJ1mqH0/jFwOH6KWAs5GR7uINY8lG+6BcrE0JVPx0maSMJi+
Mb2IU7Jz0HtMTZ4UrBUCbL8lbWoEvliOLq0cHcEPi7n6bie2P6krY/m0ubVUEQ9OX5XO0eGneleT
kqXZ3fCozghBo841S+2qwz+Z63G9QfYy0J1t4MrljtywS4LwTcZOHJxamq0dWE7PI+Q3+dp2AWPT
koVz13R64qxIvn3C9ynvIafReE9H6lbiuve8ye/NWyZKbU+2FnlejyLRSkuAII9CmP1A0EHFzTI0
eTzbq9E+y13d1ANlqJULCpnO9jlHaDVjI0lJm4D3bTAp+4uDi0XxTentKopHwsCK2Faymerk0qvS
uN06Qp1yIZXtQx/31D66a+si8dDdzkpRjxYAoipfn/PW7TTR806nLaArTGsaknbmDMFu9U76345O
H10eleLqh0o5Krk9k5MaJyQelI6CRQHteZB9bP8D6aXnZi9cWrNmhsDCDjao5LJAZJ1mLu++1vYR
9zJjJcJZ00NMMWjAuYqm9/+p1c507UmX+LOOHCwCETuc4+hi9le8onkV9Ws/dpHkj+RP066N2tE1
UkZyGN3Cjss9VT4UMo7/+M704YP7RkU2ZuC8aTgVe8uGTVl24xEtRp+/0wYjxN1ulzkePZNoVP6q
nLw7TVHK5lyLfXF8r1YprPaxyYz5b2Vv0xYs5CR0V6LSlv1zsrDM+cIQfELaBjrmlUY3Sk51JYcU
ofsNhay9aPKfsUtBLYuwCkEl7+Sh2D1RJSaXi6JWxQLHmIJRq2mphbpKjOeJoJm1ZFNp2bl/Nn59
L97KBH8cctl5UKY2oMZSp4b7X8ru67tOLdQvb+mcV7Wc0AehhyjUKDOx4CaTmNtvNJNWeUrtvAK6
UTS7OVTAsOZJkwSRI4BB4hENfL1kl9amVX5N9PU2EeXyHWiR04OWVTdBd6AorrYQIm0PxJwKZcjV
363L9TqUqyWtIEc9M1xW5nwNpJ1iSt8ZATogfq1GxwTaGM5ZFjUbvyoz4gBssKA2kVnd3ReOko8J
Lr59505G44PWvRXIWDqY25iskdWGLLyprD16bPHqFKn1X7/bC5S7LGYz3om6/psxW0+XXXEANiSa
yeGzN7LOSijO6Vg0TWn+oJ/oqxDOuuwOOsdJ/9mswsJyIvVWb19J/jOX0NWHXb0qVMWwwjM95hdv
p7HyYlQpatpac6r5uRk9W3lmy+eAHcn3+SnGResB0dKufGQXQaw1UVyOBkUMM2braWVQVzhYnNAQ
wrylka3/Mrc1a4kirdXYpCStQcRCqJpm0ltEc0ri2SQlndDlr3Nozea2RaV9Gy+zPeuKIM+Vdrnq
KKjSoGKdqeKhVAzrZBi6rB/r0hE22k2j+yctT5e+rgC5RaV1gwr7ASQwWGpvoaDGXm3nzhsovY+l
sadl4A2j4yK1orj17OJqcGPbUWagvArAOsBdoRd4eap5PiLrYYwBzEQFHEmt7vawmZf20km2f5ok
Gk9FuoGYJuScVyswq1kro0WYSxn2xX4jQ5GCMR2pGQ/NAHlTRO7WT8WZ1tIK5rb1tuoh16x0exSe
zqPZ7uoCYVCMP2PXOnqASLFRwhHRkhEsTTFkoZzqfvk06i4XJHEt7RqllEqIEJZTrMHiqVofdVa5
rV/EPqZZuGglqHhD3OEY2+5q3QYPw+78ulsUpAxW1f/lwKJvc02oedgJ18ZvvI7sVJVjrEvkKZgP
/a6x0Cmz1nOcwqKo1XFFE7gEWGEQv3jKTtpkzXqt/FL9WRY/sAhjyX+qLaN8bJXGrMKNvX3MGQBF
sd8tg4OOUptlZTzSKNT2gdfvbOwjOjASlqY9/3V1HaVqsYi0Stp622z23cYEJ1w6Of5MAz3mEA5p
BvSG+8kLbkLWnkSftNtPDp3QLwbz/afImtQBqTL6NFb/L9HC8um92/PsLmHJCINZAEnjT8nwTvvU
nC0rcq8s1YIWuLYO7ZFJKFkaNWv4BbQpslmzxRFppjg7zivdRKhpe1VJX3uUdT0Rh6n6gf5x0r82
iuC9qDSGyjmAcTfKKQO4I943U8QLhUYLpxukHNlxAP09dY4+D4iNSAarjaTjR1QNI57jjKd061z1
jbLpTIkXQ+TF1QGBHg5lu4/GCYEJkzn6EFxYkUJo0R6xTLXdgw3Vm4bMY633U7m4coJ+Z4L5tVM5
CwIKd0c/TZ3DvO9njqDnkVNvV7JYHRigX610n7XPTNh7yR1Tj//pYFfXroeADtlakRjQBozkXW+c
WSTtzlwVk484PsyFMygxoqXsrynb6WNPi9IMyZ5mq+QXBgC4kFJ5pVlw2Q8UsWDLSTet9vyxbyr2
xL3GODii46GmBObcicd8zatHsnvpJq+6RddCdVpxh1gqUb4PxkbQwwvX5UD7gLL1ON/yLVMilYdO
xoZuZeMhgxUYvrxCEX+qMbGS0lewW3c9fuPx2jp7v57paUXsYQ0m67afl6Za/0MO3HdHLeuGnKDS
URhJnjlZ+2e7HuVzXAKpSdwdrz/GErjSRoHOzMj/i/fRtD8lyCMBQ/Y/g7K00NQQ33OjuyEApscC
PI3/lbW2hIgSjjx6jc/RoQbNPmgJUS0uOgU3ZTHjfUs3tUrqTB3+dYq3RSOFLb5Yi0unu09OuZ9H
6Fcqv8w91rvCPc2GJwnlm7TAUuhHSBHondfa2Q4EH7pft2sKbYj0IpcXNbTc6QcQowuchuazWTNE
khVZ+9YiaDTMYiIddIIGZGu+oNwgOxmIFfFarYezu48hQ30e1FyuxwqTd7gKtfVXC9FCN2W866NY
5Zs0mD2p/75qjmkkhFaKiI43KoSrG2jZTq6v1S2w5+yZkVg80hQLTTnN6sbxwTgDmyuUK9DtdqIW
Sd6T7I5Gz8pUIiF2A2eyujLNF2MizfFLq9e3tGTk5iFqg2Ig0DCDoE2qpgHuGUc1RrY1xqbC/0iQ
C3Wc7WYLm6n6EYv1SKi1c7RqzX02J+ufZO2l0yJF/ZEN7nO9SDVpZ+wnXQpvknmaHqyOvMluemxN
CMbyHXWOa4ynxpSnySP3pHCdLthM79XMnadqQLaNqq6+Z91uzjqGmZNHWG6Ezmzj9GrEmVAYxxe3
lrt5YQJtbm2VpVpoIdSICLR5eDBaF9EOlRe+qY/jWW4pZyZ3BL+n/ssk0zXM1t7wb6V0OFI4FYba
nGPQEe3OprjxYri1+93RTx/0TflNKtWLWxfPzmqtB71pPvJUt9BvodkjOJgOKjQ3oW6VdP2Va5Xk
xdQFBo/BRLn5bdClfSucdbwxHlicX1XNnCirZid4RvqIJF8l6LxyfJwyLT9tDrJUiy7MA+YTZBMj
srJszK5zamUJcKx6r4h6PTMpP2VM82FJNMClUDwl7Ok4jB2hdK8S1CbqWLMvxGYaCaPqdPAErHiu
bTgkTHs9cdJ3YZ/qRgJ5XNzQFpgEH6ULohTidgkFxoZbtQY2L4ixOXQ1t0NpmHcJ0IUdc4wYR+wG
rb/suRGKBUMCa2DK/5zqzk0WyscKiBBvDMKJLZ0xse0GYdRC9wpihybWDY88s3x5y6WxRGa78qjs
bPXFrKZf8z5wpEsDgYpg8+ik1cS7A37nGQ5cCf86tEij87n6bsqy/NfpKNbcMjOjep0mUcTOKIUK
nTXQSA+Qtv+q9f8YGRZTJoofi0OuG+XrtOYoUgsseVsuX/MdlvsWAu2XnM+nZV1F0HXWFk46wwY4
NjHMDJyBbtDM1OVMoRZvb8h68Gi5zRhUxLdFbOKAGKoJ3rO4MGCFjKubnMJExRjUxKqjW9vfpxmJ
RD6uVSyU/lmrhzWedXR03lShW9mRvst57SIslsNTLvfz3vTXeRvcA5Mdh1qTqcmGCSEyR2WLAHZZ
6RE1xZlr15Fb9B9m2+RR6VHzUJluzjlCrsJc9XlM1pJ9qRs0hTJX59ioFjQBHq9JVbZ/iC1qeju0
/aBk66PWwRuhhc59MaUM8V57Nyszj6B+v7HLR6unnRTNecl0qs1Rhvsk6C2BUuiv1YQPh1eJqhuQ
g8AU6zflz0RItS+Kmb6OvRAnEgTO5r5/ptNIdP6UuI0e03qJj2b37so0TfTC/VpMt/cpzY17DOul
18OSW1a8LOMZNQ13RvkPc9Qll6yPuRKV+EM8vf8mAJNwVVMlbQj+qMxGUvdr4BHLpgoTOKwIXUTR
Pir/d5OwZx9h6cUp+rdd137LUvl22vlJbMjsp9Ed3hVBaNCKMp3ST26sXPtoR+3E5GXdudVMzTKD
biDs7pWfM2g1w+LYYaKbUwhpo33BUfC62cM535VXuIpXe9IfWp13L932hHhUlPSAVj5813vdigfN
2a8ewJmPJuB3qnFMkjgWG9l67DVMJi3+X9AfkFx0R5MviuKRHGx28Ck9Msx+sMSpfjvpTznmpMIS
D4hyLlLqr5tux3aNWRVbae9kZ7tcfiqa3G/eyyAz51espeHc4NnjnINAUc+aSS680yjHHJspgt2R
C5kfXyE8WW0Pazdh32XZ66udB80764tytG3lv2HHeWqh0WymhZ9iw8MHjY9n/dwQDuQX5FSBErtO
ZBMg6BEFHbJIYMNdxYt585SmZKBz+PSPmkNikMgfO45I6SHA2GAqKOtd7riCnmedm3FccHqyUBRB
aypnAYNRNjTqGnZ+hqiJskz52bMbgqN7D9JzAaPToQ/LMnuBcvtAmPcxecPHrIk9lI6C7MnJk7yR
pzlvr1llHSzik5il+2CGK/X5QcINk1RgKtOD3vTvc02uujOZzIbbfcrz24G7myYR6WnFJ3GYges0
e+HcHonw9/6NCwO2Xn27055Q/vXdZMULVQQnrvY7e03BbTUueR0Fj98sxm+zLZ97itqs6bcp2LIp
NhyurcyJCFv/0bjLpqyNZ6c5bjDLnaUeAeyejZtMvy26szv0W7zrxoOu0Vqdtaea9QTa/SjaEhMn
msr1Uc/FWZjOhSE7KDnkFVoUM1scRwUrmo0TbEgxKyPpK8yA4qiwbtfPFBLRKox/6yDKOEUPQukv
4geF0Lb5YM1aMhQYJ+kOA+SOlT5PEV3WqPta70q8+iMu7o2r+5dbiixZSuaYLh0nLhFbcGsiY/1H
/o+/YxhSKKJDKRQXnXkBX0V/PHySw/5eZ+3V2q2V8966l1P37jEAuxkq6sG9KyzapLEODIGXla+9
YpjByPaYTCZCeTKin+ydCjCYLXQ0MrABRx21CbUK2ayQQcb8i/qkSLQcQoG5oUUhYlLKgREvxGIU
ZnKN1FlBXiMghBBxesYDAdHPhrIh0tHjbLcTZx4CnBk/CC5Chyid3mweC108tLOG1qOl3FcSeZ2h
HnasV6P523UX6Yr92LVuNCHh283pwuwW0UkST7bgyBqGSNTgfqxMLJI9GXmU2ZooNNsunIjGYyfC
dadjBrUbN+w6zd/tVyj3O/R3r9uIx9MYkm7MX1YPjzXOOKV7EbN2VkfjIHTnhC/02SsGYFBxhz/x
vhBWnDrj3djb75pZcAG2g69beEPqBiHeYPA3DfX+vdUb2FNxD8MUeRldQCOTG1bR57pA9ZOJx8Vg
cdIRWKEYUtvr5GbhYBfBVoK0mLb3X4tVoeyLhCXsqHPo1rj8My/ssjwkfAFj//rl6h5mpZkjJK8S
AnzjmRL2siiCKa/DAgGp6NyDSCV1DBYCvuxYuFmiiuFQKfYZuCoBDk7Ylp872cQ1vGGWorBvUXZm
1aOT5Ve7aa7FsvxHerWv0rQRLuRN+KYwk44csRZAVJkfcSeyveL49nYUiC09auLo2CJaJMGPzEhF
sLYmEIp7z1OPPMOpI8zyZynTJzbaw1DY74L6Gwp5QMCU7cRU84ToteTOBPWoebMwT1bqN1y3JX9U
9hSOnQiW9YsUiiTX6XCzN4R3Jjqq/Kl0ukNljOhOd/OgmsCiZPKgzoKSHRVs31bO9MS8iF96KCLQ
qtWnkOa5aH7bfT4ssg3IPMKnvD7uk44I5V8pUYbp5TOQ4e/i1I/bMITmhOem2uOcDcJY5YG+XxTi
MkJW52vqu0MvC+iRr/R/fF/HvloOKcASUQoC9Qfl2Dbxy7IFkrUvHv4m7NDxlH9ji8PAjnETo3ct
T8Zc3ekFQSwsRf1gJYP2bWvHnGECwUNtTiGeeXb/jD8DAca2J2ccUIO8kh51ddDLD9rnpN7apXEh
E2SvOBQGvZbEBgjPJDJsxS7h8PMvzLYoQQ/I+l7qcjy5G0m9bIn3nb2aQaGPX0gMDwoOPgqJjoZ4
1vCKKvVjPv9L1yEo3Udb9HG5/HotAWQqoi7z1Rw/XO24THiYmMRQsQcQ8qx7SCs3GzmF/cWDYxTp
m54iFVjS6+qKFh0BXLc3djTY2mokMERGUAkv7YLApevU5bQ2eAfaYb7ulJwzYQ7HtLs9i1tYVFpS
6sN/utX4rfMs679R3k16R0sN5zTBej8pu2A+vWF+Pk9GNPPRSC75VxvvLT6XL763oOKU88Tik0wY
MJ+zmRF+pRM9opwRyUMiHNU65JqR2blj7gHP8PG1JFmb2FNEpSKiQO00Fh3vO1fN/fqx4KvcD/t6
kPIXYajfmlGdndf+pSDRH0Os87NUVJgkoxa7zhUlkTvHU4lv+TKZX0ub5Fq0bfH4qLBLzTb8tvkt
hh/FCJDnLsvdkPLmk5qexXicary+SiKqF2u9smpoTCwvHu+eZT67xtGRz1sGcRCU6ank8DJOw/A4
y1guR9v60Vd+6Um7xL32PbkzD5UduAPde89mpl278h4l/2JwN7TnggASDhFv+ewrPRT7PbTBiMzS
ixG18Ib92VvotZ+cEnuTYEVbzQelvDgKvoMwnYjw1XRUW0G5nLb+SP4Fx1+sGgkOYnnrrHrTRrQ3
D9ghUUnWeoDCu1MeZji/X4UbormtahSh1F+d11+g6BJdfvdEQtj5de1DIgyN/Pu2LZbNKy9I4YT7
fNJuNwRS4RdeE2gLnxb7YJhf3QasiEhr/c5w7tP9YvLezlFT3mN2QvtSzPfqLf5BC/rtOwXe7+95
DgNl0wPlkwIHe/2BxkX25wtjjcDwI93+m4YJqIzxBpGDlfRcLgNyZXUIPW87tn0oJj7Y/LK0HKL6
cLYn5VjuVbTV8p72mcdceVbxJhb2qyfedU4rHMFEh+kUw1zI3OqVzp+RRC/Nn2d8jWasr++99pHx
yLteAG+29Ijez9b40FiRiQFMS0jky/enoXrjNpMrgoaTKP3FrhKrULEpBXltPHFBPNkFHqNPT7k0
9Rf7eMdxNj0Z3oO+nscsEEYgtOvgHLb5ZW0O6pz054Y4rO5ok1DkztE6xbYXEhKR9jAmp27k5YUb
DMr+aPFlT3d2GS78chy/0I58LdstITiQkhiKUAUyrMtHd42xH+VeNK7XzD4V+tXJL9hzeu99kXGG
SrQKNkEt1cEhCHe80zsUYqiyEe5n2DHeILEt1HrDyoXob6ioynib7/oNMTv728tk3lkFcNqzy/vd
HU0kflsgq382XhlOsA1flOT3EJTTi8331KKqwDV7Z2tv+fTnfBOa7K997No4i//bPExffEcvTReX
xt1agb2K4/84Oovl5rE1ij6RqsQwFZud2MGJ6g+JmfX0vdyj21W3O4lB53yw99qK4k05QWYh2qKH
0rgPDY6WZ6W60Kob2klYfRnMR3621m8OSWYx8+gUop2mv5J5TxRP656zhYPsLn/OItlCX738nNWB
Zh7RmlkcTxNtKoTS0JQPU+YQjtuK6PVhMmTXqvPJKIPjj2pUW45GdEUo15JMXIwueADWaeJDVnJo
Fa/6o8RCJqH0h8ZA7Yh3OyjQ3jf03EGT7ih5pe6ATRtF51Gi6Syi5ybdoyeTdIdBuZB99w1gisAy
vTgNyvbZGM4yPlW4RlgJY2d8GJXZkIB/tMynptyp89s6e5L4Ueqs8z02DMlD6nrUEDejMTQIFkMb
Ee2V8rndjpLpDM1Rk06c7PlGlflem09EuDPPayePS73Q+I2eaRyXniwppI4u3MGxQqzrNbqvSbQA
RByeWsZKEpPuIwY7chAqAakv1uRTkhLubJMoV8oMSs40FMp6VWZnSHe4IToMFptdT34NMUog4pqM
JjJg3oR2J2KmWMJoDHWZgShoJlAiNhIGlZWIk4yOykzU4pa4dyraj9CcdxFIL+Rpyz4b8E+yJA5j
FLkVQhIsVGUgUTAU4fx4iugu2Axf0oSzo6IH/mN0/NjGIPPcsHC8bquLha3sjpFOkd0zk6nfY/W0
AjQd/0QsPBQeZNk8FF58Xrifh/dKOcvWs2lw2+2i5SQq38o8MptKHKw/Ge8FbkG77qVAkHO2L3l5
xo00YNfbcEGIiXLEZxgO23ZAvO1o2a4YQjLRnEiU7QHqVS5qFGbKOZPHf3o/hhEQRzUVnxVxhVdU
eokin+oBLhOKoCOpMM9UNo8jp/lRyXIFv9LsjUTqAnHZ4iOwNmxd8fYCN6Q+WNL8N9aCP6sEdWrw
Upz54fqMOsxerTDXdsoy1kymgEgmH4MyRIx6t5KwYCGuNpYM6Zz2Y1oEYlH0sRdyVfM0WalvIBbt
Ln1rYpqmlZme9KGlFKdIRYOaLT/JeG1LaB6ljRI+Ed4ejepiuupDMAZfxc+KPcZIQbgxQG8aTIw5
V6TwYikHKX1X+WSJSSOO0TjE7W5IHVFxEOZw6R7N5iSqP0pyMrofVXipWhqvyh24ZNa/ePldqi+c
gBABNsGemiN6kZr3l4pbtrP9Mjuds3n6UXyfJRuwOb5PvLZo96LFj6LHyZjeO/lAdumUHcQv2mG+
Tvj4tfS25F5UPSXbPtUu2yuD+Kr35dLBQjc3+0nzqW8iFJ28YZVHVGf1zZ5SI8ztFD0nmMhqu/H0
D8bq9eDq7Mz+xEP6ZWRoROzkxaThl5yVHtg4dIyUXqcnvnf8OHFyus/IoC5+orBsB3BApKrZRXt8
lAOGhzW9eRF8vd7Fw4FFAN7wFA/QIcalF4fCakeHJQ4phiSGNIGiuGuGsM6LNz52f/zlUIBRAE9s
dCk4EODxZArgUux1sAHLiKfsRoxbKbPvctfn8g8XM0IrpIOPhx4nAv/WZPO0ZnfhJzoR9oKif943
slsLNwoZufSWY3bELLxx2feY222UxCk0Azs+L5/wOwLdcE1eEi6wXSzRK8PpuzbLeey4hRGfhebX
8lG8rjuOS91L//WTU1d2Fsx7fCYYQ6rPsrN5CgeWPzSlp3VXvIy8ZuPfnJyAtdFSlLq9bmGRchyG
RLgWjH/hPJxZwSa74orQF7vwMNrKe/Yrd0c2gGm1U2pUJIAM/RWFmAVq0C3kUNrDz9NCAGfZayrY
mRpMhouLU6uvS2BdsQTLlMtfyI0nFFIvkukPrLWYhjFtheVrPS/EB0v4slKbhVkLNRv3wi5dHPmS
33Xaatd6s0L5D4lN+wejbNtcfuFwQbqXg31F/HGlQGAXJt2qTzg6Jsnbh3JXfcVGmP8kt4YAw9TW
TvEPa5yEcQB/yOKaucPtu17nyV7FK0p9JC+NHV1I7Zm/l7PBaVu4FN9cbHjSaRDhLHX7QXc2inHj
wCpU7hxNs0XJXu/18jNp1+wQNyi4GMTkT8lOzm1NRo3vJD/qjMMMjd2RL2+vIVS/Gw1T4tcuZYF8
SIqnbTyXJDa9dl/8T5y1XveqLWxods2rPAf9dXzLGdgj4NWDuT9MAfbSXL3UUJscYFExAz3K4tp+
uPOe1WBug8Evz1YogmcGpfZwTNj4GCYbS5M3BAn2gcTW4QexErSN9/7L+GUBYeyUGzmj7eRzqpUD
CisOHofaNEvDrH2ZnjCCSLWvJj7oAFpei/P4Gfdqul6s78L6lz/n0yUfXKu0IUGotoF1zem/0j9u
eMqqygO/VRl7Kof2k0Gi9YXzqWQAGu9RdTBssrd3ZXGF+K9N/WbdC377utQ4z5j12OphWYJ4uo4a
XjAnCcvCT5mu8NPinX5WLPh7qVvSMuWBuKt/yGeQcwdw8Hjnhjbv6b06lD/ye/cFuDFhWvtNgAu/
nkWN5LMREHcMAjFIFBgbGAXDNdz0/URLx/rQkB4ywGDODlr53uLnZe6j1povClg3cXwgTkFSjf/F
/BOB1LTa2VTeGAix/uCh6Huvps9ZYx7F14pY4Dw7V4mvPMYcIwaon+bhXW/oZ9RLZ3xOmsKc5iuV
kG32AXIWRPOvDfm1CYM5JpO2nh8zYobTjEHNsDMqhGBXI72zHmmqUwWWb+HL/q30Z6XhE1Lqc5Hl
blcGWnQUzBv/YPS/YkfmLMdyWv5Tq+OYxa5OD932NG083BLtias1TiXvpUdUlQuo4aPDoYMWrfbM
RnuzUg2Mh/mlLn9F8lOVzPuUG15DhlP/NIBfWaBKZ2G4b4qP/U3ID+LDmp+EprrHa3RCPEdd8z2G
RUswSc7JObsWrcOU995cPqqv9lUdUedWv7mo2EN7rxaOIvMvgr8wZnmQD4prRWgiZSebaSSnb8zT
eESiIAHMiHmkzw4ms7ut5QGnd5qs16I30SUOr43uppeC10+bc2zLuykrLN4eJSfOzeElsSJvFuDg
MsecD1GvhOISLp2CgRpnmUSnGDy8R/BgYgWuwcoUJOi4U/m/VYy6xcIpRj9nXKdqr2747rBpjmJY
0aam/bArzQICZ3fPpu28PJzHffOeSMURiONEIyNr9a0TMq+sASqqTDXwaUjy9KaokddYTJT0zwLP
Z9yhsMHLB7QsSNPMN6UndTkOovDay1Stc3pKZZk0vQMKRzvd+hAJM817eYhkvtjTJu2QjLkL2rk+
HuxaRCs9E5PWmjxWQNsiBEhccuNxmM0X4IaUjMUp11WGlMJz23cHFPw1k1DA5BH891xsRv5b/UMV
MVU31G4LxB6MJnaisCmiRAGcGaA/I/Q53T5RIT8cvtpummSMypt2VuraS+bBN4b2ltHR1YLorCgZ
1ckMzQEkBfYmJOwMn3qeys4WoR4lrF4E7bnjvJX1y7h+EUzgCkRYDzVTatFvp5oX1h40A1DSyJAR
fxGlDiNrZaT+NubyXYsVv0qqUJJ+xo5fy072wKP805sUL5lA2TRYb3H2occU0E0aNrN+IvCcevmR
2rztrVktvMQS7jVoA2hJr1h34UAyUFRHHjJWXrXARRqhr0wGhR5SQhdXIM3Bk1a1omuZqNbNn4Ys
jE3HZ1en0qmrUzddeNBEJqZlt48tFtEygtxcwTFUBaJQe5DO9h3+1HRd9+NQ/QD2YXsPUcjEiz2m
jpklHEmqj4DnilpRRVTf3pEm7jroJ5ykZUOfh8R42ggNN/fmlu1FZXlR5RWQqHoaon5nKUWoG01o
LTK+IOm8VL274dIFaHyQ+sU2kFf0df0ur5jvOKmKjHu+aV+J3fOXXPJFtpCK2AWM1iXcBStdl6Hc
dDBqKIpJhKdrs479UH7H06nI3wqiBWZIM2XtYGQ6dqDWlkTwI7zf7ORkJCIq1VT6ABtMEuNNVeCk
jJeA2JHJGRUFJaBKv5MkTFWwb9N4SZ/LNv4ro8EtosZHuvA0jVhku4X6CyrCwvxPivfbiGqSH2pd
HqgceaNhNV9L+ZdDwO9jg4gxVmMlG723itGUOVQMS8uQ/amNyegtxYaugMXJa5qX9RyvT638lMVC
WE7b44s68igjZVjwK0JRPLNzprgjxEyZzhZjxazFaD2Yzjhq9MmQi3hYGlgeSw8Y1cRQYJctUjTU
ZFBHgYLZ5GEGxtS9RUu5B953aMgrtrWY4e9soXFB9WwvYvUyVtY3fJtdWqDEKT51Xm+vSYHCk0os
MmtSH6yIMxcS/nGwOgMymLyKQpmESHsZpGOTQgDUFh2Mbt98o2+xCNTcAiVONQeR62fJMCbIG6I+
uxwCXqk+I57t6RT2anNAy6fRCZpILucUZgbjrCGe9uwwD1Y57lJ188Zq+ukz/al/IIIHfCVUjAKe
w4j4trI3vQTSAKoCDqYRKjjuzXYf0VWZqXGSUmFX9OpJHdJTFJenmffbeI3i4QTWiJE1EgpeJXC8
C0nOd0MeX/soelkyUOfGvyJlLNQU3GGsvIQQ4xgJjbxlLKP0tnKBTX0PXflsbdYbgR6/dTL7TSvN
9kxMV78JVwzq+AOau1RclQ5ltdE6sqQmbDbz3YgARZQUryVneWXsa4hcR3HZ2wi4aNWh/0o/IPYB
h2A41b5RNne4ycs58jSmj0JpnIvUOjTanX7PixoeUHKYsBtNiHwnTXgsVlCuV8zmO1cuGLeIxWVe
y0A20D7MKmq/5BjLFHvgk9xeL4NJT24zYmq23K96me0gM//kNG7ZCnCTj02YGFn3DNcw5b5XlhkS
mfncJeIBf5BnVlsIo+0iR4rXMVzuobasSX2rJETViPmFFWBLcsNB8s3XZF9ItFlV4wv9E1qlgTI5
vwiC/gUCibIH+xnZWSsCq4Qx90r+LWfGutzB2nnjMDpRjYwiZU4t+6OYUIorVFoWR42ACBufMAIx
RL1BawpBnqg4/yJ7rKnoc/g16p3zz5aT17QTaDYOY/qhj3LQlh+WUdpgq8rln2iel/lLKI+wnnmi
pLDYJgenZ1DRONdpFjYmMw1WIRW4AzWx9uZU+8mk7zOyJdrzmsBCk+va7XirF7ZF6xCz9MHMgU/9
oSPipICkPKLaAO9CHJjpx91wJCCQ2ll705klcL3ti7oLufzctrlqZeOi5XOrefU2UKPm2JyUXDzo
DHbySaLeyr+ycQDcN6pPD+s9D4Q3Y6/GNxisCH1ijXTc3MTl1KTPvYUWc6wRh9SUWAsyeaRdPrQn
xWkoviXwkG3aHRWFB0zUzhrxTknbnEXek8yaMShBNqAqt5gmWthoBSt/htHhavhuF6t6qtmba2jU
sClAU1h8wscPj2ox+snRtbPMmMcKE+Jjmajl205SflOU2pkFxHapDq0MGUrevCl5DNplVrLcvLnu
oOnz9PUE78ybFVTp6wpqjvUmkCcdqlQi7ouRkSrJO/uegQhSuh0CaKgFjww2xia17FOTg0xaKfam
/vexvWOb4rbWKTU4wVDOVDp7zrq4FatwgER5GlrrLW+z121ed8s0uJ2UXRrm41M2n3TGfpqIMnw0
2TDrXr7BiZLMrymlMjeHFxOdt0wXMaPeKpTkYBrNU9yUzwDMdgbjUj2b90WU76qFOysZnFweNLdk
DQ2NIsgizkGzpfjuzR3qgX1PnFvOHoy/Aic5EiRmC9H2GpfFIUuLQE2mELudK3K+rNVIfEG375Xt
2FDvx5Zx1eX5Q0MVzTpxPrGheKh+ojz60IVGZC9aHPRJZsNDviG8WQqtfHwts+xiIpls4RB0CK1w
xIGh+YgfE/Wm/20o8iymaf9vPFYoE0k4JZETk60uYktNI+Z3+fBcs1/XM3m/GaldbfWtML77ns80
h9lH5xQP/8QE2/34s8U8vRtfkA13Ph+Q9dHRLuImw13FurfGWotXN7n3Ol3dNjgZanQ0GT7Qb7Su
D9omoz82wfLCrJ/BMQgYfixDIL0J0Dw70bz868fGNrYsSAa4Y7yD6pDsBDjrjjkR4sgIIC2Rv1gt
9aN6Nh9r7yviKWdtm48oYupmRpStFzVVdmVP3Ezzm0tfJQMdoAQHTCAcpDkkIXKSFIrrinnLlGh7
U+cvTKaHXfJBite1TrVbpuIFtIN/Jfr+33RJrSsRpd+blDQvBZKbV0Bd0lOHGOOKEnJ1lHVa/HZd
+3MJB9OlClER3sxo4tpZPfeasTzVkxG/mZEBrxhr3qeCo4pBxYYvW0LkM+sy+Ai+YbFdc+uxGccR
tYpJhX5MmtW91jUGnPali59L1J92lJJRhmLtQ0ShSsw3C8cBd6QPdPOkoUb2Sn3TQ8id8jkTVCIW
YMQ+WUPHAD3b5BMe4cxVoppg44RrwSCZhQ5WpWuPl4nhb39Y6vav0ranKolfEx2eHGqHt0VpJGw4
GReLAm9EW2sL9IE8vswIOntaEODFWw2oT8tl3XskptyMjdPB6vviWOD58mfyeiDdGyby/QT3Ioqd
9dQa4uvWZJ+YgR9XQa/dp3XZXPTE+l5ZwM+VvRqqRUxNRx/pMwqO2KEYhBkgdaJJU1IGcUqnxKR0
RfoxAY12TjETgutB5abG+JuzZY2OorF8Z0arSLaUxWBisvhtJHcqoAupaNSYC6E6YPHQ9YMWWrAs
0eeRhQ6zvfEiqZwd9AjTdZBwz1TJogcgYUsOVEXS7waqcsbN+shQrhJhkDfLH6lCfJBaZKKSmOQL
ynABY7dkwP8GDIVEfLwl6YIuhuQfxhZQHKyggySxF/KYE1ZQc6SdQvOCq7u4dluO3tw04GqzWlKj
qwVmGzV9HwVqai250yxRfpzIUnJRFbOsrtntU+a95BGK9jaPF6hpKe8BHG4qlqUrWMyZAC+AUKGe
HLonSZ63Fr2RxEiMSJmztaTp5KtwlOweeAcmRcohS1UnTppI8qRtYRTEp7/ndal+RNHHPRP/4xck
DrbdydG4mrw8Tb96IiJc9FizD5HjAOpm/E4f392cqEjbQFzr0DQ3H22k5LijB+Jbo0HhC5cUYSnq
Aqs4ZXL7VbD8rVnnGwcA45G4bC98lWeoW5N8TFAv2704vONGbzGnmronms1wXIEasM3SGQqKMmV3
0qBL6pTuMnD3eVH/EEZ12bdaJMZXlkmRr4t6c1s55hEk0t03a1rvQfez1MhkYVfNeFOwTUTuhM0X
kypYzgqsDFDjzFo/HiLTeyWk2gGyFyYYbkle4Kpw+i3FFAJRUQKh0ZbDmKPM05ai/DbLvrjAPo8O
Eg0wW/Z+zfwaHbE7LLX0EcUac8cWf/C7JfAl0WYTUbSS1oijTDmYrA3qGunB9Vs5tJJPUEXnrOMk
4HLJuaJXleaa7KXME7v5c4mawt6Axb4AKiRfATb1AcB6IKzaaW6L46gsSmBuxqOVikuytoUGKXz/
OWf0UHo6EXyhWAjFY/7dIlktvg2IBmjF7AhAi01UQHVeMUjaczZ+LEp6JDuLAewyImgBtnnUAb4w
UmN/VRY0+8KGrWacr2Nv8OxwKMJzFKq/kQgY9oRM2S1z1E4THPQdH8AeJ+shZwwlt/BEdQNtb+EL
YvyiT/l1ztqgn+DISBY7LOCvt8jsP+NC/F4a/aY0xuscFaduGxe3Eos4UJkM/JRNWj7VOJKRkfPn
r+Uso+KILAdwou4olnLPUaO7hs4sCtti4jR1qRPpJH9EqTW/YFphvx5Lg9OM5YcSG++RmLwXRp3s
y1RbkEs98CdYPeyIFFamJqAn4FP2ArLvMbCSEVVgm+kXuUzME/nP4D+q+dkg2h3P1cRpCuKc9TjV
05zr7IsgbPHLFruVWLWOSvrRrNFf1Wglw9aOhXlSb3TnauxbEr5qVcNLRQ0PmWCcKCHYlQOCNDxA
vp3fL6vutWtmnFqLpRRPiujA8UpCwqwSVKzT2yBBIZ0SSosJxuahTet/CzFsYB+r6tjH6Gp1ofiX
ydDRuqHfSOXkW4P4n25U5EO2QHB1GK307ji1sbjHm0pKvGFc1k7eDosqxNDxSitQplU7bKNWOEB2
fsmnGmyO7NtgZdojOLU4LjNT/Q1nTci4CKw4zZoUSa0rrZv8j1wjizt0iZ08gYCjFZsMIg/yRgqj
yIG1j20ByM4hN7WKcVSiM7siIOyLzIovpTJXf8rHU7Rpt7LYvKbW7yW5D9cWBm0oidO0VzVr9jZt
QFu5mSH7RHOPsoxrOE5AVBBLomLhZsCtWZ4IXOpOjFHt5YZZoyOU/slS4hnk1jPatfCJxtO/EQo5
ZDy9oqyqnhtGbhhc8JdGxUTlJMMJ1bC66CJKGxGu+m6o2A0rD25TTN4o6DAWKJNQ0CcUc8gA9Duy
6GiUuT4KsvAjqt0dKf+AuA3ICrOVyhfL+CnROAwiQnAcITY/oj6q/W1JRtaKaI7MfIkh1JnwO+Fb
IjbSrnh5ADFI7EEstqxSzeBZV3HSYNf9FGeIzwKGG1NjKIUssIoMr0vpHCTkleAErrC59mA/xivw
FNMm7FvCpTn86xFcQ+RbXoj2isMqZxQnFqQ+9qtkcuXUKJLIxjnUGfkTUKa+USRbT7oUFSE61cXF
3HLoq5m517CLDRYydXcutArvRDLPYQefxEbme8nrVWe/OJDsQ/uPZoqp0qy/ifp00TBYcfQYfw2a
fqcoS0yrRFKBdRjuWMgit1zJwUNmCBhtinl8TKRayJERamdN5DaPs2HFKsiBqGY/I2h1NBhgkYR2
q8MxYuurN/mXuMnlP3HrP9OBc1cD/WFL6MXDypwPsBM56ZoKpSup4MI0lbRujXrMWCcfZqOfHgLO
l5RVfqxL6GCVVrgIjQRBdzYenvklyw7CZnqbaF6zZfrt0uVV6QxGHBW7xbQ+U04pLLO3Z00XPmce
SieXlj850Y6AFo8VgIq0kn63qBDvSS+gGwJqY6sjm07OhK96IvKy2DDztCZATp3hjLPyq/+aRhbo
oBGFl8CgFSAiZE3DoRIeou/haZtqHr8yhjfaQEtTswwwxhC767pcjA7N0zwOLM/17UPpaI9FoaLi
1a2nMWcU1UBbYNtMFta4rgjRZIMJtbp8ajqbpASGM0FS30wkqUBm87iJvP2wrUjmVqZLlRGIlSM2
gWb5ZpRSHU6T+EMi8Tu/X0QKnH0OY6vvBE1+1aO+Yc9iyZ6qC29IHIqTuiCEVlaDKwOeIFdoBxef
48VprOwlnmP6neU5KdH6R/HNEkdeGid9qi4W0EyNvl1rrfoVzmYeqmqOvTXaVsLG0u0p5wLl9ssI
m8hp6Fpx2Zf5isfW+JOUwTznrU6pYlARgFzthl9dr4Z9K9Wdq5grO5VhLG9ELay+mcmUApKmngWz
Mff0vYbfi1qFkm8eHFlnUJmymQIXk8zVWRcmyoOMhbg2NZcmkfcjJEdFb94InkGHplUfiVLEvlQM
nTcicD7hOiyerDltDnDeVoeCyoH4R9fBAa4Z7On5Omu+vj5CeqqULXZPBdok+aeoW4ubFHLjoiDH
ig7W0RQJcRpF0QDhBfArzZNHBRu/axTzrSD+rD1b1UkC8SyU6Mu7B6KKi7oygiKJ/bI+ywbea2Rl
A99AY3mT9Omoy3wF0eIOVs2dZh7Std3hllg9Yo8ufV7vJVpKwsTYXnM+paV+HIburiOO781XSxn/
rZtwgeFynBYFgeFy1bY1KDTgyStu9X7LPqd0Y31dB71RnR9G+lkD7dPl1Fnq2gS9hG1Tzs6yvDTI
marLXG8vEyUAfwgVT4ntUAqo/cu19acs+VSSfA9y+h73l6ZEoCn6GSqhuO1xxUjOOOwXJAWbBlM5
YSu4erwn3rowd5eGX4hbXN5Py1w7dfSDORKU/DMBcDpKLyCsLsALTyp/MpxSliEdjO6jam75UB0q
cJqq8YFr04kk/SpOVBrLLxu985z8LQpLbrJDKTID3H2OYNQHJM4nSz4N7I8r0xcYn0lxGVDmsp43
jvWI5+FVEy9IDnGPuNrwVSpB0wBSV85J+cruP1PjT1n7HtV/A4TGQvls6SBAy9gr8L1CyN8yKPDC
SJM+Ly4cvi+JQUrEwmetjGtHS6AUNC9ePynOAmc8V8Kmf+00EI+R6OesaXUEQAvqbXG8WgUuRfZv
SCLr4tGgFy9LTUvXqudqenjClSMFMIkPwmEYMAlVqdOST9XyKHAA7lYqzwUlZDJTogqjLbb0nuLs
DdIYaFJIXAobzvEaIWBbSJsjWoVlhGTuEnnXD+y40+wSa7dVuuc8rGJDWhoJOrw0tCbNHti5veVg
lJCbNAjnX+sRGT+WjVb+6scI2eh45FlncAhZQtm8SFeDqJUc5TGu11S7rx6mcAR/VHkt4WOjidIF
Fh8XdCzoAUwZLHPMRaKFZQKSKOGXoJ9O+pO2wJxuubXfyCowy5/cYmDZJHxFcDEvN7B2vGZaPiqi
nDEvYBcsIh8P6E2F6Unu4VCts02yssoCu4z+zdsrxpjDxn+ntwj+1OajBpvascCYCiL24CputGdo
nEo+notSRL4wt36DZ7vIvzCgOuSl+RkTPkPfD9Ul6i/GzFQoN2y4pSxEOkxiQSpejehQjDPbiPu8
nqAEIAG6RRzyskXcyTbvGg4go/zccl6LZpLWodg9kHayAg1Uet1ZaPqgR+MiVt9Q5aG8o9EaONLr
4bCJXELaP6GhpNIL3wKstJjCaVOvVkXLU3/IeTCat4EiNV8jt12/oJT4pBu5mfonRjTtzC8nEBvT
Q4onMg8G1rflLC1LJlQki+gatxU7/0j/AEOOJiYPFL6Axni3VsltsoT2Lf5/tJkOjV8X31QSZ0Jw
Lpoc1GMZ1Mh3JiMh9CB7H7oG3eL0mRu9UxiSt4g+7HQNpZq63B7+ZzPlqw28SY4wrY8oqOi003Te
b+vPMr4qxr5RmMLG+ml+DEKAWko67pOOnTTnb97H/qSOIWsIzh7k5Po3nIrrUGIF4nMS9J9yuUP5
YZF8U2UK5u2pnNANqB8bQjZ8Cu48jc95zyHQeBoPzRbn7zLnUpvxMuoy2NrdOJ9N7GCS8dspBik4
pJ7lI6IseAYd4otaODM2cEUGrBvCXRQWULxZRc3o7dQ9lmg4i5+8s7RIEYdifZRE1YuT3s4kQNcV
P7+N7K1aXWCR9sScMEUgIRXCQR3ekuoxWftbsHxgOn+Fu+L3iuAmC+cGsTvlzlBvMzgcIwZL3vWM
QjUWQrFbT4eZlYUKKQxFA3UhpdnM1gSxOIVW3TEZzYynCXuxWZ/S/kZMgtOY16GZgwoFBIEx9iCQ
OlIzWkPCq68/44xPqEAyJaUvYgp9fEtQTUUYKjq7jD7GWXKShSEh/aUstn6uMr6A4YcnFKSj6USN
sLPM4rkwRpcbeochk3kEyCpFdyrtPZXLkygsYJQod3qUT/23xu8vWDcJ4ntkdeHQgk3l8MviX7b3
oZJmjKj73WC8dO0Afq0gbucu0zCW5i/iDknigqrCllGG2qEPv6qEeRk3mU6zxNU3M6Vj8BkTZSy4
UXbMp0OUnwrlAJBtVHcEC+SIgtTLUP7M2YcoX2MkRRaVq3ZqJ2wtDNcQ5Ja4i/DVp09L9NukNy3+
WXrIj51b0XGpn3j2rBg9HTN0Bv7G+rXKCISUfwWWxxak1jXLPlYZHfaLoh0TJtLKyjdxb5q4Pzjs
jOXPgCu5sXHwxvo8tkdLRBlwiNU7mh8l3zdmKLGSNG/b8jbP9zRC2sNHDeHagiFDoOTzEL+PwzsW
Vjtub+M8geg419Evqh2wQva6hjFXBpIxEG6j6mw961LrXMHJXL8mnR/1RluglAIJCQFbgLW9N9EP
q0SQVgq2BM/Kdy0xOqiKZ8g5I1VxK5gsG6vziFFrXING0jhHqPwS1ALrZzO/ytIjC+s57eFna16b
hYPFR4YlKNLDqvoilWeCFABMbaKtoYqlQsXdYwIs45PDqCFM0t4kjkazlnBl+cwBNj7KUTizfMPp
xHdx6a0SylVkpwcrQwH9VES/oGaTaHBmcacOYWe+zB2mc7d9zFu+jfQqGFfZ9FFlLU3Id0wc/BoU
yrDuRRBlFpRA4dso/okIbSJvwJ3H4Buf1JBzFdEwtoyK8vksivcCEVFu3uEDuxKeEPAQdsmwR2xv
lkQSRx423UCb+q6WoZVfJAqQNaQgrLit0viYLmiqC0Dw8MaHIM2/ZVJ9l9/EIJe15CcVCNcS5WNC
tFZmAN1bjpGWOK3aoq3WmnY3t6i+8f0ftIrVbT7VoUUcJ4bTDov+nBOridw1j60dRW6OQ6V40o3x
tsRMfCIRRI3Y0t+nGkhL8G8xqtWU3FEVgnTKlLLI0msvFB7jt2AwL2DLSY01bWmaO1bR0ADQp6cF
whZgLQtjZz5gtP3qXkWylEWfiWEFjYEYu6Ne1mqa6swK2wyhTaWHA8JZ+pW90OBE6DXCkjHEiOZl
ptk2H8GqRGps37G+PWXm7E+F5MWReBA0pCqJHoJ42Is0NJahgkhMTtMyIVlGe0D/4srmt7Z9AJ9i
rhLvu6a4l+imJGkN9B7z+4qPjb2nA7ISJTv+sCn1gUgzP129/zg6r+ZWkTWK/iKqCE0DrxIoJ8tB
tl8o28cm58yvn8U8TNWtWzPn2BJ0f2HvtYN+AklI7+7vdTU7qlBFbHiNOi7xfHa7GONsRTvCYDrD
Yq+aK3uWYPBYS8zFkxN+gfrhL/2tBvVi1/8s1MI+Qwujie0VPwPezOmY9fF7QaIwvGJmz/ldxZYQ
ac17QnVmdw9zdpAiztfRkK9lrJ3yrFzpXfGlqqxWTac6NAj5CeKEz53wsYmhfg9B30O2dC2VBdrw
MfJq13q1odd6cXSym2M2jKO1SXGesoP0t6nQXWHN60ynqQAXAuA2zd6oncCQ9UzS6102wq7GUwFs
PyPk2scsCsLY03Fz40dgQUHJaTTXwa8uTSEvJvs0lctJom9mEHZvo+dY4R+NPrN+5Tv0ltfCbv9g
6mO3n+6Y0w96WXozF5RfWFtTr8gDHcZVbRoPI5ZHYIlupb4HfG6TXblqXB/E9KcHZ7hY6zJrnzre
ksDUf1UUn0WUE+hKnlHRAV2M0SEihEPW43UaxFft0mHnKIpqXQl/K03pWcxCNfTLasVVU7AJaqNT
iYozc+i8M1TSBbpnzK0oHjnLyuEZyD3jb42QLoM1NQgfu/Ugw8EQ9/tzSB5iPQXbutMfpMcRvwIY
Fyl1iPW2tqkhOuWDaGQ66+kgg5hqDitOELymy4wB9MYCkOGO2vEBEnInL7bGrD3Ep9OnXPX0tQCi
AAeuzPkIbHJVQ92StbwAcSzGi2bygrIsG+Qm9P/MBNPA/Eqa8QadxiZk9pDBLbb8+TmCqFC03U5F
sGUb98X42VN81QBwMuJEZHSfIH7qDZTnNns3oitzYmqlAEFFw46AUw9OCtv4VRf92M6X49eXBEF1
GpwGevsWETfFuV1j2YmhgFDN10NDxfYGNxtrHSsRjhoqJXKh+I5RFPvdKuKBzm2VxCNqH+MdbMtx
CQroIhNDCCD+rIU2i3K4VB9qaXsx/r0KDAGgvjV5VhsDETtEOJ1MxLTl+UcVYSdMRxH5VtbFqArM
DQgwwto/R1Kcwjal9lW429jeOsFmFB8tolFQDQZYeBUegFsaxbFw0jvkx1s/2bsiAdag+UwtyidC
EVg51VOGw5iMC10vt7VdcMLopEWKvyTiW29HvWVJXPxLwycZP1VFgKk6WgGXBUFJKZU0az227j6F
uVOQromFkcBGL7ADjg8cGtiTxlMo/sbuOKDMB02YEDmGeRuxEgNVANbhzghfGwUM8YAfaomYeUnK
Z9FgPVl2WLuanaqNbq+O3p0hvPXqe5n/hoTU+GF3ziQS6qI5Z4W8Tna084me44aN6+AkJ2yiDcSY
9Krz09ipugXK7zE2xJ6XXKCjeLZ9mLo/3cLBMX3m5JF2mnEn291Npb1NgMXh2kiI2O2C6WCI6ZxF
ikSlwK/JtLUN/tVKc9dAXkfqP9FY+56t3coK0TlUCEyutGd281T6tls7gtOK4rWwlZixLmLd5F+W
RR946r1wcQYzz0fR8KkrydtQBE+JY24t3SfICG3nQGRNR7oeMfZEL53tPkf48o1oEqbeSis07KTj
MU5KryMyWZaA55OjbA6+Ckxubu9VlFwyZjNqtw8kt6jKkFOOyJMD6RZ19SSHib4lfE1T0yNHhnca
P3SLBlZ78jHF5aCu/QIiQ+R/+IZ/1VQsmrbvjrWxt1XSz9r5juUffWW8QaC9HXGDSvomMNXgIQ4t
ODzBGCFK0YIGz7YKVrp5Z4eGpICvkDeZFFxSS147Js+pwF8He/VqKl5afkE4gDQLuMK6dpSV0LhJ
NLgWzaMnelz1KI8HEKM+u5aRW58E2bWffhTdVaaPhg9OWPTmNgO5z8F5z6CcawLF4dqBhlI2F6Fd
e+I2Swu5s/mS6K9wX90kfS8ThTXlY6IwaqCdyQUNg2CfyquY1vH05UTYw7/r6UAw0ZqVGvJrbyo+
x+YaAZawil81ISgxQHz6JNB8pefAf6q0G3hUvILOWsOOg2ghQpo7K4/YvvrWnUgJiHfM6zoBggiF
lnXVeDOJj8HT8UWaqCs4Vwmqdc0+WYcI5EB+wbIyAYOwXWbc3QHX9PmJh/mB/2hNPgoqt33Z7ka0
V474C0ghUy4982MgE9t+RMJn/0nNJUk9sah7jA+ZSU9RiQfiR2HxISqoVnsqDZTVK4UW25jFloqL
oWFXn3MfOyQfjLQPEJu2wOZ45QL/EsQPzoO6elsobxGq6uTYKD8+gMsA+tDKVIFRRD95+WQqtyY5
s4Ze1eN+Vgv0sSp+uNFlnr9KzJCxQEYaOsMc3TPGO1xZKtTB1Yi9KALPsA+q4Ubybk4HYBRisYHG
62kkNZSogP4WTDbsWw4mDV2GWq1BUq+DpV6TqGUs6bYNWjo2+o71lofSXeBEcuav7j27DzcFRWLg
fFvdzrBdVKRZfRWDZxgEGY6giIAMKA1UiigwjzCH4q9l2fdnAYGh9bf6BcGj55dw1vFxtkA33yq4
gQFpNQvMp4qJCwdLNWfcd2O7C9s8ukOlULdsQMM/LbBsC+vQEP3LrWgi0BCJJArMMQZ1FVmoG4xf
E/9oNi6u2v65C55SPCCl/BYx29ocqhQDsqJX90H6o9rJhnDGE0eOGyr+qhDZvgmaPXhTJGvdfuZe
z8WEDp2wZooLnLEIT5jr1Ly7WLH4JoizO6pgb3LjIJaxYi5uCajLxMQcnL9Go4O3pnCTdtxkfGds
/ZcdHjQNk1lTsa6LERrtzFaCnSmabr9j2oABuEHKEVEX9TzySv/ZFB/QPL76pAbOdO7Nhy1Sl1zo
jW/cTJ3EdQh0yYjKuz23+W9HSJCV/wEdWTuQDMHr3Chx1mwj75YD62bC6CYWyK62kmkK1Uyw5et5
LzkqHQovHFIhCc8z84lh/IcLYApZnjjW2cpfnSxeF0xIiNbxFJ77SeCCeKQkSuBoalP93Ge4sed/
gtl6ZS+FOr98cU+N2ivYiBXB2cxzZIJylQ+p17I5mLEAZQ8uvqJpji2BnXEaHoMFzb3M2ox/HUMr
aJtcvZzBVPlZab51qTwSc8bfvs6hubfdE0iWlSkeTWY+1aXNgufJEC+gNl2fTcWQvLTyG3oVn3d4
LqlJI84OX2AkBNIzDf+k/NXKt7j9pVJMUSYNsAdLFbasc0tC7rZy6ZM+OuNvsOC8scoci2cJuVBi
/zIgGfsRVXj9JVGHlfgKWIOU2XNPi+UrjqtpBz+3NpNE7I+EwwnPZvyTBAANFqfedLLqp0z5Kdke
BIQ4UYm31BiDF0iQAki0yACNg8RTi6ee8xUuR9dSjXYflZ4f0O68zP21VG5K1z647FeoPKhCMROl
jdvyM6RvYaYirFFywPK4/dT3ePK5cZjSqs9N9IlobTULC97u9+gb9A8tglcvD2EDNuwrIonmk9nX
rhvODeDJdD/G76pzEZg9yEXHpuUiY0NqSVJ7TJts11unsC8msxgdyxs8y9sUEwEEdNPH+qZwD8W0
HeXISJFCYBFc9vJNY1aINddmEjJl144IQCe/ZTZiPgEhAJtZVQf401PMs5g8GQexZfdZn6faZ433
NpLBU+6/lACMbVaaGn8Msr56TLe2EB6CNibb+w74Xptt2hbf0MhAxMGYMPzBuWIW/AWY7W9o642i
6HszYO8wMR5BX16jd0d/vdbK3yFgUu98Svt16lFOzcZhFCcDManA9ZuJ/aB/OOkHtBjE4FazDrr2
hPCdVcipnd97/be26ZWWj0KXLtXgOpvw+Bf3mku7xgdEqhrwktJrDJ9/rVi+fS+19GsxpyeT8Kty
IGMqMFal8Wbq9QOw9aqcrS1IUerrhVBTbbUpfrAZY8swesjsN2YxXmdzGbQSZBe/aeN8svqPUZ1/
gO6cMK6ACPhNrI+6+4T1RjjBtxLw0oZHdoNKeSfzG3/PK4h+ADIj/BuOfZSaxTyuSQs7j8ZbWsNn
Le4BkwjF8fdxVnkCrlLDDkSNxKZxbllM6Vn2u3EaPlTeCpOIt9j4FziGRyoCwoPvjDmWkzaUnKFb
BgfD+Fsedq396KLWFVPhjea0iATWutK51bDg9k2+PLZPvdiW1BDspGdxWvJWZ1IMy12FYQAtwxEl
AOJR1B9knMUz1qLoe2YRkeHsjO3gYqGZrGJYXOYLIRUuNH38a0aL8t3CbUeouds0+WdUKWAwWFk1
XKTQ7tlCS4wAxrZa5giySAFrDPgI8Cjk8T+ngZgwauTcKO8AmHZKxNpPOuFtMuJFitbAPPxndTF4
nW2Asa7O7HMBZqWqtd2i9gTY51BpxDNTed7FXowXwp5gF2ZeJqYtHoONFTZkfEFLi/NHrs8bW3xm
07OKuRzM+1azPxkf73uWK0UL15M+jTY/4zNBRa2wWSYW2q/3hhCI0IPHnCdvyrykMWteXlB0Krk3
LXqh9KV17hB/2QphCm4/6uJfgWViLIf90BzJ++loABFDkYBWpuWuxkwcFgZzW3msBeYx8J22Lvcz
4I0sa/cpHoustH+KJsaE0r4YlTFukoEmuwpnLoLCedIaosnsEM8zQwOjbf4vQqjrkx5kb3pxyLuN
jWxjpYAHaAxX9rIjHlAtso1hbwwDnE9yPBsdh6xW6RhL5+pXLfQbARX0f7DG6H6rk1yIZ3nGfRvC
QBitbZZYLgI3XCbVYxLFse9nnUO7jXedmhhAbHMc1BZm3LofiTwJgyuiQy8CRoxF4BKoDsPm6F+b
TWe7WDZpFRxvlVj6ITtEJeykDCldoV4Ma7QQI6t/yVwSCcSuSK/jYxgViLgDgp4s/6XHD8rJYWE3
Cv8ANJEEBU01EPMhxvrSZ84ZIj7SMrRwzRhwyBtkVbWt18vaPyLR+JlsHH+6E6NWb/4lCjLxQpYw
FIpvxJufjeQatacZL0bVIe+jf+vZLYcO00EANIhD5u5NDOMtrUnqyyGztmrpZmFxlOBy3BGkNX43
bhyiimWR39gFcFNXCurPEaPVwBVM5y12isICxCeuPIgJQ88GBos5kpKhovE3M2bUOFpi8FZhrVwJ
hbB4gWZ9w1WsuLkWvZQaK9ZGb6/tSDw2QMoGdZEgzCexJMqk7CyE8ZjgBRJSNR4RNG3aztoPRrcf
lPEwqeqfWo8/c6RfJZaTTNpHAeguZT6h+QDba/+97vxd09lHw+CaEWqL4F+7JvX4EdXGs0DARgg0
VrhaRQqboKVBxu5X0Vmo5YswyXoRvF9O5uo8/6Spsf7N3ifSyaX8IoTF9XvTs4ey5ASJqMoxT48c
NIz50b2E9D5DmvwCSB0xXsxssPMClujYnoaJAWnpJDutt1tkueabowQVE2J9U+J5Rt0H1UVxUwIH
VpXQjxh/3qM4xvsq8fHC4p+3xWjd2YyeHOh2Ju2xkU/o9XOr3KogDRyn2XW2/TX0JfmGAj97dVB0
wuYtyuygzt40xp2pFhmrYLRvDdIMmBn2TskdNvpphsDR4LwyVdoIwByabYFfbhZtXskuk0CexwhF
tIieK15qtKc1Qq7+HTXDq0YohZY4V5OCtzTsTaUC+IgW1J61HtXsYKnDh5Ez4lqQCdD77CY46Cz2
acVR7zleHrRQORK3/L+Ni7k+JPiPSMDnSCNXFOr7zKp0nUCrRnaKCqNuSuG2pfPlL6Y+IpJdkIuN
py9hhwO30Yx9ZkK4l03iGIWoqVgJu2IsvXYhInIDrqIm+MsNim+9YkhFmG+olv+KacS2A4gZeQf5
gUmf36KBHaK9NDpV7vwKPf0J0Ssg4H8nl2BPQAEsPWS/DUNEIFA//ZSN3mx1Vx0Ap9FdqtbZWrGN
HUdAjCRCkHCrqrHgUEhSPhpn4I8EepsXMmChQQtWLy0nYuAscfBKA3oYGeroPBsYgG2HGQivGBJt
3cuMeJMa2BzRIgPY8t/L2c55/sgXDDU4ANPGd6AhqPIVHvJbps5Hne+TDFedwM+s2juMPihrFWMT
ZDPXevppEjmhIdN0pHnqFPU0WtN2jMirFiL9tbTqD28OVIMZgFFEuObKKust/qTQbbFQVG39pTjR
Vq+zf0iGH6NKJ8598hWT+moQJFNoxid0yesYLpdKli291nBmInctZ25/NVcedueTmRcol8HhgirM
/A8s8pMzodCdGNG5SpmrQMmG5+Uu4p9NO6gbQhjfhhltNOnSyPeedQGdN2imX5Aqy6xWvahdbZwd
yaczd1Azh4Rdf831sYlE2rqT6ujrNvaR6fXcpYawoVj51ht6UgITyFf6MCu8R41GnrBIhh8rx+lP
PDvogpxtcxDZe1PQdcN3Bs+mhyqeQZM/OnoDGP8dqcMbMeACMFByrFsYdUxUtcJAneKQnRrC6ayR
K82cQ0yJTXt8KmcwfDZyENLk9UOoK7wNvt95zoQZaZgG4nZiHfwB7qMghqXSdC+WkVcIn3m0/Iyy
wpCMcyYyPrWIFtlsiTxtCTzcDTOPHHmNDAOLU9v7IxGtqCNy1FQbf8mdYBA4KMW3Uo1ejDFmHtWV
gBWeoIivcJrg7VsHksMcyrLCrhSTjZer0T/EWAjYmdEB3GI4sbJ6a4+y7JAzkhwVTKAJq3zfMVEC
cbtm2qFsKyC50PuL3jMNH51UliKnpJKjRCfmdsyTjUpAkY2cPpn7jabFjCS1Vnd+m9mgYcViEt8K
HIKeZinxdDCZmdVrtnSJtRltkOnS6TgBgsjJzJ8kIW1pi+tCLjRtQgaO/MDTdZE+X7K4+lYlSzs7
R+A92jj0VUuxNuqIe2IiRLYTfat5A4jnQ9krL5pMYgeSQWt8lnGuv4zguVmmGtFvlpr6F9VAdgvH
vt+qohVbwgmBGYbgRZqGBtNA90ImHHA6o6Mpl0wpcqUVGz3OZl668S+ambOV+vL6DiT3FpEBrFrj
Fe/jeDhhwTtmdhVflwSetdA4JKKmZAjBlgh3N0RGUruZMqcBBPhlgdf2ZDkFnUaGDUZKUhajH9MH
BVEmxsJDJRZDsRQfPl/aPJyU+zuRwMuQOBW4u7vsi7R4Y53DhEbCNrTbMdfFsfPHbm1b1JPQGVmv
NX2ff4oZeW5uKBaIIDRJQL7lvogR6xsa34JNaMh6HGV7BzdRfFXCCE6+JRfuogZJFkvTvhMmqm4z
HsEb+eR7DWr/phnhE4Fk907vtmrHAREGeOhxzRBzzcjQFC8zmjbFjBikR9oRU+orfCjysVscDjSr
AzAVfaieZ1s7zRbcDweSO+lcYE9qmtIisfnQu3QTZv0jTSqaeUUBdOofyx5lATS6pjC2gnPQnWrn
vYkBLijscRcfDbfUDI8tvkSav22nhXtQMgicQwduDSimTB/3OT76oI4/2oWzMA5uCxS/wiCiNdNH
zkfsDgusCVk+hkGs8gaJM8tVuYoJutJSBiRyTq9a1D98BehzF0eHXlfZ8ZJhAtHRoh+DFJnpOLV7
bFC1wV7AKDnRWd492UT46lpxJRAHlhIiXNZNct8U6gOPCqVLSEtntARLmhWyZpPJAVnLh4QfZbTM
E5miB0KIv1mnTizMslvQGizfC4yUNTXPkGcYcCqxm9MKUJvybCJzzqVCXMwAeqTI4X7NwOtL8eIo
/X6Kp1cm7VvfYv8nLLeVLSiNnuGPZX4bVrbD3HKrZfrTJMbGnEh5SSJ50qSPWoFSTcg98dn7sC7P
RZ2SZNy8GG28T8jlNgqMkDH7NUVF8Rsm7VOma/uB0QrJ6ytC21Yp2oW5t84kxzFgTH8lWXdzN+/G
sd1ylKONT55EpXhtNey6Kn3OB/xWABRKiGDOzNITJWTKvCxjirV2HOulNcQSaIUQ36K+gojDbgbu
p26CSU3Mvt/MJvs9U41hHkVmvQ/G+BzAaKKIApNF2AtDYX5vJiiWm2OjT/LphHwY14CA0oo/s1eT
q9OwusYVCeBGRZBB0DHW2XjApguUoJNyn/AvEODheCW2QvKw4GBiSVeT+DPuqu+4nZ57kr9gYxNV
X0dMwEdggd4SapH4xoJkFNUhkyozQoc+2VFA2E4p4dCMm8kolPmBA+zTGkexrhikrMOGSjjRKQ1J
ovpsMxkfqlIBLl2SBuAHTGCFJS5D6/s4mWfGP333qFt+IkRU3EjTADqeo6frbHJ4pLD28KuxeuA2
oHFlUqkmgIA5qr7w5rsWu6/eRCRL2DhsGhvnk9ETUOHUwcsYDWfLqMe1WUQIq8rQhI5RsvpYpuMM
5Zj2fNbE7gQmgYwc1CwG2k07yvukkSPsVP7G7mudqavckD5/m2uV68oEx0zTo6eYafW9bSGmiwKd
RGr7avbjTg4+icHqoc4yjHk5IUzzdLQjErdFN6+tFik4/7eP2iX5Yim2Y2f0VKGnYxM2vGMB2Rm1
ejYNqsOi7PaxWXpaD8BKN1L4EiDDSWPmPAr2VYpmrLOmb0VOT800ntDuhMgmGPI1jFlYEKJq7sPh
Q9OTqwmsp+a3vFWBGV9M8C5lWO6oZveaAzgmiQ025gb0aK0vlXVvilej4vOxmrJ0yeQGcE4D1AzR
T5UwfYUi7gVZeGfEZTK2pj6co/iW1Nyz7cCiYIBe4c0U5ExgGdCRiWasfRNNX1xzFg01CprBfImn
7K0zWgBdHMi15hwg6/8mvf/eNIvfs+FvjOPfXEs/cENc6kY7zhXlVlRlaOYmHH+d3uKnjCevqLtt
OKRLD76fB3m3OFsWAQusCbAvW2gQctnV/uNvezcz+9kgWmrCDW6qzq/BZizxwW+ECCxNh/CrKV9r
LV8QU2sOfUvbTj1xYmOzT1TlCF9GPRCe9isMc9exKU5TA0x+o3pDE29rCy/YpKTbZhnGKql8nZkP
Y/D/tefouU30FyKudq0Z7lGPks4UIDOL/xjUIfa1XsKkPISKzNZoF85NMH5qY+dTBYdPuolmTYL0
JLJ5pWvwe4PcYFHf7nq9wNBTnBygLDQSfDy8x0E7nipp7fVe2UJJ+bIM/SNB8ItpHFiZD/WBlCnc
V0AMZ1RLlm5+q3rzKBaAYMV6bpqDD3/st3NabkbLYTVfwuyZg69akM/AbiGyzM8WYcVsqXunA9Am
2p7U87Fm4hvyowInbnMDYDNzLkqwjvFyTRlEojxPD958PjG/v8TU5H6rHog+19ZVhUEOUYt/y+aJ
tMAmloTSY/3xcVbBSvGBFy8qK4ROzIh5R9eyUl+tqPrL2ElISAt9nmz7TGF6bIqrtEzTC5zgV6WC
ZHS/bVteczU8ZaLejZh5VBSsgSOfl5GHOau/U6BhZEz+2upXRuGxj7p7OaY3dYRupNlIe/mUNioS
W3VOP8zI2ebIXqkWUeyCzQ2h7RLZnf2Gisqu0sJ/j0RmqPYFWwlHwkqdqZ1Se0OU5rrEJSMmznk1
f+lVJKO52JHN9jE3yZuM/ZeZBBygC86FVwgGtcaIKj+KUL0SGFyy1jQIulbpamnTU0Z0Ud18KQr8
tin0BjqBIc0+ChLvVwaABJ63W9qZh2oUH+Ok4TDXKdVB2wSJWAdwACnZ1xVyCocwuHVtqOgxc1Z+
E2srPTgOhEAtApQeEEKgfCtWSWKiUp/Cgi2ISDZJTPnMcpUBOdI8ZdWI3xyKponssHxROgS+4AN6
DJ2a+OzT4bkKp+dcGe90wTw0hfliVvamFvqbFQucEtgtBu7umtzueSQStcee0vrtq96ZL41tHHwx
LZ5OkkFIR2mDH5vT0VDhnwtJuurgEeNDw6GOey2dtio0fruZ9ui3kFc3+9QWeF1ASRdcX2XinJW0
OZSN6WKnOoRQXaqsO8BjOo30eCPSwZZtMUYW/lTHG+3uu0TSMkVI2dgTdOUSpcHu3tY4fQNnN5Pw
QH8rz07HoTgqjZuyrFE1CDk5Ij6pwJgttH3gswmvSKSy/bsk2MObIuTqqVm6Er3FoJknLaZSnriL
omzeCd6Xdvax8lhvegjnakaAHqFY7qiZ2sjFk0M/Z65lUH1gO1xzKW97s7krheNZwW+cPLC840hq
1p35pTFp50PxfETqWsAxrTP3RXteW6U7lCpIl6B/mE371LOgU/Ey5NBoyLWH3kSXwZz60DE0t6Fp
D9HAM5hi61OxcRRmux9iRuyD+oMHcBOA9cycgGMs3/U8MLrGXGe8RYi3fOZAM+ygGU44aaQMVuTW
qVHpE6hE/QZeBC4+82zCbiqPTNZfRk+0tfiyMAIrh0gHYTcm0S+Ov0dFpJUbYFL2CO/9aDJikIsk
IosK4+sYMtBlnMwMamCJbRnOXS0aiMCYTscKhHKYmu9OPnwNOaHKGUlAZKVzf0yEC+CPRH6KWXWs
5/OYO1+VVe8adfTyefrIbDZhDX8EOyt+ziHVMSv71TmM1b2S6ve+hIYwTAWyWaohw+JeJ/4cqVCl
VHd83FAhGIhPMerv8HPqE9DpGaNmODaukeDZKhUknkqBqYlMrXEb5kRllIL4cNO/Fem8xQR2FViC
VuAtLGxhyFATYLbKmI8n4sKXY6jfpMTP7YBD7R0HTJdjEH6CRlVRS8Kn2eDZGAJKu9hmHUFLuB/W
NYjqMce5qPXJtea522gKC6QeF7SrpV10oFf/y0LkFX6XB9tmSBRifSqEfVb6E/f9E6NAasqESXVl
qD3xNpFEw923uyCFzjX7PRVllpgr6oV9iRDIJTSNQ5tna6UbrLdxxVSMlUubcoQRf5UQ9DPgVKB0
bii2l5IDBVxIrkvS7qiCDUw/RrnP1LNCc5u9tdU5MLaz5WPEZjuZvZIyt6roUgoaAKStONaxlF8m
BpzUnAvQqEOzPsV/FZt6UDI+sEe//qnDI7QvDL0/5KmvmgpyF3e6eQcXBnjg5jRPBroqiYHQxgXW
at8JlthhvOvNE2kQFgOhUu6t5gAop58efYSN6DrYHj0q+etW+jkSPArMT7DrOocmd2S5lf61VNFU
vye6l4Y/vXJGPFFB9zX9tV1egvpVSZf/tVOGV8KbTA2Ges3ThLfkAVArLSmJrZOFJSINQn6XsHRT
FbEmyLXqWjyz6EJAoabop12l2yHhZDyPx4WuoiCqPrzFBgMSpg0Y3w0N4c1qepqOGFgSzvPXqdqK
aZ9BbYVeYu58VCrptmKTWG966fHJd3uzQLHrVfVpCHfxP/7DlsidaTvjbZTrsnxFFjAtBnq8tTuz
vCXJprWOsXoIcO1au+EUYf5w6BXW2R9UT8iDJs2T4jahCx6YQrh33n1QNmZxsuQ+xb4ab1MDkuoq
zD+W8AEFR0R8HurStV4oP2Ny451/Mn4xO1TKF9kCdI8ucJkEy3nWUkTDpM/ialSU0asIzYzpUumx
64broROrdwNgBgm/i24B0bXzdzMdNFYV+iZFY6O7eUlS9vLrWzX13gkArwVPQR/vkjSwhBkaLVLj
XKfoWxNbpt0E1hq9F2YjyXteJc9x/dm+iWctvIbqkw516MZGa3yV6ZrXnAum3ilI6iOurVOIEI2N
UubN+OBGOBAbwLWZ+T4SFYCih2lCnUFefcDfSpNTNZ/bG1nBCXyY6pFwZvQkDD/jp163Je50o0YS
xFaHv/Slqz6z/K7Jq2qx845+xg5xXXn2Y45e14oQuVBeevnozgrVwdqcPGJ8NHaL2OmiOxirhyzO
4mcAtojGWke4sK7wToOKm2gZHzmu7hC6+Dp5sI6aAze7k+Knlj/TG4YrroQsQxTIwgqrOqMut31p
H7XjArunkBb/urPkGivWiKlMnut93u9Yt4BUUXuXbw+YLg50tgwG8r0Nb6P610AxxXE1uo2FIZM4
kA08MgygMzRH9KkK/isq/XVPFmTs0fc3+UZB3eqOP857gWeC5lqc0Q5BTWau6/yzrrwj/e/yHr4Z
EEeQqW3R22rOqrv7CF4+WUFVwFfxL7YuEn8QAI69NW7AmYHbqD57a77OjYz32SesCYmsG8UAgLPn
5LtK9vI3f2AFs7NrfFluds5BBCz8kaSOGWvx17wCZxf2FmpQ/hdGEFqJ5HSNF74sVFpN65ZvqIa7
5oCJjC3bs527zLoGi4uZx/kwIAJ7U1CyzC6rgDj0WoR6KFIs1JjwfzdKu2q/HeRAaF14Ra7YwBTQ
/gh6By+G1kx28IRc7xh+kUQiJYgwl+AD6nAxbdJnVNPTK1gakEv1El3qMuUUI0GcG6a/zGah1CG7
Yfa1tpEGgGp7Cn03OtV4OtUjD7zSfEXhgTa6DmHxr8MTy8XCo/Kk5JKEWPueFJ+I3fudGZEd4i1I
d2ApSPLodekfucCUXRijvEbdTvt+RDhD4eIjJlpyoXYTnHaYXPMKueSn8xHgP+MZZTqebGLe4MBt
CApjCc1vgbYE+fZC28683nEJ5AtX2gsgY4jhFHllTj7khiMCv71UNxwRyJRYCJjlg/mJ8VBe24Jf
4QA7zLQQT7opv118ghkPVuTS6BvygtTm2gwnPXkyp235MyzE7VMB2wlRc3HQSTSQh/KQQo06Vfe6
3+jlST2QycRkkVvIBmC9PB3K8EJeCcsD3vngOH6L3Ov8NZppM8ZAhHJppZzQM6GzJAE5/8n1o/gE
Y5Yku1RuSBkF1YcDHaFj9F3N7vxeoubiOl4MnF77wzgHJl/9ilKtqQ7kVs7I+r/JtUvH9Qww5GBW
O0dcUCQxXOBvTHhWpqX2pqJnxniSzU6cgDiXVO6P/B3zFcZJlL5kYRJDDcWcWmMxuTT7sL+KlofD
ICFGbEcCYUX1HcHxlGjrQG/anv1kvfCemMYFAOpqwp0ghk9L+Vegmm05Xbi4T/DyMoHNbIEnI0Jg
IxibHpM369b9sT4Ct47KRKR/g77XcNHX/h/gla3ZPSnIbJfq61LSz9U4DfCcPbJqZ32QQeURQ5eR
aW+t+tAL1LNRvZB9zUE05zejvNkPA0Ev6zrNU0OuPIRfTzn6awJneKqyBXnM1HLbDVv/SorZkmdT
7Fqs7OjBfSSTPPlPqr+TQBEjeqCPxv6Y5CkbD0p2qEyvTE8TvaSJOolH+kvDO2od+Hziz/84Oo/l
RrEoDD8RVeSwlUAglCVLDhvKstuAyDk8/XzMcqZ6pmUZ7j3nj7BoeJ8wL5GYtk54xfoKyP9XwjPD
BhRTK1hshFdKRMM5RK2aclqJV81AeX7Nle0oOVG3yiYfpOcYx14M9K+o3xKnpdaf9dduio8CF1c7
PRulWUELtbROSv1Se+DQqmMEjpJ4JqUSh8FfGiZuivJTEfEirDVoIXyi2Ur6AIvMHuKdAULn7SRt
+RD+0TwpkZ/e+jwM5R+pMGV4UH9BzHLwQpz8S+jBSsRuwLDFi31XkUv90npUDRs18sFgaaDAjbuw
RazzE/TJqgT9z+z6OrxbfwLJ6s0ptDbGLTg2GU63ffxeNBsCsAp42rNlHkNlpXZoUlc8BFg8WjJc
ml3Zunl1mbfkrifqVp5PSWYr6R1votheeyJmHkmwbUyeSJfQN6XE6roRdv23RUkaDRgUiYZPoK9p
izEwZ4a9d9NGekj6TodkeO2WLUv24uLRkbhMkshvPJOUsc6xVEwbimRmHi96qbpD0vkQEqZ2yKV9
Ue+aT2xjKooykgygIULC2NeEB7Tyoxi+RPOGBSBq/YmZt/2SqXbmdkpusuWXGgvR7tXxiN56Imei
R90/mg8+i1b+GISLiH/ZuVeXk7uetxDhQ+1o3OQb5M0UX5PoiN4ksud7qB0wjsIHtDAj8luB+fCE
XpXDz/jGE6N8G8HVoC/npFGmJryXnU/mn1xv5f2c2q+WWIwDSbHCb5ryof81xobHY8nnEzDRMUiG
si/OBwIrVop8VJfe1Pk6EoJevqvxJUMzZJIZ7/fJQeF8bfkRsu/CPMXmvT5OxNZw1CgMWXw2PnWH
lQWKckLp90L3/wz+VbO+Ri6oavs83VXtthTqlfQwl6UC+HmfGz8whFwstAeOr70p7w3Vx5MYFwXC
cdJ//bo/SBwO7PkJuaD1qYPLzzcAykD0k7lBui53GyKSYx4Z/bOoPkbdH6kVeTn0XCJmJChCkd9w
LKVcRj0yPyqWgYfGex6tGZtIoCh7e5EryG8mTG78CIkYMGwLFRcxBNMmIrdB/cXbTXUAXCiXEy6K
OvH67946MjBjokL1PmDFnZEpEktjozDN0AFbmAZOeowN2ZbUc6HtZBIwkZIDVYTNT9lmXiz7BcL5
ae4/Isx/8ms7hjtrxqAFNN9+FAAj0+mFZK37hpAGnq1hWzZ4kJcIN8l/yR5SUNwusSKfpbpdlda6
fOAoZlxGGQpTQrj4l2E8ifXu2bJaXwNaESvOgeSgLSsIhRS3HNGd8mvIx7LEFmCn/EsmFXnPBN7A
9hTfTXRWyfOn0MKY/BT1CjoD8O6H9TCMdY2otOCO9uIbD1aPN5coHW4XuW0AEemq/2rDJ6wnmUj6
0WIWnK2bIb2NFESnW+2fQUAElqktp1U/kxkn7tU/eNuCFZBccWxFMO+8SjqrY5u56bV6bYhFxpcA
DcxFI8VuzhuOsHa8VblLmhbjmLRosjcjZ5kAEi0QdvNHousw8zecqTA1uOR+CuOCY1nGy9DuKcHN
6diR9xO9HIvPx53LB4Zryj3QazEbagdpYiyTvxltZcNlWCGqKfzIhb9Z3BDcT0crZSzFW4DR6HWS
Xkc14CegiAV8cTyN4Q9RJBQMNNKjs65WsNeZ9RG1s2IbLypO32QMwQFZnEFxF6NHgfqwyO9GlTiN
JK0b+tUoXTJ21XQkcTtB4ixNzwUje8WkfpO1lSIdramBAry8Qn0qNUvUjmoHhWyE4KPAvDM5sWgr
0iaLbcZC4U5L14rRdREThAMzGlyeO332rzcOKDUi+3FCM8dT0lHsfciCL/o10eJYhp02x14h8Qhy
7WPgxuXZIwJKS7hHna46CKo//cg1MWK7RPBHZg6KN0ObiAjzxg4xt8eRexJVhHZTlXXMFyw+Mb5S
HTvVlzHxCgxHoUSAjl1mtkhE+RstX+b4LoI4i9K+kW0m8zC+Arj04YcoHen36JUTVQuNxJabfwFT
gW6TwoNkH8xf77D+iqmHTHTVAdU6zTsIktxY2JbIqM3tpItJQmUO704ibctI+kFEG7vM30egzaKm
q0yJ7CCdGMIPY0xPN7U2SE7n9q+hQTDraTQlPfEG+31D8nEs6/MoeEb5JmUdFUzUKg3uMEA2deUm
yT/ryKuZWqgSdaW+XQ2k3y4y56GpHWEm5KJE88GhnyvGuuJVqYxqnVftPm0DVs43jZwuq/6WrZn7
guz2bNegB0FfnV/U4IuC8ZMi5V4oKXYJPGmS4b7Szeoyvehknm6J+m1opr1w1GIpIEpJD3qL43wx
NKMYMmusg79agD19WobJq97uBomUS+msYqGMMaWSZtqS3YerZQaFDnM8a9LDqLu/kIy3dDqp0nc1
HqmKNVrWAtJA+2ybMvZYsL3Wsei80MDISY/OINuliCE6Fv+EaOYtC35SetL1l7E02+/lMrmW06lU
iOkNDNqeCnSMkg0KttKVd71ST2o3vE2kSq6aV/3U0w5WebpghOWZZ9Muuw49cA0/JVbZbx+V2ySP
UnZv7f0VJ1SdRSktD1S8Srr+JYbag9QnttHkMSK3R5Cjuk0pb2eSZ3oTtXQUcJoTdNTW+9RcXPbR
A5KTmqYBq+0kq5+KIJ6FIth0Y5vs1A7AXukKQBCQtqosf+gwP3X0mON8p0RqGBR5I9bK6yt9tYgd
KhJ8Z6chwFHqd6Lkjl3kNTUhQwk2y5lZATuiS0bdWRj6jYDGXaszkkYad0BqEYLSi+2u4+nVnkhl
qFsmewAC62eIDplY8rolDmanituRCKoq20w18cF+Tsgs5hHswWmdr0Yw9jRLvHjRm+/11ufOImLE
CRAzT+IlMuzgGUrivlu0u6QkwOmCmjbbUqU48UQpiySBXpIOMa8Hmp+m9vs1as5MUoNMupFd598d
hAuuQu2ci0dhuBn9XRc+B+GUCm6e0FVzgdKv9FNk7tLe6ZBHLak5HktGWdzn6VxM1/m1iV+lPTdv
TbBNUKmPpJRn35RBoWXyZaxktd8RPVdcE9a/Qu+3hWQRbw/riraBjiX4FSE5x6xhibghBwWt2kcD
mj1Sr7rLYF+1k6LtcnXL+9sxDS8/mDtCPikxSfy3ybrV3TV99V6u3mrQs9FVqo0+7Rrzu2nfZ8Eh
jCYWHp2+I+s7Fp2XKRLY8A+bPYOAF3Xgtv+GvYZMHIWX+GMh/jW3IlFlXJfNQFbZZu7XFv9sKftA
63zjtdV5NpCAEh69qb5p8bvBbEYr8ah/VX+EwlzLj4YSTpLmDlXpCoOrXtBfgrtsSQj60w+iP550
f7hq4op1/ev1WtOuvcFyPfrFg2jGdNtu4vfpot3KrbQHPjwTt2V3n8xLvL/6J909H8FbscOyYK6r
J4JBeyK4gmZLO9mRMvtMDrA6N1J83in1dsUdGeNO8YfUyGZWQXFxGh6GspYZfNdIjJq/qHEihjqa
mDI6VO3iD8iERXrGzrhGRfFFKCgVmNY1PkjqISO84LXrnzpo38b8eX0rByx/68HOr5lNxYJjLFMi
QYOX1lEOnR2fy2v6NezYDzc4CZzXLXhLPGWHhsrvHnhihJMJ0OlXByDgu/pb2cqEhYTLcL4mex4J
Gx2uba5Ag/bTQdqTpLemyYiSepcPPbkqxVPjLn/GRPO8ASubbxA3JM+DQ4TP7Fnb3K434Wz81h8U
grZb8R8lRhyL2hpb/hYv0E3zgI7eX5fQxr8gHlub3MFNWfrMXJj4DI9KsCm48TEZkIJvxt1dpnLB
rqazeiJlstloF8Y+GlZyGgGIsfsJ34wvyNE1lv17dDPtJj9RduRnW7Li/sK3eNpMH/KmdnnJNsVB
3JYOIeJZ+QamCTIbnKrzsB82oCaMEvrG8off8QC0TbAp54LbHorPGJk84kNoRgcqMueGXembwqc6
2uYN7dblsTrjvzjrZGpUa/SWW2NH2Ynm1HvhxizGr7VYJ2v6fTmnfvi2tQV1DW7mB9f7vj2YP+Vx
JjKKjpIVHXi2dX8dJYhHcINVAA3jaAdqJk/CF2iCRl0cHS0XsEnwlsWNvK+J4HbAmon0QJIy81W5
+CSddq/YiDYjG0Pj2tp098yb81Xl5u+VDcqIn7bYU2Kqsx0cp8fMPA0WyuhtN8f4SkOPw1D5qH50
QI8NwNk7DY4/80fhie7gRJ/63/TdrKsDDARkV7kTHsIhdPSv8QQraU9fsRN70Q+Rv+5so0XbMJJL
frXVd+mh2FV4iFZ8IT4pXL5xLLzs0W9Tm0vXZYjiJ13T5eOyZoHIvZ68o0eqcuzXZX7ZaLhlL+Rq
3odvklMj+VxHq2GLNpk7AlLl38gX7qS/3ZV2TEcGF62+549xT6wWXOWXaf+YJ8WFXPYWcZozO9ZF
ecibpTAGUdENqT7gxqpiPV1jeFS32jXamhfEf/MHfDhJcB/Kh3ILjzym1RWrPGm7ihfTjekRdqls
FFva8W6gZfVfx2RbO+NKs9EOoEna5JvoRvaXR8GlE9nRH5MWlCIEni+44Vv2lj74i66ib3IwaZt0
o50nt/Eqj7f5UH4Y+3wLzHFoP61fDnPAw8lYU0y9KX/B3e36Nm7LW7Y230KHqI0AUHy3bGp3c2s4
r7+l0GAdO5ZD21q8YmTbABLhH3J5hQmEPdan6ho7gc2EyHSNwhF9RGcPP8PZcnrPcAis+S08fFMf
5RsPFtBxtxrPEvDcPt0mR9xDG+1JiNIOFNELtuinUGuvXp2tO50TLrSs11TrxBsWA/V2xnXDcyzh
6j6MDJcuQSzwn6gAP9KvenXObxotnXboMmNQHgc0WJ5xxQz7yNNZe37xqrxoNrV5nrnpmVChhr4M
/jhBJ5Gj5rtyW1SbBa3y+/emPxj9g94xgF0w9uANjCP2x138r3Bxa3+FB3y9ZCZfGZpNWzyBxrNi
8Qc/02e7U7eGsap3gcdvCzT3IFxAhVmYqcdAoA6lsB681OOja//kYSPL8NlYkhGEXdAoNE+svUbs
jHwfR9iOI9mafOm3eRN7lSs4JfAjQ/5O3wZbOjFCl1YxrhWCXBqPXKLZx+PePBLZ5XIwPrhO2dRG
AkKQgWk2lF1373jRBAdtlKw6qi/6uO0pzkDNxTFExx1W4xDsddvvtCvPWr4LtxKyrw1yDpEYJfY6
AKQ/vk5yKMLIGf8MP3f6fwIgce8N1oafIXUBixcZkz3ZGb8mQLJV5JC09eQhX3OxrfqntU4RJX4X
bybh0P74aM6GT7dibKGIWSdXpXHKbc3yi7ZonRGVqh90w6G1/IRHHiUvR578hpDeIzya3O/qsEB/
3B6wwsTnNzb5IREPL6CtI98U+kNW8G6b2UPKnNyBkwFEmZHd8JtDEZz7oziW5/HWfOl0Y/BbMh2Z
PyOsVMCcA131ewGXEbr2Z/4u7V63Abh4PfA+yLz6W3wWn6zWXb/Gzm/9db8si/jgZeDa1kO0BOpu
czE0lH24LLwxShvM+VskRW6leIa0GV9O6mpLl8KRQ45Hxq8v/ZErA9xwK9vtF2sSb+p4K88WdMW3
JsF9rWQmiu57SFeTgzg1PWcP1Q/DDYIGmAHEGfIjWv7SK4VTmeqTRsraCqa2yk8FrQiH4V6sEdTd
A2WlHfNTdNLPzT07QLXBJmZ3aC5UL2Plcp4C74nneG+kNvvetb2OTrgGsYpc1QWv+US1sq32iIUx
CLniBlmQZk9eds7hltfWlkd8Q1gyMtMNYdb9uC7d0U1EW3zvdtgvp2VoWlF4wkRwT/1uW7z1F1bc
t47rkOJRLr6H5Lxz01znTblXThF00Ubi2Jy9gdlxnfBYzHAqMhXzq/LXeieqJYj8CbXWJbsahDzR
u57YzYVLnvyfE/DfqmXomKiOXpOsj9uEfdcFK533nM5gQj8Ma2vBI0g1cGGcuVeKA2XVy9UNk1fc
mW8cwByOPMHlffA11/wh1Wu/dLxg4Xsbj+YvZAxyrokcx71xjZ4cDpqjUju0SnakVtvtLt0QpIJ8
hin3i0TDjeKzdskmMwfZfXDu59LNbBWFsseDMN+BBMjsIW0QwowOkrd4S5+Sxw4d27g1OY93FtPK
ulAckIAM7JxYkZVFT9iq2okuXoMNN2HkCuf2jhse+Rq6CfwOhA5KEOkrMuyl93AZOTjKtnibPYmG
40OAHH2VcPJR+JbdyeNZDTb//84lweZCN8D3tFyd9Ql75w4GDakkMwZZZyseQrK7+I42o8cBklEj
s/TgsjdAqgJCBT+U4CColKRt8xt/5LOrPokAEjgU5vQZABUugZ2QoOiBs4s48b+FdU920L4G5bCG
A35pMLGDzdc7q3MidCcibIHdj+5o7AGsyfDtuVXf02hLaD/kIURT3KHBs18cSPcBysSrj6DEbe5S
JTx9zOTmwr5ndv8n/RW8z29oFUlVIaMA/0PJyctCtl7sAhRs07EUnWfQbF4NCdZoae3tkjVlRVfa
evUPxs7qtadAmUqOjhLVC64ArqP+O2D+xvf+QeZyXPoj/Dvue0O54d9XqWElEdQwP8RmG6Objtjj
lZTJOvN5oGsAtSko/A67kSKRyZhxTcpUeJnjtq7Bp+CttNJYgZrn18g6gIkUAxg1zg6IE+KHtFFa
09SqhcchvwaDyz+m8bPPf5DPTxRw5n9SxDRZ2DiISvlgqFjrVvynE3rZSnmQVIlzdf9Kz3FzbMZj
PF2K+QNMZ53mXiz8JRraMofgVwG7eCW4ZsUFBb+GUhwCp3q3GkzocBAaJdh0sGnmRoPIlqbyZ267
e09GQdbcAgBhNURfkJIgImVuQv5WRTNnJ/wtwpbKmm7hqJNeJq0y0st6qEPkacCo6keUYo6YzzIz
UeMNNesWFp722EMEajTdFWL9KVKlt7KSMcJqk+qAVvhGlAH5o2a9fibR8Aux/LKU6mueAepqK0Om
hCAxk2jUxpO0i8TGV8TWlRe4FGFMKFMlMJm0spo0lU/gpo2F0arpZw15BNoSSyiPSkO84pQg3xQ7
5Vc0SAQzRkXYEIx6JUxp3YyyS8IUL2ncCUfqNJW/VOFPh3V+VGdYuGr8FUTiE4UYk0EUfJhl856L
VDML7b0PKG1tNDymkVyQgSKRUZH1+xddoiVlSrGC8FXTamSKsf5tZDpppObgFgi7VqM6Ewc1tVx0
JuIGZcicbibXNoqMb72GDROnpLOpOsvtqtdvAZ0bhJz03AmYyrSWkazDHDLh1FQb7SkMzYJ8SmhB
aR6Kh3PKd4+3n4LTwRdF4fLSuaUwzXndhJ+rnieEJgHXsRm8/Bn561iY1Feal0RNn5kMGhIkyldP
e6Twai9aOe1mQoz0VwjopwXoQ/VpRCHJGVBghTumkV7uTD0iNK9vKMaOoassy09oWAtq8/nCAizR
rzJK/T9VGd4TqSfnWQTEfQk38vp9qwGZyYiGWYKARpRFy/vXo8IOAZJCZB7pXJHoCH4dfTUaPuKZ
eOFWlLaj9lfyNTXxXx8SM8+FLnRLGAVYv3Yr2pRG3ZAzqj1FKjdmQTxnyoXLQ/WCEUtaDezlPGns
77q0SmVlO8RfSkh1UlV6vdWTwfnZUUcWa0+RDpl2tLxh1D5DpKQaWWDxzJIBxxmKZ0X4ykyuwlbw
RZJ8ksZCDRngha+wD/y+TGACnBITDEfSwGhVS8IsLjONXyUG+Uk2idkyeS9JRdEMXo/CRZ69ithQ
BOCgsisc3I3kv+isjbhA2/Q6QUuih8QAAPILioP6yyIgW0VaadSz3b9o5DPCdZp4evivTDnCXwKn
cHVLppGR55hVpjfNu0LaSLDepYgACcyg3L6waohwxmHwXnOkyLAnL1gTIQPD0r6JK7pXwRJNZxF9
F1R/ivniS5ixJMhF5ZZVdzIS8mWqWCnWKJs/qvQFG2KeONsOzTh59SQcBkrqccS99plQnRRdsFu5
3b2aZi1p0U0e0YpyWYaUn2VZ9DFp8gMx5KaVx/dS6r5wFXN0M1uk5ntbYezO/++cgmXgDgDmvqQq
rcYDyQwE1u5ynFNNLtJHja163CUTWYnmNmAmCQgmDDqNoWiX10dyhtX8bSZL3OrTjUouKCIiPfyd
2ImE5ZRAappG1rdhVt8GL2Bn/IS4hzRCIej0O8YqGVxMNqgVaeM6SAHvf5/Q38cAGVXHtDpXfIBU
u9X0ZGIEYCkm2lbVzhiqsha9ClR2InyO2I0ISsVVs9UTfofw0bM6n/slaZfs25nhmJpv4Feck5S8
rMrIWBsCXdB9RYMeqFjBhvySvMqg3bbyYh1XH5mMWn6osemxc+TdgyC5TVEq5PdsA5abQPkNMmun
IzYQ9YPEIpJCs80d/cY/aYHVmFOgeCw5STVrWzL26xDZYTJ2nMBM5/VRRJsXU64tSZ8vrta25u7N
gNqsBbcN76WyXItXAoOEl2JX2ZcCJcAklt37hhALVlygQb2HaT2JPRqKio515uf+U4twgrd3EbbA
oMu6E3lioy3lN3CIhHqeJraMfD+wtSkWahsJxhkqNFPonPmUuOcEhMiS4mdQVqn+eCVIMzhbkuGf
rBOsrJ0WQrZEZLr0k+MiZtcNK5CJFHClfUtwjggMt4LRfckEigpDtlYkBomUdGp4jvGWR346Fm8S
bYyBJXuvAUFBwa9FgSYhFsAvSK5qXt8S6CFQmBz9iETqGq/LwMgwaj0y/IMABkUgA1j4VmGrM4r6
1JDNOIY5vjgCIiEYx+I80UrW6E95diXUcEL4GSvEGbZHsyXOojuQ4OqIFalj5kc6hjZ+BVI0NN67
CcAqqWbc0PN2FHHLqZVAKgGgarlwJUHvtDVlo/28rQxuHEjE7pa96vMwIT/FJ1KG0ZepMj4J+rus
dljZSkQVWnxImB/7TsYih43qSPMdp5FAoqCxCsoQ21lit4MEuZ8P5PPI4b4oWXhwMCPJjV+7YjT9
Mhkekmx9kijgxpk5r6wMN3WRAalEqMby+JGoOTlouDQJ9IaMxPvhvZKAVOaPaqDdQTOoS468tJz2
JHXc1Hz66eLyqWrKVso5m0ntXpH2uDPKXrQHq32rDQxtONzUsHqPkvo5BKyTshZvRObLglyTlm1h
Hr4S1A5LWmtOAQUNCnQ4iHnjaNQnlsBHpHkg3qjPZA1QX/tmoQjCy3ttycwqIxDXVxOjwN3TIYb0
ZXEK6cQeSgqpmz9sQLXCTlfHRNWTY4SX9tjPOW/vU4v+akU9vKB1S4z01qhhhmUMI32/LT+JqkWR
VtnkGbAX2wOXCGdWzkMUvOgc8AxKjlLzZyasSlTexhSNaMtpxcZRoffAEtleVb7AcDO1PjINTB+U
BtOB0Xab0rzM3U1XrnHwL6KliwuNWE1IVg3P/ha8liDgMcT/jyCLsEAJxhiaz1d5L5f2baLX/MRy
qZcPkB0Be71OFSZhjbgmNEcu0X2rhgluZKRFJDqfiObgOyVgK+hzpi5Ig9fbbB5f6ikEcWZikkcS
pU8TsqPZeieqKFBIK6I6eSmdH8a3IiSvILOYP9bdRCjomRI2phS7L1Ej+02wzy2XDgasEwUcIxLb
8S3n0M2hIVU/+9AznwD8odwnFgm164jrf37W+u9c+jkRrWz1mwr4EGWEDHj8jaagjXw2FkN+jKQP
amuh2qjaKYETgE/QXZWMGZOgK94sXXcFfs4wtE3lNyZ3H2mp5EIWqh2NCImTdPtA2VMD7hjyTivu
lBSs2oLKAWunCu+1ek0mvP+e1NJttCNidmj+ZEDcPKPzEcVLpCN4JU4p5/GBcCGlyuI2bmdS1ZIl
qtZiWn0F/G60tTTueuELL+aSyjxtBr5EDswJCa42eIiOZubKiqFHZBiCOuAQL38q9JlslDNbQuGx
yDSkraVBZufFSYI6SPZx5MksTxn1p3QzYvnGT/PdEGlYg7taHT5c1abX2MZHthrqY5Oqa1YmuGRh
/DdEjP7BMQ6xKi8TCaIbmm91ngXiOsZNODuZ/JaR07pr+BgM6ux2pKSs0OUpWxSGPNPdxJsH5Nc4
wngctJ0x7ERtCS4lLJmpJnsoW/Hv9UXiSXBB/KtGaG1IENuqfnSYP2JUQUdcPFaCqeqIlWM6Eucj
g1CjpkD+WHnJ7JHDo3uYqyp2aCD4jNglsF++Hj626s5nFMaJi7ix89FgM1oatvmX+fk7Xg6aR1Hv
EQzwcvryOjw1O9GRxjlG47XSg8+D9gdClNNBZor4KjFdxS7NVzgXzBBHwqr5zRG72GyyussfAUgz
+RpBXgnWnLcNuWbYqbEGUQq1qi03KNeZ4GBioNHukNIpgHW8WU+f4bk7Sj/1yfwlsB0C+R4f+O0I
lwKRYX6i2+2i/5UdGdTgv9E/hEv0UO3RYiKKmE+kfbTb7KJwzbq4jSwHOveDZFzNls4SaZZgFHuU
3kDC04xS/guue663S/Jenn4JwikzbTVzys7RNJcu1RntPo31fwP1BOJnnviyvE8LxsCVIfpLmBXj
8mo8yNjb1hZ8Da3BGSl0LpR5aM9IB8BTAI2/KN0uPxELtoJD2TLKIGu1yAZGm6h0SfjO6C4keLxa
0QQVEiS54ZANM4+WQZLIfU7TJZrUXwzvx5rER1SlTvERCU6c7PPw0GqbOvFfuSsI51o80X4OGJFw
MgUuEi3CwFq4X0I1HuPnMqFA2aVbwvtkdhKRwZEe7COeazSdBd0Hpmt+KdpV4VA8ihOqFPpRCRt0
LI9CagbKF3UTrv4XhS7vCQQK2baQEdFZu9GgHK6pgnClj0Xv/QP/Y/7rn9Je2JY2GFKKARsQHUAp
/EhO8V9wYedq/pj2TST4Ko0Wa0oyCxfAm8AOftXDa9X8Q7DJpkb7H/5Bfav47VOha5t8v9cmkNaZ
gjCXYwRdiUAy10/34MRMfA2K4VkxvlDBfp2ZoROb/KNt/Vn943bUgO+f0TdNmy5iqkt0z8ju/4u8
6FJtmt9OXCHlJWX9LF6DExG1ZOUeUU0A0lWfk6dsTWR7Du2O4uXl5fTyrvk0hpNtY8ZiXGKhw2qk
XYZtfu+/zR1VZCDiFgqPFQJAzhXqaCi2Hp/6qdmGB4wFjK4mZXn8748S39sBos66KmfzHi15hvAB
0iXBZ7oOPcXjP0D5Ui2gKRWNNIkyzLKIufJJ+SD47QGywt8+7yVvviKsM9+Lt/qQ/Ru4ulwN/wPo
PamjP0T23fNd67DieRiPaRd+hhBuORntAwQhotiv8R66wkE6DE/dsl9f/Ealm4X2G+5uS1zAnlc1
ODcb5op4R3vfhSkk+m6v7FOWvu7eR/BXjoT5nsJ6Tnh6HNULEJAqu+RucLeyuPMA8CyqB9UfWdXw
TmBodhi5Uw5Qm3e0/0GBBs5A0waxhAHkpqfSdeCb5yHea/OalsRN6hvnwOugryq/fitP2YGffQdj
0HBwoG898XS+CNQoVnhvOEXRoaLmPtGKvo2f0QNv7CI5DT4hc2QU3/60j09QCMI62jWz3fyQMEam
/6H91p8CAlCui0+6nmavfAIpI99S6o3k5t/DB6bjCGlx5RSX+neJb/YtTGa4Tc7j4gVcIbyODykV
aORnB4fot9wYx/ZknoWEHKw1bBjdXhS28siDm5MXOBu2EL8pTGlgVb/DM+Hg4qgFb6fU4h5dUVh0
VN/SmB2gYHNx0UhE4qxiImtNH+wUtFUHZixdBlVlssPiig6rzN+y5cEB4liV07VNWBM9gitsCnLp
VqqmPWE18WCuFFB/Ustw5nfSJe3XNZaaiJKsXkFO7VqWh7A3sa5675b1zxBvYCjCaiOiQLjTir2K
VI5iPzHvWfmPQLugHLFLkLW1Qakzmy45MnYf/8j5UQTSz/l1pzbt6ItpDSQGIjexNUxJ3VGP/vWL
WoVM069w3qrRackK7gVEdIte2tWbg0b/d46SlNEK+Nx6E/ubIt3JZlezQ5C6Xfoh5ZwRHIbRoSGB
m2C5fpvppxh3QMetOdbXqnsxjtgSoDUI2UrtNGfsRKAmTGpwQfA3k4qk+I9cX9eoKhuT9ljAQvWM
jkC5ZXLGJBtC7MkSJUYd/jkUItCA6TUQSqahg2q8EwqBdPMgWNe6ex07Gv+k9i4pbyTRJWCjeU43
NirthPhLha1MCCJ0Gk4f/pDXko87Q2zsTBnsgh6LoUZVPLFlKxU+BKlcd/9Yy4zUndjmalercHhv
49almGh8p2yAOzdkWkPFjR/HAdWOn2aBCOzDlDyhIR3dkSenBshcGg54B/RvUXvLI8KH3I5JvDmr
L08BuBC50bNbd+mfie4xiI+iE0Nhwbq1I+F89B5BRISHoNpZXMZmvS+kizQjMYXwW3LYInhjhdOz
IKYdmXYM5UVYOTWu0cTRlwe/M50QkZrZAz8oLnLOSogpSsJpgfaz5lMhQ11L7TKeHULj3dZkDzdy
T7RoeqKqk7prTstnWPsluG13FNSzQlAE8t46t4OfxW/xM2UbsL0fbKjEnHNba1u2wkBym69xjw2I
LHD8cUgzigxNidterDeE9QHY2YKYuMrSYrGedvVGpKvlAXXNC1f9CR8UL+QXnNPITSfzxpSaflm6
zUs/QVaxMJ4RO+Kn5YO/thEBqJBUzEuE7l+j2yisx3cIAwJWACexK1EZsxi0Vsax2Re3zn/dQ5x4
zHE7hil0YNW2dTsPjDFWKNwmgXzbTLh/SXpAUmE8xnd8J9lWuCog4nh87qEMkw53+LoshLlXuozh
41H0NFu94DnshRV3GvEW+Cld3S92qg/Tgl/B6TRXpPPm2G2Cj95FoDkOK/Uy7+G6UCfmjJBYGhaB
L8TBzCSQ7+CgiIj0w0fxjmApeYZHBZ3tavyHjIAAAMl+fcrMQ/oKxCiJ1+Il26Mya36ggLNPa1HZ
tI/eTQ9LpRmaNTAaTqIt7vJ8i/YPbW4HobAzj+1PT/Ln0XRUVxY9BN0Nft9Vem+aDTcHXVANrZ2f
sa+eW7xBJ+BmGNMaH/q0Ls9YN72S++XBMTfzuF/o3CTg6YUE3dUd8kGlG2dVcmy8fE+CQvPkkTBc
9ab/ZIfFGklGXId2Q36yAb7UjXXIc2f4AA1oV/oFX+FjuvLobzjU4x67FXYHSDQuwUv0H0dnshw3
rgXRL2IERxDYquZRKkllyd4wJNnNmQRHkPz6d+ptemO3u61igRd5M08e1TsCrHsZdymuu6cYzy10
9bX5hIKPHXgXnWS9Ls7WOXsPT+iePF31pp9W0Z2x/6ahWjz312gbv4CR5DJ56K4SHMeqefMvOTPA
t76m+J1X6e1xHFyCIw1zZCuJLD6P8B1+0wUCoGjLusraN2znn9z/2IjTTHiI1hhwbtmL05/GN5uO
+9VwJodITfjl/z+F3y63a/xU9X06EMvsV+jHx+QHOYoVun8r9jMy+Ko7LgYW6qojtoFckr8wgfb3
gPIhYNOMPffMO0HzgIftaQIKu0GyXt4mdyKc2b/xVlyLPd5cpAKgYw1fxXG+eXXw0vvUAiL3JIyH
AcDAupFXuSy7nFx4Ro4hjX8LUDem8c82roRIOjsvn+6Nf0mjW6etbfr4zQ0bx4A7YhptXe4dYZ2f
LVBWMsZE7kEzxL0nh18urMi5PrikuEdAHT3j4zSyRB1jhn2AucZrr9INf8m42EYaO0XOlRZwWr0t
El6uT+1LwzUKjtZjASrkRiM/4uVIjoYoJSBe4oShU7AV+C0yaj546rJta2O0PacGht3GAK3DV1R+
JvU+Dq5DEZJH4JDkatVRSbIeXkO5c/1bhkErKbcj17+FDIB65iKZl5uUG1LAK249V/E217/qFvlX
H9vuaFtckE6AorzukAwbu7uTvNfuKkCjA5li8TjptWwsovGwmfd5eiQuYALU7Ffbh9RAY8XzWDxL
TaHJeE2a42QjVhxnQT4PQPbKvWOuZvJ+2FedFSyPFpw990f/VE6H+sFVu6V4uzAygjqPJq5M4cEK
d5AaNzo6Pmphuhg38Q5bNawBWl9n1gDcd9Fpu4p9AaclAeoVtIoi2lXLliz9lvpRgJ6fwCJUsWWQ
5DJFiA/xwWVIUlRrnrE3+/kj0bI8qrLZyEt17RaAy09B/BU7NwI9DQvXsqRS4+QzxKvdhOqA2Qal
xLTfRXa2PPKARKu85kZeX0NyMOae46KjqiIX29TeKxpgZUYTwj6EjrsdFJKQ4+Ew9XL376BmeiT6
dSphAFeJv8sfDQhsFOCkWxhkSub3urnQrrEasFdHitXOVHrsWFLqXbNzRnf7N5wl7L+Oy4oG9G0K
ycBpBH9Rv/lKi96l9bTrfwaz6O/WArQfW7H6W1BK8K2iuj0Yw7ciMyp/qd2OKo3cv8ftnB7Ggebq
MIwhF4guwjHLwnfO9L9snn3y7GMAJ8qPoVHPTOdhENMR1vgBIS9d1p8U6EQ7e6IfrK3nhkgT+NBH
i7jaJhQ1vHUTS8hUt87fqRxaKn8Hau0chsTB9slwxg02mJT4VpHbFNCFg3zv+5msfQ1FxGnS/mUq
a8670hpiNM2ewgjHdf1zWJrYPKUhDuswXBSRyIITc6kT+PMKs40XcgWLJp6FoPdosU3teWEjz/k/
uIv1qyydh8JVA3lDCAxJXRdD8plnY0n7oul+9Vlrc2+cQwJNkP/QLERIN3lanUBIhSTGfQDyXSj/
pF3Bayb0tX1IS3oOO1PRJRcvj/VsbMm82gV+X8pTP9ToZEHtPreix5SDWs2kiWLFq1QiNLlTessi
VbwUHhUiwvEsChVTOa6Bzfj71GsobKxAL+iJnh+TQqufMqd6s8sROaTgxZ73zfgcScIQbt7PB60S
AE/BfF9gr6XrTHDCOGVZvw9TGnIpc7hPzTnyBmUIzSnpPRsn1VDVn26RQ8YN8o6IvOePx2gJITYs
Np7G1i+5ULtV9WPxV+PF4k0Jf4D9ADIV2owgMiUyWDrNxUts+scIpIFEu1nOWKJtxYQ9h9lbLwqu
Wtqj/AN+h938aQPrEYj0w30HcF7VNoOCoxVzQ+FxR+EftD40UXl0eDIZPNJoOEBBkYTUWUX96uLG
Qnws4Oi5ciDouzA9l4UQl7nq0nufsf2vIv03ss3PklviDRa+85Zo0jZNy6Laq4dXLxnd0xLJwSJL
qZtyTYeOwV+ecVpUuXgA/uhM/V35rNgWhy7fNuthMkwWf1dGxKy297PrNN0RiOly9pTHTFNlEFXB
raUzIoJbFxspJa9S30MATDp2VSAP3Rcr0NGtqjWaX7M082sy0snZ2T0doj0p5GiBmcTOFhahYb0I
pfqDz46tjA3t+lBY8E1QkD2UfkpwckWHeKJVRF9oARmqmmPK98bvlDpzmriwyCa16rc6X3B+QbGZ
KER7t1PAsnkEPJ7HnxddObK96u2Ais4O7dsZELQi1spJYrt73xUF3dEzykPceQvyviye46FKeKO3
lEIKV23q0kXoH42VndLSkDMftf8915X7tViaSnlHoLwRRqG3t9EPT7Uqij1VRLwexYh1ebCojbM5
KF7obI+voV2Yi8lC51iCx4dsQgAvd9S4s6IGdwDVmKtyKqajFrTGdUKOJ6+1hisFfP17lVoZnrze
UyelzID3fiZPCCIL9wvjauRSwYZ6F8CogS61SSNgz5DX3H1TJ3wLCzyOWBCKUxumKKVhLukjEzDv
5m60WJCnYDfjrL4FNADShCPMWg6SG1/bgZkIpjrDjVmxB+tYzcPWzYpXW6nxDe6aUUgSNQ9Qi4lE
1zUDw5A9Yjo6AYxNtTjOPUInodvVr72u46u94J+J2A6vJ7Zor7wBnN04QITXmlRulA/2IaIt9eB7
Tu0f2RMbkFWjf6n05H9NvouFU4Vkqs0Sb6pyNt9ZO/NU10kUol23I1Y8TzJ31uHyOnpLexHDDGx2
rvBJ5UHO1Wpw9rLvpMSqgRckaLry2hR1ugbckx4CB1L/iUUzcm6cp8WlNBMqE0lKSDLwJLN92WDX
Wwzox9T3aVPQdrvHRxD/nsgXHd3J/UymItrk1HxtZnvGyRKNEcb3JG0ICGOeHz0fSMYIKqJvu/yZ
jy7GYOQjJho8CszHfZyvGqCPDMcTFITIpnU99igalEZ65zC1w5fenRuDnU6Mr00Q414zdPnxndCH
sBwoOeMlwSDYItuOcySx2SV1CgacMgcojBrJrimsZ0+Pgr09Lele3mNFwEUyT3Hxr+3TOt/C1zL7
RJTgPmpa3gJdJzfLFvh6Bb1yoR9N3HZ6sC+8QmKoV1Ptf4AzehBphEQR6jM9bdwxyS+TSBTOmoJ1
76S0ODHlopI78JxDaKL7ZezAZAcScprIwaTFY8AyMjcuS53IKwAFRg5wkYzWgp1Kun7bFTaJwRIq
QDlSArkC+w5tIJzZVz7BbuKiZ+UQb8Yk47oMEBiHdG5hr0lbwb7v4YOYPWK3SQPX2FYlhssRRSbD
a3WO2piSYZDN21HF7a5pgfbSL2BxSs1Y/tyJNarK+VbGBTEjoxdy59hYUuS2UiYXyb+5KY1HPGCM
u3M1DsTF606fgWPz1Vzo6qX13NhfRR29tvQt3KNRix/+1t1nlTjJgVKhfpMEzN8xI8EucjjWG3vg
3/Uki0MVJJxFzjxlK2VcXLpTPHM1z+my4stauw0w1yG5t1kVEH5JTHNyWpX8cqP4vwEv1GoWSBF5
UfC77TbBmjbNv0WS2xboJoMfK5CG+LQIC9L6AujIkn53VshVjxKCnRHDuM1CiUqctUC5XHtUd4qb
1LH12j+JHtyzL+tu74/JePZFShZrUCxMUEVEHN3b3Hrolu2YQg8wAhD7VOIvGI3jrp2pfbgdleIn
XffzePZ0Nv51O76rq8YpKLmZ8IT8w2iVbZQO/2QJ+bbBGKhp9hjIp4bj5eqli6r3ERgkUoA5bZX9
yObHhpSUJaS6ei4Y/hrHFy86Zg+WhC75xGHQ5TlavG7r69p+qWuwcyz40mLnKkoqZ3xUsB89lp7l
RCnFKmodd5clLD7dLpEHZDZQ6fwSBs44KMZDNwUEaTS28jorh+cJH9KT0PRIBm1tbnCI3Vvj9sMu
jKvsGI4GNSMzXEXaZLnzYmMuccvMEOAyM9ZwzJ0Dx8G2UnlKdUYWbWw/UBsBiBweoGudIwWHpMoi
sn1BKF+yiqUY4Kt6O8Gb3vLZP7YIef/HEdMAGCMO9kuKVuLKwLDJqSxOOngVYq75wc+CJ1GY+pdf
1KCxqsn/z88a70qBV7nDuVP86SZUocKPx0snyeA5HSwrWeTjWpu2PCpeMLulM/27KGZkv2TqVwGE
VLxOk7rYoZMfS7/LT45msRoOBuWGzvKO4XtatknsAjAmmvkhDFm9iPK6FY/H+LY45qsJDN4Uo5xv
/dDNhBc4x6B9XHN8/l4Q4sJvK0ATbFyJXXQRbkzhtuo2cUsfU+PCmGkt0Bhe7jdrE7iCWprmcRVw
KafG27jKasuBIGaiZ44PjCgZPmWds9NzMzoapyy37vbkKfxrXfEx5pQQ5o60TpObV7cFGOCKgou3
GGPMqbcTgmLVw4RbzNbJpuB1280uV+qmEP7HoJLkk+LX6b3AqLazpAy/k3SmRTxW0b4BSs/GT/NR
jRNO3H4q573Sc/TPuLYNvCqPKW6oBhhCTX6UWGO3cziGqOya2z6ywHvVBjQLup5h7eAOPhpsaLP4
TtxxNVcZe7JEj/63ijPxXC0B3OOE/Thtn9x8iTVaz6puu22hSvB/SymxreIIs62Fy6MABAsKpWPX
Y8dJwbKxba3XKoDZjx0jDzedetD1pDanaXBnqLjBg0rpTfgpyCqroOlPSYM3NQvS6Cis7teczPpi
4nTi2h8uIRjuZDxUBfS0JIFsaTu+2YJ5d+m4LBijZlP91C4EBtTsdqr2bTy8DJFndmObQlEfmkne
6DubYVBUf8eqtTYmXOTfvCrinQ119NQmxjmimbyJyCperSGY9mNRcw12eKPf0l6V3ybLe9RSha9K
c2FtUHL7f23SJ5h2Q4ka39XpZxtmcBe4CH9xtgAesaPqGnEL++DRWdYhHylBB9/gLvMf0Rm/HI9U
VOpzRpnAuueS8ukVdXia6pR1PoM95OxOQzBSM1lVPT5WI9J5aHsD0xO7DyFemqDJ3hOuXAPP4jbo
04TUsxO9RxnZCMuPfJp5Xf28OJZ7mIYyvvpasbLK7HY7JzY0jyleTtHioGdR6QmiIys/pG8vATtQ
e3pN+nr6FJJrivCWemca0m+D/4CpzJ6DzubHH4sQlOOMFLFDyWYdpy1WZKmDFTJyUdqazt/CXCOc
JIWzb/2aSjHHTv7FUUqPWNqBAPLa/j8+do/LFsCqpvVYAYZDgfbS5KTdFUJ0G8DjxcRDt6rwY8xo
VfPpd1a+z+zFp6I7zu+eDpYfy6nm965hTVp5Gr55UC+3KPCx7XCjNwEmVRuIzLSMrERFDa/Libr5
rWCaP+pBuS90NlxdHUz/ybyMLhKcLvr4bOPjZWzx5oH1/8Rk624FQMYt4la7aaA1sk2jPPuVZ6zD
JL/8mwoMXzB+Casu1IS4S0JQAgvtuU7V/CpkyRrSrhIKcQB1jEMUXqIx9T/LyVSnzDjJJbRHZ5/V
GqtmVj56C5gMgrWc6XU1NNhvwiFsT7Y3cAj0OD+9mm6eNpjb33JqMuj9DxtxEEWklD0Yv5zIyAYz
/A9Uf0uG7s9ohvgdALb4UH2gnoc+BuDzsG1X3dj8YsgKdl0zkuJTYaDoJ/Lruyf99Gp7GLWKCDeV
8qt2a9oh2Ta5veyVFxCoAdur67U1avBLMivqT2k6jQWp8r44zxFcGlLuTU4+pCkIWACWQFfuHV64
eIAJgPvkdpPF/1txEVzNBT2C2WTEoZ0jknpVSxVeLdfD1EAijHvzbflUl+YZMz7HL6A0Quw42SRP
tVrYfgoMSl3P8tnVM/N1WJwgWat/wk6Cu6Xc4RTJtiXkAhGDKjA6MPmU4eAIlDXbsbxzoeKS0Gsx
Qed4AELhffcsvjza2XSvfrI88E5IEOGBygfCrVJRqtE9jyp5K4Pxn5e2f+3FYdFLhZtucwNID+/M
UuMMVSxORR7vyt5e1eGwnVrej2FB0SQE7Cd7jMmNeTjc8LrAu5q8/KNcQpb2NkVyACipWsXmwdm0
lfbyThEEg0Q7nUU7g8fRw62yhq9a4XapxTaMSRcuiXeriwHgnGG2YIxqNqPJ6MYyXb4RLGocdDW/
i66Cwvkuz98D+gJWXo93aK6i5z6tfiIXYysP4hAsby49OMLhMLMkNBr7WIAx5iOczlYyn8EqAKjz
9/SObSJCHEGL6TOwmATlQQq62DPymK67dcLmQHbhPYrTQ68Qx7TzMQiypyhd1nXCrhhb0C+8Diul
QxMEhglX7lLLueTLwKvHnMcQu2fHzmEuKG/PsUzNQU/YijVXAgwxGl8iXb42JbHFmfUbazafhbLm
O+oN3q3v/X1lNyerIDEYtkjrCqgn1olwl6QOsSFwJ1QQXcXE8e4l7snWyz33A3yF2SoSwTcOxR2X
mpVa+reaK1olWVyFREqSeTtg/PUJsaHYbNERhq8wkSswwAekLybYhzckMs90lGxMOj6XyXDs7OAt
r+u/MohfcswFpQB85WpkqTgmYRoREfWJ46o/JulIGGTkjHp4qI6NhefRhfSflwyr1G4OXmjObvzS
YM2RHTx7lowJywXKHEBWxcmws3AzafDF2Htd9O/EAmuGgbv1jj2njfBxEVJR/AJIsiO9YYn+YmPO
U2I5hB7rTdo8xndUC7AaPl8EtZ5wkiyfTvDR2d+ioqwIt+IRUI1Vnnu5AXYBNXM/UNE+LnvB9WIM
N+RIWHdRkElyxEFwKKd/U/u3BasW3orqDjLSUidJtQPtx0kMb9SXf1qMRT6Wpr7xfidAAO0KUYRW
lKIHG0nrpp0vO0XZbGn/SSWNmr/dDCFa3BZgYOTfQdASfiujJ1F8MUdjGHvWzrvLliBDiC42pKtc
+7Wm6oMRln48/VMDNk1/Gv0lFt4T03OmyVo8fN3awb8BIfg7d1lgjfqLyWQ/dOLThS3KLL8Z2mg9
Wv4uw4EXE/NF/WY0obaNSiwEAsXeair/s9KeT5+ZCaIlRnLUmqMKhrMT4RZkg1z/TqhWT8GWsWA1
rzVsFIYg54Pz/imlwVdPmhmabQCsuimgfaj5dh1zaYnPTzGCAaqUXsKdwOCN7pW5uM6Qq5Dfhz1a
GUE2Fh3YXf34mkyQ377Bg+9I5KwdIIxj9CBhwX4pHlzqL4mFI7LYTvv+c5b8hIaYESYI+fygXDzK
AnrzIMtDy2foiqsvb3GPFUSQmD2urKOdW+bezh4aluFqy2TCNzrecziVnEfomF1b/Vsa/zqnEH+I
Fl1iPs5ADIcU9rCQ5isFuxBl7jqyml2A4y4c0quIU7pH+SqHEQ8vbV8JWkbO2wjVmlv0wNsughLn
0/+gItQDvDLkY6eZQI8bHEvFjtU1V8UkbxZvXdrBLuC1jNp+bykZ9AhnAdhbl8hLtVuSf7IvKpUn
ZZOPhfibYRN2VsaN/5TK4b+fB79nR70sD8IfL1N8SgjeA779FTO6t5Fa+KdYwywTRv6iBB77WtBD
3GGCJhPu/046yER54XMnWTgrncYiFcpSA0jsoslcFtFyotj4IRfHGaHxqCcwKyug1qm4uKHkbSnc
d995mETFiK+KV+QYeOGTNUctfrPgJPqOFXbQXk1ByWA8yqdxZOwq/XLfy5BNc9PiqaTq4FFMxMk3
wVBLC0ggsllg94qv2c72kjtL5ZGDToKbNcU7PTNTxUhH6eQ9IkP3hkShNJywSRigzSYKYicXqGiU
ySGuGvjo/S2qQb61/edoAOFSMfarCr2Lp/tjROcg90/o/F7UQ2wC4+iN4qd2smcVy5d+Tl4H1Z3G
gBoqL+v3HZjgtGcNZ3vei5tZh0zlm4T7OkPDPrCaK3LD2QtxVqVUOdPNGdYNDk9NDlNH8XcEUdUA
+rG97Hfhl+/x6P3KqN14mqp+J2y993pSS9G0F356ptNtHYKmFfSS2H712zBh8IzWLz6Mwpncgc6J
FYmq2FN7fAhHMLeMUiuDcbMJx3XuzZdxxGROTqiHhswrReE7zSVEQN5Laoy2Hq/egqVn9jC1uCHW
JNoqgx6QS1G8TzH7lFq/JTQnMgaIQ+zKveSxoq8dndPS/LS899rNXhJ0Mc4Ur0KMDZARo7U70aDC
zZdvs1fqv1h28Fl78Zb1y5aezfdl0Efu5rdFSwB8eJP9CdAw4cwMhVe4wdtki3MeEBBxKJTU6kpF
8c4bs8OYAcFq63MXYCbQya4s4ckxZHDFOoiyOnQ5BTwV2JlueVQAP8ABXcSuq70nCkV2xlTTLETx
tftnTMMLw98W7exr4QAqPPeHIWovuvkeFfFeKbaciECbrii+PY6uwGvWKnKObYI3IWIX0wFvZ7Sv
wet67QO3O/T/pMrfAih8U2Tj/l5u2uU3St70FG1SxU5vAaVPx9yHvKkcTC7OpJ8p7sIqOuU3WdU/
6UxzoDW2bw5WNu5CyXqcvQeUs94PRfJpBQRemgWE8BR+uQF+Pxq+J0q0njrJxF3YGwbDDSPLybLM
oYjpFK54WnKa4Lj4f7kWFUs04R0oGmT0cah0z5sb9TrMRTa2ASjaQVcdnDD+LgwZq3lBO7HLGnU5
/FuE8ZWL6j2vvNdgdFGy5tFZD2TkZq9f+Qk6hXEihImCJyh3nnT3ouaegu2sXVeFvIR0lmeNDPYN
hv4nW8xHkdmXmEK5dd8TNJWPD5Ccw1PHT/CFONe3nUb4TAJUENZW+56KtHWL0gBLpX3z/HB4sQUn
06NYa1un81VAAO4oRHqq4gHUXY/zc3bD4qwXijS1j2slRWWIl+rV6tpTwgLEidko2KTuw5ntxJzy
q1L+o/mrWDE6s+mP4O12Ke1/rfMc9Pa4MUtwzZOMKy+L9elxJw7s30oBkVIxXOY44IVHd6V5ir0Q
4GN9csKCxaA2t6lESbdT6zg0NUYQB+JRjOtUQtruMpyzDWj6oSaMaDsJrhF7AbkvqH4Yj6E1Y62Z
8n43s1O41YnnfJtl4C3aET2tclasIVQVaEd5nI5oYvq5GMV7Fto7AqusI0bzhfb3PDkUw5SxlbD+
fLzOU92vKjv7IPS7cti60CK9mWO1CUL9LfhWitjdUtz6yToKm715lSSDVok3FVuNOAQM1fQXoUjn
Z8Spg54/LQuRZIhwsL2XfIOX6SRtzKV+g517nIOLsR7BZ0OwKwH0MI3Lhz0M1roU6ctUgLHKkwsX
kx+/TD8df85XY41buOEOkPu02PAro5f9lG7139S1Cvjr+NPL7sULSCmwT35qal9S/KAZdR/Ebtc8
jxGtrzMZcUosgTLhsWXshoiwtG9oCpe5M9ZTGSIOPcCg1WzIzizLLfBsYgD916BFvy8dpArNargo
cIPks8fefd5HBvyaT9gjinEv6uE6TbzYfSf9XcFgtCzcHH5zKWbvOc6dX3XegNN2rasTLw53oOVC
OWP1bfXo5dQ4HNgkrYG6bWtMm20rsaKI5TS6RDa7QC1g8cZdPtnH3nVODoFFG3ww1/F3zwJpFXGy
uy1u8bRmsS1l+V1a8Tc/MLyq+DxbtZwtq9hHpEw7QZ6S6WYO8p1tEV0t2/kfWtXGC5atn0qHl/dD
pJ0ydCDLJ0Tk5zem4WNDIKZYxF+qTZ+72j+MCXAokTAcFeEj6j2TJ6glSAVu1UBH+ArmCRtOa2Lx
2DrZl3a4LFuOLZ/VgmjBppQsQv7FvgHMW+e/Ubt+YhkoVy0TTz6ZXUgXAuoyxNX5wTJ3u19ByApw
8cd7RS9N2z2g/01AUsMj5oDQugoFafhRhtsltceLbWPFiXEMdlmXbLKW/AaLVAlosXBMugnE45hZ
OAXqqjv47BGbIQKPk1un0gWmGajyXxGJFwtdd9f70e8M2w910C/R0t+tx9lXz/0HxckHib2DJ+6Z
1QNngUp/EecE5WGr9EbPxA+xt/XYEnrvRqzzZU9BaQ5xhJLFeqGHp1S3KVHHqDWffl99t4+ke8+t
ttLdiZLhlwXOah1H05mr0zFleg30ckZdIxhkX6O8+Ka399T1KD8tigY0wiQF+NdF7TrF3pzXpDvb
+ZmT7JHSd+Ab+8UtLkF7C+JoThyfbfUIGjbYf7R7b5V8UxO1Z7QHuJj2lr6yV9rSBB96LKf1XnX9
qW3sD3Stn6JLD1YESXLOPooSHpC0aIEo3R+bUJUmhBl54dWiEaztqn1vzDGNlv3YOX/IlW/a2vqj
RVc/iz7M8e708WfnAG92YLw+ZeFj2QyJaqL7Ih82Ze9AWaSPM3PxWsP+UAKxnZ3kFl0K82M/kHEk
6JaM6luM7V9L+TO9efy/iwZK++Ji2ecdDC6asJEVeCAgEeYHicNYLv6mk+YYFs27VsGdiQjGTG9Q
ANoJWlCB2476giePUkNfVSdZDif2SM5TQscp/IDXuhVXKZbnosXXmJviJ8dv2E42/DjgnGSyNNNC
OgpuQuSFBj8melxxKYzvAb5BW5JHzNxP6c9Yx8sY1piDpqVwbxuUsSyw1k1GVxElA6nw2DG1r9kA
9H7q0XE4wSkoJIATzl8x2c0ii3HEypUzgIFN4+c6KL+KOf1TOyEXUfvHNyEgR/mnypyrmvpNin0u
14qVT3xtPebnTt9aw/fL/pVLF7QpoSbpfKcDvPcZaagp33pK5IZgCHF4THu7Y37G0Jh1j3AYywv6
ri3fO9Rlc/OLDssnOQ8cMh/2Ej0Tg361lLn5GQD/CrDxSIAd23sGeGbGsTSqbu1yvaOKd8tMtI2h
ErtLuPGG4hrSY9nwOqGvdLcY4oHap5HOQmIpP6yp/wwncmQ511wBG862kG1Kk1y82ifOUqQw1Ier
nod9RF8NFxmKsRmQW1heMZbIdoJ14spD3uZfcxr9dB7L4TQFSCHUUzb0vxZg2mVV78eR2dgZuSVX
mthQY06W51y4CsYXK2XxgotrZYjslmDAyzHwaRi03/JHKUYdn4fJvUSQC3goz4MNtSyJD4bhnYXH
ezSSPq+wjKxS4g1j1704nBmlm9xnclGTzUyiHjt4YXNeCoIpthPSEcIn9uSACeoEETvNnuvAAmmD
dwjnM0/35MzNlrbndKcg7FdFDvl6wTGn818Z6o4dMCROjwdFDKQgTbGsum5J+DFkySsLm+xQ9F63
83p5MVMmKa5t9GeWgvQhJGWoN4MAmt2iyY559y3xYcn430wavPgBkZnJBmzlaEJ2dUguSDnBP94Q
6bHwgflXKdXwXn8YNH5hGj0LdAvr8TO33rgGUjcR2+OxD/2n1tXnxWsIbOJJgugbxBRSqHrT+jZX
nQQpiO8VYozSb6iky1MwlKeECxS7/vzLojPHn0YyYqyPrdADkttxnQio1855T7VD9TZ2XOP8Vzx7
xJ0fh8/iMIejGx78NPvN/XczT+VOd0yRWVnuiMmSxteMU0s3XxjEdrT84E7nlaJ4r02m/zMM5j63
5T7hmpeP5iDQKMzsRW9pWOyLZf43NYZsokR6yXqFElRjDu17COIP17093yfptojN4sORCXOnyM5M
wtegmrxrE7LHzxrT4mh0ACzN4FCW2MIinN2zFqNm2bjHoiHeJB1SnnP4Z6iDqxeO+3SuzwWRFSnz
My9dqPcZoJYUwkucLH+TTJUrWr+Cq5kwo/EdOFJIn26Kimxfpax9PMEk7IPi7Nogd9yquC6YrIA+
7GKbDTBy41Pto4OhBXai+OP31DZ30jlORfDKe/5ZpMibFf6BrdUq65jJgl5iBYGxd8pfrAH1IfHF
C1VJLtt58vC+7i8ZPT40WO6GfPmd4AziICb64LZut1YeUbJiQlkLLGulbAHUqW/B4IvXvJ9o8iNs
6yloN50DJpf0e9R49144V2Ev1MiauyLSG7NU2KYYLjs8jxRxnzRLKShGPqC91t8nIYbqLAmz7ZIg
UsNh7fbLwPXZAK9vqcUdSq6LNaKVovLYDeDQEJp1AvJYFEKv3F4XLyxSxA4HzSEiWhySD5pVcxu7
6Y8ccijGEK3r8I0f1mqSS4mvEHtyO/LnxnxreEzJyfc4tzxW4Px3w3Q3eOktUaDPRUYtexyE9Xle
YKCgsQNHm+x6xSaBOW1+5f/FnKhax5rc6I/cI/WVWwk5Hczw2kv+GxqgJwV63qrOC3p4K0qfDPfp
qNF0taa0YbHnZGdvhah5GIbx/uK4xdGMTwBsbxuGb03DzJmPdbBPOvWrFeTXEoWbBKLCwZvtTTNm
//KO7UsXG3DCJe8D9guMPmQoSLtq9y3DOMYdoVnrBsKM740chpo8sZgTrihdho6BofQWG+6TOFAO
S9jeZE43TpYfFm+8S5uoWFO4X22PyyKvtsUE2SX2rXuYhx810LehpEVD1v2dz+cAhWRe+605urp7
VLGXBWiUvloLT19CNbzUA3ucSZBfz3NG8bYN3qfcvKOM/4+j81iOHNeC6BcxAiRBt1V5q5I3G4bU
kkBvQfv1czi7F/F6Wq0y4MXNzJNUOWVuBHXUPPsuKy7PElAjPbeCaOx/5jPn3lRyePet/xQL96kw
kp2BDhErViAVGizv4LQvPB/39oCPlzLNdw60TcQGnuQ0RcYNv+nOzPVDJsz7aOivLisx+qXsc9cJ
TfNSPp4I6jAtapd+IF1/8VcfGouFvuShwG9jX/044AEsrENaWeyjkvaQDLl1kZ33aQfju7IseNjh
vCvZam2Uz+hhRkzKc392WdZTpi3YLVUDDlGOocNs9AYAlwrePN99c26C7ezOf3P8Xk7BLQMiE7vo
COHMXt+nTxYXDLsSxxH7IeH4iMbu6LBJaOreIXfVYl3036uZyHSiOFgZQUUU+1sj7p+5Je6dDNA2
RzRAXWcmPcU7EUWDus+dNt15hgDvNsN6zCPfBpYhTzTuXefGxt+sxT1j127muAViToEhyxm0N7zX
DCTJDpYEZx19IGXqboLCBTNR5vmqlB584pxQC8tLRnWFmTYy3zJDPsNTeWmW3XtsxK+uoU5+KF9a
Mwl2qOuHJP2xvPxSztE2jQCF4y6l5ky1fz4QdjN2HiRGf+YHm+Vae52mnN0dBwxPKA7WwDN+x3I+
p0Xor6OwYcON2t8mWNYUXpJLv7yEYwCveyzMEFC31AhplouRmV6goEMYtaX1q3kj7qww/KxKIH8k
eqrYvXZdCsSbSGLjJG9GaWpMFEDa8oWtSNvfLnXnL3pwn5PR21QND6wo4F0fyw+vIObiRCSXm+V5
OkiPI5XCgShi1SXRDJxZHaOlejzMseARspv6J6dW+6gp9m0QfVYanQYB+DZEI+Z9c0BKNCQ8betc
+eotR6Xb5Qa+9zot2UR69UvvFz6tDLFJCdawrzH8wU+iRGGAd9hbzqpyAjy/wMM9Y40Fib4V2e6s
yFsiFR2f75bdiOe68x7w+F0dRUwbcbLIgU+9Hi4xkRWnzJ/swuB9zl90O90XnsdOpSDWGCeo95DN
7zKKvCEZmkctJ/rlIUaF0FlG5z3JnPtiYQP5BDQaiIBl3d8400+VhA1id69SYUprKpJ63mTv09JX
D5MpQQbL55TCRd5r2InOfPRp90m5WymfIKQZFSfOdm9bN9l2NvmbxG2iHtLIvw1jAg6OOm3h3l6X
GRwaaQVk4PzxMcXe2E3lZrJbesRCEKppj3Gw6cJ4FQbdv8yvXzGYffOqv8Tw/zXGxwQAtp0m7Og6
jT6D5a5CEjSbt5JmLT3Q+Fd5LxMq0qpL8V/BhVm36bhLmuRgjG3GYWRfu1Q8WCW/YtFZDBkcf+xl
MQ+zbuS1twAwuFOVri2AMY+FPcXrXruPZvs/4psywwlyQ1nBQGV4YDzYO5QXF4rhiTXSzTcnskrE
PPssPUYgwV0Hu4SydiG2mkg5byw93ueIfdIgIN3amrabwC5WhoauUAwE6CcMWACGsGhtXcmtzJfJ
mkF0ObCi7zlvwIgiXCkAGO0wbFpbrLwAgaaB5mB6zTaoht8i+2nBMkjL21Z9c6gNQKda3TQ7e+k3
uI35Bs/4SaV3Q5YioCrYHY58XDU+IjosxKlDUYonfQhtInvoqe9eml27afjQBXMH+w21q9X8V6t+
K1PCg5ai95Fu0aRWX70ZkQevi2yTGDQ71D0rk6oj+FZnFecZ2qWHHZnHLITFn6LhO1sX5LllC4Oy
MeHq9yR/y67dFD5ZVp+EaAdTI+yDS1k3n4a5rKEi82h5TJhpc5EWCzhbQDf2JTsuszZh1TjtcYzD
62wZL7Li6zz562KkdSIHVOCNVD2PyO7eZ92fYkU9bJflFSFICdrjaMMjGIoHHU9rfFLNQH66u3AH
JxzGdAu0te+/8IRWP1VU+v/w8UjqQgdjO+D6Y8vSdL9ZHCWPGGG52KoQFxlbsBIiLckT8G2Z3z9l
GHA26RAar21RTt+ZnxD9FbnRnvPQEJ8JboKTM87jYeRUu1p9rF9GawR9PLf1yqhyaCO9bRENNQVp
LFn21D1rky9SSZdTmCPSBSIMDzCUeGZERHZLB9nIz8Bq9HHf3WbCOZukwX3eBcWfwMyzQd+cCP7q
6F9ROiTPSryHbZfDbtYmpS1R99bmoHGNEcgPGZMkotWyoEp7JY0AYFzfEK2ayvLWt8wKqmtwVMGC
swzoJwN7ZjQBNQZv8ZgQlBnJJ/oNUW3WvoSWOoy4PXQNHaXxnhfERYvm1W7xj/Mci4C3dK3iXj7P
AjJGQsVtSYIpW/qfMepzqLBC3lgOnDxFazZnTAXxMKk0zpCalZrPf3iXB7QDuo1j8yEcatoWKenp
OodNJnI/C67CAPItQQzw+vw6jj/fxGDa0dm1l7+7M4LVvDABvTSAvF8aCn+AMOJ0Wulhnq5KTvEJ
mzXEHwYhH+reBMAkWTiYwuC+iDWOUlzdCcwM4sPglM5D5sTJYF1bL8qK9phMGrYg2HoJZPvblrLs
XVogDMhkFh/VyByhGr+8Trn5GLe23qTau4+H6tPCMJ/19iHQ3rUH5Nl3EXbu0vuXlDUthpKtV8XF
F2vlM5+MQ6qIToz2cCvzvtxyO4EE0tBvFxPU7vyc/Lv8cHARTKIyUaTzG7eIf5OPvAJokGqpiips
J1XX2BlJDkDl7KynbA6fZpl8BknHEKz3kcqeYh9bH63o6dbU/b7pIx7QxYanTLwTeE8JhWy5H50r
knONX70WPpQRz79YKWUsPSLkNJT3M9ZPHLfvuW3dhFn8ulijiCCxfdE196ya895/qmdW74lpvYap
xHRlXZsCEFFqMSQMMfpA2z0g0c1vZdAe7NjHvWOFLy0uOGqroFRzfY+DFoz8ZBMSDpx5HcrgwTCM
cOdV3tNgIrVyr3tN1bjpW+tt6KmHidungjHqrrMJRIuMEz9RtMrFmGnPDjskHkxI+3NMYieufAur
Ql/dpSH+kqF45DlyFzqA1ql8bpwyYT2D4mst37AyTFjCEuEpekbQwdl4NIA1Vc4bLc9G2gXMuIS9
7eBH+eKbo8RfRF4LNwoibQfX1uofDLshtyRixDJTdE+p08GLipIXg2XVKNIXgSzIPTUhnurhxCNe
sM5mPplmbOLMpYkp77rxNU09Nu+tBDxvWkdPld6O12SfBv0fVcb1ufb04xCTHvCp4Mb9BWeh2ULs
3FeS8gJiaeuES5gsDHZDCYAwg49UEOsTpvZDbPnrrJIfYoiuOFUZNwr3oNOsv+JJXXUK01cV0qe5
3OAKgQtPBfzArJfrdqkpU4l3JYWH7dwoop0oE0rlOQkiPQDz6kjDalut/BmqRkY2wZsYiZgNWASJ
T9k1fxSwV1tOvObUm+Hf5Mibr0BTNCaWeHteYvl2bqOZVVB7AV/MvXyPXf5Wu7g4fk94XpV3MRdx
IzCBgljme2BiLnEtXM40t+QeP44uV21y+GfqpXP0RY7DIcqITgXRJVy8pmBZN2EG7LtO3QedxFt7
LDds4z+GaoQvVJOUxrHPtaKthiPD/6bHYj5nhB+EJH9XsiMzhOHua1UIdjFaPJmhgb+pLLp7q+Vb
n4klKGG214SDq0YbGPJ5FfExJcFylybNRjTWyqJ5xin1k+OAxfCxhUk+BR17FESYlSnSc4P5qjLV
t5NMZ4JwKGfmNoltCKEfPvl2be/rsPst/ZqJDOWgZGnLk/uWEUjl+4XKF3yneF20uFkzBHUatuYi
uUj8qL78LBmpEgWOKvDBsDhL5SVgFmDh6JMHc3ifiAhiDz8UkgA9/L/Jr+9xi20YizZaG4cmhILg
mlvt/WmDEkTrX1PJZ8nVJnG/0GCWQ1ctmAB5LCp3CynxWg7EkiGQGB4uZGuEcopPBhWwC2n3oCwt
rpenAaTuEdI8aKqpAITtjGeNh8WSwB74FFUlx0FHNZWtz6qJEPrrdRy9tbXPrh7wAEuxgJJPOzDP
Nb6mcPjyaO5j4rizGIQjFwQtf6zswy9vKniKkmF3CEFrvH4B1lmrbtaN7DdTZdI6IL8Hg3E/4Bkq
7E1fNrcWagGf1m1OyiOt9V2f5CvHasADP/I7bwCZl0TQ8YG13Y8Feos45GIw39awtFyKeDxfbKNi
jf+dsolu1WN+wQ+PJUkc3ZSypN49tO4u9p/RwtDDpq1XOETxx00GFVy/eA4KRvVSO6QALDwmAAbg
cLjTRRTVSzSt4oaPqUWREYAZ1PaAlYB1zCOCCeoem++SfuVhAPEEkjPjWgFUBI9zNT/Xw2dFpZck
bTrN+Nf5cfh2t3Zm0HpqvIVO+aZgGqmFSsOppVp3BRRxGzIHIHfu6OPGgU9wE6aFzsytH3wQoNsv
Nd1uaXy5FcSJjcHDY0IDU9K9SkxiKeyQmdxnJi2YvzAOER5KrKK0QsFxc1Z2rnEu0K9Uv0iSS2hK
JQWzauYVndNroQVsTveLp/Mu967OdJj8kwlzzsbz6nawuCDIIT0Rdw4oEk6Ga52nh6SZ75KZJUx0
0PanOYNUYTmWzN2pnQSrE6xW7yHCCyW5pXc0ukvXrwPsHOn0nPHthCDiEm6wqqOGEeo/N/PV52rk
0eGdQXXFpeLW17oRqxotVA4fQfJaFR2Pn1VSvZhEQDw0Zbosvd0MfyMV3xMEKT5+C7oI/ICiMyio
yTY8csqIflEuKSfrm127hFxp+zJfTVnAhz4poJmyfChhNmGA0MVPRo8fb1i2fIZDgGbQqP968zFi
4iRKxxRH42Z7aLrnMOKaAzarMRbbLyh0Tr+uJof6i7+LRlVaI/IBEVt1a1HsfJjnDWAuC7oRQT4y
/WpVjCYzXnfveuIhqJzL2HenfuxOUfw7c3lok3nNjZlZWe7JwNGPq24xXj6D5EMpWXRkj6NLf2GC
mO9cleJTxMUOEwOfcVx3FJmmfsfKlZwzeDhHPMTQhvkqZ/I3AbwwybOE1yysZlNhogi49lmTt6sG
BQ+N3WRHptzg4d4+qiqmawsCa4zkCWw4pxPayIzPYgz2FVKTWV4aDWaHXbWGXBH16KivWfJTKROP
vyMpE04YzuzgdfJZ0eMU2mmXJxVAaEyp+oBEdZzV8D5U+W/eyg0ZaRCz6uKFoDLH5ymmwIw4lIGB
xEmoDh3+ZyfGYcUmHkwMq0g1gQ1zfxlG7sbqt4zNO7tlD8UWeIqi76a1t0aU/qqhPEsbnDQvCdcg
uJvyIlxA7jhg5nG4jURliUyQph1YgPz2uHHr+K1pf41ZnlKcEiOOXnwjlJ2K/ciJk0fqRCRw4zbo
jvFPbSCzDeyx7fyqfGpiYgaVoP32dXQaQOr2rGLsLvmZUdYklcl+/mlqDY8sXbv6EGQ4msCU1Rib
cxbKkWW+BpAAdf/JCHOao2BvM2JECdiULtxY8T3KmMG/QiwmTpehN7IJyD5URkLNxuMEcMxjS90M
BHW63wph2yrcbeX8jM53xuNfckI4841V5yNM5Eo9ZpHYjeWFiYQHBzq1/9Jh5c769yK/EiMbaZBL
14Xe1uyd+fBfLfviZvgt4Nn2xoNBsb1E25nTBfFK+I1PquQWO/t/c/Miyvs0+2oiUpB01NnxOhqB
4z7k6A1UCDWMrSzHYWVwNLFcC6KzD9M6hkEImaN6niE++QEqLuZk290QOlul9cWE753HNJhXuI5D
enTNXSeQn/zgVcDHUAoHMvAIqLx4+3ziyUDrZMOCL+wSaN7QJ7lY4Yrf136GfF+jVdgHpKnNzHS9
IqUAjR4QRsSkHQwwBFF/mLx99eOD7+70g+Dyz0XhDv+Kx4jufCXqK4+/iqw5iLi6c9iOFgnYFla5
5xBycessfa/wPqaeGWvEbtU697XR098DPdptA97qlEAaMD0F3oWmWN186hAMikh3Mg0ezAa5MEqa
fxG9J5Ob3pvq2cvVqnamNbEw8nKkwxnDS0gSd5WO94mPuQwlvWm59cEMKBExohmenr31km90Otie
+a2qxDYGU++zx5BBf1wI1ML8MMe/iKoYm2Q2bl1/PCggL7V9JB67nrF7kirhKOIr38N3pieNHdq2
zXEt9yb77W474IGQQBUMcgIVSz4zfFMK+rUMKHEkZ8XdjcCKiSrKtJpgcUP9yBswaX2zp8uS7Zod
UkPmxuhKFX+6wu6iXQtBP5+fvGDiApl8yB6BGu+INXLBtPx8FdE5yru1icZfKcKfBu9RzSvgiH80
I0Kdes7tl6zDEA5SwYiuqWvf5WF/GPP7ivh2/BpwkEUAawof3lwKQZXJi2B824937AmLiVvJc29B
srbAuPEucytZjSySvETubYimQeNegPTkGgSeuS99pkvGk2YJPJr6s2/gEQQ2xSlkZAJ/16ThZdDt
fZt/NJhn5qo9m6TZR/VUlclLbgzbWbDX83Y+TzqCvNukTkkwUeIgDTyk7NbiPUEi9Fx7mzrRT88k
bCB8w5rYGQ4qo59vOEsSsIrWV2XFJcCrPnpqIS7YKn8q3PyiIfZ6LL9ckTz53a21aEMugFWSTMqq
9BLi/yFQdq7Ee+fDVVbWQ9U1l0Q8j/aPzRDe1m8NWcHRv7XJOxE31qObrDpJHd86Ko+dxNiZEv+0
Ji7JFSKmrjBduo4c49wr767gvZjoEMYL8G6WfGuS9l/Yxls2ezQFZMHLgGmYC/5u0A34feZIxa6E
ugub/HZxreanGZNRP5b3BvVsbW1ucr8v7kLWZH0frc34prq3Ivxr1aO2ToWgdy2hXJPwWe+1W8b+
dQ8QYiYlKZ9YIPK1Hw4xXAKBcb53jT3o+q3MzZ30pnWPyKE5IuksOWtM640fvk2JsRWzODhsMcv6
d6q/cOBsUmJorTUdm1SgWrxr9eTl52XcVZjq5oFiXioOsXQafMGhaUqJhV7Hp1xxPWvIuDd86WYu
KjJg7sPyB7PkTsJrqNQ/PPFrRaYsYgsbhGzeh8exxyrGGi63zxo5Xzo/0/wPU+ZB9vQ+weHW0WtL
Z0mGc9JDynDJFsQzumDb8owHq9CKhvsDHxuv4Z9MY1B38WATFUu9jh/vUq+7T1wosmNWHmz1NINK
a3jvppoJTrxUwKty8aWp/CMD4z3M7AFtlpZb00f8/s1T4KT6VXggnaZPS9z348Xv1IGlI38CLC/M
946LQSjXVnBQjdox/dmA2rvsca75ftrwMeF8e5IiVWJhI1vFgVzSwUQu4TjwiIV5X3RtzlZ6iAzi
Oik5EG8kUizvCrN+NsuYBJreEvlaNVgwXHGlPZncS+Pf4LymhECJ8rfvfN1Dh3dnY3ivLt85MUKq
o1jMOPvJZ9l8tNyyrApACI+/utt27beAscY4NLAOj3hOMXCFV8aBqn/jdqNZR+CGhDgw4RI+4XsT
SJ046GFo879Z2wSoF+S8an5XH19FEJJcI1NYexUAbr018J2yDDxql/Ii4pf4cljlrSKwmB6b4N6g
7yh39wX5hwyzrFNxwQnTG8v4whS3Vi1G7gg3EhqYy40DmLzTfnNvbaJbXd1IWG5qur4FrCtcQXyl
Kv5it3hWzj2mNEi+LcwpHuhqWD4JJ8fHrwB1iT8vjXPt7x3rJCsIxpPc9nyGsdUmfOeSqz1CjLHS
bWFsZlbvcMaGAnfoKWyfdHrsyw2RDKc4u5idg47Mg/fIjWStp90o8p3dPqAWyPzL5LWJMLwP/FiJ
yUuatHPjZJ0QYKgpXrWMucbwmpXXtGFG0v0aR/0hyZciWHQE6yucuYZIGlvF26iLbVAfZ/jDMwuW
qLC3hUfsZqDDN+AX5MXLCizmPOidDMt/RV/YiVoYZLx9wEcCoBFnIjoMRtgINyOdA6bX/2bRSYhy
2yMwTxjvsxTmAMEEgG6mT01IOmLIS2z6BtS5dh6r8qDh8DQxhN9CPug8J2hGnxNjdgbmPpQHgctl
dPAVmNPNNDrSt3ih2/GiJhAj/LME0ZwvPQYHAspbi4c2vZaxEaydkDc0VCCJZ+BZ3TPIoY0RY3qW
Pg93b7gyU9/ZDg95mq3EvlUOkvXzVL/H3hVtchk4n4UzriObvDZohAxgubDJ+xBSEhT+kF3gWd2s
hnH+pK3kOOX0OaGEhElwHzuXNHz5Hw+EncOYa6qN5caq3uwZTwLzb+idcrbzluK1HbtrgppXyJdO
3RfVPRgXiyocei9xFB5digoC0qsJYR9E1B32wTWLRz6CZwcoP+ABp3cvDAawdbMLS346mKCgOI9S
gS6bQemNMgSdGmyLoqMgw8LkNW4bVX+r2eAFOuKBECB3mjGn2oqHJOkEOO3JwJfMubiuE61JW1CB
06uzG2Qs3rO6vY5FvPSmDM21yQxastLsFz7QRxwm/SZfCqWjHPedgSmJ7hBIG9HAii0wOxK3Nkdt
JBcwvXjWtXMbByBJVUhnSgBNsEXc8doo3hr49jXJV1OLHWbZRe/3T2IMP8h40yqJqqIzezGVHB2p
DgkOh6CjbRRizZNwAgrxRJTfzyOwByM+dl63k8HASCkHeJGzvh/niW9SQy41aCZ6AFwsmH08nxIn
I+WR1/QGWlWx6XLjk+XOvnTY8k6LHWByaRhTHsMmJeTCRfnXArhzWeVkvQC9sFGzwkO+3CsN62SZ
zjGypi9jYvvlUa/d2fLLI/mKRY6xi0VazkObrMhIEiWrwLBaR6vkxMrTdSS/ehjOZh+ubezMJfdb
IkPUj1b2DbHy3iqD93FU6DZ+v8lsEcFciODvGliA50XMHqZ/PrvKNXHCaTsEwz+Wqq+B73+H0UQb
L7mjtb9Ev2a8dCn2TtJbbJUxHFyTUN5z3TO/+TDQg57RJ6aa9rPuXNgZpM+CmrbNAbMJXiBa0HSw
TEagpBrcGOjI2QyjPJUtBmjjtYYWj0AT196ljMQ/JNJdy03WwwVVSOuf5GAY4vi5dg0eEmQ7KEKR
JpsagjFj6BwinOO2BzsCx2zi446Ed1j4LyM1YPjS147EewgaKBLUURsMXLO6Ork8df0tJrYgK76w
S3LI7AWHHRZ6PdZPY4gznxSVh45i/EQ0bRtutmfR/qUbAW4aiNk26PxHIHoWKz69830bomGy9lw+
mf5Ab5yn38PQ2/bQ5DBGWwiQ2HOxQHn0RdhJgil6uvWO92hB4o9y52Jk3I3ZeUfZC3mLw5COd4XR
My2OJIzGK9eqddy0J8t5FpA3cHrSsUAJA66XmEs8wT2mERsxiktX8JnW5SGT0a6cqlcHMTDjkTgu
wnorD2B7SLGxWAeRmXAFbFtvM1SEkLKQVrEIR6y1ztkli2Bkw/NE1xLTYLe2VLxPqX3hesjUMpw7
vrSgm7ba3Ri8G77lbab2tdePWr3AGgjILHM1DIt7ZzxN8c1qLw246Qz4VMm2kjKjiXzshHCLzLqF
3LCrsZqneHRMlo0jBHEVQKrH05xAv3VhTTssuHr5VcHKqF9NnHGh2256093UQ3aZGRgz43uhQvou
xsrhlLAF7+EkWjmgfFyMbTHsJspg2AGcquZrMPTGDb/clmOBCO+Y/swxA2ISrrj/maxi6JbgQoST
ooPTF+FoyJ3pE+zTXtKy2S1hD0JZRcl3tdnGTUoBDghSveyOFls/MR9iwmEecQNimVsYW2JDj8CY
+OzO0Vsm9H1OmGj5RhczUUYSvLVfHPgkHhrRPRdEqh0U4dwb9ljWT/70U0EJ7+s/LPN3LkjbuYIC
U1Noih7ckpdOOxhI2F7NimNIjBs6ZVZxwZfG2ps47mvLe6iCJbQyVzcJkEl/T/FbPZD/1v7ViMk8
3vt81OLWxbotz2P3mcb3EYRsTJl3idNuAqX5YaR93X6fJwJcsl47JP9sRBAwM4QOulXnBK+q5Wkt
ZWHzKjNQuv7w09g0Q49lCxVYqZOU1U5p+3dIMlyS4px48Wtb0TmakVxMQ8622urmdYczdbQke2ZI
cnczg2M5MS5xlrJLG46AOZ505V4qHA4Ri60EQHvQZXs5Jn8e5EwOcu8xC8eb38b3KtTWKiIuYWA1
wucsLlFtMijbBmeA2Agy5xG7WZGVaEf9ZnYgr0XT0Wb219iwbKciPW18BfBZ2Asx+sRxLYBhZCdg
kkxOcbxDZWLaTotjaiD6Wthhce2QKbey7kJy11m5KW4eZcPJkqKiVIA+i2CUx355tPoWnvy0Mn6U
Oeyl1seUsizwSD4GDaSYuI7eyDl+V6FcYCGfrsWKZJy9twxe56o3/ZCaLBgiDkplYRch559Fapfu
sAZjqfZZXE8kKfZO0XzWDjxNe+LPZIrAOWaiPPyr1HBsOgcHNmfuQO9PrKZ9CxS+K+xXJ1f3dUS8
M3S/ta2Pflu+pGX/BVRvPHQ6pAdX1Pdl9WWw2C2dgbccgyNxUmKUBcuzEpr8YN0XKb1mJiEvNV2J
3D2VmH2cjIb3ytp6VbRqx/FR8eaTb1yHCUOk8MH3Vgsh38TXZtrJDjVoG+lqW0memZn5YPltR5yH
LX4W4T7I6uLTymATtPLUjJQMJNHwWLGUAvur7h3XfsbzdjIhEdmquPR1taz+ENogVQhW62VIYiex
brpzSX8YG4S7o6HKP03jQuCrneCLnuCkZHXPSi8KUcf5KBskHuIdMh24SS+n2LsmY+nWpMn9/Hd2
u68KKGicDpS0hXMF9h1ic42s1On4Q9iAqBtO6CC51V2AsJnN48YxsycT8MdD3WP4F5qKozyx64Nh
dds8nZAnu/Itsnm6Jc22JOy6KsUSoHJg5VbLQJ/p7gN7GuY/TKw7iGbnegiI0qbfoQEUP8LnNadU
tdrN7F2ymOuXrNqdMig1MEJ5m0KwuvAMjwPthtuZXB5RYooUy/q+7c2Ra5s18bfi+2wjBvHaNddk
cImow2WaDINboGRTzOcu0eeiyT8nGR2I1KPFDO8BgmKo2rcspWfdwBhItuno5EmPRhBwNhm7xqMT
NFQE6Dvf/nMd+z62mxu+BPnGX/DoZZwBQ149miPIr4gkJzvXxZOYmxlNCWSg+zrdFFZf7NnpfNMS
ecmq/MeKqpOlrIttTnKdBWa683FvJjp/IyNz1J63bO6Wx37/hwWOaIb14Y4G9gP3XGrUmrEKt0T5
t8Tn1jO6q+s7p7HCGd1AMTbKaz47f6L3Hto+PLZW/eFbTL9G1Fog4rlmDYPxxtmx85sB/FR0DIF8
SpG/Nn7LByBZ6iPiq4jjLzufWJS6a5NiDCNxD33W7jLBts8LiVs4yfvU8wpmhcTd7tveXafqH3Rq
AsWL8mLeGrNrrl4dX4LO3XnC+gQ7khNFSj7xIR1HVa0NaS5I6Ls+JGSjXvye0s0Ao2hdJju8P+u2
T/cx2OegxPhPgWpZTx84q9Z5GL5a9lKo4B8p4iRkLdkWJCGSQs5uJmyMdRRZZyr6noBLWiu3CdZ5
RYdNx0kI/veGd/BCFyWaC3NeX8FfSMp5nwXc30oTLD3Dgp2kpzbIBnjy+ePY6usEKN1wlzBbAbM3
aNttObqcUi2G6jgWf54mW1EhF3aTQdjNEJQemJC5QS7isHU5kStXP6C+nedsepzgRY9dDPgyeYrL
5DJF7dHr8RuDsWNqR+HxpuAaRfIFsgIN6Z35lEf9tROw1qXclDLad57L9FGtzCC+NIIqo0EJ9BCI
WYyk8afjNdiLePTFCetHu8IzWE8mfoWUuMtsXvVQXbIwztZECgExBTYjv+XHa+yhVITYcjrOnvFj
dH4DsUHfhsDjn2FBZyNAlfQxr0NZn2XMXdea6Qrpye/jQH5qnOHVHmioKGEfr7ACfpGduwBYvbiJ
XnpEu2+JwR5ixfyauvV7gYRdRjRlwB15iGWMTcZc6wrVPrPcUxeU5sbkVIUHhzl+9BNskkn6Tzi0
hzj2sFEVWa1U5BdDd3gkUbZwFhCYkIVjbUDHcR2o3wd8ZGy1EeuM6Z+qvGNMQwMNjFODxmun2yFb
mlO5TSSF+4Jztd407ANw8aQsvMUXKFraBhylXxqLZTq+cX6PBsiNWaJVTR1dWWVDssww3qO84QSa
5nPVYjjlK3ZXQKqD14iKa9tRs+O78BJXzE0mKwekjfR+lOOtHpm9Sqf1Vq7dH6Azkhwz9hx8B99v
HuYQupWPtAv2aanW4eU6uKnHfQCj48bJCgYBgojbDlAITwB9aia6w+1xbeIlX7mTc2yMVG3aORFr
gk9LJY16HEMvprypYw+K/GRjzdjgtoTvw3fNcRssvQHFLlo/R7HHTO6BLOBylkBExh/hPFq0KDsG
17EWCfpO52qnByRxki0Mki7jl+JnRIp9qBmyEaZP174TAwJ5XA4vzoAPmp/47jSodRgmdqGg8yrq
JhzeXSsuicrpvEqEfJptSJXpsrdiYRTe8GUzwcS/DXfE1LcBJlcXngP0m8cAC+25BVcASrDgp1lJ
kW3LwCgWaOF7MreaX7B48yNksVhSHR1Yc75zw5EYrQqgZg0uRA3Rv8py5snf09egejRaZvshA1on
zmGX732z89DWucKGDkRHxLuECHLp38djMf3NxVA9qt7YyXgACTUPP2YMMDiCZJLPCecJL4w5jE8j
B1dbk++3FY9Vq0ouFbaQVwg8HOeDxwdRzvx/VCWoKJZYv5MXR9gvI9AMZDq8g46Z/40JDBcTXhxf
KvQ6ZSARBENNp0eOkEirgNo1PV3VJfKH4HF05/Q5BGrzowmovPFyaJFj478Fvn4pSsI35FHOuswh
MxL0I4lwmuWwM53i2TObXZaFz6k7Pf/H0XksV4pEQfSLiMAVFNvnrdyT3xCSWsKbwlNfP4dZzGKm
e1rqJyhzM/OkW+q7aKieBjJLLlTaopo/gNDdKyF2BjGZlTUisvuG3CoPkGmoyGv68jFqw0NXVrvS
jG+zuyBUMvyRqbxrSDoXAWcq6OO7cWpYjtjzFPc84gZ/sFWNtSOj+5r+73Bgax51dgCkgNtmZLaf
yWPU5efSgoCAAM3mkqe7WC1ayRJfniLDJ+wfMOqj9nbmww8yusuGJWXSO3fYSB8CY/xp4qJk4iDu
zcrHVMrtEUBI9kPtKJdVxg6qt84+ODBJOgO8sWZoFu6mHrqxy+XEYd0hzf6XsNOQKym+PbzNaRh+
OCPVhrJNWYT931Y298BHX4CjcyxzL15ILjYpGW1G9X2WgSEZ5MM00+UF0J6uQhvfPc8eaRksCBaY
yilpGMbbLutf4WBFqEe6miKUy9DEgyoNXvm2rZlQZvsmNTm/pAMeqSJG8ci5ATpzcEDdPYo5vjb5
8GRJQcqLkzlSBDUvNP7gyntULknDKi8Obk45qDfMV/y6JXho85aAUvTs4Qjq/6HU848q53eOzHwy
2IhQ4seQjosClGc508YaG+ea5YbzqTDGB5Pc8DvtB9GtBx18aJbugEAhnySJrjhOU7+8myyI2DCd
i4tjZbe5cNK7MsmaddUjFnUy57QNsBmIJEJD7249xigsO9z5CEVyVgzYcbTRkKpR6T5sTRz6xZcg
jUWeuOW6X5u/WN1RCAStH+3I2G5qDkKI6jZYvneBDka2I5VYkIe8Y/Zn0gfa1s0xqOX7GJsAzHL8
t5BaD57iKsQkc90q9M3eCm5pSyopwWyyyvLpovS4pP1zfKfBRxD77DPebnLx0OQt3CC9rM00kyMN
yTfb8R/0smgZ1j/mUA+1pFekjgPgvM3IV0iGJ5Lz59QYn8LSPIeuuGNM/xlN5guHOlY2wl+9jaqn
ocuFZMlXNTkYMCLiW3fUc8BovYIG+Uda97UpOYIUVE2NjfUG1wQdJaISRIbtH7QQZp3AImNgTpl7
mofhO/al2LJJ9QeMzpuR2kreUhBjOHO3BqCuIep9FlukMfaFdhVZBAZau2OGPjq4RSiESDdGV0M2
c9WlVOU5CQBBCKalnG5hIpWz+1lwO9u2AGyY8adcYLhWKbU0Enm4aQc5f4YFxaD8ugokxTZS7JsA
hxt8xg92m/eUvzl0mBcoCXcujD3DtsfDVLLVgs3fjSnjyJhXqJ/Z3ScJeqB8sXRGiRvUvaL27zzB
5RgHGBfI5zDsWWLpaUmaZ1AYhNNspj6R8dBzz0vt/mrm8tOCE4AkVJwcwEsbN7SenNJ8rB2X7oq5
xuqO0zucmwcvyy5iNH/1HDFlMHHpAsSxkP50REFf5h391kUlmV9yxu+cfBm+pHq+9333NvZLpYER
/jIZY/ZPxtHrvE/ZjVs+g30m4e+48oElAGa8TXRQWdEuNefugpv6cVIIehN+iS0zaWqxmsQ49x2j
jUASX1UMkHadjT0LqbDeF1o/Z7x9eYD3oU8JC0befM/8SsA+A5iVNRiRnAKrk+eY3cqEer+3G6pP
miB8Sw0DQSnAy9HxPISeR/LDzvceLbbROO3Zwo5N1uwHw+KOYukvOfpnVz6JmKNzmXifAwUmG8nr
cnBhIXKQWha+Gmihic6Xewk9XgAWovQUEk7kiMXIbehIdrgmO0uca+MECBBwCmTnnEDc5MMgi2OS
xjPm4XPnKv+5i5sJ9xfL7YCXhjNobTLJLDDo206wnkxsKsa4VIs1CCtEwHmyFjU0+CmFE64N/Id2
7dIFML43lllgxm5+0bgJtZHrrzIMbUl0LngY1rHDRLftie/b4Ewc3u+GhXltRFxIw9z7yCisXgM1
PcbQRClB40MTmKJ4zanxSCKxs7E08THWaw4x2AxwiGywBcNnbTLn1OH0zc32H+Sdf6abL/T6WxPR
CM7v3blNv0uZrzQJlWvtUugwjNvZYvHNnJulMRKMdfjPzjnIGvkCT5PhXk64AoDSlgQRcR3IZBGJ
XRIj8bi0DbUunmJcZS77cedpjG4GPKaJFkM07IWztDBs6h2Nz/gGywVgZU9POqAwaRLP6QzYxA55
C1PgdqDLIKqWh8R1HuIm2daj/VT29Q9+5RP8WPxidfnZtlDgefz+0gbFhJxfSGmfzoJDOcA3jKVV
Huo2eyXLdwpU9xY502/f82ZnIriB+b8vxpYSpCTGztLotRj+RydyxGtV9azgMyZZtxMorFOC2kpK
ARqMrHaolX8trc18j9yTqS1KOMqa9PLBtD9UtYkazT68Dcf6p2S3Xyeo+U9FMV2S3C9BfIGpBanw
A6j7mYzjHwic736ku8LqnKMyPUjTUJZ0Wl+DsTrEabnjMs41tBN3pelDmgi6+qpE2DzGsXmFkHVf
xA2sz6g5skttAIsyPOPPJkJ06zocvHOSLPj8n8Q2wm0lnaOPBRo9w+SJl+2/gGvnPGFa9HqU/nLi
wk5pWNPFAwacbMkmvfnRtR/tM2McDugmf4eQhnGI//UhH70FORKcGXXaR0kBw2buGyocs0JcMMmy
+vvBUwoGYTVI1qCJhFILXenO8Eq1dwSWTseyXqWvHudsZgxOlTj4Oh4NjR5H1NT9MdzgKUIu6Qb3
BL6DuTjOssOSX9KMtndFiDwYYGd0K8CDScZExAadBjfLLjrqrqy3uXE+5YAtKlfiXhrGR20oi6Fm
3e0yRIxVklZfWpKN49qOoZNAajQ+GVP26seY8Wp5dDhUaxkz5YcBkkbqORF6L8z+K3Htr5mqCNRj
wTzf/Umn+AkD0BNtFm91OZxBXdAVHZtrmcGUTGnjnfW2I2CW8cfG9D1qLfZBkWxUzTE/H4gFNUPy
1AubqGIJQERQhKKojp73fojqYA8zU3Iiim3o0GzbfHVDDIUt4m6kRzQ8+FR9ql/lZIP7gBtCduJ9
AbcVTriNi2CfJfo1DbMnP6b5qvyWBqZj4Z91lt7PjDFHn4aeHprr5N0iKJDgsFb94LM50tCYayzA
wb7lDQ3r7tOkJTyx3WUhTNaIg5hlaJqq2SIRmtPZR1rElhR1CPY/5vhFRIsjZ3c0WnKjwHQJoZzY
PGjJrFasdteqmO/T2WaKWr/phLF4wfaDwK6q4lA7LfXl/aeU6SXQ2VNNiVXoi5NIzG1Hs3qeleee
kgIOGsecCo9G2W8ZKmwbZluTaTBlte1von8zCNsoaY8BY906pdmMMuB5EaSznPY0tLN9La1dVXJt
s6X31Ft4BOxyOM5GfB/q6C2uqCBiiVYFDcLtEuB2TunAId+0loZwc6eqP6v6qiCZVlF2HTM8YK1K
eQN5UrdV5V8D396lvfUzA1z1ObtJn/utshraQUMacbjBtvlfL91DFWeMs5YR/ys3jVVXu085xqwK
fSLRjwGDk1DR9MsDSrThQbX9zpPDoeqmbVt5ZHZnDKXuWo32y1xNm7oY8o3Rk91YCsmd7oWqtrck
me+tJHipouQaYvNm+b0LKOtG8o25YKv3ND3JpN6qar6FcVAc6UpAtp0ZZPc5DQd1Ry2p6K37vpmn
Q1pwH3MmtsQMiq0tdtaA/GW1+s6wUWtMirenWH8X1MzZGFFAMWHQbOJmHSbqmzX2TgeMJ9qJz8H3
5780n35F7OcgvgxQSCmlKirBbF/AQoqgYV87NISjQxiRvEROK0AAJkBN1SNj5GCXDcPVEPJT10Wz
Jv/zJAui5TbewzCvHucKz31EySiHSZd9E0nFcCBrNKLY+BFUTd3qdx6Hrx7iAF0OO25WeMRngo8w
JWnnSV3z0JnpDtFhNxXp1kvxjcE+v1LQBRCwAbFQM0hDy+Vq2616sz4FGPsE4lHvFec0Dy8yLI7Q
lc9ORSMcuCm7B3/hALftE9bYpKR/JRX1Bk491mACHgnkciLU0TvoZbZV07MZlhv8ThdFnsIXtXiz
mVKbl9xl2BDSSjHDdA+SkmyaItlSWuuMUPbzsgprppcr2wNN6c4cXmZH4qiaXmzOOo2FnVIXJy4A
98u8LPWJmk2BT06o3XGmOLUGVCLEr87BA5Yq4NpCt+YmnRjjZS3/BwexDqxgneD+WLQLOzSpJbYa
+5pNXJ8a5i3KoVgqx5hpsJMT5BBnAO4svWZImIi7J37AIbnUANQiPfIJU+g8lUePW8dk0LjZLB3q
7os1ey+hZ5/zFruADtBRddVssA2gYznDfsiom8VRgJApFF1xXjUcnK75I5q7m+sST4Iy2Q3tHUy3
y6CGu0JAgegpjdDNEqlA30o8+77p/FusEYNCpY8IGQeYB9xNGK2ju4a9cx5SXW6lF6Ax2cUvzIt1
7yEupvOriZ+jM+Jo4+KQSRrQ+PiNUFbXfgjUP9E7EH9XHbYPPl3Avqu/EKUOlqxeoYD3JIuboz2m
z53sfkFa4fs2qbcqcbPyOLGDY130zmXKCmj23/nEERxz3C3TcIcn52+M448At7lXiD3nO8rps6bY
mHNwDnza0sPh1DowJyvvuTFRhPrh3fIgXrit/RLp6eI4CXQk/7j0jHV+36xa+ilwC1rXtmwk38bi
J3PoCUyUcW/KHrt9VH2EmfMTtfGi2S4th7X/xMQnXLdWuyeIx4UjA/Hq6AfHLJ/At31XFX8txUhl
6w3YZ7hC3AK/euzarNiNpfc0AERAIyije/q9To7DcuwnUNhIUbhuQr6OWij00vJ7bvJfI+D7TwOi
8NB7iQ0uMmKVtpvSi/dZO29RYMBpZTfB8MTIsb9OOBDHgiDCX7vchtygeRfIrV48n81C3bqW0yB3
4EcXClkHUdq2DVjiGTmubD6odNiRaTi1nrrD63yjdGk3xFxN8bEgFegttVrMTep97Q8XzsZYLYui
RPDJNxkwwIlT+LpvwOXGztpHhkoHdWpjVjkSaocprk5+pZ9q13pPreHq8pumABlXuR+Kn2XlBQir
4WOaFfcxsRo9jp96opypFxTRkuB1MQkEj9xVP8bc3Zkd/sK5wXTQo86ntnszl1igaN/6xtvmLdlx
ihRxXhD6cjIOvvY5sR1sjUyD48i9Q9h9taPqwZHiPeK/BTbt6xNTQGzTWTjtgUf/5GNwAg/wYEUx
oTt1Mez8RQMrM0LjqcI5688IC1NxYuh88MT4MJTDUyiaA9DRk0MnTR2xcuC5mTqKNIyoOM7jeEwZ
WAW9zT5BO+Fo34RbYvboGSZ0p752KU6JT0aMb8JsnlqJLbgwvuiN+qgZOpg0DXgAI5Gtw2X/R20U
2QeHlls95A/WGN2yEeZI7xYPXVlu4oyyQVyH1Nj9dgFgWtE60LewnGKlhNnI1mAxNcOt7NGPN9Ml
zEwLD0kHJNfPPgj3ENIcOt4mjARw0qp03Dc8OIX2LpHlX+NwfnA88lXC/4vy4KdH6kBuF4/egF5E
cYOL8SRzOW2RCwzMq6qAMFYBFWamQy94dEEEXLqx/xn19GhheqWK5Kx7vgM9RpsKp5yKpqXYcRtn
hBO8BG4K7ILjUIeXnK/pRiHa3vQI6XqviMeXksHIEO51Nt3cEAFhaOvj2PnXvnSv4Bu/UvS3gHt2
5SRnw2kv0OeMpQIHS8lIjXF88AeKMWW9DzPj2TF5ZCLacRMSYEBLViOzxlXGJhVxjcG4H7BHppSq
V1vRGcDQ9DyAjg+f8T6LvRVBQ8o68hiW0t4qGePjhG0gJMLekIImHtfKE1HEhIlF8ap9FPUgoGEF
Oz9dOcihZO/CjOENRCrl9haCBgUIg6HfkE/Pc8UoKh1RwaZLPTq7OZ/fJtN9k1P6wFRnEyfjZW7G
rVmC6nKKaTPRgMdR7OrPCTd3LnwYa2G3Sjr7wDtlC7KuSd1X0S1zhQR/UQDMc1vlAszmwChoUxVu
cg8VrF7QjfawSUXyAb6g2sxybu7xWET0QGFccGz8kB7+97MPu2BtYt1+0PA+LowolsDXlH7grZU/
doWZXLNu/wZdYiMl22Rdcm+Qm2hM5w/pkQGze8niUftLHLdwWggbunO22mWBFzUxfj9lrFRmUpwA
kHn3o+mbb5Ebh/mSNpZnDRF2Q/GYv62BjuCm4i2IhEU8YZhvXol6T4m5JxhrE6fB3jvDDORkr7k9
BeTYuJ+3DqOfxlhD3FurbHole7FT+EZjAvZm193L5NGi0Lv3zHsT+6h26qMZEH0c3/MK6aFnjpJg
+HGX/iSg4fy3KYT1M6pVkKDH4PsGRcEOFK5GQJaLE5urG5axoP3gQoMl2z0QLUbvt3da8cJ2TCAw
YBSFty6Z8QaDueoLxnyBs6Hn8L6kcNwzg7VfF69GRDUaWQk3L44DXGCHd7g3Rs5d4px602cxApBq
3YeBNyzyX2oZnRKFbDeyXkKZpURwN3d/baa3JXgI9DO0iHRvMZXqQoqth2/W8IPgGNuyT+btp8C3
kAevMCx3ZgViSzgvWLI2bdD9amu+1G7xGNVk8nSypW3rRkfdZhmWkfo/iL5n8h9d1fhXm8mhtTpg
ItPaaq7YV9ZCUzdR0Z1eBZwmEcpXmMPOM3XLmDRXMhxp+wEwXXtrmd4gmDDpo3+0rrZOQrhOBBe8
mGsEJ6xmU3a1jeJFqFacwoENxTD99EyUe5em83sG1PZlyKlurWtzMbgQHyS6wASZ0HA3z1e70lfX
Uec0AS0wYmrleXTSW+1hD3byNxc7ACzKLKVfNC6u+KL6fRibJk9PxFUPuQIz2dQ+Spx2DNrz7zHJ
fwNgRGB4JgRomwM/IezVONHBBsfCuKWqH771UMTI88N5LJOj9tx5YXH1Wzyb91zjeVuXj8QDuQVc
t3luYjV+UTv3ZbfDjz35t6YBPxv3aB1zRIwNi6w3ur+MOQl1DWATLJO+OY9brlURePb9Ln9WUa72
9gCRKqaXYsnFyXC4IaEcfUEFWyM7nJdSesNdYATxM24Q41OOo3cy++JVOSJ7lwaOErbeCsY1hUu6
tIGp2p6z9Vj0HTNVmyKuvVPXVT+UXT3ZRo3XRIr8mCaT94Km/asFBcdmHtAtAUyOgtBLF9OB1lYA
AEhLlScmweO54Rh+rIuyBKoOJgfxx/s0xiFjpBqF0VovhGG2yRQzPJn/ep7AT9diYqwZwrfHx/Bd
JRTDwxY4s2/Wa8h1f1VUeG/cI/jT80peeql/8mT6Syoyy7J+KR1qq1gesKdNnGd5FfcG1r1DMfXG
h1axOHiJainayrqrVO342MQBlcm9nayrhpl9arM1VtWMtywKfnI47CUFDNxFOFTMjLNpH8g9UISV
SzrIM0XzUFJpcu8AZobYx/UurkD/1MOUXGl9SfaRBz/IzU6q0swc1AIZ80pr/ipk+WvWlrjP+qa5
pJBPR8d1sB9kxZ90RlaryWoQDB2c+2pAk3MiwhKehZ1Tpzz5QmBB0SpaYhb4cCpl4c4YaZuEcsx4
qqrOHj82tkPUskqzYvhVjGliTtod7WA9UlmAVmqlaoed2yYZbrUv6CzelnJGOgFUw7A4CIqY6Gbk
3mvlwo11gqMVWvW29K34Ke3s/ugHVLsx5L2BRjziwQKnwK/xRqr4pdXjR08z7q4LbetBmMQEXXAg
HEeHfpsGbU8Gze3PTVoA97DaYr5GgIl38RyfCVTjSIEvMTEa01dZu90Gm+yXb4j8bvZNwLixmb7I
QCQ8Xl1KSZ39phaGeK+b+b3ReQNjj+USVAHepFAPwLxGDgYs71erxUWWm1zdZweD6hTwANUx4G4R
np22oJi0y8n09s4zHF9kTuU2JDyo4KZiuP3qqBc+lDOThdkPnWepSYRB3dQMGIOnuFvEngBGp0mD
1NHSKDvuxKXOMmZ/je9oWTKJSyjGP42NNYWaeyAEIFb3MaGtTVNaDNbG1iKwAVO/scabiZ9kXhey
7/6FPm4Y6EHlEoNuCPbb6jniaHgojbje5mn+7TewK21JNWmfcf7tfeVvY7tIVuSdZ4Z1XBpFJLkY
JbGz72qnuNazjHfSagV+uOozgj0LwF5SwKQHluS44IgeNMO9pxgSatEmWzPLo1sAbXFrTfRlJgZu
WUmRAWR/Y5N5Ilg1ZvfhdeV9UDLAK22y8YBK+oNvjw5kTNc7W7lV7DMLV1zoU/VnK4k1J0lhmitU
iGSi83fIxGfnRs4hbbV6L3TZ41VuPnwP0qbqzkORo39lvJlWcBlG9WE4jPvzCE2wMkggZ/CgjtKi
JbKljZZAH0gfhmv3RgneF7/Sn68hh4+Ay1bIz6A/6/65w150yOv0iH+L6xGBdMBiMEZk1D+NGkcx
g6hfPIfvtWreHUM+c1W9IRjYq4rZDuZ4kFDDXOP8zrycsE16HZ0FBtxHzQ/UTUCxMoHC1y9cg2bW
m9zmTNqWE52iA/jBMMzVzgVmwmjCcHYufx7oIm68Pa2NpiS328SET4ZcngY3p05xOT7jKF9VRZNc
XJzYK66C4tsOHWg6cws3QFP9AynL3mKjQki1OuSH6Y1P6Vo7WEkHG599ULiEhqoCJ6jbBv88g2Le
0Fo2RclMXs9CnYJO41bJ0uRETvyTZSNcmYrvDnKd8d6yJxNqL9fOFBPuqqs1nUg3lJBXBQZkLXm2
ARDMH1wAEX/L+aMzKm8bzYxVEsZQpyjm/mE73HqLpccwZ0odMG9ZuxPEjTmhz9aEZLvVpXxkpmnu
Iho4eCJdtMvGOVa+U2yNiY2HKZWHG8zilF1RbxRjJaDXiCyKlK9DMuqD47pHzmA8Jd18h9WiJq8M
sbJuNQpeBcq87R9wP10Sjud7HO/9oUvxf0ovangqXGMXFpzmKMTgLJqOBQBtTkqBmVg71gxxEQao
uq4NJKABHbnHsgqrSxYN9r6aeh9Ee461oK7n/BxgyjnmCQHe1LRx+hn8gj/5SGxj7L32hPvJiYrg
wKRtotHMQx6j9HdBS/vVzheE0JqqIFSCs2I3BCI8+brS28hMkYgt8+zLgILPYIrI6sRYB3CzW8vc
+FuMi588yn6sHMWMNWrYWk3h7IRs5z0sZ37kbsigMXOwuZLO4NlIepjcguChzWAn96cHj7wKFJ8S
Aa4vQIVlpuve5dIRv7Uo1BHvawc20CWoleliw7WVPMQ0uniWgvyo6zl5skL9r+5TYoW4RZ/HQceP
nqnYmJrlqhX3oclqgUsYCmSyV9y0OPWTqlCGyTk9oHrLT2CcUjAzvLsTnb+VKqdrF/Xiz3G7H8tO
433ahjBr6HlZ0bMM2xP+GpcbSyK+pvkZ2inn4ZJ/TROcTJRgNdtZZkzs7GyMT1lLd6unCndXQ/xa
pRTAbIlUJC9e3YJnpIYMC3jwGscOnVaAH2yucYsxaM7DvZGByW/amWoMVhJ6z3ZmAQ83Ybfg8pi+
tX0Fz7waiPSVeDsJjX4MyqQh3PDFy2BLVOjAZCLMpW8l/TrhhAbqqgccqEP1RQkcN0PVEXnwInz/
ddRsPeVUG6CclK8NVX+yxuDDq8Phy6mppZG2908gJVMAIm5mJN9nEE4rTnAv2JMFIDOom86UsaVg
IL9SEcsIjZqh1dSTr0bVdg6k24z7LlK/1kJ+LoRMj3ytxz5KHumMRLlxUf1sovQ3rqHtzsvjA311
31IyThsGABmpYwEjzGNeFLLD0WDlf0kRTUe3DG+CkS3AIkQDF/g8VVnzeKMDFAAuAKdjEU5kuiUw
hXo28aD49t3Qdu+laUESG4D6lOAreEi+vWREZeICi5PPndG5VbnBxv0q9bSA2tWIt8LBnDqh5NMA
10COsJf1LI1e5kCeGKmNWMLS+tAUFLFVAQuDX3l3Ext8UZJRmSdiDFWjYlZjLBTYbJC68343Z9Fj
Fvg/IbWl+BA0BOMsZCVVFvksT+4qt1QHJunVlos6+FKXtrVuCJ+EtEIGIfQkTo1fsqONNPDY8/je
We0DpauCiZ4rj5Om3CgrSGQpUoGbxieIlzs1duOJs2AlQ2Nbigngo9M2/odMNKPaIosuYIJ5Z4HP
vVai6ahFki96VO5qnprhUpYlr2ZUNu8UEcDyCMfpVPOT+7BxKGlEVja+MEKh7ypOmGZfVbdKwDuh
phJH0xSdgfO5rEklwnwTYqt0wnPZ6JNAdX/TWLMBObRcf8Q/4m4UmHfmHQsGBR8uWbUcS2TLvspp
ikknDcNz8GyGXBlzN6lRtUAj2cRGFtBseYrd5Nuc8+xx0mSO7aa/YdiGeNSbTMOc4jkbAF0n9gjP
ZwxNRI44+XScMdwxkEBwWmK6WZ0H5DGBqmRenL/6DOJo7ho3szVeuQB+WyECesKuB1hnmREMEymc
egpPRZlXpKO8+zTPflyHo40/KYZ6KUW/6zZqbFzdMVOBqq65XZtsXQaksrWdCv8HTshnIy0clfMT
Y7/m4Dr5tMljQtKsB/pOje23yuOPop+jx7jsaL6x+muRdj+psJ/LJP4zm5LuH4hvIfGdddD1JH2S
f1bn3brcfKRpqQEDXtxx8F4c5/zAEKbuC8wtR2a9PGKmt0MoRxAqVEAtci1OXuT9sPFEe+LiWOQ4
jG3CAHZEm0+vPZP0INYPtm9dge8TnB5hYlTitR7899IHfTPn9R1emKvnj7ipsT3TMoc7u/F9WgWM
EJ5bmJdf4I4vEHjGQ9Io79ce3PHIP+4qnicqs9lIwBk4jvsoUvvRiPJhX85lA4fMJGgvCsqEaEfg
dovqwsSlqQ+h1QUgg6aqPEFj8I7GbMjDrGuqeA2dkVwNsXMTlcz2Mz7zlDHVujNKcB22TcjZmpjN
WIQb3DqYTlY1fVSV98nM4i+xaXVcEC22HRv3Aydb0S1A1xSzA9uavf3fKk1X6d4QODtEjsISpV5J
Mpn8kTn071lBdJOI1zgHj3KWd8ojktu4GNnwd/wLqvb0PxQ3saonjwY3pEkgAkPSfmFEiddT06UH
3VDRlPn//JIKENuJSIjNSj0YZoMeajNZyWtxM5biz6QRWMTprDvi0Lae+ClzkbFFfKC56BDD618P
NG9gvE/xhdtmv54rW+/KaZpuEa4cZHY3WWM2Z7IhjUfKEcxdP7XVU0oob65y9YUNqXpJdImXG78L
Ext6RO1ogEUqA3VMsPGqFXTj5NXMegnj2HBPBJWtryCDnSNkxdYu/fllGDE1rSzqEzeR105PIbmQ
lVGgTHBXRd80QWq5rsfyNC0sXdsDjup5Rn+YctrJGNc6Nwwc9laQwdosHMCNAZSZTAbWEjhvqIEh
i0tiFFgM41mJB6bbj6S3JhznZLeDGHd2iT62airT/tX4ve7SsSX5AysXVU45EAHdwc34HOrQACxO
/1DgGAYMEgZ7P3PU7kUvxJdh1RNvc/vQdORgmGa2aD7eUrPGKtdKvCFBWiWsKn2p2adEy+CYB41f
BzFU+vMt4zJKJBOHbIyFn3a7cripRpMRVCUGzSbi5+Fm9vAY0TKE4phf44Y2P3OOzBveUMoyIgN+
zVwRJp1S48nrKXpOrYK1sUGxzHVMSTohnR36MXpG7xNgo1JgjdT/3NLBsHVsD0qRw33H7eiQNRJw
f3CFmz0zDGNbDQMLi8LOEqBHtFjPsA8G93OQHUqnPbum/9qVHcDAFj+u7Wq5T00IBHAb+eQSsAmt
gInD/ZvbclNlm7FiqlMs9+7Cwx7RiAnij1DHtgtuvKY0rabupXf6cM+k3dpjd7tbNuinIR7SzVgA
ooS1+zL5UmECLN593t6NE2beYfTs4mTLZbkhgk1UqWKUK8DArmTg/fM9il6GahmSW5h9VIDFPpPj
2ScNQcUAJjLlpxHyNehOYbu/dIV6F/jYtKJQSgSf2bqK1gz3tXLdZ+ajvJ+uu9MOzsGKjOqJbJJ+
TJL+w7CTN8i29VqSLmFOz6LA9Md4oG532hUuY4Wc0deqKDMX0dWG52z3FMhGhENswW43qlhvolbZ
NCaRGiIck67CMPozPFotHN/wL7z+dBbEsB39NHiXjJgRWehgYTwiry2kYGKJfIXK0W9piH7ETxEX
2xz1lxwNhKFI+W+q5VPoOre+Tk3GTEVOcj01ziKKGHPYnYFzm84crf36PNvd12gJDx9Row98sD1U
4fg7VwTvm6j7iVVWb9pwoh4VTe2h91R1cWSwECbc8hw7XnswMxOUqcCQkhlWhyDiANAykL8HnfX7
XilXMO0U5nnszGIn7aIAulPOu9qY1XNLHnPbMqVYlyXXyLoHwZti6UucGShS0JGlr7FoGH1BNdM0
Fmc3746UkDQp/qPEudi2D7ohdl37sR56C5xMxajQyzgAk9DsP0Kr6R5F6VVLDUewVQ40jDKqBnTz
KD+Ylee/u4YgTWM35n2VG+0J3215mLK2O5bgiYj3jXJdcKTFzYBvrU9EcN/EhVwzK/VvaWr0z77p
FseQktQ96ki0dZQnqRfN4xcOkP2e3ZijCq55E6dC13fvswOfLsM1CUskHJbjGx4Ft632YWWh6hLZ
OfQqWTYehRGCUfa2o8Is9PJ2bermt2xjY9d4wEvmiBGlYfNxT8tJlVy3fEibaRll8aRxCS4uc+1O
2G9IZtoUIW/KJnrvFFiiTJD44ltwj0xHwEaUBKPyQhNPTKrncml8SGb9OnjVQ5obNfQdEQIiaKNs
jz5G0sNmFDCU8xYdUWzK8T+Ozms5UiQKol9EBFCYqle1b5mWdy+EpJEoPBSer9/Dvm5s7Ox000Xd
vJknqbmqO6TAggDrHOIpnfNmK60uwt2p4hfgmI+z9L+GETMXhXlkGAgZQg0aHoZJnmbA9HYi200n
5MXUDCKjrLeQg7NX01nqIQqJAMXdiAFUti0HGgjWDtH6YNnOyhrFQMKTz67UbpvvfMDWA8odKclJ
s33MuwMSE0E8gk79Ph8Ta9fJVu8L5uaVOZSAYImam3Zxq6dg8Oe7jgYCH18NAz8xVQtWyyQ8QYul
W99lMlZPuc8sTVJQis8m9bhTBHS/EILAq/1Hstb88I4EUCjx+Ozjgf4aMtiO/yzHBL9XRG7M2g1A
bzpWXvOCuGOp/Bk7qGZT2pIXOtQzIU5YpHX/stAtdhBEkY5RND178SKARy/lk+u2GawYioIOlbH+
T5SII2+ScRfUdXzNuOaDLLGiW9vFUpaozN9m/XBpSPxtalYDZ7wo2TGiTJEXyEAJYkJONkJuvnI6
u3ptPUNqzgp7vn3cAoHFN1bnq66DofOSB1G0K2xQwmEJgt5KkWH9jhtCXFlkYHx+vcoN2NNZrPcT
FxCrExlnVzue/WCNbLHpk0iOMh2ByPG2EL/UzPSvXSf+Sil5Wvukv56sdNU7EKmlaodtm4XupuET
3Qsroj24KKiqgwyBIKQ7Wr/isL4QRSIT3GGE5XKdEphqNFFXoU81nQZbu+QFyH/1LdE6Z5cR9Nce
CFcCWvUt9o3oypLaPrtBBrfLd8J95PDWbe2O6twUPUqp8HnyhhtPiv63sEJ9KeZAvrRtATHTah24
KjnVtTgDNbYtmDlkrOknTqZY72IkPMkHS7yhHjgLCVkFB6RaDV8yuKP+Ltjnhj4Niwn3VtetA8Wl
E9eeIQCWZApoR5Q/DJ4gnU5lDw64eDPUyTMW3SdSdGw9QRNQu5EnfFWWTZuhkctNXLvtleeb32Sq
/1xVxzc01t/OVAg84ZqcN1x0810IVhwgR3+Ms/Yuigkee+xmd3brYXWas4QF1iJ3rqfmq6iwCfo6
GKly9Lkt6//mmE9w8B32gNsFGPMDbX/WKlo7BYwnuztrP2U06N3z1EUvrCUgjGRpiNmH1kM+lwf8
7N+uh9qQdnZ2SmIMlZkbvDFM4O5f6TXGi+tTVwzOVcsCluui2lstYGtaAgfOgzDaLUZ+w+WnrVt4
u4lVyhuKkD54YdseiFyRoguR2iWh3ipcE22mbD+UJyw6zy1xnenwDy5XuudkvqG/+CcrQueolh7Y
JPiev9qPfnlMmUm9W1oO9MEZqY0PTP7VRIjnDDc28a2lP+Q6HY98LvVBID9SNueXRx7WEf2HHS44
K7kJlWJH2nKU4gqat4Iyhm0RwJhoZwDcHqRuXzR7+EX1wRqjbjvVc/Qqkp76rAEn+GhLi1x3az+m
xiPDwHsMA3JblPeNGu7zMuJHwPFMwKI8Nj4IFsvJv7ou/YSCmZPC43BhOdNuq9Kn2omenpeh9nEL
DE11TmbjXTex8WmOg4eVByD0wX/8htr3D3WCikq3jzlPc9NvCwTydTbqtk2LO2agmfjGJx94qGJ+
lukKq+0nLZ9SsVTczsVXjSPg5GbEAUwOBXe0C+6DtndwgiK/tmRiA9gCEx/PxMFK+UbXK2mbKSex
M5cOlZVJsJ0jGV5Xo2aLFzdUiCvss2k9DpBdil3Q8WOzA9RqrqUQuuvgJkCOJ/QdHsu4exRBNODU
zD+CmYTDONT1lsDWY6ygvMmSsXXO89dctkCgw/p78qovA6KN8Su5930DaCFHYfVXmk36A3Gi30gN
5naY6NjyM+93VMmfa0EIZLN3SZoIPhcw90erQQ9dDNE4kF3xIQMsDRIeQt+wGNpxaEChNGF65x74
DODqwxt7eUjwu7Lsg0qSoriwEWBNkSDUoTV49HJBVzwJfM1X1PSi8yvE/j5U11mw+uDZXh+rCFuf
vdQYAPMuuqtMSiZLw3yxm7XjuE1ASkNpsErGmEI8uNpFcnUTLLOteMvw/Lsezl6AQ9gqCtLxE11w
ZHu/UP1xQ6KHjIUE/G1CcIytOYCiuKun8ZscFYARMNOUOLKlKqvup+l9PlL2OJifh1OR5TvfVS9h
2XjnyPf4swZky87DaR9QK+hFqyHsFlndOxpvNeK3KtxGC99mOeWvGt3xQ85xzW4WQ39IvG6z9Oo+
7lzFMJW7P9kiHhX1UM/cLuQbhUDh3hsQ5Wf6iXY4V1rOTFq9xzC6TWXRbsGxUB0Re6/shcgfurXa
Mhbgy2hz9bwE4i0m5HHlxZSaOyNmmqzJiuukY0ptVMMTxw7mxhbYL1ObE9MVfXnjZeOFsgouDOhK
ASc0/kqJWxHWyVJ3v6XqmpNkYbJXmQGSF9hM1631iZ1iRQXDgkCLxGmTwVmLeJ4JRxJTps55T2W0
2A/+cpPIGNtPCrcr8F96Sr8ttx3vhI1UEdkJtb1u/wJt6U2mAvSH4r/JhL3sF0URbNCtJF2IB/us
nLsruj2+B7e8134GmKjiStB4wXgsLEmcrsHl7S7geSmcaJLwHPrIpVj26bWrou88bthQcjFg1sAA
V02suC2uypum4b7P4MvHUI3FM7dWJIyErF02mTPNLsmZTsQ3qLj/KgtGjmN7j1QD2Y/cOwjqU6tA
fwDUGgdrsuja+VF5wb+CGxVdJrzb5ogqs7hpho96QtaNSRxgmKd9iiovl8c9IEBtAtiIGfkRwh+Y
YVILdSsrrB0nMtt7v7OfZEDiZbKsuuE9bcZtKblF4BfJ7xsP5mS8DAJMpAFSZN9nBh0bdMZuHIc3
U+mjiP1HBhnKvudcXE8ZQbihK7NtSATlEuTNrz9jeAndKthYlmLRL37aiiu9Z1PX0bLI8DP5Ynex
CyPcJ56TM8/nKgyJDdbxJiuB0SzlTUT+AkdfcT+v3UOlVY+4tuqBxRwKVxPK67wyJxPkyR45Yl8O
rbVjNVjsIS9PV7oDGueyBNjIXJ/dpAR/mDQQuTJEBcwXb3NffgNY2RVhGN37Yf1ppgWDU4w2c5Zh
Sk1kggg9K8wWzZSWJ68GBLA0/XKsVQxATE2luWfIZ5fZpQV1FPb4PSrd3jqUim8DYm5fxMRgR2ai
/FwMWm8e4+diEsLao9K/AUsRbBuQUnledVtJZQ8/s7I9puRr9vSBci8oKnXNgD4cPWPMyYHURWMd
luGydN5tbjiUKJZ/fVJpODX4HAtbO6+TN0fvCWupzVwQBOmEyY+j24o7RvR4i6mf+Urj5ivixILL
F1rsTFv7IU1djKN2H38I1npO3DyLcOWTG5oEtQEdO1mzAezGkDUh5R7Bj1Cjbdp0h3Tvbxvt3mnR
v4u0fMrRuTYulu7rsYnJwKWTPE6kgXZZAgcv8dLwuuP/bTu5yqEr2Ic2zKkD2OLXQpvYsnIsj8ot
qutasoUuNe+6rI8++p5WGpHYOL8zCtSLnDoavgdHGvoPbZaPBXn0K9p+vMtA0QlEG+Mc3bT7qpbM
Pyc4wQh6+Hde25bIM3b1wh7t2mGfyXWuS59EIqe7zOECrTulj4X2Kuw+5I8dl11k5ymxT6aWoFcq
LqJMRtpzW3mY4JzSARN+8QOG9RihXnbkggaSQG6ojyjwX2KSj5i0H0M3/mcsgnvN4pbIsYB/7IX2
t3XwzztiEG4RfU891TM6a5zLCC3tZIfTIwP0D/PqtBVzimffFztKWqyTg3lqp5fuaCt9l2iOHbTp
9MYKst+FR2ZvuxXg8bLozxhz8ORlLTl2JCe80HhTR7jlGl7pWx+44qKthA4x5rguTrtt7OXqkrL+
5nxwssd2dckhN2KRccilx1zaG3fo6GiKQT8NUDxuaUfkpapB5zaGbTyZDmoT0hfHtx+82LvPsPjv
YI/4V9UYnSYXbK6EsgVkhX1oHAjryEaQtmfZ3riN97yk41skOajacUlOOOywHULv5o07HWrl8cxE
ghtUw62j6OrdpMoniuzpFMFAvO5dUbZc3k/jek2u8/BbVlHImlyfqe9by8aI2vYxnn2b9W3ddBT7
YhlRkfPsddF1kE3nqmb93+X0GSCM5VdthJFjjMn/O/RJqVDSOJjI8GxJ2W3csblgxnLQJuYD68yb
EQGLSkZi33QKPwmVebsRWMKm9JP3wTZPQVbNN2GjoMeE7T+3sshJrIZVdM70UC5Icl3d/VUDG6bZ
dkETsDpGnAVHXeHf3nSzoswn0tNlDMZDOyXzTRXPD+ksPjAIon5GeAzCAFggDXb8dFOg4zHUcWTb
jpW9/+gH1Usa2o+6wlDNYQcDsg+feGKwV4R1fWEWZsTgooa+ixsETKxNaHPknwE22Dqt5Bpnwk+o
qTcW4vomq+fdNDQMqHU9biKrEsdezCeb3OxV4ndoiliFr7OaUPA0YcXEgbQuDFnoxzaDoxHvDUtO
/prVmwPVZMWPJJu5scJjZjieSygDV8zxtPigUl+xc1sVQO80Zd5L1hmodQVXLuPCC0qAKW1Vjtoa
rGaGvP6oIBkg1rrMDUn7AOIbmYAwmeKBZG2xEJAmJ3+gBrBCXhQ/nu9gmRkMMAnbf+9N+eOQ197k
HseMFPGh7ptHdhrvgVjwTi+5vUn98hrYPbmgcd52OVbDpQxdKO8YiyLi4CKYMhp20IYCZd1OXvtd
5eqO3QiOWsfcmGXEXZhNl0p2xV1Q0ShKIwibNNbWtEd+jlHxUUXOpXZAy4hFcghnxdmKgIiS+HB3
rPgRrjrynQRgIJ8vPc+RlL+Ta+7iLOGfxOCeBg2+dBDToYi9khRJc/S5mtDQQUWHb35EmD2nrHso
hHd+h06gbTrfbFZJPS4+r8Ee3FhkmDWEHb/Wtocbz6KUqXANK4dlfAVTdks/9kcryUc1E9vD1Ro1
zHFwNEH9skAnQgTkJlBoSpY92kZ4Ob4Fumt2/SyP1GzA23U5EttE7Uhc3huNeR1i/LnWzvPSWM0t
0jQUQSrQHJ5IfpjXMrQ/y56MYxGPl4Q4gx/MoIQxtxGVhLMKPQcbUMiGA5/FZPqc8TCBGxoF1UE7
VPtgeHDoPuCeVtvjpbb0RzKaVxPEECETPAHp1P/Vef8WhM6TjJd16n2t+/qGvEGxBSr3ZC2YYgeJ
lrhUs38sHMnmIkrEyfL7O5MEB+PqL9WX/A7DpjsJ3dFb5bjP8eq/wtiJNmSSP0RKCjwsH0sNt/Jf
m/ORH1vBXiGQMRcNLyaIYfe3um1/apO8cc5+jS4X9aUqkKbhr2c0yXiovsdEA17nqCd8wg+oT/mT
HdyA5LsoVB7sN6alaJs2eU8PyUAHeR5Wd2kSW3heqNLU7JFPMfLzuSHftCX+RXl1xkYjNN2MCdu5
Qy67NV7/Zc/JEw5Ymij6cJdRJLorTOzsFGmgDUbcnZThSaZecl95dnAWcJ8O5HFg9iu2jiVuYLoy
M3VgV9BiOO8ZYtz5DYDxn9PDKHKq09zG1mGB/34kbhRsnEWjIiFFesN6xsMOPUdpSFS4CnqWqP4/
e2iRQvzgxcTETRe7S7eBVJ81ytVlKK2XEv/NNhudfz3pcaw++VOPa/iiBP4HrwD4uMzee6cRavDH
zm+dTl/BhKEAZkUAaB/+nyCNUEfpdYTzccvfFvugJnbCPphzK5Oo63pS7VVe+dVvjMeIahsWfYu+
TZ3Zu3Zkedug3/PMduc6GMVJskpmWqPRbezwaoT91L96SXGcC1hMSSTOYyjo7VorC9ev0J2ccDN0
NgQQ3e7YZVK1CBY3mMMnr2u+6Rekw0yb+n6pG7SVjlZNjC+smm1xY7vTPmGddJh8+tNGotBXVqth
c4x+cFPLvv3gInVUXVr/tHlvNmWnp4fBCXH4eZV4c5ee9iwRLucE5/sBW7H64MzEF9iasXxaHCs/
wCJgv2UaPEAJFQVlR7AvSL0cIBHEzBg/yx4qCnT/2jTP6GjU2mFJRJ0rPPz1Ad9ZbcS8z4WkS97p
5FsGCOG2hRREDTBmBMulTsZV7c9U98h4WepWn8HkuLtscn7GwjbbJnPJ/NZUquZT4L0EOspOavTq
X5Nhb6VI4plqSvtskEiuGJ6XX/QDDBcTi5uaRQCkCB8bv8l18OEXbnjDdR/wLZ8TdegzUE6/qX8o
PV5tl5AqGRCheFY0Do4ecV89z89xXmXXIVuEG8sX8gF/N9BXqyIEV9lOgvEnzr6cia2ErgS8/Qbk
ReH26uJpHvYr158QxliloxCG2saV17f9b5C75C+iwVTjmUmQ26oY/qW9CJ/KlHFsGKcA2w81xVWf
LDi+yEylcOHQmdgJ9US2UJspnuXBdEChYRQLUm7BE8Q2swq5schcjLmYQ5ykpo6iNvzWw9US7hUu
Tc35/EDhYfzJCyTEbcsCrKRaMhP03ITsd/c2lX+6Yh3m2bEBQlUSffSsLatUSN9rBr6zHgSr/nu3
JU4xhDO9nHV9lEW45uYsDbGi6P1bM9v4G2NJXbnt/IkW80Xp+RIr0LyXvrlgSXGv1GIxt49kA66K
mmmAUXEh0dk7/d5Qz7hlnJFrJWUBXJWAxL7SYKtUmzC4K9w03L3nVF/a0mI41cmy8+J8uuL9XfHx
IvYpKGQEl0iqk6nhrf5sQYqMRUFCGrXpOovZKXC+WCDEyuxqFjPr90K9xKHqv+a55LaScNtb9LoT
bpLzXC+vHbF+YsenUir0+lihCy7mo6SzFbd1c1vJ4s3EgTxFSquPPnaYczyCAvdU2+KxQ/PlCHZ0
8k+0xBpF1kXsvE12giLI1ADlh5JGv7JIjIh/4CoxdPouptUxvxpbGv5aHf20ft89TniFKT6i73fj
tFNxtOGK9V85SEyosHMFMzpsirE6lEoAFOzxiz11ZtZcTpr7cHnoiVxnjHgI6f2PL+gZKiYPxZLg
ckMWhH6AsZjS3dBRK1m2mcJLmN+qLnC3YEwORsfwWDUZYbb+lOfE7l0lAzC+Bna818ETFZV/ayce
bMXCQvpPLrnHLDLWUB+NK15cbWPN1pm2eAVTkIIRDzSbyyqPa3DLatq4JAOxbk09L5a8fSuSjom3
RaYERVAb5o1ek/wEtNfyjUH/91uWJl0ApdcLGkMEtM2+IXLcACZFEg5s55HtzkwQNOqxNgbfg63e
CNtgiFSMUCwj+5UCMRKmZDvusVkB3msH1K4rg/TsvXv1eCpLnGyNbJ4aF82y51vhx1m0R2eAx8gn
N5KZJrbbCPwni4f1zRtZJMZ87kBvFMm9nEEavoEK12ASZHO/o1CezUpLZA2tQB9jnhnL1uRA1dxu
Y4QIRCPAAhLP4a6vG+CBxJhg00f1vu/zZ5N0F2A0M2W8RF4j5miKJXihEo56GCJuHHIVcOY6x1E6
jlwnPLxErcVmgVOshgNGejU9xYtzya2BmAMesDYnFpe11XflGPqBwvCx5MwFFXxd5gHlz+nIE+dV
7dqLtC6o0u+eSXkj6/qXDZ+z1S4vWEOTgnbn4TKO+VeW53+Ymna9E3CTwgaOsTTpF7fbQDwu8WvZ
Igc4szQEztA5ly83MakCEusuUBRqn9lgyohNMT808iljTPZ2Ki1wKKoWG+8O99v8BIUFQbcRhXeL
ekJjEqdt/RakPc1S0usULik84+39YhcGpExuj+9Y8FqCv4AnU5xL6YhxsOQBT5WgfKCg6Q3mgpfP
7NnwoG2GhkOscfSTrfvw3vGTf5MQL/XU3TPQ+LyEPR/rDq9rt8bJXqscfqz81yWsPobQy78IH+Dy
6fJXUcpxU1tOcW3P3npbwxAbr0Oj17K4yJFgNgus7Du/8adXxaXoBBwAV1fHpI2SiahURtZ3aQ8k
BgS5usPkkhMjyFwBamOteSKwEdOCRGc0atRkURM/UlvCdihkh0svlrkEhv0jGdt020M4vCIuQGVj
ggsVn2XyDnQ4/xIuvd74LG3iujg+JE6EqyLF7JconBx+SNY5FXX+6OYllIWq8T7ZjWXUxfX8xSNa
/ETkATfzK14CqDcMZFadw0KN3ejKZ8W/5+6WArIuqlvBJ/CPm6HzG5o2PFA/veypW4p/MxHMP2Ok
4ntnwrmR+3QVsyP3D7KRZHmQSagIZ3nFr20M1E5kcX6b4Az86Ai0PCDwNE/+6HQbTxdsfMMqLFt6
ZWFu7B1m7RfpLpQgIkCavaRdHgixDsxDWdTt86xVeZEsBfFGjESj/K7KHiOOmDe+QXOxRbK+j1rE
hSaz/H2tXdxNlV3Q/BCFvHzqlFtG0y1g4/vccS9L0OFTq+kPdq8KF8jC0i3NsHVWymfhKvcM+oLi
4mkBxl/4FjskA7FbZ+15IXBw1fcWR1EuNdY1OI7+gPmp7kePsd7E15IPEQYdk2w0qnjvw5K96srk
oxpqOC0rmD0uVtb6OlQF/ZRvdAa/qOzt8Dps4LwlI+JymlT9QTjy1iGIg7SItL84KdNGKV7GmibV
lMWcyIce/zFiUG8G8lIC73iCVloHmn4CjaiYDgz8eTqpKzlxyIUWVwKggyvmHOfFqOtTEwDDECu9
r3C8kSIZLN/m/7EyyOWfjd9/61fxA1D95cqPszdIFVTJpdRHJUnFhdlaSY4sThMSJgs/AtbeuthA
cYcYO1ctXQdJjU7cPfTlTFWpHNnPhWw3KX7HRR7VtLWHC9XfKvHUM+Vw5We5LrHKtaYjnLLvuZyf
ZcsusS9f02LMSbZ0fDy+tUYuzU9pIwmgz8RkYrlrF9oCK2zx4wjD/J5j/N0E7TldiPzKWSMdtwOG
drd4CmT5uhQ1ifMk7nb4KscblQMLDnt+lI7fHZxOWxuVYQNlFNMvrtu/jjH9pSgPm8lx3ri597wc
nSw+5xXBB5aVWXFyrIjtec+QfWBYz++UXKlcLdpF2lVy32cukOB8MDfgGqZNb3Fu88OsPwvs97TR
cjiMbvHPq2LYsvP4EBGrw9vaf0URMlOxeOoeUGXyoJyy2Q5T+pyWMMVYNUEwXGO7I/POUXtjdLAb
/uoyWT361YQ0HoTDIYb/sNGa/1fHYifESMKevHJYrM7uPaaZp0V1FNaYxRwoZFZXg+h+q9L6V/rw
bIIQVmec8KxxH+LKlUfXkZyp1erPRcidPiwgwqSj+4WDAtE3Lz6bhOigsWd3U0fL2zj52OaaZ5Y8
0Ei8+G9ABgeIXlDCPg7unZ92yGcgfneysU5VH1h717KeZYSXdpTsMSexopZdN9ktqr6LQ38FPmf0
Wbh0Mgwcgh1eVd+FVDzp4V9AtyXARfKdgSK3mbRMkfbovkTssdj0ja/RVDxTEeXzvbEk9rP6r1ja
2yZCA5Myf8AWYhhAKfWklPcwtDOlbhMzl4e1jiKykS4hXKp96Hw5nmqOMx5yUtz6p3QqYO6OE4By
K19BB5qDI9uRyBV+8VFRCdjEhPzrCAGLtwUTdkj1fIhEhb+Z5GllnM8uTJigJoq5sr8sEjj4cb6d
sUTCL45AdTi+ded71aVLSfyXMgCVJxDUV1izR6I/k1QBWnMEe5SFO+YeV8HbnE9BlcUnE8Z/eT8A
Vqt6GKKgQB8qawDxHXkpAsA4HrsGwlWxIGnpJE+vh3xOj0mPRgyUFLBGVPeQP2BObjo75CtwSnUk
xH9WcTRdASd2OYiNxAVWvPtNR11C07gHVn8O2j2x18LcL7Ff3oVd+LMYfgPFIFZ2gUISbv5kxmyF
b/c9iZp73br2zayLgDtUw93Hq/FMX1nBgO/Q9OaT2xFB8sD1/5FcCD9jAJOE0Vm0V2Mz7vCMzGeq
57GGMivTV5upeyZOlHYmV3KKjmCh5YTnDCV2XzaVvZ3LtUAlJfeQrHZa3aq3eo5XmyXqLkHu+C5I
GIYM4QbiRsEb3r/srkvq4T4d+/xm9JInGfJl5FhsTtJuPoax7Fm/hih4kc43Y6LySxmIBgs3XfVE
r+2vRtNW4wZu8JCE04dVDnhBGvZSTXfsOWXY1PJ/DA+OBg9+yrEI9barbEQ2X43M6wOyLTfi5ZDF
vGTybmwYznVwr0ZNvoj62aNtWe5rQIv4McAzcFUk9b9xXHmzpR+eBlX8VNRCbCADP9TE/TOjvn02
VTuuW5zThUBJzmasM7ncBJ75xXKJA9QzMLyHvLkpMizTagJUhshmqrVYaZ1xpnlwN3hONKrrgn+m
AWcHyMlag8vL1q85WJ25eHXFeETdj4GgDMWDttzgg/m62g6NmY8uOdUHb2r/uhq7rmqa5mBEzFJR
1xJ8II0EPRdWOyNWZWWe3nBD/WY8aa/8Kfg3NzSRJzx5u0RY7yZMklMggi+PnSaAALmcQp7d3YSR
YjsF6oveqp8uTuheCVEuQ5xRKG71a2BScVP4ctz5/Xq/bsmFmliMZ9HJ5JMk3s6NO6z4ajHb0dTj
QQf2d5EDyADQ3JxUW4YXtg/XkExpfgqt6NBHyFhtoB1853N4nWeWdeUJBn4xxt+y9zH2+uM7dvEH
v5HhseHHdeAbC4F/lc45ijW2IIzkOEq/h0F+o0azN5np8lFtV92Fjs++yJLvCtHrwhq+OyVWAw2s
19Gv9vR4F4QtPpZx7LbcroMN7d0D159BwxgY6cEp2GckBB32ATEV7CoT4AhhlQHxPEpGhi2XzF9B
jysZ/OuKhb5SVZCdLBU4a3H2KIgtAtwrtq4y5mnBcK63hO1BzzRdEpFtGx1HXNthnrvkEStqaHI/
JdxHz3g2bh0lzZvtp/6LmhYs/C4DORYtP2gpV7cbRG+ba9YtWje6iiw0aL5cWxMhZ4Nn6atdJuCs
g24MtvLZ1P2mctniXsOeMOlx0NIHniT9BKx+7UaPrentI3cp7uxW5OevsZ+11yyX2cC46FxgzUn9
rdJ6Yr/0voWtMumlIw9l2OTjnucB8FRCLuKZbL+LwUsM+Xs0GfceZ9I0ksVRqTzVlVbJzbIoXkWF
o4FhQCEZAXMugUUTC5EPoZwIkKaahkduXzxtifbupq4jsm4NE7kKjM7bohwUB9NCFox9lXMzDytu
phRIU/xhTXhIRspS7DpwPgvy13QbraJt2CxCb2tygsPV0voFC6oKUZGI8CIe6PGpst2UJ0sBoDcR
7jbhU+Augh0LKloYcattl2oMNlGdFu8pjezc7tI18zT7ECGogau83zZjWboa2aETsR3AVDnN9JXF
+MtFIIAWVblXDTvtNM57GPV0BCxYAiiT5y3/wYOxcUMSjhLWDfVRtwGwDUq+yDAQdDsy7c4b21JP
toymPbVXrL8S7y5ibnVy8+fYbDEVXW1XY91clD3zvcGhTxRyTpnmt3264umADhbJeWzL78GXcuPa
tTphxaEAmdb2EVL9mGavlZr3jZp//T7O933lRnt4Nw95EdCFmuM7jDFoElrh/pDAuANNy0YmqzS0
g0afMG89Dtq8sHEhATPGFVzXymepx/uRuxiJSB+Hh57xe7nLgZdiyb4B3pPAK0CbqHOICrUzPXVm
oijPfO6PyrFwYaAs2dM3YNEt6U00bXnLLh9zdzjvOu7be+Zs4qlE4Q+NHSF4htAKgeBxuyFXWf9/
hiCyz96lr/VTFZV3LW1WnRAHsdB1Wcxmm6mJZIr9464dtnq0/2UOl85wUHAwenOwdXtpV1abFZ6o
DVm4bWK9HtP4EPJwX2kn2U1uR6wD0+rOZtW0gZIyboYEMxIChd5HJJw5rWlPWvHmPT9CrkYvSUsN
9zyle57hvcyr90r513acb/t5fHUyilgq58GNixflzr+xWl7UPH9nmctWjQXEYRGcJg44Feoibwad
A4iRM+6LstxhcKIxMkW9jKjYzNP6OXMIMPldh11M4q3qr8O4BkLVYFzKiAi57kfEv8ou0yQHk0zn
vIi+IgHBXGflTeaHH6WdPUnaBc94JeD8lfqeXvkLd7iHzoOsgQC762yayRZp7fPJO0Rd9ZkGPlp6
91hha3HGZEs4c6sDSiK1t82S4bCUxc2U2UT9MAARpgi/hpxeAzyRThWfWEU/sAbeQtI+AT19tAeF
Gu3+tvww2cwj+a26ixPkZ9cJ36N5PI5OdfFzsBXZwORp04lUFEV3JN22rRoW0j5e48x0zyoyF/jB
B/LdghkgY8LKCBdqEi8byT7x3mn6Q4ZKyMl2j43/0XK7615XX1bb3PuTz04MDyIVJ3QtsIwdixte
2H+wx7dDlN6MHRm8MIifTOtQhbLYH1FDo9parMKb6T1n+UhP4fuQOvVlaOUvWny6if0eBjw+H2qz
BsiUucObxeXOJfh9Vp/16u+znR21CqfB1f9ayjA2akHU0B5rXLTwq4HfEjzA/DosxGGJ5m8C29kz
8d1iEzikdovaPzQxsF/h1Olxwhs+uO6zpunDrfWOg0WDv4MjBjrSZ8jh8hfeszSndJVe0w0mEPB8
TS42eQ9Us0+jFv1x5nVWYrmSajnnduDvq8js/Thpcfs3X4SSvnxapg0/5bVyrbtj3W/RQ8N2xOU9
sDo4X4kiUVE4wKdhzfJgM06d/EjCCSEF9dwEybXdim9rEtdWQXuhKIn6lDNvN10T7Q4Lw32Xfdxs
bvKqOQSl3gZYJYN52fsW+wjhHhiOvmejf0HTpqjlnCYp0TFJ9AAitf8G4uU1rerppIy8kB37j7Mz
WY4bybr0q5TVumANwOHuQFtXL2KO4ExKpMQNTNSAeZ7x9P0heyOGaKTpz12m0uQRAcBx/d5zvkPW
HOsk9nQIq6lYuUNw3yUmDhGkxER/kXGkmiUkC4Ydb4Ju4xfGRW74x4gXNeUMfGjoPrBkwluzHu9d
xzt6Lkj3tkgvfBjd63pG5kdj+ymczI7izb5PIPmlxfTs+vMNWuNn5saHDD3YiuyHeD1ZzcOQGE+G
Q4CN0zEWJA4Jm6BCHeoHPlc5I/SKPuyKAFTSbTBCM9foDjU4jy2CZ6RlGAwo3BjPVQXBJKkFcXXw
X3RsK7JNFuGbQlJHwHSO2M7+yrwXxmxgX6GA2OHOKtbFQmJD0zZiKWgoKuu22fSF8zDhPtrUBiRn
htMugzPUCuUDOBQMQfx0zagWNJ0K9mOpPoP9eaajdAuw/QsK9BfHyn+6c0Blxf9eAdkV9VcOtfoA
45VOiHffp8HznNHo64gMUIovXvjtJ0Cenz3YGjCp4XA3GkogUphNMmOypfaBaun4u95od4Pl/apc
DjdTSJ8KUJB2G3/LVIEfyk0uQV20qMwpQQWXyDahKeR+e/JH8vQa/HB97nKQLoeTbjhnCZH+QoHw
k5Ylfc2e99ncaSJt9djCUBPDlTBMuhUwq12justH3n9jaMUbwJ6byqzIzvFjFGaypNHMjGxLUbVN
6+JRiQ4lqq62g5p+mE3/NGYUTDm8Eh6XpQFTwzfjmUZ7hBRmTYvLpMlO4YiBfY+L6pclBEYjsLER
2Dd7Ui8B+z8qAhvJSu/Tc6XrscV+xfG3pAc3m+mzEZrHxgeahQ9xytvHoQvBXfT5vqjSm0Ka145D
4CMw9RvpaPqzBXZRBWCzLxFEDPaO0oyhHhPy3ulunUq4UDcJGHUImkvk9DRFAl9Az/FHtMazqjmE
QbbYmAa7D+Vw42WnHBQO+mWPXIfcOVW9eSKGbZtV85UQEBfykL4Ir08G3vPeRkzBLPAuryT0vgbk
SIBybk6dX+VIon0STgR7zFeceDBfamJ6c/3E4JpOY+h9CUjEmwG/gfikgWpqgqoJFIc6+CwKfzdZ
WbxWrfnZKphgWcg1XUZQMIODEx63wzj7T0nRHMF67AZtYVdxTx10k1U3+MFGeM0Giz96N8p1OBDw
W9sdhdkPhHQTu2m5c40s2A6FZvtDveu2BAXVqXoIGeNxUOPzOFO0mvE14hqZNNLUpuYScqavK2rm
3nz0nOq7jKf+3o9IUCo774phDVAN+GHK/IoxYDd148FVLf13wz95lYAHxdQETgyhyPN0EdTzRQGb
lDYwMHQ5A02KunLjM+tYuWnyM8ehaKQ9wP9uuAoaQfKYt4MffoB1ee3Qm2wzRN04k1dDXxCg1sE8
za35kbQioilz64eVNA9O14+Xjs0JqDUBW9VqEp+aqHhsa34h2buXVoxphUqqWnfZeKdqDbMMApHU
3Q9izb7O+BVxRNicHWmJm9zXdstOFA5EfYaNvIUmdvQgZnsan4DVuT+DjK6IPxO3AnDQkP7TaPS3
EYBnhRd+pcbqSPAXwaV0OKvUwieZPDHYZNw9Fc9uZT3wlwlYEc23GNxoYEPvBK15MfDGiNR060iO
xZWeI2h/2ZPt9T8FKBMUpyPAF7EY6nL5HcQUCrHsoq1Iqm4lLTPGDdV2tJIXMxxBFtt4WWJO/oxa
kmMwgQQjShGoYp6Aq8qLpzqLv2g7Gu4d9Km7xov8Q1PRJNY5j56dj7hTJ4gX9kAGztJav8ymjhfS
wPvWgCYPafAWm93NECWwh6Nq2hOM6F0yYHEP9ey0z0bHOKYBu2Tpplp1LlVB0PCDoO3Ga6Sn71Tv
uBsijCqRJwJQll2zhcxl4McqrX3dYI6cYuvYDbikCkTA12Eri13DEY2cqg7lPnvgEWt/cRmATNjR
GwTtNuXVt9DxQzqj5mc/GsQVNp1q75AKM2Jknz+1pWWgcRII+IsMh2U6SUEbgcSRIxzZ7NGKW2Rx
s35pUPhhhZMnvOBsK+YwbENG2l+getkXIAimg/ba+ksph+au5trfEwDTkUtiVQ9OP+f7XhL4g9Uc
XZ4XX8cIK/CcQ26kM/TgcH6/yfq8BBbtOocRlXq0iYANcX9aBnrInDZ51t90BRVlOkHR98h+PvSQ
6lbMB59SSzX3btf9gm/0ncMmqzkqPPoxI7keLcLJno3iCkC7v81Fu/fl9JOIOnotcfckKkE8jY86
cRLhEwoRVLkl0vIZuhspK8gQK5l+5kBNp7rJUaTWn0rft9AhAcXowQxsa428p8BBZ0XsW1G7SVLx
JW2mYs9kO1gDHuUEjJqGpFhrme9UetOqRuRrFQU/SO1oTjSr0o12zBgtiOfTJeyc+r7nJM/QnCoz
THNx6SCP3/o2LnFL+u0xkbl5TyhcuXF1A0UrLKtHjvOkYzdkLQ1Qda+dZSRXl/F8b8QJJuy0eDQx
SK5Upjy0c4pDHeTregPu7tGfx5s+Fp98WOqkBaT4Uf1+sC9EjfC+NRiBCkvis42pgTzF8EAyhHfq
4js0MmJmmn68qKnNNsyQH3iP41VqaUm1kY3CLRnyy65U8WeJ4JtGW0/FI4wbrLOw15PWwgaUfYGF
wOverC6IWXVo75PwxZ7RbhhQcCtkMJo4qX6v5UAzCsgISN7OvxpzXsNJTiz2NFHCpQm4Ck7w8I48
62hPMQaTpjv1VkcVPiQ+orV+b/V5ez3XBh09NT+jTcRM2EfXuC/gM1vyxRdYrkZPzCcxZjQbOGRF
+xKnypVKO1Tb7ufEjORGM/XdDz7mXN8YYTvmw7DL5p5oxyDkhDo7NtW9gv4NaFEVtJUwBWzLvHlI
m+wZAfB8BU7gsUQJtrFnDQzQwROeWmbyWdAz2Y1uG90CNzC3Q41HqESZd0g1ljodeeCdfNQjjnRe
JFivLWpyoKi94/+A2+DtjQCOIa2PXxV2mGvt4LRslsMIto7rYISswRudn7pLiWEL+VdD4IWv8y9m
1nyi+fJJC2J3K9nvjTqrAAvFHXkpdAKcXIE28kGbBslIg8qsODiKa1v31rXVmfCkIwsvgQFOvinS
o1Hr5GA21IAexEqU9BSInZ54c2UDNAkGzTGjo5quJFDetZ0DAmXfKyFxUFYkPo7ZMJzAlnX3WR5f
unAhs4B5t4ojA4ECrz16yMRT+gofTVh+CgIJ1cyiFsZo0N01Qt7z0k620JZJWkeZzeddRK5UFPNw
X5bpIQWDsRZxfDT9fKIQEkinQKJduNjQ163Eyrd04tZKmbSTLWYBB+H0YivN1udf+7sMw/E2Ewuy
rEvBA6vuiaSj6WpY4kajIu3XZeR/GhuX4B0Tkuq0yBDmuF02G5vZSoVroo6Jh+LN6W54ybWoIFue
z444ny2N0cXIGBtPI280qniruJxELfeL2IHCCRz5XN7DnanRGKLhQZ7/QMARZ+Laclb0QYg9yEgk
9jVSbAou4NMdWxBwYuo8NZIMwXSu9uz61GPWXnth+xPaUXEoqiBfV3783Wr66mB4BtGC4IiubeGY
69bOCVGT0YMIMLsHPjk0yi3651QbXxGHygv8ssnBQDOxjj2bRqwbZQBkBgIIGDTx750RM8oia31o
2VzqItCfrYk6JoOLNiZqXsc17dSA2vNyDnvSPWJcKLLSXJFJdGRWjeXYPERMUb9oVVu7ED/thqiI
6RIrOh4WmzyswoNANcSz/Rlhj/PS5ob+AqDpV8l55EBVFh3RfphHq8fbxJS2umkjwNdQ4nCHZjbD
NNTyyGsYm/Vf44Hz0B6Dkb7sqUK/Y7bsKyZ2NgKKvKpBK7qJ4MCpuPlUIP3n0HStT8pHo0j1qsMe
BQaHavAR1pPIAX8xfyeGwuv1iXmDYJYeKADsvTZIpI+aKzfvPH+DkxNvZOcporUcWnOxssQDxxIS
J4F33LlBykW3MbVwuF2SSrtGfXHr1rgbB9F+K9142vGdksexJyIvNNv2zigSdarmmjhfX6Ogjkeo
nSvbNJiS5YJDeGyn9Ukb0w+bwLUjuO4WC/lEikGDtRe9fTF8L2rcp6UMeSFkLTh9kvb0rdeMQPiE
V3/pM5e/XVg4aYglQ0xslNR+osmIacXquHKcpaMWkj5A6xjy8ZxT9oCqWttAJC6ziqO0xOp17Ubq
FzpEdxeCMn0oTMW5wQUlHtShfZX5HeRzqokgxuqsqD03w2zIbRVGP7ux/CmRMR9D4SJKbfv+zmqM
K1po3V1k0h1SucTOrrtsJxLKWaR6wJ5wxoS5V9HebyRIcwAmXtWPdH8D8cQNB4lEBvPeRAl3oIcU
HHiI+mDXMqpdUwZTw8Py2lXTAORzSCXJh9o/lFmgdlDMeCx7QV828ZsWnIX8MjGd/4raJrtCzsSp
1/AK3GToPo7p4EbHtoaBouooOtTQfrCb+sECWgPP9MVNauOiJ8PmbmhLjP94/nGFsaVgkmY1UOrh
WN46dqjg59jTfih6804aJHT63EHXklblusOuyIUeLvqy6y9KqcOXVvJABhUDF6JZp5u5Y2HaTal5
anUPSX82BQbigCEgARU0ZIsC4u2q6Dg+k9qY3xJmw+F7ooVfumh0WkW0+1jApAY0oY5j2MBHmILg
O9LV6DiI4PNIMNZRkYV035CpvWtnjk2MOfkJzYnxiK3HS2MIqPT6kd5GWmThnluAXpcMLEqdhtap
HU/WomsYLjKnqm8WWTTWeISPmmOCZv58E7Q5oGxb1+E2IcXHR6GcuLeph4rFdwJ5UXIXstcacjx1
uBa3PvSpU+xG/VXX2ncKTex6HuyS4y8yEguIE1UIcvDRtJ2ttB25C5l1M28QDbLxFjFMJTQ0vo48
I8i/WX+BRzZa+dT/m2iQSBakDzQLeiq6a4fffRUarrpQZm9fAEfhdRKY1PpZluJOwUww0z+x0O+V
RSfMa4h8sBINZAYXFvmB605AoTPpWG6H3BZPGkXord1a0V5as7PFMQcAwqUQWDdUUsd2Yrq8grpv
HmpE4P2mT9EDr2C6KnfPqdQBN57qgEe0IaPIsNA2lg1PWxxDUEXH711qXuiEVmA4ahiqpUz2RwS8
FSpRCZEHp2meHFSF5oKXYmG0e8qIcfefOBCVJpkwOHEAAlEYbe3EuvoP8R9T4id4vWdpXmaxhAKP
uw0jYe1wWoMIjxYO46eShD/H8zOSZZ3sGgiuYheOy7hXCzlRwReWfmDDVjg5LcAxWbqKG7t40WD3
DpZCR9rNxrfBMI0LuCfVxu4VoSJL/xVOsuUjgg8CvKeVLhCOENNE7xO8GiAAegyWIoZVg+UxHRSC
bRkewmbuf5QdzRpPsGHlSIEvqW4+j17oPmhhP+ZT+aMkaXvX8QKOeUyR6dByYTge7YnFYZOqy3Rr
Zd0l6mP286UUycmWQ5mcB2vDYcIE3mURS2KxrCIZ0x9HWRTyd8xFi0DH503ONEOv0Rgfp0WubIiU
PHnHi9Y6cpJtypHxUHi4QIoe1EDaXRhiHGDgS6JjmfjB3WKUQI3yffbGY9WV2KOZrFxbxG65XU/T
JcEZF4k2PzZW/TWbDesCegNOnMJkaQHFDXjlvTU0VLdGieGIHJ9uFWoHLUZoNUQNPia+w3SnpaZc
5Xn3iYHhDUA9CrrIQEiDOeKCq8Z+T6QSDZ1sFVbZt6TAvi1L29yHzBwmYVwhd+tXOWWj44zXNAmp
vYT9xQ2dnUA75GpQ3HFzkXXwhovAvPkPqSVtMcCXZISeYQuei88Vko8RykQBlmzTx83P2sifGjlc
RSVvozmBPJyT5UYQTWKdCAbk7RTqvmJqNMMb+/e//tf//T/fx/8d/Cxui3Sit/WvvMtuiyhvm//+
W/77X+X//6/HH//9t9KO9hzTdbW0TWXCEbX48+/f7iNe9v/9t/UftiI5oA6I2VDt5GpaIM8XdOBk
Ttc5JlPu/dXUG6tZpsTG7gnTtEzz9WpdjwJjSGR0ChwrhCJsxW6+jwRv1xU7SvdYm2P48P6Sb31B
yxaWZdG5Zln39ZJV1kG4K6P4RLVhEAZCT8BdEFPeS1JpALLvr6bf+II20ybedJ5N2eW8Xm0sAyS3
ZRajnMELZItCHVXFWybDnX3JuHD+MdWx/en9Rb03FhVSoN3ikbeld/YVsZRYGF3S6NS5GL8ZOPvr
WjB0LUnu2doAZVDjB+5PnxH1cbJkcvH+8pZ4vb4ruZS257BdCKmYntqvv3SdLrs/HddDi7CYZhQw
DHZf2HKMKdmj640E1jwEpkZ7GxCpYk2eLzfurHmk7VFgitbCM14mX8aP73+0ty4+o3Jle57SWnnL
5frt7nbGWJIEVw+4F0RD2FBobwl+dB4suKL795d668o7RA3ZvHQYHp4vlSFkDYyoiE4iA65rGZ5D
SxvjixyjTzrgR9AJecbvr2m99f0kX4v7zWNJ9+yXh+WPaKU14lMfxm61b2wJXQ9dMzr9rTIT+YRU
PPhm4+yBCpcsNi3RWsRh0RW8qIbI/k7bH754zYFfrxoLgwzHhtj99sHHXO76801GcQSEuCJoT9rL
DfzbZYjHkfaFlZIv4Kl2WwwxQoEyZEyTYcDyhNRbRWzboeLNuJlgCqzmfsT/5HHIpoRCQTbmcpPB
Ktm9/8Heumb/PKm2Y3qSvfD157IxRuo5GONThB76CZBSdFl7I/jatiln6zoMVY4+g4TX9oN98M0L
50rH045tK0fYyyP12y/SE6rCFN1FqJ8LQtN1yQDLtE6D7ABpVUvyJRyIi8Sgoi9w/61LwyRFwcke
hcRAhCGHU55DF99Ii+6DLex8N8H25bKTYF4wpcUL7OxH8ZxpQB5rJ8cYhB1H+VArHIZByF6ZyUK2
O0wDSbxPEVS8uG1utZ/G0KjlzfuX5vzOXj6FtG12Ne24mif49Q8UtNKcaY3C/nd9rShOe13d93VD
E6PvbHX669U87j3hWIL3IUKk16shf+074UIxSHEIfOuDNvgVOOO3GvXo5v2Vzh8FiQmW96yjJK0z
rvzy579d+MAitTV0kXlrI7aNo8QTonetmwf6g8t4fm8vC1keXQzXw+/gOcsP/NtC0kzyuTVb45DB
jCj3vUuHeG0h9aMFCQzyxWCUzxmB44L/l0/VsrJwsQODn3TtP37MITUcCHeDceimtqPDU5s2cNdi
4OTU6o1EQPjA3EV8sOqfty2rLktr18SjaZ5938qKzClLbONQphXo186U46JIpQKfx+qT2cXlRWSB
CrABWT73g4MU6/0rq/hBf9/klrVpcjuOdtDhmfbZB3B6zulp3xuHdrKKDnMpg08qdvVdzu2eNwDj
4r9fUFsWGDduKM0/r68wpz1gGOTjHIEFhMUmR8TsgYtIjXxfWeZIYp0i3+uD+/et20qzJJu4dpe1
Xy+KlQ69bNeFR4Op1smVIjqOc+c+AEf7KkPmbK7z4V5gLWXh+U+7PDNsA1Rw3vluaUDXJXhHh0cr
YRrGzIzhdmwCvYLgiaCGCSgqTnhxc1Z9jqELbqQIpu9//WtTrwpcAGiiPGrY11+cvz9GPMoIqzSo
YUEZIF72aH2SwTMARtWm/cGetOw5Z1+a35cnicWEor/6ekGmApXOgjI6gnnPHmFpExxn5S4Ni4FY
FNPASRgUBK7V2LTf/6rL3/zHyt6yqMIUKJzlTv9t64i9iSFI6gQAAvLogPcyvihzbZBtNc/795d6
60tSt7LVO7bUtnv2HkQ1iQyz8IMjndHuyk5iRG8ZFfp9E4V5uQWBhE9fT1l/aaY+AKr3V7fe2I0t
sM+oEtiuuFnPduPMmuYmI/XraNqmPOCleIGgUWwQ9A9L9QwZ2kRiyWwEK2k5pt+cpn2qF+ibSxv7
wonyZkPiWPvBx7Ll+Q3PqUwuu7fJ+5dbzT279kQZtKMI+/CUxoquz+QFDDNS3Gpgq2h+zE4PJWiI
HxnhZJcWEvx2I4wYILIt+ZRj0Dp7/Oj9nStrk+GFk5h4jty+pHPjGTAPGuPeZvx6Gt2keCrltDxL
OPgOsSWCXwJ19ycz4iZvuS0xyMUuw4QWaJ5Q1j5v5eKzH5tvTUZkSgUe5cXWCrJAOmr9EDk0XRJg
AiuGL+mtLBCexzQkTvTZio2gCCbJp+XIv+q93LxocXbu7TD4Vs7LD2oQyDpNEj9ZXVU3dJcJCFJI
s8UEr1i6IdCAspIJKlorDx6yolI3zKvIHLCr4ti3unhMZgBvNVrLLyqf4udaewTXm0Q2QSIxrmIn
Dg4mhhXciWHZb7o50TvJAOfgzL6+HAh8YvwjnU2Tk4fn+fNwMivb2rguLr3BydSBuILyckZFjm5K
WChmbVxUMLjL5BCUCWlTRls/mDA7MF7iiw6Olq16ulgNrOEthBu72qKLLz5zVDAONq+SS/Ke7Z/T
0ODzN0WuFbpQP96LepimVbHkjWGCkc+lU+E/g3cGrBiIwppcHLGrukYwT1MA4Zs6vpvcclz7viK9
kbvBAWFkA0IAh3AFqtv/5JlptxlKaV6ldU5pLdxgLMlgrupHjzkd3RJ8pTSliv6Lmkre1BlE2LQp
xx8mVrYAJUWN05YmIA4ZGjjMmOK9AhOwCfBrbQPw8b8SzILQCTLgYQROPUjUwMW6n03IXZBY8J8G
mmC/ZJweilEO1wPvChqIUfoVMpd1YSVYmrHv4eszELbfm2Mf3DZ2QjB1CSdjbeQdfmoGQDSwsrjJ
j8QRDrCgiWlHG5uc2JIbYz9IOwNkjV8PShk1ECz0ReWhMeKs4hp12MqdGxM0ddSbaJ+IBmQOjFBY
9VVOZgagPMlhGkBWXq4HwyCtXgXuvLHaefiCyqG7jDzfJFQUu5alOFC2Q9ORZEpeH4N5Nal16qdt
s+1g4SN0n7KdtlL1qYN1dmM09XzEZ+Qeu76av9e5DfLGGGkVYbvqdr6azRu/1wX2EW8JpnPxX6+S
WkQYGNrAoFyDJsHI11v49+FA0AdsKgcT2CwvitwbrjLooy/F1ADmT6Dp52S7XAFi9PeThnUZJUXk
gQ+3CUtOMLmDrCttGvSatiAE3iG5bJyMg6ARZtNT00y8ZhDFY45UIcH3GHGunSwAp+JPEY3R0Ui7
ZQ7Yed+zJg+vkqrNd5LNgtulS45oR50DRrzhOkrk+BSafCGnk+bXeYBGQJeid6+Z6rXfcdU1ydrt
fBQaohxJSx81WraEtI3BnjwSajHzhIkfXBmhW2+5ZcZftlXV6oPD9Hll88+eq6labex4VBtnnTAP
6mCetUl0sv0kTjZUcQraqfsUebjQnb62nmjh9h/UcH+8ai1J04Q3refRfFPe2fuvJqm7zRsfiXQF
ktlhWkz8mDK2kCDrD1615++65fs5luvQS6FNQ4H9+q0exhP4pwzqA7m+Jo9GVFjplkzf0fzL7/TP
QlqA9UW7jurj7Id0ULq3NZb1E+oBcZSqQrVTGNGhsQl0fP8Ffl5zL0tJ+m2wNiVuuX86U79VKnZp
DBoDDtdszlxsWJlyblNT0A/xY+tTSUD6/2BB5SrWdWl4ifOa2+tDsKno+U+enBTM2FI+eHgw6fJ4
3X5yynH791+Qrc2jpcj+qc9PcRN3j0IxQ1fJa5CQSkI+8x3iof4nD70eVyDQwV29v+ZbD4KmYerQ
ruEsfH79RqtskMVGhMQRIrBNhPXZJlX7cpJdztQ3UjdqQQG9v+b5c8APyi3pOVoJTvz6vENkarO3
iOeOTw4pRjepydhmI/B1Q8cUXaU+uEPfuG1gdQnJ4RToBa3a148C/ffRaoHYUZSM85VpT/YJc46/
VwJIJOEM7vf3v92b6zGsMqnn6DedN0gdZJ0pzY6YHAzprXhAgCRFiCiwv3nrjkCcD+7S847s0tVX
nNLQ1XqeUPKfuve356JgSEQKeRefKI7Kb2Nn++6q8otUgNaZxXOETjbdhE2Pj6MYx/5XQon0gvop
frDR+/KmrYLipmOAPH1wnc/r/X8+GFuDtLilLYCNr395BQ1HjoUfnfhfJsg1lrcnDQU6q64YemA0
uQ850m6DbKh/vX8Nlmv6+6FmWdlVVNWuZ9PqMc92pdDrAQGAiDj5jS4f6yD9Ps6IM1xrdADyoCSs
wpTER2fQ27ieqw9eLm99bzJMPcfm+Ojw3V9/76avRaNxw52IS/xhVYgDprbEGwvvZr4sULiB+Y6C
bTZg/3n/e7/xNNMgptNI20lo4Z59byBGON+mgKd5cNmxGCpvHBFBG1eVwgxRANXVZf3BtvXG48x6
nJOXPpCtvLNFEQ92lUi5zO1M9NYh7Sf7c920o1yInc5H56U3viLvGe0QO4XWB+bf6x/XIPOvqSsP
p9pApk1im80G3TGyWcncfM6SaYs69+v7P+sfR0fuJ83zxdTFNS3qdPtsUZ/bFtlGcmpa6T10VJNg
XQx0s5B80uKy8rsQzbuje2QDfcq5JgMM3SMpgQK78qHOnXrT1MW6DGf3KRQzkp/3P+H5psPLlzwX
h2Otay4ti+XPf9sDoCHjgddjTDqNOSXbJgsz/8BAmXFvO5ZWBqpbKeODIuP8UrxelIbY60Ubz/fm
1quR2CnqGV07YOoxYyFDGV+aDl5JJP30g/nTPy+HV482V4BbnMqNrjV7+vKhfvumoR5HJ/W95ISC
xvoZC5I0rThuEUnUhcTdFtWcYzqPQYLKDF7Wle7UhU8i8otNYuYLGrn5pNDphrjdoF6UgmHW2ovQ
Km8okEP8QboffzCR7R8Qrrq4qEaz++mKJPPR8E/6KaMi99ZmAxiMURbxO8jdOnUCFgw8zpdokj7Y
Rv/YzFyUsCbFjwuPDrLn2R2PzgT21NQlJzFlAe6khcu8mtwYG2FGjk+3UlNQj+DJ6+bR46T4HdtX
ef/+/fXPHX72s9u0bRjreFQKlGGvf/YIIRLZ4Sbv7KgifCJrf4ahLB7DwryhX+etMgu+qG04al/5
+EpgejxhzebEE2H/ev+z/LHf8HvwOl92GhQOtCZffxQMmQ2TED8G0a/Q+xazdO9q9G3tSplj+fj+
Ym/9+MJV3GngCJbh2+vFvKKqATyVyckmTKzbMJ+YBXT53O+YLrfxLVSn7sGd/PoJNMlwh1BouH7/
E7z1dR3FxILf36XfvXzC3254nyEwTuwyPblF7l86kdkcoUIqKmzjo2b+8sCeX2TmuzxYJsYg6/wi
22VnASBu0hOxDtFzYKGrXo85urAPruD5xuFwBZm/LK9nWsuOe7ZxZK3pFgYCpVNthh6I9zLaAA8z
iOAlriseiU+y6uGDNd/6GTVdNssVTJvQQrz+GYmwmZwmAXsbVqnDPTu4X9LJRkbjqIya5O+vmbap
cU3iqSXzxteLlR6wIAzB6UlFVplvofxEz+A+OVmjBS2+vb/YW7focjSifagEs4HzMquv584a7ORU
mERWZJgCH5zAdEAU19Uq7Gp32xJZQoUN5d/tlP+XrevlYrrYMdXSxaSLfCbzyG3yKyY7SE+jF3QX
KDhJ+Az8glYVJFeni4AX9WZEeEj0UeHxxm0klLtcU25XS1tnL73GN0DsmkFxKkmUpOvEA3qYNOMQ
wlPqKt0Mo9WnF2pW5Zf3f/G3FvaoBVjTFLSyzzYFAhkjlQqZnhIMLJukNUjdqejOTQlCtbTBqOW2
GDLeX/Sfyubs6aTyYAPmQO+w+NlNlRh938zGnKIOVNGRnyOguPM4YpThnVsh726j9s52cmc/YsC/
j3rfvcx75/b9j3FeaXC5+VuXloLU2L7l2e4LgGM2A1kT8zeAPcRCZZqfZ/ajuxC9ERZ4HWN0f3/J
N37upW9PK8NcCvvzV75bd4OFPzUj/80HtuaUiLdNs9sOFsEoczj7qxzE4PHvF6XA5I5mUMwb7+yp
8ooG37XfZycvlgKoXYGPUabtqQubcoMSXR5hCRmH9xf9c5NyeNNLCcNGSYrcszua2Av8qVgwjl1O
mOZEsjjOm6bZdW2W795f6s9dg6Wo2XFdK94t5z8qwRMMnWTtHj3ZOASzArommYWEB79urokqik+1
myW3Qe1WG4IBxP795d/4puzDjuKYhpKI+dPrHbIF947LMwhObqurayjBDsD3ocyvlUQk98EN9Od7
zaFgoMHBTNFhTGi/Xgy/FYpyozTwgQBepVFuMblEWvnBMstj//oBdbhPaesjkqK1KM4ejbEsQI6Y
tXecJ6Awh7xy0+c67NxfQsET3kWeJ79ZQ2J/k8SqfdRU+fO5ZHE2/+Xgt5wAzxa36kYzshm8I46+
K1300a60kojE2dTf1YP+YNP/Y0rLS5vzF8twHKIyPT+GeaTslJqe23EGDr1C3QKMfWiCjUcOywkN
KX7YxCNjQmRMN8bFKelnH/zcb31jhGVUxop9GPHD66s6NWRG083hI0S99yVO3XtF3sIXRO/1el74
Vn99xy4Xl7EwN5Ni53u9nDOXjCl64XH/SBINc2FPL13ceA8DDImf76/1xg27VJwmu8DSejxvdYLI
KrJ86g32Ac+4lLWob4lZ65//ehVc4oqpMzsA2rGzZ7DOtAFjffSOCowEZP/WLv396Ifer/fXeePN
RSOatxZ6CWnTxDw7PJCgrJuhbrwjj3a762xJ+lRQPlZB5102o3Wr7bE42QRM3QRR/GLZZHePDKE2
73+MP18jTH6ZPEtkP1Rl5yoj8prcYJh5QoiHbu/LGkRLUpQvvFqGrcU9dCL5WH5w07yxpqeWZ4Xp
roXU6qw4Ai0p0ecHHk5Z5jpEUEKMgJSxrxIYeYiLIXk7819PuskJMpcmua0x/3B2PKsUMHnGXmDG
3jFKpiK8mnWhGDPVaZqRyDQ0+pC2RvVgDGmDOLxmTrUORqdyjqSU984e20r+ELhgMjRa5QvTbwLn
g5/ln/nK71slYjP2qKWQcZnJu+dnOMYeHK2hVZ3w5bsk54mSFEnpR/bFKAOyXHEdyRsBtI6ZJYOa
r5MMuicOlvHnVkvE43EwRk9BAh1vFUbQP1Z9wTB6nRsGI60R9zHJskPr3k8+9kB2anuJSEVabRHW
wpS7YhiFNxzU/wAYjVSG56admzsLUJcJxWRIv/LczMm26mvvGhKFWrKF82ATJEF2EY/Sxzlm8M8G
UYYidqxkGg9LTTD1UmV7iRPX/evKQHLXLvUfTHk23LPtvcM1khSA5vCxRPGW54kBY2a7V8Hk/bXC
mL40Iyp6SYuGmrHN642Osk67yOTV0Yuhhjjw21Y9eldQip2AKdC4KT4UC6XEWFvXHhmMd+8/p+eb
Hy9PKmtuYFS86Ob+efX8duDtKfldJxD+wWfISERCwytgI+oq2P79OvQPGXs4tOZo1r7+nkSTJ+VM
tNkhLqh0VtDAkzWkBvKu3l/nvNThXpecBTWvDM+kej27dGFukSYT2vkpnDoTXkFT7GLDDhbBp3x4
f6k/XsuspW2URBQB6Dopml9/pyjywqLx3ew0aKu/6zBLA1oCAGM3ILRsOA4M+vETLunnOMBdedf2
mJv/Bx+C14q91JZ8a/ds+wnIyMAGSBLI7Na1sSp00/0/ys6kuVFkXaC/iAggGbcSmifLlscNUeWy
mUlmSH79O6rV7eobt+JtO6LatgSZ33jOwYy0MF0XGuBzqJQqY+WgzYENdIMB8IHSZscualcZf5ks
/d1j+OOgIbz8XW9wGEX/MyYbhD30MH/zvQUDzJufa090h2bq4xWEnvvScfnZmy4NL0m7t0Qlw343
NM+RkcpXNnwZSd0CqGG3zk220Ec3mgkzACUi0wYM3Wt++rfq1p9BJHNJBJE8kHyPpJh/foOtM9Ok
KLxyx0M5R+uRveFqmyNawpsC4pjpYK9332QEqjwAUJKYL//72/td5PnHJ0ZhXfA2MFVJDEyt/Z+P
ECzUwoX5mu9jK+kZnRma8NkJWUkJitrTULZPLUBJKAzrOdfyH27KvhvAIL/5orsMX52N8RnDeZ/O
33MhwpuV50hbKMy3T72XqVvaFwJAZhRr7XokqAKG1oIG/8tD+K9D5N53og/ChW8wMvl76Oo/DhE5
67NH1w2loVJhu2pS+pjrfuYV/MsP+tfbfe9900PnQmBEkuGyf35cdcmX1VeYNbssSjdzXTZveqVp
+0qEcv2/v5r7gfTHN2OxwOPwtXC1Exr+80fZdWPURaaL3QAsn3khBSYe0NCQ1SuhZktbdl09lX+5
eP7LD7XJufnTqLWa1B7++UOh5olYS0N3ZzEc3ixMvfIVLtOw+aUzoIjpNEUa+ZfP9L+8A/QW+NZ4
nu891D8OkDZPwX/MRsj2rAWPN3a98XtC0MjOGwOfl2EO7dcIko8TWIAknOX//pj//eiQKNKCx+dB
8M3b8M+/WItBWZXs2exqSBUjt1423eyyHDb/+8fcH4x/fpuEw8RnFtVIBpn//CNdJKx3fTMJeOnJ
KyrrCrS4mWfXmRTWXLTWPDwgbGn/djz/++f+bshaDisyZKp/dif1lM5cXnpsvkKuWht1+CSy+352
4xdB13TZGiNB95cv1Db/9cdyqHATkNEwZ2paf8QUHJjsuaLn3MnOr6bziEriGtaYQRcaZB0fgoYP
XKfR87g4sv0iXnIN58pRt4txwLI4shWqBE//UmdsImfwufOKzWRxsh8IaOcj6E+ZrPxKtScg3RrS
syr0vWVR6ZV669tqYLm1yttl45TVF3tpUGttvchWiRPRFe/D5KOUUZUvwzkSUG1hKPrLVJgiPkpz
Itoro0ZFqIHs4jpUBK4nFsorc1dVXfXtppn9VqVGocN3Cefb0HqpgLZbTAjybJoUQeHXDSTu1mI0
MXIjXcHQGIwPTZVpuU3T2PEWBtl6HlRJrw9/OTX+2/dN4/J+pN9bZn/2wvuJsmFECXc3V61/LGL5
OPHFB3KevqUcMcBNo/mXxPJf3SIuEIoDggkP574I5N4fh/84fSulGHRlJnPX2aUV6JVZI8asxTqT
jGDOefPTaPz6A9ULRS45RhtWTwEVK9c+5LYYj//fF82ixEXa7hFCc83/8T77+jyzNlypXdlp6qfl
ReUq0usXrWhQEgidr6RW/t/qI//tgb9f4ZZrUiZlcv+fn0Aa+7qq9UbuJk3Il8npfyqT+T57qrFd
oEdd2ga0Dd8obL5613rs0tlYloBql34zwsX+3x/Bv2ZE7l8ILSRONaJCuqd/fAaulIORwhPfNaSB
F7yIKFswW6wMRys2vGUoVlKGdWEMUFlm12hDEj2v8s7wl0OTxI+NSKe/9LX+vRZFJdn2WCK8Bzos
F9wf3P94SEYDx04I841uU9FvrNkx2T42V8w6Z9WS069n4sldTu2jKhhO1Ph1JiyWYByX2JpgZ8nY
y5YY28u/nP8skPxxWlHjptn6uzBC+vOvmXh2wIVdj0W813NP7xb53XLKqgUV57y8S6nsapKImlDI
dBxsvN/WACYRQHO+ZnBdAw2A23Mtp9D69oraR1cyoUZMoxCQo26HBxsJEAQ9Q7owGZTxwYp5/9Cz
l7dRHKLjamiiamt5UFhD24FUhR7L+vaB6gDYnTOIOsBgFbRQVHMvMB3Ew9gb4daDp7mP01C7toQR
oCVn277rpxijbV2r3dsMTqz7Nk7ADRi5/cAYBZbIzjaWTAXlijli1/85Ebo/e008sAANVNSB7BPn
Xxg53JWCgn6r67besAwuwlXXhTbwCTvRNwCIJzRUtfg5Ca+dYK3wzRIahGqvqSSFzgWBCnx3OtOv
CEcY1IupdKEg5lrR4RXDPAkaLvXGd68AlMWiaOP9YpQaxxOztAiviBDBw3pK34HqsAPW1OLnuQ/D
w0AvNMB2MwagVpq1YdwZfWHYpVcDYOdTj+P0V9JyQq+nuuhuJEfqCibPBoVtc+cElTka2MMLo92R
yQBuLiQogYAGSPql+qY5xnwMbhAzkvtQZk3x7vXCX5tmj+rq3rZfxVknIH1a420ccsTojPSyk4IJ
DNei52qYjSZnmOVychg7CrEJ7BTDpvqLB8/nCWuo3HXSrG9tFvHmNXX/IPwqfGM2KFny51o7jHXD
NRk0b6cY9YRVY7p7m9bOg6xqsXESa9pridHvoqSgR4AICXTU4BvVD7PspuKa+JhUAoSPGcjLOGlu
4CU5eGQYjji/TFmivUuatg3iJuT7AL2VgCeX4dHrpVYFShXTqqbDfy3bwrjGoMPkqi+H2Vv6zFdh
Isu94rUdRVutpOsniB90pz2W4SzSDdu+HfVoO9IEm+/zKFmuZ8g/0mwftW9cbZ2pmPeQcBlYE/E4
7GpbnzZ1kuUfNWztR23uxyPom3xfGlG14d1rf9limh9BRA9HERsQpKlpTckScRrwW82yu3RjJ2N8
9SHjWUugvm638LyGlJdim7OLemOCy6ghU1FJYhxEHdvug1R91a6YlTdXagjvgCff6E7jlGJDEWJE
YSOxjsTWHB8piA/bgSf/VcIuZOanC1nR9Kq4O1ula1x99gQoBTWRfrKbRn7A3zLzR8NzYLzkTWr1
i2R2kOa1dAliEJQQLvp6ODOC6YsVngggnhHrsYTV9wJInJmQU2tOE/tWmV4P+lMfbIb1p9mNn0LS
jl1S1HpNwBKP340R+gEkXzZn4ip280XJCvoTa1LiRjmNZuV9ADEyUgiVVQanNCvM9OBWNqPztRzb
ddNWBrWx3LVXncvOxWII/WrJ3oC/J7axF0PiqRVofBTGXYdOYPDy56Ryu3nBkDWDAmY43jQmCB45
2OsZc0tubDXRQ+yH5A3PYKosxOBF8R6X0pw5I5xi38Zuee0RoMAFMQZ1y+OxXfIgDT/K0Esu/CDQ
oWq625mQushjGMbNBz5NGS05+ObnAgIwXK5iBGDqQcjEVRlFh8Y11NaryVyIFJnKv/bKjgfqC6V1
dMvJ2Pn6kJ3M2qH9ZGjy4Ft99RxlGJqoWHY7m3R0B8vwTqmvqhWY+ezJTW3vQhoMW5xAaxsZo55s
tL6ct3Hopuuw14x1KTDGLyqgAD/6IlGLUbPeqt4t15GAP4vnKR3EwgBjffSh024Zc3JOQ4mi0B5h
gjouyOCqm8q7gFpYN5qwSPJiZEyAP6I8nhaplkpE0B3rLWEgbEauqrZY6NKlNsd8rxlv7MrI94Zb
ZGJZoVnesibgeYFkatrAqVx0e18MYP8SCnvuFp4jshvsVveCUE+XHD1ed69mJqCh6Khepk7Tt/nY
JOeidN19F5fhW9y3XAq9FXGD9QyjEOfqowuiDJIgexoof71knLCw5ll9dwvl+aKhNn6rJ9c6UDCw
A8MboE6RPG4MofHxMQu8aXuvvjbIhp8jOXZHtwtdNpNy5xkqqnPRoflfrVAhaDMS1/yZC73f6m6l
LeWg5S9ITlKHwQrq1JQoIMgt2FHxbnPdoBamCA1FxYtoh/vAxOxSwBdhRiRe/e8Ii+bpPYf5z4SO
qIHk5h7Q/F4r/rO/MPhO3sQNhZMK0HeseK6Feh9bA+AQ/mXNzXejXZ2Gbng2FJGX671o8CQnU+61
LL5qfrYczekE42tpmPJUDvoX1/RFltlzH1HQQ90YwkQdLVw+cB6g5oX+l192H8p1jhbyFD2qXwtV
XRTlrs2cs+qCVGlLh+p9ctFd9+ojrCMs7XEjlqFPv1U1A8zceVWOA5d12V7oFe6SpLyglry1IkQ4
qq9S4T81rX6AYGhCKukD4bCs0bbDa5n71zayCYfY9eGhgwvUBX0qTwTE51CKNcxOGLg27WO2iO6W
QDoBgYsdONLg7Uj3llbDL+H2+wboTenbxz7vtg4ErWauvgHC7gUbxYVMHgpfyAXjM++hRB4m7exq
O4BPW3OnYJWC8Xny02mfte5b7c9fbZ591lqmL8asuVTYOZdw5neYhLoFApULb9Sy7atHI1ZIa42D
gjYLVBcm0gz41XfVfp7Gg9Ey1qBZ615rV+ACYYko2IOJ1h2EZmyLNj46g1qlowSya52Kut+FkzsG
nfCOY+0FmqiGZdqCJ7Pa4nEoskOnsK7paGv1bCIqA96cOjMWlGhdgqTt/dJYKHd4bI08aKS50hln
XHaW9m7kMl3kHPvg/ep9b9dvQ/cyVgLKTviEKElfhqmuWJ5EfAabv9BAlurZx9zdmygW777+wMaP
iZudVxE6HXwOePp6/YlhZAXRTtt0WflKnqYfmXWBsh4ZIOUH6IrmkGOswqBCYmDwu1IXlEvGkE4A
ViQYQ3HRQrWpIhCAXlOcsy75AbvCX3lNji5Dia1ibw7JQjB1gHc8vb17xqyrq/DNcNHtuzrdtXfc
mcoKOJb8r7JsPxCmwQQEY5dzBjc5A7VR+4xQaClAXRuWwf7hbythf42N/BiP2kdiDd+D6/yiorhp
dflLldqynPITtTC6Q6X10ssQ/qD9oZOQ9p7a11NyFPzhk4sfILXMsxB+tLRkcppjCcgLNjWJ8V6C
nY1HdpTw6RHtZ6e6DgEXRlvLmHbtYN3y2li107jPZhNjc/kgx/gXvtEXeqD7bhDv5GQPKoea2Tef
vsYGWTOshV5taztCvjbrgZbq1zE2d46ZUynQ1pFv79wh7VY+Cnt8B78n1rGpuhumkympIsvykHcy
VMYvJZlCyY4NFzmu1KcwVhvPi3aT125Mciq7q5ahrQeUP+Fn3c/facnuwX4w27OnzTfV/+akrLrG
cyH+jlsnw7LYGzDA+ZZVaX1qTnpBmPbme2CQa/O51ng5bUhFdhVFgC1/i754XCQ0WAKhsnun2LSv
zelrtMn0MSygMVqbxfwe9ummydQvcOmrmC0dst6vPC4fNMv/5FBfNo37w1K4IWIdDCfjNl/Kq99A
XG38zt1p2fBQYwkARY9HHJqjPqtbCz+XOWPzYrrxWvGiIfOsH1WmnWMf/DjV5ppntjwLSwZsqp9t
0Ln5xGAEPKC0Th+rttmb5QBTnzpP5hxq3i9Gy+E7wUN2y+YWSgjdU3O2ZX8ukuSWhMY+TsZXthzX
wtYeOxefb5SspxRcHdDeesiRwJC32n4w0VAOu3Fl6vLbbactRsktyCuG7/PiVWDAIeI9j2G8LZQV
GMp4yPw8iNL2mt1Fiyg50MaxaTnHrKG6VIhqRZVoSi8Vo/tFOK2EDucqyorlYHQHs8+fQ4dPxat2
LRCIBV3uY9zy0VuJbexah4YLZ+kpV/KS5CQHUdI7i6FVFITw+S50FKz8xRlqOP9gdPIxKdAUwdZb
4K7k8mZjgpjy0an1YIj0XZXEW5nkb3oMwVZpP4lkCOWG7BajsTLjfmOKFhA2O5ncw3zJG61AnYIV
25iajV2LpTWZoK95M0sb0qfI1/D3LpNCwmred16Nu/K1G9DM1lez9FYD7r050YN4ihDWduz32uND
jbbSi4u9g9l67kHcNFgXbCtfVjPklKYtnqqs9JfSt7Yu7EgZtTvwLnS5x/Ial+NPAyZw7BjybquG
TK/DUme3v5c8snq9bq0p0I32GCXiSs1xw5jnU+zLEVKehdZ3JI8BPA6xshE8gzXyuqRbh8b0SLC4
NafoQU/iDZfiOkMVVMvyosLkaWghf/jdNRyqF19v17ksfygSrDSct4VXHBmmf8409H1VJ9flXH7Y
vT+uaLhs8H3vwqjbGvGdT6n6/aR7n74zwdXCSGuL9B1vfY6yUg5gvGx+zTK/Rpn4siud88pk+5Xa
CqWKCTNCn5aLyonf0gJPndRxyZbn+5HWNOLogudS9LwqHRFsf78uYs1d6lX4mBog5C3jNjtin418
ubUWreOQWzGe5pUMxe4ub2uxrKR6/FTWzJNxjQN8p5FW5CuVm91amDUBpaVY9mS3ta6rj5ED3Zmn
Ve4218GODh0qFlAWB9EiEqU3l5nDqVLx1hbZjvcgMMGjhg5Om6p3jGDsnJ3kAJ79fp+EOiWK/ixM
RgPBuzy7qdg0c5Es0Xd9ksDvqoEtcC3rTsif38Mse8Al90amBQ+zGF7nGqTzFDHgH9pgJe+2LyLM
OGXE3MnypWEMG72zt6Xj4mCZUhGUSiExkEzCpxDZN9xIp0ZmOKat1TwiKU2NdKVRVDMEtEhdMIPa
viCRQm6pf5seNrXOB1FNijY2nARCv8jBe/cMdWkL64UdcwQ6pvVij94lq9ml7F1Uh8WOBeHtkODp
SJthUdsaZR9Ep5zIWV4d+0Q8oRJnABcmMZ0ZJ4hZh3ZlBQLXXLuZvjHH5pXPjx8erqYwOsi8Chy6
xGAov5r7lDA1ItY2FkyVrCN9eBI4eRNvejH72F3lWXsyOJFlO+GCY7B37rf84g9VnR0mb/6IK56G
fva+hrB6np3ugzWAg2arb86AQG/pbRR9uTMmtmKAzQaU6B8yXPA18/V39hPLw2ATk7Tf5R3O9Sy7
OXFngh4tgERmn5pbpWgqRqZrs3Tl+flTPg1vwlGPmRdDb8inj8bTd1LzTlw0TPPEOEeAvtgCq4IS
/U46I/Y3wjAc2vECFjLmp2F4CDtOUbLrQzd6K9WIlbLZyWIACSW27VPMEfKapv50LGtyydET0drv
1MfYZefWdd+zDDi/oZ21JnqrohqerT64QRrrQTTJVVPEL20DCSbTph3wixdLxJ8gWzlcwPgKniWg
2Gi/0JQQ/3Y6Py8frFVe9xvdah9ivV+XzZ0YLpjyYEWvJEwOHPZUirKP17wpw7Lo0h+4UDZtNJyY
5frAG/blZ/67Qi5GyBL5C6fSr6VHdT3n2ww7JzBqLiKwu0tofBE5abMiO0eINH2CNFuavf/q3s9g
MjA6mgzWCL8w2CSLXyofqSKLiN8DWGXwbVudVIStWJuDNoXu38TgEZvCu85ajj8nlQ/4/66OnV5d
lOK23Uj0eXIL+Q+8KOv4i7TLbvBlT5KJCMyc3jb3KK4SvHwkbf1alXLDKNdDpwOK7cxxK0RrLGUz
XgdSCNoX9qofMRiQEoBcHT8rukHcHDqHs25TIWkuk28fyomWU1Gf/HF8mRB1OHoeOKW3GZrsqFWS
PLUSAS/8jJvTRlojn/Ssem5ZQEOJiMC07qsFW343OEK7mp0h0+i21pQ9tGm8I8079MVc76dOvJpE
iyvlGsyR+HKfqeQaNnjhYk3cyrI4AWnbpwVkX5Y4glpDduZl3i5vYSHWunFuwcYvvNTau6kFy9i6
FH51K+f0GuuwomDJHWbd+mEJ9wZ74ybGu5jHh/WtixwWbm9ewD7eugrapl33+WKYzbNbwLf3m/t/
cscDM1WEnA6mI3ACi6JuYb/JGtEPj6ZR6acWpO+yxQ1kde6HMjLYsLEbhHQD7GQ4hq0VUL77kZtc
6J5oPyxBxRJ82dbinWlV9IjBeS8VEsCuqh5r6AeDOdPygchUKMOHi2w/OGYVQBI9TGUi1v3kameQ
pv7aK8o3F2cYC8hcV1yfK/Lok5SE6TI9TSYIlLkpvzV+v8xKvcVE346djWRYDKW20lq57b15k5a3
LKleEqY2LIAqC4UwhumYmAl5wkHDESczbTpmPmIbgLyb/WgshK6ax0bsCD3ak9+gQi9aJJq1wyQY
9FX3aDPy4Iw4k7yoesiGGlU4kMNaG1xw2tVFv+vaGhtjGccCl4HBPZRYS7ghlwqfhK6FZKj9G8rQ
Nbx0FJgOOSyMDhVhH4Jwmge+OT5qNlbeSdafgzduesGIstbtNd2jK9V18DmcfuWkGrZ4Baa1MJOC
WtDdpxldxmh60DX1xR5YEFv51nJxYDf9uhu8mzuHOxJ3iQsKGkathU/1HOGF0I9gl/B9ufpxAFoi
7YQ/KhteWQOv+SboCrV9nUPB1u4MckdfOrW5qgo3ZL+LU7tLu1Oq1IVppo0GhWMdC8bheDhUSrKa
yHepUaHWjUvRUoFioHOZd/orydWljxLns3ash94mVhMFifEkPbjktgaCtizRoDVsjs3nuxJOWGl8
TFKxMixn32MqBHTxXrP6FqblR8qSR9Z4A3M6qFETDjJ6WITcKQThQg/8GUSsR92qbLqznLxD7FhE
OjD2ugHZXIao3JrRjcavpYD8P3npZ+9yt5YziQgEPvSt/NuhJovt3qRmfDJ5Q41tQoUbz9c+ik/R
VF9Ywj7HrQcnqN7nc7TXPXVOVAw9tlZvoVEdzbLZWJ0gdrHXGpoRMTfxlqYVT5Ty+qM/Z++5Z/9C
/z4s80mFmBru7ffECdhAfaecSQA8LIFCBTkve+6DJyFVPlJg/5mEwqWXlGw4MgNn0PdzZl7TRA1r
1fhIBaIjMOkMBot7ozJA6GOom8HTnmaEq9LzskAOgiofnllZp1vj7o12S3jePiF/bH00vXHQHf+l
GEJFFF/P8EWdg6klB2TH0aqzs73r9Zt0io6FGT5QrD6aRf/ddkxSpq71nCAs7gpvjwSAmNP6JdGZ
LpkJWpUlz5Eo1ZlZ9XXXFMxbufnWaQlJS1yeJ9lhgQPmzwWsptOoxW+mZn/Z1vDTbsnMhNRP1A63
fePfZxRQd7aYCphXaGPtWnvlNTWrYUH/CSMxEqPGbIJZUwiMeoo6flBbst+JTt7S1HziNioCp4+D
vMVeVVjTiSHBo9VPa9nUy5k2k+NTck5j+Wm40lxGlvvSp8beK3FE9RXHc1ezbxT2gSU9/aOkGoy1
0YiJnwkvktGk9UNHrbbJGqKckKuZ1jYyATFnG2oka96ZcxyKTxU7HGZpCkc8/mJ2mn9bFNbCjO13
rRFrhyq/0xmgkieFG5BpLF03v50Iu5mJdrfSoqUMp0sCroWmMhXBYXptdZDaU4gWfJBvYmQnVvO8
EyOVeJ1o0kxGeXXzGRwRli18xeEv4E+vUc0L3+tQr1PmfYgAK2fvROJrIAgBomzuW0qqVOzjD4Zo
22XUVERTMweg15OUVHq8KlUHsabPiqC8F4iNu0fWHE8TR49vVuo0NZ29sEaH16+1lzawumU+EyeU
GpESMo+bpnKgOBaFT99IFk4Orz6pK7nq8uigknEtKvgFSdV9kvidZs94SpOQ1bLcO1vdRMQ7yRtL
2NPKsMsrp44FP1r+wH2wpQNB4zZFNZHgn1nYRo+fYYCSS53RtoOWqBvI+87kduZYdRfy/p6k88C5
Xj83qiOFLuUylcTcdNkfLSnBWSNcj3rn0S0AuhPPnltHXHk4fpkqOVROF1g9qQUygVUfFkfLGo55
KHdAWgPcbehC3Yd5NC4M0L6MIr57VK8GsGtPJs9Tkb9CgqNFi5NeN+yzOVORkLa2hdi6Kt3xDHng
piIOp7ol4eeZIwRe4RIGzK32ALvQzs3mJnG720jtrZTNC2rJoIlxffuNe9LT/jFqs19Mv+K/Seev
NMyQ+6arJHeIAGKK9tqyKrwzq9UB1XbY2jC07TK8Znp9aA3cmhjsF4xtPxn1e+rm0zKjX4kJ1KFy
wc9BetqrZhFlZMUjgL9lXZtPuHYvU0VnWMQcOXXzWWC8CFgc1AIXZdgqVRlR6SzyRT63Br0j+p10
Xtf8m2jh9LNc+6n7Fc7QlXGnIWuw6AJalGqF/tYyGjkNI/Vsd7zFoXlj0wdylJkfvaF9xN50UhTM
chj9dkiIKo0pWsTsVlR6t88q7+J59TtYtuVkqce4z28x1HrgU48+94Mh/b2f2cfSNBB8DisHVKrR
58baMUgD/Hg/FPqzsqhIplVBMd+wfiARlrzT467KaX2lw++esvxBLZ8ukY2qw0recoCZVcM4k5M4
YsGX9jsYgBwm1Cqy1Ctdlk014FmMC2vtjiHxXu5szAkNts9/zYT7ILq2W0yeWy3GsXjBaLQzKUw7
mrt1k/GKEuWxQ+Ar/OxgNv5+amhf2/YFj9VTaDXfphm+FG51kNI6V4W6FP1EZR6TEK8qIqGjPc9M
DURjQKtw6yRMLOfyVY+ioBLDsQutJZqS7WT237Uzkn/N02uqj4iNXPsWhbg6R4kko7Zxeage3dBE
h6d9jrhuNEtFgS2jeVGmkUlP1yXhJFKGO0XjiyGu11BvWLKbZ+oyxTZqBkYFqn4TQ+RjFtW/jpif
pClQrsmI+IKAfEE8ly6tUh+Xpq7RJtdIeXGTJ/cdLK05NJaFE4gOQmLxYUzthx61hC/de0FRuxs0
H2C3OEcy3Lk+f3QzBDINV7m6O1xN6xfOlGrPxJy1Zm3kYOCPjzyCy/vCnB+WHHVMJ658QT81Hq5x
3J1QsS0sWV9iQf14qOxFlWmful/eC5bRXmu150qrflEHO1shluAhyRYVNZ6hMbm1TfMChytIq3kn
25layHiIlWEsvKhesJhBQFpvdNU903ZlJC6KrUVRUR0o5EUpwuZG/Op0iohlW+3iyd8SLG/SwdSY
YfFuhhZuO75Hpmafw4le7yTtxyJ1NkNJWJ/YKzf1nwfpf/ci/ZnTn6rDYmvM3rhgmAlwip3sIOl8
WmZ51sNIX1p5dssnAwlXMvzMeuJGA4kVAladCtokrXUc6yeZDKvCNTGBJK8yia+zH6+HoUoovLfl
Qi/zD8RC3808vziIXRY5NWuJ0WxCeumVxfa+Vjtr0fb+ZqCR+dHoXwx7bMKx1heJAnVRDmYAKOK5
SNC/9zEbzy0DgjGTyWxo7LnJKvQ/EAhZWt350mPU0JofGM3Rl+xgLvRORxsRS7Ua2mpfxkgWgOA9
G6Y6eE50mEnwWUuCE+gkWkD970O0mIDQncO70i9DV63D+07P0LU7bbL8hZ4Pv7rJOU7S1Jc+FpFk
tqACJpcYB9M6reiY2QY1JD+gQH6Bc0ZLxgNJ16yGSaznydg3ZuQtWQo6sua66gu5HkuxmilD2kPi
8wSpg1FhLE01PPb5ZrReOse41jr5j2q2Dkp2Y3C3Kip+NtqwRSG0Si0ARLb/2aSI/BBhMIvjUiXz
/QtrxOfE6j9p476M2o/KMygrcajyoR1oEbNUQ1Ny4SpWauzWXZWtuJueuTFrlzEZbyMHn5CVF8uc
rG82ka8RqJkKQQb/MMTikd+aUJ71UVunvk/7Gg+i56cnuusn1pS5xDSaUS4jifELYzrroVMBfvlX
vRlPNVGQJMhvs/EXicK7NwKQa9Ams3zSyG7T+PCwmHdCW4NmTWrxukzHQ1o2P3jzP41h+NmqhGcw
W/ZRtGkrnFh8uHjPvfTd4RXIDGdXCO3GpYedo9gYTb4q/fkhdNWaK2rNEMt2LI0HEGBEce0xNpl6
6LkkPdjuWh6IKF07U7wWrbvUTMRF2LPbNv20ZYPUdWT4IPkZ596+n6cfXfGrykBm+pqFzbhcWpSP
SEeSF0gx9Evys0+IE1J8qeYsgC15sKl64eFCsRWexIivF/ObjtpU0uAdRLmOE3PdJuNpZgSgsuTL
jDc+0cbAt4aVn8hq2WDCxR8hHrFpbtuCWTMWJblmwoUtCZqQJG+p2HCRu+Mx9H2EZ55AW0QL1+3T
gzPaa/Z9Fn5HeDtTN5hT49RwSes+o7HsYdlatetUuTMZ3XIS/SmMpu9OKzgOEb2kIATVW1lFJ+G5
BhpXazUq4zzO5qNENOfatBsM3dxgpNywUIk6NT6MunsW9KVXdC0BlmqbvPPxH/dLxo2WnBPXNvuJ
deBMHSBsxxVjHE+ZaxzD+KvE3GXiQFiYpKcm1qleU2dFYkhP7MPWnylHTA+j4KRpWvsgsMCFuPSa
oljOPrOZXYU1iCANOJOXj28EkglXIMlpX3fvGpb4NQMsLZOG7tlka6+nMYEc+HvqvY88KcN9KdO1
1vn3kt9eGWJpK+vkF85DZrWPNf4Q0wHj2nTlQx525yiVX3VGIUQNm5zVs9Qd/4+y89iNHEnX9r2c
9U8ggp6Ls0nH9JnyKm0IqVSi92TQXP3/ZJ3NjKbQhQG6gW40ujKTJuKL14LQVOpnNNMv5/UXp3Y3
lmPt0TgiNPpRTsGqIaHSUNarZjnlYuTI7k1jvPCs/tFpzZ8A9UBpI/XW7j6e4vvQZrzRNA5YPWsT
/pDuudQM9ksXXENUzrIWjMGN1j3obvk0iOAV/fNpzvNNZFbX0fUe5kG7p/Noq6hAbqVB4xYkOeGl
U6Sf2ih8wjd2NYDEdaM6Wvrw2DOI1xWd7FVzMWZ7kaDJpGNFbnp7uqCb3M8FBdNk/t/wHlE3D4Eo
10Ao8Uq3ftRBcTWtZjfptN127oo23ad07p6Ent7Plbs0aCYD+IUKqR6mJAQICZ/gTaaFV/Y/Orta
F2a7mSo9hvIIiAqNtm1YPcCSsbyJ9I5FcK0NUM+jofPma5Sta3O7ImUZu7v3Ious9M2INYyaSf3Y
Fc0KgeU+IjTDbDzrA5UgDTIKOJ2ycnoTqBJ2T2XgMmwOTB5BYg0Hx6hvujTORmmUc2MBkeH4gNam
wwSeOGUMGoCbbtt+tK7zicr9wKC6jm6y35JOADaj6IiQfBUo7T2drd1ADOiWify9760zletbh6CZ
pu3zVdRPk5/nNo/ErSKosk4q5Iibe8X9bHjbfEjvuyxYoiWmJKtN90mdbxszXgKf+k7Q4XWdKprI
aNYlyObeksZVFNKftPLoDFSjTuBith0vNK14yHAY2pV1T/LREavJGYib4LbauEP+hMTGKuENPNaD
qkjQaHiUNXdIm2G7D22jbwq8Xf2sLWrbYHzGTpqr1aCKe2cKGTSMdVN129JOH4iuXer1uLLi7hoW
itIk+Lcip8pXGMN6yFntScTFnVnmiU8UEzpYcgq9Q25Z1Z3uzuajothll6FS84UL2cEVnZMVnrMC
ixnFsFuoGr4bOi6O0EhRfue80AtHVyimScpYVRy9mzPOZXroHF65euo+PNn80pC4hnm1sZOJRs+M
neHWGZ6qPRjNyY3GXafDUwymH/Ki5j81k8I8mWyaBpWFob80Zj2thFm/yrCF12AUaiEPSHy7tFlB
AnC00EhcyNrnDtCt8IKXiXpHVpE1lr1F19H2WlVXDZlS5OlX3aL8tKuhHYBr7B7OtlrMre0bsdxl
yKNvg3Jb9Vj9WLVkHzGpGle7xtEcvmH/oK4W2J9S6wkHMFKis6dhdexRNUTgmTLLd6qPHhPL5+AD
t5XzRGkpufkDGvmqXImccC+4x978iGsTeDE51kZ64WCz7hPCcXNrp7fjvHS0a1qzvdRGm60y6pQX
o0rvHXpJF41V0sbDibEu5Dm9CdYoX4pI6G2npWkg405169qN86W1vJ1Q2kIM84YfgC3DKzaVY9eL
SkcP6x6QZH1yaLhOyA2opdxUmjpTDE2Q1w14pmlwFzTMojkSmzw9QYGT42sUnIA5jeoVlbip9qjp
ck0P5DJL4gPyZPbhUrxpruIJYHCf027h9fZrbsAj0t5w0VOqqYfqHHrThjrJ6+xiU8RCsSTWduvN
zXIqYWv1kbMq51eDs++INEalDGoUFFeu5qGa7nfAIuMvln0OrrTBmV9NqBzS0VqPMdiVafiZB5r5
BZaZ/6rdLn2nwnA8WQ7GbMTSU/o6REVDA9oUOL9aNP5b0w6wZGcwlc2b6l3+GRdNLZZFIatzzqB4
cpLSUasZi1R2aGhFRqirafNeqkrfy4x05o0ycCDQBeyOkIQmINmcFcWzChXme++XS3bDdA1y249j
fUt3+6/Ke86aeEXn4or41Z0zQKNZYcepeVDLburO9swI0vTmuMwjLgJBk6D0n3bZP8bjjdBsugNT
0int6meBrhexKfBNRGNmNF0K4jAEvki2DoTntgQIdGbyxolYTTxe7NxcOXV0bsfer221Qmi8dgxt
iXPoXgLrSpN28c4QG5Kc+sUUghRNMzRg2VCgKD4cgB+6Bh0/zdnBku4iowZNJa3evdk/s7YD6tRb
ZNgFKjm9XDZDcwqF9gHlQaMumfCjjaDDS/2exXjSYKAFx+kG/RXlYxfqddeQvx5wfv4uJ/Gj9prN
BBOg3IHqUdjLZlTXRGQ/o1Dm5OpbB3BZwKTwy4Pc7cp+MVC8NhMOxe6yRjbL3aQcMJ9XNQmHBGec
HayYFB4AcbfDsVHtpZ45AgWcF4kgW4IqbxBDrmqIaVSfMO0Gx6fJ11CVcJimjXY+N9J4sXry/XPv
QGTSWhbVu4ybt6lo1lmTnXmDPhsEtDDHhrtGoE1QZOoHU3CXjdpT2N16bVl54qlr1sOcnIe4WvRQ
PHXjvo+avrHjeGenHNcc+Ri52rNBoQB1xvf8qq0W97RG66jNxbI1C0yf6dJKup9ZMa+1yT4Ot+xt
myD3OruiiKQ6XoX7uKoxFNBCM0S+WwSL3kvqtUUzde0VZ8+qfOwDfpdoD2PF/tIm4WEoGa1z1N2g
BWpChiD6ZTjxETkAfl9fkPuu2OGSczjwAmecqaNSrfS02+p4zKQCZrOYJwiOOE2F+GWELsM2RHeB
W8kzzrnGIswLMMmawksbjEBbDW7+hH8J9pTWrbYyF07HpQirXWYgBTRRd5sQyEYpn+oOU0DskgGh
m80hmSmhjVLFwT8wz8hEN1nP8qNxQMtCb5+g82lnFNEZPaEC7U8evPGrngsMZZYBKzk7R5Cfx6xr
dqDI14n0AUrbL2ONCDADpq6DKAa9QYKB5+HYI1PwZu/ONYIfKUFgcdisAzteKjv41Wdo6AeSX5O6
2Yk0O820a3o0DGTT3WS6qAa1JU7NXTh4Bzfv14h9IU5AHVwW53zSD+lsrHJeiSVqEPc4lwD6pXM3
VM3BbvJjbNSLcUCViOXLTLInt0omWI22WLehh9LkRl3Fxcac85WZpLsYlmhB7JI/jchTovCuHd13
kRc+IqalNIY79o/N0NYrhbSD8lTGZ6xB7jjki0ldAhAA5Z5arbgq5RI4Rg+A426rzl3rlLIDocgX
N2NlDxJtPc3z2uZ021l0k1f2ejDyk9NcCXx6rMok5LkoXpjib3IphE8lW1vHJEvexLCpKguFU6/o
L+Z24nCASrt4qnoMRUFTU9Qu5QhFSC5CPbDv9QROdBF7kHLzTWUmnF+9S6C9lrbjE46L9KbecsyM
V4R+bXBEPg5oYuYOYiv0xED7c55AmXl22O1cweETJX4zZb4Y0kvHvY5Dsc1piQxaACHyo+aFzQYO
EMTfyl3KSO6t0X2LPXln9NoKMeO+79ELBv06aemFnvX4Be/Jhoz2LZqjFQH1V7M01qTcfNRULggP
ASGtYwsW7m0FnRDjVBiNH66O1p2oYzg0PVlBIpwV0TEL3JirxqDguQoubCh+nTUsFGIxjvGO7gmi
iFy/BphhI16NmE9CMT45coCOrlrqzh3fVC3La/1C6Sm+Dqgui5FBqWnphQm2/HZXjMGeXr1VrbRX
MzEfQKF8cm9XgZf5HmMkCTBLQpdJE4l+ECrNM5CgDuvLbXRT2+VMwp6qjxA1aGX7n3mD2q5Ppuvk
xpueKPjQLB8zjn8L1Zh4SxukMMPJI3dbNM0l6/L7edzyjsW+Gl3694rKhGMWgI2PTW+8WXL8cEOo
EAXQItoctXD8KK36XONhQMH5u9fSoVjXDM9epV2Tyfoa0Y3R+UX7mD1P5xqfIIdVXpzBLnaC8NKy
ouAjdg5FKz8d1+6W6U0jexOTBir0MyzGYBuMREi5MmgcaFd9kXXJWojqrkq0l0Lv1mld7Juk3cX8
N0jbE6Hb5z4Sm05SYT8Mn0ls+Oykyw4zjZiS7RAjpKNOo1kMEzRt4WYHr3evenDT3zL+qG4/mF27
MAz1MKnwh5MouEh7B0S3l8wjhBS8FdQFQJlowFi691Jb5rWIynPaBiDS/SHGhpZV/TshFnwQHiyL
yIBF2CECHHipx56qA6yhC1DRjxTpz3IIM6iAhD6QsmQmcGuu0+0o0g/uYyyLXagHWxtEl2/9CMnz
oWygdadVbFSSORpNfkPEpJYajzkI6dLSmtfYjQ6FMV6THrQpo9i21Y99pY4YLTh8WBFgYGWfxsql
ViXD8ldI7RGH9I/e8qBhwkNL5dMCRPs+vllAZHPntuFSWP0d/nxOlS0vSIDIIgqDdR2rpVsQSzOO
QEF4pMXGaXqxjW6qvi7SDiZZPOaMuqltURnWeh1tqLN+MAYiHzIVNauqpFhRGebkB5XlN+hREc+g
yK+/MvjrKaIYt536fClr80C5B0XA9Apb+GOWjIl7r/HU0mpLTpOoPIjQ+ZwT8eUM97aHUAP5Hr/D
ebQy/YER6Bia6VdZDGdieBdYwNZeqzhwm19JySvOKnEJEA3EJdkNdOmBDU3VukY1Z6rioOtNt1HE
W7ckQtyyTxZFRoyMG1qkROB7RU9IyfMI3BdPT/ZEeQa9ckc1Fk9Tantges6ahrTb9tXaa23sboP9
XaEPFwtpEdbrEBpt2JuhnfmV7hy8CK937J6giZfkNzGFcm/zCijCNFS6NLp0P9AAvpg7uuyS4NCw
zUALnXVWsgDXJIepEStZsdHT4CwD8ZaGZrFCT+WPbU9puQvc6b2RwboeWmOvspipkmx+tybblprq
T4AQ2MIs3KvCPpdyHpdNXG7tSiKyj4ObXAypa1N4uN4cPIc39iueCRUoPT9yqltb8LPTwF9mpX6f
MOZmVfpkDslKYQvhSu6K3FjM7vxADby5quxcbNIE7sQrVw7JZ0ZpaoiepqXWZTevS+Nr2XC76wbC
ZMxHCkJ78B4SvTeXRJ7TwZF/GGzjKK3WMQclul2WJIP9jPLh1Mthk9jJveJPEfDU/dxtqHV/HGTy
q4uanRXWpyCdLk7QXuyo4BBi3TEPsoXqbLbSZjIO133af1Zq+iq62G+H9Ewtz/1QI6g3nerFgS/L
JJgabvSVzrVm6TpRJ3joEUl3w/SIX2VTtMNmkiEmnpLXNUrER2OXJxHnd5CVq25K74yQKJuUrGma
7iBDAeHEYU6cl9SlUp02nm1uhofbISiYjEuDiL9uxA/di3mShh+OMp9sdgd3Hk5lRR5foz0GoHai
c79oZy+vswnNmoU/R6l2MyBjpprzGPHLxFwvhEvWxUjq8CqcLBPIo2IzKx481Rwp3B12OW0Ra3Rb
+iIu+6dhqGkIN8H1U5aCskScbqLpa/NfIV+HLpluXxaRrwXVwW7tc+pqRw1lTlJrSCCseqeH5Q+s
6RDXc7q1TP1OhQ6VwXS2AxF4kJhCvXd8TXGzz9l5eZB1RJZ15X7lmdpCjry3YrxGbv6uzcPMUTMV
wFhjuTMSJj69Ye2f64hakBQxVWe+hjwGi04jVqPn9Bpl0Ybosi8MXseRsqOS0oQVntOnguwnT4Pk
SoS8DiE+twKHrlEHxoKo6le9QhxpzR+cWZ8Ks3ygkkZfkeZwDQztc5rM56wfGYZSy+8gJ6ep/WpL
kPlemC+VEa8z4CC7KXEONriXi/oxKJDCT91D3nLKx8Rzj6S7W88RRggMOuOaMCtnwZP0U+XqUnjG
a+gUYitSCKSomV/NvD/XweAPSflS5hom8vQDGwo3T+uSTSnyX27hPaYY0lis4xURq6fAaPxZ5PvA
aggIkk+9yn72rYNkINjlqlebObHWCsXOg6zYk1rkOdA59aahbniXj6O7rka1HYEsLL0o1vHIjB00
5cSwKfeD62qrJilAUJwarUnsYoAozb1udvdxZKzkMDoYheS6CTKWr+ZrHoiLU46OlBtjtEuZgNIA
4eZ9RSU2yv0eHs802RqDiG9AFLfdWFszcxaiNlbW1DzMTvhCJEW7rFIW4qZXvl6qjVZ5LK/4EfWm
4I8ctjH7PPDjc2kWtV80nPYQ1m35f8atG8STb+NX4viRftUjvb+INNCdoNesxk5nUe9e2zY8CNyt
cN/NPunT9RBauPtmAjnEJtCh9MoIfGtC5pvBBplSfCbosiZRnknKWA2NejEr5sweb/siGIv9EKQn
OSqf3T9d5ahuXJMm9qL+ldyEP86wcQjVyCuj4pTDds2y5riQC3ZQzahh2vSAgvOVjtxzGiWfwpqo
Up2cfV4F40oPvfqA7nUdC05tET6BuHRugBuxWJqtH2Q+vEx5R5e94SdGf5+malWk2dnOJ96JEfAv
e3By6mJD4PE4XhE22CFMYHqlB4y9roWRk0yolYE809AWsUChg7v3xdSDTZ0bR1qw18T87EDhNjoC
TAhfd5dG0b0T6tUmEXP7gNxCxyiasXyx8pQ887zv/ao3jaMo0y0n5XZT2CWToN0hb0Ovtprq7pQm
oH6dk4yr2z8UOme+LtiWnNOgzxPyNWz8pU79iXl9TwrVWmnRttYTiyHY2DYSUUEcqT2CN28Tj2oh
1PAk7PrO4SmmRgjyU8Thz8RwV5OItuZtYQP3ePMA//ROfwwjxcnWKYotfsNhYSV9gWY3fXen6OoK
OikCFPkYR+dL4A33ZaVdzAnER5ttlj3v4IiqRDc4rAsL0ckYz+fMMU+AVospwdVsiksYyoMrAC0I
OkMONNfLUB9rihVMjmwtI05tnz1Se0YOWmMaXYj1QhIOTYwq3uyLLSkv1zEunopMW5AWu6XVwZfZ
eMDL8dJ2cGLE8h4cfbzh2ttaw/BiNee2DzbCbLglyldRei1sF78KaqFlFBJPkc5YbAz9EqMd4OFO
n8nwIjJ4sF7MBnkx9oErpRzBWifCiDc3/Ui8IFkadm8vjYgJtmmjTS3HldFxQFTxUytLPL62eFB2
dbtzCKumjHe08ZMasFrVHTy5Sf6DE747drmTU7ZVM9RvGvVMR5i8OmPtwGIqJKLG1N/fup5XWRo+
c2C8FE51jGeoPBlpR2VlX/AO2XKcMXVWOBYUmyyWd2dwo5VbmzeTaLHNZ7TmrronT7jbGymUISvT
hv3Tr2T8UHUtIlPTFDsEGry7oow2+AI00Bxodnq4t2nAj2Bk49GL7GpJdcORa7mzGulbaffodmO3
zhGBuCRCVvrEsUg/ImP5NEX7akxA4HqFUSdtxStFI3xPFlvKENZBHj9OyC2WEwKc1JS+Y3GS9aSz
yaFIZ8UR3TDfbBSdsWjvbFXqC5U3ezQQvgpvmN7QDUuva36WFappsns2o0Q0G4qwWlBy3i3Qdw0L
DfykUf2pqLWRA4EOtIO9lJV3REA1G/EKS31xTcrql1mxZ8UQgMsiCu1lmE6TP3RMmrapflhsv4sO
NqaXpBmFnsbS0Fxy3pIyZDMH9HxVpvNQRDNDYP86d0wEJGGmen8Nb+ZZmibOGEn7laCClG5UH639
qeLghpsUui9pn4vCxSWk9kEwPhu9s0mB3x3VoUbSsx9OpF00ejIUkjhbH4/WGP/si/jYTdM2wNqK
7v40RTnKf9fah+J2PZzcxzo1b/QwfyPmyxe5diwhNfyIUQCJnnoS6L6XdVMYC1KbP6xEbusCl2w0
vSYjhYueUus2EfWijpLnqRtPhUDIaKYjAd75TZDnvHu69RmEJYKyfvpljcYLo99bqE/kqwzxSTVq
GyfyQc0gyGM5fEJ39Vj9xi8xGtjIzCfKXobFgGUJpLA61XhrMNEdJhVhcNBw2zq3cFOaW4BRbg9s
MJxbXa0DJV86IgA6Uflhqy5VWo5LguwSdKlagISEY0tQmfqSYELUOvWmtiY0UepdIPzLoYcsNu91
XQTXROcJiWWDf9TRYHkG1Dy1GT1llfFIuOZrogsfGNkf+XYyuynpoipYMnvg/pjlc0SuzkJvGQ10
InCG7AiBBHsZ0RLV3uRTcVFfEJYAYoz+bMqLspJjm4tm1SLqBPo/yEC/Fx4n1b6VTCGlvfeK9HEw
e0asqbqf28iPA+dMSrMf5ajQmoqS5BbOyJrmZZe6lH02+0iNYFVOeIhqWh6l8TbqhbP2LLRIKKWR
nwJQeEN251a/ohJ1DSEZP4wIg3ODKJgjr0VaVmPNAB3pL88s8pUoxX2Ar3qZ9iYbVIlGpIXz9W7K
FcVu3gRMmnYLeG72ILnJ1eDcA32FnMpNvS3Qz55i8sepKF50G4YySFcOiQWTYJtJqgKiQ8DpNNUr
MVKLSOp7q9UWozCv9kysgAfGnfHmKfkxmflh9kglMY03o7W3pSk/Jyd/HmPxVQekHxTq3CbJUcvn
18LtrzxfDxpbh1UnR+ENIELaesbOkHr9tW3ZbGctOo+9/FkPFve03UodPrsIfkQW3LsU87VBb7Og
wOYrjFkLOK1zwjigckMbLeCo+y0kwD5uWQ89zwNRRko3VxAzlPaQbKTwfS/a3FtpjfxpqPAUQNKO
w0fPcq+X2YlR8slx86sWG7xzbQlj5j0Q80mhRXWxScDldAgoBTBpzf1rkBUMBvkWrm41es41tH95
ZX5RXrWVPSjUzNU3GP+iGkOyO6iXUpfXhnNKHuCDHou3OOxOt+hQzJotekv4Kxo6P1yHptgwx1Xb
dG+JU6zJOHsMYuVDvZ/AbMLbGniqgunBqI3H2qN2KkzqqzZND8zoI/G79EqS5ADugc3UtKvrLaC3
yIYPF75RmMklCOSGNAg4aXInkYR22XJAQp32UMVNezQ658Kzcgwr6Ye6HR/cQBE3EA/9ph7zp5zd
wEkr39CJMK6S5eyk6y6qP4O54Y4Hw4NtdswuYfOZo4ylCv6kdIXVDzLSldV+HNCiV+psIxtbD6xL
DMIAB2i9ZDUes6hd2QFPSu4CZEQ2MiTvTQOh1Rr93jDrFjwa+z2lvfxHZD32s5QNmFXmnZQIdcrP
5n3U4dshw+G96+nLsipgXx09dQbTpacXt2cHoKt0GZJ+POTxEcsFNaATugncIzGKjHJ235VW7ktF
mljLZF+rce3J7qOvwIjwVJLSEHZ+HkYXx20vJYuBPZVfIZ4qnrAO16kcjnavHg2+von0qpNYQTvj
4PY6UZmgVKGd4gett9jacTTSrRHVDw2HAP4EKohZF2r9zeqsTWSEJ6zRa4OJeDFgYXCTWzJFhg2r
axhkk+KjvcEbbEvop6LtmJJ8EXqv3hC/jLl2yYJ5jfVvN1Etnkpon2A6o6d6hfo8CGfYdy5AxE0Y
FLKe1/06hPXLMvStYoRDToxdFpk/a1lsRG/6gI5XC95PNMSWWcPtAqTpqlXJPpXDKlHRNk0CDHvW
pZFs7lPbrskaDBG+mhstsu7TrH/BtPeCUXwXmbJaYe4/40DaytxZ1TZdExDlqY5R3TXVc2sFS4pd
cf5n4KLegmf4VdTar544jKiN1jyX8yJyFG4rh5MVBRV1gLk4F/d6hdWjGoHrqc3SJgLQwKAZ4FZ0
MSOJLKXv5dWOD/7hjRn2i3o63fR+tVDbxPtMnOnLETHUWnhqTUmEFjZaZz6Mungdc3Mf5y6aJGMb
EKfTlSh2o/GQJJzmqjRHCGa925L7NvPNnSIia0G4SC8GZqyq1/ceXjE9R3WVIptAXowgu3WRn7kD
X1/rjsogU4sxbnbzs+Bbh1DBpoovpWWzRmms495yGtT6twqwFdOygjJ19PJuKnSOuRxYm1atAphi
o4nOVdK/pIHDZObeq9TwNfggSSLWrDpE5CUrTv45wT+WZepTOH0lmHw3USm7nrX8k5QB64U3OnoO
aJvV9fHJZWhdhG0ml509XuuaR9WBpnG9ai05HYYJFGtc8eoxUvPkFgpxgnjlUEgAgjjfjAgklezC
RiBT1FeWhw3cjjCqi4EVNF3Ztfejz7LHZAphqtjXRJ1y5YN2wXR4LuNXc6wo1ZYrqw+w78zXQpv9
sZreJzXtvJvXGJs9ioYO13bRv8TS5GBtLpvCfP3nLJo/xNfRliJMOpx0RHbut8jWmHNiZgsz3U9I
upaVAbgOTi8fiobF4J8/6ns67C3zhoxui92XbGVdfoukDcLK9tyEVTt0MhwIotB5mDtMk5pEMoUI
Iv5v40v/7xNNIYUjHApaviUZhnYTWk0hsr12Ww710pzWQ1HXD1TdsYy4yj7RP/vX/NI/RPswiRJu
Qqy+lOLbFbXdUehZQgqPcAnPSXXn5hWD52wbJ/D/+ytKHYqgvJEQQmF9awwo+qpBn57me9PD+y7q
bNhjz2qZYDJiYnpt/Eu+7/e029v19CxO+qagSMP83ipERpVkpabLyI1pk0fmKe+ssCz+Eo/0PdH3
96fwa0gR5kMIsOcC/3y/j4uw/d//kf/PMYYsqquZZrFmLO+IaUCvl9yE2iwm72Meuqt8sgu/t1ig
//l6yj/FMnlEQBtcUeJwvG+PaFE04RyOSb7vwqg49vMElRkj0TDDEdpYoNtJGyVOIA9iO4h88ouZ
KZ4hbMQP04dUspte8JeIyf8s3+Gi3/pBcZ5JWpq/pYPmYedxsozzfeoGEiUH6AUhVeZJWuUawuw6
GcMGazxBkl///dUgUp8oZ9ybvLjm7Wr9y42o4xz/GcnYe/JG7HVpd9lWH8ec3MrprZ4orZpdLDu5
NlAuP/fAsUlhE/BmaNpV6SLdSL3O/nKH/nAx+CI865iB+Ov7cgUDTxtFS1laI/r2LurkePVCTT0F
CVFxXfWmeUIt4VtIY8cK8Zc78Ye10pHCJKnRs0xonG+vm5lxIIoxkOyzSVKX1amZ7kJh+Trw619+
p/49iZeXgCDY21vGIwOt8u3aN4o8zS4eeKLqwAEUsEftIGMiNwgsM52NmVnzJrWIoMgHStgxXdS5
/mQRRt0hlMSa2k4zPWpwP76u5fXSsMyxQXrVjtClaalvPS9R5LjkSbkxbdktzcil3oR6eZwnFs2s
xDg6m3Ju2yc59vYxx4Xb/OU3/vEnUkPn2KawpGd/S+52Z6NIZ0kZXKV13WHg316yKu+AN0bxJMYS
tTwt9n9ZMuUf1jD2HocnWniSLe/b6mL3jmUOqM9Jj2KQtjVAIBnaaq26mQAzHb3gOJVJt0jDqtpo
Fl6pScTqE3QX3sKCuBMA8gvYEf0vT9cflj2uhGHbLi+5EN9LtvLWS1XXGfE+tbrhkpFVsUz6iJNb
jbDADE3w6xyHfp7gV/zLi357cL+l0Tku5Ra2Y9F3SBf8v7/oo1HLvrHoSe2diYh9Kx02ujZ8ORDL
C2XFaBt6Xu+h7aJD3gANx6d//gL/+WLRyUQhAXpEQZ/H97L7bDC0qDAI8bJbiJ+3LnCr9ucg0wAJ
azQ9/LcfxjVm3qN0+bY9f1/V5ESeBOZO9yZh8ratysA0tBAhNJlwz//8Uf/5hPNRtN+xUJlExP9+
Fv9lAU2yei5po3F3dYYr1Q5M6wq0YWyKKmjey6ruNp2jTet//tA/POGUpVm0h1Cc6Tg0pPz73dQM
ANtxcjyc68ktJlzQNJOMJaMI8om269qfTdXWT3jT9X0iwXNVRaQN/cv9ea7NECmdgnRuxuovOdf/
eTVQ3VKIRUY/vYTG77bef7kacTqPhLUJh5sqZ3SrdekL3SL2IdVT9VA5GMQ5MDFp//P1+P5eWdJi
+qPYQUj88Ja0//1yZEKqvLNoZc0zIu79wg5sTrkzRDWlcsjw5qy96wRZrEicRxzd//zp33/07dNZ
ZqhBRBtui++dIlMyDEkK+rvXR11bAe1Dumq1QToZXWuQohjbR+NvL/T39+n3h9LxqRPkaVN6++0J
iNICYC3GoCBDENIusjyq3k2SwhmZ5r+8u9/X0//7LMdhRHH4kd+XLTcvC9tGb7VHnti5m15MQXgM
G1Nkf7mSf/pRum4I+kOd3+eIf7+PBYJXTw/bZM8ZmeQAo53OIRXxS84v0V82Cft36Py/roi3X6XT
qagzhBLS+r3AzTFVVjF3JXvVI94wxukaSpIDe86bgek3w4hQe6xxf/62NHUHtN4SeQh5BJ2UH44t
jxNOBOJd1pPsfFlo/i3czpaU2aMFrglP6I4tzo8+CYExa3ff5s6upCpOlS4CGBGsE9lsK3L1Vnlj
2+i/idBzYCEa8eBmLlIrA9h5BjbLq2HbkByGijk+6ERGE6LySFEaElvMP1m/nob4Gt1gdKJRyO31
nlo0BENN1GlC1B7Kx9u77oNFI0oPx8PgVbuwKH+GCRbFeQq3ek9wWpl/zYS0RmN0n4/lEzae6cyf
cccyi1w6r/gK8/M823euW5BKZKzSUEoifpSxp5buartGtZ0SRK6Fur1nWECIorkFhaXH3Kl/6bH7
hG4nQKMZNwi7PTgBvVpHNaKuHLEJ9niJ5aHfuwPesWwMUGJbh6TudrM072ur3raknyyQS3m+Odpb
zcPV7VTjA1UsQMTOOMWLXMPYl+Vk+xOlEzw2Wn5uQvfgpYHJ+JQ8JSksoRe3RIvA4I1k/MX/n7Mz
240bCbbtFxEgMzm+qubSLFmW5RfCdrs5D8mZ/Pqz6HOB66IKVeiDfjDQ3XBWJnOM2LF2fjS86ZBY
6tbLdMI8IJjiUKFOTusXlWvb3h1vy8Z4xGeLwkxb/0LZ4M4YRE1Aa/ym6dM2IALodhnhpuChdfRt
1Y5PXlEerIw0dA07p8ntvTe2u8mJ0nUMhM+0R48ADwpje1DvlQ1XC/Q9mAdnU2XlTVIG5THQ3FU7
AuQDQnPbJQI1YAomNQjlTz3o1kTt7Ic+zrZWSZdC1ohGkuOQIGtRsMj0OnxrCmq1PVkcEtAcwov3
uchuUxP2QiEF4V1QUTFTRhrdL+paCVvA3TxEIcQvRO8PgbK+F3g23PjkRxxI0lZnr3stfyht4vWV
/QMK+H2UDY+iG3qy9XITdbbDVhtSjWkFezjBFeOVH9usuqWIGIiH+NolTrnuKui8nX+sW4fMX7K1
MvLBWVl9FQOVN2UT3PUUewHk35rhkB+wrnvH//DWj8yX2CdwZbMwo8z81lnaP6Ef7IyAwuTpJc+1
fRP6zyZ+zgiMjXi8od7q0KbmDwF8z+/NTdB08UGV3gPgPqQSApFt7sDLIPHaetk/OmKFpoJG2kpn
DRpoPwRts2pDsrEa1cwpVWEVwPa1O3pQcuotL2Qqx/J1hT4FvY1B1R4QA9k0YCxGYrzhyNtoKiO4
AwJFFGGqgOhdlx7M4Qdk0WcgEQf+x7X0uqcgmnaYUpB8pRimh8aX9Op3RwkvOf4vU2XeW523safy
RzOoVzea3mMh33B9+m5aww2r/CWZbNgg1k9SZWubSLMkOQrJkiKfkNx0o22dhiCaB21MU892QJqp
ocK4oJ7QTPSN1USHBmJjGQi8bdOfWVX2ay48v1E5bdOhpdjTzw5hAEELTRR22rtiUj8KKoCHShzb
ooWTgS+tXnnIZrr4W2frxk4rKuPWp5RHefp3JWoAUnn1BJTzsYvMpwxF33rQFXCmOvluyPYtj8Jv
fZd8qI7KYB0dTF93uzpBPp43G25e684HOCtH8kBQ08ysejR7983rxb0dywylcvhkVvatPQIyU278
hYCrBg9Mh+888YFyaogaZ670SNhBIhTYut3f4jjggOFy1p3uHUDe+2Sv2vfJjo4Vab+NMswnLXVW
pch3scYTgg2mT81fRl3c4UyIorPMfudNcxSIKst+4BuolalHjwDGf0xd8BqXNQW8RKcDU93GpI2g
TB1DT+1cAa0MstC+ccQvvfFecS25wYSL3HbDBTx1oAa0+m1iFMSW8pc4mZ6kT8C/11C1d1uISuJm
ymdhAsJZP3/r+mlvu2W17hyCbI3dP+rEG1UDp2EkHaqZYbD1SVwERrTFh/JHQObHSIp7EIBPnLnP
mtav0qLdt8IgGS/vUVj8ajxn57X13ieM21RwBazhtY0QhUdks/X8MRWwvg2pvgPmuysGowW70Gza
1l05PeK7OiG47UAuGPWvmQEIa4isNRDpvTv4r6HGeKTdl2H0fuWE3hOhPvrM//DSkfDx+Kw76iHz
gh9VMd2nmfFWtYLyzGhEFNBinyB7sUkqXraEp9da569AV76jfyF9PoVUhMKL0VKL6T/sonHay1T7
DSACTLwIngs1bWeRthGB7ax0AbGipXjGQrEXxihrcxIYDXV58L3+aQKxtQJ9zR0CVGZHOR4A5oc8
T/ehbZNutQAQQazGrcDqi1URBQfXz6kayTeyi2CEQEMV7K2BDNeF0X2NNKadxZO3QtIoEoDWhOIM
WPoi2zSdjQOEeGXfJuI/7Pu2J3ffawdrUvBgvdtBByXjWtoNkLBj3Pk1FUwtknJ/wxH4KyZ/DGvj
w20kNYEcyzeAT36gKPpaICgKx+al9goS0fbXLJT3DZULY8pWPlrylke6dTPOe3GdTDdlD82/VxBQ
K+0Ya/0L74+HZNS/mYX9SEyIHFEuIZmTxaV05kYDh03EHOCtTymGh+Zq20D49eFEVIpDIPC/YVF3
m7XOo+rDTRCYmzJoH60ccmRHCtVHlkAs1aII2vkq8HUBOw6wSSFNxtHC4MyE6I58jXsjmGEqpWa5
iI0Td0V5n99Ru+hk086gvKeqm2MDwDxxxcGIy6fKUDcFUzg2s1/Y/tzVoUe1h8TpAiHk40QZMtLM
VQGbwwmq756jHRpI+hM5pQkPdR2c1Y1R9+vIQ2ykHIpDvfJW6T553Ckh71RQhUatZ6Bpd542oMsP
yfWn0zo3kMg4xMgfJ2ndVylidIEgn/LLV31Mb50GjguJtHXEWgGg8W2MqUcFukkev1+Nzuzvoj+0
7Fum5j/k0NVBL6GPTcabko8CKYhaMiW+YKn4j0j0lSbT16QEKzwWSKLEfVs3t2rGe1TVnQrGXRso
csVas7JLSEauHxxNM/rH18ShzaCNSePQ+o1coe7bNhlaIDd6bbm8xU701eB+UGEYcqP3XXCjx4qy
Cy87GgCMLj+hzhhVchkn1ofS8s8bbhEBRTFhDhNibYLbPZRiXnFcLMlxGjISkI+T+N4zrXZd1wZ1
Wjl+Hf4sf7/8I+ZX4vJBIHlIukQNZrvD+Z331+O1rzQv9wIrPPZdmG4L8pomShUKwqBTAQj2YGNe
bvDcw9G2MXZ2bOF4eMufNgh+H0xVowXkmmN3Y1U+O3Bcw7mbLAJ5ThGv2gjx0OVGzz3mbI9XqkUQ
aI4GnTbqjKFNaj8PYR2ROV2bOeGY+yoSpnElFmDM32w5nvieE0SVYK7dZRTG1xSLhdIz1PnUXCOd
7f36ebB5VN0hKhL9Jhn86atW2J2x9a1EL7+buZmILZfrOForg+jl7eW+L0PLPPnm6JOHHyqOqBSQ
LvruW2XqjkF0lE5JBVABQ/7JdFWDpgLBRnmrcbE12cg5p+ERWcDYvGlMhvXlX3FmnnF10nUpyVcZ
xjL50Rsy07OKTIId9Pq9Sd4Ze4YJeWEg8eCxKbu53N6ZV/Uc+RNE31z89szF2hqqPmrIYaC1mQKK
tWut30+mO+wz3jRXTLzOBGKI7QmdqIRHlNEVpwOcxeSRDUBLR7QKpBqRh1MWXd5O4wv0ZdAxIn7k
ERq//vcOEg+bvT3JOhK5P20VGhrSDi/SDl7H7k/RFzlmiBpv1HDE28tNnf12LjEXA/8415CLsUSA
yIMdbPbRl6Xz6EG6egMAiqQOTKwrwuTKDnG2udmozZFCsCct0hHUDRUIDyWhpbKUx1AKNGXx6MIR
74f4Fc6zVf3nTZAkFJ9OemzHurnMvgRTl2mNsoJjaVcKgyGrAQSb6DpXKoFzT5HqPy6P6OcpQ0rY
ELjaG3g36faii5orO4qpANqNcWP904Rx+WXoZsREkDkWwPLRwpid2DSqN2AQ8DEuN2/MU/J0lyIS
TxKLmCUJGWMZspQ5bxYnlSO4PYxGv6J0mylH9UTp2ibMJgMlTgXdh3L0Fum0QuKO+xDiLkxJx4c6
gfFNTTZItiubxOdFi+U1xjHEdwmlkhY8ndMyHTUEaTg4qLwHm2MQF4jdvH7wktC5NgTL3AABU3y9
idpicoqNkLtoy4giTlg/0Q7DmGE4NWbupiAjcSP9hKspEaN1VDsZwz9bpKCcmgVi7pWt+dw04IwQ
LrOOW8Dy8G1iClFEFYUHSyG5/o23mtG/VLE168Oo9FFUOacpLME4hozQl8q+stLO3ECYBzTPvYyA
vjAXWxc8ESlLC1gcgKH6waBqZOd5oLvHdsieeh9LtaihBLUKzBC1OdUBcTy5V37E57OZ3+CgM7eM
ebXLRboM6zydFzksQjBazZEyC/iLiSxIyFye9OfaEbRkoe2Z0xaLDz7wuMko7cTTGf7TsDaNdsLZ
HWc5deWrnp3F+OaS+7HMeWhPZzGkwN430zE6+rgTr73C0j8sI21WBlKf58t9OtvUnBNBfuLNiZHT
pjDMBZPsQTLVvMo4cvRi6AIpiJiDZV0Zvj+Z2eWeAQ+D7DSDKMjenrY1EJgS46BHh9bx4JKPqouL
NSjGDgdxrXDzfeg13TdAMNWOuzxBtDY3nQYbFV6Te+EObgnUrox+pbEOFefyOHw+Mtg4XLwJheMY
nPuLcWgyX8Qi9yEQmCqg/rnLfbzC9FB65U7rrGY4cjQ65eFyq+dG38RknnsVaR+EHacjkmNfA+DA
SQ4UgRIDMjHS0FYaImG09lDw9Su74+fdAomAoUtu6XOS3lscGlle5W4YqOwQ56h+7BJ/njVvupiS
RIcd8oB/HeQLVVFhcTfbd16ZAOfG2BSm7plsVC6XuNPeUsdX111QDQdv5BHZeBi6VL3ItlMIKiDW
wu7b5dH9/FCgu/+/veUFJ/DtuEiZ0QfP6AVvUvsjEBiakDn1b/qeHHeZ186VBMnZDfGvT2ounkPM
3pad102OYPPM42TM7OjQi4jOqo6iHEMR85ugUXthLx+9Huy35yANvdzzTzuVtCUSIa5Agswaf5yO
dNIYU6DGpD1QDQw1KZk8nGzSYpicKzvV5zV92tLSB7sJ4DdL3GsO06iN8mgObX4MprD96PW4++gx
igBgVDtHSND2I9dp9WJCOHvv9Cl6SmXd/3Jjr/t5ufef5hm/iccKPmi81Jhsi+2zSKVZNxHxbkRA
LpSFtvxhljL+OtQzTxkG8ZWL9Nn2bMENHs2GQIp0Otq5DebK0SuwUkYgUetO4qUqx/zRl9C/dOFd
mWKfNo25ewBUsDiRyF+Wt9uGJJ9RGmZ7AGrD+qWk+T7gTbrvEsKwl0fybFMOWwX6RK55Qp72LJbE
O0rPGA9JWQwPRtkB4ZaN2NXuIK/sTeemrEe3ELfphm0vp6xtYuM1tJ53sESDy8pox/9keZh+XOnQ
vKOenEGSc3t+73CIC4Oj7bRHvF/7EPRxeuxtr1YbSXnlrCC2IHRnMtKnddZ4WrENanCBTQ2zeGoq
Dptk6kR2dPU4NY9YVVrDiuCp8XMIBuzO+yqSq37K8uOkuuB7Cba3WIdgx9MbjHRRyvlWON2qoZt+
pmlMCWGsE9jE7THQy7WiihlURRUY2yw3qdEzzND7RVxB9o8JqnaUxKHybPgx9iA2tmH3H0TWgNYP
se9Ft4TlOoCBFK89ua3m3Pg5lWFDn0zvUG0pYvdIy8ErGW072SeZWf3s+q54GTE++1BtpQh9BsNv
KNJ1Q9VNGbyHfRRey0/PY7occ/KYqFuR6iHfWW6JmS4rXONwGjI653XosTnpSBRCImzs59gM+9tB
2tHOzMPZ7RY43uVv/unUkzZnDZll1+b2wQF/+smNsfYdDFycg3IMCPwMtGfDzk9G8BJxO7boAzEf
9rP6yuL5fBTMDXON40oqDAQei7mW2X7TImGwD1Mho30KfuPGDVPj1RJutXMbM3xq3UQDqJAYK4UE
H1/OSW4ud/6T5sVCaIO2QyCXQ2WB1ua098DyjBwemHPIc5KE5LSCcZ2adrqZSMCt6gA+czW6LjW3
CZahedesvDTPNm5hGKty8H8G5NR3TTq4Vy6eZ9Y7SjO0zly5uHouA2pYNRbk3mO+Sqa4aXWYl36M
HTWdV47CM5szAQfmHdoa9jGxuPO4KnOpmYtsND9w0CZXo062KBG2gIx7Yz33V07Ec+0hFyISZ0gH
8cdivMkcwcHoiIdpTV+1m86ztPR2sJAYrPrWrsdHRUXd4cpH/vQUlTSI+pOtEzU3AtDTj6yXSamU
2REChpByZM3rP/kV6WryUVRoiWE9UfPobAgxrfs5G9JUVAJe/g3zKloscpfdG0mXLtDqLeU8Vau7
cRqm+iEVSZLfyM6P18noUlOXq+K5j+tmV7Crv1xu9dxo8/gz/xxQaBbnWfZX8HmM/cjKqtDEmqoF
2B26oVBcadNAu8FwijprUCtZuL3c6JlTEeguynmXleV8CvZQJd3JBrntoXH1t3Ak+UJtKDDAthqu
KY0XTc2iZpOLnHD0eTbxZU/7J508S60Cg9+aKoXfI/Xk7+TC0vdsjJorgecrTZmLhWLngCtCaEb7
PiWnAXDSe+hCw96XHq6BVybL4rP96RaKKJeHNPcmyodPu5U1zihTU017ykZMCQtE1u9uYVIpaBXT
x1Cho77yzc60yKuHKDajyXRZ6tcnyyopIDOnPXq4AmOxvph9gLVnImsgTg0FNenyJFmcOnSRTZcb
KAtC8o5fKs0ERT9Da0EQCai3odRV62nXID00kokZ9X/9puKtVWtaHa86ILn95nL7nzsMfZaVQWhu
DlAtO9zWFScM9bB7W0+gzOEaSi131Edv1LVIE2SDQ9nS5SYXW/qfLhOGQTDLd/WQ9p1+VQEbfbTs
utv7yqt/Wl6YP5B9LK98yTMDy6nBTi542iG+nzv+15J3k2LyOpP8EvpERImJS/2mKG1wp3CZjoOA
gueMtXmkoi+4cqIv9ri5g5Kd1oXLS6yX/Mxp00FIyUoaim6PsEh9res2XsMAinej51ffHTMqfgSl
1r9dHtU/+ay/dtY/rZLlwxWbJASBzUWrJSQOiDlhT3K0b74GADa7b/CIUxgBXdfeAYL13j3f6t5I
z4l3GecZJbKt8r41kWNS1q3FxMBL/LOausAhOvYdsMJtpNynyz903ouWv5MI+JygcYiFL59BASBT
Hf1Sv+9HbfjiuljV5IMzI7or7HvJVatHvDZ7IG06+il4L1eqqM60b3LB4wwilkV8SZx+ndiHMANf
DGaMxMoQdVyUFesceOXdCM2Y0LPtUqgZyJGXoSqyzlyD+42vBTk+b6MW5zARWV4xlEN4i69F/fyA
9YTT7ksZeigYQwdvDkMTIG81v8vsK2vuXKe5YvIi5IaDTH3RHLIyb8C1qkUcovO2TkvvsfMT9Eqo
hh9IxbrrHhUq0Kapvq2u52I/LUaP1xT95O1LjZy+bL4SVmTgSmOjLUxLwE0T9PYpKFAo2eGT59fD
L8stXO6aWbC/Mts+LUaKP7jrCDYDMmZc8E4/t5/Yfd1iwLDXTPisey0LxuIQNCRBn+zQLcrvgTNq
GkD+yqj+SUl1PWkuVJIe3O4MLHbAR8ihTlHuWD1VH9TKFuQzM9+6tQE1YmEYZ+yYU1tlx6CWsydG
BOCl+QmBogk3Rahek1HiCNummp/vubnbDdilNJ+jPPH4rsHNXoXj+DRoSKzXZpkM5t7nKQe4H1ur
fFfbevmRx7b4hzwwTFJRy2haRRSv/k4sLaDa0u1zBK+5221UPTkaPkJR16+BEdQjuvmbgVq7R+4+
9rGo3QNGqZCKycDG/r1jY2jDD9+6ZvZlCo1NWU5HK/6eYkOexivA+zdF5O47OzfQCpA2x4VCdW25
6R2Cn5CJ46i87Ux8DwCtuM5PdIfes5Or+EcdmeJbTgTnS9BN4T8NLL6OBZ3BGaxJoh4IRlD5G/Eb
t7nf4SWMw4DSWHTcA7AMVLholESH7vV8ioK7usqhM7iBoyBVYZ64gvaEqiTBi+BA4ki9gpXLxps5
2SVXXDup6kZzNb4NjYGDHO8dvIoTOV6Lnn1awh4pFaY0OYVZ1LCMEaQwu0sHpCDST9hIlL6hY/UT
eQiUmVw5zD6d0jTFZuG4pJkle/v8U/46zIwQOn3Um+4+TYX2aJiwUaAccYWvvXqGHon/ul3Q3lx2
YVJUQtbQWtwnAW3VDqwiZ1/2VvQF1Xb0EIZW+ATgDSxBMFYBfpJQLBFUFl+xKQe7d3nZnhlbSrdY
t+wW7vxoOe1wVfSo0zJYSiT5KahoMTOK3TpBjmN6V15iZzYIbl9sjRwFFFEtm/InAtxJbjl7W9VG
dcjiBAEbmsL0N5720b+tJYJ0p6JwCjb/rY88M03enCbr1p4/7vzD/vqoqnLk5PhxcBAj/JoJ2OSz
qyFu0vHsvNLH5XD+aWqeokDguXAuL0OOHk8UXang4Bt6sCWM5VKRVGFjFAzulXzncjhpar5BE0Gh
RIwI3aJXWY/YRFkhamlLtnJfIET9rXP7AY2iJ8ifcajpnG+TQov38/J4LhfJ3DK2ffxDuSeZI3E6
nmUBLcqqOg39RdE9Z8rHSqe1k9jbd6MffgSt7+pX1uWZceUxTcBgroxBdbJYJxpYAosaaW1vNH2P
vlr41keUC1xygskAdna5g+eGlo/HJxTMF1K5px1MvB7aLFi9feHo2rp143bjNfhMxIF6lD0eYNBa
DpebnO8Ff1/W5jHlvmPw3IHkQmjutEl97I2iT3vW4WRiaFiNEfRDH5nnteDfuY83F4zokujTfCc6
bQhFtO7rWYFn1uhEv1xN6dOxtgPghWnYpeCjtTzI15c7t8xKsK1wA0TbPF/E/oTJTxttqaVHIuD6
e4FHFjjCRBO/s2FmznPPpiIkJJwNZEyY7UMI5IgXWC7loy5rb7prHWLv+3iwXdhpZe72V66pf8Qu
y6Fn07eI/CFVIEZ0+uP4V7o59HB2XRHjxBdjOgKrYnChvSr8uqsdpmFMMV/zdewmM9HtrL7KdlGq
8GLtelhxUdqHL0zEYQs6muoUv3HBG7pGmIFxZbC/OEoa73U82g8IBPx6bWmG1e9KA0sULRB4ifdZ
Xf2E3JpEqyHRi1tghECVddlxaQlwNYLe5HmTAY8SD7wrs/3PM2k5ANwXmetoV8hgLAYAI92pq5Wj
zQ6xY3Gn9HJ6CywLnHQOutKtYsoMWnyhJRoSL75zmiT6ZaUlpOyulArEd8nTbCfxlX0YBmqvcUkI
wGpjvdDmG4+J/eZ4Y4T2Oizzl4IEjLc1xj5GiTAWm8zL2juVeNU9NfsWGmZlodOnuIb11ttunPCu
dLvburf9OwM8U4OblfBu9SbGjiFB9qtfOS3OLBBSEdyjGQ/T4zZ7Oh2KGsp46jTaPvOH4rac8q58
1JSVqv0QeX62gSIFyubyAjmz4cwxJZYGMXne4PNv+uuEQuuuDOlGtJlnmr6yxMRhnERdxTV0ll7e
JL1dp5sh0LCOudz0mZ0Vd2QCEnNRnG3/kT/+1XQf4i7EWR9CmpbJiwmBH6ypHL/ZQaFfmWjnmjLJ
AHtERok1LS87NgWGrqPwVCg4/78Uc+FJ2Y/RQ6ep8cpr5NyAzsoTwgPcrEgvLQa0KeIOvJ+2Vx5I
My/v7ZI3V2KtzJnNLA3AwtjNX5MPLIvx5n2OGwZhSAP9gM5qOm02SbNwjvmHXG4oREMr6mryzikq
5xdPXndLeRIs/UF3sD+M4uAldMLxUAfG+FxQo7CuwXkDbQvLBp9RYXx3ywF6JcmKatXDYVt3QWa/
URcEGbJvveqZ8KB47FUU/wo6c7KoENYwfgvqRksPCcW17Vc08IRfZWTd80boqUYR5cNELg2Qlt2E
dyqbfrhKUFObgeddaSjfd40tqoMWVP7GD4D2wfsu9z16evxniDVsTJlVByQiwp/dZuA+l2yTk9Vm
eJgPMrydKHH7N02sXsHDMVCCDkjWybBhQ3qTJVp6J/XBuAPlog5EAHH+itgN8AfIYHllcY6EHMb8
R4x+78FJG1IQgopEz26rW80ttXfpzOaBcY30v1eCuwa2dVQDam6FvY9s42tT9tNmIIieGIZrSYMQ
AnKb0w+ajamTIPxI9xm4rhyqV2G9+22TG/fCjZx+X/M2vcaCWb7hLVRbtIW+F3EmTS/mbjoMYL6C
3t8ZCqrAbHbuUA4yGlO4n0NhL0E9YA42JT2j68AcV1c2wE/LdA5ecFE3TAiayPkXspCx44U8RzK3
tsSpGC+NYW2EeIgktZle2fc+N2Wy3SMK4O6DhstZ5LOBsgM/AHW8Nd0QOmfRhG+x3SX/SskueHmf
+/QlyTPrSDP5jjwFiIedfkk8gKnwazCeDeAa3XVkCbeZCUC8GFV9a3rVNTnip67x4dCKzWgWwZ6+
/IoDucYpaL1gG7aDtqUoBAf4kTRny261vdy1P2n/vw9wB90peQ+D66oAeeMtjo8yzaCKp062V7G6
I/V8aCv7Bds3wJ46pSty6G+DAWcSSsbmNHf5pY79Bz2p1oXe7rjrw1nUqTGUI1Vcap0LgXd5PN0F
gdrVpXccA70gEFJemWd/Qt6ffrbNhdem3F7/hNUgR5Ni7iZwY00ERu7tHfGs11TH8TZ2HAoPGw2v
xCiFQ1eGM/kVkw68P5RZHylemtncAPd82zrWDhgrAtDUlAw3PRfatZsnwDhxgQuNaW9Qx0kOlfI6
6gkj5+foybeA+hm8EMy9Z2WYI2h3NHjb2/0x5hlyxIzl0Z6rZjHTXI2zFWrq4tg1iAZB/0iVYGXZ
W8dO7/ISM99MPFlVmKxSlRar0jYn2MDabYLYFRMR+W/oG7gRWz5h8CmAdh/KrypywQ53+ZfULp+p
/nvWS72/8YbEuxPR8FhK/d0I2YsRDBg7EdswDTPn38xLnkrqW3BeUPGNBCYL+u6Q+80LXsf7ELzP
vkFDQeeh1iUxFsOJ6xbbGtAildx3YTV+KODJ6VR8yLpcO4W1xebsFu/Ne6r6tomf3ZMrfdR8bwKH
DEFdeY8VldORbnxzRLxz02sxw+UagRxD4s7k/o4KBGnlYqcp4K6ZTjhMt6URGBwQGvKr5HuK+EV/
4yKBj9jlhfIpdM/acKVpgruyPB7n9vyD/rrs2E4TUimimp3MhYdBrYH6qfzR5+0b+NZqpVGavTMn
+3YwC9BUzt6K2i3sqC1K11/BTGvlYo9EssmGa79M0PLJWuCXEaJmX0VAztNssT05VRdXWeQ2u9wD
cyzldOQd0K6F5BlYFuMXr4JfacPaD/q7Fkg2HvXlsSsgC/+3IZqDFjwO+SgzCoL8yWKIxiKTQK7N
9Ogj9nzwnNkJcuX7FZuJ6Rb9zhhwRis7f1jJNJX7phvzjdBjKrcj/oOb4LKY1Y3zkEsdGHMVN1d2
jTNKd37grHBmtGbd1SIU0Pc1PGRloxjy/RdZyxSBJD5cWdinP0eq2PbgNqMXI+v+xUpM+6ZMF5ex
IrXvi5Do8OXRknMk4K/P9r+jBXaI7wZEjdPldEJZKbtpVfrpsVUVVjjKQbSEYqgc4cv2sXw1cQFQ
q9H0xzdbJRC8mxrs2opSIs9/wWmj/6KNs+9V1HTRIU/sCgJLogX/RgHVgpR+YmnPwRm52yovucJG
vpQDWA4/exv6qAd2mATpP2Fjpl/tkILOpE6rX3VsW8l842ooE4wmUMyDEwY/L/d8cZz+6TjasJkV
Q6EMKqLTjmctoUnLgPWViqA9EGyYVspTLiahTn2AD3qNaLW40P+/9lgXpDfIZTqLkAxmKEiiwiI7
akmYvupOnc+lbcmmnYAGcNJ9FyO+tpf7OM+k5cdFNgKEiaAh8c/FTHN9F487Dqkjyv0I79oqPsZU
DOFTgpVFmohxHaYOvnfKlM8taecrk+v8EHsWMSFwJZ/k7XVmlYMBCv8YueAWeRdY4QYwrunexPaQ
vTRDJa8s/jMtUliGtfssy+JOtuhwCoEVBx4rOVI8Ym+CSer70ZlrY1Xb3gGiF1fW8tn2PKaRBxSQ
wpV5U/xrO54wZdDsGs5iViNHWzdMKMxcU739QSIw/ukGo27uLn/Tc01SMcguR2kXeMrFC81zNYF+
30iOfj12X6ouwP3DG+wtdAl0D27SX7l2npu3JHz1+XmP+sxetGe3iZjSFtsNKYpwk3DjfqYItX6U
lv8tzSI8/KBG//c+OvSNZwS3SocY7emwYtjpWJMHG9CpwOoCC0gfxGTp950Rq72SsOAvj+l8JCzX
CfEjh1QzgYRPkrZ88glPOCo7tgFqpwTHtC96g/trNpj1tR33zHgiZ3CQv87iETp32jcqIwKhQaQ4
FpnjbAExQvT2g+Cd3B+PWp8AUiPwD7vcwfkvXXSQhxgzFKk+7K8lia2RgMbYX9Oj45SJi9uC2YEJ
5xBtV107zABakWMZF+SakXMBdTG0CDPZTVfGefEwnPdAV7AuqUwgUImk+rTvKEUB8cRxeozRMX44
ehauxARg8qaqR+djiA31OOGeu06UN/wfdgbeYlzVDY9Tzp0/y18rlUlTjTkEsqNUY6/f+EqGW7ej
cj3KuuxXn+X/8RH6v32FfcY72DIJwS62htZxc4Rx9LXFQeHBaHvVcGMuwEkkmev+vPx9P4sy55El
XU4AWIBA+6Mc/at7DmVyjg2D7Jjb2vxWSgjJdq2ZHPy+LbsVQWcXoP0Uy+9N7qT7PMXhAmdpU7sH
kWXLnT1mvF/n0C4AgrCjcvTyD/y8wuboHHJ2Y2ZKfQoJ1IbbziVQ0TEnH/3UK7Pdj3Jo793Rd688
yT+rZIkBW4Q9KOieK3uX9c7tqJW9XuC5THyiKTY5FItb20j7f5OqwSEcFmJ5iDLMn1edDTD7xgts
EO8NE/HXf+80Rz25O6qvmfOLK4b0dSMcSfwy59zwF1ckvd6UAxFDoNSD9+VyY5/3FZM0mkfgZa42
ogzydIK3vW0UpupCMFpCdjwFBwObBTeTX5vcTOGat2Hwler34dvlds9cZ2mYVe0Iph/n0vzp/5p6
oz6OSmZ+eLQb/TUUePNmaUzFtjHGQAY1uaq1zHyN7db/HcYNPCZ82veRg8eb7XT+1RfS5wvtrNTh
s5MaIhfiLRc6Qb5SDVV0wDWWd2A0jBbklrDp3y0WhbhtkziARB3zWlxZUSKwB4il9dZFSDz/D9+f
sBC1WKSMdUREpyNDTFPFnaC8b/SmYGdWRvTMJHlPCfxdSQHNH/d0fzdJ+3B1Y4fjXbGsFrZkVFiZ
BX1ZFWHzFVMdnJyKaJDFlfvO2bWFHE8n1zUn/Zcp8HbOq5Zjix1AkT4EQTjnSkwz/yYL2/7eEoma
VkSIu2dF+tHeS7/c6NnViqh53Sx7ixSFoPjsCEaqejGuIhBxirfjkVA2pL3eEPgDKa/BiKLDq9LM
uo1hhxkskmjYtWoAxShNfdsZ/jWJ6+fLGFs7kStshKgy+XTDLTnkXa61yTFIuhEqnbKJsTpe3L5z
1PW/zKmOf19ebmeWOdcHqgAIKpJm+RSVKwqjsKkKOgwy0Ld9bDjA5ZzpwSRMvcLVA8efsemubaln
5tdJq4tLCxYByHZaPnvhO++63xf7OCV7FuUeTBMba0fCnRjf5+Z3ovGvPg7JtzXYdV53slM3ZqEn
t3P8b3d5LD7fatBpSYIOPC9YYp8iolLZSZJybauHNHjV3ch/GlIMybDAMuubMHRafBo9ccBgwg5W
jurK/MovOHPuUhaGdsHlRkNQRi42v6nUseGwGBjbCt1vgPvFWzXqlXMTDGn1RCJDfySIatqvXln7
+s73wlJDGjbAU4qValbUqmHjnOaVylZUFcB0vjxEZyYotz5qyGbRt8WCOV0q/jRFprJqi4yHXr2Z
g96/1SYAwTVZJK5BHlYV/zHjwMVnLr6gBIMD32I/W1x8emV0dY6Z+bHGhBdkVFpsAo9IWIHl3w9X
NM+XeziP8OlmMCuq2OzZlLjeLRMcTtLXeu1rI0XzonK+NJS8DPetDOJfZZ11H5cb+xPQO22Nqzu7
Crss+Xb6uRjPGnEwafHgOCgTH5qOaikcx/rgVQx4SOG2mtYmVpKY0o+ZL3FJoDwL2pnA1qwu0uDf
OhLTR6v7Q4pPptt9L7tS9UiXgMzsR+wZn7Nh+h/OzmPJTqRr11dEBN5Mge3Kq5xUmhAqlYSHBJLE
XP3/oDPp2qVQxXcietIdarFJMlcu85oUgckJ65Rdh2nhya9E/rwMAAz2ljATeiFBMo/0av2Eyg+8
6Ctqe+2tMBUCjm3uNCouvGlTShA4UugBDmZhMuqIqktU5DHJymmJYg5VBl8o/jX/wZub4kc7Fuuj
0hDTiDAK77JPisi/JAm0POGSsBOZl0CUe79u6Eakrb84yclD7u4mGHZt8W1JBQbaBRYk/qqKo+Pi
9yGBEz7M7dwjylljWKsC45NY9rf9QqwAz0uOwITo7JcMS2kZTWaVJ82t1gs5z8EJSbPqS9I7ySd6
rX+kS9/vFijwpKLMB6CNMtt6/9ZVWTgrkDuuhwoH4NbAwajQ1nt9yV9TXV6W2LNQPs/XIh8QMS3V
TjbD0dGWSzrWv/FgOQ2eJ2MSmTWG6nxcsSPCCDS5m7beeB7QPeqFX6MvZgdxjolWVJLjfBJB/vLp
aDSY8PnB9XDT/YHG/Ce/a+jsYyXeashTjeJRYMOU7IQ1jF8z3bdBP1jpQ6MsM/aTtrpFAli7dSa3
vcNfbHpbOiQ/9/8+gx9vQLYSDWaYyEAcaPe8X1StMsylVhP+sQNSdLS+ph12a3NouIMeGw6SUUna
y09gcX+0dc8/pc8YjCoazBqw8PdPNaSE3bggR7g2fXGiR+ii9komL20P4dmMTcxE3d0BQPk6Tg6Y
dJQUD0XmmrHnLoQL7IcjVxsQU3QytD0QpY38Gu3Df6/NxxtxG0UiXMHi/Plc739lqZsNbfoWP9Qc
fP7aldXOnDn0RKw6GnQDU51RLidNde1eU2v3yXX48WxtCPVt4ouwFczRs9A/qGU1ehNr301PMglL
VxrIpQjstWKgb/+r+8fW48OrbWvbbCYg5xW2GnqZaH2tnUwTPbqo5xrG6Xztq5nwBjn++X9eW7R/
YGDSviX4u2eBA7BUZy3S0k6LMSQlQnQMLUOLAtK904bAvEkHe8iiwYYai80VqNCrxsG1/pNI+pcl
piUGxAakHRmHeRZSgnbSsmqS2YWXWljhQuS9QZkVOPiMjOW/X/h8KstNvimgkGGT7W/At7NnjaMs
lG+k2kmvZ/3ZwIcidFAjQN51nl/gHEF+0OGstLsc0a7X2dTbi2Gds6u8aAe+eFChMo5YDk7r6Ea/
LfTGoSyAbTdDbx4hcyQAJkRsCU3pUSlWeZ8lOWqFBm7NIjbXtf7sjc5hfNsbbVULkypcGKjLz06x
x+ilYBzgn+YudYN46DsjIAlCIHyXjLnjX+SuOeeR7HPH2ZOm1fIQqDk9NZMs6SLjCowfwYJTJ3aE
VfE/90j4cYQ2ePEBdOzzTuvqE1ksqfknc+rxTFQrfTlTjuoqmLth+OTj/m0pgAVCkN+6BZCJz4pT
7Hw7t2lN7aQZZubvs2IOjKfMflzx8fkeTNacRRj/WTStVlo3MSMre4qDKiumnRFMywVDtvSrRCt4
+uSXfdzhkH22IwYNAzuW8/umBJhn4zg8nRwnXx+bFW+I2fH6O02O5icX9IdH0SQA4MDlFpAkW/pZ
dqx56wrNFZlqWwgV824IXrdIOFK0e5+kHdtZeXd/bI/yNg4bfSl62luF9Z9b1OON+hlFzROORQq7
B0u+kNskKIyP6bW3VJip/fv0/klkPjyRo4sMDUwGbp/3T0xd5uOTsZJE6LZ3leejpTZc4/BGQexH
meq7K3iZzGt989X2cPudepeKINHy479/ifuh7WsbfxrPBE7wOPzz/pcUHVcgolII382i/ypTYJPH
lHhz36vOeZV6aSCMnhuq30mMWBA9TUVf7HsDO989+pLqBoZl28TBhBuk0r4kGT67anMY7IuYQZJW
xRM0G2OXJ6kN8kzvfCvMJ6/b6GIJgvEqs9FvTz3eF15oWEtZ6DutZ4IZ+6OraIy6/VRtXjY5mrgZ
On3XKPJCZheJdJ3dVA5dhYlzgU2wD88U+ZN04mITwm2rOHPE8BsIBH6nGroNI/A1Z6mjBFI2ZqJD
a9ZV5Axm6mO0jTObRObciAs0Lh9yI2lPgyvc7xT89Y1fa1B5Upayi+jl9EM0LwXuqIOboNZd4j75
JJF5wLPF1DuQEr4MCKcLHrRRM6UN3CC/Q6RT9H010PAtEBtegoxFmLjo/9dbiP1EcbdpIGx04nOx
tl7HKFtXvXdK8TN64k/NQThPboGTpu39+mT7fDg5G4oroLPJvAvJv7N9nKzSBHHnuKdhWttjWqkc
FXUxIc1cIYiqieGTgvJjwktZAMSC2pXUAnOxsxrP7gZ7XWwcvmmHl5tDZH1XOTPCGktCLYXglHYb
ACe8lTUo27CatD4u+7F4cua0uUt9M/8M3/wxdjCYp9XDrQXUDHG+9+cHGr6V5UY3n4qpVpdm7y87
sG/atT15Sewuo/1JWPzY5QOorG/aM3SvUbo450fYHWBMI+/bU2Blz+xFdW+3Tn/QmWbeWApxhWlh
NM/iWdcO8Tn0dEwN//3V/W2V34cv2inkklQc8DQ+VIx44LZ9m2O45iUW1rRd7iT9EaKc++iXi5z2
k92VxLauAytUN6n5vc2bxgsXZCvkgUR9aQ5lNoz3ONwsRdSaIgHgWY02fpgK9Ec4oNqC+aU/9T9d
5O0eNX/wxliOupxiTDac3x5I8LjXtiXuK80BP1ZXLnjfDsuFqcSet7YFPolN3V9lvl1d5W7r/naT
snyVfaHhq+0jxnXh+6XxRmbhHcrGM3usI0YkxvOFYt0UhQ0iYrJFhxmlWxh37eL5BSOCCt9XCRRX
C9cp6H7oC34CUYWhZx6Sfzf3K5DZBnKVDgascjrhowns1TiZL5uyc+3MThW3fbK8ZHnZFDuJi/h8
dEvNMMJS6wT0uQm8ari6w1yGS9eYap8iX3yRGEaBCWVa9ScUoeUczRIfymvkY923YppMgN2dOz2j
g63/FkHpiyPAOtc5eSYuBV2RWHMMfacpI9E07pvVzeRSfYZLSegqC8Cb7yfZ/b/3yflpRTYPbt2W
CyM2x+z2vJ5v2qY0EYXwjrnybd4M5FMZQe4hJ8ZHC43nEUiZirkNMT+d00KpEC1YYz+rgA2S9zdg
6cvvn/yov9x4SCl56Chy+W62bu9PrDZX/uwNdXbRWpOvxQ1qAL/swrdvwKhXl4nhD5eDnrQ3JdV1
dqO8sXoILAc15dEdvzTYBYW4CrdVGNjL+NjrBr4iZWrbIVwD55sh0+AzFt3ZD95WkVkJHQrSE0aW
56MKPGzAiSybiro+52HRujiTuHUT4W1WRbWSxW4ZpbWnQ2V8Ft22+P2fgw5AjhXaClZyc+zJzvMU
9mq11P1qHbVV6j+cFEnvIRi7/VIX7v/IOPvzKConINHklh8GMgt1C0TPHkh64Nb7OQB+aeJItkdu
+j7rsmk/FPP8SU181q7g9WANsQVAWJEAAhN5vxWcDimieXCXY2F24gpR+P4RzIj5WDQtgOFp7B8S
hPE/Y5yeXRng+Lk0EQmi+bTZSJ7bR0oBCs4KJgcj7DTZ8j6/BH2KZkv96NsIBR0QUCXD+Pe2P/+S
fx5Ka5QCZpNHOoc2NLaj0FI37GM36zZuqgJf3zix03YO3dzW2tO/H3e+sjyOVgeME17vL+O1zgPG
5NqkbAvi7C8wkoGw4kxQPJczJr+h8pq24GrCr/ffz91S9f9u2O259jZv43pkjc8ROBCPvSEzBv2I
XWYJindh4HKRIVYzfHIP/+UjAtYFBwOiEs2N862DNw8mIV6jH6tyWXaMOtCCNbNgJo7lVhrpZZYu
n3zC8ziwvdvWwKEm0rfe5VmTownc3JOFMI7joCB05NWMQd2Q1Tb+wQbG1VEHBb8OIQK2jwj0c6f+
e23PByrbxt2SDjKvrY8F2fb9cRkYlrROZ+rHPlhajLeHeSlfML6i46JAaWj7si+4p3MDPOkuhe4F
1pqQVRwAsEh9p0+IJAHfq8TjNOLFZZhi/h/dA7efyCeBYgA4id96Pn70jWYWow3jJ/Ayfd/Iebgo
rLahD9uK9dHMhHERSL+PJzurjp8sz9l0+8+zIR/RKNgQNFCn3i+Po821AOFNNLE8DRLN3i3q9q1W
eLlDvbMvQWGMONYvM6Y78L8bQsMn8ewvu59LdtPjoKH90TJWgo0diGcrfhs2zBXSss3zssnbz0jP
H7DO2zpDs6Y/wb2EFPFZ5BxYANTE5uUIoUiEs1TmfFh7Yd9qUnhWhOlRuUvyjilIo9tProBqXnbz
AaJrQJrE8lh1mX9Jp768NoFhkBvAnnA++SJ/iXkb0Jgl2eB4MHzff5CxsFKrcvkgVJbzacoYuIVl
i1frojCd+PfX/9MkOIs8PAz+8NYCBHl+1kQY2z4HVrUuxzzorDenze+KdiypJsnGuxyTiC6r2tt6
8O/buXpQEkcykWCqOZ+aVV0B4gvNLggzJ9lndUVShiaEoo5YRzucJib3rXVVL94xCcSVUdUPibnc
5rPzEMg+1qv6Oqi9aF5fViqRfq2u9LUkK7DxJGOj9d4FjSKKsscO3jjQHnxMEzy6h1c77amVdeo3
jW7S0CY3RjnuzQ4/evNHajUnO9Nip6tQkhO369KEJgoQ5Owx2fthVuK6X8ad2RD1mn6qj4ntvSCF
8Zluwnm75M/JQldpS9jADkGAe/8he9H69TgGyxFHG9r6I2Zm3ZI7+9JevWNbulwlmR08mHmHrRQI
rP2waLhTtPNgfBID/7alaE9uSkRkjh9CIIOvGlX5ghMGTMuPbAmHHgB41n6zpmZ5/WRP8VrnWwrx
XDBxFNfWhx7vylcaW4xOUS1Rcx0bdp3/KGy7D6gLbOMn9F3t7v/jiR7gnA0C6PLU9wvt5oz9+tTc
pLoSvYzWaVXX1uCLL4HkXg1L29Y+u1X+kikAmdhAwTA3P878JrOYxtyuuVSMPIm0NPCvc1MTT0PW
B7EpRqyRKt/739q5fzYUtQPEMJBRm0rG+/dsbR9BmYCVVdag3YyJyruos0b9h1ZWn6kL/OUFSTON
TQGD25t3ff8sP5mX0Zxa41hJ86Fe8zaDtl3KcZ+2kuljtvGRmR3++0N+KL0I0JvkGq7CoEpB4pjv
n8oAwPBUoRnH2aBs3rmbGmc0pYvwY1y+yizyTKknR7VKDLpgzDtE8WKDCOF+1zURXXeKNCMrsyn+
9y/7eII20N0fGCBfgLnb2Q/rkQzC28o7ZrWRihCTn1VFregdCGNwdT8bkW6r+/4MYRtDOKaQ8cjz
rbPHLeglN0ZdaCfyBvh5YCmN2zoNltvFL9MHv+w1xkXtBBOFYmD57GU/dmvI8oETc1kigsJZPruC
zHZuk9IP0overb1X7uNd5SXo1WtOcum5o/zd0Ul4UIOZFXvfaeRVb68QV/+95Gc7kMnKFj+4mVCq
3PBh2yf5T3+7H8di1tBDOc0BHlaNhQ/bZWG0StLxlNO8q43MeJbJYn9SBJx9ap4Ls5WK1SQT2yRL
zsL2ULm9MVpGhUq/d1GTsNyhzpzE+pRkX//9hn+AjP/5zP/vUaR8IFuQGsRc5f0rBssCOhbVsQs8
QJ1rC4LLAtgKaN9OGqPzWrsS8D0KAVIcS+xC9XDNjfRroIr6NiOXQn1DwPUJVGahF6EldhumsKzL
TzL4jx8C8A1NLpANNMg/4MvBHkHhaQMw1v4kdmkyiVvUy+hu+84SmXTqwlLN8hO/GcgH78/AtjhM
44E6sgFdgKBnPf4UJyOHP1NcOGg6v1rC92+UO9U/M/baC/oH6aOxCvPCKvrgaLamv7NNOe9E0Iu9
EEuHwh9E7NCxpN3t/CFQQaRPuhVbdVEXYdno5tvkt94+WDwrNsx8jVGdb6gxWyHsCDpyLkN3ggDI
3k730CyHMuxxInwb0Y77qSqtbHcaYsg6en4z8wNSHXXhtZvpVsYsYcmTIYGz7ts9loWldTPneDcq
E+PbYmmMg2EOOKRZSypPQdtPF9NMLRL5iD1/c+shPyGCH1yjBT+/SD1zyDmH8pl6dGvEQ8EcqAyG
AUUmxh1hUjrzk9d14+uSu/WBhFH4u0pm5bee4f2VbSwIftk5lwTCXGJ4nnQEKCI4bZBaZKbPF2vg
VLcOchdPeWNbd6vnld/7yXZOmb6xT5SL1n+laOpG9PrMhzk3wIJDaO/o0yZ6dgHTQz9aQeZHdT4n
302QkldF4ae3TZonceMaw20+6Njxdku3d/1RPeGzMI0RYn9QN8VYJbESbvGjMfoy21cW5Ik3iMHp
znblgPbwABajDrJ+vTTrqQWngqxkekNLaYrmga9nqo4OpmmCiPn3AT0Lw9sWpPmABAV0ZSRvzrGp
+ZLMDnYlJZZ8zdhFFR3zK3fV2pxR0tD9RhqruMPXapoiMPDjZ9FhCzRn0YEmGg0/MnQef34Fi6Wy
gLwkzYWHxsuFw1jACiFq64cKdNqbn+c0p7N8hezAZnO+24nEXKytxo4pEdNwdzz+ezUAfXz8SVSn
yFoyytgQPH/m+/+NydLWEGj03JMMcEZVywTAKBmDqF/7YE/PpLpcg3TAyJXxltFr9qXlpYiVtM2F
7/K97cSAiphaz41Q3hMQ2DIqKgxwE7tJf6oV9lifiuOw+HsaUeOunfFp80xgsD6eudSo9U7hMC4y
zblpa38GqwTPuHW4CyW64kraJx8pWJqj5Nv1Wh/WHHSb5ZMSquQGiyqa5Y16LacGNisbWxSlH4J9
LiIBHRFK4vrIiBDbxTzSzOl2case0oq8bfUUc9V2eR785ahZ89EUAs91baiPNWRwhnrNXa2JU+LP
Mf/1V+Dlt74gPHtMz2oTVWFa7yHu4TwNL789+N+fpahLJwzgseG95GKQ3DhIR9DZso/8GPd3XQ0m
pNLSHUQ4dC3eeJZmE27dVA7huk30MioyMLDVNzn6iMSipRfOZpm+LZNTFru2LPud0Y9uGgdK105Z
iSGsdBpvDwOqPRqZV/OWVlYxURRLfr/kXT/stCFzu51m5YKfBqKwG5PyEmveYVeZyRoXQ5UchnyV
kRWU6rCpAcerZwJLslByVprefJtT13zOk9mKEo1MMaxE+TTJ5LulAc1D1NuMsJG/tyf51avQv4Gh
/Wtara8dBhQ4IgvvoYNG8YyCKp2prAHx3Vub1APaD+gCSgH1eJ52VqVfaL59yGYHhGTetBcAgrLL
qcuyuNJsyinEQt70EaHAnq7UiTlOdaoR3zkEhtbcFhBH+WFja0a0GqCug+U+CMLklZSOumqb7qXu
xuYx850WQf28OkxuB+RpTfJLd8WDJpuQvBfarwXx6IPSly7uMUDeo97m42NNMzaexCr2Vmo3IMlM
D594F8tYNnQ7X0/tZpltWbhRA+cLBTfJhUYEOMDD/p3RFtjNmvJDQV83op7BKAgLEP9WVLn5qM32
cKgWNe8Hrcxf9KnleZP9c5pbLU4nuCgJnJlvahvSkt1kew9Nlb0FzO9aLZl/J1IfSaMpU6HV12Y8
iyWIEEk0IuV4vOAg22tcob6ber3sfWtEJJsZmXGbG43amXa2PLqlLZ8HN0+eRsv7mvb4jUP+x952
Hob7hNHSlVyBH1uV4R9c4ZT3mqWwONWzHnI9WpF2g8FsZfLzRK47Xwu7LH5Mjjfc6oHqQ4Aa1j4T
gfeS2q46rOhApVjaassQe0kz+THqLlNDl6wqISOtlPQhtBz9ckHW9bJyQRzY7oLbbVMsHOO2LkHx
p6315KxFsEOoGhfbmVjE0BMz8cEUd7muzG9oPZnHqsvEL2EU9RwtY69HLpYGu0bLmPkIprK7miOX
h3mfowNl6kkfNWzAe2HlU+hV3npt9O5662mjd1gQKnlIwNxGuG9mX2SQ5ods0GkvKfS4GT4zj4N5
ha6R0F5JtO0fmL1oDBEze/qiZmveK9qZr/4a1E9qoNDqTavYt9qU3qWlld5D9sNSPVFrVLfp8DNx
NefSUaN/NYzGfGWm00yoLHAwN2otcjBmj0ZMmUK4K94ht6fqthATmgtl7hI/rR8refbRSVPtCeBs
flNOqXljWWxwSjH4pxhKX/gq798KBumSrAEqhrKSfu+uMrsOKL7iIHG9F70o5ouhZFP1ozHtrUIA
Hxir+n4c8AfEN9UTUW+A91KyXLFHNhuOoOolgqCiidECRChidpYqrhK5/uoLaKCZTcfEnNv0KOTg
HdEnyX67rXmj62lG6uTM9rfUVxXz4xadArsfPAygq+w30oa/M9rMtwZ7ZpfPWAVorpPv4FKMe6X7
6f282vVxSgNN4BM/oq5dOoA9BALc9wgkxEpzp18lxmhZSPIkI9wtu0OTAvfo/WDWYx3N5zDx+vkk
eyzZi0p8WXrHeZS5CHZO0ZR/2lS4deiNvtfM1ON4gKGMMHq103BKibGh8JKs2i2mtfxMgjnlCnWm
Zpe5qgXEWzd7gj0F7ThLcVFlmgc7ppyKsBh8ixGqG3yhfpHHovX7cLAbA0/V0kSLwcq6CkFApbtH
xmLL3gva/KlWujTiKqfgjqUEA50sUsZjjuuuqBfjOrc8pEoHZdX8Ypdxdt0WHj7yfbqcHK9JY3cV
GJD0cxBNkyMvUjvQYq8nLDupw8XWdLX35iCReUTvre9CqRSXWgZP/Gp1kvUlWJT5far96dqj3MnD
xs6DDMzJJr1qp+NxsGkrahpjZQ1DgDAvvWxnSiO5ckzyZgDLVR33AkVOAoLb70pBMh8FFul9iM1y
udsmyPf9Qm6WD+QiWsDNGImqwP058UeCa7mY39xRyzXUA3CBtsQ6+NHUCe/CbL3miAVTGZd5wgv1
DCNSDo1Kf2ZpVj52+OShj+WQh+gpGY895sZuknYdrpzEzmbeD9A8CfVZHua5ZPMmv9LV7q6KsT7o
zVzez0hVxShUZPs07V8YXdWHsQyWn4infjfG8rE3kysvw1XYDRSuS+q6KYpLe1CPOECeslENl5rR
encJue7SSc4VasALwi5mWnxxlQKp09BIVH3/zRq5brEcdUKtRvxBdh3Rm22fmq0dZlN2MAr7abU6
BIjZNSQALEc+bFCl7RYSTmyW7TGbbY+bQ5hRgBI7Gjj2us/K8sFSy003akukI4eC2dnXVNsW2Vgu
jR7f5nHZIdf4o5/TKQo65xJCXKzy6TlTfNDCF89O7j1hw/tcgHs86LN54zjSCrHsyKOu1uq9a091
pHxOQC0hGWoM+BNp3zoQ65as/+FX1oNHX3w3DsZJWA1+51asZdkVjGJ1CXo0kqklIlPPsIXzGch3
rU7TQGVe8lNbGhHXuFjfVL3jPdeGm9y6poJV32UIFADXEpGXdQfVz7GP6xh+8ckeult5BcQZ2NXs
+fvcLL1Dr5yXQleHErP2GkzfEngR3cwvU9XsM8+5Gv3EQAezOPpy+FGv9nev0i4pOa07M6nE3myd
K/p3l5nnLwdhphctXnJRPrrPfabt6fr/qHrgXJVrdDdoWqDIXTjdpduj7zM73cMsExshgFYc19rE
SNM9WLW6NkYtzEbuWtWdPAOCWjEdlNvHub0AjmgAjRiqQu7IW47Ca9197Xh3GU43cerNB6u3Kazy
1OFr1CfGXd9sf7rPFQGryIJQTGBB3Pm2z92D7tU/QEYfusL6orr6wTbLvVXWD0SxN0haGODpe5J+
M+zW+peH+TrNrV8WehsxRfgdwtKhMPs4GZn9izzhYkUrpUx3jkn8yKwxygk7emvgYl0kB6gNt7z8
bVnLa83P35Cqu1l8G1oMapKJeAMo+pA5xk2pkQWI5OBn3V2Tr14IVPKHqtRJTPktbqe7MRDfOjF0
FCR+ZLI7vnD7/tDn6d6fR2jxtCL3hrVeN1UmIumNl/ZoYy/PcHQPAexiAnqG4BGO8GbVvGJ/Hlur
ect1982p+N/XOu1vINQ4h0lzul2tfN54c6hzLxTbkrvDvu2y/EI2VWy1M+gAay9dI07m4Crz8p1r
4hTedlQ2RYmw5TosERjvY7X2SZhk7lMgSRrQeXswnKGKKarXOHDYBM6yAKjQXWOvNQymlhxVHpmh
rxu4v7y137nIhtOApxyZrsn/d33hdxDx2xfMTXalk920DPrBKRlfJm86BIkHWJOAbXsQpzs1vQ5S
Rkgn7TNfYfvg37hV8X01x/3a2yeu/i/SdHZ5UV6NUwOiN6+2oS4DGXstrrUFCAy2yonsDjCMfs5l
8ZrJ5NaXVEhzfUPHd4hSoDeRkLrarWOl9kEB2ZLwzPpgz1r59XCcGvES6In8XQ5gvaUvulg2Sx4V
IrjPljz2hOlE5sYsNxVbC6WyG5+0PDWK73YxPDGlfy2U970IKIFac43tzCFLCa6F5sXmqMVtm536
CpEt1PwSuiUH6Tnfa6HttjZdxCDpV7PqwyHwkjrsLCTJcxoXdWbD/DZ2NAgfrTYnA7TJ7urAA6XJ
aRY00RgwSeQPxipkzCnCPk87rtHmtCbmEJq1EUTdYHoh6uzPTbcIsu76a4EwDstJnqd19JFFr16t
OtDDMnHNsK8ZOkLo++7L8VRsh0UEaoc31zGd2iSUAobYVDGBU0tKC8rUCODdGrbacpO0QHostK8c
z0AwNRvuZEWdktU3MxLhQUllsoo3WPQPk6XzJyWKim1a7KyeLrMa8n1piWtHVi+DRTAmL/7VGX7C
TSPuW8ueQsxzLPrgZNKTXj9Vlri0DRTf0X47VFUz7DIrM/dL1j0y77sXLiY7I9cV7pjtikySeu2A
m4T9ql3a1hwOwyJj7KtV3DmgWQbcahanvEKMWkaDwYcJCgnAVztWdntt530sLYAgorKvJb8nlV2w
y6GqxkvTnRC9uTOdpNjlCl6KxnaqCibrnTjxVteGUUMxYIJf5FwTc5c1ByTE30jDUSBq3rzGOFFW
aNcCKc6QIbQIOy+9RrrydUmSIsLlogrdCofzkppRdQOfx2+RhBQBd/N8leD8jcxR1uIcpns7rdXQ
iWVGQyKtYVFj9hO189glV5Rj+o2S8MnR8HFOZtlc9/ofiWogJ717Vxj5aUExdlOZxPLyK1E6nFtj
XxVo5SZq/lZUNDNT358ulDn+9gwN+fBFgzFsYoKuL4/97ERp534t+lReT4M0IgfPEaauAaqzjbgw
t8y2CtzlIamtq7ReTHh63VHZoOqq3lMH3Wq6aNDok9DrouIgqseGGp+7Idgrb+PgOtdtrq66sX2k
u0cSLTo91KyCXNEbmBwLB28Jn4us0ds87MopzlfterLo2XrZybLzyzbVrsHDyM0lZIdbvRNlslZI
6BIK684+ZoDIQ/7+40rP6agbnKlJF33Y29MTIDzKv972qnjEiTa0tfyFBOUr+lBzWHr2HWCsAg7b
4h40dwtPSl7V03L0gJtGxmLuVrO7yftZC6vAiUp9G1iXoRiq8biW6aGvrSM2rM9YQ0R1rV+Xagz9
YQxNDXS0bnTjLrf518Gr9hVWsezk9FgJ7wTMA9j/+Oi3xZNpLvuSGsMhuQQ0CPou5SyHBjJ4e7EM
M4Z5E1otzFCPOXk13neXWdbs/ZJ1JHdcQhM/0Fwbv/SD8atI0mfVbmmBAVtO5N/I7+NEOPeZOe64
N77CDI2r1tfDyV7NiBzdiad5vlba8qRIGJtBuw/sdjwNZsIgYVEnpadceMPNLNG2h2YTm+6PbnX2
ZGaHoJi/LMnyrKyWsrxMDuMycyjHmb017fw6v2c0kV95c1bEuqRS0XP4YLXHxZsHNSa4DZqyKHPc
aCuQgEVys7t2qe/MtnPiio+ZTNpv9ExOpiy+Wp1tUDYWVpyt4tRN1pvh1tNlo3gZTy7wAIElqOYy
TY3brOmul0H8LoqJRp1+s7QNf7WR/bA8RpSmnv4C+XQ54EezqzX/zlu8/QKI01rEyyKTQ1fKe3Co
SJLo/isawztVuT9rszkgZ/Xd07Rgv5AzOIg1R8Yqv6e1nZMDcSGT5MjYrd0HoTSUPfr7lFTJtxf7
WDvldzVgmOZkOW0Nf5DhCNSfTKZHFmWCi+EMSbxW2amx6LalSjpHZ3BvC0NeWO54U7r+A1yC8VSa
ORDojs9przP1x/q1c+Y30j43roPWCzt7Zmut9/ZiPq1jeVBTd23MdrEzQCGH9eA9NQUWbrNQj8iQ
NDfKVA+g5pxnRvAPGsGZjtPqR8JsTktqXSmczddhGC5qczCjdpoPxmB9RQ4zifoBtbTeQxNwUxu3
5+w7upDXPil6tprxaPV5DKAEL5WEYXefQlJsrHh0vZ1hZCg05vsawYQ5+TbW3mPnr6SXzf9xdh5L
ciNZun4imEE5xDYAhM6I1GoDy2SRcMChNfD080WtZsi2pt276EVbVZGZEYD7Ob+M2qa+jmJ6U674
J7Pyf2Knv+oInk81DA01yuuWOPntCMxOxWULYzODMRR4/VXshj52h0Do84Xt/Trazqel7GA28n3V
F7xvtn5qdMSs69xHUzzdNyhfOUUGKkOKQHe60IG4KvQqmtN1u/bO29BaX9ReHtzJP60k+DXkCnZ0
sm2mhcQ4WyfJd6FDVCUluFWJzcVJ2vuWJOFKtxi45H6NC203leXFyyvKGX2MsgnSftEo0r3dg6Yr
WkhFv2nrhb1K7BKqi51ENzbd4GzW2+MxZNnzbKW7rKX1JqND2neTy1iCLGByvKtsc9earCDkwW4y
Ld5VHryvrIBb3WcnH3Zush7XPANvHwqGQf+A2nw3ChGgeWCcMPccIGdPtPu2nrdk58JC6Riwltn/
yBpvt66cAQZ2P0RWeUr3li12sZYU1ADZB9RHwHM0A9k+rixpQjWrU2oPjOtaZHXW2TTacK6mbUqg
sz8sm07jo8vr7OQyYiBqv4+HBeA2fsQRtpsQk/M+7mzbYSwdLtXSH7PcvTOc+kyFNY/0skOJHsnO
Bv+YCTo1LqmB53a2zvngbbEVhXFKjZXbV3vERFDOSb2zqJNi2y3u+gV8vdC+S2NwbvtbIC2q3dvh
zPu7k+CbfowztU4iLV/CsiQfONa3BVtGnFdHqeFUWuMdJAp9L8OnwfmISPC9crjUK/5P1rnPLchb
mVW0xRC2U4u7op2PDgmdQ2tGaGAuvakik1VlqspdmTv7sdfDKdcOoh8vZt8fBkO/Iw5yn1RVaNna
tlfmqVwSY4OkmECw8jyOpRGSbbBHrb/HR38osLfebmZ9GvY8fcGa5E9VtUTkD2xzpu9MK9P9Epvt
VZVqCdq5fXTtgpuE3nfMw6ubEBx6y9hdm9g+DAkPuTIfVNPd0UD0gILi3sv1r0nT+m1BQNmmaoYf
o5jp/mHyd2Wo6QtdnN1Zl9XjnImdYw0XRoUpyvV8V2W2G8naMs6iIYJ68k14hC6I+Q4v42onkcK/
GsNMHoidvbYIZZ4qvzgiVlC71AHZ8vIo9dSu7sdd3KQvxI9Dtcv72pjOnZ1CmKzhOLcnCK+tprmR
OVYJdQL629jEJKFUob6ITWEzXBJggGMjDupO7AF7SeerLuQlw6/4/Alir6OHlmPzoScxNKOhP+N7
CssZnIkuI8+ccwgaoEIAGnRpBQeA9jxnS8QsqgU5qeWRE7M9ida6I+spPuoaLbhU1q6BV9oDCy3+
2HyM4YYSP+Mo9Z7sQdUhYgbGAUl4iqsVbyXVEsxT8lyrcd/pnGdwJXfFoL5amqdabZVRF4OOx7We
sRYP92LwH53Ru+F1wZgiCMhr47ES/lYMvG2lmo92uVxqr34G0TWOzZi+AldWZ446oDejL2jUtHHe
FUAbq8vWqWkPYz4jg89PJIeLTdN4l1nKTzRLwA9JeUIKvK06eU1WfzdY9Ez12Y7yqRJeC3/mrO9m
+lk30xxHS6MdDQJEcx4MMK8VgrgL84KBMk3urYRBzXN6czOvFalhS3VLIr7zhnS7CsHQbXxm1g0I
gPYgYQYrDJn6ALnK1D4bA+52Vsz9bRs7uEbmg+aDwrj6tVlM3EFTubUFwbMcPl7HwQToH1OhESoG
fmdcABpz65LRngik2QbFMnTIg9prao8fJAn8aMdCvNglhHXue2XQ9nPJR1kwODnUL9TUiugIXKEN
Dp4omC+87dJO0USuOjWM4iT98V3qmbfPUNKGtVUD1cED39kgow+jv5wSeRsIhwqzCtQjaUJayLMW
4bp51sf6o1t7Go/RT4X0DL/FRDfnwkiCdU0u0D/7GN9Z0C+aiG5+YKZCd7saSD5068HrMsRNvva6
2HWyaXoRjXO3d7W2ROBYRgTimkE76U7YMBgDqRD8yT3QFVMZWIKpN+3gXVNytw8Tn3PozVPYNODv
pprfZkppYN8LnrOYPgXRGd1GB+dyi7IMQUe3ltOyjLjzHQDtCxd+HzZdjUGyKX/mGNrClTfIgRAj
383am6mPYha2sqnjj8RqqhBxRBKYfvE4+qjwOqFFhWx3pZC7Ml3e6zE/WBRsYWtBosCfNFXf6TJH
vqZ9T6t+1bvkgEPyzUcfsMlMH2Qwtrhg8/XUmdO3yOjhHqTaLqYPBWVvq7UrQZ/Mryb2rbu4HIyv
pZ5+KCMPKPEN4fG7gAipqzsj58/z85Au5zS3InOFZEhMFOj52mxc2i+DZtGCwU23MsVuk/W/UqXu
BBQTknzeVj376bfWTlAMo9vNm2Eickyy3CeP3jz1cR6S9H9XTfG2FXlkrfl+cpPPOrkNN0pBIdkY
vm84t2WMv2qVf6ai+XQybacZ02PRNk+GOZ0UeFxn5i+El0Tl4JPnKEmVa9V9UiZPKsGqhft155Qp
rYkL+X8DScRG8rxk63UYi5eq4S8CiqdLea1PC/IMWII8qNBguG33mvVc2b442RnUTNGNT6UxIZ9R
GlXtRv/d4XvbetktUDluzFD05Zcc9A/gvvbUThwSkys2ucZ75DrajSj+SQrywR9TFSZ1Anw2Wg3c
sBwuJX1EnEn5yV6bJsqZ01AzZVlgVt6jJ3MMbMmP3EiiCY/QodbSp7FpdlzxhD/hzq69O2nG/IbV
terX0FjW60ww1DzwxFmltTHNBleTZx5Hv7wf1v6fmp0LyySpVbr6Fuv4YcfgY3XFpVVgp+U4jbd9
4kVFMmZIbfxtNawImLnqRzo3EK9U5oaekS+3B4Jw3qXTiRCbwG721mfNXb79Hs5s7pODbhc/HHvM
N/W80oFmA4VLM/n0GzmGcanWzSxbzDFVAs+qVf7O14d3TQy7zs/3lLlc+o4O9vGmZ0vig6/Zz8QX
k48pySKF6zzHvZ6S2Rk/Cn0Kc8c7JAnqq87pklDr9fe6myiG4IQTBTIA9CNHWYI6aAk2yiRtvicI
iu0aa3fKnV7btWBfBvwol+GJovWrZS/RWNjzeSbUPshdY4wm3zlR7h2OpvinUC0MjH7iugpXazjP
8q2yMkA4e63A37Rz580ferrsmsJ8WhF07OLFeBWLf78666VbyiMoFtekXh51PIN+kmxnEsRXv9o5
ndYEIlm2iJYcOJH6UcTTlVbiJSTfJ+wo0qGFr79feLUDQ2ByW/IdCNSZlGFmCd/AzEYfmyRgb4ob
Z6P5ttoTmPaOEZw6OBA0AKEHXvyoieWdHNVlWuQQJHbtvvOvMuX4V2W3W2Xqc1QtPKl6jqsnNpyn
vGYBKFbC5Srgk8EwGBx8mVC/UBykqLZy1ug1spO9qRWv3H7NpkzV1unX69h3P+wqvh907d1GObJx
VvWxyvqSZMP9oOLrMvlxICYuPk75n01ZfNSF2Lazfr8iU9kv6BnVrc2EvXgsiTosZ2NPYsJ2cOSm
dW5wwar1gbt+tanxiDTnLqnqAPlpKIrZZPJeHlH3E9YBPl5NPq8ztJjBD89RKd97W36jHvIjHZL6
dQUUa/CZhE3ih3NqHky7/xQNMk/O2rkc/lGrPJaN/nOOb2/qIh7Rp6I09K9J20aNxR6UrlLn7Kn5
T9s44OrbgzdZ6H+8HXXpv1hZ7slQOWdI2hdf/3JMBnKQyM2Q1AeZ1qc0T+8XVJ+Ba01vYJYjJLF3
UCNsMKKyfxxNZ8eCMehpcQyoNCN13/ow7IFDtQVhohxq8qfH0qtZOWckiG6+KdV0Ieo2MK34eySU
0em7V3bKUylU2KUD0Jo4JJlzcIrh2SwdZIvL0UeGQxy42rVLjR7IeSJKayeIP9Hj5DKVLB1efqSr
Pt/Et5hyLwstRUBSQlHBnMK0uAMEhR3m+bTjGVOBlPndIPxnjsgIdvbQKXk3VPpXd6Mie+XSViTH
gzS6p26tHy2vPyQy28fWEjrVeE5WRMtD9ZlY4mjFLH2us81q+0w0cuj3w6kZjd00spRpI87YjGk3
7mzwyDSSdgeNQV9H0PvNu6jKX7ptwl+3X9J0z6tRhaY2P1h9SvcqdEFXnPva2DaOsRfoElMCFMwq
PqP8fMk8cVptrdl0aQ1CKgkvn4vl2g7ltkj1s18CwvHsYom6GyeD7cI9zoP16Ppz6DbiKelTKGR8
XLnu7igdPrVjhZVG7cgxOrOfBLRW4WXpeSpgSuBvZ4SH2IXZI4eCvUbtcC6fZqEFq4wvtS6jpFif
ktgM9QHEtqg0P3BT7QT1GjbzQtKR8WIl8b5M6qO9pFu9aa/9YDOhcjq0nR9qNoc5SsuwQF1YaEAS
DVIXTbO3ruxeBneBAOFlu9l5y6U8FUtyr6GO3KAILEKuYSABdSzGcmdKdWbPjcbM2c9OdkKuHXgN
zuhq5Gku/yninjl1PhWr95AI56j6BsBrGQJDATDf4MCeBRd4/ViK6QU9xpmN7jCm6dFwGGXk2AcU
al2tUbuL3excTuvB9hW2lmT8WdrgvFV55ks8+IV2FoPY5SO4sttxOsSZcSa6563JcBt46/1coi4o
neIwFPUQtHb8VChUGKMutrOibZgEuOckUyOqVPvB0MuD1HD5wAJcNDyqptJ+1bX8BMVl1c7RlymE
cTmREGdppttpNaCjdYhaEEQuiy2FC9oWcAeGZFnnY2O7jyty/MUyy3PB8uDMUwCLue8yi6dMo0S1
snlLNdkeZk+eCbh6zIvlMg439Z0LGWFctDF9IOeo2hiA9rWNo1qTr7q0Dhk/ZywL1nvhbWyzuvRV
u+cn4btT44/KqMO1Vx/zOuxzne4scPoxj59WkwRETewWcwRFldd51EJKPMLW0865ae7szr4UhRks
evxuoj7INYMmEPHaNMu5M4ttO1nbpGXalpSucEMlwWy6T0VmEsiRPIy4FBy7Pqcz8bTj+qMb6nCo
1dkxJvdCrcFJ1HTEIUq5FnkbDNm0hfviosv2bc5c6LFviE67EyU8Nc/as5WpS4LrS6sE8Xr15AY5
AynblXuE+DiRzjXsYXkMOPkRvDBdXgqHTUjLxYFiE2c3utaPytKNHSEwwEIJVu9meCXmYRf3ftRb
9RrUyBlCLa1fVtu5WFN3560sudJYwkGv9QDnHFUbJpkmqb8Ro2XdzTq39ho/dxYEi6e1Z79jqzGb
KWoViuFBqzY9z4XRpzotL/E9m+k+1dqjlZa7wfZ/dGYa+a12dZwstDUYJxmzU+OlW+ozyZYS9tt6
jdvl1XJctWnG8VS0yXPiykucdqe5UO8DuKcLoAl794DlWwYF7v/AyLsn7NgHBF5RXrQwrEiOssT+
ObvOUTe7hzyhT0/jq+OKBAF1NsOtO9aZrE2TO49NyyrFKISwgs4Q7aWas0OXTvd8QclmnMwfxG7t
3DUzAn/RWINu21RlF1uzbhmj8ohI95YCgKwJdHbBXUILYpCu9s+YCqmgE0QimGloGKV5e6phd/uI
62zX5WYwLP2KerM8Ld3UPKUy3ZoZi/rsjIdknb9tlCnh6Oa/eGzMAGXWfb2I0HA1skandYHqYxYR
Ns8TQjBzCyY+vS4cbKG9ovnFlhh5aadtEMXUG9lOqMTRdkRrvF7JZ7tvSgA63zpOvfXtEEoXlQ7D
mGPU22pC22bT6nIl/O4oFcoPoZFMl0mxW3U8CHSDk/riZVCw9H+FLTQmr30Zmot81KvmHYH7Wa2A
hTP8kBre4LQ+B9v6LtCbXZg2AoLDi20KxXqG6hmisdN/4BePMq+/J9node0RPZBCy+k2BkyYwZzh
P02pj4zmsrqMQHd13dHEmRoX2H5aL9PysVjZ1fTW2BtpipRpsfVQK+XWmvIj8Ts9PEt2b5HoMg1d
ujenkSSbaj2oqt0iq3ql59COMifftzQ4BoMQV99J7hKtPrsTfZWgiNA1ibcwA0JepBTNcNV7SGKE
pbZiauZILtmb7s2vs1b+MlvzS1cpJ2f90Nqcg6Ydb5OheFyd4SHvZ6rWxVsLIowMIYnmFSlVSfF3
qbbEwjyQTnDIiPEgkEh9GpM4WEP3Ui1xy8NLETY660sz0us6yG3sL0+F/+8y1wcJnoINfPu7V7KM
zHDEBmXBpKpIMrjojUuGR7JlAlroTgR9sgrFznZdzE1Zpi8Lpsre+ahvIt1sSV7yduBR70RNoCRd
akXpJdsG/XEwJoQ+x2PzwolAK56n3yx1NxbRrss01Hy9/mpVap4nHUuU5tADojnkBdd2/+6o6jXz
FPL+kaLOyr0J58eaICasNFaidn1S55G/DF64EtB5Wkex7bDatB26DukCnDrYB5Z42Bdu/MDO0qAQ
1b+QQh7NgXN6xICGg0J+xkscTWa5z1q5N7oc8wA3+eop927NEUA3cRZidDV2kvrRaz5m6aZFpNFZ
4nsel/4RmcfeKloHmNh6anmjPYJsY3q/jz6V3ydtZTBsHaLwk1E+85jrF69rloPeVy/omu56jn18
JuZ1mKeX1esxL1OTyYIDo2a5T3NHnF3hD1AmC/x5Vdz3xXqfGPKuWsoqGKzmVMn1UiDfCRJtTIKE
9Hw36Z/xtPGves//pqWlshvhDGCYnErrI0zOYFBl8RYrmskao/u0RIZfrjt5wJloejZiwpQix/RY
A3N1CD3Agh3qwuB588KDh+LzT3KRnHJfHUWPWJDwGEJi1IRWcPGfl97eZ44HEuKk+1rDjWd6CENq
2/zSZP1EJeKTMXRzRG4vyW1Qp2bfqVBMqXeuWrTeQyoffDT45Me8K509zGHCyfLyg5PlcSwXcYcK
MPCnTEasg09jmYIh2xSdUdCVwpZy5OI63C4QqWEiiK9JEfttfatcGNLU+gPW1troaLIu6bA+WghP
BwY6sgTQh07wF8pZXhYjf3NFcayQ1st6PqJXDvSl3SW4C4McNrEYRJRnTqjmYty6yNyLuNqlxRQO
0n+Zp7I7usb0Wsr8My+mX5mPpM6a/OM6If+52RTNxX9l9aKIsTj4HTgiCk9K2vyDX5oof7uHrB6j
Sg57mYljaZPWkxXjdelMNBJORE5hwfCjUwtS0dfmFrXNFpRd5VJua8M7Cb3YVbPxnTdGT+qlyyeU
12Zog5qHmZciQpB6vTNNLQtW4kI2tmW8Uq12NJIJp5wKIe0Q4WoJ5KBU62PXrw/zHFuBYXmnZMHD
k+lFfC7KCUJ5oe6sp4zXZsQUhPtsuj5R0OLcTlRbs/g5+rmxB9Qc9o6acoBOewy9InvKWuPNrMuo
nNxj6Tl37oB5QbNNpGnrk0a27IY3B7qL2eMIyuIEDLIg9QzLPhJ/Hsw7veH3aTuaQ5AM5JtB089e
CyngZGix/IZoX3OOl7DyoNV7z9hQ8shKs4Ky6OSVOZkDllMgC+2vbs4Bq6hd2StVcfFNPXj/OpWh
5Q1fLSWDpbLDpq0Cq1vCfBa/MlWcYjfPgoWkUfQV3aFJpjqoVPe4WMSR95axb5T103Hj9Kjp+hKm
k18Fk0XLQJ0ogbYq1kIuhyrsB2O8pK4F9115Gy9FfD1lIAYuEJjJpKm66UM29Q+w/Ynv2xk2VHs+
OS3tp8KBWSQX7ifFYUih8LxFhecC2/QUuNSe/i775blkU9Fb1HbC33mmg0hOnrXU+WfO1I+4r0I3
G3aW1W5znCwoSbqINKDxa8z6U+cnoPVJVjzHxvqgIM11zdg6gzi3JbExSldnM9evXgmiRwi7feLb
MUM+/f2aIqafcywJuOoTkrCS8yI06h+SBznld8ShXAB5zzxdaWjpVb8t6/kyT/H3bE9PmqudMpxZ
t4SAfIOanaWn+uDzilrPwxeuvPaInDPE0noelUghkK1XxqIXo/Ouc6od2M3llqQEoPyCSGVTydBF
bwUiFuvPhoBItdjfQDbjjp+b74G99pC5DWL9vnuybCqJYzvdl6t21EhSyGZU8Jk5P3pm/4XT+G6A
wkactK9Ff79OaRbYKXuXdFUe9E51zyLEEhTz1RKwhxWHy1Qfe0aXjrHVfC+SBnyI/JuNQesWlALj
loqbvbGoaww1degHEgj0JQVDkOlZ77K94jpLzSLBvFfsSqv+pEPk5yRK46iWzAt8c262OSJ3gK1p
R1/9Hrrkcyj0g/LzR3JwsrcqbRb0fSnQXPLRj3xGlbeHVKIXLdGi2fWDlOmEV/vd1OyPQSKOlG6W
bNbE+BC3Guo4b0gMGhiKjHhbDkU4NgQxGZKocBvD/vI8imbYLBoAJL64ndcWL73d/2RFfuuN+US3
2/OUj1HZTP0G9/IJAeLBIfnoxrpkXYu9MmmeBS435IA8MbXGACytSo9IbLx37ckONEZGr3daqHRc
FAyzZytFodkP/qVOYeaT8Yc3NvxXcFc5M8ucpXY0ORLenYUgHPr21ckNuMpKcPQNkFLFQOh3nrwS
X/sLg/BjyUC2GVVNxNy8ozDi4Dcp9st+r02G2o49YhxnLd+6fCFdorZYFpfpE39Jtml4uqDcEjR+
7A8ldi61kL9oty7ByyXVSstJxij8Zkw4dn/HPzsXnhF0cwZd0QRDneJzih/oqN54a3pqPAm8mNYH
t65OWADiJ7uIx6AxzI/U0ZwtQlsz5C4KRI7txJMs+l1WB5PDP/f7byNzyV+3/F1PPeXSphfqBGuu
Y/uHgzEGwWj95VKhqhHxepw7RBS2Np7wbk2B7ov3zpiTgBTKQJLvEkq21MVPPnxSSdfKcCilQ+7v
Dty+OcA5cu1FT9+4lEJBjVzqekFmOo+CrKCtrBBSZL71YSfy2+kGtKcl3eam2xlkepAOTjbAEoAa
OdFktQ9NPKlwZuzdtigCoACNw+jHz7mYzp7b8xHjJxHEovYyO2GR5aur+/3c1qFsm/sql59UhmYb
ubAyTkVz16Oq2ej18J53qx9lkEQmf+6mK6q3pvBgCR07hMi78z3Q8UmjQV2VX73VhD48SxUvv0Q8
PNuz89TkIopr6hAGP3/QEuPeGYZzHjv7zKBFQXh0mWbZRpSY7BSuATSUjb2hhM5CYjzueov8O9ta
URPEr/WcHAcFAO+azVFZ6qx6az+LKbRbtKadG44MSl2aoDIuf2k2xwBp2fvOdu7lKEY+9YW72Apb
tz5CILwjXGhJ6Rz4fpGQaIZEgTIdyTvQ96lVf/SdvdN1AN00V4e+t66ma+yMZqR2nROUaKOjhaDT
cAAurfW+w4VQW9ZlLnDBWeuFtWdba+KXxDnKy6lodauurdT5k1x4++UhQ+Bnx+1XY9lkHZnXOlnD
YXXckGfjKlL0RHN+tzqsz3mNSLxIrlnsnNe+0c8sqNZOenpAfjEqsvmTLLlTq/SHweANUI57ilm6
Cle+8VO8EqZxnj32X232mGGshZ0a8Qx5JwejjK8CwyZWqp6aWNMYz7KKT+aI3IFU5E1LagnSPD+J
TCD2E+KKBnId/dIyW6+tJmnsdTENQTldW+7FwK2qx9hraBvvrAExoMe8w+p9mSZGqMIkQ5DWhF9r
PBxXvpXQHUVEGupNOJAwi/fIZQmHJNKQuIcsOVSz1m5QsG6d2fg1jWOoeuOczNndvHivREVwgPTY
XuZUZVtO9gLllGwDBAAUiTsHExIpTZBT2svFWh0AXy0cyuqlr9cHKzHQ0tDmA8G84R2IiFhadrxn
C0gBy9aCC+FWL/aBbD+cteQoYvNRS0km1Pr2TuAOfDQZmZAOEemFWLbauN16x9Of4kYhm6Ee5QCs
ktKrktZ8zbkIBD1ovldfKSk99Eo/E1D7S3Orn25d/3Ss/heHcrIz/fEgih7ajy26FY8cXUFrQnXX
38jDHgRoOgzjmVru0Em+b4GWXaVFUtPgIXg1CrlPcCexI59srWByk9rBW+1gTfuwplxYifriSBjn
zP8aKI+bp9TaJAMzHmKJZxaxK1TcZoJ+22RNemZ0uF9T69uH4tmUckItppUsPTpURN9DmdQjMf0L
6mu80WsLdeMkz5qlvnpf86K1rd5yBY5lFR/Igy5r1Z7NRo8qjWOm4aEYBv+7rUnGVmmCJ60sEQ42
mCzaY611xBxpwGDFHqztboyhJqkBo92dMAICJLSblJsSZT0ox/SbPJZrWndoZtURcUEkvPWJmpko
88FpaxlI23yJ6/KM8kQykaOV9Xm26xlotLFhDwlTgrt+wHRya0Ndz5AH56yWCQBmvZt1+1hO1WPF
e1/U7XVoJjzH6sGhZm50Z6ix9kajkl+Akq6c7RcQr2WzVPJR5DycQ+xfRrs6TykePh9BVW5+KW8G
IFMfWpbcmaPmsWt0nza0EMURcLwosFS3Jd3jyZu19xQfFinF0NC5C2WV9NPnkPc/sOM/Ei1wJ715
5xWAiSoJK2WhHsfWulG99lMnOyzigX9VLOXBira+Sfl8UPjaqIwsfmLswRQPLwu86wKpOSfvjq2f
6wpsMjX1S2KkJ3+I193gcjYPLco1d6rRROokF5ud9VFmnA5FoZA1iwpskeDiPtGhDLtseliHbDzm
81gcvcx890vjpemxNAzWodftu8VCVq0Kbso5tT+TEqv43CAojZcu8tw1gkR8bFmLL+xyTuRNzpfE
KvKXJog/gy4w1dMhaAhaHP8M5cNqn8V9PfiHkRq/fTOszTZb2yTkyV2i/27h/y1q7d9MDV8Iy9ZN
m/gz87dUH60bUF/pHhvxoqaPtYhLtHIz5se/BPn8h+AE4br/hl+hVrGN3/6eIiY8hlFdHXg1qevI
+5Eq89wQvR+suoUsjA5BbpTKzZrmBeVILv4SHvPnZ3orVbBNrPQOCXW/h7hgPrR6wkGzY1s41skj
QyXQ0CZ9t0Xyt4zKWw7JbzENjovd8va/W1LJbyEuS0LRAYxmevQX3YSjFh1MWm/az1ZfiFsdZbda
D/lksQlxccQfXQYJ9JfP+z/9DDSHk+FHLy/G3N+yUoyyHZTtYdVVVol+37AwnueF9SsZa/eHNjoY
UnPuiZiff1/e0J///ljd4oh++wjIhLcNNLa3zkX39tj9r1gIrysI0UPedFOjkI7UgpGkTMBT/hOe
a3j0srH7f8td5UG+FW/yCxt8uUSr/RbSs1CZsPK9Y+40gJ645qawzWMJWowX0IpJDL0lIv8lDuTP
X5NgckPYpFC7BhU8v6UyeYmFWSe9wcu6JS5kYFXnuXe1GaXTID6IIZuy/5+/0Sf86FbCQr/QLZrn
f32wJp3XGpZ5dSCtCQRVLYrpx3KmS1kP2r6Rdrr979/knweE51vMLD7HA/y29duDNNjcf5pgJFOT
lFAyGdHAQZbZZvOXR+bPJ9bzbUEGKWXOlkvEyv/9zWw5klTkTcmR5AfsarM2R2JNmakz/B5vFQFM
rLQLi6Xs3qamm/9yPhj/6bvkteSB5aWh/O63X7QV2jhxSefHlly892GS3t73Cwm6lPaAbULL1Ezt
ZMWlvMjshhjnKkWtVxZ7e8QDmy1pQcu7Eqv75QiAmI2sKZ+2ABn+Fgb2HxrV+ZQs8vR0Pi/Aud/S
2qXKVtnO1XLAzzG+5g5oeJhqXZ2EnbDWYttXyiDANO0UDp08R5vZA95BNlYufpFxLTBZ5eVwwUYo
PnJRm6+ygEuXnedD9bd1xvpGpDYt6oniKnBUXkDNcE78MyjV93wkaWJCemfYoNPFXr5Lh28vKs12
sAAxl7jf+PmKKVFTpVf9Jdzvz/SpW88cDmsdcYv9xyvAjCNVYaHKweyodiWxG9Gik+A0N+p95nDf
dGav/nIj/x7d+O/x4rA6ugYBeDbnzP99OgfXjUXvyviAAqEPWnRuoWOoNliVvmx8AgcOHIf1lsEF
Kb1H76uM4WLbwtcO//19/PMe83USSly+eQ4d2LnffhAeQMOT/8PZmezGjWxb9IsIBINkkDHNTpmp
vrXsCWFbMvu+59e/Rd87sFKChPsGhSqgqswkGYzmnL3X1vYhdyHKUInS40vRSBr9k9cYXyWZfQB+
I7bes+Eoaug7jLa3lwvTsjTDkjwnSL7d0esna5unFE0mY9a7avbdS+Nvc4zs551vheNjZuX24+e3
LE+ItDx8LZY0azYqTEL2aca8FYC5pQY4HmSV2X8swzCPdd5Gd7DOhmCdCy/6YZdZdJUm/nA0y8R8
aOqgwSDg9DExiekU3EeiQO5JJnxwiHvIKZhRKvvcbXxg9nMC6AqtV49sKY26/gtw2QdvDESjJFbB
YwtieSdrYZ3mRDSiVTw4IHyvVQEvYjBHAAtB9VWuxEeXsgVLroACvkzab9+WlztpjsAIuE86xMgd
YBVoszQQ96f+F9P1+w2dxo/pktbOSrTsVd9eqpDSdy1l+4fYSaYN8GYPk1CHQD/tu7U1KNzQPoz/
WRjTV/HmHw1Kk3la2woeJXjhk6XCDyq7rw2DgKrGxLIj6Whi26Nt5M04xnxOHYWLlJFiQrQfrazj
rDJ2Z58Pyo/uH7KoZfFKmYP/Lif/LsSdkcxUw9zD7GaXVrTRDD+hYupCUq3ZqBhXzIK29cVTf79I
scmB08PKzxfBcvX2qS9FFjzRQ3hsCdo2of35yCSc2VoKzZRsCStLvrhP86MxtYD7ASCCtWfj8faS
taunQfVpcGxax3rSLJ3WSoFA8vFNYeeHcppQkG6x3h+pFqI6KAt46a6ZmDNH+AkziZ2K+MUKHeMx
zp2lk9yb+qsxgf6D3/F2y8kw9JaNtSRcgATNt79TykHWGQf8g93qnuZYEnWPGsYA0CjMqqJwced6
Xb3KnQzGXC/y9ogX2P1dlh0G6QQ1EWfGKZLfkjhHgmT3slzj4/LOkjr7nRrDq4higCtYqpsVNfVf
7CnLn0FhTlsMR+ZZnNN60lHRfbd8Jh2d5tOj2VU4O+h9HZyUbpJpVoA1rKQAeIGQ93xknTuY7OjW
ue/+zup83rq5UrvRdKtdjSNkMyLZOOAm7cj7lBqWY2GuIkqYXTAhDDSNhRJA/CwFaQDxt0VuvxSy
ty4Gd+x3c2EYO+XTOjUtH9e5zU6xacoOpYsJVsNzfQlZz4qRTvtskeEfemR5J/TWrMVG41PDmGk6
4cQtk3UeiuEAo11tsB90mzhB7tGncXtVmTHiSonL0BLJ71xZrIZdKlZZF9bnVmYBEBDGH9dIjE0S
WvM1fTMDTIk0LziOUYVgwzDTlJ5v9ZJnkk9tflbUMjwrZhVtpQmHpRsSfKRZXJ2nZTDu/NRgr7PE
cJQV8qlqlH+C3B933owAbuoyFM+58u5MgJSUBaEwlPTSsZnBIvS7LgDJNavrTuk2oeyNGZBYoeiW
xhjhiqJKNP0gukoa7jfgJL/idTl+uUad3SJ8xrRI59PdGLNwLnK3NfCo9uYurmmb4OmqVj6NryN1
vmmLr5ZTV+rbQIbmeFPPeXwoFSpiWdPDTdUwIMoox8dhZB1TRTsdefTJ3VSV0RW1gfasn3xFcya1
zyojS558ABMYyzMN69DQ0CpxnDhL76dPAoHdj4JFFQlj11BN3LoTO74QoRg9l8DD4g8Q1u/C/qwg
0ucCYpW4MVq40/2ApcitS/NGJAiA4fjZZxgPMQH5WXKXpqbCE+2KK53KNlwZrpdSYzGTCgRK46lV
nHa8QkjpmmlejogkCTSy+n68SG0PIKe1mGt88JGczXgtqIU2kFuz56xS5S6fCxdjZxnk3NaAFbZF
tFfVtu2uAbI4+6SXFTQuV1wMdWj8NOqKlwFhmPkjhANaoOHgFLhpaMEe46ptHzMX25E5B8kqMmiG
0Akc75DkofGwA6qT86SvMqu1to6TGlssnzYNpSACcqJ6vCADpWHyUFAhj9M5U7sAHZJTOOSbQg5o
gFcIenMPsi6g09B3zwjwM74hvK4ryvk/qqRuMXLpEgmzmxzSKCGi15AkVxPKSRG2qPtrEv/4j7Pc
2ViYQnZOIiiK1ZPrrl0b+rZWhP64XJCOf0rLrQ1ymZ6JeuaoAbrez4Gz0fVa1xkwolU3dAqNp6Bk
Dw5pb9blTGUSzXrrRRYvO/BhnA1IcScEV6sR/co3IkvLS3So7iHH3P6ADTSgnzhZYL7G75HglEMU
UB0/uxWOEWjqXfocNqK5C7MsO2/astyMtM9xtcTTvHJzxg9TJn4w2vYXDRXRbW0SGjzMDR8RXpif
Tpe4P+nRjH9iQaEvkWijZwBo2wRJOouAmDkwlMMFk7p8ygHx7xwZCpIFKNOPVFdo3vQPlb0ogEsT
cFuRSXNNDFiIz8MedlNSFUfUms+D2SIXyrW5jiuzZmdIYduyBryEMZX/IKHvPiNNdbDyFOLFVagN
TDYvh8zAegXj56X2e1qeKOiBh2jjx8Be+ExmWFb0ECZPQWHMB8W57sbxYu+mMaTYIEazd2B0ACrY
Cmpi4HtbNr/MJnost4Mh5Wtc9chR5l6XO4/u+55TkTg0cV1c2IuYQhk9JJy6TcdN0RbDFqMyF41Q
qNPzRZGK9TSgefSI3Xc+Wo3/Y+qAxQymnR8Z98VZlVb+zp7TBhsVnaDCKwVKW4Nbs3Cq+wPiNFEJ
7yaHSHVlLCJNw+h8lKY4FIxiSDHTGD4GNdcw8DnFeYjsN33mZPVVxMIXy7J7clRF/eNmXZ2nx6RL
US0mug+qzZzUGuIZZk6s8WMSXM/Ux9ovTvR/a5dvdgQW+dl4HWwl+Tsbxbc7Asa3Mqw+mglsbcEs
ku2nszXi8fm7A7MBjK0uk+oQGVMSHsuEk8eq9yZWcTEk1m/cbR4UCNyBhAKArEuPbINNZ90M0tAb
pzCLhTVjdXJvuBXt05IQUzr/5A5o4HI6wzkQTP190DvmI6czYg85HLS38dTM9gawhcfugk/+q9IA
eeTv90G2YmsIK3vZIYqT40bvm7IbhIGa3AMtNMiWtl8+staDbF4vJP5N7eDFM8mV2ZKhHlHNqAGb
0H5Yi6yzLlQ8/vCFcs7AYfZQqGoawjMSZ/DB9nGusmIt+P8BtPTDMUT0ca4cZKbo24y1qHp1FcWm
fyZRdCwtBlxLBVhWHeXJa2kQshABXj16FUJ99D/DRlYGDMe88i/TbuHY4D7dhIjXoPIl0dlkG8MN
ChIaQ5NsjxX1PP6pCB+KJE7OU7+Htj/Cj7OnHNJSN6LOyPCNC2FPO7qXOO7LKN3H2tV7HNDPTclb
8C1RbskdJOfD16ymZejd0l+EKuBZ41WZBTADI92cm3Y1HkvpxOdhZxf5dnbrbGcT7bTGq2dtQRP9
FGnZ3EQFyNPI99Lzhthq0BCDh9eJxaAy4gU617lX2o86ZO4V5B0O6q8ydMQOHyqJFdhvOXIm7S5O
J7GbHDOns0ZljVARzvOOzRZKd906d0z70LT1+ECJG8V9q4a9DKFJj6UDQWoafolwqGkvgUI2jJ43
BCHvBsUciMWQqneMKbPD+5fqqhcoV+do7ZKCA6IELQo6u+pyNEVBo5OHV4eJPrjdaF1N1DAvBaQW
e0V/qvs9DWl1VQ92DcgNCzO1/mBdGw2wNCuwJ2NVdKZ7X7V4QepACCDt/ZMxcoNONJbXhYlINJja
aesoNDFdCTi3JBCEph228qKJAHPDO6DDlLjXSdyaB9E7QA7qwUG1BbQ3T4CKFmTiXdoxQoXCczzE
xrq/1jQQAfeqh9plEcf4n+wbAwWB4TTdvSJK8w9xPeoHx33EoXFhQbToTHnfT9HN0ET+XWrI+FxQ
y9uBhsFwMiUAZNtfbP19evpGtgoTDPY9PbuzElFAscixJvww3rTBiSw2eSgNPDKNgKEx5Ic2x3Yb
5PhmhFq0smOH1IrO5V61lYvmg4rxypwK+1CHskIQbMHjaybrzB6bDE1dMm1JvRovkwFAhUzE+Ez6
pblxJs/c2o6okH3UGj1l7IMs1+ZPMyvhGxOuQQkPhzWi4dFFo5K1Rz9ugwvIdGQKl60DDhxgP10w
b5uPofVT0x5YsfXDruVo4yKaLQU+o2yuNEa0w+B07lkRFe6lYFDfhK2HjTR1swvGuCBAZVS3fjpW
V2bQLigG034IsRRtSgrgBywj1XlXmgPUIvBiZDFgOi5ad9c38fekADA3mqa1nZlYX3NDX7OJkVdQ
Ltzz1hh+dwDxjjAJm/MUusnKsyqE9TXnlcm227Wa3WZCgzEZG0M16TbGWnGJuif6VlCSu/R0V+7c
3jJ3gRboCRGbgYTDQz5nzILjNH8j+9n4SQ1UUhcomJfY29yHUeQyrtlazQ7QKoy66FwlHf7cC73L
XnbTddzl5rOi6/pcUXU7jyeN2r1GxitD43te2i9N3H5HRuhdGandrFueJM8ww2A1eROWE0RtKrDD
iya3sU2I3P1q2v+gPkk1RC0NJ0JB6IGcrHWcZrshBoB0iKuspFuJC1ezwWLD6+37KkOF2QR3elFZ
gcXbFnZ3Vnkw5D6viXxUK7AxClANInrFsrR8u+J2QwbOs5Th0XCcmbzrcNAXaR4Z8z6JABmte3Lj
yS6SE+6CrK3gH+VxNd3neVYU69kFhIgSHREbth7ZoSzW1rCBFYp+6Isf+gG2XAlH0W+QnqAkd1rW
zLtyBmLLuYAwoKa+YGYeQOGVldg0HsRvLap5XSesPEO/+/zaH9RT/r20c7Ihcl0cml1vuwcK/Gm7
TUvm0I2XwyFd1R0Qt/+9YrTkObG5oFjlsiN6+0qojdmsuWxhYZx1xw5i/cqSSM3SBq8E0/NXUYsf
bD9YT01LSfw2MOqX/eA/dbEMe3/HEOsOgylAvdiWgi44PwuPfIJVWrQRh36PtkRSoEYoXGdqv7jh
jz4FGiOU2KiQSUJtTwahX8+ZxijSHWDoldexKFnq7dBeK8z2O8PygIE1mbW1hwbCu6qr9TwK+JY2
ZNTP3/Tyzb3Zf1J8ZyfhETLHjGaehvw2leJjiV3izwUcqYWVtfBKon7+I4sCqFMOQPuLPsUHVUku
qSkPOrxvvsS3T1/GRDXS4lUHYIZMShgD2dj9GqwCJZuaceuhQAQt4sfq+vN7fXdhSTcGfqXr0D9T
4rTh25UV0q+wpEqYmajxEjfI+yOswuKnVRPngEouEtRVpsR7UCBVvxrl7y7PxEezmQ2vosVvnjYP
x7JCzZM73aEysA6zL40cvc/mGORjH5IZ1npivI0Laf0MCWb9okT67oumP8okQlWCxoz57t79Ku2T
3IjbBfcfkevFIBdoYB1oGxAAdflF6JP9blwtz5peFLmNGmzk6bNu87EKGlVRVbRjt8+hq2i/wSHo
ZDdNq8HDT0aIstdymlgCU7K8alNqgJUonIjMLcn3bjYF2qlnU/SqYYREmvQOGYEN7tq+doDfyCRZ
o+btkSURI4w1NnYpmtahiQCVDLbBwBZbdeODbVUBvD/LCXahk1TRusg9B4KhbxJFMQ7kIJy5Sbck
nrSWtvH/hqyro2/AyByatPeA+sIWcV4aBF/fVBxCuCygEFiLvxde0NxHrbmjtlGy6YRp9WxEc/Fg
+l4MKY1sMyAySZ9aX0gJ3r/Ppa9oYqBkBqGUfDKFmf4ghjriI4Ll5x3jhPAWJ45Q789V/MWl3re2
mJGXTNxlwkSbcipbiFohpjZJrEM64Gn4mWkutHX9Ka8xwrIzWWll6Vc6mkOwcfSSg0hkbb1lXMX7
3JQ2Hp2MnOepzIi6GUbKV7jbLB8sYZal27ANZjTXTZyd10SHBKtMUdX6IjLQdd4/MFux2gv8lmgh
7L/t6n/m/MQJKmlZ2PatkjTqdn5B8PUUju0G1uZDjfc7McdH8sOeAi0PuUGBSIfpIS+hBBa996sK
KFfOWKR2YAoccMANRTB/Nu+cPNTQ4wR1xMwDrbiA4xXaYZSow1Un/B/lEtnXoUWnNr1oDSE+aDzr
GqS6hCoY4GHlhCSQY6CDb/LimmpzsoFjeZBDd56O8k43Bdjk5jiB3yRnvfjeCkIWxijdlmZ2pzv6
ymVj7NGvJvi34vo8l0VGH7FQqyr3bkM0AyvwvIdxVreNGveMEYggOFl/zDBQNsGojoPsa26AL3Lw
1NYgDeBsaEwgPfCLMX5i0VIU6MA64eculHFldfdt653J3sU8LVLqlEV61aBCzKnRdqJCUNwe4CsB
deMQAHLuFZTpa9m0135rnStDc+BwOA1aAOxlcUbAw4uN5GgdsGuuNOpAVfj0zpOjzpLwMSsJb1p8
V2b32ANpXI8GilhdPmlEBJSG9FGjnDM5Jc9I6sm+znLU18OGTPfX3qsO0Ft2ngoPc+OA/RHi3vGm
O2P27ltFHIuw1xq0qgd6Uk41OSzpTZOGWw/9pwlsezXa6WMzq3u/ny55dFeVmC7hdW5BwW8FbJ3c
sO7DGoiGk0FciO1LKwdVwzwB8SmUD0EjzoEOw73Lng0XbEySv2Zpfp7XlKRbvLsmcvfGRYWRphDb
wC3l2UirBkjERLuCI/Uu7eIbsssummK+tCz/p2vH3xLoSyQaPButv8E9d2mP7n2pCIsQYfgrgmJr
DsFeeGWxYkf9MojuXITyZz3BMcuzYJ8U8w1hSmzB2xbTjfHNRyK4svlsWzt4GhTdJa+ubhX+6Nqw
frqwvdxAXFYGvKJ+nPFNEGS8jpYGms15gaAlTCzF1aCKtfTo+nX9eJlSD8ZIdFuA98ehghfXhv+Y
GE9hSIl4Sp9k0R3VMP5qA5+0dlyFdnDVDM6elg6iWpfKlvNAiM5lHRZr255gXgGOIGFo5U4QmCnk
suCe9a68NIyoptczbsG376ZWwWBsD5mX8Q3nz5XKYc/pXUNxI8M1NpngFOdwH2fNrZVyrOr0JaME
KkN01ip5zFIip7z8kj/jPmKFW6GvwrhBibKwfofp/GgaeIHTfCs0gNRwvK44l4qo2nYWRNGxex67
ahvl4QECwTor8VR2+LU64xfxQPkKKd9VXHaXJsMIL72zjjmUOkZ3HNR4xXHsWCJPwYjHuDD6H9RN
d16cQg5ubqZ0Wrt62HLq3g/KguEfPNd2/TAFYANDAs0MTr8ra1TNutB8KK5xpO122/QjyPxh55rO
Ge4lGi/NY1oYV66RPwEMuTMpPtK423W9hRwodW4HwybaQkD/ds7d2NkySl4HjTa+kuN9Uo7nEXgo
/OmAs9QZllJeh/K2hk+YQCuvUEY9gmy5acvhLEbbxuyC0ru4o+mx8Yvyt20gZNfS/25OgImral/k
8zeDZK31FNPjLAucYK3fo9mhibjVzBZsWK4CXafg8bERugD9JBhkPCbOfWgMGANh/9EHMmgKQn2k
0XVNzeZ7prJfY6cuySj+2RYEU9uxB3qxDZlabbga1t6LHIxH3tYkcD5Lkn2NuRyV8z38XpqO5V2t
kApYhFVQTw3vczemOyIfzbHfGHWwczyqST5kJOH9CYKY7h0kyxwPdhcHlBVLTTB17VzIOPjdlzmY
4r5/tKPFJ+5PfB0KpePcUMztDi4miKzu1yrXjy0i80jLW979RZU3A91OQSO47JeqnWRvOv8oe/s2
s9mo2pl1M0SQucfU+BFBXYjSql5bc7N1SvNIG40JUEb7KfCg61I57aNFHhwCPrAv6b7i4Ul5WgN2
kmpDuegIBetSmAHVNtqSqVmrFe/tYNG0XBcx5npthHubsmfjgjD2w/DQO+mBt0hzQC69q4PiWW0K
5dyIDGKlmdXFRqfjUcbyGLbFuRU2D+g9nwFhQpkE2ugE6qIfbBg95OXAM8Vgs+1I9MkwxYTlQJNc
0kErbi2z5jFjtIy9owKUlOf1AbLOD17vfYJTlLqbdyhshjChFoNtHMMuSjeonM7zOf4hMylXc+r+
8mnhMpjFH89IL3oze3Xm1IRP1u8mLG4eu+LB6Z9HIlI5bVMojrvfSWplFwRXoEnHeYZV/NDXwxW7
2Oukms4jbya/qxpIBOnmF9MbsQY6TrhVgvKLRmHRpph3sKGiSjjmE462NKAdNMPl9dUv4sZ+amjY
YHv3nBfqlZ7CvWLR6CrOn/ZsUWXrBoT5/Sx2DWxsclPOxklfdHH2RPAucJr0oQTxbs91ujZwLp/b
CZhp8mkuU3t4ImwClnvf7RsXwE4K8JTQMXulTb/dDKl740/9NSlUyx0Q+lQ0F4H4Q0P6ZcjFL6ts
QdFCtq5Uc47dGAqKvW+xh0+uszVpn238qrtqM/g2dQPymYreD85WPP1iunEEDioN/EBjJ4hMKJO5
bfdsd8LvoWU9JhOeFMUqhMqaXYyxj2fCo5SxbwdmdzFDHzCaW+kOMDEWAxSG8F55+zofbyTizFWX
VbgvjSvplayS9mvrEXmU5TeTXWy4y21bqT9z35yjCKFiktzAIDqICTZCm2+T4LHpnWsvjQ526sGL
wKYbzznBDwZRC+TESr8+c3P7zoqmnWwA9A/zZuSbMVrrgZixZG3ZIWoJIAZtc52Y/nUFvDse+7WA
uJakyVNdObcjCAff9naxC+tad9eUBbdoZb8DyNnrJYsMVqwBU9bFzunUsJRruQMPR9M4TP/QsXtJ
hv6hzqYLegbXZTevjcy015YZXBWcUt0GAMgQ2btR+g8uLpOspSmR4JJISQzJ/OveavChGKRMzTMf
34hrA7NSPV1V1OWRk+/zmPVcf49k+SOts8vCUXeg2q79KnsWSycYrBAIx2SfGOGjJCNGdAMBNyQb
9vHwDc0TKBPHe+xgjNOF/Fa3E1V5nJQcnEz8QOzrVZffz511HZrImiq5w362JCwxvxq5ccYRn/5x
Cw4JQQ65Osm6CPKtbvAY0rghvZLZmD0iCEkjQQ8j0Szgmd70qKVtwA+wMon6Lo0dR/11psSLjKc/
npwZBWF6p3W7ECcppXAcwaZUjKQNerD+JBuHYpcEJmbx+egN/gH70XnolEzCRv2bM41cj1pck3wE
MQEMxgRDjnb4UqNch1H1hwioh6Ec9m7nrnMAWVNKgyGz8fTksr+3x/KqKL3D2OVPuWkc27iBCagu
l70s1ASGrTvviVr7onyDSO+0gGNRTsBJZ4lFGCxOCzgEfrmlnUbWQVMstP8EM3s/phD2j5B6lf1K
m4IpPSjHZW9AZx1WrtVOepfYJiK4vK/Gao/2wvkD9oiGTkwCUQl8JSGpizyX8pCSZ3tI6cFdRm5G
LJeG2bXEqk3udds6nOn7ecwECA239dYp+aDE0w2B91rFg/8q6qr/HdERZubwE+ObYeZgYKzWgEfs
IPKvja5Bz2DAptnVSJOPWWcbmHVYOwhFJXvWIpJlUNeN3ZD0VYbiJhWidHZkOsPrDhMrq1Z9bzcE
3vhifu5nC7GISp1d6k7HrEIx1BbXZl9DRK06FIb5BCvBWQL/0kxJICoLeRbSiv+St9q+zMt2vJ0b
Nb2WY0YaTtJ1WOIwerzIxtTpPsRd2e18YmUeARvNzqaiZveCEcYF++YGxUzKkhqi7UDP8qnOvNoG
kkPsEA0BpByoeKzgzHLthccgGmBbkIVATOC8MnBw64H3RJaS27HXMEpx5XgDh0ZPCdDrRlm53/Nx
xNNUWF0GYkUVOA8pKdVnZcoM2PAp1VGNtcDCBMW/pui3gfzUPlglTCEAPxFQr6yqs/saHYXAUFon
lEUghpOFVWA6WWXpwtuiIUI3ObIlTr42o39RekV/lprNFJ4bKkD3YPZjQJ9OTQDis3aK5Tr00p6l
zoUAvYtw8Nb8WfD6d93gthdUtyuQYVYV/gR+Zd52ZHh9w/QJZvLz8t4HXwKKY3TAtBYkwQ4nukM/
JBA8sZPgCEYr3Zr+FD3IoIg5LHbqi/r4+1IeRUQaGBI1n0BBelLCbMZ+tAIvHwHWRJTv8AVNW8sr
9KMeG7M4G+baulFJA4uiKNPC+uqjf6c1tmzPpIJt0zpfynkn7XNA0LOR+44PCKDX2wT12wbwDQl4
LhJrR7evXmWQFePmEw2lmPZVS6TL5w/7b2jqm8Ixv8Gilrooa1ECWicV7LY1ShVZSBk75bPeYM+a
vjXQrEhrm4cBnHApWTuHZs4g0wXJCB6VLugPgsjNe0puDgqZcqqZQcHu3GSF3TwahYhwG6GhIp3Q
BvvKGJ3gwuN0a58bPnkwf4AGsg1nHWvdFZxrv7ipd30BaqSCaiVTKu/VO5Umm1mG62m0rUPlInw7
yxrhbMQU9He9XefBWcO3YT1jDrXirSBmi+QtV+rXzx/s35d3+mDx9qJkp9bGPu5EtGzJWPl2UkF5
MGJ5bxnL/ilLviMGdX84mYTZESUQVxsHi4u36DzrjuOZtXQfWypaplNDbJVfCcTf1XNxcjDULM1H
RONMnwy5BtZFgiJlPrR6nM6yiLqPExKKAuzg2fBkvf78Kbz/wByhluVMICK2cIe97RF4edM4fhV5
h8nu1Ex/LfBfybzWw4qVvv/hioJ4OD8y/HTluEaVfdEp+GggYJYSSHRtmvSnLYqGLsEs4onLZwwy
z2klbUHCpZC0ZlflMN54FOooOBBHlo645D+/+Q+GAMppqby/ti1NZ+bt3ROmrpuhCxyCgIymgQlK
oNk6FBH8x7FOa5Cxpi/Fa9aM3p6qbfxb+/m47NGccro10IjAth1iRbaL3TClTyo3v+pgvZ9seUEO
7VzF1oMZ8OQnRqUvnKJC8lGX3XLC8TvwerNS34ZBybvPn8dfI+DbT+LtxZYf80/t1g6gslAeVQgw
81StEfOpe0onOIBmCk49vOgWUoRNLgJ8yUyrvRSEnwQGhEKUJNVobg2T2Ju0DNt7a5DmLsw5woyl
mL+Tdod02BhrkisqLe/RnVR36ejGwKdRQP1KSCyCvFamyarxyuqMIyORf2mM6druBGBDyx05KXPp
4A5uXf/S6BhJxQD+FndBaaYHYzaGQ+gjfNsGTGu7VPcwyUc3KGc8+VOmr80g9FcNdqIFrArrckdk
XPYwhBl7A7dMj5TXu2Lr9FZ6LdoWzLk5c/Ikjwp8B/J6UDjrJPEa58KdR+tl8Jca3VxENPAjP7DG
dWBqqlpxmqw7TbZGPGJcNzkWraMoGW4QhhvbuFDVbopLdZMEnVoDbIaVnMvsSJ5n/i3tSnkWFYb9
TH41kkoZwYjpW3mJvAAWfo79pl2zg6p2RUXK9edv/2QqQCpAMOnSKcXTZLPOnKy1ncgGYHGTv09z
DZQitO2Yj66qwHNbVJJyIrWiKXZeRwVR+PNLnwzy/1wa8TA/gKf/bhYyjIGUVMvTe4ydqGZoSRI/
MqvHAfP2F02Wjy61rOks6M7fzvTbIY5ijFilrNH7DoAX0r1c4f+2qp07cNT43+8KBwI3xSJHM/J0
bnUqLL/0O/esEqSUiJEs5e3g9QJYu8hJhfr8cidz6d+H6Lncm6lMOunmyfuDUeT7sy79fVsG6qef
OMAtnB7iGHpt94Bbqz4EaVODE5CVf143ofmV7+KjZ7vYf+jvsLyznLx9tmMGpGMigmyfZFH1LRcc
/YHrjvqOjKA4/H+MGaZsXKgsk453asIjFTVic2jpfTPO02USKNCUKId205z+/PzBfvRhaFpZ7ETZ
8NK+f3tbqL6noZIZ2hmRgzAFpDuPe61m/I5moBLa6/3oQ9nH57Quwjz96ux5oppdXqxGMCCWowRr
5amKAot4yJau8/ZNWIq9Q5DjfRlA03MdvCVFq1iPyq78opH3wbskncZcBDGoJkx3eSj/LAW08JnA
O+nv1Siab0UqvfBbqhLvvi5c3/xq4eEP+2fd4Q5NutjgDoUWErWGfHsxndaDDz3ZPQCUvs3HiWZN
UoNtoDofXEXZyH2asLe/OFwsw/HdVfGicTzHRcXm+u1Vs8IfIB8z4ZmexVFKwLaeHyOfNNCbzwfQ
+2fJ7SFcX7yTSAK8kwtReYnMskZxnUhvIH1VOvDui1EHv90Er9YXH8ap8Gp5msvZjA7s3y3D6WcY
zu4cZGZk76umq0rizm2MMC4kzwleeRzeAunsL2j0m9csAkuBX6vmRUAGeYrarHvVJPoCcEvcm0zW
5k7m9Ew/fx4fPXj88cpbhhdv++R1NyzSgvVkpOYdCPpmbkHR1GrEbH7xht9/uSYLmY330NHYhE+V
XZkCblOQMnqohTOhBnTKRJ+p1MNigPGz2Vv0k4erNEJbD1cKofDn97lM8CcDDCmKww2SM4Fl/mTi
sDs/mrPGk3sHOza+DeV8s3syr3In6m47CAVfCH4+uh73irqL2R/hz4mazMpd3JBDbe9HQdn4zPQ7
L1+lRCi0VB5C2o60cmf9xct8v+wgZ0JRj17BReN0agr2CflOhMjkPo4p0QUKeRF9sGBW0DmJ453X
MsI8tZqmIgLHKOWcXmCArebt58/65BtjbkbsiNdPcu8ovU4rBXYbNPSGCe3qmnESKwDGzaMZjmzf
El/U/+Na+5+raaHYRCC5gDLxdupoMdMO0kmjY0oOaYypbFNGttpFWFVoHjuQquXoPpQ+G6fadb8C
apwM6/9enQVWLa5v/np7dfaus0tCYnwsK+YtghjRH7TRi0yBdoKI7fdjpDxkBGP9/fOHfPLh/vfC
ru3S7zVRl59sMdJeZVaTz/TYl1LoVvQeA8xsk6r/Yut0suT9vRDMEFwLbAoRJywj/Z/VZyAOTNf4
t45FiRAUye4cP1EO64szf4iHZhM7PXtvWZAj8r/f4b8XPrnDvmahtf22PvTuEIDeQwhVc7Wc7/fz
C300XllzQEtw8pXAWd7e4eizHrSFEx2nKbGLVQCfpaLUPYCkJdJLf3G1D14co5UiErZ59kTO8u//
eZ6F1dONSrv0aFtDqehSRvIFTUZy//lNvb8MrCIqg4AYFB+GPJnwrBGsmq8IL6iVjXy7ifGzdXVN
0PLn1/lblvhnZv3P+ABmo5fJFY/7ye7E8L3lW0c4YnjBfAXHo0jWGYgwc0lLgGDK1nvAXjJ6TzIK
9Q/aIkR869khQrMdNaGlSZTTaO+NAUbe4utZwbCDZaJCMSe7WYggejLxqD4KHEG/iGWJp13UA78a
3IXYqvwIpUXuqu6Xr3KM9Q410eL/ODuPHbmNdg1fEQHmIredOUkzozTShpBliTkVM6/+PBwvjprd
aEL/woJhAa4uVvrCG3a3J7m4zec5EpaoLtG0A4rSWG7FwQr6tEDbNO9zPLtbaVNlpBW6A72FYTVs
vJfbA16h0oMT1QyUn4BPIvaz3CXm2GWzzMmd7GzgYSirgV63k2PV9fZpjIDP0DSDpOXSmao7OPY6
jZyVH3HtXDBlhyKYblManP/+j50aSVsx6QZPXhA19SFooO5HMZYCmsQF8fZ8rwzFdiWydnXd5s1Y
7FY0oKuBxC2/M0oXNqu0hvJYKoVMcdcJRLwy2hUoMoI2sDeptHGvEQaez8yteD010wnvWj7zHjjm
Juqs2hsNXKtqCe4rzloFq/vO2ZquTyrR4mzYh93n27O+crWSzNAMgL8PXWSZlXK3DKNuYFNlCVFC
gZsyer1BpdL86SYrREEhzLRdUiIuufIF5g27OLRnIy+eLenrtKUdTTkh8C4+diD+0OZ0H+DDICpd
zlxXh7b6GCDXnlGYXEn8r86b3JTwAGgi6iHnn7+wGz/I/FE5aYhHlY8cYDys0IkOMO418wCMXNEY
v+tR8VcuxasLz3tJwxahGtS3FiMj6ImaYNlHd5WaiofOfRyQ6ofVCXZCbaZ036KJpSo74VZvoMKi
bk2YajHzOX9EREmlvErVg/t/sfE4rn4vrMw+GRgbfh7gA4PholdEGy5zH4noMJySJXqmtzfa4v76
b9i5S0TL3aYgsLi/sLxWKqG39imLLetp4urZ6BHUZ2plyba3QA3cHm9xnOfxUFlDDgP5OsFUF9Mk
fYtEn0rnhPa49iElLr9zlHx8of0sVqKExU5+H8ox2SgA60m0zEUCE0QByX/viJMxQfqBpmJWmPn6
iUTcOKnhPau59TsvZIiriOMnKHIg9x8db893eV2//wpaUzrvuksI4Sx+BewiB1yZ5pBeZPE/o97D
KZIDUJ7CBrDduUidSRSAK7N2TqEroJdUACtu/4gre4vCCA0EYgsQ0steYAu4pMduxzmZjgLsNMOd
M8bJxKxCscV7wdhrohArB+raQjsE+xapnc7M59/0xxOhU2eeJf+Rtsb2PtxUIlB+W6aUKBx03ap6
nXl+a/33lXmHURzSqU6YxvloaSzisTUU5wR0Q37W4YFhcmdNK6nbshXx3zCui5AV8kqXuRvdf7rQ
Fh+yiwixPWidyS/JtwRPQzAeHGN17Kge+lkWPdOld8yjPfaQYtnihza0w89D32e/Efcw32SDr9rK
4ZoPzx939/zzAD6wyjrdCNtwFgE5JkiFq4+GgCE4Jr+sYZQvE5r6NBezqqh3QtHrt54Hq4SWWZfG
yi67suJzF1S8w/BZ+MVV4oQ0hWwXMXMQWNpOD4U8jCk4ksRHfPn2hr42UTpw6BQyS17qxUQLNDBL
U+fExPAckVawfePeNZDvTqZ2OuaN5d6jYOvMwsRrEcK1WdLoJqzlstasZVnEnWSFM80gTrZeFc9F
3bmnAVTbHTgGZeUCu3Z3GJCyuDy4OBhtsavtMTbDRDGdk1447qvU0f3ALs9WwObgLfDd58u8qChn
/8KdIX4hrX3Oa4Ln29/66oTpvArKf2Qly00VAlZUkGamtzZM1mPujrR7ndrZ+ZqUK0NdeYwMus06
epBsI+oV56fYDIckHFBM4c7A00u604SvdlY8DjFGmtjE/yUN6P28IDcAE2JmQVGUPx/P9U2pNYTH
pxaw1L53G5wlRrV8mbpRrEzt6lpSXZrFoFAZdd7//o/7UGKPnSE9yA3VY7sdhgY4yS6J8ebSsAqu
/QLvWdwqsKVAxbjCKyWBQvPv3y8ludgc3joOzNPFW4RNgV9VBfxSrTLqY1urcEozQO41r9fKVXTl
Qn5Ph1DfEyZ1/8VSxl0kG7fXKYejZv9PPKTmb1TO1vh61/amDe7CIsUkVHAWB6QNBnfUqHef2rgU
ng/rf6MPtBa1qehWJnTtDeWyoWTLOSQNWbxn1YTcrgnL4zQO2iA3duDaXyI9tBF8gUoW4l6hILDY
IdC/pud1ZZImBSQGnx9TqpTnu3QaYi0tdBdoKBHLFjcO5VQmjf1ErKH889cbBBANbwcB+FyzWg4F
MWeyjSDw/MGE/KVkZTK7C7aYacdKgIDQ7eGubhKLuoplUmMhmzyfWWimUJo7lk/Y8Eq3eNYl5QFb
qDxbeS+uXCwEgmR28AzZKEuuNcbBEv+gWpzSuEqOzmDgJux2uC4GDoIPk3a6Pa9rK6bN8oFkZwgh
mvO8/zzrYSOo6+niJCYlO6ms3iOc1goXTtdceXTnFfnjyaf+QC2Z+MpCNkRQ7Fus2NjTtJxSfK3A
GdVoeojphcRxurfzdPaRMsMjsFKUoAZQ3rcnuTgQ7yNT+BO0HzjhkBrPJ2l1jhEV6ER5EVkVcjuK
tvFdVOUTXsevgGTFC83Lv9fS5GVAjBodv/lWWfagwJMN9aDij+m6Y5DtGoAdrz7bE9y2P+D/cHuK
1z4uasFUHxzaXpcc1YjMIqibFAGfJtgrUYfNVzXJTa8hKuKmSHsD98XwuIqLlWVd7KD3jwtTdK4e
zympuTgZFEJQNStB7wH5Sp6nuJJY3STjh8Idwv3tSS4O4TwUjGdy/ln8mdOxeBRSQ0xtBdnUC4u4
+gzcG1Q1ErBxvzLOJUaOgXj/5h4EcTqxxPmGQc1ILxMxhneVlYZPbQTkVNfL6uAWCOwXg57etwTG
X8PK9ffIwEV3keWkh56O7TepGS4c2SL5nEk9x2uisE89ToBQeYb2EJtRs8cmBaExcAPjT9jk6h5q
alUdWicNVmpf75fF4sgJNv4cY8+9u3ey7x+nW1OmLrTaAvUQTBgSz1Jwd94pVRWAEZYJnBgxRj8b
6ef4ktNgeLGR5mghgQ4xciGtWf/OdRWcdcTC2AdJXw0D3SGs6r0dOFkPeCiEwuMq9r9cLua3QTUa
bS9bY3ShU5b+v2kqFQsx1AEbLSWfpnjj4J5R7f28Vd2tMqXjq0535UnBe+kfGcrgp14O/q8KUX5/
j2WsQHOnjQZYknGZpbjbCvX74E/OT+FnE150Ek8FyJ4l0sllkmDYDIBmj/yY+opQ8ihhGrYIskg9
+y1kV6qHIR6xKIubUQ939dhYGAukzQhBzsjTJ7zDdbTOhNrA/MQsbIeEBV5favqMRvRXYmZsml1n
eop0QrFvcO8hFhp4oe6tXGlRuptc+WLjGpftJpBdfJwS8qN0A4zM9QadhPsaSlrBdy8sr8oiA+cC
UY3lFj8d1M9uH5RFPWE+KIKSBWkVxFnKCour1hZaaMM6S70Cxbk3tDCiZ+AN/kbPMautuBceLcUF
lRnb+ZuP6PTfvc3/DT8zdnWDH4ASxvnxGaheQKdMUCs0J0jFSS1/02QcvypG3r/dnumVYhhT/f+x
ljF/YZFH2r7ioMNl68gUBuG2n/0YHdTeDKQKQTWU2bHpEOAatRyjnmlyDmNQ5J9u/5ArFzDVMNPi
vuPx5jI8n3MlMsdqIeR7lVpRZzXsST3Oj+GuyIGolSrsNwlZ677voKzeHvrKDfzn0MuuNOWLRIka
VtsxM/cAji4FiV9m04uhZ+LH7bEW4cn70jpUlWeXBZV/WeQhOjT8qm+xBtIUs9vKQv+Z9I3yhmhl
vcs1XEhvD3flxp9TEJdvirWCWJK/LYsmbA1VA9ZPMRY7NNboshRdRWZ3e6Bl0vPfxCjJkDfyihJu
nK8fJlppaulxcpeocegNNYWgiPrBqbGm8mh1AmsFYJJbldv/xS3i9q5qfdu7/SOu7iHURYj63osT
izhFTjR9o1kNTtXa6LF0Gii4BZ1KVU+tj6nbj6hNlfC9Q+L6lXrRtT1EiwQXDYvy6gVYT8mhatVD
6ns+S/ykWb187Sb854bYWevFavMzvXyViFVYVgRDCKgXn5rVjoysaxSvztTwUx4o5Yb9U31Jq3H4
OWnERqMfVzTF8CrrNeTN0iwaMMEVMZyRdPx8+6NfKvkBRpoLvACi2Nfs6fOVLzHuKDCrTO+GgAx+
V00Vi12OIjR3UZygs5H2aFQmdZNIjx6n9r2mCq3tmrob743edEvsabryQxhlM+MzLpt2L2aOxrYO
e/UD0nXtLxQzobqgdmwC6ozG5J82jvWnBPV8wNAxoplI/fWEviqD7FQX5xzUcPGLATzk725P98pC
OygXgl4hGTUh0p/PloggQzGSKHwIcBJ1St/c1KqaHmx1UP4OpjQfKSR6aEwBVaIE5i7uCrcgPgia
wPFa04ADMPRZQqJm9kqKpuzUlivX4JWridh+VnLnarKpHJzPzJJRr1bDgFBEHRIXlDT2t7KDTN+F
tfGWYOh8uv0pL9KKWReGZJd6vUVKs2xIVE3bOdgUzm5TCqJ9YJ2fSissvans2kORDl8BMNpr790c
ep4dHgbVNU2nRE+KyFNzPkvflopL3uJ6BWqAswgwbnuJjlVrVeof6COXyNFMiKQq2PBJv+9Owg+1
gwt37qCnmbZts3rNxePiw6OXiisKuuE8CoTliy3lVM4oS0XDaU/B0tGozAqQkJvCU87tD0ZmrmUc
84FcfAIHrBcAeTTi6c0sPoEyJXbUkAR5YLAQrqYhP2T7gsRH+dukikSDBA6BT3YTgNv5LP0RPlut
ryC7Lps5Zcy2dD/jnWuPmJUBe/UK4YQnt+/6F9iV2d+eUlR/YEIBNaOJS+l4/uR/jEyzNU0zmF5e
MrYI4tadibJS2OcDloA1UuQrR+fi4WE4ulwGFyGbinf9fLgR6aQ6wUzMs8GxbWXpDIcQRdV9YtX5
EQDEeOgcMz3UVTx+un2Gln0KKjeGxSli2xgc3YuSUachS5jD3/MKicA8xHcsHDdm1ZffSczRS21p
ZeOX2kPC1pwkEOiFWqUDU17xq70irPaLOjurbHWMHXsv5nlf+YUXF+b8A4ljHY1jZ5J7Lr6Nnec+
ZaXGI5lp9q3Wm6c0VXGiDmxnpU5xbRl4e1kD2iIaOe75ULmvxtkAOQAaUzXhgF3Gyo8GpPAP2671
Lfku5qIa1MNDYHVatbIHljDPeSW4r6nazbUgdG0Xe042ObTfSkZ31LXTvVmG4lDXxr8TWjjoUPrZ
g18K/SmKkLvM3C+YtmJf52jY07patw9GyTtdhdq2VxK5chouL1q+PoVFYgYqwlTHzr+LpjvOFBez
Sq6tfqois0cjXO9wh0TBZxxylCQ6ka58jmtjGhamYvM/hPWLZad3R/WSU4Gsx/Am+gkDZTlGx9gU
/rEK8YCp69w+3j4MV7YayJz3SxRyHqCC83lCvAsCqbqYqAdF5ewQ1dXTQyenHo9cG6rLyvV2eW8D
s+QpAZ0DyPPieotMo6Yw3sME9K3+3wkgV7IHtBR6JabZX0pft+uVhbwcEWaYjorbvM3mDu/5BKkK
418Whq2X6013GCRtRT1xorfe9zFZFXW3v/1BLw8U4824sffix0XXhFJB5Ed103hjZbsfOzVEK8wO
Ld5IrZleIXSoPmotSr5FvjhfCeYv54rb4iyXOZclZljQ+VzbnOcPDWbUMFTkn9+CobQxQqoxSsf3
TyuPrZEg53N7vpdZzAzGA4xD6xwQ7YUqYNtENprcfu+5JiyCg1plco/wfjlrMBco2yhKKeUBKXkK
UmbXTOquyX3j1XKlI77f/i1Xvz1AkXc24IwfPp9/pU9GbmesNZKU/nMPP+TbMIx0BUJNuxu1wfrW
Oz0ixv7Qruyyy2ME6wzkMPfZe0t/8ZppRijcWNq65zSOFW1BFMTjEX68Mdx1ua2uPZ6XC41ILrVt
2nPGe8HwfKKqwFQ9An7p5aaefcAmpQu3VuvY/aGCN/0hj8yiXiFTmPwvzyMg5PlofNBqndEa6vyT
/ggP3CgstDASlpdDNXL2JErmP1qrIdN+ew0vpzZLDs54SJCD9FkWl6BeU3gbctVFoyADRjS0qfVc
leam5zx9V4ZKrEktXpkYzdQZPjdXUi6YDQVtMsDIoea1yFs5G7WRyuOIxPJaJfnKxObKmD1L47lU
ZOff8ccHVIuAajiGsF5fxQYYT1n+KrTexn8gtZpHxLbWoPtX9iTvOakbc4ITt8x5LVuGnRmMtheg
DL7DZgsN03yWBy2MtbldG4reH50ASPWC5v/53IhIzU63kZ9tTDIgp5vK+yyFKdbVSbXyYF0+krM9
4Vxb5n67BJlYg7A74srW81NneES0BxJ5bRiY0+Hxjg1ntC9yaxXqfOWWs8CPmMA54STMZ/x8hsSo
GNYmhu2B0DdOWpoXW+q9Tzb91EdE3+lwopKGbs0Iy7OXGuJ0o1i5Y+aXanEC+Q3QMOZSK79j8RMG
iX+i5lIBMtW8+NePDHsv/Qjmuw7XtyunwDOzMkd1CAf0LJBrJIkrYTOPE5Xs+QdwTpYns+cpi3NZ
694wWPr0IQ0dd3zohmLUN0Zpj9+6fJIAI2vQxzGq8XKn5GlgQmyNNfkkrRZvB3vquumo6NQLDypm
9R9v3x0olF5+I3oOs9DA/FNtZxHOCorjCmRwxSsNNzdOGFYVD5hKTNpGDwPNQsFOyQps5A37o+hd
OFp+m1UhnN5JkduCOtwTDnXhvVSw65ltEcd+IzGERlOZYkl/8t0me4pklD7oWY/OFgZNBvLnho0c
R+8mAGCRpqVDgDdMmM9iS3DO8VfKn1P8nGNYuJFD+IFDy7TJ8qH83eW9+wOiCRjzYlK7T1o6IruE
P272US0gdu+LsXX87dB1rr1DCLj57TuWlEfU3TGabcIpx/I0cBKEoMzR6rZ9hZf2AfnS8R7KVFVi
IzJVNV3/UMFxGafaH3mPJs0G4a1p3OYytD8MDrPeTmhL3hdml/3C3a0bdkk+14JC+S5cKcbRS9AX
sjZTDlviUDqZNmyokrWoxxhah1aanwbIvbSxyXewavTlhqQVxqYiLnNwLIqLj2qgah8CCscp2A2z
fEidDqPawgwi56QktFGOUam08UYrnehZ9l32TYih/91S0Eq3uh45H+20bH8J+u8RM+/Fa4jfzXOQ
i/GXhN3Y7eJQQevSIKl4xC41graS0YEFMi+mBGsAN/uekInCUyjrvt9iLoP4TVBrWsYmgIWy4z+I
74PRFx/Zvt2bYXb99yGixrJRFQ0fMMONzYDbky4a0vL1a9zFnzBNwsq8EZnxlQp1vU+Gfha4wN4e
MKUto3pjmJWG97fLhLppJHeJXZxy6E3haAHT9OjGyCE1cZKjCsNW2TiBMqFobdw1SodgjmqW+Sbk
ac+fcDMtw10XpBUYmE4TyJF2klKlHUm3gaRqhPlmxAIbLTYaZuo+ccMWc3R0aR4iJ3JwuYJm+jpJ
I/81jUqKq0rlxJ8R1U2/94iwvVFQE3chnhloO7omiJG6121kEe10PKKQXvobpLB1ZxsHwHQ3vt0p
nzPW0No2TW9GWwOX9HAjY1qb2xRlIXeH2AhqY5wTuS8QyYHjiXK6vZI0XbkVgfei7gOzHdTOkhZC
fUnt4sTEjdBp1VPHzXmXIACCr737hbaZDaihxoeMvHZjtU27Eq1cRpyz2i1FeRpCMxZtkV2IOi1F
S3HMC8I6esxQH7g30B1Gzy8L/Q8y0zodNLhGs7NodVmvjH7ttgMXQrohZirislVhgHnDHcdQ6B30
4RO6DvEPvHTag+NG+srj8857OX99zkPOi/iv9usmKk2vbExBZUqp2geVLu607WI/IxtH3iZ4GrSm
/AVFpUaAWZVtBhu+b/DFdvVmFkdviwN2NS5mKTS4i3s1DpRXAZj/FxLIk/LQKgCmNpkMrfFZUVXl
WSZirXt3uWJw+4FyazwefLplGBZQipJZj3vlhCTASXPxWiqwMvgwKEFPkBRaD2GtW1sTk5SV1boM
AG2WyqTKwk7Ff3j+ZX8EgLGv5IMMhONNra3nd4VwlY+DCiVsSxO/rLbIVqzkQ5exEoobGFoSbNKP
JyVdjNja6gwTDO5KYfioto9DucPyQ3wa6kp/ahujfdUnlLNWJnrlE89yW7CRqZ+QHS6iwdSXaFjl
SXTH4xofy9I1vDhMwoPegdrHbxcRbzs1PjepopxuBwCXEyaydnAQnn0QgPItPnHXu5UqEoghOI08
dWHv3BuZLx7ATSqHJMFhLBEoKv79mLihgv8ESk97aZGwGNkgNb0Xyinra7Fhe6W/ePGTe01TglfU
P9RTxp8rt96VeJTwl2yf6vdcORPz1fDHZsp6O4lbOB9eESDb2BoqGtExZpmIj6sHKfBHqFLN3InI
pN1jaWBiizxZUb65XGd+wxzuU4TnOC0BooiMWj3FbAB3Ip08H6ztpyhPnaOTY6OHVdF0GDtr2BJK
wO+//dEvbz6gMroJAYjiFQjVxRZTrVBp9CENvLF2J0ThRPOhay2xgw6fH24PdXlsGcqepWtQGAK0
tljfGpHQHHgsWqhJPJ6KBCRDaeEY3DZ9e+pRrl+Z2rWvSplq3lI6fOslDFUA/YgKEwVqIDPFHVS9
fqvXxnjUciywEzpcu9QIwyNCYmJlU5nXjg+b2JwNR7kkl0NnSpgZvPn0opVBw+KoA1ckI39o9kWj
Ff4OzXximcHwUYqOnFT9kRXV+CnTMk2ib+6HuqdEQfFSRbHzE8fu2NzYY97+9OO+ea3xSyE6M4f2
RVHBp6A884wT/XS063Y3QgTINo5o9Yemcr86Qul+R6Y2AGkRfuci14+hCnrZkbjPOyfPnhJB5eHk
p3beewW2rWJb5vjzzqbVaYmAMup3m86kP7cfx34ECudXItnLuranLdvJz+9FIAbzoRxqs96YceIP
uxIHEf1zGpr2sFKXu3Zaqa6TkdBbMUAX6+en1Rp4vN2pCrwwChvSoBG5nrZnE9W2M5Qbihzd96x5
nFS5b5vPgJ47Z2UXXzkwkEwF7Q4ePXyvF0/B7HFoqEobeIpZqdt0dMoHld/yEOMNfvzrA0PVnP6V
TqKI7cAiJuJCTOoCzT6vGXhgfEZ9UDGm/ZUKPfjUKj1ePrcHvDY3gLlAcknPUVFb3PrE7VkviaO9
NBvlbBZmx5AQ9QyVXjMfi9+3R7tE6nHtzpRWgWc9UEt1sZi6dLl6pyb1Mqttw32jTA2GstJo8y14
K8zJNKvslEODK85PJ8GnF2AQfqJHWviYG+M+7j4nqDvH6PbqtbKtZEzDX9Df4bAL33zoYqu/M1R/
/Ikgq/XFKgwMIKGFAQbMYck0D3jOxH+tPTC/Ja6Oggl/UjJa3HI9xr/oSNupF0HN/ZCZVQA33pWj
v2nawnq9/QmvLBgF8tlVhfIU1I3FZiSxqpBSaDFXJUL5gJSzA+AhzY9O6Zb720NdaTGhjgdWG9gH
NOsLRECZ1bqT5WrqEei09Rb1BRIvS4XTVwR1+8NohC7v0FDR29cqm5zPbjVNYtcMxBKHrC7NT1ZZ
TUgNxrJ3sNehAwOrGDz9yvl8Z6ucx9f8zjlyAcMAeWbJxzMc7oBk0BNPAc1I7UGJx+I4aHZb71Rp
YpyBaZ77wYxK2HFQW5RPoq1atExH3fyAraeKglgisVbtTL356x4hhW2aUry4c212+SxEwuxabIYT
D0HtY5Ebxr6kMbiNMMPdlVpX0Zeshn+Af/3l2s0MFHCDNvICKjoDF60FJOB9U8HW6q7tkh+QD4Jt
n6rjTtNU/L+MEdBxMo5bU1opTgyR3HLD4KCbQ+DC/u9ZA/WybTi/G6oda5fc4pWefxqLBCRgRu1S
cVpUc/sIj0ejMlQv7NJ6Tz1SbDs0QLephV2eVqTQgAoz3uuuvhbjLnfKf0OzGjS1iCYBX58/JlLp
hdRgVd2NhQqZzbTLh2GI0IwN8u9GJ1DPhuQG2c76olHK2SSQFjZ+kfS7waTiEju98+X2GbMZ8I+t
O/8gOJzztp3B7hfBWIpB5hTy7J1GIotHqjbpjhJf/KSVIDGDZgpXHphr355i82yBSuTLEpx/ANcf
IhUd5eyuknaDYYioj6MzDbucjbCpOnPYqxM+tH3Xrd0mi2LD+6en6cLAM3rhwoG1rjDMVMI6vht7
IcZNp9nT9Fhn1IZPmQj8eyoMcbjHaqf4lExTdHC0cVihvS3uzuVPWOo9opVVp5BZg7shVkCshfGk
/IzdyNpRF/p1e12vDTVzsmZEClDIJT6R/NhQpUR1XcJX2let7d5bEXA16pD+yqzm47LYQgwApNQi
JaeYsnh+zKrOx9Gy4jur7csAuDqVhv2IxfdatnZt7zhEuIDD6dC6SyGyCJTc1DRG5snAtw7o6Rv5
RonN9g7PdURyCYCnB4DkIPC1ce0+u3JOqB4DdWTTohe6xA33SIV2WqnHd/mA2XTq454TR5q/r3EB
P/F525VzcuWjEhVBxoIwCK9n2bIrB54FypzIy4WtpEiPq/qwcTvfSf4uAJv3JDcR+AHWkL7d0mCq
nYK2qyl4UdbJlO8K7nS/AJZOMQqYSjeuvQrz8V7sFYdWE232OcJE+OL8+GO5IQliWpilqHMfCjWN
EywmxjrfCrSx8EawJqSNkRkxvtSDUj3Xw8xAI4nFE6ETmflbMZD6L+2pAm1pcmue8j5Tx60eN4l2
Csx+DRq/jEHevw9xN8/YHPtDMj//xaMjIo3H2T0FZZq9JpEZQlRDnTf0/fxT245PZjJyM1PmfRJV
Z+zGShcHHZrUseyDT+NYD7iQGvy2zq7+MjV5/20cBWCM8/MOdvL8t3V+EymGUqFbmTjtM2+WZ1eu
fRwmVdtU6fAjrYJuF2ojPmvJM3bf1sreWerg/PcDsNecIwsYBEv53ryN6JyBTj6BmzQRO2317NGW
CWZB/oA506kAa/6qImXr3EdFj7pGghw6YnCZmoi9byLwSn9kPKAqSwwU2UJ8JxIveqyTSRQ3CNDT
P6jyFiEYt8hU+17vqDpucDmW7T6pWyQWiqnJo+2Yxe2ngm3xyQlrV1+J766cRSpxLD/wBJKGJa4P
B98JZnyhnIxR4JWh/PcT2xZfgb++tPm/o0RMyIZZ5LL41mFnUGTSQrEzqquTiwQNxjC5Zh1cEeEF
/T8MxitMQ9uaW27zjfdHFapugaP4OfKD4HFj8SAnM3EPtM6NcRupVbR2zyw+Iq+uTa1d0GUGHocW
4fz3fwyXtZg+laPaepOr5werlclpSIfx+fakro5CME0XmTMB9+t8lHEsUZ6zDOHFCGY+E90kH5Vp
1E+3R1mEEu9zIc+aeSTUBS66qUBVxj4KsU3NW6d+boDhfYxQIaMZlVqTs7EFIOZs0Np8I4cwArde
J19v/4LF884vmAG9s/gEnJ1ZiOp8nki5Ro1TCOnhqpb2iKvHJn1O5IKPqRyy/6FiyQ6xZ53TOW++
SHCQ+q8mHSfHO9OPARDX3azCFOLhB2gnwxDMTbaDlSofpr5KPyDSTIUk1dZwvJdEALYQU9aIM4jj
2Lnnk6YMgkyVIm2vHdxW2VAvNNAUyRBoAxrhQBQFppGdIt/QMM8awcWRgY36Vu2Tqgdj0GA2NfQ+
XtO312IRGsxrMRdlYP6xJYigFyEtrkgoUheKpJMjkgNpmIEANKbf0je4t2at+78ej5MElIG+mY5l
42I80es5qiYTxmeZkG95oTUqV6U5bmaixBZ3j/bl9oCXh2re5jTLoOMSOy+FSh30JpyqzOO7KOgq
Y1ulyBbjJhTWKwrQl5uacUBFgdQA0qotYyxDBNJUSwtsb+4On2IU1j73jaV4ZmytBSKXJ5hxOD2z
oi733BJZaAyibstsCDzNyhPazPQ9oXtJbIzKHJe5vtuYEbj0Qcwd+KixVwBZl1sGyoENaJYaPD2W
CyPk3lHBCeh0kYep3ftWq+/r0MIdfSTxEIn5dnsBr5wc4MjUKNihLjCwZRBjx72SwQ1RvD4iTkdB
IdkltfpUJYWzM0K7eoX0n/zI0344YL2QPCmNFX7qpKYeFSHX5GivTH5GUVGr5iEA6DeH+X+8BEab
uEPdNpWnlkYbbobB0B7TnoKfkUpja9t5vVIbX8ZwnFBwsuDiAb+h+colcj4iFie4V0VDBXwrlCc7
VCAb5MaPLiK2zAzlN+6MX0G5yzvVJeRVhtnVbOjaPdgQLDWLKS22eUr9FedPfa1lcAWag0jVTMGG
S8W19m788+fnMAYYZlbgelFrxwe4GdXesWJgn6ZZbc0ctx3NDrtdWiFhDeKh3k/SqtCEjOSRTop4
KdTER1oAg8rbm+by1M8cnFkqjrtWvfhosFJ6GCCtSjNK9eWmbgXOvMiVKPnx9kDXlofY1aHAPich
xD3ny5Obskr0RCQeBnf+scwCHcuhXt2YFlMOJqPbZnqv7nNtyh7CwRWbJKvxDQQTBGGn/ZfHL/5s
dzhbWbkWrHyFK5uVdBM4+RyygADUz3+bheJoGudBijm7G5+cKquOTWRALdMbVd9babxmyX752Ykn
jNkOg+vJABpwPmCWjFT5dQ32NQTjX2Sb4aGZjOCf29/8CiSAQghpn4nfL9Wf5TARRsJ1meipF7YC
K0J0maHR0VuhRZSm4bipwmIyT/4QtsYDyi0ghJQiNeMNQbaVHHWzdv4ZcE3dGcH4DU0b+0NVy2jC
EcdIyq1Shm2wD0spUlQwi8TfCy1xtFNZq/pK8eHK+nC10RahnkZEtIxiAXMP6M+UMWjaotyOo/1Z
LU2XbpcJrq5bBYJeeTcc0ldCYv7AFGjx9jrIDfRCH2JPKRxvID9BfM3Wdn1o5ieksbLHbNSCrTCV
4DvamSt78dpVwf1FCA2Xay7YLQ6KFXZlluVVjJu80rc7f0TEb1u7mFC8Enhl/lMzlU6wk6MY81cx
+KXzXFta2r+OWd6oBN1q8tEiPKSJVNOmO9jOWHYrwYJGZswWPU/y50uW6Jtbnkt3KZflQtfvXbxM
Ttpk4duVDw1vaHrC0GrXOsW9btVPJQjCDQQWXH0H655m6adMtDuMEfa45Xh1PQIxxGvT/ZbG9jcV
VOhGoZRsQFB7GspmFxg24a5qfQ6CL6aWvOEgjuoAtpXKtO9sqnvoer8Jsz8UEDFav/1dukW1lTgP
eXEG3T+xnqKi2zf1v85Qe0atvdT4MJdl9kA3YVsYoOB756cl1e+WmYekoFCa+rylTi+nj6aalTuY
UdYeJ637kn7gBsj4P61aRPtBlZ/MIN0DrXrRjOiI8fVvJcTBi16qvg/g2GNcPj6EiXuXjvkLzXnM
vbTmcWzN3WBPd1AAH6wIe+UUJbtSfaBl/DY14iUNrIOp4xBcOdkW0apwY2GWgUB9ZW4DP483Yirz
+8Aaks2YJq+KGhj7ScdCcyA4zoqP01S8jEbyfTZxbIoCS08sMq3Ma+Jxl1tvGHudwkhWG8Utt5Nv
fg2G4dEO1JfIb59zZAiSaraOUClBNdoXUdftPvL7JzjA207Gn4Os/GZMcp/oSFq62QnbjoiOsNps
otjckw2CX4l28RgaJys0v9LJSra0xpSNqU/7KC0xGJbhnVsrh95Qn9oE+7x06EpqX90r4eIsTCxe
O7XgvgfMe8hz13kKVUEzPXrRVGUEtRBO25RzbwOGu4NRiLbuOB1SB7PaguIuP6anoBS+tYqFPzLJ
LSXC0tM7u9g0eQU4sjD750Q23zXoJWYxPGM0+3HEAzQvJt8bY4WCMXakG6N172FS7AoU+w88ZRiY
opGwUazwTs9DvM/rvDnks6chXJxZrIlkWkcTkHL67ynsEKRC/F0k+puq2A9RWpwwjyu3iaViZSn+
j7IzW44bydL0q7TlPaqxL2NdfYEl9uAmiqR0A6MkyrFv7lifa95gXmy+yKnprlSNVU6ZKdNMYjAY
BBzH/fznX2I8FL+kfvtZYcnaBvrjhiWwEYjYdaeTPwSsDk4iCNv7kCkKyggmbtWSJk25uknebjt3
HT5XlnjC4DOP81QuocjrOtSAW8K02chzkiu+Bmq5s0qEvI3iyTSWyiDkbXh1Zrmbl3bvYgH7NDNE
3LXNPO6Ctf4+43fFT7HzXQqXhkX1e354QZKObkaWtd5xvHow5vS0DW71XPvbu/CgDKqiryOHhMFY
F2YSWAtsqRW2barETDQqgXRbo0UyJWR+sNZwgUlJfDR1Ncigw3bDY7ZlQVJ7Rs+3KA1CbEcGrOIu
1hhJ6uPYXyxn0g79lhIWFij9nNId3hkbWbl6uZkxrMJYrGW9W3V9OzidIsPWtkkMakUWdqsmY6CY
apebWncIgMvDdRhUNHjrN72dimgcWfCePz8Ydf7W2sZ95quTY9TwsIwsLE3+AdJnURFcgD2HUmgO
yQx8cYqNjJ1qlcT2QRBrOKMZ9rpAME8RyMPZ/dB98dnBByYmah1Hj1F8sjUvJgDxWPCJ7X75WeXZ
o+92sYldFYdA63tnmke7d+ZwRoGa+J31XRSVOmZNZyaQP7MY2zUfvmf+bN+4Qz34xL7s9AeicruD
N+tTZKBovpPwfCN9rXdjazzWbXFEVPoTOPPODQqG30b9Y9hY3XX2uLXjRZTGORUuMUe5Y0Mb1DgA
btN5ncih7SHrW1VDIhE62rXMo7QuLqzN61aTkkxg4YjxgnWXu5UeVr1nh5PCgXXWuXK4mR+ou98b
bICSdCxepeO9kfn9mErrOVgK/eg3Ippw0RF+exKZSZ43Pzw0qf6ZQTJhN0g3Iphvi2Zb7wHHCbRs
2C/syhsTh6bm6jrdYUqDaBN2Usj8VN5ojkYw78iiOVd19h0jl5iss6PVT2U8DvYP5U170hj28wot
1ysJMg38ESJP3QMvau03mRZsFOke+ttR+gX6s4HUPyWKx55M6yJIr80KDyUlz3LoH/ym/1bcPOK2
6QHKShZK4qltF2Esxllxm07fUhjIQTF9GtKtP2HzlGGa5zaxpcnnxR8EEd5osy2b4mN7DZc6O3el
9lil+dFxt6/GrOND41DI1Jaet0W8e313agohT41nvzZ4RsVrjtABwmbDuKJoQ6ORQ9RAnD7YnfNw
mwXhGHbJRfBKDDtxS0GMYuO4sDhCzF/erYmQrcDoH7KczMOh/eRb64Et4IBS6sEa7FdH0x5std7x
UL4hMv4yecZzC2kwNH3QxHy4iq15Uq0BP8KpdpWTn+fOfNDl9DqOEuaFzJKqUy3FLbsE3WKFwDt2
3E7mzjTnPU07Xulu6ybmque7xWue8lruhsr7kdkpacqOOJh2KcN2Xp8WGSy7cZr3ftmfXV+dq2zw
IenY9E6D8W1b9ZfRNu/QpfShvjZLXPjuG0TvZ60VQzwZPObb6M2hWCD42J1NcSDCIiYCACmTSQR7
u615VKk8e3Oa2Qo1AjQja1oz3EbRNLV1WURB1nlhQSB7dPOZI/p9qU2EApaVheBHEyHYzPlwJRF7
uyRKpuyXaVc3dfbFJBQxdAo/PWVLc4F5T+LvnBuh7mwTTG3jmdzzbu9PEKqGmfgkv7H8nV1QFJsJ
XcJi+j+qZphDTYOpZ03ZTnc6GaOBwFUvdUL0NMu56qUKvbRbGzRSGmx/c4Fc3/ljZCv/waDJ3Ll1
98Kxjrm8ZT+brXwxB2GF481wvQ9YLNZQv+becm/K7vF372qW430hyzEcLILQUkuayAo2vO4aj/CH
HivWTmtIofVR+bjMXq8D8oSoF9lZ6drF6vTXickP9rLGpZ1HJ7YqAgCbmdeRaVR69l3fOw+GWbz1
/nZ1N+2M4/u9FOpO6N2dJrR7t+se2MfGUKruucDKgWB0I7GV8y4msd/0fJ/7M3r/dTIIy7bHsxyb
e2iXOzObsQbBqmtfERVMBus+HQnIGir54tbpD040RiJ057232ienGC6eX7yOWnU3zd29v7Zf3NSE
amN8DF16KvPq4xYwgAhCEvvtHty63neCoPPKv5aomSItAAcuh+EL9ejD6pFJWMH6UtmsKN8Yp0g1
6lT2eEdthvGy8aGabKlCT2GYtZFtGlnOklG856/C7r+tWc4txZKozIo9aZsfo4ZFlWkUy87aUqLI
oXf7FJTS95/MJTinxvRB1NeclCTD35nuDOvEHr9k/sgigHuVjNlyFWOPjfGavRlpfQtKt3d91jkU
H5eIusllMwrMqHPHw8oBeZrZyaqFyWtDPjWcwjpZTWAcKweRxHf6HeD1R9/PT6ph0mMNwo2b3Pg8
EUkX3xZs6EMxC+Uq7GhaWAeGRilv5BTLyXVe+3YDmjKnL+lYouC3usucyUfm+U/D6t/1Gg0drP2v
JPMSjgHL4yCq+dhtfZF0dYF0yoLKa62nrDVTbrx3RKp9pPl98vrZit0hvTnaFwd9W45FgEx66FcV
Kbytdt6azgmlqNmLqnUjR0u/E0LARUpXqENN+aJX9gP61COFfNcb8k4uxs983bwwuNkOuJSAa+YZ
P/o1Dw5dPvZhba7WrlstP3Y2wkIqDCi2stU5BsxcWyRVoSnTOZ6l2HEnptDtqxfHa6bQWqeZPlsG
IcNuQtHtJg9LS7sb3OBLUGmv3RB8EuPCjM0Z92ZnxcAJ9i0r0DgOw/yaLtNwJ8qqhVdjZ7G+FYSQ
lxxDiw/I85+10rJCdFIWxcg/ucDGpkFjo4b2tTWcLEond9wx0qtvUtvp3jUmDUyuMvbKMj8skoJ3
FjKVvZbb9xv2D7E7ucbVhPkaKmt4tby2Dp0m2HMBOf848xedAfOO6OT91BHaDrkGqzh3/gzX+JZN
s4lo5fgjS/3nPEzVG4FxsWH1T41r1qEsy4fRk0bIuZeqhkOwVV3UkD1BCSKFwnjASAfVe0fhbvwX
ZgJ7pqFW6LYmXv5OVkeL9PVdjaFJaNfutceoLvQRbhvSvxCV+TXz0fpZHl3PiLLc0Yq3zU4fiqIS
WIHZW2gKV0/IeDHQJLseq4NuwZvYBDyTMV2oAYLcWfBBE7kWHr51it5tmf0qpD9JX6veNR5A/SBb
yQy7w8UXB0b+5cmwVPcVVlhgXjQ2qyBCdZbtxeKa8Qj5ICzAfbbS+5HbTrnL67TZKzzc75Boa6+Y
H5nxNo/6o5HP8xvQ2bxnhm7uq6zcksK/LXtlenvLlUsyFut0TgNSebHJNozrMi85PZfhTw3BldmE
3ZzDHNUjdyH0x8WPMzXOXzJl9n0Ek1mLtkWznLDIK3UlwhrD826aHidXWu394i6c3yvTnB7Qych7
UkLFfjTEh8N7RGWlts914+X3rjZlnxyH9G9Bo/7VgvjyWRAUOIUVvXlUpX0Z2R1uwai/54PpK7Vr
tTR/yMesfYFq0exXgsP2bbeZXHDhPg1MQndWgw1fJYr6ZPupHlm14Z4GSHaxPYhglwUYhmJp++ys
ouTYn3bJZArGQU6Q/bRMVd259YhgrxGqDCt65gMWpvIeWxNM15ohOOv5gqrPsrTlilmeQwII58pJ
BW+QFooE3Gw5dXprJrOb1Y/8V8X4dDfPjky7HXA6YfIjwc2JmanhYPZ6mpg649vVtPTDWmtGJGtI
LGy6+L55wknWzHWSQUHQK7N1TEZJiUVNA4lzDd5tmtyjtwZj7DcD4oiJFNYNc8kQxKc90Cu7eFpO
xUlmvkNbuFlPm+wxoZJtFa6t6nfQfqa911tuLG3NCasx8PdgZPmeim+9rEEvdyMH7weJTdqxEZaf
5EszHbHk8WKb2ngyerOLh7byYtq79jUje4Cjkbs++o3WPmYYwfTE1wBSmNKzjhos1QfPy2Tk9pM6
j1A5dorE58u4CPsYzJ28/aruw2YMfh8pnYSupQGF2NRoDyGna9qjYuy/oEKzd4w/i2vuT9Ue/0xk
eZtB3Sd5Kk1aH7vQ0prKSFqdH3eNbDiNFc14WhrOOg2wzZcgLYBRYY0ctcLSdp7U5MvMLPNrrvot
D6XrLAmOA/WunI31PPaYA2VpccIKIXYWTF9VvnG+6tNHSl8c1Ha8adtl09ZPhaqPc+BT9sv5ntPE
N9/sP7el+9r1Pcd/zCHT4tWdt5+9Mz7K1dgSPfVftK3/WWn+ue6Km+kwjQvss1fCnz8vjWOFdT0/
GZ790viBiiwpPtuzu2tn7ZE+BOCBBz3HkcEcNDOUPFCx7jc/XZyjvNzaOWnx4fjaM37mL1tRnIyh
exBufrXk+H1Y22Su+gfUFrGncz4sFC2Zkm0Td0tnJRNjNnPT9ktV3xyZHkpZ71y4/6GogyQtOjcu
rWbncXKFJVl+BWaM9Xmq4rozLrQ+95NovlRGxjCpP7qzdp/zaOkKWvDI24diyihBrFbk/yHRCecF
WJlIg72JKiHqN8+MCQv7rG1mHw6tcUxT97S69bOr2kTgpxZOy3Ic2/RsD8jQnC0/5Fb/4el0LuDa
IdDnntH0EqnNeR/85m4lYG7LNT8UTtMz+mWbHCwZcCzNgnUKc8NMv4p5njogn2HB23qkyR6Dl6DU
r2IANExtPXLm5bWqvSUKgpnw0BLBGYY6ulUf+lx+tGLckzpyGWbHSHJTB92Z55Oxes9Tnb14BPGm
1gjqIhYme95VN+eLJ9okl/LdmEgVHnM6hWZlvQrP/fC3+Wy1c5wb9B7OAJLR2jjcpaXx1HZI7gzj
8+CrH0FtHcdxuQ4jvcNmP2T0jmxGGWo3g9+x8SufK+PdGp78u9sqBHpt3+16u3kOHIfkxWKELHAT
pA50nFFje+WB3IyvuaCLmRYGT3KDv9PTC2u7yZG7riMDYAny0FtJxZ5b7YofE642hZ9kvXcaLPuk
Tc6BCOvXGlpOxHAnHIWI8U+N3JFWxBYpoFha5ewl4JUkRxDo7E1JOdWHmqjFrFxiVVdXS/UnU7CJ
15oeLqlx7ngyONvPTAZpIpYteCPaOWn0eYcv8+sw689iyL54qyxgc9f72ZFJBuU61CwkVGUJwtq1
bTRmjRZmgXxUtRl7lqIDpP9VeXPRFhddVdXSpJZJMDqPG4eDse2TkQ1E1n2iEDaHNQZ9EcILio45
vQGV3cNrSmq1xVkOJNC63nffKT+lgXz2NAjp0k/c2Xg1vfGHvuinUesjf27uNtg7mN4/+QvWPA2V
MmPUxuedPznFTLrBKkK0z2cPZUyMMLhBVWIDPmMNiGb2qxCIKcWG2NK+tLmZTGP1gLrgKjv9s0Yp
KSrjEb/caJ39q5O1771e7P26XxPlrAYla0bFY9dWrN32JDx4X2/gyhoMB4PJUKTVWjQG3feh9HdW
bt6vqffNSIcEjTyGeMZ29WkI9lBagrirgi3cpuC+qyEq+4I1viAf9YvhYUWlyKB86sF7So5nPOz1
MCAU2t6A6K6q00aKez/dEWDy2AVzk0zDlIU4Cf2AIC4QKdkPZo4JlO/V2UHOciWbqDiRe4L4fP2G
puety6sxtkdkRnVRygjdOFpIKsVdz2TuUK7ivp2DVz/Q3nHpTZZaex187bVKSdIKxBK7Oed7BfrY
9P7VRMIf9obzEaCqAHu3m9ithq9dNhxnC/HvNjTBOWMtRkCDNsDxGkSl5lEOETxwfjWwDJ6kHndE
wEVjae1aAVMact+TbvOLVhRbCxVTRpy8pv8swZRDR3kXEi5+NnO7E5P8rOv6rgumvRPM50zPgAHU
u6aok1n7UOVyCH1lazegL2E0cM+Qek26Lb8Q9D1EKWR1vUl3Uy5OlW38NGtEK/66nboqv8ev9+Cm
6fe0K2XcrtsD2vHrZGgnp093/pDVO0EXVuNjwuH0Ha/hOGhkqMoAQ80ucifAcNzjOm15LVV9xoic
ktwmRHScm15TYWF395hYcNzqIfMXO8z9eMLs2OzMg0687JAHjMxdXmydzZSuZW5V4mzGU3bbswQw
j60dp8451lt2msx251gqYUz5w8kQ3vfNCsZf70fVxAug+DjcKTE+FLVxMcX0kTXrR6bj6Wr4dTwb
Ytfp46FBvVCGTkrmURB81Zw88Zvqe+bM834zndNoZgUDZAcKIptt1WqEG+gHNbv3RG44gMruM1xC
Osl0uxhrcV0Xbe/xmQdPUtSd/I1ARHp3naGJyKafBMPvpVWea1rFgs5FteU5t7sxdMfZjOsNS29s
3KPArq9aG2QgSe2lrOrQ6GfOYt0od6Rii0OVbRXN1SiP00IjUm04H/pdgkjjnkSSw5ZSJQrbfE0t
Hjmd00nHuLka+084ml6NNX0Bod/R3H4TxXAahiyg7lYftszvShov9ukY0CYJNOOSjzplcbup70Ts
Ww54dfqSGmnkCZsJFvnR9fJtMoGotE7jrKG4SBaeZRZalfRe94ZL4DRXd3GNJ3z1wqZUsZSv89Zf
bJhGxqQfPOeTPmifdVwsNrGeVrNMbPqlrWWulXVlMrXea9P3AEJVcS+rjDVzc9uw4gD/7YKzX9CP
yYZGahHFCVHm2+gCY+rzE+qRpGbUv0z90fA8FIG6/Wb3fHdTM+EUn1OKlu72z3LVn3KvJ1Y8E3vc
F6lC2g6y2iEYqiMhv0/stk9ptX5xAmTUMttNC/hAXnxWdrdfMuLBiI2VnrE3oFkvZRt5U/UnWttf
ZtSwJ27KQcRSDG/xnvt11q4LWx8DrfRQGc/ZwVeMEGsd1WWQF8nSW9a/NhLnx0FQR0N9M79D6PCr
oU+q2w0sCylOaOi3i7ByDf7oaO6aFFcP15k4iP1zMsGvptr8RAeVjw0NGT0vJLFfeMjlzNCKgdJ8
AAyoE1xOWxluquiY9mn1Wzrr7hHab3CVPWBPB/Sxq6xBfq3NrPnX+J9/+yQMndGyeLb7KzdOM8qO
cCxjPqBUtHEycfXxNHed9WdZSb8nfP5xxs2vjCuxZ3DUQ/r1i2lYZVubovmdDx0uSfM6tbHKS5rv
pX2YawA/TTOTenNiQO17m+e270DD/Lk/4IF4MqWu7YbMeFub+r2tquAyjuWfMDz+cdHdlBL8YScn
c/BXAUi/aXNuEkl6gCg6laE2pD2URGP1tf1AazJGHANH409Wwj8qNFhwNzo4xKGbz5P5R/KKaHnA
uDnzoRntXOx9AHTJqNXYvqq6L3K249wiUQA+Cy2aL/5FS9/b3b9xWawguMWHImb4448PFnzza69d
bkKA7ZlsguyNUIUbCdPp3xdMb/6EsHh7v18WASomqDq8wf9DXp4VBv6E/uIcB4r/YXaYZNRF3ked
0O2kzZbXrsytP7nEv2cP/7Mf+gvFWXed2lshdaDcb/z7sSvyxFm29KDlRXvpfc3btYttRzAw7iwf
84KsXrTQACsBqdTZyBzNvfqdubJDZHlkL9qPf14NfmFx3m4CLlt4CqCZYCn8yuKs8AnMUNGsh6Gk
DNSBtV2Zdfm7VA7Fn1S6f1xuKAwhA8OEgW3yD/IDALaxaPOmO8D7MWTc4ZdTx7WXZ+vO0nNE78Uw
9deCLbIKM2vJsj8hFv7C1fp9vf3d/Xd/qXvW2iFdK8r5IFOoewKDLHBeJpX/8hWFOI8ewP5dggCx
/Y/LWjPIxO30oD0Mup0flMHpV9TLmmyloe3+1ZvnmaTeckpD6YB47HZz/46MmM0lQ4Wh0jkgWnhN
lX3hMq9FoWeDMmv2/+EK/fv35X+ID9pDupe2kf/5H/z9e9utQHMo5P/41/+87z6aT2r4+FDX9+4/
bt/6Xy/95ZXX/PvQyvan+vVVf/gm3v9vPz9+V+9/+EvSKHINHsePYX36kGOlfv8BfNLbK/9/v/hv
H7+/y/Paffz1t+/t2Kjbu4m8bX7725eOP/76283U+t///u3/9rW795pvi9rqf/3P+lv+/uu3fLxL
9dffNNf9i39LOId2yN2AuMrCmz9+/5Jv/AXLXxjSugkF3HQd6j5Jnir762+G9ReyUgMilPlDGb4Z
Gsl2vH1Js/+CSzAVEX14gJnMTXj6fz/dH27Tf9+2f2vG+oGHR8m//saH+OPSR2uE+87NTxyeE3Jw
/ddSK0uZF3WaYz9POs09EGOeeacis/Kqfsy6ZkhhzOgGVNrE13vpfZLQSe0D7NHBuSN/AuKJJ6Z7
o+t/btt0tLzpZ6EWoT0uDrIX8lnSaY7V5OY/EfUZobOM2rpbbxk4T/i5C0ZGaao3x1I0jVmGTW7i
fLsZkMdDTYpyTRpLqem5yQp6HLPS++Wl9mdsuKO0MBbzffLbFmVRGSisAAvdnaNuqZwg7J2uIqxn
ywMtzCGTDk/4MAp5XMhZZR7AWN36NrX6iPubbHI6OCtHToCE21t2eH6tY+gFU1dBaqBjfJq6YrMj
zOPUk15yFZggBz30sqyenR1KBo/yWHlw3gQc3g4sq5jMPeo4nWq1uS6+cv3IbLgsiR2ilPVuG9ll
sWindBYZ7h7ZTfMP89DjrD3dUG6c3No0GhfImyHe1+PAlZwafeAYrZU5gzpQ9C4m9kmJU1HNRXFX
qGDdXlrEhrn4rss6+Oo1dN9hMeEZHzZ9rT06PaPrsF1aX2Pw3cj3LnUq/mVsG3ocKwNSDElD9/yv
IisAHHpORelXZqN5A54j7QVTOwlJ6s1ejby69oOTYS9h2yUDqqml77SllcMZs/FugsVja0Oc+ku7
vQ6uxSB2dccAkkCjNNznAo0BYRMGutyeqrQllxRzKp2tftb7L7muJksHr2qdLGnsqbaSzMaQKpFG
a/YRLsyWOrSkahoH8tTtQoZaxae/q6RfT2e8yNLqjGqcgUS9bqOO4+6mlYmv0fqdSuTXdrKJOi+P
9oJx5Wlys35+hKNNLAKTPqMC5PCs7DraG7p2p2iAznRfw/FR1kZPemtTUUM5/Oo0dc36c1Y+AFit
ptRxjjIlsRb6hiqccJY5+yZD73l7Yn7s8qISblJCvFBgPHTEzDMi0CrfvZSLra1Hq+a5iKVTOm0b
ZgOWKcCc06h7F0XElh0Vnb0watu6qTwFnBbaXem7K3S+bBjWdzzX0u6bAWeljY1pyvvzZvRc9m3S
Ru+MmjZN3wXdbPuspSDLOxXkg0g82RqMxFMatkwaeEOFOQtgenQ23S++rynKpUTK2RxApoIgjxoM
BP3jLLfZOTtOO0J104KWUfa29qCXMDlncq6saqseSz+rMoYjTeo8aAyg8ksqc17Tu2Sw0eD1TWDG
MNpgx3SwTcoYV0Ovw6LZNFYXvtQwtkjIlwCmJ6eBtqOnxYFPIgtK1/mixiktn0ohV+afFZZfp1Gm
/byzK4TEsdkuffEqsnU9S7puO6rtqXpBtgaTcoFlOTOp9kYEXRj4Vdxdf1jPcPOW6X2rfYxht7Fq
+iQwJGwuGrTlp+/zAF+yom6q2DVvkhMQFj7v2R/XlGfIDMra22cGyzHRrclydlPLZ/5ilkQkRHXO
BnvSSdyDhO9lqsIRueiMeKoJhILsaaTVyS4Fq6Vtuq5PMHvQe3io1iKeazX4HRN225c9A8O6AYKo
FmMcnuqt6+R3ZB3+s16YFXzPxhVnYSyGxbLtnNe0mgioEp1diyOWGeBxRn+D/wi3nqcE1w/NS2SL
ihHUoNO+lFCHoJUMCpqYqdIl1Guv2MOt6p8CSk3D0ksLFTm2aFVYKX2YQuFO5rlGhjEn1K0hjw2c
089YYGfMjLsJ5y9QukuqFga5dLt1UnmVAe/HXr85ywDgPrnddLFVtgxxocn502BDMFwhPT1IDAfH
MCNCTZihmouUY6GdupAHwerSa19l0otxa1NrYiA6SBO3FEq+ww/xm4iOZtniwbYlnRwcmPLg6VtQ
HrbJlmBdg6mTeVwIPAIhcYwQHQjdTq2VGuF108md86o5pKnj4slomuJSOxw8xYF1N/Q/VZ9r62eJ
iFjVkXLAiYYCl91aqc9MbSNhBg9Cz55UYZyXwGV00cwnSAkWcwrzeen9Jzh0qEEnyh/2EjcwboYW
5WgeeVm1G7pAwgfd1vKDaN3+tPYFgQCjMMKudd5U4zzIzt8zGXssqIVh3rJoQGineE5xmBA8emHR
qKtmG5eyznuKqDUffdHce63xMpSMcOkcQ2OtPuZ8eew3+BqbYwpuhPwQi/YOSfCeGdsprVfUu6ul
ToaUTqgwlbjoM2wxy0RaUDbGdBqq8tBMWUaGI5lXTg8NmGoGNAm7g+KHo6ullZ/mLjjDHJpCQ5Um
MGTT0eUo8aY7Yox87kknGrV3ytQ7YV4S7A2zFY+KR1TEBbxCJxznpr6fkc7oOyNV9l7Puh/CqZsI
O9UsRJHMULh033OtFIhKZJvQNwLZB0EZMxJkH9M32w/9Tt2vWZaxUTNbWmBxktSTP7XEGuz8yrmr
oLG+c5x500hrjYrCOpFa86zlt9Bd7vWeB5bRh5O9wz+HLlovap+2swyD3K7DwWsDeA2D+aGKpbzf
8vmnty4ZdJAV8mnlnbQ6w+SvDoDgmLubOqRTLFz25bis+wGDlUh13XvVlvbTqBXFCzFCiCAzp4vb
pXTeVqWV52ZrnT08LPtgNS3OSkbzDZKrDL1uZJTZe0iK6ibeLEBBqTRolINefpOTfq2q6uIbNZIC
ymbTt8VuAphEBeK4SbD671kpGNM0WCGZ20CEoVVjy7UVCbt53JOfGSliJA+Lve7MMX/g0s0XmzUF
yLiGY999EBlch7PRHQaSg9VQvQyb+a3N+kPBpBdqTHXNne1EW+SAFcrL1mdFVJpDcVROsyuq5qHM
9OMovO+2kkdca3eZFYgQfxFAWOJIzGxvZln9jq/ecJgz8aP0CiNsltrZA9LW+2IN3oiopzNejT15
DS5MEDx7JuYnniBGEGJzOfuM5cz2ifP3p9Kwzk43XKRI17AlDTFcfXleGBhUIzXURJeeKNexsLed
yl2qlfpB0ywe4QlVeijgn2ACp/fg/iJ4tre8/dRmhXxFajt9EpbSPwIyMz7lyAQYOVtoXKeihU9u
pKti126M8vPYIW6tcJ/bwdv111BaRkY0OEZo6coRdRrG8X2cuuWzl/vlEy+pHjC0V3FDyNAVJgI2
29XS7Th2+x+dp+cHi0PWoVmD7m6sN/E2qXS9K9cSb1mCeH4ipSsf4HCp2F2JVr7jLFriU9NBaIGz
Z5pxt83Z1zYDRTi0lek7Vxj7t8jQKl2Z9JlbK7F+Wzc0C0Ma4HbPOfpbrXEqjeygVH3suxpCCXtY
p08OtDYq/6S89chjOKmYQZeb750pZxJkuePifG2r3MPyTJGqQ5Ww2y/5qrnjB052ubfv24o0ubhf
RQOoFLQDOKOEOe+HWNCIx7zCTCJse45voVmW/gI3bMkZod+INKM+DtfGG/QXtfjyXfSrfULx1qxh
V6982rlQmwszR6YmW36WT+EN+NLjjbOl3KMjVUTgDCOXAeFHX3FCMhX+FpxrTFg1qfGt1dzXwmdu
pDzlha4moQDyv/tZI2W1EIJx2Xw/tjysvjM2j3hSlmfmDt2hkEpSFks24Bl8vhY1xDSXnbgtLazo
SWKEN1oYJ+rBc+XZ2dOy/G/2zmS5cSTN1q9y7e6RBjgc0xYAJ5EURY0R2sCkGDAPjhl4+vsxK69Z
ZlR3ptWuF70rqzQFJRJ0/4dzvoP0uIoX88ha1wrIs8gOXbwe6kH/UjFJCWclUtQsXeHX0nztW+sd
5J59EU79VNYuiijRtHeQFridEYQhslXTnsCLH56a7Qtkuw9oD5/TiLaonPLlLkvTJEhsvbpYfdkj
bBjLXcc39pwInCGWYL40WnJ+sagHw36t0y0FBkYIr1i2nOFrkJXY23gsi1sjMRhXuCPWvpeQ2TAh
xE+zNa2byUNsAJGgo3Is3ZAAtbzkfqKmo+vRtTtFzGLNe4hrxpo77QDWXT9Tx3W7SlVOIGN5xjvZ
+MpxxpNwInI+W9fIfanXybNX6TXknyaiEs+LnW0l+XnScAIY/fRdkfO9Wdw5Q3kRzQevKl28Qf0r
BwMhuZO7LW63BYEU96W0vjvKC6QJiyOygnEpIHAY6WNsmj+MRX6trPFpMJCdirRGK5yXsw8b8Wsf
YdtPWW9yyw/eplAWroxSfMVcxDWveQjX2vrOdjhmpmRkbW/TVqPzZNhnY4Qy78kYeqX0W/yyS8J2
jl+ypttHJE/7A6Zlzc4/BtF9kRVVQwbDO5Li5PF/9sZ4qHR3Nxn15EfGUu9tLy7uLByVqiElF0u7
xi4os7ZuPt3PS/5cYbRcdLR469ScKbwIPdD7M9BFNEyo01DCyJ9erWH7mWyEyqgpSG1AxsuOtcxX
VCYmK7je5RCNzV2TdChCUuamkf7cx+lusPk9SL+g5STIYddquFOgYX9LDKwUpJTUYNOGNHDINQrj
lCMwsxmspjnMKONmA9VmgX68n9/N2Q5bknj9HMpXoDftSxrbL32HVqBe0oKV3fCMTm/HX4ri0tSb
HQ6p8dAnHmJQTthDMxXXHh5Vm/fE2HM5bIw22jaZ4MzQsntvrFDSL94ctGPmbbpKiwOOidcsA5TY
t2KjPI1HCSXDOonMT9viue3VVbc7fVfXse4vU4VtVFffGJ12/uSa15VlujHrzzLzHoDN3omku0jL
CxKWV+FUpfG1ac1mm01Vvxc5x08mNKYWHUs13SjyByQeMuhubgQ7Eyg58ew6J8DZNv9Smgaxbi9o
B4CBF1a1+vqQ6AGijNNYuvxfib4Gg6bfr5ZzkQtWuLnit3FbGRCWxv2su0evxnqmLxKxdAp6CdxM
IOjQIoCN4Wo4r5bysEeb2uC7tvdYO9MJzPl5yZES01LsMzN+teSy0TX8BNWavzM1OHfW8oYB9WWB
zLBJVg0vAqGVPPo4JvqbO6RN9Y0zREVIZTQFXbVqgTFRpC4cL/7Me+ErGaGp42tanXHytGFeRM9j
PRcIgasXQ2tOZWx6Vwn6lN0T/6QqxLKtZdGGQ+zVJwjVzYEyTu2UMUnuG2d4pVg1Y1+1GRpqz20P
bTc2XWAoaTE712dkVuuIu7VABFvi+Ggi1AJTG30SyzsekrxnKW01y5jSizbRRz/k87BhybFae920
uBRBDYz6xkuQqvtjbqRbL43GR9Rs4ijXDkWMqSGq0wlNk3T/vp0S4KmqejfoI1KiLFsupDxG2wG4
vMegaSkxPTZy2May6PdOPXZ7y+7Ln4WhWXc9g4xDrytaLqbku0SgcOfwWdF19SjDXH6IPs0f6E2D
ZuRj1rjOdwBPgGQMRcSiYNWj0rrzVi8zj3mZd2cptOELSsu23mVkUSa+cBhtHG75qLvUS70js5vJ
OxcGaF9QAjdngJdH7aEqoz6wVxORaCf0yyoi7yFJ7CV9bLIZPBJaUfO0AlYqeIMrgI4kYe9UPOv3
Gfr4ZsciK0Z+oVu5ga9XbxgUkNRh088dqSDmTVp6009dJvT9lWfsx0XpzA7Nm//LwjXWOg7SUS27
WpBgTqlRPitTrMdGWPFrAYs5jGSWXuJW756MNr7WN4NT6r5AfCe0T1CtLjaKeOKQn+G1AcghFqKw
zY8lm8SWfWbqS4JAfTKrX8oyu0axusG5ke0P3YMcjMyfLfcwE98pZ1b5NXngjq52dmd9L7IGSWry
Mbbaezlbsd/P7d2aFPomQ2apVHIhK7feuG66BAYDM8yNcLKEwm9qdxg9e4EeWbftbUwmTEEjGiI+
0rfUpmdUl5T4dvYV+tspp4YMGDPWPp/J3l7qs439lCy8jdbOrj+6EJjagoFiMi/1tSoK4C5IeUIj
1nVfb0A1RjWKB82lbcgkD2bfOuZdLoz04tEY4LoXeMeYKtzkI6g+0hbJnM9SsmFsV/ehM9BKADGn
2S11/V7Tb46FfDyPHm1ak9P6meuMGqNzd7PTnAbJjnwdnwjL3sRxc22RkviDpuX+LHGpqikPADcc
ZdS9mE1PSbrm+SYiVWRja8BcoW6kB0JakV1E0WGyG6Avtvbg9etbNykPrVv0nMG5xXvaf9FaPCx5
3/sNQ5agk+QkVNBes7QCR1X090NFwYZ37NZTIH0ZPuuR59mJ7h2Ev9ksNoAed8TFPBaTtHD7NKOP
XZGVZ64djEF8sgU+MimGk2NrH9jJ341UrIeMTV3YarTCdf4QLc4JhPK5j/XDmrhv87Rs0HO8dIXY
My8NW9EdZLLuqnWKfaFXiLzb/dph3Ysi0OCOM50XmfwUOL/KdT4XmboiD71y7FwdLX6JHfXTsoo7
LNQPsUkBkpfLRYm82mUrjcnitD/H3O0Dzxxf+WwR9rq3PKONiAb+lrF6W9zsqhby1mQFiaUYgEUn
D2Nff28wUGsQeAjK2FostrsaKozHZwvdKiR+LyS5Ogk6K6biaB+Fpmgg+806mwfB/F5mLMqFfCpS
qwX0gGSXmM6HqdJgEURnp0RRaMjyW67pXwqbb8Ki9kPncVFbL5z5XdjVHWlIc98HzeS+NQPSYRe3
rCgRpSAztC8G3R3NyFL7UaSZZM8jku8j/RCPmgzyhAu2YZH22vVM240adQu0gkCq5oV38OJm493A
jrx3531W60dvpKJS0XyX2cXWlc0xd9VGSkYnK4bhcFV5EsyLznQPhWKpexaOhAZfR4xism4T9Mds
Caz6o0unHUXlS+yaOyIKP4sFkZPenuJi+JaiXeOhLJ7B1W6gcW3aublkrXlRmEG5+OaQ+WCYa9nJ
jtR7ZmfXIotI62D4UvYfzmRpWMbwwUuR3Aq4bmdOiJxL2qhiVJc+Sd6cJn2uc5SAc6XifVK3P+ox
ZsJNH0g5Y4RNmeK8LMognb3PuYs++9zaYth6RkD7wR+aHe14vk87HsxbpaRHpyQaTgzOAyR3DQk5
0kTzriUbSzTPlfB241zVH7K0vLuhTEGI3GoWMSENMrLqOucdFru04adxOG3GdXhw4E1shagf0mnZ
VprmBXpabEXUPOd29yrryUKMptat49jfncbWdkNXyqBprXoLceGR4c+3SnMp4A2Ntg1jB9m2xzTC
UubicJrG5moxLAoWNbBFJUB5QZ6NAYqno46fe3Jj+Kom+7Txdq4Sz25aHAYEfUC8tGmbOCtgb8Tl
EwRiL/uMe7GcxdonsM/znswOJdycj6Q0z0PUdFveFgEUGqJNz8aIekhXATuB/JscRyMY6ZK/EBdj
HZYG3gQ19CpPNtPlJ9Y166NEvHc2C/jBSQdPz5eROzxp6WAcGGPNp9LW228pw6ye1CBEvVQn0bgF
ojd/7QtSAhV9/9FbZ+Nr28r2g6nKJ+J+pirObeYyJhGLEYtbPEmxI41lBIk4fWgLkfpJpz27o1lh
Qiu2NcbNwDHTTTwh5HQn5expRC9Wgzq1u5G1Vh3Sn1daaqPSKTQ0h8Fw5qA0FXxLI51jwGbzrnt8
TRh2jD4twVXmEgdMC5Fg5DF1SE4jbsJ8SE2UtoxFAWooVYS8XQmfkw0Cl5G6X0KA9xnIPmp14xK6
pkJvdd+WErmXm+fvduZ81tTHiH5zKzCbUbFpjN6QCYeFW3clvc/8aafOlyVxtS9WV+/YI7UbXa77
stcfI8P4bJX5PbkpvnEahqbDoECO+dsyz3rQsC3BKytqv4kotQ2WHAfr1oTOGv15izUalZp5KIb1
2Uk0ENNF/6XPNUTf4tKNxn2vxMLCvrP3cVd4AUGPXWhzqUOCwCSvpWgNbToto2qOjpfuaw0fuVDr
F0YXFwhfH4WuP6WWWn1jqD9Xe9HvjXbcQ6x5iuY1ZpTA4H42i0NCwhlgmbt5UYxoYGi+lJHe7i3m
FJtBktyRWk2KyHhcdo7k12dU8iCBCQREizA5Y4H0rre3EQMO4q0SpfWjVsilXROZ0DBP6lDEInky
myl9mqt1vLOwzQeCUMaL2wO+8/tGih82D3LILii7sDWyIr/DMmKxyPQqZsNJ9jQqEd8bg1YfO6+j
34MIo3GASlX8YFWnVxgFIv1zxRDoA/O7DfU5zdxCTQ92kVhMsMFomGUZv8Zaap56NyHbYTV55u1y
bowtl699bzGUPWhOLR/WHktxO00l1EjdvdXLxQwLgaC7ggE7v54wVxV2qU0BlbjzhjkWw5k67Yer
mIeZGf2q+oYzwnQahofMO9B3LMZhhrQeImtEkDx72c/WS7nEzco8KbOrHnFHVicT6eOdScDa3vO0
8qeYzPg4Gou6RoZnWz4MipsB2iCk97yMrsbHlLjPOcrqQ75W6oBDD09BpKxN3nuIvWMk7CEnoPHF
zAf4LU1r32ZP1X0vam2HzZOAM7PudoZs22NtsCrrkEn3/oJxIIyaxt6iGsoetKXhIM6sXvR4r/rh
hSRT89W+9VyoW3lDR5NmoYKKT8llpTfLqzxIspegf9jp0WY5vZ2Mm56/NMdm62I6fMn1LjtYk9Gj
BlYiC8fa5U5PHZTadkOuQ4RZN9AguU+BHk/yePMd/SytuCZeqQDnG8jeyzcGUAibpULh1Y9GgaoT
d0QsfPjt023a82KwrnGDMZ7Sd4SnyWtt9fmmZO/QhOxOmQjl0/o9ZuEaDqowr9VtrlsaGBLc3Mze
koL9pvIy/ZyVc0ct67rUKNK6iMyZHlp7zdYQDklmb3QmX1vUijGAUavl6HOtx6W94CiJjNh3RAfw
H+/PgqSOgKM7ATtsb8z9vooKosqi6iZIRriQhTq8mOJROoNdbqM+hy2txWNFWpJpfI+A9twtsZP/
kCYh7OFYRd17xCTidTRzQsD6WuE/BPLonhsSQ/AvqzV7N6p8fq8QQVsbypneOtqLp3VbWXrtjFsS
6DygjKoxgPNNdjcyLSLOAeFxO8XUdy1OfPwXZrQxFFrrmzB4KeyH2Ek4C+wobqf9WicUehjWDOcA
i2RvpYwLWQTmY+hEIKWPNybSi0uvXocLxjTkFBUXzgZ/TqftjHjx7C1K09s6uJqopKa+z3cFkFyo
86bXF2HhMQDEvlTJcpO2Fdv63JsoQyEWMTArF0yEQawcnJKWWIo7Y3aTftujKPtk/trliL87ljRD
7/U3X7dQX4BoccOkVgzJLWqKud32AgvbXeGCgU4Nrr8wBezAANgx9g4ukfURHcrtaUoaMeEXNlf4
f4Lp8fcaN1uPaL/ipLVtvDbbuByYolqxpJXlPyLdMO32NoaKVirKITJzuTEkFzTc+kEChMaSVR4T
rlyXLZNVqrM9xijw65kx8Idl5YV1nmryTc5dblVfu2yY8FE0omA1QhzrgjhPWWMQodTA8ULr5y1Y
xkW1WD+HZRQNqoyhKo5eOpdXNxnJmO8YFgVZiwQi0FxSCDcOYpHBN7seqbql9xW26ijO0fBPzJAO
g6f3P6Qm2HDoq77oIVL0l2hC51+mYnrK0aJzYvR5+q3h2uTCsabMZg09q2LX9B4hq35RmQhDSrwB
j0ZPca2jpB+OgzDdb+w7ljlABzTMIa3pQLChmQ3mttWj/Bx74/qzz2cGALaOwyfUIrReO73UHOww
c9E2oaaz8sB0N6RJWE9lc5LTIubTeFOP7KjCYR/QpiU0ppnbmceh7pic8TxZsJmAZKB+sL1onU9S
G2rnyRkjRwtxvJaXhtkGXPIYdUVQxkXcXgaALeZmwQLCpzkw7NmNIwKUU4vf0ToOedk8gM9aTcBz
xrHnyp3otoY5f8qo/9ozi1VIz9mqQQMs7YhHkh3chGXDqlykSbPeKN7abG18ZFFoSCbpcSobNkXD
xhgrswQDohHDWCOw8TZV1mnfEPjpJpE2oCW2ljEyWqojlX2fVychxsOuzQAoIH+oqt3reEOxhYh2
7BG1TZ4gxU8aRpJ56rFhKvUIj0azTPMTKqEupgVbsheEisK9LvFUfGb40dfD5CSJei7RQBjbnqUE
NVIXI8TPKOCiV/Kh5vJsJF3a+3CGMLv7VTJwX8+AHiiJxoqMR+1WDkktiTMq8s5lWC06e3mzWktP
A92dEoepddbagVMkySt1r+n6xK2q+GpXYv0+qSFaw1JEKHF6LV2/5BlC5mCJKlfCdGiHT0OtN+d6
mTA/7CdHtpcmLsafbEIxBtYJ/+Km8VYwR4AFzddVlCWlGMjOBBMmnJ0AiZY2/9BZKCmMN5Hl7AA8
xkmgJ67t8GVLxpKaPMuw0ohs+SlLhA8Hsy2kS+hhMXp+scwrcUMAyAiomBpkVZVFTuZ29HoMPmmZ
iddRTnLZKQIHlg2Q7ugjYeA7vFvoNbq7BndnG8aZpTjTnXYi95PSh+Ex1qsTLXpaIciv8Hx7o9M9
VmOr3y91VOZhGhNcFXZE4pDlDoSDGUyFd89DuVLsZ3RRW05GG1AzOQkgeETGUvzGGqfuK03rZKtZ
tWGa6EV3BxDKg5ZotRylLDrYWPSwCNj8s96vQmI/WcxbySrnbTQqNbyxznQ/InaOzFiNQnwTpae9
YVwhmdZbUPduNB4OtgMNPpdtPRJte2X6YQJkspYcYE7UOfIEcLS9yAxobJCm3SpYZ0uMgb02oZbm
1O3NY+/RTIQTarOOVPH4RopbgW2FhWEPC4GaOKJOtRlhTmlnKz8XMf/hWLawmKCRLdAhyDOd+VqQ
CHpJWMGnW7Mz0XyllVa0x75ZmZgZBJfX1KBmnpw6RiUwE1y7/1Yuqi63pICQqdEVi2lh9ItstVtM
hS86oV7p+WvW6VvP8wOGQeiWu8OjhnYqiUlm3xlRHn16JEauO+RQpbvTMC97W3vU2QCvsBQRcLVz
RU2GjT0Fn1RiiCzgf50VCvh8ozLLAl0Aue8Cdwj7akEwBJG0cgGLTWebx3TTmKbvWlH28wYBDSeH
mfWyw1pD9B+jsJaEWRs32BKU/KwF90TKLnCwXI27TiEbo/uGf31DYRjIvEXZpHL2FdKBl7xebjMk
bYGR6NSdsdwVGak0ie/KIubLVNrLeo8iWWU76U3WcDtSRMkpw+1t/4Oc/a9AxRv5FLk4qlQcMh6M
6V/5jUiQU0bmuRlKoPCPjttUW1MplKKIx7eMi6NtFcslzPmlgslq138KAf2rWv3314cRabGUNKUg
reYXxwLTtWRdLF6fSfu6NdJk3DtiQcagJ/OPP2l8/1DR/lk1+1+9FDYZgLcO8lzn14DDdUKb1iTw
OgyBRVzoNMoaOrYQybX7+Pcv9Vfzx+2vItDUxaCic2IKw/0lkoPytRz46phhjPv1M6dSG4M51wq/
UUV17ehP1n+Qwv/VCnF7Rei1EOtdXo1krZv++c/CcbrFKOXBtMKoRjFeZ+OPcij1EFHsl6TVrypG
MPf3f+O/v51gX0AIO6bNQA2zz19fsS3nRKpxskL2FFVIjUb0boFoRnfGfvf3L/VvbydsWteCf04U
h0R9/avOf0T/NQ09ul4jU1+S2c3u1kEa5P3SWteF908xQX8VV/Nm8mJktwmJ4p+Aot+z/v6kwlcm
QFMrrqiRXWVmG1hrCMJmhm3uP3xq/8ULYWDiWqLEgfSm//KcePPAmTsDKrVafXxCI5rcz3J0Nn//
9v3VpnH7c1yXaZe4OYLI9zZ+seVUBPRxVVvZBs87qoOcDfg6lDFhzhocyNXqz3kcZw9F5Il/+OB+
Iab++0v/wpoeFmTqcCeyTVVa5raqM7HLDZlzIndZ0DLFCeLWXX3+/NeliqMNogoMnzfmp+Mmt+J8
xpDqgA36+3fk3953kk8wdPCVIQvJ+LfUuwZGC1lMecHUwaxOdbR4D0uq/1PO1a/fSUm+sMDkh1eA
T4AP+q/fEBTqiQZhTDC8iloqjb4zKPvMdisHCAPcUvl+Uf/wjv/6l+EscE1pcKoD2zZN89dvpYns
m742YyBrsENa7bxFzT43zvQPD9WvX38eWYwHnN0YHAkmkL8cOB2I2bFTQ7I15kW0Zwtg46O0Z93C
8CS5XH//wP4jp8p/6z/5i2flb/0s/wOdKob7t1aVJ0wCFaaVPztVfv+RP6wqlvkb/HpuTpfjkQ/8
Bvv9w6piub/pzo1izU1kECF2+09/WFXs33RDx6bn3vjAOhE2XLt/WFWM336HG2MgNKkMBBfJf2BU
sS3+oT9Z9CwOGzIRXU9YDr+gDmf9r9+BWIjWznDGsARUQBCbBnzX1NmIhyzNyxQ0vTg61JkZXfMV
4uhSO82OilgfaUlUH7hG0VxqYMtVMIzs8sE3OPPJECgpulzZR1jZcDmBJV1AstyUewWF9Szng7rN
JPMCuRSovviV8c34VUa9d0DOGd+7zN8OdRRFP3WPrbYoFjKHZ6PcdiwqtmqQZL+1deqdsQ40gUqb
9aypiYxrvn3XbEwwr5cYMLeR01Fhj26zHp1haO4c8svfBT4s2HJjTRWaD27HLt2bLhmY/6ChZkBJ
4Q3zI2MKgMRpKQLPTRyW2APosamQXWjOgOQ8KtKTSffJ6EONzlviTogZKjkdUaiy2dXLmNUY96K/
WgvjPghficCIM/B2zcp9RlIrj+xT1X2mdM1j2Da3u4oE0RYmLb4UmRjJS8b+RIW97YxjsBIz6gQF
0pNPdxznPpzqNTG2g23nzSHunEHDAr4UIIMoXvKrjNKVyjxGV7GRcR+x1xCm2jAm1yGs6Aja0NeQ
wQRi55tBeUujbBc0hLA0EYWPoVnSUlc3p3DGvGY39L1+aW2SpPQR9mjnUDsVSwMcjsnd3aSb8XVg
XbJrBz1+48ZvD7wSBXtsrq/FYMlPHBdsqI2hsTdL3k1HvZHI4Mji3CRZpfMex+abKcsKAhJhJFlb
WAHBfC3qAgoqxBss4jWwhHeqMqYQrAFSz0kh3xYjRMkEUv8Z8qT+qK9uWvsjk7YmqLWZiTaGFu2u
d3LE0yxLLda6Cy+nMvd+pWnY1SKuA3cGYqGMZggrqFvHpDCru67Mq/dWRernBA/lpope7mbTWK9e
FudXYzK7oBaZedZpcAN0L5g4Shuxoppk+tCrur/iTmN260qmgE4bsf1Wiet3JZYvEjNgljTQlypT
mVcTDfcrIfEIBMhJKXZar5vvTJ/zTT2Yo1/3NDpDSfoQK9zplJil/RTXeYPEgEWGjnW+CmPHWB4A
KaYn2az2CX3M/D0vCthRWrsgol/nS5cb1aGP1xXxievs0ZaUOnRxUloZ0fcMsbPiS2Ei5Vwg8IXU
ekUDDLOOj920oB1A4XICyNFcqsRzjlCWkK+3XlkilHDisyVV+5Y4ehH5AESX4zrY8k3Zlfouqrl4
1CqvO7TFvD6hMag/szyvYd65LAXN2yA2Z1YYckNpG9E7CIGdqjnZemHswbXnuNuUa20JS15eBxrY
8hSRaPaaGvryFGlzdkmUwbydgI5B+nRQxjvatfKhTV39ez/FzjlK0gnqLFMv0rS6Iv4CmTEClIE4
vmQkQ7I2V7FVhROSki3bvv6CiSI7NhUNPBNNyG0Q+UBXMvEHecjBIfMj+Dtrl+pafF+gUM2Q10tM
VdPguYAW5qwG0d7pX+NY7y+sCyfY6gORXUE/TTZB0aPF/x4Lhb5DWTl+GTNqbwzLggHIVFvTXo/0
2N0mTDdQ6OIJfF3GChqrNJhadEza8r3Eeg80z0tAm/C42leSlBrtKS6wnGzxvXlX5TTeVeit+1Xv
htQI43nRNOilcRJWoGe7cGJM/TKkXvk+ZFmqBU1PDEhANnCKJ3A0ZPNt7mXGV2LVmQPU9jy0TyYa
xi0yfxR7CVhBjDZfhaSTCcDaNE8yqmzbJ6QCWmcXx+kzuzDto55tyBNss4PVhRijLzGfq/euZmIQ
aX0/qLYeiR1ivtEl0dtYGWShzp3ZIFeyBUA3gz08GUXHNEmGYzJHH8jgNksR8UuuD4ud7/CEZMep
GIEXa+Z9nNnnRNOO7LYayORxgf+xSSnokL9UyNLKR63Xom2d9R9C2YwX0fXtCQx4xbXy1Rh+351i
5FpaFGcVjwrG7Gq6ahU6+Xm2ncdSrIhWevNxcArUHWyoTkZZxz7Fsr3NzIZYnLXKWPpXSmj3Axa0
Hc9Jct/ULidbKesELUfdql20enHiG/gHHuwkeoeyE6HOmfJN4aF9Ew07J23RoP2o+luum8B4Sil3
NouIXevF0/0qeQ5mTDcoQQCCL+k6baMa3IpIlvJS8MAdPcMp9rTPbF4I2jkwX4b438Kfn8NuLl/B
OZ5hsFfQKvOTzYMxz8Jfi7w4wYh4MZfiLOrpHHPkPxoYrkLQTP22QxB0yoAdQ2g5Fwy4DomX7LUY
f8NiAWpIUJg550WrHlLV2L50B3ubsm9nzH7vtHZyNNhs+Dr3cSj44zcapEck6XmIKn03Z258nNzo
IRHtzzKZfg/tcyWegpE6Nij0cQ9M/2TF7Q79vUGw+KIx/GABIX+XWMS81T4Jqq1ADoHmm6dXMJu1
5nSkguiN8m1Me0RCK1zFZVcIxQKsGwtHvxGNdfYgSTHyNV4ZOaIGNVFBDfBb/LFwWf7H7FGqPXSr
+NQyYmtAmBLhGMzzyPbTEVnz6bYNrtpxwGk3VRj8TvMKqhisHJEOytJSbG925X5JqcA3zP7ccOi4
4v3GZomPxDPPGTObExYM6abYJVx+dTsbs4fJ6JAm4aUcWh/6Li2Djs9v466Zdpl75CFYlAb3XIHl
xG3rzY+jpxUKke9q3nvZvD7Lfq2uWlkA3mdKXb9ZNA1B5RB+CVfP5gVt2W7J0xMbjKnlaejr5GTm
7fyA5C9+sxsnevUyxLRN5sDeLkyXFG+RWncM2+ok1Jq+e5hZxB14/NavAEZNmB9r9qMpSKracO9m
X9dVaU+5XjK8VW1T2Wer5YQKoHbx2yCFR4+HtBNEo0zSmNVDWTzmALrwyRTeXH8aJoZANnNWd3Ly
1P4ZkQGiB3UG6eIMwcV9bsEe1mFH0QohE1ub5IDX6SD1fk3jfcTM0HtO8olevjUcdVumOdn7mmDJ
eaz6mhPajqu5DkSrL5d4yFE5IISCXM4MSZ0wSE3fctYTb7NSM+r3CREpeTBdflncND1Egmc6nDjW
qgBpnf42JSWHO4VY/dbNTn1fiaFmmc/Q680cEfH765D1FxFHJbybqD6s9sA/qznkRYYiE/p50i3t
fTV67zRGY/JhT7HBpB+8M8S/qPLON59vDIrKy54ZsMc7pI3Q+nvbvpdsrM+4BZIPYSQzvLqhvwCk
cKogTm4eYaQw3sMM8vbSjkkKua+cmIuaWnIw+0JsGCQ1O6e1AGvFjbMHCMiPp0X91s8Yu/00tmSz
YdLIn4cqrH5bF35Stja/zWzX+aVjaQrNqmCu6ufYrjdJW3qv3KodGCeTDqFP+PhEb4gL6Q/xN1E4
NRNvA1Jf6kL3CrX89jA0cbS+4dzuqlCb6sb7iDJMj8AYwWDvFLnLbNARcL2Nhdcg8HKwixn2mDyv
nbac+gaap11NVVDrorWQwGEh45AOkganU6e7iBVNq49OkiaFIePSPGqD0u5yC8ifKdvqoaGUhv+3
EkjAOnBn58ukSIy4VWOLtO8QCYiNNBUKfRlp29hYnafVW3PvX3OQ/22r/69xC+f57wkQhyL56P7P
+aPtko+i+EtzffvBfzXXhiN+Y8wOV8ligUVCGDOQf/XWDHUBOpjMkg26WsO6ja3/PwXC+I1OnJen
G4cAJJl4/dFZW78xxISTQpAjl6GgVf5POutfZqI07YaJQQKANnMsW4hfJmsYKxdGsHH5OGb6i3Cs
L15/8KLdmg/l3jYyzt16Pkw9sqTmrjGjYrfwyMFOLL6VnAV+rBkrvuIB0Xj7TTksVtpo2KZU4l3c
dbtZynqbabegM5KqruLroaOmPCc3qlzc43eZh3UHWZ1Wr7pOvCTt6f1iDvu8fe7nCHGGNSzAk40Q
eepXom+9nd51YBuNlIa2ytd9J98nHYFMG7utX+qURR2bWhrvJcjQEAc2Ltr+/1F2ZruNI9u2/SIC
QQbbV4mSrMayLbnNF8Jdsu97fv0dzPNw08o6Ng42dqEqUWVTYjC4Yq05x5z0u96PJ2pUAK2QbmHo
NioTUaCyC6PnIO3Ubgy2bCECjC5V4d9XJhxT8ICtTo7CXyvkP+YHf5hS/5/8g41JVWmV6OCVaByq
4rKf10hrIr98jE9S6g9UNyOAfjvbTwQAbUu9VN2prj463bpJ/Xy+eAdleIN7OUB/I/tbQrKDRRsN
+7au7vCKHFKvzq+zWF2jVUdUrVbn3oxsDFRTiSSXWKtELZ4cmeGZ9SSuhvHeL7YQln5gdl0Qjfhc
uAMFKkD6lTQtaBp+7dGkvu/MtYN+Gkj0KP3prRHqG8QF5PfGwTDzO29UrsbWfnf0G02FqdnIQ2e1
+0Zp8kUElxbC9//0++jU/S+Ek4v24v9cE/cPPx3NTMYbX6/JspGN6FVonPri1iwNxEMrKH+cbQLj
XnbikUPRodTxGqYjWDp5j7h0CQNuCRAHT3O1NJoIZ4S/s1SGmZTgb3Wa7fFhP0uJhQcvP25iG0F8
sP1+kfwJ1/qySPgyVZOOHPJA/ufMDbG/ZgeZVeboTyoT7h181Ch99mOwbxYpHpiHERKrComGvULg
NvT9VDB7T6b0rS7hr8wPYfDam9kH3BHySFa5jxHZR3KH7bB6LDzlJpcDTAcvBd+ivUXZ85gi+UDi
ZK/K8pc2NDzYcb1pw3w3YmBU5sQv0ezEUBPVgju/aHFLWzQMRh+VccaImXM9Sa5td6s4duJq48BR
q0dKYahQ+ItevdX79MUPOVf1aLhInQ2ZaXECRN2FAvcZddvCBDZaiHPuiUdFtD9EMsuL4QW3ng4z
oc+OSgAg/ey54f3X91l1GqHrUJBQqjvGetS6Z07igmCOJtynmMgUZyFVwlNqZxwIBCMdYjbTg6cY
Vqic3ztf6oupGz8hn76bnY2zbD4eWNJaUA7s0AErK7/JbzSyaIo/7TQTjTh0WtRHRn1rIYVV9Mcq
N2I0Ota4ZurUNkzZ7OrVy6fb2GxfhhZgLuaA7xeSNi+ULwtp5toJ0IUmoZRzm/brB2+UnNIJ//oZ
PMUaZ33Ix3COVd6fCNNiksjcGM0ZqhsN9IRSw/ULYWBq6xayrm7P3tfaHYr6hTXYLS3U7lAZsCR6
zdpMuxd6ew/fX/C/2yMXzMhTh1rFlRuXUzqMO1nQjzI8OxprvC+0mxi2b7FFVEaXO6DtUm4t4bgQ
abyFNfj7KhXXph4uDGc6Fn0PdZMcQx8Ws26xA3bVdE0uIglZmX5E17NRqvJUC3CUUl4h9faEuK3t
5GhX/a6zGwCjsfB+uAn/PM2cDGyHXofmMDgG80Nt8PfqY+aHVhPj4Llqk49uCMbloJtvtWiwjQWO
mzTELZvBS2Tx2lEIiUO6j7ClkbFLz5ch1mjSMsqCFaYr1GVQNyKicYhiQq5RWJ84Kcm4bZretT3t
EOZduyOI9CBCDP1R1wu4ocVzFxnxsgS6UmPhUGx1H2nmCBcXH07E8dw0V4M+IhtTNM7tIr/1jbYk
oo38BnOMxlVvIt2WZVPt46664qxvbCMZr2NwnPzx2k8k6M0wOyOSMfFgmBlewv6OmhTl78oqNVeG
uut5xd33q+UiANOGFGjMoCwhTIupgXn5MiXuozKxr4lTahi/Oqu5dVACLftx7mHkhe72texX/Asp
fANprT2dcJowWyOVxldJa6hSXu10QAAYW09+Yz+GDhFOxJsBjVEQ+GCT/QF2p873+u8H0mAoTKai
ajAZYWc3L0YZFa0hxyom9ZQk45k0iWXUx/jtjXATc/gZguxZ5/RGIEcGNbvNdmT33eVKc2gsZUvq
oatPmNlwz644a/vwxnErtjTLv/9e//MqHdW0LCy0BHNehrnarTNmfalBLwd7sqhRw1LV4M6BMlTK
s1J60YFyjMZ62B4Mtb/mCl0Cca5HTRaLdmzXw9yESc0gBAig74RMXqPZ+vT9Zf6zu81fpmOpdAAs
SmH0A18frDqJM9SFhXaaYtLBAGYt1SideR3QhlV0goneYszvfxH9AtnW3yc6YISwGa5Das7SWau8
EpaJyvjEI21oUQkye5AOI3SqWhfsEmB1Qu6+v2h5MVxlzc4XbVNtm7Zg5nZRKDVjGIVeaqmnynBw
oEvzXYN8zDmW1Ufkg9rzGrbhtEydybXd+1F0Gwqa5GPeAa3AuZTiTQPsJziELmpCZhrgFpq1KMky
cDUxaqx6sfRjR7gAya5KZ0DBap3MPCJILJALDcIB59uR/aDgNG8GEb6q+qc37sXYev6UjOyYsEhm
1uhXLt64TpZ1qeKZ+skO4TrFJUlXkXoiC6hfVjbI9iL18MKUzXoMhsC1nDsjDYa1HhjETZL2tzSr
DoEWfjEQwhQcm7aVO5H7156W7YK22NdBtfdHaDCtBtONr8fw+CB0PxC1yXjh+9CPcGcT9xA1G8ST
DFaQy8EHmJaabxAVVpoHyr3+hydHm+/e1+ebsx5iD0Js2ZWogy+W5Nh2+HoCGq+46VI+H/KMx54F
uLJSNVpK9YFR1bSAKkTSSpNvjRQLDpMge0lK4HWLF3aRd2GyUW8RWqquocnXvJnp1BZHni4J9vz0
3+ibvl+UlxILbheXTcmJ1EDnWGleHAT1psSljx3/FJjTRmjTMXCh35FWgh4WhzaaShy29Rs9xI88
Nh7MUT/W3nije+pP54jLmn2+EspeCfpVI158RiP+/bIMaScSBhzLU0T6XWBUG3J+UhNOVedrV4la
5gh2PHvZi4DyQA1v61ZJ3QxXNrSJG4bcaz+X2g/P7H/dVUPjxT13HE12mouL8loz0xFdaidyklwP
wSkqZxD13dNELBaRLE7jBtGLSL11oghnIRSuN0MeCMrNfqj65mmcWGrqVOP1qspHR+tnrpwqFgyd
2fVJj1sV3R164B9u6/w2uViNBrNz9DoUIKq4fNtwDOvqFtf2KZA2+EKSY4gD/z34ROZahaRNlBAl
YZobjIVgsJjP0mP7kbL8HxfBUQYxG/u0rtuXa6tHf2MBAdNOQS5WzHUmjN94uCDLK1GyaAHyK1F/
Z/iGWNjV0h/s399/C3+6GBffgkUNzO2jYabxpvi6pNJqMocRAO1JJZfSJTf0zjHHbVQ5/MLW7lfS
+t2lc+vd2zjKA75/EwJw8uTElsobFnevLF1QhCPzI0blWiSuomwksrcJclcw1UPI7Fw7pJmak6Ot
J6t+nNLIJI1hZNjT/1Tz/McDYvGYQulmOdLYvaggUjJOOe7z0it7zYCY/+DHY7J4i4bkrUyw0spq
ODJc3EoN7yoO6obgSeq7rLJSGHI175C4etNE+uEAuFp0UUW7JbqtS/0RZs1aU6tN4GvXXosX+of7
8Kd4//tGmNT2NMg51M6FhVC1rzcinHxNh1YXnhupgUZIXLsCh9Vk8P1ki7xLZ7DTuV3/FDnN9VBE
xyYkrTwkFXdhJCBCFdY6Zi0cW044PqcMKxBTY4m3+QHAs19Ly7+LAMB75ntTmj6T4cIdE3ztJu5P
VMO0TgbqGabU/iIYvVuRBvdxqBwHcqM7cJDMLm4K1uDQlo/6EL3C5bvPe2Ay5G7nlXeMHZy+eoMv
2N8For8aSWSl/7JhQnecHOcuIXMT0K6/G4LmCtcUp61U+QBgky7iyFrIrHsbEsq8KeIvimm8qYmz
iwwWPQ53KG4zDyCTq9RI3qY7XJUEsli+urSb1mUm/IpFDiRJzmtkGqfVFJIqXZeHKOXlVvbmi69+
4j7aZGFz61ntmsii5xxwUxE+4Rc7hrrTEpdrvmD20iODAOqAeAwnqj+8LrkqpRyXOvUab6hDYfnk
yDdxsVLUtTdI+jNF5nYasU1Sb3+Hgl/o5ynz9P4Bkg+Zi9Oiza4m423AUgP29aSlzg0BKs+znwIj
576LuBthr5ym0n73hgOZ8jdVOSx7Ve2xMMKp8ck0RQxOSmeqHu06fK3T6g0n8as3kWgcjgcTIjVz
5wRchxERTkPbxguoiEzFPvpq9WRXiMw9j5CzTAFawv+7qawBR5BaxlCWsAszV9dR1q+Nqscsiy92
6Sn4qKZQJakbTnKrZQ9RnBEJTXos5y8zXrY+wFrUvsuuLXfZiPa2Fo630z0DR5LWMsMGVoAD6Mqb
jcqj78VrEd4KvWruGAEsDS0vdk2nbll577H0zY0ugZF4+A3RhHS/w759a3PbzRO5nkYNTgcEu1dE
AKvOthmymadEjz4lrn8K3CNP8IsfNXul8RHJEXihj59jAZ/VT3SyfNsBJhGeg/gcouYIa3ydY82I
MEHqyjwONy7q3bHOGhBijMo9TEHMpu+RlZDilr2FnMgXXW7eB3PuYZiK9zA3GWbW/YrzCt+hzfoZ
M+8O98Gxzl2miaOdPOEQPwUhCbBRximrNYqtADRBq8AnxQgBQVjN70PEUyRx7LAEfqTj2/fbygXF
3xam5vBisXRLNSwDgdrFKcBoeUga+J0nXKgbS7aPacCDHjFcxFLjPQHpXPYAxXqYkYlBcjEIXreM
xBrixe/O0H8lGZCTSn82TJ6/CpPsD/uefbljc4GzhI2Gr0An51zWhJMHzVKp6gGuDhfWOXM4uXYd
q3hVJ0a+S2uP7XwiMEZ+qBprjJyxBqoWHSY76a7x2uwduK88SDj2UPLcgZN5iMmhXmZFLzd6YtHI
6ud4J9LA4MZtKhI2aVdGN2mQ2usQxc0yZNVmE3iSuhw/hrHq1q0k1g3jmdnzgyCpvtHwzLF4W8+2
Ae/DsZQJK7f/OuQAU8phtnkrckfHAB5GdiT0NXedBiRokQvXCgYokob80I023DTF/KYJmg/dHzZ6
bEriY/yN5ZkU6Wagb+sAnguV3KLAMELpVoxbYVwLixjxQFPk0gmvDQ+HeBuR6U6QIXZOu976uR25
Faoy/Dzp2fb8354jH1Wvf1R6WpAza5nPkp8N0W38Kt6wAPNNOPCK043k8Ycl9193lMQAlp7ORIeI
+K8vsm7MbKGAquJ8PJ7Ajy2b2nxOG/151Dg9hoG2zA3nE+0ZKhbtJU9gmdX1lWx7b6Em1XrK+Ld+
uKTLgweLDPH3rAO3JCkwl3VzhAVScay+O/X1Wmlo9IWGtk2BelXj9MLLi5sMHCzoWYEaBKqlUiMW
EOlzMW6+v5J/mjJ/rsTiiKtrDgHPl00ZxruVSIeuO2Gg2ITIBh16vk1pH9mObhTrnnYzCehF0TBf
kW9Kep8G48YnwHeSd1Gt3uLaIq2bUyBL7radFRNqGMMVUH54Lv9I1r+WI3xlNI/QcVON0O/4ehdz
267NpONC68jH6E+0AgetLFyTs4DjNix2vcmiUjva3E4V73BiwVUmFmTwbZznBmT92SOX1A0QCtV4
//5rtOdi6PLqKFq4QhtAJgXs16tDNAA/YNB7RJ446IG6kKicIEJbGKNDYqsEIYjy9kohcXCgNtX1
AONYgy/aC5VPdvPbYBrCjZz8iiC2Y3fAwZW6yGHhwtKyWbTdiZ8YL0w9ftVkLRdNjwqSL70KsoTj
5nClKTXCI9irbqo/GQ3fwqzlQW9G43BgFpdXWHrgy4HzOKgKoWjqC/YkqEjqElDl1aglrxkv7YXS
6XtFb213JsoqNUOJQBC7pWrDuz8gMkdu+sK+vk1vMhY4tPH4t+KXJQekeJf6QOYgbmAFi+AngDhA
HHvlDVBQeRX+Vg3Mpigo0b9OxegW2QSf0dzmaLBqjbxeUYS/8RY3LiRI+Kd4f2tJdUHLHSSczH4o
zf8EK3y5ZUz3DZWIINwlqrAun0Eg+wMqFDU5KwTWY71kC3/RA7osslau0wm7eaPc6wiRV4qmbqth
tNa8NbAvSPFL62R9CEC/6doLiSv9H/PcVR+ohP7i9icc/ZzL7t14MFrMmINHzlfJiogGe0967q1J
KFKe5PtGyusC7uBgAR71EmZrXmdVi0mh3UtgjOLWdvHSmfqno+XQzkfUEo1XUhiQ5mWSPr3E+P/D
hvDngPfla2FrYipIwodtCl1cjuGEE3Szf5wFF2bAJBOWoCbHtePJX3ES/56M7BWXA3Zl4LtU0Nia
k9+9gpUu8rbaML0ntKlp44lbNUvfRdzstImYWw1eAAhGbRkBEcS25ELtGl2y8ZYoj4FyeuK9ytNT
H9XEqelHofJD8iZ7yq0589bDamuU1iFslNsOkzQNdLJEw9+oggFb4X0ceSToayWADYLPIWHCgFvf
ZjhibJsczaVh97lbqKAdEqyLdX0NRGPfYEknyYzFO47aYZZa9CBEl1LSTTYUSTBeeg0ADP1poZ5r
r9hWKl3RVEXqB4eAkM5i+GGTu+zDmSxJRl4MetEK2My8v+4iqTJKTK1Fem5Cbwd79JNx+WtfVgAA
GlSgsf9DTNa/1dj8DOhzSx4DGfExF50k30wiO/PG5Kzl0zue6QYCDOu3sdVVm+rsN7IGcQYduEj4
5KT7xQp4Alv91HtQXWhgLaqYOAD8OMAVRQ79o2/nn+72/J2Y2FssorUcTYiL78QaJrWrgb+fPSu/
rSP9SB/iLb4bW3RQmTx2RfXKnC+osxsxEtid7ryMvEBToI6sX4qJ86BwY5ugY1IDf7hd6j8DMLZ8
+qWGhrWIp4XZ3dcbRv+EvSqIkjM4glc72BqaB4qT4GagS9G7Cfy36fqGKLYUXrFlg3wxafuWMOoA
Xd4n23i0mpUUEFHEqxfz90NUvcV+/6uuUOex38KwM69rDqgJDRNWcOK7QWYvJy0K3Gsnqh4gy8JV
b55j2ROVDTh7kVkc1ysimVK/uWvL4omurLGwGvWoGdFGyTNWFHNEVh+6YkZGefGUgvZeYj1gElx7
DJY8sag+IjdsAnuZpEHg0oqBFG7wcypjxuvoe07VKZy+lV33L3HDf4nFuIexwoesiIaTkulHVIQM
+IrXEqv+ItLGvegZp5H9/hqZ5ZMZ8B+0PukZqvoGQXB+Q6Kiq6LkcdTTGCSbhr3XwGYAa3TRFXI2
F0ckx/nTwbbag57coMeCijGdU4XFx2hR7DTk52DofEK2FaThokAWhKIMNDMnxkqQEm2tqoBkxcCy
76YkuQ19eddiTDDEi9EixjJs2hCpnx2Hhm6Hp5qA2rL8w+/HX7qWZ+vA0x6ozeh2xgWhw867PQCX
Yi83B4M5a5ndar34IxV7oPTdZup0BoCrwuwFc2MBkBAEUX9ffKjaXPt82bPnZajRX2JAIU3asV+X
YQW5gtx1Lz7HnvOmYzfL+uolEB7yXIV9txve8ypbKQaf24uGa1Xam7BBKdz1QbsksOUEK8RaWJFy
kE1LLQEnKix7ue58ThlpiENZR0mvZP5vTUlfYsiFK6w4x9CnKdGJAmaoCijBJ54UPTvYllxB4K7Z
vzJicVaaFZxRJ4VXaS033IRpFzXNivMygxGaoUgMrfiAxlfP+tu4MBgLaeHoKs5WRYq+EBLeOabd
G7g+s9IPolz41HA2W6STyTg1uC3nVNukfhWBnLDY4T732+K2z+VVrukrIDhMEwLy1Tunm4dh70H1
O3eKlyjmvQDf8ORNPtvHQqF+dKOeW1WF/Tlg8y008QlBeaRxoFzRE4UM2NxMiAs3Q0aFroz5VsVT
sRwjAogHHj8toS1H8dtN8wJL2nzhIKlcUmfdCbYgiCYZYzmnek0Te01632smeIhsxWdiYBSg6rZa
S55VVM6Uj6SjAGoKwmz4FZXHg103xmcQo50CqLPU97BGSDj3c8DO5uTx0C4ZUEfLrDWWGRA5kB6w
8N7rmgEGx42rjnhA2sfYfH5YfcY/hxmJXk7ieGQGSdv6sm8doR6h564z8lfbG+4MOou8OxIUYi4M
vbFmFjZ0mqxbMRaf6RP1KahNw+1qqKv5rI2RNqeHFL2TAw3TCmwPzpK56BRO10alniFq6GiD6YUY
kbVRq+xQhlq8K4k03q+MPFR2SPLFQmfGgIY12LdlR1ZC3+11vcNmRRw60WyIrApaK6NRp6tGIs7F
yLzKafrHk3lvgU5aWKJCAGf27RW8APwvJoreh4Gj+8Zu5WNVOZ9hjpY2ofXoZXW1S381IGWXbBPe
qo7pFkHoWgNYfB5a9PgDp1lIaUXKKhyfIrTcy4x6yXWCX2nr71TwxGRVg4Q37HIZhXWzRtkLmK2/
S4PfXfeq8oURSxCjzh6ZhFl8caKCzSZq0ESVqrghsfFGM5Aq6GfGyuu0N+kJlwwMKBjxIsFS3I/M
z+hASlBCxD60be52Y0QIE3GdjvQaF8vze9gHN4OigFDuvEeRD28eygrUQmnOXjmDKZGbOA4a54g/
d525ueQ7dHK1WFuECLmgu987Vuwtq8GBKJg5S2imn17CjNNStYONlI2kxXdd88GOd0j+svYGtrfj
CqatcBJb7aqqXEG2BxD82FoZfu/wclTxYDvTL15A4NZGs95ULMBd2d2KNwCBwVoiylvGXfuZD8q+
zoaWDHmMACGdNkh++G9G21ilKjlFdt1uFFXl9SWtRTL7FL5f//ZcgHzdfJm6myYDE7pF/56geeEg
+bUtln+Cjo4IBRaZ6+TQ7EGfkAYy6iUSdHYFr9/4PP0zWYpCH6iScO6U6BVhOcV/YF43tfVsZS3x
z1CWM5ATnXUN3+jNlsUtOyr+Rzak4sbqlAOvReYH5rMZ8cZUpifQxle4EbeNpL/amgePRp+iWvcF
rSJHiyDP8ePg0B6iLP40U+MhkIPjjmb/NhjT2+ADYbZIrtBtahYJP9Ga3gBGhYsaUFwdfxIyoyx0
VM20vdpNb5REzAyMiPnBRboaOL4mBm64pkx0gpKGj9wZkL04O7/hLomSBCxvaF6HyAOjEROWXM6D
ZfTdS6vhyNlMVbD2yuAhLLqbqY/KpeUQHQ1jeamRZsCUC0xH/Ov72/ZfpRu3DLEv1SUdyUvb9OSF
Q8Sd8M+G4mnrnvZ/3MgnEs3QVOnl62gHFDsT/0SsyRUQB9xUXv9Jps4niNzbwtNukuyZhCFOifpu
FPE2FbjmjCFeOxMGQEst50noR2+LPUBFfdFBRuF4gmjIEXey0LIrCzOfNdlv33+wfzQrqN2YndlU
9TqUDzl3Kv5Szwm1TYO4QmXjO9h40uoxqseD0QJpKsOHOqoe0TMsgkz9QStzKdoz/vxaTi20TaUq
LythtsYa6rQpToHjnVMrfmikfioq5iOt4CEI21PjZA/ff9T/+J0c3S2VISG9Buef2F0fu6J0OnEC
OP1MIVAZd+iP92RX+4tkRtf23U8V//zt/f2w8zG//MqLAxMIZ191vEaclJSuQUqa8IA8Olb2iVWT
SQCi0D+mfreoORuOqblus5/OiP9KUhCTz61p2B8cE9EVfL3BiZF6REGF00nD2JWNFHkBr6p42nkI
rxZNPQ0b1dz0tWJuwlK/JdZh00rnWQ+p9TK9PUZRsh2Jt6rQ5MkMOoOpfbb9E5iBgTdL4w6EXGH8
LdSlZoKzrQ2aHwFILIab5OkOzfVkW3DiBoilcf4JAH4rJO/172/tv2ohPiUiPJS1sz7DsS++6DLE
FBPzfJ6aJN+15EQIzt5GmdaMB51Dg8nCrKLffcrs3rTYT837hKwDLHP1Ueb9AfvEQEfc2w9KsaIp
fmW2c7S1g3aUbAll0lbfX++f9uPFwkDTxiHMQAqAvuriJMi73a+jtJ5O6OBWeDvvEyLbCRpma4c9
QunnP1q1fpis5qYh+ceuIYSm8pSXzHmwihKGM5WnpEp+aOdo/7EdGPMog91ACBs4wNfV4kkNjJsq
WC0km4Ej91xjXyvrWH/vlfZQOfCYO4HH3n+1ect6TFj8UVU5+HQo7sDXockqywL3DIl6XRKvedRu
OfIgVyd7WRuX8ag8cHaLl4oxfDi00gwdbLtUx59a5v908VVQh0APYBZZM+3i4gvWixFdTCGnc4jf
K6i3FbFsotbvKrs/59mhybOdHQd7AhrWfSaeTKxbuM+Fsmqn5ur/eLNNroVGjUHPROoCw/XXL1UO
7AOib8ZzW6YrX4R7exAHE9PnQEKUXVTMV3z1YKnhvnYi9oCWuNp0I4S2zfGPVU39wwX9O6vngix9
LplMbArW5dMSZoBhBUXwubPS19EnwiVtW+zt40GD/p2QMZYVwcphnJ753ZH+20o2jOIni6CEwdjF
ik6wDbUROIJo1+aAqfDCfITUsRw6rs083KBpv8tqSOI2op4UaaE2OS/z3mCQeJ4A5dOUG69Qn7Cw
vpWp+iTwlgx1+zpk6O5TKA5EHxic3L+/E3/yfv9+7Gi+IIWyLF44PHr/PnZdkDtt32e8coJjDhl8
wdSZILHI2Hg1Ayu/fyFe9wbuKI1CjdewPaC30xP00UZeoF4LugUkUoJt+nRD0dZw1lQxj9b1YtC5
d1rKqHgWTyJXrbBful2JFj6lBVOkzSNtS35geq20+F+gK65b5AEq95geUE7fkBSwJWem3ZSyWVbG
0QO/gwiiOAdDfIz84mD1JZDCN4ISP0ySoxnEdTsbsGztVb9EGFeu6mWr0WgwkzagCThn0ZNDsrjQ
1SFbTAMjaFh4W72o7ocoPX//5c42qC8vO75ctEAmACY8MDBtLpY5QnoFBOHUnqfnVLavuTQ+RwSt
dt4TLgt4vywCwnOcbJ0Njr8WcbiPoy5jSwDGHZTgGlM9cfOQrMAsoUFIXRAbn0VrxK6R4d+uaBbG
zZCRPYvQxXdYqKFOE9Fg6mXPjqKkf+4K9UUYUb3k5H6vodNJvDgHiWmDaBzFk90MN35/M5SCsjrR
nrRW91CNTA+JJKSjTX6VcbRvEvVYpEkHKl9dD+Vq4kRgKfWWYAkQ8xl/wdj81uhgHoBMQto3D0at
j7gF7siopJdGEilITr1zIx6qIM83xD88ZL6tLbiHT6a9A+IBcDsW/MVnaxTZtUIti2VRPWIme5o0
/wkcEMN4C5JeDfWjVa03em4mAgSFEBcy40vNumYiEZEo26puLKZpBUo2X2JGZqV9yLzRcaiX12mN
5XxIzrAVzkMKnE60W/KzDoGm/RC1rv/TVQLhOE8ouUQTlb59sePGWpbqAf13hOLJvRPxyMTgOaKM
p8isTw1uLFSjT1DHtSWJGeq6L/QzbZ2FnOKbVKLoncLoZJdwQMdiF86wDokFv/ZhjqiMffruMbS2
hteQ+FSG/TJ3zDedvbyw7Ss2XeBzzkMwgwAaEKRuUrO6Mp3ukAyqZdOYIPW7Nz0n2KPf80eoHucY
tfaBQyYV2RTDIe9H3lI80t8/Fn8+99c9B/Iavj7sUzgFeR193f2dOId6G5rZ2UjsbWhEW4JulmVQ
PvPOCDdmM7fK2xv83fTFaoUjsPKoNX5Fk4xGCG6yq8mXe0lLYmGXM7ykJSUpZvbT9ny8vhdrrP5v
A5hc+r18KxljaNKZ1pFRrJ3KfKX51S9LzdthRmdamMf3Rp1knDqycgkJFiF6/J7qw9OADbxpwoXN
ITR2gg1WYbZ1g+as7RVumTNWNuiLujqb19I8Wq2GkkuxSXb3fxvaObXbB9ugQdz2aeSWg3VlpN0x
UJy1MT8ydZ2LpRaqiMHQguX0euBZfmA8SRcTGaNWAELeYo+K62kdBx6huOEuUZTSLbrRX1M5vw5U
E5OUrzYpgcHo30LQvlNa8UMBpP+7ic13y0FJyPSfCuJiE5NW0Oe0frLzUNifaASVJONz6o9Wpr3i
Bv+omuqqAHkBGv46HuITUPmdEcLqVkL4IsEmdrRn5uL8s3jV7eGjS9sHEkWPGjxLoaGt6ejmLYwU
ctGA47iOq4dMEuiSlBtbBnvOIre6VV1VHSlPqnMwnXo/2mKtqwbyPfupJKyNBKsjsWTm4q6tLWKw
E77wvtI3dl98TNAHfI9hQCXbH47Af6SUFwuZEzA8NB3rjv6P38hLrPlg3xVn2l/o2WvwI96u1eZC
OwCSYhbQZQww2mxCuQ2vqDvUIU6HpnUcMg6P0Jl2feAzZMlo5foVpbk5PoSleRN0XeqKoP7VTs6t
IChrnUoaFX7+02Ho3+mQakFc07Eg0X+ci7GvzyI6rEIheK84Q5DcDR6Cp7x/in15z/e2h6t7nWGH
AFsCu5SkZWCM3h1uu3gR8Q4govdohMFOpOnbaAQ7vPp63f9Qmv3bm/8D3EL1xHwNb8alboEgdI3T
d5SfHSWmeqrfpIruUO0C3ho06mC430VxT4iWjlO80K8w1RFQRwhCbs/PkMecElxsLby7MSxd1crJ
TQnRcyUDsmRnmOV1TYLBKB5OE4YaomCdlYG5/IddT52fk6+LBbYfOnlJGc7edzkujwj5IRFIzc74
HfY9/gTOBSPdtsl6gMT00XsqLfku2WpTdzNELJrBdv1yohkNC49AUeuHA8F/frES85lFvUvZq108
2ImipUpqV9m5M/x9Wcl7J53WtCGYFEy/sn3saeeijF+IpmEMzbY0yjOApMc4Frecum7awkEU7gHN
aDZphqshUTYFiFdKN+dKrerHqrThyzJBav3shyfvzyvi4svk2zRRHUjMUNqlZdTvC6Z9ULvORVKc
hV8cCyW8K2qbYIioWBqBep+YJZe0LIpfGB+eoDf/bs05X+ml7/p1aJA/HGDRojboX0K1+uWHxKRx
OubVJ21ip8Bchbb20ERzlIfQnzE87hMjBjaQxbdWU0MFcjL23ar/DHtDLFQ0gItWD6oNw6oTvXax
NFX7pqsrf09L4dFPIGvQO3dtMI6uXej9Km4575iAzXtyWUD0wIjS9HUrirNdx1uCLw5TVZy7ICML
Jj0S8HyXaWKT+ckvs0f0H7Q3jTLMShkOv9EAHG5g6oPYs7eJMZgE5GebYccyQ+yeCU9nT5pzSPtU
XU/MrRD2B7sgrO8qU4LRz1RIc6CIa53whYy3lJt+ANuA/OqYW/IwoKSH3cYhKdotU+uOUwOSXYGZ
Fr50Mcdo1c0GxyT0L8d/gweWmupnnxAz+33t8Ocp+XrjnfmwIu3ZxE99NfeX/urOQaiKCge5whlM
lTugoTIIXnABZCSLnkgMw0e408czvb/pqB4amzkmBGAzaG4Au3cb6dW3EUTlxdjNXKSsfcm9rqaQ
UDk8hNGLge6BYiKt3NIuHxq7BTWeXGVJeR+jgFkgoGfwkpe0rZjnFd2afFQiuQqFsaSZL2OHgBMK
91xH2Y0xfaeS8M3oOD9N0/9j78x65Daybf1XLvq56UsyOAL3nIecs8ZUjZJeiNJQnBnB4Bj89fdL
2e62St1W+/EABzBsGFJVZjLJiNh7r/Ut9bFE6rxCW0uoX/5cDe0lmnoMPDHhUR2rUmznx6FK870j
4q8IgA1TeKQSE7kHUx1eJwRO/uRqfrtab68merCzT5MS5YfVX2VNbYPh7O67snoM0p0OfBJpEq7M
IHS/nm1OQAVizDhNv0Kwv/dt/rwQUbK+sxEPsHwiO/VqQjq+IXSrGRyCfSIjiMlvwOKMEz9bLxWa
ybms1w7xjFkLol4WhmI6zDZ+h4+AjJJo1Uzi3h+K1z+/XX6wsgT44R2QwiHSsgBx3pvbhdjEfsJg
0933HToU6IWguS21Q1jmbnovPMiBoE9AvOuoRLxt0WlfL9w4UFdRtkcbcCh7paJ3dWpOLU3RCCcZ
owmO461SxKqnJLn04Salof+T7eKbV/nNV4PZLxDINpA4/uDmr8oRORxJ0PfksN7VAef1kqzvBaL6
XMnXtEu+9hG3Ne+aGRlCBOo23tJceNABzeUw8a2ZXKy7nsrWbZNVROJaFw0/O8w75yv43fuk/Y/0
ka7d2fnG5vb9A0lGWVt7Ucaad+6PMe4FkThcm1hzRrWfG7Qtq8Rqb+YnrdqXtHiY/d+ILP8WfPDj
GeY8gWAWAZyWQRL11vdvgb68H82kmd/NnDtXMDHeAchAAi3pw0Z2juoWmE8x79pM7zqXULfcb9bQ
7q8b8LIAiz/RasQKkDmnMiLMouiR6AzFTzyC/vkk9fZC4YWEiAEVI0Ay9P27DOp+cAgrdu+KzN7H
GcLrkA6Ho+dd7ZFlgNV4nS0OKXuBU10gkDh3K5A7xF3+asryE0//RVxxUKydgcPa/Ll1FDdr1OCv
5qgrfXnRy2DXQAxZnO4ilcN13uF2adqnLncvtU/icDFnB/bNaxMZwgFIfl7ZslZrz1fbxC5O5Hh1
q24m2edmBBp5VHK/oENeB7G1cwSJAWP6WUQFsy82EpElHAECCpQ5Of75U/tNM/vDpYIQQxIKyFye
ge8vFTkPPNYFBjRHEUvnl495lLyXy3zSwJDJZcIokuxc6HLTaG0yrXfDyPyCrOY/fx8/FvD0biKf
9g0UGnz6b9VdQbYkU4Yk9M4YuS36eT9MhX/O1ea5Ij/e2saW2IVkKRi2hnQeT9OQkvWV4zM37rNF
ovMqKqYv3UgvPRKnvgfe0gJRXIP3vwChbNYZND6Ctuh5kFVCjyraRqhxI+uWKDuyAq6mnoEXc8JH
EaOcr9GJx0ExrCrBPepbjEqTDttCG+bboLfeLxFfMmzxj+U8v3py4yUkY1GN/Pll+XHXQLFG0YDM
DqFu+IOxKRRlPSjfU/cE4TAJ4yiRh8zxTbKsYxOdMCzeiDyd1vlkxnXVJ+4qZgmGTM0Z1iPft+qU
ve/icFyzcO6aPr+lS7KfrfmQB/XRdJpIDMtKuKJfIlKfo7pJj2hov0yFNR6Ibf0Abe1Dwax0XZDR
CfPqJ4/qD7MI1pCzccHFvPXNQvfmZAwFuPr1A5JQbq9Fubx2yLIAiG78aHxw0LVHxOxSjtkf7Mx+
pbxcu1a0G72GuaU97SzRX02pWX5y4X+sN4ESAS46S/nw1f9g7QM2CJlChfLec5OXuJ9RuIlOrsfl
Ka6qD8TdR+siCl4yM29stGd7kTbHcO5vmsJbV7PAJ9x5qzKNd01AMxSW236SSJnlwE3mGqnWKiA/
4RxcF5JOv3Hy+OXPb51vGPjvn+yIqwcq5Ly3IXZ5s1uQCWtCjUnrHkkvcAKLs/W2jhKLRbdLts30
NILtgaJURetyBoq4HPK0esRwcauN9Z6DxaaFyk7Qr/rU6eiuku5d5Kt9pOhf4tm/t0azyU29x/Rx
RdjyVT85KziX5EdWxQMB7PuqUbeD/dCI7tOi2qs0Sljm1rro3gUMIkUwvJoKXTAJD9jMZP6xITM+
J3sDJXb61PQEbrTJXxeRnnlZcPNpJoDPf7vM0PknE4D9+X6IEr1iQHCb4KtloGU9tRnC98Tp1Cac
uiOHlE006u0EXM9dCBc603mFJ59Ba9Hh1eUryv3XInN+8kD8uHexs4oYkT8jIkZHbxVKWBySyLWY
9UfNeEn8yjYKkVH14XQYIW2EhXip53bvF/ojgVIfkE12aO2LtuRxT0ETlyhhCxs9Vm1zDGxbgWnH
zs/BmGjdcu9qsnD5+X1LqHUffe4yenXZNqvlDj3vhqSWmwrUJgMBSTdFxxu3l+8GgUmxbtmtE/PJ
4LrKffsRpSraDLITw7XsXXpGLKWON2JTLobtOeXTbXuSbqVGI22KQ539+oD+3++OIt03BNlnyR3A
dKN/87///SBr/vl/55/5x9/5/if++z+jsu+/yhso5t3bX/Xdb+bVf3t3m5f+5bv/2bJw9ubd8FWb
u6/dUPW/o9POf/M//cP/8/Xbb3kw6ut//e2zHJr+/NvSXDbfAeDOJrB/T447veiXdHjJf/iR34Hs
3i/EOQReCN2E7QSG3O/QOAtoHHoBjCcUe/yLWuUf1DjLiX/BZc2RihEW4gkenH9w4wAA/kLTXaDD
R1lHd4Nj6e8f//TrevTr9/av0Vrfj045XHIGiXwXcCUaZfIP3hwwTQnEfArInRVpdd84LjzXnKZ9
7xfx5g8X5rdX/veBKz+80ltEnZqsfI40rxRX2S3gVWLAHf9OFNHPzBtv5DtkS9MsZeAJlIP6CGn4
mzNWUnetFXfEcDdm8HFWi7kigTZAYbklJOr8hUrhbIM5YbCdF8FAmzZX07Y1EE83+DBI+TQlKU/n
hgUgucoXJOIGQcUmWYMzTVjdx4iplFL+TgR+ggUWSJt/EI2Tz5fWSJLfzm8hkh66WTrqJiuk3+Fj
CJGj2I3pSB3Olr4mkPgMxSaaclRMl1QHz8xbMkBdZd84O5N4qT7EqPfCK0eboNipucT/PYZN42z9
cFDmSs/Qzo9loJz+0EapCQ+TO05YnWxL1zsPtEuyUQiAGdN1A8ForU+1ehW5tVk2c5sG83HJsZXt
IjMJb9tyMu4IiLeqVzN5SKwmReLYJs3ccTiWNFu7r7ObR2brgoBRm6Lq2vAOJbNatu6EJeSeCF2t
T1WQE2sVdEFRXsnS1rgyqsZuEF/DbJqgfqCJ9a6jmTHhppdMlD81uh+gcSPjNfuYjwqyuQ6D8+yN
EN67VoyRd3K9YKFNbCr7CznmlAPDOI4G2gLxLIRMNDOJvc6A6syLan/A1a0TByDDEoa7hkNdv7ES
pOYXQa5CmtFpdLL7+kCPUCUYFVIo7W0aFem2UkSo7ZOZSL19qNRArIxK3WAThWZ4yEfplZsxyqwK
G36R30URVK5VhSZ9ush84kounLwPPsYVoz7c9+Ic1BuRAbjW2iFnpQk4Mz9CPdfpowK+iiOcPPMe
Jw2CgW2aCAZ23KW29bHA8Eu+cRFmF4kP83Qlyc6y3gUKt92dlROZdWkXxlnWUrQo7kP8Pw1RpQD4
181k4XTwQnD3l5Wx6uZEAms8XevRn8YdCYggtZpkwCcd526GN6YLyqfQPbfRYAQTJzh3ZBXs9KDb
13DxnPIqHfnPgRy+HsIhweDI+lIPSItRSz9vhCNrzB4xgYMrJWs4ud2CEGntiqg9+FUZ0XZs8RBX
ajfKOhTHoqmQYjKcauRhClx45l1YVQ+LcJcHaZXB+9G2O9T2hckJIy9zHULon7t6H8E2mHheQgrB
ePGd95XOAmTruZ0tiH2HxT/0SeCQ3xzIoEfe3caKM3jcvjrAVJ21EQSVHR21YGGpOwJX1hE8nuwC
BHVoP8R4XAiyJ/QVFutMyvCNKJXt3BceiJu1LbsOfJYuabWKYMGl63V+r1dhNeTFhalSi5QG4nvI
ciQccuP4zP/XZuw4cE1UTdfkvarzUT/3rV3Q66oj293qgg1aJrqik+6ZiiSOLbPjEOKc3xknwhpn
zRr3VKDDxl/hmaZD0y1Bj7hl8Yr5hH8cBVM69bXad4XbNjR3vAmjjqa7JcOnIvQXazlVNoNFc2XX
Li2O1waLcCS3ke9Z/inMXGOGa5s+A41NkcFlPg4Zp/OppX4m63JDHIV1xpe1Q8fJaIr9dWmXC4Jz
7SfeifHrlNOIVvmtrfiWV6Mn07u+SdxT52J53MnQ6bNtSRuFCFahbYGuf0J1noWO/NqoLs5v2jEv
+pu4LDwirMfJunGWJWo38zSX45V2Z4g6Q71dmmo8+sbx5DHUw/S1N25eH/HzuOCBsjn+zAoyEKBn
B3Qux1BQp7ZOkD+AWJ+rnaENQjk/FsbbLbCutqoT7ntSUUvSm/3hzrK9BNHq0JeXviUJuy4THD10
znIevYVo+fSUYxadkTtXCc4zK5Okeck6b5mLVXrYNvPcEsi64ARkbJNGJKiNHgJ+RnsplbK1BIqY
OZzRq4Zf1l5wO5ZfoMW0r9odGr7iKjTyGld8I06ObOzO3NqpY6EeCrSBFg23ckEBPvrBoYCzSfNn
moiPHtpGhReeFHbFvdy58VoUBc0zMagKundGhES17eKU8ym9v+UAXidmwlno5jCoWpnrOl8K6HJY
QR74LqojeeVzwPTOycb7sZ6NvV1qhTXTL60R9l7EoG8V+V2OLb13F7VBZoB1HLsEE54EOxAQzQLV
x8YpqyQgMXlQVPRV1byQ/g3H3M68vZ+L7BOJhuPHLsP8BG4ScC2jFYDfYme5RPqt2O70E/Pm8rrU
mvJ6yFKn3XieTtHDM6HWm7Cp8dmE9mCAEmDjnHbhklNPxD1BJDvjFZaGSpn7IBxQIq+HcdARDpGk
xFOhuz5m4wnMAVKbG5C/TAbnC/RblMfZ5PLbaxA8z6HC0o9xH5nw3hsioLh2KlS/BS49BXuEEfJG
D23pbtSUEYZbJiH3R83AKQBCwF20mhCHlZztQ6qvrNAdpH6V+vUmR6/mQpLIl3mVZ/UE2aWaSUTg
zBJE6yBlikPuao7nwfRQpbZ4JBazRm6HelNkCD1giwHjXStWw2vdyunSyXIqprROavxJESGBe3vo
BAL/Zaz0IR+TIjl/4CW/mjK4nduZ7EX7sorDXK2Enw35YbS7GPbKLKclfOeS1hwfla4nDXV+qSPi
eciYbT420lbWtcW+MeAS7qwCfmpGMqaPs2e+/jtsTN8kcMC3IOfO6bF5YYcFowoculfqzE5eVfAT
mhefKhiwg83TuuHQMZYXf0/Kie9SoZrNcltNNwOzkFuSJp3iuelck+7/XtZl0QVCZ9sidiQtxF6n
+caAfwFtxfsHiNYWov/JHMF5c0CO7LN8DGQG+wazZI7p3zfsqG7bTpZxAeEBr4hRwyGs3egD6xIE
G1ddV8Vw43jVZSMJXXeh9TMG4RRismkfSCzvsOhCFP0k+fyl4/T5fQEdBiBEbXHOdXrTyPHGMnAs
ryi3ZWjMjRps/1SXzrwdJnzif/5S5/PyPzsbwO3Ol8Alm0T45xHvWwXhWKQe+B5YbwvH7tsxX/SK
Fll5LTzF4UriLoJR+VsU5V8qOP+zavJ/XsYXF/hPSsqvevi+nOSv/1ZOBtEvhDnGZ6YwU8LQPpc+
vzLIQX3+QlfPpWVJdidl3Xma8RuE3LJ/Id7rPAqjPYUYlL39n+WkE/3C1+pAsBTcRh7F6F8pJ3+V
mP/hZjlbDIXNcTHidiFM75vm5g9TzH7wU5sYqJHhpJWEJCKIQZrrzGOuew9xK0Zu4VpWUV8mc9PS
QI5rp/w8kSfjYt9EpsPR1cCD1KvEb2abRBOqm3RtIUkdcFXDSxqAwThWeiSGcXQLIApham0j7U/B
l2yxvHxejcLr9IjSM6Ux6GZmfCbeOl7WKURavck4tpobp1wk0vwwtypwRE7eiZRpjkbgjoWuUNR+
rjaTTdlInusXQIx59BRrKVHZOTl760Y6cvDvJk0oxNOEJ5XZT5yiKHmpkdOa19qXdfQ+At8vmpVQ
qsYx6qWB133qooY24UoVSrY2NksSTt6lxhqH+uSXNgjlJ9I/lD1vYyez1HtZNFb2GfNsjXU3trKo
hfZcZUn96Ex2WdylBD4713OkqInWHmlefni9dIi9blgcpuQ+cRXzF1iEfVQeS2lFTYzQTHVsn/Zk
+vS9z+HHPKbVJILnJvMILrgmfqBSr7Ib++Zk82mG+x5f/bwes9aLH5NCTl16W6UusNuNXQFygMqZ
ZS4J9KiQZ44ukM2YtyhGmNMVm+CiPwY5YsCYcwR24fcgqYphF6u8sR/9oBL+Bxxx8qzdTqQOL4s2
y+Fwlche9gaLt8doNfSao4mmbnh1wlLIO2/KpX8Z4M4Pb9nbM8hV5G2lFC5V7eKLZpienDuO5eJL
0p6befHvyvOmumNsdF6SKVe+Uo8pNjcihqfkOZ9NAbdz6PWYXvVxlyEcdFTkuJxYgFa08FllXrb7
FHK7c0nJmlgfmiw1ert4ys+uinLO3c0SM4m8HqHGojCvVTlwVCMVxt1UTeG+UxaSn1VZNgQERT35
bNscET4o02ZOsyfcguHMANcpyJeoEw1baPHqCvIUpE1zZAxSY7ND7G02bRxjKrVJtDcX6SJgLXRx
JoqrvOl9/8Eaxsw5+F47xOC3xi5/jlw1T48F4hL8x+WcRaeJ+KWk3AiZMuZdeVSg5FUv+J3GKxSf
6XTtMKjDHoBv26mWyxjB77LPVNin1xXTIzheAl39gZvPz1CoKh3dxBYSX2LhsXLba8suaXb6wNHs
TTP3FcNwu5mGtVtVSfaagnOPd0mlp4pdfjmrF74FOs9O60X7Ah2gc7WIlvxnPEJFeNEPXZvsexF6
01OToJuB3HcOlrYgZs2fkT8u3b5J7H64Qm5q4wv0kU7m2BTPGdZc10K8s+QosDeRLE/09US2FgMl
r9RTjWPcjvDW1hjjm2vypJJxh0mOpE4dUb+sjaYM++qJ1q2vDQi4Zl9HGR2OfFxiXkrZMkCDF+mx
dq7mSVUx1FLUkWI3pyiV1/4QBJ81Moty7erefxekxrRiZUoYCSclB4Pxlw86Ty9KyAVyHkIFSSYS
D3p/yL7lpJd227W7Zeqb6mOWg8f9POVMeq+0aEF9py0+xhOh0M5wDCZPSeqo0vWycuUmbjg/zZMz
vYRkrLoXcgKPGG2BHpF2zq3eFwafmRcASwdi4ELucQMWgpU9CcIY8e0yuSux18YboGtF+SGS2km+
QJpqkHvTMiqy6x4SINkmQTpXjMs40ttBefKCWWuMzhwVqNY2hKF16GUsR4XqmNltMO3aMu78uzDu
p3zT1b1/bidkAEZeXV2yP5xr7BHnYRCMmo0BnzgpiDpI8wUN6YicegdyNpfXqguVfecUQ2RfaVUH
5RZgOwsqBselhxznDLIl/iYbHIZJIYFhJJWjCjkbcGloWeg02Uss8pf9Ngjrq6VaOnF+ISuMbhTZ
ROLRr2cd3SbEQUY3mtlVQLSXL7zsgTCoIB7X3Iwj9RwS9Ti6jrxQ6XtsiiMckWZkH9HbHtf13B0K
peb2OsybQZ44U4Nj3jpqjgKs4b1p6o9JVGfWAckllngso8AjVsCDpXeZVHjicQIV3UDjbKNjworA
7SvX+MsmJoSpJ+9tGv0M1UdVhvY7eGR5667IMw7FZnL9kmniNC9pdst6zsdb5XpZrA8skJRrgU8f
Ypu6o4jXambKdzCjruuv1awqA4y9RXZLYE/lCTA0XZ0T1rFq2kBxcZmXWwtXo6Hj6FOjsxjixpwK
bB30kFSBZtQrDtmUYthuKjEXuAIWaN7LzkIl3V7CLXQochKXumxP7e2mj1QEMtzwlZVltOkQNPiX
OSPS8JmsOo2gyKLnGoF2alWKvpozaDd8XCQt8myd+9mICJr8+Yo9v1fBXZlFxj1YoVeYYwLoS7xY
VobtuR3aabwS1TxMD7oeaKrU5w7eZcIhqSUMLilGEM5MlxF9GN6jk2wgRpWQdqizxoeq7ClbJD/D
g+vSsZmnvSTsqq83KIXIW7ANzs1w77vkHTsgUWU41kDBh0Cv2daHa/g1YFWOpi8mwYw/Tavsc9XG
aag2MBWk9reGJQDXwCBcg72jSsKm+OKeT3dXTqsWPJNYEYu032IihuS/5X1r56ccsu/F0cQMnAd3
buiymCJNBR/xfeED8JQjlYwhvZYhPYnxjgxVblb3LPFI+gVCd5hfFE5Ml3I4RlQ6Cl3Uzik7bG1F
OG68SrsHJaE4TE46XqrSHPJKneho/Sw1/jyj+MOR8/xOAx8NFDMWUKo8aN+/05h+mudZrb3NU7u7
BFaYbkKMih9gMPuYfvw6/cmI4W1BhJ0xiihXfc+BAY826PsXzDq34VxYzNtxplB29JSp1UQwZrr2
hjre0xDvb/KEWKifFGJvalFyRZnUfCPVoQTisH7+8z+crZWTeV0D8xFR/VJzGpuLOzNgJlZx+1PW
0/fX9O1LvZ2htJJefZAFLF8wPHecABALzr63s0k9WDlp2Wz/UOP8i+nQG2EMoqHzZ6NowM4p8Ai/
rbNdI7qBbHK9FctA9tjQHR0bcZ3pvppgfhAaTCZdEPo+CEHLcR1k4ycZMYpdDFLYP38vb77e81uJ
0MRQ9bsuscee+P4y11WXNVRYLSCSTL+r87yJmB4QdyPbzDq1RVqj4pAh/LM/f9039zFjK1eAyEAZ
B8sIvdeb+9gd/FENaWehHayALDVGn9rIWU727M5bi17OX7uN377eWwXhMit6bH5vbaw+c+8Csxg2
WiKMVzFdpitFuNJODcb+VfX+v4X93xhB/eELP8+if5sxn4fd//W3Rz28HRV/+4nfR8XiFzTfrGNh
5IK1QiP2j9qe7G5EO/R5cDLwIwjb/1nbC4p7CvrzH3LfUI6wKPwWMWYJjzhwQeY3yhrk+fytv1Lb
nwUsf1hmEdPTbIp4NgJo7gShvLk9jW1TPrWl2IZNSNBWEuQnhro9cy5SuhPa4Pft4IKtjgD5/+E6
/YvF4dzL+uGVmXSjWMOtHLzlrjLMGT0IxO7W8gxNXnK5Wo4K1Ac/eQDfPPjfPiEtLhoYns+I/e2W
54yyMyrOxdaMtNFXjALLnHNUNeyppWpMBNI6AYDIHv7847FZff8Bz994xHeEPgDgJ2SGN5c2EX2h
sqJYtgBfAXEVxAQLzin5WK3Kyk6Kx6kJbfT7qOEu0lmqT17XdynyosZrURIS+4BMXznkdRZT51ar
0OtCPEet2cblGGyniPOGV4KbxWdrxf0udGq7v9A4Gak0Acz67mqKxvkMHJzOdhH7xO6vHsSoQ0I3
a8IX9BBtk9IM7/Nioa7uMTRioknzaHjpOFDThmw9WtLWkN0NGdmrrWusT8UIctphGv++68jNWUmG
AC9d3Dv3Vc9nvKnlWCcHryMsTXl9cFPq6Is1haigKsJEH9tpuBvScbtUDH7DnHx1XABQwqaRhBvH
TTKxE57XX+TBlH9UvY4fGfOJizyc6i0uymofTnS913qkptygOEbtnp//vVdl3sWHDk/E8Njoqe3x
/ratjIkWbeKnpB2S5NZtByoX4l/Ql01j9aznVBNDNDg+suSM1OUX6h62HjkWc4rvqU+OQ9Db73Lq
KJKGfWI42+qsjLeb9iP0J//eBcp84swX7Sweo8smYCixmvXiv4b1TK0DPai/LAlp2jje3GxsGWcn
wXiOrC3JOVJMPmZqNyBvMvAP2uslhJW0UXsFxwZLckEbAwkmom9T9zbcQyWPM3l6wFmlcyjKUeyD
hWFcgfHqC+mjzU2K3+2V1lRwQW5qfWigk62ltMa18MnPJLIP23QIHkoMUX4cSSnNVx588QNF57Bp
1ZjtDLkDVxxZnC0jxkmsPWNHu9gM5rJFurLpgMXSkzI4AeDg7C3Lbh960RTHZFJ4EuJUX4WL2zEO
LJBnrGxpmduiJiqXMTFFLLAOHGXQkL9SC7ob37E5ctGOQCXaMPtHIhgOBOpmlrafx7buJ0pMEtmv
rah1bntLCxKjxunSiFGAqQ2WGw7w5h2jTpxQQ8KIuiKWlcBYuhMvohD+sE2dFD29FghF4KRwJ/Xq
sRBpd+f7wiaG3XWP7IoA4wTNkw33jfVcpeGwUXYyHQab7sVK9V13Mapi+KILbb2z27g74TiYb1za
hq+mpUVRxW34JCYlN0E7ERBNs2ZcOaT+Xp77qXthS383oXbI1ly/eR/RE4HP2vYf6iQli9ZI0lAs
L5BHURoPb4PVXCYT4hRHu/kxd6JxzTymu5zI633EhliidsymQ6v1shXTUGwyqQJwBG515Y5ecV1X
XnhcWtXsQsYy26quk1uW+RRTg1t97kAGXo0TkrO6TLIv8FzzSxGCfIcSFZ/iZeHZSUV+AWKAexjy
/LQu2zFCyTYmVy45QjdNmLtEMGXLcfbc7N0yAmNSrPW3ZlT2x3RQEaq/cr7pWtRHjYzwsZepX10o
bTsX9px795hesnU6Le7HEMjVTd62tGtcb/ZXxs7aWziwwz5z85GGjRfeRK3fXrrBgA3NwR+PdydZ
ruKeiELjqmYfuPNwrESHAjEGwUB/y0S33TdxXVXBneq6NDoMgy+fldUge9CTU62rbKmuKWnrQ5mU
KFm0EixtKDuaF952/ymgfbCem3miid1aqHyrwMqeO/gEl/XIbGQRndm10sHwzDXZLlOUbQm4DdeT
lS3Xkwl4MHInu+9VTubu3Eb9Fa0AIuySLt9X3IwPYT8M67FYBIIQJb7EPe2cjHbtrmBQdz2joLlp
2rY8xWXvPxWs+CfuNfeyIvj5aEgt2RgTsUoHLFklZMULEZbNRdyhxwlNOswgCuL4il4kynNRBKgA
WAKiyEpe7Z5udS564HctBjSvcdIHr4vuO2eWh1Q4etPgk9jgo/FOZEL026UYo4sa6dSWOWj1EltO
tA9Zt4+mXRzCnhV9BasZvIe+bQuMTlZyBZVxvq3AhF7F8Ryi+yyGK6bgNOiY3+5z9PIfjE6r7YBJ
RUBzg8Rr/MS9FA4z0abNPIBZrtx7YmjRQZngFlUGBh9guck+65zheTQStYCZ8l0btCgixLCSMVTI
CYp9Sej20W5ls3VGNe8GCWQQn1RrHVLGFqh0pbiFV072Ncf3XdYTrBJSnt+iK7Xvczfx9mW5qHU/
n0MkspnJL63uz8SKg1pnMrBpSpeAeulaX4LKUjddKafbGG3io+dM+pi2QAMoh3hAfQcFR2PHe1Ph
SbTywvsgHK+7GnO6FqqW8tjbutr6JgPG6RNeU3h+f/RdMe5Qu039TvmLv7eWntCCeCizTTbX500W
EQL6IS99bDMiDlaaob+Dtisuj7TloDiiJeGx4J6EAbigHnC41+7A9ta3iJOCD21oWYfI1fFN3Vf2
E1IrNa6VP5xvgUWgXXAd+dgJmIZA6/v4Y+UAObFA5ZIsOXrVA3H0Z3ydXvCY10YGpK6kpmWME0vv
tasikt0QBvrFNm7noMSE7Xs1Yjzj9qt4sLH5FRwCkGQ4dd1AMKUxuMLw1X2d8oVES0Mc97PtT8yF
0DG2JzuV8oKwRPdU48U6x0nRWF7Xo92+WH2SRvux9PFPjtIZnV3sjA3nGgiMuy5b9Je+6vyvdh2V
G02ih3exhKn/gG17uOCI4d2Wuh098OsMvUFf0uOo6QcCWnRRdKSsgv2xnghnXWnKPPrgvo+DJYBi
wQRIDxnLu7bCJzI5bNwRfaPf9ZgOLzRKUQm/rU0fTHYOwIqbAWS/Z1jON5zrnV3YTFG+Tioh1WES
AuQmwz6Sz8Z2rAjJ8zpz5wZjfANKrEBUjEZp2bZkZmlEA1364BcuWbqjQtq01gjxpm3lZvm7tEiq
o6gX6W8HLzbZJi8KfG31nIT0vfx4BvaK4MrZ8CN2sJdZR3Nskcpu2F7YZ3fooWv8m0A3iTB0Y6ji
nET5ise5Sbe4wr0PiiMMIE1QrDAogbrZnJOQneyWyGr2lh225MNzZAxAZEtoAnNdNQ9dkZB1M/RF
ynhHq9xel26IYU/qGB2P16pLzpfK+uwNnTRbxJHuAZGbla4HU0xIouhCM87zbXI+i4JWk9WDdSWt
oDgSPhLtRCzzG3fyrYu4sstH8AzozZaMGwLH1HKF18rHrshtekkHO7xl2NJdSlOMIxo0p9u2WCv3
wMjjtVQjehHldsNFIzsfKQd5Gvs8XWp/i/PJDs9Z8FBaGi2bedc1UXwDK5PenuXYGA2hk3xlX1+u
EpLUzEZ0xHdAz0I0ufL9yXcOvdXgxcwKLrclWiTwvdDTLk0jK4SpL/iOekcvFrgLa/wAFlDEd6x2
BXmwPDoMqwKszgTBRECHQ5mPrAtuOF7YvWVfBlnT3CBVddONANUB+anjWWsCtsxVwcnhqeA0ZK3g
iqf3VSjaeQWtxtqjjnhHoG19HD23/1j28Tm8bbJJZETviuDHv0dQAtzfFG7/XMZ982lBvnHoHDiN
ygz1zpVh9ew5uXeHmgs90gpWZYvi0cx4v+xYxiMS1DS/DnUMI0OVRGlkzKV67j1gehc0jZ0nfLvM
A3w3RbrCLdV/EHEh1mmYTM+oDotbcLDtjTXpHK1r0V/HXbVMm4FHzjkEc9izgHjFeMeuEqxawYyP
O107n4leXoBRWrK9Qw0Trf4eMnd0k2YISXsz/5+581hyHMmy6BdhDMKhtgQog2RouYFFRkZCC4d0
4OvnsLqnpzK6JnNqVlOLsrJKgSDhcPh7795zUd72i7dvJnsIZCXd8Nfl35eunguggJ4lrDoDYIjB
Pz+3m2pLi3TNIi7IjWfFucyOTpe0TEJf0Pf/cam/1Xv5pVziJ2n//yi/uFzvXw6A/x86/T+EBv+z
qOLps/pchs/i/c/Kij/+zH91X/z/8HTgxi6BjjQ4kEL+q/viWv9xeTIhZ5FoB3fjEvz+X/HuRML7
jktPwtGRxlwY6v/sveiI+106mvSjaeig5Pf/Tuvl5wYIeAjn0hCix+OBlcGtcukc/qnxm7EUS8bZ
dpCoPnrR8ji+YFzHdvt3ViK9JxeFIQ6myxWA/DtfGp9jY0yASnsRCI3maDiByXmV1KLEHGjt8hvQ
wc/tpMvFaFtdwOi4GeDleF8uhgGlizUKvaBDOXobNzYgJn2r0A8rKYD+aggY1aJe/+5H9GwUTWgC
eei4zZeH8U/fJGms+ErTkmhe12r3bhcBcSoGu79PMIx/+/W1fu7n/uMTspg8BFRYY7GF/Xwt8zIF
JGlDIENPuusBVNUqnd3kRltA4Ml6Hv/RWeVh+994Of55PR9REKC3i1Lryyoxa9SWihF54Phxg+UW
sT/RgCaakXWezsX3v//paAnSzeDYC2mNduWfv8l4EAUSQGkHdk6Iz6pegFf7kZffATEwFZpN9zer
89IE++8u4D8+3sUvjkEWERPemJ8vWI2u7w0mfj8m/98iPQ7xbWXresGRb1WkYkBKpjA3OEyhx/jN
tX/eo/95bcHzTEgx3DPz0sD707LpF5wcWdLbwVwZA+edzJruG5XGB6YVw9/qQl6u5UOLvGw5ziVB
8yLW+ulaLZ0hmRlWYAxRmVyh3i8IvMBhxywLH+TASGaMuo0Dl5bt7l974l/0Wf/tU3oXlpvQeUKQ
mfFz/Hxlgy5UI7XKIo/KLOqAXalMAxes/ycq7t+O7S7f2U/3E9wlsx7upo8Kyv76OZdoRrSesdvI
Ho/inMVG6NImOCa+3e3JAXVDvUIY/Hc/4h/53RDx7cvFv+6k0wzngKBRGzMroQkZbtmVnWbdsWuJ
b/27l7KZ49DTtXm7C9R1P3+bjtJwQBs8/kIYUL0y2N7g4XvJgBr6KOP0/8vlBPMjHkd+7i+Xo41C
3wNOROD3ZfGYpj75L1FvmBPsZFvkv/lwX28ezFCLeKo/yAg22/eXh3HsDXtO3VpAuG+tsB+75ond
oLzrImFeoZHJ7unp6I+//ohfN9SvF/2y5SC01pthMLECY3baFEPRBbVgQyAzyNuAvfXXv77e1+eB
60Fe4I2LVOIyZf7yJNruyKY9skKpbyYiB4doi79bHsGdT39zg/njUhfNJIRY0yET9OfFUi+yc0tU
vnSafHfnwXSiu+8NN15C9OP/4VP9ESPLq9f0/sir+tNeNgp1eRhTEWgkePIeBOF5yKNpWXaKANv9
ry/2F7fMRg16iY9meMRL8OfPVaZ+0uCosIAkJuQ6AttU28Zc4KPgMHvXvMn/zcL8elS6fJHMyRw4
sOwqjJR/vmBL0SLLRljEbCdC3tDGcafQ9WRk/P3F4V3Ih3jWUeTiofz5QnorFc2TkngQZwCyhXvI
ual7e34XtKp+51Lm7/rzVsmH4skFs2wJZsPe1w8VEfkaq8GxAqdJvRNcgvfScIc1qCfj9Ov79RfP
NRkhIIGZPzpAKr58qgVYlCqwjBL9Ab/WxMtyUbDEbxX4nrcGrS6Blx4sh19f9QtqhXLmH0Bybhlg
URLcvjxplSOQPtKNDjA8LKgvLe0Nfa9+27DBbiwPaPoM2zmQhknu8NBkp5TtdJeD+68JtCRQ4Nc/
z1+sWqZwrsEDyXPPW//ne4sVUMcwGXPUyKz5etLqbh8RYEQ7ZiZLgQbjb1i1f7HRsIVSSHgkZbsM
Mn6+Hs8g75BaFzi3oECHOmI+krFlGhnhHGVZ9ptn5N8ux0sJ2qEN/MOAjPTVO0B802gO/WgHfVSX
z6n0YTq0zfQdCmT6mzPpl1P+JYccYQdwB6ATsHS8Lzd2iLqsdmThYmGq8kPmDW0dh6k25sNzbyRx
dMyLQc3LalLNovbgLkH8//pe/ryieUWxE6CJp+ODMp299fJl/Gm7w3Ej5xZVZ1ClTVVvcqP1Iemg
GidlFWnJbc0iT8PU0+z6N6voy9f8b5/9y3HKHr3OQMRrEXQ7ULDhcpQkLcRJtet6S1//+mP++8UQ
QLHtwQ+7qGi+Prh2as+FqCmn6hQtwJphWG+s3WaaPhBczZ+/vhiChMsj8N9bEl8r0XhAS3GDsGDB
7F1+nj99rT3MhJJZ8xgwMp/TE207XiNNc8mHmkFyPeX8a96guBz8DZzSCrSpMSUvQs+kOuc8QUPq
aK8W6k5rP+ejbuEqtor3tu9As+pIj+fV0kE9vUypR3dv05PLAvrftnVNWOCsn0w7TgYA93Y53Qyz
41WhQraqhU5VdsW+tUTF5MTKwV3FXaeLe6JGpL2J9BHs/twBAA7RWM0TLmcyE5JDyh8QhwaNd3+Y
2qSwDgxMCm87uDNcYMtR4IenrsEYaZDO/VF2cRcOgweoohGd2Gh614Glxe4NbxFBhgHCIRb9ZtJG
cDEe2qULM39kZKWcGkOYB95eEXAtShPmPMa5K3SOZbxF80n6Rj6O1U7Ht/U5NkuZ4qWYiIq0yFbW
HkZe4PphMv1sOfA9YHRjaCQec7A0U8jYQrSnhU9Bu1GvbKbc6KHlVWMmg2DqYuj4EMvEV6Gpux2k
PZ/G+50/dUW6xZGmY1/SOjWRSKJqu7wmUrZIQ0XP3vssGtNHIaRHFNBkGcZyGJ55H5T+XnZjTuXO
jITW6ZxF/RN+73S6ywusnTCbZvR7G+FNRh5UdMPGDSO13CdouC7IffY0peWExxmt3FZYCZp3fXTF
I/Zgfr+P2nEKNISij0xTOTMvSnXqqloEKuupdHBVVOCHo61wtct/T27GHCCvRp91aQN/8hgjIXFo
WCY7MZAZgkJ10Ipj3Wple9RII2KKNCF433umE1shid61ehPzTHAd2OYxN6/1CljjFY9tm1/HJLCT
JzON0XWd4vZdd60hq6uWzDUrxO1h96upz/n/8TIpOC6XTGs1lghwk9Z6nebCei19JJ8aOUy5/r0r
hHgUkbZQpwOr/7QwnvO5oFzrYeO4Rots2CsZzjUwNi+pR3vCwP1jhQ/Xxd8i2pcuTrTlduom71Qb
JVpoksh8l98WtWQYWbOCNOKMeX/OsyKDB9cagx8IP1UPul91DvlFmauTVx1F6QZBfzNsvbTv1VWN
2qEJCAiaPkVW83VaRcH9wGZX1z/0ymgQjuSeyW3ERDuU27pJmgLrTso8BAVRGQelWCTRccxu+tIL
IyLAYhOifIIFc2CMO2wkE63ljq2nuhG5nt3SKdffIjPLruMMn0aX40mhOYSbiOyJOb5Pkyr7oXDN
ZGu9juOrGReC2LaxWVrHfpEwpF3u40fuL0WFkbPX6RAX/nJyeOe4KwlQ52agHYwkBo8qTfFFnCBe
1ggvNB3kEQAsHJDoXkgBVr3X/hji2DWPiTbIIRSN3oEr1Y3mVleOKzcDj0m0GqQ0rL1WZHVGro4m
CfkZiyLZN25mjCG5H3wBlcokTMbYm5KNDpodxLU9Emk0pdGCFUczDX0lDZ6b0MDFIwK4mwIWD6ck
/Q6yH/4U4tj8Nhyg1F6yAXMFSTNpJNDBSTaPLZkt/jotUWuuccCMr6VDvNmsmdmBybM8d1qqvS6l
WWgbjXi8j9ibSb5l2un6qDkGrMT5vKTOTssb2NpVS8a0OZYA+QrXj8XKLCrq1UoTxaejD7J5cPi1
nkIdngkd+Xb+UeWikZuSsNrpTEWh3pKciPFtaXeaxlSsy6ZQcU07Xxs1ViLsMEt2Y5eZhGXLwcAe
v9H7xnhDPK/+sTRCv6GFg12cd8Qs7wa8AeJeLmZBmoKRWO5BQtzwiThF7b69nIJxrc6zy9w90lWH
IhdhPDYjMT/3mAuGLeGslQaVVDkdvX8pXHAG3fw+N0XSrvW0oalqKKZkVSvLjwRMor8i294HImf1
5k2MfmLa1+QAjaEbm50NilPTD1Y2xvVmsDy+ytGwjJtF8xonsNIGqJdKprHeuY0oTmPlxwvRl2MM
+xbl9MVUETHbHYlvfKxTjyYW66oXIZ56JfaLO8XabupsSQ79jKVaXGLFQ2PSygEgLcyGq7KXhCwv
cCW3QyKGw8wY7EKTz/TsykpNzTwYS6uZMJettqD5547ps9FI37xOpm6876ym/qybCvEC2dXdDajQ
xgsL3GVnZTb9gyvRUvxgvILPYvZH60lFHlLjgh8GVInZi8vAklxxhpL5gJXPrtM2Pjtm76fXhkpc
cSjpbRUHMNCKSZDmosLhziChOdjxJbWxiYy+3nSl4UznEvlNc0p63s/rBvuIHpRlTV6onFxWi0Nb
2DinU0x0SgA1pe6OxGnEDEI1zythTRS4jcIJyMl7DkHrmqqJuDRUFAwi85E8o1wWd5D57dum0VoT
VnzCWrA3QLqzJZhLpAvNylXSaIgGa1ztjBJpmImQ1Kv2oNXp0KJMa3mpI3S5bEHTIOKbUlOES6/K
vM7nTRrn2ICEP2TZHsFabty2IvKBC8bk1N2l8+yMQc5748XVmRVSRsSlG6Lfn9K7GVbIOWssMpFS
d/iMrVofccBkk5ie+CVVMMYdPHIlm8ocf3hxXsQvejbg289rtozdZBdzONUd6hsoptjMlwptDc2D
mBFu7hYs9gnZDUC6rGbCTcXcyYNmLYu71dNuRBQnB2GfqxlSDKlTZE4HywC6dCXA+z6XTJmbjYos
NiufUywULru2lqMGgM+sD1M6RPiO+kU3STAu9Zj3t+50HlHQWTtgKTdHQjaJNQEYqLrRPrfWWCbX
ELAX/6G0yikt1ohbSDxLmQOjQlbycR7awr7kx4EZqCvnXLMnrWZr/jQTMycZOs/Dwe9rCDnJDcbz
KmR8sRmJKls1qoPjSHZdxDlo1Rg1DyYMo1VnO4esSB6VI/a1ZQKPKOItZPpdXJp7McHST03vmNg9
Fi3JjuJ3yHbQhbVroinWjQ8/R9d4Mm1khlRHO9NjSllUebVRZndynPFRWzKYc514LnXiurJG3UhD
4OwU+s7pqnOtxZ9u4U9r3GewWav5bqqdPBjd8Q2PCTSUDBd7inzEHi/e15iwuo7TYxfx4ta9M/CX
BZUB7sdRj3ek75yEN25sKQ9K+hyZjZO+yNvJrZ6Webwy7QbAfN3e+WPc72pPHnEZPvlKJxcwyU/0
PB/dPrqpSrMl8il6B3jJqD3tQkvZz7YOEm4ZtL0+tp+2XdwBU7hu4vJ9yNJtWTpy5Y/i+1Sp17ka
sAQU0AYMzziMDGxMp9qis/hOj2Qr2jTdMJYO08GMGChXCAkmcifhz+3tqXtfNP0bS6QP8yLFUF+l
hB/Bgw/ceiTneyJNggjA0M3qTwI3DiYZhVhNEnB+2pheEgWZnyTaW18b7wJnzchglXcjxNjWe3Ib
/0S3k98Wm+j4fJC4vTEeukJ2hA6U68TmfDZmjx0riRiRlsO8p++MqHwvRrUbY7UZzXbTVupNMi5h
Zz1priSUm9XBxjmvHI1mY+4NnJgy7QEC4vQcMS38Q6axom2WhgWn5MDhNXI/k5lzjjPzoyDRaSpj
d5cztQ4i09r0RXQqTNgkEc+56neilRvqgXDWwdZkRczWonzmGRa4aYuTyCMCyzgh49MkDFckBihr
f+ZQtjJLZ/YQN+RhM6SHi4/MD5xSa94b28h5sXO0MLpW7jyh3SCrhf+HNXQNdoXjJe8AitG+C5JE
7WlRr7Tc3BtRd4zqfovILRyseM3CgzyO4xH2eVHbW84j20ZD+pYN48PkiBsrLW+raZlWnVD8Td7G
bJyjku6hbKCl4w+LXPO6qwDVDlL3QhbxuaymQNna99Zb3i6mUpRh33Q9/kFTPBBZccIb9tBp1S3d
gWuPPfACkW9hwQgsWF6Z3065/kMt3nFWOaAui6a20aMHj5OMYUwOlMbsr4o62bW8pWKA41KaD3bd
HqcL8EZq5FdaJ7yy6YqEv4MhYUiQOoDMQKz8SZGjQ888hHK0JrJvTXb5BtL4uKJqQEDAm6HPSA8B
7LM1y+il1ae9pdptb+br3q0fxy5CLaVNMCEKc2Vl1bM05B0ZlgWucsRcrrqKyHlKDcQohnPy3H7X
mMaptJ17vRfnVmsB53Naya3XIvNP3UKkVt9uW+S302RcWWW3syFpBaaeXVexebBdNFnLvI2Jnqkt
dz126uxnxdUsm32FcJGhJgnDU5WsUKugy5qDGgk1UaoJgyNvb/rTtXS7jRulVwyygxqvkqrNEIgS
aUWgwUKH0ttsp/vKrJ5M27h26+g5MbUgychmL8SrNndXHDpTMJfRu0VKcuwXAQE4B6EXx4lsxBgp
MKa+3RLFV+TFTKE5VreksWor2YmDT20DRnTLDGjvDfXV4EAEaVvOJXQfK/bp+KC782fROjfmOJgr
e5l6Dmr2N06uRAFj+KtL1NTQFVd96ZxbfFhwaVqyqeI7L6HF1MszcLjxFl0XhBUxdjC/46SAicy3
1dlkHxPOccwm4l4pwo56Pb/VeXwwigEQPmSAqY83/QzQVvWgT+H3VTCj0rsRGc6GhuNRxeSyMSBf
2ZPlbtq42RQG1hngedqKg/9eutVew/q+rcjCAGbaWrxPupNe1T6wbnA2ldAfe3BZYLiGLijIR9vU
to5UFllqeywbp74ETlk9MtRiy6Z2oOSt8jW1A9ueP8lvM2uQlazuUUU9xIu7PIJmak7ZgNirSl/B
rd+pYilDLL1yVVHUndvFqXYjtflDhcmKMK8KkavvzkdjsLfEC09hofXl3CMZp5mP7puOyausls7e
Fp2heS+kGabxtVvWorxrRDpPh5RVTMJx3MnxibEtEv2V4beq+JGgL1IfnqnV0R29WiLPkbW1yPsw
rFlXU5lG/qvn1f0Rn5mHvcnzI2vXjXH8Ghuja67cGHDdNu67uSKCjgkhdclgO+8ZrF3zBlqA0RxH
zYxyohUBBtwYsN4ycOVDCS4/dQi2EVmFUrvSIvnq6FV5Ql3eNbveihZiWM2qakPUrlV69qn2QZo1
C+fBMkG1B6FnAkY+G3SziORayGAVZeJyeLdGrdwyfagfDaOwwRzJS3kjIJ3N6OrJm/3mehgz2EDb
SFvr0SXuvEB3Vt200Xwp0MpieayWks0m92mwV4GvV9reqskJBZCtslem9WX9bKtY07eaMJ03T/Ri
V2YZVpBlGL3XZh7Zc8s2yjYXpBPZOdZFSKjRZSyJfQhLHFw8wh53ciUsIz+DXOR8ZpWlujIN3xjC
xFu8BoiGtPdGGrcBQriXXB+NF8ixBVW59B68ri/2w2S476OvzGv+gm7XAHx4z/o+PrtRttxzvKQi
SBkNhgRrO7Tm9fpJIcPfKXzKu0yUWL2btj2mddm9D6Rhz5CSRtGuPL9K51VrWvm7WaPDDKuF031o
UZAloYB2Aec2ohDmhwfAOrzO+uIh5jOJ8WLV+mGTJE5FYwAjzgZsmvGSGE4FCrFvtrld6MEgLWcb
p3bxIDnRv3U44i9fU1Gk+wUJGGRwQ2uuYgua6ogdPnCnMXlluXHH8xIVd+sW1sYxRPqD+nkI4tRp
bzE/idtodgmzF6Mv92ruiwUnIjIE+sq9vx/arj4nlWU9dUK+6IteEqZMBMC30RsJppKmEUbOaB45
OqePacwU+FQAkYzWVivgBnGGv3xlrk8GWAnyTWSNWBeYPE5Z0UYrthcj2YgySmRQal6SncjKBe1k
YBTc+/1gnfxJT+6jqNDuIs9SP5rBNCrU07q+NnmYt2ZveyG2F+Oxd/qP2fU46tS7jpZNS9jIilnW
uZiMteTo2njjDqTKDVP5p7xMIFGMNGhEcldQNlmowokCvgS5GeC9qjXT7OfO8T+M0Tb3S+ysB05B
KkmOaW6czSHeo9EloGix11QdH6JfHhEF3JMAtgRROjohnEOSg2beBfEzqUB2MLFy73NND8dU28b6
uDb6Zl2h1glEivaTPhGNzp1Eq7DhpVKvxsr9JgQoXtws93j4n6LG4Snwyhts5NUKuNpaNmAszIKM
5xg44sqdQfI2ptWctShmj3Uq44ru8n7O9BuBal0vUPkP/Q+tE2eh1TunzZ+dwaV0y9oru7XB9pYG
Unxf3RNugQITMhwNFULYIJlI5MHdD0Bp62Qsv2exIveufQZAgaOKl/FSDSaxJU0ckp69cc3yCUL0
Tkpk3QtB2RgrniyH/taijsgqNyVgkStU99+XMicur0yvC9eF/4KdnyR7ECvp2NxqEx+xIuLS837E
cY8fe9nM2txgg7+kNub5YyYqmm6OId/ipS5O9kImfJPg4dYQL6yg8IWIIbBZqe4WKEvgIR64glFg
bluz4Wf3YKThUhgcb6TaMt17Y/rI6zJwOEU5YLtX9G8uh1fgdvRldwxm89BzCyhtA1G3SVGfUtUx
N7Rb4psdRXiLIzaWJe9kLK5i3z/VWXFEZxl0NGn1YX6cc3U76vV9nTaPjKp3rl5/v7SEAJZE4QKe
w8yKatXX8a7QwTc64hCX8sn2owfPAB/H03LSa+8am+K5n9Nj2lAO521Eox16g4QaFC5DDyWVI+Po
+BFxNQKJVJHFW0oKFpqyIrT1YCBN7nM+DsBY3DuTh6ZzlnfYRIGq220JxLRpsyN61I1hZ+e0owwn
4POEeA5mc+GbtKCJCsTE9GZ18G4iZ75t4QTyGlHbKCItkdMWZgGbo59evcWSVRprxh3Glk+A0KFR
mTetXoLDzp5bKom6pIWP6+GJbWJb+dZ9bnVAIjr7NDr1mdv70CfjR+R5z9EEjyGJAl92zqGtGhK8
vexK1u0+h/aH4j4LZDE/0WIgXiMdtXVWmf0BQs0jfKZnr73wLpNl2bcIelds7kuA92vcVlRdVohD
kSq1dqEbEseH80KydjqH8xUYlMeqa7ZjZ+y8wtnYrvHS4svZWLmuMCHZN1rmE9UAhYZoGNcm1Vx7
1GxmSLSztRWQTvQBlMMFP2OR74tEvppYNgLllnei4O2cLtpj2kanoUhxgUQcx2kahFP8Xai3Tl5C
0N0gZfSfQE1wxfRQFN6LtjBO0Z3dgqtQ10tcZeTRJuZJMHpYug+6uQSsv5vURcSs7Zem3LLH3So/
JZ4t4fWMnkb5j2qwgrElwoAHb/Q5Ry+QCG1665xT4wnVBrmbppuHXVsfqwyXSV4SxxiNq3m2jthm
d2qaCS5qNp712JPUYgM1FxwCvVo+EueHkF2vK8KiRxvzNVSlfLKvaVw2Z99xP3uPGs0X6c6eahw8
YotU8Vba5TryhysO0k8zx+aqeQcbGaK9oz7JaQ7CGW0+JI1tz9JvdU3fOJIuls4ensNiQVgdampE
z3K/TBPem1vDMYNBuavBTkH7Vki2p51rqx9Ffh+n80aPrvEFnXwFQd7Xn/BMBF1BhuwkT2zhdot9
b86o4LKdpp9UddPQewV4BTrjgWynldTUCj7fsSXdk+jTm6l7cacbb3qWaj6i4Q6q/LYtu4dp8jZJ
1F+5Fc2oBKM/7/kHLQUHm96xkzKQ561tJQd7mq5yIunicVh7ebRDyI9vpQ68kXOatUAQRnWPeSzQ
R2/rV/m98HI6S0mDcdmm4OXWGXLfDve4LgkhpEmJ0wCSLG6dPDTd7C7B/09r72CqOsRbdG3Xxbkg
SFjTtRe8hAej6+nwbH05ba1mq9lyPxXxrrT7a0v/0DCgDaj11bbw1dFPaYF384VZCyLkPu84fWnJ
U5KrYMFJkvnV3oGqvKj3ZsnQ3jrbklBEvIo7+DVo7HHBtvJaMWObNefMQHbDofEqjuITmK5DG8ld
egGS5fE24ZSYxdU6G6mPNfuc2Qa7oY13JMFObK+bNgpHw+OVPh1QImwz3H0ryXIhCDGooAkdnUld
/AI2G0B1WMxjObcPhbvmRcTiMbRlY6v+WtiCMWtOJKG2nUpprC2zIf9i0MbNTEPrdmxz+9CJ6KAv
/os9VkdHp5sWlYO1xanhkzuR5hZdW5OR3eCm+raMKSJwZuWhKxtzD+DmJo/Ei5Vybqfutky0gLxb
cdlA1LU3Ca2119KGFTfk5qNezMOGoqI8FGMO+sNV5abOyloPsgmLwGpBh7c1apg/QYeM9ZA3RUuc
XtZMN66uOMBlqiZ5Ue+nCG+Jkk7YqjR7MxZTFyFTHknyZmLMNbkw+HwWhou3Dotpg7WO1rukOdXj
B7T9fRdnyl5bAEhmupp15K0LDxpYYDnMR7w21FLrqiYJ6ttoa/V9hyxq52mTdZmdEJLeTc2y5+Vv
hXneamCSmMWJivMu/B9JT1ReL0X36PeRd90PdXLbt6TZqFaVd/EysHVyIzgnpOl8sgmY2S295a8Z
SbWn2KWcR6hEq7TxWG5OXD8jKd1xgjGsc5MLGR163yWkmYxSnc7PTKv0SV+gRz1BKGoU0OEiMivI
s0Y+37MJKyfQp2gSoa2X5dldtKK0mF/PBk+AMqh37nwL/Mk68fTqkNLfZ4ofFcVmpJpYJYmLaEcw
8rvOFYxnZgj8IkMXW2xTb8xvFkikWwJ4+7ukry1I0fRYmDtTwn/n6TdOdWu5QUlA2utid1HDcMKf
CQGaoysYeuqVa5SvMtGXk+3MVORdTcnqcG4j4DrlNDj2ctm5WN5GUopibT/SdFhj4CXvBzKae7Rk
UlwvrIAHpqJFSAG7XNmN1n/v8kZ+pPOyMIKAJnSfuZdqNzH64Z4IonxHc5etJRpiO2Xq6XJ4ZBR8
kyubR6rJVPpWTBHLU28qoEQmsTojLdrv8eDRUV9cfyOzTJD/MdFwcxiTXJpSsjwwEGm2ugRWDgKp
uC4llGyZxPkGnv1Fczn+SO34tVfGjdfzojcdqlsN8FKY2M7EYDGK16rzog0CjeRA69A7epcALTjB
pMqilcOQqgnsjsaHFU+Mt/LaDulIfotKHr3SH5Iw83Jz7QyY1nyi7FeDIlyi7YYPBFrtbuAQFYyx
VIcmGooN0SzaNtGVT1Chuy+60WWftV8GL68Cz5tiDjUICqLO7njmtZoHMjbXZpnUQvIkzYNjr2q8
m7eC1/ew8whaS09xRpEIy8xTgWsV15YyXgGU3CeIvoM2LxeWjn5VkfAYxAAbKP77E3eb596Nfxhl
fu1j0d8Se3doRjEQbdSdYYI/qISRQaM4CoG+3tZ4y+k8RffJ6NebaSGUuKV+xU3OIqnWtpmliFIs
fZek+PMZt/OiSCUUwVi9OkUkwkYv5cYyBw0LaN6toyo+ZR0TOKc3vrcU7iFianjjuEKJwmJGEtFf
XJUWyhYuPa9c0wxIoqREbjo8QJb7KvRoPjlxv2/K7lFLGmNdyGx45siIxYu0nBUnrWNDnbxyDU6Z
dkRF5fjqTVmgvdAIY8P1P0WsHYucasVbYqyQo45Ag6StlUTEsUpL/73KmujK96VYU2dCPweqQGXo
OEGCqqFO0tMwRpIyYeFwYjO+y/rmh58CSnONYWWP2QVLbn5TI7C8mlI98qD+Crb0IBunB6shJFbP
I3jUssZ961irbNHSjd6am54gLHgW8UnrjYNjj0SaF9yBMfvgMOPqIcdS5W09j1AbmqN648QUEkpg
4daoRqhYcNbe01A6GaOJH7TIqJlTtV3G/HoAHx0iputpLNB/yYY5X/U0G/DPfcsaeV80FmlBfAck
NKwGxEuENVU4+3Onw2WKeQ7nRBw9GwhInlLJZKKaa8pRId8GmhPXVZf7LySsjtvF0psgmwcXGnZZ
FNxARdkncYJnpK5xyPNqRR+69V9QETpbH3NgqDOgZrSqKVpTOgHje+Zw+cYcpba205kw82Ee+3tr
jPQ1QoLhEKeTF3RTb++Q8fAiH03vnole++SJ0rmF8meBkGQTZHDov9vebOBvJwFmhTM1eySvF1vl
jPkDAzB+fJ8dMGkocBxwb3SqjZo74vpsx7XuD48Xh+jB84vpGUwGSQKcB5wdqwF5HH45AWkf35zk
eEDMAAmvdnMFEaY8ZrTm3xJzoagrklmD999Y9CL9BjkNbn6iTJHbeZV7hau5b46YUyryRhdJGz8j
FRnOffZu+Zqxd0UD04Tk9SeNXjHHWF6iVI0eOmERxXyfLZz/0S7snWaSOb2AHf9O583fOZUo8KYW
UXRu6eSHgxvzxmhGmCGtzYxxxddZP1Z+mibkyNOzrmrbhQjSV2d27uUmX3pEQnGjDLb2ttQ3A9aW
Q1fq7RH0Wr5tmMLQ9K4iIA6lO61is9dOkZ8Un1njRldlTTSpQWv9qDNOv9aGznwHQkIvrxSEKlnl
tkFogCjEZxVnrODLeiysLd4HCuKx1Hhkam+TWyI9To2cw0yPxmMpJ//UsITf52VyXyp7oRiLJj69
XnTWdVbZ8nvH9sJp1dG/U9jnHGLNNlqnZk2B5Y1DGiAmM7FTVYDxvdhgcj79J3NntiM3ll3RXzH8
zgbHSxKw/RDBmCMjIwelUvlCSEqJ8zzzd/wp/jEvZrW7FEx1BsqAAQONQndXqRgkL+9wzt5rY6OM
1OSnBb/gtVdS99BzLGXBYLPJOXPkdGyoyyAhasPOB+W+ilR1m/Q0zzI6oqAiMuPLtDhFyxxUb8U+
NgRbNyL4Kamg6s3Bba1+Z2o9rqgHlZjQHkCBBqiLWlTVHQs2qiSW8pR2ZIjX9dLrvXpwhtwlAAkJ
10AimkWQvF/55UMBNQMx4WhGVDGQ2p3USmP4GWOUrGvQOEc1Ci1M+XHwYrtp5VGIsaV7iBreS5W2
QPzLXrMeBy2vXj2LIULJtYGAgznI/pHUJfW+qOITXOd8fBwy27B5kHWt+uKmphQ4U7j1TSsBCF4A
haFWEuW5d2BXFSLHK2LjtmaDq2/MpKrDpW91CXM6RPZvqWpV57JVOuJOMtrxq0AugeCbGUr0daaG
FaVfmLbGtBLSaphS0dJNOmZM37pn0cDUMXULasoGdcMoDdyDEB1/VKv7If6mSWGZ3BfAFYwfRq9X
9pcQdccnLauiZEVQTZavpVj1yvvR8rX6hz0YWreXowz3rdy2QXEIYz7UJdfJOCtmgPxvISsN1c9c
bulUW3kYcDICeddvfbPP3GWORlZfAsyNi0Otawh+SLzLC/aRVsIMsJYbdFqYlWOLjN+IBrZD77iP
HuJILssVW8MSXZNqjOFrFtYsFzQqc3+fiAB/zm5iEvcOeGD/OzHiOWu/nQAbIhq69bdqLis70nwD
vkymseAZ/WtlYXo3Tdrdphx791pPB550dk8bt0PVlvEarahE+Eta6rLjV+RAbgFWF7BnYTGK/ViU
bBXbyu7ik1r4vlaxciCB2FIM0+otVVhYwW0QKNlSyhOvofdtA5cuiT5p8lUVoJPgUEedqDy5orPd
DZpBYnKyThU/Iq/v3F1osYHaGGUmMWAoKj7Esh7IN3HgUsDURITjfWxkdIw03NIl+nN+QpQKRX5p
8zjJwWZUNhnpOJOVK0aMS1/EJIOW8ZWZuLvIlJKp41zqdfM66Qr4Ne6yUHu/OpkkcGbLog3L6MqF
LhXf04UmvTXGQA6iNpiwmeNDGlOKljXwC9/vPlFcffY9/aUyseVXaB6Xeu3jNbfM88eK5OnnX8iR
uao2UQSFih5Zm/uRKo7rAGh8dJU9WI9KVaud5olgI3Ve6lQKmUsZMdS3ukhsJxiN7Ir6+ncic4Fz
T8HTBsXQ1C6frtfFmR6PxEzJ9ZAB8Iuz6ItRCo3zEKUkAKpRD+ZZlwf94eP7fn9hFRsrPg0MAqAh
57j1OImIouxMNta2zxSYSlSqVhnTVvip74dOrEyrksirzGpbPH586UuTxPSip0uDSVNwDMuWMnvR
wxhnwJZtzylgqd4ZA/ku60xGYLEIqLqevFKTr9gk3o9hFXMiuammpkz24dkVQVihrLJ738lhRlMJ
HhRColqtQ/f1V28Nt87E0wN1h//DmPkxBjDOGcrq2LH0NhfAoyRDYmuuEVU8Vnn0WYrcYtx/fM33
b9LQSHxHAK3gOnvn8bHcRI96sCMMnkG7b/zqiQ9oQKcdgmzxChaSQKRXrvn+WzU0fTLy4TqZ5oSZ
O8PSAcdFqRY7yHZNpDNaiIpjDNZG7BmLVjcIaJJ9/2CjWL3G9Pv9pbEYMR1hxZ5oh7/6B1xmK7NR
uLTSxeIOAx51J1QPTlwM+Vqz3XFRV2g7dB/Y2ccP+tIpMY1bjC9IFjSDLraJE+byymNZDrpv6TFB
om28rikQr9gwZRTdKu3KtPC7S1lYTyzCdnEsz119nEpUPg4/cRS6sjTh4Yo8UniC2a1I1RVb3xsn
4nIKxD04hflRO1A0XOCX94WKF1RpHCSOHPbiWIpCOSBkIREGLN3eAMz9YIXY1ZpRDVZ1lYvvPZLi
lSggHX78gN/8Q7NfouNchp1KoL0OQvryl+RJY2sECwGFKgCJ7VgoSn8DqTbNl5y5tBR1Rtp+kYsw
ovjGXpEyWprbvr312br0izpXku4WCWoSLdGrWdkasZnf7hIOFi9qG4/j69jlCa2TNiQUoSHJGNRY
I7Jm7SHtToHaNxr9jhT0kUN9Rbsy8f3mreoW8YIUzpn+3lkModPXQannidPb9oisjIwpheNvYr0Q
4ZZeWU7fXcwgCZKFRSHTUIETMvtESxolWo5+0tEJaVq2gSdgelEKpr5oXrmv6V918dq4FARlALxM
7ExGs1mP4ko+pqGSUNbLlfvBjKKXRic96+PR8bsbsplvJm8dM502WyrlSdZXjCWDIzM7jCYmNPM8
o864IK4i/vLxxd6tUcxvUFX5LqZlGXzo5UhMlFrDCzfkjqoGQw2urMfVaBhdZB5Uv6yUnVwlyTWu
rjrdwq8P0pZRn8q4Q/VpQqemfHnVGu2ARpBF5NCQ2yD8v8UeB1s3BMdgJCkTLYG4YO7dZYyyk+L2
BrbkjirHQxUqHo1dKibygGfBTLND28uoDJXsye/1Z5wkB2PISuKONbzPeZFf+XTfTSJs7XWDBU/X
+A8vZ/bT0RmhraMMy34i7pGbtlVyBuI3PPudlhwKVTd+ykVg/Kw6dzirKSF9sOUjzAipVCk/Pn55
85GCCZUKNOwMGAhs7sRsQktZdBA+x4UDkrXNqPiYyDTRnmaEuCGArp2PLzcf/ty6imVYn6bqaWDO
bj2AqVVR1mocC4L+tou87qtfut6V1Wc+IqcHzL3wlbH4sBufXcVvlTEhMKF1QGWEzlAazSFBIObJ
hrvrTUIiP76pd8+Qm2JzNkVTQ66hin85FAOBPFweIZn2biIhgFAL68uoUEHYhGU+SFe+7d8OH6zX
lsDGS+CBPtuh+ey2U4UNKSVkYTqWjFghHYKNT4WizlVM+ilxcYCDESkf/Uw8Vm01XHmNv7ljHqxm
KpzsGMRzvyeIZQVqFrKs1FfUFUmA4VrXs2KZpXVzZW7+zYihEM2ai4t22oLP7raRYBk2Vc3dCpro
BMoPLwUWhu8fv8I39+/FdMKQmcg8YPjZIQLMuHyHhqdXrR/n2Nh1GpB+TtxOlBvEMghPZWVP7IJM
lyp7ppDBsVwSpRMRVHDlsc4s2gwgBbg+J6xpy4+nd36zEto+swyLzsnxmtKV88kZS22y6lQZQCQb
LYpMwne/aUaQHXlg+8zMv1FJoQCZjtdgF7PN8rRlZe3FlWpN87uYwEu/7h5Hsya/KdZ7B0pfeYxg
vx1yBGCQ0dyU9iHksIIZavXxi5hQ2r/O63+/KodMmYWS6XE2IZGwhLJCMybzJMEhcrsu9O6UZuG9
0KOvYTE8mWP0s7YVp5IsXpZBk1Gvlhaxs7I/QP1w7de0S5x8CuoxwjOBCt8sdi8LLGC3ZNDAmu7T
r1LXg2lT7z7+7dMY+WUMvf10DaiMAcQb/tF81dVBYY6QLHpHk9AX6bZrrlIfbKtnfhLUnZeWQD2Z
DGijoyqVrsx5754bW1+Km+TUqYrgSDVb8ongqFCVgiLmR4w3dd64Xztaw/ehOvbXEudnvmRYHfa0
bLHas8FnzzR7R02Q4+ZB+Yt+DO8LftGCBqaEngKng0Txp7V0By6gSeu9cr/3OBEfy1GiWBfJ45Xf
Mpse3n6KYDGFECGrsiJm04OspFC7O4RjNkX1Gxc/nMNzCq5UPmYLCocntlIcanB/Q2FS5qkBshuV
IdrL0Wm9SP1aUuXeoFwJnJwezzrVbQyOf20okYzA/EqpnzMU/92evU2Ignqaxzxh2CgKRMiEPBIr
N1Z2NgRkMwYvqaFtCKT7ohrNlalwfq/TpUFpUWQRXJhK0+Vn79l52hAtaTkkvChfsrH36EK5RPja
lJodi8TsP3AYfwmY908xeL9S8P7jQ6ze/0dgHlvhf7Ch3mUVLH6QfPP6tbrA5fEn/k7LE/qEt6Pe
xriDTUHN7R+0PP4WvHdwJZQw2EQxSP5By9PUv7GKQHubWAzsxqcl5u+4PP4W2yEoOzrZhjLGGfWv
4PLevqw/ZzsmGNkkG5NNCFR9hU9wtuspmgSlX1+X616Jdr5BB4fUoI6apI4GU0WNYyDnE04bDSfP
irZKUm18rPn1iBTNV25CM9ogyV4wo5M1tVSqgrIi0PDIXiZ1tXUrxhrmVkKIHFt71esX2yTyqKBh
7Xuf86j81DTp2i3EGmfKVinlJb4XXE1rNOZOLYKlRGSpF5KcUPufWdydniV7zIhURdzkBjGSVJpD
vXaMdqFmb0uBgcES3dIOSCQizYZ1Ig0fOX0/u3Z7T/LeBtDUCuLmQRgbjTZQTZQeKI2FQtzhL6Pg
/Mcj/Je0QRyLHaj693+9/ADfP9j5t0/inKBOAnOgyPY5jdVOnPUGUQVohY+vdDl5vr/S9Pd/4Utw
tIn8Hqj/2lbPkvqlVa4gdd4WgssxAtpFBpc1gYIYkLMLQDUmWDbscHN4N4EcLhPrYYRDoLhLtHys
Cp6aLe28IxkgOuX+QSMrLCIIHns6kTjLsk5WWh4hQPT3lYRkov3caJUjK089A8fP3EVVu7QUu0WI
a3H6d9XFcLQNIs1q5JjanTTIi4btfgiTFKT7Clw/EH1s6Lq3KsmMHKVom2YINVDzpyDXK3f58QN+
Y+q8ewCsF3wjVFSJHLl8wtOC5aLIx/U2NdezYEOQnicv7eZzk7XbSElxC7Gv67nHycwH01x110yx
q49/x/shxXv45WfMVkm8k5oYPN5DaLsLfDa4PvGumSj+DPXKmLrch0xj6vJSs11jlqPd972eaUEb
ncl37yIKxZh25Y7Uqarw/slyDoILarJUTX//l7Fr+2Ue16Ruriv1EUPJjn4uNpAQOw9KQf9zaR+F
Mi5rWldycz9KpyxrV9X4WUVYOuo861xeZO7KdTGsXePfXe4D/+cR/PnTZiuoXjV9ixi5XFM1gSZq
clSgA9XIZKoBraiKTSskzLne/f/mJf952dmEbEv94OYtL7kQFLinKBA1RNrZrmPivT++1PuJY3rJ
f15qNkWlRhDkXsOlwAovqhLhSnKFXHrtCrOZw29KObJLrtANL6X5WDVXpqbffxGk/BrcBfCZ2YcJ
G5I+rMkk2xBjMXxvTEYH9Xjb/f7xk/rt56BxmGPHLFhzZ58D6RZI5SquU+C9s1uCRFD9PXx8jT86
UO8+Bkq8YK0o09K4ufwYKvKA0V0z4pIyYobr1vnAShfgQRxlp44QUlnuwkK11iTdOhCHypAXo4fe
yoQ+gMjcy82fqhHcBh3siDJHsiP1n1oCQRciwAGhgJhZWAGpE267hR1/TPpPYSRv9Tgl2xHijO/f
4t11EmxxMVxQOX/16m4tY8xs7PFUm9/l4lXS+fNmvpdyea/4pxZxzqRkMupuqWMnI5dHe630T/SF
x3JXG5hgsTjgsd1hpnNSk68b/Y4kQQUP0rU3uutuQoyM+c7t8cayVXaD2inHp0JS9lobYltotiAE
81xegeA/qekPeU/X+VtQmj8NvX0Sxvhguf19bW5q9dQF/V0Tmz/DxnZ8mnmtUuIpl9Gq8eBC/0Br
F3y9eRgpd+sgrYMGtEci0803HdGdyxioT/eCJnch6drGIB4eo+0ip7oeefTB7RVD5JzU0QkO+DEq
Xhu2EEgk7+riO/5Fl7VxuoUuhZ6kYJ2T7pvsayq+eyPl4c9lZO+L7KsRJGe3R+82AEuZCEbd6Iw5
FjvMKbVtr4ZerIk6vhl769D06qbzP3VFgU4+2wsbqQ8Vz6ZYymN4Q5DMWq2z4zRcpOC1CFh3rYhW
u3TH60ExH4K1d0kSMBwvM44w81+tpocv5D50vRcvA8BGC0+JMGaoN/gJBCK97qS1AFsLQlrMatMX
D64fY6Q+JGrl5EWwQiiFs1a8VeImDaEltnKCGHJaHgLedl8i4DCWmmrQbSgBTUmMjW9SQgGPkBZd
WgbFa88/RFjlZPR3rG848lbC61a41ndFre9M75DxlRmmvwuROxGbQHzzmmeeopFv6xtd/mNHEItl
KJExD52sjPKlCpApQUmbZAmQTegJ7W1lYKUVjj1UTsW2r26+qf6KrJmFrZ7ogHTyWQZVBQ9nGVb+
fZa0WG10B9WZI2ntM1nurH46YAa+sojIymbyy6Q4alqkqzbzsXpj+62Dnn49Sd5LU/8KnOcl0Mfb
FJtJNnb3VWfhT0XLpn9HXrqn4rYw2YTWzfdGR1aWlk+aFDuu+aktANf6+dLLvtXDjw7IhEx0hN6H
2xJgi6iHpVRWD9gpV14jY4ElnPvcBCAQwlfF1RdazXqoKKuAn29SNqy9jd4JnkO+UQQ7aTs49RLQ
iQiVGEELI8IpRVoR1XLMkTeXmMETtNu+mt/0XvqS829rVBUi1C1MZH7BIsQ8bHkYayb1fIP6hXoB
lbx1IPnOED7FBmcH/IyNBLq+NtZR/uIO+dmlwe6jdctozpYeuR91eIPYqVMzgiQMco/NTQsaaDDU
VSWVi2kzqU6luhh/g7HriEAOBm2HXGQVlOmanJilIbtPml5uBbofi9E/0ixI/RXVmJVeYB8YzFv4
dWzR5IVBfMIClwDOxWpnA4iQhmRLAuqyJDhiusPIqh9E1W9a9aXtPIw9DwaEH15O3p0qrNP0CHfY
R14ssomCutz31ZTSo4B77Da9dCSLYlkg8q3Gl1AlHZq3YDBd16RctwYcM5eEGtpxXEjJcwyJ3U53
4zWItq3mNrueXAR5bNd6Y2NI9xZRZq8seD6UgjXsOZ0YF4GkIl8Nt57kjF53xDm7svD8uDRk/NL7
TEdlI0X1MVF/IiJeVASR4XEZcOJIUCgG72gE3p2ptieteIFSc182/a5tb0jxdrTBXklRPFl712WM
ujLdpWqOnDjCoMHFw/4kheFT6abLUPEPpWhvFTO5GaNo26B5c40AuXy8C6qH0rtG5n6rR14sghxq
qf+ixKPpRXrobEmvmP8TDMJsGZAWhyqngEkfqkLYsuyFrMbrJOVIiDGtH8C0NZFD/WNFrO0BMt5N
z14JuNoZz0gZiiu1uXcbwtkvmy3PZkQ8ORuyci2gdGFbvkV3TKtqXBjVU8y7tCvUdnXsfLwteLf1
mF11tvXAE1qXuLHLtdQDedOf6ibc6ATXfXyVt1LUu8cOTJeJWZ3K57PKuW8SPiGrETdnElTciK0h
sdtu6nMjl5NKxsl6e6Xgf5o2AKFfrQYV2f3YHNoCszuvItZWuVos22FyIh9UKswGuPHpjA6KcRGi
UtAbCG4FZFZ98luPDpgFp5BfDZ9ywiB2nXiq7+vgsVa0RW972HsBe8Auoe2XLVurQ2+KVD5ayBl8
LP05xxCMxkxGN9gg7VZVXoCmbSoxANGpz7o54iD7EUTe2Zeq8/TNCaV9MrzkWSLnyxi9c1zZqxip
ptuma9vrnnyhrCy7u6ty9SVFBG4p92KiO+EcWcNaxYaCUq5ttungPqEXeo5r737kaALbh8gQFQyW
vQBn9rMv2DA1luMlQJYynG64AGAmYiTgg/a1K5v4WRws55RpgPz55t6OWL8coZgC3XKQ42lYnmTm
RPSgurSeyjgWAJCWZzw+NXvgV2jEH1z7ys54GvSX4wbh3lsxCg46apxp+P5y9YrYNaPUuTrZTFXQ
rLECnAgNOJLl/ccQ/T8oMG5+ZFOOaPVvF8XE//i3iyrkY5bwn/k/cvEn/n/kdUzign9efsTb+bX6
l4evcZb8139mvxYhpz/3RxGSdtTfLLotOPEJ7gCGyMfd/ajqf/9XnGt/Q95DX4jKOHWN6QD198AO
yfgbvRt1StKgBcU/OJH8/ycuVaE+qXDsRwdl4u1CtvL2dP8MX+DR/dMwhstDHJkPUw10+vfYZJRN
8vjLIaSTkyyabPDO0CmVFdU832FnGMBRZCtXZsZf6zW8XY5ZjuvSt7e1ecmhl9RAsmKfcInYvM2G
gqy0BqXBLy/havXvj3uaOpA0kgW9Bnl2TzGL1KhHsX+2tMpcsB81Fz7ND3oA1h0J783648spl6vE
H9czkWqRf6KrzAazYgUUJtUiYjI4lwrCpYSNwdobQCC5pp0sBCmXC7UtPSdNlHifYjS5ITTspObD
ePKyEgl3Hz7IvW7vBzM8f/zTLlfNt18GstqkxWOgFDSsWYXHK2qh4J8IzkEXcuLTm8cQgpw5NN1W
RAM2RkP/LplGc1d8/qsXhgJOcA2nEaQlQJcuh5XEvqBOQUKfh4aIjxzEo1ObOKpc0S+NPMbTbGWv
sZzHm9Tg//rrF+eLYSnVBJqaOWN4DKgA4vSGZdCK4AF3XOeUdF92dVTITsJJD8+BspZag4p0l1+Z
k98/8kkVSVWfxgH9uzfR2a9zssD7Z6QW+DckiSjjUxtGUdfCbYvXLlI2uqiDtBxq+UkOXOn08Z3P
e/B8X7zkKRqHiQMB6ryK0SSqO+pxFJxdQvBWumi0B2oaEFX8YmUoOQcuHNC5IfK12XQep8RMu/I1
vI2pPxelacxNjVudZstEJid5/vLVd3jVDH+EJNENBhxIEwrQGBRnYcgg3QDhrBH/4R/Movim1KN8
o4/WQ9hVBYdhC/MbWx7H8EuTnogWHY2xxZHSQq4gP/U+g3RwzLCc3SuFe+eLMYa2WvbHoh1u9C56
hvUTPhkwR24io28cHDvgosy+3CXVD87PSFhom9CJa/G7ZIO9sCj4gMrQER+G0UFppWprh/25t4jS
rLTaeBw623HrKD1nSdLsW8s4CtLfgZH1S9krEKl7+LjkkIq7YewHYDeLvnH9Y+f5x8GCZVACaZNk
/HWuTL1H7ILawnppgmaI3EY6tSMFIMM4y3FRLzBYVhuloHBdcIQkK8ywjzWbf8o48E5JVsP3R9Sl
R06YZgGA9DNAA6O1UWyqAiFAjCvlvbfC+vxF0p9iiSFMZlLjX75IMUhwgRovPMsylVC3GY0thu1T
DM1l58fE38q6566FLU0mzuZpNPPuxifHc6HkeELGusyWaCdxXJYa4A+9vAOSSS3BHhyXb2AfdYG5
lFM48kLyWwphjbZI6C7lQ1gfswww0ZVvY5r2393PtL9GWSCmDt7sfsoms7GLhmfOZvnYRaA5Bwva
AQUOtRgIIY6BDOnlDmIN4TypvOkgoZk0bzcZ1HVq/dbzx7/ozWMw+0WYHbA5yuwAJjnX5S9StErW
UyMPz7Etx4TmUeYxqNJoaduvu5ov9p7FS1/pSgMrsSytXdqQzGLvVB0eOKyN8gCO8W6ErQb1usWC
P3YO3mFjA51OX/SKWj3Gdn0nRdHGpSG9GYkkhEOR4MLGyiy0h4FhfdB6YAx6p+Qcw3d+EPa8QJF+
bsUN3i5pK0dmeIBw11or1AM7La/rey/3zRUcBI86nLcp9YbXFmU3kH+9Q8wpEo22BwVnSvv10zpb
KSbkSozxsZPX8lKm6rcYQYFSS83NNfVdzF8gM0hMOHjTX3ql7gh1aPO7FMOXlEbD0jPKal2Vbb1q
NbqffFPLtBSgh63hG2hZ0zF7AKJ2GZ0qDlG3ISchA2XgWUnZ0aibB5CR6kOtDKT2pU7t9o6HuhHu
n9EiIG/jHZ5qz6nzeCtqYS1CSniHNPOPwqCkACqPcmoXO9R8X8vW+vbxMHg73l0OA2rokzaLvCi+
tPk23k8HW41quTwng8vr0TdqDqglKghZhLne7Mwg32CbG08dsTmSHeCsk0h+buRPiqqdLMl+EHpC
rUnpn+vGvo/Qb0OdQVZx5Xe+pQ7NfigtSBpFIPWnhI9pM/nL2gavTJMJ467PilfeaVqKY1ZTvjdN
HB9MM1f2/NCFnIwnsjKVfay5BgeT/DzCBJUw++/UqMhOb3+pPFqGUUU1sLVr/55EHmlTWuCSTMiO
Qg23KdzlveRJ473V3cWFGnxqurR1Ks8dz65hLc1KBikxfQE6hBoY7aRUd6msOp7q35aMmpUmMOqK
sAoO+HEpRiVDt2xi11iOhfhWlNKmKOpoo8pDscvksiMXs2i3kLPChVmo5t2EmyILtXAGUTylklkt
1UL5riZedKOEn+tINI92nhO0g/LTEWPSPo7IuJe6Xt2yMLPwjbJxwCWNuzfD0qjCGz5lMAwm9AjR
tml4p1mltQxGkp3oeyxZTpOdNRy9OKlvpC5BE1PF9REuA630IOQoSRwn1h2dElioO0UvdQfRyvGq
rpmbVDmL+Xq9J1zprePZn0tNjo5J0mKSDCNxVOLuLhIFbfdO1taGAnF+lNpsQUznfRCCSQV3Ud2m
dvEd3Lh58uxao6Fse2eJXIwrNZVZR3vaIFgmRxuuorNBebdHUdtwcDvZqM9JkyQ3RYhaQBurdIMI
FWJ3nExNRpDqUpPlt2WeLEm9tA5uEcbrvMQ7FKtggyC25bs6UcFqEPG0JFMeLoGnAQCbqOFe2D81
IuT8AkQkDmTjnirrvUce2bFqZEQUfm19boletU1zZdVe7njuVEhu3O8iaCQY0Jq0FyFQWsMqFRCe
Eg7IWodz3We3Lrwqx42t5mQ27d4IUv0mlQxrh5X6OEj5tXiuuaDx7XHRYZtWYjGV5GbLsKL4cmkA
VaI+iemw64xn0ZW8ZJlo4qRIz9WprFsImyW0fqX4iTu3vlFg7l3ZWr612WYfP6om5Exk6SGLerel
l4k+YFkm6ykqjlat3JnZIG56F1SSqjc/TcqR38KYo6+nwXqrxX2U97d+FX3vQIa9DMBgURvLjj7a
KfuCWDrqXrJuxn4FaP2TAhz9UfFU+0RILTBTkY4PkjU8lLZWHGXwXKEfZFfuSFyWT6aBOCWRCBPF
Hxv2dw3MLGX450KC71PHkINEom2TKqnXVluUC74r+YDTO96Ujc4S4raAv/wmX+eVS8yOD6i499jA
uLlyaEMPsK6VtdpCFkZ3RFu8JT84TKvitZB7a6FWqn+SiuAsZ0BJKvIkXnC134dVbOwQwHk30Af8
hVKrPflgfrNRcvpyOkXotacEn/tobFZq0Cm3LlDIdQqvzFHDDJpbY3VPWgGylwa5Vxh7CW8QuRJE
aixiwEh8TSaTjdIf6iygNMhx6SgPMIdVbXRPQwVEbIBbJrXdxLwq3MesKvwFoJJ7Ww/ltZRE4zbI
I4zxpipuAXvH2+JQ0AOAsVOlZ05g7ZWj+1tk0cUos4SJnh4BFhhORtns9ABatMHvEKrnIK2UZY6t
dk/WhMGEZ4tNXvCLA/TgmwK20RK9VGBKS1MepVUuRdKiwTK5jRPpJsmZ0WWrTfZW+LNtM/LuJaCF
3pDDQOAtblg96d9Yd1U/FqshjBTWrYL1JeseEk2SbmKxGmIaql1RVeuS5fCTiDvpj/+ZJMpauLa9
1nqg9A2JyM+JlyLlHWjawVPDpmY2hIqnbv7cMqKMnMDJ0TxmXvTQWPZTnXqftQ5sjqtb+dZTEd9o
XdTu8eL3h0AyfNTC0YR8UEE6DXrIBKiNe7XXmxXzpr9C0U53LQbmqITGU2sVP4c1Wwvx7EGrygj/
/lLHzTKuIUwRIW69FHX6rLUEL3utRRNPM1FvwejZyF1unuosfMoaXd6rbV8vIXZ2aTmNBQDgnEVO
AMKpFyd9v9Er0r6bqDvknRfwa6zySqSXOu12f331bM0tU+jMucwzKMnVy91FkzWWPER5dW7AQ0rM
MMCBBR0bs81vPA5HS9NsFl7g5Q80MOJPQx4ch4B9oEspKZU79mlGrX1KA7uGhqNnWx87N0QbUJB6
bBl7tcasjTX7yrFiXvx5+9UotMjhmnTv8+Ou2xaiIz2nOisltO7azM2FKrpopUPR+nj/9bsrgRwU
KsU/In71WVnLc9s+AaNanfMifC76XS1BeSM37pqrdH5Omu6IogkFRtzRQGFnn2DcVLYbMcmdjUpz
SFuoiSyFv/rxzUz/ktnLRpxPfQDDE0X0+c0kpBzEjeLVoN7BpfWgKjdDMODnGbstmmloEftapPaV
M+2sXj+pOc3Ja4EpV1YnPdlsjLFFouwFW/Q8FgDdiaJNyRSUt10hnsjBKu4SVvlRSieGeUOOg4RL
UYItJwfFqiGh/cpDeLe2Tz+H9E36bXTcmEVma3ssengtUdWc6440lipA995L9UaToJ6nhn+ns09a
dnTutxNXsGRxOaa4q2G5Vncfv4+poDx7IWzFOIJgAtVxZs6LpvhyBjc2yu4Mt2pt6tNY7uLveVJb
d4kVfR35OceCUq3wB/eWVu432AXjzgiqDquH+4Bx096QRm46akcnBh1kYvifAZB1ZyPq3W0Jbnfh
xoF+6oviufN9cgIgDz1Okgr2WFfmEm1ehePBcj5hZVfpi1Ain51Uygi4g/Cq7pxq6GirPuxXUdaJ
bQp9Z8GP0g+FIDrBLmh9E/Uj9krk3mEYs2+jYrgJiNIgFAUCwBiNmDVV47YMfHHbZ8F9rlQv3Vip
J0IXjV0aDt8zA5CP0nfxnSEaqI+EAHBOXbNP1G8rmzjA0vfBRnmAcG2QSbejlbz6bEg3cW6XVLjG
lylIiDa5ckMAirv9+MVS75y9WUhuEA5UbMTsrzS2kZfzKrs0oUvV2J7pAXT7TjHiFZQ/P9SbY0Q6
6tHLHJGPzZE9jXeUlENVJt2hdg17RQTGvS3FCTE2oZNl/XCmtdZturATewlz6ZGN9q2LqphFNfe/
Nt1dUGErGf0h3Oowq8nqKlSCGSP9WFroHbpkr5IYfLZ68Ix+oaGgid3+LlFblDY41pmjzVs5KnES
Uq7b+lpk0ARHfwMCrnaQR5n7XlGGWz2wezDn2kNAHAckkdzYjggl7MbuT2qzSGNi6dNBNrZsP8VW
a0Z7ya6NsBI9IoomGzkwW9I5lrB9dVH5w5KjZi2Z+J37tiEixTh0qQuXsgjYUdtQeCleWYex0AIk
Wxy0A+Etqx69L+AwJwuhVNtxK03IwU8UkoD4oWDZjMCxb3OsgYtYz6pTM0iQNdIp1yxHw1pX0DbA
5n2xeyymvU7825DY0hpu7lLrFf2WDMulh1Z6XXZQcPHUb+VyemtBXxwlOga8MipYrqaPB3coDqWc
JXsvMlZZphy8KCnvWzst0JzYkLRy5Zbqc+8EVOFI6oIhaplevcqnLJ5ipLc7iPzm7S/S5yQyyxug
TDaUTwZ5jy4OXVHbn+SYwuwQbsImGJ7H3Bs2qkrtJlOUzRhrvTPy3pxUAb5skQJxtOyIKCKicvrE
OqpFoa16Y4Ikarl1Qw9kr6kFG7uQOQE3uOPqkrmVhPKMU4J9KtoYpDSadi67KoNMAzzTRx80Le8c
dM3H1MHPtiJXhioxE9TeIm6H0pZy6/WPfZ+0d552Ar9CQAXUom1Xisec/J1HXR/apdTWA4fmfiXX
fXmukvBT16YWjGMSjMpMtdeRDgumhuqpNMl/U3Zmy20j6dZ9IkQASIy3nEeR1GDJvkFYHhLznAAS
T38WdW7KqhPl/++IdlR1V4kUCSS+Ye+9Hu3RsukE84StuDUuhlZEW8Ny8iOCx74ue05CJI9Uab9J
/SyPSJKCZQBMZ+kH0bzWTZldvIyQd7sfBr7FsmG2JRYk9wzLwgp/pQOxngTUnBG8GtvS+srTEEt8
rfZDKhh8L7RjZr/Cst9FRf6U2k72OMbO2jOC9iKZcq66Mk9ZtSflOsBNfso6QyysLCnOZcbhpUb/
MY1agoqi6iCRPl5hArYvuV09Z3OJ8CcT7lrxvNuQHFWvUifMD2SLl8s6QuuV2CYBM0br7WCnEXxa
qK3BCunM/ayXgQ55To3w3UB/2SubyImyGIZ3PNkI0VxFX82ehHAwZGaFVYZP2fh7sDkHSZa8axai
mzPMXwK4wbeMGKstJCNobih1jjKXF0OgTM+LWT/bRjtsvAmlUUWTUthqU8rlaI/Gl5KV26XnChIB
mQV1H8rHmPthLSd/L5NkOAaS/BTIf6uuc7ulkH6ENb+MSVfvNyQKTUwM/G7tNOgmyiI8tiqqn+Et
kpXWJvfMVf52yLpuy9l4DKxofjbGXTuGxXOqaub/8fgb20a34Va+z9+TYVe3ayLPFkbs3BrHi59q
UQR7SkNsGYFell5cv7a9fTTu8ww5oMYfzZEM7COE3poIZe7g+B73P3iZf/YdniLZdUhIaYRs11/K
wi3PSY3zDTxavLb7PoQqQ6Fve7F5aAcSWsnpuYOQPPvqD2l3jhz3IvQwQLRo8UCW7oiyW04Yt63k
wTBqdipl/1MTNk6INxmeDSnSARGK5syFkQdfhsqHxOKVZ++uLcDExgxcpMHRHSNgb0P3C1zhLqmi
5JbbTnL0m7lbJal9i6OWmL2fU20MPPtFtq5CF3M0B+JV+jYPHqn28+B72AfzftH07dpCI7eLi7pe
RpFBVnBaD0dhMkE2USfWSu1Ui6COKG6WLASsbkVcXaliy0dbOQ9plBHZVhJSfCezVh7kKATVfPKx
8uP3IIv7ZSL870ka5pc4Jf5UjcVfJgmf/cRUsLStrNzYarPGx5r+5yM2zq129ttYX5uC0UwEAAQk
ClksfV9PX6eJCV2dyN+2/T0vApypTtIcaILlX2q4u2Dgjxru421goCYrxUO+9TlawyqUDpB8T9co
UzHCcnuVOUyz6yg3916CdFdEjNra4dqGSAudJshXLd/6yBTk2LtJuKoQYZMyos2brjhkfWMXAWZr
qNP3VdCSQdnYiAxbf1gOeRPzUAOq5vThQ9rN49qNQ4vuuwgfcjmnW8Bu3xC4x8euQ26ZhqF+awEJ
SIO0M2fYY8edV24fE56PRAa8B7FXEAfAT+Ul8l1cL1enSfTNGwGTEhRZrcAKZOtAWcN56sXPoJxW
8IeZ8qXGD00k3osnybyn3fj/LdL5VH0m3nepj0Vk0mfNQgIPbKzkqK99MY67SCH8lkVYf63z58Qh
l5iEgdjhY0wB7qz6nPWLG1n5MYBT9pde83NnJmy+U7oEejKBU/XzcKTEbiImkWW3MbUCSB7sc20/
Hv/SZ34sif/ZmwmmBSRUsfbDPg0LXfx5NYcGvMPO8bNbEqBiGMfY38o4MpiT48/Hso1oMhTrIc++
ha1iwUlC4TKE/LUg2LQ+KEeTm1lNxT5N0mbfcfY0nnL+UuF/Mq/wAbDFw0/K5wHcl0byU5eqnEbG
mKasG0FaAXcbax08oKA/Q1Of2o4kaVU96KjL2fHfg2FJI1mB22oeCO5sH5gate6Pxg4N8vs8RgvS
Wbtjgr1JVazXEvPnX6rwD/f7nx8qF9FdpMV/aEo+HxET0xYy8BLvqrv4W5b6u8Ib1Ne697yNr3kG
WSYqZNeNxCsupG0Y5D+GsdC0VMnOSWzjQLRcv29Ne1oi5UNnqoroSVVRztMqyk5aT/nOjpqXmETg
s+GRMHl/nkDbfc1IbUaS6k0Hv4qbrd/oZuULo9hZ02zyw76ziWfblLTGxil1tuldzaYw6JJlW6IT
ccg/oFk68bBcN1P8nf7PJX2cWEKJbvEaFoNaxE53Az0yUCQWv+7QU/5Jks0IE7qGcBG3gaxnHqMx
OJUZts7MiO9cq5eyQDs40LtckW8fjbFXJ4fPY9eTiLcIK28kCjEkhRg58Ey57ZFrTkTmzMEAI2fp
CnmiD+1f+vFLTyDhnKXJUSUwwaY46LCi3LkveRpvXbT5CFPnDboE+FKtjHd5UKtF4wCJEUTZIclg
RJoI8UTED+COTK4jHVPxe2SxQE10tyUuhHVVluXeru2zDKk3q7To96OI3Sf3NY5r4l8B1x6kA2WJ
O0QNPWvUoeZoJAfosQcHdK/l0gOflw8M1d5NSRZtxNBZq9FuTbAm2buR+S6xWuStR04V7kcnQFCL
7eQw9SMoEOU78GnhUEAQtIk3gOSlFHH1ZpA+fvwBM2rJAv4Ux2rAOuAXByuN7QXanyXbwPZxZOyz
qb0sOwZq2zWqv9mBUz18HNnxNMyPczv+Fh7GEq/VREYCUO3DOjuHBVAcAp3uDj8/34US1A5RGeuk
ucdzm3B+ptoiGVyM/REO9DePjdVRDflTyzT9OvdWjR/VM0+9eC5LgQofpOzZ0mN7BNp6pWl9w4wb
LAsG0huo2MOOmNpg4YeBddZZ4y9AWWjmj0QVe8hvK+wlwK78ZQOv8aG0nCd2Yckqq12FJ6+f1+Cc
mY3yUxUlyTIWUA1JPWrxxxavihr1OfGCS+BKXpGg+afGQj7au3VV4/uP3nMAa043P1i2JgXerFap
coqTFE27cUyMHYkDwYYn4LpMIQhIlTxg0uhBbBCs/DB3qQlAzTzytY1neAAUlF62ndCA7yhVUVEU
Q7HxW08vdBI2B5smi+4v3unWksvJEfgDmjw9ggR5n5LqxVP5uEVuw+Q3tqe123kWKSGoSwCRi8Pw
4jeGc+vGnpJ78H57vpp2QE/TQy/loZR9cnC4WJpolVvmsE8ZlKx5mKVbcMvHrE3qXc2SZB3Hd6YD
A/Rl6HuE53QCh0hvVFdiLHEXwZiOVpadGdsgd/2dMDGMpm3rk0bpfeEmo0iELbYezKnZMBb+Wiuq
t8LM/7cSHTAjz2PqnHJ96ax21zE24bIX5lGPmCXSKSZI0yDZwcnAWeYEZR8aGqtlA/nvGFaztw/8
OtzTgDS9di5DV35vsgDIUB4giTaEf64g7R7z3MTDo9tbQzw1bzmg+SqcZtsEGVIDhEQNAoAD5Zs8
ZEhXFo4a0+M4m1ceTxkRuvltGBMb5qAEKQdUFckaH0o2qfE05EIuAlVXx6giA4NQ7YecB/ymUJCb
R8dpjvgDlSael2xnfNfHTBlXCJPToz+F5cEfyJkN+2UrmoHyr7pKAg+XZmvqbT+cTRHzC+d18xqq
YjmqyPtKqVOTTc5ymrVMeaqEQY75nISHlBZpA0l9gmhDXC7fHRc2odwtLMTfwOYfGQEV0LYw+MDB
mTaZqS+E9VJxWemmcghRNnLcHHVpX0ghxcBamvHWNlzvMgOFsvrpseuZjoGy9k68jD4GhQ0UUcRP
RTT34C4IK78HSNwLMYAVfu5eUstylkSQwR/rrW1pNvXZEMnXDPLWofb1Jk4gP0ZlZmxCfqOFcNlr
xxa85tB3W2yj7aWJsZB0TFK2LluYnaiJOwcwjU7PI3mUG7R4ykuQSc4drRmBKo61xTPJ9/8SMfgx
p//8fBYmz2aKZ/qkj1CVf2gbNEzjLPUMcZ1VRXpTh9UihdhKAvIL0rVu32NN3NbtjG5Qjju+d+8R
b3/Dwi86kIjunIaG5PSiMT3y5NNjXM/ddnRN+G5h/sOTuBWmAD6lil2H/XLirQkbAQUjZrW1icRb
zH18LeurFbXWE2RwzaCleXLErvaS+bUP4jVPzeYchtlR8lxLGwF+nD/8UrYbu+uwseXvMgeFxqQ1
WFmYkWqts7XfYyjxyXL9W8tzLwI/fV4EmFDSUH+hYP6sXep71vhpIOWtmLOXnAyMZdiZL0Wcf2MZ
XuzqOgHMKInZjlJmyRQh17CT8M3T6Yn+6C+Jm/7n3QjpYwyvUZuwOnRtCtg/S1azGXpi0Uv/Opia
++VjKxv04Mtn5aZHB1gGZIiFOfXFpdCEK7BN9ghMjitS/V3jjYO1W5dFyTiAJfXBGRqgm2VfbEvS
rVFwRA+Kyd5CVjVnhRvdyG2y96Zih/jxSn3JTG0YQvU9bqa32jJJLiQoh+ysJnmx0FULEcHkQeyg
PTDubXyyknpgMMok0BgJYgVOHp/zXOF5E+Vj0GFq78wcNWJljJfajlaCnuxUFXI7ctgSRSy7i7IH
3p8PwM2CWPB411SNHsFLmZAWzBlWUFmVHLrAguKk63AZykAA7mi/G+6o9mYQbKeWw0HqZW93xRpE
YHlyjeA1d61ubabRa5lYOdwvuWkHbT1CUvv+3zXxv8SqfGmIRLk0SBHlAgruC8F/3HItcGCaCOFf
TU/h7M0aFrq59d5qYYGXkeZzpouHcL53gzSGm5kwyr80VIyc/nUZs++49++oAlFKfvz//3gPMfD1
vB+AxPQgeU7CHKH4TAqSBQA1Rpc0WHyb17KERdHWtdrEEq3bZMKqA+I3bgOFt8REe/aIyeQYE/JO
QnyzDzpx/N+9vu/olbCKadkOIzwdYCsYRg5e7E17aib/OWIkOdb9d090BEJX/hmXW7AJrUycglaJ
U63i30lRpVyTXrLqx64FgjQPeMZAvxiqORH63p+De4vdQ1/72jA9BgpmiaObd/aXgNpvGNyntvb6
r8bEwNc21Uur8i9G4F7ptNXXIEME4wkMu5NVj2CEfWtXh4O68eOMRWSYl6QxzWtIgMcqYW+/IALa
WoJtBDqQnwzDMG9iCp+YyawIuy7ObO+em7H9Scn7XfUOyYEl5CEXcsasuLKaCTKOHnRy7UAwLzrj
i5dRiY52cJz6pNgl0Gt2rpfdFUo8fTUG0LBKrWXVoGjMqIqzSwRs4MkjyiIx2ArDXckXTm+kb+PI
2sXXSb79+NtYuO9pRcNUtpgdCW+g5xo98rP9QF7SvCKq8j6UdQrIboPfb5QbsLVJHn28CWtEK/3W
6Exx1hFzeUemzx+KBAd1y5DC6o6TzN+gUymOvjkQehK0e0uUhPxHwXfDplca3GbBvyJ3kLLLM7TG
jenMyamIy+48aDVdc/tWCamxa2MhjJp254vhe4YeamnHtQNispjOVfRT5UF2ivvpjRg1JiGpq9dE
m/n7mRJpWSepe57C9ndHLOAu0AGRo4K0mKkVxyidXjIEIHfwwvscmZBhfPehF1a3cBMYj05YQHSu
WnX/6dXFAZFK3sGTCHP1wPnh7OdueA26uT3f/wIlTLX1jTE8di9NzvgDKXe375IWVYyJQzoo7SOK
HnGoUvuM/UIsW1cZX+jhDVSMmCyzioq1hA9oVQSsysHji21NSnwBYm68E9KKygABwgjt6pkDaLjI
Z8kwlfkqHYAz+fUELiBX9lpHfBCmcsDGT/zDNUNo4uwrkG9VutfMSu2ppdsIwaXm4jvAd+As941d
ljFMJbZ+18opOCVTyZp5zphVak3iu0BENULEreNfns1mBnvjuRXWlw5M+280skt+TvMDTA9yO9Jh
mV3VyRb5OWCX1HL2AfBvQBfNDzz3t2YY10MPmq50nfIhRVO2Au9kvBSw2CHVzagWY8zxjF7oFFX8
aCoT96edn33aUyh2Mbx5cuGPLdAc5rWO+TgRa7fMctfZKEP/CqIqPBCLbC4DLMcPfaLuEN6eeDS3
eGpMkK9o3PutHpwbWMzimE6quiJBfUGsULya3RgjFXKQUQ5p8VpbllrPZuegqhFPw1iZVy3bflE0
Qp2D3i+eA/SUyA6LH6zsXpuqKl4ax0i3GXC9vVeW1dotiv7IzKZYUfIkCzkjAEcqYR2RQzDIT2as
7nxuYg7Ks1/bzet8B5KWtoSh6JrHhBaWdrxYfJTwH3+YWd8TZQ3GBUHVJm7S6sEpx3qbyDA9Nw4L
xrDzCc9Ie7C+Ywg93R/DZzdr7EuQm2e+wBCgm0PNOzg+Uep9szFI6TxWjD6XOACWBYub08gl3+BR
PpO0/I7/uVkbJlGoyhGvTAgAasfiMPs00imClc0cGOm1TjoPtqj1hVNtOEael188jD4L35mzE3OE
NwbFEa4W48qyCFS8V9f7MEh+oawyTlb822PWUwUiuKbp5CIaFMg+q4i5ld9WD0lpTyvOLb0rCnn2
3Th/kN7wzpVvH7vJ+pVZ+U7rynru89zfp9Tt4KfHmI0jsxVO1h/wibFD53OzV4Z1JZG3WGRWC9fB
tZCVplbPXhRRNjWs9/jxV7J1nhlHWA8ZNIINnwlcL5cUCLQm0y6xVLJtyjbhs/tlpLF4JAbKW87z
Wz1P6fd+fAZuW3HUOfnJVEWwNDJ33FtIFaLZXlmir/a6NX6VVWk+u5BNr9L8kTK8ONfxz7q35DoD
YbmDiCyPzky4y+BCPorKsjsCHnx3jXJajv7UA3iTSzed26upgCDVRvcIS8tjFNuGD9pt7CPu3xaX
RBpCPLRzHnKiQSdW4KrvnHHRM+o4w8jtz7k68xUxVfFN/+Q5wzfglf2hSWC1V2R4kDKSbQoj6deG
p+DNsxh+CdVXC3zSlyrGHh/38CPTWiZ7PTViFw61vuS6vlSR262lqECYD1X7RIpgewjr8K1vsmui
0vFn6agnOSWLyngYqTT2aFDsXduwDBApx1PnuP15mI1mJSFKJixQbn5qduu0GMijKHz/kfkhFOP7
keQk9MRq2E9iUdul/K2H8s3yW3CafvY+1yMPw7Kw92HblW8JMQra8cCEyyl+CP2xwKvelI95r56F
N4Db0am7Qe6fAsOVw2nsvCPQg2rb+gygZBDfkvu612E5vw36h2hCTGEO5rgtA3vajaFkYR3bt5xI
gEVcMigcAWQ299lHrjmVrdGbFgZTlSNQ3malUhVfR6ZiOxlP+w7JyOPQ9PaqNwmRCmZzi4TSvVVB
FF5c0isFJ7VXPTbArr+iKV4yrov2metwFlGarkCjXVyBBajGRLfJNe6NCYLsyeXa1dFbjuF3Tsz4
XTbBi29m5+6uFjZSo90ewJKkj45Xv5uRI1ZqcEAWDmFACITsFiX/2yOlOfFCzmFy5ROaeuCsKlr5
STiS1+ibj95k4ZGXw6WGMX8zisfufY7r5K3zh/BoZc5Ntv4vLWjH/7tk/vcCgNA6ZNMePgHSBT/b
u7BqZqDLguIWzfCuUjJUD/8PkraP3Lk/ezsgvDZ5O+gwbcf7rBjRISGQXRQVt87DD4NEtFshlJGb
srkDKhIU6sqYDS7mLl8b2nDWAPuMJTHy/Q6JMnvDeo3qKV65HgRDFVZ0+Bovd8GidhWW7vQsOUUa
a1hl3Zz9pTEV/1qCAfNgMQBIBJE5ycWfdnEuEluN0IO9sinWiHpPDZzGk+sl8AlG4itwIkyrqa2C
dcWaZq8ZU6i5vm/0fexxPbBdO4Oa9aHk0/1Xy66nI5uwVdGFzc6qPJQRHiErKFSqLVK5b33Wh2wW
rNd7Mo4fDnIZ2EV1cEL5JaQCWjYD49zxh2Jpfyns9NHomvYpKNu/6HzQGv67lSFO9I71YBVJ9uWn
dkpUwsRoV6S31MxgX7ZEEzWOtckr+y563WFIIGEUIcQa0UF0KOLYOPg625ci7fdD0xHs4UzUGYlx
Ugy4Ts1kXYA7U6/pascPesna1tp0KLe/OiRfhLgGXMKMVoGH1BLmUxvc8UmlPbIFQDPoOU0FzhFx
a48amQyy/DnvDLkqJOeWYzLKOGaxtdOWRqhgeUyoQ/lUg6dahA6Z2X6Xe0fhOL99wFg7XMPZehyd
A9JsyI9FAScowpnQxoh2h6RFUMBxjZj8Cf0KOB7T2A4dVLO2id4cTDUfCt7UIa2tc0S0AZH7HJmW
d38sTluxEV0ffJmdLyC0gd9587W5HxCKGAWnT7oD/jRE0fWwTdKZDeRwTAvT2bXB9BhOzs9czwje
sx6cUsZos7CMY5LHpOaxBF2hjCGDAVTgphpRNqZFOy1VJ8sF3oxiB+uSPevIvpClCFbRqynndeKX
jxEmHDhFJ9pee2vlTXNK9TQvSW22WL/eQ+ktLiu2c/Y6LweCMKKQCAJJFQiCMURoT64yOCyqWqrm
1ehnPhPmkPqqsGC1eUg33JzVXqAVdGdwPNsOH9U6QKqyZrR9toJM4z+5HzG5m4JNBaEFoLt8SHjW
5EOz/e9T7V+qTHJwkUGiXCOWC+iPuGsT/9mEuxDlEKhlN9XnzRKAzFt5b4csZEVRbSokJmRD2QZS
EhQDiEqACK5TYeECJQFeEO78tzf076kAcRUsfFksstlHRfjnGzKD3uVjbcpbDjILMTzbxGgqxoU7
NeMmN9iNsZkk6gg5yjjwuAyD6XcSZ3rVmcPX2SvzY4QkjJyfziY6hGVVh178xcjU33bT/8cMJSQR
jcB0xiehhYD/z3eKssXBElo2N6vugK0LE6ZgVL2LpoRtafgQnFjEdaP3TWSV8RaEwxP194Yy71xZ
zXR0+qh97YJ6g9nIukk/NY4FMiMsZ0Ae2zT+1fgFegswFVDMkkNdRrc+bACFDEO9nVT3VPhTfTIY
hx3RX33zaJHIEXLCRzO3l1aZ5i/ocl50mD8RBEWCH8OWXTxm0TX274E/BWFdYTKFeyYKKAvzi6pE
txCd0PfHRvhNm92vgINzg/OkPyodOrda9xCT/ZwRVlYudEpQH7dXvtE2Q9qhZjKhzfGLAgfjaI4a
Z1T9arR6c+Xq/pXfeVHLMTu1gNwqi2lc5qVsoDDVth3Q18YJg4s/RekalNe4HYY1CVgDZ/o2jMLy
bE3m0h39+hYL+rhobqr7dsRcGe3cbDJpMH4MrW6XJQj0NTbDKRuOpYE/zaMJxW3sejtcZt/SPH8z
sMCsg7kwUSbaG1u5P/AkLey7fmzK437XzvT1LWLKpvHsizO5yZk+C7pRvFOZFOyzFbA7c/b+8vj8
HB4eEEpNjUEaPxNsk+vp0/KfWYbIZKq6m4zKecsphYhO14tyBOI+Gmgf3ADejoQ3OflfRVGRlq2E
vWrb6mcS84y1kI7tUrv62nqvaHSA585bESL9a8tSrnB2x3sKwgWh+PyUfPb3Xmr9zTP1r9uXwTS5
5SQ/oEEEvPjppjAMAm4BQw83RTOxVhG7WNJyKFgrzO+AU7EoWWxWTXf/3wfZv8ozzgx8bQ4nB1sE
4j7+vBklJqEkmLv2poNxxGNS5+tpyN/++0X+j18Oeg7eGAKD74CgT2eTQE4dd4VWN+aPM4QJNtk+
QpytMA+yf0hDPV+UpoP771f9LA/nOHT4zUhzIFjfdT+P+xuEemHX2MMNUOxMOFDU4S3sU5Dhae2b
i2Ju3//7Bd3wLn7/owoV4g4k4mWZgwDoueua//FUIBbQ8MLcwWjGZuE4gmM9DUpfdTjRyM35hn8L
7ifrMJqRneO1qGottWn9NttoVmIE0rEayacAajkXXNFAPSWZARgkKKmF13n9ycarU1eNdaoDoRZm
kjj7ZCZz3e0y+PCBRhte+9/8sRELSbrs4yzlTIAylM0RIAtCP6lPLDv0VSZY86tYfO36LMXJGm7N
yqyPSZc9N5NkQuGJcRWH7qGxNUhzfCwVT7TBg49cCiFRwjIDc6b2nIRJ+uhGx4Q2jmSx2zQGu8EX
FSenrE9Cc3K2ebiYEzDRcRyw1E4sZsauwS70OBh2mSz2Xjz/yjAzUNb4Z4WiBD+RD4zdJfm5GjpW
ImG+wzSO/MAcyvvO9QFKikMlMT8lhvlz8ouYrKUh2bOWW6dpu2WmySOs3rOciNazZX7t0tDGZC7y
k++aa8bfRAqSaoFfd0Xj5xAplc/bHnFpPHmaBTYLIRe770qP5g/dxyfXsr+MJqn6ntX9HP20WSo/
GA6e/B3OrfwSYEPcYLWLLSPfdpFuX+eESsWIVuSZFg/tNE7XpAZQO05hhDB9FHsmlCZvirUoqxif
sN5dn+M47IW3KuhV0UZP5YrWnjp+bM0Ne4eND7yXrlaY2xQmEnZbsfTn2l/2HQRbvvwjTYrbBPW6
76bx4Acl6xN73sPMmY4QvBdZywjTkO43uxjeraDKdsKOTALdiox1qIFd1XeH9VTBZ4wVl4xXgSKe
Ye+Bn1iwAnwpNS+kfSK1fKc8pCxUl3PEkKGYX+HG/KBFqVaqYrottWKrzG+pXdYF89AP6D/Npe1T
GA4ZAk2vdpFcwULNujfIxU1OMib68wUClGSBE7pYiiyOCYKFVCusfLgf0Ljc56hnE1bnC9+fV3Kk
AS5UQsYgIgdi7Oa6dJeuHDB49M4zrlBxMfsLmjy50a5EghqPN2tswhVmcWKQ04L/4gYpC5Ed7Nlu
dkHnk1dpdF9JBE8RoA6Xys2SRW2MT8qHdKvj+jA7Bssyx5xOpcu4PrAPEm//M1o+cJ62ZkI0Bbe2
L7+FoY/qvtLOqnLa9ccF5iEYQWlR8JRHZsSXZwAtJddxM/nvM4v1jSpCbyO8Q9019X6QMlo3pgXm
Be/ZJp1FfdeHA0sdfYp/AwlWG4WMgMsXMMgXIuy6ozEwfyvOPGypXXj4Y1fY4ARTrz42iFQ2Yu+F
VYPZm8+38V+rtD76c0VvleSnxi3W1sR971nBD5aylGLoJuPZIlW5okAonHcTn/ylF7/DySDSMcID
2PnwUlyOOYJIPHeZ5NltwFCyjfpKv2g7B79kd9+Q7mYsJUlMMePHj8cvncB7jkKm4l4kb7Ot2fPn
LNBEV24Ktg65adOlpb5mTifrJ4Ksr0OuajDOYbSZUw9gdRxeU94DhgtGF56sH8df7VgjGDIJaFTB
sJGZP79UmBotVNQsrMWrZbBbxOt7qpGTL5hOFPglUgwD3Zgdxs65muOYcA+1zUF2uKlVmY6n2CBa
I83O3qZObeycI3r2sqxfejZptT1aC4CuwYbdbXdkD0v1VY8nkap5ywJvLUNXn72K07qqjYag2Doj
7aztCDgdNnFgYQqfu3DRzParJdlw0ckjgZfZCcUk0L4pZBPV1d0NnijuyNhY2E0pWYT6/IoDg9Eu
L96Nuv6VVvP7WLGBjbl0llX+bHnmDePHcFdllbsC/ccdTvIQF+KBnMz2ZNea/XLvLYTtYz6HwZu1
4XBJs7Fb5DPzBInkV8fJMepQ2mdh8EUbYXu2J6rZZCTSwgf0sYzzYFjSr0bzQHx+Y1ubSerXGMoi
SQE9W9FOZxeCHuzVfaWPJqu9Tr09L8KJ2WJe0r32pMeeKnd8TzjTTF5iiR5yZfRtxsqOGSJXGpE2
iYW6JCsx6fTlKqZuW9JTEZqDkEOlgbMNMzIeMQf461wx2y7LvFyblb3RRFjRKjiMakPz9zDr6ow8
Fgkv+oNy7H9xbwTHwXEuLdvphWsb0TFF53vL+29egJAiKuSb540HNG5yW2PrwNa7IMYYpV+WJCCY
C77AxHzwRf1aFmSMY02WW+1WT3Nr+ydT2j1+FhntwK4/WO7Nj+Kjr2UAir7+nfXB+KAahoYJ10dj
5GyvUwt+ePVENIBHIgTTGN20xTKQ7XiISMgNTawMcxB2cAhEi7Zsbxg2M9+7K2zWzRNzieQOo06N
uTjd0yCXMd4cjUr/LVqnDmOgDJPgbpTNT2A+xkqZEuz7XQKMb6I9qdIlfJEPSY0PsevVi7CovXWI
o39bMUBm3mycYi+PvhFS2KBHK+cxPMXFl1QWzdFJomKNcpsfn/fr1MLGISKr2uHCfmjcgNtx8la+
nwf33duiNRzz1SjRxSfZKdNcmsBkuoXu3SdSC+TFq2kvolpHG8seP0a0uGvDeGc4OBySdPjhJmzx
pMXJk0XypJsCFzDPmImR0joKogbTraMXHOnmkjRcYmQ8w98YNm4PWp6O/igXjFsYqxcWz8169jdZ
hqqnM+kQCDxy0K9gwpOu+ZASd/clUARE51X1Vin7bvgx10ZX6iUegleBnGzf2sHFIK3Gnjz1Q7pU
GCkSc+gTzsFhNHewQRezDy69JcTijzKfAmRYWL2edyhNX4IMc5CTkiWAmShfahOPmAFbb2GK5KGo
u5rLVFoLckzjxeAgMXAZeEdB8hY4yD5qdtbb2GC6aVavSnQms3r0w8ZM2/ffZe6/LKD3YHPmuXfl
URBYCC7/rHJnQwdDULXuzQ4JEkGmu2vqNl9XzvRcS0JNTRWaJEm3O6lKbhkp4ThjV6M++O838i+X
IBg9E8W3g1SUKeJnH3NBTyHd1BhuudAnbgkMKxZtcUWkSpl3G8Aeb2NRIoT0/uZrtv+HujNZjhvL
tuyvpNWoaoAwdPcCGNTE+5Z0ZytqAqNECX3f44/ed9SP1YJHZj3RGSFa2pu8ygEtLUIKB+HAveee
s/faV/xT5oJThB/uQ/6ncba5VtgzftDodCX9ucyNOdE57KAM++ZKb288jMEdIwEuq/cOWp0yCckQ
35m5O2tjL7sNyIZedUbB/k+i+C2gxQRjPYwpAwgmB6Poierf3FnqQMoS9VbpDRZn2EpjD0K+Fbh6
sGq6JERR4X2Pze7BtTrx5KYMaVBzGxuNw+IS+FX1yjiTaPDyayZ7dWW4pYqGNxyfvNZgEsW/dwGL
L5ilZQe3qh7p/mvbGJvzIiww0hh97R8paxdDJY7IcYKbpgmx6/V5ve4Ul6azq1NRGTb+HJTMO61K
me3VqoHnTm7zFGMiCbT2HCnhyQnk2aPJcMo4IILPvi+VMOV9R9KkiESu+9ysQYo76P0wIk7blBMD
9lZw6HFuU5St23TDzWj0yzAAqJJgtd/Wesnbw1syi4Z0eHaVN5F5wZH2JYpSNtqus87a6G2wjYVL
hT3noeA2LHh1ztFYDPxH1Oi5iZxwIRrpHalo2m1lWPem2ZIS4dw2LCF3IAXKuzYpgrk+GOSGaIFx
No2uuSEsdTX2vnEiVa6dqREJ7EaNDCQ04nMYJsFMdD4ARdXtdwD5/b58ZnJg3QxO4c1MVthbnXPk
jMaPt4iiJPqGznPG69vNKgw4a0vL833OoGpRh+gl0RDInehlvOzETVZyYBvtONhEsPWeU+urR9JJ
gET5WR9j/L12jfoSWZ3jqgc7bdCyeUuntcPbvuyI8faqbK55uXkwUQZwEo0rusPp3I0wkWu51R4i
ZTLSBsqT6ZQpdN58MWphxQAnUFZ9RDSP0cb1KiHfnTU+9+i4Fs5tXX4H4K5sEmsoF7JwiuPlR6g1
c69EGgRqyLoBDHyX2HCV1HxyzJp9tCmUIDvLqfB3CH6xYnWc03h9FcWbRBuxV5ACa6lWrBNO8TTA
s3mv5gXCN05JjLYHN6nCmSduB79SZonXeoesU7F/pQkmzCxBV0Ri3UVzbCUWe0vnPRQB7Ay/CTyE
bP03w43EQXgc1Rw/Wao8pN+CReV62Z0KHGUHky3blH6zDVq7uvGKFgocJ20rMLapgnmwLNpyFrnm
BsZIuyil9hL3uX8AffUAsIwTv7CeC1irgLh0TlXO+AMtMGrKVL0PBJWj4iv2xnFkdNNmj1oDgxBX
KKe6vvdWEuPqGjJWPr9M/8JA2ze4pA6+HawvigMNzf9MCxBPstK8XABKsup4Ggfho2VJbvoMGfks
V+HjR8yYVrUVF8d2+gFgJj9ifIQVE7FJXug1Tj6rZFsc+9Tv0fswB+0K6+jFRbMcmLezu3YNdkGW
WWwZB5CI60LwQPV2ZL+OiJ6ipP2eyGzYMKFe1oQzr0IbJrjAHjmDkG5vXKPvbkNzrJbCDIKlnfs4
LXG3rgXb6UPOSZ7lEkggcVDqw+/3iktD/n1rRlrTjA31DhHDNGfeb1pNIQcUnZE4K5kSMIDpEEY7
jrPHthRAVvN9VBOCoqQFcp6CsFnWfj/srTZ4tZEZ3iJ0z1eZESNpcnN+ZSoloTjoq50T2hdGJwg3
dbXM9n5CP5R2lLYqFc6veAIXVJbeqh1NcQpUasc48vY2fVyGTMXBD+1hW5bmyUWbPht1vVoVgdvc
kFn++Ps7oH1s9ZExCdVxChEzuAFXdyAMRy8pMXucm67t14IXNuuItyjDJyNQx12ZFizwycjYJQ8X
isiOg130szwbVjEumnsVtOInnduPGzjKkompoULuwBwx9Q1/aZeNhYZW0xjl2RTJbR9aBlYPBrKe
VzC1A3ozC2TzpJhkhlBdPv3+dnyAQxmkmCKknD7YMkD7Xk1w+NgUbXQuz0gSSGmgOTrPIFduRQya
CLbCMKPtQshq/zOSVTHHUZpuXTfud4OijrM4S049Ju51rsXqXE6z4lhR1qTllajqo68A0AhD6zWC
V+JZUeF4i6vmjoo3PrjmT22K4EAs+RnZ5S9u6CRMtcAUG5Pv7qqLDCDUa/GEWee8VwlIcBqMpE1s
HkvhyWUOrQPKIdalJsRhYGvhJw1XvH18Ye9fMkswymWcS0+ej79q9A6pjjLBsf27vsRFYCk4uOXP
LCgtzpmKsdC8UZtdarSuyeuZnQe7AlvWLmqMr0ZWKItWj7tlXI31TrO6+zHL3khUW5Z6LI+Yo7wF
uIBmTlard3LPLnCSe1B63ypLmku1ZMrNrK88lyQ7yUkLptjMIOV4G9t+cAfDx3zIc8a+RbrstKZc
q6h3MV9ZtAvpVlC8pls6OATStP6e4h6SfJKQQeG2xiP24EUXwEviZM9DqajgV1IqPd+LcVX596FF
h0PRab6CilZO+mOfJOlOoGEUeXAqSmd8Zvqibjsv3pNs2zCu79tDCrhopWvVK8dHuSJElGktxHzI
Au4w77nDpzAvIfr15dIhu+PQRSEAAtt55o8ziJLKIbOtatNXfbDsJBq2pBT6ntcmneOozTduJ8Ry
UPqlX417YnRe6Qz7ty3apYVZIDnqugylS46BKTO9LYQRb+63r83YurQPvxXjl4yu7xKpbTyv7Trc
4G6rlrFnRitYbdatg/HGcTiiqbK19mB5mnnHzHyCQqSbykrhKubMGeMRPEKSDQai3gY7VluYG941
FvmmeLZCC86G9TJ6SkOXytz5RdWvLG6eKnL9jhNRRHZDwHRcD74MNolpdGmtXTlN/xwvQk1L4ls/
No9hyORTs6mqrAhPTOOl20IgJ0saBLtI8AuiR9KljxXmVlXxGKD195ZDrTRzolI8UVuHy4+kKmAC
RPbcq/Rq10WT0U6x9VVfhXzRbuJszd6Y67qR7AeMg3ulZCrogtwg9/wh73rtYNXVmxYuq76qSZ6O
SMrIO7FK2tqj9SE9WtE9B7qojmd5wsNWOqUJChB0J0dWxZcHz8yfGMoHt50Npa43O20nytja+FJA
5IiyQ1xBAQ6ZKAAFVsJtk6AkqmPQj17tky3QUJQFDZyN3qzxQhmNzUyVncXO4n4vNFlvLTu5lWXf
b1Wa5st2yQEtXvSxna6K3MLpHZJRE5RmsxBmaKyYyxCRopgHTakXdF1suAm5WKiVejsKSj+L/l7P
dKFWzHpjhkTXtGWx7zJM2Z4b2rNUYaUL/OZL6frVLs3wkwADUkPjtUnfhDWYR6uLqSqK6Gfh0S4k
jkEdBXSG2O62wn40o/rUxa7zxRX5TlMS/SBLrTxDGjtRND71Ib6bMu0HdN7psDKVvmQzL7MFkk/M
YXF01yIM2CtBOs0jSp66wolnJVDMpVXVvLORiRKdSqfOmTnU2p2qdrCXbbveyoLJBKJkc9k1SQdM
gtEsQazeSZGoQ8ifP+ZoGVPbSbYd+tglqKObCN0VGJURKXSY1/vLDzs81l4y7BudeEIwyz0jIWQn
wnJoqlW5BmZANXf4lu96T1b3ao1QrBSKeVORCrQtogfOIzM/bpn7aMbX0kNGC+3jUv/piXx11Kbe
o6Hb9ohXt0YI6RDd+y1W9nrtYpeFvUBKB+3CZumFoCSkjusCZYdzBrehaam66zqSjADKvgZabR69
6cfl/zlxMmuV4RPfy0er9gT61qd4SNza+JauNn0w61Bzhzq4M1Rf/WqnTJiIg8CfMOeOsAYnqSRA
Smz9iLd88D0fHj0nvtFnfNvUEo/BfdtYqMjUUrspPbH8fV3wUZ5gsH3S1eBsj31eXLuqas2uEnTr
wV0wvvjAxlZI6rVdkd56fsTM3cP3ofUpR3kTB68Rl/knu+iHPZwhMFdA/MJkEzcve+wvRZEoyFzB
5N3fZQof1TQVZSEJNzMlcpccVr9GLWtq9d2KmvGTxs6HApFPZhzPD8mnM514X44JpWGdz4rhzm2q
bT/k20GFrfjJ7Z2qzHclAu0apKqwEnUgV0Qsv/+QMcrdxAeIjsG4PNmYVFcK+CXofkutsNJNHCTn
CKm74ucnD07Lsmzg36GDug88tunfX8zHekUQsjtJ7lAvTwq0q3pFdiLA9Nbrd1afPNbIRpUENHpb
m0By7FsmEf0zpdp3mxOzxwHH4+S19+WUHDYKhlEuEYJOGnHU0p9qD2VhBukAgYdQDiRJtahCxCee
P7Q8H+8fBIEpMJ7zDAkd0+Pzy+OR2ENIQEFk8njwgTpxdRbhX1Hr7Mi4xSWWm9paDYenCxtcWpw8
RbHFX0d0fRQXy3IYURY4iUadkxgLZKzIqZTROVgNDvG0qUjbM3D5IcOGviTBVzS1QuZtFrgbEUQ0
keLqFp17RYLRQ9X4Ndr1+ES3X2PABZs8sYBWUfCs1NIY30oz+8KyRzOkksMqsEV4ZBb3yOzfZjjr
DLd0xuZOyiaFjLt/EFI/yhzTttu6DSHAOObL/quCRAE7cHvEuAM+qnrzOg6UGLxtJCUZ55aRPJ3R
LOZU/OU2TSDmpsjxNHs8mCUZc66m8JAN5vOob4PeGHaBr8b73o5PzNN8wi+0dEERI8c9SnRMcZKM
sVw09joiSxCnaPEtGdCqJ55Hr678EolwYNaMvBgrh0KsqFypmOSYkzMYqNSh34yKd4aayVoWKNom
cx571UPAPohok3vKzo87bVVM26FRtcUGsDTFaqynSyXLmWoU7goQPwFKFEf7yKNaFGlRz6Esm5s2
GeONpoY3fh8cakBDB3uasUS3ZTcEx0GlXdBk1WfP3AdVg5AG6H50qayJSESuDo4iH9qwl764y7qJ
hjTEIU3x4RWXbzm/VMQTzlKkaY8nYbwrKUPnv39PPy6JXAD5KzrAeoughiuZaJ8pug5BQKDlb78M
rf3sBcg18z7M5rFP00K3i7kibggzEJ+sEB/fNmnwwXy8xDgqrlvMuVeHToLX5s7IqbktFGQu3vxy
TG5rb1sG5muClOL3v+wHMbCwbMnhCX6yQQvw2t6HmBqocFmi2K7MaOPEzo6BFiW0bcx83Jmf3Fox
rbfv12N7QjRP6myObuwAV+tJmLpVYOGT0KwEyMaYH02S7xZGQ9qWl1tQvJVsm9v6174pHq1BrXl+
xQa9Pvwl8itMi7N6IpB3wgJxc8emVYRyIM90IgXt8afvzisUlDMRW8peVsY9jFmAg8FjjO922dmq
/1pTWs7NwlbmXaCNS1kKeMZBne9I4rwDfUFQ6ZQh2Fdmcrbzeri1q5+eOcIhTAGMR1XBZxY6IjT+
/NKVNWO2nthPYGUr/N9Iflxq7NFTl33n9oeL9lJLEKi1cbXrzegVlB7SWMf6pJD4qxsLX1UQisSY
glnB+xvrsLjQ0hmMOznIrZmrU+RkBNy8Kvet6n/J7E/3Vv3j3mqj/6Ru0CzB3qpebWd1r9K1RVpy
VzjtDqyP99IUztwEBuF4JJj2fSl3ZcIGQKc6mlUUhbPBgT6OZWs+Kge7M74KI/C2qYTIEiXK0g5s
efA78grFyJHay4hVAzBGkgOSh+3vn/uPrxoX73Dp7GkX7uP7+4XMybXCWBp3ScjZKXVxnNjQVT3z
p1diQFK74Wxp0eb3H/ohCIlXDL0dAl7EYiov+nRVv2ynvptkrd518k4mooNIl7rrIMNj6TIAycrc
PwstP8i+GWGaJt0Sv72Yuy1omCgfmHgJrEt92K7cGtPYJ5f2FzdEkB1syalbaBNN8/7SQpCeGPlY
dotxAG/qqveZrTPOVfP7NjKaO9jJBzcMCE+NM28VmMNPIFZUJb4KMyMlMd3UhnuHs18AICSmud+U
bvXlk4u8fspNAXlJJzaIaCzapdfLR+RJM447Sz33hil3XC7mUXv8WjG3nRVZY+Fz0n6MnItuxTDk
qwIJ4qrpAQ0iFdyrONkfxpHuCsAfe0HrlEI7AU362UVeV7ammJKkHMpaRIjIjq92MKPV7LCybPts
yMA5NoWPubMmes5T441N2tTCa7AdmSgKZh5GzE3Rl+J+tAgKJ2wQicxZkzlnZb8L1qWaAjNo+3Fx
QbF0arBNS0PedlDnSsJmziZPjiIN+drAGwU8YW+DCARh7EKILDW/fQCO68/pSelE2DLdE1RzJx2B
IoS5J5olL26aNxtNG805/Jr8pFv510NV9z+cLjePEytlGrd5xAJ0AbWmb27jsqvXZYlYJbeMr12O
4j8f1HHPQBpQ9hDekF726GObX1e6bGYoNBEEDMzhKlKgv9qButUVFHzuuMsGOOIwH/fYC1C+mgqi
9XSsWQcClHBV+Oo4nfYtD5tzrepyRRoi7rwuVnaXHxTFj9LJg5uSGTdzJw7SjKxmlau5W9Iol8jR
jFlbmuX3KMXQNiq7WikaQkuQk6VaEu1qxPHzIqcSQr207nXGnlqTRZhFI6o7eepDJbszsjHdQP33
N9Qk3c5W9XxXEx2Ztpm8Qb4b36L9oOrz7WanRsgiUGvnB17yuzHGfVw07dOAS5uxqLJXhuGoF/JN
5LrxBZBH1swZIIQHa7LWUX1D+g8GlHeqvewtLVj4WoUiIgoOmmicTWe/XTIzyk68SdETnDYxacOi
XYfw0OYkUvtuf6sNBXClzKt2wra+6I2NTMGtGSem+aEspDY3usBYaVbYIV/zECPQuNl5Qf8tmChI
oZt2W3gEP5ygS5dWC1fHVBxv4/fZa5HbFbr4rxfXJqImsnZzBgw4lB9iO2iWUPWTOZpQ5HTRtnTF
o2pmOUobMFkdk8VcGVaOnL15E3spDqLkk9Liw8DBtFgPOMxCKbCmzMfprfxlbS0HSKqWXkf3Kqnj
e6Nsx4XVNeahT601eCxtJ4Oh3GaeutZLxzlU8cEfPbFrBCmtvgn70kUC+MmqKq/Lq+miNE0nPcFk
XxbW1R7ZNb7sakJ37ivGmbOYjYHcpLDatdgV0DE5R/Uy61SRgBKhQ/SLtsp8ELG+LUZc7igNwjFT
5zxt2aMFg37wnH3NnAfv/EpzgQ85TFa13HAXzJMnwqNRbj0DGHnF1AzfNjLHgUhWpiLxgjXf2rXo
Xncy9ohryYz7IlPBsRpxP89tL9tbCqLCUIkHmka+hlW0XJXw25EFkPpSWYl5Y7v1cmjUgDTicMeg
UsFvGJcznTCFOfOA8hQO1m6CLc+RFmJIwA7jWPy+0s5xLNTlwv7au72YqxMLPncM0rIcY4sFx3oQ
RW7e/DOW82/TGz+AJy9fACBzLCpo3WkCvX8q2iKny9oY0X1R08SMBvNNtbDtYHIsRX9gn/FWZpdv
lAJ5Y4vbTc31zx6Cv3wyCbfkRKOjgqPt+f4auiDAZYvn7D53lFk55MRGVeqN90MNOmWvpXIVygJq
KbHZ8WT/oIHMHEjwf8Y+Inan/+ShvD7foE1HQ4IM32YmxTTq6plEEB0HhlT0e0stv/WNfsqsbGPb
JD4lw80wlLcKdq4skJ+h5adx0K+1P58rGcewM1MDTT2f97chcCY0E72Ye6r+AgrSiYb/idH8fatz
uM59cKCKSafA5KBX9+Is8gY3ZDsyoneoiEIdyTdP7mdeiMvv++t1sVg4HH2omgFGYoq4ekToHppE
j+fKHbNmvXXDBxsugiYN+tZ29AKE+iCE0h1Bygc7kQ6n1s+KjdvXr3pTHhvqlQ1DCILQPPb5EoXF
C7FFthrUszZttJWR2ScVJdwsCXJvW/EHcQncDUHg7STVzNxP87s8GbWtJPRyZuBUQhYYF5/Fin6o
nPglIa9OTTCMBJR5729+KPB8Zn6p3CUScT0E3v6QJy8DdJaFUEt3EytqtUu0LmX60j6yNQRveRGR
ZeGs+IfDNm4wdrmRjkWOfOVDhmdk5ejQInT3mwAZsbY4F+8by9yG4He3dQ7zKxQBjJheS1ZZEvYb
QvKGWYRJGQF5hs2qL1cCiDCCUQPgNqXGsia9Zdc56ROJfak3G5+VwUWQGaEfRLhS42olEjXaZZlc
jmFtvTiy+dl0SCZ+X8F9vFc4+oSDTYWx11TKvb9XrjkOQtB8g8MkjV3tHHtYUrURrpImJU8q++dZ
5N/KDv4vpAK/Cw4+Bsjeq+xn/f9BdvD0pn2WHTzPvmfVP/7n/sePOEi9//VrhPD01/+MEHbkHzTR
aVROo3122v+MEObf8I/JYqLtOr3fksXuXxHCmvaHretT611O3YgpaeeXBGFUfpwwJNIFskv4a1eR
wb+LENavWlpT79TE72RMXR1evw9qkDjTUhEKQgTHeE9NuIPjfajRCY6qtZCMLZOqhMIq5rVZ7wwi
P9EFL0VgblLsJIkpFmWNxAs4+NoNi3UgzI1XjI+/3NzTn+vdP5hfn7IgrSvClf/iIh0eeEIZWCTY
q65OLZ1daK6VSoOgAf/Y1uU5S5CaOYny2rbulyJ7cdoHv8JsESB7/GRLEtMa+8saPN0hbovGGN8y
WIov4Ru/FG+alnQoIAtiR/vwW8ucjs7AzGaFsMvcnNk2RDI5AcSLyfB66wjlq+QPpCOqbsNyD9Q+
NKMz92Tn6pbGPs5dRdmkbjOL1IyQ2dz9YZGRlLTeQpX5mfS0FyKcBw9akA4VDAPjjAyKQ6krwcwH
kjiipJtZjgLsgCYzg8XBFfeCTlNiNSvXPdMovitCQfGCn7I2XyxXfHEK5zXmAyh1nrzpFqWjlsz8
c2wxWogfK6G8hkOHYDmpZlanfrJmAe79i1vIcYEoYSp7HU/Y+1ULZ/ag2ElvrtmoaBq4d1Zcset4
OFrop4I8NKx1ppvfqYznJqMWDujogYdBWrgKvg1t7gEizM7Trz/07hHm5AZEzs1INwQITrfq0+IN
1fIPu+COhlZBdFD7w/KYcnqx/mIYj2PgfWud8ulyO0cD72fW2q9EiB3UgohA5G0Asfb0HhayTk74
ZpEVVusSV/5cNZ5sGoLS8p8FpWkel1vLy57qoToTm/ZN0/lGmzzcjEm9Nh2+6wCFzsDnkQx5KAHI
MAQ8dgEekRH6VT0+lcYEszNXfqPtzIErkNtKSdiWXLCXP1rukCirnaeLxbCph+CH2gJSI0oG3sWU
BbAujWytf4tSIFvItOIC6dVkPi3QjmXr6YMi2uLTW6r4YlE32TrH4mRCsSRHbOZb7Y2bVs/TX1WN
6knP5niKIfNmx94LzopBXw5l5jyoizM181rrrH1eZrxsSnm+vNX/1tbyt1vCu43j4S8T59/9kb/9
D/03zKWfNu2/31suv0n6f/6jCl5/3VGmv/SvUHrjD5XViK1jWpGIoP1/ofSG/Qep1YxsdV404Hyc
M/+5ozh/0EkndV7QTbfpi05Z8f/cUcQfuiSUCvYERQUzDevfyqQXV2s13ExwjjRe2aI4XNrXkYfI
MrNqqO3yWHHonMNZKWDUdxWNclMBaxo9lp51GvNQ7KtWBeRVumtnAJdgZPpNZuKPCkLjkRzojdRY
69XipldKoOCyOejkmeyt2BjPilIQv16Rc6mQhaIYsppltXuDlkxHvOg/Z70mzuNGq8cN2+wayoX/
xbN09VsN558ztnp24E6teerF3i7KbzW+8hvkGs4aWKsyG1DDwS0AY6CNDhZVYGk3vek9x+NrHVkk
G2TauPrlO/6rLe6qsKPsxUhAw9dCrGWSczWdUH7ZZcK8KMumKOrbIW5RGNE1XPhMHVgaG5TaXp/d
hIQ0rkxXZGt/bIhr8TEeucRb6I5nPJLzqxItG6WH0K+HNcFm4cwOx/4TcrtxtZJPl4mIjDO54ELJ
nJq+/V8uUxktthyrKG/HQp809oAzjOSpcwJnPSAiZ67irb0+HGmUxT+nfzUU1nTEbst5oZI1jbP7
pHkIQx0AfjPZjDA14eHPOk66cw5eEYp7VLxAAlWipYAfMXbu3L3D4ZXcQrfaVGUA5rgf2BVLma0j
6Rd3v/8qPnwTSGMZsGGYtlQd09PVGdQhbebPbyLMgFp2gomLFdf9CXc2YUFK+sRC+fb7j7w2klxu
q0MsgKkJHgMCrt/fVsfJyg7zbXVbxnGuzmT/5UIQrMfilYIAqRFH5pmi9y6CNbmXCs6gAUPbDNfE
+veXIq6O4BRXeDowR3BHmdWwmLy/FLiUZl+XaXvq02jE2CjEvs0wGYpOzjlVrrSsiJ/EYJarVFGq
VadG3vPkHZ0jIUKR2MVPUZYtH6xJnBQ24tmCeb2rk2Geh5Z9K6tqWXe6slUzWMDJ8GVSo2VN3X3z
lmHdqt+kmnzvEBTDZHMmUMgtLaCcUbQuttheN/gVbGi59eNYN+MS3Wp0MO32uzL43U2NHhl9k3Kq
YAYht093ZhQ2c/bag9VNokt8XQcbFdp+aMdHtVTdbSif04gwCnBR+rlDde3TudyJsV0VPVv072/t
9WleZazI8sy9nYa4rLdTpfnu5YE7ZoHbOefm0J+cOGjWo4RRRaWthKq4NzTAHSZs3hNT3YZ7b92H
jJVvL/pLw86PrRnGT3LM4rniOubusmKp9KtnOtwCf6An0XZFsR+FPCRu+UADuX8ePPdJleMiUCws
DkZ2U7fYdmde6z+jA4d/YdIJv/yi/9bO/l/Zs9/t7H93+vzvuLHzrvz9xs4uEPy5r/9jVb6m339U
7zd4/vKfG7yiGeYfDo8JY29DaExm2QzI3q3/9/9QWJb+4CkS/AuWKXYMXt9/HRqtPxzJcgVPhmYK
toXppPKvU6Nu/SGnQSg6M/Y5pAPav3NqvBoWCpthLkcxpvPaVNVzgnz/JJt9lYyyaIajOq1Opu/V
KHkJCM+xjswaQAqzrI/De2/UH4NpZzYLsz9JzetJEvOJ0ovYISLL/lpdnsVf7upfbKUXEcR/Hti4
OGa+bE2XIZcwmWa+vzi9r5xO0gk+qthhV3qZGo9xGj50Fnwb9vP8xeos674co+DG9MSrtJT8JbQ8
L5yR6xCugsHnF9mDokjveSFJE8bFdcisQW/mkU/bGsO0vQ7zbKPA+jxZpAw2TYwn2s4O5BTVc0vv
yydAdHszRac4eIeLawDBJ0biwQ3noou/gJAXm2oonsgQb46e9OHICLHzL5/dGO4nE4grMszlnsAY
sgCrSBZ3HoP392Ts89yL6qI/amZnAO3XogUB5PVdGSti++eKEEfmYxeG1o7fQUPIe6y6Pvgmq5AF
14FZOFbBgq44DN5BDAuW6KU23do2dt98OYV18f37UTmtKCHqowotq2p/0iv8i98Dg7QKMZBdcooi
v3rwgI2SgVBo+jEwBdF6U55DVduL1E1eG62BfQGHFkJ/Vqnon3AF9/aYLvpUGbeNm7hQipWIIyfn
jVG0aFdVK6c6tR/iqPFuAFxqHDOfi/ihlkTgWJVWb0UTr41M/SzkUrwvpKYvhGmQAHCj2sxh8I9e
fSFu3VpaG41HVnjzoJJ6gWD+rY3Lt4LRyhe78u+6nins4Ladu4qz28JqjeeRGmSJVBYeQIlvQK8R
l9uVY9/IQXuyMEwbYcfifkfHU76NRbdvSVoh0dsmb9wAvRn11n0SR+OhL9RvPVMNKsVImbua2r1U
mg2Qmuwvt8hfRrTWM7MZxL2V5T8qI93CkK3wIo4kDka7NvCLBabe4WsWBucwGTH4EdGJrJkgRtRp
pCK3tr9h2DxMPmY7++x5fl+lTLePigdhJg1ym87Vtb9DyTQ5msx2j92fOYSLWtrJo1sPxh74ugpP
Fe9llzya6iYpQ3Pbq6O/z5yi30whahFqsyxJ/H0Q6PNSg9tatrZyE9ZyIPERF4GbyeBmGBnOukW2
Qp4a3wn8UNvAtEnhivPq1nPG6tb2ipffL1761Ox+v3gRjQJCZYKp4Sl2rprhvaakfpDa6rGC/02w
yIz28lKNjPiWFlR/6rqjpY7h0+iMsKG9uTGUyfestvSZ9u3P717Hpja78DJHiuTKbf2jOgSAXn19
2QWvDmbCOQBWHHQ1g2t0zz5UnG74pKK96iuiJdGndp3D6ILtwVbl9AX+UuskEBwUP3WCM6hmc6sb
2dbuSULB6HrjhzGi4UFN96LqrVXZI4Onk1dhOVI8wJLxkHCFsbNoGmtc956dQOGrqq2pj+2ejNJx
3hr3n9z296fW6XK53SrHE2r/SeJ2ddutPBGAlcvg3KJY2LbSIYSorfK5HEdjdvkVFM1s15qPhV62
g/982dEUfP6bRhuH3ejAnG/yNrtxABIMlmefALscWwmdoAb0lfh6+MnQ6uosdrlmLporJ8SBRORr
MSAivzzX1MQ7I1tD3Q7T+LYr23Slcq5dp8NkKVW16tFi2hPbEN1sM3/pxMIp62qLl51NL3KLfeaa
zryZfmtX9DFsPGDno9/qj9zyvW34a+fUcXZ9BU9D7KhWjLvWZLQRBC8ZDgF6hsJdtnE3fPHiT/u+
067068uA+lwwlYTHx0RQM66RqTX0E91ryvrm8g2EGaQPmlrkc+PU2JZofRqOjDDp1AkkOea7xOm/
FtINlheMbZPiiP79c/Kh8EFwrlNc6Y5Emo6W5mofdf06YZbrF6fLqmJCgAQm6g0PFEzGtu9+jKYW
vkF3YBhUBPQzqPOjEs163prdJg18CSQ4X17oDL+/sit0Kk8DM0zB9NRmzMDh4vrYOgrLlXqlh+cE
nARG54GUL7NuJLwS35xdZvlqrRfraPBPatyay1RGGXmB9Y/pci/XDXXtNgveNOgap1GduOedLZf4
al7yzJBvdmQuLovQZYcQoYYWsyqjtc9AdQYE4p8VgPzi65FYR7hwD1KqgGZMfylDG1J9jHNELfPP
YpLN90f26XdnH52srBytMHdc3pRfFhs76w34/Aametq/aPKKRfo9wPZHoLU9r99Ed0M6gN1TmS1p
rGN/Fg9EU6lfCXUaboJHIA2lOx80PPRzI9zhfnbIvw22dkGq1CIdlo23TH3kg8uGpcqGhYtqee6S
mcBRHRhdP4+jBalSMQFF4Sc73aVf9us7cPndSL9j/MCXChPvaiGN6F5lg3BOWGX8dkZsiaIsIm3t
lEta5rOU7DukcHLDTz0nqej/EnZevY1zQZP+RQSYwy2jsixZtjy+Ieyxhzln/vp9+H5XuwvsAsaM
x2NJ5OEJ3V3VVY6K8ghWjXeY5xSeM1v+4eYw/4Z8PmN3O9Az5WmGg8xQho577WLPZD2bCS0/JHFp
vHUrqN/YiaJ5hBiPGcRSEHW7fnKT8Gr+nYTDkp3M2O17v7/xsboTQ9GAHV+7+AUxIsv/Bz74Twbz
fx8BFpsu0ynDubjxAP+PEaDjpcXF3sRfp3xYOgpWg6suh1C46wnGYwPet7qnr7sBpY8hmADIMYtA
hN/cNb2vTLGHJNl3vb7kPd5aX+1pXC/D/Cd/L2j3WuJ415XmnkDqZQWjcM12V5zqf2AsScY5Y7cq
XQHgLM4oumVBcX3Ikcpyy67YGVHuTJOFSIkDOSyY80CA3psES+woDfoV6y7rD+OCZkyQ4LKNiUa1
fMod1QaikPz/U5mjtvZ/hg7bTAGikKFjkTaiLPq/j5NsZj3Ym269yO3dwGlXGjZ1pkvYnhbrGUmH
WvARP8fxLU2DsXehlArmuUh3iM7Gli1HTA9Hgddnvsejl32HldcnJ01FJGaV3AF98DIQQrvLXzrp
gwYKxfRrLVgzBygJnc4UGfw0EMTcDv9F9TO6S7FbIc1i3Kp/TbnjGEUeg6a0drpNuDB8TTNtI7bF
0+l8Tb2j+jHUSM451hSI8zWtriDJUU27eOxV2d4YnAKFjL8oh2QgX8BESH7R34jkrnksUyzUHNqD
pMLpsTdVHXV1MB5EvnceHeAWpO24zhKgZb3RXjCw8qNvjfXABSQY1NDFsn3ppceHGH8N4ujI2zzm
2D3MNyqT/WSrGD6BVBXO/NNLNhJrFlF07XYgoKOPag7dL3qNXpeNQkaPYeDb8o5IGTcLW566lelm
TM/CWdCvftCkKAGpfFSd3aIEhgMct5XQTL+fTAefFRolsyoABoT62FMsHWaXq+W+FtMdf8zGRh1o
Qv8Ucl/LjANJs8Vf7AKsjE3Kzt1iPVBJFWiAVBE0QCQJLpZbWJ76tUkT3pTmgznaPtKajgrb1HHH
sNFW7CJ36/XBfr3wTVwqqaxDiz4zhMLHeOreoR4u/Z09k9rU+rIheeZrYW//xiUE7bEsQNR1Qj36
bXtU9MrStlmPWEs52ofa0mto8+noWfc4tKH7gzRX69chylrbXVQoJOcIPbITo71gD42DX92qOHxo
h3ZOB7Mdquj2WnxCtB7fcqdS/Q460uAMMQPlrdjazNqdDSyK7Lq20VxqiwdZnnAPf4Rv9YtnkP70
hZNABP5SIbjyGbRK6zZmGjNaEVg9h0g52UP2wowaH+bkIf3Q4iaFWlGxTSsmFxPNiF2+6AoS6SbF
vNwJdRutIn310HiD/cw/mwjSo7Msj46asUK3DvtrusKGcwXB0WcHf3WTI8O0FcxMN89Zt8iOAgRW
U+dECThZEfljJy1nX0N4BO0XKfswa3uGVEs+ZWufDWyYmPt3ep4RyqgEebzcgH+KIo7H56f4AkZM
NyBQ4iV6rJ3pX/pgx+xzR8UEsnOKr/gPvujyc4IchMCO6qZv4neaekYUGELQfWqoxXnow6Cilk9I
T3oaHTkLHKD3bvwSZN1DH2BmJP6b83RzjjiBA4i7eEnHrDskW2Bdwuih1R3pQh4Yy4nuq3UbQQVh
jPhSQL29ifMGdyuy15r3tvSl2A5nx/yKP7aH+JOw7ppLvRxpyGpbtyrcRvMHZgjkzeFAKBvrHklm
TF2GucaaHrkEsl1UIG02ISy56XkoMNtxAW36H5hsPEL6OlbZxop749Mv9jwfdXQJYi+PXSEHWmhu
RV3hPYQEmIZJueIiB14KP23vWoM3okoSop22xRfI9tAt1iAcxjouniMtaFwJyzMvUZ7zeKrU7BH8
UnEMW6mKKa9SBZOfvk5OGtXOzr32CZQvp7YA7C0M/0zNGQlkkdMDvYdfjb7kSlJqHJTRhyaw4M/R
sfkseZAPx3R4rdo3w/IhJJgeSQDNWGRznjS+TBw3gnBkciW6k07NgeDTTXoVG3BEgQ5L76qoML9A
SV/szs3/WbVj5uwUDl3jRuGtsdMpDizgje2xeMhf0mmmvasf5Ret+GHk6ZIbN0w+WHCC3bPlgLWj
0Yqzp8U2HOQ4t5+mj/UgX+McoXQel61+zAf9dSwvsvhPGd0autnHhovjQftFDwH84kG95wZOVOQj
Pq3oPLcgRfKi5dGdKcen/2AANszYca9geoYkp2Z3AxxeVx5s7L5IGeXIRUJQo+vbQsHbQU2nwuVZ
/u83LfhhNp0elgqC5rJdVr+pX37HIE2EpamrECMdhK/1X31pHvFXMdrGoQd/QXTI4d6GmuZj2zgL
v4iX1jip2uIfM9zjrN1hzv4l4HT2Hj/5P+IBQ7MpQ7EPyO7c+QL7C9vbA0Ea2t0JwvAtWintIFsL
0fGQLzbddwhjmL0zzx6pWth8KKovlccQqwyTlr/9KJ/L0kU3vu5scXSkBncUWxOvXWibH5NMleAo
Mwm+U/qpJ/rtCW6nMOg6N3tBa3J5Ff5Qlzu095wnb0uv1RM8DT1VTXM3HS26a0vb+I1buwA2REtq
dbLE2ywHkFf4AF/A5k4hQqTsl3l9+2Kst0S+QI2zlFtFn0hOpITpgqOavobKk+VTAM66fVtfutRr
kQlXbiiZ5/k+y3wB6fUEXYZAxHG+8UhVZsELp0Nr+L30pnQX5ldLWTV9SOV5CE+hchDNY91jDuVp
xbmuB1dQ3gQ1t4d5n2GVVpyx5HGgVKPwN/0zrVOPzctfFCsTBR/vH3bYuWdEkQgGorLFf1R92bbw
JD0r3bYRV5aHPlVW2BIlhsRJFdQROCOcrKIudmwrmtpBhO5Ig8mVX6RBldLugvjX61wey8JdfKao
SADTwFb0RLQB0qCQjnr8t6qctTzQLwCqYxT7hsaBEhcakK2DanwZdTCMR1THBomdx0c1faxIuE50
I+iz3y4ea0ta90b1Qq/PWAa6PDPHPerrNLrbqmxD7VdYtQJNr5XNV7hQzQmW7TjEbNZvRD+1PJ5R
SO2vwcnC1tFMXL31MzacOXPh7vYdG4bDPK8Lt853iejT5AE/Wsv2APJoIvTiPjbRcrIV8TrlgPDu
bHqYZKSTl96yVyQZFbzyameRPQ3FX82ekGrP3EKEEOkJC5Qwp+IUzr1GIXg+YmdvzI6CRC2anPQY
oRuP7nDqy98TGpmoQUieuJU33UqiVcdBKBMFCBeHb1LRgdmSO8wZzCQyAZEDu/Gxha6iI1cOSTuf
3Z4egN6baBFa7qp+Qg4rLH1ENNGn39eC02fOCgymsXv5JXZbsl9pqBNQ3d3iJTPzYhLeNujJYyCW
HgdcsJSdJX9rWmBxxtb2GkFO5RM3vUdOABvir8rA6XfmTjS6YrKTeSSQaU7TOUzR1Od5MJaOiHAL
4iCSb3DmTmepuAmjz+flg81UjdHjzt7XkOazJShRS64oPBNBuuLvcgnJPhQ/1B18u4fBLSWHkgbp
qjg5KEyYxikc/6TT6JbmTdICmZElqghDV07fNfnNrG7qh9E462f0p/4qiEKazzx1mpZWLa98QuhH
qL4Y2UfZRSUOJQH2l02vRUtz2+DSh6g1dvMoF5v9LCbekVzcySz6B0vobsEwI5OyHXfd7FQ0KsS+
JjpZ6qa1p0rUvdDiVYIUkz9hR7ccFz4ojlQh6eeRMUw40TOYSWCMJAmCV0h2iyo6ip/Q0O1IsNOn
CqZMq3npjjBt9+PoE+mG/+ZH88brxRfNRJDXLh68IpJtzh/rbRAo72IC8gLlKxcDrrr4WXpPdJvC
YSuOCO/YARSHb9ieAUTl6K6dq48WeWXkZAc4BpZrYAKOw7GAphcplM+pMA8+booIhmoWdgFMiz2f
xlWiaBU2EIBdgxxJ9Lh7lDPlB6kyHRKG4GHciasVOrkgRypxElfABr7a4kdq2GvrCBXdPqjr7Dee
xxMZNjl3EB7mxAjNHTsqEx7FCzZjvDQwdbJ5s2k5Jo/wL8d8j//KiL8cQsgdpL7nIr8o2Eak9P8U
x1oloPEXy4/M8/ZlXAHnoVRoAjoKT0Xaa2/RhxwzZ5kT7vjZmDa9FHgGoN9GZQ/d7CnES3lXsJVP
XqFdNQySO0THcUChf4It4re+wworHlZr54TshbF6/W/CrmxqtINjh22LqxsadiF+R+kVj2ZNvajZ
tTMOUnVaYJKLzH18bLyCmR9V8DoCzoFZgofqT6+icYjre9N4jexZuiOU7DVg5IGivqzjzhThYdxD
pbfz+ktTn0JEH9TmRR1j5474pxARQdXUKRFFPhnhT8NSWO9R+9Sb11xjcjwL8U6XWpwTkXEpG89w
k9dYZHpSxmcYXxfzMeya/Ky0pT0If4b8Omp/eIWJW2SSXaf+if2dMp8X6TunitaivrN0r2r3VFGZ
E+df2u5tGnY5H7HQSXt7kukZ1THwotgSF9/bf3PdtA3YBUfOJL31Kppbe6JfipriuhMBNuIzVZ26
fTMNhTzKrwMitBCYhS4YP+7faiJBKyNhvSuGW2CNi0VMiQJTHPOg/jDminKRxGNfYXF1VbPXESek
/FDh+cvhTGtXUBSv5rKbQkdOr6V+qXqUX40XbH1SisKCS0EYnXUlvPPshuyqma4lPyZMwIcgIS4n
gaEzA+sx9u1YeS0nb0KM0KQY5VIDM6g9ikGzXCXpt9bfZkLcOf8zJM9IfBO7S5kcu2JPpp/OAZUQ
Ev8C/QY1qLRzPu75Jqm9/3d5FJ3S/6vEj1DExhOiu0NT1f+r1UVX+jmepIVbXF9mwoDyovR/xvit
hUQ/HXP5VNOOzaEmIbnkb8Ax6WXhbU1jwiNMfxqWtuFIJFPqLo32eu3JtLS1uyV8xuLLNH7RrqTq
R3KSVUW0w41mpHcuqFgJmDaRWSd7I+YkWRsnUw5KFIya1yunbt3ltNppPsoOI1I76GmJ+04648sc
FyGijafCuHA8pVeSuV72VsUlu1ERMJ5es/ql7Lef4KOkKg9EVtG+dCPjo5KDSfD46Lj3uq1XzlYF
j7yYV/IC/iuSA+SxO6oMfJ7gKd1+UQ5AMyiTe4Abdm8gS+9v16mhF+otltcqrowJMyXdcN4hhT5A
wMNcuNtt90jinHwJNAqinmePhfNprlfyzYoRUA8DVinRqz7tRfmIclGERu42d2AG+obsMsICptuR
V+D3Sacjx/QGoLtAclyzdkrzL4aSIKZzUT8hBOx0n3qNElL/+IPAB0oTfFGQwOmmmii/uNgkWghw
aRcZb6jE5alUmDYKDJhNsNesAcHe3NAI5lNHwU0A31qb8kI+B6Psx2Trsq+HjnXS/zEseeozvqns
xi/bR2ae1QQ4iHP52LIXNFzUew4/pTsPgId7sdxGWZ0oCvkMCp+uZdfyifVRTQCWePTVpZeIuIMO
UNTWTLtn0yMEln2KNHHjZaYXZVusYK2uVu/W+YULlVaaGf1sdno9EDng5z/9cBxaZ5IDcmg0YtF+
xYcPopNhHSy0vJxM8Hrru6uOk3zopIAudVvSvBx74zHQ1yAdL5H2FNMXRUb56kRqySPCECRtXOpn
quZrcPksj7DYioN+DM7xcJi7WxwG9FUW3YHMZErtim2TgpJ8bBgLkXoL4lPsPy9F+N6vp1qx0+gS
t/uuvpxFtMtGA227gKxtHS6lZOcjRT6XQEw1ef4HTTgua0Dtq/xbKg5VA14fzV/K6jeXvj3H3QOF
oxBJlDUwzZOYvmdERFvKkt+KCho30ANq7EEV/Ur5udfp+D+zZnj7IfL7kA3pPRz2dHwqAjovXm/u
eH885GrhGIcclAdah/l9Vngh7+P8ZGlend3i6RdGGY1Ff7PsPVdwO0PI3ImySzXf6CCeplucPST9
MLFjRYPTpd+q8L4NHNqfuddNf3o2+/m4YmyBSAmFehppR8K0gywil3aZ+0tNR1J04mMpTipPrSfE
eNKYRNsAjtF70XrT8JBAx9q869JuWxFUEK2/q3SZ85OsBGtxU6mcKTkH2U0fzgLEMutl1Y7Kci3X
Ky4fqXydqnNhHnrziG752GIjeSzGYBX3luEO7R9DDBhWjbrXYr5FzcMIX/TGFS1aGuIXS6FE1wdK
ipHkn2J8aP2FD2LiWMs9Nf/oIrMSifj91qu+WUeczWnHDzV5r0tg5lSu3HHdxWogyW8gK6O856pS
fF+HHS4pSAvFwpFnJytP3bqHySVJvT471ygKG4da8kiTRutI2Nyv90m9LKKvTlQ7Y79f7kZ2NucD
TwFjlTp7MN4DdNT4xFCtLJNph/r5uF5rXIsXFBEh2B+6+SgIOL68hhXVWdZ9fs5kbAwcXfGsggZy
Dvxh1+pHCm/4RAZ185SVi3WP0r+h8uSxixHUifccorB0l+dzoz0y+sVzL1OvQnrKKdXO6WNQnoxO
U81Ebnv4fWFxHub39lPsA5TWlPLXHAJGYcHjVTpW06NGIzk6CchutME2I9V9NLhtcWPsqtXPR59S
MirxmXYP6wepTWkdjQx6ygF/4mQ8MPoFroj9hYwCKypLPBTRl0LdMHsNJum4cPTQyqAdxcLpNM8c
7GXcld+9TIh0/u+xHUXtPme3VNtHBH+yP5bnYv7Dbw3gINTzKMtgl0gxXPuRl0u5XI11TyMQX624
x5DR0MmfdUcXLx22i2xJBSCIH65Hy/BH1W9bn4/hMQ7jjdFRqkODxY5yBc4qRGbigy4jeyn/5FVr
c705q7f2FCLc8Ae9cnGmkKjuIdAQgoPZEG+8JOk7VGkbhxu71NAnng9y70Y4EovwtyzpbUneWdaq
dJwBtMVjTaxueF3+pXZ/TOKMptmH8mWRAMl3TXjf1j6t5dlZGunyOK3ZOapORnEb6922ygcXv1ke
BT3MHcF9QVDvFp/kPUbjcQaArGcZB71DQyETeZQ84joz3U63erC73zrci9kLApSkbhUFD6qMwwV2
dsR5Uh3lK6U4I3SagQZ0pxW20j0l7FDaATVQTNHfqHtgisE5NoI5YtNt+MZERLaV+ysyqE+QDRA7
kITprr+PSCdsGElO/U5lRjvoci2XqXATCi74OaDk8a59y78FqxLM49r9U/+F7+VPR6qCfxDkt72y
SVgCNpAWOdTBwU55+Si7OQIMAH64y+ADqvsANvlAfuJlVB9wrUANAEoZTf+rwy9w57iq8T5qFvTE
zbLHCTbWFEHREcDcw94+hTnOgVG73Jj51f6QTCNxxRBrbP39nvvjIgr2eBKJhkPWHm5oYanNUaC2
SMZJpeyEAGPUIaesBEu+l6Vdm3hZyxv48rTLPlvZ46EV0b55w91US3yqJ3ClCtNFOIhLsWhgw4nG
QkPqUlzy4cCwNJQKSqyHnUw8ECSMm024t0VkdBdQLJzRTKRYRRKV+NGMmiAqjx56iwK92/ORO5H6
A9Xu7h3nZNyOUvDC1ks7xM/0yt3+ttjZ9LPI4GbTOan9XsBcwTHaoKMQjOSo9K0jRMrmVxkvuvxf
hUAPFG2XlOz8HzxG0BEeVWkFtcbd2UQ0ggyYB/vXZqSWbBvRJTvG5Biiq/+CNAKjjDJ+bVthnIJG
HuLi5Gh0s1Jk6KkhZigauzO8Ph4yEJTpUGGXIlcF8SKfbt1O2lFnV/x2CraQA1lSxQMbiZFUKF1a
bBlMXkfhfexcAiXWKz+xPoYvkcIYUgGlYw5uTgmtRubfZxQl2WNsQnb9jGqGzQxG6Z93VCgt8GQ7
NyR5zkF14bPA+qfCZU+LN9EnB55PFJfJAdOc3+NjEVljZ9D1I4MCUsTtIpfZRxd8Z7ia0dFR/KGV
X0QSRiQrKw5Fj7jsVrPBk8vqNqhGLd0BGFTDPYIK1jYSjCXxssAXlVWcPVl5tQMgwqSv7mh45Iob
5juCTyYs61wkl0ocHdSwd6QYWUIHNJUHo8wnUL9e89AMQYFmmolLPdZgkez4XwYduhkwoyTZkeGz
D0RUc3PHtC5C7C1ywAu1/C2tMTXEqnBLp/DIBiHEG2r65EHH6m5GEiTaKtdD6hZolK48RI8yFKso
EzegkG8gBFqinQ6wBjb8GqTP0K5G6CIrIRE9gRY2JG8eX9mMwJsHZYTtjXW3BEUWNFuSDvDrSE+m
J29U/jRf4TsZ7l6Bl7ZVmlzGl12Qr/YJBDXh8rEHA6rqe1xvGyORXzWfN31PRDsVOzTogkQHOuDp
szwjzYXJCECSl3a4C4FSgBPBZCRqybu1D4wGP0yvKbZHrgK3WE60qd47JcyL0uHa+JMizfJTU/if
P2S0SRMfhhN33sqOytMxMBE6kU6AyWY6h4hTC1fGNifBMB3KSjyLqnUYIPYrnR089bsVYRvubJ+L
bk0JJdr3PTgLVuXPNLsSiTfxbsW3DAmZLRqHPUAESxEHKVHZL4nbDRs3g+1eG0JYovogNn3QHk0/
xOVeH2+cMfyTh8aBNDmMboNPDZViIk8qoGlQMxzVXgepaVWqbJ4AlYahBtzTK0fTz/Iv0258ld/E
+WaiKS951Q0OhCQ4CVLIkq1uyn3hg80lQewvhI27510wj+riHeZmPYAj+1PHgDqy9gzTQK+2X9vo
DZvHjSNS4fsvq4Q6EkV7VQVvQ6LwFkk+oqRAWeD+bF4EK4pxS/Uz/ZtON1xDYZdWSA+QeVrgfo1t
AGCttddyfRWR26FITjgBMkJ6SsjEMUdZ81Si3AMgplB1ayHUgF1TMQ2dlnLw50rYQ4US13SJ3c7p
WNaoYQHHUDabVNccPNDPoncBhBCut9ApSRCb3K/LDuF6hUyx9GuD6Ik+MFgPlUcxWE8CjV0r5dwl
FDBPXeZRicPNhsnI9ki5lhkljO7w8z8B0zDu6MyxBXRIXBNEkw8undVyicgW/Cm6glJ9jR7pB9oP
LkFvkgUcDmBuUGgqnoOCefsbW7Oe4VfANkO46kfQYjkQUYBJqQsSn7/RFxuONzHa5ZbPrxEGqL91
6lvVXuqPtCAlE5o1sHIwXDrISYChIbzUGgSLeCP9WGTIvMFq+dvrStyiDoLsUpNK6J0V8TDeKWog
4HKi2Bpy/B+8lLfEMk6PdhnUGQrwhDBbFHNrMUwJaQf1CEqgysN0nE0/NDwulEmea8EseVKK6Rc1
e5dv+Cdhuu7WoVOorB2H95smh+SQlcjV8LqK2jKULHnHD5mhRX6Zcq+WQRWZBq4I1Iy/auLJ68tg
7i1MbIfJFiHXR+e8eglxN0P/GqFqUFPxu4WRNBP6mXshfdTsjVL+gaHKoLzm2UNea2YrYGn+MSUX
q/flZs8EWHTZi/Mzev2WhND0/P4/MDva5SlWK7iOEX6lJ5x6Ep1gwJHQtsajDyQucnPOIKFgliPM
aRiPPLkyy8QIbGeEfFFNLgLeX7PoMbzc7hLtZMPD0p17wipAghjkAJBnuS9M7hS74KmjGETltVL/
pttDtn5TRG2b6EfpXxTqy4Y3zvc0eVgQaLL6LdY+U+PWTbcm/qkSzUuLM9JUrXi3wj/cxjBc2SSo
9VJMT0WsMX4ZY3HA43AnztvjVoWAj4x4LBQfZJ7rkffCORjSxOuqvGF9w4RAxAtAVRz3ePnlkkck
zAwLU8B2qGwURagV41Ntb3I76m4p/TnAFHUkol0OYn1I0Q81Pi34f2S72q7Og77xsdJZ+n2aD/7c
XCwM5ApJpkgDMQ3QakQZSisD+FAreBbAEEOHwBcmjd/9NxC4QUE+doEdJYvz3k1GaAfu1Lgkc9yJ
3LhyeFDRzl7c9Rbu9pglMsr0eAKsD1dp2qP/TKOTlHkbxITcITtGSgcz0IYLDJVrSLScIuFa15ea
8Lvd8ehDlA/pRBX8oTwJlOhgkcEikHZzc2x6gkNG7gKS2bR7kYRoOvLLKXVKgIwQ6PLIdgFCX9Q+
qu1sEIXJyUWnHAcyEP7JXHzemfXKZbLmeews2c2ypvIgCgPDzIsDGS/ujhpTm6iMb5Qd+3HeBg1R
OEQnzZMFDzYTwdHEcZoeDctJ5lduOpUDlbrd6woWZTrIIUmtH1MgyA9M0ko4FA34SLp9LuGlPuyt
9U+eHzBm3+6d+Ee+AWSa5WlbBX+pjI0golkg1Ye62qsGEeKBmVmSWf43v4HX2KEn4R4hRr7eu/Hc
jLs13WfGvabBtr6KsRd2e2oODeTi9K2f3lSKaWJ5TdqdubzMNekPQixH9i32O+ZpSeG5pDq/7T/s
PCudMsOevaBHBKvZGwu+ah632WS+bgRj/GAeFM2Z/NzU3gFGmB99ujXNu2ryxjKDUMDAEUk21MAj
l90PNhZvzRB0HyBYXFxBhkCAN6KuSV53IMNd152QHeoen293/Ry7bdfoR3SYiUFIB9D+9NnnWNJl
dtYIQ9qDComeHI+jLXJmKmSzk7Te/MshgdpmH+/ShboDyQzwAqSNXSyfxvRzWlA1uAvUPEXqdy+G
fomxFBVWJwfBxglRVb8FGiu0N032c6LScLnHFOkF6ZEibEisG1+LxQdNFyqMU14yCZk+ubi1/V23
rqKxG+VDZu7IzE3IWBjs0ePCCaWR+sbE6uhdGsRHtFwWpxZSbEPt+lyLAeBcg35tfYqK7xRfnKQ5
p/lrDa9FXDB1mYiTOv1FrP6hOGPXKuj8bUg/gafhLXDsQqHgJC8tv9EvifJr5K+JHsRorkd7ahyS
dFYifwZMkHb0VFE2MnZN92GY2bMpPiv8D5GNW1K/KT8GSoPiaRBuLTmPfoNk0OffqL6jP22W5zne
JyHQLGyI00o4YgUozNP0or6HLZblO5nctgyxroarGS8PPHd6Kmb9SYW4Dvy85I8MGY2MSDgC5UG0
ir4r+iZ66QyroxS/KkJ064T9yxR6EvSe7AhHAYUFisFzS1eT8oH8AhB31rGx0GvtF9oOlVQ8ACLz
Vi+HerhGJDIdPoa9SZFahGyJ/bDX1JKd8snC/IUHUBNjargYbm28ImbkDNLf/xQhaPWdjJgs7iMd
PosidyNr3yVvtLojedUTQMgAaur0IuFA1b8qG09D+daUA7x7mWuIDqJ+GMaXcHzBqmAyP4WcQ/ON
q5WM1m8Kwh42MYB+KYaqAeEu1V+E6lSTMjZE8YkFuRLx/iF7zFRIOVpXdhKhG8hkYRhgGyl31NrV
qrmFClYYVKyGgh/qQQJWtLUN6E1Fmb7EecmESWu5Cn+b8A36t2rzD9GBFuT2XKBjaJgf61cB+XFa
Z0x9wdoAfIsO6D0lulGowcCrVjPIydFjTD7yOPIxQK7nXYVPsrKY9hoSvgIyZrgiDeDxsSHdOzIC
ZSXYH6g56JM9vtUMLuLN9OlVtgx+kpXQ//hZJtKRrudBllM2oqYzL6lTwtHd3BdFeAum9KYuKxt5
Ru7DqcrfqIceaxnrDzKQCm1CrB0SsSXj3JZ/5cEh0eXWKeNtjlxM4huzn3YhwauCSlsWd36WPMaq
tNfBtHdID2DLDhpsOdio7kf03tAHlYkT5vVDgGMhJ+QgJXWvwou1+Nh2kM4t0x1my6EdKAgXsM6p
c3LAgRlWZsX2siKFZlQD7ETLmYGuF2JnfbHQzV5IxDGM7DETgF8lW/yu9DGD61ukKR14azeDwn/O
lGrCOQYcKu1XiwyUxbL9zMLRLsvWIDJDJwe/p5EZGXCQAbqhIOfMIbEBblYzNjAxwGc2/mTiI6Zf
6l5pNUa5NZnaE59dLG9tcaJzEpojmCCy8DbiDo5EkWtYvsbsvnQ/vbXYcptQnYTU0LKEB6TDqUAI
/D03ULKCZDnJ2VWXLw30ZWgKy0MDVvosWMotDhY95opzgUnbc1SfS/PUq4NcvoyQjwSMwq2n3p1U
64HfXGb+1MoFZKbWtpK70DwW6TELQQoHVExvGMbZBqOmVF8sEQHWgDI98JyYu+ukPCoiQwyw+g5H
L6b8EkH/XNl3enrkVlsqHxokIF37jBnFDkJiDaMt/pIZika69fKpT7/MHHn09ktan+X6jKavsPFr
dqDZ7wiVZQTrO/FWj4+C+G8bLYX3NuRtZDWLXBeLZRUljB8uuJdOsaJDpqQTqTut4eeqQUXovlIY
actTSN/z3FM06lcSAQidJzqnAclTZ4KNU/meqLeYJ0v6UfE0rebowE6FAQw81vgLhnyBf5M8nBb5
sQxfNcwpShRTjh72T11+CfOtUz6THnRGeRTZ3voLHIdHyPZPXqHFIrgYkTGkhKz7bYpnsT5qCX7l
8iOsmKO+DVhZTQDfSCjzRA3THxKw7t1iXtrpaUSpY84LK+bG4pi38C35ovFNTX7UTTkfoqYqPC0Q
WTN+LJniKu2BsaVzPw5vItsWIqhlguw2RcOHpv405S+zUFZuw/wldsl2J8C9AlO2Gdl0p5tJBG6u
t/8GwvjsKUxWyl/s0llWl6E/1PItUWJ6XACNrhBAe+0lYvRM9XMebwxgt1ADy679cosQ3Vt/5OZg
djs8WoJy/sR1ABznVcxGOyOyfJbKLdcvvf604qskspr1W5896bsT8oM8+3V/Wla/JdKlz8Uep+2X
U/HBf87ZgSyhhqZQ549Qe0IYRdykMpj+661hFUO/NUMkM+YfDEBn8qCUZaL9FP2Gdi4QUyGtYNqD
P6pT/pZiDTJPZjPd1PRatQcA7aK/NQ3CSoexf4JqIUIl0rWzPHoYBszpkZdIZU7E6C/zSR5+yuQn
Qr5KzR+V/knvp61T2e+hD/WfER8SqlSDiMCN9Jc7KPufLL6YcZCPp6h9xLDBRVJCxOp4s0Z8pMb7
2H3K5mchPAQYEwOZJ4+XQbYmypikt/AV6y9GuKwR2i8dxqbULlLL3tU/VbavnqpsVcI65Uem+GNN
m7Quu9qoO5MCVzX7SNpnC03c4PycIGG3lHoB7SV/Wwf1Kc9+YhgsC7TeEPXcunwqzP8ws6Xls2vh
XKPphJQ777/gWpPbsWfMj0RT6Au//Tcu8e924du80tiOV1QzFqjsTBD9f5F3ZkmNZOme30raffcw
n4eHfmg0ICQBEiACeHGDIHA/Ps/THnoTvYVewt1Y/w6RWQUiEizNus1uW5dVFREhJLn7mb7hP1Rb
uep4waHunaY3AGB6UCvyzfLXW4KFbi0/o28uouyKh82w68llA0hIEJimTynlWy4/ADNG9dQFjDQ6
yN8EJww36Jp4eB7HrXwCHm9JvYe2XI3FjWr/YDLaHoX5n4GLkSZa5cSweF6c8v8O6MRs5VcbgBaR
rF6hn7Vt0ZthI0wlYCB3NkN1VvVnwfg86Rt+wZcp3tLTQBAvIXXQY+dDlGBFv90ZTkuY1OdGv/f7
26BYOSNWt/OYcqNxGxJqwRwZgTtJ3Z0ZX2qM6PEA+aEYLiG07kXf3ib5Fa4W8Gs5G4N+6UZLpmXl
LlTiZYL2aSm9jVyYaBtbXMbhZdmAyO/Xg3LWglIRmwIvOnNToZuh0Si47oKrUrtpxRkouXGXGC+a
ttWrjV5vnGinONuIx0CXf0DOfKvRLwIP9F1xrC0fjkj0iXD3ng99RQJFUu3eUpdcGY9uQL/IBlQ1
o7Zs0uoavyM3BPrAzH701caToRIFboe2CH60y5h1rPTEL0Re1BDXbSG/FJAMj7yMLhUuuV3yEigY
hdZmvdOZ+ZZ+YXX7tD81wJsBGR3POEB5uSSBlozdTTBt+W8U3+r9reMssnGd1Q9pK0Fzp1MzdzPJ
8klN3rDgiRfjRYLOmkX9TRbEE4S+K+QyCYdWYET4NR6qpTzzNVm/qnLW26man1VEiQGudWe8FKTe
Ce7i5rg1eirXZ/Lw98NlW20i4xnMTEA7vVmDWcmDuyq/ZMpxk224HH2K/1vWWFAuuIWkPff8F06Q
gp3Te7l1KnXm+1uP2ZqvE3EblNdF9pW/0jFH3JE6RboldRc9EyufIz6U55YqBHknueqlstM4ppzc
WYKsbZJsjbTMsF/HSYj+PEXSvm03VZHcFj0ac5oanhpxF2EGlqfnSqTcirHAJDVQBClY8fJK6/wc
n/SBWOpAZ6eRqeF3ZEL2OzYMdKpkQFTDUvYFfoRU3tpeAWAJWlx0ENOnqwTNjJNMq1B50qJq1ooB
20WSxjRExkJVKgoqGYicpMriL1xP9GMWrmM5yB5K4QjHdnQ4Zu95ZdjbOnHTpMa+g+u7Ga1J3Uyl
9jwgXwAZBOXyEwcDOUDBIECj0MnmdWZWe9VtdzUfeW6VwPGrXFU3SZNY10Hv3+P8edMhAwxpKusW
cNbg9eYhEnd9zkdq7nD6xdM9ngq4VBvYlxioomFxwDN+fwsa2kTB5CgWu6ivPvk9gVdf5qdmNwqA
RO2ADwfg2VcBIgt76oWjp/lFnYA+zDxv2AVVwMj3BK6Z27RryHWCvB/wmjIq+VIdI+fqiwuWcl9v
OI8eshDS3sUwEThQdfdY36CpjdY1JiO9fBVYCSdVBcGtVAB2nXjpNNQgGri5W78CwRH1gX+Ohft+
GMuXBsPsHy4oNGpwZ3B4/eXrlf2f1vb5O9Wed9I+/y+J9mlSOvvvxX1uflaVaP7zf1Ui/+NE/ul/
ZuJH/sdz/sflj5+PWf7Hf/6P7Jl/eSvp9/qRvyR/HP0bm5Wrs740zdNMFW7nL8UfR/sGsRntU2SA
8IV9Vfv7S/DH+gackc2N11TLtDHE+Y9/Cf4435B15W2SEYqAqef+I72f92ol8Kt1B6tgpIelYAnT
8YiCGyf+SFxLDUSn1A+0hgaOEt0bhJdOhq8ASnxq+GRgMeAmd28e4+7XlH+r/Wq8X7ofv/poF7da
VbFzParnjQFY3q/w8iOEBLbqjsA2/HKL5/dqMGLqiAYlm2w2lg+uoay8EFBBZaGil4LRy8545ouA
cG5EO9Azy5WrTRRiAQ2Dr67B/7RdsUxoo4yKtqlVg3ppDCBmFcjeElyBKRRLVutmoNniJPp5A845
FLvPb/ZVCPXfy/7Pm5UzweLY+ugD3Dq1nzQuDWMXQofiw4HA5sAh1i/DO4fSD9IePXAbH3hCZC7d
2jyvhLtWyDNHlHtbwDqCnncLxKr86jT97RTAvweh+t9JpHdpWCdGVoDrpxyQE8Up5EZ19DxwTSNs
T6ez55OmnNjxvUt69cWD+d23m8x12zUsHBPdI00nTITZK0VZw7GBrBheRSO4c1i56bjXDWACJjRD
6LA29BgMXr/69ve78a9hQSQftXUDrasPMuypiPOpaCtsJegWF6KjFitO7dq5cWi1p3BoQ8BaeMTB
XSH5U6qzdnS3GQjguG0WJpbynz8N+zfXg2YQcukIcBmocB2tiT5JkDEJpLONpWggz+Gdd5dFSI/c
auDyNnr/aKR0OMFgmx2MtNAqKQL6Bvgb6GSO8ObTKHb9ZP8UJZATZ4DQ7MVLv2ifExNKkFX4EDAy
dTVY+SWFQwAZNTEmIvwHJ+Rv4QhVvCrPskh/jKvgTJ2GM43ubQBAsgR33KrWadlSIypH/WefEEMi
2fuSAMKUpeV4ojtv5/VEKQDCYN7ToxudW6do7sPJhorcMX8Cp72w2HXmQwxUoRnuldoMZjrFhDqh
KhF57lMyVtR9J5KRrmuHk6nu1kLRYTgM0xdSK5rc347WJbEkGiRyafLoj6ZfEhSFr6NlNI+CRx/w
T988KdW5IRahA5LnYIU3pXChjf4IbnTnh1YfTHcvrhXKf5+PvKn/7kIQ/9axnPZstLDeBzJ1GeVu
p0GDysHaxoVpzTxP/cG+RuMRSSDsfrNZMranVRvAASz8H2qb3qU5vnr2d70an4dKe1SS4Vo4Yu0o
Atf1s8YWP1BDvcQrZjzJesk5sFYof2wrw94FxmWvqVt8hDetnV7hFb5KuuLCqVzyquYmoL5YePgl
l53ZzQR0RbfS7hWjf8ib/gr/gS9iUXnofhgIPBowLiGsNyzrSKcn15pRqywDRE3pELl5KyqlqLjR
qgRSz/6x1HrUT1sxxxRxVleXWOosMNueBVX9KxAiQAl+5r85mI7C4tdNAbVWfE9dmVyo+tGc0Cek
WbMBgR/hIR6S4YsVtE8d3gxpk1xoTgMdo2nPcU6+H5p2p3buqZKSO6bj2RSY6azC5vtkgmWcwH8+
iSZoZ+V40hnhVY1SU0DX+fOpcyzsKc9wFJlUsiJkABHOOnp0YYIgWZQwdRqbgoIaor/QeReJjmV4
YQGqt2dUwK7N1HnqVPc69sgtlPzaLRWMQfyxmnmgkGqXMptnTChOmo6sYY80RuCokXrM8NTJwHLS
z0BlQUz2AWV72ObBeO7VkCVSCA6ZsRF1iNR3cIqBC3x+pAHKYlfm+pNZd8uJFpedug+Jzp5VK/UD
ErRovE2wPcV9MnqPfg91lfKmqtKcz8pgN9TJaS2gppXsMgg5OPAjx3mVxCAzc8qUdFdulHQb5NkX
QnRMtg8z0VVNVDZMT0XrGMXl9yuxCIuusit0NErKzxCfoNkBPcIb8GQI2EKTLIDHakyIG4u9jW2E
RZ40pnQqhKnlJ+clZp8nfaudtna/7coKHEN8QNnmGkG1ZzUxaVQRccSJCqrVKNe55JDW4iH0ih9q
Q2Hd0cDM6yMSNv2pkK0sCvd2l620qrpA//Oe6Oh5aIbbhgZ+ERjfQ7256U4dMzkNU5Du8GYNpF9y
viJGpZnebNP7d3CKbpRiwn8pqM9tWqd4g941KhwvV55yGKBv6snB4YsiNSv+3Hfds3DqN6lW7GIz
PjRO9d1wk+dCqJfpVdSpV2Zu3GbaRezYmAXjo32CU9ylj29eGyhXeQWBjmMjHJMrre5flGJng4ny
M+OnGeJXamCEHXjWfYNPuddpK8cbLuvIu4j94L48S2Njl+IVEkTKXP6vyMzHjrsVKTk7gJoW95ov
ltBvxhzHBtaPoRvGx2PADKa6SFwoTmYLnntCW8ILA1wNIIBWiM7ZRnc9etfuYD5bSn1T2uP3SCkd
9BDydREiZwJ0wC4ngf5BChKjrtcE99swqMwzB0I5DHKjwVMtq5AgmOLyvkc1LfZhR5f+QRmKmyYf
b9UOIeDmymptH7mi/D5KvafE9LYCc3pbca7inoKfaQEAQn97bY4IHIxpw6FQqBd+mFzq3bAqGgeM
TonrbZpXeyYekhLKrM2s7z2Kzl8cWUe8K/ZJ8g8mLlbKaEdrxrGind/6mlrmZSNNnu46oTLtwF7W
9GxLE3hba4FZNqMH3G3CeShjrPLZLIM1rrEWAo46lf9G889NPbjElN1T9PNgyE5ZD3duQjdB9yWg
vts4IYig0fnRtf2L2bP2EKC+TDznqwj9wwH0ejcWGZWjsY3a8vU3UlOGYgxkgghBoNYM3sOaRfkI
5lOw6VC1FEug5Va0xouKYu1w4guDolqPxXA//3wufkiLuA5qA5gkqUxEBF/fX4cK8Cz3bTCQGIbN
0syceQMBGi3jovtRVWAaAdb7FI8//1ZNHhLvAiG+1sEgGltW9OI++M9kkcC0zzWBhTbFTrW6i567
69wHM7LwMPXmVemflYq9tBVonNU9RzlAquIGd5TnVLnLMverys6HUJgLol5GVG4TFJA5v38OFq4j
Wu45dO6jrWRNVuDWAUuEVgXodq27Yq0FNtSyCrZRPQf0jPQxZ6uyTeriixP2Y5RoOQTl5O84Kzqa
eSzBFqlV73YNY1IG4JI0UPgoxSjpqaWhpxSV674YFiIDYQPUd6DfaCr2dVXCACqCaw96SJrdtErx
xaZl/2bI2LFsBEc1zkvKSe+fUOzXU0VfGBx2Lb1ObcBvHurcJ+awT2vYAhhy0dTol4UHLHpw3ZeR
Or/Vp7D5HbNEhRrGlYGSVO6h4+C+dANNQlUtwVW780bL4BJ0XTITWvicpHySCt2zBB+MYxkF8Ny9
aCLoLBOas+EcrOg8HHxAPdaTPao/0Qeela5ezswMsP75pBTI4mSAuKqVjwxMpiOHPbg/LVM/+M5E
w1W6xsXVQvWkkkJa1FTFLSRtgdtiO/di6ThcGCiAGB5qGfDDLDfweAX2PyDROhzR3C6xCrdyNDWU
s6TRL/7x8kB9TrfZHlidpna8Ko3UICppNLjzwpylRXqGH91cBegt2+QwOSA/Ukg2jHMBVCyBBFhp
EERjc9+XPYIT5tkX1yMTwXfLVXo+UEaktmw4WD4eJYqWoP49FjXyV50UKjSWOlHIIHVeAPcOC5XN
VSi0LbZZtEqcG7ceZ6kPCT96qJs7rdwYwfMXVyT3pY9XRCKl4YPo2erRvmWEyTjYWjXNB+cQ+gcA
SrASTQFZD1bleVghHBJsKginAGK3WXb1xdd/XKOIo9mqY+G4RKnNOhYQ1pIsYfK701wlU3Sr7mwA
06ORZZ/EyMebgdrTMbTv4kHd2cN48Gn+WcgK2NNwlXbDXtQsX+RvhiBcshmtL/VyPE3wgRag7rAd
v8+sdMUhjhFLfUafAMw0qAmBVoMGzq6jy47UQg2CMYpx4QGt2Nbe1geaEQtIQUgAVV112STOoUzb
szZT9mNH46FJ92WWvCQt+C1LEStsIojYosJ+Vv360m74anpaQTagwBXclap2EASPmZE9jFG0mfq7
QAuvjME/7bRsprvjHDzSraUvbPRVUb0/lzL5ZXkz9M5N2TvPTVM8Fm1CTnsyqeVl5YNvAp7Z5fEy
B3tvuh6dVhd6QId4KEGsv+/j+Lpkz0dEC4ykGOD61OoPoajflTZH/KrEKxt4kQ8sr8SlWse7FaIP
7q+Nje6Drt32QdjTy6DJHiHx5o8FSowKIa+NwGYIDBeRtfZy6ugF1+1VDlnXGh4RfV5XWjFLd+YI
VCr4UuzzY51FThb6MUxWDE2ouLzfOm2Mi3oeHaImRoYUoAq1gWpOAHB2lupIHFQF2t0BeBsZ3y6a
TLy47EC9O5wVVVjOWgtJF7Wx4f47Kb1OyidoYc6VEniw114PeUeKrMzHvL7VSh5VAf/hxu9cbHry
6dJVEEFQrJXjVICHVoZW37QjZpqT9t2NafFHrX4dx9rOzZpdw7OETAXyqNVNepKCdjJ/Qch0QRnm
IsfuRGKdSmxS0JAssFIvTWQwFPfMDeiKJ753XXeMlOHD4hUJWlnjcEexdV5V/cbQyKQSar2tlmwt
3ThPgTJpWTwvgdQayJ705ngiAm8dx2I1KfoptCzskJEeMGqwUulF2VEjbrxnt0aG0gcoOVbdk5M4
bM0AOvMb0Fmzdmy6RWENKvCj+EHoaAFDQkyrRZnE2zhDrSPXSUGpAY9KfFop400hKpjfIFeFlQZz
Di3IuS6qEJEgTS3P0bv+2XpnMhAJe8pSBiBsP4RwgsTAteKRRAb22ouHKz125qWXrAJ74iwj3B45
KJCDX0ydCVd92AjoPZnwdk4bA1DSSI8EKnZVDPwam/ieoqP5QONpFQcORcl6vGXfw+fWmwsNUnnH
Lbfq4cJRtVWhOPddRItLzQR95vF8dNAdGVRla7fF1jIC2qEcZXNlQpwgzud2oSz0plgJIPYi8u+N
AdoByv8/I7c69zPvpoKK74Brjdz2LhTm3etu+Y96PX/bo3nXyfm7ds9/QZMGJETfnBnzx+bxj59Z
I5rx4jH9+d/+4783efLHOg+zusmzd90a+b6/DBps75vpWgbzDcHdXy4Mfxk08BI6nPRwZHz8arTw
l0GDZn/D68twMHwlav/1Uo23SYjjHS9puoHiN8anyFQQOv4DU7+jngkmQh7xsKOaGLkQhNimLGe+
SVL8tgQkaAvjxiyfvLBYRdNFXiUwTSNwypkKVJSq67xHwjDqKDy1Tb7CCcnLIbIMN71ar1JFP6so
oDlAHjKxzox1hMxAkC+N8qfuo5k11bOwuHDjELWFAPlFTTnNw/FCQ9aIjmTrRStNs2+DBnkquBaE
ndUXJdlXi4l/BxIf7/EotMH7mfyIGsCNWi4t+2qo2vTEIJQcic6oXFHvs0LAUCZweGQxqw5Me9KT
8iY+Fc1+m51R+QZeY6GdKKYS7mNzpavF4+AN16W6iMjHAQlmz0nX4X+jXxWmS27P7o7RJkdOo/1A
6xUSYjNW13Zhf9dVr4cEmuBBWAIwjKZg0bYTJTJvAG5kveRT9aMrzPmbufmbIuSRM+KfT8FFcpqZ
yA5y7KxXgBMPzSBB/QP08NAPJyZivzX7bhs8OfkTdhcnVbXNEAn7/IuN93nXhy8+rn72orH8WgsN
pFFWGaTqdewtMsTc1EhQyVh107pedcA1h2USLwLvIhfnjXoBI9qKrlI4e6C/YY3SvC5/2Ge9cibF
7qZpWRgPtr1FbYleBbyLwAM1NM/D4os89n1O9OfVS4sV8CFSMfcoJ4pGvS6o9Og3UVsu6yiGxwu6
wvJWtt3/ylD/L2yif7vV/lfcRaW50d+3w69+/hAvP/94/vnHBmvU9PH9Tirf+6+dVP9mYD6OT4sc
DvTe/2p8K5rNS2SUJu0Wk2T6jdWN/Q3HUrmR0iXFuQ6P1H81vu1v4DxkZca1wdMg++38k53Ued93
BCuCmR0JHVVzB7F37ThdMIooJzz1k309BXsc66+jSewD6KqpCcFNTe7LOFmlQbxuOufUg6eMTmgw
QgIJC0AvxQgr3oM+74QjgttryVIrrQrCbmw9VJEH7dMN9/DkLBnvwGeq1WYW6MgMR8FJlEA37FgH
WgkNvzR9yLEigRDoZLM4jlYogWndd6+i6t7gPHQSRj9FgVIpwjpR1y8VfdzoEA0q2qKDkR+sVKqO
hLFGYTCcu1aJbJCDIX12wJdr3kVwyx3ourFnzEOCElvf1sqlN6yEf6+Leiky7UVM7ZUor/0Jg83J
GlYK0enrLPn/frFQSP77xbIRlXh6bMS7aENClP5aI5b6jcajRfnGNnWLGOKvNcIW9c3SNeAfLIHX
9fMvNyjzm6PyHxoTWDlY2Ob+a4UomAuzpixpIUwhm0LVP8KGWO8zepaIrZIlaURBBmEPSf37YKMw
rLR2QRvvsiK/c4SyivXmx6gXc+TDMI5f5rZ9ARWz74Yzm9hjLJdO4m0aZ7xUrOKAMH9UxfdGUO7c
6tAEOT1soSxFb52H3QFBtAYueDIsRWAi7TzsaBtZvYlitgECGQsgUtg5/ibrUEOEDBGHeFg2AALM
dD84UA3tYlV0/SKtUfst+azytII0LSk+gQujniushxfeI7TimV+YPNEu3ozl745oGYj8O1CRz8fm
weDQR0DCGDpHFY8AD40myJx4p1f5fYpC9ETVQwWNfD9o2x4dQu7T96eThBQRY7pZFqhbh9ZC7JYb
FQFbO2WbaL+Cc7wWRo8uy1ItAD2mAcDPNZlvb2PEEAfjwMWTdldN2wwEr64MZ0m/DeAkqvY4k1ei
ei9GcKsNPQJd3qL3GLyp3lnmo6q9SKHmDuRhclspSC42yzbR1naVg7RedowtPyCrLIpmP5nOVVTl
c2+EraUnF0blnKZ29WDVCJ/GS96q5gcjfMqyDAQxFSlNgdDiFrS1muc6rjeGg4JePQCGHBvngrlQ
o6yayjIm6TV+hWsB5wNgvgj30jq+2eeU/opx2iCdlhfVUnFa1J52I9Zck/FDUCf3gqdRoGttwjsb
EVOBWTzBeM3tQ6sdBptnPjVyvjgCkmINkw8WC6S6RnS3GVqTveXfCgf2ZLPkFTsH+M0YicadqTHK
GAGCJiGd3nJpGqgyDAa6OYdWqn0iqtJpSLzgM9gd+McqVK9NJZXz0KA3zFRaVKm+pkSyKq38TgmQ
KEVWQc4GVlBUJvsGKwqIP3JBVWn5WOXNU9015zGM2VLt0OjJ7jJ3l1vtbSO4DTdYaP5WLgiS2XXl
9/h2LrO2PtRAxaUGtNXQ5PNePp/yFNI+znm8Gkg8KB7TeH5tnr5JQKKxq7QyCREfDtGwSsxt4wzB
Qi1BJxQxOk+xMLRVreZPdS8WRlQ964X6M6YipwwRCjm9it7Fsm50IPkNo+dHsgSFSkSviythjdDT
4YRqBwZMBXLvxSh399vBOzCXQxgXUxS8ttXHHAqqLdZj8Ogi8sBs49F7zsHUEY+121uRU7XhOZUx
bAgdJgCb1QEXSDkR4Hnl40GOb6jgP3TLYETDQNZAwDhtMVmZDwpC5Axna7+MqKRTPp/z62Yj1vLN
DK/N0NLrnBB3wCiB94UZciWrzNyygLiSdAQw3lvaOtcRm8hQ6OEjFL1eKFXyOHFjjJ2a4kfLWpyg
AMiPHdwXB+CAztrSrQNuZ7BzDnb1qGQavYaMttSj3OFgH9stpTPq+3WkoMI5zqxkRAhYR48SsyjX
WTKFcmgNo/fC9BPZQU9L1uMAsxnE+baNKPXYQNO3/L2iud5OqMNau8HJb7kVHj7vUtXxxR24Gnmt
Tbb/tWPLRa1Vm1gvTtsp2nsN7Bh1qw+HwiyoDRWwRGEgtgXS2qy7cqniTZHpGSJ58VNHbTUF4Z7T
uJFLpmXK4sl5aw/WaVu0C84IOf7sLn/+kCtP64pz1mKFkjjG4ahfYNfSKE9ZbEQUJJf8cpRPPJNa
R75KnimuFe0186AAXxBmfMHQ8nZ5mrgeMkSoRwhbrmydvo0eGuuwa0+sgkQx6DZmCoZQMXdZdtuP
/t7GQNt1sPiLl4OedfMoTdSFHpW3qnmY0EDhISlKLn+0g2N/dbQcH704InHgUprE9UZ6Ox/l+SO4
duLPuL10NcpIdrjuh8fWVs64GxCGp6UIty4XGFGQUw3oZ01wIgVKE9P/Ip/Sjg+54yuRr79Z8Gbs
DkVUZ+1liQxCFjPT+C5iW4GYivxjphQbC7Z0gb5LarwwjCbqhRqlKwAh675mqnDOB9OX4PXjnej1
wnBDoSJCd5CY6P2FgVWJ3bZBoCRiOjIMFr4IpoEQvK2LBQPPNBAWWg2BXOBTUWAUIjWsu4Wckazh
HPmwjkNaPsMwL+Z4Gn6RSh/l8HQi5ChKTCOgAhpH3lGAEI/WEA0ibS/lIVa5OtudvvbZ9lQuJxcH
G5uVlIXpT+6vcPtvMUwf9mm+WqdLpdmgzVVahEfDpieBNTpg2i875A3krcljm3XNFzeete+qcqUa
aByg7s1C/fyUkHHh2wDk9bvpSRpUw4DPvDIi3kyZrmB5OUJvLoORkcAKHD7LGJ2P6AZrHIaYHEOF
3X3+nXJBfPadR/eb5pouzNrEZRs4S064aBjioveclec/5F34BVpNftrHb4PUoXk6Waol5+abO9T8
2NGTkG8jOF3bMeYfeoo9TH+p6ztOIZen+vntaTJo++wbj6ZS4caKEyhWc1kg40FLcNGVuFnQjQ1B
GzHVEzqqWZMjQRvdyZ13ymd1XX0xq347sEDVaTqa5M2vCcOb265a3xpN22guS2qLgv3H4hyEcDOX
h4x5yMsMc9U/PYf/dipbciF/uHX0fSm+SrjJcabuZkE2+d7UXAJCkfW3G69GksK54TYL+1Ao635E
ECFBBYL1ne4xTPBZU7zKupcxAEdyS1e8AzPBHzmjXSy3W8rxVjPOCIPlzdh2BnHE3XitcxrExFfF
dtRedB9fEwuULTJOnuJAkPdXBnInafqoInDt4saX196GW5cHCV/XY8XDqS0PYM7lL6bA+9LWa7ph
kY+RJTqOqere0YanNGYryPyi3Rg2aImw9Zr4vd1ynPVo3jhEhLmJ4wG2qBJ4GHB8joDqOblN3JDs
rvmiTgtZ4WhgyH+oRcMaINF87Y2/XwV5UPWFaynIhhKu6523t/3mNOl92oEHxUWCJtuXPD2Z0FUE
SBEw39G4nJLb3EF30JKPSRnsU3csF6FAmRlPL+VBp7YZm/KQlht4dmgnbyHvjVfzsj5Ybgy7niGM
9gmafDKikDEhE4EBr2tHSk94xEUB0u7WcOP3W0EIhcoPTFw0jlHOyhzo6qGNpZkXdcGCfVEu3sCi
Qf1nltMaKMA1S0a5sJAla9EHRjbBbqqNPOS46jYlB+Y+yUg6xMjkMShBOr0htlnbybAe8ZfGxlnX
UbfWaMugygpYr78SqjpC5r60i40qxYG0EmeCg+auEheNguic/YPATDCh6DyfdIE/kymv9wLW6tRh
sZc+PO/kTONIIfhyMVWQ2QcbqpUCyyDwkc9b3gJLccFviILsRd+1XOikb3lKHAMjzh+oJCxMMrWu
IDTFjYv2GbfEBTBjSgwmCKimjCS/R9u6QF2hy7zX3FEmXToY3FYFQ+I39lKOfkey1XjOqYKL6mTv
QkTfgVgumQFZ2p4ELnqSKsXfQxJhV2W8IKInI1SZVMEMgwQrSA57jAccjLY8JN+j9ZDXq7zfTRTB
eByZiW4nqb6Mujx/o9HaHIwU/dbHPvLkYPGEJ91//UT5DJpBslTrFc09ZuhJ2zyqdN0cgkCZdPsk
VS6vkDnIILcDWhQEWCYy2j5zgXSDx4QN4lokQLBQDGfMCWx4Ipa1rZCOcgp9Xg0PzB1esarHdtrl
TA0GIfdWFnT02kO4VyApVi6FPl0Dy9vrObu1DDaT9DHBu87KInSUq3N+RbPche8xgTBYCDzY3NZt
TW0f0UeZv4vukd/5fDM5wjj/GZpAP6JSoAE2fw373mzlDRSUQC+b9rJA9sDI3ZVMjltny5NKxKMM
+4uco5q5w01OLAGYZ5yrJMHE6jIdkbPM50lTwMiH4rzO96qNr0+uzj+/0iNg+OuVUsYHE2/gECiL
Xu93Gd8ZnHisOflUkorE5X/1iJEZkqKkPV69rUEoM3+tYiuzKJkXyfxI861f5f6/PYd+d/i9vY6j
alhmIrcBnKS5TDD3lsnb64iZD/JBsKTSCcK1+lUx530z5sPNv0Iw3wxTrTmGEDahlNncwmMuhAs+
YpsGzCIqFzC3HSNDgoxiACPGLCGojPztkHxFlHl9yseHsE4XE2aKp9LmlofTmwuJPPAybjI2l1WF
5ycRdqrAln1Rwku5sXH/HVwB4UdrrXmJ61tLnCn2Q4A9H2uCYJsBIrd2rW2akMCzt7vocwJmYYeT
AQxpOQWezyfOay/0s0s+GrDOtz2Q+MQNjf4ycHWVJS6qKVxEw45VO9D2tOgfynlf4cw3kbHjxota
ICp8IEHkpto053K3t19SppwQSECA0ZXXLP+VyML3Hyizz2iWIj/srnj+rdHPXJA0AeLpbZgjJZes
m2kHkQKe/K5GaH/KHzsLWb9xN6rRdjQfZFABUwa1RO2LKPWVM/LJE3COIgZNDWhPAFu8HAlpPFS0
LdVdUB7cBDgSyMyVK4w6yGUDHWHshWlvfD4GR6CsP+evTgFbs2gGacdX4AL70hOVaZOYwDep9TBT
2K2ZCzIlkjs2M4MrCZixPcgJC0EvHuMIsM3EMsDQv7qgowUFzUy1CFYs8jFKtgDo3s/j0gnsXjd6
/2oIHu2y2ZUBHskc54ICtldTJSWLRJ9pLWc0ySE/qLpR9px9nVofbShciszR4HqpumnTBjjK8U3f
13Rpt35FoGMjZ9RAvgBzNBMsCBm3GqwRs/hqWehHTCOQrHyvAbVB1vahnapH3+tJNCt0rOIqKjid
FIQK3HBbutVGy9N9H8X7Oi3vQq89yHKLWquMBGoREfC2idJqrnk+clDRXZZozzLGMQp/D6RYnhPO
SEmiiUusppBLY5wLJ9wTosofTaC9lrxoOSHAwWFMpOFmJIYtERoWpXnJAPgZxovUe37FSTKN428U
ZpHy9EIYI1Hzk69pie/+/DZ5EglwELKEmIkgPDWr6hCgHhUl8d6fiMDK5YBO5+tYkh/0NbpDLOCm
JjrWXmoUtRpGX5Yryla7JvZqdediiABpETYEdbOizCQnZ6RSOGD3jRoduWopVIxSByUQ2C+UpNrz
TKUYGT+a4dLDQ0pwJuj+7s9SO/fQEaVAt5glzXTJnBIYa7LghGts696+8p1iZ+FtmXCFXPBEf6Nx
diC1rmU6FVIWK0cCPwKPmsK2/DcZzVjkLAUKmk3YIoi+lb8ma96hfJp0WqDyL0WUz3lJRhF1a1zJ
CCrLvNXE6SXwaZL1xJ63JIRUuYW6HCrcnB4B7gAYcvcol49xdWm4w03iN2daOpyNRAJwblBYviob
B/lBIMAElzykaCpRx0FpApyZbyLbQyEW0YPB07exRe0aeQb+qc4psml0ISbmVeZykBPk6KG3kH/n
XJD1OUK5iCqwUxYAC8yLPhILGe7LAIQEaJWU5a1MCHSBobODeYIfvMjaPbBgEAaZnIe5Glzw0NU8
/05lUpYJpyaGl+E7e/5s2/6mHezXOlDYh3ulyWUNt2gtmQzIyFkFDgK/SdtmRbXicpQo3OqlJ8MM
PlaWhPlRo+fnuA68Jg2NO3Rmx8m8kNNNUdEe7fNbtW9o2lJRDRHfZY/LEunRSp2WPzepKouzYC0f
R8Os51mSpiuXu2K00hIMZW8F23h4/cDPt2T9qG7G8jdNCOXszbakPHpHyz/vmbqx5hpXDe2MKkVV
UnWgF1tIsvY3AWkl9GXZuXKa5aCiHRPpVwrdbrm2taDYtLxLTn6ZTjPhATUuLPfl82v8zRYlr9H1
4JTAACDnfb9LV/akwko2mLHjI4GdGYBbL/O7sMZsFfG3nNVQQFfH3tP4+TrRkgtLXjlpAWPEgL6u
BAPlwBpdXxI5xkupt6FZn6c01H0Mm2A60T0gpZIkNOScu4PBss7NXYq6qyKahSAJ4cMYEGYAIUyq
0fmhfCYTms9v95VR9uacZkikBsf/Ju08t9vWkm39RBgDOfwVRQWKSrTltvUHQ25vIeeMpz9fUe67
KZiXPGf36CBblriAFWpVmHMWPGfcK13F1/38ulWhWErYZ8XO8MKNO5PQcapfOj2IpTLXg5itM5ql
YTfSDDS5o7X3cmuWsdxSxdzS9zkwNlIBCEz66dEhp/JI+umvmBg5koll7o2GMqndA/yJO5MWFufv
s6W7wWtwjXGnkrH2oCPsc5IHPmKbxAMFHqPdeXNxWbbIlzLHMeLWQ5z/kFMjBQoputhW92KDYSY6
Pz2TS39DHsGCOgNRw0YlwfYWibnYcJq6svtyN47UJW3yRYhNK2mN1D5JCGSDtXcbQ8uiE89JJNeY
nPxmvCUavt0H0GF9JtQSDMxh/opnEoi+J+R/gi2EUT6v7uD1Zgoab9wRPKaZTU8Cn1C8qL8Bl7+U
lA2JfnQYa8S4fQWiKAWYuPqeAazjgaEmr5nsNSoxz06LHK0PEq6pEf2mINZLqUbs0JgE6B1xK2ne
2s2qbwGtagq4KiTq7Z2CzNyZaSbd9PmlJLVN9EhgxkLbOjzZzy+l5qhKak1ZP+pmcad56U/D4NSJ
dVS4UAhZWyv8gZ7cg0ltoBgpC9XWgGJnkqzKursbupF7hS7ZUWfHIIDpZuxgRw0PwkkRP2lVg27v
FRMmxSAMKuiVWGy3h4nkyzBb13hNbQQwna9lHm747m+/wLVA3ctfqTDxQFKc4G8xVyE/6tXRd75p
z7T7K5zhMVPmJ6X8wm7ASlRdLeUmxFZl6qHNXeXkmIho8qy9Y1FShMqdGz1p/9r/lH3DFy4tfnYA
f9AFxfXv2pUMti+M0EUQk4riYTmJlsGLpJosKdQY5R2//NvDkR/nQ8TP4JuEu6Qc5/xVrE8qRgjU
EZOqFy/yRUJPebqgvhpS93oyYGom1VPso+PsJiORInUaqLXh4KI7XJMpbAANOhMaksPenYnmN8+m
94G4M2ZXvaIzXgX2tSSUgSVfd2NIOqR/KTprM6QUd9p8vmrceEOqdKQxyJw/2x1gyHT4HrbKM6VU
qhyv+r1WB+gySv6EvKSkJ3uO4Oy9RwY3O8NJpoW6EW5RF3NdT5X+qJTq1yLG0/BABLY4fSodoOUu
52q64R29aHxFvrJYq1H+U1GN60BNvo9dRKYu8OgZo22YLmKcH5VJb8IOribz4vp3NDT75pcNajkv
No5Qh+I/Pxh6E3qMRFn8VNI3v/jXgbyMVAZbknES0HkZtr97KNXsqxWS/uuqnyO1QNkJOnfLnNjP
XbpHQnh6RqDHTANx4fPKSPsykGRmGHEgbL54YBtqt3RlvxYR2qlhWvwqq/gnMhO3BPGNBZS9awEN
4C1FcLxhf7r9F/nb2GoVWnLDXxp9xOzsobb0m659iWhe1FIGLY3qrqxQm2u8m75p/jUg7ipOblG9
SNQq5c5evZKspER0LAFPxU2BKxJr1KDs19QdUYLABY3J7ZF3gr57V0X+hWGQAPNfo+oW6C9tkWF8
R03zZKqa3IS9n37LYv/KcekFE1NW9bwbXeQ5UKfoB+dS8e1nYcsHeAcq7dJsE5YsJKQ+6LecZMsJ
r9xqoq/kq8l38+Shpg971giSFhVeBfYMzNdcpVUnJE8lIs1A7/Jynu9qQsXEjR5yJVulc/zeDtcW
GB9aql+N1kiHC+NrDTZgNP5VGWRzM1rNaTdZM/9o4vY+pS9fIN0o0wwt9/pbgqCEXqJ47Vs0rHzt
g2ytmrRtcGBC0GVEg+4NN5ulbjY+eL3J69cU2b7WNJpoEFkdffu2xgttOwvkxQ2kvIvWprMZub4U
V5KmARMyGpKTkjKCJBxJCpV9fdf5X+Q7EfCHOHOuAmIHyfEmNEqJE7xJ9iR/HKmXslQcNX6No9US
g7b5Prkk1sFpxkefXowVyUZSwugbj953qwmQInnm1HEbjBTZSFDdu+ya2n5whnuF7vKzJ4qynAII
khE91YMStY3hyS1/WAUMxr7EnSruOoIUPkISFbGoQvsr2y9/mQ4WIlybiXbJY+nWXa3TaaKct9FM
aBj0dM6jDwW+eSP9QX+JGw0qI3TRMAZYOFRP00AjXElcdz/09ptOrjFWpHbsPortl12Udaiku+UN
mVHJJrHXxNk36dvSJgPBAJMJBLJtN/syLu/RcqLN+K0FLiT5aSaPJI1WvAhECN8wkZQcfh6Skyve
Zu/f8QBR4u10Yg9+VsAFul7eDGiRWzB1qMFf9UwO7NhVTcd39iv+Ir6fZEBhi9ArgN4QtAkOrohb
cxRSE69EN+6qTtJXKj4csjkDM95RHYKRuU8SkYvTSvUdTthKXtBRHqhSkOkS35oUscIDCkhM7idJ
hiBSs+2dJzmiLELWBxvJRzsOVsQhYJ1Rgu5IGvPiyitrMmrk1SW3nuMGApGJbUK85jIYPAxd+SBt
iX5fK4C9TDwP0yB1iGXg9yqE1SkCmK9zRyIRWIqExLI7tTq576ON4je8OIaGeLEoqIGRExOn2sLq
alawjoLpdXD+iowXXCzoSu7KR8NeolfZPt57oe2yybmN4/7WJEkbUJIKm/dqQHaGJoyS+RebqGeX
LnkxjYYtKHuno7kCmiJYFcoUMReBFWWrGCeXPKHltGscZ7wl5SKhXSJUj+dwbm7SxL+REQT2w4Gp
kKPw6WJIzpE4FjEnyWiziILXwAZKiB0h9Zb5ALO06kpPSELSJ5F1belYUILa9YDDSXnRNF4lMagm
iH0YgEX6BMVkrGYO+j8rtpJOFO/LKS7lAzGpdshU8WKaTZsiMuc+P2zH1bXOxrF5y0DGJW2rDKa4
NY7vrTiwUugxWpR8X3hKlQYt7rxVaclTUH/haMl2GwKKNibtSjXwkzMUgPmpreprxZ82AiriszcO
/XrzBkszTCsJ3l3vqZxA1PT1N8U0YGv7dzys2tG9xKRvEGr4cmNIgkNKn5UV7AThxCFqvdcYwy8R
h6RCMURS+IqAoAC/Suh/JDgJqrwX9UiylLcy0ndeQe6iHLySWmtb8UbZcG78ooEI5E+8bAfhRNq7
pJr+KChEq8+4oPAWeQKI8Ou52Bfv6q2MprCTgoCEHJebIKZkuLaF8UtSfxraW/lFJsuKSeZYtDCB
hSJbWkI6OYHyVHlCJERCzR2htVC1csfvsvTsgBm+p0S6JFgGfoktwzdrHpkvvdU/StotSir6yr/S
9CFR2jv0MiSHJK/I0RVMmvhJgufD+cEX2yL7TxgjQVtL5YqIWA6Ohwxy0qPcj/33bUw6NVreIXDf
xTESh44BOxdpR4qTNC03t3JW5TJNPCAhMTa5nGnMBD5zfxmQl3Ji91q3nwTlkph79Ig8TNfTfW56
GoOcbsrXUezQBBZ+CsN3BUXu9kWueaOKNzP+AZLmKwkG5LQXRLlGUd7Jeg0OlfHMBTugb6N0BiRG
aVOjSzp0ccbXQe8FNIkpJ7YwBoA4Q+/Y7Ta9lylFShc+mioUdbgJW+tKckwyqKSe+niPM6M+Lvl+
Sa1KflwNmPnGJwHGBgwAR3I6JVMm2zgZfMB51goALSZCs9LL3+UF/ia8OXYT8VFWWCjVz7QCIGGF
QZdzSItouQTk9o33+4lDJZM9o4UrjPGxBmo3vPIBku0HgyLZC7HBXDo9+w4rg/FCfAkOPCAnsKFT
AWzZeVL8V9xWfwZdNMpDdRqRIsgBTERFPt+ObilTaroue6jBh7USNi8zLKA1PlE3v1OSzp2ANon3
JuLnEZYZJ1iaAEsMLhgZMb2SVNSoB7PZZkJlUGYubfHaj7tIrvgZk6i5/SP3zxghfmC+DDQ3N+EN
G6+Mw/PLjuSg827rNLyVK6nb9qT4OS7cyGLMpyrayFZmEDG/YAklLpbdLKn4kdajshilDa9VfBVv
2+jWVeR86bm/bO1JCmytXGfZm5yLcsCbbOeVIJs6jYvJzNHhLjBiZFUp/Mu5DDmfFHzjj2QKaRQJ
X3hIyVSKo8qTNzj7LlmC2hglw4ZB4RfEPnPR1QjEJEHxVUm4XKXMzVXCGsDsBDBISz6JvDiS2AS6
RG5KPFOOmhLFD50z7/G7vIPgdPf4Dtt4l8MZDzQmkG7aoAsm7hpvSh4is/7JaSELIDZXji7R3EqS
u22HBx/GQAk5yogUYDMkSQ9Elz/hELEdvQ4tZKZGanGylchI6Q0ZEGRpc6qCPjVxMRp8MI/OoEYY
PBp0SxAzx9sWCQsLqFDfSgjEj4gDsv9J8A0fK8TWktMn4Z+cHHl13jNVXqQya3M5loPxEIdgG0F+
yDx147NVt+tgNK9MugzY4bw1plxiKuoD8iVun0azpkmJlOZI0cvRwCzjKIg/IuvkzrsSlBzQsXR6
5bBzBeDRNBMN7L1Cksve/JJzVDhnM2FGHRubmcwhd7jW1zcWOqv/KQvKPWIbgqTUrHDbaZiCyd7J
jSku79TTXYRdKDBUwRN5HIwcmEDexQ+JXl+584v8OAdXIkhmXEyVVpXAO7aDXd1ZWE2ZAsl/zfYH
ELGPsp+s/P6Ycq7Mzt4xhQ53AuZaFhiryuZi384ATzhr7Ei+xxMKJkDgqTXdM2NOMb+GX8n/2wze
kCFfFbZ6ydI7CPOaTnXdN8/yJvyEYH4FMMAfsRSeRT1/5PVixNVwbZMrKQJS7RCkVgU+ZKh7mh/5
Tw0lyb526H4l93ltTRszGR5HE69ZDpDDh/stoDYxDHlJbSXP/yW36GQr9+KOAPWXY+NwmcpSshRJ
6d/Vlb4JoWBfIj9gCgxBZizR50slBHPbKJcaVn2wskuBj+Lqws9AJJ3EL4phWla9tj5t5gTbr5Tf
sR88PltRAnsvR+J+H0yKra4UfYO4mAwwJx2Na50bZ6DDEn3PJZoQnIN4JHpX/NKsjo47w1saoGte
vmF2I7wJcazF1sTKC+4kZ0Dq6FLZGJtbsU2ZFpEe0GGy2vuQlUMqBRv5lZaoarYU8Tn7Of8Grkht
393MucYyJ61y1fe4x21VGbKdc7W+k4PBo0fYmritaOmQuJdxmv8wUf7WBpTF1IwoHLnLh8J1Vkr1
Rqr3VkaTEDqcH4PC2DFYkZbXPZwI/qhFxrDmI0klyIM5TwB01jbGWty5Dwy0F26lfbuvWBep8s5F
Lh6KRH69F/6UaZvRTM+a/ktevXQjDvpskjhgxCjdgspupuTnnidCl9iEi3fG4DOwHBgHqC1nlc/o
qnDTt41EIU1yW2B39gM4T2ZQSVAYgQHz8bWIJfhbPpc3mVP+lLmLDPu70Rq/srH/KhACO69+tuCM
+TGZFeIR3wIoTlTEpLoDw5AxkU/kdidk318TGYh1viV3X5sod3lnPxhdSYdNfHIKS4B/7hpT4kha
rXIH6Z4OLB7ZSrfn/ySfgf8nXzCb6A7dOo5FkymZXTUNN/Ih/mtiJNRwoPl4TnThaNG5QvmCV43N
sx342eALEQ5x5D+f05mF0RI82WHxBSYcMAAwClVGB/LqtZjqPQaA55u4uWwcOq0NUTanRbeVUsk0
X5p43gIvs5S+vc6BA/ItKWA67ESpU3XWF2+yJROZT84N/9gb1pWhzfdx4yGERcZXZxUVgg54g+uM
19Y94I3EegSJPq5YNkYPLQ67n9FVj5hGUmxqWF9DbtI74qHxqo96mjbg/Lvqjr+i2yHrrJgJAd5W
7Z7Qv9wXRIQ1Iv/AuRDPdPbJqfJiAuKaISS0711B9+t5M0DsQdrowmxwYTG/Fs2DwmDVUC6cDTrz
5O26c56MilodN5JP5zcpoSf0UO77/LuuKk8BWDS8Me5nuSKylPriSEnC3HJthbgVsSSA6EVu35BI
Q15NUg3CJYCeQ/aA5oIaHuacdXC8uo3NrfxhoOvCvo7RIXckl4iltrF92AzZWkP8LBGTl7MLVeqJ
3KYUDrEy8o+GhnAFFtiavhSGfz+Z/oODrF6fUJnDsR4u9dLa/4TOplfCW0/L78+lzAUh87nIQ01L
sAdkzFHuWda0gjzVUy1IzZ1BsqazwKqWiPPUT5bfvxCxmQmpPv5HvqIz2m9xRYdpem/RMHreCi2q
UAkrqNlKOCH+TmNS5M5uuRax3rZdfJdkyIT8jfiKPQQWtSbpg+VrcySR8/qeS98jtpK09O8KpgN+
FbJG2nQvXdV88+ZSUpn73DXbW3B+Ztc85aTrBW4lHh5ErFIemWhKp5FBl/yQKJkX8ee3iPaOWvhT
AzMoqE8+qbO6W3HwxXMdSbTopOE45ILbCtlS8laSplDJOhq4gqWj0YoaD0fdxiaRh1ddCdAIXRhU
vvC3A2VFJCFoODCB3EYCfZzV9Go2v1j+Df2h/TxZ8YSsuYT0mAth2uxT5s1bgT6jxD5kZsUwo/q6
53/hNZOTGvCn9/Q4+EqyCXk9bQqlmEs9wkD6fngPy0rwPTKD+EyeTXsGEiJNWn8Tt5Vwm6xCS3sy
SogkjRvTfAiU9HlOSVN/VHWFLCIVdDGrVX7lG11yQYlVhWrH50YOTQDg1fw8s+sEzvLHpqMoRrkG
6rRuLeph9RwlSEubxk7WCWxfxkMzv6FuX5kE1E1criYiwR6xnX0EPX53hjPG1fwTciPFXB34H6Vn
x15S8iGytm2fjcYunCqSxKRKcDO8J4EUSO5dmERslnKcZXGUxH3QygK5T6v7RfBA1cKUViTJPvfw
27PmcI8aN2VOm1aqRtnY3FVQzioiQvJ6XKSwVtbctpk1f2GuZeol3hDYA3PtoBZzsc+u+K9c8mJO
e4JzuV7519MLYC1OPWr/HjRMbhZK7o6wzT9fLGMEzHNOpumxL7p7pJ3Xmkqbu6n1r0p/+Ep7BxIb
112HXqoeQgaMAusxqox/jyTvs+ZlMsd/hf1b5dtr5DGveP02olFXNHbXJqBYYGq0BSJhS3tdsr/Z
L8sF2oyXG6aqyF+tdSgeDqiOVKMO1czoQHuSEgOxOiXkoBP6iWU0CB/9+9SdgILQath4s4SUSCMa
vH/PBPAD5IJ/dFBvUsjFgClY68hYRrZ/hvRkL5AJ0GSEMqJSQUZCRTCfn+fK9GY/yyy9foS8cq3o
vXZJezsWHq7mMKUXXAoBFauouuFaSWZt09OzhiAA/4uM9y++yR0r9gWTGFzJCTebpLohc9rl/Zvq
PyU2pqkKaPUmhFXg1O3c/9UAalzFFe0mIxM9V6UmK+0gMqkAi4b5+u+2LvxLAVsnqnklQAhGrFHQ
BiqgPEu0VzlIDOGgBOsmoPtympE54ilk3zXGTSgtinFsuKjlmOM2RdTqyZfTFRbsr3eO+GMtTjwl
ZkCy8G7YcmAKELH9PIlRHMeekWn2I3dCt6J0Q6jY9dh9uAkXfRpSXuGYXlTQZ+MM4pRm7XIcOKs2
3lG2ocMRVw7n0PFoKZ3pAT5bD+iiph26mTX/Bo1LS1aMdIGFlRCiM9NfbaR+UeLqXSF7aTZZvHKa
Nr7qeoKOGtSPmz6LDey5X+hh2dI+PV+XGUq3TEhmYyT5ovozAr/KXQxmXbJJ4t+PGsdc0S9KHEps
Fj+mW9XbrKdnDJQuZ/DASH6cUQO6lKhLiOjk5ylrMnKsntJPklphM7W1jajqverTjQ3FqfmVu2AV
lftkMgtrgH0XSueYP5fj1UivVcQWL510kgNTl155YdHPPWuUJ1yS09ZkgRj8/aCeaqB+YbF0i7XN
QRckeafCr3c6/G3vRujmeXkbVdW1ZZar0I5/dZV/hvWjHbVhokgPl8sUzNDn+UGnvvDiwZ8euUCm
KNzw2s30o57p8Es3xsInagVETrztd544knISy+zHoCuXCoJ/p+fg//M04DuQVEIfx1i66hF0FMOF
iM5pjzwSjd6WVcEBNxr/OgRxrNpPRW9cNmO5ssn2BePWx+H1cAoLUnJnnmZxuX0sifX30yzmJqz7
qVEnb3pMkaynzsgm0FZepdyMSnPHQ/nOSytKdlKNst8Nf+viSLfqN3bz6Sf58+DLTfP3kyz1UjO/
1mylt1gl1bxg8zIW7Xdg1pOmxzGei3sMI98ka8T4pkpDOu5CglFjNGibRommeubXrGlGvSdc8UdS
cI2u0uQ7pNvqN5sW0U14b6T0gEIDQj5TvpUXNMPFN8VvYt1rupDJpRGP/lXN7+qjDFlQDkWubcUF
TW9J4SHXDvFxT6TVXTn9W1Heal54ZqMYR4/1wYQsrpNYixoVKbiPpQlVV6CczUy91nvj7Br5G4Dl
S/ayQxaZuLODsK7Y062ZvyXZG9FCo71wolPpikJTEq5BJ7uvCVoMps7FJPgayvDpS1pG3D/9TULX
BCBXOi78ubVdKC2DG5K1hW0FAh+NS28pVzgXCW0aYlIQNXKnUUNqp3ous/wvxR7WagLhsST4+WY0
/brVUaLFVs0sOxLWK/nKUkrAtGcNQG6mPJmQ2RIec3FPxMeymaIEkX8rJ/eaTlXIMSjtGX7mkkf8
8QoHjtBiNezRpxupiu3CdCDzvVLBU8S8hVS6ajpOe8FKJpbdIrUCU0UAOnuetPq6TW5p6SXh2+CX
58glMuofpv/gqQTmdABZw9OcvarWcM/Y8vstbW1l2nSaD+s50op9D1PrDeDjJY9z+sT+saooh3Gl
Oii1QNEF/72wZPZY54UV2MmTnpEKDecVtCirmEm6NTSGiQy62pbBc+Wl28FV6LVN3AJHX0gV0RQ8
xih9lugWRm13zc7Ww+7GC5K16g/3Zoz5s+1HL3xmifmMWgtWXtY8h2Z0G9vVuVn8fNJceICeptqA
NRGK4WbaO3YHs5hZcRsaZjrvctPYSA4XocWvUmvQ7fqOpDEHwqloYm49feQEoNLQf7Y/c+D3gcTf
i/nnYywWM3R8FwRoPO8SaoeRGaxlc0noL3BrgeUQuelt8y3W+6/CohftEjZ/K9n9ZqtG5ibRCn1d
8ffGJ3VIuuP0in++LD4eUFM1IgFiMdvy5N8P5kkJNYJGvZh3A1aQjKcw0cm4/3eDyG1+MEhIGmtI
xnLehXDucYQltab556zrsSVH8p02fKw4oMsFtSTpwUinfjDv6EgjdRyBmP+D9zgYYWEwDACGcRQp
k2T+yRpxv+AEnh5CDthywxy+xGLD+EbvVbEWzjvB23xgu3UZiOzbmZcROOSpkRYuZh3auWanjITT
UoO6EqgiqUAKwoJAOftiRzfawdzJ6h3sAbdrpoaCwLRDZmgtFSMivsR+PT17C3mD39v5YJTFdu5V
ZFymilEMypISFOTk84STzpsxnUwkWbuG3OTpcY+umolgFgx0iDzOwuWiZpvGeuZN0Ca6tVFX98K2
mGlyGZTRv2S3nx7uqFnR/h5vKbPepaWdZpo77fpm7WQI5I7/tvIaOJOzLqFJ8LJCl5Q8k6BTJfUk
BSQqZh38mSBCCsrWN0IK60jbSR7i9PMdXwYayZFdJHC2lyoTueWrWqtiVXTgtCDnqA++5e4qfLMk
tOI7p8c7upUPhlusej5QdXdrhmtLesRJ4WugwgJ6gKrAubGO7uODsRa2jOA1HGI1x5ap1Z1UPSUI
j1nu0690bpjFRZzlipIbGa8klwWoO6k2n3Xizg2yQEy3ta/MVcUgASJ7Qf1XPXQru7n+B28CpQuO
BwGNai/Mcqr3tPNzmTBfLS85fVJBbJ0zZvNzPPj73B8Mon+2LlOPmJBtMkiTdj8xzU0cP5NVyqgH
/XdvszRj9pR1pcmUDdSGJYMpFXaih9OjHN3QrmPTZwJRK7QnP79OnowxZowLE9AsG5pTJFJO+w0N
9PL0WEc3wcFYi01AI9WEgIyxSGEKeMDa0zpOj3F8ef7zPu5SGCcv8jnLIsZokBTD+xJwl0ycTcHk
9EhHLTG6Nkwc7Sq9PUng4JqpA7WeraTe32okTrReuREcRDEqEmudHuvoKh2MtbhBUeJssyps9mNR
h94XUAQhVxhXNqzWs1fouXdb7L25J0epaMxiYRhbMe4Cr4CTICl+3vX0yx1dsoOXk21zMJGDa9Ea
Kaywc3QkEMSbrcPMC69GGpydHunoBjwYSZ7kYKRgzJI5KVgyOVI9ciV4vg2Qz//7KORvSSKg5kpz
0cViOUMTgETpGYVMgd6CEwegSberM9bumBN6OMxijcq+GWuvaemhrFtb0RzzyuRMkCbOxNJxOxxi
sTIGukKdWjIEYquqYM7Ji1MvQDGiKaBayg34303dYoH8zh2DZOjmHVABM1d24ktAMNqdHuXczMnu
P9gG9mDGdduxQD0UEm14EaTe6RGObenDiVtYupBeQzatMOadZb4bifk4Dr/KZGMP+ZkFOnZOD8b5
wzujM5mqNNgFHbafSw8+gYiByJOyTh6eUx07OpqGmyXdryjsLIKSeLZ8L9SsaQfsDx2BSQPDDc0F
9/osl+3YSQWP8P+G0j8vkRdUqVLb+rST6LVH3oQSAlio06uky6cs97dBFxkbmXFa29iLk4qwm55k
BEE7W9cv7am4rsIAGpZ2CdtI1DYLOBH48mIAsXoCWnQpDwnKrwAuPRjW18xLLopUfcTbGFt9g+SL
YKpOP+ax7Uq3DmTeyIDh2CwORU6vMFpbTPPOCbwdHoerxOca/MjK/TERB0Ms9msL+37SqpF95D/V
vBpXv4IYFObxN7JK3E6mQAQsTr/csYU+fLlFPINMzThzsXEWrTK6gI3VoSr/j66Yv0fRll5BFOej
ZbuMUpjpQ6VUd9xlIFLP3punl4psx+dtOzWZO2m+iv0CFcnOEVDqfzNf2tLrsFSy/rTXmHd1+EZ3
pXtURVIEIE8PcszdOJyuxdVSKEZWk7abdwrAkHb+vmcDGNsy/GGb78AQTo92zFhC/QUdgiKDgxrE
50kLbG0qkRDcOzcyZzU525VjndloRyPFw2EWJsX0h6kZZW3wcc3mP5dZlG2H6BJk9/ylWJ9+r6Nb
++C9FtYljpXOpVcsfs2ALOj/6r48ut8OhlgsFJ+v+4nPEFVwLxh5a2rOCJ0dHYFWzKj9qah0L1t/
wdOrongycWZA1dCgZ10gwfcP5ulgCJnHg+u4mW2/7joQt4KuxmV3R10UvU4PcnRLHwyyMKKK6wxR
hgnYY0E495L+HLsthl648wF00dPjHV18JLJ1ctyuSvu8zy9V+k5YTWOgSgKPxScddDY/cPyV/h5i
saErd0JbxWIINjQf3isr/ot/Roz4jxwzE2wCHTmIdLylo5E5sZ0WTrx/HbLGvM7ZGOfYTjscYvE6
TVqaTatG6g4FsoYWmCPe8+k1WXD0P2L3wyEWx8V37RaWJ0N4hfizgJ+IdCVbBKqEFjLINO3d2rMr
tdA4+M/A6E4Q/YrUwcLjpGOUG81GrdLjq32atXdhewRdcT3EoCDeBei1p2cBjGW7BICeoSlL8iwJ
wltfD+gS/MqUC6lVkFq/qQOJm9y6xr/J1WgiLOrf1CjrCXfj9KwdCwJM9e9nX/gGYxC1ftNW6m72
+luQeVLu5gDtE1LFtBX9AAdA2+lBj24GEAkeWtsOPUkXE+ZPnj9a9aju2iy+bxvjnqj69AjHbh3z
YITFa3XFlNVxyghxQYsXgB2qe2tX9c1Zn+CYJTgcaOHhJHWWJK42qDtaED9CgKC7+e6sg3NmvpYw
s7TzgPTEvA2Bk4ScrXruIlhUlH/vYTRIVSnemIgafbZoRj20yBTNLAnyMSKVMo3aBlsg4o/K4D/z
x478817acHoqhvJG9AP0cNpOvslPu0LpZ7PmBYBa5T3V7GvUpdAoFLaL0NBAL9ogX4QWwfwIZpK1
SMv0VfRqEjs7s68XyJffL2RKV1NEqPjv4krogC4bjd0yZ7AVvErdCB6TkZE/VUHe9KBUeWKpjuyZ
cpQrAJTyHZlf2weNltySiwEwS8t0ys329WRDODHOPecC8/Gf53QxvCaNYcAQfp74XKt1vUCKakdX
GOk8QAjAVCk8cFfeZdaFrt+5VOeFMSyWoaY5Reel8BsIzSAKnj42RzaaDuYFfRND5VGWWHEq6mph
VtO0E0oQWW/B4p8e4ch5+TTCYp+1ZVBFSj9POymqsKmoJfyTM6nThMd2DSJZAGML12zoI803h2HC
qwEJTu6E3ZmisXX6TfaX/CKs+jTMworNpU8foJBhpNpVf08Q0BFvY8pf5plCEeYc7KeQDrH68rcu
1lap/SoUR9G8EkqZUCGj7NZwEJfa03TYgAl5GKEwCiuZ0g0a9OFG78d3yUErUXd7+i2OrQegRAep
NhTbLGOxHk6XtIPV8xJyIsncChNY7qbToxzJLaB1JCGoNHalkv55k9ctuHyuyWkn9woBv5xFOWtQ
yYTAfHowfd+PdbkyFIxAoxtcx/pSWtJq7NKIy3Ta1YZyb9eWiAlFg0vDFOt6MOtXgeCxKERXIB1/
U2WnpEWLQ38PkWO7sOwRWBWGQyr+wt6iJTqzn1jXeh5vJWDiE9MGOjn3dgqKZq7uW3TaqEck9Ebq
rAeW3ky7ShhTLQVREyR26j2HcLBJr2Ans1roTfqlGlPc43GEuN2C2y8RW8wyL7rA1Eu5Jv5mxjRi
FepGGz6MHRqPCR09OzoSCGeMT4KkNsJyFS4AAHvxPYR7KX+1FU2Ksp2GmgxYqLq9hfWzFo6P0E/i
XNu03n1K97c5s3Y0Z98TsUQpjU9tzenL3CEiHVsPs2nfTL4qgTsfJyx5uQqEnycHTParWCaRikxU
7VatvjpRS1OBHNYVuFxTh05XbczWRI1BXVXImo1etwas/zTH0CORKmlsWvpqsBzosyPY7TIc3wXr
vy/vwu4RTmSDzLLQV+Mxv4nR6Heav6wcKE3jtWsAdTeVp22tqPzpef1efszIqAqowPc+mLkY91gp
7mCbiRabX0QbkRVxQC3DAumN+qrluOWhdqEqkLG1d/AUe77tVN9J2wyHzJCHCgvmas/RG14+oN2i
zIJaQ2gp30QHD5PJBXhnaHw08n3WOGy70GHKaxo9BK9FCjO8r66jETIxCj2yZYRpCt3QUr6CML+C
8BrxA0nzrVHQGE7eynh8QajoBgbTGkjueoLMKlZ53+IBPboxDx9EqY61EekJKrr4OvDeWrOzVhEQ
OMhbp4/XsbMs8Fty4Fhycmufz3Jv2omnRWRxAbM+cohpkrpnbDCtQlg+PZi+v6eXZ/lwuIWVjVUz
GsyS4YTEzqGVqsg+YwFTolCfhA0mW0bJOCXwkKLmxWK3kv0BGgAlce5hvRjaWuXnxPiMcKkz2D2s
FA88RaC/PWPzW76zHsm3JCD96h+iseHYnUCsjdy54rsStfBl5OL13OoHZ03L8jc9zb5X/l54ZzBh
iNX6Fzepg8txci7n+KcIDIj4gdCpq9pGqiR36VVGyRd/jlbE4Kl1MOzFts/qJ2MMCcBt92Ly3S9E
YH3Q3Oik7lZJk36flfy7Gt74jfo0A3Oz2QR7Urw2otmMihZnVqYG5hxuS8ibolfzGNAJenYhnk4z
FHxnLRACepeLKoMwBqUYHOgv1fzFBNFMXU30DQhF4MRcDjpaJNqXLEPEpXX2TVkkphG9usSnVS/i
XYoPy7Yqr4ULKvJGPl1jsHtCcURnpx+tdS/IJGhf5Hd12JAmfFbC8g9fi+mnbcVKmNkiT8dO2ssO
YHp4MrG7uEGiw4IlR6VDJBWeRDlEJU4hY0EeHJ7V3mOTslVsxjRpjq9kQXV6NUliE+VqSWwGyFrK
j+yVM9CICJ+F64s6phDOWqGxpsmTpFdEwKocnBXOtrZSEEnHvpvltDW4qMeo25m53q3knYUCH4GH
FQa7mCTcGPxIP8qfRA5CNCxT/FmxLxroN/lYQUNNqrpBg6/3ulvxon0uE2HFFnmGvBHfcNLuKy/E
hvqpRC7KYQg/Z0htw8eP8/KOv0Y014IY8io9NbBaAj/pNZHXYCpZdxQbZOr4FosAV/kjBSqWS0hL
VgwoFAGL0H8WL+X0Md0rK346pYjlUw2zDZXwF1HDhbcdNT4KkPak7YZBuUv9hlo2GFi1F9kRDhPH
hjszrLhacZYE7Zd24l7LiRTXCFS+GDW5rKgJwTum+chKQo/a2IoigPAiGw9uIHeP3IVCzd8PgM/F
CXXdVoRysA7MAXNIxZ7YOxa4IaQmobaHXIsurSvopSB3VpvUN+KAxshOyWrOHFFZDKHlEpyLEir3
L9Mo0pA6/Q0R1xfyOIeM3HLvPPHssreE8Y/TREzBrLPRWaRh1i9SuBSyQOi18FgC+uRLmpbf9p2w
CJICehVZ9hp5C50rD6kRGZyfEX0DB6WJPo43KqTvspy/xMP4WA8QbQO3P+P8aX9UBmCcSs6ClvIG
zX/3wclBcq6s9WpO+7beZXl97ULwhgk/sALwlUUAOgB8BPNbhEyFYHt6zywEDYl82DMICNL1Am4C
hRpxTQ8G7+faaqx4wEdh9vXSRywFqtnc3Ku0IZeV2FdmqIiwOfqXEBApM7SXaYlonZB+0coz2dBF
J5I/n2ixi1M/Kb2877RdG8N95gaoGjQ8ilF8BJ4C0ScR4w25vSW+7awXmMOnJ2UfYS0PEjgnaXNI
PPgHysXMygBCb67tFAjtYcpjYCY9dycXEEJ1rkdMbV2Zmb/u4+kN3XTxISr36eMJZdZKXFrRShCa
P5bOCeto1bezB6maq5I+wHJw2MinH3xBhZO5c4geROzZICHKjf15Ne1ccZq8d+ud+Kj7lnguPbQw
iHe51d1E1hPMT84OPe32Z9F7EvWJIuGgSXcAOfXU4frQhskgTcy4v7i3hFvwsfzBiLPNFQFDlhnR
ALSiGENBSamCrWI3a7aGSDlh88UGGh2UFghMHtA0Ymq2z5TXN3KyRvUs/Fscns9LJm+OnCtyTgZ3
w8JD6ay5Tqo+bHYIAW2EuIaTWCjvv6M+Hp9Cm0Q6LZehKKScjXf/zHzu5/7vJ1gEcYMfeaUT8wQS
zggHlGMskjIypS6OsEhEM3kiqSAqDiYk59Orv4DAf6w+AR65Y9D85MQXc6CD/gkCP252QjzAdZEg
V4D5YvZFMMlEdCNF5GneSCgiFlEEbNLqTVaYG6yYw2fM6pmnkvO6XJnDp1rMy5jQlCqwmBebygnT
LnU70VKIb8Up4kgJ5kGk3LgChBOsE4fbafCAj8A/nn6YP7GWLBJK8Z6p0/7M+KMQ1oRtZ5lBUO9m
WA0iubG/m0iHwacWEey15fkXIpEWGy8iFDmjryi6QoEhEh55iFwDdMXsTbbS+RWUqVhO1eHT6Z+P
b1HRZ5z6f73j0sPjulaRohPAk4VQOW0XHHRDT8/HEWP7eT4WBqNOx6rRuqgGm/aBWXdGayeoU05M
/z+Unddy21jTta8IVcjhVDnYsqSxZFsnKHtmhETkROLq/2dBer+xKBdV/4llSiQB7NC7e/Xq1RZ6
TM6zJLmxVNLyVhlrgCjl4Zt4h35rTmg0SxkKTB6a2L996qEpmqDPmJMQPTd5lFxbFeTUvqjrAaoX
HyNgf3xwPwBjRQqP1k90sn1z7vXUXzpN03ZKx7uBIsPgYkRoBEUCCSxNATJZdGEiDpW7TgZB2+Xw
c+to3Z9tZCGgGJuhJ1jm7S1YY10ZvjV29zXaIa9m1aLn5OGr/Gn7BRYHGehmENBM6e1VsrT2J8Nv
uvsCD4za0nLzJXOJYj/KYayewv7j/H6hPRC+b3qnqtOuux/wEQUUyGvB/nL8LYRHwPIKLXjOGJRl
SlEp+qWh9VBLP/zEzgePvI882VWfb2ej5hTE8OVh+sSConr+0keIkazHZWvakm/fFpRfov2AqiqH
snRworlLjrdo6hJJ0CJZkYIcTM0NZ3oHuCHZN39XHXsLSJFvnCC10HrxSbR5rPzsp4JMOc18eeWj
soL0enkcoWhzfvgJZcgPDPV+5rMiGHLmiDnF7a4RsMkia92p2FNV7xy+mJbhoYvtG6UmzDbtxLxu
jOBC0oAVIn+HL/Enu/fb0tlHM+quTcak53kQ5UENCeAgqQg9B+mTfLLAGA5f7s8e9397Yr+DcUlX
r9G3eCSOxCUB/hn+clAS0jLYJsgVpV8UCzLtkro5fO0/r02SO24QgPTuV1G2UZQETddjcFHsQgYT
9Q1ojicxserhC9l/Mi8iXHl+QBdBaqjebvw6bnZx4XAlQajsPimBS/yQxanGG4q8eEJ5J4qm8NMI
27DzYgfgsAGIK9cpzELaaQRiBhrL9s7WQpPGxOG7/bP1+C0I2jNT/c4Mdl2HMWTrlRUBUL92sJAc
mJh26ro4pyjQuPVpiXfHjcrFAscARTl8K386jkL4BBxKSM3DZ3g7bn1Tx2NO92c216cw75GHbc6V
Cmha64oCZQJMkgF3h69p/yEGxDDguEa+Larz3kWnaFsaWTG19yOOs1CnELks0DT5zsBBNU01FFbI
XxMMI52AColviVlJT2qkrxniN9AScJkW82ns7A+W016bLDmX5PAsMsWQbunYEOxlDzaROTnUEk33
+NnoUrlXjvs92Kl18ra6lcLjUv7wwyfhOUyJ7CRr6oNQ+UVP5K0xoggFOSiKGi1UhfZNe54NUWdb
7rhmSLMq/xFKWBeGpJzLuSctx0UZA6TQ1Q40BJy1m63q2Qllkux4aPqzJPS+VcbaWlgqHRkCqfI9
d+DgL2kBdYNnKFnziOCD4cj4yyuNlu4zc7P0CP7QHOSlAYJok/gQFYea0X63mbeEJo4L6crlQSWK
nCGIkUjfst7F33Qm+mgX5czrMs5rxxq1kMDhy4wK6ThyZYTUPmBqONHUDvw0itde99LkUQ8bAi+6
YnOQ40APzSLN5AkpAM7zsAql/yWvupyGixpZA32PwjjteZwbObYSpRP/cmzwLbc/1cHc3oz/SI/V
Ndy/JLBt8oDSbggpc3R5kpAKamx+73efCfYAdcbhYcqie3GVTCO/Qv7uHKxRlVnaqwoulGwGkJmN
2zgznqjLFho2/EQD5aRq8PDSOwmAGuaL7jOPUnbWydxMX8IwH04oyilRV/0n9JETAYkD/iRNZANo
ef3mejTuZKFix/qLmdbU8UOQBHODQSDESBHBHkaTcHYbnDotooHIgsb+cFttqm/b/sdSM1n9p11j
nfDLFa9zbpG0xB4CXAnN1oajgFKCxtSzF9WnDfOvDCHDj18K0KRgAS9mh14Vl+fIguekaJeZ4dBS
wrNJNtnKZpW6kIIcAU9W4N5MiXcjKIdZ4S6y7X0wHWfbbwPl7KaRnSVTnpw7BBhkZhrUuWzrSPM4
Tewsus34cfnZKqlWRCoaGJyBEWWU0FtyqxNytI0Zw+8zEa/N4F3Q+uuu7a560EfVyLZN8z1irqUX
vC1ReoCRAz1fL1dbC4kKDRFbItrB6B+5BlRVeGvPhUs4hg+F4UWyGr1ftGSG23AovvGb1KC59lRe
R+X6ht6s4w/OB3LG79wQ9ao2I1x1InxQzrdmOfK6eudzdOLHolxoo+rNRNvg9mgzNZv4WKVVVbT9
t8vLHywENWLzNjyY23yjRW8yBzd2MV1KZtVx5q/L4KN0GN82EIu9wD7ftflfr6xcSg6+MqMd4HRa
BtsjGlIlJ43VnpTpJbOvfiNKRlA8emfRBVfmhQM0wbft0F8j26HSX52ukjp10uxOr5e6fVT7S6nN
SoVTroakwiWFu6al8YT1ukWlXEeyr3ZhQK8DPYwAkxHsowmp0ATVIjLX6L3OilFnCCLcbJ1eSo6T
s9sr7epUZkR3MJWQWGlhkSTZiecPJ3363Umaozpt7od5lBaJk7Au1GfARIKFnuko9pn94zLZ0dk4
zycGWvDsd11wSzqr2woHlOgcpUxqfyEnBulXdZ7SweUM2VOTdN+wKwpbO7P6nqLOp0SlHl5qTDaV
wmQbodYaZn6EIHV3WsXu0RxFa9Ouln0nFClB795qOOVi9CGLau2XodYK86ZX91LeMm+Q+pwgloEn
gKuvja0IzMOKxksUuJBouVDX8t5FK5vhUBsq5OZQVUZwdh6Rw9xlGLCUNjzUtrcR7dnBu5Obhgmo
0eYzh+oub6ofLZPll90FCN+1leQ/vcRGDd91L9Jg/Iwv8Kq+JY13MdONmBRgQwey1EQKyaThmdkC
kxco4ADa36incVcGvhSmU84mZw7v5tK5whc5jzZ8LKlbiSr+La1POgp8G+pqe6IwSbWeaJJNTXCq
Q8usw+Y0t/DQ1D3L6hoLJXdkbBDoLM0NbbMonkzapT7azgPaTi/4N3+NDSM7scbmjJUsJEoY5Y4o
iZVD6bxeSXSHPyrclW1gG/FpKdxvG/se67h4yaqosy0fpk323cmKv1kTqn7HxLdhdlXRXVf20W7P
nRQpIrIu0WTfK6JvN/0FkgRnauiJ2dDYpt3aOTUnZXqS1XTeOOxYee8cK3TLLbRsbORcMAr7LaVj
fIXay9LN/RjWD24wI//X/aogJ3O3deagPpT+Y9CXzzKGW3dbIJvcXai3MpKWDZolY44QNUQSmpVe
p0D/gtQ2LlFlx5ZheQVefSZOiFSqWQ0LkpdSd2MAWeTaIepor07wDuRB0zIuuSydPtHD3pnlsZFt
bnNv+kutOnRmkVK7Kp3il2LIuvhSeMXaOUzenQ6lw0ODc/nepAIIOCGIceRSxGa/NamEDE04eVFz
P1YNuSoowePdatSlctXgGAymvy7wULrbtECRth/eqCSRWRQ60las239oC2T02fFaNYDgemg8BZ5V
/ARlShkQPAQfXVi5rkLV+GNehRdzlN5n7ARRMKTpTNc/ZdJ0CQ/SARGSupCKqpIVJ5sKLwRtLjJZ
Ddp+znTRxV/NuaBPF6dlOJzGVa5WXLKobe7RawQlQNQPuf21btB/4Ob4NL+TdAN+atC3txKT2PbB
WTpvrnTsShpS+Sk1EcTOqS+GzHbVoXIX0TqthV0YBQltaWkv4Qz28ZL7Vxu04pIxO5rLK2w7Upvp
6VA69zq01X8TjxjUYHRo0pM88ggqn1V7APE2WpaH+oIvZn9JnTXK48bRwGDKohKDcLNqtcOHIhbe
SKuYVYGtaK8B34nraKcLxqV3xjln0PxMQHCKF5Jat3CKH8d6upTuPuljJUS9kpY4eITYEs5PuaJm
gRGhKwJtiNSHTprG1AydonIkr8nNEXn0ygtrOJ698cQtyi8bss5kxI/N5sXf643+sZzh3JDejdDw
/VQWEVxplA9xku2dcUL3qFWufcm/BP5DmTxaSJ6JayOkLYo7ZezU7NbJjUmWyEJUgPR0Hz2pgRp/
fDVGK+1uuhX/YKULqhdJiiT9rpu+8mbtx9ymB942SRZ02WlTaNrlt3EqVlOHHu69bG47tI8yo8rE
dKSW5InBklRmuof8t6M5dXYHXYc5U7hVZf5FXNHG2lM7iLXhu1JkFf4o4zDgVaOyyP2oASHt/ERS
yBPQ7C11HWlLHrY4U/aXYOg0GbEtIApijg5T9Wt03Rt2Gs22PeCO3LDpsXgrugm7KekSCiiQXUcm
jl7NsvlNEZ/Z5gYhv/auGzbnM3+SQO+mrVsS3N9D2xVrnA+t2VRM0Qt4RUhBjCIR6Sq0YAzREAxF
Y5ZikGaIh2Py6ZtK0wlW5iqDXnfsf/vITh6VfSOSGiYmW/uz98/kfzAjIyI75Rp/Q8EQsVotD+SH
ruclw0bTRhEEdrgt+c67cSdaYpCaJcVkhavw5fIA0iNvEpvAUJNTE7Ks/DLhDX0UJLWtFO5ho+e9
h86oJvYIHlVOTBm78ki/5TuzHgWyjbPU9+b8kFvn27heNXblpuC68WR48sIJt7v0SvrpmPHMW8+2
sOG0ld9m5DA24tn/Kpl6x7pMW/PIrf9ecEZ2DPrSNY+YmRzUpd3SIHAVFrZnTx2WcF1eyB3wdc8Z
DzGX6mj3F6l31j3bNSMx5a4NWpQjKuzdVZjAUcGDtYzYuVZkUZK0cKrmSAEdzNg4v5g4Ug8P0zsM
RKcmrF3b9ECHwCPejhIZRJLdbrm5V7NRekgsYXFbh/R5j0TQ7W1Mim18lChaaY5vgnuuasN3daUz
pmT026vSNbDMiiXZ3G/ZujAAPKgSWluYr377JJOsXgkwD4py0PkhAZ0CUnAgG0DcuoFQljrmlWWQ
Q/c87a2sbH6xIZQUpOCut7onXvXsP354ua0Si45aNX6EkFX0Ts5+XnmkaAkPXn8plihQa4SsI2+x
rc330RjHq3YXriq2EQiRGiv9D1bz8DNfzxu6WFemc6ZwcBXF/CmaYRo/lC5nYk3dpTud1MsOsWJO
zPGTg8RxTlMAWueosaJY2USbqL0TJwoOQk77oo0T3fbsp8rFKtHMD/lyZoMPugbnjA1gXoZBBn1Y
3J4WVvH1DvH8MGrOcFMhTgRV9sMy+4s4b6/drP5OX6pvfI+YNJgCf1OISi6j3NbTRlfYpsiq8q2U
3ZySrVsk/IJ/CP2loeEDZlOugDz8V4oGxxYdVn+tDSbK5jGbKthW2E04ncXmTtXhawUtrAZ7JlD/
MO0o5+XNYiL/+btzo3jyt41eWq1vVlZAp0Z66Yh0s5JfRv+MYZbNYVBlHhlJlfczrYd30PvC173r
78WruL12squ5PpjShtllsCgi0hmV0UQRF4d5EFjmAjFI3wVTKJdL1a8L3akxiTZ8F8yoXAFMhUzy
4Vv8Qw7szRDt61JWbrkbrR3+nzuU3xkBEXrY3vgOLwfHmcrQt41zZroPSqlLkP/wLdjv0/Zvb2Ev
B4aaZYo8tFxQlQLAtmABi1uR04nV1h6ZP6mtAYtJZxrrDpbe65KX3BwcI4am6p0zhS04QxhIOUOH
7/JP2GdgEtSRpERrlzLKt2vJauY5HLSW4BVzEZUBMJ0aJM2c9lnYZudLQzkv3KPddFrbwUXj5h+g
xC9UoHeLOrRVSuFG+O17N+JGQZdUfdzcx1tKO4xnzjed95zcrGMjBrJj+TBYDAP3qUx7XM1fROdS
34YYk9n9AL/Hg8LEX6DLfs5HI4wCTvMOmBkdYGEHTXPpI+ghAEK7WnwPIWF8sfIizAlEt2QpLkWd
FNFQWIPU/bXFBtSn+H6tlca7gNBMP+QLxY94dPBO5OsDrAkSk1Of93CgO6LDnavCFczVmFziTfEN
+qIlaD5HVX8s9i/PNFZfFic5kW2LVpqdvy0f13UwPMhD4ikYDZawM7hnM9I0Qm7VK4mvtnBzfafW
f1Ue09HUmv/y9lQMxORSvY22NKdw6eCtg4XO6hcZA7CJn+Lsp1qMyWrIk4JrpsWIER2iBQpxc2rQ
0K8RsACKpgPr8PLbax6wQu943FRPczqSHw/3zkUvrivbbg2WX6iOiMGpUVpfgVBfHRMGVvYhel5z
B9aziq/1NAyY2NYYOs4Q5g76u/YRDbgYIQ28noIFy/sG+t111nCqyMLsf+ZBfqMggb8oy2IY8CLy
5UoE8ykNP1jV+7kPhZ+oSkVg+vzrvjv2G2trdtkms+/VK74o7C8NctCEBRfqWyigryTo1jmScVvc
rzsg/PdiMXk1kSjKEw8Uw0UEsNSxlXofWQB4ePvHCcLHdE8OQBA8y+SO35qAPPDbmgLq+l47hSoF
8UeIHxkhag1XcLcZT42QTUKhXprOJzl0ecIhFvJMOxvZfSbJ3bSaKz6I2Cbg3ye1KOGwD+hoBMeg
oAOfvkulX2rK0Y/EHdQjcISo/U1bUrwAJq+D0wGhVQBGuuQIono43Ap+sj9xbohCodAbFnEKzLI6
rxny8lMSC6PJve1f8uh9+4JXYVBfyxzwt9SmIyPLylB7R4JodWFlke9sTu3W00e5YRHGFF7rrNDu
0tZXBAX3SJbIHLvjIRiP8d4Mos1g21zQRfnYswwBPsuAw22BcrU0jSYaKHbKODqthKvtVW6Nl/KQ
2t3P0kieHOm+qRcBLDrGDCchn/Lv3JOG0tldrfn12I0+e5XCfrulE8Emui5hMsfpF1JTu5pb5M12
0KB1vlxJtHGx87s2SYkLVQO6crab1ruYhbhRD1J66U3rI/z2QjhX6SLOl3r0qYOWigZETFWs1AsM
5ZlJIrPoNBBioqqRhUkYoNdsN97CH9WSQLUEBFPExQQ42FD5SmxaBl/7eKIidxUYZzczbfokoQZc
6/PCjK+Y2Aissi3DO0xk3hC1YujVh04tyvINq5BwyU3Perv5RhApkrK6TXN3u5gUBj4vjhp/YL1G
lnMj7w2dnp9iePOrEbkNZW0iej8MBIYvhpHKF5IHR1Pky5MOxwAEFbc4zp8o/XD5ZOjdyuKr95WM
qOfsTiTc8VoFUGfWVWq7N9BpLxcavW/p9auGsOgb6EDS/K8NqxgKzdCYf6vc7G9WGe705xV72dh0
X4aXxRjqCzIn/pbnjSafc3+gLYLDGuD2JO76lHbGAIOrF2TzEnMt9XKizs3qUbhYyVU0eaf+RHiA
q8ClVcRBuqyB6ci6bgry/iT8OTs2zw3CJLu5eyjaLjvV+WLF2d9V1FmnfgiXEUTTaFr7zG+rf020
SMb255i/tIRe/GujHRRg4/kbuciUsMvbBw5dnuzVavHEvXTnq/ao8Hckw15WDrmroSDQix6tXfXI
RnYpRSDJyOwdPlDgGfzJmlFuhuQAxe0Inry1ZlsmeesPnCj06TlugvQTwZG56UhbtN8kMqgo3yFk
b+bb2puPq2E6mXz7eiKIraOVE+41Lw0t/ZjGtMZDMz1Hw2OM92OAq1JpIxvBE0uHUotfivt4FTlg
O4GuTMla9slmYHIzbNi6iKbaP1J3X3JaGQArWyHrxsttuLvSYc5kabkxWTV1YJSGro2uCVYoJq3I
zKnv8MtISjqRQWalcQEGkt3EkedvaN+U3vVueuOl3nnbPXrOcsX1xxn3PJXeN3el68vpEZylzM3L
ZlWPNb5IfPFOFST8X36puhtu6PoBhKPeenJzeD93iDq/AnUO3mB72wgKp4BC9CD1CBHZAiMmAGpK
h3/ZgKr3Am/RdgQmRavr3onpODVCfsHEetXTkG2+g4VmlHal5ncd3DK+rzIOUsrJNtODumcrcPUH
//MSf4buOzm3il2FRaQAyJgRJTtxoxUvilynnCHgQo5Aj5LDrFslNLR8t+6NBciXpe4HhLT9sOPd
eW+/XXxLGFQ5S9u+L4z0nkrAsznY3EhEThYvKYzLICHh0fjmymEFVLeeCUA+2AK6yG+e9Lub2MOB
jC6byVcn9r2CLT+PL2nVvQqW4FwCweFbTxXOH2e1SKEs8sPX38fe1+tTEYSysRj/eD5vB2FrzQPl
LrV9L09YBUqpUV3LxsfgPvOuCFcZAnaAtNC1zLRKiDkoLyv67jYt0qfXIE10LAXqh29wv7B2/wb3
+R79VG/a1ijt+7Gvj7fUU0iUQN3Slk17q16PL5tYS54jyRpvFw4ay/q6UViGUDtHto5A9l3t/2ob
ngdkZkc5zrKcZ+EVe4SutgUQat1QvMT3c8YcfgQFQ79NMWUNZoCF8xAHAViKzL1gCZTOiufULe83
NVnfavG4t/STSy7fa+gzsP01Nf4H7K73UT/X9E0rxEGkxQitRt5O6w49rbHE87lvI/vrNtrRP2X7
qegvAo/wP0XM+O95+OaAORbQA1uXfkJkwhL7dE7Kk51k1UPzbGfdxKFxFuTPnlpyDsPPw+PyXqaH
AYHDQ6uFiC4egbkPjbhlu6t8e3OP1v7pSvTAFck3HHXOs9Lo+FlMj7oqHb7wHybkzXX3IJHN1g52
UWJtUCiF+4HJg98j/op63dPW6maXfXDB95z89UmBEk3WQeS6e1fsaTS21A1PuqM7q0mdkhmIEPNQ
A70RhbJwbaO7wLWkm+0n1Mk+2OX6+r0VyAP/d/m9FVgGQZyYhbm5j0caVrF/ZIyxvinNyw8PLeXb
h6+1Hvm/4V0BEWKdJsvm3trdKoMEdWkm+cYuhSDhUPfnNHSAk7CIDXi6iDdHH8dOB9HaDYu0BU4j
WdJfqgXJnPQe4+eP/epEil3FS6elgD+q7V/8Xx038RrmfrhVqZD+ytEjOhYafIEw1BoEc95Q86Iv
5PVkqMbzVsElrzwcVz4EOtkAG95S3SEiA94wbyEff2wGmUXGK3RP8m17HPX0NSNtKpdCNCJOWHTk
+IC50ITtpSCUL924AWBlk9zEW/ov+qRXAKxhLmA5gf1e+5UH7fT1hfa4Pe4Bm2gAkx4rJRnspq+S
CuAiUbuVw7Zi/jjtm8yjZQ/H00pj4CfFyXoXZyXrd97U1xUNDuXHK2/gZ8a1uBK8CQdKeKguR7wA
uCUk2GZnmUl9qybxPLDaSG9oty0KVGXVKqJrY8xB9MxBpMLJqv1pxeExuNyLYy6oY3ayY7PwYKc8
gB2c27MyB8V5OiY07TQ+7cBdoro9afjctmmeA3f57gc9zUVvGc7ryEiP/TG76PLpmGzbeUeEbdNz
Zsw3qg18cZlomyjft2+IdneUidP+bQjXjFfOeYWFEDzSzPm31duNMxr43HmbtT5PaSl4++4uOi7B
PkWsyEmudZEQFISh8p9d6GIAy0mrTNwt4UV0QTrNeF5GioQcj3VnuZvPDa1wOZTlsVjt+JUUyuLW
AEfzzUDaGnDkUblN1e7pUFS531DMmM75eTM4nWIZdpxcLhaB4G2thTK/44cKUvmh0Ikxd4w8P+ph
vlxnWVicVFMJ7gr5b+u0xyD76kopBGiMgnPxJJaeDnuwwFVuLWd3Dp4Rb8O2yKelmQdfrHIpkj4Y
GomwKxg3Lvr0J85MvyXTTedbIBlwhWO5ta5hXFuUaiakbetPLpg0ab9wCI8Txc8KrYhXlU5X19Qt
wepc1YLMbEiE00SzdxaIpw6q8OuuJxhD+JNt9lAwg5CDTxXevXjbtRFfivSiKjqV0aczZGC3OsfB
IG0l7sNgPhhbnFt16l4z8YyOLFdW9kfL5os9Ricd0VdDE9MqmC7xKnnYiSN865A5Z6TzInsynfpz
kKytapU9J6qS69lP7pm5NVRmqf6KQg40QeVKrK+9C5tcQO08gy+6hXUi/3aohq+avTjtLrrpr4BW
KYdN5x+CIYikuAdSZ8ZjcPaOQ7f1trvCmeqVKG359UW9+2nPwcUcO59mWHQ1TXUaYqFMYT5Bwv86
JbNyW4RgCGuwMsqkz7ANbYLLgRaXrl1QsThaf2luayYnnxAFCDvvwqpiMq71hUIa/KVdA08R9cQT
BS86J2TRYHucMijiX0B4vcwh7AFAH2F/s8vMYPI7t9vI5oaknuDK37VOegXjXKn77aMTzh94g/tC
PnSFQSgUhhLNq6hSjVa/57fTxRvmxW/ser7j+Qtk8dOFOj+/t/21FceS007dHjgbpiKnkWPyazvk
P+C/PW0D5y+z5snztLhTEfG4hVtbDP+qcyH3L1qtkt+qCUEq6vLw1L4XBXt7/u+zf4JdE4Wl4Wzu
G/gYcm1AoGmbyL4IrFtOHXmoOlbsuBG4RTp1Nz8JlwY9xw4KQJfVRzZDpBPl9LRq/a66niH6FttI
KhVYSxm4w7e+Jl/e+g4WzH11IfBQTw1XwvxvI56XaDbBBCvuRREMKcHn1hkwAYZY4xwNkyldnjnb
O2Pzo5jyX423a05leFfmolv8Ql/qmIdYYRD8ddkvEtsb2Eo6sAIXYqDOJaXvMKpa2yjprKec6O5s
S8+FIfHSsFNnIel53IJfwBQh8H/4PNRDfNJ9gR1HzzePjctRqIbMS6UBFvljZTyC5BuOcl+FVSXH
HIFqXrvye8zpsto9Sd29RHZ/2QY3dJQFMgQnoWi8c93jeUyvOAr6fvoqAxYSvnNffQkvAHPVjP2D
GY8PaYiP0fa3Xa072VbjcUAlvLaHmHNiXChY3jXtbTBBoMZ426gTYHjPDVrLHp631Vrsz1sYRaSJ
QitCzmcvsCsWry3SdLvRwbaiY9h34ZczzFyxx9SgAcsupR9KWY/d4EkEp4YQPnLba650KZOt0wMg
QnbVLJ9kpl1r1VlwmuWrRsR7KfWxd5byMfhzwsOAVlZuLzyT//+nApynSJy8U2QF3p4jvd3MVTvZ
XnXPpmEKdV88B2XlQj9zEkhjZ2mtYAk7TBEaVlcQkkRv0LFVk9a2begTjZFSIdCc0f8Wfnpwp3AW
GkgMZkrz9BMciLGgB7B8x+ZztivPadHrHqtuTL5sUIKYHX4wy3/vo1MC6BEMMVUeyRURRn7bZ3AA
HTS4Xaz/i2AQBzYPKKaWMEfxtNRve0VPomeOp1OBKZy0wjBlDNP6LIfV6QAM2iZoMln2XBZa5tx2
YCNx/C8ZaXFYS1b1nZETS3xNlrOL4JbJwLy8BA6yHmSShH6uv062X9hr2jBcqjV6TgycUVwlUWpt
PA+5jwyciHnhZvj6Pxf1f5ucT2nP6weO2X+vgPzu+KicXcHQ6zdqf7HFeXhdfoWvxwkm9IpS66Mx
PkIVqpeqh3YLP/RxY8mP8rpLT2qKJpRqS9B2aduF7m8JdzuG19gdqFgO4Postrk00/gh3CAi35Oy
TKxsAWFoV5ep6b+C1kn1Q3IdWU1UUOLos8SxQFRRS4GAKSra9lGlB22IvJMRQrIG/h9V09GceMGT
poyck39sOQ2ekO/pdpsI2ExU8WCTfXOtGBb9Njxyozt1DcdbDWKfOgPSYxJngUo8NdUJfFxUkorh
q8wOVkhOEuPNw5oY5eBCLcuNktIJL/fptrz9wt6058k6BRGkWbJIJxXbWwBSNCPGFKUqkKCZtVBD
6t5uY5jBh5f0/lkN7oE/43hrh05EANw9DIKMQJWUVVTd7xqyHd5PzS7q01QSPORhgHOGiEItGiSL
2fKRIdg8ipyo6CWVscKDVpIb1DYhC0EiBydwav/lmT/yvN6FrNyoC9/HtPEunH2IaTMZtjskcYUC
ZfME9lDG7WcJDhweD+t9JZwGhPwdeLeNDdtvWTpNJemJsCR3l29uyBdc5yWuwC6LVw+kaH9S9H23
QXx5Sh/L3ZPgVIm1AHRdr4X7eLZZZ4qGx/RX8GB1JLNV6YJ63szhtdCw1Ppe2s/tvHwB+NfeZ40r
aaS6GtmFhkxK2oQiU4nmynJkWFU0wDHB2hU1nbBnyz2JyVQ0khmDhrNuWi4suiqHqjLxiWsINEn8
6nwIdtf2V8p/Ir+GTN8/9TFmgWkt0+HveNmoD8z2H2VGX9M/NZUlxmPmPQRkFZcJ6cdHZ3taMOYZ
ZtrobrzCh3/nnCvwQ3zEs7iB3Lpi9Q/p5pYk8Elpo8lYUBoAGh0pIJX/EEHKioLoJ+OjUA2WOLmX
1CX2GYoLI6Zz3FSzl5pVMEipT58wT84/bDeIB93nKTx3JqVEJD4yf7ES/2I9PImQrRmNKUIN9NM/
LfVaYHJ4gci//+3EZml48vsRBKDZGJjY3n6px9wLOw6Ge+HzumoL3FrVH3Fd9g6a18uQwzfF3nhH
IhmmeqEUPQ3v6bHUsgCezam76Kdu7SRw+In2SI546+wrB7oKBe4e4Oce7mRk3TIY/tTdK/XyGsPJ
eR2AtEUBO3y194D+erkAQoogRVbz2yM0MjBHc79QwB+xRH521SrJJ0+VgJIVYkN+hIUg11mRJNHg
4Rt4N4F719973HLeLgXpGmQTgLc41hTREmQfvsg+avo6qP/3lPsKI35klF4RbpGO4IiXdhE5brQK
1wy4/NdBZH1yPkIxDl/6z9P535X3ns/ImyWMEp6vIC0HCsQwJ+WlDlshJ4evtRIZ3uyGt4O53wN4
mgfyo6VFLbaYx9WZqm3xCcTGKTL/LG1WQujIwzp07J2N5EZgAwnYgYbY8gSF5BISYf+uCjQQHTpf
C7shYIABCU+BBFntvXi7qiLDuMnXeNVR5OwPYHQOzfYfUjCLfTvDSWDvHiVLCuM1OFZhoejgll2f
2bv4Isv9U0DL46X+OZCo0BqTjhTFLNQlqdpSuTJsrAA0YUuHR+uPM+Mi2gRvxQ4oGH678sMB56S1
mBl5w+CPOyO9qRxSzQPO/kf98PZDi5cVSPkbGXqaIqLy9fZqaOS1/mbjdfd5PKBAueq8RctaRyhv
VE/66kBuIMjWMVhezKEGJwseSQZJQKdYPLtrm/ESsp3MuxsD9ZCKEcEGtmEemecBuXB5uQRyYqGE
JDo9uxJfWfVLY/IRumCJwPRuzXkeeTCHqIkCu7cPli9G4i6xz4NtoYMQj1de9Zns/4lC8XnJv6mW
txnHLyx+YUGHJ/HP9kt9pyPHZCatveDGatyIUYlZ8lsKiSlP5QxbQQDnAblOefbqw4LnrTzc1mpu
Bcl9cA9aKe+H4L972LOhleNvw2I0GAIi+wBEOONITejEy9pVgChNSsBAv0Ks56dkLavBuB7Tj0zN
ur337wPGN6kSZFtNKPJvp2KuS2vjmH1/L3iKPbymErpP5ba/3hKCYQnk6OOx4LcBIUseZSUGavEZ
9So0KGK6HxY/Do/QKk974M72S7+TKK6nqmvRV6LKwknpvGo8YexVFBnKZFCcYMf4ZoDHxCxEDEyY
nDC4kQSl+FvUUivYed0i2jF8XKEpXktJFrYZ7pQnkadWFpTF0aydL5nKJ0zXyiyAYunBfjDny5XV
ARUyra/i9DqvpkvJPqKTcTLl1e0y3LknQ3UFWrHtryKK2lT+IDQYe5qAaba4TH05XGjQsH+CtKmF
4FiJMvg1INnkXHHubrUO0sW/gcol2EC304+nryFySlWksXAIqIBdyWo5T4fHfB+EWi0OIhUrkOEj
HbzHenOcihqK1OnvO8g/oAMnAYEVmkErG5lhi4lMdxTbeLAbgKIQixRdS9Gn5W1OOPpVZS5MSJiU
ikuYBydvH1TMzn+rGt0U99PgQe4ZqkebiJEE6l98Mb7uzk5PV7NGsiFp41Pmktz4qaGmc310zr5Y
tyrsO9xwduxq/qrbwL6A2ESJzOhmp+HOpjyLOF6YCt8pN5g54AJ8XDWs6fiFqPyzzSKC+ncuNpXl
35IwIMZsEIR1z3k5lZQl4ePLyAugfvk4lHceuQr7Zw6Gc7GOJfxFTviEIOTKNasjhOlW7weggKLh
flPecizV7of+17tTiGwz6Mz/ESj3ZqlYYsurYgiUSTj+W8GNofZO7C8DbgwRXDvcqqirTdgku+SK
uEIyIHpUVCY+KyUCcezwwkFqbt+e4e/6jvxPP1KPtj3Oqtl4vp2G/ngPoGo105HV0vBw5/6lCknb
L76Jlc8cLG33QyA6hC6dOHNRfnVMW+QdqDM6ulglbQEjIv8cwpE0gq+BcZORepEBCEHziGSh+aSq
lmKB7AYDrdXoGUx+cZ/WQ7n8ZNK6lcIRvinvnwun+5wta41/NpwhXI7W2Bb55P6Rj1Nbcposi3Ma
pOTie3/4F2PR+lSj7LotGOMGwh03LZ4t78795hRGFL+QWUBv6Af/HcrAOQ77Mj9VWAN1pUKiQ7wv
ncHLjuQK0d+QzZcRR6kY7nyRartH6vq4Q9axoBbXuIQEfo/TTKHVPHxiQcoQMyxOmiKESHHgEp2K
N+XAbNROQkRLxpk38nkvcvRlFRweu98FMPO2z2y7xwX9PRE8yURu+4d5AZEjHhXqA7isknN5YrN0
X7CM+DDX4nrwfRhJ/ZASxdZrv83zV1XG8TX8Up82t/NJMMPvrO6oIiT9Kbm53rkxNwDCWF0oXtgm
Rc2qfde08NR9tSNrdSsfkHFjEk3SVIo7wyb/JuGtNkHCzmy/NuXwL76H2Tj3oCuKX2zXOvOybs0r
pnn2w4ADrGhSpEjJLVewzUqr+cetqw32vvssREcluvKHNtXfOKKatZQaUoOHHn6mEL9LUlkq9lM5
L7tfhXdZN2DfEK9SBA8rQmXmeuToNrWaC/Z2MATXIuhmW+soE17LjSgW0OZKsksuJzFRVDBWAFpS
EXjEyJsc8yuGAHsJyeazCrDNHMVroLGCs8ttHJX2dCr2q0uy3yMaaUdqGz5uCB+H2DpOx2Z7ZE0z
PY8SKvjQmPqF1aGc2rsVUE6K6l8uHnQ1qd7gpOahkQZfM+xttakpJUxvMmySRoE4nmygOcb5sVY9
v9JfJC9c+u5xbHe6F5S4a7s8edlDdL9bRSIYFMeiTgOYA8+Rd0mOZjT6r4yRYEeiAEmpME51XV+E
zsNE7bwB/C5cGB29tHvQcbF08any32bRr5rm8lC1Dljtgl3ZgnwDG0OZZC7Ct/IXtW3Bki9lcNJG
IDtOD038E16S6ov5O+l+JUtfV6A0a3R8KUNB1Z2bnm6jZ92XMMaNKNyK+4WzwGHIsvZYoEaBqHlR
H/nWLbVY56OKzaztTROxWzidYFuTrbUKnFJYe0ERXTAG2qekZwlx+C4u5qN2O7fLmT3E1ywzrw7O
wvpUlVxcXLka1rUyt5Ml5t6nAUAFFvhHfM+V5vLGdeKACGhtR+SAnOk7PdN8SKDzea597yFlKEMi
oroyupLC14mmDC2YnxhlYgUmo7w9Kv/xdwF53Dm8YEiTAQ5n9WVuv5C1URNRppnR1Ng6y/xVw4A1
MevxUoXD6qKjHa2sr1xG7Sdmj+fmM0y+u0NKm+wfGXMCJ2po2VVD85FiEGro7w4ilHUjefdg/7Cd
9g6i2InKsnZpSKRnngO2XkQubfxpExBWeH1xRzGjL3sg68wd8lTawmu5IR+RxIX4SktK8fVy2zVw
fQn6cS5Mu7o0uuY8nYZTvWahyrS1yef14JkfdOJK0zre5FfaZtEnEf3m3OcjD+44UteJ+yYufpjX
V3bXPplpcOwnNCyIbtlxiolf00XkXk/E1Vx1RamA95/Y3t1W/oV4PTqR8FLVnhL0m/9JWYcpM7bd
XT9AUiDnLDxdq1w+LhjlS4jex9uvIqi0NXcj+Q85utyd135BCJMsnXT71OS5GovT2PuHorfjqtqc
iKS/gS2OJgpveFkI61PvbmW6lZ7Qidb7/T8pWQTsBl/KwubCiAExymCECFZccO5YZn7DcWOTDNPy
lHyRNra2PF+CMZOOStWU33x01IHjj6axlbHhO3XncjYFPW7D7IYanBubdLq8zle0CTeCbyMH83LN
l7LM/CpiZXPX/NLvgjvRKRBhPpJkUIYTOi//j7ozW4oj3bL0qxzLe8/yeWirPBcxEMyIAITgxi2E
wOd59nfqu36DerH+dkh5CgIZVFlZX7RZpiEkCHf//R/2Xnvttb5JuQ7iyQD/SWOW7nN7JwOmADRN
5yspkRRolciQyVfePR/HeQ2Pnz+z9OkghxddD95ZxRgn0pfuG/RpazSwZAw2lw4iRL5QZSzRXQ2x
+4BqKlVa1dc38pny/E0p4vASzMgObH4psu5E+rz6mvgELXxGVQYfWRqWLh8pJsLsTsSmQmiSyIdC
hsRRksXy+2NLvgDQX3bU3c2NzBvp7BPOgdZblyhzM1oyb/ks6fXiw+nXpmts5nTrpf2DkgKVYVoE
Sc1xJkBy4Si1KpkFgk7tO6BwWkEZQUBi2TUs80jct4hnNvwm92BhlEBUEKbDeijyJy4oagnSPMs0
4LqSpPGFaEZiC4EwJX6S9Ygu1Jk7Xvh9A13xSijj2D7wo3RmL71E+yb94vs3TAqXxv06HjidInzO
uHBtVsciTI92PGolA6RVEG7WN9fkLkVnASwNirlYJXXQAbIOnaQ7Ud2mQFmPcFRx58NenUIlUxCm
x+DX36EXruSk66jooP+klhR2OLUYGjkiEC+Qs1HJSP5ohGDFsst4afooHGsnJVCx+b/Ko0dyPRtW
WsS8iL1m24X9FbcsHGzJK+Q8btFqV4n9hih6ZI7I2cFP9EZw2QKImGWbLsRtRET++XvEbb4NDIJ0
CmXUBktbOpWEqkT0LyAlcgndzIlvuHSS24Vrr0er+ZFXj8Ar6zJIroWYIa0gGew52o8IvOyG+IvG
iCqt7iZrV2ToypBz84FyF2Q2sjc5xIW1ScWXLIf7+HXESbTA9YXCg9PJY1Lap0lwDsclH49SN141
EGZEqKdXkseSAhpHg65SYbOZeMxwn8DRy4ylOmQXOZo4gc1GHq0HqHasSyptor2glFnCcjFgCfnr
aaJ+KMAlX5kfIkzAFxO0QNtrB36c7bzHr1xAIwflANrlNZ2GiregCU4xs26Fpboth/zMJ7lyjPiy
FoVv6Igy139utnXztUio0Hx89cP2QBItvINUClt74X/o5G+v3oV2qSZ2o25bqGnot/g+yJBYEtBa
FmwLr1l5gX6FCLhEG8Ito30VzpbIqudzd6xQqjGLblktaeh0u7UNQEHsmmTOETxuOb4149gYhxPp
oems6ixxspU6S9YoejjxqYCCkkXu1S9YgQC3Hz+h/g4fPHhC/e0TahWU6rDu1a3EcMImpaah6+ml
mALthVzYOIVV5nPqxaAhLDPAHylA454nDZpkiaLmw1YjETrb9Mc3uCfjvA2w3r6CAwCzq/sRAUdu
cM9qVV5KpGKTuLyo6tsgvjS8vZYSRx6bg12CUf1snAf0+R/exwEerfaW3ib2iMEj0ZuA0WxhsscT
7+w9juafGZZcn+yLkqtkTJ7fIfL1ib/te0yCEdF0Ii6dyBPL2bevDB2saWhNrOyiVH/hemg0HLOU
yUbWhLifPLa8/3fD/+piB6BlM6b94NuTus3ieuMl3p6jIZQaLqxRtJA5IWmRQPPSCP2pY8B7CFlm
KLL7BNEwZMx3BtJ1XAV1p+Lg2MNfyVH9giZYf/WteKHX6bEsJNPe8PplikonXPrZItmD5O8H4e9b
oMb4dsTTBH3JptMZhBrxx4AYldWhjs0FhGoJGShX9RgvSY+JqP39Chikodmt2Sz28SKxa0QOiOAG
t7qPcQ0QXuoqdkMFwbHXDpQN9nXZRtlM2GUIS6SP6ZMXKhWtd8+Cjr2ta7ir0VDx9lmKYahaN3Ax
88SkQzpgiKkEPuiCGh7KsfBuG4vsTLnTk+ZK5LJo9jSpVci9sLfJF27uf3hXByMcxVo4Wa6vbp26
/ipN5JJDSEO7RKlaYC4j3xIZtuOIvgbQ5KwADaBznWhshFbI0Elr7lhS/fr4zn6b5MBf+td4Hew/
LZr3Qe9Z8u499AaFG/RFbBykBpuK9lwmPZasP9FlrTvv2or9b8LMIlWQfJobBfKIeg/dJIR8bKLD
vR+a4R5/fKfW714sbCuHaibGo4e1djXTp4SaobYV2eU8HIhUkQ3ou9uPL/Ob9irW46vryH28YnUx
oxqss7gOsi0SfQ42bdO4GxjERETcHBCkD7IcwwvJlrxQGssF1JKUVfprxeeFU8amnvjxrR32pPw8
ri0QUQOvCENzDqq5UxiktMFn2nbE7mnvFEehC6mPIGPq/qRTiAAWNwegAJ7z8eV/u7JeXf0gVEmN
AMPWnHa/mjzfsYtvshcQvFVp/ePniv74er+fmv95wUPXQSrJla4nPG7tjjdSRhDUXvrJxNWnjen0
Z7/uuxfTQBp2gm9Ur2fSFoJl3o3ErxrHOG8iGvq1NAnEHqxWCGOd+hkd6bDH//DNuAe7judHTq/P
kbYdsIfSiHRE8FWQS2JXmSUROkiE2FW+IxwG4xH+5ud66/IGDvc+2OgWBWVAC8SQ3k7detSzydcG
bQtBFV0RzIxpVIZmLG5ZkZIiflQuhaL08Xt6X1zmBHt1WeugiJDjBxy4es207OJ1mF7PaXimNRvV
enJwUYso8NDbAwnnm02iPJfdplGUC6+KiDHTlQprvvfdNUnWUZ/4gNzUn/HZkywIDeS5MsjRwMVS
YQAyzcRPS44cj0JmVFffp1B/hE14ZyfWZ8tN7vvdcGpCoaYZEDr4wYRvmrQowKK0PXlC1r/Mt6JT
V4KHCMlNQK6SWLjo+/XHY/p+s0OsFrqZY1LVtvRDN55R08tMbXpna9swFel8kAIhW8/HV5FI6u0D
vqUvHZxKoPWJp9e+s22nCtvBPa6JcZo+1F8/vtB7BswBUerglDESw/XdLHC3fUdfMaYZnLQyesLo
IcKJ1PmkDyA+pBefXPg9KYUrsy9ZpqnTMYsQx9s1oasjFUaldbeaVz1VhXqe0NGZEtRU8V3mJtD1
gFcEupLqiuBQdmpRjSAXbE/2qFYV9WgWanuzvdKisxsS575a3NrUAftbEQhPTPUFmC4DOHCDsl1V
SbRMI6+To2HQVeklN7IZsV9LMEK5gkGiKhgF3wrEmRg6PWZIVtAbIReXK0sVmQMYlMFt1Bd447CZ
3TMg66Vw+UCRiRSlO4hrSFdSpBrxcnaxUurr3T713VcqwT5I4aGanAtiLdCFcPNFuoDpJM+taNmT
KEl1TnSU99NOtCpsr72VfiyzoPJkN7ccLil1bcWq0Kub7CPJuquqk64CNyWPjstV1NhnQ5a5iMC0
Z3b7RcIF0TPiR0oblp6f0HSFRg4vvMkqyc33ImaafQmiK4+Lh/LKaP1rUX5V5u4LQdhUJ9fSqSUO
HCx9bAgEVZJGoIrdQgJLhiBkV89jTLVB2U2UjPdTKs6Jnv0vgelccgNe8J0YJay7J778BPQkQpU4
pQjMUzs7Cbq9pop8pKK8dDomsFZ8nQOZ8ejiX+PRhLIXBwZIMek+cLzgsjSp5HTnQwaC8vG03VfH
D1ama6oaxSGgd1s75FJUNLVMY6IpW6qPavtjHm7yMl1ZmYAeA3tpjLw39iOnE4CMGz2rwXQ2AKUQ
mYicLoPkavqliBwIYufBNBYkVKBVgRT6HoHJISqNTTEGNK8i4L+3T3IJfaUfTWLS2XS/arcKc1x8
wi2jOXFHt5eaaprhfVIMKVosY4BUcNi+7G2O9P42D3zETExgvvw74ybKxnzpS/c6UWdsaj3lhPGa
E7jb6mk7fTOG/tLN6Kvt3Y1UnamUO3ARtFOnMid6QqjIOtF800VkpOCsTAHLHa7kBUtN3UVnPqKJ
abDTXagH23JWX8ZWu8KBbeO0xbVoYUrJjyM4d2hP4VZs8Iap/KZp3/IqgUIK6+TjF/ebEE2Gy9Np
HbfwpNgHCq+iR81UjAwuMUfwRI+IpEZS4+Xo7U16Hmi3t+3FHBnSBgHPUIbikxt4D3i8vYGD8LXR
I9dMR40wWd+z46RvPq9KqLTf+3lG9MUUapcOkj8DOX5y8ffH1tuLy4Hz6ulTyLCdOanalsBtOegP
JI7IdVdAf/DBCUuRwqf/72eoLIrOfT5swhb+caZ+diuyr79dQdwKcYVtOWQMIGtvb8V1i1RRU/dn
LDSF/b6HSzAW4GbCQ3gOv0hvgvxKzfDzwOjQU094DG/u4eDs6ZO5hWtna1uRoWKrEka3kCIljwBQ
kpKO8KDEAlmKlABhjNEv4UhpIGPQRLerpWrUWgLjs04aeNJI//AgADQD+S2BkpABtAppoQo/3V8l
T3IzA29biyqAnnlnjlFtUNqVqqhI9iAvJeo+nya6hyoG7x75IAQdCwRUUUUkZs+RyTE2kJVRSJMi
+ED1Ux58pu6Q7C1jciybYYrzHJXiieevZHSz+8jpsqKNU7i/8o4+nqN7P5TDifG6onmwQHQv02u6
DvWtbHe8BUkobDTaXCie9GuzMInWC1d7ceDcc/j2+RdrRLGms9YCC8IjEWsQ4d9L+WxEnX8eHvN4
qPb1J20AvlUY89E9ksZOPk7ejqQCUzedi1idFEd8Bb8Kri+MxcIud2N0BFcUQblhLVIsBSsGJfwW
gaJptjfNGB+VYJGDla1AJ9kH+dhfhCQpMlJTkVUlnUfW/Cj6SiO8VsniOQmkUUgIUXILe/yW2jYf
wgHcZ/2zgPV8WMcgzPGJ/DjFO+mw+SmxS/YUTAh3eHvnzKqiL2DM4M+18WMfR+sO/q6UGaluRuOX
efri0RizGNTxxYzcEBl67bxLys3Hb9CUpXv4BveODnANacw4TIPJteMxK6gpEFVS41/8XZqUUrRU
vpJGv5LWPQr5eyY53rE84gSgkXfz1dScttkmjyJsNyvMLV6ot0tAxfrkhBijE7/TFtI3JiZSsM1o
kAdncECO/UfRKmUji+m4UOpFWC+mH6wzaSKfEHUzPwXokYf7+FkPhdaLaEJuMKlQ9aEOKzmkhFyY
caS1Fe1dGmWCJR4h6JD+EJLuSOmo6ff0ADGZx3Z6Oc2oWA2D/Ko5TnfhZCyrctmVypYdQdxnQMCo
psJAwJlEqlpskZZCG5b1LJOGRSFzSMiNOEgvRXNcKqe+lzzGIP18qhCVWn3f5z5PtdCI2KsI62Ur
+2WoKS+AqlxxRSVQ5An2jYDCkJQ1T6VVioRENmJml5qoJLU42yjVjmq2SAWIlpHMevW8n5qvtl/+
4BrCB5P2PyvKN9JsLTUnoYcnqrERk8V5oFlmrqVv7hfT1IVrg64L1CvUawPKDuzFRFE3s6LzqiH7
SNAKbuJRdRe4WYxJpXFfnJhdU2qQVuB9AmuZvzuwXVz8EDB2bVvbWzO/OjObpFUcdWY2B7O7SALt
yp+QDC53NlStfbi1Zw3Q7i/UF0k+8Ns4kvZunktaQRl/uBPh5F2KyCJvby8Vpp9PQblDj+8o0+DR
ED152LnuGRU0oyfTFe9YDgPBtvmElryjsrAFj8v7PJxvyjZZhe749PHK3bdlHaxcWzexqgLnprfk
8FnVsCj8Pqu8bRlSdjXZOGDoDHfcQJNkj1R3I604kq1MQlcrgsn2jeYqIcjCPZvyHSi1NNPDu4H+
xdxwtH0LzD4doysuYuSCThyOOFMEyFXau6LGzfa8kWLTvMurfU0DRIag0AynPWOOWrCFoypsUn5R
TsWx9amQP/cmhW6KpYADIm/DQpcKGDycKNDpZAeTIJYW3hIXY2qQOFf0MZA+iDQgLzDUrA3hASXq
z2wvf1M0shlHoFn6dCRBODjD7N5McmNmHKNkok8iu7DCW6OOT+yoWHOfUrDDm5o1wvk22whq0MEj
7PdPSwf6b2oHb2/lACSJpy4qqM56W1GJl7OCRSoiLGRftBZXWg3jhO1qrxHPexbUEnfq2P+uzjY5
H50Gc5rTGQrD2QgimYsovYtwnTalpy4MZ8OWLUbEyTpk+AUsoMwgh6TMf1tbOb4paXZfqvI3QpHx
4HGbpnyBhYJ8LbkozQvhRUsXZuKMt9lgbStDOeEUJJTac0/23EmBFffdZ+xFzA9CMtZfBlhfDl/6
lo5NGA1Yq1aREEJ1sQDhb+TAAdATgZhQt49oW5ITuaeAIseSayFIH15qaELgii5ZS0p/Kjsq8ecY
cowER56N/DgIO5V/wZWkuBJqcA8hKvr5XW7XpHPonyTjNznf+IWIn5ANedT8dVBY4UKM0kMatxly
S6t30irOjq7RI8bfSM2Tj5eNP+i6W+QdU6F+iPdQobii45lCySogbgqXxDDL61DRjqnO7bs6fdJc
tx9vUZlXY4ASOIWnI+xUCZgHw99bMqvwc4kncTsTHiND4klwg9kPcqZU2OX4JNXB6ppNn2xAaKP9
Dq4R99ixxMReh8L32p/NE2PUlxEEkD776mvOuWnOZ4PiAtiWFyJoL8JPHAM9QoEqL0InF29UURAP
tr1Rn0l9NDEH8eJCMuPLrz+6gHZC0GDuD+4slUs9yHoMzVzpuGVovFQxVqoRXaS2Q0fuzilpbUax
fOohxPDGmApNkN3TCzouhFDKWheuhOwgP6kUfzMVY/+6U6rbemQXIG7CeYMcrI4qY9n2GPT4RXVW
2caz73l3VqGlRJz2fW5NZ4mXIE5cPBSDfa8V8YNwTGrr0Sh1miHuG3345Mgx3ldYXd32bCIn2Tze
9RNGQ9vWRanFN73qCT7iZNq5R0ty3RovwrkK5/yRQXRiNmQCAJl3+WBuZKW0dnnGusmzapTiXxRz
aBrtuiyQVsT1Qmp9UEIlTWeY2tra8r6qhikw+V68nAr4bnyKKAl7dF64o38sFBDFVT/r3TV/85DU
tVSwW4wBpFX4bQLoT3qs6npW3Ug7TKRDS4wmuFMJ0TE8sw3EPcXJLN4UdnPsD0LNErjDnPtLNbTp
Hy+FdFhqrDbZ6Iew+iaNImqIwzHC/6s67RKkCQBFZMkWin7qaH2wLCPQFOHTxCU6KxORGfiW5voh
GRqgGpuGPpnnouUorGEGX3wusAU5MRI4u7QZxwsbMakOB71FWbLMRCpkfwz/29P4v4Ln4svPA7f5
57/z/VNBrZjRbA++/edtkfHfv8vv/Otn3v7GPzfPxeUue24Of+jN7/C5v6672rW7N9+s8zZqp+vu
uZ62z02XtvvP5w7lJ/+r//iP5/2noGXz/NcfT+Q9rXwa9Lb8j1//dPLjrz9IKV9FIvL5v/5RHuCv
Py52Xf0f//spKt79zvOuaf/6wzb+tFQD3EaF6KkinkLGMTzLv1j2n/A/WSkareaODoT8xz/yom7D
v/5QNPVPw3AEWwZjMEx6Fv74R1N0+3/T1T8tHb1nTweCoEWYgtDfT//m/fzn+/pH3mVfiihvm7/+
2FtKv4qbdPQl8KzUdMuzafSlMf/tXC6GyrDG1CErG6qvUTt8MRxnaxohJl0NrpRzhPhCpVXwaLx4
0aMDauTVtU26tilqdh5diV88m9qsYS5K/bvjwk33EFPW2EBbf25QODSXKrJVC710rwJ/p03VMcTf
Cxu97Kk2VqGDmo2bbUuw5UU56uqyS8Id3djJ0g6rVVKFYOhAvDRPppTYehdmvAnwGybrsbGPG8xS
10ZFg3inz2tfyIwFS+rVK/01aK8HaV8TORwkWzV5kR5VYkM9KEOlSmGNcUhZcDyaas0mx04jonok
VivMtPxhGdrxbaF2qw43onAOYDrZl9pM98M8aCd1F58ZU3QxWXpxSan+Qs3rkwaEd9hvIaO9snME
k2bi5SEZb3wWPGUE/zSKkOr1nfychb/poL67c/KUpdFtETZHHz/hIbiIfJKN0pTEexDFmFwH8Jpv
RWNlmGm5Cnz3PvKaS4LDpRrZK04uyLm4XNXdERj6dwPfaELsm+GzCP6Qrya3YDnU4KWV1LbUfbnl
VbYCwuuOYeAAO4Uj7qTpceNje17au2e9aID80IXVe3xA6rXuNp8Ucw41mfYX9wQ9kseHIXrw/DkY
F1GXW+JoTzvxrC3U6EKdH/XUphTXLO3pLvNNAORq5dF5EQT1clbol1drFMvg+4e3WdugzAvHwdGP
LEyInLI8soatU01IhyVkI8WN6swLXMHE/rIIP5NaPKgo/nwAl62CxYwyjCXIxqvRCyY7xkEmqAh8
n2oNHgNUp8vAjEgyekpLSVAdW/q0cOp5M9F80zVPLvh1r6O1SOmnMcaFTuHG90cpQS7mIjgNngrL
/aoOkM6H067B1NthYceifDD5m2zWb6LR+lp5n1EHDyt6OomHTYXS4mWw2HT3YEvKfauMprRrV2Zu
X+iOcpe3dIdFFhxLbTcZ+rHSqTuEv18a2/wkfnm/DtDFpEKOKT2EKaT1D+aBPjeFxlnbYZ6eWPTN
GQ9hoi4Lo4zJmNMjj3pOenTuhMOmzb1qMVZK//MIfXOCvt5sfip/vN5teGj2fKyeUUpwaKE7II7N
oTKa7GjsJpGGjk2fv7BJrzkrnjwqVY7+0GTGg9L1w6If7C9eNcVwxOnR7BQczrzJwL1MbxdZ3xds
uhkQRwUXXzlXqvGos2oDr0crXcJJRXCT6pNmP82GH62aNv4eaH6/SOopwgSQT22bDKvdY6sNVcLw
CMntmhk9hAj9pwl1eIqE4yPuUIgGXgB98smq/WR6VOUnt1linAL8nXbboFw2E25gtjbOSMofjTgI
wvex1lZvPrQOBYvxYsqM+2BIbrU+QrkkPssK/aGdzOPGMI7VxvzOzhnOl23vXiil9gCDXwijV4XX
buEHPSGjd0/I+xR70W1gxaeTf+M2xv3o99sgCDosC6pjIw3i1ejvqt6BtTA3S1Nlwudu/qVVNshS
LL1s+FrxwWU9tgszMR58B4l9vaPiYOycIQFAwkKvyMSS4Agjt01TEfSnNBSuutxe0Uq39CbrKSi9
k9ycisVQKGItfBzV6e2g8SYpIW4hu50YDlHtwE9klntTlT/C1FnlFaCileDeFZ2FqncXqg2ZGKLX
tXXRQ3cY0ciU/5tYfxhT6zgIjIfUH8FMV3kO7y0LjHvkSNNlFjBwQUVFZhvX/LudRPUikdFslqOh
fBuwX130JIaFijqLpUYv7hy5C92c1oORXNaucxd31n2TqGJ1A6225j5Vfiftsx+oHtp+i9k2ayOr
Wg7tAIgvMo4L4tRE7YpFYJXJcaRpD4idd6V5WlbjdILQ8iawe8yM0WUys+CltzhQRiNe+Jn6gIvz
g5VQ3p1NwZIM8zJXlnHGXgPvBWuU0NhNhfrcFNEiHgBGZ73fOsCVdoMRXBRy0f0zWlg014Zy5pb6
xrKjsyzMw0WnuCemm9yWo0WDIAGufcmEv/ft+KQp1SM70U7tTm3JgxmRtrOeUPBcJlkWLio9PEsn
mjsUn7WuD/yhCV/Y2V+A+h5mm+QwsEB6KTRSjS4g/9Na+uJabPfRoK2yAtE3s76JdD6rn1HOpsR7
hYfrWTK1+NDE90GADw32HJXqnkxB3NPGVoQL9HHWikHzjRWUNJaMxXlAPcaNPdxoQZEa7djMWIiD
ZpZomZaLtlV3qLvScYdovHKVqv7KaMoTv+KynUIqr9jgIAbNHq76BNHJWoTDCIPASJDHCFFHLfWd
23H3TZmeDrU007sIz4bGJkidajX2pb/R1Ww1BGMBNe7Um9x6ERXhWavC+vED724I+miJxzCr+BoO
/dNotudFBHdPH9TN0Ok7220vilA55k66lTYNdC45ySIyvVMjTOa1k2HmaHSZs8zMZRyOK1trH0N1
7ABpzZ1fI2bSxuplbzygTIjL2/jsjTgEZQypaWL1U9NUYTz0MF1xbxzTZZPol4W/sVPniTMCy8fG
oeHFXeUmKkUWakko+7U7XQNcyS3E+xtzV3TJZu7V68g3H6qUhUbDU96YZ+HIvJ+V6Cyvn9rR3lYz
gzWGCADrxEPmUxlCaDWt7jiNHOrJA97Bftduuc8bygvYZ6+iizgaL20SrkC14c2plE8CkAwdulQc
h+zZKIVUg0/U6ponfsjuq9bbsjZE3uvc7jj3FHM90U9o18pF1eHAOvovWqBAUouCla+nDTpm8SPU
11VQZSyFUjnpdPPCcENrkaZhvRwisBXfWuca9+kqy2xEQwzfTGTS7JwyVGudjmQZRO/mk1cXM2an
VYUdWPY9dXl8349RdY2oxpQlR4IcPVlmPgS94a+atPrRZlurfRh07YRPvHKdbqDZdYgZNuse3tNF
od3aWXeuO/lVlbh3Y8Qg4VVyb9nj2aSFm370EIdmqRoZ2rtNbdK3P0xrs9eMVZDOdJgW/jdoBnQz
Ft5d3nBLhtXdmHF8lBuhshzohqXliuIv7vULLU569H3685H6KLJq8dfI8W7MMv1S+MMKvAZQN6dP
isYYDKGc7uaTMPqgSk3oQtXIRjkM1Q4btTOpubyKwrxq6DxKU+1qCNPb2uuipROaHL46DZX6Ru+x
QAgQO1ZZ6d54FZvzJYVe6Ve4TdlOQ8fYfXxDh5RTuSG0naCdkmO6jqMdxDNT0kUlHJd21fn6Q9ZN
izAxjh2P0O7SaKwIQ1INFxt2x7kxH9zSTRe6t8hcp+HF58bSn3mfyZRfqVouxwZOtyldu1nFxvjx
ndKawti8CXvIQElAXIRrIOjb3kEEa1sudu6d6a0Gc1jXSOmltCnpRnzamtx3BNqt2SjzDNExSps3
nTJdOAnWnpl+lTXlvdblzECXCC2+NGsow21krPEDgYYTX8UF/elGz77bfrXcHiKPehEW9ak+zMCf
7mroQ6gsKhp72bJuaRbHhLNHVGkagl1gj3e6cWuGDZ7nXXjuFN2pOrR801gPc8yp5m2U3ni2Rjaj
8KHLB0ta249CY7zsDAzEsdzu3dNW+U69jfG+DhT3qkZKmzPjzK+zRUiu7ZekzZgYFXZwVuvjS6+6
R4Gem1ix2A9KiYG5nmXr1jUJtsKlOQY3fdg9pb1oW0JWdKOTvoXpLUHbBNexX+EDcqLEEdWGPgSy
1c6GijlWV8ce5YOSjEZL7CuzKlCRxeMnnY6UkSbU7snz02vdVkDXw/NyuFNN48ouU84Td5G1t20b
HXll/iNK8uuuyrdmYi3xi73ohH4SQLKa79iTj31l19T90ndGetOQ58g0Chr2SXZCKKvm+lHox+e2
pVyoxvTi5X6/nA0D6cql7XMIu0m/8GvrNqg5/OPejTjox8t40K6NCqe0mvcPZBKtMHy/MDhpq4ns
qk1O8xqOQ0YbhWeduMkPPSjLBVaCUIOmaqEn3XfXKE+xPd/0RfslNzvpFlpgInYxVvG5N7aXzWA9
JPN8rWeEC+xSWgXKNkyeA4bcnyDdHf2/Acsu8BcqmuKlPUTL3gBs/z9BalK8+7e/Qat3kNpl0e/+
sdylzz/+4//kERveT5xuD8bJb/4E1tgj/kRxCo1sR2cvAXL+G1hDsOlPC5dNFW86lwRKcrh/AWve
n3vlGBJ8lcYEkstXwJr+J8g1v0fPjghAOsZ/B1g73HldsGHVg2iHMoiBjJ9zkMUh+uiZSGpEt3HA
cVRn2nJS03YZlPm4ar1qm4Uh+oasgqSwaOctZmeVDYFCP1JrSQ9HuTIs4yYMrefAt4yTtqfyVlLk
XKh24G1a1foEAnnHfUBWxMbJD+CFJgg6pA7OrrZKtXqa0uR2cizIiZqLQpBsevNIKB5EVbMatXUe
RMZ54KubWomGVeWqFMs1aHYKceEyVA1sTYbktKqVTRca/AHl8k2YeyuH2stJmuUtYCAItuo09z6U
7ondxwhQP+2G1NkMVXXdbpRxmlZZTHGOOWAQivpECVW96UlHT2sF3mif9lAsczpFG3LeDbqqZ1Zt
etuxQY/t1dT7DfT3TnqKUXFVkClQFdjv71ApHT4Cd53lt6F3Vxfj8dS194OXnk89WjG1i8CwX3dE
VTEUAb/yjxAuM0+8tvjBllOeWIhRK6l+qiKi/zUa5691O4QE7qZ39vF9vqtJcG9AkxA6beIOmCsH
p2dUNHmNIkdxi7cFHoq1viJAOc1m79gICoLeCGm8zlOQzjBPq9Bvj3xj0lcFpn401XwhdrepfW2m
irzG6oOLsOvKBxLCZdNW2kmWBOrCGanvQeX9ZuCrBW5xHVbD8Wyqu9aAAwe49ANuKf3Yvd0s09hi
FzbztRtm4REsPQz00q/EevFKiacNTKluXeTZty4FDQtzS1/6aOctEY+rmP1dPglNg+ju40F61xAn
gwRnG/VZ5NyQ1j+IhpLKAcZUpuIW2SvjeGQ3WFLD9k6GCsexGIWfME7XA8AYklcvjlMagODJS92F
DkoRbbD6+HbeFbi5HbYwAhvRVAeoFv7Gq2jRINgZtbSrbmdMuw1GagNvyAF6BFhXpnEGvolMDjPe
kygVhU3IPMuJDKK5AWZuFrWTKSi0pinE4SK6KukjpYmeIEGxp4Cu6uKurbGqq93wMlR867T2gm0e
/0gyGr+rbr5LrGET+UVDjTNP1tEIqE796WiuiYU+ftZ9oPkqupO1ozlshqpBQwfx3QGE3vlZSggT
1rcEcFApwq9dGO+CgGO2O8pZM7z0DD50uS4cf+0F9kVOCjlZsNaKvjRxQqNFs+lePr6rd31A+7ty
tX35xTG1w+aa2RxgSCtTfasqtrFo626FKvq66/Uzve17UJHksq8GCZA2SuoXCy++Sp36qwpCZCFQ
n+vfwi6PSGgjR1xbnGU8Ts0yzAJz7SXJOnaGZjFY2ieD+U46hc4l3VItjTo3vZ2M7duJM6ReEWLK
VN8ZGhjbCHlwXVADRd/OWU3G1J4FDZXJfrSsTaefeUFRH2fu4K1LhVJrN2QrU+lW3PSTZ9XgWWEI
gth1NsGi/WDq6Sms+wX8j3HVuCkZcIPKiKJN/cLxtI2j5dpl67fJUm9Gf6WW0YtmJEyyCpjCN04K
W9vp3/JpNEEZdAu8HCCDFoQ0RVOiNe8Gy6dqPSnrxCju4l4jLuuizcfvVUO59m02wZgwRJTdoJUg
9EoY8HaIZitzM+pn9V0YPfrz5B4Pln1cDlAQgeK/Nmzjl5ZRXMGvIBmbtm5vq4t4TMOl7iz1sM/W
o5F2R3Pblyd5v0mD+qIgyYYA4JzS7+me+kl1D+RULsxRK86y6NjLI28TD2a80e3p2dSP0m6cr6ll
9w1of9HRhdnp5UvQUosNRiPALxAzwVIHDhlhfu6/g2vftgpwStikx6klwK5lRWuvsJuFpofFeuxa
bVmEvgmbcJ1HSsNHMWHbzlY4H9Un341gW9gIR9DIRbYB0Qe40p2PkYpwkdY6C/JzY+rhxt/2E6bF
QZP0R0yNsz61fM717EuuKc6JMurf1U6HxFpmpAptvEl0o0Jypzur2qDD91WplrVROaeZ6Z/qIflu
YJ0NNvojYVG5K9ed4ASOY7TR885fFg68wK6c/G9ZEZASR6qz4Ttq2Aj6aM021+xuU+rVbgzG5Dwq
vWxpD/p9UE/9OTbc7sJzxwqmaV2fz240o7Pow0qOxxFvlzpcOjGAoVK5VDdyLMpqHXJs6eR0E9f9
dy0ck4spajd1QmuCHc/Vpu2cGsFx+wdHZnpU9tbNWFNSLKI2QgnCXGO4inJDZ7w0rn6fgPZegUbR
KhDA5KM2wYaswJTU3O+oGg2LLulhrfalsjSg2q1Vn34ApZtu0x5fWXtaBUo3rvyqcVdVqz5I521i
df4FUBVtSnN7lpf9j8Cy2BJFonaiyhQkMG8Ci1y8iuxrJ63qs8LqR+ZJuM1spG19dFhGnQZNwsVI
d394Pq60cVutOugmM+ALvKqG89rVaXeB3KvrI8o0aoyfn9b+X+bOY7tyJEnTT4Q60IBvL4ArqSIo
gowNDslgAO7QWjx9f8icM13BzM6YmlVvKyuTuBDmZr/94jysmGs0bo81VOXfEHP2oHz9R2z07lUd
4zVam9iymzkmTGqYLq5Y+tvOUSEQQxZBJEi+YrKZQr6EvGFVz6n+XmZi3nVSx6obnA0+hB9apnvl
D1AylFbXxyZdnYNomiJK0uFH1ci3aXXGsEjK1zq59tVhMMz86FbSJX0ufynTAlSrXM9q7pNAKjto
qbRRvn4tBlMGiSPK82xaj2ZfykObwiTJ4w9HCozmVqWjEspkyEQOs09IkhEWZuy4VTmu6PyDol68
fbx0aahafBfdWKFLhwfj8DUF+NZJom3NjzkbCnSC9tYc5SJc9a45DIUPuli6IuIDYodXVhO5UfYY
2KaWHLXVt8h/MsU+yy15GFeweF95Oy/v4iu93uz1MvPgzsjg1YjpJ0f3c+v483lxP4pUzyMCRadA
Dc3jnGsFdppwDMGMiLK5Ww22zbJMoXwv+Y2bmENQa3zdzgZP11CMTgtdSp1Pl9SDDZN6xa011dfJ
uJC5ZFXqNLt4vdRdeljX1iAC3rrm0IJ2la3GQ6V9tYnsDczMNSOhGuOmIa/tqcy7Kay7eI30srj3
jRqSpOYPzPHeSWqtOlZx1wRxZY9H1hEwujTh38ysnbLxAw+P5YHx7K1kq3DuiAYvxxiKeZEGQIio
w3yU6KODrnks82iUxV2R4uWn1/1rkpYzNgGtE67K2bX+arNQTe1DURv+3m5YABgfVTWrAydJGXB0
+yxdKyPSJoQO9eJ0YetAodfS7D1tTOd6dmVAjCPFVLXNCc0+hIRiAV7ixAB88eeo8IwnlHzJKWaz
dhCj1wRpVd5VyMRv17gN10yZFzhEt8YwvcoSFFpoe1Dp+oz+4uh7+T1RbvrRqGqKoecQ9zUWlxjv
yd3UANWMtftlsrSf85BbwBwiIKURKGWou3CqEVAI/FVd7D0BwR+TuqcxxdcxHVTzNC4+uKehXU85
fCgdEl7aFe+TKtJz7uo3CMcmsJ3Haow80bSnnKoGSDY9+ouGuw98jBDild3tcmnjL6QjQ6g9aK3V
UU2Oc1wMIK9lanfa7KaXzErdnU60VKTMqbuloXhazb4LdWfugobqcbduR9B4bGLXfy5cTe1Yh+Mf
4rnz3vSZZFM1kcSrDfy7hAJwHNfEHrtuMPSjFtjb/s1soO/NPHSMJvCyHa30wvSWnGy9vaH5fzfn
FiOhFjHZ6oka18RWHazSaq4TfWYItbEVw8HyemqmO9+cMQdLpfeoY9fTO6fJSp370vg6ZLT1ZsIG
wpTLt1FsKd01SBhEaJs9GVzKfvZZSig9yKtUv1ae+ywq/TrXh/lJNT1Wt0oEnh+rfa9z/PHlfXO6
7jvQHhWibm/TPj178ASOM/7n/OhhPWJGax79ZBVhQdueZClYf83j7TKLSFHCai12akHXwLVqgJl2
bjKRUxIbz4naBHMxC3mw6fyUON+SGkNQzWh2/Ww2R8wm3lOEylTO8Qfd9bIXK/Z1ddvLg8oreeId
ZcHadiJyJgO40NmNQA4862Q8um2h7TMjZ3NDjaKwJVM4CIvqXP1E7O8eJD6sICkFL4Gz0ywn21UE
puz00bZAIln/AMbufG18/GLzDMOEjAJczRYCH/DVZD3g4QJp2nAxLAdRarleMYlDDVaeEYwupnKW
UCbNtPZA8psbjOOkwpZrCsZh/EZxTkKU2FAmh0FEbW/yp2aIWvTOpliMK29i1zxs8KHfs4VHynwQ
SR0526El9fQtU9ZOz+S9oYTLjWaFoWRDOJ6dhIi/q2ictKtxblhcxPG9mPqDnDM+aVZX1aJeJxwz
d13v3RMBxg69j2u8BgAJq5pPdWRvt7olrlz60d8iWh2jvNbW+KGpru0+fbV9fPwNbOh5g/gD8tSZ
zv2qsrtCFwe9Z7vllQ3p9l35Isb6Z90T5mtkhHZJA5BHv8/lmNLKjMth6Ztv+aJHvratvbXrYTaG
sFQrO9zc1UJhaUfx4HTJGq2D4rFqCc11wt1e8uQllSwMraoIh8Swd1I64xk8ZAvtNU98Vt3F86uD
KLrvgGcvzezjl2Wlt7o2MREY6VsVvzICOKclzUOi6qddbWgNafPDozYN010pyYlbKPVDp5ELRy0p
Rj1BQF91YaOcOvIk/zNywJ2XyiLQx8rZxV18/UeZGqGVwua1rVNd5LxfYMTFXJh4vLOn7mCWgOGq
ju+A3CTKLSKbUQqShgl97OOgKTVa5sTAtHqMhpIhOF61ddfSB6NyVOiXvDSqnAFdTBKQmDqFvQmQ
YVeVjDx34vjm/lruaJ3yUfDf7hV0YSWLK7S9msR600Ml3KH9wkpgpUcqPLKysSerOF1i22rB2GS9
K4VxrrzsngZk+vOL1dHrH1OkOdRk7y6JQ+ErJ6qa7AfKli50Xclyc2PExabZ4i/nX9dTT3Spll4Z
A85Vfq5v1sbEh+V+KQ5eMQN5NE7EZOGEejtDqkF5dGmt/pu9Cn0Lf3srson5KTc6Mj3ZukKBHuhc
WIFUedR32rJzp7iMRF7+XPvOwl30W+N7XaTPXNTI5DEn/aFoau0M6RSnKU6jktWK0eAlPGaZ+1RV
YmetMfy7HnIthpD7qTbvjNVS+5y+8K7sp3Cp6QFI5kRPXg3axZbTi9003qVxl+9tg9+vVrXtjvDg
cg9lzD40BaL2hP7cGYb+esqgQ80LBbzvq5SwUDowKCkOtDKiSG2MUN1tDJkbQq1yFjZJUbhALe9O
AuWk9dW3IvGeZx15isdHcCKVkMIwJ7RlNY+rG9gYktsdrJLmLW95oTzFS70gEUpFGjmp3IrRApRf
35apKlCrVOaFX7oJVCJgv+msuIPZmtfBXDIKN6KLIJAcCO5g70V1xMv8ZEIrrtZtv8I63ulZKbm9
GSrZ8ee07icyunRfLKRFOc09KaI4sWbiyS3S1ylvvzaVRBFWtYFVc4R7OY1gbcHrL3BAo+UKvD79
oWlcuSM4NED4XiGIcSKgunfczee128MjVBh09uvO9dpINemhyNrkKVbZPdQGd0jNPQdZenCqnl/Q
FpgN6CxIfOxbWNK4YdFyU7Ui5zyfBRoJL/uathiVTCp7M2T67jYsd/XkHpCP4TUZIFUyKllCo0PC
/pqrO+AsiWFhTh9axwPb4bzyQWGHNkommYX+QVMW3ceAsopto7/Lv69lMkN+xMvGbx/WxH9w0vVS
bHGtridNJP3xfVN2D5OoUGn4PL3UUMuu6bt25+F3EvLxXpVpfTVXWYFgsPPC3CCn9I9v2GN9Sy6D
GaSafBtIhzoxlFpRh2jbW51rxhMVmv2NWNY3mWX3mj08z+6Av2mif8km7AZ7E1Jj2enNqe+T57Q3
vhoJRLhZIO1y85LqlSOLLOvuKl3aZCeXOL2tLRL+uIqYFIZm0gNbM77lieUc3MR/zDyxQuoD2DAz
5+J3M8lj9XTP4fWjHT1U8+w8SSOpHkzFLdIZhXbNWF63XfxGFlKNKjIjalMNT1rRfF1ikFBpadUu
8wedDEHtwY69YzGIn9VC89imPvq83qU1TgkMrDiTCyxzr/yKsUL3eueCR/VpqofluLChCJpeO6US
XFeDSxD+AQZt9KysEU3kD2/FhKhE0xcW/yV2z8lU1PslzJeluirk8h3T/xBckAOxMO6xTNQCLzGb
c+19o+FYD9rwkEzpd9dhi8c0axxsPXuRJYPAWNkDfcqNtXS8fQg4s4RtbLv0jMdgBEFS+f2lyfB0
No2gzjTn7MYe5Ctp7VPCAw6xOds4JJkXtxrfzLz/zoIChchGE8Zx6sLvN6/qojwCm3LmQoJ3jWW5
bfvVCq1MJrAcwQ6FoU2BPdKK2Eb2Pg25GyoDux+nFvEl03GfVOqntGwncLQO51AXkpbGLK5TXrKy
cvcNA2cdc3DJpHuDr3Oxi1YnfnPkqw4cW9oPab1+6Eet7oa7ZS2BAnLxbLeyi2p/aqmqMjspVyMb
s3POkym+LZ4VGSLW6et/umZR3YxEVkbEw4gLnCe8F6D7q40zhpH91eIx59XdKu+arspPtTNamETr
D3ZjlUfdH+/bvPtRwUk55HbxgwhcGweyZ9dZB8wP4WZpMf6T6RSOnsgxUOungMA7qCqm9h12cei0
SRJOyj/F1FIyHhiddO3FwBiDsAnO5Dl5awv/WY4GPhrWu+bq1zZN2sUfWC/kLF6Nqjf2OSFD4bou
ZyFh7Tg2HbBZtXhHey77AxeoCVP6/TzieNUvpnvR12uXCIO2Os0Z/tJZytHu+qu6a6CXlx3NazKu
N2tMk55XxjFnlxz1G8rS5miJYoeoMWGMBGowj/eMhzd5M8Gea+DUmGM2BFhChtxYJj2aomKQobO1
3OXgPsHgw8sUnRguBt8SJe66lAXO3Kxa4Keaw3OFE9eVm1lvahfHqW5DDRl96Jhtv1/i+WVO1/yQ
LJYTlhrvQerHHV5rPlZEKV5DRV8y82cvrTtvG+9gm0TYU9NWlxY9tAJjgf6G8a9hrnjFNi4Ndrvs
bKN/Aw7aDjzSrscVsrxBvzRj/z7rnOsrLokIuBCHWD3cC2dZ0Ia7fCYd4KFER/jV7beUbQViHVcM
2uhNL4V37W7tUCK0Z2PWhrMJ7TIoR3UPcmQfIEJ1RT4i7MzPdqUeWqVbxETGDyqb0rD0ECong5Xv
5gUnDKsbTkuBYZuG6Z5uYPvupN7DrKczEyehiutqWFd5qqVhY92IxkKXo3ehMcQ3FQpb4sVNxkji
x5pdUcGBnjgsQjMr6X6Xo64T9rdU+QsZiB/LiG084fTbWSIR9HV3ccdV123ypbLGcBTiI29SnXeg
3S/IYwwFV81sCXMqvC475rN3dim8gWrEq13M+QE5bki5ZfxPeESDfd2tJvAYvq3XQzbcxc1h0c3T
OLuoTPjI1zS/5HiK1Lp+yEqG51SYX7QhD42me4rbCuWCj6swTiYcqvImdrxACgxI/yjCWvei2z4Q
6zewk+La05a7odEAGOx2P9mCDYL2tVxUEGO7XvvPqbUSP8l+kZ1aow5qCKFi7TPlcEuWObKg3+y6
zGNin8aLneFrgGEsxWAlgFzCIStaZZ8yN/5qW86tH49nElC0YO6M99XKFTp6U4aNsZwzCK+cATns
t+G75Y8c4eSsV4CcJL/GTWRCbSVKUQdH5QsFzu7HO80WKD70IZw0Sz9UwwiPZDsIChdfXNtT7Q3O
fj8LdwQQa/I+0syF3oXTikTvbLPHST8K3tUgT4k6qC2dTrXVNQxmkJ+p0bwubVRa2aJljHMWuIhC
K7jmgIe6JnuWXQjHSQNRh9Vr2yPDgL2zunTvS3aSee1aJ6+DuLwId0t90Vi80Bn3nXBCNciRe/2l
nRtGjfTWkeZEVIIDXa6z4gCJwxQNvT8ggVyqC4l63qk2SHl19OJoFhCY661ln3IEHCWR3moIFIEr
oHu5OcjvDgupFdnmduM5a8ZzphfXSzq1R4uGAEVa8TV3J58xxd8zihCOLnofoageuSMiNNEI46SW
ft41nYP5kmlDHJ74M+nCJFbVyRTMU2vfJmRUdNgxInQBOxlXyrejaTeA8/IBPAEc2cUGsC6rjFks
K88iXQ41zO+sHMwvMhNhltvv/qw+PDnmvALbjV8ZqroMI4mqhrJq0FuwXLJOMlwdBGqJWM9znNon
V5s/RhvLhZFOkkDS5pRgFnaBhDAfjZbkLjvZkrGHjaPHC277v9m2W/rG7f91TSgsz4R7D20DFob4
tNlqAUAz2P/FoxBAtE6x3uVaD0dq5M8moKktFEoXaWcvuKMde+UVWqPqYxxQ1DjtHeD/LP3AWvWU
6XiKWlDt92K8G5uY7QDUVuYhWGDttFtKfcZyNLKXjqMml19HbFsWUujnIcOwzPXvMzvP2SMMaTgW
pBK4Sp0LHU/PeJWBWa9ZlFieiws/xRqjNtmhrrAoxJhd+Df26p0buYwkZxAPBxVdqYaJuquuERWi
h4cbftDTiY4e2hMLsNDo5nUfe+hgdds0bkg0IhPFH8O+8772Qvzo+zpMu+5G1Qzlid9GXX+7NCxE
iqEB2mIEM4CvVrP5MKT2w8sHHMJBA0bzoPQceCotIhx1KYZrg8yq6yBSle0Tux4tbG1zp7fC3WFs
vUSayMDeHLIVCvG0SMjN1UI5oWQfO6Fe5VwWRyuzb+tioFXXR1ghHR9/bpdzUMTPVWZeCBF4yEth
BpbgkZHOjQW2TK48I91nnUVjhYod/Jux0rC6fRYn1U7bFPvlKB9kxSHbEbqpSYaWJf7ZjtuSy5If
lZhUYBcovQoXTlwPFoCDX0+HxZ7Lq+Zo4Br3jtNkkdf6F06vC4GzLecl505aeXxcNR9Jn36Q+NMF
bNRvgJm23Fu8hj3MYxIdzJZYUY9ptfO3gbdgzd70qDBlcimaJoPDnT9YtWcSkvs86jiboUf2DiZ0
5oQzNPNdigevwbrdzVHUKRfHOh/eM64DY71TXw0gghDh9bVnMsR2lc9NSjWwf5uKnWjdXhFy7mFC
chKzwwAfa1PE+QGVFLzenZwuaEv7AqvzZZLzDva0jIcPsVRa5PsZtiGz9Hiz8UfxTXKtiDbvoRJl
NsxXpGQQbKu9nU1dQCj7Bxh0TtYPG/ixXAU3X72P9dxceyMy91q9ozW+ijPw7XwOcY42d23fXSb4
iAdvlni0l8aR3cLIArKM4nnKojUz6Hk13jF0DSE28Wzh6N12Tk7DoJr6RfrJxbSWu2m1Fhzx2xfH
kve2Zd75jQXBlGEeBOGQsbYKzGFhFMuIu86RNMXV/H3qNmq9xQGwrFXUlm/Sa64K9vE07Qu7xviH
vtyzqzeJYwqduKXthYwy9DE6QpckaBAyGijs1VLtaXY1oIYpEaE1jGdno0N2C9uxxbCubY+WTqsq
zkAIf1g9CXxBu/elqVgMyOQL5l5ZlM5LhPGSPNOPqyAhcdLX0D/m4xy5NjuDeoGdv44OABZH2dKo
D9vieTUOdi+D6x/LbUdhA2InJdgwrCNwLQNDzdlOv04un2k18pk6aRcp5pPSrm3CnX2Bf98rNBLe
rVo85x2YkNfoKhhyDMhz745jFINFcA9tpLABdz/34/yeZjjg/2a9/jfL9U0jZ6CVQzyKWOvX5Xpq
KVZzrlM+VlJ/TXt/IYoqvtGmn2vRvpYEtYR+xRPI1/FYlvSTjn1f2rDd/3gugoXDmrb7f76mjZ32
+eAQeNdC+YNYh0Har5fUM3IKK3GrR7OCwy58ErKTNOUwNptT7WL/D8LoLr+xRPubP2pbBsFVaIVc
0/ts41lXi6VsXyMmTyUoDVzvfVMA9d7IR5UdS7uCMez+hrPyV0aaxe9DTwxd2oKt+JlJo3SZKDRq
9aNp1+152PQ83iousZtj7b4yfNaPBtszMgCpWD3KX2RbMpxb78WrMBZuE3+f1cYrWzbc0dxsPcCy
j+lj9d/5z//NWQ5JhehMm7dENz9TMKqkU0s1LM2jbrT+vvTx3DKRp8Dqpyfn0VglX3SRvDcGKgaT
3c6yqYcdQ6RhsdFueYd+++Ju/cOn1wTJtYOI2ee5QY3/9TVx7I1tOGXDo+8qtgFMgLHojnDADqLk
DuD4+BznLXUYbQS5FQlc7qW6TSYaNs/9GJvqJ/RM68pY2mhuBrG1HufVBjm0Ohq+1BrbEKsP18d7
bfSN9WYy7IYsFoK+bMcgQTYB+K7FErZe9m4iZoZ5zkhVoOjSkNYcsLx8tkdg21xk2pWiFOxGUEzW
Sjee3ha4CFFvWm1bey5eESRSqyOjnW48J0vO+cpSoinUSaQl4K1T301FrKFdhfPg44MQ1sYKmbyT
X6wKEn8867tsqqYnhvOxkuNxwOgiXjLkJjVeoEtC1Ja0giK1GbQ83uj0JW6M/uQNZh4IxGe7Htw6
MDxGewtLBwSx5JdMxVGyTQv98rZV8RVlhBCXVng4YLVsLEYvbE3/Pl3XC6CzFpRa48BthTgBvhUR
ckV6HcdHZJEneSoX1kR+cS3B1rtSRabIVOC8AAiNETKm04QG8kgCWxxmNn6Wg7NnaWIA/JsPuDWz
BnJbgyMuLY/UQB2ZYjMcs45JXBMVViL4UImunHAa6V56g8wpX3wzshU6+iZ2EBv9Jy76fc/Bgd5h
3Is00JcqoSbXM7r1KXQT58XUp8Az0ymoZ+/Vxteq2HxexrFlmWi0X0hZiMYGTQO6OFgi32oXcySp
1xelYO4ZPtggy57z2Nd3tUg7RDzMVFqMIg9YqAXwNdxAU173G4LUXws4mSA+0lI4xICd5qdqOchm
qH1y4h54/wANcao4yM2/XiOX4jeky7/WSOqjQM+B0THq+c+cS9OOzToRkj/Fe2TCVJlqxMaq8h+p
5XdzY78XwvpPI5CxL4J77dqW4DywsOr49TM3AF3TSrXeg+3JH8MkvtCDRVrxY5F81lKsL/98+Gxk
sl+rCmFeNnUOny0bDcunqrJMJMlXYuY3tq2+Yy2GY01fcwoUpftbEuvG5P3LHwM7M02GF9P4bEag
MaDVtjt6Dyp2sO1ynRYst2FCB71H3o6yyK+wRLPVUScbYO+Jm8x+dWfvN3zxv/vNuI2ikebJCuPz
Lc7yRg6FMfsP0gVNl9l0xaYKfCKV91mn/+aPGX8YjH/+1cIxccTibeVGf7rFmlu6Nnwf8aBvOIFn
Dv1lyntG/mp5HjVgaaW38iTHBVh8aKeQ3YC/r+zlYYTZeWqy7sJXa+51vbqWaW3jFxc5lQ77NXtM
vfRqhLwaljr67iFf3wUg5wmC5Vnmxp3vUqLdWeuOrZ+d2mKw9tkItc1PUdlLs8yCiXoR5M7UhKnc
REOdgr8u7dDSh6NX2lFnVSAY+CbC7GnCZPwO9r23NJ3FbWsxfpRSD9VsnqTINp8Md71tgBiDyb14
hWVGtrGwlLaqo5X2Ajr59AA8gzquyfIAae2lJpUodHv3iy/8ad8LMLekBe+vYu3IduBq8LRjrEsY
B9r6fV3j20H63dGZJT5nbhE+dK6UL3pSPXFuZDt/NWI0gJhVV3ak+dUl7yFE52T/xkv7ocltMcaa
+2D7p2ywdOiUOe4MOgyl1j7M2SYZhMgVzXcSXtgVsPlPJxNIqyTdvDJKlhLWaIWTZDyQo0ZiuEdz
4qT2HkXSZlpQRf0suwOCvzq21W03V2dY9PXe15u7yvKd0Ko55zq96o9rPjzVfpgU8VOnJfV1KdR5
mOLqi9u1T0Uy2MfY98aDZmuPyBaaW2m1X1PXQFY0DOm+E2ROqizXD3D/qyjJkWi0qIb3YnJZYaUa
BoTVe24CeSyLP+1Sn9W8iJtAM1R5/OcC8sfr++vr7eP3oluUSOQXVK1fCxa7yWWaWozDBywXyYWf
3lyYpHlpAApBmIv61UUAGX/hRIJ4AT96D7Sx97zWwiFEM1hfbEue+myKaQP8GzaksfYjwZx3SNLf
XKyxXczni9WZM2hZcIwBKfr1YpOhNR2sqRVqXIGsf5nlbm7VTeyBH2rwJgS3cdcZ7JWspVWRl2En
6yN0wdcoMFZ6KmmzvS8StAAObBnbT0nhFXf/fEv/9ioN7ihokm/+1coha3QH2dCgHh2QJN2dohKM
c2WVIjq6n9oiic1qfoixeKHVBitBBAcER+CyHsRpfpjw+oSEMrR7v4WUl/2Gw/031HOeOJsqJEyO
zWH86Ykn0F8ge7jqsTfkT7c23EhrgFSqhvyqkYSJrhzeoGCgiNPjS5uJr2tXIgNWkW47DWGCRRJM
KZ6uUic1YFtelKQtk/Eay2DwfRmy4WXRY9ih2cEI/c29/YzTCcYORCquj7TUMknp/HT1XZ2goXSI
xrBsWlrfxcVet0Y3nHp02Vqp3YEjp1HaiXXPxxua5esYo+3OFxlfeo6tRc6shrOnzjrM+TTuR2x+
NjjokEKSDv2FW6IbPLIC1kDD2E823PLYzdlJ5molKdP6VshOHnCmOEwpisgp11E3k8Hm+Il3jWtR
GKNKwY/adl+LLg89KMLjQH591wdZBW+KzEQQbxcmxCq/D4vxhgQCjfr4kUrHioYmJtpyzvCkl4pY
aDIvYv9UKNbnXdrB/x/3+jw/F+zvBSYQpR+7gVuWr0tb25ipOPco4a2TvsBRzCf9VMfCv4pFTtIc
3l88UsV4j1Rggndi0Oz2ZRgnlh6xz/zh1goqwVwZbFqcANlIcZFADUFcq2MMJsvsdCNFvLBYgq0+
ZQ4Ol3UDH3N+MvqMxrsqG7Tlbzixky5u2ldrOrxB22PFNZXWITOgYfh9vq+2XbuVB05B3ugE4/zP
F/w/sgL7n0SJvygX/9/0jX/vKva/0TDMQ8bzD+pGOXz8Kmnk//6npFEzXPEvZIcePSte1ra/NUF/
moX98Y82Z1PPRkmIdnCTO/5fUaP/rz86Ix8AQsdz778ljYb4l+E4m7QIgZFuoon4TySNXMEvhZ9y
Sf/u0Vbjp7Kl9n7GO6YEurQ3avXj2BYfeIAFSW5+7Qbo30kPlzRzurs0+arL8ipZiytP9lAZ8yXq
WjYP42B4QaLMM3u5Htah91N6C6NxQ/Btaj0lyt2li/xWpeo983WsJ20DqgHY8GD0UNjhoeWe81Kk
yykFdkf6cE5MN4Sqv+tiaC/JepEWG2XTO02eA9e7uoeiPvT97SSJldYx+5jts57Pt3UaH3qljm49
XjtsPmUaujifDJOzr2PnCOea5MwBqNo9LeVysdP7YUWi3arkwzJi8PC6ekpolFADvokWnaaWKUhD
+VWTnDXj0dwsLQmz8PLyeYHLOfk2O6AK+paI1j73A6/KXvzWuoW7dZbVLSrSp75m1zh5OIaWd/EE
VJvk2NJAwCEbztujuj6OPtEIab8WLE6LlzorDgnzWxDbOhMoEHWTl9dky11DJNm1etyBM9oV/N1+
Z40lXHcI9EwJCJjGGdtUk6WtwDIIWFplgYVZulrYJzfYfWnQkdq6C0RtGowxXbGzh+wcIywJXfzB
+I+M70bhRKJMWC1aVPbZ2zWbaiM/G5nxJSecwJNz5GlFUPjD185CuI8FT29cjRnhTmtKzElxlcNW
HdL5JsVObsfuAGsfPfBmYBPLTX/IJrn4lf3n0PsfVaS/LyP/H/Xofypt/ysrEnXkf65IT6/l8NoP
vxYl/o3/o7P29H+hoaI0OVQSPn3mwD9rkuHiYIizBEoinwgjBu5/K0nWv/A0NGwB6seUyhj+30UJ
A0NaMgM0wLAwfMMr4z8pStYmkvz3ZpSVOoAvXZ5LVeSaKIz/LqIUkCT1tvXa+2asCP/rBOriCr6n
4RYd/gFDcqSOLjd5Yd4YsKKhCaLMsJO1OpkGqyOM5uA7Fdkd9FkLFF48mG6+z5Xu7uqhKA5rLVlo
E7wcQYcYj4YqJiZtmZ1rmHVimJabSa1p5BbNO+0t/NXVqo9JbD392yO5+/P3/Lsr2N/8TFPXCXOk
30Lyh0nRrz9zlq7oJmF099gl1btKFTKsUKbi3NPmLeEbanQwl9CdiylYgSeqOmFZyBUaJUv5cY4R
wxjX7aQwkI0P8ehoUc9K44DrN5QaNR9K5Xmssxpsp4SHkho/Rx1m16Uul2+40EcJS/aL3tPPWUSx
JIb1+M8/8C+wNo+QbhSb8u3gM3mYn35g0+G6Mc/9PQSTJSwNuKcJYGfmI8ZqbQv0ry2m0NLs5Nqc
7lFMkaYd1x6aFXKJnBh2sBNfG27fPwLQHpWOp5UxsZ9t4/n4m0v9DH38cakEBW7GmR5Wt5+wiLG1
VDV09XBfcOvRR+hGIGvdDeZkyo/QJXcCxcmCBPFmMtsp6Meq2Jsr3kT2atHKI7bWkuWNKGwDd8Uv
v7m4bfj69XuwNjoh8aZARNjQfurMM5QmZuJU6z0d5XhlZVhuaYtNgXa+OEYan7xekb3buWizeNGC
zMAsW+pXE2s0/EreFjuWd0Yprh0ZW5cynve/ub6/3rxNkKnTRlgm+3/30/XpC8pmt02MewYHIHbh
fxu9GM8Zy+4vsnZI4caprM9al9Rt7KbBg+q9W9ho/UeSknNF2jL2voa01FWjwZf758v7yyCO6d8W
r2M5eKyyaPnsQjNARyqLNTfvvawxT4OdM2WXHpb1g8D3ach3E/rRU16VB6jaJfjicJK7bkEpxmRi
7YamTnriH9IyquIFXfY784jxBTIDOkok97/BcbeP4tPD3lBV1l5gYhsE+etH46WqdEpztO57NHz/
xd6ZJMfNbFl6LznHM/TNICfR94xgBEmRE5goUY6+h6NZTm6lNlYfqPc/k6gscQM1oUWQEgUFHN7c
e853qHAF4TJOUjrwdnQ/Wi9jbSOZVGO0f1liLf/+UcHD+PMfh3MEwNa28dV/NE9nkaErcK70q4cN
c2WqnTbD47eufNQYDvXtRdEnHDHGxPoSxB2RA16CABQM9QLni3H0vIbWnFNMuV9btQn3RuCN69ZS
a/YANRLUqXYOuWcKMH1MKlj6bmo/IObp2cXAm0PqjbHE6Y8IQPN7t/kW1t0XodUNAQxlspNZ+eg6
wTeYGhwIY7ehO2418xyE3EMeG98SdEth1Ayn2MqHrVcoLyaakptkV6uSH3ZhlNI/LgyS49Jvce3g
xWntc9OYm0HSFJeDv9PSwEMkpOqL0terDarwc1TFxkoNo5XItWDhW229AqcV4xGE4K4KIB9ILqJF
bsCHlnl3HqvAv/jYuM9JHR/TUJSfPW9/DBF685wbIAbTGVWpCv0+RGTFYCzc1rmKJMHSmY2cihv0
vx1h5ii0H1VAtK4sqiu1zl0XQK/wsaq5URrNI+CIWdunW93B+KDHtyaRwRUR+VzgHPrsQv9YyNkP
qKB7qCrx3FkfL1RzlM7g4Xeuahs2qDk2saPGy8JZR18Si/gRzAsch+1xhvMynLUG9t+/D+iP4FE+
H/qUlLS4BgpxdEZ//6hsVapq4Kr+9b0r0hkZ/ArIsDPNw1tnOubSaVp7KSVEtNxkZxxi5Fx8cg1/
TN/TNbjQryzwNGT0TJ/SL0yIjKlTV9pcYYVDLh1HXjZzfVTODSQRH2D3bEjSXYnxbKaX5KIjsYc0
mSIXFaoOWH4gUFxza3Npo2C2pFUucXVt/36NFhu732cdrpGeCqHyELsIi506FL9co88imw+1b13R
ny28oXVIMkKBMnQw9Zum31Y6KKxIJLMq9s07WQlnadiwupDwH/h9clWmHFPwN0xaetgDgobbBQck
EnLHVHa+ss4NW7mLS9NcSSiFiOCiZItj62ukNjad0HESqKM+teOCEooaZS9pVVxN8gvJVNF37vQl
/qaopbY0JW5D4ZbWRgbaRcFpgHbiZ2WZGKxsQNE1luho/dgy1llCr7ch20YkYNFciDj7Ch8bgYsj
NXn5mODB/ftn+UfexlT6Y6sMnE2juQEP5PfPEoE+3kya0NfQbr+WWdTgu6L/bOZBtYhEvipgGMz8
EJxWhLqRM5MMeEoD6AtCUfcVNGYOS9i4S+WTpcX5c+LQId+ouuEhQIFFOy3kv9xlxcltp1bs+NYO
7KnpcRf3VaEs8w5dU9dhCvEhpwEdLpdlDG+tC9R4bwVeTIq489YkNnE7SiT35FFRyle6fIXVJThy
xn9URTaeA3D/iOaeI5TA58Y3CCIP+mauiRrUZRRmWwX2t7PoFRssCOaVDRTqAr/kCAdykKc08+Qp
IayZzG1t3Ai8N5xRUWpyZt30E4GQSqqHcrJaVaNl7bEe2pkefdcDgKZlogZHU5FyUVpKssKoapzd
Qt4nZOhcWKG2hoE3k55XdG/HdyX9+UOYWPYhxLhR2D5WkEm51QaJunULnINdIfNT2F4prlUnVa/u
RrM0d9g5r4ErtHUUN3LfOflVAdHaAYoMy2XQWuOpYE6tMsU9ZU0CASVMj9qI5vzvQ8z4I0IYGaUx
NUQxNU9eyY/hvYYaRV6p2t6V2NlvcRaYi0CjuM3HcgqJjMD0qyazWs/Nc2JNtVlFeSSAjMY124tl
rHeHITMr7hH5Bmlc+ycP51OG2gjqE7QMkn/E3mha7L159ETsa8gpzBxnCiqVW5i0bM+nG5B3LpsT
HDNzVNL+Kqol9vmhljsQf2uaNvXVT7JVLSYGiwjtXdYaztqs2E2ZajvshIJG2kyyA+stckHFw5GB
IgpC6qs5pjvhI0XINOeC3SveKmYRbdtmN1jGS64KwnKUbBsYzcnxq+K+6Eh4bLUlZx2EXPpM75Nt
2UEt8pyE9lKQJMe+ibeFO2w5MPY7uzJeZZAOty6Pdnb8PU9058BKFpwcIWdJZm+CEmxDJcZsA8e3
wgMepSu3y23gm456z+pLSPKkOzPT4i6M2A7YXi4WsbCDud058Sb39INGWsGligpJmpDx+v4uJHFz
XTUlWUoFxaBcQsj0Ao/6L01Py82VI/5eWotCoBcYA2i/hYfoPez77uQFiHftpFoiFQrXg3BJrIJi
sBmb4ZpmPboo+DpBWYfz0aEapCl3gZvgfTa6jVKB0yxrJu2yNDeZ4J2aITtugW60NirTHLpEq8LF
U7W1Wr8SP9/uKYdP9sQWIErmYiiXGk8FigKZsVmPekCNwoznvjtuEUPrK2wx58iK6Rfneb4wKUut
LATGvRy7/bQXSwbjNHRFuOkdAL80BOFl9ndqrTFiK3UVWtaVQhmeJROwVUk0/Ga0UW54ZerdcdrB
kRw3O8OMwl2AIjGvhL/2XIkAqfsOLjd/cH36JCRGPVqOT5BOKcftWE23wy+/y8hNz6YTN2uMSJQa
iYAl04ovWslvTqrmRFkxPAZpqexTgP8FC5eMBq2f60i+3sahOQUrXdRyWSC0wBJW5ietvAsqHc9h
K/wN1N9B7+Venb7Q8q0IAcYo6Is7iBVQYH+0hHpgqGj6fRio20ylcaBlcXJAqE3QAcQCJQy1hxQl
HLQJ1JKDb6+z1rJx4IDKlCK+s4yO8UY6OfMJydlDqR1F/K3AsrvvpsS5PgRfr6Q9iWyRGe9C032N
GCQX4dgVJcvXuNfscHrBbu+hHglarNtQnZWaq2zaJH1ORaVttdp1tgKdfe0h+7W7MbfI9VWKtRm3
9dzvOudCnU/F9GX0m7I2mpWV1FitfE85OxFqXLOtwh2d/WrhawWZx4D+ZgA81bWRFPVdUZF3LCpD
Y7s5zg1/DO4au8cErVhXOAnhqUG9ejJF0q9LvIyzAkwI/1ZQ7EDIAZoKeHA0aBh8zsvadtpDPJQ2
0NuXADDHTo/g70Qd1CPVT9/Y4pm7rrfMi+JXXHsUG/vSIqQtMxD/Gg6QnQJbO4mv2YHWdXmUIpdb
4WNozHM1W4CpKQ7KaIQX1Y2ROCvDuOxtPVyjnyebyLTucYOTFD30Do28+hllrrEuK+iqlfJGyR/V
hgyK/dC5ZPHhVl/1pdN8lhHw54pOJc6gF8ABnGrSx6O3yMuKa7eVK5hMes1y42fNIS38ahWRotEP
hrnzgf7iila+jW6g43FmixTz3FOPNjdFtRZmCSAtRTPE6R1zQQQkzgnutVr5Kr14abb6U+Qr2qrJ
tbVSE7Zn5jLb5DH7wUolvlfrTADRkdhGWpus0kKudPjCl7zsA7baIKw6rdbmvVuay73U9OYTSeKf
p3tWQhJX6ApTgDDoYP6+p0EjouuUycXNGoJlGkOWUSVRVwrWDzTy8yLjea1Bki4QlVF7Uj1r2eGq
XUyNjzkCJ9oAYfVjnA84OO47vf4iuaM4lqq7vhndT5RTdGc+7rONqRCBxJS6Jgkt01nhlx1YHxDa
EbWOuGWV1E4T/2/nYbDZ2ShZ5jo4/S+uGDZhV8JewjSMshE+U13YSyxiZL+Gw4qnAbORXyvHLOlf
qjRzN3g5mk2RjYTzvQ6kBG/MrNm6AVmaSY7Kr6radJd1SLTS6R91RWJcRgGXLVDEbLBF8aCIiJSB
TC7ZHk7ZdKZ6HxnKMyC9vQLoZTN4mfuJ/GfCfH44caAh5aa5+EIMioQf6hy2NiaRHQDTzEtj1cn8
tU2V/szh3A5FfxCtZh/8/Kno4+ahLke4koSmMqD8ZlMF4WOc+um1Lr7XpZ1sCsmIHA1Rnp1C4hwY
8cvCesmthBg2kTlzfyBBQNhOsqpHlza6qz/IcvxBySEnBcdNV6YPasmyi3wry5SATyIMSMHAFZ2F
/rIKDH035OxUp1XEKJvHEgbB2tW0E7VPFCT4V1m168qOnlAK5jt0Nju2KDhyxkZ/QEjPrqTwbAzR
CsQPQKC3vPB/YNmQ8y7rw0vsrUcbaJDPxDvrcG8IOD3gEPpAu8s0tV0HaNZpEsdvtNKpLdiGpL7d
fFL8+Skz+630xCFd83TkbszKk87u98GZtLmupziysA7q5tyb/Gs6642u9OoRogdCKdBxYYkxY8ht
HcmURXyA1h2iLOwOGnwU1qH7MsI3T3ehmCV2U89Sp7L3VlI+owciIa10OEvKYFuHkfHgCWPfp5l1
7uKm3oQOj2vKg3A0y/DOT851GBjbKGyKfed69z6Ml4vw9CdTC9801yyerUr+/Kd9zw7X6tC+Vp5J
1ptNMvxQ3cekaBDpwQ43asGdskxxSoWSv1DgJi6YvwgrtYtF58bDvgQZglczcTdFoebbMC337wcA
Ju9473Tp1lJldamzAXFT2e88NlkT/kDbvx8vhqoMdvF0MhpMuej0JjqoetAgNh7vrULDN4y5c65H
EZhqS+mO1rjTMrc/d/qrKc8iiYcvg4VOunabZgVxVRwJpL1JhFZrjmwQ1SoLCa0m9iX8BXbD6T7J
yic358LDUS2WXgMbIAoN7VbpuBiAXetjth/BX39W0PH+rOhMbWz6Px5rzp+l3sCqMHWoVX5TtVsk
PeNc1F6+ddQeYQpKXps9xGOKevqo+CAWNXWdFF1PF5DKBWKKs5OW1Q2GLoxv7SVqpUHrYdipJFKc
4izE3lPnm4QIyIceLbLFGH+CNpvB00WsRVSMRRKUKZaSj2xpDCWZSomSbRIpwcAV5biIolRZdMN4
lJmo7t3OvKYtrR5St/YVlJCF7ZsOp4F+ZZpDcSewwJO71+xEICE8eO2edkx6UwPc3EI7oTY0riW8
thUzb9H0/qkrhLVxNND+vXmn0OD/gh2BWAFbI6zD54SVDfwPx+fAioczPp8tLmVtCY6qvYUKTVk5
7nPYPGedgf+QEw6rsA33KvVZkj+cY3DNpGE9Yj4w1nTX0d2oHCN6sFRJD4kpZkRpQr5GLu0zQjXY
5kfVLQ+K4TXzmo3bxpsu1vu9NQ0xouxq/NNAdfU6iLfYVxGbJeh6hBjiG5YuKGiS2UZYdMha41p0
bvDFysZ7PI/Z2QavwpFtk8sIUkEIsEJkxBbbSeMdUgdHszrEU7Sk8A9FW+Vz7CHZOu2vshiSA3BL
b1Eq+V2vZe1+jBd+bxJYYfd5exB23B87HI9zjo6orZsODZnGLrImx5cYELKY4ceMK5eApXkxNk+h
rPxLbzv9EuHcsEkp122lRuR3oMUdmDOeTFTXsW9330394lLMH4a2++YFb6WjppemH1AJtALqBzrE
mSv0bFd406liavO1IXbQovo60r/aslJax7pha91aHHUpyFj7LLPEsip0sYo9mmrgAzwiKhSIH1HU
XXK7AyXhuyvFAhSsDYes15kHSG26y2X4WLtZctemEZJzLbsRIZKf4aQ8Ew1eHNWprUeVOWBzG1l3
qOXHbRRQzxrYWqdR/tXoYviu6h2Tnb+rhKrd/b2C8F7J/32upxmCRM2xtAnf+rGAILgHQx/1kDyK
YNjjAg2vEYAItAWWWJtm+dLaurLycNfviRPqcA491RloEaY985njQrv3ulA99SqoqAKPYzLqxpPm
00QxgVraUuLBTnTsWOWYLuOStAo5VVSa1rVWFPs68q/VJScy4hJI0L2Ec9Oub0NkZocEacaBIz7I
HtbZBzq2eBiSQt3J3g0WmvTJwhRdP3VFH8Y0jO5wrKA2ND3B2ZlM2BTOnznEgMr6WO5TioDzMBU4
j0OaeqXVD+ux6ZVZU0ttZYcHk91pHabWogx5rITuSCoc/rVt+kPvkAHLtpsWQxt/48QUb1Uq7odM
rUxyKhuM34Ni7KzQnNzQTrXtQJEc2rG8x8+hXWhsQuOotFPcV/qlrIkMcVpjXMppxQHPcf37LX2v
I3+8pWykUJFPBwH341kgqP0hRUxU30Alr1Wexb1PfOY6DsNrhocMC5H91QKb0KM7W1Sx4q5gSWs3
R+eFnY+roppOKjUHe1npe6etrJWhw3KEBSepJFAI4Xb8/Zr/l1qpZcEZ0zz6mypipA9bDiHMwMGt
19zcspi2vPlbLorwlu5kWL3lg8XYUWtrPXiNN6/svNui+m9glfUvg54DdIq69ETl/RP0tje1BT58
lKxuKnt0Lovkug+b00LkidZRcrzVlMM5Ta+TWu2Wwo0ID1eCaIvAbo2+BuJCgFRQq6w9RLc9e/R9
5o5yrSvVndqZWHmJexJ41GRTVtigkAoxlRsHCoSC7gPRW1qzN/Iac05j6BxTSNNyoP/sKY5i8xRT
XG/veRSE8GM66smr9nSjcLpG+bFDnnNFcL4m/WbWZWV9zmSztBvKDCJWX0SQX3pPBAcrdVSU9BYW
xzH3N6DzOKfuOE/hU4kza5HbQbwiWqVZiWSgYEkV0Z/glZR8sPQpx9FLcEvHcHsq+L/S9SmKBNqU
StdmXxTTwJbEcwKUT39rg3BYe4N/8ltDP/HdYF239l3HduKsu/ioK2iehGPgwvSpWx7LdJCzQG+1
jT+0byrYmL014p/pkbfussKyZxA87WVQwG/w8tHdSycgs5lduhtrIBdju3/iwwFL9ZT0bnMS2Hf/
Pj71qe/x60CgZ4yhRpsskRjY/7C65DQFW6Ky+lsfi2zZ6PE6xdZ6GrIfDUe5R5zQpw5/zUSnq0QA
8TT0jqWdohUYIMdXNSL4XppXInKMZdhE/Yoj0dUz4nvUy5tJ/6nkrvdZUeDj0Wq6aJ4ny3KItJ08
Or/v41tOa2owDP3Nqi1O9dlq4Facjch6MAa3WlAGK9AyhPa8irPmFEriNwY7vCUR6DthpktUFoA8
Ld/8YkFeo9/8DhG1yBcE2XV0jJrWmSsRgGvNDVYCoVG1faVF3M6YIRCudzgG8lTT71jtT5/ckGlC
+HBD6OMh2cYuY+p/FL5twSzmKKV6q6pyVVuMYiCAT5menqimQW5JSZhTx3xYAoqUvQP2fphqyql6
EZjjzAR1upNP1vFEB/FWWvrMqXyCwBo6VXXmI8UeKZIFYJ8CIz90iMtRz2j90rrFceJCH7T+rapF
gPa/57V+jCIlVgLZ5WTeckwLp9HHkzBNsCHURne8aa3prN1SeStNje4fTgojsvdx0F1RxaizrqxQ
V5QY+FSrAoYgw0XWNYzKAZuK3m3aXh9XqgeOpVVa0hrK6hX68plBTfFUh8kS1hnmw5Ix6Q/B66ik
h7jBOtfU6UsSIvtPknhh9abGXsvK53HQPgNx+/v9+1PCT9GDtvV05HdRZRgfCiApKD4Xbrh6S1Qw
HZ6VnbQ0JskPuoccDljM33w/7VGem5gQOQ+xQw0fmyF9CQLjqVFDwra1K+E3Acyxja59pmX5o5zE
zSAjAGsQHG1ak86H6zPo/xfIsLWb615r3QT7W8tnlaar1+jfXaOfSxVKUJvJF0lPzyVelT1/VcYr
OOHfCw91ZlZ9j2CTkAkdsWVGipooY/pJJ++Ptd4i0IRpibHjuJM97WNPGTJ90qSxetPC/k2rOKTm
2VfFJU0nrTPUt2jd0LzoOA1oahfqoncYvE5QZpx58+8ysF6HIj+EHI+WgkwHzN8LuyuyhfEcD7a2
+eSmmx/XUy7XRNNHOctiv+l+vFzHiow4Kwz9NoxVtTBjUwPAO57EAOMTRlg+awwXQR9MuGjwq+2o
jum+1yElRCrkTRz1+a7O4mhBRJI/KyuTTOzCSRAUB/03lCUc8eYghjiEIlME5hMTrCQssTFeaxUE
n6FH9gbEersWAUauvEzMIyGSiE4ack5sL0tgbzvJyWPXOfMzOlt+LY/UMVbYNusvaqsS/fQ18sF+
FG1G2A2L8yCbVY969ltTTB5ZyvqaYq1ps9CK1PaxoEPajHWMA8SbA2yEQ1XMOhF/yW3zoW8nlodg
3VZst+G5VR/5jylzcOjnHiUTOgDSkV3zOiEeihHWgju2w5E2lwIXCPntTJc1cbBBsNd9+xtUqb1t
0sDrRgQURei/9lkgFjTpZ3RkQWkEUbkgjm/GNtxcYz3KFja8HDiblebE8ya0BCjSax46LaAepdz2
XgcUwbkUPQplwuYaUEYFSLsmN+kqVdu8b1MQYawNpUpEk/C+2U7sn1IFzErrSX1nO03IbXKVfZ+b
X0ED3Xs5N6ei33vIwpcampcSiO7g1G68dC3yManggV1jnQ+tQL8VjbEZVRpPhMQNpxQZEjwNvVxn
TnHDpy3uBckoFPowcYQETU9mOivB1yZ8D5myiWicHDEKffQ4L2WPDCkeAVg1CfGL0x62B5dDYViw
+VFI/fpksE/y2d+XKBeTncHKyyTCSvwxeFlPLU3RMit+oED25teqcXwXRxFMKUq/n8eyoeBUkZ3Q
EZ+3KLVyzYa+XNtGmi5caepEt9Qb8gRw+qXRj+lFIJSFLobqHI++WPU23iYRRwnZii51l94B4qlB
dCl7VJYNoNlAv4/0Yl2XFUfRgrUk6fp2XUvmeKa36GQphr4tAm0BoSg+sIl8KuJGP9Ic/s5KyGgC
KzAv3fqxt9p040XPaac7ZyurwKTq+TYjqDfQSuWpr9wHL6A4MfB5zLLpl73/RtFmJEBZyyBJu13c
TtXZwbrTJkZhlqvxXMLfPNFQT2eIUuTCFA70LVd4d6n6ZPi5dkL+X9cgRbj/7jKSdrmLg37dA4je
xn35mOuvdarrDyP7R2sCPGF+fomlYzMhG/22DSDS+kmMxyBQ9QcBqgauWOKTUCDnpZPVpyq/NxU3
u1IrKJb+6NnbMKq6bxqC4JWWV8QYhsOJYMJ1y5nl0qHUX8nRM1ZAmS5V7qs7y7YQLAC0+nSq/Dh4
PDoQBEmpOLEm1eeHvZtdjZ0ywLx6qLLUm7d22x+BdG7Trh0XZh/PgShZixq7G9ma+hLaHnx2BCcb
ieHIqTtth6Xix99H9Dv747c9F+PZYcuBjAmFJ2v37/vJ3jbxX7SyfPBJQZgDKIvXRqoQqmFjb6/C
/EeXRXCvw4T0YH44a2Xr77tO7vyQypuVPzttEhzGWmQb6HyLlNbQtYzzdZ009+9byyardca2A7KK
38q5+cmWBY3bNFwH/fjVdhN/T0f0nOuQSl0r6u9L6R2j2tu1IClOfjiY95HXtTNTN6gYsH2ajeiZ
LmiMXVDl+n1KIAbsroEUPMw6F5DZxiXeZm0gjukYNugjQv3YsWGZxzB0Vq1SIriEFB1IYzjQQEZR
IPV+HRSavyDZRqMj0hfPpVWVJ0bIOq/QKiJeUgN6liKvm0e9UlZ9VHRbl4I94EXYxnJU6PYGJMz7
EWwx0D2HUW+JIE6j77IJ3+jjKZsmUppZ4zPMlAK0J5uNZilk4y5Jf+0XCuCfz3YSfyzNxFIbju2S
q4J413pPNPqlI4VHzk1Y2vIH34w3gRcNixICOtkKUaAC6gZ4u/IDUkrDutKY/esrGRHgm1rRcKB8
7ASD0diDmS52al/thOrA6fSwUY+Zs4mQfG9sIAvY3YDdae2MFu0nO0rjj/+A5+AfJ+KM/AHOaB/l
vX4eWI6kKv+gJiwTVTmczcKjFVYZX+xCDbYGbNeF0mPDQZGzVwntnamZTdWZ9XeqBQcE575F4TOm
2ty0GRzZlIOgdxz4B5iTN9X7mph9tB85dJ6Y9iH4YD9d9mowrbjIBWFcZotINbOVbBV/yZQFfw0T
UV1rFK1Q6vaaU57fn8n/b3wBCf/23//1LW+zphru30SYZ7/ZWFwmn/+38eU9aPDlLfk//0Ni5dc/
/uI/pjzH/pdqWWgdXYLDfvrr/jHAWP/Cru1R/OFMBmeC4+c/njzD/BeabNIbdBOPLA8MA7HO2yb4
7/9SLPVfDD3kmMjKJt8Mf++fMMTzz5m0/vD+V2cIjuvfVgF0opMLAW+fYVCfVf+whrQDNoDOTqxX
b9J6OjDbT2VjH4kRq0FZKWKvaEZ3l3dJdHNzfCNt1DkoJnjrkJ2xjSx8pJ7TRzeAHOG9rZvw6fjh
+5fUar5LoHuHn38et8DSx8C+fH9bqXlysCPB9u0/f6Hxvkph6/fv31FiyjKKUMJdZofWqjaQX7IN
ru+IfEMDYMvvme8VB7+pj60MJ4JWE98HPluAFmbORk/K9uLELeD0tIdzC/hK8e3vLHaYU9rg33+U
DFYdZubWs1KSv0PTuQVZVK7YVqjLn2+ZfrYOeor5+1sY2IB0dPN7rsdwqb1kXFUCkmczks49on3w
N3J6+f6+HYLfvmk1I85s39q+/0Apu2xRK1aq3uklCAQMFsOhHG3mr/eX718oqA8HEp+5wtxef/wj
JF4n+QIkAF5zd13r6Tok+/zJB+y79g0Imb3h5I+2Lg5ulQSv8C4JW9Qq/YSH2Dn6CFM4LfADM4g2
UdtXT67f92tRkMAoaAc+trG3e/8D5AKWGCqVx6Qwk7vInRhVY8N/rlDENZVltKdvFmNdaVPsgP/5
McpT6Lyj1l7y6mhGdftGgz0DHNXVN32cqDiGiPZV2OpHZN0WwTux8kRf6CLcrvyknvPBf+p6mOVV
1UVxjBdtGvPTk/DL8jOm0uuU0pAvE85FLaJuWbdC3aplam4i6FHzd4lp5nffYmSgmJuq4NgTSAR+
jqZiqtXZOVCD7MyIAkLn3Ik2N+grQcNIkYDNvYCgXgC4xVOY60e97YyLGcbNbdSp66LJmoGaRdTs
UFcCxgrftCMcad7lRrgkX6i+YF8KAUrG2bHLzESwkQY06bqgyMh50Fc07kDeFiC886aL7ybasl8o
K7cW5YthgRkuJ+lYAbx6nyfx9pep7d/Txq/TxMfCEZ5hi7Q76gAmWmOa9lPx8pfPrqQjYabB0L9A
OCdoqlavP6UNpvakR8JdhzkhDjm9zi+GKsdFrI4eAp2pbdok1jUMrPZgd9q3Tuutq1WHHeb+Gqmm
OwTarDCbC8QmJEL+KI7vX4LE1Q8SSDSaYO1eWBF2+xBB7cwgEgBlOhEkfRgrN1Q+T1rvx2yZLX0p
tKyPPzljfYzG9DAv2kzRVJFU5khN/zBqurgyKmSx6VdZZPEiRcgCCtcJXqn+LfSiVb+AV3dWgOaN
jcAJNSpRe3VJT49k8oVarLlvcWxRJm9WOrBv0oDN4TzARv/5BWV2TMb2uYe4iC465AH2kudc7cST
lvooMWhxHnFmDDvbyp1ZMYz3ZYU9Lyn9az91uVxlImMNWbkzU+dVK/0KdrHzOv7zIsezV4+GO1Xq
rWvEHngh9LBcC1Xpr+ropsEnmyTNtqbC1S+beD4mSkUsbCx5DpWtjzS9amhh5NB/+moTDJTAXkT7
6mkI9GS+zKa3YR95mxCvzDuPuQkSDY5pDPrMUTXAQ7WeXBADD1pUXxKFIGzP6Q78pL7851uNNkrU
qD5glT5MN4lbVYhZMRyscFW1kX6lj/kjTpT40E9DrlFUf2WE/g/PrBiwKTGqKvpZsC0AP9/P7p2j
5huGeblI9EUKveaHo1vPsjDGJyOGQWHk1oAI0x8hRlQAAVN33VSN8Sih6HkxoWRN4ldEWjU8gwVg
m6weNXtNpql5BOQVRGP6zUc6PHeIWjoNRawd8hgZQW/a1UGlcblQNYKcYGk9Ok6j7Efhd3OwbMGz
HgFMG0fHOIRqPkJ4yZeDaAOI15TWE187aD4iNJXe9CYlveRSka9EQVUpruQlHcYhSXYOdgik3Rb0
NKko67LVXpzAOad5779Jt15VNL2/kiRaciRJtLvYkTPXa/V1myXFjiDElpTroCU+0PdvTaHClqRZ
ch97lOPzqceK9OsHGZY/X/znO9MLEsLVjhgDO3px095/0BTI3G2gkt0j23EXF4/k8CX5PKCnuoAA
Ha9CU8UyT+j3xmqmTrmSHfqse4waOH9kniQOYcCDu8z04QsW4nIPG6y6+HFREQzYl+vCV5kqABNW
81QpyrVfJNGWmoiyIsVvo40IQ96ddwnqVopgEcmOZZDd6EC4YPKKBysPygP3FCSGVZaH/j+vVDUq
4U03F4+ew8EM8GL247it+7a+Y2zUd12OnUsXJWUvWazS3B2veW/LewbPrqam9QRXSu6NEBOxo/JR
47m199XILCJhK28N8gq/SPPR8lEzIAhYS+Z/ijTkQ+6k8IkuUNq1i7t476jWuC/GKfiuMKwzpibS
OmpfPPVgmtC+NNbNhi1HxbgxEtCljbIGYuVTxubL+ysTteWaYOSn93cglAD9SMPYemG9ykXS7u3B
HfdKgQ4dL088zNQRWKzu6QpdgOic6GN0C2O/3GdVXy9Cp9audZ6+SBM4SDCg2+xkCJn2n1fkKv/7
eyYdDbfprEdOsvrSzv1k1492eB1871vRdcMjYc+Iup1Wu9m1o91Kpb9HG6OezOkd7u1kbhQu0UDT
n4hjMkm9rCOMw5aIu1Mb6pOsUdH5QEdnqBx1XNetCmSc2hS1Pu5RXcqTT6S2cq3Mrj6Y+ihI6XWi
5pBB/bL0yCQ5tga251vdZrC78hCoqKdCWDVnthbDAqQOfeL3t6FDakyW1ksOnOCP80o//F/CzmM5
ciRbol8EM2ixTa2ZTGpuYGSxCloFdHz9O0DOTE/34s0GBiDJ6k4CCETc63480wfjzYi+KgnlAaGr
jaFbAeOcj8rCscv6o8V75pjVJav08dNM1YH8hDY6lmnePU/nR83f3C9eL6zwHNlB/Uh3ne+gCGcD
GrxjnBS4XcZWB4g5Ks66QikNnCXSAA8O1SYZsvoxQKt/zILqzYqTYRczCSa5uU9vVoJTanpJ10VF
/nYSaIchzvyHzqLTXdBsjeUfBTn2p9lrdHqj1N5R+lFXVqfGIyYnr9xm3egtqDQbb4URYltN/Pw0
H4pUXYy+oq6Tsmz2mjVWK4HZ5WrVsbXBXtadvDD19nFVTypSQz/LAj9QSKvrRoXZWGploGyR0MLn
z7X8atrYIFOiHZdaVuVXfLDFKg4xY5DDW/Codu6lbKLoefB0wk2CN4UmYHZMIhOJXz+WF1spv+Yp
SgMlaklvQzk6goyiZIyrA5FCxZ4cY2OXZ9hzF1qNrEsliPI8F4zIcju2fuQcUoszABiXvq3WR5NE
wlfy5ya5foWGPS9oq5YUSQvg/8GQ+rtIQ2DH7agStKYTKpF2+BAttULiHOv35Qe+UQhGrzz4wdMQ
6DRu0SRs1Rgv01DvA9MYP/W48zG5Dc6WBaySuObW8JjPQ/s1XlB8oL92019zXz8pRPskaIjQ+HG3
s2YUFc055+k6ttGQXaXVOVtp6qRYTcqkVtrZL6WCVBbhe3cL5qltw8R8qIvHFFYDzrHRdpjMWXQs
TJ+5e+JQGANOWRLeCBudia8Yr3rxkZRG/lNENSLNLmmfFJRbG3eszqrXUnaeBDJ/Tea6EeYAWFt1
L/vsISwwDsVDkT03JBWujGk5SW85e9aC7JNbGyeTaQ5r4XTGmxjGaMmqITyFVYNCy8RwTsasG367
Y2mvVM/rj6gky8c0GsBdum57hZTMjFJ3XhGERy9BE5EVMkRiV1u0naH0/0ICnf0irXBrwo3UO1t/
ybqIFWQUR/912E+HMRathZs1waMbG7/bxlBepKmItZOWISkEg7ZvnN5Mzk2kxcc5ILfB3B+s0HjR
dJoCc+26Q8rFbbAksRJhaOq0Wz/FDmCHrvJaaCJeyRwojcD4/WYK87djKEyvo1Q/1Zr5OXX2jxKc
+DoWCL9SX/rHeRNPe73sQVYITWBn9RUw7PxnV6WpZuCcfeOSyRK9JsW8Na9Y2sqgUR7RD37EuHSM
T6oVIjn0rnC2wJVzMFn4j2ShOlu7NFENh+l701fZr1hVvmzCUZ6TQCz5+4kTRVlGfydjAGaD3WYp
B3reZEA1j7H0J5b4Z5A16pOdSmtPtZenvBDdZ9t94BuxLpN3iExUjSV3av+yfCXliUmrp4GBY+f2
dryzomF8SpmrLuYfUUHvQALO3lVf09a57XzOWX0xslnyO0btVpeFd/zHYdo2SyOzzeq7U7Iba4cB
exqjOMkQlzzKneN8at4URvxlx80NYKC+qya1MHmD6YrwLooIVU6ySdEQaz6SNTH2w3jSAqW7wQb5
SFwlfFQ8H3J5ie1U9DIGmkNGkx9b2UmSkLJuO5m/8Qe9gZ0HftGABaQY1S/D0ncu8AiKk183m9R0
r14R7bK84yvZqFrPWemiKoOrzmiTtxeZ8o5FIfIZm3aMuX20eZ/rsNV1EntJFajKD15HQdkRw5qk
LKqqNAArFDg7KfwUvhfJzoiOM0j/EbC0+Z9SATuSk74iF6vCCozGd8E0qN3gVc7X1H/8XYCzitA2
Am6gw2WL3A0uoxv3P32EJaCQ/Y9SePed8d9n5o8Q1phpx3+scVr1YFApXemkse9HQx7RXI43PfTy
W+VGZ78xjTfHar7mr1BYNBzNzoIJXwq84m03PBBZv+KVp54SrdJOmT9lk1uD/jzkdMoVxUkeRAFs
KKHk/tk4Q4/dNQOlVJR/SKwqNqQ6psOjNg2pOFE3dmjVr2bWPWLvlctWG4InlkSY2vGm/bjDm1Hi
oXUsPd/itXkqPSc+20YbPtVduidh0SFoWXOuMZEJAMLZG9ReWerwG+YXh8xiecglYeYlkRGYBbDL
e70bnP/aNKzXkSQXdKD9djM2ZvfWKOURIjJUXwIKtplXITos3Q+LS7AWmSJB0E/TOdWpuq+hzlaI
Sv2PPCGPsNNa1m+OTbSYR5jJoqWItYkT9OHUxNGiKF2kPAZdsA3Bi17vt5M7NMm3zjp6acV+fCEo
8/f9JioLfYdKgVEgM1sqzTwHOF3zXdR57cpWk0vfEcaIUEYhVWnI5L8mKm3RgW+YynIuds31LJdP
Y3q0eRQ6z7VxqED2Mm4ihOex5Z4AY/VTTCv9dHpNiKqAM2PMPZgcq0zimIchaMErVqV6RVrWEYg3
LXGDBh4p8dgPQ5cfZFhajwVRhUfFILpxjvU0uzWmneKVcPlrlVfGIsAb9lPbS7f0ix87LrCQl/hU
CF89FVaeEHtDxGMi+/EzNbBSAfZG2t5LwmHmJ2jEwY3WNPnupx5JpNb0o2IBtaymgrayLaHurbLO
d8D/yBxhRZUVW2QtA6FAvX+WKuukeXEyz8jGLj5Nz/wRnOWPZSAGnr+9VnjRFBXYLdr5UmrGcHLw
LLit7SEFdYH6WVHxGE5S0XLAsWg5o3fQ/cw4SMMeFm1lhKAXmqkyEIi9FgeT5kDDISnIRyXN1H4I
FXJq6BGk22oykNyvAWZf8gDcwTvrBTkjfd/Lj8KO9m2GkYF3HDhvGxU2qpDgyAR1fE+jTc86EMGF
+VqZqliRPlkfmduFz3nRXocAR3OQjdl+fg6snACoXKaPqnhRHLMmVc8NL+WPDmSNFODm7NhWfRNW
4pz6XHlsVbpz86mob57iONIy/k5585RJLeOexIGnZrj+cLHoYotJVUNzYfxpsS8saXj1JBQDpm32
RSXEUfoEr4UWucCB1dmbeNorMlqFcUIOi0IGzqcT0WcCn35fIN2fLitJTPxmU7RDSwpfZU1oEHXU
KK6mLfMzzVpFWD8vXV/dEhyKe21yEsynEkpzaxb6I/lLXbBxQ4RSsrSm14Dvru3YU9+dVGxHSgpj
p6lLpc83lSb8w3xjSdNr94T7vAqN0A2Tm+fsk7z3JAubCBKv/PDJzllaLV3DJGiyxyqTgPkDVkEa
gW9b+CjRJpjWCZoryBWED7dWiHeLej1Z0MjPfuXhcLXKgF7V/KExKM2WHtZed5PycX7MuWb3o9Hv
G8gq5Y/WOXttiOMvGhvJMug8cYvMzNoomUfmfIdxKVDfe1cNjqVa5cvWr1BM2Uq1HlWuWAin7aqV
0WOduTWt1wDcxKhbl0qJeuXJafDvpI48WVN+naZI6qHzboJHZlepV1JC1fuAPCSkSebeLz8hpjOp
mKTHQ2etmhFfN0DMYRPRpkwW9yvIr/urcJpAm7wKi2F8x1xy1vS8eql9crtYSfu/HaLoG3Ju1Bgw
AgXY8tkezWyTe4N5jPq2P0UFd1sSR+O6jGx3RVY3e3FgnjRdHSajutikhh48G3VGxHpNXE6KzDWx
/N9qRzZePbbyRbXSl9yX+kJ2yH8Qzcq9njVyp9EsfPAixCCOoZkvWhWWpOmEKCTLItyPu1y2/i/Z
IvmhDWk8KKY1HrosKDciBbQfM/UfwpEk5qax9ymL+53e4GwAMWa8mApvebCCTpX6y9awqcInvKNS
GX3fF7T3iz/Ernm1YNvu3boOlqL3smdX+t2jlZUrhxyUm0lsW5zG2jGbEtAooA1XWydOxdL6itBQ
v0DTmIW/1EZuc+KgCKcL0E7E4fhb5NZnEhbDu1JRDS8cs7mFgnFDQyR6JtRrJLAvUHYol7mjwqze
JhOEJZ3G34r8iIWq5vlD0ZbDQzZ9EE8fwDngA+QTmNP8/sHJtb99MP1GRxTT/Td2wqop5/VttgLO
VH2mduySi6m0p5SREKsvZjcn8PXvod/rLC1/aYUGMsIZmwfN6gukO6lKX4BvQPA7U3JP++UaJlom
dxELQEVmFiibTG8p+BXCvKRqD0+xju2PQh/pg1n5bwN8eUzf5K0ghmoNZCI+F3ZgHzO8CES+RNbL
SJoZNZQX5ia9OObRtLxP61diwA84I5VXpYjEtnDjhvIoP6ZxzQ3qRt9DpBIrqJjFowDF1PtYrzs1
B61oRFfC4c0LIVTmxSLP6Ww5wRR51VmkYJpjf0xac8V1xscXZHa9GWm7HSIdvC3fMHyhrEY+UySb
C2XQcIKvkDipIjbwTIeKjlutsjxQD3U4wmRhdl96FSb8ItKn0L9H0bnyq+RfR1DutIyzoX5JUXkv
1Z7UBaVo09OUowjMIdvZWaY0e5EmyVqdH3ruFZySVXipBNQ7JuZArtKouMSKiiQNPxzsJmSiXkPL
kdA++6cIx/qQJ8jOCUf+VvN+uBkwfuaZijxh3TGfzY5Fb8iSHoMlYCWkrl+mfCeqN4NvlVCnB7AZ
lCSnQou678TszNPjuintF01bNm5a/1ZC+LZxnopnK4Lx0bonmC7qKXcAyM0bOUBuuE9y+zxPafVE
LgkUtklNVhUfEJ/NpFE+mPhFOxsV28aeDnl7r2vLyV4Ty9MPoskHFIqcJ1b0LWEaDvzYcLgIirgM
HZ2OPnDUDy0AG06ZxzpRpCbkqmwppZTah0+fZ6X78kAfSdvMfwbBomCtTIdVwgTUJbR8GU2IlDap
9uRM9Ce6AI67aDM13MZiIJ4Uwud1/pF4NB/lpDUp2sq59hpaRzMlTY7pe/vU5eUJ4bD7rqTox9I4
VTfzIdfwBnMwuykp8ntN66PFfN41UDtZ4LC2PaudzEmUR7Xp5Bmy6lFkFkKV6VQBigjelkfk5+TM
mT9o0mLKI6oWXiyC9YwBaDwUglhxAZWiitoHQ+88zh+Ymk+JOLHO85ERl5KX3Idjttq+1Qhmt1kc
o24JrUtIvko0LxhzTNzYgqbGx336fL8viRc3MP6SGh/0mnkZM0I226hgcRU4MSkaFm9YRwbvSTJj
1Gk3w/krlmaYkENsKlQmUoFFTm0A2RpC2Tsj+Y4rf6R9SFOq3krdYU4Oxwt/R/XZoIOc/+jzZr4G
rpG5y1Cy/hmfCpuaGUMhy73q2pUmLuu0+aUWY8hfyiDU8lxG2W1MXfVUAnxGn2in2mk+xlmVH2vy
Hv86pbduRencxhPrtd6TCWy/MrLnYNrkFvlquiGDE10XYLip7R/cSvyUvRV/TTtmKO47gfmHOyH9
aV690lB/OxaRZG5Yj8xLQR5EMbBHbt4XHORP87RDGmg/54ULTsJs7ZbOlxwnj1AvymzV2d1nH1j5
QSVK/Kjl4Xui+22yrGw72uCPG+iMKPGNouqX29TclsC4RfkMiRY6gknTti4sfLDs9Sj3D71ivrDW
r8CR5BYWJLh6de+DsZ+aXnmuSSDniNkSQ8vrVZ9mL8mEukr8ul/NK9ARQN3SE3Z9mA+tfq8QrZhH
gfcn0LXNvBP9e0fp1I0SN7z+mW+fbJkmN+K+PqyuU4/IsuMb4Xf2VVaf80edFlwim6CFYOodd1Z0
0KEzne6tXDvu023T5hPdivayh25tXwHOXCBC8B7cgAGt0tpDGVkeqgdOjUlRQhMKqRQGyU4vE1Ti
AP1vwM7AO7mN/BrKvoYm49tXbEXdKSU6hukG3IFEOWqakj4x8ug88cZLNPnoUm/UdnTMcFbK5oBx
LfyeSk2V0hgfuSMpKCu4zQa9N85qg4K1iVehL+ubaij1LRhCMnFGN1rOh7jcnHmQV1JW3i0AmUup
Qmef1k/8b8hdqRQxdMZRbY7BCKgxMlTvMc6rdtPVJLr7nV0eAroCu0AdsgffAFmvlG78QnbHqfWV
d4q8QfYoNVKgB436FLMXwlNZGCQgy+AMgn7MkkdanygswuEg2pa2IzmYuP6RmZGHw7J03jhN51/q
0bHQbkp9ozmdxXoRjfbOMhCkJGhNWHVj+G3pCdxYRic3W6s2iLncy3wKpd+wl76xR0R9m++y+c6z
q+5K0S6/BDpxpkSlmhtmUGKRl5VypsPZvVXP6dQkkK3rTJIw8jvruNxguiie3CIkCsULsm8jxi+I
RegPjMBtaBw6NyYmvAxibvk8Xc8jQ26OO1MlOKzv8+ZQT6ABLdn7uS7XcJiGg29b7cEK/Z96kiZH
tm+v7q8r1O2Qs23vGdQIbcss0hY5Fdqr1fXi1Fe5QPpehctYhVdk2E1JVkiGKKOFqWcXWjYpptfl
VJ3F254eE41GmuIQOeDYPdWqMh21Zcvq8WwYtXrWK0lAB+G+CAFqGqKOGxdr6eoTppvn2x6TXatH
zFaRK2N58Rj3Zw6tO/9jqVAqyhuOPJS2e5xrQqndmZumDJvVXWuSgRQypW5es66oF35WBttcVNkh
pvG3tl3vOiIguipxZi2IH6zf5j08is2KX5CXoViQlGN/N1aFQVpRr+NQjet7h5i53yMpA87ammtZ
ik5cexSCLzMUrhj9u3BZD/0BZ8MpoOz6mgeUGKJpLwjg1SkE6tWFV170+tHDEUBb0qKerNeBcipE
nmxLOWabDOmxhVr+Mm+E0NT/KfP9u7HMY5FukW2nT04YdL74OP6u3UijeGytXs2/knLq2BRiONdR
GR4brVkPiFwOmau/UgHIPvK6PYQ4nH+mM9FAf23ISOjC+WOtg2YwjjYMobNR2CrCBErz2LgCRtqW
WMoqSzJaIUA1ssZ74InBqKf5B93N6qe5xUojDExBCTIBPd6vMfWT0yzSnzdm1Yw1TM5863kyPxEL
DdNHNudOSu+hmTaJUnZ7vUX/T83kIe4N2qbZJZKUi2lMlq+MO0cjSKJv1wADPviBeQmS4UUp6NcM
kytw3oDbSJYFQX9bHXLR/ZzW68HWHcqSexfcVJgUCtZPLzvWIUGcuuClNnY5cK65ejU0jk55Yb74
AUiHlDAH+ijlepC+TZFBUbylmdl/WEzmVwWE+rKHqvltYqLAPJztVXuMDi2s1ybCNBXApVqKIvUf
XAruY+E1mCNcLT85uZltO3cEwgKV613o2/vDq1Cg+mBevc/1yvk97USN7fzu7XoPOjj6iUFAxKkg
Tb0tmOfpbid3seyevN6r1p0lR6pi+OKlZffnFMjGQnEki25PhZXBDAgalUFjvQ5vJTXhpBbR95gH
LGHr8BV4CQ0veh9bl//Ni+XUmNzIfuvGF5lm+WM7pLaxFKRyS/EqpqJf6uOeiRIo/NU0PEVD9CdO
u+g0SLd9kKNHGRjNfMmw+CCEdRN10f2Pm9/9573PhAp/KeRrAr0sdJT/UO/YwstLDX3PF3hQJM7U
mXwnzzZWbhGwPB1m7dDcEKZ81trHJOh6aYROtAdP6RWd3JOYjpos7F/nvZqHZ+koobf3s7o5aLL/
Pdde9EEhVrQKmd5FkuZQ6DZrj4nmN8OKsUh1EyOZh/QBZHN7ykbld6Mqxs4KDZ6JlJ5ICkNhp1Wu
OFnhd61ql7p/i1Couwv0YNxHJkpB1S922iBKQnDUBNpFDCNfgfux1k9W5KZHbSKFCS0ND6URMLtN
ifko1jWAvGUHyHuBL7h+UCLPOzqZBdWqURYDRJrDTI6ZDyPSHVmG6ggONIJ3ypGea6ebFTlXJGBq
VqRdmkA4C0ynYqUaubfDIdBv6kYWk1wB7VctzoX7HBas4ipQIk+OKRlNHRKd0po50f8Qpf3dfApi
1eWlztCmAVbE1vhPkmgGVTkBcIFZTqPp4mjDWQ109cdjx0xGZ+1UFJC07lojt3/vFBOVuNQcgvMm
REu0UqCcYcZg7hlVtFdp4D4pVp9ejS75GjQ1fFegh/SV/aFbtJBVB5x0U6fnZIz+e9PDedn8/19M
s8zpvvxLQsVXQ42DswcBFXZ1SNLTV/8vvZ2qFW4atGb9FZtRXn/EQa0dmqCVDypT28R1U2p9Wr7S
abodkqkZOG+i/+zNh5l1uL91zbzfzNwFe3JrmQP+JlzN+rbOGwksVEvV1X3iFlBjXqtA06i6du5x
3vP+s0cMU7RrPO7ZNqYJjyO0T5YtS1waNMlUNdO7ZMkM9RcWiKvZu+go1JJRAqBHw3InCt5UQcx2
k7UdIVVd8KbjFaK/m5gUJPi0iIznMjbe28Z1t/d3sA8ZySOi9mEWaSWy/YoVwNhJb1DU0DzxFUsG
rXhQ3vwEBSzYZSQKpMhPsqnF/ANIl/K1I7zuwMTLRsTQ0EyYhqOsalZWFru3/xwlheEgRmBq7GdY
8QMydP+tYflLzaJK55WyivsxiVyQWVUY6vw/vh20i5B+234eUFrkUNcSFMk8xpCmsc79RB7sei7j
gN87MaWIlzS4ALwE5VNVdP6xqEotWs27paKNi9gdRncTkwrEHDugAZ8rT2DkqoeKafPp/jq6N5fx
emwEFfimcpInngjm9hFw9jpPn1pZ3Ixmun/L9tZYkTiQpD1avKiq9CQpeJV9eCo8L3tCsac+NJQ+
cfshJwToVmzhAy54eprffOs/VHVbfDmlv7YD1TkSteeeRvDQ65yR4jVUtbdEy7rtvZtkDlVyyOGp
roO8FY+lbj/pJTZBbacaRfuuqD1EIZYCyxIFLeV4pea6QeJxu7Z/iJifMP3n1pkFEaUM+WugFHjI
amVYidhNQEAGqMp5ybSM/1ev8Y/zEWW1Eoeaj45spDMGM/dEm0EDM5O3hHJq8itXcF5acZXfmtEU
Ry1AgRXarTeRKFyEXWKB697+MfypfSkawgJwBlsKeam2HufPnjKEFwMBVDgtn83pFBbcFTJoYtYg
i/NKze14U1ZFc5s3aX12Kbw8RkhAb5aM/kSGWxKy5qgHkpZNWiGpstJg67+mtvXhI7nb3Qt1LMhz
vrXjLhmLomdgGd6yL7Xwvienc+n0qcsw9fyPn6tl4+1Hk6msRoUb0R0FYjZaHq9qcJi3+ZQ1NE9m
HTuX+bMM3NJk29SPZRVFL3aoGcu2lMpuPmSEAvkfQ/NIh+E8T4oIGvfXXmEhbJ3mSBgcvDVpcs1G
m0QV86d/HWpC0KYjHI0OoLEaWGldtTZxr7WQIC5ciGd/nfM1p7g4tF5ApTjXeWP05gZ533gsWphp
HbxEYomVYpGYzGOHWO2eOtWJ97VfxcsqtI2tAvh3OU8Vi7EVkxr/Ms8l51PzRqepvJIB0Yq96QfB
gp7fO2sh3Z7ANPB03X5IN7rVGC+Wj1VvPpS+kDWkNjy5Hj6ltlNid2sr77QKuVROsm/VmOZdU8q3
SrkK90HRYapNHBv11E5PvV8bAeBMSjF1ZOkbB+nYoZVG/BD24FPpJsIJTLRyO071HFamlHaEKMxV
I4/dhCbLDwzB0Tqdmt2WU+4Vw9ZeUN8Dsy5iZcu/t9emhTkv3+amhgijBzRuiMzo3eBFCFdeREc4
TfCvibLt9ix7/MdkIr11Bvio2vUv85Eddf1F4CXXalgXSZ1+BZa6DsOBJ3jaoy6m0V5pnOobzmKO
oYMnkf4Vaxlp2sCtppbvdOhMh17CoxKxPHOk9qYkevk2dMh3ojAnW6ny60OSqfk2zfgJS1rB6q+L
lPUl4q2a/6KBJA2lHzQ4XnqVsnqHgVY/zm8FpALi8TjrgxOzF0sb0d3OxP699sIk2t5v1s4SAPu9
cGvlKjfr9GlfttUyDYz3eZCeN4mziszGe5wPoDTtQ32EMD41lQo6bg3NghdPKKhiXeBgFtIbO+ii
Z+lEqILiMN7O35y8o2pdx0W8nV8ttU8E1bhOusrfzhJ5EjcZOLMY2dRgPJgyDhez/BMqkLfO1Abl
Rlke1amUVdUjsW8lHAAlppTVAoTah239ZQ/2ZziJiuG0fQjXqc5JFFcLX8GKMlSe/R6V+VMZm+af
qooXPGX6T8YsF0GNvvONoifHRfwaBkoSCzGSpCXNLqE+QBe/dGlhO8jJWSqE6JJdvu7TP/cGK9rW
NtbyxCvotoxG9c8fqUV6VdAl7WM98imHgKMvJtEjUiAeCNYl5Mx3wALssN03dEt2caUl8JfJbwAD
Xn/e3yIsZR7DLn+br0DrYbFUDAS6ve/btyrsD8jm1hpmgTdhMKGX5CxfvKEOD2GRD1tJH241SlCM
I/owgqOC5CMS7bNnmdzGkGqZwip/qi58F0mT7X2avBvVlsaiMpRxP7fWdVWeswxkuVIk9YFBtjpH
SdfTc8jtZ43uJomVqf9th/7FzfL6rhVhXpcQCTEsCkGtHFY0z2+Ghbg0cfCkJPCuiiYB5D1UZGvB
FvO25AJhm3ea4lIUY8L7y0w30UQR8yg4rSuACuOSaVd4VlusNTwQmkmAeKYjOjbQvE5yxAgBwSoS
YXug1JU/59gigV5j23VbMovHLEW/GYdXVS+rE3IuZ9+0XnOfnswzFqUga6aAUs7UqNwXdpLu1U5U
x9prvyR53mtmLvrWGEvjkdUMUmwdD4Q7ZDDLKm+t8Adez/YZwxF8N60LzjxiZHVCPDqBfKlvYRJ+
tkExfoJeh4lPsOHJm86bzXBoKwpxODD6laIz9PemOPNAMBg0+ktMlvpTJcVdnBeXdrtpJCwWMU2Z
1FBohyqn0u/i251P+UhNjmNWNkvc4u4qQyO5HMwkIbvbV2/mWLSPdfyW2IoKu6vMVcguk1FYI6ol
Sbp8o9tjvjYHbzwGaac+KIEknn3qo6NDXvpBkb+Y3vjcdISUJmlSfRSRaa6IHvP3VTEGHxpYsCgx
3txMUXezvNAOI+YOjdEcUt/u9qPt+vtUaZe9XxZPc/+9NrslVTCbOdyk0Bpz4jxZGbhnFu3LmR0N
afVfFGlLUnxyO0BhhlFS6ECc6E0YiZ6Mp2M7beZDxyfaLvRGBMbTOaVsvsMKrOWy9Or6KZAdBIOR
Vx01I+tptKrorNC0mIfxQE88yAbqVJSdpsIah3XttJt5MJM+l3v+1HBx5JYKil/Ypj9OIpQHUse7
p1DzoKcb5TuNLnenCWwWg1lyWDd49NSwOJPVYL1myed8mgVQcjQGwjDr6Zf6tODFaufWoQWpg2KO
l7kWnPvpzpFJv6XEk78EFtXuohfic94DNFgvQ1/ryIcQu8Eex8f7opYjkSTlivSb8IBtqlnVWmTd
5r1gsK2b6qdAorWiZs6FwnmsJmkmRrF9XZCKzLyrP9Z25i1E3o4PhomHOyr51oVRh985E8cit/aK
iMX3OHh0y6Lwp/LweKvuJMLHk70ewgafihtbyyYor3d9X5dSTUot6S+M3FJTKnLJswzV4dSnfnFL
Pi0DQOcsVLEC+xunQ3DLFRzds0ppKJKt1GL5OoRqgPKyz0/3ugPKIEpxriMO6iTUp1JJ50ovjvaA
HXFl5Czrm6rekKmLEwV+Uuj2yied/l0BYXEjk3JcWjSEnxxIhSeyR/dz5eHOoU2Vfgvr2ppUdnIr
u6EmXhkFV59U/xL6NjQMlqwYhn3fNehi/UhuACPnb6lZnWYhaRvE9QIBj7Mvgoiq9d9/bNK1hW31
E1eV2N7xfUPY7zqH129dU35H/qLwon+yXIRkWeGH2zZ0eoYIWlfzjTkfBpNrHl3eJCAafbok0sy9
DUt8a+mGbbIydJKh5o3MCLg1fNVY6CnJt4NHjUK1Ruu5raXY58AOlh3ezOcQD+tZccvv2sljaigR
uHBRE9c4bTxLS0/OtJn35nPG2G+7zBv3XlD08H3VDoeq3933AD16qG3oJ7vWrqw78TSa0EqQbWW/
uhKUhl84L14S6Cs9tF6xy7vQ7dWpTeeWZy9uPtBkU1jNkWePlfeiFk55MQI3ejTS/Ikn03iLx9jf
Ccga/CJpJJ34CusE06li/ZRC1FRxMAqpGithYADjoa8qZzU/XB7Wkjj2q2dT7MLMUC698F7mAew/
RwbBl4sqE/YTt/ZnrfTdm20NYlU3Ufugh+gCe89F5Skv45hKOmtJUa/aQH9L7/Pqunesw4DU5kJF
eJdSOkXN7BoX2jvmpXGPlkZVUlO7cd+L/NHS6nSnekB5THikHdTRAQx/vmVamz4Xunrop/eegRBt
M4BJ3LqZXn6kRbiVQwnlx0+1c4gReGcW2N2MiqZLEQRkRTThd2QZ2FqVB3VaqbgdBl87xIIwf9v5
sKkn9FVkvTZWHLwUWBZIylU/MivpaJ0wwN07m7qiDtdALVaeVctrPdf/XNq9yLuHHzyQ0H2mezbV
/R/L5tt0RgM3oNHxAgQDwr+8WLeF4nN5WdAEkZ4e5kJpFk3cU0iTxKN4J8Mbo9s4iu+57WNJ8Otp
kAPcoaO7snhJP6LGrB+JDNjJqNPP86lRAk0PQjtfE/QjTlGtYq61R3iLzJsbaEbuB1XR5pIYgGEN
V/Go+5vylVD4lRH12ofmo1jznVjZOIpUP7DArSFrIOoKqTy0WvcMT+lP5uNKQwLSPhs2Nhdpmi1B
AnxYRt7T8H/UnVly3Ei2bafyJoA0wNGbva/oEH2wJ6UfmEQp0beOfkZ3HG9ibyFUeVOk8opVn7c+
WGJKygQDgPvxc/Ze24VXGKd9+OPGxK67tVRgXBoDPtKMybOThZJ5xBS7iBXcfCkmOR5DyLuPkabR
oumDT5kUzdbQOn19/VZO8WdwCvEtS1G4ZVn77Mb4L+wqkgdCHIIzHpd2NZm1+IQecYtWjHN803xK
/Dp8kh3aYpbjW55CnDC8C0vT9IdPpZrewV+jIuxbT3PL7k83rz+D9l9qeBwvidUlN8havjWjPbzw
pqQbwyg1zypLUjTc6VzRxKJJj5qY5S+870CYLKuWP3H91pjq+mJ14sd34Wxuw5Lzrz+BVcHd+46V
Lsw6IzTCyFbMmwL0dGmKPaOiSCYvx7hjWzbuymzCWNE2Nz++01NCK3yH4YaRIZcOhmxb5ZRpNZXL
vtJr57auZ6OMmXdfXSd5NiQEPXtUra0laY8grG+grwPVx5/JsxTo07eJAqeoXYLLKsx8fmHEr/lE
r8KsjfCpcib6n0w0KQ7H56Q0orPvU1pyGmpYYEt8VG4yRcdAQZnuiqcwrbQX3kuNTIe8uWV1UDaK
zX4qEM4eYrt0NmHZikXTqvqOo1O7wMMWfdOIQ0PwiM+Y0fYKnX51EsqEs8qqHTK8zD3hltmlGgSm
qZacX6cb1bvrFzujB0yDq9r2KGDvupznxCzYPdDYp7WmsLowOKpISYZTJFsOg2G0sud/dv0N7vM6
V5rwiAfT+/vf2uFxWCcw89bXf4ZoW71TmLGYSJoutewOTSTac496lGA3JqHJ1c7oA+6e8h6bfZ13
G2eyLE/qxyIWBAul4enHL+K/fsFv9cMkXl1wZFHteyIV1c3VElPq7Kp1Ofnb6y4QR2G09YV2bi3K
xOtyPxRVu3Jjq91dDTPUbpfKzYyVY2bJili/7Oa6gytD+wVGvb+TFTcqLYHI+blLU6InvW6o4UPO
3zk8RRtGDZJYGh2wc8U+WNPjQ0F6SnufAun6z2HLH0IhUAWozNxqrSShnGLAGGp8qya6stTqOeyQ
LA4x/JOjZAOrbkChPX/bYcQq+ugZcoF9r1VWsNQIVAPPFY43pCN4U15+L7tOu9VGrTjlPWnP+Xxu
zDHf+OLPgUTNS5n06YMtyRy2u+glyzjwkeeer67fNigmlnpUhYcKrv7eTu1oW0eQDOz08mNEbYR4
VgNj2F2FXAmGiFNfKMnuejV5HhPTMM/cGGYQgGKT+0Lezuc8nTh5qVlJJcEcxZBu/O2/fzEV7SWI
mwaOwheNX7/93Td/7Ppb85+ZYiaeRqY3Z9od0VaKdlxd96M85S5TD44ra+JnhCNZb8e4u0F9UX/u
fWzCZii1+wYQ9TpvS+VEHy3aWahy8VdoOYDdEOUNKv/qVmj2lzyJBCqF0V3hg6o+UZR9r1FV3nRI
Am9MXfvzeluSkjpAqopJfh8BLVjz55tFoMWwUUPVkyUXIQnbOV5/Begr/59/df1zyLfzNTXZja0Y
1b4eTBucohNsRFsl9y7JEsvSLsVnlL2ngKPuRcNGvgQOdROKZny0yjTZxrKYPEsL+idOnNicjfar
xjh+AdOPg2xohMfZoIvFLrCqxJPE2710c2PQyacvSU91Xkd4VHVH5He9VbK+p5G6TjOz2vsTqmG0
Bu0djqJ077JUwibU/U/B6KITt9qvboI0g86cPGEmtFbhbFluAilX+dCEn1I/PNVzW7zsfFDc/JNh
gk9lpcFwzjRN7sHJB17n0yDp0qJe6zp5JbUZa8fc1Pu9zZHR02WeMSIYcWsx6312rfY7TvX+u+p/
8a8NCqdrz6asm8+sNcmyJ6Xprooje+mACkIk1hpnMX9RogS5GuL2XToF95Ps2QPs4dVXSaOSNCxP
Q6/4B46D01p2fb+b2lzuyFejcO9i78eYuGSd1G0M2UYbVsvrDNiShgsWy6VsgMjmXbVlkavgvuja
rd6PnN6R66z0YWpW7YjjhcNmcsgLy7wnfkf3dFRJs+CkW/4YQf1QISux1b+gn8KhTTsDHZq27IeE
Bjwds4vPyDuy0Sk0DRLoTgQRIQxjvAXKsu2vNh4jZnmpcqc/VUU/nPqSLPS0aDZObKcTtVrvLh1T
yf1FWXXtmnzRGrOMOdxIYucvP44FDiMXbFwABX90KgKVDAQtyxfWqCXraZ62MtzKeDPccm8p6QvN
kniRqVVEcke1Te3MP5O4ZOiLbOb0i4Lj82SZu+tvGDoRb74ss91EtNRKAqO5xP6Q70w3Im2g1Oyb
ojmQlUYvnJuMRi1kBwnyS9+SLwgBC3zUmLbkkBFUWQdC3GvzMOe/v+t04uV//Bx08LM14RHluBkw
qWxD5JQCef4qoX2ypLxkFjx0ENOvs+DJKppVhMnwK+5JUlXHBixYUSBVUBqoEPA7bxGjLDs9NO9l
tbfb3LqrM/Gvub1fvMAIGlBFFPwAxLLrdlA+swLm+zodrCUTnvI5L8GJMQDCI+y0Cj2CqxLsaru+
GrCvX8bB5IVBjufQr0P/VCj/+hnUGnYNzamv9RUJEgYISWy33MZGmT3S2ZJ+pz8mTbNUqrK9wOyk
X2Y5r9e5639EujpFr3Uhiz+b/zv/tdeiHOsoCJsrUunv7/6NIPj/TRHvDuPn/5l0dRM1r1+i+h0c
i7/yF+NKOH9QdpmOCjxSc9kz/gp5Bw2l/gFuB8Mc/F0DCw9/6y/IldDhX7mWAcLSBDFrzeP7vyBX
wvxDdVQsFYSZWoz4gWW/g1r9FnL1ltsGlprdwzQF/yNKBFbmO9Iuo+EW8XE0nU+OtUksnKv1ooB1
atRPGC8K485Ju0VvriViodoErNMS27z56TP7B4TOFV3490j/r4vgRzYszWS+D+/r55G+bxS92/n5
dJZdeEpcnPyFv1JT606axs3cAe9j10tGZuYx7ZH4qZjFl05yLPzh7DjNqZ+gEkafE2dYO4l1Jsd2
1yvdLesnuvvoPoE1qaPIgK5eFDSy8+jkuLGnopA32mgF3WYL336tqupKZt9xLE4hlf2BDWYnQyY6
6cAGr66DxPGcRFJwEo42DZ7ry9WQg04t67Mt4ydSFI+60l9QSnyQE6G/1er8+gG951FqptJaNR8Q
aBaApcXSYUKfGNADBncLLXwJKY2Gz1m3XqNhEQU7VT8wCJcOcLwUGGJ+Dy9tIcsvPc7uYlDIHZQP
jhvuEjrdDYCr9F7WD44CsP6G3viChCc6KR9BWcU16PftjeahhatJcg2DeJhvb290L3tpNBFOCAaM
o7VEhFMN/ByelpP1tdDAAVabscBmd8fJvK6I1lsKjBXKKitvQuM4BOemQ+h5lsOjq8cLs/mU1Xct
jKpujanXZP1u26e2eyT2UQH4an9zmw0acf6qzZk/8Rjep83BBa6V3E7VXt9mWbYYLK+AgYoob2IB
hvF/ABb4GD/Z6RpRGNJ6V12G5q5Mbgvj2Sz2Zrqo2EfxWSUrLYRZsFWtZ039WsqD0A+CiBIA0AxC
XXnQ9Iv7GTJ9anjxdIeLo4z3EXgcZVm7K7jEZLQYOtvNCnY4CdXCZJaxIf8OdRMpAVO+L8a9EW5r
y6MX1AtaVEQAItFftGgkcWQ3O55Bm2SOiPi9jaUeUrlJ5DoansPhWOZemBL3eTd0K+w+DmzYdoU/
cUSIaHqmugVgsGjNV7/fa/LIpfg1NvcD8l/+GwPgXlKMXgxcf92CrittdcOn9eLZ6O/tbUCOspc1
y2zEwoN1cgdqGyTdJX/Vv2SvGaiC2XE23150NBK3qHEXage3fdC0w6iDO1hbGjFON7mx4BWqxLZN
XmZCiHETQYoqDlHCV0/aXkLVcBe6CxTMVvNi2rxuq2RcO/060U6iRww/Lrvsq18xc9zq1o1D56e9
HfN9HHuFfRLGtkm8+A7G5xB7ublEBTsoXhLflo4XW19VQsXMyzTsneGpGD6IxbONN1ol3lvQgRZr
mgtKdtZkvXtvi7GcEjsvivPYVmt9jmWhsWdJ/TRk1ZlCbKcUUlsoqXs3SeVGpaYn9yVsSKQJhfPY
Y4UoCLhYGNEILYgPyxowI6QvfkMmBfPMW59oDmHZf0aZexOjqmyGP6u8W06sDJK8jETSvmviO9vp
b22hHIQ9eTX2AlP3XyN9+mwZwH9gR4OmftAkbfwvYuRfIuXBjtX7JMpe+6q7TSQpU0iTIZ0srK7/
IjrtfkCWm2XNAaPxukofnLz/Uufp59Avt706ZjyoxV2ug+2s7bvcWFUdLkNLXCh1t1o7sxeSE8Co
z1mU3WALfMKR8EPe+B8VLP9GKfLv1TT/mwoWl2fwNwXLl7L98n+ugE6vjfL/919v6Jzz3/1RuRBb
8Qe1h2vQyWPQpc0r+b/gnIb6h2MgmQZYqxnz7/1dt2h/6LQkWN9pR1u27cw1zV91i6b9YRmGQRPC
pB6y0O79J3XL/OL8vZE4tqsDlqMOsoSh8o69T3CU5K+Vo5M7x7AXLkROuyA6Mg7vdEkrQruOgoGD
0dRKTabJkfNBNM37AAWbjD7QkUIXsIz5qd7DmO06DKdcd4uTnabfnd52T9gWHWi2+rRJqzR5UKAW
LJJIeTKA1SFzZW0z7P5rQA20EkglrpMWbZ65oECHnFZj4bDaePfTzf2HykqbEwjefE5E1aIEVR1d
Fagmnbn8+0ksOVha7cAmq04/YqNGWdmbPKtj2mo2m8rkLmTEhEELmmernQ5XZWpWO9FHfONfrsMU
LIA6pa6uq1Sc7+DVTVnqHbZX9UQW5fTjLNnNUzMOiVRuofDCqVQXV9A2NerXnJblvZo5YEUAIaix
DUmU+f1EEJvXBW5069vaMS5Bg+BwSlw/O5Y2kSO///CMt1UXD5lpUI1CYxaqzf/0dxc9MBVVY9CZ
hIfPnjinQN5gI18OxtZ9bu1B89y6UQm3nwCARuro0XedbfBpv7KrIllRMuIrxQ7vr6s4lEerSjM4
cnF7G0E2sfo2fSyyOjo1bhwufV3vmZUh3kQX0C9xFjZMZdRsoQxV8bV0w1Onju1r7uarsQ4vUwb9
jJcEJx02H2hudrzpjUvuwiR3+kw/IbhObssa16EZkFb9+49Gm3/0N88VHw2uCQ4nOMURp833+6fn
ynYGzvm17Z+MtI9WOqKgvRsS4zI0AJvrSml5ygCT4L95uQ5L1T70PdmSJ+fM0A9pBGL5+0t6H8Zh
z5vtfJSCCmwAMb2+sj9dkgYR0M4bH6R9TwgB7aPGG8dLVItqIeFqPsRtED3oYIBSZGxWgpMS0Ydh
pT77KxBigFWRd52N5zLFyBgxnQnzhV1+vgYjVnL46DP8ZQ2bL9hBe8/lEkd7ZUX+dMEI7BLRlXF4
5sySepaPVEHWiOAME+mvq5FVVCBuXvqDCp1wlnS4rv+9qCSHMVURe7vScJyTGbXJJ/kYK4AlwpGw
+BZ5xEGJtMfff77Xk+CbW46jG42fq3KthkHM79tb3ohhMGWPxDPPApKE++BowzzyVMhVC95kUsoH
o4/hrd+qDD1I9ejlSY9zYqr6euuUesgPpmCNJZo4n+wPgmzFO7DmfPfZEFzOyjZQL6qtt1fXIm2s
MZ2FmIM7gfekI4kjwE24ynC5r8zK0pgFIMg0IqtZ4OeQnBDlXWmdDMaEGOPjaSv61tmqfrMyOi0i
BHMEiIB8mk5PWi3gXyabfkzVE7ucWGRkHayZsL1o6iQWwiX/Vx9N5wNg6FXL/v4zN0CGqpYqTMe5
BmP99IggEa8NkAbR2e5q+MiFWpwypfMaekR7e9yUqa4vbCfS0DTQ5czyG6GEeBmt6Y4UxLVUfCgJ
lGNrg5glux7UJQlDxnrSdQps5fNVo2DrNSKd2FQWpRMUh1R1kemO0QZRVcmR14+x/LnavixGn1m5
iTVa5XSh2/rOlAVaB1c/zDF/ufCDnUVEL32NFc557YMd5D1mlxsMNZWqgxWZ8SsnyLc32HdkpepN
HZ9lEUwbzc1WiOxVr6vaZN2EIU7qTpDZLMqFEBiBgiZfjI7Zgi/Wox1CTGJM1EE7dmNAnEEgpxV9
j4HDmxWs9aaYLrHMRhLYDfWMFtpcZn2TvtInNjVFXfYkmd5QKclFo1libeAx2I5a9R1wnLIulNE6
6MQoTTKePgAzX4OY3j4ANiZdl6Al1dZtVcxryE8PQKI7YU0wB4ShsWyJWeHgObU46ccsuJ3a4SUV
pX0OmO+tdTnKCzmvJWENqUYgZ24sU6WEZePb0SpxiOWImvouIE4Gc86IS8Yh+ViJOL2VQs48DJu5
vq1nuz6ks62p2/oK1UIZKQq3WGpi6u4MTUZLGpX7SQ2y+6w3aRhPyTdRwu67VjQdwp4P1p23ZyjA
1JpJAaPTTODOa+r71CJwNnSRg6o8Q6hetOAJ91Bd7/qJTLHsNGFa2FLP/CUQw3JR7xSNrI4+0cTZ
Kc37rmGe9cE1vasMuCYLYDaZdIYqaGVY5tvbEsDYE7bZynMS085YBKPKfwb2amDR+C+7IV8AsXG9
VjddZObGMXDsYDtMdkw9A0bg91dzTQn96SHhanD7YJFz6SnS2lXfXc2kpYGhonU/d0ZUbfKy16Bl
YosSbjEyuSqGc4GMAPH5rOAfG3GsC10cx7rVPV8Zn0Zmr4ieJenZrdbIi199SyOfVbIAIUCo0tks
q+9FGKBG7wiU7lOHXAczEGffMQYvQ3Y0c7bCi1qEx7TPgyMVy7hvS8zDuLjWsD5BNvCWQoHt9rOw
ltCUQdzqsqJ1JZPdBGtk1XWkRZTdSHWja8TdKdJZ/P5j4oDxpmaZe7A8QTrHE4tsAIKT3960kUQx
t1OK7iyVowGt9KSq4yukL/UQwBffd/YyCVqxz+N9AVTgiOb1uQPkv0yz8hIBbfmgOfC+YLlej23R
eXUxn/JAcVj6+d0OQh/iVSA6qMiEvzp4r1ZRi1MntRTArOVjInoStPxXo22LRdzAlwngyK6TRmo7
wxi2mLyyY1UgJYWO024zgXwYneYIM8d/roLA3Xc6RcHvP8Vfgj74FHXOPXjKWJId7f1GO9m2FjeD
6M/AZNTtkGbWcggOhMSpXjbT3ipRynVX7pHyVNshA8WWzVVMzKh357YJknEx2Huo13cAftVbyCmk
jLJqo14s7vDLfo2Fau3NzCXtOCGKvFemRTIEX/TUvCO8rAGTDc98ID0MS3NOTjBqr8XI4xXMbVFD
HBgeBx8sw9p8K968YXN/nBfLcm3NVGmav71VQwWIg03GPveSOmxgsn9s4+piWITfjGRxWSg0zgWp
W4cgITK+fQ2YOhIUWn5pupgRXUhFX2ajuXeyyv5gZ3xfi/McWRbTBcoEtkcD9vbbi0tUnxzIjAzf
H2e8H0pZKQ06LqN96ZSpeRw5SWyniclUkGqb60p9/RK0mnWM7H764Cn5h3fNwnwoTN3STeIJ5sbC
z8825NzGKexBBwVk29thlqRanyUhqzsM9ea+pJhISKRdAYTWGHyrtBiD9E9dTsEKAvq0wH4lPyim
rmbuNzeR+tUyNc3SSXQS7tUQ+9NeqvvILA031859rgHMc4NmCxfFXtiR/6RJ37pttai+SBwIkOE5
TKF6y9PhldyHfpGikSRlO7sr+7G+lbqFadQPp13VzHLbQnO2NlDUKU3veIxzQL9JtWrrwT7lTZoc
O4eZfkAQYQBZOUgamwi8zj0WlY+pWiWP3K+U5RWYdkWn5VX00thUllsxYapBTN97LMyFB73HZa2d
YQLQkLRzXlHHRQUo3GAfTwEw3NL93tj2oYxN49PYQO6IMyf56IH7Zfej5eEQFsyiRV4mj93bm0vM
FCUYby9QpemmHdxb01XFEbbPKRW9iXo72WvIGrelNr02rEoruMktVvom+OAxe+cFpTbQ58OeQzaL
wOnKbX17JUIPjMptoOZavtqBOqFaT3VzWI09jeeyBUmhT7VKN74qkbCT1BexASyGStU2aaHEG+yl
ieciZD/GOYf4KG3EgbmntrSK1DwwM26Xbbgdq2pTT22/+SHmgZZCe6o450gQbn3CNReURo9SDPI2
z8uzkUH1U9EBI+i11yOBd2jxi/DST04PLtxa4BsAeFa5J1na+Ys9uUe4ZoY3yKjzYiVCMplG5s5o
4Gv9fu3WfjlxMmLTcZvRgaGoYgl/+3H1+Pc1q9Sjs6wyXMFlmT+oQXRIgMoxgDcfiyFeShAZR7bR
mzxNomXR1g/+0JxySweX5NTZqbcMsWqIBjT8OnlSshTyXDOYHzxj4t1mbV+z1+b22tyCVKn9314q
sBJ/ClOFSZsfMXbIXXPhDo11Nyj5QrbjtNIiRffi+EHpOHtJP4WH1OV3RhgFXjaFrwPkgskfoYaE
k0U3gKO8rmtPBOLKm9wxaJYAfFArW0JUYLTppqXywf7+a4/Q1ViWWY9hSdn8DO/29zjhmWpGKznr
Tn3B5wV3vwsw1BTKHt1msqm1x8htMZPVAoGgivs6Nv1NLhqTgpLPPsih+8Z20C0zX01Iz82xlCjx
R/X1vD38tCzySXOZWAk4Y1KE2Or7I0YZquweXKbmULBOqgcYeevUA6awianZ1QfXuyY4JaDuIg9u
HSW39lZd3ZhuHnmj1OqjUgPL/eBh/aXFBJ7Douh3DWHw0L6/rsHIK83J/JRx7kRPt9Hg06NYXJUO
JrUCG6LrVvnWNXHZOll676CoXkR1RoOnHJrFACDlg09K/MMVMYwn1h0Zs2piNXr7TLrZ6KdW3WZn
I06tjT3p+3TMuoVOhguJZjEnTyOwODNTARRGeimCUeGAlbJ7qOPB7NJoXcIe9oIISxxKWj47C7Vl
IyJ3UxfYLW3sLStVY/ewIaDlbDsffKTz+/32VhOaxYJES9ihk2O+e6mmxqqDQEuzs+pwMYmyhiSN
uA/cCEqDDdyxblNlZr7qauu2yTWOgjS017pFGEMH+lD6mCFWvUsQqLCq9oMGnvWuyOJBNOjtMlUw
6bhyvHr3vmTZlBq1aSTndEppdqBZ2ru+fgG89b2ko78hk9ZZKPrApDEnvnKYepoaZLzOyTc3UTQR
HoI91jNakzaHwKnUuC+tWzX7tjXxv7O47yR0WVVvbax9olZXjl/HBz12iJH35bFrenWvZqa6Jxbx
0o5OB8DGuFNiPVg1ViGWsYihubCErmppN4d4EnunzNQTVLiT7wZPIHaaDfXzdJDqgGeEU8WGEPYC
JkCFEtTN+lUhrcqDu6OsLcufKU+GARpfd+kN+5e0Y+Sd2e5N2ibaU189MwAsHwdcUatEg9ZrmaTO
50ZboXVUj7P9sqmr+hhGZvTBo34dTP70pMxPCWduSl2D44kDJ+fto26gtZa8Bv2F0B65KXsSJdi7
ECYZWOpu0gp0MM3ATR2ayS4MO0FfLVT3ZUPQC1Db8U6GZBR0kmB1X/2aG1sAkuGzFgqXABnFU33L
XSP91W8IpjBu8l7h7OeWJ8ep422oR93DGBl4/xg4xtIkcqLU2odcD/qFkeefLFkZZIoalQO6rbvp
DB+Jvim5WVZBW159YLXr5zSM/DYpsaiFSPy/WhpSgmbaOeoQwAkhUmhG2C2mwUxoGiWkKtR5j1jQ
9hCP3iejHnwaVLPc0Aw2vLIexdYctHFpV6VxrttTWBn5aio7sE2ZaZwcM61WLl5tr+vHYTnpprgd
qi/RkBQf7CrXjs+7O2PbjFEc5BNwBK6nyp+qWLiRidsi+LxoTG03ehoUq4li7MBlN2taEs6qSQhS
QXu/8kX+KRPmPCnpv6TKpG14BTMgExYBDDMy1gg0KAGixX4MxNowao3+QLFVjd5Yqa3erkcF5sGA
XTzNT1qeOQ+N6I5tnfZA0T9YnP5hdWWUQOFEVMfcEXfe7UNNFasKR/f0bBU9I+kofkY0vxrbody0
LuFs7WMrg2CZ6Gw6yRiA8FYmJlflcwc0j8SNZdZK5iIOvTBGLLBo4HUeB1vQO7XC+W5nu9bpWaQx
S33wuoh/WroYPKikFc6tWvddc9IRYVbbRZyCqiJNqZpIvyXz+dDFym6wSws1p12djcrfZKW0cWvl
O/wyED9Z89a2bvjr1u5unVWwS6tJB7D3mVzL/jGyX+F067vCyfelKm24cam+DNUCVL1e2R/cgF8b
/Ky/lknrmHYSI9zrD/nTk1WJCiic2qWUXLQi+kE94u7v9uRV0TsK0k9Sreuzz8cK/7/38o7jbAaf
SAypsWIaREhMl93ncbArQl3bpXWTfbBDaNdO1k8P/3WLcGZcAiNXm2Xx3bLEyu3ElhNn50YT7kJd
2jlDFP7f6RS5yPyYI5svXssxu7PgXbdkXy3iuCCXNy8IE4XMu8iSvEP56SyrjvYvkxO5q+L+Bp/j
Bim1jg6+3NmM+7ZVbIWYvQEvxi44nyAlQlRXjfSrdIhV7nRUFo5ebgdc3jvmDi7kK8V5qrN6LSEe
tLZS3HdwGe/DKK2ZjFRiH9mArZ1UQ2tkJDYNH/dzQjdw58SwRoiKC5bmGEzfaK5dc1sR4YUbcsK/
wh3WOMrHWBEcVKFqXJhLNtFkPyhAmd34LnaAp9GHe7Az9Mw4EgNyIgKcEWb5rYNYv8zLzH2WZauv
tDxId4FP8GOhTiSba2CUypFph5J1d6M27lSQbaIxgnDBDCDye/G5HNsXjrLoh/gjpmvWjxMfq6kA
rY+VHj1uL5/G+EGUKG8keGJPODGycpwHZpeo68FUkN71tQF81c72AxPPJQ3SntAUBFlB0l10180P
KWluiwB6fNcX6UeHCfG27qGW0B1qCkYI1G0W6bBvd7OiYPyURYN+cu0RIvog3RXOeEi4QZhvzOK2
KrsM4RafWGx4UEd0j7kuuUScNVKVgpcTXxUovtdF7GwBgi+rJ043M/t6r4X5ftDFHRkxjx9Ua+67
ofn1skk6BWdoqgyV3jf/G93stCq3xxNKYlyNLU2TtjflORVQ5tzB0THXkSOYxFb0ldCwh0aLz0lW
E1MA824h9Ra0hJOWm4EVdTM5ncTeHX4uYDLDGUtsLxS9vEx9t8OHBO4fMeqlNuqjaHMc6342ek6l
cZ61cMTOgM0yKJCC5mWyS9KyO2qlBqFnFieZJbd6jkGKaAosBtg1XgTJ6+jbVJAzYK7xxXSiN7G6
Eu1gpCZHK23D9WBLg6c9oMmhqilxmBXFcuKETJowjF5+fAGdtMb1FXpjDg5nREO6903ydtBoWOcG
XBniOfRsHX3/0qhvNdM6TIUADumEBDkYJoZ80jl3thUirwqVepNNXTOTHqINmQX7aHIM6C/kFJV5
8XKdwl6/4KT52g1DseERzQ5pHr4ShI2CULc6YkDycYU5LeDAUU6eaWFUdVzlQHBbvMp1I9jl97yY
phd0quGZo8B2o9F36/rqRm+14jiY2gvpOeECj+OrHhk3cTzHCrmxjynE+oTPODiaTS4WZeE0Hnmd
j53S1sdGMReKIcPT5DJppQqLlllgTCjKOPTOlFSguhn/rsRLx/4U6uDzB80pD6aPu6rCzO9BRQBt
IqcnjNfaD5fP5PtEJrjZupPtI2b2aHftRDnt5KC8bAkP0NzBPqigB46B3yKTlGGy7XPfPg3oDxZZ
Rsa4AudhUU+mDhqFL32sMjl/Ctwse9Ka2tkRjsA00e4qz7ii9tte849NyzSpR14ALgZmQC77YgWY
QN+LSNbPFkYvFP58DP62mTBXos/F2gVacxWDAl8IFSVr2H2Np0kgmsc8lbYiucFvETxohdqv9HCM
DxGnjb2S0yNuG9ZN/NXOqmqc/NwGKDjb3iITwC7GQ+jw5forrYr3dDYX5hxuUhlWeK92T+QxfNS3
vU4sf9rMeL2ZpOsMt0wHOTftq7erkoMkQti5z6okaF9EbXhjWTMORUQgq9BJA+FQ1Q2U/dEzAwqg
Sb7QjmEXKAmb0jDyjtM6j1xnWzL+XLHO0iiggbVWS+jLuT9+TdQYw6KbfcuL4bNo9KX/MsWV8qTX
SXRTYeMmpnuTmI+dXUGnabJsA0K0/qis+HUVY+0yVI36yEARdh1x/lRW8NZmdY+z+RTVMjuYQbTD
gsYttZ0zp/vqkpqbvAvlIZo686KaLelydpB+dBXmL1sAZcrctGSHspxftgCeUSKVlMI4FSh9LjBA
bu0cYSLrQ7OpceMvmhRCW6371LsdM+EYj/IqL2Byqj2Ok6LkD2dOO25Tpma/X+iv08K3DwIqOm4o
Mi3kFXRU3z4IvJLSEoUwT1PeIK2IDLm8EjmuXzKJK3HE2lbLJF53mkiRR8tnDL/pmtHwfZhSyF+5
UlaQebVjZYRzEaUx4uJcECjgblhCNqxT5yhoqgPyiXZhuRkNSA6z9cC5JQ2QHmdSQ1LdNCDEeKXL
uP7TzcRt6FRMZrRJOdfm6G8cn2ycUehfQjAU28Qtpwe9Jz7AmexLMyp/JiZKLbaddjmZyXTs9epo
OD7h81ngL0Eofr8COHI92Qa2ScxpYFt7PTYPhbHWdLTqldOnhxwc6Z6bES9aUNseRmQkTHRSIfbX
+xAYHt1dlNq/vwfXEuDtPXBcKl9qeMSLNMPenT4Er0CZE+9ygpOnX6oSOz90bd9zGqv16jb/XpjW
91An/gdMz3cnybOt/MwauDWmkoJO04yFqHrCYCCl+83WrACLk9j43Yja8dABEzoUwh5wNNnPtKTj
tVPnQDT09n5GRxZdF24FsXrrOIuTBQ2s5DT6bLZS1/ZBXm/CDrKwnrfmRvhjsMntwPWIUPokx8h+
nCpZbPB4XDRLAQAMp/z/c3aeO5Ij6ZJ9IgLU4i8ZWmdE6j9ESWrSqcXT30PW3d2u6sEUsMBMIHO6
pyozgnS622d27GYoheqGkRAHkUuKV9SNfcV6pcvpke6OdywjHFIrEWEdon9RLXAkl2pGmGs0S7fq
gZGliQ4y3Icg0BTi1aFwd+/05izwX+JJP2iyedGjytgmgJo3k+HHWyUZ9o0jl64K6PRb1c/CGDdT
Ezp3XKMPmT/jXAGRdIOqvZkG9X9DHe9TPR6uQAx0b5B3Zqpjs5OrmIe7bdAUA9G+b/TnUf3bevCn
sYLF1yGPg7EPEytax5/GSD1uyoC9W3QZ0Qxd4A7HcuqVbSjhG/kVo5uzdNYAyZixDwl+yXdpyKjX
tS31LnNisGiMbfaqRvFF6XebcMLiHMbJN/7eGM8foU5hKZ6cTuQWYCQx94RrGtRd7U2SrnrVBN4t
Nxo68Wr2B7le3mVTrHsmFBcH33cR2+tEdhrwoSTbqPL564zu37tibOk6MqZNYpqn0B+HVkqICtwz
aUGUcsKrymR8Y1bAnwdI0xVWgxVIvmZHytT2AHkqHKeGjT+OCpuzOnn97/ffr7Lo325ARsk64RBb
t3gwYuP6fRE0YsgbSiYVFzWkqaQGjO1CGRJUyjTVWR73JvXb26IAPTrkOkkJrF36Noe95zUqWoxs
1iDS2vinmibyAWhsvLMhtrumzEEJzoUb4bS795L8GWqDsjYadh12SWhP9LSGx86pT5DklQL4QlkB
bQY8BK6P05zaJmcTvybAcOeUSiGndIOu0TiLOCXECgCc2lAxLUBbMGWy+mVcqFCMjdrFgxFsgXyr
hAqjawZ+4M2mh5uqLuNOgRm8D+bZGzR2w+sMG8O+AnpyYv8dzoy9SVL3nZaRCGlDqAUO7Bdf6e9O
lyuHmANc5Ds/FJSgNzuWgO5H1yIxlU3EbPPD0PttWZrVS940A4sF/CZ5xnksEA+hN+ZRT6lAiujv
3FKcYroKDPbr8hIVinRtIzLAGhCu3dDcky7u9+bUyhuR0/aZdBQX2nBG5ViqQRxn+yJpC081ZMo2
msjY4dylWTevqSTEaqbkTL4TUwVymrTPfhndiSkAPZ63VUGlU3qNtWeVtyopCEnS33q1wahGQ5ku
Oc2xo4/kQH/n5LK1t/alnpI01m+SIY1fknIQ9DrSndPRk+AitflXHuQHoEpX6oYiL68b6y8ziT81
Kpw2CjEOnO9IEMtp8veLFEISLhx1qC4K+S/TrMYH3g0agHri02ao7Yli3cqITA4q8Lir1DF76gAU
GgWOoMTv7tiI87Ww5zt/nAZqtwNzB4qkdgut/JIGdvLEIa/dOL0abSUr2v/3m+xPO+H849M8bmBj
WJ50fxqF1IIDBPJ9eUkdtslOZYuDCr+c3hiIeFbUrTIL1JZt0FZcNdOnX6rpGjCFxkmx/Shhb+4d
KdbdMRbaWzKiboc0dpBsUrU3sHfoFelwCZx60/rTJqePdY8Tl/qauK6A+v2fr/KCWicpaAcXf4vh
oed0R0qSnnO451di5Tt60Od81JBsSr1gS9vb+6DQnR3NU/5fPtA//fG/3hFIkMgDWKvVxVvxj80p
fWadT6tJeeGZHN5aZ4Ta3xJyPGsgRp6quLxHdJZhpJMgAkvf9K61/vKh/NsqwTXFPGmOw5GLUP5M
YFYW1T0CGM6F/+YEg5ScZiQPBieny6zqjg6a61pJoohVgjya2TpsBbK0RJwaVyjz8Tuol+Yve9L/
4Ckz0N/JechELLjm5/30P96YoKLMaKrz/DJAbqtnQCcEfJX0XLbTm3vNaklX1GjQ2NZal8ZvhxUC
2Ry5agrF8/1COjlKxdDITOxX01F7wEmGturD0X7tGila1+08WJ+/LaXupoZqfR7mWpOymXpcZ02H
qcncs0VvgWyCdxwEA/WhKDghcARk5EMXCjLvqoEkeCqt4FXvBag/Bv8E6Lm+WEwocJSHzfLV0l6z
9Nj89zvqj2DmYkDghiKnyzyNT3EJgP3jbQrhPvc2hsiLxr3lJhkaiBPWnh7/rGo548SrSF7caLMo
WEhuA3HMTdgWHboi4lHRJLNjfmrXoD8Ok9G8agEn/CRvP2lw+hAKrb/0W3gx486VbeeuMNlecQDZ
OWl8s0LzLaJq1NW3ZdzBoJ/tm8T6//IbzkPN357LnFBx3DIz0YkT4H76/UKQFG5QW4V+ioE925Rd
4iYB1AMgXN8CRXma1FE/SCn1J04QqPzzkGRafDaKTj22eMKUnjIcGZcYuT3pCjXA37M5zT1iOx7H
UNtlfQzdyTDAY1fT86TmGFjZO3c2kAwpEQ89ln5kRriVfPZdrAX9NmZPuMlhJbo4epK/HBT/g6XE
NFCYdebhtjm7S37/fRNhG605mck1rftrC2LuHNsWKhk07HCqXqfMt6kYEtR6pdlB2MMctNCYSijR
CdpKsgroDztkQBQWPsFQVWc7t4oXLYz2euev8EPtbR5rVEUMsYu2Cq6xbYcTJnPfHUY4yMCrXGvu
/8NFDZW0kxLQTzCkhhQckATMTG5ssQvTMb2BK2LPXsvlewUjGcfVazW/LXZjrycMqMfCmbTnvOPW
qeK6/Isa/28nIIZknoPE1NmMM/OYr5x/XPtBN9pt2rQ+Hq+ZQETzLDXMRUp3xY+xFfqtN8t11Gcl
fFYT9mAnsAJGVXQMzYbGOfsxgWZ6sZPuACvrSxMq2jGPh+CqVtNN00ttndkBDRdV1rt1N0BdasZm
V1A2SWfp9NI5FDwr1de+sjhNxNVrWudfacD9SNJWsIWr2xUzor+ZkTk1/et2sFCSLQIb9IVYlv7H
OTGEMp7qxZBcO01utpaUfvOt3ngNY7VG2yZLOclxcrEZkzItMMaNPmREMuQkeEvTuPd6RoarPucG
0GlDPoa+k+8nW7kwRx2BL/luOfOBxTShBmYY1KKG851kF4dejy3Er4R8keiKi/QWZsDKRtbcLYRR
/dLmY7o3WF/dTqKlRBphySjlyFm/mTCZ1XBwLO01LtBCqVVojng8zddfJNnQl0NKiQHc9rJfX50q
cFbBWECkjKRvWGPj66go4QWeXe3JkGOpstYhuAY/Awb5uN/4QhB7s6TA2Cyt0TgxFcp9tXCnpbQP
DdPwWf4QhSx+qi8g8cGrbKYoAfoZlMep9/vzkMuCZHfxMRmdtC4zu9oVxiA/NQmZOhUjM5yng2F/
nw1BiBB6SHESKe9MjlSViXRxD+cCqWayTjhJYAwxKNzzWF9LQqp3ah3Fa1Zp8gBZIs5ZfOucznzt
QsO+xk36GjB8xtFmvsnSgKrbDMW5Mxxzv9QuB1IarjK/G29t2Lh9lPsQrULat6umpoq2qK9GMjyA
YxsbR0fk+H+fUJNb+d7ugmcJTNw6pDF0F0kWoRGTA3nV9t2ZqfcPRcj+rWwd2FKltk8oTnVx7cm7
dlDhvyZb3R6BEoyt9GRTQSPCLxAiXbvHc27FDHpcC9r0KqWpapeVCpUy+AZSHXGgGkxChZyb31jU
d/aE7YwRKfx39kEPzJZhpD2w+BiPQmWwT4NdmCbjO+s0p5gRf+LybR8XPJRt/x7RPXzNmSm5E13m
HtAzAYVcLrzICrl2C9k6Q8qdwALSkUXN9TaRsuZNSvWOI5KQt5azKssifFpegrMZl/YNLkUaeL4z
ARSltc0O4vjgZ33txp0W7EvVhxAw7zPtLFE9A1XqEAhD3U6lydTb3gwU+H6IojS20lxsZEMifmrM
7G5k1ZeiEdlTBqboaqZZ4rLRoHGmoVbaLh9672cb/hFg+UmuHuYA7rWp9BNjsofFZPh7HI9PBQTq
t4lCnnXfdfUxBSbBwHbgDF9EP0ar7p6tmDeQwaJW+uCLFjatWSOOcWe3F02Mqtfz/rwomjgtlDGK
TqO9oL7XQ/Lda5VpefTegFAqg9ugNNKqgd63Dk1Qp4EldLTrIt7jTosmCMUAhJ1eHy/QxRwvHs3m
CnUzZ0IrrgqF1gy5DTjKCvqDruLpUTICdrQsXBN/oNZDEkd1/Cim98popVcFmya/LJCehEYgZzAE
os1okWoiLN8W47koaW8txqK/BkMVb/7xFaKYp1aJ7y3vgKKpRw5e0DM66T1pZs+TShvvBCvqbE1I
S8gp64Czutup/UPI5ju+sX1ixvW1Gdr6mgQ3djHjlyp4mGDA18wNjGPAqdtdGm9rMMxA7Y7L3COd
C9hzw/dMekk2g+9zY4RAitOUeo+heLSVxkAHstpsztU4TEAIgOdQyv1BZNAVkqJI32WuCPCBYmu0
ubQC8uec9IRm8JoN9XZpoEMruVXw29dlx9ZV5oq+LS+T4Q1q2FzUspP3ZjtSDwaYSAOdEc3GuMB6
QhsId6bUG27FmnUz5CwFwkj3J75y2hWFagI+FfVzEX1IYT64CQfUzyS/yJ0Yj7nV+dtWlr5LUvZt
KOvmPkVilbZ65ZWjTYUs0sGT1Wk7HETQ7CXF2spJHXDgjOpTqAZ8UJ0N0Z+/JGZm8UxnGGt8IJvf
Ci7sVgGkFAemRSWhKQ6RU0SrVlajd0nJTc8nxbxH8HB5EoW31MaApkuV/RyxM3JZXutP1v6NYWLI
mJUFWsaBNfjDuB+lwn4JIFzp2jWDIQV+AFT+JIhY8Vi4kcYd9glNbl5JCd6W+Gpz9DsVF/Bkqrsk
oARtFLiljMkc2dQ4XwSxDXaP0XRIob5f0sKRV1EBFCKpzSf2ANMPLKD06tbgHYLSOluzPNIs0+v8
TM9icw+mksUzxOtRqqhqyXwqzfTpeXSqn2wZ4d311sDcq8RTYsgfjS3dAJWEmyCasLZWRveMBzO+
glm8ELA9ZKaanpfppU5l+7Xwj0S9gXjKBGyXKkMsM+qp4ZTY+5Bvk7rCm2L52mWxCAnEiV/ZINug
SXSO4bJPTJ6WaG6phrkHL3j8DDrW1PRpgUtRsRRfHXGSGATwXB0DDFcrG7cBW0kqmCk5RWsJCTpo
plBgiyv1HhxO4Rb2OJyNuLlTZnVpozpA4o2Zm/G/SKM80FtCA5lm34xaMdgcZPH3MaJcucSCpdCQ
RYoTJCRm8wfzbPXoBHa6wvUj9mmPE1D1QZCNzdjuFNbaV7hhkxsW9XDSHdRR+PUnKSIiIwu//hhF
+IK7VT36WYr9BlqyvVUsTfX8CN+XYeGU55KrvhdUzWOY0D4KrpkVZoTsrIXt5P4ytpfgZ8jzC4JG
cPqOywt0unAVY0aAw1xJZ7AW0g7r2/Py3aSP/uHX/zeiGmhd9nnqqr40XctYSu5JPDz8zAg+ihbo
MRA2hOo54hhGpLGyQLXWVJakXqwVd4tE45Nko8l0EvqhkbflXfLDTVnW3UaCLsm4dnCu/fxijM9p
kmWkibvxk/3GTq/98FWRa2mvdFa+NrrQ/EvG1ZoF2d+OYlB85rjZLBc4DLH+kEjrkFN3B+TrUjjd
WeYTfLUy1XcpTgiO8lhW87RY3VuKGXCHs+M0iVmtNasDThn6H3KnKceq5FRqx4jzy7dRXbwW2LJe
goGaAlrgvxVF9igCNV5Rj9YcaU2u1yGQ4a1hZ/JL5rE9kjelOYIitcLu0aSD/pRopZuofGx0+wme
MuBOl6t2AMcuBj95/vV8FLZ4xv1CKTKEXoavxsdoDuqmBp/YZa1/VLj7RpcdKAWL2dCuHakKT5zw
1rpV5M8d/ehwUE35wzfs1yIH1W3wW0gaP6nvKD+qeHpIrBqfkMKJQQXd8MoGA5Nwpw67ZPLR+EvN
vEsZTa5hLz0z2Apexh6nQRFbd7kN46f/fnD+5ab97eMCdIHQpuocny1YXn+cJG1fphFPMslnNkSk
K1qQN4ujwcmtARgTXT0ucSc8nvQ0DIpnCK0YN4qktTvsBe+wkit8+g1KrC2LNy0l3cW2tLuUMgPx
QFfaNR0wYt02FbiBWHRHGw+NcCvJhsoziYKJMrQ5VxjYRLWqubZm0B8RRX+qMqVL3L/GYQJsfEuo
EHYXjL/DKTO398C37OfKkNLLlEJihmTmX+QK1F/lWPEWRxSonbkpBFeHugYeelF87MERlSdnTdIs
KMspAYq8DTcNstuJe+nWF7b/pLHXf/InEu5MmPZGYdRXbX7JuhPI0Sc2BnGrjewB0MChYD4iaxg3
M0EHslXWPethY99R8d18KD6Z78/1MnWwyhlSeGGpGEe9kVL0KCiP+pMB1uxWjAZM4PlFojHJI/mr
bKqxwkKR9l/D8c22CwC/NdRc0cjHXmTKLhxGthqRqBiWA4tfN52Cq7wQ0quNIumpup89OpvCnppn
wLU3W3/T1N00PxHaQ9kV24I/5TLOSpZlVD9IkHb8cFq97aGwPTtO8BXmo/ltjJtb7JvF/1ZViSAj
zUbzgIuSXDxicm07p1UogBZs92vJUY/6hFVpyPBlqUNWbekUZ7eX9uNV1OM+MKenhdjaWFXHYzPW
d6pSwxIPRQflt2c2Gfh85Hm1ts043lO6VH7oBZynhGYQ9U2gXVP8lw3nZfRVjwEcbCNPD5OCAqsU
fbqv0H2bIU1X+pQ7t2nKrc1QdNnJUpjKao3xDCowdeH67BQpGF6TUiovPEV+Lt/FZWgdeA4XnrCs
wZUQHjfLR7a8oBXYBE2kcRPWXQF9F8qVhCz7gaKwNbRJf3YoZi6TUjs0DIioLq/zLxVd6yA409eO
kgFKFeYqk0GMKwxgyl7A5XbqsL6iUBivDG/cvpj6G169T/iy2cqAFfEhI6i43G7JxVET65GBRzeC
E91cJ3TN/gTa07oZeWXdpKpx3MjI9G1X1x0CbJid1dweV5buD4fImDR+CJoUhtr6wFa+LeSOAXik
KreANqH1MH8Vp/ACAhGqtyJL2nURaL3X9AD9U6VUTiriuVc01rQBYp/ce8hJ57b2z9qcrvRbdllh
M7xbDh9i1oA4XbaN9KCNx0oE45Gu49TDSQ0Ya265M4TjH9VsCrxwSOuVLsb6WE8FMz7M1LBXw9xx
M+0DOnP8U3HKj64M5XfOTFx9frLXx0y7kkqdDnKrFtSWkofL6GN1rWRCaInyb5LK8ChuI+neDMgK
fqFVK23g8p+lC5JxmmcUY7Pn+nUZ8/cHni+lDwLNWuHx1vaOVswFMyDQUw5+e97rghFeZr/SKUQc
JlinERYzYRYMoaV+2gqMfVceOSzVUx1t+wQDwyjJ9XFsbPuATav2pEqTXv2gsdxfikbXn+C+jzt/
WRbnl+UrWR6OXFNiF83LRUmDzJGTg+/+4gWVtll5Selw1NO0jTPqXAiN9mpOI90rDW7MeLaJ+wBn
mP/5LgWjHG+UH1aEqOCkbfpiX5J5ow/I3OdgQK+Fb5nPoV81t6iTP/WgwJ7ddvt6qCaPtssPm5a1
YyNNz8Aq1G+pGN59sxaXjtLnfZj6lavL4gF1Nn1pS/Jr+tgNq07gOU0sw6RvgjxWDXmDllzSS/na
njnVTR9fLScPfv2Ky+9J7i3xAiHsJ0YqzzDGGduEijjiWERMpgv4HPPI3BXY53HPFmyDw+Gtxo/n
JlNQI8eBYjMFbT2z9d2cX8hKAdorsCQZCs4ja1bex5YZPSXqiqtg9fpwMpsSGJrojko2Eazuk1ur
SeYOb4d20+eC2XBBw1U1hOziZsdBdcij/rLkZuWi/woW1t8Ys3min80Ty0s33GsKhld0lmAbNKq8
gn/if1uEml+F9GbZDptl+8sFvMOYrKiuGXfUjpPps2iI+wotfe4HrZg59s5m2XgzBX+xxHRJQkt5
GSIcKDHtw2OCfpWqk7TlE5RXWMvcEH3tFGo2xJUw+CmgszU1PgpHNJdQtodbGuftlkGN6lYCNS6M
xud2FutMLcer5jTTLhplH4tt/iNDRzvigTeOhpmYh7YZ3D60paMgSOWOjTIHGVq68+xuHpUkFD+l
5YHKa+kYKKxBgJfHVZiZP5ZSBBAJ2plmrR/5HM1DunsSiTFdtUz57Kpy2AkkmRU4bZacukiOISvf
5tc1TyJ25JoJgls7maRR8gSxts4wAMnGpu3M7iVWko9Y5pBOVil3M10kjyiovsWaPJ51fAxuQwbu
YIaYkKbRMOK5+NhYjdlSQMfOTrPyJ1QMuEeZCSLRib2waVJ0Ley0hGrDTdIoAy4bJ3pXjfTDhAi3
zWQhrdW6NF25b+ovVjN9Hdjw3C2b1iVDyvA7hdK9ThT5rgShchey6pVZLW4pzYaeXPfBsYxpG4Lq
nV6FlAQvPJLAU8vBvqIPlrLzCU29dJKTLdc/28KJ9qHRYUcrjD3yB9FktbC/qlbvqUHZeBjAwid/
jN7QDad7EfYftKu/Lu+8mTSlK4sodZvZsGqNQ0qlSXIegkD/0n01aL97qnVGInLFwQDD5hcK/XYM
tKmVCdisNfNgbRp3YV8aR8pBFMk2rolKtYPF3gLFNk3x3mbmWfcPUpUYFzqgUTcsRW02KLztOh9r
/1TSGeAWrT2spnGamJ715iGstWlFsA6OJ2QKd9H9KP/8Mg26TOHXYKds/OQIV0qneEkeJucsZ6sj
40w/K3PZKLL/ETnhf8sHTH1aFTqFZKpkaaz2mryL2NusMvVNqzMLZqxVq14Q6xx2OcpF8fDDCfEd
jLNrtJ5GJA+6e7BdGI/F1dnWWXllZXhIjr0a2T2zh1DZP84vOT3uvyo8dbwahzwjEzSrk3mLMMpM
xKKUcl+YglNv1HWATxRAz1X+aZRBeLJoRbmlM45FqXB+9nIrX5NCee90iaNhqNApLazNCEZ/X9va
gzHvxJ5NG3eK6V+XFZ5l1t7JTdFQGz151DyYczArIfktCTefCfJxSCfHYrmLlDlHN1hrdj+0EmJv
ppqQArU0eO9HS3wkuWx7oDvyo30ihZacRNAnVB3GHTY5VVur/kxvUOzwK87nO+jtTUS2kodmsF/w
01prgnnImndL6lcBsJcv8kQJVANdb2c10Yfho5rwOLZwsafvne3z+2Wp4I0u2v6pSjlFBwpuEMlU
p61VaSQR/Da+SYPNgXFqcGaw68afnO2HRG6ZWBTmjZPxd10t5JdfS6qohmS73BWBOspfBvUZkX6+
tcoPnL09kFIcBPyc25p/8UAfH4/NmbpdE8SQNcl5Ci350ttqcNL4sb3IqHXPJJp3kfjbjgZIobUt
cZfkE4hVDW18rMPStSNT3pZKz2N6fuHaoY/QIpavGQ3xT9v4mRR2t7Ilo3SBDUxubtnBs5VDq890
xtJsV6Pt0ne21J/Zo/+YpHQLiGPaYYWq7zKABFhkoLUCHlrH5UUKwQtrVVCvQs3w0O+l8/JitCF/
gxSYn8QnOxbxsLi0tp5An2EVl2kZnBVUYYhXOxo5QzhtfmI0sK4AVj3lStsBug3EhxlNj7zqj5iA
rP04lv7RnHdqypR6lZrKR3PegFcLwl1Tnn1IOr6Kqos0dxmmqXHB4oc/NGWL/IaySqJ3vXROLC9U
XkWbSmb9T8awfuRlH7pFBKMnRfhetgHT5BvHNp+mXaLae935bmoIQXn8ZM6Hq7ibZHyA3DFhc0+F
qtzT1BRbtZNzr4voB9cI79PGPp5xTWf1lL4qNvXWs/ih0o67pq5JtnNtW4qCYRiCEbxWMophlRcv
4fi5/B1SKtWPrrjFIhH3soj51SYp57yAQtrSvB5lSXjjagpukAui3VhQ9YMVqdurk/Em9U17Cgde
Jg3DZVXNvFufPq4+H+lfc8ZsayW8r2nrnCSM/2VrFM9RJat3jM47fiDqE8zg3PhO9cSEsXYT8vV7
kmbVE3GQtSXDWJqSbrfUmhIcry9hpD4W3v1CvjdTyKiJpRy7Lg5X8yMmpfbrpFfdN7ju+XMpaSbQ
bBsP4Ly5HOd3m1bHgjN2DgZFZpoh5fWLLKEs96Kov6qDv4vDQx5ia+FQJcYnXQ6qPQSbwbWa3nlS
ZPDBOd05DIUumfADIhrqMK2biuNF0pibpVe8sjubaRGsYqvvIy9eeEQizLK9AbjKwFN3w1cSPor0
hS1tdleJpO+awsdONpn84X7Go6gOVQgucryzQrTuSNlXcwt07lfj2alhH1RhtokZxKyWJtEqJ2Yh
9/1pXPZXtLKyb55yFwhgcw9jriF+lJc6aJnuOUh47f/9qmFW45LCNOpNyqN3rSNE4o4IPhM2HZuR
4pO94qvBM5yhNxUgzNdMKQcXkVa9jYlEEstn+pDI6awsWPlL6RMDoXat/RHU1I0qee/28RDvhrFv
/BMl4MzWpX7wND7GA95Am8QUrXBuOZrWoY7fIdH4++UbgpB/8REoyr8c5wSN+A/JdbgspvLnpLhN
a9ROmGPXX2+TXfXJtgwiVCwTa29HxeUqD5nwl0mw7/RmOtslaOQyjL1ECPVc+9958serKpGlfdty
CGGbNrll2ZvbLO+pcEKhjytlRU0VIb3Of6XrND9OCshIhfzI1mwgOVfqLYtS5xILSqY4anKONv3U
E1Fj75YP2aieFSPsnysBeFpMzYPRmZg0cltaMbNKIA7qrfU5+T1afUr3TNznz5LNmywn4aoXTr/q
5Okl5d/cU0naMZpAgFke+90Qi53M7enaxBtdvbHb9+UrGTSMaykyuItcsVy4OhaG8TLwcGxuibdG
T+Ok/Ui7NrpKqdvb1G6Xh4bz57kPOnNtUkqX+aV/0sbaWiVxNexjUmhkYRlhmwMWbfzUGh32KQVD
Qed4tRyfCzTx74Ycb5Pp0ekdg+hxgj+VjhfGaOFaVaLkUjEz2BdKy22U9QOmN43nSqsaR/L43BJJ
eYpVHM9NpB0lP8c2G0vPluIDNtQiIKVFd7UKzdlCCqQGRDj7Xk/zDYlKc6tlNl1yKue1saf4laKI
4S8+HXX24fymNpog4gjz4sVQLBkHC//8H26MqbcIztUTZupxyrd95mzHjvN7FOFeM9diJpPSpuIm
kSWOBW13RmW8M+zyvSCoolUv4wX1Y7VcU+r5VUS6Th6u/zES1T1ZbWZv/rs4+p9+WozHMHyJ+kIt
WlgA//hpazWMJUqBQU7HvUqwoo4eU7VzpAQBkiNhl2hP8LFgg6emtzR8KqhojMsebJvkXZ8y9a6T
sT7obBRx5Hvx5Ci4svPwgIM9+v/4aU2M4pjhLFR360/mVZQZou2IuFwnPcnpd22ojFVLAPNJqTxD
GhMrjDgGM/Dkxu8D8gpLCLdLRY2R7z+1meQAfVAuEDFN5nfsgfMi/YwN59O3M9LZmTn8xZvzH+zU
eJdsAgT4PW3CRX8S6no6S2LFN+UrSbC31s+7h1Pn/qGlBczl96SAhhpM8q9VfRqJB0AJZCtjJmO3
iQ6427V3NYyufqZhHdLT8iEpzPJHjfAYwquLmwKoVUWqLphSDEY6nVuyPuY7ShyiW1sOHlGSQ6a0
xXNdxvFJS54TFYJuWGfta0+jnCtnTfIVqt2xFpytE3ufhw7lxfHo3ApKvmsp6Y5WW6zHqHEmV0mJ
m2ddF52c8q2iyRx1r0ux0OCAiLsq+2V7ZhZyGEjjQ0LDqaJP6VzJIz4gC3dv+UQBRBSQFIsSH6dl
icVg3lgKlOlNrsXbQYFpMCZZdFSDanyHsxakvjfRFwbFybkumkIzJLc8spSNKH088VIZXUwbqKZG
2OFrmM6LGIAHRCKaKOV75QQEjw3rDYVoVVodqYG8cna66TRnZkmcB4RzUm24ngO741uv44hbNv0l
25hcWAdsnQhXvtQe/WLsjqOJMtAZEoKsQoYKteDVMaVd5RvDvc0qxaWQLQb6zYlS/2zHNL3aOWgc
bNhf4kXVDlFHXNsuo0MZ8fCZZKk95KpasKKlxkPDZLJ1at/ynAY7l9DL0Bs5f91CNPysSse/OEz/
7Xul8gSOAaUjC4/rT8M/HtF2qiprupqUDlplIZ+7sVw1RCM9n+jmmq03i5AmkyyysKj0L9im/D0G
6h+jk8luzjjh5S+rEliqf62iJhM2DJ0GTm6LwPfvqyiKrD6Q3NcIwsrPIJ6vCrrdfZpfqjAqNgRI
21U3JLjY2u5jqZqSxwS2oxLE59kDUCnVU4oqFFqq/NXXuROIfT+xjH5llJ+6VhWrXiOFyVfOm0xU
upYnZtp9keL+xaidghF4gzhTZy+ylZV71PKV1vKI7Zw10lCzsomzn9RE8ClJpYe/1WtEk7Nggr6o
6IY0MuRXAqjRRuq617QalKPtdwOUb+YjthpfcOGKo814lyB8tW9jGKDMkIWtZBec/VM1BffWuoU2
rCpE/v4xRPXPuG5RypMC98CcAzZI0q2cpJZXUxHdCW60J0UDppsaJr5OWlV2y7fE9OmOmEIMsLay
XU79XGz6wcG8jMeV3lmHaTZOs5EhRYzdeOvjVIR0QkBeJjHx1Vf0H9zsd5vHRIhYfmirhoe0oOir
ITEPoiw5cl9psA6p4Ayo5xzru2oE9YZSbutczy/LjgQb4zEQVng1s/aDaWKx15Se7+S+3TXy8P1X
2XuaBHcfyvjOil+CJr0IfD746OKLMVck22rWe3HnaDe5+x+2zmu5cSXbtl+ECHjzStB7iTKlekGo
qrThbSbs158BqG/Xjo77giBISiIpIs1ac47p/TZrMzkuZ53WIFifWXtmrm9i/aPONXI3BabNhkuI
2NekWkdDH+xkj4kvCDQKGmTVuPhrEj2XxxQWxvceFDI6ujgk6EpV36Qdlq+WWRlHJykQTlZeQ/4i
7sQO+NAbgOb7xN6QT89NSJP1u6m3MRwxomV9RUbMZBvhNpxcvqwYls80CBos/4yZ9STrdVS7ycGT
nrlPlSGjcEdTLDIb1pP4NZ7A4W7G1oZgFvK+2O5QXYg7cxM7bbPS59ptGKNTGdqb5SbVZnlBYxb2
x5EPv2I96yoHE5lFZRf6pkMBezDbIXqHGLsxjbbG/zKipg+bnjjEzHuxEtgMORnI9ANG+ojz7joX
kKdApJlnZtgTTuuzk8nhHvddsCFUbje2zly/ik5U4tifzMgdEkvZFhppc9MsmW5Sm91QERTYeOv8
VCpleFTx/2Ik905fqHYSUlGINwVtfLFLOC9jmREDCO+TkhW+7ikMkgsJeFRnEJb+ISY13Qyjc2jD
jmCUoib2bAj3RSTnV8c6RasFTAUQWSeJN+9YjOxMCIekGRSiAI9jo5t7Zse0wTi+fLktDaJXv8G+
G3zimOmoTjfpfaBtQRIrYNkIFPmuNtlk44UNc48MtO/kso6GjTE8YnpcGzdo9ZuXpPqNwFH9luvT
p+hQpbKG2iztoaVR1PJlxNJgO4feyPXjQKToum7NfB+SL77xOgsaVZRSLqkU/shARkjmOqtkQDwR
t/SplDZLTnh8qFnniJ1ksQZ+O3yX5PW525yVwvUVFskkvE3an6hCUKWQUn8iWntP+ON4lUrXouqI
zH09f/SiGz8ztU42pZr9CrsiOS2HpgviUwNa1he9GmMokG/C0+Nb05u42VW18uG+0P8tWOa1SdNv
Rqe2/Mh16mNf1I9FBLocukh9byOYHIk9XZtkpMFkl+1OFwEjRjmQpz1LXqeWhLhWr/4ZLCu8THlj
XzxZfaDapZsp3WbTJFhklxDMuR9YDNW5d5xw7eXstgG0OU9FT84bQuAUIS6nKfUWZfbvqLz71xgU
YhvUxruC/2OHjXsiSCikOjTR6J4Pi+RW/Jz3V58d+VKY3sU/hZpcDZxyiFRz0vqGxLHoFqbyVmv7
mNXpNcgFCyU2s5SxlRcii8XTsiGPBsD/VsRLaevuEVSVeGD70kXlK8I0tvWTp6vB1U4JbklBSrix
rDHdMmzHEfTIsteoDdJ3fGo6NNmW+WiUkHAfEFvUwhkxyoag0zn6FLei3zWjd5AmMUFGBZ2vleyg
ppyU7NABVeJMst0Kww02Wibvbm7XF62DhoPT8hVf7HTNMa4YVjPtuo7tnDsZ/cbLQ5LYHZ3IpPkg
m1g9FLm5t0KHyKChqldTTEcsEhTyxnLFcjs+5NBX12IuRliB/hFobXgqY9adngw/o3m479uguyDI
XJnzcC8NHPBC69LNt7re6J5DFATQoi00gdTMYX0UbI1Tuztma6aQ/rhUs7gifnZKn99ArD/1GZvK
pRrd9BHNoBD5LF664j5B5dmWKpdLWsQ2Ul9msRxhEcHKvcS/aI8n/s/aNnUwty3VYlR6lFxjhAnC
ZuyxMoFvzg7FE0wdVDb9i9JGflf13QMaQXZAhZGvWiBUfmRk8uKWhnVDq4U8BLbD8q3PZwIEkGeV
6Or3ERXjfKk5U5Y+l/kI86pxX3OqCXupl8MNlDwQl9wl0Tcoa6IF6qOZ2Sl2Zn3aR408jSLsI9/A
6rlNZ/9JF0S7NAvkMQxtJuyqjvpVB9F5G5tBedVQ6K3TupLroM69W1HJ/EJUN7v26dgoivxMosJZ
dax5thq9DoajfrwuB5EbMaU7PyrHAlPjWF6yqCovjOau38RmD8BfLTffEiIY5JCkQ1TJ80E3a2eT
IyhfLa3JmRq36cnaXGM8TLbtiAAcdA5RVkpMU6THN6/3+j+4olnuTMg7M6Twrtb5vDPxUavNZjEg
xbGKC0lsNKAxK3g8j97qvH1HXeEdjyMdodl3okFYMPg3bJtedPuwIVhr0Z5SdwlIpNqPatyxFfT+
aXX++xhbPpN8giIC5R+Ksx5FexlD+UH83zohGpQOr72bZjGwkTFc15lOgdm0AL4W2S+y6LudVYyq
HyrluFH7ODnjGfNbmsVbA2P2rtX09EjhrSYFu0z3Uo7VegkcqQ3475UYfjYStRM7/GUV5pC8fBva
9GgjM10k255NoSl0mawT44H/ERE2kXq+IptyH+lac8oHlWKlDX6Fb+ZKhW549HTvLjBKOKtJ9R5a
kWAAYGerWqzhBDwPKvJA9qO89n40Wc2nBQRullQ2duDcm2p23uqJtjIZwQ2tcE5eahqnzL6FHrE9
MbaGWnc7CEVKCGpq3mC6Dt2rVtYsFn+jA6vOaX8ohmD8MQnk1loiqOLPG+w+St8F64KXUpun9JFa
Voq2XJk1gIYey10IbwnL+pyEZzvd1Ru7dVUa9h9Xr2OYGh0gRoYjohSsQ8vilNy4MGFyeQ5T8TG4
ipzuDismf7mIzUn9maRp64eIUR7CHW7VSG60phPEgd7ZBIY7Xfmny5cce9VRHVk46MY6bB1a0cq7
cLJTY+GrzmqH3glrvNrSfep48d1CyvtoZrsGVBTDQbxYd6SqVhO7ft9GwUt8qqih6BX1eqlQO6ga
5wrOUxTkF61GvhUJ/dOc3OHkFJR6ZcZyBGVdsrPHJljljhkCG+TQW725AY47rCqmsnNZDNHejBoD
/7WhnFSSLnaswp4oypaHyZth5ErLlE2RINsI2dUrTTrihFTGJqjO3i56k7QKkI2m6d0ziuhF6bXf
UhPaGcp/uSucXpKsYScba3CItY7G4ByKkQg3Ro5hFlfG/XhMY5bGnn1aHCUOgR4rUKjM/lZmTcfB
LOWT7HZUGpJ1IlvrvbW40IwKubRUzOQgmZjWHpypM2TuL0cN+k3ZjcZembN/8UEn+yKjTlNpKqO2
WU8vBGBkrHmS9iswHgHk1jXpHvotDMPjkATaV9IHBwSSTK+qJc8tmrmnwKizldlX2XE5zeq0ONm4
xfPA/sCeVr8NejBtCCQvzuGQ6bRBmXIn2SHCBxaZ63CVtLEdngNPIQNJNd5E5jQwiVBps1xt72zB
Eh1ptur0Hq+P9bYbYzQsUu8lCqvwhbbVONu68o7IvwQuEJxj0VGTgZ+/LKWWRZVa7xMrNW5Ip4a7
0ZFw7KT6z2gW2S2HqSL2yW7K8zKAmayqWsskrK6axGVUkRsCjvK13tOf8hi4k4iZRVLRXp2Y5mJK
mw4lKL7PljedSDP4GhO+OK2Qv3sLopeaMKiVqpg2pTvQwhzG8Xm5Be9U+Y/wxoKTcM6EbVxG1/sC
zuk9QL4iB+76gxe240ZzwvFnXzobaWvW29hxmdalI48NTZ8mbvXzsi11deWOXlvutNEM92xPwxO4
z+RklxrB8aluXKnx4JvpVY+maDkcyLIpXlUrvKZSbz77Seq+sEYACNaI6SfD+9+YnfJTLc82fJoH
19dFEVn5fZjI5vFVQuA3DDqsMMq8O0xjqb1YTfsx6pN2ia1AvfU9jPzWMi59nl4wNhiH5ayb79Lb
1gRTWULXc113BQ8tPhmRqr8ynCM4E0Z0UrM+u7qh+7TYM0Rr3gZP0IR3e2M/MECs2o6ZoKTRdFjM
/eSnjj6I5zMm9Csqg95fTD6tZWu+aRf8b6WJXbZJ27UhFQcmtqXC8JryJzrV9dFKzXjbWTTNChCR
ohWdtabHk+28pEZDJxHo6DWwyLJ3rmMej+g6RxOj/QhCwOkh4gmpnT2jUdGiGi+TW1QbAw0VgB0j
vrGUp2ww/z+lGytPhpodc4UQKzf1nBVeBts3SenB/cWGZ0qoRia5RyqJPiHnxQvd1YZ+a0oBZLvt
flcFbBFQpPS7XUNjuZbifqHJkW/ttEvPIUV7EzfF0qCEaeajKaA2VzM1e4kTH3MDH+E0aNrH1MQ/
40BnrxuO2rPLYoJLoPsFMAqfC1TAS+uYN21kl+/lImS7wBq/IAHDtwHF+I4e9rPOJ4OSCENIV93k
ma1FtQpUHEbLbAtKc2KzTJuYMSVSss434sr8nUWrWreqBzbDeG1/RHNOdDwO0U23iq8eTVuUQ0xl
l4kAEF3jDRWufmC51rGzEvZz6dSUwNLe2/VRiRi77pR91OWKv/xNy7IIg1K9KNnRHdnkY47oQDoI
R0IV4taUMTi3VeXnc2T3cqgkc0sQW1uzwwKk2sNdUhxDWaKwe2XX/aykbFiZDtCOT19SWFyCDtYN
cwGJ23w87qh0Wzye488Ydk6oxYhAiwxSPdpkCPm29aitYtiGAmPhiGRosTGKCrNL5WTXoTFQC4al
+mOab0WlPf1I0vAGgfAN2VP3fWHY9Nd5lh9anvIoIc+jazPlRqfLs3KGFB06sJO54tXu4TfEVxou
u9TJcQSGVn7Nse8hlo88ihhOBZmXJWjYcWibtlx/LzJkpIsZvJ2Ao0G1ESS1+hYGzQf0wIpy+NCd
Za195YERbBMnRXEfCOWiqGRZ4ijASRdnanUEHcEraQqMnKSzdW36yjKt2PS2dKl1G8pl+anlANUk
Xim0/+er7Y8UCiJhZL2nuGN2WHaiU55nfO/3UZw+sGA0f8jreyoNCiqlABjUBFFzcnPVORcwGrmc
yYbN++bFKTMXfBM+tCxp5y16fBehal0zGqoRBuRX142PUnCpV1NjP0MaPCyF8glkwxpttuXbevFl
Ga6sfLcwf1Qt42yPWuN5dM8ZpuCVOXs5AMHUhWb/6iCu+XXjoSYRJdXp6r2dCnGPNDwAYcbqg3Am
gciM+5aDfchsWf7rjjEl1hyffbpdnjnMT48SIK85cORobHaaRQ186o2RMJvROepef/g7GgvaIOuw
ZLzrMKBgg+uDdV2MIdFUaXQyvCDGSc16/wTnb1pPs0wGW6pzLyxLbAqizdbLinRZm+oyEQetIuV3
ecpyqEZ2VYmj+5Dqcbx6FfpscBjqqpuCCNpdHV+6+IUVlnEunBZirqc+4f9Sn8RIi6IojfhQzobW
0C21JwpGb0aAsnG5Kytyhsuq/HRylq7wEFTUAfegqR8LO6G1MShqFZW75UE0zhkyZZyJetd7K77c
8c5FY/g9KbFBT5kyi03XmodOxeRFyZzpIkOsvJzmQcRat4fGUuTKtjOn8gET3rvGeNbbGVm6HETk
2FyjButrYz9O2vjW6bmzGm1DnpcvCWM0ziRNe2ktyrgm2DxSsM0hWJPDWe3ofMfv2SSPThOigWNe
BzxLk7RizmUdm2G7UEx8gz3rt1k3S5+g2VpSGJvl0ayDLaa39PPaUD3QU9Pe3G7otghS6m3EEvUt
pXu45hnRvuPDbmN8HaptiuOoqfWqSvk6fx/KFg58GWHTn+8jJu05VhVnj/yRFWZIY7TIoogobJbE
CMkgfQNCVvBdXFH+H5qoT4gc5iqyEwaP0mayholuHbXQ3AIKa99cgQctQuyyyaD8nxyJA8wMquDA
euIdbLF+ixVyiND+jei27f5ZqZ0X9M0Vvg06m6xxropI38O4IsmRDe0x7MZcnpbzQlGYBjOvZ4+t
B/sstOqg8iNau0dppuWxdHoddWruU9WJCoh5RoHCgd/RWTbS6OVmKVpKKcyO7YaK3C9dy4sjWSc5
QlvULqvlPO+1/PtOm1ktnbNQ/nP+9+l/n7Pc9/3TGRLHzWALevNKXRzj+VCQJUo6N7fwqPLLlnPw
kN5/btIw5N6/T10e/75zuZnMb2+5pTZWvlYlssGM6nvKf7Erjur8Br5vzW/3X6fzA5C+/t+j/z1d
nkIUCr+BLibxKyDMvn/X8msi2xsBltJNMvYC+l9vWfkx0lw+nH/dXN7+cr4cqvlN9l3Dk5Ao58fl
ThqqRDQ5urb+nzeynC7v+H8+puUBEhzbLRLfJwq91bETaHyHaijJF//veTAocFjVYZ/NayWsbvN3
hWKLT3vTH7yq3zf5KCbfGLx2M5XVn2Gyv8CnxCtoTXnQnpmRu5Vu1B9e4O5onlwLj5CtKLOOdhJe
29xYF4VRsG4wPxybDlJT6ISZlqzlYP07eUm7OOvfHD0Y1rQRXaZfNmEsyD+c0UFm592VSv+IC+2z
c6fnWo8fNe3MDeiVD7Oa3rL+BbDQFy3mF0MPD4UbDX6mNeybBI0qVGrrRtYxZaaCoimRAhGeLl2+
6I7+KIPen0KwZ6WX/SqM6q2IOrF1S3Wt6tpbhbxn1SqN4+fF3CczPj1pv7mZtFdJesLitzeaT6PS
QHjkf7LggXZygM3hPDlRuPGS+AGc+NkIiIzK5G/U0pL1TCZ9dDbnAnVQZqnbzLO2YQtulKLfL/is
BgYYglLq8m4I9Zp/4Pm9ilTduUqDvNVIeGFRt5W2oSGkFOpKNM49Ac1Q14pzNjSxrzOnXQ8Y4XEy
BPuu0dA0WvkZhfyuRRKyRnD1M3WGbVlk7d6qoucmp+AkSqRM1QcU52n6yUofx7IzPEulDld574CH
M7bzSv8Aa+HaIWp0iDNgXqfVROwaFX3TKDYjBDpfCZ2dq/UrV0VjZAGT1NvwHk72kY3Bs1J9hUPP
g3EbrNxCf4hZkt/az2HSnQm42Gst6H60DNErHQA+EzOnrxf9g6O9xwleZslAXUibjVv3GI8z6Yx8
pnmlPOYVTiT1F3umekbOGRrQMZHll2Hob61BD1PfuZY84GG4WFZTr913ZTdGSIrDRi3X+nAKsulJ
NZMXD9EuLx4CTUkB0qPCu6mG8Cc6ohbb1wo4PD03r0Oi5D4RzHikNl7v4+yJ7U61ymXxMzW7XzlI
K6k60bYSv0Q0nCjGnVWvjLaezJy1joJYq/V1FOkUpiOFKlZGDG+uPUx3iHxnqPDN87Wue9KeSmvL
tn7tTPFHaqXWqkdRtIozSnRNsZvikN4b1MbeKQBqW8ZmcsTac1I+tvElEDLx4Y5Lf0iZdPh1WCjd
uNgaNgDv2SqUuGeS+syti9RKCPE1NeG5SXDZZ6DWaIHEN4aItRm/oBRYS3RTtcSfNuA5AweN7CTp
bvAZa+Ss2Y3J+8BkI0O+y2loUiaygy/XGRuUQTpdwxSSxfsyPmVVPAGVnYc4PXHDyXdqykVVaO5Y
LjLiLWPhYAw2kMr5Sd83l3v/9YRlXEQSF28yD1btpFf1cTmgrKiPIi0PplrI3TIsLlPaMvD/PV1u
Lfctj/7/TstxDP4zlfz9OT1iTyOxyPp/7/v7w2oLiUaUxr62O7iYrVkdm/mwnJppjmt4uXM5Xw5t
HNVHNCGrvLWTgzIgT1rF82w9NghUVsuc/X2eDOUs1GQGWu78+4i0emJaS+v2P/d//7LlztEE6/+v
X/b9UNsaNvWFkACj+S9+3zmwsmdwtku/7ZvqONHH/9dhuU/89wEDhimxB3IrCjn5WCij39HPqgsx
4EZ/ApPCUux54w8bNS6ZerTmCDtr3sGO9sEW9EW0x6k/XGpYoZvaaMgjcdrP3tFurpnR5gLtvrbN
UT+w+A1WupDDbnGAQjqGzlgDg1NilwrRNCtAa0UnRXRUm2uJ1HRleKML/aR6aobO207GYB6UdLDu
dqVsRyzluPZTIjrQPcCKNE/fopcZlLIE4GL8Li+ohFXybXke4lBxKwLvHzrh9l7LvdchSGBWj+zp
G7UpdyjuxmtNTwgHe/ZWRTWqXhlRG+JABo8WNdZdVPU+G0jSEFl8kT9y2XyabtrTcK7fvIj+Vxco
8pTCMYTWYAybOJ8dvbbOajqoMmTOSuvXRHcdK13CzkuU8Vzb9r6S2cY0FXFhA5LcLUXE94rtXylz
snKrqT2XtEfH5IciLB8gGBYoqkqoO3OXMrGV7Doz7g9x8i4yXAM4WqKLnjn2BtYYQQZz6daSTrJB
5o/lbt7OUHDRLr1Ht2+ur6cpeamtLV+HkLITF+Bz7NWYgW3p+KpZE9qIf/QHhHOvbNz33PtwjXkz
E1jFHuVevALSyYZJWleHosJGwIfcqkY0PYxaT4l+S+6GhywmoG5MIW7im99pe7W0GnCZXg8Pdezu
UTMYa2L/oNfLuDtiIaKBk3arpWCdZeGfMKrzq1dCPE48QOaaRTtTUd3nNHgElJr+6fTk50TGyTsE
UkA4gLLXTh3VvoeB7sVWtX+obQTnKFKrJ1RYmzjBrk/+AN0MNje3In5FTwsbQ/GGtYYzaTemDs3g
iZfbAcs59IqlrKZ6nLbtHP6TwZvb2OCFCeDSIbV5jTjOmZNHg0uGlEQYqG5/VbpB2VmJ5/oVpvtt
pzagvfINFeymrVmwI3nbYkUZd5Tw+rWc5BfhvcPWeWigBe7RpP3ScdFsyFTA8JLi/gmDgnWIIIIi
qZj101SO7L7ZNBP1YacXgn/qPIKRgJmzUWb5dmFvMldz/hS2+6LhHA81730swE5WQYGuZYK8mFdM
foUh1/roDHdUuH9aFcmdNoz5iva7S/W6NHZjMhJgE9HCiuL+2DC1gFPR+l0zR5a5/VPipvRMZ5V/
ULpPveEot6hHBZEr6s4OgRMOotSOg533O7M/zgDuSxkW+mW5pVsDlyflqjWkPl8j0e1Siza4LLcE
KTbnxGOtmUArMTpBv2w+OBBx6c1p4cYlvXg/jTgmXRam34UtI2eZUVqKsvKoTG2UrDIPRDHUm8AZ
KQQOv9t+at9Kp32o5ZRcVGAJG+r15T0y4/JeBc+lYhcgBLknNWFKtC4OckUjkLScNeFOXUN7cLxq
ZUZU34WojL1uoigvxGCvrCnKnzBrFAH/RvaaBwtt5TkO++xewQAhsgYM/99TAg0oMrmSQY8v6dok
ZGItK+vqerG7t41SP+eJq58nt6E+1hT5dpHuNSpDDMjHfQXvP02Qtso+ZH3YhSodwvZd0YUb+AZr
0+8whdZuVHAyHpmTXvHbQqO9Jd2SwodltocM4k0d6B5u2NJbCVldutoJIBfTR+3xpq0y22j2upL9
7FjWHsd8aFYip+LM/5exUKVZi9hhGxjWtFFnQ7nTMTQRZng081o9a0lI96VhMT2pOiKbAmG25k4A
9lXb9msbCM6IuWhNqfFq5HVxp1PhYo11PIJjMK91Ya3u+Cn8qB0vtmcRhwaOp1RwS1bCbb2dDeJ/
S+tbQRtO0dimyOdbhRbvYtSMO6SaNOtm3ysRLf85BPyHLKsKjnpal0RjQ3cepNpvOm2wHhlsIgN/
hYfiPW+17kWkmEcsZE5a0Xwm5LtvFWmiKBOZvmKPF16q3AzXemO3e71mL4Q3yTsmQ989wmksDp46
0yrm09FunG04JJTTJaEqEwrT9+VWSZTUO1otPrfeYqwFd7jJ+57vWEvew0bzJroqdY59XQYahhjX
YPwszItZuTl2ZuBXRtS42M306FpGvKLMncQ6o3P0i2K9PgLCaC2Cv7tuNeSV+afHeaPbfwbiRhEg
GPaTV71aeghkPEK2UlMuWMd6D3UB0dF6kELsWEaQkRGDYZkYkx6kO+eTh05e1DpAYkrHMjd2Zm52
WzKtw52VdbPctyJSXjSdZHGAasKp7HNIfNuOWZV8+tnqlnqwLIewFHuyjIqTNwh6OnWZ0RGbhs2g
mflaMxtv7VaRebJZ1Y92pp2VUjRA82roDYi3xhRonFXJl4GG2qkyx+GusLlYjXV+V5I2+F0IJLmv
okKSv8B3sGGsjNoc7sJO8/dMdqY/Dp685XVk0iOe31uSFg/pBS9w2QCPMPM0DQ65ptXrm12yE0Zs
VX3o4UM4YMtaM8rviZGtlNYm0VUkINSgsx8gRLh+OKIHUW2mH+2Nfrvcy8T0NnZmq6daBW6k4fra
KslwUxIGo6L17C057KgaZgMDVW8WMAG9tfnKqJtoZyZ2dQG7MN7HJskRiiv9VsmjEhRzWL2HHcZC
Qt1bFCoA8CgXM+L0Xb7rQrNF9xCJtcJkm0exMpPOABKl3tnqlX9IbbNemtbQn0Iqg7NxgU+F3meZ
OdEjqkPnDKx8WOXNiOkWB/sGRmF5FU5JExCnrlPU+VGzatZA83JBMRh8Y123USM6D29JUzMwZCUj
numKP/yzqrZNqyLYmhWwNI+Gk+p17r2RH8uSpUiRsHiJiU5Bd4JDYGWfXJq/FidWraBnzcL4aHXU
WFcxVsQVQd3xti6JXVZoeG+zDp7Jd9pM1KF+KTDVUPL6IGH2W4dNod7xRWdTmiWQNmaDflANgnAK
16b67qhPdHKNSzQfllsCvYMfkImzVmejlaGb/dbVqKhIhRnKnBuwMVom3w5oxpORgtlNnWVTpLz/
VosfDb6S12lANz8F+rsSQ2rS6+jIKKI+p5U33IYmo91PzDIhUe0aZzHRdIwn53lTFFeU+nUuBUK0
OMSS6wLJ1kq185oQn9B4hd5/mSNskqkffxoDF3kTG8YtDoW2Z+eYrxTiQlYGRqr3PLEokk7qVqVP
t14E687snbGz4Gn5dLvZ+0bA2hGCRX0RovfRCcpnPonMH8E1X/TAvhkRgXyyMu+NoWsnrvJ+F85l
yNK2YcHQ4ubTUbQvq9OOy191TbRCulrDAphfRJlbQGK9FKPmfOoF0lpVYEiQzFAQNjJ6YCR2Gq+t
gQWvSBzjV9O5u2nR4hghrJNuVhsVv6VRAyxrMu0ZjXtCPQMNbCO65JQDUtkpPdFDrVargE0wvt4M
GU0bxbZIVqO7JILOeBWqJU5OelfQ901VBpSoQSGHzEGJtkPF+iGS4p1p8dIHWbY1W9mttbl7J10D
PbCH+oxXsXzq4Nh/DcAexiExn6O5TtyYcLHs4jk0Cu1MKMhtoab0VovPBl//aiGptEFb7dzZpsDH
HV9EXfXweWlkl7X6u4089wk1QXvMgLOQVtJfsMj+VCTGz0wgMIid+NWaO5lpW05HsVywCEeKlQ2l
oUBw91ortYsqVol3NPrkump7b40KcTgrUqpMF+BaAsSH2CzP3z+Ougm3ZBCe43m+itJcHuxyoteq
a9VG7712O8xkw2SYSwJGfQzlxNgo6/IQmNSFMjBfOTpgqIfRmm0I2zjF+FqAI4APZyr0DAQbiS9h
+AxEhcwdE7ZwYLx2uXwpvBhNEz5POjQ6fhka14dwLuYjDCLzSVraUTQqlMoAqyTGhcBPHA8xRxp9
xRFEJwWv3nphpqWUgsG9QAUKZEl0lyWIJIWWOKTsnbLIlKQDkjvRh9XnNNLImMr+KZ0qNHlpX713
pvGH0TdKkqcssplm3TL3p7Hqn9pYM1b5gJzRHrQ3qQcBdlkYAKnnZfvSYSkfDxNhvmTyKIjM56E/
PoHDfNesxrvlM6x21tOievJThY2CnD6NoP9Iiqp5KG70MD2sIo0Y8/cyNbeNQX1S72S7Jt/43ocu
CIYgInrFy0B4dWXzSBkIT6P7oREoviLlWEPimEx+ApbtjLz4VZ2gya8DJRSv0tF+zZfVS6f17S6v
83I/y2ZxeJ9MwTxRUYF4U3PqY6IljlQb0uHWdr1z77QYn5K7xjNF913iV0oK5jXPkb/CZ3icZMzY
qms8sMrkj0jRt1EbpGsvYIg2RSWehkbsKwO/im3rlzDVANV4U7bLE3P0ay9u9mpmJ0cPV+yy+Xaa
bPLZVCUXrZydNWVOszW3Gr/0rGmLW7OW6qs+N04NZer2xrxqXSaNZiq3GjP/oXQGc9OzT3l02QA5
l/+RqiCeKANGWKdGg63ab+mgONfKzIZjULVvS/jKcjAFcRqBCJ4XnnlrZTFSO0X6o5oxm+fTaKyU
SCWoDqXntcmx5uMsH6l7SmNlRey2q4r9cqtRR6fDjmiateXUhagLbEarmCrflrgDZ+8hN/VJcfqc
8kp5bpQvoKMRIUcU4StXuYdJs6/NqN+4Y7qVrOvOCTsLhsMhc3FE2i/Z3JYn7ab0e9JSkRqnydY2
VIC5kKTJrII4arAsY1jB7k11YjOGbn/oSZlfZ4lrvem2xHTRel26R4tkYvXXzVvHHLoib7vyhyYK
+RhQsiyH2qxIMLFyH8Kde4xjKqhKBYdVKzrAwdpkf8vLPLiJdvWiJ6m8exFEK5ymzGAkHq9q5r9P
+oi+bmJ90EYmvXkkaSsurTGb52yWEF7N0sWUiUslOWU5QAb3hgKvTfsBJci3KRgxRnKkkQj3bT4k
oowYzvQrhNLML7GgC79lfgcXbn8Ao3KNta1b1j6oK6KVxz46mGmNpDLIEvIz3E0fdJ9Y2J6tWhVX
iyinlGLpxqIH5ZqTt68V+wBsqrgXo/HVufma+K0IGmtyIU3wn173dui0jFdvoKBSBuWcfISPr+4A
LolUrFpRW2dKNU9oTAe0E5p1dotpAFLX/DJ6y3vkbMNdj+i9KohdnAdhflMo/q+h5DXrYN6wiORX
p1vRdYBCGCdi+pE1733wf6SdWXPb2rWt/0pqvyMHCz1uneSBYN9IVG/vF5Qsy+j7Hr/+fqB3YonW
FW8ldeo49nYDElxcmGvOMb5h4ghDfBywERI4764raZtxlNgDu0zLYd61Rj7HzUxv3CqKu6zEdsLN
SmLT3WYoZOd9JTu1z6c9Wgr0iECb25pdLejmOVqXmovITfwFyb8YRCiTzFYXSx4yqCXUzPEF6lK5
V+xlY+asf2z6i0LXjbmqcQCme0hTBFEQvBAiZmNCMIe+BcsZiHLBpMrfZZMeAnegPQvV8oZ7ZW8L
GSmpXeKYY7QwoieyseFj+V1rpKIokkSGQAjWhnTkFUyE8tB1zCiGnM24m34JPeuCnfNk4npvlSX/
WtZ4nlPNWb8h3uPIHw263zppEyh4lPHJpZWtkvXUjeiukJ7FdiyWI+0QJyyVwmH5lUvFBpyAxfdz
yxkxVr87zizY6TryT3H6v/eOM4VQASUkmuraL9IrZFPSygiZHEdyfQv0QiyzW4FvwcldmSgiYKC4
C0zplWb8g6aE6b3bd+HRhFhy+pUng8QqtMiYnZwHaTxeu0O8wtaKaDWFsO4aA5Z7nlPPGmIYNTb6
tQWAB2ljerDlUfmeBtS7bjJHgCETzdC7+9RlkAPYRn50VfGkStAbmY588etW3yeJ0ZLsREQ9noVN
nXTakdGvPlNPx9LYXTahJ+Ey1Q3cPFa5VyU9d2L8pftm1LHJsIvxGDlqauvfQ0+qdn5a/VBSytwx
6Oydrw/GURp0IHZdH3yjcfnkMv3Tq7sKCdJW62gTDb6e/tnS3vI2p5MbSNVsE0r12rK85EBffuU1
1OK8CdQ+05HEjq9o5Gc/f3Ajfd2UZokUinZqZkqzeCiDxyZnoSpefkd5Js2oZ79jIO23rUlUO1YA
a0mqBDzuwn3QYn8x+VAPaEC1mR4F9qK3PEgJU7N5KCT7RQTfw7RY5LF8q8h1eWP2tNVlH2MGcRqB
XOIwoUsl+Qo6j86qbr2uwwbYGLQOYT5uPFvi5k2a7E7tpTv6Be0sEWF5yMe6PJx+pvpAhWrTQK7Q
S8Wi9Cz7MBTdusbDX8y0UEs3StpjwkkdWQzBi4vjg2aBsVZ44O56vGG3n69qYyKRvv2G0eQ3+Yrp
qqFPKeLnNsqKKHk7CbLhiH0HW4nfHwZD+dqVbje3FUZUWmBeGf3i1PHiy2EvK41ldXocmZOaxaDp
OpcR6246JhNL33uIBZw8o2aaYtT1K59GhjJi7K4xPTwEPdXoqW+TBGCR9fguPcHB9IJWc1KFqM4s
9ziBFxd0aBk5S1pE4m0b7U4/q8MoW0khbVItt3cGgDin5YNbD5TjTl4gf2bhffOR1C7DRElXJ9Da
baViqaSbJqPj7piPqRZKgtxSnpuSAq5R+cpoe7WlFMfHce8H/XOYKpyka/2gujG5qyyAzvN7iIWS
7wQTuA9Zlrn9/JMQUx7B208CUIdJowL+hLAVjSyP99vL6AWVlOG1PzKTIWDYMJhAu61EPyfJ6B51
8azt6gabGoVjqlfljWLALzPFypZzeuoFjMQ8GVHESF/oDEZ4X41odUKcVJ6urD9/taeM73evFps9
4hpABjIsU9s+e7WcMdx61GTQ5XJSzxB1hTM6LQ057vwATY7yGi/h0UDAR8pFu2qSQcU3lanznwaR
jMgDx2zcL3YA/8jPoaAZI3o2S0di9acSx9GhFvYxjktmveZooa1O9bt+aMC08DTyUavi+Q6Zrpw0
wG3rPah9Fa81ogqWDYaneUkBPKtLQeqb6l4XoGk3VMjGXZnyn2ngDXJR7W2ZZpywllhzNFRMaIrl
2MN5bib3lq2o26zw0STwiQtZe7KDvl74fU+DYMryIdM8gB0U6qq8QmitcYTC/uiWGbWWc0JFpZ1Y
e4P+zUWuThACh3rK/vBaS8gViL4xDdeOxuT6oUb150jVhjnRMpM2UinvS9q/25YMLl6s620iG6uy
l+EyBKpdLICqt3Ou5y+bEYgh9bSVzxCU4HTUkKelgcVGJUmXMu158p6vUghfFO1owYAvWcZ50vHI
IBGPE+SfCg+PaIZmo1q+vMRCRz9O85Ha5HmwNiUzXyNJjDYkux6CWB04bSXTVHJuNcCyJaQoP/eU
VMnyudmWBibUoLmRqutSFs1GxH7s+I11kPRaPMGLUclhDKqdVSR/VnSV0c3rpnvM1CaYW7GxkSlP
5rSQ2jsFPdMN7X4njHPA/KXczU795baap2WZMwWA/yUFxSHQSuWqCupk4RLrZkFKV5i2HIiqv7fc
gaMj4gk0HbY3N/xcXdHUHukvkv8y9ZHstum3P1cyQSnMQP1cfnBNOSHPd0wW4/TL3jaT1YQZ0gIX
SzelpE8PGg2++YWAyJUuy+6jl+oAu8HzLTlqdps67gnTs/+FuVIjjUGWDbTWAD10euU13paFHfvZ
6pRWkOfFD2DT6W3JXIJ6kYNX30wtQ91THbI8pcdxjMMlglp7aSTDMBdGGa6UIMYBaFgvP2XQytg6
xINlGwRBdBGV8PtYgIjtSxIL0nKyInsBqcRtVd+wUo9IL+oddBmybbPqweP4jp9gl2V55XS5ntx2
cXcz9KK6jQLKm3JqRk3U90D1rJ1VQU0s6SgYUYMvJFGUBy/wNhJ6+xkTMWlu40OjDekMDJV20cAI
IIvHvRzBsfKHF7m3as57RrYM9We3tY1drvc/4tqP2Skq8i6wgnwLgrVuxY8TpGsLZVPes2Sf0FLm
i1DzkkcvGL6jF3dfXYTL5uAfu9SL+hsMJdGiHnPrUEv6C/1nzIPu+DXLONNDh/3rZ1kQJMdsRDVo
Acljppav65N6kyB7nC7DjWS785ZzowM6l0bo9IPqhrYTBybZQ3aOkbAAzlYoPfYaucdxXStbJnXm
4TRlLLNW24hQLznQWvKmyDL3auxRR7YDQu4cqwTUxOg17G13nfn1Fd38Hl939J0+z9dTJZml0DLR
L9FqZO4WTd3IgtgjrzIXkH9sZHp6vA5Ltb7zqqTcK3H5bZTGDvVzyjMvizX6/yBn/aK4JUwlv5UU
cOVs1vmhd8dbngmwBXz32VPiV3eKszn9UA39VSkImG2bwryxB6i6dM3XzN+gM9tQ+w07KddaYWOU
Mun0yByXlye4Y59YwkEuBHyvX4vUle8DpGS3RVEuZL35SojK5HLUEJ/anjEXKMG/lOELxLP4kLTV
gQaetPn5xWj8H4jsdOxptC4LaWTOz6z0TztQDqmPM8btiGPwJ/onfdZqU8h8TfzwVZ5wKrpHaLMd
ettxmmwUdXpjYO9dB4Na7lkjPcc71emKGDWyrD/2YS3jIwGITdOVxrgpf4sT3b5VwUd6atDeS8bQ
Es4u7vE88tkBhzwWoxtetSPfr0ZXblLPSG5tl6xzbS5oo76SVFNxCsyjeQ0L/aD0j1Xbpg+0K4Cn
4P+UXI961oMvnNI53AH355jtkrx7mjgILLQFECXEVDrp6ER2rsjoqeddNdAfI4FtxiatLDxUKnOV
uJN9jYyEkHNRw5eadrMepZKqUcwWRvoFZOSi6xk5BOBSTw1TVYobJIzRF6C2pqNMzheD8QgBJ/1B
8QzGnX6NHFN8xV9kbE4R9CCyfgbS66X7IJijXJ+AG1YLzwQXpsO4CsG7Jzm63JZwRxOZqGcb4h82
VMtM6utcHp8kEOSEo4Nx7YZEmp3+aF+V9kzX+oDVNXCJUdVwlytEFyticDwm7k6fYn79+dn5IprT
6n/UE4ymlqeo+zICpsKRiI6JcexlFMYFoYqMj/TgqU3BYJty9apKPxqtm3L9RHCFIBELt0aSVNH1
PRNwxaLbj+bSr7LyBjZKvtRbaZIlqmLeVkrxVHswQKv0i0RgO+57Di2Zx43NVO9HkOPrkMyJLTIk
PrJ6k3Zi3/vHLA6ONUD2XanQ1wsLBKYTeFCfwINBEzBGZ8hxImXUehWtTCUlqLI+fl7Wid8y5Ewb
zosKhUixDINjwfsi1C2silizRL32k9Deelr2ILm9xZhPcBqsGemGChNJNaGot8dQv7EbEycHLuGo
eOywa37t/PL+wmv6PX7domFug3TSNX0Kwp1yy98gqPKkGdoxhS0NvJvceSRO+1xrjrZkayttekSe
foi9hes1wZXsqdoq6aFl5FY6XEUV9gCIdCdrWpqtVcB+PwePQy1e7VFnP4BThtDFl3FPSQuN1Agm
ykNzMFszW+CZpbIDLOyMVqfvoWYDAR6i26FOpxTO1j1EHkqAVmYoF3avLBHrIAxqQ42H0UGExWxw
dYsDkc3QFmxeKdCNqj0euUbCAmIMhnZUGq3hOKNmbHAPyQBGUkpBzgzjcKhUr9k0svocRuFwZcv+
KpriW3LXDve1D8h60hqdiPIamkRbCTeKa26gquV4SR+p41yo+INX7CwL+xkjLkdpILbEeeFk0q0c
GO1DnQ7KwR1SksBqQk7CobK3Y/Ms+X559Hr5FjR+Pu+iFmeLZwCObMdV30JbhgLtbyQtu5UyMTJW
t7FJo6eagd7SgMs19rVlRYu8aHycKyABy5I+ZmweTtM7K4TfIgbO5vrcb0ijIPRDXYkkbHGdKuK+
p4x1Z/Tqrqg3DUgBge7ItRZ8aWlKz43MBPaszwY18+9SDqI8VAn5kwt35dU+0TnI5fDBqVGffPEw
ldUJU8ywKuPlKI/l16aUiD1IiCyWcp0P8V/+2qKrxAW+1+nY9u6gZKnwiUjZ5rQkWMHni1eNXDWv
suRoDoaOtUXYmyqO1Mk4197pNrCpJKmUmUKs6byXNBzp2ND0yH9Mrfj5VKcIWrySF6a7SAdGpzay
y25VJRsZahwhOO2XXMlpPMi+tig027qWxuxg615wYITdzdWYswe0FeQyKrvOyZ44dpW371Qb8OiA
Sjkd6zVTZA0/pT0bMhxWuSl9DTGHNWa3PG33VWnV15Ub3uHhAOQnBwdRcpI5/aAhAd7Env1FqNBy
oRGwFU4anRPHUZ1gjqefnf5bG2Zi8fn+8FvQnyLT0jR0jUOzYf1+cM4LzfVMBhRHyYJNGQSdRkEx
Viu5oulUEUW6FmIxTCNx0qO3ate0d4aVVNe+gfYRUQ6iHmIbd1rGt0BLfccHGHU30k7awnGBLBBD
uR2EGW0k05HoQB9PPzTMiImQyK9s0yUlbkgXfSmUbZ3n198L2SxuTLvcnibrNIe2FAvlzdwy+uvS
Iq/LTfP1adKb5d7aLnogjrFp3php3dDWsuKXiiywulBXVUGrtk7Dbt/IeruXvOxSfuxv9Es6QBr8
SyErCpQ//bT7vtldwWslioeO/Uj9K06ux6klqKLpULsCg9JEMarMwqkGi0oM8IATWfnNqeFOeySZ
J6KU17Z6icopT4+at18cXhcvSjUtoZhCwFR7v+u7dSNFVld1R9V0rWuzststf+5Fir2XYUrtOP3g
Fw1uL9qHp6AnMtbchRFmjC/ooadzkn5uDZMhpoL9XEy7BzwAexs0tJPTtLwv0trg8Z92c3p61oHH
YrGS5OaB0ZUyP4npsmTcB9TW9ydDUUv7SD1hAymEcCievj1t4uIBrRR9cTrmaA0VCO6VZHVitpx+
AJ7pBAmm/rRgxtdNrr+kn3BbpRStT78sG9IClLqg9X4gFKB/YEiD8y6nb0/TVn3zyxM9QjOQtoYa
e3sacsD1UcTD8LekJZRoeSF5tVimybfOLtKbIGEeyi+kjJjqGT/xpumXotIeyzlX05GguIqrnXYS
C3W6uJEnZ+ZJQ8ncRJvninFq4cBkbXTO3QJpu0CsvfbaorqFwbjA/3GgZZat9L68NaZA1NZuvBml
WbRx8f8ycLPpE+DNng8Q5qH2S49dRG2Om4Bjn4bw1WzIljjtC//z0v8f7zWjHhq8LK3++b/8+iXL
6fVy7Dz75T8PwQtG4+xH/b/TX/v3H3v/l/55n4GYSD79I//Pf+jdv8vl/3p58+f6+d0v8CYGHP+a
13K4fa2auD69Bt7I9Cf/f3/zb6+nf+V+yF//8cdL1qT19K95jJX/+Ou3Nt//8YewAdz+z9t//6/f
vHpO+HvH5/i5+e3Pvz5XNX9V1f7O01Xlf2nvMJL742/d679+Q/D8YqcVIMtlAxxfmpW1/48/rL/L
DD2IuTJp9yEn0o0//lZlzfRbxt8thjbMRah8ZUFAtfHHv17Wu8/v1+f5t7Th/BykdcXffrchmDw+
NVCzOrhMNiqhi7MnaYn6kdOU6PZZRBkXtE6Ve4TzJougri7tPu83n9+vxdt9W3KalYHESFe6vV4U
Ti6LuxQXTuVmS050G6U4FGO7MDGmg//1wnquiujIvOXCk0358B0rtFct2RayfJ5LpcG0y9EeD3t5
TJCCwoCx1E01cvTR4gXQyuuWSJEqszdgdHacOWeG8J2+1xd9hkEwJj7jTlM1rNflglnLoYzmvVdS
ZeTXYRfvaBliJgJsoPe7Nwvqr0/u7Sd19kz56/ap0zLCzgk4drq9b54p6SiEi010IC8nIekVnByI
nCy3Vy7YrNdpT97A5HDaTqX4CPdNrFwFEZjB1rwwQXzfVP/rhegkp9o2ozNONO9fSAkbKJUJhiG1
2ZoDvonShQLYreYl1dUjC2jNGevCm3/fIp2uqQsVGQX9TQQVlnqWtgyIyaUkZIZWkdGq4SEzmDJx
gHXItV8JjGUmhjjiBZxSKy+83ffTnN8vzff37X0vrCStvNAFQNg+ad6djyqkJeAat6qTlcbPDfbd
/vr2U1amL8GvJ/TvV5uW75tPuanIgWs1o9yjf3JoMe7klEJWtRcaRhNdNJRTxryo9HnQSYte5dEs
wXWhUTxY+ibqwyvCLp3YlRZdMgLn8HaRpF8FQGXHLrgAXVanzeH8tXJ6ZOQIg4ve9dm8giEzchC3
AqUCfU1VqlVbpatSeLPGfpIoe71J216413iGHxphXAnfno/kwPRjOy/06KrRGyYXklO6QFJ8xH3Q
9Uu+XhxL8pounsZjzkSG1epgxhLl0SifEITdDXH74rcMqy+ssemD/OztnDGkdaSxSjfUzGk75bnX
qiUqtA76Vh8lS0gP1I3JWkeYWUOx8oV2RwT6Wh3TdQGztOL/P3857yfjPxcCDwwqNk7naDjPbm4m
JOj8Da9Gtodtokg7QIFOSHpqk6mOPTAlhBn5+SV//2LrPA5+XfLsBrS10lRxj/I+AGbsC0KsSvNK
gsjfdMadPypOJnoffFt+aU/+cCExptNOwY6M/N8v+qxL3STrOxaSUW/ahjz0KnS0XGxRh91WgHRs
s11H/gKh+IrhwYx0C38dhM9GN25sC2iCSxy6my1cki18ggia5Mfnd0Z538P569MgdZLmPb0cyuf3
r1C0KM4TPWMTQC7YJPWxLOwrqrg7bZgFvf1Sop33yuKgkwSgBETb8jzDkTkrDT48GrbTh1UNqtOa
YBN8vg9jiHRXEc+B1DXIeEOAyf/Jpol+cNqpsYhMY9D3L5q+Mf4LBWyBp5pXsbeSvYMZggxQhitF
4tCbrgGfz00GsJ/fLfHBlsmFLVhc9DEMYZzt1pbayVY8cOFBBwnKpK+M22NXSNs0vv+Jm6kABIoU
malMlq3suOqjJKwdVMQnco2e2kAHa9f2l9bZB08RlaE8zy2DgluWz15X71YpYV+iRhMarFGW00Gp
iSAwSDgm5E4R4wKJGDgZk0zz8qAP6oPE4Nctli0vV0kCRF3VEg5cprSboGov7Kcf3zbD1qj3eK7C
e3z/efmAt6S+luu93qSOFpUrD5SoodJVHREd2QpcmWaua8hdXXsRxeZSRPlSMKvgWNNnw85GaIEn
98KneXq2nu2LgKpt6lTGZ9MG8f5lIccvALSN1T7Nw1vffJhapdNGFKTJmsfwsnBJWNDGbVcQLSjW
tjduNemHlRYrbGuE8tn4cZ9iyyXKAidug8i2Dm7Ltjq2hnhI8c9zGN3BA/+aV19C2k5umSy+2Jjj
R1V1RhVh2ZhfCJP96DGrIiwmEkZTaMxaZ3VvnRheKnql2veGsQB9lUXRAsTbkgPdLhrh3/T+zgtf
6TesTJe0rTAjxuFJ9hOUx/MxiJdU0w8QlB4s809yBjmlwYjWLjyRPngEUOxNEhJV45xsnxVa6aj0
2PGMak+g67zWMM6TglopV5rfMIT/hqTqv7zg2V2JkVwnFmDRvam8KAppqhMCzp+59OaD7yng6gv7
xEffx7dv8GzBkxUwjp3E9brEBybEOGMWYtBu+2vZXenS2gV9brz8RxelBwKKwJTl36qW1iVkl7bW
HtMb9LxDW9+XaUrGuUY3miJSCucS+JWqzFf/5ZXPnq8GAY6y0Ul8nhSwcvwiSy0OexAToFOqRma2
/Dg2KAuhyFy48nQjz7/C2tT3+es9n/V9ylBrglZy+Qoj8cBe6Gghq6lduDbcgmbLsYGEnZnOfyQ6
GmTLeGFr+6CyYCX/+/rm2UrGFqcOZN5V+wSVQaFcZ96dZ9PPXgLEjoxrHDMXNq3TA/mTd2yeLWXf
FW1Gv6faGwFdFcI4R9ldEHpEWHe5hYO5jDV3phHqYzA0s2iYm21x6a5/vLx/veuz5S1XVikpEe86
Ql/skczS1Tr8sWY+ttpKmmh8db0swONkcXzhUffhDVc0TWZ3k2XFmp7Qb44RemBLsjJq1b4Gh6iB
Uq71aJ5zbg3NFOwrb137ZkCw/Hydfbhhvbnq2QIn0bzt69Cs9m2WzQbfcPSKyaHUOjZfqEyl1sib
S3vIB7Wjyi7+73d6trRj19K8Agv1nupyVtaTuogRxyOLzPAJcoBELrOl+B1CUunCtaeb+Nsa+3Xp
8/05LMHf2yVvVyera9ooe+PryLy6ya+l6uvnt3Z6yH52rbP1LHLGnvLIVhlU30dSEqVVB6cw+P75
VS69o7MVq/rKYHcFN1MFWWUF61G6VjjPifG6QUv5+bWUSxdT369RE71PaJDius8LGPv9rtQmfXUI
nvygptdJqe313trrcOenJWSQb+KSpNlIs6hqVwS2LkRZLQGmzvVKmRMstDASxEUKhRyg4AC3n19w
VO5rGqTG8vPX/mGp9mbV2WeVJIwrTWpVPg6M/afv11TmhBL4OQBzdAgI83JI0FtY5jPpIQuz/SZj
Ja4B0tjkZ3ZLvNmrCy9puuRnK0R/fzsrEB5QTPRqTxWJXculPVWQxoziMSF8peeednOFAYtmx44s
s1g7sGUCh0+kX9jtxaXFelYxun1dJEbA3QFNOAfkKYangHmcUJE3wWYUxbe8J/4uAbyE8AJnpRMn
7Szrm1lLAk1+aVtSpk7q7/dGZeiB+M78XVmZdYneo15lqcVNAoOrIavCoo57DiUo8w0sgx4cP4PA
wZ5HnEdiAj89W3YI8yXuJ1wAxJyNLQp9Yt9fLFSXIURev1un+vcwM/CVdcuIGBOExWn6SOWAx7qY
E5XpKcE8KR9BJx6zHu0VQz1VDY+CJqf8lA7mS6ukP2yFU7XniluBXcAan5D5bkMjwf0qExteH5G/
3ILIuZLy57ao+abosxqOjmaAV9aXoyKRR4vzQjIQfiTNyqvsmTnk+8ogVhfdFvkEWP0zA+xSsBd1
c8hj/w6YgkukByqlKfOxf9CNbifVngPfVJXQgwfWsmu8m1TSroDxznI923R1CH0CwNQQze4n2Eva
GbjeEVcICn/N3I8Fiad0GxNVefK2uq2dJDaPplfMtRBzW9PmN9N6HNx0U5n5XaCkXxJ9dBDkvgSi
3WRQCwkQbyZgUWv3T32lfB2DbD0U8kMR/xn0xSr1WNKlTo5HuXXhLfmkYQswZJqANQ3McAq6oPd7
V/j+Pg7NK1ieIIPuSyO4TTmFM3uc0RG+U6qaLMRyIwLrqtTqTaJHt5KPDojPSG+GLULJNc7KKz/S
1gCavwY1o0VY1EGLYmkguUaL+icjqDd+Gzg1ihGtaNapnd0olo7DU10npfcdJYtjViXn62obqDz+
7uTma+nB8q+uMzzVaoVC/hrDH+r7a/Ko5oSNyam07ntHihYsB817VMfXYhsDCo/y62wZu3vh7qnG
kfLOKguVreRE6g7cvOOnfKGHF0WdoDeak2Q84QePLL2var4wG22Vl8oNkqFj5tkbRDXANeZdlq6T
dNzDCNn2Y3lNf1tCG8y0GrqqncQL+bu8wTwFe3CF+2xJ9sPkawwDp+k54tE+6Pt7cyDvl0ScgVzZ
niuawQrP3UKhL1bb6vN0Nkpq8eyWyoufPbdV4pjI7cDVghGZ1XYzS7KviXhJvbtGzIocanGiz1uf
7jaM2CQ/hgYct+rY9eoVns11UjMtS3vC5KV1I1v82thOW8vne+mH+9epx26bhmWpZzWFNwq3Lbui
3qcNiAfLB31G1dQ8TW/08yt9WKf9upJ2Vhj3BebLCBEoJy59nRCsXkf6Sus5BKjWhi19VrqJMx1J
Pr/sh4Ua4i3btBgvITB8/6xoSsju2GY4eMV84ehmoxNyiDxcpga84YQpvK5dej59VKjRjVeZhitk
rKlnD4UOl7OvGUmzb8wraItODjFWqiSnM6FQZoRXqqWT2wWyxgACmXfhI/3wQAD4l6szbLOBprx/
y9zHsTLdotmj892UAXDuzJuXFREwOCRc1VtlXeFoabphPkt2YYB2VNt8ftc//LCZAk5jJ16IeVbw
GGoUd+Rl1ftSmHM8Gs5UKYx6igkZYQAnv0p2Z5J+aV4zPfh/KwzeXHYqHN6cBWKwuFqLcXFP/JRu
f22sFcPPC+etS9c4Kz5kD0ydgoZz3wR3cnVtJtuEVfXf3b6zTxD0ghHqhlfvXTYXg2nTNIbBwL6o
uquqB443ctTRvv0nF7WEhnBv6qSevTHR6kEo0fDdJ8W4GOjVypY9m76gXUN+Dy25tHU0StTPr3qa
u/7+mf267Nl7zUE8qwCy672kELnI8TEPV9ZgO/qgEILK2IvVk/nA9kZWDDPIzy//8UL9dfWpcn+z
YiL296H3UnYl2nGafZso4BnbKw/SOexWT70t5fbCAprG4B+s0l/XPDs7KjXlhyW4ZhaNCw3fbUAI
loGUF6Y7mzFuACpGCvlqvOMwNDMU9Mjh3IJCCKfFcKQenkRJETCDuB8OToT7NkJlaEEu5qH4392f
6f69uT/+gN7V9LN630rfXIDdEYtxwNmQJrtQZCsW4UDgx39wTUb0jCAUxqGn8fCba46SH6Nypnk0
bR5lJWaKfD2ihGxpnWXw+CixZjEdzM+v+uGD4s1Vz9YhJJbIj8qg3kdW4tQqPVwsCj5Mtu6qpfaS
u+7COpj+wd8W/psLni29ThkrSYipR9Yni84Ss7L/RuU+U/nK/Xdv7WzBVWkijMz3631Xfu+pxzQM
5FaJllueGRgKaZJ9fr0PF/ibd3a2aKqmopfNCGKPjgff/9ewoFo2LuyRHx+9fl3lFD37ZpnwvK8s
v2STxPWAY9oA5945ZBvNpC+xp8ziWWaiJg2IOkvX+W2MohfsByACs7rU/jI+fOArmqzpmiwUW1Xe
f0s8q4QjNTBt6a1xmSXxweA8rgLfAGxs2SRnKNHSyo+m8Fd9Ha3IC15ZxKvYrrpolOaYdOpzj4RO
rsgFRwiCZj/fx420D+vkB06uZNaqz9nKFJB+OWLbxQD0htE3Q1rXvBtjyvvamIrGzVSpAwze6aa+
ogG7qgiNqYU8k/CFqz0Bhe6d8M1NIoNVOtbYchI1h9AoHnI5WbueddX7/hTVzRDNzA6MFRw1fEID
iTW2hcd1nRHkiDfoQsFkTffn/VfBpHOnUfnhYUSQefZVSAe7gUkmF3tdk5Z5b20MxrGt2Ld+vy5r
+2pMzU3erCPdur4/eGq4VeimIltdEZY+H4Ux52hbcJgR8rZwmwUQ/B9JR4e7a4xVqZjRXEzcNltp
ruQhWJf+N6KgcRVPJhBvXkfiAHAQD5S+8XrjCvjOzqvWonQXOJBwEMEZbrzowAl32xPWXpjDyqig
RQTBD1/S0d1Fz5YfI2m1vigpYcvmmoPraqzNDfqmCcd1n6qQDlGD04Cg/BkNSB1DggqdjCL+Ut3l
r7YwfwR98KOJS8WJ5PK2juOrLsvUWd8XX6qecUjq+rdSAsxN6Zq9bDE/kK8nPYhX+teyX1yF+t3n
X+NT5/j9x6KrOp0ESzAJFji73y9rGxa5bWZGvc978VTji07lJzVMV0VWbcqiPdqc8md+aRJIF1pH
PzcWndSvlc5Yd4W1LOr8CDlgXgQ3NVkONUWvpJbL2K8YeYXfsG3TaDD3gImhSA/3daPuTatcQpbf
CCP9mjhT6Iof5StGrA5u9jECQRy6WzuWwXTSx59iHutyoTWDAw20G80NYkwEj1SXfbH1rYUYvFWB
uLlGf9qnyrLO9YeGVEmsjeiXq02mxOuKw3GdEHAH/0N2eyJJ9eEpq7WHAP16KcQ2V6xd0RSHtOZ0
rAAYL8WutaXwwnamnUm9T4N3TgxItRg/WiRln+2atlTLxhAEzR5P6krSUNj7wEpQW6xTWpSqQNsC
Boo0zRYLQB9pIH79lefrhO0ki9JPnknno81xim7ZM+ScAKCzDoiy0Haa66+tzLtXYnlTYePxAnPt
D+lD5H8NOCCQRJTsDB93RC+vtFgsYtlfkN/MDlV9CUBzM1/YZDnGQDyyOuoMInjUVP2CGwdz9oxI
jVVTGJjR/C9h0DjDwEMGC8VeTpZpDvavN6+atFnLkAUVVmyUvEJjiWKyajTh1BPwvty5ZsfIlFDL
ytjY6a2CM7+WwF+b86J8zKJy5lL0pOGf4FdAA5TzsdA3ufeM32sJdm6P2OOmKpprF9lKFb8W6VMH
4NzHHjadvjowSZGvzaVYBaRr7asG2B9z3pzVQcjBwh/bay1+xFyG5KFayP6dYXBWI3vGq+t5SKvT
rcDMEriJc1SpF+HoDtw1fRnFZJPhJOBaWqMuA/yeQou/T42igZDLAu5bKeqFCkujT0sgkNh/B1wW
cCc4e299t5ygRqDXCfI1NOitwskqQFA9NmPficoflWocEkPsCuB7AdONgHH0yDgDjdJzD4ZSk1Zk
mm2CogQeQDptWuNPDrpFGSTLoWjnrST1dOzBOeH8TP100zPorb3BsbGL6Mp1Gt/QLzEnhYbTwMuS
8sgh45IIGtC5OgSlTLsZTP2QjtX9WGtMkNWdYeyE6FcNt6bo48epgOix2PqA35NW/b/sndlu41iW
RX+lf4CBy5l8pWZZ8iR5ihci7Ahznmd+fS86siotOdNGohuNeuhqoApdkVGSONx77jl7rz23fXk2
whWWUpZis3y2B1A+UOsJRT3YGvFBEesJPv4asLj9lHdcelxkRnJvQbVKdVRUJVJxc1zo8XcP5k9M
sAEQmvusjl/rKn6GQCHH8lwaglXXlHMRvYLmiROqNm0AWY/L2tPMZSzndGCMFFoE/IvyskJED/EC
syq6i1kiDz+loXo0XTuYJXr82krWMfXcY9qYKwHAOJVLtBoEgdgEkUdzUv3oQV1lhvbs6salywKm
BMVj3VrHsqLVBggtLPN12VxiNZlHo71zAbAptO5BINyqJmh2Ld5FZFTGQbSyeHvt8dA2ExI8XxtZ
eA2FEIbNiFQjtq8hOz6yW+4zo5wr1aFto2stEkuSL+d0tEhzmp539TJOvWVdWhOUPiY7AzkQ0eHu
KHZ4fIDmWyyIHi8JFs1Y3fjurlPMjeurN2X23LYJgQS/LMm4VFr+mwloFTx4NAg6MaUrKkR+RfO0
YWHMfkgGe+lQ+c9MoEiWw6Ydhq9u6a/DmGZkFy/K0WbhtL1nVxRLWAcPkSGljt9Kv+LEAkOXLlSF
Gyk09WacsnrJyQUg2RJjkz02truI/XQ3GED6W0mrnHbANuLyGZtIqN+xnF1OfzECj+LUkrjxuurR
6DkLRN6zLwXP6bAHkPLq0lgJ9eC5LcWuz6tNaGnXHY4SEomcBJMPujp+RSxpP4f6kbv7WCbtIyPS
60bVloOqH2PfWypA0VJNuQCvlHIlL0krfSqTZAegAzvL4BPuXVyYUIUjdWIEjHXoSHgWhyp6bQvt
RjT6EQXlQ6SzYMjVo5oZKyTLDlXPcdTjHN++8aRruzH0n4soeNYlKCLtZMPCsNWk/iuby43dpeuG
WaZcW0cd19zbuYdC79h58TP8x1dOKa+NkYTOWN6X1fjAP/zskgnipIr1bDdXCsFnpZetm4KvV3nD
nG4boweek3xk32JMRED489uXD6TsEXvgq+QVYHgI3jJFc6FK+eNoqYxzskOoimSmRtZRS8Mb0WbE
YLCe8HK2M6tLHnIFTpZJaeVh3xqD0XSkaGUn9cPYlYuxMIBtQ/1jWclacy1nPEpBMG/wVhS6fghT
kGHzlpij0j/QHNxlvH92/ixjYexSe6Egnv68onk7E5xXNLipKDER18IrOSvUAXnDOEJbvBvlCGHz
r5bFQS7zRS77u1EVT9CW7wYa8SpFZ5s3e1kLZ3hWVlHpEjpZ7BMVRnDO0q+KO0x98zZ4/fwb/tUp
1FRNmpCo2GRKr9OSKzcwmMm+h3whCm8qt9omlevIXr9II3cx0rq0pa+aZmdQht+Fh4mJB5SLggXq
fIJe0AySSDIqd2ZKU5pKk7qO2B/+c0jZ24nWVoaFpE779pfdn4+V/9Rq+vOzz36vYlaDX5VSuSvr
fOEhN9WDeK6V+g8p0u6isNzq2iNanZUn4mWolQdJffr8ght/ecUNmYkZJBJBq+n0ioe5MurZmDPa
LjcVCRNVbB2S5LIiqstqvk/zEfKa8WTaF6nPASu0XyJBE1PrTIK6xVMWAqeNmmuD9HqngEXoBuqP
siT0wbrym+EhUc2XTBdPKXBBXWcIU2SviVJuQll/6QztUlLkbaSIu+n0psvGq6hIAR3sF1hiu8JE
YC7IZ64Hb62VguMbExlBGTWfdI6BHq3SbHjCj35ddoQE6hVLc9spM+g1rFDN0sDOA9DX8ZiP6jyv
qP3JMVTRDdSMmpwSG5FjKkTPJvWdETcks6XFXRkKUCfjE9DxL16/vxD2T6p21noVdxZtxrPXr2xw
p9e2X9HX3LRsx23YzSFTbwBuLSb3XZOik0EQW2oZHFZpHQXo7kR4C9LiDn/t53f+7VR5uhiYAmmc
CbYIMIx9fufjgDkWJ6wctV+8rWNrM+3/cRy8GuMay9t1RrJOR1GXyWS3DOpN0ug3Smispq4kFP7N
dMIjamPTKy2l4rZA3D3xdsP2vmWbIif9SIM+dWDqLsb7xoevT7ahQ0gusXn8Nb7WTRhmF/ZRk4D8
xbU2ayJKqrdf+YdR6Pr37zkzLp39v/8jh9KJ8Wn1K5tcQNW52ek/0MaEfPnd4zDZpE5sTIdfw4v/
K45/Ve+9TG9/6beXSTe+KRhnoDlZisGzOrWffpuZNP4ER7mwMI2aFnMW/uQPM5OkfmPkMbnNGTZx
ZkYY/G83kySLb5Pc1bZ15lAY0YXyT+xMU0vkz4fXUmRr2r74LNIZTOqfs5ZJWAZjlwjKpBRv+Kyy
tGddV5pZCyCVAAdlqfoE+767Qn88Se8dG2cdt9+fiUtW1TQFOSG92dOl0oWGpMkt8tbS+qFN1FgO
5l0UBRtZdNI1nZe9SIS1UPGgOrmaO13K8T+S+8Kpq+wnnD3OBsRaz0qwl59/tdOO4/TN2NVZwBGs
Y/SnD3f6zQbQShzQYgkIkyWR2gFSUdKt+8GMxuXnn3S6Xbx9Ep+BRhXiGVvXeU/EJDmgqScZI8HG
JU6F7BW0UrF2ldngHkeyqftShF/8uunkf3qvoRbYb3MtS+Z2q6e/LusJqGh91Zup4JQ3pB4HYCiO
vWUMDjB0CEXB0s4rKONIuj//tfLHn4tIm4cVVpMpDEx4px9dyqMA3mbz0TFZskTSEIUZ2DtDVRGX
1Fq5ISbsOxm/qBx7mxDYUN6EVXEL5XFcsrlzKiDiqutlaTOUaoM8uj+kI3HKX3zN0wbsdFdshOSa
qhg4F5gYnL0NVLp5WeSqP8sTDgZ64MM96qx5SnDBDBYhuNtau0xoXBSZvmJPUBZwsKovLtZklDy/
T/i2eC6mXY4K7uw+cbJpwrhLAmAn7tr3TWkuAHCssCnZNnAPHd820WTqsyYy+2Kok42uU0WEtheu
RJbfNqMHHKKG9apE0lbt9Y1CsusmymeGTzfCGO3bnNEycNcgnQN7TzduvyUyJEf1QaOQpExt2Yjw
gKssXYm6+1mlWnkjJs5bRtTAxgNNvdFacS1FxBwpff3DUNslQZfFRjEtxtETNR+JxQKs920YE3uV
dtEvLWfkYzWEpJvhQx+4MV3VgUM01As6qop8a/r6T4sVpxiabAYID4gxWTkLvTW57AZwUE1+DFXO
dUaYzEqQjzTArqNWq2jsROFsgEVD5ow1J2zXWwOdPsYD6VtNtkk4jV24SVLMcyFeiUi2WD7IgWvR
knaBfy9c5UKv5WTdGTotKlZErGPKswgHctYrTijUrDq7dDGPYNgt02qcqozCW/keCxRp0U42Nv0X
76p+KoV9exSB27HIo74iPudtVvBuLNHraAJKg0fRT4DnqnqMBFmJd14O4aBtCXiQW5vygXC9MMzX
g5oCYguQpo3jddymRzKLoKARwgBRSH+Wx7khSCIObZ2QNYPVHgEoj4Mtz02XmFK1lA/xPCX6j7xw
E2YJ4Nl5o0QRyE0CWWVuvaFL7sxyGZ42ujdreV6uMOzDZghQYcHxxh0QLBg9BsvIrzpH1fWHfGAg
SfgAZ25LXiBu+akpNFps4meZauyB1qvrz1/gv1jhDAY2aLYpDrlmZ2+O7mau6cfYcyqjL1A7PgVQ
suaEEY6Lcbrv3jxVcT4VQVDOPv/ks5r09/2yqLXMaVu2Prhk89TwWt3jo/Uyb7ahq90VBlrxxiZL
NZBq3Rl78VDndntVAHcujNLbur52hT4MzWNIWLKp9EdcPF/pZf5i5Z0eIxJ0DLa1DyfBaqRFbLZB
gEJvpiWHwtQNQOp5NVewoG4GfPDBzeeX4mNJMRUlWK1ZR7kU54djLAQ5IkEAQxm24GKolxQB4wXn
x5lblNac1oz7D6mVioKpG+u3bUImfrv1p9tL4Bl661JlOR2Adbgk7Xe3H39aUqOskE+mKxaZbtvW
4zzzdTLyKia/xlinK81n9dF1s1iQnAbbi84nuB2iE6vanEutByTJU78yqRjn6zttA4Z7uKl5QikA
zi8Qtr2+DsyOVjK+HraZRFkGyk3ex/pjFyQ8pSbCwbFVUdY19bUIx5+9XhhbaGLD3i/neWLqaxhc
tRfeM94mmrhAZUX6r8aGAcew01p70UrLwERzYNpRTeh9CZC4EGRpppmTWWF30UY4YgJRrSovm/WW
KV1SC4CZD7XeIVkLzl5Skc2EeKyRcU2HhMMSghFpC9DQUwSqEu49Se1nld4RIx2O+QXcUOYomthZ
WnTwiZ/WHTnMka0VuZinpEEs5FxemR2xejUKJu6JqW1GtbyQyAom1yq98sCgLMresBdSAzlS2MWu
C7L+qmAu8Pkj+uFtxR0tkBXSpLAtbSrCTx+Y2Is8bLgdgjrPcogQITFjCH6wdTR7si9bVNWEhRf1
aM1AIz6XFdVgNOSK09RWN+vgMZIvZLxIlveVoehDpYR9lYpYxcCExwqN/lmlJHx1zNVh0CmOaUxr
atEv2zafosIle9myNnvAswFaDscImhja0tpf6KDtp+UtT6Rqbeol750fHxId2mSW+Fv8hO7i8wv4
Vgm/ryX5mpAWBExsjc1S/3DorQI1inglHYgiZBHJYXXTVHbgWHAXV7ra01e3QvJQvbhykmHca16n
LaAfhgsD2szc19vNkHbts4lEpxkw5pWJfYDpfUGcc771QnB5RG06sl+QVJ6V4Uwq9WFdM6IYjQEW
mb6rOilzSjm3r0qFDDCMPNdl7w4AhtKKMCnpajBDsgzB98qltUr7DZap8iJqJrGaIJxnHIZ9JMZx
w7XS53E5Sl/UcZzfTso4njHqFtY1Y7J0mufT/Eod694qbMmBbs3gwiSUAhPnvEJcQ4Pnq1PV+ao7
fRoE5YmjbMG/OK8XwAqqvhn53qxpwhC5em7TSRer0A9fhi68NCAmf/USffxIPozDC2QcHgAWtNOX
iPI30dTWY8tT3AEYNn2hqtpjUXt1yYvcVJ0rERyM4yBEb+rpMOrVhlJTZzSx1oOZG/rGZTAgAQ9w
DC6gkH8F0Hij85w8pZOJ135bZDGwsiWdfkPPM0m0SplneqBHL/knf8LK7Ocmp7LtcN/U44Kn19im
Y8vgZIrwMnTdYWkkPKYZtBuG/07uc/rwUzd+isUztfjAM10QiBgHyjKZzsx+r5tbo/eimV4jHQ4q
Yzt2RrUhhwiTLL4pIfXXn799b3XM6e9i5M++DWqKjuEHg2lkiqiOiIydBTEc26Tp3YMfl3dQXwVg
RDY810avrtq5N0vbkmmPa+TruJtLIP5Zw5g8fv6FPjzqLAdvTBRO9Uhkz9vNItAzq4wyLgEcBiWB
l1qBk11gQzWWsmrvPv+0j7dVUXXNIMxzWoRk/Lynt5VnuouKJAGIrbLqCQ+4XtFgydPlkWVFrz0e
JnPdB5xa0i64y3vEEL7L7D0DL+ZXpsDlBMOv7sZbw4hhVVaZWBQyqDdDnnTyQI8XHVRFxSCDTErS
YGHVUrHxrKkIt9p7P9Bp7XnhBdh944tL+eGlUqYCUkdEbfJaQS05/W0R003RBsKfiYKAXmSom6Sq
GX8nBiuqba3q6dT0+fW0NP43Tx4nRdcmrQCVM4UrX+D0MxOtjgE8qgEsG7qoZsLE0x1lneTtjlk3
TCbUznKyiRm38pIi3Rn0cpdHkbqyjYajhUpUoeoyqq3Gul1L3UVjttWqL8qtyJRoUdD8X5ZBLy2J
DLn203jrEwF544bFAEgU77KbpksmziawppbDWaH2rAtPspa3u1prn9uhzG9HNbjsmfllJFL94iiS
S3G9x6ucw69vOcxmfgHElC1aFb47J/Mv2nIQ7TA4pBs4u+lc2EjpgzGyV3WAcN+qfX8/CPUm8PQS
fa+ZYGpIFzV263VYd4++2aKoHIZyXnVRclNaekKso0cYshs2F2Yj+gU2+JI5cabvcCfQjK3rckUz
bc0NJL4lcoFLp1Zx1yorOQM6Q8OJ0Wlw5w02aeOjHM97usTzwTLrPUDLhcfEZh5pWLI+v736x9tr
UsMC8KHVR1/r/HUxOXXksllHM+GLYR4CMnMqJLCoGloSAcr8uk2UjZr4I0nc1srTSo/IS2UeKtej
X0sIpFwCv0olvkRcawYIebt+vG2DeGORH7nO0vo2raR4XVsMXC3XX6hSBBV0qFCAke+xbW2ypBUt
J6yhqan9kkWqZ9G2Qhslg1gJXbdbpZJPcGjbtHMpZdFyKxwwcaguNOtZKdTsKmB3Ltyo2irIHLC4
F/EtyNPbRCOelHysSo/DC8uVguvWZljZj4+EL/8hR/z/FvgXJC+K0XcP3IcW+DErml9nMK+3v/K7
AS6RUvKNhh+zEfYskw4rK9rvDjh/pHzT2S+gS2i0JsE0/dkCt77R4RAg/acjpG5PdXL1m+cl2d80
xOX8iw2bgzeBe/+kA352FmBAqmB05TBmI6HUKaHOVr8wMsoo1QpxGHm7Yzu7sloC77Uu2Vlwt5xM
RIsUTXklbewEcYSrt/d1yCxfKQ5hS5Rh0fRf9CHf9ss/F+Q/vpJKj+SNZWYoZ8eTBLFCJOJeHGoi
QBaeV1azUeSrvEJyVI/CSXqGP1SeNyzrgUPoDjRBIZi8Y2qSOX8tuhIUjMv4y9b3fpopC1z0i17L
O97qEnKAYR9dKONzX+ofCjxFroHtl2Qvb94XCmeMOjScTrx0XXIdoxIpiYFLw6WtP0qeMS7JVxNj
ocyqSiIiw0b6ItvSj9zb2XY5D4t0Bx35aKZ49q2aMDwyDmvv9d0zdv37WrwfIihTK+f0EpmoulT6
yYZF1TFNT94rypuxl+lmRuLQRbAHoV4i2WuKR9WTYJuTkRoYyG1kUeMe65RFlq1sn45+5y1TKTmU
pMGEBhAll+G725T408aE6OXYxMBIDxRPzC5swhej+coH+9ffW9Mw1nBv6MKflaS10uc9GRPiEPXG
qomlY9e7wBhbrDyev8gIwN3KPUGzslk4tkCNgWFBdaIjzy7SfIeMhgI75rxT0E8A3ye81sy1uaF3
23D0bttUug+K6vHziz3VHB+u9bvvfPaGeMTjKHrJd9YHazO6PHt2CKHRyr4ip5x1PacHn7vK/BzQ
HFsWu9XpXfW8UCXuyx0Po96qjtFx7m511EZKuRcjk3FbDcdlOibXFWgsB9rXc2iQ3pUnw2zspJmd
0/AkZvGQDXgu+56UWM57MY0IHTomgt2GakKxSMws2r2fVA6EoYvAhxFGJCKxUkd/HO4n5WBq5YWj
5/zSPqk5vCAGs3L7+DYN6zrjZ+OpV2WMPFEvK5KUiVplCPwjQikphlhbigRCzhDNaDpfFor3UzVJ
jkewe/z8vpyZXn5fLs6Wk8uGzuCHsQq/pPcr1xeHgXY8Gbe1hya4j9Lvmo0yqLE2CqLFWkhPZtdj
aQao+8VKNd2PkycDizDUVov/4wvY54V/mRKr54djz/EjP4hY2rpWeeg8jRUh4S6AWTTs6IsK+cPT
OH2maTFMEswTkLecPiMqCDXPULv+oGv2cTSi50kE7ZnWFxf3tBDn2p59zNlDbwWSFCQNH2NxLqCT
hSC5pVsGfNQt0+tBARr6+d38i2s5EfkExbhCU/B8H+IA1yg17bSDjdoQcuyMHr4jS8WPgAKx6KKf
XaF80arV/+JagneCyGBN19N+G9W+mzI0RdyWdiL6g2m7hyYT6YpaG6ZJFj0XoUeivEXxX+Muju2j
ZyO/7loDL0aFdEkKqdGsxyBl7NDJRUI+xSbxpS3cV3sWTQzhIOzvsrzZaDQTnVIFNi5BFnUkbU+g
zEEy090Q44+1Qc3OelNZalUwLDrtB88QqXdVeh1noApTdl+92OaoNisLO5VvRPB1tFUgVy05L/Wt
lxLOQ2RUXpWPRjYdOIuDYPtE65zSkWA5z7NSYaSFBpnTyttN+z8rCv8TJQ/TAeHvya3Hpv0RNydy
h+kv/IFuNe1vaBaMibJKOTe1Bf9At5rGN4GDXSga8Cg64Ly1/1I76N8MlABT34BAH51BBXv9u1oP
KhNiB3Q1NjKbfyR2OLO0WrR6WayYAxByBcrKPqdMp7EGuw3d/CGNzW1UsJUiubyUWsLotXRfDupe
8c0ry1jZJIQ79D4fytrIvnjPp5/6btH8/S2QgE9yEKHAu55WnncvnWt16hAPjX6oEyufJ4TO4O+Q
Lf9hGCptkVc0nGjZ/eBoTN6N0nozA559WtTzkl4ZzbM9l3cfDeIloImRYveYicQ+4mRfu81QoTFq
eXs2pGRjtfGcgZGtHg32kXTsC5nQ5Jmby4TEo0R99xhc/17135dkp+vX28+y0boYqA5pqqtvYV3v
fhbTmdAKiBM6WFnRoSybCtIgyx2jNo7oEgrCXdCQsR1/5ZvSplrvz12IT2aeAjNPngbm3NjznknY
+K0svLE4loV+ia1vF3U/TIUNybYct9dZkjSoB+EyiOgjhLghelyPkkx/OVLCm0xXMQwRhT7NerNA
XGRlTqIfve2oJbMGEBOnUlml19Z0yK6so2hJpck0wgKL21FWdi6eEDN9Nkvl6E8JVAyUtygNrmRV
WmeIVUJbMNVWHlxU1AFdPTy3RBUbQfyUN3gHWoI6Gyv44tR/rrLhonCq0TCRCR1TFJvz6VMWVnli
+34SHaW2YMUOQuZxyY5qAr5G4tRqeBHn/iYfisceLXglkhdt0PaI/7dVM64MYuw6a/zK0ne6qU53
yrQgQ/ONBK4vnG6nX6oOaalleqOSa5aDsU9L6iYypQXZ08tqYEiYftEqVT68bHyiAgyUXsQkfrHP
zgllJLxuoHt9JN1iodp7UVkPRhO+ZsiC53oI5CkVjKo0Kd+WXkVJ7tUPUUJI6qi0wyy97IX0PVay
EdcfW4qZROt2zEI6j3ZKTFT+xV0zpwtw+ijD6p389qawTTh7Z1VHz2ZYDEapQX3kaMCxdDYq140+
sgCERov9aKQk1ZL122yTWhgadjazkrZxhrJH/CByaWbZ7ZoMknVkdyQ4QS2YZwP/VrmHrkgeNa+x
F2NQT7gbQA19HxBAhc1HByy0YQK2KGuiXoHqDjO59+Cr+OiElEMKw3g5pWfNS5UTqBQlF6KzHoeh
uSWw8dlmdJqY9X0BJWSpYmPEG/Qgm3QSSz3p5kgENl2VDKjR0wBgiXWXdL+8MIIal8b5FGc3RdOr
Tu1XwyouCdJiZjkfYvXXSKT3Vs/dPXfpzqwoTkQLsbgDjOAUCJic2AyIRxiFoJCgIT65SJJyhQsq
meZQXxSFb0EZp/eH6QqnTg7mcP4Zqpw+wG2gjrHrDcqxa8JnNrgXtQi2EqJPX4/XXpTdKwGrSJCh
yzTB+ybqPvTlizCTjp5EsrqQd+Qk7qTYfxWFfDHk3jLLZHK5sOAkD0G39tVk1WbpTcIT15uZvQTa
sqw05SUlUM5rBmRPCuCu8UkJqcq6Kl2KRqpmgazt+jsBG9yJCETLXz5f2kGgnT+XCG1l6lI0a4gP
PwyzEi/rlAjXwF2sGepF1d2plbqFk/RzHAGWaE3wNMbNY6cmW2x2D6URAzMuchK4+mQ9ZPid8ECh
lw+jGYcCzrqaYREDgK5P+D8VwmRmonOjhTrO5TjpFm6cXeLL3UYxeFPINuiMw6OJRIn0pXoS/BQH
LdaXqKQMdPUqtr5UzGO/sZd1gU1TjSSHwY68bJFYIj3PAKSwIY4c/GT3xVVj8KUlf+KPZYbtTcXP
wzyONRQZdYcyQvaZkoNO4J8qSF4mGzy0V72AfGoC3mR6Hc2ZJETzBoHBbEhGwgsSptqYEHuhLJRI
N9eiEBreKOlYkU4789pophRNTA5z7M5EqmJXG5oGg6e8xgO08BnPzfVpXt/Y6ImUzEZQLauXVhV4
y8oDkSvjObiqpXavuMmdl0Tdxozqx7op8CmncNr8UQROExvuTKu0l8TTtNUgV+NSuvKGZKHouUYz
lt9WYu11lBqkRZ7oOxjRPhIB1pHKr3/GkzHIrGRrTvQE+JapDVbXdeUMprSQU19dlOGAfTZhNNA3
yMJN2iM2vR58G3m2zoRMvIXkbrS8RtUniJ+TUcHPh+DO8tTHwesvTDr0MzSYZNVaZLL1tDfos4+b
pCcpesw4RBh5v40kc7yN1aMuu/CYRN1vvQpVfxf0m6RmUEjT3h6ZMYVJay6oMrTYzDdB1ANkUTKO
KBbj+QE7K5bbseMU1S+lLJqbdTHOK6VZVwjonEAdrpKuePjiPTkTIFkas7hJmMsCQS1Ll/J0edAA
bZhK1JZ30RB/d/1yZppxfv3GR1VtUsZ9GIpjpQinj/RiFiZTWlH7HOdLV5Cc2Ix46hLrOda1ZKGG
L2k6MLyw+vGLXeZ8ev/7a1KdT2AvdsY3hcq7Ui2sMz31EQrceb2mOYli3wRFfmO1hAf0oQpASLKu
hmw8hO6grOxS7NuEAUcUiGHREzfeeWVA5Hb0oLj6Lde4mKO2TxcB2UkYCiA2RolPSjcdmk6w8ahe
edelEBd8jbwy/NZYnmwCwWmnlg4RB8gtxgYlAXCBLZL/Bzz/v+JUaxeZ3D0oWnnLY3QPUYoJgWY7
eY8FrBT95J4hXzHEg+s23frtRv5vH+v+Tsh+onbf/138x3/i2W/qo/792e/hBxOp6r9+/deyqZv0
x8khcPqb/275G99khfMf2A11avrzmvy75W8xDWB8S0lB21ax3p0DZZU/wkIxKccmDe7EEPzXOVDW
vqlsQMTdchTkHMnG+w9CPE6PKkh88aPz4Tz/fMEJ9n32mppJnefEf9yVlbSooXTM/WWXYdJXK/3J
7pdB2Xyl6j2tfH9/JNo6Zg0UDhyRpz9/98ppvTVMdSpRpZm2JiJ1nrBlsdfOiNC7Flb5+O6+/MVh
bPoFf9YpHz9uugLvPi7XSMDlOFzdyb2+7kW6K1rm8QXh6ln2RYn9m6Ty4cM4NtOQBxeoG2dVfeQj
tWUTqe/IF10a6JQLFAocuFKn97WbyM6uW9P/6ZvY8lJ01XFmoT3VCCclI84lob2q7oxGvxzLdDfW
h1bVNknu3SmWd0E+4LHO+TtaGTxn5fjS0CgvcdWZWXaQcNZVqbXsRbybfmbVxN9tGkATTSGqZULz
CpCAzd4L1P0ok7ULydVOrA1WSX1Wl+pNFlcq/APrSHwI2wl9c6qQo67XW90N5m0Hx5PA0ELlDz0/
/q4BE69we8ZMUiVxZRvRYuQEN4+BbWZq+eDVmJKVTt9oLG6dmHgRuNTrSlu3lwplD2JQd2ENB0Uy
fzAo37tNep2a8n1juItGyw9e42iJzKbfEJqWPaZW8FOU8a6wWuEUuK57HQOk6C7QFV1lrXcxtumh
joxlInugewQXQg8XLcTcMqkfE8278E3KmtGq9zb5NGEbX7edPtNk796qX9Ow3U9W1SpRrqPwKdUS
rr374qMxZsa6qTz+Nz9/JE+PNm+PJIz7aZrHu29/ONqkUV9GnTpWRBLrxGYShxkEz59/xJkw5u0z
0EoTVfOGt/3QQ61BDWZmR5RTY0hbKKaAOrLrICceQ02/h4228sbq0cWwjZzl0o3cbap4z0aefv/i
e5z3VVlgUMEgp6DfxaTnvA4I/RE4U8MbUY3JonDD56HDjq7O+1q5CaWyYHSRPU4968rND8zUNpEU
zKymdCYXbZsbv7ezvw1JOXMnTtcFSS6zTVSF8OQ+XPsyHNEptJ1/byQjkqWs4hvY8o0Rpt+70ecY
CbQd3OrEO84SHhpP1vf9evAjggErNu0uDr93frD0W2sRmAoMg4Zjez5mh7SFT+LxhoykDwS9mTi6
pHESwqKWWTDeG0V6lZOJ3wnugOSVskm/V1w7x3C1TWsXDwbSJPgptCdaADzqqOmO7i/r3jzC1r33
It7xIX52Y+M5u2KM8hOoF1Z7MtCo9S4YA9yjfd91HTWdZPk/ydV8LMmum8Wg8HPizPw2nqtW/lgb
jDQtPwN0FRUQTMV9E/AT6oCjW4Q8O2y/OipOR8HTVZGZnEyQBDqtyal4tipWJkznnlb2fRTipTQ9
+A2GmkKvkNdRNnIeGNOVmlTMHlXwxIrH5LRn/kxzJsuRaKiV9xqHx85QXjpV20aat2rt4T5puT2o
ROY2gYmOUmWxU2LRciVC4QRDqwBPUevFD22uradJ1kSDcdNyTXqMH6qrFFlWlvzKWvdWIf1dV9PC
mSbZmjLe0+xfFKyfb+/C/3Yp9bdV0kkt9XcF139kKUXV8/el1OFHkp0VUPzz/y6g5G+sQLQaTJ03
910f/U0zQU4QMWRIPd/+8M9GOgUU6x4dPyoo1M0MBk8KKEC+FFDMeqi+qL3+SQGFBfH86WZKJbAN
6lRQk+R+WgHfFRikSYctun75SFMAEH6lzom93hOxB0/AaJ9kO4Ivch9r0lUe4hNxk/hGy7L7CJZl
P9b7UV+jGXkhxvXQRDqrTKG+VFK9svLvkeidIs5YXaqVQb+nMaK7KuevReUvrtgOJQlZH94yNopL
s1p0rbcZOq0iwo9/UwVvhgCbHJt4p/KCb4Dqi9R10UVrqPFrIRonGxisxWACNW0blOpO5mDfNZcB
VgwvSuajkK58RdtjX7kAhMHRvFb1S4Wg5ILckCyyYSdJ6soq5UXTioMAusCFmnshEj1gb4WH9USe
uaZdOZ1e0XwdAo540VWfP+Y0e9CY7sdI3damcuEF0U05JKgupMXYKIdoaBaK8kiW0cKT6Pp3cTnT
3eglrazBGRIkFwVtIJ0/kdg8mAtwRCtvs15eTldF9YqNm/Ubql/ExgSMQGNe6+DyhZ/d57HyIsfx
c87YIZmXvnxINOOYImsDigKblwXbwqotBcp17T4ljXzRtXxOYkiv6RBBxrKlRyvlwtH5hpzsDCLd
S2ivRBzdxJG2b1ptW6fiRYm0WzvckvN645vyNgyLe8lS9rXmrg17pxTprVjnSXwhMrHtLJYwuuRF
au/da04Nl22vLP0huc87ZZnKLrGkCcsYt6oMnmQvnRvWPMqapa8VtzwD9AMi1nBA3lzpGBovauso
tyDyphLBDEjBQkMtoNMBQpCJyTDieRnIs8GX9wjZ5rnuzUXhX6SJezWMykuvc0eMGeMRbQxvhqQ7
euXaT+wrUeBw/2/2zixJciPrzlvRBkDDPLzGPEcOkeMLLLOqEjPgjsExbEtL0Mb0odhGkcW/RfWb
ZCbrJo3FZGZGIAB3v/ee850x+HDd8csq/dsEdLpU5qEfbFAVKeuo+CYtbam6iZMtWIqyJdI9WzJw
KpeOShZ5TafL1tj/0Te25BGXcklmxqtZhDqg4+ow/yVEzQcj/S/NZGm3erLjU2dfDck9nwPOxFea
xty8dXeYIkQNmR6X0CUNMPDx/XwrcDQcML8teltvaJSxK7QwyOzJpokIqdpLdG8xpumtk8nLWIXH
VFoOBrwU2H/WbEYnexWZ94WC720uFrCoPCXNsLUk4op0Gr/lYfUc1fVDXfNhO+2j28WAiuwvvdU3
tFVyuo7KsRHflM9xZUFfUBc3vRRpdh+WLpAA+83hAF4YzD6koe3QBq6HmB5dNH0TbbbvaObEY70N
HHA/o7MOXWLR4s9Itw5xN6e2hete9N8iFBssLj8Qd4oFp+djM9g9qefmBtxPgnMtXFWcsaciwTHY
PMxd1q53EIjKcsHh4FBb9iUX6Q71DWEXW1uWW7+JN6bRbElXue99Lodd6HdeuxB6vgun1wwHY1Y4
eyfKd1ljnrRs+lZ2AAFtORwLkUUL/BnvtNmPiWVdG2N4H0z7gHQhWRJQemIitpCaeMvzaluYdD0S
66VIrINhh7d45OQBlIoFJAqog+jdV/FTOeDLs6z4rYdLs7DULucZ1Ef/K42STxuE/yRy8HBut/Ba
SqzSeyviAc5X6m05kQ4Q1XkoDPRLi3AMCWLmMVDKv5I+dJ+M6Vuf6C8dUfUGwUc6Rhx/GN6TNn6b
uFSpru0iyWDMzGtayRQZXm+ehkw7jsei8vZOor93fbjzJ/mj7vg1ttcRqgTgi1fDwfAw4kMVJEWr
6A4Y0G7sKfHs9D4ys1XIatwa2ldvAgarsvOY2nKhVda3wmGOliZvZVFvMrc49gEvSuuedEh6DPi3
5LcdVaef1LRQ9CU5sDLUjDccvja4teYZLmhDmnGXpDBOaQMcMWmXbsW7GMrquWrDq1J7aVO2pTHR
45bNBSkYGigUurkYlnVknUKNdrbi8vrhtbD8W9UWt1j7Lsgcpj+W33u3xuXRSo3wloF+i5zmkol2
FVNOEo2zp05FU66vOkJr528tFQAw8pGay/y0yHB46mb8mT++jykt/yl90zPvYtbhTk+dg56oa2I+
CUAhU8BDTc7s2s2mF5RGZ4bZl1KlOzKDMVQ5frqy7yejeA7M+qGXLJCjfQhqool1++x3xgYTCHgO
JjSqNB+tQSNTW+ei0IUn4ECPjI0mgnPRHhOGkkRkPPosEVoyZ5xNj1LzKhpy5SL1q4PetYDvLzr4
IHs0DyFFole4l1fBetKAeTeS6X2MrdPUadcBfl4dJvdprl11UtSWKFX6r6rlJFt8eYP2VXkMQOBc
pH631aW3z+cRzcj9Uey7Ego/S3kVYUbTrSORnA/KYC6aX2i0MjKpt03DZ8kUD58Y2TM/37FZPldU
CU1+dXMuJNA/yfS+a2wCe3K8Pf41oFpPk2T9p0Paf9FX+WWsSiU1n3sQyQf4JucZ5i+NlWn2MLVl
btwaPT3otfeEG2RXooyxGOw6dkMEoH/i2hxOA8eauax2m3bpUNL5fAADSVn/+xf002n1lzKDF2QY
1NMMNxHX/iqZ04vK5QrHxk2p5uoL59B2iOa0YqU697sWWOcSU5A76huejAfSNeS3QY0bJ83vipZD
CD7NJNaAx9bXksemN/ynqlKQ5sKlUT5Epr2Ls3/qGCEH+dvpEV8oE1kMs1ABjF9x6qHsBxM3+nDD
U3GVIn8xFUmWOYOx/q0NGR8MTXVyYkw1APm2itdlGQ/dOP1oJOuAWV5Dvi9DHoQTAQ8fdUvZ7ZH6
7Mus30yhscXmu3VMKtIpXbm4ApKSwSYhBpMV33fRuElkeYuaA+rktWxfWFP9qQT7j+DCgrk5OYvY
rdcCZS8WaGaiJXZ040eYI+XP21UQmKupV2hpx73EWzdkV/z6K4UvM+ElpzFnlnQizIJ2T8vCcZkS
6O1ut8np9ydRvjI70MdpD5GJ79DSg5C49GJ3WbXDNhPdOqy8k6E9xU20qDqkClp0H+jdxuHUMMP2
4mw/IU3EhHv28vihLotVrJtnh164Kvu18ix4R8HNjx3OFfkqNXhah2avT/lpwvpgsAvZRXUXBWqT
iulOyh8xR4goaI/mdKfKH27vEMgRzpFEDOM0QkXzSD81EbI3Ue+lmeCMSsEkyn1vYJgNHms1HHWd
V9vrcj0D+S2MHlqsL1OTZbXtP7GNeKzGzYeTfNhDeHIxSk+YSzX21NlG7mfdkrnJnsLnRbp3TvNp
+O33NAFf2PfqInPkZelaJrj/c7JEGrgZ1lw5K2hTYXU05cgunt/DH7uGybTSuuINu8Aqzayz440r
5ZqHqbQxH0SHfFAkzBOap7dXTvFVdzPKQx74Ny/WHut23FqjR3agdbW8+XPngQ5cWJAZJXgZvdqT
U6DLvSW++6ji6IXB1aEP/AeZ4/COmz038MYrBvB99jmR0W1gRhKTwADFh1z4E91oAiDGb5aX4yZZ
mm0pCH2tI4baahOH9q4RD5lpHwHBrpp5r0E/M1UWBMzwqUvVHTO/hG5gPmKoCbrPYPrsvP6pDbiL
ay4jRrrnANgR0/Gb7zAcbxEQjY+52y49X/821vjNCcPo9nkruDDGweRUBQRxiScycRieDpcMhl4c
+jfDy1fQ/e5MQ9t4aXEX18VdaotNwFSnSR1qq6fJtJbSSc9xQCLJgHIwgIemnViOVvMBMtcAYvIr
qyi77yexVLp/QfH/ECRqDZR+31MrafZsSHa0+7CzDm6B+ch+n3K1FhZ+kri/1KpYwexYZqnFGDLj
hyJ9EsWmrXRm/s5ZMhwHkOgN/bEJxq0zTVv2gd0IF7RhHhih+abugVPVb1vTf64Shfm/Wbs3djKt
dA91gj623+IHpGRAYO1PzKf8U2mJjyZryN6NLyHul5ScXds6+uTM5FVxSrJuZ/2QfrZ0DURGSEP8
fWaJRXXIhuAhnkpOTPlu/svIMu7UnV/Q3SGwlUy1nHH4sEOsfCDOCayJdm923Upmw3JUDtzV+liM
4krCUFnx1rP3XsXryFDgEJnBqv6CT/kYJ+0utMZLVGv38wLQ5fkqjrwnuwpWTWdcXFCiqFSGxfxe
Iiu4tbF1Tgy62OHVEc3Z0Atizuzv889U4kvvoq0Z2DdE3ct2Mta6U3zg2z+OXsH0vMnbRW7nO6HL
CjJit+7c7uCl+QZzxDXn8M6zfnZc8TF6/inVb5FRXWP9mukQDs1yVdlFvWhECkHC6z/7adhWYXaq
G9QTiywEK6t9uGZ7xFu+G6KeH5rvvJ7cE1Ja/PIzNJMHOBd1nf0ofHvXUV9mzXAhmOehjcyzR0BD
m44Hc5zWlrAPU1DTlnewbyfLidUO8c8X7jEOWY9GoNbA2HY+56+4tA8GzJK0ilHCjNvUodqDczbX
hL7IV4Gd7X7ewVGx6sRwKfgoEEbdL4vpq5/5kPRqMat6ORVadnXC+DBOI6QBGv3IV5oRmKfGlc2L
FWODFWa+Q+mpDbX8lbxpyM3XaQqeh1w7afawaRCOD659Ls3slBrdMcztc+zROY204HHW9JMysvdl
tgy6emaZbE3b2Li1sdTTeN10/pP0g0fH4dkru40iXL3OX+l1HsYCv12k3ejI36oQ3H52jiPt0Yxw
lWvBi2N1x5QFLR63nrJ2/TBcchk9dEOxtexhFya4Pji61l289g2ICNyGRFevTatbWj06sWRbJP0x
dMM5hTq986H8Dn7l4sFLl0XMuj3E2Svzt7MQ0daHkpyq6ZKwOmqp8a3LCcg0oBhYxje71k6AErDe
xAmOBsDEvlcjxm+vNHsOo1Hjc/jMI6SPJq4bO2BvVeEeGfAhkJxbxmk19hV353hOCETZRoCMRKzd
o/25IAi58esfIr85hgOfPRuinnIr05somH0kJi8ro9jgB6UjGPS02MmXNgyPmaWt5s8sD4dtz303
fi+Q6KhEHd2QExVNVHcCiMktmYhiZTPAyZLoDJBq3ZvMrZvHIBs3YuqOTDp3jpUu/Lnyg3srtATO
hIlWw1XnMgyOql+G7XQsHP09SMJjDyaagKplU4SkuGbPTbpzXTC84F1FnrECiUsfkomWpvehgNVn
n4GrfMXExzI8/eiH8hX1xaENvjAG7VqMMR2w38zPX/Lc2gLEWWt+f0wH70NHiJHZj2ZVsnFRu/WA
7ZVlvUdNca2TaB04yTZK5XfI/vekDtkLqxWvdURPiw0gF/mxxAw7TsXVKjEddcJC35PHvGf3qCC7
A/3+HpTxxlbGvhs4b7JXeMkzTJmX1hwr/lucNu6uBiZh+WDzkA7EBbu6OfDRM0TwRUId42o3fbzG
nrbJcId6mbc2DXEMhPZFSPtHbL04mf/pGemKWcDGa+ejpE87xDv2FW8HaMX3iEHoP+hc/zZaBcxg
cs4mjob//W14bJpwXjyjH25WG5F5kx4qSi99VNe6zf5hbvNLah7VhouMBLEyQb/411Ew/rXLKpqx
aRskfLeIZcsfaGOU7b3q6w2y340dMsww0wNnwWPfy2OkxxTvDW7TbhOByR7tPSOlq/D6h3+oOf7W
/J1floUejCE+B/hfi6DOwNGLKn8ABP44sM8kQ0rmygtIk7a9pz7mHnnP5Mbc1vVrI9/5akMoYtS1
+5awD4iU/b1G6FbL4TxqplVfuws1hhTiYplvuQuXZfzt50v+/1OIfzJvosNAQ/rv5xD7PP5o/ts5
+d5/jH/Rc/z+jX8MJLzfLBPFBPYs7IiMJP6k6OBLbKoW9yd+vJ9ij38p+03/txnN46DdR9bPxIIh
wb8EHXxp1gHPxFYGElD3nP9kHPHTEPm/imCgP+j6PcByjgcUlHHbL8+JYScBzWY3eov4/cs0i77x
PvYzQ8fK3X1s0SpxiQPorVXnVZyP7IMPIt2PHubjMW2TdSXEJTT0jQugrCEqrfbVO1Knb4boN4FK
NrIsaLt1c0/6w2lVCwdH/weswS+thd/fhI9UmZGh7nJlfnkT/eS4TWwo3gTcfPis1bNKtR0R2qso
ot0k82Nn+Fct4Iuy91ZtoA59gTnQ7F800zznmftMuurvbKX/6MH5P5vN/dv/6v/C4dzcJfn3z8T2
x//473WU/GU8N3/H7w8D4E7GZw69FnxTs2mZ5+t3dZOt/6ZDQsCUbIIX8lgk/5jN2dZvMxwW8y3w
zvkx4Zv+9SjYBs4YRAJwdBDXBkho/pNHgTnfX3ornuUYRLZ6PPYgMnRQQvymP0/mMqG5JUttvTZt
VYQ7M0nCV4P+LIPiwh8oo4zOI/6QxJsG39bK9sLmvpCcV7xAhMvENIqNLqVDop3DpHko3AdN1AYj
DLc7pe4wF+l07xInJPvAneMwMtiMso0mvI9GuUc9oi9iWdIqgWUkF0y/7BWcURoG+gjQ2EMRmIV2
yyA8ataOyKo9DjvmJmVdHphakAIyjd529FtO2ZEYtlozag+Ms8evYsTOaFhMSWwvrda9YTubkcyD
YzsG3srWpmA1CA+dQWYji7X74LvsKpv5CqbehXRR5eitp29yRBYIgWrnCpn6hRiZbhW2ybBMuwo8
ol+QZwNuI1zlU1Wt4hRQQ6FZ5UaknrEHPG4sRjNuHi28DAuQzThD+QWbaiw/pySLgQ8HIyA8nwDM
iA4gCVNq1cgmWPtm6HKxYhYbz6M7FbjpMg664M4K4R6YnYq2qQfzwG3mLFHOmTThQBxNbqkfiVCB
riOq5mookwOuBZ6qKg2aA37YbDRv1O8rzCrMTLkQSYQCuE7TjdO64s7oQVxFekkhoo0C3p/PKcKw
oeBE5Tuohgv60novGg4TTcTZDnURhleqq8/RnspNwQRzPdkoC0o+2ZXORGuj5GjvZN5Hqz5BITLF
82+YJqEwTvsY+mISyOjbQqnUMV3kUicrhRjZnaFKXFXsCGu3jay3uhLOW8lsZGkn0r5FYR2c/d4e
T1mQoVLms9fPReOSoWZUdb9NNc957pzKFgcr7OFganSdyD4zTh7r4iuqo36XRYZ3ANlpv1FocToz
lb5tyGJ9G0xpWzQukAwvqjhN8BW244OWBfxLsFGv3VijhBi1GOm3YpNbqyAHH8XD9l6RynRfZYkD
aIrcIsbOPYYDQxUE6JUUoGTZBpSOOXij3owulcgcpqRZ4J/1QaPv3nVMFUWsPyASj8963uo0DZW4
GyWW+r4qoq/JUtjvsWTUFyA6+U1HDXwzC3SuadpXdLL8iPrE6o9a6U3bIByLeEVXMrro1TRcSQbI
KlIQmcGJoK32zWTYGEEsjE52XtBL4KS2dyw5nn277ZGTubRagGg9dnnabNuU9lev9Qm6O1fbwr8Z
sWg6CGVWQVhW56CQ7jVrdQ94XB7XJ+AmPQEKkHd+wCjwznhUymOk5fIOIxP2UWFR3NRp25GJkdGR
c+P8JcQxoy3wn/lnEk+HfWVwesVHrrpFE3rJl99Ew73WT9qd3zr+NoWrspSqjrdelHc/kP/N+hYa
t1jAzWnZlOBLdxphtwc4M3m46JtUOwtCwr4ZWpE++apvCaVo0nqhzMJImJqoMVqAglLlcsopCBeZ
43Tvwotpq7pxvyWYpNQXJfrAU5AWw4M5+EjtwKtPyWrIspgAiMq9y3IkA1roWvRcGg20WOoB3o6L
H7rThh5D5ZbfGJI68YquG8oMd/JrjiHVhljqG/IAAq35rtlu+031ibZL4sx4z6KBmwkPCVQdN/N7
4ioKt1gPVtcDN5tKQSOn5rjvJrqiU2gn6oPWWBvybvz6I3E7f1qbTS8OMSbehRx78W4yrlr7uS2/
Zx7WBqTa9HEr0RT7gAbPQ8Qo+ju5FM6dGwbhplfAdpeSBwUeTFUVOudFOtrVVLEmGQTC96suArKT
BAwnczTd23rUq7NLcDYBh2q4ELlVH9ku5F5qljgr2i2MmsEchIuQK3ototjbBTbGGbprRfGUjA4d
eGOa7sdpSCqsFzZpLZMo4Q6N4AWyqJI8GoLJpts6SbOM2nxvjIbcl0WkgoXleba58CqN/utYMwZP
S1dg3qsQtw21Z3x0TghrXTHIhAaQMB8lgQmBWc7ZTpGyKSrfwPPAAGLP51kdYmyF57Hwm3U+5fo2
yzB+U2na5GJoXasvNd0J4X9p7jw/ICglCXzWcyxSWFosNSsT/KAtl+0gjbNEVgXaczROpFTpD8yg
0WKJOrlWQxk+DexcNN+lE782tq2Qbzbul8incV9X0/hi9n51BIk2bqWuGXcxG4dYSL8cPrW0Uo9h
kE0kb+RdRXtBZumib3V8IQSRUACy6r/zDNVvfCX/3tB4mAM7gjsZmf4iMOTALU9GxyH1lXEn+5Ih
gFeF/cpKGrCgQRsQcTeSqLzPmUgwYYXV9EJTDBmtJuJTZ3Thzh6q5NEoXHsdgpj+1mqR99K5Jjly
TVoFpyDzUxreufcqWys7GjMwzZCkkhXogpE1Si9dG9KSm7iImwfJ2OcHTIlpyzOBGNRvVUUwU9fh
B2ub8uCbbYubRapl3uXVLrH8iYiioFpPKXE/nZOGq7CPDIYqIqWOtIrU3WkFTOPSbpwH3R2tZ+EA
aAPGxqWw6VRudNi1l/lo1C9Fg6lgqegtu/hEIlrAZubYa4e7bKNTk14Q4cHVbQwDEBKa2uek4pmJ
2UxNxBxV1GO8ModNWXTaV5v56q6tfbw/JNqklLK6ce79JOMWQI6JutjW5h1nxJ6jidKbA12kjhpG
jzY2qSYb0bjB3UyQGJaxHMmRamqjh/MRlMVppNg52W09ATw3I5IdMp0NftsZRZEQ21VlYNE9ke9Z
4ZExZNye9aIj9eFzgmKsFpKu7LWTuCqYgSvFzZPPkyBmMsUK0rXNzBK9lty0Y8su7jQhahxNal1y
dcsBvxbMbReIqhu98/yymTZRlq6CJsP6N3GtmnUBajpdGGM1XjSn6l/6FCTyson1SQBJcAksYK3Q
QajVsbUp/Z6EN8Y6WUV6l4FlbMG0vN+SJByECxptrYXvK09t9Fc5sTmT5kSPk/gswy+ekfNUmtzy
zcJ0oo9JVUt7DpRPPKddJpn81g32xpnNWk7OhAxD6VRdGg+bZvOImTf1n1T06M0UAs6KRYwuh47h
cBi9H8xEDSLnu4gZRpWvMpRjkzqrFDFBfd+IR3Bju8Ct0UV3zCCtgJ1vr9lr1gvypKpdP6M36m3e
jThI5R3P1H6U+YvVyafCARPWGgcnFTcpnCevzrdjSRpUNK2b6Zv0t1mJH7JPPXQp5XulN6+1jSW1
a2/opOutnY7BXivs4c0PAPfRdDONBXOgRz3JrKMrRFItWysJT63ZPeZZuEtriUpGzE5nTvm20f8w
Qc3iXxu9p6xlyNeSDpazbvuhOXxw8wBbwO1uxmQsodnIDm0z6qdQJtO2j32WjMiK6ZFziFyAPLeG
FbF1FQf2/JagGfpM7K6An+0YIOkUPcSC8V+Rh+9+iM9NJN53q+jvBBvgsvNSBrit2DTO8OJb3V1L
HN1yGvPgoctcCEoMfKelR8T2ZpLooyCynXPS4+9b9AorKH3uMp4a4IJVHqxzNZl4jzxECJ54jmSl
L3sB58XTHIbFSRfvwnEOvcMr9xA1YXunIJCglWKr8dC3ui2DSF0ADEWCJddVaRXLzh4/WyqjZek2
Db8v4F7Qm5TZayyfEB5j9Lbvq3gIDoFVPgh7Nh1WwbAqe7qhXa9eOam+txOinayKtlo6XQj2Cxah
RVGjz90xUKNAmgj06ujjshLbnyAHfui5FUOEZg2oA3b0JMl5IjQXPxvF2aLE/bmurO5lAv+0cCqt
2SQdtisZ0PYPBxLAaru3YJMzOHcHsPBTn6FuC2iGdoV47Qwke5VrVTfPhytktTTlIo9Zsii8z4mN
GJ3cUO+8MCV9KAirlSgdc6v3iNhQhnwMFgquSQ72qmuzYOHkYbfMtFzsZZHN2jK8mkq2zmsA/fI6
DBJmcpgNzReyHe/eicf4qPnKOrsYxF6SyoJWTI5JfBo5cD8MEcJjvdRJWp2gfTR2IY5ObgRMknPU
d5pbF6c0EvkTQGLjEtQAAwm1CsngbAhxAVUFWZZHhnMkNbpat5NuXK1Wy45VFzNODdvQfeors+KO
KtydayfzVTMdPBYqZJfHYEmnsUuCH1FSpQ/C5J32yAX2RRX4nxgqw7Oo3fbW52hM/QJtQgYYnXZM
Z550tOYJokyogNz9KedNA+Frb474nL3W665xIP0XRfTeI2kBKBiHovb2FhK8pwpnE1SnXD8WLB5E
sRIB1AAuYgIUIRRvLkFu9a/1ZLbjOiiJ8+FIU6bjrvcj900OYbt2ULfEaNkT59jRErfW0mn0fG36
KnEYvJd1sg8NhWHWxmO/MsN+KldgrbD0tQwUasfT3v0sEd/LUM+3cVZQ6dQE9Ox90XKi97yqfJy0
oLBWutdTFgvDOUjm08RGWtBSOxFuDRwVaMk62dBFCCpgxKppMQr4E095RJMgWxS2IbcT84JN0ANA
qiUuV0uf/LU75tDQozjclPEYnXwCCfGVYhnFyqmtsZFbu0YbPmSpMe6rIslYIEie/MqYtqExDUsN
GvMP3YyFgNVlFse8IaCtBqBGmmQciSPud+eMtAvmGIXi2kkG9pCxZ2wAQC67mkVmvaXu1Kwop+Ov
0A2wRPk990ftlxeDvIM7zximA9+lHVlKxkvfd+M3owVoKsYpxajKJrtqTJSrVQKUunXQ6MreHh6T
rGHy6MU+YjhTHtBpyWhhl6X1JCdneJ8y371y+kC8xtmXSNhUsInmyRIppsA43E8bPx+m7NqKMF1h
1GiuSePXAZYfm/OjVHnzlFSje1OIgwnP6iPUneNQiS8RNOIqfNxTYTFYau25MEmXZSg99LEN6UsS
VXEhGfGgTXNiJLxja+A8GmGb5ExuuRSatxNTnXXr1CN8Yx2pOuCu9Uafo1bXxTe7Jst05SKahdyR
W5qOeVkO94VTACaj9wvPmxeI391OV1munkThX4fUBJPqYK5Iq2rPeNakEjCoRJz5R8EtW0Jf1ZaD
q7vUS2SgrOiH8kDommC6bTbPmk1UgZF3rTiigqS/ggX2avVRua46bzrN5dYbR4qeX9AN/e8W3v+o
33mrCv7/azrR/7NGBIu2+79vdt46HsK/9jrhz/7R7LR/8y3QiFgHCDFC+PaHldME28P8C4aKC8ye
Mdifmp3mbwYtTYZjdOB4BOd2/L+anZbzGwYwBkcu/dP/pM8591L/ZK+hv2mBeoE4BuTEwUb6K8tH
1K3q6NN2y9oPOnJjrYU3tt4hD120IR628XXCffbROCpNsdUIGuZqztVSRI/YIcfvKdXVo21F4sqN
DPniqUouOJTrUyLS4eA7IqFjagzmQc/ICzD07NPELb0piq47BG1/lFr8vfZRMi6Mpi/xTak55A8/
l150a/T6sUGyIqVq3g53tRfB7icCZ6kXRryxYBps49ahk8AXoZ2SKjmhN6vkF6eP6j7RyCCSLR2z
KkmPY2aq3Rg4PpICbx1EtX4OEhqvWkqlG+n6J/kq5z/dAv+FzHHmN//t+vqzXYTEKlrTPIvzDPBP
Bo+sa1AnSUctCwAKHDEog9n7w0ttmuEFR9Wcr1EnoPr7zwRp9MVAZPUUq/6zNaC8Sjd/NFvDWNVE
rNyxSJVbUxb+MQb3CvPDIPegyXI8h+bp5zeW3WTfZHQ2a9bNwXz2xaxRBfi7FrNg2o6Hu3Kq5b0Y
6Qxy4BjJbZbm/uf3/vwjVnqSmJtNg5XzfpqQ++XVMP+TzscQ6s4xz5KDC4bolonn3i36meeT7gw7
Sh5tkRX7CGqARbjr1dmQiol8qBQvhR3OqgkkBXpYkLBiGtU+mJS+CwC1rcyhHJ6tEVschjNrY4+d
+4TRcu4YncCBbDqLdD3XafxL7DTKojh180WicGzqyqS3XaevgEQtGu3zj22D5DWR/sHswHI61OIo
bmNiw/lwt5WsKw7bDHxXEmrhJHqFgGPUKElIE//5xyocrjW4unsrxpNgW4RjKqFrZ+kgOQ3iYnpX
QbNxEJJwrzXxLrYDVIQWYMyo3P58s1NWmJfUzYAftseo82I+1xrCYdOgX1GzjCeVaHHkmKz7qIvf
yFGUO/Lm3DXy3fhN07tdSWd1BA+tZfmG1qt1Jkqod8bmmBAjU3gGF80dSjDRTn+xaye8w32xFJ1t
n4uOCF9rUCfLKKy1MXEYNdvJaQDRBAZDCWgwJQFmh58f5UQTbeXp1SqoIu0H54ynVJd7Tw7DDlae
d7Y0yzsPxvBoYsQmaMJxkG3wt4km2rJwaW0a3nCx4zTbtwQpnoM4ck49+kopiHcqaJIiLF5ZgpKg
b/N2DcVYO4d6zR5eSZtE1Cb6GLTxBBID+XcSeOdWi51tQhOInTm1Hxh5bobek9eff9JyFe8HEuIW
cdxgOQiJEtL7dC7QHVxSwSDenA63B4CT+AxV8oLy523yq/pihXlzJRmVVpeWXxSzJw4RFQ274ZsV
m821yqdljcvx3MjhlPa1PHcGUu+gILw8rid3EfUByDy7s08kfH9XeEKOlZsTq1roZ4ujmRmm4iRt
9YiHOHjMMrFXef3dpI8MX692l8QiONcxkg++n33IwfXuNJ8XMbijese++oj+YqGcSp6FrNoH0wjg
g7rxohx/eBhtHRnEj/ZEFy1lgzkpFTwpL6if08ZLNk5lJce6N+NtkQaQiaz40azFEwPXh7CG2yVU
dfbnv0UQuI42/CrPLKqLCDTkJqPK9o2v8r3lz41SUXl3LlmKd4Pj0pmlml80iJiAuU0H1668swnY
ZU0hKZZlO9AHSmvjEuPwmP+QSEZCpq7ONZEkd50xmitjEOX65w9M6wwZaURaas0CsswZbez10ohu
wuFCl07iLoG5didUEO++HgV3KgdlMZXk1Wq14d+x0QR3bWXW61EMCFP/+HdRroJdY6Jo/fmfUFdE
i6F37SOZ9MXKJBZ9+z8JO68lx5Eki35RmEED8Uoo6mRq8QLLUtBa4+v3sHbMdrdtbeZhOFXV3Vkk
AUSEu997Lgm+1Qv0LkxdGwDiPLfLF6nyUY0853jNPyzWNQnrXqxwy9Aux5SAX1uy/OtX//1nC4e2
jVDaq6lUwUhH9Q9dA4bFtv0p6kF1mXtw9P67Iktoia7okE0vszZ+lgUzNsuZIYBo5Gqkmf5qAn85
ZAT0EoEOZCdbILPnuVm73TaW4WDGmlvHKngclks3tpz3xGo2X9ixsjeLiSVkMTLNo/Ms7u1ncRvn
6tOJBvO4pJbuj0IL9Z609ti5rnZBaIbxKgZAW9odo96fyBtB8dRsH33tPGZGeikjSdwY5Z06HNci
OfW65ifGGibtW4t6XZ1EKIne3Wz+CLYXAt0ArMmuqJT9hL8lRcFpayJsRX5si69h2i6wBN5rySio
kk6QZJVXWt1+xJQmYwaTuoWMrjsKrcY+/a1lXTBEOJj4URp1d2WwsMy2Pymxb+KGzogOchrLz6ly
qFy8dWw9TTBDjO0Qi3agEadd94g+C1b4ej3ObAPKXB66FDi+1fuTleJTwc9UUdYOQj52aX6ITLKO
Y9pQ5gPLaaB3dkjx4tpjdFBM48I556mIDYRr8yWZ6HIZwcacDmB0QE+G/XK9IG5CSid3S4wyrBZ+
lrgTHkc9sv0uScKhjuEIQrWlJc7ExM9RtI/JfAYBerp/ifcvYrPFTc/p7DDUG6P4NBJ4n2611zNp
QKM1fI6UEdrygR7XtdI3RReHSuDI05gvk2Vut3WYqI2XC+Luk8jlhHohVjsocjXoWiZDujuo89kQ
SUiSjD9k0D4VxOXb5CFjo+u1YPwmmoMGo63HMOz0YBSLV0rjsi3GQySaQ7/0vtLmbxYdpK2oL/22
cB2W85BsLl5xAlezoJsMT23nczQq7BvLSazFW1c71ynDnEf5Mq6Wm/ZIb9vKB3zkSb0O+hbk/01j
mhEviQ+DGUwcIJrk5Cz1YYx+FXV0uHsYCY04yzpyi8baWbLbGzrmK73zaUOx5nnGUgbrPSVYOLti
3sJaw7+mop0vEDDH9iOZFv4QKziBYkhQ0vlK+NsU7i3Frtg3jCKwKX+0CdSGWvgJyU4YkcwhvfaS
e7LaPF3wwzkDxDYzcaVzl2Q+6fH0oDmVXzSx79w1iRO6dbKEtDko+GDfiWa5WeFcGIEHjlzhqTU/
ypiDdVLW7v3vlMNKf9ne52vrLVG/R3IbAsrgBvszFP1X6kREmCdncKtkkkg/8mIyIRRb/GwR3jAr
RQXZeZNJLETThMKEx82nSjQnKIW40fV7y+L+cv8p6Uu3ZeEUjbQbn9SYEw93TmHfV734cexNSBrm
lRit/RBXQU/LuBZrOObClRMt8UwLIpSuU/Or7R0AAF3QAqSMSsPr+jS8389pv16qYXj76zdKScxD
Rcc799rC5Yzrx0N5TCPGmGyj0QzGjfz1+5/Lzr6TOc5tph3IfnEB5iJ+744ZnVBiU4ORnCYDA7Ju
rQ9G4ezIRjze/79XnHO6GFy8e6FyKSuHnlByibrlGJkJSJbcnehZdlzK+zXuzatCV7SxUr9wwIH3
5/tFjghcmMqGDRDfwJycGQPuc0t/aFPz75ubNcNbpuXYbDMxaOXbfS0s5XqtKSz6j0TVPJ2TqkPj
erTLx7wc96OmfK44OKj445rrQM+DLECi+ujGBKv6876e0e1Qxkdann63yQPz1PPdgqZxd3FdoQCa
Lxza3MGYeULym8pEQgEQv+h0NjT9Zpqli1/6Qze3o75kp63hqPnRydhvt/xyvwqDMB/VmJ9oYbsh
dDBS14uUKXlM1cdEI//+P3PmP6sNDCU0mJZG/GSjDedq+ezj6Fo1oPkL6zVqa79Ulb2DPGJIxwcW
CfDbKBCTgYeZBwe3z+LogboShWZPDyYLZlx9/zV51NbTYjrpPRzwmkSdN0/RZYQGXudhRL+2STEE
zGHNrqeAN2NE4XZrfGxMvqlxvWTL/NTYxLYtuheB2m9oX7HPbW+mMh1yVT3pmC21Td/HlflpTtal
1AacHx5zW88pNXTNJaR8vVLesxyVc9GmX9toeCANsTbPjj+v66vUX5m7PEbRdCpoFJI6guTTHkJ7
gctFzNkeFenVSW3XHEa+K+sj64g8WfLxnMbL58D9aynNR7XuEeM0TM1wH/TOcz+m57liahZ/6f1j
FMv3ITE9x0kYALWXrrVOhcqE1GqDVVanSGNkg0j3sxTVqyKEl/Y9ntpuCk3R8F8b37WKQWZCkjxu
kNxyxfAQPe0M40VoCSsiRtYo38f2HqvxtrNWMGibY782SeFXq0FLcmVAE9vQnBmujrb2ONWp1yb0
hjhE/easf46K+Ze0pi9zTP1pZSJucqwDp3ZJxPaVZgGxavtYFxZff/74W2vluVWsH8ihUBlHzU8q
IyT3etCsQ9iX26ORMu4RFRmILVLZO0KweNTynnGB3jCxsK0fwPmf8RssRvMYp2jpx/5GfPETvDFG
i5jXkleZGH7e5EHF8IYe1vRhdXjFlrZ56nDQlQtmSnpW8Vr9birtq94+1k19YwBhMNjvvoYxPneJ
8p3WU2gZ8xsw03aXRfVF5PbLYDnBlmQBTds9ZXbY9ZuvmgoGEv2b8ci3zuWrljrUY5wdaR9ulSAE
wLe5qSC44Zm12w/gsODV7JbH8Zq03fOSyk/LAizeiuqY/mI4eOoaQk2xwTbscB1ldq2/5RXPuyGf
NJLDBJM0zXkCWXwZZOHZSfZryrfj2EV/FHJepGBzrbObyfQCLcMxZT2sOZ710jxncuSQoh4X5cVU
+sdMXX/QEX9oY/lksv7N9nbQmt396Uw3BTsR/WpF9aQ6/NJTSqlSfZNNDupgcDAdXPtGe++ZRSAh
Tood+Q9c69r8rAs3tpGdZct7mjUf0JKeuGfehrr5VAXncVxGbV382pbmaogYwuLQ7y0e/Iodfqqo
po2c7qLDFW3AOmUnLfpSV+sL19ex2+pfcy/uTuHtmqur6bZgGLo2xb+TXC38Vo3x4GwRSNZW/Bo4
P+yMX4OOr3rMVeGujvC6QvmJY5/YoKEgyRqDjsGVKvTtRdgwW5muDxGLmcp4FdU8B8dFPeYrCixg
WA9pJi/GiLw+lehF1rAWs+LFuf4jtYtjypDVILoEl7YdxEMP6XDMT4UmjptmIHob6wemC6y0FGBh
YzeuLsEuMnh2G3v5O3sFOcGYXXAkYJyC2t7YN0nK4y/ft0zuFZaYtDT3KDEmRrLLj1JBvoZ4Zqg3
PH7O56rrHrJ+Nld8T6r9LUV/qw3TI3/LazludbZz6FVfKlOwTeOpZtWfVKRxOLqzbPHkNLzGhnqe
FhhA8fQoEA8V+k0tB/beL5uB7BAVnKUvZTtVe6us2bhqTbDgXOjtX5AQaN6oMi+k/bcfhZzCZWlI
0mbp3JS23+HeJ6KpBOJlp5W7GPyRjW5tp2Nd0lg7Aytun9nZK7ftS92dF+snmi3o/lnFcIyDyaxp
ocAhyCzcjcoGw9kCIS5OwDmssQVVIp5COB4XrbEfuyqs1+y2dcvjssQc2/Pxa6mejckMEUY/1Iqz
B/WT7lAtoOgbf275dqoTuuOb+TjY1eNC8R5W+IrsSX2d1P6HAzIJ/RUUxbradfZ4QpfCLvPEqOkY
x+K64XvNLlMDMsnmYrUGPj6R/elNiZCCAIgIQZlOtW+0MyowGj+sFczIXGYjj1rZ7rkTT9DBn0as
52pJo7PvTkms4RtIg1aknAgUzEZkuI5v02h6G54tOdsh08P3lkY8RXiQ6POu1iD8y+OQE7mVm1gJ
fwg2IWVtLmmh5UwBoouk4omQMA0ci+Gm4Dqf04Ohv3Zx6fdzcmDEXzCm1vPUl8zCK0weZTKFKwd6
Fbd+by3PRdXvFhAiku7px5iurhgoq5T+pPZRFdqNtkBUGjnWldVh3CJ/kIkPwJ2T1Ww8TDRjcMOp
nxSxSL3L6Twg6N61GGVnEQfraj9NEaQ3s6ceyc4WgOUI2aq2AITAFj0mbpuYr86CNGXqeNjKq9yI
yFEaja3mic4a2yzJ2CJ+UKMyQF33HAsccAN42nTA1CIvzDXDBQyJHv0x2PfL9ZczUGG025FHd3Db
qroqquEvC1LzasbKlHrGaj0aNqSApvMzDoBbBIWliQJC9i6cO5XuuxbO24JgHaPQsa3737Oa+cqk
u5YsAGvG7GPkGna2Bp4kCtIMxER1r74UnE4OHowxPyyG5dVahu91DkaQuHi1xNJBhtfPiAt+Cqs+
wCz20aPdrVmuVTIITtP4QXI2VfThiP0ojJBMgXELyPN+ax779MeMfW75DdPzmDBAH0x9b8pmP9ik
7LHQfBpxj2aCYDQTJK+yXVYjOsykOmhIzMjG7ATNeWZQYSatp1RTjpWlbbvUpNU324DaygRy+aij
gBr+dGr0tJapxaAQFkvO75sD2D5fN9WbyBcW7boJa3x0Gn0Hd+V8mfcOsIseHKIMmdP+yZuLdd+N
yLW2mzDqFUhdC6ox53RntwDt2o1R8mAMjZ/rTw3zZy1df6eqedW36dRtCv3gOjASBYO1ecssgXVP
C6Z6uJl2/lqv9ZmO5M1xBgokHjglOW+EE7daE1IKfQzTT2TIh2SJgo0ITYXUs2nMaOY4bgdQZuo1
rzNKf9pavAg2Clycy01x6VXQEDZ6GdyRO7VJ/bLWUP9j6MZ1vcnmnBTOtFe3+sd0LyeJ01ugZfdR
EUTZ7H33w3pOABvssrioISb3QWEO8IkVtUKUvblGGX1G0RJ0vTxlqSN289g86JPhFneIjf41asXP
xWHttGyDnsebibCagWQYs5at5q8e7R8SIERH0WmrJ8yf6Dwn6w9XkS8Zwey0FQd03j9m89tePhsl
8jrbQGM0nPoBtdsEYN+MAmLdPqY5e+7lXamHikojU2eF5ZvGYkdDnfyPaLe2GOPt4b3upRczWAZQ
RMMChri0mBaTXVJvVpDr5YswbAbZfbB0Kk0sWJ/cZFhp94M6Pssk7VBTm5emGl3Z5Z4UZjDH+m3m
p9o0l3lSmZXS9S6pZCBwmC4D1dsoKQeKl8j6rjQQgse2tb0lBnu3QR+fzekNJ2FY60tQzxJV8L5a
px1JvIdVMfZbnoZrJlQE6otnqP0xM7dHSyHdIZH7VGxHdMCnoZgvgMZ9+oVf7eQYu16v/kSKXPFJ
3ZE+0LXF9rYtWUH+KKGQ1YSvPWlIYd85tTyO0/0oje2KXLzj2mb3o4i7trELviYHrSU44975OgnN
09kCnpx1z4Ce3dQxjw7PEExylqDk2CvxPpWAS6IO9QjpzVN0VMw7yUtFhF7lwUSYrU77qVrNAM2f
32R6fcA4bTJVD8BYX9MEjWIXrF3mywEXP0ebGxRIz1b7q1pqNEPQuqgMtLUfqEiIUoq1a7W8lPdj
my3X73YkXnrUnzYnOdHGfpm33y2lspFBx6kBf6NVpeFKkd8fypbuboGHmUHcXjPqdGeGM3Y4dBtr
t4SKJUGQpCFn+e9qjqBLiCvDkXBafxiHnkLCBbODAGd76owoAJ8KOzLDSvB7nGc3JhHUzqjHheYv
DYUu3R5jcl5NtEMIfdCXJq4+zYEKhQcg0NYov7NeP6cT+ks7s9xI8FEd7vbNcFUYivYkvo2J2s/o
YFol5bmb5FeK7XFB7Dqo+6oQVzTZrm4zvJwMuuykYV/67qHfnMPc8Ve0dyOx85zTDkyZFPlSL3c9
sp6p7lxiHsNKiQ/ZygcyHTfNamBHJ0M5JPCxpQpii44ASRVO0wWFShSF5pIDcKKwICnCweDbBGCu
91tT+/YInQCBQlAM8iZ4tFCXcQZP3SpGwIEVnGp3bxCtOc7iBhAjrCuGZ2Zz0QgmQKbLjVr7gpRa
p3leAZBbxuAt2ujZ45PS4Zo991n/EwESVmbSgiGQ5El/toevYj1mc+nC9vLq7QJy3Ld/5vUv8kaP
o+Im8yMFvLuVNHgVwkDVg+McSifeK9WnUF+U7FXJvyc+uv0r0uQNqo4n2QomXBRor32ppm6mlqFz
sLr1yFK8YVHQsVc6HTOpgvOw/T1v9nOm276FCpVJN604cBgJcSako1dhEz8D9vfnJfMpAq301Edv
ZUZKQ2VfUGzAk0K72sBfz/blmX0RziOtpPHozEdBUilVEtiyzdWr3E/sD8aVJ03lhEB0rZXQKB20
G+6MQbwb7UFC6jIMUAibZw+/Z2zXO7Ma9upqXxX7QPox87c/aYZKzOg/bMfPTTBgkQs88GAgsirz
L3OK4G+KK91czbaOiGs/inLxExSEnYIzJjXH+6j66NhQffqDxSqC98VNxHtn6GdqMU4AJSlPivjh
wAtxtjOtt7F7R1no95FwFfB4MM4ZuCthwUQxw3Oc4q/LLSuYqz50lPwhh3SQFNmBTLydXdL9K4Hi
oGDUhqespMjLufyruqLYdParytkFyVWBj0Qj5SltnHvLzwiteD3rSozzeqG5VA9HLQ4gCCPJmky5
X3E+sC0oTRCTBec0uX6rdT9XW/WcxIl61nu5ZxA9YPTRosfk/tLR99bMERDqRCzM1kivamR37jgz
cDDt4oJbcUXEPi7Dkyi649ik+7HcMDPkd3AFA5czVNvkpDkZACDEp1KdrUvOYOUwJfXgtUtnPitq
kvt1TkXbG+IqK5yDNpMSxiIrx0C9OrTLHP3uZ0CEcf9OcOm6F2luXBUjUUNh938YW64noa4rtXq8
nv7+ttORAeUlYPy/v/370krzKx3Nd+gA3WM2m+XNFm/x1P5gimeeqkXzWqQeD39fUrSfrp47OEnU
DkWZEe9kEavvBYh+z6TCfxjzM8+3QzctVYEuakboRDlz+zWOEjfrI+VJbVP6fk3e+s60Kk/I5p6q
dW33aVqxJWCt/ALUQKm+cW+YCAx3TbTFl2Jl0yAw2giMxtp2ZdMVVwSQ5vNY5ad4juJPe3pdVvpz
wr5biqhxO9caWKZUBuso4ajl+/5BqFjYBSHPP2T+yzDFTD9xAQS0OZbv2GV8/PurirZuGOOJ4KDB
LGA332fcojk7mVa+NIO03Hw1esAw0+y3igOEqzmN2mi+ODHAZqurulO6yaBSiElBcuj9J5nF/yOy
kJZOcp95Z0mZ//DqtZWd2MWEelJEI4Fvesqea8riDcWsCAwjYZXolz9xEyk/aApVTZef9caKz1to
dzUkDZMBowbJado4FOVQHrKhV+ndJtoL4Yoy+A9v9/9CzO+aG3m3+t4jDnAyMu76hyYElpweK7Pi
tnqMB2neCFZvtqsYFM4Ha+wrYq1u5pxG13y8j7atDvuRzmi8iLboZG3QDx1yA1jngzXLt8dqLbB8
W3hVOqwTJ8spohPiBG82bEL3mDn7SZXJh78vSP9/l+rrv/9E//Dc/v1EBmFEf0OrUDlp/4D0xpXm
pHUBqYiq/R6u2rUPXc/brGtxXVSmCXotOP/bNb1WqyHqxbSRcFvza16W9CJsy3ziwrq1sS43naDl
8D+8v3+YOe/fuIHrGq+plFAw/r7//6XCmWJpTkLrFDfnYtP7BV5U6XzbegatkNwE+h+pSt/cNoRz
TqaXTVnbsODbu/59iafI//fv6B+BSnxDtmIrugHWWsfRiuP6/94DKri7Ud77o2avzjBBxOSNVT3S
ip22M3JRBnvjCzkvMXXesbaEdogTJffKGD5nm83NAfhKpxfX2MqXi8lwtxtpYpiyVd7wadCJyGb7
6d+/Z/SCd+/0/xjEbc28VyQ6717DIOTo/yQW1C0R1aTKELWamOU7DWok5ep2hj+1k0bLiFqFQMI9
7ZrmgmBir2E5OfSEF6Jt8rRC0Q71ogdDgjA1JS0+cNSIcUjfASGhQx6NNt2V8ma2uUqeFOJOB24r
Dho4Hl21j9GWZC2bGwbLzc3N7boZ6s86kZPnqPV7X0WDi53QIils308pp3TacUUTNUfMn4/1pkfP
rMQuWrTas0b0+FbWX9plHHfDgJ5nK6rYG9OMSV5hePMqyVIyp88pHrlNEG5GljOi/Wx/pU38he5z
8Ik8Zlp1D1PaOBIz22N/xan/pOmg4gp4RxbMJDUaasAj+kdXziTRVyS+KLUIB73dds0IGbJzzIPG
+alcab3LDIJ5N67naWhP1mD+7ktyDtIR3uK4Cd/M2FoHTGbwjLAxVcbvSJXPqajUI/3nJ1tvvoSz
BI3TVgF34LOBn3FvwyoxMMNm0/JbUzuo49jnXAG4MiC3hv78eVXAxmnKw1oRm05b5mdZrZ/z1FDa
mm+rpsYh4mQ+n5V5wll1N9+mDzvWaWRt0Vshnuqtst6nUZ4XgbfMIRqGaBEga3MuqcNoTET1VB2p
Qb22pjVRTzmptBVla8sHh3I5RijD8tcFD1I/joc4v2eYzRdNMx6N4iir8VKasw0mav3EZAVMmPpj
MsydXgIsXWBm4sLA2DtVRI2J5nnqit9qg6CWsrtx55nTTDy49PU7P7o7/RcZIezJEjLkoXVNjH+H
yjwzxlDP9dy+lC0ikAHqJEE9KMOLZCMXaD7lE3oGehQJWThMUqn5ylylhxOZGJ0t7csw6THGsbq/
P6JRRL06z/EX2/ewk3J85W2i6+aR3aljr6DHWxCU9M9OZVNVpBDtFmI9oZie9LY4F/ip/LYBqIfA
O0LjTFmS1zIs6ZVQ3cpDbOcJfK4VP4vcd0TLH/Jae+Mw86dx8FcxYyITTk+VZxzZgZOVLx0BsyHw
+KnO488J0YQaZg43Bdg4+2iMsEbuMgkoRyR8Mk2w7P4Vc66D1Gal0aud6jr63Y7Wq75aq1ctUZi2
t1ZNo93YWeTHYIIzy/E7ziQ5AYMX4+F3HRF9282H1i0HvcwhaBUHu09e8xjHtmrbtFynwu8c69b1
cXboFUaQOLfLa0eX2Z8VtXc744awVH1cnNJ5MjsL88qQb/vHaqnAed5f5nR1rgZjg6hPr0VGIIix
2barFY10m7m2T06q4egcQNjDXnKeGzNjGNYaZ07rjjsb4pshL3QzNWm8octh/dRgMxfG48lQ4P4T
PxA5viSq+Sic8jwaRXedqHrnRSrXxBb97h4CtCNj/LZV6adWJUOoZGMIYuOnQdQwyKPpvVM48qJ7
CiKAhOxxsI5j86mM8cykEc+bE5unHE2iXfW/IXTPPoPvPyPwLW6rTXNbxfhudOuz12neytjabypn
KnMkOTyvtovoW/NmGPWjMOAqNjWNTCYxTsYpEBHnGIhNB2A3yO7Kv3Dsc/YWCRqAwKwuVBa7PaZp
H3QJzrSkJ92YQGg9INkjPysDJ4zeUMCAWRut6mAYTeVclrk3kErMZEQFLIds01Pu5CIFQ4vea/0F
rXlyI+H51ijQntUFE0ufJ0ClF7qPGlpBG9GrK0RJFlWavERyUs5DxvprE2QYrJE0d1GLgS9/s2OC
OGrkmyhV7fxAowqJG34qmLpwArSG+78/17aZH/HZ+6airs9tdVI2/YBYVJ5NHp2b3iPmy9v2tGgD
HKrcIHSkEF9aGdunYrKehZNrD+J5ZmCK25UZPwjk1u0nJQszpdt2cGQzOvkU742CaihvJpJIEm+x
y6vQeyUcS01jiZ9eaSL58fLa1QmbmQnqi6rGuVUZ5hRis55xhT7LAoDWXM3tZa2aYMiQ+eCTlOde
fYx1jZUksf/gbSwQUy3mgeYY/Y26D7WCpb5DjjC1TuUaizZ55hwPJypp+JtTvo8U5doXLYw9LkGL
ym+tUy2s0vG6OLNDkDedHki66B4Lr2ojEE/S6i9ZTskuh+SFgFfa/KI+1wCQGsXZbhbVN/nA3dEU
NB7bJX+aBqAPCUel2olwTrblNemcH4Nu1CyvrNgaTxSaoGvaNPaNJG26sNryUiN5DOisJnsDy4ur
G3F7lcL2cMVhGxbgvwoRvfRlDswcQRB4wNpT6Ru4xFckBGB0WFGg3iMwGK4LCLWDWcmAoLQJfU2/
cuBF+bHQ2B2q8bhYFS7mOravG3q1AFGTekxRW8Mgb3t3mrXhmHWmJ2l1hXBT93z7CUBfXhKJLhzJ
xbVUWXKgbTALr/L5mogoPdDy+NyG2Hxg+x1DWJ4o0UdUk/aWE4DS/IimnNb9gBwhmnAQRxtnMIEZ
TI30yld7UryKNYmuwrGmYGQX2fWLI4Ft/315cHJI4s10KDRkFoxpmGaXPfIvUGUY2BeMeNO1adRh
b2zY2aWdWIwOVnlunCrdx5Py0d1V5BGzcDfpkeqrBdOXUteOTZlV6GpSWiRZM57GjT2eROFTk0fR
RaeXQO6is9vyAdxqUZ1odDOeBYUwnyptA6/WmQzm7A2salQ+52n22Zf9EA7p69YgBbKq4jXTptpH
IoemSx0Sd8g1NdBr5Q0jbnaaqFKPVs4Er5U42BNdqscJPsYrdtkne0B7LnrT9EucaadUkz+z0RzP
NJ09ClB2Zh2gbnyvVnUrCXCz1Q9o1i/08wGs1Xdeit04vlL2tLllwhY2w2iPEwiD0kQ048SYlTBX
nRrUqn/DLS+a2jxpFQNC8BxHUyuKm4SvBzYsgmU5ars2KkzwRgzWOi2+ZQnzEQOD9SmhhmJY6uVy
PNRgWEJzGZvDbCA/05aCaGxc6V4ETiWYDapxI0WYVaUkVCZ3vmnaMK+LzXJirnOzF2QfsJ1q6BmZ
fnBE3z2WVGdzsuIw7CG+5Fpx0uzCfJhzmjuj3q5+kZ0ng6a+2nZPPItX4nmdI4P+71Fe7byujgOg
HBqb1s+hUKKglv0ez7nix8WGbAqg4M5Q8u4CWmJadQ5SQzPs78mXGBUe1ARX/5yJixOro6/q6bFK
EPmbOX40uqSqO+WjtwktOuSwNHpTMU6p4CwzQs/321UmgahbZWdZBHHNCSoAiybupR1x7j8y8CrO
fUPj0eYc5ekqbRpYMHjI2yS+cvoTl80yz8NYzntk5MlkbccGgCeNQGLs2uFadU73tMIJ4axYfaw2
c49Z+TmuqMDiSfOEbgHL11gzOR3sRZcResVeIUdE1faGPra1caLH6UHHAn2cS6omxl95jXrKjj1R
MmlMY60+Lv3wr5e/v62ZcwRy7d4LO8nPf1+wKQy7mTNvsPaw+bKU4F/DWd8tZVQfbSSP3jbYwpvw
gm85i/VmCGryOZgWez6la/yYGp2D6rVX4LIuHmkS/RF/MBl8d3BALgHH2IqaX6eiLeAbA+Pl6EBM
AeGWpNJ0+VW5v/z9FW2b/FquzuKyxWb+qNDVKSCdHmBjyOdRIByqsehsA7JNy2kYXxprkEmDlB+p
PeqEgo5zSZuVbSkWubLTJU8/HjGs3EOz12XpYfqpwnKdkXCVGcb1TTeDOKfDlJK+QU32sMXifVqS
lqMdSZhKq05Hs6ouW4tVjfAyDtq6/KnZ23OZw1IxrMcoHc/91lK2ZQ8pCaOzyB9Qa887Cz1EmKTG
u1WOJ5Esrzk5PXFt0bCunkzib90FPKHZlsjQtzpMbYIqGb42OaJetVieZFF85ALdtdIeUfeXu5Lt
zS/QgqXGUIZdRHIsOuwdqREl7nA21VyH9ivMFNovgIiMBE183TxfTPHgQRviLlNwzHvemhW2SHu8
emYuGKEUdScTyZDe0bWWTIrIESVITAJPtrf4xdxGqB75e7slhsfhWtst0Z9+ahV/ttZ8R4bQM7a+
n9jDYec2G8WlgCoxpng+4otOD9GT2KIkcCbXnmOEAsCdIopvd+HdJtd8MltvWNtrmj+3K3kWjlVN
AT1SVEYqKu37k9Ob6b6jN4PMIvJNCsLdACRpN6bogJccs2umMCaOItq47bIXiO/IUpkDA2/Zzho2
xKjf2VCskIQbhNdAcM2i/NEiofJ1JQo5HoiTiQF2N9Mc5ln6Gst2cTk2D0EdPw5Th1JBRz41MaYC
7uSjd9jDukAS5oy96ywtaai6r2WM/iDyBP26k1pRs8fjBxoGJjowo9iWOvBsGw+nU3zqgCZguBm+
LugBcGq+TSRzeUqn3IXm61dJb2VfR0MQ98ZzOq+nFrznfxF1HsutI9sS/SJEwJspvRUpbyaIIwdv
qgpAAfj6t6h+EXfCOOrbfa4kglXbZK5sYF4WAvlhaSIp6tXwWWdq3gtVbKFy/uZNcdV90mxN/UWn
96Dxk66DiiBB5V/+jqViDAhsoBh2GjZXsJQQoRTFtQyiYs0jexdxY6axqtdKWM2GoPR6y03AX2ae
QCGRwdC3xr4EwpBb4QnLz/cspXFsDO9WvpbnMFPHsU8ENgBB39voE3XwYeydeOFkYMaIEZfr1pR3
SWujDAnVZxGxAqZe2USG5FYEgA70oVs5uq8pQvs3JKMcxziWadkDBbXoRd+utYqLceXaACFTPijS
a2EhD9m5kdlH62pzXRIJGoQTjHb+Ib4tZIHiCZxVsTN91GfQeCfFj1ra9YxjKPlnIwZf157fYdhR
b3hd1a5q427rG4gxpjCyjiDP73vAzFh6PW/pYyXAPmuvI7bvPDT9uDOtAC/rpMkajBtUfAXr1RrR
LgcFhuC42rYeZo2SSj9ME5wRdvLuRVWzrucekQOmebrBcMFVPe5GaO0WDt6lCvJgU2hr33nt25Qh
cJ1qMS+9BZ0IaySd7qrqG3xG/VS7xtIOuwvkClwA/pguSzH+VFnxXItUrFmMV0l87ybAT8MIqPpg
B8c6gpaE7t7b+MWbbkPNqmJrFpn1HJP8FjbhczGCkB5krPEztD86RBTIPcPzKU9pT5vBSO8Zg8XR
lIQOYvJW6Odm3ElgVxaN1by49TUfh+dC9i3XLMEyvWSQVAlpLY0JRbNrlkugORJUzoC5R71MJib5
iBlrk8mR0UE/rWSjq11p1U8VYSrM/sXCq1z3HsMbWxwA+tF3wL3ObMSAUZF/lrVOdtgCVokj5104
d/f1MKnVlItoMXl+ipZqWoouaFcxHjjMikjQaunTZPOxQhlB25ZikplqqyZruT/LwBoWtdmG28in
JQ1qv7kKRHF/fzBEjZcgtbfVnKLDm5NilfnZM8BeZ2fa/r+Qs/gEsuKr4RzDZ27uRz9NyaCmLUoV
NAbX1as8T6BisafVpXgMOlR6Sduc9OTdwQJiDe7y7LimW2xD56WS8mrzMEA573+JVEKE3tT7NrVJ
b7/pk0unYzCS9sCqaDHKsSu2huYJZanzIJ6E61ibxCH52xLM3UUCLNdxkm3C1RFlyr0jbOc7LIo9
mp9DVfn/II4x13MzvPYgLaSLKoPWZG3bLOdKlBcaE5A0ipNflN2LZGcZuKzMEONEdnWHjX/vCKMC
mZRtFHHVxjMAMbCto3i3bvU0qCtisNzbZpIZYpHY/d2EYtNTZXfQ5XwmPuo3Qhd2vAEgDGhI17Zx
SEbG4LjywPUgkZOPtHnxUuh8P0/8UsORZSVoZUqgXVsj47cxJLPDFctCVR+tXeTXLIND3o+0nDkx
1sI/ZO208KZ+vlRDC7twSqtNNQz1Ig29UxP3l7ioGuJNkhUu5hH8ycSSN5EHO0IcZVfBg5sH55bH
ZEvM2S5wGDL4Xvcw8umiOoYtnFmA9hjdsDXze7m0K5ltBqVO8AEUH2T6zXl+NCUadRneI2wPdy4T
v7CaPlGU0cT5UUzMBJtmKyVFyUuvSVjAAirSFZJuZkFe/nPjAVC3Dd3R6AK1wsO69m1mKy5AuUWc
hk8YEvm/58zyFKEvsZUSpoJdqA2csxFX3pPOtwKQxqG6PfvwGq0XK4pXbtv1C20H8lknyRNuK9mG
d4EwBs7hGbNr72xH3ISVF+5NU8zI/OaXPi9y/JgYe/WIoEHg3nANVA0ZFpYgI4zeKIrz5BfH2jf0
vv1rTMYdfobnuL0p3Scw+G2Y1cj67Qh5Hvhph83/7HzVRhmdCn4tFqI1dFiSsYOnkj2/DpvLvgIx
rc4hWoM1TmkyhCbI4sPtpLKmYUe+IjhqhxIePCKKci85N6MvN259KqRZbavGqDZ2nYAqa1cw5FHF
in4/Bf1T5xj3ZnsMauwQAF9o3Muw2DcMggx/VQ56D052OFcTsUXaQxrABGndZDBfbgFvZZL3CxBc
L04Ptd5QXbRgNvLpx+NI4lPxkfrjNXKJt4KhvfQmPmS2CFmQufM2j2skpKoFy9O6qHvsl6y0IN79
phEWktEL9iiqjjPXHpwmSe9uYVdK5kdw5FA7t5kxFsxc52xpZ28yMu4TyEiRVd6Xg1WsFRsUt2Ie
NQQfnUMqd8oAB2ASlOh4Qk4S0vRI9CqjPaK6de7jgelTgh26VSPeAwSQgUI+o/1arVvforgZAXJl
o4WoA67dlSNspWLx4tp0xVyrn33r6L1jHsZIqANEsDXVv7xWziN+eCZoQHac2Yqw3Pn2pkzvjBkd
gsxjscky5+xwxLLw9u5k539XvijXLCTu4nygi0eAsuya0lqZKgOf10x71xXuwqrSCxlP1Z4lDZka
eW4/5GlAeAZDCHw24zKkew87pMOBsFZtGYBT6uTV8jWJEngQFjUDuNptLqMR/sx5Wx+wjr9b7X3l
3vYiJPbkwbJTxUcJjq5nkJxZUB9DOOaLutQP3oxKbk45owKsf0vH7G+OcSrO9Kwy6228TUVPQU1e
OeNbrUCPtIwG70LLoGtMF61A5op3olkLyG9k1WWIrcv2eaDkWBLMZW2xSj+ZQ77n0uVxNeJLjkVw
NfeFs7XlTByKtB7MDEPShP5D4RBk8IbMt6st6okEtlzMW1yELWl4dZRsnUz0i0j75EEhrLXyzlyR
HeCjtAke55Rr8pbf8jIbICMN9lYgAMjKGaMWuiphIIjyoGzV8XskuRlxm67Q/Oqu2tRly1Xq2q+6
Tb/6gD4+7GGc+Q4D6t7VL23ppgfZjR/g+1i43INy/0qaob9BYUdyuR7zDFG2d4sBEaLeNZH5Gzrh
ezJ0J6fnVyEiTmzqo3wv46i/2jlhhmXiUF1NBSKAZIw2dlxMSyysIxCB7Jylo3mxuw0A6+qYjCx9
otteIOGoqglQ2TVDgKptdE9V6asl66vnLCHlonppYnT3auhfQ9U+BzjqG3+Rkl7b6iQ6mNB8VJau
2O01W1ksOy/t3yXFIjrN8lHXzhlbMBL8FGeysKx4xWXTizon/CkiCVDjo0dFcSRjC3GNi2jKxiqx
cb0WryF7fc1oC8UFgxYzH2nAFKm0paCpiDQWRyq+W8h0FB/yKFgWFanXRbsZMvnqkGi0QMWTrfMa
oFQdwtbncmcQw6x0HK42kSjWKJHc1Wu3+kI9ucv6hA8lzLQ2LbaC3Ife6Yny6DoTcToPxpQufFUS
BY17G0cwHF8IBsCCzU3k0VTNyKbHODu2cLFwxTKPFenKnIJ3n4f5CNeoZFPv1yecJugZ5z/5sV7C
jryPVFudsAKYq4Z2KG2xSXskC43TNG3LmQE8g73EN72tOjBydxcIPfR6ZjxVhPYhcrv6KoLmmJD7
ltc3jJyQawv+XxUb9RIrcLsrVADkpzbDteVXGHCrCVGr+WDOPUTGBLpjLlKS2PxbQBtOrXby2oPi
psGubGE+KgVTNEHAXGEWi7pPmUwjlp2cbEcXUi2NW4pWa6avduKsA1cf+3LYj7b3JNr2ZfZgfgqr
8FeqYL7TXoC4WUvoUjcZklpR2t01bgRJN3UaAlyQ+HYlVt047Fc+WrUkj/tTOXQjqrBlWqLmDzwc
W6lABkuiAtPV6JqsbR/Eb2SawcYdi5fSZJDQ+AWO+OS1kdHXRFBW15I0hT/QWUzxQJ07TcW6LlhY
lpJZPpvOqBrO0gy3eNpbdn4dDpQpfPHTpxacDxMG7y6t/Ik0PZ7jHtDSmPELzMk4jcesgwJU//rK
rraqB3kocqYjslYnNhTtNbjpqSWftLZFEoxih+FxGqysWsYbFZL7btxZCWMLyZyJSBU2n/nZj/18
YxrNuGJh1a21CNCsFNzsAiQGSg0S21kbrYMJeJrpjv6Wcj3C8z29e6gECt/TZ+IPnhovZxtsl4wN
5+TNqo33xvTyg06Es+5OeuifRA98tk7eW7VlWHaepobCpGDe6I3TIanCp14EKUoOy+LmYrIxToHz
lNC3MYvxX207aqG0SBtfEZ4Roka7RTCRfJezNGTgWr+yP7n4I3Yre75MDDEOeDOJsQ2K+9qyie6q
8FLkTEi1SSacKvU26AbvLsIosxxmm2RXGj+KWrZ9jQ2a3s53ujPEck4ljWAkdpDznpychW1t5cuO
T9JqNNijwqzMF32I8dgv42CRtiFczcT/BcC/CIUWy3iy623dBOIKrdVnUa9eWPfFu7gt44uu22CJ
pVe8j8muz4OtU8bWGwI4oKPe3gPquouUjlnoTT9k+mWH/mx5M53QAESggoI3o55LPDijjYTvrVi6
O0P21gZqL1ioDM57FAks+qh9eS7JiE35fMa09yn0WA2NeKOyyVy1IWOVMDaJts0vDaJrF9niiHxz
eRMM5XG1NzSN/Ih3EvXmKer4X8IC4yb82ZcJzGdsu7ShT1RUq9Alh6QeGT02OZdsXxBpk8Pnyo0C
9+xI8PYo8i2cnvswzteo+ybIg9DZqKvm7jJZXn8YEtoZ39szLnhXdv4yIqqz0qEAPAVOrJrcNx9N
nOjI7qWjnTlhiPL0MVMGA9ADlHOo4fhkzoqhnt8NT1S668BmY5oZ8j7JzXsqxHjVsd9e66L+CsgV
xljyt0Dll8+3tUpoyJuDe8setXSe82aZv3FvlceotkeYo+w6R0curRJN98IqAvdoZ+ZehY54N4C/
cWb3SArvHeTjC1/H2Ih4giI977KOKhkHU/nSxZz5LDbylZDBpYb8s8w6SIZmEz14Vu4x4aRa8CD3
Llrby1awF/b5yIiGrcemQTPLXu0+dr135XaPDTD4bd/xVgb6R3oOWag1sBTb7q8TRv2SGdQK5Old
k7MUBY+LO9KDls2RvDZuXcrIcrZFm710qhhzWQwxIjKM234WBebopgRisedZWh0sh67sn0j6I6RL
IFWeaa9GB0m6f8G3M4C48wLsk7jSqT0IMrMvoyqCQyXe1NgOKD/Ggb9aHTnrUqbvWY9d7DcseF/B
NdeHBgy2Pab/6BGebc/2KMutgw4N1moR7wfZRz6Tv2mIflLD305NPTF6axnVkYRmlu2lZm+26dwS
VjzeyDKtN/CAtl0xfM8CgEWZMv2xw/F7TDD/IYqyM1xS9siAquXHk069UJGOQIgkl9nms9mAXQXI
VGwVUoZwDjFg11QxECYQ8Ma/1Vz8szlLQJoEm3mUKf1hQudlz+R0wl3p9fTCcG5tRaRomVa0EvxO
S8ytPgnQC7Mpc6bBPp0w53U0GJ+Ivw0khtK3oF+na8vUe5+1B8uTtdVbNCNF+g5uHHfp0TLDTRfI
rWHBpEcCtYQ/ADD2vZUMjpHBzL35qpOAkdRdzW2ZjAene2ttscdwMwf67FCZomZbSG/QO2X5ABOI
wp67j6Bwfict36PGfBWtfouqD7Cp/1hitS4hvL4l82UTRw/EyDLU8c+zwlYFfZFILoOaCfRH9hpl
iI8Ne6Mdbx053g1YSvtSv7uojdYVq2p0TnhefYzZJWxh+gATA49DjaiZ3KJqYQzQb9o+XAqD0zY2
Trb2jvYQ0zFqWkg0C4sMioTPCGEd55RazRY6/kdQOtPK4cNd+zHuCeMLMaZALGqEKzPJNtKqr7j4
76YGKG1/8OAcCVjKm9nSSGs6wW1I1ZO6GAozs91xQXfLdKJAT6wMK5jLmse4N2T3W5eiWjddT7BC
lj92Tnxw/YMTEa3H9MbK7FOcGsXGVBSfHsBzeuAFgIcRBbVHD4aOEqVgyUjT5HloLZYiMZhpSIOL
LkrwGlgQDyGcyJjsw/oB7fNJlHQvNRbuld/iJvbc7x71DKY2alZ3dLfw6glky39sbXx0kqVQGjSr
ekIMYY74pfQ4f9blwO1nf5hN1azMcj4gs/suISJCX3O/Ud/vYtf6UI3zFLToyFRzvBET8vlnNtRj
Or+k2nttnalb+1bFyvwXJ12DDx016Kx+6B5ovRwWdIW9DQPepyqzypfGyX56VVV3WF2s1nWWMvBN
jEfdk8maZDmLXq3ClKDWKcnZPgBYiniE7Ancf+7C/2DlMLWwob0uMJeutK70LdjtIIOJggbG19VH
YwfouAnJwEE4XqQjKR08gCzw/w0+CAUBgbQio5O2W2iKHnYJcY0rnElJR4uVZMkRz60n+UbyG1Ta
RLhbY4Elmk8/ALJ8Ex6Oo1Z5EFIHuL9hgLIFFLvpNojwy+GbiHW5icf+LR05/MJSfXlxe9VAHBdB
18uVDR6n67tDyrvkTlxZiWx+bib6FfU9Sw6gMAk/fnNvav9O0Gf7Dc+vQuEIFR9Sg6HxKPDrQ8CL
+1ZCk1UpRmU0S0fCQO8rSechdXfuW8HBVOe70GcNpGLq/ooOE2fGhKMqv8w6vsgm6jcyZz4Dy/i1
qVreYJtk9qr2d0UlgY64IZ9tZMQgt9AjTIvA4cahDToI1LCcFb3eEAIr1nZUgDqBw3dx/apcZxYa
Is8n59UL63dHEmQ9F3vu5WpZmR/xUE4bS/Tkh3s8GaPdVvs874u1ljJ5pybAGQREzsfkx7ioRSCT
w6TLF2mgXabCZrUHUQs4vwpPYf+U+Dw5fYcQaEZTKHCQsTXqPuOk/akzpErCe+tNwh86ts6Cx3o/
1yFhfhMJqma4s/kcSYQztuWfe9fZOVH5LxevzhRzbBq3yww7SSjY9SWIVKqBxX9eAg2obTBSASWm
5X5gdfY3EqSGCCvCjdgww6GS9FFSM7/xGwScmXkVcXpkqjhsa0D2jyF0Ys/ahbl1RDQVLyJWl6z+
xLowzEs1450JYFeswendtKLJOh82FI7Nsg74fpLSeGPmIZQJDLYYBj6x+bqIx9cqDT5wJ3SRyaaZ
f5G9PQxlQFqUkWyxudgWRTp9YqH+ipv4I598dfIrZLBZOwNjW09S04NkGZ+gyCSTlPQKa8q+7Vvc
B8oH5mgJ1kybWhIJmlqEmH5up2Ouu3fPij7j0b/mza4QBeuj0QXyFfKpaHX73ZOnWxA7nTjD3tfE
CU+8yUJxzcNnQhV7z1S6J4BMXyPVs7FpgpwPAUcRCH0REl3TdB2JN2mXbuIguQbIz/piuuicUWHH
oNfjW25xxy27jr48GbKV9LByATy485U5HqqCdJEwwCKEB/PBwXwE1HzLrdUQvLt0fdY+HoRJy264
eBOKAiq8pR1/RUm6h2eaAf4xvmktv3UIB8tNsNknJX9bHxu4gm7Is7r9ilVkLBRH9AK89L8x6p4G
dBVAG4jpgSdP35j5a8JXtrnl7PWsoP8QDbwg8eAQ6/KrGwMmqt0b3sA3W8WvCUX0s6iin5IpBGaT
4GKp6I0QDLwzs8uMuBg2zDU2Uxueg1hOW+b4+dLX7S5v4m+2Ex+1KM+o0VdsFuYFwZJ7n2GQKdqa
ifaNClu/VRjBMtdp6GJS/lt/PNBi3Wf9oRmDrW69nWSkY9K2QY/lx638eEFog3vsCmsrwC9BYZmw
FQWPSKYO8QA0VrIfJusCfNwhcSXcTosZvEw4R8oILSVA/JA0jN+4tu317AoSOgkSrGrvARQ1NXJ+
sYLsBG8oYe6xj8F9kbvSUCuEdDah12wwJSH+MJJVnIVffcRa/NacsWuqbvyiSP0aNyEPsQzA3OAt
UTe0m7ARjIlDhPc9Jg2C94D9Q3UrtjNETFec2J7+y1PjPLjJP8VtvGKezrTOF2+OvEWdFPkHSUSr
1hl+xc0ln5zMmvOjLX/6cV8ZFB/SwuRkO0x88qrcuFbAh9Sf78cEuKPupqV0+n+jbctL1tYIXPOP
goKCsk03oMwnb19QVC9i5mVXl+QA8lhWXf9NhbyLCvlPa65iUg4QsuzdGi2X7yoGHwkLh5n8j9Sk
FyuqlgBQkW3LZHq2UJhyRb0NUYKhmVH9CsHaKmMJx5QxBJ+UPsLo7XaEQBJj7K1bzwRnE6PbggO8
Hj3Y8qojENAkKmAzGYd2sn6JLqbW68Cewt6n5piXYIBPQcY0eGLm3jcNFPTafW/CHqqaYREVOVM7
edDT6/TV9FJGIwNzRcMDilYVLUQDB8i8W77x7mzSJibzG7SAMPVzns/vpZgfQq1/LWzTlUYgm+K3
ug16XdQSq8Qq31njQrWJS8H0DrqPPZNTKDRn8vicE63a++KWi8u8HD25x3aIIzziA8QNF7Mg7qNN
79pf9WTD2arCEb6AoFjlqCQO21+ZJr7YEQlLVGflXWHO3uPtKzcCE8oTOB5U7cp7sCCPIVq2ARYQ
8j2nlOdW1Y+aEJrvNIVlg3pniYlab5Oov22zeSHLvcm1c0kYfDRBbz1pLctLb3aPQ+aN1k4nKTHx
bFYfCF8IwaHjpozQRwCbG989Vbz0Sdj8Zt63FPh9ycC5DEgn72tOWmR00EMMBNhwpKNzblThAMIE
+TUKNeP8vxcfBlBbcJTbUXWHexztoeuVn0NEfkpKyfmpQoKR4guGq4YZI0b+Ko1vxmmR/xtUeBBj
Or2iczhbCl2aL1S/DkwTU2HTWixTsuxZRMPFmdPmiA4lvDBwGmHiQwkARMejaaGkTboCRn3ZiHU6
OgyQweHbbVYhoNF3XV0wEHfs5D4xfRbLN3udujnrqACvI/DMmxNEHpJIlvd+VbHym6EZevXwaYN5
UG0UP7dY3VeME31M67QMTqPnCvZCdbZS5se3b2A2fOtp8psYl+tzHkXTW6uWiiEZZ9v8kBVcwV6o
x2s2WaaJ9cs/Jjmmv6yz5/1/vijPgy0wx0N9oqakV7afVTwED2UW/MQyIN7VJzG6HoCy5d1gfpa+
Hz8Yad4DDcJv61KBQVDivTPy8go8wqHNDH4m/IykklTOOS46j/9ytLdzxV2Orjy6eNlTo2qs02Nh
Vkx7RuPZwhWxqXwb5kvFtKYkHZeV5+WPlNyOk9rWUcQ4u7OMl5kDajHnsj4FTnN27CwE64f80lRi
QiWQjGujJe9WI3kRnOINb5UBGyO8YVcF3Cuuu/gJWzl7mbl6ouGjopfFuEpmN1qmqVHRST3xiQrO
+Q3zCiyPfDVdHSTExdWft/DvJTBvQwzEfxsLl9wddVy/HDk2/2x00CbxOPjJIWoz6ykzBdcELtyN
P+WbWoXqMGlXnkznwS7D/lGCcKxH0wVEtASNIh8dEn5pER7+vuiguq+YQX8Xdk/Y1JS8lOiW4Zm+
6FJPbz6gVhVaHmnuA28xYQi4IrjgDyqwf/7eHvZ7NmY4bCW7KQ9vgzHSxcvpA7Cfjbe8e3GUs66I
dZWImbZOn4oHrLNCUG2mCL0AF8TgZ/wIgFJiHf/QprXHI+URpacME9hdT4EUDjFxcQWq66nJveOk
+HWbrDwNP7/YUucXWoRu+98z54yqWVu6OlZudHLmWzqd2z/4UfNbThlXZFwh1RNo41+rwrwy3pnu
SXlCt2hERDqTNDWMODVH37j7e1czC0Yrle3TYPTy1PdDiKyfIZUShT7JKRaLriZPMPjXTvX8PHfs
W4uazCeUCW9N9En5Ojz39XjUHirJFLo2ezX05BJkmBuZ1dM0evPq70FJLUrIyWI9Q/g0LnZsTy2K
G5naa7wn0Tam87yiFwlWQ4A6JG2Hz06L6itIvdckstdSjPku6Vx7S1YW1Y1Wlwm318obOwVJOZh3
g1lFaDbyWp64G+VpdMvXaFQT8FTgAbQy/mZgzPyQa4Xqo3sKbbd9FPbM4UecyvU/hLJJIiFEAILV
rTKaOXpI7nDYF1ddZiDASruzY7n2KjCIOLNL8C2OdoKjzK1/TenaJzniJ0amCTBBjslGuMhTY+DE
fy/sAdOd8oxXK7DVMXQ6xl63P8X2dKcK5OgxnGaImaNm5lxGsDJDlvm8roiyN4kuSsWppHoKOXJ2
uibBcBgqStgpWJWRRy0ykUOMxA0OIuCZ3DAtmm2OkMQ174eSvTiUvPPfS+dhrB4cRm44gaOLz5L/
LHS0nhNkKo5O22cW2S0CJrmF5KixcVmHKYdXEfj1/DgW2byXbEkYWARYI1KFcsapfzTEMU7CB8ZY
5THEhrwonAC9nSP/TQX4jsrzMHekzh0uEXXKS/kkwhZnga+M9zJKGHsF43WY5D+y9CRRll2zyYOE
BKPcYwCWeqQdqobcpDJtm3MBpnnpzUG9M+yBzorwaQCN0oPOahCIGCO9EJLgc25B857v/8XuJ4tp
XZ9tW1rge7qLm+MfjC9kQbC2tgGH0HOnXRlhAyi70nsMswxAYAkKzi8GdCQ5OlUrV7AZqdoZa4ld
SBzD0slZ5fVVnEAQN4czTrX4KIWmg7PYpeiow7hAMiQRi5pDaBbVsUfucpzMuToWzBg3seqMZpkn
+LaqmzP076Xo8fo5PQuzShKM+fdZKFtrSRLFqvdgDvz9W4ar0nPFGEPYMfBtCz2B5Rjq4e8lm+mM
IXHzsUeGm5r2cy5uA1Y2MbtK0N72zYsnKd6SIG32uQ8qySes6VCaVG62O5kbN+ktXOXwVjEqRvcT
EoRap9nW8OcWVjnf3ACH6cAo6zFvw+nk2fWBAAp9X5Dp8oecjmuAI1ZaQ2bqIq7zPn5BzohYOFNo
tLJ0nzil9YnUCBxR9kIu6y7xIm+t46Lf+UM+7hO/v4qODJA+kv+sG1DC74EUtPHeIQ5kSrIfI7ST
fWu25DsyTr6mERiTbObnrILwbRrQR1qAAVLP/e8lHOt7p+yaS2Vm7paW8F0HCJx89IbvSgM0sIzp
c558pkBoDmUwOK9ONVMbN60+VRI89mCclOGeBhMMqQcc8i64vSS6eiZBMd2y/4oOgYiiw9+fzM6M
Dq3Vlrsp7ndd0oujyVTrv5d6lECzijL9DSOGxCFjTx3srMj8cMaeHCoJ/bxE+H+06ZfhS/unvxc5
af/E5Oryn824Kud5979DhRI4WPklpjZmVIO7MAx9F8CiOvx3mQBIrVA57wh17WiZYpkfg4Rg1CiZ
jPyArsde48FwAO25zpEVpnP8+zIpSeVkpcdspG5P3u0FI23ZoWxFeplWMBfZfJxBnrE3vjV8CKLC
k10wpfEg2Z5ynGDoLk24wP4Yqk1aG+NWk6hl9sGmJCiTU6YdT34Qkjc4RWW/CMBMCwSDmFzsaT1w
XK+NCc2v76kHCtoAZeX67wvmO91DOgxqJxJCHlp33LdR0AFOp/gU5oxxlyDVFR9nxSebxJ2/UrgZ
+OW23UOGZfAxYvxE0G7+iii8BGBXDbQ0fv7ahCWAMerkLTGzXeuoO0b13V2bqO7u70sjjiEKq+rS
dnyThcNa5O9do6dszv97+e+f1ajwsd+yDTO3gtXusQeJsJvn7FK6umONfiubCOPUZw43qlexdvvB
ZTXhes6ycpDkm7fKAyUcaoUqZ51NqILHtfzcjPr7DxTRGP0VqLDYdlXrvwQVLObyhiVIAp+VAqlU
JrFezGKn/VwVcsPYNDuEPdmu60YzZ82zehOqOPvmPwetGrK8u4miV+UtWoJ8XxSMirrQKAUbQQdI
k5DqUoQTN5Ob3pEvh9jdS8xDgwSIxeCDmNGIGbEtr014k1GK0r1Y7ubvi5iTgKLI+BB1wxLC7HkG
2Vm9N0FxmkW7ybu4urNugRNYLDhz7PCebWJ1yFMY4YNnwaPpwopePxhx7M7RrjVCvVF2HW9Mpxwf
TZ+9ceDn6T5N0D54ObQ5DZApSLoLGDbusLDE0uHkLGEKvyc2rd8adWgj52apYw2y3f538lgDT924
Crs0PReJiaBedNkOR7i7wq9QbzwhyR/QlnE2Ag1juZRfnaJLIayUPfYkorVrheXJ9liB1JnHOWRS
bxRpcnAz/dXEh6CY8vu/irNxynLLZAfuu037PPLO/d3YgePAAhvQ09XsKUFa8yPdIDYPTILWocB9
zFRALysPzPrKZg64nkUclXtTJcnO8rxjhsKbjQeZeCPQ77wMLFI9Ma7npZtsao1Tp719yb2HYm12
nmMpj7rvo11U2iEgVxI5FgjFolUKYu+Is9prUD7YN7ZwVa3tYYQjn8c+wpIZDh0b445VQ4QcP3HG
T1/dlOXTgCb2VvE73WzuY7f8tmsnuaC+53a9vfG52X3VpnexXWUczSylxvYJRAbaPDUpi5QOJHmB
eNT1G34F4xTCIP37gb0OEcDf0Yqp/v+PVjt23gYzdsGDU+KzeSBfIlEkTYQhDOsUf5iV3BFLM5/+
6oEASwj6OhqGP55KiOtkTbBOtPCxbE6LTEq9IVz6arb9znJ8cJ/qRoOnF0Ek9csCMNkhW8fcZhXu
NkmqincvtZpTrcb11PT+lniU3//VgmjGjHPX9S85YRC7msngieBJMjVtgVmNyMBNg8BtIW/YjXh2
46MNuHodAa8FPjQgz0/bgm8qoaWmw9oqHufD6IbhynPrVVDA+FgABA+9jsV3zkYhdQcWllrFiwGb
1TaDH0OP2V+tsoWTU/E2pHOanP+PuTPtjdtY8/1XMfKeHu7LxZwDRN2t3rW0VvsN0VrMfSvuvJjv
Pj9SdmLZOZmckXBvgsCIIpliF4tVT/2f/2IhniOYU9r4vf+5FS094yTAqwYNkdNl9T5gA57XnX1v
JRYeZ2V3piu8fF0aV581ogsbO95QYyvXDYjmZZjXC6DgynXEJY01JGyeGNbh0C8IbjE/Sb1CaGtl
YGQUmusazOUSLiM25wW7UiHQ5VRYwcbo9e2IPpnieBr2LwKWmxM4y2z0ezWAY0+gJD6WYGNGALXl
JIPBgtOkyhsxuX5IFNwhgViEnFKRnGgKYmAgT3NNL3BrT7AFnVSQamWfICex8A2p1rrd1jDhfXWr
R0gJ6wpFWJIXKK2BesbdnzODX90M+A8aaB2//i1QifsuStOLsuB7aH4hGc/qwkxXhT/mII63rdi0
1b3a0JGZ4zVB0M6+BbqcvRzv8G0IVtMLP2idNxLs10HJCmrogTl/mfaoteda3xibSHc8DhY49kRx
yeEzTNbTnlIxMAQnjnHEcOxQ0uWITC4E8YW0t5v7MCkNNizX2ZCANFw26mUZ2/BdQQY5incQCsbM
I/RIzcwcD/6Ygxjzik4SB6/QXXiYSq1x6cSEQ4cv45f+haXZ+LK58RkcnexMQYOur/TSyTd96nd7
E0Um5o1jiSuG6C7wxM3L6+y1QbsmagTCXq6vXFe1bpocVxqkXC97fK1kxqwL5WYpqZKxSHFMWTQu
yZIKmBm5GKLcAJvsTMPOVmVNoTsdy5E+DHGLr2JzyY4mLgNOIwg7aMmWeXnZJ/onKXT8Xaq3vCOi
JMoSIRQmPzWQrc477gVibbUDfRkFDZ9HvMiUeWSrDUlyOm2ChqlkZ9Gm5X2bRZarnXEkhLrrl+rG
Cwb9zkgBjZ1+nadxslczVJtKjTcAvENyFKOSQCXArb7iL4MpADoDozTE2BDayuFCStzdy75kupT0
hN0suqKpD30ul2OPPb4t9e6ub0IAC7O1L1snhgLDvjz94TQk/Wk9CRJObN3+Xn6ovU7/Z8BiosRh
eOe5rB4urMHFy+o+IEmbNwT/zX2Llcg3lXvfr5srM45Ivxofndqi16Jq/b1+HXTkmlCiM7EzcmBT
vZZ39Xjx6Q9BMMmJlafhwsRHZifqmqoOuwiadDkarPH/uXqprfwgvohYl89BPrBSrUQ+m6AIrbZJ
bgF0YAd3uTlHRr+pQ8pBzUuuVGJRfxBZKS/1IGhPsag5FykKPjXzooMHMbbkrGzHTXorm5SXflJV
qKIaimmztNYARFtcve9STPo2FrZW9omk2dXa6mnYYF6LVVW6S3qsJfTO87YvRXYIdc3rmbLCkK4l
zCs3clbEtyz6OJONunOpGANgBb4orkePtRz0T24jpzFOW64sZm0Src2opvFaVPuwoMFATKW2S3LC
7B1aR6MR2gF6/wM5NtV5qyou3rpK8rnEcA3DsJKnHA3XGUFKoeFI+1J3Pqejv5lN8uN6AhgpEklr
cgtli+HsbjrZ1xK2hmORQ1elXQS66RESiWnkALYzY5qyXiaRBGDjUXmbRnNGglS6JM1UoL/lS3kM
CWjC/swz6gZiCgkbIii1s840SORKS2fZZRmdNU0ztpUUnksByEnhZc4+tRX1YMrFVa6icRIGxTvw
D+RTQ27PykZ5xB2i33lteggCOTz4krMXA9a2mdxgCuOWaNTHTkFZqPirI7TwcduyyKnuRgUzRb4Y
KhCgeVa0OK1gMUJlEJYbPydRbpyEVK7kC7SGzLKBOwuOxfQ0eHH85tnLJR29mNfSvwxs7KedDkk7
LUBCn9jOB7PGCC0cLeFGq7mAqhrNtmsupnmpGg7yGDPawLBzVwIvsFmWkLGquubWxCVkKTkCko6N
o7il466tcgDeSX1iz/XCoeunE9iW6ZRFqTF46+l91nuRYafnUlrFcbw2QrEcMCfYhG0r7xBxC1x3
qIMyQ0Trukbmo+c+CuARlVYsSHeZUuJpEHe04nX/c0j+/K3qYWONUlClMY9v2bRJuDaBJL3XQDqx
5Z3jh5DCwtjZ0KwYTmuN/joln0n8BknKYNDdvUH9OEtVa9FiU7DQ+lo/k7zsUS36gq2AoVFgLA6p
USxh3Yilwnl8exbpqDUBY1iPvAtNNvqDbvh00QUOVA0tatQjIWXvtIim7RAtpBZffyDq7sIoH31J
S1dVr9RII5CkikYyNhmmC1JV9OfEcqBvmDICFZkALwhF0T5sks8c5pODLcmfoqiTTo3EEptBcHyw
fHdvVsYa0mlyjUU1yuj6iq7qIdW0Ysab6sy11i4PpBfgIuJLzd4XTXtGN/jQ4Ai0rKbflbhyNa8w
h1vicaAhoO66VRtjAJW0LoXhEJJE341somEEdOoR35n+y1ZDShPVvPC6CMFdHBQI6nHHgfCh4pDc
oaQZbGIcOIbTdACfZt9libO0ZIVvvzMn2oAg+/F4VYXdcYJJ1B4aJwWhNBaEQ8VHitVd16poT8et
A6yiJRQaPMWIrfgiJnikT6XPViN4Z1qgIS+EgPqygYmcF6ItQDn0zB/jiMxMBvJP8llQFzeVZoBZ
6sj8s1wlBqbwzwFRSalJgv4C7ZiGlJWQNAuceZ7rGMhLtk6QtSNzylflRaMVBvwtTh1qRmwD/kk6
5Ik0w1Ghh9Tjy466C3rkvUK51secNMPQ3KXqxc28kPY+pcyX2M4e3IrCgoLTXnbkGKUakuYK54uV
i3xl7chmROxyTje2yeg4Ao4uWt0RS7SPLNSyt1Fkv9jmeB6sHQ0Pk1bnrQlZeuCXSbGF/e2YQjeg
K0Jh7kTYDGnGlaviTwyNq7etJxsyIPUV0uCUl3gpW361oSMGadsrMNdzLBp4Y4ERun2y09KvAytX
rvyMNR9StlTZNqwrnGQ0yFqYDqylpryV2mR4kMJEHIpMg20xHoigasmb0jnNGmNsIxvhpTbSRiQ9
dWY9QVyEVjvHom8xoii6dQN8cJp0kMtt4Jk5lXhGfF1t3MYRxbxwOAdaeo5VCCj+wnQh/9FhaZZ2
DuBgCXe0PgiLQx+4V02XcBbo6FfYLiS5uMErxUdt5RTJimCx7iJ2zPysdtPmqjW0pYlGdqWMux78
63pdWsYmJAR0B4CmXeRtTSNIpepHdjU3ArJklOCmEYWzTFvrJBP66MQe9ycJ9iFrjd2O9qy6022S
oLM0CM4tCc/ijGg5YwR4hIWmgw3SXdvekaUXg6nxUiV0p40VoOyG1B2OUVBYAWaf1QHrMjniF6fs
2JtA1eyLMsgb7Iqse5De+EbQWZGMEL6U33JaIKiH0nXAeBkZ99QK6SyYLH7m1ysJbagkC+wGxyYv
quOF5EnGtojV7Kw3kyclNfuV1iRo5schRb9f0BE3v6CwRSPEIsQjwVw9ELV86htpuXcqFAd0hxpE
G2G+dbLykyKBfNuF3JFmarKeapyN8yFYp7kJXmaoay1NOl7BeAMzVFsrKVxeZG3DTd1D6Mc3f+sa
unmumA6WnhhLS2GJMbNZYJE73lOWViacCU4AnDy0vYUCek6Yt9hpgu5Ll1naHMIylqtJukVEMmxt
x8sXBC3sCnjZiLoQ/FLt3lVZ+dh6rbGJNeInJKwtMUoR3b5HDDt6G5LaWif4c+KdViFrUfE8jhJv
FepQq/wWXdLUM/UqLVpWHgdFtRyJ78S4jejYhIlZrtGu5PYqMptDX/vY+TdAp9vxS6U8hEOmwfft
OthadQ01XOSY5TRlvDZzthWjrW8L4OyRQOJAjY3ZlxUFK+3EgBjOnN4UZebgnC+760ICZxmPNi0W
vftmIDRVKoh84JVW0WtX9PwbTFgN8rS8SJXWuurjwafSxsNcgG/EHosJr7umyWe5FIjZ1KXIKfbx
VsjKDRbrl9RjyQwWgrsnxdZGHWzo+2zAdhp94c7MNB01FTtdl4FR0FnaNpqnbg0s0RZensSrqCLb
MKsHnN68rD4vqS5uVYuFrTKicmbWPqEmUH0JP8SgVbb9K7zCWWdOcfIJn/ICGXVmdOGS2gf5kF3G
S6S27F2lnZ4MGsuoIgYAAr+rZ+SmJsQPSJsmtJOLZqSppJL+iKUXR0p5uLNVKcbQxcUtMXZxrLC7
aNXZ0QHKP/RDmx9SRqFkWCUXpN+u2iiP74vaWMLn9Aiskm5gfs8k27a2PjT+HesGSLr/UHLkxSGr
21E+QOdz6w3J3VC2sVQKPbna9pLfzj1d6Cd9pR2szLWXaTIsIWHGe/zFSDCTzl0QMgCz8CpVbP/B
smepLmNLEA3SXqVhCKX8aaSnLDGqj3YIMq9w9Zc3GBgenAR1jJzdYCOQXRC8Wa4stYnmXTpqvjzc
GLF7PUHH2AGgqhi6wsfAANotwMGoiSW8nSIfOmmYZ7SMx7esyDp/ZY6tjCrpNmniyJQZcr/wC4Nz
ioHEz/EzCaX7Smm0ZpvqnLkrEDjR8f64h3Lsb5aZwh4qk10/Ppx+fExhKH/53Ve1UKuV3sBjiETx
CcUgkujWUmaDooNlqZ3O01e1ZZHWnNcp0WwEquuupsHcd8rn2IYNDlzc3xu9Xy8q28KDbJxWeZ7K
Z7AlQEP5qH1hXU+WxlCtNoMBJchOCpe+UJJvtbE5alhhu6Eopm1nnTV4KhDu3ILDNZumsf2d3OSf
zMFPNrDPLMw9AEarqjAXYZ2X+6m4a2K1uqgx4tNtz73KIrJNOyqP06AvdDTnbCl6hP+IZ7nwJnL1
yBAtCmgCddEpVwrS/nXLGRYZA/HzGEUUi3LAkQIvrnAnzA77bDcaQEphndsydHEOJPFMxE1Pqm4V
Qh7l9FESpl5nGFpWsnkRgU3stRZ62TQAyPOsKyxw6pntdacu+Ns9vhJj2rBlZcpqOunpUIx2Tiwq
OqfUN2p7q7u4/5lJgM91ZwP7UldLcm/PE2gDs0qqyo1blnehQUyn6pSfPYNeJosMkUqxZu+9pK2X
BiJwQ8JfTUyVXu+jlAWGQhAN8gsubr50z+NAxBt2wbHofm65McEbje5uGpS2bVlaRda3m1r1L+XB
X7ayKp8NltvswyDbvoAUQzhHcCMt89ELF+/q8lPreLdy/yhE+Enp8LOYzg4s5e4miethBTgFXWTo
jaUmPbXYUZ514VwebIqfFOyfwzF6A60K6bjE+WUb4/tmQzigu4J+shoZBGE3eFt/6EBwR2KgFJTR
tZ4Od75EMjX8CUGQRcuxv1U530yLa0263AAl2CBt1C20OwezkXGGyoJTI+3eLbp+Ge7nSord5AiJ
D1JoA5huZkcsfBYgs9aJUxTnYoyHHtkhikXq5PT8BAJ/S1PJnCYse6kPB3x8WB3ZoDkesoTUZN/Y
GEJdlIjADiCAXBYR3DIz0JrAChu2LWjpMhpajHIJvlqgNTNOyjjAz3yAPIsbNAX/ePySFep3oGdA
zdgtwEK7K6/CY8IZFw1JjxySQGATaBbGTQjlNJCAQRsVp86F5SW0hjJJO2kqdUMzLFv0lpuvY2x+
4AQKWnBjXR3ZuPuHPYkHkuamG3N49CQNDf+EBhbFHPmvdO3jDThTG/TrhdUcEkwOzv3A3GTE8EQn
4YNI7XaPHCw4GQScMQAfqjR40TMv75NTfEKRw9Q2XmU5NRmyxu6igErWyIp/rapUdJCG9r6BSRcE
LgzpY9k5KQrWF1tPMNiEtYm5n9PtSq95yEsYGDod/G3YhNJWk9c1oXunNLPkxbSSjiig1FXxhU9c
iRdgpqLX82CkATQ1x/HMb+NlMHI+WrJOhjrsHmwTWWFvX/eYOUJvN84Dl96TLEtilbcNzxUcYd50
qX+K2A698vi+Q85YQW6MCWmNRlcgeAdGbS/NAQ/BupX7U9dOFNig12odAx9HKmZWSAsDQADbxHOa
Q/fJZA8P/IMWazrEeja5bKaSOeephfy81cCtPGa3lzi0LEbmuo/yctsKoDBQW6A0xbOaU8MTt8Q+
DCupbTDap5+PAbC7Dfx6GerZpoE6pK9GCmOpMsebYXDO5Q5rnzoiDCjA8N3wsPbxFBjxDhKbVSZF
Y+wwdgvj26LnzUWrtN0Wj9jmVEbjeCLIFTT9sDstgaKT2Z2XIAYxqri79My4giqHcXxcyBu8TR+U
1ovPA4NHJtEqGmd0XWQBeVT0eEWe3mewOFZWNo5a2TrjwRWCTEd4OGYYa4zY2mtEHt5clM1nixVg
nkbdbRoM0rJXUezGFV6dUmpiXTpO5Wkj8/BVPW04QUybRQQKiOQWcKoqamyA7U/D0PJANFhitzGt
4LFokRvYtvQTtBcOS2aHw05T+62SD85t7t5ZUMdORS/X87GTOQFkoIt3E9g4OOQoJqQ0EJNKqBfd
oHwBIMSK2xB7i3xXJiodv9QowsI391lop6ZQGkFusjtSK7vQCcmyQF8e+kDWKPazU3OSz2HfK58k
aHm8rP/sjB58jjidji5SP+YpFNSdE+zDicU61y3rUFk4beB+PAtlcWbBf1mjmxQ79GLzbuwYFC2m
rKms3XBehMg3nYIqJqXT1t12etylpsbzgtl9JT2FsQFlNw0BpU2wBj3wTy25dFeqKaGMDO3sjtKX
85lThutKJQEvDhxjaRkVqXoShgddbM5dtXa2svZZw94axB3DImz/0o2DpY+rqz11d4lR2WQxb/Ve
BGVsxCNkwkqcEGZ8T4wkAFyxLGLLPS2SAEstuhSS43C4tgJn72mEo/QAgbQ0mnRLGoM4qbGgTPvU
eTmmGralXgBnIEr0KL67DuMstmgJQuKKxq+0Fw6UZfDjThZLGOXRRR4IvFnwgV/zXvYkm3lXbH/F
WEQE28oYjq2W+VcDdpSXfYdXoEZa0PoF9khrYWIW3RYEoGTpKQlN+a02xoojUTqh5xvsdJTRLw2a
SCeLQ0pbHpbdYSyOr0A+2KDGhlZguFcUV6VQxhZrDl+L86qCH8Q5FCK8dMgA3DVu/yVr03qBnURx
wKn5xkgG+W4gFT1qIKNjdc36G7tHg8Ku6cxmn2OZuw8iDWsXBQaMZChnMTm6bXNdw+68HxocDDvI
WicT+YUnce100HRaYYAjdRqVh6Lc2DWQAy03BF8O7L4wMDDnG7tyIBBnSIIhH8ogbeMOTIdv6cRh
e96WyLrKvnOvAQ9gsLcI0zltJBPyZyjepg1q56WYoK/o7HEUhFB01fI+zFM3v3/JCJiKDUsdS2FN
VAe8r09I8HRmIRntJ3UpGTtFdcJ5MGjGrAFtP410zPXi3qo2WR4L0r7YMmEYYmmOocBayDI+YBlw
xcYUgXbHSapms4jWfGgoDIGXD6u26vIzw3ZuA6m9h8i8gBUQX+ISam/d6aeKrNDZ5Chwhqi48u32
xvMEcVK8ynhfxLN4PNl2dWxiYlB26w71utY09MspQCCXUD11sOJWaanAf6oNlBDo8wOCLdfZQBg8
WI68tpGezwjxXcLijs7zMvT3MYE1WAYtRNf1h14pdjiRelujhr2VVy3Jt2MVnCKKy6GGnnKpdjNk
R5JRSFEhIk8OEuziarvZUMPEHGDXEpzpfpzVFdZLjX5K0GN1KEP1jCxdc13oIF8mEmgaPexqVWxi
MeOdBbRoz4GfIEyPO4XwfPosrbYYOxrnKdq8OXRkhG3Sl9hUJDzChvK84U0tKtPdNDF8HU3WH7LC
ICisgjGthbJ3nyc1EAV5C5Lh3Ba6P2xczGWIW8DaaSJOWtSYcw6VT7EN4bMEDb5ONelLS5MX9wLz
ybF2WXxZqkN2l9WkvftleSMc/KWjQdXu6tyGt99VKPWIsiHwlx1pKhum9VFyaCgPmZ8sDN+WbqNS
A8lXfTItRkxTy4rlZEKNpgQ/bXf0XR87O4VG8ed4yPPZb6OVrUPxm446pZIjzkpsBTo9ny9WXYFN
JiqtALkZOVKLtLaiee/KrPjj0U9Rk6PgM6xTGEIpr6cSRf2cPJLikwNf9mQPYJMdIJVDSjKydvFS
NmSx5NAwaHHIUaq1EKRnem2DcbLrnA42XigpldnpNNmEsC4dr4EnhqH3dasUyQmy5vMKA2tINexD
KirZ02HsjmeB+TSNjimAl2MoMwe9xR6xMigCJ34s0A6ucCMSZI7mbNAerfm0XpdhoXKqG4HazAlo
XBiVdgOLHSNyAgqBXJSz0pOsNXS8BoAR3RSavPHMAsuOPIMsAIOyW+dUJi7xxFRjgne6lJyG0k/P
oQP3Cxnq5TbKL4TkG4fIp4tuVfaZolZ4ElqPYkw/xCfGnyUC+W5rkkQVOGMcCUpYNakuA9oOq6kT
C2FtLYpLR+ouyvGEJ4LiVunSHRVX/knNST9ENAJtu0g4qWG4K4zIvUFzSHu/czfghyixWqvelD2e
OUGf4d2PcmeFnwkJQ0Zy76IZk0kWqhxYOEVjIZNAS4n6OO8/WxpJYBCoifDsTkL0gct2aLB5CoEv
s9G5x8DyXXNtup6NfzoknjSrFaFftKJBr5cXtKKoorzL/NpRXaxTBK5JjYmLTlOMipj8SsNT61Eb
4/IgtgAGtQlVmJWEm2kqDHWQb02N1rwydPF5B1xw0mXBrihL/et8bwdf2oBI4vrjYhBsctj/ulXD
9ExmA4+1wHYHQd9UOrB/J9BhNDhAOS1lXA15K3SLzoPTg463YbeRvRpadZBj7mlgITVNEcDHbO1j
R135TY5PuHlvDnF0yB0jPNROdzli6MROZLtYFO66sn3GIVWuGllr7jz5pOoT/8INLyUvCc7rAUVf
HA3WLtCr1ZDnGsaH0GlwpW6uUIiUNKBQqMWYKJxMs/xleaMBDIMZygybyPVAcjD54926jfSQnEux
0JTWP5/+CGBUVhbu5bjo6VhDd/5pBR/3tBsq8r6sPFu3hJPOHdRHkCb73XTOyAp3lWZSsadbxplL
xn/OSDx9rQv6hk3Z+DcKpk5EqXATpH5MFZuhSg4OZhXIRZ9m80B34yV6R00V1X1YEOTl9zoEgkZq
lo0E95yIarzoLBxd03YUniR+lNz5aXbh1H50Z6flaaDAms+DULuJ8gjbCdLEZ6UCvwip6h0qgmRe
6HRwEse+DBwaPBOipDsOPVsPxhHMLA4GuE9rniuve3Zmrkhoddog+aRIxH4VmWWGWX5KrK1uDeUq
DaDEzCCTJv2NaDwV3zvjAk2IPFH3ISGdSS621UqpHTooFytar+FqFLwTIqOQbS8PCw4BFf7+kn3w
4mpfYTcPxQtRJd5+WBX0OghOrfmkwiemc1ua3qLuTXlVWvmN6djK3sg0bbRfsaxNG3WXSh0HZ6IW
D5VEdqNh+9mhU4H5HAcjckE3GYTmoQ86JDTWcJhWNpRRPmHbZIf3eoXJfgtS5AcO1vOBlu+/Htss
S930pX3rOK13Rx5ehzzeZlst8S/tx0AspSo5aqKoWics3hwnIBALh/Yb5rRhsSohe22VSNlnGm7p
BdnYnts0K/wKvgDBydsANcJCoNyZi7GLEHKaiiy0XIZqA3gOngaw31yzYkqj1arR7GQnFzNoNCDs
Th9g3tuteemoLDs/rud6ova7l3dvohGtqpiOgFPnPt5yEDJTzoMz4PlhF+GiAQwhy4cudP1NWqd3
pDn4a7cIH/g0/hVUouqkCRV1W5hWfmuBNy86qYPX3lALyHUVL2Q1JI/a7o0rs7yIx4ov75x6I9n+
qdGK4GAnA54j5pPRyAReZGV5afmJWEhJ8GSjWD2w89Md1OR4iTMJ+2qaEZkZ4FCQyi19GqPHAqNJ
yMvrS2selsWwhV6I18bgYw4zJI+6kz14AZFnGHvC5O7lpjvpykRs6yLSd2Elb5WWZFlEfeLBptWb
+PEXLSqsO6yHOSuF5rPVy7djx+G0szAOTIL8knAhrOj2sFkazlUMVArTfK4IdgKU1hhkYL8xU8ae
INKaaI//MbQJLIYAZSuYqXKsOddukagrvNktuGGRuYW4hX+GiO077MQgLOue/1mupWTjKLgDNbWS
LKKmHvlKOtYzWZDtwdHDeSLTwOc9CA+dI67t0VilEYmy0Du12QlEIqem7h4sYSbgh7ha1Ink7dr4
WW4CjsR+C8zwMoltC/dbOCJog7zmRqN7vtVydBCDn6IBrop90LjNeVwGOJKl0vC19BASFNGpZYfu
CZS09tMlelacS0Ga1jG3uapV+KC1rAb3amsDRcVJtCeUebjDrwCYk8qZ4/m8GdUfrVfvzCo3aJsj
DYkiumWQdq5kC3lIBpH02nbkFBdT8K6q8XQILJl1lnooUsavmiRJd2mEGoGjqXGbwSKdmzpdRuyg
gpU1wAnCdvpBty0iiia8xfT13ZTrpwaQObFWleOIA0saXMlBbV/pHkJXnzNRKqJ7yYi6vT+a+6to
OjSfTrOngfNrdZ2tEt8eFiJ1JUxmeCGm41NYph4imIw4mIQk5U5Wu31D5wsjpARmyARCuPExmuiE
lYGnRuvEW71OtFUWinqr2Uu5r4l5GNFH1meNXjEWTWNhT3xpK3JMUcqO8rapV4FWy+eG7twOtFDx
gCJLSUF7gIYZ2wqprq8j2EYk0hfDnRc5WDDws9jfcHbsPAnGZwn5xvFSKJuldko3X/kUBcCxdSLv
eq/6NIw8xFbDn8wzJG3TWWVzjYLlWEHPXGAajBjfqKXbrrU2Hg33Q1PnM2j2yKtEpV6y0+OhncV0
15MywKir2biosJjnNckDIlMXLhdtzLqDtZOso6nUVpzAmmciiw6q5YTnTiLQvITxffkE3tbtYwgZ
LzgMjqDIWpLM2AMO4MpYZdJaoSE3xyWR2Ev4xqfOqP7zLSPDD6RhR4qEuvB8zzuwMTxQjiHkL0lv
JkpiFUfxvgbL3BojCheq0Rf8XXVWnlaZd3F/mBqVQxU4Z3GcfaL10u6k1qJZPizwPhjW1JA6XuCN
uSbHvFujQ+9O0mEFSEBTIqd7LpqkWU4QMk78i6aW6QTGGK5WVdcsrdjqZlkW+bOgS7PHNsjh0fjJ
rVuX9zkN2xOjUaOL0JaCPeI3czZ6YekPHpEiKdtbRq+R2JJCKzDyisvbUJQXvlzCyx2/imUcfLUu
3ui9WixYFGM2aQIbpUy+crtMuYEORHgG/Tx87ZJT+urWWii+NwO4TG+seBPFRNeTlAw/Trsc0wzg
VtKD9MQRV8DzXkKRUQ8yw4ScJYeXwmdA8OgYRgZBCvxAAGSFCq5XdRHjGtIYBx3sZgE4Mhrf4sEw
Jt1WiV0tkcJhzww/PvRhx7iXhtTGc9prAoVGTXSJyMyzIVEb0nPrK4W0HaQfOONKwrorHFwAREqM
0cAhGr0ue5WFfaONYwuGAtE26Kr5dkqc+4/H7v94z9nFS7Jc+c//5OvHLO9F4PnVD1/+8zpL+Pc/
x7/z28+8/hv/3AePnLyyL9Wf/tTyOTs7Js/ljz/06sr89q93Nz9Wx1dfLFKCSfrL+ln0h+eyjqs/
/+7L5+Bjjhe6yFB1XmNY/sMl/tIPTZ/2X17ow/N00es+f/7HL49ZnVbj/XlBlv7y9Vvrp3/8oij2
d2F/v93S9Gn+7ArxkTuun7i0rn3EucvQLVm1wPXQWf3ygb619/XbivpRMWWZb8q2rhmy4Xz/qH/7
hX8wBn/+8b4N9cuU+ePr/NkHeBmdcQgcQin/46df9m+MgKF8RB+sqLpmO6bOp2RIvx8B+aNmy6qi
WZrFTmc5hFDy+76bTv9qFvx0U//2KP21EVAskkbfNgTqR1WH2MMgGIpiEX76agiMj6ZqOo6qqoap
o5dWSbX8ew2BRjTsm0ZAUnjM0z+yYugIghzj1RBIhvZR5T2QZQsbcWJHjb/dNNC54zeNgWZ+NAxH
sxQH2hdl3g+zQJG1j8RiQ/QDY1TG6fB3mwX2W5cC3WSm67aiyZYDScEZL/jdUqB+1A1b41Qr66ql
6qb8t1sMVf2tQ6A5Hw1gXEhujmUbimHylL8bAtpEH2XF1mTVUVgOZZaDv9ssUL5OzB+2ln9jR+BF
MA0dXZ7FtiCzIL4eA7aCjw7SVlN9eeP+0lbwF37ot6oBPCR+moqK4Ln8rjL5H3/g247z8wW+qxl0
y1SUX1796FhlvFz896rjn6+Kjmm/++6b3/a/6Td9/etfP+LPv/zV7/r2ub79z1XwLI7i0YeZMlZR
X290LOn+8cvJ0RfH4HXFw97z+338VBr9tgD+2WVJGxF1+e06YxExljVvveryOBw/XOH7m3+71lSh
yUyet156LY6vB2FMun7zRUtxfI6/XeelmnyHweVei1cXHTOy33qvm0w8/TAE6jsMwbZuj0H17fam
IdDe4bK754dj+kOhrr3DDDtPfhgDk9X+rUN7yTlGfLvMNATOO8yCq2P9FHz4VRwfguP3F1dl1sy3
3vIVR8rXVx2X/Lde9SYNquen6Z4/LNDVHqvnV2uEqr7DaN89l9WHk2MafbvfccQ5f3378g/Pe39p
Ufv0nDy/WiRU8x1evGUWH9MPq+fpCP/tJsd71nmS7zClr+v04QMO78f06dVgKzKblDUeRt/6WH99
qD/s6/LVfPl69XeYNP/3sLhaHG4X8//6MD7aZ5F++Gl2WiopmoZmKqrNMcrWdf1/HLg/2kp/O3P+
vMG+Pk3/+9//OsjTXNQM++3VAbXX78/tdSXxAtR8993/N6XE7Jgen15NgvdYkZfi+TkdJ++3eToO
4YgQ/P75/nclyv65Cx6zb9cZr6qY77AzXVFNVR8uKLnE8wdu+8Mezvoz9f33v0mV3+E3fV1Nr6qf
ltHxiPLW4ZlxAXGMP/yaPIvg8dVjHZGqP3uxWWb+0no6O4rg4eH5hx1XljkV2vKffIKX6/9/fIGh
bL25uv/7vb+/fvEIGgjK6vUDeYdX7dfhWTwcg/D1hd9hR/5VsCO/LlTeobKiePDi49Nz6X+bhC/L
9rev/vcVxL4/prClvl1ouux73LBf//jQ3mEFOBF1+hx8f6/aO9zr7Jg8ZE+vn5n+Z2/7X1xMrkTw
YUfV92ql0v9smfqLF2avT19f9B0m7gr8/wMqRe/D1a+H74dYkd/hya3Tpyx9Ll8PsgIk8eZdgSv/
eNV3WB82x/z10jABTG/dwba98Ehn/OHNAHl8+zCc0ST2eX7i+dXMULR3GOKrDDP/P7r2O0yMLQBK
5P88JO/wXu+OGfvyyzObiqmxyfPWR7g/Ph6zn14R4x1Gec+7R+jb68dnvMMQ74/xU9C8Ptcq5jss
GVz42P/4Tpvv8OTOnvPja5DKeodHd3EUx8fn+A9PnmPb461T4+IY/VSq4Bv5DhcGGg7yPGAB/Xax
aZ+W32HWXQWpd0Tj//zqyso7zI5r/xj8eEpSxy7iW8f5+hgGP4+0qr7DI7w+Bu3rdV99jwrjGlbG
WBb+uMzhifD24bgZHp7/YDj0dxjp2+C5So/Jt3ucJt17LHVrZJN1/vVF/P7qiqHK73DfyFOOpR+I
P/oNlm6+Q31wlQMVxv0frSWjyusdXsx98PQUP39YYJ70/Qi9NHL+9TvECvGXTrpX/mg/Ccz339xd
y3LbyBX9FSxnquIaARRFcZMqkXrZekQRaU2Vdy0SJnsEEQoe0kir/EbWs5pFdvkD/0m+JKcB9oS3
AQsicSp0vJQsN5v9uI9zz7ld4nCrH4Gqf6/HAEoK/6C8M2hko3///R/pnXpW3rWezoSxQeq+19kl
oA9jfR8n784NIrf6dXoBVG47jD0PEcvf5XbPfzrUKoaSRGnvr/liqgRw0+91wZggfOhhfDeNvZ+8
sbpD9qfvRXiAguQuqvf2226eBZ4pdOrXAp/2dwCYQqndfvAr9S7CQ29zrd6laW7HKyKy8jMIez9C
glwzMsGWnKuHbO5EI+W0G233FvGgAg+z1dahKS0v67WvgDxbKveGkX4RF5ZRchnG8LWwNRImZETT
R5E3UtGjmsYCNDF0gbaBzUkO3PQeQbUdytyRPuF6I7ef5omCbyinWN49wrW7xAInapaLGfuvQrFv
9E9XgO6lsfP7jUu8vQvX6e/0dt6EwILwsMAuVC6bvJjxBCB0w98IrsaWKiwHn10ovldFuJZf+Y07
f7BAbXqSOVcXbbUqF2HNcZ1MNTCYuXNn1xvxKE/iB2G6fEiSKrHfeoOWQE5djaMo0rWa8EGemgqK
xBhM7aTlQpQAUc2cO36nXzEz663HX8xNkDPew/usYCvu73Z3O+CrdcBObb2Ryjkde/ud/d0AT0Ds
QgLiI0J9lcNQRt3bMz91s/2/8P4g8iczubsMKOY6T539DBgZgMnjw2d71op0uNO1P34t+t7eqSit
UdtzIB3TN+F0IlCt5KGpGJl8VTvxpoz4ACWKJBGRTGOEj7WBmOM12mFhcuVcfUJONQijmc4lMlNx
POuvwQBP2WlVkAROw+QlxGPOTqnJ0F/LIPJr5715TTB55XAxq654g8nn0Qz1e7GDzdezebqHoamQ
iuSYwbJ6n2AZJIlkj3DgjtIMvVvFIiAybb1nw5fQZPB2IGP7eoSjcKwrTJpexZmvfxSOFZ7wtkDN
6pxBc2q9FMeJWkxE2GckA20vxYm+RWjm0DIZ1YMTqNwWqXRbzalU87U4CRNQU4U3ZKBFhl0lV7dP
uBXDJIb6TRxff4cw7mmO8kkiFsE3CpG2p+E9ClWOcfB9wjV+n6lIztaICdvO9kOYOAfMDwjY5wfA
0xfqWTJcfYYHOlfZo3MaGIyPc53Nczc08asZ4foGbRTFjygvygO8S1jjcw27noULgOaO5sJIy9oe
jPP81xDkGjxka8cqoCdGbeoijqZYEzFutxEhajZrKMMrh4TZJVwR1EIyOVlGGeoyzOZhYiyFxPaM
OLTt3gGIeFLSVjBcM5TirmFjML6vwH/Bm/GSNcAg5V7H8HLy4kET2n55zY12mYKApAgDF1Yz0QtR
kAoYWcfowRFmBT4hWBs9KiR0ydR+9SKvDhhL/BROpfMIGLqk0ZPOQB91j3HAcHkf74z2TQSXQKDs
ymyeci2Z2Wdge0xjmTZW8dr13dMNgqsJzh0ahwiLgabR7ecOiwwHFaLHiR2rOCGMrGYEFrBzt3uE
1UZNPfTizwheBMfeh9aeY5hBxwMRLQSnUs7e7+8x4rkzdOB4FKvd7/to5NQY2G4T61qS9NvCXatf
YVkzXf3VEdDrzCp0xWfZf7G/fBUVSvJbGQ3Yo735FUfdRKMSV4A3A5Xc5lL5QvAsB4tZriNZnmQw
xcxsUU+VIQwh5hrPQ8ju5qgjiqEZusFL9ajSVNWwZxiE26F6RtBRh18wIuehc/a6BJt0GN/rhVOy
YwS4dtyFdx0+4CE+PbEXxfgABokVeIMrEmPEo8cYFo+noaQ/hdQql2XCak1sfZd7ChGzXl0MtOqw
P25uRD7gsjjbiP4w7cddLseFSlD+NvIzO2SRD3YJwZ6JElJI3FQmhyZksVdA0LLYsEmETwwYKv9R
5p3pLEsLs30ZPmppqhhsyFL/d55PZKyAXi92pTY/L2PkGXqqpsX0x/GtmsklYoA1pupWrs8QZzNO
6+wiXj9r/2WwFzca0C7UkkhRPaTWXmkdKszrXcLSDfAgh07n+EhUQGuNPSTE7b/Ux9Grn0AICwZA
TLRDIGfQoYagLEFsYZegDPoJNm6kZOwV9AgGrrxkRyBYIBXK5SVmFErK8REp4VRG4b3IsroMZBhC
gAxJBT5ApsydnT5D0oG7VRr/1e3s+L1m2XFd9P2/kcUbKpON5jflUAJwhD1BWmxs7Dchij+IZtBP
i+yDcP6RGwDYW91cgkEexFkKPYYY1meMC+BNZOYM7cgAmgZoEVeXgCHvGM7VdHVMBhpkY2mDURgv
h9c+pd9mVBaKQb0fDq+HP4r5Ew4bFLthEssGBs39NZqxfzwcjWa5wngzXPAfjQsKsmR9KsPoBjNU
D6F3EyZTEV13CRDt4S8aVRyZb5gmcf81bZt1vMDz7Q+ZHabI6AiTPfobeNQxTFzkneQI3YT5MK3r
Ws8akZujs2WghkfZXMcP0jIzJCQGBjmBxl2OvE/I+k/UrbyE+4TtO0HLB7FlzbBj882uHgQ81t7+
JAy//CsLvSnETe8fYycG9hme6ixcPIvFqCEt52tT3c71rRsC+IwyALRXcTYXETtg4/bLjPk6q8BI
wC7QG2imUigY7AwLMILhSMBaiDMpQ/MppRCIQ55EiIFmnXb2m2fxKE47gxLu8QVc6UQiJj5Dq3ah
oCeEclGaM5/hjvAytLGTLjzFoOVdakTddqeKc8Yw7cWozkIwss3SXL4baGDcuZg1A7q8RkzvFCcY
PUaWKoSKIiVgELJGpgIp6QUBJ+02mKV3HqI9yupCo/e4/XHzez0Cd8FVezC6iI5QW5L5E8PXjWOZ
hASmwXfbWG305bfYw6MDX34vML2r5Ms/FxMt4figQ1hrNDXUruagQ8h1xmrx4hq7gKHO/jir3EIG
Bw5p8B04496xSkUggC7z7XcTHYK1E8cGFFEnYAZTmLAzLLDGPUKA+KkSdweMstgnfX+rbp+kxWA0
hi1taPV+MwhlAzRkGCN8ERwtqLfson/Nzm0PACxEh98hAlirsOx+y1BsKVL8DreiTpHJYAGCvfk5
ju5qCArmxQ+0s+zv7YHTs78PVWljsL+9G1gKSL/DfU9mJrKRQAejbcwALcQcajuDczZI1Is03Izg
zBRVhA9jgAXDOIpdsIvRtOhoAi6HbPrA6M5bMiMMUunAXgyXe6zwFJupZdd02+4RkNCTHO1DJT5F
aUqGDB/tH8TR8BnSLdMCDhy5ZxtyFIn4PiEwvQqTXA7aaFSbQcuPSe5OFg/Q2I/5WrjUPO4NctkX
dIAWGxc0417bcwN1iv/v0CmUja3RTV7dx2JzGEjDAHo9lxNKyHBGxtzGtfwVRl/TQZw/hllNGNOc
NzRfhGFs6EQ/nIXoQbSY/VhnJRlAc9HSw7wSAAaEsfJ1n8OQLplHL2vHJrCVPqgE3LSafWBkncf6
F5F6M7p9HkP7YZ7zmOJ5HtOOvuDjm8clK22IX+3s/samNUsvbp7BrI5PgLEGaP9W185wn4BcLede
pP7mlJp44Y8mPKaDtRSXMdwlaLFChFJt4LJ+Ues0hIZoeUCL73AxOQQzLbK/E2V9tMZo70dP46eV
4MqOV8QUDN6mJQgWHa4XXtEIxxsDLsbrvI7kmCHu+hDPoQKFJT/AK8MCo/EZXVuN9MiQ2q/D8LNY
KkYicYbuhbdA8OTAhLsxnCfo2goBQY3l8xnNJa5UdP+MAkB10RlPZpS1MoePiLdd7TptHkNehk/e
UEU1EiSGLutSOwxxBr/iRi1ADJFhOoP6eYmCpByV4VHMAn8KUe+VLULwDGP7zbvS2QSU3dqgDb2u
CB+gHqBEMl+hhnjB6BKBa+MWJgkGHfFZil6f9S3Cq/3n1vdRo/B5Av5uFApnFDA6UZQE4VOQgxfq
T95BChp7ioejC08Ilr5pPe1NlTfMF3ORWqC7Wfv9Hsd3SCfFJQgY0f8YxEQ5W4a8apxDcexMlnDo
f8bJQYhswqfjPEMLaruuRTWJwdP4GVFgjSMKGA0KKjlnQCFr6CmaCCznLA89dEWEwHhoOuMbeY41
ZquL3gW/HI93A+OGfnUHvZKbGxhsiHHU/Tf5iKv5i0mEGPXP/wEAAP//</cx:binary>
              </cx:geoCache>
            </cx:geography>
          </cx:layoutPr>
        </cx:series>
      </cx:plotAreaRegion>
    </cx:plotArea>
  </cx:chart>
  <cx:spPr>
    <a:gradFill>
      <a:gsLst>
        <a:gs pos="7000">
          <a:srgbClr val="3F70E5"/>
        </a:gs>
        <a:gs pos="100000">
          <a:schemeClr val="accent1">
            <a:lumMod val="75000"/>
          </a:schemeClr>
        </a:gs>
      </a:gsLst>
      <a:lin ang="5400000" scaled="1"/>
    </a:gradFill>
    <a:ln w="12700"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13" Type="http://schemas.openxmlformats.org/officeDocument/2006/relationships/chart" Target="../charts/chart6.xml"/><Relationship Id="rId3" Type="http://schemas.openxmlformats.org/officeDocument/2006/relationships/chart" Target="../charts/chart1.xml"/><Relationship Id="rId7" Type="http://schemas.openxmlformats.org/officeDocument/2006/relationships/chart" Target="../charts/chart4.xml"/><Relationship Id="rId12" Type="http://schemas.openxmlformats.org/officeDocument/2006/relationships/chart" Target="../charts/chart5.xml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11" Type="http://schemas.openxmlformats.org/officeDocument/2006/relationships/image" Target="../media/image5.svg"/><Relationship Id="rId5" Type="http://schemas.microsoft.com/office/2014/relationships/chartEx" Target="../charts/chartEx1.xml"/><Relationship Id="rId15" Type="http://schemas.openxmlformats.org/officeDocument/2006/relationships/image" Target="../media/image6.png"/><Relationship Id="rId10" Type="http://schemas.openxmlformats.org/officeDocument/2006/relationships/image" Target="../media/image4.png"/><Relationship Id="rId4" Type="http://schemas.openxmlformats.org/officeDocument/2006/relationships/chart" Target="../charts/chart2.xml"/><Relationship Id="rId9" Type="http://schemas.openxmlformats.org/officeDocument/2006/relationships/image" Target="../media/image3.svg"/><Relationship Id="rId1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28</xdr:col>
      <xdr:colOff>499200</xdr:colOff>
      <xdr:row>51</xdr:row>
      <xdr:rowOff>65700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178F5880-2530-44AD-96C1-742F0409B924}"/>
            </a:ext>
          </a:extLst>
        </xdr:cNvPr>
        <xdr:cNvSpPr>
          <a:spLocks noChangeAspect="1"/>
        </xdr:cNvSpPr>
      </xdr:nvSpPr>
      <xdr:spPr>
        <a:xfrm>
          <a:off x="0" y="0"/>
          <a:ext cx="17644200" cy="9781200"/>
        </a:xfrm>
        <a:prstGeom prst="rect">
          <a:avLst/>
        </a:prstGeom>
        <a:gradFill>
          <a:gsLst>
            <a:gs pos="60000">
              <a:srgbClr val="009E75"/>
            </a:gs>
            <a:gs pos="0">
              <a:srgbClr val="0DFFC0"/>
            </a:gs>
            <a:gs pos="93000">
              <a:srgbClr val="009E75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254748</xdr:colOff>
      <xdr:row>3</xdr:row>
      <xdr:rowOff>48186</xdr:rowOff>
    </xdr:from>
    <xdr:to>
      <xdr:col>4</xdr:col>
      <xdr:colOff>514248</xdr:colOff>
      <xdr:row>48</xdr:row>
      <xdr:rowOff>120015</xdr:rowOff>
    </xdr:to>
    <xdr:sp macro="" textlink="">
      <xdr:nvSpPr>
        <xdr:cNvPr id="3" name="Retângulo: Cantos Superiores Arredondados 2">
          <a:extLst>
            <a:ext uri="{FF2B5EF4-FFF2-40B4-BE49-F238E27FC236}">
              <a16:creationId xmlns:a16="http://schemas.microsoft.com/office/drawing/2014/main" id="{D781A0C1-B338-4E85-9ED4-6D44F736489B}"/>
            </a:ext>
          </a:extLst>
        </xdr:cNvPr>
        <xdr:cNvSpPr>
          <a:spLocks noChangeAspect="1"/>
        </xdr:cNvSpPr>
      </xdr:nvSpPr>
      <xdr:spPr>
        <a:xfrm rot="16200000">
          <a:off x="-2713024" y="3587458"/>
          <a:ext cx="8644329" cy="2708786"/>
        </a:xfrm>
        <a:prstGeom prst="round2SameRect">
          <a:avLst>
            <a:gd name="adj1" fmla="val 10909"/>
            <a:gd name="adj2" fmla="val 0"/>
          </a:avLst>
        </a:prstGeom>
        <a:gradFill flip="none" rotWithShape="1">
          <a:gsLst>
            <a:gs pos="0">
              <a:schemeClr val="bg1"/>
            </a:gs>
            <a:gs pos="84000">
              <a:schemeClr val="bg1"/>
            </a:gs>
            <a:gs pos="95000">
              <a:srgbClr val="004231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294831</xdr:colOff>
      <xdr:row>11</xdr:row>
      <xdr:rowOff>128165</xdr:rowOff>
    </xdr:from>
    <xdr:to>
      <xdr:col>5</xdr:col>
      <xdr:colOff>113224</xdr:colOff>
      <xdr:row>19</xdr:row>
      <xdr:rowOff>51410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7" name="TIPO">
              <a:extLst>
                <a:ext uri="{FF2B5EF4-FFF2-40B4-BE49-F238E27FC236}">
                  <a16:creationId xmlns:a16="http://schemas.microsoft.com/office/drawing/2014/main" id="{96C0F7A2-1AC6-4C44-9654-7E460ED4731D}"/>
                </a:ext>
              </a:extLst>
            </xdr:cNvPr>
            <xdr:cNvGraphicFramePr>
              <a:graphicFrameLocks noChangeAspect="1"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4831" y="2223665"/>
              <a:ext cx="2880000" cy="1447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absolute">
    <xdr:from>
      <xdr:col>0</xdr:col>
      <xdr:colOff>294831</xdr:colOff>
      <xdr:row>19</xdr:row>
      <xdr:rowOff>0</xdr:rowOff>
    </xdr:from>
    <xdr:to>
      <xdr:col>5</xdr:col>
      <xdr:colOff>113224</xdr:colOff>
      <xdr:row>26</xdr:row>
      <xdr:rowOff>11621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8" name="ANO">
              <a:extLst>
                <a:ext uri="{FF2B5EF4-FFF2-40B4-BE49-F238E27FC236}">
                  <a16:creationId xmlns:a16="http://schemas.microsoft.com/office/drawing/2014/main" id="{4A293DA5-F039-4C1D-9799-28918EA24C5E}"/>
                </a:ext>
              </a:extLst>
            </xdr:cNvPr>
            <xdr:cNvGraphicFramePr>
              <a:graphicFrameLocks noChangeAspect="1"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4831" y="3619500"/>
              <a:ext cx="2880000" cy="13451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absolute">
    <xdr:from>
      <xdr:col>0</xdr:col>
      <xdr:colOff>281223</xdr:colOff>
      <xdr:row>26</xdr:row>
      <xdr:rowOff>163292</xdr:rowOff>
    </xdr:from>
    <xdr:to>
      <xdr:col>5</xdr:col>
      <xdr:colOff>99616</xdr:colOff>
      <xdr:row>34</xdr:row>
      <xdr:rowOff>188373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6" name="PORTO">
              <a:extLst>
                <a:ext uri="{FF2B5EF4-FFF2-40B4-BE49-F238E27FC236}">
                  <a16:creationId xmlns:a16="http://schemas.microsoft.com/office/drawing/2014/main" id="{79B5083F-70B4-4347-9DD3-28D6FAD09D5E}"/>
                </a:ext>
              </a:extLst>
            </xdr:cNvPr>
            <xdr:cNvGraphicFramePr>
              <a:graphicFrameLocks noChangeAspect="1"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OR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1223" y="5116292"/>
              <a:ext cx="2880000" cy="15490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>
    <xdr:from>
      <xdr:col>0</xdr:col>
      <xdr:colOff>239291</xdr:colOff>
      <xdr:row>10</xdr:row>
      <xdr:rowOff>26534</xdr:rowOff>
    </xdr:from>
    <xdr:to>
      <xdr:col>3</xdr:col>
      <xdr:colOff>13211</xdr:colOff>
      <xdr:row>12</xdr:row>
      <xdr:rowOff>72675</xdr:rowOff>
    </xdr:to>
    <xdr:sp macro="" textlink="">
      <xdr:nvSpPr>
        <xdr:cNvPr id="200" name="CaixaDeTexto 199">
          <a:extLst>
            <a:ext uri="{FF2B5EF4-FFF2-40B4-BE49-F238E27FC236}">
              <a16:creationId xmlns:a16="http://schemas.microsoft.com/office/drawing/2014/main" id="{4AD8EF24-4168-4F52-B02E-B462657F7D92}"/>
            </a:ext>
          </a:extLst>
        </xdr:cNvPr>
        <xdr:cNvSpPr txBox="1">
          <a:spLocks noChangeAspect="1"/>
        </xdr:cNvSpPr>
      </xdr:nvSpPr>
      <xdr:spPr>
        <a:xfrm>
          <a:off x="239291" y="1931534"/>
          <a:ext cx="1610884" cy="4271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 b="1">
              <a:solidFill>
                <a:srgbClr val="004231"/>
              </a:solidFill>
              <a:latin typeface="Arial" panose="020B0604020202020204" pitchFamily="34" charset="0"/>
              <a:cs typeface="Arial" panose="020B0604020202020204" pitchFamily="34" charset="0"/>
            </a:rPr>
            <a:t>Tipo de Carga</a:t>
          </a:r>
        </a:p>
      </xdr:txBody>
    </xdr:sp>
    <xdr:clientData/>
  </xdr:twoCellAnchor>
  <xdr:twoCellAnchor editAs="absolute">
    <xdr:from>
      <xdr:col>0</xdr:col>
      <xdr:colOff>0</xdr:colOff>
      <xdr:row>38</xdr:row>
      <xdr:rowOff>162156</xdr:rowOff>
    </xdr:from>
    <xdr:to>
      <xdr:col>9</xdr:col>
      <xdr:colOff>393075</xdr:colOff>
      <xdr:row>53</xdr:row>
      <xdr:rowOff>155856</xdr:rowOff>
    </xdr:to>
    <xdr:sp macro="" textlink="">
      <xdr:nvSpPr>
        <xdr:cNvPr id="7" name="Ondulado Duplo 6">
          <a:extLst>
            <a:ext uri="{FF2B5EF4-FFF2-40B4-BE49-F238E27FC236}">
              <a16:creationId xmlns:a16="http://schemas.microsoft.com/office/drawing/2014/main" id="{A617601A-49D2-4DE7-8B0A-EF0902ACC184}"/>
            </a:ext>
          </a:extLst>
        </xdr:cNvPr>
        <xdr:cNvSpPr>
          <a:spLocks noChangeAspect="1"/>
        </xdr:cNvSpPr>
      </xdr:nvSpPr>
      <xdr:spPr>
        <a:xfrm>
          <a:off x="0" y="7357548"/>
          <a:ext cx="5867081" cy="2833986"/>
        </a:xfrm>
        <a:prstGeom prst="doubleWave">
          <a:avLst/>
        </a:prstGeom>
        <a:gradFill flip="none" rotWithShape="1">
          <a:gsLst>
            <a:gs pos="0">
              <a:srgbClr val="D3DBEF">
                <a:alpha val="0"/>
              </a:srgbClr>
            </a:gs>
            <a:gs pos="34000">
              <a:srgbClr val="00CC99">
                <a:alpha val="63000"/>
              </a:srgbClr>
            </a:gs>
            <a:gs pos="66000">
              <a:srgbClr val="009E75">
                <a:alpha val="74000"/>
              </a:srgbClr>
            </a:gs>
            <a:gs pos="94000">
              <a:srgbClr val="009E75">
                <a:alpha val="71000"/>
              </a:srgbClr>
            </a:gs>
          </a:gsLst>
          <a:lin ang="10800000" scaled="0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0</xdr:col>
      <xdr:colOff>3087</xdr:colOff>
      <xdr:row>37</xdr:row>
      <xdr:rowOff>87312</xdr:rowOff>
    </xdr:from>
    <xdr:to>
      <xdr:col>6</xdr:col>
      <xdr:colOff>590550</xdr:colOff>
      <xdr:row>61</xdr:row>
      <xdr:rowOff>78244</xdr:rowOff>
    </xdr:to>
    <xdr:sp macro="" textlink="">
      <xdr:nvSpPr>
        <xdr:cNvPr id="8" name="Ondulado Duplo 7">
          <a:extLst>
            <a:ext uri="{FF2B5EF4-FFF2-40B4-BE49-F238E27FC236}">
              <a16:creationId xmlns:a16="http://schemas.microsoft.com/office/drawing/2014/main" id="{F0FFAEBB-A3F8-4B84-A06B-96C071C83FB5}"/>
            </a:ext>
          </a:extLst>
        </xdr:cNvPr>
        <xdr:cNvSpPr>
          <a:spLocks noChangeAspect="1"/>
        </xdr:cNvSpPr>
      </xdr:nvSpPr>
      <xdr:spPr>
        <a:xfrm>
          <a:off x="3087" y="7135812"/>
          <a:ext cx="4245063" cy="4562932"/>
        </a:xfrm>
        <a:prstGeom prst="doubleWave">
          <a:avLst>
            <a:gd name="adj1" fmla="val 7199"/>
            <a:gd name="adj2" fmla="val -395"/>
          </a:avLst>
        </a:prstGeom>
        <a:gradFill flip="none" rotWithShape="1">
          <a:gsLst>
            <a:gs pos="0">
              <a:srgbClr val="009E75">
                <a:alpha val="31000"/>
              </a:srgbClr>
            </a:gs>
            <a:gs pos="53000">
              <a:srgbClr val="00CC99">
                <a:alpha val="0"/>
              </a:srgbClr>
            </a:gs>
            <a:gs pos="100000">
              <a:srgbClr val="0DFFC0">
                <a:alpha val="64000"/>
              </a:srgbClr>
            </a:gs>
          </a:gsLst>
          <a:path path="circle">
            <a:fillToRect l="100000" t="100000"/>
          </a:path>
          <a:tileRect r="-100000" b="-10000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19</xdr:col>
      <xdr:colOff>102845</xdr:colOff>
      <xdr:row>39</xdr:row>
      <xdr:rowOff>19052</xdr:rowOff>
    </xdr:from>
    <xdr:to>
      <xdr:col>28</xdr:col>
      <xdr:colOff>495920</xdr:colOff>
      <xdr:row>54</xdr:row>
      <xdr:rowOff>12752</xdr:rowOff>
    </xdr:to>
    <xdr:sp macro="" textlink="">
      <xdr:nvSpPr>
        <xdr:cNvPr id="12" name="Ondulado Duplo 11">
          <a:extLst>
            <a:ext uri="{FF2B5EF4-FFF2-40B4-BE49-F238E27FC236}">
              <a16:creationId xmlns:a16="http://schemas.microsoft.com/office/drawing/2014/main" id="{B904F48B-039C-4697-AD32-CCA173A34C68}"/>
            </a:ext>
          </a:extLst>
        </xdr:cNvPr>
        <xdr:cNvSpPr>
          <a:spLocks noChangeAspect="1"/>
        </xdr:cNvSpPr>
      </xdr:nvSpPr>
      <xdr:spPr>
        <a:xfrm rot="10800000">
          <a:off x="11841764" y="7046957"/>
          <a:ext cx="5953615" cy="2696741"/>
        </a:xfrm>
        <a:prstGeom prst="doubleWave">
          <a:avLst/>
        </a:prstGeom>
        <a:gradFill flip="none" rotWithShape="1">
          <a:gsLst>
            <a:gs pos="0">
              <a:srgbClr val="D3DBEF">
                <a:alpha val="0"/>
              </a:srgbClr>
            </a:gs>
            <a:gs pos="71000">
              <a:srgbClr val="00CC99"/>
            </a:gs>
            <a:gs pos="99000">
              <a:srgbClr val="009E75"/>
            </a:gs>
          </a:gsLst>
          <a:lin ang="10800000" scaled="0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17</xdr:col>
      <xdr:colOff>156482</xdr:colOff>
      <xdr:row>51</xdr:row>
      <xdr:rowOff>75025</xdr:rowOff>
    </xdr:from>
    <xdr:to>
      <xdr:col>28</xdr:col>
      <xdr:colOff>530678</xdr:colOff>
      <xdr:row>62</xdr:row>
      <xdr:rowOff>75025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7C44EDE3-FB5E-43F9-B68C-3C2B53325817}"/>
            </a:ext>
          </a:extLst>
        </xdr:cNvPr>
        <xdr:cNvSpPr>
          <a:spLocks noChangeAspect="1"/>
        </xdr:cNvSpPr>
      </xdr:nvSpPr>
      <xdr:spPr>
        <a:xfrm>
          <a:off x="10565946" y="9790525"/>
          <a:ext cx="7109732" cy="20955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4</xdr:col>
      <xdr:colOff>505727</xdr:colOff>
      <xdr:row>3</xdr:row>
      <xdr:rowOff>48940</xdr:rowOff>
    </xdr:from>
    <xdr:to>
      <xdr:col>28</xdr:col>
      <xdr:colOff>60447</xdr:colOff>
      <xdr:row>48</xdr:row>
      <xdr:rowOff>120769</xdr:rowOff>
    </xdr:to>
    <xdr:sp macro="" textlink="">
      <xdr:nvSpPr>
        <xdr:cNvPr id="4" name="Retângulo: Cantos Superiores Arredondados 3">
          <a:extLst>
            <a:ext uri="{FF2B5EF4-FFF2-40B4-BE49-F238E27FC236}">
              <a16:creationId xmlns:a16="http://schemas.microsoft.com/office/drawing/2014/main" id="{56D5ED47-1304-4A50-8AB8-E7CF205040D8}"/>
            </a:ext>
          </a:extLst>
        </xdr:cNvPr>
        <xdr:cNvSpPr>
          <a:spLocks noChangeAspect="1"/>
        </xdr:cNvSpPr>
      </xdr:nvSpPr>
      <xdr:spPr>
        <a:xfrm rot="5400000">
          <a:off x="5758065" y="-2182612"/>
          <a:ext cx="8644329" cy="14250434"/>
        </a:xfrm>
        <a:prstGeom prst="round2SameRect">
          <a:avLst>
            <a:gd name="adj1" fmla="val 3718"/>
            <a:gd name="adj2" fmla="val 0"/>
          </a:avLst>
        </a:prstGeom>
        <a:solidFill>
          <a:srgbClr val="9FF7E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accent3">
                <a:lumMod val="50000"/>
              </a:schemeClr>
            </a:solidFill>
          </a:endParaRPr>
        </a:p>
      </xdr:txBody>
    </xdr:sp>
    <xdr:clientData fPrintsWithSheet="0"/>
  </xdr:twoCellAnchor>
  <xdr:twoCellAnchor editAs="absolute">
    <xdr:from>
      <xdr:col>1</xdr:col>
      <xdr:colOff>388672</xdr:colOff>
      <xdr:row>5</xdr:row>
      <xdr:rowOff>44911</xdr:rowOff>
    </xdr:from>
    <xdr:to>
      <xdr:col>4</xdr:col>
      <xdr:colOff>382341</xdr:colOff>
      <xdr:row>9</xdr:row>
      <xdr:rowOff>0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FE00268C-1834-4622-95E6-AD1F8D636710}"/>
            </a:ext>
          </a:extLst>
        </xdr:cNvPr>
        <xdr:cNvSpPr txBox="1">
          <a:spLocks noChangeAspect="1"/>
        </xdr:cNvSpPr>
      </xdr:nvSpPr>
      <xdr:spPr>
        <a:xfrm>
          <a:off x="1000993" y="997411"/>
          <a:ext cx="1830634" cy="7170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rgbClr val="009E75"/>
              </a:solidFill>
              <a:latin typeface="Arial" panose="020B0604020202020204" pitchFamily="34" charset="0"/>
              <a:cs typeface="Arial" panose="020B0604020202020204" pitchFamily="34" charset="0"/>
            </a:rPr>
            <a:t>INTEGRAÇÃO HAGS</a:t>
          </a:r>
        </a:p>
        <a:p>
          <a:r>
            <a:rPr lang="pt-BR" sz="1200" b="1">
              <a:solidFill>
                <a:srgbClr val="009E75"/>
              </a:solidFill>
              <a:latin typeface="Arial" panose="020B0604020202020204" pitchFamily="34" charset="0"/>
              <a:cs typeface="Arial" panose="020B0604020202020204" pitchFamily="34" charset="0"/>
            </a:rPr>
            <a:t>ANALIZE</a:t>
          </a:r>
          <a:r>
            <a:rPr lang="pt-BR" sz="1200" b="1" baseline="0">
              <a:solidFill>
                <a:srgbClr val="009E75"/>
              </a:solidFill>
              <a:latin typeface="Arial" panose="020B0604020202020204" pitchFamily="34" charset="0"/>
              <a:cs typeface="Arial" panose="020B0604020202020204" pitchFamily="34" charset="0"/>
            </a:rPr>
            <a:t> DE CARGAS</a:t>
          </a:r>
        </a:p>
        <a:p>
          <a:r>
            <a:rPr lang="pt-BR" sz="1200" b="1" baseline="0">
              <a:solidFill>
                <a:srgbClr val="009E75"/>
              </a:solidFill>
              <a:latin typeface="Arial" panose="020B0604020202020204" pitchFamily="34" charset="0"/>
              <a:cs typeface="Arial" panose="020B0604020202020204" pitchFamily="34" charset="0"/>
            </a:rPr>
            <a:t>DASHBOARD </a:t>
          </a:r>
          <a:r>
            <a:rPr lang="pt-BR" sz="1100" b="0" baseline="0">
              <a:solidFill>
                <a:srgbClr val="009E75"/>
              </a:solidFill>
              <a:latin typeface="Arial" panose="020B0604020202020204" pitchFamily="34" charset="0"/>
              <a:cs typeface="Arial" panose="020B0604020202020204" pitchFamily="34" charset="0"/>
            </a:rPr>
            <a:t>2021</a:t>
          </a:r>
          <a:endParaRPr lang="pt-BR" sz="1100" b="0">
            <a:solidFill>
              <a:srgbClr val="009E75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0</xdr:col>
      <xdr:colOff>466528</xdr:colOff>
      <xdr:row>4</xdr:row>
      <xdr:rowOff>156453</xdr:rowOff>
    </xdr:from>
    <xdr:to>
      <xdr:col>1</xdr:col>
      <xdr:colOff>375634</xdr:colOff>
      <xdr:row>9</xdr:row>
      <xdr:rowOff>140925</xdr:rowOff>
    </xdr:to>
    <xdr:pic>
      <xdr:nvPicPr>
        <xdr:cNvPr id="15" name="Gráfico 13">
          <a:extLst>
            <a:ext uri="{FF2B5EF4-FFF2-40B4-BE49-F238E27FC236}">
              <a16:creationId xmlns:a16="http://schemas.microsoft.com/office/drawing/2014/main" id="{C0A84A30-F022-49FD-987A-4CEDF42E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11200"/>
                  </a14:imgEffect>
                  <a14:imgEffect>
                    <a14:saturation sat="23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66528" y="918453"/>
          <a:ext cx="521427" cy="936972"/>
        </a:xfrm>
        <a:custGeom>
          <a:avLst/>
          <a:gdLst>
            <a:gd name="connsiteX0" fmla="*/ 543 w 1220509"/>
            <a:gd name="connsiteY0" fmla="*/ 176 h 2198131"/>
            <a:gd name="connsiteX1" fmla="*/ 1221053 w 1220509"/>
            <a:gd name="connsiteY1" fmla="*/ 176 h 2198131"/>
            <a:gd name="connsiteX2" fmla="*/ 1221053 w 1220509"/>
            <a:gd name="connsiteY2" fmla="*/ 2198308 h 2198131"/>
            <a:gd name="connsiteX3" fmla="*/ 543 w 1220509"/>
            <a:gd name="connsiteY3" fmla="*/ 2198308 h 21981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220509" h="2198131">
              <a:moveTo>
                <a:pt x="543" y="176"/>
              </a:moveTo>
              <a:lnTo>
                <a:pt x="1221053" y="176"/>
              </a:lnTo>
              <a:lnTo>
                <a:pt x="1221053" y="2198308"/>
              </a:lnTo>
              <a:lnTo>
                <a:pt x="543" y="2198308"/>
              </a:lnTo>
              <a:close/>
            </a:path>
          </a:pathLst>
        </a:custGeom>
      </xdr:spPr>
    </xdr:pic>
    <xdr:clientData fPrintsWithSheet="0"/>
  </xdr:twoCellAnchor>
  <xdr:twoCellAnchor editAs="absolute">
    <xdr:from>
      <xdr:col>5</xdr:col>
      <xdr:colOff>133870</xdr:colOff>
      <xdr:row>4</xdr:row>
      <xdr:rowOff>136071</xdr:rowOff>
    </xdr:from>
    <xdr:to>
      <xdr:col>12</xdr:col>
      <xdr:colOff>591120</xdr:colOff>
      <xdr:row>16</xdr:row>
      <xdr:rowOff>10071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F3291132-CF55-425E-A91F-838E947A67FF}"/>
            </a:ext>
          </a:extLst>
        </xdr:cNvPr>
        <xdr:cNvGrpSpPr>
          <a:grpSpLocks noChangeAspect="1"/>
        </xdr:cNvGrpSpPr>
      </xdr:nvGrpSpPr>
      <xdr:grpSpPr>
        <a:xfrm>
          <a:off x="3195477" y="898071"/>
          <a:ext cx="4743500" cy="2160000"/>
          <a:chOff x="3203444" y="968644"/>
          <a:chExt cx="4751572" cy="2195517"/>
        </a:xfrm>
      </xdr:grpSpPr>
      <xdr:sp macro="" textlink="">
        <xdr:nvSpPr>
          <xdr:cNvPr id="16" name="Retângulo: Cantos Arredondados 15">
            <a:extLst>
              <a:ext uri="{FF2B5EF4-FFF2-40B4-BE49-F238E27FC236}">
                <a16:creationId xmlns:a16="http://schemas.microsoft.com/office/drawing/2014/main" id="{BC81B428-1866-44AB-8177-D48F788475C8}"/>
              </a:ext>
            </a:extLst>
          </xdr:cNvPr>
          <xdr:cNvSpPr/>
        </xdr:nvSpPr>
        <xdr:spPr>
          <a:xfrm>
            <a:off x="3203444" y="968644"/>
            <a:ext cx="4751572" cy="2195517"/>
          </a:xfrm>
          <a:prstGeom prst="roundRect">
            <a:avLst>
              <a:gd name="adj" fmla="val 4968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graphicFrame macro="">
        <xdr:nvGraphicFramePr>
          <xdr:cNvPr id="21" name="Gráfico 20">
            <a:extLst>
              <a:ext uri="{FF2B5EF4-FFF2-40B4-BE49-F238E27FC236}">
                <a16:creationId xmlns:a16="http://schemas.microsoft.com/office/drawing/2014/main" id="{23F096E3-B430-47F9-8A29-ACDE0B5F1702}"/>
              </a:ext>
            </a:extLst>
          </xdr:cNvPr>
          <xdr:cNvGraphicFramePr>
            <a:graphicFrameLocks/>
          </xdr:cNvGraphicFramePr>
        </xdr:nvGraphicFramePr>
        <xdr:xfrm>
          <a:off x="3315210" y="1889897"/>
          <a:ext cx="4540451" cy="126419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22" name="CaixaDeTexto 21">
            <a:extLst>
              <a:ext uri="{FF2B5EF4-FFF2-40B4-BE49-F238E27FC236}">
                <a16:creationId xmlns:a16="http://schemas.microsoft.com/office/drawing/2014/main" id="{F2F4CD68-C80A-4E95-8F51-E0259C133C88}"/>
              </a:ext>
            </a:extLst>
          </xdr:cNvPr>
          <xdr:cNvSpPr txBox="1"/>
        </xdr:nvSpPr>
        <xdr:spPr>
          <a:xfrm>
            <a:off x="3216099" y="1013748"/>
            <a:ext cx="3095540" cy="4239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 b="1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Total de</a:t>
            </a:r>
            <a:r>
              <a:rPr lang="pt-BR" sz="1400" b="1" baseline="0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Produtos Transportados</a:t>
            </a:r>
            <a:endParaRPr lang="pt-BR" sz="1400" b="0">
              <a:solidFill>
                <a:srgbClr val="009E75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4" name="CaixaDeTexto 23">
            <a:extLst>
              <a:ext uri="{FF2B5EF4-FFF2-40B4-BE49-F238E27FC236}">
                <a16:creationId xmlns:a16="http://schemas.microsoft.com/office/drawing/2014/main" id="{C6658F95-DF1D-4738-97FA-D50A130EAF72}"/>
              </a:ext>
            </a:extLst>
          </xdr:cNvPr>
          <xdr:cNvSpPr txBox="1"/>
        </xdr:nvSpPr>
        <xdr:spPr>
          <a:xfrm>
            <a:off x="3320999" y="1388962"/>
            <a:ext cx="1784227" cy="2073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pt-BR" sz="1000" b="1" baseline="0">
                <a:solidFill>
                  <a:schemeClr val="bg2">
                    <a:lumMod val="75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Produtos Transportados</a:t>
            </a:r>
            <a:endParaRPr lang="pt-BR" sz="1000" b="0">
              <a:solidFill>
                <a:schemeClr val="bg2">
                  <a:lumMod val="7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PivoTable!A4">
        <xdr:nvSpPr>
          <xdr:cNvPr id="23" name="CaixaDeTexto 22">
            <a:extLst>
              <a:ext uri="{FF2B5EF4-FFF2-40B4-BE49-F238E27FC236}">
                <a16:creationId xmlns:a16="http://schemas.microsoft.com/office/drawing/2014/main" id="{6DE8E40F-2F60-479B-A9C1-ED22B653648E}"/>
              </a:ext>
            </a:extLst>
          </xdr:cNvPr>
          <xdr:cNvSpPr txBox="1"/>
        </xdr:nvSpPr>
        <xdr:spPr>
          <a:xfrm>
            <a:off x="6291045" y="1053374"/>
            <a:ext cx="1600599" cy="4010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D0373470-6794-4BDD-9EBB-0AC81608DCB0}" type="TxLink">
              <a:rPr lang="en-US" sz="2000" b="1" i="0" u="none" strike="noStrike">
                <a:solidFill>
                  <a:srgbClr val="00CC99"/>
                </a:solidFill>
                <a:latin typeface="Arial"/>
                <a:cs typeface="Arial"/>
              </a:rPr>
              <a:pPr algn="l"/>
              <a:t>165.135.490</a:t>
            </a:fld>
            <a:endParaRPr lang="pt-BR" sz="2400" b="1">
              <a:solidFill>
                <a:srgbClr val="00CC99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 fPrintsWithSheet="0"/>
  </xdr:twoCellAnchor>
  <xdr:twoCellAnchor editAs="absolute">
    <xdr:from>
      <xdr:col>5</xdr:col>
      <xdr:colOff>79940</xdr:colOff>
      <xdr:row>16</xdr:row>
      <xdr:rowOff>86590</xdr:rowOff>
    </xdr:from>
    <xdr:to>
      <xdr:col>10</xdr:col>
      <xdr:colOff>161441</xdr:colOff>
      <xdr:row>28</xdr:row>
      <xdr:rowOff>152608</xdr:rowOff>
    </xdr:to>
    <xdr:grpSp>
      <xdr:nvGrpSpPr>
        <xdr:cNvPr id="90" name="Agrupar 89">
          <a:extLst>
            <a:ext uri="{FF2B5EF4-FFF2-40B4-BE49-F238E27FC236}">
              <a16:creationId xmlns:a16="http://schemas.microsoft.com/office/drawing/2014/main" id="{4ECC9A02-89ED-4D76-B6FD-1D14903E8FA9}"/>
            </a:ext>
          </a:extLst>
        </xdr:cNvPr>
        <xdr:cNvGrpSpPr>
          <a:grpSpLocks noChangeAspect="1"/>
        </xdr:cNvGrpSpPr>
      </xdr:nvGrpSpPr>
      <xdr:grpSpPr>
        <a:xfrm>
          <a:off x="3141547" y="3134590"/>
          <a:ext cx="3143108" cy="2352018"/>
          <a:chOff x="3152425" y="884149"/>
          <a:chExt cx="4802591" cy="2390693"/>
        </a:xfrm>
      </xdr:grpSpPr>
      <xdr:sp macro="" textlink="">
        <xdr:nvSpPr>
          <xdr:cNvPr id="91" name="Retângulo: Cantos Arredondados 90">
            <a:extLst>
              <a:ext uri="{FF2B5EF4-FFF2-40B4-BE49-F238E27FC236}">
                <a16:creationId xmlns:a16="http://schemas.microsoft.com/office/drawing/2014/main" id="{9C6DAF1D-03EB-4619-881F-18F561CBC2F8}"/>
              </a:ext>
            </a:extLst>
          </xdr:cNvPr>
          <xdr:cNvSpPr/>
        </xdr:nvSpPr>
        <xdr:spPr>
          <a:xfrm>
            <a:off x="3203444" y="968644"/>
            <a:ext cx="4751572" cy="2195517"/>
          </a:xfrm>
          <a:prstGeom prst="roundRect">
            <a:avLst>
              <a:gd name="adj" fmla="val 4968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>
              <a:solidFill>
                <a:srgbClr val="00CC99"/>
              </a:solidFill>
            </a:endParaRPr>
          </a:p>
        </xdr:txBody>
      </xdr:sp>
      <xdr:sp macro="" textlink="">
        <xdr:nvSpPr>
          <xdr:cNvPr id="93" name="CaixaDeTexto 92">
            <a:extLst>
              <a:ext uri="{FF2B5EF4-FFF2-40B4-BE49-F238E27FC236}">
                <a16:creationId xmlns:a16="http://schemas.microsoft.com/office/drawing/2014/main" id="{354CFD23-1B78-46D4-B49E-92BAE71A746F}"/>
              </a:ext>
            </a:extLst>
          </xdr:cNvPr>
          <xdr:cNvSpPr txBox="1"/>
        </xdr:nvSpPr>
        <xdr:spPr>
          <a:xfrm rot="16200000">
            <a:off x="2308895" y="1727679"/>
            <a:ext cx="2390693" cy="7036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 b="0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Top</a:t>
            </a:r>
            <a:r>
              <a:rPr lang="pt-BR" sz="1400" b="0" baseline="0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cinco </a:t>
            </a:r>
            <a:r>
              <a:rPr lang="pt-BR" sz="1400" b="1" baseline="0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Cargueiros</a:t>
            </a:r>
          </a:p>
        </xdr:txBody>
      </xdr:sp>
    </xdr:grpSp>
    <xdr:clientData fPrintsWithSheet="0"/>
  </xdr:twoCellAnchor>
  <xdr:twoCellAnchor editAs="absolute">
    <xdr:from>
      <xdr:col>5</xdr:col>
      <xdr:colOff>502228</xdr:colOff>
      <xdr:row>16</xdr:row>
      <xdr:rowOff>155864</xdr:rowOff>
    </xdr:from>
    <xdr:to>
      <xdr:col>9</xdr:col>
      <xdr:colOff>435890</xdr:colOff>
      <xdr:row>28</xdr:row>
      <xdr:rowOff>103909</xdr:rowOff>
    </xdr:to>
    <xdr:graphicFrame macro="">
      <xdr:nvGraphicFramePr>
        <xdr:cNvPr id="96" name="Gráfico 95">
          <a:extLst>
            <a:ext uri="{FF2B5EF4-FFF2-40B4-BE49-F238E27FC236}">
              <a16:creationId xmlns:a16="http://schemas.microsoft.com/office/drawing/2014/main" id="{B72EC6C8-158D-4000-A206-1BB0BEB8C10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PrintsWithSheet="0"/>
  </xdr:twoCellAnchor>
  <xdr:twoCellAnchor editAs="absolute">
    <xdr:from>
      <xdr:col>9</xdr:col>
      <xdr:colOff>57761</xdr:colOff>
      <xdr:row>17</xdr:row>
      <xdr:rowOff>168107</xdr:rowOff>
    </xdr:from>
    <xdr:to>
      <xdr:col>10</xdr:col>
      <xdr:colOff>277592</xdr:colOff>
      <xdr:row>20</xdr:row>
      <xdr:rowOff>29562</xdr:rowOff>
    </xdr:to>
    <xdr:sp macro="" textlink="PivoTable!CU5">
      <xdr:nvSpPr>
        <xdr:cNvPr id="97" name="CaixaDeTexto 96">
          <a:extLst>
            <a:ext uri="{FF2B5EF4-FFF2-40B4-BE49-F238E27FC236}">
              <a16:creationId xmlns:a16="http://schemas.microsoft.com/office/drawing/2014/main" id="{2731645A-5FB7-4624-B12D-1B1CDCE02B74}"/>
            </a:ext>
          </a:extLst>
        </xdr:cNvPr>
        <xdr:cNvSpPr txBox="1">
          <a:spLocks noChangeAspect="1"/>
        </xdr:cNvSpPr>
      </xdr:nvSpPr>
      <xdr:spPr>
        <a:xfrm>
          <a:off x="5568654" y="3406607"/>
          <a:ext cx="832152" cy="432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6AE29B7E-5583-4EBA-A3AA-DF45079683DA}" type="TxLink">
            <a:rPr lang="en-US" sz="1200" b="1" i="0" u="none" strike="noStrike">
              <a:solidFill>
                <a:srgbClr val="00CC99"/>
              </a:solidFill>
              <a:latin typeface="Arial"/>
              <a:cs typeface="Arial"/>
            </a:rPr>
            <a:pPr algn="l"/>
            <a:t>13,6%</a:t>
          </a:fld>
          <a:endParaRPr lang="pt-BR" sz="2400" b="1">
            <a:solidFill>
              <a:srgbClr val="00CC99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9</xdr:col>
      <xdr:colOff>70082</xdr:colOff>
      <xdr:row>20</xdr:row>
      <xdr:rowOff>3896</xdr:rowOff>
    </xdr:from>
    <xdr:to>
      <xdr:col>10</xdr:col>
      <xdr:colOff>310698</xdr:colOff>
      <xdr:row>22</xdr:row>
      <xdr:rowOff>7360</xdr:rowOff>
    </xdr:to>
    <xdr:sp macro="" textlink="PivoTable!CU6">
      <xdr:nvSpPr>
        <xdr:cNvPr id="98" name="CaixaDeTexto 97">
          <a:extLst>
            <a:ext uri="{FF2B5EF4-FFF2-40B4-BE49-F238E27FC236}">
              <a16:creationId xmlns:a16="http://schemas.microsoft.com/office/drawing/2014/main" id="{BB19A720-F0FD-4BEC-8472-2F0605413B88}"/>
            </a:ext>
          </a:extLst>
        </xdr:cNvPr>
        <xdr:cNvSpPr txBox="1">
          <a:spLocks noChangeAspect="1"/>
        </xdr:cNvSpPr>
      </xdr:nvSpPr>
      <xdr:spPr>
        <a:xfrm>
          <a:off x="5580975" y="3813896"/>
          <a:ext cx="852937" cy="3844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6A618408-01B0-4EC5-8BAA-E46981E4D8D5}" type="TxLink">
            <a:rPr lang="en-US" sz="1200" b="1" i="0" u="none" strike="noStrike">
              <a:solidFill>
                <a:srgbClr val="00CC99"/>
              </a:solidFill>
              <a:latin typeface="Arial"/>
              <a:cs typeface="Arial"/>
            </a:rPr>
            <a:pPr algn="l"/>
            <a:t>12,7%</a:t>
          </a:fld>
          <a:endParaRPr lang="pt-BR" sz="2400" b="1">
            <a:solidFill>
              <a:srgbClr val="00CC99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9</xdr:col>
      <xdr:colOff>58906</xdr:colOff>
      <xdr:row>22</xdr:row>
      <xdr:rowOff>26968</xdr:rowOff>
    </xdr:from>
    <xdr:to>
      <xdr:col>10</xdr:col>
      <xdr:colOff>125929</xdr:colOff>
      <xdr:row>24</xdr:row>
      <xdr:rowOff>16578</xdr:rowOff>
    </xdr:to>
    <xdr:sp macro="" textlink="PivoTable!CU7">
      <xdr:nvSpPr>
        <xdr:cNvPr id="99" name="CaixaDeTexto 98">
          <a:extLst>
            <a:ext uri="{FF2B5EF4-FFF2-40B4-BE49-F238E27FC236}">
              <a16:creationId xmlns:a16="http://schemas.microsoft.com/office/drawing/2014/main" id="{3FDF360A-8D53-47E7-A5B5-996577E007B7}"/>
            </a:ext>
          </a:extLst>
        </xdr:cNvPr>
        <xdr:cNvSpPr txBox="1">
          <a:spLocks noChangeAspect="1"/>
        </xdr:cNvSpPr>
      </xdr:nvSpPr>
      <xdr:spPr>
        <a:xfrm>
          <a:off x="5569799" y="4217968"/>
          <a:ext cx="679344" cy="370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B2023740-33E2-4731-A5D9-E4EA2D0A53EB}" type="TxLink">
            <a:rPr lang="en-US" sz="1200" b="1" i="0" u="none" strike="noStrike">
              <a:solidFill>
                <a:srgbClr val="00CC99"/>
              </a:solidFill>
              <a:latin typeface="Arial"/>
              <a:cs typeface="Arial"/>
            </a:rPr>
            <a:pPr algn="l"/>
            <a:t>12,0%</a:t>
          </a:fld>
          <a:endParaRPr lang="pt-BR" sz="2400" b="1">
            <a:solidFill>
              <a:srgbClr val="00CC99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9</xdr:col>
      <xdr:colOff>55441</xdr:colOff>
      <xdr:row>24</xdr:row>
      <xdr:rowOff>27214</xdr:rowOff>
    </xdr:from>
    <xdr:to>
      <xdr:col>10</xdr:col>
      <xdr:colOff>122464</xdr:colOff>
      <xdr:row>26</xdr:row>
      <xdr:rowOff>16824</xdr:rowOff>
    </xdr:to>
    <xdr:sp macro="" textlink="PivoTable!CU8">
      <xdr:nvSpPr>
        <xdr:cNvPr id="100" name="CaixaDeTexto 99">
          <a:extLst>
            <a:ext uri="{FF2B5EF4-FFF2-40B4-BE49-F238E27FC236}">
              <a16:creationId xmlns:a16="http://schemas.microsoft.com/office/drawing/2014/main" id="{AFB97C67-ECF8-40E3-85E3-4111DE985346}"/>
            </a:ext>
          </a:extLst>
        </xdr:cNvPr>
        <xdr:cNvSpPr txBox="1">
          <a:spLocks noChangeAspect="1"/>
        </xdr:cNvSpPr>
      </xdr:nvSpPr>
      <xdr:spPr>
        <a:xfrm>
          <a:off x="5566334" y="4599214"/>
          <a:ext cx="679344" cy="370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D075B48E-6B95-4CB9-8217-838F564C9FDD}" type="TxLink">
            <a:rPr lang="en-US" sz="1200" b="1" i="0" u="none" strike="noStrike">
              <a:solidFill>
                <a:srgbClr val="00CC99"/>
              </a:solidFill>
              <a:latin typeface="Arial"/>
              <a:cs typeface="Arial"/>
            </a:rPr>
            <a:pPr algn="l"/>
            <a:t>12,0%</a:t>
          </a:fld>
          <a:endParaRPr lang="pt-BR" sz="2400" b="1">
            <a:solidFill>
              <a:srgbClr val="00CC99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9</xdr:col>
      <xdr:colOff>65585</xdr:colOff>
      <xdr:row>26</xdr:row>
      <xdr:rowOff>17565</xdr:rowOff>
    </xdr:from>
    <xdr:to>
      <xdr:col>10</xdr:col>
      <xdr:colOff>132608</xdr:colOff>
      <xdr:row>28</xdr:row>
      <xdr:rowOff>7175</xdr:rowOff>
    </xdr:to>
    <xdr:sp macro="" textlink="PivoTable!CU9">
      <xdr:nvSpPr>
        <xdr:cNvPr id="101" name="CaixaDeTexto 100">
          <a:extLst>
            <a:ext uri="{FF2B5EF4-FFF2-40B4-BE49-F238E27FC236}">
              <a16:creationId xmlns:a16="http://schemas.microsoft.com/office/drawing/2014/main" id="{58CF91E3-C7E4-452D-B742-81ED3EA66FC1}"/>
            </a:ext>
          </a:extLst>
        </xdr:cNvPr>
        <xdr:cNvSpPr txBox="1">
          <a:spLocks noChangeAspect="1"/>
        </xdr:cNvSpPr>
      </xdr:nvSpPr>
      <xdr:spPr>
        <a:xfrm>
          <a:off x="5576478" y="4970565"/>
          <a:ext cx="679344" cy="370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86A1A06C-69AF-4685-AF65-8097614C1371}" type="TxLink">
            <a:rPr lang="en-US" sz="1200" b="1" i="0" u="none" strike="noStrike">
              <a:solidFill>
                <a:srgbClr val="00CC99"/>
              </a:solidFill>
              <a:latin typeface="Arial"/>
              <a:cs typeface="Arial"/>
            </a:rPr>
            <a:pPr algn="l"/>
            <a:t>12,0%</a:t>
          </a:fld>
          <a:endParaRPr lang="pt-BR" sz="2400" b="1">
            <a:solidFill>
              <a:srgbClr val="00CC99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15</xdr:col>
      <xdr:colOff>10242</xdr:colOff>
      <xdr:row>15</xdr:row>
      <xdr:rowOff>161924</xdr:rowOff>
    </xdr:from>
    <xdr:to>
      <xdr:col>23</xdr:col>
      <xdr:colOff>64577</xdr:colOff>
      <xdr:row>31</xdr:row>
      <xdr:rowOff>33751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8" name="Gráfico 107">
              <a:extLst>
                <a:ext uri="{FF2B5EF4-FFF2-40B4-BE49-F238E27FC236}">
                  <a16:creationId xmlns:a16="http://schemas.microsoft.com/office/drawing/2014/main" id="{A1EC3BCE-2821-44F4-9492-DF8D104A6A4D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54242" y="3019424"/>
              <a:ext cx="4931135" cy="29198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 fPrintsWithSheet="0"/>
  </xdr:twoCellAnchor>
  <xdr:twoCellAnchor editAs="absolute">
    <xdr:from>
      <xdr:col>14</xdr:col>
      <xdr:colOff>228601</xdr:colOff>
      <xdr:row>12</xdr:row>
      <xdr:rowOff>133350</xdr:rowOff>
    </xdr:from>
    <xdr:to>
      <xdr:col>24</xdr:col>
      <xdr:colOff>257175</xdr:colOff>
      <xdr:row>16</xdr:row>
      <xdr:rowOff>47625</xdr:rowOff>
    </xdr:to>
    <xdr:sp macro="" textlink="">
      <xdr:nvSpPr>
        <xdr:cNvPr id="36" name="Retângulo 35">
          <a:extLst>
            <a:ext uri="{FF2B5EF4-FFF2-40B4-BE49-F238E27FC236}">
              <a16:creationId xmlns:a16="http://schemas.microsoft.com/office/drawing/2014/main" id="{20FCA09D-2E51-449F-8E31-62E5BBDFB084}"/>
            </a:ext>
          </a:extLst>
        </xdr:cNvPr>
        <xdr:cNvSpPr>
          <a:spLocks noChangeAspect="1"/>
        </xdr:cNvSpPr>
      </xdr:nvSpPr>
      <xdr:spPr>
        <a:xfrm>
          <a:off x="8801101" y="2419350"/>
          <a:ext cx="6151788" cy="676275"/>
        </a:xfrm>
        <a:prstGeom prst="rect">
          <a:avLst/>
        </a:prstGeom>
        <a:solidFill>
          <a:srgbClr val="9FF7E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rgbClr val="335CA7"/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15</xdr:col>
      <xdr:colOff>399435</xdr:colOff>
      <xdr:row>16</xdr:row>
      <xdr:rowOff>1138</xdr:rowOff>
    </xdr:from>
    <xdr:to>
      <xdr:col>22</xdr:col>
      <xdr:colOff>581186</xdr:colOff>
      <xdr:row>29</xdr:row>
      <xdr:rowOff>51210</xdr:rowOff>
    </xdr:to>
    <xdr:sp macro="" textlink="">
      <xdr:nvSpPr>
        <xdr:cNvPr id="109" name="Retângulo: Cantos Arredondados 108">
          <a:extLst>
            <a:ext uri="{FF2B5EF4-FFF2-40B4-BE49-F238E27FC236}">
              <a16:creationId xmlns:a16="http://schemas.microsoft.com/office/drawing/2014/main" id="{3FAEBF30-E3DD-486A-BDEC-DB1DC68C89DB}"/>
            </a:ext>
          </a:extLst>
        </xdr:cNvPr>
        <xdr:cNvSpPr>
          <a:spLocks noChangeAspect="1"/>
        </xdr:cNvSpPr>
      </xdr:nvSpPr>
      <xdr:spPr>
        <a:xfrm>
          <a:off x="9543435" y="3049138"/>
          <a:ext cx="4448951" cy="2526572"/>
        </a:xfrm>
        <a:prstGeom prst="roundRect">
          <a:avLst>
            <a:gd name="adj" fmla="val 10807"/>
          </a:avLst>
        </a:prstGeom>
        <a:noFill/>
        <a:ln w="381000">
          <a:solidFill>
            <a:srgbClr val="9FF7E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14</xdr:col>
      <xdr:colOff>238125</xdr:colOff>
      <xdr:row>14</xdr:row>
      <xdr:rowOff>171450</xdr:rowOff>
    </xdr:from>
    <xdr:to>
      <xdr:col>15</xdr:col>
      <xdr:colOff>542925</xdr:colOff>
      <xdr:row>32</xdr:row>
      <xdr:rowOff>95250</xdr:rowOff>
    </xdr:to>
    <xdr:sp macro="" textlink="">
      <xdr:nvSpPr>
        <xdr:cNvPr id="46" name="Retângulo 45">
          <a:extLst>
            <a:ext uri="{FF2B5EF4-FFF2-40B4-BE49-F238E27FC236}">
              <a16:creationId xmlns:a16="http://schemas.microsoft.com/office/drawing/2014/main" id="{85245F79-6FEE-47F8-BEBF-97F41884F908}"/>
            </a:ext>
          </a:extLst>
        </xdr:cNvPr>
        <xdr:cNvSpPr>
          <a:spLocks noChangeAspect="1"/>
        </xdr:cNvSpPr>
      </xdr:nvSpPr>
      <xdr:spPr>
        <a:xfrm>
          <a:off x="8810625" y="2838450"/>
          <a:ext cx="917121" cy="3352800"/>
        </a:xfrm>
        <a:prstGeom prst="rect">
          <a:avLst/>
        </a:prstGeom>
        <a:solidFill>
          <a:srgbClr val="9FF7E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rgbClr val="335CA7"/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14</xdr:col>
      <xdr:colOff>127344</xdr:colOff>
      <xdr:row>29</xdr:row>
      <xdr:rowOff>35897</xdr:rowOff>
    </xdr:from>
    <xdr:to>
      <xdr:col>24</xdr:col>
      <xdr:colOff>155918</xdr:colOff>
      <xdr:row>32</xdr:row>
      <xdr:rowOff>143901</xdr:rowOff>
    </xdr:to>
    <xdr:sp macro="" textlink="">
      <xdr:nvSpPr>
        <xdr:cNvPr id="110" name="Retângulo 109">
          <a:extLst>
            <a:ext uri="{FF2B5EF4-FFF2-40B4-BE49-F238E27FC236}">
              <a16:creationId xmlns:a16="http://schemas.microsoft.com/office/drawing/2014/main" id="{DA13159C-FE69-4CD6-9940-FE5E6DF31AA9}"/>
            </a:ext>
          </a:extLst>
        </xdr:cNvPr>
        <xdr:cNvSpPr>
          <a:spLocks noChangeAspect="1"/>
        </xdr:cNvSpPr>
      </xdr:nvSpPr>
      <xdr:spPr>
        <a:xfrm>
          <a:off x="8699844" y="5560397"/>
          <a:ext cx="6151788" cy="679504"/>
        </a:xfrm>
        <a:prstGeom prst="rect">
          <a:avLst/>
        </a:prstGeom>
        <a:solidFill>
          <a:srgbClr val="9FF7E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rgbClr val="335CA7"/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23</xdr:col>
      <xdr:colOff>113583</xdr:colOff>
      <xdr:row>14</xdr:row>
      <xdr:rowOff>104058</xdr:rowOff>
    </xdr:from>
    <xdr:to>
      <xdr:col>24</xdr:col>
      <xdr:colOff>418383</xdr:colOff>
      <xdr:row>32</xdr:row>
      <xdr:rowOff>27858</xdr:rowOff>
    </xdr:to>
    <xdr:sp macro="" textlink="">
      <xdr:nvSpPr>
        <xdr:cNvPr id="111" name="Retângulo 110">
          <a:extLst>
            <a:ext uri="{FF2B5EF4-FFF2-40B4-BE49-F238E27FC236}">
              <a16:creationId xmlns:a16="http://schemas.microsoft.com/office/drawing/2014/main" id="{ADA78BA3-B947-464F-8920-D65E965E4D83}"/>
            </a:ext>
          </a:extLst>
        </xdr:cNvPr>
        <xdr:cNvSpPr>
          <a:spLocks noChangeAspect="1"/>
        </xdr:cNvSpPr>
      </xdr:nvSpPr>
      <xdr:spPr>
        <a:xfrm>
          <a:off x="14196976" y="2771058"/>
          <a:ext cx="917121" cy="3352800"/>
        </a:xfrm>
        <a:prstGeom prst="rect">
          <a:avLst/>
        </a:prstGeom>
        <a:solidFill>
          <a:srgbClr val="9FF7E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t-BR" sz="1100">
            <a:solidFill>
              <a:srgbClr val="335CA7"/>
            </a:solidFill>
            <a:latin typeface="+mn-lt"/>
            <a:ea typeface="+mn-ea"/>
            <a:cs typeface="+mn-cs"/>
          </a:endParaRPr>
        </a:p>
      </xdr:txBody>
    </xdr:sp>
    <xdr:clientData fPrintsWithSheet="0"/>
  </xdr:twoCellAnchor>
  <xdr:twoCellAnchor editAs="absolute">
    <xdr:from>
      <xdr:col>22</xdr:col>
      <xdr:colOff>516610</xdr:colOff>
      <xdr:row>16</xdr:row>
      <xdr:rowOff>186888</xdr:rowOff>
    </xdr:from>
    <xdr:to>
      <xdr:col>28</xdr:col>
      <xdr:colOff>307577</xdr:colOff>
      <xdr:row>28</xdr:row>
      <xdr:rowOff>34636</xdr:rowOff>
    </xdr:to>
    <xdr:grpSp>
      <xdr:nvGrpSpPr>
        <xdr:cNvPr id="49" name="Agrupar 48">
          <a:extLst>
            <a:ext uri="{FF2B5EF4-FFF2-40B4-BE49-F238E27FC236}">
              <a16:creationId xmlns:a16="http://schemas.microsoft.com/office/drawing/2014/main" id="{1FFBA70B-54E5-4067-A79A-22274822BB87}"/>
            </a:ext>
          </a:extLst>
        </xdr:cNvPr>
        <xdr:cNvGrpSpPr>
          <a:grpSpLocks noChangeAspect="1"/>
        </xdr:cNvGrpSpPr>
      </xdr:nvGrpSpPr>
      <xdr:grpSpPr>
        <a:xfrm>
          <a:off x="13987681" y="3234888"/>
          <a:ext cx="3464896" cy="2133748"/>
          <a:chOff x="14093868" y="3224647"/>
          <a:chExt cx="3231900" cy="2159999"/>
        </a:xfrm>
      </xdr:grpSpPr>
      <xdr:sp macro="" textlink="">
        <xdr:nvSpPr>
          <xdr:cNvPr id="69" name="Retângulo: Cantos Arredondados 68">
            <a:extLst>
              <a:ext uri="{FF2B5EF4-FFF2-40B4-BE49-F238E27FC236}">
                <a16:creationId xmlns:a16="http://schemas.microsoft.com/office/drawing/2014/main" id="{B6AD5D26-A000-428D-BEBE-A8DC08FD9867}"/>
              </a:ext>
            </a:extLst>
          </xdr:cNvPr>
          <xdr:cNvSpPr/>
        </xdr:nvSpPr>
        <xdr:spPr>
          <a:xfrm>
            <a:off x="14093868" y="3224647"/>
            <a:ext cx="2725550" cy="2159999"/>
          </a:xfrm>
          <a:prstGeom prst="roundRect">
            <a:avLst>
              <a:gd name="adj" fmla="val 4968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83" name="CaixaDeTexto 82">
            <a:extLst>
              <a:ext uri="{FF2B5EF4-FFF2-40B4-BE49-F238E27FC236}">
                <a16:creationId xmlns:a16="http://schemas.microsoft.com/office/drawing/2014/main" id="{03CA53BC-A51A-4602-ADF6-53D388D30C7B}"/>
              </a:ext>
            </a:extLst>
          </xdr:cNvPr>
          <xdr:cNvSpPr txBox="1"/>
        </xdr:nvSpPr>
        <xdr:spPr>
          <a:xfrm>
            <a:off x="14215095" y="3363192"/>
            <a:ext cx="2604323" cy="374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pt-BR" sz="1400" b="0">
                <a:solidFill>
                  <a:srgbClr val="009E75"/>
                </a:solidFill>
                <a:effectLst/>
                <a:latin typeface="+mn-lt"/>
                <a:ea typeface="+mn-ea"/>
                <a:cs typeface="+mn-cs"/>
              </a:rPr>
              <a:t>Top cinco </a:t>
            </a:r>
            <a:r>
              <a:rPr lang="pt-BR" sz="1400" b="1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Compradores</a:t>
            </a:r>
          </a:p>
        </xdr:txBody>
      </xdr:sp>
      <xdr:grpSp>
        <xdr:nvGrpSpPr>
          <xdr:cNvPr id="84" name="Agrupar 83">
            <a:extLst>
              <a:ext uri="{FF2B5EF4-FFF2-40B4-BE49-F238E27FC236}">
                <a16:creationId xmlns:a16="http://schemas.microsoft.com/office/drawing/2014/main" id="{7D6698EC-2DFD-4821-9D48-3EA8123754A0}"/>
              </a:ext>
            </a:extLst>
          </xdr:cNvPr>
          <xdr:cNvGrpSpPr/>
        </xdr:nvGrpSpPr>
        <xdr:grpSpPr>
          <a:xfrm>
            <a:off x="14332859" y="3761512"/>
            <a:ext cx="2032822" cy="1378525"/>
            <a:chOff x="6931069" y="3661066"/>
            <a:chExt cx="2022431" cy="1378525"/>
          </a:xfrm>
        </xdr:grpSpPr>
        <xdr:sp macro="" textlink="PivoTable!EB6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2BBB33F1-5737-46E4-BF93-6F182B30DA09}"/>
                </a:ext>
              </a:extLst>
            </xdr:cNvPr>
            <xdr:cNvSpPr txBox="1"/>
          </xdr:nvSpPr>
          <xdr:spPr>
            <a:xfrm>
              <a:off x="6934532" y="3661066"/>
              <a:ext cx="1049150" cy="30479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53E5251A-F50C-465B-8233-463DF9D828B8}" type="TxLink">
                <a:rPr lang="en-US" sz="1400" b="1" i="0" u="none" strike="noStrike">
                  <a:solidFill>
                    <a:srgbClr val="333333"/>
                  </a:solidFill>
                  <a:latin typeface="Arial"/>
                  <a:cs typeface="Arial"/>
                </a:rPr>
                <a:pPr algn="l"/>
                <a:t>ITÁLIA</a:t>
              </a:fld>
              <a:endParaRPr lang="pt-BR" sz="1200" b="1">
                <a:solidFill>
                  <a:srgbClr val="335CA7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EB7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05C7496C-9608-4D2C-AD5C-B2D051C9D036}"/>
                </a:ext>
              </a:extLst>
            </xdr:cNvPr>
            <xdr:cNvSpPr txBox="1"/>
          </xdr:nvSpPr>
          <xdr:spPr>
            <a:xfrm>
              <a:off x="6931069" y="3917375"/>
              <a:ext cx="1329704" cy="3602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448EE552-CE1B-42EF-979C-99D1952D8B30}" type="TxLink">
                <a:rPr lang="en-US" sz="1400" b="1" i="0" u="none" strike="noStrike">
                  <a:solidFill>
                    <a:srgbClr val="333333"/>
                  </a:solidFill>
                  <a:latin typeface="Arial"/>
                  <a:cs typeface="Arial"/>
                </a:rPr>
                <a:pPr algn="l"/>
                <a:t>FRANÇA</a:t>
              </a:fld>
              <a:endParaRPr lang="pt-BR" sz="1200" b="1">
                <a:solidFill>
                  <a:srgbClr val="335CA7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EB9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2D86BB85-21F4-44FB-9EE6-219F8B4439C9}"/>
                </a:ext>
              </a:extLst>
            </xdr:cNvPr>
            <xdr:cNvSpPr txBox="1"/>
          </xdr:nvSpPr>
          <xdr:spPr>
            <a:xfrm>
              <a:off x="6934532" y="4440382"/>
              <a:ext cx="2018968" cy="35675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2810124C-75A3-4F6B-B11C-F0D91BA1BA5C}" type="TxLink">
                <a:rPr lang="en-US" sz="1400" b="1" i="0" u="none" strike="noStrike">
                  <a:solidFill>
                    <a:srgbClr val="333333"/>
                  </a:solidFill>
                  <a:latin typeface="Arial"/>
                  <a:cs typeface="Arial"/>
                </a:rPr>
                <a:pPr algn="l"/>
                <a:t>JAPÃO</a:t>
              </a:fld>
              <a:endParaRPr lang="pt-BR" sz="1200" b="1">
                <a:solidFill>
                  <a:srgbClr val="335CA7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EB8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7CAC4A88-5B0C-4227-B13C-F05CFA2E7323}"/>
                </a:ext>
              </a:extLst>
            </xdr:cNvPr>
            <xdr:cNvSpPr txBox="1"/>
          </xdr:nvSpPr>
          <xdr:spPr>
            <a:xfrm>
              <a:off x="6934532" y="4180610"/>
              <a:ext cx="1069934" cy="29094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E41A7430-2AA5-457B-B78F-DC10413FF541}" type="TxLink">
                <a:rPr lang="en-US" sz="1400" b="1" i="0" u="none" strike="noStrike">
                  <a:solidFill>
                    <a:srgbClr val="333333"/>
                  </a:solidFill>
                  <a:latin typeface="Arial"/>
                  <a:cs typeface="Arial"/>
                </a:rPr>
                <a:pPr algn="l"/>
                <a:t>ESTADO UNIDOS</a:t>
              </a:fld>
              <a:endParaRPr lang="pt-BR" sz="1200" b="1">
                <a:solidFill>
                  <a:srgbClr val="335CA7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EB10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5524AD3F-9ABD-4C0A-B89A-05704078D814}"/>
                </a:ext>
              </a:extLst>
            </xdr:cNvPr>
            <xdr:cNvSpPr txBox="1"/>
          </xdr:nvSpPr>
          <xdr:spPr>
            <a:xfrm>
              <a:off x="6934531" y="4700155"/>
              <a:ext cx="1308923" cy="33943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C4576727-DED3-4234-A045-D78413CE0428}" type="TxLink">
                <a:rPr lang="en-US" sz="1400" b="1" i="0" u="none" strike="noStrike">
                  <a:solidFill>
                    <a:srgbClr val="333333"/>
                  </a:solidFill>
                  <a:latin typeface="Arial"/>
                  <a:cs typeface="Arial"/>
                </a:rPr>
                <a:pPr algn="l"/>
                <a:t>HOLANDA</a:t>
              </a:fld>
              <a:endParaRPr lang="pt-BR" sz="1200" b="1">
                <a:solidFill>
                  <a:srgbClr val="335CA7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grpSp>
        <xdr:nvGrpSpPr>
          <xdr:cNvPr id="102" name="Agrupar 101">
            <a:extLst>
              <a:ext uri="{FF2B5EF4-FFF2-40B4-BE49-F238E27FC236}">
                <a16:creationId xmlns:a16="http://schemas.microsoft.com/office/drawing/2014/main" id="{0BA7E7AD-78C8-499E-8105-F60863AD3533}"/>
              </a:ext>
            </a:extLst>
          </xdr:cNvPr>
          <xdr:cNvGrpSpPr/>
        </xdr:nvGrpSpPr>
        <xdr:grpSpPr>
          <a:xfrm>
            <a:off x="15885228" y="3754246"/>
            <a:ext cx="1440540" cy="1378525"/>
            <a:chOff x="6883468" y="3709220"/>
            <a:chExt cx="1433613" cy="1378525"/>
          </a:xfrm>
        </xdr:grpSpPr>
        <xdr:sp macro="" textlink="PivoTable!ED6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1C1F1780-8B06-42E3-9DA7-826A3EEACB93}"/>
                </a:ext>
              </a:extLst>
            </xdr:cNvPr>
            <xdr:cNvSpPr txBox="1"/>
          </xdr:nvSpPr>
          <xdr:spPr>
            <a:xfrm>
              <a:off x="6886931" y="3709220"/>
              <a:ext cx="875968" cy="3221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C786F28D-BC67-4FFC-9EF9-2AC70901D80B}" type="TxLink">
                <a:rPr lang="en-US" sz="1400" b="1" i="0" u="none" strike="noStrike">
                  <a:solidFill>
                    <a:srgbClr val="009E75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pPr algn="l"/>
                <a:t>17,13%</a:t>
              </a:fld>
              <a:endParaRPr lang="pt-BR" sz="2400" b="1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ED7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78B8F212-99D8-429E-BA48-58C05005041F}"/>
                </a:ext>
              </a:extLst>
            </xdr:cNvPr>
            <xdr:cNvSpPr txBox="1"/>
          </xdr:nvSpPr>
          <xdr:spPr>
            <a:xfrm>
              <a:off x="6883468" y="3965529"/>
              <a:ext cx="1156522" cy="3602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F6FA5438-67DB-4956-90F6-EBF19803D56D}" type="TxLink">
                <a:rPr lang="en-US" sz="1400" b="1" i="0" u="none" strike="noStrike">
                  <a:solidFill>
                    <a:srgbClr val="009E75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pPr algn="l"/>
                <a:t>14,26%</a:t>
              </a:fld>
              <a:endParaRPr lang="pt-BR" sz="2400" b="1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ED9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91AE873B-A106-453F-8027-B2B2D6EE422A}"/>
                </a:ext>
              </a:extLst>
            </xdr:cNvPr>
            <xdr:cNvSpPr txBox="1"/>
          </xdr:nvSpPr>
          <xdr:spPr>
            <a:xfrm>
              <a:off x="6886932" y="4488537"/>
              <a:ext cx="1430149" cy="32211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29366686-25C2-4D6D-BF8D-271CB3B71784}" type="TxLink">
                <a:rPr lang="en-US" sz="1400" b="1" i="0" u="none" strike="noStrike">
                  <a:solidFill>
                    <a:srgbClr val="009E75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pPr algn="l"/>
                <a:t>12,45%</a:t>
              </a:fld>
              <a:endParaRPr lang="pt-BR" sz="2400" b="1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ED8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0D7727D4-311D-4B4C-A75E-97CE633BC6F8}"/>
                </a:ext>
              </a:extLst>
            </xdr:cNvPr>
            <xdr:cNvSpPr txBox="1"/>
          </xdr:nvSpPr>
          <xdr:spPr>
            <a:xfrm>
              <a:off x="6886931" y="4228765"/>
              <a:ext cx="875968" cy="3221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5B2A7A17-17EE-4CD9-8F17-0DFFD5D64E3F}" type="TxLink">
                <a:rPr lang="en-US" sz="1400" b="1" i="0" u="none" strike="noStrike">
                  <a:solidFill>
                    <a:srgbClr val="009E75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pPr algn="l"/>
                <a:t>12,59%</a:t>
              </a:fld>
              <a:endParaRPr lang="pt-BR" sz="2400" b="1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ED10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4155B8EE-545F-4EAF-B048-0DCEEAD8D989}"/>
                </a:ext>
              </a:extLst>
            </xdr:cNvPr>
            <xdr:cNvSpPr txBox="1"/>
          </xdr:nvSpPr>
          <xdr:spPr>
            <a:xfrm>
              <a:off x="6886931" y="4748309"/>
              <a:ext cx="1308923" cy="33943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F7BAF06D-0D57-4568-BD8F-525FE98F5DC0}" type="TxLink">
                <a:rPr lang="en-US" sz="1400" b="1" i="0" u="none" strike="noStrike">
                  <a:solidFill>
                    <a:srgbClr val="009E75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pPr algn="l"/>
                <a:t>11,12%</a:t>
              </a:fld>
              <a:endParaRPr lang="pt-BR" sz="2400" b="1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</xdr:grpSp>
    <xdr:clientData fPrintsWithSheet="0"/>
  </xdr:twoCellAnchor>
  <xdr:twoCellAnchor editAs="absolute">
    <xdr:from>
      <xdr:col>10</xdr:col>
      <xdr:colOff>306737</xdr:colOff>
      <xdr:row>16</xdr:row>
      <xdr:rowOff>180110</xdr:rowOff>
    </xdr:from>
    <xdr:to>
      <xdr:col>16</xdr:col>
      <xdr:colOff>355170</xdr:colOff>
      <xdr:row>28</xdr:row>
      <xdr:rowOff>54109</xdr:rowOff>
    </xdr:to>
    <xdr:grpSp>
      <xdr:nvGrpSpPr>
        <xdr:cNvPr id="52" name="Agrupar 51">
          <a:extLst>
            <a:ext uri="{FF2B5EF4-FFF2-40B4-BE49-F238E27FC236}">
              <a16:creationId xmlns:a16="http://schemas.microsoft.com/office/drawing/2014/main" id="{A9A89E8C-2FE9-41D7-AB65-BC8C74447EED}"/>
            </a:ext>
          </a:extLst>
        </xdr:cNvPr>
        <xdr:cNvGrpSpPr>
          <a:grpSpLocks noChangeAspect="1"/>
        </xdr:cNvGrpSpPr>
      </xdr:nvGrpSpPr>
      <xdr:grpSpPr>
        <a:xfrm>
          <a:off x="6429951" y="3228110"/>
          <a:ext cx="3722362" cy="2159999"/>
          <a:chOff x="6886041" y="3228110"/>
          <a:chExt cx="3158503" cy="2159999"/>
        </a:xfrm>
      </xdr:grpSpPr>
      <xdr:sp macro="" textlink="">
        <xdr:nvSpPr>
          <xdr:cNvPr id="68" name="Retângulo: Cantos Arredondados 67">
            <a:extLst>
              <a:ext uri="{FF2B5EF4-FFF2-40B4-BE49-F238E27FC236}">
                <a16:creationId xmlns:a16="http://schemas.microsoft.com/office/drawing/2014/main" id="{D506081E-8EF6-4950-9D0C-18C2548E406D}"/>
              </a:ext>
            </a:extLst>
          </xdr:cNvPr>
          <xdr:cNvSpPr/>
        </xdr:nvSpPr>
        <xdr:spPr>
          <a:xfrm>
            <a:off x="6886041" y="3228110"/>
            <a:ext cx="2725551" cy="2159999"/>
          </a:xfrm>
          <a:prstGeom prst="roundRect">
            <a:avLst>
              <a:gd name="adj" fmla="val 4968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1" name="CaixaDeTexto 70">
            <a:extLst>
              <a:ext uri="{FF2B5EF4-FFF2-40B4-BE49-F238E27FC236}">
                <a16:creationId xmlns:a16="http://schemas.microsoft.com/office/drawing/2014/main" id="{D11CE4A2-2D8A-463C-83FD-A8C0AA3ED51A}"/>
              </a:ext>
            </a:extLst>
          </xdr:cNvPr>
          <xdr:cNvSpPr txBox="1"/>
        </xdr:nvSpPr>
        <xdr:spPr>
          <a:xfrm>
            <a:off x="6903359" y="3314701"/>
            <a:ext cx="2604324" cy="374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pt-BR" sz="1400" b="0">
                <a:solidFill>
                  <a:srgbClr val="009E75"/>
                </a:solidFill>
                <a:effectLst/>
                <a:latin typeface="+mn-lt"/>
                <a:ea typeface="+mn-ea"/>
                <a:cs typeface="+mn-cs"/>
              </a:rPr>
              <a:t>Top cinco </a:t>
            </a:r>
            <a:r>
              <a:rPr lang="pt-BR" sz="1400" b="1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Fornecedores</a:t>
            </a:r>
          </a:p>
        </xdr:txBody>
      </xdr:sp>
      <xdr:grpSp>
        <xdr:nvGrpSpPr>
          <xdr:cNvPr id="6" name="Agrupar 5">
            <a:extLst>
              <a:ext uri="{FF2B5EF4-FFF2-40B4-BE49-F238E27FC236}">
                <a16:creationId xmlns:a16="http://schemas.microsoft.com/office/drawing/2014/main" id="{186B97BB-7BD7-4274-A1E6-2B3E259917B9}"/>
              </a:ext>
            </a:extLst>
          </xdr:cNvPr>
          <xdr:cNvGrpSpPr/>
        </xdr:nvGrpSpPr>
        <xdr:grpSpPr>
          <a:xfrm>
            <a:off x="7003805" y="3713020"/>
            <a:ext cx="2032822" cy="1378525"/>
            <a:chOff x="6931069" y="3661066"/>
            <a:chExt cx="2022431" cy="1378525"/>
          </a:xfrm>
        </xdr:grpSpPr>
        <xdr:sp macro="" textlink="PivoTable!DU6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63DE34A5-B7E7-4FC1-91B4-3007BD823805}"/>
                </a:ext>
              </a:extLst>
            </xdr:cNvPr>
            <xdr:cNvSpPr txBox="1"/>
          </xdr:nvSpPr>
          <xdr:spPr>
            <a:xfrm>
              <a:off x="6934532" y="3661066"/>
              <a:ext cx="1049150" cy="30479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DBC205E0-BEB9-408C-850C-78D5FC431561}" type="TxLink">
                <a:rPr lang="en-US" sz="1200" b="1" i="0" u="none" strike="noStrike">
                  <a:solidFill>
                    <a:srgbClr val="333333"/>
                  </a:solidFill>
                  <a:latin typeface="Arial"/>
                  <a:cs typeface="Arial"/>
                </a:rPr>
                <a:pPr algn="l"/>
                <a:t>FRANÇA</a:t>
              </a:fld>
              <a:endParaRPr lang="pt-BR" sz="1200" b="1">
                <a:solidFill>
                  <a:srgbClr val="335CA7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DU7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7D84A83C-7836-4D4D-83A4-F3DE6DCA11BF}"/>
                </a:ext>
              </a:extLst>
            </xdr:cNvPr>
            <xdr:cNvSpPr txBox="1"/>
          </xdr:nvSpPr>
          <xdr:spPr>
            <a:xfrm>
              <a:off x="6931069" y="3917375"/>
              <a:ext cx="1329704" cy="3602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B3EFEC73-C70E-4885-BC7F-018E3CE7D370}" type="TxLink">
                <a:rPr lang="en-US" sz="1200" b="1" i="0" u="none" strike="noStrike">
                  <a:solidFill>
                    <a:srgbClr val="333333"/>
                  </a:solidFill>
                  <a:latin typeface="Arial"/>
                  <a:cs typeface="Arial"/>
                </a:rPr>
                <a:pPr algn="l"/>
                <a:t>ALEMANHA</a:t>
              </a:fld>
              <a:endParaRPr lang="pt-BR" sz="1200" b="1">
                <a:solidFill>
                  <a:srgbClr val="335CA7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DU9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48ECE4D6-6EB3-4B14-8988-DDE5170FC3D6}"/>
                </a:ext>
              </a:extLst>
            </xdr:cNvPr>
            <xdr:cNvSpPr txBox="1"/>
          </xdr:nvSpPr>
          <xdr:spPr>
            <a:xfrm>
              <a:off x="6934532" y="4440382"/>
              <a:ext cx="2018968" cy="35675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124091FA-D18D-4EEB-A0CF-E83C4579E648}" type="TxLink">
                <a:rPr lang="en-US" sz="1200" b="1" i="0" u="none" strike="noStrike">
                  <a:solidFill>
                    <a:srgbClr val="333333"/>
                  </a:solidFill>
                  <a:latin typeface="Arial"/>
                  <a:cs typeface="Arial"/>
                </a:rPr>
                <a:pPr algn="l"/>
                <a:t>CORÉIA DO SUL</a:t>
              </a:fld>
              <a:endParaRPr lang="pt-BR" sz="1200" b="1">
                <a:solidFill>
                  <a:srgbClr val="335CA7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DU8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47A900B1-C052-4C6F-8DE0-EB7032D73118}"/>
                </a:ext>
              </a:extLst>
            </xdr:cNvPr>
            <xdr:cNvSpPr txBox="1"/>
          </xdr:nvSpPr>
          <xdr:spPr>
            <a:xfrm>
              <a:off x="6934532" y="4180610"/>
              <a:ext cx="875968" cy="3221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3DA2479B-832F-45CF-BDF3-82A5DE96DCF9}" type="TxLink">
                <a:rPr lang="en-US" sz="1200" b="1" i="0" u="none" strike="noStrike">
                  <a:solidFill>
                    <a:srgbClr val="333333"/>
                  </a:solidFill>
                  <a:latin typeface="Arial"/>
                  <a:cs typeface="Arial"/>
                </a:rPr>
                <a:pPr algn="l"/>
                <a:t>CHINA</a:t>
              </a:fld>
              <a:endParaRPr lang="pt-BR" sz="1200" b="1">
                <a:solidFill>
                  <a:srgbClr val="335CA7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DU10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8CF24E6-B602-4817-B0CE-F805501C8A2D}"/>
                </a:ext>
              </a:extLst>
            </xdr:cNvPr>
            <xdr:cNvSpPr txBox="1"/>
          </xdr:nvSpPr>
          <xdr:spPr>
            <a:xfrm>
              <a:off x="6934531" y="4700155"/>
              <a:ext cx="1308923" cy="33943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8B4A8780-D9FE-45B2-A8D9-84013EB36985}" type="TxLink">
                <a:rPr lang="en-US" sz="1200" b="1" i="0" u="none" strike="noStrike">
                  <a:solidFill>
                    <a:srgbClr val="333333"/>
                  </a:solidFill>
                  <a:latin typeface="Arial"/>
                  <a:cs typeface="Arial"/>
                </a:rPr>
                <a:pPr algn="l"/>
                <a:t>HOLANDA</a:t>
              </a:fld>
              <a:endParaRPr lang="pt-BR" sz="1200" b="1">
                <a:solidFill>
                  <a:srgbClr val="335CA7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grpSp>
        <xdr:nvGrpSpPr>
          <xdr:cNvPr id="77" name="Agrupar 76">
            <a:extLst>
              <a:ext uri="{FF2B5EF4-FFF2-40B4-BE49-F238E27FC236}">
                <a16:creationId xmlns:a16="http://schemas.microsoft.com/office/drawing/2014/main" id="{EB073070-FBFC-4014-B6EA-0F11B705E8C6}"/>
              </a:ext>
            </a:extLst>
          </xdr:cNvPr>
          <xdr:cNvGrpSpPr/>
        </xdr:nvGrpSpPr>
        <xdr:grpSpPr>
          <a:xfrm>
            <a:off x="8604005" y="3674920"/>
            <a:ext cx="1440539" cy="1378525"/>
            <a:chOff x="6931069" y="3661066"/>
            <a:chExt cx="1433612" cy="1378525"/>
          </a:xfrm>
        </xdr:grpSpPr>
        <xdr:sp macro="" textlink="PivoTable!DW6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CC680D-9AC2-4A62-825F-B1779FB2B52A}"/>
                </a:ext>
              </a:extLst>
            </xdr:cNvPr>
            <xdr:cNvSpPr txBox="1"/>
          </xdr:nvSpPr>
          <xdr:spPr>
            <a:xfrm>
              <a:off x="6934532" y="3661066"/>
              <a:ext cx="875968" cy="3221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6D6654FB-1DB1-42CD-85BE-BE2CB065B08C}" type="TxLink">
                <a:rPr lang="en-US" sz="1400" b="1" i="0" u="none" strike="noStrike">
                  <a:solidFill>
                    <a:srgbClr val="00CC99"/>
                  </a:solidFill>
                  <a:latin typeface="Arial"/>
                  <a:cs typeface="Arial"/>
                </a:rPr>
                <a:pPr algn="l"/>
                <a:t>14,44%</a:t>
              </a:fld>
              <a:endParaRPr lang="pt-BR" sz="2400" b="1">
                <a:solidFill>
                  <a:srgbClr val="00CC99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DW7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2EC4A97C-07A8-43D9-B219-A24D13A0FE9B}"/>
                </a:ext>
              </a:extLst>
            </xdr:cNvPr>
            <xdr:cNvSpPr txBox="1"/>
          </xdr:nvSpPr>
          <xdr:spPr>
            <a:xfrm>
              <a:off x="6931069" y="3917375"/>
              <a:ext cx="1156522" cy="3602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70B6D264-8DA8-43C2-A6CC-A5411DCDAB8F}" type="TxLink">
                <a:rPr lang="en-US" sz="1400" b="1" i="0" u="none" strike="noStrike">
                  <a:solidFill>
                    <a:srgbClr val="00CC99"/>
                  </a:solidFill>
                  <a:latin typeface="Arial"/>
                  <a:cs typeface="Arial"/>
                </a:rPr>
                <a:pPr algn="l"/>
                <a:t>12,20%</a:t>
              </a:fld>
              <a:endParaRPr lang="pt-BR" sz="2400" b="1">
                <a:solidFill>
                  <a:srgbClr val="00CC99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DW9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4407BF58-F1EE-454D-BE60-6E5A7989BDFC}"/>
                </a:ext>
              </a:extLst>
            </xdr:cNvPr>
            <xdr:cNvSpPr txBox="1"/>
          </xdr:nvSpPr>
          <xdr:spPr>
            <a:xfrm>
              <a:off x="6934532" y="4440382"/>
              <a:ext cx="1430149" cy="32211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5F6D1061-D14C-4073-A857-47FB30F5D674}" type="TxLink">
                <a:rPr lang="en-US" sz="1400" b="1" i="0" u="none" strike="noStrike">
                  <a:solidFill>
                    <a:srgbClr val="00CC99"/>
                  </a:solidFill>
                  <a:latin typeface="Arial"/>
                  <a:cs typeface="Arial"/>
                </a:rPr>
                <a:pPr algn="l"/>
                <a:t>11,63%</a:t>
              </a:fld>
              <a:endParaRPr lang="pt-BR" sz="2400" b="1">
                <a:solidFill>
                  <a:srgbClr val="00CC99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DW8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8BBF88D0-C479-4D87-9CB2-579947E8C210}"/>
                </a:ext>
              </a:extLst>
            </xdr:cNvPr>
            <xdr:cNvSpPr txBox="1"/>
          </xdr:nvSpPr>
          <xdr:spPr>
            <a:xfrm>
              <a:off x="6934532" y="4180610"/>
              <a:ext cx="875968" cy="32211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F15393F9-3E51-4123-980A-525FCF35CD9E}" type="TxLink">
                <a:rPr lang="en-US" sz="1400" b="1" i="0" u="none" strike="noStrike">
                  <a:solidFill>
                    <a:srgbClr val="00CC99"/>
                  </a:solidFill>
                  <a:latin typeface="Arial"/>
                  <a:cs typeface="Arial"/>
                </a:rPr>
                <a:pPr algn="l"/>
                <a:t>12,04%</a:t>
              </a:fld>
              <a:endParaRPr lang="pt-BR" sz="2400" b="1">
                <a:solidFill>
                  <a:srgbClr val="00CC99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PivoTable!DW10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D964BDD3-1FE6-484F-BDB9-F6F8F31A91F6}"/>
                </a:ext>
              </a:extLst>
            </xdr:cNvPr>
            <xdr:cNvSpPr txBox="1"/>
          </xdr:nvSpPr>
          <xdr:spPr>
            <a:xfrm>
              <a:off x="6934531" y="4700155"/>
              <a:ext cx="1308923" cy="33943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fld id="{C43FB311-4CF5-4713-A752-0C1CE2BDB7B8}" type="TxLink">
                <a:rPr lang="en-US" sz="1400" b="1" i="0" u="none" strike="noStrike">
                  <a:solidFill>
                    <a:srgbClr val="00CC99"/>
                  </a:solidFill>
                  <a:latin typeface="Arial"/>
                  <a:cs typeface="Arial"/>
                </a:rPr>
                <a:pPr algn="l"/>
                <a:t>11,24%</a:t>
              </a:fld>
              <a:endParaRPr lang="pt-BR" sz="2400" b="1">
                <a:solidFill>
                  <a:srgbClr val="00CC99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</xdr:grpSp>
    <xdr:clientData fPrintsWithSheet="0"/>
  </xdr:twoCellAnchor>
  <xdr:twoCellAnchor editAs="absolute">
    <xdr:from>
      <xdr:col>13</xdr:col>
      <xdr:colOff>93511</xdr:colOff>
      <xdr:row>4</xdr:row>
      <xdr:rowOff>136071</xdr:rowOff>
    </xdr:from>
    <xdr:to>
      <xdr:col>18</xdr:col>
      <xdr:colOff>467590</xdr:colOff>
      <xdr:row>16</xdr:row>
      <xdr:rowOff>10071</xdr:rowOff>
    </xdr:to>
    <xdr:grpSp>
      <xdr:nvGrpSpPr>
        <xdr:cNvPr id="19" name="Agrupar 18">
          <a:extLst>
            <a:ext uri="{FF2B5EF4-FFF2-40B4-BE49-F238E27FC236}">
              <a16:creationId xmlns:a16="http://schemas.microsoft.com/office/drawing/2014/main" id="{E35AB8B5-BE00-4DC3-95E1-E75D2ABBA275}"/>
            </a:ext>
          </a:extLst>
        </xdr:cNvPr>
        <xdr:cNvGrpSpPr>
          <a:grpSpLocks noChangeAspect="1"/>
        </xdr:cNvGrpSpPr>
      </xdr:nvGrpSpPr>
      <xdr:grpSpPr>
        <a:xfrm>
          <a:off x="8053690" y="898071"/>
          <a:ext cx="3435686" cy="2160000"/>
          <a:chOff x="8111241" y="984973"/>
          <a:chExt cx="3884955" cy="2195517"/>
        </a:xfrm>
      </xdr:grpSpPr>
      <xdr:sp macro="" textlink="">
        <xdr:nvSpPr>
          <xdr:cNvPr id="25" name="Retângulo: Cantos Arredondados 24">
            <a:extLst>
              <a:ext uri="{FF2B5EF4-FFF2-40B4-BE49-F238E27FC236}">
                <a16:creationId xmlns:a16="http://schemas.microsoft.com/office/drawing/2014/main" id="{011651C4-3BBD-45D7-80A5-CD672EB58897}"/>
              </a:ext>
            </a:extLst>
          </xdr:cNvPr>
          <xdr:cNvSpPr/>
        </xdr:nvSpPr>
        <xdr:spPr>
          <a:xfrm>
            <a:off x="8141176" y="984973"/>
            <a:ext cx="3855020" cy="2195517"/>
          </a:xfrm>
          <a:prstGeom prst="roundRect">
            <a:avLst>
              <a:gd name="adj" fmla="val 4968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6" name="CaixaDeTexto 25">
            <a:extLst>
              <a:ext uri="{FF2B5EF4-FFF2-40B4-BE49-F238E27FC236}">
                <a16:creationId xmlns:a16="http://schemas.microsoft.com/office/drawing/2014/main" id="{88605A84-4131-4710-82BC-5AC58D08D03F}"/>
              </a:ext>
            </a:extLst>
          </xdr:cNvPr>
          <xdr:cNvSpPr txBox="1"/>
        </xdr:nvSpPr>
        <xdr:spPr>
          <a:xfrm>
            <a:off x="8111241" y="1030077"/>
            <a:ext cx="2383145" cy="4239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 b="1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Total de Transportes</a:t>
            </a:r>
          </a:p>
        </xdr:txBody>
      </xdr:sp>
      <xdr:sp macro="" textlink="PivoTable!R4">
        <xdr:nvSpPr>
          <xdr:cNvPr id="27" name="CaixaDeTexto 26">
            <a:extLst>
              <a:ext uri="{FF2B5EF4-FFF2-40B4-BE49-F238E27FC236}">
                <a16:creationId xmlns:a16="http://schemas.microsoft.com/office/drawing/2014/main" id="{E8D650EF-67DC-4B8E-A963-9FC7A02BAF63}"/>
              </a:ext>
            </a:extLst>
          </xdr:cNvPr>
          <xdr:cNvSpPr txBox="1"/>
        </xdr:nvSpPr>
        <xdr:spPr>
          <a:xfrm>
            <a:off x="8181998" y="1328382"/>
            <a:ext cx="1349416" cy="4010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5565BD80-8C57-4D3B-ACF7-4C6F75197AEB}" type="TxLink">
              <a:rPr lang="en-US" sz="1800" b="1" i="0" u="none" strike="noStrike">
                <a:solidFill>
                  <a:srgbClr val="00CC99"/>
                </a:solidFill>
                <a:latin typeface="Arial"/>
                <a:cs typeface="Arial"/>
              </a:rPr>
              <a:pPr algn="l"/>
              <a:t>3112</a:t>
            </a:fld>
            <a:endParaRPr lang="pt-BR" sz="1800" b="1">
              <a:solidFill>
                <a:srgbClr val="00CC99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8" name="CaixaDeTexto 27">
            <a:extLst>
              <a:ext uri="{FF2B5EF4-FFF2-40B4-BE49-F238E27FC236}">
                <a16:creationId xmlns:a16="http://schemas.microsoft.com/office/drawing/2014/main" id="{46F72042-3838-494B-A1AC-63786032C507}"/>
              </a:ext>
            </a:extLst>
          </xdr:cNvPr>
          <xdr:cNvSpPr txBox="1"/>
        </xdr:nvSpPr>
        <xdr:spPr>
          <a:xfrm>
            <a:off x="8197374" y="1647803"/>
            <a:ext cx="1784227" cy="2073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pt-BR" sz="1000" b="1" baseline="0">
                <a:solidFill>
                  <a:schemeClr val="bg2">
                    <a:lumMod val="75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Transportes</a:t>
            </a:r>
            <a:endParaRPr lang="pt-BR" sz="1000" b="0">
              <a:solidFill>
                <a:schemeClr val="bg2">
                  <a:lumMod val="7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graphicFrame macro="">
        <xdr:nvGraphicFramePr>
          <xdr:cNvPr id="29" name="Gráfico 28">
            <a:extLst>
              <a:ext uri="{FF2B5EF4-FFF2-40B4-BE49-F238E27FC236}">
                <a16:creationId xmlns:a16="http://schemas.microsoft.com/office/drawing/2014/main" id="{F09BFB4C-4F3B-43B3-9588-2E1CAE48950B}"/>
              </a:ext>
            </a:extLst>
          </xdr:cNvPr>
          <xdr:cNvGraphicFramePr>
            <a:graphicFrameLocks/>
          </xdr:cNvGraphicFramePr>
        </xdr:nvGraphicFramePr>
        <xdr:xfrm>
          <a:off x="8277935" y="1797988"/>
          <a:ext cx="3609404" cy="124401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 fPrintsWithSheet="0"/>
  </xdr:twoCellAnchor>
  <xdr:twoCellAnchor editAs="absolute">
    <xdr:from>
      <xdr:col>24</xdr:col>
      <xdr:colOff>303495</xdr:colOff>
      <xdr:row>4</xdr:row>
      <xdr:rowOff>136071</xdr:rowOff>
    </xdr:from>
    <xdr:to>
      <xdr:col>27</xdr:col>
      <xdr:colOff>381000</xdr:colOff>
      <xdr:row>16</xdr:row>
      <xdr:rowOff>10071</xdr:rowOff>
    </xdr:to>
    <xdr:grpSp>
      <xdr:nvGrpSpPr>
        <xdr:cNvPr id="20" name="Agrupar 19">
          <a:extLst>
            <a:ext uri="{FF2B5EF4-FFF2-40B4-BE49-F238E27FC236}">
              <a16:creationId xmlns:a16="http://schemas.microsoft.com/office/drawing/2014/main" id="{23221C61-B86D-4467-8C14-E94D4BDA37B2}"/>
            </a:ext>
          </a:extLst>
        </xdr:cNvPr>
        <xdr:cNvGrpSpPr>
          <a:grpSpLocks noChangeAspect="1"/>
        </xdr:cNvGrpSpPr>
      </xdr:nvGrpSpPr>
      <xdr:grpSpPr>
        <a:xfrm>
          <a:off x="14999209" y="898071"/>
          <a:ext cx="1914470" cy="2160000"/>
          <a:chOff x="15061374" y="1014469"/>
          <a:chExt cx="1932602" cy="2195517"/>
        </a:xfrm>
      </xdr:grpSpPr>
      <xdr:sp macro="" textlink="">
        <xdr:nvSpPr>
          <xdr:cNvPr id="85" name="Retângulo: Cantos Arredondados 84">
            <a:extLst>
              <a:ext uri="{FF2B5EF4-FFF2-40B4-BE49-F238E27FC236}">
                <a16:creationId xmlns:a16="http://schemas.microsoft.com/office/drawing/2014/main" id="{645D57AB-9719-42D7-842C-59D751CF2FD9}"/>
              </a:ext>
            </a:extLst>
          </xdr:cNvPr>
          <xdr:cNvSpPr/>
        </xdr:nvSpPr>
        <xdr:spPr>
          <a:xfrm>
            <a:off x="15071616" y="1014469"/>
            <a:ext cx="1922360" cy="2195517"/>
          </a:xfrm>
          <a:prstGeom prst="roundRect">
            <a:avLst>
              <a:gd name="adj" fmla="val 4968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86" name="CaixaDeTexto 85">
            <a:extLst>
              <a:ext uri="{FF2B5EF4-FFF2-40B4-BE49-F238E27FC236}">
                <a16:creationId xmlns:a16="http://schemas.microsoft.com/office/drawing/2014/main" id="{B9174748-7F4B-4278-A397-FF9A89DC97AB}"/>
              </a:ext>
            </a:extLst>
          </xdr:cNvPr>
          <xdr:cNvSpPr txBox="1"/>
        </xdr:nvSpPr>
        <xdr:spPr>
          <a:xfrm>
            <a:off x="15107463" y="1097797"/>
            <a:ext cx="1755016" cy="5237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pt-BR" sz="1400" b="0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Total</a:t>
            </a:r>
            <a:r>
              <a:rPr lang="pt-BR" sz="1400" b="0" baseline="0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de Produtos</a:t>
            </a:r>
          </a:p>
          <a:p>
            <a:pPr algn="l"/>
            <a:r>
              <a:rPr lang="pt-BR" sz="1400" b="1" baseline="0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Por Ano</a:t>
            </a:r>
            <a:endParaRPr lang="pt-BR" sz="1400" b="1">
              <a:solidFill>
                <a:srgbClr val="009E75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graphicFrame macro="">
        <xdr:nvGraphicFramePr>
          <xdr:cNvPr id="89" name="Gráfico 88">
            <a:extLst>
              <a:ext uri="{FF2B5EF4-FFF2-40B4-BE49-F238E27FC236}">
                <a16:creationId xmlns:a16="http://schemas.microsoft.com/office/drawing/2014/main" id="{E3951D4A-4D7F-4877-8B4A-276FC390031A}"/>
              </a:ext>
            </a:extLst>
          </xdr:cNvPr>
          <xdr:cNvGraphicFramePr>
            <a:graphicFrameLocks/>
          </xdr:cNvGraphicFramePr>
        </xdr:nvGraphicFramePr>
        <xdr:xfrm>
          <a:off x="15061374" y="1446411"/>
          <a:ext cx="1912118" cy="17467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 fPrintsWithSheet="0"/>
  </xdr:twoCellAnchor>
  <xdr:twoCellAnchor editAs="absolute">
    <xdr:from>
      <xdr:col>15</xdr:col>
      <xdr:colOff>591606</xdr:colOff>
      <xdr:row>25</xdr:row>
      <xdr:rowOff>101137</xdr:rowOff>
    </xdr:from>
    <xdr:to>
      <xdr:col>21</xdr:col>
      <xdr:colOff>65342</xdr:colOff>
      <xdr:row>28</xdr:row>
      <xdr:rowOff>154081</xdr:rowOff>
    </xdr:to>
    <xdr:sp macro="" textlink="">
      <xdr:nvSpPr>
        <xdr:cNvPr id="112" name="CaixaDeTexto 111">
          <a:extLst>
            <a:ext uri="{FF2B5EF4-FFF2-40B4-BE49-F238E27FC236}">
              <a16:creationId xmlns:a16="http://schemas.microsoft.com/office/drawing/2014/main" id="{868753DA-B8CC-484B-A7D4-BA7001ED1C55}"/>
            </a:ext>
          </a:extLst>
        </xdr:cNvPr>
        <xdr:cNvSpPr txBox="1">
          <a:spLocks noChangeAspect="1"/>
        </xdr:cNvSpPr>
      </xdr:nvSpPr>
      <xdr:spPr>
        <a:xfrm>
          <a:off x="9776427" y="4863637"/>
          <a:ext cx="3147665" cy="6244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PAISES</a:t>
          </a:r>
          <a:r>
            <a:rPr lang="pt-BR" sz="1400" b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TRANSPORTADORES</a:t>
          </a:r>
          <a:br>
            <a:rPr lang="pt-BR" sz="1400" b="1" baseline="0">
              <a:solidFill>
                <a:schemeClr val="accent1">
                  <a:lumMod val="5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pt-BR" sz="1400" b="1" baseline="0">
              <a:solidFill>
                <a:schemeClr val="accent6">
                  <a:lumMod val="5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Ao redor do Mundo</a:t>
          </a:r>
          <a:endParaRPr lang="pt-BR" sz="1400" b="1">
            <a:solidFill>
              <a:schemeClr val="accent6">
                <a:lumMod val="50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l"/>
          <a:endParaRPr lang="pt-BR" sz="1400" b="1">
            <a:solidFill>
              <a:schemeClr val="tx1">
                <a:lumMod val="95000"/>
                <a:lumOff val="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5</xdr:col>
      <xdr:colOff>90320</xdr:colOff>
      <xdr:row>29</xdr:row>
      <xdr:rowOff>23810</xdr:rowOff>
    </xdr:from>
    <xdr:to>
      <xdr:col>10</xdr:col>
      <xdr:colOff>335380</xdr:colOff>
      <xdr:row>36</xdr:row>
      <xdr:rowOff>23208</xdr:rowOff>
    </xdr:to>
    <xdr:sp macro="" textlink="">
      <xdr:nvSpPr>
        <xdr:cNvPr id="114" name="Retângulo: Cantos Arredondados 113">
          <a:extLst>
            <a:ext uri="{FF2B5EF4-FFF2-40B4-BE49-F238E27FC236}">
              <a16:creationId xmlns:a16="http://schemas.microsoft.com/office/drawing/2014/main" id="{6BF4DDCC-5D6E-4710-9D50-C68C58A570B6}"/>
            </a:ext>
          </a:extLst>
        </xdr:cNvPr>
        <xdr:cNvSpPr>
          <a:spLocks noChangeAspect="1"/>
        </xdr:cNvSpPr>
      </xdr:nvSpPr>
      <xdr:spPr>
        <a:xfrm>
          <a:off x="3151927" y="5548310"/>
          <a:ext cx="3306667" cy="1332898"/>
        </a:xfrm>
        <a:prstGeom prst="roundRect">
          <a:avLst>
            <a:gd name="adj" fmla="val 4968"/>
          </a:avLst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10</xdr:col>
      <xdr:colOff>473145</xdr:colOff>
      <xdr:row>29</xdr:row>
      <xdr:rowOff>27083</xdr:rowOff>
    </xdr:from>
    <xdr:to>
      <xdr:col>16</xdr:col>
      <xdr:colOff>104731</xdr:colOff>
      <xdr:row>36</xdr:row>
      <xdr:rowOff>26481</xdr:rowOff>
    </xdr:to>
    <xdr:sp macro="" textlink="">
      <xdr:nvSpPr>
        <xdr:cNvPr id="116" name="Retângulo: Cantos Arredondados 115">
          <a:extLst>
            <a:ext uri="{FF2B5EF4-FFF2-40B4-BE49-F238E27FC236}">
              <a16:creationId xmlns:a16="http://schemas.microsoft.com/office/drawing/2014/main" id="{F0680019-64F7-44CD-BD9C-326564A3B76D}"/>
            </a:ext>
          </a:extLst>
        </xdr:cNvPr>
        <xdr:cNvSpPr>
          <a:spLocks noChangeAspect="1"/>
        </xdr:cNvSpPr>
      </xdr:nvSpPr>
      <xdr:spPr>
        <a:xfrm>
          <a:off x="6596359" y="5551583"/>
          <a:ext cx="3305515" cy="1332898"/>
        </a:xfrm>
        <a:prstGeom prst="roundRect">
          <a:avLst>
            <a:gd name="adj" fmla="val 4968"/>
          </a:avLst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16</xdr:col>
      <xdr:colOff>242496</xdr:colOff>
      <xdr:row>29</xdr:row>
      <xdr:rowOff>39954</xdr:rowOff>
    </xdr:from>
    <xdr:to>
      <xdr:col>21</xdr:col>
      <xdr:colOff>487556</xdr:colOff>
      <xdr:row>36</xdr:row>
      <xdr:rowOff>39352</xdr:rowOff>
    </xdr:to>
    <xdr:sp macro="" textlink="">
      <xdr:nvSpPr>
        <xdr:cNvPr id="117" name="Retângulo: Cantos Arredondados 116">
          <a:extLst>
            <a:ext uri="{FF2B5EF4-FFF2-40B4-BE49-F238E27FC236}">
              <a16:creationId xmlns:a16="http://schemas.microsoft.com/office/drawing/2014/main" id="{632A19A1-E333-4FB6-978B-AA89CBD23AD0}"/>
            </a:ext>
          </a:extLst>
        </xdr:cNvPr>
        <xdr:cNvSpPr>
          <a:spLocks noChangeAspect="1"/>
        </xdr:cNvSpPr>
      </xdr:nvSpPr>
      <xdr:spPr>
        <a:xfrm>
          <a:off x="10039639" y="5564454"/>
          <a:ext cx="3306667" cy="1332898"/>
        </a:xfrm>
        <a:prstGeom prst="roundRect">
          <a:avLst>
            <a:gd name="adj" fmla="val 4968"/>
          </a:avLst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5</xdr:col>
      <xdr:colOff>90320</xdr:colOff>
      <xdr:row>29</xdr:row>
      <xdr:rowOff>23810</xdr:rowOff>
    </xdr:from>
    <xdr:to>
      <xdr:col>8</xdr:col>
      <xdr:colOff>64576</xdr:colOff>
      <xdr:row>30</xdr:row>
      <xdr:rowOff>113009</xdr:rowOff>
    </xdr:to>
    <xdr:sp macro="" textlink="Database!P3">
      <xdr:nvSpPr>
        <xdr:cNvPr id="118" name="CaixaDeTexto 117">
          <a:extLst>
            <a:ext uri="{FF2B5EF4-FFF2-40B4-BE49-F238E27FC236}">
              <a16:creationId xmlns:a16="http://schemas.microsoft.com/office/drawing/2014/main" id="{1813DAA8-51F5-4297-9468-03A11D700BF9}"/>
            </a:ext>
          </a:extLst>
        </xdr:cNvPr>
        <xdr:cNvSpPr txBox="1">
          <a:spLocks noChangeAspect="1"/>
        </xdr:cNvSpPr>
      </xdr:nvSpPr>
      <xdr:spPr>
        <a:xfrm>
          <a:off x="3151927" y="5548310"/>
          <a:ext cx="1811220" cy="2796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06CB0017-E859-4BA3-9EE4-ED58DFB89946}" type="TxLink">
            <a:rPr lang="en-US" sz="1200" b="1" i="0" u="none" strike="noStrike">
              <a:solidFill>
                <a:srgbClr val="009E75"/>
              </a:solidFill>
              <a:latin typeface="Calibri"/>
              <a:cs typeface="Calibri"/>
            </a:rPr>
            <a:pPr algn="l"/>
            <a:t>HMM ST PETERSBURG</a:t>
          </a:fld>
          <a:endParaRPr lang="pt-BR" sz="1600" b="1">
            <a:solidFill>
              <a:srgbClr val="009E75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7</xdr:col>
      <xdr:colOff>585577</xdr:colOff>
      <xdr:row>29</xdr:row>
      <xdr:rowOff>14878</xdr:rowOff>
    </xdr:from>
    <xdr:to>
      <xdr:col>10</xdr:col>
      <xdr:colOff>317672</xdr:colOff>
      <xdr:row>30</xdr:row>
      <xdr:rowOff>120221</xdr:rowOff>
    </xdr:to>
    <xdr:sp macro="" textlink="Database!T3">
      <xdr:nvSpPr>
        <xdr:cNvPr id="121" name="CaixaDeTexto 120">
          <a:extLst>
            <a:ext uri="{FF2B5EF4-FFF2-40B4-BE49-F238E27FC236}">
              <a16:creationId xmlns:a16="http://schemas.microsoft.com/office/drawing/2014/main" id="{A1D71FCB-EEA8-4808-937E-823C3E7D6730}"/>
            </a:ext>
          </a:extLst>
        </xdr:cNvPr>
        <xdr:cNvSpPr txBox="1">
          <a:spLocks noChangeAspect="1"/>
        </xdr:cNvSpPr>
      </xdr:nvSpPr>
      <xdr:spPr>
        <a:xfrm>
          <a:off x="4871827" y="5539378"/>
          <a:ext cx="1569059" cy="2958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CB3826A2-AEE4-4789-A090-30CE2B9974E4}" type="TxLink">
            <a:rPr lang="en-US" sz="1100" b="0" i="0" u="none" strike="noStrike">
              <a:solidFill>
                <a:srgbClr val="009E75"/>
              </a:solidFill>
              <a:latin typeface="Calibri"/>
              <a:cs typeface="Calibri"/>
            </a:rPr>
            <a:pPr algn="r"/>
            <a:t>MAQUINÁRIO</a:t>
          </a:fld>
          <a:endParaRPr lang="pt-BR" sz="1400" b="1">
            <a:solidFill>
              <a:srgbClr val="009E75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7</xdr:col>
      <xdr:colOff>572706</xdr:colOff>
      <xdr:row>31</xdr:row>
      <xdr:rowOff>38016</xdr:rowOff>
    </xdr:from>
    <xdr:to>
      <xdr:col>10</xdr:col>
      <xdr:colOff>304801</xdr:colOff>
      <xdr:row>32</xdr:row>
      <xdr:rowOff>143358</xdr:rowOff>
    </xdr:to>
    <xdr:sp macro="" textlink="Database!V3">
      <xdr:nvSpPr>
        <xdr:cNvPr id="122" name="CaixaDeTexto 121">
          <a:extLst>
            <a:ext uri="{FF2B5EF4-FFF2-40B4-BE49-F238E27FC236}">
              <a16:creationId xmlns:a16="http://schemas.microsoft.com/office/drawing/2014/main" id="{59B1FA38-5875-4197-A30A-CF38026D25A3}"/>
            </a:ext>
          </a:extLst>
        </xdr:cNvPr>
        <xdr:cNvSpPr txBox="1">
          <a:spLocks noChangeAspect="1"/>
        </xdr:cNvSpPr>
      </xdr:nvSpPr>
      <xdr:spPr>
        <a:xfrm>
          <a:off x="4858956" y="5943516"/>
          <a:ext cx="1569059" cy="2958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A203E540-2130-447A-AD55-D6BB84E62C9E}" type="TxLink">
            <a:rPr lang="en-US" sz="1100" b="0" i="0" u="none" strike="noStrike">
              <a:solidFill>
                <a:schemeClr val="bg2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pPr marL="0" indent="0" algn="r"/>
            <a:t>N°26543</a:t>
          </a:fld>
          <a:endParaRPr lang="pt-BR" sz="1100" b="0" i="0" u="none" strike="noStrike">
            <a:solidFill>
              <a:schemeClr val="bg2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7</xdr:col>
      <xdr:colOff>572706</xdr:colOff>
      <xdr:row>33</xdr:row>
      <xdr:rowOff>28973</xdr:rowOff>
    </xdr:from>
    <xdr:to>
      <xdr:col>10</xdr:col>
      <xdr:colOff>304801</xdr:colOff>
      <xdr:row>34</xdr:row>
      <xdr:rowOff>134315</xdr:rowOff>
    </xdr:to>
    <xdr:sp macro="" textlink="Database!S3">
      <xdr:nvSpPr>
        <xdr:cNvPr id="123" name="CaixaDeTexto 122">
          <a:extLst>
            <a:ext uri="{FF2B5EF4-FFF2-40B4-BE49-F238E27FC236}">
              <a16:creationId xmlns:a16="http://schemas.microsoft.com/office/drawing/2014/main" id="{F3C4F43A-E71B-40B5-8BF2-49DC09163412}"/>
            </a:ext>
          </a:extLst>
        </xdr:cNvPr>
        <xdr:cNvSpPr txBox="1">
          <a:spLocks noChangeAspect="1"/>
        </xdr:cNvSpPr>
      </xdr:nvSpPr>
      <xdr:spPr>
        <a:xfrm>
          <a:off x="4858956" y="6315473"/>
          <a:ext cx="1569059" cy="2958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210C7206-3F6C-4E61-995B-34935F57EB7C}" type="TxLink">
            <a:rPr lang="en-US" sz="1050" b="1" i="0" u="none" strike="noStrike">
              <a:solidFill>
                <a:srgbClr val="009E75"/>
              </a:solidFill>
              <a:latin typeface="Calibri"/>
              <a:cs typeface="Calibri"/>
            </a:rPr>
            <a:pPr algn="r"/>
            <a:t>ESTADOS UNIDOS</a:t>
          </a:fld>
          <a:endParaRPr lang="pt-BR" sz="1200" b="1">
            <a:solidFill>
              <a:srgbClr val="009E75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7</xdr:col>
      <xdr:colOff>563665</xdr:colOff>
      <xdr:row>34</xdr:row>
      <xdr:rowOff>100652</xdr:rowOff>
    </xdr:from>
    <xdr:to>
      <xdr:col>10</xdr:col>
      <xdr:colOff>295760</xdr:colOff>
      <xdr:row>36</xdr:row>
      <xdr:rowOff>12266</xdr:rowOff>
    </xdr:to>
    <xdr:sp macro="" textlink="Database!U3">
      <xdr:nvSpPr>
        <xdr:cNvPr id="124" name="CaixaDeTexto 123">
          <a:extLst>
            <a:ext uri="{FF2B5EF4-FFF2-40B4-BE49-F238E27FC236}">
              <a16:creationId xmlns:a16="http://schemas.microsoft.com/office/drawing/2014/main" id="{CF548F75-911F-43DB-98F5-5D52418E0770}"/>
            </a:ext>
          </a:extLst>
        </xdr:cNvPr>
        <xdr:cNvSpPr txBox="1">
          <a:spLocks noChangeAspect="1"/>
        </xdr:cNvSpPr>
      </xdr:nvSpPr>
      <xdr:spPr>
        <a:xfrm>
          <a:off x="4849915" y="6577652"/>
          <a:ext cx="1569059" cy="2926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43AAE195-2ED4-4D9D-B0AF-0DFAD5A396D6}" type="TxLink">
            <a:rPr lang="en-US" sz="1100" b="0" i="0" u="none" strike="noStrike">
              <a:solidFill>
                <a:schemeClr val="bg2">
                  <a:lumMod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pPr marL="0" indent="0" algn="r"/>
            <a:t>40106</a:t>
          </a:fld>
          <a:endParaRPr lang="pt-BR" sz="1100" b="0" i="0" u="none" strike="noStrike">
            <a:solidFill>
              <a:schemeClr val="bg2">
                <a:lumMod val="50000"/>
              </a:schemeClr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6</xdr:col>
      <xdr:colOff>258306</xdr:colOff>
      <xdr:row>33</xdr:row>
      <xdr:rowOff>64576</xdr:rowOff>
    </xdr:from>
    <xdr:to>
      <xdr:col>7</xdr:col>
      <xdr:colOff>344193</xdr:colOff>
      <xdr:row>34</xdr:row>
      <xdr:rowOff>141418</xdr:rowOff>
    </xdr:to>
    <xdr:sp macro="" textlink="Database!Q3">
      <xdr:nvSpPr>
        <xdr:cNvPr id="125" name="CaixaDeTexto 124">
          <a:extLst>
            <a:ext uri="{FF2B5EF4-FFF2-40B4-BE49-F238E27FC236}">
              <a16:creationId xmlns:a16="http://schemas.microsoft.com/office/drawing/2014/main" id="{6DBAB83F-4B16-4D84-BE5F-DEFB0C6E9685}"/>
            </a:ext>
          </a:extLst>
        </xdr:cNvPr>
        <xdr:cNvSpPr txBox="1">
          <a:spLocks noChangeAspect="1"/>
        </xdr:cNvSpPr>
      </xdr:nvSpPr>
      <xdr:spPr>
        <a:xfrm>
          <a:off x="3932235" y="6351076"/>
          <a:ext cx="698208" cy="2673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33A85171-242F-4F44-B177-A24B76791583}" type="TxLink">
            <a:rPr lang="en-US" sz="1050" b="1" i="0" u="none" strike="noStrike">
              <a:solidFill>
                <a:srgbClr val="009E75"/>
              </a:solidFill>
              <a:latin typeface="Calibri"/>
              <a:cs typeface="Calibri"/>
            </a:rPr>
            <a:pPr algn="r"/>
            <a:t>CHINA</a:t>
          </a:fld>
          <a:endParaRPr lang="pt-BR" sz="1200" b="1">
            <a:solidFill>
              <a:srgbClr val="009E75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4</xdr:col>
      <xdr:colOff>603057</xdr:colOff>
      <xdr:row>34</xdr:row>
      <xdr:rowOff>107755</xdr:rowOff>
    </xdr:from>
    <xdr:to>
      <xdr:col>7</xdr:col>
      <xdr:colOff>335152</xdr:colOff>
      <xdr:row>36</xdr:row>
      <xdr:rowOff>19369</xdr:rowOff>
    </xdr:to>
    <xdr:sp macro="" textlink="Database!R3">
      <xdr:nvSpPr>
        <xdr:cNvPr id="126" name="CaixaDeTexto 125">
          <a:extLst>
            <a:ext uri="{FF2B5EF4-FFF2-40B4-BE49-F238E27FC236}">
              <a16:creationId xmlns:a16="http://schemas.microsoft.com/office/drawing/2014/main" id="{6D28C049-8DDF-4ABE-8907-38F7FFC0DF24}"/>
            </a:ext>
          </a:extLst>
        </xdr:cNvPr>
        <xdr:cNvSpPr txBox="1">
          <a:spLocks noChangeAspect="1"/>
        </xdr:cNvSpPr>
      </xdr:nvSpPr>
      <xdr:spPr>
        <a:xfrm>
          <a:off x="3052343" y="6584755"/>
          <a:ext cx="1569059" cy="2926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2534AC69-41E3-48EC-B3C6-FA44A25C56BC}" type="TxLink">
            <a:rPr lang="en-US" sz="1000" b="0" i="0" u="none" strike="noStrike">
              <a:solidFill>
                <a:srgbClr val="757171"/>
              </a:solidFill>
              <a:latin typeface="Calibri"/>
              <a:ea typeface="+mn-ea"/>
              <a:cs typeface="Calibri"/>
            </a:rPr>
            <a:pPr marL="0" indent="0" algn="r"/>
            <a:t>40076</a:t>
          </a:fld>
          <a:endParaRPr lang="pt-BR" sz="1000" b="0" i="0" u="none" strike="noStrike">
            <a:solidFill>
              <a:srgbClr val="757171"/>
            </a:solidFill>
            <a:latin typeface="Calibri"/>
            <a:ea typeface="+mn-ea"/>
            <a:cs typeface="Calibri"/>
          </a:endParaRPr>
        </a:p>
      </xdr:txBody>
    </xdr:sp>
    <xdr:clientData fPrintsWithSheet="0"/>
  </xdr:twoCellAnchor>
  <xdr:twoCellAnchor editAs="absolute">
    <xdr:from>
      <xdr:col>5</xdr:col>
      <xdr:colOff>80612</xdr:colOff>
      <xdr:row>33</xdr:row>
      <xdr:rowOff>4747</xdr:rowOff>
    </xdr:from>
    <xdr:to>
      <xdr:col>10</xdr:col>
      <xdr:colOff>335602</xdr:colOff>
      <xdr:row>33</xdr:row>
      <xdr:rowOff>4747</xdr:rowOff>
    </xdr:to>
    <xdr:cxnSp macro="">
      <xdr:nvCxnSpPr>
        <xdr:cNvPr id="65" name="Conector reto 64">
          <a:extLst>
            <a:ext uri="{FF2B5EF4-FFF2-40B4-BE49-F238E27FC236}">
              <a16:creationId xmlns:a16="http://schemas.microsoft.com/office/drawing/2014/main" id="{C26ACF4E-6A21-4EF6-9F52-932DFBD2E843}"/>
            </a:ext>
          </a:extLst>
        </xdr:cNvPr>
        <xdr:cNvCxnSpPr>
          <a:cxnSpLocks noChangeAspect="1"/>
        </xdr:cNvCxnSpPr>
      </xdr:nvCxnSpPr>
      <xdr:spPr>
        <a:xfrm>
          <a:off x="3142219" y="6291247"/>
          <a:ext cx="3316597" cy="0"/>
        </a:xfrm>
        <a:prstGeom prst="line">
          <a:avLst/>
        </a:prstGeom>
        <a:ln>
          <a:solidFill>
            <a:schemeClr val="accent3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 editAs="absolute">
    <xdr:from>
      <xdr:col>5</xdr:col>
      <xdr:colOff>80611</xdr:colOff>
      <xdr:row>33</xdr:row>
      <xdr:rowOff>11182</xdr:rowOff>
    </xdr:from>
    <xdr:to>
      <xdr:col>8</xdr:col>
      <xdr:colOff>329317</xdr:colOff>
      <xdr:row>33</xdr:row>
      <xdr:rowOff>11182</xdr:rowOff>
    </xdr:to>
    <xdr:cxnSp macro="">
      <xdr:nvCxnSpPr>
        <xdr:cNvPr id="129" name="Conector de Seta Reta 128">
          <a:extLst>
            <a:ext uri="{FF2B5EF4-FFF2-40B4-BE49-F238E27FC236}">
              <a16:creationId xmlns:a16="http://schemas.microsoft.com/office/drawing/2014/main" id="{60514BFC-E64D-4717-8011-A09A649902AD}"/>
            </a:ext>
          </a:extLst>
        </xdr:cNvPr>
        <xdr:cNvCxnSpPr>
          <a:cxnSpLocks noChangeAspect="1"/>
        </xdr:cNvCxnSpPr>
      </xdr:nvCxnSpPr>
      <xdr:spPr>
        <a:xfrm>
          <a:off x="3142218" y="6297682"/>
          <a:ext cx="2085670" cy="0"/>
        </a:xfrm>
        <a:prstGeom prst="straightConnector1">
          <a:avLst/>
        </a:prstGeom>
        <a:ln w="28575">
          <a:solidFill>
            <a:srgbClr val="00CC99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 editAs="absolute">
    <xdr:from>
      <xdr:col>3</xdr:col>
      <xdr:colOff>367998</xdr:colOff>
      <xdr:row>33</xdr:row>
      <xdr:rowOff>114859</xdr:rowOff>
    </xdr:from>
    <xdr:to>
      <xdr:col>6</xdr:col>
      <xdr:colOff>100094</xdr:colOff>
      <xdr:row>35</xdr:row>
      <xdr:rowOff>26473</xdr:rowOff>
    </xdr:to>
    <xdr:sp macro="" textlink="Database!R3">
      <xdr:nvSpPr>
        <xdr:cNvPr id="138" name="CaixaDeTexto 137">
          <a:extLst>
            <a:ext uri="{FF2B5EF4-FFF2-40B4-BE49-F238E27FC236}">
              <a16:creationId xmlns:a16="http://schemas.microsoft.com/office/drawing/2014/main" id="{71A44959-609A-41B9-8DE5-9A5E47740870}"/>
            </a:ext>
          </a:extLst>
        </xdr:cNvPr>
        <xdr:cNvSpPr txBox="1">
          <a:spLocks noChangeAspect="1"/>
        </xdr:cNvSpPr>
      </xdr:nvSpPr>
      <xdr:spPr>
        <a:xfrm>
          <a:off x="2204962" y="6401359"/>
          <a:ext cx="1569061" cy="2926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en-US" sz="1100" b="0" i="0" u="none" strike="noStrike">
              <a:solidFill>
                <a:schemeClr val="bg2">
                  <a:lumMod val="5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From</a:t>
          </a:r>
        </a:p>
      </xdr:txBody>
    </xdr:sp>
    <xdr:clientData fPrintsWithSheet="0"/>
  </xdr:twoCellAnchor>
  <xdr:twoCellAnchor editAs="absolute">
    <xdr:from>
      <xdr:col>7</xdr:col>
      <xdr:colOff>468178</xdr:colOff>
      <xdr:row>33</xdr:row>
      <xdr:rowOff>129152</xdr:rowOff>
    </xdr:from>
    <xdr:to>
      <xdr:col>8</xdr:col>
      <xdr:colOff>322882</xdr:colOff>
      <xdr:row>35</xdr:row>
      <xdr:rowOff>16145</xdr:rowOff>
    </xdr:to>
    <xdr:sp macro="" textlink="Database!R3">
      <xdr:nvSpPr>
        <xdr:cNvPr id="139" name="CaixaDeTexto 138">
          <a:extLst>
            <a:ext uri="{FF2B5EF4-FFF2-40B4-BE49-F238E27FC236}">
              <a16:creationId xmlns:a16="http://schemas.microsoft.com/office/drawing/2014/main" id="{29C6019B-7064-499D-9BA2-A3527F77255A}"/>
            </a:ext>
          </a:extLst>
        </xdr:cNvPr>
        <xdr:cNvSpPr txBox="1">
          <a:spLocks noChangeAspect="1"/>
        </xdr:cNvSpPr>
      </xdr:nvSpPr>
      <xdr:spPr>
        <a:xfrm>
          <a:off x="4754428" y="6415652"/>
          <a:ext cx="467025" cy="2679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en-US" sz="1100" b="0" i="0" u="none" strike="noStrike">
              <a:solidFill>
                <a:schemeClr val="bg2">
                  <a:lumMod val="5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To</a:t>
          </a:r>
        </a:p>
      </xdr:txBody>
    </xdr:sp>
    <xdr:clientData fPrintsWithSheet="0"/>
  </xdr:twoCellAnchor>
  <xdr:twoCellAnchor editAs="absolute">
    <xdr:from>
      <xdr:col>5</xdr:col>
      <xdr:colOff>258305</xdr:colOff>
      <xdr:row>30</xdr:row>
      <xdr:rowOff>161441</xdr:rowOff>
    </xdr:from>
    <xdr:to>
      <xdr:col>7</xdr:col>
      <xdr:colOff>438195</xdr:colOff>
      <xdr:row>32</xdr:row>
      <xdr:rowOff>91937</xdr:rowOff>
    </xdr:to>
    <xdr:sp macro="" textlink="">
      <xdr:nvSpPr>
        <xdr:cNvPr id="140" name="CaixaDeTexto 139">
          <a:extLst>
            <a:ext uri="{FF2B5EF4-FFF2-40B4-BE49-F238E27FC236}">
              <a16:creationId xmlns:a16="http://schemas.microsoft.com/office/drawing/2014/main" id="{FC4BBE45-0FC8-4BE4-9723-B4083E8AD3B7}"/>
            </a:ext>
          </a:extLst>
        </xdr:cNvPr>
        <xdr:cNvSpPr txBox="1">
          <a:spLocks noChangeAspect="1"/>
        </xdr:cNvSpPr>
      </xdr:nvSpPr>
      <xdr:spPr>
        <a:xfrm>
          <a:off x="3319912" y="5876441"/>
          <a:ext cx="140453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400">
              <a:solidFill>
                <a:srgbClr val="00CC99"/>
              </a:solidFill>
            </a:rPr>
            <a:t>EM TRANSITO</a:t>
          </a:r>
        </a:p>
      </xdr:txBody>
    </xdr:sp>
    <xdr:clientData fPrintsWithSheet="0"/>
  </xdr:twoCellAnchor>
  <xdr:twoCellAnchor editAs="absolute">
    <xdr:from>
      <xdr:col>5</xdr:col>
      <xdr:colOff>258305</xdr:colOff>
      <xdr:row>30</xdr:row>
      <xdr:rowOff>129153</xdr:rowOff>
    </xdr:from>
    <xdr:to>
      <xdr:col>7</xdr:col>
      <xdr:colOff>226017</xdr:colOff>
      <xdr:row>32</xdr:row>
      <xdr:rowOff>113009</xdr:rowOff>
    </xdr:to>
    <xdr:sp macro="" textlink="">
      <xdr:nvSpPr>
        <xdr:cNvPr id="141" name="Retângulo: Cantos Arredondados 140">
          <a:extLst>
            <a:ext uri="{FF2B5EF4-FFF2-40B4-BE49-F238E27FC236}">
              <a16:creationId xmlns:a16="http://schemas.microsoft.com/office/drawing/2014/main" id="{DE38A330-4F6D-44DF-9C5E-EA11267896E6}"/>
            </a:ext>
          </a:extLst>
        </xdr:cNvPr>
        <xdr:cNvSpPr>
          <a:spLocks noChangeAspect="1"/>
        </xdr:cNvSpPr>
      </xdr:nvSpPr>
      <xdr:spPr>
        <a:xfrm>
          <a:off x="3319912" y="5844153"/>
          <a:ext cx="1192355" cy="364856"/>
        </a:xfrm>
        <a:prstGeom prst="roundRect">
          <a:avLst/>
        </a:prstGeom>
        <a:solidFill>
          <a:srgbClr val="00CC99">
            <a:alpha val="30196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9</xdr:col>
      <xdr:colOff>149678</xdr:colOff>
      <xdr:row>29</xdr:row>
      <xdr:rowOff>22011</xdr:rowOff>
    </xdr:from>
    <xdr:to>
      <xdr:col>16</xdr:col>
      <xdr:colOff>109447</xdr:colOff>
      <xdr:row>36</xdr:row>
      <xdr:rowOff>58760</xdr:rowOff>
    </xdr:to>
    <xdr:grpSp>
      <xdr:nvGrpSpPr>
        <xdr:cNvPr id="173" name="Agrupar 172">
          <a:extLst>
            <a:ext uri="{FF2B5EF4-FFF2-40B4-BE49-F238E27FC236}">
              <a16:creationId xmlns:a16="http://schemas.microsoft.com/office/drawing/2014/main" id="{FFCCF7A9-781E-4FB2-9D47-1E129666540D}"/>
            </a:ext>
          </a:extLst>
        </xdr:cNvPr>
        <xdr:cNvGrpSpPr>
          <a:grpSpLocks noChangeAspect="1"/>
        </xdr:cNvGrpSpPr>
      </xdr:nvGrpSpPr>
      <xdr:grpSpPr>
        <a:xfrm>
          <a:off x="5660571" y="5546511"/>
          <a:ext cx="4246019" cy="1370249"/>
          <a:chOff x="5670356" y="5640007"/>
          <a:chExt cx="4254552" cy="1392990"/>
        </a:xfrm>
      </xdr:grpSpPr>
      <xdr:grpSp>
        <xdr:nvGrpSpPr>
          <xdr:cNvPr id="155" name="Agrupar 154">
            <a:extLst>
              <a:ext uri="{FF2B5EF4-FFF2-40B4-BE49-F238E27FC236}">
                <a16:creationId xmlns:a16="http://schemas.microsoft.com/office/drawing/2014/main" id="{66EF23D0-73A3-4DAF-8B57-2F8E88C71669}"/>
              </a:ext>
            </a:extLst>
          </xdr:cNvPr>
          <xdr:cNvGrpSpPr/>
        </xdr:nvGrpSpPr>
        <xdr:grpSpPr>
          <a:xfrm>
            <a:off x="5670356" y="5640007"/>
            <a:ext cx="4254552" cy="1392990"/>
            <a:chOff x="5492772" y="7173694"/>
            <a:chExt cx="4254552" cy="1392990"/>
          </a:xfrm>
        </xdr:grpSpPr>
        <xdr:grpSp>
          <xdr:nvGrpSpPr>
            <xdr:cNvPr id="153" name="Agrupar 152">
              <a:extLst>
                <a:ext uri="{FF2B5EF4-FFF2-40B4-BE49-F238E27FC236}">
                  <a16:creationId xmlns:a16="http://schemas.microsoft.com/office/drawing/2014/main" id="{7669ABFB-B574-4E40-A3A0-CB74ED8FC5A9}"/>
                </a:ext>
              </a:extLst>
            </xdr:cNvPr>
            <xdr:cNvGrpSpPr/>
          </xdr:nvGrpSpPr>
          <xdr:grpSpPr>
            <a:xfrm>
              <a:off x="5492772" y="7173694"/>
              <a:ext cx="4254552" cy="1392990"/>
              <a:chOff x="5492772" y="7173694"/>
              <a:chExt cx="4254552" cy="1392990"/>
            </a:xfrm>
          </xdr:grpSpPr>
          <xdr:sp macro="" textlink="Database!P4">
            <xdr:nvSpPr>
              <xdr:cNvPr id="142" name="CaixaDeTexto 141">
                <a:extLst>
                  <a:ext uri="{FF2B5EF4-FFF2-40B4-BE49-F238E27FC236}">
                    <a16:creationId xmlns:a16="http://schemas.microsoft.com/office/drawing/2014/main" id="{AA4FC782-D9CC-44C8-89C3-1D478F46FD97}"/>
                  </a:ext>
                </a:extLst>
              </xdr:cNvPr>
              <xdr:cNvSpPr txBox="1"/>
            </xdr:nvSpPr>
            <xdr:spPr>
              <a:xfrm>
                <a:off x="6435585" y="7189194"/>
                <a:ext cx="1814680" cy="28292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fld id="{EB2EEE3B-CA2E-4D88-A90E-9E4E8DB88F87}" type="TxLink">
                  <a:rPr lang="en-US" sz="1100" b="1" i="0" u="none" strike="noStrike">
                    <a:solidFill>
                      <a:srgbClr val="009E75"/>
                    </a:solidFill>
                    <a:latin typeface="Calibri"/>
                    <a:cs typeface="Calibri"/>
                  </a:rPr>
                  <a:pPr algn="l"/>
                  <a:t>ABQAIQ</a:t>
                </a:fld>
                <a:endParaRPr lang="pt-BR" sz="1600" b="1">
                  <a:solidFill>
                    <a:srgbClr val="009E75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  <xdr:sp macro="" textlink="Database!T4">
            <xdr:nvSpPr>
              <xdr:cNvPr id="143" name="CaixaDeTexto 142">
                <a:extLst>
                  <a:ext uri="{FF2B5EF4-FFF2-40B4-BE49-F238E27FC236}">
                    <a16:creationId xmlns:a16="http://schemas.microsoft.com/office/drawing/2014/main" id="{0F86BB0F-5CBB-4FAA-94F6-759EF56F1360}"/>
                  </a:ext>
                </a:extLst>
              </xdr:cNvPr>
              <xdr:cNvSpPr txBox="1"/>
            </xdr:nvSpPr>
            <xdr:spPr>
              <a:xfrm>
                <a:off x="8164293" y="7173694"/>
                <a:ext cx="1572519" cy="2990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r"/>
                <a:fld id="{66085162-0025-42A0-9612-3AB0BD57DAEE}" type="TxLink">
                  <a:rPr lang="en-US" sz="1100" b="0" i="0" u="none" strike="noStrike">
                    <a:solidFill>
                      <a:srgbClr val="009E75"/>
                    </a:solidFill>
                    <a:latin typeface="Calibri"/>
                    <a:cs typeface="Calibri"/>
                  </a:rPr>
                  <a:pPr algn="r"/>
                  <a:t>GASOLINA</a:t>
                </a:fld>
                <a:endParaRPr lang="pt-BR" sz="1400" b="1">
                  <a:solidFill>
                    <a:srgbClr val="009E75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  <xdr:sp macro="" textlink="Database!V4">
            <xdr:nvSpPr>
              <xdr:cNvPr id="144" name="CaixaDeTexto 143">
                <a:extLst>
                  <a:ext uri="{FF2B5EF4-FFF2-40B4-BE49-F238E27FC236}">
                    <a16:creationId xmlns:a16="http://schemas.microsoft.com/office/drawing/2014/main" id="{C442AD3B-BAF2-4936-B98D-DAD7277C3410}"/>
                  </a:ext>
                </a:extLst>
              </xdr:cNvPr>
              <xdr:cNvSpPr txBox="1"/>
            </xdr:nvSpPr>
            <xdr:spPr>
              <a:xfrm>
                <a:off x="8151378" y="7616687"/>
                <a:ext cx="1572519" cy="2990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r"/>
                <a:fld id="{C82E0423-04F6-4CD1-ABFD-03F19DB38554}" type="TxLink">
                  <a:rPr lang="en-US" sz="1100" b="0" i="0" u="none" strike="noStrike">
                    <a:solidFill>
                      <a:srgbClr val="757171"/>
                    </a:solidFill>
                    <a:latin typeface="Calibri"/>
                    <a:cs typeface="Calibri"/>
                  </a:rPr>
                  <a:pPr algn="r"/>
                  <a:t>N°96546</a:t>
                </a:fld>
                <a:endParaRPr lang="pt-BR" sz="1600" b="1">
                  <a:solidFill>
                    <a:schemeClr val="accent3">
                      <a:lumMod val="50000"/>
                    </a:schemeClr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  <xdr:sp macro="" textlink="Database!S4">
            <xdr:nvSpPr>
              <xdr:cNvPr id="145" name="CaixaDeTexto 144">
                <a:extLst>
                  <a:ext uri="{FF2B5EF4-FFF2-40B4-BE49-F238E27FC236}">
                    <a16:creationId xmlns:a16="http://schemas.microsoft.com/office/drawing/2014/main" id="{8C3250AB-EFC0-4554-B799-CF9D771259E5}"/>
                  </a:ext>
                </a:extLst>
              </xdr:cNvPr>
              <xdr:cNvSpPr txBox="1"/>
            </xdr:nvSpPr>
            <xdr:spPr>
              <a:xfrm>
                <a:off x="8151378" y="7995102"/>
                <a:ext cx="1572519" cy="2990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r"/>
                <a:fld id="{6FE0E7B6-2E0E-4D55-8463-F43C29DDBE19}" type="TxLink">
                  <a:rPr lang="en-US" sz="1000" b="1" i="0" u="none" strike="noStrike">
                    <a:solidFill>
                      <a:srgbClr val="009E75"/>
                    </a:solidFill>
                    <a:latin typeface="Calibri"/>
                    <a:cs typeface="Calibri"/>
                  </a:rPr>
                  <a:pPr algn="r"/>
                  <a:t>FRANÇA</a:t>
                </a:fld>
                <a:endParaRPr lang="pt-BR" sz="1200" b="1">
                  <a:solidFill>
                    <a:srgbClr val="009E75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  <xdr:sp macro="" textlink="Database!U4">
            <xdr:nvSpPr>
              <xdr:cNvPr id="146" name="CaixaDeTexto 145">
                <a:extLst>
                  <a:ext uri="{FF2B5EF4-FFF2-40B4-BE49-F238E27FC236}">
                    <a16:creationId xmlns:a16="http://schemas.microsoft.com/office/drawing/2014/main" id="{BB86A4ED-BACA-40B6-A46C-CF41417F0310}"/>
                  </a:ext>
                </a:extLst>
              </xdr:cNvPr>
              <xdr:cNvSpPr txBox="1"/>
            </xdr:nvSpPr>
            <xdr:spPr>
              <a:xfrm>
                <a:off x="8142337" y="8260510"/>
                <a:ext cx="1572519" cy="2990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r"/>
                <a:fld id="{1AE712F0-6939-40FE-84D0-01F5007754EA}" type="TxLink">
                  <a:rPr lang="en-US" sz="1000" b="0" i="0" u="none" strike="noStrike">
                    <a:solidFill>
                      <a:srgbClr val="757171"/>
                    </a:solidFill>
                    <a:latin typeface="Calibri"/>
                    <a:cs typeface="Calibri"/>
                  </a:rPr>
                  <a:pPr algn="r"/>
                  <a:t>40169</a:t>
                </a:fld>
                <a:endParaRPr lang="pt-BR" sz="1200" b="1">
                  <a:solidFill>
                    <a:schemeClr val="accent3">
                      <a:lumMod val="50000"/>
                    </a:schemeClr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  <xdr:sp macro="" textlink="Database!R4">
            <xdr:nvSpPr>
              <xdr:cNvPr id="147" name="CaixaDeTexto 146">
                <a:extLst>
                  <a:ext uri="{FF2B5EF4-FFF2-40B4-BE49-F238E27FC236}">
                    <a16:creationId xmlns:a16="http://schemas.microsoft.com/office/drawing/2014/main" id="{C7A80DC4-CB93-463F-8333-5A782E381752}"/>
                  </a:ext>
                </a:extLst>
              </xdr:cNvPr>
              <xdr:cNvSpPr txBox="1"/>
            </xdr:nvSpPr>
            <xdr:spPr>
              <a:xfrm>
                <a:off x="6341305" y="8267613"/>
                <a:ext cx="1572519" cy="2990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r"/>
                <a:fld id="{A0C02A96-5FDE-42F0-8301-CE6A33A251E0}" type="TxLink">
                  <a:rPr lang="en-US" sz="1000" b="0" i="0" u="none" strike="noStrike">
                    <a:solidFill>
                      <a:srgbClr val="757171"/>
                    </a:solidFill>
                    <a:latin typeface="Calibri"/>
                    <a:cs typeface="Calibri"/>
                  </a:rPr>
                  <a:pPr algn="r"/>
                  <a:t>40139</a:t>
                </a:fld>
                <a:endParaRPr lang="pt-BR" sz="1200" b="1">
                  <a:solidFill>
                    <a:schemeClr val="accent3">
                      <a:lumMod val="50000"/>
                    </a:schemeClr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  <xdr:cxnSp macro="">
            <xdr:nvCxnSpPr>
              <xdr:cNvPr id="148" name="Conector reto 147">
                <a:extLst>
                  <a:ext uri="{FF2B5EF4-FFF2-40B4-BE49-F238E27FC236}">
                    <a16:creationId xmlns:a16="http://schemas.microsoft.com/office/drawing/2014/main" id="{A3C5FF73-2A18-4FC9-9630-E5449BE4697C}"/>
                  </a:ext>
                </a:extLst>
              </xdr:cNvPr>
              <xdr:cNvCxnSpPr/>
            </xdr:nvCxnSpPr>
            <xdr:spPr>
              <a:xfrm flipV="1">
                <a:off x="6414543" y="7931520"/>
                <a:ext cx="3332781" cy="0"/>
              </a:xfrm>
              <a:prstGeom prst="line">
                <a:avLst/>
              </a:prstGeom>
              <a:ln>
                <a:solidFill>
                  <a:schemeClr val="accent3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49" name="Conector de Seta Reta 148">
                <a:extLst>
                  <a:ext uri="{FF2B5EF4-FFF2-40B4-BE49-F238E27FC236}">
                    <a16:creationId xmlns:a16="http://schemas.microsoft.com/office/drawing/2014/main" id="{7217055F-E137-4E59-A0AB-9FB2994BB7EF}"/>
                  </a:ext>
                </a:extLst>
              </xdr:cNvPr>
              <xdr:cNvCxnSpPr/>
            </xdr:nvCxnSpPr>
            <xdr:spPr>
              <a:xfrm>
                <a:off x="6415239" y="7934749"/>
                <a:ext cx="1495280" cy="0"/>
              </a:xfrm>
              <a:prstGeom prst="straightConnector1">
                <a:avLst/>
              </a:prstGeom>
              <a:ln w="19050">
                <a:solidFill>
                  <a:srgbClr val="C0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Database!R3">
            <xdr:nvSpPr>
              <xdr:cNvPr id="150" name="CaixaDeTexto 149">
                <a:extLst>
                  <a:ext uri="{FF2B5EF4-FFF2-40B4-BE49-F238E27FC236}">
                    <a16:creationId xmlns:a16="http://schemas.microsoft.com/office/drawing/2014/main" id="{98BB8DF0-91EE-4D7D-85B7-4EE1E3834388}"/>
                  </a:ext>
                </a:extLst>
              </xdr:cNvPr>
              <xdr:cNvSpPr txBox="1"/>
            </xdr:nvSpPr>
            <xdr:spPr>
              <a:xfrm>
                <a:off x="5492772" y="8080988"/>
                <a:ext cx="1572519" cy="2990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r"/>
                <a:r>
                  <a:rPr lang="en-US" sz="1100" b="0" i="0" u="none" strike="noStrike">
                    <a:solidFill>
                      <a:schemeClr val="bg2">
                        <a:lumMod val="50000"/>
                      </a:scheme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From</a:t>
                </a:r>
              </a:p>
            </xdr:txBody>
          </xdr:sp>
          <xdr:sp macro="" textlink="Database!R3">
            <xdr:nvSpPr>
              <xdr:cNvPr id="151" name="CaixaDeTexto 150">
                <a:extLst>
                  <a:ext uri="{FF2B5EF4-FFF2-40B4-BE49-F238E27FC236}">
                    <a16:creationId xmlns:a16="http://schemas.microsoft.com/office/drawing/2014/main" id="{87021258-710F-40DC-9B36-8DAD4C55DE57}"/>
                  </a:ext>
                </a:extLst>
              </xdr:cNvPr>
              <xdr:cNvSpPr txBox="1"/>
            </xdr:nvSpPr>
            <xdr:spPr>
              <a:xfrm>
                <a:off x="6942510" y="8070660"/>
                <a:ext cx="1572519" cy="2990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r"/>
                <a:r>
                  <a:rPr lang="en-US" sz="1100" b="0" i="0" u="none" strike="noStrike">
                    <a:solidFill>
                      <a:schemeClr val="bg2">
                        <a:lumMod val="50000"/>
                      </a:scheme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To</a:t>
                </a:r>
              </a:p>
            </xdr:txBody>
          </xdr:sp>
          <xdr:sp macro="" textlink="">
            <xdr:nvSpPr>
              <xdr:cNvPr id="152" name="Retângulo: Cantos Arredondados 151">
                <a:extLst>
                  <a:ext uri="{FF2B5EF4-FFF2-40B4-BE49-F238E27FC236}">
                    <a16:creationId xmlns:a16="http://schemas.microsoft.com/office/drawing/2014/main" id="{9F7A2F95-E9E2-4716-BF09-C066D80CE371}"/>
                  </a:ext>
                </a:extLst>
              </xdr:cNvPr>
              <xdr:cNvSpPr/>
            </xdr:nvSpPr>
            <xdr:spPr>
              <a:xfrm>
                <a:off x="6603317" y="7476851"/>
                <a:ext cx="1801032" cy="380355"/>
              </a:xfrm>
              <a:prstGeom prst="roundRect">
                <a:avLst/>
              </a:prstGeom>
              <a:solidFill>
                <a:srgbClr val="FF0000">
                  <a:alpha val="30196"/>
                </a:srgb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/>
              </a:p>
            </xdr:txBody>
          </xdr:sp>
        </xdr:grpSp>
        <xdr:sp macro="" textlink="Database!Q4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970E2A33-39FE-4409-8591-E520033C42BF}"/>
                </a:ext>
              </a:extLst>
            </xdr:cNvPr>
            <xdr:cNvSpPr txBox="1"/>
          </xdr:nvSpPr>
          <xdr:spPr>
            <a:xfrm>
              <a:off x="7135679" y="8007458"/>
              <a:ext cx="787185" cy="26153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r"/>
              <a:fld id="{3D6B90D0-3952-44DD-9522-B71D3B90AAB7}" type="TxLink">
                <a:rPr lang="en-US" sz="1000" b="1" i="0" u="none" strike="noStrike">
                  <a:solidFill>
                    <a:srgbClr val="009E75"/>
                  </a:solidFill>
                  <a:latin typeface="Calibri"/>
                  <a:cs typeface="Calibri"/>
                </a:rPr>
                <a:pPr algn="r"/>
                <a:t>HOLANDA</a:t>
              </a:fld>
              <a:endParaRPr lang="pt-BR" sz="1200" b="1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sp macro="" textlink="">
        <xdr:nvSpPr>
          <xdr:cNvPr id="156" name="CaixaDeTexto 155">
            <a:extLst>
              <a:ext uri="{FF2B5EF4-FFF2-40B4-BE49-F238E27FC236}">
                <a16:creationId xmlns:a16="http://schemas.microsoft.com/office/drawing/2014/main" id="{CF6615AE-4594-4889-9066-5427EB30A2C1}"/>
              </a:ext>
            </a:extLst>
          </xdr:cNvPr>
          <xdr:cNvSpPr txBox="1"/>
        </xdr:nvSpPr>
        <xdr:spPr>
          <a:xfrm>
            <a:off x="6770899" y="5989449"/>
            <a:ext cx="1824280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pt-BR" sz="1400">
                <a:solidFill>
                  <a:srgbClr val="C00000"/>
                </a:solidFill>
              </a:rPr>
              <a:t>OPERAÇÃO</a:t>
            </a:r>
            <a:r>
              <a:rPr lang="pt-BR" sz="1400" baseline="0">
                <a:solidFill>
                  <a:srgbClr val="C00000"/>
                </a:solidFill>
              </a:rPr>
              <a:t> DE CARGA</a:t>
            </a:r>
            <a:endParaRPr lang="pt-BR" sz="1400">
              <a:solidFill>
                <a:srgbClr val="C00000"/>
              </a:solidFill>
            </a:endParaRPr>
          </a:p>
        </xdr:txBody>
      </xdr:sp>
    </xdr:grpSp>
    <xdr:clientData fPrintsWithSheet="0"/>
  </xdr:twoCellAnchor>
  <xdr:twoCellAnchor editAs="absolute">
    <xdr:from>
      <xdr:col>16</xdr:col>
      <xdr:colOff>203447</xdr:colOff>
      <xdr:row>29</xdr:row>
      <xdr:rowOff>29003</xdr:rowOff>
    </xdr:from>
    <xdr:to>
      <xdr:col>21</xdr:col>
      <xdr:colOff>525937</xdr:colOff>
      <xdr:row>36</xdr:row>
      <xdr:rowOff>33573</xdr:rowOff>
    </xdr:to>
    <xdr:grpSp>
      <xdr:nvGrpSpPr>
        <xdr:cNvPr id="174" name="Agrupar 173">
          <a:extLst>
            <a:ext uri="{FF2B5EF4-FFF2-40B4-BE49-F238E27FC236}">
              <a16:creationId xmlns:a16="http://schemas.microsoft.com/office/drawing/2014/main" id="{D09E66F2-959F-4A32-9CF6-854133031F7D}"/>
            </a:ext>
          </a:extLst>
        </xdr:cNvPr>
        <xdr:cNvGrpSpPr>
          <a:grpSpLocks noChangeAspect="1"/>
        </xdr:cNvGrpSpPr>
      </xdr:nvGrpSpPr>
      <xdr:grpSpPr>
        <a:xfrm>
          <a:off x="10000590" y="5553503"/>
          <a:ext cx="3384097" cy="1338070"/>
          <a:chOff x="6518889" y="5672295"/>
          <a:chExt cx="3395507" cy="1360702"/>
        </a:xfrm>
      </xdr:grpSpPr>
      <xdr:grpSp>
        <xdr:nvGrpSpPr>
          <xdr:cNvPr id="175" name="Agrupar 174">
            <a:extLst>
              <a:ext uri="{FF2B5EF4-FFF2-40B4-BE49-F238E27FC236}">
                <a16:creationId xmlns:a16="http://schemas.microsoft.com/office/drawing/2014/main" id="{E99F55BB-3983-461A-8DA2-B3B5C6A11FFE}"/>
              </a:ext>
            </a:extLst>
          </xdr:cNvPr>
          <xdr:cNvGrpSpPr/>
        </xdr:nvGrpSpPr>
        <xdr:grpSpPr>
          <a:xfrm>
            <a:off x="6518889" y="5672295"/>
            <a:ext cx="3395507" cy="1360702"/>
            <a:chOff x="6341305" y="7205982"/>
            <a:chExt cx="3395507" cy="1360702"/>
          </a:xfrm>
        </xdr:grpSpPr>
        <xdr:grpSp>
          <xdr:nvGrpSpPr>
            <xdr:cNvPr id="177" name="Agrupar 176">
              <a:extLst>
                <a:ext uri="{FF2B5EF4-FFF2-40B4-BE49-F238E27FC236}">
                  <a16:creationId xmlns:a16="http://schemas.microsoft.com/office/drawing/2014/main" id="{6AAC2159-7C59-4B8C-94A3-0325D3224F8E}"/>
                </a:ext>
              </a:extLst>
            </xdr:cNvPr>
            <xdr:cNvGrpSpPr/>
          </xdr:nvGrpSpPr>
          <xdr:grpSpPr>
            <a:xfrm>
              <a:off x="6341305" y="7205982"/>
              <a:ext cx="3395507" cy="1360702"/>
              <a:chOff x="6341305" y="7205982"/>
              <a:chExt cx="3395507" cy="1360702"/>
            </a:xfrm>
          </xdr:grpSpPr>
          <xdr:sp macro="" textlink="Database!P5">
            <xdr:nvSpPr>
              <xdr:cNvPr id="179" name="CaixaDeTexto 178">
                <a:extLst>
                  <a:ext uri="{FF2B5EF4-FFF2-40B4-BE49-F238E27FC236}">
                    <a16:creationId xmlns:a16="http://schemas.microsoft.com/office/drawing/2014/main" id="{A9BEC594-8371-4BE7-8F23-3BFF66753D3A}"/>
                  </a:ext>
                </a:extLst>
              </xdr:cNvPr>
              <xdr:cNvSpPr txBox="1"/>
            </xdr:nvSpPr>
            <xdr:spPr>
              <a:xfrm>
                <a:off x="6442043" y="7215024"/>
                <a:ext cx="1814680" cy="28292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fld id="{F80029A3-5FE6-4149-BC6B-9B1EB99A5451}" type="TxLink">
                  <a:rPr lang="en-US" sz="1100" b="1" i="0" u="none" strike="noStrike">
                    <a:solidFill>
                      <a:srgbClr val="009E75"/>
                    </a:solidFill>
                    <a:latin typeface="Calibri"/>
                    <a:cs typeface="Calibri"/>
                  </a:rPr>
                  <a:pPr algn="l"/>
                  <a:t>EMMA MAERSK</a:t>
                </a:fld>
                <a:endParaRPr lang="pt-BR" sz="1600" b="1">
                  <a:solidFill>
                    <a:srgbClr val="009E75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  <xdr:sp macro="" textlink="Database!T5">
            <xdr:nvSpPr>
              <xdr:cNvPr id="180" name="CaixaDeTexto 179">
                <a:extLst>
                  <a:ext uri="{FF2B5EF4-FFF2-40B4-BE49-F238E27FC236}">
                    <a16:creationId xmlns:a16="http://schemas.microsoft.com/office/drawing/2014/main" id="{5EDCB711-79CE-444F-BF11-12CAFE522C9F}"/>
                  </a:ext>
                </a:extLst>
              </xdr:cNvPr>
              <xdr:cNvSpPr txBox="1"/>
            </xdr:nvSpPr>
            <xdr:spPr>
              <a:xfrm>
                <a:off x="8164293" y="7205982"/>
                <a:ext cx="1572519" cy="2990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r"/>
                <a:fld id="{9529316D-0455-4F5C-82FE-2FFC81E17344}" type="TxLink">
                  <a:rPr lang="en-US" sz="1100" b="0" i="0" u="none" strike="noStrike">
                    <a:solidFill>
                      <a:srgbClr val="009E75"/>
                    </a:solidFill>
                    <a:latin typeface="Calibri"/>
                    <a:cs typeface="Calibri"/>
                  </a:rPr>
                  <a:pPr algn="r"/>
                  <a:t>TECIDO</a:t>
                </a:fld>
                <a:endParaRPr lang="pt-BR" sz="1400" b="1">
                  <a:solidFill>
                    <a:srgbClr val="009E75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  <xdr:sp macro="" textlink="Database!V5">
            <xdr:nvSpPr>
              <xdr:cNvPr id="181" name="CaixaDeTexto 180">
                <a:extLst>
                  <a:ext uri="{FF2B5EF4-FFF2-40B4-BE49-F238E27FC236}">
                    <a16:creationId xmlns:a16="http://schemas.microsoft.com/office/drawing/2014/main" id="{B226B2FE-4332-48F3-954C-EFF34AA8E1C7}"/>
                  </a:ext>
                </a:extLst>
              </xdr:cNvPr>
              <xdr:cNvSpPr txBox="1"/>
            </xdr:nvSpPr>
            <xdr:spPr>
              <a:xfrm>
                <a:off x="8151378" y="7616687"/>
                <a:ext cx="1572519" cy="2990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r"/>
                <a:fld id="{9D2A3A43-DDD0-4BDA-BCBE-01CF42D3B9F4}" type="TxLink">
                  <a:rPr lang="en-US" sz="1100" b="0" i="0" u="none" strike="noStrike">
                    <a:solidFill>
                      <a:srgbClr val="757171"/>
                    </a:solidFill>
                    <a:latin typeface="Calibri"/>
                    <a:cs typeface="Calibri"/>
                  </a:rPr>
                  <a:pPr algn="r"/>
                  <a:t>N°13765</a:t>
                </a:fld>
                <a:endParaRPr lang="pt-BR" sz="1600" b="1">
                  <a:solidFill>
                    <a:schemeClr val="accent3">
                      <a:lumMod val="50000"/>
                    </a:schemeClr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  <xdr:sp macro="" textlink="Database!S5">
            <xdr:nvSpPr>
              <xdr:cNvPr id="182" name="CaixaDeTexto 181">
                <a:extLst>
                  <a:ext uri="{FF2B5EF4-FFF2-40B4-BE49-F238E27FC236}">
                    <a16:creationId xmlns:a16="http://schemas.microsoft.com/office/drawing/2014/main" id="{5F1B9E02-612D-4836-AB03-C48E1208DFDD}"/>
                  </a:ext>
                </a:extLst>
              </xdr:cNvPr>
              <xdr:cNvSpPr txBox="1"/>
            </xdr:nvSpPr>
            <xdr:spPr>
              <a:xfrm>
                <a:off x="8151378" y="7995102"/>
                <a:ext cx="1572519" cy="2990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r"/>
                <a:fld id="{9157F467-9695-4E75-BE4F-BCF3E9F3D041}" type="TxLink">
                  <a:rPr lang="en-US" sz="1000" b="1" i="0" u="none" strike="noStrike">
                    <a:solidFill>
                      <a:srgbClr val="009E75"/>
                    </a:solidFill>
                    <a:latin typeface="Calibri"/>
                    <a:cs typeface="Calibri"/>
                  </a:rPr>
                  <a:pPr algn="r"/>
                  <a:t>REINO UNIDO</a:t>
                </a:fld>
                <a:endParaRPr lang="pt-BR" sz="1200" b="1">
                  <a:solidFill>
                    <a:srgbClr val="009E75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  <xdr:sp macro="" textlink="Database!U5">
            <xdr:nvSpPr>
              <xdr:cNvPr id="183" name="CaixaDeTexto 182">
                <a:extLst>
                  <a:ext uri="{FF2B5EF4-FFF2-40B4-BE49-F238E27FC236}">
                    <a16:creationId xmlns:a16="http://schemas.microsoft.com/office/drawing/2014/main" id="{5157C36C-82CA-4EB5-B085-60B13ACDCB24}"/>
                  </a:ext>
                </a:extLst>
              </xdr:cNvPr>
              <xdr:cNvSpPr txBox="1"/>
            </xdr:nvSpPr>
            <xdr:spPr>
              <a:xfrm>
                <a:off x="8142337" y="8260510"/>
                <a:ext cx="1572519" cy="2990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r"/>
                <a:fld id="{90ED0EEC-847D-4A9E-ABB3-BFCF0ADA0D0B}" type="TxLink">
                  <a:rPr lang="en-US" sz="1000" b="0" i="0" u="none" strike="noStrike">
                    <a:solidFill>
                      <a:srgbClr val="757171"/>
                    </a:solidFill>
                    <a:latin typeface="Calibri"/>
                    <a:cs typeface="Calibri"/>
                  </a:rPr>
                  <a:pPr algn="r"/>
                  <a:t>40116</a:t>
                </a:fld>
                <a:endParaRPr lang="pt-BR" sz="1200" b="1">
                  <a:solidFill>
                    <a:schemeClr val="accent3">
                      <a:lumMod val="50000"/>
                    </a:schemeClr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  <xdr:sp macro="" textlink="Database!R5">
            <xdr:nvSpPr>
              <xdr:cNvPr id="184" name="CaixaDeTexto 183">
                <a:extLst>
                  <a:ext uri="{FF2B5EF4-FFF2-40B4-BE49-F238E27FC236}">
                    <a16:creationId xmlns:a16="http://schemas.microsoft.com/office/drawing/2014/main" id="{AD011064-94DB-4BC9-9FAC-508BFCBD9266}"/>
                  </a:ext>
                </a:extLst>
              </xdr:cNvPr>
              <xdr:cNvSpPr txBox="1"/>
            </xdr:nvSpPr>
            <xdr:spPr>
              <a:xfrm>
                <a:off x="6341305" y="8267613"/>
                <a:ext cx="1572519" cy="2990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r"/>
                <a:fld id="{DE6DD9CE-EBB3-491F-AA5D-40BEB245487A}" type="TxLink">
                  <a:rPr lang="en-US" sz="1000" b="0" i="0" u="none" strike="noStrike">
                    <a:solidFill>
                      <a:srgbClr val="757171"/>
                    </a:solidFill>
                    <a:latin typeface="Calibri"/>
                    <a:cs typeface="Calibri"/>
                  </a:rPr>
                  <a:pPr algn="r"/>
                  <a:t>40086</a:t>
                </a:fld>
                <a:endParaRPr lang="pt-BR" sz="1200" b="1">
                  <a:solidFill>
                    <a:schemeClr val="accent3">
                      <a:lumMod val="50000"/>
                    </a:schemeClr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  <xdr:cxnSp macro="">
            <xdr:nvCxnSpPr>
              <xdr:cNvPr id="185" name="Conector reto 184">
                <a:extLst>
                  <a:ext uri="{FF2B5EF4-FFF2-40B4-BE49-F238E27FC236}">
                    <a16:creationId xmlns:a16="http://schemas.microsoft.com/office/drawing/2014/main" id="{ACBB0B33-0CF6-42C9-9294-505D4F050A08}"/>
                  </a:ext>
                </a:extLst>
              </xdr:cNvPr>
              <xdr:cNvCxnSpPr/>
            </xdr:nvCxnSpPr>
            <xdr:spPr>
              <a:xfrm flipV="1">
                <a:off x="6375519" y="7957350"/>
                <a:ext cx="3304853" cy="0"/>
              </a:xfrm>
              <a:prstGeom prst="line">
                <a:avLst/>
              </a:prstGeom>
              <a:ln>
                <a:solidFill>
                  <a:schemeClr val="accent3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86" name="Conector de Seta Reta 185">
                <a:extLst>
                  <a:ext uri="{FF2B5EF4-FFF2-40B4-BE49-F238E27FC236}">
                    <a16:creationId xmlns:a16="http://schemas.microsoft.com/office/drawing/2014/main" id="{20788F37-6209-4FBF-B0F7-74197DF161BB}"/>
                  </a:ext>
                </a:extLst>
              </xdr:cNvPr>
              <xdr:cNvCxnSpPr/>
            </xdr:nvCxnSpPr>
            <xdr:spPr>
              <a:xfrm flipV="1">
                <a:off x="6381639" y="7968982"/>
                <a:ext cx="2543101" cy="0"/>
              </a:xfrm>
              <a:prstGeom prst="straightConnector1">
                <a:avLst/>
              </a:prstGeom>
              <a:ln w="19050">
                <a:solidFill>
                  <a:srgbClr val="7030A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Database!R3">
            <xdr:nvSpPr>
              <xdr:cNvPr id="187" name="CaixaDeTexto 186">
                <a:extLst>
                  <a:ext uri="{FF2B5EF4-FFF2-40B4-BE49-F238E27FC236}">
                    <a16:creationId xmlns:a16="http://schemas.microsoft.com/office/drawing/2014/main" id="{C58C3082-2752-4D3B-82D7-F26036A93A97}"/>
                  </a:ext>
                </a:extLst>
              </xdr:cNvPr>
              <xdr:cNvSpPr txBox="1"/>
            </xdr:nvSpPr>
            <xdr:spPr>
              <a:xfrm>
                <a:off x="6516302" y="8075450"/>
                <a:ext cx="548990" cy="30461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r"/>
                <a:r>
                  <a:rPr lang="en-US" sz="1100" b="0" i="0" u="none" strike="noStrike">
                    <a:solidFill>
                      <a:srgbClr val="009E75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From</a:t>
                </a:r>
              </a:p>
            </xdr:txBody>
          </xdr:sp>
          <xdr:sp macro="" textlink="Database!R3">
            <xdr:nvSpPr>
              <xdr:cNvPr id="188" name="CaixaDeTexto 187">
                <a:extLst>
                  <a:ext uri="{FF2B5EF4-FFF2-40B4-BE49-F238E27FC236}">
                    <a16:creationId xmlns:a16="http://schemas.microsoft.com/office/drawing/2014/main" id="{9A99BA2D-1B7C-4B86-B252-534CD729C4D5}"/>
                  </a:ext>
                </a:extLst>
              </xdr:cNvPr>
              <xdr:cNvSpPr txBox="1"/>
            </xdr:nvSpPr>
            <xdr:spPr>
              <a:xfrm>
                <a:off x="6932772" y="8119094"/>
                <a:ext cx="1572519" cy="29907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r"/>
                <a:r>
                  <a:rPr lang="en-US" sz="1100" b="0" i="0" u="none" strike="noStrike">
                    <a:solidFill>
                      <a:schemeClr val="bg2">
                        <a:lumMod val="50000"/>
                      </a:schemeClr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To</a:t>
                </a:r>
              </a:p>
            </xdr:txBody>
          </xdr:sp>
          <xdr:sp macro="" textlink="">
            <xdr:nvSpPr>
              <xdr:cNvPr id="189" name="Retângulo: Cantos Arredondados 188">
                <a:extLst>
                  <a:ext uri="{FF2B5EF4-FFF2-40B4-BE49-F238E27FC236}">
                    <a16:creationId xmlns:a16="http://schemas.microsoft.com/office/drawing/2014/main" id="{D9316AA0-54C6-409E-BC9E-B0FE9FEE51E9}"/>
                  </a:ext>
                </a:extLst>
              </xdr:cNvPr>
              <xdr:cNvSpPr/>
            </xdr:nvSpPr>
            <xdr:spPr>
              <a:xfrm>
                <a:off x="6610028" y="7564465"/>
                <a:ext cx="1438759" cy="320944"/>
              </a:xfrm>
              <a:prstGeom prst="roundRect">
                <a:avLst/>
              </a:prstGeom>
              <a:solidFill>
                <a:srgbClr val="7030A0">
                  <a:alpha val="30196"/>
                </a:srgb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/>
              </a:p>
            </xdr:txBody>
          </xdr:sp>
        </xdr:grpSp>
        <xdr:sp macro="" textlink="Database!Q5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684D82F0-64B6-4175-BFC9-882E3D6A9524}"/>
                </a:ext>
              </a:extLst>
            </xdr:cNvPr>
            <xdr:cNvSpPr txBox="1"/>
          </xdr:nvSpPr>
          <xdr:spPr>
            <a:xfrm>
              <a:off x="7223502" y="7998417"/>
              <a:ext cx="699362" cy="27057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r"/>
              <a:fld id="{E0F78BF1-E190-43E2-83A5-2FC998381ACF}" type="TxLink">
                <a:rPr lang="en-US" sz="1000" b="1" i="0" u="none" strike="noStrike">
                  <a:solidFill>
                    <a:srgbClr val="009E75"/>
                  </a:solidFill>
                  <a:latin typeface="Calibri"/>
                  <a:cs typeface="Calibri"/>
                </a:rPr>
                <a:pPr algn="r"/>
                <a:t>FRANÇA</a:t>
              </a:fld>
              <a:endParaRPr lang="pt-BR" sz="1200" b="1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sp macro="" textlink="">
        <xdr:nvSpPr>
          <xdr:cNvPr id="176" name="CaixaDeTexto 175">
            <a:extLst>
              <a:ext uri="{FF2B5EF4-FFF2-40B4-BE49-F238E27FC236}">
                <a16:creationId xmlns:a16="http://schemas.microsoft.com/office/drawing/2014/main" id="{51E9E076-19F7-4A34-AD26-EB5E907739DD}"/>
              </a:ext>
            </a:extLst>
          </xdr:cNvPr>
          <xdr:cNvSpPr txBox="1"/>
        </xdr:nvSpPr>
        <xdr:spPr>
          <a:xfrm>
            <a:off x="6780506" y="6014634"/>
            <a:ext cx="1558873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pt-BR" sz="1400">
                <a:solidFill>
                  <a:srgbClr val="7030A0"/>
                </a:solidFill>
              </a:rPr>
              <a:t>DESCARREGANDO</a:t>
            </a:r>
          </a:p>
        </xdr:txBody>
      </xdr:sp>
    </xdr:grpSp>
    <xdr:clientData fPrintsWithSheet="0"/>
  </xdr:twoCellAnchor>
  <xdr:twoCellAnchor editAs="absolute">
    <xdr:from>
      <xdr:col>21</xdr:col>
      <xdr:colOff>605886</xdr:colOff>
      <xdr:row>29</xdr:row>
      <xdr:rowOff>39153</xdr:rowOff>
    </xdr:from>
    <xdr:to>
      <xdr:col>27</xdr:col>
      <xdr:colOff>394607</xdr:colOff>
      <xdr:row>36</xdr:row>
      <xdr:rowOff>38551</xdr:rowOff>
    </xdr:to>
    <xdr:sp macro="" textlink="">
      <xdr:nvSpPr>
        <xdr:cNvPr id="215" name="Retângulo: Cantos Arredondados 214">
          <a:extLst>
            <a:ext uri="{FF2B5EF4-FFF2-40B4-BE49-F238E27FC236}">
              <a16:creationId xmlns:a16="http://schemas.microsoft.com/office/drawing/2014/main" id="{26CE14AD-2B90-444A-A626-312D9249C1B6}"/>
            </a:ext>
          </a:extLst>
        </xdr:cNvPr>
        <xdr:cNvSpPr>
          <a:spLocks noChangeAspect="1"/>
        </xdr:cNvSpPr>
      </xdr:nvSpPr>
      <xdr:spPr>
        <a:xfrm>
          <a:off x="13464636" y="5563653"/>
          <a:ext cx="3462650" cy="1332898"/>
        </a:xfrm>
        <a:prstGeom prst="roundRect">
          <a:avLst>
            <a:gd name="adj" fmla="val 4968"/>
          </a:avLst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24</xdr:col>
      <xdr:colOff>489857</xdr:colOff>
      <xdr:row>30</xdr:row>
      <xdr:rowOff>149679</xdr:rowOff>
    </xdr:from>
    <xdr:to>
      <xdr:col>24</xdr:col>
      <xdr:colOff>489857</xdr:colOff>
      <xdr:row>34</xdr:row>
      <xdr:rowOff>68036</xdr:rowOff>
    </xdr:to>
    <xdr:cxnSp macro="">
      <xdr:nvCxnSpPr>
        <xdr:cNvPr id="217" name="Conector reto 216">
          <a:extLst>
            <a:ext uri="{FF2B5EF4-FFF2-40B4-BE49-F238E27FC236}">
              <a16:creationId xmlns:a16="http://schemas.microsoft.com/office/drawing/2014/main" id="{440C479C-37A0-4C8F-A82F-C86E23EB70C9}"/>
            </a:ext>
          </a:extLst>
        </xdr:cNvPr>
        <xdr:cNvCxnSpPr>
          <a:cxnSpLocks noChangeAspect="1"/>
        </xdr:cNvCxnSpPr>
      </xdr:nvCxnSpPr>
      <xdr:spPr>
        <a:xfrm>
          <a:off x="15185571" y="5864679"/>
          <a:ext cx="0" cy="680357"/>
        </a:xfrm>
        <a:prstGeom prst="line">
          <a:avLst/>
        </a:prstGeom>
        <a:ln>
          <a:solidFill>
            <a:schemeClr val="accent3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PrintsWithSheet="0"/>
  </xdr:twoCellAnchor>
  <xdr:twoCellAnchor editAs="absolute">
    <xdr:from>
      <xdr:col>21</xdr:col>
      <xdr:colOff>598254</xdr:colOff>
      <xdr:row>28</xdr:row>
      <xdr:rowOff>173281</xdr:rowOff>
    </xdr:from>
    <xdr:to>
      <xdr:col>24</xdr:col>
      <xdr:colOff>408216</xdr:colOff>
      <xdr:row>32</xdr:row>
      <xdr:rowOff>95251</xdr:rowOff>
    </xdr:to>
    <xdr:sp macro="" textlink="">
      <xdr:nvSpPr>
        <xdr:cNvPr id="219" name="CaixaDeTexto 218">
          <a:extLst>
            <a:ext uri="{FF2B5EF4-FFF2-40B4-BE49-F238E27FC236}">
              <a16:creationId xmlns:a16="http://schemas.microsoft.com/office/drawing/2014/main" id="{5AABEB2F-C4CC-44C6-AB52-13CA07732E76}"/>
            </a:ext>
          </a:extLst>
        </xdr:cNvPr>
        <xdr:cNvSpPr txBox="1">
          <a:spLocks noChangeAspect="1"/>
        </xdr:cNvSpPr>
      </xdr:nvSpPr>
      <xdr:spPr>
        <a:xfrm>
          <a:off x="13457004" y="5507281"/>
          <a:ext cx="1646926" cy="683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 b="0">
              <a:solidFill>
                <a:srgbClr val="009E75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Total</a:t>
          </a:r>
          <a:r>
            <a:rPr lang="pt-BR" sz="1400" b="0" baseline="0">
              <a:solidFill>
                <a:srgbClr val="009E75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de </a:t>
          </a:r>
        </a:p>
        <a:p>
          <a:pPr algn="ctr"/>
          <a:r>
            <a:rPr kumimoji="0" lang="pt-BR" sz="2000" b="1" i="0" u="none" strike="noStrike" kern="0" cap="none" spc="0" normalizeH="0" baseline="0" noProof="0">
              <a:ln>
                <a:noFill/>
              </a:ln>
              <a:solidFill>
                <a:srgbClr val="009E75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Viagens</a:t>
          </a:r>
          <a:endParaRPr lang="pt-BR" sz="2000" b="1">
            <a:solidFill>
              <a:srgbClr val="009E75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24</xdr:col>
      <xdr:colOff>537851</xdr:colOff>
      <xdr:row>29</xdr:row>
      <xdr:rowOff>25546</xdr:rowOff>
    </xdr:from>
    <xdr:to>
      <xdr:col>27</xdr:col>
      <xdr:colOff>347812</xdr:colOff>
      <xdr:row>32</xdr:row>
      <xdr:rowOff>138016</xdr:rowOff>
    </xdr:to>
    <xdr:sp macro="" textlink="">
      <xdr:nvSpPr>
        <xdr:cNvPr id="221" name="CaixaDeTexto 220">
          <a:extLst>
            <a:ext uri="{FF2B5EF4-FFF2-40B4-BE49-F238E27FC236}">
              <a16:creationId xmlns:a16="http://schemas.microsoft.com/office/drawing/2014/main" id="{C0D0C152-C63F-4749-89CF-6DD86870EF40}"/>
            </a:ext>
          </a:extLst>
        </xdr:cNvPr>
        <xdr:cNvSpPr txBox="1">
          <a:spLocks noChangeAspect="1"/>
        </xdr:cNvSpPr>
      </xdr:nvSpPr>
      <xdr:spPr>
        <a:xfrm>
          <a:off x="15233565" y="5550046"/>
          <a:ext cx="1646926" cy="683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 b="0">
              <a:solidFill>
                <a:srgbClr val="009E75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Media</a:t>
          </a:r>
          <a:endParaRPr lang="pt-BR" sz="1400" b="0" baseline="0">
            <a:solidFill>
              <a:srgbClr val="009E75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kumimoji="0" lang="pt-BR" sz="2000" b="1" i="0" u="none" strike="noStrike" kern="0" cap="none" spc="0" normalizeH="0" baseline="0" noProof="0">
              <a:ln>
                <a:noFill/>
              </a:ln>
              <a:solidFill>
                <a:srgbClr val="009E75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 Porto</a:t>
          </a:r>
          <a:endParaRPr lang="pt-BR" sz="2000" b="1">
            <a:solidFill>
              <a:srgbClr val="009E75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22</xdr:col>
      <xdr:colOff>243936</xdr:colOff>
      <xdr:row>31</xdr:row>
      <xdr:rowOff>17380</xdr:rowOff>
    </xdr:from>
    <xdr:to>
      <xdr:col>24</xdr:col>
      <xdr:colOff>146957</xdr:colOff>
      <xdr:row>34</xdr:row>
      <xdr:rowOff>129850</xdr:rowOff>
    </xdr:to>
    <xdr:sp macro="" textlink="PivoTable!EZ7">
      <xdr:nvSpPr>
        <xdr:cNvPr id="223" name="CaixaDeTexto 222">
          <a:extLst>
            <a:ext uri="{FF2B5EF4-FFF2-40B4-BE49-F238E27FC236}">
              <a16:creationId xmlns:a16="http://schemas.microsoft.com/office/drawing/2014/main" id="{7B4BE163-D168-44EA-833F-B651F33C00FD}"/>
            </a:ext>
          </a:extLst>
        </xdr:cNvPr>
        <xdr:cNvSpPr txBox="1">
          <a:spLocks noChangeAspect="1"/>
        </xdr:cNvSpPr>
      </xdr:nvSpPr>
      <xdr:spPr>
        <a:xfrm>
          <a:off x="13715007" y="5922880"/>
          <a:ext cx="1127664" cy="683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4E02426-DEFC-4267-BBCF-719479D4BF9C}" type="TxLink">
            <a:rPr lang="en-US" sz="2400" b="1" i="0" u="none" strike="noStrike">
              <a:solidFill>
                <a:srgbClr val="009E75"/>
              </a:solidFill>
              <a:latin typeface="Calibri"/>
              <a:cs typeface="Calibri"/>
            </a:rPr>
            <a:pPr algn="ctr"/>
            <a:t>3112</a:t>
          </a:fld>
          <a:endParaRPr lang="pt-BR" sz="2400" b="1">
            <a:solidFill>
              <a:srgbClr val="009E75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24</xdr:col>
      <xdr:colOff>602918</xdr:colOff>
      <xdr:row>31</xdr:row>
      <xdr:rowOff>166997</xdr:rowOff>
    </xdr:from>
    <xdr:to>
      <xdr:col>26</xdr:col>
      <xdr:colOff>335232</xdr:colOff>
      <xdr:row>34</xdr:row>
      <xdr:rowOff>54640</xdr:rowOff>
    </xdr:to>
    <xdr:sp macro="" textlink="PivoTable!FE6">
      <xdr:nvSpPr>
        <xdr:cNvPr id="224" name="CaixaDeTexto 223">
          <a:extLst>
            <a:ext uri="{FF2B5EF4-FFF2-40B4-BE49-F238E27FC236}">
              <a16:creationId xmlns:a16="http://schemas.microsoft.com/office/drawing/2014/main" id="{AB491551-EECB-4946-8538-3F5E03B5A7E2}"/>
            </a:ext>
          </a:extLst>
        </xdr:cNvPr>
        <xdr:cNvSpPr txBox="1">
          <a:spLocks noChangeAspect="1"/>
        </xdr:cNvSpPr>
      </xdr:nvSpPr>
      <xdr:spPr>
        <a:xfrm>
          <a:off x="15298632" y="6072497"/>
          <a:ext cx="956957" cy="459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2B22C85-6997-4662-813B-1476436E4035}" type="TxLink">
            <a:rPr lang="en-US" sz="2000" b="1" i="0" u="none" strike="noStrike">
              <a:solidFill>
                <a:srgbClr val="009E75"/>
              </a:solidFill>
              <a:latin typeface="Calibri"/>
              <a:cs typeface="Calibri"/>
            </a:rPr>
            <a:pPr algn="ctr"/>
            <a:t>5,00</a:t>
          </a:fld>
          <a:endParaRPr lang="pt-BR" sz="2000" b="1" i="0" u="none" strike="noStrike">
            <a:solidFill>
              <a:srgbClr val="009E75"/>
            </a:solidFill>
            <a:latin typeface="Calibri"/>
            <a:cs typeface="Calibri"/>
          </a:endParaRPr>
        </a:p>
      </xdr:txBody>
    </xdr:sp>
    <xdr:clientData fPrintsWithSheet="0"/>
  </xdr:twoCellAnchor>
  <xdr:twoCellAnchor editAs="absolute">
    <xdr:from>
      <xdr:col>25</xdr:col>
      <xdr:colOff>476249</xdr:colOff>
      <xdr:row>32</xdr:row>
      <xdr:rowOff>107188</xdr:rowOff>
    </xdr:from>
    <xdr:to>
      <xdr:col>26</xdr:col>
      <xdr:colOff>517071</xdr:colOff>
      <xdr:row>33</xdr:row>
      <xdr:rowOff>163286</xdr:rowOff>
    </xdr:to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DEFDD1F9-C527-41D8-8305-FEA1DA5CF1B0}"/>
            </a:ext>
          </a:extLst>
        </xdr:cNvPr>
        <xdr:cNvSpPr txBox="1">
          <a:spLocks noChangeAspect="1"/>
        </xdr:cNvSpPr>
      </xdr:nvSpPr>
      <xdr:spPr>
        <a:xfrm>
          <a:off x="15784285" y="6203188"/>
          <a:ext cx="653143" cy="246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lang="en-US" sz="1200" b="1" i="0" u="none" strike="noStrike">
              <a:solidFill>
                <a:srgbClr val="757171"/>
              </a:solidFill>
              <a:latin typeface="Calibri"/>
              <a:cs typeface="Calibri"/>
            </a:rPr>
            <a:t>Dias</a:t>
          </a:r>
        </a:p>
      </xdr:txBody>
    </xdr:sp>
    <xdr:clientData fPrintsWithSheet="0"/>
  </xdr:twoCellAnchor>
  <xdr:twoCellAnchor editAs="absolute">
    <xdr:from>
      <xdr:col>25</xdr:col>
      <xdr:colOff>449036</xdr:colOff>
      <xdr:row>33</xdr:row>
      <xdr:rowOff>95251</xdr:rowOff>
    </xdr:from>
    <xdr:to>
      <xdr:col>26</xdr:col>
      <xdr:colOff>312965</xdr:colOff>
      <xdr:row>36</xdr:row>
      <xdr:rowOff>1</xdr:rowOff>
    </xdr:to>
    <xdr:pic>
      <xdr:nvPicPr>
        <xdr:cNvPr id="227" name="Gráfico 226" descr="Cronômetro 75% estrutura de tópicos">
          <a:extLst>
            <a:ext uri="{FF2B5EF4-FFF2-40B4-BE49-F238E27FC236}">
              <a16:creationId xmlns:a16="http://schemas.microsoft.com/office/drawing/2014/main" id="{5065F715-B412-4C60-9281-7A79B5243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5757072" y="6381751"/>
          <a:ext cx="476250" cy="476250"/>
        </a:xfrm>
        <a:prstGeom prst="rect">
          <a:avLst/>
        </a:prstGeom>
      </xdr:spPr>
    </xdr:pic>
    <xdr:clientData fPrintsWithSheet="0"/>
  </xdr:twoCellAnchor>
  <xdr:twoCellAnchor editAs="absolute">
    <xdr:from>
      <xdr:col>23</xdr:col>
      <xdr:colOff>13607</xdr:colOff>
      <xdr:row>33</xdr:row>
      <xdr:rowOff>81644</xdr:rowOff>
    </xdr:from>
    <xdr:to>
      <xdr:col>23</xdr:col>
      <xdr:colOff>489857</xdr:colOff>
      <xdr:row>35</xdr:row>
      <xdr:rowOff>176894</xdr:rowOff>
    </xdr:to>
    <xdr:pic>
      <xdr:nvPicPr>
        <xdr:cNvPr id="229" name="Gráfico 228" descr="Navio de cruzeiro estrutura de tópicos">
          <a:extLst>
            <a:ext uri="{FF2B5EF4-FFF2-40B4-BE49-F238E27FC236}">
              <a16:creationId xmlns:a16="http://schemas.microsoft.com/office/drawing/2014/main" id="{5ABD91FF-134B-4D8A-BA33-3C17E4B65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4097000" y="6368144"/>
          <a:ext cx="476250" cy="476250"/>
        </a:xfrm>
        <a:prstGeom prst="rect">
          <a:avLst/>
        </a:prstGeom>
      </xdr:spPr>
    </xdr:pic>
    <xdr:clientData fPrintsWithSheet="0"/>
  </xdr:twoCellAnchor>
  <xdr:twoCellAnchor editAs="absolute">
    <xdr:from>
      <xdr:col>16</xdr:col>
      <xdr:colOff>252728</xdr:colOff>
      <xdr:row>36</xdr:row>
      <xdr:rowOff>182855</xdr:rowOff>
    </xdr:from>
    <xdr:to>
      <xdr:col>27</xdr:col>
      <xdr:colOff>395529</xdr:colOff>
      <xdr:row>47</xdr:row>
      <xdr:rowOff>158099</xdr:rowOff>
    </xdr:to>
    <xdr:sp macro="" textlink="">
      <xdr:nvSpPr>
        <xdr:cNvPr id="163" name="Retângulo: Cantos Arredondados 162">
          <a:extLst>
            <a:ext uri="{FF2B5EF4-FFF2-40B4-BE49-F238E27FC236}">
              <a16:creationId xmlns:a16="http://schemas.microsoft.com/office/drawing/2014/main" id="{E857519F-B55A-4D88-A27F-CA3D576473A3}"/>
            </a:ext>
          </a:extLst>
        </xdr:cNvPr>
        <xdr:cNvSpPr>
          <a:spLocks noChangeAspect="1"/>
        </xdr:cNvSpPr>
      </xdr:nvSpPr>
      <xdr:spPr>
        <a:xfrm>
          <a:off x="10049871" y="7040855"/>
          <a:ext cx="6878337" cy="2070744"/>
        </a:xfrm>
        <a:prstGeom prst="roundRect">
          <a:avLst>
            <a:gd name="adj" fmla="val 4968"/>
          </a:avLst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5</xdr:col>
      <xdr:colOff>96864</xdr:colOff>
      <xdr:row>37</xdr:row>
      <xdr:rowOff>4301</xdr:rowOff>
    </xdr:from>
    <xdr:to>
      <xdr:col>16</xdr:col>
      <xdr:colOff>112040</xdr:colOff>
      <xdr:row>47</xdr:row>
      <xdr:rowOff>173274</xdr:rowOff>
    </xdr:to>
    <xdr:sp macro="" textlink="">
      <xdr:nvSpPr>
        <xdr:cNvPr id="164" name="Retângulo: Cantos Arredondados 163">
          <a:extLst>
            <a:ext uri="{FF2B5EF4-FFF2-40B4-BE49-F238E27FC236}">
              <a16:creationId xmlns:a16="http://schemas.microsoft.com/office/drawing/2014/main" id="{D74EAA9E-61FB-4D32-8197-85C3572628CF}"/>
            </a:ext>
          </a:extLst>
        </xdr:cNvPr>
        <xdr:cNvSpPr>
          <a:spLocks noChangeAspect="1"/>
        </xdr:cNvSpPr>
      </xdr:nvSpPr>
      <xdr:spPr>
        <a:xfrm>
          <a:off x="3158471" y="7052801"/>
          <a:ext cx="6750712" cy="2073973"/>
        </a:xfrm>
        <a:prstGeom prst="roundRect">
          <a:avLst>
            <a:gd name="adj" fmla="val 4968"/>
          </a:avLst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absolute">
    <xdr:from>
      <xdr:col>5</xdr:col>
      <xdr:colOff>139390</xdr:colOff>
      <xdr:row>39</xdr:row>
      <xdr:rowOff>38878</xdr:rowOff>
    </xdr:from>
    <xdr:to>
      <xdr:col>16</xdr:col>
      <xdr:colOff>0</xdr:colOff>
      <xdr:row>48</xdr:row>
      <xdr:rowOff>1857</xdr:rowOff>
    </xdr:to>
    <xdr:graphicFrame macro="">
      <xdr:nvGraphicFramePr>
        <xdr:cNvPr id="167" name="Gráfico 166">
          <a:extLst>
            <a:ext uri="{FF2B5EF4-FFF2-40B4-BE49-F238E27FC236}">
              <a16:creationId xmlns:a16="http://schemas.microsoft.com/office/drawing/2014/main" id="{8B9927EF-ED42-4157-B24A-535632FEE37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PrintsWithSheet="0"/>
  </xdr:twoCellAnchor>
  <xdr:twoCellAnchor editAs="absolute">
    <xdr:from>
      <xdr:col>16</xdr:col>
      <xdr:colOff>371707</xdr:colOff>
      <xdr:row>39</xdr:row>
      <xdr:rowOff>87475</xdr:rowOff>
    </xdr:from>
    <xdr:to>
      <xdr:col>27</xdr:col>
      <xdr:colOff>348475</xdr:colOff>
      <xdr:row>47</xdr:row>
      <xdr:rowOff>69695</xdr:rowOff>
    </xdr:to>
    <xdr:graphicFrame macro="">
      <xdr:nvGraphicFramePr>
        <xdr:cNvPr id="169" name="Gráfico 168">
          <a:extLst>
            <a:ext uri="{FF2B5EF4-FFF2-40B4-BE49-F238E27FC236}">
              <a16:creationId xmlns:a16="http://schemas.microsoft.com/office/drawing/2014/main" id="{0EADE0C4-336F-46B1-BE64-6A14B9B2A8F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PrintsWithSheet="0"/>
  </xdr:twoCellAnchor>
  <xdr:twoCellAnchor editAs="absolute">
    <xdr:from>
      <xdr:col>5</xdr:col>
      <xdr:colOff>112348</xdr:colOff>
      <xdr:row>37</xdr:row>
      <xdr:rowOff>28517</xdr:rowOff>
    </xdr:from>
    <xdr:to>
      <xdr:col>9</xdr:col>
      <xdr:colOff>29157</xdr:colOff>
      <xdr:row>38</xdr:row>
      <xdr:rowOff>117716</xdr:rowOff>
    </xdr:to>
    <xdr:sp macro="" textlink="">
      <xdr:nvSpPr>
        <xdr:cNvPr id="170" name="CaixaDeTexto 169">
          <a:extLst>
            <a:ext uri="{FF2B5EF4-FFF2-40B4-BE49-F238E27FC236}">
              <a16:creationId xmlns:a16="http://schemas.microsoft.com/office/drawing/2014/main" id="{5798BA33-4626-484B-85DB-8A7DAFB640B3}"/>
            </a:ext>
          </a:extLst>
        </xdr:cNvPr>
        <xdr:cNvSpPr txBox="1">
          <a:spLocks noChangeAspect="1"/>
        </xdr:cNvSpPr>
      </xdr:nvSpPr>
      <xdr:spPr>
        <a:xfrm>
          <a:off x="3173955" y="7077017"/>
          <a:ext cx="2366095" cy="2796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 i="0" u="none" strike="noStrike">
              <a:solidFill>
                <a:srgbClr val="009E75"/>
              </a:solidFill>
              <a:latin typeface="Arial" panose="020B0604020202020204" pitchFamily="34" charset="0"/>
              <a:cs typeface="Arial" panose="020B0604020202020204" pitchFamily="34" charset="0"/>
            </a:rPr>
            <a:t>Quantidade de Materiais</a:t>
          </a:r>
          <a:r>
            <a:rPr lang="en-US" sz="1400" b="1" i="0" u="none" strike="noStrike" baseline="0">
              <a:solidFill>
                <a:srgbClr val="009E75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1400" b="1" i="0" u="none" strike="noStrike">
            <a:solidFill>
              <a:srgbClr val="009E75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16</xdr:col>
      <xdr:colOff>293906</xdr:colOff>
      <xdr:row>37</xdr:row>
      <xdr:rowOff>5968</xdr:rowOff>
    </xdr:from>
    <xdr:to>
      <xdr:col>20</xdr:col>
      <xdr:colOff>210715</xdr:colOff>
      <xdr:row>38</xdr:row>
      <xdr:rowOff>95167</xdr:rowOff>
    </xdr:to>
    <xdr:sp macro="" textlink="">
      <xdr:nvSpPr>
        <xdr:cNvPr id="171" name="CaixaDeTexto 170">
          <a:extLst>
            <a:ext uri="{FF2B5EF4-FFF2-40B4-BE49-F238E27FC236}">
              <a16:creationId xmlns:a16="http://schemas.microsoft.com/office/drawing/2014/main" id="{18422EC8-8CD5-4078-B8F9-49D1C4AFF348}"/>
            </a:ext>
          </a:extLst>
        </xdr:cNvPr>
        <xdr:cNvSpPr txBox="1">
          <a:spLocks noChangeAspect="1"/>
        </xdr:cNvSpPr>
      </xdr:nvSpPr>
      <xdr:spPr>
        <a:xfrm>
          <a:off x="10091049" y="7054468"/>
          <a:ext cx="2366095" cy="2796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 i="0" u="none" strike="noStrike">
              <a:solidFill>
                <a:srgbClr val="009E75"/>
              </a:solidFill>
              <a:latin typeface="Arial" panose="020B0604020202020204" pitchFamily="34" charset="0"/>
              <a:cs typeface="Arial" panose="020B0604020202020204" pitchFamily="34" charset="0"/>
            </a:rPr>
            <a:t>Quantidade de Materiais</a:t>
          </a:r>
          <a:r>
            <a:rPr lang="en-US" sz="1400" b="1" i="0" u="none" strike="noStrike" baseline="0">
              <a:solidFill>
                <a:srgbClr val="009E75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1400" b="1" i="0" u="none" strike="noStrike">
            <a:solidFill>
              <a:srgbClr val="009E75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5</xdr:col>
      <xdr:colOff>155180</xdr:colOff>
      <xdr:row>38</xdr:row>
      <xdr:rowOff>48823</xdr:rowOff>
    </xdr:from>
    <xdr:to>
      <xdr:col>7</xdr:col>
      <xdr:colOff>499598</xdr:colOff>
      <xdr:row>39</xdr:row>
      <xdr:rowOff>154825</xdr:rowOff>
    </xdr:to>
    <xdr:sp macro="" textlink="">
      <xdr:nvSpPr>
        <xdr:cNvPr id="172" name="CaixaDeTexto 171">
          <a:extLst>
            <a:ext uri="{FF2B5EF4-FFF2-40B4-BE49-F238E27FC236}">
              <a16:creationId xmlns:a16="http://schemas.microsoft.com/office/drawing/2014/main" id="{9ED485A7-8D01-4115-A6D9-55B73F7AEE69}"/>
            </a:ext>
          </a:extLst>
        </xdr:cNvPr>
        <xdr:cNvSpPr txBox="1">
          <a:spLocks noChangeAspect="1"/>
        </xdr:cNvSpPr>
      </xdr:nvSpPr>
      <xdr:spPr>
        <a:xfrm>
          <a:off x="3216787" y="7287823"/>
          <a:ext cx="1569061" cy="296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2">
                  <a:lumMod val="5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Por tipo</a:t>
          </a:r>
        </a:p>
      </xdr:txBody>
    </xdr:sp>
    <xdr:clientData fPrintsWithSheet="0"/>
  </xdr:twoCellAnchor>
  <xdr:twoCellAnchor editAs="absolute">
    <xdr:from>
      <xdr:col>16</xdr:col>
      <xdr:colOff>304412</xdr:colOff>
      <xdr:row>38</xdr:row>
      <xdr:rowOff>45948</xdr:rowOff>
    </xdr:from>
    <xdr:to>
      <xdr:col>19</xdr:col>
      <xdr:colOff>36509</xdr:colOff>
      <xdr:row>39</xdr:row>
      <xdr:rowOff>141917</xdr:rowOff>
    </xdr:to>
    <xdr:sp macro="" textlink="">
      <xdr:nvSpPr>
        <xdr:cNvPr id="190" name="CaixaDeTexto 189">
          <a:extLst>
            <a:ext uri="{FF2B5EF4-FFF2-40B4-BE49-F238E27FC236}">
              <a16:creationId xmlns:a16="http://schemas.microsoft.com/office/drawing/2014/main" id="{65B88BD0-4F91-4C71-9EDE-D90FCA305DB2}"/>
            </a:ext>
          </a:extLst>
        </xdr:cNvPr>
        <xdr:cNvSpPr txBox="1">
          <a:spLocks noChangeAspect="1"/>
        </xdr:cNvSpPr>
      </xdr:nvSpPr>
      <xdr:spPr>
        <a:xfrm>
          <a:off x="10101555" y="7284948"/>
          <a:ext cx="1569061" cy="2864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2">
                  <a:lumMod val="5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Por Fornecedor</a:t>
          </a:r>
        </a:p>
      </xdr:txBody>
    </xdr:sp>
    <xdr:clientData fPrintsWithSheet="0"/>
  </xdr:twoCellAnchor>
  <xdr:twoCellAnchor editAs="absolute">
    <xdr:from>
      <xdr:col>13</xdr:col>
      <xdr:colOff>275571</xdr:colOff>
      <xdr:row>37</xdr:row>
      <xdr:rowOff>25400</xdr:rowOff>
    </xdr:from>
    <xdr:to>
      <xdr:col>16</xdr:col>
      <xdr:colOff>63500</xdr:colOff>
      <xdr:row>38</xdr:row>
      <xdr:rowOff>186547</xdr:rowOff>
    </xdr:to>
    <xdr:sp macro="" textlink="PivoTable!FN7">
      <xdr:nvSpPr>
        <xdr:cNvPr id="191" name="CaixaDeTexto 190">
          <a:extLst>
            <a:ext uri="{FF2B5EF4-FFF2-40B4-BE49-F238E27FC236}">
              <a16:creationId xmlns:a16="http://schemas.microsoft.com/office/drawing/2014/main" id="{5ABEF022-5A25-4005-B3F4-E168EF3D3784}"/>
            </a:ext>
          </a:extLst>
        </xdr:cNvPr>
        <xdr:cNvSpPr txBox="1">
          <a:spLocks noChangeAspect="1"/>
        </xdr:cNvSpPr>
      </xdr:nvSpPr>
      <xdr:spPr>
        <a:xfrm>
          <a:off x="8235750" y="7073900"/>
          <a:ext cx="1624893" cy="35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CAD07749-EF67-4060-A3E9-78CED86228CE}" type="TxLink">
            <a:rPr lang="en-US" sz="1800" b="1" i="0" u="none" strike="noStrike">
              <a:solidFill>
                <a:srgbClr val="00CC99"/>
              </a:solidFill>
              <a:latin typeface="Arial" panose="020B0604020202020204" pitchFamily="34" charset="0"/>
              <a:cs typeface="Arial" panose="020B0604020202020204" pitchFamily="34" charset="0"/>
            </a:rPr>
            <a:pPr algn="l"/>
            <a:t>165.135.490</a:t>
          </a:fld>
          <a:endParaRPr lang="en-US" sz="3200" b="1" i="0" u="none" strike="noStrike">
            <a:solidFill>
              <a:srgbClr val="00CC99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24</xdr:col>
      <xdr:colOff>605771</xdr:colOff>
      <xdr:row>37</xdr:row>
      <xdr:rowOff>25400</xdr:rowOff>
    </xdr:from>
    <xdr:to>
      <xdr:col>27</xdr:col>
      <xdr:colOff>393700</xdr:colOff>
      <xdr:row>38</xdr:row>
      <xdr:rowOff>186547</xdr:rowOff>
    </xdr:to>
    <xdr:sp macro="" textlink="PivoTable!FY7">
      <xdr:nvSpPr>
        <xdr:cNvPr id="192" name="CaixaDeTexto 191">
          <a:extLst>
            <a:ext uri="{FF2B5EF4-FFF2-40B4-BE49-F238E27FC236}">
              <a16:creationId xmlns:a16="http://schemas.microsoft.com/office/drawing/2014/main" id="{2144FFAD-CB91-40DE-8E0B-39542441423F}"/>
            </a:ext>
          </a:extLst>
        </xdr:cNvPr>
        <xdr:cNvSpPr txBox="1">
          <a:spLocks noChangeAspect="1"/>
        </xdr:cNvSpPr>
      </xdr:nvSpPr>
      <xdr:spPr>
        <a:xfrm>
          <a:off x="15301485" y="7073900"/>
          <a:ext cx="1624894" cy="35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C683A0B-B0ED-404C-BD2E-BFB1CBC70623}" type="TxLink">
            <a:rPr lang="en-US" sz="1800" b="1" i="0" u="none" strike="noStrike">
              <a:solidFill>
                <a:srgbClr val="00CC99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pPr marL="0" indent="0" algn="l"/>
            <a:t>165.135.490</a:t>
          </a:fld>
          <a:endParaRPr lang="en-US" sz="1800" b="1" i="0" u="none" strike="noStrike">
            <a:solidFill>
              <a:srgbClr val="00CC99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 fPrintsWithSheet="0"/>
  </xdr:twoCellAnchor>
  <xdr:twoCellAnchor editAs="absolute">
    <xdr:from>
      <xdr:col>14</xdr:col>
      <xdr:colOff>236911</xdr:colOff>
      <xdr:row>38</xdr:row>
      <xdr:rowOff>120107</xdr:rowOff>
    </xdr:from>
    <xdr:to>
      <xdr:col>16</xdr:col>
      <xdr:colOff>581329</xdr:colOff>
      <xdr:row>40</xdr:row>
      <xdr:rowOff>35609</xdr:rowOff>
    </xdr:to>
    <xdr:sp macro="" textlink="">
      <xdr:nvSpPr>
        <xdr:cNvPr id="193" name="CaixaDeTexto 192">
          <a:extLst>
            <a:ext uri="{FF2B5EF4-FFF2-40B4-BE49-F238E27FC236}">
              <a16:creationId xmlns:a16="http://schemas.microsoft.com/office/drawing/2014/main" id="{E5B88ADD-3914-471A-8C46-AD1EE3DFF085}"/>
            </a:ext>
          </a:extLst>
        </xdr:cNvPr>
        <xdr:cNvSpPr txBox="1">
          <a:spLocks noChangeAspect="1"/>
        </xdr:cNvSpPr>
      </xdr:nvSpPr>
      <xdr:spPr>
        <a:xfrm>
          <a:off x="8809411" y="7359107"/>
          <a:ext cx="1569061" cy="296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2">
                  <a:lumMod val="5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Unidades</a:t>
          </a:r>
        </a:p>
      </xdr:txBody>
    </xdr:sp>
    <xdr:clientData fPrintsWithSheet="0"/>
  </xdr:twoCellAnchor>
  <xdr:twoCellAnchor editAs="absolute">
    <xdr:from>
      <xdr:col>25</xdr:col>
      <xdr:colOff>581421</xdr:colOff>
      <xdr:row>38</xdr:row>
      <xdr:rowOff>70492</xdr:rowOff>
    </xdr:from>
    <xdr:to>
      <xdr:col>28</xdr:col>
      <xdr:colOff>316239</xdr:colOff>
      <xdr:row>39</xdr:row>
      <xdr:rowOff>176494</xdr:rowOff>
    </xdr:to>
    <xdr:sp macro="" textlink="">
      <xdr:nvSpPr>
        <xdr:cNvPr id="194" name="CaixaDeTexto 193">
          <a:extLst>
            <a:ext uri="{FF2B5EF4-FFF2-40B4-BE49-F238E27FC236}">
              <a16:creationId xmlns:a16="http://schemas.microsoft.com/office/drawing/2014/main" id="{A6D0CCDE-5F43-4D67-89AB-533A414735BE}"/>
            </a:ext>
          </a:extLst>
        </xdr:cNvPr>
        <xdr:cNvSpPr txBox="1">
          <a:spLocks noChangeAspect="1"/>
        </xdr:cNvSpPr>
      </xdr:nvSpPr>
      <xdr:spPr>
        <a:xfrm>
          <a:off x="15889457" y="7309492"/>
          <a:ext cx="1571782" cy="296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 i="0" u="none" strike="noStrike">
              <a:solidFill>
                <a:schemeClr val="bg2">
                  <a:lumMod val="5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Unidades</a:t>
          </a:r>
        </a:p>
      </xdr:txBody>
    </xdr:sp>
    <xdr:clientData fPrintsWithSheet="0"/>
  </xdr:twoCellAnchor>
  <xdr:twoCellAnchor>
    <xdr:from>
      <xdr:col>0</xdr:col>
      <xdr:colOff>239291</xdr:colOff>
      <xdr:row>17</xdr:row>
      <xdr:rowOff>142587</xdr:rowOff>
    </xdr:from>
    <xdr:to>
      <xdr:col>1</xdr:col>
      <xdr:colOff>386464</xdr:colOff>
      <xdr:row>19</xdr:row>
      <xdr:rowOff>128606</xdr:rowOff>
    </xdr:to>
    <xdr:sp macro="" textlink="">
      <xdr:nvSpPr>
        <xdr:cNvPr id="199" name="CaixaDeTexto 198">
          <a:extLst>
            <a:ext uri="{FF2B5EF4-FFF2-40B4-BE49-F238E27FC236}">
              <a16:creationId xmlns:a16="http://schemas.microsoft.com/office/drawing/2014/main" id="{C6482529-0B7E-4883-A4F2-147D1630206E}"/>
            </a:ext>
          </a:extLst>
        </xdr:cNvPr>
        <xdr:cNvSpPr txBox="1">
          <a:spLocks noChangeAspect="1"/>
        </xdr:cNvSpPr>
      </xdr:nvSpPr>
      <xdr:spPr>
        <a:xfrm>
          <a:off x="239291" y="3381087"/>
          <a:ext cx="759494" cy="3670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 b="1">
              <a:solidFill>
                <a:srgbClr val="004231"/>
              </a:solidFill>
              <a:latin typeface="Arial" panose="020B0604020202020204" pitchFamily="34" charset="0"/>
              <a:cs typeface="Arial" panose="020B0604020202020204" pitchFamily="34" charset="0"/>
            </a:rPr>
            <a:t>Ano</a:t>
          </a:r>
        </a:p>
      </xdr:txBody>
    </xdr:sp>
    <xdr:clientData/>
  </xdr:twoCellAnchor>
  <xdr:twoCellAnchor>
    <xdr:from>
      <xdr:col>0</xdr:col>
      <xdr:colOff>252898</xdr:colOff>
      <xdr:row>25</xdr:row>
      <xdr:rowOff>115135</xdr:rowOff>
    </xdr:from>
    <xdr:to>
      <xdr:col>1</xdr:col>
      <xdr:colOff>400349</xdr:colOff>
      <xdr:row>27</xdr:row>
      <xdr:rowOff>78126</xdr:rowOff>
    </xdr:to>
    <xdr:sp macro="" textlink="">
      <xdr:nvSpPr>
        <xdr:cNvPr id="202" name="CaixaDeTexto 201">
          <a:extLst>
            <a:ext uri="{FF2B5EF4-FFF2-40B4-BE49-F238E27FC236}">
              <a16:creationId xmlns:a16="http://schemas.microsoft.com/office/drawing/2014/main" id="{31738E44-D77D-4CCB-8325-306B9E54A461}"/>
            </a:ext>
          </a:extLst>
        </xdr:cNvPr>
        <xdr:cNvSpPr txBox="1">
          <a:spLocks noChangeAspect="1"/>
        </xdr:cNvSpPr>
      </xdr:nvSpPr>
      <xdr:spPr>
        <a:xfrm>
          <a:off x="252898" y="4877635"/>
          <a:ext cx="759772" cy="3439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 b="1">
              <a:solidFill>
                <a:srgbClr val="004231"/>
              </a:solidFill>
              <a:latin typeface="Arial" panose="020B0604020202020204" pitchFamily="34" charset="0"/>
              <a:cs typeface="Arial" panose="020B0604020202020204" pitchFamily="34" charset="0"/>
            </a:rPr>
            <a:t>País</a:t>
          </a:r>
        </a:p>
      </xdr:txBody>
    </xdr:sp>
    <xdr:clientData/>
  </xdr:twoCellAnchor>
  <xdr:twoCellAnchor editAs="absolute">
    <xdr:from>
      <xdr:col>19</xdr:col>
      <xdr:colOff>23697</xdr:colOff>
      <xdr:row>4</xdr:row>
      <xdr:rowOff>136071</xdr:rowOff>
    </xdr:from>
    <xdr:to>
      <xdr:col>24</xdr:col>
      <xdr:colOff>122464</xdr:colOff>
      <xdr:row>15</xdr:row>
      <xdr:rowOff>186554</xdr:rowOff>
    </xdr:to>
    <xdr:grpSp>
      <xdr:nvGrpSpPr>
        <xdr:cNvPr id="195" name="Agrupar 194">
          <a:extLst>
            <a:ext uri="{FF2B5EF4-FFF2-40B4-BE49-F238E27FC236}">
              <a16:creationId xmlns:a16="http://schemas.microsoft.com/office/drawing/2014/main" id="{C19B5373-07F0-48BC-B609-5C7FB6C6BF75}"/>
            </a:ext>
          </a:extLst>
        </xdr:cNvPr>
        <xdr:cNvGrpSpPr>
          <a:grpSpLocks noChangeAspect="1"/>
        </xdr:cNvGrpSpPr>
      </xdr:nvGrpSpPr>
      <xdr:grpSpPr>
        <a:xfrm>
          <a:off x="11657804" y="898071"/>
          <a:ext cx="3160374" cy="2145983"/>
          <a:chOff x="15071616" y="1014469"/>
          <a:chExt cx="1922360" cy="2195517"/>
        </a:xfrm>
      </xdr:grpSpPr>
      <xdr:sp macro="" textlink="">
        <xdr:nvSpPr>
          <xdr:cNvPr id="201" name="Retângulo: Cantos Arredondados 200">
            <a:extLst>
              <a:ext uri="{FF2B5EF4-FFF2-40B4-BE49-F238E27FC236}">
                <a16:creationId xmlns:a16="http://schemas.microsoft.com/office/drawing/2014/main" id="{7AC7561A-71CE-4431-8710-5A5DB0552A95}"/>
              </a:ext>
            </a:extLst>
          </xdr:cNvPr>
          <xdr:cNvSpPr/>
        </xdr:nvSpPr>
        <xdr:spPr>
          <a:xfrm>
            <a:off x="15071616" y="1014469"/>
            <a:ext cx="1922360" cy="2195517"/>
          </a:xfrm>
          <a:prstGeom prst="roundRect">
            <a:avLst>
              <a:gd name="adj" fmla="val 4968"/>
            </a:avLst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3" name="CaixaDeTexto 202">
            <a:extLst>
              <a:ext uri="{FF2B5EF4-FFF2-40B4-BE49-F238E27FC236}">
                <a16:creationId xmlns:a16="http://schemas.microsoft.com/office/drawing/2014/main" id="{29A635DA-1226-4C1B-8CFB-2D23E6138476}"/>
              </a:ext>
            </a:extLst>
          </xdr:cNvPr>
          <xdr:cNvSpPr txBox="1"/>
        </xdr:nvSpPr>
        <xdr:spPr>
          <a:xfrm>
            <a:off x="15107463" y="1097797"/>
            <a:ext cx="1755016" cy="5237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pt-BR" sz="1400" b="0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Total</a:t>
            </a:r>
            <a:r>
              <a:rPr lang="pt-BR" sz="1400" b="0" baseline="0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de Produtos</a:t>
            </a:r>
          </a:p>
          <a:p>
            <a:pPr algn="l"/>
            <a:r>
              <a:rPr lang="pt-BR" sz="1400" b="1" baseline="0">
                <a:solidFill>
                  <a:srgbClr val="009E7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Por Ano</a:t>
            </a:r>
            <a:endParaRPr lang="pt-BR" sz="1400" b="1">
              <a:solidFill>
                <a:srgbClr val="009E75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 fPrintsWithSheet="0"/>
  </xdr:twoCellAnchor>
  <xdr:twoCellAnchor>
    <xdr:from>
      <xdr:col>19</xdr:col>
      <xdr:colOff>1</xdr:colOff>
      <xdr:row>7</xdr:row>
      <xdr:rowOff>54429</xdr:rowOff>
    </xdr:from>
    <xdr:to>
      <xdr:col>24</xdr:col>
      <xdr:colOff>68036</xdr:colOff>
      <xdr:row>15</xdr:row>
      <xdr:rowOff>149677</xdr:rowOff>
    </xdr:to>
    <xdr:graphicFrame macro="">
      <xdr:nvGraphicFramePr>
        <xdr:cNvPr id="205" name="Gráfico 204">
          <a:extLst>
            <a:ext uri="{FF2B5EF4-FFF2-40B4-BE49-F238E27FC236}">
              <a16:creationId xmlns:a16="http://schemas.microsoft.com/office/drawing/2014/main" id="{656B18BB-E432-4741-B9A8-4EB6FB84A6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oneCellAnchor>
    <xdr:from>
      <xdr:col>23</xdr:col>
      <xdr:colOff>258534</xdr:colOff>
      <xdr:row>49</xdr:row>
      <xdr:rowOff>95250</xdr:rowOff>
    </xdr:from>
    <xdr:ext cx="3300262" cy="298800"/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324F1616-617E-4370-BB9F-1FC28A1F8B58}"/>
            </a:ext>
          </a:extLst>
        </xdr:cNvPr>
        <xdr:cNvSpPr txBox="1"/>
      </xdr:nvSpPr>
      <xdr:spPr>
        <a:xfrm>
          <a:off x="14341927" y="9429750"/>
          <a:ext cx="3300262" cy="298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COPYRIGHT ® Matheus</a:t>
          </a:r>
          <a:r>
            <a:rPr lang="pt-BR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Agues (2022)</a:t>
          </a:r>
          <a:endParaRPr lang="pt-BR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 editAs="absolute">
    <xdr:from>
      <xdr:col>0</xdr:col>
      <xdr:colOff>0</xdr:colOff>
      <xdr:row>51</xdr:row>
      <xdr:rowOff>85012</xdr:rowOff>
    </xdr:from>
    <xdr:to>
      <xdr:col>11</xdr:col>
      <xdr:colOff>381000</xdr:colOff>
      <xdr:row>62</xdr:row>
      <xdr:rowOff>85012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A5F94C31-A2B6-4D99-B9C4-4996608BCA49}"/>
            </a:ext>
          </a:extLst>
        </xdr:cNvPr>
        <xdr:cNvSpPr>
          <a:spLocks noChangeAspect="1"/>
        </xdr:cNvSpPr>
      </xdr:nvSpPr>
      <xdr:spPr>
        <a:xfrm>
          <a:off x="0" y="9800512"/>
          <a:ext cx="7116536" cy="20955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 editAs="oneCell">
    <xdr:from>
      <xdr:col>0</xdr:col>
      <xdr:colOff>353786</xdr:colOff>
      <xdr:row>34</xdr:row>
      <xdr:rowOff>27214</xdr:rowOff>
    </xdr:from>
    <xdr:to>
      <xdr:col>4</xdr:col>
      <xdr:colOff>243583</xdr:colOff>
      <xdr:row>44</xdr:row>
      <xdr:rowOff>108857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7D36FC55-A07E-440E-B264-A7DAF8BC0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3786" y="6504214"/>
          <a:ext cx="2339083" cy="198664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us Hags" refreshedDate="44589.858155439812" createdVersion="7" refreshedVersion="7" minRefreshableVersion="3" recordCount="3112" xr:uid="{720DEEE3-98CF-42EC-A53C-90E29F67E788}">
  <cacheSource type="worksheet">
    <worksheetSource name="Database"/>
  </cacheSource>
  <cacheFields count="19">
    <cacheField name="ANO" numFmtId="0">
      <sharedItems containsSemiMixedTypes="0" containsString="0" containsNumber="1" containsInteger="1" minValue="2000" maxValue="2009" count="10">
        <n v="2009"/>
        <n v="2008"/>
        <n v="2007"/>
        <n v="2006"/>
        <n v="2005"/>
        <n v="2004"/>
        <n v="2003"/>
        <n v="2002"/>
        <n v="2001"/>
        <n v="2000"/>
      </sharedItems>
    </cacheField>
    <cacheField name="MÊS" numFmtId="0">
      <sharedItems containsDate="1" containsMixedTypes="1" minDate="1999-12-31T00:00:00" maxDate="2009-12-28T00:00:00" count="2045">
        <s v="set"/>
        <s v="dez"/>
        <s v="fev"/>
        <s v="abr"/>
        <s v="nov"/>
        <s v="mai"/>
        <s v="jul"/>
        <s v="jan"/>
        <s v="jun"/>
        <s v="out"/>
        <s v="ago"/>
        <s v="mar"/>
        <d v="2000-10-25T00:00:00" u="1"/>
        <d v="2002-10-25T00:00:00" u="1"/>
        <d v="2001-11-21T00:00:00" u="1"/>
        <d v="2003-10-25T00:00:00" u="1"/>
        <d v="2002-11-21T00:00:00" u="1"/>
        <d v="2001-12-17T00:00:00" u="1"/>
        <d v="2002-12-17T00:00:00" u="1"/>
        <d v="2004-11-21T00:00:00" u="1"/>
        <d v="2006-10-25T00:00:00" u="1"/>
        <d v="2005-11-21T00:00:00" u="1"/>
        <d v="2007-10-25T00:00:00" u="1"/>
        <d v="2006-11-21T00:00:00" u="1"/>
        <d v="2008-10-25T00:00:00" u="1"/>
        <d v="2005-12-17T00:00:00" u="1"/>
        <d v="2007-11-21T00:00:00" u="1"/>
        <d v="2009-10-25T00:00:00" u="1"/>
        <d v="2006-12-17T00:00:00" u="1"/>
        <d v="2008-11-21T00:00:00" u="1"/>
        <d v="2009-12-17T00:00:00" u="1"/>
        <d v="2001-10-27T00:00:00" u="1"/>
        <d v="2001-11-23T00:00:00" u="1"/>
        <d v="2003-10-27T00:00:00" u="1"/>
        <d v="2004-10-27T00:00:00" u="1"/>
        <d v="2005-10-27T00:00:00" u="1"/>
        <d v="2002-12-19T00:00:00" u="1"/>
        <d v="2004-11-23T00:00:00" u="1"/>
        <d v="2006-10-27T00:00:00" u="1"/>
        <d v="2007-10-27T00:00:00" u="1"/>
        <d v="2009-10-27T00:00:00" u="1"/>
        <d v="2008-11-23T00:00:00" u="1"/>
        <d v="2009-11-23T00:00:00" u="1"/>
        <d v="2009-12-19T00:00:00" u="1"/>
        <d v="2000-11-25T00:00:00" u="1"/>
        <d v="2001-11-25T00:00:00" u="1"/>
        <d v="2002-11-25T00:00:00" u="1"/>
        <d v="2002-12-21T00:00:00" u="1"/>
        <d v="2004-11-25T00:00:00" u="1"/>
        <d v="2003-12-21T00:00:00" u="1"/>
        <d v="2004-12-21T00:00:00" u="1"/>
        <d v="2005-12-21T00:00:00" u="1"/>
        <d v="2007-11-25T00:00:00" u="1"/>
        <d v="2008-11-25T00:00:00" u="1"/>
        <d v="2007-12-21T00:00:00" u="1"/>
        <d v="2009-11-25T00:00:00" u="1"/>
        <d v="2009-12-21T00:00:00" u="1"/>
        <d v="2000-01-02T00:00:00" u="1"/>
        <d v="2002-01-02T00:00:00" u="1"/>
        <d v="2004-01-02T00:00:00" u="1"/>
        <d v="2005-01-02T00:00:00" u="1"/>
        <d v="2006-01-02T00:00:00" u="1"/>
        <d v="2007-01-02T00:00:00" u="1"/>
        <d v="2008-01-02T00:00:00" u="1"/>
        <d v="2009-01-02T00:00:00" u="1"/>
        <d v="2000-10-31T00:00:00" u="1"/>
        <d v="2001-10-31T00:00:00" u="1"/>
        <d v="2000-11-27T00:00:00" u="1"/>
        <d v="2002-10-31T00:00:00" u="1"/>
        <d v="2001-11-27T00:00:00" u="1"/>
        <d v="2003-10-31T00:00:00" u="1"/>
        <d v="2004-10-31T00:00:00" u="1"/>
        <d v="2001-12-23T00:00:00" u="1"/>
        <d v="2003-11-27T00:00:00" u="1"/>
        <d v="2005-10-31T00:00:00" u="1"/>
        <d v="2002-12-23T00:00:00" u="1"/>
        <d v="2004-11-27T00:00:00" u="1"/>
        <d v="2003-12-23T00:00:00" u="1"/>
        <d v="2005-11-27T00:00:00" u="1"/>
        <d v="2007-10-31T00:00:00" u="1"/>
        <d v="2008-10-31T00:00:00" u="1"/>
        <d v="2005-12-23T00:00:00" u="1"/>
        <d v="2007-11-27T00:00:00" u="1"/>
        <d v="2009-10-31T00:00:00" u="1"/>
        <d v="2006-12-23T00:00:00" u="1"/>
        <d v="2008-11-27T00:00:00" u="1"/>
        <d v="2007-12-23T00:00:00" u="1"/>
        <d v="2008-12-23T00:00:00" u="1"/>
        <d v="2000-01-04T00:00:00" u="1"/>
        <d v="2001-01-04T00:00:00" u="1"/>
        <d v="2002-01-04T00:00:00" u="1"/>
        <d v="2003-01-04T00:00:00" u="1"/>
        <d v="2004-01-04T00:00:00" u="1"/>
        <d v="2005-01-04T00:00:00" u="1"/>
        <d v="2006-01-04T00:00:00" u="1"/>
        <d v="2007-01-04T00:00:00" u="1"/>
        <d v="2008-01-04T00:00:00" u="1"/>
        <d v="2009-01-04T00:00:00" u="1"/>
        <d v="2000-12-25T00:00:00" u="1"/>
        <d v="2002-12-25T00:00:00" u="1"/>
        <d v="2004-12-25T00:00:00" u="1"/>
        <d v="2005-12-25T00:00:00" u="1"/>
        <d v="2006-12-25T00:00:00" u="1"/>
        <d v="2007-12-25T00:00:00" u="1"/>
        <d v="2000-01-06T00:00:00" u="1"/>
        <d v="2001-01-06T00:00:00" u="1"/>
        <d v="2000-02-02T00:00:00" u="1"/>
        <d v="2002-01-06T00:00:00" u="1"/>
        <d v="2001-02-02T00:00:00" u="1"/>
        <d v="2003-01-06T00:00:00" u="1"/>
        <d v="2004-01-06T00:00:00" u="1"/>
        <d v="2005-01-06T00:00:00" u="1"/>
        <d v="2004-02-02T00:00:00" u="1"/>
        <d v="2006-01-06T00:00:00" u="1"/>
        <d v="2007-01-06T00:00:00" u="1"/>
        <d v="2008-01-06T00:00:00" u="1"/>
        <d v="2007-02-02T00:00:00" u="1"/>
        <d v="2009-01-06T00:00:00" u="1"/>
        <d v="2008-02-02T00:00:00" u="1"/>
        <d v="2009-02-02T00:00:00" u="1"/>
        <d v="2000-12-27T00:00:00" u="1"/>
        <d v="2007-12-27T00:00:00" u="1"/>
        <d v="2009-12-27T00:00:00" u="1"/>
        <d v="2000-01-08T00:00:00" u="1"/>
        <d v="2001-01-08T00:00:00" u="1"/>
        <d v="2000-02-04T00:00:00" u="1"/>
        <d v="2002-01-08T00:00:00" u="1"/>
        <d v="2003-01-08T00:00:00" u="1"/>
        <d v="2002-02-04T00:00:00" u="1"/>
        <d v="2004-01-08T00:00:00" u="1"/>
        <d v="2003-02-04T00:00:00" u="1"/>
        <d v="2006-01-08T00:00:00" u="1"/>
        <d v="2007-01-08T00:00:00" u="1"/>
        <d v="2008-01-08T00:00:00" u="1"/>
        <d v="2009-01-08T00:00:00" u="1"/>
        <d v="2009-02-04T00:00:00" u="1"/>
        <d v="2000-01-10T00:00:00" u="1"/>
        <d v="2001-01-10T00:00:00" u="1"/>
        <d v="2000-02-06T00:00:00" u="1"/>
        <d v="2002-01-10T00:00:00" u="1"/>
        <d v="2001-02-06T00:00:00" u="1"/>
        <d v="2003-01-10T00:00:00" u="1"/>
        <d v="2001-03-02T00:00:00" u="1"/>
        <d v="2003-02-06T00:00:00" u="1"/>
        <d v="2004-02-06T00:00:00" u="1"/>
        <d v="2006-01-10T00:00:00" u="1"/>
        <d v="2003-03-02T00:00:00" u="1"/>
        <d v="2007-01-10T00:00:00" u="1"/>
        <d v="2004-03-02T00:00:00" u="1"/>
        <d v="2008-01-10T00:00:00" u="1"/>
        <d v="2005-03-02T00:00:00" u="1"/>
        <d v="2009-01-10T00:00:00" u="1"/>
        <d v="2006-03-02T00:00:00" u="1"/>
        <d v="2009-02-06T00:00:00" u="1"/>
        <d v="2008-03-02T00:00:00" u="1"/>
        <d v="2009-03-02T00:00:00" u="1"/>
        <d v="1999-12-31T00:00:00" u="1"/>
        <d v="2000-12-31T00:00:00" u="1"/>
        <d v="2002-12-31T00:00:00" u="1"/>
        <d v="2003-12-31T00:00:00" u="1"/>
        <d v="2004-12-31T00:00:00" u="1"/>
        <d v="2005-12-31T00:00:00" u="1"/>
        <d v="2006-12-31T00:00:00" u="1"/>
        <d v="2007-12-31T00:00:00" u="1"/>
        <d v="2008-12-31T00:00:00" u="1"/>
        <d v="2000-01-12T00:00:00" u="1"/>
        <d v="2001-02-08T00:00:00" u="1"/>
        <d v="2003-01-12T00:00:00" u="1"/>
        <d v="2002-02-08T00:00:00" u="1"/>
        <d v="2004-01-12T00:00:00" u="1"/>
        <d v="2003-02-08T00:00:00" u="1"/>
        <d v="2002-03-04T00:00:00" u="1"/>
        <d v="2004-02-08T00:00:00" u="1"/>
        <d v="2006-01-12T00:00:00" u="1"/>
        <d v="2003-03-04T00:00:00" u="1"/>
        <d v="2007-01-12T00:00:00" u="1"/>
        <d v="2004-03-04T00:00:00" u="1"/>
        <d v="2006-02-08T00:00:00" u="1"/>
        <d v="2008-01-12T00:00:00" u="1"/>
        <d v="2005-03-04T00:00:00" u="1"/>
        <d v="2009-01-12T00:00:00" u="1"/>
        <d v="2008-02-08T00:00:00" u="1"/>
        <d v="2007-03-04T00:00:00" u="1"/>
        <d v="2000-01-14T00:00:00" u="1"/>
        <d v="2000-02-10T00:00:00" u="1"/>
        <d v="2002-01-14T00:00:00" u="1"/>
        <d v="2001-02-10T00:00:00" u="1"/>
        <d v="2003-01-14T00:00:00" u="1"/>
        <d v="2000-03-06T00:00:00" u="1"/>
        <d v="2002-02-10T00:00:00" u="1"/>
        <d v="2004-01-14T00:00:00" u="1"/>
        <d v="2001-03-06T00:00:00" u="1"/>
        <d v="2003-02-10T00:00:00" u="1"/>
        <d v="2002-03-06T00:00:00" u="1"/>
        <d v="2006-01-14T00:00:00" u="1"/>
        <d v="2001-04-02T00:00:00" u="1"/>
        <d v="2005-02-10T00:00:00" u="1"/>
        <d v="2007-01-14T00:00:00" u="1"/>
        <d v="2002-04-02T00:00:00" u="1"/>
        <d v="2008-01-14T00:00:00" u="1"/>
        <d v="2005-03-06T00:00:00" u="1"/>
        <d v="2007-02-10T00:00:00" u="1"/>
        <d v="2009-01-14T00:00:00" u="1"/>
        <d v="2006-03-06T00:00:00" u="1"/>
        <d v="2005-04-02T00:00:00" u="1"/>
        <d v="2007-03-06T00:00:00" u="1"/>
        <d v="2008-03-06T00:00:00" u="1"/>
        <d v="2007-04-02T00:00:00" u="1"/>
        <d v="2008-04-02T00:00:00" u="1"/>
        <d v="2001-01-16T00:00:00" u="1"/>
        <d v="2002-01-16T00:00:00" u="1"/>
        <d v="2003-01-16T00:00:00" u="1"/>
        <d v="2000-03-08T00:00:00" u="1"/>
        <d v="2004-01-16T00:00:00" u="1"/>
        <d v="2003-02-12T00:00:00" u="1"/>
        <d v="2005-01-16T00:00:00" u="1"/>
        <d v="2000-04-04T00:00:00" u="1"/>
        <d v="2004-02-12T00:00:00" u="1"/>
        <d v="2001-04-04T00:00:00" u="1"/>
        <d v="2005-02-12T00:00:00" u="1"/>
        <d v="2007-01-16T00:00:00" u="1"/>
        <d v="2004-03-08T00:00:00" u="1"/>
        <d v="2008-01-16T00:00:00" u="1"/>
        <d v="2003-04-04T00:00:00" u="1"/>
        <d v="2007-02-12T00:00:00" u="1"/>
        <d v="2009-01-16T00:00:00" u="1"/>
        <d v="2004-04-04T00:00:00" u="1"/>
        <d v="2008-02-12T00:00:00" u="1"/>
        <d v="2005-04-04T00:00:00" u="1"/>
        <d v="2006-04-04T00:00:00" u="1"/>
        <d v="2007-04-04T00:00:00" u="1"/>
        <d v="2009-03-08T00:00:00" u="1"/>
        <d v="2008-04-04T00:00:00" u="1"/>
        <d v="2009-04-04T00:00:00" u="1"/>
        <d v="2000-01-18T00:00:00" u="1"/>
        <d v="2001-01-18T00:00:00" u="1"/>
        <d v="2000-02-14T00:00:00" u="1"/>
        <d v="2002-01-18T00:00:00" u="1"/>
        <d v="2001-02-14T00:00:00" u="1"/>
        <d v="2003-01-18T00:00:00" u="1"/>
        <d v="2000-03-10T00:00:00" u="1"/>
        <d v="2004-01-18T00:00:00" u="1"/>
        <d v="2003-02-14T00:00:00" u="1"/>
        <d v="2004-02-14T00:00:00" u="1"/>
        <d v="2001-04-06T00:00:00" u="1"/>
        <d v="2003-03-10T00:00:00" u="1"/>
        <d v="2007-01-18T00:00:00" u="1"/>
        <d v="2002-04-06T00:00:00" u="1"/>
        <d v="2008-01-18T00:00:00" u="1"/>
        <d v="2001-05-02T00:00:00" u="1"/>
        <d v="2003-04-06T00:00:00" u="1"/>
        <d v="2007-02-14T00:00:00" u="1"/>
        <d v="2009-01-18T00:00:00" u="1"/>
        <d v="2004-04-06T00:00:00" u="1"/>
        <d v="2008-02-14T00:00:00" u="1"/>
        <d v="2003-05-02T00:00:00" u="1"/>
        <d v="2007-03-10T00:00:00" u="1"/>
        <d v="2004-05-02T00:00:00" u="1"/>
        <d v="2006-04-06T00:00:00" u="1"/>
        <d v="2007-04-06T00:00:00" u="1"/>
        <d v="2009-03-10T00:00:00" u="1"/>
        <d v="2006-05-02T00:00:00" u="1"/>
        <d v="2007-05-02T00:00:00" u="1"/>
        <d v="2009-04-06T00:00:00" u="1"/>
        <d v="2001-01-20T00:00:00" u="1"/>
        <d v="2000-02-16T00:00:00" u="1"/>
        <d v="2001-02-16T00:00:00" u="1"/>
        <d v="2000-03-12T00:00:00" u="1"/>
        <d v="2002-02-16T00:00:00" u="1"/>
        <d v="2004-01-20T00:00:00" u="1"/>
        <d v="2005-01-20T00:00:00" u="1"/>
        <d v="2002-03-12T00:00:00" u="1"/>
        <d v="2004-02-16T00:00:00" u="1"/>
        <d v="2006-01-20T00:00:00" u="1"/>
        <d v="2003-03-12T00:00:00" u="1"/>
        <d v="2007-01-20T00:00:00" u="1"/>
        <d v="2000-05-04T00:00:00" u="1"/>
        <d v="2004-03-12T00:00:00" u="1"/>
        <d v="2006-02-16T00:00:00" u="1"/>
        <d v="2003-04-08T00:00:00" u="1"/>
        <d v="2005-03-12T00:00:00" u="1"/>
        <d v="2007-02-16T00:00:00" u="1"/>
        <d v="2009-01-20T00:00:00" u="1"/>
        <d v="2002-05-04T00:00:00" u="1"/>
        <d v="2006-03-12T00:00:00" u="1"/>
        <d v="2007-03-12T00:00:00" u="1"/>
        <d v="2009-02-16T00:00:00" u="1"/>
        <d v="2004-05-04T00:00:00" u="1"/>
        <d v="2006-04-08T00:00:00" u="1"/>
        <d v="2008-03-12T00:00:00" u="1"/>
        <d v="2009-03-12T00:00:00" u="1"/>
        <d v="2006-05-04T00:00:00" u="1"/>
        <d v="2009-04-08T00:00:00" u="1"/>
        <d v="2008-05-04T00:00:00" u="1"/>
        <d v="2009-05-04T00:00:00" u="1"/>
        <d v="2000-01-22T00:00:00" u="1"/>
        <d v="2001-01-22T00:00:00" u="1"/>
        <d v="2000-02-18T00:00:00" u="1"/>
        <d v="2002-01-22T00:00:00" u="1"/>
        <d v="2001-02-18T00:00:00" u="1"/>
        <d v="2003-01-22T00:00:00" u="1"/>
        <d v="2000-03-14T00:00:00" u="1"/>
        <d v="2002-02-18T00:00:00" u="1"/>
        <d v="2004-01-22T00:00:00" u="1"/>
        <d v="2005-01-22T00:00:00" u="1"/>
        <d v="2000-04-10T00:00:00" u="1"/>
        <d v="2002-03-14T00:00:00" u="1"/>
        <d v="2004-02-18T00:00:00" u="1"/>
        <d v="2001-04-10T00:00:00" u="1"/>
        <d v="2005-02-18T00:00:00" u="1"/>
        <d v="2007-01-22T00:00:00" u="1"/>
        <d v="2006-02-18T00:00:00" u="1"/>
        <d v="2003-04-10T00:00:00" u="1"/>
        <d v="2005-03-14T00:00:00" u="1"/>
        <d v="2009-01-22T00:00:00" u="1"/>
        <d v="2000-06-02T00:00:00" u="1"/>
        <d v="2004-04-10T00:00:00" u="1"/>
        <d v="2008-02-18T00:00:00" u="1"/>
        <d v="2005-04-10T00:00:00" u="1"/>
        <d v="2009-02-18T00:00:00" u="1"/>
        <d v="2002-06-02T00:00:00" u="1"/>
        <d v="2004-05-06T00:00:00" u="1"/>
        <d v="2008-03-14T00:00:00" u="1"/>
        <d v="2003-06-02T00:00:00" u="1"/>
        <d v="2005-05-06T00:00:00" u="1"/>
        <d v="2007-04-10T00:00:00" u="1"/>
        <d v="2004-06-02T00:00:00" u="1"/>
        <d v="2008-04-10T00:00:00" u="1"/>
        <d v="2005-06-02T00:00:00" u="1"/>
        <d v="2009-04-10T00:00:00" u="1"/>
        <d v="2008-05-06T00:00:00" u="1"/>
        <d v="2008-06-02T00:00:00" u="1"/>
        <d v="2000-01-24T00:00:00" u="1"/>
        <d v="2003-01-24T00:00:00" u="1"/>
        <d v="2002-02-20T00:00:00" u="1"/>
        <d v="2004-01-24T00:00:00" u="1"/>
        <d v="2001-03-16T00:00:00" u="1"/>
        <d v="2005-01-24T00:00:00" u="1"/>
        <d v="2006-01-24T00:00:00" u="1"/>
        <d v="2005-02-20T00:00:00" u="1"/>
        <d v="2007-01-24T00:00:00" u="1"/>
        <d v="2002-04-12T00:00:00" u="1"/>
        <d v="2008-01-24T00:00:00" u="1"/>
        <d v="2001-05-08T00:00:00" u="1"/>
        <d v="2003-04-12T00:00:00" u="1"/>
        <d v="2007-02-20T00:00:00" u="1"/>
        <d v="2002-05-08T00:00:00" u="1"/>
        <d v="2004-04-12T00:00:00" u="1"/>
        <d v="2001-06-04T00:00:00" u="1"/>
        <d v="2003-05-08T00:00:00" u="1"/>
        <d v="2005-04-12T00:00:00" u="1"/>
        <d v="2009-02-20T00:00:00" u="1"/>
        <d v="2002-06-04T00:00:00" u="1"/>
        <d v="2004-05-08T00:00:00" u="1"/>
        <d v="2006-04-12T00:00:00" u="1"/>
        <d v="2008-03-16T00:00:00" u="1"/>
        <d v="2003-06-04T00:00:00" u="1"/>
        <d v="2007-04-12T00:00:00" u="1"/>
        <d v="2009-03-16T00:00:00" u="1"/>
        <d v="2004-06-04T00:00:00" u="1"/>
        <d v="2006-05-08T00:00:00" u="1"/>
        <d v="2007-05-08T00:00:00" u="1"/>
        <d v="2006-06-04T00:00:00" u="1"/>
        <d v="2008-05-08T00:00:00" u="1"/>
        <d v="2008-06-04T00:00:00" u="1"/>
        <d v="2009-06-04T00:00:00" u="1"/>
        <d v="2001-01-26T00:00:00" u="1"/>
        <d v="2002-01-26T00:00:00" u="1"/>
        <d v="2001-02-22T00:00:00" u="1"/>
        <d v="2003-01-26T00:00:00" u="1"/>
        <d v="2002-02-22T00:00:00" u="1"/>
        <d v="2004-01-26T00:00:00" u="1"/>
        <d v="2001-03-18T00:00:00" u="1"/>
        <d v="2005-01-26T00:00:00" u="1"/>
        <d v="2002-03-18T00:00:00" u="1"/>
        <d v="2006-01-26T00:00:00" u="1"/>
        <d v="2001-04-14T00:00:00" u="1"/>
        <d v="2007-01-26T00:00:00" u="1"/>
        <d v="2002-04-14T00:00:00" u="1"/>
        <d v="2004-03-18T00:00:00" u="1"/>
        <d v="2006-02-22T00:00:00" u="1"/>
        <d v="2008-01-26T00:00:00" u="1"/>
        <d v="2001-05-10T00:00:00" u="1"/>
        <d v="2007-02-22T00:00:00" u="1"/>
        <d v="2009-01-26T00:00:00" u="1"/>
        <d v="2008-02-22T00:00:00" u="1"/>
        <d v="2001-06-06T00:00:00" u="1"/>
        <d v="2003-05-10T00:00:00" u="1"/>
        <d v="2005-04-14T00:00:00" u="1"/>
        <d v="2009-02-22T00:00:00" u="1"/>
        <d v="2000-07-02T00:00:00" u="1"/>
        <d v="2002-06-06T00:00:00" u="1"/>
        <d v="2006-04-14T00:00:00" u="1"/>
        <d v="2003-06-06T00:00:00" u="1"/>
        <d v="2009-03-18T00:00:00" u="1"/>
        <d v="2002-07-02T00:00:00" u="1"/>
        <d v="2008-04-14T00:00:00" u="1"/>
        <d v="2003-07-02T00:00:00" u="1"/>
        <d v="2005-06-06T00:00:00" u="1"/>
        <d v="2007-05-10T00:00:00" u="1"/>
        <d v="2009-04-14T00:00:00" u="1"/>
        <d v="2004-07-02T00:00:00" u="1"/>
        <d v="2007-06-06T00:00:00" u="1"/>
        <d v="2008-06-06T00:00:00" u="1"/>
        <d v="2007-07-02T00:00:00" u="1"/>
        <d v="2009-06-06T00:00:00" u="1"/>
        <d v="2008-07-02T00:00:00" u="1"/>
        <d v="2000-02-24T00:00:00" u="1"/>
        <d v="2001-02-24T00:00:00" u="1"/>
        <d v="2002-02-24T00:00:00" u="1"/>
        <d v="2000-04-16T00:00:00" u="1"/>
        <d v="2002-03-20T00:00:00" u="1"/>
        <d v="2004-02-24T00:00:00" u="1"/>
        <d v="2003-03-20T00:00:00" u="1"/>
        <d v="2005-02-24T00:00:00" u="1"/>
        <d v="2000-05-12T00:00:00" u="1"/>
        <d v="2004-03-20T00:00:00" u="1"/>
        <d v="2006-02-24T00:00:00" u="1"/>
        <d v="2001-05-12T00:00:00" u="1"/>
        <d v="2007-02-24T00:00:00" u="1"/>
        <d v="2000-06-08T00:00:00" u="1"/>
        <d v="2002-05-12T00:00:00" u="1"/>
        <d v="2004-04-16T00:00:00" u="1"/>
        <d v="2006-03-20T00:00:00" u="1"/>
        <d v="2008-02-24T00:00:00" u="1"/>
        <d v="2005-04-16T00:00:00" u="1"/>
        <d v="2007-03-20T00:00:00" u="1"/>
        <d v="2009-02-24T00:00:00" u="1"/>
        <d v="2002-06-08T00:00:00" u="1"/>
        <d v="2004-05-12T00:00:00" u="1"/>
        <d v="2009-03-20T00:00:00" u="1"/>
        <d v="2002-07-04T00:00:00" u="1"/>
        <d v="2006-05-12T00:00:00" u="1"/>
        <d v="2008-04-16T00:00:00" u="1"/>
        <d v="2004-07-04T00:00:00" u="1"/>
        <d v="2008-05-12T00:00:00" u="1"/>
        <d v="2007-06-08T00:00:00" u="1"/>
        <d v="2009-05-12T00:00:00" u="1"/>
        <d v="2006-07-04T00:00:00" u="1"/>
        <d v="2007-07-04T00:00:00" u="1"/>
        <d v="2009-06-08T00:00:00" u="1"/>
        <d v="2008-07-04T00:00:00" u="1"/>
        <d v="2009-07-04T00:00:00" u="1"/>
        <d v="2000-02-26T00:00:00" u="1"/>
        <d v="2001-02-26T00:00:00" u="1"/>
        <d v="2000-03-22T00:00:00" u="1"/>
        <d v="2001-03-22T00:00:00" u="1"/>
        <d v="2003-02-26T00:00:00" u="1"/>
        <d v="2004-02-26T00:00:00" u="1"/>
        <d v="2001-04-18T00:00:00" u="1"/>
        <d v="2005-02-26T00:00:00" u="1"/>
        <d v="2002-04-18T00:00:00" u="1"/>
        <d v="2006-02-26T00:00:00" u="1"/>
        <d v="2005-03-22T00:00:00" u="1"/>
        <d v="2002-05-14T00:00:00" u="1"/>
        <d v="2004-04-18T00:00:00" u="1"/>
        <d v="2001-06-10T00:00:00" u="1"/>
        <d v="2005-04-18T00:00:00" u="1"/>
        <d v="2000-07-06T00:00:00" u="1"/>
        <d v="2002-06-10T00:00:00" u="1"/>
        <d v="2004-05-14T00:00:00" u="1"/>
        <d v="2006-04-18T00:00:00" u="1"/>
        <d v="2008-03-22T00:00:00" u="1"/>
        <d v="2005-05-14T00:00:00" u="1"/>
        <d v="2000-08-02T00:00:00" u="1"/>
        <d v="2002-07-06T00:00:00" u="1"/>
        <d v="2004-06-10T00:00:00" u="1"/>
        <d v="2006-05-14T00:00:00" u="1"/>
        <d v="2001-08-02T00:00:00" u="1"/>
        <d v="2004-07-06T00:00:00" u="1"/>
        <d v="2003-08-02T00:00:00" u="1"/>
        <d v="2007-06-10T00:00:00" u="1"/>
        <d v="2004-08-02T00:00:00" u="1"/>
        <d v="2006-07-06T00:00:00" u="1"/>
        <d v="2008-06-10T00:00:00" u="1"/>
        <d v="2005-08-02T00:00:00" u="1"/>
        <d v="2009-06-10T00:00:00" u="1"/>
        <d v="2006-08-02T00:00:00" u="1"/>
        <d v="2008-07-06T00:00:00" u="1"/>
        <d v="2007-08-02T00:00:00" u="1"/>
        <d v="2009-07-06T00:00:00" u="1"/>
        <d v="2001-02-28T00:00:00" u="1"/>
        <d v="2000-03-24T00:00:00" u="1"/>
        <d v="2002-02-28T00:00:00" u="1"/>
        <d v="2000-04-20T00:00:00" u="1"/>
        <d v="2002-03-24T00:00:00" u="1"/>
        <d v="2001-04-20T00:00:00" u="1"/>
        <d v="2000-05-16T00:00:00" u="1"/>
        <d v="2006-02-28T00:00:00" u="1"/>
        <d v="2001-05-16T00:00:00" u="1"/>
        <d v="2005-03-24T00:00:00" u="1"/>
        <d v="2007-02-28T00:00:00" u="1"/>
        <d v="2002-05-16T00:00:00" u="1"/>
        <d v="2006-03-24T00:00:00" u="1"/>
        <d v="2001-06-12T00:00:00" u="1"/>
        <d v="2003-05-16T00:00:00" u="1"/>
        <d v="2005-04-20T00:00:00" u="1"/>
        <d v="2007-03-24T00:00:00" u="1"/>
        <d v="2000-07-08T00:00:00" u="1"/>
        <d v="2005-05-16T00:00:00" u="1"/>
        <d v="2007-04-20T00:00:00" u="1"/>
        <d v="2000-08-04T00:00:00" u="1"/>
        <d v="2002-07-08T00:00:00" u="1"/>
        <d v="2004-06-12T00:00:00" u="1"/>
        <d v="2006-05-16T00:00:00" u="1"/>
        <d v="2005-06-12T00:00:00" u="1"/>
        <d v="2007-05-16T00:00:00" u="1"/>
        <d v="2009-04-20T00:00:00" u="1"/>
        <d v="2002-08-04T00:00:00" u="1"/>
        <d v="2004-07-08T00:00:00" u="1"/>
        <d v="2006-06-12T00:00:00" u="1"/>
        <d v="2008-05-16T00:00:00" u="1"/>
        <d v="2003-08-04T00:00:00" u="1"/>
        <d v="2007-06-12T00:00:00" u="1"/>
        <d v="2008-06-12T00:00:00" u="1"/>
        <d v="2005-08-04T00:00:00" u="1"/>
        <d v="2007-07-08T00:00:00" u="1"/>
        <d v="2008-07-08T00:00:00" u="1"/>
        <d v="2007-08-04T00:00:00" u="1"/>
        <d v="2009-07-08T00:00:00" u="1"/>
        <d v="2008-08-04T00:00:00" u="1"/>
        <d v="2009-08-04T00:00:00" u="1"/>
        <d v="2001-03-26T00:00:00" u="1"/>
        <d v="2000-04-22T00:00:00" u="1"/>
        <d v="2002-03-26T00:00:00" u="1"/>
        <d v="2003-03-26T00:00:00" u="1"/>
        <d v="2000-05-18T00:00:00" u="1"/>
        <d v="2002-04-22T00:00:00" u="1"/>
        <d v="2001-05-18T00:00:00" u="1"/>
        <d v="2003-04-22T00:00:00" u="1"/>
        <d v="2005-03-26T00:00:00" u="1"/>
        <d v="2002-05-18T00:00:00" u="1"/>
        <d v="2006-03-26T00:00:00" u="1"/>
        <d v="2001-06-14T00:00:00" u="1"/>
        <d v="2004-05-18T00:00:00" u="1"/>
        <d v="2008-03-26T00:00:00" u="1"/>
        <d v="2001-07-10T00:00:00" u="1"/>
        <d v="2003-06-14T00:00:00" u="1"/>
        <d v="2005-05-18T00:00:00" u="1"/>
        <d v="2009-03-26T00:00:00" u="1"/>
        <d v="2002-07-10T00:00:00" u="1"/>
        <d v="2008-04-22T00:00:00" u="1"/>
        <d v="2003-07-10T00:00:00" u="1"/>
        <d v="2009-04-22T00:00:00" u="1"/>
        <d v="2004-07-10T00:00:00" u="1"/>
        <d v="2008-05-18T00:00:00" u="1"/>
        <d v="2007-06-14T00:00:00" u="1"/>
        <d v="2004-08-06T00:00:00" u="1"/>
        <d v="2008-06-14T00:00:00" u="1"/>
        <d v="2003-09-02T00:00:00" u="1"/>
        <d v="2005-08-06T00:00:00" u="1"/>
        <d v="2007-07-10T00:00:00" u="1"/>
        <d v="2004-09-02T00:00:00" u="1"/>
        <d v="2006-08-06T00:00:00" u="1"/>
        <d v="2008-07-10T00:00:00" u="1"/>
        <d v="2007-08-06T00:00:00" u="1"/>
        <d v="2006-09-02T00:00:00" u="1"/>
        <d v="2008-08-06T00:00:00" u="1"/>
        <d v="2007-09-02T00:00:00" u="1"/>
        <d v="2009-08-06T00:00:00" u="1"/>
        <d v="2008-09-02T00:00:00" u="1"/>
        <d v="2009-09-02T00:00:00" u="1"/>
        <d v="2000-04-24T00:00:00" u="1"/>
        <d v="2000-05-20T00:00:00" u="1"/>
        <d v="2001-05-20T00:00:00" u="1"/>
        <d v="2003-04-24T00:00:00" u="1"/>
        <d v="2000-06-16T00:00:00" u="1"/>
        <d v="2002-05-20T00:00:00" u="1"/>
        <d v="2004-04-24T00:00:00" u="1"/>
        <d v="2001-06-16T00:00:00" u="1"/>
        <d v="2005-04-24T00:00:00" u="1"/>
        <d v="2002-06-16T00:00:00" u="1"/>
        <d v="2004-05-20T00:00:00" u="1"/>
        <d v="2006-04-24T00:00:00" u="1"/>
        <d v="2001-07-12T00:00:00" u="1"/>
        <d v="2003-06-16T00:00:00" u="1"/>
        <d v="2005-05-20T00:00:00" u="1"/>
        <d v="2000-08-08T00:00:00" u="1"/>
        <d v="2002-07-12T00:00:00" u="1"/>
        <d v="2004-06-16T00:00:00" u="1"/>
        <d v="2006-05-20T00:00:00" u="1"/>
        <d v="2003-07-12T00:00:00" u="1"/>
        <d v="2005-06-16T00:00:00" u="1"/>
        <d v="2004-07-12T00:00:00" u="1"/>
        <d v="2006-06-16T00:00:00" u="1"/>
        <d v="2001-09-04T00:00:00" u="1"/>
        <d v="2003-08-08T00:00:00" u="1"/>
        <d v="2005-07-12T00:00:00" u="1"/>
        <d v="2007-06-16T00:00:00" u="1"/>
        <d v="2006-07-12T00:00:00" u="1"/>
        <d v="2008-06-16T00:00:00" u="1"/>
        <d v="2003-09-04T00:00:00" u="1"/>
        <d v="2007-07-12T00:00:00" u="1"/>
        <d v="2008-07-12T00:00:00" u="1"/>
        <d v="2009-07-12T00:00:00" u="1"/>
        <d v="2006-09-04T00:00:00" u="1"/>
        <d v="2009-08-08T00:00:00" u="1"/>
        <d v="2009-09-04T00:00:00" u="1"/>
        <d v="2000-04-26T00:00:00" u="1"/>
        <d v="2002-04-26T00:00:00" u="1"/>
        <d v="2000-06-18T00:00:00" u="1"/>
        <d v="2002-05-22T00:00:00" u="1"/>
        <d v="2004-04-26T00:00:00" u="1"/>
        <d v="2004-05-22T00:00:00" u="1"/>
        <d v="2006-04-26T00:00:00" u="1"/>
        <d v="2003-06-18T00:00:00" u="1"/>
        <d v="2005-05-22T00:00:00" u="1"/>
        <d v="2007-04-26T00:00:00" u="1"/>
        <d v="2003-07-14T00:00:00" u="1"/>
        <d v="2005-06-18T00:00:00" u="1"/>
        <d v="2009-04-26T00:00:00" u="1"/>
        <d v="2000-09-06T00:00:00" u="1"/>
        <d v="2004-07-14T00:00:00" u="1"/>
        <d v="2006-06-18T00:00:00" u="1"/>
        <d v="2008-05-22T00:00:00" u="1"/>
        <d v="2001-09-06T00:00:00" u="1"/>
        <d v="2003-08-10T00:00:00" u="1"/>
        <d v="2005-07-14T00:00:00" u="1"/>
        <d v="2007-06-18T00:00:00" u="1"/>
        <d v="2009-05-22T00:00:00" u="1"/>
        <d v="2004-08-10T00:00:00" u="1"/>
        <d v="2006-07-14T00:00:00" u="1"/>
        <d v="2001-10-02T00:00:00" u="1"/>
        <d v="2003-09-06T00:00:00" u="1"/>
        <d v="2007-07-14T00:00:00" u="1"/>
        <d v="2009-06-18T00:00:00" u="1"/>
        <d v="2002-10-02T00:00:00" u="1"/>
        <d v="2004-09-06T00:00:00" u="1"/>
        <d v="2006-08-10T00:00:00" u="1"/>
        <d v="2008-07-14T00:00:00" u="1"/>
        <d v="2003-10-02T00:00:00" u="1"/>
        <d v="2009-07-14T00:00:00" u="1"/>
        <d v="2004-10-02T00:00:00" u="1"/>
        <d v="2006-09-06T00:00:00" u="1"/>
        <d v="2005-10-02T00:00:00" u="1"/>
        <d v="2007-09-06T00:00:00" u="1"/>
        <d v="2009-08-10T00:00:00" u="1"/>
        <d v="2008-09-06T00:00:00" u="1"/>
        <d v="2009-09-06T00:00:00" u="1"/>
        <d v="2008-10-02T00:00:00" u="1"/>
        <d v="2009-10-02T00:00:00" u="1"/>
        <d v="2001-05-24T00:00:00" u="1"/>
        <d v="2000-06-20T00:00:00" u="1"/>
        <d v="2002-06-20T00:00:00" u="1"/>
        <d v="2004-05-24T00:00:00" u="1"/>
        <d v="2001-07-16T00:00:00" u="1"/>
        <d v="2003-06-20T00:00:00" u="1"/>
        <d v="2005-05-24T00:00:00" u="1"/>
        <d v="2000-08-12T00:00:00" u="1"/>
        <d v="2002-07-16T00:00:00" u="1"/>
        <d v="2004-06-20T00:00:00" u="1"/>
        <d v="2006-05-24T00:00:00" u="1"/>
        <d v="2003-07-16T00:00:00" u="1"/>
        <d v="2000-09-08T00:00:00" u="1"/>
        <d v="2002-08-12T00:00:00" u="1"/>
        <d v="2004-07-16T00:00:00" u="1"/>
        <d v="2003-08-12T00:00:00" u="1"/>
        <d v="2002-09-08T00:00:00" u="1"/>
        <d v="2004-08-12T00:00:00" u="1"/>
        <d v="2006-07-16T00:00:00" u="1"/>
        <d v="2008-06-20T00:00:00" u="1"/>
        <d v="2001-10-04T00:00:00" u="1"/>
        <d v="2003-09-08T00:00:00" u="1"/>
        <d v="2007-07-16T00:00:00" u="1"/>
        <d v="2009-06-20T00:00:00" u="1"/>
        <d v="2002-10-04T00:00:00" u="1"/>
        <d v="2008-07-16T00:00:00" u="1"/>
        <d v="2007-08-12T00:00:00" u="1"/>
        <d v="2009-07-16T00:00:00" u="1"/>
        <d v="2008-08-12T00:00:00" u="1"/>
        <d v="2005-10-04T00:00:00" u="1"/>
        <d v="2009-09-08T00:00:00" u="1"/>
        <d v="2009-10-04T00:00:00" u="1"/>
        <d v="2002-04-30T00:00:00" u="1"/>
        <d v="2001-05-26T00:00:00" u="1"/>
        <d v="2003-04-30T00:00:00" u="1"/>
        <d v="2000-06-22T00:00:00" u="1"/>
        <d v="2002-05-26T00:00:00" u="1"/>
        <d v="2004-04-30T00:00:00" u="1"/>
        <d v="2005-04-30T00:00:00" u="1"/>
        <d v="2000-07-18T00:00:00" u="1"/>
        <d v="2002-06-22T00:00:00" u="1"/>
        <d v="2006-04-30T00:00:00" u="1"/>
        <d v="2001-07-18T00:00:00" u="1"/>
        <d v="2005-05-26T00:00:00" u="1"/>
        <d v="2007-04-30T00:00:00" u="1"/>
        <d v="2000-08-14T00:00:00" u="1"/>
        <d v="2002-07-18T00:00:00" u="1"/>
        <d v="2006-05-26T00:00:00" u="1"/>
        <d v="2001-08-14T00:00:00" u="1"/>
        <d v="2003-07-18T00:00:00" u="1"/>
        <d v="2007-05-26T00:00:00" u="1"/>
        <d v="2009-04-30T00:00:00" u="1"/>
        <d v="2002-08-14T00:00:00" u="1"/>
        <d v="2008-05-26T00:00:00" u="1"/>
        <d v="2001-09-10T00:00:00" u="1"/>
        <d v="2005-07-18T00:00:00" u="1"/>
        <d v="2007-06-22T00:00:00" u="1"/>
        <d v="2009-05-26T00:00:00" u="1"/>
        <d v="2000-10-06T00:00:00" u="1"/>
        <d v="2002-09-10T00:00:00" u="1"/>
        <d v="2004-08-14T00:00:00" u="1"/>
        <d v="2006-07-18T00:00:00" u="1"/>
        <d v="2005-08-14T00:00:00" u="1"/>
        <d v="2009-06-22T00:00:00" u="1"/>
        <d v="2000-11-02T00:00:00" u="1"/>
        <d v="2004-09-10T00:00:00" u="1"/>
        <d v="2006-08-14T00:00:00" u="1"/>
        <d v="2008-07-18T00:00:00" u="1"/>
        <d v="2001-11-02T00:00:00" u="1"/>
        <d v="2005-09-10T00:00:00" u="1"/>
        <d v="2002-11-02T00:00:00" u="1"/>
        <d v="2006-09-10T00:00:00" u="1"/>
        <d v="2008-08-14T00:00:00" u="1"/>
        <d v="2003-11-02T00:00:00" u="1"/>
        <d v="2007-09-10T00:00:00" u="1"/>
        <d v="2009-08-14T00:00:00" u="1"/>
        <d v="2008-09-10T00:00:00" u="1"/>
        <d v="2009-09-10T00:00:00" u="1"/>
        <d v="2006-11-02T00:00:00" u="1"/>
        <d v="2008-10-06T00:00:00" u="1"/>
        <d v="2008-11-02T00:00:00" u="1"/>
        <d v="2001-06-24T00:00:00" u="1"/>
        <d v="2002-06-24T00:00:00" u="1"/>
        <d v="2000-08-16T00:00:00" u="1"/>
        <d v="2002-07-20T00:00:00" u="1"/>
        <d v="2003-07-20T00:00:00" u="1"/>
        <d v="2000-09-12T00:00:00" u="1"/>
        <d v="2006-06-24T00:00:00" u="1"/>
        <d v="2001-09-12T00:00:00" u="1"/>
        <d v="2004-08-16T00:00:00" u="1"/>
        <d v="2006-07-20T00:00:00" u="1"/>
        <d v="2003-09-12T00:00:00" u="1"/>
        <d v="2005-08-16T00:00:00" u="1"/>
        <d v="2002-10-08T00:00:00" u="1"/>
        <d v="2004-09-12T00:00:00" u="1"/>
        <d v="2008-07-20T00:00:00" u="1"/>
        <d v="2003-10-08T00:00:00" u="1"/>
        <d v="2005-09-12T00:00:00" u="1"/>
        <d v="2007-08-16T00:00:00" u="1"/>
        <d v="2009-07-20T00:00:00" u="1"/>
        <d v="2002-11-04T00:00:00" u="1"/>
        <d v="2008-08-16T00:00:00" u="1"/>
        <d v="2003-11-04T00:00:00" u="1"/>
        <d v="2005-10-08T00:00:00" u="1"/>
        <d v="2009-08-16T00:00:00" u="1"/>
        <d v="2004-11-04T00:00:00" u="1"/>
        <d v="2008-09-12T00:00:00" u="1"/>
        <d v="2005-11-04T00:00:00" u="1"/>
        <d v="2007-10-08T00:00:00" u="1"/>
        <d v="2006-11-04T00:00:00" u="1"/>
        <d v="2008-10-08T00:00:00" u="1"/>
        <d v="2007-11-04T00:00:00" u="1"/>
        <d v="2009-11-04T00:00:00" u="1"/>
        <d v="2000-06-26T00:00:00" u="1"/>
        <d v="2001-06-26T00:00:00" u="1"/>
        <d v="2003-06-26T00:00:00" u="1"/>
        <d v="2000-08-18T00:00:00" u="1"/>
        <d v="2002-07-22T00:00:00" u="1"/>
        <d v="2002-08-18T00:00:00" u="1"/>
        <d v="2006-06-26T00:00:00" u="1"/>
        <d v="2002-09-14T00:00:00" u="1"/>
        <d v="2004-08-18T00:00:00" u="1"/>
        <d v="2008-06-26T00:00:00" u="1"/>
        <d v="2003-09-14T00:00:00" u="1"/>
        <d v="2005-08-18T00:00:00" u="1"/>
        <d v="2007-07-22T00:00:00" u="1"/>
        <d v="2009-06-26T00:00:00" u="1"/>
        <d v="2000-11-06T00:00:00" u="1"/>
        <d v="2002-10-10T00:00:00" u="1"/>
        <d v="2005-09-14T00:00:00" u="1"/>
        <d v="2009-07-22T00:00:00" u="1"/>
        <d v="2006-09-14T00:00:00" u="1"/>
        <d v="2001-12-02T00:00:00" u="1"/>
        <d v="2003-11-06T00:00:00" u="1"/>
        <d v="2007-09-14T00:00:00" u="1"/>
        <d v="2002-12-02T00:00:00" u="1"/>
        <d v="2004-11-06T00:00:00" u="1"/>
        <d v="2006-10-10T00:00:00" u="1"/>
        <d v="2008-09-14T00:00:00" u="1"/>
        <d v="2003-12-02T00:00:00" u="1"/>
        <d v="2007-10-10T00:00:00" u="1"/>
        <d v="2006-11-06T00:00:00" u="1"/>
        <d v="2009-10-10T00:00:00" u="1"/>
        <d v="2006-12-02T00:00:00" u="1"/>
        <d v="2008-11-06T00:00:00" u="1"/>
        <d v="2009-11-06T00:00:00" u="1"/>
        <d v="2008-12-02T00:00:00" u="1"/>
        <d v="2000-07-24T00:00:00" u="1"/>
        <d v="2001-07-24T00:00:00" u="1"/>
        <d v="2000-08-20T00:00:00" u="1"/>
        <d v="2001-08-20T00:00:00" u="1"/>
        <d v="2003-07-24T00:00:00" u="1"/>
        <d v="2000-09-16T00:00:00" u="1"/>
        <d v="2004-07-24T00:00:00" u="1"/>
        <d v="2001-09-16T00:00:00" u="1"/>
        <d v="2002-09-16T00:00:00" u="1"/>
        <d v="2001-10-12T00:00:00" u="1"/>
        <d v="2005-08-20T00:00:00" u="1"/>
        <d v="2007-07-24T00:00:00" u="1"/>
        <d v="2000-11-08T00:00:00" u="1"/>
        <d v="2002-10-12T00:00:00" u="1"/>
        <d v="2004-09-16T00:00:00" u="1"/>
        <d v="2006-08-20T00:00:00" u="1"/>
        <d v="2008-07-24T00:00:00" u="1"/>
        <d v="2007-08-20T00:00:00" u="1"/>
        <d v="2009-07-24T00:00:00" u="1"/>
        <d v="2004-10-12T00:00:00" u="1"/>
        <d v="2006-09-16T00:00:00" u="1"/>
        <d v="2008-08-20T00:00:00" u="1"/>
        <d v="2001-12-04T00:00:00" u="1"/>
        <d v="2005-10-12T00:00:00" u="1"/>
        <d v="2007-09-16T00:00:00" u="1"/>
        <d v="2009-08-20T00:00:00" u="1"/>
        <d v="2003-12-04T00:00:00" u="1"/>
        <d v="2005-11-08T00:00:00" u="1"/>
        <d v="2009-09-16T00:00:00" u="1"/>
        <d v="2004-12-04T00:00:00" u="1"/>
        <d v="2008-10-12T00:00:00" u="1"/>
        <d v="2005-12-04T00:00:00" u="1"/>
        <d v="2007-11-08T00:00:00" u="1"/>
        <d v="2009-10-12T00:00:00" u="1"/>
        <d v="2006-12-04T00:00:00" u="1"/>
        <d v="2009-11-08T00:00:00" u="1"/>
        <d v="2001-06-30T00:00:00" u="1"/>
        <d v="2000-07-26T00:00:00" u="1"/>
        <d v="2002-06-30T00:00:00" u="1"/>
        <d v="2001-08-22T00:00:00" u="1"/>
        <d v="2005-06-30T00:00:00" u="1"/>
        <d v="2006-06-30T00:00:00" u="1"/>
        <d v="2005-07-26T00:00:00" u="1"/>
        <d v="2007-06-30T00:00:00" u="1"/>
        <d v="2000-10-14T00:00:00" u="1"/>
        <d v="2004-08-22T00:00:00" u="1"/>
        <d v="2006-07-26T00:00:00" u="1"/>
        <d v="2008-06-30T00:00:00" u="1"/>
        <d v="2005-08-22T00:00:00" u="1"/>
        <d v="2007-07-26T00:00:00" u="1"/>
        <d v="2009-06-30T00:00:00" u="1"/>
        <d v="2002-10-14T00:00:00" u="1"/>
        <d v="2004-09-18T00:00:00" u="1"/>
        <d v="2006-08-22T00:00:00" u="1"/>
        <d v="2008-07-26T00:00:00" u="1"/>
        <d v="2003-10-14T00:00:00" u="1"/>
        <d v="2005-09-18T00:00:00" u="1"/>
        <d v="2007-08-22T00:00:00" u="1"/>
        <d v="2002-11-10T00:00:00" u="1"/>
        <d v="2004-10-14T00:00:00" u="1"/>
        <d v="2006-09-18T00:00:00" u="1"/>
        <d v="2008-08-22T00:00:00" u="1"/>
        <d v="2003-11-10T00:00:00" u="1"/>
        <d v="2005-10-14T00:00:00" u="1"/>
        <d v="2007-09-18T00:00:00" u="1"/>
        <d v="2002-12-06T00:00:00" u="1"/>
        <d v="2004-11-10T00:00:00" u="1"/>
        <d v="2006-10-14T00:00:00" u="1"/>
        <d v="2003-12-06T00:00:00" u="1"/>
        <d v="2006-11-10T00:00:00" u="1"/>
        <d v="2008-10-14T00:00:00" u="1"/>
        <d v="2005-12-06T00:00:00" u="1"/>
        <d v="2007-11-10T00:00:00" u="1"/>
        <d v="2009-10-14T00:00:00" u="1"/>
        <d v="2006-12-06T00:00:00" u="1"/>
        <d v="2008-11-10T00:00:00" u="1"/>
        <d v="2009-12-06T00:00:00" u="1"/>
        <d v="2001-08-24T00:00:00" u="1"/>
        <d v="2003-08-24T00:00:00" u="1"/>
        <d v="2000-10-16T00:00:00" u="1"/>
        <d v="2002-09-20T00:00:00" u="1"/>
        <d v="2004-08-24T00:00:00" u="1"/>
        <d v="2001-10-16T00:00:00" u="1"/>
        <d v="2007-08-24T00:00:00" u="1"/>
        <d v="2000-12-08T00:00:00" u="1"/>
        <d v="2004-10-16T00:00:00" u="1"/>
        <d v="2008-08-24T00:00:00" u="1"/>
        <d v="2001-12-08T00:00:00" u="1"/>
        <d v="2003-11-12T00:00:00" u="1"/>
        <d v="2005-10-16T00:00:00" u="1"/>
        <d v="2007-09-20T00:00:00" u="1"/>
        <d v="2009-08-24T00:00:00" u="1"/>
        <d v="2002-12-08T00:00:00" u="1"/>
        <d v="2006-10-16T00:00:00" u="1"/>
        <d v="2005-11-12T00:00:00" u="1"/>
        <d v="2007-10-16T00:00:00" u="1"/>
        <d v="2004-12-08T00:00:00" u="1"/>
        <d v="2008-10-16T00:00:00" u="1"/>
        <d v="2005-12-08T00:00:00" u="1"/>
        <d v="2007-11-12T00:00:00" u="1"/>
        <d v="2006-12-08T00:00:00" u="1"/>
        <d v="2008-11-12T00:00:00" u="1"/>
        <d v="2009-11-12T00:00:00" u="1"/>
        <d v="2009-12-08T00:00:00" u="1"/>
        <d v="2001-08-26T00:00:00" u="1"/>
        <d v="2000-09-22T00:00:00" u="1"/>
        <d v="2002-08-26T00:00:00" u="1"/>
        <d v="2003-08-26T00:00:00" u="1"/>
        <d v="2002-09-22T00:00:00" u="1"/>
        <d v="2001-10-18T00:00:00" u="1"/>
        <d v="2003-09-22T00:00:00" u="1"/>
        <d v="2002-10-18T00:00:00" u="1"/>
        <d v="2004-09-22T00:00:00" u="1"/>
        <d v="2002-11-14T00:00:00" u="1"/>
        <d v="2001-12-10T00:00:00" u="1"/>
        <d v="2003-11-14T00:00:00" u="1"/>
        <d v="2005-10-18T00:00:00" u="1"/>
        <d v="2007-09-22T00:00:00" u="1"/>
        <d v="2002-12-10T00:00:00" u="1"/>
        <d v="2004-11-14T00:00:00" u="1"/>
        <d v="2008-09-22T00:00:00" u="1"/>
        <d v="2009-09-22T00:00:00" u="1"/>
        <d v="2004-12-10T00:00:00" u="1"/>
        <d v="2008-10-18T00:00:00" u="1"/>
        <d v="2005-12-10T00:00:00" u="1"/>
        <d v="2009-11-14T00:00:00" u="1"/>
        <d v="2009-12-10T00:00:00" u="1"/>
        <d v="2000-09-24T00:00:00" u="1"/>
        <d v="2000-11-16T00:00:00" u="1"/>
        <d v="2004-09-24T00:00:00" u="1"/>
        <d v="2003-10-20T00:00:00" u="1"/>
        <d v="2000-12-12T00:00:00" u="1"/>
        <d v="2002-11-16T00:00:00" u="1"/>
        <d v="2004-10-20T00:00:00" u="1"/>
        <d v="2006-09-24T00:00:00" u="1"/>
        <d v="2001-12-12T00:00:00" u="1"/>
        <d v="2003-11-16T00:00:00" u="1"/>
        <d v="2008-09-24T00:00:00" u="1"/>
        <d v="2003-12-12T00:00:00" u="1"/>
        <d v="2005-11-16T00:00:00" u="1"/>
        <d v="2007-10-20T00:00:00" u="1"/>
        <d v="2009-09-24T00:00:00" u="1"/>
        <d v="2006-11-16T00:00:00" u="1"/>
        <d v="2009-10-20T00:00:00" u="1"/>
        <d v="2006-12-12T00:00:00" u="1"/>
        <d v="2008-11-16T00:00:00" u="1"/>
        <d v="2007-12-12T00:00:00" u="1"/>
        <d v="2009-11-16T00:00:00" u="1"/>
        <d v="2008-12-12T00:00:00" u="1"/>
        <d v="2009-12-12T00:00:00" u="1"/>
        <d v="2000-10-22T00:00:00" u="1"/>
        <d v="2003-09-26T00:00:00" u="1"/>
        <d v="2001-11-18T00:00:00" u="1"/>
        <d v="2003-10-22T00:00:00" u="1"/>
        <d v="2000-12-14T00:00:00" u="1"/>
        <d v="2002-11-18T00:00:00" u="1"/>
        <d v="2006-09-26T00:00:00" u="1"/>
        <d v="2007-09-26T00:00:00" u="1"/>
        <d v="2002-12-14T00:00:00" u="1"/>
        <d v="2004-11-18T00:00:00" u="1"/>
        <d v="2005-11-18T00:00:00" u="1"/>
        <d v="2007-10-22T00:00:00" u="1"/>
        <d v="2004-12-14T00:00:00" u="1"/>
        <d v="2006-11-18T00:00:00" u="1"/>
        <d v="2005-12-14T00:00:00" u="1"/>
        <d v="2006-12-14T00:00:00" u="1"/>
        <d v="2008-11-18T00:00:00" u="1"/>
        <d v="2007-12-14T00:00:00" u="1"/>
        <d v="2009-11-18T00:00:00" u="1"/>
        <d v="2000-10-24T00:00:00" u="1"/>
        <d v="2001-10-24T00:00:00" u="1"/>
        <d v="2000-11-20T00:00:00" u="1"/>
        <d v="2002-10-24T00:00:00" u="1"/>
        <d v="2001-11-20T00:00:00" u="1"/>
        <d v="2003-10-24T00:00:00" u="1"/>
        <d v="2000-12-16T00:00:00" u="1"/>
        <d v="2005-10-24T00:00:00" u="1"/>
        <d v="2002-12-16T00:00:00" u="1"/>
        <d v="2004-11-20T00:00:00" u="1"/>
        <d v="2006-10-24T00:00:00" u="1"/>
        <d v="2003-12-16T00:00:00" u="1"/>
        <d v="2005-11-20T00:00:00" u="1"/>
        <d v="2007-10-24T00:00:00" u="1"/>
        <d v="2004-12-16T00:00:00" u="1"/>
        <d v="2006-11-20T00:00:00" u="1"/>
        <d v="2008-10-24T00:00:00" u="1"/>
        <d v="2007-11-20T00:00:00" u="1"/>
        <d v="2009-11-20T00:00:00" u="1"/>
        <d v="2008-12-16T00:00:00" u="1"/>
        <d v="2000-09-30T00:00:00" u="1"/>
        <d v="2001-09-30T00:00:00" u="1"/>
        <d v="2000-10-26T00:00:00" u="1"/>
        <d v="2002-09-30T00:00:00" u="1"/>
        <d v="2001-10-26T00:00:00" u="1"/>
        <d v="2000-11-22T00:00:00" u="1"/>
        <d v="2002-10-26T00:00:00" u="1"/>
        <d v="2002-11-22T00:00:00" u="1"/>
        <d v="2001-12-18T00:00:00" u="1"/>
        <d v="2003-11-22T00:00:00" u="1"/>
        <d v="2005-10-26T00:00:00" u="1"/>
        <d v="2004-11-22T00:00:00" u="1"/>
        <d v="2006-10-26T00:00:00" u="1"/>
        <d v="2003-12-18T00:00:00" u="1"/>
        <d v="2005-11-22T00:00:00" u="1"/>
        <d v="2007-10-26T00:00:00" u="1"/>
        <d v="2009-09-30T00:00:00" u="1"/>
        <d v="2008-10-26T00:00:00" u="1"/>
        <d v="2005-12-18T00:00:00" u="1"/>
        <d v="2007-11-22T00:00:00" u="1"/>
        <d v="2006-12-18T00:00:00" u="1"/>
        <d v="2008-11-22T00:00:00" u="1"/>
        <d v="2007-12-18T00:00:00" u="1"/>
        <d v="2009-11-22T00:00:00" u="1"/>
        <d v="2009-12-18T00:00:00" u="1"/>
        <d v="2000-11-24T00:00:00" u="1"/>
        <d v="2001-11-24T00:00:00" u="1"/>
        <d v="2002-11-24T00:00:00" u="1"/>
        <d v="2001-12-20T00:00:00" u="1"/>
        <d v="2003-11-24T00:00:00" u="1"/>
        <d v="2002-12-20T00:00:00" u="1"/>
        <d v="2004-11-24T00:00:00" u="1"/>
        <d v="2003-12-20T00:00:00" u="1"/>
        <d v="2006-11-24T00:00:00" u="1"/>
        <d v="2007-11-24T00:00:00" u="1"/>
        <d v="2008-11-24T00:00:00" u="1"/>
        <d v="2007-12-20T00:00:00" u="1"/>
        <d v="2009-11-24T00:00:00" u="1"/>
        <d v="2008-12-20T00:00:00" u="1"/>
        <d v="2000-01-01T00:00:00" u="1"/>
        <d v="2002-01-01T00:00:00" u="1"/>
        <d v="2003-01-01T00:00:00" u="1"/>
        <d v="2004-01-01T00:00:00" u="1"/>
        <d v="2005-01-01T00:00:00" u="1"/>
        <d v="2006-01-01T00:00:00" u="1"/>
        <d v="2009-01-01T00:00:00" u="1"/>
        <d v="2002-11-26T00:00:00" u="1"/>
        <d v="2001-12-22T00:00:00" u="1"/>
        <d v="2004-11-26T00:00:00" u="1"/>
        <d v="2004-12-22T00:00:00" u="1"/>
        <d v="2006-11-26T00:00:00" u="1"/>
        <d v="2005-12-22T00:00:00" u="1"/>
        <d v="2007-11-26T00:00:00" u="1"/>
        <d v="2007-12-22T00:00:00" u="1"/>
        <d v="2009-11-26T00:00:00" u="1"/>
        <d v="2008-12-22T00:00:00" u="1"/>
        <d v="2009-12-22T00:00:00" u="1"/>
        <d v="2000-01-03T00:00:00" u="1"/>
        <d v="2001-01-03T00:00:00" u="1"/>
        <d v="2003-01-03T00:00:00" u="1"/>
        <d v="2004-01-03T00:00:00" u="1"/>
        <d v="2006-01-03T00:00:00" u="1"/>
        <d v="2007-01-03T00:00:00" u="1"/>
        <d v="2008-01-03T00:00:00" u="1"/>
        <d v="2001-12-24T00:00:00" u="1"/>
        <d v="2002-12-24T00:00:00" u="1"/>
        <d v="2004-12-24T00:00:00" u="1"/>
        <d v="2005-12-24T00:00:00" u="1"/>
        <d v="2006-12-24T00:00:00" u="1"/>
        <d v="2001-01-05T00:00:00" u="1"/>
        <d v="2000-02-01T00:00:00" u="1"/>
        <d v="2002-01-05T00:00:00" u="1"/>
        <d v="2001-02-01T00:00:00" u="1"/>
        <d v="2004-01-05T00:00:00" u="1"/>
        <d v="2005-01-05T00:00:00" u="1"/>
        <d v="2006-01-05T00:00:00" u="1"/>
        <d v="2007-01-05T00:00:00" u="1"/>
        <d v="2007-02-01T00:00:00" u="1"/>
        <d v="2009-01-05T00:00:00" u="1"/>
        <d v="2008-02-01T00:00:00" u="1"/>
        <d v="2009-02-01T00:00:00" u="1"/>
        <d v="2000-11-30T00:00:00" u="1"/>
        <d v="2000-12-26T00:00:00" u="1"/>
        <d v="2002-11-30T00:00:00" u="1"/>
        <d v="2001-12-26T00:00:00" u="1"/>
        <d v="2005-11-30T00:00:00" u="1"/>
        <d v="2005-12-26T00:00:00" u="1"/>
        <d v="2008-12-26T00:00:00" u="1"/>
        <d v="2009-12-26T00:00:00" u="1"/>
        <d v="2000-01-07T00:00:00" u="1"/>
        <d v="2001-01-07T00:00:00" u="1"/>
        <d v="2000-02-03T00:00:00" u="1"/>
        <d v="2002-01-07T00:00:00" u="1"/>
        <d v="2001-02-03T00:00:00" u="1"/>
        <d v="2003-01-07T00:00:00" u="1"/>
        <d v="2002-02-03T00:00:00" u="1"/>
        <d v="2004-01-07T00:00:00" u="1"/>
        <d v="2003-02-03T00:00:00" u="1"/>
        <d v="2005-01-07T00:00:00" u="1"/>
        <d v="2006-01-07T00:00:00" u="1"/>
        <d v="2005-02-03T00:00:00" u="1"/>
        <d v="2007-02-03T00:00:00" u="1"/>
        <d v="2009-01-07T00:00:00" u="1"/>
        <d v="2008-02-03T00:00:00" u="1"/>
        <d v="2009-02-03T00:00:00" u="1"/>
        <d v="2002-01-09T00:00:00" u="1"/>
        <d v="2000-03-01T00:00:00" u="1"/>
        <d v="2002-02-05T00:00:00" u="1"/>
        <d v="2001-03-01T00:00:00" u="1"/>
        <d v="2003-02-05T00:00:00" u="1"/>
        <d v="2005-01-09T00:00:00" u="1"/>
        <d v="2006-01-09T00:00:00" u="1"/>
        <d v="2003-03-01T00:00:00" u="1"/>
        <d v="2005-02-05T00:00:00" u="1"/>
        <d v="2004-03-01T00:00:00" u="1"/>
        <d v="2008-01-09T00:00:00" u="1"/>
        <d v="2007-02-05T00:00:00" u="1"/>
        <d v="2009-01-09T00:00:00" u="1"/>
        <d v="2007-03-01T00:00:00" u="1"/>
        <d v="2008-03-01T00:00:00" u="1"/>
        <d v="2009-03-01T00:00:00" u="1"/>
        <d v="2000-01-11T00:00:00" u="1"/>
        <d v="2001-01-11T00:00:00" u="1"/>
        <d v="2000-02-07T00:00:00" u="1"/>
        <d v="2001-02-07T00:00:00" u="1"/>
        <d v="2003-01-11T00:00:00" u="1"/>
        <d v="2000-03-03T00:00:00" u="1"/>
        <d v="2002-02-07T00:00:00" u="1"/>
        <d v="2004-01-11T00:00:00" u="1"/>
        <d v="2001-03-03T00:00:00" u="1"/>
        <d v="2005-01-11T00:00:00" u="1"/>
        <d v="2004-02-07T00:00:00" u="1"/>
        <d v="2006-01-11T00:00:00" u="1"/>
        <d v="2007-01-11T00:00:00" u="1"/>
        <d v="2004-03-03T00:00:00" u="1"/>
        <d v="2008-01-11T00:00:00" u="1"/>
        <d v="2007-02-07T00:00:00" u="1"/>
        <d v="2009-01-11T00:00:00" u="1"/>
        <d v="2006-03-03T00:00:00" u="1"/>
        <d v="2008-02-07T00:00:00" u="1"/>
        <d v="2008-03-03T00:00:00" u="1"/>
        <d v="2001-01-13T00:00:00" u="1"/>
        <d v="2000-02-09T00:00:00" u="1"/>
        <d v="2002-01-13T00:00:00" u="1"/>
        <d v="2000-03-05T00:00:00" u="1"/>
        <d v="2002-02-09T00:00:00" u="1"/>
        <d v="2004-01-13T00:00:00" u="1"/>
        <d v="2005-01-13T00:00:00" u="1"/>
        <d v="2000-04-01T00:00:00" u="1"/>
        <d v="2002-03-05T00:00:00" u="1"/>
        <d v="2006-01-13T00:00:00" u="1"/>
        <d v="2001-04-01T00:00:00" u="1"/>
        <d v="2005-02-09T00:00:00" u="1"/>
        <d v="2002-04-01T00:00:00" u="1"/>
        <d v="2006-02-09T00:00:00" u="1"/>
        <d v="2003-04-01T00:00:00" u="1"/>
        <d v="2009-01-13T00:00:00" u="1"/>
        <d v="2004-04-01T00:00:00" u="1"/>
        <d v="2008-02-09T00:00:00" u="1"/>
        <d v="2005-04-01T00:00:00" u="1"/>
        <d v="2009-02-09T00:00:00" u="1"/>
        <d v="2006-04-01T00:00:00" u="1"/>
        <d v="2008-03-05T00:00:00" u="1"/>
        <d v="2008-04-01T00:00:00" u="1"/>
        <d v="2009-04-01T00:00:00" u="1"/>
        <d v="2000-01-15T00:00:00" u="1"/>
        <d v="2001-01-15T00:00:00" u="1"/>
        <d v="2000-02-11T00:00:00" u="1"/>
        <d v="2002-01-15T00:00:00" u="1"/>
        <d v="2003-01-15T00:00:00" u="1"/>
        <d v="2000-03-07T00:00:00" u="1"/>
        <d v="2004-01-15T00:00:00" u="1"/>
        <d v="2001-03-07T00:00:00" u="1"/>
        <d v="2005-01-15T00:00:00" u="1"/>
        <d v="2002-03-07T00:00:00" u="1"/>
        <d v="2004-02-11T00:00:00" u="1"/>
        <d v="2006-01-15T00:00:00" u="1"/>
        <d v="2001-04-03T00:00:00" u="1"/>
        <d v="2005-02-11T00:00:00" u="1"/>
        <d v="2007-01-15T00:00:00" u="1"/>
        <d v="2002-04-03T00:00:00" u="1"/>
        <d v="2004-03-07T00:00:00" u="1"/>
        <d v="2008-01-15T00:00:00" u="1"/>
        <d v="2003-04-03T00:00:00" u="1"/>
        <d v="2005-03-07T00:00:00" u="1"/>
        <d v="2007-02-11T00:00:00" u="1"/>
        <d v="2009-01-15T00:00:00" u="1"/>
        <d v="2006-03-07T00:00:00" u="1"/>
        <d v="2008-02-11T00:00:00" u="1"/>
        <d v="2005-04-03T00:00:00" u="1"/>
        <d v="2007-03-07T00:00:00" u="1"/>
        <d v="2009-02-11T00:00:00" u="1"/>
        <d v="2006-04-03T00:00:00" u="1"/>
        <d v="2008-03-07T00:00:00" u="1"/>
        <d v="2007-04-03T00:00:00" u="1"/>
        <d v="2009-03-07T00:00:00" u="1"/>
        <d v="2008-04-03T00:00:00" u="1"/>
        <d v="2000-01-17T00:00:00" u="1"/>
        <d v="2001-01-17T00:00:00" u="1"/>
        <d v="2000-02-13T00:00:00" u="1"/>
        <d v="2002-01-17T00:00:00" u="1"/>
        <d v="2003-01-17T00:00:00" u="1"/>
        <d v="2000-03-09T00:00:00" u="1"/>
        <d v="2004-01-17T00:00:00" u="1"/>
        <d v="2001-03-09T00:00:00" u="1"/>
        <d v="2003-02-13T00:00:00" u="1"/>
        <d v="2005-01-17T00:00:00" u="1"/>
        <d v="2004-02-13T00:00:00" u="1"/>
        <d v="2006-01-17T00:00:00" u="1"/>
        <d v="2001-04-05T00:00:00" u="1"/>
        <d v="2007-01-17T00:00:00" u="1"/>
        <d v="2000-05-01T00:00:00" u="1"/>
        <d v="2002-04-05T00:00:00" u="1"/>
        <d v="2004-03-09T00:00:00" u="1"/>
        <d v="2006-02-13T00:00:00" u="1"/>
        <d v="2008-01-17T00:00:00" u="1"/>
        <d v="2003-04-05T00:00:00" u="1"/>
        <d v="2009-01-17T00:00:00" u="1"/>
        <d v="2002-05-01T00:00:00" u="1"/>
        <d v="2006-03-09T00:00:00" u="1"/>
        <d v="2008-02-13T00:00:00" u="1"/>
        <d v="2003-05-01T00:00:00" u="1"/>
        <d v="2007-03-09T00:00:00" u="1"/>
        <d v="2006-04-05T00:00:00" u="1"/>
        <d v="2008-03-09T00:00:00" u="1"/>
        <d v="2005-05-01T00:00:00" u="1"/>
        <d v="2009-03-09T00:00:00" u="1"/>
        <d v="2009-04-05T00:00:00" u="1"/>
        <d v="2008-05-01T00:00:00" u="1"/>
        <d v="2000-01-19T00:00:00" u="1"/>
        <d v="2000-02-15T00:00:00" u="1"/>
        <d v="2002-01-19T00:00:00" u="1"/>
        <d v="2003-01-19T00:00:00" u="1"/>
        <d v="2002-02-15T00:00:00" u="1"/>
        <d v="2004-01-19T00:00:00" u="1"/>
        <d v="2005-01-19T00:00:00" u="1"/>
        <d v="2000-04-07T00:00:00" u="1"/>
        <d v="2006-01-19T00:00:00" u="1"/>
        <d v="2001-04-07T00:00:00" u="1"/>
        <d v="2003-03-11T00:00:00" u="1"/>
        <d v="2005-02-15T00:00:00" u="1"/>
        <d v="2000-05-03T00:00:00" u="1"/>
        <d v="2002-04-07T00:00:00" u="1"/>
        <d v="2008-01-19T00:00:00" u="1"/>
        <d v="2001-05-03T00:00:00" u="1"/>
        <d v="2003-04-07T00:00:00" u="1"/>
        <d v="2007-02-15T00:00:00" u="1"/>
        <d v="2009-01-19T00:00:00" u="1"/>
        <d v="2002-05-03T00:00:00" u="1"/>
        <d v="2007-03-11T00:00:00" u="1"/>
        <d v="2006-04-07T00:00:00" u="1"/>
        <d v="2005-05-03T00:00:00" u="1"/>
        <d v="2007-04-07T00:00:00" u="1"/>
        <d v="2006-05-03T00:00:00" u="1"/>
        <d v="2008-04-07T00:00:00" u="1"/>
        <d v="2007-05-03T00:00:00" u="1"/>
        <d v="2008-05-03T00:00:00" u="1"/>
        <d v="2009-05-03T00:00:00" u="1"/>
        <d v="2000-01-21T00:00:00" u="1"/>
        <d v="2002-01-21T00:00:00" u="1"/>
        <d v="2001-02-17T00:00:00" u="1"/>
        <d v="2003-01-21T00:00:00" u="1"/>
        <d v="2000-03-13T00:00:00" u="1"/>
        <d v="2002-02-17T00:00:00" u="1"/>
        <d v="2005-01-21T00:00:00" u="1"/>
        <d v="2000-04-09T00:00:00" u="1"/>
        <d v="2002-03-13T00:00:00" u="1"/>
        <d v="2006-01-21T00:00:00" u="1"/>
        <d v="2005-02-17T00:00:00" u="1"/>
        <d v="2007-01-21T00:00:00" u="1"/>
        <d v="2002-04-09T00:00:00" u="1"/>
        <d v="2004-03-13T00:00:00" u="1"/>
        <d v="2008-01-21T00:00:00" u="1"/>
        <d v="2003-04-09T00:00:00" u="1"/>
        <d v="2007-02-17T00:00:00" u="1"/>
        <d v="2009-01-21T00:00:00" u="1"/>
        <d v="2002-05-05T00:00:00" u="1"/>
        <d v="2004-04-09T00:00:00" u="1"/>
        <d v="2006-03-13T00:00:00" u="1"/>
        <d v="2008-02-17T00:00:00" u="1"/>
        <d v="2001-06-01T00:00:00" u="1"/>
        <d v="2005-04-09T00:00:00" u="1"/>
        <d v="2007-03-13T00:00:00" u="1"/>
        <d v="2009-02-17T00:00:00" u="1"/>
        <d v="2002-06-01T00:00:00" u="1"/>
        <d v="2004-05-05T00:00:00" u="1"/>
        <d v="2006-04-09T00:00:00" u="1"/>
        <d v="2008-03-13T00:00:00" u="1"/>
        <d v="2007-04-09T00:00:00" u="1"/>
        <d v="2006-05-05T00:00:00" u="1"/>
        <d v="2005-06-01T00:00:00" u="1"/>
        <d v="2009-04-09T00:00:00" u="1"/>
        <d v="2008-05-05T00:00:00" u="1"/>
        <d v="2007-06-01T00:00:00" u="1"/>
        <d v="2009-05-05T00:00:00" u="1"/>
        <d v="2008-06-01T00:00:00" u="1"/>
        <d v="2009-06-01T00:00:00" u="1"/>
        <d v="2000-01-23T00:00:00" u="1"/>
        <d v="2001-01-23T00:00:00" u="1"/>
        <d v="2002-01-23T00:00:00" u="1"/>
        <d v="2001-02-19T00:00:00" u="1"/>
        <d v="2003-01-23T00:00:00" u="1"/>
        <d v="2002-02-19T00:00:00" u="1"/>
        <d v="2003-02-19T00:00:00" u="1"/>
        <d v="2005-01-23T00:00:00" u="1"/>
        <d v="2000-04-11T00:00:00" u="1"/>
        <d v="2004-02-19T00:00:00" u="1"/>
        <d v="2006-01-23T00:00:00" u="1"/>
        <d v="2005-02-19T00:00:00" u="1"/>
        <d v="2007-01-23T00:00:00" u="1"/>
        <d v="2000-05-07T00:00:00" u="1"/>
        <d v="2003-04-11T00:00:00" u="1"/>
        <d v="2005-03-15T00:00:00" u="1"/>
        <d v="2002-05-07T00:00:00" u="1"/>
        <d v="2006-03-15T00:00:00" u="1"/>
        <d v="2008-02-19T00:00:00" u="1"/>
        <d v="2001-06-03T00:00:00" u="1"/>
        <d v="2003-05-07T00:00:00" u="1"/>
        <d v="2009-02-19T00:00:00" u="1"/>
        <d v="2003-06-03T00:00:00" u="1"/>
        <d v="2007-04-11T00:00:00" u="1"/>
        <d v="2004-06-03T00:00:00" u="1"/>
        <d v="2006-05-07T00:00:00" u="1"/>
        <d v="2008-04-11T00:00:00" u="1"/>
        <d v="2007-05-07T00:00:00" u="1"/>
        <d v="2009-04-11T00:00:00" u="1"/>
        <d v="2008-05-07T00:00:00" u="1"/>
        <d v="2008-06-03T00:00:00" u="1"/>
        <d v="2000-01-25T00:00:00" u="1"/>
        <d v="2001-01-25T00:00:00" u="1"/>
        <d v="2000-02-21T00:00:00" u="1"/>
        <d v="2002-01-25T00:00:00" u="1"/>
        <d v="2001-02-21T00:00:00" u="1"/>
        <d v="2003-01-25T00:00:00" u="1"/>
        <d v="2004-01-25T00:00:00" u="1"/>
        <d v="2003-02-21T00:00:00" u="1"/>
        <d v="2005-01-25T00:00:00" u="1"/>
        <d v="2000-04-13T00:00:00" u="1"/>
        <d v="2002-03-17T00:00:00" u="1"/>
        <d v="2004-02-21T00:00:00" u="1"/>
        <d v="2006-01-25T00:00:00" u="1"/>
        <d v="2005-02-21T00:00:00" u="1"/>
        <d v="2007-01-25T00:00:00" u="1"/>
        <d v="2000-05-09T00:00:00" u="1"/>
        <d v="2002-04-13T00:00:00" u="1"/>
        <d v="2004-03-17T00:00:00" u="1"/>
        <d v="2008-01-25T00:00:00" u="1"/>
        <d v="2001-05-09T00:00:00" u="1"/>
        <d v="2003-04-13T00:00:00" u="1"/>
        <d v="2005-03-17T00:00:00" u="1"/>
        <d v="2007-02-21T00:00:00" u="1"/>
        <d v="2002-05-09T00:00:00" u="1"/>
        <d v="2006-03-17T00:00:00" u="1"/>
        <d v="2001-06-05T00:00:00" u="1"/>
        <d v="2003-05-09T00:00:00" u="1"/>
        <d v="2005-04-13T00:00:00" u="1"/>
        <d v="2002-06-05T00:00:00" u="1"/>
        <d v="2004-05-09T00:00:00" u="1"/>
        <d v="2006-04-13T00:00:00" u="1"/>
        <d v="2001-07-01T00:00:00" u="1"/>
        <d v="2003-06-05T00:00:00" u="1"/>
        <d v="2005-05-09T00:00:00" u="1"/>
        <d v="2007-04-13T00:00:00" u="1"/>
        <d v="2009-03-17T00:00:00" u="1"/>
        <d v="2004-06-05T00:00:00" u="1"/>
        <d v="2006-05-09T00:00:00" u="1"/>
        <d v="2008-04-13T00:00:00" u="1"/>
        <d v="2003-07-01T00:00:00" u="1"/>
        <d v="2007-05-09T00:00:00" u="1"/>
        <d v="2009-04-13T00:00:00" u="1"/>
        <d v="2004-07-01T00:00:00" u="1"/>
        <d v="2008-05-09T00:00:00" u="1"/>
        <d v="2005-07-01T00:00:00" u="1"/>
        <d v="2008-06-05T00:00:00" u="1"/>
        <d v="2007-07-01T00:00:00" u="1"/>
        <d v="2009-06-05T00:00:00" u="1"/>
        <d v="2008-07-01T00:00:00" u="1"/>
        <d v="2000-01-27T00:00:00" u="1"/>
        <d v="2001-01-27T00:00:00" u="1"/>
        <d v="2002-01-27T00:00:00" u="1"/>
        <d v="2001-02-23T00:00:00" u="1"/>
        <d v="2003-01-27T00:00:00" u="1"/>
        <d v="2002-02-23T00:00:00" u="1"/>
        <d v="2004-01-27T00:00:00" u="1"/>
        <d v="2001-03-19T00:00:00" u="1"/>
        <d v="2005-01-27T00:00:00" u="1"/>
        <d v="2006-01-27T00:00:00" u="1"/>
        <d v="2001-04-15T00:00:00" u="1"/>
        <d v="2003-03-19T00:00:00" u="1"/>
        <d v="2007-01-27T00:00:00" u="1"/>
        <d v="2000-05-11T00:00:00" u="1"/>
        <d v="2002-04-15T00:00:00" u="1"/>
        <d v="2004-03-19T00:00:00" u="1"/>
        <d v="2006-02-23T00:00:00" u="1"/>
        <d v="2001-05-11T00:00:00" u="1"/>
        <d v="2007-02-23T00:00:00" u="1"/>
        <d v="2009-01-27T00:00:00" u="1"/>
        <d v="2000-06-07T00:00:00" u="1"/>
        <d v="2006-03-19T00:00:00" u="1"/>
        <d v="2001-06-07T00:00:00" u="1"/>
        <d v="2003-05-11T00:00:00" u="1"/>
        <d v="2005-04-15T00:00:00" u="1"/>
        <d v="2007-03-19T00:00:00" u="1"/>
        <d v="2009-02-23T00:00:00" u="1"/>
        <d v="2000-07-03T00:00:00" u="1"/>
        <d v="2002-06-07T00:00:00" u="1"/>
        <d v="2004-05-11T00:00:00" u="1"/>
        <d v="2006-04-15T00:00:00" u="1"/>
        <d v="2008-03-19T00:00:00" u="1"/>
        <d v="2005-05-11T00:00:00" u="1"/>
        <d v="2002-07-03T00:00:00" u="1"/>
        <d v="2004-06-07T00:00:00" u="1"/>
        <d v="2006-05-11T00:00:00" u="1"/>
        <d v="2008-04-15T00:00:00" u="1"/>
        <d v="2003-07-03T00:00:00" u="1"/>
        <d v="2007-05-11T00:00:00" u="1"/>
        <d v="2004-07-03T00:00:00" u="1"/>
        <d v="2006-06-07T00:00:00" u="1"/>
        <d v="2005-07-03T00:00:00" u="1"/>
        <d v="2007-06-07T00:00:00" u="1"/>
        <d v="2009-05-11T00:00:00" u="1"/>
        <d v="2006-07-03T00:00:00" u="1"/>
        <d v="2008-06-07T00:00:00" u="1"/>
        <d v="2007-07-03T00:00:00" u="1"/>
        <d v="2009-06-07T00:00:00" u="1"/>
        <d v="2009-07-03T00:00:00" u="1"/>
        <d v="2000-03-21T00:00:00" u="1"/>
        <d v="2002-02-25T00:00:00" u="1"/>
        <d v="2001-03-21T00:00:00" u="1"/>
        <d v="2003-02-25T00:00:00" u="1"/>
        <d v="2000-04-17T00:00:00" u="1"/>
        <d v="2002-03-21T00:00:00" u="1"/>
        <d v="2004-02-25T00:00:00" u="1"/>
        <d v="2001-04-17T00:00:00" u="1"/>
        <d v="2003-03-21T00:00:00" u="1"/>
        <d v="2005-02-25T00:00:00" u="1"/>
        <d v="2002-04-17T00:00:00" u="1"/>
        <d v="2001-05-13T00:00:00" u="1"/>
        <d v="2007-02-25T00:00:00" u="1"/>
        <d v="2002-05-13T00:00:00" u="1"/>
        <d v="2006-03-21T00:00:00" u="1"/>
        <d v="2008-02-25T00:00:00" u="1"/>
        <d v="2003-05-13T00:00:00" u="1"/>
        <d v="2005-04-17T00:00:00" u="1"/>
        <d v="2009-02-25T00:00:00" u="1"/>
        <d v="2002-06-09T00:00:00" u="1"/>
        <d v="2004-05-13T00:00:00" u="1"/>
        <d v="2006-04-17T00:00:00" u="1"/>
        <d v="2008-03-21T00:00:00" u="1"/>
        <d v="2001-07-05T00:00:00" u="1"/>
        <d v="2003-06-09T00:00:00" u="1"/>
        <d v="2005-05-13T00:00:00" u="1"/>
        <d v="2007-04-17T00:00:00" u="1"/>
        <d v="2000-08-01T00:00:00" u="1"/>
        <d v="2002-07-05T00:00:00" u="1"/>
        <d v="2004-06-09T00:00:00" u="1"/>
        <d v="2001-08-01T00:00:00" u="1"/>
        <d v="2003-07-05T00:00:00" u="1"/>
        <d v="2005-06-09T00:00:00" u="1"/>
        <d v="2007-05-13T00:00:00" u="1"/>
        <d v="2009-04-17T00:00:00" u="1"/>
        <d v="2002-08-01T00:00:00" u="1"/>
        <d v="2004-07-05T00:00:00" u="1"/>
        <d v="2006-06-09T00:00:00" u="1"/>
        <d v="2005-07-05T00:00:00" u="1"/>
        <d v="2005-08-01T00:00:00" u="1"/>
        <d v="2007-07-05T00:00:00" u="1"/>
        <d v="2009-06-09T00:00:00" u="1"/>
        <d v="2008-07-05T00:00:00" u="1"/>
        <d v="2007-08-01T00:00:00" u="1"/>
        <d v="2008-08-01T00:00:00" u="1"/>
        <d v="2000-01-31T00:00:00" u="1"/>
        <d v="2001-02-27T00:00:00" u="1"/>
        <d v="2003-01-31T00:00:00" u="1"/>
        <d v="2000-03-23T00:00:00" u="1"/>
        <d v="2002-02-27T00:00:00" u="1"/>
        <d v="2004-01-31T00:00:00" u="1"/>
        <d v="2001-03-23T00:00:00" u="1"/>
        <d v="2000-04-19T00:00:00" u="1"/>
        <d v="2002-03-23T00:00:00" u="1"/>
        <d v="2004-02-27T00:00:00" u="1"/>
        <d v="2006-01-31T00:00:00" u="1"/>
        <d v="2001-04-19T00:00:00" u="1"/>
        <d v="2000-05-15T00:00:00" u="1"/>
        <d v="2002-04-19T00:00:00" u="1"/>
        <d v="2004-03-23T00:00:00" u="1"/>
        <d v="2006-02-27T00:00:00" u="1"/>
        <d v="2008-01-31T00:00:00" u="1"/>
        <d v="2003-04-19T00:00:00" u="1"/>
        <d v="2009-01-31T00:00:00" u="1"/>
        <d v="2000-06-11T00:00:00" u="1"/>
        <d v="2006-03-23T00:00:00" u="1"/>
        <d v="2008-02-27T00:00:00" u="1"/>
        <d v="2005-04-19T00:00:00" u="1"/>
        <d v="2007-03-23T00:00:00" u="1"/>
        <d v="2009-02-27T00:00:00" u="1"/>
        <d v="2004-05-15T00:00:00" u="1"/>
        <d v="2008-03-23T00:00:00" u="1"/>
        <d v="2003-06-11T00:00:00" u="1"/>
        <d v="2005-05-15T00:00:00" u="1"/>
        <d v="2007-04-19T00:00:00" u="1"/>
        <d v="2009-03-23T00:00:00" u="1"/>
        <d v="2000-08-03T00:00:00" u="1"/>
        <d v="2006-05-15T00:00:00" u="1"/>
        <d v="2008-04-19T00:00:00" u="1"/>
        <d v="2003-07-07T00:00:00" u="1"/>
        <d v="2005-06-11T00:00:00" u="1"/>
        <d v="2007-05-15T00:00:00" u="1"/>
        <d v="2009-04-19T00:00:00" u="1"/>
        <d v="2002-08-03T00:00:00" u="1"/>
        <d v="2004-07-07T00:00:00" u="1"/>
        <d v="2008-05-15T00:00:00" u="1"/>
        <d v="2003-08-03T00:00:00" u="1"/>
        <d v="2007-06-11T00:00:00" u="1"/>
        <d v="2006-07-07T00:00:00" u="1"/>
        <d v="2008-06-11T00:00:00" u="1"/>
        <d v="2005-08-03T00:00:00" u="1"/>
        <d v="2007-07-07T00:00:00" u="1"/>
        <d v="2006-08-03T00:00:00" u="1"/>
        <d v="2007-08-03T00:00:00" u="1"/>
        <d v="2009-07-07T00:00:00" u="1"/>
        <d v="2008-08-03T00:00:00" u="1"/>
        <d v="2001-03-25T00:00:00" u="1"/>
        <d v="2002-03-25T00:00:00" u="1"/>
        <d v="2004-02-29T00:00:00" u="1"/>
        <d v="2001-04-21T00:00:00" u="1"/>
        <d v="2003-03-25T00:00:00" u="1"/>
        <d v="2000-05-17T00:00:00" u="1"/>
        <d v="2002-04-21T00:00:00" u="1"/>
        <d v="2001-05-17T00:00:00" u="1"/>
        <d v="2005-03-25T00:00:00" u="1"/>
        <d v="2000-06-13T00:00:00" u="1"/>
        <d v="2004-04-21T00:00:00" u="1"/>
        <d v="2008-02-29T00:00:00" u="1"/>
        <d v="2001-06-13T00:00:00" u="1"/>
        <d v="2003-05-17T00:00:00" u="1"/>
        <d v="2007-03-25T00:00:00" u="1"/>
        <d v="2000-07-09T00:00:00" u="1"/>
        <d v="2002-06-13T00:00:00" u="1"/>
        <d v="2008-03-25T00:00:00" u="1"/>
        <d v="2001-07-09T00:00:00" u="1"/>
        <d v="2003-06-13T00:00:00" u="1"/>
        <d v="2007-04-21T00:00:00" u="1"/>
        <d v="2009-03-25T00:00:00" u="1"/>
        <d v="2000-08-05T00:00:00" u="1"/>
        <d v="2006-05-17T00:00:00" u="1"/>
        <d v="2003-07-09T00:00:00" u="1"/>
        <d v="2005-06-13T00:00:00" u="1"/>
        <d v="2007-05-17T00:00:00" u="1"/>
        <d v="2000-09-01T00:00:00" u="1"/>
        <d v="2004-07-09T00:00:00" u="1"/>
        <d v="2006-06-13T00:00:00" u="1"/>
        <d v="2008-05-17T00:00:00" u="1"/>
        <d v="2003-08-05T00:00:00" u="1"/>
        <d v="2007-06-13T00:00:00" u="1"/>
        <d v="2009-05-17T00:00:00" u="1"/>
        <d v="2004-08-05T00:00:00" u="1"/>
        <d v="2006-07-09T00:00:00" u="1"/>
        <d v="2005-08-05T00:00:00" u="1"/>
        <d v="2009-06-13T00:00:00" u="1"/>
        <d v="2004-09-01T00:00:00" u="1"/>
        <d v="2006-08-05T00:00:00" u="1"/>
        <d v="2008-07-09T00:00:00" u="1"/>
        <d v="2009-07-09T00:00:00" u="1"/>
        <d v="2006-09-01T00:00:00" u="1"/>
        <d v="2008-09-01T00:00:00" u="1"/>
        <d v="2001-04-23T00:00:00" u="1"/>
        <d v="2003-03-27T00:00:00" u="1"/>
        <d v="2000-05-19T00:00:00" u="1"/>
        <d v="2003-04-23T00:00:00" u="1"/>
        <d v="2005-03-27T00:00:00" u="1"/>
        <d v="2000-06-15T00:00:00" u="1"/>
        <d v="2002-05-19T00:00:00" u="1"/>
        <d v="2004-04-23T00:00:00" u="1"/>
        <d v="2001-06-15T00:00:00" u="1"/>
        <d v="2000-07-11T00:00:00" u="1"/>
        <d v="2002-06-15T00:00:00" u="1"/>
        <d v="2006-04-23T00:00:00" u="1"/>
        <d v="2005-05-19T00:00:00" u="1"/>
        <d v="2007-04-23T00:00:00" u="1"/>
        <d v="2000-08-07T00:00:00" u="1"/>
        <d v="2004-06-15T00:00:00" u="1"/>
        <d v="2008-04-23T00:00:00" u="1"/>
        <d v="2001-08-07T00:00:00" u="1"/>
        <d v="2003-07-11T00:00:00" u="1"/>
        <d v="2005-06-15T00:00:00" u="1"/>
        <d v="2007-05-19T00:00:00" u="1"/>
        <d v="2009-04-23T00:00:00" u="1"/>
        <d v="2000-09-03T00:00:00" u="1"/>
        <d v="2004-07-11T00:00:00" u="1"/>
        <d v="2006-06-15T00:00:00" u="1"/>
        <d v="2005-07-11T00:00:00" u="1"/>
        <d v="2002-09-03T00:00:00" u="1"/>
        <d v="2004-08-07T00:00:00" u="1"/>
        <d v="2008-06-15T00:00:00" u="1"/>
        <d v="2003-09-03T00:00:00" u="1"/>
        <d v="2007-07-11T00:00:00" u="1"/>
        <d v="2009-06-15T00:00:00" u="1"/>
        <d v="2004-09-03T00:00:00" u="1"/>
        <d v="2008-07-11T00:00:00" u="1"/>
        <d v="2007-08-07T00:00:00" u="1"/>
        <d v="2009-07-11T00:00:00" u="1"/>
        <d v="2006-09-03T00:00:00" u="1"/>
        <d v="2008-08-07T00:00:00" u="1"/>
        <d v="2007-09-03T00:00:00" u="1"/>
        <d v="2008-09-03T00:00:00" u="1"/>
        <d v="2000-04-25T00:00:00" u="1"/>
        <d v="2001-04-25T00:00:00" u="1"/>
        <d v="2000-05-21T00:00:00" u="1"/>
        <d v="2001-05-21T00:00:00" u="1"/>
        <d v="2000-06-17T00:00:00" u="1"/>
        <d v="2002-05-21T00:00:00" u="1"/>
        <d v="2004-04-25T00:00:00" u="1"/>
        <d v="2003-05-21T00:00:00" u="1"/>
        <d v="2005-04-25T00:00:00" u="1"/>
        <d v="2000-07-13T00:00:00" u="1"/>
        <d v="2002-06-17T00:00:00" u="1"/>
        <d v="2004-05-21T00:00:00" u="1"/>
        <d v="2006-04-25T00:00:00" u="1"/>
        <d v="2001-07-13T00:00:00" u="1"/>
        <d v="2003-06-17T00:00:00" u="1"/>
        <d v="2007-04-25T00:00:00" u="1"/>
        <d v="2004-06-17T00:00:00" u="1"/>
        <d v="2006-05-21T00:00:00" u="1"/>
        <d v="2008-04-25T00:00:00" u="1"/>
        <d v="2001-08-09T00:00:00" u="1"/>
        <d v="2005-06-17T00:00:00" u="1"/>
        <d v="2009-04-25T00:00:00" u="1"/>
        <d v="2000-09-05T00:00:00" u="1"/>
        <d v="2002-08-09T00:00:00" u="1"/>
        <d v="2006-06-17T00:00:00" u="1"/>
        <d v="2005-07-13T00:00:00" u="1"/>
        <d v="2007-06-17T00:00:00" u="1"/>
        <d v="2000-10-01T00:00:00" u="1"/>
        <d v="2002-09-05T00:00:00" u="1"/>
        <d v="2004-08-09T00:00:00" u="1"/>
        <d v="2008-06-17T00:00:00" u="1"/>
        <d v="2007-07-13T00:00:00" u="1"/>
        <d v="2009-06-17T00:00:00" u="1"/>
        <d v="2006-08-09T00:00:00" u="1"/>
        <d v="2008-07-13T00:00:00" u="1"/>
        <d v="2005-09-05T00:00:00" u="1"/>
        <d v="2007-08-09T00:00:00" u="1"/>
        <d v="2009-07-13T00:00:00" u="1"/>
        <d v="2004-10-01T00:00:00" u="1"/>
        <d v="2006-09-05T00:00:00" u="1"/>
        <d v="2008-08-09T00:00:00" u="1"/>
        <d v="2005-10-01T00:00:00" u="1"/>
        <d v="2007-09-05T00:00:00" u="1"/>
        <d v="2006-10-01T00:00:00" u="1"/>
        <d v="2008-09-05T00:00:00" u="1"/>
        <d v="2007-10-01T00:00:00" u="1"/>
        <d v="2009-09-05T00:00:00" u="1"/>
        <d v="2008-10-01T00:00:00" u="1"/>
        <d v="2000-03-31T00:00:00" u="1"/>
        <d v="2001-03-31T00:00:00" u="1"/>
        <d v="2000-04-27T00:00:00" u="1"/>
        <d v="2001-04-27T00:00:00" u="1"/>
        <d v="2003-03-31T00:00:00" u="1"/>
        <d v="2000-05-23T00:00:00" u="1"/>
        <d v="2002-04-27T00:00:00" u="1"/>
        <d v="2003-04-27T00:00:00" u="1"/>
        <d v="2000-06-19T00:00:00" u="1"/>
        <d v="2004-04-27T00:00:00" u="1"/>
        <d v="2001-06-19T00:00:00" u="1"/>
        <d v="2003-05-23T00:00:00" u="1"/>
        <d v="2005-04-27T00:00:00" u="1"/>
        <d v="2007-03-31T00:00:00" u="1"/>
        <d v="2000-07-15T00:00:00" u="1"/>
        <d v="2004-05-23T00:00:00" u="1"/>
        <d v="2006-04-27T00:00:00" u="1"/>
        <d v="2008-03-31T00:00:00" u="1"/>
        <d v="2005-05-23T00:00:00" u="1"/>
        <d v="2002-07-15T00:00:00" u="1"/>
        <d v="2004-06-19T00:00:00" u="1"/>
        <d v="2006-05-23T00:00:00" u="1"/>
        <d v="2008-04-27T00:00:00" u="1"/>
        <d v="2001-08-11T00:00:00" u="1"/>
        <d v="2005-06-19T00:00:00" u="1"/>
        <d v="2009-04-27T00:00:00" u="1"/>
        <d v="2000-09-07T00:00:00" u="1"/>
        <d v="2002-08-11T00:00:00" u="1"/>
        <d v="2008-05-23T00:00:00" u="1"/>
        <d v="2005-07-15T00:00:00" u="1"/>
        <d v="2007-06-19T00:00:00" u="1"/>
        <d v="2004-08-11T00:00:00" u="1"/>
        <d v="2006-07-15T00:00:00" u="1"/>
        <d v="2003-09-07T00:00:00" u="1"/>
        <d v="2005-08-11T00:00:00" u="1"/>
        <d v="2007-07-15T00:00:00" u="1"/>
        <d v="2004-09-07T00:00:00" u="1"/>
        <d v="2006-08-11T00:00:00" u="1"/>
        <d v="2005-09-07T00:00:00" u="1"/>
        <d v="2007-08-11T00:00:00" u="1"/>
        <d v="2008-08-11T00:00:00" u="1"/>
        <d v="2005-10-03T00:00:00" u="1"/>
        <d v="2007-09-07T00:00:00" u="1"/>
        <d v="2006-10-03T00:00:00" u="1"/>
        <d v="2000-05-25T00:00:00" u="1"/>
        <d v="2001-05-25T00:00:00" u="1"/>
        <d v="2000-06-21T00:00:00" u="1"/>
        <d v="2002-05-25T00:00:00" u="1"/>
        <d v="2001-06-21T00:00:00" u="1"/>
        <d v="2000-07-17T00:00:00" u="1"/>
        <d v="2002-06-21T00:00:00" u="1"/>
        <d v="2003-06-21T00:00:00" u="1"/>
        <d v="2005-05-25T00:00:00" u="1"/>
        <d v="2000-08-13T00:00:00" u="1"/>
        <d v="2004-06-21T00:00:00" u="1"/>
        <d v="2006-05-25T00:00:00" u="1"/>
        <d v="2001-08-13T00:00:00" u="1"/>
        <d v="2003-07-17T00:00:00" u="1"/>
        <d v="2005-06-21T00:00:00" u="1"/>
        <d v="2002-08-13T00:00:00" u="1"/>
        <d v="2008-05-25T00:00:00" u="1"/>
        <d v="2001-09-09T00:00:00" u="1"/>
        <d v="2003-08-13T00:00:00" u="1"/>
        <d v="2005-07-17T00:00:00" u="1"/>
        <d v="2007-06-21T00:00:00" u="1"/>
        <d v="2009-05-25T00:00:00" u="1"/>
        <d v="2000-10-05T00:00:00" u="1"/>
        <d v="2002-09-09T00:00:00" u="1"/>
        <d v="2006-07-17T00:00:00" u="1"/>
        <d v="2008-06-21T00:00:00" u="1"/>
        <d v="2001-10-05T00:00:00" u="1"/>
        <d v="2003-09-09T00:00:00" u="1"/>
        <d v="2005-08-13T00:00:00" u="1"/>
        <d v="2007-07-17T00:00:00" u="1"/>
        <d v="2009-06-21T00:00:00" u="1"/>
        <d v="2000-11-01T00:00:00" u="1"/>
        <d v="2004-09-09T00:00:00" u="1"/>
        <d v="2008-07-17T00:00:00" u="1"/>
        <d v="2001-11-01T00:00:00" u="1"/>
        <d v="2003-10-05T00:00:00" u="1"/>
        <d v="2007-08-13T00:00:00" u="1"/>
        <d v="2009-07-17T00:00:00" u="1"/>
        <d v="2002-11-01T00:00:00" u="1"/>
        <d v="2004-10-05T00:00:00" u="1"/>
        <d v="2006-09-09T00:00:00" u="1"/>
        <d v="2008-08-13T00:00:00" u="1"/>
        <d v="2005-10-05T00:00:00" u="1"/>
        <d v="2007-09-09T00:00:00" u="1"/>
        <d v="2006-10-05T00:00:00" u="1"/>
        <d v="2008-09-09T00:00:00" u="1"/>
        <d v="2009-09-09T00:00:00" u="1"/>
        <d v="2006-11-01T00:00:00" u="1"/>
        <d v="2008-10-05T00:00:00" u="1"/>
        <d v="2007-11-01T00:00:00" u="1"/>
        <d v="2009-11-01T00:00:00" u="1"/>
        <d v="2000-05-27T00:00:00" u="1"/>
        <d v="2001-05-27T00:00:00" u="1"/>
        <d v="2000-06-23T00:00:00" u="1"/>
        <d v="2002-05-27T00:00:00" u="1"/>
        <d v="2003-05-27T00:00:00" u="1"/>
        <d v="2002-06-23T00:00:00" u="1"/>
        <d v="2005-05-27T00:00:00" u="1"/>
        <d v="2000-08-15T00:00:00" u="1"/>
        <d v="2002-07-19T00:00:00" u="1"/>
        <d v="2006-05-27T00:00:00" u="1"/>
        <d v="2005-06-23T00:00:00" u="1"/>
        <d v="2007-05-27T00:00:00" u="1"/>
        <d v="2000-09-11T00:00:00" u="1"/>
        <d v="2004-07-19T00:00:00" u="1"/>
        <d v="2006-06-23T00:00:00" u="1"/>
        <d v="2008-05-27T00:00:00" u="1"/>
        <d v="2002-09-11T00:00:00" u="1"/>
        <d v="2004-08-15T00:00:00" u="1"/>
        <d v="2008-06-23T00:00:00" u="1"/>
        <d v="2001-10-07T00:00:00" u="1"/>
        <d v="2003-09-11T00:00:00" u="1"/>
        <d v="2005-08-15T00:00:00" u="1"/>
        <d v="2009-06-23T00:00:00" u="1"/>
        <d v="2002-10-07T00:00:00" u="1"/>
        <d v="2001-11-03T00:00:00" u="1"/>
        <d v="2007-08-15T00:00:00" u="1"/>
        <d v="2002-11-03T00:00:00" u="1"/>
        <d v="2004-10-07T00:00:00" u="1"/>
        <d v="2006-09-11T00:00:00" u="1"/>
        <d v="2005-10-07T00:00:00" u="1"/>
        <d v="2009-08-15T00:00:00" u="1"/>
        <d v="2006-10-07T00:00:00" u="1"/>
        <d v="2008-09-11T00:00:00" u="1"/>
        <d v="2005-11-03T00:00:00" u="1"/>
        <d v="2007-10-07T00:00:00" u="1"/>
        <d v="2006-11-03T00:00:00" u="1"/>
        <d v="2007-11-03T00:00:00" u="1"/>
        <d v="2009-10-07T00:00:00" u="1"/>
        <d v="2008-11-03T00:00:00" u="1"/>
        <d v="2001-06-25T00:00:00" u="1"/>
        <d v="2002-06-25T00:00:00" u="1"/>
        <d v="2000-08-17T00:00:00" u="1"/>
        <d v="2004-06-25T00:00:00" u="1"/>
        <d v="2001-08-17T00:00:00" u="1"/>
        <d v="2003-07-21T00:00:00" u="1"/>
        <d v="2005-06-25T00:00:00" u="1"/>
        <d v="2000-09-13T00:00:00" u="1"/>
        <d v="2002-08-17T00:00:00" u="1"/>
        <d v="2004-07-21T00:00:00" u="1"/>
        <d v="2005-07-21T00:00:00" u="1"/>
        <d v="2007-06-25T00:00:00" u="1"/>
        <d v="2000-10-09T00:00:00" u="1"/>
        <d v="2004-08-17T00:00:00" u="1"/>
        <d v="2006-07-21T00:00:00" u="1"/>
        <d v="2008-06-25T00:00:00" u="1"/>
        <d v="2001-10-09T00:00:00" u="1"/>
        <d v="2003-09-13T00:00:00" u="1"/>
        <d v="2009-06-25T00:00:00" u="1"/>
        <d v="2004-09-13T00:00:00" u="1"/>
        <d v="2006-08-17T00:00:00" u="1"/>
        <d v="2008-07-21T00:00:00" u="1"/>
        <d v="2001-11-05T00:00:00" u="1"/>
        <d v="2007-08-17T00:00:00" u="1"/>
        <d v="2009-07-21T00:00:00" u="1"/>
        <d v="2004-10-09T00:00:00" u="1"/>
        <d v="2008-08-17T00:00:00" u="1"/>
        <d v="2001-12-01T00:00:00" u="1"/>
        <d v="2003-11-05T00:00:00" u="1"/>
        <d v="2007-09-13T00:00:00" u="1"/>
        <d v="2009-08-17T00:00:00" u="1"/>
        <d v="2002-12-01T00:00:00" u="1"/>
        <d v="2004-11-05T00:00:00" u="1"/>
        <d v="2006-10-09T00:00:00" u="1"/>
        <d v="2008-09-13T00:00:00" u="1"/>
        <d v="2003-12-01T00:00:00" u="1"/>
        <d v="2005-11-05T00:00:00" u="1"/>
        <d v="2005-12-01T00:00:00" u="1"/>
        <d v="2006-12-01T00:00:00" u="1"/>
        <d v="2009-11-05T00:00:00" u="1"/>
        <d v="2008-12-01T00:00:00" u="1"/>
        <d v="2000-05-31T00:00:00" u="1"/>
        <d v="2002-05-31T00:00:00" u="1"/>
        <d v="2001-06-27T00:00:00" u="1"/>
        <d v="2003-05-31T00:00:00" u="1"/>
        <d v="2002-06-27T00:00:00" u="1"/>
        <d v="2003-06-27T00:00:00" u="1"/>
        <d v="2002-07-23T00:00:00" u="1"/>
        <d v="2004-06-27T00:00:00" u="1"/>
        <d v="2005-06-27T00:00:00" u="1"/>
        <d v="2002-08-19T00:00:00" u="1"/>
        <d v="2004-07-23T00:00:00" u="1"/>
        <d v="2006-06-27T00:00:00" u="1"/>
        <d v="2001-09-15T00:00:00" u="1"/>
        <d v="2003-08-19T00:00:00" u="1"/>
        <d v="2005-07-23T00:00:00" u="1"/>
        <d v="2007-06-27T00:00:00" u="1"/>
        <d v="2000-10-11T00:00:00" u="1"/>
        <d v="2004-08-19T00:00:00" u="1"/>
        <d v="2006-07-23T00:00:00" u="1"/>
        <d v="2008-06-27T00:00:00" u="1"/>
        <d v="2001-10-11T00:00:00" u="1"/>
        <d v="2003-09-15T00:00:00" u="1"/>
        <d v="2009-06-27T00:00:00" u="1"/>
        <d v="2000-11-07T00:00:00" u="1"/>
        <d v="2002-10-11T00:00:00" u="1"/>
        <d v="2006-08-19T00:00:00" u="1"/>
        <d v="2008-07-23T00:00:00" u="1"/>
        <d v="2001-11-07T00:00:00" u="1"/>
        <d v="2005-09-15T00:00:00" u="1"/>
        <d v="2009-07-23T00:00:00" u="1"/>
        <d v="2000-12-03T00:00:00" u="1"/>
        <d v="2002-11-07T00:00:00" u="1"/>
        <d v="2004-10-11T00:00:00" u="1"/>
        <d v="2006-09-15T00:00:00" u="1"/>
        <d v="2008-08-19T00:00:00" u="1"/>
        <d v="2001-12-03T00:00:00" u="1"/>
        <d v="2005-10-11T00:00:00" u="1"/>
        <d v="2007-09-15T00:00:00" u="1"/>
        <d v="2009-08-19T00:00:00" u="1"/>
        <d v="2004-11-07T00:00:00" u="1"/>
        <d v="2006-10-11T00:00:00" u="1"/>
        <d v="2008-09-15T00:00:00" u="1"/>
        <d v="2003-12-03T00:00:00" u="1"/>
        <d v="2005-11-07T00:00:00" u="1"/>
        <d v="2009-09-15T00:00:00" u="1"/>
        <d v="2004-12-03T00:00:00" u="1"/>
        <d v="2006-11-07T00:00:00" u="1"/>
        <d v="2007-11-07T00:00:00" u="1"/>
        <d v="2009-10-11T00:00:00" u="1"/>
        <d v="2009-11-07T00:00:00" u="1"/>
        <d v="2008-12-03T00:00:00" u="1"/>
        <d v="2009-12-03T00:00:00" u="1"/>
        <d v="2000-07-25T00:00:00" u="1"/>
        <d v="2000-08-21T00:00:00" u="1"/>
        <d v="2001-08-21T00:00:00" u="1"/>
        <d v="2002-08-21T00:00:00" u="1"/>
        <d v="2004-07-25T00:00:00" u="1"/>
        <d v="2001-09-17T00:00:00" u="1"/>
        <d v="2000-10-13T00:00:00" u="1"/>
        <d v="2002-09-17T00:00:00" u="1"/>
        <d v="2004-08-21T00:00:00" u="1"/>
        <d v="2006-07-25T00:00:00" u="1"/>
        <d v="2001-10-13T00:00:00" u="1"/>
        <d v="2003-09-17T00:00:00" u="1"/>
        <d v="2005-08-21T00:00:00" u="1"/>
        <d v="2007-07-25T00:00:00" u="1"/>
        <d v="2008-07-25T00:00:00" u="1"/>
        <d v="2007-08-21T00:00:00" u="1"/>
        <d v="2000-12-05T00:00:00" u="1"/>
        <d v="2002-11-09T00:00:00" u="1"/>
        <d v="2008-08-21T00:00:00" u="1"/>
        <d v="2001-12-05T00:00:00" u="1"/>
        <d v="2003-11-09T00:00:00" u="1"/>
        <d v="2007-09-17T00:00:00" u="1"/>
        <d v="2009-08-21T00:00:00" u="1"/>
        <d v="2004-11-09T00:00:00" u="1"/>
        <d v="2006-10-13T00:00:00" u="1"/>
        <d v="2005-11-09T00:00:00" u="1"/>
        <d v="2007-10-13T00:00:00" u="1"/>
        <d v="2009-09-17T00:00:00" u="1"/>
        <d v="2004-12-05T00:00:00" u="1"/>
        <d v="2006-11-09T00:00:00" u="1"/>
        <d v="2008-10-13T00:00:00" u="1"/>
        <d v="2005-12-05T00:00:00" u="1"/>
        <d v="2007-11-09T00:00:00" u="1"/>
        <d v="2006-12-05T00:00:00" u="1"/>
        <d v="2007-12-05T00:00:00" u="1"/>
        <d v="2009-12-05T00:00:00" u="1"/>
        <d v="2000-07-27T00:00:00" u="1"/>
        <d v="2000-08-23T00:00:00" u="1"/>
        <d v="2001-08-23T00:00:00" u="1"/>
        <d v="2003-07-27T00:00:00" u="1"/>
        <d v="2000-09-19T00:00:00" u="1"/>
        <d v="2001-09-19T00:00:00" u="1"/>
        <d v="2003-08-23T00:00:00" u="1"/>
        <d v="2000-10-15T00:00:00" u="1"/>
        <d v="2002-09-19T00:00:00" u="1"/>
        <d v="2005-08-23T00:00:00" u="1"/>
        <d v="2000-11-11T00:00:00" u="1"/>
        <d v="2002-10-15T00:00:00" u="1"/>
        <d v="2004-09-19T00:00:00" u="1"/>
        <d v="2001-11-11T00:00:00" u="1"/>
        <d v="2005-09-19T00:00:00" u="1"/>
        <d v="2007-08-23T00:00:00" u="1"/>
        <d v="2009-07-27T00:00:00" u="1"/>
        <d v="2000-12-07T00:00:00" u="1"/>
        <d v="2002-11-11T00:00:00" u="1"/>
        <d v="2006-09-19T00:00:00" u="1"/>
        <d v="2003-11-11T00:00:00" u="1"/>
        <d v="2005-10-15T00:00:00" u="1"/>
        <d v="2007-09-19T00:00:00" u="1"/>
        <d v="2008-09-19T00:00:00" u="1"/>
        <d v="2005-11-11T00:00:00" u="1"/>
        <d v="2007-10-15T00:00:00" u="1"/>
        <d v="2009-09-19T00:00:00" u="1"/>
        <d v="2007-11-11T00:00:00" u="1"/>
        <d v="2006-12-07T00:00:00" u="1"/>
        <d v="2007-12-07T00:00:00" u="1"/>
        <d v="2000-08-25T00:00:00" u="1"/>
        <d v="2001-08-25T00:00:00" u="1"/>
        <d v="2000-09-21T00:00:00" u="1"/>
        <d v="2001-09-21T00:00:00" u="1"/>
        <d v="2002-09-21T00:00:00" u="1"/>
        <d v="2003-09-21T00:00:00" u="1"/>
        <d v="2006-08-25T00:00:00" u="1"/>
        <d v="2003-10-17T00:00:00" u="1"/>
        <d v="2005-09-21T00:00:00" u="1"/>
        <d v="2004-10-17T00:00:00" u="1"/>
        <d v="2006-09-21T00:00:00" u="1"/>
        <d v="2008-08-25T00:00:00" u="1"/>
        <d v="2001-12-09T00:00:00" u="1"/>
        <d v="2003-11-13T00:00:00" u="1"/>
        <d v="2005-10-17T00:00:00" u="1"/>
        <d v="2007-09-21T00:00:00" u="1"/>
        <d v="2009-08-25T00:00:00" u="1"/>
        <d v="2006-10-17T00:00:00" u="1"/>
        <d v="2008-09-21T00:00:00" u="1"/>
        <d v="2003-12-09T00:00:00" u="1"/>
        <d v="2007-10-17T00:00:00" u="1"/>
        <d v="2009-09-21T00:00:00" u="1"/>
        <d v="2004-12-09T00:00:00" u="1"/>
        <d v="2006-11-13T00:00:00" u="1"/>
        <d v="2007-11-13T00:00:00" u="1"/>
        <d v="2008-11-13T00:00:00" u="1"/>
        <d v="2009-11-13T00:00:00" u="1"/>
        <d v="2009-12-09T00:00:00" u="1"/>
        <d v="2000-07-31T00:00:00" u="1"/>
        <d v="2001-07-31T00:00:00" u="1"/>
        <d v="2002-07-31T00:00:00" u="1"/>
        <d v="2001-08-27T00:00:00" u="1"/>
        <d v="2003-07-31T00:00:00" u="1"/>
        <d v="2004-07-31T00:00:00" u="1"/>
        <d v="2001-09-23T00:00:00" u="1"/>
        <d v="2003-08-27T00:00:00" u="1"/>
        <d v="2005-07-31T00:00:00" u="1"/>
        <d v="2000-10-19T00:00:00" u="1"/>
        <d v="2002-09-23T00:00:00" u="1"/>
        <d v="2006-07-31T00:00:00" u="1"/>
        <d v="2005-08-27T00:00:00" u="1"/>
        <d v="2007-07-31T00:00:00" u="1"/>
        <d v="2000-11-15T00:00:00" u="1"/>
        <d v="2002-10-19T00:00:00" u="1"/>
        <d v="2004-09-23T00:00:00" u="1"/>
        <d v="2006-08-27T00:00:00" u="1"/>
        <d v="2008-07-31T00:00:00" u="1"/>
        <d v="2005-09-23T00:00:00" u="1"/>
        <d v="2009-07-31T00:00:00" u="1"/>
        <d v="2000-12-11T00:00:00" u="1"/>
        <d v="2001-12-11T00:00:00" u="1"/>
        <d v="2003-11-15T00:00:00" u="1"/>
        <d v="2005-10-19T00:00:00" u="1"/>
        <d v="2002-12-11T00:00:00" u="1"/>
        <d v="2006-10-19T00:00:00" u="1"/>
        <d v="2005-11-15T00:00:00" u="1"/>
        <d v="2009-09-23T00:00:00" u="1"/>
        <d v="2004-12-11T00:00:00" u="1"/>
        <d v="2005-12-11T00:00:00" u="1"/>
        <d v="2007-11-15T00:00:00" u="1"/>
        <d v="2006-12-11T00:00:00" u="1"/>
        <d v="2008-11-15T00:00:00" u="1"/>
        <d v="2007-12-11T00:00:00" u="1"/>
        <d v="2009-11-15T00:00:00" u="1"/>
        <d v="2000-09-25T00:00:00" u="1"/>
        <d v="2001-09-25T00:00:00" u="1"/>
        <d v="2002-09-25T00:00:00" u="1"/>
        <d v="2000-11-17T00:00:00" u="1"/>
        <d v="2002-10-21T00:00:00" u="1"/>
        <d v="2001-11-17T00:00:00" u="1"/>
        <d v="2003-10-21T00:00:00" u="1"/>
        <d v="2006-09-25T00:00:00" u="1"/>
        <d v="2001-12-13T00:00:00" u="1"/>
        <d v="2003-11-17T00:00:00" u="1"/>
        <d v="2005-10-21T00:00:00" u="1"/>
        <d v="2007-09-25T00:00:00" u="1"/>
        <d v="2002-12-13T00:00:00" u="1"/>
        <d v="2004-11-17T00:00:00" u="1"/>
        <d v="2006-10-21T00:00:00" u="1"/>
        <d v="2003-12-13T00:00:00" u="1"/>
        <d v="2005-11-17T00:00:00" u="1"/>
        <d v="2007-10-21T00:00:00" u="1"/>
        <d v="2004-12-13T00:00:00" u="1"/>
        <d v="2006-11-17T00:00:00" u="1"/>
        <d v="2005-12-13T00:00:00" u="1"/>
        <d v="2007-11-17T00:00:00" u="1"/>
        <d v="2009-10-21T00:00:00" u="1"/>
        <d v="2006-12-13T00:00:00" u="1"/>
        <d v="2008-11-17T00:00:00" u="1"/>
        <d v="2009-12-13T00:00:00" u="1"/>
        <d v="2001-08-31T00:00:00" u="1"/>
        <d v="2001-09-27T00:00:00" u="1"/>
        <d v="2003-08-31T00:00:00" u="1"/>
        <d v="2000-10-23T00:00:00" u="1"/>
        <d v="2002-09-27T00:00:00" u="1"/>
        <d v="2004-08-31T00:00:00" u="1"/>
        <d v="2001-10-23T00:00:00" u="1"/>
        <d v="2003-09-27T00:00:00" u="1"/>
        <d v="2000-11-19T00:00:00" u="1"/>
        <d v="2002-10-23T00:00:00" u="1"/>
        <d v="2001-11-19T00:00:00" u="1"/>
        <d v="2003-10-23T00:00:00" u="1"/>
        <d v="2007-08-31T00:00:00" u="1"/>
        <d v="2002-11-19T00:00:00" u="1"/>
        <d v="2008-08-31T00:00:00" u="1"/>
        <d v="2003-11-19T00:00:00" u="1"/>
        <d v="2005-10-23T00:00:00" u="1"/>
        <d v="2007-09-27T00:00:00" u="1"/>
        <d v="2009-08-31T00:00:00" u="1"/>
        <d v="2006-10-23T00:00:00" u="1"/>
        <d v="2008-09-27T00:00:00" u="1"/>
        <d v="2005-11-19T00:00:00" u="1"/>
        <d v="2007-10-23T00:00:00" u="1"/>
        <d v="2004-12-15T00:00:00" u="1"/>
        <d v="2006-11-19T00:00:00" u="1"/>
        <d v="2008-10-23T00:00:00" u="1"/>
        <d v="2005-12-15T00:00:00" u="1"/>
        <d v="2009-10-23T00:00:00" u="1"/>
        <d v="2009-11-19T00:00:00" u="1"/>
        <d v="2008-12-15T00:00:00" u="1"/>
        <d v="2009-12-15T00:00:00" u="1"/>
      </sharedItems>
    </cacheField>
    <cacheField name="PORTO" numFmtId="0">
      <sharedItems count="9">
        <s v="China"/>
        <s v="Itália"/>
        <s v="Coréia do Sul"/>
        <s v="Estados Unidos"/>
        <s v="Holanda"/>
        <s v="Japão"/>
        <s v="Alemanha"/>
        <s v="França"/>
        <s v="Reino Unido"/>
      </sharedItems>
    </cacheField>
    <cacheField name="FORNECEDOR" numFmtId="0">
      <sharedItems count="9">
        <s v="Alibaba Group"/>
        <s v="Hyundai"/>
        <s v="Samsung"/>
        <s v="Amazon"/>
        <s v="Shell"/>
        <s v="Toyota"/>
        <s v="Volkswagen"/>
        <s v=" LVMH"/>
        <s v="Unilever"/>
      </sharedItems>
    </cacheField>
    <cacheField name="DESTINO" numFmtId="0">
      <sharedItems containsMixedTypes="1" containsNumber="1" containsInteger="1" minValue="0" maxValue="0" count="10">
        <s v="Coréia do Sul"/>
        <s v="Estados Unidos"/>
        <s v="Holanda"/>
        <s v="China"/>
        <s v="Reino Unido"/>
        <s v="Alemanha"/>
        <s v="Itália"/>
        <s v="Japão"/>
        <s v="França"/>
        <n v="0"/>
      </sharedItems>
    </cacheField>
    <cacheField name="ORDEM" numFmtId="14">
      <sharedItems containsSemiMixedTypes="0" containsNonDate="0" containsDate="1" containsString="0" minDate="1999-12-31T00:00:00" maxDate="2009-12-28T00:00:00" count="2033">
        <d v="2009-09-10T00:00:00"/>
        <d v="2009-12-05T00:00:00"/>
        <d v="2009-09-17T00:00:00"/>
        <d v="2009-09-22T00:00:00"/>
        <d v="2009-02-04T00:00:00"/>
        <d v="2009-04-23T00:00:00"/>
        <d v="2009-11-08T00:00:00"/>
        <d v="2009-04-27T00:00:00"/>
        <d v="2009-11-13T00:00:00"/>
        <d v="2009-05-26T00:00:00"/>
        <d v="2009-07-12T00:00:00"/>
        <d v="2009-01-22T00:00:00"/>
        <d v="2009-06-21T00:00:00"/>
        <d v="2009-10-27T00:00:00"/>
        <d v="2009-07-11T00:00:00"/>
        <d v="2009-05-17T00:00:00"/>
        <d v="2009-12-26T00:00:00"/>
        <d v="2009-04-09T00:00:00"/>
        <d v="2009-09-05T00:00:00"/>
        <d v="2009-06-30T00:00:00"/>
        <d v="2009-07-27T00:00:00"/>
        <d v="2009-04-08T00:00:00"/>
        <d v="2009-12-03T00:00:00"/>
        <d v="2009-08-04T00:00:00"/>
        <d v="2009-02-25T00:00:00"/>
        <d v="2009-02-06T00:00:00"/>
        <d v="2009-11-16T00:00:00"/>
        <d v="2009-01-31T00:00:00"/>
        <d v="2009-03-10T00:00:00"/>
        <d v="2009-08-06T00:00:00"/>
        <d v="2009-12-19T00:00:00"/>
        <d v="2009-03-23T00:00:00"/>
        <d v="2009-10-14T00:00:00"/>
        <d v="2009-07-16T00:00:00"/>
        <d v="2009-10-31T00:00:00"/>
        <d v="2009-04-11T00:00:00"/>
        <d v="2009-08-31T00:00:00"/>
        <d v="2009-01-18T00:00:00"/>
        <d v="2009-05-03T00:00:00"/>
        <d v="2009-12-08T00:00:00"/>
        <d v="2009-12-10T00:00:00"/>
        <d v="2009-08-16T00:00:00"/>
        <d v="2009-02-27T00:00:00"/>
        <d v="2009-04-05T00:00:00"/>
        <d v="2009-01-26T00:00:00"/>
        <d v="2009-01-08T00:00:00"/>
        <d v="2009-02-01T00:00:00"/>
        <d v="2009-09-23T00:00:00"/>
        <d v="2009-11-23T00:00:00"/>
        <d v="2009-02-23T00:00:00"/>
        <d v="2009-01-02T00:00:00"/>
        <d v="2009-07-04T00:00:00"/>
        <d v="2009-09-16T00:00:00"/>
        <d v="2009-08-14T00:00:00"/>
        <d v="2009-04-04T00:00:00"/>
        <d v="2009-08-25T00:00:00"/>
        <d v="2009-01-27T00:00:00"/>
        <d v="2009-06-13T00:00:00"/>
        <d v="2009-01-14T00:00:00"/>
        <d v="2009-05-05T00:00:00"/>
        <d v="2008-12-31T00:00:00"/>
        <d v="2009-02-03T00:00:00"/>
        <d v="2009-04-17T00:00:00"/>
        <d v="2009-05-11T00:00:00"/>
        <d v="2009-02-20T00:00:00"/>
        <d v="2009-11-04T00:00:00"/>
        <d v="2009-09-24T00:00:00"/>
        <d v="2009-06-23T00:00:00"/>
        <d v="2009-07-22T00:00:00"/>
        <d v="2009-01-04T00:00:00"/>
        <d v="2009-01-10T00:00:00"/>
        <d v="2009-10-23T00:00:00"/>
        <d v="2009-06-17T00:00:00"/>
        <d v="2009-06-26T00:00:00"/>
        <d v="2009-06-01T00:00:00"/>
        <d v="2009-10-20T00:00:00"/>
        <d v="2009-11-14T00:00:00"/>
        <d v="2009-08-19T00:00:00"/>
        <d v="2009-06-25T00:00:00"/>
        <d v="2009-11-19T00:00:00"/>
        <d v="2009-02-18T00:00:00"/>
        <d v="2009-08-24T00:00:00"/>
        <d v="2009-03-08T00:00:00"/>
        <d v="2009-02-19T00:00:00"/>
        <d v="2009-05-25T00:00:00"/>
        <d v="2009-03-20T00:00:00"/>
        <d v="2009-06-27T00:00:00"/>
        <d v="2009-10-11T00:00:00"/>
        <d v="2009-10-02T00:00:00"/>
        <d v="2009-02-11T00:00:00"/>
        <d v="2009-01-19T00:00:00"/>
        <d v="2009-02-02T00:00:00"/>
        <d v="2009-04-06T00:00:00"/>
        <d v="2009-11-25T00:00:00"/>
        <d v="2009-07-17T00:00:00"/>
        <d v="2009-10-07T00:00:00"/>
        <d v="2009-01-17T00:00:00"/>
        <d v="2009-06-20T00:00:00"/>
        <d v="2009-09-21T00:00:00"/>
        <d v="2009-04-22T00:00:00"/>
        <d v="2009-04-14T00:00:00"/>
        <d v="2009-02-22T00:00:00"/>
        <d v="2009-02-16T00:00:00"/>
        <d v="2009-06-05T00:00:00"/>
        <d v="2009-01-07T00:00:00"/>
        <d v="2009-04-25T00:00:00"/>
        <d v="2009-07-09T00:00:00"/>
        <d v="2009-01-21T00:00:00"/>
        <d v="2009-12-06T00:00:00"/>
        <d v="2009-08-17T00:00:00"/>
        <d v="2009-09-06T00:00:00"/>
        <d v="2009-07-23T00:00:00"/>
        <d v="2009-07-06T00:00:00"/>
        <d v="2009-01-06T00:00:00"/>
        <d v="2009-08-10T00:00:00"/>
        <d v="2009-12-12T00:00:00"/>
        <d v="2009-11-18T00:00:00"/>
        <d v="2009-01-16T00:00:00"/>
        <d v="2009-12-27T00:00:00"/>
        <d v="2009-10-04T00:00:00"/>
        <d v="2009-06-18T00:00:00"/>
        <d v="2009-05-04T00:00:00"/>
        <d v="2009-05-12T00:00:00"/>
        <d v="2009-07-21T00:00:00"/>
        <d v="2009-12-21T00:00:00"/>
        <d v="2009-03-07T00:00:00"/>
        <d v="2009-01-05T00:00:00"/>
        <d v="2009-04-30T00:00:00"/>
        <d v="2009-11-06T00:00:00"/>
        <d v="2009-04-20T00:00:00"/>
        <d v="2009-01-12T00:00:00"/>
        <d v="2009-10-21T00:00:00"/>
        <d v="2009-03-09T00:00:00"/>
        <d v="2009-06-15T00:00:00"/>
        <d v="2009-07-08T00:00:00"/>
        <d v="2009-01-20T00:00:00"/>
        <d v="2009-08-15T00:00:00"/>
        <d v="2009-11-07T00:00:00"/>
        <d v="2009-09-30T00:00:00"/>
        <d v="2009-11-12T00:00:00"/>
        <d v="2009-03-18T00:00:00"/>
        <d v="2009-04-13T00:00:00"/>
        <d v="2009-12-09T00:00:00"/>
        <d v="2009-09-19T00:00:00"/>
        <d v="2009-01-01T00:00:00"/>
        <d v="2009-04-01T00:00:00"/>
        <d v="2009-01-11T00:00:00"/>
        <d v="2009-08-08T00:00:00"/>
        <d v="2009-07-07T00:00:00"/>
        <d v="2009-07-03T00:00:00"/>
        <d v="2009-06-07T00:00:00"/>
        <d v="2009-12-17T00:00:00"/>
        <d v="2009-10-10T00:00:00"/>
        <d v="2009-11-01T00:00:00"/>
        <d v="2009-09-02T00:00:00"/>
        <d v="2009-03-02T00:00:00"/>
        <d v="2009-03-12T00:00:00"/>
        <d v="2009-03-16T00:00:00"/>
        <d v="2009-11-22T00:00:00"/>
        <d v="2009-07-14T00:00:00"/>
        <d v="2009-07-31T00:00:00"/>
        <d v="2009-03-25T00:00:00"/>
        <d v="2009-04-26T00:00:00"/>
        <d v="2009-01-09T00:00:00"/>
        <d v="2009-11-20T00:00:00"/>
        <d v="2009-03-01T00:00:00"/>
        <d v="2009-08-21T00:00:00"/>
        <d v="2009-11-05T00:00:00"/>
        <d v="2009-09-04T00:00:00"/>
        <d v="2009-06-08T00:00:00"/>
        <d v="2009-10-25T00:00:00"/>
        <d v="2009-11-26T00:00:00"/>
        <d v="2009-11-24T00:00:00"/>
        <d v="2009-04-19T00:00:00"/>
        <d v="2009-05-22T00:00:00"/>
        <d v="2009-07-13T00:00:00"/>
        <d v="2009-06-10T00:00:00"/>
        <d v="2009-01-13T00:00:00"/>
        <d v="2009-10-12T00:00:00"/>
        <d v="2009-12-18T00:00:00"/>
        <d v="2009-06-09T00:00:00"/>
        <d v="2009-03-26T00:00:00"/>
        <d v="2009-02-09T00:00:00"/>
        <d v="2009-06-04T00:00:00"/>
        <d v="2009-11-15T00:00:00"/>
        <d v="2009-04-10T00:00:00"/>
        <d v="2009-09-09T00:00:00"/>
        <d v="2009-12-15T00:00:00"/>
        <d v="2009-12-22T00:00:00"/>
        <d v="2009-08-20T00:00:00"/>
        <d v="2009-12-13T00:00:00"/>
        <d v="2009-09-08T00:00:00"/>
        <d v="2009-09-15T00:00:00"/>
        <d v="2009-01-15T00:00:00"/>
        <d v="2009-06-22T00:00:00"/>
        <d v="2009-07-20T00:00:00"/>
        <d v="2009-07-24T00:00:00"/>
        <d v="2009-02-17T00:00:00"/>
        <d v="2009-06-06T00:00:00"/>
        <d v="2009-02-24T00:00:00"/>
        <d v="2009-03-17T00:00:00"/>
        <d v="2008-06-15T00:00:00"/>
        <d v="2008-07-09T00:00:00"/>
        <d v="2008-03-09T00:00:00"/>
        <d v="2008-05-17T00:00:00"/>
        <d v="2008-02-03T00:00:00"/>
        <d v="2008-01-21T00:00:00"/>
        <d v="2008-12-15T00:00:00"/>
        <d v="2008-06-26T00:00:00"/>
        <d v="2008-02-25T00:00:00"/>
        <d v="2008-04-14T00:00:00"/>
        <d v="2008-08-04T00:00:00"/>
        <d v="2008-09-03T00:00:00"/>
        <d v="2008-02-17T00:00:00"/>
        <d v="2008-05-06T00:00:00"/>
        <d v="2008-05-26T00:00:00"/>
        <d v="2008-11-06T00:00:00"/>
        <d v="2008-04-04T00:00:00"/>
        <d v="2008-07-21T00:00:00"/>
        <d v="2008-06-10T00:00:00"/>
        <d v="2008-06-11T00:00:00"/>
        <d v="2008-07-13T00:00:00"/>
        <d v="2008-01-09T00:00:00"/>
        <d v="2008-02-29T00:00:00"/>
        <d v="2008-07-20T00:00:00"/>
        <d v="2008-12-03T00:00:00"/>
        <d v="2008-01-03T00:00:00"/>
        <d v="2008-05-16T00:00:00"/>
        <d v="2008-09-01T00:00:00"/>
        <d v="2008-08-03T00:00:00"/>
        <d v="2008-06-04T00:00:00"/>
        <d v="2008-10-25T00:00:00"/>
        <d v="2008-02-27T00:00:00"/>
        <d v="2008-05-04T00:00:00"/>
        <d v="2008-01-11T00:00:00"/>
        <d v="2008-03-21T00:00:00"/>
        <d v="2008-09-11T00:00:00"/>
        <d v="2008-08-25T00:00:00"/>
        <d v="2008-08-07T00:00:00"/>
        <d v="2008-02-14T00:00:00"/>
        <d v="2008-11-15T00:00:00"/>
        <d v="2008-01-15T00:00:00"/>
        <d v="2008-08-12T00:00:00"/>
        <d v="2008-11-02T00:00:00"/>
        <d v="2008-02-19T00:00:00"/>
        <d v="2008-12-26T00:00:00"/>
        <d v="2008-07-16T00:00:00"/>
        <d v="2008-03-14T00:00:00"/>
        <d v="2008-06-12T00:00:00"/>
        <d v="2008-04-27T00:00:00"/>
        <d v="2008-07-11T00:00:00"/>
        <d v="2008-05-15T00:00:00"/>
        <d v="2008-01-02T00:00:00"/>
        <d v="2008-07-01T00:00:00"/>
        <d v="2008-10-18T00:00:00"/>
        <d v="2008-11-22T00:00:00"/>
        <d v="2008-02-22T00:00:00"/>
        <d v="2008-08-20T00:00:00"/>
        <d v="2008-08-16T00:00:00"/>
        <d v="2008-10-02T00:00:00"/>
        <d v="2008-01-04T00:00:00"/>
        <d v="2008-01-08T00:00:00"/>
        <d v="2008-05-12T00:00:00"/>
        <d v="2008-07-02T00:00:00"/>
        <d v="2008-01-26T00:00:00"/>
        <d v="2007-12-31T00:00:00"/>
        <d v="2008-09-27T00:00:00"/>
        <d v="2008-02-07T00:00:00"/>
        <d v="2008-12-16T00:00:00"/>
        <d v="2008-10-26T00:00:00"/>
        <d v="2008-01-19T00:00:00"/>
        <d v="2008-12-22T00:00:00"/>
        <d v="2008-02-12T00:00:00"/>
        <d v="2008-07-05T00:00:00"/>
        <d v="2008-10-14T00:00:00"/>
        <d v="2008-04-11T00:00:00"/>
        <d v="2008-01-31T00:00:00"/>
        <d v="2008-04-02T00:00:00"/>
        <d v="2008-06-02T00:00:00"/>
        <d v="2008-12-01T00:00:00"/>
        <d v="2008-01-18T00:00:00"/>
        <d v="2008-08-01T00:00:00"/>
        <d v="2008-06-27T00:00:00"/>
        <d v="2008-07-25T00:00:00"/>
        <d v="2008-05-03T00:00:00"/>
        <d v="2008-02-08T00:00:00"/>
        <d v="2008-07-18T00:00:00"/>
        <d v="2008-10-12T00:00:00"/>
        <d v="2008-08-21T00:00:00"/>
        <d v="2008-07-31T00:00:00"/>
        <d v="2008-04-15T00:00:00"/>
        <d v="2008-07-06T00:00:00"/>
        <d v="2008-02-18T00:00:00"/>
        <d v="2008-01-10T00:00:00"/>
        <d v="2008-01-25T00:00:00"/>
        <d v="2008-08-22T00:00:00"/>
        <d v="2008-06-14T00:00:00"/>
        <d v="2008-07-24T00:00:00"/>
        <d v="2008-03-06T00:00:00"/>
        <d v="2008-09-13T00:00:00"/>
        <d v="2008-11-12T00:00:00"/>
        <d v="2008-09-10T00:00:00"/>
        <d v="2008-10-31T00:00:00"/>
        <d v="2008-02-24T00:00:00"/>
        <d v="2008-05-01T00:00:00"/>
        <d v="2008-09-24T00:00:00"/>
        <d v="2008-06-30T00:00:00"/>
        <d v="2008-12-02T00:00:00"/>
        <d v="2008-08-14T00:00:00"/>
        <d v="2008-07-10T00:00:00"/>
        <d v="2008-05-23T00:00:00"/>
        <d v="2008-05-05T00:00:00"/>
        <d v="2008-07-12T00:00:00"/>
        <d v="2008-10-06T00:00:00"/>
        <d v="2008-09-09T00:00:00"/>
        <d v="2008-01-16T00:00:00"/>
        <d v="2008-10-16T00:00:00"/>
        <d v="2008-08-09T00:00:00"/>
        <d v="2008-06-05T00:00:00"/>
        <d v="2008-12-23T00:00:00"/>
        <d v="2008-09-05T00:00:00"/>
        <d v="2008-03-02T00:00:00"/>
        <d v="2008-05-08T00:00:00"/>
        <d v="2008-09-21T00:00:00"/>
        <d v="2008-06-25T00:00:00"/>
        <d v="2008-04-10T00:00:00"/>
        <d v="2008-02-09T00:00:00"/>
        <d v="2008-11-23T00:00:00"/>
        <d v="2008-01-17T00:00:00"/>
        <d v="2008-03-12T00:00:00"/>
        <d v="2008-03-26T00:00:00"/>
        <d v="2008-03-05T00:00:00"/>
        <d v="2008-11-17T00:00:00"/>
        <d v="2008-04-07T00:00:00"/>
        <d v="2008-06-21T00:00:00"/>
        <d v="2008-02-11T00:00:00"/>
        <d v="2008-06-20T00:00:00"/>
        <d v="2008-08-11T00:00:00"/>
        <d v="2008-07-26T00:00:00"/>
        <d v="2008-10-24T00:00:00"/>
        <d v="2008-03-19T00:00:00"/>
        <d v="2008-03-07T00:00:00"/>
        <d v="2008-01-12T00:00:00"/>
        <d v="2008-10-05T00:00:00"/>
        <d v="2008-09-19T00:00:00"/>
        <d v="2008-05-27T00:00:00"/>
        <d v="2008-07-23T00:00:00"/>
        <d v="2008-05-22T00:00:00"/>
        <d v="2008-05-07T00:00:00"/>
        <d v="2008-12-20T00:00:00"/>
        <d v="2008-11-18T00:00:00"/>
        <d v="2008-11-13T00:00:00"/>
        <d v="2008-07-04T00:00:00"/>
        <d v="2008-04-23T00:00:00"/>
        <d v="2008-02-01T00:00:00"/>
        <d v="2008-04-19T00:00:00"/>
        <d v="2008-08-19T00:00:00"/>
        <d v="2008-11-27T00:00:00"/>
        <d v="2008-03-03T00:00:00"/>
        <d v="2008-03-23T00:00:00"/>
        <d v="2008-12-12T00:00:00"/>
        <d v="2008-09-14T00:00:00"/>
        <d v="2008-05-18T00:00:00"/>
        <d v="2008-03-25T00:00:00"/>
        <d v="2008-03-16T00:00:00"/>
        <d v="2008-06-16T00:00:00"/>
        <d v="2008-01-06T00:00:00"/>
        <d v="2008-08-31T00:00:00"/>
        <d v="2008-10-08T00:00:00"/>
        <d v="2008-10-13T00:00:00"/>
        <d v="2008-08-13T00:00:00"/>
        <d v="2008-07-17T00:00:00"/>
        <d v="2008-02-13T00:00:00"/>
        <d v="2008-04-01T00:00:00"/>
        <d v="2008-11-24T00:00:00"/>
        <d v="2008-04-22T00:00:00"/>
        <d v="2008-08-17T00:00:00"/>
        <d v="2008-08-24T00:00:00"/>
        <d v="2008-04-13T00:00:00"/>
        <d v="2008-06-01T00:00:00"/>
        <d v="2008-06-07T00:00:00"/>
        <d v="2008-06-23T00:00:00"/>
        <d v="2008-11-25T00:00:00"/>
        <d v="2008-03-01T00:00:00"/>
        <d v="2008-09-12T00:00:00"/>
        <d v="2008-03-22T00:00:00"/>
        <d v="2008-04-16T00:00:00"/>
        <d v="2008-11-03T00:00:00"/>
        <d v="2008-05-25T00:00:00"/>
        <d v="2008-04-25T00:00:00"/>
        <d v="2008-09-06T00:00:00"/>
        <d v="2008-10-23T00:00:00"/>
        <d v="2008-01-14T00:00:00"/>
        <d v="2008-07-08T00:00:00"/>
        <d v="2008-02-02T00:00:00"/>
        <d v="2008-09-15T00:00:00"/>
        <d v="2008-05-09T00:00:00"/>
        <d v="2008-09-22T00:00:00"/>
        <d v="2008-06-06T00:00:00"/>
        <d v="2008-07-14T00:00:00"/>
        <d v="2008-01-24T00:00:00"/>
        <d v="2008-11-10T00:00:00"/>
        <d v="2008-10-01T00:00:00"/>
        <d v="2008-04-03T00:00:00"/>
        <d v="2008-08-06T00:00:00"/>
        <d v="2008-06-03T00:00:00"/>
        <d v="2008-11-16T00:00:00"/>
        <d v="2008-06-17T00:00:00"/>
        <d v="2008-03-13T00:00:00"/>
        <d v="2008-03-31T00:00:00"/>
        <d v="2008-11-21T00:00:00"/>
        <d v="2008-09-02T00:00:00"/>
        <d v="2007-11-22T00:00:00"/>
        <d v="2007-05-10T00:00:00"/>
        <d v="2007-03-19T00:00:00"/>
        <d v="2007-02-20T00:00:00"/>
        <d v="2007-05-17T00:00:00"/>
        <d v="2007-04-07T00:00:00"/>
        <d v="2007-06-16T00:00:00"/>
        <d v="2007-01-08T00:00:00"/>
        <d v="2007-11-08T00:00:00"/>
        <d v="2007-08-23T00:00:00"/>
        <d v="2007-04-12T00:00:00"/>
        <d v="2007-11-21T00:00:00"/>
        <d v="2007-07-24T00:00:00"/>
        <d v="2007-05-11T00:00:00"/>
        <d v="2007-03-04T00:00:00"/>
        <d v="2007-01-03T00:00:00"/>
        <d v="2007-02-17T00:00:00"/>
        <d v="2007-01-23T00:00:00"/>
        <d v="2007-11-15T00:00:00"/>
        <d v="2007-02-24T00:00:00"/>
        <d v="2007-12-12T00:00:00"/>
        <d v="2007-12-07T00:00:00"/>
        <d v="2007-01-22T00:00:00"/>
        <d v="2007-04-20T00:00:00"/>
        <d v="2007-09-16T00:00:00"/>
        <d v="2007-04-13T00:00:00"/>
        <d v="2007-02-22T00:00:00"/>
        <d v="2007-08-11T00:00:00"/>
        <d v="2007-11-12T00:00:00"/>
        <d v="2007-10-10T00:00:00"/>
        <d v="2007-04-25T00:00:00"/>
        <d v="2007-07-07T00:00:00"/>
        <d v="2007-09-27T00:00:00"/>
        <d v="2007-09-10T00:00:00"/>
        <d v="2007-05-27T00:00:00"/>
        <d v="2007-08-22T00:00:00"/>
        <d v="2007-10-16T00:00:00"/>
        <d v="2006-12-31T00:00:00"/>
        <d v="2007-12-05T00:00:00"/>
        <d v="2007-08-01T00:00:00"/>
        <d v="2007-01-24T00:00:00"/>
        <d v="2007-03-10T00:00:00"/>
        <d v="2007-12-11T00:00:00"/>
        <d v="2007-04-03T00:00:00"/>
        <d v="2007-04-21T00:00:00"/>
        <d v="2007-04-23T00:00:00"/>
        <d v="2007-05-16T00:00:00"/>
        <d v="2007-02-07T00:00:00"/>
        <d v="2007-11-11T00:00:00"/>
        <d v="2007-02-16T00:00:00"/>
        <d v="2007-11-25T00:00:00"/>
        <d v="2007-11-03T00:00:00"/>
        <d v="2007-03-07T00:00:00"/>
        <d v="2007-10-24T00:00:00"/>
        <d v="2007-08-15T00:00:00"/>
        <d v="2007-01-25T00:00:00"/>
        <d v="2007-11-13T00:00:00"/>
        <d v="2007-01-14T00:00:00"/>
        <d v="2007-01-15T00:00:00"/>
        <d v="2007-05-26T00:00:00"/>
        <d v="2007-11-27T00:00:00"/>
        <d v="2007-12-23T00:00:00"/>
        <d v="2007-07-08T00:00:00"/>
        <d v="2007-06-22T00:00:00"/>
        <d v="2007-11-04T00:00:00"/>
        <d v="2007-01-21T00:00:00"/>
        <d v="2007-06-14T00:00:00"/>
        <d v="2007-02-02T00:00:00"/>
        <d v="2007-12-18T00:00:00"/>
        <d v="2007-06-25T00:00:00"/>
        <d v="2007-02-28T00:00:00"/>
        <d v="2007-09-07T00:00:00"/>
        <d v="2007-10-08T00:00:00"/>
        <d v="2007-10-13T00:00:00"/>
        <d v="2007-11-17T00:00:00"/>
        <d v="2007-09-03T00:00:00"/>
        <d v="2007-08-02T00:00:00"/>
        <d v="2007-10-25T00:00:00"/>
        <d v="2007-02-23T00:00:00"/>
        <d v="2007-07-02T00:00:00"/>
        <d v="2007-10-01T00:00:00"/>
        <d v="2007-06-13T00:00:00"/>
        <d v="2007-05-09T00:00:00"/>
        <d v="2007-10-31T00:00:00"/>
        <d v="2007-10-26T00:00:00"/>
        <d v="2007-11-09T00:00:00"/>
        <d v="2007-07-14T00:00:00"/>
        <d v="2007-08-31T00:00:00"/>
        <d v="2007-01-16T00:00:00"/>
        <d v="2007-01-10T00:00:00"/>
        <d v="2007-06-11T00:00:00"/>
        <d v="2007-04-17T00:00:00"/>
        <d v="2007-07-11T00:00:00"/>
        <d v="2007-09-02T00:00:00"/>
        <d v="2007-08-17T00:00:00"/>
        <d v="2007-07-25T00:00:00"/>
        <d v="2007-07-10T00:00:00"/>
        <d v="2007-05-08T00:00:00"/>
        <d v="2007-07-31T00:00:00"/>
        <d v="2007-09-15T00:00:00"/>
        <d v="2007-04-02T00:00:00"/>
        <d v="2007-07-26T00:00:00"/>
        <d v="2007-06-30T00:00:00"/>
        <d v="2007-06-10T00:00:00"/>
        <d v="2007-08-21T00:00:00"/>
        <d v="2007-06-18T00:00:00"/>
        <d v="2007-10-15T00:00:00"/>
        <d v="2007-07-17T00:00:00"/>
        <d v="2007-09-21T00:00:00"/>
        <d v="2007-11-01T00:00:00"/>
        <d v="2007-09-19T00:00:00"/>
        <d v="2007-07-12T00:00:00"/>
        <d v="2007-11-07T00:00:00"/>
        <d v="2007-07-04T00:00:00"/>
        <d v="2007-04-11T00:00:00"/>
        <d v="2007-11-10T00:00:00"/>
        <d v="2007-05-07T00:00:00"/>
        <d v="2007-08-12T00:00:00"/>
        <d v="2007-09-26T00:00:00"/>
        <d v="2007-03-01T00:00:00"/>
        <d v="2007-05-02T00:00:00"/>
        <d v="2007-06-06T00:00:00"/>
        <d v="2007-01-20T00:00:00"/>
        <d v="2007-12-20T00:00:00"/>
        <d v="2007-02-12T00:00:00"/>
        <d v="2007-09-20T00:00:00"/>
        <d v="2007-02-21T00:00:00"/>
        <d v="2007-10-07T00:00:00"/>
        <d v="2007-01-18T00:00:00"/>
        <d v="2007-09-14T00:00:00"/>
        <d v="2007-02-03T00:00:00"/>
        <d v="2007-12-25T00:00:00"/>
        <d v="2007-03-11T00:00:00"/>
        <d v="2007-02-25T00:00:00"/>
        <d v="2007-07-01T00:00:00"/>
        <d v="2007-04-09T00:00:00"/>
        <d v="2007-09-13T00:00:00"/>
        <d v="2007-08-04T00:00:00"/>
        <d v="2007-08-06T00:00:00"/>
        <d v="2007-03-25T00:00:00"/>
        <d v="2007-10-27T00:00:00"/>
        <d v="2007-02-14T00:00:00"/>
        <d v="2007-02-15T00:00:00"/>
        <d v="2007-01-27T00:00:00"/>
        <d v="2007-04-06T00:00:00"/>
        <d v="2007-07-22T00:00:00"/>
        <d v="2007-02-11T00:00:00"/>
        <d v="2007-03-23T00:00:00"/>
        <d v="2007-04-26T00:00:00"/>
        <d v="2007-01-06T00:00:00"/>
        <d v="2007-01-12T00:00:00"/>
        <d v="2007-03-09T00:00:00"/>
        <d v="2007-01-11T00:00:00"/>
        <d v="2007-06-21T00:00:00"/>
        <d v="2007-03-31T00:00:00"/>
        <d v="2007-02-01T00:00:00"/>
        <d v="2007-01-04T00:00:00"/>
        <d v="2007-03-20T00:00:00"/>
        <d v="2007-10-21T00:00:00"/>
        <d v="2007-11-24T00:00:00"/>
        <d v="2007-09-06T00:00:00"/>
        <d v="2007-02-10T00:00:00"/>
        <d v="2007-04-30T00:00:00"/>
        <d v="2007-04-04T00:00:00"/>
        <d v="2007-12-27T00:00:00"/>
        <d v="2007-06-19T00:00:00"/>
        <d v="2007-06-27T00:00:00"/>
        <d v="2007-09-22T00:00:00"/>
        <d v="2007-04-19T00:00:00"/>
        <d v="2007-05-03T00:00:00"/>
        <d v="2007-08-20T00:00:00"/>
        <d v="2007-03-06T00:00:00"/>
        <d v="2007-10-20T00:00:00"/>
        <d v="2007-11-20T00:00:00"/>
        <d v="2007-03-13T00:00:00"/>
        <d v="2007-03-24T00:00:00"/>
        <d v="2007-01-26T00:00:00"/>
        <d v="2007-09-09T00:00:00"/>
        <d v="2007-01-05T00:00:00"/>
        <d v="2007-12-21T00:00:00"/>
        <d v="2007-07-05T00:00:00"/>
        <d v="2007-03-12T00:00:00"/>
        <d v="2007-01-02T00:00:00"/>
        <d v="2007-07-15T00:00:00"/>
        <d v="2007-10-17T00:00:00"/>
        <d v="2007-11-26T00:00:00"/>
        <d v="2007-06-01T00:00:00"/>
        <d v="2007-10-23T00:00:00"/>
        <d v="2007-04-10T00:00:00"/>
        <d v="2007-08-16T00:00:00"/>
        <d v="2007-01-17T00:00:00"/>
        <d v="2007-09-18T00:00:00"/>
        <d v="2007-07-13T00:00:00"/>
        <d v="2007-09-25T00:00:00"/>
        <d v="2007-07-16T00:00:00"/>
        <d v="2007-08-13T00:00:00"/>
        <d v="2007-06-08T00:00:00"/>
        <d v="2007-12-14T00:00:00"/>
        <d v="2007-07-03T00:00:00"/>
        <d v="2007-05-19T00:00:00"/>
        <d v="2007-06-17T00:00:00"/>
        <d v="2007-10-22T00:00:00"/>
        <d v="2007-09-17T00:00:00"/>
        <d v="2007-08-07T00:00:00"/>
        <d v="2007-06-07T00:00:00"/>
        <d v="2007-08-03T00:00:00"/>
        <d v="2007-02-05T00:00:00"/>
        <d v="2007-08-09T00:00:00"/>
        <d v="2007-05-13T00:00:00"/>
        <d v="2007-12-22T00:00:00"/>
        <d v="2007-09-05T00:00:00"/>
        <d v="2007-06-12T00:00:00"/>
        <d v="2007-05-15T00:00:00"/>
        <d v="2007-08-24T00:00:00"/>
        <d v="2006-01-15T00:00:00"/>
        <d v="2006-07-15T00:00:00"/>
        <d v="2006-11-19T00:00:00"/>
        <d v="2006-05-08T00:00:00"/>
        <d v="2006-05-26T00:00:00"/>
        <d v="2006-01-17T00:00:00"/>
        <d v="2006-05-12T00:00:00"/>
        <d v="2006-08-06T00:00:00"/>
        <d v="2006-02-27T00:00:00"/>
        <d v="2006-07-09T00:00:00"/>
        <d v="2005-12-31T00:00:00"/>
        <d v="2006-06-17T00:00:00"/>
        <d v="2006-05-27T00:00:00"/>
        <d v="2006-01-06T00:00:00"/>
        <d v="2006-06-09T00:00:00"/>
        <d v="2006-06-26T00:00:00"/>
        <d v="2006-06-12T00:00:00"/>
        <d v="2006-10-21T00:00:00"/>
        <d v="2006-03-17T00:00:00"/>
        <d v="2006-01-04T00:00:00"/>
        <d v="2006-07-20T00:00:00"/>
        <d v="2006-04-06T00:00:00"/>
        <d v="2006-11-13T00:00:00"/>
        <d v="2006-12-25T00:00:00"/>
        <d v="2006-05-16T00:00:00"/>
        <d v="2006-03-20T00:00:00"/>
        <d v="2006-12-11T00:00:00"/>
        <d v="2006-07-14T00:00:00"/>
        <d v="2006-06-24T00:00:00"/>
        <d v="2006-07-25T00:00:00"/>
        <d v="2006-01-03T00:00:00"/>
        <d v="2006-05-14T00:00:00"/>
        <d v="2006-10-13T00:00:00"/>
        <d v="2006-11-26T00:00:00"/>
        <d v="2006-06-15T00:00:00"/>
        <d v="2006-08-03T00:00:00"/>
        <d v="2006-12-12T00:00:00"/>
        <d v="2006-04-23T00:00:00"/>
        <d v="2006-08-19T00:00:00"/>
        <d v="2006-03-03T00:00:00"/>
        <d v="2006-09-03T00:00:00"/>
        <d v="2006-11-04T00:00:00"/>
        <d v="2006-06-30T00:00:00"/>
        <d v="2006-05-09T00:00:00"/>
        <d v="2006-03-13T00:00:00"/>
        <d v="2006-09-02T00:00:00"/>
        <d v="2006-04-30T00:00:00"/>
        <d v="2006-01-02T00:00:00"/>
        <d v="2006-11-17T00:00:00"/>
        <d v="2006-05-23T00:00:00"/>
        <d v="2006-01-14T00:00:00"/>
        <d v="2006-07-26T00:00:00"/>
        <d v="2006-01-23T00:00:00"/>
        <d v="2006-11-03T00:00:00"/>
        <d v="2006-12-04T00:00:00"/>
        <d v="2006-12-24T00:00:00"/>
        <d v="2006-08-20T00:00:00"/>
        <d v="2006-07-06T00:00:00"/>
        <d v="2006-12-17T00:00:00"/>
        <d v="2006-08-14T00:00:00"/>
        <d v="2006-02-09T00:00:00"/>
        <d v="2006-08-09T00:00:00"/>
        <d v="2006-09-06T00:00:00"/>
        <d v="2006-12-18T00:00:00"/>
        <d v="2006-05-21T00:00:00"/>
        <d v="2006-09-16T00:00:00"/>
        <d v="2006-09-01T00:00:00"/>
        <d v="2006-03-09T00:00:00"/>
        <d v="2006-01-25T00:00:00"/>
        <d v="2006-10-17T00:00:00"/>
        <d v="2006-02-24T00:00:00"/>
        <d v="2006-12-14T00:00:00"/>
        <d v="2006-07-18T00:00:00"/>
        <d v="2006-04-15T00:00:00"/>
        <d v="2006-11-16T00:00:00"/>
        <d v="2006-11-10T00:00:00"/>
        <d v="2006-05-20T00:00:00"/>
        <d v="2006-01-01T00:00:00"/>
        <d v="2006-12-01T00:00:00"/>
        <d v="2006-01-10T00:00:00"/>
        <d v="2006-02-22T00:00:00"/>
        <d v="2006-01-26T00:00:00"/>
        <d v="2006-09-26T00:00:00"/>
        <d v="2006-11-21T00:00:00"/>
        <d v="2006-11-18T00:00:00"/>
        <d v="2006-09-10T00:00:00"/>
        <d v="2006-08-10T00:00:00"/>
        <d v="2006-05-25T00:00:00"/>
        <d v="2006-03-24T00:00:00"/>
        <d v="2006-10-26T00:00:00"/>
        <d v="2006-01-07T00:00:00"/>
        <d v="2006-11-09T00:00:00"/>
        <d v="2006-06-13T00:00:00"/>
        <d v="2006-01-21T00:00:00"/>
        <d v="2006-10-10T00:00:00"/>
        <d v="2006-05-24T00:00:00"/>
        <d v="2006-03-26T00:00:00"/>
        <d v="2006-08-27T00:00:00"/>
        <d v="2006-05-15T00:00:00"/>
        <d v="2006-04-08T00:00:00"/>
        <d v="2006-08-25T00:00:00"/>
        <d v="2006-01-19T00:00:00"/>
        <d v="2006-09-25T00:00:00"/>
        <d v="2006-10-25T00:00:00"/>
        <d v="2006-10-24T00:00:00"/>
        <d v="2006-04-07T00:00:00"/>
        <d v="2006-10-14T00:00:00"/>
        <d v="2006-09-21T00:00:00"/>
        <d v="2006-10-07T00:00:00"/>
        <d v="2006-11-01T00:00:00"/>
        <d v="2006-03-02T00:00:00"/>
        <d v="2006-01-09T00:00:00"/>
        <d v="2006-04-09T00:00:00"/>
        <d v="2006-07-07T00:00:00"/>
        <d v="2006-08-02T00:00:00"/>
        <d v="2006-01-05T00:00:00"/>
        <d v="2006-12-02T00:00:00"/>
        <d v="2006-11-02T00:00:00"/>
        <d v="2006-03-15T00:00:00"/>
        <d v="2006-01-11T00:00:00"/>
        <d v="2006-12-05T00:00:00"/>
        <d v="2006-12-08T00:00:00"/>
        <d v="2006-02-18T00:00:00"/>
        <d v="2006-06-18T00:00:00"/>
        <d v="2006-10-09T00:00:00"/>
        <d v="2006-08-22T00:00:00"/>
        <d v="2006-07-21T00:00:00"/>
        <d v="2006-12-23T00:00:00"/>
        <d v="2006-02-16T00:00:00"/>
        <d v="2006-05-02T00:00:00"/>
        <d v="2006-04-03T00:00:00"/>
        <d v="2006-04-13T00:00:00"/>
        <d v="2006-07-04T00:00:00"/>
        <d v="2006-11-06T00:00:00"/>
        <d v="2006-09-24T00:00:00"/>
        <d v="2006-01-27T00:00:00"/>
        <d v="2006-06-23T00:00:00"/>
        <d v="2006-01-24T00:00:00"/>
        <d v="2006-03-06T00:00:00"/>
        <d v="2006-06-07T00:00:00"/>
        <d v="2006-03-12T00:00:00"/>
        <d v="2006-03-19T00:00:00"/>
        <d v="2006-03-23T00:00:00"/>
        <d v="2006-06-27T00:00:00"/>
        <d v="2006-06-16T00:00:00"/>
        <d v="2006-05-05T00:00:00"/>
        <d v="2006-10-03T00:00:00"/>
        <d v="2006-02-13T00:00:00"/>
        <d v="2006-09-04T00:00:00"/>
        <d v="2006-04-18T00:00:00"/>
        <d v="2006-02-08T00:00:00"/>
        <d v="2006-12-06T00:00:00"/>
        <d v="2006-04-24T00:00:00"/>
        <d v="2006-07-12T00:00:00"/>
        <d v="2006-11-24T00:00:00"/>
        <d v="2006-09-15T00:00:00"/>
        <d v="2006-05-17T00:00:00"/>
        <d v="2006-09-09T00:00:00"/>
        <d v="2006-01-13T00:00:00"/>
        <d v="2006-07-03T00:00:00"/>
        <d v="2006-09-19T00:00:00"/>
        <d v="2006-04-17T00:00:00"/>
        <d v="2006-05-07T00:00:00"/>
        <d v="2006-10-05T00:00:00"/>
        <d v="2006-08-17T00:00:00"/>
        <d v="2006-06-04T00:00:00"/>
        <d v="2006-12-13T00:00:00"/>
        <d v="2006-12-07T00:00:00"/>
        <d v="2006-04-05T00:00:00"/>
        <d v="2006-04-27T00:00:00"/>
        <d v="2006-04-14T00:00:00"/>
        <d v="2006-04-01T00:00:00"/>
        <d v="2006-02-26T00:00:00"/>
        <d v="2006-10-19T00:00:00"/>
        <d v="2006-03-21T00:00:00"/>
        <d v="2006-10-16T00:00:00"/>
        <d v="2006-03-07T00:00:00"/>
        <d v="2006-09-05T00:00:00"/>
        <d v="2006-05-11T00:00:00"/>
        <d v="2006-09-18T00:00:00"/>
        <d v="2006-01-31T00:00:00"/>
        <d v="2006-01-08T00:00:00"/>
        <d v="2006-01-20T00:00:00"/>
        <d v="2006-10-27T00:00:00"/>
        <d v="2006-07-23T00:00:00"/>
        <d v="2006-10-11T00:00:00"/>
        <d v="2006-07-16T00:00:00"/>
        <d v="2006-10-23T00:00:00"/>
        <d v="2006-11-20T00:00:00"/>
        <d v="2006-05-03T00:00:00"/>
        <d v="2006-08-05T00:00:00"/>
        <d v="2006-07-17T00:00:00"/>
        <d v="2006-02-23T00:00:00"/>
        <d v="2006-05-04T00:00:00"/>
        <d v="2006-11-07T00:00:00"/>
        <d v="2006-09-14T00:00:00"/>
        <d v="2006-04-26T00:00:00"/>
        <d v="2006-01-12T00:00:00"/>
        <d v="2006-02-28T00:00:00"/>
        <d v="2006-04-12T00:00:00"/>
        <d v="2006-04-25T00:00:00"/>
        <d v="2006-08-11T00:00:00"/>
        <d v="2006-10-01T00:00:00"/>
        <d v="2006-07-31T00:00:00"/>
        <d v="2006-04-04T00:00:00"/>
        <d v="2006-09-11T00:00:00"/>
        <d v="2005-01-02T00:00:00"/>
        <d v="2005-06-17T00:00:00"/>
        <d v="2005-07-14T00:00:00"/>
        <d v="2005-02-10T00:00:00"/>
        <d v="2005-04-14T00:00:00"/>
        <d v="2005-02-09T00:00:00"/>
        <d v="2005-02-11T00:00:00"/>
        <d v="2005-12-22T00:00:00"/>
        <d v="2005-06-30T00:00:00"/>
        <d v="2005-06-01T00:00:00"/>
        <d v="2005-05-06T00:00:00"/>
        <d v="2005-02-15T00:00:00"/>
        <d v="2005-08-01T00:00:00"/>
        <d v="2005-12-17T00:00:00"/>
        <d v="2005-12-21T00:00:00"/>
        <d v="2005-10-31T00:00:00"/>
        <d v="2005-09-07T00:00:00"/>
        <d v="2005-01-27T00:00:00"/>
        <d v="2005-10-11T00:00:00"/>
        <d v="2005-08-14T00:00:00"/>
        <d v="2005-02-20T00:00:00"/>
        <d v="2005-07-01T00:00:00"/>
        <d v="2005-09-18T00:00:00"/>
        <d v="2005-01-07T00:00:00"/>
        <d v="2005-11-04T00:00:00"/>
        <d v="2005-12-14T00:00:00"/>
        <d v="2005-04-13T00:00:00"/>
        <d v="2005-12-06T00:00:00"/>
        <d v="2005-08-11T00:00:00"/>
        <d v="2005-01-24T00:00:00"/>
        <d v="2005-02-18T00:00:00"/>
        <d v="2005-01-23T00:00:00"/>
        <d v="2005-01-22T00:00:00"/>
        <d v="2005-04-01T00:00:00"/>
        <d v="2005-01-16T00:00:00"/>
        <d v="2005-04-09T00:00:00"/>
        <d v="2005-01-20T00:00:00"/>
        <d v="2005-07-12T00:00:00"/>
        <d v="2005-10-04T00:00:00"/>
        <d v="2005-05-03T00:00:00"/>
        <d v="2005-07-05T00:00:00"/>
        <d v="2005-07-11T00:00:00"/>
        <d v="2005-02-03T00:00:00"/>
        <d v="2005-03-06T00:00:00"/>
        <d v="2005-09-19T00:00:00"/>
        <d v="2005-02-26T00:00:00"/>
        <d v="2005-06-19T00:00:00"/>
        <d v="2005-12-24T00:00:00"/>
        <d v="2005-03-24T00:00:00"/>
        <d v="2005-04-12T00:00:00"/>
        <d v="2005-11-08T00:00:00"/>
        <d v="2005-02-24T00:00:00"/>
        <d v="2005-06-25T00:00:00"/>
        <d v="2005-05-25T00:00:00"/>
        <d v="2005-07-17T00:00:00"/>
        <d v="2005-11-12T00:00:00"/>
        <d v="2005-08-23T00:00:00"/>
        <d v="2005-05-22T00:00:00"/>
        <d v="2005-09-05T00:00:00"/>
        <d v="2005-03-04T00:00:00"/>
        <d v="2005-11-27T00:00:00"/>
        <d v="2005-05-14T00:00:00"/>
        <d v="2005-11-21T00:00:00"/>
        <d v="2005-02-17T00:00:00"/>
        <d v="2005-06-02T00:00:00"/>
        <d v="2005-12-25T00:00:00"/>
        <d v="2005-10-23T00:00:00"/>
        <d v="2005-05-19T00:00:00"/>
        <d v="2005-04-30T00:00:00"/>
        <d v="2005-04-18T00:00:00"/>
        <d v="2005-10-03T00:00:00"/>
        <d v="2005-10-08T00:00:00"/>
        <d v="2005-06-18T00:00:00"/>
        <d v="2005-07-21T00:00:00"/>
        <d v="2005-01-04T00:00:00"/>
        <d v="2005-08-22T00:00:00"/>
        <d v="2005-05-16T00:00:00"/>
        <d v="2005-06-11T00:00:00"/>
        <d v="2005-11-20T00:00:00"/>
        <d v="2005-05-27T00:00:00"/>
        <d v="2005-01-17T00:00:00"/>
        <d v="2005-12-01T00:00:00"/>
        <d v="2005-07-23T00:00:00"/>
        <d v="2005-12-23T00:00:00"/>
        <d v="2005-11-09T00:00:00"/>
        <d v="2005-12-05T00:00:00"/>
        <d v="2005-03-25T00:00:00"/>
        <d v="2005-12-13T00:00:00"/>
        <d v="2005-10-02T00:00:00"/>
        <d v="2005-04-19T00:00:00"/>
        <d v="2005-09-12T00:00:00"/>
        <d v="2005-10-01T00:00:00"/>
        <d v="2005-10-21T00:00:00"/>
        <d v="2005-07-13T00:00:00"/>
        <d v="2005-10-15T00:00:00"/>
        <d v="2005-09-15T00:00:00"/>
        <d v="2005-01-01T00:00:00"/>
        <d v="2005-08-18T00:00:00"/>
        <d v="2005-03-07T00:00:00"/>
        <d v="2005-07-31T00:00:00"/>
        <d v="2005-01-09T00:00:00"/>
        <d v="2005-12-08T00:00:00"/>
        <d v="2005-01-21T00:00:00"/>
        <d v="2005-01-05T00:00:00"/>
        <d v="2005-07-26T00:00:00"/>
        <d v="2004-12-31T00:00:00"/>
        <d v="2005-01-06T00:00:00"/>
        <d v="2005-06-13T00:00:00"/>
        <d v="2005-10-27T00:00:00"/>
        <d v="2005-01-26T00:00:00"/>
        <d v="2005-11-22T00:00:00"/>
        <d v="2005-05-20T00:00:00"/>
        <d v="2005-01-13T00:00:00"/>
        <d v="2005-11-30T00:00:00"/>
        <d v="2005-10-05T00:00:00"/>
        <d v="2005-03-15T00:00:00"/>
        <d v="2005-08-27T00:00:00"/>
        <d v="2005-03-22T00:00:00"/>
        <d v="2005-10-19T00:00:00"/>
        <d v="2005-12-18T00:00:00"/>
        <d v="2005-04-25T00:00:00"/>
        <d v="2005-07-03T00:00:00"/>
        <d v="2005-02-05T00:00:00"/>
        <d v="2005-06-21T00:00:00"/>
        <d v="2005-10-16T00:00:00"/>
        <d v="2005-01-25T00:00:00"/>
        <d v="2005-08-05T00:00:00"/>
        <d v="2005-05-15T00:00:00"/>
        <d v="2005-12-04T00:00:00"/>
        <d v="2005-04-04T00:00:00"/>
        <d v="2005-03-27T00:00:00"/>
        <d v="2005-03-26T00:00:00"/>
        <d v="2005-04-17T00:00:00"/>
        <d v="2005-06-09T00:00:00"/>
        <d v="2005-01-19T00:00:00"/>
        <d v="2005-03-02T00:00:00"/>
        <d v="2005-10-17T00:00:00"/>
        <d v="2005-11-11T00:00:00"/>
        <d v="2005-11-15T00:00:00"/>
        <d v="2005-01-11T00:00:00"/>
        <d v="2005-11-07T00:00:00"/>
        <d v="2005-04-24T00:00:00"/>
        <d v="2005-11-16T00:00:00"/>
        <d v="2005-03-17T00:00:00"/>
        <d v="2005-08-13T00:00:00"/>
        <d v="2005-12-26T00:00:00"/>
        <d v="2005-02-19T00:00:00"/>
        <d v="2005-10-14T00:00:00"/>
        <d v="2005-10-12T00:00:00"/>
        <d v="2005-05-01T00:00:00"/>
        <d v="2005-02-25T00:00:00"/>
        <d v="2005-02-21T00:00:00"/>
        <d v="2005-05-26T00:00:00"/>
        <d v="2005-05-18T00:00:00"/>
        <d v="2005-02-12T00:00:00"/>
        <d v="2005-05-09T00:00:00"/>
        <d v="2005-04-16T00:00:00"/>
        <d v="2005-06-15T00:00:00"/>
        <d v="2005-10-26T00:00:00"/>
        <d v="2005-08-16T00:00:00"/>
        <d v="2005-04-20T00:00:00"/>
        <d v="2005-04-02T00:00:00"/>
        <d v="2005-12-11T00:00:00"/>
        <d v="2005-09-10T00:00:00"/>
        <d v="2005-06-06T00:00:00"/>
        <d v="2005-05-24T00:00:00"/>
        <d v="2005-10-24T00:00:00"/>
        <d v="2005-05-13T00:00:00"/>
        <d v="2005-07-18T00:00:00"/>
        <d v="2005-09-21T00:00:00"/>
        <d v="2005-06-23T00:00:00"/>
        <d v="2005-04-03T00:00:00"/>
        <d v="2005-11-03T00:00:00"/>
        <d v="2005-09-14T00:00:00"/>
        <d v="2005-11-19T00:00:00"/>
        <d v="2005-11-17T00:00:00"/>
        <d v="2005-08-04T00:00:00"/>
        <d v="2005-12-10T00:00:00"/>
        <d v="2005-08-15T00:00:00"/>
        <d v="2005-01-15T00:00:00"/>
        <d v="2005-06-12T00:00:00"/>
        <d v="2005-10-07T00:00:00"/>
        <d v="2005-04-27T00:00:00"/>
        <d v="2005-08-06T00:00:00"/>
        <d v="2005-06-27T00:00:00"/>
        <d v="2005-08-03T00:00:00"/>
        <d v="2005-08-21T00:00:00"/>
        <d v="2005-05-11T00:00:00"/>
        <d v="2005-03-12T00:00:00"/>
        <d v="2005-04-15T00:00:00"/>
        <d v="2005-05-23T00:00:00"/>
        <d v="2005-10-18T00:00:00"/>
        <d v="2005-08-02T00:00:00"/>
        <d v="2005-06-16T00:00:00"/>
        <d v="2005-12-15T00:00:00"/>
        <d v="2005-03-14T00:00:00"/>
        <d v="2005-07-15T00:00:00"/>
        <d v="2005-11-05T00:00:00"/>
        <d v="2005-09-23T00:00:00"/>
        <d v="2005-04-10T00:00:00"/>
        <d v="2005-11-18T00:00:00"/>
        <d v="2005-08-20T00:00:00"/>
        <d v="2004-01-31T00:00:00"/>
        <d v="2004-08-16T00:00:00"/>
        <d v="2004-11-20T00:00:00"/>
        <d v="2004-12-03T00:00:00"/>
        <d v="2004-01-22T00:00:00"/>
        <d v="2004-09-06T00:00:00"/>
        <d v="2004-06-19T00:00:00"/>
        <d v="2004-01-07T00:00:00"/>
        <d v="2004-01-05T00:00:00"/>
        <d v="2004-12-05T00:00:00"/>
        <d v="2004-11-10T00:00:00"/>
        <d v="2004-07-12T00:00:00"/>
        <d v="2004-01-06T00:00:00"/>
        <d v="2004-02-21T00:00:00"/>
        <d v="2004-01-27T00:00:00"/>
        <d v="2004-09-12T00:00:00"/>
        <d v="2004-01-14T00:00:00"/>
        <d v="2004-07-24T00:00:00"/>
        <d v="2004-07-19T00:00:00"/>
        <d v="2004-04-21T00:00:00"/>
        <d v="2004-07-23T00:00:00"/>
        <d v="2004-04-12T00:00:00"/>
        <d v="2004-12-11T00:00:00"/>
        <d v="2004-12-13T00:00:00"/>
        <d v="2004-09-19T00:00:00"/>
        <d v="2004-02-29T00:00:00"/>
        <d v="2004-08-19T00:00:00"/>
        <d v="2004-05-06T00:00:00"/>
        <d v="2004-12-04T00:00:00"/>
        <d v="2004-05-14T00:00:00"/>
        <d v="2004-07-31T00:00:00"/>
        <d v="2004-05-05T00:00:00"/>
        <d v="2004-04-23T00:00:00"/>
        <d v="2004-01-15T00:00:00"/>
        <d v="2004-09-24T00:00:00"/>
        <d v="2004-12-08T00:00:00"/>
        <d v="2004-09-01T00:00:00"/>
        <d v="2004-01-18T00:00:00"/>
        <d v="2004-06-10T00:00:00"/>
        <d v="2004-03-08T00:00:00"/>
        <d v="2004-12-21T00:00:00"/>
        <d v="2004-08-14T00:00:00"/>
        <d v="2004-02-13T00:00:00"/>
        <d v="2004-11-23T00:00:00"/>
        <d v="2004-12-25T00:00:00"/>
        <d v="2004-08-09T00:00:00"/>
        <d v="2004-03-09T00:00:00"/>
        <d v="2004-10-16T00:00:00"/>
        <d v="2004-07-16T00:00:00"/>
        <d v="2004-07-25T00:00:00"/>
        <d v="2004-06-05T00:00:00"/>
        <d v="2004-08-02T00:00:00"/>
        <d v="2004-09-18T00:00:00"/>
        <d v="2004-03-18T00:00:00"/>
        <d v="2004-07-03T00:00:00"/>
        <d v="2004-04-06T00:00:00"/>
        <d v="2004-11-22T00:00:00"/>
        <d v="2004-08-10T00:00:00"/>
        <d v="2004-11-21T00:00:00"/>
        <d v="2004-04-18T00:00:00"/>
        <d v="2004-02-02T00:00:00"/>
        <d v="2004-01-26T00:00:00"/>
        <d v="2004-03-19T00:00:00"/>
        <d v="2004-07-21T00:00:00"/>
        <d v="2004-09-02T00:00:00"/>
        <d v="2004-01-03T00:00:00"/>
        <d v="2004-02-24T00:00:00"/>
        <d v="2004-04-09T00:00:00"/>
        <d v="2004-01-11T00:00:00"/>
        <d v="2004-08-22T00:00:00"/>
        <d v="2004-11-06T00:00:00"/>
        <d v="2004-01-24T00:00:00"/>
        <d v="2004-06-16T00:00:00"/>
        <d v="2004-11-04T00:00:00"/>
        <d v="2004-07-07T00:00:00"/>
        <d v="2004-11-14T00:00:00"/>
        <d v="2004-02-16T00:00:00"/>
        <d v="2004-04-30T00:00:00"/>
        <d v="2004-05-09T00:00:00"/>
        <d v="2004-01-16T00:00:00"/>
        <d v="2004-01-12T00:00:00"/>
        <d v="2004-09-13T00:00:00"/>
        <d v="2004-04-25T00:00:00"/>
        <d v="2004-09-09T00:00:00"/>
        <d v="2004-02-26T00:00:00"/>
        <d v="2004-11-24T00:00:00"/>
        <d v="2004-05-24T00:00:00"/>
        <d v="2004-05-21T00:00:00"/>
        <d v="2004-05-20T00:00:00"/>
        <d v="2004-06-04T00:00:00"/>
        <d v="2004-05-11T00:00:00"/>
        <d v="2004-07-09T00:00:00"/>
        <d v="2004-06-02T00:00:00"/>
        <d v="2004-03-23T00:00:00"/>
        <d v="2004-09-22T00:00:00"/>
        <d v="2004-10-02T00:00:00"/>
        <d v="2004-05-23T00:00:00"/>
        <d v="2004-10-09T00:00:00"/>
        <d v="2004-09-16T00:00:00"/>
        <d v="2004-12-22T00:00:00"/>
        <d v="2004-10-31T00:00:00"/>
        <d v="2004-01-13T00:00:00"/>
        <d v="2004-11-17T00:00:00"/>
        <d v="2004-08-06T00:00:00"/>
        <d v="2004-04-04T00:00:00"/>
        <d v="2004-08-05T00:00:00"/>
        <d v="2004-01-25T00:00:00"/>
        <d v="2004-05-22T00:00:00"/>
        <d v="2004-03-20T00:00:00"/>
        <d v="2004-11-07T00:00:00"/>
        <d v="2004-02-08T00:00:00"/>
        <d v="2004-01-17T00:00:00"/>
        <d v="2004-02-25T00:00:00"/>
        <d v="2004-12-14T00:00:00"/>
        <d v="2004-03-13T00:00:00"/>
        <d v="2004-04-27T00:00:00"/>
        <d v="2004-06-07T00:00:00"/>
        <d v="2004-01-08T00:00:00"/>
        <d v="2004-10-27T00:00:00"/>
        <d v="2004-04-16T00:00:00"/>
        <d v="2004-11-05T00:00:00"/>
        <d v="2004-10-20T00:00:00"/>
        <d v="2004-01-04T00:00:00"/>
        <d v="2004-06-25T00:00:00"/>
        <d v="2004-05-18T00:00:00"/>
        <d v="2004-05-15T00:00:00"/>
        <d v="2004-08-07T00:00:00"/>
        <d v="2004-06-03T00:00:00"/>
        <d v="2003-12-31T00:00:00"/>
        <d v="2004-07-04T00:00:00"/>
        <d v="2004-04-10T00:00:00"/>
        <d v="2004-12-09T00:00:00"/>
        <d v="2004-03-01T00:00:00"/>
        <d v="2004-04-01T00:00:00"/>
        <d v="2004-06-09T00:00:00"/>
        <d v="2004-08-11T00:00:00"/>
        <d v="2004-05-12T00:00:00"/>
        <d v="2004-06-21T00:00:00"/>
        <d v="2004-09-07T00:00:00"/>
        <d v="2004-08-24T00:00:00"/>
        <d v="2004-10-12T00:00:00"/>
        <d v="2004-07-01T00:00:00"/>
        <d v="2004-02-12T00:00:00"/>
        <d v="2004-08-12T00:00:00"/>
        <d v="2004-09-10T00:00:00"/>
        <d v="2004-02-07T00:00:00"/>
        <d v="2004-12-10T00:00:00"/>
        <d v="2004-05-04T00:00:00"/>
        <d v="2004-08-31T00:00:00"/>
        <d v="2004-07-02T00:00:00"/>
        <d v="2004-12-16T00:00:00"/>
        <d v="2004-11-18T00:00:00"/>
        <d v="2004-09-03T00:00:00"/>
        <d v="2004-11-26T00:00:00"/>
        <d v="2004-02-19T00:00:00"/>
        <d v="2004-07-05T00:00:00"/>
        <d v="2004-11-25T00:00:00"/>
        <d v="2004-07-06T00:00:00"/>
        <d v="2004-11-27T00:00:00"/>
        <d v="2004-04-24T00:00:00"/>
        <d v="2004-10-11T00:00:00"/>
        <d v="2004-08-15T00:00:00"/>
        <d v="2004-01-20T00:00:00"/>
        <d v="2004-08-17T00:00:00"/>
        <d v="2004-07-10T00:00:00"/>
        <d v="2004-02-18T00:00:00"/>
        <d v="2004-06-15T00:00:00"/>
        <d v="2004-01-19T00:00:00"/>
        <d v="2004-06-12T00:00:00"/>
        <d v="2004-10-01T00:00:00"/>
        <d v="2004-10-17T00:00:00"/>
        <d v="2004-03-07T00:00:00"/>
        <d v="2004-02-14T00:00:00"/>
        <d v="2004-06-17T00:00:00"/>
        <d v="2004-12-24T00:00:00"/>
        <d v="2004-01-02T00:00:00"/>
        <d v="2004-10-14T00:00:00"/>
        <d v="2004-05-13T00:00:00"/>
        <d v="2004-04-26T00:00:00"/>
        <d v="2004-03-04T00:00:00"/>
        <d v="2004-05-02T00:00:00"/>
        <d v="2004-08-21T00:00:00"/>
        <d v="2004-02-27T00:00:00"/>
        <d v="2004-03-03T00:00:00"/>
        <d v="2004-11-09T00:00:00"/>
        <d v="2004-07-11T00:00:00"/>
        <d v="2004-07-14T00:00:00"/>
        <d v="2004-10-07T00:00:00"/>
        <d v="2004-10-05T00:00:00"/>
        <d v="2004-02-11T00:00:00"/>
        <d v="2004-02-06T00:00:00"/>
        <d v="2004-06-20T00:00:00"/>
        <d v="2004-03-02T00:00:00"/>
        <d v="2004-07-08T00:00:00"/>
        <d v="2004-03-12T00:00:00"/>
        <d v="2004-05-08T00:00:00"/>
        <d v="2004-06-27T00:00:00"/>
        <d v="2004-08-18T00:00:00"/>
        <d v="2004-03-17T00:00:00"/>
        <d v="2004-09-23T00:00:00"/>
        <d v="2004-01-01T00:00:00"/>
        <d v="2004-12-15T00:00:00"/>
        <d v="2003-12-04T00:00:00"/>
        <d v="2003-02-25T00:00:00"/>
        <d v="2003-01-07T00:00:00"/>
        <d v="2003-03-12T00:00:00"/>
        <d v="2003-08-12T00:00:00"/>
        <d v="2003-04-13T00:00:00"/>
        <d v="2003-08-19T00:00:00"/>
        <d v="2003-01-25T00:00:00"/>
        <d v="2003-03-26T00:00:00"/>
        <d v="2003-10-05T00:00:00"/>
        <d v="2003-11-15T00:00:00"/>
        <d v="2003-01-18T00:00:00"/>
        <d v="2003-06-21T00:00:00"/>
        <d v="2003-01-01T00:00:00"/>
        <d v="2003-07-05T00:00:00"/>
        <d v="2003-12-23T00:00:00"/>
        <d v="2003-10-31T00:00:00"/>
        <d v="2003-08-04T00:00:00"/>
        <d v="2003-11-14T00:00:00"/>
        <d v="2003-08-08T00:00:00"/>
        <d v="2003-04-05T00:00:00"/>
        <d v="2003-09-12T00:00:00"/>
        <d v="2003-04-30T00:00:00"/>
        <d v="2003-09-13T00:00:00"/>
        <d v="2003-08-13T00:00:00"/>
        <d v="2003-07-21T00:00:00"/>
        <d v="2003-02-12T00:00:00"/>
        <d v="2003-07-12T00:00:00"/>
        <d v="2003-09-14T00:00:00"/>
        <d v="2003-03-11T00:00:00"/>
        <d v="2003-01-14T00:00:00"/>
        <d v="2003-02-03T00:00:00"/>
        <d v="2003-06-17T00:00:00"/>
        <d v="2003-09-22T00:00:00"/>
        <d v="2003-11-02T00:00:00"/>
        <d v="2003-04-06T00:00:00"/>
        <d v="2003-10-17T00:00:00"/>
        <d v="2003-10-21T00:00:00"/>
        <d v="2003-02-14T00:00:00"/>
        <d v="2003-10-02T00:00:00"/>
        <d v="2003-02-10T00:00:00"/>
        <d v="2003-01-03T00:00:00"/>
        <d v="2003-03-10T00:00:00"/>
        <d v="2003-04-11T00:00:00"/>
        <d v="2003-08-27T00:00:00"/>
        <d v="2003-12-01T00:00:00"/>
        <d v="2003-09-07T00:00:00"/>
        <d v="2003-08-23T00:00:00"/>
        <d v="2003-11-12T00:00:00"/>
        <d v="2003-06-26T00:00:00"/>
        <d v="2003-09-06T00:00:00"/>
        <d v="2003-07-24T00:00:00"/>
        <d v="2003-09-15T00:00:00"/>
        <d v="2003-01-12T00:00:00"/>
        <d v="2003-11-04T00:00:00"/>
        <d v="2003-05-16T00:00:00"/>
        <d v="2003-05-21T00:00:00"/>
        <d v="2003-08-26T00:00:00"/>
        <d v="2003-06-06T00:00:00"/>
        <d v="2003-10-08T00:00:00"/>
        <d v="2003-04-01T00:00:00"/>
        <d v="2003-01-11T00:00:00"/>
        <d v="2003-03-31T00:00:00"/>
        <d v="2003-04-03T00:00:00"/>
        <d v="2003-08-31T00:00:00"/>
        <d v="2003-03-19T00:00:00"/>
        <d v="2003-07-14T00:00:00"/>
        <d v="2003-10-20T00:00:00"/>
        <d v="2003-10-24T00:00:00"/>
        <d v="2003-01-22T00:00:00"/>
        <d v="2003-11-27T00:00:00"/>
        <d v="2003-12-12T00:00:00"/>
        <d v="2003-07-31T00:00:00"/>
        <d v="2003-05-13T00:00:00"/>
        <d v="2003-11-22T00:00:00"/>
        <d v="2003-05-01T00:00:00"/>
        <d v="2003-07-07T00:00:00"/>
        <d v="2003-11-06T00:00:00"/>
        <d v="2003-11-13T00:00:00"/>
        <d v="2003-04-19T00:00:00"/>
        <d v="2003-02-26T00:00:00"/>
        <d v="2003-09-03T00:00:00"/>
        <d v="2003-01-27T00:00:00"/>
        <d v="2003-05-11T00:00:00"/>
        <d v="2003-08-24T00:00:00"/>
        <d v="2003-02-13T00:00:00"/>
        <d v="2003-02-04T00:00:00"/>
        <d v="2003-12-16T00:00:00"/>
        <d v="2003-01-10T00:00:00"/>
        <d v="2003-03-20T00:00:00"/>
        <d v="2003-01-08T00:00:00"/>
        <d v="2003-06-09T00:00:00"/>
        <d v="2003-07-11T00:00:00"/>
        <d v="2003-05-23T00:00:00"/>
        <d v="2003-04-08T00:00:00"/>
        <d v="2003-03-21T00:00:00"/>
        <d v="2003-10-25T00:00:00"/>
        <d v="2003-02-21T00:00:00"/>
        <d v="2003-05-07T00:00:00"/>
        <d v="2003-01-06T00:00:00"/>
        <d v="2003-05-17T00:00:00"/>
        <d v="2003-11-17T00:00:00"/>
        <d v="2003-09-09T00:00:00"/>
        <d v="2003-02-06T00:00:00"/>
        <d v="2003-03-27T00:00:00"/>
        <d v="2003-06-02T00:00:00"/>
        <d v="2003-07-20T00:00:00"/>
        <d v="2003-11-05T00:00:00"/>
        <d v="2003-04-10T00:00:00"/>
        <d v="2003-03-01T00:00:00"/>
        <d v="2003-08-10T00:00:00"/>
        <d v="2003-04-09T00:00:00"/>
        <d v="2003-11-19T00:00:00"/>
        <d v="2003-07-27T00:00:00"/>
        <d v="2003-06-03T00:00:00"/>
        <d v="2003-09-21T00:00:00"/>
        <d v="2003-05-27T00:00:00"/>
        <d v="2003-01-26T00:00:00"/>
        <d v="2003-04-22T00:00:00"/>
        <d v="2003-06-20T00:00:00"/>
        <d v="2003-05-08T00:00:00"/>
        <d v="2003-05-09T00:00:00"/>
        <d v="2003-06-11T00:00:00"/>
        <d v="2003-07-01T00:00:00"/>
        <d v="2003-06-04T00:00:00"/>
        <d v="2003-01-21T00:00:00"/>
        <d v="2003-04-12T00:00:00"/>
        <d v="2003-10-14T00:00:00"/>
        <d v="2003-11-11T00:00:00"/>
        <d v="2003-03-25T00:00:00"/>
        <d v="2003-01-17T00:00:00"/>
        <d v="2003-06-14T00:00:00"/>
        <d v="2003-12-18T00:00:00"/>
        <d v="2003-07-17T00:00:00"/>
        <d v="2003-07-10T00:00:00"/>
        <d v="2003-07-03T00:00:00"/>
        <d v="2003-05-10T00:00:00"/>
        <d v="2003-02-19T00:00:00"/>
        <d v="2003-06-27T00:00:00"/>
        <d v="2002-12-31T00:00:00"/>
        <d v="2003-04-27T00:00:00"/>
        <d v="2003-05-02T00:00:00"/>
        <d v="2003-12-06T00:00:00"/>
        <d v="2003-12-09T00:00:00"/>
        <d v="2003-01-15T00:00:00"/>
        <d v="2003-06-13T00:00:00"/>
        <d v="2003-10-27T00:00:00"/>
        <d v="2003-07-09T00:00:00"/>
        <d v="2003-07-18T00:00:00"/>
        <d v="2003-06-18T00:00:00"/>
        <d v="2003-12-21T00:00:00"/>
        <d v="2003-12-02T00:00:00"/>
        <d v="2003-09-17T00:00:00"/>
        <d v="2003-04-24T00:00:00"/>
        <d v="2003-12-13T00:00:00"/>
        <d v="2003-09-02T00:00:00"/>
        <d v="2003-01-23T00:00:00"/>
        <d v="2003-01-16T00:00:00"/>
        <d v="2003-12-03T00:00:00"/>
        <d v="2003-09-27T00:00:00"/>
        <d v="2003-11-10T00:00:00"/>
        <d v="2003-04-07T00:00:00"/>
        <d v="2003-09-26T00:00:00"/>
        <d v="2003-07-02T00:00:00"/>
        <d v="2003-03-04T00:00:00"/>
        <d v="2003-06-16T00:00:00"/>
        <d v="2003-10-22T00:00:00"/>
        <d v="2003-04-04T00:00:00"/>
        <d v="2003-07-16T00:00:00"/>
        <d v="2003-05-31T00:00:00"/>
        <d v="2003-09-11T00:00:00"/>
        <d v="2003-04-23T00:00:00"/>
        <d v="2003-01-31T00:00:00"/>
        <d v="2003-10-23T00:00:00"/>
        <d v="2003-11-09T00:00:00"/>
        <d v="2003-12-20T00:00:00"/>
        <d v="2003-11-24T00:00:00"/>
        <d v="2003-08-02T00:00:00"/>
        <d v="2003-01-04T00:00:00"/>
        <d v="2003-02-05T00:00:00"/>
        <d v="2003-03-02T00:00:00"/>
        <d v="2003-11-16T00:00:00"/>
        <d v="2003-08-03T00:00:00"/>
        <d v="2003-06-05T00:00:00"/>
        <d v="2003-08-05T00:00:00"/>
        <d v="2003-09-04T00:00:00"/>
        <d v="2003-01-24T00:00:00"/>
        <d v="2003-02-08T00:00:00"/>
        <d v="2003-01-19T00:00:00"/>
        <d v="2003-09-08T00:00:00"/>
        <d v="2002-08-09T00:00:00"/>
        <d v="2002-01-10T00:00:00"/>
        <d v="2002-02-22T00:00:00"/>
        <d v="2002-09-14T00:00:00"/>
        <d v="2002-10-07T00:00:00"/>
        <d v="2002-07-12T00:00:00"/>
        <d v="2002-10-12T00:00:00"/>
        <d v="2002-10-10T00:00:00"/>
        <d v="2002-01-04T00:00:00"/>
        <d v="2002-09-03T00:00:00"/>
        <d v="2002-05-09T00:00:00"/>
        <d v="2002-11-03T00:00:00"/>
        <d v="2002-01-13T00:00:00"/>
        <d v="2002-06-23T00:00:00"/>
        <d v="2002-02-16T00:00:00"/>
        <d v="2002-06-09T00:00:00"/>
        <d v="2002-09-09T00:00:00"/>
        <d v="2002-11-26T00:00:00"/>
        <d v="2002-01-14T00:00:00"/>
        <d v="2002-01-18T00:00:00"/>
        <d v="2002-01-23T00:00:00"/>
        <d v="2002-03-12T00:00:00"/>
        <d v="2002-12-17T00:00:00"/>
        <d v="2002-12-02T00:00:00"/>
        <d v="2002-07-16T00:00:00"/>
        <d v="2002-09-19T00:00:00"/>
        <d v="2002-09-05T00:00:00"/>
        <d v="2002-06-16T00:00:00"/>
        <d v="2002-04-07T00:00:00"/>
        <d v="2002-04-21T00:00:00"/>
        <d v="2002-01-27T00:00:00"/>
        <d v="2002-02-10T00:00:00"/>
        <d v="2002-01-26T00:00:00"/>
        <d v="2002-03-18T00:00:00"/>
        <d v="2002-02-27T00:00:00"/>
        <d v="2002-10-26T00:00:00"/>
        <d v="2002-01-01T00:00:00"/>
        <d v="2002-06-05T00:00:00"/>
        <d v="2002-02-28T00:00:00"/>
        <d v="2002-04-18T00:00:00"/>
        <d v="2002-01-25T00:00:00"/>
        <d v="2002-11-01T00:00:00"/>
        <d v="2002-04-26T00:00:00"/>
        <d v="2002-03-20T00:00:00"/>
        <d v="2002-08-13T00:00:00"/>
        <d v="2002-12-13T00:00:00"/>
        <d v="2002-04-17T00:00:00"/>
        <d v="2002-06-22T00:00:00"/>
        <d v="2002-05-07T00:00:00"/>
        <d v="2002-05-13T00:00:00"/>
        <d v="2002-12-14T00:00:00"/>
        <d v="2002-09-16T00:00:00"/>
        <d v="2002-04-06T00:00:00"/>
        <d v="2002-01-07T00:00:00"/>
        <d v="2002-06-27T00:00:00"/>
        <d v="2002-07-02T00:00:00"/>
        <d v="2002-11-22T00:00:00"/>
        <d v="2002-01-06T00:00:00"/>
        <d v="2002-05-27T00:00:00"/>
        <d v="2002-12-20T00:00:00"/>
        <d v="2002-06-15T00:00:00"/>
        <d v="2002-12-10T00:00:00"/>
        <d v="2002-12-25T00:00:00"/>
        <d v="2002-04-05T00:00:00"/>
        <d v="2002-10-21T00:00:00"/>
        <d v="2002-10-02T00:00:00"/>
        <d v="2002-03-17T00:00:00"/>
        <d v="2002-03-05T00:00:00"/>
        <d v="2002-10-08T00:00:00"/>
        <d v="2002-08-01T00:00:00"/>
        <d v="2002-05-03T00:00:00"/>
        <d v="2002-03-13T00:00:00"/>
        <d v="2002-01-19T00:00:00"/>
        <d v="2002-05-31T00:00:00"/>
        <d v="2002-12-19T00:00:00"/>
        <d v="2002-01-16T00:00:00"/>
        <d v="2002-07-15T00:00:00"/>
        <d v="2002-02-08T00:00:00"/>
        <d v="2002-06-10T00:00:00"/>
        <d v="2002-07-05T00:00:00"/>
        <d v="2002-08-11T00:00:00"/>
        <d v="2002-05-26T00:00:00"/>
        <d v="2002-09-22T00:00:00"/>
        <d v="2002-06-30T00:00:00"/>
        <d v="2002-04-13T00:00:00"/>
        <d v="2002-03-21T00:00:00"/>
        <d v="2002-03-14T00:00:00"/>
        <d v="2002-09-10T00:00:00"/>
        <d v="2002-08-03T00:00:00"/>
        <d v="2002-10-11T00:00:00"/>
        <d v="2002-07-04T00:00:00"/>
        <d v="2002-03-07T00:00:00"/>
        <d v="2002-10-25T00:00:00"/>
        <d v="2002-12-24T00:00:00"/>
        <d v="2002-06-07T00:00:00"/>
        <d v="2002-04-30T00:00:00"/>
        <d v="2002-07-31T00:00:00"/>
        <d v="2002-11-04T00:00:00"/>
        <d v="2002-01-08T00:00:00"/>
        <d v="2002-02-15T00:00:00"/>
        <d v="2002-06-17T00:00:00"/>
        <d v="2002-04-22T00:00:00"/>
        <d v="2002-02-23T00:00:00"/>
        <d v="2002-10-31T00:00:00"/>
        <d v="2002-10-18T00:00:00"/>
        <d v="2002-10-15T00:00:00"/>
        <d v="2002-04-15T00:00:00"/>
        <d v="2002-12-11T00:00:00"/>
        <d v="2002-05-20T00:00:00"/>
        <d v="2002-12-21T00:00:00"/>
        <d v="2002-05-25T00:00:00"/>
        <d v="2002-01-17T00:00:00"/>
        <d v="2002-11-11T00:00:00"/>
        <d v="2002-09-25T00:00:00"/>
        <d v="2002-05-04T00:00:00"/>
        <d v="2002-02-18T00:00:00"/>
        <d v="2002-03-04T00:00:00"/>
        <d v="2002-08-12T00:00:00"/>
        <d v="2002-12-23T00:00:00"/>
        <d v="2002-06-13T00:00:00"/>
        <d v="2002-06-01T00:00:00"/>
        <d v="2002-09-17T00:00:00"/>
        <d v="2002-11-07T00:00:00"/>
        <d v="2002-04-03T00:00:00"/>
        <d v="2002-09-27T00:00:00"/>
        <d v="2002-05-08T00:00:00"/>
        <d v="2002-12-01T00:00:00"/>
        <d v="2002-11-14T00:00:00"/>
        <d v="2002-08-14T00:00:00"/>
        <d v="2002-12-16T00:00:00"/>
        <d v="2002-03-23T00:00:00"/>
        <d v="2002-02-20T00:00:00"/>
        <d v="2002-09-11T00:00:00"/>
        <d v="2002-01-21T00:00:00"/>
        <d v="2002-01-15T00:00:00"/>
        <d v="2002-07-06T00:00:00"/>
        <d v="2002-02-19T00:00:00"/>
        <d v="2002-06-21T00:00:00"/>
        <d v="2002-02-17T00:00:00"/>
        <d v="2002-11-09T00:00:00"/>
        <d v="2002-06-06T00:00:00"/>
        <d v="2002-10-19T00:00:00"/>
        <d v="2002-03-24T00:00:00"/>
        <d v="2002-02-09T00:00:00"/>
        <d v="2002-10-14T00:00:00"/>
        <d v="2002-06-04T00:00:00"/>
        <d v="2002-08-19T00:00:00"/>
        <d v="2002-01-22T00:00:00"/>
        <d v="2002-05-12T00:00:00"/>
        <d v="2002-08-26T00:00:00"/>
        <d v="2002-08-21T00:00:00"/>
        <d v="2002-02-25T00:00:00"/>
        <d v="2002-10-23T00:00:00"/>
        <d v="2002-01-05T00:00:00"/>
        <d v="2002-04-09T00:00:00"/>
        <d v="2002-03-26T00:00:00"/>
        <d v="2002-08-17T00:00:00"/>
        <d v="2002-11-24T00:00:00"/>
        <d v="2002-11-16T00:00:00"/>
        <d v="2002-01-02T00:00:00"/>
        <d v="2002-03-06T00:00:00"/>
        <d v="2002-09-23T00:00:00"/>
        <d v="2002-09-21T00:00:00"/>
        <d v="2002-09-20T00:00:00"/>
        <d v="2002-04-27T00:00:00"/>
        <d v="2002-07-03T00:00:00"/>
        <d v="2002-05-05T00:00:00"/>
        <d v="2002-07-19T00:00:00"/>
        <d v="2002-02-04T00:00:00"/>
        <d v="2002-07-23T00:00:00"/>
        <d v="2002-02-03T00:00:00"/>
        <d v="2002-11-30T00:00:00"/>
        <d v="2002-10-04T00:00:00"/>
        <d v="2002-01-09T00:00:00"/>
        <d v="2002-06-25T00:00:00"/>
        <d v="2002-05-19T00:00:00"/>
        <d v="2002-11-19T00:00:00"/>
        <d v="2002-02-05T00:00:00"/>
        <d v="2002-03-25T00:00:00"/>
        <d v="2002-07-22T00:00:00"/>
        <d v="2002-05-16T00:00:00"/>
        <d v="2002-04-14T00:00:00"/>
        <d v="2002-04-12T00:00:00"/>
        <d v="2002-05-21T00:00:00"/>
        <d v="2002-11-10T00:00:00"/>
        <d v="2002-11-02T00:00:00"/>
        <d v="2002-07-10T00:00:00"/>
        <d v="2002-10-24T00:00:00"/>
        <d v="2002-02-24T00:00:00"/>
        <d v="2002-06-20T00:00:00"/>
        <d v="2002-07-20T00:00:00"/>
        <d v="2002-06-24T00:00:00"/>
        <d v="2002-12-08T00:00:00"/>
        <d v="2002-09-30T00:00:00"/>
        <d v="2002-08-18T00:00:00"/>
        <d v="2002-04-01T00:00:00"/>
        <d v="2002-06-08T00:00:00"/>
        <d v="2002-05-01T00:00:00"/>
        <d v="2002-06-02T00:00:00"/>
        <d v="2002-05-14T00:00:00"/>
        <d v="2002-11-18T00:00:00"/>
        <d v="2002-11-25T00:00:00"/>
        <d v="2002-02-07T00:00:00"/>
        <d v="2002-07-18T00:00:00"/>
        <d v="2002-08-04T00:00:00"/>
        <d v="2002-11-21T00:00:00"/>
        <d v="2002-05-18T00:00:00"/>
        <d v="2002-09-08T00:00:00"/>
        <d v="2002-12-06T00:00:00"/>
        <d v="2002-05-22T00:00:00"/>
        <d v="2002-07-08T00:00:00"/>
        <d v="2002-04-19T00:00:00"/>
        <d v="2002-04-02T00:00:00"/>
        <d v="2001-03-16T00:00:00"/>
        <d v="2001-10-07T00:00:00"/>
        <d v="2001-06-21T00:00:00"/>
        <d v="2001-10-02T00:00:00"/>
        <d v="2001-02-10T00:00:00"/>
        <d v="2001-06-19T00:00:00"/>
        <d v="2001-02-07T00:00:00"/>
        <d v="2001-06-16T00:00:00"/>
        <d v="2001-11-11T00:00:00"/>
        <d v="2001-02-26T00:00:00"/>
        <d v="2001-06-27T00:00:00"/>
        <d v="2001-02-01T00:00:00"/>
        <d v="2001-09-06T00:00:00"/>
        <d v="2001-10-23T00:00:00"/>
        <d v="2001-01-16T00:00:00"/>
        <d v="2001-04-27T00:00:00"/>
        <d v="2001-08-01T00:00:00"/>
        <d v="2001-08-14T00:00:00"/>
        <d v="2001-02-27T00:00:00"/>
        <d v="2001-04-03T00:00:00"/>
        <d v="2001-10-09T00:00:00"/>
        <d v="2001-10-11T00:00:00"/>
        <d v="2001-03-07T00:00:00"/>
        <d v="2001-08-22T00:00:00"/>
        <d v="2001-06-25T00:00:00"/>
        <d v="2001-08-11T00:00:00"/>
        <d v="2001-12-26T00:00:00"/>
        <d v="2001-11-20T00:00:00"/>
        <d v="2001-04-14T00:00:00"/>
        <d v="2001-09-25T00:00:00"/>
        <d v="2001-05-26T00:00:00"/>
        <d v="2001-05-18T00:00:00"/>
        <d v="2001-08-02T00:00:00"/>
        <d v="2001-10-05T00:00:00"/>
        <d v="2001-11-21T00:00:00"/>
        <d v="2001-10-31T00:00:00"/>
        <d v="2001-04-07T00:00:00"/>
        <d v="2001-09-21T00:00:00"/>
        <d v="2001-05-12T00:00:00"/>
        <d v="2001-12-22T00:00:00"/>
        <d v="2001-10-04T00:00:00"/>
        <d v="2001-01-22T00:00:00"/>
        <d v="2001-05-16T00:00:00"/>
        <d v="2001-07-10T00:00:00"/>
        <d v="2001-11-19T00:00:00"/>
        <d v="2001-08-26T00:00:00"/>
        <d v="2001-09-12T00:00:00"/>
        <d v="2001-04-17T00:00:00"/>
        <d v="2001-06-01T00:00:00"/>
        <d v="2001-02-02T00:00:00"/>
        <d v="2001-03-06T00:00:00"/>
        <d v="2001-06-12T00:00:00"/>
        <d v="2001-11-24T00:00:00"/>
        <d v="2001-10-13T00:00:00"/>
        <d v="2001-03-09T00:00:00"/>
        <d v="2001-03-02T00:00:00"/>
        <d v="2001-06-07T00:00:00"/>
        <d v="2001-01-27T00:00:00"/>
        <d v="2001-01-03T00:00:00"/>
        <d v="2001-06-10T00:00:00"/>
        <d v="2001-12-10T00:00:00"/>
        <d v="2001-08-13T00:00:00"/>
        <d v="2001-01-20T00:00:00"/>
        <d v="2001-08-27T00:00:00"/>
        <d v="2001-05-10T00:00:00"/>
        <d v="2000-12-31T00:00:00"/>
        <d v="2001-01-25T00:00:00"/>
        <d v="2001-08-09T00:00:00"/>
        <d v="2001-02-14T00:00:00"/>
        <d v="2001-11-03T00:00:00"/>
        <d v="2001-01-07T00:00:00"/>
        <d v="2001-05-24T00:00:00"/>
        <d v="2001-02-21T00:00:00"/>
        <d v="2001-02-18T00:00:00"/>
        <d v="2001-01-11T00:00:00"/>
        <d v="2001-02-06T00:00:00"/>
        <d v="2001-12-02T00:00:00"/>
        <d v="2001-02-28T00:00:00"/>
        <d v="2001-03-18T00:00:00"/>
        <d v="2001-03-19T00:00:00"/>
        <d v="2001-04-21T00:00:00"/>
        <d v="2001-08-21T00:00:00"/>
        <d v="2001-01-13T00:00:00"/>
        <d v="2001-07-05T00:00:00"/>
        <d v="2001-10-18T00:00:00"/>
        <d v="2001-12-04T00:00:00"/>
        <d v="2001-10-12T00:00:00"/>
        <d v="2001-09-15T00:00:00"/>
        <d v="2001-09-17T00:00:00"/>
        <d v="2001-02-08T00:00:00"/>
        <d v="2001-04-19T00:00:00"/>
        <d v="2001-12-17T00:00:00"/>
        <d v="2001-09-19T00:00:00"/>
        <d v="2001-12-01T00:00:00"/>
        <d v="2001-01-26T00:00:00"/>
        <d v="2001-10-26T00:00:00"/>
        <d v="2001-06-26T00:00:00"/>
        <d v="2001-09-23T00:00:00"/>
        <d v="2001-05-27T00:00:00"/>
        <d v="2001-07-16T00:00:00"/>
        <d v="2001-07-13T00:00:00"/>
        <d v="2001-05-13T00:00:00"/>
        <d v="2001-06-15T00:00:00"/>
        <d v="2001-06-03T00:00:00"/>
        <d v="2001-08-25T00:00:00"/>
        <d v="2001-03-21T00:00:00"/>
        <d v="2001-04-23T00:00:00"/>
        <d v="2001-01-23T00:00:00"/>
        <d v="2001-06-04T00:00:00"/>
        <d v="2001-12-12T00:00:00"/>
        <d v="2001-08-17T00:00:00"/>
        <d v="2001-10-27T00:00:00"/>
        <d v="2001-07-18T00:00:00"/>
        <d v="2001-06-14T00:00:00"/>
        <d v="2001-04-15T00:00:00"/>
        <d v="2001-12-13T00:00:00"/>
        <d v="2001-05-08T00:00:00"/>
        <d v="2001-02-19T00:00:00"/>
        <d v="2001-10-24T00:00:00"/>
        <d v="2001-05-11T00:00:00"/>
        <d v="2001-01-15T00:00:00"/>
        <d v="2001-04-25T00:00:00"/>
        <d v="2001-12-09T00:00:00"/>
        <d v="2001-09-10T00:00:00"/>
        <d v="2001-01-04T00:00:00"/>
        <d v="2001-04-18T00:00:00"/>
        <d v="2001-11-05T00:00:00"/>
        <d v="2001-06-30T00:00:00"/>
        <d v="2001-03-01T00:00:00"/>
        <d v="2001-01-10T00:00:00"/>
        <d v="2001-08-23T00:00:00"/>
        <d v="2001-04-01T00:00:00"/>
        <d v="2001-03-31T00:00:00"/>
        <d v="2001-07-09T00:00:00"/>
        <d v="2001-08-24T00:00:00"/>
        <d v="2001-11-07T00:00:00"/>
        <d v="2001-01-06T00:00:00"/>
        <d v="2001-04-10T00:00:00"/>
        <d v="2001-04-20T00:00:00"/>
        <d v="2001-06-13T00:00:00"/>
        <d v="2001-02-16T00:00:00"/>
        <d v="2001-03-25T00:00:00"/>
        <d v="2001-12-11T00:00:00"/>
        <d v="2001-04-06T00:00:00"/>
        <d v="2001-05-21T00:00:00"/>
        <d v="2001-09-09T00:00:00"/>
        <d v="2001-03-23T00:00:00"/>
        <d v="2001-11-27T00:00:00"/>
        <d v="2001-06-05T00:00:00"/>
        <d v="2001-05-02T00:00:00"/>
        <d v="2001-02-23T00:00:00"/>
        <d v="2001-12-05T00:00:00"/>
        <d v="2001-07-01T00:00:00"/>
        <d v="2001-07-31T00:00:00"/>
        <d v="2001-02-24T00:00:00"/>
        <d v="2001-01-18T00:00:00"/>
        <d v="2001-06-06T00:00:00"/>
        <d v="2001-02-03T00:00:00"/>
        <d v="2001-09-16T00:00:00"/>
        <d v="2001-01-17T00:00:00"/>
        <d v="2001-05-03T00:00:00"/>
        <d v="2001-07-24T00:00:00"/>
        <d v="2001-12-08T00:00:00"/>
        <d v="2001-12-20T00:00:00"/>
        <d v="2001-04-05T00:00:00"/>
        <d v="2001-04-02T00:00:00"/>
        <d v="2001-01-05T00:00:00"/>
        <d v="2001-09-27T00:00:00"/>
        <d v="2001-01-08T00:00:00"/>
        <d v="2001-11-25T00:00:00"/>
        <d v="2001-11-01T00:00:00"/>
        <d v="2001-06-24T00:00:00"/>
        <d v="2001-11-23T00:00:00"/>
        <d v="2001-08-31T00:00:00"/>
        <d v="2001-08-20T00:00:00"/>
        <d v="2001-05-17T00:00:00"/>
        <d v="2001-10-16T00:00:00"/>
        <d v="2001-11-17T00:00:00"/>
        <d v="2001-08-07T00:00:00"/>
        <d v="2001-12-24T00:00:00"/>
        <d v="2001-05-20T00:00:00"/>
        <d v="2001-03-26T00:00:00"/>
        <d v="2001-12-23T00:00:00"/>
        <d v="2001-05-25T00:00:00"/>
        <d v="2001-02-17T00:00:00"/>
        <d v="2001-11-02T00:00:00"/>
        <d v="2001-05-09T00:00:00"/>
        <d v="2001-12-03T00:00:00"/>
        <d v="2001-07-12T00:00:00"/>
        <d v="2001-03-22T00:00:00"/>
        <d v="2001-03-03T00:00:00"/>
        <d v="2001-09-30T00:00:00"/>
        <d v="2001-11-18T00:00:00"/>
        <d v="2001-02-22T00:00:00"/>
        <d v="2001-12-18T00:00:00"/>
        <d v="2001-09-04T00:00:00"/>
        <d v="2001-04-04T00:00:00"/>
        <d v="2000-11-02T00:00:00"/>
        <d v="2000-05-17T00:00:00"/>
        <d v="2000-09-19T00:00:00"/>
        <d v="2000-10-09T00:00:00"/>
        <d v="2000-08-07T00:00:00"/>
        <d v="2000-01-08T00:00:00"/>
        <d v="2000-01-03T00:00:00"/>
        <d v="2000-01-18T00:00:00"/>
        <d v="2000-07-13T00:00:00"/>
        <d v="2000-05-21T00:00:00"/>
        <d v="2000-04-09T00:00:00"/>
        <d v="2000-04-13T00:00:00"/>
        <d v="2000-06-23T00:00:00"/>
        <d v="2000-07-11T00:00:00"/>
        <d v="2000-12-14T00:00:00"/>
        <d v="2000-10-01T00:00:00"/>
        <d v="2000-01-19T00:00:00"/>
        <d v="2000-02-06T00:00:00"/>
        <d v="2000-07-25T00:00:00"/>
        <d v="2000-11-25T00:00:00"/>
        <d v="2000-10-14T00:00:00"/>
        <d v="2000-08-25T00:00:00"/>
        <d v="2000-01-31T00:00:00"/>
        <d v="2000-08-17T00:00:00"/>
        <d v="2000-08-01T00:00:00"/>
        <d v="2000-10-23T00:00:00"/>
        <d v="2000-06-21T00:00:00"/>
        <d v="2000-05-18T00:00:00"/>
        <d v="2000-09-16T00:00:00"/>
        <d v="2000-11-19T00:00:00"/>
        <d v="2000-05-03T00:00:00"/>
        <d v="2000-11-15T00:00:00"/>
        <d v="2000-09-08T00:00:00"/>
        <d v="2000-02-10T00:00:00"/>
        <d v="2000-04-20T00:00:00"/>
        <d v="2000-01-12T00:00:00"/>
        <d v="2000-10-26T00:00:00"/>
        <d v="2000-04-24T00:00:00"/>
        <d v="2000-09-01T00:00:00"/>
        <d v="2000-06-15T00:00:00"/>
        <d v="2000-04-25T00:00:00"/>
        <d v="2000-11-06T00:00:00"/>
        <d v="2000-03-21T00:00:00"/>
        <d v="2000-06-20T00:00:00"/>
        <d v="2000-04-07T00:00:00"/>
        <d v="2000-01-24T00:00:00"/>
        <d v="2000-08-16T00:00:00"/>
        <d v="2000-02-02T00:00:00"/>
        <d v="2000-05-04T00:00:00"/>
        <d v="2000-10-24T00:00:00"/>
        <d v="2000-10-06T00:00:00"/>
        <d v="2000-03-24T00:00:00"/>
        <d v="2000-11-08T00:00:00"/>
        <d v="2000-03-06T00:00:00"/>
        <d v="2000-04-22T00:00:00"/>
        <d v="2000-06-19T00:00:00"/>
        <d v="2000-03-03T00:00:00"/>
        <d v="2000-05-16T00:00:00"/>
        <d v="2000-08-08T00:00:00"/>
        <d v="2000-08-23T00:00:00"/>
        <d v="2000-02-24T00:00:00"/>
        <d v="2000-05-15T00:00:00"/>
        <d v="2000-08-02T00:00:00"/>
        <d v="2000-07-31T00:00:00"/>
        <d v="2000-09-21T00:00:00"/>
        <d v="2000-01-23T00:00:00"/>
        <d v="2000-10-22T00:00:00"/>
        <d v="2000-06-07T00:00:00"/>
        <d v="2000-01-04T00:00:00"/>
        <d v="2000-02-09T00:00:00"/>
        <d v="2000-01-01T00:00:00"/>
        <d v="2000-06-02T00:00:00"/>
        <d v="2000-11-01T00:00:00"/>
        <d v="2000-10-19T00:00:00"/>
        <d v="2000-02-16T00:00:00"/>
        <d v="2000-12-08T00:00:00"/>
        <d v="2000-05-23T00:00:00"/>
        <d v="2000-08-05T00:00:00"/>
        <d v="2000-08-14T00:00:00"/>
        <d v="1999-12-31T00:00:00"/>
        <d v="2000-07-27T00:00:00"/>
        <d v="2000-10-25T00:00:00"/>
        <d v="2000-10-16T00:00:00"/>
        <d v="2000-06-16T00:00:00"/>
        <d v="2000-06-18T00:00:00"/>
        <d v="2000-10-15T00:00:00"/>
        <d v="2000-11-30T00:00:00"/>
        <d v="2000-04-26T00:00:00"/>
        <d v="2000-09-24T00:00:00"/>
        <d v="2000-09-05T00:00:00"/>
        <d v="2000-05-31T00:00:00"/>
        <d v="2000-02-11T00:00:00"/>
        <d v="2000-03-05T00:00:00"/>
        <d v="2000-11-24T00:00:00"/>
        <d v="2000-09-11T00:00:00"/>
        <d v="2000-12-27T00:00:00"/>
        <d v="2000-12-11T00:00:00"/>
        <d v="2000-08-04T00:00:00"/>
        <d v="2000-02-21T00:00:00"/>
        <d v="2000-04-11T00:00:00"/>
        <d v="2000-04-16T00:00:00"/>
        <d v="2000-03-13T00:00:00"/>
        <d v="2000-03-14T00:00:00"/>
        <d v="2000-05-27T00:00:00"/>
        <d v="2000-12-12T00:00:00"/>
        <d v="2000-04-01T00:00:00"/>
        <d v="2000-11-16T00:00:00"/>
        <d v="2000-05-25T00:00:00"/>
        <d v="2000-11-20T00:00:00"/>
        <d v="2000-12-25T00:00:00"/>
        <d v="2000-03-09T00:00:00"/>
        <d v="2000-02-03T00:00:00"/>
        <d v="2000-04-27T00:00:00"/>
        <d v="2000-01-10T00:00:00"/>
        <d v="2000-08-12T00:00:00"/>
        <d v="2000-02-13T00:00:00"/>
        <d v="2000-05-20T00:00:00"/>
        <d v="2000-10-11T00:00:00"/>
        <d v="2000-11-22T00:00:00"/>
        <d v="2000-06-26T00:00:00"/>
        <d v="2000-03-23T00:00:00"/>
        <d v="2000-01-11T00:00:00"/>
        <d v="2000-08-15T00:00:00"/>
        <d v="2000-02-15T00:00:00"/>
        <d v="2000-01-27T00:00:00"/>
        <d v="2000-12-07T00:00:00"/>
        <d v="2000-08-13T00:00:00"/>
        <d v="2000-08-21T00:00:00"/>
        <d v="2000-12-05T00:00:00"/>
        <d v="2000-01-07T00:00:00"/>
        <d v="2000-08-03T00:00:00"/>
        <d v="2000-09-30T00:00:00"/>
        <d v="2000-12-16T00:00:00"/>
        <d v="2000-03-22T00:00:00"/>
        <d v="2000-07-08T00:00:00"/>
        <d v="2000-11-11T00:00:00"/>
        <d v="2000-10-31T00:00:00"/>
        <d v="2000-01-22T00:00:00"/>
        <d v="2000-01-14T00:00:00"/>
        <d v="2000-05-19T00:00:00"/>
        <d v="2000-08-20T00:00:00"/>
        <d v="2000-11-27T00:00:00"/>
        <d v="2000-12-03T00:00:00"/>
        <d v="2000-07-03T00:00:00"/>
        <d v="2000-05-12T00:00:00"/>
        <d v="2000-03-01T00:00:00"/>
        <d v="2000-11-17T00:00:00"/>
        <d v="2000-06-22T00:00:00"/>
        <d v="2000-06-11T00:00:00"/>
        <d v="2000-01-21T00:00:00"/>
        <d v="2000-06-13T00:00:00"/>
        <d v="2000-05-07T00:00:00"/>
        <d v="2000-03-08T00:00:00"/>
        <d v="2000-09-12T00:00:00"/>
        <d v="2000-09-22T00:00:00"/>
        <d v="2000-04-19T00:00:00"/>
        <d v="2000-04-17T00:00:00"/>
        <d v="2000-06-08T00:00:00"/>
        <d v="2000-05-09T00:00:00"/>
        <d v="2000-07-15T00:00:00"/>
        <d v="2000-09-07T00:00:00"/>
        <d v="2000-01-17T00:00:00"/>
        <d v="2000-03-10T00:00:00"/>
        <d v="2000-02-18T00:00:00"/>
        <d v="2000-10-13T00:00:00"/>
        <d v="2000-08-18T00:00:00"/>
        <d v="2000-05-01T00:00:00"/>
        <d v="2000-10-05T00:00:00"/>
        <d v="2000-09-06T00:00:00"/>
        <d v="2000-07-26T00:00:00"/>
        <d v="2000-09-03T00:00:00"/>
        <d v="2000-02-04T00:00:00"/>
        <d v="2000-01-02T00:00:00"/>
        <d v="2000-06-17T00:00:00"/>
        <d v="2000-11-07T00:00:00"/>
        <d v="2000-07-06T00:00:00"/>
        <d v="2000-05-11T00:00:00"/>
        <d v="2000-07-09T00:00:00"/>
        <d v="2000-12-26T00:00:00"/>
        <d v="2000-03-31T00:00:00"/>
        <d v="2000-01-06T00:00:00"/>
        <d v="2000-09-13T00:00:00"/>
        <d v="2000-03-07T00:00:00"/>
        <d v="2000-07-02T00:00:00"/>
        <d v="2000-02-07T00:00:00"/>
        <d v="2000-01-15T00:00:00"/>
        <d v="2000-04-04T00:00:00"/>
        <d v="2000-07-18T00:00:00"/>
        <d v="2000-02-01T00:00:00"/>
        <d v="2000-02-14T00:00:00"/>
        <d v="2000-09-25T00:00:00"/>
        <d v="2000-04-10T00:00:00"/>
        <d v="2000-07-17T00:00:00"/>
        <d v="2000-03-12T00:00:00"/>
        <d v="2000-02-26T00:00:00"/>
        <d v="2000-07-24T00:00:00"/>
        <d v="2000-01-25T00:00:00"/>
      </sharedItems>
      <fieldGroup par="18" base="5">
        <rangePr groupBy="months" startDate="1999-12-31T00:00:00" endDate="2009-12-28T00:00:00"/>
        <groupItems count="14">
          <s v="&lt;31/12/199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8/12/2009"/>
        </groupItems>
      </fieldGroup>
    </cacheField>
    <cacheField name="VIAGEM" numFmtId="14">
      <sharedItems containsSemiMixedTypes="0" containsNonDate="0" containsDate="1" containsString="0" minDate="1999-12-31T02:30:45" maxDate="2010-01-05T06:18:58" count="3112">
        <d v="2009-09-19T05:51:14"/>
        <d v="2009-12-08T09:14:26"/>
        <d v="2009-09-22T04:23:07"/>
        <d v="2009-09-27T18:17:26"/>
        <d v="2009-02-05T23:16:06"/>
        <d v="2009-04-26T07:22:41"/>
        <d v="2009-11-15T01:36:53"/>
        <d v="2009-05-01T07:40:29"/>
        <d v="2009-11-20T13:22:54"/>
        <d v="2009-05-27T05:41:54"/>
        <d v="2009-07-15T23:12:01"/>
        <d v="2009-01-22T01:19:51"/>
        <d v="2009-06-28T10:47:52"/>
        <d v="2009-10-29T08:23:23"/>
        <d v="2009-07-11T09:20:00"/>
        <d v="2009-05-22T01:47:29"/>
        <d v="2009-05-17T14:13:56"/>
        <d v="2009-12-29T17:57:42"/>
        <d v="2009-04-18T03:53:21"/>
        <d v="2009-09-14T04:43:30"/>
        <d v="2009-07-02T10:19:42"/>
        <d v="2009-08-03T06:23:58"/>
        <d v="2009-04-17T20:16:56"/>
        <d v="2009-12-08T16:43:32"/>
        <d v="2009-08-07T10:08:26"/>
        <d v="2009-02-27T22:46:35"/>
        <d v="2009-02-06T11:26:44"/>
        <d v="2009-11-24T17:18:14"/>
        <d v="2009-01-31T23:26:02"/>
        <d v="2009-03-17T07:39:43"/>
        <d v="2009-08-06T11:59:16"/>
        <d v="2009-12-21T06:42:31"/>
        <d v="2009-03-28T21:02:53"/>
        <d v="2009-10-16T00:42:19"/>
        <d v="2009-07-19T22:08:02"/>
        <d v="2009-11-07T07:11:28"/>
        <d v="2009-04-14T16:36:54"/>
        <d v="2009-09-04T20:43:19"/>
        <d v="2009-01-20T02:04:08"/>
        <d v="2009-06-01T08:32:07"/>
        <d v="2009-05-07T15:10:09"/>
        <d v="2009-12-10T01:38:36"/>
        <d v="2009-12-14T00:39:54"/>
        <d v="2009-08-21T19:10:05"/>
        <d v="2009-03-06T20:25:29"/>
        <d v="2009-04-07T09:08:50"/>
        <d v="2009-02-04T18:10:06"/>
        <d v="2009-01-16T06:07:29"/>
        <d v="2009-02-03T20:00:04"/>
        <d v="2009-09-28T00:58:34"/>
        <d v="2009-08-22T01:32:09"/>
        <d v="2009-11-16T19:06:48"/>
        <d v="2009-11-25T13:12:36"/>
        <d v="2009-02-23T12:10:27"/>
        <d v="2009-01-02T10:10:18"/>
        <d v="2009-07-05T02:10:21"/>
        <d v="2009-09-19T01:28:07"/>
        <d v="2009-08-14T18:11:18"/>
        <d v="2009-06-30T00:07:37"/>
        <d v="2009-04-04T22:03:11"/>
        <d v="2009-11-24T18:10:42"/>
        <d v="2009-09-03T10:14:09"/>
        <d v="2009-01-28T16:33:37"/>
        <d v="2009-12-09T11:54:19"/>
        <d v="2009-06-21T23:08:51"/>
        <d v="2009-01-20T06:50:12"/>
        <d v="2009-05-14T09:59:18"/>
        <d v="2009-01-28T02:35:56"/>
        <d v="2009-01-05T20:35:56"/>
        <d v="2009-02-05T07:27:24"/>
        <d v="2009-04-21T21:56:33"/>
        <d v="2009-05-16T17:17:41"/>
        <d v="2009-02-28T08:05:39"/>
        <d v="2009-11-06T02:32:21"/>
        <d v="2009-09-25T11:22:04"/>
        <d v="2009-06-23T05:35:04"/>
        <d v="2009-07-24T12:08:39"/>
        <d v="2009-01-06T15:47:15"/>
        <d v="2009-01-15T12:45:22"/>
        <d v="2009-10-24T17:49:03"/>
        <d v="2009-06-18T00:12:45"/>
        <d v="2009-07-04T05:07:59"/>
        <d v="2009-06-10T11:04:13"/>
        <d v="2009-12-10T13:32:53"/>
        <d v="2009-10-22T08:58:40"/>
        <d v="2009-11-20T18:03:19"/>
        <d v="2009-08-20T18:15:22"/>
        <d v="2009-06-27T01:25:12"/>
        <d v="2009-11-25T10:39:36"/>
        <d v="2009-02-22T01:48:16"/>
        <d v="2009-08-29T13:37:21"/>
        <d v="2009-03-14T10:55:52"/>
        <d v="2009-02-24T06:19:03"/>
        <d v="2009-06-02T02:01:09"/>
        <d v="2009-03-24T15:53:36"/>
        <d v="2009-06-30T07:30:38"/>
        <d v="2009-10-19T13:52:32"/>
        <d v="2009-01-08T01:09:01"/>
        <d v="2009-03-01T18:03:03"/>
        <d v="2009-01-29T13:56:23"/>
        <d v="2009-10-11T15:11:22"/>
        <d v="2009-02-20T08:11:12"/>
        <d v="2009-04-28T21:01:53"/>
        <d v="2009-01-20T11:57:10"/>
        <d v="2009-09-13T10:46:17"/>
        <d v="2009-02-09T15:52:17"/>
        <d v="2009-04-14T00:24:34"/>
        <d v="2009-12-03T19:24:04"/>
        <d v="2009-07-24T02:53:33"/>
        <d v="2009-10-13T22:04:55"/>
        <d v="2009-04-14T23:17:12"/>
        <d v="2009-01-21T19:35:46"/>
        <d v="2009-06-24T00:15:16"/>
        <d v="2009-09-10T02:27:59"/>
        <d v="2009-09-22T18:55:21"/>
        <d v="2009-04-22T17:12:38"/>
        <d v="2009-11-18T22:41:08"/>
        <d v="2009-10-25T05:32:35"/>
        <d v="2009-04-23T23:01:37"/>
        <d v="2009-03-01T01:41:26"/>
        <d v="2009-02-16T03:36:12"/>
        <d v="2009-06-12T04:02:01"/>
        <d v="2009-01-09T23:11:16"/>
        <d v="2009-05-01T18:58:55"/>
        <d v="2009-07-16T17:35:31"/>
        <d v="2009-01-23T07:20:25"/>
        <d v="2009-12-11T07:58:44"/>
        <d v="2009-08-23T00:51:09"/>
        <d v="2009-10-19T11:52:36"/>
        <d v="2009-09-14T14:32:06"/>
        <d v="2009-09-17T10:15:03"/>
        <d v="2009-03-17T21:34:01"/>
        <d v="2009-07-29T13:12:48"/>
        <d v="2009-07-12T06:07:51"/>
        <d v="2009-01-14T23:23:18"/>
        <d v="2009-08-14T04:45:57"/>
        <d v="2009-11-01T00:44:39"/>
        <d v="2009-01-08T07:48:39"/>
        <d v="2009-12-21T10:58:01"/>
        <d v="2009-01-14T02:03:10"/>
        <d v="2009-11-21T17:23:42"/>
        <d v="2009-01-23T00:04:57"/>
        <d v="2009-12-04T13:32:44"/>
        <d v="2010-01-05T06:18:58"/>
        <d v="2009-10-08T07:59:03"/>
        <d v="2009-06-19T09:54:59"/>
        <d v="2009-06-22T22:25:53"/>
        <d v="2009-01-06T23:54:18"/>
        <d v="2009-05-13T11:14:41"/>
        <d v="2009-05-21T09:14:34"/>
        <d v="2009-07-27T00:43:28"/>
        <d v="2009-12-23T03:25:06"/>
        <d v="2009-03-10T05:26:01"/>
        <d v="2009-01-09T04:59:55"/>
        <d v="2009-05-02T10:30:03"/>
        <d v="2009-01-09T07:30:49"/>
        <d v="2009-11-12T12:49:29"/>
        <d v="2009-01-08T15:28:02"/>
        <d v="2009-05-01T13:58:51"/>
        <d v="2009-04-24T02:17:43"/>
        <d v="2009-01-14T11:37:55"/>
        <d v="2009-10-22T20:11:00"/>
        <d v="2009-11-18T11:13:43"/>
        <d v="2009-03-17T15:03:05"/>
        <d v="2009-01-27T04:43:51"/>
        <d v="2009-06-03T07:12:41"/>
        <d v="2009-07-21T01:12:25"/>
        <d v="2009-06-29T12:12:45"/>
        <d v="2009-11-26T00:38:27"/>
        <d v="2009-01-15T18:52:51"/>
        <d v="2009-06-20T14:06:27"/>
        <d v="2009-09-18T07:52:22"/>
        <d v="2009-07-13T08:00:56"/>
        <d v="2009-01-27T12:31:26"/>
        <d v="2009-08-18T09:48:31"/>
        <d v="2009-01-09T06:42:45"/>
        <d v="2009-11-16T07:58:03"/>
        <d v="2009-10-07T13:48:01"/>
        <d v="2009-11-21T11:45:28"/>
        <d v="2009-01-24T23:56:54"/>
        <d v="2009-11-14T20:45:39"/>
        <d v="2009-03-19T04:43:43"/>
        <d v="2009-11-06T23:53:08"/>
        <d v="2009-04-13T15:15:31"/>
        <d v="2009-06-04T19:22:20"/>
        <d v="2009-02-25T05:02:36"/>
        <d v="2009-06-25T03:51:51"/>
        <d v="2009-12-14T20:03:21"/>
        <d v="2009-11-22T14:41:17"/>
        <d v="2009-09-26T06:31:15"/>
        <d v="2009-01-09T15:42:12"/>
        <d v="2009-04-02T21:28:01"/>
        <d v="2009-08-19T14:45:06"/>
        <d v="2009-06-03T19:37:49"/>
        <d v="2009-01-11T16:10:13"/>
        <d v="2009-08-16T06:27:03"/>
        <d v="2009-07-08T09:32:49"/>
        <d v="2009-07-09T22:21:05"/>
        <d v="2009-08-26T18:51:35"/>
        <d v="2009-06-14T13:22:28"/>
        <d v="2009-12-25T15:31:06"/>
        <d v="2009-10-28T12:08:39"/>
        <d v="2009-10-11T12:45:21"/>
        <d v="2009-11-03T16:31:57"/>
        <d v="2009-09-08T18:32:06"/>
        <d v="2009-03-11T14:12:15"/>
        <d v="2009-03-14T05:58:18"/>
        <d v="2009-04-10T18:26:18"/>
        <d v="2009-03-22T18:13:53"/>
        <d v="2009-08-10T21:19:01"/>
        <d v="2009-11-24T06:52:05"/>
        <d v="2009-10-11T15:16:28"/>
        <d v="2009-07-21T20:04:41"/>
        <d v="2009-08-02T22:10:25"/>
        <d v="2009-03-27T18:13:45"/>
        <d v="2009-04-29T21:15:28"/>
        <d v="2009-07-30T10:47:09"/>
        <d v="2009-01-15T04:38:34"/>
        <d v="2009-11-23T15:52:14"/>
        <d v="2009-03-02T02:09:15"/>
        <d v="2009-08-23T23:26:58"/>
        <d v="2009-11-06T16:51:58"/>
        <d v="2009-09-09T12:53:25"/>
        <d v="2009-05-30T17:08:49"/>
        <d v="2009-09-06T06:27:02"/>
        <d v="2009-06-04T18:38:45"/>
        <d v="2009-07-13T09:45:55"/>
        <d v="2009-06-09T09:08:06"/>
        <d v="2009-01-23T21:52:10"/>
        <d v="2009-12-19T15:14:52"/>
        <d v="2009-10-25T14:02:57"/>
        <d v="2009-01-05T00:04:53"/>
        <d v="2009-01-01T03:54:32"/>
        <d v="2009-11-27T23:33:36"/>
        <d v="2009-12-01T02:27:11"/>
        <d v="2009-01-27T21:09:37"/>
        <d v="2009-04-21T01:43:35"/>
        <d v="2009-03-21T09:28:04"/>
        <d v="2009-05-22T04:14:31"/>
        <d v="2009-10-09T02:50:31"/>
        <d v="2009-07-22T10:52:10"/>
        <d v="2009-06-18T23:31:49"/>
        <d v="2009-01-21T15:38:22"/>
        <d v="2009-10-15T11:31:55"/>
        <d v="2009-12-19T01:44:57"/>
        <d v="2009-11-09T01:54:23"/>
        <d v="2009-06-27T22:14:33"/>
        <d v="2009-01-12T01:46:57"/>
        <d v="2009-06-09T07:33:36"/>
        <d v="2009-04-01T05:06:29"/>
        <d v="2009-11-25T18:10:04"/>
        <d v="2009-02-13T06:32:47"/>
        <d v="2009-11-13T08:07:27"/>
        <d v="2009-11-25T11:57:55"/>
        <d v="2009-06-06T04:52:34"/>
        <d v="2009-06-19T05:46:54"/>
        <d v="2009-11-24T14:46:47"/>
        <d v="2009-04-10T02:38:13"/>
        <d v="2009-01-25T12:47:47"/>
        <d v="2009-03-29T04:05:29"/>
        <d v="2009-01-25T04:39:32"/>
        <d v="2009-01-16T20:51:17"/>
        <d v="2009-09-13T05:44:27"/>
        <d v="2009-12-20T10:57:55"/>
        <d v="2009-12-27T17:33:14"/>
        <d v="2009-08-20T19:34:37"/>
        <d v="2009-10-29T21:07:24"/>
        <d v="2009-12-14T23:08:36"/>
        <d v="2009-09-12T06:27:12"/>
        <d v="2009-09-16T13:40:13"/>
        <d v="2009-09-21T21:04:54"/>
        <d v="2009-09-25T07:57:13"/>
        <d v="2009-01-18T15:27:33"/>
        <d v="2009-06-28T07:20:44"/>
        <d v="2009-07-26T04:43:12"/>
        <d v="2009-10-01T01:51:06"/>
        <d v="2009-07-25T06:21:19"/>
        <d v="2009-09-14T19:13:24"/>
        <d v="2009-11-02T07:13:39"/>
        <d v="2009-02-22T00:27:19"/>
        <d v="2009-10-19T01:47:28"/>
        <d v="2009-06-25T07:15:26"/>
        <d v="2009-01-21T12:24:18"/>
        <d v="2009-03-31T11:07:05"/>
        <d v="2009-09-13T10:05:28"/>
        <d v="2009-03-09T00:09:20"/>
        <d v="2009-06-07T09:21:58"/>
        <d v="2009-02-24T04:11:22"/>
        <d v="2009-03-17T11:12:47"/>
        <d v="2009-01-07T20:32:39"/>
        <d v="2009-03-25T03:24:47"/>
        <d v="2008-06-22T12:45:50"/>
        <d v="2008-07-17T09:51:49"/>
        <d v="2008-03-09T15:29:37"/>
        <d v="2008-05-25T22:42:58"/>
        <d v="2008-02-07T02:41:58"/>
        <d v="2008-01-21T22:37:25"/>
        <d v="2008-12-19T06:42:52"/>
        <d v="2008-07-01T02:35:16"/>
        <d v="2008-03-02T09:26:40"/>
        <d v="2008-04-23T06:03:57"/>
        <d v="2008-08-08T18:58:45"/>
        <d v="2008-09-05T09:33:25"/>
        <d v="2008-02-19T20:39:09"/>
        <d v="2008-05-13T16:32:49"/>
        <d v="2008-05-30T10:10:56"/>
        <d v="2008-11-08T10:20:44"/>
        <d v="2008-04-10T02:06:33"/>
        <d v="2008-07-27T22:16:40"/>
        <d v="2008-06-10T16:35:11"/>
        <d v="2008-06-19T16:46:21"/>
        <d v="2008-07-22T15:01:31"/>
        <d v="2008-01-12T11:32:45"/>
        <d v="2008-03-05T15:56:31"/>
        <d v="2008-07-23T10:52:14"/>
        <d v="2008-12-10T17:17:12"/>
        <d v="2008-01-11T03:36:10"/>
        <d v="2008-05-23T13:49:09"/>
        <d v="2008-09-01T17:51:23"/>
        <d v="2008-08-06T18:34:33"/>
        <d v="2008-06-07T00:36:58"/>
        <d v="2008-11-03T18:54:17"/>
        <d v="2008-03-06T00:52:59"/>
        <d v="2008-07-22T13:37:19"/>
        <d v="2008-05-09T09:27:06"/>
        <d v="2008-01-11T20:31:31"/>
        <d v="2008-03-30T10:13:47"/>
        <d v="2008-09-12T17:50:39"/>
        <d v="2008-09-02T06:22:56"/>
        <d v="2008-08-08T10:28:54"/>
        <d v="2008-02-17T14:24:20"/>
        <d v="2008-11-15T12:45:39"/>
        <d v="2008-01-15T00:30:26"/>
        <d v="2008-08-15T01:58:31"/>
        <d v="2008-11-05T13:42:03"/>
        <d v="2008-02-23T04:57:55"/>
        <d v="2008-12-27T08:32:52"/>
        <d v="2008-07-23T12:37:35"/>
        <d v="2008-03-18T03:50:41"/>
        <d v="2008-06-21T15:35:58"/>
        <d v="2008-05-06T09:27:03"/>
        <d v="2008-07-18T15:32:16"/>
        <d v="2008-05-22T01:38:24"/>
        <d v="2008-01-09T00:50:58"/>
        <d v="2008-07-08T11:55:47"/>
        <d v="2008-10-27T03:46:01"/>
        <d v="2008-11-24T14:51:24"/>
        <d v="2008-02-29T06:59:20"/>
        <d v="2008-08-25T16:52:06"/>
        <d v="2008-08-19T04:57:24"/>
        <d v="2008-10-09T22:10:06"/>
        <d v="2008-01-09T06:06:07"/>
        <d v="2008-01-06T16:17:42"/>
        <d v="2008-01-13T18:33:40"/>
        <d v="2008-05-13T01:44:21"/>
        <d v="2008-07-10T10:32:58"/>
        <d v="2008-01-30T16:52:01"/>
        <d v="2008-01-08T20:56:27"/>
        <d v="2008-05-17T00:32:35"/>
        <d v="2008-05-23T17:09:41"/>
        <d v="2008-10-04T13:58:02"/>
        <d v="2008-02-15T21:01:47"/>
        <d v="2008-12-18T17:50:26"/>
        <d v="2008-11-03T19:09:08"/>
        <d v="2008-04-09T08:00:05"/>
        <d v="2008-01-22T20:54:43"/>
        <d v="2008-12-27T00:38:34"/>
        <d v="2008-06-12T20:31:32"/>
        <d v="2008-02-21T10:28:36"/>
        <d v="2008-10-05T04:22:16"/>
        <d v="2008-08-15T18:57:03"/>
        <d v="2008-07-06T19:25:21"/>
        <d v="2008-10-20T20:23:33"/>
        <d v="2008-04-14T22:49:43"/>
        <d v="2008-04-19T15:45:16"/>
        <d v="2008-02-03T06:51:07"/>
        <d v="2008-04-10T18:00:29"/>
        <d v="2008-06-10T04:22:40"/>
        <d v="2008-12-01T04:25:37"/>
        <d v="2008-11-04T21:48:15"/>
        <d v="2008-01-18T10:21:48"/>
        <d v="2008-08-10T00:27:03"/>
        <d v="2008-12-24T15:01:17"/>
        <d v="2008-06-30T21:06:43"/>
        <d v="2008-12-15T22:33:06"/>
        <d v="2008-07-27T14:51:33"/>
        <d v="2008-05-08T02:58:47"/>
        <d v="2008-02-16T19:40:46"/>
        <d v="2008-10-10T07:34:15"/>
        <d v="2008-07-26T08:14:36"/>
        <d v="2008-05-18T03:03:35"/>
        <d v="2008-10-16T01:01:11"/>
        <d v="2008-08-21T10:41:47"/>
        <d v="2008-08-01T11:00:36"/>
        <d v="2008-08-07T04:46:08"/>
        <d v="2008-04-19T09:43:32"/>
        <d v="2008-03-29T18:08:39"/>
        <d v="2008-07-20T17:34:02"/>
        <d v="2008-07-15T14:52:00"/>
        <d v="2008-02-20T08:02:16"/>
        <d v="2008-07-13T05:37:33"/>
        <d v="2008-01-16T14:02:58"/>
        <d v="2008-01-31T11:54:41"/>
        <d v="2008-08-29T18:48:32"/>
        <d v="2008-06-14T05:53:17"/>
        <d v="2008-07-26T18:14:59"/>
        <d v="2008-12-09T22:00:54"/>
        <d v="2008-03-14T16:56:23"/>
        <d v="2008-09-17T08:46:16"/>
        <d v="2008-11-17T15:26:09"/>
        <d v="2008-09-12T01:17:59"/>
        <d v="2008-10-31T09:58:20"/>
        <d v="2008-03-04T06:15:34"/>
        <d v="2008-05-01T00:34:08"/>
        <d v="2008-10-03T08:39:13"/>
        <d v="2008-06-03T17:29:08"/>
        <d v="2008-06-30T18:46:19"/>
        <d v="2008-12-10T04:57:03"/>
        <d v="2008-08-21T07:09:00"/>
        <d v="2008-07-16T13:39:10"/>
        <d v="2008-09-17T20:45:53"/>
        <d v="2008-05-23T18:24:35"/>
        <d v="2008-07-19T01:43:43"/>
        <d v="2008-05-14T08:40:14"/>
        <d v="2008-07-18T21:06:07"/>
        <d v="2008-07-16T10:14:52"/>
        <d v="2008-10-10T09:27:25"/>
        <d v="2008-09-09T11:34:34"/>
        <d v="2008-01-16T13:51:34"/>
        <d v="2008-07-30T03:21:04"/>
        <d v="2008-10-22T23:55:36"/>
        <d v="2008-11-21T08:54:59"/>
        <d v="2008-08-18T15:21:07"/>
        <d v="2008-06-10T14:07:44"/>
        <d v="2008-12-25T04:38:43"/>
        <d v="2008-01-11T17:01:26"/>
        <d v="2008-09-10T15:27:34"/>
        <d v="2008-03-08T12:28:04"/>
        <d v="2008-01-26T23:02:03"/>
        <d v="2008-01-08T07:05:10"/>
        <d v="2008-03-02T22:41:41"/>
        <d v="2008-12-09T06:47:36"/>
        <d v="2008-05-15T10:13:22"/>
        <d v="2008-04-19T07:35:07"/>
        <d v="2008-09-28T21:56:59"/>
        <d v="2008-06-30T18:17:57"/>
        <d v="2008-04-14T04:27:00"/>
        <d v="2008-01-12T12:50:13"/>
        <d v="2008-02-09T18:43:14"/>
        <d v="2008-11-26T15:29:41"/>
        <d v="2008-01-22T13:21:25"/>
        <d v="2008-03-12T09:35:41"/>
        <d v="2008-06-17T00:21:48"/>
        <d v="2008-05-06T22:07:19"/>
        <d v="2008-09-13T17:34:17"/>
        <d v="2008-04-01T01:06:21"/>
        <d v="2008-03-12T23:18:24"/>
        <d v="2008-11-23T16:41:41"/>
        <d v="2008-05-09T19:51:14"/>
        <d v="2008-04-16T14:31:05"/>
        <d v="2008-07-31T22:15:10"/>
        <d v="2008-06-26T00:48:45"/>
        <d v="2008-02-12T15:32:22"/>
        <d v="2008-01-23T11:01:58"/>
        <d v="2008-05-12T05:54:13"/>
        <d v="2008-01-24T07:07:54"/>
        <d v="2008-09-10T21:20:24"/>
        <d v="2008-01-31T09:47:20"/>
        <d v="2008-06-23T16:32:01"/>
        <d v="2008-02-17T21:55:07"/>
        <d v="2008-08-20T02:30:34"/>
        <d v="2008-07-27T18:25:35"/>
        <d v="2008-08-03T02:02:35"/>
        <d v="2008-10-29T00:42:43"/>
        <d v="2008-01-08T13:02:06"/>
        <d v="2008-03-20T00:42:06"/>
        <d v="2008-01-31T13:13:49"/>
        <d v="2008-03-12T18:39:14"/>
        <d v="2008-01-21T15:21:25"/>
        <d v="2008-02-29T16:44:05"/>
        <d v="2008-01-02T08:35:42"/>
        <d v="2008-10-09T04:10:26"/>
        <d v="2008-09-19T08:58:14"/>
        <d v="2008-02-13T08:26:46"/>
        <d v="2008-06-04T02:56:35"/>
        <d v="2008-07-29T12:11:36"/>
        <d v="2008-07-29T14:22:07"/>
        <d v="2008-01-31T03:18:02"/>
        <d v="2008-05-28T20:17:06"/>
        <d v="2008-03-04T04:40:00"/>
        <d v="2008-05-16T22:26:40"/>
        <d v="2008-12-25T20:30:21"/>
        <d v="2008-03-12T10:47:31"/>
        <d v="2008-11-22T02:18:07"/>
        <d v="2008-03-06T21:15:06"/>
        <d v="2008-11-13T16:57:53"/>
        <d v="2008-07-05T00:52:59"/>
        <d v="2008-08-09T22:38:10"/>
        <d v="2008-05-01T09:42:43"/>
        <d v="2008-02-09T05:25:56"/>
        <d v="2008-02-22T17:48:35"/>
        <d v="2008-04-23T06:32:47"/>
        <d v="2008-11-25T02:39:52"/>
        <d v="2008-07-23T21:27:47"/>
        <d v="2008-04-25T21:26:57"/>
        <d v="2008-08-22T10:02:27"/>
        <d v="2008-01-13T15:32:45"/>
        <d v="2008-02-15T04:53:00"/>
        <d v="2008-11-28T06:39:05"/>
        <d v="2008-11-02T22:43:52"/>
        <d v="2008-03-05T16:44:58"/>
        <d v="2008-10-02T08:43:54"/>
        <d v="2008-03-26T12:57:00"/>
        <d v="2008-12-18T02:21:32"/>
        <d v="2008-01-17T05:21:41"/>
        <d v="2008-09-18T10:04:24"/>
        <d v="2008-05-26T12:56:12"/>
        <d v="2008-03-26T12:08:29"/>
        <d v="2008-09-07T08:48:02"/>
        <d v="2008-02-29T07:31:10"/>
        <d v="2008-04-20T13:50:25"/>
        <d v="2008-11-30T08:19:34"/>
        <d v="2008-03-22T21:29:12"/>
        <d v="2008-06-11T23:09:43"/>
        <d v="2008-04-30T02:11:07"/>
        <d v="2008-06-24T16:21:02"/>
        <d v="2008-05-08T16:45:58"/>
        <d v="2008-01-07T19:34:31"/>
        <d v="2008-09-02T21:49:02"/>
        <d v="2008-07-01T03:09:16"/>
        <d v="2008-10-11T08:14:02"/>
        <d v="2008-02-22T01:50:48"/>
        <d v="2008-10-16T09:20:40"/>
        <d v="2008-08-17T08:31:12"/>
        <d v="2008-07-22T04:45:24"/>
        <d v="2008-04-30T03:41:09"/>
        <d v="2008-01-16T23:55:56"/>
        <d v="2008-02-20T12:28:29"/>
        <d v="2008-04-10T06:18:01"/>
        <d v="2008-05-07T20:53:24"/>
        <d v="2008-12-01T23:54:55"/>
        <d v="2008-05-01T13:25:04"/>
        <d v="2008-08-20T07:41:26"/>
        <d v="2008-08-26T01:57:51"/>
        <d v="2008-04-20T13:38:09"/>
        <d v="2008-06-20T18:07:16"/>
        <d v="2008-06-04T15:57:46"/>
        <d v="2008-06-11T08:52:03"/>
        <d v="2008-04-12T02:25:30"/>
        <d v="2008-06-24T17:19:16"/>
        <d v="2008-01-21T10:52:09"/>
        <d v="2008-11-28T00:21:16"/>
        <d v="2008-02-10T02:13:13"/>
        <d v="2008-04-20T17:31:01"/>
        <d v="2008-03-06T09:38:57"/>
        <d v="2008-09-20T08:20:48"/>
        <d v="2008-06-29T09:57:49"/>
        <d v="2008-12-06T14:07:00"/>
        <d v="2008-03-23T11:39:36"/>
        <d v="2008-09-21T17:44:18"/>
        <d v="2008-11-20T03:31:37"/>
        <d v="2008-04-25T09:19:04"/>
        <d v="2008-11-08T11:39:21"/>
        <d v="2008-05-28T19:11:22"/>
        <d v="2008-10-15T04:35:40"/>
        <d v="2008-06-15T11:19:30"/>
        <d v="2008-04-28T10:00:57"/>
        <d v="2008-12-19T14:56:01"/>
        <d v="2008-09-09T03:19:51"/>
        <d v="2008-11-13T22:12:23"/>
        <d v="2008-01-23T12:56:42"/>
        <d v="2008-05-31T19:32:37"/>
        <d v="2008-11-21T04:58:32"/>
        <d v="2008-10-31T07:21:33"/>
        <d v="2008-07-07T18:21:05"/>
        <d v="2008-08-10T17:04:55"/>
        <d v="2008-09-23T04:17:25"/>
        <d v="2008-08-25T08:39:41"/>
        <d v="2008-05-07T07:20:25"/>
        <d v="2008-10-24T13:48:36"/>
        <d v="2008-06-10T07:57:37"/>
        <d v="2008-01-16T08:34:55"/>
        <d v="2008-07-09T10:06:16"/>
        <d v="2008-02-03T15:17:19"/>
        <d v="2008-09-21T18:51:21"/>
        <d v="2008-05-14T13:21:00"/>
        <d v="2009-01-04T10:19:36"/>
        <d v="2008-09-29T00:53:30"/>
        <d v="2008-04-17T14:21:24"/>
        <d v="2008-06-15T11:11:48"/>
        <d v="2008-02-28T18:24:47"/>
        <d v="2008-06-07T00:16:10"/>
        <d v="2008-07-19T16:14:30"/>
        <d v="2008-02-02T00:25:39"/>
        <d v="2008-07-11T20:39:48"/>
        <d v="2008-11-11T14:51:38"/>
        <d v="2008-10-06T13:56:17"/>
        <d v="2008-04-11T16:25:40"/>
        <d v="2008-09-26T03:45:55"/>
        <d v="2008-03-29T10:29:13"/>
        <d v="2008-05-31T13:59:49"/>
        <d v="2008-08-07T12:56:36"/>
        <d v="2008-07-21T01:10:28"/>
        <d v="2008-03-09T09:38:29"/>
        <d v="2008-06-12T05:56:03"/>
        <d v="2008-11-20T13:05:52"/>
        <d v="2008-06-19T19:24:53"/>
        <d v="2008-07-13T14:31:52"/>
        <d v="2008-03-20T11:54:18"/>
        <d v="2008-08-03T09:39:35"/>
        <d v="2008-04-07T00:11:30"/>
        <d v="2008-10-09T05:25:31"/>
        <d v="2008-04-26T23:34:14"/>
        <d v="2008-04-22T07:29:24"/>
        <d v="2008-06-28T01:33:52"/>
        <d v="2008-11-25T02:48:36"/>
        <d v="2008-09-06T02:40:05"/>
        <d v="2007-11-27T15:24:12"/>
        <d v="2007-05-14T14:26:16"/>
        <d v="2007-03-21T12:41:31"/>
        <d v="2007-02-24T11:06:00"/>
        <d v="2007-05-20T16:09:58"/>
        <d v="2007-04-16T22:46:05"/>
        <d v="2007-06-21T17:16:56"/>
        <d v="2007-01-12T03:34:55"/>
        <d v="2007-11-08T06:34:28"/>
        <d v="2007-08-24T21:32:52"/>
        <d v="2007-04-13T10:29:01"/>
        <d v="2007-11-22T01:50:47"/>
        <d v="2007-07-30T09:19:34"/>
        <d v="2007-05-12T16:39:20"/>
        <d v="2007-03-12T14:21:19"/>
        <d v="2007-01-04T08:45:55"/>
        <d v="2007-02-26T04:57:40"/>
        <d v="2007-01-27T01:35:36"/>
        <d v="2007-11-20T07:21:29"/>
        <d v="2007-03-01T22:57:01"/>
        <d v="2007-12-15T13:34:47"/>
        <d v="2007-12-11T09:38:07"/>
        <d v="2007-01-24T11:10:10"/>
        <d v="2007-04-29T03:59:26"/>
        <d v="2007-09-19T13:31:05"/>
        <d v="2007-04-13T08:13:26"/>
        <d v="2007-02-27T19:36:20"/>
        <d v="2007-01-28T06:32:39"/>
        <d v="2007-08-13T07:40:22"/>
        <d v="2007-11-15T11:33:37"/>
        <d v="2007-10-18T09:41:21"/>
        <d v="2007-04-30T15:40:17"/>
        <d v="2007-07-12T23:40:54"/>
        <d v="2007-09-30T09:54:26"/>
        <d v="2007-09-14T07:41:00"/>
        <d v="2007-06-01T19:53:10"/>
        <d v="2007-08-24T09:51:35"/>
        <d v="2007-10-18T23:14:23"/>
        <d v="2007-01-01T07:13:20"/>
        <d v="2007-12-05T13:11:14"/>
        <d v="2007-08-04T03:31:11"/>
        <d v="2007-01-25T22:10:40"/>
        <d v="2007-03-13T03:02:46"/>
        <d v="2007-12-19T08:48:33"/>
        <d v="2007-01-09T17:57:07"/>
        <d v="2007-04-10T02:06:07"/>
        <d v="2007-04-25T11:02:47"/>
        <d v="2007-01-27T06:57:29"/>
        <d v="2007-04-30T20:28:34"/>
        <d v="2007-05-17T15:41:37"/>
        <d v="2007-02-12T21:37:43"/>
        <d v="2007-11-13T16:01:15"/>
        <d v="2007-02-23T18:34:11"/>
        <d v="2007-11-26T19:47:15"/>
        <d v="2007-11-11T15:27:24"/>
        <d v="2007-03-07T18:43:50"/>
        <d v="2007-11-01T12:47:32"/>
        <d v="2007-08-23T01:45:01"/>
        <d v="2007-01-25T14:24:49"/>
        <d v="2007-11-21T19:59:44"/>
        <d v="2007-01-22T00:26:21"/>
        <d v="2007-01-23T17:05:36"/>
        <d v="2007-05-29T03:17:46"/>
        <d v="2007-11-27T23:00:34"/>
        <d v="2007-12-28T07:09:00"/>
        <d v="2007-07-09T10:37:32"/>
        <d v="2007-06-28T23:40:50"/>
        <d v="2007-11-10T14:09:51"/>
        <d v="2007-01-28T00:57:35"/>
        <d v="2007-06-16T12:37:15"/>
        <d v="2007-02-03T12:24:54"/>
        <d v="2007-12-18T05:02:26"/>
        <d v="2007-06-29T05:23:58"/>
        <d v="2007-03-05T18:32:05"/>
        <d v="2007-09-08T02:54:55"/>
        <d v="2007-02-24T16:18:20"/>
        <d v="2007-10-13T17:31:23"/>
        <d v="2007-10-14T09:29:54"/>
        <d v="2007-11-23T10:28:25"/>
        <d v="2007-09-06T12:01:03"/>
        <d v="2007-08-11T13:00:09"/>
        <d v="2007-10-04T18:44:10"/>
        <d v="2007-10-29T05:19:57"/>
        <d v="2007-03-01T19:18:35"/>
        <d v="2007-05-20T12:18:23"/>
        <d v="2007-10-06T16:01:50"/>
        <d v="2007-07-07T05:42:40"/>
        <d v="2007-03-28T02:58:15"/>
        <d v="2007-10-03T10:33:19"/>
        <d v="2007-06-20T19:10:23"/>
        <d v="2007-02-26T21:44:34"/>
        <d v="2007-05-11T15:49:52"/>
        <d v="2007-11-13T07:43:57"/>
        <d v="2007-11-06T00:49:53"/>
        <d v="2007-01-24T03:44:53"/>
        <d v="2007-12-02T21:36:08"/>
        <d v="2007-10-29T03:31:36"/>
        <d v="2007-11-10T04:22:31"/>
        <d v="2007-07-15T19:57:24"/>
        <d v="2007-08-31T11:06:57"/>
        <d v="2007-01-17T15:50:29"/>
        <d v="2007-01-10T15:15:06"/>
        <d v="2007-06-15T10:02:01"/>
        <d v="2007-11-04T02:25:51"/>
        <d v="2007-04-26T18:45:55"/>
        <d v="2007-08-22T10:07:38"/>
        <d v="2007-07-14T12:45:06"/>
        <d v="2007-09-04T04:31:54"/>
        <d v="2007-08-17T00:30:03"/>
        <d v="2007-07-31T07:19:39"/>
        <d v="2007-07-11T08:36:12"/>
        <d v="2007-05-14T05:46:32"/>
        <d v="2007-01-16T21:47:52"/>
        <d v="2007-08-03T02:44:27"/>
        <d v="2007-09-15T03:57:49"/>
        <d v="2007-02-02T18:20:25"/>
        <d v="2007-04-07T22:40:57"/>
        <d v="2007-11-01T06:21:49"/>
        <d v="2007-07-26T22:53:21"/>
        <d v="2007-07-13T20:31:39"/>
        <d v="2007-07-02T12:55:10"/>
        <d v="2007-06-14T21:11:44"/>
        <d v="2007-07-28T13:52:52"/>
        <d v="2007-08-23T02:08:29"/>
        <d v="2007-06-20T14:24:36"/>
        <d v="2007-09-11T01:39:38"/>
        <d v="2007-10-22T03:31:09"/>
        <d v="2007-07-22T10:19:58"/>
        <d v="2007-11-03T20:02:15"/>
        <d v="2007-09-28T00:24:15"/>
        <d v="2007-08-16T06:21:44"/>
        <d v="2007-05-13T11:21:07"/>
        <d v="2007-02-22T14:40:45"/>
        <d v="2007-08-27T09:39:24"/>
        <d v="2007-11-06T19:40:12"/>
        <d v="2007-09-21T22:02:41"/>
        <d v="2007-07-19T02:38:14"/>
        <d v="2007-07-16T23:45:39"/>
        <d v="2007-01-28T17:58:26"/>
        <d v="2007-11-10T19:37:41"/>
        <d v="2007-07-04T23:43:54"/>
        <d v="2007-04-16T14:13:38"/>
        <d v="2007-10-06T03:42:11"/>
        <d v="2007-11-18T05:26:08"/>
        <d v="2007-05-11T18:10:36"/>
        <d v="2007-04-19T03:04:09"/>
        <d v="2007-11-29T20:42:59"/>
        <d v="2007-08-16T02:53:57"/>
        <d v="2007-09-26T13:58:22"/>
        <d v="2007-03-05T19:36:34"/>
        <d v="2007-05-07T07:58:45"/>
        <d v="2007-06-12T09:21:47"/>
        <d v="2007-01-22T13:22:21"/>
        <d v="2007-05-19T12:16:19"/>
        <d v="2007-12-20T11:35:04"/>
        <d v="2007-07-05T20:27:08"/>
        <d v="2007-02-14T20:05:56"/>
        <d v="2007-09-22T03:33:36"/>
        <d v="2007-02-21T15:00:57"/>
        <d v="2007-04-18T14:05:48"/>
        <d v="2007-10-16T13:15:13"/>
        <d v="2007-01-27T01:26:35"/>
        <d v="2007-09-22T02:52:58"/>
        <d v="2007-02-04T14:38:03"/>
        <d v="2008-01-01T20:51:52"/>
        <d v="2007-03-12T23:57:19"/>
        <d v="2007-03-05T02:24:50"/>
        <d v="2007-07-01T21:25:56"/>
        <d v="2007-04-13T07:41:56"/>
        <d v="2007-09-20T04:45:54"/>
        <d v="2007-08-10T02:25:54"/>
        <d v="2007-08-11T06:57:08"/>
        <d v="2007-03-27T07:24:55"/>
        <d v="2007-01-14T12:12:48"/>
        <d v="2007-10-10T18:59:41"/>
        <d v="2007-10-31T06:16:19"/>
        <d v="2007-02-22T14:50:59"/>
        <d v="2007-02-21T21:43:50"/>
        <d v="2007-01-30T03:23:56"/>
        <d v="2007-04-14T02:20:57"/>
        <d v="2007-07-24T14:17:01"/>
        <d v="2007-02-14T04:37:51"/>
        <d v="2007-03-24T14:35:31"/>
        <d v="2007-08-25T19:32:56"/>
        <d v="2007-04-28T21:51:23"/>
        <d v="2007-05-12T17:34:07"/>
        <d v="2007-05-09T02:20:15"/>
        <d v="2007-07-28T22:07:13"/>
        <d v="2007-01-13T07:42:13"/>
        <d v="2007-01-13T22:16:47"/>
        <d v="2007-02-25T00:55:16"/>
        <d v="2007-11-06T14:37:31"/>
        <d v="2007-03-12T00:21:24"/>
        <d v="2007-01-14T03:26:29"/>
        <d v="2007-06-21T02:14:27"/>
        <d v="2007-04-03T12:28:47"/>
        <d v="2007-02-05T23:14:20"/>
        <d v="2007-01-07T15:41:57"/>
        <d v="2007-03-26T23:22:10"/>
        <d v="2007-10-24T12:58:56"/>
        <d v="2007-11-29T11:50:14"/>
        <d v="2007-09-14T07:47:04"/>
        <d v="2007-02-16T02:31:09"/>
        <d v="2007-05-07T04:19:44"/>
        <d v="2007-03-28T01:57:29"/>
        <d v="2007-05-14T19:55:46"/>
        <d v="2007-01-11T23:20:35"/>
        <d v="2007-06-26T11:10:45"/>
        <d v="2007-04-04T06:52:09"/>
        <d v="2007-04-08T13:10:32"/>
        <d v="2008-01-04T10:50:59"/>
        <d v="2007-11-29T07:01:43"/>
        <d v="2007-06-19T10:34:59"/>
        <d v="2007-08-10T12:20:35"/>
        <d v="2007-06-27T09:08:03"/>
        <d v="2007-07-18T03:44:27"/>
        <d v="2007-08-24T13:57:30"/>
        <d v="2007-09-23T18:20:37"/>
        <d v="2007-04-20T09:25:20"/>
        <d v="2007-01-30T22:04:54"/>
        <d v="2007-11-22T08:12:51"/>
        <d v="2007-05-07T06:00:13"/>
        <d v="2007-08-27T09:51:07"/>
        <d v="2007-03-09T01:13:59"/>
        <d v="2007-10-29T14:15:34"/>
        <d v="2007-11-22T15:11:44"/>
        <d v="2007-02-07T18:23:55"/>
        <d v="2007-03-19T16:43:04"/>
        <d v="2007-01-19T20:24:40"/>
        <d v="2007-03-25T12:33:28"/>
        <d v="2007-08-24T23:55:51"/>
        <d v="2007-02-03T17:09:16"/>
        <d v="2007-04-28T10:05:29"/>
        <d v="2007-05-31T11:56:19"/>
        <d v="2007-09-12T23:50:17"/>
        <d v="2007-06-01T02:18:38"/>
        <d v="2007-06-28T23:09:02"/>
        <d v="2007-01-06T06:54:01"/>
        <d v="2007-12-23T06:04:00"/>
        <d v="2007-11-12T03:51:36"/>
        <d v="2007-03-23T10:48:00"/>
        <d v="2007-07-07T07:46:03"/>
        <d v="2007-03-20T17:18:38"/>
        <d v="2007-01-04T08:36:44"/>
        <d v="2007-07-22T21:37:37"/>
        <d v="2007-10-25T05:31:11"/>
        <d v="2007-04-24T14:32:13"/>
        <d v="2007-07-15T12:55:54"/>
        <d v="2007-12-03T00:15:38"/>
        <d v="2007-08-23T18:02:23"/>
        <d v="2007-06-09T13:15:45"/>
        <d v="2007-08-16T13:28:05"/>
        <d v="2007-03-28T11:40:43"/>
        <d v="2007-10-30T17:49:03"/>
        <d v="2007-04-22T23:54:57"/>
        <d v="2007-08-16T00:41:27"/>
        <d v="2007-04-11T03:22:04"/>
        <d v="2007-12-29T19:28:42"/>
        <d v="2007-07-19T03:50:59"/>
        <d v="2007-06-07T08:56:16"/>
        <d v="2007-07-07T13:37:26"/>
        <d v="2007-12-03T02:01:56"/>
        <d v="2007-08-22T18:34:20"/>
        <d v="2007-10-27T14:11:20"/>
        <d v="2007-12-27T18:55:34"/>
        <d v="2007-01-23T21:26:00"/>
        <d v="2008-01-01T08:01:44"/>
        <d v="2007-09-24T16:50:30"/>
        <d v="2007-07-20T04:25:51"/>
        <d v="2007-10-02T17:42:11"/>
        <d v="2007-07-19T22:00:08"/>
        <d v="2007-08-17T14:06:13"/>
        <d v="2007-11-18T14:47:56"/>
        <d v="2007-01-28T15:23:34"/>
        <d v="2007-01-31T09:29:26"/>
        <d v="2007-03-05T05:25:10"/>
        <d v="2007-12-22T12:09:46"/>
        <d v="2007-09-22T13:38:40"/>
        <d v="2007-01-29T02:34:12"/>
        <d v="2007-01-12T18:10:29"/>
        <d v="2007-06-14T20:07:41"/>
        <d v="2007-12-16T13:28:25"/>
        <d v="2007-10-25T14:04:15"/>
        <d v="2007-01-12T14:32:46"/>
        <d v="2007-07-11T12:42:40"/>
        <d v="2007-01-03T19:56:26"/>
        <d v="2007-07-09T17:03:51"/>
        <d v="2007-10-25T19:40:47"/>
        <d v="2007-11-06T17:18:38"/>
        <d v="2007-06-30T05:09:48"/>
        <d v="2007-02-14T18:53:41"/>
        <d v="2007-05-17T01:01:24"/>
        <d v="2007-03-17T12:11:34"/>
        <d v="2007-05-23T20:19:58"/>
        <d v="2007-09-25T05:10:07"/>
        <d v="2007-06-22T06:34:05"/>
        <d v="2007-04-07T04:53:01"/>
        <d v="2007-08-17T21:58:25"/>
        <d v="2007-08-21T22:34:13"/>
        <d v="2007-10-30T17:48:15"/>
        <d v="2007-09-19T05:49:41"/>
        <d v="2007-02-02T12:40:20"/>
        <d v="2007-08-15T10:58:45"/>
        <d v="2007-01-14T08:06:55"/>
        <d v="2007-01-21T17:54:01"/>
        <d v="2007-07-25T13:59:29"/>
        <d v="2007-06-12T13:58:07"/>
        <d v="2007-08-05T02:01:33"/>
        <d v="2007-01-26T08:55:14"/>
        <d v="2007-11-19T07:45:26"/>
        <d v="2007-02-05T00:36:36"/>
        <d v="2007-08-17T19:25:08"/>
        <d v="2007-05-19T10:09:51"/>
        <d v="2007-07-15T08:39:33"/>
        <d v="2007-12-25T08:54:38"/>
        <d v="2007-09-11T18:50:46"/>
        <d v="2007-06-14T12:17:36"/>
        <d v="2007-06-20T22:28:47"/>
        <d v="2007-05-21T22:33:06"/>
        <d v="2007-03-29T17:35:54"/>
        <d v="2007-01-12T13:01:13"/>
        <d v="2007-07-31T18:51:30"/>
        <d v="2007-01-25T13:38:30"/>
        <d v="2007-09-22T15:42:08"/>
        <d v="2007-08-28T18:34:24"/>
        <d v="2007-01-26T06:24:53"/>
        <d v="2006-01-22T12:31:39"/>
        <d v="2006-07-15T19:57:41"/>
        <d v="2006-11-27T22:14:10"/>
        <d v="2006-05-14T07:40:24"/>
        <d v="2006-05-31T12:43:12"/>
        <d v="2006-01-22T00:45:20"/>
        <d v="2006-05-13T16:01:01"/>
        <d v="2006-08-07T23:13:06"/>
        <d v="2006-03-03T03:42:18"/>
        <d v="2006-07-09T19:10:52"/>
        <d v="2006-01-05T07:45:24"/>
        <d v="2006-06-18T02:31:26"/>
        <d v="2006-05-31T06:04:01"/>
        <d v="2006-01-09T03:11:18"/>
        <d v="2006-06-17T18:53:33"/>
        <d v="2006-06-29T22:43:59"/>
        <d v="2006-06-12T16:14:34"/>
        <d v="2006-10-23T21:16:06"/>
        <d v="2006-03-18T06:58:19"/>
        <d v="2006-01-10T06:38:40"/>
        <d v="2006-07-24T00:47:20"/>
        <d v="2006-04-06T02:37:55"/>
        <d v="2006-11-17T10:45:35"/>
        <d v="2006-12-30T22:54:29"/>
        <d v="2006-05-23T01:28:57"/>
        <d v="2006-03-22T09:47:00"/>
        <d v="2006-12-14T19:13:59"/>
        <d v="2006-07-20T14:29:05"/>
        <d v="2006-06-28T05:56:27"/>
        <d v="2006-07-30T17:58:02"/>
        <d v="2006-01-08T12:05:58"/>
        <d v="2006-05-16T11:25:19"/>
        <d v="2006-10-17T19:25:49"/>
        <d v="2006-12-05T08:09:11"/>
        <d v="2006-06-23T19:09:28"/>
        <d v="2006-08-12T14:27:01"/>
        <d v="2006-12-17T11:06:07"/>
        <d v="2006-04-30T10:48:56"/>
        <d v="2006-08-26T17:08:05"/>
        <d v="2006-03-12T01:33:08"/>
        <d v="2006-09-11T16:38:13"/>
        <d v="2006-11-11T00:11:22"/>
        <d v="2006-07-06T03:16:28"/>
        <d v="2006-05-13T10:35:52"/>
        <d v="2006-03-17T12:43:31"/>
        <d v="2006-09-02T18:24:51"/>
        <d v="2006-05-04T05:19:33"/>
        <d v="2006-01-04T07:12:49"/>
        <d v="2006-11-22T18:00:08"/>
        <d v="2006-05-29T08:02:13"/>
        <d v="2006-01-21T06:50:49"/>
        <d v="2006-07-28T10:56:24"/>
        <d v="2006-02-01T02:59:24"/>
        <d v="2006-11-09T04:25:39"/>
        <d v="2006-12-05T04:35:53"/>
        <d v="2006-12-25T02:08:00"/>
        <d v="2006-08-20T06:04:04"/>
        <d v="2006-07-08T12:37:47"/>
        <d v="2006-12-25T08:03:08"/>
        <d v="2006-08-20T01:27:08"/>
        <d v="2006-02-12T08:38:11"/>
        <d v="2006-08-10T23:08:17"/>
        <d v="2006-09-08T16:35:49"/>
        <d v="2006-01-26T02:00:19"/>
        <d v="2006-12-18T13:56:29"/>
        <d v="2006-05-21T19:34:15"/>
        <d v="2006-09-16T11:24:33"/>
        <d v="2006-03-22T05:30:53"/>
        <d v="2006-09-09T15:15:22"/>
        <d v="2006-03-14T16:20:05"/>
        <d v="2006-02-03T00:54:17"/>
        <d v="2006-10-23T15:09:32"/>
        <d v="2006-08-28T23:21:19"/>
        <d v="2006-03-03T07:09:59"/>
        <d v="2006-12-18T05:49:32"/>
        <d v="2006-07-24T03:38:38"/>
        <d v="2006-04-21T19:04:50"/>
        <d v="2006-11-24T00:20:26"/>
        <d v="2006-11-17T04:50:38"/>
        <d v="2006-05-29T02:03:45"/>
        <d v="2006-01-06T04:26:25"/>
        <d v="2006-12-08T07:19:30"/>
        <d v="2006-12-10T18:11:34"/>
        <d v="2006-01-17T13:54:07"/>
        <d v="2006-03-03T00:07:25"/>
        <d v="2006-12-01T02:57:05"/>
        <d v="2006-02-02T22:18:23"/>
        <d v="2006-08-10T06:16:08"/>
        <d v="2006-01-26T18:45:42"/>
        <d v="2006-09-29T16:05:13"/>
        <d v="2006-11-22T19:48:45"/>
        <d v="2006-05-16T13:31:18"/>
        <d v="2006-11-22T21:07:32"/>
        <d v="2006-09-16T13:27:42"/>
        <d v="2006-08-17T18:35:09"/>
        <d v="2006-11-04T13:17:40"/>
        <d v="2006-05-25T08:05:42"/>
        <d v="2006-03-26T05:57:53"/>
        <d v="2006-10-27T21:12:00"/>
        <d v="2006-01-14T06:08:14"/>
        <d v="2006-01-01T07:06:55"/>
        <d v="2006-08-02T11:44:22"/>
        <d v="2006-11-18T18:44:55"/>
        <d v="2006-06-13T22:23:46"/>
        <d v="2006-01-24T07:51:23"/>
        <d v="2006-10-18T16:31:18"/>
        <d v="2006-05-25T14:20:28"/>
        <d v="2006-04-04T00:44:01"/>
        <d v="2006-07-09T03:59:56"/>
        <d v="2006-09-01T11:31:32"/>
        <d v="2006-05-23T20:27:09"/>
        <d v="2006-04-12T00:19:31"/>
        <d v="2006-05-27T19:28:52"/>
        <d v="2006-08-27T09:07:03"/>
        <d v="2006-01-23T17:36:32"/>
        <d v="2006-03-04T16:37:32"/>
        <d v="2006-01-19T17:07:56"/>
        <d v="2006-10-02T03:12:24"/>
        <d v="2006-10-29T08:05:43"/>
        <d v="2006-10-29T08:40:01"/>
        <d v="2006-04-12T18:04:45"/>
        <d v="2006-10-22T21:52:03"/>
        <d v="2006-09-30T06:29:14"/>
        <d v="2006-10-14T08:41:01"/>
        <d v="2006-08-13T08:36:25"/>
        <d v="2006-11-06T02:46:22"/>
        <d v="2006-03-11T14:20:22"/>
        <d v="2006-01-13T03:58:10"/>
        <d v="2006-12-22T20:30:25"/>
        <d v="2006-04-14T21:33:11"/>
        <d v="2006-09-06T09:11:16"/>
        <d v="2006-07-16T14:50:24"/>
        <d v="2006-08-10T03:56:36"/>
        <d v="2006-01-11T07:41:49"/>
        <d v="2006-12-04T09:46:53"/>
        <d v="2006-11-03T16:11:33"/>
        <d v="2006-03-19T20:02:45"/>
        <d v="2006-01-17T18:46:01"/>
        <d v="2006-12-08T19:46:03"/>
        <d v="2006-12-14T09:29:13"/>
        <d v="2006-02-25T05:34:56"/>
        <d v="2006-07-21T20:48:11"/>
        <d v="2006-11-20T23:00:22"/>
        <d v="2006-06-27T18:28:41"/>
        <d v="2006-08-02T05:25:08"/>
        <d v="2006-10-18T11:27:27"/>
        <d v="2006-08-30T18:34:09"/>
        <d v="2006-07-27T02:05:47"/>
        <d v="2006-12-23T23:38:02"/>
        <d v="2006-02-20T01:27:25"/>
        <d v="2006-12-21T04:47:51"/>
        <d v="2006-05-02T07:47:53"/>
        <d v="2006-07-25T14:29:49"/>
        <d v="2006-04-04T06:28:25"/>
        <d v="2006-04-17T14:54:14"/>
        <d v="2006-07-13T00:30:08"/>
        <d v="2006-11-11T06:25:46"/>
        <d v="2006-09-24T21:46:39"/>
        <d v="2006-02-01T21:43:57"/>
        <d v="2006-08-14T15:15:23"/>
        <d v="2006-07-02T22:34:28"/>
        <d v="2006-01-28T13:37:17"/>
        <d v="2006-01-07T04:39:46"/>
        <d v="2006-07-06T19:43:25"/>
        <d v="2006-12-08T00:05:25"/>
        <d v="2006-03-14T16:46:53"/>
        <d v="2006-01-17T16:11:34"/>
        <d v="2006-06-03T14:06:23"/>
        <d v="2006-06-15T22:44:07"/>
        <d v="2006-03-12T11:18:39"/>
        <d v="2006-03-20T09:24:29"/>
        <d v="2006-03-31T22:38:33"/>
        <d v="2006-05-28T11:15:44"/>
        <d v="2006-06-27T11:00:03"/>
        <d v="2006-06-22T21:10:32"/>
        <d v="2006-01-15T06:08:52"/>
        <d v="2006-05-10T22:34:51"/>
        <d v="2006-10-10T18:02:00"/>
        <d v="2006-02-13T14:49:44"/>
        <d v="2006-01-04T16:07:01"/>
        <d v="2006-09-10T23:51:23"/>
        <d v="2006-04-27T13:53:50"/>
        <d v="2006-02-25T00:19:17"/>
        <d v="2006-07-25T20:40:59"/>
        <d v="2006-06-15T13:31:15"/>
        <d v="2006-11-10T00:20:04"/>
        <d v="2006-06-28T03:56:14"/>
        <d v="2006-02-11T13:25:34"/>
        <d v="2006-04-14T05:49:40"/>
        <d v="2006-03-26T09:50:14"/>
        <d v="2006-01-03T06:30:51"/>
        <d v="2006-01-04T06:50:50"/>
        <d v="2006-07-04T06:41:06"/>
        <d v="2006-01-15T06:58:57"/>
        <d v="2006-12-14T18:34:25"/>
        <d v="2006-05-03T15:16:10"/>
        <d v="2006-01-28T20:15:50"/>
        <d v="2006-05-29T04:59:05"/>
        <d v="2006-07-14T12:23:57"/>
        <d v="2006-06-14T21:27:20"/>
        <d v="2006-11-30T00:03:47"/>
        <d v="2006-09-16T12:13:09"/>
        <d v="2006-01-09T16:38:47"/>
        <d v="2006-05-24T11:21:35"/>
        <d v="2006-08-26T21:26:38"/>
        <d v="2006-01-07T08:19:33"/>
        <d v="2006-04-01T05:43:04"/>
        <d v="2006-09-18T19:27:07"/>
        <d v="2006-11-19T06:48:20"/>
        <d v="2006-01-13T11:06:05"/>
        <d v="2006-07-29T23:50:46"/>
        <d v="2006-07-08T09:10:01"/>
        <d v="2006-09-24T05:59:07"/>
        <d v="2006-04-24T10:10:41"/>
        <d v="2006-03-15T17:42:40"/>
        <d v="2006-05-14T20:36:05"/>
        <d v="2006-02-26T00:17:16"/>
        <d v="2006-10-05T08:58:34"/>
        <d v="2006-08-09T11:09:55"/>
        <d v="2006-11-21T13:04:59"/>
        <d v="2006-08-23T08:50:54"/>
        <d v="2006-12-23T07:20:49"/>
        <d v="2006-03-28T18:14:44"/>
        <d v="2006-06-05T12:36:41"/>
        <d v="2006-07-10T02:16:52"/>
        <d v="2006-11-08T22:33:27"/>
        <d v="2006-12-20T17:50:28"/>
        <d v="2006-12-06T22:38:05"/>
        <d v="2006-06-05T05:01:20"/>
        <d v="2006-12-16T09:29:37"/>
        <d v="2006-02-18T11:41:07"/>
        <d v="2006-04-11T17:54:29"/>
        <d v="2006-06-15T08:15:47"/>
        <d v="2006-01-13T09:40:56"/>
        <d v="2006-05-28T07:35:55"/>
        <d v="2006-08-07T00:31:54"/>
        <d v="2006-04-11T03:13:40"/>
        <d v="2006-04-29T00:10:44"/>
        <d v="2006-04-17T18:10:56"/>
        <d v="2006-04-01T08:05:15"/>
        <d v="2006-03-03T01:03:44"/>
        <d v="2006-10-25T01:22:27"/>
        <d v="2006-03-24T01:46:12"/>
        <d v="2006-10-21T15:23:16"/>
        <d v="2006-03-12T09:41:37"/>
        <d v="2006-09-09T04:02:06"/>
        <d v="2006-05-12T19:59:10"/>
        <d v="2006-09-23T02:36:50"/>
        <d v="2006-01-18T07:38:17"/>
        <d v="2006-12-16T16:54:10"/>
        <d v="2006-07-24T04:36:36"/>
        <d v="2006-06-15T08:13:31"/>
        <d v="2006-02-08T23:05:15"/>
        <d v="2006-01-09T12:11:45"/>
        <d v="2006-12-07T15:05:44"/>
        <d v="2006-12-23T14:48:21"/>
        <d v="2006-11-26T10:48:49"/>
        <d v="2006-01-31T20:22:03"/>
        <d v="2006-02-01T20:07:04"/>
        <d v="2006-07-09T03:44:59"/>
        <d v="2006-01-20T22:56:12"/>
        <d v="2006-01-22T15:04:08"/>
        <d v="2006-10-31T21:46:46"/>
        <d v="2006-07-26T09:11:26"/>
        <d v="2006-10-12T05:12:55"/>
        <d v="2006-11-10T19:28:08"/>
        <d v="2006-07-25T19:13:53"/>
        <d v="2006-05-26T14:48:01"/>
        <d v="2006-07-28T07:50:35"/>
        <d v="2006-08-04T02:35:53"/>
        <d v="2006-03-29T03:30:33"/>
        <d v="2006-10-27T19:42:16"/>
        <d v="2006-11-24T16:03:31"/>
        <d v="2006-07-31T02:28:44"/>
        <d v="2006-05-14T22:14:40"/>
        <d v="2006-11-12T04:01:00"/>
        <d v="2006-08-11T00:02:57"/>
        <d v="2006-05-12T19:31:09"/>
        <d v="2006-12-01T01:04:08"/>
        <d v="2006-01-28T00:54:50"/>
        <d v="2006-10-13T06:53:31"/>
        <d v="2006-12-11T17:33:53"/>
        <d v="2006-01-05T05:31:53"/>
        <d v="2006-08-09T14:36:14"/>
        <d v="2006-12-25T08:33:26"/>
        <d v="2006-12-10T04:19:32"/>
        <d v="2006-07-21T14:00:30"/>
        <d v="2006-07-06T21:06:15"/>
        <d v="2006-08-10T17:03:45"/>
        <d v="2006-10-13T04:23:07"/>
        <d v="2006-03-20T01:43:52"/>
        <d v="2006-09-26T17:59:32"/>
        <d v="2006-06-14T04:42:28"/>
        <d v="2006-02-28T05:05:56"/>
        <d v="2006-02-25T04:21:18"/>
        <d v="2006-12-25T05:03:11"/>
        <d v="2006-02-05T12:02:51"/>
        <d v="2006-05-30T17:21:43"/>
        <d v="2006-03-18T01:42:44"/>
        <d v="2006-04-14T21:21:05"/>
        <d v="2006-05-13T23:58:42"/>
        <d v="2006-11-11T22:05:29"/>
        <d v="2006-09-24T22:24:30"/>
        <d v="2006-09-23T19:33:50"/>
        <d v="2006-04-29T00:00:16"/>
        <d v="2006-01-17T21:39:44"/>
        <d v="2006-12-12T22:20:39"/>
        <d v="2006-03-09T11:52:59"/>
        <d v="2006-06-19T12:53:10"/>
        <d v="2006-01-14T08:59:53"/>
        <d v="2006-02-03T14:57:28"/>
        <d v="2006-01-01T17:31:55"/>
        <d v="2006-03-28T15:02:34"/>
        <d v="2006-12-07T02:28:53"/>
        <d v="2006-05-10T01:57:09"/>
        <d v="2006-06-18T00:42:15"/>
        <d v="2006-04-15T00:59:29"/>
        <d v="2006-02-28T06:00:33"/>
        <d v="2006-01-31T20:23:14"/>
        <d v="2006-04-30T04:07:09"/>
        <d v="2006-05-12T04:16:02"/>
        <d v="2006-10-18T19:40:50"/>
        <d v="2006-09-23T03:32:49"/>
        <d v="2006-12-04T04:24:51"/>
        <d v="2006-01-21T21:23:37"/>
        <d v="2006-03-14T01:36:33"/>
        <d v="2006-08-16T22:02:06"/>
        <d v="2006-05-10T12:08:51"/>
        <d v="2006-10-01T16:53:44"/>
        <d v="2006-08-05T20:57:07"/>
        <d v="2006-03-21T01:06:30"/>
        <d v="2006-12-15T19:45:33"/>
        <d v="2006-07-12T04:03:55"/>
        <d v="2006-04-09T14:10:33"/>
        <d v="2006-09-12T10:52:03"/>
        <d v="2006-01-15T15:50:50"/>
        <d v="2006-04-16T03:58:35"/>
        <d v="2005-01-06T07:39:35"/>
        <d v="2005-06-24T03:00:04"/>
        <d v="2005-07-20T15:43:23"/>
        <d v="2005-02-13T01:22:09"/>
        <d v="2005-04-16T11:14:06"/>
        <d v="2005-02-16T20:22:49"/>
        <d v="2005-02-13T00:47:13"/>
        <d v="2005-12-28T09:09:04"/>
        <d v="2005-07-08T14:50:00"/>
        <d v="2005-02-12T23:04:14"/>
        <d v="2005-06-03T22:14:15"/>
        <d v="2005-05-10T10:36:42"/>
        <d v="2005-02-17T07:51:59"/>
        <d v="2005-08-03T10:04:10"/>
        <d v="2005-12-26T08:40:02"/>
        <d v="2005-12-27T02:45:58"/>
        <d v="2005-11-02T03:38:10"/>
        <d v="2005-09-15T22:47:27"/>
        <d v="2005-02-02T06:32:39"/>
        <d v="2005-10-13T13:38:26"/>
        <d v="2005-08-15T12:11:42"/>
        <d v="2005-02-28T00:12:15"/>
        <d v="2005-07-03T23:09:22"/>
        <d v="2005-12-24T09:14:44"/>
        <d v="2005-09-26T04:21:53"/>
        <d v="2005-01-11T09:11:52"/>
        <d v="2005-11-06T00:20:22"/>
        <d v="2005-12-22T05:13:53"/>
        <d v="2005-04-15T23:10:07"/>
        <d v="2005-12-14T23:08:48"/>
        <d v="2005-08-19T21:16:37"/>
        <d v="2005-01-30T08:41:33"/>
        <d v="2005-02-19T02:36:49"/>
        <d v="2005-01-23T22:21:35"/>
        <d v="2005-01-30T14:15:17"/>
        <d v="2005-04-10T08:53:26"/>
        <d v="2005-01-19T19:24:50"/>
        <d v="2005-04-15T05:02:02"/>
        <d v="2005-01-20T08:43:47"/>
        <d v="2005-02-20T14:09:03"/>
        <d v="2005-07-14T05:53:35"/>
        <d v="2005-10-09T18:59:23"/>
        <d v="2005-05-05T07:08:39"/>
        <d v="2005-07-05T05:18:05"/>
        <d v="2005-10-11T08:27:38"/>
        <d v="2005-07-13T04:53:25"/>
        <d v="2005-02-06T19:54:45"/>
        <d v="2005-03-06T03:49:57"/>
        <d v="2005-09-21T17:15:40"/>
        <d v="2005-02-26T05:12:46"/>
        <d v="2005-06-21T19:54:30"/>
        <d v="2005-12-27T15:42:32"/>
        <d v="2005-03-25T04:25:40"/>
        <d v="2005-04-19T06:47:15"/>
        <d v="2005-11-15T10:33:28"/>
        <d v="2005-01-13T17:15:20"/>
        <d v="2005-03-04T15:56:28"/>
        <d v="2005-07-02T04:55:52"/>
        <d v="2005-11-16T08:41:50"/>
        <d v="2005-05-25T04:37:59"/>
        <d v="2005-07-22T07:39:20"/>
        <d v="2005-11-17T20:08:42"/>
        <d v="2005-08-25T22:41:26"/>
        <d v="2005-05-30T16:01:28"/>
        <d v="2005-09-10T17:30:35"/>
        <d v="2005-03-06T16:56:02"/>
        <d v="2005-11-28T20:08:25"/>
        <d v="2005-05-15T06:37:12"/>
        <d v="2005-11-25T09:24:39"/>
        <d v="2005-11-04T07:21:25"/>
        <d v="2005-02-22T02:40:42"/>
        <d v="2005-08-16T15:30:08"/>
        <d v="2005-06-02T18:17:04"/>
        <d v="2005-12-26T06:37:31"/>
        <d v="2005-10-30T22:05:34"/>
        <d v="2005-05-24T04:22:46"/>
        <d v="2005-05-08T14:39:07"/>
        <d v="2005-04-27T00:40:36"/>
        <d v="2005-10-10T06:34:53"/>
        <d v="2005-10-13T05:40:25"/>
        <d v="2005-12-24T08:36:44"/>
        <d v="2005-10-16T01:28:54"/>
        <d v="2005-06-19T12:07:18"/>
        <d v="2005-10-14T12:51:07"/>
        <d v="2005-08-29T12:49:20"/>
        <d v="2005-07-23T09:57:02"/>
        <d v="2005-01-05T20:06:32"/>
        <d v="2005-04-21T20:00:51"/>
        <d v="2005-08-24T01:09:01"/>
        <d v="2005-05-19T15:47:51"/>
        <d v="2005-06-11T00:22:09"/>
        <d v="2005-07-06T15:23:03"/>
        <d v="2005-11-26T20:46:10"/>
        <d v="2005-05-31T08:03:42"/>
        <d v="2005-01-17T00:36:45"/>
        <d v="2005-09-11T16:20:37"/>
        <d v="2005-12-10T15:30:10"/>
        <d v="2005-07-24T02:09:55"/>
        <d v="2005-12-24T23:30:56"/>
        <d v="2005-11-17T03:52:18"/>
        <d v="2005-12-14T23:32:41"/>
        <d v="2005-04-03T04:39:21"/>
        <d v="2005-12-13T18:49:28"/>
        <d v="2005-10-11T23:17:00"/>
        <d v="2005-04-27T20:05:03"/>
        <d v="2005-09-15T04:42:23"/>
        <d v="2005-10-10T12:06:40"/>
        <d v="2005-12-13T18:15:01"/>
        <d v="2005-10-26T00:56:34"/>
        <d v="2005-07-15T05:46:55"/>
        <d v="2005-10-23T01:39:12"/>
        <d v="2005-09-18T01:18:16"/>
        <d v="2005-01-06T14:57:48"/>
        <d v="2005-05-20T04:01:06"/>
        <d v="2005-01-05T17:33:07"/>
        <d v="2005-08-21T11:25:30"/>
        <d v="2005-07-17T06:24:51"/>
        <d v="2005-03-13T11:28:27"/>
        <d v="2005-08-03T12:24:12"/>
        <d v="2005-01-10T23:22:04"/>
        <d v="2005-11-16T02:12:15"/>
        <d v="2005-12-10T10:49:08"/>
        <d v="2005-01-23T15:36:00"/>
        <d v="2005-08-08T07:22:09"/>
        <d v="2005-01-14T08:25:08"/>
        <d v="2005-01-17T17:54:13"/>
        <d v="2005-07-30T09:06:57"/>
        <d v="2004-12-31T18:40:17"/>
        <d v="2005-07-22T18:54:56"/>
        <d v="2005-06-16T06:29:50"/>
        <d v="2005-01-11T20:11:24"/>
        <d v="2005-01-08T05:46:12"/>
        <d v="2005-06-19T19:22:16"/>
        <d v="2005-11-04T00:01:59"/>
        <d v="2005-01-24T22:45:30"/>
        <d v="2005-02-01T02:33:16"/>
        <d v="2005-11-25T21:26:42"/>
        <d v="2005-12-10T03:12:16"/>
        <d v="2005-01-04T02:23:09"/>
        <d v="2005-07-16T21:40:52"/>
        <d v="2005-05-22T01:46:35"/>
        <d v="2005-01-17T19:41:23"/>
        <d v="2005-12-08T05:38:25"/>
        <d v="2005-04-18T22:19:05"/>
        <d v="2005-12-30T17:32:16"/>
        <d v="2005-10-12T18:28:59"/>
        <d v="2005-03-19T20:49:49"/>
        <d v="2005-03-23T17:01:56"/>
        <d v="2005-05-28T06:08:21"/>
        <d v="2005-09-03T09:22:52"/>
        <d v="2005-10-05T13:25:25"/>
        <d v="2005-03-28T05:19:56"/>
        <d v="2005-02-12T07:57:57"/>
        <d v="2005-10-22T12:50:24"/>
        <d v="2005-12-21T16:15:38"/>
        <d v="2005-07-06T00:36:11"/>
        <d v="2004-12-31T19:19:35"/>
        <d v="2005-05-01T12:38:44"/>
        <d v="2005-07-04T18:27:59"/>
        <d v="2005-02-13T03:52:08"/>
        <d v="2005-06-28T15:11:49"/>
        <d v="2005-06-21T21:14:53"/>
        <d v="2005-09-26T21:24:22"/>
        <d v="2005-10-09T01:19:00"/>
        <d v="2005-01-09T22:37:43"/>
        <d v="2005-10-20T21:58:31"/>
        <d v="2005-01-30T07:11:24"/>
        <d v="2005-08-05T17:03:29"/>
        <d v="2005-05-19T02:03:50"/>
        <d v="2005-12-09T21:44:46"/>
        <d v="2005-02-24T04:55:11"/>
        <d v="2005-04-04T08:57:21"/>
        <d v="2005-04-04T10:24:44"/>
        <d v="2005-11-27T21:52:40"/>
        <d v="2005-04-02T20:41:41"/>
        <d v="2005-04-18T00:29:50"/>
        <d v="2005-09-12T16:09:01"/>
        <d v="2005-06-10T05:57:32"/>
        <d v="2005-01-26T13:17:46"/>
        <d v="2005-03-02T12:58:31"/>
        <d v="2005-10-17T13:59:51"/>
        <d v="2005-11-16T14:41:20"/>
        <d v="2005-01-07T20:26:56"/>
        <d v="2005-11-24T21:02:13"/>
        <d v="2005-12-27T19:11:27"/>
        <d v="2005-01-16T05:39:16"/>
        <d v="2005-11-07T07:52:45"/>
        <d v="2005-04-24T05:19:01"/>
        <d v="2005-11-22T08:00:13"/>
        <d v="2005-03-25T20:47:22"/>
        <d v="2005-08-14T05:46:28"/>
        <d v="2005-12-26T21:04:42"/>
        <d v="2005-04-25T13:45:12"/>
        <d v="2005-05-24T06:03:18"/>
        <d v="2005-02-23T07:15:28"/>
        <d v="2005-03-22T13:55:01"/>
        <d v="2005-10-18T16:32:19"/>
        <d v="2005-10-20T02:10:16"/>
        <d v="2005-05-05T11:24:14"/>
        <d v="2005-01-29T17:40:40"/>
        <d v="2005-11-04T03:11:35"/>
        <d v="2005-03-02T15:04:51"/>
        <d v="2005-02-24T10:21:06"/>
        <d v="2005-03-10T10:41:31"/>
        <d v="2005-09-20T16:22:26"/>
        <d v="2005-03-13T00:49:43"/>
        <d v="2005-12-10T02:18:11"/>
        <d v="2005-06-01T08:02:10"/>
        <d v="2005-05-26T18:52:37"/>
        <d v="2005-02-17T15:22:15"/>
        <d v="2005-02-14T12:51:01"/>
        <d v="2005-06-09T13:56:53"/>
        <d v="2005-03-31T19:07:29"/>
        <d v="2005-01-17T15:50:38"/>
        <d v="2005-05-15T03:58:11"/>
        <d v="2005-04-24T17:31:03"/>
        <d v="2005-02-11T15:05:41"/>
        <d v="2005-06-12T06:37:49"/>
        <d v="2005-06-22T01:29:12"/>
        <d v="2005-01-30T12:06:50"/>
        <d v="2005-10-27T23:16:27"/>
        <d v="2005-08-16T00:42:10"/>
        <d v="2005-04-20T05:22:17"/>
        <d v="2005-10-24T20:01:02"/>
        <d v="2005-04-10T20:07:58"/>
        <d v="2005-12-16T15:22:47"/>
        <d v="2005-08-10T10:55:20"/>
        <d v="2005-10-07T10:02:11"/>
        <d v="2005-09-12T02:55:29"/>
        <d v="2005-06-06T19:18:17"/>
        <d v="2005-07-03T06:51:14"/>
        <d v="2005-12-29T09:33:31"/>
        <d v="2005-05-31T14:19:54"/>
        <d v="2005-07-12T07:15:26"/>
        <d v="2005-11-01T21:58:24"/>
        <d v="2005-02-26T10:23:21"/>
        <d v="2005-12-22T10:06:26"/>
        <d v="2005-05-15T00:03:53"/>
        <d v="2005-11-20T16:35:44"/>
        <d v="2005-02-20T07:26:20"/>
        <d v="2005-07-18T13:57:31"/>
        <d v="2005-09-27T00:58:40"/>
        <d v="2005-06-28T18:00:13"/>
        <d v="2005-05-18T22:14:03"/>
        <d v="2005-04-05T03:57:51"/>
        <d v="2005-11-03T04:30:38"/>
        <d v="2005-09-22T00:13:42"/>
        <d v="2005-11-21T07:58:20"/>
        <d v="2005-02-25T05:03:15"/>
        <d v="2005-11-25T05:07:11"/>
        <d v="2005-08-07T04:22:33"/>
        <d v="2005-12-14T01:03:32"/>
        <d v="2005-04-23T22:47:33"/>
        <d v="2005-08-18T01:05:32"/>
        <d v="2005-01-16T15:30:23"/>
        <d v="2005-06-12T21:07:39"/>
        <d v="2005-01-21T04:25:53"/>
        <d v="2005-10-23T04:56:22"/>
        <d v="2005-10-10T02:49:03"/>
        <d v="2005-08-17T12:46:43"/>
        <d v="2005-05-02T21:56:48"/>
        <d v="2005-05-09T07:25:17"/>
        <d v="2005-03-09T20:26:56"/>
        <d v="2005-10-07T13:51:30"/>
        <d v="2005-12-31T01:50:44"/>
        <d v="2005-10-09T13:12:49"/>
        <d v="2005-12-18T23:16:20"/>
        <d v="2005-08-10T16:55:17"/>
        <d v="2005-07-04T13:03:37"/>
        <d v="2005-01-02T04:06:12"/>
        <d v="2005-08-12T08:31:16"/>
        <d v="2005-08-24T22:45:31"/>
        <d v="2005-05-11T11:58:26"/>
        <d v="2005-10-13T09:56:32"/>
        <d v="2005-04-09T00:22:49"/>
        <d v="2005-01-27T15:02:22"/>
        <d v="2005-03-17T10:13:53"/>
        <d v="2005-01-30T18:41:58"/>
        <d v="2005-01-15T11:45:12"/>
        <d v="2005-04-22T21:25:18"/>
        <d v="2005-04-21T00:07:52"/>
        <d v="2005-09-19T14:51:59"/>
        <d v="2005-05-30T10:24:04"/>
        <d v="2005-10-20T07:50:37"/>
        <d v="2005-08-10T04:07:04"/>
        <d v="2005-05-23T23:53:53"/>
        <d v="2005-06-19T18:55:10"/>
        <d v="2005-05-26T20:32:41"/>
        <d v="2005-12-21T13:58:39"/>
        <d v="2005-03-15T05:32:18"/>
        <d v="2005-11-25T13:38:29"/>
        <d v="2005-03-03T07:35:27"/>
        <d v="2005-07-18T07:57:13"/>
        <d v="2005-06-28T06:35:34"/>
        <d v="2005-02-12T15:17:39"/>
        <d v="2005-07-30T17:28:40"/>
        <d v="2005-05-26T14:08:29"/>
        <d v="2005-06-11T22:59:15"/>
        <d v="2005-11-10T06:48:06"/>
        <d v="2005-04-04T16:42:05"/>
        <d v="2005-01-29T02:53:42"/>
        <d v="2005-09-28T20:10:37"/>
        <d v="2005-01-26T07:53:51"/>
        <d v="2005-04-12T02:49:47"/>
        <d v="2005-05-11T02:22:47"/>
        <d v="2005-11-24T21:25:13"/>
        <d v="2005-05-16T02:43:05"/>
        <d v="2005-01-04T16:17:15"/>
        <d v="2005-02-21T15:40:00"/>
        <d v="2005-05-17T18:51:54"/>
        <d v="2005-07-26T12:07:27"/>
        <d v="2005-05-14T15:17:14"/>
        <d v="2005-08-22T14:44:20"/>
        <d v="2004-02-02T08:06:15"/>
        <d v="2004-08-19T21:56:47"/>
        <d v="2004-11-26T11:32:32"/>
        <d v="2004-12-04T15:44:26"/>
        <d v="2004-01-30T05:41:35"/>
        <d v="2004-09-12T06:33:02"/>
        <d v="2004-06-28T05:40:14"/>
        <d v="2004-01-14T18:54:44"/>
        <d v="2004-01-12T12:15:42"/>
        <d v="2004-12-05T12:40:35"/>
        <d v="2004-11-12T19:06:54"/>
        <d v="2004-07-14T10:11:26"/>
        <d v="2004-01-11T01:51:44"/>
        <d v="2004-02-25T22:52:14"/>
        <d v="2004-02-02T17:56:08"/>
        <d v="2004-09-20T02:40:42"/>
        <d v="2004-01-17T07:22:49"/>
        <d v="2004-07-25T23:07:43"/>
        <d v="2004-07-27T22:18:38"/>
        <d v="2004-04-29T00:55:57"/>
        <d v="2004-07-26T01:40:04"/>
        <d v="2004-04-13T01:41:45"/>
        <d v="2004-12-16T07:36:31"/>
        <d v="2004-12-16T11:22:50"/>
        <d v="2004-09-25T04:31:46"/>
        <d v="2004-03-07T13:45:53"/>
        <d v="2004-08-23T03:37:51"/>
        <d v="2004-05-10T18:36:33"/>
        <d v="2004-12-10T03:38:32"/>
        <d v="2004-05-17T09:28:37"/>
        <d v="2004-08-07T21:30:49"/>
        <d v="2004-05-07T12:03:57"/>
        <d v="2004-04-30T13:01:25"/>
        <d v="2004-01-15T18:55:12"/>
        <d v="2004-10-03T18:37:42"/>
        <d v="2004-12-09T05:13:23"/>
        <d v="2004-09-04T11:52:32"/>
        <d v="2004-01-22T03:17:13"/>
        <d v="2004-06-12T16:25:25"/>
        <d v="2004-03-16T14:05:15"/>
        <d v="2004-12-21T08:36:46"/>
        <d v="2004-08-15T13:13:22"/>
        <d v="2004-02-15T08:41:04"/>
        <d v="2004-11-28T14:21:12"/>
        <d v="2004-12-25T16:36:13"/>
        <d v="2004-08-12T21:49:57"/>
        <d v="2004-03-10T19:52:51"/>
        <d v="2004-07-26T10:51:10"/>
        <d v="2004-10-25T06:21:53"/>
        <d v="2004-07-21T19:53:33"/>
        <d v="2004-08-01T05:33:56"/>
        <d v="2004-06-10T16:31:03"/>
        <d v="2004-08-09T08:03:09"/>
        <d v="2004-01-16T07:16:14"/>
        <d v="2004-09-25T15:48:38"/>
        <d v="2004-01-11T12:35:21"/>
        <d v="2004-03-22T21:21:45"/>
        <d v="2004-07-03T09:06:56"/>
        <d v="2004-12-04T17:30:49"/>
        <d v="2004-04-13T14:57:51"/>
        <d v="2004-04-18T15:23:27"/>
        <d v="2004-11-24T04:59:37"/>
        <d v="2004-12-14T21:30:08"/>
        <d v="2004-08-10T04:32:08"/>
        <d v="2004-08-09T01:23:08"/>
        <d v="2004-11-26T04:17:41"/>
        <d v="2004-04-18T07:38:05"/>
        <d v="2004-02-04T15:05:34"/>
        <d v="2004-08-18T06:40:56"/>
        <d v="2004-02-02T15:05:52"/>
        <d v="2004-03-25T09:08:41"/>
        <d v="2004-07-28T18:05:01"/>
        <d v="2004-09-11T14:38:38"/>
        <d v="2004-01-05T04:53:06"/>
        <d v="2004-02-29T01:30:05"/>
        <d v="2004-04-10T14:56:23"/>
        <d v="2004-01-15T09:06:56"/>
        <d v="2004-08-29T16:12:23"/>
        <d v="2004-11-15T10:59:45"/>
        <d v="2004-02-02T02:27:47"/>
        <d v="2004-06-17T04:46:20"/>
        <d v="2004-11-06T18:02:58"/>
        <d v="2004-07-07T11:45:31"/>
        <d v="2004-11-20T01:38:21"/>
        <d v="2004-02-18T04:03:59"/>
        <d v="2004-09-18T09:12:55"/>
        <d v="2004-05-05T17:21:34"/>
        <d v="2004-01-26T01:21:50"/>
        <d v="2004-05-11T19:39:35"/>
        <d v="2004-01-25T23:52:39"/>
        <d v="2004-09-13T10:28:32"/>
        <d v="2004-01-19T06:03:05"/>
        <d v="2004-09-19T16:24:10"/>
        <d v="2004-04-28T00:43:13"/>
        <d v="2004-03-13T15:30:31"/>
        <d v="2004-09-11T09:28:41"/>
        <d v="2004-01-21T05:36:28"/>
        <d v="2004-03-01T18:12:36"/>
        <d v="2004-11-29T09:11:10"/>
        <d v="2004-05-28T20:19:27"/>
        <d v="2004-05-23T18:08:17"/>
        <d v="2004-08-25T22:33:44"/>
        <d v="2004-05-26T22:14:56"/>
        <d v="2004-06-05T13:48:36"/>
        <d v="2004-05-25T02:20:51"/>
        <d v="2004-05-17T02:53:01"/>
        <d v="2004-11-23T20:00:48"/>
        <d v="2004-07-15T22:30:22"/>
        <d v="2004-06-08T02:48:05"/>
        <d v="2004-04-13T18:11:02"/>
        <d v="2004-03-23T13:01:39"/>
        <d v="2004-09-30T11:54:37"/>
        <d v="2004-10-04T15:30:01"/>
        <d v="2004-05-13T08:28:32"/>
        <d v="2004-05-23T14:17:58"/>
        <d v="2004-05-09T00:48:58"/>
        <d v="2004-10-12T14:42:24"/>
        <d v="2004-09-21T20:21:18"/>
        <d v="2004-12-22T18:12:47"/>
        <d v="2004-11-02T12:50:40"/>
        <d v="2004-01-13T01:44:36"/>
        <d v="2004-01-14T04:07:48"/>
        <d v="2004-06-25T17:29:45"/>
        <d v="2004-11-20T04:15:40"/>
        <d v="2004-08-13T21:05:56"/>
        <d v="2004-04-09T02:00:50"/>
        <d v="2004-01-09T19:26:22"/>
        <d v="2004-08-05T20:21:53"/>
        <d v="2004-09-09T09:15:05"/>
        <d v="2004-02-13T02:31:24"/>
        <d v="2004-11-21T14:16:15"/>
        <d v="2004-01-30T18:26:09"/>
        <d v="2004-01-21T18:10:57"/>
        <d v="2004-05-26T01:07:53"/>
        <d v="2004-05-24T19:53:15"/>
        <d v="2004-03-25T08:24:22"/>
        <d v="2004-11-14T03:18:17"/>
        <d v="2004-02-13T15:54:43"/>
        <d v="2004-01-19T01:22:27"/>
        <d v="2004-02-28T21:11:50"/>
        <d v="2004-02-26T15:48:42"/>
        <d v="2004-12-18T08:24:41"/>
        <d v="2004-03-21T01:03:07"/>
        <d v="2004-12-11T13:47:01"/>
        <d v="2004-04-30T12:44:11"/>
        <d v="2004-06-10T01:39:58"/>
        <d v="2004-01-15T18:53:47"/>
        <d v="2004-10-31T14:30:53"/>
        <d v="2004-04-22T23:09:19"/>
        <d v="2004-11-07T22:22:04"/>
        <d v="2004-10-21T03:02:50"/>
        <d v="2004-01-09T13:02:51"/>
        <d v="2004-05-28T06:21:36"/>
        <d v="2004-11-12T10:21:33"/>
        <d v="2004-06-25T21:07:26"/>
        <d v="2004-03-27T23:56:26"/>
        <d v="2004-05-25T06:54:33"/>
        <d v="2004-05-15T17:26:37"/>
        <d v="2004-08-15T00:41:59"/>
        <d v="2004-06-04T17:52:00"/>
        <d v="2004-01-26T05:29:23"/>
        <d v="2004-03-23T09:20:58"/>
        <d v="2004-01-09T15:41:18"/>
        <d v="2004-07-08T03:27:19"/>
        <d v="2004-05-27T08:30:41"/>
        <d v="2004-08-14T15:21:22"/>
        <d v="2004-04-17T02:15:10"/>
        <d v="2004-12-13T02:29:38"/>
        <d v="2004-03-07T11:28:47"/>
        <d v="2004-05-29T09:20:36"/>
        <d v="2004-04-05T16:10:37"/>
        <d v="2004-02-03T07:16:39"/>
        <d v="2004-06-14T23:15:44"/>
        <d v="2004-08-11T10:19:40"/>
        <d v="2004-05-19T08:37:12"/>
        <d v="2004-06-22T08:14:50"/>
        <d v="2004-09-10T07:10:59"/>
        <d v="2004-06-05T16:37:07"/>
        <d v="2004-01-18T19:39:37"/>
        <d v="2004-11-06T16:01:44"/>
        <d v="2004-08-31T07:45:42"/>
        <d v="2004-01-07T14:18:12"/>
        <d v="2004-10-17T05:04:34"/>
        <d v="2004-05-19T23:45:33"/>
        <d v="2004-07-04T05:10:58"/>
        <d v="2004-02-19T18:30:06"/>
        <d v="2004-08-21T01:11:25"/>
        <d v="2004-09-17T12:22:58"/>
        <d v="2004-02-08T15:21:28"/>
        <d v="2004-12-17T19:06:34"/>
        <d v="2004-05-08T20:47:32"/>
        <d v="2004-09-07T14:17:37"/>
        <d v="2004-07-11T02:02:47"/>
        <d v="2004-12-18T06:36:30"/>
        <d v="2004-11-21T16:54:30"/>
        <d v="2004-01-27T18:02:07"/>
        <d v="2004-09-10T12:33:29"/>
        <d v="2004-12-10T03:39:47"/>
        <d v="2004-11-27T09:53:43"/>
        <d v="2004-09-08T03:09:13"/>
        <d v="2004-02-24T09:36:53"/>
        <d v="2004-07-06T05:22:13"/>
        <d v="2004-11-27T19:53:33"/>
        <d v="2004-07-08T04:42:37"/>
        <d v="2004-11-29T01:12:29"/>
        <d v="2004-08-07T20:08:55"/>
        <d v="2004-04-30T19:29:39"/>
        <d v="2004-10-20T14:39:47"/>
        <d v="2004-08-18T23:03:47"/>
        <d v="2004-01-25T22:35:07"/>
        <d v="2004-01-25T03:56:39"/>
        <d v="2004-08-19T11:42:57"/>
        <d v="2004-07-12T10:34:57"/>
        <d v="2004-09-21T03:25:32"/>
        <d v="2004-02-25T22:13:21"/>
        <d v="2004-06-24T02:05:41"/>
        <d v="2004-01-21T18:45:43"/>
        <d v="2004-07-09T09:20:22"/>
        <d v="2004-01-30T06:56:55"/>
        <d v="2004-06-17T21:27:39"/>
        <d v="2004-01-05T18:11:28"/>
        <d v="2004-09-26T03:25:16"/>
        <d v="2004-01-12T17:02:09"/>
        <d v="2004-10-08T13:38:33"/>
        <d v="2004-10-21T09:10:12"/>
        <d v="2004-01-08T14:32:31"/>
        <d v="2004-03-08T11:00:45"/>
        <d v="2004-02-18T04:28:10"/>
        <d v="2004-06-22T10:39:18"/>
        <d v="2004-04-28T04:32:35"/>
        <d v="2004-12-31T08:16:19"/>
        <d v="2004-01-07T04:45:15"/>
        <d v="2004-10-23T23:14:45"/>
        <d v="2004-07-26T15:07:37"/>
        <d v="2004-09-08T08:20:31"/>
        <d v="2004-12-03T01:02:45"/>
        <d v="2004-08-15T14:14:32"/>
        <d v="2004-01-16T10:10:15"/>
        <d v="2004-05-18T12:47:30"/>
        <d v="2004-04-29T11:10:53"/>
        <d v="2004-08-03T22:54:25"/>
        <d v="2004-11-17T11:38:58"/>
        <d v="2004-12-23T20:11:34"/>
        <d v="2004-10-06T21:30:47"/>
        <d v="2004-04-27T19:22:22"/>
        <d v="2004-03-09T05:11:17"/>
        <d v="2004-05-05T22:59:20"/>
        <d v="2004-08-26T21:29:21"/>
        <d v="2004-03-03T18:27:40"/>
        <d v="2004-09-20T15:53:43"/>
        <d v="2004-01-15T02:20:54"/>
        <d v="2004-01-20T07:30:38"/>
        <d v="2004-02-03T13:38:20"/>
        <d v="2004-01-11T04:37:29"/>
        <d v="2004-01-30T07:29:33"/>
        <d v="2004-07-04T07:08:35"/>
        <d v="2004-12-19T12:55:36"/>
        <d v="2004-03-04T05:01:16"/>
        <d v="2004-05-27T19:25:56"/>
        <d v="2004-11-27T09:12:30"/>
        <d v="2004-11-16T21:48:27"/>
        <d v="2004-07-12T07:19:13"/>
        <d v="2004-08-01T17:51:51"/>
        <d v="2004-07-19T10:32:18"/>
        <d v="2004-11-30T16:25:51"/>
        <d v="2004-11-24T02:51:31"/>
        <d v="2004-10-09T20:47:03"/>
        <d v="2004-03-24T15:19:11"/>
        <d v="2004-01-30T19:29:30"/>
        <d v="2004-10-06T20:01:28"/>
        <d v="2004-06-10T19:59:22"/>
        <d v="2004-05-03T15:51:54"/>
        <d v="2004-02-11T10:15:28"/>
        <d v="2004-02-11T13:51:51"/>
        <d v="2004-06-21T23:41:06"/>
        <d v="2004-05-04T11:36:21"/>
        <d v="2004-06-17T13:13:47"/>
        <d v="2004-09-10T14:44:10"/>
        <d v="2004-03-11T02:52:24"/>
        <d v="2004-05-28T11:41:41"/>
        <d v="2004-06-10T17:47:02"/>
        <d v="2004-07-17T01:03:43"/>
        <d v="2004-12-29T10:27:18"/>
        <d v="2004-03-12T21:01:41"/>
        <d v="2004-08-01T23:25:31"/>
        <d v="2004-05-12T13:28:41"/>
        <d v="2004-06-28T17:05:48"/>
        <d v="2004-08-24T22:46:57"/>
        <d v="2004-05-21T16:25:35"/>
        <d v="2004-02-19T13:47:55"/>
        <d v="2004-04-14T09:32:28"/>
        <d v="2004-03-10T20:45:42"/>
        <d v="2004-03-21T15:31:41"/>
        <d v="2004-01-17T22:04:59"/>
        <d v="2004-03-13T07:50:48"/>
        <d v="2004-02-28T01:05:49"/>
        <d v="2004-09-24T00:10:03"/>
        <d v="2004-01-03T15:19:21"/>
        <d v="2004-12-19T14:16:22"/>
        <d v="2004-05-13T21:46:18"/>
        <d v="2003-12-04T10:17:23"/>
        <d v="2003-03-06T16:44:44"/>
        <d v="2003-01-10T01:29:32"/>
        <d v="2003-03-15T19:03:17"/>
        <d v="2003-08-15T02:37:03"/>
        <d v="2003-12-05T05:57:20"/>
        <d v="2003-04-20T07:15:10"/>
        <d v="2003-08-23T13:33:33"/>
        <d v="2003-01-27T16:42:33"/>
        <d v="2003-03-19T02:51:44"/>
        <d v="2003-04-02T00:34:12"/>
        <d v="2003-10-11T08:29:44"/>
        <d v="2003-11-22T02:21:04"/>
        <d v="2003-01-19T02:05:52"/>
        <d v="2003-06-24T23:45:30"/>
        <d v="2003-01-10T15:41:23"/>
        <d v="2003-07-11T02:12:10"/>
        <d v="2003-12-31T18:59:02"/>
        <d v="2003-10-31T15:38:04"/>
        <d v="2003-08-10T22:42:49"/>
        <d v="2003-11-14T18:38:57"/>
        <d v="2003-08-10T13:00:48"/>
        <d v="2003-04-13T12:04:04"/>
        <d v="2003-09-15T16:03:56"/>
        <d v="2003-05-04T18:23:30"/>
        <d v="2003-09-16T00:19:33"/>
        <d v="2003-08-21T04:45:06"/>
        <d v="2003-07-22T15:49:02"/>
        <d v="2003-02-14T08:39:02"/>
        <d v="2003-07-20T06:21:19"/>
        <d v="2003-09-16T06:21:36"/>
        <d v="2003-01-13T08:10:25"/>
        <d v="2003-03-16T16:43:20"/>
        <d v="2003-01-15T18:32:50"/>
        <d v="2003-02-12T18:13:23"/>
        <d v="2003-06-22T18:44:24"/>
        <d v="2003-10-01T17:02:36"/>
        <d v="2003-11-06T23:03:00"/>
        <d v="2003-04-08T14:24:04"/>
        <d v="2003-06-18T04:21:57"/>
        <d v="2003-10-21T08:30:27"/>
        <d v="2003-10-25T02:37:41"/>
        <d v="2003-02-19T17:43:51"/>
        <d v="2003-10-03T04:14:50"/>
        <d v="2003-02-19T02:00:11"/>
        <d v="2003-01-07T19:30:35"/>
        <d v="2003-03-15T16:58:16"/>
        <d v="2003-04-16T23:13:32"/>
        <d v="2003-08-29T14:54:49"/>
        <d v="2003-12-03T23:33:01"/>
        <d v="2003-08-28T03:46:02"/>
        <d v="2003-09-07T12:39:06"/>
        <d v="2003-08-24T08:39:50"/>
        <d v="2003-11-17T06:33:23"/>
        <d v="2003-06-28T15:59:46"/>
        <d v="2003-09-15T22:27:33"/>
        <d v="2003-09-14T01:01:49"/>
        <d v="2003-07-25T06:24:11"/>
        <d v="2003-09-19T21:23:41"/>
        <d v="2003-12-29T12:50:38"/>
        <d v="2003-01-20T19:59:18"/>
        <d v="2003-11-11T17:53:00"/>
        <d v="2003-05-16T16:34:50"/>
        <d v="2003-05-19T10:10:26"/>
        <d v="2003-05-21T18:05:46"/>
        <d v="2003-08-26T22:27:27"/>
        <d v="2003-03-20T19:33:37"/>
        <d v="2003-06-12T02:33:17"/>
        <d v="2003-10-17T20:20:38"/>
        <d v="2003-01-20T00:28:36"/>
        <d v="2003-04-09T01:04:58"/>
        <d v="2003-01-15T23:56:54"/>
        <d v="2003-04-04T16:42:16"/>
        <d v="2003-04-08T10:31:23"/>
        <d v="2003-08-31T12:17:46"/>
        <d v="2003-03-26T06:42:50"/>
        <d v="2003-07-14T16:41:14"/>
        <d v="2003-10-26T15:01:05"/>
        <d v="2003-10-28T06:34:03"/>
        <d v="2003-01-31T01:36:00"/>
        <d v="2003-12-05T10:41:09"/>
        <d v="2003-12-20T22:22:02"/>
        <d v="2003-08-01T22:53:30"/>
        <d v="2003-05-21T01:13:51"/>
        <d v="2003-11-28T06:20:45"/>
        <d v="2003-05-03T06:22:49"/>
        <d v="2003-07-13T07:04:42"/>
        <d v="2003-07-25T14:26:12"/>
        <d v="2003-11-10T06:31:44"/>
        <d v="2003-11-21T05:53:32"/>
        <d v="2003-04-27T22:46:39"/>
        <d v="2003-03-03T04:01:03"/>
        <d v="2003-09-04T03:28:26"/>
        <d v="2003-02-05T02:21:28"/>
        <d v="2003-01-09T23:03:06"/>
        <d v="2003-05-11T05:22:46"/>
        <d v="2003-08-25T04:13:35"/>
        <d v="2003-02-20T15:12:03"/>
        <d v="2003-01-04T17:38:16"/>
        <d v="2003-02-12T14:54:35"/>
        <d v="2003-12-22T05:31:09"/>
        <d v="2003-01-19T09:10:58"/>
        <d v="2003-02-06T07:03:01"/>
        <d v="2003-01-19T11:09:22"/>
        <d v="2003-03-23T02:56:03"/>
        <d v="2003-01-15T09:23:47"/>
        <d v="2003-06-15T03:08:09"/>
        <d v="2003-11-15T10:35:56"/>
        <d v="2003-07-11T00:15:04"/>
        <d v="2003-05-29T03:36:56"/>
        <d v="2003-04-08T01:08:29"/>
        <d v="2003-03-22T04:55:28"/>
        <d v="2003-11-01T06:55:49"/>
        <d v="2003-02-21T03:09:49"/>
        <d v="2003-01-23T04:03:41"/>
        <d v="2003-01-24T06:58:45"/>
        <d v="2003-05-10T12:29:51"/>
        <d v="2003-01-07T00:12:17"/>
        <d v="2003-03-15T18:55:58"/>
        <d v="2003-08-10T23:51:42"/>
        <d v="2003-05-19T06:24:32"/>
        <d v="2003-11-22T13:17:35"/>
        <d v="2003-05-22T11:54:28"/>
        <d v="2003-11-21T03:21:49"/>
        <d v="2003-09-11T22:38:04"/>
        <d v="2003-02-12T22:50:15"/>
        <d v="2003-04-02T17:22:03"/>
        <d v="2003-06-09T19:00:03"/>
        <d v="2003-05-15T18:50:50"/>
        <d v="2003-07-23T09:22:22"/>
        <d v="2003-03-22T08:21:29"/>
        <d v="2003-04-06T15:59:50"/>
        <d v="2003-11-10T22:39:23"/>
        <d v="2003-04-17T19:58:36"/>
        <d v="2003-03-05T01:33:06"/>
        <d v="2003-08-17T23:31:28"/>
        <d v="2003-04-11T23:57:25"/>
        <d v="2003-11-20T23:48:50"/>
        <d v="2003-01-11T14:27:45"/>
        <d v="2003-03-12T17:53:27"/>
        <d v="2003-08-03T13:10:01"/>
        <d v="2003-07-15T13:40:57"/>
        <d v="2003-06-03T00:19:23"/>
        <d v="2003-09-29T15:19:42"/>
        <d v="2003-05-31T22:29:26"/>
        <d v="2003-06-11T13:03:16"/>
        <d v="2003-01-31T17:30:01"/>
        <d v="2003-06-26T23:14:33"/>
        <d v="2003-04-28T01:05:47"/>
        <d v="2003-06-25T11:24:45"/>
        <d v="2003-05-09T06:45:57"/>
        <d v="2003-05-12T09:12:39"/>
        <d v="2003-06-15T17:02:38"/>
        <d v="2003-07-10T10:15:46"/>
        <d v="2003-06-13T04:39:31"/>
        <d v="2003-12-23T03:00:38"/>
        <d v="2003-01-26T01:36:17"/>
        <d v="2003-06-10T18:27:54"/>
        <d v="2003-04-21T22:51:14"/>
        <d v="2003-10-14T03:16:59"/>
        <d v="2003-09-16T19:53:01"/>
        <d v="2003-11-14T19:21:01"/>
        <d v="2003-12-01T16:37:25"/>
        <d v="2003-02-11T10:00:38"/>
        <d v="2003-04-02T04:07:14"/>
        <d v="2003-09-08T19:48:40"/>
        <d v="2003-01-21T05:52:43"/>
        <d v="2003-06-14T12:31:16"/>
        <d v="2003-06-24T13:18:29"/>
        <d v="2003-12-24T20:42:39"/>
        <d v="2003-03-22T14:23:05"/>
        <d v="2003-07-21T00:13:35"/>
        <d v="2003-07-22T03:32:59"/>
        <d v="2003-07-10T13:03:47"/>
        <d v="2003-03-25T17:22:31"/>
        <d v="2003-03-27T01:10:27"/>
        <d v="2003-07-10T11:21:06"/>
        <d v="2003-05-14T13:19:19"/>
        <d v="2003-08-30T02:02:38"/>
        <d v="2003-01-12T12:26:02"/>
        <d v="2003-02-20T16:14:34"/>
        <d v="2003-06-30T14:49:27"/>
        <d v="2003-01-02T00:22:21"/>
        <d v="2003-04-28T23:55:23"/>
        <d v="2003-05-06T02:20:00"/>
        <d v="2003-12-11T02:00:04"/>
        <d v="2003-12-16T14:34:48"/>
        <d v="2003-01-18T18:18:49"/>
        <d v="2003-06-09T17:26:40"/>
        <d v="2003-01-18T08:10:23"/>
        <d v="2003-04-06T12:49:15"/>
        <d v="2003-06-28T12:12:28"/>
        <d v="2003-05-18T02:53:58"/>
        <d v="2003-12-01T22:03:56"/>
        <d v="2003-06-13T16:05:48"/>
        <d v="2003-09-23T01:40:21"/>
        <d v="2003-01-19T18:36:50"/>
        <d v="2003-01-14T16:35:57"/>
        <d v="2003-10-27T00:31:46"/>
        <d v="2003-05-23T14:46:31"/>
        <d v="2003-07-15T04:26:35"/>
        <d v="2003-01-12T16:34:32"/>
        <d v="2003-04-03T16:17:13"/>
        <d v="2003-07-26T03:12:00"/>
        <d v="2003-06-27T14:12:32"/>
        <d v="2003-01-23T19:33:14"/>
        <d v="2003-05-19T18:57:27"/>
        <d v="2003-12-23T13:04:55"/>
        <d v="2003-12-11T04:08:15"/>
        <d v="2003-05-19T14:09:49"/>
        <d v="2003-09-26T07:04:10"/>
        <d v="2003-05-01T02:02:23"/>
        <d v="2003-12-16T01:07:28"/>
        <d v="2003-03-27T18:47:59"/>
        <d v="2003-07-17T16:18:48"/>
        <d v="2003-05-02T22:35:58"/>
        <d v="2003-09-03T13:21:24"/>
        <d v="2003-10-29T19:54:49"/>
        <d v="2003-01-30T16:52:43"/>
        <d v="2003-01-25T09:33:16"/>
        <d v="2003-12-11T04:53:43"/>
        <d v="2003-03-14T20:58:32"/>
        <d v="2003-09-29T08:27:24"/>
        <d v="2003-11-19T18:49:29"/>
        <d v="2003-02-03T01:58:03"/>
        <d v="2003-04-07T17:46:18"/>
        <d v="2003-09-29T23:12:11"/>
        <d v="2003-07-03T14:15:06"/>
        <d v="2003-03-11T06:56:56"/>
        <d v="2003-06-21T22:29:29"/>
        <d v="2003-11-22T17:27:26"/>
        <d v="2003-01-21T00:11:25"/>
        <d v="2003-10-27T04:36:41"/>
        <d v="2003-05-17T04:22:56"/>
        <d v="2003-06-26T12:45:08"/>
        <d v="2003-08-28T03:10:23"/>
        <d v="2003-04-08T20:51:34"/>
        <d v="2003-01-29T16:44:54"/>
        <d v="2003-02-19T04:40:32"/>
        <d v="2003-05-09T09:22:46"/>
        <d v="2003-07-17T11:24:29"/>
        <d v="2003-06-01T17:04:44"/>
        <d v="2003-11-12T14:01:14"/>
        <d v="2003-05-18T13:21:51"/>
        <d v="2003-09-12T15:54:32"/>
        <d v="2003-01-25T20:53:29"/>
        <d v="2003-03-17T16:01:37"/>
        <d v="2003-06-13T15:02:53"/>
        <d v="2003-05-25T10:47:38"/>
        <d v="2003-09-10T18:30:36"/>
        <d v="2003-04-24T17:34:24"/>
        <d v="2003-03-12T13:19:09"/>
        <d v="2003-01-04T19:15:39"/>
        <d v="2003-02-14T10:43:51"/>
        <d v="2003-02-02T17:57:48"/>
        <d v="2003-04-23T13:56:34"/>
        <d v="2003-12-25T11:45:26"/>
        <d v="2003-10-30T15:34:56"/>
        <d v="2003-11-14T06:04:01"/>
        <d v="2003-01-27T17:41:06"/>
        <d v="2003-12-27T01:06:14"/>
        <d v="2003-12-02T13:28:24"/>
        <d v="2003-08-06T23:58:53"/>
        <d v="2003-07-27T21:20:46"/>
        <d v="2003-01-04T02:15:11"/>
        <d v="2003-02-09T07:14:16"/>
        <d v="2003-03-05T04:44:19"/>
        <d v="2003-11-16T10:55:34"/>
        <d v="2003-02-10T12:21:14"/>
        <d v="2003-01-26T15:11:11"/>
        <d v="2003-08-08T18:22:23"/>
        <d v="2003-07-23T21:54:34"/>
        <d v="2003-05-16T05:53:19"/>
        <d v="2003-09-03T11:09:26"/>
        <d v="2003-11-13T15:48:57"/>
        <d v="2003-06-13T02:07:57"/>
        <d v="2003-06-27T22:12:00"/>
        <d v="2003-08-12T01:26:12"/>
        <d v="2003-09-04T11:26:51"/>
        <d v="2003-11-03T07:51:54"/>
        <d v="2003-04-12T13:40:56"/>
        <d v="2003-01-30T09:41:45"/>
        <d v="2003-11-14T01:50:52"/>
        <d v="2003-12-17T05:19:02"/>
        <d v="2003-08-23T01:59:07"/>
        <d v="2003-11-25T12:00:48"/>
        <d v="2003-10-26T03:28:28"/>
        <d v="2003-09-29T18:01:59"/>
        <d v="2003-07-05T21:56:53"/>
        <d v="2003-05-02T13:37:03"/>
        <d v="2003-01-17T02:23:09"/>
        <d v="2003-11-15T19:35:49"/>
        <d v="2003-02-13T10:04:52"/>
        <d v="2003-01-21T19:33:32"/>
        <d v="2003-09-09T20:02:14"/>
        <d v="2003-01-13T02:09:35"/>
        <d v="2003-04-03T07:52:03"/>
        <d v="2003-02-19T19:28:05"/>
        <d v="2003-06-28T03:02:17"/>
        <d v="2003-09-10T19:17:47"/>
        <d v="2002-08-18T19:40:18"/>
        <d v="2002-01-18T12:15:23"/>
        <d v="2002-03-02T19:24:16"/>
        <d v="2002-09-23T08:45:14"/>
        <d v="2002-10-15T03:01:11"/>
        <d v="2002-07-18T01:58:29"/>
        <d v="2002-10-15T05:11:53"/>
        <d v="2002-10-17T14:20:33"/>
        <d v="2002-01-10T07:08:33"/>
        <d v="2002-09-11T08:21:38"/>
        <d v="2002-05-10T09:48:28"/>
        <d v="2002-11-06T09:48:05"/>
        <d v="2002-01-16T08:13:14"/>
        <d v="2002-07-01T02:50:31"/>
        <d v="2002-02-22T21:18:37"/>
        <d v="2002-06-10T13:11:16"/>
        <d v="2002-05-09T13:41:45"/>
        <d v="2002-09-17T20:31:44"/>
        <d v="2002-12-01T04:43:49"/>
        <d v="2002-01-23T12:34:26"/>
        <d v="2002-01-20T20:25:55"/>
        <d v="2002-01-24T11:38:34"/>
        <d v="2002-03-15T22:43:56"/>
        <d v="2002-12-22T05:25:45"/>
        <d v="2002-10-08T18:28:29"/>
        <d v="2002-12-09T23:33:27"/>
        <d v="2002-07-21T12:06:04"/>
        <d v="2002-09-19T16:38:21"/>
        <d v="2002-09-07T04:33:49"/>
        <d v="2002-06-25T01:07:52"/>
        <d v="2002-04-16T05:58:14"/>
        <d v="2002-04-28T14:13:05"/>
        <d v="2002-02-03T14:20:25"/>
        <d v="2002-02-16T16:13:44"/>
        <d v="2002-02-03T17:47:44"/>
        <d v="2002-03-27T23:05:28"/>
        <d v="2002-02-28T05:34:57"/>
        <d v="2002-11-04T16:26:10"/>
        <d v="2002-07-18T20:29:54"/>
        <d v="2002-01-08T09:42:03"/>
        <d v="2002-06-08T13:58:58"/>
        <d v="2002-03-09T06:41:20"/>
        <d v="2002-04-19T14:48:03"/>
        <d v="2002-01-31T07:03:40"/>
        <d v="2002-11-06T08:55:24"/>
        <d v="2002-05-02T05:00:48"/>
        <d v="2002-03-20T21:30:44"/>
        <d v="2002-08-19T22:34:13"/>
        <d v="2002-12-20T14:38:49"/>
        <d v="2002-03-25T13:02:14"/>
        <d v="2002-01-30T21:24:57"/>
        <d v="2002-04-23T03:57:01"/>
        <d v="2002-06-27T04:07:48"/>
        <d v="2002-05-10T05:43:29"/>
        <d v="2002-05-22T04:32:44"/>
        <d v="2002-12-15T22:26:15"/>
        <d v="2002-09-20T03:27:52"/>
        <d v="2002-04-15T07:07:34"/>
        <d v="2002-08-19T14:46:18"/>
        <d v="2002-01-08T10:24:38"/>
        <d v="2002-04-29T05:39:48"/>
        <d v="2002-06-27T18:25:18"/>
        <d v="2002-07-07T11:34:53"/>
        <d v="2002-11-22T09:44:19"/>
        <d v="2002-01-14T10:55:08"/>
        <d v="2002-05-31T21:03:17"/>
        <d v="2002-12-21T20:53:00"/>
        <d v="2002-06-16T10:21:55"/>
        <d v="2002-04-24T14:47:04"/>
        <d v="2002-12-17T20:09:42"/>
        <d v="2002-12-27T16:53:42"/>
        <d v="2002-04-08T09:06:32"/>
        <d v="2002-11-26T06:55:59"/>
        <d v="2002-10-23T11:38:04"/>
        <d v="2002-10-04T12:19:42"/>
        <d v="2002-03-17T14:28:41"/>
        <d v="2002-03-06T13:15:16"/>
        <d v="2002-10-17T11:46:07"/>
        <d v="2002-08-04T23:08:58"/>
        <d v="2002-05-10T05:20:17"/>
        <d v="2002-03-17T16:55:54"/>
        <d v="2002-09-17T23:13:19"/>
        <d v="2002-01-21T14:05:03"/>
        <d v="2002-06-04T13:54:34"/>
        <d v="2002-12-28T10:20:57"/>
        <d v="2002-01-22T17:11:32"/>
        <d v="2002-07-17T01:14:44"/>
        <d v="2002-02-09T11:44:32"/>
        <d v="2002-06-16T18:20:45"/>
        <d v="2002-07-11T16:03:47"/>
        <d v="2002-12-24T02:43:37"/>
        <d v="2002-08-12T21:22:04"/>
        <d v="2002-08-05T05:36:07"/>
        <d v="2002-04-27T11:17:44"/>
        <d v="2002-04-25T11:38:57"/>
        <d v="2002-01-06T06:13:20"/>
        <d v="2002-05-28T10:37:00"/>
        <d v="2002-09-27T19:04:17"/>
        <d v="2002-07-04T11:15:17"/>
        <d v="2002-04-21T23:30:52"/>
        <d v="2002-03-28T00:53:14"/>
        <d v="2002-03-17T16:38:59"/>
        <d v="2002-09-18T01:23:40"/>
        <d v="2002-08-12T22:18:49"/>
        <d v="2002-10-20T18:24:12"/>
        <d v="2002-07-09T21:42:49"/>
        <d v="2002-03-12T09:26:06"/>
        <d v="2002-11-01T13:01:02"/>
        <d v="2002-12-28T18:45:36"/>
        <d v="2002-03-14T03:26:40"/>
        <d v="2002-06-14T13:58:00"/>
        <d v="2002-09-12T15:14:23"/>
        <d v="2002-01-16T16:27:19"/>
        <d v="2003-01-03T02:05:10"/>
        <d v="2002-12-27T18:07:33"/>
        <d v="2002-03-30T10:11:27"/>
        <d v="2002-01-06T22:37:07"/>
        <d v="2002-07-20T20:04:09"/>
        <d v="2002-05-01T04:25:46"/>
        <d v="2002-08-07T10:59:52"/>
        <d v="2002-11-04T14:13:57"/>
        <d v="2002-01-16T11:12:42"/>
        <d v="2002-01-09T15:56:59"/>
        <d v="2002-02-15T18:16:46"/>
        <d v="2002-06-18T14:47:28"/>
        <d v="2002-04-25T11:24:18"/>
        <d v="2002-02-23T04:15:57"/>
        <d v="2002-04-25T11:09:29"/>
        <d v="2002-02-21T14:27:33"/>
        <d v="2002-11-09T00:31:22"/>
        <d v="2002-10-18T14:55:31"/>
        <d v="2002-11-10T07:13:21"/>
        <d v="2002-10-23T16:24:42"/>
        <d v="2002-03-18T11:14:18"/>
        <d v="2002-04-19T04:34:06"/>
        <d v="2002-02-26T19:56:50"/>
        <d v="2002-12-13T23:35:39"/>
        <d v="2002-05-22T08:11:39"/>
        <d v="2002-12-24T00:34:17"/>
        <d v="2002-05-26T21:21:13"/>
        <d v="2002-10-10T06:18:03"/>
        <d v="2002-01-25T09:02:19"/>
        <d v="2002-11-18T19:31:02"/>
        <d v="2002-07-06T11:46:40"/>
        <d v="2002-09-27T18:32:51"/>
        <d v="2002-05-05T08:30:35"/>
        <d v="2002-02-18T03:32:50"/>
        <d v="2002-03-05T23:44:13"/>
        <d v="2002-08-14T16:35:20"/>
        <d v="2002-12-29T07:49:13"/>
        <d v="2002-03-13T07:55:20"/>
        <d v="2002-06-22T22:55:22"/>
        <d v="2002-06-03T23:48:37"/>
        <d v="2002-09-22T03:04:27"/>
        <d v="2002-11-13T23:05:10"/>
        <d v="2002-04-11T20:51:38"/>
        <d v="2002-10-06T15:50:38"/>
        <d v="2002-05-09T03:57:36"/>
        <d v="2002-12-01T10:53:41"/>
        <d v="2002-06-22T23:10:05"/>
        <d v="2002-11-20T20:46:32"/>
        <d v="2002-04-26T14:34:38"/>
        <d v="2002-03-08T13:10:03"/>
        <d v="2002-08-15T08:23:21"/>
        <d v="2002-12-24T14:14:52"/>
        <d v="2002-02-23T14:40:09"/>
        <d v="2002-11-30T11:47:10"/>
        <d v="2002-09-29T12:58:39"/>
        <d v="2002-03-23T19:28:55"/>
        <d v="2002-02-28T12:08:17"/>
        <d v="2002-10-18T08:06:05"/>
        <d v="2002-09-15T00:05:41"/>
        <d v="2002-01-26T10:49:48"/>
        <d v="2002-01-22T20:00:55"/>
        <d v="2002-07-11T07:32:51"/>
        <d v="2002-10-15T06:44:52"/>
        <d v="2002-02-24T00:54:54"/>
        <d v="2002-01-19T21:53:11"/>
        <d v="2002-06-21T03:45:49"/>
        <d v="2002-12-20T01:15:17"/>
        <d v="2002-05-15T04:23:11"/>
        <d v="2002-02-26T08:31:12"/>
        <d v="2002-11-12T23:01:13"/>
        <d v="2002-06-07T16:36:44"/>
        <d v="2002-10-21T18:58:30"/>
        <d v="2002-06-04T12:46:25"/>
        <d v="2002-03-24T03:18:21"/>
        <d v="2002-01-19T22:38:14"/>
        <d v="2002-07-09T08:28:01"/>
        <d v="2002-02-12T14:50:18"/>
        <d v="2002-06-22T10:12:17"/>
        <d v="2002-10-23T14:27:35"/>
        <d v="2002-06-13T10:06:34"/>
        <d v="2002-11-08T07:34:14"/>
        <d v="2002-09-19T22:21:29"/>
        <d v="2002-05-16T00:57:03"/>
        <d v="2002-09-20T06:20:28"/>
        <d v="2002-08-22T08:59:30"/>
        <d v="2002-01-27T19:04:27"/>
        <d v="2002-05-19T02:25:26"/>
        <d v="2002-09-04T10:00:57"/>
        <d v="2002-08-23T03:50:40"/>
        <d v="2002-03-01T19:07:21"/>
        <d v="2002-05-30T16:37:47"/>
        <d v="2002-08-17T19:48:27"/>
        <d v="2002-10-03T14:26:25"/>
        <d v="2002-10-31T02:28:37"/>
        <d v="2002-01-06T06:22:07"/>
        <d v="2002-04-13T03:05:38"/>
        <d v="2002-02-14T21:23:01"/>
        <d v="2002-04-03T16:48:24"/>
        <d v="2002-12-16T23:52:26"/>
        <d v="2002-11-02T03:24:20"/>
        <d v="2002-09-27T01:18:06"/>
        <d v="2002-08-22T05:23:39"/>
        <d v="2002-11-30T18:34:35"/>
        <d v="2002-11-19T07:24:18"/>
        <d v="2002-01-03T01:31:27"/>
        <d v="2002-03-08T05:25:22"/>
        <d v="2002-09-25T18:36:18"/>
        <d v="2002-02-16T22:53:53"/>
        <d v="2002-09-24T20:45:55"/>
        <d v="2002-09-22T22:47:20"/>
        <d v="2002-04-09T10:20:08"/>
        <d v="2002-01-25T08:21:32"/>
        <d v="2002-09-19T07:13:47"/>
        <d v="2002-05-02T02:36:39"/>
        <d v="2002-10-15T11:31:08"/>
        <d v="2002-02-03T12:21:16"/>
        <d v="2002-07-09T08:01:14"/>
        <d v="2002-05-08T07:44:14"/>
        <d v="2002-06-20T11:34:56"/>
        <d v="2002-03-20T08:10:51"/>
        <d v="2002-07-21T20:26:10"/>
        <d v="2002-02-13T18:27:03"/>
        <d v="2002-07-29T09:49:37"/>
        <d v="2002-06-22T12:13:05"/>
        <d v="2002-11-02T12:43:12"/>
        <d v="2002-02-11T10:54:31"/>
        <d v="2002-12-04T03:24:42"/>
        <d v="2002-04-11T03:50:24"/>
        <d v="2002-10-10T15:49:05"/>
        <d v="2002-01-17T09:51:05"/>
        <d v="2002-06-25T20:43:08"/>
        <d v="2002-05-21T04:01:13"/>
        <d v="2002-06-11T04:04:34"/>
        <d v="2002-06-18T05:35:48"/>
        <d v="2002-01-21T13:06:57"/>
        <d v="2002-11-20T01:50:54"/>
        <d v="2002-02-12T04:44:32"/>
        <d v="2002-09-17T06:21:55"/>
        <d v="2002-08-04T17:04:59"/>
        <d v="2002-06-21T09:13:06"/>
        <d v="2002-08-08T04:12:01"/>
        <d v="2002-03-18T18:30:59"/>
        <d v="2002-06-09T18:42:36"/>
        <d v="2002-04-01T01:53:04"/>
        <d v="2002-12-02T00:34:59"/>
        <d v="2002-07-22T04:13:23"/>
        <d v="2002-05-18T00:18:11"/>
        <d v="2002-03-25T09:29:32"/>
        <d v="2002-12-14T08:02:32"/>
        <d v="2002-04-16T15:49:28"/>
        <d v="2002-06-15T12:06:22"/>
        <d v="2002-04-21T15:11:26"/>
        <d v="2002-05-09T16:37:43"/>
        <d v="2002-05-25T12:51:26"/>
        <d v="2002-11-10T14:07:12"/>
        <d v="2002-11-02T21:21:45"/>
        <d v="2002-03-01T10:53:47"/>
        <d v="2002-01-24T06:17:00"/>
        <d v="2002-07-15T20:51:04"/>
        <d v="2002-07-03T06:26:44"/>
        <d v="2002-06-29T22:07:39"/>
        <d v="2002-10-24T08:22:48"/>
        <d v="2002-07-12T04:16:03"/>
        <d v="2002-03-04T00:29:15"/>
        <d v="2002-06-26T23:21:04"/>
        <d v="2002-06-05T09:37:54"/>
        <d v="2002-07-20T10:51:57"/>
        <d v="2002-02-02T03:29:05"/>
        <d v="2002-07-25T13:29:48"/>
        <d v="2002-06-27T00:12:33"/>
        <d v="2002-03-11T05:24:23"/>
        <d v="2002-12-09T23:26:24"/>
        <d v="2002-10-04T23:36:29"/>
        <d v="2002-08-19T13:24:38"/>
        <d v="2002-04-03T12:31:58"/>
        <d v="2002-09-26T14:45:56"/>
        <d v="2002-06-10T20:01:14"/>
        <d v="2002-11-30T00:47:15"/>
        <d v="2002-05-02T17:25:48"/>
        <d v="2002-04-16T14:00:14"/>
        <d v="2002-06-09T21:50:21"/>
        <d v="2002-05-14T14:02:01"/>
        <d v="2002-03-20T14:48:48"/>
        <d v="2002-11-23T06:03:15"/>
        <d v="2002-12-24T05:12:19"/>
        <d v="2002-11-29T10:52:44"/>
        <d v="2002-02-16T23:40:46"/>
        <d v="2002-06-25T22:47:37"/>
        <d v="2002-11-06T03:57:01"/>
        <d v="2002-08-05T09:51:50"/>
        <d v="2002-07-25T01:25:11"/>
        <d v="2002-11-30T22:13:21"/>
        <d v="2002-08-05T02:12:43"/>
        <d v="2002-07-02T11:04:36"/>
        <d v="2002-11-03T09:03:32"/>
        <d v="2002-11-28T04:20:03"/>
        <d v="2002-01-31T04:07:14"/>
        <d v="2002-07-23T13:34:46"/>
        <d v="2002-05-22T05:05:08"/>
        <d v="2002-06-08T09:12:08"/>
        <d v="2002-11-19T14:23:59"/>
        <d v="2002-06-14T17:43:30"/>
        <d v="2002-07-12T09:20:18"/>
        <d v="2002-09-14T04:17:32"/>
        <d v="2002-12-09T09:47:30"/>
        <d v="2002-05-23T04:59:59"/>
        <d v="2002-07-10T17:11:08"/>
        <d v="2002-04-23T20:36:38"/>
        <d v="2002-01-27T06:22:01"/>
        <d v="2002-11-12T00:11:17"/>
        <d v="2002-04-08T16:13:15"/>
        <d v="2002-01-24T11:35:21"/>
        <d v="2002-08-19T18:40:38"/>
        <d v="2002-06-24T18:31:10"/>
        <d v="2002-11-11T09:25:02"/>
        <d v="2002-11-16T22:51:08"/>
        <d v="2001-03-19T15:48:33"/>
        <d v="2001-10-08T16:36:14"/>
        <d v="2001-06-22T23:26:23"/>
        <d v="2001-10-07T23:42:37"/>
        <d v="2001-02-16T06:23:52"/>
        <d v="2001-06-28T15:03:41"/>
        <d v="2001-02-15T23:25:06"/>
        <d v="2001-06-22T13:54:04"/>
        <d v="2001-11-12T23:39:24"/>
        <d v="2001-03-01T11:01:06"/>
        <d v="2001-07-05T20:13:13"/>
        <d v="2001-02-09T14:06:39"/>
        <d v="2001-09-11T23:02:47"/>
        <d v="2001-10-23T01:22:22"/>
        <d v="2001-01-17T09:52:34"/>
        <d v="2001-04-29T11:41:31"/>
        <d v="2001-08-04T22:34:33"/>
        <d v="2001-08-20T05:59:25"/>
        <d v="2001-03-08T17:20:41"/>
        <d v="2001-04-12T20:10:45"/>
        <d v="2001-10-11T04:28:19"/>
        <d v="2001-04-07T19:45:36"/>
        <d v="2001-10-12T04:30:02"/>
        <d v="2001-10-30T03:28:06"/>
        <d v="2001-03-07T07:48:50"/>
        <d v="2001-08-27T03:04:41"/>
        <d v="2001-06-29T01:24:07"/>
        <d v="2001-08-15T22:32:53"/>
        <d v="2001-12-28T23:37:58"/>
        <d v="2001-11-22T15:43:57"/>
        <d v="2001-10-07T10:25:47"/>
        <d v="2001-04-22T07:09:43"/>
        <d v="2001-08-14T02:28:24"/>
        <d v="2001-10-03T01:33:46"/>
        <d v="2001-05-26T08:02:42"/>
        <d v="2001-05-25T21:53:01"/>
        <d v="2001-08-05T10:32:10"/>
        <d v="2001-10-08T05:45:54"/>
        <d v="2001-11-27T22:56:00"/>
        <d v="2001-11-05T22:09:03"/>
        <d v="2001-11-23T06:01:41"/>
        <d v="2001-04-12T11:13:03"/>
        <d v="2001-09-25T20:49:52"/>
        <d v="2001-10-09T02:18:02"/>
        <d v="2001-05-13T08:45:52"/>
        <d v="2001-12-27T04:27:11"/>
        <d v="2001-10-04T13:27:33"/>
        <d v="2001-01-28T18:14:19"/>
        <d v="2001-05-18T16:22:58"/>
        <d v="2001-07-17T02:21:19"/>
        <d v="2001-11-28T01:03:38"/>
        <d v="2001-08-30T22:30:44"/>
        <d v="2001-09-12T22:02:16"/>
        <d v="2001-04-26T20:14:07"/>
        <d v="2001-06-08T07:31:07"/>
        <d v="2001-02-08T01:40:50"/>
        <d v="2002-01-02T22:40:08"/>
        <d v="2001-03-07T00:48:15"/>
        <d v="2001-06-15T22:45:28"/>
        <d v="2001-03-07T19:39:31"/>
        <d v="2001-11-26T17:48:46"/>
        <d v="2001-10-05T21:16:55"/>
        <d v="2001-10-07T17:34:19"/>
        <d v="2001-10-14T02:28:21"/>
        <d v="2001-03-12T22:28:51"/>
        <d v="2001-03-04T11:00:10"/>
        <d v="2001-06-13T09:01:38"/>
        <d v="2001-01-28T20:15:41"/>
        <d v="2001-01-07T14:43:23"/>
        <d v="2001-06-17T03:35:38"/>
        <d v="2001-12-13T01:48:32"/>
        <d v="2001-08-13T18:30:05"/>
        <d v="2001-01-24T08:56:05"/>
        <d v="2001-08-28T09:47:22"/>
        <d v="2001-05-11T10:00:49"/>
        <d v="2001-10-07T03:41:39"/>
        <d v="2001-01-01T21:42:35"/>
        <d v="2001-08-22T15:58:29"/>
        <d v="2001-01-29T22:35:14"/>
        <d v="2001-08-18T18:52:12"/>
        <d v="2001-02-19T01:25:41"/>
        <d v="2001-11-08T18:12:43"/>
        <d v="2001-01-12T11:52:36"/>
        <d v="2001-05-28T21:01:39"/>
        <d v="2001-11-04T13:00:41"/>
        <d v="2001-03-01T15:42:48"/>
        <d v="2001-02-27T10:26:17"/>
        <d v="2001-01-15T04:04:33"/>
        <d v="2001-02-13T04:29:30"/>
        <d v="2001-12-02T13:37:44"/>
        <d v="2001-01-07T21:52:12"/>
        <d v="2001-02-28T21:46:05"/>
        <d v="2001-03-18T14:30:16"/>
        <d v="2001-03-25T18:08:56"/>
        <d v="2001-04-28T18:11:53"/>
        <d v="2001-08-24T11:49:49"/>
        <d v="2001-08-24T00:39:33"/>
        <d v="2001-01-14T14:03:55"/>
        <d v="2001-07-11T07:45:06"/>
        <d v="2001-10-25T06:27:35"/>
        <d v="2001-12-08T14:09:59"/>
        <d v="2001-10-20T21:51:35"/>
        <d v="2001-09-17T02:53:48"/>
        <d v="2001-09-23T00:40:52"/>
        <d v="2001-08-18T13:43:55"/>
        <d v="2001-02-09T12:08:54"/>
        <d v="2001-11-28T05:37:17"/>
        <d v="2001-04-20T19:05:24"/>
        <d v="2001-12-22T01:12:57"/>
        <d v="2001-09-22T17:47:06"/>
        <d v="2001-12-10T09:39:53"/>
        <d v="2001-01-30T20:42:07"/>
        <d v="2001-10-31T19:57:18"/>
        <d v="2001-11-24T17:32:04"/>
        <d v="2001-01-04T10:45:21"/>
        <d v="2001-11-22T03:15:37"/>
        <d v="2001-06-27T01:35:11"/>
        <d v="2001-09-30T03:43:51"/>
        <d v="2001-05-30T13:44:26"/>
        <d v="2001-07-19T18:09:46"/>
        <d v="2001-07-15T08:39:31"/>
        <d v="2001-06-10T16:38:21"/>
        <d v="2001-05-16T12:41:20"/>
        <d v="2001-09-21T09:58:56"/>
        <d v="2001-04-20T05:00:18"/>
        <d v="2001-06-18T22:17:54"/>
        <d v="2001-06-04T14:46:46"/>
        <d v="2001-03-10T04:07:16"/>
        <d v="2001-08-27T16:42:04"/>
        <d v="2001-03-25T15:48:33"/>
        <d v="2001-04-30T13:44:45"/>
        <d v="2001-01-24T03:44:50"/>
        <d v="2001-01-31T23:35:55"/>
        <d v="2001-06-07T10:37:04"/>
        <d v="2001-12-15T14:01:26"/>
        <d v="2001-08-20T10:28:48"/>
        <d v="2001-10-27T19:35:53"/>
        <d v="2001-07-22T10:46:46"/>
        <d v="2001-08-31T18:36:10"/>
        <d v="2001-06-16T03:09:37"/>
        <d v="2001-04-19T04:14:12"/>
        <d v="2001-12-22T12:24:38"/>
        <d v="2001-03-25T12:06:25"/>
        <d v="2001-05-17T02:28:58"/>
        <d v="2001-02-25T18:01:08"/>
        <d v="2001-10-25T03:45:39"/>
        <d v="2001-05-13T13:04:06"/>
        <d v="2001-01-21T23:42:06"/>
        <d v="2001-04-29T01:09:56"/>
        <d v="2001-12-11T13:39:51"/>
        <d v="2001-01-15T13:01:44"/>
        <d v="2001-09-18T07:50:58"/>
        <d v="2001-01-07T20:05:42"/>
        <d v="2001-06-16T17:16:48"/>
        <d v="2001-04-19T23:13:33"/>
        <d v="2001-11-05T22:24:22"/>
        <d v="2001-07-08T16:16:08"/>
        <d v="2001-03-08T13:15:27"/>
        <d v="2001-01-09T03:05:11"/>
        <d v="2001-01-12T04:28:23"/>
        <d v="2001-08-26T14:17:11"/>
        <d v="2001-04-03T06:49:25"/>
        <d v="2001-06-30T19:12:33"/>
        <d v="2001-04-03T11:41:10"/>
        <d v="2001-07-10T08:36:56"/>
        <d v="2001-01-12T16:07:18"/>
        <d v="2001-09-02T05:32:31"/>
        <d v="2001-11-08T00:23:48"/>
        <d v="2001-01-10T20:33:16"/>
        <d v="2001-02-12T16:41:42"/>
        <d v="2001-04-19T12:15:49"/>
        <d v="2001-04-22T07:42:00"/>
        <d v="2001-06-17T09:21:50"/>
        <d v="2001-04-08T01:37:29"/>
        <d v="2001-02-25T23:47:32"/>
        <d v="2001-11-07T22:53:26"/>
        <d v="2001-01-04T20:13:21"/>
        <d v="2001-04-02T08:54:57"/>
        <d v="2001-12-15T13:51:00"/>
        <d v="2001-01-15T22:58:06"/>
        <d v="2001-12-26T13:22:54"/>
        <d v="2001-04-15T12:52:59"/>
        <d v="2001-05-21T17:24:44"/>
        <d v="2001-01-18T21:19:30"/>
        <d v="2001-09-15T13:34:42"/>
        <d v="2001-04-17T19:42:26"/>
        <d v="2001-04-29T18:57:32"/>
        <d v="2001-03-26T05:37:30"/>
        <d v="2001-12-05T22:16:59"/>
        <d v="2001-06-05T00:40:25"/>
        <d v="2001-10-27T16:49:26"/>
        <d v="2001-05-03T01:41:32"/>
        <d v="2001-02-26T16:00:42"/>
        <d v="2001-12-12T17:35:31"/>
        <d v="2001-07-01T11:46:49"/>
        <d v="2001-02-26T09:21:32"/>
        <d v="2001-11-30T16:34:32"/>
        <d v="2001-08-04T12:14:20"/>
        <d v="2001-02-26T23:42:22"/>
        <d v="2001-01-20T02:05:54"/>
        <d v="2001-10-29T13:30:43"/>
        <d v="2001-08-22T13:22:25"/>
        <d v="2001-06-12T02:47:27"/>
        <d v="2001-02-06T06:22:21"/>
        <d v="2001-09-21T01:34:05"/>
        <d v="2001-01-26T10:13:44"/>
        <d v="2001-11-12T08:10:09"/>
        <d v="2001-01-22T08:38:08"/>
        <d v="2001-04-01T01:07:47"/>
        <d v="2001-04-19T01:57:24"/>
        <d v="2001-01-13T11:20:58"/>
        <d v="2001-05-09T06:00:50"/>
        <d v="2001-07-30T04:37:09"/>
        <d v="2001-12-13T20:53:19"/>
        <d v="2001-12-24T07:42:38"/>
        <d v="2001-06-08T01:40:43"/>
        <d v="2001-10-03T18:05:19"/>
        <d v="2001-12-20T08:46:34"/>
        <d v="2001-02-15T10:58:49"/>
        <d v="2001-04-08T00:14:37"/>
        <d v="2001-01-22T18:30:53"/>
        <d v="2001-02-16T19:37:44"/>
        <d v="2001-12-13T04:39:30"/>
        <d v="2001-04-06T23:15:44"/>
        <d v="2001-01-14T00:20:02"/>
        <d v="2001-02-03T06:05:46"/>
        <d v="2001-09-30T04:30:21"/>
        <d v="2001-12-20T14:51:56"/>
        <d v="2001-11-29T06:03:58"/>
        <d v="2001-02-14T20:24:39"/>
        <d v="2001-01-14T08:41:49"/>
        <d v="2001-02-13T06:21:01"/>
        <d v="2001-12-03T02:45:59"/>
        <d v="2001-11-05T18:24:27"/>
        <d v="2001-06-28T07:37:45"/>
        <d v="2001-01-05T14:05:38"/>
        <d v="2001-02-01T02:56:08"/>
        <d v="2001-01-31T09:32:52"/>
        <d v="2001-04-11T07:27:00"/>
        <d v="2001-11-29T15:53:50"/>
        <d v="2001-09-08T05:27:49"/>
        <d v="2001-08-20T16:37:29"/>
        <d v="2001-01-22T11:57:55"/>
        <d v="2001-05-22T22:49:05"/>
        <d v="2001-10-24T21:57:51"/>
        <d v="2001-10-25T11:38:49"/>
        <d v="2001-07-15T21:43:37"/>
        <d v="2001-11-18T16:35:01"/>
        <d v="2001-01-26T13:14:06"/>
        <d v="2001-08-14T18:48:17"/>
        <d v="2001-12-26T07:21:06"/>
        <d v="2001-04-06T06:39:29"/>
        <d v="2001-05-26T05:33:33"/>
        <d v="2001-04-04T08:22:39"/>
        <d v="2001-12-24T08:29:38"/>
        <d v="2001-01-22T11:37:05"/>
        <d v="2002-01-01T04:15:38"/>
        <d v="2001-10-20T19:49:59"/>
        <d v="2001-05-29T06:12:04"/>
        <d v="2001-12-02T04:42:47"/>
        <d v="2001-02-25T04:31:44"/>
        <d v="2001-02-12T09:16:58"/>
        <d v="2001-04-22T11:49:46"/>
        <d v="2001-11-09T08:44:40"/>
        <d v="2001-11-02T12:22:25"/>
        <d v="2001-04-14T00:37:39"/>
        <d v="2001-05-17T14:44:47"/>
        <d v="2001-12-11T19:28:33"/>
        <d v="2001-05-18T21:30:56"/>
        <d v="2001-03-27T06:10:01"/>
        <d v="2001-07-16T21:08:35"/>
        <d v="2001-11-19T20:37:34"/>
        <d v="2001-03-31T07:21:06"/>
        <d v="2001-02-22T00:12:03"/>
        <d v="2001-01-17T13:15:57"/>
        <d v="2001-02-20T19:50:36"/>
        <d v="2001-03-11T09:07:38"/>
        <d v="2001-04-23T03:16:05"/>
        <d v="2001-10-11T21:59:31"/>
        <d v="2001-11-25T19:44:34"/>
        <d v="2001-10-02T08:16:00"/>
        <d v="2001-01-11T07:23:00"/>
        <d v="2001-11-24T06:30:31"/>
        <d v="2001-11-26T12:37:35"/>
        <d v="2001-08-24T19:03:39"/>
        <d v="2001-02-24T10:06:07"/>
        <d v="2001-05-24T04:09:04"/>
        <d v="2001-08-16T17:12:20"/>
        <d v="2001-12-25T10:11:26"/>
        <d v="2001-09-04T03:56:12"/>
        <d v="2001-04-09T12:41:52"/>
        <d v="2001-08-12T15:50:19"/>
        <d v="2001-12-15T21:08:55"/>
        <d v="2001-04-09T13:04:59"/>
        <d v="2001-01-23T21:56:56"/>
        <d v="2000-11-03T17:03:01"/>
        <d v="2000-05-26T03:10:52"/>
        <d v="2000-09-25T14:55:44"/>
        <d v="2000-10-17T14:43:28"/>
        <d v="2000-08-08T18:59:48"/>
        <d v="2000-01-08T02:43:09"/>
        <d v="2000-01-08T18:07:42"/>
        <d v="2000-01-27T00:36:01"/>
        <d v="2000-07-20T02:36:33"/>
        <d v="2000-05-27T22:39:50"/>
        <d v="2000-04-18T08:16:34"/>
        <d v="2000-04-13T06:07:11"/>
        <d v="2000-06-24T12:48:19"/>
        <d v="2000-07-19T04:01:00"/>
        <d v="2000-12-15T02:54:17"/>
        <d v="2000-10-03T13:29:49"/>
        <d v="2000-01-24T00:22:52"/>
        <d v="2000-02-15T18:56:52"/>
        <d v="2000-08-02T06:41:38"/>
        <d v="2000-11-26T04:43:54"/>
        <d v="2000-10-17T02:10:46"/>
        <d v="2000-08-26T18:26:22"/>
        <d v="2000-12-04T02:00:16"/>
        <d v="2000-06-28T23:55:29"/>
        <d v="2000-02-09T01:11:49"/>
        <d v="2000-08-18T13:11:02"/>
        <d v="2000-08-01T14:27:11"/>
        <d v="2000-11-01T14:16:01"/>
        <d v="2000-06-28T22:53:05"/>
        <d v="2000-05-22T09:21:27"/>
        <d v="2000-09-25T22:11:12"/>
        <d v="2000-11-26T17:18:09"/>
        <d v="2000-05-03T21:06:04"/>
        <d v="2000-11-23T17:39:51"/>
        <d v="2000-09-16T10:44:22"/>
        <d v="2000-02-12T20:37:49"/>
        <d v="2000-04-22T15:50:33"/>
        <d v="2000-01-18T11:58:31"/>
        <d v="2000-10-29T12:25:01"/>
        <d v="2000-04-24T09:36:59"/>
        <d v="2000-09-09T09:17:54"/>
        <d v="2000-06-16T23:46:34"/>
        <d v="2000-05-01T09:52:23"/>
        <d v="2000-11-10T05:55:30"/>
        <d v="2000-07-17T15:05:26"/>
        <d v="2000-03-25T01:22:13"/>
        <d v="2000-06-21T04:34:44"/>
        <d v="2000-04-12T11:33:54"/>
        <d v="2000-01-30T18:41:06"/>
        <d v="2000-01-21T11:35:44"/>
        <d v="2000-08-19T09:53:12"/>
        <d v="2000-02-05T10:20:37"/>
        <d v="2000-05-04T15:23:16"/>
        <d v="2000-10-25T17:30:43"/>
        <d v="2000-10-07T05:26:15"/>
        <d v="2000-03-29T12:59:08"/>
        <d v="2000-11-16T12:35:00"/>
        <d v="2000-03-08T14:57:07"/>
        <d v="2000-04-26T06:05:21"/>
        <d v="2000-01-16T14:05:27"/>
        <d v="2000-06-20T01:33:00"/>
        <d v="2000-03-03T01:03:14"/>
        <d v="2000-05-17T10:09:05"/>
        <d v="2000-08-27T11:38:48"/>
        <d v="2000-05-26T19:52:14"/>
        <d v="2000-08-08T19:20:58"/>
        <d v="2000-08-29T20:25:06"/>
        <d v="2000-02-26T07:04:51"/>
        <d v="2000-08-22T12:45:51"/>
        <d v="2000-05-15T07:32:13"/>
        <d v="2000-08-07T11:52:35"/>
        <d v="2000-08-02T08:39:15"/>
        <d v="2000-09-21T18:36:42"/>
        <d v="2000-01-26T08:25:04"/>
        <d v="2000-10-22T20:00:43"/>
        <d v="2000-06-09T16:21:21"/>
        <d v="2000-01-08T07:41:54"/>
        <d v="2000-04-17T04:19:23"/>
        <d v="2000-02-14T21:20:41"/>
        <d v="2000-01-09T03:41:29"/>
        <d v="2000-11-14T17:05:02"/>
        <d v="2000-06-04T15:20:49"/>
        <d v="2000-05-24T17:45:44"/>
        <d v="2000-11-08T20:22:22"/>
        <d v="2000-10-28T17:04:49"/>
        <d v="2000-01-09T18:45:10"/>
        <d v="2000-02-20T22:58:40"/>
        <d v="2000-12-11T03:19:11"/>
        <d v="2000-10-21T00:22:52"/>
        <d v="2000-08-01T04:36:55"/>
        <d v="2000-05-23T23:06:06"/>
        <d v="2000-07-20T00:55:14"/>
        <d v="2000-08-11T02:04:58"/>
        <d v="2000-08-21T12:43:22"/>
        <d v="1999-12-31T02:30:45"/>
        <d v="2000-01-26T20:15:02"/>
        <d v="2000-08-01T05:53:14"/>
        <d v="2000-08-25T19:47:35"/>
        <d v="2000-10-25T08:51:14"/>
        <d v="2000-10-21T04:34:33"/>
        <d v="2000-02-09T05:02:26"/>
        <d v="2000-06-23T23:32:07"/>
        <d v="2000-06-19T01:03:59"/>
        <d v="2000-10-20T20:05:51"/>
        <d v="2000-01-05T01:31:59"/>
        <d v="2000-02-13T11:26:27"/>
        <d v="2000-01-07T02:52:09"/>
        <d v="2000-12-07T09:24:49"/>
        <d v="2000-05-01T12:13:31"/>
        <d v="2000-10-01T13:37:47"/>
        <d v="2000-09-14T18:22:08"/>
        <d v="2000-05-31T10:07:26"/>
        <d v="2000-02-20T03:36:23"/>
        <d v="2000-03-13T23:41:14"/>
        <d v="2000-08-06T06:12:36"/>
        <d v="2000-11-24T04:10:39"/>
        <d v="2000-09-14T23:31:02"/>
        <d v="2000-12-29T10:45:13"/>
        <d v="2000-09-01T03:46:46"/>
        <d v="2000-06-21T09:33:41"/>
        <d v="2000-04-22T13:08:39"/>
        <d v="2000-12-18T03:27:36"/>
        <d v="2000-08-05T18:07:34"/>
        <d v="2000-08-03T15:48:25"/>
        <d v="2000-02-27T07:50:59"/>
        <d v="2000-04-16T00:19:36"/>
        <d v="2000-02-13T13:04:20"/>
        <d v="2000-04-16T18:02:40"/>
        <d v="2000-08-04T23:01:31"/>
        <d v="2000-03-13T11:44:59"/>
        <d v="2000-06-20T22:44:23"/>
        <d v="2000-03-21T18:37:38"/>
        <d v="2000-05-27T02:58:28"/>
        <d v="2000-12-17T22:28:34"/>
        <d v="2000-04-01T05:27:50"/>
        <d v="2000-11-16T03:09:43"/>
        <d v="2000-05-30T04:33:10"/>
        <d v="2000-11-24T15:28:58"/>
        <d v="2000-12-26T20:26:51"/>
        <d v="2000-03-16T17:55:06"/>
        <d v="2000-02-04T20:36:33"/>
        <d v="2000-04-27T09:16:23"/>
        <d v="2000-01-19T18:49:27"/>
        <d v="2000-08-16T23:00:30"/>
        <d v="2000-02-13T12:42:44"/>
        <d v="2000-02-09T17:56:43"/>
        <d v="2000-05-23T14:42:40"/>
        <d v="2000-06-02T12:22:59"/>
        <d v="2000-10-17T01:35:01"/>
        <d v="2000-11-25T14:13:25"/>
        <d v="2000-11-23T12:14:46"/>
        <d v="2000-06-24T17:26:56"/>
        <d v="2000-07-03T09:30:31"/>
        <d v="2000-03-23T15:39:43"/>
        <d v="2000-01-15T22:09:18"/>
        <d v="2000-09-23T05:26:39"/>
        <d v="2000-08-20T03:50:28"/>
        <d v="2000-02-22T21:35:31"/>
        <d v="2000-02-02T13:18:31"/>
        <d v="2000-12-07T20:17:42"/>
        <d v="2000-04-16T01:57:32"/>
        <d v="2000-12-09T05:00:39"/>
        <d v="2000-08-17T06:47:33"/>
        <d v="2000-08-21T16:17:24"/>
        <d v="2000-05-26T07:58:21"/>
        <d v="2000-04-20T21:06:06"/>
        <d v="2000-12-15T07:31:39"/>
        <d v="2000-12-12T08:52:50"/>
        <d v="2000-01-13T09:20:52"/>
        <d v="2000-08-04T16:06:45"/>
        <d v="2000-01-31T18:12:11"/>
        <d v="2000-10-01T10:58:41"/>
        <d v="2000-12-20T11:40:53"/>
        <d v="2000-03-28T07:51:06"/>
        <d v="2000-06-24T06:50:30"/>
        <d v="2000-03-28T18:56:04"/>
        <d v="2000-07-12T06:02:35"/>
        <d v="2000-11-18T12:43:18"/>
        <d v="2000-11-07T12:46:05"/>
        <d v="2000-01-25T02:21:56"/>
        <d v="2000-01-19T23:55:29"/>
        <d v="2000-05-21T00:16:09"/>
        <d v="2000-08-20T09:32:07"/>
        <d v="2000-11-30T22:48:57"/>
        <d v="2000-04-12T14:13:53"/>
        <d v="2000-08-04T03:47:55"/>
        <d v="2000-10-06T22:56:38"/>
        <d v="2000-12-10T13:21:05"/>
        <d v="2000-07-05T03:36:57"/>
        <d v="2000-05-19T04:26:13"/>
        <d v="2000-10-16T11:06:35"/>
        <d v="2000-03-10T01:31:08"/>
        <d v="2000-10-30T03:05:32"/>
        <d v="2000-11-25T12:00:48"/>
        <d v="2000-11-03T07:42:12"/>
        <d v="2000-04-28T08:05:18"/>
        <d v="2000-02-03T16:09:38"/>
        <d v="2000-01-10T12:02:22"/>
        <d v="2000-11-29T15:27:56"/>
        <d v="2000-06-22T15:59:53"/>
        <d v="2000-01-17T21:33:46"/>
        <d v="2000-07-10T03:16:14"/>
        <d v="2000-01-09T03:45:32"/>
        <d v="2000-06-16T00:22:33"/>
        <d v="2000-01-24T10:36:14"/>
        <d v="2000-04-09T01:06:42"/>
        <d v="2000-01-17T10:37:04"/>
        <d v="2000-06-17T04:20:18"/>
        <d v="2000-05-09T20:47:02"/>
        <d v="2000-03-16T04:23:06"/>
        <d v="2000-06-21T10:39:31"/>
        <d v="2000-11-21T07:37:18"/>
        <d v="2000-09-19T03:05:15"/>
        <d v="2000-09-28T01:28:12"/>
        <d v="2000-04-29T20:25:07"/>
        <d v="2000-04-20T18:46:23"/>
        <d v="2000-01-05T19:17:15"/>
        <d v="2000-04-19T06:13:36"/>
        <d v="2000-06-11T11:05:03"/>
        <d v="2000-05-09T05:44:21"/>
        <d v="2000-07-16T19:18:46"/>
        <d v="2000-09-09T14:02:13"/>
        <d v="2000-01-20T17:52:43"/>
        <d v="2000-12-16T03:36:03"/>
        <d v="2000-01-23T09:17:18"/>
        <d v="2000-01-28T07:51:49"/>
        <d v="2000-03-15T18:22:48"/>
        <d v="2000-08-23T14:21:25"/>
        <d v="2000-02-21T18:05:19"/>
        <d v="2000-01-24T18:29:51"/>
        <d v="2000-10-18T16:50:55"/>
        <d v="2000-08-22T06:04:25"/>
        <d v="2000-12-16T06:58:38"/>
        <d v="2000-10-06T10:31:02"/>
        <d v="2000-06-02T09:29:42"/>
        <d v="2000-11-27T17:52:36"/>
        <d v="2000-05-03T06:08:35"/>
        <d v="2000-04-27T07:29:12"/>
        <d v="2000-10-13T06:59:39"/>
        <d v="2000-01-19T16:48:23"/>
        <d v="2000-04-15T09:01:40"/>
        <d v="2000-09-13T17:00:51"/>
        <d v="2000-08-02T08:52:53"/>
        <d v="2000-05-24T06:55:56"/>
        <d v="2000-11-23T18:29:06"/>
        <d v="2000-09-10T13:41:21"/>
        <d v="2000-02-07T07:14:03"/>
        <d v="2000-01-06T23:20:16"/>
        <d v="2000-03-28T03:01:10"/>
        <d v="2000-06-22T03:50:32"/>
        <d v="2000-01-01T22:16:05"/>
        <d v="2000-06-21T06:14:15"/>
        <d v="2000-12-06T04:31:02"/>
        <d v="2000-11-07T05:06:15"/>
        <d v="2000-05-02T16:10:45"/>
        <d v="2000-07-07T20:37:04"/>
        <d v="2000-05-11T08:07:39"/>
        <d v="2000-07-18T04:23:25"/>
        <d v="2000-03-08T13:32:32"/>
        <d v="2000-12-31T12:06:31"/>
        <d v="2000-04-02T07:16:28"/>
        <d v="2000-01-07T04:01:14"/>
        <d v="2000-09-20T16:03:24"/>
        <d v="2000-03-15T02:18:59"/>
        <d v="2000-10-05T08:57:55"/>
        <d v="2000-11-11T16:05:05"/>
        <d v="2000-07-02T07:37:51"/>
        <d v="2000-02-08T13:25:44"/>
        <d v="2000-01-16T08:01:51"/>
        <d v="2000-05-04T15:23:04"/>
        <d v="2000-04-13T10:10:42"/>
        <d v="2000-07-19T01:05:57"/>
        <d v="2000-11-17T10:43:42"/>
        <d v="2000-01-25T13:44:44"/>
        <d v="2000-02-05T16:02:36"/>
        <d v="2000-12-31T11:48:43"/>
        <d v="2000-02-13T07:18:30"/>
        <d v="2000-02-15T10:33:08"/>
        <d v="2000-01-23T04:44:05"/>
        <d v="2000-09-20T23:57:19"/>
        <d v="2000-09-29T16:43:18"/>
        <d v="2000-01-05T14:05:14"/>
        <d v="2000-04-13T03:55:48"/>
        <d v="2000-12-12T18:59:17"/>
        <d v="2000-07-19T21:07:35"/>
        <d v="2000-08-22T15:12:19"/>
        <d v="2000-12-09T09:54:45"/>
        <d v="2000-03-15T15:11:34"/>
        <d v="2000-03-03T17:07:05"/>
        <d v="2000-09-11T11:19:24"/>
        <d v="2000-07-27T11:42:41"/>
        <d v="2000-12-15T19:33:56"/>
        <d v="2000-01-25T18:26:56"/>
        <d v="2000-05-14T13:10:06"/>
        <d v="2000-04-01T14:32:25"/>
      </sharedItems>
      <fieldGroup par="16" base="6">
        <rangePr groupBy="months" startDate="1999-12-31T02:30:45" endDate="2010-01-05T06:18:58"/>
        <groupItems count="14">
          <s v="&lt;31/12/199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5/01/2010"/>
        </groupItems>
      </fieldGroup>
    </cacheField>
    <cacheField name="DIAS" numFmtId="2">
      <sharedItems containsSemiMixedTypes="0" containsString="0" containsNumber="1" containsInteger="1" minValue="0" maxValue="10"/>
    </cacheField>
    <cacheField name="NO PORTO" numFmtId="0">
      <sharedItems containsSemiMixedTypes="0" containsString="0" containsNumber="1" containsInteger="1" minValue="0" maxValue="1" count="2">
        <n v="1"/>
        <n v="0"/>
      </sharedItems>
    </cacheField>
    <cacheField name="EMBARCAÇÕES" numFmtId="0">
      <sharedItems count="9">
        <s v="HMM Algeciras"/>
        <s v="Car Carriers"/>
        <s v="HMM Rotterdam"/>
        <s v="Emma Maersk"/>
        <s v="Trailer Carriers"/>
        <s v="HMM St Petersburg"/>
        <s v="Warehouse Carriers "/>
        <s v="AbQaiq"/>
        <s v="HMM Helsinki"/>
      </sharedItems>
    </cacheField>
    <cacheField name="PRODUTOS" numFmtId="0">
      <sharedItems/>
    </cacheField>
    <cacheField name="TIPO" numFmtId="0">
      <sharedItems count="7">
        <s v="Geral"/>
        <s v="Carros"/>
        <s v="Eletrônicos"/>
        <s v="Tecido"/>
        <s v="Maquinário"/>
        <s v="Petróleo"/>
        <s v="Quimico"/>
      </sharedItems>
    </cacheField>
    <cacheField name="QUANTIDADE" numFmtId="0">
      <sharedItems containsSemiMixedTypes="0" containsString="0" containsNumber="1" containsInteger="1" minValue="10" maxValue="2000000"/>
    </cacheField>
    <cacheField name="Total de Toneladas" numFmtId="0" formula=" 0" databaseField="0"/>
    <cacheField name="Total Carga" numFmtId="0" formula="QUANTIDADE" databaseField="0"/>
    <cacheField name="Trimestres" numFmtId="0" databaseField="0">
      <fieldGroup base="6">
        <rangePr groupBy="quarters" startDate="1999-12-31T02:30:45" endDate="2010-01-05T06:18:58"/>
        <groupItems count="6">
          <s v="&lt;31/12/1999"/>
          <s v="Trim1"/>
          <s v="Trim2"/>
          <s v="Trim3"/>
          <s v="Trim4"/>
          <s v="&gt;05/01/2010"/>
        </groupItems>
      </fieldGroup>
    </cacheField>
    <cacheField name="Anos" numFmtId="0" databaseField="0">
      <fieldGroup base="6">
        <rangePr groupBy="years" startDate="1999-12-31T02:30:45" endDate="2010-01-05T06:18:58"/>
        <groupItems count="14">
          <s v="&lt;31/12/1999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&gt;05/01/2010"/>
        </groupItems>
      </fieldGroup>
    </cacheField>
    <cacheField name="Trimestres2" numFmtId="0" databaseField="0">
      <fieldGroup base="5">
        <rangePr groupBy="quarters" startDate="1999-12-31T00:00:00" endDate="2009-12-28T00:00:00"/>
        <groupItems count="6">
          <s v="&lt;31/12/1999"/>
          <s v="Trim1"/>
          <s v="Trim2"/>
          <s v="Trim3"/>
          <s v="Trim4"/>
          <s v="&gt;28/12/2009"/>
        </groupItems>
      </fieldGroup>
    </cacheField>
    <cacheField name="Anos2" numFmtId="0" databaseField="0">
      <fieldGroup base="5">
        <rangePr groupBy="years" startDate="1999-12-31T00:00:00" endDate="2009-12-28T00:00:00"/>
        <groupItems count="13">
          <s v="&lt;31/12/1999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&gt;28/12/2009"/>
        </groupItems>
      </fieldGroup>
    </cacheField>
  </cacheFields>
  <extLst>
    <ext xmlns:x14="http://schemas.microsoft.com/office/spreadsheetml/2009/9/main" uri="{725AE2AE-9491-48be-B2B4-4EB974FC3084}">
      <x14:pivotCacheDefinition pivotCacheId="44525133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2">
  <r>
    <x v="0"/>
    <x v="0"/>
    <x v="0"/>
    <x v="0"/>
    <x v="0"/>
    <x v="0"/>
    <x v="0"/>
    <n v="9"/>
    <x v="0"/>
    <x v="0"/>
    <s v="Escrivaninha Trevalla"/>
    <x v="0"/>
    <n v="2000"/>
  </r>
  <r>
    <x v="0"/>
    <x v="1"/>
    <x v="1"/>
    <x v="1"/>
    <x v="1"/>
    <x v="1"/>
    <x v="1"/>
    <n v="3"/>
    <x v="1"/>
    <x v="1"/>
    <s v="HB20 Vision"/>
    <x v="1"/>
    <n v="400"/>
  </r>
  <r>
    <x v="0"/>
    <x v="0"/>
    <x v="2"/>
    <x v="2"/>
    <x v="2"/>
    <x v="2"/>
    <x v="2"/>
    <n v="5"/>
    <x v="1"/>
    <x v="2"/>
    <s v="Neo QLED 8k 75&quot;"/>
    <x v="2"/>
    <n v="500"/>
  </r>
  <r>
    <x v="0"/>
    <x v="0"/>
    <x v="3"/>
    <x v="3"/>
    <x v="3"/>
    <x v="3"/>
    <x v="3"/>
    <n v="6"/>
    <x v="0"/>
    <x v="2"/>
    <s v="Crystal UHD 4k 65&quot;"/>
    <x v="2"/>
    <n v="1000"/>
  </r>
  <r>
    <x v="0"/>
    <x v="2"/>
    <x v="4"/>
    <x v="4"/>
    <x v="3"/>
    <x v="4"/>
    <x v="4"/>
    <n v="2"/>
    <x v="0"/>
    <x v="1"/>
    <s v="Creta Confort"/>
    <x v="1"/>
    <n v="300"/>
  </r>
  <r>
    <x v="0"/>
    <x v="3"/>
    <x v="0"/>
    <x v="0"/>
    <x v="0"/>
    <x v="5"/>
    <x v="5"/>
    <n v="3"/>
    <x v="1"/>
    <x v="2"/>
    <s v="Crystal UHD 4k 65&quot;"/>
    <x v="2"/>
    <n v="2000"/>
  </r>
  <r>
    <x v="0"/>
    <x v="4"/>
    <x v="5"/>
    <x v="5"/>
    <x v="4"/>
    <x v="6"/>
    <x v="6"/>
    <n v="7"/>
    <x v="1"/>
    <x v="2"/>
    <s v="Crystal UHD 4k 65&quot;"/>
    <x v="2"/>
    <n v="500"/>
  </r>
  <r>
    <x v="0"/>
    <x v="3"/>
    <x v="4"/>
    <x v="4"/>
    <x v="5"/>
    <x v="7"/>
    <x v="7"/>
    <n v="4"/>
    <x v="1"/>
    <x v="1"/>
    <s v="HB20 Sense"/>
    <x v="1"/>
    <n v="300"/>
  </r>
  <r>
    <x v="0"/>
    <x v="4"/>
    <x v="0"/>
    <x v="0"/>
    <x v="0"/>
    <x v="8"/>
    <x v="8"/>
    <n v="8"/>
    <x v="1"/>
    <x v="3"/>
    <s v="Clos Des Lambrys"/>
    <x v="3"/>
    <n v="22000"/>
  </r>
  <r>
    <x v="0"/>
    <x v="5"/>
    <x v="3"/>
    <x v="3"/>
    <x v="6"/>
    <x v="9"/>
    <x v="9"/>
    <n v="1"/>
    <x v="1"/>
    <x v="1"/>
    <s v="HB20 Vision"/>
    <x v="1"/>
    <n v="200"/>
  </r>
  <r>
    <x v="0"/>
    <x v="6"/>
    <x v="1"/>
    <x v="1"/>
    <x v="0"/>
    <x v="10"/>
    <x v="10"/>
    <n v="4"/>
    <x v="0"/>
    <x v="0"/>
    <s v="Escrivaninha Trevalla"/>
    <x v="0"/>
    <n v="4000"/>
  </r>
  <r>
    <x v="0"/>
    <x v="7"/>
    <x v="6"/>
    <x v="6"/>
    <x v="7"/>
    <x v="11"/>
    <x v="11"/>
    <n v="0"/>
    <x v="1"/>
    <x v="4"/>
    <s v="HILUX CABINE DUPLA STD POWER PACK"/>
    <x v="1"/>
    <n v="400"/>
  </r>
  <r>
    <x v="0"/>
    <x v="8"/>
    <x v="5"/>
    <x v="5"/>
    <x v="0"/>
    <x v="12"/>
    <x v="12"/>
    <n v="7"/>
    <x v="0"/>
    <x v="4"/>
    <s v="COROLLA GLI"/>
    <x v="1"/>
    <n v="300"/>
  </r>
  <r>
    <x v="0"/>
    <x v="9"/>
    <x v="3"/>
    <x v="3"/>
    <x v="0"/>
    <x v="13"/>
    <x v="13"/>
    <n v="2"/>
    <x v="1"/>
    <x v="5"/>
    <s v="Miniescavadeira"/>
    <x v="4"/>
    <n v="50"/>
  </r>
  <r>
    <x v="0"/>
    <x v="6"/>
    <x v="1"/>
    <x v="1"/>
    <x v="5"/>
    <x v="14"/>
    <x v="14"/>
    <n v="0"/>
    <x v="1"/>
    <x v="6"/>
    <s v="Cross CD (Saveiro)"/>
    <x v="1"/>
    <n v="300"/>
  </r>
  <r>
    <x v="0"/>
    <x v="5"/>
    <x v="1"/>
    <x v="1"/>
    <x v="4"/>
    <x v="15"/>
    <x v="15"/>
    <n v="5"/>
    <x v="1"/>
    <x v="5"/>
    <s v="Ar Condicionado 18000"/>
    <x v="2"/>
    <n v="500"/>
  </r>
  <r>
    <x v="0"/>
    <x v="5"/>
    <x v="4"/>
    <x v="4"/>
    <x v="0"/>
    <x v="15"/>
    <x v="16"/>
    <n v="1"/>
    <x v="0"/>
    <x v="6"/>
    <s v="Highline 250 TSI (Taos)"/>
    <x v="1"/>
    <n v="400"/>
  </r>
  <r>
    <x v="0"/>
    <x v="1"/>
    <x v="7"/>
    <x v="7"/>
    <x v="2"/>
    <x v="16"/>
    <x v="17"/>
    <n v="4"/>
    <x v="1"/>
    <x v="0"/>
    <s v="Escrivaninha Trevalla"/>
    <x v="0"/>
    <n v="3000"/>
  </r>
  <r>
    <x v="0"/>
    <x v="3"/>
    <x v="1"/>
    <x v="1"/>
    <x v="1"/>
    <x v="17"/>
    <x v="18"/>
    <n v="9"/>
    <x v="1"/>
    <x v="5"/>
    <s v="Miniescavadeira"/>
    <x v="4"/>
    <n v="10"/>
  </r>
  <r>
    <x v="0"/>
    <x v="0"/>
    <x v="1"/>
    <x v="1"/>
    <x v="1"/>
    <x v="18"/>
    <x v="19"/>
    <n v="9"/>
    <x v="1"/>
    <x v="2"/>
    <s v="Neo QLED 8k 75&quot;"/>
    <x v="2"/>
    <n v="500"/>
  </r>
  <r>
    <x v="0"/>
    <x v="8"/>
    <x v="7"/>
    <x v="7"/>
    <x v="1"/>
    <x v="19"/>
    <x v="20"/>
    <n v="2"/>
    <x v="0"/>
    <x v="5"/>
    <s v="Ar Condicionado 18000"/>
    <x v="2"/>
    <n v="2000"/>
  </r>
  <r>
    <x v="0"/>
    <x v="6"/>
    <x v="7"/>
    <x v="7"/>
    <x v="7"/>
    <x v="20"/>
    <x v="21"/>
    <n v="7"/>
    <x v="0"/>
    <x v="4"/>
    <s v="HILUX CABINE DUPLA STD POWER PACK"/>
    <x v="1"/>
    <n v="100"/>
  </r>
  <r>
    <x v="0"/>
    <x v="3"/>
    <x v="2"/>
    <x v="2"/>
    <x v="8"/>
    <x v="21"/>
    <x v="22"/>
    <n v="10"/>
    <x v="1"/>
    <x v="2"/>
    <s v="Crystal UHD 4k 65&quot;"/>
    <x v="2"/>
    <n v="500"/>
  </r>
  <r>
    <x v="0"/>
    <x v="1"/>
    <x v="0"/>
    <x v="0"/>
    <x v="6"/>
    <x v="22"/>
    <x v="23"/>
    <n v="6"/>
    <x v="0"/>
    <x v="3"/>
    <s v="Guerlain"/>
    <x v="3"/>
    <n v="33000"/>
  </r>
  <r>
    <x v="0"/>
    <x v="10"/>
    <x v="1"/>
    <x v="1"/>
    <x v="0"/>
    <x v="23"/>
    <x v="24"/>
    <n v="3"/>
    <x v="0"/>
    <x v="6"/>
    <s v="Cross CD (Saveiro)"/>
    <x v="1"/>
    <n v="200"/>
  </r>
  <r>
    <x v="0"/>
    <x v="2"/>
    <x v="6"/>
    <x v="6"/>
    <x v="3"/>
    <x v="24"/>
    <x v="25"/>
    <n v="3"/>
    <x v="0"/>
    <x v="7"/>
    <s v="Petróleo Bruto"/>
    <x v="5"/>
    <n v="68000"/>
  </r>
  <r>
    <x v="0"/>
    <x v="2"/>
    <x v="3"/>
    <x v="3"/>
    <x v="8"/>
    <x v="25"/>
    <x v="26"/>
    <n v="0"/>
    <x v="0"/>
    <x v="0"/>
    <s v="Travesseiro Toque de Pluma"/>
    <x v="0"/>
    <n v="3000"/>
  </r>
  <r>
    <x v="0"/>
    <x v="4"/>
    <x v="6"/>
    <x v="6"/>
    <x v="3"/>
    <x v="26"/>
    <x v="27"/>
    <n v="9"/>
    <x v="1"/>
    <x v="6"/>
    <s v="GLI 350 TSI (Jetta)"/>
    <x v="1"/>
    <n v="400"/>
  </r>
  <r>
    <x v="0"/>
    <x v="7"/>
    <x v="1"/>
    <x v="1"/>
    <x v="0"/>
    <x v="27"/>
    <x v="28"/>
    <n v="1"/>
    <x v="0"/>
    <x v="4"/>
    <s v="HILUX CABINE DUPLA STD POWER PACK"/>
    <x v="1"/>
    <n v="500"/>
  </r>
  <r>
    <x v="0"/>
    <x v="11"/>
    <x v="5"/>
    <x v="5"/>
    <x v="1"/>
    <x v="28"/>
    <x v="29"/>
    <n v="7"/>
    <x v="1"/>
    <x v="3"/>
    <s v="Louis Vuitton"/>
    <x v="3"/>
    <n v="44000"/>
  </r>
  <r>
    <x v="0"/>
    <x v="10"/>
    <x v="1"/>
    <x v="1"/>
    <x v="1"/>
    <x v="29"/>
    <x v="30"/>
    <n v="0"/>
    <x v="1"/>
    <x v="0"/>
    <s v="Escrivaninha Trevalla"/>
    <x v="0"/>
    <n v="1000"/>
  </r>
  <r>
    <x v="0"/>
    <x v="1"/>
    <x v="6"/>
    <x v="6"/>
    <x v="8"/>
    <x v="30"/>
    <x v="31"/>
    <n v="2"/>
    <x v="1"/>
    <x v="7"/>
    <s v="Petróleo Bruto"/>
    <x v="5"/>
    <n v="50000"/>
  </r>
  <r>
    <x v="0"/>
    <x v="11"/>
    <x v="3"/>
    <x v="3"/>
    <x v="2"/>
    <x v="31"/>
    <x v="32"/>
    <n v="6"/>
    <x v="1"/>
    <x v="2"/>
    <s v="QLED 4k 75&quot;"/>
    <x v="2"/>
    <n v="1000"/>
  </r>
  <r>
    <x v="0"/>
    <x v="9"/>
    <x v="0"/>
    <x v="0"/>
    <x v="1"/>
    <x v="32"/>
    <x v="33"/>
    <n v="2"/>
    <x v="0"/>
    <x v="0"/>
    <s v="Escrivaninha Trevalla"/>
    <x v="0"/>
    <n v="4000"/>
  </r>
  <r>
    <x v="0"/>
    <x v="6"/>
    <x v="5"/>
    <x v="5"/>
    <x v="3"/>
    <x v="33"/>
    <x v="34"/>
    <n v="4"/>
    <x v="1"/>
    <x v="5"/>
    <s v="Serração Portatil"/>
    <x v="4"/>
    <n v="40"/>
  </r>
  <r>
    <x v="0"/>
    <x v="9"/>
    <x v="6"/>
    <x v="6"/>
    <x v="4"/>
    <x v="34"/>
    <x v="35"/>
    <n v="7"/>
    <x v="1"/>
    <x v="0"/>
    <s v="Colchão Baby Light D18"/>
    <x v="0"/>
    <n v="4000"/>
  </r>
  <r>
    <x v="0"/>
    <x v="3"/>
    <x v="5"/>
    <x v="5"/>
    <x v="2"/>
    <x v="35"/>
    <x v="36"/>
    <n v="4"/>
    <x v="1"/>
    <x v="2"/>
    <s v="Neo QLED 8k 75&quot;"/>
    <x v="2"/>
    <n v="1000"/>
  </r>
  <r>
    <x v="0"/>
    <x v="10"/>
    <x v="0"/>
    <x v="0"/>
    <x v="0"/>
    <x v="36"/>
    <x v="37"/>
    <n v="5"/>
    <x v="0"/>
    <x v="3"/>
    <s v="Guerlain"/>
    <x v="3"/>
    <n v="42000"/>
  </r>
  <r>
    <x v="0"/>
    <x v="7"/>
    <x v="0"/>
    <x v="0"/>
    <x v="5"/>
    <x v="37"/>
    <x v="38"/>
    <n v="2"/>
    <x v="0"/>
    <x v="1"/>
    <s v="HB20 Vision"/>
    <x v="1"/>
    <n v="100"/>
  </r>
  <r>
    <x v="0"/>
    <x v="5"/>
    <x v="6"/>
    <x v="6"/>
    <x v="3"/>
    <x v="9"/>
    <x v="39"/>
    <n v="6"/>
    <x v="1"/>
    <x v="7"/>
    <s v="Gasolina"/>
    <x v="5"/>
    <n v="97000"/>
  </r>
  <r>
    <x v="0"/>
    <x v="5"/>
    <x v="4"/>
    <x v="4"/>
    <x v="5"/>
    <x v="38"/>
    <x v="40"/>
    <n v="5"/>
    <x v="0"/>
    <x v="1"/>
    <s v="Creta Confort"/>
    <x v="1"/>
    <n v="200"/>
  </r>
  <r>
    <x v="0"/>
    <x v="1"/>
    <x v="6"/>
    <x v="6"/>
    <x v="7"/>
    <x v="39"/>
    <x v="41"/>
    <n v="2"/>
    <x v="0"/>
    <x v="4"/>
    <s v="COROLLA CROSS XR"/>
    <x v="1"/>
    <n v="100"/>
  </r>
  <r>
    <x v="0"/>
    <x v="1"/>
    <x v="4"/>
    <x v="4"/>
    <x v="8"/>
    <x v="40"/>
    <x v="42"/>
    <n v="4"/>
    <x v="1"/>
    <x v="8"/>
    <s v="Shampoo "/>
    <x v="6"/>
    <n v="900000"/>
  </r>
  <r>
    <x v="0"/>
    <x v="10"/>
    <x v="8"/>
    <x v="8"/>
    <x v="3"/>
    <x v="41"/>
    <x v="43"/>
    <n v="6"/>
    <x v="1"/>
    <x v="2"/>
    <s v="QLED 4k 75&quot;"/>
    <x v="2"/>
    <n v="1500"/>
  </r>
  <r>
    <x v="0"/>
    <x v="2"/>
    <x v="6"/>
    <x v="6"/>
    <x v="7"/>
    <x v="42"/>
    <x v="44"/>
    <n v="8"/>
    <x v="1"/>
    <x v="7"/>
    <s v="Gasolina"/>
    <x v="5"/>
    <n v="92000"/>
  </r>
  <r>
    <x v="0"/>
    <x v="3"/>
    <x v="1"/>
    <x v="1"/>
    <x v="5"/>
    <x v="43"/>
    <x v="45"/>
    <n v="2"/>
    <x v="1"/>
    <x v="1"/>
    <s v="HB20 Sense"/>
    <x v="1"/>
    <n v="500"/>
  </r>
  <r>
    <x v="0"/>
    <x v="7"/>
    <x v="7"/>
    <x v="7"/>
    <x v="3"/>
    <x v="44"/>
    <x v="46"/>
    <n v="10"/>
    <x v="0"/>
    <x v="4"/>
    <s v="COROLLA CROSS XR"/>
    <x v="1"/>
    <n v="100"/>
  </r>
  <r>
    <x v="0"/>
    <x v="7"/>
    <x v="6"/>
    <x v="6"/>
    <x v="7"/>
    <x v="45"/>
    <x v="47"/>
    <n v="8"/>
    <x v="1"/>
    <x v="6"/>
    <s v="GLI 350 TSI (Jetta)"/>
    <x v="1"/>
    <n v="100"/>
  </r>
  <r>
    <x v="0"/>
    <x v="2"/>
    <x v="3"/>
    <x v="3"/>
    <x v="6"/>
    <x v="46"/>
    <x v="48"/>
    <n v="3"/>
    <x v="1"/>
    <x v="0"/>
    <s v="Escrivaninha Trevalla"/>
    <x v="0"/>
    <n v="2000"/>
  </r>
  <r>
    <x v="0"/>
    <x v="0"/>
    <x v="6"/>
    <x v="6"/>
    <x v="7"/>
    <x v="47"/>
    <x v="49"/>
    <n v="5"/>
    <x v="1"/>
    <x v="0"/>
    <s v="Escrivaninha Trevalla"/>
    <x v="0"/>
    <n v="3000"/>
  </r>
  <r>
    <x v="0"/>
    <x v="10"/>
    <x v="0"/>
    <x v="0"/>
    <x v="0"/>
    <x v="41"/>
    <x v="50"/>
    <n v="6"/>
    <x v="1"/>
    <x v="0"/>
    <s v="Escrivaninha Trevalla"/>
    <x v="0"/>
    <n v="2000"/>
  </r>
  <r>
    <x v="0"/>
    <x v="4"/>
    <x v="3"/>
    <x v="3"/>
    <x v="8"/>
    <x v="26"/>
    <x v="51"/>
    <n v="1"/>
    <x v="0"/>
    <x v="7"/>
    <s v="Petróleo Bruto"/>
    <x v="5"/>
    <n v="81000"/>
  </r>
  <r>
    <x v="0"/>
    <x v="4"/>
    <x v="0"/>
    <x v="0"/>
    <x v="4"/>
    <x v="48"/>
    <x v="52"/>
    <n v="3"/>
    <x v="0"/>
    <x v="3"/>
    <s v="Guerlain"/>
    <x v="3"/>
    <n v="34000"/>
  </r>
  <r>
    <x v="0"/>
    <x v="2"/>
    <x v="2"/>
    <x v="2"/>
    <x v="5"/>
    <x v="49"/>
    <x v="53"/>
    <n v="1"/>
    <x v="1"/>
    <x v="2"/>
    <s v="QLED 4k 75&quot;"/>
    <x v="2"/>
    <n v="1000"/>
  </r>
  <r>
    <x v="0"/>
    <x v="7"/>
    <x v="7"/>
    <x v="7"/>
    <x v="2"/>
    <x v="50"/>
    <x v="54"/>
    <n v="0"/>
    <x v="0"/>
    <x v="0"/>
    <s v="Travesseiro Toque de Pluma"/>
    <x v="0"/>
    <n v="3000"/>
  </r>
  <r>
    <x v="0"/>
    <x v="6"/>
    <x v="3"/>
    <x v="3"/>
    <x v="3"/>
    <x v="51"/>
    <x v="55"/>
    <n v="1"/>
    <x v="1"/>
    <x v="7"/>
    <s v="Diesel"/>
    <x v="5"/>
    <n v="88000"/>
  </r>
  <r>
    <x v="0"/>
    <x v="0"/>
    <x v="1"/>
    <x v="1"/>
    <x v="4"/>
    <x v="52"/>
    <x v="56"/>
    <n v="3"/>
    <x v="0"/>
    <x v="6"/>
    <s v="GLI 350 TSI (Jetta)"/>
    <x v="1"/>
    <n v="200"/>
  </r>
  <r>
    <x v="0"/>
    <x v="10"/>
    <x v="2"/>
    <x v="2"/>
    <x v="6"/>
    <x v="53"/>
    <x v="57"/>
    <n v="1"/>
    <x v="0"/>
    <x v="6"/>
    <s v="Cross CD (Saveiro)"/>
    <x v="1"/>
    <n v="100"/>
  </r>
  <r>
    <x v="0"/>
    <x v="8"/>
    <x v="6"/>
    <x v="6"/>
    <x v="8"/>
    <x v="12"/>
    <x v="58"/>
    <n v="9"/>
    <x v="1"/>
    <x v="7"/>
    <s v="Diesel"/>
    <x v="5"/>
    <n v="77000"/>
  </r>
  <r>
    <x v="0"/>
    <x v="3"/>
    <x v="0"/>
    <x v="0"/>
    <x v="7"/>
    <x v="54"/>
    <x v="59"/>
    <n v="1"/>
    <x v="0"/>
    <x v="5"/>
    <s v="Serração Portatil"/>
    <x v="4"/>
    <n v="30"/>
  </r>
  <r>
    <x v="0"/>
    <x v="4"/>
    <x v="3"/>
    <x v="3"/>
    <x v="6"/>
    <x v="48"/>
    <x v="60"/>
    <n v="2"/>
    <x v="1"/>
    <x v="2"/>
    <s v="Crystal UHD 4k 65&quot;"/>
    <x v="2"/>
    <n v="1500"/>
  </r>
  <r>
    <x v="0"/>
    <x v="10"/>
    <x v="6"/>
    <x v="6"/>
    <x v="1"/>
    <x v="55"/>
    <x v="61"/>
    <n v="9"/>
    <x v="1"/>
    <x v="6"/>
    <s v="GLI 350 TSI (Jetta)"/>
    <x v="1"/>
    <n v="500"/>
  </r>
  <r>
    <x v="0"/>
    <x v="7"/>
    <x v="3"/>
    <x v="3"/>
    <x v="3"/>
    <x v="56"/>
    <x v="62"/>
    <n v="2"/>
    <x v="1"/>
    <x v="7"/>
    <s v="Gasolina"/>
    <x v="5"/>
    <n v="100000"/>
  </r>
  <r>
    <x v="0"/>
    <x v="1"/>
    <x v="2"/>
    <x v="2"/>
    <x v="5"/>
    <x v="1"/>
    <x v="63"/>
    <n v="4"/>
    <x v="0"/>
    <x v="8"/>
    <s v="Shampoo "/>
    <x v="6"/>
    <n v="1690000"/>
  </r>
  <r>
    <x v="0"/>
    <x v="8"/>
    <x v="2"/>
    <x v="2"/>
    <x v="6"/>
    <x v="57"/>
    <x v="64"/>
    <n v="9"/>
    <x v="1"/>
    <x v="0"/>
    <s v="Escrivaninha Trevalla"/>
    <x v="0"/>
    <n v="1000"/>
  </r>
  <r>
    <x v="0"/>
    <x v="7"/>
    <x v="0"/>
    <x v="0"/>
    <x v="1"/>
    <x v="58"/>
    <x v="65"/>
    <n v="6"/>
    <x v="0"/>
    <x v="0"/>
    <s v="Escrivaninha Trevalla"/>
    <x v="0"/>
    <n v="4000"/>
  </r>
  <r>
    <x v="0"/>
    <x v="5"/>
    <x v="3"/>
    <x v="3"/>
    <x v="0"/>
    <x v="59"/>
    <x v="66"/>
    <n v="9"/>
    <x v="0"/>
    <x v="7"/>
    <s v="Petróleo Bruto"/>
    <x v="5"/>
    <n v="59000"/>
  </r>
  <r>
    <x v="0"/>
    <x v="7"/>
    <x v="2"/>
    <x v="2"/>
    <x v="1"/>
    <x v="11"/>
    <x v="67"/>
    <n v="6"/>
    <x v="1"/>
    <x v="4"/>
    <s v="HILUX CABINE DUPLA STD POWER PACK"/>
    <x v="1"/>
    <n v="400"/>
  </r>
  <r>
    <x v="0"/>
    <x v="1"/>
    <x v="7"/>
    <x v="7"/>
    <x v="4"/>
    <x v="60"/>
    <x v="68"/>
    <n v="6"/>
    <x v="0"/>
    <x v="4"/>
    <s v="COROLLA CROSS XR"/>
    <x v="1"/>
    <n v="400"/>
  </r>
  <r>
    <x v="0"/>
    <x v="2"/>
    <x v="7"/>
    <x v="7"/>
    <x v="0"/>
    <x v="61"/>
    <x v="69"/>
    <n v="2"/>
    <x v="0"/>
    <x v="2"/>
    <s v="QLED 4k 75&quot;"/>
    <x v="2"/>
    <n v="1500"/>
  </r>
  <r>
    <x v="0"/>
    <x v="3"/>
    <x v="1"/>
    <x v="1"/>
    <x v="1"/>
    <x v="62"/>
    <x v="70"/>
    <n v="5"/>
    <x v="0"/>
    <x v="2"/>
    <s v="Crystal UHD 4k 65&quot;"/>
    <x v="2"/>
    <n v="1000"/>
  </r>
  <r>
    <x v="0"/>
    <x v="5"/>
    <x v="7"/>
    <x v="7"/>
    <x v="5"/>
    <x v="63"/>
    <x v="71"/>
    <n v="6"/>
    <x v="1"/>
    <x v="5"/>
    <s v="Miniescavadeira"/>
    <x v="4"/>
    <n v="20"/>
  </r>
  <r>
    <x v="0"/>
    <x v="2"/>
    <x v="2"/>
    <x v="2"/>
    <x v="5"/>
    <x v="64"/>
    <x v="72"/>
    <n v="8"/>
    <x v="0"/>
    <x v="3"/>
    <s v="Guerlain"/>
    <x v="3"/>
    <n v="46000"/>
  </r>
  <r>
    <x v="0"/>
    <x v="4"/>
    <x v="3"/>
    <x v="3"/>
    <x v="0"/>
    <x v="65"/>
    <x v="73"/>
    <n v="2"/>
    <x v="1"/>
    <x v="3"/>
    <s v="Louis Vuitton"/>
    <x v="3"/>
    <n v="10000"/>
  </r>
  <r>
    <x v="0"/>
    <x v="0"/>
    <x v="1"/>
    <x v="1"/>
    <x v="4"/>
    <x v="66"/>
    <x v="74"/>
    <n v="1"/>
    <x v="0"/>
    <x v="6"/>
    <s v="Highline 250 TSI (Taos)"/>
    <x v="1"/>
    <n v="300"/>
  </r>
  <r>
    <x v="0"/>
    <x v="8"/>
    <x v="5"/>
    <x v="5"/>
    <x v="3"/>
    <x v="67"/>
    <x v="75"/>
    <n v="0"/>
    <x v="0"/>
    <x v="4"/>
    <s v="HILUX CABINE DUPLA STD POWER PACK"/>
    <x v="1"/>
    <n v="400"/>
  </r>
  <r>
    <x v="0"/>
    <x v="6"/>
    <x v="6"/>
    <x v="6"/>
    <x v="7"/>
    <x v="68"/>
    <x v="76"/>
    <n v="3"/>
    <x v="1"/>
    <x v="2"/>
    <s v="Neo QLED 8k 75&quot;"/>
    <x v="2"/>
    <n v="2000"/>
  </r>
  <r>
    <x v="0"/>
    <x v="7"/>
    <x v="5"/>
    <x v="5"/>
    <x v="8"/>
    <x v="69"/>
    <x v="77"/>
    <n v="3"/>
    <x v="1"/>
    <x v="1"/>
    <s v="HB20 Sense"/>
    <x v="1"/>
    <n v="500"/>
  </r>
  <r>
    <x v="0"/>
    <x v="7"/>
    <x v="5"/>
    <x v="5"/>
    <x v="0"/>
    <x v="70"/>
    <x v="78"/>
    <n v="6"/>
    <x v="0"/>
    <x v="1"/>
    <s v="HB20 Vision"/>
    <x v="1"/>
    <n v="300"/>
  </r>
  <r>
    <x v="0"/>
    <x v="9"/>
    <x v="1"/>
    <x v="1"/>
    <x v="1"/>
    <x v="71"/>
    <x v="79"/>
    <n v="2"/>
    <x v="1"/>
    <x v="6"/>
    <s v="Cross CD (Saveiro)"/>
    <x v="1"/>
    <n v="300"/>
  </r>
  <r>
    <x v="0"/>
    <x v="8"/>
    <x v="7"/>
    <x v="7"/>
    <x v="7"/>
    <x v="72"/>
    <x v="80"/>
    <n v="1"/>
    <x v="0"/>
    <x v="7"/>
    <s v="Diesel"/>
    <x v="5"/>
    <n v="74000"/>
  </r>
  <r>
    <x v="0"/>
    <x v="8"/>
    <x v="7"/>
    <x v="7"/>
    <x v="4"/>
    <x v="73"/>
    <x v="81"/>
    <n v="8"/>
    <x v="1"/>
    <x v="4"/>
    <s v="COROLLA CROSS XR"/>
    <x v="1"/>
    <n v="100"/>
  </r>
  <r>
    <x v="0"/>
    <x v="8"/>
    <x v="2"/>
    <x v="2"/>
    <x v="1"/>
    <x v="74"/>
    <x v="82"/>
    <n v="9"/>
    <x v="0"/>
    <x v="4"/>
    <s v="HILUX CABINE DUPLA STD POWER PACK"/>
    <x v="1"/>
    <n v="200"/>
  </r>
  <r>
    <x v="0"/>
    <x v="1"/>
    <x v="0"/>
    <x v="0"/>
    <x v="8"/>
    <x v="22"/>
    <x v="83"/>
    <n v="8"/>
    <x v="0"/>
    <x v="6"/>
    <s v="Highline 250 TSI (Taos)"/>
    <x v="1"/>
    <n v="500"/>
  </r>
  <r>
    <x v="0"/>
    <x v="9"/>
    <x v="1"/>
    <x v="1"/>
    <x v="1"/>
    <x v="75"/>
    <x v="84"/>
    <n v="2"/>
    <x v="0"/>
    <x v="1"/>
    <s v="HB20 Vision"/>
    <x v="1"/>
    <n v="300"/>
  </r>
  <r>
    <x v="0"/>
    <x v="4"/>
    <x v="1"/>
    <x v="1"/>
    <x v="3"/>
    <x v="76"/>
    <x v="85"/>
    <n v="7"/>
    <x v="1"/>
    <x v="7"/>
    <s v="Diesel"/>
    <x v="5"/>
    <n v="76000"/>
  </r>
  <r>
    <x v="0"/>
    <x v="10"/>
    <x v="0"/>
    <x v="0"/>
    <x v="7"/>
    <x v="77"/>
    <x v="86"/>
    <n v="2"/>
    <x v="0"/>
    <x v="4"/>
    <s v="COROLLA CROSS XR"/>
    <x v="1"/>
    <n v="500"/>
  </r>
  <r>
    <x v="0"/>
    <x v="8"/>
    <x v="0"/>
    <x v="0"/>
    <x v="8"/>
    <x v="78"/>
    <x v="87"/>
    <n v="2"/>
    <x v="0"/>
    <x v="8"/>
    <s v="Shampoo "/>
    <x v="6"/>
    <n v="1860000"/>
  </r>
  <r>
    <x v="0"/>
    <x v="4"/>
    <x v="4"/>
    <x v="4"/>
    <x v="1"/>
    <x v="79"/>
    <x v="88"/>
    <n v="6"/>
    <x v="0"/>
    <x v="5"/>
    <s v="Serração Portatil"/>
    <x v="4"/>
    <n v="30"/>
  </r>
  <r>
    <x v="0"/>
    <x v="2"/>
    <x v="5"/>
    <x v="5"/>
    <x v="8"/>
    <x v="80"/>
    <x v="89"/>
    <n v="4"/>
    <x v="0"/>
    <x v="3"/>
    <s v="Clos Des Lambrys"/>
    <x v="3"/>
    <n v="19000"/>
  </r>
  <r>
    <x v="0"/>
    <x v="10"/>
    <x v="5"/>
    <x v="5"/>
    <x v="5"/>
    <x v="81"/>
    <x v="90"/>
    <n v="6"/>
    <x v="1"/>
    <x v="8"/>
    <s v="Shampoo "/>
    <x v="6"/>
    <n v="1450000"/>
  </r>
  <r>
    <x v="0"/>
    <x v="11"/>
    <x v="4"/>
    <x v="4"/>
    <x v="8"/>
    <x v="82"/>
    <x v="91"/>
    <n v="6"/>
    <x v="1"/>
    <x v="4"/>
    <s v="COROLLA CROSS XR"/>
    <x v="1"/>
    <n v="500"/>
  </r>
  <r>
    <x v="0"/>
    <x v="2"/>
    <x v="1"/>
    <x v="1"/>
    <x v="3"/>
    <x v="83"/>
    <x v="92"/>
    <n v="5"/>
    <x v="0"/>
    <x v="2"/>
    <s v="Neo QLED 8k 75&quot;"/>
    <x v="2"/>
    <n v="2000"/>
  </r>
  <r>
    <x v="0"/>
    <x v="5"/>
    <x v="0"/>
    <x v="0"/>
    <x v="6"/>
    <x v="84"/>
    <x v="93"/>
    <n v="8"/>
    <x v="1"/>
    <x v="2"/>
    <s v="Neo QLED 8k 75&quot;"/>
    <x v="2"/>
    <n v="2500"/>
  </r>
  <r>
    <x v="0"/>
    <x v="11"/>
    <x v="3"/>
    <x v="3"/>
    <x v="2"/>
    <x v="85"/>
    <x v="94"/>
    <n v="5"/>
    <x v="0"/>
    <x v="8"/>
    <s v="Shampoo "/>
    <x v="6"/>
    <n v="600000"/>
  </r>
  <r>
    <x v="0"/>
    <x v="8"/>
    <x v="3"/>
    <x v="3"/>
    <x v="7"/>
    <x v="86"/>
    <x v="95"/>
    <n v="3"/>
    <x v="0"/>
    <x v="5"/>
    <s v="Ar Condicionado 18000"/>
    <x v="2"/>
    <n v="2000"/>
  </r>
  <r>
    <x v="0"/>
    <x v="9"/>
    <x v="4"/>
    <x v="4"/>
    <x v="3"/>
    <x v="87"/>
    <x v="96"/>
    <n v="9"/>
    <x v="0"/>
    <x v="7"/>
    <s v="Petróleo Bruto"/>
    <x v="5"/>
    <n v="89000"/>
  </r>
  <r>
    <x v="0"/>
    <x v="7"/>
    <x v="0"/>
    <x v="0"/>
    <x v="7"/>
    <x v="45"/>
    <x v="97"/>
    <n v="0"/>
    <x v="0"/>
    <x v="7"/>
    <s v="Gasolina"/>
    <x v="5"/>
    <n v="81000"/>
  </r>
  <r>
    <x v="0"/>
    <x v="2"/>
    <x v="1"/>
    <x v="1"/>
    <x v="8"/>
    <x v="49"/>
    <x v="98"/>
    <n v="7"/>
    <x v="0"/>
    <x v="0"/>
    <s v="Travesseiro Toque de Pluma"/>
    <x v="0"/>
    <n v="1000"/>
  </r>
  <r>
    <x v="0"/>
    <x v="7"/>
    <x v="6"/>
    <x v="6"/>
    <x v="3"/>
    <x v="44"/>
    <x v="99"/>
    <n v="4"/>
    <x v="0"/>
    <x v="3"/>
    <s v="Louis Vuitton"/>
    <x v="3"/>
    <n v="28000"/>
  </r>
  <r>
    <x v="0"/>
    <x v="9"/>
    <x v="3"/>
    <x v="3"/>
    <x v="5"/>
    <x v="88"/>
    <x v="100"/>
    <n v="10"/>
    <x v="1"/>
    <x v="5"/>
    <s v="Serração Portatil"/>
    <x v="4"/>
    <n v="50"/>
  </r>
  <r>
    <x v="0"/>
    <x v="2"/>
    <x v="3"/>
    <x v="3"/>
    <x v="3"/>
    <x v="89"/>
    <x v="101"/>
    <n v="9"/>
    <x v="1"/>
    <x v="0"/>
    <s v="Travesseiro Toque de Pluma"/>
    <x v="0"/>
    <n v="2000"/>
  </r>
  <r>
    <x v="0"/>
    <x v="3"/>
    <x v="8"/>
    <x v="8"/>
    <x v="5"/>
    <x v="5"/>
    <x v="102"/>
    <n v="6"/>
    <x v="0"/>
    <x v="5"/>
    <s v="Serração Portatil"/>
    <x v="4"/>
    <n v="10"/>
  </r>
  <r>
    <x v="0"/>
    <x v="7"/>
    <x v="8"/>
    <x v="8"/>
    <x v="7"/>
    <x v="90"/>
    <x v="103"/>
    <n v="1"/>
    <x v="0"/>
    <x v="7"/>
    <s v="Gasolina"/>
    <x v="5"/>
    <n v="56000"/>
  </r>
  <r>
    <x v="0"/>
    <x v="0"/>
    <x v="1"/>
    <x v="1"/>
    <x v="8"/>
    <x v="0"/>
    <x v="104"/>
    <n v="3"/>
    <x v="0"/>
    <x v="7"/>
    <s v="Petróleo Bruto"/>
    <x v="5"/>
    <n v="56000"/>
  </r>
  <r>
    <x v="0"/>
    <x v="2"/>
    <x v="4"/>
    <x v="4"/>
    <x v="5"/>
    <x v="91"/>
    <x v="105"/>
    <n v="8"/>
    <x v="0"/>
    <x v="4"/>
    <s v="COROLLA CROSS XR"/>
    <x v="1"/>
    <n v="500"/>
  </r>
  <r>
    <x v="0"/>
    <x v="3"/>
    <x v="3"/>
    <x v="3"/>
    <x v="0"/>
    <x v="92"/>
    <x v="106"/>
    <n v="8"/>
    <x v="1"/>
    <x v="5"/>
    <s v="Miniescavadeira"/>
    <x v="4"/>
    <n v="30"/>
  </r>
  <r>
    <x v="0"/>
    <x v="4"/>
    <x v="1"/>
    <x v="1"/>
    <x v="8"/>
    <x v="93"/>
    <x v="107"/>
    <n v="9"/>
    <x v="1"/>
    <x v="5"/>
    <s v="Miniescavadeira"/>
    <x v="4"/>
    <n v="30"/>
  </r>
  <r>
    <x v="0"/>
    <x v="6"/>
    <x v="8"/>
    <x v="8"/>
    <x v="3"/>
    <x v="94"/>
    <x v="108"/>
    <n v="7"/>
    <x v="0"/>
    <x v="1"/>
    <s v="Creta Confort"/>
    <x v="1"/>
    <n v="100"/>
  </r>
  <r>
    <x v="0"/>
    <x v="9"/>
    <x v="3"/>
    <x v="3"/>
    <x v="3"/>
    <x v="95"/>
    <x v="109"/>
    <n v="7"/>
    <x v="0"/>
    <x v="1"/>
    <s v="HB20 Sense"/>
    <x v="1"/>
    <n v="200"/>
  </r>
  <r>
    <x v="0"/>
    <x v="3"/>
    <x v="5"/>
    <x v="5"/>
    <x v="0"/>
    <x v="92"/>
    <x v="110"/>
    <n v="9"/>
    <x v="1"/>
    <x v="7"/>
    <s v="Petróleo Bruto"/>
    <x v="5"/>
    <n v="63000"/>
  </r>
  <r>
    <x v="0"/>
    <x v="7"/>
    <x v="2"/>
    <x v="2"/>
    <x v="5"/>
    <x v="96"/>
    <x v="111"/>
    <n v="5"/>
    <x v="0"/>
    <x v="1"/>
    <s v="HB20 Vision"/>
    <x v="1"/>
    <n v="400"/>
  </r>
  <r>
    <x v="0"/>
    <x v="8"/>
    <x v="7"/>
    <x v="7"/>
    <x v="6"/>
    <x v="97"/>
    <x v="112"/>
    <n v="4"/>
    <x v="0"/>
    <x v="0"/>
    <s v="Escrivaninha Trevalla"/>
    <x v="0"/>
    <n v="1000"/>
  </r>
  <r>
    <x v="0"/>
    <x v="0"/>
    <x v="7"/>
    <x v="7"/>
    <x v="2"/>
    <x v="18"/>
    <x v="113"/>
    <n v="5"/>
    <x v="1"/>
    <x v="1"/>
    <s v="HB20 Vision"/>
    <x v="1"/>
    <n v="400"/>
  </r>
  <r>
    <x v="0"/>
    <x v="0"/>
    <x v="5"/>
    <x v="5"/>
    <x v="1"/>
    <x v="98"/>
    <x v="114"/>
    <n v="2"/>
    <x v="1"/>
    <x v="5"/>
    <s v="Ar Condicionado 18000"/>
    <x v="2"/>
    <n v="1000"/>
  </r>
  <r>
    <x v="0"/>
    <x v="3"/>
    <x v="5"/>
    <x v="5"/>
    <x v="3"/>
    <x v="99"/>
    <x v="115"/>
    <n v="1"/>
    <x v="0"/>
    <x v="5"/>
    <s v="Miniescavadeira"/>
    <x v="4"/>
    <n v="40"/>
  </r>
  <r>
    <x v="0"/>
    <x v="4"/>
    <x v="5"/>
    <x v="5"/>
    <x v="1"/>
    <x v="76"/>
    <x v="116"/>
    <n v="5"/>
    <x v="0"/>
    <x v="0"/>
    <s v="Colchão Baby Light D18"/>
    <x v="0"/>
    <n v="3000"/>
  </r>
  <r>
    <x v="0"/>
    <x v="9"/>
    <x v="2"/>
    <x v="2"/>
    <x v="7"/>
    <x v="75"/>
    <x v="117"/>
    <n v="5"/>
    <x v="1"/>
    <x v="7"/>
    <s v="Petróleo Bruto"/>
    <x v="5"/>
    <n v="75000"/>
  </r>
  <r>
    <x v="0"/>
    <x v="3"/>
    <x v="7"/>
    <x v="7"/>
    <x v="6"/>
    <x v="100"/>
    <x v="118"/>
    <n v="10"/>
    <x v="0"/>
    <x v="4"/>
    <s v="HILUX CABINE DUPLA STD POWER PACK"/>
    <x v="1"/>
    <n v="200"/>
  </r>
  <r>
    <x v="0"/>
    <x v="2"/>
    <x v="2"/>
    <x v="2"/>
    <x v="6"/>
    <x v="101"/>
    <x v="119"/>
    <n v="7"/>
    <x v="1"/>
    <x v="1"/>
    <s v="HB20 Vision"/>
    <x v="1"/>
    <n v="400"/>
  </r>
  <r>
    <x v="0"/>
    <x v="2"/>
    <x v="5"/>
    <x v="5"/>
    <x v="2"/>
    <x v="102"/>
    <x v="120"/>
    <n v="0"/>
    <x v="1"/>
    <x v="1"/>
    <s v="HB20 Vision"/>
    <x v="1"/>
    <n v="200"/>
  </r>
  <r>
    <x v="0"/>
    <x v="8"/>
    <x v="3"/>
    <x v="3"/>
    <x v="7"/>
    <x v="103"/>
    <x v="121"/>
    <n v="7"/>
    <x v="0"/>
    <x v="5"/>
    <s v="Miniescavadeira"/>
    <x v="4"/>
    <n v="50"/>
  </r>
  <r>
    <x v="0"/>
    <x v="7"/>
    <x v="6"/>
    <x v="6"/>
    <x v="0"/>
    <x v="104"/>
    <x v="122"/>
    <n v="3"/>
    <x v="0"/>
    <x v="8"/>
    <s v="Shampoo "/>
    <x v="6"/>
    <n v="1040000"/>
  </r>
  <r>
    <x v="0"/>
    <x v="3"/>
    <x v="6"/>
    <x v="6"/>
    <x v="8"/>
    <x v="105"/>
    <x v="123"/>
    <n v="7"/>
    <x v="1"/>
    <x v="5"/>
    <s v="Serração Portatil"/>
    <x v="4"/>
    <n v="50"/>
  </r>
  <r>
    <x v="0"/>
    <x v="6"/>
    <x v="2"/>
    <x v="2"/>
    <x v="3"/>
    <x v="106"/>
    <x v="124"/>
    <n v="8"/>
    <x v="1"/>
    <x v="1"/>
    <s v="Creta Confort"/>
    <x v="1"/>
    <n v="100"/>
  </r>
  <r>
    <x v="0"/>
    <x v="7"/>
    <x v="4"/>
    <x v="4"/>
    <x v="6"/>
    <x v="107"/>
    <x v="125"/>
    <n v="2"/>
    <x v="1"/>
    <x v="0"/>
    <s v="Colchão Baby Light D18"/>
    <x v="0"/>
    <n v="1000"/>
  </r>
  <r>
    <x v="0"/>
    <x v="1"/>
    <x v="4"/>
    <x v="4"/>
    <x v="5"/>
    <x v="108"/>
    <x v="126"/>
    <n v="5"/>
    <x v="1"/>
    <x v="5"/>
    <s v="Serração Portatil"/>
    <x v="4"/>
    <n v="40"/>
  </r>
  <r>
    <x v="0"/>
    <x v="10"/>
    <x v="2"/>
    <x v="2"/>
    <x v="5"/>
    <x v="109"/>
    <x v="127"/>
    <n v="6"/>
    <x v="0"/>
    <x v="4"/>
    <s v="HILUX CABINE DUPLA STD POWER PACK"/>
    <x v="1"/>
    <n v="400"/>
  </r>
  <r>
    <x v="0"/>
    <x v="9"/>
    <x v="3"/>
    <x v="3"/>
    <x v="0"/>
    <x v="87"/>
    <x v="128"/>
    <n v="8"/>
    <x v="0"/>
    <x v="1"/>
    <s v="HB20 Vision"/>
    <x v="1"/>
    <n v="100"/>
  </r>
  <r>
    <x v="0"/>
    <x v="0"/>
    <x v="4"/>
    <x v="4"/>
    <x v="8"/>
    <x v="110"/>
    <x v="129"/>
    <n v="9"/>
    <x v="1"/>
    <x v="8"/>
    <s v="Shampoo "/>
    <x v="6"/>
    <n v="1510000"/>
  </r>
  <r>
    <x v="0"/>
    <x v="0"/>
    <x v="1"/>
    <x v="1"/>
    <x v="5"/>
    <x v="2"/>
    <x v="130"/>
    <n v="0"/>
    <x v="1"/>
    <x v="5"/>
    <s v="Miniescavadeira"/>
    <x v="4"/>
    <n v="30"/>
  </r>
  <r>
    <x v="0"/>
    <x v="11"/>
    <x v="2"/>
    <x v="2"/>
    <x v="5"/>
    <x v="82"/>
    <x v="131"/>
    <n v="10"/>
    <x v="1"/>
    <x v="7"/>
    <s v="Gasolina"/>
    <x v="5"/>
    <n v="59000"/>
  </r>
  <r>
    <x v="0"/>
    <x v="6"/>
    <x v="4"/>
    <x v="4"/>
    <x v="6"/>
    <x v="111"/>
    <x v="132"/>
    <n v="7"/>
    <x v="0"/>
    <x v="3"/>
    <s v="Guerlain"/>
    <x v="3"/>
    <n v="17000"/>
  </r>
  <r>
    <x v="0"/>
    <x v="6"/>
    <x v="4"/>
    <x v="4"/>
    <x v="8"/>
    <x v="112"/>
    <x v="133"/>
    <n v="6"/>
    <x v="0"/>
    <x v="3"/>
    <s v="Louis Vuitton"/>
    <x v="3"/>
    <n v="29000"/>
  </r>
  <r>
    <x v="0"/>
    <x v="7"/>
    <x v="0"/>
    <x v="0"/>
    <x v="8"/>
    <x v="113"/>
    <x v="134"/>
    <n v="9"/>
    <x v="0"/>
    <x v="4"/>
    <s v="HILUX CABINE DUPLA STD POWER PACK"/>
    <x v="1"/>
    <n v="200"/>
  </r>
  <r>
    <x v="0"/>
    <x v="10"/>
    <x v="0"/>
    <x v="0"/>
    <x v="4"/>
    <x v="114"/>
    <x v="135"/>
    <n v="4"/>
    <x v="1"/>
    <x v="0"/>
    <s v="Colchão Baby Light D18"/>
    <x v="0"/>
    <n v="4000"/>
  </r>
  <r>
    <x v="0"/>
    <x v="9"/>
    <x v="7"/>
    <x v="7"/>
    <x v="7"/>
    <x v="71"/>
    <x v="136"/>
    <n v="9"/>
    <x v="0"/>
    <x v="1"/>
    <s v="Creta Confort"/>
    <x v="1"/>
    <n v="300"/>
  </r>
  <r>
    <x v="0"/>
    <x v="7"/>
    <x v="0"/>
    <x v="0"/>
    <x v="5"/>
    <x v="45"/>
    <x v="137"/>
    <n v="0"/>
    <x v="0"/>
    <x v="0"/>
    <s v="Travesseiro Toque de Pluma"/>
    <x v="0"/>
    <n v="1000"/>
  </r>
  <r>
    <x v="0"/>
    <x v="1"/>
    <x v="2"/>
    <x v="2"/>
    <x v="8"/>
    <x v="115"/>
    <x v="138"/>
    <n v="9"/>
    <x v="1"/>
    <x v="7"/>
    <s v="Petróleo Bruto"/>
    <x v="5"/>
    <n v="68000"/>
  </r>
  <r>
    <x v="0"/>
    <x v="7"/>
    <x v="5"/>
    <x v="5"/>
    <x v="0"/>
    <x v="113"/>
    <x v="139"/>
    <n v="8"/>
    <x v="1"/>
    <x v="5"/>
    <s v="Miniescavadeira"/>
    <x v="4"/>
    <n v="40"/>
  </r>
  <r>
    <x v="0"/>
    <x v="4"/>
    <x v="7"/>
    <x v="7"/>
    <x v="7"/>
    <x v="116"/>
    <x v="140"/>
    <n v="4"/>
    <x v="1"/>
    <x v="1"/>
    <s v="HB20 Vision"/>
    <x v="1"/>
    <n v="300"/>
  </r>
  <r>
    <x v="0"/>
    <x v="7"/>
    <x v="7"/>
    <x v="7"/>
    <x v="2"/>
    <x v="117"/>
    <x v="141"/>
    <n v="7"/>
    <x v="0"/>
    <x v="7"/>
    <s v="Gasolina"/>
    <x v="5"/>
    <n v="75000"/>
  </r>
  <r>
    <x v="0"/>
    <x v="4"/>
    <x v="7"/>
    <x v="7"/>
    <x v="6"/>
    <x v="93"/>
    <x v="142"/>
    <n v="10"/>
    <x v="0"/>
    <x v="7"/>
    <s v="Diesel"/>
    <x v="5"/>
    <n v="67000"/>
  </r>
  <r>
    <x v="0"/>
    <x v="1"/>
    <x v="7"/>
    <x v="7"/>
    <x v="7"/>
    <x v="118"/>
    <x v="143"/>
    <n v="9"/>
    <x v="0"/>
    <x v="2"/>
    <s v="Neo QLED 8k 75&quot;"/>
    <x v="2"/>
    <n v="2500"/>
  </r>
  <r>
    <x v="0"/>
    <x v="9"/>
    <x v="7"/>
    <x v="7"/>
    <x v="4"/>
    <x v="119"/>
    <x v="144"/>
    <n v="4"/>
    <x v="0"/>
    <x v="3"/>
    <s v="Louis Vuitton"/>
    <x v="3"/>
    <n v="41000"/>
  </r>
  <r>
    <x v="0"/>
    <x v="8"/>
    <x v="5"/>
    <x v="5"/>
    <x v="6"/>
    <x v="120"/>
    <x v="145"/>
    <n v="1"/>
    <x v="1"/>
    <x v="1"/>
    <s v="HB20 Sense"/>
    <x v="1"/>
    <n v="300"/>
  </r>
  <r>
    <x v="0"/>
    <x v="8"/>
    <x v="2"/>
    <x v="2"/>
    <x v="2"/>
    <x v="97"/>
    <x v="146"/>
    <n v="3"/>
    <x v="1"/>
    <x v="6"/>
    <s v="Cross CD (Saveiro)"/>
    <x v="1"/>
    <n v="300"/>
  </r>
  <r>
    <x v="0"/>
    <x v="7"/>
    <x v="4"/>
    <x v="4"/>
    <x v="8"/>
    <x v="113"/>
    <x v="147"/>
    <n v="1"/>
    <x v="0"/>
    <x v="6"/>
    <s v="Cross CD (Saveiro)"/>
    <x v="1"/>
    <n v="500"/>
  </r>
  <r>
    <x v="0"/>
    <x v="5"/>
    <x v="1"/>
    <x v="1"/>
    <x v="0"/>
    <x v="121"/>
    <x v="148"/>
    <n v="9"/>
    <x v="1"/>
    <x v="3"/>
    <s v="Louis Vuitton"/>
    <x v="3"/>
    <n v="47000"/>
  </r>
  <r>
    <x v="0"/>
    <x v="5"/>
    <x v="1"/>
    <x v="1"/>
    <x v="8"/>
    <x v="122"/>
    <x v="149"/>
    <n v="9"/>
    <x v="0"/>
    <x v="3"/>
    <s v="Guerlain"/>
    <x v="3"/>
    <n v="11000"/>
  </r>
  <r>
    <x v="0"/>
    <x v="6"/>
    <x v="3"/>
    <x v="3"/>
    <x v="0"/>
    <x v="123"/>
    <x v="150"/>
    <n v="6"/>
    <x v="0"/>
    <x v="1"/>
    <s v="HB20 Sense"/>
    <x v="1"/>
    <n v="200"/>
  </r>
  <r>
    <x v="0"/>
    <x v="1"/>
    <x v="7"/>
    <x v="7"/>
    <x v="6"/>
    <x v="124"/>
    <x v="151"/>
    <n v="2"/>
    <x v="0"/>
    <x v="5"/>
    <s v="Serração Portatil"/>
    <x v="4"/>
    <n v="40"/>
  </r>
  <r>
    <x v="0"/>
    <x v="11"/>
    <x v="5"/>
    <x v="5"/>
    <x v="0"/>
    <x v="125"/>
    <x v="152"/>
    <n v="3"/>
    <x v="1"/>
    <x v="1"/>
    <s v="HB20 Sense"/>
    <x v="1"/>
    <n v="200"/>
  </r>
  <r>
    <x v="0"/>
    <x v="7"/>
    <x v="7"/>
    <x v="7"/>
    <x v="0"/>
    <x v="126"/>
    <x v="153"/>
    <n v="4"/>
    <x v="0"/>
    <x v="5"/>
    <s v="Serração Portatil"/>
    <x v="4"/>
    <n v="50"/>
  </r>
  <r>
    <x v="0"/>
    <x v="3"/>
    <x v="5"/>
    <x v="5"/>
    <x v="8"/>
    <x v="127"/>
    <x v="154"/>
    <n v="2"/>
    <x v="1"/>
    <x v="6"/>
    <s v="GLI 350 TSI (Jetta)"/>
    <x v="1"/>
    <n v="300"/>
  </r>
  <r>
    <x v="0"/>
    <x v="1"/>
    <x v="5"/>
    <x v="5"/>
    <x v="6"/>
    <x v="60"/>
    <x v="155"/>
    <n v="9"/>
    <x v="0"/>
    <x v="8"/>
    <s v="Shampoo "/>
    <x v="6"/>
    <n v="490000"/>
  </r>
  <r>
    <x v="0"/>
    <x v="4"/>
    <x v="1"/>
    <x v="1"/>
    <x v="5"/>
    <x v="128"/>
    <x v="156"/>
    <n v="7"/>
    <x v="0"/>
    <x v="1"/>
    <s v="Creta Confort"/>
    <x v="1"/>
    <n v="100"/>
  </r>
  <r>
    <x v="0"/>
    <x v="7"/>
    <x v="3"/>
    <x v="3"/>
    <x v="6"/>
    <x v="69"/>
    <x v="157"/>
    <n v="5"/>
    <x v="1"/>
    <x v="0"/>
    <s v="Colchão Baby Light D18"/>
    <x v="0"/>
    <n v="4000"/>
  </r>
  <r>
    <x v="0"/>
    <x v="3"/>
    <x v="3"/>
    <x v="3"/>
    <x v="6"/>
    <x v="127"/>
    <x v="158"/>
    <n v="2"/>
    <x v="0"/>
    <x v="3"/>
    <s v="Clos Des Lambrys"/>
    <x v="3"/>
    <n v="45000"/>
  </r>
  <r>
    <x v="0"/>
    <x v="3"/>
    <x v="1"/>
    <x v="1"/>
    <x v="3"/>
    <x v="129"/>
    <x v="159"/>
    <n v="4"/>
    <x v="1"/>
    <x v="4"/>
    <s v="HILUX CABINE DUPLA STD POWER PACK"/>
    <x v="1"/>
    <n v="500"/>
  </r>
  <r>
    <x v="0"/>
    <x v="7"/>
    <x v="4"/>
    <x v="4"/>
    <x v="8"/>
    <x v="130"/>
    <x v="160"/>
    <n v="2"/>
    <x v="0"/>
    <x v="1"/>
    <s v="HB20 Sense"/>
    <x v="1"/>
    <n v="500"/>
  </r>
  <r>
    <x v="0"/>
    <x v="9"/>
    <x v="8"/>
    <x v="8"/>
    <x v="6"/>
    <x v="131"/>
    <x v="161"/>
    <n v="2"/>
    <x v="1"/>
    <x v="3"/>
    <s v="Louis Vuitton"/>
    <x v="3"/>
    <n v="34000"/>
  </r>
  <r>
    <x v="0"/>
    <x v="4"/>
    <x v="7"/>
    <x v="7"/>
    <x v="1"/>
    <x v="26"/>
    <x v="162"/>
    <n v="2"/>
    <x v="1"/>
    <x v="3"/>
    <s v="Clos Des Lambrys"/>
    <x v="3"/>
    <n v="40000"/>
  </r>
  <r>
    <x v="0"/>
    <x v="11"/>
    <x v="7"/>
    <x v="7"/>
    <x v="7"/>
    <x v="132"/>
    <x v="163"/>
    <n v="9"/>
    <x v="1"/>
    <x v="5"/>
    <s v="Serração Portatil"/>
    <x v="4"/>
    <n v="20"/>
  </r>
  <r>
    <x v="0"/>
    <x v="7"/>
    <x v="7"/>
    <x v="7"/>
    <x v="6"/>
    <x v="56"/>
    <x v="164"/>
    <n v="0"/>
    <x v="1"/>
    <x v="7"/>
    <s v="Gasolina"/>
    <x v="5"/>
    <n v="84000"/>
  </r>
  <r>
    <x v="0"/>
    <x v="5"/>
    <x v="4"/>
    <x v="4"/>
    <x v="6"/>
    <x v="9"/>
    <x v="165"/>
    <n v="8"/>
    <x v="0"/>
    <x v="1"/>
    <s v="Creta Confort"/>
    <x v="1"/>
    <n v="200"/>
  </r>
  <r>
    <x v="0"/>
    <x v="6"/>
    <x v="1"/>
    <x v="1"/>
    <x v="3"/>
    <x v="10"/>
    <x v="166"/>
    <n v="9"/>
    <x v="0"/>
    <x v="6"/>
    <s v="Highline 250 TSI (Taos)"/>
    <x v="1"/>
    <n v="300"/>
  </r>
  <r>
    <x v="0"/>
    <x v="8"/>
    <x v="7"/>
    <x v="7"/>
    <x v="1"/>
    <x v="12"/>
    <x v="167"/>
    <n v="9"/>
    <x v="0"/>
    <x v="3"/>
    <s v="Guerlain"/>
    <x v="3"/>
    <n v="10000"/>
  </r>
  <r>
    <x v="0"/>
    <x v="4"/>
    <x v="6"/>
    <x v="6"/>
    <x v="0"/>
    <x v="93"/>
    <x v="168"/>
    <n v="1"/>
    <x v="0"/>
    <x v="4"/>
    <s v="COROLLA CROSS XR"/>
    <x v="1"/>
    <n v="500"/>
  </r>
  <r>
    <x v="0"/>
    <x v="7"/>
    <x v="6"/>
    <x v="6"/>
    <x v="4"/>
    <x v="130"/>
    <x v="169"/>
    <n v="4"/>
    <x v="1"/>
    <x v="0"/>
    <s v="Escrivaninha Trevalla"/>
    <x v="0"/>
    <n v="5000"/>
  </r>
  <r>
    <x v="0"/>
    <x v="8"/>
    <x v="7"/>
    <x v="7"/>
    <x v="3"/>
    <x v="133"/>
    <x v="170"/>
    <n v="6"/>
    <x v="1"/>
    <x v="3"/>
    <s v="Guerlain"/>
    <x v="3"/>
    <n v="46000"/>
  </r>
  <r>
    <x v="0"/>
    <x v="0"/>
    <x v="3"/>
    <x v="3"/>
    <x v="2"/>
    <x v="52"/>
    <x v="171"/>
    <n v="2"/>
    <x v="1"/>
    <x v="2"/>
    <s v="Neo QLED 8k 75&quot;"/>
    <x v="2"/>
    <n v="1500"/>
  </r>
  <r>
    <x v="0"/>
    <x v="6"/>
    <x v="5"/>
    <x v="5"/>
    <x v="0"/>
    <x v="134"/>
    <x v="172"/>
    <n v="5"/>
    <x v="1"/>
    <x v="4"/>
    <s v="HILUX CABINE DUPLA STD POWER PACK"/>
    <x v="1"/>
    <n v="400"/>
  </r>
  <r>
    <x v="0"/>
    <x v="7"/>
    <x v="6"/>
    <x v="6"/>
    <x v="0"/>
    <x v="135"/>
    <x v="173"/>
    <n v="8"/>
    <x v="0"/>
    <x v="8"/>
    <s v="Shampoo "/>
    <x v="6"/>
    <n v="540000"/>
  </r>
  <r>
    <x v="0"/>
    <x v="10"/>
    <x v="2"/>
    <x v="2"/>
    <x v="7"/>
    <x v="136"/>
    <x v="174"/>
    <n v="3"/>
    <x v="0"/>
    <x v="7"/>
    <s v="Gasolina"/>
    <x v="5"/>
    <n v="99000"/>
  </r>
  <r>
    <x v="0"/>
    <x v="7"/>
    <x v="1"/>
    <x v="1"/>
    <x v="2"/>
    <x v="126"/>
    <x v="175"/>
    <n v="4"/>
    <x v="0"/>
    <x v="4"/>
    <s v="COROLLA GLI"/>
    <x v="1"/>
    <n v="400"/>
  </r>
  <r>
    <x v="0"/>
    <x v="4"/>
    <x v="0"/>
    <x v="0"/>
    <x v="6"/>
    <x v="137"/>
    <x v="176"/>
    <n v="9"/>
    <x v="1"/>
    <x v="6"/>
    <s v="GLI 350 TSI (Jetta)"/>
    <x v="1"/>
    <n v="400"/>
  </r>
  <r>
    <x v="0"/>
    <x v="0"/>
    <x v="5"/>
    <x v="5"/>
    <x v="5"/>
    <x v="138"/>
    <x v="177"/>
    <n v="8"/>
    <x v="0"/>
    <x v="6"/>
    <s v="Highline 250 TSI (Taos)"/>
    <x v="1"/>
    <n v="300"/>
  </r>
  <r>
    <x v="0"/>
    <x v="4"/>
    <x v="1"/>
    <x v="1"/>
    <x v="5"/>
    <x v="139"/>
    <x v="178"/>
    <n v="9"/>
    <x v="0"/>
    <x v="2"/>
    <s v="QLED 4k 75&quot;"/>
    <x v="2"/>
    <n v="500"/>
  </r>
  <r>
    <x v="0"/>
    <x v="7"/>
    <x v="5"/>
    <x v="5"/>
    <x v="1"/>
    <x v="11"/>
    <x v="179"/>
    <n v="3"/>
    <x v="1"/>
    <x v="1"/>
    <s v="HB20 Sense"/>
    <x v="1"/>
    <n v="500"/>
  </r>
  <r>
    <x v="0"/>
    <x v="4"/>
    <x v="4"/>
    <x v="4"/>
    <x v="0"/>
    <x v="128"/>
    <x v="180"/>
    <n v="9"/>
    <x v="0"/>
    <x v="3"/>
    <s v="Guerlain"/>
    <x v="3"/>
    <n v="34000"/>
  </r>
  <r>
    <x v="0"/>
    <x v="11"/>
    <x v="0"/>
    <x v="0"/>
    <x v="6"/>
    <x v="140"/>
    <x v="181"/>
    <n v="1"/>
    <x v="0"/>
    <x v="7"/>
    <s v="Petróleo Bruto"/>
    <x v="5"/>
    <n v="75000"/>
  </r>
  <r>
    <x v="0"/>
    <x v="9"/>
    <x v="5"/>
    <x v="5"/>
    <x v="6"/>
    <x v="34"/>
    <x v="182"/>
    <n v="7"/>
    <x v="0"/>
    <x v="2"/>
    <s v="Neo QLED 8k 75&quot;"/>
    <x v="2"/>
    <n v="1500"/>
  </r>
  <r>
    <x v="0"/>
    <x v="3"/>
    <x v="7"/>
    <x v="7"/>
    <x v="7"/>
    <x v="141"/>
    <x v="183"/>
    <n v="1"/>
    <x v="1"/>
    <x v="0"/>
    <s v="Travesseiro Toque de Pluma"/>
    <x v="0"/>
    <n v="2000"/>
  </r>
  <r>
    <x v="0"/>
    <x v="5"/>
    <x v="6"/>
    <x v="6"/>
    <x v="2"/>
    <x v="9"/>
    <x v="184"/>
    <n v="10"/>
    <x v="0"/>
    <x v="1"/>
    <s v="HB20 Sense"/>
    <x v="1"/>
    <n v="200"/>
  </r>
  <r>
    <x v="0"/>
    <x v="2"/>
    <x v="1"/>
    <x v="1"/>
    <x v="5"/>
    <x v="102"/>
    <x v="185"/>
    <n v="9"/>
    <x v="1"/>
    <x v="2"/>
    <s v="QLED 4k 75&quot;"/>
    <x v="2"/>
    <n v="2500"/>
  </r>
  <r>
    <x v="0"/>
    <x v="8"/>
    <x v="5"/>
    <x v="5"/>
    <x v="3"/>
    <x v="120"/>
    <x v="186"/>
    <n v="7"/>
    <x v="0"/>
    <x v="4"/>
    <s v="COROLLA GLI"/>
    <x v="1"/>
    <n v="100"/>
  </r>
  <r>
    <x v="0"/>
    <x v="1"/>
    <x v="6"/>
    <x v="6"/>
    <x v="8"/>
    <x v="142"/>
    <x v="187"/>
    <n v="6"/>
    <x v="0"/>
    <x v="4"/>
    <s v="COROLLA CROSS XR"/>
    <x v="1"/>
    <n v="500"/>
  </r>
  <r>
    <x v="0"/>
    <x v="4"/>
    <x v="0"/>
    <x v="0"/>
    <x v="2"/>
    <x v="116"/>
    <x v="188"/>
    <n v="5"/>
    <x v="0"/>
    <x v="3"/>
    <s v="Clos Des Lambrys"/>
    <x v="3"/>
    <n v="29000"/>
  </r>
  <r>
    <x v="0"/>
    <x v="0"/>
    <x v="3"/>
    <x v="3"/>
    <x v="6"/>
    <x v="143"/>
    <x v="189"/>
    <n v="7"/>
    <x v="1"/>
    <x v="0"/>
    <s v="Colchão Baby Light D18"/>
    <x v="0"/>
    <n v="4000"/>
  </r>
  <r>
    <x v="0"/>
    <x v="7"/>
    <x v="3"/>
    <x v="3"/>
    <x v="0"/>
    <x v="144"/>
    <x v="190"/>
    <n v="9"/>
    <x v="1"/>
    <x v="6"/>
    <s v="GLI 350 TSI (Jetta)"/>
    <x v="1"/>
    <n v="300"/>
  </r>
  <r>
    <x v="0"/>
    <x v="3"/>
    <x v="4"/>
    <x v="4"/>
    <x v="7"/>
    <x v="145"/>
    <x v="191"/>
    <n v="2"/>
    <x v="1"/>
    <x v="0"/>
    <s v="Travesseiro Toque de Pluma"/>
    <x v="0"/>
    <n v="5000"/>
  </r>
  <r>
    <x v="0"/>
    <x v="10"/>
    <x v="7"/>
    <x v="7"/>
    <x v="1"/>
    <x v="109"/>
    <x v="192"/>
    <n v="3"/>
    <x v="1"/>
    <x v="2"/>
    <s v="Neo QLED 8k 75&quot;"/>
    <x v="2"/>
    <n v="2000"/>
  </r>
  <r>
    <x v="0"/>
    <x v="8"/>
    <x v="6"/>
    <x v="6"/>
    <x v="4"/>
    <x v="74"/>
    <x v="193"/>
    <n v="3"/>
    <x v="0"/>
    <x v="4"/>
    <s v="COROLLA GLI"/>
    <x v="1"/>
    <n v="200"/>
  </r>
  <r>
    <x v="0"/>
    <x v="7"/>
    <x v="4"/>
    <x v="4"/>
    <x v="6"/>
    <x v="146"/>
    <x v="194"/>
    <n v="1"/>
    <x v="1"/>
    <x v="4"/>
    <s v="COROLLA CROSS XR"/>
    <x v="1"/>
    <n v="400"/>
  </r>
  <r>
    <x v="0"/>
    <x v="10"/>
    <x v="2"/>
    <x v="2"/>
    <x v="8"/>
    <x v="147"/>
    <x v="195"/>
    <n v="8"/>
    <x v="1"/>
    <x v="0"/>
    <s v="Escrivaninha Trevalla"/>
    <x v="0"/>
    <n v="3000"/>
  </r>
  <r>
    <x v="0"/>
    <x v="6"/>
    <x v="3"/>
    <x v="3"/>
    <x v="8"/>
    <x v="148"/>
    <x v="196"/>
    <n v="1"/>
    <x v="1"/>
    <x v="2"/>
    <s v="QLED 4k 75&quot;"/>
    <x v="2"/>
    <n v="2500"/>
  </r>
  <r>
    <x v="0"/>
    <x v="6"/>
    <x v="5"/>
    <x v="5"/>
    <x v="6"/>
    <x v="149"/>
    <x v="197"/>
    <n v="7"/>
    <x v="1"/>
    <x v="0"/>
    <s v="Travesseiro Toque de Pluma"/>
    <x v="0"/>
    <n v="2000"/>
  </r>
  <r>
    <x v="0"/>
    <x v="10"/>
    <x v="2"/>
    <x v="2"/>
    <x v="2"/>
    <x v="109"/>
    <x v="198"/>
    <n v="10"/>
    <x v="0"/>
    <x v="0"/>
    <s v="Travesseiro Toque de Pluma"/>
    <x v="0"/>
    <n v="1000"/>
  </r>
  <r>
    <x v="0"/>
    <x v="8"/>
    <x v="2"/>
    <x v="2"/>
    <x v="2"/>
    <x v="150"/>
    <x v="199"/>
    <n v="8"/>
    <x v="1"/>
    <x v="2"/>
    <s v="Neo QLED 8k 75&quot;"/>
    <x v="2"/>
    <n v="1000"/>
  </r>
  <r>
    <x v="0"/>
    <x v="1"/>
    <x v="5"/>
    <x v="5"/>
    <x v="2"/>
    <x v="151"/>
    <x v="200"/>
    <n v="9"/>
    <x v="0"/>
    <x v="3"/>
    <s v="Clos Des Lambrys"/>
    <x v="3"/>
    <n v="17000"/>
  </r>
  <r>
    <x v="0"/>
    <x v="9"/>
    <x v="7"/>
    <x v="7"/>
    <x v="3"/>
    <x v="75"/>
    <x v="201"/>
    <n v="9"/>
    <x v="0"/>
    <x v="7"/>
    <s v="Diesel"/>
    <x v="5"/>
    <n v="61000"/>
  </r>
  <r>
    <x v="0"/>
    <x v="9"/>
    <x v="3"/>
    <x v="3"/>
    <x v="6"/>
    <x v="152"/>
    <x v="202"/>
    <n v="2"/>
    <x v="0"/>
    <x v="4"/>
    <s v="HILUX CABINE DUPLA STD POWER PACK"/>
    <x v="1"/>
    <n v="100"/>
  </r>
  <r>
    <x v="0"/>
    <x v="4"/>
    <x v="6"/>
    <x v="6"/>
    <x v="1"/>
    <x v="153"/>
    <x v="203"/>
    <n v="3"/>
    <x v="1"/>
    <x v="5"/>
    <s v="Ar Condicionado 18000"/>
    <x v="2"/>
    <n v="2000"/>
  </r>
  <r>
    <x v="0"/>
    <x v="0"/>
    <x v="3"/>
    <x v="3"/>
    <x v="4"/>
    <x v="154"/>
    <x v="204"/>
    <n v="7"/>
    <x v="1"/>
    <x v="3"/>
    <s v="Clos Des Lambrys"/>
    <x v="3"/>
    <n v="24000"/>
  </r>
  <r>
    <x v="0"/>
    <x v="11"/>
    <x v="7"/>
    <x v="7"/>
    <x v="2"/>
    <x v="155"/>
    <x v="205"/>
    <n v="10"/>
    <x v="1"/>
    <x v="5"/>
    <s v="Ar Condicionado 18000"/>
    <x v="2"/>
    <n v="1500"/>
  </r>
  <r>
    <x v="0"/>
    <x v="11"/>
    <x v="4"/>
    <x v="4"/>
    <x v="3"/>
    <x v="156"/>
    <x v="206"/>
    <n v="2"/>
    <x v="0"/>
    <x v="5"/>
    <s v="Serração Portatil"/>
    <x v="4"/>
    <n v="30"/>
  </r>
  <r>
    <x v="0"/>
    <x v="3"/>
    <x v="3"/>
    <x v="3"/>
    <x v="7"/>
    <x v="21"/>
    <x v="207"/>
    <n v="3"/>
    <x v="0"/>
    <x v="0"/>
    <s v="Travesseiro Toque de Pluma"/>
    <x v="0"/>
    <n v="5000"/>
  </r>
  <r>
    <x v="0"/>
    <x v="11"/>
    <x v="1"/>
    <x v="1"/>
    <x v="0"/>
    <x v="157"/>
    <x v="208"/>
    <n v="7"/>
    <x v="1"/>
    <x v="3"/>
    <s v="Louis Vuitton"/>
    <x v="3"/>
    <n v="43000"/>
  </r>
  <r>
    <x v="0"/>
    <x v="10"/>
    <x v="2"/>
    <x v="2"/>
    <x v="3"/>
    <x v="23"/>
    <x v="209"/>
    <n v="7"/>
    <x v="1"/>
    <x v="2"/>
    <s v="Neo QLED 8k 75&quot;"/>
    <x v="2"/>
    <n v="2500"/>
  </r>
  <r>
    <x v="0"/>
    <x v="4"/>
    <x v="5"/>
    <x v="5"/>
    <x v="3"/>
    <x v="158"/>
    <x v="210"/>
    <n v="2"/>
    <x v="1"/>
    <x v="2"/>
    <s v="QLED 4k 75&quot;"/>
    <x v="2"/>
    <n v="2000"/>
  </r>
  <r>
    <x v="0"/>
    <x v="9"/>
    <x v="3"/>
    <x v="3"/>
    <x v="3"/>
    <x v="95"/>
    <x v="211"/>
    <n v="5"/>
    <x v="1"/>
    <x v="2"/>
    <s v="Neo QLED 8k 75&quot;"/>
    <x v="2"/>
    <n v="2000"/>
  </r>
  <r>
    <x v="0"/>
    <x v="6"/>
    <x v="4"/>
    <x v="4"/>
    <x v="3"/>
    <x v="159"/>
    <x v="212"/>
    <n v="8"/>
    <x v="1"/>
    <x v="6"/>
    <s v="Cross CD (Saveiro)"/>
    <x v="1"/>
    <n v="500"/>
  </r>
  <r>
    <x v="0"/>
    <x v="6"/>
    <x v="1"/>
    <x v="1"/>
    <x v="2"/>
    <x v="160"/>
    <x v="213"/>
    <n v="3"/>
    <x v="1"/>
    <x v="2"/>
    <s v="Crystal UHD 4k 65&quot;"/>
    <x v="2"/>
    <n v="2500"/>
  </r>
  <r>
    <x v="0"/>
    <x v="11"/>
    <x v="6"/>
    <x v="6"/>
    <x v="1"/>
    <x v="161"/>
    <x v="214"/>
    <n v="3"/>
    <x v="1"/>
    <x v="0"/>
    <s v="Travesseiro Toque de Pluma"/>
    <x v="0"/>
    <n v="1000"/>
  </r>
  <r>
    <x v="0"/>
    <x v="3"/>
    <x v="0"/>
    <x v="0"/>
    <x v="0"/>
    <x v="162"/>
    <x v="215"/>
    <n v="4"/>
    <x v="1"/>
    <x v="1"/>
    <s v="HB20 Vision"/>
    <x v="1"/>
    <n v="400"/>
  </r>
  <r>
    <x v="0"/>
    <x v="6"/>
    <x v="5"/>
    <x v="5"/>
    <x v="2"/>
    <x v="20"/>
    <x v="216"/>
    <n v="3"/>
    <x v="0"/>
    <x v="1"/>
    <s v="HB20 Vision"/>
    <x v="1"/>
    <n v="100"/>
  </r>
  <r>
    <x v="0"/>
    <x v="7"/>
    <x v="2"/>
    <x v="2"/>
    <x v="1"/>
    <x v="163"/>
    <x v="217"/>
    <n v="6"/>
    <x v="0"/>
    <x v="3"/>
    <s v="Clos Des Lambrys"/>
    <x v="3"/>
    <n v="29000"/>
  </r>
  <r>
    <x v="0"/>
    <x v="4"/>
    <x v="5"/>
    <x v="5"/>
    <x v="2"/>
    <x v="164"/>
    <x v="218"/>
    <n v="4"/>
    <x v="0"/>
    <x v="6"/>
    <s v="Highline 250 TSI (Taos)"/>
    <x v="1"/>
    <n v="500"/>
  </r>
  <r>
    <x v="0"/>
    <x v="11"/>
    <x v="7"/>
    <x v="7"/>
    <x v="7"/>
    <x v="165"/>
    <x v="219"/>
    <n v="1"/>
    <x v="0"/>
    <x v="1"/>
    <s v="HB20 Sense"/>
    <x v="1"/>
    <n v="400"/>
  </r>
  <r>
    <x v="0"/>
    <x v="10"/>
    <x v="7"/>
    <x v="7"/>
    <x v="4"/>
    <x v="166"/>
    <x v="220"/>
    <n v="3"/>
    <x v="0"/>
    <x v="6"/>
    <s v="GLI 350 TSI (Jetta)"/>
    <x v="1"/>
    <n v="500"/>
  </r>
  <r>
    <x v="0"/>
    <x v="4"/>
    <x v="7"/>
    <x v="7"/>
    <x v="3"/>
    <x v="167"/>
    <x v="221"/>
    <n v="2"/>
    <x v="0"/>
    <x v="4"/>
    <s v="COROLLA CROSS XR"/>
    <x v="1"/>
    <n v="300"/>
  </r>
  <r>
    <x v="0"/>
    <x v="0"/>
    <x v="1"/>
    <x v="1"/>
    <x v="0"/>
    <x v="168"/>
    <x v="222"/>
    <n v="6"/>
    <x v="0"/>
    <x v="4"/>
    <s v="COROLLA CROSS XR"/>
    <x v="1"/>
    <n v="100"/>
  </r>
  <r>
    <x v="0"/>
    <x v="5"/>
    <x v="0"/>
    <x v="0"/>
    <x v="1"/>
    <x v="9"/>
    <x v="223"/>
    <n v="5"/>
    <x v="0"/>
    <x v="6"/>
    <s v="Highline 250 TSI (Taos)"/>
    <x v="1"/>
    <n v="500"/>
  </r>
  <r>
    <x v="0"/>
    <x v="0"/>
    <x v="6"/>
    <x v="6"/>
    <x v="3"/>
    <x v="168"/>
    <x v="224"/>
    <n v="2"/>
    <x v="1"/>
    <x v="4"/>
    <s v="COROLLA GLI"/>
    <x v="1"/>
    <n v="400"/>
  </r>
  <r>
    <x v="0"/>
    <x v="5"/>
    <x v="4"/>
    <x v="4"/>
    <x v="5"/>
    <x v="9"/>
    <x v="225"/>
    <n v="10"/>
    <x v="1"/>
    <x v="1"/>
    <s v="Creta Confort"/>
    <x v="1"/>
    <n v="100"/>
  </r>
  <r>
    <x v="0"/>
    <x v="6"/>
    <x v="7"/>
    <x v="7"/>
    <x v="5"/>
    <x v="14"/>
    <x v="226"/>
    <n v="2"/>
    <x v="1"/>
    <x v="2"/>
    <s v="Neo QLED 8k 75&quot;"/>
    <x v="2"/>
    <n v="2000"/>
  </r>
  <r>
    <x v="0"/>
    <x v="8"/>
    <x v="7"/>
    <x v="7"/>
    <x v="7"/>
    <x v="169"/>
    <x v="227"/>
    <n v="1"/>
    <x v="1"/>
    <x v="1"/>
    <s v="HB20 Vision"/>
    <x v="1"/>
    <n v="500"/>
  </r>
  <r>
    <x v="0"/>
    <x v="7"/>
    <x v="2"/>
    <x v="2"/>
    <x v="2"/>
    <x v="90"/>
    <x v="228"/>
    <n v="5"/>
    <x v="1"/>
    <x v="3"/>
    <s v="Louis Vuitton"/>
    <x v="3"/>
    <n v="45000"/>
  </r>
  <r>
    <x v="0"/>
    <x v="1"/>
    <x v="0"/>
    <x v="0"/>
    <x v="7"/>
    <x v="30"/>
    <x v="229"/>
    <n v="1"/>
    <x v="0"/>
    <x v="7"/>
    <s v="Gasolina"/>
    <x v="5"/>
    <n v="88000"/>
  </r>
  <r>
    <x v="0"/>
    <x v="9"/>
    <x v="1"/>
    <x v="1"/>
    <x v="2"/>
    <x v="170"/>
    <x v="230"/>
    <n v="1"/>
    <x v="0"/>
    <x v="5"/>
    <s v="Ar Condicionado 18000"/>
    <x v="2"/>
    <n v="2000"/>
  </r>
  <r>
    <x v="0"/>
    <x v="7"/>
    <x v="0"/>
    <x v="0"/>
    <x v="1"/>
    <x v="50"/>
    <x v="231"/>
    <n v="3"/>
    <x v="1"/>
    <x v="2"/>
    <s v="Neo QLED 8k 75&quot;"/>
    <x v="2"/>
    <n v="2000"/>
  </r>
  <r>
    <x v="0"/>
    <x v="7"/>
    <x v="5"/>
    <x v="5"/>
    <x v="4"/>
    <x v="144"/>
    <x v="232"/>
    <n v="0"/>
    <x v="0"/>
    <x v="6"/>
    <s v="Cross CD (Saveiro)"/>
    <x v="1"/>
    <n v="100"/>
  </r>
  <r>
    <x v="0"/>
    <x v="4"/>
    <x v="6"/>
    <x v="6"/>
    <x v="6"/>
    <x v="171"/>
    <x v="233"/>
    <n v="2"/>
    <x v="0"/>
    <x v="5"/>
    <s v="Ar Condicionado 18000"/>
    <x v="2"/>
    <n v="2000"/>
  </r>
  <r>
    <x v="0"/>
    <x v="4"/>
    <x v="6"/>
    <x v="6"/>
    <x v="8"/>
    <x v="172"/>
    <x v="234"/>
    <n v="7"/>
    <x v="1"/>
    <x v="4"/>
    <s v="HILUX CABINE DUPLA STD POWER PACK"/>
    <x v="1"/>
    <n v="200"/>
  </r>
  <r>
    <x v="0"/>
    <x v="7"/>
    <x v="6"/>
    <x v="6"/>
    <x v="2"/>
    <x v="44"/>
    <x v="235"/>
    <n v="2"/>
    <x v="1"/>
    <x v="6"/>
    <s v="Highline 250 TSI (Taos)"/>
    <x v="1"/>
    <n v="500"/>
  </r>
  <r>
    <x v="0"/>
    <x v="3"/>
    <x v="3"/>
    <x v="3"/>
    <x v="4"/>
    <x v="173"/>
    <x v="236"/>
    <n v="2"/>
    <x v="0"/>
    <x v="5"/>
    <s v="Miniescavadeira"/>
    <x v="4"/>
    <n v="40"/>
  </r>
  <r>
    <x v="0"/>
    <x v="11"/>
    <x v="3"/>
    <x v="3"/>
    <x v="4"/>
    <x v="140"/>
    <x v="237"/>
    <n v="3"/>
    <x v="0"/>
    <x v="2"/>
    <s v="Crystal UHD 4k 65&quot;"/>
    <x v="2"/>
    <n v="1000"/>
  </r>
  <r>
    <x v="0"/>
    <x v="5"/>
    <x v="5"/>
    <x v="5"/>
    <x v="5"/>
    <x v="174"/>
    <x v="238"/>
    <n v="0"/>
    <x v="1"/>
    <x v="7"/>
    <s v="Gasolina"/>
    <x v="5"/>
    <n v="60000"/>
  </r>
  <r>
    <x v="0"/>
    <x v="0"/>
    <x v="0"/>
    <x v="0"/>
    <x v="4"/>
    <x v="138"/>
    <x v="239"/>
    <n v="9"/>
    <x v="1"/>
    <x v="5"/>
    <s v="Miniescavadeira"/>
    <x v="4"/>
    <n v="50"/>
  </r>
  <r>
    <x v="0"/>
    <x v="6"/>
    <x v="4"/>
    <x v="4"/>
    <x v="1"/>
    <x v="175"/>
    <x v="240"/>
    <n v="9"/>
    <x v="1"/>
    <x v="7"/>
    <s v="Petróleo Bruto"/>
    <x v="5"/>
    <n v="98000"/>
  </r>
  <r>
    <x v="0"/>
    <x v="8"/>
    <x v="7"/>
    <x v="7"/>
    <x v="2"/>
    <x v="176"/>
    <x v="241"/>
    <n v="9"/>
    <x v="0"/>
    <x v="2"/>
    <s v="Neo QLED 8k 75&quot;"/>
    <x v="2"/>
    <n v="500"/>
  </r>
  <r>
    <x v="0"/>
    <x v="7"/>
    <x v="3"/>
    <x v="3"/>
    <x v="0"/>
    <x v="177"/>
    <x v="242"/>
    <n v="9"/>
    <x v="0"/>
    <x v="4"/>
    <s v="COROLLA GLI"/>
    <x v="1"/>
    <n v="300"/>
  </r>
  <r>
    <x v="0"/>
    <x v="9"/>
    <x v="1"/>
    <x v="1"/>
    <x v="8"/>
    <x v="178"/>
    <x v="243"/>
    <n v="3"/>
    <x v="1"/>
    <x v="6"/>
    <s v="Cross CD (Saveiro)"/>
    <x v="1"/>
    <n v="100"/>
  </r>
  <r>
    <x v="0"/>
    <x v="1"/>
    <x v="7"/>
    <x v="7"/>
    <x v="0"/>
    <x v="179"/>
    <x v="244"/>
    <n v="1"/>
    <x v="0"/>
    <x v="5"/>
    <s v="Serração Portatil"/>
    <x v="4"/>
    <n v="50"/>
  </r>
  <r>
    <x v="0"/>
    <x v="9"/>
    <x v="5"/>
    <x v="5"/>
    <x v="0"/>
    <x v="34"/>
    <x v="245"/>
    <n v="9"/>
    <x v="0"/>
    <x v="1"/>
    <s v="HB20 Sense"/>
    <x v="1"/>
    <n v="100"/>
  </r>
  <r>
    <x v="0"/>
    <x v="8"/>
    <x v="0"/>
    <x v="0"/>
    <x v="8"/>
    <x v="120"/>
    <x v="246"/>
    <n v="10"/>
    <x v="1"/>
    <x v="6"/>
    <s v="GLI 350 TSI (Jetta)"/>
    <x v="1"/>
    <n v="300"/>
  </r>
  <r>
    <x v="0"/>
    <x v="7"/>
    <x v="3"/>
    <x v="3"/>
    <x v="5"/>
    <x v="163"/>
    <x v="247"/>
    <n v="3"/>
    <x v="0"/>
    <x v="4"/>
    <s v="HILUX CABINE DUPLA STD POWER PACK"/>
    <x v="1"/>
    <n v="200"/>
  </r>
  <r>
    <x v="0"/>
    <x v="8"/>
    <x v="0"/>
    <x v="0"/>
    <x v="5"/>
    <x v="180"/>
    <x v="248"/>
    <n v="0"/>
    <x v="0"/>
    <x v="0"/>
    <s v="Travesseiro Toque de Pluma"/>
    <x v="0"/>
    <n v="4000"/>
  </r>
  <r>
    <x v="0"/>
    <x v="11"/>
    <x v="7"/>
    <x v="7"/>
    <x v="6"/>
    <x v="181"/>
    <x v="249"/>
    <n v="6"/>
    <x v="1"/>
    <x v="7"/>
    <s v="Diesel"/>
    <x v="5"/>
    <n v="53000"/>
  </r>
  <r>
    <x v="0"/>
    <x v="4"/>
    <x v="4"/>
    <x v="4"/>
    <x v="6"/>
    <x v="93"/>
    <x v="250"/>
    <n v="1"/>
    <x v="1"/>
    <x v="3"/>
    <s v="Clos Des Lambrys"/>
    <x v="3"/>
    <n v="19000"/>
  </r>
  <r>
    <x v="0"/>
    <x v="2"/>
    <x v="4"/>
    <x v="4"/>
    <x v="4"/>
    <x v="182"/>
    <x v="251"/>
    <n v="4"/>
    <x v="0"/>
    <x v="3"/>
    <s v="Louis Vuitton"/>
    <x v="3"/>
    <n v="49000"/>
  </r>
  <r>
    <x v="0"/>
    <x v="4"/>
    <x v="6"/>
    <x v="6"/>
    <x v="0"/>
    <x v="137"/>
    <x v="252"/>
    <n v="6"/>
    <x v="0"/>
    <x v="5"/>
    <s v="Serração Portatil"/>
    <x v="4"/>
    <n v="50"/>
  </r>
  <r>
    <x v="0"/>
    <x v="4"/>
    <x v="4"/>
    <x v="4"/>
    <x v="6"/>
    <x v="116"/>
    <x v="253"/>
    <n v="7"/>
    <x v="0"/>
    <x v="1"/>
    <s v="HB20 Vision"/>
    <x v="1"/>
    <n v="500"/>
  </r>
  <r>
    <x v="0"/>
    <x v="8"/>
    <x v="6"/>
    <x v="6"/>
    <x v="2"/>
    <x v="183"/>
    <x v="254"/>
    <n v="2"/>
    <x v="0"/>
    <x v="4"/>
    <s v="COROLLA CROSS XR"/>
    <x v="1"/>
    <n v="500"/>
  </r>
  <r>
    <x v="0"/>
    <x v="8"/>
    <x v="6"/>
    <x v="6"/>
    <x v="8"/>
    <x v="133"/>
    <x v="255"/>
    <n v="4"/>
    <x v="1"/>
    <x v="5"/>
    <s v="Serração Portatil"/>
    <x v="4"/>
    <n v="40"/>
  </r>
  <r>
    <x v="0"/>
    <x v="4"/>
    <x v="2"/>
    <x v="2"/>
    <x v="1"/>
    <x v="184"/>
    <x v="256"/>
    <n v="10"/>
    <x v="1"/>
    <x v="7"/>
    <s v="Petróleo Bruto"/>
    <x v="5"/>
    <n v="54000"/>
  </r>
  <r>
    <x v="0"/>
    <x v="3"/>
    <x v="1"/>
    <x v="1"/>
    <x v="5"/>
    <x v="185"/>
    <x v="257"/>
    <n v="0"/>
    <x v="0"/>
    <x v="8"/>
    <s v="Shampoo "/>
    <x v="6"/>
    <n v="420000"/>
  </r>
  <r>
    <x v="0"/>
    <x v="7"/>
    <x v="1"/>
    <x v="1"/>
    <x v="8"/>
    <x v="90"/>
    <x v="258"/>
    <n v="7"/>
    <x v="1"/>
    <x v="1"/>
    <s v="HB20 Sense"/>
    <x v="1"/>
    <n v="500"/>
  </r>
  <r>
    <x v="0"/>
    <x v="11"/>
    <x v="7"/>
    <x v="7"/>
    <x v="2"/>
    <x v="31"/>
    <x v="259"/>
    <n v="6"/>
    <x v="1"/>
    <x v="0"/>
    <s v="Colchão Baby Light D18"/>
    <x v="0"/>
    <n v="2000"/>
  </r>
  <r>
    <x v="0"/>
    <x v="7"/>
    <x v="7"/>
    <x v="7"/>
    <x v="1"/>
    <x v="117"/>
    <x v="260"/>
    <n v="9"/>
    <x v="1"/>
    <x v="8"/>
    <s v="Shampoo "/>
    <x v="6"/>
    <n v="190000"/>
  </r>
  <r>
    <x v="0"/>
    <x v="7"/>
    <x v="6"/>
    <x v="6"/>
    <x v="3"/>
    <x v="177"/>
    <x v="261"/>
    <n v="4"/>
    <x v="0"/>
    <x v="6"/>
    <s v="Highline 250 TSI (Taos)"/>
    <x v="1"/>
    <n v="200"/>
  </r>
  <r>
    <x v="0"/>
    <x v="0"/>
    <x v="6"/>
    <x v="6"/>
    <x v="3"/>
    <x v="186"/>
    <x v="262"/>
    <n v="4"/>
    <x v="1"/>
    <x v="2"/>
    <s v="QLED 4k 75&quot;"/>
    <x v="2"/>
    <n v="500"/>
  </r>
  <r>
    <x v="0"/>
    <x v="1"/>
    <x v="6"/>
    <x v="6"/>
    <x v="0"/>
    <x v="187"/>
    <x v="263"/>
    <n v="5"/>
    <x v="1"/>
    <x v="2"/>
    <s v="QLED 4k 75&quot;"/>
    <x v="2"/>
    <n v="1000"/>
  </r>
  <r>
    <x v="0"/>
    <x v="1"/>
    <x v="3"/>
    <x v="3"/>
    <x v="5"/>
    <x v="188"/>
    <x v="264"/>
    <n v="6"/>
    <x v="1"/>
    <x v="1"/>
    <s v="Creta Confort"/>
    <x v="1"/>
    <n v="200"/>
  </r>
  <r>
    <x v="0"/>
    <x v="10"/>
    <x v="5"/>
    <x v="5"/>
    <x v="6"/>
    <x v="189"/>
    <x v="265"/>
    <n v="1"/>
    <x v="0"/>
    <x v="2"/>
    <s v="Crystal UHD 4k 65&quot;"/>
    <x v="2"/>
    <n v="2500"/>
  </r>
  <r>
    <x v="0"/>
    <x v="9"/>
    <x v="6"/>
    <x v="6"/>
    <x v="3"/>
    <x v="131"/>
    <x v="266"/>
    <n v="9"/>
    <x v="1"/>
    <x v="5"/>
    <s v="Ar Condicionado 18000"/>
    <x v="2"/>
    <n v="2500"/>
  </r>
  <r>
    <x v="0"/>
    <x v="1"/>
    <x v="3"/>
    <x v="3"/>
    <x v="5"/>
    <x v="190"/>
    <x v="267"/>
    <n v="2"/>
    <x v="0"/>
    <x v="7"/>
    <s v="Petróleo Bruto"/>
    <x v="5"/>
    <n v="100000"/>
  </r>
  <r>
    <x v="0"/>
    <x v="0"/>
    <x v="4"/>
    <x v="4"/>
    <x v="3"/>
    <x v="186"/>
    <x v="268"/>
    <n v="3"/>
    <x v="0"/>
    <x v="7"/>
    <s v="Diesel"/>
    <x v="5"/>
    <n v="73000"/>
  </r>
  <r>
    <x v="0"/>
    <x v="0"/>
    <x v="2"/>
    <x v="2"/>
    <x v="8"/>
    <x v="191"/>
    <x v="269"/>
    <n v="9"/>
    <x v="0"/>
    <x v="3"/>
    <s v="Guerlain"/>
    <x v="3"/>
    <n v="33000"/>
  </r>
  <r>
    <x v="0"/>
    <x v="0"/>
    <x v="0"/>
    <x v="0"/>
    <x v="4"/>
    <x v="192"/>
    <x v="270"/>
    <n v="7"/>
    <x v="0"/>
    <x v="0"/>
    <s v="Travesseiro Toque de Pluma"/>
    <x v="0"/>
    <n v="4000"/>
  </r>
  <r>
    <x v="0"/>
    <x v="0"/>
    <x v="0"/>
    <x v="0"/>
    <x v="0"/>
    <x v="66"/>
    <x v="271"/>
    <n v="1"/>
    <x v="1"/>
    <x v="8"/>
    <s v="Shampoo "/>
    <x v="6"/>
    <n v="740000"/>
  </r>
  <r>
    <x v="0"/>
    <x v="7"/>
    <x v="7"/>
    <x v="7"/>
    <x v="2"/>
    <x v="193"/>
    <x v="272"/>
    <n v="4"/>
    <x v="1"/>
    <x v="3"/>
    <s v="Louis Vuitton"/>
    <x v="3"/>
    <n v="34000"/>
  </r>
  <r>
    <x v="0"/>
    <x v="8"/>
    <x v="4"/>
    <x v="4"/>
    <x v="0"/>
    <x v="194"/>
    <x v="273"/>
    <n v="6"/>
    <x v="1"/>
    <x v="0"/>
    <s v="Colchão Baby Light D18"/>
    <x v="0"/>
    <n v="3000"/>
  </r>
  <r>
    <x v="0"/>
    <x v="6"/>
    <x v="6"/>
    <x v="6"/>
    <x v="3"/>
    <x v="195"/>
    <x v="274"/>
    <n v="6"/>
    <x v="1"/>
    <x v="2"/>
    <s v="Crystal UHD 4k 65&quot;"/>
    <x v="2"/>
    <n v="2500"/>
  </r>
  <r>
    <x v="0"/>
    <x v="0"/>
    <x v="0"/>
    <x v="0"/>
    <x v="0"/>
    <x v="47"/>
    <x v="275"/>
    <n v="8"/>
    <x v="1"/>
    <x v="2"/>
    <s v="QLED 4k 75&quot;"/>
    <x v="2"/>
    <n v="1000"/>
  </r>
  <r>
    <x v="0"/>
    <x v="6"/>
    <x v="7"/>
    <x v="7"/>
    <x v="1"/>
    <x v="196"/>
    <x v="276"/>
    <n v="1"/>
    <x v="1"/>
    <x v="3"/>
    <s v="Louis Vuitton"/>
    <x v="3"/>
    <n v="32000"/>
  </r>
  <r>
    <x v="0"/>
    <x v="0"/>
    <x v="6"/>
    <x v="6"/>
    <x v="8"/>
    <x v="191"/>
    <x v="277"/>
    <n v="7"/>
    <x v="1"/>
    <x v="0"/>
    <s v="Colchão Baby Light D18"/>
    <x v="0"/>
    <n v="4000"/>
  </r>
  <r>
    <x v="0"/>
    <x v="9"/>
    <x v="5"/>
    <x v="5"/>
    <x v="2"/>
    <x v="170"/>
    <x v="278"/>
    <n v="8"/>
    <x v="1"/>
    <x v="4"/>
    <s v="COROLLA GLI"/>
    <x v="1"/>
    <n v="300"/>
  </r>
  <r>
    <x v="0"/>
    <x v="2"/>
    <x v="7"/>
    <x v="7"/>
    <x v="2"/>
    <x v="197"/>
    <x v="279"/>
    <n v="5"/>
    <x v="0"/>
    <x v="2"/>
    <s v="QLED 4k 75&quot;"/>
    <x v="2"/>
    <n v="2500"/>
  </r>
  <r>
    <x v="0"/>
    <x v="9"/>
    <x v="1"/>
    <x v="1"/>
    <x v="2"/>
    <x v="32"/>
    <x v="280"/>
    <n v="5"/>
    <x v="1"/>
    <x v="3"/>
    <s v="Louis Vuitton"/>
    <x v="3"/>
    <n v="19000"/>
  </r>
  <r>
    <x v="0"/>
    <x v="8"/>
    <x v="0"/>
    <x v="0"/>
    <x v="0"/>
    <x v="67"/>
    <x v="281"/>
    <n v="2"/>
    <x v="1"/>
    <x v="1"/>
    <s v="HB20 Vision"/>
    <x v="1"/>
    <n v="400"/>
  </r>
  <r>
    <x v="0"/>
    <x v="7"/>
    <x v="7"/>
    <x v="7"/>
    <x v="4"/>
    <x v="37"/>
    <x v="282"/>
    <n v="4"/>
    <x v="1"/>
    <x v="2"/>
    <s v="Neo QLED 8k 75&quot;"/>
    <x v="2"/>
    <n v="500"/>
  </r>
  <r>
    <x v="0"/>
    <x v="11"/>
    <x v="6"/>
    <x v="6"/>
    <x v="8"/>
    <x v="161"/>
    <x v="283"/>
    <n v="6"/>
    <x v="1"/>
    <x v="1"/>
    <s v="Creta Confort"/>
    <x v="1"/>
    <n v="500"/>
  </r>
  <r>
    <x v="0"/>
    <x v="0"/>
    <x v="8"/>
    <x v="8"/>
    <x v="6"/>
    <x v="186"/>
    <x v="284"/>
    <n v="4"/>
    <x v="1"/>
    <x v="3"/>
    <s v="Guerlain"/>
    <x v="3"/>
    <n v="41000"/>
  </r>
  <r>
    <x v="0"/>
    <x v="11"/>
    <x v="0"/>
    <x v="0"/>
    <x v="6"/>
    <x v="155"/>
    <x v="285"/>
    <n v="7"/>
    <x v="0"/>
    <x v="0"/>
    <s v="Travesseiro Toque de Pluma"/>
    <x v="0"/>
    <n v="1000"/>
  </r>
  <r>
    <x v="0"/>
    <x v="8"/>
    <x v="1"/>
    <x v="1"/>
    <x v="3"/>
    <x v="198"/>
    <x v="286"/>
    <n v="1"/>
    <x v="1"/>
    <x v="8"/>
    <s v="Shampoo "/>
    <x v="6"/>
    <n v="380000"/>
  </r>
  <r>
    <x v="0"/>
    <x v="2"/>
    <x v="5"/>
    <x v="5"/>
    <x v="4"/>
    <x v="199"/>
    <x v="287"/>
    <n v="0"/>
    <x v="0"/>
    <x v="8"/>
    <s v="Shampoo "/>
    <x v="6"/>
    <n v="1660000"/>
  </r>
  <r>
    <x v="0"/>
    <x v="11"/>
    <x v="3"/>
    <x v="3"/>
    <x v="2"/>
    <x v="200"/>
    <x v="288"/>
    <n v="0"/>
    <x v="1"/>
    <x v="3"/>
    <s v="Clos Des Lambrys"/>
    <x v="3"/>
    <n v="35000"/>
  </r>
  <r>
    <x v="0"/>
    <x v="7"/>
    <x v="8"/>
    <x v="8"/>
    <x v="6"/>
    <x v="144"/>
    <x v="289"/>
    <n v="7"/>
    <x v="1"/>
    <x v="5"/>
    <s v="Miniescavadeira"/>
    <x v="4"/>
    <n v="20"/>
  </r>
  <r>
    <x v="0"/>
    <x v="11"/>
    <x v="3"/>
    <x v="3"/>
    <x v="8"/>
    <x v="161"/>
    <x v="290"/>
    <n v="0"/>
    <x v="0"/>
    <x v="0"/>
    <s v="Escrivaninha Trevalla"/>
    <x v="0"/>
    <n v="5000"/>
  </r>
  <r>
    <x v="1"/>
    <x v="8"/>
    <x v="5"/>
    <x v="5"/>
    <x v="3"/>
    <x v="201"/>
    <x v="291"/>
    <n v="8"/>
    <x v="0"/>
    <x v="2"/>
    <s v="QLED 4k 75&quot;"/>
    <x v="2"/>
    <n v="2500"/>
  </r>
  <r>
    <x v="1"/>
    <x v="6"/>
    <x v="0"/>
    <x v="0"/>
    <x v="8"/>
    <x v="202"/>
    <x v="292"/>
    <n v="8"/>
    <x v="1"/>
    <x v="1"/>
    <s v="Creta Confort"/>
    <x v="1"/>
    <n v="200"/>
  </r>
  <r>
    <x v="1"/>
    <x v="11"/>
    <x v="5"/>
    <x v="5"/>
    <x v="6"/>
    <x v="203"/>
    <x v="293"/>
    <n v="1"/>
    <x v="1"/>
    <x v="5"/>
    <s v="Ar Condicionado 18000"/>
    <x v="2"/>
    <n v="2500"/>
  </r>
  <r>
    <x v="1"/>
    <x v="5"/>
    <x v="0"/>
    <x v="0"/>
    <x v="1"/>
    <x v="204"/>
    <x v="294"/>
    <n v="9"/>
    <x v="1"/>
    <x v="0"/>
    <s v="Escrivaninha Trevalla"/>
    <x v="0"/>
    <n v="1000"/>
  </r>
  <r>
    <x v="1"/>
    <x v="2"/>
    <x v="2"/>
    <x v="2"/>
    <x v="4"/>
    <x v="205"/>
    <x v="295"/>
    <n v="4"/>
    <x v="1"/>
    <x v="8"/>
    <s v="Shampoo "/>
    <x v="6"/>
    <n v="700000"/>
  </r>
  <r>
    <x v="1"/>
    <x v="7"/>
    <x v="5"/>
    <x v="5"/>
    <x v="0"/>
    <x v="206"/>
    <x v="296"/>
    <n v="1"/>
    <x v="0"/>
    <x v="2"/>
    <s v="QLED 4k 75&quot;"/>
    <x v="2"/>
    <n v="2000"/>
  </r>
  <r>
    <x v="1"/>
    <x v="1"/>
    <x v="3"/>
    <x v="3"/>
    <x v="7"/>
    <x v="207"/>
    <x v="297"/>
    <n v="4"/>
    <x v="0"/>
    <x v="6"/>
    <s v="Highline 250 TSI (Taos)"/>
    <x v="1"/>
    <n v="400"/>
  </r>
  <r>
    <x v="1"/>
    <x v="8"/>
    <x v="7"/>
    <x v="7"/>
    <x v="3"/>
    <x v="208"/>
    <x v="298"/>
    <n v="5"/>
    <x v="0"/>
    <x v="3"/>
    <s v="Guerlain"/>
    <x v="3"/>
    <n v="24000"/>
  </r>
  <r>
    <x v="1"/>
    <x v="2"/>
    <x v="4"/>
    <x v="4"/>
    <x v="4"/>
    <x v="209"/>
    <x v="299"/>
    <n v="6"/>
    <x v="0"/>
    <x v="4"/>
    <s v="COROLLA CROSS XR"/>
    <x v="1"/>
    <n v="100"/>
  </r>
  <r>
    <x v="1"/>
    <x v="3"/>
    <x v="7"/>
    <x v="7"/>
    <x v="7"/>
    <x v="210"/>
    <x v="300"/>
    <n v="9"/>
    <x v="1"/>
    <x v="5"/>
    <s v="Serração Portatil"/>
    <x v="4"/>
    <n v="40"/>
  </r>
  <r>
    <x v="1"/>
    <x v="10"/>
    <x v="5"/>
    <x v="5"/>
    <x v="3"/>
    <x v="211"/>
    <x v="301"/>
    <n v="5"/>
    <x v="1"/>
    <x v="4"/>
    <s v="COROLLA CROSS XR"/>
    <x v="1"/>
    <n v="500"/>
  </r>
  <r>
    <x v="1"/>
    <x v="0"/>
    <x v="4"/>
    <x v="4"/>
    <x v="1"/>
    <x v="212"/>
    <x v="302"/>
    <n v="2"/>
    <x v="1"/>
    <x v="1"/>
    <s v="HB20 Vision"/>
    <x v="1"/>
    <n v="200"/>
  </r>
  <r>
    <x v="1"/>
    <x v="2"/>
    <x v="5"/>
    <x v="5"/>
    <x v="5"/>
    <x v="213"/>
    <x v="303"/>
    <n v="3"/>
    <x v="0"/>
    <x v="1"/>
    <s v="HB20 Vision"/>
    <x v="1"/>
    <n v="200"/>
  </r>
  <r>
    <x v="1"/>
    <x v="5"/>
    <x v="7"/>
    <x v="7"/>
    <x v="0"/>
    <x v="214"/>
    <x v="304"/>
    <n v="8"/>
    <x v="1"/>
    <x v="7"/>
    <s v="Gasolina"/>
    <x v="5"/>
    <n v="66000"/>
  </r>
  <r>
    <x v="1"/>
    <x v="5"/>
    <x v="4"/>
    <x v="4"/>
    <x v="6"/>
    <x v="215"/>
    <x v="305"/>
    <n v="4"/>
    <x v="1"/>
    <x v="0"/>
    <s v="Escrivaninha Trevalla"/>
    <x v="0"/>
    <n v="2000"/>
  </r>
  <r>
    <x v="1"/>
    <x v="4"/>
    <x v="6"/>
    <x v="6"/>
    <x v="7"/>
    <x v="216"/>
    <x v="306"/>
    <n v="2"/>
    <x v="0"/>
    <x v="3"/>
    <s v="Clos Des Lambrys"/>
    <x v="3"/>
    <n v="22000"/>
  </r>
  <r>
    <x v="1"/>
    <x v="3"/>
    <x v="1"/>
    <x v="1"/>
    <x v="3"/>
    <x v="217"/>
    <x v="307"/>
    <n v="6"/>
    <x v="1"/>
    <x v="2"/>
    <s v="Crystal UHD 4k 65&quot;"/>
    <x v="2"/>
    <n v="500"/>
  </r>
  <r>
    <x v="1"/>
    <x v="6"/>
    <x v="8"/>
    <x v="8"/>
    <x v="2"/>
    <x v="218"/>
    <x v="308"/>
    <n v="7"/>
    <x v="0"/>
    <x v="3"/>
    <s v="Louis Vuitton"/>
    <x v="3"/>
    <n v="44000"/>
  </r>
  <r>
    <x v="1"/>
    <x v="8"/>
    <x v="5"/>
    <x v="5"/>
    <x v="0"/>
    <x v="219"/>
    <x v="309"/>
    <n v="1"/>
    <x v="0"/>
    <x v="2"/>
    <s v="Neo QLED 8k 75&quot;"/>
    <x v="2"/>
    <n v="2500"/>
  </r>
  <r>
    <x v="1"/>
    <x v="8"/>
    <x v="3"/>
    <x v="3"/>
    <x v="6"/>
    <x v="220"/>
    <x v="310"/>
    <n v="9"/>
    <x v="0"/>
    <x v="2"/>
    <s v="QLED 4k 75&quot;"/>
    <x v="2"/>
    <n v="1000"/>
  </r>
  <r>
    <x v="1"/>
    <x v="6"/>
    <x v="7"/>
    <x v="7"/>
    <x v="6"/>
    <x v="221"/>
    <x v="311"/>
    <n v="10"/>
    <x v="0"/>
    <x v="8"/>
    <s v="Shampoo "/>
    <x v="6"/>
    <n v="920000"/>
  </r>
  <r>
    <x v="1"/>
    <x v="7"/>
    <x v="0"/>
    <x v="0"/>
    <x v="7"/>
    <x v="222"/>
    <x v="312"/>
    <n v="3"/>
    <x v="1"/>
    <x v="7"/>
    <s v="Gasolina"/>
    <x v="5"/>
    <n v="77000"/>
  </r>
  <r>
    <x v="1"/>
    <x v="2"/>
    <x v="7"/>
    <x v="7"/>
    <x v="2"/>
    <x v="223"/>
    <x v="313"/>
    <n v="6"/>
    <x v="0"/>
    <x v="5"/>
    <s v="Miniescavadeira"/>
    <x v="4"/>
    <n v="20"/>
  </r>
  <r>
    <x v="1"/>
    <x v="6"/>
    <x v="3"/>
    <x v="3"/>
    <x v="0"/>
    <x v="224"/>
    <x v="314"/>
    <n v="3"/>
    <x v="1"/>
    <x v="7"/>
    <s v="Gasolina"/>
    <x v="5"/>
    <n v="59000"/>
  </r>
  <r>
    <x v="1"/>
    <x v="1"/>
    <x v="2"/>
    <x v="2"/>
    <x v="8"/>
    <x v="225"/>
    <x v="315"/>
    <n v="8"/>
    <x v="1"/>
    <x v="1"/>
    <s v="HB20 Sense"/>
    <x v="1"/>
    <n v="300"/>
  </r>
  <r>
    <x v="1"/>
    <x v="7"/>
    <x v="6"/>
    <x v="6"/>
    <x v="2"/>
    <x v="226"/>
    <x v="316"/>
    <n v="8"/>
    <x v="1"/>
    <x v="1"/>
    <s v="HB20 Sense"/>
    <x v="1"/>
    <n v="400"/>
  </r>
  <r>
    <x v="1"/>
    <x v="5"/>
    <x v="5"/>
    <x v="5"/>
    <x v="1"/>
    <x v="227"/>
    <x v="317"/>
    <n v="8"/>
    <x v="1"/>
    <x v="5"/>
    <s v="Ar Condicionado 18000"/>
    <x v="2"/>
    <n v="1000"/>
  </r>
  <r>
    <x v="1"/>
    <x v="0"/>
    <x v="2"/>
    <x v="2"/>
    <x v="5"/>
    <x v="228"/>
    <x v="318"/>
    <n v="1"/>
    <x v="1"/>
    <x v="1"/>
    <s v="HB20 Vision"/>
    <x v="1"/>
    <n v="200"/>
  </r>
  <r>
    <x v="1"/>
    <x v="10"/>
    <x v="0"/>
    <x v="0"/>
    <x v="7"/>
    <x v="229"/>
    <x v="319"/>
    <n v="4"/>
    <x v="0"/>
    <x v="2"/>
    <s v="QLED 4k 75&quot;"/>
    <x v="2"/>
    <n v="1500"/>
  </r>
  <r>
    <x v="1"/>
    <x v="8"/>
    <x v="6"/>
    <x v="6"/>
    <x v="2"/>
    <x v="230"/>
    <x v="320"/>
    <n v="3"/>
    <x v="1"/>
    <x v="7"/>
    <s v="Diesel"/>
    <x v="5"/>
    <n v="64000"/>
  </r>
  <r>
    <x v="1"/>
    <x v="9"/>
    <x v="3"/>
    <x v="3"/>
    <x v="7"/>
    <x v="231"/>
    <x v="321"/>
    <n v="10"/>
    <x v="1"/>
    <x v="3"/>
    <s v="Clos Des Lambrys"/>
    <x v="3"/>
    <n v="43000"/>
  </r>
  <r>
    <x v="1"/>
    <x v="2"/>
    <x v="4"/>
    <x v="4"/>
    <x v="8"/>
    <x v="232"/>
    <x v="322"/>
    <n v="8"/>
    <x v="0"/>
    <x v="5"/>
    <s v="Serração Portatil"/>
    <x v="4"/>
    <n v="10"/>
  </r>
  <r>
    <x v="1"/>
    <x v="6"/>
    <x v="0"/>
    <x v="0"/>
    <x v="6"/>
    <x v="224"/>
    <x v="323"/>
    <n v="3"/>
    <x v="1"/>
    <x v="0"/>
    <s v="Travesseiro Toque de Pluma"/>
    <x v="0"/>
    <n v="1000"/>
  </r>
  <r>
    <x v="1"/>
    <x v="5"/>
    <x v="1"/>
    <x v="1"/>
    <x v="7"/>
    <x v="233"/>
    <x v="324"/>
    <n v="5"/>
    <x v="0"/>
    <x v="2"/>
    <s v="Crystal UHD 4k 65&quot;"/>
    <x v="2"/>
    <n v="2000"/>
  </r>
  <r>
    <x v="1"/>
    <x v="7"/>
    <x v="4"/>
    <x v="4"/>
    <x v="0"/>
    <x v="234"/>
    <x v="325"/>
    <n v="1"/>
    <x v="1"/>
    <x v="8"/>
    <s v="Shampoo "/>
    <x v="6"/>
    <n v="130000"/>
  </r>
  <r>
    <x v="1"/>
    <x v="11"/>
    <x v="4"/>
    <x v="4"/>
    <x v="4"/>
    <x v="235"/>
    <x v="326"/>
    <n v="9"/>
    <x v="0"/>
    <x v="2"/>
    <s v="Crystal UHD 4k 65&quot;"/>
    <x v="2"/>
    <n v="500"/>
  </r>
  <r>
    <x v="1"/>
    <x v="0"/>
    <x v="7"/>
    <x v="7"/>
    <x v="3"/>
    <x v="236"/>
    <x v="327"/>
    <n v="2"/>
    <x v="1"/>
    <x v="5"/>
    <s v="Ar Condicionado 18000"/>
    <x v="2"/>
    <n v="500"/>
  </r>
  <r>
    <x v="1"/>
    <x v="10"/>
    <x v="8"/>
    <x v="8"/>
    <x v="5"/>
    <x v="237"/>
    <x v="328"/>
    <n v="8"/>
    <x v="0"/>
    <x v="3"/>
    <s v="Louis Vuitton"/>
    <x v="3"/>
    <n v="25000"/>
  </r>
  <r>
    <x v="1"/>
    <x v="10"/>
    <x v="0"/>
    <x v="0"/>
    <x v="1"/>
    <x v="238"/>
    <x v="329"/>
    <n v="1"/>
    <x v="1"/>
    <x v="2"/>
    <s v="QLED 4k 75&quot;"/>
    <x v="2"/>
    <n v="1000"/>
  </r>
  <r>
    <x v="1"/>
    <x v="2"/>
    <x v="4"/>
    <x v="4"/>
    <x v="8"/>
    <x v="239"/>
    <x v="330"/>
    <n v="4"/>
    <x v="1"/>
    <x v="7"/>
    <s v="Petróleo Bruto"/>
    <x v="5"/>
    <n v="82000"/>
  </r>
  <r>
    <x v="1"/>
    <x v="4"/>
    <x v="1"/>
    <x v="1"/>
    <x v="2"/>
    <x v="240"/>
    <x v="331"/>
    <n v="1"/>
    <x v="1"/>
    <x v="0"/>
    <s v="Travesseiro Toque de Pluma"/>
    <x v="0"/>
    <n v="5000"/>
  </r>
  <r>
    <x v="1"/>
    <x v="7"/>
    <x v="0"/>
    <x v="0"/>
    <x v="6"/>
    <x v="241"/>
    <x v="332"/>
    <n v="0"/>
    <x v="1"/>
    <x v="7"/>
    <s v="Diesel"/>
    <x v="5"/>
    <n v="94000"/>
  </r>
  <r>
    <x v="1"/>
    <x v="10"/>
    <x v="0"/>
    <x v="0"/>
    <x v="0"/>
    <x v="242"/>
    <x v="333"/>
    <n v="3"/>
    <x v="1"/>
    <x v="4"/>
    <s v="COROLLA CROSS XR"/>
    <x v="1"/>
    <n v="400"/>
  </r>
  <r>
    <x v="1"/>
    <x v="4"/>
    <x v="3"/>
    <x v="3"/>
    <x v="5"/>
    <x v="243"/>
    <x v="334"/>
    <n v="4"/>
    <x v="0"/>
    <x v="1"/>
    <s v="HB20 Sense"/>
    <x v="1"/>
    <n v="500"/>
  </r>
  <r>
    <x v="1"/>
    <x v="2"/>
    <x v="1"/>
    <x v="1"/>
    <x v="4"/>
    <x v="244"/>
    <x v="335"/>
    <n v="4"/>
    <x v="0"/>
    <x v="6"/>
    <s v="GLI 350 TSI (Jetta)"/>
    <x v="1"/>
    <n v="100"/>
  </r>
  <r>
    <x v="1"/>
    <x v="1"/>
    <x v="7"/>
    <x v="7"/>
    <x v="0"/>
    <x v="245"/>
    <x v="336"/>
    <n v="1"/>
    <x v="1"/>
    <x v="0"/>
    <s v="Travesseiro Toque de Pluma"/>
    <x v="0"/>
    <n v="3000"/>
  </r>
  <r>
    <x v="1"/>
    <x v="6"/>
    <x v="4"/>
    <x v="4"/>
    <x v="6"/>
    <x v="246"/>
    <x v="337"/>
    <n v="8"/>
    <x v="0"/>
    <x v="1"/>
    <s v="HB20 Sense"/>
    <x v="1"/>
    <n v="400"/>
  </r>
  <r>
    <x v="1"/>
    <x v="11"/>
    <x v="1"/>
    <x v="1"/>
    <x v="0"/>
    <x v="247"/>
    <x v="338"/>
    <n v="4"/>
    <x v="1"/>
    <x v="5"/>
    <s v="Miniescavadeira"/>
    <x v="4"/>
    <n v="10"/>
  </r>
  <r>
    <x v="1"/>
    <x v="8"/>
    <x v="8"/>
    <x v="8"/>
    <x v="6"/>
    <x v="248"/>
    <x v="339"/>
    <n v="10"/>
    <x v="0"/>
    <x v="5"/>
    <s v="Serração Portatil"/>
    <x v="4"/>
    <n v="20"/>
  </r>
  <r>
    <x v="1"/>
    <x v="3"/>
    <x v="4"/>
    <x v="4"/>
    <x v="4"/>
    <x v="249"/>
    <x v="340"/>
    <n v="9"/>
    <x v="1"/>
    <x v="7"/>
    <s v="Diesel"/>
    <x v="5"/>
    <n v="97000"/>
  </r>
  <r>
    <x v="1"/>
    <x v="6"/>
    <x v="1"/>
    <x v="1"/>
    <x v="3"/>
    <x v="250"/>
    <x v="341"/>
    <n v="8"/>
    <x v="1"/>
    <x v="3"/>
    <s v="Louis Vuitton"/>
    <x v="3"/>
    <n v="45000"/>
  </r>
  <r>
    <x v="1"/>
    <x v="5"/>
    <x v="6"/>
    <x v="6"/>
    <x v="6"/>
    <x v="251"/>
    <x v="342"/>
    <n v="7"/>
    <x v="1"/>
    <x v="4"/>
    <s v="COROLLA CROSS XR"/>
    <x v="1"/>
    <n v="500"/>
  </r>
  <r>
    <x v="1"/>
    <x v="7"/>
    <x v="4"/>
    <x v="4"/>
    <x v="3"/>
    <x v="252"/>
    <x v="343"/>
    <n v="7"/>
    <x v="0"/>
    <x v="7"/>
    <s v="Petróleo Bruto"/>
    <x v="5"/>
    <n v="95000"/>
  </r>
  <r>
    <x v="1"/>
    <x v="6"/>
    <x v="0"/>
    <x v="0"/>
    <x v="1"/>
    <x v="253"/>
    <x v="344"/>
    <n v="7"/>
    <x v="0"/>
    <x v="7"/>
    <s v="Diesel"/>
    <x v="5"/>
    <n v="79000"/>
  </r>
  <r>
    <x v="1"/>
    <x v="9"/>
    <x v="0"/>
    <x v="0"/>
    <x v="1"/>
    <x v="254"/>
    <x v="345"/>
    <n v="9"/>
    <x v="1"/>
    <x v="4"/>
    <s v="HILUX CABINE DUPLA STD POWER PACK"/>
    <x v="1"/>
    <n v="100"/>
  </r>
  <r>
    <x v="1"/>
    <x v="4"/>
    <x v="2"/>
    <x v="2"/>
    <x v="4"/>
    <x v="255"/>
    <x v="346"/>
    <n v="3"/>
    <x v="0"/>
    <x v="0"/>
    <s v="Travesseiro Toque de Pluma"/>
    <x v="0"/>
    <n v="1000"/>
  </r>
  <r>
    <x v="1"/>
    <x v="2"/>
    <x v="3"/>
    <x v="3"/>
    <x v="7"/>
    <x v="256"/>
    <x v="347"/>
    <n v="7"/>
    <x v="0"/>
    <x v="7"/>
    <s v="Gasolina"/>
    <x v="5"/>
    <n v="71000"/>
  </r>
  <r>
    <x v="1"/>
    <x v="10"/>
    <x v="3"/>
    <x v="3"/>
    <x v="5"/>
    <x v="257"/>
    <x v="348"/>
    <n v="6"/>
    <x v="1"/>
    <x v="2"/>
    <s v="QLED 4k 75&quot;"/>
    <x v="2"/>
    <n v="1500"/>
  </r>
  <r>
    <x v="1"/>
    <x v="10"/>
    <x v="8"/>
    <x v="8"/>
    <x v="1"/>
    <x v="258"/>
    <x v="349"/>
    <n v="3"/>
    <x v="1"/>
    <x v="4"/>
    <s v="COROLLA GLI"/>
    <x v="1"/>
    <n v="100"/>
  </r>
  <r>
    <x v="1"/>
    <x v="9"/>
    <x v="7"/>
    <x v="7"/>
    <x v="0"/>
    <x v="259"/>
    <x v="350"/>
    <n v="8"/>
    <x v="1"/>
    <x v="5"/>
    <s v="Serração Portatil"/>
    <x v="4"/>
    <n v="40"/>
  </r>
  <r>
    <x v="1"/>
    <x v="7"/>
    <x v="1"/>
    <x v="1"/>
    <x v="5"/>
    <x v="260"/>
    <x v="351"/>
    <n v="5"/>
    <x v="0"/>
    <x v="4"/>
    <s v="HILUX CABINE DUPLA STD POWER PACK"/>
    <x v="1"/>
    <n v="200"/>
  </r>
  <r>
    <x v="1"/>
    <x v="7"/>
    <x v="0"/>
    <x v="0"/>
    <x v="6"/>
    <x v="260"/>
    <x v="352"/>
    <n v="3"/>
    <x v="0"/>
    <x v="3"/>
    <s v="Louis Vuitton"/>
    <x v="3"/>
    <n v="16000"/>
  </r>
  <r>
    <x v="1"/>
    <x v="7"/>
    <x v="6"/>
    <x v="6"/>
    <x v="1"/>
    <x v="261"/>
    <x v="353"/>
    <n v="6"/>
    <x v="0"/>
    <x v="6"/>
    <s v="Highline 250 TSI (Taos)"/>
    <x v="1"/>
    <n v="300"/>
  </r>
  <r>
    <x v="1"/>
    <x v="5"/>
    <x v="1"/>
    <x v="1"/>
    <x v="5"/>
    <x v="262"/>
    <x v="354"/>
    <n v="1"/>
    <x v="1"/>
    <x v="6"/>
    <s v="Cross CD (Saveiro)"/>
    <x v="1"/>
    <n v="200"/>
  </r>
  <r>
    <x v="1"/>
    <x v="6"/>
    <x v="3"/>
    <x v="3"/>
    <x v="0"/>
    <x v="263"/>
    <x v="355"/>
    <n v="8"/>
    <x v="1"/>
    <x v="8"/>
    <s v="Shampoo "/>
    <x v="6"/>
    <n v="470000"/>
  </r>
  <r>
    <x v="1"/>
    <x v="7"/>
    <x v="7"/>
    <x v="7"/>
    <x v="6"/>
    <x v="264"/>
    <x v="356"/>
    <n v="5"/>
    <x v="1"/>
    <x v="2"/>
    <s v="Neo QLED 8k 75&quot;"/>
    <x v="2"/>
    <n v="2500"/>
  </r>
  <r>
    <x v="1"/>
    <x v="1"/>
    <x v="1"/>
    <x v="1"/>
    <x v="0"/>
    <x v="265"/>
    <x v="357"/>
    <n v="9"/>
    <x v="0"/>
    <x v="4"/>
    <s v="COROLLA GLI"/>
    <x v="1"/>
    <n v="200"/>
  </r>
  <r>
    <x v="1"/>
    <x v="5"/>
    <x v="4"/>
    <x v="4"/>
    <x v="3"/>
    <x v="204"/>
    <x v="358"/>
    <n v="0"/>
    <x v="1"/>
    <x v="3"/>
    <s v="Guerlain"/>
    <x v="3"/>
    <n v="18000"/>
  </r>
  <r>
    <x v="1"/>
    <x v="5"/>
    <x v="4"/>
    <x v="4"/>
    <x v="8"/>
    <x v="251"/>
    <x v="359"/>
    <n v="9"/>
    <x v="0"/>
    <x v="7"/>
    <s v="Diesel"/>
    <x v="5"/>
    <n v="60000"/>
  </r>
  <r>
    <x v="1"/>
    <x v="0"/>
    <x v="4"/>
    <x v="4"/>
    <x v="6"/>
    <x v="266"/>
    <x v="360"/>
    <n v="8"/>
    <x v="1"/>
    <x v="1"/>
    <s v="Creta Confort"/>
    <x v="1"/>
    <n v="300"/>
  </r>
  <r>
    <x v="1"/>
    <x v="2"/>
    <x v="5"/>
    <x v="5"/>
    <x v="0"/>
    <x v="267"/>
    <x v="361"/>
    <n v="9"/>
    <x v="1"/>
    <x v="8"/>
    <s v="Shampoo "/>
    <x v="6"/>
    <n v="580000"/>
  </r>
  <r>
    <x v="1"/>
    <x v="1"/>
    <x v="7"/>
    <x v="7"/>
    <x v="6"/>
    <x v="268"/>
    <x v="362"/>
    <n v="3"/>
    <x v="1"/>
    <x v="5"/>
    <s v="Miniescavadeira"/>
    <x v="4"/>
    <n v="20"/>
  </r>
  <r>
    <x v="1"/>
    <x v="9"/>
    <x v="0"/>
    <x v="0"/>
    <x v="1"/>
    <x v="269"/>
    <x v="363"/>
    <n v="9"/>
    <x v="0"/>
    <x v="2"/>
    <s v="Crystal UHD 4k 65&quot;"/>
    <x v="2"/>
    <n v="1000"/>
  </r>
  <r>
    <x v="1"/>
    <x v="3"/>
    <x v="4"/>
    <x v="4"/>
    <x v="5"/>
    <x v="217"/>
    <x v="364"/>
    <n v="5"/>
    <x v="0"/>
    <x v="7"/>
    <s v="Petróleo Bruto"/>
    <x v="5"/>
    <n v="50000"/>
  </r>
  <r>
    <x v="1"/>
    <x v="7"/>
    <x v="1"/>
    <x v="1"/>
    <x v="8"/>
    <x v="270"/>
    <x v="365"/>
    <n v="4"/>
    <x v="0"/>
    <x v="3"/>
    <s v="Guerlain"/>
    <x v="3"/>
    <n v="24000"/>
  </r>
  <r>
    <x v="1"/>
    <x v="1"/>
    <x v="0"/>
    <x v="0"/>
    <x v="5"/>
    <x v="271"/>
    <x v="366"/>
    <n v="5"/>
    <x v="1"/>
    <x v="5"/>
    <s v="Miniescavadeira"/>
    <x v="4"/>
    <n v="10"/>
  </r>
  <r>
    <x v="1"/>
    <x v="8"/>
    <x v="0"/>
    <x v="0"/>
    <x v="7"/>
    <x v="230"/>
    <x v="367"/>
    <n v="9"/>
    <x v="0"/>
    <x v="5"/>
    <s v="Ar Condicionado 18000"/>
    <x v="2"/>
    <n v="1000"/>
  </r>
  <r>
    <x v="1"/>
    <x v="2"/>
    <x v="6"/>
    <x v="6"/>
    <x v="3"/>
    <x v="272"/>
    <x v="368"/>
    <n v="9"/>
    <x v="1"/>
    <x v="1"/>
    <s v="Creta Confort"/>
    <x v="1"/>
    <n v="300"/>
  </r>
  <r>
    <x v="1"/>
    <x v="0"/>
    <x v="1"/>
    <x v="1"/>
    <x v="7"/>
    <x v="266"/>
    <x v="369"/>
    <n v="8"/>
    <x v="0"/>
    <x v="6"/>
    <s v="GLI 350 TSI (Jetta)"/>
    <x v="1"/>
    <n v="400"/>
  </r>
  <r>
    <x v="1"/>
    <x v="10"/>
    <x v="0"/>
    <x v="0"/>
    <x v="6"/>
    <x v="242"/>
    <x v="370"/>
    <n v="4"/>
    <x v="0"/>
    <x v="2"/>
    <s v="QLED 4k 75&quot;"/>
    <x v="2"/>
    <n v="1500"/>
  </r>
  <r>
    <x v="1"/>
    <x v="6"/>
    <x v="0"/>
    <x v="0"/>
    <x v="1"/>
    <x v="273"/>
    <x v="371"/>
    <n v="2"/>
    <x v="0"/>
    <x v="6"/>
    <s v="Highline 250 TSI (Taos)"/>
    <x v="1"/>
    <n v="200"/>
  </r>
  <r>
    <x v="1"/>
    <x v="9"/>
    <x v="1"/>
    <x v="1"/>
    <x v="0"/>
    <x v="274"/>
    <x v="372"/>
    <n v="7"/>
    <x v="1"/>
    <x v="2"/>
    <s v="Crystal UHD 4k 65&quot;"/>
    <x v="2"/>
    <n v="1000"/>
  </r>
  <r>
    <x v="1"/>
    <x v="3"/>
    <x v="1"/>
    <x v="1"/>
    <x v="0"/>
    <x v="275"/>
    <x v="373"/>
    <n v="4"/>
    <x v="1"/>
    <x v="4"/>
    <s v="COROLLA CROSS XR"/>
    <x v="1"/>
    <n v="500"/>
  </r>
  <r>
    <x v="1"/>
    <x v="3"/>
    <x v="0"/>
    <x v="0"/>
    <x v="7"/>
    <x v="210"/>
    <x v="374"/>
    <n v="6"/>
    <x v="1"/>
    <x v="0"/>
    <s v="Colchão Baby Light D18"/>
    <x v="0"/>
    <n v="5000"/>
  </r>
  <r>
    <x v="1"/>
    <x v="7"/>
    <x v="4"/>
    <x v="4"/>
    <x v="7"/>
    <x v="276"/>
    <x v="375"/>
    <n v="3"/>
    <x v="0"/>
    <x v="5"/>
    <s v="Ar Condicionado 18000"/>
    <x v="2"/>
    <n v="2000"/>
  </r>
  <r>
    <x v="1"/>
    <x v="3"/>
    <x v="2"/>
    <x v="2"/>
    <x v="1"/>
    <x v="277"/>
    <x v="376"/>
    <n v="9"/>
    <x v="1"/>
    <x v="0"/>
    <s v="Escrivaninha Trevalla"/>
    <x v="0"/>
    <n v="1000"/>
  </r>
  <r>
    <x v="1"/>
    <x v="8"/>
    <x v="7"/>
    <x v="7"/>
    <x v="3"/>
    <x v="278"/>
    <x v="377"/>
    <n v="8"/>
    <x v="1"/>
    <x v="7"/>
    <s v="Diesel"/>
    <x v="5"/>
    <n v="84000"/>
  </r>
  <r>
    <x v="1"/>
    <x v="1"/>
    <x v="7"/>
    <x v="7"/>
    <x v="0"/>
    <x v="279"/>
    <x v="378"/>
    <n v="0"/>
    <x v="0"/>
    <x v="3"/>
    <s v="Guerlain"/>
    <x v="3"/>
    <n v="10000"/>
  </r>
  <r>
    <x v="1"/>
    <x v="4"/>
    <x v="4"/>
    <x v="4"/>
    <x v="1"/>
    <x v="243"/>
    <x v="379"/>
    <n v="3"/>
    <x v="0"/>
    <x v="1"/>
    <s v="HB20 Vision"/>
    <x v="1"/>
    <n v="200"/>
  </r>
  <r>
    <x v="1"/>
    <x v="7"/>
    <x v="2"/>
    <x v="2"/>
    <x v="1"/>
    <x v="280"/>
    <x v="380"/>
    <n v="0"/>
    <x v="0"/>
    <x v="4"/>
    <s v="COROLLA GLI"/>
    <x v="1"/>
    <n v="500"/>
  </r>
  <r>
    <x v="1"/>
    <x v="10"/>
    <x v="7"/>
    <x v="7"/>
    <x v="5"/>
    <x v="281"/>
    <x v="381"/>
    <n v="9"/>
    <x v="0"/>
    <x v="5"/>
    <s v="Ar Condicionado 18000"/>
    <x v="2"/>
    <n v="2000"/>
  </r>
  <r>
    <x v="1"/>
    <x v="1"/>
    <x v="6"/>
    <x v="6"/>
    <x v="0"/>
    <x v="268"/>
    <x v="382"/>
    <n v="9"/>
    <x v="0"/>
    <x v="5"/>
    <s v="Miniescavadeira"/>
    <x v="4"/>
    <n v="20"/>
  </r>
  <r>
    <x v="1"/>
    <x v="8"/>
    <x v="0"/>
    <x v="0"/>
    <x v="6"/>
    <x v="282"/>
    <x v="383"/>
    <n v="4"/>
    <x v="1"/>
    <x v="0"/>
    <s v="Colchão Baby Light D18"/>
    <x v="0"/>
    <n v="4000"/>
  </r>
  <r>
    <x v="1"/>
    <x v="1"/>
    <x v="5"/>
    <x v="5"/>
    <x v="8"/>
    <x v="207"/>
    <x v="384"/>
    <n v="1"/>
    <x v="0"/>
    <x v="4"/>
    <s v="COROLLA GLI"/>
    <x v="1"/>
    <n v="100"/>
  </r>
  <r>
    <x v="1"/>
    <x v="6"/>
    <x v="2"/>
    <x v="2"/>
    <x v="3"/>
    <x v="283"/>
    <x v="385"/>
    <n v="3"/>
    <x v="0"/>
    <x v="2"/>
    <s v="Neo QLED 8k 75&quot;"/>
    <x v="2"/>
    <n v="2500"/>
  </r>
  <r>
    <x v="1"/>
    <x v="5"/>
    <x v="2"/>
    <x v="2"/>
    <x v="2"/>
    <x v="284"/>
    <x v="386"/>
    <n v="5"/>
    <x v="1"/>
    <x v="4"/>
    <s v="COROLLA CROSS XR"/>
    <x v="1"/>
    <n v="200"/>
  </r>
  <r>
    <x v="1"/>
    <x v="2"/>
    <x v="6"/>
    <x v="6"/>
    <x v="0"/>
    <x v="285"/>
    <x v="387"/>
    <n v="9"/>
    <x v="0"/>
    <x v="1"/>
    <s v="HB20 Sense"/>
    <x v="1"/>
    <n v="300"/>
  </r>
  <r>
    <x v="1"/>
    <x v="9"/>
    <x v="3"/>
    <x v="3"/>
    <x v="5"/>
    <x v="259"/>
    <x v="388"/>
    <n v="8"/>
    <x v="0"/>
    <x v="6"/>
    <s v="GLI 350 TSI (Jetta)"/>
    <x v="1"/>
    <n v="300"/>
  </r>
  <r>
    <x v="1"/>
    <x v="6"/>
    <x v="4"/>
    <x v="4"/>
    <x v="8"/>
    <x v="286"/>
    <x v="389"/>
    <n v="8"/>
    <x v="0"/>
    <x v="4"/>
    <s v="COROLLA GLI"/>
    <x v="1"/>
    <n v="300"/>
  </r>
  <r>
    <x v="1"/>
    <x v="5"/>
    <x v="5"/>
    <x v="5"/>
    <x v="4"/>
    <x v="251"/>
    <x v="390"/>
    <n v="3"/>
    <x v="1"/>
    <x v="1"/>
    <s v="HB20 Sense"/>
    <x v="1"/>
    <n v="300"/>
  </r>
  <r>
    <x v="1"/>
    <x v="9"/>
    <x v="2"/>
    <x v="2"/>
    <x v="6"/>
    <x v="287"/>
    <x v="391"/>
    <n v="4"/>
    <x v="1"/>
    <x v="0"/>
    <s v="Escrivaninha Trevalla"/>
    <x v="0"/>
    <n v="1000"/>
  </r>
  <r>
    <x v="1"/>
    <x v="10"/>
    <x v="2"/>
    <x v="2"/>
    <x v="5"/>
    <x v="288"/>
    <x v="392"/>
    <n v="0"/>
    <x v="1"/>
    <x v="5"/>
    <s v="Ar Condicionado 18000"/>
    <x v="2"/>
    <n v="2000"/>
  </r>
  <r>
    <x v="1"/>
    <x v="6"/>
    <x v="5"/>
    <x v="5"/>
    <x v="1"/>
    <x v="289"/>
    <x v="393"/>
    <n v="1"/>
    <x v="1"/>
    <x v="1"/>
    <s v="HB20 Vision"/>
    <x v="1"/>
    <n v="400"/>
  </r>
  <r>
    <x v="1"/>
    <x v="10"/>
    <x v="7"/>
    <x v="7"/>
    <x v="5"/>
    <x v="211"/>
    <x v="394"/>
    <n v="3"/>
    <x v="0"/>
    <x v="6"/>
    <s v="Highline 250 TSI (Taos)"/>
    <x v="1"/>
    <n v="400"/>
  </r>
  <r>
    <x v="1"/>
    <x v="3"/>
    <x v="7"/>
    <x v="7"/>
    <x v="3"/>
    <x v="290"/>
    <x v="395"/>
    <n v="4"/>
    <x v="1"/>
    <x v="2"/>
    <s v="QLED 4k 75&quot;"/>
    <x v="2"/>
    <n v="500"/>
  </r>
  <r>
    <x v="1"/>
    <x v="11"/>
    <x v="0"/>
    <x v="0"/>
    <x v="1"/>
    <x v="235"/>
    <x v="396"/>
    <n v="9"/>
    <x v="0"/>
    <x v="7"/>
    <s v="Gasolina"/>
    <x v="5"/>
    <n v="65000"/>
  </r>
  <r>
    <x v="1"/>
    <x v="6"/>
    <x v="6"/>
    <x v="6"/>
    <x v="3"/>
    <x v="221"/>
    <x v="397"/>
    <n v="8"/>
    <x v="1"/>
    <x v="0"/>
    <s v="Colchão Baby Light D18"/>
    <x v="0"/>
    <n v="2000"/>
  </r>
  <r>
    <x v="1"/>
    <x v="6"/>
    <x v="8"/>
    <x v="8"/>
    <x v="1"/>
    <x v="291"/>
    <x v="398"/>
    <n v="10"/>
    <x v="0"/>
    <x v="6"/>
    <s v="Cross CD (Saveiro)"/>
    <x v="1"/>
    <n v="300"/>
  </r>
  <r>
    <x v="1"/>
    <x v="2"/>
    <x v="0"/>
    <x v="0"/>
    <x v="6"/>
    <x v="292"/>
    <x v="399"/>
    <n v="2"/>
    <x v="1"/>
    <x v="6"/>
    <s v="Highline 250 TSI (Taos)"/>
    <x v="1"/>
    <n v="100"/>
  </r>
  <r>
    <x v="1"/>
    <x v="6"/>
    <x v="0"/>
    <x v="0"/>
    <x v="0"/>
    <x v="291"/>
    <x v="400"/>
    <n v="7"/>
    <x v="0"/>
    <x v="7"/>
    <s v="Diesel"/>
    <x v="5"/>
    <n v="81000"/>
  </r>
  <r>
    <x v="1"/>
    <x v="7"/>
    <x v="6"/>
    <x v="6"/>
    <x v="6"/>
    <x v="293"/>
    <x v="401"/>
    <n v="7"/>
    <x v="0"/>
    <x v="2"/>
    <s v="QLED 4k 75&quot;"/>
    <x v="2"/>
    <n v="1500"/>
  </r>
  <r>
    <x v="1"/>
    <x v="7"/>
    <x v="3"/>
    <x v="3"/>
    <x v="8"/>
    <x v="294"/>
    <x v="402"/>
    <n v="6"/>
    <x v="0"/>
    <x v="6"/>
    <s v="Cross CD (Saveiro)"/>
    <x v="1"/>
    <n v="300"/>
  </r>
  <r>
    <x v="1"/>
    <x v="10"/>
    <x v="8"/>
    <x v="8"/>
    <x v="1"/>
    <x v="295"/>
    <x v="403"/>
    <n v="8"/>
    <x v="0"/>
    <x v="1"/>
    <s v="HB20 Vision"/>
    <x v="1"/>
    <n v="100"/>
  </r>
  <r>
    <x v="1"/>
    <x v="8"/>
    <x v="1"/>
    <x v="1"/>
    <x v="5"/>
    <x v="296"/>
    <x v="404"/>
    <n v="0"/>
    <x v="1"/>
    <x v="2"/>
    <s v="QLED 4k 75&quot;"/>
    <x v="2"/>
    <n v="500"/>
  </r>
  <r>
    <x v="1"/>
    <x v="6"/>
    <x v="3"/>
    <x v="3"/>
    <x v="7"/>
    <x v="297"/>
    <x v="405"/>
    <n v="3"/>
    <x v="0"/>
    <x v="1"/>
    <s v="Creta Confort"/>
    <x v="1"/>
    <n v="500"/>
  </r>
  <r>
    <x v="1"/>
    <x v="1"/>
    <x v="0"/>
    <x v="0"/>
    <x v="1"/>
    <x v="225"/>
    <x v="406"/>
    <n v="7"/>
    <x v="1"/>
    <x v="7"/>
    <s v="Petróleo Bruto"/>
    <x v="5"/>
    <n v="58000"/>
  </r>
  <r>
    <x v="1"/>
    <x v="11"/>
    <x v="5"/>
    <x v="5"/>
    <x v="4"/>
    <x v="298"/>
    <x v="407"/>
    <n v="9"/>
    <x v="1"/>
    <x v="7"/>
    <s v="Diesel"/>
    <x v="5"/>
    <n v="58000"/>
  </r>
  <r>
    <x v="1"/>
    <x v="0"/>
    <x v="7"/>
    <x v="7"/>
    <x v="7"/>
    <x v="299"/>
    <x v="408"/>
    <n v="4"/>
    <x v="0"/>
    <x v="3"/>
    <s v="Louis Vuitton"/>
    <x v="3"/>
    <n v="43000"/>
  </r>
  <r>
    <x v="1"/>
    <x v="4"/>
    <x v="3"/>
    <x v="3"/>
    <x v="5"/>
    <x v="300"/>
    <x v="409"/>
    <n v="6"/>
    <x v="0"/>
    <x v="1"/>
    <s v="HB20 Sense"/>
    <x v="1"/>
    <n v="300"/>
  </r>
  <r>
    <x v="1"/>
    <x v="0"/>
    <x v="3"/>
    <x v="3"/>
    <x v="8"/>
    <x v="301"/>
    <x v="410"/>
    <n v="2"/>
    <x v="1"/>
    <x v="4"/>
    <s v="COROLLA GLI"/>
    <x v="1"/>
    <n v="300"/>
  </r>
  <r>
    <x v="1"/>
    <x v="9"/>
    <x v="6"/>
    <x v="6"/>
    <x v="7"/>
    <x v="302"/>
    <x v="411"/>
    <n v="0"/>
    <x v="1"/>
    <x v="2"/>
    <s v="Neo QLED 8k 75&quot;"/>
    <x v="2"/>
    <n v="1000"/>
  </r>
  <r>
    <x v="1"/>
    <x v="2"/>
    <x v="5"/>
    <x v="5"/>
    <x v="3"/>
    <x v="303"/>
    <x v="412"/>
    <n v="9"/>
    <x v="1"/>
    <x v="6"/>
    <s v="Cross CD (Saveiro)"/>
    <x v="1"/>
    <n v="500"/>
  </r>
  <r>
    <x v="1"/>
    <x v="5"/>
    <x v="0"/>
    <x v="0"/>
    <x v="8"/>
    <x v="304"/>
    <x v="413"/>
    <n v="0"/>
    <x v="0"/>
    <x v="4"/>
    <s v="COROLLA CROSS XR"/>
    <x v="1"/>
    <n v="200"/>
  </r>
  <r>
    <x v="1"/>
    <x v="0"/>
    <x v="0"/>
    <x v="0"/>
    <x v="6"/>
    <x v="305"/>
    <x v="414"/>
    <n v="9"/>
    <x v="1"/>
    <x v="4"/>
    <s v="COROLLA GLI"/>
    <x v="1"/>
    <n v="100"/>
  </r>
  <r>
    <x v="1"/>
    <x v="5"/>
    <x v="1"/>
    <x v="1"/>
    <x v="3"/>
    <x v="215"/>
    <x v="415"/>
    <n v="9"/>
    <x v="0"/>
    <x v="5"/>
    <s v="Serração Portatil"/>
    <x v="4"/>
    <n v="30"/>
  </r>
  <r>
    <x v="1"/>
    <x v="8"/>
    <x v="2"/>
    <x v="2"/>
    <x v="8"/>
    <x v="306"/>
    <x v="416"/>
    <n v="1"/>
    <x v="1"/>
    <x v="4"/>
    <s v="COROLLA CROSS XR"/>
    <x v="1"/>
    <n v="300"/>
  </r>
  <r>
    <x v="1"/>
    <x v="1"/>
    <x v="6"/>
    <x v="6"/>
    <x v="4"/>
    <x v="307"/>
    <x v="417"/>
    <n v="8"/>
    <x v="1"/>
    <x v="0"/>
    <s v="Travesseiro Toque de Pluma"/>
    <x v="0"/>
    <n v="1000"/>
  </r>
  <r>
    <x v="1"/>
    <x v="10"/>
    <x v="2"/>
    <x v="2"/>
    <x v="7"/>
    <x v="308"/>
    <x v="418"/>
    <n v="7"/>
    <x v="1"/>
    <x v="5"/>
    <s v="Miniescavadeira"/>
    <x v="4"/>
    <n v="40"/>
  </r>
  <r>
    <x v="1"/>
    <x v="6"/>
    <x v="2"/>
    <x v="2"/>
    <x v="7"/>
    <x v="309"/>
    <x v="419"/>
    <n v="7"/>
    <x v="1"/>
    <x v="5"/>
    <s v="Ar Condicionado 18000"/>
    <x v="2"/>
    <n v="1500"/>
  </r>
  <r>
    <x v="1"/>
    <x v="0"/>
    <x v="6"/>
    <x v="6"/>
    <x v="7"/>
    <x v="299"/>
    <x v="420"/>
    <n v="5"/>
    <x v="0"/>
    <x v="8"/>
    <s v="Shampoo "/>
    <x v="6"/>
    <n v="830000"/>
  </r>
  <r>
    <x v="1"/>
    <x v="5"/>
    <x v="0"/>
    <x v="0"/>
    <x v="6"/>
    <x v="310"/>
    <x v="421"/>
    <n v="1"/>
    <x v="1"/>
    <x v="5"/>
    <s v="Serração Portatil"/>
    <x v="4"/>
    <n v="30"/>
  </r>
  <r>
    <x v="1"/>
    <x v="6"/>
    <x v="7"/>
    <x v="7"/>
    <x v="1"/>
    <x v="250"/>
    <x v="422"/>
    <n v="8"/>
    <x v="0"/>
    <x v="6"/>
    <s v="Cross CD (Saveiro)"/>
    <x v="1"/>
    <n v="300"/>
  </r>
  <r>
    <x v="1"/>
    <x v="5"/>
    <x v="5"/>
    <x v="5"/>
    <x v="3"/>
    <x v="311"/>
    <x v="423"/>
    <n v="9"/>
    <x v="1"/>
    <x v="6"/>
    <s v="GLI 350 TSI (Jetta)"/>
    <x v="1"/>
    <n v="100"/>
  </r>
  <r>
    <x v="1"/>
    <x v="6"/>
    <x v="7"/>
    <x v="7"/>
    <x v="7"/>
    <x v="312"/>
    <x v="424"/>
    <n v="7"/>
    <x v="0"/>
    <x v="3"/>
    <s v="Guerlain"/>
    <x v="3"/>
    <n v="44000"/>
  </r>
  <r>
    <x v="1"/>
    <x v="6"/>
    <x v="0"/>
    <x v="0"/>
    <x v="6"/>
    <x v="246"/>
    <x v="425"/>
    <n v="0"/>
    <x v="1"/>
    <x v="5"/>
    <s v="Miniescavadeira"/>
    <x v="4"/>
    <n v="40"/>
  </r>
  <r>
    <x v="1"/>
    <x v="9"/>
    <x v="5"/>
    <x v="5"/>
    <x v="8"/>
    <x v="313"/>
    <x v="426"/>
    <n v="4"/>
    <x v="0"/>
    <x v="1"/>
    <s v="Creta Confort"/>
    <x v="1"/>
    <n v="200"/>
  </r>
  <r>
    <x v="1"/>
    <x v="0"/>
    <x v="6"/>
    <x v="6"/>
    <x v="2"/>
    <x v="314"/>
    <x v="427"/>
    <n v="0"/>
    <x v="0"/>
    <x v="2"/>
    <s v="QLED 4k 75&quot;"/>
    <x v="2"/>
    <n v="500"/>
  </r>
  <r>
    <x v="1"/>
    <x v="7"/>
    <x v="2"/>
    <x v="2"/>
    <x v="7"/>
    <x v="315"/>
    <x v="428"/>
    <n v="1"/>
    <x v="0"/>
    <x v="1"/>
    <s v="HB20 Sense"/>
    <x v="1"/>
    <n v="200"/>
  </r>
  <r>
    <x v="1"/>
    <x v="6"/>
    <x v="6"/>
    <x v="6"/>
    <x v="7"/>
    <x v="283"/>
    <x v="429"/>
    <n v="5"/>
    <x v="1"/>
    <x v="3"/>
    <s v="Louis Vuitton"/>
    <x v="3"/>
    <n v="42000"/>
  </r>
  <r>
    <x v="1"/>
    <x v="9"/>
    <x v="5"/>
    <x v="5"/>
    <x v="8"/>
    <x v="316"/>
    <x v="430"/>
    <n v="7"/>
    <x v="0"/>
    <x v="8"/>
    <s v="Shampoo "/>
    <x v="6"/>
    <n v="360000"/>
  </r>
  <r>
    <x v="1"/>
    <x v="4"/>
    <x v="6"/>
    <x v="6"/>
    <x v="2"/>
    <x v="240"/>
    <x v="431"/>
    <n v="6"/>
    <x v="1"/>
    <x v="6"/>
    <s v="Highline 250 TSI (Taos)"/>
    <x v="1"/>
    <n v="500"/>
  </r>
  <r>
    <x v="1"/>
    <x v="10"/>
    <x v="4"/>
    <x v="4"/>
    <x v="1"/>
    <x v="317"/>
    <x v="432"/>
    <n v="10"/>
    <x v="1"/>
    <x v="5"/>
    <s v="Ar Condicionado 18000"/>
    <x v="2"/>
    <n v="1500"/>
  </r>
  <r>
    <x v="1"/>
    <x v="8"/>
    <x v="6"/>
    <x v="6"/>
    <x v="6"/>
    <x v="318"/>
    <x v="433"/>
    <n v="6"/>
    <x v="0"/>
    <x v="1"/>
    <s v="HB20 Vision"/>
    <x v="1"/>
    <n v="200"/>
  </r>
  <r>
    <x v="1"/>
    <x v="1"/>
    <x v="3"/>
    <x v="3"/>
    <x v="6"/>
    <x v="319"/>
    <x v="434"/>
    <n v="2"/>
    <x v="1"/>
    <x v="4"/>
    <s v="HILUX CABINE DUPLA STD POWER PACK"/>
    <x v="1"/>
    <n v="300"/>
  </r>
  <r>
    <x v="1"/>
    <x v="7"/>
    <x v="0"/>
    <x v="0"/>
    <x v="7"/>
    <x v="252"/>
    <x v="435"/>
    <n v="10"/>
    <x v="1"/>
    <x v="2"/>
    <s v="Neo QLED 8k 75&quot;"/>
    <x v="2"/>
    <n v="2500"/>
  </r>
  <r>
    <x v="1"/>
    <x v="0"/>
    <x v="7"/>
    <x v="7"/>
    <x v="3"/>
    <x v="320"/>
    <x v="436"/>
    <n v="6"/>
    <x v="1"/>
    <x v="0"/>
    <s v="Colchão Baby Light D18"/>
    <x v="0"/>
    <n v="2000"/>
  </r>
  <r>
    <x v="1"/>
    <x v="11"/>
    <x v="2"/>
    <x v="2"/>
    <x v="3"/>
    <x v="321"/>
    <x v="437"/>
    <n v="7"/>
    <x v="1"/>
    <x v="7"/>
    <s v="Petróleo Bruto"/>
    <x v="5"/>
    <n v="83000"/>
  </r>
  <r>
    <x v="1"/>
    <x v="7"/>
    <x v="7"/>
    <x v="7"/>
    <x v="5"/>
    <x v="294"/>
    <x v="438"/>
    <n v="2"/>
    <x v="1"/>
    <x v="7"/>
    <s v="Petróleo Bruto"/>
    <x v="5"/>
    <n v="87000"/>
  </r>
  <r>
    <x v="1"/>
    <x v="1"/>
    <x v="1"/>
    <x v="1"/>
    <x v="0"/>
    <x v="265"/>
    <x v="439"/>
    <n v="8"/>
    <x v="0"/>
    <x v="1"/>
    <s v="HB20 Sense"/>
    <x v="1"/>
    <n v="300"/>
  </r>
  <r>
    <x v="1"/>
    <x v="2"/>
    <x v="5"/>
    <x v="5"/>
    <x v="0"/>
    <x v="303"/>
    <x v="440"/>
    <n v="8"/>
    <x v="1"/>
    <x v="4"/>
    <s v="HILUX CABINE DUPLA STD POWER PACK"/>
    <x v="1"/>
    <n v="300"/>
  </r>
  <r>
    <x v="1"/>
    <x v="1"/>
    <x v="4"/>
    <x v="4"/>
    <x v="3"/>
    <x v="225"/>
    <x v="441"/>
    <n v="6"/>
    <x v="0"/>
    <x v="5"/>
    <s v="Miniescavadeira"/>
    <x v="4"/>
    <n v="10"/>
  </r>
  <r>
    <x v="1"/>
    <x v="5"/>
    <x v="3"/>
    <x v="3"/>
    <x v="3"/>
    <x v="322"/>
    <x v="442"/>
    <n v="7"/>
    <x v="0"/>
    <x v="4"/>
    <s v="HILUX CABINE DUPLA STD POWER PACK"/>
    <x v="1"/>
    <n v="200"/>
  </r>
  <r>
    <x v="1"/>
    <x v="3"/>
    <x v="0"/>
    <x v="0"/>
    <x v="7"/>
    <x v="290"/>
    <x v="443"/>
    <n v="4"/>
    <x v="1"/>
    <x v="4"/>
    <s v="COROLLA CROSS XR"/>
    <x v="1"/>
    <n v="100"/>
  </r>
  <r>
    <x v="1"/>
    <x v="0"/>
    <x v="7"/>
    <x v="7"/>
    <x v="0"/>
    <x v="323"/>
    <x v="444"/>
    <n v="8"/>
    <x v="1"/>
    <x v="7"/>
    <s v="Diesel"/>
    <x v="5"/>
    <n v="76000"/>
  </r>
  <r>
    <x v="1"/>
    <x v="8"/>
    <x v="3"/>
    <x v="3"/>
    <x v="8"/>
    <x v="324"/>
    <x v="445"/>
    <n v="6"/>
    <x v="0"/>
    <x v="4"/>
    <s v="HILUX CABINE DUPLA STD POWER PACK"/>
    <x v="1"/>
    <n v="300"/>
  </r>
  <r>
    <x v="1"/>
    <x v="3"/>
    <x v="8"/>
    <x v="8"/>
    <x v="8"/>
    <x v="325"/>
    <x v="446"/>
    <n v="4"/>
    <x v="0"/>
    <x v="6"/>
    <s v="Cross CD (Saveiro)"/>
    <x v="1"/>
    <n v="500"/>
  </r>
  <r>
    <x v="1"/>
    <x v="7"/>
    <x v="6"/>
    <x v="6"/>
    <x v="7"/>
    <x v="293"/>
    <x v="447"/>
    <n v="3"/>
    <x v="1"/>
    <x v="0"/>
    <s v="Escrivaninha Trevalla"/>
    <x v="0"/>
    <n v="1000"/>
  </r>
  <r>
    <x v="1"/>
    <x v="2"/>
    <x v="4"/>
    <x v="4"/>
    <x v="5"/>
    <x v="326"/>
    <x v="448"/>
    <n v="1"/>
    <x v="0"/>
    <x v="5"/>
    <s v="Miniescavadeira"/>
    <x v="4"/>
    <n v="50"/>
  </r>
  <r>
    <x v="1"/>
    <x v="4"/>
    <x v="7"/>
    <x v="7"/>
    <x v="3"/>
    <x v="327"/>
    <x v="449"/>
    <n v="4"/>
    <x v="0"/>
    <x v="5"/>
    <s v="Miniescavadeira"/>
    <x v="4"/>
    <n v="30"/>
  </r>
  <r>
    <x v="1"/>
    <x v="7"/>
    <x v="7"/>
    <x v="7"/>
    <x v="5"/>
    <x v="328"/>
    <x v="450"/>
    <n v="6"/>
    <x v="0"/>
    <x v="4"/>
    <s v="HILUX CABINE DUPLA STD POWER PACK"/>
    <x v="1"/>
    <n v="100"/>
  </r>
  <r>
    <x v="1"/>
    <x v="11"/>
    <x v="2"/>
    <x v="2"/>
    <x v="2"/>
    <x v="329"/>
    <x v="451"/>
    <n v="0"/>
    <x v="1"/>
    <x v="4"/>
    <s v="COROLLA CROSS XR"/>
    <x v="1"/>
    <n v="100"/>
  </r>
  <r>
    <x v="1"/>
    <x v="8"/>
    <x v="1"/>
    <x v="1"/>
    <x v="5"/>
    <x v="220"/>
    <x v="452"/>
    <n v="6"/>
    <x v="0"/>
    <x v="6"/>
    <s v="Cross CD (Saveiro)"/>
    <x v="1"/>
    <n v="200"/>
  </r>
  <r>
    <x v="1"/>
    <x v="5"/>
    <x v="3"/>
    <x v="3"/>
    <x v="3"/>
    <x v="233"/>
    <x v="453"/>
    <n v="3"/>
    <x v="1"/>
    <x v="8"/>
    <s v="Shampoo "/>
    <x v="6"/>
    <n v="560000"/>
  </r>
  <r>
    <x v="1"/>
    <x v="0"/>
    <x v="8"/>
    <x v="8"/>
    <x v="7"/>
    <x v="299"/>
    <x v="454"/>
    <n v="1"/>
    <x v="1"/>
    <x v="2"/>
    <s v="Neo QLED 8k 75&quot;"/>
    <x v="2"/>
    <n v="2000"/>
  </r>
  <r>
    <x v="1"/>
    <x v="11"/>
    <x v="6"/>
    <x v="6"/>
    <x v="8"/>
    <x v="330"/>
    <x v="455"/>
    <n v="6"/>
    <x v="0"/>
    <x v="8"/>
    <s v="Shampoo "/>
    <x v="6"/>
    <n v="460000"/>
  </r>
  <r>
    <x v="1"/>
    <x v="11"/>
    <x v="7"/>
    <x v="7"/>
    <x v="1"/>
    <x v="331"/>
    <x v="456"/>
    <n v="8"/>
    <x v="1"/>
    <x v="4"/>
    <s v="COROLLA CROSS XR"/>
    <x v="1"/>
    <n v="100"/>
  </r>
  <r>
    <x v="1"/>
    <x v="4"/>
    <x v="1"/>
    <x v="1"/>
    <x v="2"/>
    <x v="332"/>
    <x v="457"/>
    <n v="7"/>
    <x v="0"/>
    <x v="5"/>
    <s v="Ar Condicionado 18000"/>
    <x v="2"/>
    <n v="1500"/>
  </r>
  <r>
    <x v="1"/>
    <x v="5"/>
    <x v="0"/>
    <x v="0"/>
    <x v="5"/>
    <x v="214"/>
    <x v="458"/>
    <n v="4"/>
    <x v="0"/>
    <x v="2"/>
    <s v="Crystal UHD 4k 65&quot;"/>
    <x v="2"/>
    <n v="500"/>
  </r>
  <r>
    <x v="1"/>
    <x v="3"/>
    <x v="7"/>
    <x v="7"/>
    <x v="5"/>
    <x v="333"/>
    <x v="459"/>
    <n v="10"/>
    <x v="0"/>
    <x v="1"/>
    <s v="HB20 Vision"/>
    <x v="1"/>
    <n v="200"/>
  </r>
  <r>
    <x v="1"/>
    <x v="6"/>
    <x v="6"/>
    <x v="6"/>
    <x v="8"/>
    <x v="297"/>
    <x v="460"/>
    <n v="8"/>
    <x v="1"/>
    <x v="0"/>
    <s v="Colchão Baby Light D18"/>
    <x v="0"/>
    <n v="4000"/>
  </r>
  <r>
    <x v="1"/>
    <x v="8"/>
    <x v="4"/>
    <x v="4"/>
    <x v="5"/>
    <x v="334"/>
    <x v="461"/>
    <n v="5"/>
    <x v="0"/>
    <x v="4"/>
    <s v="COROLLA GLI"/>
    <x v="1"/>
    <n v="400"/>
  </r>
  <r>
    <x v="1"/>
    <x v="2"/>
    <x v="3"/>
    <x v="3"/>
    <x v="2"/>
    <x v="335"/>
    <x v="462"/>
    <n v="2"/>
    <x v="1"/>
    <x v="0"/>
    <s v="Colchão Baby Light D18"/>
    <x v="0"/>
    <n v="1000"/>
  </r>
  <r>
    <x v="1"/>
    <x v="7"/>
    <x v="5"/>
    <x v="5"/>
    <x v="5"/>
    <x v="315"/>
    <x v="463"/>
    <n v="7"/>
    <x v="1"/>
    <x v="4"/>
    <s v="HILUX CABINE DUPLA STD POWER PACK"/>
    <x v="1"/>
    <n v="400"/>
  </r>
  <r>
    <x v="1"/>
    <x v="5"/>
    <x v="5"/>
    <x v="5"/>
    <x v="0"/>
    <x v="214"/>
    <x v="464"/>
    <n v="6"/>
    <x v="0"/>
    <x v="2"/>
    <s v="Crystal UHD 4k 65&quot;"/>
    <x v="2"/>
    <n v="1000"/>
  </r>
  <r>
    <x v="1"/>
    <x v="7"/>
    <x v="7"/>
    <x v="7"/>
    <x v="5"/>
    <x v="315"/>
    <x v="465"/>
    <n v="8"/>
    <x v="0"/>
    <x v="3"/>
    <s v="Clos Des Lambrys"/>
    <x v="3"/>
    <n v="17000"/>
  </r>
  <r>
    <x v="1"/>
    <x v="0"/>
    <x v="3"/>
    <x v="3"/>
    <x v="0"/>
    <x v="228"/>
    <x v="466"/>
    <n v="10"/>
    <x v="1"/>
    <x v="6"/>
    <s v="Highline 250 TSI (Taos)"/>
    <x v="1"/>
    <n v="500"/>
  </r>
  <r>
    <x v="1"/>
    <x v="7"/>
    <x v="6"/>
    <x v="6"/>
    <x v="8"/>
    <x v="294"/>
    <x v="467"/>
    <n v="6"/>
    <x v="0"/>
    <x v="7"/>
    <s v="Petróleo Bruto"/>
    <x v="5"/>
    <n v="70000"/>
  </r>
  <r>
    <x v="1"/>
    <x v="8"/>
    <x v="3"/>
    <x v="3"/>
    <x v="5"/>
    <x v="336"/>
    <x v="468"/>
    <n v="4"/>
    <x v="1"/>
    <x v="5"/>
    <s v="Serração Portatil"/>
    <x v="4"/>
    <n v="10"/>
  </r>
  <r>
    <x v="1"/>
    <x v="2"/>
    <x v="5"/>
    <x v="5"/>
    <x v="1"/>
    <x v="239"/>
    <x v="469"/>
    <n v="4"/>
    <x v="0"/>
    <x v="4"/>
    <s v="COROLLA CROSS XR"/>
    <x v="1"/>
    <n v="300"/>
  </r>
  <r>
    <x v="1"/>
    <x v="10"/>
    <x v="6"/>
    <x v="6"/>
    <x v="2"/>
    <x v="337"/>
    <x v="470"/>
    <n v="9"/>
    <x v="1"/>
    <x v="3"/>
    <s v="Clos Des Lambrys"/>
    <x v="3"/>
    <n v="50000"/>
  </r>
  <r>
    <x v="1"/>
    <x v="6"/>
    <x v="3"/>
    <x v="3"/>
    <x v="6"/>
    <x v="286"/>
    <x v="471"/>
    <n v="10"/>
    <x v="1"/>
    <x v="7"/>
    <s v="Petróleo Bruto"/>
    <x v="5"/>
    <n v="82000"/>
  </r>
  <r>
    <x v="1"/>
    <x v="6"/>
    <x v="1"/>
    <x v="1"/>
    <x v="8"/>
    <x v="338"/>
    <x v="472"/>
    <n v="8"/>
    <x v="0"/>
    <x v="7"/>
    <s v="Gasolina"/>
    <x v="5"/>
    <n v="99000"/>
  </r>
  <r>
    <x v="1"/>
    <x v="9"/>
    <x v="5"/>
    <x v="5"/>
    <x v="6"/>
    <x v="339"/>
    <x v="473"/>
    <n v="5"/>
    <x v="1"/>
    <x v="1"/>
    <s v="HB20 Vision"/>
    <x v="1"/>
    <n v="400"/>
  </r>
  <r>
    <x v="1"/>
    <x v="7"/>
    <x v="6"/>
    <x v="6"/>
    <x v="8"/>
    <x v="252"/>
    <x v="474"/>
    <n v="7"/>
    <x v="0"/>
    <x v="4"/>
    <s v="COROLLA GLI"/>
    <x v="1"/>
    <n v="400"/>
  </r>
  <r>
    <x v="1"/>
    <x v="11"/>
    <x v="7"/>
    <x v="7"/>
    <x v="2"/>
    <x v="340"/>
    <x v="475"/>
    <n v="1"/>
    <x v="1"/>
    <x v="2"/>
    <s v="Crystal UHD 4k 65&quot;"/>
    <x v="2"/>
    <n v="1000"/>
  </r>
  <r>
    <x v="1"/>
    <x v="7"/>
    <x v="0"/>
    <x v="0"/>
    <x v="5"/>
    <x v="276"/>
    <x v="476"/>
    <n v="1"/>
    <x v="1"/>
    <x v="3"/>
    <s v="Louis Vuitton"/>
    <x v="3"/>
    <n v="38000"/>
  </r>
  <r>
    <x v="1"/>
    <x v="11"/>
    <x v="0"/>
    <x v="0"/>
    <x v="7"/>
    <x v="341"/>
    <x v="477"/>
    <n v="6"/>
    <x v="0"/>
    <x v="5"/>
    <s v="Ar Condicionado 18000"/>
    <x v="2"/>
    <n v="1500"/>
  </r>
  <r>
    <x v="1"/>
    <x v="7"/>
    <x v="3"/>
    <x v="3"/>
    <x v="6"/>
    <x v="342"/>
    <x v="478"/>
    <n v="10"/>
    <x v="1"/>
    <x v="0"/>
    <s v="Escrivaninha Trevalla"/>
    <x v="0"/>
    <n v="4000"/>
  </r>
  <r>
    <x v="1"/>
    <x v="2"/>
    <x v="6"/>
    <x v="6"/>
    <x v="1"/>
    <x v="256"/>
    <x v="479"/>
    <n v="8"/>
    <x v="1"/>
    <x v="0"/>
    <s v="Colchão Baby Light D18"/>
    <x v="0"/>
    <n v="2000"/>
  </r>
  <r>
    <x v="1"/>
    <x v="1"/>
    <x v="1"/>
    <x v="1"/>
    <x v="5"/>
    <x v="265"/>
    <x v="480"/>
    <n v="2"/>
    <x v="0"/>
    <x v="4"/>
    <s v="COROLLA GLI"/>
    <x v="1"/>
    <n v="400"/>
  </r>
  <r>
    <x v="1"/>
    <x v="9"/>
    <x v="2"/>
    <x v="2"/>
    <x v="1"/>
    <x v="343"/>
    <x v="481"/>
    <n v="4"/>
    <x v="1"/>
    <x v="4"/>
    <s v="HILUX CABINE DUPLA STD POWER PACK"/>
    <x v="1"/>
    <n v="100"/>
  </r>
  <r>
    <x v="1"/>
    <x v="0"/>
    <x v="4"/>
    <x v="4"/>
    <x v="5"/>
    <x v="344"/>
    <x v="482"/>
    <n v="0"/>
    <x v="1"/>
    <x v="6"/>
    <s v="Highline 250 TSI (Taos)"/>
    <x v="1"/>
    <n v="200"/>
  </r>
  <r>
    <x v="1"/>
    <x v="2"/>
    <x v="3"/>
    <x v="3"/>
    <x v="5"/>
    <x v="335"/>
    <x v="483"/>
    <n v="2"/>
    <x v="0"/>
    <x v="6"/>
    <s v="Cross CD (Saveiro)"/>
    <x v="1"/>
    <n v="100"/>
  </r>
  <r>
    <x v="1"/>
    <x v="5"/>
    <x v="2"/>
    <x v="2"/>
    <x v="5"/>
    <x v="345"/>
    <x v="484"/>
    <n v="8"/>
    <x v="1"/>
    <x v="7"/>
    <s v="Gasolina"/>
    <x v="5"/>
    <n v="63000"/>
  </r>
  <r>
    <x v="1"/>
    <x v="6"/>
    <x v="5"/>
    <x v="5"/>
    <x v="1"/>
    <x v="346"/>
    <x v="485"/>
    <n v="7"/>
    <x v="1"/>
    <x v="4"/>
    <s v="COROLLA GLI"/>
    <x v="1"/>
    <n v="400"/>
  </r>
  <r>
    <x v="1"/>
    <x v="6"/>
    <x v="0"/>
    <x v="0"/>
    <x v="8"/>
    <x v="338"/>
    <x v="486"/>
    <n v="4"/>
    <x v="1"/>
    <x v="3"/>
    <s v="Louis Vuitton"/>
    <x v="3"/>
    <n v="14000"/>
  </r>
  <r>
    <x v="1"/>
    <x v="7"/>
    <x v="5"/>
    <x v="5"/>
    <x v="0"/>
    <x v="264"/>
    <x v="487"/>
    <n v="5"/>
    <x v="1"/>
    <x v="6"/>
    <s v="Highline 250 TSI (Taos)"/>
    <x v="1"/>
    <n v="200"/>
  </r>
  <r>
    <x v="1"/>
    <x v="5"/>
    <x v="4"/>
    <x v="4"/>
    <x v="6"/>
    <x v="347"/>
    <x v="488"/>
    <n v="7"/>
    <x v="1"/>
    <x v="5"/>
    <s v="Miniescavadeira"/>
    <x v="4"/>
    <n v="40"/>
  </r>
  <r>
    <x v="1"/>
    <x v="2"/>
    <x v="5"/>
    <x v="5"/>
    <x v="6"/>
    <x v="223"/>
    <x v="489"/>
    <n v="4"/>
    <x v="1"/>
    <x v="5"/>
    <s v="Serração Portatil"/>
    <x v="4"/>
    <n v="30"/>
  </r>
  <r>
    <x v="1"/>
    <x v="5"/>
    <x v="2"/>
    <x v="2"/>
    <x v="4"/>
    <x v="348"/>
    <x v="490"/>
    <n v="10"/>
    <x v="1"/>
    <x v="3"/>
    <s v="Louis Vuitton"/>
    <x v="3"/>
    <n v="20000"/>
  </r>
  <r>
    <x v="1"/>
    <x v="1"/>
    <x v="0"/>
    <x v="0"/>
    <x v="1"/>
    <x v="349"/>
    <x v="491"/>
    <n v="6"/>
    <x v="0"/>
    <x v="4"/>
    <s v="COROLLA GLI"/>
    <x v="1"/>
    <n v="400"/>
  </r>
  <r>
    <x v="1"/>
    <x v="11"/>
    <x v="2"/>
    <x v="2"/>
    <x v="3"/>
    <x v="298"/>
    <x v="492"/>
    <n v="6"/>
    <x v="0"/>
    <x v="1"/>
    <s v="HB20 Sense"/>
    <x v="1"/>
    <n v="500"/>
  </r>
  <r>
    <x v="1"/>
    <x v="4"/>
    <x v="3"/>
    <x v="3"/>
    <x v="4"/>
    <x v="350"/>
    <x v="493"/>
    <n v="4"/>
    <x v="1"/>
    <x v="0"/>
    <s v="Colchão Baby Light D18"/>
    <x v="0"/>
    <n v="4000"/>
  </r>
  <r>
    <x v="1"/>
    <x v="2"/>
    <x v="3"/>
    <x v="3"/>
    <x v="5"/>
    <x v="223"/>
    <x v="494"/>
    <n v="7"/>
    <x v="0"/>
    <x v="6"/>
    <s v="GLI 350 TSI (Jetta)"/>
    <x v="1"/>
    <n v="300"/>
  </r>
  <r>
    <x v="1"/>
    <x v="4"/>
    <x v="8"/>
    <x v="8"/>
    <x v="8"/>
    <x v="351"/>
    <x v="495"/>
    <n v="1"/>
    <x v="1"/>
    <x v="7"/>
    <s v="Petróleo Bruto"/>
    <x v="5"/>
    <n v="68000"/>
  </r>
  <r>
    <x v="1"/>
    <x v="6"/>
    <x v="6"/>
    <x v="6"/>
    <x v="7"/>
    <x v="352"/>
    <x v="496"/>
    <n v="1"/>
    <x v="0"/>
    <x v="7"/>
    <s v="Gasolina"/>
    <x v="5"/>
    <n v="59000"/>
  </r>
  <r>
    <x v="1"/>
    <x v="10"/>
    <x v="3"/>
    <x v="3"/>
    <x v="5"/>
    <x v="229"/>
    <x v="497"/>
    <n v="7"/>
    <x v="0"/>
    <x v="2"/>
    <s v="Crystal UHD 4k 65&quot;"/>
    <x v="2"/>
    <n v="2000"/>
  </r>
  <r>
    <x v="1"/>
    <x v="3"/>
    <x v="4"/>
    <x v="4"/>
    <x v="7"/>
    <x v="353"/>
    <x v="498"/>
    <n v="8"/>
    <x v="0"/>
    <x v="6"/>
    <s v="Cross CD (Saveiro)"/>
    <x v="1"/>
    <n v="300"/>
  </r>
  <r>
    <x v="1"/>
    <x v="2"/>
    <x v="5"/>
    <x v="5"/>
    <x v="5"/>
    <x v="354"/>
    <x v="499"/>
    <n v="8"/>
    <x v="0"/>
    <x v="1"/>
    <s v="HB20 Vision"/>
    <x v="1"/>
    <n v="200"/>
  </r>
  <r>
    <x v="1"/>
    <x v="2"/>
    <x v="0"/>
    <x v="0"/>
    <x v="1"/>
    <x v="292"/>
    <x v="500"/>
    <n v="5"/>
    <x v="1"/>
    <x v="0"/>
    <s v="Travesseiro Toque de Pluma"/>
    <x v="0"/>
    <n v="5000"/>
  </r>
  <r>
    <x v="1"/>
    <x v="3"/>
    <x v="0"/>
    <x v="0"/>
    <x v="5"/>
    <x v="353"/>
    <x v="501"/>
    <n v="0"/>
    <x v="1"/>
    <x v="1"/>
    <s v="HB20 Vision"/>
    <x v="1"/>
    <n v="200"/>
  </r>
  <r>
    <x v="1"/>
    <x v="4"/>
    <x v="7"/>
    <x v="7"/>
    <x v="5"/>
    <x v="332"/>
    <x v="502"/>
    <n v="8"/>
    <x v="0"/>
    <x v="1"/>
    <s v="HB20 Sense"/>
    <x v="1"/>
    <n v="300"/>
  </r>
  <r>
    <x v="1"/>
    <x v="6"/>
    <x v="7"/>
    <x v="7"/>
    <x v="2"/>
    <x v="346"/>
    <x v="503"/>
    <n v="1"/>
    <x v="0"/>
    <x v="7"/>
    <s v="Petróleo Bruto"/>
    <x v="5"/>
    <n v="97000"/>
  </r>
  <r>
    <x v="1"/>
    <x v="3"/>
    <x v="6"/>
    <x v="6"/>
    <x v="7"/>
    <x v="355"/>
    <x v="504"/>
    <n v="7"/>
    <x v="0"/>
    <x v="3"/>
    <s v="Clos Des Lambrys"/>
    <x v="3"/>
    <n v="10000"/>
  </r>
  <r>
    <x v="1"/>
    <x v="10"/>
    <x v="1"/>
    <x v="1"/>
    <x v="3"/>
    <x v="356"/>
    <x v="505"/>
    <n v="3"/>
    <x v="1"/>
    <x v="1"/>
    <s v="HB20 Vision"/>
    <x v="1"/>
    <n v="200"/>
  </r>
  <r>
    <x v="1"/>
    <x v="7"/>
    <x v="7"/>
    <x v="7"/>
    <x v="0"/>
    <x v="222"/>
    <x v="506"/>
    <n v="5"/>
    <x v="1"/>
    <x v="0"/>
    <s v="Escrivaninha Trevalla"/>
    <x v="0"/>
    <n v="3000"/>
  </r>
  <r>
    <x v="1"/>
    <x v="2"/>
    <x v="0"/>
    <x v="0"/>
    <x v="2"/>
    <x v="239"/>
    <x v="507"/>
    <n v="1"/>
    <x v="0"/>
    <x v="1"/>
    <s v="HB20 Vision"/>
    <x v="1"/>
    <n v="400"/>
  </r>
  <r>
    <x v="1"/>
    <x v="4"/>
    <x v="4"/>
    <x v="4"/>
    <x v="7"/>
    <x v="357"/>
    <x v="508"/>
    <n v="1"/>
    <x v="0"/>
    <x v="3"/>
    <s v="Guerlain"/>
    <x v="3"/>
    <n v="14000"/>
  </r>
  <r>
    <x v="1"/>
    <x v="9"/>
    <x v="1"/>
    <x v="1"/>
    <x v="8"/>
    <x v="269"/>
    <x v="509"/>
    <n v="8"/>
    <x v="1"/>
    <x v="7"/>
    <s v="Gasolina"/>
    <x v="5"/>
    <n v="86000"/>
  </r>
  <r>
    <x v="1"/>
    <x v="11"/>
    <x v="1"/>
    <x v="1"/>
    <x v="7"/>
    <x v="358"/>
    <x v="510"/>
    <n v="3"/>
    <x v="0"/>
    <x v="1"/>
    <s v="Creta Confort"/>
    <x v="1"/>
    <n v="100"/>
  </r>
  <r>
    <x v="1"/>
    <x v="9"/>
    <x v="4"/>
    <x v="4"/>
    <x v="5"/>
    <x v="259"/>
    <x v="511"/>
    <n v="0"/>
    <x v="0"/>
    <x v="0"/>
    <s v="Escrivaninha Trevalla"/>
    <x v="0"/>
    <n v="1000"/>
  </r>
  <r>
    <x v="1"/>
    <x v="11"/>
    <x v="2"/>
    <x v="2"/>
    <x v="3"/>
    <x v="359"/>
    <x v="512"/>
    <n v="4"/>
    <x v="0"/>
    <x v="6"/>
    <s v="Cross CD (Saveiro)"/>
    <x v="1"/>
    <n v="300"/>
  </r>
  <r>
    <x v="1"/>
    <x v="1"/>
    <x v="7"/>
    <x v="7"/>
    <x v="3"/>
    <x v="360"/>
    <x v="513"/>
    <n v="6"/>
    <x v="0"/>
    <x v="3"/>
    <s v="Louis Vuitton"/>
    <x v="3"/>
    <n v="36000"/>
  </r>
  <r>
    <x v="1"/>
    <x v="7"/>
    <x v="4"/>
    <x v="4"/>
    <x v="5"/>
    <x v="315"/>
    <x v="514"/>
    <n v="1"/>
    <x v="0"/>
    <x v="5"/>
    <s v="Serração Portatil"/>
    <x v="4"/>
    <n v="30"/>
  </r>
  <r>
    <x v="1"/>
    <x v="0"/>
    <x v="6"/>
    <x v="6"/>
    <x v="3"/>
    <x v="361"/>
    <x v="515"/>
    <n v="4"/>
    <x v="0"/>
    <x v="2"/>
    <s v="Neo QLED 8k 75&quot;"/>
    <x v="2"/>
    <n v="1500"/>
  </r>
  <r>
    <x v="1"/>
    <x v="5"/>
    <x v="5"/>
    <x v="5"/>
    <x v="1"/>
    <x v="362"/>
    <x v="516"/>
    <n v="9"/>
    <x v="1"/>
    <x v="3"/>
    <s v="Guerlain"/>
    <x v="3"/>
    <n v="25000"/>
  </r>
  <r>
    <x v="1"/>
    <x v="11"/>
    <x v="7"/>
    <x v="7"/>
    <x v="0"/>
    <x v="363"/>
    <x v="517"/>
    <n v="2"/>
    <x v="0"/>
    <x v="5"/>
    <s v="Serração Portatil"/>
    <x v="4"/>
    <n v="50"/>
  </r>
  <r>
    <x v="1"/>
    <x v="0"/>
    <x v="0"/>
    <x v="0"/>
    <x v="2"/>
    <x v="228"/>
    <x v="518"/>
    <n v="6"/>
    <x v="1"/>
    <x v="3"/>
    <s v="Guerlain"/>
    <x v="3"/>
    <n v="33000"/>
  </r>
  <r>
    <x v="1"/>
    <x v="2"/>
    <x v="7"/>
    <x v="7"/>
    <x v="7"/>
    <x v="256"/>
    <x v="519"/>
    <n v="7"/>
    <x v="1"/>
    <x v="4"/>
    <s v="COROLLA CROSS XR"/>
    <x v="1"/>
    <n v="300"/>
  </r>
  <r>
    <x v="1"/>
    <x v="3"/>
    <x v="3"/>
    <x v="3"/>
    <x v="0"/>
    <x v="355"/>
    <x v="520"/>
    <n v="2"/>
    <x v="0"/>
    <x v="1"/>
    <s v="Creta Confort"/>
    <x v="1"/>
    <n v="500"/>
  </r>
  <r>
    <x v="1"/>
    <x v="4"/>
    <x v="6"/>
    <x v="6"/>
    <x v="7"/>
    <x v="327"/>
    <x v="521"/>
    <n v="7"/>
    <x v="0"/>
    <x v="5"/>
    <s v="Miniescavadeira"/>
    <x v="4"/>
    <n v="30"/>
  </r>
  <r>
    <x v="1"/>
    <x v="11"/>
    <x v="6"/>
    <x v="6"/>
    <x v="6"/>
    <x v="364"/>
    <x v="522"/>
    <n v="7"/>
    <x v="0"/>
    <x v="7"/>
    <s v="Gasolina"/>
    <x v="5"/>
    <n v="59000"/>
  </r>
  <r>
    <x v="1"/>
    <x v="8"/>
    <x v="0"/>
    <x v="0"/>
    <x v="0"/>
    <x v="318"/>
    <x v="523"/>
    <n v="7"/>
    <x v="1"/>
    <x v="5"/>
    <s v="Serração Portatil"/>
    <x v="4"/>
    <n v="10"/>
  </r>
  <r>
    <x v="1"/>
    <x v="3"/>
    <x v="0"/>
    <x v="0"/>
    <x v="0"/>
    <x v="353"/>
    <x v="524"/>
    <n v="7"/>
    <x v="1"/>
    <x v="0"/>
    <s v="Travesseiro Toque de Pluma"/>
    <x v="0"/>
    <n v="4000"/>
  </r>
  <r>
    <x v="1"/>
    <x v="8"/>
    <x v="3"/>
    <x v="3"/>
    <x v="3"/>
    <x v="365"/>
    <x v="525"/>
    <n v="9"/>
    <x v="0"/>
    <x v="6"/>
    <s v="Cross CD (Saveiro)"/>
    <x v="1"/>
    <n v="500"/>
  </r>
  <r>
    <x v="1"/>
    <x v="5"/>
    <x v="8"/>
    <x v="8"/>
    <x v="6"/>
    <x v="322"/>
    <x v="526"/>
    <n v="1"/>
    <x v="1"/>
    <x v="3"/>
    <s v="Louis Vuitton"/>
    <x v="3"/>
    <n v="25000"/>
  </r>
  <r>
    <x v="1"/>
    <x v="7"/>
    <x v="0"/>
    <x v="0"/>
    <x v="8"/>
    <x v="366"/>
    <x v="527"/>
    <n v="2"/>
    <x v="1"/>
    <x v="0"/>
    <s v="Colchão Baby Light D18"/>
    <x v="0"/>
    <n v="2000"/>
  </r>
  <r>
    <x v="1"/>
    <x v="10"/>
    <x v="8"/>
    <x v="8"/>
    <x v="2"/>
    <x v="367"/>
    <x v="528"/>
    <n v="3"/>
    <x v="0"/>
    <x v="2"/>
    <s v="QLED 4k 75&quot;"/>
    <x v="2"/>
    <n v="500"/>
  </r>
  <r>
    <x v="1"/>
    <x v="6"/>
    <x v="7"/>
    <x v="7"/>
    <x v="0"/>
    <x v="253"/>
    <x v="529"/>
    <n v="0"/>
    <x v="0"/>
    <x v="3"/>
    <s v="Guerlain"/>
    <x v="3"/>
    <n v="30000"/>
  </r>
  <r>
    <x v="1"/>
    <x v="9"/>
    <x v="2"/>
    <x v="2"/>
    <x v="2"/>
    <x v="368"/>
    <x v="530"/>
    <n v="3"/>
    <x v="0"/>
    <x v="2"/>
    <s v="QLED 4k 75&quot;"/>
    <x v="2"/>
    <n v="1500"/>
  </r>
  <r>
    <x v="1"/>
    <x v="2"/>
    <x v="6"/>
    <x v="6"/>
    <x v="2"/>
    <x v="244"/>
    <x v="531"/>
    <n v="3"/>
    <x v="0"/>
    <x v="0"/>
    <s v="Escrivaninha Trevalla"/>
    <x v="0"/>
    <n v="1000"/>
  </r>
  <r>
    <x v="1"/>
    <x v="9"/>
    <x v="2"/>
    <x v="2"/>
    <x v="1"/>
    <x v="369"/>
    <x v="532"/>
    <n v="3"/>
    <x v="0"/>
    <x v="5"/>
    <s v="Serração Portatil"/>
    <x v="4"/>
    <n v="50"/>
  </r>
  <r>
    <x v="1"/>
    <x v="10"/>
    <x v="1"/>
    <x v="1"/>
    <x v="1"/>
    <x v="370"/>
    <x v="533"/>
    <n v="4"/>
    <x v="0"/>
    <x v="3"/>
    <s v="Louis Vuitton"/>
    <x v="3"/>
    <n v="37000"/>
  </r>
  <r>
    <x v="1"/>
    <x v="6"/>
    <x v="7"/>
    <x v="7"/>
    <x v="7"/>
    <x v="371"/>
    <x v="534"/>
    <n v="5"/>
    <x v="0"/>
    <x v="6"/>
    <s v="GLI 350 TSI (Jetta)"/>
    <x v="1"/>
    <n v="400"/>
  </r>
  <r>
    <x v="1"/>
    <x v="3"/>
    <x v="5"/>
    <x v="5"/>
    <x v="6"/>
    <x v="249"/>
    <x v="535"/>
    <n v="3"/>
    <x v="1"/>
    <x v="4"/>
    <s v="COROLLA GLI"/>
    <x v="1"/>
    <n v="400"/>
  </r>
  <r>
    <x v="1"/>
    <x v="7"/>
    <x v="1"/>
    <x v="1"/>
    <x v="8"/>
    <x v="241"/>
    <x v="536"/>
    <n v="2"/>
    <x v="1"/>
    <x v="1"/>
    <s v="Creta Confort"/>
    <x v="1"/>
    <n v="400"/>
  </r>
  <r>
    <x v="1"/>
    <x v="2"/>
    <x v="7"/>
    <x v="7"/>
    <x v="6"/>
    <x v="372"/>
    <x v="537"/>
    <n v="8"/>
    <x v="0"/>
    <x v="1"/>
    <s v="HB20 Sense"/>
    <x v="1"/>
    <n v="300"/>
  </r>
  <r>
    <x v="1"/>
    <x v="3"/>
    <x v="4"/>
    <x v="4"/>
    <x v="7"/>
    <x v="373"/>
    <x v="538"/>
    <n v="9"/>
    <x v="1"/>
    <x v="7"/>
    <s v="Gasolina"/>
    <x v="5"/>
    <n v="51000"/>
  </r>
  <r>
    <x v="1"/>
    <x v="5"/>
    <x v="7"/>
    <x v="7"/>
    <x v="5"/>
    <x v="233"/>
    <x v="539"/>
    <n v="4"/>
    <x v="0"/>
    <x v="1"/>
    <s v="HB20 Vision"/>
    <x v="1"/>
    <n v="200"/>
  </r>
  <r>
    <x v="1"/>
    <x v="4"/>
    <x v="1"/>
    <x v="1"/>
    <x v="2"/>
    <x v="374"/>
    <x v="540"/>
    <n v="8"/>
    <x v="1"/>
    <x v="1"/>
    <s v="Creta Confort"/>
    <x v="1"/>
    <n v="100"/>
  </r>
  <r>
    <x v="1"/>
    <x v="3"/>
    <x v="3"/>
    <x v="3"/>
    <x v="0"/>
    <x v="375"/>
    <x v="541"/>
    <n v="10"/>
    <x v="0"/>
    <x v="1"/>
    <s v="HB20 Sense"/>
    <x v="1"/>
    <n v="400"/>
  </r>
  <r>
    <x v="1"/>
    <x v="10"/>
    <x v="7"/>
    <x v="7"/>
    <x v="4"/>
    <x v="376"/>
    <x v="542"/>
    <n v="3"/>
    <x v="0"/>
    <x v="6"/>
    <s v="GLI 350 TSI (Jetta)"/>
    <x v="1"/>
    <n v="400"/>
  </r>
  <r>
    <x v="1"/>
    <x v="10"/>
    <x v="1"/>
    <x v="1"/>
    <x v="7"/>
    <x v="377"/>
    <x v="543"/>
    <n v="2"/>
    <x v="1"/>
    <x v="5"/>
    <s v="Ar Condicionado 18000"/>
    <x v="2"/>
    <n v="1000"/>
  </r>
  <r>
    <x v="1"/>
    <x v="3"/>
    <x v="2"/>
    <x v="2"/>
    <x v="1"/>
    <x v="378"/>
    <x v="544"/>
    <n v="8"/>
    <x v="0"/>
    <x v="7"/>
    <s v="Gasolina"/>
    <x v="5"/>
    <n v="78000"/>
  </r>
  <r>
    <x v="1"/>
    <x v="8"/>
    <x v="5"/>
    <x v="5"/>
    <x v="1"/>
    <x v="248"/>
    <x v="545"/>
    <n v="9"/>
    <x v="1"/>
    <x v="0"/>
    <s v="Escrivaninha Trevalla"/>
    <x v="0"/>
    <n v="4000"/>
  </r>
  <r>
    <x v="1"/>
    <x v="8"/>
    <x v="5"/>
    <x v="5"/>
    <x v="5"/>
    <x v="379"/>
    <x v="546"/>
    <n v="4"/>
    <x v="1"/>
    <x v="4"/>
    <s v="COROLLA CROSS XR"/>
    <x v="1"/>
    <n v="400"/>
  </r>
  <r>
    <x v="1"/>
    <x v="8"/>
    <x v="6"/>
    <x v="6"/>
    <x v="0"/>
    <x v="380"/>
    <x v="547"/>
    <n v="4"/>
    <x v="1"/>
    <x v="3"/>
    <s v="Clos Des Lambrys"/>
    <x v="3"/>
    <n v="41000"/>
  </r>
  <r>
    <x v="1"/>
    <x v="3"/>
    <x v="8"/>
    <x v="8"/>
    <x v="5"/>
    <x v="217"/>
    <x v="548"/>
    <n v="8"/>
    <x v="1"/>
    <x v="2"/>
    <s v="Neo QLED 8k 75&quot;"/>
    <x v="2"/>
    <n v="1500"/>
  </r>
  <r>
    <x v="1"/>
    <x v="8"/>
    <x v="0"/>
    <x v="0"/>
    <x v="0"/>
    <x v="381"/>
    <x v="549"/>
    <n v="2"/>
    <x v="0"/>
    <x v="1"/>
    <s v="HB20 Sense"/>
    <x v="1"/>
    <n v="200"/>
  </r>
  <r>
    <x v="1"/>
    <x v="7"/>
    <x v="1"/>
    <x v="1"/>
    <x v="0"/>
    <x v="315"/>
    <x v="550"/>
    <n v="5"/>
    <x v="1"/>
    <x v="3"/>
    <s v="Clos Des Lambrys"/>
    <x v="3"/>
    <n v="35000"/>
  </r>
  <r>
    <x v="1"/>
    <x v="4"/>
    <x v="6"/>
    <x v="6"/>
    <x v="0"/>
    <x v="382"/>
    <x v="551"/>
    <n v="3"/>
    <x v="0"/>
    <x v="1"/>
    <s v="Creta Confort"/>
    <x v="1"/>
    <n v="500"/>
  </r>
  <r>
    <x v="1"/>
    <x v="2"/>
    <x v="6"/>
    <x v="6"/>
    <x v="0"/>
    <x v="205"/>
    <x v="552"/>
    <n v="7"/>
    <x v="1"/>
    <x v="6"/>
    <s v="Highline 250 TSI (Taos)"/>
    <x v="1"/>
    <n v="200"/>
  </r>
  <r>
    <x v="1"/>
    <x v="3"/>
    <x v="0"/>
    <x v="0"/>
    <x v="5"/>
    <x v="355"/>
    <x v="553"/>
    <n v="2"/>
    <x v="0"/>
    <x v="4"/>
    <s v="HILUX CABINE DUPLA STD POWER PACK"/>
    <x v="1"/>
    <n v="200"/>
  </r>
  <r>
    <x v="1"/>
    <x v="11"/>
    <x v="2"/>
    <x v="2"/>
    <x v="7"/>
    <x v="383"/>
    <x v="554"/>
    <n v="5"/>
    <x v="1"/>
    <x v="1"/>
    <s v="Creta Confort"/>
    <x v="1"/>
    <n v="200"/>
  </r>
  <r>
    <x v="1"/>
    <x v="0"/>
    <x v="3"/>
    <x v="3"/>
    <x v="5"/>
    <x v="384"/>
    <x v="555"/>
    <n v="8"/>
    <x v="1"/>
    <x v="2"/>
    <s v="Crystal UHD 4k 65&quot;"/>
    <x v="2"/>
    <n v="1500"/>
  </r>
  <r>
    <x v="1"/>
    <x v="8"/>
    <x v="1"/>
    <x v="1"/>
    <x v="8"/>
    <x v="208"/>
    <x v="556"/>
    <n v="3"/>
    <x v="1"/>
    <x v="6"/>
    <s v="Highline 250 TSI (Taos)"/>
    <x v="1"/>
    <n v="400"/>
  </r>
  <r>
    <x v="1"/>
    <x v="1"/>
    <x v="7"/>
    <x v="7"/>
    <x v="4"/>
    <x v="307"/>
    <x v="557"/>
    <n v="5"/>
    <x v="1"/>
    <x v="1"/>
    <s v="Creta Confort"/>
    <x v="1"/>
    <n v="200"/>
  </r>
  <r>
    <x v="1"/>
    <x v="11"/>
    <x v="1"/>
    <x v="1"/>
    <x v="8"/>
    <x v="385"/>
    <x v="558"/>
    <n v="1"/>
    <x v="1"/>
    <x v="1"/>
    <s v="HB20 Sense"/>
    <x v="1"/>
    <n v="400"/>
  </r>
  <r>
    <x v="1"/>
    <x v="0"/>
    <x v="5"/>
    <x v="5"/>
    <x v="3"/>
    <x v="299"/>
    <x v="559"/>
    <n v="9"/>
    <x v="1"/>
    <x v="4"/>
    <s v="COROLLA GLI"/>
    <x v="1"/>
    <n v="100"/>
  </r>
  <r>
    <x v="1"/>
    <x v="4"/>
    <x v="1"/>
    <x v="1"/>
    <x v="7"/>
    <x v="300"/>
    <x v="560"/>
    <n v="8"/>
    <x v="0"/>
    <x v="3"/>
    <s v="Guerlain"/>
    <x v="3"/>
    <n v="36000"/>
  </r>
  <r>
    <x v="1"/>
    <x v="3"/>
    <x v="0"/>
    <x v="0"/>
    <x v="1"/>
    <x v="386"/>
    <x v="561"/>
    <n v="9"/>
    <x v="1"/>
    <x v="3"/>
    <s v="Louis Vuitton"/>
    <x v="3"/>
    <n v="19000"/>
  </r>
  <r>
    <x v="1"/>
    <x v="4"/>
    <x v="7"/>
    <x v="7"/>
    <x v="7"/>
    <x v="387"/>
    <x v="562"/>
    <n v="5"/>
    <x v="0"/>
    <x v="1"/>
    <s v="HB20 Vision"/>
    <x v="1"/>
    <n v="300"/>
  </r>
  <r>
    <x v="1"/>
    <x v="5"/>
    <x v="5"/>
    <x v="5"/>
    <x v="3"/>
    <x v="388"/>
    <x v="563"/>
    <n v="4"/>
    <x v="1"/>
    <x v="2"/>
    <s v="Crystal UHD 4k 65&quot;"/>
    <x v="2"/>
    <n v="2000"/>
  </r>
  <r>
    <x v="1"/>
    <x v="9"/>
    <x v="3"/>
    <x v="3"/>
    <x v="5"/>
    <x v="287"/>
    <x v="564"/>
    <n v="3"/>
    <x v="1"/>
    <x v="7"/>
    <s v="Petróleo Bruto"/>
    <x v="5"/>
    <n v="80000"/>
  </r>
  <r>
    <x v="1"/>
    <x v="8"/>
    <x v="1"/>
    <x v="1"/>
    <x v="8"/>
    <x v="296"/>
    <x v="565"/>
    <n v="1"/>
    <x v="1"/>
    <x v="1"/>
    <s v="HB20 Sense"/>
    <x v="1"/>
    <n v="500"/>
  </r>
  <r>
    <x v="1"/>
    <x v="3"/>
    <x v="6"/>
    <x v="6"/>
    <x v="6"/>
    <x v="389"/>
    <x v="566"/>
    <n v="3"/>
    <x v="1"/>
    <x v="5"/>
    <s v="Miniescavadeira"/>
    <x v="4"/>
    <n v="10"/>
  </r>
  <r>
    <x v="1"/>
    <x v="1"/>
    <x v="0"/>
    <x v="0"/>
    <x v="5"/>
    <x v="268"/>
    <x v="567"/>
    <n v="4"/>
    <x v="1"/>
    <x v="5"/>
    <s v="Ar Condicionado 18000"/>
    <x v="2"/>
    <n v="1000"/>
  </r>
  <r>
    <x v="1"/>
    <x v="0"/>
    <x v="1"/>
    <x v="1"/>
    <x v="3"/>
    <x v="390"/>
    <x v="568"/>
    <n v="3"/>
    <x v="1"/>
    <x v="0"/>
    <s v="Escrivaninha Trevalla"/>
    <x v="0"/>
    <n v="5000"/>
  </r>
  <r>
    <x v="1"/>
    <x v="4"/>
    <x v="8"/>
    <x v="8"/>
    <x v="8"/>
    <x v="300"/>
    <x v="569"/>
    <n v="2"/>
    <x v="1"/>
    <x v="3"/>
    <s v="Guerlain"/>
    <x v="3"/>
    <n v="34000"/>
  </r>
  <r>
    <x v="1"/>
    <x v="7"/>
    <x v="5"/>
    <x v="5"/>
    <x v="1"/>
    <x v="328"/>
    <x v="570"/>
    <n v="7"/>
    <x v="0"/>
    <x v="1"/>
    <s v="Creta Confort"/>
    <x v="1"/>
    <n v="100"/>
  </r>
  <r>
    <x v="1"/>
    <x v="5"/>
    <x v="3"/>
    <x v="3"/>
    <x v="8"/>
    <x v="310"/>
    <x v="571"/>
    <n v="9"/>
    <x v="0"/>
    <x v="1"/>
    <s v="HB20 Sense"/>
    <x v="1"/>
    <n v="300"/>
  </r>
  <r>
    <x v="1"/>
    <x v="4"/>
    <x v="0"/>
    <x v="0"/>
    <x v="1"/>
    <x v="351"/>
    <x v="572"/>
    <n v="8"/>
    <x v="1"/>
    <x v="0"/>
    <s v="Travesseiro Toque de Pluma"/>
    <x v="0"/>
    <n v="4000"/>
  </r>
  <r>
    <x v="1"/>
    <x v="9"/>
    <x v="8"/>
    <x v="8"/>
    <x v="2"/>
    <x v="391"/>
    <x v="573"/>
    <n v="8"/>
    <x v="1"/>
    <x v="7"/>
    <s v="Diesel"/>
    <x v="5"/>
    <n v="93000"/>
  </r>
  <r>
    <x v="1"/>
    <x v="8"/>
    <x v="7"/>
    <x v="7"/>
    <x v="3"/>
    <x v="306"/>
    <x v="574"/>
    <n v="8"/>
    <x v="0"/>
    <x v="6"/>
    <s v="Cross CD (Saveiro)"/>
    <x v="1"/>
    <n v="400"/>
  </r>
  <r>
    <x v="1"/>
    <x v="10"/>
    <x v="2"/>
    <x v="2"/>
    <x v="7"/>
    <x v="229"/>
    <x v="575"/>
    <n v="8"/>
    <x v="0"/>
    <x v="4"/>
    <s v="COROLLA CROSS XR"/>
    <x v="1"/>
    <n v="200"/>
  </r>
  <r>
    <x v="1"/>
    <x v="0"/>
    <x v="4"/>
    <x v="4"/>
    <x v="6"/>
    <x v="323"/>
    <x v="576"/>
    <n v="2"/>
    <x v="0"/>
    <x v="4"/>
    <s v="HILUX CABINE DUPLA STD POWER PACK"/>
    <x v="1"/>
    <n v="400"/>
  </r>
  <r>
    <x v="1"/>
    <x v="10"/>
    <x v="1"/>
    <x v="1"/>
    <x v="7"/>
    <x v="257"/>
    <x v="577"/>
    <n v="5"/>
    <x v="0"/>
    <x v="1"/>
    <s v="Creta Confort"/>
    <x v="1"/>
    <n v="500"/>
  </r>
  <r>
    <x v="1"/>
    <x v="5"/>
    <x v="4"/>
    <x v="4"/>
    <x v="1"/>
    <x v="284"/>
    <x v="578"/>
    <n v="4"/>
    <x v="0"/>
    <x v="5"/>
    <s v="Ar Condicionado 18000"/>
    <x v="2"/>
    <n v="2000"/>
  </r>
  <r>
    <x v="1"/>
    <x v="9"/>
    <x v="4"/>
    <x v="4"/>
    <x v="7"/>
    <x v="254"/>
    <x v="579"/>
    <n v="7"/>
    <x v="0"/>
    <x v="4"/>
    <s v="COROLLA GLI"/>
    <x v="1"/>
    <n v="500"/>
  </r>
  <r>
    <x v="1"/>
    <x v="8"/>
    <x v="1"/>
    <x v="1"/>
    <x v="5"/>
    <x v="278"/>
    <x v="580"/>
    <n v="8"/>
    <x v="0"/>
    <x v="6"/>
    <s v="GLI 350 TSI (Jetta)"/>
    <x v="1"/>
    <n v="200"/>
  </r>
  <r>
    <x v="1"/>
    <x v="7"/>
    <x v="6"/>
    <x v="6"/>
    <x v="0"/>
    <x v="392"/>
    <x v="581"/>
    <n v="2"/>
    <x v="0"/>
    <x v="5"/>
    <s v="Ar Condicionado 18000"/>
    <x v="2"/>
    <n v="1500"/>
  </r>
  <r>
    <x v="1"/>
    <x v="6"/>
    <x v="3"/>
    <x v="3"/>
    <x v="5"/>
    <x v="393"/>
    <x v="582"/>
    <n v="1"/>
    <x v="0"/>
    <x v="6"/>
    <s v="Highline 250 TSI (Taos)"/>
    <x v="1"/>
    <n v="300"/>
  </r>
  <r>
    <x v="1"/>
    <x v="2"/>
    <x v="1"/>
    <x v="1"/>
    <x v="1"/>
    <x v="394"/>
    <x v="583"/>
    <n v="2"/>
    <x v="1"/>
    <x v="3"/>
    <s v="Guerlain"/>
    <x v="3"/>
    <n v="45000"/>
  </r>
  <r>
    <x v="1"/>
    <x v="0"/>
    <x v="3"/>
    <x v="3"/>
    <x v="5"/>
    <x v="395"/>
    <x v="584"/>
    <n v="7"/>
    <x v="0"/>
    <x v="1"/>
    <s v="HB20 Vision"/>
    <x v="1"/>
    <n v="400"/>
  </r>
  <r>
    <x v="1"/>
    <x v="5"/>
    <x v="7"/>
    <x v="7"/>
    <x v="3"/>
    <x v="396"/>
    <x v="585"/>
    <n v="6"/>
    <x v="0"/>
    <x v="3"/>
    <s v="Clos Des Lambrys"/>
    <x v="3"/>
    <n v="11000"/>
  </r>
  <r>
    <x v="1"/>
    <x v="1"/>
    <x v="0"/>
    <x v="0"/>
    <x v="1"/>
    <x v="245"/>
    <x v="586"/>
    <n v="9"/>
    <x v="0"/>
    <x v="6"/>
    <s v="GLI 350 TSI (Jetta)"/>
    <x v="1"/>
    <n v="500"/>
  </r>
  <r>
    <x v="1"/>
    <x v="0"/>
    <x v="5"/>
    <x v="5"/>
    <x v="2"/>
    <x v="397"/>
    <x v="587"/>
    <n v="7"/>
    <x v="0"/>
    <x v="6"/>
    <s v="GLI 350 TSI (Jetta)"/>
    <x v="1"/>
    <n v="500"/>
  </r>
  <r>
    <x v="1"/>
    <x v="3"/>
    <x v="3"/>
    <x v="3"/>
    <x v="6"/>
    <x v="386"/>
    <x v="588"/>
    <n v="2"/>
    <x v="1"/>
    <x v="3"/>
    <s v="Guerlain"/>
    <x v="3"/>
    <n v="42000"/>
  </r>
  <r>
    <x v="1"/>
    <x v="8"/>
    <x v="3"/>
    <x v="3"/>
    <x v="8"/>
    <x v="398"/>
    <x v="589"/>
    <n v="9"/>
    <x v="1"/>
    <x v="6"/>
    <s v="GLI 350 TSI (Jetta)"/>
    <x v="1"/>
    <n v="100"/>
  </r>
  <r>
    <x v="1"/>
    <x v="2"/>
    <x v="6"/>
    <x v="6"/>
    <x v="1"/>
    <x v="256"/>
    <x v="590"/>
    <n v="7"/>
    <x v="1"/>
    <x v="6"/>
    <s v="Highline 250 TSI (Taos)"/>
    <x v="1"/>
    <n v="200"/>
  </r>
  <r>
    <x v="1"/>
    <x v="8"/>
    <x v="5"/>
    <x v="5"/>
    <x v="0"/>
    <x v="318"/>
    <x v="591"/>
    <n v="2"/>
    <x v="0"/>
    <x v="5"/>
    <s v="Miniescavadeira"/>
    <x v="4"/>
    <n v="30"/>
  </r>
  <r>
    <x v="1"/>
    <x v="6"/>
    <x v="8"/>
    <x v="8"/>
    <x v="3"/>
    <x v="399"/>
    <x v="592"/>
    <n v="6"/>
    <x v="1"/>
    <x v="7"/>
    <s v="Petróleo Bruto"/>
    <x v="5"/>
    <n v="68000"/>
  </r>
  <r>
    <x v="1"/>
    <x v="7"/>
    <x v="3"/>
    <x v="3"/>
    <x v="5"/>
    <x v="400"/>
    <x v="593"/>
    <n v="9"/>
    <x v="1"/>
    <x v="1"/>
    <s v="HB20 Vision"/>
    <x v="1"/>
    <n v="200"/>
  </r>
  <r>
    <x v="1"/>
    <x v="6"/>
    <x v="5"/>
    <x v="5"/>
    <x v="1"/>
    <x v="263"/>
    <x v="594"/>
    <n v="10"/>
    <x v="0"/>
    <x v="5"/>
    <s v="Ar Condicionado 18000"/>
    <x v="2"/>
    <n v="2000"/>
  </r>
  <r>
    <x v="1"/>
    <x v="4"/>
    <x v="3"/>
    <x v="3"/>
    <x v="6"/>
    <x v="401"/>
    <x v="595"/>
    <n v="2"/>
    <x v="1"/>
    <x v="7"/>
    <s v="Gasolina"/>
    <x v="5"/>
    <n v="78000"/>
  </r>
  <r>
    <x v="1"/>
    <x v="9"/>
    <x v="8"/>
    <x v="8"/>
    <x v="7"/>
    <x v="402"/>
    <x v="596"/>
    <n v="6"/>
    <x v="0"/>
    <x v="3"/>
    <s v="Louis Vuitton"/>
    <x v="3"/>
    <n v="47000"/>
  </r>
  <r>
    <x v="1"/>
    <x v="3"/>
    <x v="5"/>
    <x v="5"/>
    <x v="0"/>
    <x v="403"/>
    <x v="597"/>
    <n v="9"/>
    <x v="1"/>
    <x v="0"/>
    <s v="Colchão Baby Light D18"/>
    <x v="0"/>
    <n v="1000"/>
  </r>
  <r>
    <x v="1"/>
    <x v="0"/>
    <x v="7"/>
    <x v="7"/>
    <x v="6"/>
    <x v="305"/>
    <x v="598"/>
    <n v="2"/>
    <x v="0"/>
    <x v="2"/>
    <s v="Neo QLED 8k 75&quot;"/>
    <x v="2"/>
    <n v="2500"/>
  </r>
  <r>
    <x v="1"/>
    <x v="11"/>
    <x v="2"/>
    <x v="2"/>
    <x v="1"/>
    <x v="235"/>
    <x v="599"/>
    <n v="8"/>
    <x v="0"/>
    <x v="4"/>
    <s v="COROLLA GLI"/>
    <x v="1"/>
    <n v="300"/>
  </r>
  <r>
    <x v="1"/>
    <x v="5"/>
    <x v="0"/>
    <x v="0"/>
    <x v="5"/>
    <x v="345"/>
    <x v="600"/>
    <n v="5"/>
    <x v="0"/>
    <x v="5"/>
    <s v="Ar Condicionado 18000"/>
    <x v="2"/>
    <n v="1000"/>
  </r>
  <r>
    <x v="1"/>
    <x v="10"/>
    <x v="1"/>
    <x v="1"/>
    <x v="3"/>
    <x v="404"/>
    <x v="601"/>
    <n v="2"/>
    <x v="1"/>
    <x v="0"/>
    <s v="Escrivaninha Trevalla"/>
    <x v="0"/>
    <n v="5000"/>
  </r>
  <r>
    <x v="1"/>
    <x v="6"/>
    <x v="5"/>
    <x v="5"/>
    <x v="2"/>
    <x v="371"/>
    <x v="602"/>
    <n v="4"/>
    <x v="0"/>
    <x v="5"/>
    <s v="Miniescavadeira"/>
    <x v="4"/>
    <n v="50"/>
  </r>
  <r>
    <x v="1"/>
    <x v="2"/>
    <x v="4"/>
    <x v="4"/>
    <x v="6"/>
    <x v="223"/>
    <x v="603"/>
    <n v="9"/>
    <x v="0"/>
    <x v="7"/>
    <s v="Diesel"/>
    <x v="5"/>
    <n v="80000"/>
  </r>
  <r>
    <x v="1"/>
    <x v="8"/>
    <x v="0"/>
    <x v="0"/>
    <x v="8"/>
    <x v="405"/>
    <x v="604"/>
    <n v="9"/>
    <x v="0"/>
    <x v="4"/>
    <s v="COROLLA GLI"/>
    <x v="1"/>
    <n v="300"/>
  </r>
  <r>
    <x v="1"/>
    <x v="4"/>
    <x v="3"/>
    <x v="3"/>
    <x v="2"/>
    <x v="406"/>
    <x v="605"/>
    <n v="5"/>
    <x v="0"/>
    <x v="6"/>
    <s v="Cross CD (Saveiro)"/>
    <x v="1"/>
    <n v="200"/>
  </r>
  <r>
    <x v="1"/>
    <x v="8"/>
    <x v="2"/>
    <x v="2"/>
    <x v="6"/>
    <x v="407"/>
    <x v="606"/>
    <n v="3"/>
    <x v="0"/>
    <x v="4"/>
    <s v="COROLLA GLI"/>
    <x v="1"/>
    <n v="500"/>
  </r>
  <r>
    <x v="1"/>
    <x v="6"/>
    <x v="3"/>
    <x v="3"/>
    <x v="0"/>
    <x v="309"/>
    <x v="607"/>
    <n v="4"/>
    <x v="1"/>
    <x v="2"/>
    <s v="Crystal UHD 4k 65&quot;"/>
    <x v="2"/>
    <n v="2500"/>
  </r>
  <r>
    <x v="1"/>
    <x v="11"/>
    <x v="7"/>
    <x v="7"/>
    <x v="1"/>
    <x v="408"/>
    <x v="608"/>
    <n v="7"/>
    <x v="1"/>
    <x v="5"/>
    <s v="Serração Portatil"/>
    <x v="4"/>
    <n v="20"/>
  </r>
  <r>
    <x v="1"/>
    <x v="10"/>
    <x v="0"/>
    <x v="0"/>
    <x v="0"/>
    <x v="281"/>
    <x v="609"/>
    <n v="2"/>
    <x v="0"/>
    <x v="0"/>
    <s v="Colchão Baby Light D18"/>
    <x v="0"/>
    <n v="5000"/>
  </r>
  <r>
    <x v="1"/>
    <x v="11"/>
    <x v="6"/>
    <x v="6"/>
    <x v="7"/>
    <x v="409"/>
    <x v="610"/>
    <n v="7"/>
    <x v="1"/>
    <x v="0"/>
    <s v="Travesseiro Toque de Pluma"/>
    <x v="0"/>
    <n v="3000"/>
  </r>
  <r>
    <x v="1"/>
    <x v="9"/>
    <x v="4"/>
    <x v="4"/>
    <x v="3"/>
    <x v="402"/>
    <x v="611"/>
    <n v="8"/>
    <x v="1"/>
    <x v="0"/>
    <s v="Colchão Baby Light D18"/>
    <x v="0"/>
    <n v="4000"/>
  </r>
  <r>
    <x v="1"/>
    <x v="3"/>
    <x v="2"/>
    <x v="2"/>
    <x v="1"/>
    <x v="353"/>
    <x v="612"/>
    <n v="4"/>
    <x v="1"/>
    <x v="1"/>
    <s v="Creta Confort"/>
    <x v="1"/>
    <n v="200"/>
  </r>
  <r>
    <x v="1"/>
    <x v="3"/>
    <x v="7"/>
    <x v="7"/>
    <x v="7"/>
    <x v="210"/>
    <x v="613"/>
    <n v="8"/>
    <x v="1"/>
    <x v="6"/>
    <s v="Cross CD (Saveiro)"/>
    <x v="1"/>
    <n v="400"/>
  </r>
  <r>
    <x v="1"/>
    <x v="8"/>
    <x v="4"/>
    <x v="4"/>
    <x v="3"/>
    <x v="334"/>
    <x v="614"/>
    <n v="7"/>
    <x v="0"/>
    <x v="2"/>
    <s v="Crystal UHD 4k 65&quot;"/>
    <x v="2"/>
    <n v="2000"/>
  </r>
  <r>
    <x v="1"/>
    <x v="4"/>
    <x v="5"/>
    <x v="5"/>
    <x v="0"/>
    <x v="410"/>
    <x v="615"/>
    <n v="4"/>
    <x v="1"/>
    <x v="3"/>
    <s v="Guerlain"/>
    <x v="3"/>
    <n v="47000"/>
  </r>
  <r>
    <x v="1"/>
    <x v="0"/>
    <x v="2"/>
    <x v="2"/>
    <x v="6"/>
    <x v="411"/>
    <x v="616"/>
    <n v="4"/>
    <x v="1"/>
    <x v="7"/>
    <s v="Petróleo Bruto"/>
    <x v="5"/>
    <n v="52000"/>
  </r>
  <r>
    <x v="2"/>
    <x v="4"/>
    <x v="0"/>
    <x v="0"/>
    <x v="5"/>
    <x v="412"/>
    <x v="617"/>
    <n v="6"/>
    <x v="1"/>
    <x v="8"/>
    <s v="Shampoo "/>
    <x v="6"/>
    <n v="700000"/>
  </r>
  <r>
    <x v="2"/>
    <x v="5"/>
    <x v="1"/>
    <x v="1"/>
    <x v="8"/>
    <x v="413"/>
    <x v="618"/>
    <n v="5"/>
    <x v="1"/>
    <x v="4"/>
    <s v="COROLLA GLI"/>
    <x v="1"/>
    <n v="200"/>
  </r>
  <r>
    <x v="2"/>
    <x v="11"/>
    <x v="0"/>
    <x v="0"/>
    <x v="0"/>
    <x v="414"/>
    <x v="619"/>
    <n v="3"/>
    <x v="0"/>
    <x v="6"/>
    <s v="Highline 250 TSI (Taos)"/>
    <x v="1"/>
    <n v="100"/>
  </r>
  <r>
    <x v="2"/>
    <x v="2"/>
    <x v="5"/>
    <x v="5"/>
    <x v="2"/>
    <x v="415"/>
    <x v="620"/>
    <n v="4"/>
    <x v="0"/>
    <x v="0"/>
    <s v="Colchão Baby Light D18"/>
    <x v="0"/>
    <n v="4000"/>
  </r>
  <r>
    <x v="2"/>
    <x v="5"/>
    <x v="2"/>
    <x v="2"/>
    <x v="3"/>
    <x v="416"/>
    <x v="621"/>
    <n v="4"/>
    <x v="1"/>
    <x v="4"/>
    <s v="COROLLA CROSS XR"/>
    <x v="1"/>
    <n v="200"/>
  </r>
  <r>
    <x v="2"/>
    <x v="3"/>
    <x v="4"/>
    <x v="4"/>
    <x v="8"/>
    <x v="417"/>
    <x v="622"/>
    <n v="10"/>
    <x v="0"/>
    <x v="4"/>
    <s v="COROLLA CROSS XR"/>
    <x v="1"/>
    <n v="400"/>
  </r>
  <r>
    <x v="2"/>
    <x v="8"/>
    <x v="1"/>
    <x v="1"/>
    <x v="4"/>
    <x v="418"/>
    <x v="623"/>
    <n v="6"/>
    <x v="0"/>
    <x v="5"/>
    <s v="Miniescavadeira"/>
    <x v="4"/>
    <n v="10"/>
  </r>
  <r>
    <x v="2"/>
    <x v="7"/>
    <x v="0"/>
    <x v="0"/>
    <x v="2"/>
    <x v="419"/>
    <x v="624"/>
    <n v="4"/>
    <x v="1"/>
    <x v="1"/>
    <s v="HB20 Vision"/>
    <x v="1"/>
    <n v="300"/>
  </r>
  <r>
    <x v="2"/>
    <x v="4"/>
    <x v="6"/>
    <x v="6"/>
    <x v="7"/>
    <x v="420"/>
    <x v="625"/>
    <n v="0"/>
    <x v="0"/>
    <x v="4"/>
    <s v="COROLLA CROSS XR"/>
    <x v="1"/>
    <n v="400"/>
  </r>
  <r>
    <x v="2"/>
    <x v="10"/>
    <x v="5"/>
    <x v="5"/>
    <x v="5"/>
    <x v="421"/>
    <x v="626"/>
    <n v="2"/>
    <x v="1"/>
    <x v="7"/>
    <s v="Gasolina"/>
    <x v="5"/>
    <n v="95000"/>
  </r>
  <r>
    <x v="2"/>
    <x v="3"/>
    <x v="6"/>
    <x v="6"/>
    <x v="6"/>
    <x v="422"/>
    <x v="627"/>
    <n v="1"/>
    <x v="0"/>
    <x v="0"/>
    <s v="Escrivaninha Trevalla"/>
    <x v="0"/>
    <n v="2000"/>
  </r>
  <r>
    <x v="2"/>
    <x v="4"/>
    <x v="8"/>
    <x v="8"/>
    <x v="2"/>
    <x v="423"/>
    <x v="628"/>
    <n v="1"/>
    <x v="1"/>
    <x v="1"/>
    <s v="HB20 Vision"/>
    <x v="1"/>
    <n v="400"/>
  </r>
  <r>
    <x v="2"/>
    <x v="6"/>
    <x v="5"/>
    <x v="5"/>
    <x v="8"/>
    <x v="424"/>
    <x v="629"/>
    <n v="6"/>
    <x v="1"/>
    <x v="2"/>
    <s v="Neo QLED 8k 75&quot;"/>
    <x v="2"/>
    <n v="1500"/>
  </r>
  <r>
    <x v="2"/>
    <x v="5"/>
    <x v="2"/>
    <x v="2"/>
    <x v="8"/>
    <x v="425"/>
    <x v="630"/>
    <n v="2"/>
    <x v="0"/>
    <x v="7"/>
    <s v="Gasolina"/>
    <x v="5"/>
    <n v="68000"/>
  </r>
  <r>
    <x v="2"/>
    <x v="11"/>
    <x v="0"/>
    <x v="0"/>
    <x v="1"/>
    <x v="426"/>
    <x v="631"/>
    <n v="9"/>
    <x v="1"/>
    <x v="1"/>
    <s v="HB20 Sense"/>
    <x v="1"/>
    <n v="300"/>
  </r>
  <r>
    <x v="2"/>
    <x v="7"/>
    <x v="2"/>
    <x v="2"/>
    <x v="1"/>
    <x v="427"/>
    <x v="632"/>
    <n v="1"/>
    <x v="0"/>
    <x v="8"/>
    <s v="Shampoo "/>
    <x v="6"/>
    <n v="550000"/>
  </r>
  <r>
    <x v="2"/>
    <x v="2"/>
    <x v="4"/>
    <x v="4"/>
    <x v="0"/>
    <x v="428"/>
    <x v="633"/>
    <n v="9"/>
    <x v="0"/>
    <x v="2"/>
    <s v="Neo QLED 8k 75&quot;"/>
    <x v="2"/>
    <n v="1500"/>
  </r>
  <r>
    <x v="2"/>
    <x v="7"/>
    <x v="1"/>
    <x v="1"/>
    <x v="2"/>
    <x v="429"/>
    <x v="634"/>
    <n v="4"/>
    <x v="1"/>
    <x v="0"/>
    <s v="Escrivaninha Trevalla"/>
    <x v="0"/>
    <n v="3000"/>
  </r>
  <r>
    <x v="2"/>
    <x v="4"/>
    <x v="4"/>
    <x v="4"/>
    <x v="0"/>
    <x v="430"/>
    <x v="635"/>
    <n v="5"/>
    <x v="0"/>
    <x v="7"/>
    <s v="Petróleo Bruto"/>
    <x v="5"/>
    <n v="73000"/>
  </r>
  <r>
    <x v="2"/>
    <x v="2"/>
    <x v="7"/>
    <x v="7"/>
    <x v="0"/>
    <x v="431"/>
    <x v="636"/>
    <n v="6"/>
    <x v="1"/>
    <x v="2"/>
    <s v="Crystal UHD 4k 65&quot;"/>
    <x v="2"/>
    <n v="1000"/>
  </r>
  <r>
    <x v="2"/>
    <x v="1"/>
    <x v="6"/>
    <x v="6"/>
    <x v="1"/>
    <x v="432"/>
    <x v="637"/>
    <n v="4"/>
    <x v="1"/>
    <x v="5"/>
    <s v="Miniescavadeira"/>
    <x v="4"/>
    <n v="10"/>
  </r>
  <r>
    <x v="2"/>
    <x v="1"/>
    <x v="4"/>
    <x v="4"/>
    <x v="3"/>
    <x v="433"/>
    <x v="638"/>
    <n v="4"/>
    <x v="1"/>
    <x v="3"/>
    <s v="Clos Des Lambrys"/>
    <x v="3"/>
    <n v="20000"/>
  </r>
  <r>
    <x v="2"/>
    <x v="7"/>
    <x v="3"/>
    <x v="3"/>
    <x v="2"/>
    <x v="434"/>
    <x v="639"/>
    <n v="2"/>
    <x v="0"/>
    <x v="2"/>
    <s v="Neo QLED 8k 75&quot;"/>
    <x v="2"/>
    <n v="1000"/>
  </r>
  <r>
    <x v="2"/>
    <x v="3"/>
    <x v="3"/>
    <x v="3"/>
    <x v="7"/>
    <x v="435"/>
    <x v="640"/>
    <n v="9"/>
    <x v="0"/>
    <x v="8"/>
    <s v="Shampoo "/>
    <x v="6"/>
    <n v="1440000"/>
  </r>
  <r>
    <x v="2"/>
    <x v="0"/>
    <x v="0"/>
    <x v="0"/>
    <x v="7"/>
    <x v="436"/>
    <x v="641"/>
    <n v="4"/>
    <x v="1"/>
    <x v="2"/>
    <s v="Crystal UHD 4k 65&quot;"/>
    <x v="2"/>
    <n v="500"/>
  </r>
  <r>
    <x v="2"/>
    <x v="3"/>
    <x v="3"/>
    <x v="3"/>
    <x v="2"/>
    <x v="437"/>
    <x v="642"/>
    <n v="0"/>
    <x v="1"/>
    <x v="8"/>
    <s v="Shampoo "/>
    <x v="6"/>
    <n v="1300000"/>
  </r>
  <r>
    <x v="2"/>
    <x v="2"/>
    <x v="0"/>
    <x v="0"/>
    <x v="0"/>
    <x v="438"/>
    <x v="643"/>
    <n v="6"/>
    <x v="1"/>
    <x v="5"/>
    <s v="Miniescavadeira"/>
    <x v="4"/>
    <n v="40"/>
  </r>
  <r>
    <x v="2"/>
    <x v="7"/>
    <x v="8"/>
    <x v="8"/>
    <x v="1"/>
    <x v="434"/>
    <x v="644"/>
    <n v="6"/>
    <x v="1"/>
    <x v="1"/>
    <s v="Creta Confort"/>
    <x v="1"/>
    <n v="400"/>
  </r>
  <r>
    <x v="2"/>
    <x v="10"/>
    <x v="2"/>
    <x v="2"/>
    <x v="6"/>
    <x v="439"/>
    <x v="645"/>
    <n v="2"/>
    <x v="1"/>
    <x v="3"/>
    <s v="Louis Vuitton"/>
    <x v="3"/>
    <n v="25000"/>
  </r>
  <r>
    <x v="2"/>
    <x v="4"/>
    <x v="8"/>
    <x v="8"/>
    <x v="5"/>
    <x v="440"/>
    <x v="646"/>
    <n v="3"/>
    <x v="0"/>
    <x v="7"/>
    <s v="Diesel"/>
    <x v="5"/>
    <n v="96000"/>
  </r>
  <r>
    <x v="2"/>
    <x v="9"/>
    <x v="1"/>
    <x v="1"/>
    <x v="0"/>
    <x v="441"/>
    <x v="647"/>
    <n v="8"/>
    <x v="1"/>
    <x v="1"/>
    <s v="HB20 Vision"/>
    <x v="1"/>
    <n v="100"/>
  </r>
  <r>
    <x v="2"/>
    <x v="3"/>
    <x v="4"/>
    <x v="4"/>
    <x v="0"/>
    <x v="442"/>
    <x v="648"/>
    <n v="6"/>
    <x v="0"/>
    <x v="2"/>
    <s v="QLED 4k 75&quot;"/>
    <x v="2"/>
    <n v="2500"/>
  </r>
  <r>
    <x v="2"/>
    <x v="6"/>
    <x v="7"/>
    <x v="7"/>
    <x v="7"/>
    <x v="443"/>
    <x v="649"/>
    <n v="6"/>
    <x v="0"/>
    <x v="2"/>
    <s v="QLED 4k 75&quot;"/>
    <x v="2"/>
    <n v="2500"/>
  </r>
  <r>
    <x v="2"/>
    <x v="0"/>
    <x v="3"/>
    <x v="3"/>
    <x v="6"/>
    <x v="444"/>
    <x v="650"/>
    <n v="3"/>
    <x v="0"/>
    <x v="0"/>
    <s v="Colchão Baby Light D18"/>
    <x v="0"/>
    <n v="4000"/>
  </r>
  <r>
    <x v="2"/>
    <x v="0"/>
    <x v="1"/>
    <x v="1"/>
    <x v="0"/>
    <x v="445"/>
    <x v="651"/>
    <n v="4"/>
    <x v="0"/>
    <x v="1"/>
    <s v="HB20 Sense"/>
    <x v="1"/>
    <n v="300"/>
  </r>
  <r>
    <x v="2"/>
    <x v="5"/>
    <x v="2"/>
    <x v="2"/>
    <x v="8"/>
    <x v="446"/>
    <x v="652"/>
    <n v="6"/>
    <x v="0"/>
    <x v="0"/>
    <s v="Colchão Baby Light D18"/>
    <x v="0"/>
    <n v="4000"/>
  </r>
  <r>
    <x v="2"/>
    <x v="10"/>
    <x v="7"/>
    <x v="7"/>
    <x v="3"/>
    <x v="447"/>
    <x v="653"/>
    <n v="2"/>
    <x v="0"/>
    <x v="5"/>
    <s v="Miniescavadeira"/>
    <x v="4"/>
    <n v="30"/>
  </r>
  <r>
    <x v="2"/>
    <x v="9"/>
    <x v="7"/>
    <x v="7"/>
    <x v="5"/>
    <x v="448"/>
    <x v="654"/>
    <n v="3"/>
    <x v="0"/>
    <x v="3"/>
    <s v="Clos Des Lambrys"/>
    <x v="3"/>
    <n v="34000"/>
  </r>
  <r>
    <x v="2"/>
    <x v="1"/>
    <x v="6"/>
    <x v="6"/>
    <x v="1"/>
    <x v="449"/>
    <x v="655"/>
    <n v="1"/>
    <x v="1"/>
    <x v="7"/>
    <s v="Petróleo Bruto"/>
    <x v="5"/>
    <n v="72000"/>
  </r>
  <r>
    <x v="2"/>
    <x v="1"/>
    <x v="6"/>
    <x v="6"/>
    <x v="1"/>
    <x v="450"/>
    <x v="656"/>
    <n v="1"/>
    <x v="1"/>
    <x v="8"/>
    <s v="Shampoo "/>
    <x v="6"/>
    <n v="560000"/>
  </r>
  <r>
    <x v="2"/>
    <x v="10"/>
    <x v="0"/>
    <x v="0"/>
    <x v="6"/>
    <x v="451"/>
    <x v="657"/>
    <n v="3"/>
    <x v="1"/>
    <x v="3"/>
    <s v="Guerlain"/>
    <x v="3"/>
    <n v="24000"/>
  </r>
  <r>
    <x v="2"/>
    <x v="7"/>
    <x v="5"/>
    <x v="5"/>
    <x v="6"/>
    <x v="452"/>
    <x v="658"/>
    <n v="2"/>
    <x v="1"/>
    <x v="4"/>
    <s v="COROLLA CROSS XR"/>
    <x v="1"/>
    <n v="100"/>
  </r>
  <r>
    <x v="2"/>
    <x v="11"/>
    <x v="2"/>
    <x v="2"/>
    <x v="6"/>
    <x v="453"/>
    <x v="659"/>
    <n v="3"/>
    <x v="1"/>
    <x v="3"/>
    <s v="Clos Des Lambrys"/>
    <x v="3"/>
    <n v="32000"/>
  </r>
  <r>
    <x v="2"/>
    <x v="1"/>
    <x v="7"/>
    <x v="7"/>
    <x v="7"/>
    <x v="454"/>
    <x v="660"/>
    <n v="8"/>
    <x v="0"/>
    <x v="5"/>
    <s v="Ar Condicionado 18000"/>
    <x v="2"/>
    <n v="1000"/>
  </r>
  <r>
    <x v="2"/>
    <x v="7"/>
    <x v="8"/>
    <x v="8"/>
    <x v="3"/>
    <x v="419"/>
    <x v="661"/>
    <n v="2"/>
    <x v="0"/>
    <x v="7"/>
    <s v="Diesel"/>
    <x v="5"/>
    <n v="92000"/>
  </r>
  <r>
    <x v="2"/>
    <x v="3"/>
    <x v="1"/>
    <x v="1"/>
    <x v="5"/>
    <x v="455"/>
    <x v="662"/>
    <n v="7"/>
    <x v="1"/>
    <x v="7"/>
    <s v="Gasolina"/>
    <x v="5"/>
    <n v="80000"/>
  </r>
  <r>
    <x v="2"/>
    <x v="3"/>
    <x v="3"/>
    <x v="3"/>
    <x v="5"/>
    <x v="456"/>
    <x v="663"/>
    <n v="4"/>
    <x v="0"/>
    <x v="0"/>
    <s v="Colchão Baby Light D18"/>
    <x v="0"/>
    <n v="3000"/>
  </r>
  <r>
    <x v="2"/>
    <x v="7"/>
    <x v="0"/>
    <x v="0"/>
    <x v="1"/>
    <x v="452"/>
    <x v="664"/>
    <n v="3"/>
    <x v="0"/>
    <x v="2"/>
    <s v="QLED 4k 75&quot;"/>
    <x v="2"/>
    <n v="2000"/>
  </r>
  <r>
    <x v="2"/>
    <x v="3"/>
    <x v="7"/>
    <x v="7"/>
    <x v="6"/>
    <x v="457"/>
    <x v="665"/>
    <n v="8"/>
    <x v="0"/>
    <x v="7"/>
    <s v="Gasolina"/>
    <x v="5"/>
    <n v="99000"/>
  </r>
  <r>
    <x v="2"/>
    <x v="5"/>
    <x v="6"/>
    <x v="6"/>
    <x v="7"/>
    <x v="458"/>
    <x v="666"/>
    <n v="2"/>
    <x v="0"/>
    <x v="5"/>
    <s v="Miniescavadeira"/>
    <x v="4"/>
    <n v="50"/>
  </r>
  <r>
    <x v="2"/>
    <x v="2"/>
    <x v="1"/>
    <x v="1"/>
    <x v="5"/>
    <x v="459"/>
    <x v="667"/>
    <n v="6"/>
    <x v="0"/>
    <x v="2"/>
    <s v="Crystal UHD 4k 65&quot;"/>
    <x v="2"/>
    <n v="500"/>
  </r>
  <r>
    <x v="2"/>
    <x v="4"/>
    <x v="4"/>
    <x v="4"/>
    <x v="3"/>
    <x v="460"/>
    <x v="668"/>
    <n v="3"/>
    <x v="0"/>
    <x v="5"/>
    <s v="Miniescavadeira"/>
    <x v="4"/>
    <n v="20"/>
  </r>
  <r>
    <x v="2"/>
    <x v="2"/>
    <x v="3"/>
    <x v="3"/>
    <x v="0"/>
    <x v="461"/>
    <x v="669"/>
    <n v="8"/>
    <x v="1"/>
    <x v="1"/>
    <s v="HB20 Vision"/>
    <x v="1"/>
    <n v="100"/>
  </r>
  <r>
    <x v="2"/>
    <x v="4"/>
    <x v="2"/>
    <x v="2"/>
    <x v="8"/>
    <x v="462"/>
    <x v="670"/>
    <n v="2"/>
    <x v="0"/>
    <x v="0"/>
    <s v="Colchão Baby Light D18"/>
    <x v="0"/>
    <n v="2000"/>
  </r>
  <r>
    <x v="2"/>
    <x v="4"/>
    <x v="1"/>
    <x v="1"/>
    <x v="0"/>
    <x v="463"/>
    <x v="671"/>
    <n v="9"/>
    <x v="1"/>
    <x v="8"/>
    <s v="Shampoo "/>
    <x v="6"/>
    <n v="560000"/>
  </r>
  <r>
    <x v="2"/>
    <x v="11"/>
    <x v="1"/>
    <x v="1"/>
    <x v="8"/>
    <x v="464"/>
    <x v="672"/>
    <n v="1"/>
    <x v="1"/>
    <x v="1"/>
    <s v="Creta Confort"/>
    <x v="1"/>
    <n v="300"/>
  </r>
  <r>
    <x v="2"/>
    <x v="9"/>
    <x v="3"/>
    <x v="3"/>
    <x v="6"/>
    <x v="465"/>
    <x v="673"/>
    <n v="9"/>
    <x v="0"/>
    <x v="4"/>
    <s v="HILUX CABINE DUPLA STD POWER PACK"/>
    <x v="1"/>
    <n v="400"/>
  </r>
  <r>
    <x v="2"/>
    <x v="10"/>
    <x v="2"/>
    <x v="2"/>
    <x v="4"/>
    <x v="466"/>
    <x v="674"/>
    <n v="8"/>
    <x v="0"/>
    <x v="4"/>
    <s v="COROLLA GLI"/>
    <x v="1"/>
    <n v="300"/>
  </r>
  <r>
    <x v="2"/>
    <x v="7"/>
    <x v="4"/>
    <x v="4"/>
    <x v="3"/>
    <x v="467"/>
    <x v="675"/>
    <n v="1"/>
    <x v="1"/>
    <x v="1"/>
    <s v="HB20 Vision"/>
    <x v="1"/>
    <n v="400"/>
  </r>
  <r>
    <x v="2"/>
    <x v="4"/>
    <x v="5"/>
    <x v="5"/>
    <x v="8"/>
    <x v="468"/>
    <x v="676"/>
    <n v="9"/>
    <x v="0"/>
    <x v="2"/>
    <s v="Neo QLED 8k 75&quot;"/>
    <x v="2"/>
    <n v="1500"/>
  </r>
  <r>
    <x v="2"/>
    <x v="7"/>
    <x v="7"/>
    <x v="7"/>
    <x v="3"/>
    <x v="469"/>
    <x v="677"/>
    <n v="8"/>
    <x v="1"/>
    <x v="8"/>
    <s v="Shampoo "/>
    <x v="6"/>
    <n v="680000"/>
  </r>
  <r>
    <x v="2"/>
    <x v="7"/>
    <x v="1"/>
    <x v="1"/>
    <x v="8"/>
    <x v="470"/>
    <x v="678"/>
    <n v="9"/>
    <x v="0"/>
    <x v="6"/>
    <s v="Cross CD (Saveiro)"/>
    <x v="1"/>
    <n v="200"/>
  </r>
  <r>
    <x v="2"/>
    <x v="5"/>
    <x v="2"/>
    <x v="2"/>
    <x v="7"/>
    <x v="471"/>
    <x v="679"/>
    <n v="3"/>
    <x v="0"/>
    <x v="7"/>
    <s v="Gasolina"/>
    <x v="5"/>
    <n v="71000"/>
  </r>
  <r>
    <x v="2"/>
    <x v="4"/>
    <x v="0"/>
    <x v="0"/>
    <x v="0"/>
    <x v="472"/>
    <x v="680"/>
    <n v="1"/>
    <x v="0"/>
    <x v="3"/>
    <s v="Louis Vuitton"/>
    <x v="3"/>
    <n v="44000"/>
  </r>
  <r>
    <x v="2"/>
    <x v="1"/>
    <x v="2"/>
    <x v="2"/>
    <x v="1"/>
    <x v="473"/>
    <x v="681"/>
    <n v="5"/>
    <x v="1"/>
    <x v="4"/>
    <s v="COROLLA GLI"/>
    <x v="1"/>
    <n v="300"/>
  </r>
  <r>
    <x v="2"/>
    <x v="6"/>
    <x v="4"/>
    <x v="4"/>
    <x v="5"/>
    <x v="474"/>
    <x v="682"/>
    <n v="1"/>
    <x v="0"/>
    <x v="5"/>
    <s v="Serração Portatil"/>
    <x v="4"/>
    <n v="40"/>
  </r>
  <r>
    <x v="2"/>
    <x v="8"/>
    <x v="2"/>
    <x v="2"/>
    <x v="5"/>
    <x v="475"/>
    <x v="683"/>
    <n v="7"/>
    <x v="0"/>
    <x v="3"/>
    <s v="Louis Vuitton"/>
    <x v="3"/>
    <n v="16000"/>
  </r>
  <r>
    <x v="2"/>
    <x v="4"/>
    <x v="3"/>
    <x v="3"/>
    <x v="0"/>
    <x v="476"/>
    <x v="684"/>
    <n v="7"/>
    <x v="0"/>
    <x v="6"/>
    <s v="GLI 350 TSI (Jetta)"/>
    <x v="1"/>
    <n v="500"/>
  </r>
  <r>
    <x v="2"/>
    <x v="7"/>
    <x v="2"/>
    <x v="2"/>
    <x v="3"/>
    <x v="477"/>
    <x v="685"/>
    <n v="7"/>
    <x v="0"/>
    <x v="0"/>
    <s v="Escrivaninha Trevalla"/>
    <x v="0"/>
    <n v="3000"/>
  </r>
  <r>
    <x v="2"/>
    <x v="8"/>
    <x v="0"/>
    <x v="0"/>
    <x v="6"/>
    <x v="478"/>
    <x v="686"/>
    <n v="3"/>
    <x v="0"/>
    <x v="5"/>
    <s v="Serração Portatil"/>
    <x v="4"/>
    <n v="50"/>
  </r>
  <r>
    <x v="2"/>
    <x v="2"/>
    <x v="3"/>
    <x v="3"/>
    <x v="2"/>
    <x v="479"/>
    <x v="687"/>
    <n v="2"/>
    <x v="1"/>
    <x v="5"/>
    <s v="Serração Portatil"/>
    <x v="4"/>
    <n v="30"/>
  </r>
  <r>
    <x v="2"/>
    <x v="1"/>
    <x v="6"/>
    <x v="6"/>
    <x v="4"/>
    <x v="480"/>
    <x v="688"/>
    <n v="0"/>
    <x v="0"/>
    <x v="6"/>
    <s v="Cross CD (Saveiro)"/>
    <x v="1"/>
    <n v="200"/>
  </r>
  <r>
    <x v="2"/>
    <x v="8"/>
    <x v="3"/>
    <x v="3"/>
    <x v="8"/>
    <x v="481"/>
    <x v="689"/>
    <n v="4"/>
    <x v="0"/>
    <x v="0"/>
    <s v="Travesseiro Toque de Pluma"/>
    <x v="0"/>
    <n v="5000"/>
  </r>
  <r>
    <x v="2"/>
    <x v="2"/>
    <x v="6"/>
    <x v="6"/>
    <x v="8"/>
    <x v="482"/>
    <x v="690"/>
    <n v="6"/>
    <x v="0"/>
    <x v="4"/>
    <s v="COROLLA CROSS XR"/>
    <x v="1"/>
    <n v="300"/>
  </r>
  <r>
    <x v="2"/>
    <x v="0"/>
    <x v="0"/>
    <x v="0"/>
    <x v="2"/>
    <x v="483"/>
    <x v="691"/>
    <n v="1"/>
    <x v="0"/>
    <x v="5"/>
    <s v="Serração Portatil"/>
    <x v="4"/>
    <n v="20"/>
  </r>
  <r>
    <x v="2"/>
    <x v="2"/>
    <x v="3"/>
    <x v="3"/>
    <x v="2"/>
    <x v="438"/>
    <x v="692"/>
    <n v="3"/>
    <x v="0"/>
    <x v="0"/>
    <s v="Escrivaninha Trevalla"/>
    <x v="0"/>
    <n v="5000"/>
  </r>
  <r>
    <x v="2"/>
    <x v="9"/>
    <x v="7"/>
    <x v="7"/>
    <x v="7"/>
    <x v="484"/>
    <x v="693"/>
    <n v="6"/>
    <x v="1"/>
    <x v="0"/>
    <s v="Travesseiro Toque de Pluma"/>
    <x v="0"/>
    <n v="1000"/>
  </r>
  <r>
    <x v="2"/>
    <x v="9"/>
    <x v="1"/>
    <x v="1"/>
    <x v="8"/>
    <x v="485"/>
    <x v="694"/>
    <n v="1"/>
    <x v="1"/>
    <x v="2"/>
    <s v="Neo QLED 8k 75&quot;"/>
    <x v="2"/>
    <n v="500"/>
  </r>
  <r>
    <x v="2"/>
    <x v="4"/>
    <x v="2"/>
    <x v="2"/>
    <x v="2"/>
    <x v="486"/>
    <x v="695"/>
    <n v="6"/>
    <x v="1"/>
    <x v="2"/>
    <s v="Neo QLED 8k 75&quot;"/>
    <x v="2"/>
    <n v="1000"/>
  </r>
  <r>
    <x v="2"/>
    <x v="0"/>
    <x v="2"/>
    <x v="2"/>
    <x v="5"/>
    <x v="487"/>
    <x v="696"/>
    <n v="4"/>
    <x v="1"/>
    <x v="7"/>
    <s v="Diesel"/>
    <x v="5"/>
    <n v="62000"/>
  </r>
  <r>
    <x v="2"/>
    <x v="10"/>
    <x v="0"/>
    <x v="0"/>
    <x v="1"/>
    <x v="488"/>
    <x v="697"/>
    <n v="10"/>
    <x v="1"/>
    <x v="6"/>
    <s v="Highline 250 TSI (Taos)"/>
    <x v="1"/>
    <n v="300"/>
  </r>
  <r>
    <x v="2"/>
    <x v="0"/>
    <x v="5"/>
    <x v="5"/>
    <x v="2"/>
    <x v="444"/>
    <x v="698"/>
    <n v="8"/>
    <x v="1"/>
    <x v="4"/>
    <s v="COROLLA CROSS XR"/>
    <x v="1"/>
    <n v="300"/>
  </r>
  <r>
    <x v="2"/>
    <x v="9"/>
    <x v="8"/>
    <x v="8"/>
    <x v="6"/>
    <x v="489"/>
    <x v="699"/>
    <n v="4"/>
    <x v="0"/>
    <x v="6"/>
    <s v="Cross CD (Saveiro)"/>
    <x v="1"/>
    <n v="400"/>
  </r>
  <r>
    <x v="2"/>
    <x v="2"/>
    <x v="7"/>
    <x v="7"/>
    <x v="0"/>
    <x v="490"/>
    <x v="700"/>
    <n v="7"/>
    <x v="0"/>
    <x v="3"/>
    <s v="Louis Vuitton"/>
    <x v="3"/>
    <n v="13000"/>
  </r>
  <r>
    <x v="2"/>
    <x v="5"/>
    <x v="3"/>
    <x v="3"/>
    <x v="4"/>
    <x v="425"/>
    <x v="701"/>
    <n v="10"/>
    <x v="1"/>
    <x v="6"/>
    <s v="Cross CD (Saveiro)"/>
    <x v="1"/>
    <n v="100"/>
  </r>
  <r>
    <x v="2"/>
    <x v="0"/>
    <x v="5"/>
    <x v="5"/>
    <x v="5"/>
    <x v="444"/>
    <x v="702"/>
    <n v="10"/>
    <x v="0"/>
    <x v="0"/>
    <s v="Colchão Baby Light D18"/>
    <x v="0"/>
    <n v="5000"/>
  </r>
  <r>
    <x v="2"/>
    <x v="6"/>
    <x v="0"/>
    <x v="0"/>
    <x v="2"/>
    <x v="491"/>
    <x v="703"/>
    <n v="5"/>
    <x v="0"/>
    <x v="3"/>
    <s v="Clos Des Lambrys"/>
    <x v="3"/>
    <n v="39000"/>
  </r>
  <r>
    <x v="2"/>
    <x v="11"/>
    <x v="5"/>
    <x v="5"/>
    <x v="8"/>
    <x v="414"/>
    <x v="704"/>
    <n v="9"/>
    <x v="0"/>
    <x v="3"/>
    <s v="Clos Des Lambrys"/>
    <x v="3"/>
    <n v="41000"/>
  </r>
  <r>
    <x v="2"/>
    <x v="9"/>
    <x v="0"/>
    <x v="0"/>
    <x v="1"/>
    <x v="492"/>
    <x v="705"/>
    <n v="2"/>
    <x v="0"/>
    <x v="5"/>
    <s v="Serração Portatil"/>
    <x v="4"/>
    <n v="50"/>
  </r>
  <r>
    <x v="2"/>
    <x v="8"/>
    <x v="7"/>
    <x v="7"/>
    <x v="3"/>
    <x v="493"/>
    <x v="706"/>
    <n v="8"/>
    <x v="0"/>
    <x v="4"/>
    <s v="COROLLA GLI"/>
    <x v="1"/>
    <n v="200"/>
  </r>
  <r>
    <x v="2"/>
    <x v="2"/>
    <x v="1"/>
    <x v="1"/>
    <x v="8"/>
    <x v="428"/>
    <x v="707"/>
    <n v="10"/>
    <x v="1"/>
    <x v="1"/>
    <s v="Creta Confort"/>
    <x v="1"/>
    <n v="300"/>
  </r>
  <r>
    <x v="2"/>
    <x v="5"/>
    <x v="1"/>
    <x v="1"/>
    <x v="4"/>
    <x v="494"/>
    <x v="708"/>
    <n v="3"/>
    <x v="0"/>
    <x v="5"/>
    <s v="Miniescavadeira"/>
    <x v="4"/>
    <n v="20"/>
  </r>
  <r>
    <x v="2"/>
    <x v="4"/>
    <x v="0"/>
    <x v="0"/>
    <x v="4"/>
    <x v="468"/>
    <x v="709"/>
    <n v="0"/>
    <x v="0"/>
    <x v="0"/>
    <s v="Colchão Baby Light D18"/>
    <x v="0"/>
    <n v="5000"/>
  </r>
  <r>
    <x v="2"/>
    <x v="9"/>
    <x v="1"/>
    <x v="1"/>
    <x v="3"/>
    <x v="495"/>
    <x v="710"/>
    <n v="6"/>
    <x v="1"/>
    <x v="2"/>
    <s v="Neo QLED 8k 75&quot;"/>
    <x v="2"/>
    <n v="1500"/>
  </r>
  <r>
    <x v="2"/>
    <x v="7"/>
    <x v="1"/>
    <x v="1"/>
    <x v="8"/>
    <x v="429"/>
    <x v="711"/>
    <n v="1"/>
    <x v="1"/>
    <x v="5"/>
    <s v="Miniescavadeira"/>
    <x v="4"/>
    <n v="20"/>
  </r>
  <r>
    <x v="2"/>
    <x v="4"/>
    <x v="6"/>
    <x v="6"/>
    <x v="1"/>
    <x v="462"/>
    <x v="712"/>
    <n v="8"/>
    <x v="1"/>
    <x v="7"/>
    <s v="Petróleo Bruto"/>
    <x v="5"/>
    <n v="73000"/>
  </r>
  <r>
    <x v="2"/>
    <x v="9"/>
    <x v="4"/>
    <x v="4"/>
    <x v="3"/>
    <x v="496"/>
    <x v="713"/>
    <n v="3"/>
    <x v="1"/>
    <x v="0"/>
    <s v="Travesseiro Toque de Pluma"/>
    <x v="0"/>
    <n v="1000"/>
  </r>
  <r>
    <x v="2"/>
    <x v="4"/>
    <x v="3"/>
    <x v="3"/>
    <x v="4"/>
    <x v="497"/>
    <x v="714"/>
    <n v="1"/>
    <x v="1"/>
    <x v="7"/>
    <s v="Diesel"/>
    <x v="5"/>
    <n v="64000"/>
  </r>
  <r>
    <x v="2"/>
    <x v="6"/>
    <x v="4"/>
    <x v="4"/>
    <x v="3"/>
    <x v="498"/>
    <x v="715"/>
    <n v="2"/>
    <x v="1"/>
    <x v="1"/>
    <s v="HB20 Vision"/>
    <x v="1"/>
    <n v="300"/>
  </r>
  <r>
    <x v="2"/>
    <x v="10"/>
    <x v="4"/>
    <x v="4"/>
    <x v="7"/>
    <x v="499"/>
    <x v="716"/>
    <n v="0"/>
    <x v="0"/>
    <x v="0"/>
    <s v="Travesseiro Toque de Pluma"/>
    <x v="0"/>
    <n v="1000"/>
  </r>
  <r>
    <x v="2"/>
    <x v="7"/>
    <x v="6"/>
    <x v="6"/>
    <x v="3"/>
    <x v="500"/>
    <x v="717"/>
    <n v="2"/>
    <x v="1"/>
    <x v="5"/>
    <s v="Serração Portatil"/>
    <x v="4"/>
    <n v="20"/>
  </r>
  <r>
    <x v="2"/>
    <x v="7"/>
    <x v="4"/>
    <x v="4"/>
    <x v="6"/>
    <x v="501"/>
    <x v="718"/>
    <n v="1"/>
    <x v="0"/>
    <x v="4"/>
    <s v="HILUX CABINE DUPLA STD POWER PACK"/>
    <x v="1"/>
    <n v="300"/>
  </r>
  <r>
    <x v="2"/>
    <x v="8"/>
    <x v="2"/>
    <x v="2"/>
    <x v="1"/>
    <x v="502"/>
    <x v="719"/>
    <n v="4"/>
    <x v="0"/>
    <x v="3"/>
    <s v="Clos Des Lambrys"/>
    <x v="3"/>
    <n v="33000"/>
  </r>
  <r>
    <x v="2"/>
    <x v="9"/>
    <x v="3"/>
    <x v="3"/>
    <x v="5"/>
    <x v="495"/>
    <x v="720"/>
    <n v="4"/>
    <x v="0"/>
    <x v="3"/>
    <s v="Guerlain"/>
    <x v="3"/>
    <n v="50000"/>
  </r>
  <r>
    <x v="2"/>
    <x v="3"/>
    <x v="8"/>
    <x v="8"/>
    <x v="6"/>
    <x v="503"/>
    <x v="721"/>
    <n v="10"/>
    <x v="1"/>
    <x v="0"/>
    <s v="Escrivaninha Trevalla"/>
    <x v="0"/>
    <n v="4000"/>
  </r>
  <r>
    <x v="2"/>
    <x v="10"/>
    <x v="6"/>
    <x v="6"/>
    <x v="1"/>
    <x v="447"/>
    <x v="722"/>
    <n v="0"/>
    <x v="1"/>
    <x v="8"/>
    <s v="Shampoo "/>
    <x v="6"/>
    <n v="1150000"/>
  </r>
  <r>
    <x v="2"/>
    <x v="6"/>
    <x v="5"/>
    <x v="5"/>
    <x v="2"/>
    <x v="504"/>
    <x v="723"/>
    <n v="4"/>
    <x v="1"/>
    <x v="1"/>
    <s v="HB20 Sense"/>
    <x v="1"/>
    <n v="500"/>
  </r>
  <r>
    <x v="2"/>
    <x v="0"/>
    <x v="5"/>
    <x v="5"/>
    <x v="5"/>
    <x v="505"/>
    <x v="724"/>
    <n v="2"/>
    <x v="1"/>
    <x v="4"/>
    <s v="HILUX CABINE DUPLA STD POWER PACK"/>
    <x v="1"/>
    <n v="100"/>
  </r>
  <r>
    <x v="2"/>
    <x v="10"/>
    <x v="6"/>
    <x v="6"/>
    <x v="8"/>
    <x v="506"/>
    <x v="725"/>
    <n v="0"/>
    <x v="1"/>
    <x v="2"/>
    <s v="QLED 4k 75&quot;"/>
    <x v="2"/>
    <n v="500"/>
  </r>
  <r>
    <x v="2"/>
    <x v="6"/>
    <x v="7"/>
    <x v="7"/>
    <x v="7"/>
    <x v="507"/>
    <x v="726"/>
    <n v="6"/>
    <x v="1"/>
    <x v="6"/>
    <s v="GLI 350 TSI (Jetta)"/>
    <x v="1"/>
    <n v="100"/>
  </r>
  <r>
    <x v="2"/>
    <x v="6"/>
    <x v="5"/>
    <x v="5"/>
    <x v="1"/>
    <x v="508"/>
    <x v="727"/>
    <n v="1"/>
    <x v="1"/>
    <x v="3"/>
    <s v="Louis Vuitton"/>
    <x v="3"/>
    <n v="45000"/>
  </r>
  <r>
    <x v="2"/>
    <x v="5"/>
    <x v="8"/>
    <x v="8"/>
    <x v="7"/>
    <x v="509"/>
    <x v="728"/>
    <n v="6"/>
    <x v="1"/>
    <x v="6"/>
    <s v="Highline 250 TSI (Taos)"/>
    <x v="1"/>
    <n v="200"/>
  </r>
  <r>
    <x v="2"/>
    <x v="7"/>
    <x v="3"/>
    <x v="3"/>
    <x v="3"/>
    <x v="470"/>
    <x v="729"/>
    <n v="2"/>
    <x v="0"/>
    <x v="7"/>
    <s v="Diesel"/>
    <x v="5"/>
    <n v="97000"/>
  </r>
  <r>
    <x v="2"/>
    <x v="6"/>
    <x v="2"/>
    <x v="2"/>
    <x v="1"/>
    <x v="510"/>
    <x v="730"/>
    <n v="3"/>
    <x v="1"/>
    <x v="5"/>
    <s v="Miniescavadeira"/>
    <x v="4"/>
    <n v="30"/>
  </r>
  <r>
    <x v="2"/>
    <x v="0"/>
    <x v="2"/>
    <x v="2"/>
    <x v="2"/>
    <x v="511"/>
    <x v="731"/>
    <n v="0"/>
    <x v="1"/>
    <x v="8"/>
    <s v="Shampoo "/>
    <x v="6"/>
    <n v="680000"/>
  </r>
  <r>
    <x v="2"/>
    <x v="2"/>
    <x v="3"/>
    <x v="3"/>
    <x v="7"/>
    <x v="479"/>
    <x v="732"/>
    <n v="1"/>
    <x v="1"/>
    <x v="5"/>
    <s v="Serração Portatil"/>
    <x v="4"/>
    <n v="40"/>
  </r>
  <r>
    <x v="2"/>
    <x v="3"/>
    <x v="6"/>
    <x v="6"/>
    <x v="7"/>
    <x v="512"/>
    <x v="733"/>
    <n v="6"/>
    <x v="1"/>
    <x v="7"/>
    <s v="Petróleo Bruto"/>
    <x v="5"/>
    <n v="64000"/>
  </r>
  <r>
    <x v="2"/>
    <x v="9"/>
    <x v="5"/>
    <x v="5"/>
    <x v="4"/>
    <x v="495"/>
    <x v="734"/>
    <n v="1"/>
    <x v="1"/>
    <x v="7"/>
    <s v="Gasolina"/>
    <x v="5"/>
    <n v="83000"/>
  </r>
  <r>
    <x v="2"/>
    <x v="6"/>
    <x v="4"/>
    <x v="4"/>
    <x v="7"/>
    <x v="513"/>
    <x v="735"/>
    <n v="1"/>
    <x v="0"/>
    <x v="1"/>
    <s v="HB20 Vision"/>
    <x v="1"/>
    <n v="500"/>
  </r>
  <r>
    <x v="2"/>
    <x v="6"/>
    <x v="2"/>
    <x v="2"/>
    <x v="8"/>
    <x v="474"/>
    <x v="736"/>
    <n v="6"/>
    <x v="0"/>
    <x v="1"/>
    <s v="HB20 Sense"/>
    <x v="1"/>
    <n v="500"/>
  </r>
  <r>
    <x v="2"/>
    <x v="8"/>
    <x v="4"/>
    <x v="4"/>
    <x v="4"/>
    <x v="514"/>
    <x v="737"/>
    <n v="3"/>
    <x v="1"/>
    <x v="0"/>
    <s v="Travesseiro Toque de Pluma"/>
    <x v="0"/>
    <n v="1000"/>
  </r>
  <r>
    <x v="2"/>
    <x v="8"/>
    <x v="1"/>
    <x v="1"/>
    <x v="0"/>
    <x v="515"/>
    <x v="738"/>
    <n v="5"/>
    <x v="0"/>
    <x v="3"/>
    <s v="Clos Des Lambrys"/>
    <x v="3"/>
    <n v="46000"/>
  </r>
  <r>
    <x v="2"/>
    <x v="6"/>
    <x v="5"/>
    <x v="5"/>
    <x v="1"/>
    <x v="507"/>
    <x v="739"/>
    <n v="4"/>
    <x v="1"/>
    <x v="1"/>
    <s v="HB20 Vision"/>
    <x v="1"/>
    <n v="200"/>
  </r>
  <r>
    <x v="2"/>
    <x v="10"/>
    <x v="6"/>
    <x v="6"/>
    <x v="3"/>
    <x v="516"/>
    <x v="740"/>
    <n v="2"/>
    <x v="0"/>
    <x v="6"/>
    <s v="Highline 250 TSI (Taos)"/>
    <x v="1"/>
    <n v="100"/>
  </r>
  <r>
    <x v="2"/>
    <x v="8"/>
    <x v="3"/>
    <x v="3"/>
    <x v="0"/>
    <x v="517"/>
    <x v="741"/>
    <n v="3"/>
    <x v="0"/>
    <x v="5"/>
    <s v="Ar Condicionado 18000"/>
    <x v="2"/>
    <n v="2000"/>
  </r>
  <r>
    <x v="2"/>
    <x v="0"/>
    <x v="1"/>
    <x v="1"/>
    <x v="3"/>
    <x v="487"/>
    <x v="742"/>
    <n v="8"/>
    <x v="0"/>
    <x v="8"/>
    <s v="Shampoo "/>
    <x v="6"/>
    <n v="1580000"/>
  </r>
  <r>
    <x v="2"/>
    <x v="9"/>
    <x v="5"/>
    <x v="5"/>
    <x v="6"/>
    <x v="518"/>
    <x v="743"/>
    <n v="7"/>
    <x v="0"/>
    <x v="4"/>
    <s v="HILUX CABINE DUPLA STD POWER PACK"/>
    <x v="1"/>
    <n v="500"/>
  </r>
  <r>
    <x v="2"/>
    <x v="6"/>
    <x v="3"/>
    <x v="3"/>
    <x v="7"/>
    <x v="519"/>
    <x v="744"/>
    <n v="5"/>
    <x v="1"/>
    <x v="2"/>
    <s v="QLED 4k 75&quot;"/>
    <x v="2"/>
    <n v="500"/>
  </r>
  <r>
    <x v="2"/>
    <x v="9"/>
    <x v="6"/>
    <x v="6"/>
    <x v="6"/>
    <x v="489"/>
    <x v="745"/>
    <n v="10"/>
    <x v="1"/>
    <x v="6"/>
    <s v="Highline 250 TSI (Taos)"/>
    <x v="1"/>
    <n v="300"/>
  </r>
  <r>
    <x v="2"/>
    <x v="0"/>
    <x v="0"/>
    <x v="0"/>
    <x v="4"/>
    <x v="520"/>
    <x v="746"/>
    <n v="7"/>
    <x v="1"/>
    <x v="3"/>
    <s v="Guerlain"/>
    <x v="3"/>
    <n v="41000"/>
  </r>
  <r>
    <x v="2"/>
    <x v="10"/>
    <x v="6"/>
    <x v="6"/>
    <x v="0"/>
    <x v="466"/>
    <x v="747"/>
    <n v="1"/>
    <x v="1"/>
    <x v="3"/>
    <s v="Clos Des Lambrys"/>
    <x v="3"/>
    <n v="18000"/>
  </r>
  <r>
    <x v="2"/>
    <x v="5"/>
    <x v="0"/>
    <x v="0"/>
    <x v="2"/>
    <x v="509"/>
    <x v="748"/>
    <n v="5"/>
    <x v="1"/>
    <x v="0"/>
    <s v="Travesseiro Toque de Pluma"/>
    <x v="0"/>
    <n v="1000"/>
  </r>
  <r>
    <x v="2"/>
    <x v="2"/>
    <x v="2"/>
    <x v="2"/>
    <x v="6"/>
    <x v="438"/>
    <x v="749"/>
    <n v="1"/>
    <x v="0"/>
    <x v="2"/>
    <s v="Neo QLED 8k 75&quot;"/>
    <x v="2"/>
    <n v="2500"/>
  </r>
  <r>
    <x v="2"/>
    <x v="10"/>
    <x v="4"/>
    <x v="4"/>
    <x v="5"/>
    <x v="447"/>
    <x v="750"/>
    <n v="5"/>
    <x v="0"/>
    <x v="3"/>
    <s v="Guerlain"/>
    <x v="3"/>
    <n v="23000"/>
  </r>
  <r>
    <x v="2"/>
    <x v="4"/>
    <x v="5"/>
    <x v="5"/>
    <x v="4"/>
    <x v="521"/>
    <x v="751"/>
    <n v="6"/>
    <x v="1"/>
    <x v="5"/>
    <s v="Serração Portatil"/>
    <x v="4"/>
    <n v="40"/>
  </r>
  <r>
    <x v="2"/>
    <x v="0"/>
    <x v="3"/>
    <x v="3"/>
    <x v="2"/>
    <x v="522"/>
    <x v="752"/>
    <n v="3"/>
    <x v="1"/>
    <x v="7"/>
    <s v="Diesel"/>
    <x v="5"/>
    <n v="91000"/>
  </r>
  <r>
    <x v="2"/>
    <x v="6"/>
    <x v="7"/>
    <x v="7"/>
    <x v="4"/>
    <x v="523"/>
    <x v="753"/>
    <n v="7"/>
    <x v="1"/>
    <x v="0"/>
    <s v="Travesseiro Toque de Pluma"/>
    <x v="0"/>
    <n v="1000"/>
  </r>
  <r>
    <x v="2"/>
    <x v="6"/>
    <x v="1"/>
    <x v="1"/>
    <x v="5"/>
    <x v="504"/>
    <x v="754"/>
    <n v="6"/>
    <x v="1"/>
    <x v="4"/>
    <s v="COROLLA CROSS XR"/>
    <x v="1"/>
    <n v="200"/>
  </r>
  <r>
    <x v="2"/>
    <x v="7"/>
    <x v="6"/>
    <x v="6"/>
    <x v="8"/>
    <x v="467"/>
    <x v="755"/>
    <n v="4"/>
    <x v="0"/>
    <x v="4"/>
    <s v="HILUX CABINE DUPLA STD POWER PACK"/>
    <x v="1"/>
    <n v="400"/>
  </r>
  <r>
    <x v="2"/>
    <x v="4"/>
    <x v="0"/>
    <x v="0"/>
    <x v="7"/>
    <x v="524"/>
    <x v="756"/>
    <n v="4"/>
    <x v="1"/>
    <x v="7"/>
    <s v="Diesel"/>
    <x v="5"/>
    <n v="63000"/>
  </r>
  <r>
    <x v="2"/>
    <x v="6"/>
    <x v="0"/>
    <x v="0"/>
    <x v="2"/>
    <x v="525"/>
    <x v="757"/>
    <n v="1"/>
    <x v="0"/>
    <x v="2"/>
    <s v="QLED 4k 75&quot;"/>
    <x v="2"/>
    <n v="2500"/>
  </r>
  <r>
    <x v="2"/>
    <x v="3"/>
    <x v="8"/>
    <x v="8"/>
    <x v="5"/>
    <x v="526"/>
    <x v="758"/>
    <n v="6"/>
    <x v="1"/>
    <x v="2"/>
    <s v="Crystal UHD 4k 65&quot;"/>
    <x v="2"/>
    <n v="2000"/>
  </r>
  <r>
    <x v="2"/>
    <x v="9"/>
    <x v="1"/>
    <x v="1"/>
    <x v="3"/>
    <x v="492"/>
    <x v="759"/>
    <n v="5"/>
    <x v="0"/>
    <x v="2"/>
    <s v="Neo QLED 8k 75&quot;"/>
    <x v="2"/>
    <n v="500"/>
  </r>
  <r>
    <x v="2"/>
    <x v="4"/>
    <x v="5"/>
    <x v="5"/>
    <x v="5"/>
    <x v="527"/>
    <x v="760"/>
    <n v="8"/>
    <x v="1"/>
    <x v="3"/>
    <s v="Clos Des Lambrys"/>
    <x v="3"/>
    <n v="18000"/>
  </r>
  <r>
    <x v="2"/>
    <x v="5"/>
    <x v="4"/>
    <x v="4"/>
    <x v="6"/>
    <x v="528"/>
    <x v="761"/>
    <n v="5"/>
    <x v="1"/>
    <x v="1"/>
    <s v="Creta Confort"/>
    <x v="1"/>
    <n v="400"/>
  </r>
  <r>
    <x v="2"/>
    <x v="3"/>
    <x v="7"/>
    <x v="7"/>
    <x v="6"/>
    <x v="503"/>
    <x v="762"/>
    <n v="2"/>
    <x v="1"/>
    <x v="4"/>
    <s v="COROLLA CROSS XR"/>
    <x v="1"/>
    <n v="500"/>
  </r>
  <r>
    <x v="2"/>
    <x v="4"/>
    <x v="6"/>
    <x v="6"/>
    <x v="7"/>
    <x v="412"/>
    <x v="763"/>
    <n v="8"/>
    <x v="0"/>
    <x v="4"/>
    <s v="COROLLA CROSS XR"/>
    <x v="1"/>
    <n v="200"/>
  </r>
  <r>
    <x v="2"/>
    <x v="10"/>
    <x v="7"/>
    <x v="7"/>
    <x v="3"/>
    <x v="529"/>
    <x v="764"/>
    <n v="4"/>
    <x v="0"/>
    <x v="2"/>
    <s v="QLED 4k 75&quot;"/>
    <x v="2"/>
    <n v="500"/>
  </r>
  <r>
    <x v="2"/>
    <x v="0"/>
    <x v="2"/>
    <x v="2"/>
    <x v="5"/>
    <x v="530"/>
    <x v="765"/>
    <n v="1"/>
    <x v="0"/>
    <x v="5"/>
    <s v="Ar Condicionado 18000"/>
    <x v="2"/>
    <n v="2500"/>
  </r>
  <r>
    <x v="2"/>
    <x v="11"/>
    <x v="6"/>
    <x v="6"/>
    <x v="7"/>
    <x v="531"/>
    <x v="766"/>
    <n v="5"/>
    <x v="1"/>
    <x v="5"/>
    <s v="Ar Condicionado 18000"/>
    <x v="2"/>
    <n v="1500"/>
  </r>
  <r>
    <x v="2"/>
    <x v="5"/>
    <x v="2"/>
    <x v="2"/>
    <x v="2"/>
    <x v="532"/>
    <x v="767"/>
    <n v="5"/>
    <x v="0"/>
    <x v="5"/>
    <s v="Serração Portatil"/>
    <x v="4"/>
    <n v="40"/>
  </r>
  <r>
    <x v="2"/>
    <x v="8"/>
    <x v="5"/>
    <x v="5"/>
    <x v="1"/>
    <x v="533"/>
    <x v="768"/>
    <n v="6"/>
    <x v="1"/>
    <x v="6"/>
    <s v="Highline 250 TSI (Taos)"/>
    <x v="1"/>
    <n v="100"/>
  </r>
  <r>
    <x v="2"/>
    <x v="7"/>
    <x v="7"/>
    <x v="7"/>
    <x v="1"/>
    <x v="534"/>
    <x v="769"/>
    <n v="3"/>
    <x v="1"/>
    <x v="3"/>
    <s v="Louis Vuitton"/>
    <x v="3"/>
    <n v="47000"/>
  </r>
  <r>
    <x v="2"/>
    <x v="5"/>
    <x v="0"/>
    <x v="0"/>
    <x v="5"/>
    <x v="416"/>
    <x v="770"/>
    <n v="3"/>
    <x v="1"/>
    <x v="0"/>
    <s v="Colchão Baby Light D18"/>
    <x v="0"/>
    <n v="1000"/>
  </r>
  <r>
    <x v="2"/>
    <x v="1"/>
    <x v="0"/>
    <x v="0"/>
    <x v="2"/>
    <x v="535"/>
    <x v="771"/>
    <n v="0"/>
    <x v="1"/>
    <x v="7"/>
    <s v="Diesel"/>
    <x v="5"/>
    <n v="75000"/>
  </r>
  <r>
    <x v="2"/>
    <x v="6"/>
    <x v="4"/>
    <x v="4"/>
    <x v="8"/>
    <x v="491"/>
    <x v="772"/>
    <n v="4"/>
    <x v="0"/>
    <x v="3"/>
    <s v="Louis Vuitton"/>
    <x v="3"/>
    <n v="21000"/>
  </r>
  <r>
    <x v="2"/>
    <x v="2"/>
    <x v="2"/>
    <x v="2"/>
    <x v="8"/>
    <x v="536"/>
    <x v="773"/>
    <n v="3"/>
    <x v="1"/>
    <x v="3"/>
    <s v="Guerlain"/>
    <x v="3"/>
    <n v="39000"/>
  </r>
  <r>
    <x v="2"/>
    <x v="0"/>
    <x v="7"/>
    <x v="7"/>
    <x v="3"/>
    <x v="537"/>
    <x v="774"/>
    <n v="2"/>
    <x v="1"/>
    <x v="5"/>
    <s v="Miniescavadeira"/>
    <x v="4"/>
    <n v="10"/>
  </r>
  <r>
    <x v="2"/>
    <x v="2"/>
    <x v="1"/>
    <x v="1"/>
    <x v="5"/>
    <x v="538"/>
    <x v="775"/>
    <n v="1"/>
    <x v="1"/>
    <x v="6"/>
    <s v="Highline 250 TSI (Taos)"/>
    <x v="1"/>
    <n v="300"/>
  </r>
  <r>
    <x v="2"/>
    <x v="3"/>
    <x v="5"/>
    <x v="5"/>
    <x v="2"/>
    <x v="503"/>
    <x v="776"/>
    <n v="2"/>
    <x v="0"/>
    <x v="3"/>
    <s v="Clos Des Lambrys"/>
    <x v="3"/>
    <n v="16000"/>
  </r>
  <r>
    <x v="2"/>
    <x v="9"/>
    <x v="6"/>
    <x v="6"/>
    <x v="7"/>
    <x v="539"/>
    <x v="777"/>
    <n v="10"/>
    <x v="0"/>
    <x v="3"/>
    <s v="Louis Vuitton"/>
    <x v="3"/>
    <n v="41000"/>
  </r>
  <r>
    <x v="2"/>
    <x v="7"/>
    <x v="5"/>
    <x v="5"/>
    <x v="0"/>
    <x v="540"/>
    <x v="778"/>
    <n v="9"/>
    <x v="0"/>
    <x v="1"/>
    <s v="HB20 Sense"/>
    <x v="1"/>
    <n v="200"/>
  </r>
  <r>
    <x v="2"/>
    <x v="0"/>
    <x v="4"/>
    <x v="4"/>
    <x v="8"/>
    <x v="541"/>
    <x v="779"/>
    <n v="8"/>
    <x v="0"/>
    <x v="7"/>
    <s v="Diesel"/>
    <x v="5"/>
    <n v="71000"/>
  </r>
  <r>
    <x v="2"/>
    <x v="2"/>
    <x v="8"/>
    <x v="8"/>
    <x v="5"/>
    <x v="542"/>
    <x v="780"/>
    <n v="2"/>
    <x v="1"/>
    <x v="4"/>
    <s v="COROLLA CROSS XR"/>
    <x v="1"/>
    <n v="400"/>
  </r>
  <r>
    <x v="2"/>
    <x v="1"/>
    <x v="0"/>
    <x v="0"/>
    <x v="6"/>
    <x v="543"/>
    <x v="781"/>
    <n v="8"/>
    <x v="0"/>
    <x v="5"/>
    <s v="Ar Condicionado 18000"/>
    <x v="2"/>
    <n v="1500"/>
  </r>
  <r>
    <x v="2"/>
    <x v="11"/>
    <x v="2"/>
    <x v="2"/>
    <x v="8"/>
    <x v="544"/>
    <x v="782"/>
    <n v="2"/>
    <x v="0"/>
    <x v="3"/>
    <s v="Louis Vuitton"/>
    <x v="3"/>
    <n v="28000"/>
  </r>
  <r>
    <x v="2"/>
    <x v="2"/>
    <x v="3"/>
    <x v="3"/>
    <x v="8"/>
    <x v="545"/>
    <x v="783"/>
    <n v="8"/>
    <x v="0"/>
    <x v="2"/>
    <s v="Neo QLED 8k 75&quot;"/>
    <x v="2"/>
    <n v="1500"/>
  </r>
  <r>
    <x v="2"/>
    <x v="6"/>
    <x v="5"/>
    <x v="5"/>
    <x v="6"/>
    <x v="546"/>
    <x v="784"/>
    <n v="1"/>
    <x v="1"/>
    <x v="7"/>
    <s v="Gasolina"/>
    <x v="5"/>
    <n v="73000"/>
  </r>
  <r>
    <x v="2"/>
    <x v="3"/>
    <x v="2"/>
    <x v="2"/>
    <x v="6"/>
    <x v="547"/>
    <x v="785"/>
    <n v="4"/>
    <x v="0"/>
    <x v="1"/>
    <s v="Creta Confort"/>
    <x v="1"/>
    <n v="300"/>
  </r>
  <r>
    <x v="2"/>
    <x v="0"/>
    <x v="0"/>
    <x v="0"/>
    <x v="8"/>
    <x v="548"/>
    <x v="786"/>
    <n v="7"/>
    <x v="0"/>
    <x v="4"/>
    <s v="HILUX CABINE DUPLA STD POWER PACK"/>
    <x v="1"/>
    <n v="300"/>
  </r>
  <r>
    <x v="2"/>
    <x v="10"/>
    <x v="6"/>
    <x v="6"/>
    <x v="8"/>
    <x v="549"/>
    <x v="787"/>
    <n v="6"/>
    <x v="0"/>
    <x v="6"/>
    <s v="GLI 350 TSI (Jetta)"/>
    <x v="1"/>
    <n v="200"/>
  </r>
  <r>
    <x v="2"/>
    <x v="10"/>
    <x v="0"/>
    <x v="0"/>
    <x v="4"/>
    <x v="550"/>
    <x v="788"/>
    <n v="5"/>
    <x v="0"/>
    <x v="5"/>
    <s v="Ar Condicionado 18000"/>
    <x v="2"/>
    <n v="1500"/>
  </r>
  <r>
    <x v="2"/>
    <x v="11"/>
    <x v="3"/>
    <x v="3"/>
    <x v="3"/>
    <x v="551"/>
    <x v="789"/>
    <n v="2"/>
    <x v="1"/>
    <x v="4"/>
    <s v="HILUX CABINE DUPLA STD POWER PACK"/>
    <x v="1"/>
    <n v="300"/>
  </r>
  <r>
    <x v="2"/>
    <x v="7"/>
    <x v="1"/>
    <x v="1"/>
    <x v="8"/>
    <x v="469"/>
    <x v="790"/>
    <n v="1"/>
    <x v="0"/>
    <x v="8"/>
    <s v="Shampoo "/>
    <x v="6"/>
    <n v="320000"/>
  </r>
  <r>
    <x v="2"/>
    <x v="9"/>
    <x v="5"/>
    <x v="5"/>
    <x v="2"/>
    <x v="492"/>
    <x v="791"/>
    <n v="10"/>
    <x v="0"/>
    <x v="7"/>
    <s v="Diesel"/>
    <x v="5"/>
    <n v="100000"/>
  </r>
  <r>
    <x v="2"/>
    <x v="9"/>
    <x v="1"/>
    <x v="1"/>
    <x v="3"/>
    <x v="552"/>
    <x v="792"/>
    <n v="4"/>
    <x v="1"/>
    <x v="8"/>
    <s v="Shampoo "/>
    <x v="6"/>
    <n v="1000000"/>
  </r>
  <r>
    <x v="2"/>
    <x v="2"/>
    <x v="6"/>
    <x v="6"/>
    <x v="7"/>
    <x v="553"/>
    <x v="793"/>
    <n v="9"/>
    <x v="0"/>
    <x v="7"/>
    <s v="Petróleo Bruto"/>
    <x v="5"/>
    <n v="51000"/>
  </r>
  <r>
    <x v="2"/>
    <x v="2"/>
    <x v="1"/>
    <x v="1"/>
    <x v="1"/>
    <x v="554"/>
    <x v="794"/>
    <n v="7"/>
    <x v="0"/>
    <x v="4"/>
    <s v="COROLLA GLI"/>
    <x v="1"/>
    <n v="500"/>
  </r>
  <r>
    <x v="2"/>
    <x v="7"/>
    <x v="3"/>
    <x v="3"/>
    <x v="3"/>
    <x v="555"/>
    <x v="795"/>
    <n v="3"/>
    <x v="0"/>
    <x v="6"/>
    <s v="Highline 250 TSI (Taos)"/>
    <x v="1"/>
    <n v="300"/>
  </r>
  <r>
    <x v="2"/>
    <x v="3"/>
    <x v="2"/>
    <x v="2"/>
    <x v="6"/>
    <x v="556"/>
    <x v="796"/>
    <n v="8"/>
    <x v="0"/>
    <x v="4"/>
    <s v="HILUX CABINE DUPLA STD POWER PACK"/>
    <x v="1"/>
    <n v="400"/>
  </r>
  <r>
    <x v="2"/>
    <x v="6"/>
    <x v="7"/>
    <x v="7"/>
    <x v="6"/>
    <x v="557"/>
    <x v="797"/>
    <n v="3"/>
    <x v="0"/>
    <x v="3"/>
    <s v="Guerlain"/>
    <x v="3"/>
    <n v="49000"/>
  </r>
  <r>
    <x v="2"/>
    <x v="2"/>
    <x v="0"/>
    <x v="0"/>
    <x v="6"/>
    <x v="558"/>
    <x v="798"/>
    <n v="3"/>
    <x v="1"/>
    <x v="2"/>
    <s v="QLED 4k 75&quot;"/>
    <x v="2"/>
    <n v="2000"/>
  </r>
  <r>
    <x v="2"/>
    <x v="11"/>
    <x v="2"/>
    <x v="2"/>
    <x v="5"/>
    <x v="559"/>
    <x v="799"/>
    <n v="2"/>
    <x v="1"/>
    <x v="4"/>
    <s v="HILUX CABINE DUPLA STD POWER PACK"/>
    <x v="1"/>
    <n v="200"/>
  </r>
  <r>
    <x v="2"/>
    <x v="10"/>
    <x v="7"/>
    <x v="7"/>
    <x v="3"/>
    <x v="447"/>
    <x v="800"/>
    <n v="4"/>
    <x v="0"/>
    <x v="5"/>
    <s v="Ar Condicionado 18000"/>
    <x v="2"/>
    <n v="500"/>
  </r>
  <r>
    <x v="2"/>
    <x v="3"/>
    <x v="7"/>
    <x v="7"/>
    <x v="3"/>
    <x v="560"/>
    <x v="801"/>
    <n v="3"/>
    <x v="0"/>
    <x v="4"/>
    <s v="COROLLA GLI"/>
    <x v="1"/>
    <n v="400"/>
  </r>
  <r>
    <x v="2"/>
    <x v="5"/>
    <x v="4"/>
    <x v="4"/>
    <x v="5"/>
    <x v="494"/>
    <x v="802"/>
    <n v="4"/>
    <x v="1"/>
    <x v="6"/>
    <s v="Cross CD (Saveiro)"/>
    <x v="1"/>
    <n v="500"/>
  </r>
  <r>
    <x v="2"/>
    <x v="5"/>
    <x v="0"/>
    <x v="0"/>
    <x v="5"/>
    <x v="509"/>
    <x v="803"/>
    <n v="1"/>
    <x v="0"/>
    <x v="2"/>
    <s v="QLED 4k 75&quot;"/>
    <x v="2"/>
    <n v="1000"/>
  </r>
  <r>
    <x v="2"/>
    <x v="6"/>
    <x v="2"/>
    <x v="2"/>
    <x v="2"/>
    <x v="507"/>
    <x v="804"/>
    <n v="4"/>
    <x v="0"/>
    <x v="0"/>
    <s v="Colchão Baby Light D18"/>
    <x v="0"/>
    <n v="1000"/>
  </r>
  <r>
    <x v="2"/>
    <x v="7"/>
    <x v="6"/>
    <x v="6"/>
    <x v="8"/>
    <x v="561"/>
    <x v="805"/>
    <n v="7"/>
    <x v="1"/>
    <x v="1"/>
    <s v="HB20 Sense"/>
    <x v="1"/>
    <n v="100"/>
  </r>
  <r>
    <x v="2"/>
    <x v="7"/>
    <x v="6"/>
    <x v="6"/>
    <x v="7"/>
    <x v="562"/>
    <x v="806"/>
    <n v="2"/>
    <x v="1"/>
    <x v="5"/>
    <s v="Ar Condicionado 18000"/>
    <x v="2"/>
    <n v="2000"/>
  </r>
  <r>
    <x v="2"/>
    <x v="2"/>
    <x v="6"/>
    <x v="6"/>
    <x v="4"/>
    <x v="415"/>
    <x v="807"/>
    <n v="5"/>
    <x v="1"/>
    <x v="2"/>
    <s v="Neo QLED 8k 75&quot;"/>
    <x v="2"/>
    <n v="1500"/>
  </r>
  <r>
    <x v="2"/>
    <x v="4"/>
    <x v="5"/>
    <x v="5"/>
    <x v="2"/>
    <x v="476"/>
    <x v="808"/>
    <n v="3"/>
    <x v="1"/>
    <x v="7"/>
    <s v="Diesel"/>
    <x v="5"/>
    <n v="79000"/>
  </r>
  <r>
    <x v="2"/>
    <x v="11"/>
    <x v="0"/>
    <x v="0"/>
    <x v="8"/>
    <x v="563"/>
    <x v="809"/>
    <n v="3"/>
    <x v="1"/>
    <x v="4"/>
    <s v="COROLLA GLI"/>
    <x v="1"/>
    <n v="500"/>
  </r>
  <r>
    <x v="2"/>
    <x v="7"/>
    <x v="4"/>
    <x v="4"/>
    <x v="1"/>
    <x v="564"/>
    <x v="810"/>
    <n v="3"/>
    <x v="0"/>
    <x v="6"/>
    <s v="GLI 350 TSI (Jetta)"/>
    <x v="1"/>
    <n v="500"/>
  </r>
  <r>
    <x v="2"/>
    <x v="8"/>
    <x v="5"/>
    <x v="5"/>
    <x v="1"/>
    <x v="565"/>
    <x v="811"/>
    <n v="0"/>
    <x v="0"/>
    <x v="0"/>
    <s v="Travesseiro Toque de Pluma"/>
    <x v="0"/>
    <n v="1000"/>
  </r>
  <r>
    <x v="2"/>
    <x v="11"/>
    <x v="4"/>
    <x v="4"/>
    <x v="5"/>
    <x v="566"/>
    <x v="812"/>
    <n v="4"/>
    <x v="1"/>
    <x v="4"/>
    <s v="HILUX CABINE DUPLA STD POWER PACK"/>
    <x v="1"/>
    <n v="100"/>
  </r>
  <r>
    <x v="2"/>
    <x v="2"/>
    <x v="6"/>
    <x v="6"/>
    <x v="6"/>
    <x v="567"/>
    <x v="813"/>
    <n v="5"/>
    <x v="1"/>
    <x v="3"/>
    <s v="Guerlain"/>
    <x v="3"/>
    <n v="10000"/>
  </r>
  <r>
    <x v="2"/>
    <x v="7"/>
    <x v="6"/>
    <x v="6"/>
    <x v="7"/>
    <x v="568"/>
    <x v="814"/>
    <n v="4"/>
    <x v="1"/>
    <x v="4"/>
    <s v="COROLLA GLI"/>
    <x v="1"/>
    <n v="200"/>
  </r>
  <r>
    <x v="2"/>
    <x v="11"/>
    <x v="0"/>
    <x v="0"/>
    <x v="7"/>
    <x v="569"/>
    <x v="815"/>
    <n v="7"/>
    <x v="1"/>
    <x v="5"/>
    <s v="Serração Portatil"/>
    <x v="4"/>
    <n v="20"/>
  </r>
  <r>
    <x v="2"/>
    <x v="9"/>
    <x v="2"/>
    <x v="2"/>
    <x v="1"/>
    <x v="570"/>
    <x v="816"/>
    <n v="4"/>
    <x v="1"/>
    <x v="6"/>
    <s v="Highline 250 TSI (Taos)"/>
    <x v="1"/>
    <n v="300"/>
  </r>
  <r>
    <x v="2"/>
    <x v="4"/>
    <x v="8"/>
    <x v="8"/>
    <x v="5"/>
    <x v="571"/>
    <x v="817"/>
    <n v="5"/>
    <x v="1"/>
    <x v="1"/>
    <s v="Creta Confort"/>
    <x v="1"/>
    <n v="400"/>
  </r>
  <r>
    <x v="2"/>
    <x v="0"/>
    <x v="5"/>
    <x v="5"/>
    <x v="6"/>
    <x v="572"/>
    <x v="818"/>
    <n v="8"/>
    <x v="1"/>
    <x v="7"/>
    <s v="Petróleo Bruto"/>
    <x v="5"/>
    <n v="82000"/>
  </r>
  <r>
    <x v="2"/>
    <x v="2"/>
    <x v="7"/>
    <x v="7"/>
    <x v="5"/>
    <x v="573"/>
    <x v="819"/>
    <n v="6"/>
    <x v="0"/>
    <x v="4"/>
    <s v="COROLLA CROSS XR"/>
    <x v="1"/>
    <n v="200"/>
  </r>
  <r>
    <x v="2"/>
    <x v="3"/>
    <x v="3"/>
    <x v="3"/>
    <x v="4"/>
    <x v="574"/>
    <x v="820"/>
    <n v="7"/>
    <x v="0"/>
    <x v="7"/>
    <s v="Gasolina"/>
    <x v="5"/>
    <n v="70000"/>
  </r>
  <r>
    <x v="2"/>
    <x v="11"/>
    <x v="4"/>
    <x v="4"/>
    <x v="4"/>
    <x v="551"/>
    <x v="821"/>
    <n v="3"/>
    <x v="1"/>
    <x v="6"/>
    <s v="Highline 250 TSI (Taos)"/>
    <x v="1"/>
    <n v="500"/>
  </r>
  <r>
    <x v="2"/>
    <x v="5"/>
    <x v="6"/>
    <x v="6"/>
    <x v="1"/>
    <x v="413"/>
    <x v="822"/>
    <n v="5"/>
    <x v="1"/>
    <x v="5"/>
    <s v="Ar Condicionado 18000"/>
    <x v="2"/>
    <n v="2500"/>
  </r>
  <r>
    <x v="2"/>
    <x v="7"/>
    <x v="3"/>
    <x v="3"/>
    <x v="2"/>
    <x v="501"/>
    <x v="823"/>
    <n v="2"/>
    <x v="1"/>
    <x v="3"/>
    <s v="Guerlain"/>
    <x v="3"/>
    <n v="34000"/>
  </r>
  <r>
    <x v="2"/>
    <x v="8"/>
    <x v="0"/>
    <x v="0"/>
    <x v="0"/>
    <x v="565"/>
    <x v="824"/>
    <n v="5"/>
    <x v="0"/>
    <x v="4"/>
    <s v="COROLLA GLI"/>
    <x v="1"/>
    <n v="500"/>
  </r>
  <r>
    <x v="2"/>
    <x v="11"/>
    <x v="5"/>
    <x v="5"/>
    <x v="2"/>
    <x v="566"/>
    <x v="825"/>
    <n v="4"/>
    <x v="1"/>
    <x v="2"/>
    <s v="Crystal UHD 4k 65&quot;"/>
    <x v="2"/>
    <n v="2000"/>
  </r>
  <r>
    <x v="2"/>
    <x v="3"/>
    <x v="4"/>
    <x v="4"/>
    <x v="3"/>
    <x v="575"/>
    <x v="826"/>
    <n v="5"/>
    <x v="1"/>
    <x v="5"/>
    <s v="Miniescavadeira"/>
    <x v="4"/>
    <n v="10"/>
  </r>
  <r>
    <x v="2"/>
    <x v="1"/>
    <x v="4"/>
    <x v="4"/>
    <x v="3"/>
    <x v="576"/>
    <x v="827"/>
    <n v="8"/>
    <x v="0"/>
    <x v="7"/>
    <s v="Petróleo Bruto"/>
    <x v="5"/>
    <n v="56000"/>
  </r>
  <r>
    <x v="2"/>
    <x v="4"/>
    <x v="7"/>
    <x v="7"/>
    <x v="2"/>
    <x v="412"/>
    <x v="828"/>
    <n v="7"/>
    <x v="1"/>
    <x v="4"/>
    <s v="COROLLA GLI"/>
    <x v="1"/>
    <n v="200"/>
  </r>
  <r>
    <x v="2"/>
    <x v="8"/>
    <x v="3"/>
    <x v="3"/>
    <x v="5"/>
    <x v="577"/>
    <x v="829"/>
    <n v="0"/>
    <x v="0"/>
    <x v="6"/>
    <s v="Highline 250 TSI (Taos)"/>
    <x v="1"/>
    <n v="400"/>
  </r>
  <r>
    <x v="2"/>
    <x v="10"/>
    <x v="7"/>
    <x v="7"/>
    <x v="0"/>
    <x v="451"/>
    <x v="830"/>
    <n v="10"/>
    <x v="1"/>
    <x v="5"/>
    <s v="Ar Condicionado 18000"/>
    <x v="2"/>
    <n v="1000"/>
  </r>
  <r>
    <x v="2"/>
    <x v="8"/>
    <x v="1"/>
    <x v="1"/>
    <x v="7"/>
    <x v="578"/>
    <x v="831"/>
    <n v="0"/>
    <x v="0"/>
    <x v="6"/>
    <s v="GLI 350 TSI (Jetta)"/>
    <x v="1"/>
    <n v="300"/>
  </r>
  <r>
    <x v="2"/>
    <x v="6"/>
    <x v="6"/>
    <x v="6"/>
    <x v="1"/>
    <x v="498"/>
    <x v="832"/>
    <n v="4"/>
    <x v="0"/>
    <x v="7"/>
    <s v="Gasolina"/>
    <x v="5"/>
    <n v="77000"/>
  </r>
  <r>
    <x v="2"/>
    <x v="10"/>
    <x v="3"/>
    <x v="3"/>
    <x v="8"/>
    <x v="421"/>
    <x v="833"/>
    <n v="2"/>
    <x v="0"/>
    <x v="3"/>
    <s v="Clos Des Lambrys"/>
    <x v="3"/>
    <n v="32000"/>
  </r>
  <r>
    <x v="2"/>
    <x v="0"/>
    <x v="7"/>
    <x v="7"/>
    <x v="2"/>
    <x v="579"/>
    <x v="834"/>
    <n v="2"/>
    <x v="1"/>
    <x v="1"/>
    <s v="Creta Confort"/>
    <x v="1"/>
    <n v="200"/>
  </r>
  <r>
    <x v="2"/>
    <x v="3"/>
    <x v="4"/>
    <x v="4"/>
    <x v="4"/>
    <x v="580"/>
    <x v="835"/>
    <n v="1"/>
    <x v="1"/>
    <x v="0"/>
    <s v="Escrivaninha Trevalla"/>
    <x v="0"/>
    <n v="3000"/>
  </r>
  <r>
    <x v="2"/>
    <x v="7"/>
    <x v="4"/>
    <x v="4"/>
    <x v="3"/>
    <x v="452"/>
    <x v="836"/>
    <n v="7"/>
    <x v="0"/>
    <x v="1"/>
    <s v="HB20 Vision"/>
    <x v="1"/>
    <n v="300"/>
  </r>
  <r>
    <x v="2"/>
    <x v="4"/>
    <x v="7"/>
    <x v="7"/>
    <x v="5"/>
    <x v="468"/>
    <x v="837"/>
    <n v="9"/>
    <x v="0"/>
    <x v="6"/>
    <s v="GLI 350 TSI (Jetta)"/>
    <x v="1"/>
    <n v="200"/>
  </r>
  <r>
    <x v="2"/>
    <x v="5"/>
    <x v="7"/>
    <x v="7"/>
    <x v="0"/>
    <x v="581"/>
    <x v="838"/>
    <n v="4"/>
    <x v="1"/>
    <x v="5"/>
    <s v="Serração Portatil"/>
    <x v="4"/>
    <n v="30"/>
  </r>
  <r>
    <x v="2"/>
    <x v="10"/>
    <x v="4"/>
    <x v="4"/>
    <x v="4"/>
    <x v="582"/>
    <x v="839"/>
    <n v="7"/>
    <x v="1"/>
    <x v="1"/>
    <s v="HB20 Sense"/>
    <x v="1"/>
    <n v="500"/>
  </r>
  <r>
    <x v="2"/>
    <x v="11"/>
    <x v="5"/>
    <x v="5"/>
    <x v="4"/>
    <x v="583"/>
    <x v="840"/>
    <n v="3"/>
    <x v="1"/>
    <x v="2"/>
    <s v="Crystal UHD 4k 65&quot;"/>
    <x v="2"/>
    <n v="500"/>
  </r>
  <r>
    <x v="2"/>
    <x v="9"/>
    <x v="5"/>
    <x v="5"/>
    <x v="8"/>
    <x v="584"/>
    <x v="841"/>
    <n v="10"/>
    <x v="1"/>
    <x v="0"/>
    <s v="Escrivaninha Trevalla"/>
    <x v="0"/>
    <n v="4000"/>
  </r>
  <r>
    <x v="2"/>
    <x v="4"/>
    <x v="2"/>
    <x v="2"/>
    <x v="2"/>
    <x v="585"/>
    <x v="842"/>
    <n v="3"/>
    <x v="0"/>
    <x v="0"/>
    <s v="Travesseiro Toque de Pluma"/>
    <x v="0"/>
    <n v="5000"/>
  </r>
  <r>
    <x v="2"/>
    <x v="2"/>
    <x v="4"/>
    <x v="4"/>
    <x v="6"/>
    <x v="542"/>
    <x v="843"/>
    <n v="5"/>
    <x v="0"/>
    <x v="3"/>
    <s v="Louis Vuitton"/>
    <x v="3"/>
    <n v="30000"/>
  </r>
  <r>
    <x v="2"/>
    <x v="11"/>
    <x v="4"/>
    <x v="4"/>
    <x v="1"/>
    <x v="586"/>
    <x v="844"/>
    <n v="7"/>
    <x v="0"/>
    <x v="3"/>
    <s v="Louis Vuitton"/>
    <x v="3"/>
    <n v="19000"/>
  </r>
  <r>
    <x v="2"/>
    <x v="7"/>
    <x v="3"/>
    <x v="3"/>
    <x v="2"/>
    <x v="562"/>
    <x v="845"/>
    <n v="8"/>
    <x v="0"/>
    <x v="3"/>
    <s v="Clos Des Lambrys"/>
    <x v="3"/>
    <n v="18000"/>
  </r>
  <r>
    <x v="2"/>
    <x v="11"/>
    <x v="4"/>
    <x v="4"/>
    <x v="0"/>
    <x v="587"/>
    <x v="846"/>
    <n v="2"/>
    <x v="0"/>
    <x v="3"/>
    <s v="Clos Des Lambrys"/>
    <x v="3"/>
    <n v="41000"/>
  </r>
  <r>
    <x v="2"/>
    <x v="10"/>
    <x v="2"/>
    <x v="2"/>
    <x v="2"/>
    <x v="447"/>
    <x v="847"/>
    <n v="3"/>
    <x v="0"/>
    <x v="3"/>
    <s v="Louis Vuitton"/>
    <x v="3"/>
    <n v="36000"/>
  </r>
  <r>
    <x v="2"/>
    <x v="7"/>
    <x v="6"/>
    <x v="6"/>
    <x v="7"/>
    <x v="588"/>
    <x v="848"/>
    <n v="9"/>
    <x v="1"/>
    <x v="1"/>
    <s v="HB20 Sense"/>
    <x v="1"/>
    <n v="100"/>
  </r>
  <r>
    <x v="2"/>
    <x v="3"/>
    <x v="5"/>
    <x v="5"/>
    <x v="1"/>
    <x v="456"/>
    <x v="849"/>
    <n v="7"/>
    <x v="1"/>
    <x v="4"/>
    <s v="COROLLA CROSS XR"/>
    <x v="1"/>
    <n v="200"/>
  </r>
  <r>
    <x v="2"/>
    <x v="5"/>
    <x v="1"/>
    <x v="1"/>
    <x v="5"/>
    <x v="446"/>
    <x v="850"/>
    <n v="4"/>
    <x v="0"/>
    <x v="4"/>
    <s v="HILUX CABINE DUPLA STD POWER PACK"/>
    <x v="1"/>
    <n v="100"/>
  </r>
  <r>
    <x v="2"/>
    <x v="0"/>
    <x v="3"/>
    <x v="3"/>
    <x v="5"/>
    <x v="589"/>
    <x v="851"/>
    <n v="4"/>
    <x v="0"/>
    <x v="2"/>
    <s v="Crystal UHD 4k 65&quot;"/>
    <x v="2"/>
    <n v="1000"/>
  </r>
  <r>
    <x v="2"/>
    <x v="5"/>
    <x v="4"/>
    <x v="4"/>
    <x v="4"/>
    <x v="446"/>
    <x v="852"/>
    <n v="5"/>
    <x v="0"/>
    <x v="7"/>
    <s v="Petróleo Bruto"/>
    <x v="5"/>
    <n v="79000"/>
  </r>
  <r>
    <x v="2"/>
    <x v="8"/>
    <x v="5"/>
    <x v="5"/>
    <x v="1"/>
    <x v="578"/>
    <x v="853"/>
    <n v="2"/>
    <x v="1"/>
    <x v="6"/>
    <s v="GLI 350 TSI (Jetta)"/>
    <x v="1"/>
    <n v="500"/>
  </r>
  <r>
    <x v="2"/>
    <x v="7"/>
    <x v="0"/>
    <x v="0"/>
    <x v="0"/>
    <x v="590"/>
    <x v="854"/>
    <n v="1"/>
    <x v="0"/>
    <x v="4"/>
    <s v="COROLLA GLI"/>
    <x v="1"/>
    <n v="100"/>
  </r>
  <r>
    <x v="2"/>
    <x v="1"/>
    <x v="1"/>
    <x v="1"/>
    <x v="0"/>
    <x v="591"/>
    <x v="855"/>
    <n v="2"/>
    <x v="0"/>
    <x v="8"/>
    <s v="Shampoo "/>
    <x v="6"/>
    <n v="910000"/>
  </r>
  <r>
    <x v="2"/>
    <x v="4"/>
    <x v="5"/>
    <x v="5"/>
    <x v="8"/>
    <x v="463"/>
    <x v="856"/>
    <n v="9"/>
    <x v="1"/>
    <x v="0"/>
    <s v="Travesseiro Toque de Pluma"/>
    <x v="0"/>
    <n v="5000"/>
  </r>
  <r>
    <x v="2"/>
    <x v="11"/>
    <x v="7"/>
    <x v="7"/>
    <x v="3"/>
    <x v="569"/>
    <x v="857"/>
    <n v="3"/>
    <x v="0"/>
    <x v="0"/>
    <s v="Colchão Baby Light D18"/>
    <x v="0"/>
    <n v="5000"/>
  </r>
  <r>
    <x v="2"/>
    <x v="6"/>
    <x v="3"/>
    <x v="3"/>
    <x v="7"/>
    <x v="592"/>
    <x v="858"/>
    <n v="2"/>
    <x v="0"/>
    <x v="5"/>
    <s v="Miniescavadeira"/>
    <x v="4"/>
    <n v="50"/>
  </r>
  <r>
    <x v="2"/>
    <x v="11"/>
    <x v="3"/>
    <x v="3"/>
    <x v="3"/>
    <x v="593"/>
    <x v="859"/>
    <n v="9"/>
    <x v="1"/>
    <x v="2"/>
    <s v="Crystal UHD 4k 65&quot;"/>
    <x v="2"/>
    <n v="1000"/>
  </r>
  <r>
    <x v="2"/>
    <x v="7"/>
    <x v="1"/>
    <x v="1"/>
    <x v="2"/>
    <x v="594"/>
    <x v="860"/>
    <n v="2"/>
    <x v="0"/>
    <x v="2"/>
    <s v="Crystal UHD 4k 65&quot;"/>
    <x v="2"/>
    <n v="1000"/>
  </r>
  <r>
    <x v="2"/>
    <x v="6"/>
    <x v="0"/>
    <x v="0"/>
    <x v="5"/>
    <x v="595"/>
    <x v="861"/>
    <n v="8"/>
    <x v="0"/>
    <x v="2"/>
    <s v="Crystal UHD 4k 65&quot;"/>
    <x v="2"/>
    <n v="500"/>
  </r>
  <r>
    <x v="2"/>
    <x v="9"/>
    <x v="2"/>
    <x v="2"/>
    <x v="3"/>
    <x v="596"/>
    <x v="862"/>
    <n v="8"/>
    <x v="1"/>
    <x v="2"/>
    <s v="Neo QLED 8k 75&quot;"/>
    <x v="2"/>
    <n v="1000"/>
  </r>
  <r>
    <x v="2"/>
    <x v="3"/>
    <x v="3"/>
    <x v="3"/>
    <x v="7"/>
    <x v="435"/>
    <x v="863"/>
    <n v="5"/>
    <x v="0"/>
    <x v="3"/>
    <s v="Louis Vuitton"/>
    <x v="3"/>
    <n v="40000"/>
  </r>
  <r>
    <x v="2"/>
    <x v="6"/>
    <x v="3"/>
    <x v="3"/>
    <x v="0"/>
    <x v="595"/>
    <x v="864"/>
    <n v="1"/>
    <x v="1"/>
    <x v="0"/>
    <s v="Colchão Baby Light D18"/>
    <x v="0"/>
    <n v="5000"/>
  </r>
  <r>
    <x v="2"/>
    <x v="4"/>
    <x v="1"/>
    <x v="1"/>
    <x v="1"/>
    <x v="597"/>
    <x v="865"/>
    <n v="7"/>
    <x v="0"/>
    <x v="3"/>
    <s v="Louis Vuitton"/>
    <x v="3"/>
    <n v="35000"/>
  </r>
  <r>
    <x v="2"/>
    <x v="10"/>
    <x v="3"/>
    <x v="3"/>
    <x v="5"/>
    <x v="447"/>
    <x v="866"/>
    <n v="2"/>
    <x v="0"/>
    <x v="4"/>
    <s v="COROLLA GLI"/>
    <x v="1"/>
    <n v="100"/>
  </r>
  <r>
    <x v="2"/>
    <x v="8"/>
    <x v="8"/>
    <x v="8"/>
    <x v="2"/>
    <x v="598"/>
    <x v="867"/>
    <n v="9"/>
    <x v="1"/>
    <x v="4"/>
    <s v="HILUX CABINE DUPLA STD POWER PACK"/>
    <x v="1"/>
    <n v="400"/>
  </r>
  <r>
    <x v="2"/>
    <x v="10"/>
    <x v="5"/>
    <x v="5"/>
    <x v="8"/>
    <x v="439"/>
    <x v="868"/>
    <n v="6"/>
    <x v="1"/>
    <x v="7"/>
    <s v="Diesel"/>
    <x v="5"/>
    <n v="98000"/>
  </r>
  <r>
    <x v="2"/>
    <x v="11"/>
    <x v="4"/>
    <x v="4"/>
    <x v="7"/>
    <x v="414"/>
    <x v="869"/>
    <n v="9"/>
    <x v="1"/>
    <x v="4"/>
    <s v="HILUX CABINE DUPLA STD POWER PACK"/>
    <x v="1"/>
    <n v="500"/>
  </r>
  <r>
    <x v="2"/>
    <x v="9"/>
    <x v="3"/>
    <x v="3"/>
    <x v="2"/>
    <x v="599"/>
    <x v="870"/>
    <n v="8"/>
    <x v="0"/>
    <x v="6"/>
    <s v="Highline 250 TSI (Taos)"/>
    <x v="1"/>
    <n v="100"/>
  </r>
  <r>
    <x v="2"/>
    <x v="3"/>
    <x v="3"/>
    <x v="3"/>
    <x v="6"/>
    <x v="456"/>
    <x v="871"/>
    <n v="2"/>
    <x v="1"/>
    <x v="0"/>
    <s v="Escrivaninha Trevalla"/>
    <x v="0"/>
    <n v="3000"/>
  </r>
  <r>
    <x v="2"/>
    <x v="10"/>
    <x v="6"/>
    <x v="6"/>
    <x v="1"/>
    <x v="466"/>
    <x v="872"/>
    <n v="1"/>
    <x v="0"/>
    <x v="4"/>
    <s v="HILUX CABINE DUPLA STD POWER PACK"/>
    <x v="1"/>
    <n v="400"/>
  </r>
  <r>
    <x v="2"/>
    <x v="3"/>
    <x v="7"/>
    <x v="7"/>
    <x v="1"/>
    <x v="600"/>
    <x v="873"/>
    <n v="1"/>
    <x v="1"/>
    <x v="0"/>
    <s v="Travesseiro Toque de Pluma"/>
    <x v="0"/>
    <n v="3000"/>
  </r>
  <r>
    <x v="2"/>
    <x v="1"/>
    <x v="2"/>
    <x v="2"/>
    <x v="3"/>
    <x v="591"/>
    <x v="874"/>
    <n v="9"/>
    <x v="1"/>
    <x v="5"/>
    <s v="Miniescavadeira"/>
    <x v="4"/>
    <n v="20"/>
  </r>
  <r>
    <x v="2"/>
    <x v="6"/>
    <x v="8"/>
    <x v="8"/>
    <x v="5"/>
    <x v="595"/>
    <x v="875"/>
    <n v="4"/>
    <x v="0"/>
    <x v="7"/>
    <s v="Petróleo Bruto"/>
    <x v="5"/>
    <n v="51000"/>
  </r>
  <r>
    <x v="2"/>
    <x v="8"/>
    <x v="8"/>
    <x v="8"/>
    <x v="0"/>
    <x v="598"/>
    <x v="876"/>
    <n v="6"/>
    <x v="0"/>
    <x v="2"/>
    <s v="Neo QLED 8k 75&quot;"/>
    <x v="2"/>
    <n v="500"/>
  </r>
  <r>
    <x v="2"/>
    <x v="6"/>
    <x v="2"/>
    <x v="2"/>
    <x v="3"/>
    <x v="546"/>
    <x v="877"/>
    <n v="7"/>
    <x v="1"/>
    <x v="6"/>
    <s v="GLI 350 TSI (Jetta)"/>
    <x v="1"/>
    <n v="300"/>
  </r>
  <r>
    <x v="2"/>
    <x v="4"/>
    <x v="7"/>
    <x v="7"/>
    <x v="7"/>
    <x v="472"/>
    <x v="878"/>
    <n v="6"/>
    <x v="1"/>
    <x v="4"/>
    <s v="HILUX CABINE DUPLA STD POWER PACK"/>
    <x v="1"/>
    <n v="500"/>
  </r>
  <r>
    <x v="2"/>
    <x v="10"/>
    <x v="7"/>
    <x v="7"/>
    <x v="2"/>
    <x v="601"/>
    <x v="879"/>
    <n v="7"/>
    <x v="0"/>
    <x v="1"/>
    <s v="HB20 Sense"/>
    <x v="1"/>
    <n v="200"/>
  </r>
  <r>
    <x v="2"/>
    <x v="9"/>
    <x v="6"/>
    <x v="6"/>
    <x v="7"/>
    <x v="465"/>
    <x v="880"/>
    <n v="4"/>
    <x v="0"/>
    <x v="1"/>
    <s v="HB20 Sense"/>
    <x v="1"/>
    <n v="500"/>
  </r>
  <r>
    <x v="2"/>
    <x v="1"/>
    <x v="2"/>
    <x v="2"/>
    <x v="5"/>
    <x v="591"/>
    <x v="881"/>
    <n v="7"/>
    <x v="0"/>
    <x v="1"/>
    <s v="Creta Confort"/>
    <x v="1"/>
    <n v="500"/>
  </r>
  <r>
    <x v="2"/>
    <x v="7"/>
    <x v="2"/>
    <x v="2"/>
    <x v="6"/>
    <x v="602"/>
    <x v="882"/>
    <n v="7"/>
    <x v="0"/>
    <x v="7"/>
    <s v="Diesel"/>
    <x v="5"/>
    <n v="73000"/>
  </r>
  <r>
    <x v="2"/>
    <x v="1"/>
    <x v="7"/>
    <x v="7"/>
    <x v="5"/>
    <x v="576"/>
    <x v="883"/>
    <n v="5"/>
    <x v="1"/>
    <x v="0"/>
    <s v="Escrivaninha Trevalla"/>
    <x v="0"/>
    <n v="1000"/>
  </r>
  <r>
    <x v="2"/>
    <x v="0"/>
    <x v="6"/>
    <x v="6"/>
    <x v="2"/>
    <x v="603"/>
    <x v="884"/>
    <n v="7"/>
    <x v="0"/>
    <x v="5"/>
    <s v="Serração Portatil"/>
    <x v="4"/>
    <n v="20"/>
  </r>
  <r>
    <x v="2"/>
    <x v="6"/>
    <x v="7"/>
    <x v="7"/>
    <x v="6"/>
    <x v="604"/>
    <x v="885"/>
    <n v="7"/>
    <x v="0"/>
    <x v="1"/>
    <s v="Creta Confort"/>
    <x v="1"/>
    <n v="400"/>
  </r>
  <r>
    <x v="2"/>
    <x v="0"/>
    <x v="3"/>
    <x v="3"/>
    <x v="8"/>
    <x v="605"/>
    <x v="886"/>
    <n v="8"/>
    <x v="0"/>
    <x v="8"/>
    <s v="Shampoo "/>
    <x v="6"/>
    <n v="1870000"/>
  </r>
  <r>
    <x v="2"/>
    <x v="6"/>
    <x v="0"/>
    <x v="0"/>
    <x v="0"/>
    <x v="606"/>
    <x v="887"/>
    <n v="4"/>
    <x v="1"/>
    <x v="5"/>
    <s v="Serração Portatil"/>
    <x v="4"/>
    <n v="40"/>
  </r>
  <r>
    <x v="2"/>
    <x v="10"/>
    <x v="4"/>
    <x v="4"/>
    <x v="1"/>
    <x v="607"/>
    <x v="888"/>
    <n v="5"/>
    <x v="1"/>
    <x v="7"/>
    <s v="Diesel"/>
    <x v="5"/>
    <n v="81000"/>
  </r>
  <r>
    <x v="2"/>
    <x v="4"/>
    <x v="6"/>
    <x v="6"/>
    <x v="3"/>
    <x v="486"/>
    <x v="889"/>
    <n v="2"/>
    <x v="0"/>
    <x v="7"/>
    <s v="Gasolina"/>
    <x v="5"/>
    <n v="82000"/>
  </r>
  <r>
    <x v="2"/>
    <x v="7"/>
    <x v="0"/>
    <x v="0"/>
    <x v="2"/>
    <x v="477"/>
    <x v="890"/>
    <n v="8"/>
    <x v="0"/>
    <x v="3"/>
    <s v="Guerlain"/>
    <x v="3"/>
    <n v="12000"/>
  </r>
  <r>
    <x v="2"/>
    <x v="7"/>
    <x v="4"/>
    <x v="4"/>
    <x v="0"/>
    <x v="429"/>
    <x v="891"/>
    <n v="8"/>
    <x v="1"/>
    <x v="1"/>
    <s v="HB20 Sense"/>
    <x v="1"/>
    <n v="400"/>
  </r>
  <r>
    <x v="2"/>
    <x v="2"/>
    <x v="2"/>
    <x v="2"/>
    <x v="3"/>
    <x v="545"/>
    <x v="892"/>
    <n v="8"/>
    <x v="1"/>
    <x v="1"/>
    <s v="HB20 Sense"/>
    <x v="1"/>
    <n v="500"/>
  </r>
  <r>
    <x v="2"/>
    <x v="1"/>
    <x v="1"/>
    <x v="1"/>
    <x v="0"/>
    <x v="535"/>
    <x v="893"/>
    <n v="3"/>
    <x v="0"/>
    <x v="3"/>
    <s v="Louis Vuitton"/>
    <x v="3"/>
    <n v="44000"/>
  </r>
  <r>
    <x v="2"/>
    <x v="0"/>
    <x v="4"/>
    <x v="4"/>
    <x v="3"/>
    <x v="436"/>
    <x v="894"/>
    <n v="7"/>
    <x v="1"/>
    <x v="2"/>
    <s v="QLED 4k 75&quot;"/>
    <x v="2"/>
    <n v="2500"/>
  </r>
  <r>
    <x v="2"/>
    <x v="7"/>
    <x v="2"/>
    <x v="2"/>
    <x v="2"/>
    <x v="555"/>
    <x v="895"/>
    <n v="2"/>
    <x v="0"/>
    <x v="1"/>
    <s v="HB20 Vision"/>
    <x v="1"/>
    <n v="200"/>
  </r>
  <r>
    <x v="2"/>
    <x v="7"/>
    <x v="4"/>
    <x v="4"/>
    <x v="6"/>
    <x v="561"/>
    <x v="896"/>
    <n v="7"/>
    <x v="1"/>
    <x v="8"/>
    <s v="Shampoo "/>
    <x v="6"/>
    <n v="890000"/>
  </r>
  <r>
    <x v="2"/>
    <x v="8"/>
    <x v="4"/>
    <x v="4"/>
    <x v="1"/>
    <x v="608"/>
    <x v="897"/>
    <n v="7"/>
    <x v="0"/>
    <x v="1"/>
    <s v="HB20 Vision"/>
    <x v="1"/>
    <n v="300"/>
  </r>
  <r>
    <x v="2"/>
    <x v="1"/>
    <x v="7"/>
    <x v="7"/>
    <x v="5"/>
    <x v="609"/>
    <x v="898"/>
    <n v="3"/>
    <x v="1"/>
    <x v="6"/>
    <s v="GLI 350 TSI (Jetta)"/>
    <x v="1"/>
    <n v="300"/>
  </r>
  <r>
    <x v="2"/>
    <x v="9"/>
    <x v="8"/>
    <x v="8"/>
    <x v="0"/>
    <x v="570"/>
    <x v="899"/>
    <n v="5"/>
    <x v="1"/>
    <x v="0"/>
    <s v="Colchão Baby Light D18"/>
    <x v="0"/>
    <n v="2000"/>
  </r>
  <r>
    <x v="2"/>
    <x v="7"/>
    <x v="0"/>
    <x v="0"/>
    <x v="1"/>
    <x v="561"/>
    <x v="900"/>
    <n v="7"/>
    <x v="0"/>
    <x v="6"/>
    <s v="Cross CD (Saveiro)"/>
    <x v="1"/>
    <n v="300"/>
  </r>
  <r>
    <x v="2"/>
    <x v="6"/>
    <x v="7"/>
    <x v="7"/>
    <x v="7"/>
    <x v="474"/>
    <x v="901"/>
    <n v="4"/>
    <x v="0"/>
    <x v="7"/>
    <s v="Diesel"/>
    <x v="5"/>
    <n v="76000"/>
  </r>
  <r>
    <x v="2"/>
    <x v="1"/>
    <x v="4"/>
    <x v="4"/>
    <x v="5"/>
    <x v="449"/>
    <x v="902"/>
    <n v="4"/>
    <x v="0"/>
    <x v="4"/>
    <s v="COROLLA CROSS XR"/>
    <x v="1"/>
    <n v="500"/>
  </r>
  <r>
    <x v="2"/>
    <x v="6"/>
    <x v="5"/>
    <x v="5"/>
    <x v="5"/>
    <x v="610"/>
    <x v="903"/>
    <n v="7"/>
    <x v="1"/>
    <x v="3"/>
    <s v="Guerlain"/>
    <x v="3"/>
    <n v="28000"/>
  </r>
  <r>
    <x v="2"/>
    <x v="9"/>
    <x v="0"/>
    <x v="0"/>
    <x v="2"/>
    <x v="570"/>
    <x v="904"/>
    <n v="5"/>
    <x v="0"/>
    <x v="3"/>
    <s v="Louis Vuitton"/>
    <x v="3"/>
    <n v="37000"/>
  </r>
  <r>
    <x v="2"/>
    <x v="4"/>
    <x v="6"/>
    <x v="6"/>
    <x v="3"/>
    <x v="476"/>
    <x v="905"/>
    <n v="3"/>
    <x v="1"/>
    <x v="6"/>
    <s v="Cross CD (Saveiro)"/>
    <x v="1"/>
    <n v="100"/>
  </r>
  <r>
    <x v="2"/>
    <x v="8"/>
    <x v="0"/>
    <x v="0"/>
    <x v="8"/>
    <x v="514"/>
    <x v="906"/>
    <n v="0"/>
    <x v="1"/>
    <x v="3"/>
    <s v="Louis Vuitton"/>
    <x v="3"/>
    <n v="49000"/>
  </r>
  <r>
    <x v="2"/>
    <x v="2"/>
    <x v="0"/>
    <x v="0"/>
    <x v="1"/>
    <x v="573"/>
    <x v="907"/>
    <n v="5"/>
    <x v="0"/>
    <x v="5"/>
    <s v="Miniescavadeira"/>
    <x v="4"/>
    <n v="30"/>
  </r>
  <r>
    <x v="2"/>
    <x v="5"/>
    <x v="2"/>
    <x v="2"/>
    <x v="6"/>
    <x v="413"/>
    <x v="908"/>
    <n v="7"/>
    <x v="1"/>
    <x v="7"/>
    <s v="Diesel"/>
    <x v="5"/>
    <n v="51000"/>
  </r>
  <r>
    <x v="2"/>
    <x v="11"/>
    <x v="0"/>
    <x v="0"/>
    <x v="6"/>
    <x v="563"/>
    <x v="909"/>
    <n v="9"/>
    <x v="1"/>
    <x v="8"/>
    <s v="Shampoo "/>
    <x v="6"/>
    <n v="1150000"/>
  </r>
  <r>
    <x v="2"/>
    <x v="5"/>
    <x v="8"/>
    <x v="8"/>
    <x v="2"/>
    <x v="611"/>
    <x v="910"/>
    <n v="5"/>
    <x v="0"/>
    <x v="2"/>
    <s v="QLED 4k 75&quot;"/>
    <x v="2"/>
    <n v="2500"/>
  </r>
  <r>
    <x v="2"/>
    <x v="0"/>
    <x v="7"/>
    <x v="7"/>
    <x v="7"/>
    <x v="522"/>
    <x v="911"/>
    <n v="6"/>
    <x v="1"/>
    <x v="4"/>
    <s v="COROLLA GLI"/>
    <x v="1"/>
    <n v="400"/>
  </r>
  <r>
    <x v="2"/>
    <x v="8"/>
    <x v="6"/>
    <x v="6"/>
    <x v="6"/>
    <x v="612"/>
    <x v="912"/>
    <n v="5"/>
    <x v="0"/>
    <x v="0"/>
    <s v="Colchão Baby Light D18"/>
    <x v="0"/>
    <n v="4000"/>
  </r>
  <r>
    <x v="2"/>
    <x v="3"/>
    <x v="7"/>
    <x v="7"/>
    <x v="7"/>
    <x v="417"/>
    <x v="913"/>
    <n v="0"/>
    <x v="0"/>
    <x v="0"/>
    <s v="Colchão Baby Light D18"/>
    <x v="0"/>
    <n v="5000"/>
  </r>
  <r>
    <x v="2"/>
    <x v="10"/>
    <x v="7"/>
    <x v="7"/>
    <x v="0"/>
    <x v="506"/>
    <x v="914"/>
    <n v="1"/>
    <x v="0"/>
    <x v="5"/>
    <s v="Serração Portatil"/>
    <x v="4"/>
    <n v="10"/>
  </r>
  <r>
    <x v="2"/>
    <x v="10"/>
    <x v="1"/>
    <x v="1"/>
    <x v="0"/>
    <x v="466"/>
    <x v="915"/>
    <n v="7"/>
    <x v="1"/>
    <x v="5"/>
    <s v="Serração Portatil"/>
    <x v="4"/>
    <n v="20"/>
  </r>
  <r>
    <x v="2"/>
    <x v="9"/>
    <x v="1"/>
    <x v="1"/>
    <x v="1"/>
    <x v="613"/>
    <x v="916"/>
    <n v="9"/>
    <x v="0"/>
    <x v="7"/>
    <s v="Diesel"/>
    <x v="5"/>
    <n v="99000"/>
  </r>
  <r>
    <x v="2"/>
    <x v="0"/>
    <x v="6"/>
    <x v="6"/>
    <x v="8"/>
    <x v="614"/>
    <x v="917"/>
    <n v="2"/>
    <x v="1"/>
    <x v="3"/>
    <s v="Louis Vuitton"/>
    <x v="3"/>
    <n v="30000"/>
  </r>
  <r>
    <x v="2"/>
    <x v="7"/>
    <x v="0"/>
    <x v="0"/>
    <x v="0"/>
    <x v="467"/>
    <x v="918"/>
    <n v="9"/>
    <x v="0"/>
    <x v="1"/>
    <s v="Creta Confort"/>
    <x v="1"/>
    <n v="400"/>
  </r>
  <r>
    <x v="2"/>
    <x v="10"/>
    <x v="7"/>
    <x v="7"/>
    <x v="4"/>
    <x v="615"/>
    <x v="919"/>
    <n v="8"/>
    <x v="1"/>
    <x v="6"/>
    <s v="Highline 250 TSI (Taos)"/>
    <x v="1"/>
    <n v="400"/>
  </r>
  <r>
    <x v="2"/>
    <x v="7"/>
    <x v="3"/>
    <x v="3"/>
    <x v="8"/>
    <x v="469"/>
    <x v="920"/>
    <n v="0"/>
    <x v="0"/>
    <x v="7"/>
    <s v="Petróleo Bruto"/>
    <x v="5"/>
    <n v="67000"/>
  </r>
  <r>
    <x v="2"/>
    <x v="7"/>
    <x v="7"/>
    <x v="7"/>
    <x v="0"/>
    <x v="469"/>
    <x v="921"/>
    <n v="8"/>
    <x v="1"/>
    <x v="6"/>
    <s v="GLI 350 TSI (Jetta)"/>
    <x v="1"/>
    <n v="200"/>
  </r>
  <r>
    <x v="2"/>
    <x v="6"/>
    <x v="6"/>
    <x v="6"/>
    <x v="7"/>
    <x v="507"/>
    <x v="922"/>
    <n v="1"/>
    <x v="0"/>
    <x v="5"/>
    <s v="Serração Portatil"/>
    <x v="4"/>
    <n v="40"/>
  </r>
  <r>
    <x v="2"/>
    <x v="8"/>
    <x v="5"/>
    <x v="5"/>
    <x v="4"/>
    <x v="616"/>
    <x v="923"/>
    <n v="6"/>
    <x v="0"/>
    <x v="1"/>
    <s v="Creta Confort"/>
    <x v="1"/>
    <n v="200"/>
  </r>
  <r>
    <x v="2"/>
    <x v="10"/>
    <x v="1"/>
    <x v="1"/>
    <x v="1"/>
    <x v="617"/>
    <x v="924"/>
    <n v="2"/>
    <x v="1"/>
    <x v="7"/>
    <s v="Diesel"/>
    <x v="5"/>
    <n v="90000"/>
  </r>
  <r>
    <x v="2"/>
    <x v="7"/>
    <x v="2"/>
    <x v="2"/>
    <x v="7"/>
    <x v="540"/>
    <x v="925"/>
    <n v="8"/>
    <x v="1"/>
    <x v="2"/>
    <s v="Neo QLED 8k 75&quot;"/>
    <x v="2"/>
    <n v="500"/>
  </r>
  <r>
    <x v="2"/>
    <x v="4"/>
    <x v="7"/>
    <x v="7"/>
    <x v="1"/>
    <x v="486"/>
    <x v="926"/>
    <n v="2"/>
    <x v="0"/>
    <x v="2"/>
    <s v="Crystal UHD 4k 65&quot;"/>
    <x v="2"/>
    <n v="1000"/>
  </r>
  <r>
    <x v="2"/>
    <x v="2"/>
    <x v="6"/>
    <x v="6"/>
    <x v="0"/>
    <x v="618"/>
    <x v="927"/>
    <n v="0"/>
    <x v="0"/>
    <x v="1"/>
    <s v="HB20 Vision"/>
    <x v="1"/>
    <n v="500"/>
  </r>
  <r>
    <x v="2"/>
    <x v="10"/>
    <x v="0"/>
    <x v="0"/>
    <x v="7"/>
    <x v="619"/>
    <x v="928"/>
    <n v="9"/>
    <x v="1"/>
    <x v="4"/>
    <s v="COROLLA GLI"/>
    <x v="1"/>
    <n v="400"/>
  </r>
  <r>
    <x v="2"/>
    <x v="5"/>
    <x v="6"/>
    <x v="6"/>
    <x v="8"/>
    <x v="620"/>
    <x v="929"/>
    <n v="6"/>
    <x v="1"/>
    <x v="3"/>
    <s v="Clos Des Lambrys"/>
    <x v="3"/>
    <n v="46000"/>
  </r>
  <r>
    <x v="2"/>
    <x v="6"/>
    <x v="6"/>
    <x v="6"/>
    <x v="2"/>
    <x v="595"/>
    <x v="930"/>
    <n v="0"/>
    <x v="0"/>
    <x v="2"/>
    <s v="Neo QLED 8k 75&quot;"/>
    <x v="2"/>
    <n v="2500"/>
  </r>
  <r>
    <x v="2"/>
    <x v="1"/>
    <x v="5"/>
    <x v="5"/>
    <x v="1"/>
    <x v="621"/>
    <x v="931"/>
    <n v="3"/>
    <x v="1"/>
    <x v="6"/>
    <s v="GLI 350 TSI (Jetta)"/>
    <x v="1"/>
    <n v="200"/>
  </r>
  <r>
    <x v="2"/>
    <x v="0"/>
    <x v="5"/>
    <x v="5"/>
    <x v="1"/>
    <x v="622"/>
    <x v="932"/>
    <n v="7"/>
    <x v="0"/>
    <x v="1"/>
    <s v="HB20 Vision"/>
    <x v="1"/>
    <n v="100"/>
  </r>
  <r>
    <x v="2"/>
    <x v="8"/>
    <x v="6"/>
    <x v="6"/>
    <x v="0"/>
    <x v="623"/>
    <x v="933"/>
    <n v="3"/>
    <x v="1"/>
    <x v="2"/>
    <s v="Neo QLED 8k 75&quot;"/>
    <x v="2"/>
    <n v="2500"/>
  </r>
  <r>
    <x v="2"/>
    <x v="8"/>
    <x v="0"/>
    <x v="0"/>
    <x v="5"/>
    <x v="418"/>
    <x v="934"/>
    <n v="5"/>
    <x v="0"/>
    <x v="7"/>
    <s v="Gasolina"/>
    <x v="5"/>
    <n v="72000"/>
  </r>
  <r>
    <x v="2"/>
    <x v="5"/>
    <x v="8"/>
    <x v="8"/>
    <x v="7"/>
    <x v="624"/>
    <x v="935"/>
    <n v="7"/>
    <x v="1"/>
    <x v="3"/>
    <s v="Guerlain"/>
    <x v="3"/>
    <n v="24000"/>
  </r>
  <r>
    <x v="2"/>
    <x v="11"/>
    <x v="7"/>
    <x v="7"/>
    <x v="3"/>
    <x v="559"/>
    <x v="936"/>
    <n v="7"/>
    <x v="1"/>
    <x v="2"/>
    <s v="Crystal UHD 4k 65&quot;"/>
    <x v="2"/>
    <n v="500"/>
  </r>
  <r>
    <x v="2"/>
    <x v="7"/>
    <x v="6"/>
    <x v="6"/>
    <x v="0"/>
    <x v="568"/>
    <x v="937"/>
    <n v="9"/>
    <x v="1"/>
    <x v="2"/>
    <s v="QLED 4k 75&quot;"/>
    <x v="2"/>
    <n v="1500"/>
  </r>
  <r>
    <x v="2"/>
    <x v="6"/>
    <x v="3"/>
    <x v="3"/>
    <x v="6"/>
    <x v="507"/>
    <x v="938"/>
    <n v="7"/>
    <x v="0"/>
    <x v="4"/>
    <s v="COROLLA GLI"/>
    <x v="1"/>
    <n v="400"/>
  </r>
  <r>
    <x v="2"/>
    <x v="7"/>
    <x v="7"/>
    <x v="7"/>
    <x v="1"/>
    <x v="429"/>
    <x v="939"/>
    <n v="3"/>
    <x v="1"/>
    <x v="5"/>
    <s v="Serração Portatil"/>
    <x v="4"/>
    <n v="20"/>
  </r>
  <r>
    <x v="2"/>
    <x v="0"/>
    <x v="7"/>
    <x v="7"/>
    <x v="1"/>
    <x v="579"/>
    <x v="940"/>
    <n v="1"/>
    <x v="1"/>
    <x v="7"/>
    <s v="Petróleo Bruto"/>
    <x v="5"/>
    <n v="66000"/>
  </r>
  <r>
    <x v="2"/>
    <x v="10"/>
    <x v="6"/>
    <x v="6"/>
    <x v="7"/>
    <x v="625"/>
    <x v="941"/>
    <n v="5"/>
    <x v="0"/>
    <x v="7"/>
    <s v="Diesel"/>
    <x v="5"/>
    <n v="75000"/>
  </r>
  <r>
    <x v="2"/>
    <x v="7"/>
    <x v="1"/>
    <x v="1"/>
    <x v="8"/>
    <x v="429"/>
    <x v="942"/>
    <n v="3"/>
    <x v="1"/>
    <x v="1"/>
    <s v="Creta Confort"/>
    <x v="1"/>
    <n v="200"/>
  </r>
  <r>
    <x v="3"/>
    <x v="7"/>
    <x v="2"/>
    <x v="2"/>
    <x v="1"/>
    <x v="626"/>
    <x v="943"/>
    <n v="8"/>
    <x v="0"/>
    <x v="0"/>
    <s v="Travesseiro Toque de Pluma"/>
    <x v="0"/>
    <n v="4000"/>
  </r>
  <r>
    <x v="3"/>
    <x v="6"/>
    <x v="4"/>
    <x v="4"/>
    <x v="0"/>
    <x v="627"/>
    <x v="944"/>
    <n v="1"/>
    <x v="0"/>
    <x v="5"/>
    <s v="Ar Condicionado 18000"/>
    <x v="2"/>
    <n v="1000"/>
  </r>
  <r>
    <x v="3"/>
    <x v="4"/>
    <x v="7"/>
    <x v="7"/>
    <x v="0"/>
    <x v="628"/>
    <x v="945"/>
    <n v="9"/>
    <x v="0"/>
    <x v="4"/>
    <s v="COROLLA CROSS XR"/>
    <x v="1"/>
    <n v="400"/>
  </r>
  <r>
    <x v="3"/>
    <x v="5"/>
    <x v="5"/>
    <x v="5"/>
    <x v="2"/>
    <x v="629"/>
    <x v="946"/>
    <n v="6"/>
    <x v="1"/>
    <x v="8"/>
    <s v="Shampoo "/>
    <x v="6"/>
    <n v="1350000"/>
  </r>
  <r>
    <x v="3"/>
    <x v="5"/>
    <x v="8"/>
    <x v="8"/>
    <x v="8"/>
    <x v="630"/>
    <x v="947"/>
    <n v="6"/>
    <x v="0"/>
    <x v="6"/>
    <s v="GLI 350 TSI (Jetta)"/>
    <x v="1"/>
    <n v="500"/>
  </r>
  <r>
    <x v="3"/>
    <x v="7"/>
    <x v="2"/>
    <x v="2"/>
    <x v="3"/>
    <x v="631"/>
    <x v="948"/>
    <n v="5"/>
    <x v="1"/>
    <x v="2"/>
    <s v="Neo QLED 8k 75&quot;"/>
    <x v="2"/>
    <n v="1500"/>
  </r>
  <r>
    <x v="3"/>
    <x v="5"/>
    <x v="6"/>
    <x v="6"/>
    <x v="3"/>
    <x v="632"/>
    <x v="949"/>
    <n v="2"/>
    <x v="1"/>
    <x v="6"/>
    <s v="GLI 350 TSI (Jetta)"/>
    <x v="1"/>
    <n v="100"/>
  </r>
  <r>
    <x v="3"/>
    <x v="10"/>
    <x v="0"/>
    <x v="0"/>
    <x v="0"/>
    <x v="633"/>
    <x v="950"/>
    <n v="2"/>
    <x v="1"/>
    <x v="2"/>
    <s v="QLED 4k 75&quot;"/>
    <x v="2"/>
    <n v="2500"/>
  </r>
  <r>
    <x v="3"/>
    <x v="2"/>
    <x v="7"/>
    <x v="7"/>
    <x v="3"/>
    <x v="634"/>
    <x v="951"/>
    <n v="4"/>
    <x v="1"/>
    <x v="3"/>
    <s v="Louis Vuitton"/>
    <x v="3"/>
    <n v="17000"/>
  </r>
  <r>
    <x v="3"/>
    <x v="6"/>
    <x v="2"/>
    <x v="2"/>
    <x v="8"/>
    <x v="635"/>
    <x v="952"/>
    <n v="1"/>
    <x v="1"/>
    <x v="3"/>
    <s v="Louis Vuitton"/>
    <x v="3"/>
    <n v="50000"/>
  </r>
  <r>
    <x v="3"/>
    <x v="1"/>
    <x v="1"/>
    <x v="1"/>
    <x v="1"/>
    <x v="636"/>
    <x v="953"/>
    <n v="5"/>
    <x v="1"/>
    <x v="1"/>
    <s v="Creta Confort"/>
    <x v="1"/>
    <n v="200"/>
  </r>
  <r>
    <x v="3"/>
    <x v="8"/>
    <x v="4"/>
    <x v="4"/>
    <x v="6"/>
    <x v="637"/>
    <x v="954"/>
    <n v="1"/>
    <x v="1"/>
    <x v="1"/>
    <s v="HB20 Sense"/>
    <x v="1"/>
    <n v="200"/>
  </r>
  <r>
    <x v="3"/>
    <x v="5"/>
    <x v="5"/>
    <x v="5"/>
    <x v="0"/>
    <x v="638"/>
    <x v="955"/>
    <n v="4"/>
    <x v="1"/>
    <x v="5"/>
    <s v="Serração Portatil"/>
    <x v="4"/>
    <n v="20"/>
  </r>
  <r>
    <x v="3"/>
    <x v="7"/>
    <x v="0"/>
    <x v="0"/>
    <x v="1"/>
    <x v="639"/>
    <x v="956"/>
    <n v="3"/>
    <x v="1"/>
    <x v="4"/>
    <s v="HILUX CABINE DUPLA STD POWER PACK"/>
    <x v="1"/>
    <n v="100"/>
  </r>
  <r>
    <x v="3"/>
    <x v="8"/>
    <x v="0"/>
    <x v="0"/>
    <x v="2"/>
    <x v="640"/>
    <x v="957"/>
    <n v="9"/>
    <x v="0"/>
    <x v="2"/>
    <s v="Crystal UHD 4k 65&quot;"/>
    <x v="2"/>
    <n v="1000"/>
  </r>
  <r>
    <x v="3"/>
    <x v="8"/>
    <x v="5"/>
    <x v="5"/>
    <x v="2"/>
    <x v="641"/>
    <x v="958"/>
    <n v="4"/>
    <x v="1"/>
    <x v="8"/>
    <s v="Shampoo "/>
    <x v="6"/>
    <n v="300000"/>
  </r>
  <r>
    <x v="3"/>
    <x v="8"/>
    <x v="2"/>
    <x v="2"/>
    <x v="7"/>
    <x v="642"/>
    <x v="959"/>
    <n v="1"/>
    <x v="0"/>
    <x v="4"/>
    <s v="COROLLA GLI"/>
    <x v="1"/>
    <n v="400"/>
  </r>
  <r>
    <x v="3"/>
    <x v="9"/>
    <x v="4"/>
    <x v="4"/>
    <x v="7"/>
    <x v="643"/>
    <x v="960"/>
    <n v="3"/>
    <x v="0"/>
    <x v="4"/>
    <s v="HILUX CABINE DUPLA STD POWER PACK"/>
    <x v="1"/>
    <n v="400"/>
  </r>
  <r>
    <x v="3"/>
    <x v="11"/>
    <x v="7"/>
    <x v="7"/>
    <x v="1"/>
    <x v="644"/>
    <x v="961"/>
    <n v="1"/>
    <x v="1"/>
    <x v="1"/>
    <s v="Creta Confort"/>
    <x v="1"/>
    <n v="100"/>
  </r>
  <r>
    <x v="3"/>
    <x v="7"/>
    <x v="7"/>
    <x v="7"/>
    <x v="4"/>
    <x v="645"/>
    <x v="962"/>
    <n v="6"/>
    <x v="1"/>
    <x v="0"/>
    <s v="Colchão Baby Light D18"/>
    <x v="0"/>
    <n v="1000"/>
  </r>
  <r>
    <x v="3"/>
    <x v="6"/>
    <x v="2"/>
    <x v="2"/>
    <x v="2"/>
    <x v="646"/>
    <x v="963"/>
    <n v="4"/>
    <x v="1"/>
    <x v="1"/>
    <s v="HB20 Vision"/>
    <x v="1"/>
    <n v="500"/>
  </r>
  <r>
    <x v="3"/>
    <x v="3"/>
    <x v="4"/>
    <x v="4"/>
    <x v="4"/>
    <x v="647"/>
    <x v="964"/>
    <n v="0"/>
    <x v="1"/>
    <x v="6"/>
    <s v="Highline 250 TSI (Taos)"/>
    <x v="1"/>
    <n v="200"/>
  </r>
  <r>
    <x v="3"/>
    <x v="4"/>
    <x v="2"/>
    <x v="2"/>
    <x v="2"/>
    <x v="648"/>
    <x v="965"/>
    <n v="4"/>
    <x v="0"/>
    <x v="2"/>
    <s v="Neo QLED 8k 75&quot;"/>
    <x v="2"/>
    <n v="1000"/>
  </r>
  <r>
    <x v="3"/>
    <x v="1"/>
    <x v="0"/>
    <x v="0"/>
    <x v="8"/>
    <x v="649"/>
    <x v="966"/>
    <n v="6"/>
    <x v="1"/>
    <x v="5"/>
    <s v="Ar Condicionado 18000"/>
    <x v="2"/>
    <n v="500"/>
  </r>
  <r>
    <x v="3"/>
    <x v="5"/>
    <x v="5"/>
    <x v="5"/>
    <x v="6"/>
    <x v="650"/>
    <x v="967"/>
    <n v="7"/>
    <x v="1"/>
    <x v="3"/>
    <s v="Clos Des Lambrys"/>
    <x v="3"/>
    <n v="17000"/>
  </r>
  <r>
    <x v="3"/>
    <x v="11"/>
    <x v="0"/>
    <x v="0"/>
    <x v="1"/>
    <x v="651"/>
    <x v="968"/>
    <n v="2"/>
    <x v="1"/>
    <x v="4"/>
    <s v="HILUX CABINE DUPLA STD POWER PACK"/>
    <x v="1"/>
    <n v="500"/>
  </r>
  <r>
    <x v="3"/>
    <x v="1"/>
    <x v="6"/>
    <x v="6"/>
    <x v="7"/>
    <x v="652"/>
    <x v="969"/>
    <n v="4"/>
    <x v="1"/>
    <x v="0"/>
    <s v="Colchão Baby Light D18"/>
    <x v="0"/>
    <n v="4000"/>
  </r>
  <r>
    <x v="3"/>
    <x v="6"/>
    <x v="3"/>
    <x v="3"/>
    <x v="5"/>
    <x v="653"/>
    <x v="970"/>
    <n v="7"/>
    <x v="0"/>
    <x v="4"/>
    <s v="COROLLA GLI"/>
    <x v="1"/>
    <n v="400"/>
  </r>
  <r>
    <x v="3"/>
    <x v="8"/>
    <x v="5"/>
    <x v="5"/>
    <x v="0"/>
    <x v="654"/>
    <x v="971"/>
    <n v="4"/>
    <x v="0"/>
    <x v="6"/>
    <s v="Highline 250 TSI (Taos)"/>
    <x v="1"/>
    <n v="400"/>
  </r>
  <r>
    <x v="3"/>
    <x v="6"/>
    <x v="4"/>
    <x v="4"/>
    <x v="3"/>
    <x v="655"/>
    <x v="972"/>
    <n v="6"/>
    <x v="0"/>
    <x v="7"/>
    <s v="Diesel"/>
    <x v="5"/>
    <n v="65000"/>
  </r>
  <r>
    <x v="3"/>
    <x v="7"/>
    <x v="4"/>
    <x v="4"/>
    <x v="5"/>
    <x v="656"/>
    <x v="973"/>
    <n v="6"/>
    <x v="0"/>
    <x v="3"/>
    <s v="Clos Des Lambrys"/>
    <x v="3"/>
    <n v="26000"/>
  </r>
  <r>
    <x v="3"/>
    <x v="5"/>
    <x v="1"/>
    <x v="1"/>
    <x v="1"/>
    <x v="657"/>
    <x v="974"/>
    <n v="2"/>
    <x v="0"/>
    <x v="3"/>
    <s v="Clos Des Lambrys"/>
    <x v="3"/>
    <n v="29000"/>
  </r>
  <r>
    <x v="3"/>
    <x v="9"/>
    <x v="4"/>
    <x v="4"/>
    <x v="4"/>
    <x v="658"/>
    <x v="975"/>
    <n v="5"/>
    <x v="1"/>
    <x v="2"/>
    <s v="QLED 4k 75&quot;"/>
    <x v="2"/>
    <n v="2000"/>
  </r>
  <r>
    <x v="3"/>
    <x v="4"/>
    <x v="8"/>
    <x v="8"/>
    <x v="3"/>
    <x v="659"/>
    <x v="976"/>
    <n v="9"/>
    <x v="0"/>
    <x v="2"/>
    <s v="QLED 4k 75&quot;"/>
    <x v="2"/>
    <n v="1000"/>
  </r>
  <r>
    <x v="3"/>
    <x v="8"/>
    <x v="2"/>
    <x v="2"/>
    <x v="1"/>
    <x v="660"/>
    <x v="977"/>
    <n v="9"/>
    <x v="0"/>
    <x v="1"/>
    <s v="HB20 Vision"/>
    <x v="1"/>
    <n v="400"/>
  </r>
  <r>
    <x v="3"/>
    <x v="10"/>
    <x v="5"/>
    <x v="5"/>
    <x v="5"/>
    <x v="661"/>
    <x v="978"/>
    <n v="10"/>
    <x v="0"/>
    <x v="1"/>
    <s v="HB20 Vision"/>
    <x v="1"/>
    <n v="500"/>
  </r>
  <r>
    <x v="3"/>
    <x v="1"/>
    <x v="0"/>
    <x v="0"/>
    <x v="5"/>
    <x v="662"/>
    <x v="979"/>
    <n v="5"/>
    <x v="0"/>
    <x v="2"/>
    <s v="Crystal UHD 4k 65&quot;"/>
    <x v="2"/>
    <n v="1500"/>
  </r>
  <r>
    <x v="3"/>
    <x v="3"/>
    <x v="0"/>
    <x v="0"/>
    <x v="0"/>
    <x v="663"/>
    <x v="980"/>
    <n v="7"/>
    <x v="1"/>
    <x v="0"/>
    <s v="Travesseiro Toque de Pluma"/>
    <x v="0"/>
    <n v="1000"/>
  </r>
  <r>
    <x v="3"/>
    <x v="10"/>
    <x v="5"/>
    <x v="5"/>
    <x v="1"/>
    <x v="664"/>
    <x v="981"/>
    <n v="8"/>
    <x v="1"/>
    <x v="5"/>
    <s v="Miniescavadeira"/>
    <x v="4"/>
    <n v="30"/>
  </r>
  <r>
    <x v="3"/>
    <x v="11"/>
    <x v="1"/>
    <x v="1"/>
    <x v="8"/>
    <x v="665"/>
    <x v="982"/>
    <n v="9"/>
    <x v="1"/>
    <x v="0"/>
    <s v="Escrivaninha Trevalla"/>
    <x v="0"/>
    <n v="2000"/>
  </r>
  <r>
    <x v="3"/>
    <x v="0"/>
    <x v="7"/>
    <x v="7"/>
    <x v="2"/>
    <x v="666"/>
    <x v="983"/>
    <n v="9"/>
    <x v="1"/>
    <x v="0"/>
    <s v="Escrivaninha Trevalla"/>
    <x v="0"/>
    <n v="4000"/>
  </r>
  <r>
    <x v="3"/>
    <x v="4"/>
    <x v="0"/>
    <x v="0"/>
    <x v="7"/>
    <x v="667"/>
    <x v="984"/>
    <n v="7"/>
    <x v="1"/>
    <x v="6"/>
    <s v="Highline 250 TSI (Taos)"/>
    <x v="1"/>
    <n v="500"/>
  </r>
  <r>
    <x v="3"/>
    <x v="8"/>
    <x v="2"/>
    <x v="2"/>
    <x v="2"/>
    <x v="668"/>
    <x v="985"/>
    <n v="6"/>
    <x v="1"/>
    <x v="4"/>
    <s v="COROLLA GLI"/>
    <x v="1"/>
    <n v="500"/>
  </r>
  <r>
    <x v="3"/>
    <x v="5"/>
    <x v="5"/>
    <x v="5"/>
    <x v="3"/>
    <x v="669"/>
    <x v="986"/>
    <n v="4"/>
    <x v="0"/>
    <x v="2"/>
    <s v="Neo QLED 8k 75&quot;"/>
    <x v="2"/>
    <n v="1500"/>
  </r>
  <r>
    <x v="3"/>
    <x v="11"/>
    <x v="5"/>
    <x v="5"/>
    <x v="8"/>
    <x v="670"/>
    <x v="987"/>
    <n v="5"/>
    <x v="0"/>
    <x v="6"/>
    <s v="GLI 350 TSI (Jetta)"/>
    <x v="1"/>
    <n v="200"/>
  </r>
  <r>
    <x v="3"/>
    <x v="0"/>
    <x v="2"/>
    <x v="2"/>
    <x v="2"/>
    <x v="671"/>
    <x v="988"/>
    <n v="1"/>
    <x v="1"/>
    <x v="1"/>
    <s v="Creta Confort"/>
    <x v="1"/>
    <n v="400"/>
  </r>
  <r>
    <x v="3"/>
    <x v="3"/>
    <x v="2"/>
    <x v="2"/>
    <x v="7"/>
    <x v="672"/>
    <x v="989"/>
    <n v="4"/>
    <x v="0"/>
    <x v="6"/>
    <s v="Cross CD (Saveiro)"/>
    <x v="1"/>
    <n v="100"/>
  </r>
  <r>
    <x v="3"/>
    <x v="7"/>
    <x v="7"/>
    <x v="7"/>
    <x v="0"/>
    <x v="673"/>
    <x v="990"/>
    <n v="2"/>
    <x v="0"/>
    <x v="2"/>
    <s v="Neo QLED 8k 75&quot;"/>
    <x v="2"/>
    <n v="2500"/>
  </r>
  <r>
    <x v="3"/>
    <x v="4"/>
    <x v="0"/>
    <x v="0"/>
    <x v="0"/>
    <x v="674"/>
    <x v="991"/>
    <n v="6"/>
    <x v="1"/>
    <x v="6"/>
    <s v="GLI 350 TSI (Jetta)"/>
    <x v="1"/>
    <n v="200"/>
  </r>
  <r>
    <x v="3"/>
    <x v="5"/>
    <x v="4"/>
    <x v="4"/>
    <x v="0"/>
    <x v="675"/>
    <x v="992"/>
    <n v="6"/>
    <x v="0"/>
    <x v="2"/>
    <s v="Crystal UHD 4k 65&quot;"/>
    <x v="2"/>
    <n v="2000"/>
  </r>
  <r>
    <x v="3"/>
    <x v="7"/>
    <x v="5"/>
    <x v="5"/>
    <x v="4"/>
    <x v="676"/>
    <x v="993"/>
    <n v="7"/>
    <x v="1"/>
    <x v="4"/>
    <s v="HILUX CABINE DUPLA STD POWER PACK"/>
    <x v="1"/>
    <n v="300"/>
  </r>
  <r>
    <x v="3"/>
    <x v="6"/>
    <x v="7"/>
    <x v="7"/>
    <x v="0"/>
    <x v="677"/>
    <x v="994"/>
    <n v="2"/>
    <x v="1"/>
    <x v="2"/>
    <s v="QLED 4k 75&quot;"/>
    <x v="2"/>
    <n v="500"/>
  </r>
  <r>
    <x v="3"/>
    <x v="7"/>
    <x v="5"/>
    <x v="5"/>
    <x v="5"/>
    <x v="678"/>
    <x v="995"/>
    <n v="9"/>
    <x v="1"/>
    <x v="8"/>
    <s v="Shampoo "/>
    <x v="6"/>
    <n v="550000"/>
  </r>
  <r>
    <x v="3"/>
    <x v="4"/>
    <x v="3"/>
    <x v="3"/>
    <x v="3"/>
    <x v="679"/>
    <x v="996"/>
    <n v="6"/>
    <x v="0"/>
    <x v="0"/>
    <s v="Colchão Baby Light D18"/>
    <x v="0"/>
    <n v="2000"/>
  </r>
  <r>
    <x v="3"/>
    <x v="1"/>
    <x v="4"/>
    <x v="4"/>
    <x v="5"/>
    <x v="680"/>
    <x v="997"/>
    <n v="1"/>
    <x v="0"/>
    <x v="2"/>
    <s v="Crystal UHD 4k 65&quot;"/>
    <x v="2"/>
    <n v="1500"/>
  </r>
  <r>
    <x v="3"/>
    <x v="1"/>
    <x v="1"/>
    <x v="1"/>
    <x v="7"/>
    <x v="681"/>
    <x v="998"/>
    <n v="1"/>
    <x v="0"/>
    <x v="5"/>
    <s v="Miniescavadeira"/>
    <x v="4"/>
    <n v="20"/>
  </r>
  <r>
    <x v="3"/>
    <x v="10"/>
    <x v="2"/>
    <x v="2"/>
    <x v="8"/>
    <x v="682"/>
    <x v="999"/>
    <n v="0"/>
    <x v="1"/>
    <x v="7"/>
    <s v="Gasolina"/>
    <x v="5"/>
    <n v="87000"/>
  </r>
  <r>
    <x v="3"/>
    <x v="6"/>
    <x v="3"/>
    <x v="3"/>
    <x v="7"/>
    <x v="683"/>
    <x v="1000"/>
    <n v="3"/>
    <x v="0"/>
    <x v="8"/>
    <s v="Shampoo "/>
    <x v="6"/>
    <n v="1570000"/>
  </r>
  <r>
    <x v="3"/>
    <x v="1"/>
    <x v="5"/>
    <x v="5"/>
    <x v="2"/>
    <x v="684"/>
    <x v="1001"/>
    <n v="8"/>
    <x v="1"/>
    <x v="3"/>
    <s v="Clos Des Lambrys"/>
    <x v="3"/>
    <n v="24000"/>
  </r>
  <r>
    <x v="3"/>
    <x v="10"/>
    <x v="6"/>
    <x v="6"/>
    <x v="6"/>
    <x v="685"/>
    <x v="1002"/>
    <n v="6"/>
    <x v="0"/>
    <x v="5"/>
    <s v="Ar Condicionado 18000"/>
    <x v="2"/>
    <n v="1000"/>
  </r>
  <r>
    <x v="3"/>
    <x v="2"/>
    <x v="0"/>
    <x v="0"/>
    <x v="8"/>
    <x v="686"/>
    <x v="1003"/>
    <n v="3"/>
    <x v="1"/>
    <x v="0"/>
    <s v="Escrivaninha Trevalla"/>
    <x v="0"/>
    <n v="1000"/>
  </r>
  <r>
    <x v="3"/>
    <x v="10"/>
    <x v="1"/>
    <x v="1"/>
    <x v="7"/>
    <x v="687"/>
    <x v="1004"/>
    <n v="2"/>
    <x v="0"/>
    <x v="6"/>
    <s v="Highline 250 TSI (Taos)"/>
    <x v="1"/>
    <n v="400"/>
  </r>
  <r>
    <x v="3"/>
    <x v="0"/>
    <x v="7"/>
    <x v="7"/>
    <x v="4"/>
    <x v="688"/>
    <x v="1005"/>
    <n v="3"/>
    <x v="1"/>
    <x v="6"/>
    <s v="GLI 350 TSI (Jetta)"/>
    <x v="1"/>
    <n v="300"/>
  </r>
  <r>
    <x v="3"/>
    <x v="7"/>
    <x v="3"/>
    <x v="3"/>
    <x v="6"/>
    <x v="678"/>
    <x v="1006"/>
    <n v="3"/>
    <x v="0"/>
    <x v="4"/>
    <s v="COROLLA CROSS XR"/>
    <x v="1"/>
    <n v="300"/>
  </r>
  <r>
    <x v="3"/>
    <x v="1"/>
    <x v="8"/>
    <x v="8"/>
    <x v="5"/>
    <x v="689"/>
    <x v="1007"/>
    <n v="1"/>
    <x v="1"/>
    <x v="7"/>
    <s v="Diesel"/>
    <x v="5"/>
    <n v="60000"/>
  </r>
  <r>
    <x v="3"/>
    <x v="5"/>
    <x v="0"/>
    <x v="0"/>
    <x v="4"/>
    <x v="690"/>
    <x v="1008"/>
    <n v="1"/>
    <x v="1"/>
    <x v="4"/>
    <s v="COROLLA GLI"/>
    <x v="1"/>
    <n v="200"/>
  </r>
  <r>
    <x v="3"/>
    <x v="0"/>
    <x v="7"/>
    <x v="7"/>
    <x v="1"/>
    <x v="691"/>
    <x v="1009"/>
    <n v="0"/>
    <x v="0"/>
    <x v="1"/>
    <s v="HB20 Sense"/>
    <x v="1"/>
    <n v="500"/>
  </r>
  <r>
    <x v="3"/>
    <x v="11"/>
    <x v="4"/>
    <x v="4"/>
    <x v="1"/>
    <x v="644"/>
    <x v="1010"/>
    <n v="5"/>
    <x v="1"/>
    <x v="3"/>
    <s v="Guerlain"/>
    <x v="3"/>
    <n v="44000"/>
  </r>
  <r>
    <x v="3"/>
    <x v="0"/>
    <x v="2"/>
    <x v="2"/>
    <x v="5"/>
    <x v="692"/>
    <x v="1011"/>
    <n v="9"/>
    <x v="1"/>
    <x v="7"/>
    <s v="Diesel"/>
    <x v="5"/>
    <n v="80000"/>
  </r>
  <r>
    <x v="3"/>
    <x v="11"/>
    <x v="2"/>
    <x v="2"/>
    <x v="7"/>
    <x v="693"/>
    <x v="1012"/>
    <n v="6"/>
    <x v="0"/>
    <x v="3"/>
    <s v="Louis Vuitton"/>
    <x v="3"/>
    <n v="21000"/>
  </r>
  <r>
    <x v="3"/>
    <x v="7"/>
    <x v="0"/>
    <x v="0"/>
    <x v="4"/>
    <x v="694"/>
    <x v="1013"/>
    <n v="9"/>
    <x v="0"/>
    <x v="2"/>
    <s v="QLED 4k 75&quot;"/>
    <x v="2"/>
    <n v="1000"/>
  </r>
  <r>
    <x v="3"/>
    <x v="9"/>
    <x v="6"/>
    <x v="6"/>
    <x v="1"/>
    <x v="695"/>
    <x v="1014"/>
    <n v="7"/>
    <x v="1"/>
    <x v="0"/>
    <s v="Colchão Baby Light D18"/>
    <x v="0"/>
    <n v="2000"/>
  </r>
  <r>
    <x v="3"/>
    <x v="10"/>
    <x v="7"/>
    <x v="7"/>
    <x v="7"/>
    <x v="664"/>
    <x v="1015"/>
    <n v="10"/>
    <x v="0"/>
    <x v="7"/>
    <s v="Gasolina"/>
    <x v="5"/>
    <n v="54000"/>
  </r>
  <r>
    <x v="3"/>
    <x v="2"/>
    <x v="1"/>
    <x v="1"/>
    <x v="5"/>
    <x v="696"/>
    <x v="1016"/>
    <n v="7"/>
    <x v="0"/>
    <x v="3"/>
    <s v="Guerlain"/>
    <x v="3"/>
    <n v="36000"/>
  </r>
  <r>
    <x v="3"/>
    <x v="1"/>
    <x v="7"/>
    <x v="7"/>
    <x v="7"/>
    <x v="697"/>
    <x v="1017"/>
    <n v="4"/>
    <x v="0"/>
    <x v="5"/>
    <s v="Ar Condicionado 18000"/>
    <x v="2"/>
    <n v="2000"/>
  </r>
  <r>
    <x v="3"/>
    <x v="6"/>
    <x v="4"/>
    <x v="4"/>
    <x v="7"/>
    <x v="698"/>
    <x v="1018"/>
    <n v="6"/>
    <x v="0"/>
    <x v="3"/>
    <s v="Louis Vuitton"/>
    <x v="3"/>
    <n v="45000"/>
  </r>
  <r>
    <x v="3"/>
    <x v="3"/>
    <x v="0"/>
    <x v="0"/>
    <x v="7"/>
    <x v="699"/>
    <x v="1019"/>
    <n v="7"/>
    <x v="1"/>
    <x v="5"/>
    <s v="Ar Condicionado 18000"/>
    <x v="2"/>
    <n v="2500"/>
  </r>
  <r>
    <x v="3"/>
    <x v="4"/>
    <x v="7"/>
    <x v="7"/>
    <x v="7"/>
    <x v="700"/>
    <x v="1020"/>
    <n v="8"/>
    <x v="1"/>
    <x v="7"/>
    <s v="Gasolina"/>
    <x v="5"/>
    <n v="56000"/>
  </r>
  <r>
    <x v="3"/>
    <x v="4"/>
    <x v="7"/>
    <x v="7"/>
    <x v="2"/>
    <x v="701"/>
    <x v="1021"/>
    <n v="7"/>
    <x v="0"/>
    <x v="1"/>
    <s v="HB20 Vision"/>
    <x v="1"/>
    <n v="500"/>
  </r>
  <r>
    <x v="3"/>
    <x v="5"/>
    <x v="3"/>
    <x v="3"/>
    <x v="6"/>
    <x v="702"/>
    <x v="1022"/>
    <n v="9"/>
    <x v="0"/>
    <x v="6"/>
    <s v="Cross CD (Saveiro)"/>
    <x v="1"/>
    <n v="500"/>
  </r>
  <r>
    <x v="3"/>
    <x v="7"/>
    <x v="5"/>
    <x v="5"/>
    <x v="1"/>
    <x v="703"/>
    <x v="1023"/>
    <n v="5"/>
    <x v="1"/>
    <x v="2"/>
    <s v="Crystal UHD 4k 65&quot;"/>
    <x v="2"/>
    <n v="500"/>
  </r>
  <r>
    <x v="3"/>
    <x v="1"/>
    <x v="1"/>
    <x v="1"/>
    <x v="4"/>
    <x v="680"/>
    <x v="1024"/>
    <n v="4"/>
    <x v="0"/>
    <x v="3"/>
    <s v="Louis Vuitton"/>
    <x v="3"/>
    <n v="28000"/>
  </r>
  <r>
    <x v="3"/>
    <x v="1"/>
    <x v="5"/>
    <x v="5"/>
    <x v="8"/>
    <x v="704"/>
    <x v="1025"/>
    <n v="10"/>
    <x v="1"/>
    <x v="2"/>
    <s v="QLED 4k 75&quot;"/>
    <x v="2"/>
    <n v="500"/>
  </r>
  <r>
    <x v="3"/>
    <x v="7"/>
    <x v="2"/>
    <x v="2"/>
    <x v="2"/>
    <x v="705"/>
    <x v="1026"/>
    <n v="8"/>
    <x v="1"/>
    <x v="2"/>
    <s v="Neo QLED 8k 75&quot;"/>
    <x v="2"/>
    <n v="1000"/>
  </r>
  <r>
    <x v="3"/>
    <x v="2"/>
    <x v="1"/>
    <x v="1"/>
    <x v="3"/>
    <x v="706"/>
    <x v="1027"/>
    <n v="9"/>
    <x v="1"/>
    <x v="4"/>
    <s v="COROLLA GLI"/>
    <x v="1"/>
    <n v="500"/>
  </r>
  <r>
    <x v="3"/>
    <x v="4"/>
    <x v="6"/>
    <x v="6"/>
    <x v="2"/>
    <x v="659"/>
    <x v="1028"/>
    <n v="5"/>
    <x v="0"/>
    <x v="4"/>
    <s v="HILUX CABINE DUPLA STD POWER PACK"/>
    <x v="1"/>
    <n v="500"/>
  </r>
  <r>
    <x v="3"/>
    <x v="7"/>
    <x v="8"/>
    <x v="8"/>
    <x v="5"/>
    <x v="707"/>
    <x v="1029"/>
    <n v="8"/>
    <x v="1"/>
    <x v="2"/>
    <s v="Neo QLED 8k 75&quot;"/>
    <x v="2"/>
    <n v="1500"/>
  </r>
  <r>
    <x v="3"/>
    <x v="10"/>
    <x v="5"/>
    <x v="5"/>
    <x v="5"/>
    <x v="661"/>
    <x v="1030"/>
    <n v="7"/>
    <x v="1"/>
    <x v="2"/>
    <s v="Crystal UHD 4k 65&quot;"/>
    <x v="2"/>
    <n v="2000"/>
  </r>
  <r>
    <x v="3"/>
    <x v="7"/>
    <x v="3"/>
    <x v="3"/>
    <x v="2"/>
    <x v="694"/>
    <x v="1031"/>
    <n v="2"/>
    <x v="1"/>
    <x v="5"/>
    <s v="Miniescavadeira"/>
    <x v="4"/>
    <n v="40"/>
  </r>
  <r>
    <x v="3"/>
    <x v="0"/>
    <x v="2"/>
    <x v="2"/>
    <x v="8"/>
    <x v="708"/>
    <x v="1032"/>
    <n v="4"/>
    <x v="0"/>
    <x v="0"/>
    <s v="Colchão Baby Light D18"/>
    <x v="0"/>
    <n v="1000"/>
  </r>
  <r>
    <x v="3"/>
    <x v="4"/>
    <x v="7"/>
    <x v="7"/>
    <x v="0"/>
    <x v="709"/>
    <x v="1033"/>
    <n v="2"/>
    <x v="0"/>
    <x v="2"/>
    <s v="QLED 4k 75&quot;"/>
    <x v="2"/>
    <n v="500"/>
  </r>
  <r>
    <x v="3"/>
    <x v="5"/>
    <x v="6"/>
    <x v="6"/>
    <x v="3"/>
    <x v="669"/>
    <x v="1034"/>
    <n v="8"/>
    <x v="0"/>
    <x v="6"/>
    <s v="GLI 350 TSI (Jetta)"/>
    <x v="1"/>
    <n v="400"/>
  </r>
  <r>
    <x v="3"/>
    <x v="4"/>
    <x v="4"/>
    <x v="4"/>
    <x v="8"/>
    <x v="710"/>
    <x v="1035"/>
    <n v="5"/>
    <x v="0"/>
    <x v="4"/>
    <s v="COROLLA CROSS XR"/>
    <x v="1"/>
    <n v="100"/>
  </r>
  <r>
    <x v="3"/>
    <x v="0"/>
    <x v="6"/>
    <x v="6"/>
    <x v="1"/>
    <x v="711"/>
    <x v="1036"/>
    <n v="7"/>
    <x v="1"/>
    <x v="3"/>
    <s v="Guerlain"/>
    <x v="3"/>
    <n v="28000"/>
  </r>
  <r>
    <x v="3"/>
    <x v="10"/>
    <x v="7"/>
    <x v="7"/>
    <x v="0"/>
    <x v="712"/>
    <x v="1037"/>
    <n v="8"/>
    <x v="0"/>
    <x v="3"/>
    <s v="Guerlain"/>
    <x v="3"/>
    <n v="25000"/>
  </r>
  <r>
    <x v="3"/>
    <x v="4"/>
    <x v="0"/>
    <x v="0"/>
    <x v="8"/>
    <x v="667"/>
    <x v="1038"/>
    <n v="1"/>
    <x v="1"/>
    <x v="3"/>
    <s v="Guerlain"/>
    <x v="3"/>
    <n v="32000"/>
  </r>
  <r>
    <x v="3"/>
    <x v="5"/>
    <x v="2"/>
    <x v="2"/>
    <x v="2"/>
    <x v="713"/>
    <x v="1039"/>
    <n v="0"/>
    <x v="0"/>
    <x v="7"/>
    <s v="Petróleo Bruto"/>
    <x v="5"/>
    <n v="74000"/>
  </r>
  <r>
    <x v="3"/>
    <x v="11"/>
    <x v="5"/>
    <x v="5"/>
    <x v="5"/>
    <x v="714"/>
    <x v="1040"/>
    <n v="2"/>
    <x v="0"/>
    <x v="7"/>
    <s v="Diesel"/>
    <x v="5"/>
    <n v="79000"/>
  </r>
  <r>
    <x v="3"/>
    <x v="9"/>
    <x v="8"/>
    <x v="8"/>
    <x v="0"/>
    <x v="715"/>
    <x v="1041"/>
    <n v="2"/>
    <x v="0"/>
    <x v="4"/>
    <s v="COROLLA GLI"/>
    <x v="1"/>
    <n v="200"/>
  </r>
  <r>
    <x v="3"/>
    <x v="7"/>
    <x v="6"/>
    <x v="6"/>
    <x v="7"/>
    <x v="716"/>
    <x v="1042"/>
    <n v="7"/>
    <x v="1"/>
    <x v="7"/>
    <s v="Diesel"/>
    <x v="5"/>
    <n v="68000"/>
  </r>
  <r>
    <x v="3"/>
    <x v="1"/>
    <x v="1"/>
    <x v="1"/>
    <x v="1"/>
    <x v="636"/>
    <x v="1043"/>
    <n v="1"/>
    <x v="1"/>
    <x v="6"/>
    <s v="Cross CD (Saveiro)"/>
    <x v="1"/>
    <n v="500"/>
  </r>
  <r>
    <x v="3"/>
    <x v="6"/>
    <x v="1"/>
    <x v="1"/>
    <x v="7"/>
    <x v="655"/>
    <x v="1044"/>
    <n v="8"/>
    <x v="0"/>
    <x v="4"/>
    <s v="COROLLA GLI"/>
    <x v="1"/>
    <n v="500"/>
  </r>
  <r>
    <x v="3"/>
    <x v="4"/>
    <x v="2"/>
    <x v="2"/>
    <x v="6"/>
    <x v="717"/>
    <x v="1045"/>
    <n v="10"/>
    <x v="1"/>
    <x v="6"/>
    <s v="GLI 350 TSI (Jetta)"/>
    <x v="1"/>
    <n v="100"/>
  </r>
  <r>
    <x v="3"/>
    <x v="8"/>
    <x v="4"/>
    <x v="4"/>
    <x v="6"/>
    <x v="718"/>
    <x v="1046"/>
    <n v="1"/>
    <x v="0"/>
    <x v="3"/>
    <s v="Louis Vuitton"/>
    <x v="3"/>
    <n v="31000"/>
  </r>
  <r>
    <x v="3"/>
    <x v="7"/>
    <x v="3"/>
    <x v="3"/>
    <x v="6"/>
    <x v="719"/>
    <x v="1047"/>
    <n v="3"/>
    <x v="0"/>
    <x v="4"/>
    <s v="COROLLA CROSS XR"/>
    <x v="1"/>
    <n v="200"/>
  </r>
  <r>
    <x v="3"/>
    <x v="9"/>
    <x v="0"/>
    <x v="0"/>
    <x v="2"/>
    <x v="720"/>
    <x v="1048"/>
    <n v="9"/>
    <x v="0"/>
    <x v="2"/>
    <s v="Neo QLED 8k 75&quot;"/>
    <x v="2"/>
    <n v="1500"/>
  </r>
  <r>
    <x v="3"/>
    <x v="5"/>
    <x v="1"/>
    <x v="1"/>
    <x v="3"/>
    <x v="721"/>
    <x v="1049"/>
    <n v="2"/>
    <x v="1"/>
    <x v="0"/>
    <s v="Escrivaninha Trevalla"/>
    <x v="0"/>
    <n v="4000"/>
  </r>
  <r>
    <x v="3"/>
    <x v="11"/>
    <x v="4"/>
    <x v="4"/>
    <x v="7"/>
    <x v="722"/>
    <x v="1050"/>
    <n v="9"/>
    <x v="0"/>
    <x v="1"/>
    <s v="HB20 Sense"/>
    <x v="1"/>
    <n v="500"/>
  </r>
  <r>
    <x v="3"/>
    <x v="6"/>
    <x v="4"/>
    <x v="4"/>
    <x v="6"/>
    <x v="683"/>
    <x v="1051"/>
    <n v="3"/>
    <x v="0"/>
    <x v="3"/>
    <s v="Clos Des Lambrys"/>
    <x v="3"/>
    <n v="15000"/>
  </r>
  <r>
    <x v="3"/>
    <x v="10"/>
    <x v="3"/>
    <x v="3"/>
    <x v="7"/>
    <x v="723"/>
    <x v="1052"/>
    <n v="5"/>
    <x v="0"/>
    <x v="1"/>
    <s v="Creta Confort"/>
    <x v="1"/>
    <n v="100"/>
  </r>
  <r>
    <x v="3"/>
    <x v="5"/>
    <x v="5"/>
    <x v="5"/>
    <x v="6"/>
    <x v="724"/>
    <x v="1053"/>
    <n v="9"/>
    <x v="0"/>
    <x v="7"/>
    <s v="Diesel"/>
    <x v="5"/>
    <n v="58000"/>
  </r>
  <r>
    <x v="3"/>
    <x v="3"/>
    <x v="5"/>
    <x v="5"/>
    <x v="2"/>
    <x v="725"/>
    <x v="1054"/>
    <n v="4"/>
    <x v="0"/>
    <x v="7"/>
    <s v="Petróleo Bruto"/>
    <x v="5"/>
    <n v="97000"/>
  </r>
  <r>
    <x v="3"/>
    <x v="5"/>
    <x v="6"/>
    <x v="6"/>
    <x v="8"/>
    <x v="638"/>
    <x v="1055"/>
    <n v="1"/>
    <x v="1"/>
    <x v="3"/>
    <s v="Clos Des Lambrys"/>
    <x v="3"/>
    <n v="36000"/>
  </r>
  <r>
    <x v="3"/>
    <x v="10"/>
    <x v="3"/>
    <x v="3"/>
    <x v="7"/>
    <x v="726"/>
    <x v="1056"/>
    <n v="2"/>
    <x v="0"/>
    <x v="0"/>
    <s v="Colchão Baby Light D18"/>
    <x v="0"/>
    <n v="5000"/>
  </r>
  <r>
    <x v="3"/>
    <x v="7"/>
    <x v="2"/>
    <x v="2"/>
    <x v="5"/>
    <x v="727"/>
    <x v="1057"/>
    <n v="5"/>
    <x v="0"/>
    <x v="6"/>
    <s v="GLI 350 TSI (Jetta)"/>
    <x v="1"/>
    <n v="400"/>
  </r>
  <r>
    <x v="3"/>
    <x v="2"/>
    <x v="6"/>
    <x v="6"/>
    <x v="4"/>
    <x v="696"/>
    <x v="1058"/>
    <n v="9"/>
    <x v="1"/>
    <x v="5"/>
    <s v="Serração Portatil"/>
    <x v="4"/>
    <n v="30"/>
  </r>
  <r>
    <x v="3"/>
    <x v="7"/>
    <x v="1"/>
    <x v="1"/>
    <x v="4"/>
    <x v="626"/>
    <x v="1059"/>
    <n v="5"/>
    <x v="0"/>
    <x v="4"/>
    <s v="COROLLA GLI"/>
    <x v="1"/>
    <n v="100"/>
  </r>
  <r>
    <x v="3"/>
    <x v="0"/>
    <x v="2"/>
    <x v="2"/>
    <x v="2"/>
    <x v="728"/>
    <x v="1060"/>
    <n v="7"/>
    <x v="0"/>
    <x v="3"/>
    <s v="Guerlain"/>
    <x v="3"/>
    <n v="16000"/>
  </r>
  <r>
    <x v="3"/>
    <x v="9"/>
    <x v="5"/>
    <x v="5"/>
    <x v="3"/>
    <x v="729"/>
    <x v="1061"/>
    <n v="4"/>
    <x v="1"/>
    <x v="3"/>
    <s v="Guerlain"/>
    <x v="3"/>
    <n v="18000"/>
  </r>
  <r>
    <x v="3"/>
    <x v="9"/>
    <x v="4"/>
    <x v="4"/>
    <x v="6"/>
    <x v="730"/>
    <x v="1062"/>
    <n v="5"/>
    <x v="0"/>
    <x v="1"/>
    <s v="HB20 Sense"/>
    <x v="1"/>
    <n v="200"/>
  </r>
  <r>
    <x v="3"/>
    <x v="3"/>
    <x v="3"/>
    <x v="3"/>
    <x v="2"/>
    <x v="731"/>
    <x v="1063"/>
    <n v="6"/>
    <x v="0"/>
    <x v="5"/>
    <s v="Ar Condicionado 18000"/>
    <x v="2"/>
    <n v="1000"/>
  </r>
  <r>
    <x v="3"/>
    <x v="9"/>
    <x v="3"/>
    <x v="3"/>
    <x v="7"/>
    <x v="732"/>
    <x v="1064"/>
    <n v="9"/>
    <x v="0"/>
    <x v="0"/>
    <s v="Colchão Baby Light D18"/>
    <x v="0"/>
    <n v="5000"/>
  </r>
  <r>
    <x v="3"/>
    <x v="0"/>
    <x v="6"/>
    <x v="6"/>
    <x v="0"/>
    <x v="733"/>
    <x v="1065"/>
    <n v="9"/>
    <x v="0"/>
    <x v="0"/>
    <s v="Colchão Baby Light D18"/>
    <x v="0"/>
    <n v="2000"/>
  </r>
  <r>
    <x v="3"/>
    <x v="9"/>
    <x v="5"/>
    <x v="5"/>
    <x v="8"/>
    <x v="734"/>
    <x v="1066"/>
    <n v="7"/>
    <x v="0"/>
    <x v="8"/>
    <s v="Shampoo "/>
    <x v="6"/>
    <n v="1810000"/>
  </r>
  <r>
    <x v="3"/>
    <x v="10"/>
    <x v="2"/>
    <x v="2"/>
    <x v="1"/>
    <x v="633"/>
    <x v="1067"/>
    <n v="7"/>
    <x v="1"/>
    <x v="4"/>
    <s v="COROLLA GLI"/>
    <x v="1"/>
    <n v="200"/>
  </r>
  <r>
    <x v="3"/>
    <x v="4"/>
    <x v="0"/>
    <x v="0"/>
    <x v="8"/>
    <x v="735"/>
    <x v="1068"/>
    <n v="5"/>
    <x v="1"/>
    <x v="1"/>
    <s v="HB20 Sense"/>
    <x v="1"/>
    <n v="200"/>
  </r>
  <r>
    <x v="3"/>
    <x v="11"/>
    <x v="4"/>
    <x v="4"/>
    <x v="3"/>
    <x v="736"/>
    <x v="1069"/>
    <n v="10"/>
    <x v="0"/>
    <x v="2"/>
    <s v="QLED 4k 75&quot;"/>
    <x v="2"/>
    <n v="1500"/>
  </r>
  <r>
    <x v="3"/>
    <x v="7"/>
    <x v="1"/>
    <x v="1"/>
    <x v="7"/>
    <x v="737"/>
    <x v="1070"/>
    <n v="4"/>
    <x v="1"/>
    <x v="5"/>
    <s v="Serração Portatil"/>
    <x v="4"/>
    <n v="10"/>
  </r>
  <r>
    <x v="3"/>
    <x v="1"/>
    <x v="0"/>
    <x v="0"/>
    <x v="5"/>
    <x v="697"/>
    <x v="1071"/>
    <n v="9"/>
    <x v="0"/>
    <x v="6"/>
    <s v="Cross CD (Saveiro)"/>
    <x v="1"/>
    <n v="100"/>
  </r>
  <r>
    <x v="3"/>
    <x v="3"/>
    <x v="1"/>
    <x v="1"/>
    <x v="5"/>
    <x v="738"/>
    <x v="1072"/>
    <n v="6"/>
    <x v="0"/>
    <x v="7"/>
    <s v="Diesel"/>
    <x v="5"/>
    <n v="52000"/>
  </r>
  <r>
    <x v="3"/>
    <x v="0"/>
    <x v="6"/>
    <x v="6"/>
    <x v="1"/>
    <x v="688"/>
    <x v="1073"/>
    <n v="0"/>
    <x v="1"/>
    <x v="7"/>
    <s v="Diesel"/>
    <x v="5"/>
    <n v="56000"/>
  </r>
  <r>
    <x v="3"/>
    <x v="6"/>
    <x v="1"/>
    <x v="1"/>
    <x v="4"/>
    <x v="739"/>
    <x v="1074"/>
    <n v="10"/>
    <x v="1"/>
    <x v="3"/>
    <s v="Guerlain"/>
    <x v="3"/>
    <n v="50000"/>
  </r>
  <r>
    <x v="3"/>
    <x v="10"/>
    <x v="8"/>
    <x v="8"/>
    <x v="7"/>
    <x v="740"/>
    <x v="1075"/>
    <n v="8"/>
    <x v="1"/>
    <x v="1"/>
    <s v="HB20 Vision"/>
    <x v="1"/>
    <n v="300"/>
  </r>
  <r>
    <x v="3"/>
    <x v="7"/>
    <x v="6"/>
    <x v="6"/>
    <x v="2"/>
    <x v="741"/>
    <x v="1076"/>
    <n v="6"/>
    <x v="0"/>
    <x v="6"/>
    <s v="GLI 350 TSI (Jetta)"/>
    <x v="1"/>
    <n v="400"/>
  </r>
  <r>
    <x v="3"/>
    <x v="1"/>
    <x v="7"/>
    <x v="7"/>
    <x v="3"/>
    <x v="742"/>
    <x v="1077"/>
    <n v="2"/>
    <x v="1"/>
    <x v="4"/>
    <s v="COROLLA GLI"/>
    <x v="1"/>
    <n v="300"/>
  </r>
  <r>
    <x v="3"/>
    <x v="4"/>
    <x v="7"/>
    <x v="7"/>
    <x v="2"/>
    <x v="743"/>
    <x v="1078"/>
    <n v="2"/>
    <x v="1"/>
    <x v="6"/>
    <s v="GLI 350 TSI (Jetta)"/>
    <x v="1"/>
    <n v="200"/>
  </r>
  <r>
    <x v="3"/>
    <x v="11"/>
    <x v="7"/>
    <x v="7"/>
    <x v="2"/>
    <x v="744"/>
    <x v="1079"/>
    <n v="5"/>
    <x v="0"/>
    <x v="4"/>
    <s v="COROLLA GLI"/>
    <x v="1"/>
    <n v="300"/>
  </r>
  <r>
    <x v="3"/>
    <x v="7"/>
    <x v="6"/>
    <x v="6"/>
    <x v="7"/>
    <x v="745"/>
    <x v="1080"/>
    <n v="7"/>
    <x v="0"/>
    <x v="4"/>
    <s v="COROLLA CROSS XR"/>
    <x v="1"/>
    <n v="200"/>
  </r>
  <r>
    <x v="3"/>
    <x v="1"/>
    <x v="5"/>
    <x v="5"/>
    <x v="2"/>
    <x v="746"/>
    <x v="1081"/>
    <n v="4"/>
    <x v="0"/>
    <x v="6"/>
    <s v="GLI 350 TSI (Jetta)"/>
    <x v="1"/>
    <n v="400"/>
  </r>
  <r>
    <x v="3"/>
    <x v="1"/>
    <x v="2"/>
    <x v="2"/>
    <x v="2"/>
    <x v="747"/>
    <x v="1082"/>
    <n v="6"/>
    <x v="0"/>
    <x v="6"/>
    <s v="Cross CD (Saveiro)"/>
    <x v="1"/>
    <n v="400"/>
  </r>
  <r>
    <x v="3"/>
    <x v="2"/>
    <x v="0"/>
    <x v="0"/>
    <x v="7"/>
    <x v="748"/>
    <x v="1083"/>
    <n v="7"/>
    <x v="0"/>
    <x v="0"/>
    <s v="Escrivaninha Trevalla"/>
    <x v="0"/>
    <n v="1000"/>
  </r>
  <r>
    <x v="3"/>
    <x v="6"/>
    <x v="1"/>
    <x v="1"/>
    <x v="2"/>
    <x v="646"/>
    <x v="1084"/>
    <n v="2"/>
    <x v="1"/>
    <x v="1"/>
    <s v="HB20 Vision"/>
    <x v="1"/>
    <n v="200"/>
  </r>
  <r>
    <x v="3"/>
    <x v="4"/>
    <x v="7"/>
    <x v="7"/>
    <x v="2"/>
    <x v="674"/>
    <x v="1085"/>
    <n v="4"/>
    <x v="0"/>
    <x v="0"/>
    <s v="Colchão Baby Light D18"/>
    <x v="0"/>
    <n v="5000"/>
  </r>
  <r>
    <x v="3"/>
    <x v="8"/>
    <x v="7"/>
    <x v="7"/>
    <x v="4"/>
    <x v="749"/>
    <x v="1086"/>
    <n v="10"/>
    <x v="0"/>
    <x v="4"/>
    <s v="COROLLA CROSS XR"/>
    <x v="1"/>
    <n v="400"/>
  </r>
  <r>
    <x v="3"/>
    <x v="6"/>
    <x v="4"/>
    <x v="4"/>
    <x v="7"/>
    <x v="677"/>
    <x v="1087"/>
    <n v="7"/>
    <x v="1"/>
    <x v="4"/>
    <s v="COROLLA GLI"/>
    <x v="1"/>
    <n v="100"/>
  </r>
  <r>
    <x v="3"/>
    <x v="9"/>
    <x v="8"/>
    <x v="8"/>
    <x v="2"/>
    <x v="750"/>
    <x v="1088"/>
    <n v="9"/>
    <x v="1"/>
    <x v="3"/>
    <s v="Louis Vuitton"/>
    <x v="3"/>
    <n v="38000"/>
  </r>
  <r>
    <x v="3"/>
    <x v="10"/>
    <x v="4"/>
    <x v="4"/>
    <x v="7"/>
    <x v="751"/>
    <x v="1089"/>
    <n v="9"/>
    <x v="0"/>
    <x v="7"/>
    <s v="Diesel"/>
    <x v="5"/>
    <n v="90000"/>
  </r>
  <r>
    <x v="3"/>
    <x v="6"/>
    <x v="3"/>
    <x v="3"/>
    <x v="2"/>
    <x v="752"/>
    <x v="1090"/>
    <n v="6"/>
    <x v="1"/>
    <x v="3"/>
    <s v="Clos Des Lambrys"/>
    <x v="3"/>
    <n v="26000"/>
  </r>
  <r>
    <x v="3"/>
    <x v="1"/>
    <x v="4"/>
    <x v="4"/>
    <x v="6"/>
    <x v="753"/>
    <x v="1091"/>
    <n v="1"/>
    <x v="1"/>
    <x v="0"/>
    <s v="Travesseiro Toque de Pluma"/>
    <x v="0"/>
    <n v="1000"/>
  </r>
  <r>
    <x v="3"/>
    <x v="2"/>
    <x v="6"/>
    <x v="6"/>
    <x v="3"/>
    <x v="754"/>
    <x v="1092"/>
    <n v="4"/>
    <x v="0"/>
    <x v="0"/>
    <s v="Travesseiro Toque de Pluma"/>
    <x v="0"/>
    <n v="5000"/>
  </r>
  <r>
    <x v="3"/>
    <x v="1"/>
    <x v="3"/>
    <x v="3"/>
    <x v="7"/>
    <x v="684"/>
    <x v="1093"/>
    <n v="4"/>
    <x v="1"/>
    <x v="2"/>
    <s v="Crystal UHD 4k 65&quot;"/>
    <x v="2"/>
    <n v="1500"/>
  </r>
  <r>
    <x v="3"/>
    <x v="5"/>
    <x v="7"/>
    <x v="7"/>
    <x v="7"/>
    <x v="755"/>
    <x v="1094"/>
    <n v="0"/>
    <x v="0"/>
    <x v="3"/>
    <s v="Clos Des Lambrys"/>
    <x v="3"/>
    <n v="31000"/>
  </r>
  <r>
    <x v="3"/>
    <x v="6"/>
    <x v="4"/>
    <x v="4"/>
    <x v="5"/>
    <x v="752"/>
    <x v="1095"/>
    <n v="5"/>
    <x v="1"/>
    <x v="7"/>
    <s v="Petróleo Bruto"/>
    <x v="5"/>
    <n v="84000"/>
  </r>
  <r>
    <x v="3"/>
    <x v="3"/>
    <x v="7"/>
    <x v="7"/>
    <x v="3"/>
    <x v="756"/>
    <x v="1096"/>
    <n v="1"/>
    <x v="1"/>
    <x v="0"/>
    <s v="Travesseiro Toque de Pluma"/>
    <x v="0"/>
    <n v="5000"/>
  </r>
  <r>
    <x v="3"/>
    <x v="3"/>
    <x v="3"/>
    <x v="3"/>
    <x v="4"/>
    <x v="757"/>
    <x v="1097"/>
    <n v="5"/>
    <x v="0"/>
    <x v="4"/>
    <s v="COROLLA GLI"/>
    <x v="1"/>
    <n v="300"/>
  </r>
  <r>
    <x v="3"/>
    <x v="6"/>
    <x v="7"/>
    <x v="7"/>
    <x v="1"/>
    <x v="758"/>
    <x v="1098"/>
    <n v="9"/>
    <x v="0"/>
    <x v="3"/>
    <s v="Louis Vuitton"/>
    <x v="3"/>
    <n v="34000"/>
  </r>
  <r>
    <x v="3"/>
    <x v="4"/>
    <x v="0"/>
    <x v="0"/>
    <x v="7"/>
    <x v="759"/>
    <x v="1099"/>
    <n v="5"/>
    <x v="1"/>
    <x v="4"/>
    <s v="COROLLA CROSS XR"/>
    <x v="1"/>
    <n v="300"/>
  </r>
  <r>
    <x v="3"/>
    <x v="0"/>
    <x v="7"/>
    <x v="7"/>
    <x v="5"/>
    <x v="760"/>
    <x v="1100"/>
    <n v="1"/>
    <x v="1"/>
    <x v="1"/>
    <s v="Creta Confort"/>
    <x v="1"/>
    <n v="400"/>
  </r>
  <r>
    <x v="3"/>
    <x v="7"/>
    <x v="0"/>
    <x v="0"/>
    <x v="5"/>
    <x v="761"/>
    <x v="1101"/>
    <n v="6"/>
    <x v="0"/>
    <x v="1"/>
    <s v="HB20 Sense"/>
    <x v="1"/>
    <n v="100"/>
  </r>
  <r>
    <x v="3"/>
    <x v="10"/>
    <x v="6"/>
    <x v="6"/>
    <x v="0"/>
    <x v="687"/>
    <x v="1102"/>
    <n v="6"/>
    <x v="1"/>
    <x v="0"/>
    <s v="Travesseiro Toque de Pluma"/>
    <x v="0"/>
    <n v="1000"/>
  </r>
  <r>
    <x v="3"/>
    <x v="8"/>
    <x v="4"/>
    <x v="4"/>
    <x v="7"/>
    <x v="762"/>
    <x v="1103"/>
    <n v="10"/>
    <x v="1"/>
    <x v="3"/>
    <s v="Louis Vuitton"/>
    <x v="3"/>
    <n v="16000"/>
  </r>
  <r>
    <x v="3"/>
    <x v="7"/>
    <x v="1"/>
    <x v="1"/>
    <x v="5"/>
    <x v="763"/>
    <x v="1104"/>
    <n v="5"/>
    <x v="1"/>
    <x v="1"/>
    <s v="HB20 Sense"/>
    <x v="1"/>
    <n v="500"/>
  </r>
  <r>
    <x v="3"/>
    <x v="7"/>
    <x v="1"/>
    <x v="1"/>
    <x v="5"/>
    <x v="656"/>
    <x v="1105"/>
    <n v="4"/>
    <x v="0"/>
    <x v="3"/>
    <s v="Guerlain"/>
    <x v="3"/>
    <n v="30000"/>
  </r>
  <r>
    <x v="3"/>
    <x v="6"/>
    <x v="6"/>
    <x v="6"/>
    <x v="8"/>
    <x v="758"/>
    <x v="1106"/>
    <n v="3"/>
    <x v="1"/>
    <x v="1"/>
    <s v="HB20 Sense"/>
    <x v="1"/>
    <n v="100"/>
  </r>
  <r>
    <x v="3"/>
    <x v="1"/>
    <x v="1"/>
    <x v="1"/>
    <x v="2"/>
    <x v="704"/>
    <x v="1107"/>
    <n v="7"/>
    <x v="1"/>
    <x v="2"/>
    <s v="QLED 4k 75&quot;"/>
    <x v="2"/>
    <n v="1000"/>
  </r>
  <r>
    <x v="3"/>
    <x v="11"/>
    <x v="7"/>
    <x v="7"/>
    <x v="7"/>
    <x v="764"/>
    <x v="1108"/>
    <n v="9"/>
    <x v="0"/>
    <x v="3"/>
    <s v="Louis Vuitton"/>
    <x v="3"/>
    <n v="20000"/>
  </r>
  <r>
    <x v="3"/>
    <x v="7"/>
    <x v="0"/>
    <x v="0"/>
    <x v="6"/>
    <x v="676"/>
    <x v="1109"/>
    <n v="4"/>
    <x v="0"/>
    <x v="1"/>
    <s v="HB20 Sense"/>
    <x v="1"/>
    <n v="300"/>
  </r>
  <r>
    <x v="3"/>
    <x v="5"/>
    <x v="3"/>
    <x v="3"/>
    <x v="8"/>
    <x v="638"/>
    <x v="1110"/>
    <n v="8"/>
    <x v="1"/>
    <x v="8"/>
    <s v="Shampoo "/>
    <x v="6"/>
    <n v="1860000"/>
  </r>
  <r>
    <x v="3"/>
    <x v="8"/>
    <x v="1"/>
    <x v="1"/>
    <x v="0"/>
    <x v="765"/>
    <x v="1111"/>
    <n v="9"/>
    <x v="1"/>
    <x v="4"/>
    <s v="COROLLA CROSS XR"/>
    <x v="1"/>
    <n v="200"/>
  </r>
  <r>
    <x v="3"/>
    <x v="11"/>
    <x v="4"/>
    <x v="4"/>
    <x v="3"/>
    <x v="766"/>
    <x v="1112"/>
    <n v="0"/>
    <x v="0"/>
    <x v="2"/>
    <s v="Crystal UHD 4k 65&quot;"/>
    <x v="2"/>
    <n v="2000"/>
  </r>
  <r>
    <x v="3"/>
    <x v="11"/>
    <x v="6"/>
    <x v="6"/>
    <x v="2"/>
    <x v="767"/>
    <x v="1113"/>
    <n v="1"/>
    <x v="0"/>
    <x v="0"/>
    <s v="Travesseiro Toque de Pluma"/>
    <x v="0"/>
    <n v="5000"/>
  </r>
  <r>
    <x v="3"/>
    <x v="11"/>
    <x v="0"/>
    <x v="0"/>
    <x v="7"/>
    <x v="768"/>
    <x v="1114"/>
    <n v="9"/>
    <x v="0"/>
    <x v="5"/>
    <s v="Serração Portatil"/>
    <x v="4"/>
    <n v="50"/>
  </r>
  <r>
    <x v="3"/>
    <x v="5"/>
    <x v="3"/>
    <x v="3"/>
    <x v="3"/>
    <x v="630"/>
    <x v="1115"/>
    <n v="2"/>
    <x v="0"/>
    <x v="3"/>
    <s v="Guerlain"/>
    <x v="3"/>
    <n v="35000"/>
  </r>
  <r>
    <x v="3"/>
    <x v="8"/>
    <x v="2"/>
    <x v="2"/>
    <x v="7"/>
    <x v="769"/>
    <x v="1116"/>
    <n v="0"/>
    <x v="1"/>
    <x v="2"/>
    <s v="Crystal UHD 4k 65&quot;"/>
    <x v="2"/>
    <n v="2500"/>
  </r>
  <r>
    <x v="3"/>
    <x v="8"/>
    <x v="4"/>
    <x v="4"/>
    <x v="3"/>
    <x v="770"/>
    <x v="1117"/>
    <n v="7"/>
    <x v="1"/>
    <x v="4"/>
    <s v="COROLLA CROSS XR"/>
    <x v="1"/>
    <n v="200"/>
  </r>
  <r>
    <x v="3"/>
    <x v="7"/>
    <x v="7"/>
    <x v="7"/>
    <x v="4"/>
    <x v="676"/>
    <x v="1118"/>
    <n v="1"/>
    <x v="1"/>
    <x v="4"/>
    <s v="COROLLA GLI"/>
    <x v="1"/>
    <n v="100"/>
  </r>
  <r>
    <x v="3"/>
    <x v="5"/>
    <x v="5"/>
    <x v="5"/>
    <x v="8"/>
    <x v="771"/>
    <x v="1119"/>
    <n v="6"/>
    <x v="1"/>
    <x v="7"/>
    <s v="Diesel"/>
    <x v="5"/>
    <n v="53000"/>
  </r>
  <r>
    <x v="3"/>
    <x v="9"/>
    <x v="0"/>
    <x v="0"/>
    <x v="4"/>
    <x v="772"/>
    <x v="1120"/>
    <n v="8"/>
    <x v="0"/>
    <x v="6"/>
    <s v="Cross CD (Saveiro)"/>
    <x v="1"/>
    <n v="100"/>
  </r>
  <r>
    <x v="3"/>
    <x v="2"/>
    <x v="6"/>
    <x v="6"/>
    <x v="6"/>
    <x v="773"/>
    <x v="1121"/>
    <n v="1"/>
    <x v="1"/>
    <x v="2"/>
    <s v="Neo QLED 8k 75&quot;"/>
    <x v="2"/>
    <n v="500"/>
  </r>
  <r>
    <x v="3"/>
    <x v="7"/>
    <x v="1"/>
    <x v="1"/>
    <x v="5"/>
    <x v="703"/>
    <x v="1122"/>
    <n v="4"/>
    <x v="0"/>
    <x v="7"/>
    <s v="Gasolina"/>
    <x v="5"/>
    <n v="71000"/>
  </r>
  <r>
    <x v="3"/>
    <x v="0"/>
    <x v="4"/>
    <x v="4"/>
    <x v="5"/>
    <x v="774"/>
    <x v="1123"/>
    <n v="7"/>
    <x v="0"/>
    <x v="1"/>
    <s v="Creta Confort"/>
    <x v="1"/>
    <n v="100"/>
  </r>
  <r>
    <x v="3"/>
    <x v="3"/>
    <x v="1"/>
    <x v="1"/>
    <x v="0"/>
    <x v="775"/>
    <x v="1124"/>
    <n v="10"/>
    <x v="1"/>
    <x v="2"/>
    <s v="QLED 4k 75&quot;"/>
    <x v="2"/>
    <n v="2500"/>
  </r>
  <r>
    <x v="3"/>
    <x v="2"/>
    <x v="3"/>
    <x v="3"/>
    <x v="7"/>
    <x v="696"/>
    <x v="1125"/>
    <n v="1"/>
    <x v="0"/>
    <x v="6"/>
    <s v="GLI 350 TSI (Jetta)"/>
    <x v="1"/>
    <n v="100"/>
  </r>
  <r>
    <x v="3"/>
    <x v="6"/>
    <x v="7"/>
    <x v="7"/>
    <x v="3"/>
    <x v="752"/>
    <x v="1126"/>
    <n v="5"/>
    <x v="0"/>
    <x v="1"/>
    <s v="HB20 Vision"/>
    <x v="1"/>
    <n v="300"/>
  </r>
  <r>
    <x v="3"/>
    <x v="8"/>
    <x v="2"/>
    <x v="2"/>
    <x v="6"/>
    <x v="642"/>
    <x v="1127"/>
    <n v="4"/>
    <x v="1"/>
    <x v="4"/>
    <s v="COROLLA GLI"/>
    <x v="1"/>
    <n v="200"/>
  </r>
  <r>
    <x v="3"/>
    <x v="4"/>
    <x v="7"/>
    <x v="7"/>
    <x v="1"/>
    <x v="717"/>
    <x v="1128"/>
    <n v="1"/>
    <x v="0"/>
    <x v="5"/>
    <s v="Miniescavadeira"/>
    <x v="4"/>
    <n v="30"/>
  </r>
  <r>
    <x v="3"/>
    <x v="8"/>
    <x v="2"/>
    <x v="2"/>
    <x v="6"/>
    <x v="762"/>
    <x v="1129"/>
    <n v="5"/>
    <x v="0"/>
    <x v="3"/>
    <s v="Clos Des Lambrys"/>
    <x v="3"/>
    <n v="10000"/>
  </r>
  <r>
    <x v="3"/>
    <x v="2"/>
    <x v="3"/>
    <x v="3"/>
    <x v="2"/>
    <x v="776"/>
    <x v="1130"/>
    <n v="4"/>
    <x v="1"/>
    <x v="8"/>
    <s v="Shampoo "/>
    <x v="6"/>
    <n v="250000"/>
  </r>
  <r>
    <x v="3"/>
    <x v="3"/>
    <x v="2"/>
    <x v="2"/>
    <x v="1"/>
    <x v="731"/>
    <x v="1131"/>
    <n v="7"/>
    <x v="1"/>
    <x v="7"/>
    <s v="Petróleo Bruto"/>
    <x v="5"/>
    <n v="97000"/>
  </r>
  <r>
    <x v="3"/>
    <x v="11"/>
    <x v="5"/>
    <x v="5"/>
    <x v="3"/>
    <x v="768"/>
    <x v="1132"/>
    <n v="3"/>
    <x v="1"/>
    <x v="4"/>
    <s v="COROLLA CROSS XR"/>
    <x v="1"/>
    <n v="400"/>
  </r>
  <r>
    <x v="3"/>
    <x v="7"/>
    <x v="4"/>
    <x v="4"/>
    <x v="3"/>
    <x v="673"/>
    <x v="1133"/>
    <n v="1"/>
    <x v="1"/>
    <x v="0"/>
    <s v="Colchão Baby Light D18"/>
    <x v="0"/>
    <n v="2000"/>
  </r>
  <r>
    <x v="3"/>
    <x v="7"/>
    <x v="7"/>
    <x v="7"/>
    <x v="0"/>
    <x v="645"/>
    <x v="1134"/>
    <n v="0"/>
    <x v="1"/>
    <x v="4"/>
    <s v="COROLLA GLI"/>
    <x v="1"/>
    <n v="100"/>
  </r>
  <r>
    <x v="3"/>
    <x v="8"/>
    <x v="6"/>
    <x v="6"/>
    <x v="2"/>
    <x v="769"/>
    <x v="1135"/>
    <n v="7"/>
    <x v="0"/>
    <x v="2"/>
    <s v="Neo QLED 8k 75&quot;"/>
    <x v="2"/>
    <n v="1000"/>
  </r>
  <r>
    <x v="3"/>
    <x v="7"/>
    <x v="7"/>
    <x v="7"/>
    <x v="1"/>
    <x v="716"/>
    <x v="1136"/>
    <n v="8"/>
    <x v="0"/>
    <x v="4"/>
    <s v="HILUX CABINE DUPLA STD POWER PACK"/>
    <x v="1"/>
    <n v="500"/>
  </r>
  <r>
    <x v="3"/>
    <x v="1"/>
    <x v="4"/>
    <x v="4"/>
    <x v="5"/>
    <x v="777"/>
    <x v="1137"/>
    <n v="9"/>
    <x v="1"/>
    <x v="6"/>
    <s v="GLI 350 TSI (Jetta)"/>
    <x v="1"/>
    <n v="400"/>
  </r>
  <r>
    <x v="3"/>
    <x v="3"/>
    <x v="4"/>
    <x v="4"/>
    <x v="3"/>
    <x v="778"/>
    <x v="1138"/>
    <n v="10"/>
    <x v="1"/>
    <x v="6"/>
    <s v="GLI 350 TSI (Jetta)"/>
    <x v="1"/>
    <n v="500"/>
  </r>
  <r>
    <x v="3"/>
    <x v="7"/>
    <x v="1"/>
    <x v="1"/>
    <x v="3"/>
    <x v="678"/>
    <x v="1139"/>
    <n v="6"/>
    <x v="0"/>
    <x v="1"/>
    <s v="HB20 Vision"/>
    <x v="1"/>
    <n v="500"/>
  </r>
  <r>
    <x v="3"/>
    <x v="5"/>
    <x v="3"/>
    <x v="3"/>
    <x v="0"/>
    <x v="713"/>
    <x v="1140"/>
    <n v="4"/>
    <x v="1"/>
    <x v="6"/>
    <s v="Cross CD (Saveiro)"/>
    <x v="1"/>
    <n v="200"/>
  </r>
  <r>
    <x v="3"/>
    <x v="6"/>
    <x v="2"/>
    <x v="2"/>
    <x v="3"/>
    <x v="779"/>
    <x v="1141"/>
    <n v="3"/>
    <x v="0"/>
    <x v="3"/>
    <s v="Guerlain"/>
    <x v="3"/>
    <n v="17000"/>
  </r>
  <r>
    <x v="3"/>
    <x v="8"/>
    <x v="4"/>
    <x v="4"/>
    <x v="5"/>
    <x v="765"/>
    <x v="1142"/>
    <n v="8"/>
    <x v="1"/>
    <x v="7"/>
    <s v="Gasolina"/>
    <x v="5"/>
    <n v="87000"/>
  </r>
  <r>
    <x v="3"/>
    <x v="4"/>
    <x v="7"/>
    <x v="7"/>
    <x v="6"/>
    <x v="780"/>
    <x v="1143"/>
    <n v="6"/>
    <x v="0"/>
    <x v="3"/>
    <s v="Guerlain"/>
    <x v="3"/>
    <n v="38000"/>
  </r>
  <r>
    <x v="3"/>
    <x v="0"/>
    <x v="6"/>
    <x v="6"/>
    <x v="6"/>
    <x v="781"/>
    <x v="1144"/>
    <n v="2"/>
    <x v="0"/>
    <x v="0"/>
    <s v="Colchão Baby Light D18"/>
    <x v="0"/>
    <n v="4000"/>
  </r>
  <r>
    <x v="3"/>
    <x v="7"/>
    <x v="4"/>
    <x v="4"/>
    <x v="3"/>
    <x v="656"/>
    <x v="1145"/>
    <n v="7"/>
    <x v="0"/>
    <x v="3"/>
    <s v="Guerlain"/>
    <x v="3"/>
    <n v="31000"/>
  </r>
  <r>
    <x v="3"/>
    <x v="5"/>
    <x v="3"/>
    <x v="3"/>
    <x v="7"/>
    <x v="782"/>
    <x v="1146"/>
    <n v="7"/>
    <x v="1"/>
    <x v="2"/>
    <s v="Neo QLED 8k 75&quot;"/>
    <x v="2"/>
    <n v="1500"/>
  </r>
  <r>
    <x v="3"/>
    <x v="10"/>
    <x v="5"/>
    <x v="5"/>
    <x v="5"/>
    <x v="751"/>
    <x v="1147"/>
    <n v="5"/>
    <x v="1"/>
    <x v="0"/>
    <s v="Colchão Baby Light D18"/>
    <x v="0"/>
    <n v="2000"/>
  </r>
  <r>
    <x v="3"/>
    <x v="7"/>
    <x v="5"/>
    <x v="5"/>
    <x v="6"/>
    <x v="716"/>
    <x v="1148"/>
    <n v="0"/>
    <x v="1"/>
    <x v="3"/>
    <s v="Louis Vuitton"/>
    <x v="3"/>
    <n v="30000"/>
  </r>
  <r>
    <x v="3"/>
    <x v="11"/>
    <x v="0"/>
    <x v="0"/>
    <x v="5"/>
    <x v="722"/>
    <x v="1149"/>
    <n v="6"/>
    <x v="1"/>
    <x v="2"/>
    <s v="QLED 4k 75&quot;"/>
    <x v="2"/>
    <n v="500"/>
  </r>
  <r>
    <x v="3"/>
    <x v="0"/>
    <x v="8"/>
    <x v="8"/>
    <x v="1"/>
    <x v="783"/>
    <x v="1150"/>
    <n v="10"/>
    <x v="0"/>
    <x v="7"/>
    <s v="Gasolina"/>
    <x v="5"/>
    <n v="78000"/>
  </r>
  <r>
    <x v="3"/>
    <x v="4"/>
    <x v="7"/>
    <x v="7"/>
    <x v="3"/>
    <x v="648"/>
    <x v="1151"/>
    <n v="6"/>
    <x v="1"/>
    <x v="2"/>
    <s v="Neo QLED 8k 75&quot;"/>
    <x v="2"/>
    <n v="1500"/>
  </r>
  <r>
    <x v="3"/>
    <x v="7"/>
    <x v="3"/>
    <x v="3"/>
    <x v="5"/>
    <x v="784"/>
    <x v="1152"/>
    <n v="0"/>
    <x v="0"/>
    <x v="4"/>
    <s v="HILUX CABINE DUPLA STD POWER PACK"/>
    <x v="1"/>
    <n v="500"/>
  </r>
  <r>
    <x v="3"/>
    <x v="6"/>
    <x v="0"/>
    <x v="0"/>
    <x v="6"/>
    <x v="677"/>
    <x v="1153"/>
    <n v="4"/>
    <x v="1"/>
    <x v="3"/>
    <s v="Clos Des Lambrys"/>
    <x v="3"/>
    <n v="44000"/>
  </r>
  <r>
    <x v="3"/>
    <x v="6"/>
    <x v="6"/>
    <x v="6"/>
    <x v="6"/>
    <x v="785"/>
    <x v="1154"/>
    <n v="5"/>
    <x v="1"/>
    <x v="4"/>
    <s v="COROLLA GLI"/>
    <x v="1"/>
    <n v="300"/>
  </r>
  <r>
    <x v="3"/>
    <x v="0"/>
    <x v="2"/>
    <x v="2"/>
    <x v="1"/>
    <x v="786"/>
    <x v="1155"/>
    <n v="5"/>
    <x v="0"/>
    <x v="0"/>
    <s v="Escrivaninha Trevalla"/>
    <x v="0"/>
    <n v="1000"/>
  </r>
  <r>
    <x v="3"/>
    <x v="3"/>
    <x v="1"/>
    <x v="1"/>
    <x v="2"/>
    <x v="787"/>
    <x v="1156"/>
    <n v="7"/>
    <x v="0"/>
    <x v="7"/>
    <s v="Petróleo Bruto"/>
    <x v="5"/>
    <n v="65000"/>
  </r>
  <r>
    <x v="3"/>
    <x v="11"/>
    <x v="7"/>
    <x v="7"/>
    <x v="0"/>
    <x v="744"/>
    <x v="1157"/>
    <n v="1"/>
    <x v="0"/>
    <x v="4"/>
    <s v="HILUX CABINE DUPLA STD POWER PACK"/>
    <x v="1"/>
    <n v="500"/>
  </r>
  <r>
    <x v="3"/>
    <x v="5"/>
    <x v="1"/>
    <x v="1"/>
    <x v="2"/>
    <x v="788"/>
    <x v="1158"/>
    <n v="8"/>
    <x v="0"/>
    <x v="2"/>
    <s v="QLED 4k 75&quot;"/>
    <x v="2"/>
    <n v="2000"/>
  </r>
  <r>
    <x v="3"/>
    <x v="2"/>
    <x v="5"/>
    <x v="5"/>
    <x v="6"/>
    <x v="696"/>
    <x v="1159"/>
    <n v="2"/>
    <x v="1"/>
    <x v="7"/>
    <s v="Petróleo Bruto"/>
    <x v="5"/>
    <n v="83000"/>
  </r>
  <r>
    <x v="3"/>
    <x v="9"/>
    <x v="2"/>
    <x v="2"/>
    <x v="7"/>
    <x v="789"/>
    <x v="1160"/>
    <n v="0"/>
    <x v="1"/>
    <x v="6"/>
    <s v="Cross CD (Saveiro)"/>
    <x v="1"/>
    <n v="500"/>
  </r>
  <r>
    <x v="3"/>
    <x v="10"/>
    <x v="7"/>
    <x v="7"/>
    <x v="6"/>
    <x v="740"/>
    <x v="1161"/>
    <n v="7"/>
    <x v="1"/>
    <x v="3"/>
    <s v="Guerlain"/>
    <x v="3"/>
    <n v="18000"/>
  </r>
  <r>
    <x v="3"/>
    <x v="4"/>
    <x v="0"/>
    <x v="0"/>
    <x v="2"/>
    <x v="700"/>
    <x v="1162"/>
    <n v="6"/>
    <x v="1"/>
    <x v="1"/>
    <s v="HB20 Vision"/>
    <x v="1"/>
    <n v="200"/>
  </r>
  <r>
    <x v="3"/>
    <x v="10"/>
    <x v="5"/>
    <x v="5"/>
    <x v="3"/>
    <x v="790"/>
    <x v="1163"/>
    <n v="6"/>
    <x v="0"/>
    <x v="5"/>
    <s v="Serração Portatil"/>
    <x v="4"/>
    <n v="30"/>
  </r>
  <r>
    <x v="3"/>
    <x v="1"/>
    <x v="7"/>
    <x v="7"/>
    <x v="2"/>
    <x v="753"/>
    <x v="1164"/>
    <n v="0"/>
    <x v="1"/>
    <x v="0"/>
    <s v="Colchão Baby Light D18"/>
    <x v="0"/>
    <n v="4000"/>
  </r>
  <r>
    <x v="3"/>
    <x v="11"/>
    <x v="2"/>
    <x v="2"/>
    <x v="7"/>
    <x v="767"/>
    <x v="1165"/>
    <n v="10"/>
    <x v="1"/>
    <x v="2"/>
    <s v="Neo QLED 8k 75&quot;"/>
    <x v="2"/>
    <n v="2500"/>
  </r>
  <r>
    <x v="3"/>
    <x v="8"/>
    <x v="0"/>
    <x v="0"/>
    <x v="8"/>
    <x v="791"/>
    <x v="1166"/>
    <n v="2"/>
    <x v="1"/>
    <x v="0"/>
    <s v="Escrivaninha Trevalla"/>
    <x v="0"/>
    <n v="3000"/>
  </r>
  <r>
    <x v="3"/>
    <x v="6"/>
    <x v="6"/>
    <x v="6"/>
    <x v="6"/>
    <x v="739"/>
    <x v="1167"/>
    <n v="3"/>
    <x v="1"/>
    <x v="6"/>
    <s v="GLI 350 TSI (Jetta)"/>
    <x v="1"/>
    <n v="400"/>
  </r>
  <r>
    <x v="3"/>
    <x v="4"/>
    <x v="2"/>
    <x v="2"/>
    <x v="1"/>
    <x v="759"/>
    <x v="1168"/>
    <n v="3"/>
    <x v="1"/>
    <x v="2"/>
    <s v="Neo QLED 8k 75&quot;"/>
    <x v="2"/>
    <n v="1000"/>
  </r>
  <r>
    <x v="3"/>
    <x v="1"/>
    <x v="7"/>
    <x v="7"/>
    <x v="1"/>
    <x v="792"/>
    <x v="1169"/>
    <n v="8"/>
    <x v="0"/>
    <x v="1"/>
    <s v="Creta Confort"/>
    <x v="1"/>
    <n v="500"/>
  </r>
  <r>
    <x v="3"/>
    <x v="1"/>
    <x v="5"/>
    <x v="5"/>
    <x v="6"/>
    <x v="777"/>
    <x v="1170"/>
    <n v="1"/>
    <x v="1"/>
    <x v="0"/>
    <s v="Colchão Baby Light D18"/>
    <x v="0"/>
    <n v="5000"/>
  </r>
  <r>
    <x v="3"/>
    <x v="8"/>
    <x v="5"/>
    <x v="5"/>
    <x v="1"/>
    <x v="791"/>
    <x v="1171"/>
    <n v="1"/>
    <x v="1"/>
    <x v="4"/>
    <s v="COROLLA GLI"/>
    <x v="1"/>
    <n v="500"/>
  </r>
  <r>
    <x v="3"/>
    <x v="1"/>
    <x v="3"/>
    <x v="3"/>
    <x v="2"/>
    <x v="793"/>
    <x v="1172"/>
    <n v="9"/>
    <x v="0"/>
    <x v="2"/>
    <s v="Crystal UHD 4k 65&quot;"/>
    <x v="2"/>
    <n v="1500"/>
  </r>
  <r>
    <x v="3"/>
    <x v="2"/>
    <x v="6"/>
    <x v="6"/>
    <x v="2"/>
    <x v="748"/>
    <x v="1173"/>
    <n v="0"/>
    <x v="0"/>
    <x v="0"/>
    <s v="Travesseiro Toque de Pluma"/>
    <x v="0"/>
    <n v="1000"/>
  </r>
  <r>
    <x v="3"/>
    <x v="3"/>
    <x v="7"/>
    <x v="7"/>
    <x v="7"/>
    <x v="794"/>
    <x v="1174"/>
    <n v="7"/>
    <x v="0"/>
    <x v="7"/>
    <s v="Petróleo Bruto"/>
    <x v="5"/>
    <n v="60000"/>
  </r>
  <r>
    <x v="3"/>
    <x v="8"/>
    <x v="1"/>
    <x v="1"/>
    <x v="3"/>
    <x v="718"/>
    <x v="1175"/>
    <n v="2"/>
    <x v="1"/>
    <x v="7"/>
    <s v="Gasolina"/>
    <x v="5"/>
    <n v="92000"/>
  </r>
  <r>
    <x v="3"/>
    <x v="7"/>
    <x v="2"/>
    <x v="2"/>
    <x v="4"/>
    <x v="645"/>
    <x v="1176"/>
    <n v="9"/>
    <x v="0"/>
    <x v="4"/>
    <s v="COROLLA GLI"/>
    <x v="1"/>
    <n v="100"/>
  </r>
  <r>
    <x v="3"/>
    <x v="5"/>
    <x v="4"/>
    <x v="4"/>
    <x v="6"/>
    <x v="713"/>
    <x v="1177"/>
    <n v="3"/>
    <x v="1"/>
    <x v="4"/>
    <s v="HILUX CABINE DUPLA STD POWER PACK"/>
    <x v="1"/>
    <n v="200"/>
  </r>
  <r>
    <x v="3"/>
    <x v="10"/>
    <x v="5"/>
    <x v="5"/>
    <x v="1"/>
    <x v="633"/>
    <x v="1178"/>
    <n v="1"/>
    <x v="0"/>
    <x v="8"/>
    <s v="Shampoo "/>
    <x v="6"/>
    <n v="220000"/>
  </r>
  <r>
    <x v="3"/>
    <x v="3"/>
    <x v="4"/>
    <x v="4"/>
    <x v="1"/>
    <x v="738"/>
    <x v="1179"/>
    <n v="2"/>
    <x v="0"/>
    <x v="5"/>
    <s v="Ar Condicionado 18000"/>
    <x v="2"/>
    <n v="500"/>
  </r>
  <r>
    <x v="3"/>
    <x v="3"/>
    <x v="2"/>
    <x v="2"/>
    <x v="6"/>
    <x v="795"/>
    <x v="1180"/>
    <n v="2"/>
    <x v="1"/>
    <x v="3"/>
    <s v="Louis Vuitton"/>
    <x v="3"/>
    <n v="36000"/>
  </r>
  <r>
    <x v="3"/>
    <x v="3"/>
    <x v="0"/>
    <x v="0"/>
    <x v="8"/>
    <x v="796"/>
    <x v="1181"/>
    <n v="4"/>
    <x v="1"/>
    <x v="3"/>
    <s v="Guerlain"/>
    <x v="3"/>
    <n v="40000"/>
  </r>
  <r>
    <x v="3"/>
    <x v="3"/>
    <x v="0"/>
    <x v="0"/>
    <x v="8"/>
    <x v="797"/>
    <x v="1182"/>
    <n v="0"/>
    <x v="1"/>
    <x v="3"/>
    <s v="Guerlain"/>
    <x v="3"/>
    <n v="12000"/>
  </r>
  <r>
    <x v="3"/>
    <x v="2"/>
    <x v="3"/>
    <x v="3"/>
    <x v="3"/>
    <x v="798"/>
    <x v="1183"/>
    <n v="5"/>
    <x v="1"/>
    <x v="6"/>
    <s v="Highline 250 TSI (Taos)"/>
    <x v="1"/>
    <n v="300"/>
  </r>
  <r>
    <x v="3"/>
    <x v="9"/>
    <x v="3"/>
    <x v="3"/>
    <x v="2"/>
    <x v="799"/>
    <x v="1184"/>
    <n v="6"/>
    <x v="1"/>
    <x v="0"/>
    <s v="Colchão Baby Light D18"/>
    <x v="0"/>
    <n v="1000"/>
  </r>
  <r>
    <x v="3"/>
    <x v="11"/>
    <x v="6"/>
    <x v="6"/>
    <x v="0"/>
    <x v="800"/>
    <x v="1185"/>
    <n v="3"/>
    <x v="1"/>
    <x v="7"/>
    <s v="Petróleo Bruto"/>
    <x v="5"/>
    <n v="99000"/>
  </r>
  <r>
    <x v="3"/>
    <x v="9"/>
    <x v="5"/>
    <x v="5"/>
    <x v="3"/>
    <x v="801"/>
    <x v="1186"/>
    <n v="6"/>
    <x v="0"/>
    <x v="6"/>
    <s v="GLI 350 TSI (Jetta)"/>
    <x v="1"/>
    <n v="400"/>
  </r>
  <r>
    <x v="3"/>
    <x v="11"/>
    <x v="2"/>
    <x v="2"/>
    <x v="1"/>
    <x v="802"/>
    <x v="1187"/>
    <n v="5"/>
    <x v="0"/>
    <x v="5"/>
    <s v="Miniescavadeira"/>
    <x v="4"/>
    <n v="30"/>
  </r>
  <r>
    <x v="3"/>
    <x v="0"/>
    <x v="6"/>
    <x v="6"/>
    <x v="2"/>
    <x v="803"/>
    <x v="1188"/>
    <n v="4"/>
    <x v="1"/>
    <x v="2"/>
    <s v="Crystal UHD 4k 65&quot;"/>
    <x v="2"/>
    <n v="1500"/>
  </r>
  <r>
    <x v="3"/>
    <x v="5"/>
    <x v="5"/>
    <x v="5"/>
    <x v="3"/>
    <x v="804"/>
    <x v="1189"/>
    <n v="2"/>
    <x v="0"/>
    <x v="6"/>
    <s v="Highline 250 TSI (Taos)"/>
    <x v="1"/>
    <n v="100"/>
  </r>
  <r>
    <x v="3"/>
    <x v="0"/>
    <x v="1"/>
    <x v="1"/>
    <x v="0"/>
    <x v="805"/>
    <x v="1190"/>
    <n v="5"/>
    <x v="1"/>
    <x v="3"/>
    <s v="Louis Vuitton"/>
    <x v="3"/>
    <n v="35000"/>
  </r>
  <r>
    <x v="3"/>
    <x v="7"/>
    <x v="0"/>
    <x v="0"/>
    <x v="6"/>
    <x v="784"/>
    <x v="1191"/>
    <n v="5"/>
    <x v="1"/>
    <x v="4"/>
    <s v="COROLLA CROSS XR"/>
    <x v="1"/>
    <n v="200"/>
  </r>
  <r>
    <x v="3"/>
    <x v="1"/>
    <x v="5"/>
    <x v="5"/>
    <x v="2"/>
    <x v="662"/>
    <x v="1192"/>
    <n v="5"/>
    <x v="1"/>
    <x v="4"/>
    <s v="COROLLA CROSS XR"/>
    <x v="1"/>
    <n v="200"/>
  </r>
  <r>
    <x v="3"/>
    <x v="6"/>
    <x v="7"/>
    <x v="7"/>
    <x v="7"/>
    <x v="646"/>
    <x v="1193"/>
    <n v="4"/>
    <x v="1"/>
    <x v="1"/>
    <s v="Creta Confort"/>
    <x v="1"/>
    <n v="200"/>
  </r>
  <r>
    <x v="3"/>
    <x v="8"/>
    <x v="4"/>
    <x v="4"/>
    <x v="8"/>
    <x v="660"/>
    <x v="1194"/>
    <n v="0"/>
    <x v="1"/>
    <x v="7"/>
    <s v="Diesel"/>
    <x v="5"/>
    <n v="72000"/>
  </r>
  <r>
    <x v="3"/>
    <x v="7"/>
    <x v="4"/>
    <x v="4"/>
    <x v="6"/>
    <x v="806"/>
    <x v="1195"/>
    <n v="9"/>
    <x v="0"/>
    <x v="4"/>
    <s v="HILUX CABINE DUPLA STD POWER PACK"/>
    <x v="1"/>
    <n v="300"/>
  </r>
  <r>
    <x v="3"/>
    <x v="7"/>
    <x v="0"/>
    <x v="0"/>
    <x v="6"/>
    <x v="807"/>
    <x v="1196"/>
    <n v="2"/>
    <x v="1"/>
    <x v="3"/>
    <s v="Clos Des Lambrys"/>
    <x v="3"/>
    <n v="36000"/>
  </r>
  <r>
    <x v="3"/>
    <x v="1"/>
    <x v="5"/>
    <x v="5"/>
    <x v="3"/>
    <x v="680"/>
    <x v="1197"/>
    <n v="4"/>
    <x v="0"/>
    <x v="5"/>
    <s v="Ar Condicionado 18000"/>
    <x v="2"/>
    <n v="500"/>
  </r>
  <r>
    <x v="3"/>
    <x v="1"/>
    <x v="5"/>
    <x v="5"/>
    <x v="3"/>
    <x v="753"/>
    <x v="1198"/>
    <n v="1"/>
    <x v="1"/>
    <x v="7"/>
    <s v="Petróleo Bruto"/>
    <x v="5"/>
    <n v="100000"/>
  </r>
  <r>
    <x v="3"/>
    <x v="4"/>
    <x v="0"/>
    <x v="0"/>
    <x v="0"/>
    <x v="709"/>
    <x v="1199"/>
    <n v="5"/>
    <x v="0"/>
    <x v="6"/>
    <s v="Highline 250 TSI (Taos)"/>
    <x v="1"/>
    <n v="200"/>
  </r>
  <r>
    <x v="3"/>
    <x v="7"/>
    <x v="5"/>
    <x v="5"/>
    <x v="2"/>
    <x v="694"/>
    <x v="1200"/>
    <n v="7"/>
    <x v="1"/>
    <x v="5"/>
    <s v="Ar Condicionado 18000"/>
    <x v="2"/>
    <n v="1500"/>
  </r>
  <r>
    <x v="3"/>
    <x v="7"/>
    <x v="6"/>
    <x v="6"/>
    <x v="8"/>
    <x v="707"/>
    <x v="1201"/>
    <n v="7"/>
    <x v="1"/>
    <x v="7"/>
    <s v="Diesel"/>
    <x v="5"/>
    <n v="62000"/>
  </r>
  <r>
    <x v="3"/>
    <x v="6"/>
    <x v="5"/>
    <x v="5"/>
    <x v="8"/>
    <x v="635"/>
    <x v="1202"/>
    <n v="0"/>
    <x v="0"/>
    <x v="1"/>
    <s v="Creta Confort"/>
    <x v="1"/>
    <n v="300"/>
  </r>
  <r>
    <x v="3"/>
    <x v="7"/>
    <x v="7"/>
    <x v="7"/>
    <x v="3"/>
    <x v="631"/>
    <x v="1203"/>
    <n v="4"/>
    <x v="1"/>
    <x v="7"/>
    <s v="Gasolina"/>
    <x v="5"/>
    <n v="60000"/>
  </r>
  <r>
    <x v="3"/>
    <x v="7"/>
    <x v="1"/>
    <x v="1"/>
    <x v="1"/>
    <x v="808"/>
    <x v="1204"/>
    <n v="3"/>
    <x v="1"/>
    <x v="0"/>
    <s v="Escrivaninha Trevalla"/>
    <x v="0"/>
    <n v="2000"/>
  </r>
  <r>
    <x v="3"/>
    <x v="9"/>
    <x v="2"/>
    <x v="2"/>
    <x v="6"/>
    <x v="809"/>
    <x v="1205"/>
    <n v="5"/>
    <x v="0"/>
    <x v="4"/>
    <s v="HILUX CABINE DUPLA STD POWER PACK"/>
    <x v="1"/>
    <n v="100"/>
  </r>
  <r>
    <x v="3"/>
    <x v="6"/>
    <x v="0"/>
    <x v="0"/>
    <x v="5"/>
    <x v="810"/>
    <x v="1206"/>
    <n v="3"/>
    <x v="1"/>
    <x v="4"/>
    <s v="HILUX CABINE DUPLA STD POWER PACK"/>
    <x v="1"/>
    <n v="200"/>
  </r>
  <r>
    <x v="3"/>
    <x v="9"/>
    <x v="0"/>
    <x v="0"/>
    <x v="6"/>
    <x v="811"/>
    <x v="1207"/>
    <n v="1"/>
    <x v="0"/>
    <x v="4"/>
    <s v="HILUX CABINE DUPLA STD POWER PACK"/>
    <x v="1"/>
    <n v="400"/>
  </r>
  <r>
    <x v="3"/>
    <x v="4"/>
    <x v="4"/>
    <x v="4"/>
    <x v="7"/>
    <x v="679"/>
    <x v="1208"/>
    <n v="8"/>
    <x v="0"/>
    <x v="5"/>
    <s v="Ar Condicionado 18000"/>
    <x v="2"/>
    <n v="2500"/>
  </r>
  <r>
    <x v="3"/>
    <x v="6"/>
    <x v="6"/>
    <x v="6"/>
    <x v="0"/>
    <x v="812"/>
    <x v="1209"/>
    <n v="10"/>
    <x v="0"/>
    <x v="4"/>
    <s v="COROLLA CROSS XR"/>
    <x v="1"/>
    <n v="300"/>
  </r>
  <r>
    <x v="3"/>
    <x v="5"/>
    <x v="8"/>
    <x v="8"/>
    <x v="2"/>
    <x v="675"/>
    <x v="1210"/>
    <n v="4"/>
    <x v="0"/>
    <x v="5"/>
    <s v="Serração Portatil"/>
    <x v="4"/>
    <n v="30"/>
  </r>
  <r>
    <x v="3"/>
    <x v="6"/>
    <x v="1"/>
    <x v="1"/>
    <x v="1"/>
    <x v="810"/>
    <x v="1211"/>
    <n v="5"/>
    <x v="1"/>
    <x v="2"/>
    <s v="Neo QLED 8k 75&quot;"/>
    <x v="2"/>
    <n v="2000"/>
  </r>
  <r>
    <x v="3"/>
    <x v="6"/>
    <x v="0"/>
    <x v="0"/>
    <x v="8"/>
    <x v="677"/>
    <x v="1212"/>
    <n v="9"/>
    <x v="1"/>
    <x v="0"/>
    <s v="Travesseiro Toque de Pluma"/>
    <x v="0"/>
    <n v="4000"/>
  </r>
  <r>
    <x v="3"/>
    <x v="11"/>
    <x v="2"/>
    <x v="2"/>
    <x v="1"/>
    <x v="768"/>
    <x v="1213"/>
    <n v="6"/>
    <x v="1"/>
    <x v="4"/>
    <s v="COROLLA GLI"/>
    <x v="1"/>
    <n v="400"/>
  </r>
  <r>
    <x v="3"/>
    <x v="9"/>
    <x v="7"/>
    <x v="7"/>
    <x v="7"/>
    <x v="813"/>
    <x v="1214"/>
    <n v="5"/>
    <x v="0"/>
    <x v="0"/>
    <s v="Travesseiro Toque de Pluma"/>
    <x v="0"/>
    <n v="2000"/>
  </r>
  <r>
    <x v="3"/>
    <x v="4"/>
    <x v="7"/>
    <x v="7"/>
    <x v="7"/>
    <x v="814"/>
    <x v="1215"/>
    <n v="5"/>
    <x v="1"/>
    <x v="1"/>
    <s v="HB20 Sense"/>
    <x v="1"/>
    <n v="200"/>
  </r>
  <r>
    <x v="3"/>
    <x v="6"/>
    <x v="0"/>
    <x v="0"/>
    <x v="8"/>
    <x v="810"/>
    <x v="1216"/>
    <n v="8"/>
    <x v="1"/>
    <x v="1"/>
    <s v="HB20 Vision"/>
    <x v="1"/>
    <n v="500"/>
  </r>
  <r>
    <x v="3"/>
    <x v="5"/>
    <x v="5"/>
    <x v="5"/>
    <x v="2"/>
    <x v="788"/>
    <x v="1217"/>
    <n v="8"/>
    <x v="1"/>
    <x v="3"/>
    <s v="Guerlain"/>
    <x v="3"/>
    <n v="48000"/>
  </r>
  <r>
    <x v="3"/>
    <x v="4"/>
    <x v="7"/>
    <x v="7"/>
    <x v="3"/>
    <x v="701"/>
    <x v="1218"/>
    <n v="2"/>
    <x v="1"/>
    <x v="2"/>
    <s v="Crystal UHD 4k 65&quot;"/>
    <x v="2"/>
    <n v="1500"/>
  </r>
  <r>
    <x v="3"/>
    <x v="10"/>
    <x v="6"/>
    <x v="6"/>
    <x v="8"/>
    <x v="661"/>
    <x v="1219"/>
    <n v="8"/>
    <x v="1"/>
    <x v="5"/>
    <s v="Miniescavadeira"/>
    <x v="4"/>
    <n v="10"/>
  </r>
  <r>
    <x v="3"/>
    <x v="5"/>
    <x v="3"/>
    <x v="3"/>
    <x v="2"/>
    <x v="815"/>
    <x v="1220"/>
    <n v="10"/>
    <x v="1"/>
    <x v="4"/>
    <s v="HILUX CABINE DUPLA STD POWER PACK"/>
    <x v="1"/>
    <n v="200"/>
  </r>
  <r>
    <x v="3"/>
    <x v="1"/>
    <x v="2"/>
    <x v="2"/>
    <x v="1"/>
    <x v="704"/>
    <x v="1221"/>
    <n v="0"/>
    <x v="1"/>
    <x v="6"/>
    <s v="Highline 250 TSI (Taos)"/>
    <x v="1"/>
    <n v="200"/>
  </r>
  <r>
    <x v="3"/>
    <x v="7"/>
    <x v="7"/>
    <x v="7"/>
    <x v="3"/>
    <x v="808"/>
    <x v="1222"/>
    <n v="8"/>
    <x v="0"/>
    <x v="1"/>
    <s v="Creta Confort"/>
    <x v="1"/>
    <n v="300"/>
  </r>
  <r>
    <x v="3"/>
    <x v="9"/>
    <x v="0"/>
    <x v="0"/>
    <x v="2"/>
    <x v="789"/>
    <x v="1223"/>
    <n v="8"/>
    <x v="0"/>
    <x v="5"/>
    <s v="Ar Condicionado 18000"/>
    <x v="2"/>
    <n v="1000"/>
  </r>
  <r>
    <x v="3"/>
    <x v="1"/>
    <x v="3"/>
    <x v="3"/>
    <x v="2"/>
    <x v="746"/>
    <x v="1224"/>
    <n v="7"/>
    <x v="0"/>
    <x v="7"/>
    <s v="Gasolina"/>
    <x v="5"/>
    <n v="93000"/>
  </r>
  <r>
    <x v="3"/>
    <x v="7"/>
    <x v="6"/>
    <x v="6"/>
    <x v="1"/>
    <x v="673"/>
    <x v="1225"/>
    <n v="3"/>
    <x v="0"/>
    <x v="6"/>
    <s v="Cross CD (Saveiro)"/>
    <x v="1"/>
    <n v="300"/>
  </r>
  <r>
    <x v="3"/>
    <x v="10"/>
    <x v="1"/>
    <x v="1"/>
    <x v="5"/>
    <x v="816"/>
    <x v="1226"/>
    <n v="5"/>
    <x v="0"/>
    <x v="1"/>
    <s v="HB20 Vision"/>
    <x v="1"/>
    <n v="400"/>
  </r>
  <r>
    <x v="3"/>
    <x v="1"/>
    <x v="7"/>
    <x v="7"/>
    <x v="7"/>
    <x v="649"/>
    <x v="1227"/>
    <n v="0"/>
    <x v="0"/>
    <x v="5"/>
    <s v="Ar Condicionado 18000"/>
    <x v="2"/>
    <n v="1500"/>
  </r>
  <r>
    <x v="3"/>
    <x v="1"/>
    <x v="7"/>
    <x v="7"/>
    <x v="1"/>
    <x v="747"/>
    <x v="1228"/>
    <n v="2"/>
    <x v="1"/>
    <x v="2"/>
    <s v="Neo QLED 8k 75&quot;"/>
    <x v="2"/>
    <n v="2500"/>
  </r>
  <r>
    <x v="3"/>
    <x v="6"/>
    <x v="7"/>
    <x v="7"/>
    <x v="6"/>
    <x v="817"/>
    <x v="1229"/>
    <n v="5"/>
    <x v="0"/>
    <x v="6"/>
    <s v="Highline 250 TSI (Taos)"/>
    <x v="1"/>
    <n v="400"/>
  </r>
  <r>
    <x v="3"/>
    <x v="6"/>
    <x v="0"/>
    <x v="0"/>
    <x v="6"/>
    <x v="785"/>
    <x v="1230"/>
    <n v="4"/>
    <x v="1"/>
    <x v="0"/>
    <s v="Escrivaninha Trevalla"/>
    <x v="0"/>
    <n v="3000"/>
  </r>
  <r>
    <x v="3"/>
    <x v="10"/>
    <x v="0"/>
    <x v="0"/>
    <x v="4"/>
    <x v="687"/>
    <x v="1231"/>
    <n v="2"/>
    <x v="0"/>
    <x v="5"/>
    <s v="Serração Portatil"/>
    <x v="4"/>
    <n v="30"/>
  </r>
  <r>
    <x v="3"/>
    <x v="9"/>
    <x v="5"/>
    <x v="5"/>
    <x v="1"/>
    <x v="750"/>
    <x v="1232"/>
    <n v="4"/>
    <x v="0"/>
    <x v="7"/>
    <s v="Gasolina"/>
    <x v="5"/>
    <n v="85000"/>
  </r>
  <r>
    <x v="3"/>
    <x v="11"/>
    <x v="2"/>
    <x v="2"/>
    <x v="2"/>
    <x v="644"/>
    <x v="1233"/>
    <n v="3"/>
    <x v="0"/>
    <x v="6"/>
    <s v="Cross CD (Saveiro)"/>
    <x v="1"/>
    <n v="300"/>
  </r>
  <r>
    <x v="3"/>
    <x v="0"/>
    <x v="2"/>
    <x v="2"/>
    <x v="9"/>
    <x v="733"/>
    <x v="1234"/>
    <n v="6"/>
    <x v="1"/>
    <x v="1"/>
    <s v="HB20 Sense"/>
    <x v="1"/>
    <n v="400"/>
  </r>
  <r>
    <x v="3"/>
    <x v="8"/>
    <x v="4"/>
    <x v="4"/>
    <x v="8"/>
    <x v="642"/>
    <x v="1235"/>
    <n v="2"/>
    <x v="1"/>
    <x v="0"/>
    <s v="Colchão Baby Light D18"/>
    <x v="0"/>
    <n v="2000"/>
  </r>
  <r>
    <x v="3"/>
    <x v="2"/>
    <x v="2"/>
    <x v="2"/>
    <x v="1"/>
    <x v="818"/>
    <x v="1236"/>
    <n v="5"/>
    <x v="1"/>
    <x v="7"/>
    <s v="Gasolina"/>
    <x v="5"/>
    <n v="70000"/>
  </r>
  <r>
    <x v="3"/>
    <x v="2"/>
    <x v="2"/>
    <x v="2"/>
    <x v="7"/>
    <x v="748"/>
    <x v="1237"/>
    <n v="7"/>
    <x v="0"/>
    <x v="8"/>
    <s v="Shampoo "/>
    <x v="6"/>
    <n v="1110000"/>
  </r>
  <r>
    <x v="3"/>
    <x v="1"/>
    <x v="0"/>
    <x v="0"/>
    <x v="1"/>
    <x v="649"/>
    <x v="1238"/>
    <n v="0"/>
    <x v="0"/>
    <x v="7"/>
    <s v="Gasolina"/>
    <x v="5"/>
    <n v="95000"/>
  </r>
  <r>
    <x v="3"/>
    <x v="7"/>
    <x v="4"/>
    <x v="4"/>
    <x v="8"/>
    <x v="761"/>
    <x v="1239"/>
    <n v="10"/>
    <x v="0"/>
    <x v="5"/>
    <s v="Ar Condicionado 18000"/>
    <x v="2"/>
    <n v="2000"/>
  </r>
  <r>
    <x v="3"/>
    <x v="5"/>
    <x v="2"/>
    <x v="2"/>
    <x v="5"/>
    <x v="638"/>
    <x v="1240"/>
    <n v="4"/>
    <x v="1"/>
    <x v="1"/>
    <s v="HB20 Sense"/>
    <x v="1"/>
    <n v="100"/>
  </r>
  <r>
    <x v="3"/>
    <x v="11"/>
    <x v="3"/>
    <x v="3"/>
    <x v="8"/>
    <x v="766"/>
    <x v="1241"/>
    <n v="6"/>
    <x v="1"/>
    <x v="3"/>
    <s v="Louis Vuitton"/>
    <x v="3"/>
    <n v="46000"/>
  </r>
  <r>
    <x v="3"/>
    <x v="3"/>
    <x v="2"/>
    <x v="2"/>
    <x v="7"/>
    <x v="757"/>
    <x v="1242"/>
    <n v="2"/>
    <x v="1"/>
    <x v="3"/>
    <s v="Clos Des Lambrys"/>
    <x v="3"/>
    <n v="32000"/>
  </r>
  <r>
    <x v="3"/>
    <x v="5"/>
    <x v="2"/>
    <x v="2"/>
    <x v="1"/>
    <x v="819"/>
    <x v="1243"/>
    <n v="10"/>
    <x v="1"/>
    <x v="2"/>
    <s v="QLED 4k 75&quot;"/>
    <x v="2"/>
    <n v="500"/>
  </r>
  <r>
    <x v="3"/>
    <x v="4"/>
    <x v="2"/>
    <x v="2"/>
    <x v="2"/>
    <x v="820"/>
    <x v="1244"/>
    <n v="5"/>
    <x v="0"/>
    <x v="4"/>
    <s v="COROLLA GLI"/>
    <x v="1"/>
    <n v="300"/>
  </r>
  <r>
    <x v="3"/>
    <x v="0"/>
    <x v="6"/>
    <x v="6"/>
    <x v="1"/>
    <x v="786"/>
    <x v="1245"/>
    <n v="6"/>
    <x v="0"/>
    <x v="4"/>
    <s v="COROLLA GLI"/>
    <x v="1"/>
    <n v="400"/>
  </r>
  <r>
    <x v="3"/>
    <x v="0"/>
    <x v="7"/>
    <x v="7"/>
    <x v="5"/>
    <x v="821"/>
    <x v="1246"/>
    <n v="10"/>
    <x v="0"/>
    <x v="2"/>
    <s v="Neo QLED 8k 75&quot;"/>
    <x v="2"/>
    <n v="500"/>
  </r>
  <r>
    <x v="3"/>
    <x v="3"/>
    <x v="1"/>
    <x v="1"/>
    <x v="8"/>
    <x v="822"/>
    <x v="1247"/>
    <n v="3"/>
    <x v="0"/>
    <x v="0"/>
    <s v="Colchão Baby Light D18"/>
    <x v="0"/>
    <n v="1000"/>
  </r>
  <r>
    <x v="3"/>
    <x v="7"/>
    <x v="3"/>
    <x v="3"/>
    <x v="0"/>
    <x v="823"/>
    <x v="1248"/>
    <n v="6"/>
    <x v="1"/>
    <x v="6"/>
    <s v="GLI 350 TSI (Jetta)"/>
    <x v="1"/>
    <n v="400"/>
  </r>
  <r>
    <x v="3"/>
    <x v="1"/>
    <x v="2"/>
    <x v="2"/>
    <x v="8"/>
    <x v="793"/>
    <x v="1249"/>
    <n v="6"/>
    <x v="0"/>
    <x v="1"/>
    <s v="HB20 Vision"/>
    <x v="1"/>
    <n v="400"/>
  </r>
  <r>
    <x v="3"/>
    <x v="2"/>
    <x v="6"/>
    <x v="6"/>
    <x v="1"/>
    <x v="824"/>
    <x v="1250"/>
    <n v="9"/>
    <x v="0"/>
    <x v="4"/>
    <s v="COROLLA CROSS XR"/>
    <x v="1"/>
    <n v="400"/>
  </r>
  <r>
    <x v="3"/>
    <x v="8"/>
    <x v="2"/>
    <x v="2"/>
    <x v="6"/>
    <x v="637"/>
    <x v="1251"/>
    <n v="3"/>
    <x v="0"/>
    <x v="7"/>
    <s v="Petróleo Bruto"/>
    <x v="5"/>
    <n v="76000"/>
  </r>
  <r>
    <x v="3"/>
    <x v="7"/>
    <x v="1"/>
    <x v="1"/>
    <x v="0"/>
    <x v="705"/>
    <x v="1252"/>
    <n v="4"/>
    <x v="0"/>
    <x v="4"/>
    <s v="HILUX CABINE DUPLA STD POWER PACK"/>
    <x v="1"/>
    <n v="500"/>
  </r>
  <r>
    <x v="3"/>
    <x v="7"/>
    <x v="5"/>
    <x v="5"/>
    <x v="6"/>
    <x v="806"/>
    <x v="1253"/>
    <n v="4"/>
    <x v="0"/>
    <x v="6"/>
    <s v="Highline 250 TSI (Taos)"/>
    <x v="1"/>
    <n v="400"/>
  </r>
  <r>
    <x v="3"/>
    <x v="1"/>
    <x v="7"/>
    <x v="7"/>
    <x v="5"/>
    <x v="636"/>
    <x v="1254"/>
    <n v="2"/>
    <x v="0"/>
    <x v="7"/>
    <s v="Petróleo Bruto"/>
    <x v="5"/>
    <n v="84000"/>
  </r>
  <r>
    <x v="3"/>
    <x v="11"/>
    <x v="2"/>
    <x v="2"/>
    <x v="8"/>
    <x v="767"/>
    <x v="1255"/>
    <n v="10"/>
    <x v="1"/>
    <x v="5"/>
    <s v="Miniescavadeira"/>
    <x v="4"/>
    <n v="20"/>
  </r>
  <r>
    <x v="3"/>
    <x v="1"/>
    <x v="4"/>
    <x v="4"/>
    <x v="5"/>
    <x v="742"/>
    <x v="1256"/>
    <n v="5"/>
    <x v="1"/>
    <x v="2"/>
    <s v="Crystal UHD 4k 65&quot;"/>
    <x v="2"/>
    <n v="1500"/>
  </r>
  <r>
    <x v="3"/>
    <x v="5"/>
    <x v="1"/>
    <x v="1"/>
    <x v="5"/>
    <x v="788"/>
    <x v="1257"/>
    <n v="3"/>
    <x v="1"/>
    <x v="8"/>
    <s v="Shampoo "/>
    <x v="6"/>
    <n v="1970000"/>
  </r>
  <r>
    <x v="3"/>
    <x v="8"/>
    <x v="0"/>
    <x v="0"/>
    <x v="1"/>
    <x v="770"/>
    <x v="1258"/>
    <n v="2"/>
    <x v="1"/>
    <x v="6"/>
    <s v="GLI 350 TSI (Jetta)"/>
    <x v="1"/>
    <n v="200"/>
  </r>
  <r>
    <x v="3"/>
    <x v="3"/>
    <x v="4"/>
    <x v="4"/>
    <x v="3"/>
    <x v="825"/>
    <x v="1259"/>
    <n v="3"/>
    <x v="1"/>
    <x v="3"/>
    <s v="Guerlain"/>
    <x v="3"/>
    <n v="22000"/>
  </r>
  <r>
    <x v="3"/>
    <x v="2"/>
    <x v="6"/>
    <x v="6"/>
    <x v="2"/>
    <x v="706"/>
    <x v="1260"/>
    <n v="6"/>
    <x v="1"/>
    <x v="5"/>
    <s v="Ar Condicionado 18000"/>
    <x v="2"/>
    <n v="2000"/>
  </r>
  <r>
    <x v="3"/>
    <x v="7"/>
    <x v="0"/>
    <x v="0"/>
    <x v="2"/>
    <x v="707"/>
    <x v="1261"/>
    <n v="6"/>
    <x v="1"/>
    <x v="8"/>
    <s v="Shampoo "/>
    <x v="6"/>
    <n v="2000000"/>
  </r>
  <r>
    <x v="3"/>
    <x v="3"/>
    <x v="1"/>
    <x v="1"/>
    <x v="8"/>
    <x v="826"/>
    <x v="1262"/>
    <n v="5"/>
    <x v="0"/>
    <x v="5"/>
    <s v="Miniescavadeira"/>
    <x v="4"/>
    <n v="50"/>
  </r>
  <r>
    <x v="3"/>
    <x v="5"/>
    <x v="1"/>
    <x v="1"/>
    <x v="7"/>
    <x v="804"/>
    <x v="1263"/>
    <n v="1"/>
    <x v="1"/>
    <x v="3"/>
    <s v="Louis Vuitton"/>
    <x v="3"/>
    <n v="29000"/>
  </r>
  <r>
    <x v="3"/>
    <x v="9"/>
    <x v="8"/>
    <x v="8"/>
    <x v="2"/>
    <x v="750"/>
    <x v="1264"/>
    <n v="10"/>
    <x v="0"/>
    <x v="2"/>
    <s v="Neo QLED 8k 75&quot;"/>
    <x v="2"/>
    <n v="1500"/>
  </r>
  <r>
    <x v="3"/>
    <x v="0"/>
    <x v="0"/>
    <x v="0"/>
    <x v="9"/>
    <x v="733"/>
    <x v="1265"/>
    <n v="2"/>
    <x v="1"/>
    <x v="5"/>
    <s v="Ar Condicionado 18000"/>
    <x v="2"/>
    <n v="2500"/>
  </r>
  <r>
    <x v="3"/>
    <x v="1"/>
    <x v="1"/>
    <x v="1"/>
    <x v="3"/>
    <x v="680"/>
    <x v="1266"/>
    <n v="0"/>
    <x v="0"/>
    <x v="2"/>
    <s v="Neo QLED 8k 75&quot;"/>
    <x v="2"/>
    <n v="1000"/>
  </r>
  <r>
    <x v="3"/>
    <x v="7"/>
    <x v="0"/>
    <x v="0"/>
    <x v="2"/>
    <x v="719"/>
    <x v="1267"/>
    <n v="1"/>
    <x v="0"/>
    <x v="7"/>
    <s v="Gasolina"/>
    <x v="5"/>
    <n v="74000"/>
  </r>
  <r>
    <x v="3"/>
    <x v="11"/>
    <x v="0"/>
    <x v="0"/>
    <x v="5"/>
    <x v="670"/>
    <x v="1268"/>
    <n v="1"/>
    <x v="0"/>
    <x v="5"/>
    <s v="Miniescavadeira"/>
    <x v="4"/>
    <n v="20"/>
  </r>
  <r>
    <x v="3"/>
    <x v="10"/>
    <x v="2"/>
    <x v="2"/>
    <x v="9"/>
    <x v="827"/>
    <x v="1269"/>
    <n v="6"/>
    <x v="1"/>
    <x v="3"/>
    <s v="Louis Vuitton"/>
    <x v="3"/>
    <n v="24000"/>
  </r>
  <r>
    <x v="3"/>
    <x v="5"/>
    <x v="5"/>
    <x v="5"/>
    <x v="3"/>
    <x v="755"/>
    <x v="1270"/>
    <n v="9"/>
    <x v="1"/>
    <x v="6"/>
    <s v="Cross CD (Saveiro)"/>
    <x v="1"/>
    <n v="500"/>
  </r>
  <r>
    <x v="3"/>
    <x v="9"/>
    <x v="0"/>
    <x v="0"/>
    <x v="7"/>
    <x v="828"/>
    <x v="1271"/>
    <n v="1"/>
    <x v="1"/>
    <x v="7"/>
    <s v="Gasolina"/>
    <x v="5"/>
    <n v="74000"/>
  </r>
  <r>
    <x v="3"/>
    <x v="6"/>
    <x v="0"/>
    <x v="0"/>
    <x v="2"/>
    <x v="829"/>
    <x v="1272"/>
    <n v="6"/>
    <x v="1"/>
    <x v="6"/>
    <s v="Highline 250 TSI (Taos)"/>
    <x v="1"/>
    <n v="400"/>
  </r>
  <r>
    <x v="3"/>
    <x v="11"/>
    <x v="7"/>
    <x v="7"/>
    <x v="7"/>
    <x v="644"/>
    <x v="1273"/>
    <n v="4"/>
    <x v="1"/>
    <x v="1"/>
    <s v="HB20 Vision"/>
    <x v="1"/>
    <n v="500"/>
  </r>
  <r>
    <x v="3"/>
    <x v="1"/>
    <x v="5"/>
    <x v="5"/>
    <x v="0"/>
    <x v="652"/>
    <x v="1274"/>
    <n v="5"/>
    <x v="0"/>
    <x v="0"/>
    <s v="Escrivaninha Trevalla"/>
    <x v="0"/>
    <n v="5000"/>
  </r>
  <r>
    <x v="3"/>
    <x v="6"/>
    <x v="3"/>
    <x v="3"/>
    <x v="0"/>
    <x v="739"/>
    <x v="1275"/>
    <n v="5"/>
    <x v="0"/>
    <x v="4"/>
    <s v="HILUX CABINE DUPLA STD POWER PACK"/>
    <x v="1"/>
    <n v="100"/>
  </r>
  <r>
    <x v="3"/>
    <x v="3"/>
    <x v="4"/>
    <x v="4"/>
    <x v="5"/>
    <x v="830"/>
    <x v="1276"/>
    <n v="6"/>
    <x v="1"/>
    <x v="6"/>
    <s v="Highline 250 TSI (Taos)"/>
    <x v="1"/>
    <n v="400"/>
  </r>
  <r>
    <x v="3"/>
    <x v="0"/>
    <x v="6"/>
    <x v="6"/>
    <x v="3"/>
    <x v="831"/>
    <x v="1277"/>
    <n v="1"/>
    <x v="1"/>
    <x v="2"/>
    <s v="Neo QLED 8k 75&quot;"/>
    <x v="2"/>
    <n v="1500"/>
  </r>
  <r>
    <x v="3"/>
    <x v="7"/>
    <x v="5"/>
    <x v="5"/>
    <x v="2"/>
    <x v="737"/>
    <x v="1278"/>
    <n v="7"/>
    <x v="1"/>
    <x v="7"/>
    <s v="Gasolina"/>
    <x v="5"/>
    <n v="83000"/>
  </r>
  <r>
    <x v="3"/>
    <x v="3"/>
    <x v="5"/>
    <x v="5"/>
    <x v="8"/>
    <x v="757"/>
    <x v="1279"/>
    <n v="3"/>
    <x v="1"/>
    <x v="7"/>
    <s v="Diesel"/>
    <x v="5"/>
    <n v="84000"/>
  </r>
  <r>
    <x v="4"/>
    <x v="7"/>
    <x v="5"/>
    <x v="5"/>
    <x v="0"/>
    <x v="832"/>
    <x v="1280"/>
    <n v="4"/>
    <x v="1"/>
    <x v="6"/>
    <s v="Cross CD (Saveiro)"/>
    <x v="1"/>
    <n v="200"/>
  </r>
  <r>
    <x v="4"/>
    <x v="8"/>
    <x v="7"/>
    <x v="7"/>
    <x v="1"/>
    <x v="833"/>
    <x v="1281"/>
    <n v="7"/>
    <x v="1"/>
    <x v="6"/>
    <s v="Cross CD (Saveiro)"/>
    <x v="1"/>
    <n v="100"/>
  </r>
  <r>
    <x v="4"/>
    <x v="6"/>
    <x v="2"/>
    <x v="2"/>
    <x v="8"/>
    <x v="834"/>
    <x v="1282"/>
    <n v="7"/>
    <x v="0"/>
    <x v="2"/>
    <s v="Crystal UHD 4k 65&quot;"/>
    <x v="2"/>
    <n v="2500"/>
  </r>
  <r>
    <x v="4"/>
    <x v="2"/>
    <x v="5"/>
    <x v="5"/>
    <x v="5"/>
    <x v="835"/>
    <x v="1283"/>
    <n v="3"/>
    <x v="1"/>
    <x v="2"/>
    <s v="QLED 4k 75&quot;"/>
    <x v="2"/>
    <n v="500"/>
  </r>
  <r>
    <x v="4"/>
    <x v="3"/>
    <x v="7"/>
    <x v="7"/>
    <x v="3"/>
    <x v="836"/>
    <x v="1284"/>
    <n v="2"/>
    <x v="1"/>
    <x v="6"/>
    <s v="Cross CD (Saveiro)"/>
    <x v="1"/>
    <n v="400"/>
  </r>
  <r>
    <x v="4"/>
    <x v="2"/>
    <x v="2"/>
    <x v="2"/>
    <x v="3"/>
    <x v="837"/>
    <x v="1285"/>
    <n v="8"/>
    <x v="0"/>
    <x v="0"/>
    <s v="Travesseiro Toque de Pluma"/>
    <x v="0"/>
    <n v="5000"/>
  </r>
  <r>
    <x v="4"/>
    <x v="2"/>
    <x v="1"/>
    <x v="1"/>
    <x v="7"/>
    <x v="838"/>
    <x v="1286"/>
    <n v="2"/>
    <x v="1"/>
    <x v="3"/>
    <s v="Guerlain"/>
    <x v="3"/>
    <n v="43000"/>
  </r>
  <r>
    <x v="4"/>
    <x v="1"/>
    <x v="1"/>
    <x v="1"/>
    <x v="8"/>
    <x v="839"/>
    <x v="1287"/>
    <n v="6"/>
    <x v="1"/>
    <x v="5"/>
    <s v="Ar Condicionado 18000"/>
    <x v="2"/>
    <n v="1500"/>
  </r>
  <r>
    <x v="4"/>
    <x v="8"/>
    <x v="4"/>
    <x v="4"/>
    <x v="5"/>
    <x v="840"/>
    <x v="1288"/>
    <n v="9"/>
    <x v="0"/>
    <x v="3"/>
    <s v="Louis Vuitton"/>
    <x v="3"/>
    <n v="28000"/>
  </r>
  <r>
    <x v="4"/>
    <x v="2"/>
    <x v="6"/>
    <x v="6"/>
    <x v="2"/>
    <x v="837"/>
    <x v="1289"/>
    <n v="4"/>
    <x v="0"/>
    <x v="7"/>
    <s v="Diesel"/>
    <x v="5"/>
    <n v="72000"/>
  </r>
  <r>
    <x v="4"/>
    <x v="8"/>
    <x v="7"/>
    <x v="7"/>
    <x v="4"/>
    <x v="841"/>
    <x v="1290"/>
    <n v="3"/>
    <x v="0"/>
    <x v="0"/>
    <s v="Colchão Baby Light D18"/>
    <x v="0"/>
    <n v="4000"/>
  </r>
  <r>
    <x v="4"/>
    <x v="5"/>
    <x v="6"/>
    <x v="6"/>
    <x v="6"/>
    <x v="842"/>
    <x v="1291"/>
    <n v="4"/>
    <x v="1"/>
    <x v="2"/>
    <s v="Crystal UHD 4k 65&quot;"/>
    <x v="2"/>
    <n v="2000"/>
  </r>
  <r>
    <x v="4"/>
    <x v="2"/>
    <x v="0"/>
    <x v="0"/>
    <x v="4"/>
    <x v="843"/>
    <x v="1292"/>
    <n v="2"/>
    <x v="1"/>
    <x v="7"/>
    <s v="Gasolina"/>
    <x v="5"/>
    <n v="67000"/>
  </r>
  <r>
    <x v="4"/>
    <x v="10"/>
    <x v="5"/>
    <x v="5"/>
    <x v="1"/>
    <x v="844"/>
    <x v="1293"/>
    <n v="2"/>
    <x v="0"/>
    <x v="4"/>
    <s v="HILUX CABINE DUPLA STD POWER PACK"/>
    <x v="1"/>
    <n v="200"/>
  </r>
  <r>
    <x v="4"/>
    <x v="1"/>
    <x v="1"/>
    <x v="1"/>
    <x v="0"/>
    <x v="845"/>
    <x v="1294"/>
    <n v="9"/>
    <x v="0"/>
    <x v="1"/>
    <s v="HB20 Vision"/>
    <x v="1"/>
    <n v="400"/>
  </r>
  <r>
    <x v="4"/>
    <x v="1"/>
    <x v="5"/>
    <x v="5"/>
    <x v="2"/>
    <x v="846"/>
    <x v="1295"/>
    <n v="6"/>
    <x v="0"/>
    <x v="1"/>
    <s v="Creta Confort"/>
    <x v="1"/>
    <n v="400"/>
  </r>
  <r>
    <x v="4"/>
    <x v="9"/>
    <x v="5"/>
    <x v="5"/>
    <x v="0"/>
    <x v="847"/>
    <x v="1296"/>
    <n v="2"/>
    <x v="1"/>
    <x v="4"/>
    <s v="COROLLA CROSS XR"/>
    <x v="1"/>
    <n v="300"/>
  </r>
  <r>
    <x v="4"/>
    <x v="0"/>
    <x v="6"/>
    <x v="6"/>
    <x v="2"/>
    <x v="848"/>
    <x v="1297"/>
    <n v="9"/>
    <x v="1"/>
    <x v="5"/>
    <s v="Serração Portatil"/>
    <x v="4"/>
    <n v="40"/>
  </r>
  <r>
    <x v="4"/>
    <x v="7"/>
    <x v="2"/>
    <x v="2"/>
    <x v="2"/>
    <x v="849"/>
    <x v="1298"/>
    <n v="6"/>
    <x v="1"/>
    <x v="1"/>
    <s v="HB20 Sense"/>
    <x v="1"/>
    <n v="200"/>
  </r>
  <r>
    <x v="4"/>
    <x v="9"/>
    <x v="3"/>
    <x v="3"/>
    <x v="0"/>
    <x v="850"/>
    <x v="1299"/>
    <n v="3"/>
    <x v="1"/>
    <x v="3"/>
    <s v="Louis Vuitton"/>
    <x v="3"/>
    <n v="45000"/>
  </r>
  <r>
    <x v="4"/>
    <x v="10"/>
    <x v="4"/>
    <x v="4"/>
    <x v="3"/>
    <x v="851"/>
    <x v="1300"/>
    <n v="2"/>
    <x v="0"/>
    <x v="1"/>
    <s v="HB20 Vision"/>
    <x v="1"/>
    <n v="100"/>
  </r>
  <r>
    <x v="4"/>
    <x v="2"/>
    <x v="2"/>
    <x v="2"/>
    <x v="2"/>
    <x v="852"/>
    <x v="1301"/>
    <n v="8"/>
    <x v="0"/>
    <x v="4"/>
    <s v="COROLLA CROSS XR"/>
    <x v="1"/>
    <n v="300"/>
  </r>
  <r>
    <x v="4"/>
    <x v="6"/>
    <x v="0"/>
    <x v="0"/>
    <x v="1"/>
    <x v="853"/>
    <x v="1302"/>
    <n v="3"/>
    <x v="1"/>
    <x v="3"/>
    <s v="Louis Vuitton"/>
    <x v="3"/>
    <n v="20000"/>
  </r>
  <r>
    <x v="4"/>
    <x v="1"/>
    <x v="4"/>
    <x v="4"/>
    <x v="8"/>
    <x v="846"/>
    <x v="1303"/>
    <n v="3"/>
    <x v="0"/>
    <x v="2"/>
    <s v="Crystal UHD 4k 65&quot;"/>
    <x v="2"/>
    <n v="1500"/>
  </r>
  <r>
    <x v="4"/>
    <x v="0"/>
    <x v="7"/>
    <x v="7"/>
    <x v="1"/>
    <x v="854"/>
    <x v="1304"/>
    <n v="8"/>
    <x v="0"/>
    <x v="0"/>
    <s v="Escrivaninha Trevalla"/>
    <x v="0"/>
    <n v="2000"/>
  </r>
  <r>
    <x v="4"/>
    <x v="7"/>
    <x v="7"/>
    <x v="7"/>
    <x v="1"/>
    <x v="855"/>
    <x v="1305"/>
    <n v="4"/>
    <x v="0"/>
    <x v="3"/>
    <s v="Clos Des Lambrys"/>
    <x v="3"/>
    <n v="13000"/>
  </r>
  <r>
    <x v="4"/>
    <x v="4"/>
    <x v="0"/>
    <x v="0"/>
    <x v="6"/>
    <x v="856"/>
    <x v="1306"/>
    <n v="2"/>
    <x v="0"/>
    <x v="4"/>
    <s v="COROLLA CROSS XR"/>
    <x v="1"/>
    <n v="400"/>
  </r>
  <r>
    <x v="4"/>
    <x v="1"/>
    <x v="2"/>
    <x v="2"/>
    <x v="2"/>
    <x v="857"/>
    <x v="1307"/>
    <n v="8"/>
    <x v="0"/>
    <x v="8"/>
    <s v="Shampoo "/>
    <x v="6"/>
    <n v="880000"/>
  </r>
  <r>
    <x v="4"/>
    <x v="3"/>
    <x v="5"/>
    <x v="5"/>
    <x v="6"/>
    <x v="858"/>
    <x v="1308"/>
    <n v="3"/>
    <x v="1"/>
    <x v="3"/>
    <s v="Clos Des Lambrys"/>
    <x v="3"/>
    <n v="46000"/>
  </r>
  <r>
    <x v="4"/>
    <x v="1"/>
    <x v="6"/>
    <x v="6"/>
    <x v="7"/>
    <x v="859"/>
    <x v="1309"/>
    <n v="9"/>
    <x v="0"/>
    <x v="7"/>
    <s v="Diesel"/>
    <x v="5"/>
    <n v="93000"/>
  </r>
  <r>
    <x v="4"/>
    <x v="10"/>
    <x v="7"/>
    <x v="7"/>
    <x v="4"/>
    <x v="860"/>
    <x v="1310"/>
    <n v="9"/>
    <x v="1"/>
    <x v="8"/>
    <s v="Shampoo "/>
    <x v="6"/>
    <n v="1190000"/>
  </r>
  <r>
    <x v="4"/>
    <x v="7"/>
    <x v="5"/>
    <x v="5"/>
    <x v="2"/>
    <x v="861"/>
    <x v="1311"/>
    <n v="6"/>
    <x v="1"/>
    <x v="4"/>
    <s v="COROLLA CROSS XR"/>
    <x v="1"/>
    <n v="300"/>
  </r>
  <r>
    <x v="4"/>
    <x v="2"/>
    <x v="2"/>
    <x v="2"/>
    <x v="2"/>
    <x v="862"/>
    <x v="1312"/>
    <n v="1"/>
    <x v="1"/>
    <x v="2"/>
    <s v="QLED 4k 75&quot;"/>
    <x v="2"/>
    <n v="1000"/>
  </r>
  <r>
    <x v="4"/>
    <x v="7"/>
    <x v="6"/>
    <x v="6"/>
    <x v="2"/>
    <x v="863"/>
    <x v="1313"/>
    <n v="1"/>
    <x v="1"/>
    <x v="3"/>
    <s v="Guerlain"/>
    <x v="3"/>
    <n v="10000"/>
  </r>
  <r>
    <x v="4"/>
    <x v="7"/>
    <x v="3"/>
    <x v="3"/>
    <x v="8"/>
    <x v="864"/>
    <x v="1314"/>
    <n v="9"/>
    <x v="1"/>
    <x v="7"/>
    <s v="Gasolina"/>
    <x v="5"/>
    <n v="76000"/>
  </r>
  <r>
    <x v="4"/>
    <x v="3"/>
    <x v="7"/>
    <x v="7"/>
    <x v="0"/>
    <x v="865"/>
    <x v="1315"/>
    <n v="9"/>
    <x v="1"/>
    <x v="5"/>
    <s v="Ar Condicionado 18000"/>
    <x v="2"/>
    <n v="1500"/>
  </r>
  <r>
    <x v="4"/>
    <x v="7"/>
    <x v="3"/>
    <x v="3"/>
    <x v="0"/>
    <x v="866"/>
    <x v="1316"/>
    <n v="4"/>
    <x v="0"/>
    <x v="3"/>
    <s v="Louis Vuitton"/>
    <x v="3"/>
    <n v="43000"/>
  </r>
  <r>
    <x v="4"/>
    <x v="3"/>
    <x v="0"/>
    <x v="0"/>
    <x v="1"/>
    <x v="867"/>
    <x v="1317"/>
    <n v="6"/>
    <x v="0"/>
    <x v="0"/>
    <s v="Escrivaninha Trevalla"/>
    <x v="0"/>
    <n v="2000"/>
  </r>
  <r>
    <x v="4"/>
    <x v="7"/>
    <x v="5"/>
    <x v="5"/>
    <x v="6"/>
    <x v="868"/>
    <x v="1318"/>
    <n v="0"/>
    <x v="1"/>
    <x v="5"/>
    <s v="Serração Portatil"/>
    <x v="4"/>
    <n v="40"/>
  </r>
  <r>
    <x v="4"/>
    <x v="2"/>
    <x v="6"/>
    <x v="6"/>
    <x v="2"/>
    <x v="843"/>
    <x v="1319"/>
    <n v="6"/>
    <x v="0"/>
    <x v="3"/>
    <s v="Louis Vuitton"/>
    <x v="3"/>
    <n v="19000"/>
  </r>
  <r>
    <x v="4"/>
    <x v="6"/>
    <x v="1"/>
    <x v="1"/>
    <x v="8"/>
    <x v="869"/>
    <x v="1320"/>
    <n v="2"/>
    <x v="0"/>
    <x v="4"/>
    <s v="HILUX CABINE DUPLA STD POWER PACK"/>
    <x v="1"/>
    <n v="400"/>
  </r>
  <r>
    <x v="4"/>
    <x v="9"/>
    <x v="2"/>
    <x v="2"/>
    <x v="2"/>
    <x v="870"/>
    <x v="1321"/>
    <n v="6"/>
    <x v="0"/>
    <x v="6"/>
    <s v="Highline 250 TSI (Taos)"/>
    <x v="1"/>
    <n v="500"/>
  </r>
  <r>
    <x v="4"/>
    <x v="5"/>
    <x v="3"/>
    <x v="3"/>
    <x v="5"/>
    <x v="871"/>
    <x v="1322"/>
    <n v="2"/>
    <x v="1"/>
    <x v="3"/>
    <s v="Clos Des Lambrys"/>
    <x v="3"/>
    <n v="40000"/>
  </r>
  <r>
    <x v="4"/>
    <x v="6"/>
    <x v="4"/>
    <x v="4"/>
    <x v="6"/>
    <x v="872"/>
    <x v="1323"/>
    <n v="0"/>
    <x v="0"/>
    <x v="7"/>
    <s v="Diesel"/>
    <x v="5"/>
    <n v="85000"/>
  </r>
  <r>
    <x v="4"/>
    <x v="9"/>
    <x v="0"/>
    <x v="0"/>
    <x v="8"/>
    <x v="850"/>
    <x v="1324"/>
    <n v="0"/>
    <x v="1"/>
    <x v="6"/>
    <s v="GLI 350 TSI (Jetta)"/>
    <x v="1"/>
    <n v="400"/>
  </r>
  <r>
    <x v="4"/>
    <x v="6"/>
    <x v="6"/>
    <x v="6"/>
    <x v="1"/>
    <x v="873"/>
    <x v="1325"/>
    <n v="2"/>
    <x v="1"/>
    <x v="7"/>
    <s v="Petróleo Bruto"/>
    <x v="5"/>
    <n v="99000"/>
  </r>
  <r>
    <x v="4"/>
    <x v="2"/>
    <x v="1"/>
    <x v="1"/>
    <x v="0"/>
    <x v="874"/>
    <x v="1326"/>
    <n v="4"/>
    <x v="0"/>
    <x v="0"/>
    <s v="Travesseiro Toque de Pluma"/>
    <x v="0"/>
    <n v="5000"/>
  </r>
  <r>
    <x v="4"/>
    <x v="11"/>
    <x v="1"/>
    <x v="1"/>
    <x v="8"/>
    <x v="875"/>
    <x v="1327"/>
    <n v="0"/>
    <x v="0"/>
    <x v="5"/>
    <s v="Serração Portatil"/>
    <x v="4"/>
    <n v="40"/>
  </r>
  <r>
    <x v="4"/>
    <x v="0"/>
    <x v="2"/>
    <x v="2"/>
    <x v="8"/>
    <x v="876"/>
    <x v="1328"/>
    <n v="3"/>
    <x v="1"/>
    <x v="1"/>
    <s v="HB20 Sense"/>
    <x v="1"/>
    <n v="400"/>
  </r>
  <r>
    <x v="4"/>
    <x v="2"/>
    <x v="4"/>
    <x v="4"/>
    <x v="5"/>
    <x v="877"/>
    <x v="1329"/>
    <n v="0"/>
    <x v="0"/>
    <x v="4"/>
    <s v="HILUX CABINE DUPLA STD POWER PACK"/>
    <x v="1"/>
    <n v="500"/>
  </r>
  <r>
    <x v="4"/>
    <x v="8"/>
    <x v="5"/>
    <x v="5"/>
    <x v="8"/>
    <x v="878"/>
    <x v="1330"/>
    <n v="3"/>
    <x v="0"/>
    <x v="5"/>
    <s v="Miniescavadeira"/>
    <x v="4"/>
    <n v="10"/>
  </r>
  <r>
    <x v="4"/>
    <x v="1"/>
    <x v="6"/>
    <x v="6"/>
    <x v="6"/>
    <x v="879"/>
    <x v="1331"/>
    <n v="4"/>
    <x v="0"/>
    <x v="6"/>
    <s v="Highline 250 TSI (Taos)"/>
    <x v="1"/>
    <n v="100"/>
  </r>
  <r>
    <x v="4"/>
    <x v="11"/>
    <x v="2"/>
    <x v="2"/>
    <x v="6"/>
    <x v="880"/>
    <x v="1332"/>
    <n v="1"/>
    <x v="1"/>
    <x v="6"/>
    <s v="Cross CD (Saveiro)"/>
    <x v="1"/>
    <n v="100"/>
  </r>
  <r>
    <x v="4"/>
    <x v="3"/>
    <x v="5"/>
    <x v="5"/>
    <x v="1"/>
    <x v="881"/>
    <x v="1333"/>
    <n v="7"/>
    <x v="0"/>
    <x v="2"/>
    <s v="Neo QLED 8k 75&quot;"/>
    <x v="2"/>
    <n v="1500"/>
  </r>
  <r>
    <x v="4"/>
    <x v="4"/>
    <x v="6"/>
    <x v="6"/>
    <x v="8"/>
    <x v="882"/>
    <x v="1334"/>
    <n v="7"/>
    <x v="1"/>
    <x v="4"/>
    <s v="HILUX CABINE DUPLA STD POWER PACK"/>
    <x v="1"/>
    <n v="200"/>
  </r>
  <r>
    <x v="4"/>
    <x v="7"/>
    <x v="2"/>
    <x v="2"/>
    <x v="5"/>
    <x v="855"/>
    <x v="1335"/>
    <n v="7"/>
    <x v="1"/>
    <x v="1"/>
    <s v="HB20 Vision"/>
    <x v="1"/>
    <n v="500"/>
  </r>
  <r>
    <x v="4"/>
    <x v="2"/>
    <x v="4"/>
    <x v="4"/>
    <x v="5"/>
    <x v="883"/>
    <x v="1336"/>
    <n v="9"/>
    <x v="1"/>
    <x v="4"/>
    <s v="COROLLA GLI"/>
    <x v="1"/>
    <n v="100"/>
  </r>
  <r>
    <x v="4"/>
    <x v="8"/>
    <x v="7"/>
    <x v="7"/>
    <x v="0"/>
    <x v="884"/>
    <x v="1337"/>
    <n v="7"/>
    <x v="1"/>
    <x v="1"/>
    <s v="HB20 Vision"/>
    <x v="1"/>
    <n v="300"/>
  </r>
  <r>
    <x v="4"/>
    <x v="4"/>
    <x v="4"/>
    <x v="4"/>
    <x v="8"/>
    <x v="882"/>
    <x v="1338"/>
    <n v="8"/>
    <x v="1"/>
    <x v="4"/>
    <s v="COROLLA CROSS XR"/>
    <x v="1"/>
    <n v="200"/>
  </r>
  <r>
    <x v="4"/>
    <x v="5"/>
    <x v="3"/>
    <x v="3"/>
    <x v="0"/>
    <x v="885"/>
    <x v="1339"/>
    <n v="0"/>
    <x v="0"/>
    <x v="2"/>
    <s v="Crystal UHD 4k 65&quot;"/>
    <x v="2"/>
    <n v="500"/>
  </r>
  <r>
    <x v="4"/>
    <x v="6"/>
    <x v="7"/>
    <x v="7"/>
    <x v="6"/>
    <x v="886"/>
    <x v="1340"/>
    <n v="5"/>
    <x v="0"/>
    <x v="0"/>
    <s v="Escrivaninha Trevalla"/>
    <x v="0"/>
    <n v="1000"/>
  </r>
  <r>
    <x v="4"/>
    <x v="4"/>
    <x v="0"/>
    <x v="0"/>
    <x v="7"/>
    <x v="887"/>
    <x v="1341"/>
    <n v="6"/>
    <x v="0"/>
    <x v="1"/>
    <s v="Creta Confort"/>
    <x v="1"/>
    <n v="300"/>
  </r>
  <r>
    <x v="4"/>
    <x v="10"/>
    <x v="2"/>
    <x v="2"/>
    <x v="4"/>
    <x v="888"/>
    <x v="1342"/>
    <n v="3"/>
    <x v="1"/>
    <x v="4"/>
    <s v="HILUX CABINE DUPLA STD POWER PACK"/>
    <x v="1"/>
    <n v="500"/>
  </r>
  <r>
    <x v="4"/>
    <x v="5"/>
    <x v="7"/>
    <x v="7"/>
    <x v="7"/>
    <x v="889"/>
    <x v="1343"/>
    <n v="9"/>
    <x v="0"/>
    <x v="3"/>
    <s v="Louis Vuitton"/>
    <x v="3"/>
    <n v="10000"/>
  </r>
  <r>
    <x v="4"/>
    <x v="0"/>
    <x v="4"/>
    <x v="4"/>
    <x v="8"/>
    <x v="890"/>
    <x v="1344"/>
    <n v="6"/>
    <x v="0"/>
    <x v="7"/>
    <s v="Diesel"/>
    <x v="5"/>
    <n v="83000"/>
  </r>
  <r>
    <x v="4"/>
    <x v="11"/>
    <x v="0"/>
    <x v="0"/>
    <x v="0"/>
    <x v="891"/>
    <x v="1345"/>
    <n v="3"/>
    <x v="0"/>
    <x v="0"/>
    <s v="Colchão Baby Light D18"/>
    <x v="0"/>
    <n v="1000"/>
  </r>
  <r>
    <x v="4"/>
    <x v="4"/>
    <x v="3"/>
    <x v="3"/>
    <x v="7"/>
    <x v="892"/>
    <x v="1346"/>
    <n v="2"/>
    <x v="1"/>
    <x v="6"/>
    <s v="Cross CD (Saveiro)"/>
    <x v="1"/>
    <n v="500"/>
  </r>
  <r>
    <x v="4"/>
    <x v="5"/>
    <x v="1"/>
    <x v="1"/>
    <x v="8"/>
    <x v="893"/>
    <x v="1347"/>
    <n v="1"/>
    <x v="0"/>
    <x v="0"/>
    <s v="Travesseiro Toque de Pluma"/>
    <x v="0"/>
    <n v="2000"/>
  </r>
  <r>
    <x v="4"/>
    <x v="4"/>
    <x v="7"/>
    <x v="7"/>
    <x v="0"/>
    <x v="894"/>
    <x v="1348"/>
    <n v="4"/>
    <x v="1"/>
    <x v="5"/>
    <s v="Ar Condicionado 18000"/>
    <x v="2"/>
    <n v="1000"/>
  </r>
  <r>
    <x v="4"/>
    <x v="4"/>
    <x v="6"/>
    <x v="6"/>
    <x v="3"/>
    <x v="856"/>
    <x v="1349"/>
    <n v="0"/>
    <x v="1"/>
    <x v="7"/>
    <s v="Gasolina"/>
    <x v="5"/>
    <n v="96000"/>
  </r>
  <r>
    <x v="4"/>
    <x v="2"/>
    <x v="0"/>
    <x v="0"/>
    <x v="7"/>
    <x v="895"/>
    <x v="1350"/>
    <n v="5"/>
    <x v="1"/>
    <x v="6"/>
    <s v="Cross CD (Saveiro)"/>
    <x v="1"/>
    <n v="500"/>
  </r>
  <r>
    <x v="4"/>
    <x v="10"/>
    <x v="6"/>
    <x v="6"/>
    <x v="7"/>
    <x v="851"/>
    <x v="1351"/>
    <n v="3"/>
    <x v="0"/>
    <x v="5"/>
    <s v="Serração Portatil"/>
    <x v="4"/>
    <n v="30"/>
  </r>
  <r>
    <x v="4"/>
    <x v="8"/>
    <x v="6"/>
    <x v="6"/>
    <x v="7"/>
    <x v="896"/>
    <x v="1352"/>
    <n v="1"/>
    <x v="1"/>
    <x v="0"/>
    <s v="Escrivaninha Trevalla"/>
    <x v="0"/>
    <n v="2000"/>
  </r>
  <r>
    <x v="4"/>
    <x v="1"/>
    <x v="0"/>
    <x v="0"/>
    <x v="8"/>
    <x v="897"/>
    <x v="1353"/>
    <n v="1"/>
    <x v="1"/>
    <x v="3"/>
    <s v="Guerlain"/>
    <x v="3"/>
    <n v="37000"/>
  </r>
  <r>
    <x v="4"/>
    <x v="9"/>
    <x v="6"/>
    <x v="6"/>
    <x v="7"/>
    <x v="898"/>
    <x v="1354"/>
    <n v="8"/>
    <x v="0"/>
    <x v="2"/>
    <s v="Crystal UHD 4k 65&quot;"/>
    <x v="2"/>
    <n v="1500"/>
  </r>
  <r>
    <x v="4"/>
    <x v="5"/>
    <x v="1"/>
    <x v="1"/>
    <x v="1"/>
    <x v="899"/>
    <x v="1355"/>
    <n v="5"/>
    <x v="1"/>
    <x v="7"/>
    <s v="Gasolina"/>
    <x v="5"/>
    <n v="82000"/>
  </r>
  <r>
    <x v="4"/>
    <x v="3"/>
    <x v="7"/>
    <x v="7"/>
    <x v="1"/>
    <x v="900"/>
    <x v="1356"/>
    <n v="9"/>
    <x v="0"/>
    <x v="0"/>
    <s v="Travesseiro Toque de Pluma"/>
    <x v="0"/>
    <n v="4000"/>
  </r>
  <r>
    <x v="4"/>
    <x v="3"/>
    <x v="0"/>
    <x v="0"/>
    <x v="2"/>
    <x v="901"/>
    <x v="1357"/>
    <n v="9"/>
    <x v="0"/>
    <x v="0"/>
    <s v="Colchão Baby Light D18"/>
    <x v="0"/>
    <n v="5000"/>
  </r>
  <r>
    <x v="4"/>
    <x v="9"/>
    <x v="2"/>
    <x v="2"/>
    <x v="4"/>
    <x v="902"/>
    <x v="1358"/>
    <n v="7"/>
    <x v="0"/>
    <x v="1"/>
    <s v="HB20 Vision"/>
    <x v="1"/>
    <n v="200"/>
  </r>
  <r>
    <x v="4"/>
    <x v="9"/>
    <x v="0"/>
    <x v="0"/>
    <x v="4"/>
    <x v="903"/>
    <x v="1359"/>
    <n v="5"/>
    <x v="0"/>
    <x v="7"/>
    <s v="Diesel"/>
    <x v="5"/>
    <n v="57000"/>
  </r>
  <r>
    <x v="4"/>
    <x v="1"/>
    <x v="3"/>
    <x v="3"/>
    <x v="3"/>
    <x v="879"/>
    <x v="1360"/>
    <n v="0"/>
    <x v="0"/>
    <x v="5"/>
    <s v="Ar Condicionado 18000"/>
    <x v="2"/>
    <n v="1000"/>
  </r>
  <r>
    <x v="4"/>
    <x v="9"/>
    <x v="3"/>
    <x v="3"/>
    <x v="2"/>
    <x v="850"/>
    <x v="1361"/>
    <n v="5"/>
    <x v="1"/>
    <x v="5"/>
    <s v="Ar Condicionado 18000"/>
    <x v="2"/>
    <n v="1000"/>
  </r>
  <r>
    <x v="4"/>
    <x v="8"/>
    <x v="5"/>
    <x v="5"/>
    <x v="6"/>
    <x v="904"/>
    <x v="1362"/>
    <n v="2"/>
    <x v="0"/>
    <x v="3"/>
    <s v="Guerlain"/>
    <x v="3"/>
    <n v="30000"/>
  </r>
  <r>
    <x v="4"/>
    <x v="9"/>
    <x v="4"/>
    <x v="4"/>
    <x v="3"/>
    <x v="850"/>
    <x v="1363"/>
    <n v="4"/>
    <x v="1"/>
    <x v="7"/>
    <s v="Petróleo Bruto"/>
    <x v="5"/>
    <n v="65000"/>
  </r>
  <r>
    <x v="4"/>
    <x v="10"/>
    <x v="1"/>
    <x v="1"/>
    <x v="4"/>
    <x v="888"/>
    <x v="1364"/>
    <n v="7"/>
    <x v="0"/>
    <x v="3"/>
    <s v="Guerlain"/>
    <x v="3"/>
    <n v="29000"/>
  </r>
  <r>
    <x v="4"/>
    <x v="6"/>
    <x v="1"/>
    <x v="1"/>
    <x v="3"/>
    <x v="905"/>
    <x v="1365"/>
    <n v="2"/>
    <x v="1"/>
    <x v="5"/>
    <s v="Serração Portatil"/>
    <x v="4"/>
    <n v="40"/>
  </r>
  <r>
    <x v="4"/>
    <x v="7"/>
    <x v="6"/>
    <x v="6"/>
    <x v="8"/>
    <x v="906"/>
    <x v="1366"/>
    <n v="2"/>
    <x v="0"/>
    <x v="4"/>
    <s v="COROLLA GLI"/>
    <x v="1"/>
    <n v="400"/>
  </r>
  <r>
    <x v="4"/>
    <x v="3"/>
    <x v="0"/>
    <x v="0"/>
    <x v="1"/>
    <x v="901"/>
    <x v="1367"/>
    <n v="4"/>
    <x v="0"/>
    <x v="7"/>
    <s v="Petróleo Bruto"/>
    <x v="5"/>
    <n v="67000"/>
  </r>
  <r>
    <x v="4"/>
    <x v="10"/>
    <x v="5"/>
    <x v="5"/>
    <x v="6"/>
    <x v="907"/>
    <x v="1368"/>
    <n v="2"/>
    <x v="1"/>
    <x v="8"/>
    <s v="Shampoo "/>
    <x v="6"/>
    <n v="410000"/>
  </r>
  <r>
    <x v="4"/>
    <x v="5"/>
    <x v="2"/>
    <x v="2"/>
    <x v="5"/>
    <x v="908"/>
    <x v="1369"/>
    <n v="4"/>
    <x v="1"/>
    <x v="2"/>
    <s v="QLED 4k 75&quot;"/>
    <x v="2"/>
    <n v="1000"/>
  </r>
  <r>
    <x v="4"/>
    <x v="8"/>
    <x v="8"/>
    <x v="8"/>
    <x v="1"/>
    <x v="909"/>
    <x v="1370"/>
    <n v="0"/>
    <x v="1"/>
    <x v="0"/>
    <s v="Colchão Baby Light D18"/>
    <x v="0"/>
    <n v="1000"/>
  </r>
  <r>
    <x v="4"/>
    <x v="6"/>
    <x v="0"/>
    <x v="0"/>
    <x v="2"/>
    <x v="853"/>
    <x v="1371"/>
    <n v="6"/>
    <x v="0"/>
    <x v="4"/>
    <s v="COROLLA CROSS XR"/>
    <x v="1"/>
    <n v="300"/>
  </r>
  <r>
    <x v="4"/>
    <x v="4"/>
    <x v="4"/>
    <x v="4"/>
    <x v="1"/>
    <x v="910"/>
    <x v="1372"/>
    <n v="7"/>
    <x v="0"/>
    <x v="6"/>
    <s v="GLI 350 TSI (Jetta)"/>
    <x v="1"/>
    <n v="500"/>
  </r>
  <r>
    <x v="4"/>
    <x v="5"/>
    <x v="4"/>
    <x v="4"/>
    <x v="4"/>
    <x v="911"/>
    <x v="1373"/>
    <n v="4"/>
    <x v="0"/>
    <x v="4"/>
    <s v="COROLLA GLI"/>
    <x v="1"/>
    <n v="200"/>
  </r>
  <r>
    <x v="4"/>
    <x v="7"/>
    <x v="8"/>
    <x v="8"/>
    <x v="7"/>
    <x v="912"/>
    <x v="1374"/>
    <n v="0"/>
    <x v="1"/>
    <x v="7"/>
    <s v="Gasolina"/>
    <x v="5"/>
    <n v="77000"/>
  </r>
  <r>
    <x v="4"/>
    <x v="0"/>
    <x v="5"/>
    <x v="5"/>
    <x v="6"/>
    <x v="848"/>
    <x v="1375"/>
    <n v="5"/>
    <x v="1"/>
    <x v="6"/>
    <s v="Highline 250 TSI (Taos)"/>
    <x v="1"/>
    <n v="200"/>
  </r>
  <r>
    <x v="4"/>
    <x v="1"/>
    <x v="5"/>
    <x v="5"/>
    <x v="4"/>
    <x v="913"/>
    <x v="1376"/>
    <n v="10"/>
    <x v="1"/>
    <x v="3"/>
    <s v="Clos Des Lambrys"/>
    <x v="3"/>
    <n v="29000"/>
  </r>
  <r>
    <x v="4"/>
    <x v="6"/>
    <x v="3"/>
    <x v="3"/>
    <x v="0"/>
    <x v="914"/>
    <x v="1377"/>
    <n v="1"/>
    <x v="0"/>
    <x v="3"/>
    <s v="Guerlain"/>
    <x v="3"/>
    <n v="19000"/>
  </r>
  <r>
    <x v="4"/>
    <x v="1"/>
    <x v="4"/>
    <x v="4"/>
    <x v="6"/>
    <x v="915"/>
    <x v="1378"/>
    <n v="2"/>
    <x v="1"/>
    <x v="3"/>
    <s v="Clos Des Lambrys"/>
    <x v="3"/>
    <n v="12000"/>
  </r>
  <r>
    <x v="4"/>
    <x v="4"/>
    <x v="1"/>
    <x v="1"/>
    <x v="0"/>
    <x v="916"/>
    <x v="1379"/>
    <n v="8"/>
    <x v="0"/>
    <x v="3"/>
    <s v="Clos Des Lambrys"/>
    <x v="3"/>
    <n v="31000"/>
  </r>
  <r>
    <x v="4"/>
    <x v="1"/>
    <x v="3"/>
    <x v="3"/>
    <x v="0"/>
    <x v="917"/>
    <x v="1380"/>
    <n v="10"/>
    <x v="0"/>
    <x v="1"/>
    <s v="HB20 Vision"/>
    <x v="1"/>
    <n v="100"/>
  </r>
  <r>
    <x v="4"/>
    <x v="11"/>
    <x v="3"/>
    <x v="3"/>
    <x v="3"/>
    <x v="918"/>
    <x v="1381"/>
    <n v="9"/>
    <x v="1"/>
    <x v="0"/>
    <s v="Colchão Baby Light D18"/>
    <x v="0"/>
    <n v="3000"/>
  </r>
  <r>
    <x v="4"/>
    <x v="1"/>
    <x v="7"/>
    <x v="7"/>
    <x v="5"/>
    <x v="919"/>
    <x v="1382"/>
    <n v="1"/>
    <x v="1"/>
    <x v="0"/>
    <s v="Colchão Baby Light D18"/>
    <x v="0"/>
    <n v="5000"/>
  </r>
  <r>
    <x v="4"/>
    <x v="9"/>
    <x v="0"/>
    <x v="0"/>
    <x v="6"/>
    <x v="920"/>
    <x v="1383"/>
    <n v="10"/>
    <x v="1"/>
    <x v="3"/>
    <s v="Clos Des Lambrys"/>
    <x v="3"/>
    <n v="10000"/>
  </r>
  <r>
    <x v="4"/>
    <x v="3"/>
    <x v="7"/>
    <x v="7"/>
    <x v="1"/>
    <x v="921"/>
    <x v="1384"/>
    <n v="9"/>
    <x v="1"/>
    <x v="6"/>
    <s v="Highline 250 TSI (Taos)"/>
    <x v="1"/>
    <n v="200"/>
  </r>
  <r>
    <x v="4"/>
    <x v="0"/>
    <x v="7"/>
    <x v="7"/>
    <x v="2"/>
    <x v="922"/>
    <x v="1385"/>
    <n v="3"/>
    <x v="1"/>
    <x v="4"/>
    <s v="COROLLA CROSS XR"/>
    <x v="1"/>
    <n v="500"/>
  </r>
  <r>
    <x v="4"/>
    <x v="9"/>
    <x v="2"/>
    <x v="2"/>
    <x v="7"/>
    <x v="923"/>
    <x v="1386"/>
    <n v="10"/>
    <x v="0"/>
    <x v="0"/>
    <s v="Travesseiro Toque de Pluma"/>
    <x v="0"/>
    <n v="4000"/>
  </r>
  <r>
    <x v="4"/>
    <x v="1"/>
    <x v="1"/>
    <x v="1"/>
    <x v="5"/>
    <x v="859"/>
    <x v="1387"/>
    <n v="8"/>
    <x v="0"/>
    <x v="7"/>
    <s v="Gasolina"/>
    <x v="5"/>
    <n v="75000"/>
  </r>
  <r>
    <x v="4"/>
    <x v="9"/>
    <x v="3"/>
    <x v="3"/>
    <x v="8"/>
    <x v="924"/>
    <x v="1388"/>
    <n v="5"/>
    <x v="0"/>
    <x v="6"/>
    <s v="Highline 250 TSI (Taos)"/>
    <x v="1"/>
    <n v="200"/>
  </r>
  <r>
    <x v="4"/>
    <x v="6"/>
    <x v="4"/>
    <x v="4"/>
    <x v="7"/>
    <x v="925"/>
    <x v="1389"/>
    <n v="2"/>
    <x v="1"/>
    <x v="7"/>
    <s v="Diesel"/>
    <x v="5"/>
    <n v="66000"/>
  </r>
  <r>
    <x v="4"/>
    <x v="9"/>
    <x v="4"/>
    <x v="4"/>
    <x v="6"/>
    <x v="926"/>
    <x v="1390"/>
    <n v="8"/>
    <x v="0"/>
    <x v="1"/>
    <s v="Creta Confort"/>
    <x v="1"/>
    <n v="200"/>
  </r>
  <r>
    <x v="4"/>
    <x v="0"/>
    <x v="1"/>
    <x v="1"/>
    <x v="7"/>
    <x v="927"/>
    <x v="1391"/>
    <n v="3"/>
    <x v="0"/>
    <x v="4"/>
    <s v="COROLLA CROSS XR"/>
    <x v="1"/>
    <n v="500"/>
  </r>
  <r>
    <x v="4"/>
    <x v="7"/>
    <x v="5"/>
    <x v="5"/>
    <x v="1"/>
    <x v="928"/>
    <x v="1392"/>
    <n v="6"/>
    <x v="0"/>
    <x v="3"/>
    <s v="Clos Des Lambrys"/>
    <x v="3"/>
    <n v="30000"/>
  </r>
  <r>
    <x v="4"/>
    <x v="5"/>
    <x v="4"/>
    <x v="4"/>
    <x v="5"/>
    <x v="908"/>
    <x v="1393"/>
    <n v="4"/>
    <x v="0"/>
    <x v="5"/>
    <s v="Ar Condicionado 18000"/>
    <x v="2"/>
    <n v="500"/>
  </r>
  <r>
    <x v="4"/>
    <x v="7"/>
    <x v="3"/>
    <x v="3"/>
    <x v="8"/>
    <x v="906"/>
    <x v="1394"/>
    <n v="2"/>
    <x v="0"/>
    <x v="3"/>
    <s v="Clos Des Lambrys"/>
    <x v="3"/>
    <n v="31000"/>
  </r>
  <r>
    <x v="4"/>
    <x v="10"/>
    <x v="7"/>
    <x v="7"/>
    <x v="6"/>
    <x v="929"/>
    <x v="1395"/>
    <n v="3"/>
    <x v="0"/>
    <x v="0"/>
    <s v="Travesseiro Toque de Pluma"/>
    <x v="0"/>
    <n v="5000"/>
  </r>
  <r>
    <x v="4"/>
    <x v="6"/>
    <x v="6"/>
    <x v="6"/>
    <x v="3"/>
    <x v="873"/>
    <x v="1396"/>
    <n v="6"/>
    <x v="0"/>
    <x v="3"/>
    <s v="Guerlain"/>
    <x v="3"/>
    <n v="10000"/>
  </r>
  <r>
    <x v="4"/>
    <x v="11"/>
    <x v="6"/>
    <x v="6"/>
    <x v="6"/>
    <x v="930"/>
    <x v="1397"/>
    <n v="6"/>
    <x v="1"/>
    <x v="6"/>
    <s v="Highline 250 TSI (Taos)"/>
    <x v="1"/>
    <n v="400"/>
  </r>
  <r>
    <x v="4"/>
    <x v="6"/>
    <x v="2"/>
    <x v="2"/>
    <x v="5"/>
    <x v="931"/>
    <x v="1398"/>
    <n v="4"/>
    <x v="0"/>
    <x v="3"/>
    <s v="Guerlain"/>
    <x v="3"/>
    <n v="36000"/>
  </r>
  <r>
    <x v="4"/>
    <x v="7"/>
    <x v="4"/>
    <x v="4"/>
    <x v="5"/>
    <x v="932"/>
    <x v="1399"/>
    <n v="2"/>
    <x v="0"/>
    <x v="3"/>
    <s v="Clos Des Lambrys"/>
    <x v="3"/>
    <n v="29000"/>
  </r>
  <r>
    <x v="4"/>
    <x v="4"/>
    <x v="6"/>
    <x v="6"/>
    <x v="4"/>
    <x v="916"/>
    <x v="1400"/>
    <n v="7"/>
    <x v="0"/>
    <x v="6"/>
    <s v="GLI 350 TSI (Jetta)"/>
    <x v="1"/>
    <n v="100"/>
  </r>
  <r>
    <x v="4"/>
    <x v="1"/>
    <x v="1"/>
    <x v="1"/>
    <x v="3"/>
    <x v="933"/>
    <x v="1401"/>
    <n v="2"/>
    <x v="0"/>
    <x v="6"/>
    <s v="Cross CD (Saveiro)"/>
    <x v="1"/>
    <n v="300"/>
  </r>
  <r>
    <x v="4"/>
    <x v="7"/>
    <x v="0"/>
    <x v="0"/>
    <x v="5"/>
    <x v="934"/>
    <x v="1402"/>
    <n v="3"/>
    <x v="0"/>
    <x v="7"/>
    <s v="Gasolina"/>
    <x v="5"/>
    <n v="92000"/>
  </r>
  <r>
    <x v="4"/>
    <x v="10"/>
    <x v="3"/>
    <x v="3"/>
    <x v="2"/>
    <x v="844"/>
    <x v="1403"/>
    <n v="7"/>
    <x v="1"/>
    <x v="1"/>
    <s v="HB20 Sense"/>
    <x v="1"/>
    <n v="300"/>
  </r>
  <r>
    <x v="4"/>
    <x v="7"/>
    <x v="5"/>
    <x v="5"/>
    <x v="8"/>
    <x v="935"/>
    <x v="1404"/>
    <n v="9"/>
    <x v="0"/>
    <x v="6"/>
    <s v="Cross CD (Saveiro)"/>
    <x v="1"/>
    <n v="200"/>
  </r>
  <r>
    <x v="4"/>
    <x v="7"/>
    <x v="4"/>
    <x v="4"/>
    <x v="8"/>
    <x v="866"/>
    <x v="1405"/>
    <n v="2"/>
    <x v="1"/>
    <x v="6"/>
    <s v="Highline 250 TSI (Taos)"/>
    <x v="1"/>
    <n v="200"/>
  </r>
  <r>
    <x v="4"/>
    <x v="6"/>
    <x v="1"/>
    <x v="1"/>
    <x v="8"/>
    <x v="936"/>
    <x v="1406"/>
    <n v="4"/>
    <x v="1"/>
    <x v="7"/>
    <s v="Gasolina"/>
    <x v="5"/>
    <n v="68000"/>
  </r>
  <r>
    <x v="4"/>
    <x v="1"/>
    <x v="6"/>
    <x v="6"/>
    <x v="8"/>
    <x v="937"/>
    <x v="1407"/>
    <n v="1"/>
    <x v="1"/>
    <x v="6"/>
    <s v="Highline 250 TSI (Taos)"/>
    <x v="1"/>
    <n v="100"/>
  </r>
  <r>
    <x v="4"/>
    <x v="6"/>
    <x v="3"/>
    <x v="3"/>
    <x v="7"/>
    <x v="886"/>
    <x v="1408"/>
    <n v="6"/>
    <x v="0"/>
    <x v="5"/>
    <s v="Ar Condicionado 18000"/>
    <x v="2"/>
    <n v="500"/>
  </r>
  <r>
    <x v="4"/>
    <x v="8"/>
    <x v="6"/>
    <x v="6"/>
    <x v="3"/>
    <x v="909"/>
    <x v="1409"/>
    <n v="5"/>
    <x v="1"/>
    <x v="8"/>
    <s v="Shampoo "/>
    <x v="6"/>
    <n v="1410000"/>
  </r>
  <r>
    <x v="4"/>
    <x v="7"/>
    <x v="5"/>
    <x v="5"/>
    <x v="1"/>
    <x v="906"/>
    <x v="1410"/>
    <n v="8"/>
    <x v="0"/>
    <x v="1"/>
    <s v="HB20 Vision"/>
    <x v="1"/>
    <n v="200"/>
  </r>
  <r>
    <x v="4"/>
    <x v="7"/>
    <x v="7"/>
    <x v="7"/>
    <x v="3"/>
    <x v="938"/>
    <x v="1411"/>
    <n v="2"/>
    <x v="0"/>
    <x v="0"/>
    <s v="Colchão Baby Light D18"/>
    <x v="0"/>
    <n v="1000"/>
  </r>
  <r>
    <x v="4"/>
    <x v="8"/>
    <x v="4"/>
    <x v="4"/>
    <x v="5"/>
    <x v="939"/>
    <x v="1412"/>
    <n v="7"/>
    <x v="1"/>
    <x v="1"/>
    <s v="Creta Confort"/>
    <x v="1"/>
    <n v="300"/>
  </r>
  <r>
    <x v="4"/>
    <x v="9"/>
    <x v="0"/>
    <x v="0"/>
    <x v="6"/>
    <x v="940"/>
    <x v="1413"/>
    <n v="8"/>
    <x v="1"/>
    <x v="5"/>
    <s v="Serração Portatil"/>
    <x v="4"/>
    <n v="10"/>
  </r>
  <r>
    <x v="4"/>
    <x v="7"/>
    <x v="0"/>
    <x v="0"/>
    <x v="1"/>
    <x v="861"/>
    <x v="1414"/>
    <n v="1"/>
    <x v="1"/>
    <x v="0"/>
    <s v="Escrivaninha Trevalla"/>
    <x v="0"/>
    <n v="3000"/>
  </r>
  <r>
    <x v="4"/>
    <x v="7"/>
    <x v="7"/>
    <x v="7"/>
    <x v="6"/>
    <x v="941"/>
    <x v="1415"/>
    <n v="6"/>
    <x v="1"/>
    <x v="1"/>
    <s v="Creta Confort"/>
    <x v="1"/>
    <n v="500"/>
  </r>
  <r>
    <x v="4"/>
    <x v="4"/>
    <x v="6"/>
    <x v="6"/>
    <x v="7"/>
    <x v="942"/>
    <x v="1416"/>
    <n v="4"/>
    <x v="0"/>
    <x v="4"/>
    <s v="HILUX CABINE DUPLA STD POWER PACK"/>
    <x v="1"/>
    <n v="300"/>
  </r>
  <r>
    <x v="4"/>
    <x v="1"/>
    <x v="3"/>
    <x v="3"/>
    <x v="3"/>
    <x v="917"/>
    <x v="1417"/>
    <n v="5"/>
    <x v="1"/>
    <x v="1"/>
    <s v="HB20 Vision"/>
    <x v="1"/>
    <n v="400"/>
  </r>
  <r>
    <x v="4"/>
    <x v="7"/>
    <x v="0"/>
    <x v="0"/>
    <x v="0"/>
    <x v="906"/>
    <x v="1418"/>
    <n v="0"/>
    <x v="0"/>
    <x v="6"/>
    <s v="GLI 350 TSI (Jetta)"/>
    <x v="1"/>
    <n v="300"/>
  </r>
  <r>
    <x v="4"/>
    <x v="6"/>
    <x v="5"/>
    <x v="5"/>
    <x v="2"/>
    <x v="834"/>
    <x v="1419"/>
    <n v="3"/>
    <x v="0"/>
    <x v="0"/>
    <s v="Colchão Baby Light D18"/>
    <x v="0"/>
    <n v="1000"/>
  </r>
  <r>
    <x v="4"/>
    <x v="5"/>
    <x v="5"/>
    <x v="5"/>
    <x v="2"/>
    <x v="943"/>
    <x v="1420"/>
    <n v="2"/>
    <x v="0"/>
    <x v="7"/>
    <s v="Petróleo Bruto"/>
    <x v="5"/>
    <n v="83000"/>
  </r>
  <r>
    <x v="4"/>
    <x v="7"/>
    <x v="3"/>
    <x v="3"/>
    <x v="4"/>
    <x v="944"/>
    <x v="1421"/>
    <n v="5"/>
    <x v="1"/>
    <x v="5"/>
    <s v="Serração Portatil"/>
    <x v="4"/>
    <n v="50"/>
  </r>
  <r>
    <x v="4"/>
    <x v="4"/>
    <x v="6"/>
    <x v="6"/>
    <x v="7"/>
    <x v="945"/>
    <x v="1422"/>
    <n v="8"/>
    <x v="1"/>
    <x v="1"/>
    <s v="HB20 Vision"/>
    <x v="1"/>
    <n v="200"/>
  </r>
  <r>
    <x v="4"/>
    <x v="3"/>
    <x v="6"/>
    <x v="6"/>
    <x v="3"/>
    <x v="858"/>
    <x v="1423"/>
    <n v="6"/>
    <x v="0"/>
    <x v="7"/>
    <s v="Diesel"/>
    <x v="5"/>
    <n v="70000"/>
  </r>
  <r>
    <x v="4"/>
    <x v="1"/>
    <x v="4"/>
    <x v="4"/>
    <x v="5"/>
    <x v="839"/>
    <x v="1424"/>
    <n v="9"/>
    <x v="1"/>
    <x v="2"/>
    <s v="Crystal UHD 4k 65&quot;"/>
    <x v="2"/>
    <n v="1500"/>
  </r>
  <r>
    <x v="4"/>
    <x v="9"/>
    <x v="7"/>
    <x v="7"/>
    <x v="1"/>
    <x v="946"/>
    <x v="1425"/>
    <n v="8"/>
    <x v="0"/>
    <x v="5"/>
    <s v="Serração Portatil"/>
    <x v="4"/>
    <n v="30"/>
  </r>
  <r>
    <x v="4"/>
    <x v="11"/>
    <x v="6"/>
    <x v="6"/>
    <x v="7"/>
    <x v="947"/>
    <x v="1426"/>
    <n v="5"/>
    <x v="0"/>
    <x v="5"/>
    <s v="Miniescavadeira"/>
    <x v="4"/>
    <n v="10"/>
  </r>
  <r>
    <x v="4"/>
    <x v="11"/>
    <x v="1"/>
    <x v="1"/>
    <x v="2"/>
    <x v="947"/>
    <x v="1427"/>
    <n v="9"/>
    <x v="1"/>
    <x v="5"/>
    <s v="Miniescavadeira"/>
    <x v="4"/>
    <n v="20"/>
  </r>
  <r>
    <x v="4"/>
    <x v="5"/>
    <x v="1"/>
    <x v="1"/>
    <x v="4"/>
    <x v="885"/>
    <x v="1428"/>
    <n v="3"/>
    <x v="1"/>
    <x v="3"/>
    <s v="Clos Des Lambrys"/>
    <x v="3"/>
    <n v="34000"/>
  </r>
  <r>
    <x v="4"/>
    <x v="10"/>
    <x v="6"/>
    <x v="6"/>
    <x v="8"/>
    <x v="948"/>
    <x v="1429"/>
    <n v="7"/>
    <x v="0"/>
    <x v="7"/>
    <s v="Gasolina"/>
    <x v="5"/>
    <n v="50000"/>
  </r>
  <r>
    <x v="4"/>
    <x v="9"/>
    <x v="5"/>
    <x v="5"/>
    <x v="1"/>
    <x v="920"/>
    <x v="1430"/>
    <n v="4"/>
    <x v="1"/>
    <x v="7"/>
    <s v="Gasolina"/>
    <x v="5"/>
    <n v="59000"/>
  </r>
  <r>
    <x v="4"/>
    <x v="11"/>
    <x v="3"/>
    <x v="3"/>
    <x v="3"/>
    <x v="949"/>
    <x v="1431"/>
    <n v="6"/>
    <x v="0"/>
    <x v="1"/>
    <s v="HB20 Sense"/>
    <x v="1"/>
    <n v="100"/>
  </r>
  <r>
    <x v="4"/>
    <x v="2"/>
    <x v="6"/>
    <x v="6"/>
    <x v="1"/>
    <x v="837"/>
    <x v="1432"/>
    <n v="3"/>
    <x v="1"/>
    <x v="2"/>
    <s v="Neo QLED 8k 75&quot;"/>
    <x v="2"/>
    <n v="2500"/>
  </r>
  <r>
    <x v="4"/>
    <x v="9"/>
    <x v="2"/>
    <x v="2"/>
    <x v="7"/>
    <x v="950"/>
    <x v="1433"/>
    <n v="4"/>
    <x v="1"/>
    <x v="8"/>
    <s v="Shampoo "/>
    <x v="6"/>
    <n v="270000"/>
  </r>
  <r>
    <x v="4"/>
    <x v="1"/>
    <x v="6"/>
    <x v="6"/>
    <x v="7"/>
    <x v="951"/>
    <x v="1434"/>
    <n v="4"/>
    <x v="0"/>
    <x v="7"/>
    <s v="Petróleo Bruto"/>
    <x v="5"/>
    <n v="73000"/>
  </r>
  <r>
    <x v="4"/>
    <x v="6"/>
    <x v="1"/>
    <x v="1"/>
    <x v="0"/>
    <x v="872"/>
    <x v="1435"/>
    <n v="1"/>
    <x v="0"/>
    <x v="2"/>
    <s v="Crystal UHD 4k 65&quot;"/>
    <x v="2"/>
    <n v="1500"/>
  </r>
  <r>
    <x v="4"/>
    <x v="1"/>
    <x v="1"/>
    <x v="1"/>
    <x v="8"/>
    <x v="937"/>
    <x v="1436"/>
    <n v="1"/>
    <x v="1"/>
    <x v="6"/>
    <s v="Highline 250 TSI (Taos)"/>
    <x v="1"/>
    <n v="300"/>
  </r>
  <r>
    <x v="4"/>
    <x v="3"/>
    <x v="4"/>
    <x v="4"/>
    <x v="6"/>
    <x v="952"/>
    <x v="1437"/>
    <n v="7"/>
    <x v="1"/>
    <x v="0"/>
    <s v="Escrivaninha Trevalla"/>
    <x v="0"/>
    <n v="2000"/>
  </r>
  <r>
    <x v="4"/>
    <x v="6"/>
    <x v="3"/>
    <x v="3"/>
    <x v="3"/>
    <x v="953"/>
    <x v="1438"/>
    <n v="2"/>
    <x v="1"/>
    <x v="5"/>
    <s v="Serração Portatil"/>
    <x v="4"/>
    <n v="50"/>
  </r>
  <r>
    <x v="4"/>
    <x v="2"/>
    <x v="1"/>
    <x v="1"/>
    <x v="3"/>
    <x v="954"/>
    <x v="1439"/>
    <n v="8"/>
    <x v="1"/>
    <x v="4"/>
    <s v="HILUX CABINE DUPLA STD POWER PACK"/>
    <x v="1"/>
    <n v="100"/>
  </r>
  <r>
    <x v="4"/>
    <x v="8"/>
    <x v="4"/>
    <x v="4"/>
    <x v="3"/>
    <x v="955"/>
    <x v="1440"/>
    <n v="8"/>
    <x v="0"/>
    <x v="3"/>
    <s v="Clos Des Lambrys"/>
    <x v="3"/>
    <n v="43000"/>
  </r>
  <r>
    <x v="4"/>
    <x v="8"/>
    <x v="2"/>
    <x v="2"/>
    <x v="2"/>
    <x v="833"/>
    <x v="1441"/>
    <n v="5"/>
    <x v="0"/>
    <x v="1"/>
    <s v="Creta Confort"/>
    <x v="1"/>
    <n v="300"/>
  </r>
  <r>
    <x v="4"/>
    <x v="0"/>
    <x v="6"/>
    <x v="6"/>
    <x v="1"/>
    <x v="854"/>
    <x v="1442"/>
    <n v="9"/>
    <x v="1"/>
    <x v="4"/>
    <s v="HILUX CABINE DUPLA STD POWER PACK"/>
    <x v="1"/>
    <n v="400"/>
  </r>
  <r>
    <x v="4"/>
    <x v="9"/>
    <x v="0"/>
    <x v="0"/>
    <x v="1"/>
    <x v="920"/>
    <x v="1443"/>
    <n v="7"/>
    <x v="1"/>
    <x v="8"/>
    <s v="Shampoo "/>
    <x v="6"/>
    <n v="510000"/>
  </r>
  <r>
    <x v="4"/>
    <x v="1"/>
    <x v="7"/>
    <x v="7"/>
    <x v="2"/>
    <x v="937"/>
    <x v="1444"/>
    <n v="10"/>
    <x v="1"/>
    <x v="6"/>
    <s v="GLI 350 TSI (Jetta)"/>
    <x v="1"/>
    <n v="300"/>
  </r>
  <r>
    <x v="4"/>
    <x v="9"/>
    <x v="8"/>
    <x v="8"/>
    <x v="6"/>
    <x v="956"/>
    <x v="1445"/>
    <n v="5"/>
    <x v="1"/>
    <x v="2"/>
    <s v="Crystal UHD 4k 65&quot;"/>
    <x v="2"/>
    <n v="1000"/>
  </r>
  <r>
    <x v="4"/>
    <x v="7"/>
    <x v="0"/>
    <x v="0"/>
    <x v="8"/>
    <x v="957"/>
    <x v="1446"/>
    <n v="5"/>
    <x v="1"/>
    <x v="1"/>
    <s v="HB20 Sense"/>
    <x v="1"/>
    <n v="500"/>
  </r>
  <r>
    <x v="4"/>
    <x v="10"/>
    <x v="3"/>
    <x v="3"/>
    <x v="7"/>
    <x v="958"/>
    <x v="1447"/>
    <n v="1"/>
    <x v="1"/>
    <x v="3"/>
    <s v="Louis Vuitton"/>
    <x v="3"/>
    <n v="12000"/>
  </r>
  <r>
    <x v="4"/>
    <x v="5"/>
    <x v="0"/>
    <x v="0"/>
    <x v="8"/>
    <x v="959"/>
    <x v="1448"/>
    <n v="4"/>
    <x v="1"/>
    <x v="7"/>
    <s v="Gasolina"/>
    <x v="5"/>
    <n v="80000"/>
  </r>
  <r>
    <x v="4"/>
    <x v="1"/>
    <x v="5"/>
    <x v="5"/>
    <x v="6"/>
    <x v="960"/>
    <x v="1449"/>
    <n v="6"/>
    <x v="1"/>
    <x v="3"/>
    <s v="Guerlain"/>
    <x v="3"/>
    <n v="16000"/>
  </r>
  <r>
    <x v="4"/>
    <x v="2"/>
    <x v="1"/>
    <x v="1"/>
    <x v="1"/>
    <x v="852"/>
    <x v="1450"/>
    <n v="4"/>
    <x v="0"/>
    <x v="0"/>
    <s v="Colchão Baby Light D18"/>
    <x v="0"/>
    <n v="1000"/>
  </r>
  <r>
    <x v="4"/>
    <x v="3"/>
    <x v="1"/>
    <x v="1"/>
    <x v="0"/>
    <x v="961"/>
    <x v="1451"/>
    <n v="0"/>
    <x v="1"/>
    <x v="5"/>
    <s v="Ar Condicionado 18000"/>
    <x v="2"/>
    <n v="1000"/>
  </r>
  <r>
    <x v="4"/>
    <x v="11"/>
    <x v="8"/>
    <x v="8"/>
    <x v="8"/>
    <x v="962"/>
    <x v="1452"/>
    <n v="8"/>
    <x v="0"/>
    <x v="1"/>
    <s v="Creta Confort"/>
    <x v="1"/>
    <n v="300"/>
  </r>
  <r>
    <x v="4"/>
    <x v="4"/>
    <x v="0"/>
    <x v="0"/>
    <x v="5"/>
    <x v="910"/>
    <x v="1453"/>
    <n v="8"/>
    <x v="1"/>
    <x v="8"/>
    <s v="Shampoo "/>
    <x v="6"/>
    <n v="610000"/>
  </r>
  <r>
    <x v="4"/>
    <x v="11"/>
    <x v="2"/>
    <x v="2"/>
    <x v="6"/>
    <x v="963"/>
    <x v="1454"/>
    <n v="8"/>
    <x v="1"/>
    <x v="0"/>
    <s v="Colchão Baby Light D18"/>
    <x v="0"/>
    <n v="2000"/>
  </r>
  <r>
    <x v="4"/>
    <x v="3"/>
    <x v="4"/>
    <x v="4"/>
    <x v="3"/>
    <x v="964"/>
    <x v="1455"/>
    <n v="1"/>
    <x v="1"/>
    <x v="6"/>
    <s v="Highline 250 TSI (Taos)"/>
    <x v="1"/>
    <n v="200"/>
  </r>
  <r>
    <x v="4"/>
    <x v="0"/>
    <x v="5"/>
    <x v="5"/>
    <x v="4"/>
    <x v="922"/>
    <x v="1456"/>
    <n v="1"/>
    <x v="1"/>
    <x v="4"/>
    <s v="COROLLA GLI"/>
    <x v="1"/>
    <n v="200"/>
  </r>
  <r>
    <x v="4"/>
    <x v="8"/>
    <x v="3"/>
    <x v="3"/>
    <x v="5"/>
    <x v="965"/>
    <x v="1457"/>
    <n v="1"/>
    <x v="1"/>
    <x v="3"/>
    <s v="Clos Des Lambrys"/>
    <x v="3"/>
    <n v="18000"/>
  </r>
  <r>
    <x v="4"/>
    <x v="7"/>
    <x v="6"/>
    <x v="6"/>
    <x v="6"/>
    <x v="966"/>
    <x v="1458"/>
    <n v="8"/>
    <x v="1"/>
    <x v="5"/>
    <s v="Serração Portatil"/>
    <x v="4"/>
    <n v="30"/>
  </r>
  <r>
    <x v="4"/>
    <x v="11"/>
    <x v="7"/>
    <x v="7"/>
    <x v="3"/>
    <x v="967"/>
    <x v="1459"/>
    <n v="1"/>
    <x v="0"/>
    <x v="4"/>
    <s v="COROLLA CROSS XR"/>
    <x v="1"/>
    <n v="100"/>
  </r>
  <r>
    <x v="4"/>
    <x v="9"/>
    <x v="6"/>
    <x v="6"/>
    <x v="8"/>
    <x v="968"/>
    <x v="1460"/>
    <n v="1"/>
    <x v="1"/>
    <x v="6"/>
    <s v="GLI 350 TSI (Jetta)"/>
    <x v="1"/>
    <n v="300"/>
  </r>
  <r>
    <x v="4"/>
    <x v="4"/>
    <x v="7"/>
    <x v="7"/>
    <x v="2"/>
    <x v="969"/>
    <x v="1461"/>
    <n v="6"/>
    <x v="0"/>
    <x v="4"/>
    <s v="COROLLA CROSS XR"/>
    <x v="1"/>
    <n v="400"/>
  </r>
  <r>
    <x v="4"/>
    <x v="7"/>
    <x v="5"/>
    <x v="5"/>
    <x v="1"/>
    <x v="855"/>
    <x v="1462"/>
    <n v="1"/>
    <x v="0"/>
    <x v="6"/>
    <s v="Highline 250 TSI (Taos)"/>
    <x v="1"/>
    <n v="400"/>
  </r>
  <r>
    <x v="4"/>
    <x v="4"/>
    <x v="4"/>
    <x v="4"/>
    <x v="8"/>
    <x v="970"/>
    <x v="1463"/>
    <n v="10"/>
    <x v="0"/>
    <x v="6"/>
    <s v="Highline 250 TSI (Taos)"/>
    <x v="1"/>
    <n v="400"/>
  </r>
  <r>
    <x v="4"/>
    <x v="1"/>
    <x v="6"/>
    <x v="6"/>
    <x v="4"/>
    <x v="879"/>
    <x v="1464"/>
    <n v="4"/>
    <x v="1"/>
    <x v="4"/>
    <s v="COROLLA GLI"/>
    <x v="1"/>
    <n v="500"/>
  </r>
  <r>
    <x v="4"/>
    <x v="7"/>
    <x v="0"/>
    <x v="0"/>
    <x v="5"/>
    <x v="971"/>
    <x v="1465"/>
    <n v="5"/>
    <x v="0"/>
    <x v="3"/>
    <s v="Guerlain"/>
    <x v="3"/>
    <n v="13000"/>
  </r>
  <r>
    <x v="4"/>
    <x v="4"/>
    <x v="7"/>
    <x v="7"/>
    <x v="5"/>
    <x v="972"/>
    <x v="1466"/>
    <n v="0"/>
    <x v="0"/>
    <x v="6"/>
    <s v="Cross CD (Saveiro)"/>
    <x v="1"/>
    <n v="500"/>
  </r>
  <r>
    <x v="4"/>
    <x v="3"/>
    <x v="6"/>
    <x v="6"/>
    <x v="4"/>
    <x v="973"/>
    <x v="1467"/>
    <n v="0"/>
    <x v="1"/>
    <x v="5"/>
    <s v="Ar Condicionado 18000"/>
    <x v="2"/>
    <n v="500"/>
  </r>
  <r>
    <x v="4"/>
    <x v="4"/>
    <x v="6"/>
    <x v="6"/>
    <x v="1"/>
    <x v="974"/>
    <x v="1468"/>
    <n v="6"/>
    <x v="0"/>
    <x v="5"/>
    <s v="Miniescavadeira"/>
    <x v="4"/>
    <n v="40"/>
  </r>
  <r>
    <x v="4"/>
    <x v="11"/>
    <x v="4"/>
    <x v="4"/>
    <x v="6"/>
    <x v="975"/>
    <x v="1469"/>
    <n v="9"/>
    <x v="0"/>
    <x v="5"/>
    <s v="Serração Portatil"/>
    <x v="4"/>
    <n v="50"/>
  </r>
  <r>
    <x v="4"/>
    <x v="10"/>
    <x v="4"/>
    <x v="4"/>
    <x v="5"/>
    <x v="976"/>
    <x v="1470"/>
    <n v="1"/>
    <x v="0"/>
    <x v="1"/>
    <s v="HB20 Sense"/>
    <x v="1"/>
    <n v="500"/>
  </r>
  <r>
    <x v="4"/>
    <x v="1"/>
    <x v="7"/>
    <x v="7"/>
    <x v="1"/>
    <x v="977"/>
    <x v="1471"/>
    <n v="1"/>
    <x v="0"/>
    <x v="1"/>
    <s v="HB20 Sense"/>
    <x v="1"/>
    <n v="300"/>
  </r>
  <r>
    <x v="4"/>
    <x v="3"/>
    <x v="1"/>
    <x v="1"/>
    <x v="7"/>
    <x v="921"/>
    <x v="1472"/>
    <n v="7"/>
    <x v="1"/>
    <x v="3"/>
    <s v="Clos Des Lambrys"/>
    <x v="3"/>
    <n v="25000"/>
  </r>
  <r>
    <x v="4"/>
    <x v="5"/>
    <x v="2"/>
    <x v="2"/>
    <x v="2"/>
    <x v="889"/>
    <x v="1473"/>
    <n v="2"/>
    <x v="0"/>
    <x v="0"/>
    <s v="Colchão Baby Light D18"/>
    <x v="0"/>
    <n v="3000"/>
  </r>
  <r>
    <x v="4"/>
    <x v="2"/>
    <x v="0"/>
    <x v="0"/>
    <x v="4"/>
    <x v="978"/>
    <x v="1474"/>
    <n v="4"/>
    <x v="0"/>
    <x v="3"/>
    <s v="Guerlain"/>
    <x v="3"/>
    <n v="24000"/>
  </r>
  <r>
    <x v="4"/>
    <x v="11"/>
    <x v="5"/>
    <x v="5"/>
    <x v="2"/>
    <x v="975"/>
    <x v="1475"/>
    <n v="6"/>
    <x v="1"/>
    <x v="3"/>
    <s v="Clos Des Lambrys"/>
    <x v="3"/>
    <n v="18000"/>
  </r>
  <r>
    <x v="4"/>
    <x v="9"/>
    <x v="3"/>
    <x v="3"/>
    <x v="2"/>
    <x v="979"/>
    <x v="1476"/>
    <n v="5"/>
    <x v="0"/>
    <x v="0"/>
    <s v="Escrivaninha Trevalla"/>
    <x v="0"/>
    <n v="5000"/>
  </r>
  <r>
    <x v="4"/>
    <x v="9"/>
    <x v="5"/>
    <x v="5"/>
    <x v="0"/>
    <x v="980"/>
    <x v="1477"/>
    <n v="8"/>
    <x v="1"/>
    <x v="1"/>
    <s v="HB20 Sense"/>
    <x v="1"/>
    <n v="200"/>
  </r>
  <r>
    <x v="4"/>
    <x v="5"/>
    <x v="5"/>
    <x v="5"/>
    <x v="8"/>
    <x v="981"/>
    <x v="1478"/>
    <n v="4"/>
    <x v="0"/>
    <x v="2"/>
    <s v="Neo QLED 8k 75&quot;"/>
    <x v="2"/>
    <n v="2500"/>
  </r>
  <r>
    <x v="4"/>
    <x v="7"/>
    <x v="6"/>
    <x v="6"/>
    <x v="3"/>
    <x v="934"/>
    <x v="1479"/>
    <n v="9"/>
    <x v="1"/>
    <x v="5"/>
    <s v="Ar Condicionado 18000"/>
    <x v="2"/>
    <n v="2500"/>
  </r>
  <r>
    <x v="4"/>
    <x v="9"/>
    <x v="8"/>
    <x v="8"/>
    <x v="0"/>
    <x v="940"/>
    <x v="1480"/>
    <n v="8"/>
    <x v="1"/>
    <x v="6"/>
    <s v="Cross CD (Saveiro)"/>
    <x v="1"/>
    <n v="400"/>
  </r>
  <r>
    <x v="4"/>
    <x v="2"/>
    <x v="7"/>
    <x v="7"/>
    <x v="5"/>
    <x v="982"/>
    <x v="1481"/>
    <n v="6"/>
    <x v="1"/>
    <x v="1"/>
    <s v="Creta Confort"/>
    <x v="1"/>
    <n v="500"/>
  </r>
  <r>
    <x v="4"/>
    <x v="2"/>
    <x v="3"/>
    <x v="3"/>
    <x v="6"/>
    <x v="983"/>
    <x v="1482"/>
    <n v="3"/>
    <x v="1"/>
    <x v="3"/>
    <s v="Clos Des Lambrys"/>
    <x v="3"/>
    <n v="37000"/>
  </r>
  <r>
    <x v="4"/>
    <x v="11"/>
    <x v="7"/>
    <x v="7"/>
    <x v="4"/>
    <x v="891"/>
    <x v="1483"/>
    <n v="6"/>
    <x v="1"/>
    <x v="1"/>
    <s v="HB20 Vision"/>
    <x v="1"/>
    <n v="400"/>
  </r>
  <r>
    <x v="4"/>
    <x v="0"/>
    <x v="7"/>
    <x v="7"/>
    <x v="2"/>
    <x v="927"/>
    <x v="1484"/>
    <n v="6"/>
    <x v="1"/>
    <x v="0"/>
    <s v="Travesseiro Toque de Pluma"/>
    <x v="0"/>
    <n v="2000"/>
  </r>
  <r>
    <x v="4"/>
    <x v="11"/>
    <x v="5"/>
    <x v="5"/>
    <x v="6"/>
    <x v="891"/>
    <x v="1485"/>
    <n v="9"/>
    <x v="1"/>
    <x v="2"/>
    <s v="Neo QLED 8k 75&quot;"/>
    <x v="2"/>
    <n v="2500"/>
  </r>
  <r>
    <x v="4"/>
    <x v="1"/>
    <x v="7"/>
    <x v="7"/>
    <x v="7"/>
    <x v="859"/>
    <x v="1486"/>
    <n v="4"/>
    <x v="1"/>
    <x v="5"/>
    <s v="Ar Condicionado 18000"/>
    <x v="2"/>
    <n v="500"/>
  </r>
  <r>
    <x v="4"/>
    <x v="5"/>
    <x v="1"/>
    <x v="1"/>
    <x v="3"/>
    <x v="984"/>
    <x v="1487"/>
    <n v="6"/>
    <x v="0"/>
    <x v="1"/>
    <s v="HB20 Vision"/>
    <x v="1"/>
    <n v="400"/>
  </r>
  <r>
    <x v="4"/>
    <x v="5"/>
    <x v="1"/>
    <x v="1"/>
    <x v="2"/>
    <x v="985"/>
    <x v="1488"/>
    <n v="9"/>
    <x v="1"/>
    <x v="6"/>
    <s v="GLI 350 TSI (Jetta)"/>
    <x v="1"/>
    <n v="300"/>
  </r>
  <r>
    <x v="4"/>
    <x v="2"/>
    <x v="3"/>
    <x v="3"/>
    <x v="2"/>
    <x v="835"/>
    <x v="1489"/>
    <n v="8"/>
    <x v="0"/>
    <x v="2"/>
    <s v="Neo QLED 8k 75&quot;"/>
    <x v="2"/>
    <n v="500"/>
  </r>
  <r>
    <x v="4"/>
    <x v="2"/>
    <x v="1"/>
    <x v="1"/>
    <x v="2"/>
    <x v="986"/>
    <x v="1490"/>
    <n v="3"/>
    <x v="1"/>
    <x v="1"/>
    <s v="HB20 Sense"/>
    <x v="1"/>
    <n v="200"/>
  </r>
  <r>
    <x v="4"/>
    <x v="8"/>
    <x v="0"/>
    <x v="0"/>
    <x v="1"/>
    <x v="965"/>
    <x v="1491"/>
    <n v="1"/>
    <x v="1"/>
    <x v="7"/>
    <s v="Gasolina"/>
    <x v="5"/>
    <n v="92000"/>
  </r>
  <r>
    <x v="4"/>
    <x v="11"/>
    <x v="7"/>
    <x v="7"/>
    <x v="7"/>
    <x v="918"/>
    <x v="1492"/>
    <n v="7"/>
    <x v="1"/>
    <x v="2"/>
    <s v="QLED 4k 75&quot;"/>
    <x v="2"/>
    <n v="1000"/>
  </r>
  <r>
    <x v="4"/>
    <x v="7"/>
    <x v="4"/>
    <x v="4"/>
    <x v="1"/>
    <x v="944"/>
    <x v="1493"/>
    <n v="5"/>
    <x v="0"/>
    <x v="6"/>
    <s v="Cross CD (Saveiro)"/>
    <x v="1"/>
    <n v="100"/>
  </r>
  <r>
    <x v="4"/>
    <x v="5"/>
    <x v="4"/>
    <x v="4"/>
    <x v="3"/>
    <x v="987"/>
    <x v="1494"/>
    <n v="6"/>
    <x v="1"/>
    <x v="5"/>
    <s v="Serração Portatil"/>
    <x v="4"/>
    <n v="30"/>
  </r>
  <r>
    <x v="4"/>
    <x v="3"/>
    <x v="4"/>
    <x v="4"/>
    <x v="1"/>
    <x v="988"/>
    <x v="1495"/>
    <n v="9"/>
    <x v="0"/>
    <x v="1"/>
    <s v="HB20 Sense"/>
    <x v="1"/>
    <n v="200"/>
  </r>
  <r>
    <x v="4"/>
    <x v="2"/>
    <x v="5"/>
    <x v="5"/>
    <x v="6"/>
    <x v="837"/>
    <x v="1496"/>
    <n v="3"/>
    <x v="1"/>
    <x v="1"/>
    <s v="HB20 Sense"/>
    <x v="1"/>
    <n v="300"/>
  </r>
  <r>
    <x v="4"/>
    <x v="8"/>
    <x v="8"/>
    <x v="8"/>
    <x v="2"/>
    <x v="909"/>
    <x v="1497"/>
    <n v="1"/>
    <x v="1"/>
    <x v="1"/>
    <s v="Creta Confort"/>
    <x v="1"/>
    <n v="100"/>
  </r>
  <r>
    <x v="4"/>
    <x v="8"/>
    <x v="0"/>
    <x v="0"/>
    <x v="0"/>
    <x v="989"/>
    <x v="1498"/>
    <n v="7"/>
    <x v="1"/>
    <x v="0"/>
    <s v="Colchão Baby Light D18"/>
    <x v="0"/>
    <n v="3000"/>
  </r>
  <r>
    <x v="4"/>
    <x v="7"/>
    <x v="5"/>
    <x v="5"/>
    <x v="6"/>
    <x v="863"/>
    <x v="1499"/>
    <n v="8"/>
    <x v="0"/>
    <x v="8"/>
    <s v="Shampoo "/>
    <x v="6"/>
    <n v="1430000"/>
  </r>
  <r>
    <x v="4"/>
    <x v="9"/>
    <x v="5"/>
    <x v="5"/>
    <x v="1"/>
    <x v="990"/>
    <x v="1500"/>
    <n v="2"/>
    <x v="0"/>
    <x v="1"/>
    <s v="Creta Confort"/>
    <x v="1"/>
    <n v="500"/>
  </r>
  <r>
    <x v="4"/>
    <x v="10"/>
    <x v="4"/>
    <x v="4"/>
    <x v="5"/>
    <x v="991"/>
    <x v="1501"/>
    <n v="0"/>
    <x v="0"/>
    <x v="5"/>
    <s v="Ar Condicionado 18000"/>
    <x v="2"/>
    <n v="2500"/>
  </r>
  <r>
    <x v="4"/>
    <x v="3"/>
    <x v="0"/>
    <x v="0"/>
    <x v="5"/>
    <x v="992"/>
    <x v="1502"/>
    <n v="0"/>
    <x v="0"/>
    <x v="5"/>
    <s v="Serração Portatil"/>
    <x v="4"/>
    <n v="50"/>
  </r>
  <r>
    <x v="4"/>
    <x v="9"/>
    <x v="7"/>
    <x v="7"/>
    <x v="2"/>
    <x v="898"/>
    <x v="1503"/>
    <n v="2"/>
    <x v="1"/>
    <x v="4"/>
    <s v="COROLLA CROSS XR"/>
    <x v="1"/>
    <n v="400"/>
  </r>
  <r>
    <x v="4"/>
    <x v="3"/>
    <x v="1"/>
    <x v="1"/>
    <x v="5"/>
    <x v="993"/>
    <x v="1504"/>
    <n v="9"/>
    <x v="1"/>
    <x v="3"/>
    <s v="Louis Vuitton"/>
    <x v="3"/>
    <n v="30000"/>
  </r>
  <r>
    <x v="4"/>
    <x v="1"/>
    <x v="8"/>
    <x v="8"/>
    <x v="0"/>
    <x v="994"/>
    <x v="1505"/>
    <n v="6"/>
    <x v="0"/>
    <x v="5"/>
    <s v="Serração Portatil"/>
    <x v="4"/>
    <n v="10"/>
  </r>
  <r>
    <x v="4"/>
    <x v="10"/>
    <x v="2"/>
    <x v="2"/>
    <x v="5"/>
    <x v="844"/>
    <x v="1506"/>
    <n v="9"/>
    <x v="0"/>
    <x v="4"/>
    <s v="HILUX CABINE DUPLA STD POWER PACK"/>
    <x v="1"/>
    <n v="400"/>
  </r>
  <r>
    <x v="4"/>
    <x v="9"/>
    <x v="0"/>
    <x v="0"/>
    <x v="5"/>
    <x v="920"/>
    <x v="1507"/>
    <n v="5"/>
    <x v="1"/>
    <x v="2"/>
    <s v="Neo QLED 8k 75&quot;"/>
    <x v="2"/>
    <n v="500"/>
  </r>
  <r>
    <x v="4"/>
    <x v="0"/>
    <x v="3"/>
    <x v="3"/>
    <x v="0"/>
    <x v="995"/>
    <x v="1508"/>
    <n v="2"/>
    <x v="1"/>
    <x v="3"/>
    <s v="Clos Des Lambrys"/>
    <x v="3"/>
    <n v="33000"/>
  </r>
  <r>
    <x v="4"/>
    <x v="8"/>
    <x v="1"/>
    <x v="1"/>
    <x v="5"/>
    <x v="996"/>
    <x v="1509"/>
    <n v="1"/>
    <x v="0"/>
    <x v="7"/>
    <s v="Diesel"/>
    <x v="5"/>
    <n v="72000"/>
  </r>
  <r>
    <x v="4"/>
    <x v="6"/>
    <x v="6"/>
    <x v="6"/>
    <x v="3"/>
    <x v="853"/>
    <x v="1510"/>
    <n v="2"/>
    <x v="0"/>
    <x v="5"/>
    <s v="Miniescavadeira"/>
    <x v="4"/>
    <n v="30"/>
  </r>
  <r>
    <x v="4"/>
    <x v="1"/>
    <x v="5"/>
    <x v="5"/>
    <x v="5"/>
    <x v="846"/>
    <x v="1511"/>
    <n v="8"/>
    <x v="1"/>
    <x v="5"/>
    <s v="Miniescavadeira"/>
    <x v="4"/>
    <n v="30"/>
  </r>
  <r>
    <x v="4"/>
    <x v="5"/>
    <x v="7"/>
    <x v="7"/>
    <x v="0"/>
    <x v="997"/>
    <x v="1512"/>
    <n v="8"/>
    <x v="0"/>
    <x v="2"/>
    <s v="QLED 4k 75&quot;"/>
    <x v="2"/>
    <n v="1000"/>
  </r>
  <r>
    <x v="4"/>
    <x v="6"/>
    <x v="1"/>
    <x v="1"/>
    <x v="7"/>
    <x v="953"/>
    <x v="1513"/>
    <n v="9"/>
    <x v="0"/>
    <x v="0"/>
    <s v="Colchão Baby Light D18"/>
    <x v="0"/>
    <n v="4000"/>
  </r>
  <r>
    <x v="4"/>
    <x v="9"/>
    <x v="0"/>
    <x v="0"/>
    <x v="5"/>
    <x v="998"/>
    <x v="1514"/>
    <n v="9"/>
    <x v="0"/>
    <x v="1"/>
    <s v="Creta Confort"/>
    <x v="1"/>
    <n v="100"/>
  </r>
  <r>
    <x v="4"/>
    <x v="2"/>
    <x v="3"/>
    <x v="3"/>
    <x v="6"/>
    <x v="978"/>
    <x v="1515"/>
    <n v="7"/>
    <x v="1"/>
    <x v="5"/>
    <s v="Miniescavadeira"/>
    <x v="4"/>
    <n v="30"/>
  </r>
  <r>
    <x v="4"/>
    <x v="1"/>
    <x v="3"/>
    <x v="3"/>
    <x v="0"/>
    <x v="951"/>
    <x v="1516"/>
    <n v="4"/>
    <x v="1"/>
    <x v="5"/>
    <s v="Serração Portatil"/>
    <x v="4"/>
    <n v="40"/>
  </r>
  <r>
    <x v="4"/>
    <x v="5"/>
    <x v="1"/>
    <x v="1"/>
    <x v="7"/>
    <x v="999"/>
    <x v="1517"/>
    <n v="2"/>
    <x v="1"/>
    <x v="4"/>
    <s v="COROLLA CROSS XR"/>
    <x v="1"/>
    <n v="100"/>
  </r>
  <r>
    <x v="4"/>
    <x v="4"/>
    <x v="1"/>
    <x v="1"/>
    <x v="2"/>
    <x v="910"/>
    <x v="1518"/>
    <n v="1"/>
    <x v="1"/>
    <x v="2"/>
    <s v="QLED 4k 75&quot;"/>
    <x v="2"/>
    <n v="2000"/>
  </r>
  <r>
    <x v="4"/>
    <x v="2"/>
    <x v="2"/>
    <x v="2"/>
    <x v="3"/>
    <x v="843"/>
    <x v="1519"/>
    <n v="5"/>
    <x v="1"/>
    <x v="2"/>
    <s v="Neo QLED 8k 75&quot;"/>
    <x v="2"/>
    <n v="1500"/>
  </r>
  <r>
    <x v="4"/>
    <x v="6"/>
    <x v="3"/>
    <x v="3"/>
    <x v="8"/>
    <x v="1000"/>
    <x v="1520"/>
    <n v="1"/>
    <x v="1"/>
    <x v="4"/>
    <s v="COROLLA GLI"/>
    <x v="1"/>
    <n v="200"/>
  </r>
  <r>
    <x v="4"/>
    <x v="0"/>
    <x v="3"/>
    <x v="3"/>
    <x v="2"/>
    <x v="1001"/>
    <x v="1521"/>
    <n v="6"/>
    <x v="1"/>
    <x v="4"/>
    <s v="HILUX CABINE DUPLA STD POWER PACK"/>
    <x v="1"/>
    <n v="100"/>
  </r>
  <r>
    <x v="4"/>
    <x v="8"/>
    <x v="1"/>
    <x v="1"/>
    <x v="2"/>
    <x v="1002"/>
    <x v="1522"/>
    <n v="6"/>
    <x v="1"/>
    <x v="1"/>
    <s v="HB20 Sense"/>
    <x v="1"/>
    <n v="300"/>
  </r>
  <r>
    <x v="4"/>
    <x v="5"/>
    <x v="3"/>
    <x v="3"/>
    <x v="0"/>
    <x v="985"/>
    <x v="1523"/>
    <n v="1"/>
    <x v="1"/>
    <x v="5"/>
    <s v="Ar Condicionado 18000"/>
    <x v="2"/>
    <n v="500"/>
  </r>
  <r>
    <x v="4"/>
    <x v="3"/>
    <x v="3"/>
    <x v="3"/>
    <x v="7"/>
    <x v="1003"/>
    <x v="1524"/>
    <n v="2"/>
    <x v="0"/>
    <x v="2"/>
    <s v="Crystal UHD 4k 65&quot;"/>
    <x v="2"/>
    <n v="1000"/>
  </r>
  <r>
    <x v="4"/>
    <x v="4"/>
    <x v="0"/>
    <x v="0"/>
    <x v="5"/>
    <x v="1004"/>
    <x v="1525"/>
    <n v="0"/>
    <x v="0"/>
    <x v="7"/>
    <s v="Gasolina"/>
    <x v="5"/>
    <n v="96000"/>
  </r>
  <r>
    <x v="4"/>
    <x v="0"/>
    <x v="5"/>
    <x v="5"/>
    <x v="0"/>
    <x v="1005"/>
    <x v="1526"/>
    <n v="8"/>
    <x v="0"/>
    <x v="3"/>
    <s v="Guerlain"/>
    <x v="3"/>
    <n v="23000"/>
  </r>
  <r>
    <x v="4"/>
    <x v="4"/>
    <x v="4"/>
    <x v="4"/>
    <x v="3"/>
    <x v="1006"/>
    <x v="1527"/>
    <n v="2"/>
    <x v="1"/>
    <x v="6"/>
    <s v="Highline 250 TSI (Taos)"/>
    <x v="1"/>
    <n v="200"/>
  </r>
  <r>
    <x v="4"/>
    <x v="2"/>
    <x v="6"/>
    <x v="6"/>
    <x v="2"/>
    <x v="978"/>
    <x v="1528"/>
    <n v="6"/>
    <x v="1"/>
    <x v="3"/>
    <s v="Guerlain"/>
    <x v="3"/>
    <n v="45000"/>
  </r>
  <r>
    <x v="4"/>
    <x v="4"/>
    <x v="3"/>
    <x v="3"/>
    <x v="3"/>
    <x v="1007"/>
    <x v="1529"/>
    <n v="8"/>
    <x v="1"/>
    <x v="5"/>
    <s v="Serração Portatil"/>
    <x v="4"/>
    <n v="10"/>
  </r>
  <r>
    <x v="4"/>
    <x v="10"/>
    <x v="5"/>
    <x v="5"/>
    <x v="5"/>
    <x v="1008"/>
    <x v="1530"/>
    <n v="3"/>
    <x v="0"/>
    <x v="5"/>
    <s v="Ar Condicionado 18000"/>
    <x v="2"/>
    <n v="500"/>
  </r>
  <r>
    <x v="4"/>
    <x v="1"/>
    <x v="5"/>
    <x v="5"/>
    <x v="4"/>
    <x v="1009"/>
    <x v="1531"/>
    <n v="4"/>
    <x v="1"/>
    <x v="1"/>
    <s v="Creta Confort"/>
    <x v="1"/>
    <n v="100"/>
  </r>
  <r>
    <x v="4"/>
    <x v="3"/>
    <x v="6"/>
    <x v="6"/>
    <x v="6"/>
    <x v="964"/>
    <x v="1532"/>
    <n v="7"/>
    <x v="1"/>
    <x v="2"/>
    <s v="Neo QLED 8k 75&quot;"/>
    <x v="2"/>
    <n v="1000"/>
  </r>
  <r>
    <x v="4"/>
    <x v="10"/>
    <x v="4"/>
    <x v="4"/>
    <x v="7"/>
    <x v="1010"/>
    <x v="1533"/>
    <n v="3"/>
    <x v="1"/>
    <x v="6"/>
    <s v="Cross CD (Saveiro)"/>
    <x v="1"/>
    <n v="100"/>
  </r>
  <r>
    <x v="4"/>
    <x v="7"/>
    <x v="3"/>
    <x v="3"/>
    <x v="5"/>
    <x v="1011"/>
    <x v="1534"/>
    <n v="2"/>
    <x v="1"/>
    <x v="1"/>
    <s v="Creta Confort"/>
    <x v="1"/>
    <n v="500"/>
  </r>
  <r>
    <x v="4"/>
    <x v="8"/>
    <x v="3"/>
    <x v="3"/>
    <x v="3"/>
    <x v="1012"/>
    <x v="1535"/>
    <n v="1"/>
    <x v="1"/>
    <x v="0"/>
    <s v="Travesseiro Toque de Pluma"/>
    <x v="0"/>
    <n v="4000"/>
  </r>
  <r>
    <x v="4"/>
    <x v="7"/>
    <x v="4"/>
    <x v="4"/>
    <x v="5"/>
    <x v="966"/>
    <x v="1536"/>
    <n v="2"/>
    <x v="0"/>
    <x v="3"/>
    <s v="Guerlain"/>
    <x v="3"/>
    <n v="21000"/>
  </r>
  <r>
    <x v="4"/>
    <x v="9"/>
    <x v="1"/>
    <x v="1"/>
    <x v="1"/>
    <x v="924"/>
    <x v="1537"/>
    <n v="2"/>
    <x v="0"/>
    <x v="1"/>
    <s v="HB20 Vision"/>
    <x v="1"/>
    <n v="400"/>
  </r>
  <r>
    <x v="4"/>
    <x v="9"/>
    <x v="3"/>
    <x v="3"/>
    <x v="7"/>
    <x v="1013"/>
    <x v="1538"/>
    <n v="3"/>
    <x v="0"/>
    <x v="7"/>
    <s v="Petróleo Bruto"/>
    <x v="5"/>
    <n v="74000"/>
  </r>
  <r>
    <x v="4"/>
    <x v="10"/>
    <x v="6"/>
    <x v="6"/>
    <x v="8"/>
    <x v="860"/>
    <x v="1539"/>
    <n v="7"/>
    <x v="0"/>
    <x v="4"/>
    <s v="COROLLA CROSS XR"/>
    <x v="1"/>
    <n v="300"/>
  </r>
  <r>
    <x v="4"/>
    <x v="3"/>
    <x v="5"/>
    <x v="5"/>
    <x v="8"/>
    <x v="1014"/>
    <x v="1540"/>
    <n v="6"/>
    <x v="0"/>
    <x v="3"/>
    <s v="Clos Des Lambrys"/>
    <x v="3"/>
    <n v="41000"/>
  </r>
  <r>
    <x v="4"/>
    <x v="5"/>
    <x v="2"/>
    <x v="2"/>
    <x v="2"/>
    <x v="871"/>
    <x v="1541"/>
    <n v="6"/>
    <x v="1"/>
    <x v="4"/>
    <s v="HILUX CABINE DUPLA STD POWER PACK"/>
    <x v="1"/>
    <n v="400"/>
  </r>
  <r>
    <x v="4"/>
    <x v="11"/>
    <x v="6"/>
    <x v="6"/>
    <x v="4"/>
    <x v="930"/>
    <x v="1542"/>
    <n v="3"/>
    <x v="1"/>
    <x v="8"/>
    <s v="Shampoo "/>
    <x v="6"/>
    <n v="510000"/>
  </r>
  <r>
    <x v="4"/>
    <x v="9"/>
    <x v="2"/>
    <x v="2"/>
    <x v="2"/>
    <x v="946"/>
    <x v="1543"/>
    <n v="3"/>
    <x v="1"/>
    <x v="7"/>
    <s v="Petróleo Bruto"/>
    <x v="5"/>
    <n v="61000"/>
  </r>
  <r>
    <x v="4"/>
    <x v="1"/>
    <x v="4"/>
    <x v="4"/>
    <x v="6"/>
    <x v="879"/>
    <x v="1544"/>
    <n v="7"/>
    <x v="1"/>
    <x v="1"/>
    <s v="Creta Confort"/>
    <x v="1"/>
    <n v="100"/>
  </r>
  <r>
    <x v="4"/>
    <x v="9"/>
    <x v="5"/>
    <x v="5"/>
    <x v="1"/>
    <x v="1013"/>
    <x v="1545"/>
    <n v="3"/>
    <x v="0"/>
    <x v="2"/>
    <s v="Neo QLED 8k 75&quot;"/>
    <x v="2"/>
    <n v="1000"/>
  </r>
  <r>
    <x v="4"/>
    <x v="1"/>
    <x v="7"/>
    <x v="7"/>
    <x v="3"/>
    <x v="994"/>
    <x v="1546"/>
    <n v="8"/>
    <x v="1"/>
    <x v="2"/>
    <s v="Neo QLED 8k 75&quot;"/>
    <x v="2"/>
    <n v="500"/>
  </r>
  <r>
    <x v="4"/>
    <x v="10"/>
    <x v="3"/>
    <x v="3"/>
    <x v="7"/>
    <x v="1015"/>
    <x v="1547"/>
    <n v="5"/>
    <x v="0"/>
    <x v="1"/>
    <s v="HB20 Vision"/>
    <x v="1"/>
    <n v="200"/>
  </r>
  <r>
    <x v="4"/>
    <x v="8"/>
    <x v="8"/>
    <x v="8"/>
    <x v="0"/>
    <x v="1016"/>
    <x v="1548"/>
    <n v="8"/>
    <x v="1"/>
    <x v="0"/>
    <s v="Colchão Baby Light D18"/>
    <x v="0"/>
    <n v="2000"/>
  </r>
  <r>
    <x v="4"/>
    <x v="1"/>
    <x v="2"/>
    <x v="2"/>
    <x v="5"/>
    <x v="937"/>
    <x v="1549"/>
    <n v="2"/>
    <x v="1"/>
    <x v="1"/>
    <s v="HB20 Sense"/>
    <x v="1"/>
    <n v="200"/>
  </r>
  <r>
    <x v="4"/>
    <x v="10"/>
    <x v="1"/>
    <x v="1"/>
    <x v="1"/>
    <x v="1017"/>
    <x v="1550"/>
    <n v="9"/>
    <x v="1"/>
    <x v="3"/>
    <s v="Louis Vuitton"/>
    <x v="3"/>
    <n v="29000"/>
  </r>
  <r>
    <x v="4"/>
    <x v="10"/>
    <x v="7"/>
    <x v="7"/>
    <x v="3"/>
    <x v="1018"/>
    <x v="1551"/>
    <n v="4"/>
    <x v="0"/>
    <x v="8"/>
    <s v="Shampoo "/>
    <x v="6"/>
    <n v="1310000"/>
  </r>
  <r>
    <x v="4"/>
    <x v="5"/>
    <x v="1"/>
    <x v="1"/>
    <x v="0"/>
    <x v="1019"/>
    <x v="1552"/>
    <n v="0"/>
    <x v="0"/>
    <x v="4"/>
    <s v="COROLLA GLI"/>
    <x v="1"/>
    <n v="500"/>
  </r>
  <r>
    <x v="4"/>
    <x v="9"/>
    <x v="8"/>
    <x v="8"/>
    <x v="8"/>
    <x v="1013"/>
    <x v="1553"/>
    <n v="6"/>
    <x v="0"/>
    <x v="0"/>
    <s v="Travesseiro Toque de Pluma"/>
    <x v="0"/>
    <n v="4000"/>
  </r>
  <r>
    <x v="4"/>
    <x v="3"/>
    <x v="0"/>
    <x v="0"/>
    <x v="0"/>
    <x v="993"/>
    <x v="1554"/>
    <n v="7"/>
    <x v="1"/>
    <x v="4"/>
    <s v="COROLLA CROSS XR"/>
    <x v="1"/>
    <n v="100"/>
  </r>
  <r>
    <x v="4"/>
    <x v="7"/>
    <x v="7"/>
    <x v="7"/>
    <x v="2"/>
    <x v="941"/>
    <x v="1555"/>
    <n v="2"/>
    <x v="0"/>
    <x v="7"/>
    <s v="Petróleo Bruto"/>
    <x v="5"/>
    <n v="100000"/>
  </r>
  <r>
    <x v="4"/>
    <x v="11"/>
    <x v="0"/>
    <x v="0"/>
    <x v="8"/>
    <x v="1020"/>
    <x v="1556"/>
    <n v="5"/>
    <x v="1"/>
    <x v="1"/>
    <s v="HB20 Vision"/>
    <x v="1"/>
    <n v="200"/>
  </r>
  <r>
    <x v="4"/>
    <x v="7"/>
    <x v="4"/>
    <x v="4"/>
    <x v="7"/>
    <x v="957"/>
    <x v="1557"/>
    <n v="6"/>
    <x v="1"/>
    <x v="3"/>
    <s v="Guerlain"/>
    <x v="3"/>
    <n v="33000"/>
  </r>
  <r>
    <x v="4"/>
    <x v="7"/>
    <x v="4"/>
    <x v="4"/>
    <x v="8"/>
    <x v="932"/>
    <x v="1558"/>
    <n v="6"/>
    <x v="0"/>
    <x v="5"/>
    <s v="Ar Condicionado 18000"/>
    <x v="2"/>
    <n v="2000"/>
  </r>
  <r>
    <x v="4"/>
    <x v="3"/>
    <x v="3"/>
    <x v="3"/>
    <x v="3"/>
    <x v="858"/>
    <x v="1559"/>
    <n v="10"/>
    <x v="1"/>
    <x v="5"/>
    <s v="Serração Portatil"/>
    <x v="4"/>
    <n v="10"/>
  </r>
  <r>
    <x v="4"/>
    <x v="3"/>
    <x v="3"/>
    <x v="3"/>
    <x v="0"/>
    <x v="1021"/>
    <x v="1560"/>
    <n v="6"/>
    <x v="0"/>
    <x v="1"/>
    <s v="HB20 Sense"/>
    <x v="1"/>
    <n v="300"/>
  </r>
  <r>
    <x v="4"/>
    <x v="0"/>
    <x v="3"/>
    <x v="3"/>
    <x v="4"/>
    <x v="922"/>
    <x v="1561"/>
    <n v="8"/>
    <x v="0"/>
    <x v="7"/>
    <s v="Petróleo Bruto"/>
    <x v="5"/>
    <n v="51000"/>
  </r>
  <r>
    <x v="4"/>
    <x v="5"/>
    <x v="3"/>
    <x v="3"/>
    <x v="8"/>
    <x v="1022"/>
    <x v="1562"/>
    <n v="7"/>
    <x v="1"/>
    <x v="1"/>
    <s v="Creta Confort"/>
    <x v="1"/>
    <n v="300"/>
  </r>
  <r>
    <x v="4"/>
    <x v="9"/>
    <x v="3"/>
    <x v="3"/>
    <x v="7"/>
    <x v="1023"/>
    <x v="1563"/>
    <n v="2"/>
    <x v="1"/>
    <x v="2"/>
    <s v="QLED 4k 75&quot;"/>
    <x v="2"/>
    <n v="1000"/>
  </r>
  <r>
    <x v="4"/>
    <x v="10"/>
    <x v="4"/>
    <x v="4"/>
    <x v="8"/>
    <x v="1024"/>
    <x v="1564"/>
    <n v="8"/>
    <x v="1"/>
    <x v="4"/>
    <s v="COROLLA CROSS XR"/>
    <x v="1"/>
    <n v="500"/>
  </r>
  <r>
    <x v="4"/>
    <x v="5"/>
    <x v="8"/>
    <x v="8"/>
    <x v="2"/>
    <x v="893"/>
    <x v="1565"/>
    <n v="10"/>
    <x v="0"/>
    <x v="1"/>
    <s v="HB20 Vision"/>
    <x v="1"/>
    <n v="200"/>
  </r>
  <r>
    <x v="4"/>
    <x v="8"/>
    <x v="6"/>
    <x v="6"/>
    <x v="2"/>
    <x v="1025"/>
    <x v="1566"/>
    <n v="4"/>
    <x v="0"/>
    <x v="0"/>
    <s v="Escrivaninha Trevalla"/>
    <x v="0"/>
    <n v="4000"/>
  </r>
  <r>
    <x v="4"/>
    <x v="5"/>
    <x v="1"/>
    <x v="1"/>
    <x v="1"/>
    <x v="997"/>
    <x v="1567"/>
    <n v="3"/>
    <x v="0"/>
    <x v="1"/>
    <s v="HB20 Vision"/>
    <x v="1"/>
    <n v="300"/>
  </r>
  <r>
    <x v="4"/>
    <x v="1"/>
    <x v="7"/>
    <x v="7"/>
    <x v="3"/>
    <x v="1026"/>
    <x v="1568"/>
    <n v="7"/>
    <x v="0"/>
    <x v="7"/>
    <s v="Petróleo Bruto"/>
    <x v="5"/>
    <n v="94000"/>
  </r>
  <r>
    <x v="4"/>
    <x v="11"/>
    <x v="0"/>
    <x v="0"/>
    <x v="8"/>
    <x v="1027"/>
    <x v="1569"/>
    <n v="1"/>
    <x v="1"/>
    <x v="1"/>
    <s v="HB20 Sense"/>
    <x v="1"/>
    <n v="300"/>
  </r>
  <r>
    <x v="4"/>
    <x v="4"/>
    <x v="0"/>
    <x v="0"/>
    <x v="2"/>
    <x v="1007"/>
    <x v="1570"/>
    <n v="9"/>
    <x v="1"/>
    <x v="2"/>
    <s v="Crystal UHD 4k 65&quot;"/>
    <x v="2"/>
    <n v="1500"/>
  </r>
  <r>
    <x v="4"/>
    <x v="11"/>
    <x v="6"/>
    <x v="6"/>
    <x v="0"/>
    <x v="967"/>
    <x v="1571"/>
    <n v="1"/>
    <x v="0"/>
    <x v="7"/>
    <s v="Diesel"/>
    <x v="5"/>
    <n v="80000"/>
  </r>
  <r>
    <x v="4"/>
    <x v="6"/>
    <x v="2"/>
    <x v="2"/>
    <x v="6"/>
    <x v="1028"/>
    <x v="1572"/>
    <n v="3"/>
    <x v="0"/>
    <x v="2"/>
    <s v="Crystal UHD 4k 65&quot;"/>
    <x v="2"/>
    <n v="2000"/>
  </r>
  <r>
    <x v="4"/>
    <x v="8"/>
    <x v="0"/>
    <x v="0"/>
    <x v="0"/>
    <x v="1002"/>
    <x v="1573"/>
    <n v="5"/>
    <x v="0"/>
    <x v="0"/>
    <s v="Escrivaninha Trevalla"/>
    <x v="0"/>
    <n v="5000"/>
  </r>
  <r>
    <x v="4"/>
    <x v="2"/>
    <x v="0"/>
    <x v="0"/>
    <x v="1"/>
    <x v="954"/>
    <x v="1574"/>
    <n v="8"/>
    <x v="0"/>
    <x v="3"/>
    <s v="Louis Vuitton"/>
    <x v="3"/>
    <n v="16000"/>
  </r>
  <r>
    <x v="4"/>
    <x v="6"/>
    <x v="1"/>
    <x v="1"/>
    <x v="2"/>
    <x v="905"/>
    <x v="1575"/>
    <n v="10"/>
    <x v="0"/>
    <x v="0"/>
    <s v="Travesseiro Toque de Pluma"/>
    <x v="0"/>
    <n v="5000"/>
  </r>
  <r>
    <x v="4"/>
    <x v="5"/>
    <x v="4"/>
    <x v="4"/>
    <x v="8"/>
    <x v="943"/>
    <x v="1576"/>
    <n v="7"/>
    <x v="1"/>
    <x v="2"/>
    <s v="Neo QLED 8k 75&quot;"/>
    <x v="2"/>
    <n v="2500"/>
  </r>
  <r>
    <x v="4"/>
    <x v="8"/>
    <x v="5"/>
    <x v="5"/>
    <x v="6"/>
    <x v="965"/>
    <x v="1577"/>
    <n v="3"/>
    <x v="0"/>
    <x v="2"/>
    <s v="Neo QLED 8k 75&quot;"/>
    <x v="2"/>
    <n v="1000"/>
  </r>
  <r>
    <x v="4"/>
    <x v="4"/>
    <x v="4"/>
    <x v="4"/>
    <x v="5"/>
    <x v="1029"/>
    <x v="1578"/>
    <n v="5"/>
    <x v="1"/>
    <x v="7"/>
    <s v="Petróleo Bruto"/>
    <x v="5"/>
    <n v="67000"/>
  </r>
  <r>
    <x v="4"/>
    <x v="3"/>
    <x v="6"/>
    <x v="6"/>
    <x v="7"/>
    <x v="865"/>
    <x v="1579"/>
    <n v="4"/>
    <x v="0"/>
    <x v="2"/>
    <s v="Crystal UHD 4k 65&quot;"/>
    <x v="2"/>
    <n v="1000"/>
  </r>
  <r>
    <x v="4"/>
    <x v="7"/>
    <x v="1"/>
    <x v="1"/>
    <x v="2"/>
    <x v="861"/>
    <x v="1580"/>
    <n v="5"/>
    <x v="1"/>
    <x v="6"/>
    <s v="Highline 250 TSI (Taos)"/>
    <x v="1"/>
    <n v="200"/>
  </r>
  <r>
    <x v="4"/>
    <x v="0"/>
    <x v="1"/>
    <x v="1"/>
    <x v="4"/>
    <x v="1030"/>
    <x v="1581"/>
    <n v="6"/>
    <x v="0"/>
    <x v="8"/>
    <s v="Shampoo "/>
    <x v="6"/>
    <n v="1860000"/>
  </r>
  <r>
    <x v="4"/>
    <x v="7"/>
    <x v="7"/>
    <x v="7"/>
    <x v="3"/>
    <x v="912"/>
    <x v="1582"/>
    <n v="9"/>
    <x v="0"/>
    <x v="4"/>
    <s v="HILUX CABINE DUPLA STD POWER PACK"/>
    <x v="1"/>
    <n v="400"/>
  </r>
  <r>
    <x v="4"/>
    <x v="3"/>
    <x v="3"/>
    <x v="3"/>
    <x v="2"/>
    <x v="1031"/>
    <x v="1583"/>
    <n v="2"/>
    <x v="1"/>
    <x v="5"/>
    <s v="Ar Condicionado 18000"/>
    <x v="2"/>
    <n v="500"/>
  </r>
  <r>
    <x v="4"/>
    <x v="5"/>
    <x v="0"/>
    <x v="0"/>
    <x v="1"/>
    <x v="987"/>
    <x v="1584"/>
    <n v="2"/>
    <x v="1"/>
    <x v="3"/>
    <s v="Clos Des Lambrys"/>
    <x v="3"/>
    <n v="14000"/>
  </r>
  <r>
    <x v="4"/>
    <x v="4"/>
    <x v="7"/>
    <x v="7"/>
    <x v="6"/>
    <x v="1032"/>
    <x v="1585"/>
    <n v="7"/>
    <x v="1"/>
    <x v="4"/>
    <s v="COROLLA CROSS XR"/>
    <x v="1"/>
    <n v="100"/>
  </r>
  <r>
    <x v="4"/>
    <x v="5"/>
    <x v="4"/>
    <x v="4"/>
    <x v="8"/>
    <x v="959"/>
    <x v="1586"/>
    <n v="1"/>
    <x v="0"/>
    <x v="4"/>
    <s v="COROLLA GLI"/>
    <x v="1"/>
    <n v="500"/>
  </r>
  <r>
    <x v="4"/>
    <x v="1"/>
    <x v="1"/>
    <x v="1"/>
    <x v="9"/>
    <x v="937"/>
    <x v="1587"/>
    <n v="5"/>
    <x v="1"/>
    <x v="0"/>
    <s v="Escrivaninha Trevalla"/>
    <x v="0"/>
    <n v="1000"/>
  </r>
  <r>
    <x v="4"/>
    <x v="2"/>
    <x v="1"/>
    <x v="1"/>
    <x v="7"/>
    <x v="843"/>
    <x v="1588"/>
    <n v="7"/>
    <x v="0"/>
    <x v="6"/>
    <s v="GLI 350 TSI (Jetta)"/>
    <x v="1"/>
    <n v="300"/>
  </r>
  <r>
    <x v="4"/>
    <x v="5"/>
    <x v="2"/>
    <x v="2"/>
    <x v="3"/>
    <x v="908"/>
    <x v="1589"/>
    <n v="2"/>
    <x v="0"/>
    <x v="4"/>
    <s v="COROLLA CROSS XR"/>
    <x v="1"/>
    <n v="200"/>
  </r>
  <r>
    <x v="4"/>
    <x v="6"/>
    <x v="7"/>
    <x v="7"/>
    <x v="7"/>
    <x v="886"/>
    <x v="1590"/>
    <n v="10"/>
    <x v="1"/>
    <x v="8"/>
    <s v="Shampoo "/>
    <x v="6"/>
    <n v="1610000"/>
  </r>
  <r>
    <x v="4"/>
    <x v="5"/>
    <x v="4"/>
    <x v="4"/>
    <x v="6"/>
    <x v="1019"/>
    <x v="1591"/>
    <n v="4"/>
    <x v="1"/>
    <x v="7"/>
    <s v="Diesel"/>
    <x v="5"/>
    <n v="92000"/>
  </r>
  <r>
    <x v="4"/>
    <x v="10"/>
    <x v="7"/>
    <x v="7"/>
    <x v="6"/>
    <x v="1033"/>
    <x v="1592"/>
    <n v="3"/>
    <x v="1"/>
    <x v="4"/>
    <s v="COROLLA GLI"/>
    <x v="1"/>
    <n v="200"/>
  </r>
  <r>
    <x v="5"/>
    <x v="7"/>
    <x v="2"/>
    <x v="2"/>
    <x v="4"/>
    <x v="1034"/>
    <x v="1593"/>
    <n v="2"/>
    <x v="1"/>
    <x v="0"/>
    <s v="Travesseiro Toque de Pluma"/>
    <x v="0"/>
    <n v="5000"/>
  </r>
  <r>
    <x v="5"/>
    <x v="10"/>
    <x v="3"/>
    <x v="3"/>
    <x v="8"/>
    <x v="1035"/>
    <x v="1594"/>
    <n v="4"/>
    <x v="1"/>
    <x v="7"/>
    <s v="Gasolina"/>
    <x v="5"/>
    <n v="88000"/>
  </r>
  <r>
    <x v="5"/>
    <x v="4"/>
    <x v="1"/>
    <x v="1"/>
    <x v="2"/>
    <x v="1036"/>
    <x v="1595"/>
    <n v="6"/>
    <x v="0"/>
    <x v="0"/>
    <s v="Travesseiro Toque de Pluma"/>
    <x v="0"/>
    <n v="2000"/>
  </r>
  <r>
    <x v="5"/>
    <x v="1"/>
    <x v="0"/>
    <x v="0"/>
    <x v="6"/>
    <x v="1037"/>
    <x v="1596"/>
    <n v="2"/>
    <x v="0"/>
    <x v="1"/>
    <s v="HB20 Sense"/>
    <x v="1"/>
    <n v="500"/>
  </r>
  <r>
    <x v="5"/>
    <x v="7"/>
    <x v="0"/>
    <x v="0"/>
    <x v="2"/>
    <x v="1038"/>
    <x v="1597"/>
    <n v="8"/>
    <x v="1"/>
    <x v="1"/>
    <s v="HB20 Vision"/>
    <x v="1"/>
    <n v="200"/>
  </r>
  <r>
    <x v="5"/>
    <x v="0"/>
    <x v="4"/>
    <x v="4"/>
    <x v="6"/>
    <x v="1039"/>
    <x v="1598"/>
    <n v="6"/>
    <x v="0"/>
    <x v="0"/>
    <s v="Escrivaninha Trevalla"/>
    <x v="0"/>
    <n v="5000"/>
  </r>
  <r>
    <x v="5"/>
    <x v="8"/>
    <x v="1"/>
    <x v="1"/>
    <x v="0"/>
    <x v="1040"/>
    <x v="1599"/>
    <n v="9"/>
    <x v="1"/>
    <x v="1"/>
    <s v="HB20 Sense"/>
    <x v="1"/>
    <n v="400"/>
  </r>
  <r>
    <x v="5"/>
    <x v="7"/>
    <x v="2"/>
    <x v="2"/>
    <x v="4"/>
    <x v="1041"/>
    <x v="1600"/>
    <n v="8"/>
    <x v="0"/>
    <x v="4"/>
    <s v="COROLLA GLI"/>
    <x v="1"/>
    <n v="200"/>
  </r>
  <r>
    <x v="5"/>
    <x v="7"/>
    <x v="7"/>
    <x v="7"/>
    <x v="4"/>
    <x v="1042"/>
    <x v="1601"/>
    <n v="8"/>
    <x v="0"/>
    <x v="7"/>
    <s v="Gasolina"/>
    <x v="5"/>
    <n v="58000"/>
  </r>
  <r>
    <x v="5"/>
    <x v="1"/>
    <x v="0"/>
    <x v="0"/>
    <x v="2"/>
    <x v="1043"/>
    <x v="1602"/>
    <n v="1"/>
    <x v="1"/>
    <x v="4"/>
    <s v="HILUX CABINE DUPLA STD POWER PACK"/>
    <x v="1"/>
    <n v="200"/>
  </r>
  <r>
    <x v="5"/>
    <x v="4"/>
    <x v="2"/>
    <x v="2"/>
    <x v="8"/>
    <x v="1044"/>
    <x v="1603"/>
    <n v="3"/>
    <x v="0"/>
    <x v="6"/>
    <s v="Highline 250 TSI (Taos)"/>
    <x v="1"/>
    <n v="500"/>
  </r>
  <r>
    <x v="5"/>
    <x v="6"/>
    <x v="1"/>
    <x v="1"/>
    <x v="0"/>
    <x v="1045"/>
    <x v="1604"/>
    <n v="2"/>
    <x v="1"/>
    <x v="6"/>
    <s v="Cross CD (Saveiro)"/>
    <x v="1"/>
    <n v="500"/>
  </r>
  <r>
    <x v="5"/>
    <x v="7"/>
    <x v="4"/>
    <x v="4"/>
    <x v="7"/>
    <x v="1046"/>
    <x v="1605"/>
    <n v="5"/>
    <x v="1"/>
    <x v="1"/>
    <s v="HB20 Sense"/>
    <x v="1"/>
    <n v="200"/>
  </r>
  <r>
    <x v="5"/>
    <x v="2"/>
    <x v="5"/>
    <x v="5"/>
    <x v="0"/>
    <x v="1047"/>
    <x v="1606"/>
    <n v="5"/>
    <x v="1"/>
    <x v="4"/>
    <s v="HILUX CABINE DUPLA STD POWER PACK"/>
    <x v="1"/>
    <n v="400"/>
  </r>
  <r>
    <x v="5"/>
    <x v="7"/>
    <x v="2"/>
    <x v="2"/>
    <x v="2"/>
    <x v="1048"/>
    <x v="1607"/>
    <n v="7"/>
    <x v="0"/>
    <x v="2"/>
    <s v="QLED 4k 75&quot;"/>
    <x v="2"/>
    <n v="500"/>
  </r>
  <r>
    <x v="5"/>
    <x v="0"/>
    <x v="0"/>
    <x v="0"/>
    <x v="1"/>
    <x v="1049"/>
    <x v="1608"/>
    <n v="8"/>
    <x v="0"/>
    <x v="5"/>
    <s v="Miniescavadeira"/>
    <x v="4"/>
    <n v="30"/>
  </r>
  <r>
    <x v="5"/>
    <x v="7"/>
    <x v="1"/>
    <x v="1"/>
    <x v="0"/>
    <x v="1050"/>
    <x v="1609"/>
    <n v="3"/>
    <x v="1"/>
    <x v="2"/>
    <s v="QLED 4k 75&quot;"/>
    <x v="2"/>
    <n v="500"/>
  </r>
  <r>
    <x v="5"/>
    <x v="6"/>
    <x v="6"/>
    <x v="6"/>
    <x v="3"/>
    <x v="1051"/>
    <x v="1610"/>
    <n v="2"/>
    <x v="0"/>
    <x v="8"/>
    <s v="Shampoo "/>
    <x v="6"/>
    <n v="1240000"/>
  </r>
  <r>
    <x v="5"/>
    <x v="6"/>
    <x v="7"/>
    <x v="7"/>
    <x v="3"/>
    <x v="1052"/>
    <x v="1611"/>
    <n v="9"/>
    <x v="0"/>
    <x v="5"/>
    <s v="Ar Condicionado 18000"/>
    <x v="2"/>
    <n v="500"/>
  </r>
  <r>
    <x v="5"/>
    <x v="3"/>
    <x v="5"/>
    <x v="5"/>
    <x v="1"/>
    <x v="1053"/>
    <x v="1612"/>
    <n v="8"/>
    <x v="1"/>
    <x v="3"/>
    <s v="Clos Des Lambrys"/>
    <x v="3"/>
    <n v="41000"/>
  </r>
  <r>
    <x v="5"/>
    <x v="6"/>
    <x v="6"/>
    <x v="6"/>
    <x v="1"/>
    <x v="1054"/>
    <x v="1613"/>
    <n v="3"/>
    <x v="0"/>
    <x v="5"/>
    <s v="Miniescavadeira"/>
    <x v="4"/>
    <n v="30"/>
  </r>
  <r>
    <x v="5"/>
    <x v="3"/>
    <x v="7"/>
    <x v="7"/>
    <x v="7"/>
    <x v="1055"/>
    <x v="1614"/>
    <n v="1"/>
    <x v="1"/>
    <x v="4"/>
    <s v="HILUX CABINE DUPLA STD POWER PACK"/>
    <x v="1"/>
    <n v="300"/>
  </r>
  <r>
    <x v="5"/>
    <x v="1"/>
    <x v="3"/>
    <x v="3"/>
    <x v="6"/>
    <x v="1056"/>
    <x v="1615"/>
    <n v="5"/>
    <x v="0"/>
    <x v="0"/>
    <s v="Escrivaninha Trevalla"/>
    <x v="0"/>
    <n v="4000"/>
  </r>
  <r>
    <x v="5"/>
    <x v="1"/>
    <x v="3"/>
    <x v="3"/>
    <x v="0"/>
    <x v="1057"/>
    <x v="1616"/>
    <n v="3"/>
    <x v="0"/>
    <x v="5"/>
    <s v="Serração Portatil"/>
    <x v="4"/>
    <n v="40"/>
  </r>
  <r>
    <x v="5"/>
    <x v="0"/>
    <x v="4"/>
    <x v="4"/>
    <x v="4"/>
    <x v="1058"/>
    <x v="1617"/>
    <n v="6"/>
    <x v="1"/>
    <x v="2"/>
    <s v="QLED 4k 75&quot;"/>
    <x v="2"/>
    <n v="500"/>
  </r>
  <r>
    <x v="5"/>
    <x v="2"/>
    <x v="1"/>
    <x v="1"/>
    <x v="3"/>
    <x v="1059"/>
    <x v="1618"/>
    <n v="8"/>
    <x v="0"/>
    <x v="4"/>
    <s v="COROLLA GLI"/>
    <x v="1"/>
    <n v="200"/>
  </r>
  <r>
    <x v="5"/>
    <x v="10"/>
    <x v="1"/>
    <x v="1"/>
    <x v="8"/>
    <x v="1060"/>
    <x v="1619"/>
    <n v="4"/>
    <x v="1"/>
    <x v="1"/>
    <s v="Creta Confort"/>
    <x v="1"/>
    <n v="200"/>
  </r>
  <r>
    <x v="5"/>
    <x v="5"/>
    <x v="7"/>
    <x v="7"/>
    <x v="3"/>
    <x v="1061"/>
    <x v="1620"/>
    <n v="5"/>
    <x v="1"/>
    <x v="4"/>
    <s v="COROLLA GLI"/>
    <x v="1"/>
    <n v="400"/>
  </r>
  <r>
    <x v="5"/>
    <x v="1"/>
    <x v="7"/>
    <x v="7"/>
    <x v="1"/>
    <x v="1062"/>
    <x v="1621"/>
    <n v="6"/>
    <x v="1"/>
    <x v="1"/>
    <s v="HB20 Sense"/>
    <x v="1"/>
    <n v="300"/>
  </r>
  <r>
    <x v="5"/>
    <x v="5"/>
    <x v="0"/>
    <x v="0"/>
    <x v="7"/>
    <x v="1063"/>
    <x v="1622"/>
    <n v="3"/>
    <x v="1"/>
    <x v="2"/>
    <s v="Crystal UHD 4k 65&quot;"/>
    <x v="2"/>
    <n v="500"/>
  </r>
  <r>
    <x v="5"/>
    <x v="6"/>
    <x v="1"/>
    <x v="1"/>
    <x v="4"/>
    <x v="1064"/>
    <x v="1623"/>
    <n v="8"/>
    <x v="1"/>
    <x v="7"/>
    <s v="Diesel"/>
    <x v="5"/>
    <n v="63000"/>
  </r>
  <r>
    <x v="5"/>
    <x v="5"/>
    <x v="0"/>
    <x v="0"/>
    <x v="2"/>
    <x v="1065"/>
    <x v="1624"/>
    <n v="3"/>
    <x v="0"/>
    <x v="4"/>
    <s v="COROLLA GLI"/>
    <x v="1"/>
    <n v="100"/>
  </r>
  <r>
    <x v="5"/>
    <x v="3"/>
    <x v="0"/>
    <x v="0"/>
    <x v="0"/>
    <x v="1066"/>
    <x v="1625"/>
    <n v="8"/>
    <x v="0"/>
    <x v="0"/>
    <s v="Colchão Baby Light D18"/>
    <x v="0"/>
    <n v="5000"/>
  </r>
  <r>
    <x v="5"/>
    <x v="7"/>
    <x v="2"/>
    <x v="2"/>
    <x v="2"/>
    <x v="1067"/>
    <x v="1626"/>
    <n v="1"/>
    <x v="0"/>
    <x v="4"/>
    <s v="HILUX CABINE DUPLA STD POWER PACK"/>
    <x v="1"/>
    <n v="400"/>
  </r>
  <r>
    <x v="5"/>
    <x v="0"/>
    <x v="3"/>
    <x v="3"/>
    <x v="8"/>
    <x v="1068"/>
    <x v="1627"/>
    <n v="10"/>
    <x v="1"/>
    <x v="7"/>
    <s v="Petróleo Bruto"/>
    <x v="5"/>
    <n v="70000"/>
  </r>
  <r>
    <x v="5"/>
    <x v="1"/>
    <x v="3"/>
    <x v="3"/>
    <x v="7"/>
    <x v="1069"/>
    <x v="1628"/>
    <n v="1"/>
    <x v="0"/>
    <x v="1"/>
    <s v="HB20 Sense"/>
    <x v="1"/>
    <n v="200"/>
  </r>
  <r>
    <x v="5"/>
    <x v="0"/>
    <x v="4"/>
    <x v="4"/>
    <x v="7"/>
    <x v="1070"/>
    <x v="1629"/>
    <n v="3"/>
    <x v="0"/>
    <x v="8"/>
    <s v="Shampoo "/>
    <x v="6"/>
    <n v="350000"/>
  </r>
  <r>
    <x v="5"/>
    <x v="7"/>
    <x v="1"/>
    <x v="1"/>
    <x v="5"/>
    <x v="1071"/>
    <x v="1630"/>
    <n v="4"/>
    <x v="1"/>
    <x v="8"/>
    <s v="Shampoo "/>
    <x v="6"/>
    <n v="1700000"/>
  </r>
  <r>
    <x v="5"/>
    <x v="8"/>
    <x v="6"/>
    <x v="6"/>
    <x v="0"/>
    <x v="1072"/>
    <x v="1631"/>
    <n v="3"/>
    <x v="1"/>
    <x v="4"/>
    <s v="HILUX CABINE DUPLA STD POWER PACK"/>
    <x v="1"/>
    <n v="200"/>
  </r>
  <r>
    <x v="5"/>
    <x v="11"/>
    <x v="5"/>
    <x v="5"/>
    <x v="0"/>
    <x v="1073"/>
    <x v="1632"/>
    <n v="9"/>
    <x v="0"/>
    <x v="6"/>
    <s v="Highline 250 TSI (Taos)"/>
    <x v="1"/>
    <n v="400"/>
  </r>
  <r>
    <x v="5"/>
    <x v="1"/>
    <x v="6"/>
    <x v="6"/>
    <x v="6"/>
    <x v="1074"/>
    <x v="1633"/>
    <n v="0"/>
    <x v="0"/>
    <x v="6"/>
    <s v="GLI 350 TSI (Jetta)"/>
    <x v="1"/>
    <n v="300"/>
  </r>
  <r>
    <x v="5"/>
    <x v="10"/>
    <x v="6"/>
    <x v="6"/>
    <x v="1"/>
    <x v="1075"/>
    <x v="1634"/>
    <n v="2"/>
    <x v="0"/>
    <x v="7"/>
    <s v="Petróleo Bruto"/>
    <x v="5"/>
    <n v="83000"/>
  </r>
  <r>
    <x v="5"/>
    <x v="2"/>
    <x v="0"/>
    <x v="0"/>
    <x v="1"/>
    <x v="1076"/>
    <x v="1635"/>
    <n v="2"/>
    <x v="0"/>
    <x v="1"/>
    <s v="HB20 Vision"/>
    <x v="1"/>
    <n v="300"/>
  </r>
  <r>
    <x v="5"/>
    <x v="4"/>
    <x v="2"/>
    <x v="2"/>
    <x v="8"/>
    <x v="1077"/>
    <x v="1636"/>
    <n v="6"/>
    <x v="1"/>
    <x v="3"/>
    <s v="Clos Des Lambrys"/>
    <x v="3"/>
    <n v="42000"/>
  </r>
  <r>
    <x v="5"/>
    <x v="1"/>
    <x v="0"/>
    <x v="0"/>
    <x v="7"/>
    <x v="1078"/>
    <x v="1637"/>
    <n v="1"/>
    <x v="0"/>
    <x v="1"/>
    <s v="Creta Confort"/>
    <x v="1"/>
    <n v="400"/>
  </r>
  <r>
    <x v="5"/>
    <x v="10"/>
    <x v="4"/>
    <x v="4"/>
    <x v="1"/>
    <x v="1079"/>
    <x v="1638"/>
    <n v="4"/>
    <x v="1"/>
    <x v="1"/>
    <s v="HB20 Sense"/>
    <x v="1"/>
    <n v="500"/>
  </r>
  <r>
    <x v="5"/>
    <x v="11"/>
    <x v="1"/>
    <x v="1"/>
    <x v="2"/>
    <x v="1080"/>
    <x v="1639"/>
    <n v="2"/>
    <x v="1"/>
    <x v="4"/>
    <s v="HILUX CABINE DUPLA STD POWER PACK"/>
    <x v="1"/>
    <n v="100"/>
  </r>
  <r>
    <x v="5"/>
    <x v="6"/>
    <x v="2"/>
    <x v="2"/>
    <x v="3"/>
    <x v="1051"/>
    <x v="1640"/>
    <n v="2"/>
    <x v="0"/>
    <x v="3"/>
    <s v="Louis Vuitton"/>
    <x v="3"/>
    <n v="34000"/>
  </r>
  <r>
    <x v="5"/>
    <x v="9"/>
    <x v="0"/>
    <x v="0"/>
    <x v="5"/>
    <x v="1081"/>
    <x v="1641"/>
    <n v="9"/>
    <x v="0"/>
    <x v="7"/>
    <s v="Gasolina"/>
    <x v="5"/>
    <n v="100000"/>
  </r>
  <r>
    <x v="5"/>
    <x v="6"/>
    <x v="7"/>
    <x v="7"/>
    <x v="6"/>
    <x v="1082"/>
    <x v="1642"/>
    <n v="6"/>
    <x v="0"/>
    <x v="8"/>
    <s v="Shampoo "/>
    <x v="6"/>
    <n v="460000"/>
  </r>
  <r>
    <x v="5"/>
    <x v="6"/>
    <x v="6"/>
    <x v="6"/>
    <x v="6"/>
    <x v="1083"/>
    <x v="1643"/>
    <n v="7"/>
    <x v="0"/>
    <x v="7"/>
    <s v="Diesel"/>
    <x v="5"/>
    <n v="76000"/>
  </r>
  <r>
    <x v="5"/>
    <x v="8"/>
    <x v="4"/>
    <x v="4"/>
    <x v="1"/>
    <x v="1084"/>
    <x v="1644"/>
    <n v="6"/>
    <x v="0"/>
    <x v="6"/>
    <s v="Cross CD (Saveiro)"/>
    <x v="1"/>
    <n v="200"/>
  </r>
  <r>
    <x v="5"/>
    <x v="10"/>
    <x v="3"/>
    <x v="3"/>
    <x v="8"/>
    <x v="1085"/>
    <x v="1645"/>
    <n v="7"/>
    <x v="1"/>
    <x v="0"/>
    <s v="Escrivaninha Trevalla"/>
    <x v="0"/>
    <n v="3000"/>
  </r>
  <r>
    <x v="5"/>
    <x v="7"/>
    <x v="7"/>
    <x v="7"/>
    <x v="1"/>
    <x v="1067"/>
    <x v="1646"/>
    <n v="1"/>
    <x v="1"/>
    <x v="5"/>
    <s v="Ar Condicionado 18000"/>
    <x v="2"/>
    <n v="2000"/>
  </r>
  <r>
    <x v="5"/>
    <x v="0"/>
    <x v="4"/>
    <x v="4"/>
    <x v="0"/>
    <x v="1086"/>
    <x v="1647"/>
    <n v="8"/>
    <x v="0"/>
    <x v="1"/>
    <s v="Creta Confort"/>
    <x v="1"/>
    <n v="200"/>
  </r>
  <r>
    <x v="5"/>
    <x v="7"/>
    <x v="7"/>
    <x v="7"/>
    <x v="4"/>
    <x v="1041"/>
    <x v="1648"/>
    <n v="5"/>
    <x v="1"/>
    <x v="6"/>
    <s v="Highline 250 TSI (Taos)"/>
    <x v="1"/>
    <n v="300"/>
  </r>
  <r>
    <x v="5"/>
    <x v="11"/>
    <x v="8"/>
    <x v="8"/>
    <x v="0"/>
    <x v="1087"/>
    <x v="1649"/>
    <n v="5"/>
    <x v="0"/>
    <x v="1"/>
    <s v="HB20 Vision"/>
    <x v="1"/>
    <n v="100"/>
  </r>
  <r>
    <x v="5"/>
    <x v="6"/>
    <x v="4"/>
    <x v="4"/>
    <x v="6"/>
    <x v="1088"/>
    <x v="1650"/>
    <n v="0"/>
    <x v="0"/>
    <x v="4"/>
    <s v="COROLLA CROSS XR"/>
    <x v="1"/>
    <n v="300"/>
  </r>
  <r>
    <x v="5"/>
    <x v="1"/>
    <x v="4"/>
    <x v="4"/>
    <x v="1"/>
    <x v="1037"/>
    <x v="1651"/>
    <n v="2"/>
    <x v="1"/>
    <x v="2"/>
    <s v="Crystal UHD 4k 65&quot;"/>
    <x v="2"/>
    <n v="2500"/>
  </r>
  <r>
    <x v="5"/>
    <x v="3"/>
    <x v="1"/>
    <x v="1"/>
    <x v="2"/>
    <x v="1089"/>
    <x v="1652"/>
    <n v="8"/>
    <x v="0"/>
    <x v="5"/>
    <s v="Serração Portatil"/>
    <x v="4"/>
    <n v="40"/>
  </r>
  <r>
    <x v="5"/>
    <x v="3"/>
    <x v="2"/>
    <x v="2"/>
    <x v="3"/>
    <x v="1055"/>
    <x v="1653"/>
    <n v="7"/>
    <x v="1"/>
    <x v="4"/>
    <s v="COROLLA CROSS XR"/>
    <x v="1"/>
    <n v="500"/>
  </r>
  <r>
    <x v="5"/>
    <x v="4"/>
    <x v="0"/>
    <x v="0"/>
    <x v="6"/>
    <x v="1090"/>
    <x v="1654"/>
    <n v="2"/>
    <x v="1"/>
    <x v="4"/>
    <s v="HILUX CABINE DUPLA STD POWER PACK"/>
    <x v="1"/>
    <n v="100"/>
  </r>
  <r>
    <x v="5"/>
    <x v="1"/>
    <x v="2"/>
    <x v="2"/>
    <x v="3"/>
    <x v="1043"/>
    <x v="1655"/>
    <n v="10"/>
    <x v="0"/>
    <x v="5"/>
    <s v="Ar Condicionado 18000"/>
    <x v="2"/>
    <n v="1500"/>
  </r>
  <r>
    <x v="5"/>
    <x v="10"/>
    <x v="4"/>
    <x v="4"/>
    <x v="6"/>
    <x v="1091"/>
    <x v="1656"/>
    <n v="0"/>
    <x v="1"/>
    <x v="1"/>
    <s v="Creta Confort"/>
    <x v="1"/>
    <n v="100"/>
  </r>
  <r>
    <x v="5"/>
    <x v="10"/>
    <x v="2"/>
    <x v="2"/>
    <x v="6"/>
    <x v="1085"/>
    <x v="1657"/>
    <n v="7"/>
    <x v="1"/>
    <x v="2"/>
    <s v="Crystal UHD 4k 65&quot;"/>
    <x v="2"/>
    <n v="2000"/>
  </r>
  <r>
    <x v="5"/>
    <x v="4"/>
    <x v="7"/>
    <x v="7"/>
    <x v="7"/>
    <x v="1092"/>
    <x v="1658"/>
    <n v="5"/>
    <x v="0"/>
    <x v="6"/>
    <s v="Highline 250 TSI (Taos)"/>
    <x v="1"/>
    <n v="100"/>
  </r>
  <r>
    <x v="5"/>
    <x v="3"/>
    <x v="2"/>
    <x v="2"/>
    <x v="5"/>
    <x v="1093"/>
    <x v="1659"/>
    <n v="0"/>
    <x v="1"/>
    <x v="7"/>
    <s v="Petróleo Bruto"/>
    <x v="5"/>
    <n v="88000"/>
  </r>
  <r>
    <x v="5"/>
    <x v="2"/>
    <x v="8"/>
    <x v="8"/>
    <x v="0"/>
    <x v="1094"/>
    <x v="1660"/>
    <n v="3"/>
    <x v="0"/>
    <x v="8"/>
    <s v="Shampoo "/>
    <x v="6"/>
    <n v="720000"/>
  </r>
  <r>
    <x v="5"/>
    <x v="10"/>
    <x v="5"/>
    <x v="5"/>
    <x v="0"/>
    <x v="1091"/>
    <x v="1661"/>
    <n v="8"/>
    <x v="1"/>
    <x v="5"/>
    <s v="Serração Portatil"/>
    <x v="4"/>
    <n v="20"/>
  </r>
  <r>
    <x v="5"/>
    <x v="7"/>
    <x v="8"/>
    <x v="8"/>
    <x v="7"/>
    <x v="1095"/>
    <x v="1662"/>
    <n v="8"/>
    <x v="0"/>
    <x v="2"/>
    <s v="QLED 4k 75&quot;"/>
    <x v="2"/>
    <n v="2000"/>
  </r>
  <r>
    <x v="5"/>
    <x v="11"/>
    <x v="4"/>
    <x v="4"/>
    <x v="0"/>
    <x v="1096"/>
    <x v="1663"/>
    <n v="6"/>
    <x v="1"/>
    <x v="2"/>
    <s v="Crystal UHD 4k 65&quot;"/>
    <x v="2"/>
    <n v="500"/>
  </r>
  <r>
    <x v="5"/>
    <x v="6"/>
    <x v="7"/>
    <x v="7"/>
    <x v="7"/>
    <x v="1097"/>
    <x v="1664"/>
    <n v="8"/>
    <x v="0"/>
    <x v="5"/>
    <s v="Serração Portatil"/>
    <x v="4"/>
    <n v="20"/>
  </r>
  <r>
    <x v="5"/>
    <x v="0"/>
    <x v="6"/>
    <x v="6"/>
    <x v="7"/>
    <x v="1098"/>
    <x v="1665"/>
    <n v="10"/>
    <x v="1"/>
    <x v="3"/>
    <s v="Clos Des Lambrys"/>
    <x v="3"/>
    <n v="32000"/>
  </r>
  <r>
    <x v="5"/>
    <x v="7"/>
    <x v="1"/>
    <x v="1"/>
    <x v="3"/>
    <x v="1099"/>
    <x v="1666"/>
    <n v="2"/>
    <x v="1"/>
    <x v="5"/>
    <s v="Miniescavadeira"/>
    <x v="4"/>
    <n v="40"/>
  </r>
  <r>
    <x v="5"/>
    <x v="2"/>
    <x v="6"/>
    <x v="6"/>
    <x v="1"/>
    <x v="1100"/>
    <x v="1667"/>
    <n v="5"/>
    <x v="0"/>
    <x v="5"/>
    <s v="Miniescavadeira"/>
    <x v="4"/>
    <n v="10"/>
  </r>
  <r>
    <x v="5"/>
    <x v="3"/>
    <x v="5"/>
    <x v="5"/>
    <x v="5"/>
    <x v="1101"/>
    <x v="1668"/>
    <n v="2"/>
    <x v="0"/>
    <x v="7"/>
    <s v="Gasolina"/>
    <x v="5"/>
    <n v="100000"/>
  </r>
  <r>
    <x v="5"/>
    <x v="7"/>
    <x v="3"/>
    <x v="3"/>
    <x v="7"/>
    <x v="1102"/>
    <x v="1669"/>
    <n v="4"/>
    <x v="1"/>
    <x v="5"/>
    <s v="Ar Condicionado 18000"/>
    <x v="2"/>
    <n v="500"/>
  </r>
  <r>
    <x v="5"/>
    <x v="10"/>
    <x v="4"/>
    <x v="4"/>
    <x v="8"/>
    <x v="1103"/>
    <x v="1670"/>
    <n v="8"/>
    <x v="1"/>
    <x v="3"/>
    <s v="Guerlain"/>
    <x v="3"/>
    <n v="49000"/>
  </r>
  <r>
    <x v="5"/>
    <x v="4"/>
    <x v="0"/>
    <x v="0"/>
    <x v="8"/>
    <x v="1104"/>
    <x v="1671"/>
    <n v="9"/>
    <x v="1"/>
    <x v="4"/>
    <s v="COROLLA GLI"/>
    <x v="1"/>
    <n v="300"/>
  </r>
  <r>
    <x v="5"/>
    <x v="7"/>
    <x v="6"/>
    <x v="6"/>
    <x v="0"/>
    <x v="1105"/>
    <x v="1672"/>
    <n v="9"/>
    <x v="0"/>
    <x v="5"/>
    <s v="Serração Portatil"/>
    <x v="4"/>
    <n v="40"/>
  </r>
  <r>
    <x v="5"/>
    <x v="8"/>
    <x v="2"/>
    <x v="2"/>
    <x v="3"/>
    <x v="1106"/>
    <x v="1673"/>
    <n v="1"/>
    <x v="1"/>
    <x v="0"/>
    <s v="Escrivaninha Trevalla"/>
    <x v="0"/>
    <n v="2000"/>
  </r>
  <r>
    <x v="5"/>
    <x v="4"/>
    <x v="7"/>
    <x v="7"/>
    <x v="2"/>
    <x v="1107"/>
    <x v="1674"/>
    <n v="3"/>
    <x v="0"/>
    <x v="7"/>
    <s v="Diesel"/>
    <x v="5"/>
    <n v="61000"/>
  </r>
  <r>
    <x v="5"/>
    <x v="6"/>
    <x v="4"/>
    <x v="4"/>
    <x v="3"/>
    <x v="1108"/>
    <x v="1675"/>
    <n v="0"/>
    <x v="1"/>
    <x v="7"/>
    <s v="Gasolina"/>
    <x v="5"/>
    <n v="72000"/>
  </r>
  <r>
    <x v="5"/>
    <x v="4"/>
    <x v="0"/>
    <x v="0"/>
    <x v="8"/>
    <x v="1109"/>
    <x v="1676"/>
    <n v="6"/>
    <x v="0"/>
    <x v="1"/>
    <s v="HB20 Sense"/>
    <x v="1"/>
    <n v="100"/>
  </r>
  <r>
    <x v="5"/>
    <x v="2"/>
    <x v="1"/>
    <x v="1"/>
    <x v="3"/>
    <x v="1110"/>
    <x v="1677"/>
    <n v="2"/>
    <x v="0"/>
    <x v="3"/>
    <s v="Louis Vuitton"/>
    <x v="3"/>
    <n v="48000"/>
  </r>
  <r>
    <x v="5"/>
    <x v="0"/>
    <x v="4"/>
    <x v="4"/>
    <x v="7"/>
    <x v="1086"/>
    <x v="1678"/>
    <n v="0"/>
    <x v="0"/>
    <x v="5"/>
    <s v="Ar Condicionado 18000"/>
    <x v="2"/>
    <n v="500"/>
  </r>
  <r>
    <x v="5"/>
    <x v="3"/>
    <x v="5"/>
    <x v="5"/>
    <x v="3"/>
    <x v="1111"/>
    <x v="1679"/>
    <n v="6"/>
    <x v="1"/>
    <x v="3"/>
    <s v="Louis Vuitton"/>
    <x v="3"/>
    <n v="14000"/>
  </r>
  <r>
    <x v="5"/>
    <x v="7"/>
    <x v="6"/>
    <x v="6"/>
    <x v="1"/>
    <x v="1038"/>
    <x v="1680"/>
    <n v="4"/>
    <x v="0"/>
    <x v="1"/>
    <s v="Creta Confort"/>
    <x v="1"/>
    <n v="300"/>
  </r>
  <r>
    <x v="5"/>
    <x v="5"/>
    <x v="2"/>
    <x v="2"/>
    <x v="1"/>
    <x v="1112"/>
    <x v="1681"/>
    <n v="3"/>
    <x v="1"/>
    <x v="8"/>
    <s v="Shampoo "/>
    <x v="6"/>
    <n v="1560000"/>
  </r>
  <r>
    <x v="5"/>
    <x v="7"/>
    <x v="3"/>
    <x v="3"/>
    <x v="0"/>
    <x v="1113"/>
    <x v="1682"/>
    <n v="10"/>
    <x v="1"/>
    <x v="7"/>
    <s v="Gasolina"/>
    <x v="5"/>
    <n v="96000"/>
  </r>
  <r>
    <x v="5"/>
    <x v="0"/>
    <x v="8"/>
    <x v="8"/>
    <x v="5"/>
    <x v="1039"/>
    <x v="1683"/>
    <n v="7"/>
    <x v="1"/>
    <x v="4"/>
    <s v="COROLLA CROSS XR"/>
    <x v="1"/>
    <n v="200"/>
  </r>
  <r>
    <x v="5"/>
    <x v="7"/>
    <x v="1"/>
    <x v="1"/>
    <x v="5"/>
    <x v="1114"/>
    <x v="1684"/>
    <n v="7"/>
    <x v="1"/>
    <x v="4"/>
    <s v="HILUX CABINE DUPLA STD POWER PACK"/>
    <x v="1"/>
    <n v="500"/>
  </r>
  <r>
    <x v="5"/>
    <x v="0"/>
    <x v="5"/>
    <x v="5"/>
    <x v="2"/>
    <x v="1115"/>
    <x v="1685"/>
    <n v="7"/>
    <x v="0"/>
    <x v="7"/>
    <s v="Petróleo Bruto"/>
    <x v="5"/>
    <n v="57000"/>
  </r>
  <r>
    <x v="5"/>
    <x v="3"/>
    <x v="2"/>
    <x v="2"/>
    <x v="1"/>
    <x v="1116"/>
    <x v="1686"/>
    <n v="3"/>
    <x v="1"/>
    <x v="7"/>
    <s v="Gasolina"/>
    <x v="5"/>
    <n v="91000"/>
  </r>
  <r>
    <x v="5"/>
    <x v="11"/>
    <x v="3"/>
    <x v="3"/>
    <x v="0"/>
    <x v="1073"/>
    <x v="1687"/>
    <n v="6"/>
    <x v="1"/>
    <x v="5"/>
    <s v="Serração Portatil"/>
    <x v="4"/>
    <n v="30"/>
  </r>
  <r>
    <x v="5"/>
    <x v="0"/>
    <x v="5"/>
    <x v="5"/>
    <x v="0"/>
    <x v="1117"/>
    <x v="1688"/>
    <n v="2"/>
    <x v="0"/>
    <x v="4"/>
    <s v="COROLLA GLI"/>
    <x v="1"/>
    <n v="500"/>
  </r>
  <r>
    <x v="5"/>
    <x v="7"/>
    <x v="4"/>
    <x v="4"/>
    <x v="3"/>
    <x v="1067"/>
    <x v="1689"/>
    <n v="6"/>
    <x v="0"/>
    <x v="1"/>
    <s v="HB20 Sense"/>
    <x v="1"/>
    <n v="400"/>
  </r>
  <r>
    <x v="5"/>
    <x v="2"/>
    <x v="6"/>
    <x v="6"/>
    <x v="8"/>
    <x v="1118"/>
    <x v="1690"/>
    <n v="5"/>
    <x v="0"/>
    <x v="2"/>
    <s v="QLED 4k 75&quot;"/>
    <x v="2"/>
    <n v="2000"/>
  </r>
  <r>
    <x v="5"/>
    <x v="4"/>
    <x v="5"/>
    <x v="5"/>
    <x v="1"/>
    <x v="1119"/>
    <x v="1691"/>
    <n v="5"/>
    <x v="0"/>
    <x v="1"/>
    <s v="Creta Confort"/>
    <x v="1"/>
    <n v="100"/>
  </r>
  <r>
    <x v="5"/>
    <x v="5"/>
    <x v="1"/>
    <x v="1"/>
    <x v="4"/>
    <x v="1120"/>
    <x v="1692"/>
    <n v="5"/>
    <x v="0"/>
    <x v="2"/>
    <s v="Neo QLED 8k 75&quot;"/>
    <x v="2"/>
    <n v="2500"/>
  </r>
  <r>
    <x v="5"/>
    <x v="5"/>
    <x v="4"/>
    <x v="4"/>
    <x v="7"/>
    <x v="1121"/>
    <x v="1693"/>
    <n v="3"/>
    <x v="0"/>
    <x v="0"/>
    <s v="Travesseiro Toque de Pluma"/>
    <x v="0"/>
    <n v="2000"/>
  </r>
  <r>
    <x v="5"/>
    <x v="10"/>
    <x v="1"/>
    <x v="1"/>
    <x v="7"/>
    <x v="1035"/>
    <x v="1694"/>
    <n v="10"/>
    <x v="0"/>
    <x v="2"/>
    <s v="QLED 4k 75&quot;"/>
    <x v="2"/>
    <n v="2500"/>
  </r>
  <r>
    <x v="5"/>
    <x v="5"/>
    <x v="4"/>
    <x v="4"/>
    <x v="7"/>
    <x v="1122"/>
    <x v="1695"/>
    <n v="7"/>
    <x v="1"/>
    <x v="3"/>
    <s v="Clos Des Lambrys"/>
    <x v="3"/>
    <n v="27000"/>
  </r>
  <r>
    <x v="5"/>
    <x v="8"/>
    <x v="1"/>
    <x v="1"/>
    <x v="3"/>
    <x v="1123"/>
    <x v="1696"/>
    <n v="2"/>
    <x v="0"/>
    <x v="7"/>
    <s v="Diesel"/>
    <x v="5"/>
    <n v="94000"/>
  </r>
  <r>
    <x v="5"/>
    <x v="5"/>
    <x v="2"/>
    <x v="2"/>
    <x v="1"/>
    <x v="1120"/>
    <x v="1697"/>
    <n v="1"/>
    <x v="0"/>
    <x v="1"/>
    <s v="HB20 Vision"/>
    <x v="1"/>
    <n v="500"/>
  </r>
  <r>
    <x v="5"/>
    <x v="5"/>
    <x v="0"/>
    <x v="0"/>
    <x v="7"/>
    <x v="1124"/>
    <x v="1698"/>
    <n v="6"/>
    <x v="1"/>
    <x v="7"/>
    <s v="Petróleo Bruto"/>
    <x v="5"/>
    <n v="97000"/>
  </r>
  <r>
    <x v="5"/>
    <x v="4"/>
    <x v="1"/>
    <x v="1"/>
    <x v="8"/>
    <x v="1092"/>
    <x v="1699"/>
    <n v="3"/>
    <x v="0"/>
    <x v="1"/>
    <s v="HB20 Sense"/>
    <x v="1"/>
    <n v="400"/>
  </r>
  <r>
    <x v="5"/>
    <x v="6"/>
    <x v="5"/>
    <x v="5"/>
    <x v="1"/>
    <x v="1125"/>
    <x v="1700"/>
    <n v="7"/>
    <x v="0"/>
    <x v="1"/>
    <s v="HB20 Sense"/>
    <x v="1"/>
    <n v="500"/>
  </r>
  <r>
    <x v="5"/>
    <x v="8"/>
    <x v="0"/>
    <x v="0"/>
    <x v="8"/>
    <x v="1126"/>
    <x v="1701"/>
    <n v="6"/>
    <x v="1"/>
    <x v="8"/>
    <s v="Shampoo "/>
    <x v="6"/>
    <n v="560000"/>
  </r>
  <r>
    <x v="5"/>
    <x v="3"/>
    <x v="6"/>
    <x v="6"/>
    <x v="7"/>
    <x v="1101"/>
    <x v="1702"/>
    <n v="5"/>
    <x v="1"/>
    <x v="0"/>
    <s v="Colchão Baby Light D18"/>
    <x v="0"/>
    <n v="3000"/>
  </r>
  <r>
    <x v="5"/>
    <x v="11"/>
    <x v="1"/>
    <x v="1"/>
    <x v="2"/>
    <x v="1127"/>
    <x v="1703"/>
    <n v="1"/>
    <x v="1"/>
    <x v="6"/>
    <s v="Cross CD (Saveiro)"/>
    <x v="1"/>
    <n v="200"/>
  </r>
  <r>
    <x v="5"/>
    <x v="0"/>
    <x v="7"/>
    <x v="7"/>
    <x v="1"/>
    <x v="1128"/>
    <x v="1704"/>
    <n v="8"/>
    <x v="1"/>
    <x v="7"/>
    <s v="Gasolina"/>
    <x v="5"/>
    <n v="96000"/>
  </r>
  <r>
    <x v="5"/>
    <x v="9"/>
    <x v="6"/>
    <x v="6"/>
    <x v="1"/>
    <x v="1129"/>
    <x v="1705"/>
    <n v="3"/>
    <x v="1"/>
    <x v="0"/>
    <s v="Colchão Baby Light D18"/>
    <x v="0"/>
    <n v="5000"/>
  </r>
  <r>
    <x v="5"/>
    <x v="5"/>
    <x v="2"/>
    <x v="2"/>
    <x v="3"/>
    <x v="1124"/>
    <x v="1706"/>
    <n v="2"/>
    <x v="0"/>
    <x v="6"/>
    <s v="GLI 350 TSI (Jetta)"/>
    <x v="1"/>
    <n v="300"/>
  </r>
  <r>
    <x v="5"/>
    <x v="5"/>
    <x v="1"/>
    <x v="1"/>
    <x v="8"/>
    <x v="1130"/>
    <x v="1707"/>
    <n v="1"/>
    <x v="1"/>
    <x v="1"/>
    <s v="Creta Confort"/>
    <x v="1"/>
    <n v="500"/>
  </r>
  <r>
    <x v="5"/>
    <x v="5"/>
    <x v="6"/>
    <x v="6"/>
    <x v="1"/>
    <x v="1065"/>
    <x v="1708"/>
    <n v="4"/>
    <x v="1"/>
    <x v="3"/>
    <s v="Louis Vuitton"/>
    <x v="3"/>
    <n v="43000"/>
  </r>
  <r>
    <x v="5"/>
    <x v="9"/>
    <x v="5"/>
    <x v="5"/>
    <x v="6"/>
    <x v="1131"/>
    <x v="1709"/>
    <n v="4"/>
    <x v="1"/>
    <x v="0"/>
    <s v="Travesseiro Toque de Pluma"/>
    <x v="0"/>
    <n v="3000"/>
  </r>
  <r>
    <x v="5"/>
    <x v="0"/>
    <x v="3"/>
    <x v="3"/>
    <x v="8"/>
    <x v="1132"/>
    <x v="1710"/>
    <n v="6"/>
    <x v="1"/>
    <x v="4"/>
    <s v="COROLLA CROSS XR"/>
    <x v="1"/>
    <n v="100"/>
  </r>
  <r>
    <x v="5"/>
    <x v="1"/>
    <x v="5"/>
    <x v="5"/>
    <x v="1"/>
    <x v="1133"/>
    <x v="1711"/>
    <n v="1"/>
    <x v="0"/>
    <x v="5"/>
    <s v="Serração Portatil"/>
    <x v="4"/>
    <n v="10"/>
  </r>
  <r>
    <x v="5"/>
    <x v="9"/>
    <x v="5"/>
    <x v="5"/>
    <x v="1"/>
    <x v="1134"/>
    <x v="1712"/>
    <n v="3"/>
    <x v="0"/>
    <x v="5"/>
    <s v="Miniescavadeira"/>
    <x v="4"/>
    <n v="50"/>
  </r>
  <r>
    <x v="5"/>
    <x v="7"/>
    <x v="5"/>
    <x v="5"/>
    <x v="5"/>
    <x v="1114"/>
    <x v="1713"/>
    <n v="1"/>
    <x v="0"/>
    <x v="3"/>
    <s v="Louis Vuitton"/>
    <x v="3"/>
    <n v="20000"/>
  </r>
  <r>
    <x v="5"/>
    <x v="7"/>
    <x v="6"/>
    <x v="6"/>
    <x v="7"/>
    <x v="1135"/>
    <x v="1714"/>
    <n v="1"/>
    <x v="1"/>
    <x v="0"/>
    <s v="Travesseiro Toque de Pluma"/>
    <x v="0"/>
    <n v="1000"/>
  </r>
  <r>
    <x v="5"/>
    <x v="8"/>
    <x v="0"/>
    <x v="0"/>
    <x v="2"/>
    <x v="1106"/>
    <x v="1715"/>
    <n v="10"/>
    <x v="0"/>
    <x v="1"/>
    <s v="HB20 Sense"/>
    <x v="1"/>
    <n v="200"/>
  </r>
  <r>
    <x v="5"/>
    <x v="4"/>
    <x v="3"/>
    <x v="3"/>
    <x v="2"/>
    <x v="1136"/>
    <x v="1716"/>
    <n v="3"/>
    <x v="0"/>
    <x v="4"/>
    <s v="COROLLA GLI"/>
    <x v="1"/>
    <n v="300"/>
  </r>
  <r>
    <x v="5"/>
    <x v="10"/>
    <x v="3"/>
    <x v="3"/>
    <x v="6"/>
    <x v="1137"/>
    <x v="1717"/>
    <n v="8"/>
    <x v="0"/>
    <x v="6"/>
    <s v="Highline 250 TSI (Taos)"/>
    <x v="1"/>
    <n v="400"/>
  </r>
  <r>
    <x v="5"/>
    <x v="3"/>
    <x v="4"/>
    <x v="4"/>
    <x v="6"/>
    <x v="1138"/>
    <x v="1718"/>
    <n v="5"/>
    <x v="1"/>
    <x v="4"/>
    <s v="COROLLA GLI"/>
    <x v="1"/>
    <n v="100"/>
  </r>
  <r>
    <x v="5"/>
    <x v="7"/>
    <x v="6"/>
    <x v="6"/>
    <x v="2"/>
    <x v="1041"/>
    <x v="1719"/>
    <n v="3"/>
    <x v="1"/>
    <x v="3"/>
    <s v="Clos Des Lambrys"/>
    <x v="3"/>
    <n v="49000"/>
  </r>
  <r>
    <x v="5"/>
    <x v="10"/>
    <x v="2"/>
    <x v="2"/>
    <x v="1"/>
    <x v="1139"/>
    <x v="1720"/>
    <n v="1"/>
    <x v="0"/>
    <x v="2"/>
    <s v="QLED 4k 75&quot;"/>
    <x v="2"/>
    <n v="1000"/>
  </r>
  <r>
    <x v="5"/>
    <x v="0"/>
    <x v="0"/>
    <x v="0"/>
    <x v="1"/>
    <x v="1070"/>
    <x v="1721"/>
    <n v="8"/>
    <x v="1"/>
    <x v="4"/>
    <s v="COROLLA CROSS XR"/>
    <x v="1"/>
    <n v="300"/>
  </r>
  <r>
    <x v="5"/>
    <x v="2"/>
    <x v="5"/>
    <x v="5"/>
    <x v="5"/>
    <x v="1076"/>
    <x v="1722"/>
    <n v="0"/>
    <x v="0"/>
    <x v="1"/>
    <s v="Creta Confort"/>
    <x v="1"/>
    <n v="100"/>
  </r>
  <r>
    <x v="5"/>
    <x v="4"/>
    <x v="6"/>
    <x v="6"/>
    <x v="6"/>
    <x v="1109"/>
    <x v="1723"/>
    <n v="8"/>
    <x v="0"/>
    <x v="5"/>
    <s v="Ar Condicionado 18000"/>
    <x v="2"/>
    <n v="1500"/>
  </r>
  <r>
    <x v="5"/>
    <x v="7"/>
    <x v="1"/>
    <x v="1"/>
    <x v="5"/>
    <x v="1140"/>
    <x v="1724"/>
    <n v="6"/>
    <x v="1"/>
    <x v="4"/>
    <s v="COROLLA GLI"/>
    <x v="1"/>
    <n v="400"/>
  </r>
  <r>
    <x v="5"/>
    <x v="7"/>
    <x v="7"/>
    <x v="7"/>
    <x v="3"/>
    <x v="1135"/>
    <x v="1725"/>
    <n v="9"/>
    <x v="1"/>
    <x v="4"/>
    <s v="COROLLA GLI"/>
    <x v="1"/>
    <n v="400"/>
  </r>
  <r>
    <x v="5"/>
    <x v="5"/>
    <x v="2"/>
    <x v="2"/>
    <x v="7"/>
    <x v="1130"/>
    <x v="1726"/>
    <n v="3"/>
    <x v="1"/>
    <x v="2"/>
    <s v="QLED 4k 75&quot;"/>
    <x v="2"/>
    <n v="500"/>
  </r>
  <r>
    <x v="5"/>
    <x v="5"/>
    <x v="7"/>
    <x v="7"/>
    <x v="2"/>
    <x v="1141"/>
    <x v="1727"/>
    <n v="3"/>
    <x v="1"/>
    <x v="0"/>
    <s v="Travesseiro Toque de Pluma"/>
    <x v="0"/>
    <n v="2000"/>
  </r>
  <r>
    <x v="5"/>
    <x v="11"/>
    <x v="6"/>
    <x v="6"/>
    <x v="0"/>
    <x v="1142"/>
    <x v="1728"/>
    <n v="5"/>
    <x v="1"/>
    <x v="2"/>
    <s v="Crystal UHD 4k 65&quot;"/>
    <x v="2"/>
    <n v="500"/>
  </r>
  <r>
    <x v="5"/>
    <x v="4"/>
    <x v="2"/>
    <x v="2"/>
    <x v="6"/>
    <x v="1143"/>
    <x v="1729"/>
    <n v="7"/>
    <x v="0"/>
    <x v="1"/>
    <s v="HB20 Vision"/>
    <x v="1"/>
    <n v="300"/>
  </r>
  <r>
    <x v="5"/>
    <x v="2"/>
    <x v="5"/>
    <x v="5"/>
    <x v="2"/>
    <x v="1144"/>
    <x v="1730"/>
    <n v="6"/>
    <x v="0"/>
    <x v="7"/>
    <s v="Petróleo Bruto"/>
    <x v="5"/>
    <n v="84000"/>
  </r>
  <r>
    <x v="5"/>
    <x v="7"/>
    <x v="6"/>
    <x v="6"/>
    <x v="3"/>
    <x v="1145"/>
    <x v="1731"/>
    <n v="2"/>
    <x v="1"/>
    <x v="2"/>
    <s v="QLED 4k 75&quot;"/>
    <x v="2"/>
    <n v="1500"/>
  </r>
  <r>
    <x v="5"/>
    <x v="2"/>
    <x v="2"/>
    <x v="2"/>
    <x v="8"/>
    <x v="1146"/>
    <x v="1732"/>
    <n v="4"/>
    <x v="0"/>
    <x v="3"/>
    <s v="Guerlain"/>
    <x v="3"/>
    <n v="17000"/>
  </r>
  <r>
    <x v="5"/>
    <x v="2"/>
    <x v="5"/>
    <x v="5"/>
    <x v="5"/>
    <x v="1146"/>
    <x v="1733"/>
    <n v="2"/>
    <x v="0"/>
    <x v="1"/>
    <s v="HB20 Vision"/>
    <x v="1"/>
    <n v="100"/>
  </r>
  <r>
    <x v="5"/>
    <x v="1"/>
    <x v="5"/>
    <x v="5"/>
    <x v="0"/>
    <x v="1147"/>
    <x v="1734"/>
    <n v="4"/>
    <x v="0"/>
    <x v="1"/>
    <s v="HB20 Vision"/>
    <x v="1"/>
    <n v="400"/>
  </r>
  <r>
    <x v="5"/>
    <x v="11"/>
    <x v="0"/>
    <x v="0"/>
    <x v="2"/>
    <x v="1148"/>
    <x v="1735"/>
    <n v="8"/>
    <x v="1"/>
    <x v="4"/>
    <s v="HILUX CABINE DUPLA STD POWER PACK"/>
    <x v="1"/>
    <n v="300"/>
  </r>
  <r>
    <x v="5"/>
    <x v="1"/>
    <x v="4"/>
    <x v="4"/>
    <x v="1"/>
    <x v="1056"/>
    <x v="1736"/>
    <n v="1"/>
    <x v="0"/>
    <x v="2"/>
    <s v="Neo QLED 8k 75&quot;"/>
    <x v="2"/>
    <n v="2500"/>
  </r>
  <r>
    <x v="5"/>
    <x v="3"/>
    <x v="8"/>
    <x v="8"/>
    <x v="7"/>
    <x v="1149"/>
    <x v="1737"/>
    <n v="4"/>
    <x v="1"/>
    <x v="7"/>
    <s v="Gasolina"/>
    <x v="5"/>
    <n v="77000"/>
  </r>
  <r>
    <x v="5"/>
    <x v="8"/>
    <x v="6"/>
    <x v="6"/>
    <x v="7"/>
    <x v="1150"/>
    <x v="1738"/>
    <n v="3"/>
    <x v="1"/>
    <x v="1"/>
    <s v="HB20 Vision"/>
    <x v="1"/>
    <n v="400"/>
  </r>
  <r>
    <x v="5"/>
    <x v="7"/>
    <x v="4"/>
    <x v="4"/>
    <x v="7"/>
    <x v="1151"/>
    <x v="1739"/>
    <n v="8"/>
    <x v="1"/>
    <x v="4"/>
    <s v="HILUX CABINE DUPLA STD POWER PACK"/>
    <x v="1"/>
    <n v="400"/>
  </r>
  <r>
    <x v="5"/>
    <x v="9"/>
    <x v="7"/>
    <x v="7"/>
    <x v="4"/>
    <x v="1152"/>
    <x v="1740"/>
    <n v="5"/>
    <x v="1"/>
    <x v="0"/>
    <s v="Colchão Baby Light D18"/>
    <x v="0"/>
    <n v="3000"/>
  </r>
  <r>
    <x v="5"/>
    <x v="3"/>
    <x v="7"/>
    <x v="7"/>
    <x v="7"/>
    <x v="1153"/>
    <x v="1741"/>
    <n v="7"/>
    <x v="0"/>
    <x v="7"/>
    <s v="Gasolina"/>
    <x v="5"/>
    <n v="99000"/>
  </r>
  <r>
    <x v="5"/>
    <x v="4"/>
    <x v="3"/>
    <x v="3"/>
    <x v="4"/>
    <x v="1154"/>
    <x v="1742"/>
    <n v="3"/>
    <x v="0"/>
    <x v="5"/>
    <s v="Ar Condicionado 18000"/>
    <x v="2"/>
    <n v="1500"/>
  </r>
  <r>
    <x v="5"/>
    <x v="9"/>
    <x v="6"/>
    <x v="6"/>
    <x v="0"/>
    <x v="1155"/>
    <x v="1743"/>
    <n v="1"/>
    <x v="1"/>
    <x v="2"/>
    <s v="QLED 4k 75&quot;"/>
    <x v="2"/>
    <n v="2500"/>
  </r>
  <r>
    <x v="5"/>
    <x v="7"/>
    <x v="6"/>
    <x v="6"/>
    <x v="8"/>
    <x v="1156"/>
    <x v="1744"/>
    <n v="6"/>
    <x v="1"/>
    <x v="3"/>
    <s v="Clos Des Lambrys"/>
    <x v="3"/>
    <n v="28000"/>
  </r>
  <r>
    <x v="5"/>
    <x v="5"/>
    <x v="6"/>
    <x v="6"/>
    <x v="4"/>
    <x v="1122"/>
    <x v="1745"/>
    <n v="8"/>
    <x v="0"/>
    <x v="1"/>
    <s v="HB20 Sense"/>
    <x v="1"/>
    <n v="400"/>
  </r>
  <r>
    <x v="5"/>
    <x v="4"/>
    <x v="1"/>
    <x v="1"/>
    <x v="3"/>
    <x v="1143"/>
    <x v="1746"/>
    <n v="5"/>
    <x v="1"/>
    <x v="6"/>
    <s v="Highline 250 TSI (Taos)"/>
    <x v="1"/>
    <n v="500"/>
  </r>
  <r>
    <x v="5"/>
    <x v="8"/>
    <x v="1"/>
    <x v="1"/>
    <x v="8"/>
    <x v="1157"/>
    <x v="1747"/>
    <n v="1"/>
    <x v="1"/>
    <x v="3"/>
    <s v="Guerlain"/>
    <x v="3"/>
    <n v="44000"/>
  </r>
  <r>
    <x v="5"/>
    <x v="11"/>
    <x v="3"/>
    <x v="3"/>
    <x v="2"/>
    <x v="1096"/>
    <x v="1748"/>
    <n v="9"/>
    <x v="1"/>
    <x v="3"/>
    <s v="Louis Vuitton"/>
    <x v="3"/>
    <n v="32000"/>
  </r>
  <r>
    <x v="5"/>
    <x v="5"/>
    <x v="5"/>
    <x v="5"/>
    <x v="3"/>
    <x v="1158"/>
    <x v="1749"/>
    <n v="7"/>
    <x v="1"/>
    <x v="5"/>
    <s v="Ar Condicionado 18000"/>
    <x v="2"/>
    <n v="500"/>
  </r>
  <r>
    <x v="5"/>
    <x v="5"/>
    <x v="1"/>
    <x v="1"/>
    <x v="8"/>
    <x v="1159"/>
    <x v="1750"/>
    <n v="1"/>
    <x v="0"/>
    <x v="2"/>
    <s v="Neo QLED 8k 75&quot;"/>
    <x v="2"/>
    <n v="2000"/>
  </r>
  <r>
    <x v="5"/>
    <x v="10"/>
    <x v="3"/>
    <x v="3"/>
    <x v="6"/>
    <x v="1160"/>
    <x v="1751"/>
    <n v="8"/>
    <x v="1"/>
    <x v="6"/>
    <s v="Cross CD (Saveiro)"/>
    <x v="1"/>
    <n v="300"/>
  </r>
  <r>
    <x v="5"/>
    <x v="8"/>
    <x v="2"/>
    <x v="2"/>
    <x v="7"/>
    <x v="1161"/>
    <x v="1752"/>
    <n v="2"/>
    <x v="0"/>
    <x v="7"/>
    <s v="Gasolina"/>
    <x v="5"/>
    <n v="93000"/>
  </r>
  <r>
    <x v="5"/>
    <x v="7"/>
    <x v="4"/>
    <x v="4"/>
    <x v="6"/>
    <x v="1145"/>
    <x v="1753"/>
    <n v="9"/>
    <x v="1"/>
    <x v="5"/>
    <s v="Serração Portatil"/>
    <x v="4"/>
    <n v="20"/>
  </r>
  <r>
    <x v="5"/>
    <x v="11"/>
    <x v="3"/>
    <x v="3"/>
    <x v="2"/>
    <x v="1142"/>
    <x v="1754"/>
    <n v="3"/>
    <x v="0"/>
    <x v="8"/>
    <s v="Shampoo "/>
    <x v="6"/>
    <n v="1070000"/>
  </r>
  <r>
    <x v="5"/>
    <x v="1"/>
    <x v="3"/>
    <x v="3"/>
    <x v="7"/>
    <x v="1162"/>
    <x v="1755"/>
    <n v="10"/>
    <x v="0"/>
    <x v="7"/>
    <s v="Diesel"/>
    <x v="5"/>
    <n v="50000"/>
  </r>
  <r>
    <x v="5"/>
    <x v="6"/>
    <x v="4"/>
    <x v="4"/>
    <x v="7"/>
    <x v="1163"/>
    <x v="1756"/>
    <n v="4"/>
    <x v="1"/>
    <x v="6"/>
    <s v="Cross CD (Saveiro)"/>
    <x v="1"/>
    <n v="200"/>
  </r>
  <r>
    <x v="5"/>
    <x v="5"/>
    <x v="6"/>
    <x v="6"/>
    <x v="3"/>
    <x v="1120"/>
    <x v="1757"/>
    <n v="3"/>
    <x v="0"/>
    <x v="7"/>
    <s v="Diesel"/>
    <x v="5"/>
    <n v="92000"/>
  </r>
  <r>
    <x v="5"/>
    <x v="10"/>
    <x v="5"/>
    <x v="5"/>
    <x v="8"/>
    <x v="1079"/>
    <x v="1758"/>
    <n v="6"/>
    <x v="0"/>
    <x v="7"/>
    <s v="Diesel"/>
    <x v="5"/>
    <n v="57000"/>
  </r>
  <r>
    <x v="5"/>
    <x v="3"/>
    <x v="1"/>
    <x v="1"/>
    <x v="3"/>
    <x v="1164"/>
    <x v="1759"/>
    <n v="7"/>
    <x v="0"/>
    <x v="5"/>
    <s v="Serração Portatil"/>
    <x v="4"/>
    <n v="20"/>
  </r>
  <r>
    <x v="5"/>
    <x v="1"/>
    <x v="6"/>
    <x v="6"/>
    <x v="2"/>
    <x v="1165"/>
    <x v="1760"/>
    <n v="4"/>
    <x v="0"/>
    <x v="4"/>
    <s v="COROLLA GLI"/>
    <x v="1"/>
    <n v="200"/>
  </r>
  <r>
    <x v="5"/>
    <x v="11"/>
    <x v="0"/>
    <x v="0"/>
    <x v="1"/>
    <x v="1166"/>
    <x v="1761"/>
    <n v="6"/>
    <x v="1"/>
    <x v="4"/>
    <s v="COROLLA GLI"/>
    <x v="1"/>
    <n v="500"/>
  </r>
  <r>
    <x v="5"/>
    <x v="5"/>
    <x v="5"/>
    <x v="5"/>
    <x v="2"/>
    <x v="1121"/>
    <x v="1762"/>
    <n v="8"/>
    <x v="1"/>
    <x v="3"/>
    <s v="Guerlain"/>
    <x v="3"/>
    <n v="28000"/>
  </r>
  <r>
    <x v="5"/>
    <x v="3"/>
    <x v="7"/>
    <x v="7"/>
    <x v="0"/>
    <x v="1167"/>
    <x v="1763"/>
    <n v="5"/>
    <x v="1"/>
    <x v="4"/>
    <s v="HILUX CABINE DUPLA STD POWER PACK"/>
    <x v="1"/>
    <n v="200"/>
  </r>
  <r>
    <x v="5"/>
    <x v="7"/>
    <x v="6"/>
    <x v="6"/>
    <x v="6"/>
    <x v="1140"/>
    <x v="1764"/>
    <n v="9"/>
    <x v="1"/>
    <x v="1"/>
    <s v="HB20 Vision"/>
    <x v="1"/>
    <n v="300"/>
  </r>
  <r>
    <x v="5"/>
    <x v="8"/>
    <x v="7"/>
    <x v="7"/>
    <x v="6"/>
    <x v="1168"/>
    <x v="1765"/>
    <n v="6"/>
    <x v="1"/>
    <x v="0"/>
    <s v="Travesseiro Toque de Pluma"/>
    <x v="0"/>
    <n v="2000"/>
  </r>
  <r>
    <x v="5"/>
    <x v="10"/>
    <x v="1"/>
    <x v="1"/>
    <x v="1"/>
    <x v="1169"/>
    <x v="1766"/>
    <n v="0"/>
    <x v="1"/>
    <x v="3"/>
    <s v="Louis Vuitton"/>
    <x v="3"/>
    <n v="33000"/>
  </r>
  <r>
    <x v="5"/>
    <x v="5"/>
    <x v="7"/>
    <x v="7"/>
    <x v="7"/>
    <x v="1170"/>
    <x v="1767"/>
    <n v="7"/>
    <x v="1"/>
    <x v="1"/>
    <s v="HB20 Vision"/>
    <x v="1"/>
    <n v="500"/>
  </r>
  <r>
    <x v="5"/>
    <x v="8"/>
    <x v="5"/>
    <x v="5"/>
    <x v="0"/>
    <x v="1171"/>
    <x v="1768"/>
    <n v="1"/>
    <x v="1"/>
    <x v="8"/>
    <s v="Shampoo "/>
    <x v="6"/>
    <n v="1880000"/>
  </r>
  <r>
    <x v="5"/>
    <x v="0"/>
    <x v="7"/>
    <x v="7"/>
    <x v="7"/>
    <x v="1172"/>
    <x v="1769"/>
    <n v="3"/>
    <x v="1"/>
    <x v="6"/>
    <s v="Highline 250 TSI (Taos)"/>
    <x v="1"/>
    <n v="200"/>
  </r>
  <r>
    <x v="5"/>
    <x v="8"/>
    <x v="1"/>
    <x v="1"/>
    <x v="7"/>
    <x v="1161"/>
    <x v="1770"/>
    <n v="3"/>
    <x v="1"/>
    <x v="4"/>
    <s v="COROLLA CROSS XR"/>
    <x v="1"/>
    <n v="500"/>
  </r>
  <r>
    <x v="5"/>
    <x v="7"/>
    <x v="1"/>
    <x v="1"/>
    <x v="8"/>
    <x v="1135"/>
    <x v="1771"/>
    <n v="6"/>
    <x v="1"/>
    <x v="7"/>
    <s v="Gasolina"/>
    <x v="5"/>
    <n v="66000"/>
  </r>
  <r>
    <x v="5"/>
    <x v="4"/>
    <x v="0"/>
    <x v="0"/>
    <x v="2"/>
    <x v="1154"/>
    <x v="1772"/>
    <n v="2"/>
    <x v="1"/>
    <x v="2"/>
    <s v="QLED 4k 75&quot;"/>
    <x v="2"/>
    <n v="2500"/>
  </r>
  <r>
    <x v="5"/>
    <x v="10"/>
    <x v="5"/>
    <x v="5"/>
    <x v="3"/>
    <x v="1173"/>
    <x v="1773"/>
    <n v="7"/>
    <x v="1"/>
    <x v="3"/>
    <s v="Guerlain"/>
    <x v="3"/>
    <n v="37000"/>
  </r>
  <r>
    <x v="5"/>
    <x v="7"/>
    <x v="5"/>
    <x v="5"/>
    <x v="3"/>
    <x v="1041"/>
    <x v="1774"/>
    <n v="1"/>
    <x v="1"/>
    <x v="7"/>
    <s v="Petróleo Bruto"/>
    <x v="5"/>
    <n v="74000"/>
  </r>
  <r>
    <x v="5"/>
    <x v="9"/>
    <x v="1"/>
    <x v="1"/>
    <x v="0"/>
    <x v="1174"/>
    <x v="1775"/>
    <n v="5"/>
    <x v="1"/>
    <x v="8"/>
    <s v="Shampoo "/>
    <x v="6"/>
    <n v="1970000"/>
  </r>
  <r>
    <x v="5"/>
    <x v="5"/>
    <x v="0"/>
    <x v="0"/>
    <x v="5"/>
    <x v="1158"/>
    <x v="1776"/>
    <n v="2"/>
    <x v="1"/>
    <x v="5"/>
    <s v="Miniescavadeira"/>
    <x v="4"/>
    <n v="20"/>
  </r>
  <r>
    <x v="5"/>
    <x v="6"/>
    <x v="5"/>
    <x v="5"/>
    <x v="5"/>
    <x v="1175"/>
    <x v="1777"/>
    <n v="3"/>
    <x v="1"/>
    <x v="0"/>
    <s v="Travesseiro Toque de Pluma"/>
    <x v="0"/>
    <n v="5000"/>
  </r>
  <r>
    <x v="5"/>
    <x v="2"/>
    <x v="1"/>
    <x v="1"/>
    <x v="4"/>
    <x v="1176"/>
    <x v="1778"/>
    <n v="8"/>
    <x v="0"/>
    <x v="4"/>
    <s v="COROLLA CROSS XR"/>
    <x v="1"/>
    <n v="400"/>
  </r>
  <r>
    <x v="5"/>
    <x v="10"/>
    <x v="1"/>
    <x v="1"/>
    <x v="8"/>
    <x v="1177"/>
    <x v="1779"/>
    <n v="9"/>
    <x v="0"/>
    <x v="8"/>
    <s v="Shampoo "/>
    <x v="6"/>
    <n v="1620000"/>
  </r>
  <r>
    <x v="5"/>
    <x v="0"/>
    <x v="6"/>
    <x v="6"/>
    <x v="2"/>
    <x v="1178"/>
    <x v="1780"/>
    <n v="8"/>
    <x v="0"/>
    <x v="1"/>
    <s v="Creta Confort"/>
    <x v="1"/>
    <n v="100"/>
  </r>
  <r>
    <x v="5"/>
    <x v="2"/>
    <x v="5"/>
    <x v="5"/>
    <x v="8"/>
    <x v="1179"/>
    <x v="1781"/>
    <n v="2"/>
    <x v="1"/>
    <x v="1"/>
    <s v="HB20 Sense"/>
    <x v="1"/>
    <n v="300"/>
  </r>
  <r>
    <x v="5"/>
    <x v="1"/>
    <x v="6"/>
    <x v="6"/>
    <x v="0"/>
    <x v="1180"/>
    <x v="1782"/>
    <n v="8"/>
    <x v="1"/>
    <x v="3"/>
    <s v="Guerlain"/>
    <x v="3"/>
    <n v="15000"/>
  </r>
  <r>
    <x v="5"/>
    <x v="5"/>
    <x v="1"/>
    <x v="1"/>
    <x v="0"/>
    <x v="1181"/>
    <x v="1783"/>
    <n v="5"/>
    <x v="1"/>
    <x v="6"/>
    <s v="Cross CD (Saveiro)"/>
    <x v="1"/>
    <n v="100"/>
  </r>
  <r>
    <x v="5"/>
    <x v="10"/>
    <x v="3"/>
    <x v="3"/>
    <x v="8"/>
    <x v="1182"/>
    <x v="1784"/>
    <n v="8"/>
    <x v="1"/>
    <x v="7"/>
    <s v="Petróleo Bruto"/>
    <x v="5"/>
    <n v="61000"/>
  </r>
  <r>
    <x v="5"/>
    <x v="6"/>
    <x v="6"/>
    <x v="6"/>
    <x v="1"/>
    <x v="1183"/>
    <x v="1785"/>
    <n v="9"/>
    <x v="1"/>
    <x v="1"/>
    <s v="HB20 Sense"/>
    <x v="1"/>
    <n v="400"/>
  </r>
  <r>
    <x v="5"/>
    <x v="1"/>
    <x v="1"/>
    <x v="1"/>
    <x v="5"/>
    <x v="1184"/>
    <x v="1786"/>
    <n v="2"/>
    <x v="0"/>
    <x v="1"/>
    <s v="Creta Confort"/>
    <x v="1"/>
    <n v="100"/>
  </r>
  <r>
    <x v="5"/>
    <x v="4"/>
    <x v="6"/>
    <x v="6"/>
    <x v="1"/>
    <x v="1185"/>
    <x v="1787"/>
    <n v="4"/>
    <x v="0"/>
    <x v="3"/>
    <s v="Guerlain"/>
    <x v="3"/>
    <n v="22000"/>
  </r>
  <r>
    <x v="5"/>
    <x v="7"/>
    <x v="1"/>
    <x v="1"/>
    <x v="1"/>
    <x v="1071"/>
    <x v="1788"/>
    <n v="10"/>
    <x v="0"/>
    <x v="3"/>
    <s v="Guerlain"/>
    <x v="3"/>
    <n v="29000"/>
  </r>
  <r>
    <x v="5"/>
    <x v="0"/>
    <x v="1"/>
    <x v="1"/>
    <x v="0"/>
    <x v="1186"/>
    <x v="1789"/>
    <n v="8"/>
    <x v="0"/>
    <x v="4"/>
    <s v="HILUX CABINE DUPLA STD POWER PACK"/>
    <x v="1"/>
    <n v="400"/>
  </r>
  <r>
    <x v="5"/>
    <x v="1"/>
    <x v="7"/>
    <x v="7"/>
    <x v="7"/>
    <x v="1069"/>
    <x v="1790"/>
    <n v="2"/>
    <x v="0"/>
    <x v="7"/>
    <s v="Petróleo Bruto"/>
    <x v="5"/>
    <n v="74000"/>
  </r>
  <r>
    <x v="5"/>
    <x v="4"/>
    <x v="5"/>
    <x v="5"/>
    <x v="0"/>
    <x v="1187"/>
    <x v="1791"/>
    <n v="1"/>
    <x v="0"/>
    <x v="5"/>
    <s v="Miniescavadeira"/>
    <x v="4"/>
    <n v="20"/>
  </r>
  <r>
    <x v="5"/>
    <x v="10"/>
    <x v="5"/>
    <x v="5"/>
    <x v="6"/>
    <x v="1182"/>
    <x v="1792"/>
    <n v="8"/>
    <x v="0"/>
    <x v="1"/>
    <s v="Creta Confort"/>
    <x v="1"/>
    <n v="100"/>
  </r>
  <r>
    <x v="5"/>
    <x v="2"/>
    <x v="1"/>
    <x v="1"/>
    <x v="0"/>
    <x v="1188"/>
    <x v="1793"/>
    <n v="5"/>
    <x v="0"/>
    <x v="2"/>
    <s v="QLED 4k 75&quot;"/>
    <x v="2"/>
    <n v="2000"/>
  </r>
  <r>
    <x v="5"/>
    <x v="6"/>
    <x v="7"/>
    <x v="7"/>
    <x v="1"/>
    <x v="1189"/>
    <x v="1794"/>
    <n v="1"/>
    <x v="0"/>
    <x v="0"/>
    <s v="Escrivaninha Trevalla"/>
    <x v="0"/>
    <n v="3000"/>
  </r>
  <r>
    <x v="5"/>
    <x v="4"/>
    <x v="6"/>
    <x v="6"/>
    <x v="3"/>
    <x v="1190"/>
    <x v="1795"/>
    <n v="3"/>
    <x v="1"/>
    <x v="3"/>
    <s v="Clos Des Lambrys"/>
    <x v="3"/>
    <n v="30000"/>
  </r>
  <r>
    <x v="5"/>
    <x v="6"/>
    <x v="0"/>
    <x v="0"/>
    <x v="2"/>
    <x v="1191"/>
    <x v="1796"/>
    <n v="2"/>
    <x v="0"/>
    <x v="5"/>
    <s v="Serração Portatil"/>
    <x v="4"/>
    <n v="50"/>
  </r>
  <r>
    <x v="5"/>
    <x v="4"/>
    <x v="7"/>
    <x v="7"/>
    <x v="7"/>
    <x v="1192"/>
    <x v="1797"/>
    <n v="2"/>
    <x v="0"/>
    <x v="3"/>
    <s v="Guerlain"/>
    <x v="3"/>
    <n v="18000"/>
  </r>
  <r>
    <x v="5"/>
    <x v="10"/>
    <x v="4"/>
    <x v="4"/>
    <x v="8"/>
    <x v="1160"/>
    <x v="1798"/>
    <n v="1"/>
    <x v="0"/>
    <x v="3"/>
    <s v="Guerlain"/>
    <x v="3"/>
    <n v="18000"/>
  </r>
  <r>
    <x v="5"/>
    <x v="3"/>
    <x v="5"/>
    <x v="5"/>
    <x v="6"/>
    <x v="1193"/>
    <x v="1799"/>
    <n v="7"/>
    <x v="0"/>
    <x v="6"/>
    <s v="GLI 350 TSI (Jetta)"/>
    <x v="1"/>
    <n v="100"/>
  </r>
  <r>
    <x v="5"/>
    <x v="9"/>
    <x v="4"/>
    <x v="4"/>
    <x v="0"/>
    <x v="1194"/>
    <x v="1800"/>
    <n v="10"/>
    <x v="0"/>
    <x v="0"/>
    <s v="Escrivaninha Trevalla"/>
    <x v="0"/>
    <n v="5000"/>
  </r>
  <r>
    <x v="5"/>
    <x v="10"/>
    <x v="8"/>
    <x v="8"/>
    <x v="3"/>
    <x v="1195"/>
    <x v="1801"/>
    <n v="4"/>
    <x v="1"/>
    <x v="4"/>
    <s v="COROLLA GLI"/>
    <x v="1"/>
    <n v="400"/>
  </r>
  <r>
    <x v="5"/>
    <x v="7"/>
    <x v="1"/>
    <x v="1"/>
    <x v="8"/>
    <x v="1113"/>
    <x v="1802"/>
    <n v="10"/>
    <x v="0"/>
    <x v="5"/>
    <s v="Ar Condicionado 18000"/>
    <x v="2"/>
    <n v="1500"/>
  </r>
  <r>
    <x v="5"/>
    <x v="7"/>
    <x v="0"/>
    <x v="0"/>
    <x v="8"/>
    <x v="1196"/>
    <x v="1803"/>
    <n v="5"/>
    <x v="1"/>
    <x v="1"/>
    <s v="HB20 Vision"/>
    <x v="1"/>
    <n v="100"/>
  </r>
  <r>
    <x v="5"/>
    <x v="10"/>
    <x v="4"/>
    <x v="4"/>
    <x v="6"/>
    <x v="1197"/>
    <x v="1804"/>
    <n v="2"/>
    <x v="0"/>
    <x v="1"/>
    <s v="HB20 Sense"/>
    <x v="1"/>
    <n v="200"/>
  </r>
  <r>
    <x v="5"/>
    <x v="6"/>
    <x v="6"/>
    <x v="6"/>
    <x v="0"/>
    <x v="1198"/>
    <x v="1805"/>
    <n v="2"/>
    <x v="0"/>
    <x v="2"/>
    <s v="Crystal UHD 4k 65&quot;"/>
    <x v="2"/>
    <n v="1500"/>
  </r>
  <r>
    <x v="5"/>
    <x v="0"/>
    <x v="6"/>
    <x v="6"/>
    <x v="3"/>
    <x v="1132"/>
    <x v="1806"/>
    <n v="5"/>
    <x v="0"/>
    <x v="4"/>
    <s v="COROLLA GLI"/>
    <x v="1"/>
    <n v="500"/>
  </r>
  <r>
    <x v="5"/>
    <x v="2"/>
    <x v="2"/>
    <x v="2"/>
    <x v="3"/>
    <x v="1199"/>
    <x v="1807"/>
    <n v="8"/>
    <x v="0"/>
    <x v="4"/>
    <s v="HILUX CABINE DUPLA STD POWER PACK"/>
    <x v="1"/>
    <n v="100"/>
  </r>
  <r>
    <x v="5"/>
    <x v="8"/>
    <x v="1"/>
    <x v="1"/>
    <x v="5"/>
    <x v="1200"/>
    <x v="1808"/>
    <n v="9"/>
    <x v="0"/>
    <x v="4"/>
    <s v="HILUX CABINE DUPLA STD POWER PACK"/>
    <x v="1"/>
    <n v="300"/>
  </r>
  <r>
    <x v="5"/>
    <x v="7"/>
    <x v="4"/>
    <x v="4"/>
    <x v="7"/>
    <x v="1201"/>
    <x v="1809"/>
    <n v="3"/>
    <x v="0"/>
    <x v="8"/>
    <s v="Shampoo "/>
    <x v="6"/>
    <n v="1050000"/>
  </r>
  <r>
    <x v="5"/>
    <x v="6"/>
    <x v="5"/>
    <x v="5"/>
    <x v="3"/>
    <x v="1183"/>
    <x v="1810"/>
    <n v="7"/>
    <x v="1"/>
    <x v="1"/>
    <s v="HB20 Sense"/>
    <x v="1"/>
    <n v="200"/>
  </r>
  <r>
    <x v="5"/>
    <x v="7"/>
    <x v="6"/>
    <x v="6"/>
    <x v="4"/>
    <x v="1038"/>
    <x v="1811"/>
    <n v="8"/>
    <x v="1"/>
    <x v="6"/>
    <s v="Cross CD (Saveiro)"/>
    <x v="1"/>
    <n v="500"/>
  </r>
  <r>
    <x v="5"/>
    <x v="8"/>
    <x v="6"/>
    <x v="6"/>
    <x v="6"/>
    <x v="1202"/>
    <x v="1812"/>
    <n v="6"/>
    <x v="0"/>
    <x v="7"/>
    <s v="Diesel"/>
    <x v="5"/>
    <n v="96000"/>
  </r>
  <r>
    <x v="5"/>
    <x v="7"/>
    <x v="4"/>
    <x v="4"/>
    <x v="1"/>
    <x v="1042"/>
    <x v="1813"/>
    <n v="1"/>
    <x v="0"/>
    <x v="6"/>
    <s v="Highline 250 TSI (Taos)"/>
    <x v="1"/>
    <n v="100"/>
  </r>
  <r>
    <x v="5"/>
    <x v="0"/>
    <x v="7"/>
    <x v="7"/>
    <x v="4"/>
    <x v="1068"/>
    <x v="1814"/>
    <n v="2"/>
    <x v="1"/>
    <x v="5"/>
    <s v="Ar Condicionado 18000"/>
    <x v="2"/>
    <n v="1000"/>
  </r>
  <r>
    <x v="5"/>
    <x v="7"/>
    <x v="7"/>
    <x v="7"/>
    <x v="2"/>
    <x v="1099"/>
    <x v="1815"/>
    <n v="10"/>
    <x v="1"/>
    <x v="6"/>
    <s v="Cross CD (Saveiro)"/>
    <x v="1"/>
    <n v="400"/>
  </r>
  <r>
    <x v="5"/>
    <x v="9"/>
    <x v="7"/>
    <x v="7"/>
    <x v="7"/>
    <x v="1203"/>
    <x v="1816"/>
    <n v="8"/>
    <x v="0"/>
    <x v="4"/>
    <s v="HILUX CABINE DUPLA STD POWER PACK"/>
    <x v="1"/>
    <n v="500"/>
  </r>
  <r>
    <x v="5"/>
    <x v="9"/>
    <x v="2"/>
    <x v="2"/>
    <x v="6"/>
    <x v="1204"/>
    <x v="1817"/>
    <n v="4"/>
    <x v="0"/>
    <x v="2"/>
    <s v="Crystal UHD 4k 65&quot;"/>
    <x v="2"/>
    <n v="1500"/>
  </r>
  <r>
    <x v="5"/>
    <x v="7"/>
    <x v="6"/>
    <x v="6"/>
    <x v="0"/>
    <x v="1042"/>
    <x v="1818"/>
    <n v="4"/>
    <x v="0"/>
    <x v="6"/>
    <s v="GLI 350 TSI (Jetta)"/>
    <x v="1"/>
    <n v="400"/>
  </r>
  <r>
    <x v="5"/>
    <x v="11"/>
    <x v="3"/>
    <x v="3"/>
    <x v="5"/>
    <x v="1205"/>
    <x v="1819"/>
    <n v="1"/>
    <x v="1"/>
    <x v="1"/>
    <s v="HB20 Vision"/>
    <x v="1"/>
    <n v="300"/>
  </r>
  <r>
    <x v="5"/>
    <x v="2"/>
    <x v="7"/>
    <x v="7"/>
    <x v="6"/>
    <x v="1206"/>
    <x v="1820"/>
    <n v="4"/>
    <x v="1"/>
    <x v="2"/>
    <s v="Crystal UHD 4k 65&quot;"/>
    <x v="2"/>
    <n v="1500"/>
  </r>
  <r>
    <x v="5"/>
    <x v="8"/>
    <x v="8"/>
    <x v="8"/>
    <x v="7"/>
    <x v="1207"/>
    <x v="1821"/>
    <n v="5"/>
    <x v="1"/>
    <x v="3"/>
    <s v="Clos Des Lambrys"/>
    <x v="3"/>
    <n v="36000"/>
  </r>
  <r>
    <x v="5"/>
    <x v="3"/>
    <x v="6"/>
    <x v="6"/>
    <x v="7"/>
    <x v="1053"/>
    <x v="1822"/>
    <n v="7"/>
    <x v="1"/>
    <x v="2"/>
    <s v="Neo QLED 8k 75&quot;"/>
    <x v="2"/>
    <n v="2000"/>
  </r>
  <r>
    <x v="5"/>
    <x v="1"/>
    <x v="3"/>
    <x v="3"/>
    <x v="7"/>
    <x v="1208"/>
    <x v="1823"/>
    <n v="7"/>
    <x v="1"/>
    <x v="2"/>
    <s v="Neo QLED 8k 75&quot;"/>
    <x v="2"/>
    <n v="2500"/>
  </r>
  <r>
    <x v="5"/>
    <x v="7"/>
    <x v="1"/>
    <x v="1"/>
    <x v="8"/>
    <x v="1209"/>
    <x v="1824"/>
    <n v="5"/>
    <x v="0"/>
    <x v="2"/>
    <s v="Crystal UHD 4k 65&quot;"/>
    <x v="2"/>
    <n v="2000"/>
  </r>
  <r>
    <x v="5"/>
    <x v="9"/>
    <x v="2"/>
    <x v="2"/>
    <x v="1"/>
    <x v="1210"/>
    <x v="1825"/>
    <n v="10"/>
    <x v="1"/>
    <x v="8"/>
    <s v="Shampoo "/>
    <x v="6"/>
    <n v="320000"/>
  </r>
  <r>
    <x v="5"/>
    <x v="6"/>
    <x v="1"/>
    <x v="1"/>
    <x v="8"/>
    <x v="1051"/>
    <x v="1826"/>
    <n v="3"/>
    <x v="1"/>
    <x v="6"/>
    <s v="Cross CD (Saveiro)"/>
    <x v="1"/>
    <n v="300"/>
  </r>
  <r>
    <x v="5"/>
    <x v="0"/>
    <x v="1"/>
    <x v="1"/>
    <x v="1"/>
    <x v="1186"/>
    <x v="1827"/>
    <n v="5"/>
    <x v="0"/>
    <x v="0"/>
    <s v="Escrivaninha Trevalla"/>
    <x v="0"/>
    <n v="3000"/>
  </r>
  <r>
    <x v="5"/>
    <x v="4"/>
    <x v="7"/>
    <x v="7"/>
    <x v="7"/>
    <x v="1192"/>
    <x v="1828"/>
    <n v="6"/>
    <x v="1"/>
    <x v="4"/>
    <s v="COROLLA GLI"/>
    <x v="1"/>
    <n v="500"/>
  </r>
  <r>
    <x v="5"/>
    <x v="10"/>
    <x v="7"/>
    <x v="7"/>
    <x v="5"/>
    <x v="1177"/>
    <x v="1829"/>
    <n v="4"/>
    <x v="1"/>
    <x v="5"/>
    <s v="Ar Condicionado 18000"/>
    <x v="2"/>
    <n v="1000"/>
  </r>
  <r>
    <x v="5"/>
    <x v="7"/>
    <x v="5"/>
    <x v="5"/>
    <x v="8"/>
    <x v="1151"/>
    <x v="1830"/>
    <n v="8"/>
    <x v="0"/>
    <x v="1"/>
    <s v="HB20 Sense"/>
    <x v="1"/>
    <n v="200"/>
  </r>
  <r>
    <x v="5"/>
    <x v="5"/>
    <x v="7"/>
    <x v="7"/>
    <x v="5"/>
    <x v="1211"/>
    <x v="1831"/>
    <n v="6"/>
    <x v="0"/>
    <x v="2"/>
    <s v="Crystal UHD 4k 65&quot;"/>
    <x v="2"/>
    <n v="2000"/>
  </r>
  <r>
    <x v="5"/>
    <x v="3"/>
    <x v="3"/>
    <x v="3"/>
    <x v="3"/>
    <x v="1066"/>
    <x v="1832"/>
    <n v="6"/>
    <x v="1"/>
    <x v="5"/>
    <s v="Miniescavadeira"/>
    <x v="4"/>
    <n v="10"/>
  </r>
  <r>
    <x v="5"/>
    <x v="6"/>
    <x v="6"/>
    <x v="6"/>
    <x v="7"/>
    <x v="1083"/>
    <x v="1833"/>
    <n v="10"/>
    <x v="1"/>
    <x v="3"/>
    <s v="Guerlain"/>
    <x v="3"/>
    <n v="22000"/>
  </r>
  <r>
    <x v="5"/>
    <x v="4"/>
    <x v="3"/>
    <x v="3"/>
    <x v="7"/>
    <x v="1136"/>
    <x v="1834"/>
    <n v="0"/>
    <x v="0"/>
    <x v="2"/>
    <s v="QLED 4k 75&quot;"/>
    <x v="2"/>
    <n v="2000"/>
  </r>
  <r>
    <x v="5"/>
    <x v="1"/>
    <x v="4"/>
    <x v="4"/>
    <x v="8"/>
    <x v="1147"/>
    <x v="1835"/>
    <n v="10"/>
    <x v="0"/>
    <x v="3"/>
    <s v="Clos Des Lambrys"/>
    <x v="3"/>
    <n v="23000"/>
  </r>
  <r>
    <x v="5"/>
    <x v="9"/>
    <x v="4"/>
    <x v="4"/>
    <x v="8"/>
    <x v="1129"/>
    <x v="1836"/>
    <n v="5"/>
    <x v="0"/>
    <x v="0"/>
    <s v="Travesseiro Toque de Pluma"/>
    <x v="0"/>
    <n v="1000"/>
  </r>
  <r>
    <x v="5"/>
    <x v="3"/>
    <x v="5"/>
    <x v="5"/>
    <x v="6"/>
    <x v="1212"/>
    <x v="1837"/>
    <n v="2"/>
    <x v="1"/>
    <x v="1"/>
    <s v="HB20 Vision"/>
    <x v="1"/>
    <n v="200"/>
  </r>
  <r>
    <x v="5"/>
    <x v="11"/>
    <x v="6"/>
    <x v="6"/>
    <x v="3"/>
    <x v="1213"/>
    <x v="1838"/>
    <n v="5"/>
    <x v="0"/>
    <x v="6"/>
    <s v="Cross CD (Saveiro)"/>
    <x v="1"/>
    <n v="400"/>
  </r>
  <r>
    <x v="5"/>
    <x v="5"/>
    <x v="6"/>
    <x v="6"/>
    <x v="7"/>
    <x v="1214"/>
    <x v="1839"/>
    <n v="4"/>
    <x v="0"/>
    <x v="0"/>
    <s v="Travesseiro Toque de Pluma"/>
    <x v="0"/>
    <n v="3000"/>
  </r>
  <r>
    <x v="5"/>
    <x v="10"/>
    <x v="5"/>
    <x v="5"/>
    <x v="5"/>
    <x v="1215"/>
    <x v="1840"/>
    <n v="6"/>
    <x v="0"/>
    <x v="6"/>
    <s v="GLI 350 TSI (Jetta)"/>
    <x v="1"/>
    <n v="100"/>
  </r>
  <r>
    <x v="5"/>
    <x v="2"/>
    <x v="1"/>
    <x v="1"/>
    <x v="8"/>
    <x v="1216"/>
    <x v="1841"/>
    <n v="6"/>
    <x v="1"/>
    <x v="1"/>
    <s v="HB20 Sense"/>
    <x v="1"/>
    <n v="300"/>
  </r>
  <r>
    <x v="5"/>
    <x v="0"/>
    <x v="7"/>
    <x v="7"/>
    <x v="7"/>
    <x v="1086"/>
    <x v="1842"/>
    <n v="3"/>
    <x v="1"/>
    <x v="3"/>
    <s v="Guerlain"/>
    <x v="3"/>
    <n v="49000"/>
  </r>
  <r>
    <x v="5"/>
    <x v="7"/>
    <x v="2"/>
    <x v="2"/>
    <x v="8"/>
    <x v="1046"/>
    <x v="1843"/>
    <n v="9"/>
    <x v="1"/>
    <x v="7"/>
    <s v="Gasolina"/>
    <x v="5"/>
    <n v="87000"/>
  </r>
  <r>
    <x v="5"/>
    <x v="7"/>
    <x v="7"/>
    <x v="7"/>
    <x v="4"/>
    <x v="1102"/>
    <x v="1844"/>
    <n v="9"/>
    <x v="1"/>
    <x v="7"/>
    <s v="Gasolina"/>
    <x v="5"/>
    <n v="81000"/>
  </r>
  <r>
    <x v="5"/>
    <x v="7"/>
    <x v="6"/>
    <x v="6"/>
    <x v="8"/>
    <x v="1048"/>
    <x v="1845"/>
    <n v="8"/>
    <x v="0"/>
    <x v="5"/>
    <s v="Serração Portatil"/>
    <x v="4"/>
    <n v="20"/>
  </r>
  <r>
    <x v="5"/>
    <x v="7"/>
    <x v="7"/>
    <x v="7"/>
    <x v="6"/>
    <x v="1156"/>
    <x v="1846"/>
    <n v="7"/>
    <x v="0"/>
    <x v="2"/>
    <s v="Neo QLED 8k 75&quot;"/>
    <x v="2"/>
    <n v="2500"/>
  </r>
  <r>
    <x v="5"/>
    <x v="7"/>
    <x v="0"/>
    <x v="0"/>
    <x v="6"/>
    <x v="1095"/>
    <x v="1847"/>
    <n v="4"/>
    <x v="1"/>
    <x v="0"/>
    <s v="Colchão Baby Light D18"/>
    <x v="0"/>
    <n v="2000"/>
  </r>
  <r>
    <x v="5"/>
    <x v="6"/>
    <x v="5"/>
    <x v="5"/>
    <x v="0"/>
    <x v="1175"/>
    <x v="1848"/>
    <n v="3"/>
    <x v="1"/>
    <x v="6"/>
    <s v="Cross CD (Saveiro)"/>
    <x v="1"/>
    <n v="200"/>
  </r>
  <r>
    <x v="5"/>
    <x v="1"/>
    <x v="0"/>
    <x v="0"/>
    <x v="0"/>
    <x v="1180"/>
    <x v="1849"/>
    <n v="10"/>
    <x v="1"/>
    <x v="4"/>
    <s v="HILUX CABINE DUPLA STD POWER PACK"/>
    <x v="1"/>
    <n v="500"/>
  </r>
  <r>
    <x v="5"/>
    <x v="11"/>
    <x v="1"/>
    <x v="1"/>
    <x v="3"/>
    <x v="1217"/>
    <x v="1850"/>
    <n v="1"/>
    <x v="0"/>
    <x v="6"/>
    <s v="Highline 250 TSI (Taos)"/>
    <x v="1"/>
    <n v="100"/>
  </r>
  <r>
    <x v="5"/>
    <x v="5"/>
    <x v="6"/>
    <x v="6"/>
    <x v="6"/>
    <x v="1158"/>
    <x v="1851"/>
    <n v="10"/>
    <x v="1"/>
    <x v="1"/>
    <s v="HB20 Sense"/>
    <x v="1"/>
    <n v="300"/>
  </r>
  <r>
    <x v="5"/>
    <x v="4"/>
    <x v="4"/>
    <x v="4"/>
    <x v="7"/>
    <x v="1192"/>
    <x v="1852"/>
    <n v="0"/>
    <x v="1"/>
    <x v="7"/>
    <s v="Petróleo Bruto"/>
    <x v="5"/>
    <n v="55000"/>
  </r>
  <r>
    <x v="5"/>
    <x v="4"/>
    <x v="3"/>
    <x v="3"/>
    <x v="5"/>
    <x v="1218"/>
    <x v="1853"/>
    <n v="8"/>
    <x v="1"/>
    <x v="0"/>
    <s v="Travesseiro Toque de Pluma"/>
    <x v="0"/>
    <n v="5000"/>
  </r>
  <r>
    <x v="5"/>
    <x v="6"/>
    <x v="2"/>
    <x v="2"/>
    <x v="2"/>
    <x v="1219"/>
    <x v="1854"/>
    <n v="1"/>
    <x v="0"/>
    <x v="6"/>
    <s v="Highline 250 TSI (Taos)"/>
    <x v="1"/>
    <n v="400"/>
  </r>
  <r>
    <x v="5"/>
    <x v="6"/>
    <x v="0"/>
    <x v="0"/>
    <x v="0"/>
    <x v="1054"/>
    <x v="1855"/>
    <n v="10"/>
    <x v="1"/>
    <x v="7"/>
    <s v="Petróleo Bruto"/>
    <x v="5"/>
    <n v="84000"/>
  </r>
  <r>
    <x v="5"/>
    <x v="6"/>
    <x v="2"/>
    <x v="2"/>
    <x v="5"/>
    <x v="1220"/>
    <x v="1856"/>
    <n v="5"/>
    <x v="0"/>
    <x v="4"/>
    <s v="HILUX CABINE DUPLA STD POWER PACK"/>
    <x v="1"/>
    <n v="500"/>
  </r>
  <r>
    <x v="5"/>
    <x v="4"/>
    <x v="6"/>
    <x v="6"/>
    <x v="3"/>
    <x v="1077"/>
    <x v="1857"/>
    <n v="8"/>
    <x v="0"/>
    <x v="5"/>
    <s v="Ar Condicionado 18000"/>
    <x v="2"/>
    <n v="1500"/>
  </r>
  <r>
    <x v="5"/>
    <x v="4"/>
    <x v="0"/>
    <x v="0"/>
    <x v="0"/>
    <x v="1136"/>
    <x v="1858"/>
    <n v="7"/>
    <x v="0"/>
    <x v="6"/>
    <s v="GLI 350 TSI (Jetta)"/>
    <x v="1"/>
    <n v="200"/>
  </r>
  <r>
    <x v="5"/>
    <x v="9"/>
    <x v="4"/>
    <x v="4"/>
    <x v="7"/>
    <x v="1221"/>
    <x v="1859"/>
    <n v="3"/>
    <x v="1"/>
    <x v="0"/>
    <s v="Travesseiro Toque de Pluma"/>
    <x v="0"/>
    <n v="4000"/>
  </r>
  <r>
    <x v="5"/>
    <x v="11"/>
    <x v="2"/>
    <x v="2"/>
    <x v="3"/>
    <x v="1087"/>
    <x v="1860"/>
    <n v="7"/>
    <x v="1"/>
    <x v="7"/>
    <s v="Diesel"/>
    <x v="5"/>
    <n v="78000"/>
  </r>
  <r>
    <x v="5"/>
    <x v="7"/>
    <x v="6"/>
    <x v="6"/>
    <x v="8"/>
    <x v="1140"/>
    <x v="1861"/>
    <n v="6"/>
    <x v="0"/>
    <x v="7"/>
    <s v="Gasolina"/>
    <x v="5"/>
    <n v="74000"/>
  </r>
  <r>
    <x v="5"/>
    <x v="9"/>
    <x v="7"/>
    <x v="7"/>
    <x v="6"/>
    <x v="1222"/>
    <x v="1862"/>
    <n v="2"/>
    <x v="1"/>
    <x v="3"/>
    <s v="Guerlain"/>
    <x v="3"/>
    <n v="50000"/>
  </r>
  <r>
    <x v="5"/>
    <x v="8"/>
    <x v="4"/>
    <x v="4"/>
    <x v="3"/>
    <x v="1168"/>
    <x v="1863"/>
    <n v="2"/>
    <x v="1"/>
    <x v="7"/>
    <s v="Petróleo Bruto"/>
    <x v="5"/>
    <n v="65000"/>
  </r>
  <r>
    <x v="5"/>
    <x v="3"/>
    <x v="0"/>
    <x v="0"/>
    <x v="7"/>
    <x v="1149"/>
    <x v="1864"/>
    <n v="7"/>
    <x v="0"/>
    <x v="4"/>
    <s v="COROLLA CROSS XR"/>
    <x v="1"/>
    <n v="200"/>
  </r>
  <r>
    <x v="5"/>
    <x v="2"/>
    <x v="1"/>
    <x v="1"/>
    <x v="0"/>
    <x v="1223"/>
    <x v="1865"/>
    <n v="0"/>
    <x v="0"/>
    <x v="6"/>
    <s v="Highline 250 TSI (Taos)"/>
    <x v="1"/>
    <n v="200"/>
  </r>
  <r>
    <x v="5"/>
    <x v="2"/>
    <x v="3"/>
    <x v="3"/>
    <x v="6"/>
    <x v="1224"/>
    <x v="1866"/>
    <n v="6"/>
    <x v="1"/>
    <x v="4"/>
    <s v="COROLLA CROSS XR"/>
    <x v="1"/>
    <n v="100"/>
  </r>
  <r>
    <x v="5"/>
    <x v="8"/>
    <x v="4"/>
    <x v="4"/>
    <x v="3"/>
    <x v="1225"/>
    <x v="1867"/>
    <n v="2"/>
    <x v="1"/>
    <x v="3"/>
    <s v="Clos Des Lambrys"/>
    <x v="3"/>
    <n v="25000"/>
  </r>
  <r>
    <x v="5"/>
    <x v="3"/>
    <x v="2"/>
    <x v="2"/>
    <x v="6"/>
    <x v="1212"/>
    <x v="1868"/>
    <n v="8"/>
    <x v="1"/>
    <x v="7"/>
    <s v="Diesel"/>
    <x v="5"/>
    <n v="62000"/>
  </r>
  <r>
    <x v="5"/>
    <x v="8"/>
    <x v="1"/>
    <x v="1"/>
    <x v="5"/>
    <x v="1168"/>
    <x v="1869"/>
    <n v="9"/>
    <x v="1"/>
    <x v="4"/>
    <s v="HILUX CABINE DUPLA STD POWER PACK"/>
    <x v="1"/>
    <n v="300"/>
  </r>
  <r>
    <x v="5"/>
    <x v="0"/>
    <x v="2"/>
    <x v="2"/>
    <x v="8"/>
    <x v="1117"/>
    <x v="1870"/>
    <n v="2"/>
    <x v="1"/>
    <x v="5"/>
    <s v="Miniescavadeira"/>
    <x v="4"/>
    <n v="20"/>
  </r>
  <r>
    <x v="5"/>
    <x v="11"/>
    <x v="3"/>
    <x v="3"/>
    <x v="3"/>
    <x v="1226"/>
    <x v="1871"/>
    <n v="9"/>
    <x v="0"/>
    <x v="8"/>
    <s v="Shampoo "/>
    <x v="6"/>
    <n v="1720000"/>
  </r>
  <r>
    <x v="5"/>
    <x v="5"/>
    <x v="3"/>
    <x v="3"/>
    <x v="5"/>
    <x v="1130"/>
    <x v="1872"/>
    <n v="5"/>
    <x v="1"/>
    <x v="6"/>
    <s v="GLI 350 TSI (Jetta)"/>
    <x v="1"/>
    <n v="100"/>
  </r>
  <r>
    <x v="5"/>
    <x v="8"/>
    <x v="2"/>
    <x v="2"/>
    <x v="6"/>
    <x v="1084"/>
    <x v="1873"/>
    <n v="6"/>
    <x v="0"/>
    <x v="5"/>
    <s v="Serração Portatil"/>
    <x v="4"/>
    <n v="30"/>
  </r>
  <r>
    <x v="5"/>
    <x v="6"/>
    <x v="3"/>
    <x v="3"/>
    <x v="0"/>
    <x v="1227"/>
    <x v="1874"/>
    <n v="9"/>
    <x v="0"/>
    <x v="1"/>
    <s v="HB20 Vision"/>
    <x v="1"/>
    <n v="500"/>
  </r>
  <r>
    <x v="5"/>
    <x v="1"/>
    <x v="2"/>
    <x v="2"/>
    <x v="8"/>
    <x v="1208"/>
    <x v="1875"/>
    <n v="5"/>
    <x v="1"/>
    <x v="2"/>
    <s v="QLED 4k 75&quot;"/>
    <x v="2"/>
    <n v="500"/>
  </r>
  <r>
    <x v="5"/>
    <x v="11"/>
    <x v="7"/>
    <x v="7"/>
    <x v="5"/>
    <x v="1228"/>
    <x v="1876"/>
    <n v="1"/>
    <x v="0"/>
    <x v="2"/>
    <s v="Crystal UHD 4k 65&quot;"/>
    <x v="2"/>
    <n v="500"/>
  </r>
  <r>
    <x v="5"/>
    <x v="6"/>
    <x v="3"/>
    <x v="3"/>
    <x v="9"/>
    <x v="1083"/>
    <x v="1877"/>
    <n v="8"/>
    <x v="1"/>
    <x v="6"/>
    <s v="Highline 250 TSI (Taos)"/>
    <x v="1"/>
    <n v="200"/>
  </r>
  <r>
    <x v="5"/>
    <x v="5"/>
    <x v="4"/>
    <x v="4"/>
    <x v="6"/>
    <x v="1229"/>
    <x v="1878"/>
    <n v="5"/>
    <x v="1"/>
    <x v="3"/>
    <s v="Louis Vuitton"/>
    <x v="3"/>
    <n v="44000"/>
  </r>
  <r>
    <x v="5"/>
    <x v="8"/>
    <x v="6"/>
    <x v="6"/>
    <x v="4"/>
    <x v="1230"/>
    <x v="1879"/>
    <n v="2"/>
    <x v="0"/>
    <x v="6"/>
    <s v="Highline 250 TSI (Taos)"/>
    <x v="1"/>
    <n v="400"/>
  </r>
  <r>
    <x v="5"/>
    <x v="10"/>
    <x v="7"/>
    <x v="7"/>
    <x v="1"/>
    <x v="1231"/>
    <x v="1880"/>
    <n v="7"/>
    <x v="0"/>
    <x v="6"/>
    <s v="GLI 350 TSI (Jetta)"/>
    <x v="1"/>
    <n v="400"/>
  </r>
  <r>
    <x v="5"/>
    <x v="5"/>
    <x v="1"/>
    <x v="1"/>
    <x v="8"/>
    <x v="1211"/>
    <x v="1881"/>
    <n v="9"/>
    <x v="0"/>
    <x v="0"/>
    <s v="Travesseiro Toque de Pluma"/>
    <x v="0"/>
    <n v="4000"/>
  </r>
  <r>
    <x v="5"/>
    <x v="2"/>
    <x v="4"/>
    <x v="4"/>
    <x v="6"/>
    <x v="1110"/>
    <x v="1882"/>
    <n v="4"/>
    <x v="1"/>
    <x v="1"/>
    <s v="HB20 Vision"/>
    <x v="1"/>
    <n v="400"/>
  </r>
  <r>
    <x v="5"/>
    <x v="3"/>
    <x v="0"/>
    <x v="0"/>
    <x v="8"/>
    <x v="1055"/>
    <x v="1883"/>
    <n v="2"/>
    <x v="0"/>
    <x v="3"/>
    <s v="Guerlain"/>
    <x v="3"/>
    <n v="40000"/>
  </r>
  <r>
    <x v="5"/>
    <x v="11"/>
    <x v="6"/>
    <x v="6"/>
    <x v="7"/>
    <x v="1205"/>
    <x v="1884"/>
    <n v="4"/>
    <x v="0"/>
    <x v="4"/>
    <s v="HILUX CABINE DUPLA STD POWER PACK"/>
    <x v="1"/>
    <n v="300"/>
  </r>
  <r>
    <x v="5"/>
    <x v="11"/>
    <x v="5"/>
    <x v="5"/>
    <x v="2"/>
    <x v="1232"/>
    <x v="1885"/>
    <n v="5"/>
    <x v="1"/>
    <x v="3"/>
    <s v="Louis Vuitton"/>
    <x v="3"/>
    <n v="36000"/>
  </r>
  <r>
    <x v="5"/>
    <x v="7"/>
    <x v="8"/>
    <x v="8"/>
    <x v="0"/>
    <x v="1114"/>
    <x v="1886"/>
    <n v="6"/>
    <x v="0"/>
    <x v="3"/>
    <s v="Clos Des Lambrys"/>
    <x v="3"/>
    <n v="26000"/>
  </r>
  <r>
    <x v="5"/>
    <x v="11"/>
    <x v="5"/>
    <x v="5"/>
    <x v="6"/>
    <x v="1205"/>
    <x v="1887"/>
    <n v="6"/>
    <x v="0"/>
    <x v="4"/>
    <s v="HILUX CABINE DUPLA STD POWER PACK"/>
    <x v="1"/>
    <n v="500"/>
  </r>
  <r>
    <x v="5"/>
    <x v="2"/>
    <x v="5"/>
    <x v="5"/>
    <x v="5"/>
    <x v="1216"/>
    <x v="1888"/>
    <n v="1"/>
    <x v="1"/>
    <x v="3"/>
    <s v="Guerlain"/>
    <x v="3"/>
    <n v="16000"/>
  </r>
  <r>
    <x v="5"/>
    <x v="0"/>
    <x v="4"/>
    <x v="4"/>
    <x v="6"/>
    <x v="1233"/>
    <x v="1889"/>
    <n v="1"/>
    <x v="1"/>
    <x v="3"/>
    <s v="Guerlain"/>
    <x v="3"/>
    <n v="29000"/>
  </r>
  <r>
    <x v="5"/>
    <x v="7"/>
    <x v="6"/>
    <x v="6"/>
    <x v="7"/>
    <x v="1234"/>
    <x v="1890"/>
    <n v="3"/>
    <x v="1"/>
    <x v="4"/>
    <s v="HILUX CABINE DUPLA STD POWER PACK"/>
    <x v="1"/>
    <n v="400"/>
  </r>
  <r>
    <x v="5"/>
    <x v="1"/>
    <x v="0"/>
    <x v="0"/>
    <x v="1"/>
    <x v="1235"/>
    <x v="1891"/>
    <n v="5"/>
    <x v="0"/>
    <x v="6"/>
    <s v="GLI 350 TSI (Jetta)"/>
    <x v="1"/>
    <n v="400"/>
  </r>
  <r>
    <x v="5"/>
    <x v="5"/>
    <x v="1"/>
    <x v="1"/>
    <x v="1"/>
    <x v="1211"/>
    <x v="1892"/>
    <n v="1"/>
    <x v="1"/>
    <x v="2"/>
    <s v="Crystal UHD 4k 65&quot;"/>
    <x v="2"/>
    <n v="1500"/>
  </r>
  <r>
    <x v="6"/>
    <x v="1"/>
    <x v="3"/>
    <x v="3"/>
    <x v="8"/>
    <x v="1236"/>
    <x v="1893"/>
    <n v="0"/>
    <x v="1"/>
    <x v="6"/>
    <s v="Cross CD (Saveiro)"/>
    <x v="1"/>
    <n v="300"/>
  </r>
  <r>
    <x v="6"/>
    <x v="2"/>
    <x v="6"/>
    <x v="6"/>
    <x v="7"/>
    <x v="1237"/>
    <x v="1894"/>
    <n v="10"/>
    <x v="1"/>
    <x v="1"/>
    <s v="Creta Confort"/>
    <x v="1"/>
    <n v="400"/>
  </r>
  <r>
    <x v="6"/>
    <x v="7"/>
    <x v="3"/>
    <x v="3"/>
    <x v="7"/>
    <x v="1238"/>
    <x v="1895"/>
    <n v="3"/>
    <x v="0"/>
    <x v="1"/>
    <s v="HB20 Vision"/>
    <x v="1"/>
    <n v="500"/>
  </r>
  <r>
    <x v="6"/>
    <x v="11"/>
    <x v="5"/>
    <x v="5"/>
    <x v="6"/>
    <x v="1239"/>
    <x v="1896"/>
    <n v="4"/>
    <x v="0"/>
    <x v="2"/>
    <s v="Crystal UHD 4k 65&quot;"/>
    <x v="2"/>
    <n v="2500"/>
  </r>
  <r>
    <x v="6"/>
    <x v="10"/>
    <x v="2"/>
    <x v="2"/>
    <x v="7"/>
    <x v="1240"/>
    <x v="1897"/>
    <n v="3"/>
    <x v="1"/>
    <x v="1"/>
    <s v="HB20 Sense"/>
    <x v="1"/>
    <n v="500"/>
  </r>
  <r>
    <x v="6"/>
    <x v="1"/>
    <x v="5"/>
    <x v="5"/>
    <x v="0"/>
    <x v="1236"/>
    <x v="1898"/>
    <n v="1"/>
    <x v="0"/>
    <x v="2"/>
    <s v="QLED 4k 75&quot;"/>
    <x v="2"/>
    <n v="2000"/>
  </r>
  <r>
    <x v="6"/>
    <x v="3"/>
    <x v="7"/>
    <x v="7"/>
    <x v="2"/>
    <x v="1241"/>
    <x v="1899"/>
    <n v="7"/>
    <x v="1"/>
    <x v="2"/>
    <s v="Neo QLED 8k 75&quot;"/>
    <x v="2"/>
    <n v="500"/>
  </r>
  <r>
    <x v="6"/>
    <x v="10"/>
    <x v="6"/>
    <x v="6"/>
    <x v="6"/>
    <x v="1242"/>
    <x v="1900"/>
    <n v="5"/>
    <x v="1"/>
    <x v="7"/>
    <s v="Gasolina"/>
    <x v="5"/>
    <n v="87000"/>
  </r>
  <r>
    <x v="6"/>
    <x v="7"/>
    <x v="6"/>
    <x v="6"/>
    <x v="7"/>
    <x v="1243"/>
    <x v="1901"/>
    <n v="3"/>
    <x v="1"/>
    <x v="1"/>
    <s v="HB20 Sense"/>
    <x v="1"/>
    <n v="500"/>
  </r>
  <r>
    <x v="6"/>
    <x v="11"/>
    <x v="2"/>
    <x v="2"/>
    <x v="1"/>
    <x v="1239"/>
    <x v="1902"/>
    <n v="7"/>
    <x v="1"/>
    <x v="7"/>
    <s v="Petróleo Bruto"/>
    <x v="5"/>
    <n v="67000"/>
  </r>
  <r>
    <x v="6"/>
    <x v="11"/>
    <x v="2"/>
    <x v="2"/>
    <x v="2"/>
    <x v="1244"/>
    <x v="1903"/>
    <n v="7"/>
    <x v="0"/>
    <x v="5"/>
    <s v="Miniescavadeira"/>
    <x v="4"/>
    <n v="20"/>
  </r>
  <r>
    <x v="6"/>
    <x v="9"/>
    <x v="1"/>
    <x v="1"/>
    <x v="7"/>
    <x v="1245"/>
    <x v="1904"/>
    <n v="6"/>
    <x v="1"/>
    <x v="6"/>
    <s v="Cross CD (Saveiro)"/>
    <x v="1"/>
    <n v="300"/>
  </r>
  <r>
    <x v="6"/>
    <x v="4"/>
    <x v="3"/>
    <x v="3"/>
    <x v="0"/>
    <x v="1246"/>
    <x v="1905"/>
    <n v="7"/>
    <x v="1"/>
    <x v="1"/>
    <s v="HB20 Vision"/>
    <x v="1"/>
    <n v="100"/>
  </r>
  <r>
    <x v="6"/>
    <x v="7"/>
    <x v="0"/>
    <x v="0"/>
    <x v="7"/>
    <x v="1247"/>
    <x v="1906"/>
    <n v="1"/>
    <x v="0"/>
    <x v="6"/>
    <s v="GLI 350 TSI (Jetta)"/>
    <x v="1"/>
    <n v="200"/>
  </r>
  <r>
    <x v="6"/>
    <x v="8"/>
    <x v="4"/>
    <x v="4"/>
    <x v="1"/>
    <x v="1248"/>
    <x v="1907"/>
    <n v="4"/>
    <x v="1"/>
    <x v="4"/>
    <s v="COROLLA GLI"/>
    <x v="1"/>
    <n v="400"/>
  </r>
  <r>
    <x v="6"/>
    <x v="7"/>
    <x v="5"/>
    <x v="5"/>
    <x v="0"/>
    <x v="1249"/>
    <x v="1908"/>
    <n v="10"/>
    <x v="1"/>
    <x v="6"/>
    <s v="Highline 250 TSI (Taos)"/>
    <x v="1"/>
    <n v="500"/>
  </r>
  <r>
    <x v="6"/>
    <x v="6"/>
    <x v="0"/>
    <x v="0"/>
    <x v="6"/>
    <x v="1250"/>
    <x v="1909"/>
    <n v="6"/>
    <x v="1"/>
    <x v="2"/>
    <s v="Crystal UHD 4k 65&quot;"/>
    <x v="2"/>
    <n v="2000"/>
  </r>
  <r>
    <x v="6"/>
    <x v="1"/>
    <x v="0"/>
    <x v="0"/>
    <x v="2"/>
    <x v="1251"/>
    <x v="1910"/>
    <n v="9"/>
    <x v="0"/>
    <x v="4"/>
    <s v="HILUX CABINE DUPLA STD POWER PACK"/>
    <x v="1"/>
    <n v="500"/>
  </r>
  <r>
    <x v="6"/>
    <x v="9"/>
    <x v="8"/>
    <x v="8"/>
    <x v="0"/>
    <x v="1252"/>
    <x v="1911"/>
    <n v="1"/>
    <x v="1"/>
    <x v="2"/>
    <s v="Crystal UHD 4k 65&quot;"/>
    <x v="2"/>
    <n v="500"/>
  </r>
  <r>
    <x v="6"/>
    <x v="10"/>
    <x v="4"/>
    <x v="4"/>
    <x v="5"/>
    <x v="1253"/>
    <x v="1912"/>
    <n v="7"/>
    <x v="0"/>
    <x v="0"/>
    <s v="Escrivaninha Trevalla"/>
    <x v="0"/>
    <n v="4000"/>
  </r>
  <r>
    <x v="6"/>
    <x v="4"/>
    <x v="1"/>
    <x v="1"/>
    <x v="8"/>
    <x v="1254"/>
    <x v="1913"/>
    <n v="1"/>
    <x v="0"/>
    <x v="7"/>
    <s v="Gasolina"/>
    <x v="5"/>
    <n v="71000"/>
  </r>
  <r>
    <x v="6"/>
    <x v="10"/>
    <x v="7"/>
    <x v="7"/>
    <x v="2"/>
    <x v="1255"/>
    <x v="1914"/>
    <n v="3"/>
    <x v="0"/>
    <x v="5"/>
    <s v="Ar Condicionado 18000"/>
    <x v="2"/>
    <n v="2000"/>
  </r>
  <r>
    <x v="6"/>
    <x v="3"/>
    <x v="2"/>
    <x v="2"/>
    <x v="2"/>
    <x v="1256"/>
    <x v="1915"/>
    <n v="9"/>
    <x v="1"/>
    <x v="7"/>
    <s v="Petróleo Bruto"/>
    <x v="5"/>
    <n v="87000"/>
  </r>
  <r>
    <x v="6"/>
    <x v="0"/>
    <x v="2"/>
    <x v="2"/>
    <x v="1"/>
    <x v="1257"/>
    <x v="1916"/>
    <n v="4"/>
    <x v="1"/>
    <x v="5"/>
    <s v="Ar Condicionado 18000"/>
    <x v="2"/>
    <n v="2000"/>
  </r>
  <r>
    <x v="6"/>
    <x v="3"/>
    <x v="5"/>
    <x v="5"/>
    <x v="3"/>
    <x v="1258"/>
    <x v="1917"/>
    <n v="5"/>
    <x v="0"/>
    <x v="2"/>
    <s v="Neo QLED 8k 75&quot;"/>
    <x v="2"/>
    <n v="2000"/>
  </r>
  <r>
    <x v="6"/>
    <x v="0"/>
    <x v="5"/>
    <x v="5"/>
    <x v="8"/>
    <x v="1259"/>
    <x v="1918"/>
    <n v="3"/>
    <x v="1"/>
    <x v="4"/>
    <s v="HILUX CABINE DUPLA STD POWER PACK"/>
    <x v="1"/>
    <n v="400"/>
  </r>
  <r>
    <x v="6"/>
    <x v="10"/>
    <x v="3"/>
    <x v="3"/>
    <x v="5"/>
    <x v="1260"/>
    <x v="1919"/>
    <n v="8"/>
    <x v="0"/>
    <x v="3"/>
    <s v="Clos Des Lambrys"/>
    <x v="3"/>
    <n v="30000"/>
  </r>
  <r>
    <x v="6"/>
    <x v="6"/>
    <x v="6"/>
    <x v="6"/>
    <x v="7"/>
    <x v="1261"/>
    <x v="1920"/>
    <n v="2"/>
    <x v="0"/>
    <x v="1"/>
    <s v="HB20 Sense"/>
    <x v="1"/>
    <n v="200"/>
  </r>
  <r>
    <x v="6"/>
    <x v="2"/>
    <x v="7"/>
    <x v="7"/>
    <x v="6"/>
    <x v="1262"/>
    <x v="1921"/>
    <n v="2"/>
    <x v="1"/>
    <x v="0"/>
    <s v="Colchão Baby Light D18"/>
    <x v="0"/>
    <n v="3000"/>
  </r>
  <r>
    <x v="6"/>
    <x v="6"/>
    <x v="7"/>
    <x v="7"/>
    <x v="2"/>
    <x v="1263"/>
    <x v="1922"/>
    <n v="8"/>
    <x v="1"/>
    <x v="3"/>
    <s v="Guerlain"/>
    <x v="3"/>
    <n v="44000"/>
  </r>
  <r>
    <x v="6"/>
    <x v="0"/>
    <x v="1"/>
    <x v="1"/>
    <x v="0"/>
    <x v="1264"/>
    <x v="1923"/>
    <n v="2"/>
    <x v="1"/>
    <x v="4"/>
    <s v="COROLLA GLI"/>
    <x v="1"/>
    <n v="300"/>
  </r>
  <r>
    <x v="6"/>
    <x v="7"/>
    <x v="4"/>
    <x v="4"/>
    <x v="1"/>
    <x v="1238"/>
    <x v="1924"/>
    <n v="6"/>
    <x v="0"/>
    <x v="6"/>
    <s v="Highline 250 TSI (Taos)"/>
    <x v="1"/>
    <n v="100"/>
  </r>
  <r>
    <x v="6"/>
    <x v="11"/>
    <x v="4"/>
    <x v="4"/>
    <x v="7"/>
    <x v="1265"/>
    <x v="1925"/>
    <n v="6"/>
    <x v="0"/>
    <x v="3"/>
    <s v="Louis Vuitton"/>
    <x v="3"/>
    <n v="30000"/>
  </r>
  <r>
    <x v="6"/>
    <x v="7"/>
    <x v="0"/>
    <x v="0"/>
    <x v="1"/>
    <x v="1266"/>
    <x v="1926"/>
    <n v="2"/>
    <x v="1"/>
    <x v="7"/>
    <s v="Diesel"/>
    <x v="5"/>
    <n v="89000"/>
  </r>
  <r>
    <x v="6"/>
    <x v="2"/>
    <x v="3"/>
    <x v="3"/>
    <x v="2"/>
    <x v="1267"/>
    <x v="1927"/>
    <n v="10"/>
    <x v="0"/>
    <x v="2"/>
    <s v="QLED 4k 75&quot;"/>
    <x v="2"/>
    <n v="2000"/>
  </r>
  <r>
    <x v="6"/>
    <x v="8"/>
    <x v="7"/>
    <x v="7"/>
    <x v="0"/>
    <x v="1268"/>
    <x v="1928"/>
    <n v="6"/>
    <x v="1"/>
    <x v="7"/>
    <s v="Gasolina"/>
    <x v="5"/>
    <n v="53000"/>
  </r>
  <r>
    <x v="6"/>
    <x v="0"/>
    <x v="6"/>
    <x v="6"/>
    <x v="6"/>
    <x v="1269"/>
    <x v="1929"/>
    <n v="10"/>
    <x v="1"/>
    <x v="7"/>
    <s v="Diesel"/>
    <x v="5"/>
    <n v="75000"/>
  </r>
  <r>
    <x v="6"/>
    <x v="4"/>
    <x v="7"/>
    <x v="7"/>
    <x v="6"/>
    <x v="1270"/>
    <x v="1930"/>
    <n v="5"/>
    <x v="1"/>
    <x v="6"/>
    <s v="GLI 350 TSI (Jetta)"/>
    <x v="1"/>
    <n v="100"/>
  </r>
  <r>
    <x v="6"/>
    <x v="3"/>
    <x v="1"/>
    <x v="1"/>
    <x v="2"/>
    <x v="1271"/>
    <x v="1931"/>
    <n v="3"/>
    <x v="0"/>
    <x v="7"/>
    <s v="Petróleo Bruto"/>
    <x v="5"/>
    <n v="72000"/>
  </r>
  <r>
    <x v="6"/>
    <x v="8"/>
    <x v="3"/>
    <x v="3"/>
    <x v="7"/>
    <x v="1268"/>
    <x v="1932"/>
    <n v="1"/>
    <x v="1"/>
    <x v="6"/>
    <s v="GLI 350 TSI (Jetta)"/>
    <x v="1"/>
    <n v="400"/>
  </r>
  <r>
    <x v="6"/>
    <x v="9"/>
    <x v="7"/>
    <x v="7"/>
    <x v="3"/>
    <x v="1272"/>
    <x v="1933"/>
    <n v="4"/>
    <x v="1"/>
    <x v="0"/>
    <s v="Colchão Baby Light D18"/>
    <x v="0"/>
    <n v="3000"/>
  </r>
  <r>
    <x v="6"/>
    <x v="9"/>
    <x v="2"/>
    <x v="2"/>
    <x v="7"/>
    <x v="1273"/>
    <x v="1934"/>
    <n v="4"/>
    <x v="1"/>
    <x v="4"/>
    <s v="COROLLA CROSS XR"/>
    <x v="1"/>
    <n v="100"/>
  </r>
  <r>
    <x v="6"/>
    <x v="2"/>
    <x v="6"/>
    <x v="6"/>
    <x v="6"/>
    <x v="1274"/>
    <x v="1935"/>
    <n v="6"/>
    <x v="0"/>
    <x v="2"/>
    <s v="Neo QLED 8k 75&quot;"/>
    <x v="2"/>
    <n v="1000"/>
  </r>
  <r>
    <x v="6"/>
    <x v="9"/>
    <x v="6"/>
    <x v="6"/>
    <x v="1"/>
    <x v="1275"/>
    <x v="1936"/>
    <n v="1"/>
    <x v="0"/>
    <x v="1"/>
    <s v="Creta Confort"/>
    <x v="1"/>
    <n v="500"/>
  </r>
  <r>
    <x v="6"/>
    <x v="2"/>
    <x v="6"/>
    <x v="6"/>
    <x v="2"/>
    <x v="1276"/>
    <x v="1937"/>
    <n v="9"/>
    <x v="1"/>
    <x v="2"/>
    <s v="Crystal UHD 4k 65&quot;"/>
    <x v="2"/>
    <n v="2500"/>
  </r>
  <r>
    <x v="6"/>
    <x v="7"/>
    <x v="0"/>
    <x v="0"/>
    <x v="7"/>
    <x v="1277"/>
    <x v="1938"/>
    <n v="5"/>
    <x v="0"/>
    <x v="7"/>
    <s v="Diesel"/>
    <x v="5"/>
    <n v="96000"/>
  </r>
  <r>
    <x v="6"/>
    <x v="11"/>
    <x v="5"/>
    <x v="5"/>
    <x v="6"/>
    <x v="1278"/>
    <x v="1939"/>
    <n v="6"/>
    <x v="1"/>
    <x v="2"/>
    <s v="Crystal UHD 4k 65&quot;"/>
    <x v="2"/>
    <n v="2500"/>
  </r>
  <r>
    <x v="6"/>
    <x v="3"/>
    <x v="3"/>
    <x v="3"/>
    <x v="2"/>
    <x v="1279"/>
    <x v="1940"/>
    <n v="6"/>
    <x v="0"/>
    <x v="1"/>
    <s v="Creta Confort"/>
    <x v="1"/>
    <n v="400"/>
  </r>
  <r>
    <x v="6"/>
    <x v="10"/>
    <x v="3"/>
    <x v="3"/>
    <x v="7"/>
    <x v="1280"/>
    <x v="1941"/>
    <n v="3"/>
    <x v="0"/>
    <x v="7"/>
    <s v="Diesel"/>
    <x v="5"/>
    <n v="67000"/>
  </r>
  <r>
    <x v="6"/>
    <x v="1"/>
    <x v="6"/>
    <x v="6"/>
    <x v="0"/>
    <x v="1281"/>
    <x v="1942"/>
    <n v="3"/>
    <x v="0"/>
    <x v="2"/>
    <s v="QLED 4k 75&quot;"/>
    <x v="2"/>
    <n v="1500"/>
  </r>
  <r>
    <x v="6"/>
    <x v="10"/>
    <x v="4"/>
    <x v="4"/>
    <x v="6"/>
    <x v="1280"/>
    <x v="1943"/>
    <n v="1"/>
    <x v="1"/>
    <x v="1"/>
    <s v="HB20 Sense"/>
    <x v="1"/>
    <n v="400"/>
  </r>
  <r>
    <x v="6"/>
    <x v="0"/>
    <x v="6"/>
    <x v="6"/>
    <x v="8"/>
    <x v="1282"/>
    <x v="1944"/>
    <n v="1"/>
    <x v="0"/>
    <x v="0"/>
    <s v="Colchão Baby Light D18"/>
    <x v="0"/>
    <n v="3000"/>
  </r>
  <r>
    <x v="6"/>
    <x v="10"/>
    <x v="2"/>
    <x v="2"/>
    <x v="7"/>
    <x v="1283"/>
    <x v="1945"/>
    <n v="1"/>
    <x v="1"/>
    <x v="6"/>
    <s v="Cross CD (Saveiro)"/>
    <x v="1"/>
    <n v="400"/>
  </r>
  <r>
    <x v="6"/>
    <x v="4"/>
    <x v="4"/>
    <x v="4"/>
    <x v="6"/>
    <x v="1284"/>
    <x v="1946"/>
    <n v="5"/>
    <x v="0"/>
    <x v="4"/>
    <s v="COROLLA CROSS XR"/>
    <x v="1"/>
    <n v="200"/>
  </r>
  <r>
    <x v="6"/>
    <x v="8"/>
    <x v="4"/>
    <x v="4"/>
    <x v="5"/>
    <x v="1285"/>
    <x v="1947"/>
    <n v="3"/>
    <x v="0"/>
    <x v="7"/>
    <s v="Petróleo Bruto"/>
    <x v="5"/>
    <n v="62000"/>
  </r>
  <r>
    <x v="6"/>
    <x v="0"/>
    <x v="5"/>
    <x v="5"/>
    <x v="2"/>
    <x v="1282"/>
    <x v="1948"/>
    <n v="9"/>
    <x v="0"/>
    <x v="0"/>
    <s v="Escrivaninha Trevalla"/>
    <x v="0"/>
    <n v="4000"/>
  </r>
  <r>
    <x v="6"/>
    <x v="0"/>
    <x v="0"/>
    <x v="0"/>
    <x v="1"/>
    <x v="1286"/>
    <x v="1949"/>
    <n v="8"/>
    <x v="1"/>
    <x v="2"/>
    <s v="QLED 4k 75&quot;"/>
    <x v="2"/>
    <n v="500"/>
  </r>
  <r>
    <x v="6"/>
    <x v="6"/>
    <x v="2"/>
    <x v="2"/>
    <x v="1"/>
    <x v="1287"/>
    <x v="1950"/>
    <n v="1"/>
    <x v="0"/>
    <x v="2"/>
    <s v="QLED 4k 75&quot;"/>
    <x v="2"/>
    <n v="2500"/>
  </r>
  <r>
    <x v="6"/>
    <x v="0"/>
    <x v="5"/>
    <x v="5"/>
    <x v="5"/>
    <x v="1288"/>
    <x v="1951"/>
    <n v="5"/>
    <x v="0"/>
    <x v="2"/>
    <s v="Neo QLED 8k 75&quot;"/>
    <x v="2"/>
    <n v="2000"/>
  </r>
  <r>
    <x v="6"/>
    <x v="1"/>
    <x v="3"/>
    <x v="3"/>
    <x v="8"/>
    <x v="1251"/>
    <x v="1952"/>
    <n v="7"/>
    <x v="0"/>
    <x v="2"/>
    <s v="QLED 4k 75&quot;"/>
    <x v="2"/>
    <n v="1500"/>
  </r>
  <r>
    <x v="6"/>
    <x v="7"/>
    <x v="4"/>
    <x v="4"/>
    <x v="6"/>
    <x v="1289"/>
    <x v="1953"/>
    <n v="9"/>
    <x v="1"/>
    <x v="2"/>
    <s v="Neo QLED 8k 75&quot;"/>
    <x v="2"/>
    <n v="2500"/>
  </r>
  <r>
    <x v="6"/>
    <x v="4"/>
    <x v="4"/>
    <x v="4"/>
    <x v="3"/>
    <x v="1290"/>
    <x v="1954"/>
    <n v="8"/>
    <x v="0"/>
    <x v="1"/>
    <s v="HB20 Sense"/>
    <x v="1"/>
    <n v="100"/>
  </r>
  <r>
    <x v="6"/>
    <x v="5"/>
    <x v="3"/>
    <x v="3"/>
    <x v="7"/>
    <x v="1291"/>
    <x v="1955"/>
    <n v="1"/>
    <x v="0"/>
    <x v="1"/>
    <s v="HB20 Sense"/>
    <x v="1"/>
    <n v="100"/>
  </r>
  <r>
    <x v="6"/>
    <x v="5"/>
    <x v="1"/>
    <x v="1"/>
    <x v="5"/>
    <x v="1291"/>
    <x v="1956"/>
    <n v="3"/>
    <x v="1"/>
    <x v="5"/>
    <s v="Miniescavadeira"/>
    <x v="4"/>
    <n v="40"/>
  </r>
  <r>
    <x v="6"/>
    <x v="5"/>
    <x v="2"/>
    <x v="2"/>
    <x v="7"/>
    <x v="1292"/>
    <x v="1957"/>
    <n v="1"/>
    <x v="1"/>
    <x v="2"/>
    <s v="Neo QLED 8k 75&quot;"/>
    <x v="2"/>
    <n v="2500"/>
  </r>
  <r>
    <x v="6"/>
    <x v="10"/>
    <x v="7"/>
    <x v="7"/>
    <x v="4"/>
    <x v="1293"/>
    <x v="1958"/>
    <n v="1"/>
    <x v="1"/>
    <x v="1"/>
    <s v="Creta Confort"/>
    <x v="1"/>
    <n v="200"/>
  </r>
  <r>
    <x v="6"/>
    <x v="11"/>
    <x v="6"/>
    <x v="6"/>
    <x v="7"/>
    <x v="1265"/>
    <x v="1959"/>
    <n v="10"/>
    <x v="1"/>
    <x v="6"/>
    <s v="GLI 350 TSI (Jetta)"/>
    <x v="1"/>
    <n v="300"/>
  </r>
  <r>
    <x v="6"/>
    <x v="8"/>
    <x v="3"/>
    <x v="3"/>
    <x v="2"/>
    <x v="1294"/>
    <x v="1960"/>
    <n v="6"/>
    <x v="1"/>
    <x v="1"/>
    <s v="HB20 Sense"/>
    <x v="1"/>
    <n v="500"/>
  </r>
  <r>
    <x v="6"/>
    <x v="9"/>
    <x v="3"/>
    <x v="3"/>
    <x v="7"/>
    <x v="1295"/>
    <x v="1961"/>
    <n v="10"/>
    <x v="1"/>
    <x v="6"/>
    <s v="Highline 250 TSI (Taos)"/>
    <x v="1"/>
    <n v="200"/>
  </r>
  <r>
    <x v="6"/>
    <x v="7"/>
    <x v="3"/>
    <x v="3"/>
    <x v="6"/>
    <x v="1247"/>
    <x v="1962"/>
    <n v="2"/>
    <x v="0"/>
    <x v="7"/>
    <s v="Gasolina"/>
    <x v="5"/>
    <n v="83000"/>
  </r>
  <r>
    <x v="6"/>
    <x v="3"/>
    <x v="4"/>
    <x v="4"/>
    <x v="6"/>
    <x v="1296"/>
    <x v="1963"/>
    <n v="8"/>
    <x v="0"/>
    <x v="1"/>
    <s v="Creta Confort"/>
    <x v="1"/>
    <n v="400"/>
  </r>
  <r>
    <x v="6"/>
    <x v="7"/>
    <x v="6"/>
    <x v="6"/>
    <x v="0"/>
    <x v="1297"/>
    <x v="1964"/>
    <n v="5"/>
    <x v="0"/>
    <x v="7"/>
    <s v="Gasolina"/>
    <x v="5"/>
    <n v="55000"/>
  </r>
  <r>
    <x v="6"/>
    <x v="11"/>
    <x v="7"/>
    <x v="7"/>
    <x v="2"/>
    <x v="1298"/>
    <x v="1965"/>
    <n v="5"/>
    <x v="0"/>
    <x v="5"/>
    <s v="Ar Condicionado 18000"/>
    <x v="2"/>
    <n v="1500"/>
  </r>
  <r>
    <x v="6"/>
    <x v="3"/>
    <x v="2"/>
    <x v="2"/>
    <x v="1"/>
    <x v="1299"/>
    <x v="1966"/>
    <n v="5"/>
    <x v="0"/>
    <x v="5"/>
    <s v="Serração Portatil"/>
    <x v="4"/>
    <n v="20"/>
  </r>
  <r>
    <x v="6"/>
    <x v="10"/>
    <x v="6"/>
    <x v="6"/>
    <x v="7"/>
    <x v="1300"/>
    <x v="1967"/>
    <n v="1"/>
    <x v="0"/>
    <x v="0"/>
    <s v="Escrivaninha Trevalla"/>
    <x v="0"/>
    <n v="5000"/>
  </r>
  <r>
    <x v="6"/>
    <x v="11"/>
    <x v="4"/>
    <x v="4"/>
    <x v="1"/>
    <x v="1301"/>
    <x v="1968"/>
    <n v="7"/>
    <x v="0"/>
    <x v="1"/>
    <s v="HB20 Vision"/>
    <x v="1"/>
    <n v="300"/>
  </r>
  <r>
    <x v="6"/>
    <x v="6"/>
    <x v="0"/>
    <x v="0"/>
    <x v="5"/>
    <x v="1302"/>
    <x v="1969"/>
    <n v="1"/>
    <x v="1"/>
    <x v="4"/>
    <s v="HILUX CABINE DUPLA STD POWER PACK"/>
    <x v="1"/>
    <n v="100"/>
  </r>
  <r>
    <x v="6"/>
    <x v="9"/>
    <x v="5"/>
    <x v="5"/>
    <x v="3"/>
    <x v="1303"/>
    <x v="1970"/>
    <n v="7"/>
    <x v="0"/>
    <x v="2"/>
    <s v="Crystal UHD 4k 65&quot;"/>
    <x v="2"/>
    <n v="2500"/>
  </r>
  <r>
    <x v="6"/>
    <x v="9"/>
    <x v="2"/>
    <x v="2"/>
    <x v="6"/>
    <x v="1304"/>
    <x v="1971"/>
    <n v="4"/>
    <x v="0"/>
    <x v="6"/>
    <s v="Highline 250 TSI (Taos)"/>
    <x v="1"/>
    <n v="500"/>
  </r>
  <r>
    <x v="6"/>
    <x v="7"/>
    <x v="7"/>
    <x v="7"/>
    <x v="6"/>
    <x v="1305"/>
    <x v="1972"/>
    <n v="9"/>
    <x v="0"/>
    <x v="8"/>
    <s v="Shampoo "/>
    <x v="6"/>
    <n v="500000"/>
  </r>
  <r>
    <x v="6"/>
    <x v="4"/>
    <x v="0"/>
    <x v="0"/>
    <x v="5"/>
    <x v="1306"/>
    <x v="1973"/>
    <n v="8"/>
    <x v="0"/>
    <x v="3"/>
    <s v="Clos Des Lambrys"/>
    <x v="3"/>
    <n v="24000"/>
  </r>
  <r>
    <x v="6"/>
    <x v="1"/>
    <x v="2"/>
    <x v="2"/>
    <x v="6"/>
    <x v="1307"/>
    <x v="1974"/>
    <n v="9"/>
    <x v="1"/>
    <x v="6"/>
    <s v="Cross CD (Saveiro)"/>
    <x v="1"/>
    <n v="300"/>
  </r>
  <r>
    <x v="6"/>
    <x v="6"/>
    <x v="3"/>
    <x v="3"/>
    <x v="8"/>
    <x v="1308"/>
    <x v="1975"/>
    <n v="2"/>
    <x v="1"/>
    <x v="1"/>
    <s v="HB20 Sense"/>
    <x v="1"/>
    <n v="100"/>
  </r>
  <r>
    <x v="6"/>
    <x v="5"/>
    <x v="3"/>
    <x v="3"/>
    <x v="6"/>
    <x v="1309"/>
    <x v="1976"/>
    <n v="8"/>
    <x v="0"/>
    <x v="2"/>
    <s v="QLED 4k 75&quot;"/>
    <x v="2"/>
    <n v="1500"/>
  </r>
  <r>
    <x v="6"/>
    <x v="4"/>
    <x v="5"/>
    <x v="5"/>
    <x v="1"/>
    <x v="1310"/>
    <x v="1977"/>
    <n v="6"/>
    <x v="0"/>
    <x v="1"/>
    <s v="HB20 Vision"/>
    <x v="1"/>
    <n v="500"/>
  </r>
  <r>
    <x v="6"/>
    <x v="5"/>
    <x v="0"/>
    <x v="0"/>
    <x v="7"/>
    <x v="1311"/>
    <x v="1978"/>
    <n v="2"/>
    <x v="1"/>
    <x v="3"/>
    <s v="Louis Vuitton"/>
    <x v="3"/>
    <n v="17000"/>
  </r>
  <r>
    <x v="6"/>
    <x v="6"/>
    <x v="6"/>
    <x v="6"/>
    <x v="0"/>
    <x v="1312"/>
    <x v="1979"/>
    <n v="6"/>
    <x v="0"/>
    <x v="7"/>
    <s v="Diesel"/>
    <x v="5"/>
    <n v="87000"/>
  </r>
  <r>
    <x v="6"/>
    <x v="6"/>
    <x v="7"/>
    <x v="7"/>
    <x v="6"/>
    <x v="1261"/>
    <x v="1980"/>
    <n v="5"/>
    <x v="1"/>
    <x v="1"/>
    <s v="Creta Confort"/>
    <x v="1"/>
    <n v="100"/>
  </r>
  <r>
    <x v="6"/>
    <x v="4"/>
    <x v="8"/>
    <x v="8"/>
    <x v="0"/>
    <x v="1313"/>
    <x v="1981"/>
    <n v="4"/>
    <x v="0"/>
    <x v="7"/>
    <s v="Petróleo Bruto"/>
    <x v="5"/>
    <n v="76000"/>
  </r>
  <r>
    <x v="6"/>
    <x v="4"/>
    <x v="6"/>
    <x v="6"/>
    <x v="6"/>
    <x v="1314"/>
    <x v="1982"/>
    <n v="8"/>
    <x v="0"/>
    <x v="3"/>
    <s v="Clos Des Lambrys"/>
    <x v="3"/>
    <n v="22000"/>
  </r>
  <r>
    <x v="6"/>
    <x v="3"/>
    <x v="1"/>
    <x v="1"/>
    <x v="8"/>
    <x v="1315"/>
    <x v="1983"/>
    <n v="9"/>
    <x v="1"/>
    <x v="1"/>
    <s v="Creta Confort"/>
    <x v="1"/>
    <n v="400"/>
  </r>
  <r>
    <x v="6"/>
    <x v="2"/>
    <x v="1"/>
    <x v="1"/>
    <x v="0"/>
    <x v="1316"/>
    <x v="1984"/>
    <n v="5"/>
    <x v="1"/>
    <x v="6"/>
    <s v="Cross CD (Saveiro)"/>
    <x v="1"/>
    <n v="200"/>
  </r>
  <r>
    <x v="6"/>
    <x v="0"/>
    <x v="8"/>
    <x v="8"/>
    <x v="6"/>
    <x v="1317"/>
    <x v="1985"/>
    <n v="1"/>
    <x v="0"/>
    <x v="6"/>
    <s v="Cross CD (Saveiro)"/>
    <x v="1"/>
    <n v="200"/>
  </r>
  <r>
    <x v="6"/>
    <x v="7"/>
    <x v="2"/>
    <x v="2"/>
    <x v="7"/>
    <x v="1318"/>
    <x v="1986"/>
    <n v="9"/>
    <x v="0"/>
    <x v="6"/>
    <s v="Cross CD (Saveiro)"/>
    <x v="1"/>
    <n v="200"/>
  </r>
  <r>
    <x v="6"/>
    <x v="7"/>
    <x v="2"/>
    <x v="2"/>
    <x v="6"/>
    <x v="1277"/>
    <x v="1987"/>
    <n v="7"/>
    <x v="1"/>
    <x v="0"/>
    <s v="Escrivaninha Trevalla"/>
    <x v="0"/>
    <n v="3000"/>
  </r>
  <r>
    <x v="6"/>
    <x v="5"/>
    <x v="0"/>
    <x v="0"/>
    <x v="1"/>
    <x v="1319"/>
    <x v="1988"/>
    <n v="0"/>
    <x v="0"/>
    <x v="2"/>
    <s v="QLED 4k 75&quot;"/>
    <x v="2"/>
    <n v="500"/>
  </r>
  <r>
    <x v="6"/>
    <x v="10"/>
    <x v="6"/>
    <x v="6"/>
    <x v="7"/>
    <x v="1320"/>
    <x v="1989"/>
    <n v="1"/>
    <x v="1"/>
    <x v="0"/>
    <s v="Colchão Baby Light D18"/>
    <x v="0"/>
    <n v="3000"/>
  </r>
  <r>
    <x v="6"/>
    <x v="2"/>
    <x v="6"/>
    <x v="6"/>
    <x v="7"/>
    <x v="1321"/>
    <x v="1990"/>
    <n v="8"/>
    <x v="0"/>
    <x v="8"/>
    <s v="Shampoo "/>
    <x v="6"/>
    <n v="480000"/>
  </r>
  <r>
    <x v="6"/>
    <x v="7"/>
    <x v="1"/>
    <x v="1"/>
    <x v="5"/>
    <x v="1249"/>
    <x v="1991"/>
    <n v="4"/>
    <x v="1"/>
    <x v="6"/>
    <s v="Cross CD (Saveiro)"/>
    <x v="1"/>
    <n v="500"/>
  </r>
  <r>
    <x v="6"/>
    <x v="2"/>
    <x v="5"/>
    <x v="5"/>
    <x v="2"/>
    <x v="1322"/>
    <x v="1992"/>
    <n v="9"/>
    <x v="1"/>
    <x v="2"/>
    <s v="Crystal UHD 4k 65&quot;"/>
    <x v="2"/>
    <n v="2500"/>
  </r>
  <r>
    <x v="6"/>
    <x v="1"/>
    <x v="6"/>
    <x v="6"/>
    <x v="3"/>
    <x v="1323"/>
    <x v="1993"/>
    <n v="6"/>
    <x v="0"/>
    <x v="1"/>
    <s v="HB20 Sense"/>
    <x v="1"/>
    <n v="100"/>
  </r>
  <r>
    <x v="6"/>
    <x v="7"/>
    <x v="2"/>
    <x v="2"/>
    <x v="6"/>
    <x v="1324"/>
    <x v="1994"/>
    <n v="9"/>
    <x v="0"/>
    <x v="7"/>
    <s v="Gasolina"/>
    <x v="5"/>
    <n v="60000"/>
  </r>
  <r>
    <x v="6"/>
    <x v="2"/>
    <x v="5"/>
    <x v="5"/>
    <x v="3"/>
    <x v="1322"/>
    <x v="1995"/>
    <n v="2"/>
    <x v="0"/>
    <x v="2"/>
    <s v="Crystal UHD 4k 65&quot;"/>
    <x v="2"/>
    <n v="1000"/>
  </r>
  <r>
    <x v="6"/>
    <x v="7"/>
    <x v="3"/>
    <x v="3"/>
    <x v="2"/>
    <x v="1247"/>
    <x v="1996"/>
    <n v="1"/>
    <x v="1"/>
    <x v="5"/>
    <s v="Serração Portatil"/>
    <x v="4"/>
    <n v="40"/>
  </r>
  <r>
    <x v="6"/>
    <x v="11"/>
    <x v="2"/>
    <x v="2"/>
    <x v="2"/>
    <x v="1325"/>
    <x v="1997"/>
    <n v="3"/>
    <x v="1"/>
    <x v="6"/>
    <s v="GLI 350 TSI (Jetta)"/>
    <x v="1"/>
    <n v="400"/>
  </r>
  <r>
    <x v="6"/>
    <x v="7"/>
    <x v="2"/>
    <x v="2"/>
    <x v="6"/>
    <x v="1326"/>
    <x v="1998"/>
    <n v="7"/>
    <x v="1"/>
    <x v="4"/>
    <s v="COROLLA GLI"/>
    <x v="1"/>
    <n v="300"/>
  </r>
  <r>
    <x v="6"/>
    <x v="8"/>
    <x v="0"/>
    <x v="0"/>
    <x v="2"/>
    <x v="1327"/>
    <x v="1999"/>
    <n v="6"/>
    <x v="1"/>
    <x v="4"/>
    <s v="COROLLA CROSS XR"/>
    <x v="1"/>
    <n v="300"/>
  </r>
  <r>
    <x v="6"/>
    <x v="4"/>
    <x v="4"/>
    <x v="4"/>
    <x v="3"/>
    <x v="1284"/>
    <x v="2000"/>
    <n v="3"/>
    <x v="0"/>
    <x v="4"/>
    <s v="COROLLA GLI"/>
    <x v="1"/>
    <n v="500"/>
  </r>
  <r>
    <x v="6"/>
    <x v="6"/>
    <x v="4"/>
    <x v="4"/>
    <x v="6"/>
    <x v="1328"/>
    <x v="2001"/>
    <n v="0"/>
    <x v="1"/>
    <x v="6"/>
    <s v="GLI 350 TSI (Jetta)"/>
    <x v="1"/>
    <n v="300"/>
  </r>
  <r>
    <x v="6"/>
    <x v="5"/>
    <x v="1"/>
    <x v="1"/>
    <x v="0"/>
    <x v="1329"/>
    <x v="2002"/>
    <n v="6"/>
    <x v="1"/>
    <x v="6"/>
    <s v="GLI 350 TSI (Jetta)"/>
    <x v="1"/>
    <n v="500"/>
  </r>
  <r>
    <x v="6"/>
    <x v="3"/>
    <x v="0"/>
    <x v="0"/>
    <x v="0"/>
    <x v="1330"/>
    <x v="2003"/>
    <n v="0"/>
    <x v="1"/>
    <x v="5"/>
    <s v="Serração Portatil"/>
    <x v="4"/>
    <n v="50"/>
  </r>
  <r>
    <x v="6"/>
    <x v="11"/>
    <x v="7"/>
    <x v="7"/>
    <x v="5"/>
    <x v="1331"/>
    <x v="2004"/>
    <n v="1"/>
    <x v="1"/>
    <x v="1"/>
    <s v="Creta Confort"/>
    <x v="1"/>
    <n v="200"/>
  </r>
  <r>
    <x v="6"/>
    <x v="9"/>
    <x v="6"/>
    <x v="6"/>
    <x v="7"/>
    <x v="1332"/>
    <x v="2005"/>
    <n v="7"/>
    <x v="0"/>
    <x v="2"/>
    <s v="Neo QLED 8k 75&quot;"/>
    <x v="2"/>
    <n v="1000"/>
  </r>
  <r>
    <x v="6"/>
    <x v="2"/>
    <x v="2"/>
    <x v="2"/>
    <x v="3"/>
    <x v="1333"/>
    <x v="2006"/>
    <n v="0"/>
    <x v="0"/>
    <x v="3"/>
    <s v="Guerlain"/>
    <x v="3"/>
    <n v="10000"/>
  </r>
  <r>
    <x v="6"/>
    <x v="7"/>
    <x v="4"/>
    <x v="4"/>
    <x v="7"/>
    <x v="1247"/>
    <x v="2007"/>
    <n v="5"/>
    <x v="1"/>
    <x v="3"/>
    <s v="Guerlain"/>
    <x v="3"/>
    <n v="44000"/>
  </r>
  <r>
    <x v="6"/>
    <x v="7"/>
    <x v="3"/>
    <x v="3"/>
    <x v="2"/>
    <x v="1247"/>
    <x v="2008"/>
    <n v="6"/>
    <x v="1"/>
    <x v="4"/>
    <s v="COROLLA GLI"/>
    <x v="1"/>
    <n v="100"/>
  </r>
  <r>
    <x v="6"/>
    <x v="5"/>
    <x v="0"/>
    <x v="0"/>
    <x v="2"/>
    <x v="1334"/>
    <x v="2009"/>
    <n v="4"/>
    <x v="1"/>
    <x v="0"/>
    <s v="Escrivaninha Trevalla"/>
    <x v="0"/>
    <n v="1000"/>
  </r>
  <r>
    <x v="6"/>
    <x v="7"/>
    <x v="8"/>
    <x v="8"/>
    <x v="0"/>
    <x v="1335"/>
    <x v="2010"/>
    <n v="1"/>
    <x v="0"/>
    <x v="1"/>
    <s v="Creta Confort"/>
    <x v="1"/>
    <n v="400"/>
  </r>
  <r>
    <x v="6"/>
    <x v="11"/>
    <x v="0"/>
    <x v="0"/>
    <x v="6"/>
    <x v="1278"/>
    <x v="2011"/>
    <n v="6"/>
    <x v="1"/>
    <x v="6"/>
    <s v="Highline 250 TSI (Taos)"/>
    <x v="1"/>
    <n v="300"/>
  </r>
  <r>
    <x v="6"/>
    <x v="10"/>
    <x v="7"/>
    <x v="7"/>
    <x v="5"/>
    <x v="1253"/>
    <x v="2012"/>
    <n v="7"/>
    <x v="0"/>
    <x v="1"/>
    <s v="HB20 Sense"/>
    <x v="1"/>
    <n v="500"/>
  </r>
  <r>
    <x v="6"/>
    <x v="5"/>
    <x v="6"/>
    <x v="6"/>
    <x v="3"/>
    <x v="1319"/>
    <x v="2013"/>
    <n v="8"/>
    <x v="0"/>
    <x v="0"/>
    <s v="Colchão Baby Light D18"/>
    <x v="0"/>
    <n v="2000"/>
  </r>
  <r>
    <x v="6"/>
    <x v="4"/>
    <x v="2"/>
    <x v="2"/>
    <x v="7"/>
    <x v="1310"/>
    <x v="2014"/>
    <n v="1"/>
    <x v="1"/>
    <x v="0"/>
    <s v="Escrivaninha Trevalla"/>
    <x v="0"/>
    <n v="3000"/>
  </r>
  <r>
    <x v="6"/>
    <x v="5"/>
    <x v="7"/>
    <x v="7"/>
    <x v="2"/>
    <x v="1336"/>
    <x v="2015"/>
    <n v="5"/>
    <x v="1"/>
    <x v="6"/>
    <s v="GLI 350 TSI (Jetta)"/>
    <x v="1"/>
    <n v="200"/>
  </r>
  <r>
    <x v="6"/>
    <x v="4"/>
    <x v="6"/>
    <x v="6"/>
    <x v="2"/>
    <x v="1337"/>
    <x v="2016"/>
    <n v="4"/>
    <x v="1"/>
    <x v="4"/>
    <s v="COROLLA CROSS XR"/>
    <x v="1"/>
    <n v="100"/>
  </r>
  <r>
    <x v="6"/>
    <x v="0"/>
    <x v="5"/>
    <x v="5"/>
    <x v="8"/>
    <x v="1338"/>
    <x v="2017"/>
    <n v="3"/>
    <x v="1"/>
    <x v="3"/>
    <s v="Clos Des Lambrys"/>
    <x v="3"/>
    <n v="45000"/>
  </r>
  <r>
    <x v="6"/>
    <x v="2"/>
    <x v="4"/>
    <x v="4"/>
    <x v="6"/>
    <x v="1339"/>
    <x v="2018"/>
    <n v="7"/>
    <x v="1"/>
    <x v="7"/>
    <s v="Petróleo Bruto"/>
    <x v="5"/>
    <n v="98000"/>
  </r>
  <r>
    <x v="6"/>
    <x v="11"/>
    <x v="6"/>
    <x v="6"/>
    <x v="1"/>
    <x v="1340"/>
    <x v="2019"/>
    <n v="7"/>
    <x v="1"/>
    <x v="2"/>
    <s v="Crystal UHD 4k 65&quot;"/>
    <x v="2"/>
    <n v="500"/>
  </r>
  <r>
    <x v="6"/>
    <x v="8"/>
    <x v="2"/>
    <x v="2"/>
    <x v="5"/>
    <x v="1341"/>
    <x v="2020"/>
    <n v="8"/>
    <x v="1"/>
    <x v="0"/>
    <s v="Escrivaninha Trevalla"/>
    <x v="0"/>
    <n v="1000"/>
  </r>
  <r>
    <x v="6"/>
    <x v="5"/>
    <x v="6"/>
    <x v="6"/>
    <x v="0"/>
    <x v="1334"/>
    <x v="2021"/>
    <n v="9"/>
    <x v="0"/>
    <x v="0"/>
    <s v="Escrivaninha Trevalla"/>
    <x v="0"/>
    <n v="3000"/>
  </r>
  <r>
    <x v="6"/>
    <x v="6"/>
    <x v="4"/>
    <x v="4"/>
    <x v="5"/>
    <x v="1342"/>
    <x v="2022"/>
    <n v="3"/>
    <x v="0"/>
    <x v="0"/>
    <s v="Colchão Baby Light D18"/>
    <x v="0"/>
    <n v="2000"/>
  </r>
  <r>
    <x v="6"/>
    <x v="11"/>
    <x v="4"/>
    <x v="4"/>
    <x v="6"/>
    <x v="1301"/>
    <x v="2023"/>
    <n v="3"/>
    <x v="1"/>
    <x v="3"/>
    <s v="Clos Des Lambrys"/>
    <x v="3"/>
    <n v="11000"/>
  </r>
  <r>
    <x v="6"/>
    <x v="3"/>
    <x v="7"/>
    <x v="7"/>
    <x v="4"/>
    <x v="1256"/>
    <x v="2024"/>
    <n v="2"/>
    <x v="0"/>
    <x v="8"/>
    <s v="Shampoo "/>
    <x v="6"/>
    <n v="1700000"/>
  </r>
  <r>
    <x v="6"/>
    <x v="4"/>
    <x v="2"/>
    <x v="2"/>
    <x v="5"/>
    <x v="1343"/>
    <x v="2025"/>
    <n v="6"/>
    <x v="1"/>
    <x v="6"/>
    <s v="GLI 350 TSI (Jetta)"/>
    <x v="1"/>
    <n v="200"/>
  </r>
  <r>
    <x v="6"/>
    <x v="3"/>
    <x v="5"/>
    <x v="5"/>
    <x v="2"/>
    <x v="1344"/>
    <x v="2026"/>
    <n v="8"/>
    <x v="0"/>
    <x v="8"/>
    <s v="Shampoo "/>
    <x v="6"/>
    <n v="940000"/>
  </r>
  <r>
    <x v="6"/>
    <x v="11"/>
    <x v="5"/>
    <x v="5"/>
    <x v="5"/>
    <x v="1345"/>
    <x v="2027"/>
    <n v="4"/>
    <x v="0"/>
    <x v="3"/>
    <s v="Louis Vuitton"/>
    <x v="3"/>
    <n v="30000"/>
  </r>
  <r>
    <x v="6"/>
    <x v="10"/>
    <x v="8"/>
    <x v="8"/>
    <x v="1"/>
    <x v="1346"/>
    <x v="2028"/>
    <n v="8"/>
    <x v="0"/>
    <x v="4"/>
    <s v="COROLLA GLI"/>
    <x v="1"/>
    <n v="400"/>
  </r>
  <r>
    <x v="6"/>
    <x v="3"/>
    <x v="1"/>
    <x v="1"/>
    <x v="1"/>
    <x v="1347"/>
    <x v="2029"/>
    <n v="3"/>
    <x v="0"/>
    <x v="5"/>
    <s v="Miniescavadeira"/>
    <x v="4"/>
    <n v="20"/>
  </r>
  <r>
    <x v="6"/>
    <x v="4"/>
    <x v="5"/>
    <x v="5"/>
    <x v="4"/>
    <x v="1348"/>
    <x v="2030"/>
    <n v="2"/>
    <x v="0"/>
    <x v="4"/>
    <s v="HILUX CABINE DUPLA STD POWER PACK"/>
    <x v="1"/>
    <n v="100"/>
  </r>
  <r>
    <x v="6"/>
    <x v="7"/>
    <x v="5"/>
    <x v="5"/>
    <x v="1"/>
    <x v="1335"/>
    <x v="2031"/>
    <n v="6"/>
    <x v="1"/>
    <x v="6"/>
    <s v="GLI 350 TSI (Jetta)"/>
    <x v="1"/>
    <n v="100"/>
  </r>
  <r>
    <x v="6"/>
    <x v="11"/>
    <x v="6"/>
    <x v="6"/>
    <x v="7"/>
    <x v="1239"/>
    <x v="2032"/>
    <n v="1"/>
    <x v="0"/>
    <x v="7"/>
    <s v="Diesel"/>
    <x v="5"/>
    <n v="79000"/>
  </r>
  <r>
    <x v="6"/>
    <x v="6"/>
    <x v="3"/>
    <x v="3"/>
    <x v="8"/>
    <x v="1349"/>
    <x v="2033"/>
    <n v="8"/>
    <x v="0"/>
    <x v="0"/>
    <s v="Travesseiro Toque de Pluma"/>
    <x v="0"/>
    <n v="2000"/>
  </r>
  <r>
    <x v="6"/>
    <x v="6"/>
    <x v="5"/>
    <x v="5"/>
    <x v="8"/>
    <x v="1302"/>
    <x v="2034"/>
    <n v="2"/>
    <x v="0"/>
    <x v="3"/>
    <s v="Guerlain"/>
    <x v="3"/>
    <n v="17000"/>
  </r>
  <r>
    <x v="6"/>
    <x v="8"/>
    <x v="8"/>
    <x v="8"/>
    <x v="6"/>
    <x v="1350"/>
    <x v="2035"/>
    <n v="0"/>
    <x v="1"/>
    <x v="0"/>
    <s v="Travesseiro Toque de Pluma"/>
    <x v="0"/>
    <n v="1000"/>
  </r>
  <r>
    <x v="6"/>
    <x v="0"/>
    <x v="1"/>
    <x v="1"/>
    <x v="2"/>
    <x v="1351"/>
    <x v="2036"/>
    <n v="9"/>
    <x v="1"/>
    <x v="0"/>
    <s v="Escrivaninha Trevalla"/>
    <x v="0"/>
    <n v="2000"/>
  </r>
  <r>
    <x v="6"/>
    <x v="5"/>
    <x v="3"/>
    <x v="3"/>
    <x v="7"/>
    <x v="1352"/>
    <x v="2037"/>
    <n v="5"/>
    <x v="1"/>
    <x v="5"/>
    <s v="Miniescavadeira"/>
    <x v="4"/>
    <n v="30"/>
  </r>
  <r>
    <x v="6"/>
    <x v="8"/>
    <x v="7"/>
    <x v="7"/>
    <x v="7"/>
    <x v="1350"/>
    <x v="2038"/>
    <n v="9"/>
    <x v="0"/>
    <x v="4"/>
    <s v="COROLLA CROSS XR"/>
    <x v="1"/>
    <n v="300"/>
  </r>
  <r>
    <x v="6"/>
    <x v="7"/>
    <x v="0"/>
    <x v="0"/>
    <x v="1"/>
    <x v="1353"/>
    <x v="2039"/>
    <n v="6"/>
    <x v="1"/>
    <x v="5"/>
    <s v="Serração Portatil"/>
    <x v="4"/>
    <n v="40"/>
  </r>
  <r>
    <x v="6"/>
    <x v="8"/>
    <x v="4"/>
    <x v="4"/>
    <x v="5"/>
    <x v="1268"/>
    <x v="2040"/>
    <n v="10"/>
    <x v="1"/>
    <x v="4"/>
    <s v="COROLLA CROSS XR"/>
    <x v="1"/>
    <n v="200"/>
  </r>
  <r>
    <x v="6"/>
    <x v="3"/>
    <x v="3"/>
    <x v="3"/>
    <x v="5"/>
    <x v="1354"/>
    <x v="2041"/>
    <n v="6"/>
    <x v="0"/>
    <x v="3"/>
    <s v="Guerlain"/>
    <x v="3"/>
    <n v="44000"/>
  </r>
  <r>
    <x v="6"/>
    <x v="8"/>
    <x v="3"/>
    <x v="3"/>
    <x v="5"/>
    <x v="1355"/>
    <x v="2042"/>
    <n v="5"/>
    <x v="1"/>
    <x v="5"/>
    <s v="Ar Condicionado 18000"/>
    <x v="2"/>
    <n v="2000"/>
  </r>
  <r>
    <x v="6"/>
    <x v="5"/>
    <x v="4"/>
    <x v="4"/>
    <x v="4"/>
    <x v="1356"/>
    <x v="2043"/>
    <n v="1"/>
    <x v="1"/>
    <x v="5"/>
    <s v="Miniescavadeira"/>
    <x v="4"/>
    <n v="30"/>
  </r>
  <r>
    <x v="6"/>
    <x v="5"/>
    <x v="6"/>
    <x v="6"/>
    <x v="3"/>
    <x v="1357"/>
    <x v="2044"/>
    <n v="3"/>
    <x v="0"/>
    <x v="5"/>
    <s v="Serração Portatil"/>
    <x v="4"/>
    <n v="20"/>
  </r>
  <r>
    <x v="6"/>
    <x v="8"/>
    <x v="3"/>
    <x v="3"/>
    <x v="7"/>
    <x v="1358"/>
    <x v="2045"/>
    <n v="5"/>
    <x v="1"/>
    <x v="3"/>
    <s v="Louis Vuitton"/>
    <x v="3"/>
    <n v="49000"/>
  </r>
  <r>
    <x v="6"/>
    <x v="6"/>
    <x v="8"/>
    <x v="8"/>
    <x v="3"/>
    <x v="1359"/>
    <x v="2046"/>
    <n v="9"/>
    <x v="0"/>
    <x v="1"/>
    <s v="HB20 Sense"/>
    <x v="1"/>
    <n v="100"/>
  </r>
  <r>
    <x v="6"/>
    <x v="8"/>
    <x v="5"/>
    <x v="5"/>
    <x v="4"/>
    <x v="1360"/>
    <x v="2047"/>
    <n v="9"/>
    <x v="0"/>
    <x v="8"/>
    <s v="Shampoo "/>
    <x v="6"/>
    <n v="1930000"/>
  </r>
  <r>
    <x v="6"/>
    <x v="1"/>
    <x v="5"/>
    <x v="5"/>
    <x v="6"/>
    <x v="1323"/>
    <x v="2048"/>
    <n v="7"/>
    <x v="0"/>
    <x v="7"/>
    <s v="Petróleo Bruto"/>
    <x v="5"/>
    <n v="91000"/>
  </r>
  <r>
    <x v="6"/>
    <x v="7"/>
    <x v="1"/>
    <x v="1"/>
    <x v="3"/>
    <x v="1361"/>
    <x v="2049"/>
    <n v="5"/>
    <x v="0"/>
    <x v="3"/>
    <s v="Clos Des Lambrys"/>
    <x v="3"/>
    <n v="35000"/>
  </r>
  <r>
    <x v="6"/>
    <x v="8"/>
    <x v="5"/>
    <x v="5"/>
    <x v="2"/>
    <x v="1327"/>
    <x v="2050"/>
    <n v="2"/>
    <x v="1"/>
    <x v="2"/>
    <s v="Neo QLED 8k 75&quot;"/>
    <x v="2"/>
    <n v="2000"/>
  </r>
  <r>
    <x v="6"/>
    <x v="3"/>
    <x v="7"/>
    <x v="7"/>
    <x v="4"/>
    <x v="1362"/>
    <x v="2051"/>
    <n v="10"/>
    <x v="0"/>
    <x v="8"/>
    <s v="Shampoo "/>
    <x v="6"/>
    <n v="890000"/>
  </r>
  <r>
    <x v="6"/>
    <x v="9"/>
    <x v="1"/>
    <x v="1"/>
    <x v="3"/>
    <x v="1363"/>
    <x v="2052"/>
    <n v="0"/>
    <x v="0"/>
    <x v="1"/>
    <s v="Creta Confort"/>
    <x v="1"/>
    <n v="200"/>
  </r>
  <r>
    <x v="6"/>
    <x v="0"/>
    <x v="6"/>
    <x v="6"/>
    <x v="0"/>
    <x v="1282"/>
    <x v="2053"/>
    <n v="10"/>
    <x v="1"/>
    <x v="4"/>
    <s v="COROLLA GLI"/>
    <x v="1"/>
    <n v="100"/>
  </r>
  <r>
    <x v="6"/>
    <x v="4"/>
    <x v="6"/>
    <x v="6"/>
    <x v="6"/>
    <x v="1364"/>
    <x v="2054"/>
    <n v="4"/>
    <x v="1"/>
    <x v="1"/>
    <s v="Creta Confort"/>
    <x v="1"/>
    <n v="300"/>
  </r>
  <r>
    <x v="6"/>
    <x v="4"/>
    <x v="5"/>
    <x v="5"/>
    <x v="8"/>
    <x v="1306"/>
    <x v="2055"/>
    <n v="5"/>
    <x v="0"/>
    <x v="4"/>
    <s v="COROLLA CROSS XR"/>
    <x v="1"/>
    <n v="100"/>
  </r>
  <r>
    <x v="6"/>
    <x v="2"/>
    <x v="1"/>
    <x v="1"/>
    <x v="5"/>
    <x v="1276"/>
    <x v="2056"/>
    <n v="1"/>
    <x v="0"/>
    <x v="2"/>
    <s v="Crystal UHD 4k 65&quot;"/>
    <x v="2"/>
    <n v="500"/>
  </r>
  <r>
    <x v="6"/>
    <x v="11"/>
    <x v="4"/>
    <x v="4"/>
    <x v="6"/>
    <x v="1365"/>
    <x v="2057"/>
    <n v="8"/>
    <x v="1"/>
    <x v="2"/>
    <s v="QLED 4k 75&quot;"/>
    <x v="2"/>
    <n v="500"/>
  </r>
  <r>
    <x v="6"/>
    <x v="0"/>
    <x v="7"/>
    <x v="7"/>
    <x v="3"/>
    <x v="1317"/>
    <x v="2058"/>
    <n v="6"/>
    <x v="0"/>
    <x v="2"/>
    <s v="Crystal UHD 4k 65&quot;"/>
    <x v="2"/>
    <n v="1000"/>
  </r>
  <r>
    <x v="6"/>
    <x v="7"/>
    <x v="5"/>
    <x v="5"/>
    <x v="4"/>
    <x v="1366"/>
    <x v="2059"/>
    <n v="4"/>
    <x v="1"/>
    <x v="4"/>
    <s v="HILUX CABINE DUPLA STD POWER PACK"/>
    <x v="1"/>
    <n v="500"/>
  </r>
  <r>
    <x v="6"/>
    <x v="8"/>
    <x v="4"/>
    <x v="4"/>
    <x v="3"/>
    <x v="1367"/>
    <x v="2060"/>
    <n v="1"/>
    <x v="0"/>
    <x v="0"/>
    <s v="Colchão Baby Light D18"/>
    <x v="0"/>
    <n v="1000"/>
  </r>
  <r>
    <x v="6"/>
    <x v="8"/>
    <x v="4"/>
    <x v="4"/>
    <x v="1"/>
    <x v="1268"/>
    <x v="2061"/>
    <n v="8"/>
    <x v="0"/>
    <x v="4"/>
    <s v="COROLLA CROSS XR"/>
    <x v="1"/>
    <n v="500"/>
  </r>
  <r>
    <x v="6"/>
    <x v="1"/>
    <x v="2"/>
    <x v="2"/>
    <x v="7"/>
    <x v="1368"/>
    <x v="2062"/>
    <n v="7"/>
    <x v="0"/>
    <x v="1"/>
    <s v="HB20 Sense"/>
    <x v="1"/>
    <n v="400"/>
  </r>
  <r>
    <x v="6"/>
    <x v="11"/>
    <x v="0"/>
    <x v="0"/>
    <x v="1"/>
    <x v="1301"/>
    <x v="2063"/>
    <n v="4"/>
    <x v="0"/>
    <x v="6"/>
    <s v="Highline 250 TSI (Taos)"/>
    <x v="1"/>
    <n v="300"/>
  </r>
  <r>
    <x v="6"/>
    <x v="6"/>
    <x v="4"/>
    <x v="4"/>
    <x v="3"/>
    <x v="1369"/>
    <x v="2064"/>
    <n v="4"/>
    <x v="0"/>
    <x v="2"/>
    <s v="QLED 4k 75&quot;"/>
    <x v="2"/>
    <n v="1000"/>
  </r>
  <r>
    <x v="6"/>
    <x v="6"/>
    <x v="4"/>
    <x v="4"/>
    <x v="7"/>
    <x v="1302"/>
    <x v="2065"/>
    <n v="8"/>
    <x v="1"/>
    <x v="7"/>
    <s v="Petróleo Bruto"/>
    <x v="5"/>
    <n v="95000"/>
  </r>
  <r>
    <x v="6"/>
    <x v="6"/>
    <x v="5"/>
    <x v="5"/>
    <x v="3"/>
    <x v="1370"/>
    <x v="2066"/>
    <n v="1"/>
    <x v="0"/>
    <x v="0"/>
    <s v="Travesseiro Toque de Pluma"/>
    <x v="0"/>
    <n v="2000"/>
  </r>
  <r>
    <x v="6"/>
    <x v="11"/>
    <x v="5"/>
    <x v="5"/>
    <x v="6"/>
    <x v="1331"/>
    <x v="2067"/>
    <n v="5"/>
    <x v="0"/>
    <x v="5"/>
    <s v="Serração Portatil"/>
    <x v="4"/>
    <n v="50"/>
  </r>
  <r>
    <x v="6"/>
    <x v="11"/>
    <x v="1"/>
    <x v="1"/>
    <x v="4"/>
    <x v="1325"/>
    <x v="2068"/>
    <n v="7"/>
    <x v="0"/>
    <x v="5"/>
    <s v="Serração Portatil"/>
    <x v="4"/>
    <n v="50"/>
  </r>
  <r>
    <x v="6"/>
    <x v="6"/>
    <x v="8"/>
    <x v="8"/>
    <x v="6"/>
    <x v="1371"/>
    <x v="2069"/>
    <n v="7"/>
    <x v="0"/>
    <x v="2"/>
    <s v="Crystal UHD 4k 65&quot;"/>
    <x v="2"/>
    <n v="2500"/>
  </r>
  <r>
    <x v="6"/>
    <x v="5"/>
    <x v="5"/>
    <x v="5"/>
    <x v="8"/>
    <x v="1372"/>
    <x v="2070"/>
    <n v="5"/>
    <x v="1"/>
    <x v="7"/>
    <s v="Petróleo Bruto"/>
    <x v="5"/>
    <n v="52000"/>
  </r>
  <r>
    <x v="6"/>
    <x v="10"/>
    <x v="8"/>
    <x v="8"/>
    <x v="6"/>
    <x v="1293"/>
    <x v="2071"/>
    <n v="4"/>
    <x v="0"/>
    <x v="1"/>
    <s v="HB20 Vision"/>
    <x v="1"/>
    <n v="300"/>
  </r>
  <r>
    <x v="6"/>
    <x v="7"/>
    <x v="0"/>
    <x v="0"/>
    <x v="1"/>
    <x v="1277"/>
    <x v="2072"/>
    <n v="10"/>
    <x v="1"/>
    <x v="2"/>
    <s v="QLED 4k 75&quot;"/>
    <x v="2"/>
    <n v="2500"/>
  </r>
  <r>
    <x v="6"/>
    <x v="2"/>
    <x v="0"/>
    <x v="0"/>
    <x v="7"/>
    <x v="1373"/>
    <x v="2073"/>
    <n v="2"/>
    <x v="0"/>
    <x v="7"/>
    <s v="Diesel"/>
    <x v="5"/>
    <n v="98000"/>
  </r>
  <r>
    <x v="6"/>
    <x v="8"/>
    <x v="7"/>
    <x v="7"/>
    <x v="5"/>
    <x v="1374"/>
    <x v="2074"/>
    <n v="4"/>
    <x v="0"/>
    <x v="7"/>
    <s v="Gasolina"/>
    <x v="5"/>
    <n v="51000"/>
  </r>
  <r>
    <x v="6"/>
    <x v="1"/>
    <x v="8"/>
    <x v="8"/>
    <x v="5"/>
    <x v="1375"/>
    <x v="2075"/>
    <n v="2"/>
    <x v="1"/>
    <x v="0"/>
    <s v="Colchão Baby Light D18"/>
    <x v="0"/>
    <n v="2000"/>
  </r>
  <r>
    <x v="6"/>
    <x v="3"/>
    <x v="8"/>
    <x v="8"/>
    <x v="8"/>
    <x v="1376"/>
    <x v="2076"/>
    <n v="2"/>
    <x v="0"/>
    <x v="4"/>
    <s v="COROLLA CROSS XR"/>
    <x v="1"/>
    <n v="200"/>
  </r>
  <r>
    <x v="6"/>
    <x v="5"/>
    <x v="4"/>
    <x v="4"/>
    <x v="7"/>
    <x v="1377"/>
    <x v="2077"/>
    <n v="4"/>
    <x v="0"/>
    <x v="2"/>
    <s v="Neo QLED 8k 75&quot;"/>
    <x v="2"/>
    <n v="1000"/>
  </r>
  <r>
    <x v="6"/>
    <x v="1"/>
    <x v="4"/>
    <x v="4"/>
    <x v="1"/>
    <x v="1378"/>
    <x v="2078"/>
    <n v="5"/>
    <x v="0"/>
    <x v="4"/>
    <s v="COROLLA GLI"/>
    <x v="1"/>
    <n v="200"/>
  </r>
  <r>
    <x v="6"/>
    <x v="1"/>
    <x v="2"/>
    <x v="2"/>
    <x v="5"/>
    <x v="1379"/>
    <x v="2079"/>
    <n v="8"/>
    <x v="1"/>
    <x v="5"/>
    <s v="Serração Portatil"/>
    <x v="4"/>
    <n v="30"/>
  </r>
  <r>
    <x v="6"/>
    <x v="7"/>
    <x v="0"/>
    <x v="0"/>
    <x v="6"/>
    <x v="1297"/>
    <x v="2080"/>
    <n v="8"/>
    <x v="1"/>
    <x v="5"/>
    <s v="Miniescavadeira"/>
    <x v="4"/>
    <n v="50"/>
  </r>
  <r>
    <x v="6"/>
    <x v="8"/>
    <x v="3"/>
    <x v="3"/>
    <x v="3"/>
    <x v="1360"/>
    <x v="2081"/>
    <n v="6"/>
    <x v="0"/>
    <x v="0"/>
    <s v="Travesseiro Toque de Pluma"/>
    <x v="0"/>
    <n v="1000"/>
  </r>
  <r>
    <x v="6"/>
    <x v="7"/>
    <x v="8"/>
    <x v="8"/>
    <x v="6"/>
    <x v="1380"/>
    <x v="2082"/>
    <n v="3"/>
    <x v="0"/>
    <x v="1"/>
    <s v="HB20 Sense"/>
    <x v="1"/>
    <n v="300"/>
  </r>
  <r>
    <x v="6"/>
    <x v="3"/>
    <x v="0"/>
    <x v="0"/>
    <x v="4"/>
    <x v="1271"/>
    <x v="2083"/>
    <n v="1"/>
    <x v="0"/>
    <x v="3"/>
    <s v="Clos Des Lambrys"/>
    <x v="3"/>
    <n v="47000"/>
  </r>
  <r>
    <x v="6"/>
    <x v="8"/>
    <x v="0"/>
    <x v="0"/>
    <x v="7"/>
    <x v="1285"/>
    <x v="2084"/>
    <n v="3"/>
    <x v="1"/>
    <x v="6"/>
    <s v="Cross CD (Saveiro)"/>
    <x v="1"/>
    <n v="400"/>
  </r>
  <r>
    <x v="6"/>
    <x v="5"/>
    <x v="8"/>
    <x v="8"/>
    <x v="0"/>
    <x v="1336"/>
    <x v="2085"/>
    <n v="1"/>
    <x v="1"/>
    <x v="7"/>
    <s v="Petróleo Bruto"/>
    <x v="5"/>
    <n v="89000"/>
  </r>
  <r>
    <x v="6"/>
    <x v="1"/>
    <x v="2"/>
    <x v="2"/>
    <x v="1"/>
    <x v="1281"/>
    <x v="2086"/>
    <n v="1"/>
    <x v="1"/>
    <x v="2"/>
    <s v="Neo QLED 8k 75&quot;"/>
    <x v="2"/>
    <n v="2500"/>
  </r>
  <r>
    <x v="6"/>
    <x v="8"/>
    <x v="0"/>
    <x v="0"/>
    <x v="0"/>
    <x v="1381"/>
    <x v="2087"/>
    <n v="1"/>
    <x v="1"/>
    <x v="1"/>
    <s v="Creta Confort"/>
    <x v="1"/>
    <n v="100"/>
  </r>
  <r>
    <x v="6"/>
    <x v="0"/>
    <x v="6"/>
    <x v="6"/>
    <x v="2"/>
    <x v="1351"/>
    <x v="2088"/>
    <n v="2"/>
    <x v="0"/>
    <x v="0"/>
    <s v="Colchão Baby Light D18"/>
    <x v="0"/>
    <n v="1000"/>
  </r>
  <r>
    <x v="6"/>
    <x v="7"/>
    <x v="6"/>
    <x v="6"/>
    <x v="2"/>
    <x v="1380"/>
    <x v="2089"/>
    <n v="5"/>
    <x v="0"/>
    <x v="0"/>
    <s v="Colchão Baby Light D18"/>
    <x v="0"/>
    <n v="4000"/>
  </r>
  <r>
    <x v="6"/>
    <x v="7"/>
    <x v="8"/>
    <x v="8"/>
    <x v="8"/>
    <x v="1335"/>
    <x v="2090"/>
    <n v="9"/>
    <x v="1"/>
    <x v="5"/>
    <s v="Serração Portatil"/>
    <x v="4"/>
    <n v="20"/>
  </r>
  <r>
    <x v="6"/>
    <x v="9"/>
    <x v="3"/>
    <x v="3"/>
    <x v="5"/>
    <x v="1382"/>
    <x v="2091"/>
    <n v="0"/>
    <x v="0"/>
    <x v="7"/>
    <s v="Petróleo Bruto"/>
    <x v="5"/>
    <n v="55000"/>
  </r>
  <r>
    <x v="6"/>
    <x v="5"/>
    <x v="1"/>
    <x v="1"/>
    <x v="1"/>
    <x v="1336"/>
    <x v="2092"/>
    <n v="7"/>
    <x v="1"/>
    <x v="1"/>
    <s v="Creta Confort"/>
    <x v="1"/>
    <n v="300"/>
  </r>
  <r>
    <x v="6"/>
    <x v="6"/>
    <x v="1"/>
    <x v="1"/>
    <x v="8"/>
    <x v="1383"/>
    <x v="2093"/>
    <n v="6"/>
    <x v="1"/>
    <x v="8"/>
    <s v="Shampoo "/>
    <x v="6"/>
    <n v="1000000"/>
  </r>
  <r>
    <x v="6"/>
    <x v="7"/>
    <x v="5"/>
    <x v="5"/>
    <x v="4"/>
    <x v="1335"/>
    <x v="2094"/>
    <n v="7"/>
    <x v="0"/>
    <x v="0"/>
    <s v="Travesseiro Toque de Pluma"/>
    <x v="0"/>
    <n v="3000"/>
  </r>
  <r>
    <x v="6"/>
    <x v="11"/>
    <x v="7"/>
    <x v="7"/>
    <x v="2"/>
    <x v="1340"/>
    <x v="2095"/>
    <n v="8"/>
    <x v="1"/>
    <x v="1"/>
    <s v="HB20 Vision"/>
    <x v="1"/>
    <n v="100"/>
  </r>
  <r>
    <x v="6"/>
    <x v="6"/>
    <x v="5"/>
    <x v="5"/>
    <x v="3"/>
    <x v="1384"/>
    <x v="2096"/>
    <n v="8"/>
    <x v="0"/>
    <x v="4"/>
    <s v="COROLLA GLI"/>
    <x v="1"/>
    <n v="300"/>
  </r>
  <r>
    <x v="6"/>
    <x v="8"/>
    <x v="7"/>
    <x v="7"/>
    <x v="5"/>
    <x v="1385"/>
    <x v="2097"/>
    <n v="10"/>
    <x v="0"/>
    <x v="5"/>
    <s v="Miniescavadeira"/>
    <x v="4"/>
    <n v="10"/>
  </r>
  <r>
    <x v="6"/>
    <x v="7"/>
    <x v="2"/>
    <x v="2"/>
    <x v="6"/>
    <x v="1247"/>
    <x v="2098"/>
    <n v="6"/>
    <x v="1"/>
    <x v="4"/>
    <s v="HILUX CABINE DUPLA STD POWER PACK"/>
    <x v="1"/>
    <n v="200"/>
  </r>
  <r>
    <x v="6"/>
    <x v="5"/>
    <x v="0"/>
    <x v="0"/>
    <x v="1"/>
    <x v="1319"/>
    <x v="2099"/>
    <n v="9"/>
    <x v="0"/>
    <x v="0"/>
    <s v="Travesseiro Toque de Pluma"/>
    <x v="0"/>
    <n v="4000"/>
  </r>
  <r>
    <x v="6"/>
    <x v="1"/>
    <x v="3"/>
    <x v="3"/>
    <x v="2"/>
    <x v="1386"/>
    <x v="2100"/>
    <n v="3"/>
    <x v="1"/>
    <x v="2"/>
    <s v="Crystal UHD 4k 65&quot;"/>
    <x v="2"/>
    <n v="500"/>
  </r>
  <r>
    <x v="6"/>
    <x v="1"/>
    <x v="1"/>
    <x v="1"/>
    <x v="5"/>
    <x v="1387"/>
    <x v="2101"/>
    <n v="9"/>
    <x v="0"/>
    <x v="8"/>
    <s v="Shampoo "/>
    <x v="6"/>
    <n v="740000"/>
  </r>
  <r>
    <x v="6"/>
    <x v="5"/>
    <x v="2"/>
    <x v="2"/>
    <x v="4"/>
    <x v="1336"/>
    <x v="2102"/>
    <n v="3"/>
    <x v="1"/>
    <x v="1"/>
    <s v="Creta Confort"/>
    <x v="1"/>
    <n v="100"/>
  </r>
  <r>
    <x v="6"/>
    <x v="0"/>
    <x v="1"/>
    <x v="1"/>
    <x v="5"/>
    <x v="1388"/>
    <x v="2103"/>
    <n v="9"/>
    <x v="1"/>
    <x v="7"/>
    <s v="Petróleo Bruto"/>
    <x v="5"/>
    <n v="83000"/>
  </r>
  <r>
    <x v="6"/>
    <x v="3"/>
    <x v="6"/>
    <x v="6"/>
    <x v="7"/>
    <x v="1389"/>
    <x v="2104"/>
    <n v="7"/>
    <x v="0"/>
    <x v="6"/>
    <s v="Cross CD (Saveiro)"/>
    <x v="1"/>
    <n v="500"/>
  </r>
  <r>
    <x v="6"/>
    <x v="1"/>
    <x v="4"/>
    <x v="4"/>
    <x v="3"/>
    <x v="1390"/>
    <x v="2105"/>
    <n v="3"/>
    <x v="0"/>
    <x v="2"/>
    <s v="QLED 4k 75&quot;"/>
    <x v="2"/>
    <n v="1500"/>
  </r>
  <r>
    <x v="6"/>
    <x v="11"/>
    <x v="0"/>
    <x v="0"/>
    <x v="2"/>
    <x v="1301"/>
    <x v="2106"/>
    <n v="9"/>
    <x v="1"/>
    <x v="6"/>
    <s v="Highline 250 TSI (Taos)"/>
    <x v="1"/>
    <n v="400"/>
  </r>
  <r>
    <x v="6"/>
    <x v="6"/>
    <x v="2"/>
    <x v="2"/>
    <x v="5"/>
    <x v="1383"/>
    <x v="2107"/>
    <n v="9"/>
    <x v="1"/>
    <x v="7"/>
    <s v="Gasolina"/>
    <x v="5"/>
    <n v="75000"/>
  </r>
  <r>
    <x v="6"/>
    <x v="3"/>
    <x v="1"/>
    <x v="1"/>
    <x v="4"/>
    <x v="1258"/>
    <x v="2108"/>
    <n v="3"/>
    <x v="0"/>
    <x v="4"/>
    <s v="COROLLA CROSS XR"/>
    <x v="1"/>
    <n v="500"/>
  </r>
  <r>
    <x v="6"/>
    <x v="0"/>
    <x v="7"/>
    <x v="7"/>
    <x v="5"/>
    <x v="1391"/>
    <x v="2109"/>
    <n v="2"/>
    <x v="0"/>
    <x v="3"/>
    <s v="Clos Des Lambrys"/>
    <x v="3"/>
    <n v="36000"/>
  </r>
  <r>
    <x v="6"/>
    <x v="9"/>
    <x v="2"/>
    <x v="2"/>
    <x v="1"/>
    <x v="1303"/>
    <x v="2110"/>
    <n v="10"/>
    <x v="1"/>
    <x v="1"/>
    <s v="HB20 Vision"/>
    <x v="1"/>
    <n v="400"/>
  </r>
  <r>
    <x v="6"/>
    <x v="7"/>
    <x v="7"/>
    <x v="7"/>
    <x v="6"/>
    <x v="1392"/>
    <x v="2111"/>
    <n v="8"/>
    <x v="1"/>
    <x v="6"/>
    <s v="Highline 250 TSI (Taos)"/>
    <x v="1"/>
    <n v="400"/>
  </r>
  <r>
    <x v="6"/>
    <x v="7"/>
    <x v="6"/>
    <x v="6"/>
    <x v="7"/>
    <x v="1393"/>
    <x v="2112"/>
    <n v="9"/>
    <x v="0"/>
    <x v="4"/>
    <s v="COROLLA GLI"/>
    <x v="1"/>
    <n v="400"/>
  </r>
  <r>
    <x v="6"/>
    <x v="1"/>
    <x v="4"/>
    <x v="4"/>
    <x v="5"/>
    <x v="1394"/>
    <x v="2113"/>
    <n v="8"/>
    <x v="1"/>
    <x v="6"/>
    <s v="Cross CD (Saveiro)"/>
    <x v="1"/>
    <n v="400"/>
  </r>
  <r>
    <x v="6"/>
    <x v="11"/>
    <x v="4"/>
    <x v="4"/>
    <x v="6"/>
    <x v="1278"/>
    <x v="2114"/>
    <n v="5"/>
    <x v="0"/>
    <x v="4"/>
    <s v="COROLLA CROSS XR"/>
    <x v="1"/>
    <n v="200"/>
  </r>
  <r>
    <x v="6"/>
    <x v="0"/>
    <x v="2"/>
    <x v="2"/>
    <x v="7"/>
    <x v="1395"/>
    <x v="2115"/>
    <n v="2"/>
    <x v="0"/>
    <x v="6"/>
    <s v="GLI 350 TSI (Jetta)"/>
    <x v="1"/>
    <n v="400"/>
  </r>
  <r>
    <x v="6"/>
    <x v="4"/>
    <x v="3"/>
    <x v="3"/>
    <x v="0"/>
    <x v="1396"/>
    <x v="2116"/>
    <n v="10"/>
    <x v="0"/>
    <x v="4"/>
    <s v="COROLLA CROSS XR"/>
    <x v="1"/>
    <n v="100"/>
  </r>
  <r>
    <x v="6"/>
    <x v="7"/>
    <x v="0"/>
    <x v="0"/>
    <x v="0"/>
    <x v="1318"/>
    <x v="2117"/>
    <n v="7"/>
    <x v="0"/>
    <x v="1"/>
    <s v="HB20 Sense"/>
    <x v="1"/>
    <n v="200"/>
  </r>
  <r>
    <x v="6"/>
    <x v="3"/>
    <x v="5"/>
    <x v="5"/>
    <x v="8"/>
    <x v="1397"/>
    <x v="2118"/>
    <n v="1"/>
    <x v="1"/>
    <x v="1"/>
    <s v="HB20 Sense"/>
    <x v="1"/>
    <n v="300"/>
  </r>
  <r>
    <x v="6"/>
    <x v="0"/>
    <x v="0"/>
    <x v="0"/>
    <x v="7"/>
    <x v="1398"/>
    <x v="2119"/>
    <n v="4"/>
    <x v="1"/>
    <x v="5"/>
    <s v="Ar Condicionado 18000"/>
    <x v="2"/>
    <n v="500"/>
  </r>
  <r>
    <x v="6"/>
    <x v="6"/>
    <x v="3"/>
    <x v="3"/>
    <x v="6"/>
    <x v="1399"/>
    <x v="2120"/>
    <n v="2"/>
    <x v="1"/>
    <x v="0"/>
    <s v="Colchão Baby Light D18"/>
    <x v="0"/>
    <n v="4000"/>
  </r>
  <r>
    <x v="6"/>
    <x v="11"/>
    <x v="2"/>
    <x v="2"/>
    <x v="2"/>
    <x v="1400"/>
    <x v="2121"/>
    <n v="7"/>
    <x v="0"/>
    <x v="2"/>
    <s v="QLED 4k 75&quot;"/>
    <x v="2"/>
    <n v="1000"/>
  </r>
  <r>
    <x v="6"/>
    <x v="8"/>
    <x v="4"/>
    <x v="4"/>
    <x v="8"/>
    <x v="1401"/>
    <x v="2122"/>
    <n v="6"/>
    <x v="0"/>
    <x v="5"/>
    <s v="Miniescavadeira"/>
    <x v="4"/>
    <n v="40"/>
  </r>
  <r>
    <x v="6"/>
    <x v="4"/>
    <x v="7"/>
    <x v="7"/>
    <x v="7"/>
    <x v="1310"/>
    <x v="2123"/>
    <n v="1"/>
    <x v="0"/>
    <x v="5"/>
    <s v="Serração Portatil"/>
    <x v="4"/>
    <n v="30"/>
  </r>
  <r>
    <x v="6"/>
    <x v="7"/>
    <x v="6"/>
    <x v="6"/>
    <x v="2"/>
    <x v="1266"/>
    <x v="2124"/>
    <n v="7"/>
    <x v="0"/>
    <x v="4"/>
    <s v="COROLLA CROSS XR"/>
    <x v="1"/>
    <n v="100"/>
  </r>
  <r>
    <x v="6"/>
    <x v="9"/>
    <x v="5"/>
    <x v="5"/>
    <x v="2"/>
    <x v="1402"/>
    <x v="2125"/>
    <n v="5"/>
    <x v="0"/>
    <x v="7"/>
    <s v="Diesel"/>
    <x v="5"/>
    <n v="50000"/>
  </r>
  <r>
    <x v="6"/>
    <x v="5"/>
    <x v="0"/>
    <x v="0"/>
    <x v="8"/>
    <x v="1336"/>
    <x v="2126"/>
    <n v="0"/>
    <x v="1"/>
    <x v="5"/>
    <s v="Miniescavadeira"/>
    <x v="4"/>
    <n v="50"/>
  </r>
  <r>
    <x v="6"/>
    <x v="8"/>
    <x v="5"/>
    <x v="5"/>
    <x v="1"/>
    <x v="1268"/>
    <x v="2127"/>
    <n v="10"/>
    <x v="1"/>
    <x v="3"/>
    <s v="Guerlain"/>
    <x v="3"/>
    <n v="14000"/>
  </r>
  <r>
    <x v="6"/>
    <x v="10"/>
    <x v="3"/>
    <x v="3"/>
    <x v="6"/>
    <x v="1293"/>
    <x v="2128"/>
    <n v="2"/>
    <x v="0"/>
    <x v="6"/>
    <s v="GLI 350 TSI (Jetta)"/>
    <x v="1"/>
    <n v="300"/>
  </r>
  <r>
    <x v="6"/>
    <x v="3"/>
    <x v="0"/>
    <x v="0"/>
    <x v="6"/>
    <x v="1403"/>
    <x v="2129"/>
    <n v="5"/>
    <x v="1"/>
    <x v="4"/>
    <s v="COROLLA CROSS XR"/>
    <x v="1"/>
    <n v="200"/>
  </r>
  <r>
    <x v="6"/>
    <x v="7"/>
    <x v="5"/>
    <x v="5"/>
    <x v="8"/>
    <x v="1305"/>
    <x v="2130"/>
    <n v="8"/>
    <x v="0"/>
    <x v="4"/>
    <s v="COROLLA CROSS XR"/>
    <x v="1"/>
    <n v="100"/>
  </r>
  <r>
    <x v="6"/>
    <x v="2"/>
    <x v="3"/>
    <x v="3"/>
    <x v="2"/>
    <x v="1321"/>
    <x v="2131"/>
    <n v="6"/>
    <x v="1"/>
    <x v="1"/>
    <s v="HB20 Sense"/>
    <x v="1"/>
    <n v="100"/>
  </r>
  <r>
    <x v="6"/>
    <x v="5"/>
    <x v="1"/>
    <x v="1"/>
    <x v="2"/>
    <x v="1357"/>
    <x v="2132"/>
    <n v="0"/>
    <x v="1"/>
    <x v="0"/>
    <s v="Travesseiro Toque de Pluma"/>
    <x v="0"/>
    <n v="3000"/>
  </r>
  <r>
    <x v="6"/>
    <x v="6"/>
    <x v="4"/>
    <x v="4"/>
    <x v="8"/>
    <x v="1404"/>
    <x v="2133"/>
    <n v="1"/>
    <x v="0"/>
    <x v="7"/>
    <s v="Diesel"/>
    <x v="5"/>
    <n v="55000"/>
  </r>
  <r>
    <x v="6"/>
    <x v="5"/>
    <x v="0"/>
    <x v="0"/>
    <x v="1"/>
    <x v="1405"/>
    <x v="2134"/>
    <n v="2"/>
    <x v="0"/>
    <x v="3"/>
    <s v="Louis Vuitton"/>
    <x v="3"/>
    <n v="29000"/>
  </r>
  <r>
    <x v="6"/>
    <x v="4"/>
    <x v="7"/>
    <x v="7"/>
    <x v="6"/>
    <x v="1290"/>
    <x v="2135"/>
    <n v="9"/>
    <x v="1"/>
    <x v="4"/>
    <s v="HILUX CABINE DUPLA STD POWER PACK"/>
    <x v="1"/>
    <n v="500"/>
  </r>
  <r>
    <x v="6"/>
    <x v="5"/>
    <x v="3"/>
    <x v="3"/>
    <x v="6"/>
    <x v="1336"/>
    <x v="2136"/>
    <n v="2"/>
    <x v="1"/>
    <x v="5"/>
    <s v="Serração Portatil"/>
    <x v="4"/>
    <n v="40"/>
  </r>
  <r>
    <x v="6"/>
    <x v="0"/>
    <x v="4"/>
    <x v="4"/>
    <x v="8"/>
    <x v="1406"/>
    <x v="2137"/>
    <n v="2"/>
    <x v="1"/>
    <x v="7"/>
    <s v="Diesel"/>
    <x v="5"/>
    <n v="68000"/>
  </r>
  <r>
    <x v="6"/>
    <x v="7"/>
    <x v="2"/>
    <x v="2"/>
    <x v="2"/>
    <x v="1243"/>
    <x v="2138"/>
    <n v="1"/>
    <x v="0"/>
    <x v="8"/>
    <s v="Shampoo "/>
    <x v="6"/>
    <n v="1080000"/>
  </r>
  <r>
    <x v="6"/>
    <x v="11"/>
    <x v="7"/>
    <x v="7"/>
    <x v="3"/>
    <x v="1278"/>
    <x v="2139"/>
    <n v="8"/>
    <x v="1"/>
    <x v="6"/>
    <s v="GLI 350 TSI (Jetta)"/>
    <x v="1"/>
    <n v="300"/>
  </r>
  <r>
    <x v="6"/>
    <x v="8"/>
    <x v="6"/>
    <x v="6"/>
    <x v="1"/>
    <x v="1381"/>
    <x v="2140"/>
    <n v="1"/>
    <x v="1"/>
    <x v="1"/>
    <s v="Creta Confort"/>
    <x v="1"/>
    <n v="100"/>
  </r>
  <r>
    <x v="6"/>
    <x v="5"/>
    <x v="5"/>
    <x v="5"/>
    <x v="5"/>
    <x v="1291"/>
    <x v="2141"/>
    <n v="9"/>
    <x v="0"/>
    <x v="6"/>
    <s v="Cross CD (Saveiro)"/>
    <x v="1"/>
    <n v="500"/>
  </r>
  <r>
    <x v="6"/>
    <x v="0"/>
    <x v="0"/>
    <x v="0"/>
    <x v="2"/>
    <x v="1391"/>
    <x v="2142"/>
    <n v="9"/>
    <x v="0"/>
    <x v="7"/>
    <s v="Diesel"/>
    <x v="5"/>
    <n v="71000"/>
  </r>
  <r>
    <x v="6"/>
    <x v="3"/>
    <x v="7"/>
    <x v="7"/>
    <x v="5"/>
    <x v="1407"/>
    <x v="2143"/>
    <n v="2"/>
    <x v="1"/>
    <x v="6"/>
    <s v="Highline 250 TSI (Taos)"/>
    <x v="1"/>
    <n v="200"/>
  </r>
  <r>
    <x v="6"/>
    <x v="11"/>
    <x v="0"/>
    <x v="0"/>
    <x v="1"/>
    <x v="1400"/>
    <x v="2144"/>
    <n v="9"/>
    <x v="1"/>
    <x v="2"/>
    <s v="QLED 4k 75&quot;"/>
    <x v="2"/>
    <n v="1000"/>
  </r>
  <r>
    <x v="6"/>
    <x v="7"/>
    <x v="7"/>
    <x v="7"/>
    <x v="3"/>
    <x v="1277"/>
    <x v="2145"/>
    <n v="2"/>
    <x v="0"/>
    <x v="1"/>
    <s v="HB20 Vision"/>
    <x v="1"/>
    <n v="200"/>
  </r>
  <r>
    <x v="6"/>
    <x v="2"/>
    <x v="4"/>
    <x v="4"/>
    <x v="6"/>
    <x v="1321"/>
    <x v="2146"/>
    <n v="1"/>
    <x v="1"/>
    <x v="6"/>
    <s v="Highline 250 TSI (Taos)"/>
    <x v="1"/>
    <n v="100"/>
  </r>
  <r>
    <x v="6"/>
    <x v="7"/>
    <x v="5"/>
    <x v="5"/>
    <x v="8"/>
    <x v="1408"/>
    <x v="2147"/>
    <n v="3"/>
    <x v="0"/>
    <x v="3"/>
    <s v="Guerlain"/>
    <x v="3"/>
    <n v="34000"/>
  </r>
  <r>
    <x v="6"/>
    <x v="3"/>
    <x v="0"/>
    <x v="0"/>
    <x v="7"/>
    <x v="1315"/>
    <x v="2148"/>
    <n v="5"/>
    <x v="0"/>
    <x v="6"/>
    <s v="Highline 250 TSI (Taos)"/>
    <x v="1"/>
    <n v="200"/>
  </r>
  <r>
    <x v="6"/>
    <x v="1"/>
    <x v="6"/>
    <x v="6"/>
    <x v="7"/>
    <x v="1323"/>
    <x v="2149"/>
    <n v="9"/>
    <x v="1"/>
    <x v="0"/>
    <s v="Colchão Baby Light D18"/>
    <x v="0"/>
    <n v="4000"/>
  </r>
  <r>
    <x v="6"/>
    <x v="9"/>
    <x v="0"/>
    <x v="0"/>
    <x v="8"/>
    <x v="1409"/>
    <x v="2150"/>
    <n v="8"/>
    <x v="1"/>
    <x v="0"/>
    <s v="Escrivaninha Trevalla"/>
    <x v="0"/>
    <n v="2000"/>
  </r>
  <r>
    <x v="6"/>
    <x v="4"/>
    <x v="0"/>
    <x v="0"/>
    <x v="5"/>
    <x v="1410"/>
    <x v="2151"/>
    <n v="5"/>
    <x v="0"/>
    <x v="3"/>
    <s v="Clos Des Lambrys"/>
    <x v="3"/>
    <n v="22000"/>
  </r>
  <r>
    <x v="6"/>
    <x v="7"/>
    <x v="6"/>
    <x v="6"/>
    <x v="7"/>
    <x v="1243"/>
    <x v="2152"/>
    <n v="3"/>
    <x v="0"/>
    <x v="1"/>
    <s v="Creta Confort"/>
    <x v="1"/>
    <n v="400"/>
  </r>
  <r>
    <x v="6"/>
    <x v="1"/>
    <x v="7"/>
    <x v="7"/>
    <x v="7"/>
    <x v="1411"/>
    <x v="2153"/>
    <n v="7"/>
    <x v="0"/>
    <x v="0"/>
    <s v="Travesseiro Toque de Pluma"/>
    <x v="0"/>
    <n v="4000"/>
  </r>
  <r>
    <x v="6"/>
    <x v="4"/>
    <x v="3"/>
    <x v="3"/>
    <x v="8"/>
    <x v="1412"/>
    <x v="2154"/>
    <n v="9"/>
    <x v="0"/>
    <x v="0"/>
    <s v="Colchão Baby Light D18"/>
    <x v="0"/>
    <n v="5000"/>
  </r>
  <r>
    <x v="6"/>
    <x v="10"/>
    <x v="7"/>
    <x v="7"/>
    <x v="7"/>
    <x v="1413"/>
    <x v="2155"/>
    <n v="5"/>
    <x v="1"/>
    <x v="4"/>
    <s v="COROLLA GLI"/>
    <x v="1"/>
    <n v="400"/>
  </r>
  <r>
    <x v="6"/>
    <x v="6"/>
    <x v="7"/>
    <x v="7"/>
    <x v="1"/>
    <x v="1287"/>
    <x v="2156"/>
    <n v="4"/>
    <x v="0"/>
    <x v="7"/>
    <s v="Gasolina"/>
    <x v="5"/>
    <n v="73000"/>
  </r>
  <r>
    <x v="6"/>
    <x v="7"/>
    <x v="4"/>
    <x v="4"/>
    <x v="0"/>
    <x v="1414"/>
    <x v="2157"/>
    <n v="0"/>
    <x v="0"/>
    <x v="0"/>
    <s v="Travesseiro Toque de Pluma"/>
    <x v="0"/>
    <n v="1000"/>
  </r>
  <r>
    <x v="6"/>
    <x v="2"/>
    <x v="1"/>
    <x v="1"/>
    <x v="8"/>
    <x v="1415"/>
    <x v="2158"/>
    <n v="4"/>
    <x v="0"/>
    <x v="5"/>
    <s v="Ar Condicionado 18000"/>
    <x v="2"/>
    <n v="2000"/>
  </r>
  <r>
    <x v="6"/>
    <x v="11"/>
    <x v="3"/>
    <x v="3"/>
    <x v="6"/>
    <x v="1416"/>
    <x v="2159"/>
    <n v="3"/>
    <x v="1"/>
    <x v="7"/>
    <s v="Petróleo Bruto"/>
    <x v="5"/>
    <n v="94000"/>
  </r>
  <r>
    <x v="6"/>
    <x v="4"/>
    <x v="7"/>
    <x v="7"/>
    <x v="5"/>
    <x v="1417"/>
    <x v="2160"/>
    <n v="0"/>
    <x v="1"/>
    <x v="6"/>
    <s v="GLI 350 TSI (Jetta)"/>
    <x v="1"/>
    <n v="400"/>
  </r>
  <r>
    <x v="6"/>
    <x v="2"/>
    <x v="4"/>
    <x v="4"/>
    <x v="6"/>
    <x v="1339"/>
    <x v="2161"/>
    <n v="5"/>
    <x v="0"/>
    <x v="0"/>
    <s v="Colchão Baby Light D18"/>
    <x v="0"/>
    <n v="3000"/>
  </r>
  <r>
    <x v="6"/>
    <x v="7"/>
    <x v="4"/>
    <x v="4"/>
    <x v="3"/>
    <x v="1392"/>
    <x v="2162"/>
    <n v="4"/>
    <x v="1"/>
    <x v="0"/>
    <s v="Colchão Baby Light D18"/>
    <x v="0"/>
    <n v="2000"/>
  </r>
  <r>
    <x v="6"/>
    <x v="10"/>
    <x v="4"/>
    <x v="4"/>
    <x v="6"/>
    <x v="1418"/>
    <x v="2163"/>
    <n v="6"/>
    <x v="0"/>
    <x v="1"/>
    <s v="Creta Confort"/>
    <x v="1"/>
    <n v="400"/>
  </r>
  <r>
    <x v="6"/>
    <x v="6"/>
    <x v="2"/>
    <x v="2"/>
    <x v="1"/>
    <x v="1384"/>
    <x v="2164"/>
    <n v="6"/>
    <x v="1"/>
    <x v="1"/>
    <s v="Creta Confort"/>
    <x v="1"/>
    <n v="400"/>
  </r>
  <r>
    <x v="6"/>
    <x v="5"/>
    <x v="7"/>
    <x v="7"/>
    <x v="1"/>
    <x v="1334"/>
    <x v="2165"/>
    <n v="9"/>
    <x v="1"/>
    <x v="6"/>
    <s v="Cross CD (Saveiro)"/>
    <x v="1"/>
    <n v="100"/>
  </r>
  <r>
    <x v="6"/>
    <x v="0"/>
    <x v="3"/>
    <x v="3"/>
    <x v="2"/>
    <x v="1391"/>
    <x v="2166"/>
    <n v="1"/>
    <x v="1"/>
    <x v="2"/>
    <s v="Neo QLED 8k 75&quot;"/>
    <x v="2"/>
    <n v="1500"/>
  </r>
  <r>
    <x v="6"/>
    <x v="4"/>
    <x v="1"/>
    <x v="1"/>
    <x v="8"/>
    <x v="1364"/>
    <x v="2167"/>
    <n v="3"/>
    <x v="0"/>
    <x v="1"/>
    <s v="HB20 Sense"/>
    <x v="1"/>
    <n v="500"/>
  </r>
  <r>
    <x v="6"/>
    <x v="8"/>
    <x v="1"/>
    <x v="1"/>
    <x v="7"/>
    <x v="1419"/>
    <x v="2168"/>
    <n v="8"/>
    <x v="0"/>
    <x v="3"/>
    <s v="Guerlain"/>
    <x v="3"/>
    <n v="26000"/>
  </r>
  <r>
    <x v="6"/>
    <x v="8"/>
    <x v="4"/>
    <x v="4"/>
    <x v="8"/>
    <x v="1285"/>
    <x v="2169"/>
    <n v="2"/>
    <x v="0"/>
    <x v="1"/>
    <s v="HB20 Sense"/>
    <x v="1"/>
    <n v="100"/>
  </r>
  <r>
    <x v="6"/>
    <x v="10"/>
    <x v="0"/>
    <x v="0"/>
    <x v="5"/>
    <x v="1420"/>
    <x v="2170"/>
    <n v="7"/>
    <x v="0"/>
    <x v="6"/>
    <s v="Cross CD (Saveiro)"/>
    <x v="1"/>
    <n v="100"/>
  </r>
  <r>
    <x v="6"/>
    <x v="0"/>
    <x v="3"/>
    <x v="3"/>
    <x v="6"/>
    <x v="1421"/>
    <x v="2171"/>
    <n v="0"/>
    <x v="1"/>
    <x v="6"/>
    <s v="Cross CD (Saveiro)"/>
    <x v="1"/>
    <n v="300"/>
  </r>
  <r>
    <x v="6"/>
    <x v="9"/>
    <x v="8"/>
    <x v="8"/>
    <x v="3"/>
    <x v="1332"/>
    <x v="2172"/>
    <n v="9"/>
    <x v="1"/>
    <x v="7"/>
    <s v="Diesel"/>
    <x v="5"/>
    <n v="82000"/>
  </r>
  <r>
    <x v="6"/>
    <x v="3"/>
    <x v="1"/>
    <x v="1"/>
    <x v="2"/>
    <x v="1362"/>
    <x v="2173"/>
    <n v="1"/>
    <x v="0"/>
    <x v="3"/>
    <s v="Louis Vuitton"/>
    <x v="3"/>
    <n v="47000"/>
  </r>
  <r>
    <x v="6"/>
    <x v="7"/>
    <x v="0"/>
    <x v="0"/>
    <x v="8"/>
    <x v="1422"/>
    <x v="2174"/>
    <n v="6"/>
    <x v="0"/>
    <x v="3"/>
    <s v="Guerlain"/>
    <x v="3"/>
    <n v="39000"/>
  </r>
  <r>
    <x v="6"/>
    <x v="4"/>
    <x v="3"/>
    <x v="3"/>
    <x v="7"/>
    <x v="1396"/>
    <x v="2175"/>
    <n v="4"/>
    <x v="1"/>
    <x v="7"/>
    <s v="Petróleo Bruto"/>
    <x v="5"/>
    <n v="63000"/>
  </r>
  <r>
    <x v="6"/>
    <x v="1"/>
    <x v="8"/>
    <x v="8"/>
    <x v="7"/>
    <x v="1390"/>
    <x v="2176"/>
    <n v="4"/>
    <x v="1"/>
    <x v="2"/>
    <s v="Crystal UHD 4k 65&quot;"/>
    <x v="2"/>
    <n v="500"/>
  </r>
  <r>
    <x v="6"/>
    <x v="10"/>
    <x v="0"/>
    <x v="0"/>
    <x v="5"/>
    <x v="1242"/>
    <x v="2177"/>
    <n v="4"/>
    <x v="0"/>
    <x v="5"/>
    <s v="Miniescavadeira"/>
    <x v="4"/>
    <n v="50"/>
  </r>
  <r>
    <x v="6"/>
    <x v="4"/>
    <x v="0"/>
    <x v="0"/>
    <x v="8"/>
    <x v="1348"/>
    <x v="2178"/>
    <n v="7"/>
    <x v="1"/>
    <x v="4"/>
    <s v="COROLLA CROSS XR"/>
    <x v="1"/>
    <n v="100"/>
  </r>
  <r>
    <x v="6"/>
    <x v="9"/>
    <x v="0"/>
    <x v="0"/>
    <x v="6"/>
    <x v="1273"/>
    <x v="2179"/>
    <n v="5"/>
    <x v="0"/>
    <x v="0"/>
    <s v="Colchão Baby Light D18"/>
    <x v="0"/>
    <n v="3000"/>
  </r>
  <r>
    <x v="6"/>
    <x v="0"/>
    <x v="5"/>
    <x v="5"/>
    <x v="1"/>
    <x v="1395"/>
    <x v="2180"/>
    <n v="3"/>
    <x v="0"/>
    <x v="1"/>
    <s v="HB20 Vision"/>
    <x v="1"/>
    <n v="400"/>
  </r>
  <r>
    <x v="6"/>
    <x v="6"/>
    <x v="4"/>
    <x v="4"/>
    <x v="0"/>
    <x v="1250"/>
    <x v="2181"/>
    <n v="1"/>
    <x v="1"/>
    <x v="1"/>
    <s v="HB20 Vision"/>
    <x v="1"/>
    <n v="500"/>
  </r>
  <r>
    <x v="6"/>
    <x v="3"/>
    <x v="7"/>
    <x v="7"/>
    <x v="4"/>
    <x v="1389"/>
    <x v="2182"/>
    <n v="9"/>
    <x v="0"/>
    <x v="4"/>
    <s v="COROLLA CROSS XR"/>
    <x v="1"/>
    <n v="400"/>
  </r>
  <r>
    <x v="6"/>
    <x v="7"/>
    <x v="1"/>
    <x v="1"/>
    <x v="1"/>
    <x v="1393"/>
    <x v="2183"/>
    <n v="1"/>
    <x v="0"/>
    <x v="0"/>
    <s v="Escrivaninha Trevalla"/>
    <x v="0"/>
    <n v="4000"/>
  </r>
  <r>
    <x v="6"/>
    <x v="4"/>
    <x v="5"/>
    <x v="5"/>
    <x v="8"/>
    <x v="1314"/>
    <x v="2184"/>
    <n v="3"/>
    <x v="1"/>
    <x v="4"/>
    <s v="COROLLA GLI"/>
    <x v="1"/>
    <n v="400"/>
  </r>
  <r>
    <x v="6"/>
    <x v="2"/>
    <x v="3"/>
    <x v="3"/>
    <x v="5"/>
    <x v="1423"/>
    <x v="2185"/>
    <n v="5"/>
    <x v="0"/>
    <x v="6"/>
    <s v="Cross CD (Saveiro)"/>
    <x v="1"/>
    <n v="300"/>
  </r>
  <r>
    <x v="6"/>
    <x v="7"/>
    <x v="1"/>
    <x v="1"/>
    <x v="0"/>
    <x v="1424"/>
    <x v="2186"/>
    <n v="3"/>
    <x v="0"/>
    <x v="7"/>
    <s v="Petróleo Bruto"/>
    <x v="5"/>
    <n v="85000"/>
  </r>
  <r>
    <x v="6"/>
    <x v="0"/>
    <x v="1"/>
    <x v="1"/>
    <x v="9"/>
    <x v="1317"/>
    <x v="2187"/>
    <n v="7"/>
    <x v="0"/>
    <x v="6"/>
    <s v="GLI 350 TSI (Jetta)"/>
    <x v="1"/>
    <n v="100"/>
  </r>
  <r>
    <x v="6"/>
    <x v="7"/>
    <x v="8"/>
    <x v="8"/>
    <x v="1"/>
    <x v="1297"/>
    <x v="2188"/>
    <n v="2"/>
    <x v="0"/>
    <x v="3"/>
    <s v="Guerlain"/>
    <x v="3"/>
    <n v="40000"/>
  </r>
  <r>
    <x v="6"/>
    <x v="11"/>
    <x v="3"/>
    <x v="3"/>
    <x v="0"/>
    <x v="1340"/>
    <x v="2189"/>
    <n v="7"/>
    <x v="1"/>
    <x v="5"/>
    <s v="Ar Condicionado 18000"/>
    <x v="2"/>
    <n v="2500"/>
  </r>
  <r>
    <x v="6"/>
    <x v="2"/>
    <x v="2"/>
    <x v="2"/>
    <x v="1"/>
    <x v="1262"/>
    <x v="2190"/>
    <n v="8"/>
    <x v="0"/>
    <x v="0"/>
    <s v="Escrivaninha Trevalla"/>
    <x v="0"/>
    <n v="3000"/>
  </r>
  <r>
    <x v="6"/>
    <x v="8"/>
    <x v="4"/>
    <x v="4"/>
    <x v="6"/>
    <x v="1374"/>
    <x v="2191"/>
    <n v="1"/>
    <x v="1"/>
    <x v="3"/>
    <s v="Guerlain"/>
    <x v="3"/>
    <n v="32000"/>
  </r>
  <r>
    <x v="6"/>
    <x v="0"/>
    <x v="3"/>
    <x v="3"/>
    <x v="3"/>
    <x v="1425"/>
    <x v="2192"/>
    <n v="3"/>
    <x v="0"/>
    <x v="4"/>
    <s v="COROLLA CROSS XR"/>
    <x v="1"/>
    <n v="100"/>
  </r>
  <r>
    <x v="7"/>
    <x v="10"/>
    <x v="5"/>
    <x v="5"/>
    <x v="2"/>
    <x v="1426"/>
    <x v="2193"/>
    <n v="10"/>
    <x v="1"/>
    <x v="5"/>
    <s v="Serração Portatil"/>
    <x v="4"/>
    <n v="10"/>
  </r>
  <r>
    <x v="7"/>
    <x v="7"/>
    <x v="7"/>
    <x v="7"/>
    <x v="2"/>
    <x v="1427"/>
    <x v="2194"/>
    <n v="9"/>
    <x v="0"/>
    <x v="1"/>
    <s v="HB20 Vision"/>
    <x v="1"/>
    <n v="400"/>
  </r>
  <r>
    <x v="7"/>
    <x v="2"/>
    <x v="7"/>
    <x v="7"/>
    <x v="7"/>
    <x v="1428"/>
    <x v="2195"/>
    <n v="9"/>
    <x v="1"/>
    <x v="1"/>
    <s v="HB20 Vision"/>
    <x v="1"/>
    <n v="300"/>
  </r>
  <r>
    <x v="7"/>
    <x v="0"/>
    <x v="0"/>
    <x v="0"/>
    <x v="8"/>
    <x v="1429"/>
    <x v="2196"/>
    <n v="9"/>
    <x v="1"/>
    <x v="3"/>
    <s v="Clos Des Lambrys"/>
    <x v="3"/>
    <n v="24000"/>
  </r>
  <r>
    <x v="7"/>
    <x v="9"/>
    <x v="0"/>
    <x v="0"/>
    <x v="2"/>
    <x v="1430"/>
    <x v="2197"/>
    <n v="8"/>
    <x v="0"/>
    <x v="0"/>
    <s v="Escrivaninha Trevalla"/>
    <x v="0"/>
    <n v="2000"/>
  </r>
  <r>
    <x v="7"/>
    <x v="6"/>
    <x v="0"/>
    <x v="0"/>
    <x v="0"/>
    <x v="1431"/>
    <x v="2198"/>
    <n v="6"/>
    <x v="0"/>
    <x v="2"/>
    <s v="Neo QLED 8k 75&quot;"/>
    <x v="2"/>
    <n v="1500"/>
  </r>
  <r>
    <x v="7"/>
    <x v="9"/>
    <x v="0"/>
    <x v="0"/>
    <x v="0"/>
    <x v="1432"/>
    <x v="2199"/>
    <n v="3"/>
    <x v="1"/>
    <x v="3"/>
    <s v="Guerlain"/>
    <x v="3"/>
    <n v="46000"/>
  </r>
  <r>
    <x v="7"/>
    <x v="9"/>
    <x v="2"/>
    <x v="2"/>
    <x v="3"/>
    <x v="1433"/>
    <x v="2200"/>
    <n v="8"/>
    <x v="0"/>
    <x v="0"/>
    <s v="Colchão Baby Light D18"/>
    <x v="0"/>
    <n v="5000"/>
  </r>
  <r>
    <x v="7"/>
    <x v="7"/>
    <x v="4"/>
    <x v="4"/>
    <x v="6"/>
    <x v="1434"/>
    <x v="2201"/>
    <n v="6"/>
    <x v="0"/>
    <x v="2"/>
    <s v="Crystal UHD 4k 65&quot;"/>
    <x v="2"/>
    <n v="500"/>
  </r>
  <r>
    <x v="7"/>
    <x v="0"/>
    <x v="4"/>
    <x v="4"/>
    <x v="5"/>
    <x v="1435"/>
    <x v="2202"/>
    <n v="8"/>
    <x v="1"/>
    <x v="5"/>
    <s v="Ar Condicionado 18000"/>
    <x v="2"/>
    <n v="2500"/>
  </r>
  <r>
    <x v="7"/>
    <x v="5"/>
    <x v="7"/>
    <x v="7"/>
    <x v="4"/>
    <x v="1436"/>
    <x v="2203"/>
    <n v="1"/>
    <x v="0"/>
    <x v="6"/>
    <s v="GLI 350 TSI (Jetta)"/>
    <x v="1"/>
    <n v="500"/>
  </r>
  <r>
    <x v="7"/>
    <x v="4"/>
    <x v="7"/>
    <x v="7"/>
    <x v="0"/>
    <x v="1437"/>
    <x v="2204"/>
    <n v="3"/>
    <x v="1"/>
    <x v="7"/>
    <s v="Gasolina"/>
    <x v="5"/>
    <n v="75000"/>
  </r>
  <r>
    <x v="7"/>
    <x v="7"/>
    <x v="4"/>
    <x v="4"/>
    <x v="6"/>
    <x v="1438"/>
    <x v="2205"/>
    <n v="3"/>
    <x v="1"/>
    <x v="0"/>
    <s v="Travesseiro Toque de Pluma"/>
    <x v="0"/>
    <n v="4000"/>
  </r>
  <r>
    <x v="7"/>
    <x v="8"/>
    <x v="7"/>
    <x v="7"/>
    <x v="0"/>
    <x v="1439"/>
    <x v="2206"/>
    <n v="8"/>
    <x v="1"/>
    <x v="0"/>
    <s v="Colchão Baby Light D18"/>
    <x v="0"/>
    <n v="4000"/>
  </r>
  <r>
    <x v="7"/>
    <x v="2"/>
    <x v="3"/>
    <x v="3"/>
    <x v="8"/>
    <x v="1440"/>
    <x v="2207"/>
    <n v="7"/>
    <x v="1"/>
    <x v="6"/>
    <s v="Cross CD (Saveiro)"/>
    <x v="1"/>
    <n v="100"/>
  </r>
  <r>
    <x v="7"/>
    <x v="8"/>
    <x v="6"/>
    <x v="6"/>
    <x v="1"/>
    <x v="1441"/>
    <x v="2208"/>
    <n v="2"/>
    <x v="0"/>
    <x v="3"/>
    <s v="Clos Des Lambrys"/>
    <x v="3"/>
    <n v="18000"/>
  </r>
  <r>
    <x v="7"/>
    <x v="5"/>
    <x v="0"/>
    <x v="0"/>
    <x v="0"/>
    <x v="1436"/>
    <x v="2209"/>
    <n v="1"/>
    <x v="1"/>
    <x v="4"/>
    <s v="COROLLA GLI"/>
    <x v="1"/>
    <n v="300"/>
  </r>
  <r>
    <x v="7"/>
    <x v="0"/>
    <x v="6"/>
    <x v="6"/>
    <x v="8"/>
    <x v="1442"/>
    <x v="2210"/>
    <n v="9"/>
    <x v="0"/>
    <x v="4"/>
    <s v="HILUX CABINE DUPLA STD POWER PACK"/>
    <x v="1"/>
    <n v="500"/>
  </r>
  <r>
    <x v="7"/>
    <x v="4"/>
    <x v="0"/>
    <x v="0"/>
    <x v="6"/>
    <x v="1443"/>
    <x v="2211"/>
    <n v="5"/>
    <x v="0"/>
    <x v="2"/>
    <s v="Crystal UHD 4k 65&quot;"/>
    <x v="2"/>
    <n v="1000"/>
  </r>
  <r>
    <x v="7"/>
    <x v="7"/>
    <x v="2"/>
    <x v="2"/>
    <x v="7"/>
    <x v="1444"/>
    <x v="2212"/>
    <n v="10"/>
    <x v="1"/>
    <x v="3"/>
    <s v="Clos Des Lambrys"/>
    <x v="3"/>
    <n v="31000"/>
  </r>
  <r>
    <x v="7"/>
    <x v="7"/>
    <x v="5"/>
    <x v="5"/>
    <x v="0"/>
    <x v="1445"/>
    <x v="2213"/>
    <n v="3"/>
    <x v="1"/>
    <x v="6"/>
    <s v="GLI 350 TSI (Jetta)"/>
    <x v="1"/>
    <n v="300"/>
  </r>
  <r>
    <x v="7"/>
    <x v="7"/>
    <x v="2"/>
    <x v="2"/>
    <x v="1"/>
    <x v="1446"/>
    <x v="2214"/>
    <n v="1"/>
    <x v="1"/>
    <x v="4"/>
    <s v="COROLLA GLI"/>
    <x v="1"/>
    <n v="100"/>
  </r>
  <r>
    <x v="7"/>
    <x v="11"/>
    <x v="5"/>
    <x v="5"/>
    <x v="2"/>
    <x v="1447"/>
    <x v="2215"/>
    <n v="4"/>
    <x v="0"/>
    <x v="0"/>
    <s v="Escrivaninha Trevalla"/>
    <x v="0"/>
    <n v="4000"/>
  </r>
  <r>
    <x v="7"/>
    <x v="1"/>
    <x v="0"/>
    <x v="0"/>
    <x v="7"/>
    <x v="1448"/>
    <x v="2216"/>
    <n v="5"/>
    <x v="0"/>
    <x v="1"/>
    <s v="HB20 Sense"/>
    <x v="1"/>
    <n v="400"/>
  </r>
  <r>
    <x v="7"/>
    <x v="9"/>
    <x v="7"/>
    <x v="7"/>
    <x v="1"/>
    <x v="1430"/>
    <x v="2217"/>
    <n v="2"/>
    <x v="0"/>
    <x v="4"/>
    <s v="HILUX CABINE DUPLA STD POWER PACK"/>
    <x v="1"/>
    <n v="300"/>
  </r>
  <r>
    <x v="7"/>
    <x v="1"/>
    <x v="7"/>
    <x v="7"/>
    <x v="6"/>
    <x v="1449"/>
    <x v="2218"/>
    <n v="8"/>
    <x v="1"/>
    <x v="4"/>
    <s v="HILUX CABINE DUPLA STD POWER PACK"/>
    <x v="1"/>
    <n v="300"/>
  </r>
  <r>
    <x v="7"/>
    <x v="6"/>
    <x v="4"/>
    <x v="4"/>
    <x v="1"/>
    <x v="1450"/>
    <x v="2219"/>
    <n v="6"/>
    <x v="0"/>
    <x v="4"/>
    <s v="COROLLA GLI"/>
    <x v="1"/>
    <n v="400"/>
  </r>
  <r>
    <x v="7"/>
    <x v="0"/>
    <x v="0"/>
    <x v="0"/>
    <x v="6"/>
    <x v="1451"/>
    <x v="2220"/>
    <n v="1"/>
    <x v="0"/>
    <x v="2"/>
    <s v="Neo QLED 8k 75&quot;"/>
    <x v="2"/>
    <n v="1000"/>
  </r>
  <r>
    <x v="7"/>
    <x v="0"/>
    <x v="4"/>
    <x v="4"/>
    <x v="7"/>
    <x v="1452"/>
    <x v="2221"/>
    <n v="2"/>
    <x v="0"/>
    <x v="4"/>
    <s v="COROLLA GLI"/>
    <x v="1"/>
    <n v="300"/>
  </r>
  <r>
    <x v="7"/>
    <x v="8"/>
    <x v="3"/>
    <x v="3"/>
    <x v="3"/>
    <x v="1453"/>
    <x v="2222"/>
    <n v="9"/>
    <x v="1"/>
    <x v="4"/>
    <s v="HILUX CABINE DUPLA STD POWER PACK"/>
    <x v="1"/>
    <n v="300"/>
  </r>
  <r>
    <x v="7"/>
    <x v="3"/>
    <x v="0"/>
    <x v="0"/>
    <x v="8"/>
    <x v="1454"/>
    <x v="2223"/>
    <n v="9"/>
    <x v="0"/>
    <x v="2"/>
    <s v="QLED 4k 75&quot;"/>
    <x v="2"/>
    <n v="1500"/>
  </r>
  <r>
    <x v="7"/>
    <x v="3"/>
    <x v="1"/>
    <x v="1"/>
    <x v="0"/>
    <x v="1455"/>
    <x v="2224"/>
    <n v="8"/>
    <x v="0"/>
    <x v="2"/>
    <s v="QLED 4k 75&quot;"/>
    <x v="2"/>
    <n v="1500"/>
  </r>
  <r>
    <x v="7"/>
    <x v="7"/>
    <x v="8"/>
    <x v="8"/>
    <x v="7"/>
    <x v="1456"/>
    <x v="2225"/>
    <n v="8"/>
    <x v="0"/>
    <x v="2"/>
    <s v="QLED 4k 75&quot;"/>
    <x v="2"/>
    <n v="500"/>
  </r>
  <r>
    <x v="7"/>
    <x v="2"/>
    <x v="2"/>
    <x v="2"/>
    <x v="3"/>
    <x v="1457"/>
    <x v="2226"/>
    <n v="7"/>
    <x v="0"/>
    <x v="2"/>
    <s v="QLED 4k 75&quot;"/>
    <x v="2"/>
    <n v="500"/>
  </r>
  <r>
    <x v="7"/>
    <x v="7"/>
    <x v="2"/>
    <x v="2"/>
    <x v="2"/>
    <x v="1458"/>
    <x v="2227"/>
    <n v="9"/>
    <x v="0"/>
    <x v="6"/>
    <s v="GLI 350 TSI (Jetta)"/>
    <x v="1"/>
    <n v="200"/>
  </r>
  <r>
    <x v="7"/>
    <x v="11"/>
    <x v="4"/>
    <x v="4"/>
    <x v="0"/>
    <x v="1459"/>
    <x v="2228"/>
    <n v="10"/>
    <x v="1"/>
    <x v="3"/>
    <s v="Louis Vuitton"/>
    <x v="3"/>
    <n v="42000"/>
  </r>
  <r>
    <x v="7"/>
    <x v="2"/>
    <x v="0"/>
    <x v="0"/>
    <x v="4"/>
    <x v="1460"/>
    <x v="2229"/>
    <n v="1"/>
    <x v="0"/>
    <x v="3"/>
    <s v="Guerlain"/>
    <x v="3"/>
    <n v="35000"/>
  </r>
  <r>
    <x v="7"/>
    <x v="9"/>
    <x v="3"/>
    <x v="3"/>
    <x v="5"/>
    <x v="1461"/>
    <x v="2230"/>
    <n v="10"/>
    <x v="1"/>
    <x v="5"/>
    <s v="Miniescavadeira"/>
    <x v="4"/>
    <n v="30"/>
  </r>
  <r>
    <x v="7"/>
    <x v="6"/>
    <x v="3"/>
    <x v="3"/>
    <x v="4"/>
    <x v="1431"/>
    <x v="2231"/>
    <n v="7"/>
    <x v="1"/>
    <x v="8"/>
    <s v="Shampoo "/>
    <x v="6"/>
    <n v="740000"/>
  </r>
  <r>
    <x v="7"/>
    <x v="7"/>
    <x v="2"/>
    <x v="2"/>
    <x v="2"/>
    <x v="1462"/>
    <x v="2232"/>
    <n v="7"/>
    <x v="0"/>
    <x v="0"/>
    <s v="Escrivaninha Trevalla"/>
    <x v="0"/>
    <n v="4000"/>
  </r>
  <r>
    <x v="7"/>
    <x v="8"/>
    <x v="1"/>
    <x v="1"/>
    <x v="3"/>
    <x v="1463"/>
    <x v="2233"/>
    <n v="4"/>
    <x v="1"/>
    <x v="4"/>
    <s v="COROLLA GLI"/>
    <x v="1"/>
    <n v="300"/>
  </r>
  <r>
    <x v="7"/>
    <x v="2"/>
    <x v="5"/>
    <x v="5"/>
    <x v="2"/>
    <x v="1464"/>
    <x v="2234"/>
    <n v="9"/>
    <x v="0"/>
    <x v="1"/>
    <s v="Creta Confort"/>
    <x v="1"/>
    <n v="100"/>
  </r>
  <r>
    <x v="7"/>
    <x v="3"/>
    <x v="6"/>
    <x v="6"/>
    <x v="0"/>
    <x v="1465"/>
    <x v="2235"/>
    <n v="2"/>
    <x v="1"/>
    <x v="6"/>
    <s v="Highline 250 TSI (Taos)"/>
    <x v="1"/>
    <n v="400"/>
  </r>
  <r>
    <x v="7"/>
    <x v="7"/>
    <x v="2"/>
    <x v="2"/>
    <x v="5"/>
    <x v="1466"/>
    <x v="2236"/>
    <n v="6"/>
    <x v="1"/>
    <x v="7"/>
    <s v="Petróleo Bruto"/>
    <x v="5"/>
    <n v="86000"/>
  </r>
  <r>
    <x v="7"/>
    <x v="4"/>
    <x v="3"/>
    <x v="3"/>
    <x v="3"/>
    <x v="1467"/>
    <x v="2237"/>
    <n v="5"/>
    <x v="1"/>
    <x v="7"/>
    <s v="Petróleo Bruto"/>
    <x v="5"/>
    <n v="58000"/>
  </r>
  <r>
    <x v="7"/>
    <x v="3"/>
    <x v="6"/>
    <x v="6"/>
    <x v="3"/>
    <x v="1468"/>
    <x v="2238"/>
    <n v="6"/>
    <x v="0"/>
    <x v="7"/>
    <s v="Gasolina"/>
    <x v="5"/>
    <n v="80000"/>
  </r>
  <r>
    <x v="7"/>
    <x v="11"/>
    <x v="1"/>
    <x v="1"/>
    <x v="5"/>
    <x v="1469"/>
    <x v="2239"/>
    <n v="1"/>
    <x v="0"/>
    <x v="5"/>
    <s v="Ar Condicionado 18000"/>
    <x v="2"/>
    <n v="500"/>
  </r>
  <r>
    <x v="7"/>
    <x v="10"/>
    <x v="4"/>
    <x v="4"/>
    <x v="5"/>
    <x v="1470"/>
    <x v="2240"/>
    <n v="7"/>
    <x v="1"/>
    <x v="2"/>
    <s v="Neo QLED 8k 75&quot;"/>
    <x v="2"/>
    <n v="2500"/>
  </r>
  <r>
    <x v="7"/>
    <x v="1"/>
    <x v="5"/>
    <x v="5"/>
    <x v="3"/>
    <x v="1471"/>
    <x v="2241"/>
    <n v="8"/>
    <x v="0"/>
    <x v="3"/>
    <s v="Clos Des Lambrys"/>
    <x v="3"/>
    <n v="50000"/>
  </r>
  <r>
    <x v="7"/>
    <x v="11"/>
    <x v="4"/>
    <x v="4"/>
    <x v="7"/>
    <x v="1469"/>
    <x v="2242"/>
    <n v="6"/>
    <x v="1"/>
    <x v="4"/>
    <s v="COROLLA GLI"/>
    <x v="1"/>
    <n v="300"/>
  </r>
  <r>
    <x v="7"/>
    <x v="7"/>
    <x v="1"/>
    <x v="1"/>
    <x v="2"/>
    <x v="1456"/>
    <x v="2243"/>
    <n v="4"/>
    <x v="1"/>
    <x v="8"/>
    <s v="Shampoo "/>
    <x v="6"/>
    <n v="1620000"/>
  </r>
  <r>
    <x v="7"/>
    <x v="3"/>
    <x v="0"/>
    <x v="0"/>
    <x v="7"/>
    <x v="1472"/>
    <x v="2244"/>
    <n v="6"/>
    <x v="1"/>
    <x v="6"/>
    <s v="Highline 250 TSI (Taos)"/>
    <x v="1"/>
    <n v="400"/>
  </r>
  <r>
    <x v="7"/>
    <x v="8"/>
    <x v="6"/>
    <x v="6"/>
    <x v="7"/>
    <x v="1473"/>
    <x v="2245"/>
    <n v="5"/>
    <x v="0"/>
    <x v="3"/>
    <s v="Louis Vuitton"/>
    <x v="3"/>
    <n v="34000"/>
  </r>
  <r>
    <x v="7"/>
    <x v="5"/>
    <x v="3"/>
    <x v="3"/>
    <x v="5"/>
    <x v="1474"/>
    <x v="2246"/>
    <n v="3"/>
    <x v="1"/>
    <x v="1"/>
    <s v="Creta Confort"/>
    <x v="1"/>
    <n v="500"/>
  </r>
  <r>
    <x v="7"/>
    <x v="5"/>
    <x v="0"/>
    <x v="0"/>
    <x v="6"/>
    <x v="1475"/>
    <x v="2247"/>
    <n v="9"/>
    <x v="0"/>
    <x v="0"/>
    <s v="Escrivaninha Trevalla"/>
    <x v="0"/>
    <n v="1000"/>
  </r>
  <r>
    <x v="7"/>
    <x v="1"/>
    <x v="7"/>
    <x v="7"/>
    <x v="0"/>
    <x v="1476"/>
    <x v="2248"/>
    <n v="2"/>
    <x v="1"/>
    <x v="0"/>
    <s v="Travesseiro Toque de Pluma"/>
    <x v="0"/>
    <n v="4000"/>
  </r>
  <r>
    <x v="7"/>
    <x v="0"/>
    <x v="7"/>
    <x v="7"/>
    <x v="2"/>
    <x v="1477"/>
    <x v="2249"/>
    <n v="4"/>
    <x v="1"/>
    <x v="3"/>
    <s v="Clos Des Lambrys"/>
    <x v="3"/>
    <n v="25000"/>
  </r>
  <r>
    <x v="7"/>
    <x v="3"/>
    <x v="1"/>
    <x v="1"/>
    <x v="3"/>
    <x v="1478"/>
    <x v="2250"/>
    <n v="9"/>
    <x v="1"/>
    <x v="1"/>
    <s v="HB20 Vision"/>
    <x v="1"/>
    <n v="100"/>
  </r>
  <r>
    <x v="7"/>
    <x v="10"/>
    <x v="2"/>
    <x v="2"/>
    <x v="6"/>
    <x v="1470"/>
    <x v="2251"/>
    <n v="7"/>
    <x v="0"/>
    <x v="0"/>
    <s v="Colchão Baby Light D18"/>
    <x v="0"/>
    <n v="2000"/>
  </r>
  <r>
    <x v="7"/>
    <x v="7"/>
    <x v="4"/>
    <x v="4"/>
    <x v="8"/>
    <x v="1479"/>
    <x v="2252"/>
    <n v="1"/>
    <x v="0"/>
    <x v="1"/>
    <s v="Creta Confort"/>
    <x v="1"/>
    <n v="500"/>
  </r>
  <r>
    <x v="7"/>
    <x v="3"/>
    <x v="1"/>
    <x v="1"/>
    <x v="8"/>
    <x v="1468"/>
    <x v="2253"/>
    <n v="3"/>
    <x v="0"/>
    <x v="3"/>
    <s v="Guerlain"/>
    <x v="3"/>
    <n v="43000"/>
  </r>
  <r>
    <x v="7"/>
    <x v="8"/>
    <x v="3"/>
    <x v="3"/>
    <x v="8"/>
    <x v="1480"/>
    <x v="2254"/>
    <n v="1"/>
    <x v="1"/>
    <x v="1"/>
    <s v="Creta Confort"/>
    <x v="1"/>
    <n v="300"/>
  </r>
  <r>
    <x v="7"/>
    <x v="6"/>
    <x v="5"/>
    <x v="5"/>
    <x v="1"/>
    <x v="1481"/>
    <x v="2255"/>
    <n v="5"/>
    <x v="0"/>
    <x v="1"/>
    <s v="HB20 Vision"/>
    <x v="1"/>
    <n v="100"/>
  </r>
  <r>
    <x v="7"/>
    <x v="4"/>
    <x v="6"/>
    <x v="6"/>
    <x v="1"/>
    <x v="1482"/>
    <x v="2256"/>
    <n v="0"/>
    <x v="0"/>
    <x v="4"/>
    <s v="COROLLA GLI"/>
    <x v="1"/>
    <n v="500"/>
  </r>
  <r>
    <x v="7"/>
    <x v="7"/>
    <x v="1"/>
    <x v="1"/>
    <x v="4"/>
    <x v="1483"/>
    <x v="2257"/>
    <n v="8"/>
    <x v="1"/>
    <x v="4"/>
    <s v="COROLLA CROSS XR"/>
    <x v="1"/>
    <n v="300"/>
  </r>
  <r>
    <x v="7"/>
    <x v="5"/>
    <x v="7"/>
    <x v="7"/>
    <x v="5"/>
    <x v="1484"/>
    <x v="2258"/>
    <n v="5"/>
    <x v="1"/>
    <x v="2"/>
    <s v="Neo QLED 8k 75&quot;"/>
    <x v="2"/>
    <n v="500"/>
  </r>
  <r>
    <x v="7"/>
    <x v="1"/>
    <x v="1"/>
    <x v="1"/>
    <x v="0"/>
    <x v="1485"/>
    <x v="2259"/>
    <n v="2"/>
    <x v="0"/>
    <x v="3"/>
    <s v="Clos Des Lambrys"/>
    <x v="3"/>
    <n v="42000"/>
  </r>
  <r>
    <x v="7"/>
    <x v="8"/>
    <x v="2"/>
    <x v="2"/>
    <x v="7"/>
    <x v="1486"/>
    <x v="2260"/>
    <n v="1"/>
    <x v="0"/>
    <x v="7"/>
    <s v="Gasolina"/>
    <x v="5"/>
    <n v="94000"/>
  </r>
  <r>
    <x v="7"/>
    <x v="3"/>
    <x v="2"/>
    <x v="2"/>
    <x v="6"/>
    <x v="1465"/>
    <x v="2261"/>
    <n v="7"/>
    <x v="0"/>
    <x v="7"/>
    <s v="Diesel"/>
    <x v="5"/>
    <n v="61000"/>
  </r>
  <r>
    <x v="7"/>
    <x v="1"/>
    <x v="2"/>
    <x v="2"/>
    <x v="2"/>
    <x v="1487"/>
    <x v="2262"/>
    <n v="8"/>
    <x v="1"/>
    <x v="4"/>
    <s v="HILUX CABINE DUPLA STD POWER PACK"/>
    <x v="1"/>
    <n v="500"/>
  </r>
  <r>
    <x v="7"/>
    <x v="1"/>
    <x v="5"/>
    <x v="5"/>
    <x v="1"/>
    <x v="1488"/>
    <x v="2263"/>
    <n v="3"/>
    <x v="0"/>
    <x v="3"/>
    <s v="Louis Vuitton"/>
    <x v="3"/>
    <n v="41000"/>
  </r>
  <r>
    <x v="7"/>
    <x v="3"/>
    <x v="2"/>
    <x v="2"/>
    <x v="6"/>
    <x v="1489"/>
    <x v="2264"/>
    <n v="3"/>
    <x v="0"/>
    <x v="6"/>
    <s v="Highline 250 TSI (Taos)"/>
    <x v="1"/>
    <n v="200"/>
  </r>
  <r>
    <x v="7"/>
    <x v="4"/>
    <x v="8"/>
    <x v="8"/>
    <x v="8"/>
    <x v="1443"/>
    <x v="2265"/>
    <n v="0"/>
    <x v="0"/>
    <x v="7"/>
    <s v="Diesel"/>
    <x v="5"/>
    <n v="71000"/>
  </r>
  <r>
    <x v="7"/>
    <x v="9"/>
    <x v="3"/>
    <x v="3"/>
    <x v="7"/>
    <x v="1490"/>
    <x v="2266"/>
    <n v="2"/>
    <x v="1"/>
    <x v="0"/>
    <s v="Escrivaninha Trevalla"/>
    <x v="0"/>
    <n v="2000"/>
  </r>
  <r>
    <x v="7"/>
    <x v="9"/>
    <x v="1"/>
    <x v="1"/>
    <x v="4"/>
    <x v="1491"/>
    <x v="2267"/>
    <n v="3"/>
    <x v="0"/>
    <x v="1"/>
    <s v="HB20 Vision"/>
    <x v="1"/>
    <n v="200"/>
  </r>
  <r>
    <x v="7"/>
    <x v="11"/>
    <x v="6"/>
    <x v="6"/>
    <x v="6"/>
    <x v="1492"/>
    <x v="2268"/>
    <n v="1"/>
    <x v="1"/>
    <x v="6"/>
    <s v="Highline 250 TSI (Taos)"/>
    <x v="1"/>
    <n v="100"/>
  </r>
  <r>
    <x v="7"/>
    <x v="11"/>
    <x v="6"/>
    <x v="6"/>
    <x v="0"/>
    <x v="1493"/>
    <x v="2269"/>
    <n v="2"/>
    <x v="1"/>
    <x v="8"/>
    <s v="Shampoo "/>
    <x v="6"/>
    <n v="250000"/>
  </r>
  <r>
    <x v="7"/>
    <x v="9"/>
    <x v="8"/>
    <x v="8"/>
    <x v="3"/>
    <x v="1494"/>
    <x v="2270"/>
    <n v="9"/>
    <x v="1"/>
    <x v="6"/>
    <s v="Cross CD (Saveiro)"/>
    <x v="1"/>
    <n v="400"/>
  </r>
  <r>
    <x v="7"/>
    <x v="10"/>
    <x v="4"/>
    <x v="4"/>
    <x v="6"/>
    <x v="1495"/>
    <x v="2271"/>
    <n v="4"/>
    <x v="0"/>
    <x v="2"/>
    <s v="Crystal UHD 4k 65&quot;"/>
    <x v="2"/>
    <n v="2000"/>
  </r>
  <r>
    <x v="7"/>
    <x v="5"/>
    <x v="2"/>
    <x v="2"/>
    <x v="3"/>
    <x v="1496"/>
    <x v="2272"/>
    <n v="7"/>
    <x v="1"/>
    <x v="0"/>
    <s v="Travesseiro Toque de Pluma"/>
    <x v="0"/>
    <n v="1000"/>
  </r>
  <r>
    <x v="7"/>
    <x v="11"/>
    <x v="7"/>
    <x v="7"/>
    <x v="4"/>
    <x v="1497"/>
    <x v="2273"/>
    <n v="5"/>
    <x v="1"/>
    <x v="8"/>
    <s v="Shampoo "/>
    <x v="6"/>
    <n v="1030000"/>
  </r>
  <r>
    <x v="7"/>
    <x v="0"/>
    <x v="3"/>
    <x v="3"/>
    <x v="5"/>
    <x v="1477"/>
    <x v="2274"/>
    <n v="2"/>
    <x v="0"/>
    <x v="6"/>
    <s v="GLI 350 TSI (Jetta)"/>
    <x v="1"/>
    <n v="300"/>
  </r>
  <r>
    <x v="7"/>
    <x v="7"/>
    <x v="3"/>
    <x v="3"/>
    <x v="8"/>
    <x v="1498"/>
    <x v="2275"/>
    <n v="3"/>
    <x v="0"/>
    <x v="3"/>
    <s v="Guerlain"/>
    <x v="3"/>
    <n v="40000"/>
  </r>
  <r>
    <x v="7"/>
    <x v="5"/>
    <x v="7"/>
    <x v="7"/>
    <x v="7"/>
    <x v="1499"/>
    <x v="2276"/>
    <n v="5"/>
    <x v="0"/>
    <x v="2"/>
    <s v="QLED 4k 75&quot;"/>
    <x v="2"/>
    <n v="500"/>
  </r>
  <r>
    <x v="7"/>
    <x v="1"/>
    <x v="1"/>
    <x v="1"/>
    <x v="8"/>
    <x v="1500"/>
    <x v="2277"/>
    <n v="9"/>
    <x v="1"/>
    <x v="2"/>
    <s v="QLED 4k 75&quot;"/>
    <x v="2"/>
    <n v="1000"/>
  </r>
  <r>
    <x v="7"/>
    <x v="7"/>
    <x v="4"/>
    <x v="4"/>
    <x v="8"/>
    <x v="1501"/>
    <x v="2278"/>
    <n v="7"/>
    <x v="0"/>
    <x v="4"/>
    <s v="COROLLA CROSS XR"/>
    <x v="1"/>
    <n v="500"/>
  </r>
  <r>
    <x v="7"/>
    <x v="6"/>
    <x v="1"/>
    <x v="1"/>
    <x v="7"/>
    <x v="1502"/>
    <x v="2279"/>
    <n v="2"/>
    <x v="1"/>
    <x v="0"/>
    <s v="Colchão Baby Light D18"/>
    <x v="0"/>
    <n v="5000"/>
  </r>
  <r>
    <x v="7"/>
    <x v="2"/>
    <x v="3"/>
    <x v="3"/>
    <x v="8"/>
    <x v="1503"/>
    <x v="2280"/>
    <n v="1"/>
    <x v="1"/>
    <x v="3"/>
    <s v="Louis Vuitton"/>
    <x v="3"/>
    <n v="45000"/>
  </r>
  <r>
    <x v="7"/>
    <x v="8"/>
    <x v="5"/>
    <x v="5"/>
    <x v="3"/>
    <x v="1504"/>
    <x v="2281"/>
    <n v="7"/>
    <x v="0"/>
    <x v="4"/>
    <s v="COROLLA GLI"/>
    <x v="1"/>
    <n v="400"/>
  </r>
  <r>
    <x v="7"/>
    <x v="6"/>
    <x v="6"/>
    <x v="6"/>
    <x v="3"/>
    <x v="1505"/>
    <x v="2282"/>
    <n v="7"/>
    <x v="1"/>
    <x v="6"/>
    <s v="Cross CD (Saveiro)"/>
    <x v="1"/>
    <n v="400"/>
  </r>
  <r>
    <x v="7"/>
    <x v="1"/>
    <x v="7"/>
    <x v="7"/>
    <x v="2"/>
    <x v="1485"/>
    <x v="2283"/>
    <n v="4"/>
    <x v="0"/>
    <x v="4"/>
    <s v="COROLLA CROSS XR"/>
    <x v="1"/>
    <n v="200"/>
  </r>
  <r>
    <x v="7"/>
    <x v="10"/>
    <x v="7"/>
    <x v="7"/>
    <x v="5"/>
    <x v="1506"/>
    <x v="2284"/>
    <n v="2"/>
    <x v="0"/>
    <x v="2"/>
    <s v="Crystal UHD 4k 65&quot;"/>
    <x v="2"/>
    <n v="2500"/>
  </r>
  <r>
    <x v="7"/>
    <x v="10"/>
    <x v="2"/>
    <x v="2"/>
    <x v="4"/>
    <x v="1495"/>
    <x v="2285"/>
    <n v="4"/>
    <x v="1"/>
    <x v="4"/>
    <s v="COROLLA GLI"/>
    <x v="1"/>
    <n v="200"/>
  </r>
  <r>
    <x v="7"/>
    <x v="3"/>
    <x v="7"/>
    <x v="7"/>
    <x v="6"/>
    <x v="1455"/>
    <x v="2286"/>
    <n v="6"/>
    <x v="1"/>
    <x v="5"/>
    <s v="Ar Condicionado 18000"/>
    <x v="2"/>
    <n v="1500"/>
  </r>
  <r>
    <x v="7"/>
    <x v="3"/>
    <x v="1"/>
    <x v="1"/>
    <x v="8"/>
    <x v="1472"/>
    <x v="2287"/>
    <n v="8"/>
    <x v="1"/>
    <x v="0"/>
    <s v="Colchão Baby Light D18"/>
    <x v="0"/>
    <n v="2000"/>
  </r>
  <r>
    <x v="7"/>
    <x v="7"/>
    <x v="2"/>
    <x v="2"/>
    <x v="1"/>
    <x v="1483"/>
    <x v="2288"/>
    <n v="0"/>
    <x v="0"/>
    <x v="5"/>
    <s v="Ar Condicionado 18000"/>
    <x v="2"/>
    <n v="2500"/>
  </r>
  <r>
    <x v="7"/>
    <x v="5"/>
    <x v="4"/>
    <x v="4"/>
    <x v="5"/>
    <x v="1507"/>
    <x v="2289"/>
    <n v="2"/>
    <x v="1"/>
    <x v="5"/>
    <s v="Ar Condicionado 18000"/>
    <x v="2"/>
    <n v="1500"/>
  </r>
  <r>
    <x v="7"/>
    <x v="0"/>
    <x v="4"/>
    <x v="4"/>
    <x v="7"/>
    <x v="1508"/>
    <x v="2290"/>
    <n v="6"/>
    <x v="0"/>
    <x v="7"/>
    <s v="Petróleo Bruto"/>
    <x v="5"/>
    <n v="91000"/>
  </r>
  <r>
    <x v="7"/>
    <x v="8"/>
    <x v="2"/>
    <x v="2"/>
    <x v="2"/>
    <x v="1509"/>
    <x v="2291"/>
    <n v="4"/>
    <x v="1"/>
    <x v="2"/>
    <s v="Crystal UHD 4k 65&quot;"/>
    <x v="2"/>
    <n v="500"/>
  </r>
  <r>
    <x v="7"/>
    <x v="3"/>
    <x v="7"/>
    <x v="7"/>
    <x v="6"/>
    <x v="1510"/>
    <x v="2292"/>
    <n v="9"/>
    <x v="1"/>
    <x v="4"/>
    <s v="COROLLA CROSS XR"/>
    <x v="1"/>
    <n v="400"/>
  </r>
  <r>
    <x v="7"/>
    <x v="11"/>
    <x v="6"/>
    <x v="6"/>
    <x v="0"/>
    <x v="1511"/>
    <x v="2293"/>
    <n v="7"/>
    <x v="0"/>
    <x v="4"/>
    <s v="HILUX CABINE DUPLA STD POWER PACK"/>
    <x v="1"/>
    <n v="400"/>
  </r>
  <r>
    <x v="7"/>
    <x v="11"/>
    <x v="3"/>
    <x v="3"/>
    <x v="4"/>
    <x v="1512"/>
    <x v="2294"/>
    <n v="4"/>
    <x v="1"/>
    <x v="6"/>
    <s v="Cross CD (Saveiro)"/>
    <x v="1"/>
    <n v="200"/>
  </r>
  <r>
    <x v="7"/>
    <x v="0"/>
    <x v="2"/>
    <x v="2"/>
    <x v="7"/>
    <x v="1513"/>
    <x v="2295"/>
    <n v="8"/>
    <x v="0"/>
    <x v="5"/>
    <s v="Ar Condicionado 18000"/>
    <x v="2"/>
    <n v="1500"/>
  </r>
  <r>
    <x v="7"/>
    <x v="10"/>
    <x v="3"/>
    <x v="3"/>
    <x v="7"/>
    <x v="1514"/>
    <x v="2296"/>
    <n v="10"/>
    <x v="1"/>
    <x v="2"/>
    <s v="QLED 4k 75&quot;"/>
    <x v="2"/>
    <n v="1000"/>
  </r>
  <r>
    <x v="7"/>
    <x v="9"/>
    <x v="3"/>
    <x v="3"/>
    <x v="7"/>
    <x v="1515"/>
    <x v="2297"/>
    <n v="10"/>
    <x v="0"/>
    <x v="3"/>
    <s v="Clos Des Lambrys"/>
    <x v="3"/>
    <n v="23000"/>
  </r>
  <r>
    <x v="7"/>
    <x v="6"/>
    <x v="1"/>
    <x v="1"/>
    <x v="7"/>
    <x v="1516"/>
    <x v="2298"/>
    <n v="6"/>
    <x v="1"/>
    <x v="7"/>
    <s v="Diesel"/>
    <x v="5"/>
    <n v="77000"/>
  </r>
  <r>
    <x v="7"/>
    <x v="11"/>
    <x v="2"/>
    <x v="2"/>
    <x v="2"/>
    <x v="1517"/>
    <x v="2299"/>
    <n v="5"/>
    <x v="1"/>
    <x v="3"/>
    <s v="Guerlain"/>
    <x v="3"/>
    <n v="39000"/>
  </r>
  <r>
    <x v="7"/>
    <x v="9"/>
    <x v="3"/>
    <x v="3"/>
    <x v="5"/>
    <x v="1518"/>
    <x v="2300"/>
    <n v="8"/>
    <x v="1"/>
    <x v="2"/>
    <s v="Crystal UHD 4k 65&quot;"/>
    <x v="2"/>
    <n v="1000"/>
  </r>
  <r>
    <x v="7"/>
    <x v="1"/>
    <x v="0"/>
    <x v="0"/>
    <x v="8"/>
    <x v="1519"/>
    <x v="2301"/>
    <n v="5"/>
    <x v="1"/>
    <x v="1"/>
    <s v="HB20 Vision"/>
    <x v="1"/>
    <n v="500"/>
  </r>
  <r>
    <x v="7"/>
    <x v="11"/>
    <x v="4"/>
    <x v="4"/>
    <x v="0"/>
    <x v="1512"/>
    <x v="2302"/>
    <n v="0"/>
    <x v="0"/>
    <x v="6"/>
    <s v="Highline 250 TSI (Taos)"/>
    <x v="1"/>
    <n v="200"/>
  </r>
  <r>
    <x v="7"/>
    <x v="8"/>
    <x v="0"/>
    <x v="0"/>
    <x v="7"/>
    <x v="1520"/>
    <x v="2303"/>
    <n v="8"/>
    <x v="0"/>
    <x v="6"/>
    <s v="GLI 350 TSI (Jetta)"/>
    <x v="1"/>
    <n v="100"/>
  </r>
  <r>
    <x v="7"/>
    <x v="0"/>
    <x v="4"/>
    <x v="4"/>
    <x v="8"/>
    <x v="1442"/>
    <x v="2304"/>
    <n v="4"/>
    <x v="1"/>
    <x v="1"/>
    <s v="HB20 Vision"/>
    <x v="1"/>
    <n v="500"/>
  </r>
  <r>
    <x v="7"/>
    <x v="7"/>
    <x v="2"/>
    <x v="2"/>
    <x v="6"/>
    <x v="1438"/>
    <x v="2305"/>
    <n v="4"/>
    <x v="0"/>
    <x v="2"/>
    <s v="Crystal UHD 4k 65&quot;"/>
    <x v="2"/>
    <n v="1500"/>
  </r>
  <r>
    <x v="7"/>
    <x v="1"/>
    <x v="3"/>
    <x v="3"/>
    <x v="5"/>
    <x v="1488"/>
    <x v="2306"/>
    <n v="9"/>
    <x v="0"/>
    <x v="7"/>
    <s v="Diesel"/>
    <x v="5"/>
    <n v="87000"/>
  </r>
  <r>
    <x v="7"/>
    <x v="1"/>
    <x v="3"/>
    <x v="3"/>
    <x v="0"/>
    <x v="1485"/>
    <x v="2307"/>
    <n v="8"/>
    <x v="0"/>
    <x v="6"/>
    <s v="Cross CD (Saveiro)"/>
    <x v="1"/>
    <n v="300"/>
  </r>
  <r>
    <x v="7"/>
    <x v="11"/>
    <x v="8"/>
    <x v="8"/>
    <x v="6"/>
    <x v="1511"/>
    <x v="2308"/>
    <n v="9"/>
    <x v="1"/>
    <x v="0"/>
    <s v="Travesseiro Toque de Pluma"/>
    <x v="0"/>
    <n v="2000"/>
  </r>
  <r>
    <x v="7"/>
    <x v="7"/>
    <x v="2"/>
    <x v="2"/>
    <x v="3"/>
    <x v="1483"/>
    <x v="2309"/>
    <n v="1"/>
    <x v="1"/>
    <x v="6"/>
    <s v="Cross CD (Saveiro)"/>
    <x v="1"/>
    <n v="300"/>
  </r>
  <r>
    <x v="7"/>
    <x v="6"/>
    <x v="4"/>
    <x v="4"/>
    <x v="5"/>
    <x v="1450"/>
    <x v="2310"/>
    <n v="5"/>
    <x v="0"/>
    <x v="5"/>
    <s v="Miniescavadeira"/>
    <x v="4"/>
    <n v="10"/>
  </r>
  <r>
    <x v="7"/>
    <x v="3"/>
    <x v="2"/>
    <x v="2"/>
    <x v="3"/>
    <x v="1521"/>
    <x v="2311"/>
    <n v="1"/>
    <x v="0"/>
    <x v="6"/>
    <s v="Highline 250 TSI (Taos)"/>
    <x v="1"/>
    <n v="200"/>
  </r>
  <r>
    <x v="7"/>
    <x v="6"/>
    <x v="2"/>
    <x v="2"/>
    <x v="4"/>
    <x v="1522"/>
    <x v="2312"/>
    <n v="7"/>
    <x v="0"/>
    <x v="4"/>
    <s v="HILUX CABINE DUPLA STD POWER PACK"/>
    <x v="1"/>
    <n v="500"/>
  </r>
  <r>
    <x v="7"/>
    <x v="4"/>
    <x v="6"/>
    <x v="6"/>
    <x v="7"/>
    <x v="1523"/>
    <x v="2313"/>
    <n v="1"/>
    <x v="0"/>
    <x v="7"/>
    <s v="Diesel"/>
    <x v="5"/>
    <n v="61000"/>
  </r>
  <r>
    <x v="7"/>
    <x v="7"/>
    <x v="0"/>
    <x v="0"/>
    <x v="1"/>
    <x v="1479"/>
    <x v="2314"/>
    <n v="9"/>
    <x v="1"/>
    <x v="2"/>
    <s v="QLED 4k 75&quot;"/>
    <x v="2"/>
    <n v="1500"/>
  </r>
  <r>
    <x v="7"/>
    <x v="7"/>
    <x v="6"/>
    <x v="6"/>
    <x v="7"/>
    <x v="1524"/>
    <x v="2315"/>
    <n v="2"/>
    <x v="0"/>
    <x v="3"/>
    <s v="Louis Vuitton"/>
    <x v="3"/>
    <n v="36000"/>
  </r>
  <r>
    <x v="7"/>
    <x v="2"/>
    <x v="7"/>
    <x v="7"/>
    <x v="5"/>
    <x v="1525"/>
    <x v="2316"/>
    <n v="1"/>
    <x v="1"/>
    <x v="3"/>
    <s v="Louis Vuitton"/>
    <x v="3"/>
    <n v="24000"/>
  </r>
  <r>
    <x v="7"/>
    <x v="8"/>
    <x v="5"/>
    <x v="5"/>
    <x v="4"/>
    <x v="1526"/>
    <x v="2317"/>
    <n v="2"/>
    <x v="0"/>
    <x v="5"/>
    <s v="Serração Portatil"/>
    <x v="4"/>
    <n v="40"/>
  </r>
  <r>
    <x v="7"/>
    <x v="3"/>
    <x v="2"/>
    <x v="2"/>
    <x v="2"/>
    <x v="1527"/>
    <x v="2318"/>
    <n v="3"/>
    <x v="0"/>
    <x v="4"/>
    <s v="COROLLA CROSS XR"/>
    <x v="1"/>
    <n v="400"/>
  </r>
  <r>
    <x v="7"/>
    <x v="2"/>
    <x v="3"/>
    <x v="3"/>
    <x v="2"/>
    <x v="1528"/>
    <x v="2319"/>
    <n v="0"/>
    <x v="0"/>
    <x v="7"/>
    <s v="Diesel"/>
    <x v="5"/>
    <n v="54000"/>
  </r>
  <r>
    <x v="7"/>
    <x v="3"/>
    <x v="5"/>
    <x v="5"/>
    <x v="1"/>
    <x v="1472"/>
    <x v="2320"/>
    <n v="8"/>
    <x v="0"/>
    <x v="0"/>
    <s v="Escrivaninha Trevalla"/>
    <x v="0"/>
    <n v="4000"/>
  </r>
  <r>
    <x v="7"/>
    <x v="2"/>
    <x v="4"/>
    <x v="4"/>
    <x v="7"/>
    <x v="1525"/>
    <x v="2321"/>
    <n v="7"/>
    <x v="1"/>
    <x v="6"/>
    <s v="Cross CD (Saveiro)"/>
    <x v="1"/>
    <n v="500"/>
  </r>
  <r>
    <x v="7"/>
    <x v="9"/>
    <x v="5"/>
    <x v="5"/>
    <x v="6"/>
    <x v="1529"/>
    <x v="2322"/>
    <n v="9"/>
    <x v="0"/>
    <x v="2"/>
    <s v="QLED 4k 75&quot;"/>
    <x v="2"/>
    <n v="2000"/>
  </r>
  <r>
    <x v="7"/>
    <x v="9"/>
    <x v="5"/>
    <x v="5"/>
    <x v="3"/>
    <x v="1530"/>
    <x v="2323"/>
    <n v="1"/>
    <x v="0"/>
    <x v="7"/>
    <s v="Diesel"/>
    <x v="5"/>
    <n v="54000"/>
  </r>
  <r>
    <x v="7"/>
    <x v="4"/>
    <x v="2"/>
    <x v="2"/>
    <x v="5"/>
    <x v="1467"/>
    <x v="2324"/>
    <n v="9"/>
    <x v="1"/>
    <x v="4"/>
    <s v="COROLLA CROSS XR"/>
    <x v="1"/>
    <n v="500"/>
  </r>
  <r>
    <x v="7"/>
    <x v="9"/>
    <x v="1"/>
    <x v="1"/>
    <x v="8"/>
    <x v="1531"/>
    <x v="2325"/>
    <n v="9"/>
    <x v="0"/>
    <x v="8"/>
    <s v="Shampoo "/>
    <x v="6"/>
    <n v="800000"/>
  </r>
  <r>
    <x v="7"/>
    <x v="11"/>
    <x v="8"/>
    <x v="8"/>
    <x v="0"/>
    <x v="1497"/>
    <x v="2326"/>
    <n v="5"/>
    <x v="1"/>
    <x v="7"/>
    <s v="Petróleo Bruto"/>
    <x v="5"/>
    <n v="68000"/>
  </r>
  <r>
    <x v="7"/>
    <x v="3"/>
    <x v="5"/>
    <x v="5"/>
    <x v="3"/>
    <x v="1532"/>
    <x v="2327"/>
    <n v="4"/>
    <x v="0"/>
    <x v="7"/>
    <s v="Petróleo Bruto"/>
    <x v="5"/>
    <n v="73000"/>
  </r>
  <r>
    <x v="7"/>
    <x v="2"/>
    <x v="7"/>
    <x v="7"/>
    <x v="6"/>
    <x v="1428"/>
    <x v="2328"/>
    <n v="5"/>
    <x v="0"/>
    <x v="0"/>
    <s v="Colchão Baby Light D18"/>
    <x v="0"/>
    <n v="2000"/>
  </r>
  <r>
    <x v="7"/>
    <x v="1"/>
    <x v="7"/>
    <x v="7"/>
    <x v="7"/>
    <x v="1533"/>
    <x v="2329"/>
    <n v="3"/>
    <x v="1"/>
    <x v="4"/>
    <s v="HILUX CABINE DUPLA STD POWER PACK"/>
    <x v="1"/>
    <n v="100"/>
  </r>
  <r>
    <x v="7"/>
    <x v="5"/>
    <x v="7"/>
    <x v="7"/>
    <x v="0"/>
    <x v="1534"/>
    <x v="2330"/>
    <n v="2"/>
    <x v="1"/>
    <x v="7"/>
    <s v="Petróleo Bruto"/>
    <x v="5"/>
    <n v="85000"/>
  </r>
  <r>
    <x v="7"/>
    <x v="1"/>
    <x v="6"/>
    <x v="6"/>
    <x v="2"/>
    <x v="1535"/>
    <x v="2331"/>
    <n v="3"/>
    <x v="1"/>
    <x v="7"/>
    <s v="Petróleo Bruto"/>
    <x v="5"/>
    <n v="88000"/>
  </r>
  <r>
    <x v="7"/>
    <x v="5"/>
    <x v="5"/>
    <x v="5"/>
    <x v="8"/>
    <x v="1536"/>
    <x v="2332"/>
    <n v="2"/>
    <x v="0"/>
    <x v="0"/>
    <s v="Colchão Baby Light D18"/>
    <x v="0"/>
    <n v="4000"/>
  </r>
  <r>
    <x v="7"/>
    <x v="9"/>
    <x v="5"/>
    <x v="5"/>
    <x v="6"/>
    <x v="1433"/>
    <x v="2333"/>
    <n v="0"/>
    <x v="0"/>
    <x v="3"/>
    <s v="Louis Vuitton"/>
    <x v="3"/>
    <n v="24000"/>
  </r>
  <r>
    <x v="7"/>
    <x v="7"/>
    <x v="1"/>
    <x v="1"/>
    <x v="1"/>
    <x v="1537"/>
    <x v="2334"/>
    <n v="8"/>
    <x v="0"/>
    <x v="3"/>
    <s v="Louis Vuitton"/>
    <x v="3"/>
    <n v="10000"/>
  </r>
  <r>
    <x v="7"/>
    <x v="4"/>
    <x v="3"/>
    <x v="3"/>
    <x v="6"/>
    <x v="1538"/>
    <x v="2335"/>
    <n v="8"/>
    <x v="0"/>
    <x v="4"/>
    <s v="COROLLA GLI"/>
    <x v="1"/>
    <n v="500"/>
  </r>
  <r>
    <x v="7"/>
    <x v="6"/>
    <x v="8"/>
    <x v="8"/>
    <x v="6"/>
    <x v="1481"/>
    <x v="2336"/>
    <n v="4"/>
    <x v="0"/>
    <x v="0"/>
    <s v="Escrivaninha Trevalla"/>
    <x v="0"/>
    <n v="1000"/>
  </r>
  <r>
    <x v="7"/>
    <x v="0"/>
    <x v="0"/>
    <x v="0"/>
    <x v="7"/>
    <x v="1539"/>
    <x v="2337"/>
    <n v="3"/>
    <x v="0"/>
    <x v="1"/>
    <s v="Creta Confort"/>
    <x v="1"/>
    <n v="200"/>
  </r>
  <r>
    <x v="7"/>
    <x v="5"/>
    <x v="6"/>
    <x v="6"/>
    <x v="7"/>
    <x v="1540"/>
    <x v="2338"/>
    <n v="1"/>
    <x v="0"/>
    <x v="1"/>
    <s v="Creta Confort"/>
    <x v="1"/>
    <n v="300"/>
  </r>
  <r>
    <x v="7"/>
    <x v="2"/>
    <x v="6"/>
    <x v="6"/>
    <x v="3"/>
    <x v="1541"/>
    <x v="2339"/>
    <n v="0"/>
    <x v="0"/>
    <x v="4"/>
    <s v="COROLLA CROSS XR"/>
    <x v="1"/>
    <n v="400"/>
  </r>
  <r>
    <x v="7"/>
    <x v="11"/>
    <x v="4"/>
    <x v="4"/>
    <x v="0"/>
    <x v="1542"/>
    <x v="2340"/>
    <n v="2"/>
    <x v="1"/>
    <x v="2"/>
    <s v="Neo QLED 8k 75&quot;"/>
    <x v="2"/>
    <n v="2500"/>
  </r>
  <r>
    <x v="7"/>
    <x v="10"/>
    <x v="1"/>
    <x v="1"/>
    <x v="7"/>
    <x v="1543"/>
    <x v="2341"/>
    <n v="3"/>
    <x v="0"/>
    <x v="2"/>
    <s v="QLED 4k 75&quot;"/>
    <x v="2"/>
    <n v="2000"/>
  </r>
  <r>
    <x v="7"/>
    <x v="1"/>
    <x v="5"/>
    <x v="5"/>
    <x v="3"/>
    <x v="1544"/>
    <x v="2342"/>
    <n v="6"/>
    <x v="1"/>
    <x v="2"/>
    <s v="Crystal UHD 4k 65&quot;"/>
    <x v="2"/>
    <n v="1000"/>
  </r>
  <r>
    <x v="7"/>
    <x v="11"/>
    <x v="5"/>
    <x v="5"/>
    <x v="5"/>
    <x v="1493"/>
    <x v="2343"/>
    <n v="8"/>
    <x v="1"/>
    <x v="4"/>
    <s v="COROLLA CROSS XR"/>
    <x v="1"/>
    <n v="500"/>
  </r>
  <r>
    <x v="7"/>
    <x v="8"/>
    <x v="0"/>
    <x v="0"/>
    <x v="7"/>
    <x v="1545"/>
    <x v="2344"/>
    <n v="10"/>
    <x v="0"/>
    <x v="3"/>
    <s v="Guerlain"/>
    <x v="3"/>
    <n v="30000"/>
  </r>
  <r>
    <x v="7"/>
    <x v="8"/>
    <x v="5"/>
    <x v="5"/>
    <x v="6"/>
    <x v="1546"/>
    <x v="2345"/>
    <n v="3"/>
    <x v="1"/>
    <x v="0"/>
    <s v="Colchão Baby Light D18"/>
    <x v="0"/>
    <n v="3000"/>
  </r>
  <r>
    <x v="7"/>
    <x v="0"/>
    <x v="6"/>
    <x v="6"/>
    <x v="0"/>
    <x v="1547"/>
    <x v="2346"/>
    <n v="5"/>
    <x v="1"/>
    <x v="7"/>
    <s v="Petróleo Bruto"/>
    <x v="5"/>
    <n v="53000"/>
  </r>
  <r>
    <x v="7"/>
    <x v="4"/>
    <x v="0"/>
    <x v="0"/>
    <x v="0"/>
    <x v="1548"/>
    <x v="2347"/>
    <n v="7"/>
    <x v="1"/>
    <x v="0"/>
    <s v="Colchão Baby Light D18"/>
    <x v="0"/>
    <n v="3000"/>
  </r>
  <r>
    <x v="7"/>
    <x v="3"/>
    <x v="5"/>
    <x v="5"/>
    <x v="0"/>
    <x v="1549"/>
    <x v="2348"/>
    <n v="9"/>
    <x v="1"/>
    <x v="4"/>
    <s v="COROLLA GLI"/>
    <x v="1"/>
    <n v="400"/>
  </r>
  <r>
    <x v="7"/>
    <x v="0"/>
    <x v="2"/>
    <x v="2"/>
    <x v="6"/>
    <x v="1550"/>
    <x v="2349"/>
    <n v="10"/>
    <x v="0"/>
    <x v="1"/>
    <s v="Creta Confort"/>
    <x v="1"/>
    <n v="100"/>
  </r>
  <r>
    <x v="7"/>
    <x v="5"/>
    <x v="2"/>
    <x v="2"/>
    <x v="1"/>
    <x v="1551"/>
    <x v="2350"/>
    <n v="1"/>
    <x v="1"/>
    <x v="2"/>
    <s v="Crystal UHD 4k 65&quot;"/>
    <x v="2"/>
    <n v="1500"/>
  </r>
  <r>
    <x v="7"/>
    <x v="1"/>
    <x v="1"/>
    <x v="1"/>
    <x v="0"/>
    <x v="1552"/>
    <x v="2351"/>
    <n v="0"/>
    <x v="1"/>
    <x v="3"/>
    <s v="Louis Vuitton"/>
    <x v="3"/>
    <n v="50000"/>
  </r>
  <r>
    <x v="7"/>
    <x v="8"/>
    <x v="7"/>
    <x v="7"/>
    <x v="4"/>
    <x v="1545"/>
    <x v="2352"/>
    <n v="10"/>
    <x v="0"/>
    <x v="1"/>
    <s v="HB20 Sense"/>
    <x v="1"/>
    <n v="300"/>
  </r>
  <r>
    <x v="7"/>
    <x v="4"/>
    <x v="4"/>
    <x v="4"/>
    <x v="8"/>
    <x v="1553"/>
    <x v="2353"/>
    <n v="7"/>
    <x v="1"/>
    <x v="6"/>
    <s v="Cross CD (Saveiro)"/>
    <x v="1"/>
    <n v="300"/>
  </r>
  <r>
    <x v="7"/>
    <x v="3"/>
    <x v="1"/>
    <x v="1"/>
    <x v="8"/>
    <x v="1527"/>
    <x v="2354"/>
    <n v="5"/>
    <x v="1"/>
    <x v="4"/>
    <s v="COROLLA GLI"/>
    <x v="1"/>
    <n v="500"/>
  </r>
  <r>
    <x v="7"/>
    <x v="11"/>
    <x v="7"/>
    <x v="7"/>
    <x v="0"/>
    <x v="1542"/>
    <x v="2355"/>
    <n v="5"/>
    <x v="0"/>
    <x v="7"/>
    <s v="Petróleo Bruto"/>
    <x v="5"/>
    <n v="80000"/>
  </r>
  <r>
    <x v="7"/>
    <x v="10"/>
    <x v="5"/>
    <x v="5"/>
    <x v="6"/>
    <x v="1554"/>
    <x v="2356"/>
    <n v="1"/>
    <x v="1"/>
    <x v="5"/>
    <s v="Miniescavadeira"/>
    <x v="4"/>
    <n v="10"/>
  </r>
  <r>
    <x v="7"/>
    <x v="1"/>
    <x v="1"/>
    <x v="1"/>
    <x v="7"/>
    <x v="1555"/>
    <x v="2357"/>
    <n v="9"/>
    <x v="0"/>
    <x v="7"/>
    <s v="Gasolina"/>
    <x v="5"/>
    <n v="80000"/>
  </r>
  <r>
    <x v="7"/>
    <x v="2"/>
    <x v="3"/>
    <x v="3"/>
    <x v="2"/>
    <x v="1541"/>
    <x v="2358"/>
    <n v="6"/>
    <x v="0"/>
    <x v="1"/>
    <s v="HB20 Vision"/>
    <x v="1"/>
    <n v="300"/>
  </r>
  <r>
    <x v="7"/>
    <x v="4"/>
    <x v="6"/>
    <x v="6"/>
    <x v="2"/>
    <x v="1443"/>
    <x v="2359"/>
    <n v="4"/>
    <x v="0"/>
    <x v="7"/>
    <s v="Gasolina"/>
    <x v="5"/>
    <n v="82000"/>
  </r>
  <r>
    <x v="7"/>
    <x v="0"/>
    <x v="6"/>
    <x v="6"/>
    <x v="7"/>
    <x v="1539"/>
    <x v="2360"/>
    <n v="5"/>
    <x v="1"/>
    <x v="4"/>
    <s v="COROLLA GLI"/>
    <x v="1"/>
    <n v="500"/>
  </r>
  <r>
    <x v="7"/>
    <x v="11"/>
    <x v="1"/>
    <x v="1"/>
    <x v="5"/>
    <x v="1556"/>
    <x v="2361"/>
    <n v="1"/>
    <x v="1"/>
    <x v="3"/>
    <s v="Louis Vuitton"/>
    <x v="3"/>
    <n v="16000"/>
  </r>
  <r>
    <x v="7"/>
    <x v="2"/>
    <x v="5"/>
    <x v="5"/>
    <x v="8"/>
    <x v="1557"/>
    <x v="2362"/>
    <n v="9"/>
    <x v="0"/>
    <x v="7"/>
    <s v="Gasolina"/>
    <x v="5"/>
    <n v="68000"/>
  </r>
  <r>
    <x v="7"/>
    <x v="9"/>
    <x v="3"/>
    <x v="3"/>
    <x v="2"/>
    <x v="1530"/>
    <x v="2363"/>
    <n v="0"/>
    <x v="0"/>
    <x v="7"/>
    <s v="Diesel"/>
    <x v="5"/>
    <n v="100000"/>
  </r>
  <r>
    <x v="7"/>
    <x v="0"/>
    <x v="7"/>
    <x v="7"/>
    <x v="1"/>
    <x v="1558"/>
    <x v="2364"/>
    <n v="4"/>
    <x v="0"/>
    <x v="4"/>
    <s v="COROLLA CROSS XR"/>
    <x v="1"/>
    <n v="100"/>
  </r>
  <r>
    <x v="7"/>
    <x v="7"/>
    <x v="4"/>
    <x v="4"/>
    <x v="1"/>
    <x v="1559"/>
    <x v="2365"/>
    <n v="5"/>
    <x v="1"/>
    <x v="2"/>
    <s v="Crystal UHD 4k 65&quot;"/>
    <x v="2"/>
    <n v="500"/>
  </r>
  <r>
    <x v="7"/>
    <x v="7"/>
    <x v="2"/>
    <x v="2"/>
    <x v="3"/>
    <x v="1560"/>
    <x v="2366"/>
    <n v="8"/>
    <x v="1"/>
    <x v="1"/>
    <s v="HB20 Vision"/>
    <x v="1"/>
    <n v="100"/>
  </r>
  <r>
    <x v="7"/>
    <x v="6"/>
    <x v="2"/>
    <x v="2"/>
    <x v="2"/>
    <x v="1561"/>
    <x v="2367"/>
    <n v="5"/>
    <x v="0"/>
    <x v="1"/>
    <s v="Creta Confort"/>
    <x v="1"/>
    <n v="500"/>
  </r>
  <r>
    <x v="7"/>
    <x v="9"/>
    <x v="6"/>
    <x v="6"/>
    <x v="8"/>
    <x v="1433"/>
    <x v="2368"/>
    <n v="5"/>
    <x v="0"/>
    <x v="5"/>
    <s v="Serração Portatil"/>
    <x v="4"/>
    <n v="40"/>
  </r>
  <r>
    <x v="7"/>
    <x v="2"/>
    <x v="0"/>
    <x v="0"/>
    <x v="1"/>
    <x v="1562"/>
    <x v="2369"/>
    <n v="5"/>
    <x v="0"/>
    <x v="5"/>
    <s v="Miniescavadeira"/>
    <x v="4"/>
    <n v="20"/>
  </r>
  <r>
    <x v="7"/>
    <x v="7"/>
    <x v="0"/>
    <x v="0"/>
    <x v="2"/>
    <x v="1501"/>
    <x v="2370"/>
    <n v="4"/>
    <x v="0"/>
    <x v="0"/>
    <s v="Travesseiro Toque de Pluma"/>
    <x v="0"/>
    <n v="2000"/>
  </r>
  <r>
    <x v="7"/>
    <x v="8"/>
    <x v="2"/>
    <x v="2"/>
    <x v="7"/>
    <x v="1563"/>
    <x v="2371"/>
    <n v="0"/>
    <x v="0"/>
    <x v="7"/>
    <s v="Diesel"/>
    <x v="5"/>
    <n v="58000"/>
  </r>
  <r>
    <x v="7"/>
    <x v="1"/>
    <x v="6"/>
    <x v="6"/>
    <x v="7"/>
    <x v="1471"/>
    <x v="2372"/>
    <n v="7"/>
    <x v="1"/>
    <x v="5"/>
    <s v="Serração Portatil"/>
    <x v="4"/>
    <n v="20"/>
  </r>
  <r>
    <x v="7"/>
    <x v="5"/>
    <x v="8"/>
    <x v="8"/>
    <x v="0"/>
    <x v="1475"/>
    <x v="2373"/>
    <n v="2"/>
    <x v="1"/>
    <x v="7"/>
    <s v="Diesel"/>
    <x v="5"/>
    <n v="60000"/>
  </r>
  <r>
    <x v="7"/>
    <x v="2"/>
    <x v="4"/>
    <x v="4"/>
    <x v="1"/>
    <x v="1564"/>
    <x v="2374"/>
    <n v="9"/>
    <x v="1"/>
    <x v="2"/>
    <s v="Crystal UHD 4k 65&quot;"/>
    <x v="2"/>
    <n v="1500"/>
  </r>
  <r>
    <x v="7"/>
    <x v="4"/>
    <x v="7"/>
    <x v="7"/>
    <x v="1"/>
    <x v="1565"/>
    <x v="2375"/>
    <n v="4"/>
    <x v="0"/>
    <x v="6"/>
    <s v="Cross CD (Saveiro)"/>
    <x v="1"/>
    <n v="100"/>
  </r>
  <r>
    <x v="7"/>
    <x v="8"/>
    <x v="4"/>
    <x v="4"/>
    <x v="5"/>
    <x v="1566"/>
    <x v="2376"/>
    <n v="2"/>
    <x v="1"/>
    <x v="6"/>
    <s v="Cross CD (Saveiro)"/>
    <x v="1"/>
    <n v="300"/>
  </r>
  <r>
    <x v="7"/>
    <x v="9"/>
    <x v="4"/>
    <x v="4"/>
    <x v="0"/>
    <x v="1567"/>
    <x v="2377"/>
    <n v="3"/>
    <x v="0"/>
    <x v="0"/>
    <s v="Colchão Baby Light D18"/>
    <x v="0"/>
    <n v="4000"/>
  </r>
  <r>
    <x v="7"/>
    <x v="5"/>
    <x v="1"/>
    <x v="1"/>
    <x v="7"/>
    <x v="1484"/>
    <x v="2378"/>
    <n v="9"/>
    <x v="0"/>
    <x v="2"/>
    <s v="QLED 4k 75&quot;"/>
    <x v="2"/>
    <n v="2000"/>
  </r>
  <r>
    <x v="7"/>
    <x v="11"/>
    <x v="5"/>
    <x v="5"/>
    <x v="2"/>
    <x v="1568"/>
    <x v="2379"/>
    <n v="0"/>
    <x v="1"/>
    <x v="5"/>
    <s v="Miniescavadeira"/>
    <x v="4"/>
    <n v="40"/>
  </r>
  <r>
    <x v="7"/>
    <x v="7"/>
    <x v="3"/>
    <x v="3"/>
    <x v="2"/>
    <x v="1445"/>
    <x v="2380"/>
    <n v="2"/>
    <x v="1"/>
    <x v="1"/>
    <s v="HB20 Sense"/>
    <x v="1"/>
    <n v="300"/>
  </r>
  <r>
    <x v="7"/>
    <x v="6"/>
    <x v="4"/>
    <x v="4"/>
    <x v="4"/>
    <x v="1505"/>
    <x v="2381"/>
    <n v="4"/>
    <x v="1"/>
    <x v="1"/>
    <s v="Creta Confort"/>
    <x v="1"/>
    <n v="100"/>
  </r>
  <r>
    <x v="7"/>
    <x v="2"/>
    <x v="0"/>
    <x v="0"/>
    <x v="5"/>
    <x v="1569"/>
    <x v="2382"/>
    <n v="4"/>
    <x v="1"/>
    <x v="5"/>
    <s v="Ar Condicionado 18000"/>
    <x v="2"/>
    <n v="2500"/>
  </r>
  <r>
    <x v="7"/>
    <x v="8"/>
    <x v="4"/>
    <x v="4"/>
    <x v="1"/>
    <x v="1563"/>
    <x v="2383"/>
    <n v="1"/>
    <x v="1"/>
    <x v="4"/>
    <s v="COROLLA GLI"/>
    <x v="1"/>
    <n v="300"/>
  </r>
  <r>
    <x v="7"/>
    <x v="9"/>
    <x v="1"/>
    <x v="1"/>
    <x v="1"/>
    <x v="1570"/>
    <x v="2384"/>
    <n v="10"/>
    <x v="0"/>
    <x v="5"/>
    <s v="Miniescavadeira"/>
    <x v="4"/>
    <n v="50"/>
  </r>
  <r>
    <x v="7"/>
    <x v="8"/>
    <x v="3"/>
    <x v="3"/>
    <x v="5"/>
    <x v="1571"/>
    <x v="2385"/>
    <n v="9"/>
    <x v="0"/>
    <x v="3"/>
    <s v="Louis Vuitton"/>
    <x v="3"/>
    <n v="14000"/>
  </r>
  <r>
    <x v="7"/>
    <x v="4"/>
    <x v="1"/>
    <x v="1"/>
    <x v="0"/>
    <x v="1523"/>
    <x v="2386"/>
    <n v="4"/>
    <x v="0"/>
    <x v="8"/>
    <s v="Shampoo "/>
    <x v="6"/>
    <n v="1960000"/>
  </r>
  <r>
    <x v="7"/>
    <x v="0"/>
    <x v="2"/>
    <x v="2"/>
    <x v="1"/>
    <x v="1451"/>
    <x v="2387"/>
    <n v="1"/>
    <x v="1"/>
    <x v="2"/>
    <s v="Crystal UHD 4k 65&quot;"/>
    <x v="2"/>
    <n v="500"/>
  </r>
  <r>
    <x v="7"/>
    <x v="5"/>
    <x v="2"/>
    <x v="2"/>
    <x v="5"/>
    <x v="1551"/>
    <x v="2388"/>
    <n v="8"/>
    <x v="1"/>
    <x v="7"/>
    <s v="Petróleo Bruto"/>
    <x v="5"/>
    <n v="99000"/>
  </r>
  <r>
    <x v="7"/>
    <x v="0"/>
    <x v="6"/>
    <x v="6"/>
    <x v="0"/>
    <x v="1429"/>
    <x v="2389"/>
    <n v="6"/>
    <x v="1"/>
    <x v="2"/>
    <s v="Neo QLED 8k 75&quot;"/>
    <x v="2"/>
    <n v="1500"/>
  </r>
  <r>
    <x v="7"/>
    <x v="10"/>
    <x v="8"/>
    <x v="8"/>
    <x v="0"/>
    <x v="1572"/>
    <x v="2390"/>
    <n v="3"/>
    <x v="1"/>
    <x v="7"/>
    <s v="Petróleo Bruto"/>
    <x v="5"/>
    <n v="56000"/>
  </r>
  <r>
    <x v="7"/>
    <x v="7"/>
    <x v="4"/>
    <x v="4"/>
    <x v="7"/>
    <x v="1573"/>
    <x v="2391"/>
    <n v="6"/>
    <x v="0"/>
    <x v="6"/>
    <s v="Highline 250 TSI (Taos)"/>
    <x v="1"/>
    <n v="200"/>
  </r>
  <r>
    <x v="7"/>
    <x v="5"/>
    <x v="1"/>
    <x v="1"/>
    <x v="1"/>
    <x v="1574"/>
    <x v="2392"/>
    <n v="7"/>
    <x v="0"/>
    <x v="7"/>
    <s v="Gasolina"/>
    <x v="5"/>
    <n v="88000"/>
  </r>
  <r>
    <x v="7"/>
    <x v="10"/>
    <x v="4"/>
    <x v="4"/>
    <x v="1"/>
    <x v="1575"/>
    <x v="2393"/>
    <n v="9"/>
    <x v="0"/>
    <x v="1"/>
    <s v="HB20 Sense"/>
    <x v="1"/>
    <n v="100"/>
  </r>
  <r>
    <x v="7"/>
    <x v="10"/>
    <x v="6"/>
    <x v="6"/>
    <x v="6"/>
    <x v="1576"/>
    <x v="2394"/>
    <n v="2"/>
    <x v="1"/>
    <x v="5"/>
    <s v="Miniescavadeira"/>
    <x v="4"/>
    <n v="30"/>
  </r>
  <r>
    <x v="7"/>
    <x v="2"/>
    <x v="4"/>
    <x v="4"/>
    <x v="8"/>
    <x v="1577"/>
    <x v="2395"/>
    <n v="5"/>
    <x v="1"/>
    <x v="0"/>
    <s v="Colchão Baby Light D18"/>
    <x v="0"/>
    <n v="3000"/>
  </r>
  <r>
    <x v="7"/>
    <x v="5"/>
    <x v="4"/>
    <x v="4"/>
    <x v="5"/>
    <x v="1484"/>
    <x v="2396"/>
    <n v="4"/>
    <x v="0"/>
    <x v="5"/>
    <s v="Miniescavadeira"/>
    <x v="4"/>
    <n v="10"/>
  </r>
  <r>
    <x v="7"/>
    <x v="10"/>
    <x v="5"/>
    <x v="5"/>
    <x v="6"/>
    <x v="1470"/>
    <x v="2397"/>
    <n v="5"/>
    <x v="0"/>
    <x v="6"/>
    <s v="Cross CD (Saveiro)"/>
    <x v="1"/>
    <n v="100"/>
  </r>
  <r>
    <x v="7"/>
    <x v="0"/>
    <x v="6"/>
    <x v="6"/>
    <x v="4"/>
    <x v="1550"/>
    <x v="2398"/>
    <n v="7"/>
    <x v="1"/>
    <x v="0"/>
    <s v="Travesseiro Toque de Pluma"/>
    <x v="0"/>
    <n v="5000"/>
  </r>
  <r>
    <x v="7"/>
    <x v="9"/>
    <x v="1"/>
    <x v="1"/>
    <x v="4"/>
    <x v="1578"/>
    <x v="2399"/>
    <n v="8"/>
    <x v="1"/>
    <x v="2"/>
    <s v="Neo QLED 8k 75&quot;"/>
    <x v="2"/>
    <n v="500"/>
  </r>
  <r>
    <x v="7"/>
    <x v="7"/>
    <x v="5"/>
    <x v="5"/>
    <x v="1"/>
    <x v="1579"/>
    <x v="2400"/>
    <n v="1"/>
    <x v="1"/>
    <x v="1"/>
    <s v="Creta Confort"/>
    <x v="1"/>
    <n v="400"/>
  </r>
  <r>
    <x v="7"/>
    <x v="3"/>
    <x v="7"/>
    <x v="7"/>
    <x v="3"/>
    <x v="1580"/>
    <x v="2401"/>
    <n v="4"/>
    <x v="1"/>
    <x v="6"/>
    <s v="Highline 250 TSI (Taos)"/>
    <x v="1"/>
    <n v="300"/>
  </r>
  <r>
    <x v="7"/>
    <x v="2"/>
    <x v="4"/>
    <x v="4"/>
    <x v="5"/>
    <x v="1503"/>
    <x v="2402"/>
    <n v="7"/>
    <x v="1"/>
    <x v="4"/>
    <s v="COROLLA CROSS XR"/>
    <x v="1"/>
    <n v="200"/>
  </r>
  <r>
    <x v="7"/>
    <x v="11"/>
    <x v="7"/>
    <x v="7"/>
    <x v="1"/>
    <x v="1581"/>
    <x v="2403"/>
    <n v="9"/>
    <x v="1"/>
    <x v="5"/>
    <s v="Miniescavadeira"/>
    <x v="4"/>
    <n v="10"/>
  </r>
  <r>
    <x v="7"/>
    <x v="1"/>
    <x v="4"/>
    <x v="4"/>
    <x v="1"/>
    <x v="1533"/>
    <x v="2404"/>
    <n v="6"/>
    <x v="1"/>
    <x v="5"/>
    <s v="Serração Portatil"/>
    <x v="4"/>
    <n v="20"/>
  </r>
  <r>
    <x v="7"/>
    <x v="9"/>
    <x v="5"/>
    <x v="5"/>
    <x v="6"/>
    <x v="1529"/>
    <x v="2405"/>
    <n v="2"/>
    <x v="0"/>
    <x v="0"/>
    <s v="Travesseiro Toque de Pluma"/>
    <x v="0"/>
    <n v="2000"/>
  </r>
  <r>
    <x v="7"/>
    <x v="0"/>
    <x v="0"/>
    <x v="0"/>
    <x v="7"/>
    <x v="1550"/>
    <x v="2406"/>
    <n v="0"/>
    <x v="1"/>
    <x v="2"/>
    <s v="Neo QLED 8k 75&quot;"/>
    <x v="2"/>
    <n v="1500"/>
  </r>
  <r>
    <x v="7"/>
    <x v="10"/>
    <x v="5"/>
    <x v="5"/>
    <x v="2"/>
    <x v="1582"/>
    <x v="2407"/>
    <n v="5"/>
    <x v="1"/>
    <x v="5"/>
    <s v="Miniescavadeira"/>
    <x v="4"/>
    <n v="30"/>
  </r>
  <r>
    <x v="7"/>
    <x v="4"/>
    <x v="6"/>
    <x v="6"/>
    <x v="4"/>
    <x v="1583"/>
    <x v="2408"/>
    <n v="7"/>
    <x v="0"/>
    <x v="2"/>
    <s v="Crystal UHD 4k 65&quot;"/>
    <x v="2"/>
    <n v="2500"/>
  </r>
  <r>
    <x v="7"/>
    <x v="4"/>
    <x v="2"/>
    <x v="2"/>
    <x v="6"/>
    <x v="1584"/>
    <x v="2409"/>
    <n v="3"/>
    <x v="0"/>
    <x v="0"/>
    <s v="Travesseiro Toque de Pluma"/>
    <x v="0"/>
    <n v="5000"/>
  </r>
  <r>
    <x v="7"/>
    <x v="7"/>
    <x v="6"/>
    <x v="6"/>
    <x v="4"/>
    <x v="1585"/>
    <x v="2410"/>
    <n v="1"/>
    <x v="1"/>
    <x v="1"/>
    <s v="Creta Confort"/>
    <x v="1"/>
    <n v="400"/>
  </r>
  <r>
    <x v="7"/>
    <x v="11"/>
    <x v="7"/>
    <x v="7"/>
    <x v="1"/>
    <x v="1586"/>
    <x v="2411"/>
    <n v="2"/>
    <x v="1"/>
    <x v="2"/>
    <s v="QLED 4k 75&quot;"/>
    <x v="2"/>
    <n v="500"/>
  </r>
  <r>
    <x v="7"/>
    <x v="0"/>
    <x v="2"/>
    <x v="2"/>
    <x v="1"/>
    <x v="1587"/>
    <x v="2412"/>
    <n v="3"/>
    <x v="1"/>
    <x v="0"/>
    <s v="Travesseiro Toque de Pluma"/>
    <x v="0"/>
    <n v="1000"/>
  </r>
  <r>
    <x v="7"/>
    <x v="2"/>
    <x v="7"/>
    <x v="7"/>
    <x v="3"/>
    <x v="1457"/>
    <x v="2413"/>
    <n v="7"/>
    <x v="1"/>
    <x v="1"/>
    <s v="HB20 Sense"/>
    <x v="1"/>
    <n v="500"/>
  </r>
  <r>
    <x v="7"/>
    <x v="0"/>
    <x v="1"/>
    <x v="1"/>
    <x v="1"/>
    <x v="1588"/>
    <x v="2414"/>
    <n v="4"/>
    <x v="0"/>
    <x v="7"/>
    <s v="Diesel"/>
    <x v="5"/>
    <n v="93000"/>
  </r>
  <r>
    <x v="7"/>
    <x v="0"/>
    <x v="0"/>
    <x v="0"/>
    <x v="8"/>
    <x v="1589"/>
    <x v="2415"/>
    <n v="3"/>
    <x v="0"/>
    <x v="8"/>
    <s v="Shampoo "/>
    <x v="6"/>
    <n v="1280000"/>
  </r>
  <r>
    <x v="7"/>
    <x v="3"/>
    <x v="1"/>
    <x v="1"/>
    <x v="1"/>
    <x v="1454"/>
    <x v="2416"/>
    <n v="2"/>
    <x v="0"/>
    <x v="4"/>
    <s v="COROLLA GLI"/>
    <x v="1"/>
    <n v="300"/>
  </r>
  <r>
    <x v="7"/>
    <x v="7"/>
    <x v="2"/>
    <x v="2"/>
    <x v="7"/>
    <x v="1573"/>
    <x v="2417"/>
    <n v="3"/>
    <x v="1"/>
    <x v="5"/>
    <s v="Ar Condicionado 18000"/>
    <x v="2"/>
    <n v="500"/>
  </r>
  <r>
    <x v="7"/>
    <x v="0"/>
    <x v="3"/>
    <x v="3"/>
    <x v="3"/>
    <x v="1513"/>
    <x v="2418"/>
    <n v="9"/>
    <x v="0"/>
    <x v="3"/>
    <s v="Louis Vuitton"/>
    <x v="3"/>
    <n v="17000"/>
  </r>
  <r>
    <x v="7"/>
    <x v="3"/>
    <x v="3"/>
    <x v="3"/>
    <x v="0"/>
    <x v="1590"/>
    <x v="2419"/>
    <n v="5"/>
    <x v="0"/>
    <x v="1"/>
    <s v="HB20 Vision"/>
    <x v="1"/>
    <n v="300"/>
  </r>
  <r>
    <x v="7"/>
    <x v="9"/>
    <x v="7"/>
    <x v="7"/>
    <x v="3"/>
    <x v="1433"/>
    <x v="2420"/>
    <n v="5"/>
    <x v="1"/>
    <x v="0"/>
    <s v="Travesseiro Toque de Pluma"/>
    <x v="0"/>
    <n v="1000"/>
  </r>
  <r>
    <x v="7"/>
    <x v="7"/>
    <x v="3"/>
    <x v="3"/>
    <x v="0"/>
    <x v="1458"/>
    <x v="2421"/>
    <n v="9"/>
    <x v="0"/>
    <x v="6"/>
    <s v="Cross CD (Saveiro)"/>
    <x v="1"/>
    <n v="300"/>
  </r>
  <r>
    <x v="7"/>
    <x v="6"/>
    <x v="1"/>
    <x v="1"/>
    <x v="2"/>
    <x v="1591"/>
    <x v="2422"/>
    <n v="6"/>
    <x v="0"/>
    <x v="0"/>
    <s v="Travesseiro Toque de Pluma"/>
    <x v="0"/>
    <n v="3000"/>
  </r>
  <r>
    <x v="7"/>
    <x v="5"/>
    <x v="5"/>
    <x v="5"/>
    <x v="1"/>
    <x v="1592"/>
    <x v="2423"/>
    <n v="3"/>
    <x v="0"/>
    <x v="0"/>
    <s v="Escrivaninha Trevalla"/>
    <x v="0"/>
    <n v="3000"/>
  </r>
  <r>
    <x v="7"/>
    <x v="8"/>
    <x v="0"/>
    <x v="0"/>
    <x v="6"/>
    <x v="1526"/>
    <x v="2424"/>
    <n v="3"/>
    <x v="0"/>
    <x v="4"/>
    <s v="HILUX CABINE DUPLA STD POWER PACK"/>
    <x v="1"/>
    <n v="100"/>
  </r>
  <r>
    <x v="7"/>
    <x v="11"/>
    <x v="4"/>
    <x v="4"/>
    <x v="0"/>
    <x v="1459"/>
    <x v="2425"/>
    <n v="2"/>
    <x v="0"/>
    <x v="5"/>
    <s v="Ar Condicionado 18000"/>
    <x v="2"/>
    <n v="500"/>
  </r>
  <r>
    <x v="7"/>
    <x v="6"/>
    <x v="1"/>
    <x v="1"/>
    <x v="0"/>
    <x v="1593"/>
    <x v="2426"/>
    <n v="3"/>
    <x v="1"/>
    <x v="6"/>
    <s v="GLI 350 TSI (Jetta)"/>
    <x v="1"/>
    <n v="400"/>
  </r>
  <r>
    <x v="7"/>
    <x v="2"/>
    <x v="4"/>
    <x v="4"/>
    <x v="5"/>
    <x v="1594"/>
    <x v="2427"/>
    <n v="10"/>
    <x v="1"/>
    <x v="5"/>
    <s v="Miniescavadeira"/>
    <x v="4"/>
    <n v="10"/>
  </r>
  <r>
    <x v="7"/>
    <x v="6"/>
    <x v="6"/>
    <x v="6"/>
    <x v="4"/>
    <x v="1595"/>
    <x v="2428"/>
    <n v="6"/>
    <x v="1"/>
    <x v="2"/>
    <s v="Neo QLED 8k 75&quot;"/>
    <x v="2"/>
    <n v="500"/>
  </r>
  <r>
    <x v="7"/>
    <x v="8"/>
    <x v="2"/>
    <x v="2"/>
    <x v="1"/>
    <x v="1453"/>
    <x v="2429"/>
    <n v="7"/>
    <x v="0"/>
    <x v="1"/>
    <s v="Creta Confort"/>
    <x v="1"/>
    <n v="500"/>
  </r>
  <r>
    <x v="7"/>
    <x v="9"/>
    <x v="5"/>
    <x v="5"/>
    <x v="1"/>
    <x v="1529"/>
    <x v="2430"/>
    <n v="3"/>
    <x v="0"/>
    <x v="0"/>
    <s v="Colchão Baby Light D18"/>
    <x v="0"/>
    <n v="2000"/>
  </r>
  <r>
    <x v="7"/>
    <x v="2"/>
    <x v="8"/>
    <x v="8"/>
    <x v="3"/>
    <x v="1596"/>
    <x v="2431"/>
    <n v="8"/>
    <x v="1"/>
    <x v="1"/>
    <s v="HB20 Sense"/>
    <x v="1"/>
    <n v="300"/>
  </r>
  <r>
    <x v="7"/>
    <x v="4"/>
    <x v="3"/>
    <x v="3"/>
    <x v="8"/>
    <x v="1597"/>
    <x v="2432"/>
    <n v="4"/>
    <x v="0"/>
    <x v="7"/>
    <s v="Gasolina"/>
    <x v="5"/>
    <n v="92000"/>
  </r>
  <r>
    <x v="7"/>
    <x v="3"/>
    <x v="8"/>
    <x v="8"/>
    <x v="1"/>
    <x v="1549"/>
    <x v="2433"/>
    <n v="8"/>
    <x v="1"/>
    <x v="8"/>
    <s v="Shampoo "/>
    <x v="6"/>
    <n v="1830000"/>
  </r>
  <r>
    <x v="7"/>
    <x v="9"/>
    <x v="1"/>
    <x v="1"/>
    <x v="2"/>
    <x v="1598"/>
    <x v="2434"/>
    <n v="7"/>
    <x v="1"/>
    <x v="5"/>
    <s v="Miniescavadeira"/>
    <x v="4"/>
    <n v="30"/>
  </r>
  <r>
    <x v="7"/>
    <x v="7"/>
    <x v="7"/>
    <x v="7"/>
    <x v="7"/>
    <x v="1599"/>
    <x v="2435"/>
    <n v="8"/>
    <x v="0"/>
    <x v="8"/>
    <s v="Shampoo "/>
    <x v="6"/>
    <n v="1470000"/>
  </r>
  <r>
    <x v="7"/>
    <x v="8"/>
    <x v="6"/>
    <x v="6"/>
    <x v="3"/>
    <x v="1600"/>
    <x v="2436"/>
    <n v="1"/>
    <x v="1"/>
    <x v="4"/>
    <s v="HILUX CABINE DUPLA STD POWER PACK"/>
    <x v="1"/>
    <n v="300"/>
  </r>
  <r>
    <x v="7"/>
    <x v="5"/>
    <x v="1"/>
    <x v="1"/>
    <x v="1"/>
    <x v="1601"/>
    <x v="2437"/>
    <n v="2"/>
    <x v="0"/>
    <x v="3"/>
    <s v="Louis Vuitton"/>
    <x v="3"/>
    <n v="45000"/>
  </r>
  <r>
    <x v="7"/>
    <x v="8"/>
    <x v="6"/>
    <x v="6"/>
    <x v="3"/>
    <x v="1566"/>
    <x v="2438"/>
    <n v="5"/>
    <x v="1"/>
    <x v="0"/>
    <s v="Colchão Baby Light D18"/>
    <x v="0"/>
    <n v="1000"/>
  </r>
  <r>
    <x v="7"/>
    <x v="8"/>
    <x v="6"/>
    <x v="6"/>
    <x v="8"/>
    <x v="1453"/>
    <x v="2439"/>
    <n v="2"/>
    <x v="0"/>
    <x v="5"/>
    <s v="Miniescavadeira"/>
    <x v="4"/>
    <n v="30"/>
  </r>
  <r>
    <x v="7"/>
    <x v="7"/>
    <x v="2"/>
    <x v="2"/>
    <x v="3"/>
    <x v="1498"/>
    <x v="2440"/>
    <n v="3"/>
    <x v="1"/>
    <x v="3"/>
    <s v="Louis Vuitton"/>
    <x v="3"/>
    <n v="42000"/>
  </r>
  <r>
    <x v="7"/>
    <x v="4"/>
    <x v="0"/>
    <x v="0"/>
    <x v="8"/>
    <x v="1602"/>
    <x v="2441"/>
    <n v="1"/>
    <x v="0"/>
    <x v="4"/>
    <s v="COROLLA GLI"/>
    <x v="1"/>
    <n v="200"/>
  </r>
  <r>
    <x v="7"/>
    <x v="2"/>
    <x v="0"/>
    <x v="0"/>
    <x v="5"/>
    <x v="1603"/>
    <x v="2442"/>
    <n v="7"/>
    <x v="1"/>
    <x v="0"/>
    <s v="Escrivaninha Trevalla"/>
    <x v="0"/>
    <n v="3000"/>
  </r>
  <r>
    <x v="7"/>
    <x v="0"/>
    <x v="4"/>
    <x v="4"/>
    <x v="3"/>
    <x v="1477"/>
    <x v="2443"/>
    <n v="1"/>
    <x v="1"/>
    <x v="0"/>
    <s v="Colchão Baby Light D18"/>
    <x v="0"/>
    <n v="2000"/>
  </r>
  <r>
    <x v="7"/>
    <x v="10"/>
    <x v="4"/>
    <x v="4"/>
    <x v="6"/>
    <x v="1495"/>
    <x v="2444"/>
    <n v="4"/>
    <x v="0"/>
    <x v="4"/>
    <s v="COROLLA CROSS XR"/>
    <x v="1"/>
    <n v="200"/>
  </r>
  <r>
    <x v="7"/>
    <x v="8"/>
    <x v="7"/>
    <x v="7"/>
    <x v="7"/>
    <x v="1545"/>
    <x v="2445"/>
    <n v="8"/>
    <x v="0"/>
    <x v="5"/>
    <s v="Miniescavadeira"/>
    <x v="4"/>
    <n v="50"/>
  </r>
  <r>
    <x v="7"/>
    <x v="10"/>
    <x v="0"/>
    <x v="0"/>
    <x v="0"/>
    <x v="1495"/>
    <x v="2446"/>
    <n v="7"/>
    <x v="0"/>
    <x v="6"/>
    <s v="Cross CD (Saveiro)"/>
    <x v="1"/>
    <n v="100"/>
  </r>
  <r>
    <x v="7"/>
    <x v="11"/>
    <x v="3"/>
    <x v="3"/>
    <x v="7"/>
    <x v="1512"/>
    <x v="2447"/>
    <n v="5"/>
    <x v="0"/>
    <x v="6"/>
    <s v="Cross CD (Saveiro)"/>
    <x v="1"/>
    <n v="400"/>
  </r>
  <r>
    <x v="7"/>
    <x v="5"/>
    <x v="3"/>
    <x v="3"/>
    <x v="6"/>
    <x v="1499"/>
    <x v="2448"/>
    <n v="10"/>
    <x v="1"/>
    <x v="2"/>
    <s v="Crystal UHD 4k 65&quot;"/>
    <x v="2"/>
    <n v="2000"/>
  </r>
  <r>
    <x v="7"/>
    <x v="11"/>
    <x v="4"/>
    <x v="4"/>
    <x v="1"/>
    <x v="1604"/>
    <x v="2449"/>
    <n v="7"/>
    <x v="1"/>
    <x v="2"/>
    <s v="Crystal UHD 4k 65&quot;"/>
    <x v="2"/>
    <n v="500"/>
  </r>
  <r>
    <x v="7"/>
    <x v="4"/>
    <x v="7"/>
    <x v="7"/>
    <x v="4"/>
    <x v="1583"/>
    <x v="2450"/>
    <n v="8"/>
    <x v="0"/>
    <x v="7"/>
    <s v="Gasolina"/>
    <x v="5"/>
    <n v="66000"/>
  </r>
  <r>
    <x v="7"/>
    <x v="6"/>
    <x v="3"/>
    <x v="3"/>
    <x v="7"/>
    <x v="1605"/>
    <x v="2451"/>
    <n v="0"/>
    <x v="0"/>
    <x v="3"/>
    <s v="Louis Vuitton"/>
    <x v="3"/>
    <n v="20000"/>
  </r>
  <r>
    <x v="7"/>
    <x v="5"/>
    <x v="4"/>
    <x v="4"/>
    <x v="7"/>
    <x v="1606"/>
    <x v="2452"/>
    <n v="2"/>
    <x v="0"/>
    <x v="5"/>
    <s v="Ar Condicionado 18000"/>
    <x v="2"/>
    <n v="2000"/>
  </r>
  <r>
    <x v="7"/>
    <x v="11"/>
    <x v="3"/>
    <x v="3"/>
    <x v="0"/>
    <x v="1469"/>
    <x v="2453"/>
    <n v="5"/>
    <x v="0"/>
    <x v="0"/>
    <s v="Colchão Baby Light D18"/>
    <x v="0"/>
    <n v="1000"/>
  </r>
  <r>
    <x v="7"/>
    <x v="1"/>
    <x v="2"/>
    <x v="2"/>
    <x v="3"/>
    <x v="1533"/>
    <x v="2454"/>
    <n v="3"/>
    <x v="0"/>
    <x v="4"/>
    <s v="HILUX CABINE DUPLA STD POWER PACK"/>
    <x v="1"/>
    <n v="400"/>
  </r>
  <r>
    <x v="7"/>
    <x v="3"/>
    <x v="5"/>
    <x v="5"/>
    <x v="3"/>
    <x v="1607"/>
    <x v="2455"/>
    <n v="3"/>
    <x v="1"/>
    <x v="6"/>
    <s v="GLI 350 TSI (Jetta)"/>
    <x v="1"/>
    <n v="100"/>
  </r>
  <r>
    <x v="7"/>
    <x v="8"/>
    <x v="4"/>
    <x v="4"/>
    <x v="0"/>
    <x v="1486"/>
    <x v="2456"/>
    <n v="1"/>
    <x v="0"/>
    <x v="3"/>
    <s v="Louis Vuitton"/>
    <x v="3"/>
    <n v="36000"/>
  </r>
  <r>
    <x v="7"/>
    <x v="3"/>
    <x v="3"/>
    <x v="3"/>
    <x v="5"/>
    <x v="1608"/>
    <x v="2457"/>
    <n v="10"/>
    <x v="0"/>
    <x v="3"/>
    <s v="Clos Des Lambrys"/>
    <x v="3"/>
    <n v="27000"/>
  </r>
  <r>
    <x v="7"/>
    <x v="5"/>
    <x v="6"/>
    <x v="6"/>
    <x v="7"/>
    <x v="1540"/>
    <x v="2458"/>
    <n v="6"/>
    <x v="1"/>
    <x v="0"/>
    <s v="Travesseiro Toque de Pluma"/>
    <x v="0"/>
    <n v="1000"/>
  </r>
  <r>
    <x v="7"/>
    <x v="5"/>
    <x v="5"/>
    <x v="5"/>
    <x v="3"/>
    <x v="1609"/>
    <x v="2459"/>
    <n v="5"/>
    <x v="1"/>
    <x v="1"/>
    <s v="Creta Confort"/>
    <x v="1"/>
    <n v="100"/>
  </r>
  <r>
    <x v="7"/>
    <x v="4"/>
    <x v="5"/>
    <x v="5"/>
    <x v="3"/>
    <x v="1610"/>
    <x v="2460"/>
    <n v="1"/>
    <x v="0"/>
    <x v="0"/>
    <s v="Escrivaninha Trevalla"/>
    <x v="0"/>
    <n v="1000"/>
  </r>
  <r>
    <x v="7"/>
    <x v="4"/>
    <x v="4"/>
    <x v="4"/>
    <x v="6"/>
    <x v="1611"/>
    <x v="2461"/>
    <n v="1"/>
    <x v="0"/>
    <x v="6"/>
    <s v="GLI 350 TSI (Jetta)"/>
    <x v="1"/>
    <n v="100"/>
  </r>
  <r>
    <x v="7"/>
    <x v="2"/>
    <x v="6"/>
    <x v="6"/>
    <x v="2"/>
    <x v="1428"/>
    <x v="2462"/>
    <n v="7"/>
    <x v="0"/>
    <x v="6"/>
    <s v="GLI 350 TSI (Jetta)"/>
    <x v="1"/>
    <n v="500"/>
  </r>
  <r>
    <x v="7"/>
    <x v="7"/>
    <x v="5"/>
    <x v="5"/>
    <x v="8"/>
    <x v="1537"/>
    <x v="2463"/>
    <n v="7"/>
    <x v="1"/>
    <x v="8"/>
    <s v="Shampoo "/>
    <x v="6"/>
    <n v="680000"/>
  </r>
  <r>
    <x v="7"/>
    <x v="6"/>
    <x v="1"/>
    <x v="1"/>
    <x v="0"/>
    <x v="1612"/>
    <x v="2464"/>
    <n v="6"/>
    <x v="0"/>
    <x v="0"/>
    <s v="Travesseiro Toque de Pluma"/>
    <x v="0"/>
    <n v="2000"/>
  </r>
  <r>
    <x v="7"/>
    <x v="6"/>
    <x v="4"/>
    <x v="4"/>
    <x v="0"/>
    <x v="1591"/>
    <x v="2465"/>
    <n v="0"/>
    <x v="0"/>
    <x v="4"/>
    <s v="COROLLA GLI"/>
    <x v="1"/>
    <n v="300"/>
  </r>
  <r>
    <x v="7"/>
    <x v="8"/>
    <x v="0"/>
    <x v="0"/>
    <x v="8"/>
    <x v="1473"/>
    <x v="2466"/>
    <n v="8"/>
    <x v="1"/>
    <x v="6"/>
    <s v="GLI 350 TSI (Jetta)"/>
    <x v="1"/>
    <n v="300"/>
  </r>
  <r>
    <x v="7"/>
    <x v="9"/>
    <x v="2"/>
    <x v="2"/>
    <x v="1"/>
    <x v="1613"/>
    <x v="2467"/>
    <n v="0"/>
    <x v="1"/>
    <x v="5"/>
    <s v="Ar Condicionado 18000"/>
    <x v="2"/>
    <n v="1000"/>
  </r>
  <r>
    <x v="7"/>
    <x v="6"/>
    <x v="2"/>
    <x v="2"/>
    <x v="8"/>
    <x v="1561"/>
    <x v="2468"/>
    <n v="6"/>
    <x v="0"/>
    <x v="5"/>
    <s v="Serração Portatil"/>
    <x v="4"/>
    <n v="40"/>
  </r>
  <r>
    <x v="7"/>
    <x v="2"/>
    <x v="4"/>
    <x v="4"/>
    <x v="8"/>
    <x v="1614"/>
    <x v="2469"/>
    <n v="8"/>
    <x v="1"/>
    <x v="4"/>
    <s v="COROLLA CROSS XR"/>
    <x v="1"/>
    <n v="500"/>
  </r>
  <r>
    <x v="7"/>
    <x v="8"/>
    <x v="3"/>
    <x v="3"/>
    <x v="6"/>
    <x v="1615"/>
    <x v="2470"/>
    <n v="7"/>
    <x v="0"/>
    <x v="7"/>
    <s v="Gasolina"/>
    <x v="5"/>
    <n v="69000"/>
  </r>
  <r>
    <x v="7"/>
    <x v="8"/>
    <x v="7"/>
    <x v="7"/>
    <x v="5"/>
    <x v="1546"/>
    <x v="2471"/>
    <n v="4"/>
    <x v="1"/>
    <x v="2"/>
    <s v="QLED 4k 75&quot;"/>
    <x v="2"/>
    <n v="1000"/>
  </r>
  <r>
    <x v="7"/>
    <x v="6"/>
    <x v="7"/>
    <x v="7"/>
    <x v="5"/>
    <x v="1593"/>
    <x v="2472"/>
    <n v="1"/>
    <x v="1"/>
    <x v="7"/>
    <s v="Diesel"/>
    <x v="5"/>
    <n v="84000"/>
  </r>
  <r>
    <x v="7"/>
    <x v="7"/>
    <x v="4"/>
    <x v="4"/>
    <x v="6"/>
    <x v="1456"/>
    <x v="2473"/>
    <n v="6"/>
    <x v="1"/>
    <x v="0"/>
    <s v="Travesseiro Toque de Pluma"/>
    <x v="0"/>
    <n v="2000"/>
  </r>
  <r>
    <x v="7"/>
    <x v="6"/>
    <x v="3"/>
    <x v="3"/>
    <x v="7"/>
    <x v="1616"/>
    <x v="2474"/>
    <n v="6"/>
    <x v="0"/>
    <x v="5"/>
    <s v="Ar Condicionado 18000"/>
    <x v="2"/>
    <n v="1000"/>
  </r>
  <r>
    <x v="7"/>
    <x v="8"/>
    <x v="7"/>
    <x v="7"/>
    <x v="0"/>
    <x v="1617"/>
    <x v="2475"/>
    <n v="3"/>
    <x v="0"/>
    <x v="0"/>
    <s v="Travesseiro Toque de Pluma"/>
    <x v="0"/>
    <n v="1000"/>
  </r>
  <r>
    <x v="7"/>
    <x v="11"/>
    <x v="2"/>
    <x v="2"/>
    <x v="4"/>
    <x v="1586"/>
    <x v="2476"/>
    <n v="5"/>
    <x v="0"/>
    <x v="0"/>
    <s v="Colchão Baby Light D18"/>
    <x v="0"/>
    <n v="5000"/>
  </r>
  <r>
    <x v="7"/>
    <x v="1"/>
    <x v="7"/>
    <x v="7"/>
    <x v="0"/>
    <x v="1618"/>
    <x v="2477"/>
    <n v="2"/>
    <x v="0"/>
    <x v="4"/>
    <s v="COROLLA GLI"/>
    <x v="1"/>
    <n v="300"/>
  </r>
  <r>
    <x v="7"/>
    <x v="0"/>
    <x v="7"/>
    <x v="7"/>
    <x v="5"/>
    <x v="1619"/>
    <x v="2478"/>
    <n v="5"/>
    <x v="0"/>
    <x v="5"/>
    <s v="Serração Portatil"/>
    <x v="4"/>
    <n v="40"/>
  </r>
  <r>
    <x v="7"/>
    <x v="10"/>
    <x v="1"/>
    <x v="1"/>
    <x v="8"/>
    <x v="1620"/>
    <x v="2479"/>
    <n v="2"/>
    <x v="1"/>
    <x v="1"/>
    <s v="HB20 Vision"/>
    <x v="1"/>
    <n v="200"/>
  </r>
  <r>
    <x v="7"/>
    <x v="3"/>
    <x v="1"/>
    <x v="1"/>
    <x v="5"/>
    <x v="1621"/>
    <x v="2480"/>
    <n v="3"/>
    <x v="0"/>
    <x v="2"/>
    <s v="Crystal UHD 4k 65&quot;"/>
    <x v="2"/>
    <n v="2000"/>
  </r>
  <r>
    <x v="7"/>
    <x v="0"/>
    <x v="5"/>
    <x v="5"/>
    <x v="0"/>
    <x v="1588"/>
    <x v="2481"/>
    <n v="6"/>
    <x v="1"/>
    <x v="5"/>
    <s v="Serração Portatil"/>
    <x v="4"/>
    <n v="30"/>
  </r>
  <r>
    <x v="7"/>
    <x v="8"/>
    <x v="4"/>
    <x v="4"/>
    <x v="7"/>
    <x v="1622"/>
    <x v="2482"/>
    <n v="3"/>
    <x v="1"/>
    <x v="0"/>
    <s v="Colchão Baby Light D18"/>
    <x v="0"/>
    <n v="4000"/>
  </r>
  <r>
    <x v="7"/>
    <x v="4"/>
    <x v="5"/>
    <x v="5"/>
    <x v="3"/>
    <x v="1482"/>
    <x v="2483"/>
    <n v="8"/>
    <x v="1"/>
    <x v="1"/>
    <s v="HB20 Vision"/>
    <x v="1"/>
    <n v="300"/>
  </r>
  <r>
    <x v="7"/>
    <x v="5"/>
    <x v="7"/>
    <x v="7"/>
    <x v="3"/>
    <x v="1623"/>
    <x v="2484"/>
    <n v="2"/>
    <x v="0"/>
    <x v="5"/>
    <s v="Serração Portatil"/>
    <x v="4"/>
    <n v="10"/>
  </r>
  <r>
    <x v="7"/>
    <x v="3"/>
    <x v="7"/>
    <x v="7"/>
    <x v="5"/>
    <x v="1608"/>
    <x v="2485"/>
    <n v="5"/>
    <x v="0"/>
    <x v="1"/>
    <s v="HB20 Vision"/>
    <x v="1"/>
    <n v="300"/>
  </r>
  <r>
    <x v="7"/>
    <x v="8"/>
    <x v="0"/>
    <x v="0"/>
    <x v="7"/>
    <x v="1624"/>
    <x v="2486"/>
    <n v="8"/>
    <x v="0"/>
    <x v="5"/>
    <s v="Ar Condicionado 18000"/>
    <x v="2"/>
    <n v="500"/>
  </r>
  <r>
    <x v="7"/>
    <x v="5"/>
    <x v="3"/>
    <x v="3"/>
    <x v="5"/>
    <x v="1625"/>
    <x v="2487"/>
    <n v="1"/>
    <x v="0"/>
    <x v="0"/>
    <s v="Colchão Baby Light D18"/>
    <x v="0"/>
    <n v="2000"/>
  </r>
  <r>
    <x v="7"/>
    <x v="11"/>
    <x v="0"/>
    <x v="0"/>
    <x v="2"/>
    <x v="1447"/>
    <x v="2488"/>
    <n v="9"/>
    <x v="0"/>
    <x v="7"/>
    <s v="Petróleo Bruto"/>
    <x v="5"/>
    <n v="53000"/>
  </r>
  <r>
    <x v="7"/>
    <x v="4"/>
    <x v="6"/>
    <x v="6"/>
    <x v="1"/>
    <x v="1626"/>
    <x v="2489"/>
    <n v="5"/>
    <x v="1"/>
    <x v="6"/>
    <s v="GLI 350 TSI (Jetta)"/>
    <x v="1"/>
    <n v="300"/>
  </r>
  <r>
    <x v="7"/>
    <x v="1"/>
    <x v="6"/>
    <x v="6"/>
    <x v="7"/>
    <x v="1555"/>
    <x v="2490"/>
    <n v="8"/>
    <x v="0"/>
    <x v="3"/>
    <s v="Guerlain"/>
    <x v="3"/>
    <n v="28000"/>
  </r>
  <r>
    <x v="7"/>
    <x v="4"/>
    <x v="5"/>
    <x v="5"/>
    <x v="6"/>
    <x v="1627"/>
    <x v="2491"/>
    <n v="4"/>
    <x v="1"/>
    <x v="7"/>
    <s v="Diesel"/>
    <x v="5"/>
    <n v="50000"/>
  </r>
  <r>
    <x v="7"/>
    <x v="2"/>
    <x v="2"/>
    <x v="2"/>
    <x v="3"/>
    <x v="1628"/>
    <x v="2492"/>
    <n v="10"/>
    <x v="1"/>
    <x v="6"/>
    <s v="Highline 250 TSI (Taos)"/>
    <x v="1"/>
    <n v="500"/>
  </r>
  <r>
    <x v="7"/>
    <x v="8"/>
    <x v="7"/>
    <x v="7"/>
    <x v="7"/>
    <x v="1439"/>
    <x v="2493"/>
    <n v="3"/>
    <x v="0"/>
    <x v="1"/>
    <s v="HB20 Sense"/>
    <x v="1"/>
    <n v="500"/>
  </r>
  <r>
    <x v="7"/>
    <x v="4"/>
    <x v="0"/>
    <x v="0"/>
    <x v="0"/>
    <x v="1437"/>
    <x v="2494"/>
    <n v="3"/>
    <x v="1"/>
    <x v="6"/>
    <s v="GLI 350 TSI (Jetta)"/>
    <x v="1"/>
    <n v="400"/>
  </r>
  <r>
    <x v="7"/>
    <x v="6"/>
    <x v="2"/>
    <x v="2"/>
    <x v="1"/>
    <x v="1522"/>
    <x v="2495"/>
    <n v="5"/>
    <x v="0"/>
    <x v="5"/>
    <s v="Miniescavadeira"/>
    <x v="4"/>
    <n v="40"/>
  </r>
  <r>
    <x v="7"/>
    <x v="6"/>
    <x v="0"/>
    <x v="0"/>
    <x v="5"/>
    <x v="1629"/>
    <x v="2496"/>
    <n v="7"/>
    <x v="0"/>
    <x v="0"/>
    <s v="Colchão Baby Light D18"/>
    <x v="0"/>
    <n v="2000"/>
  </r>
  <r>
    <x v="7"/>
    <x v="4"/>
    <x v="5"/>
    <x v="5"/>
    <x v="0"/>
    <x v="1597"/>
    <x v="2497"/>
    <n v="1"/>
    <x v="0"/>
    <x v="0"/>
    <s v="Escrivaninha Trevalla"/>
    <x v="0"/>
    <n v="5000"/>
  </r>
  <r>
    <x v="7"/>
    <x v="10"/>
    <x v="4"/>
    <x v="4"/>
    <x v="0"/>
    <x v="1630"/>
    <x v="2498"/>
    <n v="1"/>
    <x v="1"/>
    <x v="7"/>
    <s v="Diesel"/>
    <x v="5"/>
    <n v="64000"/>
  </r>
  <r>
    <x v="7"/>
    <x v="8"/>
    <x v="4"/>
    <x v="4"/>
    <x v="1"/>
    <x v="1439"/>
    <x v="2499"/>
    <n v="9"/>
    <x v="0"/>
    <x v="6"/>
    <s v="Cross CD (Saveiro)"/>
    <x v="1"/>
    <n v="200"/>
  </r>
  <r>
    <x v="7"/>
    <x v="9"/>
    <x v="4"/>
    <x v="4"/>
    <x v="1"/>
    <x v="1461"/>
    <x v="2500"/>
    <n v="8"/>
    <x v="0"/>
    <x v="3"/>
    <s v="Clos Des Lambrys"/>
    <x v="3"/>
    <n v="27000"/>
  </r>
  <r>
    <x v="7"/>
    <x v="4"/>
    <x v="7"/>
    <x v="7"/>
    <x v="0"/>
    <x v="1631"/>
    <x v="2501"/>
    <n v="7"/>
    <x v="0"/>
    <x v="1"/>
    <s v="HB20 Vision"/>
    <x v="1"/>
    <n v="100"/>
  </r>
  <r>
    <x v="7"/>
    <x v="7"/>
    <x v="1"/>
    <x v="1"/>
    <x v="3"/>
    <x v="1466"/>
    <x v="2502"/>
    <n v="6"/>
    <x v="0"/>
    <x v="6"/>
    <s v="GLI 350 TSI (Jetta)"/>
    <x v="1"/>
    <n v="200"/>
  </r>
  <r>
    <x v="7"/>
    <x v="6"/>
    <x v="7"/>
    <x v="7"/>
    <x v="5"/>
    <x v="1605"/>
    <x v="2503"/>
    <n v="2"/>
    <x v="0"/>
    <x v="1"/>
    <s v="Creta Confort"/>
    <x v="1"/>
    <n v="300"/>
  </r>
  <r>
    <x v="7"/>
    <x v="5"/>
    <x v="1"/>
    <x v="1"/>
    <x v="3"/>
    <x v="1632"/>
    <x v="2504"/>
    <n v="4"/>
    <x v="0"/>
    <x v="3"/>
    <s v="Guerlain"/>
    <x v="3"/>
    <n v="41000"/>
  </r>
  <r>
    <x v="7"/>
    <x v="8"/>
    <x v="4"/>
    <x v="4"/>
    <x v="8"/>
    <x v="1546"/>
    <x v="2505"/>
    <n v="7"/>
    <x v="1"/>
    <x v="2"/>
    <s v="QLED 4k 75&quot;"/>
    <x v="2"/>
    <n v="1000"/>
  </r>
  <r>
    <x v="7"/>
    <x v="4"/>
    <x v="5"/>
    <x v="5"/>
    <x v="1"/>
    <x v="1584"/>
    <x v="2506"/>
    <n v="4"/>
    <x v="1"/>
    <x v="3"/>
    <s v="Guerlain"/>
    <x v="3"/>
    <n v="36000"/>
  </r>
  <r>
    <x v="7"/>
    <x v="8"/>
    <x v="7"/>
    <x v="7"/>
    <x v="0"/>
    <x v="1504"/>
    <x v="2507"/>
    <n v="5"/>
    <x v="0"/>
    <x v="1"/>
    <s v="HB20 Sense"/>
    <x v="1"/>
    <n v="300"/>
  </r>
  <r>
    <x v="7"/>
    <x v="6"/>
    <x v="1"/>
    <x v="1"/>
    <x v="2"/>
    <x v="1591"/>
    <x v="2508"/>
    <n v="9"/>
    <x v="1"/>
    <x v="2"/>
    <s v="QLED 4k 75&quot;"/>
    <x v="2"/>
    <n v="2000"/>
  </r>
  <r>
    <x v="7"/>
    <x v="0"/>
    <x v="1"/>
    <x v="1"/>
    <x v="0"/>
    <x v="1633"/>
    <x v="2509"/>
    <n v="6"/>
    <x v="1"/>
    <x v="3"/>
    <s v="Louis Vuitton"/>
    <x v="3"/>
    <n v="27000"/>
  </r>
  <r>
    <x v="7"/>
    <x v="1"/>
    <x v="4"/>
    <x v="4"/>
    <x v="6"/>
    <x v="1634"/>
    <x v="2510"/>
    <n v="3"/>
    <x v="1"/>
    <x v="2"/>
    <s v="Neo QLED 8k 75&quot;"/>
    <x v="2"/>
    <n v="2000"/>
  </r>
  <r>
    <x v="7"/>
    <x v="5"/>
    <x v="5"/>
    <x v="5"/>
    <x v="5"/>
    <x v="1635"/>
    <x v="2511"/>
    <n v="1"/>
    <x v="1"/>
    <x v="6"/>
    <s v="Highline 250 TSI (Taos)"/>
    <x v="1"/>
    <n v="200"/>
  </r>
  <r>
    <x v="7"/>
    <x v="6"/>
    <x v="7"/>
    <x v="7"/>
    <x v="5"/>
    <x v="1636"/>
    <x v="2512"/>
    <n v="3"/>
    <x v="0"/>
    <x v="3"/>
    <s v="Guerlain"/>
    <x v="3"/>
    <n v="46000"/>
  </r>
  <r>
    <x v="7"/>
    <x v="3"/>
    <x v="6"/>
    <x v="6"/>
    <x v="1"/>
    <x v="1637"/>
    <x v="2513"/>
    <n v="5"/>
    <x v="1"/>
    <x v="5"/>
    <s v="Miniescavadeira"/>
    <x v="4"/>
    <n v="40"/>
  </r>
  <r>
    <x v="7"/>
    <x v="7"/>
    <x v="7"/>
    <x v="7"/>
    <x v="0"/>
    <x v="1466"/>
    <x v="2514"/>
    <n v="2"/>
    <x v="0"/>
    <x v="6"/>
    <s v="GLI 350 TSI (Jetta)"/>
    <x v="1"/>
    <n v="400"/>
  </r>
  <r>
    <x v="7"/>
    <x v="4"/>
    <x v="0"/>
    <x v="0"/>
    <x v="2"/>
    <x v="1523"/>
    <x v="2515"/>
    <n v="8"/>
    <x v="0"/>
    <x v="2"/>
    <s v="QLED 4k 75&quot;"/>
    <x v="2"/>
    <n v="2000"/>
  </r>
  <r>
    <x v="7"/>
    <x v="3"/>
    <x v="3"/>
    <x v="3"/>
    <x v="5"/>
    <x v="1638"/>
    <x v="2516"/>
    <n v="7"/>
    <x v="0"/>
    <x v="0"/>
    <s v="Colchão Baby Light D18"/>
    <x v="0"/>
    <n v="3000"/>
  </r>
  <r>
    <x v="7"/>
    <x v="7"/>
    <x v="8"/>
    <x v="8"/>
    <x v="3"/>
    <x v="1501"/>
    <x v="2517"/>
    <n v="8"/>
    <x v="1"/>
    <x v="3"/>
    <s v="Guerlain"/>
    <x v="3"/>
    <n v="12000"/>
  </r>
  <r>
    <x v="7"/>
    <x v="10"/>
    <x v="6"/>
    <x v="6"/>
    <x v="7"/>
    <x v="1554"/>
    <x v="2518"/>
    <n v="6"/>
    <x v="1"/>
    <x v="5"/>
    <s v="Serração Portatil"/>
    <x v="4"/>
    <n v="20"/>
  </r>
  <r>
    <x v="7"/>
    <x v="8"/>
    <x v="7"/>
    <x v="7"/>
    <x v="7"/>
    <x v="1615"/>
    <x v="2519"/>
    <n v="5"/>
    <x v="0"/>
    <x v="1"/>
    <s v="HB20 Vision"/>
    <x v="1"/>
    <n v="400"/>
  </r>
  <r>
    <x v="7"/>
    <x v="4"/>
    <x v="0"/>
    <x v="0"/>
    <x v="7"/>
    <x v="1538"/>
    <x v="2520"/>
    <n v="0"/>
    <x v="1"/>
    <x v="0"/>
    <s v="Travesseiro Toque de Pluma"/>
    <x v="0"/>
    <n v="3000"/>
  </r>
  <r>
    <x v="7"/>
    <x v="4"/>
    <x v="1"/>
    <x v="1"/>
    <x v="3"/>
    <x v="1548"/>
    <x v="2521"/>
    <n v="10"/>
    <x v="1"/>
    <x v="0"/>
    <s v="Escrivaninha Trevalla"/>
    <x v="0"/>
    <n v="1000"/>
  </r>
  <r>
    <x v="8"/>
    <x v="11"/>
    <x v="6"/>
    <x v="6"/>
    <x v="2"/>
    <x v="1639"/>
    <x v="2522"/>
    <n v="4"/>
    <x v="1"/>
    <x v="5"/>
    <s v="Miniescavadeira"/>
    <x v="4"/>
    <n v="40"/>
  </r>
  <r>
    <x v="8"/>
    <x v="9"/>
    <x v="1"/>
    <x v="1"/>
    <x v="0"/>
    <x v="1640"/>
    <x v="2523"/>
    <n v="2"/>
    <x v="1"/>
    <x v="2"/>
    <s v="Neo QLED 8k 75&quot;"/>
    <x v="2"/>
    <n v="500"/>
  </r>
  <r>
    <x v="8"/>
    <x v="8"/>
    <x v="2"/>
    <x v="2"/>
    <x v="8"/>
    <x v="1641"/>
    <x v="2524"/>
    <n v="2"/>
    <x v="1"/>
    <x v="3"/>
    <s v="Clos Des Lambrys"/>
    <x v="3"/>
    <n v="15000"/>
  </r>
  <r>
    <x v="8"/>
    <x v="9"/>
    <x v="0"/>
    <x v="0"/>
    <x v="7"/>
    <x v="1642"/>
    <x v="2525"/>
    <n v="6"/>
    <x v="0"/>
    <x v="7"/>
    <s v="Diesel"/>
    <x v="5"/>
    <n v="74000"/>
  </r>
  <r>
    <x v="8"/>
    <x v="2"/>
    <x v="8"/>
    <x v="8"/>
    <x v="1"/>
    <x v="1643"/>
    <x v="2526"/>
    <n v="6"/>
    <x v="1"/>
    <x v="3"/>
    <s v="Guerlain"/>
    <x v="3"/>
    <n v="26000"/>
  </r>
  <r>
    <x v="8"/>
    <x v="8"/>
    <x v="4"/>
    <x v="4"/>
    <x v="5"/>
    <x v="1644"/>
    <x v="2527"/>
    <n v="10"/>
    <x v="1"/>
    <x v="5"/>
    <s v="Ar Condicionado 18000"/>
    <x v="2"/>
    <n v="1500"/>
  </r>
  <r>
    <x v="8"/>
    <x v="2"/>
    <x v="7"/>
    <x v="7"/>
    <x v="2"/>
    <x v="1645"/>
    <x v="2528"/>
    <n v="9"/>
    <x v="0"/>
    <x v="6"/>
    <s v="GLI 350 TSI (Jetta)"/>
    <x v="1"/>
    <n v="200"/>
  </r>
  <r>
    <x v="8"/>
    <x v="8"/>
    <x v="4"/>
    <x v="4"/>
    <x v="7"/>
    <x v="1646"/>
    <x v="2529"/>
    <n v="7"/>
    <x v="1"/>
    <x v="5"/>
    <s v="Serração Portatil"/>
    <x v="4"/>
    <n v="10"/>
  </r>
  <r>
    <x v="8"/>
    <x v="4"/>
    <x v="0"/>
    <x v="0"/>
    <x v="0"/>
    <x v="1647"/>
    <x v="2530"/>
    <n v="2"/>
    <x v="1"/>
    <x v="0"/>
    <s v="Colchão Baby Light D18"/>
    <x v="0"/>
    <n v="2000"/>
  </r>
  <r>
    <x v="8"/>
    <x v="2"/>
    <x v="3"/>
    <x v="3"/>
    <x v="3"/>
    <x v="1648"/>
    <x v="2531"/>
    <n v="3"/>
    <x v="1"/>
    <x v="7"/>
    <s v="Gasolina"/>
    <x v="5"/>
    <n v="63000"/>
  </r>
  <r>
    <x v="8"/>
    <x v="8"/>
    <x v="2"/>
    <x v="2"/>
    <x v="1"/>
    <x v="1649"/>
    <x v="2532"/>
    <n v="9"/>
    <x v="0"/>
    <x v="0"/>
    <s v="Travesseiro Toque de Pluma"/>
    <x v="0"/>
    <n v="4000"/>
  </r>
  <r>
    <x v="8"/>
    <x v="2"/>
    <x v="3"/>
    <x v="3"/>
    <x v="8"/>
    <x v="1650"/>
    <x v="2533"/>
    <n v="9"/>
    <x v="1"/>
    <x v="0"/>
    <s v="Colchão Baby Light D18"/>
    <x v="0"/>
    <n v="2000"/>
  </r>
  <r>
    <x v="8"/>
    <x v="0"/>
    <x v="4"/>
    <x v="4"/>
    <x v="0"/>
    <x v="1651"/>
    <x v="2534"/>
    <n v="6"/>
    <x v="1"/>
    <x v="7"/>
    <s v="Petróleo Bruto"/>
    <x v="5"/>
    <n v="88000"/>
  </r>
  <r>
    <x v="8"/>
    <x v="9"/>
    <x v="1"/>
    <x v="1"/>
    <x v="3"/>
    <x v="1652"/>
    <x v="2535"/>
    <n v="0"/>
    <x v="1"/>
    <x v="2"/>
    <s v="Neo QLED 8k 75&quot;"/>
    <x v="2"/>
    <n v="1500"/>
  </r>
  <r>
    <x v="8"/>
    <x v="7"/>
    <x v="1"/>
    <x v="1"/>
    <x v="8"/>
    <x v="1653"/>
    <x v="2536"/>
    <n v="1"/>
    <x v="1"/>
    <x v="7"/>
    <s v="Petróleo Bruto"/>
    <x v="5"/>
    <n v="91000"/>
  </r>
  <r>
    <x v="8"/>
    <x v="3"/>
    <x v="1"/>
    <x v="1"/>
    <x v="1"/>
    <x v="1654"/>
    <x v="2537"/>
    <n v="2"/>
    <x v="1"/>
    <x v="0"/>
    <s v="Colchão Baby Light D18"/>
    <x v="0"/>
    <n v="1000"/>
  </r>
  <r>
    <x v="8"/>
    <x v="10"/>
    <x v="6"/>
    <x v="6"/>
    <x v="3"/>
    <x v="1655"/>
    <x v="2538"/>
    <n v="4"/>
    <x v="1"/>
    <x v="5"/>
    <s v="Miniescavadeira"/>
    <x v="4"/>
    <n v="30"/>
  </r>
  <r>
    <x v="8"/>
    <x v="10"/>
    <x v="5"/>
    <x v="5"/>
    <x v="5"/>
    <x v="1656"/>
    <x v="2539"/>
    <n v="6"/>
    <x v="1"/>
    <x v="4"/>
    <s v="COROLLA CROSS XR"/>
    <x v="1"/>
    <n v="500"/>
  </r>
  <r>
    <x v="8"/>
    <x v="2"/>
    <x v="4"/>
    <x v="4"/>
    <x v="5"/>
    <x v="1657"/>
    <x v="2540"/>
    <n v="10"/>
    <x v="0"/>
    <x v="6"/>
    <s v="GLI 350 TSI (Jetta)"/>
    <x v="1"/>
    <n v="400"/>
  </r>
  <r>
    <x v="8"/>
    <x v="3"/>
    <x v="5"/>
    <x v="5"/>
    <x v="6"/>
    <x v="1658"/>
    <x v="2541"/>
    <n v="10"/>
    <x v="0"/>
    <x v="6"/>
    <s v="Highline 250 TSI (Taos)"/>
    <x v="1"/>
    <n v="200"/>
  </r>
  <r>
    <x v="8"/>
    <x v="9"/>
    <x v="5"/>
    <x v="5"/>
    <x v="0"/>
    <x v="1659"/>
    <x v="2542"/>
    <n v="2"/>
    <x v="1"/>
    <x v="4"/>
    <s v="HILUX CABINE DUPLA STD POWER PACK"/>
    <x v="1"/>
    <n v="200"/>
  </r>
  <r>
    <x v="8"/>
    <x v="3"/>
    <x v="2"/>
    <x v="2"/>
    <x v="5"/>
    <x v="1658"/>
    <x v="2543"/>
    <n v="5"/>
    <x v="1"/>
    <x v="0"/>
    <s v="Travesseiro Toque de Pluma"/>
    <x v="0"/>
    <n v="2000"/>
  </r>
  <r>
    <x v="8"/>
    <x v="9"/>
    <x v="2"/>
    <x v="2"/>
    <x v="1"/>
    <x v="1660"/>
    <x v="2544"/>
    <n v="1"/>
    <x v="1"/>
    <x v="6"/>
    <s v="Cross CD (Saveiro)"/>
    <x v="1"/>
    <n v="200"/>
  </r>
  <r>
    <x v="8"/>
    <x v="9"/>
    <x v="3"/>
    <x v="3"/>
    <x v="0"/>
    <x v="1652"/>
    <x v="2545"/>
    <n v="7"/>
    <x v="0"/>
    <x v="4"/>
    <s v="COROLLA CROSS XR"/>
    <x v="1"/>
    <n v="100"/>
  </r>
  <r>
    <x v="8"/>
    <x v="11"/>
    <x v="4"/>
    <x v="4"/>
    <x v="6"/>
    <x v="1661"/>
    <x v="2546"/>
    <n v="0"/>
    <x v="1"/>
    <x v="1"/>
    <s v="Creta Confort"/>
    <x v="1"/>
    <n v="400"/>
  </r>
  <r>
    <x v="8"/>
    <x v="10"/>
    <x v="0"/>
    <x v="0"/>
    <x v="4"/>
    <x v="1662"/>
    <x v="2547"/>
    <n v="5"/>
    <x v="0"/>
    <x v="0"/>
    <s v="Escrivaninha Trevalla"/>
    <x v="0"/>
    <n v="3000"/>
  </r>
  <r>
    <x v="8"/>
    <x v="8"/>
    <x v="7"/>
    <x v="7"/>
    <x v="5"/>
    <x v="1663"/>
    <x v="2548"/>
    <n v="4"/>
    <x v="0"/>
    <x v="7"/>
    <s v="Diesel"/>
    <x v="5"/>
    <n v="85000"/>
  </r>
  <r>
    <x v="8"/>
    <x v="10"/>
    <x v="6"/>
    <x v="6"/>
    <x v="3"/>
    <x v="1664"/>
    <x v="2549"/>
    <n v="5"/>
    <x v="1"/>
    <x v="3"/>
    <s v="Louis Vuitton"/>
    <x v="3"/>
    <n v="37000"/>
  </r>
  <r>
    <x v="8"/>
    <x v="1"/>
    <x v="5"/>
    <x v="5"/>
    <x v="2"/>
    <x v="1665"/>
    <x v="2550"/>
    <n v="3"/>
    <x v="0"/>
    <x v="0"/>
    <s v="Travesseiro Toque de Pluma"/>
    <x v="0"/>
    <n v="3000"/>
  </r>
  <r>
    <x v="8"/>
    <x v="4"/>
    <x v="2"/>
    <x v="2"/>
    <x v="8"/>
    <x v="1666"/>
    <x v="2551"/>
    <n v="3"/>
    <x v="0"/>
    <x v="3"/>
    <s v="Louis Vuitton"/>
    <x v="3"/>
    <n v="48000"/>
  </r>
  <r>
    <x v="8"/>
    <x v="9"/>
    <x v="7"/>
    <x v="7"/>
    <x v="2"/>
    <x v="1642"/>
    <x v="2552"/>
    <n v="5"/>
    <x v="0"/>
    <x v="1"/>
    <s v="HB20 Sense"/>
    <x v="1"/>
    <n v="100"/>
  </r>
  <r>
    <x v="8"/>
    <x v="3"/>
    <x v="6"/>
    <x v="6"/>
    <x v="2"/>
    <x v="1667"/>
    <x v="2553"/>
    <n v="8"/>
    <x v="0"/>
    <x v="3"/>
    <s v="Guerlain"/>
    <x v="3"/>
    <n v="35000"/>
  </r>
  <r>
    <x v="8"/>
    <x v="10"/>
    <x v="7"/>
    <x v="7"/>
    <x v="4"/>
    <x v="1664"/>
    <x v="2554"/>
    <n v="3"/>
    <x v="0"/>
    <x v="0"/>
    <s v="Colchão Baby Light D18"/>
    <x v="0"/>
    <n v="5000"/>
  </r>
  <r>
    <x v="8"/>
    <x v="0"/>
    <x v="8"/>
    <x v="8"/>
    <x v="7"/>
    <x v="1668"/>
    <x v="2555"/>
    <n v="8"/>
    <x v="1"/>
    <x v="6"/>
    <s v="GLI 350 TSI (Jetta)"/>
    <x v="1"/>
    <n v="500"/>
  </r>
  <r>
    <x v="8"/>
    <x v="5"/>
    <x v="2"/>
    <x v="2"/>
    <x v="1"/>
    <x v="1669"/>
    <x v="2556"/>
    <n v="0"/>
    <x v="1"/>
    <x v="4"/>
    <s v="COROLLA CROSS XR"/>
    <x v="1"/>
    <n v="300"/>
  </r>
  <r>
    <x v="8"/>
    <x v="5"/>
    <x v="4"/>
    <x v="4"/>
    <x v="6"/>
    <x v="1670"/>
    <x v="2557"/>
    <n v="8"/>
    <x v="1"/>
    <x v="7"/>
    <s v="Diesel"/>
    <x v="5"/>
    <n v="93000"/>
  </r>
  <r>
    <x v="8"/>
    <x v="10"/>
    <x v="0"/>
    <x v="0"/>
    <x v="1"/>
    <x v="1671"/>
    <x v="2558"/>
    <n v="3"/>
    <x v="0"/>
    <x v="1"/>
    <s v="HB20 Vision"/>
    <x v="1"/>
    <n v="100"/>
  </r>
  <r>
    <x v="8"/>
    <x v="9"/>
    <x v="7"/>
    <x v="7"/>
    <x v="0"/>
    <x v="1672"/>
    <x v="2559"/>
    <n v="3"/>
    <x v="1"/>
    <x v="2"/>
    <s v="Crystal UHD 4k 65&quot;"/>
    <x v="2"/>
    <n v="500"/>
  </r>
  <r>
    <x v="8"/>
    <x v="4"/>
    <x v="4"/>
    <x v="4"/>
    <x v="3"/>
    <x v="1673"/>
    <x v="2560"/>
    <n v="7"/>
    <x v="0"/>
    <x v="2"/>
    <s v="Neo QLED 8k 75&quot;"/>
    <x v="2"/>
    <n v="1500"/>
  </r>
  <r>
    <x v="8"/>
    <x v="9"/>
    <x v="5"/>
    <x v="5"/>
    <x v="4"/>
    <x v="1674"/>
    <x v="2561"/>
    <n v="6"/>
    <x v="1"/>
    <x v="5"/>
    <s v="Ar Condicionado 18000"/>
    <x v="2"/>
    <n v="500"/>
  </r>
  <r>
    <x v="8"/>
    <x v="4"/>
    <x v="0"/>
    <x v="0"/>
    <x v="0"/>
    <x v="1666"/>
    <x v="2562"/>
    <n v="3"/>
    <x v="1"/>
    <x v="7"/>
    <s v="Gasolina"/>
    <x v="5"/>
    <n v="73000"/>
  </r>
  <r>
    <x v="8"/>
    <x v="3"/>
    <x v="7"/>
    <x v="7"/>
    <x v="1"/>
    <x v="1675"/>
    <x v="2563"/>
    <n v="5"/>
    <x v="1"/>
    <x v="1"/>
    <s v="Creta Confort"/>
    <x v="1"/>
    <n v="400"/>
  </r>
  <r>
    <x v="8"/>
    <x v="0"/>
    <x v="3"/>
    <x v="3"/>
    <x v="2"/>
    <x v="1676"/>
    <x v="2564"/>
    <n v="5"/>
    <x v="1"/>
    <x v="5"/>
    <s v="Ar Condicionado 18000"/>
    <x v="2"/>
    <n v="2500"/>
  </r>
  <r>
    <x v="8"/>
    <x v="9"/>
    <x v="6"/>
    <x v="6"/>
    <x v="2"/>
    <x v="1659"/>
    <x v="2565"/>
    <n v="0"/>
    <x v="0"/>
    <x v="7"/>
    <s v="Diesel"/>
    <x v="5"/>
    <n v="67000"/>
  </r>
  <r>
    <x v="8"/>
    <x v="5"/>
    <x v="3"/>
    <x v="3"/>
    <x v="7"/>
    <x v="1677"/>
    <x v="2566"/>
    <n v="1"/>
    <x v="0"/>
    <x v="5"/>
    <s v="Ar Condicionado 18000"/>
    <x v="2"/>
    <n v="2500"/>
  </r>
  <r>
    <x v="8"/>
    <x v="1"/>
    <x v="6"/>
    <x v="6"/>
    <x v="3"/>
    <x v="1678"/>
    <x v="2567"/>
    <n v="5"/>
    <x v="0"/>
    <x v="5"/>
    <s v="Serração Portatil"/>
    <x v="4"/>
    <n v="50"/>
  </r>
  <r>
    <x v="8"/>
    <x v="9"/>
    <x v="4"/>
    <x v="4"/>
    <x v="5"/>
    <x v="1679"/>
    <x v="2568"/>
    <n v="1"/>
    <x v="1"/>
    <x v="8"/>
    <s v="Shampoo "/>
    <x v="6"/>
    <n v="1790000"/>
  </r>
  <r>
    <x v="8"/>
    <x v="7"/>
    <x v="7"/>
    <x v="7"/>
    <x v="3"/>
    <x v="1680"/>
    <x v="2569"/>
    <n v="7"/>
    <x v="1"/>
    <x v="6"/>
    <s v="GLI 350 TSI (Jetta)"/>
    <x v="1"/>
    <n v="200"/>
  </r>
  <r>
    <x v="8"/>
    <x v="5"/>
    <x v="0"/>
    <x v="0"/>
    <x v="6"/>
    <x v="1681"/>
    <x v="2570"/>
    <n v="3"/>
    <x v="0"/>
    <x v="0"/>
    <s v="Escrivaninha Trevalla"/>
    <x v="0"/>
    <n v="1000"/>
  </r>
  <r>
    <x v="8"/>
    <x v="6"/>
    <x v="0"/>
    <x v="0"/>
    <x v="2"/>
    <x v="1682"/>
    <x v="2571"/>
    <n v="7"/>
    <x v="1"/>
    <x v="4"/>
    <s v="COROLLA CROSS XR"/>
    <x v="1"/>
    <n v="400"/>
  </r>
  <r>
    <x v="8"/>
    <x v="4"/>
    <x v="4"/>
    <x v="4"/>
    <x v="1"/>
    <x v="1683"/>
    <x v="2572"/>
    <n v="9"/>
    <x v="1"/>
    <x v="7"/>
    <s v="Diesel"/>
    <x v="5"/>
    <n v="83000"/>
  </r>
  <r>
    <x v="8"/>
    <x v="10"/>
    <x v="7"/>
    <x v="7"/>
    <x v="6"/>
    <x v="1684"/>
    <x v="2573"/>
    <n v="5"/>
    <x v="0"/>
    <x v="4"/>
    <s v="HILUX CABINE DUPLA STD POWER PACK"/>
    <x v="1"/>
    <n v="300"/>
  </r>
  <r>
    <x v="8"/>
    <x v="0"/>
    <x v="5"/>
    <x v="5"/>
    <x v="5"/>
    <x v="1685"/>
    <x v="2574"/>
    <n v="1"/>
    <x v="1"/>
    <x v="4"/>
    <s v="HILUX CABINE DUPLA STD POWER PACK"/>
    <x v="1"/>
    <n v="500"/>
  </r>
  <r>
    <x v="8"/>
    <x v="3"/>
    <x v="6"/>
    <x v="6"/>
    <x v="4"/>
    <x v="1686"/>
    <x v="2575"/>
    <n v="10"/>
    <x v="1"/>
    <x v="2"/>
    <s v="Crystal UHD 4k 65&quot;"/>
    <x v="2"/>
    <n v="1500"/>
  </r>
  <r>
    <x v="8"/>
    <x v="8"/>
    <x v="8"/>
    <x v="8"/>
    <x v="8"/>
    <x v="1687"/>
    <x v="2576"/>
    <n v="7"/>
    <x v="1"/>
    <x v="0"/>
    <s v="Colchão Baby Light D18"/>
    <x v="0"/>
    <n v="3000"/>
  </r>
  <r>
    <x v="8"/>
    <x v="2"/>
    <x v="5"/>
    <x v="5"/>
    <x v="8"/>
    <x v="1688"/>
    <x v="2577"/>
    <n v="6"/>
    <x v="1"/>
    <x v="1"/>
    <s v="HB20 Sense"/>
    <x v="1"/>
    <n v="400"/>
  </r>
  <r>
    <x v="8"/>
    <x v="1"/>
    <x v="2"/>
    <x v="2"/>
    <x v="7"/>
    <x v="1665"/>
    <x v="2578"/>
    <n v="8"/>
    <x v="1"/>
    <x v="0"/>
    <s v="Escrivaninha Trevalla"/>
    <x v="0"/>
    <n v="5000"/>
  </r>
  <r>
    <x v="8"/>
    <x v="11"/>
    <x v="4"/>
    <x v="4"/>
    <x v="7"/>
    <x v="1689"/>
    <x v="2579"/>
    <n v="1"/>
    <x v="0"/>
    <x v="1"/>
    <s v="HB20 Vision"/>
    <x v="1"/>
    <n v="200"/>
  </r>
  <r>
    <x v="8"/>
    <x v="8"/>
    <x v="3"/>
    <x v="3"/>
    <x v="0"/>
    <x v="1690"/>
    <x v="2580"/>
    <n v="4"/>
    <x v="0"/>
    <x v="3"/>
    <s v="Louis Vuitton"/>
    <x v="3"/>
    <n v="36000"/>
  </r>
  <r>
    <x v="8"/>
    <x v="11"/>
    <x v="8"/>
    <x v="8"/>
    <x v="5"/>
    <x v="1661"/>
    <x v="2581"/>
    <n v="1"/>
    <x v="0"/>
    <x v="6"/>
    <s v="GLI 350 TSI (Jetta)"/>
    <x v="1"/>
    <n v="400"/>
  </r>
  <r>
    <x v="8"/>
    <x v="4"/>
    <x v="1"/>
    <x v="1"/>
    <x v="1"/>
    <x v="1691"/>
    <x v="2582"/>
    <n v="3"/>
    <x v="1"/>
    <x v="4"/>
    <s v="COROLLA GLI"/>
    <x v="1"/>
    <n v="400"/>
  </r>
  <r>
    <x v="8"/>
    <x v="9"/>
    <x v="1"/>
    <x v="1"/>
    <x v="5"/>
    <x v="1679"/>
    <x v="2583"/>
    <n v="2"/>
    <x v="0"/>
    <x v="1"/>
    <s v="HB20 Sense"/>
    <x v="1"/>
    <n v="300"/>
  </r>
  <r>
    <x v="8"/>
    <x v="9"/>
    <x v="0"/>
    <x v="0"/>
    <x v="4"/>
    <x v="1640"/>
    <x v="2584"/>
    <n v="1"/>
    <x v="1"/>
    <x v="2"/>
    <s v="Crystal UHD 4k 65&quot;"/>
    <x v="2"/>
    <n v="500"/>
  </r>
  <r>
    <x v="8"/>
    <x v="9"/>
    <x v="6"/>
    <x v="6"/>
    <x v="2"/>
    <x v="1692"/>
    <x v="2585"/>
    <n v="1"/>
    <x v="0"/>
    <x v="4"/>
    <s v="COROLLA CROSS XR"/>
    <x v="1"/>
    <n v="200"/>
  </r>
  <r>
    <x v="8"/>
    <x v="11"/>
    <x v="1"/>
    <x v="1"/>
    <x v="1"/>
    <x v="1693"/>
    <x v="2586"/>
    <n v="4"/>
    <x v="1"/>
    <x v="3"/>
    <s v="Guerlain"/>
    <x v="3"/>
    <n v="46000"/>
  </r>
  <r>
    <x v="8"/>
    <x v="11"/>
    <x v="8"/>
    <x v="8"/>
    <x v="0"/>
    <x v="1694"/>
    <x v="2587"/>
    <n v="2"/>
    <x v="1"/>
    <x v="2"/>
    <s v="Crystal UHD 4k 65&quot;"/>
    <x v="2"/>
    <n v="2500"/>
  </r>
  <r>
    <x v="8"/>
    <x v="8"/>
    <x v="3"/>
    <x v="3"/>
    <x v="5"/>
    <x v="1695"/>
    <x v="2588"/>
    <n v="6"/>
    <x v="0"/>
    <x v="3"/>
    <s v="Clos Des Lambrys"/>
    <x v="3"/>
    <n v="23000"/>
  </r>
  <r>
    <x v="8"/>
    <x v="7"/>
    <x v="1"/>
    <x v="1"/>
    <x v="5"/>
    <x v="1696"/>
    <x v="2589"/>
    <n v="2"/>
    <x v="0"/>
    <x v="2"/>
    <s v="Crystal UHD 4k 65&quot;"/>
    <x v="2"/>
    <n v="1000"/>
  </r>
  <r>
    <x v="8"/>
    <x v="7"/>
    <x v="2"/>
    <x v="2"/>
    <x v="1"/>
    <x v="1697"/>
    <x v="2590"/>
    <n v="5"/>
    <x v="1"/>
    <x v="3"/>
    <s v="Louis Vuitton"/>
    <x v="3"/>
    <n v="48000"/>
  </r>
  <r>
    <x v="8"/>
    <x v="8"/>
    <x v="1"/>
    <x v="1"/>
    <x v="5"/>
    <x v="1698"/>
    <x v="2591"/>
    <n v="7"/>
    <x v="1"/>
    <x v="0"/>
    <s v="Colchão Baby Light D18"/>
    <x v="0"/>
    <n v="2000"/>
  </r>
  <r>
    <x v="8"/>
    <x v="1"/>
    <x v="1"/>
    <x v="1"/>
    <x v="1"/>
    <x v="1699"/>
    <x v="2592"/>
    <n v="3"/>
    <x v="1"/>
    <x v="6"/>
    <s v="GLI 350 TSI (Jetta)"/>
    <x v="1"/>
    <n v="100"/>
  </r>
  <r>
    <x v="8"/>
    <x v="10"/>
    <x v="7"/>
    <x v="7"/>
    <x v="1"/>
    <x v="1700"/>
    <x v="2593"/>
    <n v="1"/>
    <x v="1"/>
    <x v="5"/>
    <s v="Miniescavadeira"/>
    <x v="4"/>
    <n v="30"/>
  </r>
  <r>
    <x v="8"/>
    <x v="7"/>
    <x v="8"/>
    <x v="8"/>
    <x v="1"/>
    <x v="1701"/>
    <x v="2594"/>
    <n v="4"/>
    <x v="0"/>
    <x v="2"/>
    <s v="Neo QLED 8k 75&quot;"/>
    <x v="2"/>
    <n v="1500"/>
  </r>
  <r>
    <x v="8"/>
    <x v="10"/>
    <x v="6"/>
    <x v="6"/>
    <x v="1"/>
    <x v="1702"/>
    <x v="2595"/>
    <n v="1"/>
    <x v="1"/>
    <x v="0"/>
    <s v="Travesseiro Toque de Pluma"/>
    <x v="0"/>
    <n v="2000"/>
  </r>
  <r>
    <x v="8"/>
    <x v="5"/>
    <x v="0"/>
    <x v="0"/>
    <x v="1"/>
    <x v="1703"/>
    <x v="2596"/>
    <n v="1"/>
    <x v="1"/>
    <x v="3"/>
    <s v="Guerlain"/>
    <x v="3"/>
    <n v="11000"/>
  </r>
  <r>
    <x v="8"/>
    <x v="9"/>
    <x v="7"/>
    <x v="7"/>
    <x v="1"/>
    <x v="1679"/>
    <x v="2597"/>
    <n v="3"/>
    <x v="1"/>
    <x v="1"/>
    <s v="Creta Confort"/>
    <x v="1"/>
    <n v="100"/>
  </r>
  <r>
    <x v="8"/>
    <x v="1"/>
    <x v="1"/>
    <x v="1"/>
    <x v="1"/>
    <x v="1704"/>
    <x v="2598"/>
    <n v="2"/>
    <x v="1"/>
    <x v="2"/>
    <s v="Neo QLED 8k 75&quot;"/>
    <x v="2"/>
    <n v="1500"/>
  </r>
  <r>
    <x v="8"/>
    <x v="10"/>
    <x v="3"/>
    <x v="3"/>
    <x v="2"/>
    <x v="1656"/>
    <x v="2599"/>
    <n v="9"/>
    <x v="1"/>
    <x v="3"/>
    <s v="Louis Vuitton"/>
    <x v="3"/>
    <n v="18000"/>
  </r>
  <r>
    <x v="8"/>
    <x v="7"/>
    <x v="7"/>
    <x v="7"/>
    <x v="3"/>
    <x v="1705"/>
    <x v="2600"/>
    <n v="5"/>
    <x v="1"/>
    <x v="3"/>
    <s v="Louis Vuitton"/>
    <x v="3"/>
    <n v="48000"/>
  </r>
  <r>
    <x v="8"/>
    <x v="10"/>
    <x v="4"/>
    <x v="4"/>
    <x v="0"/>
    <x v="1706"/>
    <x v="2601"/>
    <n v="10"/>
    <x v="0"/>
    <x v="6"/>
    <s v="Highline 250 TSI (Taos)"/>
    <x v="1"/>
    <n v="500"/>
  </r>
  <r>
    <x v="8"/>
    <x v="2"/>
    <x v="4"/>
    <x v="4"/>
    <x v="3"/>
    <x v="1707"/>
    <x v="2602"/>
    <n v="5"/>
    <x v="0"/>
    <x v="2"/>
    <s v="Neo QLED 8k 75&quot;"/>
    <x v="2"/>
    <n v="1000"/>
  </r>
  <r>
    <x v="8"/>
    <x v="4"/>
    <x v="4"/>
    <x v="4"/>
    <x v="5"/>
    <x v="1708"/>
    <x v="2603"/>
    <n v="6"/>
    <x v="1"/>
    <x v="3"/>
    <s v="Louis Vuitton"/>
    <x v="3"/>
    <n v="44000"/>
  </r>
  <r>
    <x v="8"/>
    <x v="7"/>
    <x v="5"/>
    <x v="5"/>
    <x v="6"/>
    <x v="1709"/>
    <x v="2604"/>
    <n v="5"/>
    <x v="0"/>
    <x v="2"/>
    <s v="QLED 4k 75&quot;"/>
    <x v="2"/>
    <n v="1500"/>
  </r>
  <r>
    <x v="8"/>
    <x v="5"/>
    <x v="6"/>
    <x v="6"/>
    <x v="6"/>
    <x v="1710"/>
    <x v="2605"/>
    <n v="5"/>
    <x v="0"/>
    <x v="6"/>
    <s v="GLI 350 TSI (Jetta)"/>
    <x v="1"/>
    <n v="500"/>
  </r>
  <r>
    <x v="8"/>
    <x v="9"/>
    <x v="4"/>
    <x v="4"/>
    <x v="0"/>
    <x v="1674"/>
    <x v="2606"/>
    <n v="5"/>
    <x v="1"/>
    <x v="7"/>
    <s v="Gasolina"/>
    <x v="5"/>
    <n v="87000"/>
  </r>
  <r>
    <x v="8"/>
    <x v="2"/>
    <x v="0"/>
    <x v="0"/>
    <x v="7"/>
    <x v="1711"/>
    <x v="2607"/>
    <n v="9"/>
    <x v="0"/>
    <x v="5"/>
    <s v="Miniescavadeira"/>
    <x v="4"/>
    <n v="50"/>
  </r>
  <r>
    <x v="8"/>
    <x v="2"/>
    <x v="0"/>
    <x v="0"/>
    <x v="0"/>
    <x v="1712"/>
    <x v="2608"/>
    <n v="9"/>
    <x v="0"/>
    <x v="7"/>
    <s v="Petróleo Bruto"/>
    <x v="5"/>
    <n v="91000"/>
  </r>
  <r>
    <x v="8"/>
    <x v="7"/>
    <x v="6"/>
    <x v="6"/>
    <x v="6"/>
    <x v="1713"/>
    <x v="2609"/>
    <n v="4"/>
    <x v="0"/>
    <x v="3"/>
    <s v="Clos Des Lambrys"/>
    <x v="3"/>
    <n v="35000"/>
  </r>
  <r>
    <x v="8"/>
    <x v="2"/>
    <x v="7"/>
    <x v="7"/>
    <x v="7"/>
    <x v="1714"/>
    <x v="2610"/>
    <n v="7"/>
    <x v="1"/>
    <x v="4"/>
    <s v="COROLLA GLI"/>
    <x v="1"/>
    <n v="400"/>
  </r>
  <r>
    <x v="8"/>
    <x v="1"/>
    <x v="6"/>
    <x v="6"/>
    <x v="6"/>
    <x v="1715"/>
    <x v="2611"/>
    <n v="1"/>
    <x v="1"/>
    <x v="6"/>
    <s v="GLI 350 TSI (Jetta)"/>
    <x v="1"/>
    <n v="100"/>
  </r>
  <r>
    <x v="8"/>
    <x v="7"/>
    <x v="5"/>
    <x v="5"/>
    <x v="8"/>
    <x v="1709"/>
    <x v="2612"/>
    <n v="1"/>
    <x v="1"/>
    <x v="6"/>
    <s v="Cross CD (Saveiro)"/>
    <x v="1"/>
    <n v="100"/>
  </r>
  <r>
    <x v="8"/>
    <x v="2"/>
    <x v="2"/>
    <x v="2"/>
    <x v="3"/>
    <x v="1716"/>
    <x v="2613"/>
    <n v="1"/>
    <x v="1"/>
    <x v="5"/>
    <s v="Miniescavadeira"/>
    <x v="4"/>
    <n v="50"/>
  </r>
  <r>
    <x v="8"/>
    <x v="11"/>
    <x v="1"/>
    <x v="1"/>
    <x v="4"/>
    <x v="1717"/>
    <x v="2614"/>
    <n v="1"/>
    <x v="0"/>
    <x v="2"/>
    <s v="Crystal UHD 4k 65&quot;"/>
    <x v="2"/>
    <n v="2000"/>
  </r>
  <r>
    <x v="8"/>
    <x v="11"/>
    <x v="4"/>
    <x v="4"/>
    <x v="8"/>
    <x v="1718"/>
    <x v="2615"/>
    <n v="7"/>
    <x v="1"/>
    <x v="1"/>
    <s v="Creta Confort"/>
    <x v="1"/>
    <n v="400"/>
  </r>
  <r>
    <x v="8"/>
    <x v="3"/>
    <x v="6"/>
    <x v="6"/>
    <x v="1"/>
    <x v="1719"/>
    <x v="2616"/>
    <n v="8"/>
    <x v="1"/>
    <x v="3"/>
    <s v="Clos Des Lambrys"/>
    <x v="3"/>
    <n v="38000"/>
  </r>
  <r>
    <x v="8"/>
    <x v="10"/>
    <x v="8"/>
    <x v="8"/>
    <x v="5"/>
    <x v="1720"/>
    <x v="2617"/>
    <n v="3"/>
    <x v="1"/>
    <x v="8"/>
    <s v="Shampoo "/>
    <x v="6"/>
    <n v="1030000"/>
  </r>
  <r>
    <x v="8"/>
    <x v="10"/>
    <x v="7"/>
    <x v="7"/>
    <x v="7"/>
    <x v="1720"/>
    <x v="2618"/>
    <n v="3"/>
    <x v="0"/>
    <x v="7"/>
    <s v="Diesel"/>
    <x v="5"/>
    <n v="63000"/>
  </r>
  <r>
    <x v="8"/>
    <x v="7"/>
    <x v="7"/>
    <x v="7"/>
    <x v="1"/>
    <x v="1721"/>
    <x v="2619"/>
    <n v="2"/>
    <x v="1"/>
    <x v="1"/>
    <s v="HB20 Vision"/>
    <x v="1"/>
    <n v="200"/>
  </r>
  <r>
    <x v="8"/>
    <x v="6"/>
    <x v="3"/>
    <x v="3"/>
    <x v="3"/>
    <x v="1722"/>
    <x v="2620"/>
    <n v="6"/>
    <x v="1"/>
    <x v="2"/>
    <s v="Crystal UHD 4k 65&quot;"/>
    <x v="2"/>
    <n v="1000"/>
  </r>
  <r>
    <x v="8"/>
    <x v="9"/>
    <x v="4"/>
    <x v="4"/>
    <x v="4"/>
    <x v="1723"/>
    <x v="2621"/>
    <n v="7"/>
    <x v="1"/>
    <x v="8"/>
    <s v="Shampoo "/>
    <x v="6"/>
    <n v="400000"/>
  </r>
  <r>
    <x v="8"/>
    <x v="1"/>
    <x v="1"/>
    <x v="1"/>
    <x v="1"/>
    <x v="1724"/>
    <x v="2622"/>
    <n v="5"/>
    <x v="0"/>
    <x v="3"/>
    <s v="Louis Vuitton"/>
    <x v="3"/>
    <n v="12000"/>
  </r>
  <r>
    <x v="8"/>
    <x v="9"/>
    <x v="3"/>
    <x v="3"/>
    <x v="5"/>
    <x v="1725"/>
    <x v="2623"/>
    <n v="9"/>
    <x v="0"/>
    <x v="7"/>
    <s v="Gasolina"/>
    <x v="5"/>
    <n v="50000"/>
  </r>
  <r>
    <x v="8"/>
    <x v="0"/>
    <x v="2"/>
    <x v="2"/>
    <x v="7"/>
    <x v="1726"/>
    <x v="2624"/>
    <n v="2"/>
    <x v="1"/>
    <x v="2"/>
    <s v="Crystal UHD 4k 65&quot;"/>
    <x v="2"/>
    <n v="500"/>
  </r>
  <r>
    <x v="8"/>
    <x v="0"/>
    <x v="6"/>
    <x v="6"/>
    <x v="6"/>
    <x v="1727"/>
    <x v="2625"/>
    <n v="6"/>
    <x v="0"/>
    <x v="3"/>
    <s v="Guerlain"/>
    <x v="3"/>
    <n v="38000"/>
  </r>
  <r>
    <x v="8"/>
    <x v="10"/>
    <x v="2"/>
    <x v="2"/>
    <x v="2"/>
    <x v="1656"/>
    <x v="2626"/>
    <n v="5"/>
    <x v="0"/>
    <x v="1"/>
    <s v="Creta Confort"/>
    <x v="1"/>
    <n v="200"/>
  </r>
  <r>
    <x v="8"/>
    <x v="2"/>
    <x v="1"/>
    <x v="1"/>
    <x v="1"/>
    <x v="1728"/>
    <x v="2627"/>
    <n v="2"/>
    <x v="0"/>
    <x v="7"/>
    <s v="Gasolina"/>
    <x v="5"/>
    <n v="66000"/>
  </r>
  <r>
    <x v="8"/>
    <x v="4"/>
    <x v="5"/>
    <x v="5"/>
    <x v="0"/>
    <x v="1691"/>
    <x v="2628"/>
    <n v="4"/>
    <x v="1"/>
    <x v="4"/>
    <s v="COROLLA GLI"/>
    <x v="1"/>
    <n v="400"/>
  </r>
  <r>
    <x v="8"/>
    <x v="3"/>
    <x v="6"/>
    <x v="6"/>
    <x v="1"/>
    <x v="1729"/>
    <x v="2629"/>
    <n v="2"/>
    <x v="0"/>
    <x v="6"/>
    <s v="GLI 350 TSI (Jetta)"/>
    <x v="1"/>
    <n v="400"/>
  </r>
  <r>
    <x v="8"/>
    <x v="1"/>
    <x v="0"/>
    <x v="0"/>
    <x v="7"/>
    <x v="1730"/>
    <x v="2630"/>
    <n v="5"/>
    <x v="1"/>
    <x v="1"/>
    <s v="Creta Confort"/>
    <x v="1"/>
    <n v="500"/>
  </r>
  <r>
    <x v="8"/>
    <x v="0"/>
    <x v="3"/>
    <x v="3"/>
    <x v="3"/>
    <x v="1731"/>
    <x v="2631"/>
    <n v="4"/>
    <x v="0"/>
    <x v="6"/>
    <s v="GLI 350 TSI (Jetta)"/>
    <x v="1"/>
    <n v="400"/>
  </r>
  <r>
    <x v="8"/>
    <x v="1"/>
    <x v="5"/>
    <x v="5"/>
    <x v="0"/>
    <x v="1732"/>
    <x v="2632"/>
    <n v="9"/>
    <x v="0"/>
    <x v="4"/>
    <s v="COROLLA CROSS XR"/>
    <x v="1"/>
    <n v="200"/>
  </r>
  <r>
    <x v="8"/>
    <x v="7"/>
    <x v="7"/>
    <x v="7"/>
    <x v="2"/>
    <x v="1733"/>
    <x v="2633"/>
    <n v="5"/>
    <x v="0"/>
    <x v="3"/>
    <s v="Clos Des Lambrys"/>
    <x v="3"/>
    <n v="44000"/>
  </r>
  <r>
    <x v="8"/>
    <x v="9"/>
    <x v="0"/>
    <x v="0"/>
    <x v="6"/>
    <x v="1734"/>
    <x v="2634"/>
    <n v="6"/>
    <x v="1"/>
    <x v="3"/>
    <s v="Clos Des Lambrys"/>
    <x v="3"/>
    <n v="49000"/>
  </r>
  <r>
    <x v="8"/>
    <x v="4"/>
    <x v="3"/>
    <x v="3"/>
    <x v="8"/>
    <x v="1673"/>
    <x v="2635"/>
    <n v="4"/>
    <x v="0"/>
    <x v="4"/>
    <s v="HILUX CABINE DUPLA STD POWER PACK"/>
    <x v="1"/>
    <n v="100"/>
  </r>
  <r>
    <x v="8"/>
    <x v="7"/>
    <x v="6"/>
    <x v="6"/>
    <x v="3"/>
    <x v="1697"/>
    <x v="2636"/>
    <n v="1"/>
    <x v="1"/>
    <x v="3"/>
    <s v="Guerlain"/>
    <x v="3"/>
    <n v="22000"/>
  </r>
  <r>
    <x v="8"/>
    <x v="4"/>
    <x v="4"/>
    <x v="4"/>
    <x v="7"/>
    <x v="1666"/>
    <x v="2637"/>
    <n v="2"/>
    <x v="0"/>
    <x v="5"/>
    <s v="Ar Condicionado 18000"/>
    <x v="2"/>
    <n v="1000"/>
  </r>
  <r>
    <x v="8"/>
    <x v="8"/>
    <x v="2"/>
    <x v="2"/>
    <x v="5"/>
    <x v="1735"/>
    <x v="2638"/>
    <n v="1"/>
    <x v="0"/>
    <x v="0"/>
    <s v="Escrivaninha Trevalla"/>
    <x v="0"/>
    <n v="4000"/>
  </r>
  <r>
    <x v="8"/>
    <x v="0"/>
    <x v="0"/>
    <x v="0"/>
    <x v="8"/>
    <x v="1736"/>
    <x v="2639"/>
    <n v="7"/>
    <x v="1"/>
    <x v="5"/>
    <s v="Ar Condicionado 18000"/>
    <x v="2"/>
    <n v="2500"/>
  </r>
  <r>
    <x v="8"/>
    <x v="5"/>
    <x v="3"/>
    <x v="3"/>
    <x v="5"/>
    <x v="1737"/>
    <x v="2640"/>
    <n v="4"/>
    <x v="0"/>
    <x v="7"/>
    <s v="Diesel"/>
    <x v="5"/>
    <n v="91000"/>
  </r>
  <r>
    <x v="8"/>
    <x v="6"/>
    <x v="5"/>
    <x v="5"/>
    <x v="2"/>
    <x v="1738"/>
    <x v="2641"/>
    <n v="4"/>
    <x v="0"/>
    <x v="1"/>
    <s v="HB20 Vision"/>
    <x v="1"/>
    <n v="500"/>
  </r>
  <r>
    <x v="8"/>
    <x v="6"/>
    <x v="7"/>
    <x v="7"/>
    <x v="7"/>
    <x v="1739"/>
    <x v="2642"/>
    <n v="2"/>
    <x v="1"/>
    <x v="1"/>
    <s v="HB20 Sense"/>
    <x v="1"/>
    <n v="200"/>
  </r>
  <r>
    <x v="8"/>
    <x v="8"/>
    <x v="7"/>
    <x v="7"/>
    <x v="0"/>
    <x v="1695"/>
    <x v="2643"/>
    <n v="4"/>
    <x v="1"/>
    <x v="2"/>
    <s v="QLED 4k 75&quot;"/>
    <x v="2"/>
    <n v="1000"/>
  </r>
  <r>
    <x v="8"/>
    <x v="5"/>
    <x v="3"/>
    <x v="3"/>
    <x v="3"/>
    <x v="1740"/>
    <x v="2644"/>
    <n v="4"/>
    <x v="0"/>
    <x v="1"/>
    <s v="HB20 Vision"/>
    <x v="1"/>
    <n v="200"/>
  </r>
  <r>
    <x v="8"/>
    <x v="0"/>
    <x v="1"/>
    <x v="1"/>
    <x v="4"/>
    <x v="1726"/>
    <x v="2645"/>
    <n v="6"/>
    <x v="0"/>
    <x v="3"/>
    <s v="Guerlain"/>
    <x v="3"/>
    <n v="48000"/>
  </r>
  <r>
    <x v="8"/>
    <x v="3"/>
    <x v="4"/>
    <x v="4"/>
    <x v="1"/>
    <x v="1686"/>
    <x v="2646"/>
    <n v="3"/>
    <x v="0"/>
    <x v="1"/>
    <s v="Creta Confort"/>
    <x v="1"/>
    <n v="200"/>
  </r>
  <r>
    <x v="8"/>
    <x v="8"/>
    <x v="7"/>
    <x v="7"/>
    <x v="1"/>
    <x v="1741"/>
    <x v="2647"/>
    <n v="4"/>
    <x v="1"/>
    <x v="3"/>
    <s v="Guerlain"/>
    <x v="3"/>
    <n v="31000"/>
  </r>
  <r>
    <x v="8"/>
    <x v="8"/>
    <x v="3"/>
    <x v="3"/>
    <x v="8"/>
    <x v="1742"/>
    <x v="2648"/>
    <n v="2"/>
    <x v="0"/>
    <x v="4"/>
    <s v="COROLLA CROSS XR"/>
    <x v="1"/>
    <n v="300"/>
  </r>
  <r>
    <x v="8"/>
    <x v="11"/>
    <x v="4"/>
    <x v="4"/>
    <x v="5"/>
    <x v="1689"/>
    <x v="2649"/>
    <n v="4"/>
    <x v="0"/>
    <x v="0"/>
    <s v="Colchão Baby Light D18"/>
    <x v="0"/>
    <n v="1000"/>
  </r>
  <r>
    <x v="8"/>
    <x v="10"/>
    <x v="4"/>
    <x v="4"/>
    <x v="6"/>
    <x v="1743"/>
    <x v="2650"/>
    <n v="3"/>
    <x v="0"/>
    <x v="3"/>
    <s v="Guerlain"/>
    <x v="3"/>
    <n v="13000"/>
  </r>
  <r>
    <x v="8"/>
    <x v="11"/>
    <x v="0"/>
    <x v="0"/>
    <x v="7"/>
    <x v="1744"/>
    <x v="2651"/>
    <n v="5"/>
    <x v="1"/>
    <x v="4"/>
    <s v="COROLLA GLI"/>
    <x v="1"/>
    <n v="500"/>
  </r>
  <r>
    <x v="8"/>
    <x v="3"/>
    <x v="2"/>
    <x v="2"/>
    <x v="2"/>
    <x v="1745"/>
    <x v="2652"/>
    <n v="8"/>
    <x v="1"/>
    <x v="7"/>
    <s v="Petróleo Bruto"/>
    <x v="5"/>
    <n v="65000"/>
  </r>
  <r>
    <x v="8"/>
    <x v="7"/>
    <x v="3"/>
    <x v="3"/>
    <x v="4"/>
    <x v="1746"/>
    <x v="2653"/>
    <n v="1"/>
    <x v="0"/>
    <x v="7"/>
    <s v="Diesel"/>
    <x v="5"/>
    <n v="61000"/>
  </r>
  <r>
    <x v="8"/>
    <x v="7"/>
    <x v="6"/>
    <x v="6"/>
    <x v="1"/>
    <x v="1746"/>
    <x v="2654"/>
    <n v="9"/>
    <x v="0"/>
    <x v="7"/>
    <s v="Diesel"/>
    <x v="5"/>
    <n v="96000"/>
  </r>
  <r>
    <x v="8"/>
    <x v="8"/>
    <x v="5"/>
    <x v="5"/>
    <x v="2"/>
    <x v="1747"/>
    <x v="2655"/>
    <n v="3"/>
    <x v="0"/>
    <x v="4"/>
    <s v="COROLLA GLI"/>
    <x v="1"/>
    <n v="500"/>
  </r>
  <r>
    <x v="8"/>
    <x v="1"/>
    <x v="7"/>
    <x v="7"/>
    <x v="7"/>
    <x v="1748"/>
    <x v="2656"/>
    <n v="4"/>
    <x v="1"/>
    <x v="6"/>
    <s v="Highline 250 TSI (Taos)"/>
    <x v="1"/>
    <n v="500"/>
  </r>
  <r>
    <x v="8"/>
    <x v="10"/>
    <x v="6"/>
    <x v="6"/>
    <x v="7"/>
    <x v="1749"/>
    <x v="2657"/>
    <n v="3"/>
    <x v="1"/>
    <x v="6"/>
    <s v="Cross CD (Saveiro)"/>
    <x v="1"/>
    <n v="500"/>
  </r>
  <r>
    <x v="8"/>
    <x v="9"/>
    <x v="0"/>
    <x v="0"/>
    <x v="7"/>
    <x v="1750"/>
    <x v="2658"/>
    <n v="1"/>
    <x v="1"/>
    <x v="3"/>
    <s v="Louis Vuitton"/>
    <x v="3"/>
    <n v="35000"/>
  </r>
  <r>
    <x v="8"/>
    <x v="6"/>
    <x v="7"/>
    <x v="7"/>
    <x v="2"/>
    <x v="1751"/>
    <x v="2659"/>
    <n v="4"/>
    <x v="0"/>
    <x v="7"/>
    <s v="Diesel"/>
    <x v="5"/>
    <n v="74000"/>
  </r>
  <r>
    <x v="8"/>
    <x v="10"/>
    <x v="3"/>
    <x v="3"/>
    <x v="4"/>
    <x v="1684"/>
    <x v="2660"/>
    <n v="6"/>
    <x v="1"/>
    <x v="7"/>
    <s v="Diesel"/>
    <x v="5"/>
    <n v="86000"/>
  </r>
  <r>
    <x v="8"/>
    <x v="8"/>
    <x v="1"/>
    <x v="1"/>
    <x v="5"/>
    <x v="1752"/>
    <x v="2661"/>
    <n v="2"/>
    <x v="0"/>
    <x v="0"/>
    <s v="Travesseiro Toque de Pluma"/>
    <x v="0"/>
    <n v="1000"/>
  </r>
  <r>
    <x v="8"/>
    <x v="3"/>
    <x v="7"/>
    <x v="7"/>
    <x v="4"/>
    <x v="1753"/>
    <x v="2662"/>
    <n v="4"/>
    <x v="1"/>
    <x v="3"/>
    <s v="Clos Des Lambrys"/>
    <x v="3"/>
    <n v="18000"/>
  </r>
  <r>
    <x v="8"/>
    <x v="1"/>
    <x v="1"/>
    <x v="1"/>
    <x v="3"/>
    <x v="1754"/>
    <x v="2663"/>
    <n v="10"/>
    <x v="1"/>
    <x v="1"/>
    <s v="HB20 Sense"/>
    <x v="1"/>
    <n v="500"/>
  </r>
  <r>
    <x v="8"/>
    <x v="11"/>
    <x v="0"/>
    <x v="0"/>
    <x v="2"/>
    <x v="1744"/>
    <x v="2664"/>
    <n v="5"/>
    <x v="1"/>
    <x v="4"/>
    <s v="COROLLA GLI"/>
    <x v="1"/>
    <n v="400"/>
  </r>
  <r>
    <x v="8"/>
    <x v="5"/>
    <x v="2"/>
    <x v="2"/>
    <x v="8"/>
    <x v="1755"/>
    <x v="2665"/>
    <n v="9"/>
    <x v="0"/>
    <x v="2"/>
    <s v="QLED 4k 75&quot;"/>
    <x v="2"/>
    <n v="500"/>
  </r>
  <r>
    <x v="8"/>
    <x v="2"/>
    <x v="0"/>
    <x v="0"/>
    <x v="6"/>
    <x v="1756"/>
    <x v="2666"/>
    <n v="7"/>
    <x v="0"/>
    <x v="3"/>
    <s v="Guerlain"/>
    <x v="3"/>
    <n v="25000"/>
  </r>
  <r>
    <x v="8"/>
    <x v="9"/>
    <x v="2"/>
    <x v="2"/>
    <x v="7"/>
    <x v="1757"/>
    <x v="2667"/>
    <n v="1"/>
    <x v="0"/>
    <x v="5"/>
    <s v="Miniescavadeira"/>
    <x v="4"/>
    <n v="50"/>
  </r>
  <r>
    <x v="8"/>
    <x v="5"/>
    <x v="4"/>
    <x v="4"/>
    <x v="4"/>
    <x v="1758"/>
    <x v="2668"/>
    <n v="3"/>
    <x v="0"/>
    <x v="7"/>
    <s v="Diesel"/>
    <x v="5"/>
    <n v="89000"/>
  </r>
  <r>
    <x v="8"/>
    <x v="7"/>
    <x v="0"/>
    <x v="0"/>
    <x v="0"/>
    <x v="1759"/>
    <x v="2669"/>
    <n v="7"/>
    <x v="0"/>
    <x v="7"/>
    <s v="Gasolina"/>
    <x v="5"/>
    <n v="97000"/>
  </r>
  <r>
    <x v="8"/>
    <x v="3"/>
    <x v="1"/>
    <x v="1"/>
    <x v="3"/>
    <x v="1760"/>
    <x v="2670"/>
    <n v="4"/>
    <x v="1"/>
    <x v="2"/>
    <s v="Crystal UHD 4k 65&quot;"/>
    <x v="2"/>
    <n v="1500"/>
  </r>
  <r>
    <x v="8"/>
    <x v="1"/>
    <x v="1"/>
    <x v="1"/>
    <x v="3"/>
    <x v="1761"/>
    <x v="2671"/>
    <n v="3"/>
    <x v="0"/>
    <x v="0"/>
    <s v="Colchão Baby Light D18"/>
    <x v="0"/>
    <n v="5000"/>
  </r>
  <r>
    <x v="8"/>
    <x v="7"/>
    <x v="0"/>
    <x v="0"/>
    <x v="0"/>
    <x v="1709"/>
    <x v="2672"/>
    <n v="9"/>
    <x v="0"/>
    <x v="1"/>
    <s v="Creta Confort"/>
    <x v="1"/>
    <n v="100"/>
  </r>
  <r>
    <x v="8"/>
    <x v="0"/>
    <x v="4"/>
    <x v="4"/>
    <x v="1"/>
    <x v="1762"/>
    <x v="2673"/>
    <n v="8"/>
    <x v="1"/>
    <x v="8"/>
    <s v="Shampoo "/>
    <x v="6"/>
    <n v="790000"/>
  </r>
  <r>
    <x v="8"/>
    <x v="7"/>
    <x v="5"/>
    <x v="5"/>
    <x v="6"/>
    <x v="1763"/>
    <x v="2674"/>
    <n v="4"/>
    <x v="1"/>
    <x v="2"/>
    <s v="Crystal UHD 4k 65&quot;"/>
    <x v="2"/>
    <n v="500"/>
  </r>
  <r>
    <x v="8"/>
    <x v="8"/>
    <x v="4"/>
    <x v="4"/>
    <x v="1"/>
    <x v="1752"/>
    <x v="2675"/>
    <n v="3"/>
    <x v="0"/>
    <x v="5"/>
    <s v="Miniescavadeira"/>
    <x v="4"/>
    <n v="20"/>
  </r>
  <r>
    <x v="8"/>
    <x v="3"/>
    <x v="2"/>
    <x v="2"/>
    <x v="3"/>
    <x v="1764"/>
    <x v="2676"/>
    <n v="2"/>
    <x v="1"/>
    <x v="2"/>
    <s v="QLED 4k 75&quot;"/>
    <x v="2"/>
    <n v="500"/>
  </r>
  <r>
    <x v="8"/>
    <x v="4"/>
    <x v="6"/>
    <x v="6"/>
    <x v="3"/>
    <x v="1765"/>
    <x v="2677"/>
    <n v="1"/>
    <x v="0"/>
    <x v="2"/>
    <s v="Crystal UHD 4k 65&quot;"/>
    <x v="2"/>
    <n v="500"/>
  </r>
  <r>
    <x v="8"/>
    <x v="8"/>
    <x v="1"/>
    <x v="1"/>
    <x v="1"/>
    <x v="1766"/>
    <x v="2678"/>
    <n v="9"/>
    <x v="1"/>
    <x v="1"/>
    <s v="HB20 Sense"/>
    <x v="1"/>
    <n v="300"/>
  </r>
  <r>
    <x v="8"/>
    <x v="11"/>
    <x v="6"/>
    <x v="6"/>
    <x v="1"/>
    <x v="1767"/>
    <x v="2679"/>
    <n v="8"/>
    <x v="0"/>
    <x v="1"/>
    <s v="HB20 Sense"/>
    <x v="1"/>
    <n v="200"/>
  </r>
  <r>
    <x v="8"/>
    <x v="7"/>
    <x v="3"/>
    <x v="3"/>
    <x v="7"/>
    <x v="1697"/>
    <x v="2680"/>
    <n v="6"/>
    <x v="0"/>
    <x v="5"/>
    <s v="Miniescavadeira"/>
    <x v="4"/>
    <n v="30"/>
  </r>
  <r>
    <x v="8"/>
    <x v="7"/>
    <x v="0"/>
    <x v="0"/>
    <x v="2"/>
    <x v="1768"/>
    <x v="2681"/>
    <n v="2"/>
    <x v="1"/>
    <x v="4"/>
    <s v="COROLLA CROSS XR"/>
    <x v="1"/>
    <n v="500"/>
  </r>
  <r>
    <x v="8"/>
    <x v="10"/>
    <x v="7"/>
    <x v="7"/>
    <x v="7"/>
    <x v="1769"/>
    <x v="2682"/>
    <n v="4"/>
    <x v="1"/>
    <x v="4"/>
    <s v="COROLLA CROSS XR"/>
    <x v="1"/>
    <n v="300"/>
  </r>
  <r>
    <x v="8"/>
    <x v="3"/>
    <x v="6"/>
    <x v="6"/>
    <x v="1"/>
    <x v="1770"/>
    <x v="2683"/>
    <n v="2"/>
    <x v="0"/>
    <x v="2"/>
    <s v="Crystal UHD 4k 65&quot;"/>
    <x v="2"/>
    <n v="2000"/>
  </r>
  <r>
    <x v="8"/>
    <x v="8"/>
    <x v="8"/>
    <x v="8"/>
    <x v="1"/>
    <x v="1663"/>
    <x v="2684"/>
    <n v="6"/>
    <x v="0"/>
    <x v="6"/>
    <s v="Highline 250 TSI (Taos)"/>
    <x v="1"/>
    <n v="300"/>
  </r>
  <r>
    <x v="8"/>
    <x v="11"/>
    <x v="1"/>
    <x v="1"/>
    <x v="4"/>
    <x v="1771"/>
    <x v="2685"/>
    <n v="3"/>
    <x v="0"/>
    <x v="1"/>
    <s v="Creta Confort"/>
    <x v="1"/>
    <n v="500"/>
  </r>
  <r>
    <x v="8"/>
    <x v="6"/>
    <x v="1"/>
    <x v="1"/>
    <x v="2"/>
    <x v="1772"/>
    <x v="2686"/>
    <n v="1"/>
    <x v="0"/>
    <x v="4"/>
    <s v="COROLLA GLI"/>
    <x v="1"/>
    <n v="100"/>
  </r>
  <r>
    <x v="8"/>
    <x v="7"/>
    <x v="5"/>
    <x v="5"/>
    <x v="5"/>
    <x v="1709"/>
    <x v="2687"/>
    <n v="6"/>
    <x v="1"/>
    <x v="0"/>
    <s v="Escrivaninha Trevalla"/>
    <x v="0"/>
    <n v="3000"/>
  </r>
  <r>
    <x v="8"/>
    <x v="10"/>
    <x v="1"/>
    <x v="1"/>
    <x v="5"/>
    <x v="1773"/>
    <x v="2688"/>
    <n v="9"/>
    <x v="0"/>
    <x v="0"/>
    <s v="Escrivaninha Trevalla"/>
    <x v="0"/>
    <n v="1000"/>
  </r>
  <r>
    <x v="8"/>
    <x v="4"/>
    <x v="6"/>
    <x v="6"/>
    <x v="1"/>
    <x v="1774"/>
    <x v="2689"/>
    <n v="1"/>
    <x v="0"/>
    <x v="2"/>
    <s v="QLED 4k 75&quot;"/>
    <x v="2"/>
    <n v="2000"/>
  </r>
  <r>
    <x v="8"/>
    <x v="7"/>
    <x v="4"/>
    <x v="4"/>
    <x v="0"/>
    <x v="1775"/>
    <x v="2690"/>
    <n v="5"/>
    <x v="1"/>
    <x v="3"/>
    <s v="Louis Vuitton"/>
    <x v="3"/>
    <n v="25000"/>
  </r>
  <r>
    <x v="8"/>
    <x v="2"/>
    <x v="7"/>
    <x v="7"/>
    <x v="3"/>
    <x v="1643"/>
    <x v="2691"/>
    <n v="3"/>
    <x v="1"/>
    <x v="8"/>
    <s v="Shampoo "/>
    <x v="6"/>
    <n v="1440000"/>
  </r>
  <r>
    <x v="8"/>
    <x v="3"/>
    <x v="2"/>
    <x v="2"/>
    <x v="2"/>
    <x v="1776"/>
    <x v="2692"/>
    <n v="10"/>
    <x v="1"/>
    <x v="5"/>
    <s v="Ar Condicionado 18000"/>
    <x v="2"/>
    <n v="500"/>
  </r>
  <r>
    <x v="8"/>
    <x v="3"/>
    <x v="7"/>
    <x v="7"/>
    <x v="3"/>
    <x v="1777"/>
    <x v="2693"/>
    <n v="2"/>
    <x v="1"/>
    <x v="1"/>
    <s v="HB20 Vision"/>
    <x v="1"/>
    <n v="300"/>
  </r>
  <r>
    <x v="8"/>
    <x v="8"/>
    <x v="7"/>
    <x v="7"/>
    <x v="0"/>
    <x v="1778"/>
    <x v="2694"/>
    <n v="4"/>
    <x v="0"/>
    <x v="4"/>
    <s v="HILUX CABINE DUPLA STD POWER PACK"/>
    <x v="1"/>
    <n v="200"/>
  </r>
  <r>
    <x v="8"/>
    <x v="11"/>
    <x v="8"/>
    <x v="8"/>
    <x v="3"/>
    <x v="1771"/>
    <x v="2695"/>
    <n v="8"/>
    <x v="0"/>
    <x v="3"/>
    <s v="Clos Des Lambrys"/>
    <x v="3"/>
    <n v="37000"/>
  </r>
  <r>
    <x v="8"/>
    <x v="2"/>
    <x v="7"/>
    <x v="7"/>
    <x v="3"/>
    <x v="1779"/>
    <x v="2696"/>
    <n v="10"/>
    <x v="0"/>
    <x v="7"/>
    <s v="Gasolina"/>
    <x v="5"/>
    <n v="80000"/>
  </r>
  <r>
    <x v="8"/>
    <x v="4"/>
    <x v="5"/>
    <x v="5"/>
    <x v="5"/>
    <x v="1708"/>
    <x v="2697"/>
    <n v="5"/>
    <x v="1"/>
    <x v="7"/>
    <s v="Gasolina"/>
    <x v="5"/>
    <n v="86000"/>
  </r>
  <r>
    <x v="8"/>
    <x v="1"/>
    <x v="4"/>
    <x v="4"/>
    <x v="6"/>
    <x v="1704"/>
    <x v="2698"/>
    <n v="5"/>
    <x v="1"/>
    <x v="6"/>
    <s v="GLI 350 TSI (Jetta)"/>
    <x v="1"/>
    <n v="200"/>
  </r>
  <r>
    <x v="8"/>
    <x v="11"/>
    <x v="2"/>
    <x v="2"/>
    <x v="2"/>
    <x v="1780"/>
    <x v="2699"/>
    <n v="8"/>
    <x v="1"/>
    <x v="6"/>
    <s v="GLI 350 TSI (Jetta)"/>
    <x v="1"/>
    <n v="400"/>
  </r>
  <r>
    <x v="8"/>
    <x v="1"/>
    <x v="5"/>
    <x v="5"/>
    <x v="2"/>
    <x v="1781"/>
    <x v="2700"/>
    <n v="5"/>
    <x v="0"/>
    <x v="5"/>
    <s v="Ar Condicionado 18000"/>
    <x v="2"/>
    <n v="1000"/>
  </r>
  <r>
    <x v="8"/>
    <x v="7"/>
    <x v="4"/>
    <x v="4"/>
    <x v="8"/>
    <x v="1721"/>
    <x v="2701"/>
    <n v="3"/>
    <x v="0"/>
    <x v="1"/>
    <s v="Creta Confort"/>
    <x v="1"/>
    <n v="200"/>
  </r>
  <r>
    <x v="8"/>
    <x v="1"/>
    <x v="5"/>
    <x v="5"/>
    <x v="2"/>
    <x v="1730"/>
    <x v="2702"/>
    <n v="10"/>
    <x v="1"/>
    <x v="4"/>
    <s v="COROLLA CROSS XR"/>
    <x v="1"/>
    <n v="500"/>
  </r>
  <r>
    <x v="8"/>
    <x v="3"/>
    <x v="7"/>
    <x v="7"/>
    <x v="5"/>
    <x v="1782"/>
    <x v="2703"/>
    <n v="10"/>
    <x v="1"/>
    <x v="6"/>
    <s v="Highline 250 TSI (Taos)"/>
    <x v="1"/>
    <n v="300"/>
  </r>
  <r>
    <x v="8"/>
    <x v="5"/>
    <x v="0"/>
    <x v="0"/>
    <x v="4"/>
    <x v="1783"/>
    <x v="2704"/>
    <n v="1"/>
    <x v="0"/>
    <x v="5"/>
    <s v="Serração Portatil"/>
    <x v="4"/>
    <n v="30"/>
  </r>
  <r>
    <x v="8"/>
    <x v="7"/>
    <x v="4"/>
    <x v="4"/>
    <x v="4"/>
    <x v="1768"/>
    <x v="2705"/>
    <n v="9"/>
    <x v="0"/>
    <x v="7"/>
    <s v="Gasolina"/>
    <x v="5"/>
    <n v="72000"/>
  </r>
  <r>
    <x v="8"/>
    <x v="0"/>
    <x v="4"/>
    <x v="4"/>
    <x v="3"/>
    <x v="1784"/>
    <x v="2706"/>
    <n v="7"/>
    <x v="0"/>
    <x v="4"/>
    <s v="COROLLA GLI"/>
    <x v="1"/>
    <n v="300"/>
  </r>
  <r>
    <x v="8"/>
    <x v="3"/>
    <x v="1"/>
    <x v="1"/>
    <x v="2"/>
    <x v="1686"/>
    <x v="2707"/>
    <n v="1"/>
    <x v="1"/>
    <x v="2"/>
    <s v="Neo QLED 8k 75&quot;"/>
    <x v="2"/>
    <n v="500"/>
  </r>
  <r>
    <x v="8"/>
    <x v="3"/>
    <x v="6"/>
    <x v="6"/>
    <x v="6"/>
    <x v="1719"/>
    <x v="2708"/>
    <n v="9"/>
    <x v="1"/>
    <x v="3"/>
    <s v="Clos Des Lambrys"/>
    <x v="3"/>
    <n v="27000"/>
  </r>
  <r>
    <x v="8"/>
    <x v="11"/>
    <x v="7"/>
    <x v="7"/>
    <x v="0"/>
    <x v="1785"/>
    <x v="2709"/>
    <n v="3"/>
    <x v="0"/>
    <x v="8"/>
    <s v="Shampoo "/>
    <x v="6"/>
    <n v="1580000"/>
  </r>
  <r>
    <x v="8"/>
    <x v="4"/>
    <x v="1"/>
    <x v="1"/>
    <x v="2"/>
    <x v="1786"/>
    <x v="2710"/>
    <n v="9"/>
    <x v="1"/>
    <x v="6"/>
    <s v="Cross CD (Saveiro)"/>
    <x v="1"/>
    <n v="300"/>
  </r>
  <r>
    <x v="8"/>
    <x v="8"/>
    <x v="0"/>
    <x v="0"/>
    <x v="0"/>
    <x v="1787"/>
    <x v="2711"/>
    <n v="0"/>
    <x v="1"/>
    <x v="8"/>
    <s v="Shampoo "/>
    <x v="6"/>
    <n v="550000"/>
  </r>
  <r>
    <x v="8"/>
    <x v="9"/>
    <x v="6"/>
    <x v="6"/>
    <x v="8"/>
    <x v="1757"/>
    <x v="2712"/>
    <n v="4"/>
    <x v="0"/>
    <x v="4"/>
    <s v="COROLLA CROSS XR"/>
    <x v="1"/>
    <n v="500"/>
  </r>
  <r>
    <x v="8"/>
    <x v="5"/>
    <x v="0"/>
    <x v="0"/>
    <x v="0"/>
    <x v="1788"/>
    <x v="2713"/>
    <n v="1"/>
    <x v="1"/>
    <x v="6"/>
    <s v="Highline 250 TSI (Taos)"/>
    <x v="1"/>
    <n v="500"/>
  </r>
  <r>
    <x v="8"/>
    <x v="2"/>
    <x v="0"/>
    <x v="0"/>
    <x v="5"/>
    <x v="1789"/>
    <x v="2714"/>
    <n v="4"/>
    <x v="1"/>
    <x v="5"/>
    <s v="Ar Condicionado 18000"/>
    <x v="2"/>
    <n v="1000"/>
  </r>
  <r>
    <x v="8"/>
    <x v="1"/>
    <x v="3"/>
    <x v="3"/>
    <x v="0"/>
    <x v="1790"/>
    <x v="2715"/>
    <n v="8"/>
    <x v="1"/>
    <x v="3"/>
    <s v="Louis Vuitton"/>
    <x v="3"/>
    <n v="19000"/>
  </r>
  <r>
    <x v="8"/>
    <x v="6"/>
    <x v="0"/>
    <x v="0"/>
    <x v="7"/>
    <x v="1791"/>
    <x v="2716"/>
    <n v="0"/>
    <x v="1"/>
    <x v="4"/>
    <s v="COROLLA GLI"/>
    <x v="1"/>
    <n v="200"/>
  </r>
  <r>
    <x v="8"/>
    <x v="2"/>
    <x v="5"/>
    <x v="5"/>
    <x v="5"/>
    <x v="1648"/>
    <x v="2717"/>
    <n v="0"/>
    <x v="0"/>
    <x v="7"/>
    <s v="Diesel"/>
    <x v="5"/>
    <n v="84000"/>
  </r>
  <r>
    <x v="8"/>
    <x v="4"/>
    <x v="6"/>
    <x v="6"/>
    <x v="2"/>
    <x v="1673"/>
    <x v="2718"/>
    <n v="10"/>
    <x v="1"/>
    <x v="8"/>
    <s v="Shampoo "/>
    <x v="6"/>
    <n v="460000"/>
  </r>
  <r>
    <x v="8"/>
    <x v="6"/>
    <x v="7"/>
    <x v="7"/>
    <x v="5"/>
    <x v="1792"/>
    <x v="2719"/>
    <n v="5"/>
    <x v="0"/>
    <x v="8"/>
    <s v="Shampoo "/>
    <x v="6"/>
    <n v="1920000"/>
  </r>
  <r>
    <x v="8"/>
    <x v="2"/>
    <x v="4"/>
    <x v="4"/>
    <x v="7"/>
    <x v="1793"/>
    <x v="2720"/>
    <n v="3"/>
    <x v="1"/>
    <x v="0"/>
    <s v="Colchão Baby Light D18"/>
    <x v="0"/>
    <n v="3000"/>
  </r>
  <r>
    <x v="8"/>
    <x v="7"/>
    <x v="3"/>
    <x v="3"/>
    <x v="4"/>
    <x v="1794"/>
    <x v="2721"/>
    <n v="2"/>
    <x v="1"/>
    <x v="4"/>
    <s v="HILUX CABINE DUPLA STD POWER PACK"/>
    <x v="1"/>
    <n v="200"/>
  </r>
  <r>
    <x v="8"/>
    <x v="9"/>
    <x v="4"/>
    <x v="4"/>
    <x v="5"/>
    <x v="1652"/>
    <x v="2722"/>
    <n v="7"/>
    <x v="1"/>
    <x v="3"/>
    <s v="Guerlain"/>
    <x v="3"/>
    <n v="20000"/>
  </r>
  <r>
    <x v="8"/>
    <x v="10"/>
    <x v="2"/>
    <x v="2"/>
    <x v="7"/>
    <x v="1720"/>
    <x v="2723"/>
    <n v="2"/>
    <x v="0"/>
    <x v="4"/>
    <s v="COROLLA GLI"/>
    <x v="1"/>
    <n v="100"/>
  </r>
  <r>
    <x v="8"/>
    <x v="8"/>
    <x v="6"/>
    <x v="6"/>
    <x v="4"/>
    <x v="1795"/>
    <x v="2724"/>
    <n v="6"/>
    <x v="1"/>
    <x v="3"/>
    <s v="Clos Des Lambrys"/>
    <x v="3"/>
    <n v="14000"/>
  </r>
  <r>
    <x v="8"/>
    <x v="2"/>
    <x v="0"/>
    <x v="0"/>
    <x v="0"/>
    <x v="1796"/>
    <x v="2725"/>
    <n v="3"/>
    <x v="0"/>
    <x v="7"/>
    <s v="Petróleo Bruto"/>
    <x v="5"/>
    <n v="94000"/>
  </r>
  <r>
    <x v="8"/>
    <x v="0"/>
    <x v="4"/>
    <x v="4"/>
    <x v="1"/>
    <x v="1797"/>
    <x v="2726"/>
    <n v="5"/>
    <x v="0"/>
    <x v="5"/>
    <s v="Ar Condicionado 18000"/>
    <x v="2"/>
    <n v="2000"/>
  </r>
  <r>
    <x v="8"/>
    <x v="7"/>
    <x v="2"/>
    <x v="2"/>
    <x v="6"/>
    <x v="1798"/>
    <x v="2727"/>
    <n v="9"/>
    <x v="1"/>
    <x v="0"/>
    <s v="Colchão Baby Light D18"/>
    <x v="0"/>
    <n v="2000"/>
  </r>
  <r>
    <x v="8"/>
    <x v="4"/>
    <x v="8"/>
    <x v="8"/>
    <x v="3"/>
    <x v="1647"/>
    <x v="2728"/>
    <n v="1"/>
    <x v="0"/>
    <x v="7"/>
    <s v="Gasolina"/>
    <x v="5"/>
    <n v="100000"/>
  </r>
  <r>
    <x v="8"/>
    <x v="7"/>
    <x v="3"/>
    <x v="3"/>
    <x v="8"/>
    <x v="1721"/>
    <x v="2729"/>
    <n v="9"/>
    <x v="1"/>
    <x v="2"/>
    <s v="QLED 4k 75&quot;"/>
    <x v="2"/>
    <n v="2500"/>
  </r>
  <r>
    <x v="8"/>
    <x v="11"/>
    <x v="2"/>
    <x v="2"/>
    <x v="4"/>
    <x v="1785"/>
    <x v="2730"/>
    <n v="9"/>
    <x v="0"/>
    <x v="4"/>
    <s v="COROLLA GLI"/>
    <x v="1"/>
    <n v="500"/>
  </r>
  <r>
    <x v="8"/>
    <x v="3"/>
    <x v="2"/>
    <x v="2"/>
    <x v="1"/>
    <x v="1729"/>
    <x v="2731"/>
    <n v="0"/>
    <x v="1"/>
    <x v="5"/>
    <s v="Serração Portatil"/>
    <x v="4"/>
    <n v="10"/>
  </r>
  <r>
    <x v="8"/>
    <x v="7"/>
    <x v="7"/>
    <x v="7"/>
    <x v="2"/>
    <x v="1721"/>
    <x v="2732"/>
    <n v="0"/>
    <x v="1"/>
    <x v="0"/>
    <s v="Escrivaninha Trevalla"/>
    <x v="0"/>
    <n v="3000"/>
  </r>
  <r>
    <x v="8"/>
    <x v="5"/>
    <x v="2"/>
    <x v="2"/>
    <x v="8"/>
    <x v="1799"/>
    <x v="2733"/>
    <n v="6"/>
    <x v="1"/>
    <x v="3"/>
    <s v="Clos Des Lambrys"/>
    <x v="3"/>
    <n v="25000"/>
  </r>
  <r>
    <x v="8"/>
    <x v="6"/>
    <x v="1"/>
    <x v="1"/>
    <x v="7"/>
    <x v="1800"/>
    <x v="2734"/>
    <n v="6"/>
    <x v="0"/>
    <x v="2"/>
    <s v="Neo QLED 8k 75&quot;"/>
    <x v="2"/>
    <n v="2000"/>
  </r>
  <r>
    <x v="8"/>
    <x v="1"/>
    <x v="6"/>
    <x v="6"/>
    <x v="0"/>
    <x v="1801"/>
    <x v="2735"/>
    <n v="6"/>
    <x v="0"/>
    <x v="0"/>
    <s v="Travesseiro Toque de Pluma"/>
    <x v="0"/>
    <n v="3000"/>
  </r>
  <r>
    <x v="8"/>
    <x v="1"/>
    <x v="6"/>
    <x v="6"/>
    <x v="0"/>
    <x v="1802"/>
    <x v="2736"/>
    <n v="4"/>
    <x v="1"/>
    <x v="2"/>
    <s v="Crystal UHD 4k 65&quot;"/>
    <x v="2"/>
    <n v="1500"/>
  </r>
  <r>
    <x v="8"/>
    <x v="8"/>
    <x v="0"/>
    <x v="0"/>
    <x v="1"/>
    <x v="1787"/>
    <x v="2737"/>
    <n v="3"/>
    <x v="0"/>
    <x v="5"/>
    <s v="Ar Condicionado 18000"/>
    <x v="2"/>
    <n v="2000"/>
  </r>
  <r>
    <x v="8"/>
    <x v="0"/>
    <x v="4"/>
    <x v="4"/>
    <x v="8"/>
    <x v="1668"/>
    <x v="2738"/>
    <n v="9"/>
    <x v="0"/>
    <x v="3"/>
    <s v="Louis Vuitton"/>
    <x v="3"/>
    <n v="16000"/>
  </r>
  <r>
    <x v="8"/>
    <x v="1"/>
    <x v="1"/>
    <x v="1"/>
    <x v="8"/>
    <x v="1781"/>
    <x v="2739"/>
    <n v="9"/>
    <x v="1"/>
    <x v="3"/>
    <s v="Clos Des Lambrys"/>
    <x v="3"/>
    <n v="10000"/>
  </r>
  <r>
    <x v="8"/>
    <x v="2"/>
    <x v="1"/>
    <x v="1"/>
    <x v="1"/>
    <x v="1728"/>
    <x v="2740"/>
    <n v="7"/>
    <x v="0"/>
    <x v="7"/>
    <s v="Gasolina"/>
    <x v="5"/>
    <n v="75000"/>
  </r>
  <r>
    <x v="8"/>
    <x v="3"/>
    <x v="1"/>
    <x v="1"/>
    <x v="8"/>
    <x v="1803"/>
    <x v="2741"/>
    <n v="3"/>
    <x v="1"/>
    <x v="7"/>
    <s v="Diesel"/>
    <x v="5"/>
    <n v="75000"/>
  </r>
  <r>
    <x v="8"/>
    <x v="7"/>
    <x v="6"/>
    <x v="6"/>
    <x v="3"/>
    <x v="1721"/>
    <x v="2742"/>
    <n v="10"/>
    <x v="1"/>
    <x v="4"/>
    <s v="HILUX CABINE DUPLA STD POWER PACK"/>
    <x v="1"/>
    <n v="100"/>
  </r>
  <r>
    <x v="8"/>
    <x v="2"/>
    <x v="6"/>
    <x v="6"/>
    <x v="0"/>
    <x v="1645"/>
    <x v="2743"/>
    <n v="10"/>
    <x v="1"/>
    <x v="4"/>
    <s v="COROLLA GLI"/>
    <x v="1"/>
    <n v="500"/>
  </r>
  <r>
    <x v="8"/>
    <x v="1"/>
    <x v="0"/>
    <x v="0"/>
    <x v="1"/>
    <x v="1724"/>
    <x v="2744"/>
    <n v="9"/>
    <x v="0"/>
    <x v="6"/>
    <s v="Cross CD (Saveiro)"/>
    <x v="1"/>
    <n v="200"/>
  </r>
  <r>
    <x v="8"/>
    <x v="3"/>
    <x v="2"/>
    <x v="2"/>
    <x v="2"/>
    <x v="1804"/>
    <x v="2745"/>
    <n v="5"/>
    <x v="1"/>
    <x v="0"/>
    <s v="Colchão Baby Light D18"/>
    <x v="0"/>
    <n v="3000"/>
  </r>
  <r>
    <x v="8"/>
    <x v="7"/>
    <x v="5"/>
    <x v="5"/>
    <x v="2"/>
    <x v="1805"/>
    <x v="2746"/>
    <n v="9"/>
    <x v="1"/>
    <x v="1"/>
    <s v="HB20 Vision"/>
    <x v="1"/>
    <n v="300"/>
  </r>
  <r>
    <x v="8"/>
    <x v="2"/>
    <x v="1"/>
    <x v="1"/>
    <x v="7"/>
    <x v="1688"/>
    <x v="2747"/>
    <n v="1"/>
    <x v="1"/>
    <x v="6"/>
    <s v="Highline 250 TSI (Taos)"/>
    <x v="1"/>
    <n v="200"/>
  </r>
  <r>
    <x v="8"/>
    <x v="0"/>
    <x v="3"/>
    <x v="3"/>
    <x v="7"/>
    <x v="1806"/>
    <x v="2748"/>
    <n v="3"/>
    <x v="1"/>
    <x v="5"/>
    <s v="Miniescavadeira"/>
    <x v="4"/>
    <n v="50"/>
  </r>
  <r>
    <x v="8"/>
    <x v="1"/>
    <x v="5"/>
    <x v="5"/>
    <x v="3"/>
    <x v="1730"/>
    <x v="2749"/>
    <n v="4"/>
    <x v="1"/>
    <x v="3"/>
    <s v="Louis Vuitton"/>
    <x v="3"/>
    <n v="37000"/>
  </r>
  <r>
    <x v="8"/>
    <x v="4"/>
    <x v="7"/>
    <x v="7"/>
    <x v="1"/>
    <x v="1786"/>
    <x v="2750"/>
    <n v="2"/>
    <x v="1"/>
    <x v="2"/>
    <s v="QLED 4k 75&quot;"/>
    <x v="2"/>
    <n v="2500"/>
  </r>
  <r>
    <x v="8"/>
    <x v="2"/>
    <x v="1"/>
    <x v="1"/>
    <x v="3"/>
    <x v="1714"/>
    <x v="2751"/>
    <n v="9"/>
    <x v="0"/>
    <x v="5"/>
    <s v="Serração Portatil"/>
    <x v="4"/>
    <n v="10"/>
  </r>
  <r>
    <x v="8"/>
    <x v="7"/>
    <x v="0"/>
    <x v="0"/>
    <x v="4"/>
    <x v="1807"/>
    <x v="2752"/>
    <n v="6"/>
    <x v="0"/>
    <x v="6"/>
    <s v="Cross CD (Saveiro)"/>
    <x v="1"/>
    <n v="300"/>
  </r>
  <r>
    <x v="8"/>
    <x v="2"/>
    <x v="6"/>
    <x v="6"/>
    <x v="7"/>
    <x v="1728"/>
    <x v="2753"/>
    <n v="5"/>
    <x v="1"/>
    <x v="1"/>
    <s v="HB20 Vision"/>
    <x v="1"/>
    <n v="200"/>
  </r>
  <r>
    <x v="8"/>
    <x v="4"/>
    <x v="3"/>
    <x v="3"/>
    <x v="5"/>
    <x v="1808"/>
    <x v="2754"/>
    <n v="8"/>
    <x v="1"/>
    <x v="7"/>
    <s v="Diesel"/>
    <x v="5"/>
    <n v="78000"/>
  </r>
  <r>
    <x v="8"/>
    <x v="4"/>
    <x v="2"/>
    <x v="2"/>
    <x v="3"/>
    <x v="1809"/>
    <x v="2755"/>
    <n v="5"/>
    <x v="1"/>
    <x v="6"/>
    <s v="Cross CD (Saveiro)"/>
    <x v="1"/>
    <n v="200"/>
  </r>
  <r>
    <x v="8"/>
    <x v="8"/>
    <x v="2"/>
    <x v="2"/>
    <x v="1"/>
    <x v="1810"/>
    <x v="2756"/>
    <n v="4"/>
    <x v="0"/>
    <x v="7"/>
    <s v="Gasolina"/>
    <x v="5"/>
    <n v="69000"/>
  </r>
  <r>
    <x v="8"/>
    <x v="1"/>
    <x v="4"/>
    <x v="4"/>
    <x v="7"/>
    <x v="1704"/>
    <x v="2757"/>
    <n v="6"/>
    <x v="0"/>
    <x v="7"/>
    <s v="Gasolina"/>
    <x v="5"/>
    <n v="82000"/>
  </r>
  <r>
    <x v="8"/>
    <x v="7"/>
    <x v="0"/>
    <x v="0"/>
    <x v="6"/>
    <x v="1705"/>
    <x v="2758"/>
    <n v="7"/>
    <x v="1"/>
    <x v="8"/>
    <s v="Shampoo "/>
    <x v="6"/>
    <n v="1450000"/>
  </r>
  <r>
    <x v="8"/>
    <x v="7"/>
    <x v="7"/>
    <x v="7"/>
    <x v="5"/>
    <x v="1705"/>
    <x v="2759"/>
    <n v="6"/>
    <x v="1"/>
    <x v="0"/>
    <s v="Escrivaninha Trevalla"/>
    <x v="0"/>
    <n v="3000"/>
  </r>
  <r>
    <x v="8"/>
    <x v="3"/>
    <x v="7"/>
    <x v="7"/>
    <x v="3"/>
    <x v="1803"/>
    <x v="2760"/>
    <n v="6"/>
    <x v="1"/>
    <x v="1"/>
    <s v="HB20 Sense"/>
    <x v="1"/>
    <n v="400"/>
  </r>
  <r>
    <x v="8"/>
    <x v="4"/>
    <x v="4"/>
    <x v="4"/>
    <x v="3"/>
    <x v="1811"/>
    <x v="2761"/>
    <n v="7"/>
    <x v="1"/>
    <x v="7"/>
    <s v="Diesel"/>
    <x v="5"/>
    <n v="77000"/>
  </r>
  <r>
    <x v="8"/>
    <x v="10"/>
    <x v="3"/>
    <x v="3"/>
    <x v="8"/>
    <x v="1812"/>
    <x v="2762"/>
    <n v="8"/>
    <x v="0"/>
    <x v="7"/>
    <s v="Diesel"/>
    <x v="5"/>
    <n v="99000"/>
  </r>
  <r>
    <x v="8"/>
    <x v="10"/>
    <x v="7"/>
    <x v="7"/>
    <x v="0"/>
    <x v="1813"/>
    <x v="2763"/>
    <n v="1"/>
    <x v="0"/>
    <x v="4"/>
    <s v="COROLLA CROSS XR"/>
    <x v="1"/>
    <n v="100"/>
  </r>
  <r>
    <x v="8"/>
    <x v="7"/>
    <x v="1"/>
    <x v="1"/>
    <x v="2"/>
    <x v="1653"/>
    <x v="2764"/>
    <n v="6"/>
    <x v="0"/>
    <x v="6"/>
    <s v="Cross CD (Saveiro)"/>
    <x v="1"/>
    <n v="500"/>
  </r>
  <r>
    <x v="8"/>
    <x v="5"/>
    <x v="5"/>
    <x v="5"/>
    <x v="1"/>
    <x v="1814"/>
    <x v="2765"/>
    <n v="6"/>
    <x v="1"/>
    <x v="6"/>
    <s v="GLI 350 TSI (Jetta)"/>
    <x v="1"/>
    <n v="100"/>
  </r>
  <r>
    <x v="8"/>
    <x v="9"/>
    <x v="6"/>
    <x v="6"/>
    <x v="3"/>
    <x v="1757"/>
    <x v="2766"/>
    <n v="1"/>
    <x v="0"/>
    <x v="6"/>
    <s v="Cross CD (Saveiro)"/>
    <x v="1"/>
    <n v="200"/>
  </r>
  <r>
    <x v="8"/>
    <x v="9"/>
    <x v="2"/>
    <x v="2"/>
    <x v="1"/>
    <x v="1815"/>
    <x v="2767"/>
    <n v="9"/>
    <x v="0"/>
    <x v="5"/>
    <s v="Miniescavadeira"/>
    <x v="4"/>
    <n v="50"/>
  </r>
  <r>
    <x v="8"/>
    <x v="6"/>
    <x v="0"/>
    <x v="0"/>
    <x v="8"/>
    <x v="1739"/>
    <x v="2768"/>
    <n v="3"/>
    <x v="0"/>
    <x v="7"/>
    <s v="Petróleo Bruto"/>
    <x v="5"/>
    <n v="68000"/>
  </r>
  <r>
    <x v="8"/>
    <x v="4"/>
    <x v="7"/>
    <x v="7"/>
    <x v="7"/>
    <x v="1816"/>
    <x v="2769"/>
    <n v="2"/>
    <x v="0"/>
    <x v="7"/>
    <s v="Petróleo Bruto"/>
    <x v="5"/>
    <n v="57000"/>
  </r>
  <r>
    <x v="8"/>
    <x v="7"/>
    <x v="5"/>
    <x v="5"/>
    <x v="1"/>
    <x v="1680"/>
    <x v="2770"/>
    <n v="5"/>
    <x v="0"/>
    <x v="2"/>
    <s v="Crystal UHD 4k 65&quot;"/>
    <x v="2"/>
    <n v="500"/>
  </r>
  <r>
    <x v="8"/>
    <x v="10"/>
    <x v="1"/>
    <x v="1"/>
    <x v="2"/>
    <x v="1817"/>
    <x v="2771"/>
    <n v="8"/>
    <x v="1"/>
    <x v="8"/>
    <s v="Shampoo "/>
    <x v="6"/>
    <n v="1020000"/>
  </r>
  <r>
    <x v="8"/>
    <x v="1"/>
    <x v="7"/>
    <x v="7"/>
    <x v="7"/>
    <x v="1818"/>
    <x v="2772"/>
    <n v="2"/>
    <x v="0"/>
    <x v="4"/>
    <s v="COROLLA CROSS XR"/>
    <x v="1"/>
    <n v="400"/>
  </r>
  <r>
    <x v="8"/>
    <x v="3"/>
    <x v="3"/>
    <x v="3"/>
    <x v="8"/>
    <x v="1782"/>
    <x v="2773"/>
    <n v="0"/>
    <x v="0"/>
    <x v="4"/>
    <s v="COROLLA CROSS XR"/>
    <x v="1"/>
    <n v="200"/>
  </r>
  <r>
    <x v="8"/>
    <x v="5"/>
    <x v="1"/>
    <x v="1"/>
    <x v="3"/>
    <x v="1819"/>
    <x v="2774"/>
    <n v="6"/>
    <x v="0"/>
    <x v="3"/>
    <s v="Clos Des Lambrys"/>
    <x v="3"/>
    <n v="22000"/>
  </r>
  <r>
    <x v="8"/>
    <x v="11"/>
    <x v="8"/>
    <x v="8"/>
    <x v="7"/>
    <x v="1820"/>
    <x v="2775"/>
    <n v="9"/>
    <x v="1"/>
    <x v="5"/>
    <s v="Serração Portatil"/>
    <x v="4"/>
    <n v="30"/>
  </r>
  <r>
    <x v="8"/>
    <x v="1"/>
    <x v="2"/>
    <x v="2"/>
    <x v="1"/>
    <x v="1818"/>
    <x v="2776"/>
    <n v="0"/>
    <x v="1"/>
    <x v="7"/>
    <s v="Diesel"/>
    <x v="5"/>
    <n v="92000"/>
  </r>
  <r>
    <x v="8"/>
    <x v="7"/>
    <x v="2"/>
    <x v="2"/>
    <x v="3"/>
    <x v="1701"/>
    <x v="2777"/>
    <n v="2"/>
    <x v="0"/>
    <x v="0"/>
    <s v="Travesseiro Toque de Pluma"/>
    <x v="0"/>
    <n v="3000"/>
  </r>
  <r>
    <x v="8"/>
    <x v="1"/>
    <x v="6"/>
    <x v="6"/>
    <x v="6"/>
    <x v="1821"/>
    <x v="2778"/>
    <n v="9"/>
    <x v="1"/>
    <x v="4"/>
    <s v="HILUX CABINE DUPLA STD POWER PACK"/>
    <x v="1"/>
    <n v="400"/>
  </r>
  <r>
    <x v="8"/>
    <x v="9"/>
    <x v="8"/>
    <x v="8"/>
    <x v="1"/>
    <x v="1723"/>
    <x v="2779"/>
    <n v="3"/>
    <x v="1"/>
    <x v="6"/>
    <s v="Highline 250 TSI (Taos)"/>
    <x v="1"/>
    <n v="500"/>
  </r>
  <r>
    <x v="8"/>
    <x v="5"/>
    <x v="1"/>
    <x v="1"/>
    <x v="7"/>
    <x v="1822"/>
    <x v="2780"/>
    <n v="4"/>
    <x v="1"/>
    <x v="0"/>
    <s v="Colchão Baby Light D18"/>
    <x v="0"/>
    <n v="1000"/>
  </r>
  <r>
    <x v="8"/>
    <x v="4"/>
    <x v="6"/>
    <x v="6"/>
    <x v="6"/>
    <x v="1811"/>
    <x v="2781"/>
    <n v="9"/>
    <x v="1"/>
    <x v="4"/>
    <s v="HILUX CABINE DUPLA STD POWER PACK"/>
    <x v="1"/>
    <n v="400"/>
  </r>
  <r>
    <x v="8"/>
    <x v="2"/>
    <x v="7"/>
    <x v="7"/>
    <x v="3"/>
    <x v="1823"/>
    <x v="2782"/>
    <n v="8"/>
    <x v="1"/>
    <x v="1"/>
    <s v="HB20 Sense"/>
    <x v="1"/>
    <n v="300"/>
  </r>
  <r>
    <x v="8"/>
    <x v="2"/>
    <x v="5"/>
    <x v="5"/>
    <x v="1"/>
    <x v="1645"/>
    <x v="2783"/>
    <n v="5"/>
    <x v="1"/>
    <x v="3"/>
    <s v="Guerlain"/>
    <x v="3"/>
    <n v="15000"/>
  </r>
  <r>
    <x v="8"/>
    <x v="3"/>
    <x v="5"/>
    <x v="5"/>
    <x v="6"/>
    <x v="1686"/>
    <x v="2784"/>
    <n v="5"/>
    <x v="1"/>
    <x v="4"/>
    <s v="HILUX CABINE DUPLA STD POWER PACK"/>
    <x v="1"/>
    <n v="100"/>
  </r>
  <r>
    <x v="8"/>
    <x v="4"/>
    <x v="8"/>
    <x v="8"/>
    <x v="5"/>
    <x v="1809"/>
    <x v="2785"/>
    <n v="8"/>
    <x v="0"/>
    <x v="0"/>
    <s v="Escrivaninha Trevalla"/>
    <x v="0"/>
    <n v="2000"/>
  </r>
  <r>
    <x v="8"/>
    <x v="4"/>
    <x v="7"/>
    <x v="7"/>
    <x v="7"/>
    <x v="1824"/>
    <x v="2786"/>
    <n v="1"/>
    <x v="1"/>
    <x v="2"/>
    <s v="Crystal UHD 4k 65&quot;"/>
    <x v="2"/>
    <n v="2000"/>
  </r>
  <r>
    <x v="8"/>
    <x v="3"/>
    <x v="1"/>
    <x v="1"/>
    <x v="8"/>
    <x v="1803"/>
    <x v="2787"/>
    <n v="9"/>
    <x v="0"/>
    <x v="7"/>
    <s v="Diesel"/>
    <x v="5"/>
    <n v="58000"/>
  </r>
  <r>
    <x v="8"/>
    <x v="5"/>
    <x v="2"/>
    <x v="2"/>
    <x v="5"/>
    <x v="1825"/>
    <x v="2788"/>
    <n v="9"/>
    <x v="0"/>
    <x v="4"/>
    <s v="COROLLA GLI"/>
    <x v="1"/>
    <n v="100"/>
  </r>
  <r>
    <x v="8"/>
    <x v="1"/>
    <x v="2"/>
    <x v="2"/>
    <x v="5"/>
    <x v="1826"/>
    <x v="2789"/>
    <n v="9"/>
    <x v="1"/>
    <x v="0"/>
    <s v="Colchão Baby Light D18"/>
    <x v="0"/>
    <n v="1000"/>
  </r>
  <r>
    <x v="8"/>
    <x v="5"/>
    <x v="1"/>
    <x v="1"/>
    <x v="3"/>
    <x v="1670"/>
    <x v="2790"/>
    <n v="1"/>
    <x v="1"/>
    <x v="1"/>
    <s v="HB20 Sense"/>
    <x v="1"/>
    <n v="200"/>
  </r>
  <r>
    <x v="8"/>
    <x v="11"/>
    <x v="3"/>
    <x v="3"/>
    <x v="0"/>
    <x v="1820"/>
    <x v="2791"/>
    <n v="1"/>
    <x v="1"/>
    <x v="7"/>
    <s v="Gasolina"/>
    <x v="5"/>
    <n v="59000"/>
  </r>
  <r>
    <x v="8"/>
    <x v="6"/>
    <x v="2"/>
    <x v="2"/>
    <x v="6"/>
    <x v="1827"/>
    <x v="2792"/>
    <n v="5"/>
    <x v="1"/>
    <x v="7"/>
    <s v="Petróleo Bruto"/>
    <x v="5"/>
    <n v="87000"/>
  </r>
  <r>
    <x v="8"/>
    <x v="4"/>
    <x v="5"/>
    <x v="5"/>
    <x v="2"/>
    <x v="1683"/>
    <x v="2793"/>
    <n v="1"/>
    <x v="0"/>
    <x v="4"/>
    <s v="HILUX CABINE DUPLA STD POWER PACK"/>
    <x v="1"/>
    <n v="300"/>
  </r>
  <r>
    <x v="8"/>
    <x v="11"/>
    <x v="2"/>
    <x v="2"/>
    <x v="1"/>
    <x v="1828"/>
    <x v="2794"/>
    <n v="9"/>
    <x v="0"/>
    <x v="4"/>
    <s v="COROLLA GLI"/>
    <x v="1"/>
    <n v="100"/>
  </r>
  <r>
    <x v="8"/>
    <x v="2"/>
    <x v="6"/>
    <x v="6"/>
    <x v="7"/>
    <x v="1756"/>
    <x v="2795"/>
    <n v="3"/>
    <x v="0"/>
    <x v="7"/>
    <s v="Diesel"/>
    <x v="5"/>
    <n v="100000"/>
  </r>
  <r>
    <x v="8"/>
    <x v="7"/>
    <x v="1"/>
    <x v="1"/>
    <x v="7"/>
    <x v="1759"/>
    <x v="2796"/>
    <n v="3"/>
    <x v="1"/>
    <x v="7"/>
    <s v="Petróleo Bruto"/>
    <x v="5"/>
    <n v="53000"/>
  </r>
  <r>
    <x v="8"/>
    <x v="2"/>
    <x v="5"/>
    <x v="5"/>
    <x v="0"/>
    <x v="1707"/>
    <x v="2797"/>
    <n v="7"/>
    <x v="1"/>
    <x v="3"/>
    <s v="Guerlain"/>
    <x v="3"/>
    <n v="20000"/>
  </r>
  <r>
    <x v="8"/>
    <x v="11"/>
    <x v="6"/>
    <x v="6"/>
    <x v="0"/>
    <x v="1829"/>
    <x v="2798"/>
    <n v="8"/>
    <x v="1"/>
    <x v="2"/>
    <s v="QLED 4k 75&quot;"/>
    <x v="2"/>
    <n v="2000"/>
  </r>
  <r>
    <x v="8"/>
    <x v="3"/>
    <x v="3"/>
    <x v="3"/>
    <x v="0"/>
    <x v="1667"/>
    <x v="2799"/>
    <n v="9"/>
    <x v="0"/>
    <x v="5"/>
    <s v="Ar Condicionado 18000"/>
    <x v="2"/>
    <n v="500"/>
  </r>
  <r>
    <x v="8"/>
    <x v="9"/>
    <x v="7"/>
    <x v="7"/>
    <x v="6"/>
    <x v="1659"/>
    <x v="2800"/>
    <n v="3"/>
    <x v="1"/>
    <x v="6"/>
    <s v="Cross CD (Saveiro)"/>
    <x v="1"/>
    <n v="300"/>
  </r>
  <r>
    <x v="8"/>
    <x v="4"/>
    <x v="2"/>
    <x v="2"/>
    <x v="2"/>
    <x v="1808"/>
    <x v="2801"/>
    <n v="1"/>
    <x v="1"/>
    <x v="7"/>
    <s v="Petróleo Bruto"/>
    <x v="5"/>
    <n v="67000"/>
  </r>
  <r>
    <x v="8"/>
    <x v="0"/>
    <x v="2"/>
    <x v="2"/>
    <x v="7"/>
    <x v="1830"/>
    <x v="2802"/>
    <n v="2"/>
    <x v="1"/>
    <x v="0"/>
    <s v="Travesseiro Toque de Pluma"/>
    <x v="0"/>
    <n v="2000"/>
  </r>
  <r>
    <x v="8"/>
    <x v="7"/>
    <x v="3"/>
    <x v="3"/>
    <x v="0"/>
    <x v="1807"/>
    <x v="2803"/>
    <n v="3"/>
    <x v="0"/>
    <x v="6"/>
    <s v="Highline 250 TSI (Taos)"/>
    <x v="1"/>
    <n v="300"/>
  </r>
  <r>
    <x v="8"/>
    <x v="4"/>
    <x v="4"/>
    <x v="4"/>
    <x v="3"/>
    <x v="1831"/>
    <x v="2804"/>
    <n v="6"/>
    <x v="0"/>
    <x v="5"/>
    <s v="Ar Condicionado 18000"/>
    <x v="2"/>
    <n v="500"/>
  </r>
  <r>
    <x v="8"/>
    <x v="4"/>
    <x v="4"/>
    <x v="4"/>
    <x v="6"/>
    <x v="1808"/>
    <x v="2805"/>
    <n v="2"/>
    <x v="0"/>
    <x v="2"/>
    <s v="Crystal UHD 4k 65&quot;"/>
    <x v="2"/>
    <n v="1000"/>
  </r>
  <r>
    <x v="8"/>
    <x v="10"/>
    <x v="2"/>
    <x v="2"/>
    <x v="1"/>
    <x v="1773"/>
    <x v="2806"/>
    <n v="1"/>
    <x v="0"/>
    <x v="5"/>
    <s v="Serração Portatil"/>
    <x v="4"/>
    <n v="30"/>
  </r>
  <r>
    <x v="8"/>
    <x v="2"/>
    <x v="7"/>
    <x v="7"/>
    <x v="7"/>
    <x v="1832"/>
    <x v="2807"/>
    <n v="2"/>
    <x v="1"/>
    <x v="7"/>
    <s v="Diesel"/>
    <x v="5"/>
    <n v="63000"/>
  </r>
  <r>
    <x v="8"/>
    <x v="5"/>
    <x v="5"/>
    <x v="5"/>
    <x v="9"/>
    <x v="1783"/>
    <x v="2808"/>
    <n v="3"/>
    <x v="0"/>
    <x v="3"/>
    <s v="Clos Des Lambrys"/>
    <x v="3"/>
    <n v="21000"/>
  </r>
  <r>
    <x v="8"/>
    <x v="10"/>
    <x v="7"/>
    <x v="7"/>
    <x v="9"/>
    <x v="1706"/>
    <x v="2809"/>
    <n v="8"/>
    <x v="1"/>
    <x v="3"/>
    <s v="Guerlain"/>
    <x v="3"/>
    <n v="24000"/>
  </r>
  <r>
    <x v="8"/>
    <x v="1"/>
    <x v="0"/>
    <x v="0"/>
    <x v="7"/>
    <x v="1833"/>
    <x v="2810"/>
    <n v="7"/>
    <x v="0"/>
    <x v="8"/>
    <s v="Shampoo "/>
    <x v="6"/>
    <n v="110000"/>
  </r>
  <r>
    <x v="8"/>
    <x v="0"/>
    <x v="8"/>
    <x v="8"/>
    <x v="6"/>
    <x v="1834"/>
    <x v="2811"/>
    <n v="0"/>
    <x v="1"/>
    <x v="2"/>
    <s v="Neo QLED 8k 75&quot;"/>
    <x v="2"/>
    <n v="2500"/>
  </r>
  <r>
    <x v="8"/>
    <x v="3"/>
    <x v="2"/>
    <x v="2"/>
    <x v="9"/>
    <x v="1770"/>
    <x v="2812"/>
    <n v="9"/>
    <x v="0"/>
    <x v="2"/>
    <s v="QLED 4k 75&quot;"/>
    <x v="2"/>
    <n v="2000"/>
  </r>
  <r>
    <x v="8"/>
    <x v="10"/>
    <x v="7"/>
    <x v="7"/>
    <x v="2"/>
    <x v="1817"/>
    <x v="2813"/>
    <n v="6"/>
    <x v="0"/>
    <x v="3"/>
    <s v="Guerlain"/>
    <x v="3"/>
    <n v="23000"/>
  </r>
  <r>
    <x v="8"/>
    <x v="1"/>
    <x v="4"/>
    <x v="4"/>
    <x v="6"/>
    <x v="1748"/>
    <x v="2814"/>
    <n v="4"/>
    <x v="1"/>
    <x v="3"/>
    <s v="Guerlain"/>
    <x v="3"/>
    <n v="47000"/>
  </r>
  <r>
    <x v="8"/>
    <x v="3"/>
    <x v="4"/>
    <x v="4"/>
    <x v="3"/>
    <x v="1835"/>
    <x v="2815"/>
    <n v="6"/>
    <x v="0"/>
    <x v="5"/>
    <s v="Ar Condicionado 18000"/>
    <x v="2"/>
    <n v="500"/>
  </r>
  <r>
    <x v="8"/>
    <x v="7"/>
    <x v="1"/>
    <x v="1"/>
    <x v="7"/>
    <x v="1680"/>
    <x v="2816"/>
    <n v="2"/>
    <x v="0"/>
    <x v="2"/>
    <s v="Crystal UHD 4k 65&quot;"/>
    <x v="2"/>
    <n v="500"/>
  </r>
  <r>
    <x v="9"/>
    <x v="4"/>
    <x v="1"/>
    <x v="1"/>
    <x v="2"/>
    <x v="1836"/>
    <x v="2817"/>
    <n v="2"/>
    <x v="1"/>
    <x v="5"/>
    <s v="Ar Condicionado 18000"/>
    <x v="2"/>
    <n v="2000"/>
  </r>
  <r>
    <x v="9"/>
    <x v="5"/>
    <x v="4"/>
    <x v="4"/>
    <x v="5"/>
    <x v="1837"/>
    <x v="2818"/>
    <n v="9"/>
    <x v="1"/>
    <x v="3"/>
    <s v="Louis Vuitton"/>
    <x v="3"/>
    <n v="40000"/>
  </r>
  <r>
    <x v="9"/>
    <x v="0"/>
    <x v="1"/>
    <x v="1"/>
    <x v="2"/>
    <x v="1838"/>
    <x v="2819"/>
    <n v="7"/>
    <x v="1"/>
    <x v="5"/>
    <s v="Serração Portatil"/>
    <x v="4"/>
    <n v="10"/>
  </r>
  <r>
    <x v="9"/>
    <x v="9"/>
    <x v="0"/>
    <x v="0"/>
    <x v="6"/>
    <x v="1839"/>
    <x v="2820"/>
    <n v="9"/>
    <x v="0"/>
    <x v="1"/>
    <s v="HB20 Vision"/>
    <x v="1"/>
    <n v="300"/>
  </r>
  <r>
    <x v="9"/>
    <x v="10"/>
    <x v="3"/>
    <x v="3"/>
    <x v="2"/>
    <x v="1840"/>
    <x v="2821"/>
    <n v="2"/>
    <x v="0"/>
    <x v="8"/>
    <s v="Shampoo "/>
    <x v="6"/>
    <n v="470000"/>
  </r>
  <r>
    <x v="9"/>
    <x v="7"/>
    <x v="6"/>
    <x v="6"/>
    <x v="7"/>
    <x v="1841"/>
    <x v="2822"/>
    <n v="0"/>
    <x v="1"/>
    <x v="5"/>
    <s v="Serração Portatil"/>
    <x v="4"/>
    <n v="40"/>
  </r>
  <r>
    <x v="9"/>
    <x v="7"/>
    <x v="6"/>
    <x v="6"/>
    <x v="0"/>
    <x v="1842"/>
    <x v="2823"/>
    <n v="6"/>
    <x v="0"/>
    <x v="7"/>
    <s v="Petróleo Bruto"/>
    <x v="5"/>
    <n v="87000"/>
  </r>
  <r>
    <x v="9"/>
    <x v="7"/>
    <x v="1"/>
    <x v="1"/>
    <x v="2"/>
    <x v="1843"/>
    <x v="2824"/>
    <n v="9"/>
    <x v="1"/>
    <x v="1"/>
    <s v="HB20 Sense"/>
    <x v="1"/>
    <n v="400"/>
  </r>
  <r>
    <x v="9"/>
    <x v="6"/>
    <x v="6"/>
    <x v="6"/>
    <x v="6"/>
    <x v="1844"/>
    <x v="2825"/>
    <n v="7"/>
    <x v="0"/>
    <x v="5"/>
    <s v="Ar Condicionado 18000"/>
    <x v="2"/>
    <n v="1500"/>
  </r>
  <r>
    <x v="9"/>
    <x v="5"/>
    <x v="2"/>
    <x v="2"/>
    <x v="2"/>
    <x v="1845"/>
    <x v="2826"/>
    <n v="7"/>
    <x v="1"/>
    <x v="3"/>
    <s v="Clos Des Lambrys"/>
    <x v="3"/>
    <n v="33000"/>
  </r>
  <r>
    <x v="9"/>
    <x v="3"/>
    <x v="8"/>
    <x v="8"/>
    <x v="6"/>
    <x v="1846"/>
    <x v="2827"/>
    <n v="9"/>
    <x v="1"/>
    <x v="7"/>
    <s v="Gasolina"/>
    <x v="5"/>
    <n v="64000"/>
  </r>
  <r>
    <x v="9"/>
    <x v="3"/>
    <x v="6"/>
    <x v="6"/>
    <x v="6"/>
    <x v="1847"/>
    <x v="2828"/>
    <n v="0"/>
    <x v="0"/>
    <x v="2"/>
    <s v="Crystal UHD 4k 65&quot;"/>
    <x v="2"/>
    <n v="1000"/>
  </r>
  <r>
    <x v="9"/>
    <x v="8"/>
    <x v="4"/>
    <x v="4"/>
    <x v="7"/>
    <x v="1848"/>
    <x v="2829"/>
    <n v="2"/>
    <x v="0"/>
    <x v="5"/>
    <s v="Serração Portatil"/>
    <x v="4"/>
    <n v="20"/>
  </r>
  <r>
    <x v="9"/>
    <x v="6"/>
    <x v="7"/>
    <x v="7"/>
    <x v="1"/>
    <x v="1849"/>
    <x v="2830"/>
    <n v="8"/>
    <x v="1"/>
    <x v="2"/>
    <s v="Neo QLED 8k 75&quot;"/>
    <x v="2"/>
    <n v="2500"/>
  </r>
  <r>
    <x v="9"/>
    <x v="1"/>
    <x v="5"/>
    <x v="5"/>
    <x v="1"/>
    <x v="1850"/>
    <x v="2831"/>
    <n v="1"/>
    <x v="1"/>
    <x v="2"/>
    <s v="QLED 4k 75&quot;"/>
    <x v="2"/>
    <n v="500"/>
  </r>
  <r>
    <x v="9"/>
    <x v="9"/>
    <x v="4"/>
    <x v="4"/>
    <x v="5"/>
    <x v="1851"/>
    <x v="2832"/>
    <n v="3"/>
    <x v="1"/>
    <x v="6"/>
    <s v="GLI 350 TSI (Jetta)"/>
    <x v="1"/>
    <n v="200"/>
  </r>
  <r>
    <x v="9"/>
    <x v="7"/>
    <x v="6"/>
    <x v="6"/>
    <x v="1"/>
    <x v="1852"/>
    <x v="2833"/>
    <n v="5"/>
    <x v="0"/>
    <x v="4"/>
    <s v="COROLLA GLI"/>
    <x v="1"/>
    <n v="300"/>
  </r>
  <r>
    <x v="9"/>
    <x v="2"/>
    <x v="5"/>
    <x v="5"/>
    <x v="5"/>
    <x v="1853"/>
    <x v="2834"/>
    <n v="10"/>
    <x v="0"/>
    <x v="6"/>
    <s v="GLI 350 TSI (Jetta)"/>
    <x v="1"/>
    <n v="300"/>
  </r>
  <r>
    <x v="9"/>
    <x v="6"/>
    <x v="4"/>
    <x v="4"/>
    <x v="6"/>
    <x v="1854"/>
    <x v="2835"/>
    <n v="8"/>
    <x v="0"/>
    <x v="1"/>
    <s v="HB20 Vision"/>
    <x v="1"/>
    <n v="200"/>
  </r>
  <r>
    <x v="9"/>
    <x v="4"/>
    <x v="3"/>
    <x v="3"/>
    <x v="2"/>
    <x v="1855"/>
    <x v="2836"/>
    <n v="1"/>
    <x v="0"/>
    <x v="6"/>
    <s v="Cross CD (Saveiro)"/>
    <x v="1"/>
    <n v="400"/>
  </r>
  <r>
    <x v="9"/>
    <x v="9"/>
    <x v="5"/>
    <x v="5"/>
    <x v="0"/>
    <x v="1856"/>
    <x v="2837"/>
    <n v="3"/>
    <x v="1"/>
    <x v="4"/>
    <s v="COROLLA GLI"/>
    <x v="1"/>
    <n v="500"/>
  </r>
  <r>
    <x v="9"/>
    <x v="10"/>
    <x v="4"/>
    <x v="4"/>
    <x v="0"/>
    <x v="1857"/>
    <x v="2838"/>
    <n v="2"/>
    <x v="1"/>
    <x v="8"/>
    <s v="Shampoo "/>
    <x v="6"/>
    <n v="1260000"/>
  </r>
  <r>
    <x v="9"/>
    <x v="4"/>
    <x v="3"/>
    <x v="3"/>
    <x v="3"/>
    <x v="1855"/>
    <x v="2839"/>
    <n v="9"/>
    <x v="1"/>
    <x v="1"/>
    <s v="HB20 Sense"/>
    <x v="1"/>
    <n v="400"/>
  </r>
  <r>
    <x v="9"/>
    <x v="8"/>
    <x v="4"/>
    <x v="4"/>
    <x v="3"/>
    <x v="1848"/>
    <x v="2840"/>
    <n v="6"/>
    <x v="0"/>
    <x v="5"/>
    <s v="Ar Condicionado 18000"/>
    <x v="2"/>
    <n v="500"/>
  </r>
  <r>
    <x v="9"/>
    <x v="7"/>
    <x v="1"/>
    <x v="1"/>
    <x v="8"/>
    <x v="1858"/>
    <x v="2841"/>
    <n v="9"/>
    <x v="1"/>
    <x v="0"/>
    <s v="Colchão Baby Light D18"/>
    <x v="0"/>
    <n v="2000"/>
  </r>
  <r>
    <x v="9"/>
    <x v="10"/>
    <x v="6"/>
    <x v="6"/>
    <x v="8"/>
    <x v="1859"/>
    <x v="2842"/>
    <n v="2"/>
    <x v="0"/>
    <x v="5"/>
    <s v="Ar Condicionado 18000"/>
    <x v="2"/>
    <n v="2500"/>
  </r>
  <r>
    <x v="9"/>
    <x v="10"/>
    <x v="5"/>
    <x v="5"/>
    <x v="6"/>
    <x v="1860"/>
    <x v="2843"/>
    <n v="1"/>
    <x v="1"/>
    <x v="0"/>
    <s v="Escrivaninha Trevalla"/>
    <x v="0"/>
    <n v="4000"/>
  </r>
  <r>
    <x v="9"/>
    <x v="9"/>
    <x v="5"/>
    <x v="5"/>
    <x v="3"/>
    <x v="1861"/>
    <x v="2844"/>
    <n v="10"/>
    <x v="1"/>
    <x v="6"/>
    <s v="GLI 350 TSI (Jetta)"/>
    <x v="1"/>
    <n v="100"/>
  </r>
  <r>
    <x v="9"/>
    <x v="8"/>
    <x v="6"/>
    <x v="6"/>
    <x v="1"/>
    <x v="1862"/>
    <x v="2845"/>
    <n v="8"/>
    <x v="1"/>
    <x v="6"/>
    <s v="Cross CD (Saveiro)"/>
    <x v="1"/>
    <n v="200"/>
  </r>
  <r>
    <x v="9"/>
    <x v="5"/>
    <x v="3"/>
    <x v="3"/>
    <x v="5"/>
    <x v="1863"/>
    <x v="2846"/>
    <n v="4"/>
    <x v="0"/>
    <x v="0"/>
    <s v="Travesseiro Toque de Pluma"/>
    <x v="0"/>
    <n v="2000"/>
  </r>
  <r>
    <x v="9"/>
    <x v="0"/>
    <x v="5"/>
    <x v="5"/>
    <x v="8"/>
    <x v="1864"/>
    <x v="2847"/>
    <n v="10"/>
    <x v="1"/>
    <x v="8"/>
    <s v="Shampoo "/>
    <x v="6"/>
    <n v="160000"/>
  </r>
  <r>
    <x v="9"/>
    <x v="4"/>
    <x v="1"/>
    <x v="1"/>
    <x v="5"/>
    <x v="1865"/>
    <x v="2848"/>
    <n v="8"/>
    <x v="0"/>
    <x v="5"/>
    <s v="Ar Condicionado 18000"/>
    <x v="2"/>
    <n v="2000"/>
  </r>
  <r>
    <x v="9"/>
    <x v="5"/>
    <x v="3"/>
    <x v="3"/>
    <x v="5"/>
    <x v="1866"/>
    <x v="2849"/>
    <n v="1"/>
    <x v="1"/>
    <x v="5"/>
    <s v="Serração Portatil"/>
    <x v="4"/>
    <n v="40"/>
  </r>
  <r>
    <x v="9"/>
    <x v="4"/>
    <x v="5"/>
    <x v="5"/>
    <x v="4"/>
    <x v="1867"/>
    <x v="2850"/>
    <n v="9"/>
    <x v="0"/>
    <x v="6"/>
    <s v="Cross CD (Saveiro)"/>
    <x v="1"/>
    <n v="200"/>
  </r>
  <r>
    <x v="9"/>
    <x v="0"/>
    <x v="2"/>
    <x v="2"/>
    <x v="1"/>
    <x v="1868"/>
    <x v="2851"/>
    <n v="8"/>
    <x v="1"/>
    <x v="0"/>
    <s v="Travesseiro Toque de Pluma"/>
    <x v="0"/>
    <n v="2000"/>
  </r>
  <r>
    <x v="9"/>
    <x v="2"/>
    <x v="3"/>
    <x v="3"/>
    <x v="6"/>
    <x v="1869"/>
    <x v="2852"/>
    <n v="3"/>
    <x v="0"/>
    <x v="2"/>
    <s v="QLED 4k 75&quot;"/>
    <x v="2"/>
    <n v="1500"/>
  </r>
  <r>
    <x v="9"/>
    <x v="3"/>
    <x v="4"/>
    <x v="4"/>
    <x v="4"/>
    <x v="1870"/>
    <x v="2853"/>
    <n v="3"/>
    <x v="1"/>
    <x v="6"/>
    <s v="Cross CD (Saveiro)"/>
    <x v="1"/>
    <n v="100"/>
  </r>
  <r>
    <x v="9"/>
    <x v="7"/>
    <x v="1"/>
    <x v="1"/>
    <x v="0"/>
    <x v="1871"/>
    <x v="2854"/>
    <n v="6"/>
    <x v="0"/>
    <x v="6"/>
    <s v="Cross CD (Saveiro)"/>
    <x v="1"/>
    <n v="400"/>
  </r>
  <r>
    <x v="9"/>
    <x v="9"/>
    <x v="6"/>
    <x v="6"/>
    <x v="3"/>
    <x v="1872"/>
    <x v="2855"/>
    <n v="4"/>
    <x v="0"/>
    <x v="4"/>
    <s v="COROLLA CROSS XR"/>
    <x v="1"/>
    <n v="100"/>
  </r>
  <r>
    <x v="9"/>
    <x v="3"/>
    <x v="4"/>
    <x v="4"/>
    <x v="7"/>
    <x v="1873"/>
    <x v="2856"/>
    <n v="0"/>
    <x v="0"/>
    <x v="3"/>
    <s v="Clos Des Lambrys"/>
    <x v="3"/>
    <n v="29000"/>
  </r>
  <r>
    <x v="9"/>
    <x v="0"/>
    <x v="1"/>
    <x v="1"/>
    <x v="8"/>
    <x v="1874"/>
    <x v="2857"/>
    <n v="8"/>
    <x v="1"/>
    <x v="8"/>
    <s v="Shampoo "/>
    <x v="6"/>
    <n v="690000"/>
  </r>
  <r>
    <x v="9"/>
    <x v="8"/>
    <x v="8"/>
    <x v="8"/>
    <x v="3"/>
    <x v="1875"/>
    <x v="2858"/>
    <n v="2"/>
    <x v="1"/>
    <x v="2"/>
    <s v="Crystal UHD 4k 65&quot;"/>
    <x v="2"/>
    <n v="2500"/>
  </r>
  <r>
    <x v="9"/>
    <x v="3"/>
    <x v="7"/>
    <x v="7"/>
    <x v="3"/>
    <x v="1876"/>
    <x v="2859"/>
    <n v="6"/>
    <x v="1"/>
    <x v="1"/>
    <s v="HB20 Vision"/>
    <x v="1"/>
    <n v="500"/>
  </r>
  <r>
    <x v="9"/>
    <x v="4"/>
    <x v="3"/>
    <x v="3"/>
    <x v="6"/>
    <x v="1877"/>
    <x v="2860"/>
    <n v="4"/>
    <x v="1"/>
    <x v="5"/>
    <s v="Ar Condicionado 18000"/>
    <x v="2"/>
    <n v="2000"/>
  </r>
  <r>
    <x v="9"/>
    <x v="6"/>
    <x v="2"/>
    <x v="2"/>
    <x v="6"/>
    <x v="1849"/>
    <x v="2861"/>
    <n v="7"/>
    <x v="1"/>
    <x v="8"/>
    <s v="Shampoo "/>
    <x v="6"/>
    <n v="1280000"/>
  </r>
  <r>
    <x v="9"/>
    <x v="11"/>
    <x v="7"/>
    <x v="7"/>
    <x v="7"/>
    <x v="1878"/>
    <x v="2862"/>
    <n v="4"/>
    <x v="0"/>
    <x v="4"/>
    <s v="HILUX CABINE DUPLA STD POWER PACK"/>
    <x v="1"/>
    <n v="300"/>
  </r>
  <r>
    <x v="9"/>
    <x v="8"/>
    <x v="1"/>
    <x v="1"/>
    <x v="8"/>
    <x v="1879"/>
    <x v="2863"/>
    <n v="1"/>
    <x v="0"/>
    <x v="1"/>
    <s v="HB20 Sense"/>
    <x v="1"/>
    <n v="200"/>
  </r>
  <r>
    <x v="9"/>
    <x v="3"/>
    <x v="4"/>
    <x v="4"/>
    <x v="7"/>
    <x v="1880"/>
    <x v="2864"/>
    <n v="5"/>
    <x v="1"/>
    <x v="7"/>
    <s v="Gasolina"/>
    <x v="5"/>
    <n v="88000"/>
  </r>
  <r>
    <x v="9"/>
    <x v="7"/>
    <x v="8"/>
    <x v="8"/>
    <x v="2"/>
    <x v="1881"/>
    <x v="2865"/>
    <n v="7"/>
    <x v="0"/>
    <x v="4"/>
    <s v="COROLLA GLI"/>
    <x v="1"/>
    <n v="300"/>
  </r>
  <r>
    <x v="9"/>
    <x v="7"/>
    <x v="4"/>
    <x v="4"/>
    <x v="6"/>
    <x v="1852"/>
    <x v="2866"/>
    <n v="2"/>
    <x v="1"/>
    <x v="7"/>
    <s v="Gasolina"/>
    <x v="5"/>
    <n v="51000"/>
  </r>
  <r>
    <x v="9"/>
    <x v="10"/>
    <x v="5"/>
    <x v="5"/>
    <x v="1"/>
    <x v="1882"/>
    <x v="2867"/>
    <n v="3"/>
    <x v="1"/>
    <x v="5"/>
    <s v="Miniescavadeira"/>
    <x v="4"/>
    <n v="10"/>
  </r>
  <r>
    <x v="9"/>
    <x v="2"/>
    <x v="5"/>
    <x v="5"/>
    <x v="6"/>
    <x v="1883"/>
    <x v="2868"/>
    <n v="3"/>
    <x v="1"/>
    <x v="7"/>
    <s v="Diesel"/>
    <x v="5"/>
    <n v="88000"/>
  </r>
  <r>
    <x v="9"/>
    <x v="5"/>
    <x v="6"/>
    <x v="6"/>
    <x v="1"/>
    <x v="1884"/>
    <x v="2869"/>
    <n v="1"/>
    <x v="0"/>
    <x v="5"/>
    <s v="Miniescavadeira"/>
    <x v="4"/>
    <n v="40"/>
  </r>
  <r>
    <x v="9"/>
    <x v="9"/>
    <x v="0"/>
    <x v="0"/>
    <x v="0"/>
    <x v="1885"/>
    <x v="2870"/>
    <n v="2"/>
    <x v="1"/>
    <x v="6"/>
    <s v="GLI 350 TSI (Jetta)"/>
    <x v="1"/>
    <n v="100"/>
  </r>
  <r>
    <x v="9"/>
    <x v="9"/>
    <x v="7"/>
    <x v="7"/>
    <x v="7"/>
    <x v="1886"/>
    <x v="2871"/>
    <n v="1"/>
    <x v="0"/>
    <x v="6"/>
    <s v="Highline 250 TSI (Taos)"/>
    <x v="1"/>
    <n v="100"/>
  </r>
  <r>
    <x v="9"/>
    <x v="11"/>
    <x v="3"/>
    <x v="3"/>
    <x v="7"/>
    <x v="1887"/>
    <x v="2872"/>
    <n v="6"/>
    <x v="0"/>
    <x v="4"/>
    <s v="COROLLA CROSS XR"/>
    <x v="1"/>
    <n v="100"/>
  </r>
  <r>
    <x v="9"/>
    <x v="4"/>
    <x v="5"/>
    <x v="5"/>
    <x v="8"/>
    <x v="1888"/>
    <x v="2873"/>
    <n v="9"/>
    <x v="1"/>
    <x v="4"/>
    <s v="HILUX CABINE DUPLA STD POWER PACK"/>
    <x v="1"/>
    <n v="100"/>
  </r>
  <r>
    <x v="9"/>
    <x v="11"/>
    <x v="0"/>
    <x v="0"/>
    <x v="5"/>
    <x v="1889"/>
    <x v="2874"/>
    <n v="3"/>
    <x v="0"/>
    <x v="0"/>
    <s v="Escrivaninha Trevalla"/>
    <x v="0"/>
    <n v="2000"/>
  </r>
  <r>
    <x v="9"/>
    <x v="3"/>
    <x v="6"/>
    <x v="6"/>
    <x v="1"/>
    <x v="1890"/>
    <x v="2875"/>
    <n v="4"/>
    <x v="1"/>
    <x v="6"/>
    <s v="Cross CD (Saveiro)"/>
    <x v="1"/>
    <n v="300"/>
  </r>
  <r>
    <x v="9"/>
    <x v="7"/>
    <x v="8"/>
    <x v="8"/>
    <x v="0"/>
    <x v="1841"/>
    <x v="2876"/>
    <n v="9"/>
    <x v="1"/>
    <x v="6"/>
    <s v="Highline 250 TSI (Taos)"/>
    <x v="1"/>
    <n v="200"/>
  </r>
  <r>
    <x v="9"/>
    <x v="8"/>
    <x v="1"/>
    <x v="1"/>
    <x v="1"/>
    <x v="1891"/>
    <x v="2877"/>
    <n v="1"/>
    <x v="0"/>
    <x v="0"/>
    <s v="Escrivaninha Trevalla"/>
    <x v="0"/>
    <n v="1000"/>
  </r>
  <r>
    <x v="9"/>
    <x v="11"/>
    <x v="5"/>
    <x v="5"/>
    <x v="0"/>
    <x v="1892"/>
    <x v="2878"/>
    <n v="0"/>
    <x v="1"/>
    <x v="5"/>
    <s v="Serração Portatil"/>
    <x v="4"/>
    <n v="50"/>
  </r>
  <r>
    <x v="9"/>
    <x v="5"/>
    <x v="0"/>
    <x v="0"/>
    <x v="8"/>
    <x v="1893"/>
    <x v="2879"/>
    <n v="1"/>
    <x v="1"/>
    <x v="4"/>
    <s v="COROLLA GLI"/>
    <x v="1"/>
    <n v="400"/>
  </r>
  <r>
    <x v="9"/>
    <x v="10"/>
    <x v="2"/>
    <x v="2"/>
    <x v="3"/>
    <x v="1857"/>
    <x v="2880"/>
    <n v="2"/>
    <x v="0"/>
    <x v="7"/>
    <s v="Petróleo Bruto"/>
    <x v="5"/>
    <n v="84000"/>
  </r>
  <r>
    <x v="9"/>
    <x v="5"/>
    <x v="4"/>
    <x v="4"/>
    <x v="3"/>
    <x v="1863"/>
    <x v="2881"/>
    <n v="9"/>
    <x v="0"/>
    <x v="1"/>
    <s v="HB20 Vision"/>
    <x v="1"/>
    <n v="100"/>
  </r>
  <r>
    <x v="9"/>
    <x v="10"/>
    <x v="4"/>
    <x v="4"/>
    <x v="7"/>
    <x v="1894"/>
    <x v="2882"/>
    <n v="1"/>
    <x v="1"/>
    <x v="8"/>
    <s v="Shampoo "/>
    <x v="6"/>
    <n v="1770000"/>
  </r>
  <r>
    <x v="9"/>
    <x v="10"/>
    <x v="3"/>
    <x v="3"/>
    <x v="8"/>
    <x v="1895"/>
    <x v="2883"/>
    <n v="7"/>
    <x v="1"/>
    <x v="2"/>
    <s v="Neo QLED 8k 75&quot;"/>
    <x v="2"/>
    <n v="2000"/>
  </r>
  <r>
    <x v="9"/>
    <x v="2"/>
    <x v="3"/>
    <x v="3"/>
    <x v="8"/>
    <x v="1896"/>
    <x v="2884"/>
    <n v="2"/>
    <x v="1"/>
    <x v="2"/>
    <s v="QLED 4k 75&quot;"/>
    <x v="2"/>
    <n v="2000"/>
  </r>
  <r>
    <x v="9"/>
    <x v="10"/>
    <x v="0"/>
    <x v="0"/>
    <x v="5"/>
    <x v="1882"/>
    <x v="2885"/>
    <n v="7"/>
    <x v="0"/>
    <x v="5"/>
    <s v="Miniescavadeira"/>
    <x v="4"/>
    <n v="50"/>
  </r>
  <r>
    <x v="9"/>
    <x v="5"/>
    <x v="1"/>
    <x v="1"/>
    <x v="4"/>
    <x v="1897"/>
    <x v="2886"/>
    <n v="0"/>
    <x v="0"/>
    <x v="0"/>
    <s v="Colchão Baby Light D18"/>
    <x v="0"/>
    <n v="5000"/>
  </r>
  <r>
    <x v="9"/>
    <x v="10"/>
    <x v="4"/>
    <x v="4"/>
    <x v="1"/>
    <x v="1898"/>
    <x v="2887"/>
    <n v="5"/>
    <x v="0"/>
    <x v="2"/>
    <s v="Neo QLED 8k 75&quot;"/>
    <x v="2"/>
    <n v="1500"/>
  </r>
  <r>
    <x v="9"/>
    <x v="6"/>
    <x v="6"/>
    <x v="6"/>
    <x v="2"/>
    <x v="1899"/>
    <x v="2888"/>
    <n v="2"/>
    <x v="0"/>
    <x v="6"/>
    <s v="Highline 250 TSI (Taos)"/>
    <x v="1"/>
    <n v="400"/>
  </r>
  <r>
    <x v="9"/>
    <x v="0"/>
    <x v="1"/>
    <x v="1"/>
    <x v="2"/>
    <x v="1900"/>
    <x v="2889"/>
    <n v="1"/>
    <x v="0"/>
    <x v="7"/>
    <s v="Diesel"/>
    <x v="5"/>
    <n v="55000"/>
  </r>
  <r>
    <x v="9"/>
    <x v="7"/>
    <x v="0"/>
    <x v="0"/>
    <x v="6"/>
    <x v="1901"/>
    <x v="2890"/>
    <n v="3"/>
    <x v="0"/>
    <x v="0"/>
    <s v="Escrivaninha Trevalla"/>
    <x v="0"/>
    <n v="3000"/>
  </r>
  <r>
    <x v="9"/>
    <x v="9"/>
    <x v="6"/>
    <x v="6"/>
    <x v="0"/>
    <x v="1902"/>
    <x v="2891"/>
    <n v="1"/>
    <x v="0"/>
    <x v="5"/>
    <s v="Miniescavadeira"/>
    <x v="4"/>
    <n v="10"/>
  </r>
  <r>
    <x v="9"/>
    <x v="8"/>
    <x v="4"/>
    <x v="4"/>
    <x v="3"/>
    <x v="1903"/>
    <x v="2892"/>
    <n v="3"/>
    <x v="1"/>
    <x v="1"/>
    <s v="HB20 Vision"/>
    <x v="1"/>
    <n v="400"/>
  </r>
  <r>
    <x v="9"/>
    <x v="7"/>
    <x v="2"/>
    <x v="2"/>
    <x v="6"/>
    <x v="1904"/>
    <x v="2893"/>
    <n v="4"/>
    <x v="1"/>
    <x v="2"/>
    <s v="Neo QLED 8k 75&quot;"/>
    <x v="2"/>
    <n v="1500"/>
  </r>
  <r>
    <x v="9"/>
    <x v="3"/>
    <x v="7"/>
    <x v="7"/>
    <x v="4"/>
    <x v="1846"/>
    <x v="2894"/>
    <n v="8"/>
    <x v="0"/>
    <x v="6"/>
    <s v="Cross CD (Saveiro)"/>
    <x v="1"/>
    <n v="100"/>
  </r>
  <r>
    <x v="9"/>
    <x v="2"/>
    <x v="4"/>
    <x v="4"/>
    <x v="8"/>
    <x v="1905"/>
    <x v="2895"/>
    <n v="6"/>
    <x v="0"/>
    <x v="7"/>
    <s v="Diesel"/>
    <x v="5"/>
    <n v="71000"/>
  </r>
  <r>
    <x v="9"/>
    <x v="7"/>
    <x v="7"/>
    <x v="7"/>
    <x v="7"/>
    <x v="1906"/>
    <x v="2896"/>
    <n v="8"/>
    <x v="1"/>
    <x v="4"/>
    <s v="COROLLA GLI"/>
    <x v="1"/>
    <n v="200"/>
  </r>
  <r>
    <x v="9"/>
    <x v="4"/>
    <x v="3"/>
    <x v="3"/>
    <x v="6"/>
    <x v="1877"/>
    <x v="2897"/>
    <n v="9"/>
    <x v="0"/>
    <x v="3"/>
    <s v="Guerlain"/>
    <x v="3"/>
    <n v="23000"/>
  </r>
  <r>
    <x v="9"/>
    <x v="8"/>
    <x v="4"/>
    <x v="4"/>
    <x v="6"/>
    <x v="1907"/>
    <x v="2898"/>
    <n v="3"/>
    <x v="1"/>
    <x v="7"/>
    <s v="Petróleo Bruto"/>
    <x v="5"/>
    <n v="50000"/>
  </r>
  <r>
    <x v="9"/>
    <x v="5"/>
    <x v="5"/>
    <x v="5"/>
    <x v="2"/>
    <x v="1897"/>
    <x v="2899"/>
    <n v="10"/>
    <x v="0"/>
    <x v="7"/>
    <s v="Diesel"/>
    <x v="5"/>
    <n v="67000"/>
  </r>
  <r>
    <x v="9"/>
    <x v="4"/>
    <x v="6"/>
    <x v="6"/>
    <x v="2"/>
    <x v="1908"/>
    <x v="2900"/>
    <n v="8"/>
    <x v="0"/>
    <x v="5"/>
    <s v="Miniescavadeira"/>
    <x v="4"/>
    <n v="30"/>
  </r>
  <r>
    <x v="9"/>
    <x v="9"/>
    <x v="8"/>
    <x v="8"/>
    <x v="7"/>
    <x v="1909"/>
    <x v="2901"/>
    <n v="10"/>
    <x v="1"/>
    <x v="4"/>
    <s v="HILUX CABINE DUPLA STD POWER PACK"/>
    <x v="1"/>
    <n v="400"/>
  </r>
  <r>
    <x v="9"/>
    <x v="7"/>
    <x v="5"/>
    <x v="5"/>
    <x v="5"/>
    <x v="1841"/>
    <x v="2902"/>
    <n v="2"/>
    <x v="1"/>
    <x v="2"/>
    <s v="QLED 4k 75&quot;"/>
    <x v="2"/>
    <n v="500"/>
  </r>
  <r>
    <x v="9"/>
    <x v="2"/>
    <x v="4"/>
    <x v="4"/>
    <x v="1"/>
    <x v="1910"/>
    <x v="2903"/>
    <n v="5"/>
    <x v="0"/>
    <x v="7"/>
    <s v="Petróleo Bruto"/>
    <x v="5"/>
    <n v="83000"/>
  </r>
  <r>
    <x v="9"/>
    <x v="1"/>
    <x v="3"/>
    <x v="3"/>
    <x v="4"/>
    <x v="1911"/>
    <x v="2904"/>
    <n v="3"/>
    <x v="1"/>
    <x v="5"/>
    <s v="Serração Portatil"/>
    <x v="4"/>
    <n v="20"/>
  </r>
  <r>
    <x v="9"/>
    <x v="9"/>
    <x v="7"/>
    <x v="7"/>
    <x v="7"/>
    <x v="1856"/>
    <x v="2905"/>
    <n v="7"/>
    <x v="1"/>
    <x v="0"/>
    <s v="Travesseiro Toque de Pluma"/>
    <x v="0"/>
    <n v="1000"/>
  </r>
  <r>
    <x v="9"/>
    <x v="10"/>
    <x v="5"/>
    <x v="5"/>
    <x v="6"/>
    <x v="1860"/>
    <x v="2906"/>
    <n v="0"/>
    <x v="0"/>
    <x v="6"/>
    <s v="Cross CD (Saveiro)"/>
    <x v="1"/>
    <n v="300"/>
  </r>
  <r>
    <x v="9"/>
    <x v="5"/>
    <x v="6"/>
    <x v="6"/>
    <x v="1"/>
    <x v="1912"/>
    <x v="2907"/>
    <n v="1"/>
    <x v="0"/>
    <x v="0"/>
    <s v="Colchão Baby Light D18"/>
    <x v="0"/>
    <n v="3000"/>
  </r>
  <r>
    <x v="9"/>
    <x v="6"/>
    <x v="3"/>
    <x v="3"/>
    <x v="4"/>
    <x v="1844"/>
    <x v="2908"/>
    <n v="7"/>
    <x v="1"/>
    <x v="6"/>
    <s v="Highline 250 TSI (Taos)"/>
    <x v="1"/>
    <n v="500"/>
  </r>
  <r>
    <x v="9"/>
    <x v="10"/>
    <x v="3"/>
    <x v="3"/>
    <x v="3"/>
    <x v="1913"/>
    <x v="2909"/>
    <n v="6"/>
    <x v="1"/>
    <x v="1"/>
    <s v="Creta Confort"/>
    <x v="1"/>
    <n v="500"/>
  </r>
  <r>
    <x v="9"/>
    <x v="10"/>
    <x v="2"/>
    <x v="2"/>
    <x v="8"/>
    <x v="1914"/>
    <x v="2910"/>
    <n v="8"/>
    <x v="0"/>
    <x v="6"/>
    <s v="Cross CD (Saveiro)"/>
    <x v="1"/>
    <n v="400"/>
  </r>
  <r>
    <x v="9"/>
    <x v="1"/>
    <x v="6"/>
    <x v="6"/>
    <x v="1"/>
    <x v="1915"/>
    <x v="2911"/>
    <n v="0"/>
    <x v="0"/>
    <x v="6"/>
    <s v="Cross CD (Saveiro)"/>
    <x v="1"/>
    <n v="100"/>
  </r>
  <r>
    <x v="9"/>
    <x v="7"/>
    <x v="8"/>
    <x v="8"/>
    <x v="3"/>
    <x v="1852"/>
    <x v="2912"/>
    <n v="8"/>
    <x v="1"/>
    <x v="2"/>
    <s v="Crystal UHD 4k 65&quot;"/>
    <x v="2"/>
    <n v="1500"/>
  </r>
  <r>
    <x v="9"/>
    <x v="6"/>
    <x v="0"/>
    <x v="0"/>
    <x v="8"/>
    <x v="1916"/>
    <x v="2913"/>
    <n v="5"/>
    <x v="1"/>
    <x v="1"/>
    <s v="Creta Confort"/>
    <x v="1"/>
    <n v="400"/>
  </r>
  <r>
    <x v="9"/>
    <x v="10"/>
    <x v="6"/>
    <x v="6"/>
    <x v="6"/>
    <x v="1857"/>
    <x v="2914"/>
    <n v="1"/>
    <x v="0"/>
    <x v="3"/>
    <s v="Guerlain"/>
    <x v="3"/>
    <n v="27000"/>
  </r>
  <r>
    <x v="9"/>
    <x v="9"/>
    <x v="8"/>
    <x v="8"/>
    <x v="8"/>
    <x v="1917"/>
    <x v="2915"/>
    <n v="0"/>
    <x v="0"/>
    <x v="0"/>
    <s v="Travesseiro Toque de Pluma"/>
    <x v="0"/>
    <n v="5000"/>
  </r>
  <r>
    <x v="9"/>
    <x v="9"/>
    <x v="5"/>
    <x v="5"/>
    <x v="8"/>
    <x v="1918"/>
    <x v="2916"/>
    <n v="5"/>
    <x v="1"/>
    <x v="4"/>
    <s v="COROLLA CROSS XR"/>
    <x v="1"/>
    <n v="500"/>
  </r>
  <r>
    <x v="9"/>
    <x v="7"/>
    <x v="0"/>
    <x v="0"/>
    <x v="8"/>
    <x v="1858"/>
    <x v="2917"/>
    <n v="9"/>
    <x v="0"/>
    <x v="7"/>
    <s v="Gasolina"/>
    <x v="5"/>
    <n v="59000"/>
  </r>
  <r>
    <x v="9"/>
    <x v="8"/>
    <x v="4"/>
    <x v="4"/>
    <x v="7"/>
    <x v="1919"/>
    <x v="2918"/>
    <n v="8"/>
    <x v="1"/>
    <x v="4"/>
    <s v="COROLLA CROSS XR"/>
    <x v="1"/>
    <n v="500"/>
  </r>
  <r>
    <x v="9"/>
    <x v="8"/>
    <x v="2"/>
    <x v="2"/>
    <x v="7"/>
    <x v="1920"/>
    <x v="2919"/>
    <n v="1"/>
    <x v="1"/>
    <x v="0"/>
    <s v="Escrivaninha Trevalla"/>
    <x v="0"/>
    <n v="2000"/>
  </r>
  <r>
    <x v="9"/>
    <x v="9"/>
    <x v="7"/>
    <x v="7"/>
    <x v="0"/>
    <x v="1921"/>
    <x v="2920"/>
    <n v="6"/>
    <x v="1"/>
    <x v="1"/>
    <s v="HB20 Vision"/>
    <x v="1"/>
    <n v="500"/>
  </r>
  <r>
    <x v="9"/>
    <x v="7"/>
    <x v="4"/>
    <x v="4"/>
    <x v="5"/>
    <x v="1842"/>
    <x v="2921"/>
    <n v="2"/>
    <x v="1"/>
    <x v="3"/>
    <s v="Clos Des Lambrys"/>
    <x v="3"/>
    <n v="37000"/>
  </r>
  <r>
    <x v="9"/>
    <x v="2"/>
    <x v="5"/>
    <x v="5"/>
    <x v="1"/>
    <x v="1853"/>
    <x v="2922"/>
    <n v="7"/>
    <x v="0"/>
    <x v="4"/>
    <s v="COROLLA GLI"/>
    <x v="1"/>
    <n v="100"/>
  </r>
  <r>
    <x v="9"/>
    <x v="1"/>
    <x v="6"/>
    <x v="6"/>
    <x v="7"/>
    <x v="1915"/>
    <x v="2923"/>
    <n v="7"/>
    <x v="1"/>
    <x v="7"/>
    <s v="Gasolina"/>
    <x v="5"/>
    <n v="70000"/>
  </r>
  <r>
    <x v="9"/>
    <x v="4"/>
    <x v="3"/>
    <x v="3"/>
    <x v="3"/>
    <x v="1922"/>
    <x v="2924"/>
    <n v="7"/>
    <x v="1"/>
    <x v="7"/>
    <s v="Gasolina"/>
    <x v="5"/>
    <n v="83000"/>
  </r>
  <r>
    <x v="9"/>
    <x v="3"/>
    <x v="0"/>
    <x v="0"/>
    <x v="8"/>
    <x v="1923"/>
    <x v="2925"/>
    <n v="6"/>
    <x v="0"/>
    <x v="2"/>
    <s v="Crystal UHD 4k 65&quot;"/>
    <x v="2"/>
    <n v="2500"/>
  </r>
  <r>
    <x v="9"/>
    <x v="0"/>
    <x v="4"/>
    <x v="4"/>
    <x v="0"/>
    <x v="1924"/>
    <x v="2926"/>
    <n v="8"/>
    <x v="1"/>
    <x v="0"/>
    <s v="Colchão Baby Light D18"/>
    <x v="0"/>
    <n v="3000"/>
  </r>
  <r>
    <x v="9"/>
    <x v="0"/>
    <x v="0"/>
    <x v="0"/>
    <x v="7"/>
    <x v="1925"/>
    <x v="2927"/>
    <n v="10"/>
    <x v="0"/>
    <x v="7"/>
    <s v="Diesel"/>
    <x v="5"/>
    <n v="50000"/>
  </r>
  <r>
    <x v="9"/>
    <x v="5"/>
    <x v="2"/>
    <x v="2"/>
    <x v="5"/>
    <x v="1926"/>
    <x v="2928"/>
    <n v="0"/>
    <x v="1"/>
    <x v="3"/>
    <s v="Clos Des Lambrys"/>
    <x v="3"/>
    <n v="35000"/>
  </r>
  <r>
    <x v="9"/>
    <x v="2"/>
    <x v="1"/>
    <x v="1"/>
    <x v="0"/>
    <x v="1927"/>
    <x v="2929"/>
    <n v="9"/>
    <x v="1"/>
    <x v="6"/>
    <s v="Highline 250 TSI (Taos)"/>
    <x v="1"/>
    <n v="500"/>
  </r>
  <r>
    <x v="9"/>
    <x v="11"/>
    <x v="5"/>
    <x v="5"/>
    <x v="0"/>
    <x v="1928"/>
    <x v="2930"/>
    <n v="9"/>
    <x v="0"/>
    <x v="4"/>
    <s v="HILUX CABINE DUPLA STD POWER PACK"/>
    <x v="1"/>
    <n v="500"/>
  </r>
  <r>
    <x v="9"/>
    <x v="6"/>
    <x v="7"/>
    <x v="7"/>
    <x v="0"/>
    <x v="1899"/>
    <x v="2931"/>
    <n v="6"/>
    <x v="1"/>
    <x v="4"/>
    <s v="HILUX CABINE DUPLA STD POWER PACK"/>
    <x v="1"/>
    <n v="500"/>
  </r>
  <r>
    <x v="9"/>
    <x v="4"/>
    <x v="4"/>
    <x v="4"/>
    <x v="7"/>
    <x v="1929"/>
    <x v="2932"/>
    <n v="0"/>
    <x v="1"/>
    <x v="0"/>
    <s v="Escrivaninha Trevalla"/>
    <x v="0"/>
    <n v="2000"/>
  </r>
  <r>
    <x v="9"/>
    <x v="0"/>
    <x v="7"/>
    <x v="7"/>
    <x v="7"/>
    <x v="1930"/>
    <x v="2933"/>
    <n v="4"/>
    <x v="0"/>
    <x v="0"/>
    <s v="Colchão Baby Light D18"/>
    <x v="0"/>
    <n v="3000"/>
  </r>
  <r>
    <x v="9"/>
    <x v="1"/>
    <x v="2"/>
    <x v="2"/>
    <x v="6"/>
    <x v="1931"/>
    <x v="2934"/>
    <n v="2"/>
    <x v="0"/>
    <x v="7"/>
    <s v="Diesel"/>
    <x v="5"/>
    <n v="76000"/>
  </r>
  <r>
    <x v="9"/>
    <x v="10"/>
    <x v="8"/>
    <x v="8"/>
    <x v="8"/>
    <x v="1857"/>
    <x v="2935"/>
    <n v="7"/>
    <x v="1"/>
    <x v="4"/>
    <s v="COROLLA CROSS XR"/>
    <x v="1"/>
    <n v="300"/>
  </r>
  <r>
    <x v="9"/>
    <x v="8"/>
    <x v="8"/>
    <x v="8"/>
    <x v="5"/>
    <x v="1875"/>
    <x v="2936"/>
    <n v="6"/>
    <x v="1"/>
    <x v="1"/>
    <s v="Creta Confort"/>
    <x v="1"/>
    <n v="100"/>
  </r>
  <r>
    <x v="9"/>
    <x v="3"/>
    <x v="7"/>
    <x v="7"/>
    <x v="1"/>
    <x v="1847"/>
    <x v="2937"/>
    <n v="10"/>
    <x v="0"/>
    <x v="4"/>
    <s v="HILUX CABINE DUPLA STD POWER PACK"/>
    <x v="1"/>
    <n v="200"/>
  </r>
  <r>
    <x v="9"/>
    <x v="1"/>
    <x v="5"/>
    <x v="5"/>
    <x v="3"/>
    <x v="1932"/>
    <x v="2938"/>
    <n v="7"/>
    <x v="0"/>
    <x v="5"/>
    <s v="Ar Condicionado 18000"/>
    <x v="2"/>
    <n v="500"/>
  </r>
  <r>
    <x v="9"/>
    <x v="10"/>
    <x v="6"/>
    <x v="6"/>
    <x v="3"/>
    <x v="1933"/>
    <x v="2939"/>
    <n v="2"/>
    <x v="0"/>
    <x v="7"/>
    <s v="Diesel"/>
    <x v="5"/>
    <n v="81000"/>
  </r>
  <r>
    <x v="9"/>
    <x v="6"/>
    <x v="5"/>
    <x v="5"/>
    <x v="0"/>
    <x v="1899"/>
    <x v="2940"/>
    <n v="4"/>
    <x v="1"/>
    <x v="4"/>
    <s v="COROLLA CROSS XR"/>
    <x v="1"/>
    <n v="500"/>
  </r>
  <r>
    <x v="9"/>
    <x v="2"/>
    <x v="5"/>
    <x v="5"/>
    <x v="2"/>
    <x v="1934"/>
    <x v="2941"/>
    <n v="6"/>
    <x v="1"/>
    <x v="3"/>
    <s v="Louis Vuitton"/>
    <x v="3"/>
    <n v="44000"/>
  </r>
  <r>
    <x v="9"/>
    <x v="3"/>
    <x v="6"/>
    <x v="6"/>
    <x v="7"/>
    <x v="1935"/>
    <x v="2942"/>
    <n v="5"/>
    <x v="0"/>
    <x v="4"/>
    <s v="COROLLA CROSS XR"/>
    <x v="1"/>
    <n v="500"/>
  </r>
  <r>
    <x v="9"/>
    <x v="2"/>
    <x v="2"/>
    <x v="2"/>
    <x v="5"/>
    <x v="1905"/>
    <x v="2943"/>
    <n v="5"/>
    <x v="1"/>
    <x v="6"/>
    <s v="GLI 350 TSI (Jetta)"/>
    <x v="1"/>
    <n v="400"/>
  </r>
  <r>
    <x v="9"/>
    <x v="3"/>
    <x v="3"/>
    <x v="3"/>
    <x v="5"/>
    <x v="1936"/>
    <x v="2944"/>
    <n v="1"/>
    <x v="0"/>
    <x v="3"/>
    <s v="Louis Vuitton"/>
    <x v="3"/>
    <n v="50000"/>
  </r>
  <r>
    <x v="9"/>
    <x v="6"/>
    <x v="1"/>
    <x v="1"/>
    <x v="8"/>
    <x v="1916"/>
    <x v="2945"/>
    <n v="9"/>
    <x v="0"/>
    <x v="5"/>
    <s v="Ar Condicionado 18000"/>
    <x v="2"/>
    <n v="2500"/>
  </r>
  <r>
    <x v="9"/>
    <x v="11"/>
    <x v="7"/>
    <x v="7"/>
    <x v="0"/>
    <x v="1937"/>
    <x v="2946"/>
    <n v="0"/>
    <x v="1"/>
    <x v="0"/>
    <s v="Escrivaninha Trevalla"/>
    <x v="0"/>
    <n v="2000"/>
  </r>
  <r>
    <x v="9"/>
    <x v="8"/>
    <x v="3"/>
    <x v="3"/>
    <x v="0"/>
    <x v="1879"/>
    <x v="2947"/>
    <n v="1"/>
    <x v="1"/>
    <x v="5"/>
    <s v="Ar Condicionado 18000"/>
    <x v="2"/>
    <n v="2000"/>
  </r>
  <r>
    <x v="9"/>
    <x v="11"/>
    <x v="7"/>
    <x v="7"/>
    <x v="4"/>
    <x v="1938"/>
    <x v="2948"/>
    <n v="8"/>
    <x v="0"/>
    <x v="2"/>
    <s v="Crystal UHD 4k 65&quot;"/>
    <x v="2"/>
    <n v="2500"/>
  </r>
  <r>
    <x v="9"/>
    <x v="5"/>
    <x v="3"/>
    <x v="3"/>
    <x v="6"/>
    <x v="1939"/>
    <x v="2949"/>
    <n v="0"/>
    <x v="0"/>
    <x v="6"/>
    <s v="Cross CD (Saveiro)"/>
    <x v="1"/>
    <n v="200"/>
  </r>
  <r>
    <x v="9"/>
    <x v="1"/>
    <x v="1"/>
    <x v="1"/>
    <x v="4"/>
    <x v="1940"/>
    <x v="2950"/>
    <n v="6"/>
    <x v="1"/>
    <x v="1"/>
    <s v="HB20 Vision"/>
    <x v="1"/>
    <n v="200"/>
  </r>
  <r>
    <x v="9"/>
    <x v="3"/>
    <x v="4"/>
    <x v="4"/>
    <x v="7"/>
    <x v="1941"/>
    <x v="2951"/>
    <n v="0"/>
    <x v="0"/>
    <x v="6"/>
    <s v="GLI 350 TSI (Jetta)"/>
    <x v="1"/>
    <n v="500"/>
  </r>
  <r>
    <x v="9"/>
    <x v="4"/>
    <x v="6"/>
    <x v="6"/>
    <x v="3"/>
    <x v="1942"/>
    <x v="2952"/>
    <n v="0"/>
    <x v="1"/>
    <x v="1"/>
    <s v="Creta Confort"/>
    <x v="1"/>
    <n v="400"/>
  </r>
  <r>
    <x v="9"/>
    <x v="5"/>
    <x v="1"/>
    <x v="1"/>
    <x v="3"/>
    <x v="1943"/>
    <x v="2953"/>
    <n v="5"/>
    <x v="0"/>
    <x v="0"/>
    <s v="Escrivaninha Trevalla"/>
    <x v="0"/>
    <n v="4000"/>
  </r>
  <r>
    <x v="9"/>
    <x v="4"/>
    <x v="1"/>
    <x v="1"/>
    <x v="2"/>
    <x v="1944"/>
    <x v="2954"/>
    <n v="5"/>
    <x v="1"/>
    <x v="7"/>
    <s v="Gasolina"/>
    <x v="5"/>
    <n v="72000"/>
  </r>
  <r>
    <x v="9"/>
    <x v="1"/>
    <x v="7"/>
    <x v="7"/>
    <x v="3"/>
    <x v="1945"/>
    <x v="2955"/>
    <n v="2"/>
    <x v="0"/>
    <x v="3"/>
    <s v="Clos Des Lambrys"/>
    <x v="3"/>
    <n v="22000"/>
  </r>
  <r>
    <x v="9"/>
    <x v="11"/>
    <x v="1"/>
    <x v="1"/>
    <x v="0"/>
    <x v="1946"/>
    <x v="2956"/>
    <n v="8"/>
    <x v="1"/>
    <x v="1"/>
    <s v="HB20 Vision"/>
    <x v="1"/>
    <n v="100"/>
  </r>
  <r>
    <x v="9"/>
    <x v="2"/>
    <x v="2"/>
    <x v="2"/>
    <x v="2"/>
    <x v="1947"/>
    <x v="2957"/>
    <n v="2"/>
    <x v="1"/>
    <x v="1"/>
    <s v="HB20 Vision"/>
    <x v="1"/>
    <n v="200"/>
  </r>
  <r>
    <x v="9"/>
    <x v="3"/>
    <x v="8"/>
    <x v="8"/>
    <x v="3"/>
    <x v="1948"/>
    <x v="2958"/>
    <n v="0"/>
    <x v="0"/>
    <x v="2"/>
    <s v="Neo QLED 8k 75&quot;"/>
    <x v="2"/>
    <n v="2500"/>
  </r>
  <r>
    <x v="9"/>
    <x v="7"/>
    <x v="1"/>
    <x v="1"/>
    <x v="1"/>
    <x v="1949"/>
    <x v="2959"/>
    <n v="10"/>
    <x v="0"/>
    <x v="1"/>
    <s v="HB20 Vision"/>
    <x v="1"/>
    <n v="100"/>
  </r>
  <r>
    <x v="9"/>
    <x v="10"/>
    <x v="2"/>
    <x v="2"/>
    <x v="8"/>
    <x v="1950"/>
    <x v="2960"/>
    <n v="5"/>
    <x v="1"/>
    <x v="2"/>
    <s v="Crystal UHD 4k 65&quot;"/>
    <x v="2"/>
    <n v="2000"/>
  </r>
  <r>
    <x v="9"/>
    <x v="2"/>
    <x v="3"/>
    <x v="3"/>
    <x v="2"/>
    <x v="1951"/>
    <x v="2961"/>
    <n v="1"/>
    <x v="1"/>
    <x v="2"/>
    <s v="Crystal UHD 4k 65&quot;"/>
    <x v="2"/>
    <n v="2000"/>
  </r>
  <r>
    <x v="9"/>
    <x v="2"/>
    <x v="2"/>
    <x v="2"/>
    <x v="8"/>
    <x v="1853"/>
    <x v="2962"/>
    <n v="4"/>
    <x v="0"/>
    <x v="6"/>
    <s v="GLI 350 TSI (Jetta)"/>
    <x v="1"/>
    <n v="200"/>
  </r>
  <r>
    <x v="9"/>
    <x v="5"/>
    <x v="6"/>
    <x v="6"/>
    <x v="6"/>
    <x v="1952"/>
    <x v="2963"/>
    <n v="4"/>
    <x v="1"/>
    <x v="3"/>
    <s v="Louis Vuitton"/>
    <x v="3"/>
    <n v="41000"/>
  </r>
  <r>
    <x v="9"/>
    <x v="5"/>
    <x v="4"/>
    <x v="4"/>
    <x v="3"/>
    <x v="1926"/>
    <x v="2964"/>
    <n v="3"/>
    <x v="1"/>
    <x v="7"/>
    <s v="Gasolina"/>
    <x v="5"/>
    <n v="52000"/>
  </r>
  <r>
    <x v="9"/>
    <x v="9"/>
    <x v="3"/>
    <x v="3"/>
    <x v="2"/>
    <x v="1953"/>
    <x v="2965"/>
    <n v="6"/>
    <x v="1"/>
    <x v="4"/>
    <s v="COROLLA CROSS XR"/>
    <x v="1"/>
    <n v="400"/>
  </r>
  <r>
    <x v="9"/>
    <x v="4"/>
    <x v="8"/>
    <x v="8"/>
    <x v="1"/>
    <x v="1954"/>
    <x v="2966"/>
    <n v="4"/>
    <x v="0"/>
    <x v="1"/>
    <s v="HB20 Sense"/>
    <x v="1"/>
    <n v="500"/>
  </r>
  <r>
    <x v="9"/>
    <x v="4"/>
    <x v="3"/>
    <x v="3"/>
    <x v="8"/>
    <x v="1954"/>
    <x v="2967"/>
    <n v="2"/>
    <x v="1"/>
    <x v="2"/>
    <s v="QLED 4k 75&quot;"/>
    <x v="2"/>
    <n v="2500"/>
  </r>
  <r>
    <x v="9"/>
    <x v="8"/>
    <x v="5"/>
    <x v="5"/>
    <x v="3"/>
    <x v="1862"/>
    <x v="2968"/>
    <n v="4"/>
    <x v="1"/>
    <x v="1"/>
    <s v="HB20 Sense"/>
    <x v="1"/>
    <n v="400"/>
  </r>
  <r>
    <x v="9"/>
    <x v="8"/>
    <x v="0"/>
    <x v="0"/>
    <x v="1"/>
    <x v="1955"/>
    <x v="2969"/>
    <n v="7"/>
    <x v="1"/>
    <x v="4"/>
    <s v="HILUX CABINE DUPLA STD POWER PACK"/>
    <x v="1"/>
    <n v="500"/>
  </r>
  <r>
    <x v="9"/>
    <x v="11"/>
    <x v="4"/>
    <x v="4"/>
    <x v="7"/>
    <x v="1956"/>
    <x v="2970"/>
    <n v="1"/>
    <x v="0"/>
    <x v="2"/>
    <s v="Neo QLED 8k 75&quot;"/>
    <x v="2"/>
    <n v="500"/>
  </r>
  <r>
    <x v="9"/>
    <x v="7"/>
    <x v="5"/>
    <x v="5"/>
    <x v="8"/>
    <x v="1957"/>
    <x v="2971"/>
    <n v="5"/>
    <x v="0"/>
    <x v="2"/>
    <s v="Neo QLED 8k 75&quot;"/>
    <x v="2"/>
    <n v="1500"/>
  </r>
  <r>
    <x v="9"/>
    <x v="0"/>
    <x v="6"/>
    <x v="6"/>
    <x v="0"/>
    <x v="1864"/>
    <x v="2972"/>
    <n v="7"/>
    <x v="1"/>
    <x v="4"/>
    <s v="HILUX CABINE DUPLA STD POWER PACK"/>
    <x v="1"/>
    <n v="400"/>
  </r>
  <r>
    <x v="9"/>
    <x v="10"/>
    <x v="6"/>
    <x v="6"/>
    <x v="3"/>
    <x v="1958"/>
    <x v="2973"/>
    <n v="5"/>
    <x v="0"/>
    <x v="5"/>
    <s v="Ar Condicionado 18000"/>
    <x v="2"/>
    <n v="2500"/>
  </r>
  <r>
    <x v="9"/>
    <x v="2"/>
    <x v="7"/>
    <x v="7"/>
    <x v="0"/>
    <x v="1959"/>
    <x v="2974"/>
    <n v="8"/>
    <x v="1"/>
    <x v="1"/>
    <s v="HB20 Vision"/>
    <x v="1"/>
    <n v="500"/>
  </r>
  <r>
    <x v="9"/>
    <x v="7"/>
    <x v="1"/>
    <x v="1"/>
    <x v="2"/>
    <x v="1960"/>
    <x v="2975"/>
    <n v="7"/>
    <x v="0"/>
    <x v="2"/>
    <s v="QLED 4k 75&quot;"/>
    <x v="2"/>
    <n v="2000"/>
  </r>
  <r>
    <x v="9"/>
    <x v="1"/>
    <x v="7"/>
    <x v="7"/>
    <x v="0"/>
    <x v="1961"/>
    <x v="2976"/>
    <n v="1"/>
    <x v="1"/>
    <x v="0"/>
    <s v="Travesseiro Toque de Pluma"/>
    <x v="0"/>
    <n v="2000"/>
  </r>
  <r>
    <x v="9"/>
    <x v="3"/>
    <x v="2"/>
    <x v="2"/>
    <x v="6"/>
    <x v="1846"/>
    <x v="2977"/>
    <n v="7"/>
    <x v="0"/>
    <x v="4"/>
    <s v="HILUX CABINE DUPLA STD POWER PACK"/>
    <x v="1"/>
    <n v="500"/>
  </r>
  <r>
    <x v="9"/>
    <x v="4"/>
    <x v="5"/>
    <x v="5"/>
    <x v="0"/>
    <x v="1922"/>
    <x v="2978"/>
    <n v="9"/>
    <x v="1"/>
    <x v="7"/>
    <s v="Diesel"/>
    <x v="5"/>
    <n v="57000"/>
  </r>
  <r>
    <x v="9"/>
    <x v="10"/>
    <x v="6"/>
    <x v="6"/>
    <x v="0"/>
    <x v="1962"/>
    <x v="2979"/>
    <n v="4"/>
    <x v="0"/>
    <x v="6"/>
    <s v="GLI 350 TSI (Jetta)"/>
    <x v="1"/>
    <n v="500"/>
  </r>
  <r>
    <x v="9"/>
    <x v="10"/>
    <x v="5"/>
    <x v="5"/>
    <x v="6"/>
    <x v="1963"/>
    <x v="2980"/>
    <n v="1"/>
    <x v="0"/>
    <x v="4"/>
    <s v="HILUX CABINE DUPLA STD POWER PACK"/>
    <x v="1"/>
    <n v="100"/>
  </r>
  <r>
    <x v="9"/>
    <x v="5"/>
    <x v="2"/>
    <x v="2"/>
    <x v="8"/>
    <x v="1912"/>
    <x v="2981"/>
    <n v="3"/>
    <x v="1"/>
    <x v="7"/>
    <s v="Gasolina"/>
    <x v="5"/>
    <n v="74000"/>
  </r>
  <r>
    <x v="9"/>
    <x v="3"/>
    <x v="6"/>
    <x v="6"/>
    <x v="8"/>
    <x v="1847"/>
    <x v="2982"/>
    <n v="8"/>
    <x v="1"/>
    <x v="3"/>
    <s v="Louis Vuitton"/>
    <x v="3"/>
    <n v="44000"/>
  </r>
  <r>
    <x v="9"/>
    <x v="1"/>
    <x v="8"/>
    <x v="8"/>
    <x v="8"/>
    <x v="1850"/>
    <x v="2983"/>
    <n v="1"/>
    <x v="0"/>
    <x v="8"/>
    <s v="Shampoo "/>
    <x v="6"/>
    <n v="750000"/>
  </r>
  <r>
    <x v="9"/>
    <x v="1"/>
    <x v="0"/>
    <x v="0"/>
    <x v="7"/>
    <x v="1964"/>
    <x v="2984"/>
    <n v="7"/>
    <x v="1"/>
    <x v="4"/>
    <s v="HILUX CABINE DUPLA STD POWER PACK"/>
    <x v="1"/>
    <n v="100"/>
  </r>
  <r>
    <x v="9"/>
    <x v="7"/>
    <x v="4"/>
    <x v="4"/>
    <x v="1"/>
    <x v="1965"/>
    <x v="2985"/>
    <n v="6"/>
    <x v="1"/>
    <x v="4"/>
    <s v="COROLLA GLI"/>
    <x v="1"/>
    <n v="500"/>
  </r>
  <r>
    <x v="9"/>
    <x v="10"/>
    <x v="3"/>
    <x v="3"/>
    <x v="3"/>
    <x v="1966"/>
    <x v="2986"/>
    <n v="2"/>
    <x v="1"/>
    <x v="8"/>
    <s v="Shampoo "/>
    <x v="6"/>
    <n v="1810000"/>
  </r>
  <r>
    <x v="9"/>
    <x v="7"/>
    <x v="6"/>
    <x v="6"/>
    <x v="2"/>
    <x v="1960"/>
    <x v="2987"/>
    <n v="5"/>
    <x v="0"/>
    <x v="7"/>
    <s v="Gasolina"/>
    <x v="5"/>
    <n v="82000"/>
  </r>
  <r>
    <x v="9"/>
    <x v="0"/>
    <x v="4"/>
    <x v="4"/>
    <x v="5"/>
    <x v="1967"/>
    <x v="2988"/>
    <n v="1"/>
    <x v="0"/>
    <x v="6"/>
    <s v="Cross CD (Saveiro)"/>
    <x v="1"/>
    <n v="500"/>
  </r>
  <r>
    <x v="9"/>
    <x v="1"/>
    <x v="4"/>
    <x v="4"/>
    <x v="0"/>
    <x v="1968"/>
    <x v="2989"/>
    <n v="4"/>
    <x v="1"/>
    <x v="4"/>
    <s v="COROLLA GLI"/>
    <x v="1"/>
    <n v="400"/>
  </r>
  <r>
    <x v="9"/>
    <x v="11"/>
    <x v="4"/>
    <x v="4"/>
    <x v="5"/>
    <x v="1969"/>
    <x v="2990"/>
    <n v="6"/>
    <x v="0"/>
    <x v="0"/>
    <s v="Travesseiro Toque de Pluma"/>
    <x v="0"/>
    <n v="3000"/>
  </r>
  <r>
    <x v="9"/>
    <x v="8"/>
    <x v="1"/>
    <x v="1"/>
    <x v="2"/>
    <x v="1879"/>
    <x v="2991"/>
    <n v="4"/>
    <x v="0"/>
    <x v="5"/>
    <s v="Miniescavadeira"/>
    <x v="4"/>
    <n v="20"/>
  </r>
  <r>
    <x v="9"/>
    <x v="11"/>
    <x v="7"/>
    <x v="7"/>
    <x v="1"/>
    <x v="1956"/>
    <x v="2992"/>
    <n v="6"/>
    <x v="0"/>
    <x v="7"/>
    <s v="Gasolina"/>
    <x v="5"/>
    <n v="57000"/>
  </r>
  <r>
    <x v="9"/>
    <x v="6"/>
    <x v="0"/>
    <x v="0"/>
    <x v="2"/>
    <x v="1970"/>
    <x v="2993"/>
    <n v="4"/>
    <x v="0"/>
    <x v="5"/>
    <s v="Ar Condicionado 18000"/>
    <x v="2"/>
    <n v="1000"/>
  </r>
  <r>
    <x v="9"/>
    <x v="4"/>
    <x v="5"/>
    <x v="5"/>
    <x v="0"/>
    <x v="1971"/>
    <x v="2994"/>
    <n v="8"/>
    <x v="0"/>
    <x v="5"/>
    <s v="Miniescavadeira"/>
    <x v="4"/>
    <n v="10"/>
  </r>
  <r>
    <x v="9"/>
    <x v="9"/>
    <x v="8"/>
    <x v="8"/>
    <x v="5"/>
    <x v="1972"/>
    <x v="2995"/>
    <n v="8"/>
    <x v="1"/>
    <x v="7"/>
    <s v="Diesel"/>
    <x v="5"/>
    <n v="88000"/>
  </r>
  <r>
    <x v="9"/>
    <x v="7"/>
    <x v="0"/>
    <x v="0"/>
    <x v="2"/>
    <x v="1973"/>
    <x v="2996"/>
    <n v="3"/>
    <x v="0"/>
    <x v="4"/>
    <s v="COROLLA CROSS XR"/>
    <x v="1"/>
    <n v="300"/>
  </r>
  <r>
    <x v="9"/>
    <x v="7"/>
    <x v="1"/>
    <x v="1"/>
    <x v="5"/>
    <x v="1974"/>
    <x v="2997"/>
    <n v="6"/>
    <x v="1"/>
    <x v="1"/>
    <s v="HB20 Vision"/>
    <x v="1"/>
    <n v="400"/>
  </r>
  <r>
    <x v="9"/>
    <x v="5"/>
    <x v="5"/>
    <x v="5"/>
    <x v="3"/>
    <x v="1975"/>
    <x v="2998"/>
    <n v="2"/>
    <x v="0"/>
    <x v="4"/>
    <s v="HILUX CABINE DUPLA STD POWER PACK"/>
    <x v="1"/>
    <n v="200"/>
  </r>
  <r>
    <x v="9"/>
    <x v="10"/>
    <x v="5"/>
    <x v="5"/>
    <x v="2"/>
    <x v="1976"/>
    <x v="2999"/>
    <n v="0"/>
    <x v="0"/>
    <x v="6"/>
    <s v="Highline 250 TSI (Taos)"/>
    <x v="1"/>
    <n v="300"/>
  </r>
  <r>
    <x v="9"/>
    <x v="4"/>
    <x v="6"/>
    <x v="6"/>
    <x v="0"/>
    <x v="1977"/>
    <x v="3000"/>
    <n v="4"/>
    <x v="0"/>
    <x v="7"/>
    <s v="Diesel"/>
    <x v="5"/>
    <n v="73000"/>
  </r>
  <r>
    <x v="9"/>
    <x v="3"/>
    <x v="4"/>
    <x v="4"/>
    <x v="6"/>
    <x v="1880"/>
    <x v="3001"/>
    <n v="6"/>
    <x v="0"/>
    <x v="6"/>
    <s v="Cross CD (Saveiro)"/>
    <x v="1"/>
    <n v="500"/>
  </r>
  <r>
    <x v="9"/>
    <x v="10"/>
    <x v="4"/>
    <x v="4"/>
    <x v="6"/>
    <x v="1860"/>
    <x v="3002"/>
    <n v="3"/>
    <x v="0"/>
    <x v="2"/>
    <s v="Neo QLED 8k 75&quot;"/>
    <x v="2"/>
    <n v="2500"/>
  </r>
  <r>
    <x v="9"/>
    <x v="9"/>
    <x v="3"/>
    <x v="3"/>
    <x v="5"/>
    <x v="1851"/>
    <x v="3003"/>
    <n v="6"/>
    <x v="0"/>
    <x v="5"/>
    <s v="Serração Portatil"/>
    <x v="4"/>
    <n v="40"/>
  </r>
  <r>
    <x v="9"/>
    <x v="1"/>
    <x v="4"/>
    <x v="4"/>
    <x v="1"/>
    <x v="1978"/>
    <x v="3004"/>
    <n v="8"/>
    <x v="1"/>
    <x v="7"/>
    <s v="Diesel"/>
    <x v="5"/>
    <n v="65000"/>
  </r>
  <r>
    <x v="9"/>
    <x v="6"/>
    <x v="0"/>
    <x v="0"/>
    <x v="0"/>
    <x v="1979"/>
    <x v="3005"/>
    <n v="2"/>
    <x v="0"/>
    <x v="1"/>
    <s v="Creta Confort"/>
    <x v="1"/>
    <n v="400"/>
  </r>
  <r>
    <x v="9"/>
    <x v="5"/>
    <x v="8"/>
    <x v="8"/>
    <x v="0"/>
    <x v="1980"/>
    <x v="3006"/>
    <n v="7"/>
    <x v="0"/>
    <x v="1"/>
    <s v="Creta Confort"/>
    <x v="1"/>
    <n v="400"/>
  </r>
  <r>
    <x v="9"/>
    <x v="9"/>
    <x v="6"/>
    <x v="6"/>
    <x v="1"/>
    <x v="1856"/>
    <x v="3007"/>
    <n v="2"/>
    <x v="1"/>
    <x v="0"/>
    <s v="Escrivaninha Trevalla"/>
    <x v="0"/>
    <n v="2000"/>
  </r>
  <r>
    <x v="9"/>
    <x v="11"/>
    <x v="2"/>
    <x v="2"/>
    <x v="8"/>
    <x v="1981"/>
    <x v="3008"/>
    <n v="9"/>
    <x v="1"/>
    <x v="1"/>
    <s v="Creta Confort"/>
    <x v="1"/>
    <n v="100"/>
  </r>
  <r>
    <x v="9"/>
    <x v="9"/>
    <x v="1"/>
    <x v="1"/>
    <x v="1"/>
    <x v="1885"/>
    <x v="3009"/>
    <n v="6"/>
    <x v="1"/>
    <x v="8"/>
    <s v="Shampoo "/>
    <x v="6"/>
    <n v="1680000"/>
  </r>
  <r>
    <x v="9"/>
    <x v="4"/>
    <x v="2"/>
    <x v="2"/>
    <x v="3"/>
    <x v="1982"/>
    <x v="3010"/>
    <n v="9"/>
    <x v="1"/>
    <x v="4"/>
    <s v="COROLLA CROSS XR"/>
    <x v="1"/>
    <n v="200"/>
  </r>
  <r>
    <x v="9"/>
    <x v="9"/>
    <x v="3"/>
    <x v="3"/>
    <x v="7"/>
    <x v="1972"/>
    <x v="3011"/>
    <n v="3"/>
    <x v="0"/>
    <x v="0"/>
    <s v="Colchão Baby Light D18"/>
    <x v="0"/>
    <n v="3000"/>
  </r>
  <r>
    <x v="9"/>
    <x v="3"/>
    <x v="2"/>
    <x v="2"/>
    <x v="2"/>
    <x v="1890"/>
    <x v="3012"/>
    <n v="6"/>
    <x v="1"/>
    <x v="1"/>
    <s v="HB20 Sense"/>
    <x v="1"/>
    <n v="300"/>
  </r>
  <r>
    <x v="9"/>
    <x v="2"/>
    <x v="2"/>
    <x v="2"/>
    <x v="6"/>
    <x v="1883"/>
    <x v="3013"/>
    <n v="2"/>
    <x v="0"/>
    <x v="4"/>
    <s v="COROLLA GLI"/>
    <x v="1"/>
    <n v="500"/>
  </r>
  <r>
    <x v="9"/>
    <x v="7"/>
    <x v="6"/>
    <x v="6"/>
    <x v="6"/>
    <x v="1841"/>
    <x v="3014"/>
    <n v="3"/>
    <x v="1"/>
    <x v="2"/>
    <s v="Crystal UHD 4k 65&quot;"/>
    <x v="2"/>
    <n v="1000"/>
  </r>
  <r>
    <x v="9"/>
    <x v="4"/>
    <x v="7"/>
    <x v="7"/>
    <x v="2"/>
    <x v="1929"/>
    <x v="3015"/>
    <n v="6"/>
    <x v="0"/>
    <x v="2"/>
    <s v="Neo QLED 8k 75&quot;"/>
    <x v="2"/>
    <n v="2500"/>
  </r>
  <r>
    <x v="9"/>
    <x v="8"/>
    <x v="3"/>
    <x v="3"/>
    <x v="6"/>
    <x v="1983"/>
    <x v="3016"/>
    <n v="1"/>
    <x v="0"/>
    <x v="6"/>
    <s v="Cross CD (Saveiro)"/>
    <x v="1"/>
    <n v="500"/>
  </r>
  <r>
    <x v="9"/>
    <x v="7"/>
    <x v="4"/>
    <x v="4"/>
    <x v="5"/>
    <x v="1871"/>
    <x v="3017"/>
    <n v="6"/>
    <x v="0"/>
    <x v="3"/>
    <s v="Clos Des Lambrys"/>
    <x v="3"/>
    <n v="13000"/>
  </r>
  <r>
    <x v="9"/>
    <x v="6"/>
    <x v="7"/>
    <x v="7"/>
    <x v="7"/>
    <x v="1979"/>
    <x v="3018"/>
    <n v="7"/>
    <x v="0"/>
    <x v="4"/>
    <s v="COROLLA GLI"/>
    <x v="1"/>
    <n v="500"/>
  </r>
  <r>
    <x v="9"/>
    <x v="7"/>
    <x v="6"/>
    <x v="6"/>
    <x v="1"/>
    <x v="1842"/>
    <x v="3019"/>
    <n v="6"/>
    <x v="1"/>
    <x v="3"/>
    <s v="Clos Des Lambrys"/>
    <x v="3"/>
    <n v="33000"/>
  </r>
  <r>
    <x v="9"/>
    <x v="8"/>
    <x v="6"/>
    <x v="6"/>
    <x v="1"/>
    <x v="1984"/>
    <x v="3020"/>
    <n v="5"/>
    <x v="1"/>
    <x v="6"/>
    <s v="Cross CD (Saveiro)"/>
    <x v="1"/>
    <n v="200"/>
  </r>
  <r>
    <x v="9"/>
    <x v="7"/>
    <x v="3"/>
    <x v="3"/>
    <x v="5"/>
    <x v="1985"/>
    <x v="3021"/>
    <n v="3"/>
    <x v="0"/>
    <x v="6"/>
    <s v="GLI 350 TSI (Jetta)"/>
    <x v="1"/>
    <n v="400"/>
  </r>
  <r>
    <x v="9"/>
    <x v="3"/>
    <x v="0"/>
    <x v="0"/>
    <x v="6"/>
    <x v="1846"/>
    <x v="3022"/>
    <n v="0"/>
    <x v="1"/>
    <x v="1"/>
    <s v="Creta Confort"/>
    <x v="1"/>
    <n v="300"/>
  </r>
  <r>
    <x v="9"/>
    <x v="7"/>
    <x v="6"/>
    <x v="6"/>
    <x v="6"/>
    <x v="1974"/>
    <x v="3023"/>
    <n v="3"/>
    <x v="1"/>
    <x v="7"/>
    <s v="Petróleo Bruto"/>
    <x v="5"/>
    <n v="52000"/>
  </r>
  <r>
    <x v="9"/>
    <x v="8"/>
    <x v="7"/>
    <x v="7"/>
    <x v="4"/>
    <x v="1986"/>
    <x v="3024"/>
    <n v="4"/>
    <x v="0"/>
    <x v="8"/>
    <s v="Shampoo "/>
    <x v="6"/>
    <n v="1450000"/>
  </r>
  <r>
    <x v="9"/>
    <x v="5"/>
    <x v="4"/>
    <x v="4"/>
    <x v="3"/>
    <x v="1987"/>
    <x v="3025"/>
    <n v="3"/>
    <x v="0"/>
    <x v="4"/>
    <s v="COROLLA GLI"/>
    <x v="1"/>
    <n v="500"/>
  </r>
  <r>
    <x v="9"/>
    <x v="11"/>
    <x v="5"/>
    <x v="5"/>
    <x v="2"/>
    <x v="1988"/>
    <x v="3026"/>
    <n v="8"/>
    <x v="1"/>
    <x v="1"/>
    <s v="HB20 Sense"/>
    <x v="1"/>
    <n v="400"/>
  </r>
  <r>
    <x v="9"/>
    <x v="8"/>
    <x v="0"/>
    <x v="0"/>
    <x v="4"/>
    <x v="1879"/>
    <x v="3027"/>
    <n v="1"/>
    <x v="0"/>
    <x v="4"/>
    <s v="COROLLA CROSS XR"/>
    <x v="1"/>
    <n v="300"/>
  </r>
  <r>
    <x v="9"/>
    <x v="4"/>
    <x v="3"/>
    <x v="3"/>
    <x v="2"/>
    <x v="1982"/>
    <x v="3028"/>
    <n v="4"/>
    <x v="0"/>
    <x v="3"/>
    <s v="Clos Des Lambrys"/>
    <x v="3"/>
    <n v="12000"/>
  </r>
  <r>
    <x v="9"/>
    <x v="0"/>
    <x v="5"/>
    <x v="5"/>
    <x v="0"/>
    <x v="1989"/>
    <x v="3029"/>
    <n v="7"/>
    <x v="0"/>
    <x v="0"/>
    <s v="Colchão Baby Light D18"/>
    <x v="0"/>
    <n v="5000"/>
  </r>
  <r>
    <x v="9"/>
    <x v="0"/>
    <x v="1"/>
    <x v="1"/>
    <x v="7"/>
    <x v="1990"/>
    <x v="3030"/>
    <n v="6"/>
    <x v="0"/>
    <x v="5"/>
    <s v="Ar Condicionado 18000"/>
    <x v="2"/>
    <n v="1500"/>
  </r>
  <r>
    <x v="9"/>
    <x v="3"/>
    <x v="0"/>
    <x v="0"/>
    <x v="5"/>
    <x v="1948"/>
    <x v="3031"/>
    <n v="3"/>
    <x v="0"/>
    <x v="3"/>
    <s v="Louis Vuitton"/>
    <x v="3"/>
    <n v="22000"/>
  </r>
  <r>
    <x v="9"/>
    <x v="3"/>
    <x v="4"/>
    <x v="4"/>
    <x v="8"/>
    <x v="1991"/>
    <x v="3032"/>
    <n v="2"/>
    <x v="0"/>
    <x v="4"/>
    <s v="HILUX CABINE DUPLA STD POWER PACK"/>
    <x v="1"/>
    <n v="500"/>
  </r>
  <r>
    <x v="9"/>
    <x v="7"/>
    <x v="0"/>
    <x v="0"/>
    <x v="8"/>
    <x v="1904"/>
    <x v="3033"/>
    <n v="2"/>
    <x v="1"/>
    <x v="3"/>
    <s v="Guerlain"/>
    <x v="3"/>
    <n v="20000"/>
  </r>
  <r>
    <x v="9"/>
    <x v="3"/>
    <x v="2"/>
    <x v="2"/>
    <x v="1"/>
    <x v="1992"/>
    <x v="3034"/>
    <n v="2"/>
    <x v="0"/>
    <x v="3"/>
    <s v="Louis Vuitton"/>
    <x v="3"/>
    <n v="45000"/>
  </r>
  <r>
    <x v="9"/>
    <x v="8"/>
    <x v="0"/>
    <x v="0"/>
    <x v="1"/>
    <x v="1993"/>
    <x v="3035"/>
    <n v="3"/>
    <x v="0"/>
    <x v="2"/>
    <s v="Neo QLED 8k 75&quot;"/>
    <x v="2"/>
    <n v="500"/>
  </r>
  <r>
    <x v="9"/>
    <x v="5"/>
    <x v="0"/>
    <x v="0"/>
    <x v="7"/>
    <x v="1994"/>
    <x v="3036"/>
    <n v="0"/>
    <x v="0"/>
    <x v="0"/>
    <s v="Colchão Baby Light D18"/>
    <x v="0"/>
    <n v="2000"/>
  </r>
  <r>
    <x v="9"/>
    <x v="6"/>
    <x v="6"/>
    <x v="6"/>
    <x v="3"/>
    <x v="1995"/>
    <x v="3037"/>
    <n v="2"/>
    <x v="1"/>
    <x v="4"/>
    <s v="HILUX CABINE DUPLA STD POWER PACK"/>
    <x v="1"/>
    <n v="500"/>
  </r>
  <r>
    <x v="9"/>
    <x v="0"/>
    <x v="4"/>
    <x v="4"/>
    <x v="3"/>
    <x v="1996"/>
    <x v="3038"/>
    <n v="3"/>
    <x v="0"/>
    <x v="3"/>
    <s v="Louis Vuitton"/>
    <x v="3"/>
    <n v="35000"/>
  </r>
  <r>
    <x v="9"/>
    <x v="7"/>
    <x v="1"/>
    <x v="1"/>
    <x v="4"/>
    <x v="1871"/>
    <x v="3039"/>
    <n v="9"/>
    <x v="0"/>
    <x v="7"/>
    <s v="Petróleo Bruto"/>
    <x v="5"/>
    <n v="73000"/>
  </r>
  <r>
    <x v="9"/>
    <x v="1"/>
    <x v="4"/>
    <x v="4"/>
    <x v="8"/>
    <x v="1940"/>
    <x v="3040"/>
    <n v="4"/>
    <x v="0"/>
    <x v="0"/>
    <s v="Colchão Baby Light D18"/>
    <x v="0"/>
    <n v="4000"/>
  </r>
  <r>
    <x v="9"/>
    <x v="7"/>
    <x v="6"/>
    <x v="6"/>
    <x v="8"/>
    <x v="1997"/>
    <x v="3041"/>
    <n v="6"/>
    <x v="0"/>
    <x v="3"/>
    <s v="Clos Des Lambrys"/>
    <x v="3"/>
    <n v="47000"/>
  </r>
  <r>
    <x v="9"/>
    <x v="7"/>
    <x v="3"/>
    <x v="3"/>
    <x v="8"/>
    <x v="1852"/>
    <x v="3042"/>
    <n v="9"/>
    <x v="1"/>
    <x v="7"/>
    <s v="Gasolina"/>
    <x v="5"/>
    <n v="85000"/>
  </r>
  <r>
    <x v="9"/>
    <x v="11"/>
    <x v="1"/>
    <x v="1"/>
    <x v="3"/>
    <x v="1998"/>
    <x v="3043"/>
    <n v="6"/>
    <x v="0"/>
    <x v="0"/>
    <s v="Travesseiro Toque de Pluma"/>
    <x v="0"/>
    <n v="2000"/>
  </r>
  <r>
    <x v="9"/>
    <x v="10"/>
    <x v="6"/>
    <x v="6"/>
    <x v="7"/>
    <x v="1914"/>
    <x v="3044"/>
    <n v="10"/>
    <x v="1"/>
    <x v="2"/>
    <s v="Neo QLED 8k 75&quot;"/>
    <x v="2"/>
    <n v="500"/>
  </r>
  <r>
    <x v="9"/>
    <x v="2"/>
    <x v="3"/>
    <x v="3"/>
    <x v="6"/>
    <x v="1999"/>
    <x v="3045"/>
    <n v="4"/>
    <x v="1"/>
    <x v="1"/>
    <s v="HB20 Sense"/>
    <x v="1"/>
    <n v="400"/>
  </r>
  <r>
    <x v="9"/>
    <x v="7"/>
    <x v="1"/>
    <x v="1"/>
    <x v="3"/>
    <x v="1997"/>
    <x v="3046"/>
    <n v="8"/>
    <x v="0"/>
    <x v="2"/>
    <s v="Crystal UHD 4k 65&quot;"/>
    <x v="2"/>
    <n v="500"/>
  </r>
  <r>
    <x v="9"/>
    <x v="9"/>
    <x v="2"/>
    <x v="2"/>
    <x v="6"/>
    <x v="2000"/>
    <x v="3047"/>
    <n v="6"/>
    <x v="0"/>
    <x v="8"/>
    <s v="Shampoo "/>
    <x v="6"/>
    <n v="1330000"/>
  </r>
  <r>
    <x v="9"/>
    <x v="10"/>
    <x v="5"/>
    <x v="5"/>
    <x v="8"/>
    <x v="2001"/>
    <x v="3048"/>
    <n v="4"/>
    <x v="1"/>
    <x v="0"/>
    <s v="Escrivaninha Trevalla"/>
    <x v="0"/>
    <n v="3000"/>
  </r>
  <r>
    <x v="9"/>
    <x v="1"/>
    <x v="1"/>
    <x v="1"/>
    <x v="8"/>
    <x v="1932"/>
    <x v="3049"/>
    <n v="5"/>
    <x v="1"/>
    <x v="2"/>
    <s v="QLED 4k 75&quot;"/>
    <x v="2"/>
    <n v="2000"/>
  </r>
  <r>
    <x v="9"/>
    <x v="9"/>
    <x v="7"/>
    <x v="7"/>
    <x v="5"/>
    <x v="1851"/>
    <x v="3050"/>
    <n v="5"/>
    <x v="1"/>
    <x v="8"/>
    <s v="Shampoo "/>
    <x v="6"/>
    <n v="530000"/>
  </r>
  <r>
    <x v="9"/>
    <x v="5"/>
    <x v="2"/>
    <x v="2"/>
    <x v="2"/>
    <x v="1926"/>
    <x v="3051"/>
    <n v="2"/>
    <x v="1"/>
    <x v="4"/>
    <s v="HILUX CABINE DUPLA STD POWER PACK"/>
    <x v="1"/>
    <n v="500"/>
  </r>
  <r>
    <x v="9"/>
    <x v="4"/>
    <x v="1"/>
    <x v="1"/>
    <x v="7"/>
    <x v="1929"/>
    <x v="3052"/>
    <n v="4"/>
    <x v="1"/>
    <x v="5"/>
    <s v="Ar Condicionado 18000"/>
    <x v="2"/>
    <n v="1500"/>
  </r>
  <r>
    <x v="9"/>
    <x v="5"/>
    <x v="8"/>
    <x v="8"/>
    <x v="5"/>
    <x v="2002"/>
    <x v="3053"/>
    <n v="2"/>
    <x v="1"/>
    <x v="4"/>
    <s v="HILUX CABINE DUPLA STD POWER PACK"/>
    <x v="1"/>
    <n v="100"/>
  </r>
  <r>
    <x v="9"/>
    <x v="3"/>
    <x v="5"/>
    <x v="5"/>
    <x v="3"/>
    <x v="1876"/>
    <x v="3054"/>
    <n v="2"/>
    <x v="0"/>
    <x v="1"/>
    <s v="HB20 Vision"/>
    <x v="1"/>
    <n v="500"/>
  </r>
  <r>
    <x v="9"/>
    <x v="9"/>
    <x v="3"/>
    <x v="3"/>
    <x v="3"/>
    <x v="2003"/>
    <x v="3055"/>
    <n v="8"/>
    <x v="0"/>
    <x v="7"/>
    <s v="Gasolina"/>
    <x v="5"/>
    <n v="98000"/>
  </r>
  <r>
    <x v="9"/>
    <x v="7"/>
    <x v="7"/>
    <x v="7"/>
    <x v="7"/>
    <x v="1852"/>
    <x v="3056"/>
    <n v="1"/>
    <x v="1"/>
    <x v="6"/>
    <s v="Cross CD (Saveiro)"/>
    <x v="1"/>
    <n v="300"/>
  </r>
  <r>
    <x v="9"/>
    <x v="3"/>
    <x v="7"/>
    <x v="7"/>
    <x v="6"/>
    <x v="1935"/>
    <x v="3057"/>
    <n v="4"/>
    <x v="0"/>
    <x v="4"/>
    <s v="COROLLA GLI"/>
    <x v="1"/>
    <n v="100"/>
  </r>
  <r>
    <x v="9"/>
    <x v="0"/>
    <x v="0"/>
    <x v="0"/>
    <x v="1"/>
    <x v="2004"/>
    <x v="3058"/>
    <n v="8"/>
    <x v="0"/>
    <x v="7"/>
    <s v="Gasolina"/>
    <x v="5"/>
    <n v="69000"/>
  </r>
  <r>
    <x v="9"/>
    <x v="6"/>
    <x v="8"/>
    <x v="8"/>
    <x v="7"/>
    <x v="2005"/>
    <x v="3059"/>
    <n v="7"/>
    <x v="0"/>
    <x v="3"/>
    <s v="Clos Des Lambrys"/>
    <x v="3"/>
    <n v="17000"/>
  </r>
  <r>
    <x v="9"/>
    <x v="5"/>
    <x v="3"/>
    <x v="3"/>
    <x v="8"/>
    <x v="1975"/>
    <x v="3060"/>
    <n v="5"/>
    <x v="1"/>
    <x v="4"/>
    <s v="COROLLA GLI"/>
    <x v="1"/>
    <n v="400"/>
  </r>
  <r>
    <x v="9"/>
    <x v="4"/>
    <x v="7"/>
    <x v="7"/>
    <x v="7"/>
    <x v="1954"/>
    <x v="3061"/>
    <n v="2"/>
    <x v="1"/>
    <x v="0"/>
    <s v="Colchão Baby Light D18"/>
    <x v="0"/>
    <n v="5000"/>
  </r>
  <r>
    <x v="9"/>
    <x v="0"/>
    <x v="6"/>
    <x v="6"/>
    <x v="6"/>
    <x v="2006"/>
    <x v="3062"/>
    <n v="8"/>
    <x v="1"/>
    <x v="6"/>
    <s v="Highline 250 TSI (Taos)"/>
    <x v="1"/>
    <n v="300"/>
  </r>
  <r>
    <x v="9"/>
    <x v="2"/>
    <x v="2"/>
    <x v="2"/>
    <x v="8"/>
    <x v="2007"/>
    <x v="3063"/>
    <n v="3"/>
    <x v="1"/>
    <x v="3"/>
    <s v="Guerlain"/>
    <x v="3"/>
    <n v="35000"/>
  </r>
  <r>
    <x v="9"/>
    <x v="7"/>
    <x v="3"/>
    <x v="3"/>
    <x v="7"/>
    <x v="2008"/>
    <x v="3064"/>
    <n v="5"/>
    <x v="0"/>
    <x v="4"/>
    <s v="HILUX CABINE DUPLA STD POWER PACK"/>
    <x v="1"/>
    <n v="300"/>
  </r>
  <r>
    <x v="9"/>
    <x v="11"/>
    <x v="3"/>
    <x v="3"/>
    <x v="7"/>
    <x v="1956"/>
    <x v="3065"/>
    <n v="5"/>
    <x v="1"/>
    <x v="4"/>
    <s v="HILUX CABINE DUPLA STD POWER PACK"/>
    <x v="1"/>
    <n v="100"/>
  </r>
  <r>
    <x v="9"/>
    <x v="8"/>
    <x v="2"/>
    <x v="2"/>
    <x v="5"/>
    <x v="2009"/>
    <x v="3066"/>
    <n v="5"/>
    <x v="1"/>
    <x v="4"/>
    <s v="HILUX CABINE DUPLA STD POWER PACK"/>
    <x v="1"/>
    <n v="200"/>
  </r>
  <r>
    <x v="9"/>
    <x v="7"/>
    <x v="4"/>
    <x v="4"/>
    <x v="1"/>
    <x v="1906"/>
    <x v="3067"/>
    <n v="1"/>
    <x v="1"/>
    <x v="5"/>
    <s v="Ar Condicionado 18000"/>
    <x v="2"/>
    <n v="1500"/>
  </r>
  <r>
    <x v="9"/>
    <x v="8"/>
    <x v="7"/>
    <x v="7"/>
    <x v="5"/>
    <x v="2009"/>
    <x v="3068"/>
    <n v="4"/>
    <x v="1"/>
    <x v="3"/>
    <s v="Louis Vuitton"/>
    <x v="3"/>
    <n v="40000"/>
  </r>
  <r>
    <x v="9"/>
    <x v="4"/>
    <x v="7"/>
    <x v="7"/>
    <x v="7"/>
    <x v="1922"/>
    <x v="3069"/>
    <n v="6"/>
    <x v="1"/>
    <x v="1"/>
    <s v="HB20 Sense"/>
    <x v="1"/>
    <n v="100"/>
  </r>
  <r>
    <x v="9"/>
    <x v="4"/>
    <x v="1"/>
    <x v="1"/>
    <x v="1"/>
    <x v="2010"/>
    <x v="3070"/>
    <n v="0"/>
    <x v="1"/>
    <x v="4"/>
    <s v="HILUX CABINE DUPLA STD POWER PACK"/>
    <x v="1"/>
    <n v="400"/>
  </r>
  <r>
    <x v="9"/>
    <x v="3"/>
    <x v="4"/>
    <x v="4"/>
    <x v="3"/>
    <x v="1873"/>
    <x v="3071"/>
    <n v="9"/>
    <x v="0"/>
    <x v="0"/>
    <s v="Travesseiro Toque de Pluma"/>
    <x v="0"/>
    <n v="1000"/>
  </r>
  <r>
    <x v="9"/>
    <x v="6"/>
    <x v="5"/>
    <x v="5"/>
    <x v="0"/>
    <x v="2011"/>
    <x v="3072"/>
    <n v="2"/>
    <x v="1"/>
    <x v="4"/>
    <s v="HILUX CABINE DUPLA STD POWER PACK"/>
    <x v="1"/>
    <n v="300"/>
  </r>
  <r>
    <x v="9"/>
    <x v="5"/>
    <x v="6"/>
    <x v="6"/>
    <x v="7"/>
    <x v="2012"/>
    <x v="3073"/>
    <n v="0"/>
    <x v="1"/>
    <x v="2"/>
    <s v="Crystal UHD 4k 65&quot;"/>
    <x v="2"/>
    <n v="1000"/>
  </r>
  <r>
    <x v="9"/>
    <x v="6"/>
    <x v="2"/>
    <x v="2"/>
    <x v="7"/>
    <x v="2013"/>
    <x v="3074"/>
    <n v="9"/>
    <x v="1"/>
    <x v="3"/>
    <s v="Louis Vuitton"/>
    <x v="3"/>
    <n v="33000"/>
  </r>
  <r>
    <x v="9"/>
    <x v="11"/>
    <x v="5"/>
    <x v="5"/>
    <x v="3"/>
    <x v="1889"/>
    <x v="3075"/>
    <n v="3"/>
    <x v="0"/>
    <x v="6"/>
    <s v="GLI 350 TSI (Jetta)"/>
    <x v="1"/>
    <n v="400"/>
  </r>
  <r>
    <x v="9"/>
    <x v="1"/>
    <x v="7"/>
    <x v="7"/>
    <x v="3"/>
    <x v="2014"/>
    <x v="3076"/>
    <n v="6"/>
    <x v="0"/>
    <x v="6"/>
    <s v="Highline 250 TSI (Taos)"/>
    <x v="1"/>
    <n v="200"/>
  </r>
  <r>
    <x v="9"/>
    <x v="11"/>
    <x v="6"/>
    <x v="6"/>
    <x v="8"/>
    <x v="2015"/>
    <x v="3077"/>
    <n v="2"/>
    <x v="1"/>
    <x v="7"/>
    <s v="Gasolina"/>
    <x v="5"/>
    <n v="82000"/>
  </r>
  <r>
    <x v="9"/>
    <x v="7"/>
    <x v="2"/>
    <x v="2"/>
    <x v="1"/>
    <x v="2016"/>
    <x v="3078"/>
    <n v="1"/>
    <x v="1"/>
    <x v="5"/>
    <s v="Miniescavadeira"/>
    <x v="4"/>
    <n v="20"/>
  </r>
  <r>
    <x v="9"/>
    <x v="0"/>
    <x v="3"/>
    <x v="3"/>
    <x v="3"/>
    <x v="2017"/>
    <x v="3079"/>
    <n v="8"/>
    <x v="1"/>
    <x v="2"/>
    <s v="QLED 4k 75&quot;"/>
    <x v="2"/>
    <n v="2500"/>
  </r>
  <r>
    <x v="9"/>
    <x v="11"/>
    <x v="3"/>
    <x v="3"/>
    <x v="5"/>
    <x v="2018"/>
    <x v="3080"/>
    <n v="8"/>
    <x v="1"/>
    <x v="3"/>
    <s v="Clos Des Lambrys"/>
    <x v="3"/>
    <n v="10000"/>
  </r>
  <r>
    <x v="9"/>
    <x v="0"/>
    <x v="3"/>
    <x v="3"/>
    <x v="7"/>
    <x v="1967"/>
    <x v="3081"/>
    <n v="5"/>
    <x v="0"/>
    <x v="4"/>
    <s v="HILUX CABINE DUPLA STD POWER PACK"/>
    <x v="1"/>
    <n v="200"/>
  </r>
  <r>
    <x v="9"/>
    <x v="4"/>
    <x v="3"/>
    <x v="3"/>
    <x v="8"/>
    <x v="1836"/>
    <x v="3082"/>
    <n v="10"/>
    <x v="0"/>
    <x v="4"/>
    <s v="COROLLA GLI"/>
    <x v="1"/>
    <n v="100"/>
  </r>
  <r>
    <x v="9"/>
    <x v="6"/>
    <x v="7"/>
    <x v="7"/>
    <x v="5"/>
    <x v="2019"/>
    <x v="3083"/>
    <n v="0"/>
    <x v="0"/>
    <x v="2"/>
    <s v="Crystal UHD 4k 65&quot;"/>
    <x v="2"/>
    <n v="2000"/>
  </r>
  <r>
    <x v="9"/>
    <x v="2"/>
    <x v="7"/>
    <x v="7"/>
    <x v="3"/>
    <x v="2020"/>
    <x v="3084"/>
    <n v="2"/>
    <x v="0"/>
    <x v="0"/>
    <s v="Escrivaninha Trevalla"/>
    <x v="0"/>
    <n v="3000"/>
  </r>
  <r>
    <x v="9"/>
    <x v="7"/>
    <x v="6"/>
    <x v="6"/>
    <x v="8"/>
    <x v="2021"/>
    <x v="3085"/>
    <n v="1"/>
    <x v="1"/>
    <x v="6"/>
    <s v="Highline 250 TSI (Taos)"/>
    <x v="1"/>
    <n v="200"/>
  </r>
  <r>
    <x v="9"/>
    <x v="5"/>
    <x v="0"/>
    <x v="0"/>
    <x v="7"/>
    <x v="2002"/>
    <x v="3086"/>
    <n v="4"/>
    <x v="1"/>
    <x v="0"/>
    <s v="Colchão Baby Light D18"/>
    <x v="0"/>
    <n v="5000"/>
  </r>
  <r>
    <x v="9"/>
    <x v="3"/>
    <x v="0"/>
    <x v="0"/>
    <x v="2"/>
    <x v="2022"/>
    <x v="3087"/>
    <n v="9"/>
    <x v="0"/>
    <x v="3"/>
    <s v="Clos Des Lambrys"/>
    <x v="3"/>
    <n v="23000"/>
  </r>
  <r>
    <x v="9"/>
    <x v="6"/>
    <x v="0"/>
    <x v="0"/>
    <x v="6"/>
    <x v="2023"/>
    <x v="3088"/>
    <n v="1"/>
    <x v="0"/>
    <x v="7"/>
    <s v="Diesel"/>
    <x v="5"/>
    <n v="56000"/>
  </r>
  <r>
    <x v="9"/>
    <x v="4"/>
    <x v="1"/>
    <x v="1"/>
    <x v="0"/>
    <x v="1942"/>
    <x v="3089"/>
    <n v="1"/>
    <x v="0"/>
    <x v="5"/>
    <s v="Serração Portatil"/>
    <x v="4"/>
    <n v="30"/>
  </r>
  <r>
    <x v="9"/>
    <x v="7"/>
    <x v="4"/>
    <x v="4"/>
    <x v="3"/>
    <x v="1973"/>
    <x v="3090"/>
    <n v="4"/>
    <x v="0"/>
    <x v="5"/>
    <s v="Serração Portatil"/>
    <x v="4"/>
    <n v="10"/>
  </r>
  <r>
    <x v="9"/>
    <x v="2"/>
    <x v="5"/>
    <x v="5"/>
    <x v="8"/>
    <x v="2024"/>
    <x v="3091"/>
    <n v="5"/>
    <x v="0"/>
    <x v="6"/>
    <s v="Cross CD (Saveiro)"/>
    <x v="1"/>
    <n v="100"/>
  </r>
  <r>
    <x v="9"/>
    <x v="1"/>
    <x v="8"/>
    <x v="8"/>
    <x v="8"/>
    <x v="2014"/>
    <x v="3092"/>
    <n v="5"/>
    <x v="1"/>
    <x v="2"/>
    <s v="Crystal UHD 4k 65&quot;"/>
    <x v="2"/>
    <n v="500"/>
  </r>
  <r>
    <x v="9"/>
    <x v="2"/>
    <x v="6"/>
    <x v="6"/>
    <x v="7"/>
    <x v="2020"/>
    <x v="3093"/>
    <n v="6"/>
    <x v="1"/>
    <x v="4"/>
    <s v="COROLLA CROSS XR"/>
    <x v="1"/>
    <n v="400"/>
  </r>
  <r>
    <x v="9"/>
    <x v="2"/>
    <x v="4"/>
    <x v="4"/>
    <x v="6"/>
    <x v="2025"/>
    <x v="3094"/>
    <n v="1"/>
    <x v="0"/>
    <x v="4"/>
    <s v="HILUX CABINE DUPLA STD POWER PACK"/>
    <x v="1"/>
    <n v="200"/>
  </r>
  <r>
    <x v="9"/>
    <x v="7"/>
    <x v="6"/>
    <x v="6"/>
    <x v="3"/>
    <x v="1974"/>
    <x v="3095"/>
    <n v="9"/>
    <x v="1"/>
    <x v="2"/>
    <s v="QLED 4k 75&quot;"/>
    <x v="2"/>
    <n v="1000"/>
  </r>
  <r>
    <x v="9"/>
    <x v="0"/>
    <x v="8"/>
    <x v="8"/>
    <x v="5"/>
    <x v="1989"/>
    <x v="3096"/>
    <n v="9"/>
    <x v="0"/>
    <x v="7"/>
    <s v="Gasolina"/>
    <x v="5"/>
    <n v="81000"/>
  </r>
  <r>
    <x v="9"/>
    <x v="0"/>
    <x v="0"/>
    <x v="0"/>
    <x v="6"/>
    <x v="2026"/>
    <x v="3097"/>
    <n v="5"/>
    <x v="1"/>
    <x v="5"/>
    <s v="Miniescavadeira"/>
    <x v="4"/>
    <n v="40"/>
  </r>
  <r>
    <x v="9"/>
    <x v="7"/>
    <x v="8"/>
    <x v="8"/>
    <x v="0"/>
    <x v="1842"/>
    <x v="3098"/>
    <n v="3"/>
    <x v="1"/>
    <x v="5"/>
    <s v="Ar Condicionado 18000"/>
    <x v="2"/>
    <n v="1500"/>
  </r>
  <r>
    <x v="9"/>
    <x v="3"/>
    <x v="7"/>
    <x v="7"/>
    <x v="6"/>
    <x v="2027"/>
    <x v="3099"/>
    <n v="3"/>
    <x v="0"/>
    <x v="1"/>
    <s v="Creta Confort"/>
    <x v="1"/>
    <n v="300"/>
  </r>
  <r>
    <x v="9"/>
    <x v="1"/>
    <x v="7"/>
    <x v="7"/>
    <x v="5"/>
    <x v="1978"/>
    <x v="3100"/>
    <n v="10"/>
    <x v="1"/>
    <x v="2"/>
    <s v="Crystal UHD 4k 65&quot;"/>
    <x v="2"/>
    <n v="1500"/>
  </r>
  <r>
    <x v="9"/>
    <x v="6"/>
    <x v="3"/>
    <x v="3"/>
    <x v="0"/>
    <x v="2028"/>
    <x v="3101"/>
    <n v="3"/>
    <x v="1"/>
    <x v="5"/>
    <s v="Miniescavadeira"/>
    <x v="4"/>
    <n v="40"/>
  </r>
  <r>
    <x v="9"/>
    <x v="10"/>
    <x v="5"/>
    <x v="5"/>
    <x v="3"/>
    <x v="1859"/>
    <x v="3102"/>
    <n v="6"/>
    <x v="0"/>
    <x v="1"/>
    <s v="HB20 Sense"/>
    <x v="1"/>
    <n v="200"/>
  </r>
  <r>
    <x v="9"/>
    <x v="4"/>
    <x v="0"/>
    <x v="0"/>
    <x v="2"/>
    <x v="1922"/>
    <x v="3103"/>
    <n v="9"/>
    <x v="0"/>
    <x v="7"/>
    <s v="Petróleo Bruto"/>
    <x v="5"/>
    <n v="99000"/>
  </r>
  <r>
    <x v="9"/>
    <x v="11"/>
    <x v="4"/>
    <x v="4"/>
    <x v="3"/>
    <x v="2029"/>
    <x v="3104"/>
    <n v="4"/>
    <x v="1"/>
    <x v="8"/>
    <s v="Shampoo "/>
    <x v="6"/>
    <n v="1950000"/>
  </r>
  <r>
    <x v="9"/>
    <x v="2"/>
    <x v="4"/>
    <x v="4"/>
    <x v="0"/>
    <x v="2030"/>
    <x v="3105"/>
    <n v="7"/>
    <x v="1"/>
    <x v="2"/>
    <s v="QLED 4k 75&quot;"/>
    <x v="2"/>
    <n v="500"/>
  </r>
  <r>
    <x v="9"/>
    <x v="0"/>
    <x v="4"/>
    <x v="4"/>
    <x v="8"/>
    <x v="1996"/>
    <x v="3106"/>
    <n v="4"/>
    <x v="1"/>
    <x v="1"/>
    <s v="Creta Confort"/>
    <x v="1"/>
    <n v="300"/>
  </r>
  <r>
    <x v="9"/>
    <x v="6"/>
    <x v="6"/>
    <x v="6"/>
    <x v="1"/>
    <x v="2031"/>
    <x v="3107"/>
    <n v="3"/>
    <x v="0"/>
    <x v="1"/>
    <s v="HB20 Sense"/>
    <x v="1"/>
    <n v="100"/>
  </r>
  <r>
    <x v="9"/>
    <x v="1"/>
    <x v="5"/>
    <x v="5"/>
    <x v="6"/>
    <x v="1911"/>
    <x v="3108"/>
    <n v="8"/>
    <x v="0"/>
    <x v="2"/>
    <s v="Neo QLED 8k 75&quot;"/>
    <x v="2"/>
    <n v="1000"/>
  </r>
  <r>
    <x v="9"/>
    <x v="7"/>
    <x v="0"/>
    <x v="0"/>
    <x v="8"/>
    <x v="2032"/>
    <x v="3109"/>
    <n v="1"/>
    <x v="0"/>
    <x v="4"/>
    <s v="COROLLA CROSS XR"/>
    <x v="1"/>
    <n v="400"/>
  </r>
  <r>
    <x v="9"/>
    <x v="5"/>
    <x v="0"/>
    <x v="0"/>
    <x v="2"/>
    <x v="2012"/>
    <x v="3110"/>
    <n v="4"/>
    <x v="1"/>
    <x v="3"/>
    <s v="Guerlain"/>
    <x v="3"/>
    <n v="19000"/>
  </r>
  <r>
    <x v="9"/>
    <x v="11"/>
    <x v="2"/>
    <x v="2"/>
    <x v="7"/>
    <x v="1956"/>
    <x v="3111"/>
    <n v="10"/>
    <x v="0"/>
    <x v="4"/>
    <s v="COROLLA GLI"/>
    <x v="1"/>
    <n v="2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18ACFB-4836-43B6-9F6D-38D0C0F235C4}" name="Tabela dinâmica13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BO3:BP11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axis="axisRow" showAll="0">
      <items count="8">
        <item x="1"/>
        <item x="2"/>
        <item x="0"/>
        <item x="4"/>
        <item x="5"/>
        <item x="6"/>
        <item x="3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a de QUANTIDADE" fld="12" baseField="0" baseItem="0"/>
  </dataFields>
  <formats count="4">
    <format dxfId="3">
      <pivotArea type="all" dataOnly="0" outline="0" fieldPosition="0"/>
    </format>
    <format dxfId="2">
      <pivotArea outline="0" collapsedLevelsAreSubtotals="1" fieldPosition="0"/>
    </format>
    <format dxfId="1">
      <pivotArea dataOnly="0" labelOnly="1" outline="0" axis="axisValues" fieldPosition="0"/>
    </format>
    <format dxfId="0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578B99-6E07-4D2D-9265-3F9E8B6799A8}" name="Tabela dinâmica1" cacheId="6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outline="1" outlineData="1" multipleFieldFilters="0" chartFormat="12">
  <location ref="CF4:CG14" firstHeaderRow="1" firstDataRow="1" firstDataCol="1"/>
  <pivotFields count="19">
    <pivotField axis="axisRow" showAll="0" measureFilter="1" sortType="ascending">
      <items count="11">
        <item n="00|" x="9"/>
        <item n="01|" x="8"/>
        <item n="02|" x="7"/>
        <item n="03|" x="6"/>
        <item n="04|" x="5"/>
        <item n="05|" x="4"/>
        <item n="06|" x="3"/>
        <item n="07|" x="2"/>
        <item n="08|" x="1"/>
        <item n="09|"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showAll="0">
      <items count="8">
        <item x="1"/>
        <item x="2"/>
        <item x="0"/>
        <item x="4"/>
        <item x="5"/>
        <item x="6"/>
        <item x="3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Soma de QUANTIDADE" fld="12" baseField="0" baseItem="0"/>
  </dataFields>
  <formats count="5">
    <format dxfId="8">
      <pivotArea type="all" dataOnly="0" outline="0" fieldPosition="0"/>
    </format>
    <format dxfId="7">
      <pivotArea outline="0" collapsedLevelsAreSubtotals="1" fieldPosition="0"/>
    </format>
    <format dxfId="6">
      <pivotArea dataOnly="0" labelOnly="1" outline="0" axis="axisValues" fieldPosition="0"/>
    </format>
    <format dxfId="5">
      <pivotArea outline="0" collapsedLevelsAreSubtotals="1" fieldPosition="0"/>
    </format>
    <format dxfId="4">
      <pivotArea dataOnly="0" labelOnly="1" fieldPosition="0">
        <references count="1">
          <reference field="0" count="0"/>
        </references>
      </pivotArea>
    </format>
  </formats>
  <chartFormats count="8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Medium2" showRowHeaders="1" showColHeaders="1" showRowStripes="0" showColStripes="0" showLastColumn="1"/>
  <filters count="1">
    <filter fld="0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472335-4370-4F58-9BBE-FB871581BC0A}" name="Tabela dinâmica14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BQ3:BR11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axis="axisRow" showAll="0">
      <items count="8">
        <item x="1"/>
        <item x="2"/>
        <item x="0"/>
        <item x="4"/>
        <item x="5"/>
        <item x="6"/>
        <item x="3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a de QUANTIDADE" fld="12" baseField="0" baseItem="0"/>
  </dataFields>
  <formats count="4">
    <format dxfId="12">
      <pivotArea type="all" dataOnly="0" outline="0" fieldPosition="0"/>
    </format>
    <format dxfId="11">
      <pivotArea outline="0" collapsedLevelsAreSubtotals="1" fieldPosition="0"/>
    </format>
    <format dxfId="10">
      <pivotArea dataOnly="0" labelOnly="1" outline="0" axis="axisValues" fieldPosition="0"/>
    </format>
    <format dxfId="9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E719A-CDF1-46F2-9531-630C722367FA}" name="tb1_Carga_total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A4" firstHeaderRow="1" firstDataRow="1" firstDataCol="0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showAll="0">
      <items count="8">
        <item x="1"/>
        <item x="2"/>
        <item x="0"/>
        <item x="4"/>
        <item x="5"/>
        <item x="6"/>
        <item x="3"/>
        <item t="default"/>
      </items>
    </pivotField>
    <pivotField showAll="0"/>
    <pivotField dragToRow="0" dragToCol="0" dragToPage="0" showAll="0" defaultSubtotal="0"/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Items count="1">
    <i/>
  </rowItems>
  <colItems count="1">
    <i/>
  </colItems>
  <dataFields count="1">
    <dataField name="Soma de Carga Total" fld="14" baseField="0" baseItem="0" numFmtId="37"/>
  </dataFields>
  <formats count="5">
    <format dxfId="17">
      <pivotArea type="all" dataOnly="0" outline="0" fieldPosition="0"/>
    </format>
    <format dxfId="16">
      <pivotArea outline="0" collapsedLevelsAreSubtotals="1" fieldPosition="0"/>
    </format>
    <format dxfId="15">
      <pivotArea dataOnly="0" labelOnly="1" outline="0" axis="axisValues" fieldPosition="0"/>
    </format>
    <format dxfId="14">
      <pivotArea outline="0" collapsedLevelsAreSubtotals="1" fieldPosition="0"/>
    </format>
    <format dxfId="13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DC7F9-D502-4407-B82B-FBE4486C2A1E}" name="Tabela dinâmica11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BI3:BJ11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axis="axisRow" showAll="0">
      <items count="8">
        <item x="1"/>
        <item x="2"/>
        <item x="0"/>
        <item x="4"/>
        <item x="5"/>
        <item x="6"/>
        <item x="3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a de QUANTIDADE" fld="12" baseField="0" baseItem="0"/>
  </dataFields>
  <formats count="4">
    <format dxfId="21">
      <pivotArea type="all" dataOnly="0" outline="0" fieldPosition="0"/>
    </format>
    <format dxfId="20">
      <pivotArea outline="0" collapsedLevelsAreSubtotals="1" fieldPosition="0"/>
    </format>
    <format dxfId="19">
      <pivotArea dataOnly="0" labelOnly="1" outline="0" axis="axisValues" fieldPosition="0"/>
    </format>
    <format dxfId="18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370CB-273D-44A1-A46F-1EEAC3AB5342}" name="Tabela dinâmica20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6">
  <location ref="FL6:FM14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axis="axisRow" showAll="0" sortType="descending">
      <items count="8">
        <item x="1"/>
        <item x="2"/>
        <item x="0"/>
        <item x="4"/>
        <item x="5"/>
        <item x="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11"/>
  </rowFields>
  <rowItems count="8">
    <i>
      <x v="5"/>
    </i>
    <i>
      <x v="4"/>
    </i>
    <i>
      <x v="6"/>
    </i>
    <i>
      <x v="2"/>
    </i>
    <i>
      <x v="1"/>
    </i>
    <i>
      <x/>
    </i>
    <i>
      <x v="3"/>
    </i>
    <i t="grand">
      <x/>
    </i>
  </rowItems>
  <colItems count="1">
    <i/>
  </colItems>
  <dataFields count="1">
    <dataField name="Soma de QUANTIDADE" fld="12" baseField="0" baseItem="0"/>
  </dataFields>
  <formats count="4">
    <format dxfId="25">
      <pivotArea type="all" dataOnly="0" outline="0" fieldPosition="0"/>
    </format>
    <format dxfId="24">
      <pivotArea outline="0" collapsedLevelsAreSubtotals="1" fieldPosition="0"/>
    </format>
    <format dxfId="23">
      <pivotArea dataOnly="0" labelOnly="1" outline="0" axis="axisValues" fieldPosition="0"/>
    </format>
    <format dxfId="22">
      <pivotArea outline="0" collapsedLevelsAreSubtotals="1" fieldPosition="0"/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25D86-36F8-4F59-8531-B37C64048565}" name="tb10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8">
  <location ref="CC4:CD15" firstHeaderRow="1" firstDataRow="1" firstDataCol="1"/>
  <pivotFields count="19">
    <pivotField axis="axisRow"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showAll="0">
      <items count="8">
        <item x="1"/>
        <item x="2"/>
        <item x="0"/>
        <item x="4"/>
        <item x="5"/>
        <item x="6"/>
        <item x="3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oma de QUANTIDADE" fld="12" baseField="0" baseItem="0"/>
  </dataFields>
  <formats count="4">
    <format dxfId="29">
      <pivotArea type="all" dataOnly="0" outline="0" fieldPosition="0"/>
    </format>
    <format dxfId="28">
      <pivotArea outline="0" collapsedLevelsAreSubtotals="1" fieldPosition="0"/>
    </format>
    <format dxfId="27">
      <pivotArea dataOnly="0" labelOnly="1" outline="0" axis="axisValues" fieldPosition="0"/>
    </format>
    <format dxfId="26">
      <pivotArea outline="0" collapsedLevelsAreSubtotals="1" fieldPosition="0"/>
    </format>
  </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5FB30E-B9BF-4A43-8F3F-556FD7AAADBE}" name="tb7_viagem_por_mes" cacheId="6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outline="1" outlineData="1" multipleFieldFilters="0" chartFormat="27">
  <location ref="Z3:AA15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dataField="1" showAll="0" sortType="ascending">
      <items count="2046">
        <item x="7"/>
        <item x="2"/>
        <item x="11"/>
        <item x="3"/>
        <item x="5"/>
        <item x="8"/>
        <item x="6"/>
        <item x="10"/>
        <item x="0"/>
        <item x="9"/>
        <item x="4"/>
        <item x="1"/>
        <item m="1" x="156"/>
        <item m="1" x="1016"/>
        <item m="1" x="57"/>
        <item m="1" x="1034"/>
        <item m="1" x="88"/>
        <item m="1" x="104"/>
        <item m="1" x="1066"/>
        <item m="1" x="123"/>
        <item m="1" x="136"/>
        <item m="1" x="1098"/>
        <item m="1" x="165"/>
        <item m="1" x="183"/>
        <item m="1" x="1142"/>
        <item m="1" x="1174"/>
        <item m="1" x="234"/>
        <item m="1" x="1206"/>
        <item m="1" x="1235"/>
        <item m="1" x="295"/>
        <item m="1" x="1274"/>
        <item m="1" x="332"/>
        <item m="1" x="1305"/>
        <item m="1" x="1354"/>
        <item m="1" x="1448"/>
        <item m="1" x="1047"/>
        <item m="1" x="106"/>
        <item m="1" x="1068"/>
        <item m="1" x="125"/>
        <item m="1" x="138"/>
        <item m="1" x="1100"/>
        <item m="1" x="1119"/>
        <item m="1" x="184"/>
        <item m="1" x="1144"/>
        <item m="1" x="1176"/>
        <item m="1" x="236"/>
        <item m="1" x="1207"/>
        <item m="1" x="265"/>
        <item m="1" x="297"/>
        <item m="1" x="1307"/>
        <item m="1" x="407"/>
        <item m="1" x="443"/>
        <item m="1" x="1083"/>
        <item m="1" x="1103"/>
        <item m="1" x="1121"/>
        <item m="1" x="188"/>
        <item m="1" x="1147"/>
        <item m="1" x="212"/>
        <item m="1" x="1179"/>
        <item m="1" x="240"/>
        <item m="1" x="267"/>
        <item m="1" x="1239"/>
        <item m="1" x="301"/>
        <item m="1" x="1403"/>
        <item m="1" x="445"/>
        <item m="1" x="1451"/>
        <item m="1" x="482"/>
        <item m="1" x="1631"/>
        <item m="1" x="1125"/>
        <item m="1" x="216"/>
        <item m="1" x="1213"/>
        <item m="1" x="1242"/>
        <item m="1" x="305"/>
        <item m="1" x="1282"/>
        <item m="1" x="1314"/>
        <item m="1" x="410"/>
        <item m="1" x="1407"/>
        <item m="1" x="1455"/>
        <item m="1" x="484"/>
        <item m="1" x="523"/>
        <item m="1" x="562"/>
        <item m="1" x="1583"/>
        <item m="1" x="598"/>
        <item m="1" x="1633"/>
        <item m="1" x="1188"/>
        <item m="1" x="1218"/>
        <item m="1" x="276"/>
        <item m="1" x="1287"/>
        <item m="1" x="1320"/>
        <item m="1" x="1367"/>
        <item m="1" x="415"/>
        <item m="1" x="1460"/>
        <item m="1" x="487"/>
        <item m="1" x="1504"/>
        <item m="1" x="526"/>
        <item m="1" x="1545"/>
        <item m="1" x="563"/>
        <item m="1" x="1585"/>
        <item m="1" x="1636"/>
        <item m="1" x="1675"/>
        <item m="1" x="1726"/>
        <item m="1" x="1806"/>
        <item m="1" x="315"/>
        <item m="1" x="1374"/>
        <item m="1" x="420"/>
        <item m="1" x="1467"/>
        <item m="1" x="1508"/>
        <item m="1" x="1548"/>
        <item m="1" x="566"/>
        <item m="1" x="1587"/>
        <item m="1" x="600"/>
        <item m="1" x="1639"/>
        <item m="1" x="642"/>
        <item m="1" x="1677"/>
        <item m="1" x="676"/>
        <item m="1" x="1728"/>
        <item m="1" x="754"/>
        <item m="1" x="390"/>
        <item m="1" x="1381"/>
        <item m="1" x="458"/>
        <item m="1" x="498"/>
        <item m="1" x="1514"/>
        <item m="1" x="1552"/>
        <item m="1" x="1592"/>
        <item m="1" x="1645"/>
        <item m="1" x="1680"/>
        <item m="1" x="680"/>
        <item m="1" x="788"/>
        <item m="1" x="1858"/>
        <item m="1" x="825"/>
        <item m="1" x="1894"/>
        <item m="1" x="1952"/>
        <item m="1" x="1430"/>
        <item m="1" x="464"/>
        <item m="1" x="1479"/>
        <item m="1" x="501"/>
        <item m="1" x="1521"/>
        <item m="1" x="1557"/>
        <item m="1" x="577"/>
        <item m="1" x="648"/>
        <item m="1" x="1684"/>
        <item m="1" x="686"/>
        <item m="1" x="1733"/>
        <item m="1" x="724"/>
        <item m="1" x="1767"/>
        <item m="1" x="757"/>
        <item m="1" x="790"/>
        <item m="1" x="1859"/>
        <item m="1" x="1895"/>
        <item m="1" x="1924"/>
        <item m="1" x="1526"/>
        <item m="1" x="1565"/>
        <item m="1" x="1605"/>
        <item m="1" x="611"/>
        <item m="1" x="1657"/>
        <item m="1" x="653"/>
        <item m="1" x="1738"/>
        <item m="1" x="727"/>
        <item m="1" x="1772"/>
        <item m="1" x="793"/>
        <item m="1" x="1898"/>
        <item m="1" x="1926"/>
        <item m="1" x="893"/>
        <item m="1" x="915"/>
        <item m="1" x="1988"/>
        <item m="1" x="977"/>
        <item m="1" x="1610"/>
        <item m="1" x="1697"/>
        <item m="1" x="699"/>
        <item m="1" x="1777"/>
        <item m="1" x="1822"/>
        <item m="1" x="1864"/>
        <item m="1" x="832"/>
        <item m="1" x="1901"/>
        <item m="1" x="867"/>
        <item m="1" x="1961"/>
        <item m="1" x="938"/>
        <item m="1" x="2017"/>
        <item m="1" x="957"/>
        <item m="1" x="12"/>
        <item m="1" x="979"/>
        <item m="1" x="65"/>
        <item m="1" x="1706"/>
        <item m="1" x="705"/>
        <item m="1" x="768"/>
        <item m="1" x="1829"/>
        <item m="1" x="800"/>
        <item m="1" x="1904"/>
        <item m="1" x="1966"/>
        <item m="1" x="916"/>
        <item m="1" x="1991"/>
        <item m="1" x="2022"/>
        <item m="1" x="959"/>
        <item m="1" x="982"/>
        <item m="1" x="1002"/>
        <item m="1" x="44"/>
        <item m="1" x="67"/>
        <item m="1" x="1058"/>
        <item m="1" x="1836"/>
        <item m="1" x="1874"/>
        <item m="1" x="1911"/>
        <item m="1" x="872"/>
        <item m="1" x="1973"/>
        <item m="1" x="919"/>
        <item m="1" x="942"/>
        <item m="1" x="963"/>
        <item m="1" x="98"/>
        <item m="1" x="1059"/>
        <item m="1" x="120"/>
        <item m="1" x="157"/>
        <item m="1" x="1035"/>
        <item m="1" x="89"/>
        <item m="1" x="1046"/>
        <item m="1" x="105"/>
        <item m="1" x="1067"/>
        <item m="1" x="124"/>
        <item m="1" x="137"/>
        <item m="1" x="1099"/>
        <item m="1" x="1118"/>
        <item m="1" x="1143"/>
        <item m="1" x="209"/>
        <item m="1" x="1175"/>
        <item m="1" x="235"/>
        <item m="1" x="264"/>
        <item m="1" x="296"/>
        <item m="1" x="1275"/>
        <item m="1" x="1306"/>
        <item m="1" x="366"/>
        <item m="1" x="1355"/>
        <item m="1" x="1049"/>
        <item m="1" x="108"/>
        <item m="1" x="1070"/>
        <item m="1" x="140"/>
        <item m="1" x="1101"/>
        <item m="1" x="166"/>
        <item m="1" x="186"/>
        <item m="1" x="238"/>
        <item m="1" x="266"/>
        <item m="1" x="1237"/>
        <item m="1" x="299"/>
        <item m="1" x="1277"/>
        <item m="1" x="1309"/>
        <item m="1" x="368"/>
        <item m="1" x="1357"/>
        <item m="1" x="408"/>
        <item m="1" x="444"/>
        <item m="1" x="1449"/>
        <item m="1" x="481"/>
        <item m="1" x="1085"/>
        <item m="1" x="142"/>
        <item m="1" x="1106"/>
        <item m="1" x="191"/>
        <item m="1" x="1149"/>
        <item m="1" x="1181"/>
        <item m="1" x="336"/>
        <item m="1" x="372"/>
        <item m="1" x="1361"/>
        <item m="1" x="1405"/>
        <item m="1" x="446"/>
        <item m="1" x="1454"/>
        <item m="1" x="1499"/>
        <item m="1" x="522"/>
        <item m="1" x="1632"/>
        <item m="1" x="1128"/>
        <item m="1" x="195"/>
        <item m="1" x="1154"/>
        <item m="1" x="218"/>
        <item m="1" x="1186"/>
        <item m="1" x="244"/>
        <item m="1" x="1215"/>
        <item m="1" x="308"/>
        <item m="1" x="376"/>
        <item m="1" x="1364"/>
        <item m="1" x="1410"/>
        <item m="1" x="449"/>
        <item m="1" x="1459"/>
        <item m="1" x="486"/>
        <item m="1" x="1502"/>
        <item m="1" x="1543"/>
        <item m="1" x="1584"/>
        <item m="1" x="1634"/>
        <item m="1" x="249"/>
        <item m="1" x="1221"/>
        <item m="1" x="343"/>
        <item m="1" x="1324"/>
        <item m="1" x="382"/>
        <item m="1" x="1371"/>
        <item m="1" x="418"/>
        <item m="1" x="1414"/>
        <item m="1" x="489"/>
        <item m="1" x="1506"/>
        <item m="1" x="528"/>
        <item m="1" x="564"/>
        <item m="1" x="1586"/>
        <item m="1" x="641"/>
        <item m="1" x="1676"/>
        <item m="1" x="674"/>
        <item m="1" x="1727"/>
        <item m="1" x="1257"/>
        <item m="1" x="1293"/>
        <item m="1" x="348"/>
        <item m="1" x="1330"/>
        <item m="1" x="386"/>
        <item m="1" x="1376"/>
        <item m="1" x="456"/>
        <item m="1" x="494"/>
        <item m="1" x="1511"/>
        <item m="1" x="533"/>
        <item m="1" x="1551"/>
        <item m="1" x="569"/>
        <item m="1" x="1641"/>
        <item m="1" x="1679"/>
        <item m="1" x="722"/>
        <item m="1" x="1765"/>
        <item m="1" x="755"/>
        <item m="1" x="1808"/>
        <item m="1" x="824"/>
        <item m="1" x="1336"/>
        <item m="1" x="1426"/>
        <item m="1" x="1517"/>
        <item m="1" x="536"/>
        <item m="1" x="574"/>
        <item m="1" x="1596"/>
        <item m="1" x="645"/>
        <item m="1" x="683"/>
        <item m="1" x="789"/>
        <item m="1" x="1953"/>
        <item m="1" x="1433"/>
        <item m="1" x="468"/>
        <item m="1" x="1560"/>
        <item m="1" x="1602"/>
        <item m="1" x="1654"/>
        <item m="1" x="1687"/>
        <item m="1" x="689"/>
        <item m="1" x="1769"/>
        <item m="1" x="791"/>
        <item m="1" x="1860"/>
        <item m="1" x="827"/>
        <item m="1" x="1896"/>
        <item m="1" x="865"/>
        <item m="1" x="1925"/>
        <item m="1" x="892"/>
        <item m="1" x="1955"/>
        <item m="1" x="2014"/>
        <item m="1" x="585"/>
        <item m="1" x="615"/>
        <item m="1" x="1692"/>
        <item m="1" x="695"/>
        <item m="1" x="729"/>
        <item m="1" x="1818"/>
        <item m="1" x="795"/>
        <item m="1" x="1863"/>
        <item m="1" x="1899"/>
        <item m="1" x="1927"/>
        <item m="1" x="1958"/>
        <item m="1" x="1989"/>
        <item m="1" x="2015"/>
        <item m="1" x="978"/>
        <item m="1" x="622"/>
        <item m="1" x="661"/>
        <item m="1" x="1701"/>
        <item m="1" x="1745"/>
        <item m="1" x="1781"/>
        <item m="1" x="1826"/>
        <item m="1" x="797"/>
        <item m="1" x="1868"/>
        <item m="1" x="870"/>
        <item m="1" x="897"/>
        <item m="1" x="2020"/>
        <item m="1" x="958"/>
        <item m="1" x="981"/>
        <item m="1" x="31"/>
        <item m="1" x="66"/>
        <item m="1" x="1709"/>
        <item m="1" x="709"/>
        <item m="1" x="1750"/>
        <item m="1" x="1787"/>
        <item m="1" x="1833"/>
        <item m="1" x="1907"/>
        <item m="1" x="1993"/>
        <item m="1" x="940"/>
        <item m="1" x="2024"/>
        <item m="1" x="961"/>
        <item m="1" x="14"/>
        <item m="1" x="32"/>
        <item m="1" x="1003"/>
        <item m="1" x="45"/>
        <item m="1" x="69"/>
        <item m="1" x="1792"/>
        <item m="1" x="773"/>
        <item m="1" x="1841"/>
        <item m="1" x="810"/>
        <item m="1" x="1877"/>
        <item m="1" x="875"/>
        <item m="1" x="1936"/>
        <item m="1" x="902"/>
        <item m="1" x="1974"/>
        <item m="1" x="923"/>
        <item m="1" x="1996"/>
        <item m="1" x="17"/>
        <item m="1" x="985"/>
        <item m="1" x="1005"/>
        <item m="1" x="1024"/>
        <item m="1" x="72"/>
        <item m="1" x="1041"/>
        <item m="1" x="1061"/>
        <item m="1" x="1017"/>
        <item m="1" x="58"/>
        <item m="1" x="90"/>
        <item m="1" x="1048"/>
        <item m="1" x="107"/>
        <item m="1" x="1069"/>
        <item m="1" x="126"/>
        <item m="1" x="1082"/>
        <item m="1" x="139"/>
        <item m="1" x="1120"/>
        <item m="1" x="185"/>
        <item m="1" x="1145"/>
        <item m="1" x="210"/>
        <item m="1" x="1177"/>
        <item m="1" x="237"/>
        <item m="1" x="1208"/>
        <item m="1" x="1236"/>
        <item m="1" x="298"/>
        <item m="1" x="1276"/>
        <item m="1" x="1308"/>
        <item m="1" x="367"/>
        <item m="1" x="1356"/>
        <item m="1" x="1072"/>
        <item m="1" x="128"/>
        <item m="1" x="1084"/>
        <item m="1" x="1104"/>
        <item m="1" x="168"/>
        <item m="1" x="1122"/>
        <item m="1" x="189"/>
        <item m="1" x="1210"/>
        <item m="1" x="268"/>
        <item m="1" x="1240"/>
        <item m="1" x="302"/>
        <item m="1" x="1279"/>
        <item m="1" x="334"/>
        <item m="1" x="370"/>
        <item m="1" x="1359"/>
        <item m="1" x="409"/>
        <item m="1" x="1404"/>
        <item m="1" x="1452"/>
        <item m="1" x="483"/>
        <item m="1" x="171"/>
        <item m="1" x="1126"/>
        <item m="1" x="193"/>
        <item m="1" x="1151"/>
        <item m="1" x="271"/>
        <item m="1" x="1243"/>
        <item m="1" x="306"/>
        <item m="1" x="1315"/>
        <item m="1" x="374"/>
        <item m="1" x="411"/>
        <item m="1" x="1408"/>
        <item m="1" x="1456"/>
        <item m="1" x="485"/>
        <item m="1" x="1500"/>
        <item m="1" x="524"/>
        <item m="1" x="1130"/>
        <item m="1" x="198"/>
        <item m="1" x="1157"/>
        <item m="1" x="1189"/>
        <item m="1" x="247"/>
        <item m="1" x="1219"/>
        <item m="1" x="1247"/>
        <item m="1" x="341"/>
        <item m="1" x="1321"/>
        <item m="1" x="378"/>
        <item m="1" x="1368"/>
        <item m="1" x="1413"/>
        <item m="1" x="451"/>
        <item m="1" x="1461"/>
        <item m="1" x="1505"/>
        <item m="1" x="527"/>
        <item m="1" x="599"/>
        <item m="1" x="1637"/>
        <item m="1" x="673"/>
        <item m="1" x="1195"/>
        <item m="1" x="1225"/>
        <item m="1" x="283"/>
        <item m="1" x="1253"/>
        <item m="1" x="1290"/>
        <item m="1" x="346"/>
        <item m="1" x="1328"/>
        <item m="1" x="421"/>
        <item m="1" x="1416"/>
        <item m="1" x="454"/>
        <item m="1" x="492"/>
        <item m="1" x="531"/>
        <item m="1" x="1549"/>
        <item m="1" x="567"/>
        <item m="1" x="1588"/>
        <item m="1" x="601"/>
        <item m="1" x="1678"/>
        <item m="1" x="677"/>
        <item m="1" x="1729"/>
        <item m="1" x="1807"/>
        <item m="1" x="1261"/>
        <item m="1" x="320"/>
        <item m="1" x="352"/>
        <item m="1" x="1333"/>
        <item m="1" x="391"/>
        <item m="1" x="1382"/>
        <item m="1" x="428"/>
        <item m="1" x="1422"/>
        <item m="1" x="459"/>
        <item m="1" x="1515"/>
        <item m="1" x="1553"/>
        <item m="1" x="571"/>
        <item m="1" x="1593"/>
        <item m="1" x="643"/>
        <item m="1" x="1681"/>
        <item m="1" x="681"/>
        <item m="1" x="1731"/>
        <item m="1" x="723"/>
        <item m="1" x="1766"/>
        <item m="1" x="1810"/>
        <item m="1" x="826"/>
        <item m="1" x="395"/>
        <item m="1" x="1387"/>
        <item m="1" x="431"/>
        <item m="1" x="1431"/>
        <item m="1" x="465"/>
        <item m="1" x="502"/>
        <item m="1" x="540"/>
        <item m="1" x="578"/>
        <item m="1" x="1650"/>
        <item m="1" x="649"/>
        <item m="1" x="687"/>
        <item m="1" x="1734"/>
        <item m="1" x="725"/>
        <item m="1" x="758"/>
        <item m="1" x="1812"/>
        <item m="1" x="1954"/>
        <item m="1" x="1438"/>
        <item m="1" x="1486"/>
        <item m="1" x="508"/>
        <item m="1" x="1606"/>
        <item m="1" x="1658"/>
        <item m="1" x="654"/>
        <item m="1" x="1690"/>
        <item m="1" x="693"/>
        <item m="1" x="1773"/>
        <item m="1" x="759"/>
        <item m="1" x="1815"/>
        <item m="1" x="1861"/>
        <item m="1" x="894"/>
        <item m="1" x="1569"/>
        <item m="1" x="1611"/>
        <item m="1" x="657"/>
        <item m="1" x="1698"/>
        <item m="1" x="700"/>
        <item m="1" x="1742"/>
        <item m="1" x="761"/>
        <item m="1" x="796"/>
        <item m="1" x="1865"/>
        <item m="1" x="1902"/>
        <item m="1" x="868"/>
        <item m="1" x="1928"/>
        <item m="1" x="896"/>
        <item m="1" x="1962"/>
        <item m="1" x="1990"/>
        <item m="1" x="2018"/>
        <item m="1" x="980"/>
        <item m="1" x="626"/>
        <item m="1" x="665"/>
        <item m="1" x="1749"/>
        <item m="1" x="734"/>
        <item m="1" x="769"/>
        <item m="1" x="1830"/>
        <item m="1" x="801"/>
        <item m="1" x="839"/>
        <item m="1" x="1905"/>
        <item m="1" x="899"/>
        <item m="1" x="1967"/>
        <item m="1" x="1992"/>
        <item m="1" x="2023"/>
        <item m="1" x="960"/>
        <item m="1" x="13"/>
        <item m="1" x="983"/>
        <item m="1" x="68"/>
        <item m="1" x="1713"/>
        <item m="1" x="711"/>
        <item m="1" x="1752"/>
        <item m="1" x="741"/>
        <item m="1" x="1837"/>
        <item m="1" x="1875"/>
        <item m="1" x="846"/>
        <item m="1" x="1912"/>
        <item m="1" x="901"/>
        <item m="1" x="920"/>
        <item m="1" x="943"/>
        <item m="1" x="2027"/>
        <item m="1" x="16"/>
        <item m="1" x="984"/>
        <item m="1" x="1004"/>
        <item m="1" x="46"/>
        <item m="1" x="1023"/>
        <item m="1" x="1060"/>
        <item m="1" x="1796"/>
        <item m="1" x="776"/>
        <item m="1" x="853"/>
        <item m="1" x="880"/>
        <item m="1" x="906"/>
        <item m="1" x="1977"/>
        <item m="1" x="2000"/>
        <item m="1" x="946"/>
        <item m="1" x="965"/>
        <item m="1" x="18"/>
        <item m="1" x="36"/>
        <item m="1" x="1007"/>
        <item m="1" x="47"/>
        <item m="1" x="75"/>
        <item m="1" x="1042"/>
        <item m="1" x="99"/>
        <item m="1" x="158"/>
        <item m="1" x="1018"/>
        <item m="1" x="1036"/>
        <item m="1" x="91"/>
        <item m="1" x="109"/>
        <item m="1" x="1071"/>
        <item m="1" x="127"/>
        <item m="1" x="141"/>
        <item m="1" x="1102"/>
        <item m="1" x="167"/>
        <item m="1" x="187"/>
        <item m="1" x="1146"/>
        <item m="1" x="211"/>
        <item m="1" x="1178"/>
        <item m="1" x="239"/>
        <item m="1" x="1209"/>
        <item m="1" x="1238"/>
        <item m="1" x="300"/>
        <item m="1" x="1278"/>
        <item m="1" x="333"/>
        <item m="1" x="1310"/>
        <item m="1" x="369"/>
        <item m="1" x="1358"/>
        <item m="1" x="1450"/>
        <item m="1" x="1074"/>
        <item m="1" x="130"/>
        <item m="1" x="1086"/>
        <item m="1" x="143"/>
        <item m="1" x="170"/>
        <item m="1" x="192"/>
        <item m="1" x="214"/>
        <item m="1" x="1182"/>
        <item m="1" x="242"/>
        <item m="1" x="1280"/>
        <item m="1" x="1312"/>
        <item m="1" x="1406"/>
        <item m="1" x="447"/>
        <item m="1" x="1089"/>
        <item m="1" x="146"/>
        <item m="1" x="174"/>
        <item m="1" x="245"/>
        <item m="1" x="1216"/>
        <item m="1" x="274"/>
        <item m="1" x="1365"/>
        <item m="1" x="413"/>
        <item m="1" x="1411"/>
        <item m="1" x="1503"/>
        <item m="1" x="525"/>
        <item m="1" x="1544"/>
        <item m="1" x="1635"/>
        <item m="1" x="1132"/>
        <item m="1" x="1160"/>
        <item m="1" x="223"/>
        <item m="1" x="1193"/>
        <item m="1" x="250"/>
        <item m="1" x="1222"/>
        <item m="1" x="279"/>
        <item m="1" x="1250"/>
        <item m="1" x="312"/>
        <item m="1" x="1288"/>
        <item m="1" x="344"/>
        <item m="1" x="1325"/>
        <item m="1" x="1465"/>
        <item m="1" x="529"/>
        <item m="1" x="1546"/>
        <item m="1" x="565"/>
        <item m="1" x="1638"/>
        <item m="1" x="675"/>
        <item m="1" x="1198"/>
        <item m="1" x="255"/>
        <item m="1" x="1294"/>
        <item m="1" x="349"/>
        <item m="1" x="1331"/>
        <item m="1" x="387"/>
        <item m="1" x="1377"/>
        <item m="1" x="1419"/>
        <item m="1" x="495"/>
        <item m="1" x="1512"/>
        <item m="1" x="1590"/>
        <item m="1" x="1642"/>
        <item m="1" x="1730"/>
        <item m="1" x="1809"/>
        <item m="1" x="323"/>
        <item m="1" x="1296"/>
        <item m="1" x="356"/>
        <item m="1" x="1337"/>
        <item m="1" x="393"/>
        <item m="1" x="1427"/>
        <item m="1" x="1475"/>
        <item m="1" x="1518"/>
        <item m="1" x="537"/>
        <item m="1" x="575"/>
        <item m="1" x="1597"/>
        <item m="1" x="605"/>
        <item m="1" x="646"/>
        <item m="1" x="1682"/>
        <item m="1" x="756"/>
        <item m="1" x="1811"/>
        <item m="1" x="1344"/>
        <item m="1" x="397"/>
        <item m="1" x="1391"/>
        <item m="1" x="1434"/>
        <item m="1" x="1482"/>
        <item m="1" x="1523"/>
        <item m="1" x="542"/>
        <item m="1" x="1561"/>
        <item m="1" x="581"/>
        <item m="1" x="608"/>
        <item m="1" x="652"/>
        <item m="1" x="1688"/>
        <item m="1" x="690"/>
        <item m="1" x="726"/>
        <item m="1" x="1770"/>
        <item m="1" x="792"/>
        <item m="1" x="1897"/>
        <item m="1" x="1956"/>
        <item m="1" x="470"/>
        <item m="1" x="1489"/>
        <item m="1" x="512"/>
        <item m="1" x="1530"/>
        <item m="1" x="586"/>
        <item m="1" x="616"/>
        <item m="1" x="656"/>
        <item m="1" x="1693"/>
        <item m="1" x="1819"/>
        <item m="1" x="1900"/>
        <item m="1" x="866"/>
        <item m="1" x="895"/>
        <item m="1" x="1959"/>
        <item m="1" x="2016"/>
        <item m="1" x="549"/>
        <item m="1" x="1572"/>
        <item m="1" x="591"/>
        <item m="1" x="623"/>
        <item m="1" x="1664"/>
        <item m="1" x="662"/>
        <item m="1" x="1702"/>
        <item m="1" x="1746"/>
        <item m="1" x="732"/>
        <item m="1" x="1782"/>
        <item m="1" x="764"/>
        <item m="1" x="1827"/>
        <item m="1" x="1869"/>
        <item m="1" x="1929"/>
        <item m="1" x="898"/>
        <item m="1" x="939"/>
        <item m="1" x="2021"/>
        <item m="1" x="630"/>
        <item m="1" x="1710"/>
        <item m="1" x="737"/>
        <item m="1" x="843"/>
        <item m="1" x="1931"/>
        <item m="1" x="918"/>
        <item m="1" x="1994"/>
        <item m="1" x="941"/>
        <item m="1" x="2025"/>
        <item m="1" x="962"/>
        <item m="1" x="15"/>
        <item m="1" x="33"/>
        <item m="1" x="70"/>
        <item m="1" x="714"/>
        <item m="1" x="743"/>
        <item m="1" x="1793"/>
        <item m="1" x="774"/>
        <item m="1" x="1878"/>
        <item m="1" x="850"/>
        <item m="1" x="1914"/>
        <item m="1" x="876"/>
        <item m="1" x="1937"/>
        <item m="1" x="903"/>
        <item m="1" x="1975"/>
        <item m="1" x="924"/>
        <item m="1" x="1997"/>
        <item m="1" x="2029"/>
        <item m="1" x="986"/>
        <item m="1" x="1006"/>
        <item m="1" x="73"/>
        <item m="1" x="1800"/>
        <item m="1" x="780"/>
        <item m="1" x="1848"/>
        <item m="1" x="814"/>
        <item m="1" x="856"/>
        <item m="1" x="1943"/>
        <item m="1" x="926"/>
        <item m="1" x="2003"/>
        <item m="1" x="968"/>
        <item m="1" x="990"/>
        <item m="1" x="1009"/>
        <item m="1" x="49"/>
        <item m="1" x="77"/>
        <item m="1" x="159"/>
        <item m="1" x="1019"/>
        <item m="1" x="59"/>
        <item m="1" x="1037"/>
        <item m="1" x="92"/>
        <item m="1" x="1050"/>
        <item m="1" x="110"/>
        <item m="1" x="1073"/>
        <item m="1" x="129"/>
        <item m="1" x="1105"/>
        <item m="1" x="169"/>
        <item m="1" x="1123"/>
        <item m="1" x="190"/>
        <item m="1" x="1148"/>
        <item m="1" x="213"/>
        <item m="1" x="1180"/>
        <item m="1" x="241"/>
        <item m="1" x="1211"/>
        <item m="1" x="269"/>
        <item m="1" x="303"/>
        <item m="1" x="335"/>
        <item m="1" x="1311"/>
        <item m="1" x="371"/>
        <item m="1" x="1360"/>
        <item m="1" x="1453"/>
        <item m="1" x="112"/>
        <item m="1" x="144"/>
        <item m="1" x="1108"/>
        <item m="1" x="172"/>
        <item m="1" x="1152"/>
        <item m="1" x="217"/>
        <item m="1" x="1184"/>
        <item m="1" x="243"/>
        <item m="1" x="272"/>
        <item m="1" x="307"/>
        <item m="1" x="1283"/>
        <item m="1" x="1316"/>
        <item m="1" x="412"/>
        <item m="1" x="1409"/>
        <item m="1" x="448"/>
        <item m="1" x="1457"/>
        <item m="1" x="1501"/>
        <item m="1" x="1091"/>
        <item m="1" x="148"/>
        <item m="1" x="1111"/>
        <item m="1" x="176"/>
        <item m="1" x="1158"/>
        <item m="1" x="221"/>
        <item m="1" x="1190"/>
        <item m="1" x="277"/>
        <item m="1" x="1248"/>
        <item m="1" x="1322"/>
        <item m="1" x="379"/>
        <item m="1" x="1369"/>
        <item m="1" x="416"/>
        <item m="1" x="1462"/>
        <item m="1" x="1134"/>
        <item m="1" x="226"/>
        <item m="1" x="253"/>
        <item m="1" x="1254"/>
        <item m="1" x="316"/>
        <item m="1" x="347"/>
        <item m="1" x="422"/>
        <item m="1" x="455"/>
        <item m="1" x="1509"/>
        <item m="1" x="1550"/>
        <item m="1" x="568"/>
        <item m="1" x="1589"/>
        <item m="1" x="602"/>
        <item m="1" x="1640"/>
        <item m="1" x="678"/>
        <item m="1" x="257"/>
        <item m="1" x="287"/>
        <item m="1" x="1262"/>
        <item m="1" x="321"/>
        <item m="1" x="353"/>
        <item m="1" x="1334"/>
        <item m="1" x="1383"/>
        <item m="1" x="429"/>
        <item m="1" x="1423"/>
        <item m="1" x="460"/>
        <item m="1" x="1473"/>
        <item m="1" x="534"/>
        <item m="1" x="572"/>
        <item m="1" x="1594"/>
        <item m="1" x="603"/>
        <item m="1" x="1646"/>
        <item m="1" x="644"/>
        <item m="1" x="326"/>
        <item m="1" x="1298"/>
        <item m="1" x="359"/>
        <item m="1" x="1341"/>
        <item m="1" x="1388"/>
        <item m="1" x="1432"/>
        <item m="1" x="466"/>
        <item m="1" x="503"/>
        <item m="1" x="1558"/>
        <item m="1" x="579"/>
        <item m="1" x="1599"/>
        <item m="1" x="1651"/>
        <item m="1" x="650"/>
        <item m="1" x="1685"/>
        <item m="1" x="1768"/>
        <item m="1" x="1813"/>
        <item m="1" x="1347"/>
        <item m="1" x="401"/>
        <item m="1" x="1393"/>
        <item m="1" x="434"/>
        <item m="1" x="1439"/>
        <item m="1" x="469"/>
        <item m="1" x="1487"/>
        <item m="1" x="509"/>
        <item m="1" x="1527"/>
        <item m="1" x="544"/>
        <item m="1" x="1566"/>
        <item m="1" x="583"/>
        <item m="1" x="612"/>
        <item m="1" x="655"/>
        <item m="1" x="1739"/>
        <item m="1" x="1774"/>
        <item m="1" x="1816"/>
        <item m="1" x="794"/>
        <item m="1" x="1862"/>
        <item m="1" x="1957"/>
        <item m="1" x="472"/>
        <item m="1" x="1533"/>
        <item m="1" x="547"/>
        <item m="1" x="1570"/>
        <item m="1" x="1612"/>
        <item m="1" x="620"/>
        <item m="1" x="1662"/>
        <item m="1" x="658"/>
        <item m="1" x="701"/>
        <item m="1" x="1743"/>
        <item m="1" x="730"/>
        <item m="1" x="1778"/>
        <item m="1" x="762"/>
        <item m="1" x="1823"/>
        <item m="1" x="1866"/>
        <item m="1" x="833"/>
        <item m="1" x="869"/>
        <item m="1" x="2019"/>
        <item m="1" x="1537"/>
        <item m="1" x="552"/>
        <item m="1" x="1575"/>
        <item m="1" x="627"/>
        <item m="1" x="1667"/>
        <item m="1" x="1707"/>
        <item m="1" x="706"/>
        <item m="1" x="735"/>
        <item m="1" x="1784"/>
        <item m="1" x="802"/>
        <item m="1" x="840"/>
        <item m="1" x="1906"/>
        <item m="1" x="900"/>
        <item m="1" x="1968"/>
        <item m="1" x="917"/>
        <item m="1" x="1621"/>
        <item m="1" x="632"/>
        <item m="1" x="1714"/>
        <item m="1" x="1753"/>
        <item m="1" x="1790"/>
        <item m="1" x="1838"/>
        <item m="1" x="807"/>
        <item m="1" x="847"/>
        <item m="1" x="873"/>
        <item m="1" x="1933"/>
        <item m="1" x="921"/>
        <item m="1" x="34"/>
        <item m="1" x="71"/>
        <item m="1" x="746"/>
        <item m="1" x="1797"/>
        <item m="1" x="777"/>
        <item m="1" x="1845"/>
        <item m="1" x="1881"/>
        <item m="1" x="854"/>
        <item m="1" x="907"/>
        <item m="1" x="2001"/>
        <item m="1" x="947"/>
        <item m="1" x="966"/>
        <item m="1" x="19"/>
        <item m="1" x="988"/>
        <item m="1" x="37"/>
        <item m="1" x="1008"/>
        <item m="1" x="48"/>
        <item m="1" x="1025"/>
        <item m="1" x="76"/>
        <item m="1" x="1851"/>
        <item m="1" x="817"/>
        <item m="1" x="1886"/>
        <item m="1" x="884"/>
        <item m="1" x="1946"/>
        <item m="1" x="910"/>
        <item m="1" x="1981"/>
        <item m="1" x="2006"/>
        <item m="1" x="950"/>
        <item m="1" x="2037"/>
        <item m="1" x="971"/>
        <item m="1" x="50"/>
        <item m="1" x="1026"/>
        <item m="1" x="1043"/>
        <item m="1" x="100"/>
        <item m="1" x="160"/>
        <item m="1" x="1020"/>
        <item m="1" x="60"/>
        <item m="1" x="93"/>
        <item m="1" x="1051"/>
        <item m="1" x="111"/>
        <item m="1" x="1075"/>
        <item m="1" x="1087"/>
        <item m="1" x="1107"/>
        <item m="1" x="1124"/>
        <item m="1" x="1150"/>
        <item m="1" x="215"/>
        <item m="1" x="1183"/>
        <item m="1" x="1212"/>
        <item m="1" x="270"/>
        <item m="1" x="1241"/>
        <item m="1" x="304"/>
        <item m="1" x="1281"/>
        <item m="1" x="337"/>
        <item m="1" x="1313"/>
        <item m="1" x="373"/>
        <item m="1" x="1362"/>
        <item m="1" x="1077"/>
        <item m="1" x="1090"/>
        <item m="1" x="1129"/>
        <item m="1" x="196"/>
        <item m="1" x="1155"/>
        <item m="1" x="219"/>
        <item m="1" x="1217"/>
        <item m="1" x="1245"/>
        <item m="1" x="309"/>
        <item m="1" x="1285"/>
        <item m="1" x="339"/>
        <item m="1" x="1318"/>
        <item m="1" x="414"/>
        <item m="1" x="1412"/>
        <item m="1" x="450"/>
        <item m="1" x="150"/>
        <item m="1" x="179"/>
        <item m="1" x="200"/>
        <item m="1" x="1161"/>
        <item m="1" x="280"/>
        <item m="1" x="313"/>
        <item m="1" x="1289"/>
        <item m="1" x="1326"/>
        <item m="1" x="453"/>
        <item m="1" x="490"/>
        <item m="1" x="1507"/>
        <item m="1" x="530"/>
        <item m="1" x="1547"/>
        <item m="1" x="1136"/>
        <item m="1" x="204"/>
        <item m="1" x="1166"/>
        <item m="1" x="228"/>
        <item m="1" x="1258"/>
        <item m="1" x="318"/>
        <item m="1" x="350"/>
        <item m="1" x="1332"/>
        <item m="1" x="388"/>
        <item m="1" x="1378"/>
        <item m="1" x="425"/>
        <item m="1" x="1420"/>
        <item m="1" x="457"/>
        <item m="1" x="1470"/>
        <item m="1" x="496"/>
        <item m="1" x="570"/>
        <item m="1" x="1591"/>
        <item m="1" x="1643"/>
        <item m="1" x="679"/>
        <item m="1" x="1202"/>
        <item m="1" x="1228"/>
        <item m="1" x="324"/>
        <item m="1" x="1338"/>
        <item m="1" x="1386"/>
        <item m="1" x="1428"/>
        <item m="1" x="463"/>
        <item m="1" x="1476"/>
        <item m="1" x="499"/>
        <item m="1" x="538"/>
        <item m="1" x="1555"/>
        <item m="1" x="576"/>
        <item m="1" x="606"/>
        <item m="1" x="1649"/>
        <item m="1" x="647"/>
        <item m="1" x="1683"/>
        <item m="1" x="684"/>
        <item m="1" x="1732"/>
        <item m="1" x="1267"/>
        <item m="1" x="328"/>
        <item m="1" x="398"/>
        <item m="1" x="1435"/>
        <item m="1" x="1483"/>
        <item m="1" x="505"/>
        <item m="1" x="1524"/>
        <item m="1" x="1562"/>
        <item m="1" x="582"/>
        <item m="1" x="1603"/>
        <item m="1" x="609"/>
        <item m="1" x="1655"/>
        <item m="1" x="1689"/>
        <item m="1" x="1736"/>
        <item m="1" x="1771"/>
        <item m="1" x="1814"/>
        <item m="1" x="828"/>
        <item m="1" x="1349"/>
        <item m="1" x="1395"/>
        <item m="1" x="1441"/>
        <item m="1" x="1568"/>
        <item m="1" x="587"/>
        <item m="1" x="1608"/>
        <item m="1" x="617"/>
        <item m="1" x="1660"/>
        <item m="1" x="1694"/>
        <item m="1" x="696"/>
        <item m="1" x="1775"/>
        <item m="1" x="1820"/>
        <item m="1" x="830"/>
        <item m="1" x="1960"/>
        <item m="1" x="1442"/>
        <item m="1" x="475"/>
        <item m="1" x="1493"/>
        <item m="1" x="515"/>
        <item m="1" x="1535"/>
        <item m="1" x="550"/>
        <item m="1" x="1665"/>
        <item m="1" x="1703"/>
        <item m="1" x="703"/>
        <item m="1" x="1747"/>
        <item m="1" x="733"/>
        <item m="1" x="765"/>
        <item m="1" x="798"/>
        <item m="1" x="1870"/>
        <item m="1" x="836"/>
        <item m="1" x="1903"/>
        <item m="1" x="1964"/>
        <item m="1" x="1618"/>
        <item m="1" x="1669"/>
        <item m="1" x="710"/>
        <item m="1" x="738"/>
        <item m="1" x="770"/>
        <item m="1" x="1834"/>
        <item m="1" x="844"/>
        <item m="1" x="1908"/>
        <item m="1" x="1932"/>
        <item m="1" x="1971"/>
        <item m="1" x="1624"/>
        <item m="1" x="634"/>
        <item m="1" x="1672"/>
        <item m="1" x="670"/>
        <item m="1" x="1717"/>
        <item m="1" x="1755"/>
        <item m="1" x="744"/>
        <item m="1" x="1842"/>
        <item m="1" x="811"/>
        <item m="1" x="851"/>
        <item m="1" x="1915"/>
        <item m="1" x="877"/>
        <item m="1" x="1938"/>
        <item m="1" x="904"/>
        <item m="1" x="1976"/>
        <item m="1" x="1998"/>
        <item m="1" x="2030"/>
        <item m="1" x="964"/>
        <item m="1" x="987"/>
        <item m="1" x="35"/>
        <item m="1" x="74"/>
        <item m="1" x="1759"/>
        <item m="1" x="748"/>
        <item m="1" x="1801"/>
        <item m="1" x="1849"/>
        <item m="1" x="815"/>
        <item m="1" x="1883"/>
        <item m="1" x="1918"/>
        <item m="1" x="882"/>
        <item m="1" x="1979"/>
        <item m="1" x="927"/>
        <item m="1" x="2004"/>
        <item m="1" x="948"/>
        <item m="1" x="2035"/>
        <item m="1" x="969"/>
        <item m="1" x="21"/>
        <item m="1" x="991"/>
        <item m="1" x="78"/>
        <item m="1" x="1062"/>
        <item m="1" x="1802"/>
        <item m="1" x="819"/>
        <item m="1" x="1889"/>
        <item m="1" x="859"/>
        <item m="1" x="886"/>
        <item m="1" x="912"/>
        <item m="1" x="1982"/>
        <item m="1" x="2008"/>
        <item m="1" x="952"/>
        <item m="1" x="2040"/>
        <item m="1" x="25"/>
        <item m="1" x="995"/>
        <item m="1" x="51"/>
        <item m="1" x="1028"/>
        <item m="1" x="81"/>
        <item m="1" x="1044"/>
        <item m="1" x="101"/>
        <item m="1" x="1063"/>
        <item m="1" x="161"/>
        <item m="1" x="1021"/>
        <item m="1" x="61"/>
        <item m="1" x="1038"/>
        <item m="1" x="94"/>
        <item m="1" x="1052"/>
        <item m="1" x="113"/>
        <item m="1" x="1076"/>
        <item m="1" x="131"/>
        <item m="1" x="1088"/>
        <item m="1" x="145"/>
        <item m="1" x="1109"/>
        <item m="1" x="173"/>
        <item m="1" x="1127"/>
        <item m="1" x="194"/>
        <item m="1" x="1153"/>
        <item m="1" x="1185"/>
        <item m="1" x="1214"/>
        <item m="1" x="273"/>
        <item m="1" x="1244"/>
        <item m="1" x="1284"/>
        <item m="1" x="338"/>
        <item m="1" x="1317"/>
        <item m="1" x="375"/>
        <item m="1" x="1363"/>
        <item m="1" x="1458"/>
        <item m="1" x="177"/>
        <item m="1" x="1131"/>
        <item m="1" x="1191"/>
        <item m="1" x="278"/>
        <item m="1" x="311"/>
        <item m="1" x="380"/>
        <item m="1" x="1370"/>
        <item m="1" x="417"/>
        <item m="1" x="452"/>
        <item m="1" x="1463"/>
        <item m="1" x="488"/>
        <item m="1" x="152"/>
        <item m="1" x="1115"/>
        <item m="1" x="203"/>
        <item m="1" x="1164"/>
        <item m="1" x="1196"/>
        <item m="1" x="284"/>
        <item m="1" x="1255"/>
        <item m="1" x="1291"/>
        <item m="1" x="1329"/>
        <item m="1" x="1375"/>
        <item m="1" x="423"/>
        <item m="1" x="1417"/>
        <item m="1" x="1468"/>
        <item m="1" x="493"/>
        <item m="1" x="532"/>
        <item m="1" x="1138"/>
        <item m="1" x="1169"/>
        <item m="1" x="229"/>
        <item m="1" x="1200"/>
        <item m="1" x="258"/>
        <item m="1" x="1227"/>
        <item m="1" x="288"/>
        <item m="1" x="1263"/>
        <item m="1" x="354"/>
        <item m="1" x="1335"/>
        <item m="1" x="392"/>
        <item m="1" x="1384"/>
        <item m="1" x="1424"/>
        <item m="1" x="461"/>
        <item m="1" x="1554"/>
        <item m="1" x="573"/>
        <item m="1" x="1595"/>
        <item m="1" x="604"/>
        <item m="1" x="1647"/>
        <item m="1" x="682"/>
        <item m="1" x="261"/>
        <item m="1" x="1230"/>
        <item m="1" x="291"/>
        <item m="1" x="1266"/>
        <item m="1" x="1299"/>
        <item m="1" x="360"/>
        <item m="1" x="1342"/>
        <item m="1" x="1389"/>
        <item m="1" x="432"/>
        <item m="1" x="467"/>
        <item m="1" x="1480"/>
        <item m="1" x="504"/>
        <item m="1" x="1522"/>
        <item m="1" x="580"/>
        <item m="1" x="1600"/>
        <item m="1" x="1652"/>
        <item m="1" x="651"/>
        <item m="1" x="1686"/>
        <item m="1" x="688"/>
        <item m="1" x="1735"/>
        <item m="1" x="362"/>
        <item m="1" x="1394"/>
        <item m="1" x="1440"/>
        <item m="1" x="510"/>
        <item m="1" x="1528"/>
        <item m="1" x="1567"/>
        <item m="1" x="584"/>
        <item m="1" x="1607"/>
        <item m="1" x="613"/>
        <item m="1" x="1740"/>
        <item m="1" x="728"/>
        <item m="1" x="760"/>
        <item m="1" x="1817"/>
        <item m="1" x="829"/>
        <item m="1" x="1398"/>
        <item m="1" x="438"/>
        <item m="1" x="473"/>
        <item m="1" x="1491"/>
        <item m="1" x="1534"/>
        <item m="1" x="589"/>
        <item m="1" x="621"/>
        <item m="1" x="1663"/>
        <item m="1" x="659"/>
        <item m="1" x="1699"/>
        <item m="1" x="702"/>
        <item m="1" x="731"/>
        <item m="1" x="1779"/>
        <item m="1" x="1824"/>
        <item m="1" x="1867"/>
        <item m="1" x="834"/>
        <item m="1" x="1963"/>
        <item m="1" x="477"/>
        <item m="1" x="1495"/>
        <item m="1" x="1538"/>
        <item m="1" x="553"/>
        <item m="1" x="1616"/>
        <item m="1" x="628"/>
        <item m="1" x="1668"/>
        <item m="1" x="707"/>
        <item m="1" x="1785"/>
        <item m="1" x="1831"/>
        <item m="1" x="803"/>
        <item m="1" x="841"/>
        <item m="1" x="1930"/>
        <item m="1" x="1969"/>
        <item m="1" x="1541"/>
        <item m="1" x="556"/>
        <item m="1" x="1579"/>
        <item m="1" x="595"/>
        <item m="1" x="1622"/>
        <item m="1" x="633"/>
        <item m="1" x="1715"/>
        <item m="1" x="712"/>
        <item m="1" x="1754"/>
        <item m="1" x="772"/>
        <item m="1" x="1839"/>
        <item m="1" x="808"/>
        <item m="1" x="848"/>
        <item m="1" x="1913"/>
        <item m="1" x="1934"/>
        <item m="1" x="922"/>
        <item m="1" x="1995"/>
        <item m="1" x="944"/>
        <item m="1" x="1626"/>
        <item m="1" x="1674"/>
        <item m="1" x="1719"/>
        <item m="1" x="1757"/>
        <item m="1" x="1798"/>
        <item m="1" x="778"/>
        <item m="1" x="1846"/>
        <item m="1" x="1882"/>
        <item m="1" x="855"/>
        <item m="1" x="881"/>
        <item m="1" x="1941"/>
        <item m="1" x="1978"/>
        <item m="1" x="2002"/>
        <item m="1" x="2033"/>
        <item m="1" x="967"/>
        <item m="1" x="20"/>
        <item m="1" x="989"/>
        <item m="1" x="38"/>
        <item m="1" x="1722"/>
        <item m="1" x="719"/>
        <item m="1" x="1761"/>
        <item m="1" x="750"/>
        <item m="1" x="782"/>
        <item m="1" x="1852"/>
        <item m="1" x="1887"/>
        <item m="1" x="857"/>
        <item m="1" x="1947"/>
        <item m="1" x="930"/>
        <item m="1" x="2007"/>
        <item m="1" x="951"/>
        <item m="1" x="2038"/>
        <item m="1" x="972"/>
        <item m="1" x="23"/>
        <item m="1" x="1010"/>
        <item m="1" x="1027"/>
        <item m="1" x="1803"/>
        <item m="1" x="784"/>
        <item m="1" x="822"/>
        <item m="1" x="1891"/>
        <item m="1" x="862"/>
        <item m="1" x="1922"/>
        <item m="1" x="888"/>
        <item m="1" x="1984"/>
        <item m="1" x="932"/>
        <item m="1" x="2011"/>
        <item m="1" x="953"/>
        <item m="1" x="28"/>
        <item m="1" x="997"/>
        <item m="1" x="84"/>
        <item m="1" x="1045"/>
        <item m="1" x="102"/>
        <item m="1" x="162"/>
        <item m="1" x="62"/>
        <item m="1" x="1039"/>
        <item m="1" x="95"/>
        <item m="1" x="1053"/>
        <item m="1" x="114"/>
        <item m="1" x="132"/>
        <item m="1" x="147"/>
        <item m="1" x="1110"/>
        <item m="1" x="175"/>
        <item m="1" x="197"/>
        <item m="1" x="1156"/>
        <item m="1" x="220"/>
        <item m="1" x="1187"/>
        <item m="1" x="246"/>
        <item m="1" x="275"/>
        <item m="1" x="1246"/>
        <item m="1" x="310"/>
        <item m="1" x="1286"/>
        <item m="1" x="340"/>
        <item m="1" x="1319"/>
        <item m="1" x="377"/>
        <item m="1" x="1366"/>
        <item m="1" x="1054"/>
        <item m="1" x="116"/>
        <item m="1" x="1078"/>
        <item m="1" x="1093"/>
        <item m="1" x="1113"/>
        <item m="1" x="201"/>
        <item m="1" x="1162"/>
        <item m="1" x="224"/>
        <item m="1" x="251"/>
        <item m="1" x="1223"/>
        <item m="1" x="281"/>
        <item m="1" x="1251"/>
        <item m="1" x="345"/>
        <item m="1" x="1327"/>
        <item m="1" x="383"/>
        <item m="1" x="1372"/>
        <item m="1" x="419"/>
        <item m="1" x="1415"/>
        <item m="1" x="491"/>
        <item m="1" x="1095"/>
        <item m="1" x="182"/>
        <item m="1" x="205"/>
        <item m="1" x="1167"/>
        <item m="1" x="1199"/>
        <item m="1" x="256"/>
        <item m="1" x="1226"/>
        <item m="1" x="285"/>
        <item m="1" x="1259"/>
        <item m="1" x="1379"/>
        <item m="1" x="426"/>
        <item m="1" x="1471"/>
        <item m="1" x="497"/>
        <item m="1" x="1513"/>
        <item m="1" x="1644"/>
        <item m="1" x="207"/>
        <item m="1" x="1171"/>
        <item m="1" x="230"/>
        <item m="1" x="259"/>
        <item m="1" x="1229"/>
        <item m="1" x="1265"/>
        <item m="1" x="325"/>
        <item m="1" x="1297"/>
        <item m="1" x="357"/>
        <item m="1" x="1339"/>
        <item m="1" x="1429"/>
        <item m="1" x="1477"/>
        <item m="1" x="500"/>
        <item m="1" x="1519"/>
        <item m="1" x="1556"/>
        <item m="1" x="1598"/>
        <item m="1" x="607"/>
        <item m="1" x="685"/>
        <item m="1" x="262"/>
        <item m="1" x="1232"/>
        <item m="1" x="1301"/>
        <item m="1" x="361"/>
        <item m="1" x="1345"/>
        <item m="1" x="399"/>
        <item m="1" x="1392"/>
        <item m="1" x="1436"/>
        <item m="1" x="1484"/>
        <item m="1" x="506"/>
        <item m="1" x="1525"/>
        <item m="1" x="1563"/>
        <item m="1" x="691"/>
        <item m="1" x="1737"/>
        <item m="1" x="1270"/>
        <item m="1" x="402"/>
        <item m="1" x="1396"/>
        <item m="1" x="436"/>
        <item m="1" x="471"/>
        <item m="1" x="1490"/>
        <item m="1" x="513"/>
        <item m="1" x="1531"/>
        <item m="1" x="546"/>
        <item m="1" x="588"/>
        <item m="1" x="1609"/>
        <item m="1" x="618"/>
        <item m="1" x="1661"/>
        <item m="1" x="1695"/>
        <item m="1" x="697"/>
        <item m="1" x="1776"/>
        <item m="1" x="1821"/>
        <item m="1" x="831"/>
        <item m="1" x="1351"/>
        <item m="1" x="404"/>
        <item m="1" x="1400"/>
        <item m="1" x="439"/>
        <item m="1" x="1443"/>
        <item m="1" x="1494"/>
        <item m="1" x="516"/>
        <item m="1" x="551"/>
        <item m="1" x="1573"/>
        <item m="1" x="592"/>
        <item m="1" x="1614"/>
        <item m="1" x="624"/>
        <item m="1" x="1666"/>
        <item m="1" x="663"/>
        <item m="1" x="1704"/>
        <item m="1" x="766"/>
        <item m="1" x="799"/>
        <item m="1" x="1871"/>
        <item m="1" x="837"/>
        <item m="1" x="1965"/>
        <item m="1" x="1446"/>
        <item m="1" x="479"/>
        <item m="1" x="1496"/>
        <item m="1" x="518"/>
        <item m="1" x="555"/>
        <item m="1" x="1577"/>
        <item m="1" x="1619"/>
        <item m="1" x="1670"/>
        <item m="1" x="667"/>
        <item m="1" x="1711"/>
        <item m="1" x="1751"/>
        <item m="1" x="739"/>
        <item m="1" x="1788"/>
        <item m="1" x="805"/>
        <item m="1" x="1873"/>
        <item m="1" x="845"/>
        <item m="1" x="1909"/>
        <item m="1" x="871"/>
        <item m="1" x="2026"/>
        <item m="1" x="558"/>
        <item m="1" x="1581"/>
        <item m="1" x="1625"/>
        <item m="1" x="635"/>
        <item m="1" x="1673"/>
        <item m="1" x="1718"/>
        <item m="1" x="715"/>
        <item m="1" x="1794"/>
        <item m="1" x="775"/>
        <item m="1" x="1843"/>
        <item m="1" x="812"/>
        <item m="1" x="1879"/>
        <item m="1" x="852"/>
        <item m="1" x="1916"/>
        <item m="1" x="878"/>
        <item m="1" x="1939"/>
        <item m="1" x="905"/>
        <item m="1" x="1999"/>
        <item m="1" x="945"/>
        <item m="1" x="2031"/>
        <item m="1" x="1628"/>
        <item m="1" x="1760"/>
        <item m="1" x="749"/>
        <item m="1" x="781"/>
        <item m="1" x="1884"/>
        <item m="1" x="1919"/>
        <item m="1" x="883"/>
        <item m="1" x="1944"/>
        <item m="1" x="928"/>
        <item m="1" x="2005"/>
        <item m="1" x="949"/>
        <item m="1" x="2036"/>
        <item m="1" x="970"/>
        <item m="1" x="22"/>
        <item m="1" x="992"/>
        <item m="1" x="39"/>
        <item m="1" x="79"/>
        <item m="1" x="1724"/>
        <item m="1" x="1762"/>
        <item m="1" x="752"/>
        <item m="1" x="1853"/>
        <item m="1" x="820"/>
        <item m="1" x="1890"/>
        <item m="1" x="860"/>
        <item m="1" x="1921"/>
        <item m="1" x="887"/>
        <item m="1" x="1948"/>
        <item m="1" x="1983"/>
        <item m="1" x="2009"/>
        <item m="1" x="974"/>
        <item m="1" x="26"/>
        <item m="1" x="996"/>
        <item m="1" x="1011"/>
        <item m="1" x="52"/>
        <item m="1" x="1029"/>
        <item m="1" x="82"/>
        <item m="1" x="1892"/>
        <item m="1" x="1923"/>
        <item m="1" x="1986"/>
        <item m="1" x="934"/>
        <item m="1" x="955"/>
        <item m="1" x="999"/>
        <item m="1" x="1013"/>
        <item m="1" x="54"/>
        <item m="1" x="1030"/>
        <item m="1" x="86"/>
        <item m="1" x="103"/>
        <item m="1" x="121"/>
        <item m="1" x="163"/>
        <item m="1" x="63"/>
        <item m="1" x="1040"/>
        <item m="1" x="96"/>
        <item m="1" x="115"/>
        <item m="1" x="133"/>
        <item m="1" x="1092"/>
        <item m="1" x="149"/>
        <item m="1" x="1112"/>
        <item m="1" x="178"/>
        <item m="1" x="199"/>
        <item m="1" x="1159"/>
        <item m="1" x="222"/>
        <item m="1" x="1192"/>
        <item m="1" x="248"/>
        <item m="1" x="1220"/>
        <item m="1" x="1249"/>
        <item m="1" x="342"/>
        <item m="1" x="1323"/>
        <item m="1" x="381"/>
        <item m="1" x="1464"/>
        <item m="1" x="1056"/>
        <item m="1" x="118"/>
        <item m="1" x="1080"/>
        <item m="1" x="1116"/>
        <item m="1" x="181"/>
        <item m="1" x="1135"/>
        <item m="1" x="1165"/>
        <item m="1" x="227"/>
        <item m="1" x="1197"/>
        <item m="1" x="254"/>
        <item m="1" x="1256"/>
        <item m="1" x="317"/>
        <item m="1" x="1292"/>
        <item m="1" x="385"/>
        <item m="1" x="424"/>
        <item m="1" x="1418"/>
        <item m="1" x="1469"/>
        <item m="1" x="1510"/>
        <item m="1" x="1096"/>
        <item m="1" x="154"/>
        <item m="1" x="1117"/>
        <item m="1" x="1139"/>
        <item m="1" x="206"/>
        <item m="1" x="1170"/>
        <item m="1" x="1201"/>
        <item m="1" x="289"/>
        <item m="1" x="1264"/>
        <item m="1" x="322"/>
        <item m="1" x="355"/>
        <item m="1" x="1385"/>
        <item m="1" x="1425"/>
        <item m="1" x="462"/>
        <item m="1" x="1474"/>
        <item m="1" x="1516"/>
        <item m="1" x="535"/>
        <item m="1" x="1648"/>
        <item m="1" x="1140"/>
        <item m="1" x="208"/>
        <item m="1" x="1173"/>
        <item m="1" x="232"/>
        <item m="1" x="1231"/>
        <item m="1" x="327"/>
        <item m="1" x="1300"/>
        <item m="1" x="1343"/>
        <item m="1" x="396"/>
        <item m="1" x="1390"/>
        <item m="1" x="433"/>
        <item m="1" x="1481"/>
        <item m="1" x="541"/>
        <item m="1" x="1559"/>
        <item m="1" x="1601"/>
        <item m="1" x="1653"/>
        <item m="1" x="1205"/>
        <item m="1" x="1233"/>
        <item m="1" x="293"/>
        <item m="1" x="1269"/>
        <item m="1" x="330"/>
        <item m="1" x="1303"/>
        <item m="1" x="363"/>
        <item m="1" x="1348"/>
        <item m="1" x="435"/>
        <item m="1" x="1488"/>
        <item m="1" x="511"/>
        <item m="1" x="1529"/>
        <item m="1" x="545"/>
        <item m="1" x="614"/>
        <item m="1" x="1659"/>
        <item m="1" x="1691"/>
        <item m="1" x="694"/>
        <item m="1" x="1741"/>
        <item m="1" x="1272"/>
        <item m="1" x="331"/>
        <item m="1" x="1304"/>
        <item m="1" x="364"/>
        <item m="1" x="1350"/>
        <item m="1" x="403"/>
        <item m="1" x="1399"/>
        <item m="1" x="474"/>
        <item m="1" x="1492"/>
        <item m="1" x="514"/>
        <item m="1" x="548"/>
        <item m="1" x="1571"/>
        <item m="1" x="590"/>
        <item m="1" x="1613"/>
        <item m="1" x="660"/>
        <item m="1" x="1700"/>
        <item m="1" x="1744"/>
        <item m="1" x="1780"/>
        <item m="1" x="763"/>
        <item m="1" x="1825"/>
        <item m="1" x="835"/>
        <item m="1" x="1353"/>
        <item m="1" x="406"/>
        <item m="1" x="441"/>
        <item m="1" x="1445"/>
        <item m="1" x="478"/>
        <item m="1" x="517"/>
        <item m="1" x="1539"/>
        <item m="1" x="554"/>
        <item m="1" x="1576"/>
        <item m="1" x="593"/>
        <item m="1" x="1617"/>
        <item m="1" x="629"/>
        <item m="1" x="666"/>
        <item m="1" x="1708"/>
        <item m="1" x="708"/>
        <item m="1" x="736"/>
        <item m="1" x="1786"/>
        <item m="1" x="1832"/>
        <item m="1" x="804"/>
        <item m="1" x="1872"/>
        <item m="1" x="842"/>
        <item m="1" x="1970"/>
        <item m="1" x="1447"/>
        <item m="1" x="1498"/>
        <item m="1" x="520"/>
        <item m="1" x="557"/>
        <item m="1" x="1580"/>
        <item m="1" x="1623"/>
        <item m="1" x="1671"/>
        <item m="1" x="669"/>
        <item m="1" x="1716"/>
        <item m="1" x="713"/>
        <item m="1" x="742"/>
        <item m="1" x="1791"/>
        <item m="1" x="1840"/>
        <item m="1" x="809"/>
        <item m="1" x="1876"/>
        <item m="1" x="849"/>
        <item m="1" x="874"/>
        <item m="1" x="1935"/>
        <item m="1" x="2028"/>
        <item m="1" x="1542"/>
        <item m="1" x="560"/>
        <item m="1" x="1582"/>
        <item m="1" x="1627"/>
        <item m="1" x="637"/>
        <item m="1" x="1720"/>
        <item m="1" x="717"/>
        <item m="1" x="1758"/>
        <item m="1" x="747"/>
        <item m="1" x="1799"/>
        <item m="1" x="779"/>
        <item m="1" x="1847"/>
        <item m="1" x="1917"/>
        <item m="1" x="1942"/>
        <item m="1" x="908"/>
        <item m="1" x="925"/>
        <item m="1" x="2034"/>
        <item m="1" x="1630"/>
        <item m="1" x="639"/>
        <item m="1" x="1723"/>
        <item m="1" x="720"/>
        <item m="1" x="751"/>
        <item m="1" x="818"/>
        <item m="1" x="1888"/>
        <item m="1" x="858"/>
        <item m="1" x="885"/>
        <item m="1" x="911"/>
        <item m="1" x="2039"/>
        <item m="1" x="973"/>
        <item m="1" x="24"/>
        <item m="1" x="994"/>
        <item m="1" x="80"/>
        <item m="1" x="721"/>
        <item m="1" x="1764"/>
        <item m="1" x="785"/>
        <item m="1" x="863"/>
        <item m="1" x="889"/>
        <item m="1" x="1949"/>
        <item m="1" x="1985"/>
        <item m="1" x="933"/>
        <item m="1" x="2012"/>
        <item m="1" x="954"/>
        <item m="1" x="29"/>
        <item m="1" x="998"/>
        <item m="1" x="41"/>
        <item m="1" x="1012"/>
        <item m="1" x="53"/>
        <item m="1" x="85"/>
        <item m="1" x="1805"/>
        <item m="1" x="787"/>
        <item m="1" x="1856"/>
        <item m="1" x="936"/>
        <item m="1" x="2043"/>
        <item m="1" x="976"/>
        <item m="1" x="1015"/>
        <item m="1" x="1032"/>
        <item m="1" x="87"/>
        <item m="1" x="1064"/>
        <item m="1" x="164"/>
        <item m="1" x="1022"/>
        <item m="1" x="64"/>
        <item m="1" x="97"/>
        <item m="1" x="1055"/>
        <item m="1" x="117"/>
        <item m="1" x="1079"/>
        <item m="1" x="134"/>
        <item m="1" x="1094"/>
        <item m="1" x="151"/>
        <item m="1" x="1114"/>
        <item m="1" x="180"/>
        <item m="1" x="1133"/>
        <item m="1" x="202"/>
        <item m="1" x="1163"/>
        <item m="1" x="225"/>
        <item m="1" x="1194"/>
        <item m="1" x="252"/>
        <item m="1" x="1224"/>
        <item m="1" x="282"/>
        <item m="1" x="1252"/>
        <item m="1" x="314"/>
        <item m="1" x="384"/>
        <item m="1" x="1373"/>
        <item m="1" x="1466"/>
        <item m="1" x="1057"/>
        <item m="1" x="119"/>
        <item m="1" x="1081"/>
        <item m="1" x="135"/>
        <item m="1" x="153"/>
        <item m="1" x="1137"/>
        <item m="1" x="1168"/>
        <item m="1" x="286"/>
        <item m="1" x="1260"/>
        <item m="1" x="319"/>
        <item m="1" x="1295"/>
        <item m="1" x="351"/>
        <item m="1" x="389"/>
        <item m="1" x="1380"/>
        <item m="1" x="427"/>
        <item m="1" x="1421"/>
        <item m="1" x="1472"/>
        <item m="1" x="1097"/>
        <item m="1" x="155"/>
        <item m="1" x="1172"/>
        <item m="1" x="231"/>
        <item m="1" x="1203"/>
        <item m="1" x="260"/>
        <item m="1" x="290"/>
        <item m="1" x="358"/>
        <item m="1" x="1340"/>
        <item m="1" x="394"/>
        <item m="1" x="430"/>
        <item m="1" x="1478"/>
        <item m="1" x="1520"/>
        <item m="1" x="539"/>
        <item m="1" x="1141"/>
        <item m="1" x="233"/>
        <item m="1" x="1204"/>
        <item m="1" x="263"/>
        <item m="1" x="292"/>
        <item m="1" x="1268"/>
        <item m="1" x="329"/>
        <item m="1" x="1302"/>
        <item m="1" x="1346"/>
        <item m="1" x="400"/>
        <item m="1" x="1437"/>
        <item m="1" x="1485"/>
        <item m="1" x="507"/>
        <item m="1" x="543"/>
        <item m="1" x="1564"/>
        <item m="1" x="1604"/>
        <item m="1" x="610"/>
        <item m="1" x="1656"/>
        <item m="1" x="692"/>
        <item m="1" x="1234"/>
        <item m="1" x="294"/>
        <item m="1" x="1271"/>
        <item m="1" x="1397"/>
        <item m="1" x="437"/>
        <item m="1" x="1532"/>
        <item m="1" x="619"/>
        <item m="1" x="1696"/>
        <item m="1" x="698"/>
        <item m="1" x="1273"/>
        <item m="1" x="365"/>
        <item m="1" x="1352"/>
        <item m="1" x="405"/>
        <item m="1" x="1401"/>
        <item m="1" x="440"/>
        <item m="1" x="1444"/>
        <item m="1" x="476"/>
        <item m="1" x="1536"/>
        <item m="1" x="1574"/>
        <item m="1" x="1615"/>
        <item m="1" x="625"/>
        <item m="1" x="664"/>
        <item m="1" x="1705"/>
        <item m="1" x="704"/>
        <item m="1" x="1748"/>
        <item m="1" x="1783"/>
        <item m="1" x="767"/>
        <item m="1" x="1828"/>
        <item m="1" x="838"/>
        <item m="1" x="1402"/>
        <item m="1" x="442"/>
        <item m="1" x="480"/>
        <item m="1" x="1497"/>
        <item m="1" x="519"/>
        <item m="1" x="1540"/>
        <item m="1" x="1578"/>
        <item m="1" x="594"/>
        <item m="1" x="1620"/>
        <item m="1" x="631"/>
        <item m="1" x="668"/>
        <item m="1" x="1712"/>
        <item m="1" x="740"/>
        <item m="1" x="1789"/>
        <item m="1" x="771"/>
        <item m="1" x="1835"/>
        <item m="1" x="806"/>
        <item m="1" x="1910"/>
        <item m="1" x="1972"/>
        <item m="1" x="521"/>
        <item m="1" x="559"/>
        <item m="1" x="596"/>
        <item m="1" x="636"/>
        <item m="1" x="716"/>
        <item m="1" x="1756"/>
        <item m="1" x="745"/>
        <item m="1" x="1795"/>
        <item m="1" x="1844"/>
        <item m="1" x="813"/>
        <item m="1" x="1880"/>
        <item m="1" x="879"/>
        <item m="1" x="1940"/>
        <item m="1" x="2032"/>
        <item m="1" x="561"/>
        <item m="1" x="597"/>
        <item m="1" x="1629"/>
        <item m="1" x="638"/>
        <item m="1" x="671"/>
        <item m="1" x="1721"/>
        <item m="1" x="718"/>
        <item m="1" x="1850"/>
        <item m="1" x="816"/>
        <item m="1" x="1885"/>
        <item m="1" x="1920"/>
        <item m="1" x="1945"/>
        <item m="1" x="909"/>
        <item m="1" x="1980"/>
        <item m="1" x="929"/>
        <item m="1" x="993"/>
        <item m="1" x="640"/>
        <item m="1" x="672"/>
        <item m="1" x="1763"/>
        <item m="1" x="783"/>
        <item m="1" x="1854"/>
        <item m="1" x="821"/>
        <item m="1" x="861"/>
        <item m="1" x="931"/>
        <item m="1" x="2010"/>
        <item m="1" x="2041"/>
        <item m="1" x="27"/>
        <item m="1" x="40"/>
        <item m="1" x="83"/>
        <item m="1" x="1725"/>
        <item m="1" x="753"/>
        <item m="1" x="1804"/>
        <item m="1" x="786"/>
        <item m="1" x="1855"/>
        <item m="1" x="823"/>
        <item m="1" x="890"/>
        <item m="1" x="1950"/>
        <item m="1" x="913"/>
        <item m="1" x="1987"/>
        <item m="1" x="935"/>
        <item m="1" x="956"/>
        <item m="1" x="2042"/>
        <item m="1" x="975"/>
        <item m="1" x="1000"/>
        <item m="1" x="42"/>
        <item m="1" x="1014"/>
        <item m="1" x="55"/>
        <item m="1" x="1031"/>
        <item m="1" x="1857"/>
        <item m="1" x="1893"/>
        <item m="1" x="864"/>
        <item m="1" x="891"/>
        <item m="1" x="1951"/>
        <item m="1" x="914"/>
        <item m="1" x="937"/>
        <item m="1" x="2013"/>
        <item m="1" x="2044"/>
        <item m="1" x="30"/>
        <item m="1" x="1001"/>
        <item m="1" x="43"/>
        <item m="1" x="56"/>
        <item m="1" x="1033"/>
        <item m="1" x="1065"/>
        <item m="1" x="122"/>
        <item t="default"/>
      </items>
    </pivotField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showAll="0">
      <items count="8">
        <item x="1"/>
        <item x="2"/>
        <item x="0"/>
        <item x="4"/>
        <item x="5"/>
        <item x="6"/>
        <item x="3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Contagem de MÊS" fld="1" subtotal="count" baseField="0" baseItem="0"/>
  </dataFields>
  <formats count="4">
    <format dxfId="33">
      <pivotArea type="all" dataOnly="0" outline="0" fieldPosition="0"/>
    </format>
    <format dxfId="32">
      <pivotArea outline="0" collapsedLevelsAreSubtotals="1" fieldPosition="0"/>
    </format>
    <format dxfId="31">
      <pivotArea dataOnly="0" labelOnly="1" outline="0" axis="axisValues" fieldPosition="0"/>
    </format>
    <format dxfId="30">
      <pivotArea outline="0" collapsedLevelsAreSubtotals="1" fieldPosition="0"/>
    </format>
  </formats>
  <chartFormats count="1"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CC8817-0D66-41CA-90FE-C9B3C103A104}" name="tb8_contage)tipo_pormes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7">
  <location ref="AM3:AN11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axis="axisRow" showAll="0">
      <items count="8">
        <item x="1"/>
        <item x="2"/>
        <item x="0"/>
        <item x="4"/>
        <item x="5"/>
        <item x="6"/>
        <item x="3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ntagem de MÊS" fld="1" subtotal="count" baseField="0" baseItem="0"/>
  </dataFields>
  <formats count="4">
    <format dxfId="37">
      <pivotArea type="all" dataOnly="0" outline="0" fieldPosition="0"/>
    </format>
    <format dxfId="36">
      <pivotArea outline="0" collapsedLevelsAreSubtotals="1" fieldPosition="0"/>
    </format>
    <format dxfId="35">
      <pivotArea dataOnly="0" labelOnly="1" outline="0" axis="axisValues" fieldPosition="0"/>
    </format>
    <format dxfId="34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CA8586-70FE-4FF9-AD3B-00C910B683C1}" name="tb2_Carga_total_p_ano" cacheId="6" applyNumberFormats="0" applyBorderFormats="0" applyFontFormats="0" applyPatternFormats="0" applyAlignmentFormats="0" applyWidthHeightFormats="1" dataCaption="Valores" updatedVersion="7" minRefreshableVersion="3" useAutoFormatting="1" rowGrandTotals="0" itemPrintTitles="1" createdVersion="7" indent="0" outline="1" outlineData="1" multipleFieldFilters="0" chartFormat="23">
  <location ref="I3:J15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 sortType="ascending">
      <items count="2046">
        <item x="7"/>
        <item x="2"/>
        <item x="11"/>
        <item x="3"/>
        <item x="5"/>
        <item x="8"/>
        <item x="6"/>
        <item x="10"/>
        <item x="0"/>
        <item x="9"/>
        <item x="4"/>
        <item x="1"/>
        <item m="1" x="156"/>
        <item m="1" x="1016"/>
        <item m="1" x="57"/>
        <item m="1" x="1034"/>
        <item m="1" x="88"/>
        <item m="1" x="104"/>
        <item m="1" x="1066"/>
        <item m="1" x="123"/>
        <item m="1" x="136"/>
        <item m="1" x="1098"/>
        <item m="1" x="165"/>
        <item m="1" x="183"/>
        <item m="1" x="1142"/>
        <item m="1" x="1174"/>
        <item m="1" x="234"/>
        <item m="1" x="1206"/>
        <item m="1" x="1235"/>
        <item m="1" x="295"/>
        <item m="1" x="1274"/>
        <item m="1" x="332"/>
        <item m="1" x="1305"/>
        <item m="1" x="1354"/>
        <item m="1" x="1448"/>
        <item m="1" x="1047"/>
        <item m="1" x="106"/>
        <item m="1" x="1068"/>
        <item m="1" x="125"/>
        <item m="1" x="138"/>
        <item m="1" x="1100"/>
        <item m="1" x="1119"/>
        <item m="1" x="184"/>
        <item m="1" x="1144"/>
        <item m="1" x="1176"/>
        <item m="1" x="236"/>
        <item m="1" x="1207"/>
        <item m="1" x="265"/>
        <item m="1" x="297"/>
        <item m="1" x="1307"/>
        <item m="1" x="407"/>
        <item m="1" x="443"/>
        <item m="1" x="1083"/>
        <item m="1" x="1103"/>
        <item m="1" x="1121"/>
        <item m="1" x="188"/>
        <item m="1" x="1147"/>
        <item m="1" x="212"/>
        <item m="1" x="1179"/>
        <item m="1" x="240"/>
        <item m="1" x="267"/>
        <item m="1" x="1239"/>
        <item m="1" x="301"/>
        <item m="1" x="1403"/>
        <item m="1" x="445"/>
        <item m="1" x="1451"/>
        <item m="1" x="482"/>
        <item m="1" x="1631"/>
        <item m="1" x="1125"/>
        <item m="1" x="216"/>
        <item m="1" x="1213"/>
        <item m="1" x="1242"/>
        <item m="1" x="305"/>
        <item m="1" x="1282"/>
        <item m="1" x="1314"/>
        <item m="1" x="410"/>
        <item m="1" x="1407"/>
        <item m="1" x="1455"/>
        <item m="1" x="484"/>
        <item m="1" x="523"/>
        <item m="1" x="562"/>
        <item m="1" x="1583"/>
        <item m="1" x="598"/>
        <item m="1" x="1633"/>
        <item m="1" x="1188"/>
        <item m="1" x="1218"/>
        <item m="1" x="276"/>
        <item m="1" x="1287"/>
        <item m="1" x="1320"/>
        <item m="1" x="1367"/>
        <item m="1" x="415"/>
        <item m="1" x="1460"/>
        <item m="1" x="487"/>
        <item m="1" x="1504"/>
        <item m="1" x="526"/>
        <item m="1" x="1545"/>
        <item m="1" x="563"/>
        <item m="1" x="1585"/>
        <item m="1" x="1636"/>
        <item m="1" x="1675"/>
        <item m="1" x="1726"/>
        <item m="1" x="1806"/>
        <item m="1" x="315"/>
        <item m="1" x="1374"/>
        <item m="1" x="420"/>
        <item m="1" x="1467"/>
        <item m="1" x="1508"/>
        <item m="1" x="1548"/>
        <item m="1" x="566"/>
        <item m="1" x="1587"/>
        <item m="1" x="600"/>
        <item m="1" x="1639"/>
        <item m="1" x="642"/>
        <item m="1" x="1677"/>
        <item m="1" x="676"/>
        <item m="1" x="1728"/>
        <item m="1" x="754"/>
        <item m="1" x="390"/>
        <item m="1" x="1381"/>
        <item m="1" x="458"/>
        <item m="1" x="498"/>
        <item m="1" x="1514"/>
        <item m="1" x="1552"/>
        <item m="1" x="1592"/>
        <item m="1" x="1645"/>
        <item m="1" x="1680"/>
        <item m="1" x="680"/>
        <item m="1" x="788"/>
        <item m="1" x="1858"/>
        <item m="1" x="825"/>
        <item m="1" x="1894"/>
        <item m="1" x="1952"/>
        <item m="1" x="1430"/>
        <item m="1" x="464"/>
        <item m="1" x="1479"/>
        <item m="1" x="501"/>
        <item m="1" x="1521"/>
        <item m="1" x="1557"/>
        <item m="1" x="577"/>
        <item m="1" x="648"/>
        <item m="1" x="1684"/>
        <item m="1" x="686"/>
        <item m="1" x="1733"/>
        <item m="1" x="724"/>
        <item m="1" x="1767"/>
        <item m="1" x="757"/>
        <item m="1" x="790"/>
        <item m="1" x="1859"/>
        <item m="1" x="1895"/>
        <item m="1" x="1924"/>
        <item m="1" x="1526"/>
        <item m="1" x="1565"/>
        <item m="1" x="1605"/>
        <item m="1" x="611"/>
        <item m="1" x="1657"/>
        <item m="1" x="653"/>
        <item m="1" x="1738"/>
        <item m="1" x="727"/>
        <item m="1" x="1772"/>
        <item m="1" x="793"/>
        <item m="1" x="1898"/>
        <item m="1" x="1926"/>
        <item m="1" x="893"/>
        <item m="1" x="915"/>
        <item m="1" x="1988"/>
        <item m="1" x="977"/>
        <item m="1" x="1610"/>
        <item m="1" x="1697"/>
        <item m="1" x="699"/>
        <item m="1" x="1777"/>
        <item m="1" x="1822"/>
        <item m="1" x="1864"/>
        <item m="1" x="832"/>
        <item m="1" x="1901"/>
        <item m="1" x="867"/>
        <item m="1" x="1961"/>
        <item m="1" x="938"/>
        <item m="1" x="2017"/>
        <item m="1" x="957"/>
        <item m="1" x="12"/>
        <item m="1" x="979"/>
        <item m="1" x="65"/>
        <item m="1" x="1706"/>
        <item m="1" x="705"/>
        <item m="1" x="768"/>
        <item m="1" x="1829"/>
        <item m="1" x="800"/>
        <item m="1" x="1904"/>
        <item m="1" x="1966"/>
        <item m="1" x="916"/>
        <item m="1" x="1991"/>
        <item m="1" x="2022"/>
        <item m="1" x="959"/>
        <item m="1" x="982"/>
        <item m="1" x="1002"/>
        <item m="1" x="44"/>
        <item m="1" x="67"/>
        <item m="1" x="1058"/>
        <item m="1" x="1836"/>
        <item m="1" x="1874"/>
        <item m="1" x="1911"/>
        <item m="1" x="872"/>
        <item m="1" x="1973"/>
        <item m="1" x="919"/>
        <item m="1" x="942"/>
        <item m="1" x="963"/>
        <item m="1" x="98"/>
        <item m="1" x="1059"/>
        <item m="1" x="120"/>
        <item m="1" x="157"/>
        <item m="1" x="1035"/>
        <item m="1" x="89"/>
        <item m="1" x="1046"/>
        <item m="1" x="105"/>
        <item m="1" x="1067"/>
        <item m="1" x="124"/>
        <item m="1" x="137"/>
        <item m="1" x="1099"/>
        <item m="1" x="1118"/>
        <item m="1" x="1143"/>
        <item m="1" x="209"/>
        <item m="1" x="1175"/>
        <item m="1" x="235"/>
        <item m="1" x="264"/>
        <item m="1" x="296"/>
        <item m="1" x="1275"/>
        <item m="1" x="1306"/>
        <item m="1" x="366"/>
        <item m="1" x="1355"/>
        <item m="1" x="1049"/>
        <item m="1" x="108"/>
        <item m="1" x="1070"/>
        <item m="1" x="140"/>
        <item m="1" x="1101"/>
        <item m="1" x="166"/>
        <item m="1" x="186"/>
        <item m="1" x="238"/>
        <item m="1" x="266"/>
        <item m="1" x="1237"/>
        <item m="1" x="299"/>
        <item m="1" x="1277"/>
        <item m="1" x="1309"/>
        <item m="1" x="368"/>
        <item m="1" x="1357"/>
        <item m="1" x="408"/>
        <item m="1" x="444"/>
        <item m="1" x="1449"/>
        <item m="1" x="481"/>
        <item m="1" x="1085"/>
        <item m="1" x="142"/>
        <item m="1" x="1106"/>
        <item m="1" x="191"/>
        <item m="1" x="1149"/>
        <item m="1" x="1181"/>
        <item m="1" x="336"/>
        <item m="1" x="372"/>
        <item m="1" x="1361"/>
        <item m="1" x="1405"/>
        <item m="1" x="446"/>
        <item m="1" x="1454"/>
        <item m="1" x="1499"/>
        <item m="1" x="522"/>
        <item m="1" x="1632"/>
        <item m="1" x="1128"/>
        <item m="1" x="195"/>
        <item m="1" x="1154"/>
        <item m="1" x="218"/>
        <item m="1" x="1186"/>
        <item m="1" x="244"/>
        <item m="1" x="1215"/>
        <item m="1" x="308"/>
        <item m="1" x="376"/>
        <item m="1" x="1364"/>
        <item m="1" x="1410"/>
        <item m="1" x="449"/>
        <item m="1" x="1459"/>
        <item m="1" x="486"/>
        <item m="1" x="1502"/>
        <item m="1" x="1543"/>
        <item m="1" x="1584"/>
        <item m="1" x="1634"/>
        <item m="1" x="249"/>
        <item m="1" x="1221"/>
        <item m="1" x="343"/>
        <item m="1" x="1324"/>
        <item m="1" x="382"/>
        <item m="1" x="1371"/>
        <item m="1" x="418"/>
        <item m="1" x="1414"/>
        <item m="1" x="489"/>
        <item m="1" x="1506"/>
        <item m="1" x="528"/>
        <item m="1" x="564"/>
        <item m="1" x="1586"/>
        <item m="1" x="641"/>
        <item m="1" x="1676"/>
        <item m="1" x="674"/>
        <item m="1" x="1727"/>
        <item m="1" x="1257"/>
        <item m="1" x="1293"/>
        <item m="1" x="348"/>
        <item m="1" x="1330"/>
        <item m="1" x="386"/>
        <item m="1" x="1376"/>
        <item m="1" x="456"/>
        <item m="1" x="494"/>
        <item m="1" x="1511"/>
        <item m="1" x="533"/>
        <item m="1" x="1551"/>
        <item m="1" x="569"/>
        <item m="1" x="1641"/>
        <item m="1" x="1679"/>
        <item m="1" x="722"/>
        <item m="1" x="1765"/>
        <item m="1" x="755"/>
        <item m="1" x="1808"/>
        <item m="1" x="824"/>
        <item m="1" x="1336"/>
        <item m="1" x="1426"/>
        <item m="1" x="1517"/>
        <item m="1" x="536"/>
        <item m="1" x="574"/>
        <item m="1" x="1596"/>
        <item m="1" x="645"/>
        <item m="1" x="683"/>
        <item m="1" x="789"/>
        <item m="1" x="1953"/>
        <item m="1" x="1433"/>
        <item m="1" x="468"/>
        <item m="1" x="1560"/>
        <item m="1" x="1602"/>
        <item m="1" x="1654"/>
        <item m="1" x="1687"/>
        <item m="1" x="689"/>
        <item m="1" x="1769"/>
        <item m="1" x="791"/>
        <item m="1" x="1860"/>
        <item m="1" x="827"/>
        <item m="1" x="1896"/>
        <item m="1" x="865"/>
        <item m="1" x="1925"/>
        <item m="1" x="892"/>
        <item m="1" x="1955"/>
        <item m="1" x="2014"/>
        <item m="1" x="585"/>
        <item m="1" x="615"/>
        <item m="1" x="1692"/>
        <item m="1" x="695"/>
        <item m="1" x="729"/>
        <item m="1" x="1818"/>
        <item m="1" x="795"/>
        <item m="1" x="1863"/>
        <item m="1" x="1899"/>
        <item m="1" x="1927"/>
        <item m="1" x="1958"/>
        <item m="1" x="1989"/>
        <item m="1" x="2015"/>
        <item m="1" x="978"/>
        <item m="1" x="622"/>
        <item m="1" x="661"/>
        <item m="1" x="1701"/>
        <item m="1" x="1745"/>
        <item m="1" x="1781"/>
        <item m="1" x="1826"/>
        <item m="1" x="797"/>
        <item m="1" x="1868"/>
        <item m="1" x="870"/>
        <item m="1" x="897"/>
        <item m="1" x="2020"/>
        <item m="1" x="958"/>
        <item m="1" x="981"/>
        <item m="1" x="31"/>
        <item m="1" x="66"/>
        <item m="1" x="1709"/>
        <item m="1" x="709"/>
        <item m="1" x="1750"/>
        <item m="1" x="1787"/>
        <item m="1" x="1833"/>
        <item m="1" x="1907"/>
        <item m="1" x="1993"/>
        <item m="1" x="940"/>
        <item m="1" x="2024"/>
        <item m="1" x="961"/>
        <item m="1" x="14"/>
        <item m="1" x="32"/>
        <item m="1" x="1003"/>
        <item m="1" x="45"/>
        <item m="1" x="69"/>
        <item m="1" x="1792"/>
        <item m="1" x="773"/>
        <item m="1" x="1841"/>
        <item m="1" x="810"/>
        <item m="1" x="1877"/>
        <item m="1" x="875"/>
        <item m="1" x="1936"/>
        <item m="1" x="902"/>
        <item m="1" x="1974"/>
        <item m="1" x="923"/>
        <item m="1" x="1996"/>
        <item m="1" x="17"/>
        <item m="1" x="985"/>
        <item m="1" x="1005"/>
        <item m="1" x="1024"/>
        <item m="1" x="72"/>
        <item m="1" x="1041"/>
        <item m="1" x="1061"/>
        <item m="1" x="1017"/>
        <item m="1" x="58"/>
        <item m="1" x="90"/>
        <item m="1" x="1048"/>
        <item m="1" x="107"/>
        <item m="1" x="1069"/>
        <item m="1" x="126"/>
        <item m="1" x="1082"/>
        <item m="1" x="139"/>
        <item m="1" x="1120"/>
        <item m="1" x="185"/>
        <item m="1" x="1145"/>
        <item m="1" x="210"/>
        <item m="1" x="1177"/>
        <item m="1" x="237"/>
        <item m="1" x="1208"/>
        <item m="1" x="1236"/>
        <item m="1" x="298"/>
        <item m="1" x="1276"/>
        <item m="1" x="1308"/>
        <item m="1" x="367"/>
        <item m="1" x="1356"/>
        <item m="1" x="1072"/>
        <item m="1" x="128"/>
        <item m="1" x="1084"/>
        <item m="1" x="1104"/>
        <item m="1" x="168"/>
        <item m="1" x="1122"/>
        <item m="1" x="189"/>
        <item m="1" x="1210"/>
        <item m="1" x="268"/>
        <item m="1" x="1240"/>
        <item m="1" x="302"/>
        <item m="1" x="1279"/>
        <item m="1" x="334"/>
        <item m="1" x="370"/>
        <item m="1" x="1359"/>
        <item m="1" x="409"/>
        <item m="1" x="1404"/>
        <item m="1" x="1452"/>
        <item m="1" x="483"/>
        <item m="1" x="171"/>
        <item m="1" x="1126"/>
        <item m="1" x="193"/>
        <item m="1" x="1151"/>
        <item m="1" x="271"/>
        <item m="1" x="1243"/>
        <item m="1" x="306"/>
        <item m="1" x="1315"/>
        <item m="1" x="374"/>
        <item m="1" x="411"/>
        <item m="1" x="1408"/>
        <item m="1" x="1456"/>
        <item m="1" x="485"/>
        <item m="1" x="1500"/>
        <item m="1" x="524"/>
        <item m="1" x="1130"/>
        <item m="1" x="198"/>
        <item m="1" x="1157"/>
        <item m="1" x="1189"/>
        <item m="1" x="247"/>
        <item m="1" x="1219"/>
        <item m="1" x="1247"/>
        <item m="1" x="341"/>
        <item m="1" x="1321"/>
        <item m="1" x="378"/>
        <item m="1" x="1368"/>
        <item m="1" x="1413"/>
        <item m="1" x="451"/>
        <item m="1" x="1461"/>
        <item m="1" x="1505"/>
        <item m="1" x="527"/>
        <item m="1" x="599"/>
        <item m="1" x="1637"/>
        <item m="1" x="673"/>
        <item m="1" x="1195"/>
        <item m="1" x="1225"/>
        <item m="1" x="283"/>
        <item m="1" x="1253"/>
        <item m="1" x="1290"/>
        <item m="1" x="346"/>
        <item m="1" x="1328"/>
        <item m="1" x="421"/>
        <item m="1" x="1416"/>
        <item m="1" x="454"/>
        <item m="1" x="492"/>
        <item m="1" x="531"/>
        <item m="1" x="1549"/>
        <item m="1" x="567"/>
        <item m="1" x="1588"/>
        <item m="1" x="601"/>
        <item m="1" x="1678"/>
        <item m="1" x="677"/>
        <item m="1" x="1729"/>
        <item m="1" x="1807"/>
        <item m="1" x="1261"/>
        <item m="1" x="320"/>
        <item m="1" x="352"/>
        <item m="1" x="1333"/>
        <item m="1" x="391"/>
        <item m="1" x="1382"/>
        <item m="1" x="428"/>
        <item m="1" x="1422"/>
        <item m="1" x="459"/>
        <item m="1" x="1515"/>
        <item m="1" x="1553"/>
        <item m="1" x="571"/>
        <item m="1" x="1593"/>
        <item m="1" x="643"/>
        <item m="1" x="1681"/>
        <item m="1" x="681"/>
        <item m="1" x="1731"/>
        <item m="1" x="723"/>
        <item m="1" x="1766"/>
        <item m="1" x="1810"/>
        <item m="1" x="826"/>
        <item m="1" x="395"/>
        <item m="1" x="1387"/>
        <item m="1" x="431"/>
        <item m="1" x="1431"/>
        <item m="1" x="465"/>
        <item m="1" x="502"/>
        <item m="1" x="540"/>
        <item m="1" x="578"/>
        <item m="1" x="1650"/>
        <item m="1" x="649"/>
        <item m="1" x="687"/>
        <item m="1" x="1734"/>
        <item m="1" x="725"/>
        <item m="1" x="758"/>
        <item m="1" x="1812"/>
        <item m="1" x="1954"/>
        <item m="1" x="1438"/>
        <item m="1" x="1486"/>
        <item m="1" x="508"/>
        <item m="1" x="1606"/>
        <item m="1" x="1658"/>
        <item m="1" x="654"/>
        <item m="1" x="1690"/>
        <item m="1" x="693"/>
        <item m="1" x="1773"/>
        <item m="1" x="759"/>
        <item m="1" x="1815"/>
        <item m="1" x="1861"/>
        <item m="1" x="894"/>
        <item m="1" x="1569"/>
        <item m="1" x="1611"/>
        <item m="1" x="657"/>
        <item m="1" x="1698"/>
        <item m="1" x="700"/>
        <item m="1" x="1742"/>
        <item m="1" x="761"/>
        <item m="1" x="796"/>
        <item m="1" x="1865"/>
        <item m="1" x="1902"/>
        <item m="1" x="868"/>
        <item m="1" x="1928"/>
        <item m="1" x="896"/>
        <item m="1" x="1962"/>
        <item m="1" x="1990"/>
        <item m="1" x="2018"/>
        <item m="1" x="980"/>
        <item m="1" x="626"/>
        <item m="1" x="665"/>
        <item m="1" x="1749"/>
        <item m="1" x="734"/>
        <item m="1" x="769"/>
        <item m="1" x="1830"/>
        <item m="1" x="801"/>
        <item m="1" x="839"/>
        <item m="1" x="1905"/>
        <item m="1" x="899"/>
        <item m="1" x="1967"/>
        <item m="1" x="1992"/>
        <item m="1" x="2023"/>
        <item m="1" x="960"/>
        <item m="1" x="13"/>
        <item m="1" x="983"/>
        <item m="1" x="68"/>
        <item m="1" x="1713"/>
        <item m="1" x="711"/>
        <item m="1" x="1752"/>
        <item m="1" x="741"/>
        <item m="1" x="1837"/>
        <item m="1" x="1875"/>
        <item m="1" x="846"/>
        <item m="1" x="1912"/>
        <item m="1" x="901"/>
        <item m="1" x="920"/>
        <item m="1" x="943"/>
        <item m="1" x="2027"/>
        <item m="1" x="16"/>
        <item m="1" x="984"/>
        <item m="1" x="1004"/>
        <item m="1" x="46"/>
        <item m="1" x="1023"/>
        <item m="1" x="1060"/>
        <item m="1" x="1796"/>
        <item m="1" x="776"/>
        <item m="1" x="853"/>
        <item m="1" x="880"/>
        <item m="1" x="906"/>
        <item m="1" x="1977"/>
        <item m="1" x="2000"/>
        <item m="1" x="946"/>
        <item m="1" x="965"/>
        <item m="1" x="18"/>
        <item m="1" x="36"/>
        <item m="1" x="1007"/>
        <item m="1" x="47"/>
        <item m="1" x="75"/>
        <item m="1" x="1042"/>
        <item m="1" x="99"/>
        <item m="1" x="158"/>
        <item m="1" x="1018"/>
        <item m="1" x="1036"/>
        <item m="1" x="91"/>
        <item m="1" x="109"/>
        <item m="1" x="1071"/>
        <item m="1" x="127"/>
        <item m="1" x="141"/>
        <item m="1" x="1102"/>
        <item m="1" x="167"/>
        <item m="1" x="187"/>
        <item m="1" x="1146"/>
        <item m="1" x="211"/>
        <item m="1" x="1178"/>
        <item m="1" x="239"/>
        <item m="1" x="1209"/>
        <item m="1" x="1238"/>
        <item m="1" x="300"/>
        <item m="1" x="1278"/>
        <item m="1" x="333"/>
        <item m="1" x="1310"/>
        <item m="1" x="369"/>
        <item m="1" x="1358"/>
        <item m="1" x="1450"/>
        <item m="1" x="1074"/>
        <item m="1" x="130"/>
        <item m="1" x="1086"/>
        <item m="1" x="143"/>
        <item m="1" x="170"/>
        <item m="1" x="192"/>
        <item m="1" x="214"/>
        <item m="1" x="1182"/>
        <item m="1" x="242"/>
        <item m="1" x="1280"/>
        <item m="1" x="1312"/>
        <item m="1" x="1406"/>
        <item m="1" x="447"/>
        <item m="1" x="1089"/>
        <item m="1" x="146"/>
        <item m="1" x="174"/>
        <item m="1" x="245"/>
        <item m="1" x="1216"/>
        <item m="1" x="274"/>
        <item m="1" x="1365"/>
        <item m="1" x="413"/>
        <item m="1" x="1411"/>
        <item m="1" x="1503"/>
        <item m="1" x="525"/>
        <item m="1" x="1544"/>
        <item m="1" x="1635"/>
        <item m="1" x="1132"/>
        <item m="1" x="1160"/>
        <item m="1" x="223"/>
        <item m="1" x="1193"/>
        <item m="1" x="250"/>
        <item m="1" x="1222"/>
        <item m="1" x="279"/>
        <item m="1" x="1250"/>
        <item m="1" x="312"/>
        <item m="1" x="1288"/>
        <item m="1" x="344"/>
        <item m="1" x="1325"/>
        <item m="1" x="1465"/>
        <item m="1" x="529"/>
        <item m="1" x="1546"/>
        <item m="1" x="565"/>
        <item m="1" x="1638"/>
        <item m="1" x="675"/>
        <item m="1" x="1198"/>
        <item m="1" x="255"/>
        <item m="1" x="1294"/>
        <item m="1" x="349"/>
        <item m="1" x="1331"/>
        <item m="1" x="387"/>
        <item m="1" x="1377"/>
        <item m="1" x="1419"/>
        <item m="1" x="495"/>
        <item m="1" x="1512"/>
        <item m="1" x="1590"/>
        <item m="1" x="1642"/>
        <item m="1" x="1730"/>
        <item m="1" x="1809"/>
        <item m="1" x="323"/>
        <item m="1" x="1296"/>
        <item m="1" x="356"/>
        <item m="1" x="1337"/>
        <item m="1" x="393"/>
        <item m="1" x="1427"/>
        <item m="1" x="1475"/>
        <item m="1" x="1518"/>
        <item m="1" x="537"/>
        <item m="1" x="575"/>
        <item m="1" x="1597"/>
        <item m="1" x="605"/>
        <item m="1" x="646"/>
        <item m="1" x="1682"/>
        <item m="1" x="756"/>
        <item m="1" x="1811"/>
        <item m="1" x="1344"/>
        <item m="1" x="397"/>
        <item m="1" x="1391"/>
        <item m="1" x="1434"/>
        <item m="1" x="1482"/>
        <item m="1" x="1523"/>
        <item m="1" x="542"/>
        <item m="1" x="1561"/>
        <item m="1" x="581"/>
        <item m="1" x="608"/>
        <item m="1" x="652"/>
        <item m="1" x="1688"/>
        <item m="1" x="690"/>
        <item m="1" x="726"/>
        <item m="1" x="1770"/>
        <item m="1" x="792"/>
        <item m="1" x="1897"/>
        <item m="1" x="1956"/>
        <item m="1" x="470"/>
        <item m="1" x="1489"/>
        <item m="1" x="512"/>
        <item m="1" x="1530"/>
        <item m="1" x="586"/>
        <item m="1" x="616"/>
        <item m="1" x="656"/>
        <item m="1" x="1693"/>
        <item m="1" x="1819"/>
        <item m="1" x="1900"/>
        <item m="1" x="866"/>
        <item m="1" x="895"/>
        <item m="1" x="1959"/>
        <item m="1" x="2016"/>
        <item m="1" x="549"/>
        <item m="1" x="1572"/>
        <item m="1" x="591"/>
        <item m="1" x="623"/>
        <item m="1" x="1664"/>
        <item m="1" x="662"/>
        <item m="1" x="1702"/>
        <item m="1" x="1746"/>
        <item m="1" x="732"/>
        <item m="1" x="1782"/>
        <item m="1" x="764"/>
        <item m="1" x="1827"/>
        <item m="1" x="1869"/>
        <item m="1" x="1929"/>
        <item m="1" x="898"/>
        <item m="1" x="939"/>
        <item m="1" x="2021"/>
        <item m="1" x="630"/>
        <item m="1" x="1710"/>
        <item m="1" x="737"/>
        <item m="1" x="843"/>
        <item m="1" x="1931"/>
        <item m="1" x="918"/>
        <item m="1" x="1994"/>
        <item m="1" x="941"/>
        <item m="1" x="2025"/>
        <item m="1" x="962"/>
        <item m="1" x="15"/>
        <item m="1" x="33"/>
        <item m="1" x="70"/>
        <item m="1" x="714"/>
        <item m="1" x="743"/>
        <item m="1" x="1793"/>
        <item m="1" x="774"/>
        <item m="1" x="1878"/>
        <item m="1" x="850"/>
        <item m="1" x="1914"/>
        <item m="1" x="876"/>
        <item m="1" x="1937"/>
        <item m="1" x="903"/>
        <item m="1" x="1975"/>
        <item m="1" x="924"/>
        <item m="1" x="1997"/>
        <item m="1" x="2029"/>
        <item m="1" x="986"/>
        <item m="1" x="1006"/>
        <item m="1" x="73"/>
        <item m="1" x="1800"/>
        <item m="1" x="780"/>
        <item m="1" x="1848"/>
        <item m="1" x="814"/>
        <item m="1" x="856"/>
        <item m="1" x="1943"/>
        <item m="1" x="926"/>
        <item m="1" x="2003"/>
        <item m="1" x="968"/>
        <item m="1" x="990"/>
        <item m="1" x="1009"/>
        <item m="1" x="49"/>
        <item m="1" x="77"/>
        <item m="1" x="159"/>
        <item m="1" x="1019"/>
        <item m="1" x="59"/>
        <item m="1" x="1037"/>
        <item m="1" x="92"/>
        <item m="1" x="1050"/>
        <item m="1" x="110"/>
        <item m="1" x="1073"/>
        <item m="1" x="129"/>
        <item m="1" x="1105"/>
        <item m="1" x="169"/>
        <item m="1" x="1123"/>
        <item m="1" x="190"/>
        <item m="1" x="1148"/>
        <item m="1" x="213"/>
        <item m="1" x="1180"/>
        <item m="1" x="241"/>
        <item m="1" x="1211"/>
        <item m="1" x="269"/>
        <item m="1" x="303"/>
        <item m="1" x="335"/>
        <item m="1" x="1311"/>
        <item m="1" x="371"/>
        <item m="1" x="1360"/>
        <item m="1" x="1453"/>
        <item m="1" x="112"/>
        <item m="1" x="144"/>
        <item m="1" x="1108"/>
        <item m="1" x="172"/>
        <item m="1" x="1152"/>
        <item m="1" x="217"/>
        <item m="1" x="1184"/>
        <item m="1" x="243"/>
        <item m="1" x="272"/>
        <item m="1" x="307"/>
        <item m="1" x="1283"/>
        <item m="1" x="1316"/>
        <item m="1" x="412"/>
        <item m="1" x="1409"/>
        <item m="1" x="448"/>
        <item m="1" x="1457"/>
        <item m="1" x="1501"/>
        <item m="1" x="1091"/>
        <item m="1" x="148"/>
        <item m="1" x="1111"/>
        <item m="1" x="176"/>
        <item m="1" x="1158"/>
        <item m="1" x="221"/>
        <item m="1" x="1190"/>
        <item m="1" x="277"/>
        <item m="1" x="1248"/>
        <item m="1" x="1322"/>
        <item m="1" x="379"/>
        <item m="1" x="1369"/>
        <item m="1" x="416"/>
        <item m="1" x="1462"/>
        <item m="1" x="1134"/>
        <item m="1" x="226"/>
        <item m="1" x="253"/>
        <item m="1" x="1254"/>
        <item m="1" x="316"/>
        <item m="1" x="347"/>
        <item m="1" x="422"/>
        <item m="1" x="455"/>
        <item m="1" x="1509"/>
        <item m="1" x="1550"/>
        <item m="1" x="568"/>
        <item m="1" x="1589"/>
        <item m="1" x="602"/>
        <item m="1" x="1640"/>
        <item m="1" x="678"/>
        <item m="1" x="257"/>
        <item m="1" x="287"/>
        <item m="1" x="1262"/>
        <item m="1" x="321"/>
        <item m="1" x="353"/>
        <item m="1" x="1334"/>
        <item m="1" x="1383"/>
        <item m="1" x="429"/>
        <item m="1" x="1423"/>
        <item m="1" x="460"/>
        <item m="1" x="1473"/>
        <item m="1" x="534"/>
        <item m="1" x="572"/>
        <item m="1" x="1594"/>
        <item m="1" x="603"/>
        <item m="1" x="1646"/>
        <item m="1" x="644"/>
        <item m="1" x="326"/>
        <item m="1" x="1298"/>
        <item m="1" x="359"/>
        <item m="1" x="1341"/>
        <item m="1" x="1388"/>
        <item m="1" x="1432"/>
        <item m="1" x="466"/>
        <item m="1" x="503"/>
        <item m="1" x="1558"/>
        <item m="1" x="579"/>
        <item m="1" x="1599"/>
        <item m="1" x="1651"/>
        <item m="1" x="650"/>
        <item m="1" x="1685"/>
        <item m="1" x="1768"/>
        <item m="1" x="1813"/>
        <item m="1" x="1347"/>
        <item m="1" x="401"/>
        <item m="1" x="1393"/>
        <item m="1" x="434"/>
        <item m="1" x="1439"/>
        <item m="1" x="469"/>
        <item m="1" x="1487"/>
        <item m="1" x="509"/>
        <item m="1" x="1527"/>
        <item m="1" x="544"/>
        <item m="1" x="1566"/>
        <item m="1" x="583"/>
        <item m="1" x="612"/>
        <item m="1" x="655"/>
        <item m="1" x="1739"/>
        <item m="1" x="1774"/>
        <item m="1" x="1816"/>
        <item m="1" x="794"/>
        <item m="1" x="1862"/>
        <item m="1" x="1957"/>
        <item m="1" x="472"/>
        <item m="1" x="1533"/>
        <item m="1" x="547"/>
        <item m="1" x="1570"/>
        <item m="1" x="1612"/>
        <item m="1" x="620"/>
        <item m="1" x="1662"/>
        <item m="1" x="658"/>
        <item m="1" x="701"/>
        <item m="1" x="1743"/>
        <item m="1" x="730"/>
        <item m="1" x="1778"/>
        <item m="1" x="762"/>
        <item m="1" x="1823"/>
        <item m="1" x="1866"/>
        <item m="1" x="833"/>
        <item m="1" x="869"/>
        <item m="1" x="2019"/>
        <item m="1" x="1537"/>
        <item m="1" x="552"/>
        <item m="1" x="1575"/>
        <item m="1" x="627"/>
        <item m="1" x="1667"/>
        <item m="1" x="1707"/>
        <item m="1" x="706"/>
        <item m="1" x="735"/>
        <item m="1" x="1784"/>
        <item m="1" x="802"/>
        <item m="1" x="840"/>
        <item m="1" x="1906"/>
        <item m="1" x="900"/>
        <item m="1" x="1968"/>
        <item m="1" x="917"/>
        <item m="1" x="1621"/>
        <item m="1" x="632"/>
        <item m="1" x="1714"/>
        <item m="1" x="1753"/>
        <item m="1" x="1790"/>
        <item m="1" x="1838"/>
        <item m="1" x="807"/>
        <item m="1" x="847"/>
        <item m="1" x="873"/>
        <item m="1" x="1933"/>
        <item m="1" x="921"/>
        <item m="1" x="34"/>
        <item m="1" x="71"/>
        <item m="1" x="746"/>
        <item m="1" x="1797"/>
        <item m="1" x="777"/>
        <item m="1" x="1845"/>
        <item m="1" x="1881"/>
        <item m="1" x="854"/>
        <item m="1" x="907"/>
        <item m="1" x="2001"/>
        <item m="1" x="947"/>
        <item m="1" x="966"/>
        <item m="1" x="19"/>
        <item m="1" x="988"/>
        <item m="1" x="37"/>
        <item m="1" x="1008"/>
        <item m="1" x="48"/>
        <item m="1" x="1025"/>
        <item m="1" x="76"/>
        <item m="1" x="1851"/>
        <item m="1" x="817"/>
        <item m="1" x="1886"/>
        <item m="1" x="884"/>
        <item m="1" x="1946"/>
        <item m="1" x="910"/>
        <item m="1" x="1981"/>
        <item m="1" x="2006"/>
        <item m="1" x="950"/>
        <item m="1" x="2037"/>
        <item m="1" x="971"/>
        <item m="1" x="50"/>
        <item m="1" x="1026"/>
        <item m="1" x="1043"/>
        <item m="1" x="100"/>
        <item m="1" x="160"/>
        <item m="1" x="1020"/>
        <item m="1" x="60"/>
        <item m="1" x="93"/>
        <item m="1" x="1051"/>
        <item m="1" x="111"/>
        <item m="1" x="1075"/>
        <item m="1" x="1087"/>
        <item m="1" x="1107"/>
        <item m="1" x="1124"/>
        <item m="1" x="1150"/>
        <item m="1" x="215"/>
        <item m="1" x="1183"/>
        <item m="1" x="1212"/>
        <item m="1" x="270"/>
        <item m="1" x="1241"/>
        <item m="1" x="304"/>
        <item m="1" x="1281"/>
        <item m="1" x="337"/>
        <item m="1" x="1313"/>
        <item m="1" x="373"/>
        <item m="1" x="1362"/>
        <item m="1" x="1077"/>
        <item m="1" x="1090"/>
        <item m="1" x="1129"/>
        <item m="1" x="196"/>
        <item m="1" x="1155"/>
        <item m="1" x="219"/>
        <item m="1" x="1217"/>
        <item m="1" x="1245"/>
        <item m="1" x="309"/>
        <item m="1" x="1285"/>
        <item m="1" x="339"/>
        <item m="1" x="1318"/>
        <item m="1" x="414"/>
        <item m="1" x="1412"/>
        <item m="1" x="450"/>
        <item m="1" x="150"/>
        <item m="1" x="179"/>
        <item m="1" x="200"/>
        <item m="1" x="1161"/>
        <item m="1" x="280"/>
        <item m="1" x="313"/>
        <item m="1" x="1289"/>
        <item m="1" x="1326"/>
        <item m="1" x="453"/>
        <item m="1" x="490"/>
        <item m="1" x="1507"/>
        <item m="1" x="530"/>
        <item m="1" x="1547"/>
        <item m="1" x="1136"/>
        <item m="1" x="204"/>
        <item m="1" x="1166"/>
        <item m="1" x="228"/>
        <item m="1" x="1258"/>
        <item m="1" x="318"/>
        <item m="1" x="350"/>
        <item m="1" x="1332"/>
        <item m="1" x="388"/>
        <item m="1" x="1378"/>
        <item m="1" x="425"/>
        <item m="1" x="1420"/>
        <item m="1" x="457"/>
        <item m="1" x="1470"/>
        <item m="1" x="496"/>
        <item m="1" x="570"/>
        <item m="1" x="1591"/>
        <item m="1" x="1643"/>
        <item m="1" x="679"/>
        <item m="1" x="1202"/>
        <item m="1" x="1228"/>
        <item m="1" x="324"/>
        <item m="1" x="1338"/>
        <item m="1" x="1386"/>
        <item m="1" x="1428"/>
        <item m="1" x="463"/>
        <item m="1" x="1476"/>
        <item m="1" x="499"/>
        <item m="1" x="538"/>
        <item m="1" x="1555"/>
        <item m="1" x="576"/>
        <item m="1" x="606"/>
        <item m="1" x="1649"/>
        <item m="1" x="647"/>
        <item m="1" x="1683"/>
        <item m="1" x="684"/>
        <item m="1" x="1732"/>
        <item m="1" x="1267"/>
        <item m="1" x="328"/>
        <item m="1" x="398"/>
        <item m="1" x="1435"/>
        <item m="1" x="1483"/>
        <item m="1" x="505"/>
        <item m="1" x="1524"/>
        <item m="1" x="1562"/>
        <item m="1" x="582"/>
        <item m="1" x="1603"/>
        <item m="1" x="609"/>
        <item m="1" x="1655"/>
        <item m="1" x="1689"/>
        <item m="1" x="1736"/>
        <item m="1" x="1771"/>
        <item m="1" x="1814"/>
        <item m="1" x="828"/>
        <item m="1" x="1349"/>
        <item m="1" x="1395"/>
        <item m="1" x="1441"/>
        <item m="1" x="1568"/>
        <item m="1" x="587"/>
        <item m="1" x="1608"/>
        <item m="1" x="617"/>
        <item m="1" x="1660"/>
        <item m="1" x="1694"/>
        <item m="1" x="696"/>
        <item m="1" x="1775"/>
        <item m="1" x="1820"/>
        <item m="1" x="830"/>
        <item m="1" x="1960"/>
        <item m="1" x="1442"/>
        <item m="1" x="475"/>
        <item m="1" x="1493"/>
        <item m="1" x="515"/>
        <item m="1" x="1535"/>
        <item m="1" x="550"/>
        <item m="1" x="1665"/>
        <item m="1" x="1703"/>
        <item m="1" x="703"/>
        <item m="1" x="1747"/>
        <item m="1" x="733"/>
        <item m="1" x="765"/>
        <item m="1" x="798"/>
        <item m="1" x="1870"/>
        <item m="1" x="836"/>
        <item m="1" x="1903"/>
        <item m="1" x="1964"/>
        <item m="1" x="1618"/>
        <item m="1" x="1669"/>
        <item m="1" x="710"/>
        <item m="1" x="738"/>
        <item m="1" x="770"/>
        <item m="1" x="1834"/>
        <item m="1" x="844"/>
        <item m="1" x="1908"/>
        <item m="1" x="1932"/>
        <item m="1" x="1971"/>
        <item m="1" x="1624"/>
        <item m="1" x="634"/>
        <item m="1" x="1672"/>
        <item m="1" x="670"/>
        <item m="1" x="1717"/>
        <item m="1" x="1755"/>
        <item m="1" x="744"/>
        <item m="1" x="1842"/>
        <item m="1" x="811"/>
        <item m="1" x="851"/>
        <item m="1" x="1915"/>
        <item m="1" x="877"/>
        <item m="1" x="1938"/>
        <item m="1" x="904"/>
        <item m="1" x="1976"/>
        <item m="1" x="1998"/>
        <item m="1" x="2030"/>
        <item m="1" x="964"/>
        <item m="1" x="987"/>
        <item m="1" x="35"/>
        <item m="1" x="74"/>
        <item m="1" x="1759"/>
        <item m="1" x="748"/>
        <item m="1" x="1801"/>
        <item m="1" x="1849"/>
        <item m="1" x="815"/>
        <item m="1" x="1883"/>
        <item m="1" x="1918"/>
        <item m="1" x="882"/>
        <item m="1" x="1979"/>
        <item m="1" x="927"/>
        <item m="1" x="2004"/>
        <item m="1" x="948"/>
        <item m="1" x="2035"/>
        <item m="1" x="969"/>
        <item m="1" x="21"/>
        <item m="1" x="991"/>
        <item m="1" x="78"/>
        <item m="1" x="1062"/>
        <item m="1" x="1802"/>
        <item m="1" x="819"/>
        <item m="1" x="1889"/>
        <item m="1" x="859"/>
        <item m="1" x="886"/>
        <item m="1" x="912"/>
        <item m="1" x="1982"/>
        <item m="1" x="2008"/>
        <item m="1" x="952"/>
        <item m="1" x="2040"/>
        <item m="1" x="25"/>
        <item m="1" x="995"/>
        <item m="1" x="51"/>
        <item m="1" x="1028"/>
        <item m="1" x="81"/>
        <item m="1" x="1044"/>
        <item m="1" x="101"/>
        <item m="1" x="1063"/>
        <item m="1" x="161"/>
        <item m="1" x="1021"/>
        <item m="1" x="61"/>
        <item m="1" x="1038"/>
        <item m="1" x="94"/>
        <item m="1" x="1052"/>
        <item m="1" x="113"/>
        <item m="1" x="1076"/>
        <item m="1" x="131"/>
        <item m="1" x="1088"/>
        <item m="1" x="145"/>
        <item m="1" x="1109"/>
        <item m="1" x="173"/>
        <item m="1" x="1127"/>
        <item m="1" x="194"/>
        <item m="1" x="1153"/>
        <item m="1" x="1185"/>
        <item m="1" x="1214"/>
        <item m="1" x="273"/>
        <item m="1" x="1244"/>
        <item m="1" x="1284"/>
        <item m="1" x="338"/>
        <item m="1" x="1317"/>
        <item m="1" x="375"/>
        <item m="1" x="1363"/>
        <item m="1" x="1458"/>
        <item m="1" x="177"/>
        <item m="1" x="1131"/>
        <item m="1" x="1191"/>
        <item m="1" x="278"/>
        <item m="1" x="311"/>
        <item m="1" x="380"/>
        <item m="1" x="1370"/>
        <item m="1" x="417"/>
        <item m="1" x="452"/>
        <item m="1" x="1463"/>
        <item m="1" x="488"/>
        <item m="1" x="152"/>
        <item m="1" x="1115"/>
        <item m="1" x="203"/>
        <item m="1" x="1164"/>
        <item m="1" x="1196"/>
        <item m="1" x="284"/>
        <item m="1" x="1255"/>
        <item m="1" x="1291"/>
        <item m="1" x="1329"/>
        <item m="1" x="1375"/>
        <item m="1" x="423"/>
        <item m="1" x="1417"/>
        <item m="1" x="1468"/>
        <item m="1" x="493"/>
        <item m="1" x="532"/>
        <item m="1" x="1138"/>
        <item m="1" x="1169"/>
        <item m="1" x="229"/>
        <item m="1" x="1200"/>
        <item m="1" x="258"/>
        <item m="1" x="1227"/>
        <item m="1" x="288"/>
        <item m="1" x="1263"/>
        <item m="1" x="354"/>
        <item m="1" x="1335"/>
        <item m="1" x="392"/>
        <item m="1" x="1384"/>
        <item m="1" x="1424"/>
        <item m="1" x="461"/>
        <item m="1" x="1554"/>
        <item m="1" x="573"/>
        <item m="1" x="1595"/>
        <item m="1" x="604"/>
        <item m="1" x="1647"/>
        <item m="1" x="682"/>
        <item m="1" x="261"/>
        <item m="1" x="1230"/>
        <item m="1" x="291"/>
        <item m="1" x="1266"/>
        <item m="1" x="1299"/>
        <item m="1" x="360"/>
        <item m="1" x="1342"/>
        <item m="1" x="1389"/>
        <item m="1" x="432"/>
        <item m="1" x="467"/>
        <item m="1" x="1480"/>
        <item m="1" x="504"/>
        <item m="1" x="1522"/>
        <item m="1" x="580"/>
        <item m="1" x="1600"/>
        <item m="1" x="1652"/>
        <item m="1" x="651"/>
        <item m="1" x="1686"/>
        <item m="1" x="688"/>
        <item m="1" x="1735"/>
        <item m="1" x="362"/>
        <item m="1" x="1394"/>
        <item m="1" x="1440"/>
        <item m="1" x="510"/>
        <item m="1" x="1528"/>
        <item m="1" x="1567"/>
        <item m="1" x="584"/>
        <item m="1" x="1607"/>
        <item m="1" x="613"/>
        <item m="1" x="1740"/>
        <item m="1" x="728"/>
        <item m="1" x="760"/>
        <item m="1" x="1817"/>
        <item m="1" x="829"/>
        <item m="1" x="1398"/>
        <item m="1" x="438"/>
        <item m="1" x="473"/>
        <item m="1" x="1491"/>
        <item m="1" x="1534"/>
        <item m="1" x="589"/>
        <item m="1" x="621"/>
        <item m="1" x="1663"/>
        <item m="1" x="659"/>
        <item m="1" x="1699"/>
        <item m="1" x="702"/>
        <item m="1" x="731"/>
        <item m="1" x="1779"/>
        <item m="1" x="1824"/>
        <item m="1" x="1867"/>
        <item m="1" x="834"/>
        <item m="1" x="1963"/>
        <item m="1" x="477"/>
        <item m="1" x="1495"/>
        <item m="1" x="1538"/>
        <item m="1" x="553"/>
        <item m="1" x="1616"/>
        <item m="1" x="628"/>
        <item m="1" x="1668"/>
        <item m="1" x="707"/>
        <item m="1" x="1785"/>
        <item m="1" x="1831"/>
        <item m="1" x="803"/>
        <item m="1" x="841"/>
        <item m="1" x="1930"/>
        <item m="1" x="1969"/>
        <item m="1" x="1541"/>
        <item m="1" x="556"/>
        <item m="1" x="1579"/>
        <item m="1" x="595"/>
        <item m="1" x="1622"/>
        <item m="1" x="633"/>
        <item m="1" x="1715"/>
        <item m="1" x="712"/>
        <item m="1" x="1754"/>
        <item m="1" x="772"/>
        <item m="1" x="1839"/>
        <item m="1" x="808"/>
        <item m="1" x="848"/>
        <item m="1" x="1913"/>
        <item m="1" x="1934"/>
        <item m="1" x="922"/>
        <item m="1" x="1995"/>
        <item m="1" x="944"/>
        <item m="1" x="1626"/>
        <item m="1" x="1674"/>
        <item m="1" x="1719"/>
        <item m="1" x="1757"/>
        <item m="1" x="1798"/>
        <item m="1" x="778"/>
        <item m="1" x="1846"/>
        <item m="1" x="1882"/>
        <item m="1" x="855"/>
        <item m="1" x="881"/>
        <item m="1" x="1941"/>
        <item m="1" x="1978"/>
        <item m="1" x="2002"/>
        <item m="1" x="2033"/>
        <item m="1" x="967"/>
        <item m="1" x="20"/>
        <item m="1" x="989"/>
        <item m="1" x="38"/>
        <item m="1" x="1722"/>
        <item m="1" x="719"/>
        <item m="1" x="1761"/>
        <item m="1" x="750"/>
        <item m="1" x="782"/>
        <item m="1" x="1852"/>
        <item m="1" x="1887"/>
        <item m="1" x="857"/>
        <item m="1" x="1947"/>
        <item m="1" x="930"/>
        <item m="1" x="2007"/>
        <item m="1" x="951"/>
        <item m="1" x="2038"/>
        <item m="1" x="972"/>
        <item m="1" x="23"/>
        <item m="1" x="1010"/>
        <item m="1" x="1027"/>
        <item m="1" x="1803"/>
        <item m="1" x="784"/>
        <item m="1" x="822"/>
        <item m="1" x="1891"/>
        <item m="1" x="862"/>
        <item m="1" x="1922"/>
        <item m="1" x="888"/>
        <item m="1" x="1984"/>
        <item m="1" x="932"/>
        <item m="1" x="2011"/>
        <item m="1" x="953"/>
        <item m="1" x="28"/>
        <item m="1" x="997"/>
        <item m="1" x="84"/>
        <item m="1" x="1045"/>
        <item m="1" x="102"/>
        <item m="1" x="162"/>
        <item m="1" x="62"/>
        <item m="1" x="1039"/>
        <item m="1" x="95"/>
        <item m="1" x="1053"/>
        <item m="1" x="114"/>
        <item m="1" x="132"/>
        <item m="1" x="147"/>
        <item m="1" x="1110"/>
        <item m="1" x="175"/>
        <item m="1" x="197"/>
        <item m="1" x="1156"/>
        <item m="1" x="220"/>
        <item m="1" x="1187"/>
        <item m="1" x="246"/>
        <item m="1" x="275"/>
        <item m="1" x="1246"/>
        <item m="1" x="310"/>
        <item m="1" x="1286"/>
        <item m="1" x="340"/>
        <item m="1" x="1319"/>
        <item m="1" x="377"/>
        <item m="1" x="1366"/>
        <item m="1" x="1054"/>
        <item m="1" x="116"/>
        <item m="1" x="1078"/>
        <item m="1" x="1093"/>
        <item m="1" x="1113"/>
        <item m="1" x="201"/>
        <item m="1" x="1162"/>
        <item m="1" x="224"/>
        <item m="1" x="251"/>
        <item m="1" x="1223"/>
        <item m="1" x="281"/>
        <item m="1" x="1251"/>
        <item m="1" x="345"/>
        <item m="1" x="1327"/>
        <item m="1" x="383"/>
        <item m="1" x="1372"/>
        <item m="1" x="419"/>
        <item m="1" x="1415"/>
        <item m="1" x="491"/>
        <item m="1" x="1095"/>
        <item m="1" x="182"/>
        <item m="1" x="205"/>
        <item m="1" x="1167"/>
        <item m="1" x="1199"/>
        <item m="1" x="256"/>
        <item m="1" x="1226"/>
        <item m="1" x="285"/>
        <item m="1" x="1259"/>
        <item m="1" x="1379"/>
        <item m="1" x="426"/>
        <item m="1" x="1471"/>
        <item m="1" x="497"/>
        <item m="1" x="1513"/>
        <item m="1" x="1644"/>
        <item m="1" x="207"/>
        <item m="1" x="1171"/>
        <item m="1" x="230"/>
        <item m="1" x="259"/>
        <item m="1" x="1229"/>
        <item m="1" x="1265"/>
        <item m="1" x="325"/>
        <item m="1" x="1297"/>
        <item m="1" x="357"/>
        <item m="1" x="1339"/>
        <item m="1" x="1429"/>
        <item m="1" x="1477"/>
        <item m="1" x="500"/>
        <item m="1" x="1519"/>
        <item m="1" x="1556"/>
        <item m="1" x="1598"/>
        <item m="1" x="607"/>
        <item m="1" x="685"/>
        <item m="1" x="262"/>
        <item m="1" x="1232"/>
        <item m="1" x="1301"/>
        <item m="1" x="361"/>
        <item m="1" x="1345"/>
        <item m="1" x="399"/>
        <item m="1" x="1392"/>
        <item m="1" x="1436"/>
        <item m="1" x="1484"/>
        <item m="1" x="506"/>
        <item m="1" x="1525"/>
        <item m="1" x="1563"/>
        <item m="1" x="691"/>
        <item m="1" x="1737"/>
        <item m="1" x="1270"/>
        <item m="1" x="402"/>
        <item m="1" x="1396"/>
        <item m="1" x="436"/>
        <item m="1" x="471"/>
        <item m="1" x="1490"/>
        <item m="1" x="513"/>
        <item m="1" x="1531"/>
        <item m="1" x="546"/>
        <item m="1" x="588"/>
        <item m="1" x="1609"/>
        <item m="1" x="618"/>
        <item m="1" x="1661"/>
        <item m="1" x="1695"/>
        <item m="1" x="697"/>
        <item m="1" x="1776"/>
        <item m="1" x="1821"/>
        <item m="1" x="831"/>
        <item m="1" x="1351"/>
        <item m="1" x="404"/>
        <item m="1" x="1400"/>
        <item m="1" x="439"/>
        <item m="1" x="1443"/>
        <item m="1" x="1494"/>
        <item m="1" x="516"/>
        <item m="1" x="551"/>
        <item m="1" x="1573"/>
        <item m="1" x="592"/>
        <item m="1" x="1614"/>
        <item m="1" x="624"/>
        <item m="1" x="1666"/>
        <item m="1" x="663"/>
        <item m="1" x="1704"/>
        <item m="1" x="766"/>
        <item m="1" x="799"/>
        <item m="1" x="1871"/>
        <item m="1" x="837"/>
        <item m="1" x="1965"/>
        <item m="1" x="1446"/>
        <item m="1" x="479"/>
        <item m="1" x="1496"/>
        <item m="1" x="518"/>
        <item m="1" x="555"/>
        <item m="1" x="1577"/>
        <item m="1" x="1619"/>
        <item m="1" x="1670"/>
        <item m="1" x="667"/>
        <item m="1" x="1711"/>
        <item m="1" x="1751"/>
        <item m="1" x="739"/>
        <item m="1" x="1788"/>
        <item m="1" x="805"/>
        <item m="1" x="1873"/>
        <item m="1" x="845"/>
        <item m="1" x="1909"/>
        <item m="1" x="871"/>
        <item m="1" x="2026"/>
        <item m="1" x="558"/>
        <item m="1" x="1581"/>
        <item m="1" x="1625"/>
        <item m="1" x="635"/>
        <item m="1" x="1673"/>
        <item m="1" x="1718"/>
        <item m="1" x="715"/>
        <item m="1" x="1794"/>
        <item m="1" x="775"/>
        <item m="1" x="1843"/>
        <item m="1" x="812"/>
        <item m="1" x="1879"/>
        <item m="1" x="852"/>
        <item m="1" x="1916"/>
        <item m="1" x="878"/>
        <item m="1" x="1939"/>
        <item m="1" x="905"/>
        <item m="1" x="1999"/>
        <item m="1" x="945"/>
        <item m="1" x="2031"/>
        <item m="1" x="1628"/>
        <item m="1" x="1760"/>
        <item m="1" x="749"/>
        <item m="1" x="781"/>
        <item m="1" x="1884"/>
        <item m="1" x="1919"/>
        <item m="1" x="883"/>
        <item m="1" x="1944"/>
        <item m="1" x="928"/>
        <item m="1" x="2005"/>
        <item m="1" x="949"/>
        <item m="1" x="2036"/>
        <item m="1" x="970"/>
        <item m="1" x="22"/>
        <item m="1" x="992"/>
        <item m="1" x="39"/>
        <item m="1" x="79"/>
        <item m="1" x="1724"/>
        <item m="1" x="1762"/>
        <item m="1" x="752"/>
        <item m="1" x="1853"/>
        <item m="1" x="820"/>
        <item m="1" x="1890"/>
        <item m="1" x="860"/>
        <item m="1" x="1921"/>
        <item m="1" x="887"/>
        <item m="1" x="1948"/>
        <item m="1" x="1983"/>
        <item m="1" x="2009"/>
        <item m="1" x="974"/>
        <item m="1" x="26"/>
        <item m="1" x="996"/>
        <item m="1" x="1011"/>
        <item m="1" x="52"/>
        <item m="1" x="1029"/>
        <item m="1" x="82"/>
        <item m="1" x="1892"/>
        <item m="1" x="1923"/>
        <item m="1" x="1986"/>
        <item m="1" x="934"/>
        <item m="1" x="955"/>
        <item m="1" x="999"/>
        <item m="1" x="1013"/>
        <item m="1" x="54"/>
        <item m="1" x="1030"/>
        <item m="1" x="86"/>
        <item m="1" x="103"/>
        <item m="1" x="121"/>
        <item m="1" x="163"/>
        <item m="1" x="63"/>
        <item m="1" x="1040"/>
        <item m="1" x="96"/>
        <item m="1" x="115"/>
        <item m="1" x="133"/>
        <item m="1" x="1092"/>
        <item m="1" x="149"/>
        <item m="1" x="1112"/>
        <item m="1" x="178"/>
        <item m="1" x="199"/>
        <item m="1" x="1159"/>
        <item m="1" x="222"/>
        <item m="1" x="1192"/>
        <item m="1" x="248"/>
        <item m="1" x="1220"/>
        <item m="1" x="1249"/>
        <item m="1" x="342"/>
        <item m="1" x="1323"/>
        <item m="1" x="381"/>
        <item m="1" x="1464"/>
        <item m="1" x="1056"/>
        <item m="1" x="118"/>
        <item m="1" x="1080"/>
        <item m="1" x="1116"/>
        <item m="1" x="181"/>
        <item m="1" x="1135"/>
        <item m="1" x="1165"/>
        <item m="1" x="227"/>
        <item m="1" x="1197"/>
        <item m="1" x="254"/>
        <item m="1" x="1256"/>
        <item m="1" x="317"/>
        <item m="1" x="1292"/>
        <item m="1" x="385"/>
        <item m="1" x="424"/>
        <item m="1" x="1418"/>
        <item m="1" x="1469"/>
        <item m="1" x="1510"/>
        <item m="1" x="1096"/>
        <item m="1" x="154"/>
        <item m="1" x="1117"/>
        <item m="1" x="1139"/>
        <item m="1" x="206"/>
        <item m="1" x="1170"/>
        <item m="1" x="1201"/>
        <item m="1" x="289"/>
        <item m="1" x="1264"/>
        <item m="1" x="322"/>
        <item m="1" x="355"/>
        <item m="1" x="1385"/>
        <item m="1" x="1425"/>
        <item m="1" x="462"/>
        <item m="1" x="1474"/>
        <item m="1" x="1516"/>
        <item m="1" x="535"/>
        <item m="1" x="1648"/>
        <item m="1" x="1140"/>
        <item m="1" x="208"/>
        <item m="1" x="1173"/>
        <item m="1" x="232"/>
        <item m="1" x="1231"/>
        <item m="1" x="327"/>
        <item m="1" x="1300"/>
        <item m="1" x="1343"/>
        <item m="1" x="396"/>
        <item m="1" x="1390"/>
        <item m="1" x="433"/>
        <item m="1" x="1481"/>
        <item m="1" x="541"/>
        <item m="1" x="1559"/>
        <item m="1" x="1601"/>
        <item m="1" x="1653"/>
        <item m="1" x="1205"/>
        <item m="1" x="1233"/>
        <item m="1" x="293"/>
        <item m="1" x="1269"/>
        <item m="1" x="330"/>
        <item m="1" x="1303"/>
        <item m="1" x="363"/>
        <item m="1" x="1348"/>
        <item m="1" x="435"/>
        <item m="1" x="1488"/>
        <item m="1" x="511"/>
        <item m="1" x="1529"/>
        <item m="1" x="545"/>
        <item m="1" x="614"/>
        <item m="1" x="1659"/>
        <item m="1" x="1691"/>
        <item m="1" x="694"/>
        <item m="1" x="1741"/>
        <item m="1" x="1272"/>
        <item m="1" x="331"/>
        <item m="1" x="1304"/>
        <item m="1" x="364"/>
        <item m="1" x="1350"/>
        <item m="1" x="403"/>
        <item m="1" x="1399"/>
        <item m="1" x="474"/>
        <item m="1" x="1492"/>
        <item m="1" x="514"/>
        <item m="1" x="548"/>
        <item m="1" x="1571"/>
        <item m="1" x="590"/>
        <item m="1" x="1613"/>
        <item m="1" x="660"/>
        <item m="1" x="1700"/>
        <item m="1" x="1744"/>
        <item m="1" x="1780"/>
        <item m="1" x="763"/>
        <item m="1" x="1825"/>
        <item m="1" x="835"/>
        <item m="1" x="1353"/>
        <item m="1" x="406"/>
        <item m="1" x="441"/>
        <item m="1" x="1445"/>
        <item m="1" x="478"/>
        <item m="1" x="517"/>
        <item m="1" x="1539"/>
        <item m="1" x="554"/>
        <item m="1" x="1576"/>
        <item m="1" x="593"/>
        <item m="1" x="1617"/>
        <item m="1" x="629"/>
        <item m="1" x="666"/>
        <item m="1" x="1708"/>
        <item m="1" x="708"/>
        <item m="1" x="736"/>
        <item m="1" x="1786"/>
        <item m="1" x="1832"/>
        <item m="1" x="804"/>
        <item m="1" x="1872"/>
        <item m="1" x="842"/>
        <item m="1" x="1970"/>
        <item m="1" x="1447"/>
        <item m="1" x="1498"/>
        <item m="1" x="520"/>
        <item m="1" x="557"/>
        <item m="1" x="1580"/>
        <item m="1" x="1623"/>
        <item m="1" x="1671"/>
        <item m="1" x="669"/>
        <item m="1" x="1716"/>
        <item m="1" x="713"/>
        <item m="1" x="742"/>
        <item m="1" x="1791"/>
        <item m="1" x="1840"/>
        <item m="1" x="809"/>
        <item m="1" x="1876"/>
        <item m="1" x="849"/>
        <item m="1" x="874"/>
        <item m="1" x="1935"/>
        <item m="1" x="2028"/>
        <item m="1" x="1542"/>
        <item m="1" x="560"/>
        <item m="1" x="1582"/>
        <item m="1" x="1627"/>
        <item m="1" x="637"/>
        <item m="1" x="1720"/>
        <item m="1" x="717"/>
        <item m="1" x="1758"/>
        <item m="1" x="747"/>
        <item m="1" x="1799"/>
        <item m="1" x="779"/>
        <item m="1" x="1847"/>
        <item m="1" x="1917"/>
        <item m="1" x="1942"/>
        <item m="1" x="908"/>
        <item m="1" x="925"/>
        <item m="1" x="2034"/>
        <item m="1" x="1630"/>
        <item m="1" x="639"/>
        <item m="1" x="1723"/>
        <item m="1" x="720"/>
        <item m="1" x="751"/>
        <item m="1" x="818"/>
        <item m="1" x="1888"/>
        <item m="1" x="858"/>
        <item m="1" x="885"/>
        <item m="1" x="911"/>
        <item m="1" x="2039"/>
        <item m="1" x="973"/>
        <item m="1" x="24"/>
        <item m="1" x="994"/>
        <item m="1" x="80"/>
        <item m="1" x="721"/>
        <item m="1" x="1764"/>
        <item m="1" x="785"/>
        <item m="1" x="863"/>
        <item m="1" x="889"/>
        <item m="1" x="1949"/>
        <item m="1" x="1985"/>
        <item m="1" x="933"/>
        <item m="1" x="2012"/>
        <item m="1" x="954"/>
        <item m="1" x="29"/>
        <item m="1" x="998"/>
        <item m="1" x="41"/>
        <item m="1" x="1012"/>
        <item m="1" x="53"/>
        <item m="1" x="85"/>
        <item m="1" x="1805"/>
        <item m="1" x="787"/>
        <item m="1" x="1856"/>
        <item m="1" x="936"/>
        <item m="1" x="2043"/>
        <item m="1" x="976"/>
        <item m="1" x="1015"/>
        <item m="1" x="1032"/>
        <item m="1" x="87"/>
        <item m="1" x="1064"/>
        <item m="1" x="164"/>
        <item m="1" x="1022"/>
        <item m="1" x="64"/>
        <item m="1" x="97"/>
        <item m="1" x="1055"/>
        <item m="1" x="117"/>
        <item m="1" x="1079"/>
        <item m="1" x="134"/>
        <item m="1" x="1094"/>
        <item m="1" x="151"/>
        <item m="1" x="1114"/>
        <item m="1" x="180"/>
        <item m="1" x="1133"/>
        <item m="1" x="202"/>
        <item m="1" x="1163"/>
        <item m="1" x="225"/>
        <item m="1" x="1194"/>
        <item m="1" x="252"/>
        <item m="1" x="1224"/>
        <item m="1" x="282"/>
        <item m="1" x="1252"/>
        <item m="1" x="314"/>
        <item m="1" x="384"/>
        <item m="1" x="1373"/>
        <item m="1" x="1466"/>
        <item m="1" x="1057"/>
        <item m="1" x="119"/>
        <item m="1" x="1081"/>
        <item m="1" x="135"/>
        <item m="1" x="153"/>
        <item m="1" x="1137"/>
        <item m="1" x="1168"/>
        <item m="1" x="286"/>
        <item m="1" x="1260"/>
        <item m="1" x="319"/>
        <item m="1" x="1295"/>
        <item m="1" x="351"/>
        <item m="1" x="389"/>
        <item m="1" x="1380"/>
        <item m="1" x="427"/>
        <item m="1" x="1421"/>
        <item m="1" x="1472"/>
        <item m="1" x="1097"/>
        <item m="1" x="155"/>
        <item m="1" x="1172"/>
        <item m="1" x="231"/>
        <item m="1" x="1203"/>
        <item m="1" x="260"/>
        <item m="1" x="290"/>
        <item m="1" x="358"/>
        <item m="1" x="1340"/>
        <item m="1" x="394"/>
        <item m="1" x="430"/>
        <item m="1" x="1478"/>
        <item m="1" x="1520"/>
        <item m="1" x="539"/>
        <item m="1" x="1141"/>
        <item m="1" x="233"/>
        <item m="1" x="1204"/>
        <item m="1" x="263"/>
        <item m="1" x="292"/>
        <item m="1" x="1268"/>
        <item m="1" x="329"/>
        <item m="1" x="1302"/>
        <item m="1" x="1346"/>
        <item m="1" x="400"/>
        <item m="1" x="1437"/>
        <item m="1" x="1485"/>
        <item m="1" x="507"/>
        <item m="1" x="543"/>
        <item m="1" x="1564"/>
        <item m="1" x="1604"/>
        <item m="1" x="610"/>
        <item m="1" x="1656"/>
        <item m="1" x="692"/>
        <item m="1" x="1234"/>
        <item m="1" x="294"/>
        <item m="1" x="1271"/>
        <item m="1" x="1397"/>
        <item m="1" x="437"/>
        <item m="1" x="1532"/>
        <item m="1" x="619"/>
        <item m="1" x="1696"/>
        <item m="1" x="698"/>
        <item m="1" x="1273"/>
        <item m="1" x="365"/>
        <item m="1" x="1352"/>
        <item m="1" x="405"/>
        <item m="1" x="1401"/>
        <item m="1" x="440"/>
        <item m="1" x="1444"/>
        <item m="1" x="476"/>
        <item m="1" x="1536"/>
        <item m="1" x="1574"/>
        <item m="1" x="1615"/>
        <item m="1" x="625"/>
        <item m="1" x="664"/>
        <item m="1" x="1705"/>
        <item m="1" x="704"/>
        <item m="1" x="1748"/>
        <item m="1" x="1783"/>
        <item m="1" x="767"/>
        <item m="1" x="1828"/>
        <item m="1" x="838"/>
        <item m="1" x="1402"/>
        <item m="1" x="442"/>
        <item m="1" x="480"/>
        <item m="1" x="1497"/>
        <item m="1" x="519"/>
        <item m="1" x="1540"/>
        <item m="1" x="1578"/>
        <item m="1" x="594"/>
        <item m="1" x="1620"/>
        <item m="1" x="631"/>
        <item m="1" x="668"/>
        <item m="1" x="1712"/>
        <item m="1" x="740"/>
        <item m="1" x="1789"/>
        <item m="1" x="771"/>
        <item m="1" x="1835"/>
        <item m="1" x="806"/>
        <item m="1" x="1910"/>
        <item m="1" x="1972"/>
        <item m="1" x="521"/>
        <item m="1" x="559"/>
        <item m="1" x="596"/>
        <item m="1" x="636"/>
        <item m="1" x="716"/>
        <item m="1" x="1756"/>
        <item m="1" x="745"/>
        <item m="1" x="1795"/>
        <item m="1" x="1844"/>
        <item m="1" x="813"/>
        <item m="1" x="1880"/>
        <item m="1" x="879"/>
        <item m="1" x="1940"/>
        <item m="1" x="2032"/>
        <item m="1" x="561"/>
        <item m="1" x="597"/>
        <item m="1" x="1629"/>
        <item m="1" x="638"/>
        <item m="1" x="671"/>
        <item m="1" x="1721"/>
        <item m="1" x="718"/>
        <item m="1" x="1850"/>
        <item m="1" x="816"/>
        <item m="1" x="1885"/>
        <item m="1" x="1920"/>
        <item m="1" x="1945"/>
        <item m="1" x="909"/>
        <item m="1" x="1980"/>
        <item m="1" x="929"/>
        <item m="1" x="993"/>
        <item m="1" x="640"/>
        <item m="1" x="672"/>
        <item m="1" x="1763"/>
        <item m="1" x="783"/>
        <item m="1" x="1854"/>
        <item m="1" x="821"/>
        <item m="1" x="861"/>
        <item m="1" x="931"/>
        <item m="1" x="2010"/>
        <item m="1" x="2041"/>
        <item m="1" x="27"/>
        <item m="1" x="40"/>
        <item m="1" x="83"/>
        <item m="1" x="1725"/>
        <item m="1" x="753"/>
        <item m="1" x="1804"/>
        <item m="1" x="786"/>
        <item m="1" x="1855"/>
        <item m="1" x="823"/>
        <item m="1" x="890"/>
        <item m="1" x="1950"/>
        <item m="1" x="913"/>
        <item m="1" x="1987"/>
        <item m="1" x="935"/>
        <item m="1" x="956"/>
        <item m="1" x="2042"/>
        <item m="1" x="975"/>
        <item m="1" x="1000"/>
        <item m="1" x="42"/>
        <item m="1" x="1014"/>
        <item m="1" x="55"/>
        <item m="1" x="1031"/>
        <item m="1" x="1857"/>
        <item m="1" x="1893"/>
        <item m="1" x="864"/>
        <item m="1" x="891"/>
        <item m="1" x="1951"/>
        <item m="1" x="914"/>
        <item m="1" x="937"/>
        <item m="1" x="2013"/>
        <item m="1" x="2044"/>
        <item m="1" x="30"/>
        <item m="1" x="1001"/>
        <item m="1" x="43"/>
        <item m="1" x="56"/>
        <item m="1" x="1033"/>
        <item m="1" x="1065"/>
        <item m="1" x="122"/>
        <item t="default"/>
      </items>
    </pivotField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showAll="0">
      <items count="8">
        <item x="1"/>
        <item x="2"/>
        <item x="0"/>
        <item x="4"/>
        <item x="5"/>
        <item x="6"/>
        <item x="3"/>
        <item t="default"/>
      </items>
    </pivotField>
    <pivotField showAll="0"/>
    <pivotField dragToRow="0" dragToCol="0" dragToPage="0" showAll="0" defaultSubtotal="0"/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Carga Total" fld="14" baseField="0" baseItem="0" numFmtId="1"/>
  </dataFields>
  <formats count="4">
    <format dxfId="41">
      <pivotArea type="all" dataOnly="0" outline="0" fieldPosition="0"/>
    </format>
    <format dxfId="40">
      <pivotArea outline="0" collapsedLevelsAreSubtotals="1" fieldPosition="0"/>
    </format>
    <format dxfId="39">
      <pivotArea dataOnly="0" labelOnly="1" outline="0" axis="axisValues" fieldPosition="0"/>
    </format>
    <format dxfId="38">
      <pivotArea outline="0" collapsedLevelsAreSubtotals="1" fieldPosition="0"/>
    </format>
  </formats>
  <chartFormats count="13"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0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0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0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6257C-EA36-404C-828B-D88B9D9C5AAB}" name="Tabela dinâmica3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CP4:CQ14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axis="axisRow" dataField="1" showAll="0" sortType="descending">
      <items count="10">
        <item x="7"/>
        <item x="1"/>
        <item x="3"/>
        <item x="0"/>
        <item x="8"/>
        <item n="HMM Rot" x="2"/>
        <item x="5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8">
        <item x="1"/>
        <item x="2"/>
        <item x="0"/>
        <item x="4"/>
        <item x="5"/>
        <item x="6"/>
        <item x="3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9"/>
  </rowFields>
  <rowItems count="10">
    <i>
      <x v="7"/>
    </i>
    <i>
      <x v="1"/>
    </i>
    <i>
      <x v="5"/>
    </i>
    <i>
      <x/>
    </i>
    <i>
      <x v="2"/>
    </i>
    <i>
      <x v="6"/>
    </i>
    <i>
      <x v="8"/>
    </i>
    <i>
      <x v="3"/>
    </i>
    <i>
      <x v="4"/>
    </i>
    <i t="grand">
      <x/>
    </i>
  </rowItems>
  <colItems count="1">
    <i/>
  </colItems>
  <dataFields count="1">
    <dataField name="Contagem de EMBARCAÇÕES" fld="9" subtotal="count" baseField="0" baseItem="0"/>
  </dataFields>
  <formats count="4">
    <format dxfId="45">
      <pivotArea type="all" dataOnly="0" outline="0" fieldPosition="0"/>
    </format>
    <format dxfId="44">
      <pivotArea outline="0" collapsedLevelsAreSubtotals="1" fieldPosition="0"/>
    </format>
    <format dxfId="43">
      <pivotArea dataOnly="0" labelOnly="1" outline="0" axis="axisValues" fieldPosition="0"/>
    </format>
    <format dxfId="42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E62F85-6BAC-45CD-9D70-C1E604E82B1D}" name="tb9_contagem_top5produtos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BG3:BH11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axis="axisRow" showAll="0">
      <items count="8">
        <item x="1"/>
        <item x="2"/>
        <item x="0"/>
        <item x="4"/>
        <item x="5"/>
        <item x="6"/>
        <item x="3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a de QUANTIDADE" fld="12" baseField="0" baseItem="0"/>
  </dataFields>
  <formats count="4">
    <format dxfId="49">
      <pivotArea type="all" dataOnly="0" outline="0" fieldPosition="0"/>
    </format>
    <format dxfId="48">
      <pivotArea outline="0" collapsedLevelsAreSubtotals="1" fieldPosition="0"/>
    </format>
    <format dxfId="47">
      <pivotArea dataOnly="0" labelOnly="1" outline="0" axis="axisValues" fieldPosition="0"/>
    </format>
    <format dxfId="46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96738-35EC-483F-93FA-02157B742B7F}" name="Tabela dinâmica1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R5:DS16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axis="axisRow" showAll="0" sortType="descending">
      <items count="11">
        <item x="9"/>
        <item x="5"/>
        <item x="3"/>
        <item x="0"/>
        <item x="1"/>
        <item x="8"/>
        <item x="2"/>
        <item x="6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showAll="0">
      <items count="8">
        <item x="1"/>
        <item x="2"/>
        <item x="0"/>
        <item x="4"/>
        <item x="5"/>
        <item x="6"/>
        <item x="3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4"/>
  </rowFields>
  <rowItems count="11">
    <i>
      <x v="5"/>
    </i>
    <i>
      <x v="1"/>
    </i>
    <i>
      <x v="2"/>
    </i>
    <i>
      <x v="3"/>
    </i>
    <i>
      <x v="6"/>
    </i>
    <i>
      <x v="8"/>
    </i>
    <i>
      <x v="9"/>
    </i>
    <i>
      <x v="7"/>
    </i>
    <i>
      <x v="4"/>
    </i>
    <i>
      <x/>
    </i>
    <i t="grand">
      <x/>
    </i>
  </rowItems>
  <colItems count="1">
    <i/>
  </colItems>
  <dataFields count="1">
    <dataField name="Soma de QUANTIDADE" fld="12" baseField="0" baseItem="0"/>
  </dataFields>
  <formats count="4">
    <format dxfId="53">
      <pivotArea type="all" dataOnly="0" outline="0" fieldPosition="0"/>
    </format>
    <format dxfId="52">
      <pivotArea outline="0" collapsedLevelsAreSubtotals="1" fieldPosition="0"/>
    </format>
    <format dxfId="51">
      <pivotArea dataOnly="0" labelOnly="1" outline="0" axis="axisValues" fieldPosition="0"/>
    </format>
    <format dxfId="50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ECAA16-789D-445B-B6BB-F0EBC15C4555}" name="Tabela dinâmica10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BK3:BL11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axis="axisRow" showAll="0">
      <items count="8">
        <item x="1"/>
        <item x="2"/>
        <item x="0"/>
        <item x="4"/>
        <item x="5"/>
        <item x="6"/>
        <item x="3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a de QUANTIDADE" fld="12" baseField="0" baseItem="0"/>
  </dataFields>
  <formats count="4">
    <format dxfId="57">
      <pivotArea type="all" dataOnly="0" outline="0" fieldPosition="0"/>
    </format>
    <format dxfId="56">
      <pivotArea outline="0" collapsedLevelsAreSubtotals="1" fieldPosition="0"/>
    </format>
    <format dxfId="55">
      <pivotArea dataOnly="0" labelOnly="1" outline="0" axis="axisValues" fieldPosition="0"/>
    </format>
    <format dxfId="54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83FDA0-9AA6-40D7-8F72-B6AF44468CA7}" name="Tabela dinâmica21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FW6:FX16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axis="axisRow" showAll="0" sortType="descending">
      <items count="10">
        <item x="7"/>
        <item x="0"/>
        <item x="3"/>
        <item x="1"/>
        <item x="2"/>
        <item x="4"/>
        <item x="5"/>
        <item x="8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showAll="0">
      <items count="8">
        <item x="1"/>
        <item x="2"/>
        <item x="0"/>
        <item x="4"/>
        <item x="5"/>
        <item x="6"/>
        <item x="3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3"/>
  </rowFields>
  <rowItems count="10">
    <i>
      <x v="3"/>
    </i>
    <i>
      <x/>
    </i>
    <i>
      <x v="2"/>
    </i>
    <i>
      <x v="6"/>
    </i>
    <i>
      <x v="5"/>
    </i>
    <i>
      <x v="1"/>
    </i>
    <i>
      <x v="4"/>
    </i>
    <i>
      <x v="8"/>
    </i>
    <i>
      <x v="7"/>
    </i>
    <i t="grand">
      <x/>
    </i>
  </rowItems>
  <colItems count="1">
    <i/>
  </colItems>
  <dataFields count="1">
    <dataField name="Soma de QUANTIDADE" fld="12" baseField="0" baseItem="0"/>
  </dataFields>
  <formats count="4">
    <format dxfId="61">
      <pivotArea type="all" dataOnly="0" outline="0" fieldPosition="0"/>
    </format>
    <format dxfId="60">
      <pivotArea outline="0" collapsedLevelsAreSubtotals="1" fieldPosition="0"/>
    </format>
    <format dxfId="59">
      <pivotArea dataOnly="0" labelOnly="1" outline="0" axis="axisValues" fieldPosition="0"/>
    </format>
    <format dxfId="58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4BD498-B494-4CF1-AA2D-5FBD09CEB7FC}" name="Tabela dinâmica16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F5:DG23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axis="axisRow" showAll="0">
      <items count="10">
        <item x="7"/>
        <item x="1"/>
        <item x="3"/>
        <item x="0"/>
        <item x="8"/>
        <item n="HMM Rot" x="2"/>
        <item x="5"/>
        <item x="4"/>
        <item x="6"/>
        <item t="default"/>
      </items>
    </pivotField>
    <pivotField showAll="0"/>
    <pivotField axis="axisRow" showAll="0" sortType="descending">
      <items count="8">
        <item x="1"/>
        <item x="2"/>
        <item x="0"/>
        <item x="4"/>
        <item x="5"/>
        <item x="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2">
    <field x="11"/>
    <field x="9"/>
  </rowFields>
  <rowItems count="18">
    <i>
      <x v="5"/>
    </i>
    <i r="1">
      <x v="4"/>
    </i>
    <i>
      <x v="4"/>
    </i>
    <i r="1">
      <x/>
    </i>
    <i>
      <x v="6"/>
    </i>
    <i r="1">
      <x v="2"/>
    </i>
    <i>
      <x v="2"/>
    </i>
    <i r="1">
      <x v="3"/>
    </i>
    <i>
      <x v="1"/>
    </i>
    <i r="1">
      <x v="5"/>
    </i>
    <i r="1">
      <x v="6"/>
    </i>
    <i>
      <x/>
    </i>
    <i r="1">
      <x v="1"/>
    </i>
    <i r="1">
      <x v="7"/>
    </i>
    <i r="1">
      <x v="8"/>
    </i>
    <i>
      <x v="3"/>
    </i>
    <i r="1">
      <x v="6"/>
    </i>
    <i t="grand">
      <x/>
    </i>
  </rowItems>
  <colItems count="1">
    <i/>
  </colItems>
  <dataFields count="1">
    <dataField name="Soma de QUANTIDADE" fld="12" baseField="0" baseItem="0"/>
  </dataFields>
  <formats count="4">
    <format dxfId="65">
      <pivotArea type="all" dataOnly="0" outline="0" fieldPosition="0"/>
    </format>
    <format dxfId="64">
      <pivotArea outline="0" collapsedLevelsAreSubtotals="1" fieldPosition="0"/>
    </format>
    <format dxfId="63">
      <pivotArea dataOnly="0" labelOnly="1" outline="0" axis="axisValues" fieldPosition="0"/>
    </format>
    <format dxfId="62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704EB-7AA4-49F1-9D62-2BD3B30C6125}" name="Tabela dinâmica15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BS3:BT11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axis="axisRow" showAll="0">
      <items count="8">
        <item x="1"/>
        <item x="2"/>
        <item x="0"/>
        <item x="4"/>
        <item x="5"/>
        <item x="6"/>
        <item x="3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a de QUANTIDADE" fld="12" baseField="0" baseItem="0"/>
  </dataFields>
  <formats count="4">
    <format dxfId="69">
      <pivotArea type="all" dataOnly="0" outline="0" fieldPosition="0"/>
    </format>
    <format dxfId="68">
      <pivotArea outline="0" collapsedLevelsAreSubtotals="1" fieldPosition="0"/>
    </format>
    <format dxfId="67">
      <pivotArea dataOnly="0" labelOnly="1" outline="0" axis="axisValues" fieldPosition="0"/>
    </format>
    <format dxfId="66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3699E2-FF8C-4E66-ABCA-63D1E20AFBC7}" name="tb3_Contagem_viagem_pr_mes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R3:R4" firstHeaderRow="1" firstDataRow="1" firstDataCol="0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showAll="0">
      <items count="8">
        <item x="1"/>
        <item x="2"/>
        <item x="0"/>
        <item x="4"/>
        <item x="5"/>
        <item x="6"/>
        <item x="3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Items count="1">
    <i/>
  </rowItems>
  <colItems count="1">
    <i/>
  </colItems>
  <dataFields count="1">
    <dataField name="Contagem de MÊS" fld="1" subtotal="count" baseField="0" baseItem="0"/>
  </dataFields>
  <formats count="4">
    <format dxfId="73">
      <pivotArea type="all" dataOnly="0" outline="0" fieldPosition="0"/>
    </format>
    <format dxfId="72">
      <pivotArea outline="0" collapsedLevelsAreSubtotals="1" fieldPosition="0"/>
    </format>
    <format dxfId="71">
      <pivotArea dataOnly="0" labelOnly="1" outline="0" axis="axisValues" fieldPosition="0"/>
    </format>
    <format dxfId="70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4EE21-7D5F-4D14-8A54-81131A9AA60E}" name="Tabela dinâmica18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DY5:DZ15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 sortType="descending">
      <items count="10">
        <item x="8"/>
        <item x="5"/>
        <item x="1"/>
        <item x="4"/>
        <item x="7"/>
        <item n="Estado Unidos" x="3"/>
        <item x="2"/>
        <item x="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showAll="0">
      <items count="8">
        <item x="1"/>
        <item x="2"/>
        <item x="0"/>
        <item x="4"/>
        <item x="5"/>
        <item x="6"/>
        <item x="3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2"/>
  </rowFields>
  <rowItems count="10">
    <i>
      <x v="2"/>
    </i>
    <i>
      <x v="4"/>
    </i>
    <i>
      <x v="5"/>
    </i>
    <i>
      <x v="1"/>
    </i>
    <i>
      <x v="3"/>
    </i>
    <i>
      <x v="7"/>
    </i>
    <i>
      <x v="6"/>
    </i>
    <i>
      <x v="8"/>
    </i>
    <i>
      <x/>
    </i>
    <i t="grand">
      <x/>
    </i>
  </rowItems>
  <colItems count="1">
    <i/>
  </colItems>
  <dataFields count="1">
    <dataField name="Soma de QUANTIDADE" fld="12" baseField="0" baseItem="0"/>
  </dataFields>
  <formats count="4">
    <format dxfId="77">
      <pivotArea type="all" dataOnly="0" outline="0" fieldPosition="0"/>
    </format>
    <format dxfId="76">
      <pivotArea outline="0" collapsedLevelsAreSubtotals="1" fieldPosition="0"/>
    </format>
    <format dxfId="75">
      <pivotArea dataOnly="0" labelOnly="1" outline="0" axis="axisValues" fieldPosition="0"/>
    </format>
    <format dxfId="74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F37FD-718B-4F56-8A75-90E23518618F}" name="Tabela dinâmica8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EW6:EX9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axis="axisRow" showAll="0">
      <items count="3">
        <item x="1"/>
        <item x="0"/>
        <item t="default"/>
      </items>
    </pivotField>
    <pivotField dataField="1" showAll="0"/>
    <pivotField showAll="0"/>
    <pivotField showAll="0">
      <items count="8">
        <item x="1"/>
        <item x="2"/>
        <item x="0"/>
        <item x="4"/>
        <item x="5"/>
        <item x="6"/>
        <item x="3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ntagem de EMBARCAÇÕES" fld="9" subtotal="count" baseField="0" baseItem="0"/>
  </dataFields>
  <formats count="4">
    <format dxfId="81">
      <pivotArea type="all" dataOnly="0" outline="0" fieldPosition="0"/>
    </format>
    <format dxfId="80">
      <pivotArea outline="0" collapsedLevelsAreSubtotals="1" fieldPosition="0"/>
    </format>
    <format dxfId="79">
      <pivotArea dataOnly="0" labelOnly="1" outline="0" axis="axisValues" fieldPosition="0"/>
    </format>
    <format dxfId="78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2A124-5C65-4474-A1DA-DE640481F14C}" name="Tabela dinâmica12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>
  <location ref="BM3:BN11" firstHeaderRow="1" firstDataRow="1" firstDataCol="1"/>
  <pivotFields count="19">
    <pivotField showAll="0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10">
        <item x="6"/>
        <item x="0"/>
        <item x="2"/>
        <item x="3"/>
        <item x="7"/>
        <item x="4"/>
        <item x="1"/>
        <item x="5"/>
        <item x="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/>
    <pivotField showAll="0"/>
    <pivotField showAll="0"/>
    <pivotField axis="axisRow" showAll="0">
      <items count="8">
        <item x="1"/>
        <item x="2"/>
        <item x="0"/>
        <item x="4"/>
        <item x="5"/>
        <item x="6"/>
        <item x="3"/>
        <item t="default"/>
      </items>
    </pivotField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a de QUANTIDADE" fld="12" baseField="0" baseItem="0"/>
  </dataFields>
  <formats count="4">
    <format dxfId="85">
      <pivotArea type="all" dataOnly="0" outline="0" fieldPosition="0"/>
    </format>
    <format dxfId="84">
      <pivotArea outline="0" collapsedLevelsAreSubtotals="1" fieldPosition="0"/>
    </format>
    <format dxfId="83">
      <pivotArea dataOnly="0" labelOnly="1" outline="0" axis="axisValues" fieldPosition="0"/>
    </format>
    <format dxfId="82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4A7C4BE6-33FB-4F14-9C9F-D32885D5636F}" sourceName="ANO">
  <pivotTables>
    <pivotTable tabId="8" name="tb2_Carga_total_p_ano"/>
    <pivotTable tabId="8" name="Tabela dinâmica10"/>
    <pivotTable tabId="8" name="Tabela dinâmica11"/>
    <pivotTable tabId="8" name="Tabela dinâmica12"/>
    <pivotTable tabId="8" name="Tabela dinâmica13"/>
    <pivotTable tabId="8" name="Tabela dinâmica14"/>
    <pivotTable tabId="8" name="Tabela dinâmica15"/>
    <pivotTable tabId="8" name="Tabela dinâmica16"/>
    <pivotTable tabId="8" name="Tabela dinâmica17"/>
    <pivotTable tabId="8" name="Tabela dinâmica18"/>
    <pivotTable tabId="8" name="Tabela dinâmica20"/>
    <pivotTable tabId="8" name="Tabela dinâmica21"/>
    <pivotTable tabId="8" name="Tabela dinâmica3"/>
    <pivotTable tabId="8" name="Tabela dinâmica8"/>
    <pivotTable tabId="8" name="tb1_Carga_total"/>
    <pivotTable tabId="8" name="tb3_Contagem_viagem_pr_mes"/>
    <pivotTable tabId="8" name="tb7_viagem_por_mes"/>
    <pivotTable tabId="8" name="tb8_contage)tipo_pormes"/>
    <pivotTable tabId="8" name="tb9_contagem_top5produtos"/>
  </pivotTables>
  <data>
    <tabular pivotCacheId="445251330">
      <items count="10">
        <i x="9" s="1"/>
        <i x="8" s="1"/>
        <i x="7" s="1"/>
        <i x="6" s="1"/>
        <i x="5" s="1"/>
        <i x="4" s="1"/>
        <i x="3" s="1"/>
        <i x="2" s="1"/>
        <i x="1" s="1"/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ORTO" xr10:uid="{CD051E35-719C-48AA-B6AC-1A64057327EE}" sourceName="PORTO">
  <pivotTables>
    <pivotTable tabId="8" name="tb10"/>
    <pivotTable tabId="8" name="tb2_Carga_total_p_ano"/>
    <pivotTable tabId="8" name="Tabela dinâmica10"/>
    <pivotTable tabId="8" name="Tabela dinâmica11"/>
    <pivotTable tabId="8" name="Tabela dinâmica12"/>
    <pivotTable tabId="8" name="Tabela dinâmica13"/>
    <pivotTable tabId="8" name="Tabela dinâmica14"/>
    <pivotTable tabId="8" name="Tabela dinâmica15"/>
    <pivotTable tabId="8" name="Tabela dinâmica16"/>
    <pivotTable tabId="8" name="Tabela dinâmica17"/>
    <pivotTable tabId="8" name="Tabela dinâmica18"/>
    <pivotTable tabId="8" name="Tabela dinâmica20"/>
    <pivotTable tabId="8" name="Tabela dinâmica21"/>
    <pivotTable tabId="8" name="Tabela dinâmica3"/>
    <pivotTable tabId="8" name="Tabela dinâmica8"/>
    <pivotTable tabId="8" name="tb1_Carga_total"/>
    <pivotTable tabId="8" name="tb3_Contagem_viagem_pr_mes"/>
    <pivotTable tabId="8" name="tb7_viagem_por_mes"/>
    <pivotTable tabId="8" name="tb8_contage)tipo_pormes"/>
    <pivotTable tabId="8" name="tb9_contagem_top5produtos"/>
    <pivotTable tabId="8" name="Tabela dinâmica1"/>
  </pivotTables>
  <data>
    <tabular pivotCacheId="445251330">
      <items count="9">
        <i x="6" s="1"/>
        <i x="0" s="1"/>
        <i x="2" s="1"/>
        <i x="3" s="1"/>
        <i x="7" s="1"/>
        <i x="4" s="1"/>
        <i x="1" s="1"/>
        <i x="5" s="1"/>
        <i x="8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TIPO" xr10:uid="{79D9FA25-38A2-4A2B-84AC-ABCD446416A4}" sourceName="TIPO">
  <pivotTables>
    <pivotTable tabId="8" name="tb3_Contagem_viagem_pr_mes"/>
    <pivotTable tabId="8" name="tb8_contage)tipo_pormes"/>
    <pivotTable tabId="8" name="tb1_Carga_total"/>
    <pivotTable tabId="8" name="tb7_viagem_por_mes"/>
    <pivotTable tabId="8" name="tb9_contagem_top5produtos"/>
    <pivotTable tabId="8" name="Tabela dinâmica10"/>
    <pivotTable tabId="8" name="Tabela dinâmica11"/>
    <pivotTable tabId="8" name="Tabela dinâmica12"/>
    <pivotTable tabId="8" name="Tabela dinâmica13"/>
    <pivotTable tabId="8" name="Tabela dinâmica14"/>
    <pivotTable tabId="8" name="Tabela dinâmica15"/>
    <pivotTable tabId="8" name="Tabela dinâmica16"/>
    <pivotTable tabId="8" name="Tabela dinâmica17"/>
    <pivotTable tabId="8" name="Tabela dinâmica18"/>
    <pivotTable tabId="8" name="Tabela dinâmica20"/>
    <pivotTable tabId="8" name="Tabela dinâmica21"/>
    <pivotTable tabId="8" name="Tabela dinâmica3"/>
    <pivotTable tabId="8" name="Tabela dinâmica8"/>
    <pivotTable tabId="8" name="tb10"/>
    <pivotTable tabId="8" name="tb2_Carga_total_p_ano"/>
    <pivotTable tabId="8" name="Tabela dinâmica1"/>
  </pivotTables>
  <data>
    <tabular pivotCacheId="445251330">
      <items count="7">
        <i x="1" s="1"/>
        <i x="2" s="1"/>
        <i x="0" s="1"/>
        <i x="4" s="1"/>
        <i x="5" s="1"/>
        <i x="6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" xr10:uid="{5C45EC6A-7F76-4E7D-94E0-B9151CCDD4B7}" cache="SegmentaçãodeDados_ANO" caption="ANO" columnCount="3" showCaption="0" style="Estilo de Segmentação de Dados 1" lockedPosition="1" rowHeight="241300"/>
  <slicer name="PORTO" xr10:uid="{9128EF99-06CF-4B3C-8F96-613CF2F7B00C}" cache="SegmentaçãodeDados_PORTO" caption="PORTO" columnCount="2" showCaption="0" style="Estilo de Segmentação de Dados 1" lockedPosition="1" rowHeight="241300"/>
  <slicer name="TIPO" xr10:uid="{A5F1ACF8-418E-46B0-ADF3-B28CBA72E347}" cache="SegmentaçãodeDados_TIPO" caption="TIPO" columnCount="2" showCaption="0" style="Estilo de Segmentação de Dados 1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E98B8B3-8525-40E8-8137-AAA91BAF591E}" name="Tabela3" displayName="Tabela3" ref="A1:K40" totalsRowShown="0">
  <autoFilter ref="A1:K40" xr:uid="{DE98B8B3-8525-40E8-8137-AAA91BAF591E}"/>
  <tableColumns count="11">
    <tableColumn id="1" xr3:uid="{33847809-0B2D-4268-8DC7-2E6141CCB768}" name="num"/>
    <tableColumn id="2" xr3:uid="{9C9A16C1-6154-4E69-AD2A-F81F25EE7AA5}" name="Ano"/>
    <tableColumn id="10" xr3:uid="{888BF5F6-5327-4D55-91DF-40CB865501FA}" name="Coluna1"/>
    <tableColumn id="3" xr3:uid="{F0191EF9-9CC5-4F24-A99F-58E23044EF63}" name="Mês"/>
    <tableColumn id="4" xr3:uid="{10B8AECC-111A-4964-9D43-34C0B8145F18}" name="País"/>
    <tableColumn id="5" xr3:uid="{C359A15F-CF98-4282-A78A-5EE25A879135}" name="Portos"/>
    <tableColumn id="6" xr3:uid="{A29C98C6-F854-478E-8AD8-D5E389DAA829}" name="Empresas"/>
    <tableColumn id="7" xr3:uid="{CEFB2A0B-2A16-4EEB-BEC9-09D7AD22B555}" name="TIPO DE CARGA"/>
    <tableColumn id="8" xr3:uid="{2C4E301E-1EE8-4C4C-86EC-8612F8CB822A}" name="EMBARCAÇÕES"/>
    <tableColumn id="9" xr3:uid="{69946A89-40E8-4D4E-835A-E6576FA68B19}" name="TIPO DE PRODUTO"/>
    <tableColumn id="11" xr3:uid="{28FAD1EF-D517-4431-AA9E-58D5C486800D}" name="PRODUTOS" dataDxfId="9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4D6977-A4EE-48BE-9B9D-FD42B3E76659}" name="Tabela1" displayName="Tabela1" ref="M1:O40" totalsRowShown="0">
  <autoFilter ref="M1:O40" xr:uid="{614D6977-A4EE-48BE-9B9D-FD42B3E76659}"/>
  <tableColumns count="3">
    <tableColumn id="1" xr3:uid="{B885C93B-03A2-40C2-8CFE-E58C72BE5EBB}" name="NUM"/>
    <tableColumn id="2" xr3:uid="{4B53E918-0B25-4585-BC78-E3580F9548E0}" name="Empresas"/>
    <tableColumn id="3" xr3:uid="{AF87C00B-63E2-4EAC-AF48-3F4DE5123F31}" name="PRODUTO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4FF2F3-CDEF-4CE2-A8C2-A08F86730A00}" name="Tabela2" displayName="Tabela2" ref="A1:L3113" totalsRowShown="0">
  <autoFilter ref="A1:L3113" xr:uid="{DD4FF2F3-CDEF-4CE2-A8C2-A08F86730A00}"/>
  <tableColumns count="12">
    <tableColumn id="1" xr3:uid="{475653A6-5037-4B8D-8EEA-3566B2586917}" name="ANO">
      <calculatedColumnFormula>VLOOKUP(O2,Tabela3[],2,0)</calculatedColumnFormula>
    </tableColumn>
    <tableColumn id="2" xr3:uid="{782997C1-2529-4AC8-9DC5-306E7FF851C9}" name="MÊS">
      <calculatedColumnFormula>VLOOKUP(P2,Tabela3[],4,0)</calculatedColumnFormula>
    </tableColumn>
    <tableColumn id="3" xr3:uid="{00BD2AFD-39D4-4772-B555-18A973B1A029}" name="PORTO">
      <calculatedColumnFormula>VLOOKUP(Q2,Tabela3[],5,0)</calculatedColumnFormula>
    </tableColumn>
    <tableColumn id="4" xr3:uid="{9D63A504-CFC1-4369-86FD-9875C4021F6B}" name="FORNECEDOR">
      <calculatedColumnFormula>VLOOKUP(Q2,Tabela3[],3,0)</calculatedColumnFormula>
    </tableColumn>
    <tableColumn id="5" xr3:uid="{3D71925C-FA0C-4160-BAA2-3970D66B164B}" name="DESTINO" dataDxfId="91">
      <calculatedColumnFormula>IF(R2=Q2, (VLOOKUP(P2+1,Tabela3[],5,0)),VLOOKUP(R2,Tabela3[],5,0))</calculatedColumnFormula>
    </tableColumn>
    <tableColumn id="6" xr3:uid="{38B3115C-BB7A-405F-B42E-7462D1FAFE02}" name="ORDEM" dataDxfId="90">
      <calculatedColumnFormula>(DATE(A2,IF(P2&gt;0,P2,IF(P2&gt;12,P2-1,IF(P2=0,P2+1))),RAND()*28))</calculatedColumnFormula>
    </tableColumn>
    <tableColumn id="7" xr3:uid="{495BCF5B-4E6F-4D8D-BF2C-600399870501}" name="VIAGEM" dataDxfId="89">
      <calculatedColumnFormula>F2+RAND()*10</calculatedColumnFormula>
    </tableColumn>
    <tableColumn id="8" xr3:uid="{416385E6-E1A1-475D-A16A-30F84E3EDA50}" name="NO PORTO">
      <calculatedColumnFormula>INT(RAND()*2)</calculatedColumnFormula>
    </tableColumn>
    <tableColumn id="9" xr3:uid="{4150E2D9-A459-40DD-92AE-724CF0EBF0E7}" name="EMBARCAÇÕES">
      <calculatedColumnFormula>VLOOKUP(Q2,Tabela3[],9,1)</calculatedColumnFormula>
    </tableColumn>
    <tableColumn id="10" xr3:uid="{2421299E-C5A4-4FD7-BB3C-9EE904F9FDA9}" name="PRODUTOS" dataDxfId="88">
      <calculatedColumnFormula>VLOOKUP(Q2,Tabela3[],11,0)</calculatedColumnFormula>
    </tableColumn>
    <tableColumn id="11" xr3:uid="{3F6A539A-F681-4BDB-B6A0-9551C5FABD21}" name="TIPO" dataDxfId="87">
      <calculatedColumnFormula>VLOOKUP(Q2,Tabela3[],10,0)</calculatedColumnFormula>
    </tableColumn>
    <tableColumn id="12" xr3:uid="{EA97CFDE-35C4-49BA-B5BD-376586D3338C}" name="Coluna1" dataDxfId="86">
      <calculatedColumnFormula array="1">IF(Tabela2[[#This Row],[PORTO]]=Tabela2[[#This Row],[DESTINO]],0,erro)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B18D3F0-020C-4D64-946C-B9658AD69487}" name="Database" displayName="Database" ref="A1:M3113" totalsRowShown="0">
  <autoFilter ref="A1:M3113" xr:uid="{DB18D3F0-020C-4D64-946C-B9658AD69487}"/>
  <sortState xmlns:xlrd2="http://schemas.microsoft.com/office/spreadsheetml/2017/richdata2" ref="A2:M3113">
    <sortCondition descending="1" ref="A1:A3113"/>
  </sortState>
  <tableColumns count="13">
    <tableColumn id="1" xr3:uid="{89B03209-15DA-4CDF-B0A7-6F560892BF11}" name="ANO"/>
    <tableColumn id="2" xr3:uid="{0683A7E3-662F-4B78-8483-E01BC8B1692A}" name="MÊS"/>
    <tableColumn id="3" xr3:uid="{133F8CBC-4954-480D-8FDB-D548022258F9}" name="PORTO"/>
    <tableColumn id="4" xr3:uid="{8C5ACDB0-82F0-4F83-9E15-BB2C0B29C361}" name="FORNECEDOR"/>
    <tableColumn id="5" xr3:uid="{30F6FF97-E360-4A1A-BF7C-61C7AA01AC37}" name="DESTINO"/>
    <tableColumn id="6" xr3:uid="{79665E9B-AE03-4832-AB95-8626B14F4E13}" name="ORDEM"/>
    <tableColumn id="7" xr3:uid="{5DE91D3C-03B0-431C-A08B-22139D92548A}" name="VIAGEM"/>
    <tableColumn id="13" xr3:uid="{B880C8AC-B41D-4EA2-B9F8-FC52E5B2CBE1}" name="DIAS">
      <calculatedColumnFormula>ROUND(Database[[#This Row],[VIAGEM]]-Database[[#This Row],[ORDEM]],0)</calculatedColumnFormula>
    </tableColumn>
    <tableColumn id="8" xr3:uid="{A8898044-EF63-4998-AA51-B5CB13A0B74E}" name="NO PORTO"/>
    <tableColumn id="9" xr3:uid="{E009FECC-7110-46F6-8634-ED905D49792A}" name="EMBARCAÇÕES"/>
    <tableColumn id="10" xr3:uid="{0722D681-A95A-4B37-B31C-A6E25EE25DAB}" name="PRODUTOS"/>
    <tableColumn id="11" xr3:uid="{C6F55748-97BA-405E-AE59-561BA21E3942}" name="TIPO"/>
    <tableColumn id="12" xr3:uid="{9693F062-AE88-4BB3-8068-77247CBC0EF3}" name="QUANTIDADE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991DA10-2094-4727-9590-BF4E0BA43BFB}" name="Tabela5" displayName="Tabela5" ref="O2:V5" totalsRowShown="0">
  <autoFilter ref="O2:V5" xr:uid="{3991DA10-2094-4727-9590-BF4E0BA43BFB}"/>
  <tableColumns count="8">
    <tableColumn id="1" xr3:uid="{F7ED7DF3-A915-4BAE-9368-3EF9E0E99D60}" name="Estado do Transporte"/>
    <tableColumn id="2" xr3:uid="{E0350A1E-EBCA-42A9-A01C-E6797EA0C6C5}" name="Embarcações"/>
    <tableColumn id="3" xr3:uid="{BCE352A0-3822-41F1-B11B-B3DBE1A37B7E}" name="Porto"/>
    <tableColumn id="4" xr3:uid="{05386E99-199C-42F0-B3C9-55AEEFC791D4}" name="Data"/>
    <tableColumn id="5" xr3:uid="{4B6BBAC8-53B8-4CA6-B4C0-D80C0354615B}" name="Destino"/>
    <tableColumn id="6" xr3:uid="{0453D67C-0F55-4EE3-BDD3-D7F3A56F2F63}" name="Tipo de Carga"/>
    <tableColumn id="7" xr3:uid="{30C70076-7073-402B-9F34-38055E521D38}" name="Data2"/>
    <tableColumn id="8" xr3:uid="{31DF71E8-83BE-4A75-8800-AC2C8BEE9D83}" name="Posição da Embarcação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Personalizada 0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70C0"/>
      </a:accent1>
      <a:accent2>
        <a:srgbClr val="6F3B55"/>
      </a:accent2>
      <a:accent3>
        <a:srgbClr val="CC0066"/>
      </a:accent3>
      <a:accent4>
        <a:srgbClr val="9933FF"/>
      </a:accent4>
      <a:accent5>
        <a:srgbClr val="000066"/>
      </a:accent5>
      <a:accent6>
        <a:srgbClr val="009999"/>
      </a:accent6>
      <a:hlink>
        <a:srgbClr val="00B050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9A260-BE82-4B0F-895A-2D76E646F7FD}">
  <dimension ref="A1:S40"/>
  <sheetViews>
    <sheetView zoomScale="51" zoomScaleNormal="51" workbookViewId="0">
      <selection activeCell="I17" sqref="I17"/>
    </sheetView>
  </sheetViews>
  <sheetFormatPr defaultRowHeight="15"/>
  <cols>
    <col min="3" max="3" width="19.28515625" bestFit="1" customWidth="1"/>
    <col min="4" max="4" width="11.5703125" bestFit="1" customWidth="1"/>
    <col min="5" max="5" width="15.5703125" bestFit="1" customWidth="1"/>
    <col min="6" max="6" width="12.140625" bestFit="1" customWidth="1"/>
    <col min="7" max="7" width="31.42578125" bestFit="1" customWidth="1"/>
    <col min="8" max="8" width="24.42578125" bestFit="1" customWidth="1"/>
    <col min="9" max="9" width="17" bestFit="1" customWidth="1"/>
    <col min="10" max="10" width="15.7109375" bestFit="1" customWidth="1"/>
    <col min="11" max="11" width="38.140625" bestFit="1" customWidth="1"/>
    <col min="12" max="12" width="31.42578125" bestFit="1" customWidth="1"/>
    <col min="13" max="13" width="38.140625" bestFit="1" customWidth="1"/>
    <col min="14" max="14" width="19.28515625" bestFit="1" customWidth="1"/>
    <col min="15" max="15" width="38.140625" bestFit="1" customWidth="1"/>
  </cols>
  <sheetData>
    <row r="1" spans="1:19">
      <c r="A1" t="s">
        <v>23</v>
      </c>
      <c r="B1" t="s">
        <v>22</v>
      </c>
      <c r="C1" t="s">
        <v>132</v>
      </c>
      <c r="D1" t="s">
        <v>21</v>
      </c>
      <c r="E1" t="s">
        <v>24</v>
      </c>
      <c r="F1" t="s">
        <v>26</v>
      </c>
      <c r="G1" t="s">
        <v>44</v>
      </c>
      <c r="H1" t="s">
        <v>8</v>
      </c>
      <c r="I1" t="s">
        <v>7</v>
      </c>
      <c r="J1" t="s">
        <v>133</v>
      </c>
      <c r="K1" t="s">
        <v>130</v>
      </c>
      <c r="L1" t="e">
        <f>IF(databook!AF2=1,MODE!#REF!,IF(databook!AF2=2,MODE!#REF!,IF(databook!AF2=3,MODE!#REF!,IF(databook!AF2=4,MODE!#REF!,IF(databook!AF2=5,MODE!#REF!,IF(databook!AF2=6,MODE!#REF!,IF(databook!AF2=7,MODE!#REF!,IF(databook!AF2=8,MODE!#REF!,IF(databook!AF2=9,MODE!#REF!,IF(databook!AF2=10,MODE!#REF!,IF(databook!AF2=11,MODE!#REF!,IF(databook!AF2=0,MODE!#REF!))))))))))))</f>
        <v>#REF!</v>
      </c>
      <c r="M1" t="s">
        <v>131</v>
      </c>
      <c r="N1" t="s">
        <v>44</v>
      </c>
      <c r="O1" t="s">
        <v>130</v>
      </c>
      <c r="Q1">
        <f>VLOOKUP(S3,Tabela1[],3,0)</f>
        <v>0</v>
      </c>
    </row>
    <row r="2" spans="1:19">
      <c r="A2">
        <v>0</v>
      </c>
      <c r="B2">
        <v>2000</v>
      </c>
      <c r="C2" t="s">
        <v>46</v>
      </c>
      <c r="D2" t="s">
        <v>9</v>
      </c>
      <c r="E2" t="s">
        <v>63</v>
      </c>
      <c r="F2" t="s">
        <v>28</v>
      </c>
      <c r="G2" t="s">
        <v>46</v>
      </c>
      <c r="H2" t="s">
        <v>68</v>
      </c>
      <c r="I2" t="s">
        <v>80</v>
      </c>
      <c r="J2" t="s">
        <v>138</v>
      </c>
      <c r="K2" s="2" t="s">
        <v>87</v>
      </c>
      <c r="M2">
        <v>1</v>
      </c>
      <c r="N2" t="s">
        <v>46</v>
      </c>
    </row>
    <row r="3" spans="1:19">
      <c r="A3">
        <v>1</v>
      </c>
      <c r="B3">
        <v>2001</v>
      </c>
      <c r="C3" t="s">
        <v>46</v>
      </c>
      <c r="D3" t="s">
        <v>10</v>
      </c>
      <c r="E3" t="s">
        <v>63</v>
      </c>
      <c r="F3" t="s">
        <v>28</v>
      </c>
      <c r="G3" t="s">
        <v>46</v>
      </c>
      <c r="H3" t="s">
        <v>68</v>
      </c>
      <c r="I3" t="s">
        <v>80</v>
      </c>
      <c r="J3" t="s">
        <v>138</v>
      </c>
      <c r="K3" s="3" t="s">
        <v>88</v>
      </c>
      <c r="M3">
        <v>2</v>
      </c>
      <c r="N3" t="s">
        <v>46</v>
      </c>
      <c r="S3">
        <v>5</v>
      </c>
    </row>
    <row r="4" spans="1:19">
      <c r="A4">
        <v>2</v>
      </c>
      <c r="B4">
        <v>2002</v>
      </c>
      <c r="C4" t="s">
        <v>46</v>
      </c>
      <c r="D4" t="s">
        <v>11</v>
      </c>
      <c r="E4" t="s">
        <v>63</v>
      </c>
      <c r="F4" t="s">
        <v>28</v>
      </c>
      <c r="G4" t="s">
        <v>46</v>
      </c>
      <c r="H4" t="s">
        <v>68</v>
      </c>
      <c r="I4" t="s">
        <v>80</v>
      </c>
      <c r="J4" t="s">
        <v>81</v>
      </c>
      <c r="K4" s="2" t="s">
        <v>89</v>
      </c>
      <c r="M4">
        <v>3</v>
      </c>
      <c r="N4" t="s">
        <v>46</v>
      </c>
    </row>
    <row r="5" spans="1:19">
      <c r="A5">
        <v>3</v>
      </c>
      <c r="B5">
        <v>2003</v>
      </c>
      <c r="C5" t="s">
        <v>45</v>
      </c>
      <c r="D5" t="s">
        <v>12</v>
      </c>
      <c r="E5" t="s">
        <v>25</v>
      </c>
      <c r="F5" t="s">
        <v>27</v>
      </c>
      <c r="G5" t="s">
        <v>45</v>
      </c>
      <c r="H5" t="s">
        <v>68</v>
      </c>
      <c r="I5" t="s">
        <v>70</v>
      </c>
      <c r="J5" t="s">
        <v>82</v>
      </c>
      <c r="K5" s="3" t="s">
        <v>90</v>
      </c>
      <c r="M5">
        <v>4</v>
      </c>
      <c r="N5" t="s">
        <v>45</v>
      </c>
    </row>
    <row r="6" spans="1:19">
      <c r="A6">
        <v>4</v>
      </c>
      <c r="B6">
        <v>2004</v>
      </c>
      <c r="C6" t="s">
        <v>45</v>
      </c>
      <c r="D6" t="s">
        <v>13</v>
      </c>
      <c r="E6" t="s">
        <v>25</v>
      </c>
      <c r="F6" t="s">
        <v>27</v>
      </c>
      <c r="G6" t="s">
        <v>45</v>
      </c>
      <c r="H6" t="s">
        <v>68</v>
      </c>
      <c r="I6" t="s">
        <v>70</v>
      </c>
      <c r="J6" t="s">
        <v>82</v>
      </c>
      <c r="K6" s="2" t="s">
        <v>91</v>
      </c>
      <c r="M6">
        <v>5</v>
      </c>
      <c r="N6" t="s">
        <v>45</v>
      </c>
    </row>
    <row r="7" spans="1:19">
      <c r="A7">
        <v>5</v>
      </c>
      <c r="B7">
        <v>2005</v>
      </c>
      <c r="C7" t="s">
        <v>45</v>
      </c>
      <c r="D7" t="s">
        <v>14</v>
      </c>
      <c r="E7" t="s">
        <v>25</v>
      </c>
      <c r="F7" t="s">
        <v>27</v>
      </c>
      <c r="G7" t="s">
        <v>45</v>
      </c>
      <c r="H7" t="s">
        <v>68</v>
      </c>
      <c r="I7" t="s">
        <v>70</v>
      </c>
      <c r="J7" t="s">
        <v>82</v>
      </c>
      <c r="K7" s="3" t="s">
        <v>92</v>
      </c>
      <c r="M7">
        <v>6</v>
      </c>
      <c r="N7" t="s">
        <v>45</v>
      </c>
    </row>
    <row r="8" spans="1:19">
      <c r="A8">
        <v>6</v>
      </c>
      <c r="B8">
        <v>2006</v>
      </c>
      <c r="C8" t="s">
        <v>47</v>
      </c>
      <c r="D8" t="s">
        <v>15</v>
      </c>
      <c r="E8" t="s">
        <v>62</v>
      </c>
      <c r="F8" t="s">
        <v>29</v>
      </c>
      <c r="G8" t="s">
        <v>47</v>
      </c>
      <c r="H8" t="s">
        <v>66</v>
      </c>
      <c r="I8" t="s">
        <v>75</v>
      </c>
      <c r="J8" t="s">
        <v>83</v>
      </c>
      <c r="K8" s="2" t="s">
        <v>93</v>
      </c>
      <c r="M8">
        <v>7</v>
      </c>
      <c r="N8" t="s">
        <v>47</v>
      </c>
    </row>
    <row r="9" spans="1:19">
      <c r="A9">
        <v>7</v>
      </c>
      <c r="B9">
        <v>2007</v>
      </c>
      <c r="C9" t="s">
        <v>47</v>
      </c>
      <c r="D9" t="s">
        <v>16</v>
      </c>
      <c r="E9" t="s">
        <v>62</v>
      </c>
      <c r="F9" t="s">
        <v>29</v>
      </c>
      <c r="G9" t="s">
        <v>47</v>
      </c>
      <c r="H9" t="s">
        <v>66</v>
      </c>
      <c r="I9" t="s">
        <v>75</v>
      </c>
      <c r="J9" t="s">
        <v>83</v>
      </c>
      <c r="K9" s="3" t="s">
        <v>94</v>
      </c>
      <c r="M9">
        <v>8</v>
      </c>
      <c r="N9" t="s">
        <v>47</v>
      </c>
    </row>
    <row r="10" spans="1:19">
      <c r="A10">
        <v>8</v>
      </c>
      <c r="B10">
        <v>2008</v>
      </c>
      <c r="C10" t="s">
        <v>47</v>
      </c>
      <c r="D10" t="s">
        <v>17</v>
      </c>
      <c r="E10" t="s">
        <v>62</v>
      </c>
      <c r="F10" t="s">
        <v>29</v>
      </c>
      <c r="G10" t="s">
        <v>47</v>
      </c>
      <c r="H10" t="s">
        <v>66</v>
      </c>
      <c r="I10" t="s">
        <v>75</v>
      </c>
      <c r="J10" t="s">
        <v>83</v>
      </c>
      <c r="K10" s="2" t="s">
        <v>95</v>
      </c>
      <c r="M10">
        <v>9</v>
      </c>
      <c r="N10" t="s">
        <v>47</v>
      </c>
    </row>
    <row r="11" spans="1:19">
      <c r="A11">
        <v>9</v>
      </c>
      <c r="B11">
        <v>2009</v>
      </c>
      <c r="C11" t="s">
        <v>48</v>
      </c>
      <c r="D11" t="s">
        <v>18</v>
      </c>
      <c r="E11" t="s">
        <v>61</v>
      </c>
      <c r="F11" t="s">
        <v>30</v>
      </c>
      <c r="G11" t="s">
        <v>48</v>
      </c>
      <c r="H11" t="s">
        <v>66</v>
      </c>
      <c r="I11" t="s">
        <v>74</v>
      </c>
      <c r="J11" t="s">
        <v>83</v>
      </c>
      <c r="K11" s="3" t="s">
        <v>96</v>
      </c>
      <c r="M11">
        <v>10</v>
      </c>
      <c r="N11" t="s">
        <v>48</v>
      </c>
    </row>
    <row r="12" spans="1:19">
      <c r="A12">
        <v>10</v>
      </c>
      <c r="B12">
        <v>2010</v>
      </c>
      <c r="C12" t="s">
        <v>48</v>
      </c>
      <c r="D12" t="s">
        <v>19</v>
      </c>
      <c r="E12" t="s">
        <v>61</v>
      </c>
      <c r="F12" t="s">
        <v>30</v>
      </c>
      <c r="G12" t="s">
        <v>48</v>
      </c>
      <c r="H12" t="s">
        <v>66</v>
      </c>
      <c r="I12" t="s">
        <v>74</v>
      </c>
      <c r="J12" t="s">
        <v>83</v>
      </c>
      <c r="K12" s="2" t="s">
        <v>97</v>
      </c>
      <c r="M12">
        <v>11</v>
      </c>
      <c r="N12" t="s">
        <v>48</v>
      </c>
    </row>
    <row r="13" spans="1:19">
      <c r="A13">
        <v>11</v>
      </c>
      <c r="B13">
        <v>2011</v>
      </c>
      <c r="C13" t="s">
        <v>48</v>
      </c>
      <c r="D13" t="s">
        <v>20</v>
      </c>
      <c r="E13" t="s">
        <v>61</v>
      </c>
      <c r="F13" t="s">
        <v>30</v>
      </c>
      <c r="G13" t="s">
        <v>48</v>
      </c>
      <c r="H13" t="s">
        <v>66</v>
      </c>
      <c r="I13" t="s">
        <v>74</v>
      </c>
      <c r="J13" t="s">
        <v>83</v>
      </c>
      <c r="K13" s="3" t="s">
        <v>98</v>
      </c>
      <c r="M13">
        <v>12</v>
      </c>
      <c r="N13" t="s">
        <v>48</v>
      </c>
    </row>
    <row r="14" spans="1:19">
      <c r="A14">
        <v>12</v>
      </c>
      <c r="B14">
        <v>2012</v>
      </c>
      <c r="C14" t="s">
        <v>49</v>
      </c>
      <c r="D14" t="s">
        <v>9</v>
      </c>
      <c r="E14" t="s">
        <v>60</v>
      </c>
      <c r="F14" t="s">
        <v>31</v>
      </c>
      <c r="G14" t="s">
        <v>49</v>
      </c>
      <c r="H14" t="s">
        <v>68</v>
      </c>
      <c r="I14" t="s">
        <v>78</v>
      </c>
      <c r="J14" t="s">
        <v>81</v>
      </c>
      <c r="K14" s="2" t="s">
        <v>99</v>
      </c>
      <c r="M14">
        <v>13</v>
      </c>
      <c r="N14" t="s">
        <v>49</v>
      </c>
    </row>
    <row r="15" spans="1:19">
      <c r="A15">
        <v>13</v>
      </c>
      <c r="B15">
        <v>2013</v>
      </c>
      <c r="C15" t="s">
        <v>49</v>
      </c>
      <c r="D15" t="s">
        <v>10</v>
      </c>
      <c r="E15" t="s">
        <v>60</v>
      </c>
      <c r="F15" t="s">
        <v>31</v>
      </c>
      <c r="G15" t="s">
        <v>49</v>
      </c>
      <c r="H15" t="s">
        <v>68</v>
      </c>
      <c r="I15" t="s">
        <v>78</v>
      </c>
      <c r="J15" t="s">
        <v>81</v>
      </c>
      <c r="K15" s="3" t="s">
        <v>100</v>
      </c>
      <c r="M15">
        <v>14</v>
      </c>
      <c r="N15" t="s">
        <v>49</v>
      </c>
    </row>
    <row r="16" spans="1:19">
      <c r="A16">
        <v>14</v>
      </c>
      <c r="B16">
        <v>2014</v>
      </c>
      <c r="C16" t="s">
        <v>49</v>
      </c>
      <c r="D16" t="s">
        <v>11</v>
      </c>
      <c r="E16" t="s">
        <v>60</v>
      </c>
      <c r="F16" t="s">
        <v>31</v>
      </c>
      <c r="G16" t="s">
        <v>49</v>
      </c>
      <c r="H16" t="s">
        <v>68</v>
      </c>
      <c r="I16" t="s">
        <v>78</v>
      </c>
      <c r="J16" t="s">
        <v>81</v>
      </c>
      <c r="K16" s="2" t="s">
        <v>101</v>
      </c>
      <c r="M16">
        <v>15</v>
      </c>
      <c r="N16" t="s">
        <v>49</v>
      </c>
    </row>
    <row r="17" spans="1:14">
      <c r="A17">
        <v>15</v>
      </c>
      <c r="B17">
        <v>2015</v>
      </c>
      <c r="C17" t="s">
        <v>50</v>
      </c>
      <c r="D17" t="s">
        <v>12</v>
      </c>
      <c r="E17" t="s">
        <v>59</v>
      </c>
      <c r="F17" t="s">
        <v>32</v>
      </c>
      <c r="G17" t="s">
        <v>50</v>
      </c>
      <c r="H17" t="s">
        <v>65</v>
      </c>
      <c r="I17" t="s">
        <v>71</v>
      </c>
      <c r="J17" t="s">
        <v>84</v>
      </c>
      <c r="K17" s="3" t="s">
        <v>102</v>
      </c>
      <c r="M17">
        <v>16</v>
      </c>
      <c r="N17" t="s">
        <v>50</v>
      </c>
    </row>
    <row r="18" spans="1:14">
      <c r="A18">
        <v>16</v>
      </c>
      <c r="B18">
        <v>2016</v>
      </c>
      <c r="C18" t="s">
        <v>50</v>
      </c>
      <c r="D18" t="s">
        <v>13</v>
      </c>
      <c r="E18" t="s">
        <v>59</v>
      </c>
      <c r="F18" t="s">
        <v>32</v>
      </c>
      <c r="G18" t="s">
        <v>50</v>
      </c>
      <c r="H18" t="s">
        <v>65</v>
      </c>
      <c r="I18" t="s">
        <v>71</v>
      </c>
      <c r="J18" t="s">
        <v>84</v>
      </c>
      <c r="K18" s="2" t="s">
        <v>103</v>
      </c>
      <c r="M18">
        <v>17</v>
      </c>
      <c r="N18" t="s">
        <v>50</v>
      </c>
    </row>
    <row r="19" spans="1:14">
      <c r="A19">
        <v>17</v>
      </c>
      <c r="B19">
        <v>2017</v>
      </c>
      <c r="C19" t="s">
        <v>50</v>
      </c>
      <c r="D19" t="s">
        <v>14</v>
      </c>
      <c r="E19" t="s">
        <v>59</v>
      </c>
      <c r="F19" t="s">
        <v>32</v>
      </c>
      <c r="G19" t="s">
        <v>50</v>
      </c>
      <c r="H19" t="s">
        <v>65</v>
      </c>
      <c r="I19" t="s">
        <v>71</v>
      </c>
      <c r="J19" t="s">
        <v>84</v>
      </c>
      <c r="K19" s="3" t="s">
        <v>104</v>
      </c>
      <c r="M19">
        <v>18</v>
      </c>
      <c r="N19" t="s">
        <v>50</v>
      </c>
    </row>
    <row r="20" spans="1:14">
      <c r="A20">
        <v>18</v>
      </c>
      <c r="B20">
        <v>2018</v>
      </c>
      <c r="C20" t="s">
        <v>105</v>
      </c>
      <c r="D20" t="s">
        <v>15</v>
      </c>
      <c r="E20" t="s">
        <v>58</v>
      </c>
      <c r="F20" t="s">
        <v>33</v>
      </c>
      <c r="G20" t="s">
        <v>105</v>
      </c>
      <c r="H20" t="s">
        <v>66</v>
      </c>
      <c r="I20" t="s">
        <v>73</v>
      </c>
      <c r="J20" t="s">
        <v>83</v>
      </c>
      <c r="K20" s="2" t="s">
        <v>106</v>
      </c>
      <c r="M20">
        <v>19</v>
      </c>
      <c r="N20" t="s">
        <v>105</v>
      </c>
    </row>
    <row r="21" spans="1:14">
      <c r="A21">
        <v>19</v>
      </c>
      <c r="B21">
        <v>2019</v>
      </c>
      <c r="C21" t="s">
        <v>105</v>
      </c>
      <c r="D21" t="s">
        <v>16</v>
      </c>
      <c r="E21" t="s">
        <v>58</v>
      </c>
      <c r="F21" t="s">
        <v>33</v>
      </c>
      <c r="G21" t="s">
        <v>105</v>
      </c>
      <c r="H21" t="s">
        <v>66</v>
      </c>
      <c r="I21" t="s">
        <v>73</v>
      </c>
      <c r="J21" t="s">
        <v>83</v>
      </c>
      <c r="K21" s="3" t="s">
        <v>107</v>
      </c>
      <c r="M21">
        <v>20</v>
      </c>
      <c r="N21" t="s">
        <v>105</v>
      </c>
    </row>
    <row r="22" spans="1:14">
      <c r="A22">
        <v>20</v>
      </c>
      <c r="B22">
        <v>2020</v>
      </c>
      <c r="C22" t="s">
        <v>105</v>
      </c>
      <c r="D22" t="s">
        <v>17</v>
      </c>
      <c r="E22" t="s">
        <v>58</v>
      </c>
      <c r="F22" t="s">
        <v>33</v>
      </c>
      <c r="G22" t="s">
        <v>105</v>
      </c>
      <c r="H22" t="s">
        <v>66</v>
      </c>
      <c r="I22" t="s">
        <v>73</v>
      </c>
      <c r="J22" t="s">
        <v>83</v>
      </c>
      <c r="K22" s="2" t="s">
        <v>108</v>
      </c>
      <c r="M22">
        <v>21</v>
      </c>
      <c r="N22" t="s">
        <v>105</v>
      </c>
    </row>
    <row r="23" spans="1:14">
      <c r="A23">
        <v>21</v>
      </c>
      <c r="B23">
        <v>2021</v>
      </c>
      <c r="C23" t="s">
        <v>51</v>
      </c>
      <c r="D23" t="s">
        <v>18</v>
      </c>
      <c r="E23" t="s">
        <v>57</v>
      </c>
      <c r="F23" t="s">
        <v>34</v>
      </c>
      <c r="G23" t="s">
        <v>51</v>
      </c>
      <c r="H23" t="s">
        <v>68</v>
      </c>
      <c r="I23" t="s">
        <v>72</v>
      </c>
      <c r="J23" t="s">
        <v>85</v>
      </c>
      <c r="K23" s="3" t="s">
        <v>109</v>
      </c>
      <c r="M23">
        <v>22</v>
      </c>
      <c r="N23" t="s">
        <v>51</v>
      </c>
    </row>
    <row r="24" spans="1:14">
      <c r="A24">
        <v>22</v>
      </c>
      <c r="B24">
        <v>2022</v>
      </c>
      <c r="C24" t="s">
        <v>51</v>
      </c>
      <c r="D24" t="s">
        <v>19</v>
      </c>
      <c r="E24" t="s">
        <v>57</v>
      </c>
      <c r="F24" t="s">
        <v>34</v>
      </c>
      <c r="G24" t="s">
        <v>51</v>
      </c>
      <c r="H24" t="s">
        <v>68</v>
      </c>
      <c r="I24" t="s">
        <v>72</v>
      </c>
      <c r="J24" t="s">
        <v>85</v>
      </c>
      <c r="K24" s="2" t="s">
        <v>110</v>
      </c>
      <c r="M24">
        <v>23</v>
      </c>
      <c r="N24" t="s">
        <v>51</v>
      </c>
    </row>
    <row r="25" spans="1:14">
      <c r="A25">
        <v>23</v>
      </c>
      <c r="B25">
        <v>2023</v>
      </c>
      <c r="C25" t="s">
        <v>51</v>
      </c>
      <c r="D25" t="s">
        <v>20</v>
      </c>
      <c r="E25" t="s">
        <v>57</v>
      </c>
      <c r="F25" t="s">
        <v>34</v>
      </c>
      <c r="G25" t="s">
        <v>51</v>
      </c>
      <c r="H25" t="s">
        <v>68</v>
      </c>
      <c r="I25" t="s">
        <v>72</v>
      </c>
      <c r="J25" t="s">
        <v>85</v>
      </c>
      <c r="K25" s="3" t="s">
        <v>111</v>
      </c>
      <c r="M25">
        <v>24</v>
      </c>
      <c r="N25" t="s">
        <v>51</v>
      </c>
    </row>
    <row r="26" spans="1:14">
      <c r="A26">
        <v>24</v>
      </c>
      <c r="B26">
        <v>2024</v>
      </c>
      <c r="C26" t="s">
        <v>52</v>
      </c>
      <c r="D26" t="s">
        <v>9</v>
      </c>
      <c r="E26" t="s">
        <v>56</v>
      </c>
      <c r="F26" t="s">
        <v>35</v>
      </c>
      <c r="G26" t="s">
        <v>52</v>
      </c>
      <c r="H26" t="s">
        <v>64</v>
      </c>
      <c r="I26" t="s">
        <v>76</v>
      </c>
      <c r="J26" t="s">
        <v>139</v>
      </c>
      <c r="K26" s="2" t="s">
        <v>113</v>
      </c>
      <c r="M26">
        <v>25</v>
      </c>
      <c r="N26" t="s">
        <v>52</v>
      </c>
    </row>
    <row r="27" spans="1:14">
      <c r="A27">
        <v>25</v>
      </c>
      <c r="B27">
        <v>2025</v>
      </c>
      <c r="C27" t="s">
        <v>52</v>
      </c>
      <c r="D27" t="s">
        <v>10</v>
      </c>
      <c r="E27" t="s">
        <v>56</v>
      </c>
      <c r="F27" t="s">
        <v>35</v>
      </c>
      <c r="G27" t="s">
        <v>52</v>
      </c>
      <c r="H27" t="s">
        <v>64</v>
      </c>
      <c r="I27" t="s">
        <v>76</v>
      </c>
      <c r="J27" t="s">
        <v>139</v>
      </c>
      <c r="K27" s="3" t="s">
        <v>112</v>
      </c>
      <c r="M27">
        <v>26</v>
      </c>
      <c r="N27" t="s">
        <v>52</v>
      </c>
    </row>
    <row r="28" spans="1:14">
      <c r="A28">
        <v>26</v>
      </c>
      <c r="B28">
        <v>2026</v>
      </c>
      <c r="C28" t="s">
        <v>52</v>
      </c>
      <c r="D28" t="s">
        <v>11</v>
      </c>
      <c r="E28" t="s">
        <v>56</v>
      </c>
      <c r="F28" t="s">
        <v>35</v>
      </c>
      <c r="G28" t="s">
        <v>52</v>
      </c>
      <c r="H28" t="s">
        <v>64</v>
      </c>
      <c r="I28" t="s">
        <v>76</v>
      </c>
      <c r="J28" t="s">
        <v>139</v>
      </c>
      <c r="K28" s="2" t="s">
        <v>114</v>
      </c>
      <c r="M28">
        <v>27</v>
      </c>
      <c r="N28" t="s">
        <v>52</v>
      </c>
    </row>
    <row r="29" spans="1:14">
      <c r="A29">
        <v>27</v>
      </c>
      <c r="B29">
        <v>2027</v>
      </c>
      <c r="C29" t="s">
        <v>53</v>
      </c>
      <c r="D29" t="s">
        <v>12</v>
      </c>
      <c r="E29" t="s">
        <v>36</v>
      </c>
      <c r="F29" t="s">
        <v>37</v>
      </c>
      <c r="G29" t="s">
        <v>53</v>
      </c>
      <c r="H29" t="s">
        <v>67</v>
      </c>
      <c r="I29" t="s">
        <v>69</v>
      </c>
      <c r="J29" t="s">
        <v>86</v>
      </c>
      <c r="K29" s="3" t="s">
        <v>115</v>
      </c>
      <c r="M29">
        <v>28</v>
      </c>
      <c r="N29" t="s">
        <v>53</v>
      </c>
    </row>
    <row r="30" spans="1:14">
      <c r="A30">
        <v>28</v>
      </c>
      <c r="B30">
        <v>2028</v>
      </c>
      <c r="C30" t="s">
        <v>53</v>
      </c>
      <c r="D30" t="s">
        <v>13</v>
      </c>
      <c r="E30" t="s">
        <v>36</v>
      </c>
      <c r="F30" t="s">
        <v>37</v>
      </c>
      <c r="G30" t="s">
        <v>53</v>
      </c>
      <c r="H30" t="s">
        <v>67</v>
      </c>
      <c r="I30" t="s">
        <v>69</v>
      </c>
      <c r="J30" t="s">
        <v>86</v>
      </c>
      <c r="K30" s="2" t="s">
        <v>116</v>
      </c>
      <c r="M30">
        <v>29</v>
      </c>
      <c r="N30" t="s">
        <v>53</v>
      </c>
    </row>
    <row r="31" spans="1:14">
      <c r="A31">
        <v>29</v>
      </c>
      <c r="B31">
        <v>2029</v>
      </c>
      <c r="C31" t="s">
        <v>53</v>
      </c>
      <c r="D31" t="s">
        <v>14</v>
      </c>
      <c r="E31" t="s">
        <v>36</v>
      </c>
      <c r="F31" t="s">
        <v>37</v>
      </c>
      <c r="G31" t="s">
        <v>53</v>
      </c>
      <c r="H31" t="s">
        <v>67</v>
      </c>
      <c r="I31" t="s">
        <v>69</v>
      </c>
      <c r="J31" t="s">
        <v>86</v>
      </c>
      <c r="K31" s="3" t="s">
        <v>117</v>
      </c>
      <c r="M31">
        <v>30</v>
      </c>
      <c r="N31" t="s">
        <v>53</v>
      </c>
    </row>
    <row r="32" spans="1:14">
      <c r="A32">
        <v>30</v>
      </c>
      <c r="B32">
        <v>2030</v>
      </c>
      <c r="C32" t="s">
        <v>118</v>
      </c>
      <c r="D32" t="s">
        <v>15</v>
      </c>
      <c r="E32" t="s">
        <v>39</v>
      </c>
      <c r="F32" t="s">
        <v>38</v>
      </c>
      <c r="G32" t="s">
        <v>118</v>
      </c>
      <c r="H32" t="s">
        <v>68</v>
      </c>
      <c r="I32" t="s">
        <v>122</v>
      </c>
      <c r="J32" t="s">
        <v>123</v>
      </c>
      <c r="K32" s="2" t="s">
        <v>119</v>
      </c>
      <c r="M32">
        <v>31</v>
      </c>
      <c r="N32" t="s">
        <v>118</v>
      </c>
    </row>
    <row r="33" spans="1:14">
      <c r="A33">
        <v>31</v>
      </c>
      <c r="B33">
        <v>2031</v>
      </c>
      <c r="C33" t="s">
        <v>118</v>
      </c>
      <c r="D33" t="s">
        <v>16</v>
      </c>
      <c r="E33" t="s">
        <v>39</v>
      </c>
      <c r="F33" t="s">
        <v>38</v>
      </c>
      <c r="G33" t="s">
        <v>118</v>
      </c>
      <c r="H33" t="s">
        <v>68</v>
      </c>
      <c r="I33" t="s">
        <v>122</v>
      </c>
      <c r="J33" t="s">
        <v>123</v>
      </c>
      <c r="K33" s="3" t="s">
        <v>120</v>
      </c>
      <c r="M33">
        <v>32</v>
      </c>
      <c r="N33" t="s">
        <v>118</v>
      </c>
    </row>
    <row r="34" spans="1:14">
      <c r="A34">
        <v>32</v>
      </c>
      <c r="B34">
        <v>2032</v>
      </c>
      <c r="C34" t="s">
        <v>118</v>
      </c>
      <c r="D34" t="s">
        <v>17</v>
      </c>
      <c r="E34" t="s">
        <v>39</v>
      </c>
      <c r="F34" t="s">
        <v>38</v>
      </c>
      <c r="G34" t="s">
        <v>118</v>
      </c>
      <c r="H34" t="s">
        <v>68</v>
      </c>
      <c r="I34" t="s">
        <v>122</v>
      </c>
      <c r="J34" t="s">
        <v>123</v>
      </c>
      <c r="K34" s="2" t="s">
        <v>121</v>
      </c>
      <c r="M34">
        <v>33</v>
      </c>
      <c r="N34" t="s">
        <v>118</v>
      </c>
    </row>
    <row r="35" spans="1:14">
      <c r="A35">
        <v>33</v>
      </c>
      <c r="B35">
        <v>2033</v>
      </c>
      <c r="C35" t="s">
        <v>54</v>
      </c>
      <c r="E35" t="s">
        <v>40</v>
      </c>
      <c r="F35" t="s">
        <v>41</v>
      </c>
      <c r="G35" t="s">
        <v>54</v>
      </c>
      <c r="H35" t="s">
        <v>64</v>
      </c>
      <c r="I35" t="s">
        <v>77</v>
      </c>
      <c r="J35" t="s">
        <v>82</v>
      </c>
      <c r="K35" s="3" t="s">
        <v>124</v>
      </c>
      <c r="M35">
        <v>34</v>
      </c>
      <c r="N35" t="s">
        <v>54</v>
      </c>
    </row>
    <row r="36" spans="1:14">
      <c r="A36">
        <v>34</v>
      </c>
      <c r="B36">
        <v>2034</v>
      </c>
      <c r="C36" t="s">
        <v>54</v>
      </c>
      <c r="E36" t="s">
        <v>40</v>
      </c>
      <c r="F36" t="s">
        <v>41</v>
      </c>
      <c r="G36" t="s">
        <v>54</v>
      </c>
      <c r="H36" t="s">
        <v>64</v>
      </c>
      <c r="I36" t="s">
        <v>77</v>
      </c>
      <c r="J36" t="s">
        <v>140</v>
      </c>
      <c r="K36" s="2" t="s">
        <v>125</v>
      </c>
      <c r="M36">
        <v>35</v>
      </c>
      <c r="N36" t="s">
        <v>54</v>
      </c>
    </row>
    <row r="37" spans="1:14">
      <c r="A37">
        <v>35</v>
      </c>
      <c r="B37">
        <v>2035</v>
      </c>
      <c r="C37" t="s">
        <v>54</v>
      </c>
      <c r="E37" t="s">
        <v>40</v>
      </c>
      <c r="F37" t="s">
        <v>41</v>
      </c>
      <c r="G37" t="s">
        <v>54</v>
      </c>
      <c r="H37" t="s">
        <v>64</v>
      </c>
      <c r="I37" t="s">
        <v>77</v>
      </c>
      <c r="J37" t="s">
        <v>140</v>
      </c>
      <c r="K37" s="3" t="s">
        <v>126</v>
      </c>
      <c r="M37">
        <v>36</v>
      </c>
      <c r="N37" t="s">
        <v>54</v>
      </c>
    </row>
    <row r="38" spans="1:14">
      <c r="A38">
        <v>36</v>
      </c>
      <c r="B38">
        <v>2036</v>
      </c>
      <c r="C38" t="s">
        <v>55</v>
      </c>
      <c r="E38" t="s">
        <v>43</v>
      </c>
      <c r="F38" t="s">
        <v>42</v>
      </c>
      <c r="G38" t="s">
        <v>55</v>
      </c>
      <c r="H38" t="s">
        <v>68</v>
      </c>
      <c r="I38" t="s">
        <v>79</v>
      </c>
      <c r="J38" t="s">
        <v>85</v>
      </c>
      <c r="K38" s="2" t="s">
        <v>127</v>
      </c>
      <c r="M38">
        <v>37</v>
      </c>
      <c r="N38" t="s">
        <v>55</v>
      </c>
    </row>
    <row r="39" spans="1:14">
      <c r="A39">
        <v>37</v>
      </c>
      <c r="B39">
        <v>2037</v>
      </c>
      <c r="C39" t="s">
        <v>55</v>
      </c>
      <c r="E39" t="s">
        <v>43</v>
      </c>
      <c r="F39" t="s">
        <v>42</v>
      </c>
      <c r="G39" t="s">
        <v>55</v>
      </c>
      <c r="H39" t="s">
        <v>68</v>
      </c>
      <c r="I39" t="s">
        <v>79</v>
      </c>
      <c r="J39" t="s">
        <v>85</v>
      </c>
      <c r="K39" s="3" t="s">
        <v>128</v>
      </c>
      <c r="M39">
        <v>38</v>
      </c>
      <c r="N39" t="s">
        <v>55</v>
      </c>
    </row>
    <row r="40" spans="1:14">
      <c r="A40">
        <v>38</v>
      </c>
      <c r="B40">
        <v>2038</v>
      </c>
      <c r="C40" t="s">
        <v>55</v>
      </c>
      <c r="E40" t="s">
        <v>43</v>
      </c>
      <c r="F40" t="s">
        <v>42</v>
      </c>
      <c r="G40" t="s">
        <v>55</v>
      </c>
      <c r="H40" t="s">
        <v>68</v>
      </c>
      <c r="I40" t="s">
        <v>79</v>
      </c>
      <c r="J40" t="s">
        <v>85</v>
      </c>
      <c r="K40" s="2" t="s">
        <v>129</v>
      </c>
      <c r="M40">
        <v>39</v>
      </c>
      <c r="N40" t="s">
        <v>55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C8BB6-20CD-4CD9-9C3D-1B82AEE67CF2}">
  <dimension ref="A1:R3113"/>
  <sheetViews>
    <sheetView zoomScale="75" zoomScaleNormal="75" workbookViewId="0">
      <selection activeCell="J21" sqref="J21"/>
    </sheetView>
  </sheetViews>
  <sheetFormatPr defaultRowHeight="15"/>
  <cols>
    <col min="1" max="1" width="7.28515625" customWidth="1"/>
    <col min="2" max="2" width="12.140625" bestFit="1" customWidth="1"/>
    <col min="3" max="3" width="15.140625" bestFit="1" customWidth="1"/>
    <col min="4" max="4" width="16" bestFit="1" customWidth="1"/>
    <col min="5" max="5" width="16.5703125" bestFit="1" customWidth="1"/>
    <col min="6" max="7" width="11.5703125" bestFit="1" customWidth="1"/>
    <col min="8" max="8" width="12.140625" customWidth="1"/>
    <col min="9" max="9" width="25.28515625" bestFit="1" customWidth="1"/>
    <col min="10" max="10" width="38.140625" bestFit="1" customWidth="1"/>
    <col min="11" max="11" width="21.42578125" bestFit="1" customWidth="1"/>
    <col min="12" max="13" width="21.42578125" customWidth="1"/>
    <col min="14" max="14" width="9.28515625" bestFit="1" customWidth="1"/>
    <col min="19" max="19" width="11.5703125" bestFit="1" customWidth="1"/>
  </cols>
  <sheetData>
    <row r="1" spans="1:18">
      <c r="A1" t="s">
        <v>0</v>
      </c>
      <c r="B1" t="s">
        <v>1</v>
      </c>
      <c r="C1" t="s">
        <v>2</v>
      </c>
      <c r="D1" t="s">
        <v>135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130</v>
      </c>
      <c r="K1" t="s">
        <v>134</v>
      </c>
      <c r="L1" t="s">
        <v>132</v>
      </c>
    </row>
    <row r="2" spans="1:18">
      <c r="A2">
        <f ca="1">VLOOKUP(O2,Tabela3[],2,0)</f>
        <v>2004</v>
      </c>
      <c r="B2" t="str">
        <f ca="1">VLOOKUP(P2,Tabela3[],4,0)</f>
        <v>JUNHO</v>
      </c>
      <c r="C2" t="str">
        <f ca="1">VLOOKUP(Q2,Tabela3[],5,0)</f>
        <v>China</v>
      </c>
      <c r="D2" t="str">
        <f ca="1">VLOOKUP(Q2,Tabela3[],3,0)</f>
        <v>Alibaba Group</v>
      </c>
      <c r="E2" t="str">
        <f ca="1">IF(R2=Q2, (VLOOKUP(P2+1,Tabela3[],5,0)),VLOOKUP(R2,Tabela3[],5,0))</f>
        <v>Japão</v>
      </c>
      <c r="F2" s="1">
        <f t="shared" ref="F2:F65" ca="1" si="0">(DATE(A2,IF(P2&gt;0,P2,IF(P2&gt;12,P2-1,IF(P2=0,P2+1))),RAND()*28))</f>
        <v>38110</v>
      </c>
      <c r="G2" s="1">
        <f ca="1">F2+RAND()*10</f>
        <v>38116.304475614983</v>
      </c>
      <c r="H2">
        <f ca="1">INT(RAND()*2)</f>
        <v>1</v>
      </c>
      <c r="I2" t="str">
        <f ca="1">VLOOKUP(Q2,Tabela3[],9,1)</f>
        <v>HMM St Petersburg</v>
      </c>
      <c r="J2" t="str">
        <f ca="1">VLOOKUP(Q2,Tabela3[],11,0)</f>
        <v>Miniescavadeira</v>
      </c>
      <c r="K2" t="str">
        <f ca="1">VLOOKUP(Q2,Tabela3[],10,0)</f>
        <v>Maquinário</v>
      </c>
      <c r="L2" t="e" cm="1">
        <f t="array" aca="1" ref="L2" ca="1">IF(Tabela2[[#This Row],[PORTO]]=Tabela2[[#This Row],[DESTINO]],0,erro)</f>
        <v>#NAME?</v>
      </c>
      <c r="N2">
        <f ca="1">IF(K2="Geral",INT((RANDBETWEEN(1,5)*1000)),IF(K2="Eletrônicos",INT((RANDBETWEEN(1,5))*500),IF(K2="Tecido",INT((RANDBETWEEN(10,50)*1000)),IF(K2="Carros",INT((RANDBETWEEN(1,5)*100)),IF(K2="Petróleo",INT((RANDBETWEEN(50,100)*1000)),IF(K2="Quimico",INT((RANDBETWEEN(10,200)*10000)),IF(K2="Maquinário",INT((RANDBETWEEN(1,5)*10)),0)))))))</f>
        <v>30</v>
      </c>
      <c r="O2">
        <f ca="1">INT(RAND()*10)</f>
        <v>4</v>
      </c>
      <c r="P2">
        <f ca="1">INT(RAND()*13)</f>
        <v>5</v>
      </c>
      <c r="Q2">
        <f ca="1">INT(RAND()*35)</f>
        <v>1</v>
      </c>
      <c r="R2">
        <f ca="1">INT(RAND()*25)</f>
        <v>11</v>
      </c>
    </row>
    <row r="3" spans="1:18">
      <c r="A3">
        <f ca="1">VLOOKUP(O3,Tabela3[],2,0)</f>
        <v>2008</v>
      </c>
      <c r="B3" t="str">
        <f ca="1">VLOOKUP(P3,Tabela3[],4,0)</f>
        <v>JULHO</v>
      </c>
      <c r="C3" t="str">
        <f ca="1">VLOOKUP(Q3,Tabela3[],5,0)</f>
        <v>Reino Unido</v>
      </c>
      <c r="D3" t="str">
        <f ca="1">VLOOKUP(Q3,Tabela3[],3,0)</f>
        <v>Unilever</v>
      </c>
      <c r="E3" t="str">
        <f ca="1">IF(R3=Q3, (VLOOKUP(P3+1,Tabela3[],5,0)),VLOOKUP(R3,Tabela3[],5,0))</f>
        <v>Alemanha</v>
      </c>
      <c r="F3" s="1">
        <f t="shared" ca="1" si="0"/>
        <v>39599</v>
      </c>
      <c r="G3" s="1">
        <f t="shared" ref="G3:G66" ca="1" si="1">F3+RAND()*10</f>
        <v>39603.588764295877</v>
      </c>
      <c r="H3">
        <f t="shared" ref="H3:H66" ca="1" si="2">INT(RAND()*2)</f>
        <v>1</v>
      </c>
      <c r="I3" t="str">
        <f ca="1">VLOOKUP(Q3,Tabela3[],9,1)</f>
        <v>HMM Helsinki</v>
      </c>
      <c r="J3" t="str">
        <f ca="1">VLOOKUP(Q3,Tabela3[],11,0)</f>
        <v xml:space="preserve">Desodorante Antitranspirante Aerosol </v>
      </c>
      <c r="K3" t="str">
        <f ca="1">VLOOKUP(Q3,Tabela3[],10,0)</f>
        <v>Quimico</v>
      </c>
      <c r="L3" t="e" cm="1">
        <f t="array" aca="1" ref="L3" ca="1">IF(Tabela2[[#This Row],[PORTO]]=Tabela2[[#This Row],[DESTINO]],0,erro)</f>
        <v>#NAME?</v>
      </c>
      <c r="N3">
        <f t="shared" ref="N3:N66" ca="1" si="3">IF(K3="Geral",INT((RANDBETWEEN(1,5)*1000)),IF(K3="Eletrônicos",INT((RANDBETWEEN(1,5))*500),IF(K3="Tecido",INT((RANDBETWEEN(10,50)*1000)),IF(K3="Carros",INT((RANDBETWEEN(1,5)*100)),IF(K3="Petróleo",INT((RANDBETWEEN(50,100)*1000)),IF(K3="Quimico",INT((RANDBETWEEN(10,200)*10000)),IF(K3="Maquinário",INT((RANDBETWEEN(1,5)*10)),0)))))))</f>
        <v>1920000</v>
      </c>
      <c r="O3">
        <f t="shared" ref="O3:O18" ca="1" si="4">INT(RAND()*10)</f>
        <v>8</v>
      </c>
      <c r="P3">
        <f t="shared" ref="P3:P18" ca="1" si="5">INT(RAND()*13)</f>
        <v>6</v>
      </c>
      <c r="Q3">
        <f t="shared" ref="Q3:Q66" ca="1" si="6">INT(RAND()*35)</f>
        <v>25</v>
      </c>
      <c r="R3">
        <f t="shared" ref="R3:R66" ca="1" si="7">INT(RAND()*25)</f>
        <v>7</v>
      </c>
    </row>
    <row r="4" spans="1:18">
      <c r="A4">
        <f ca="1">VLOOKUP(O4,Tabela3[],2,0)</f>
        <v>2009</v>
      </c>
      <c r="B4" t="str">
        <f ca="1">VLOOKUP(P4,Tabela3[],4,0)</f>
        <v>OUTUBRO</v>
      </c>
      <c r="C4" t="str">
        <f ca="1">VLOOKUP(Q4,Tabela3[],5,0)</f>
        <v>Japão</v>
      </c>
      <c r="D4" t="str">
        <f ca="1">VLOOKUP(Q4,Tabela3[],3,0)</f>
        <v>Toyota</v>
      </c>
      <c r="E4" t="str">
        <f ca="1">IF(R4=Q4, (VLOOKUP(P4+1,Tabela3[],5,0)),VLOOKUP(R4,Tabela3[],5,0))</f>
        <v>Coréia do Sul</v>
      </c>
      <c r="F4" s="1">
        <f t="shared" ca="1" si="0"/>
        <v>40074</v>
      </c>
      <c r="G4" s="1">
        <f t="shared" ca="1" si="1"/>
        <v>40077.486016418647</v>
      </c>
      <c r="H4">
        <f t="shared" ca="1" si="2"/>
        <v>0</v>
      </c>
      <c r="I4" t="str">
        <f ca="1">VLOOKUP(Q4,Tabela3[],9,1)</f>
        <v>Trailer Carriers</v>
      </c>
      <c r="J4" t="str">
        <f ca="1">VLOOKUP(Q4,Tabela3[],11,0)</f>
        <v>COROLLA GLI</v>
      </c>
      <c r="K4" t="str">
        <f ca="1">VLOOKUP(Q4,Tabela3[],10,0)</f>
        <v>Carros</v>
      </c>
      <c r="L4" t="e" cm="1">
        <f t="array" aca="1" ref="L4" ca="1">IF(Tabela2[[#This Row],[PORTO]]=Tabela2[[#This Row],[DESTINO]],0,erro)</f>
        <v>#NAME?</v>
      </c>
      <c r="N4">
        <f t="shared" ca="1" si="3"/>
        <v>200</v>
      </c>
      <c r="O4">
        <f t="shared" ca="1" si="4"/>
        <v>9</v>
      </c>
      <c r="P4">
        <f t="shared" ca="1" si="5"/>
        <v>9</v>
      </c>
      <c r="Q4">
        <f t="shared" ca="1" si="6"/>
        <v>10</v>
      </c>
      <c r="R4">
        <f t="shared" ca="1" si="7"/>
        <v>13</v>
      </c>
    </row>
    <row r="5" spans="1:18">
      <c r="A5">
        <f ca="1">VLOOKUP(O5,Tabela3[],2,0)</f>
        <v>2003</v>
      </c>
      <c r="B5" t="str">
        <f ca="1">VLOOKUP(P5,Tabela3[],4,0)</f>
        <v>JUNHO</v>
      </c>
      <c r="C5" t="str">
        <f ca="1">VLOOKUP(Q5,Tabela3[],5,0)</f>
        <v>Brasil</v>
      </c>
      <c r="D5" t="str">
        <f ca="1">VLOOKUP(Q5,Tabela3[],3,0)</f>
        <v>VALE</v>
      </c>
      <c r="E5" t="str">
        <f ca="1">IF(R5=Q5, (VLOOKUP(P5+1,Tabela3[],5,0)),VLOOKUP(R5,Tabela3[],5,0))</f>
        <v>Estados Unidos</v>
      </c>
      <c r="F5" s="1">
        <f t="shared" ca="1" si="0"/>
        <v>37751</v>
      </c>
      <c r="G5" s="1">
        <f t="shared" ca="1" si="1"/>
        <v>37758.118201087971</v>
      </c>
      <c r="H5">
        <f t="shared" ca="1" si="2"/>
        <v>0</v>
      </c>
      <c r="I5" t="str">
        <f ca="1">VLOOKUP(Q5,Tabela3[],9,1)</f>
        <v>Lan Hua Hai</v>
      </c>
      <c r="J5" t="str">
        <f ca="1">VLOOKUP(Q5,Tabela3[],11,0)</f>
        <v>Minério de Ferro</v>
      </c>
      <c r="K5" t="str">
        <f ca="1">VLOOKUP(Q5,Tabela3[],10,0)</f>
        <v>Minério</v>
      </c>
      <c r="L5" t="e" cm="1">
        <f t="array" aca="1" ref="L5" ca="1">IF(Tabela2[[#This Row],[PORTO]]=Tabela2[[#This Row],[DESTINO]],0,erro)</f>
        <v>#NAME?</v>
      </c>
      <c r="N5">
        <f t="shared" ca="1" si="3"/>
        <v>0</v>
      </c>
      <c r="O5">
        <f t="shared" ca="1" si="4"/>
        <v>3</v>
      </c>
      <c r="P5">
        <f t="shared" ca="1" si="5"/>
        <v>5</v>
      </c>
      <c r="Q5">
        <f t="shared" ca="1" si="6"/>
        <v>27</v>
      </c>
      <c r="R5">
        <f t="shared" ca="1" si="7"/>
        <v>5</v>
      </c>
    </row>
    <row r="6" spans="1:18">
      <c r="A6">
        <f ca="1">VLOOKUP(O6,Tabela3[],2,0)</f>
        <v>2006</v>
      </c>
      <c r="B6" t="str">
        <f ca="1">VLOOKUP(P6,Tabela3[],4,0)</f>
        <v>FEVEREIRO</v>
      </c>
      <c r="C6" t="str">
        <f ca="1">VLOOKUP(Q6,Tabela3[],5,0)</f>
        <v>Holanda</v>
      </c>
      <c r="D6" t="str">
        <f ca="1">VLOOKUP(Q6,Tabela3[],3,0)</f>
        <v>Shell</v>
      </c>
      <c r="E6" t="str">
        <f ca="1">IF(R6=Q6, (VLOOKUP(P6+1,Tabela3[],5,0)),VLOOKUP(R6,Tabela3[],5,0))</f>
        <v>Coréia do Sul</v>
      </c>
      <c r="F6" s="1">
        <f t="shared" ca="1" si="0"/>
        <v>38726</v>
      </c>
      <c r="G6" s="1">
        <f t="shared" ca="1" si="1"/>
        <v>38731.935958526468</v>
      </c>
      <c r="H6">
        <f t="shared" ca="1" si="2"/>
        <v>0</v>
      </c>
      <c r="I6" t="str">
        <f ca="1">VLOOKUP(Q6,Tabela3[],9,1)</f>
        <v>AbQaiq</v>
      </c>
      <c r="J6" t="str">
        <f ca="1">VLOOKUP(Q6,Tabela3[],11,0)</f>
        <v>Diesel</v>
      </c>
      <c r="K6" t="str">
        <f ca="1">VLOOKUP(Q6,Tabela3[],10,0)</f>
        <v>Petróleo</v>
      </c>
      <c r="L6" t="e" cm="1">
        <f t="array" aca="1" ref="L6" ca="1">IF(Tabela2[[#This Row],[PORTO]]=Tabela2[[#This Row],[DESTINO]],0,erro)</f>
        <v>#NAME?</v>
      </c>
      <c r="N6">
        <f t="shared" ca="1" si="3"/>
        <v>90000</v>
      </c>
      <c r="O6">
        <f t="shared" ca="1" si="4"/>
        <v>6</v>
      </c>
      <c r="P6">
        <f t="shared" ca="1" si="5"/>
        <v>1</v>
      </c>
      <c r="Q6">
        <f t="shared" ca="1" si="6"/>
        <v>15</v>
      </c>
      <c r="R6">
        <f t="shared" ca="1" si="7"/>
        <v>13</v>
      </c>
    </row>
    <row r="7" spans="1:18">
      <c r="A7">
        <f ca="1">VLOOKUP(O7,Tabela3[],2,0)</f>
        <v>2005</v>
      </c>
      <c r="B7" t="str">
        <f ca="1">VLOOKUP(P7,Tabela3[],4,0)</f>
        <v>JUNHO</v>
      </c>
      <c r="C7" t="str">
        <f ca="1">VLOOKUP(Q7,Tabela3[],5,0)</f>
        <v>India</v>
      </c>
      <c r="D7" t="str">
        <f ca="1">VLOOKUP(Q7,Tabela3[],3,0)</f>
        <v>Reliance Industries</v>
      </c>
      <c r="E7" t="str">
        <f ca="1">IF(R7=Q7, (VLOOKUP(P7+1,Tabela3[],5,0)),VLOOKUP(R7,Tabela3[],5,0))</f>
        <v>Holanda</v>
      </c>
      <c r="F7" s="1">
        <f t="shared" ca="1" si="0"/>
        <v>38487</v>
      </c>
      <c r="G7" s="1">
        <f t="shared" ca="1" si="1"/>
        <v>38487.966006947187</v>
      </c>
      <c r="H7">
        <f t="shared" ca="1" si="2"/>
        <v>0</v>
      </c>
      <c r="I7" t="str">
        <f ca="1">VLOOKUP(Q7,Tabela3[],9,1)</f>
        <v>Tanker</v>
      </c>
      <c r="J7" t="str">
        <f ca="1">VLOOKUP(Q7,Tabela3[],11,0)</f>
        <v>Polipropileno</v>
      </c>
      <c r="K7" t="str">
        <f ca="1">VLOOKUP(Q7,Tabela3[],10,0)</f>
        <v>Petroquimicos</v>
      </c>
      <c r="L7" t="e" cm="1">
        <f t="array" aca="1" ref="L7" ca="1">IF(Tabela2[[#This Row],[PORTO]]=Tabela2[[#This Row],[DESTINO]],0,erro)</f>
        <v>#NAME?</v>
      </c>
      <c r="N7">
        <f t="shared" ca="1" si="3"/>
        <v>0</v>
      </c>
      <c r="O7">
        <f t="shared" ca="1" si="4"/>
        <v>5</v>
      </c>
      <c r="P7">
        <f t="shared" ca="1" si="5"/>
        <v>5</v>
      </c>
      <c r="Q7">
        <f t="shared" ca="1" si="6"/>
        <v>30</v>
      </c>
      <c r="R7">
        <f t="shared" ca="1" si="7"/>
        <v>16</v>
      </c>
    </row>
    <row r="8" spans="1:18">
      <c r="A8">
        <f ca="1">VLOOKUP(O8,Tabela3[],2,0)</f>
        <v>2006</v>
      </c>
      <c r="B8" t="str">
        <f ca="1">VLOOKUP(P8,Tabela3[],4,0)</f>
        <v>OUTUBRO</v>
      </c>
      <c r="C8" t="str">
        <f ca="1">VLOOKUP(Q8,Tabela3[],5,0)</f>
        <v>Reino Unido</v>
      </c>
      <c r="D8" t="str">
        <f ca="1">VLOOKUP(Q8,Tabela3[],3,0)</f>
        <v>Unilever</v>
      </c>
      <c r="E8" t="str">
        <f ca="1">IF(R8=Q8, (VLOOKUP(P8+1,Tabela3[],5,0)),VLOOKUP(R8,Tabela3[],5,0))</f>
        <v>China</v>
      </c>
      <c r="F8" s="1">
        <f t="shared" ca="1" si="0"/>
        <v>38986</v>
      </c>
      <c r="G8" s="1">
        <f t="shared" ca="1" si="1"/>
        <v>38993.724141299303</v>
      </c>
      <c r="H8">
        <f t="shared" ca="1" si="2"/>
        <v>1</v>
      </c>
      <c r="I8" t="str">
        <f ca="1">VLOOKUP(Q8,Tabela3[],9,1)</f>
        <v>HMM Helsinki</v>
      </c>
      <c r="J8" t="str">
        <f ca="1">VLOOKUP(Q8,Tabela3[],11,0)</f>
        <v xml:space="preserve">Desodorante Antitranspirante Aerosol </v>
      </c>
      <c r="K8" t="str">
        <f ca="1">VLOOKUP(Q8,Tabela3[],10,0)</f>
        <v>Quimico</v>
      </c>
      <c r="L8" t="e" cm="1">
        <f t="array" aca="1" ref="L8" ca="1">IF(Tabela2[[#This Row],[PORTO]]=Tabela2[[#This Row],[DESTINO]],0,erro)</f>
        <v>#NAME?</v>
      </c>
      <c r="N8">
        <f t="shared" ca="1" si="3"/>
        <v>480000</v>
      </c>
      <c r="O8">
        <f t="shared" ca="1" si="4"/>
        <v>6</v>
      </c>
      <c r="P8">
        <f t="shared" ca="1" si="5"/>
        <v>9</v>
      </c>
      <c r="Q8">
        <f t="shared" ca="1" si="6"/>
        <v>25</v>
      </c>
      <c r="R8">
        <f t="shared" ca="1" si="7"/>
        <v>1</v>
      </c>
    </row>
    <row r="9" spans="1:18">
      <c r="A9">
        <f ca="1">VLOOKUP(O9,Tabela3[],2,0)</f>
        <v>2007</v>
      </c>
      <c r="B9" t="str">
        <f ca="1">VLOOKUP(P9,Tabela3[],4,0)</f>
        <v>SETEMBRO</v>
      </c>
      <c r="C9" t="str">
        <f ca="1">VLOOKUP(Q9,Tabela3[],5,0)</f>
        <v>Brasil</v>
      </c>
      <c r="D9" t="str">
        <f ca="1">VLOOKUP(Q9,Tabela3[],3,0)</f>
        <v>VALE</v>
      </c>
      <c r="E9" t="str">
        <f ca="1">IF(R9=Q9, (VLOOKUP(P9+1,Tabela3[],5,0)),VLOOKUP(R9,Tabela3[],5,0))</f>
        <v>Japão</v>
      </c>
      <c r="F9" s="1">
        <f t="shared" ca="1" si="0"/>
        <v>39303</v>
      </c>
      <c r="G9" s="1">
        <f t="shared" ca="1" si="1"/>
        <v>39309.157247876232</v>
      </c>
      <c r="H9">
        <f t="shared" ca="1" si="2"/>
        <v>1</v>
      </c>
      <c r="I9" t="str">
        <f ca="1">VLOOKUP(Q9,Tabela3[],9,1)</f>
        <v>Lan Hua Hai</v>
      </c>
      <c r="J9" t="str">
        <f ca="1">VLOOKUP(Q9,Tabela3[],11,0)</f>
        <v>Bauxita</v>
      </c>
      <c r="K9" t="str">
        <f ca="1">VLOOKUP(Q9,Tabela3[],10,0)</f>
        <v>Minério</v>
      </c>
      <c r="L9" t="e" cm="1">
        <f t="array" aca="1" ref="L9" ca="1">IF(Tabela2[[#This Row],[PORTO]]=Tabela2[[#This Row],[DESTINO]],0,erro)</f>
        <v>#NAME?</v>
      </c>
      <c r="N9">
        <f t="shared" ca="1" si="3"/>
        <v>0</v>
      </c>
      <c r="O9">
        <f t="shared" ca="1" si="4"/>
        <v>7</v>
      </c>
      <c r="P9">
        <f t="shared" ca="1" si="5"/>
        <v>8</v>
      </c>
      <c r="Q9">
        <f t="shared" ca="1" si="6"/>
        <v>28</v>
      </c>
      <c r="R9">
        <f t="shared" ca="1" si="7"/>
        <v>9</v>
      </c>
    </row>
    <row r="10" spans="1:18">
      <c r="A10">
        <f ca="1">VLOOKUP(O10,Tabela3[],2,0)</f>
        <v>2000</v>
      </c>
      <c r="B10" t="str">
        <f ca="1">VLOOKUP(P10,Tabela3[],4,0)</f>
        <v>JUNHO</v>
      </c>
      <c r="C10" t="str">
        <f ca="1">VLOOKUP(Q10,Tabela3[],5,0)</f>
        <v>França</v>
      </c>
      <c r="D10" t="str">
        <f ca="1">VLOOKUP(Q10,Tabela3[],3,0)</f>
        <v> LVMH</v>
      </c>
      <c r="E10" t="str">
        <f ca="1">IF(R10=Q10, (VLOOKUP(P10+1,Tabela3[],5,0)),VLOOKUP(R10,Tabela3[],5,0))</f>
        <v>Alemanha</v>
      </c>
      <c r="F10" s="1">
        <f t="shared" ca="1" si="0"/>
        <v>36650</v>
      </c>
      <c r="G10" s="1">
        <f t="shared" ca="1" si="1"/>
        <v>36657.07632840384</v>
      </c>
      <c r="H10">
        <f t="shared" ca="1" si="2"/>
        <v>0</v>
      </c>
      <c r="I10" t="str">
        <f ca="1">VLOOKUP(Q10,Tabela3[],9,1)</f>
        <v>Emma Maersk</v>
      </c>
      <c r="J10" t="str">
        <f ca="1">VLOOKUP(Q10,Tabela3[],11,0)</f>
        <v>Clos Des Lambrys</v>
      </c>
      <c r="K10" t="str">
        <f ca="1">VLOOKUP(Q10,Tabela3[],10,0)</f>
        <v>Tecido</v>
      </c>
      <c r="L10" t="e" cm="1">
        <f t="array" aca="1" ref="L10" ca="1">IF(Tabela2[[#This Row],[PORTO]]=Tabela2[[#This Row],[DESTINO]],0,erro)</f>
        <v>#NAME?</v>
      </c>
      <c r="N10">
        <f t="shared" ca="1" si="3"/>
        <v>44000</v>
      </c>
      <c r="O10">
        <f t="shared" ca="1" si="4"/>
        <v>0</v>
      </c>
      <c r="P10">
        <f t="shared" ca="1" si="5"/>
        <v>5</v>
      </c>
      <c r="Q10">
        <f t="shared" ca="1" si="6"/>
        <v>21</v>
      </c>
      <c r="R10">
        <f t="shared" ca="1" si="7"/>
        <v>8</v>
      </c>
    </row>
    <row r="11" spans="1:18">
      <c r="A11">
        <f ca="1">VLOOKUP(O11,Tabela3[],2,0)</f>
        <v>2004</v>
      </c>
      <c r="B11" t="str">
        <f ca="1">VLOOKUP(P11,Tabela3[],4,0)</f>
        <v>NOVEMBRO</v>
      </c>
      <c r="C11" t="str">
        <f ca="1">VLOOKUP(Q11,Tabela3[],5,0)</f>
        <v>Coréia do Sul</v>
      </c>
      <c r="D11" t="str">
        <f ca="1">VLOOKUP(Q11,Tabela3[],3,0)</f>
        <v>Samsung</v>
      </c>
      <c r="E11" t="str">
        <f ca="1">IF(R11=Q11, (VLOOKUP(P11+1,Tabela3[],5,0)),VLOOKUP(R11,Tabela3[],5,0))</f>
        <v>Holanda</v>
      </c>
      <c r="F11" s="1">
        <f t="shared" ca="1" si="0"/>
        <v>38282</v>
      </c>
      <c r="G11" s="1">
        <f t="shared" ca="1" si="1"/>
        <v>38286.967313928377</v>
      </c>
      <c r="H11">
        <f t="shared" ca="1" si="2"/>
        <v>0</v>
      </c>
      <c r="I11" t="str">
        <f ca="1">VLOOKUP(Q11,Tabela3[],9,1)</f>
        <v>HMM Rotterdam</v>
      </c>
      <c r="J11" t="str">
        <f ca="1">VLOOKUP(Q11,Tabela3[],11,0)</f>
        <v>QLED 4k 75"</v>
      </c>
      <c r="K11" t="str">
        <f ca="1">VLOOKUP(Q11,Tabela3[],10,0)</f>
        <v>Eletrônicos</v>
      </c>
      <c r="L11" t="e" cm="1">
        <f t="array" aca="1" ref="L11" ca="1">IF(Tabela2[[#This Row],[PORTO]]=Tabela2[[#This Row],[DESTINO]],0,erro)</f>
        <v>#NAME?</v>
      </c>
      <c r="N11">
        <f t="shared" ca="1" si="3"/>
        <v>500</v>
      </c>
      <c r="O11">
        <f t="shared" ca="1" si="4"/>
        <v>4</v>
      </c>
      <c r="P11">
        <f t="shared" ca="1" si="5"/>
        <v>10</v>
      </c>
      <c r="Q11">
        <f t="shared" ca="1" si="6"/>
        <v>13</v>
      </c>
      <c r="R11">
        <f t="shared" ca="1" si="7"/>
        <v>16</v>
      </c>
    </row>
    <row r="12" spans="1:18">
      <c r="A12">
        <f ca="1">VLOOKUP(O12,Tabela3[],2,0)</f>
        <v>2004</v>
      </c>
      <c r="B12" t="str">
        <f ca="1">VLOOKUP(P12,Tabela3[],4,0)</f>
        <v>JUNHO</v>
      </c>
      <c r="C12" t="str">
        <f ca="1">VLOOKUP(Q12,Tabela3[],5,0)</f>
        <v>Canadá</v>
      </c>
      <c r="D12" t="str">
        <f ca="1">VLOOKUP(Q12,Tabela3[],3,0)</f>
        <v>Shopify</v>
      </c>
      <c r="E12" t="str">
        <f ca="1">IF(R12=Q12, (VLOOKUP(P12+1,Tabela3[],5,0)),VLOOKUP(R12,Tabela3[],5,0))</f>
        <v>Coréia do Sul</v>
      </c>
      <c r="F12" s="1">
        <f t="shared" ca="1" si="0"/>
        <v>38120</v>
      </c>
      <c r="G12" s="1">
        <f t="shared" ca="1" si="1"/>
        <v>38120.939478047585</v>
      </c>
      <c r="H12">
        <f t="shared" ca="1" si="2"/>
        <v>1</v>
      </c>
      <c r="I12" t="str">
        <f ca="1">VLOOKUP(Q12,Tabela3[],9,1)</f>
        <v>HMM Southampton</v>
      </c>
      <c r="J12" t="str">
        <f ca="1">VLOOKUP(Q12,Tabela3[],11,0)</f>
        <v>NONA</v>
      </c>
      <c r="K12" t="str">
        <f ca="1">VLOOKUP(Q12,Tabela3[],10,0)</f>
        <v>Bebida</v>
      </c>
      <c r="L12" t="e" cm="1">
        <f t="array" aca="1" ref="L12" ca="1">IF(Tabela2[[#This Row],[PORTO]]=Tabela2[[#This Row],[DESTINO]],0,erro)</f>
        <v>#NAME?</v>
      </c>
      <c r="N12">
        <f t="shared" ca="1" si="3"/>
        <v>0</v>
      </c>
      <c r="O12">
        <f t="shared" ca="1" si="4"/>
        <v>4</v>
      </c>
      <c r="P12">
        <f t="shared" ca="1" si="5"/>
        <v>5</v>
      </c>
      <c r="Q12">
        <f t="shared" ca="1" si="6"/>
        <v>34</v>
      </c>
      <c r="R12">
        <f t="shared" ca="1" si="7"/>
        <v>14</v>
      </c>
    </row>
    <row r="13" spans="1:18">
      <c r="A13">
        <f ca="1">VLOOKUP(O13,Tabela3[],2,0)</f>
        <v>2004</v>
      </c>
      <c r="B13" t="str">
        <f ca="1">VLOOKUP(P13,Tabela3[],4,0)</f>
        <v>AGOSTO</v>
      </c>
      <c r="C13" t="str">
        <f ca="1">VLOOKUP(Q13,Tabela3[],5,0)</f>
        <v>Brasil</v>
      </c>
      <c r="D13" t="str">
        <f ca="1">VLOOKUP(Q13,Tabela3[],3,0)</f>
        <v>VALE</v>
      </c>
      <c r="E13" t="str">
        <f ca="1">IF(R13=Q13, (VLOOKUP(P13+1,Tabela3[],5,0)),VLOOKUP(R13,Tabela3[],5,0))</f>
        <v>China</v>
      </c>
      <c r="F13" s="1">
        <f t="shared" ca="1" si="0"/>
        <v>38186</v>
      </c>
      <c r="G13" s="1">
        <f t="shared" ca="1" si="1"/>
        <v>38192.343799067938</v>
      </c>
      <c r="H13">
        <f t="shared" ca="1" si="2"/>
        <v>0</v>
      </c>
      <c r="I13" t="str">
        <f ca="1">VLOOKUP(Q13,Tabela3[],9,1)</f>
        <v>Lan Hua Hai</v>
      </c>
      <c r="J13" t="str">
        <f ca="1">VLOOKUP(Q13,Tabela3[],11,0)</f>
        <v>Minério de Ferro</v>
      </c>
      <c r="K13" t="str">
        <f ca="1">VLOOKUP(Q13,Tabela3[],10,0)</f>
        <v>Minério</v>
      </c>
      <c r="L13" t="e" cm="1">
        <f t="array" aca="1" ref="L13" ca="1">IF(Tabela2[[#This Row],[PORTO]]=Tabela2[[#This Row],[DESTINO]],0,erro)</f>
        <v>#NAME?</v>
      </c>
      <c r="N13">
        <f t="shared" ca="1" si="3"/>
        <v>0</v>
      </c>
      <c r="O13">
        <f t="shared" ca="1" si="4"/>
        <v>4</v>
      </c>
      <c r="P13">
        <f t="shared" ca="1" si="5"/>
        <v>7</v>
      </c>
      <c r="Q13">
        <f t="shared" ca="1" si="6"/>
        <v>27</v>
      </c>
      <c r="R13">
        <f t="shared" ca="1" si="7"/>
        <v>2</v>
      </c>
    </row>
    <row r="14" spans="1:18">
      <c r="A14">
        <f ca="1">VLOOKUP(O14,Tabela3[],2,0)</f>
        <v>2009</v>
      </c>
      <c r="B14" t="str">
        <f ca="1">VLOOKUP(P14,Tabela3[],4,0)</f>
        <v>DEZEMBRO</v>
      </c>
      <c r="C14" t="str">
        <f ca="1">VLOOKUP(Q14,Tabela3[],5,0)</f>
        <v>Estados Unidos</v>
      </c>
      <c r="D14" t="str">
        <f ca="1">VLOOKUP(Q14,Tabela3[],3,0)</f>
        <v>Amazon</v>
      </c>
      <c r="E14" t="str">
        <f ca="1">IF(R14=Q14, (VLOOKUP(P14+1,Tabela3[],5,0)),VLOOKUP(R14,Tabela3[],5,0))</f>
        <v>Coréia do Sul</v>
      </c>
      <c r="F14" s="1">
        <f t="shared" ca="1" si="0"/>
        <v>40144</v>
      </c>
      <c r="G14" s="1">
        <f t="shared" ca="1" si="1"/>
        <v>40151.496755308253</v>
      </c>
      <c r="H14">
        <f t="shared" ca="1" si="2"/>
        <v>1</v>
      </c>
      <c r="I14" t="str">
        <f ca="1">VLOOKUP(Q14,Tabela3[],9,1)</f>
        <v>HMM Algeciras</v>
      </c>
      <c r="J14" t="str">
        <f ca="1">VLOOKUP(Q14,Tabela3[],11,0)</f>
        <v>Escrivaninha Trevalla</v>
      </c>
      <c r="K14" t="str">
        <f ca="1">VLOOKUP(Q14,Tabela3[],10,0)</f>
        <v>Geral</v>
      </c>
      <c r="L14" t="e" cm="1">
        <f t="array" aca="1" ref="L14" ca="1">IF(Tabela2[[#This Row],[PORTO]]=Tabela2[[#This Row],[DESTINO]],0,erro)</f>
        <v>#NAME?</v>
      </c>
      <c r="N14">
        <f t="shared" ca="1" si="3"/>
        <v>5000</v>
      </c>
      <c r="O14">
        <f t="shared" ca="1" si="4"/>
        <v>9</v>
      </c>
      <c r="P14">
        <f t="shared" ca="1" si="5"/>
        <v>11</v>
      </c>
      <c r="Q14">
        <f t="shared" ca="1" si="6"/>
        <v>3</v>
      </c>
      <c r="R14">
        <f t="shared" ca="1" si="7"/>
        <v>13</v>
      </c>
    </row>
    <row r="15" spans="1:18">
      <c r="A15">
        <f ca="1">VLOOKUP(O15,Tabela3[],2,0)</f>
        <v>2008</v>
      </c>
      <c r="B15" t="str">
        <f ca="1">VLOOKUP(P15,Tabela3[],4,0)</f>
        <v>JANEIRO</v>
      </c>
      <c r="C15" t="str">
        <f ca="1">VLOOKUP(Q15,Tabela3[],5,0)</f>
        <v>Itália</v>
      </c>
      <c r="D15" t="str">
        <f ca="1">VLOOKUP(Q15,Tabela3[],3,0)</f>
        <v>Hyundai</v>
      </c>
      <c r="E15" t="str">
        <f ca="1">IF(R15=Q15, (VLOOKUP(P15+1,Tabela3[],5,0)),VLOOKUP(R15,Tabela3[],5,0))</f>
        <v>França</v>
      </c>
      <c r="F15" s="1">
        <f t="shared" ca="1" si="0"/>
        <v>39453</v>
      </c>
      <c r="G15" s="1">
        <f t="shared" ca="1" si="1"/>
        <v>39462.919135056785</v>
      </c>
      <c r="H15">
        <f t="shared" ca="1" si="2"/>
        <v>0</v>
      </c>
      <c r="I15" t="str">
        <f ca="1">VLOOKUP(Q15,Tabela3[],9,1)</f>
        <v>Car Carriers</v>
      </c>
      <c r="J15" t="str">
        <f ca="1">VLOOKUP(Q15,Tabela3[],11,0)</f>
        <v>HB20 Sense</v>
      </c>
      <c r="K15" t="str">
        <f ca="1">VLOOKUP(Q15,Tabela3[],10,0)</f>
        <v>Carros</v>
      </c>
      <c r="L15" t="e" cm="1">
        <f t="array" aca="1" ref="L15" ca="1">IF(Tabela2[[#This Row],[PORTO]]=Tabela2[[#This Row],[DESTINO]],0,erro)</f>
        <v>#NAME?</v>
      </c>
      <c r="N15">
        <f t="shared" ca="1" si="3"/>
        <v>100</v>
      </c>
      <c r="O15">
        <f t="shared" ca="1" si="4"/>
        <v>8</v>
      </c>
      <c r="P15">
        <f t="shared" ca="1" si="5"/>
        <v>0</v>
      </c>
      <c r="Q15">
        <f t="shared" ca="1" si="6"/>
        <v>19</v>
      </c>
      <c r="R15">
        <f t="shared" ca="1" si="7"/>
        <v>21</v>
      </c>
    </row>
    <row r="16" spans="1:18">
      <c r="A16">
        <f ca="1">VLOOKUP(O16,Tabela3[],2,0)</f>
        <v>2006</v>
      </c>
      <c r="B16" t="str">
        <f ca="1">VLOOKUP(P16,Tabela3[],4,0)</f>
        <v>JANEIRO</v>
      </c>
      <c r="C16" t="str">
        <f ca="1">VLOOKUP(Q16,Tabela3[],5,0)</f>
        <v>Brasil</v>
      </c>
      <c r="D16" t="str">
        <f ca="1">VLOOKUP(Q16,Tabela3[],3,0)</f>
        <v>VALE</v>
      </c>
      <c r="E16" t="str">
        <f ca="1">IF(R16=Q16, (VLOOKUP(P16+1,Tabela3[],5,0)),VLOOKUP(R16,Tabela3[],5,0))</f>
        <v>Japão</v>
      </c>
      <c r="F16" s="1">
        <f t="shared" ca="1" si="0"/>
        <v>39059</v>
      </c>
      <c r="G16" s="1">
        <f t="shared" ca="1" si="1"/>
        <v>39060.680498473208</v>
      </c>
      <c r="H16">
        <f t="shared" ca="1" si="2"/>
        <v>1</v>
      </c>
      <c r="I16" t="str">
        <f ca="1">VLOOKUP(Q16,Tabela3[],9,1)</f>
        <v>Lan Hua Hai</v>
      </c>
      <c r="J16" t="str">
        <f ca="1">VLOOKUP(Q16,Tabela3[],11,0)</f>
        <v>Minério de Ferro</v>
      </c>
      <c r="K16" t="str">
        <f ca="1">VLOOKUP(Q16,Tabela3[],10,0)</f>
        <v>Minério</v>
      </c>
      <c r="L16" t="e" cm="1">
        <f t="array" aca="1" ref="L16" ca="1">IF(Tabela2[[#This Row],[PORTO]]=Tabela2[[#This Row],[DESTINO]],0,erro)</f>
        <v>#NAME?</v>
      </c>
      <c r="N16">
        <f t="shared" ca="1" si="3"/>
        <v>0</v>
      </c>
      <c r="O16">
        <f t="shared" ca="1" si="4"/>
        <v>6</v>
      </c>
      <c r="P16">
        <f t="shared" ca="1" si="5"/>
        <v>12</v>
      </c>
      <c r="Q16">
        <f t="shared" ca="1" si="6"/>
        <v>27</v>
      </c>
      <c r="R16">
        <f t="shared" ca="1" si="7"/>
        <v>9</v>
      </c>
    </row>
    <row r="17" spans="1:18">
      <c r="A17">
        <f ca="1">VLOOKUP(O17,Tabela3[],2,0)</f>
        <v>2006</v>
      </c>
      <c r="B17" t="str">
        <f ca="1">VLOOKUP(P17,Tabela3[],4,0)</f>
        <v>OUTUBRO</v>
      </c>
      <c r="C17" t="str">
        <f ca="1">VLOOKUP(Q17,Tabela3[],5,0)</f>
        <v>Brasil</v>
      </c>
      <c r="D17" t="str">
        <f ca="1">VLOOKUP(Q17,Tabela3[],3,0)</f>
        <v>VALE</v>
      </c>
      <c r="E17" t="str">
        <f ca="1">IF(R17=Q17, (VLOOKUP(P17+1,Tabela3[],5,0)),VLOOKUP(R17,Tabela3[],5,0))</f>
        <v>Holanda</v>
      </c>
      <c r="F17" s="1">
        <f t="shared" ca="1" si="0"/>
        <v>38973</v>
      </c>
      <c r="G17" s="1">
        <f t="shared" ca="1" si="1"/>
        <v>38980.634940457305</v>
      </c>
      <c r="H17">
        <f t="shared" ca="1" si="2"/>
        <v>0</v>
      </c>
      <c r="I17" t="str">
        <f ca="1">VLOOKUP(Q17,Tabela3[],9,1)</f>
        <v>Lan Hua Hai</v>
      </c>
      <c r="J17" t="str">
        <f ca="1">VLOOKUP(Q17,Tabela3[],11,0)</f>
        <v>Bauxita</v>
      </c>
      <c r="K17" t="str">
        <f ca="1">VLOOKUP(Q17,Tabela3[],10,0)</f>
        <v>Minério</v>
      </c>
      <c r="L17" t="e" cm="1">
        <f t="array" aca="1" ref="L17" ca="1">IF(Tabela2[[#This Row],[PORTO]]=Tabela2[[#This Row],[DESTINO]],0,erro)</f>
        <v>#NAME?</v>
      </c>
      <c r="N17">
        <f t="shared" ca="1" si="3"/>
        <v>0</v>
      </c>
      <c r="O17">
        <f t="shared" ca="1" si="4"/>
        <v>6</v>
      </c>
      <c r="P17">
        <f t="shared" ca="1" si="5"/>
        <v>9</v>
      </c>
      <c r="Q17">
        <f t="shared" ca="1" si="6"/>
        <v>28</v>
      </c>
      <c r="R17">
        <f t="shared" ca="1" si="7"/>
        <v>15</v>
      </c>
    </row>
    <row r="18" spans="1:18">
      <c r="A18">
        <f ca="1">VLOOKUP(O18,Tabela3[],2,0)</f>
        <v>2007</v>
      </c>
      <c r="B18" t="str">
        <f ca="1">VLOOKUP(P18,Tabela3[],4,0)</f>
        <v>DEZEMBRO</v>
      </c>
      <c r="C18" t="str">
        <f ca="1">VLOOKUP(Q18,Tabela3[],5,0)</f>
        <v>Brasil</v>
      </c>
      <c r="D18" t="str">
        <f ca="1">VLOOKUP(Q18,Tabela3[],3,0)</f>
        <v>VALE</v>
      </c>
      <c r="E18" t="str">
        <f ca="1">IF(R18=Q18, (VLOOKUP(P18+1,Tabela3[],5,0)),VLOOKUP(R18,Tabela3[],5,0))</f>
        <v>Estados Unidos</v>
      </c>
      <c r="F18" s="1">
        <f t="shared" ca="1" si="0"/>
        <v>39413</v>
      </c>
      <c r="G18" s="1">
        <f t="shared" ca="1" si="1"/>
        <v>39422.035044077362</v>
      </c>
      <c r="H18">
        <f t="shared" ca="1" si="2"/>
        <v>1</v>
      </c>
      <c r="I18" t="str">
        <f ca="1">VLOOKUP(Q18,Tabela3[],9,1)</f>
        <v>Lan Hua Hai</v>
      </c>
      <c r="J18" t="str">
        <f ca="1">VLOOKUP(Q18,Tabela3[],11,0)</f>
        <v>Manganês</v>
      </c>
      <c r="K18" t="str">
        <f ca="1">VLOOKUP(Q18,Tabela3[],10,0)</f>
        <v>Minério</v>
      </c>
      <c r="L18" t="e" cm="1">
        <f t="array" aca="1" ref="L18" ca="1">IF(Tabela2[[#This Row],[PORTO]]=Tabela2[[#This Row],[DESTINO]],0,erro)</f>
        <v>#NAME?</v>
      </c>
      <c r="N18">
        <f t="shared" ca="1" si="3"/>
        <v>0</v>
      </c>
      <c r="O18">
        <f t="shared" ca="1" si="4"/>
        <v>7</v>
      </c>
      <c r="P18">
        <f t="shared" ca="1" si="5"/>
        <v>11</v>
      </c>
      <c r="Q18">
        <f t="shared" ca="1" si="6"/>
        <v>29</v>
      </c>
      <c r="R18">
        <f t="shared" ca="1" si="7"/>
        <v>5</v>
      </c>
    </row>
    <row r="19" spans="1:18">
      <c r="A19">
        <f ca="1">VLOOKUP(O19,Tabela3[],2,0)</f>
        <v>2001</v>
      </c>
      <c r="B19" t="str">
        <f ca="1">VLOOKUP(P19,Tabela3[],4,0)</f>
        <v>FEVEREIRO</v>
      </c>
      <c r="C19" t="str">
        <f ca="1">VLOOKUP(Q19,Tabela3[],5,0)</f>
        <v>Itália</v>
      </c>
      <c r="D19" t="str">
        <f ca="1">VLOOKUP(Q19,Tabela3[],3,0)</f>
        <v>Hyundai</v>
      </c>
      <c r="E19" t="str">
        <f ca="1">IF(R19=Q19, (VLOOKUP(P19+1,Tabela3[],5,0)),VLOOKUP(R19,Tabela3[],5,0))</f>
        <v>China</v>
      </c>
      <c r="F19" s="1">
        <f t="shared" ca="1" si="0"/>
        <v>36911</v>
      </c>
      <c r="G19" s="1">
        <f t="shared" ca="1" si="1"/>
        <v>36911.136492104713</v>
      </c>
      <c r="H19">
        <f t="shared" ca="1" si="2"/>
        <v>0</v>
      </c>
      <c r="I19" t="str">
        <f ca="1">VLOOKUP(Q19,Tabela3[],9,1)</f>
        <v>Car Carriers</v>
      </c>
      <c r="J19" t="str">
        <f ca="1">VLOOKUP(Q19,Tabela3[],11,0)</f>
        <v>HB20 Vision</v>
      </c>
      <c r="K19" t="str">
        <f ca="1">VLOOKUP(Q19,Tabela3[],10,0)</f>
        <v>Carros</v>
      </c>
      <c r="L19" t="e" cm="1">
        <f t="array" aca="1" ref="L19" ca="1">IF(Tabela2[[#This Row],[PORTO]]=Tabela2[[#This Row],[DESTINO]],0,erro)</f>
        <v>#NAME?</v>
      </c>
      <c r="N19">
        <f t="shared" ca="1" si="3"/>
        <v>100</v>
      </c>
      <c r="O19">
        <f t="shared" ref="O19:O82" ca="1" si="8">INT(RAND()*10)</f>
        <v>1</v>
      </c>
      <c r="P19">
        <f t="shared" ref="P19:P82" ca="1" si="9">INT(RAND()*13)</f>
        <v>1</v>
      </c>
      <c r="Q19">
        <f t="shared" ca="1" si="6"/>
        <v>20</v>
      </c>
      <c r="R19">
        <f t="shared" ca="1" si="7"/>
        <v>0</v>
      </c>
    </row>
    <row r="20" spans="1:18">
      <c r="A20">
        <f ca="1">VLOOKUP(O20,Tabela3[],2,0)</f>
        <v>2007</v>
      </c>
      <c r="B20" t="str">
        <f ca="1">VLOOKUP(P20,Tabela3[],4,0)</f>
        <v>OUTUBRO</v>
      </c>
      <c r="C20" t="str">
        <f ca="1">VLOOKUP(Q20,Tabela3[],5,0)</f>
        <v>Holanda</v>
      </c>
      <c r="D20" t="str">
        <f ca="1">VLOOKUP(Q20,Tabela3[],3,0)</f>
        <v>Shell</v>
      </c>
      <c r="E20" t="str">
        <f ca="1">IF(R20=Q20, (VLOOKUP(P20+1,Tabela3[],5,0)),VLOOKUP(R20,Tabela3[],5,0))</f>
        <v>Holanda</v>
      </c>
      <c r="F20" s="1">
        <f t="shared" ca="1" si="0"/>
        <v>39344</v>
      </c>
      <c r="G20" s="1">
        <f t="shared" ca="1" si="1"/>
        <v>39348.621744449221</v>
      </c>
      <c r="H20">
        <f t="shared" ca="1" si="2"/>
        <v>1</v>
      </c>
      <c r="I20" t="str">
        <f ca="1">VLOOKUP(Q20,Tabela3[],9,1)</f>
        <v>AbQaiq</v>
      </c>
      <c r="J20" t="str">
        <f ca="1">VLOOKUP(Q20,Tabela3[],11,0)</f>
        <v>Gasolina</v>
      </c>
      <c r="K20" t="str">
        <f ca="1">VLOOKUP(Q20,Tabela3[],10,0)</f>
        <v>Petróleo</v>
      </c>
      <c r="L20" cm="1">
        <f t="array" aca="1" ref="L20" ca="1">IF(Tabela2[[#This Row],[PORTO]]=Tabela2[[#This Row],[DESTINO]],0,erro)</f>
        <v>0</v>
      </c>
      <c r="N20">
        <f t="shared" ca="1" si="3"/>
        <v>79000</v>
      </c>
      <c r="O20">
        <f t="shared" ca="1" si="8"/>
        <v>7</v>
      </c>
      <c r="P20">
        <f t="shared" ca="1" si="9"/>
        <v>9</v>
      </c>
      <c r="Q20">
        <f t="shared" ca="1" si="6"/>
        <v>16</v>
      </c>
      <c r="R20">
        <f t="shared" ca="1" si="7"/>
        <v>15</v>
      </c>
    </row>
    <row r="21" spans="1:18">
      <c r="A21">
        <f ca="1">VLOOKUP(O21,Tabela3[],2,0)</f>
        <v>2006</v>
      </c>
      <c r="B21" t="str">
        <f ca="1">VLOOKUP(P21,Tabela3[],4,0)</f>
        <v>SETEMBRO</v>
      </c>
      <c r="C21" t="str">
        <f ca="1">VLOOKUP(Q21,Tabela3[],5,0)</f>
        <v>Holanda</v>
      </c>
      <c r="D21" t="str">
        <f ca="1">VLOOKUP(Q21,Tabela3[],3,0)</f>
        <v>Shell</v>
      </c>
      <c r="E21" t="str">
        <f ca="1">IF(R21=Q21, (VLOOKUP(P21+1,Tabela3[],5,0)),VLOOKUP(R21,Tabela3[],5,0))</f>
        <v>França</v>
      </c>
      <c r="F21" s="1">
        <f t="shared" ca="1" si="0"/>
        <v>38947</v>
      </c>
      <c r="G21" s="1">
        <f t="shared" ca="1" si="1"/>
        <v>38953.202302143778</v>
      </c>
      <c r="H21">
        <f t="shared" ca="1" si="2"/>
        <v>0</v>
      </c>
      <c r="I21" t="str">
        <f ca="1">VLOOKUP(Q21,Tabela3[],9,1)</f>
        <v>AbQaiq</v>
      </c>
      <c r="J21" t="str">
        <f ca="1">VLOOKUP(Q21,Tabela3[],11,0)</f>
        <v>Diesel</v>
      </c>
      <c r="K21" t="str">
        <f ca="1">VLOOKUP(Q21,Tabela3[],10,0)</f>
        <v>Petróleo</v>
      </c>
      <c r="L21" t="e" cm="1">
        <f t="array" aca="1" ref="L21" ca="1">IF(Tabela2[[#This Row],[PORTO]]=Tabela2[[#This Row],[DESTINO]],0,erro)</f>
        <v>#NAME?</v>
      </c>
      <c r="N21">
        <f t="shared" ca="1" si="3"/>
        <v>64000</v>
      </c>
      <c r="O21">
        <f t="shared" ca="1" si="8"/>
        <v>6</v>
      </c>
      <c r="P21">
        <f t="shared" ca="1" si="9"/>
        <v>8</v>
      </c>
      <c r="Q21">
        <f t="shared" ca="1" si="6"/>
        <v>15</v>
      </c>
      <c r="R21">
        <f t="shared" ca="1" si="7"/>
        <v>23</v>
      </c>
    </row>
    <row r="22" spans="1:18">
      <c r="A22">
        <f ca="1">VLOOKUP(O22,Tabela3[],2,0)</f>
        <v>2009</v>
      </c>
      <c r="B22" t="str">
        <f ca="1">VLOOKUP(P22,Tabela3[],4,0)</f>
        <v>ABRIL</v>
      </c>
      <c r="C22" t="str">
        <f ca="1">VLOOKUP(Q22,Tabela3[],5,0)</f>
        <v>Japão</v>
      </c>
      <c r="D22" t="str">
        <f ca="1">VLOOKUP(Q22,Tabela3[],3,0)</f>
        <v>Toyota</v>
      </c>
      <c r="E22" t="str">
        <f ca="1">IF(R22=Q22, (VLOOKUP(P22+1,Tabela3[],5,0)),VLOOKUP(R22,Tabela3[],5,0))</f>
        <v>Estados Unidos</v>
      </c>
      <c r="F22" s="1">
        <f t="shared" ca="1" si="0"/>
        <v>39882</v>
      </c>
      <c r="G22" s="1">
        <f t="shared" ca="1" si="1"/>
        <v>39886.557518343798</v>
      </c>
      <c r="H22">
        <f t="shared" ca="1" si="2"/>
        <v>1</v>
      </c>
      <c r="I22" t="str">
        <f ca="1">VLOOKUP(Q22,Tabela3[],9,1)</f>
        <v>Trailer Carriers</v>
      </c>
      <c r="J22" t="str">
        <f ca="1">VLOOKUP(Q22,Tabela3[],11,0)</f>
        <v>COROLLA GLI</v>
      </c>
      <c r="K22" t="str">
        <f ca="1">VLOOKUP(Q22,Tabela3[],10,0)</f>
        <v>Carros</v>
      </c>
      <c r="L22" t="e" cm="1">
        <f t="array" aca="1" ref="L22" ca="1">IF(Tabela2[[#This Row],[PORTO]]=Tabela2[[#This Row],[DESTINO]],0,erro)</f>
        <v>#NAME?</v>
      </c>
      <c r="N22">
        <f t="shared" ca="1" si="3"/>
        <v>100</v>
      </c>
      <c r="O22">
        <f t="shared" ca="1" si="8"/>
        <v>9</v>
      </c>
      <c r="P22">
        <f t="shared" ca="1" si="9"/>
        <v>3</v>
      </c>
      <c r="Q22">
        <f t="shared" ca="1" si="6"/>
        <v>10</v>
      </c>
      <c r="R22">
        <f t="shared" ca="1" si="7"/>
        <v>10</v>
      </c>
    </row>
    <row r="23" spans="1:18">
      <c r="A23">
        <f ca="1">VLOOKUP(O23,Tabela3[],2,0)</f>
        <v>2007</v>
      </c>
      <c r="B23" t="str">
        <f ca="1">VLOOKUP(P23,Tabela3[],4,0)</f>
        <v>JUNHO</v>
      </c>
      <c r="C23" t="str">
        <f ca="1">VLOOKUP(Q23,Tabela3[],5,0)</f>
        <v>India</v>
      </c>
      <c r="D23" t="str">
        <f ca="1">VLOOKUP(Q23,Tabela3[],3,0)</f>
        <v>Reliance Industries</v>
      </c>
      <c r="E23" t="str">
        <f ca="1">IF(R23=Q23, (VLOOKUP(P23+1,Tabela3[],5,0)),VLOOKUP(R23,Tabela3[],5,0))</f>
        <v>Japão</v>
      </c>
      <c r="F23" s="1">
        <f t="shared" ca="1" si="0"/>
        <v>39220</v>
      </c>
      <c r="G23" s="1">
        <f t="shared" ca="1" si="1"/>
        <v>39220.279444408159</v>
      </c>
      <c r="H23">
        <f t="shared" ca="1" si="2"/>
        <v>1</v>
      </c>
      <c r="I23" t="str">
        <f ca="1">VLOOKUP(Q23,Tabela3[],9,1)</f>
        <v>Tanker</v>
      </c>
      <c r="J23" t="str">
        <f ca="1">VLOOKUP(Q23,Tabela3[],11,0)</f>
        <v>Cloreto de polivinila</v>
      </c>
      <c r="K23" t="str">
        <f ca="1">VLOOKUP(Q23,Tabela3[],10,0)</f>
        <v>Petroquimicos</v>
      </c>
      <c r="L23" t="e" cm="1">
        <f t="array" aca="1" ref="L23" ca="1">IF(Tabela2[[#This Row],[PORTO]]=Tabela2[[#This Row],[DESTINO]],0,erro)</f>
        <v>#NAME?</v>
      </c>
      <c r="N23">
        <f t="shared" ca="1" si="3"/>
        <v>0</v>
      </c>
      <c r="O23">
        <f t="shared" ca="1" si="8"/>
        <v>7</v>
      </c>
      <c r="P23">
        <f t="shared" ca="1" si="9"/>
        <v>5</v>
      </c>
      <c r="Q23">
        <f t="shared" ca="1" si="6"/>
        <v>32</v>
      </c>
      <c r="R23">
        <f t="shared" ca="1" si="7"/>
        <v>10</v>
      </c>
    </row>
    <row r="24" spans="1:18">
      <c r="A24">
        <f ca="1">VLOOKUP(O24,Tabela3[],2,0)</f>
        <v>2003</v>
      </c>
      <c r="B24" t="str">
        <f ca="1">VLOOKUP(P24,Tabela3[],4,0)</f>
        <v>JULHO</v>
      </c>
      <c r="C24" t="str">
        <f ca="1">VLOOKUP(Q24,Tabela3[],5,0)</f>
        <v>Holanda</v>
      </c>
      <c r="D24" t="str">
        <f ca="1">VLOOKUP(Q24,Tabela3[],3,0)</f>
        <v>Shell</v>
      </c>
      <c r="E24" t="str">
        <f ca="1">IF(R24=Q24, (VLOOKUP(P24+1,Tabela3[],5,0)),VLOOKUP(R24,Tabela3[],5,0))</f>
        <v>Estados Unidos</v>
      </c>
      <c r="F24" s="1">
        <f t="shared" ca="1" si="0"/>
        <v>37786</v>
      </c>
      <c r="G24" s="1">
        <f t="shared" ca="1" si="1"/>
        <v>37791.408362879076</v>
      </c>
      <c r="H24">
        <f t="shared" ca="1" si="2"/>
        <v>1</v>
      </c>
      <c r="I24" t="str">
        <f ca="1">VLOOKUP(Q24,Tabela3[],9,1)</f>
        <v>AbQaiq</v>
      </c>
      <c r="J24" t="str">
        <f ca="1">VLOOKUP(Q24,Tabela3[],11,0)</f>
        <v>Petróleo Bruto</v>
      </c>
      <c r="K24" t="str">
        <f ca="1">VLOOKUP(Q24,Tabela3[],10,0)</f>
        <v>Petróleo</v>
      </c>
      <c r="L24" t="e" cm="1">
        <f t="array" aca="1" ref="L24" ca="1">IF(Tabela2[[#This Row],[PORTO]]=Tabela2[[#This Row],[DESTINO]],0,erro)</f>
        <v>#NAME?</v>
      </c>
      <c r="N24">
        <f t="shared" ca="1" si="3"/>
        <v>85000</v>
      </c>
      <c r="O24">
        <f t="shared" ca="1" si="8"/>
        <v>3</v>
      </c>
      <c r="P24">
        <f t="shared" ca="1" si="9"/>
        <v>6</v>
      </c>
      <c r="Q24">
        <f t="shared" ca="1" si="6"/>
        <v>17</v>
      </c>
      <c r="R24">
        <f t="shared" ca="1" si="7"/>
        <v>3</v>
      </c>
    </row>
    <row r="25" spans="1:18">
      <c r="A25">
        <f ca="1">VLOOKUP(O25,Tabela3[],2,0)</f>
        <v>2005</v>
      </c>
      <c r="B25" t="str">
        <f ca="1">VLOOKUP(P25,Tabela3[],4,0)</f>
        <v>JULHO</v>
      </c>
      <c r="C25" t="str">
        <f ca="1">VLOOKUP(Q25,Tabela3[],5,0)</f>
        <v>Reino Unido</v>
      </c>
      <c r="D25" t="str">
        <f ca="1">VLOOKUP(Q25,Tabela3[],3,0)</f>
        <v>Unilever</v>
      </c>
      <c r="E25" t="str">
        <f ca="1">IF(R25=Q25, (VLOOKUP(P25+1,Tabela3[],5,0)),VLOOKUP(R25,Tabela3[],5,0))</f>
        <v>Itália</v>
      </c>
      <c r="F25" s="1">
        <f t="shared" ca="1" si="0"/>
        <v>38518</v>
      </c>
      <c r="G25" s="1">
        <f t="shared" ca="1" si="1"/>
        <v>38518.390009517738</v>
      </c>
      <c r="H25">
        <f t="shared" ca="1" si="2"/>
        <v>0</v>
      </c>
      <c r="I25" t="str">
        <f ca="1">VLOOKUP(Q25,Tabela3[],9,1)</f>
        <v>HMM Helsinki</v>
      </c>
      <c r="J25" t="str">
        <f ca="1">VLOOKUP(Q25,Tabela3[],11,0)</f>
        <v xml:space="preserve">Shampoo </v>
      </c>
      <c r="K25" t="str">
        <f ca="1">VLOOKUP(Q25,Tabela3[],10,0)</f>
        <v>Quimico</v>
      </c>
      <c r="L25" t="e" cm="1">
        <f t="array" aca="1" ref="L25" ca="1">IF(Tabela2[[#This Row],[PORTO]]=Tabela2[[#This Row],[DESTINO]],0,erro)</f>
        <v>#NAME?</v>
      </c>
      <c r="N25">
        <f t="shared" ca="1" si="3"/>
        <v>540000</v>
      </c>
      <c r="O25">
        <f t="shared" ca="1" si="8"/>
        <v>5</v>
      </c>
      <c r="P25">
        <f t="shared" ca="1" si="9"/>
        <v>6</v>
      </c>
      <c r="Q25">
        <f t="shared" ca="1" si="6"/>
        <v>24</v>
      </c>
      <c r="R25">
        <f t="shared" ca="1" si="7"/>
        <v>18</v>
      </c>
    </row>
    <row r="26" spans="1:18">
      <c r="A26">
        <f ca="1">VLOOKUP(O26,Tabela3[],2,0)</f>
        <v>2007</v>
      </c>
      <c r="B26" t="str">
        <f ca="1">VLOOKUP(P26,Tabela3[],4,0)</f>
        <v>JULHO</v>
      </c>
      <c r="C26" t="str">
        <f ca="1">VLOOKUP(Q26,Tabela3[],5,0)</f>
        <v>Coréia do Sul</v>
      </c>
      <c r="D26" t="str">
        <f ca="1">VLOOKUP(Q26,Tabela3[],3,0)</f>
        <v>Samsung</v>
      </c>
      <c r="E26" t="str">
        <f ca="1">IF(R26=Q26, (VLOOKUP(P26+1,Tabela3[],5,0)),VLOOKUP(R26,Tabela3[],5,0))</f>
        <v>Itália</v>
      </c>
      <c r="F26" s="1">
        <f t="shared" ca="1" si="0"/>
        <v>39248</v>
      </c>
      <c r="G26" s="1">
        <f t="shared" ca="1" si="1"/>
        <v>39254.750836695166</v>
      </c>
      <c r="H26">
        <f t="shared" ca="1" si="2"/>
        <v>1</v>
      </c>
      <c r="I26" t="str">
        <f ca="1">VLOOKUP(Q26,Tabela3[],9,1)</f>
        <v>HMM Rotterdam</v>
      </c>
      <c r="J26" t="str">
        <f ca="1">VLOOKUP(Q26,Tabela3[],11,0)</f>
        <v>QLED 4k 75"</v>
      </c>
      <c r="K26" t="str">
        <f ca="1">VLOOKUP(Q26,Tabela3[],10,0)</f>
        <v>Eletrônicos</v>
      </c>
      <c r="L26" t="e" cm="1">
        <f t="array" aca="1" ref="L26" ca="1">IF(Tabela2[[#This Row],[PORTO]]=Tabela2[[#This Row],[DESTINO]],0,erro)</f>
        <v>#NAME?</v>
      </c>
      <c r="N26">
        <f t="shared" ca="1" si="3"/>
        <v>500</v>
      </c>
      <c r="O26">
        <f t="shared" ca="1" si="8"/>
        <v>7</v>
      </c>
      <c r="P26">
        <f t="shared" ca="1" si="9"/>
        <v>6</v>
      </c>
      <c r="Q26">
        <f t="shared" ca="1" si="6"/>
        <v>13</v>
      </c>
      <c r="R26">
        <f t="shared" ca="1" si="7"/>
        <v>19</v>
      </c>
    </row>
    <row r="27" spans="1:18">
      <c r="A27">
        <f ca="1">VLOOKUP(O27,Tabela3[],2,0)</f>
        <v>2007</v>
      </c>
      <c r="B27" t="str">
        <f ca="1">VLOOKUP(P27,Tabela3[],4,0)</f>
        <v>SETEMBRO</v>
      </c>
      <c r="C27" t="str">
        <f ca="1">VLOOKUP(Q27,Tabela3[],5,0)</f>
        <v>Holanda</v>
      </c>
      <c r="D27" t="str">
        <f ca="1">VLOOKUP(Q27,Tabela3[],3,0)</f>
        <v>Shell</v>
      </c>
      <c r="E27" t="str">
        <f ca="1">IF(R27=Q27, (VLOOKUP(P27+1,Tabela3[],5,0)),VLOOKUP(R27,Tabela3[],5,0))</f>
        <v>China</v>
      </c>
      <c r="F27" s="1">
        <f t="shared" ca="1" si="0"/>
        <v>39317</v>
      </c>
      <c r="G27" s="1">
        <f t="shared" ca="1" si="1"/>
        <v>39322.58540051819</v>
      </c>
      <c r="H27">
        <f t="shared" ca="1" si="2"/>
        <v>1</v>
      </c>
      <c r="I27" t="str">
        <f ca="1">VLOOKUP(Q27,Tabela3[],9,1)</f>
        <v>AbQaiq</v>
      </c>
      <c r="J27" t="str">
        <f ca="1">VLOOKUP(Q27,Tabela3[],11,0)</f>
        <v>Petróleo Bruto</v>
      </c>
      <c r="K27" t="str">
        <f ca="1">VLOOKUP(Q27,Tabela3[],10,0)</f>
        <v>Petróleo</v>
      </c>
      <c r="L27" t="e" cm="1">
        <f t="array" aca="1" ref="L27" ca="1">IF(Tabela2[[#This Row],[PORTO]]=Tabela2[[#This Row],[DESTINO]],0,erro)</f>
        <v>#NAME?</v>
      </c>
      <c r="N27">
        <f t="shared" ca="1" si="3"/>
        <v>56000</v>
      </c>
      <c r="O27">
        <f t="shared" ca="1" si="8"/>
        <v>7</v>
      </c>
      <c r="P27">
        <f t="shared" ca="1" si="9"/>
        <v>8</v>
      </c>
      <c r="Q27">
        <f t="shared" ca="1" si="6"/>
        <v>17</v>
      </c>
      <c r="R27">
        <f t="shared" ca="1" si="7"/>
        <v>2</v>
      </c>
    </row>
    <row r="28" spans="1:18">
      <c r="A28">
        <f ca="1">VLOOKUP(O28,Tabela3[],2,0)</f>
        <v>2005</v>
      </c>
      <c r="B28" t="str">
        <f ca="1">VLOOKUP(P28,Tabela3[],4,0)</f>
        <v>DEZEMBRO</v>
      </c>
      <c r="C28" t="str">
        <f ca="1">VLOOKUP(Q28,Tabela3[],5,0)</f>
        <v>India</v>
      </c>
      <c r="D28" t="str">
        <f ca="1">VLOOKUP(Q28,Tabela3[],3,0)</f>
        <v>Reliance Industries</v>
      </c>
      <c r="E28" t="str">
        <f ca="1">IF(R28=Q28, (VLOOKUP(P28+1,Tabela3[],5,0)),VLOOKUP(R28,Tabela3[],5,0))</f>
        <v>Alemanha</v>
      </c>
      <c r="F28" s="1">
        <f t="shared" ca="1" si="0"/>
        <v>38656</v>
      </c>
      <c r="G28" s="1">
        <f t="shared" ca="1" si="1"/>
        <v>38663.688115666591</v>
      </c>
      <c r="H28">
        <f t="shared" ca="1" si="2"/>
        <v>1</v>
      </c>
      <c r="I28" t="str">
        <f ca="1">VLOOKUP(Q28,Tabela3[],9,1)</f>
        <v>Tanker</v>
      </c>
      <c r="J28" t="str">
        <f ca="1">VLOOKUP(Q28,Tabela3[],11,0)</f>
        <v>Cloreto de polivinila</v>
      </c>
      <c r="K28" t="str">
        <f ca="1">VLOOKUP(Q28,Tabela3[],10,0)</f>
        <v>Petroquimicos</v>
      </c>
      <c r="L28" t="e" cm="1">
        <f t="array" aca="1" ref="L28" ca="1">IF(Tabela2[[#This Row],[PORTO]]=Tabela2[[#This Row],[DESTINO]],0,erro)</f>
        <v>#NAME?</v>
      </c>
      <c r="N28">
        <f t="shared" ca="1" si="3"/>
        <v>0</v>
      </c>
      <c r="O28">
        <f t="shared" ca="1" si="8"/>
        <v>5</v>
      </c>
      <c r="P28">
        <f t="shared" ca="1" si="9"/>
        <v>11</v>
      </c>
      <c r="Q28">
        <f t="shared" ca="1" si="6"/>
        <v>32</v>
      </c>
      <c r="R28">
        <f t="shared" ca="1" si="7"/>
        <v>8</v>
      </c>
    </row>
    <row r="29" spans="1:18">
      <c r="A29">
        <f ca="1">VLOOKUP(O29,Tabela3[],2,0)</f>
        <v>2007</v>
      </c>
      <c r="B29" t="str">
        <f ca="1">VLOOKUP(P29,Tabela3[],4,0)</f>
        <v>JULHO</v>
      </c>
      <c r="C29" t="str">
        <f ca="1">VLOOKUP(Q29,Tabela3[],5,0)</f>
        <v>Holanda</v>
      </c>
      <c r="D29" t="str">
        <f ca="1">VLOOKUP(Q29,Tabela3[],3,0)</f>
        <v>Shell</v>
      </c>
      <c r="E29" t="str">
        <f ca="1">IF(R29=Q29, (VLOOKUP(P29+1,Tabela3[],5,0)),VLOOKUP(R29,Tabela3[],5,0))</f>
        <v>China</v>
      </c>
      <c r="F29" s="1">
        <f t="shared" ca="1" si="0"/>
        <v>39255</v>
      </c>
      <c r="G29" s="1">
        <f t="shared" ca="1" si="1"/>
        <v>39255.117448866054</v>
      </c>
      <c r="H29">
        <f t="shared" ca="1" si="2"/>
        <v>0</v>
      </c>
      <c r="I29" t="str">
        <f ca="1">VLOOKUP(Q29,Tabela3[],9,1)</f>
        <v>AbQaiq</v>
      </c>
      <c r="J29" t="str">
        <f ca="1">VLOOKUP(Q29,Tabela3[],11,0)</f>
        <v>Petróleo Bruto</v>
      </c>
      <c r="K29" t="str">
        <f ca="1">VLOOKUP(Q29,Tabela3[],10,0)</f>
        <v>Petróleo</v>
      </c>
      <c r="L29" t="e" cm="1">
        <f t="array" aca="1" ref="L29" ca="1">IF(Tabela2[[#This Row],[PORTO]]=Tabela2[[#This Row],[DESTINO]],0,erro)</f>
        <v>#NAME?</v>
      </c>
      <c r="N29">
        <f t="shared" ca="1" si="3"/>
        <v>99000</v>
      </c>
      <c r="O29">
        <f t="shared" ca="1" si="8"/>
        <v>7</v>
      </c>
      <c r="P29">
        <f t="shared" ca="1" si="9"/>
        <v>6</v>
      </c>
      <c r="Q29">
        <f t="shared" ca="1" si="6"/>
        <v>17</v>
      </c>
      <c r="R29">
        <f t="shared" ca="1" si="7"/>
        <v>0</v>
      </c>
    </row>
    <row r="30" spans="1:18">
      <c r="A30">
        <f ca="1">VLOOKUP(O30,Tabela3[],2,0)</f>
        <v>2000</v>
      </c>
      <c r="B30" t="str">
        <f ca="1">VLOOKUP(P30,Tabela3[],4,0)</f>
        <v>JANEIRO</v>
      </c>
      <c r="C30" t="str">
        <f ca="1">VLOOKUP(Q30,Tabela3[],5,0)</f>
        <v>India</v>
      </c>
      <c r="D30" t="str">
        <f ca="1">VLOOKUP(Q30,Tabela3[],3,0)</f>
        <v>Reliance Industries</v>
      </c>
      <c r="E30" t="str">
        <f ca="1">IF(R30=Q30, (VLOOKUP(P30+1,Tabela3[],5,0)),VLOOKUP(R30,Tabela3[],5,0))</f>
        <v>Holanda</v>
      </c>
      <c r="F30" s="1">
        <f t="shared" ca="1" si="0"/>
        <v>36879</v>
      </c>
      <c r="G30" s="1">
        <f t="shared" ca="1" si="1"/>
        <v>36884.743823928336</v>
      </c>
      <c r="H30">
        <f t="shared" ca="1" si="2"/>
        <v>1</v>
      </c>
      <c r="I30" t="str">
        <f ca="1">VLOOKUP(Q30,Tabela3[],9,1)</f>
        <v>Tanker</v>
      </c>
      <c r="J30" t="str">
        <f ca="1">VLOOKUP(Q30,Tabela3[],11,0)</f>
        <v>Cloreto de polivinila</v>
      </c>
      <c r="K30" t="str">
        <f ca="1">VLOOKUP(Q30,Tabela3[],10,0)</f>
        <v>Petroquimicos</v>
      </c>
      <c r="L30" t="e" cm="1">
        <f t="array" aca="1" ref="L30" ca="1">IF(Tabela2[[#This Row],[PORTO]]=Tabela2[[#This Row],[DESTINO]],0,erro)</f>
        <v>#NAME?</v>
      </c>
      <c r="N30">
        <f t="shared" ca="1" si="3"/>
        <v>0</v>
      </c>
      <c r="O30">
        <f t="shared" ca="1" si="8"/>
        <v>0</v>
      </c>
      <c r="P30">
        <f t="shared" ca="1" si="9"/>
        <v>12</v>
      </c>
      <c r="Q30">
        <f t="shared" ca="1" si="6"/>
        <v>32</v>
      </c>
      <c r="R30">
        <f t="shared" ca="1" si="7"/>
        <v>16</v>
      </c>
    </row>
    <row r="31" spans="1:18">
      <c r="A31">
        <f ca="1">VLOOKUP(O31,Tabela3[],2,0)</f>
        <v>2000</v>
      </c>
      <c r="B31" t="str">
        <f ca="1">VLOOKUP(P31,Tabela3[],4,0)</f>
        <v>JANEIRO</v>
      </c>
      <c r="C31" t="str">
        <f ca="1">VLOOKUP(Q31,Tabela3[],5,0)</f>
        <v>India</v>
      </c>
      <c r="D31" t="str">
        <f ca="1">VLOOKUP(Q31,Tabela3[],3,0)</f>
        <v>Reliance Industries</v>
      </c>
      <c r="E31" t="str">
        <f ca="1">IF(R31=Q31, (VLOOKUP(P31+1,Tabela3[],5,0)),VLOOKUP(R31,Tabela3[],5,0))</f>
        <v>Holanda</v>
      </c>
      <c r="F31" s="1">
        <f t="shared" ca="1" si="0"/>
        <v>36551</v>
      </c>
      <c r="G31" s="1">
        <f t="shared" ca="1" si="1"/>
        <v>36554.054041952026</v>
      </c>
      <c r="H31">
        <f t="shared" ca="1" si="2"/>
        <v>1</v>
      </c>
      <c r="I31" t="str">
        <f ca="1">VLOOKUP(Q31,Tabela3[],9,1)</f>
        <v>Tanker</v>
      </c>
      <c r="J31" t="str">
        <f ca="1">VLOOKUP(Q31,Tabela3[],11,0)</f>
        <v>Polipropileno</v>
      </c>
      <c r="K31" t="str">
        <f ca="1">VLOOKUP(Q31,Tabela3[],10,0)</f>
        <v>Petroquimicos</v>
      </c>
      <c r="L31" t="e" cm="1">
        <f t="array" aca="1" ref="L31" ca="1">IF(Tabela2[[#This Row],[PORTO]]=Tabela2[[#This Row],[DESTINO]],0,erro)</f>
        <v>#NAME?</v>
      </c>
      <c r="N31">
        <f t="shared" ca="1" si="3"/>
        <v>0</v>
      </c>
      <c r="O31">
        <f t="shared" ca="1" si="8"/>
        <v>0</v>
      </c>
      <c r="P31">
        <f t="shared" ca="1" si="9"/>
        <v>0</v>
      </c>
      <c r="Q31">
        <f t="shared" ca="1" si="6"/>
        <v>30</v>
      </c>
      <c r="R31">
        <f t="shared" ca="1" si="7"/>
        <v>16</v>
      </c>
    </row>
    <row r="32" spans="1:18">
      <c r="A32">
        <f ca="1">VLOOKUP(O32,Tabela3[],2,0)</f>
        <v>2008</v>
      </c>
      <c r="B32" t="str">
        <f ca="1">VLOOKUP(P32,Tabela3[],4,0)</f>
        <v>MAIO</v>
      </c>
      <c r="C32" t="str">
        <f ca="1">VLOOKUP(Q32,Tabela3[],5,0)</f>
        <v>Estados Unidos</v>
      </c>
      <c r="D32" t="str">
        <f ca="1">VLOOKUP(Q32,Tabela3[],3,0)</f>
        <v>Amazon</v>
      </c>
      <c r="E32" t="str">
        <f ca="1">IF(R32=Q32, (VLOOKUP(P32+1,Tabela3[],5,0)),VLOOKUP(R32,Tabela3[],5,0))</f>
        <v>França</v>
      </c>
      <c r="F32" s="1">
        <f t="shared" ca="1" si="0"/>
        <v>39555</v>
      </c>
      <c r="G32" s="1">
        <f t="shared" ca="1" si="1"/>
        <v>39560.341076192533</v>
      </c>
      <c r="H32">
        <f t="shared" ca="1" si="2"/>
        <v>0</v>
      </c>
      <c r="I32" t="str">
        <f ca="1">VLOOKUP(Q32,Tabela3[],9,1)</f>
        <v>HMM Algeciras</v>
      </c>
      <c r="J32" t="str">
        <f ca="1">VLOOKUP(Q32,Tabela3[],11,0)</f>
        <v>Travesseiro Toque de Pluma</v>
      </c>
      <c r="K32" t="str">
        <f ca="1">VLOOKUP(Q32,Tabela3[],10,0)</f>
        <v>Geral</v>
      </c>
      <c r="L32" t="e" cm="1">
        <f t="array" aca="1" ref="L32" ca="1">IF(Tabela2[[#This Row],[PORTO]]=Tabela2[[#This Row],[DESTINO]],0,erro)</f>
        <v>#NAME?</v>
      </c>
      <c r="N32">
        <f t="shared" ca="1" si="3"/>
        <v>4000</v>
      </c>
      <c r="O32">
        <f t="shared" ca="1" si="8"/>
        <v>8</v>
      </c>
      <c r="P32">
        <f t="shared" ca="1" si="9"/>
        <v>4</v>
      </c>
      <c r="Q32">
        <f t="shared" ca="1" si="6"/>
        <v>5</v>
      </c>
      <c r="R32">
        <f t="shared" ca="1" si="7"/>
        <v>22</v>
      </c>
    </row>
    <row r="33" spans="1:18">
      <c r="A33">
        <f ca="1">VLOOKUP(O33,Tabela3[],2,0)</f>
        <v>2001</v>
      </c>
      <c r="B33" t="str">
        <f ca="1">VLOOKUP(P33,Tabela3[],4,0)</f>
        <v>DEZEMBRO</v>
      </c>
      <c r="C33" t="str">
        <f ca="1">VLOOKUP(Q33,Tabela3[],5,0)</f>
        <v>Reino Unido</v>
      </c>
      <c r="D33" t="str">
        <f ca="1">VLOOKUP(Q33,Tabela3[],3,0)</f>
        <v>Unilever</v>
      </c>
      <c r="E33" t="str">
        <f ca="1">IF(R33=Q33, (VLOOKUP(P33+1,Tabela3[],5,0)),VLOOKUP(R33,Tabela3[],5,0))</f>
        <v>Japão</v>
      </c>
      <c r="F33" s="1">
        <f t="shared" ca="1" si="0"/>
        <v>37219</v>
      </c>
      <c r="G33" s="1">
        <f t="shared" ca="1" si="1"/>
        <v>37223.661221096132</v>
      </c>
      <c r="H33">
        <f t="shared" ca="1" si="2"/>
        <v>1</v>
      </c>
      <c r="I33" t="str">
        <f ca="1">VLOOKUP(Q33,Tabela3[],9,1)</f>
        <v>HMM Helsinki</v>
      </c>
      <c r="J33" t="str">
        <f ca="1">VLOOKUP(Q33,Tabela3[],11,0)</f>
        <v xml:space="preserve">Desodorante Antitranspirante Aerosol </v>
      </c>
      <c r="K33" t="str">
        <f ca="1">VLOOKUP(Q33,Tabela3[],10,0)</f>
        <v>Quimico</v>
      </c>
      <c r="L33" t="e" cm="1">
        <f t="array" aca="1" ref="L33" ca="1">IF(Tabela2[[#This Row],[PORTO]]=Tabela2[[#This Row],[DESTINO]],0,erro)</f>
        <v>#NAME?</v>
      </c>
      <c r="N33">
        <f t="shared" ca="1" si="3"/>
        <v>180000</v>
      </c>
      <c r="O33">
        <f t="shared" ca="1" si="8"/>
        <v>1</v>
      </c>
      <c r="P33">
        <f t="shared" ca="1" si="9"/>
        <v>11</v>
      </c>
      <c r="Q33">
        <f t="shared" ca="1" si="6"/>
        <v>25</v>
      </c>
      <c r="R33">
        <f t="shared" ca="1" si="7"/>
        <v>11</v>
      </c>
    </row>
    <row r="34" spans="1:18">
      <c r="A34">
        <f ca="1">VLOOKUP(O34,Tabela3[],2,0)</f>
        <v>2006</v>
      </c>
      <c r="B34" t="str">
        <f ca="1">VLOOKUP(P34,Tabela3[],4,0)</f>
        <v>DEZEMBRO</v>
      </c>
      <c r="C34" t="str">
        <f ca="1">VLOOKUP(Q34,Tabela3[],5,0)</f>
        <v>Brasil</v>
      </c>
      <c r="D34" t="str">
        <f ca="1">VLOOKUP(Q34,Tabela3[],3,0)</f>
        <v>VALE</v>
      </c>
      <c r="E34" t="str">
        <f ca="1">IF(R34=Q34, (VLOOKUP(P34+1,Tabela3[],5,0)),VLOOKUP(R34,Tabela3[],5,0))</f>
        <v>França</v>
      </c>
      <c r="F34" s="1">
        <f t="shared" ca="1" si="0"/>
        <v>39028</v>
      </c>
      <c r="G34" s="1">
        <f t="shared" ca="1" si="1"/>
        <v>39028.54469503084</v>
      </c>
      <c r="H34">
        <f t="shared" ca="1" si="2"/>
        <v>1</v>
      </c>
      <c r="I34" t="str">
        <f ca="1">VLOOKUP(Q34,Tabela3[],9,1)</f>
        <v>Lan Hua Hai</v>
      </c>
      <c r="J34" t="str">
        <f ca="1">VLOOKUP(Q34,Tabela3[],11,0)</f>
        <v>Bauxita</v>
      </c>
      <c r="K34" t="str">
        <f ca="1">VLOOKUP(Q34,Tabela3[],10,0)</f>
        <v>Minério</v>
      </c>
      <c r="L34" t="e" cm="1">
        <f t="array" aca="1" ref="L34" ca="1">IF(Tabela2[[#This Row],[PORTO]]=Tabela2[[#This Row],[DESTINO]],0,erro)</f>
        <v>#NAME?</v>
      </c>
      <c r="N34">
        <f t="shared" ca="1" si="3"/>
        <v>0</v>
      </c>
      <c r="O34">
        <f t="shared" ca="1" si="8"/>
        <v>6</v>
      </c>
      <c r="P34">
        <f t="shared" ca="1" si="9"/>
        <v>11</v>
      </c>
      <c r="Q34">
        <f t="shared" ca="1" si="6"/>
        <v>28</v>
      </c>
      <c r="R34">
        <f t="shared" ca="1" si="7"/>
        <v>21</v>
      </c>
    </row>
    <row r="35" spans="1:18">
      <c r="A35">
        <f ca="1">VLOOKUP(O35,Tabela3[],2,0)</f>
        <v>2006</v>
      </c>
      <c r="B35" t="str">
        <f ca="1">VLOOKUP(P35,Tabela3[],4,0)</f>
        <v>OUTUBRO</v>
      </c>
      <c r="C35" t="str">
        <f ca="1">VLOOKUP(Q35,Tabela3[],5,0)</f>
        <v>Holanda</v>
      </c>
      <c r="D35" t="str">
        <f ca="1">VLOOKUP(Q35,Tabela3[],3,0)</f>
        <v>Shell</v>
      </c>
      <c r="E35" t="str">
        <f ca="1">IF(R35=Q35, (VLOOKUP(P35+1,Tabela3[],5,0)),VLOOKUP(R35,Tabela3[],5,0))</f>
        <v>Japão</v>
      </c>
      <c r="F35" s="1">
        <f t="shared" ca="1" si="0"/>
        <v>38967</v>
      </c>
      <c r="G35" s="1">
        <f t="shared" ca="1" si="1"/>
        <v>38974.363874709517</v>
      </c>
      <c r="H35">
        <f t="shared" ca="1" si="2"/>
        <v>0</v>
      </c>
      <c r="I35" t="str">
        <f ca="1">VLOOKUP(Q35,Tabela3[],9,1)</f>
        <v>AbQaiq</v>
      </c>
      <c r="J35" t="str">
        <f ca="1">VLOOKUP(Q35,Tabela3[],11,0)</f>
        <v>Petróleo Bruto</v>
      </c>
      <c r="K35" t="str">
        <f ca="1">VLOOKUP(Q35,Tabela3[],10,0)</f>
        <v>Petróleo</v>
      </c>
      <c r="L35" t="e" cm="1">
        <f t="array" aca="1" ref="L35" ca="1">IF(Tabela2[[#This Row],[PORTO]]=Tabela2[[#This Row],[DESTINO]],0,erro)</f>
        <v>#NAME?</v>
      </c>
      <c r="N35">
        <f t="shared" ca="1" si="3"/>
        <v>71000</v>
      </c>
      <c r="O35">
        <f t="shared" ca="1" si="8"/>
        <v>6</v>
      </c>
      <c r="P35">
        <f t="shared" ca="1" si="9"/>
        <v>9</v>
      </c>
      <c r="Q35">
        <f t="shared" ca="1" si="6"/>
        <v>17</v>
      </c>
      <c r="R35">
        <f t="shared" ca="1" si="7"/>
        <v>10</v>
      </c>
    </row>
    <row r="36" spans="1:18">
      <c r="A36">
        <f ca="1">VLOOKUP(O36,Tabela3[],2,0)</f>
        <v>2001</v>
      </c>
      <c r="B36" t="str">
        <f ca="1">VLOOKUP(P36,Tabela3[],4,0)</f>
        <v>MARÇO</v>
      </c>
      <c r="C36" t="str">
        <f ca="1">VLOOKUP(Q36,Tabela3[],5,0)</f>
        <v>India</v>
      </c>
      <c r="D36" t="str">
        <f ca="1">VLOOKUP(Q36,Tabela3[],3,0)</f>
        <v>Reliance Industries</v>
      </c>
      <c r="E36" t="str">
        <f ca="1">IF(R36=Q36, (VLOOKUP(P36+1,Tabela3[],5,0)),VLOOKUP(R36,Tabela3[],5,0))</f>
        <v>França</v>
      </c>
      <c r="F36" s="1">
        <f t="shared" ca="1" si="0"/>
        <v>36947</v>
      </c>
      <c r="G36" s="1">
        <f t="shared" ca="1" si="1"/>
        <v>36952.219174705599</v>
      </c>
      <c r="H36">
        <f t="shared" ca="1" si="2"/>
        <v>0</v>
      </c>
      <c r="I36" t="str">
        <f ca="1">VLOOKUP(Q36,Tabela3[],9,1)</f>
        <v>Tanker</v>
      </c>
      <c r="J36" t="str">
        <f ca="1">VLOOKUP(Q36,Tabela3[],11,0)</f>
        <v>Polietileno</v>
      </c>
      <c r="K36" t="str">
        <f ca="1">VLOOKUP(Q36,Tabela3[],10,0)</f>
        <v>Petroquimicos</v>
      </c>
      <c r="L36" t="e" cm="1">
        <f t="array" aca="1" ref="L36" ca="1">IF(Tabela2[[#This Row],[PORTO]]=Tabela2[[#This Row],[DESTINO]],0,erro)</f>
        <v>#NAME?</v>
      </c>
      <c r="N36">
        <f t="shared" ca="1" si="3"/>
        <v>0</v>
      </c>
      <c r="O36">
        <f t="shared" ca="1" si="8"/>
        <v>1</v>
      </c>
      <c r="P36">
        <f t="shared" ca="1" si="9"/>
        <v>2</v>
      </c>
      <c r="Q36">
        <f t="shared" ca="1" si="6"/>
        <v>31</v>
      </c>
      <c r="R36">
        <f t="shared" ca="1" si="7"/>
        <v>22</v>
      </c>
    </row>
    <row r="37" spans="1:18">
      <c r="A37">
        <f ca="1">VLOOKUP(O37,Tabela3[],2,0)</f>
        <v>2009</v>
      </c>
      <c r="B37" t="str">
        <f ca="1">VLOOKUP(P37,Tabela3[],4,0)</f>
        <v>NOVEMBRO</v>
      </c>
      <c r="C37" t="str">
        <f ca="1">VLOOKUP(Q37,Tabela3[],5,0)</f>
        <v>Coréia do Sul</v>
      </c>
      <c r="D37" t="str">
        <f ca="1">VLOOKUP(Q37,Tabela3[],3,0)</f>
        <v>Samsung</v>
      </c>
      <c r="E37" t="str">
        <f ca="1">IF(R37=Q37, (VLOOKUP(P37+1,Tabela3[],5,0)),VLOOKUP(R37,Tabela3[],5,0))</f>
        <v>França</v>
      </c>
      <c r="F37" s="1">
        <f t="shared" ca="1" si="0"/>
        <v>40110</v>
      </c>
      <c r="G37" s="1">
        <f t="shared" ca="1" si="1"/>
        <v>40117.386002043873</v>
      </c>
      <c r="H37">
        <f t="shared" ca="1" si="2"/>
        <v>0</v>
      </c>
      <c r="I37" t="str">
        <f ca="1">VLOOKUP(Q37,Tabela3[],9,1)</f>
        <v>HMM Rotterdam</v>
      </c>
      <c r="J37" t="str">
        <f ca="1">VLOOKUP(Q37,Tabela3[],11,0)</f>
        <v>Crystal UHD 4k 65"</v>
      </c>
      <c r="K37" t="str">
        <f ca="1">VLOOKUP(Q37,Tabela3[],10,0)</f>
        <v>Eletrônicos</v>
      </c>
      <c r="L37" t="e" cm="1">
        <f t="array" aca="1" ref="L37" ca="1">IF(Tabela2[[#This Row],[PORTO]]=Tabela2[[#This Row],[DESTINO]],0,erro)</f>
        <v>#NAME?</v>
      </c>
      <c r="N37">
        <f t="shared" ca="1" si="3"/>
        <v>1000</v>
      </c>
      <c r="O37">
        <f t="shared" ca="1" si="8"/>
        <v>9</v>
      </c>
      <c r="P37">
        <f t="shared" ca="1" si="9"/>
        <v>10</v>
      </c>
      <c r="Q37">
        <f t="shared" ca="1" si="6"/>
        <v>14</v>
      </c>
      <c r="R37">
        <f t="shared" ca="1" si="7"/>
        <v>21</v>
      </c>
    </row>
    <row r="38" spans="1:18">
      <c r="A38">
        <f ca="1">VLOOKUP(O38,Tabela3[],2,0)</f>
        <v>2006</v>
      </c>
      <c r="B38" t="str">
        <f ca="1">VLOOKUP(P38,Tabela3[],4,0)</f>
        <v>FEVEREIRO</v>
      </c>
      <c r="C38" t="str">
        <f ca="1">VLOOKUP(Q38,Tabela3[],5,0)</f>
        <v>India</v>
      </c>
      <c r="D38" t="str">
        <f ca="1">VLOOKUP(Q38,Tabela3[],3,0)</f>
        <v>Reliance Industries</v>
      </c>
      <c r="E38" t="str">
        <f ca="1">IF(R38=Q38, (VLOOKUP(P38+1,Tabela3[],5,0)),VLOOKUP(R38,Tabela3[],5,0))</f>
        <v>Japão</v>
      </c>
      <c r="F38" s="1">
        <f t="shared" ca="1" si="0"/>
        <v>38717</v>
      </c>
      <c r="G38" s="1">
        <f t="shared" ca="1" si="1"/>
        <v>38724.040286571617</v>
      </c>
      <c r="H38">
        <f t="shared" ca="1" si="2"/>
        <v>0</v>
      </c>
      <c r="I38" t="str">
        <f ca="1">VLOOKUP(Q38,Tabela3[],9,1)</f>
        <v>Tanker</v>
      </c>
      <c r="J38" t="str">
        <f ca="1">VLOOKUP(Q38,Tabela3[],11,0)</f>
        <v>Polipropileno</v>
      </c>
      <c r="K38" t="str">
        <f ca="1">VLOOKUP(Q38,Tabela3[],10,0)</f>
        <v>Petroquimicos</v>
      </c>
      <c r="L38" t="e" cm="1">
        <f t="array" aca="1" ref="L38" ca="1">IF(Tabela2[[#This Row],[PORTO]]=Tabela2[[#This Row],[DESTINO]],0,erro)</f>
        <v>#NAME?</v>
      </c>
      <c r="N38">
        <f t="shared" ca="1" si="3"/>
        <v>0</v>
      </c>
      <c r="O38">
        <f t="shared" ca="1" si="8"/>
        <v>6</v>
      </c>
      <c r="P38">
        <f t="shared" ca="1" si="9"/>
        <v>1</v>
      </c>
      <c r="Q38">
        <f t="shared" ca="1" si="6"/>
        <v>30</v>
      </c>
      <c r="R38">
        <f t="shared" ca="1" si="7"/>
        <v>9</v>
      </c>
    </row>
    <row r="39" spans="1:18">
      <c r="A39">
        <f ca="1">VLOOKUP(O39,Tabela3[],2,0)</f>
        <v>2005</v>
      </c>
      <c r="B39" t="str">
        <f ca="1">VLOOKUP(P39,Tabela3[],4,0)</f>
        <v>JANEIRO</v>
      </c>
      <c r="C39" t="str">
        <f ca="1">VLOOKUP(Q39,Tabela3[],5,0)</f>
        <v>Reino Unido</v>
      </c>
      <c r="D39" t="str">
        <f ca="1">VLOOKUP(Q39,Tabela3[],3,0)</f>
        <v>Unilever</v>
      </c>
      <c r="E39" t="str">
        <f ca="1">IF(R39=Q39, (VLOOKUP(P39+1,Tabela3[],5,0)),VLOOKUP(R39,Tabela3[],5,0))</f>
        <v>Coréia do Sul</v>
      </c>
      <c r="F39" s="1">
        <f t="shared" ca="1" si="0"/>
        <v>38697</v>
      </c>
      <c r="G39" s="1">
        <f t="shared" ca="1" si="1"/>
        <v>38703.427698328625</v>
      </c>
      <c r="H39">
        <f t="shared" ca="1" si="2"/>
        <v>1</v>
      </c>
      <c r="I39" t="str">
        <f ca="1">VLOOKUP(Q39,Tabela3[],9,1)</f>
        <v>HMM Helsinki</v>
      </c>
      <c r="J39" t="str">
        <f ca="1">VLOOKUP(Q39,Tabela3[],11,0)</f>
        <v>Sabonete</v>
      </c>
      <c r="K39" t="str">
        <f ca="1">VLOOKUP(Q39,Tabela3[],10,0)</f>
        <v>Quimico</v>
      </c>
      <c r="L39" t="e" cm="1">
        <f t="array" aca="1" ref="L39" ca="1">IF(Tabela2[[#This Row],[PORTO]]=Tabela2[[#This Row],[DESTINO]],0,erro)</f>
        <v>#NAME?</v>
      </c>
      <c r="N39">
        <f t="shared" ca="1" si="3"/>
        <v>1210000</v>
      </c>
      <c r="O39">
        <f t="shared" ca="1" si="8"/>
        <v>5</v>
      </c>
      <c r="P39">
        <f t="shared" ca="1" si="9"/>
        <v>12</v>
      </c>
      <c r="Q39">
        <f t="shared" ca="1" si="6"/>
        <v>26</v>
      </c>
      <c r="R39">
        <f t="shared" ca="1" si="7"/>
        <v>14</v>
      </c>
    </row>
    <row r="40" spans="1:18">
      <c r="A40">
        <f ca="1">VLOOKUP(O40,Tabela3[],2,0)</f>
        <v>2008</v>
      </c>
      <c r="B40" t="str">
        <f ca="1">VLOOKUP(P40,Tabela3[],4,0)</f>
        <v>MAIO</v>
      </c>
      <c r="C40" t="str">
        <f ca="1">VLOOKUP(Q40,Tabela3[],5,0)</f>
        <v>Itália</v>
      </c>
      <c r="D40" t="str">
        <f ca="1">VLOOKUP(Q40,Tabela3[],3,0)</f>
        <v>Hyundai</v>
      </c>
      <c r="E40" t="str">
        <f ca="1">IF(R40=Q40, (VLOOKUP(P40+1,Tabela3[],5,0)),VLOOKUP(R40,Tabela3[],5,0))</f>
        <v>Japão</v>
      </c>
      <c r="F40" s="1">
        <f t="shared" ca="1" si="0"/>
        <v>39555</v>
      </c>
      <c r="G40" s="1">
        <f t="shared" ca="1" si="1"/>
        <v>39561.306023203928</v>
      </c>
      <c r="H40">
        <f t="shared" ca="1" si="2"/>
        <v>1</v>
      </c>
      <c r="I40" t="str">
        <f ca="1">VLOOKUP(Q40,Tabela3[],9,1)</f>
        <v>Car Carriers</v>
      </c>
      <c r="J40" t="str">
        <f ca="1">VLOOKUP(Q40,Tabela3[],11,0)</f>
        <v>Creta Confort</v>
      </c>
      <c r="K40" t="str">
        <f ca="1">VLOOKUP(Q40,Tabela3[],10,0)</f>
        <v>Carros</v>
      </c>
      <c r="L40" t="e" cm="1">
        <f t="array" aca="1" ref="L40" ca="1">IF(Tabela2[[#This Row],[PORTO]]=Tabela2[[#This Row],[DESTINO]],0,erro)</f>
        <v>#NAME?</v>
      </c>
      <c r="N40">
        <f t="shared" ca="1" si="3"/>
        <v>200</v>
      </c>
      <c r="O40">
        <f t="shared" ca="1" si="8"/>
        <v>8</v>
      </c>
      <c r="P40">
        <f t="shared" ca="1" si="9"/>
        <v>4</v>
      </c>
      <c r="Q40">
        <f t="shared" ca="1" si="6"/>
        <v>18</v>
      </c>
      <c r="R40">
        <f t="shared" ca="1" si="7"/>
        <v>9</v>
      </c>
    </row>
    <row r="41" spans="1:18">
      <c r="A41">
        <f ca="1">VLOOKUP(O41,Tabela3[],2,0)</f>
        <v>2009</v>
      </c>
      <c r="B41" t="str">
        <f ca="1">VLOOKUP(P41,Tabela3[],4,0)</f>
        <v>FEVEREIRO</v>
      </c>
      <c r="C41" t="str">
        <f ca="1">VLOOKUP(Q41,Tabela3[],5,0)</f>
        <v>Coréia do Sul</v>
      </c>
      <c r="D41" t="str">
        <f ca="1">VLOOKUP(Q41,Tabela3[],3,0)</f>
        <v>Samsung</v>
      </c>
      <c r="E41" t="str">
        <f ca="1">IF(R41=Q41, (VLOOKUP(P41+1,Tabela3[],5,0)),VLOOKUP(R41,Tabela3[],5,0))</f>
        <v>Holanda</v>
      </c>
      <c r="F41" s="1">
        <f t="shared" ca="1" si="0"/>
        <v>39832</v>
      </c>
      <c r="G41" s="1">
        <f t="shared" ca="1" si="1"/>
        <v>39837.376056698071</v>
      </c>
      <c r="H41">
        <f t="shared" ca="1" si="2"/>
        <v>0</v>
      </c>
      <c r="I41" t="str">
        <f ca="1">VLOOKUP(Q41,Tabela3[],9,1)</f>
        <v>HMM Rotterdam</v>
      </c>
      <c r="J41" t="str">
        <f ca="1">VLOOKUP(Q41,Tabela3[],11,0)</f>
        <v>Crystal UHD 4k 65"</v>
      </c>
      <c r="K41" t="str">
        <f ca="1">VLOOKUP(Q41,Tabela3[],10,0)</f>
        <v>Eletrônicos</v>
      </c>
      <c r="L41" t="e" cm="1">
        <f t="array" aca="1" ref="L41" ca="1">IF(Tabela2[[#This Row],[PORTO]]=Tabela2[[#This Row],[DESTINO]],0,erro)</f>
        <v>#NAME?</v>
      </c>
      <c r="N41">
        <f t="shared" ca="1" si="3"/>
        <v>500</v>
      </c>
      <c r="O41">
        <f t="shared" ca="1" si="8"/>
        <v>9</v>
      </c>
      <c r="P41">
        <f t="shared" ca="1" si="9"/>
        <v>1</v>
      </c>
      <c r="Q41">
        <f t="shared" ca="1" si="6"/>
        <v>14</v>
      </c>
      <c r="R41">
        <f t="shared" ca="1" si="7"/>
        <v>16</v>
      </c>
    </row>
    <row r="42" spans="1:18">
      <c r="A42">
        <f ca="1">VLOOKUP(O42,Tabela3[],2,0)</f>
        <v>2009</v>
      </c>
      <c r="B42" t="str">
        <f ca="1">VLOOKUP(P42,Tabela3[],4,0)</f>
        <v>JULHO</v>
      </c>
      <c r="C42" t="str">
        <f ca="1">VLOOKUP(Q42,Tabela3[],5,0)</f>
        <v>Estados Unidos</v>
      </c>
      <c r="D42" t="str">
        <f ca="1">VLOOKUP(Q42,Tabela3[],3,0)</f>
        <v>Amazon</v>
      </c>
      <c r="E42" t="str">
        <f ca="1">IF(R42=Q42, (VLOOKUP(P42+1,Tabela3[],5,0)),VLOOKUP(R42,Tabela3[],5,0))</f>
        <v>Holanda</v>
      </c>
      <c r="F42" s="1">
        <f t="shared" ca="1" si="0"/>
        <v>39984</v>
      </c>
      <c r="G42" s="1">
        <f t="shared" ca="1" si="1"/>
        <v>39986.310891533656</v>
      </c>
      <c r="H42">
        <f t="shared" ca="1" si="2"/>
        <v>1</v>
      </c>
      <c r="I42" t="str">
        <f ca="1">VLOOKUP(Q42,Tabela3[],9,1)</f>
        <v>HMM Algeciras</v>
      </c>
      <c r="J42" t="str">
        <f ca="1">VLOOKUP(Q42,Tabela3[],11,0)</f>
        <v>Escrivaninha Trevalla</v>
      </c>
      <c r="K42" t="str">
        <f ca="1">VLOOKUP(Q42,Tabela3[],10,0)</f>
        <v>Geral</v>
      </c>
      <c r="L42" t="e" cm="1">
        <f t="array" aca="1" ref="L42" ca="1">IF(Tabela2[[#This Row],[PORTO]]=Tabela2[[#This Row],[DESTINO]],0,erro)</f>
        <v>#NAME?</v>
      </c>
      <c r="N42">
        <f t="shared" ca="1" si="3"/>
        <v>3000</v>
      </c>
      <c r="O42">
        <f t="shared" ca="1" si="8"/>
        <v>9</v>
      </c>
      <c r="P42">
        <f t="shared" ca="1" si="9"/>
        <v>6</v>
      </c>
      <c r="Q42">
        <f t="shared" ca="1" si="6"/>
        <v>3</v>
      </c>
      <c r="R42">
        <f t="shared" ca="1" si="7"/>
        <v>17</v>
      </c>
    </row>
    <row r="43" spans="1:18">
      <c r="A43">
        <f ca="1">VLOOKUP(O43,Tabela3[],2,0)</f>
        <v>2002</v>
      </c>
      <c r="B43" t="str">
        <f ca="1">VLOOKUP(P43,Tabela3[],4,0)</f>
        <v>AGOSTO</v>
      </c>
      <c r="C43" t="str">
        <f ca="1">VLOOKUP(Q43,Tabela3[],5,0)</f>
        <v>Holanda</v>
      </c>
      <c r="D43" t="str">
        <f ca="1">VLOOKUP(Q43,Tabela3[],3,0)</f>
        <v>Shell</v>
      </c>
      <c r="E43" t="str">
        <f ca="1">IF(R43=Q43, (VLOOKUP(P43+1,Tabela3[],5,0)),VLOOKUP(R43,Tabela3[],5,0))</f>
        <v>Estados Unidos</v>
      </c>
      <c r="F43" s="1">
        <f t="shared" ca="1" si="0"/>
        <v>37458</v>
      </c>
      <c r="G43" s="1">
        <f t="shared" ca="1" si="1"/>
        <v>37465.126650796228</v>
      </c>
      <c r="H43">
        <f t="shared" ca="1" si="2"/>
        <v>0</v>
      </c>
      <c r="I43" t="str">
        <f ca="1">VLOOKUP(Q43,Tabela3[],9,1)</f>
        <v>AbQaiq</v>
      </c>
      <c r="J43" t="str">
        <f ca="1">VLOOKUP(Q43,Tabela3[],11,0)</f>
        <v>Gasolina</v>
      </c>
      <c r="K43" t="str">
        <f ca="1">VLOOKUP(Q43,Tabela3[],10,0)</f>
        <v>Petróleo</v>
      </c>
      <c r="L43" t="e" cm="1">
        <f t="array" aca="1" ref="L43" ca="1">IF(Tabela2[[#This Row],[PORTO]]=Tabela2[[#This Row],[DESTINO]],0,erro)</f>
        <v>#NAME?</v>
      </c>
      <c r="N43">
        <f t="shared" ca="1" si="3"/>
        <v>54000</v>
      </c>
      <c r="O43">
        <f t="shared" ca="1" si="8"/>
        <v>2</v>
      </c>
      <c r="P43">
        <f t="shared" ca="1" si="9"/>
        <v>7</v>
      </c>
      <c r="Q43">
        <f t="shared" ca="1" si="6"/>
        <v>16</v>
      </c>
      <c r="R43">
        <f t="shared" ca="1" si="7"/>
        <v>3</v>
      </c>
    </row>
    <row r="44" spans="1:18">
      <c r="A44">
        <f ca="1">VLOOKUP(O44,Tabela3[],2,0)</f>
        <v>2005</v>
      </c>
      <c r="B44" t="str">
        <f ca="1">VLOOKUP(P44,Tabela3[],4,0)</f>
        <v>SETEMBRO</v>
      </c>
      <c r="C44" t="str">
        <f ca="1">VLOOKUP(Q44,Tabela3[],5,0)</f>
        <v>India</v>
      </c>
      <c r="D44" t="str">
        <f ca="1">VLOOKUP(Q44,Tabela3[],3,0)</f>
        <v>Reliance Industries</v>
      </c>
      <c r="E44" t="str">
        <f ca="1">IF(R44=Q44, (VLOOKUP(P44+1,Tabela3[],5,0)),VLOOKUP(R44,Tabela3[],5,0))</f>
        <v>França</v>
      </c>
      <c r="F44" s="1">
        <f t="shared" ca="1" si="0"/>
        <v>38565</v>
      </c>
      <c r="G44" s="1">
        <f t="shared" ca="1" si="1"/>
        <v>38571.477838843697</v>
      </c>
      <c r="H44">
        <f t="shared" ca="1" si="2"/>
        <v>0</v>
      </c>
      <c r="I44" t="str">
        <f ca="1">VLOOKUP(Q44,Tabela3[],9,1)</f>
        <v>Tanker</v>
      </c>
      <c r="J44" t="str">
        <f ca="1">VLOOKUP(Q44,Tabela3[],11,0)</f>
        <v>Polietileno</v>
      </c>
      <c r="K44" t="str">
        <f ca="1">VLOOKUP(Q44,Tabela3[],10,0)</f>
        <v>Petroquimicos</v>
      </c>
      <c r="L44" t="e" cm="1">
        <f t="array" aca="1" ref="L44" ca="1">IF(Tabela2[[#This Row],[PORTO]]=Tabela2[[#This Row],[DESTINO]],0,erro)</f>
        <v>#NAME?</v>
      </c>
      <c r="N44">
        <f t="shared" ca="1" si="3"/>
        <v>0</v>
      </c>
      <c r="O44">
        <f t="shared" ca="1" si="8"/>
        <v>5</v>
      </c>
      <c r="P44">
        <f t="shared" ca="1" si="9"/>
        <v>8</v>
      </c>
      <c r="Q44">
        <f t="shared" ca="1" si="6"/>
        <v>31</v>
      </c>
      <c r="R44">
        <f t="shared" ca="1" si="7"/>
        <v>21</v>
      </c>
    </row>
    <row r="45" spans="1:18">
      <c r="A45">
        <f ca="1">VLOOKUP(O45,Tabela3[],2,0)</f>
        <v>2004</v>
      </c>
      <c r="B45" t="str">
        <f ca="1">VLOOKUP(P45,Tabela3[],4,0)</f>
        <v>FEVEREIRO</v>
      </c>
      <c r="C45" t="str">
        <f ca="1">VLOOKUP(Q45,Tabela3[],5,0)</f>
        <v>França</v>
      </c>
      <c r="D45" t="str">
        <f ca="1">VLOOKUP(Q45,Tabela3[],3,0)</f>
        <v> LVMH</v>
      </c>
      <c r="E45" t="str">
        <f ca="1">IF(R45=Q45, (VLOOKUP(P45+1,Tabela3[],5,0)),VLOOKUP(R45,Tabela3[],5,0))</f>
        <v>Coréia do Sul</v>
      </c>
      <c r="F45" s="1">
        <f t="shared" ca="1" si="0"/>
        <v>37986</v>
      </c>
      <c r="G45" s="1">
        <f t="shared" ca="1" si="1"/>
        <v>37987.949122360995</v>
      </c>
      <c r="H45">
        <f t="shared" ca="1" si="2"/>
        <v>1</v>
      </c>
      <c r="I45" t="str">
        <f ca="1">VLOOKUP(Q45,Tabela3[],9,1)</f>
        <v>Emma Maersk</v>
      </c>
      <c r="J45" t="str">
        <f ca="1">VLOOKUP(Q45,Tabela3[],11,0)</f>
        <v>Clos Des Lambrys</v>
      </c>
      <c r="K45" t="str">
        <f ca="1">VLOOKUP(Q45,Tabela3[],10,0)</f>
        <v>Tecido</v>
      </c>
      <c r="L45" t="e" cm="1">
        <f t="array" aca="1" ref="L45" ca="1">IF(Tabela2[[#This Row],[PORTO]]=Tabela2[[#This Row],[DESTINO]],0,erro)</f>
        <v>#NAME?</v>
      </c>
      <c r="N45">
        <f t="shared" ca="1" si="3"/>
        <v>27000</v>
      </c>
      <c r="O45">
        <f t="shared" ca="1" si="8"/>
        <v>4</v>
      </c>
      <c r="P45">
        <f t="shared" ca="1" si="9"/>
        <v>1</v>
      </c>
      <c r="Q45">
        <f t="shared" ca="1" si="6"/>
        <v>21</v>
      </c>
      <c r="R45">
        <f t="shared" ca="1" si="7"/>
        <v>12</v>
      </c>
    </row>
    <row r="46" spans="1:18">
      <c r="A46">
        <f ca="1">VLOOKUP(O46,Tabela3[],2,0)</f>
        <v>2005</v>
      </c>
      <c r="B46" t="str">
        <f ca="1">VLOOKUP(P46,Tabela3[],4,0)</f>
        <v>JUNHO</v>
      </c>
      <c r="C46" t="str">
        <f ca="1">VLOOKUP(Q46,Tabela3[],5,0)</f>
        <v>India</v>
      </c>
      <c r="D46" t="str">
        <f ca="1">VLOOKUP(Q46,Tabela3[],3,0)</f>
        <v>Reliance Industries</v>
      </c>
      <c r="E46" t="str">
        <f ca="1">IF(R46=Q46, (VLOOKUP(P46+1,Tabela3[],5,0)),VLOOKUP(R46,Tabela3[],5,0))</f>
        <v>França</v>
      </c>
      <c r="F46" s="1">
        <f t="shared" ca="1" si="0"/>
        <v>38475</v>
      </c>
      <c r="G46" s="1">
        <f t="shared" ca="1" si="1"/>
        <v>38476.587662691643</v>
      </c>
      <c r="H46">
        <f t="shared" ca="1" si="2"/>
        <v>1</v>
      </c>
      <c r="I46" t="str">
        <f ca="1">VLOOKUP(Q46,Tabela3[],9,1)</f>
        <v>Tanker</v>
      </c>
      <c r="J46" t="str">
        <f ca="1">VLOOKUP(Q46,Tabela3[],11,0)</f>
        <v>Cloreto de polivinila</v>
      </c>
      <c r="K46" t="str">
        <f ca="1">VLOOKUP(Q46,Tabela3[],10,0)</f>
        <v>Petroquimicos</v>
      </c>
      <c r="L46" t="e" cm="1">
        <f t="array" aca="1" ref="L46" ca="1">IF(Tabela2[[#This Row],[PORTO]]=Tabela2[[#This Row],[DESTINO]],0,erro)</f>
        <v>#NAME?</v>
      </c>
      <c r="N46">
        <f t="shared" ca="1" si="3"/>
        <v>0</v>
      </c>
      <c r="O46">
        <f t="shared" ca="1" si="8"/>
        <v>5</v>
      </c>
      <c r="P46">
        <f t="shared" ca="1" si="9"/>
        <v>5</v>
      </c>
      <c r="Q46">
        <f t="shared" ca="1" si="6"/>
        <v>32</v>
      </c>
      <c r="R46">
        <f t="shared" ca="1" si="7"/>
        <v>22</v>
      </c>
    </row>
    <row r="47" spans="1:18">
      <c r="A47">
        <f ca="1">VLOOKUP(O47,Tabela3[],2,0)</f>
        <v>2009</v>
      </c>
      <c r="B47" t="str">
        <f ca="1">VLOOKUP(P47,Tabela3[],4,0)</f>
        <v>MARÇO</v>
      </c>
      <c r="C47" t="str">
        <f ca="1">VLOOKUP(Q47,Tabela3[],5,0)</f>
        <v>Japão</v>
      </c>
      <c r="D47" t="str">
        <f ca="1">VLOOKUP(Q47,Tabela3[],3,0)</f>
        <v>Toyota</v>
      </c>
      <c r="E47" t="str">
        <f ca="1">IF(R47=Q47, (VLOOKUP(P47+1,Tabela3[],5,0)),VLOOKUP(R47,Tabela3[],5,0))</f>
        <v>Estados Unidos</v>
      </c>
      <c r="F47" s="1">
        <f t="shared" ca="1" si="0"/>
        <v>39845</v>
      </c>
      <c r="G47" s="1">
        <f t="shared" ca="1" si="1"/>
        <v>39845.798848051316</v>
      </c>
      <c r="H47">
        <f t="shared" ca="1" si="2"/>
        <v>1</v>
      </c>
      <c r="I47" t="str">
        <f ca="1">VLOOKUP(Q47,Tabela3[],9,1)</f>
        <v>Trailer Carriers</v>
      </c>
      <c r="J47" t="str">
        <f ca="1">VLOOKUP(Q47,Tabela3[],11,0)</f>
        <v>COROLLA CROSS XR</v>
      </c>
      <c r="K47" t="str">
        <f ca="1">VLOOKUP(Q47,Tabela3[],10,0)</f>
        <v>Carros</v>
      </c>
      <c r="L47" t="e" cm="1">
        <f t="array" aca="1" ref="L47" ca="1">IF(Tabela2[[#This Row],[PORTO]]=Tabela2[[#This Row],[DESTINO]],0,erro)</f>
        <v>#NAME?</v>
      </c>
      <c r="N47">
        <f t="shared" ca="1" si="3"/>
        <v>100</v>
      </c>
      <c r="O47">
        <f t="shared" ca="1" si="8"/>
        <v>9</v>
      </c>
      <c r="P47">
        <f t="shared" ca="1" si="9"/>
        <v>2</v>
      </c>
      <c r="Q47">
        <f t="shared" ca="1" si="6"/>
        <v>11</v>
      </c>
      <c r="R47">
        <f t="shared" ca="1" si="7"/>
        <v>5</v>
      </c>
    </row>
    <row r="48" spans="1:18">
      <c r="A48">
        <f ca="1">VLOOKUP(O48,Tabela3[],2,0)</f>
        <v>2002</v>
      </c>
      <c r="B48" t="str">
        <f ca="1">VLOOKUP(P48,Tabela3[],4,0)</f>
        <v>MARÇO</v>
      </c>
      <c r="C48" t="str">
        <f ca="1">VLOOKUP(Q48,Tabela3[],5,0)</f>
        <v>China</v>
      </c>
      <c r="D48" t="str">
        <f ca="1">VLOOKUP(Q48,Tabela3[],3,0)</f>
        <v>Alibaba Group</v>
      </c>
      <c r="E48" t="str">
        <f ca="1">IF(R48=Q48, (VLOOKUP(P48+1,Tabela3[],5,0)),VLOOKUP(R48,Tabela3[],5,0))</f>
        <v>Alemanha</v>
      </c>
      <c r="F48" s="1">
        <f t="shared" ca="1" si="0"/>
        <v>37299</v>
      </c>
      <c r="G48" s="1">
        <f t="shared" ca="1" si="1"/>
        <v>37300.482593655543</v>
      </c>
      <c r="H48">
        <f t="shared" ca="1" si="2"/>
        <v>1</v>
      </c>
      <c r="I48" t="str">
        <f ca="1">VLOOKUP(Q48,Tabela3[],9,1)</f>
        <v>HMM St Petersburg</v>
      </c>
      <c r="J48" t="str">
        <f ca="1">VLOOKUP(Q48,Tabela3[],11,0)</f>
        <v>Serração Portatil</v>
      </c>
      <c r="K48" t="str">
        <f ca="1">VLOOKUP(Q48,Tabela3[],10,0)</f>
        <v>Maquinário</v>
      </c>
      <c r="L48" t="e" cm="1">
        <f t="array" aca="1" ref="L48" ca="1">IF(Tabela2[[#This Row],[PORTO]]=Tabela2[[#This Row],[DESTINO]],0,erro)</f>
        <v>#NAME?</v>
      </c>
      <c r="N48">
        <f t="shared" ca="1" si="3"/>
        <v>40</v>
      </c>
      <c r="O48">
        <f t="shared" ca="1" si="8"/>
        <v>2</v>
      </c>
      <c r="P48">
        <f t="shared" ca="1" si="9"/>
        <v>2</v>
      </c>
      <c r="Q48">
        <f t="shared" ca="1" si="6"/>
        <v>0</v>
      </c>
      <c r="R48">
        <f t="shared" ca="1" si="7"/>
        <v>7</v>
      </c>
    </row>
    <row r="49" spans="1:18">
      <c r="A49">
        <f ca="1">VLOOKUP(O49,Tabela3[],2,0)</f>
        <v>2004</v>
      </c>
      <c r="B49" t="str">
        <f ca="1">VLOOKUP(P49,Tabela3[],4,0)</f>
        <v>JANEIRO</v>
      </c>
      <c r="C49" t="str">
        <f ca="1">VLOOKUP(Q49,Tabela3[],5,0)</f>
        <v>Alemanha</v>
      </c>
      <c r="D49" t="str">
        <f ca="1">VLOOKUP(Q49,Tabela3[],3,0)</f>
        <v>Volkswagen</v>
      </c>
      <c r="E49" t="str">
        <f ca="1">IF(R49=Q49, (VLOOKUP(P49+1,Tabela3[],5,0)),VLOOKUP(R49,Tabela3[],5,0))</f>
        <v>China</v>
      </c>
      <c r="F49" s="1">
        <f t="shared" ca="1" si="0"/>
        <v>38327</v>
      </c>
      <c r="G49" s="1">
        <f t="shared" ca="1" si="1"/>
        <v>38329.584373796228</v>
      </c>
      <c r="H49">
        <f t="shared" ca="1" si="2"/>
        <v>0</v>
      </c>
      <c r="I49" t="str">
        <f ca="1">VLOOKUP(Q49,Tabela3[],9,1)</f>
        <v>Warehouse Carriers </v>
      </c>
      <c r="J49" t="str">
        <f ca="1">VLOOKUP(Q49,Tabela3[],11,0)</f>
        <v>GLI 350 TSI (Jetta)</v>
      </c>
      <c r="K49" t="str">
        <f ca="1">VLOOKUP(Q49,Tabela3[],10,0)</f>
        <v>Carros</v>
      </c>
      <c r="L49" t="e" cm="1">
        <f t="array" aca="1" ref="L49" ca="1">IF(Tabela2[[#This Row],[PORTO]]=Tabela2[[#This Row],[DESTINO]],0,erro)</f>
        <v>#NAME?</v>
      </c>
      <c r="N49">
        <f t="shared" ca="1" si="3"/>
        <v>300</v>
      </c>
      <c r="O49">
        <f t="shared" ca="1" si="8"/>
        <v>4</v>
      </c>
      <c r="P49">
        <f t="shared" ca="1" si="9"/>
        <v>12</v>
      </c>
      <c r="Q49">
        <f t="shared" ca="1" si="6"/>
        <v>8</v>
      </c>
      <c r="R49">
        <f t="shared" ca="1" si="7"/>
        <v>1</v>
      </c>
    </row>
    <row r="50" spans="1:18">
      <c r="A50">
        <f ca="1">VLOOKUP(O50,Tabela3[],2,0)</f>
        <v>2004</v>
      </c>
      <c r="B50" t="str">
        <f ca="1">VLOOKUP(P50,Tabela3[],4,0)</f>
        <v>NOVEMBRO</v>
      </c>
      <c r="C50" t="str">
        <f ca="1">VLOOKUP(Q50,Tabela3[],5,0)</f>
        <v>India</v>
      </c>
      <c r="D50" t="str">
        <f ca="1">VLOOKUP(Q50,Tabela3[],3,0)</f>
        <v>Reliance Industries</v>
      </c>
      <c r="E50" t="str">
        <f ca="1">IF(R50=Q50, (VLOOKUP(P50+1,Tabela3[],5,0)),VLOOKUP(R50,Tabela3[],5,0))</f>
        <v>Alemanha</v>
      </c>
      <c r="F50" s="1">
        <f t="shared" ca="1" si="0"/>
        <v>38275</v>
      </c>
      <c r="G50" s="1">
        <f t="shared" ca="1" si="1"/>
        <v>38276.682740736251</v>
      </c>
      <c r="H50">
        <f t="shared" ca="1" si="2"/>
        <v>1</v>
      </c>
      <c r="I50" t="str">
        <f ca="1">VLOOKUP(Q50,Tabela3[],9,1)</f>
        <v>Tanker</v>
      </c>
      <c r="J50" t="str">
        <f ca="1">VLOOKUP(Q50,Tabela3[],11,0)</f>
        <v>Cloreto de polivinila</v>
      </c>
      <c r="K50" t="str">
        <f ca="1">VLOOKUP(Q50,Tabela3[],10,0)</f>
        <v>Petroquimicos</v>
      </c>
      <c r="L50" t="e" cm="1">
        <f t="array" aca="1" ref="L50" ca="1">IF(Tabela2[[#This Row],[PORTO]]=Tabela2[[#This Row],[DESTINO]],0,erro)</f>
        <v>#NAME?</v>
      </c>
      <c r="N50">
        <f t="shared" ca="1" si="3"/>
        <v>0</v>
      </c>
      <c r="O50">
        <f t="shared" ca="1" si="8"/>
        <v>4</v>
      </c>
      <c r="P50">
        <f t="shared" ca="1" si="9"/>
        <v>10</v>
      </c>
      <c r="Q50">
        <f t="shared" ca="1" si="6"/>
        <v>32</v>
      </c>
      <c r="R50">
        <f t="shared" ca="1" si="7"/>
        <v>6</v>
      </c>
    </row>
    <row r="51" spans="1:18">
      <c r="A51">
        <f ca="1">VLOOKUP(O51,Tabela3[],2,0)</f>
        <v>2001</v>
      </c>
      <c r="B51" t="str">
        <f ca="1">VLOOKUP(P51,Tabela3[],4,0)</f>
        <v>AGOSTO</v>
      </c>
      <c r="C51" t="str">
        <f ca="1">VLOOKUP(Q51,Tabela3[],5,0)</f>
        <v>Holanda</v>
      </c>
      <c r="D51" t="str">
        <f ca="1">VLOOKUP(Q51,Tabela3[],3,0)</f>
        <v>Shell</v>
      </c>
      <c r="E51" t="str">
        <f ca="1">IF(R51=Q51, (VLOOKUP(P51+1,Tabela3[],5,0)),VLOOKUP(R51,Tabela3[],5,0))</f>
        <v>Japão</v>
      </c>
      <c r="F51" s="1">
        <f t="shared" ca="1" si="0"/>
        <v>37094</v>
      </c>
      <c r="G51" s="1">
        <f t="shared" ca="1" si="1"/>
        <v>37101.12961833446</v>
      </c>
      <c r="H51">
        <f t="shared" ca="1" si="2"/>
        <v>0</v>
      </c>
      <c r="I51" t="str">
        <f ca="1">VLOOKUP(Q51,Tabela3[],9,1)</f>
        <v>AbQaiq</v>
      </c>
      <c r="J51" t="str">
        <f ca="1">VLOOKUP(Q51,Tabela3[],11,0)</f>
        <v>Petróleo Bruto</v>
      </c>
      <c r="K51" t="str">
        <f ca="1">VLOOKUP(Q51,Tabela3[],10,0)</f>
        <v>Petróleo</v>
      </c>
      <c r="L51" t="e" cm="1">
        <f t="array" aca="1" ref="L51" ca="1">IF(Tabela2[[#This Row],[PORTO]]=Tabela2[[#This Row],[DESTINO]],0,erro)</f>
        <v>#NAME?</v>
      </c>
      <c r="N51">
        <f t="shared" ca="1" si="3"/>
        <v>59000</v>
      </c>
      <c r="O51">
        <f t="shared" ca="1" si="8"/>
        <v>1</v>
      </c>
      <c r="P51">
        <f t="shared" ca="1" si="9"/>
        <v>7</v>
      </c>
      <c r="Q51">
        <f t="shared" ca="1" si="6"/>
        <v>17</v>
      </c>
      <c r="R51">
        <f t="shared" ca="1" si="7"/>
        <v>9</v>
      </c>
    </row>
    <row r="52" spans="1:18">
      <c r="A52">
        <f ca="1">VLOOKUP(O52,Tabela3[],2,0)</f>
        <v>2002</v>
      </c>
      <c r="B52" t="str">
        <f ca="1">VLOOKUP(P52,Tabela3[],4,0)</f>
        <v>FEVEREIRO</v>
      </c>
      <c r="C52" t="str">
        <f ca="1">VLOOKUP(Q52,Tabela3[],5,0)</f>
        <v>Reino Unido</v>
      </c>
      <c r="D52" t="str">
        <f ca="1">VLOOKUP(Q52,Tabela3[],3,0)</f>
        <v>Unilever</v>
      </c>
      <c r="E52" t="str">
        <f ca="1">IF(R52=Q52, (VLOOKUP(P52+1,Tabela3[],5,0)),VLOOKUP(R52,Tabela3[],5,0))</f>
        <v>China</v>
      </c>
      <c r="F52" s="1">
        <f t="shared" ca="1" si="0"/>
        <v>37282</v>
      </c>
      <c r="G52" s="1">
        <f t="shared" ca="1" si="1"/>
        <v>37283.22476938436</v>
      </c>
      <c r="H52">
        <f t="shared" ca="1" si="2"/>
        <v>0</v>
      </c>
      <c r="I52" t="str">
        <f ca="1">VLOOKUP(Q52,Tabela3[],9,1)</f>
        <v>HMM Helsinki</v>
      </c>
      <c r="J52" t="str">
        <f ca="1">VLOOKUP(Q52,Tabela3[],11,0)</f>
        <v xml:space="preserve">Shampoo </v>
      </c>
      <c r="K52" t="str">
        <f ca="1">VLOOKUP(Q52,Tabela3[],10,0)</f>
        <v>Quimico</v>
      </c>
      <c r="L52" t="e" cm="1">
        <f t="array" aca="1" ref="L52" ca="1">IF(Tabela2[[#This Row],[PORTO]]=Tabela2[[#This Row],[DESTINO]],0,erro)</f>
        <v>#NAME?</v>
      </c>
      <c r="N52">
        <f t="shared" ca="1" si="3"/>
        <v>780000</v>
      </c>
      <c r="O52">
        <f t="shared" ca="1" si="8"/>
        <v>2</v>
      </c>
      <c r="P52">
        <f t="shared" ca="1" si="9"/>
        <v>1</v>
      </c>
      <c r="Q52">
        <f t="shared" ca="1" si="6"/>
        <v>24</v>
      </c>
      <c r="R52">
        <f t="shared" ca="1" si="7"/>
        <v>1</v>
      </c>
    </row>
    <row r="53" spans="1:18">
      <c r="A53">
        <f ca="1">VLOOKUP(O53,Tabela3[],2,0)</f>
        <v>2009</v>
      </c>
      <c r="B53" t="str">
        <f ca="1">VLOOKUP(P53,Tabela3[],4,0)</f>
        <v>NOVEMBRO</v>
      </c>
      <c r="C53" t="str">
        <f ca="1">VLOOKUP(Q53,Tabela3[],5,0)</f>
        <v>Coréia do Sul</v>
      </c>
      <c r="D53" t="str">
        <f ca="1">VLOOKUP(Q53,Tabela3[],3,0)</f>
        <v>Samsung</v>
      </c>
      <c r="E53" t="str">
        <f ca="1">IF(R53=Q53, (VLOOKUP(P53+1,Tabela3[],5,0)),VLOOKUP(R53,Tabela3[],5,0))</f>
        <v>China</v>
      </c>
      <c r="F53" s="1">
        <f t="shared" ca="1" si="0"/>
        <v>40107</v>
      </c>
      <c r="G53" s="1">
        <f t="shared" ca="1" si="1"/>
        <v>40108.591575219449</v>
      </c>
      <c r="H53">
        <f t="shared" ca="1" si="2"/>
        <v>1</v>
      </c>
      <c r="I53" t="str">
        <f ca="1">VLOOKUP(Q53,Tabela3[],9,1)</f>
        <v>HMM Rotterdam</v>
      </c>
      <c r="J53" t="str">
        <f ca="1">VLOOKUP(Q53,Tabela3[],11,0)</f>
        <v>Neo QLED 8k 75"</v>
      </c>
      <c r="K53" t="str">
        <f ca="1">VLOOKUP(Q53,Tabela3[],10,0)</f>
        <v>Eletrônicos</v>
      </c>
      <c r="L53" t="e" cm="1">
        <f t="array" aca="1" ref="L53" ca="1">IF(Tabela2[[#This Row],[PORTO]]=Tabela2[[#This Row],[DESTINO]],0,erro)</f>
        <v>#NAME?</v>
      </c>
      <c r="N53">
        <f t="shared" ca="1" si="3"/>
        <v>2500</v>
      </c>
      <c r="O53">
        <f t="shared" ca="1" si="8"/>
        <v>9</v>
      </c>
      <c r="P53">
        <f t="shared" ca="1" si="9"/>
        <v>10</v>
      </c>
      <c r="Q53">
        <f t="shared" ca="1" si="6"/>
        <v>12</v>
      </c>
      <c r="R53">
        <f t="shared" ca="1" si="7"/>
        <v>0</v>
      </c>
    </row>
    <row r="54" spans="1:18">
      <c r="A54">
        <f ca="1">VLOOKUP(O54,Tabela3[],2,0)</f>
        <v>2009</v>
      </c>
      <c r="B54" t="str">
        <f ca="1">VLOOKUP(P54,Tabela3[],4,0)</f>
        <v>OUTUBRO</v>
      </c>
      <c r="C54" t="str">
        <f ca="1">VLOOKUP(Q54,Tabela3[],5,0)</f>
        <v>Alemanha</v>
      </c>
      <c r="D54" t="str">
        <f ca="1">VLOOKUP(Q54,Tabela3[],3,0)</f>
        <v>Volkswagen</v>
      </c>
      <c r="E54" t="str">
        <f ca="1">IF(R54=Q54, (VLOOKUP(P54+1,Tabela3[],5,0)),VLOOKUP(R54,Tabela3[],5,0))</f>
        <v>Holanda</v>
      </c>
      <c r="F54" s="1">
        <f t="shared" ca="1" si="0"/>
        <v>40071</v>
      </c>
      <c r="G54" s="1">
        <f t="shared" ca="1" si="1"/>
        <v>40071.923460139966</v>
      </c>
      <c r="H54">
        <f t="shared" ca="1" si="2"/>
        <v>1</v>
      </c>
      <c r="I54" t="str">
        <f ca="1">VLOOKUP(Q54,Tabela3[],9,1)</f>
        <v>Warehouse Carriers </v>
      </c>
      <c r="J54" t="str">
        <f ca="1">VLOOKUP(Q54,Tabela3[],11,0)</f>
        <v>Highline 250 TSI (Taos)</v>
      </c>
      <c r="K54" t="str">
        <f ca="1">VLOOKUP(Q54,Tabela3[],10,0)</f>
        <v>Carros</v>
      </c>
      <c r="L54" t="e" cm="1">
        <f t="array" aca="1" ref="L54" ca="1">IF(Tabela2[[#This Row],[PORTO]]=Tabela2[[#This Row],[DESTINO]],0,erro)</f>
        <v>#NAME?</v>
      </c>
      <c r="N54">
        <f t="shared" ca="1" si="3"/>
        <v>300</v>
      </c>
      <c r="O54">
        <f t="shared" ca="1" si="8"/>
        <v>9</v>
      </c>
      <c r="P54">
        <f t="shared" ca="1" si="9"/>
        <v>9</v>
      </c>
      <c r="Q54">
        <f t="shared" ca="1" si="6"/>
        <v>7</v>
      </c>
      <c r="R54">
        <f t="shared" ca="1" si="7"/>
        <v>17</v>
      </c>
    </row>
    <row r="55" spans="1:18">
      <c r="A55">
        <f ca="1">VLOOKUP(O55,Tabela3[],2,0)</f>
        <v>2004</v>
      </c>
      <c r="B55" t="str">
        <f ca="1">VLOOKUP(P55,Tabela3[],4,0)</f>
        <v>OUTUBRO</v>
      </c>
      <c r="C55" t="str">
        <f ca="1">VLOOKUP(Q55,Tabela3[],5,0)</f>
        <v>Reino Unido</v>
      </c>
      <c r="D55" t="str">
        <f ca="1">VLOOKUP(Q55,Tabela3[],3,0)</f>
        <v>Unilever</v>
      </c>
      <c r="E55" t="str">
        <f ca="1">IF(R55=Q55, (VLOOKUP(P55+1,Tabela3[],5,0)),VLOOKUP(R55,Tabela3[],5,0))</f>
        <v>Itália</v>
      </c>
      <c r="F55" s="1">
        <f t="shared" ca="1" si="0"/>
        <v>38238</v>
      </c>
      <c r="G55" s="1">
        <f t="shared" ca="1" si="1"/>
        <v>38247.94092008048</v>
      </c>
      <c r="H55">
        <f t="shared" ca="1" si="2"/>
        <v>1</v>
      </c>
      <c r="I55" t="str">
        <f ca="1">VLOOKUP(Q55,Tabela3[],9,1)</f>
        <v>HMM Helsinki</v>
      </c>
      <c r="J55" t="str">
        <f ca="1">VLOOKUP(Q55,Tabela3[],11,0)</f>
        <v>Sabonete</v>
      </c>
      <c r="K55" t="str">
        <f ca="1">VLOOKUP(Q55,Tabela3[],10,0)</f>
        <v>Quimico</v>
      </c>
      <c r="L55" t="e" cm="1">
        <f t="array" aca="1" ref="L55" ca="1">IF(Tabela2[[#This Row],[PORTO]]=Tabela2[[#This Row],[DESTINO]],0,erro)</f>
        <v>#NAME?</v>
      </c>
      <c r="N55">
        <f t="shared" ca="1" si="3"/>
        <v>1280000</v>
      </c>
      <c r="O55">
        <f t="shared" ca="1" si="8"/>
        <v>4</v>
      </c>
      <c r="P55">
        <f t="shared" ca="1" si="9"/>
        <v>9</v>
      </c>
      <c r="Q55">
        <f t="shared" ca="1" si="6"/>
        <v>26</v>
      </c>
      <c r="R55">
        <f t="shared" ca="1" si="7"/>
        <v>19</v>
      </c>
    </row>
    <row r="56" spans="1:18">
      <c r="A56">
        <f ca="1">VLOOKUP(O56,Tabela3[],2,0)</f>
        <v>2003</v>
      </c>
      <c r="B56" t="str">
        <f ca="1">VLOOKUP(P56,Tabela3[],4,0)</f>
        <v>SETEMBRO</v>
      </c>
      <c r="C56" t="str">
        <f ca="1">VLOOKUP(Q56,Tabela3[],5,0)</f>
        <v>India</v>
      </c>
      <c r="D56" t="str">
        <f ca="1">VLOOKUP(Q56,Tabela3[],3,0)</f>
        <v>Reliance Industries</v>
      </c>
      <c r="E56" t="str">
        <f ca="1">IF(R56=Q56, (VLOOKUP(P56+1,Tabela3[],5,0)),VLOOKUP(R56,Tabela3[],5,0))</f>
        <v>Alemanha</v>
      </c>
      <c r="F56" s="1">
        <f t="shared" ca="1" si="0"/>
        <v>37852</v>
      </c>
      <c r="G56" s="1">
        <f t="shared" ca="1" si="1"/>
        <v>37861.61011355243</v>
      </c>
      <c r="H56">
        <f t="shared" ca="1" si="2"/>
        <v>0</v>
      </c>
      <c r="I56" t="str">
        <f ca="1">VLOOKUP(Q56,Tabela3[],9,1)</f>
        <v>Tanker</v>
      </c>
      <c r="J56" t="str">
        <f ca="1">VLOOKUP(Q56,Tabela3[],11,0)</f>
        <v>Polipropileno</v>
      </c>
      <c r="K56" t="str">
        <f ca="1">VLOOKUP(Q56,Tabela3[],10,0)</f>
        <v>Petroquimicos</v>
      </c>
      <c r="L56" t="e" cm="1">
        <f t="array" aca="1" ref="L56" ca="1">IF(Tabela2[[#This Row],[PORTO]]=Tabela2[[#This Row],[DESTINO]],0,erro)</f>
        <v>#NAME?</v>
      </c>
      <c r="N56">
        <f t="shared" ca="1" si="3"/>
        <v>0</v>
      </c>
      <c r="O56">
        <f t="shared" ca="1" si="8"/>
        <v>3</v>
      </c>
      <c r="P56">
        <f t="shared" ca="1" si="9"/>
        <v>8</v>
      </c>
      <c r="Q56">
        <f t="shared" ca="1" si="6"/>
        <v>30</v>
      </c>
      <c r="R56">
        <f t="shared" ca="1" si="7"/>
        <v>6</v>
      </c>
    </row>
    <row r="57" spans="1:18">
      <c r="A57">
        <f ca="1">VLOOKUP(O57,Tabela3[],2,0)</f>
        <v>2008</v>
      </c>
      <c r="B57" t="str">
        <f ca="1">VLOOKUP(P57,Tabela3[],4,0)</f>
        <v>OUTUBRO</v>
      </c>
      <c r="C57" t="str">
        <f ca="1">VLOOKUP(Q57,Tabela3[],5,0)</f>
        <v>Itália</v>
      </c>
      <c r="D57" t="str">
        <f ca="1">VLOOKUP(Q57,Tabela3[],3,0)</f>
        <v>Hyundai</v>
      </c>
      <c r="E57" t="str">
        <f ca="1">IF(R57=Q57, (VLOOKUP(P57+1,Tabela3[],5,0)),VLOOKUP(R57,Tabela3[],5,0))</f>
        <v>China</v>
      </c>
      <c r="F57" s="1">
        <f t="shared" ca="1" si="0"/>
        <v>39692</v>
      </c>
      <c r="G57" s="1">
        <f t="shared" ca="1" si="1"/>
        <v>39696.407044190652</v>
      </c>
      <c r="H57">
        <f t="shared" ca="1" si="2"/>
        <v>1</v>
      </c>
      <c r="I57" t="str">
        <f ca="1">VLOOKUP(Q57,Tabela3[],9,1)</f>
        <v>Car Carriers</v>
      </c>
      <c r="J57" t="str">
        <f ca="1">VLOOKUP(Q57,Tabela3[],11,0)</f>
        <v>HB20 Sense</v>
      </c>
      <c r="K57" t="str">
        <f ca="1">VLOOKUP(Q57,Tabela3[],10,0)</f>
        <v>Carros</v>
      </c>
      <c r="L57" t="e" cm="1">
        <f t="array" aca="1" ref="L57" ca="1">IF(Tabela2[[#This Row],[PORTO]]=Tabela2[[#This Row],[DESTINO]],0,erro)</f>
        <v>#NAME?</v>
      </c>
      <c r="N57">
        <f t="shared" ca="1" si="3"/>
        <v>200</v>
      </c>
      <c r="O57">
        <f t="shared" ca="1" si="8"/>
        <v>8</v>
      </c>
      <c r="P57">
        <f t="shared" ca="1" si="9"/>
        <v>9</v>
      </c>
      <c r="Q57">
        <f t="shared" ca="1" si="6"/>
        <v>19</v>
      </c>
      <c r="R57">
        <f t="shared" ca="1" si="7"/>
        <v>2</v>
      </c>
    </row>
    <row r="58" spans="1:18">
      <c r="A58">
        <f ca="1">VLOOKUP(O58,Tabela3[],2,0)</f>
        <v>2002</v>
      </c>
      <c r="B58" t="str">
        <f ca="1">VLOOKUP(P58,Tabela3[],4,0)</f>
        <v>AGOSTO</v>
      </c>
      <c r="C58" t="str">
        <f ca="1">VLOOKUP(Q58,Tabela3[],5,0)</f>
        <v>Coréia do Sul</v>
      </c>
      <c r="D58" t="str">
        <f ca="1">VLOOKUP(Q58,Tabela3[],3,0)</f>
        <v>Samsung</v>
      </c>
      <c r="E58" t="str">
        <f ca="1">IF(R58=Q58, (VLOOKUP(P58+1,Tabela3[],5,0)),VLOOKUP(R58,Tabela3[],5,0))</f>
        <v>Alemanha</v>
      </c>
      <c r="F58" s="1">
        <f t="shared" ca="1" si="0"/>
        <v>37441</v>
      </c>
      <c r="G58" s="1">
        <f t="shared" ca="1" si="1"/>
        <v>37447.653665979044</v>
      </c>
      <c r="H58">
        <f t="shared" ca="1" si="2"/>
        <v>1</v>
      </c>
      <c r="I58" t="str">
        <f ca="1">VLOOKUP(Q58,Tabela3[],9,1)</f>
        <v>HMM Rotterdam</v>
      </c>
      <c r="J58" t="str">
        <f ca="1">VLOOKUP(Q58,Tabela3[],11,0)</f>
        <v>Crystal UHD 4k 65"</v>
      </c>
      <c r="K58" t="str">
        <f ca="1">VLOOKUP(Q58,Tabela3[],10,0)</f>
        <v>Eletrônicos</v>
      </c>
      <c r="L58" t="e" cm="1">
        <f t="array" aca="1" ref="L58" ca="1">IF(Tabela2[[#This Row],[PORTO]]=Tabela2[[#This Row],[DESTINO]],0,erro)</f>
        <v>#NAME?</v>
      </c>
      <c r="N58">
        <f t="shared" ca="1" si="3"/>
        <v>1000</v>
      </c>
      <c r="O58">
        <f t="shared" ca="1" si="8"/>
        <v>2</v>
      </c>
      <c r="P58">
        <f t="shared" ca="1" si="9"/>
        <v>7</v>
      </c>
      <c r="Q58">
        <f t="shared" ca="1" si="6"/>
        <v>14</v>
      </c>
      <c r="R58">
        <f t="shared" ca="1" si="7"/>
        <v>6</v>
      </c>
    </row>
    <row r="59" spans="1:18">
      <c r="A59">
        <f ca="1">VLOOKUP(O59,Tabela3[],2,0)</f>
        <v>2007</v>
      </c>
      <c r="B59" t="str">
        <f ca="1">VLOOKUP(P59,Tabela3[],4,0)</f>
        <v>JANEIRO</v>
      </c>
      <c r="C59" t="str">
        <f ca="1">VLOOKUP(Q59,Tabela3[],5,0)</f>
        <v>Japão</v>
      </c>
      <c r="D59" t="str">
        <f ca="1">VLOOKUP(Q59,Tabela3[],3,0)</f>
        <v>Toyota</v>
      </c>
      <c r="E59" t="str">
        <f ca="1">IF(R59=Q59, (VLOOKUP(P59+1,Tabela3[],5,0)),VLOOKUP(R59,Tabela3[],5,0))</f>
        <v>China</v>
      </c>
      <c r="F59" s="1">
        <f t="shared" ca="1" si="0"/>
        <v>39095</v>
      </c>
      <c r="G59" s="1">
        <f t="shared" ca="1" si="1"/>
        <v>39098.44090636156</v>
      </c>
      <c r="H59">
        <f t="shared" ca="1" si="2"/>
        <v>1</v>
      </c>
      <c r="I59" t="str">
        <f ca="1">VLOOKUP(Q59,Tabela3[],9,1)</f>
        <v>Trailer Carriers</v>
      </c>
      <c r="J59" t="str">
        <f ca="1">VLOOKUP(Q59,Tabela3[],11,0)</f>
        <v>COROLLA GLI</v>
      </c>
      <c r="K59" t="str">
        <f ca="1">VLOOKUP(Q59,Tabela3[],10,0)</f>
        <v>Carros</v>
      </c>
      <c r="L59" t="e" cm="1">
        <f t="array" aca="1" ref="L59" ca="1">IF(Tabela2[[#This Row],[PORTO]]=Tabela2[[#This Row],[DESTINO]],0,erro)</f>
        <v>#NAME?</v>
      </c>
      <c r="N59">
        <f t="shared" ca="1" si="3"/>
        <v>100</v>
      </c>
      <c r="O59">
        <f t="shared" ca="1" si="8"/>
        <v>7</v>
      </c>
      <c r="P59">
        <f t="shared" ca="1" si="9"/>
        <v>0</v>
      </c>
      <c r="Q59">
        <f t="shared" ca="1" si="6"/>
        <v>10</v>
      </c>
      <c r="R59">
        <f t="shared" ca="1" si="7"/>
        <v>1</v>
      </c>
    </row>
    <row r="60" spans="1:18">
      <c r="A60">
        <f ca="1">VLOOKUP(O60,Tabela3[],2,0)</f>
        <v>2000</v>
      </c>
      <c r="B60" t="str">
        <f ca="1">VLOOKUP(P60,Tabela3[],4,0)</f>
        <v>ABRIL</v>
      </c>
      <c r="C60" t="str">
        <f ca="1">VLOOKUP(Q60,Tabela3[],5,0)</f>
        <v>França</v>
      </c>
      <c r="D60" t="str">
        <f ca="1">VLOOKUP(Q60,Tabela3[],3,0)</f>
        <v> LVMH</v>
      </c>
      <c r="E60" t="str">
        <f ca="1">IF(R60=Q60, (VLOOKUP(P60+1,Tabela3[],5,0)),VLOOKUP(R60,Tabela3[],5,0))</f>
        <v>Reino Unido</v>
      </c>
      <c r="F60" s="1">
        <f t="shared" ca="1" si="0"/>
        <v>36601</v>
      </c>
      <c r="G60" s="1">
        <f t="shared" ca="1" si="1"/>
        <v>36601.02847151993</v>
      </c>
      <c r="H60">
        <f t="shared" ca="1" si="2"/>
        <v>1</v>
      </c>
      <c r="I60" t="str">
        <f ca="1">VLOOKUP(Q60,Tabela3[],9,1)</f>
        <v>Emma Maersk</v>
      </c>
      <c r="J60" t="str">
        <f ca="1">VLOOKUP(Q60,Tabela3[],11,0)</f>
        <v>Guerlain</v>
      </c>
      <c r="K60" t="str">
        <f ca="1">VLOOKUP(Q60,Tabela3[],10,0)</f>
        <v>Tecido</v>
      </c>
      <c r="L60" t="e" cm="1">
        <f t="array" aca="1" ref="L60" ca="1">IF(Tabela2[[#This Row],[PORTO]]=Tabela2[[#This Row],[DESTINO]],0,erro)</f>
        <v>#NAME?</v>
      </c>
      <c r="N60">
        <f t="shared" ca="1" si="3"/>
        <v>30000</v>
      </c>
      <c r="O60">
        <f t="shared" ca="1" si="8"/>
        <v>0</v>
      </c>
      <c r="P60">
        <f t="shared" ca="1" si="9"/>
        <v>3</v>
      </c>
      <c r="Q60">
        <f t="shared" ca="1" si="6"/>
        <v>23</v>
      </c>
      <c r="R60">
        <f t="shared" ca="1" si="7"/>
        <v>24</v>
      </c>
    </row>
    <row r="61" spans="1:18">
      <c r="A61">
        <f ca="1">VLOOKUP(O61,Tabela3[],2,0)</f>
        <v>2001</v>
      </c>
      <c r="B61" t="str">
        <f ca="1">VLOOKUP(P61,Tabela3[],4,0)</f>
        <v>OUTUBRO</v>
      </c>
      <c r="C61" t="str">
        <f ca="1">VLOOKUP(Q61,Tabela3[],5,0)</f>
        <v>Estados Unidos</v>
      </c>
      <c r="D61" t="str">
        <f ca="1">VLOOKUP(Q61,Tabela3[],3,0)</f>
        <v>Amazon</v>
      </c>
      <c r="E61" t="str">
        <f ca="1">IF(R61=Q61, (VLOOKUP(P61+1,Tabela3[],5,0)),VLOOKUP(R61,Tabela3[],5,0))</f>
        <v>Japão</v>
      </c>
      <c r="F61" s="1">
        <f t="shared" ca="1" si="0"/>
        <v>37157</v>
      </c>
      <c r="G61" s="1">
        <f t="shared" ca="1" si="1"/>
        <v>37160.599154997552</v>
      </c>
      <c r="H61">
        <f t="shared" ca="1" si="2"/>
        <v>0</v>
      </c>
      <c r="I61" t="str">
        <f ca="1">VLOOKUP(Q61,Tabela3[],9,1)</f>
        <v>HMM Algeciras</v>
      </c>
      <c r="J61" t="str">
        <f ca="1">VLOOKUP(Q61,Tabela3[],11,0)</f>
        <v>Escrivaninha Trevalla</v>
      </c>
      <c r="K61" t="str">
        <f ca="1">VLOOKUP(Q61,Tabela3[],10,0)</f>
        <v>Geral</v>
      </c>
      <c r="L61" t="e" cm="1">
        <f t="array" aca="1" ref="L61" ca="1">IF(Tabela2[[#This Row],[PORTO]]=Tabela2[[#This Row],[DESTINO]],0,erro)</f>
        <v>#NAME?</v>
      </c>
      <c r="N61">
        <f t="shared" ca="1" si="3"/>
        <v>5000</v>
      </c>
      <c r="O61">
        <f t="shared" ca="1" si="8"/>
        <v>1</v>
      </c>
      <c r="P61">
        <f t="shared" ca="1" si="9"/>
        <v>9</v>
      </c>
      <c r="Q61">
        <f t="shared" ca="1" si="6"/>
        <v>3</v>
      </c>
      <c r="R61">
        <f t="shared" ca="1" si="7"/>
        <v>11</v>
      </c>
    </row>
    <row r="62" spans="1:18">
      <c r="A62">
        <f ca="1">VLOOKUP(O62,Tabela3[],2,0)</f>
        <v>2007</v>
      </c>
      <c r="B62" t="str">
        <f ca="1">VLOOKUP(P62,Tabela3[],4,0)</f>
        <v>NOVEMBRO</v>
      </c>
      <c r="C62" t="str">
        <f ca="1">VLOOKUP(Q62,Tabela3[],5,0)</f>
        <v>Reino Unido</v>
      </c>
      <c r="D62" t="str">
        <f ca="1">VLOOKUP(Q62,Tabela3[],3,0)</f>
        <v>Unilever</v>
      </c>
      <c r="E62" t="str">
        <f ca="1">IF(R62=Q62, (VLOOKUP(P62+1,Tabela3[],5,0)),VLOOKUP(R62,Tabela3[],5,0))</f>
        <v>Itália</v>
      </c>
      <c r="F62" s="1">
        <f t="shared" ca="1" si="0"/>
        <v>39368</v>
      </c>
      <c r="G62" s="1">
        <f t="shared" ca="1" si="1"/>
        <v>39374.931125818599</v>
      </c>
      <c r="H62">
        <f t="shared" ca="1" si="2"/>
        <v>1</v>
      </c>
      <c r="I62" t="str">
        <f ca="1">VLOOKUP(Q62,Tabela3[],9,1)</f>
        <v>HMM Helsinki</v>
      </c>
      <c r="J62" t="str">
        <f ca="1">VLOOKUP(Q62,Tabela3[],11,0)</f>
        <v xml:space="preserve">Desodorante Antitranspirante Aerosol </v>
      </c>
      <c r="K62" t="str">
        <f ca="1">VLOOKUP(Q62,Tabela3[],10,0)</f>
        <v>Quimico</v>
      </c>
      <c r="L62" t="e" cm="1">
        <f t="array" aca="1" ref="L62" ca="1">IF(Tabela2[[#This Row],[PORTO]]=Tabela2[[#This Row],[DESTINO]],0,erro)</f>
        <v>#NAME?</v>
      </c>
      <c r="N62">
        <f t="shared" ca="1" si="3"/>
        <v>730000</v>
      </c>
      <c r="O62">
        <f t="shared" ca="1" si="8"/>
        <v>7</v>
      </c>
      <c r="P62">
        <f t="shared" ca="1" si="9"/>
        <v>10</v>
      </c>
      <c r="Q62">
        <f t="shared" ca="1" si="6"/>
        <v>25</v>
      </c>
      <c r="R62">
        <f t="shared" ca="1" si="7"/>
        <v>19</v>
      </c>
    </row>
    <row r="63" spans="1:18">
      <c r="A63">
        <f ca="1">VLOOKUP(O63,Tabela3[],2,0)</f>
        <v>2002</v>
      </c>
      <c r="B63" t="str">
        <f ca="1">VLOOKUP(P63,Tabela3[],4,0)</f>
        <v>JULHO</v>
      </c>
      <c r="C63" t="str">
        <f ca="1">VLOOKUP(Q63,Tabela3[],5,0)</f>
        <v>Japão</v>
      </c>
      <c r="D63" t="str">
        <f ca="1">VLOOKUP(Q63,Tabela3[],3,0)</f>
        <v>Toyota</v>
      </c>
      <c r="E63" t="str">
        <f ca="1">IF(R63=Q63, (VLOOKUP(P63+1,Tabela3[],5,0)),VLOOKUP(R63,Tabela3[],5,0))</f>
        <v>Reino Unido</v>
      </c>
      <c r="F63" s="1">
        <f t="shared" ca="1" si="0"/>
        <v>37419</v>
      </c>
      <c r="G63" s="1">
        <f t="shared" ca="1" si="1"/>
        <v>37419.093078067366</v>
      </c>
      <c r="H63">
        <f t="shared" ca="1" si="2"/>
        <v>1</v>
      </c>
      <c r="I63" t="str">
        <f ca="1">VLOOKUP(Q63,Tabela3[],9,1)</f>
        <v>Trailer Carriers</v>
      </c>
      <c r="J63" t="str">
        <f ca="1">VLOOKUP(Q63,Tabela3[],11,0)</f>
        <v>COROLLA CROSS XR</v>
      </c>
      <c r="K63" t="str">
        <f ca="1">VLOOKUP(Q63,Tabela3[],10,0)</f>
        <v>Carros</v>
      </c>
      <c r="L63" t="e" cm="1">
        <f t="array" aca="1" ref="L63" ca="1">IF(Tabela2[[#This Row],[PORTO]]=Tabela2[[#This Row],[DESTINO]],0,erro)</f>
        <v>#NAME?</v>
      </c>
      <c r="N63">
        <f t="shared" ca="1" si="3"/>
        <v>500</v>
      </c>
      <c r="O63">
        <f t="shared" ca="1" si="8"/>
        <v>2</v>
      </c>
      <c r="P63">
        <f t="shared" ca="1" si="9"/>
        <v>6</v>
      </c>
      <c r="Q63">
        <f t="shared" ca="1" si="6"/>
        <v>11</v>
      </c>
      <c r="R63">
        <f t="shared" ca="1" si="7"/>
        <v>24</v>
      </c>
    </row>
    <row r="64" spans="1:18">
      <c r="A64">
        <f ca="1">VLOOKUP(O64,Tabela3[],2,0)</f>
        <v>2007</v>
      </c>
      <c r="B64" t="str">
        <f ca="1">VLOOKUP(P64,Tabela3[],4,0)</f>
        <v>OUTUBRO</v>
      </c>
      <c r="C64" t="str">
        <f ca="1">VLOOKUP(Q64,Tabela3[],5,0)</f>
        <v>Estados Unidos</v>
      </c>
      <c r="D64" t="str">
        <f ca="1">VLOOKUP(Q64,Tabela3[],3,0)</f>
        <v>Amazon</v>
      </c>
      <c r="E64" t="str">
        <f ca="1">IF(R64=Q64, (VLOOKUP(P64+1,Tabela3[],5,0)),VLOOKUP(R64,Tabela3[],5,0))</f>
        <v>China</v>
      </c>
      <c r="F64" s="1">
        <f t="shared" ca="1" si="0"/>
        <v>39339</v>
      </c>
      <c r="G64" s="1">
        <f t="shared" ca="1" si="1"/>
        <v>39344.706026010383</v>
      </c>
      <c r="H64">
        <f t="shared" ca="1" si="2"/>
        <v>1</v>
      </c>
      <c r="I64" t="str">
        <f ca="1">VLOOKUP(Q64,Tabela3[],9,1)</f>
        <v>HMM Algeciras</v>
      </c>
      <c r="J64" t="str">
        <f ca="1">VLOOKUP(Q64,Tabela3[],11,0)</f>
        <v>Escrivaninha Trevalla</v>
      </c>
      <c r="K64" t="str">
        <f ca="1">VLOOKUP(Q64,Tabela3[],10,0)</f>
        <v>Geral</v>
      </c>
      <c r="L64" t="e" cm="1">
        <f t="array" aca="1" ref="L64" ca="1">IF(Tabela2[[#This Row],[PORTO]]=Tabela2[[#This Row],[DESTINO]],0,erro)</f>
        <v>#NAME?</v>
      </c>
      <c r="N64">
        <f t="shared" ca="1" si="3"/>
        <v>5000</v>
      </c>
      <c r="O64">
        <f t="shared" ca="1" si="8"/>
        <v>7</v>
      </c>
      <c r="P64">
        <f t="shared" ca="1" si="9"/>
        <v>9</v>
      </c>
      <c r="Q64">
        <f t="shared" ca="1" si="6"/>
        <v>3</v>
      </c>
      <c r="R64">
        <f t="shared" ca="1" si="7"/>
        <v>0</v>
      </c>
    </row>
    <row r="65" spans="1:18">
      <c r="A65">
        <f ca="1">VLOOKUP(O65,Tabela3[],2,0)</f>
        <v>2000</v>
      </c>
      <c r="B65" t="str">
        <f ca="1">VLOOKUP(P65,Tabela3[],4,0)</f>
        <v>JANEIRO</v>
      </c>
      <c r="C65" t="str">
        <f ca="1">VLOOKUP(Q65,Tabela3[],5,0)</f>
        <v>Reino Unido</v>
      </c>
      <c r="D65" t="str">
        <f ca="1">VLOOKUP(Q65,Tabela3[],3,0)</f>
        <v>Unilever</v>
      </c>
      <c r="E65" t="str">
        <f ca="1">IF(R65=Q65, (VLOOKUP(P65+1,Tabela3[],5,0)),VLOOKUP(R65,Tabela3[],5,0))</f>
        <v>Estados Unidos</v>
      </c>
      <c r="F65" s="1">
        <f t="shared" ca="1" si="0"/>
        <v>36544</v>
      </c>
      <c r="G65" s="1">
        <f t="shared" ca="1" si="1"/>
        <v>36544.392788325684</v>
      </c>
      <c r="H65">
        <f t="shared" ca="1" si="2"/>
        <v>1</v>
      </c>
      <c r="I65" t="str">
        <f ca="1">VLOOKUP(Q65,Tabela3[],9,1)</f>
        <v>HMM Helsinki</v>
      </c>
      <c r="J65" t="str">
        <f ca="1">VLOOKUP(Q65,Tabela3[],11,0)</f>
        <v>Sabonete</v>
      </c>
      <c r="K65" t="str">
        <f ca="1">VLOOKUP(Q65,Tabela3[],10,0)</f>
        <v>Quimico</v>
      </c>
      <c r="L65" t="e" cm="1">
        <f t="array" aca="1" ref="L65" ca="1">IF(Tabela2[[#This Row],[PORTO]]=Tabela2[[#This Row],[DESTINO]],0,erro)</f>
        <v>#NAME?</v>
      </c>
      <c r="N65">
        <f t="shared" ca="1" si="3"/>
        <v>680000</v>
      </c>
      <c r="O65">
        <f t="shared" ca="1" si="8"/>
        <v>0</v>
      </c>
      <c r="P65">
        <f t="shared" ca="1" si="9"/>
        <v>0</v>
      </c>
      <c r="Q65">
        <f t="shared" ca="1" si="6"/>
        <v>26</v>
      </c>
      <c r="R65">
        <f t="shared" ca="1" si="7"/>
        <v>3</v>
      </c>
    </row>
    <row r="66" spans="1:18">
      <c r="A66">
        <f ca="1">VLOOKUP(O66,Tabela3[],2,0)</f>
        <v>2001</v>
      </c>
      <c r="B66" t="str">
        <f ca="1">VLOOKUP(P66,Tabela3[],4,0)</f>
        <v>SETEMBRO</v>
      </c>
      <c r="C66" t="str">
        <f ca="1">VLOOKUP(Q66,Tabela3[],5,0)</f>
        <v>Alemanha</v>
      </c>
      <c r="D66" t="str">
        <f ca="1">VLOOKUP(Q66,Tabela3[],3,0)</f>
        <v>Volkswagen</v>
      </c>
      <c r="E66" t="str">
        <f ca="1">IF(R66=Q66, (VLOOKUP(P66+1,Tabela3[],5,0)),VLOOKUP(R66,Tabela3[],5,0))</f>
        <v>Estados Unidos</v>
      </c>
      <c r="F66" s="1">
        <f t="shared" ref="F66:F129" ca="1" si="10">(DATE(A66,IF(P66&gt;0,P66,IF(P66&gt;12,P66-1,IF(P66=0,P66+1))),RAND()*28))</f>
        <v>37116</v>
      </c>
      <c r="G66" s="1">
        <f t="shared" ca="1" si="1"/>
        <v>37119.936271246246</v>
      </c>
      <c r="H66">
        <f t="shared" ca="1" si="2"/>
        <v>1</v>
      </c>
      <c r="I66" t="str">
        <f ca="1">VLOOKUP(Q66,Tabela3[],9,1)</f>
        <v>Warehouse Carriers </v>
      </c>
      <c r="J66" t="str">
        <f ca="1">VLOOKUP(Q66,Tabela3[],11,0)</f>
        <v>GLI 350 TSI (Jetta)</v>
      </c>
      <c r="K66" t="str">
        <f ca="1">VLOOKUP(Q66,Tabela3[],10,0)</f>
        <v>Carros</v>
      </c>
      <c r="L66" t="e" cm="1">
        <f t="array" aca="1" ref="L66" ca="1">IF(Tabela2[[#This Row],[PORTO]]=Tabela2[[#This Row],[DESTINO]],0,erro)</f>
        <v>#NAME?</v>
      </c>
      <c r="N66">
        <f t="shared" ca="1" si="3"/>
        <v>500</v>
      </c>
      <c r="O66">
        <f t="shared" ca="1" si="8"/>
        <v>1</v>
      </c>
      <c r="P66">
        <f t="shared" ca="1" si="9"/>
        <v>8</v>
      </c>
      <c r="Q66">
        <f t="shared" ca="1" si="6"/>
        <v>8</v>
      </c>
      <c r="R66">
        <f t="shared" ca="1" si="7"/>
        <v>3</v>
      </c>
    </row>
    <row r="67" spans="1:18">
      <c r="A67">
        <f ca="1">VLOOKUP(O67,Tabela3[],2,0)</f>
        <v>2007</v>
      </c>
      <c r="B67" t="str">
        <f ca="1">VLOOKUP(P67,Tabela3[],4,0)</f>
        <v>JUNHO</v>
      </c>
      <c r="C67" t="str">
        <f ca="1">VLOOKUP(Q67,Tabela3[],5,0)</f>
        <v>Brasil</v>
      </c>
      <c r="D67" t="str">
        <f ca="1">VLOOKUP(Q67,Tabela3[],3,0)</f>
        <v>VALE</v>
      </c>
      <c r="E67" t="str">
        <f ca="1">IF(R67=Q67, (VLOOKUP(P67+1,Tabela3[],5,0)),VLOOKUP(R67,Tabela3[],5,0))</f>
        <v>Itália</v>
      </c>
      <c r="F67" s="1">
        <f t="shared" ca="1" si="10"/>
        <v>39207</v>
      </c>
      <c r="G67" s="1">
        <f t="shared" ref="G67:G130" ca="1" si="11">F67+RAND()*10</f>
        <v>39210.103006702841</v>
      </c>
      <c r="H67">
        <f t="shared" ref="H67:H130" ca="1" si="12">INT(RAND()*2)</f>
        <v>0</v>
      </c>
      <c r="I67" t="str">
        <f ca="1">VLOOKUP(Q67,Tabela3[],9,1)</f>
        <v>Lan Hua Hai</v>
      </c>
      <c r="J67" t="str">
        <f ca="1">VLOOKUP(Q67,Tabela3[],11,0)</f>
        <v>Bauxita</v>
      </c>
      <c r="K67" t="str">
        <f ca="1">VLOOKUP(Q67,Tabela3[],10,0)</f>
        <v>Minério</v>
      </c>
      <c r="L67" t="e" cm="1">
        <f t="array" aca="1" ref="L67" ca="1">IF(Tabela2[[#This Row],[PORTO]]=Tabela2[[#This Row],[DESTINO]],0,erro)</f>
        <v>#NAME?</v>
      </c>
      <c r="N67">
        <f t="shared" ref="N67:N132" ca="1" si="13">IF(K67="Geral",INT((RANDBETWEEN(1,5)*1000)),IF(K67="Eletrônicos",INT((RANDBETWEEN(1,5))*500),IF(K67="Tecido",INT((RANDBETWEEN(10,50)*1000)),IF(K67="Carros",INT((RANDBETWEEN(1,5)*100)),IF(K67="Petróleo",INT((RANDBETWEEN(50,100)*1000)),IF(K67="Quimico",INT((RANDBETWEEN(10,200)*10000)),IF(K67="Maquinário",INT((RANDBETWEEN(1,5)*10)),0)))))))</f>
        <v>0</v>
      </c>
      <c r="O67">
        <f t="shared" ca="1" si="8"/>
        <v>7</v>
      </c>
      <c r="P67">
        <f t="shared" ca="1" si="9"/>
        <v>5</v>
      </c>
      <c r="Q67">
        <f t="shared" ref="Q67:Q130" ca="1" si="14">INT(RAND()*35)</f>
        <v>28</v>
      </c>
      <c r="R67">
        <f t="shared" ref="R67:R130" ca="1" si="15">INT(RAND()*25)</f>
        <v>18</v>
      </c>
    </row>
    <row r="68" spans="1:18">
      <c r="A68">
        <f ca="1">VLOOKUP(O68,Tabela3[],2,0)</f>
        <v>2000</v>
      </c>
      <c r="B68" t="str">
        <f ca="1">VLOOKUP(P68,Tabela3[],4,0)</f>
        <v>JANEIRO</v>
      </c>
      <c r="C68" t="str">
        <f ca="1">VLOOKUP(Q68,Tabela3[],5,0)</f>
        <v>Coréia do Sul</v>
      </c>
      <c r="D68" t="str">
        <f ca="1">VLOOKUP(Q68,Tabela3[],3,0)</f>
        <v>Samsung</v>
      </c>
      <c r="E68" t="str">
        <f ca="1">IF(R68=Q68, (VLOOKUP(P68+1,Tabela3[],5,0)),VLOOKUP(R68,Tabela3[],5,0))</f>
        <v>Estados Unidos</v>
      </c>
      <c r="F68" s="1">
        <f t="shared" ca="1" si="10"/>
        <v>36866</v>
      </c>
      <c r="G68" s="1">
        <f t="shared" ca="1" si="11"/>
        <v>36868.22346533055</v>
      </c>
      <c r="H68">
        <f t="shared" ca="1" si="12"/>
        <v>0</v>
      </c>
      <c r="I68" t="str">
        <f ca="1">VLOOKUP(Q68,Tabela3[],9,1)</f>
        <v>HMM Rotterdam</v>
      </c>
      <c r="J68" t="str">
        <f ca="1">VLOOKUP(Q68,Tabela3[],11,0)</f>
        <v>Crystal UHD 4k 65"</v>
      </c>
      <c r="K68" t="str">
        <f ca="1">VLOOKUP(Q68,Tabela3[],10,0)</f>
        <v>Eletrônicos</v>
      </c>
      <c r="L68" t="e" cm="1">
        <f t="array" aca="1" ref="L68" ca="1">IF(Tabela2[[#This Row],[PORTO]]=Tabela2[[#This Row],[DESTINO]],0,erro)</f>
        <v>#NAME?</v>
      </c>
      <c r="N68">
        <f t="shared" ca="1" si="13"/>
        <v>2500</v>
      </c>
      <c r="O68">
        <f t="shared" ca="1" si="8"/>
        <v>0</v>
      </c>
      <c r="P68">
        <f t="shared" ca="1" si="9"/>
        <v>12</v>
      </c>
      <c r="Q68">
        <f t="shared" ca="1" si="14"/>
        <v>14</v>
      </c>
      <c r="R68">
        <f t="shared" ca="1" si="15"/>
        <v>5</v>
      </c>
    </row>
    <row r="69" spans="1:18">
      <c r="A69">
        <f ca="1">VLOOKUP(O69,Tabela3[],2,0)</f>
        <v>2007</v>
      </c>
      <c r="B69" t="str">
        <f ca="1">VLOOKUP(P69,Tabela3[],4,0)</f>
        <v>MAIO</v>
      </c>
      <c r="C69" t="str">
        <f ca="1">VLOOKUP(Q69,Tabela3[],5,0)</f>
        <v>Reino Unido</v>
      </c>
      <c r="D69" t="str">
        <f ca="1">VLOOKUP(Q69,Tabela3[],3,0)</f>
        <v>Unilever</v>
      </c>
      <c r="E69" t="str">
        <f ca="1">IF(R69=Q69, (VLOOKUP(P69+1,Tabela3[],5,0)),VLOOKUP(R69,Tabela3[],5,0))</f>
        <v>França</v>
      </c>
      <c r="F69" s="1">
        <f t="shared" ca="1" si="10"/>
        <v>39175</v>
      </c>
      <c r="G69" s="1">
        <f t="shared" ca="1" si="11"/>
        <v>39179.062190829514</v>
      </c>
      <c r="H69">
        <f t="shared" ca="1" si="12"/>
        <v>0</v>
      </c>
      <c r="I69" t="str">
        <f ca="1">VLOOKUP(Q69,Tabela3[],9,1)</f>
        <v>HMM Helsinki</v>
      </c>
      <c r="J69" t="str">
        <f ca="1">VLOOKUP(Q69,Tabela3[],11,0)</f>
        <v xml:space="preserve">Shampoo </v>
      </c>
      <c r="K69" t="str">
        <f ca="1">VLOOKUP(Q69,Tabela3[],10,0)</f>
        <v>Quimico</v>
      </c>
      <c r="L69" t="e" cm="1">
        <f t="array" aca="1" ref="L69" ca="1">IF(Tabela2[[#This Row],[PORTO]]=Tabela2[[#This Row],[DESTINO]],0,erro)</f>
        <v>#NAME?</v>
      </c>
      <c r="N69">
        <f t="shared" ca="1" si="13"/>
        <v>720000</v>
      </c>
      <c r="O69">
        <f t="shared" ca="1" si="8"/>
        <v>7</v>
      </c>
      <c r="P69">
        <f t="shared" ca="1" si="9"/>
        <v>4</v>
      </c>
      <c r="Q69">
        <f t="shared" ca="1" si="14"/>
        <v>24</v>
      </c>
      <c r="R69">
        <f t="shared" ca="1" si="15"/>
        <v>23</v>
      </c>
    </row>
    <row r="70" spans="1:18">
      <c r="A70">
        <f ca="1">VLOOKUP(O70,Tabela3[],2,0)</f>
        <v>2007</v>
      </c>
      <c r="B70" t="str">
        <f ca="1">VLOOKUP(P70,Tabela3[],4,0)</f>
        <v>NOVEMBRO</v>
      </c>
      <c r="C70" t="str">
        <f ca="1">VLOOKUP(Q70,Tabela3[],5,0)</f>
        <v>Estados Unidos</v>
      </c>
      <c r="D70" t="str">
        <f ca="1">VLOOKUP(Q70,Tabela3[],3,0)</f>
        <v>Amazon</v>
      </c>
      <c r="E70" t="str">
        <f ca="1">IF(R70=Q70, (VLOOKUP(P70+1,Tabela3[],5,0)),VLOOKUP(R70,Tabela3[],5,0))</f>
        <v>China</v>
      </c>
      <c r="F70" s="1">
        <f t="shared" ca="1" si="10"/>
        <v>39374</v>
      </c>
      <c r="G70" s="1">
        <f t="shared" ca="1" si="11"/>
        <v>39381.098121641182</v>
      </c>
      <c r="H70">
        <f t="shared" ca="1" si="12"/>
        <v>1</v>
      </c>
      <c r="I70" t="str">
        <f ca="1">VLOOKUP(Q70,Tabela3[],9,1)</f>
        <v>HMM Algeciras</v>
      </c>
      <c r="J70" t="str">
        <f ca="1">VLOOKUP(Q70,Tabela3[],11,0)</f>
        <v>Escrivaninha Trevalla</v>
      </c>
      <c r="K70" t="str">
        <f ca="1">VLOOKUP(Q70,Tabela3[],10,0)</f>
        <v>Geral</v>
      </c>
      <c r="L70" t="e" cm="1">
        <f t="array" aca="1" ref="L70" ca="1">IF(Tabela2[[#This Row],[PORTO]]=Tabela2[[#This Row],[DESTINO]],0,erro)</f>
        <v>#NAME?</v>
      </c>
      <c r="N70">
        <f t="shared" ca="1" si="13"/>
        <v>4000</v>
      </c>
      <c r="O70">
        <f t="shared" ca="1" si="8"/>
        <v>7</v>
      </c>
      <c r="P70">
        <f t="shared" ca="1" si="9"/>
        <v>10</v>
      </c>
      <c r="Q70">
        <f t="shared" ca="1" si="14"/>
        <v>3</v>
      </c>
      <c r="R70">
        <f t="shared" ca="1" si="15"/>
        <v>0</v>
      </c>
    </row>
    <row r="71" spans="1:18">
      <c r="A71">
        <f ca="1">VLOOKUP(O71,Tabela3[],2,0)</f>
        <v>2001</v>
      </c>
      <c r="B71" t="str">
        <f ca="1">VLOOKUP(P71,Tabela3[],4,0)</f>
        <v>NOVEMBRO</v>
      </c>
      <c r="C71" t="str">
        <f ca="1">VLOOKUP(Q71,Tabela3[],5,0)</f>
        <v>Coréia do Sul</v>
      </c>
      <c r="D71" t="str">
        <f ca="1">VLOOKUP(Q71,Tabela3[],3,0)</f>
        <v>Samsung</v>
      </c>
      <c r="E71" t="str">
        <f ca="1">IF(R71=Q71, (VLOOKUP(P71+1,Tabela3[],5,0)),VLOOKUP(R71,Tabela3[],5,0))</f>
        <v>Japão</v>
      </c>
      <c r="F71" s="1">
        <f t="shared" ca="1" si="10"/>
        <v>37185</v>
      </c>
      <c r="G71" s="1">
        <f t="shared" ca="1" si="11"/>
        <v>37187.108830566147</v>
      </c>
      <c r="H71">
        <f t="shared" ca="1" si="12"/>
        <v>0</v>
      </c>
      <c r="I71" t="str">
        <f ca="1">VLOOKUP(Q71,Tabela3[],9,1)</f>
        <v>HMM Rotterdam</v>
      </c>
      <c r="J71" t="str">
        <f ca="1">VLOOKUP(Q71,Tabela3[],11,0)</f>
        <v>Crystal UHD 4k 65"</v>
      </c>
      <c r="K71" t="str">
        <f ca="1">VLOOKUP(Q71,Tabela3[],10,0)</f>
        <v>Eletrônicos</v>
      </c>
      <c r="L71" t="e" cm="1">
        <f t="array" aca="1" ref="L71" ca="1">IF(Tabela2[[#This Row],[PORTO]]=Tabela2[[#This Row],[DESTINO]],0,erro)</f>
        <v>#NAME?</v>
      </c>
      <c r="N71">
        <f t="shared" ca="1" si="13"/>
        <v>1000</v>
      </c>
      <c r="O71">
        <f t="shared" ca="1" si="8"/>
        <v>1</v>
      </c>
      <c r="P71">
        <f t="shared" ca="1" si="9"/>
        <v>10</v>
      </c>
      <c r="Q71">
        <f t="shared" ca="1" si="14"/>
        <v>14</v>
      </c>
      <c r="R71">
        <f t="shared" ca="1" si="15"/>
        <v>11</v>
      </c>
    </row>
    <row r="72" spans="1:18">
      <c r="A72">
        <f ca="1">VLOOKUP(O72,Tabela3[],2,0)</f>
        <v>2004</v>
      </c>
      <c r="B72" t="str">
        <f ca="1">VLOOKUP(P72,Tabela3[],4,0)</f>
        <v>NOVEMBRO</v>
      </c>
      <c r="C72" t="str">
        <f ca="1">VLOOKUP(Q72,Tabela3[],5,0)</f>
        <v>China</v>
      </c>
      <c r="D72" t="str">
        <f ca="1">VLOOKUP(Q72,Tabela3[],3,0)</f>
        <v>Alibaba Group</v>
      </c>
      <c r="E72" t="str">
        <f ca="1">IF(R72=Q72, (VLOOKUP(P72+1,Tabela3[],5,0)),VLOOKUP(R72,Tabela3[],5,0))</f>
        <v>Itália</v>
      </c>
      <c r="F72" s="1">
        <f t="shared" ca="1" si="10"/>
        <v>38285</v>
      </c>
      <c r="G72" s="1">
        <f t="shared" ca="1" si="11"/>
        <v>38292.033819939388</v>
      </c>
      <c r="H72">
        <f t="shared" ca="1" si="12"/>
        <v>0</v>
      </c>
      <c r="I72" t="str">
        <f ca="1">VLOOKUP(Q72,Tabela3[],9,1)</f>
        <v>HMM St Petersburg</v>
      </c>
      <c r="J72" t="str">
        <f ca="1">VLOOKUP(Q72,Tabela3[],11,0)</f>
        <v>Ar Condicionado 18000</v>
      </c>
      <c r="K72" t="str">
        <f ca="1">VLOOKUP(Q72,Tabela3[],10,0)</f>
        <v>Eletrônicos</v>
      </c>
      <c r="L72" t="e" cm="1">
        <f t="array" aca="1" ref="L72" ca="1">IF(Tabela2[[#This Row],[PORTO]]=Tabela2[[#This Row],[DESTINO]],0,erro)</f>
        <v>#NAME?</v>
      </c>
      <c r="N72">
        <f t="shared" ca="1" si="13"/>
        <v>2500</v>
      </c>
      <c r="O72">
        <f t="shared" ca="1" si="8"/>
        <v>4</v>
      </c>
      <c r="P72">
        <f t="shared" ca="1" si="9"/>
        <v>10</v>
      </c>
      <c r="Q72">
        <f t="shared" ca="1" si="14"/>
        <v>2</v>
      </c>
      <c r="R72">
        <f t="shared" ca="1" si="15"/>
        <v>18</v>
      </c>
    </row>
    <row r="73" spans="1:18">
      <c r="A73">
        <f ca="1">VLOOKUP(O73,Tabela3[],2,0)</f>
        <v>2008</v>
      </c>
      <c r="B73" t="str">
        <f ca="1">VLOOKUP(P73,Tabela3[],4,0)</f>
        <v>DEZEMBRO</v>
      </c>
      <c r="C73" t="str">
        <f ca="1">VLOOKUP(Q73,Tabela3[],5,0)</f>
        <v>Alemanha</v>
      </c>
      <c r="D73" t="str">
        <f ca="1">VLOOKUP(Q73,Tabela3[],3,0)</f>
        <v>Volkswagen</v>
      </c>
      <c r="E73" t="str">
        <f ca="1">IF(R73=Q73, (VLOOKUP(P73+1,Tabela3[],5,0)),VLOOKUP(R73,Tabela3[],5,0))</f>
        <v>China</v>
      </c>
      <c r="F73" s="1">
        <f t="shared" ca="1" si="10"/>
        <v>39768</v>
      </c>
      <c r="G73" s="1">
        <f t="shared" ca="1" si="11"/>
        <v>39771.765305463814</v>
      </c>
      <c r="H73">
        <f t="shared" ca="1" si="12"/>
        <v>0</v>
      </c>
      <c r="I73" t="str">
        <f ca="1">VLOOKUP(Q73,Tabela3[],9,1)</f>
        <v>Warehouse Carriers </v>
      </c>
      <c r="J73" t="str">
        <f ca="1">VLOOKUP(Q73,Tabela3[],11,0)</f>
        <v>GLI 350 TSI (Jetta)</v>
      </c>
      <c r="K73" t="str">
        <f ca="1">VLOOKUP(Q73,Tabela3[],10,0)</f>
        <v>Carros</v>
      </c>
      <c r="L73" t="e" cm="1">
        <f t="array" aca="1" ref="L73" ca="1">IF(Tabela2[[#This Row],[PORTO]]=Tabela2[[#This Row],[DESTINO]],0,erro)</f>
        <v>#NAME?</v>
      </c>
      <c r="N73">
        <f t="shared" ca="1" si="13"/>
        <v>500</v>
      </c>
      <c r="O73">
        <f t="shared" ca="1" si="8"/>
        <v>8</v>
      </c>
      <c r="P73">
        <f t="shared" ca="1" si="9"/>
        <v>11</v>
      </c>
      <c r="Q73">
        <f t="shared" ca="1" si="14"/>
        <v>8</v>
      </c>
      <c r="R73">
        <f t="shared" ca="1" si="15"/>
        <v>1</v>
      </c>
    </row>
    <row r="74" spans="1:18">
      <c r="A74">
        <f ca="1">VLOOKUP(O74,Tabela3[],2,0)</f>
        <v>2004</v>
      </c>
      <c r="B74" t="str">
        <f ca="1">VLOOKUP(P74,Tabela3[],4,0)</f>
        <v>AGOSTO</v>
      </c>
      <c r="C74" t="str">
        <f ca="1">VLOOKUP(Q74,Tabela3[],5,0)</f>
        <v>Japão</v>
      </c>
      <c r="D74" t="str">
        <f ca="1">VLOOKUP(Q74,Tabela3[],3,0)</f>
        <v>Toyota</v>
      </c>
      <c r="E74" t="str">
        <f ca="1">IF(R74=Q74, (VLOOKUP(P74+1,Tabela3[],5,0)),VLOOKUP(R74,Tabela3[],5,0))</f>
        <v>China</v>
      </c>
      <c r="F74" s="1">
        <f t="shared" ca="1" si="10"/>
        <v>38169</v>
      </c>
      <c r="G74" s="1">
        <f t="shared" ca="1" si="11"/>
        <v>38177.560134608997</v>
      </c>
      <c r="H74">
        <f t="shared" ca="1" si="12"/>
        <v>0</v>
      </c>
      <c r="I74" t="str">
        <f ca="1">VLOOKUP(Q74,Tabela3[],9,1)</f>
        <v>Trailer Carriers</v>
      </c>
      <c r="J74" t="str">
        <f ca="1">VLOOKUP(Q74,Tabela3[],11,0)</f>
        <v>HILUX CABINE DUPLA STD POWER PACK</v>
      </c>
      <c r="K74" t="str">
        <f ca="1">VLOOKUP(Q74,Tabela3[],10,0)</f>
        <v>Carros</v>
      </c>
      <c r="L74" t="e" cm="1">
        <f t="array" aca="1" ref="L74" ca="1">IF(Tabela2[[#This Row],[PORTO]]=Tabela2[[#This Row],[DESTINO]],0,erro)</f>
        <v>#NAME?</v>
      </c>
      <c r="N74">
        <f t="shared" ca="1" si="13"/>
        <v>300</v>
      </c>
      <c r="O74">
        <f t="shared" ca="1" si="8"/>
        <v>4</v>
      </c>
      <c r="P74">
        <f t="shared" ca="1" si="9"/>
        <v>7</v>
      </c>
      <c r="Q74">
        <f t="shared" ca="1" si="14"/>
        <v>9</v>
      </c>
      <c r="R74">
        <f t="shared" ca="1" si="15"/>
        <v>2</v>
      </c>
    </row>
    <row r="75" spans="1:18">
      <c r="A75">
        <f ca="1">VLOOKUP(O75,Tabela3[],2,0)</f>
        <v>2002</v>
      </c>
      <c r="B75" t="str">
        <f ca="1">VLOOKUP(P75,Tabela3[],4,0)</f>
        <v>ABRIL</v>
      </c>
      <c r="C75" t="str">
        <f ca="1">VLOOKUP(Q75,Tabela3[],5,0)</f>
        <v>Estados Unidos</v>
      </c>
      <c r="D75" t="str">
        <f ca="1">VLOOKUP(Q75,Tabela3[],3,0)</f>
        <v>Amazon</v>
      </c>
      <c r="E75" t="str">
        <f ca="1">IF(R75=Q75, (VLOOKUP(P75+1,Tabela3[],5,0)),VLOOKUP(R75,Tabela3[],5,0))</f>
        <v>Holanda</v>
      </c>
      <c r="F75" s="1">
        <f t="shared" ca="1" si="10"/>
        <v>37335</v>
      </c>
      <c r="G75" s="1">
        <f t="shared" ca="1" si="11"/>
        <v>37342.857167166629</v>
      </c>
      <c r="H75">
        <f t="shared" ca="1" si="12"/>
        <v>0</v>
      </c>
      <c r="I75" t="str">
        <f ca="1">VLOOKUP(Q75,Tabela3[],9,1)</f>
        <v>HMM Algeciras</v>
      </c>
      <c r="J75" t="str">
        <f ca="1">VLOOKUP(Q75,Tabela3[],11,0)</f>
        <v>Colchão Baby Light D18</v>
      </c>
      <c r="K75" t="str">
        <f ca="1">VLOOKUP(Q75,Tabela3[],10,0)</f>
        <v>Geral</v>
      </c>
      <c r="L75" t="e" cm="1">
        <f t="array" aca="1" ref="L75" ca="1">IF(Tabela2[[#This Row],[PORTO]]=Tabela2[[#This Row],[DESTINO]],0,erro)</f>
        <v>#NAME?</v>
      </c>
      <c r="N75">
        <f t="shared" ca="1" si="13"/>
        <v>1000</v>
      </c>
      <c r="O75">
        <f t="shared" ca="1" si="8"/>
        <v>2</v>
      </c>
      <c r="P75">
        <f t="shared" ca="1" si="9"/>
        <v>3</v>
      </c>
      <c r="Q75">
        <f t="shared" ca="1" si="14"/>
        <v>4</v>
      </c>
      <c r="R75">
        <f t="shared" ca="1" si="15"/>
        <v>17</v>
      </c>
    </row>
    <row r="76" spans="1:18">
      <c r="A76">
        <f ca="1">VLOOKUP(O76,Tabela3[],2,0)</f>
        <v>2000</v>
      </c>
      <c r="B76" t="str">
        <f ca="1">VLOOKUP(P76,Tabela3[],4,0)</f>
        <v>SETEMBRO</v>
      </c>
      <c r="C76" t="str">
        <f ca="1">VLOOKUP(Q76,Tabela3[],5,0)</f>
        <v>Estados Unidos</v>
      </c>
      <c r="D76" t="str">
        <f ca="1">VLOOKUP(Q76,Tabela3[],3,0)</f>
        <v>Amazon</v>
      </c>
      <c r="E76" t="str">
        <f ca="1">IF(R76=Q76, (VLOOKUP(P76+1,Tabela3[],5,0)),VLOOKUP(R76,Tabela3[],5,0))</f>
        <v>Coréia do Sul</v>
      </c>
      <c r="F76" s="1">
        <f t="shared" ca="1" si="10"/>
        <v>36754</v>
      </c>
      <c r="G76" s="1">
        <f t="shared" ca="1" si="11"/>
        <v>36757.700010689354</v>
      </c>
      <c r="H76">
        <f t="shared" ca="1" si="12"/>
        <v>1</v>
      </c>
      <c r="I76" t="str">
        <f ca="1">VLOOKUP(Q76,Tabela3[],9,1)</f>
        <v>HMM Algeciras</v>
      </c>
      <c r="J76" t="str">
        <f ca="1">VLOOKUP(Q76,Tabela3[],11,0)</f>
        <v>Colchão Baby Light D18</v>
      </c>
      <c r="K76" t="str">
        <f ca="1">VLOOKUP(Q76,Tabela3[],10,0)</f>
        <v>Geral</v>
      </c>
      <c r="L76" t="e" cm="1">
        <f t="array" aca="1" ref="L76" ca="1">IF(Tabela2[[#This Row],[PORTO]]=Tabela2[[#This Row],[DESTINO]],0,erro)</f>
        <v>#NAME?</v>
      </c>
      <c r="N76">
        <f t="shared" ca="1" si="13"/>
        <v>2000</v>
      </c>
      <c r="O76">
        <f t="shared" ca="1" si="8"/>
        <v>0</v>
      </c>
      <c r="P76">
        <f t="shared" ca="1" si="9"/>
        <v>8</v>
      </c>
      <c r="Q76">
        <f t="shared" ca="1" si="14"/>
        <v>4</v>
      </c>
      <c r="R76">
        <f t="shared" ca="1" si="15"/>
        <v>12</v>
      </c>
    </row>
    <row r="77" spans="1:18">
      <c r="A77">
        <f ca="1">VLOOKUP(O77,Tabela3[],2,0)</f>
        <v>2005</v>
      </c>
      <c r="B77" t="str">
        <f ca="1">VLOOKUP(P77,Tabela3[],4,0)</f>
        <v>ABRIL</v>
      </c>
      <c r="C77" t="str">
        <f ca="1">VLOOKUP(Q77,Tabela3[],5,0)</f>
        <v>França</v>
      </c>
      <c r="D77" t="str">
        <f ca="1">VLOOKUP(Q77,Tabela3[],3,0)</f>
        <v> LVMH</v>
      </c>
      <c r="E77" t="str">
        <f ca="1">IF(R77=Q77, (VLOOKUP(P77+1,Tabela3[],5,0)),VLOOKUP(R77,Tabela3[],5,0))</f>
        <v>Holanda</v>
      </c>
      <c r="F77" s="1">
        <f t="shared" ca="1" si="10"/>
        <v>38419</v>
      </c>
      <c r="G77" s="1">
        <f t="shared" ca="1" si="11"/>
        <v>38424.551133337562</v>
      </c>
      <c r="H77">
        <f t="shared" ca="1" si="12"/>
        <v>1</v>
      </c>
      <c r="I77" t="str">
        <f ca="1">VLOOKUP(Q77,Tabela3[],9,1)</f>
        <v>Emma Maersk</v>
      </c>
      <c r="J77" t="str">
        <f ca="1">VLOOKUP(Q77,Tabela3[],11,0)</f>
        <v>Clos Des Lambrys</v>
      </c>
      <c r="K77" t="str">
        <f ca="1">VLOOKUP(Q77,Tabela3[],10,0)</f>
        <v>Tecido</v>
      </c>
      <c r="L77" t="e" cm="1">
        <f t="array" aca="1" ref="L77" ca="1">IF(Tabela2[[#This Row],[PORTO]]=Tabela2[[#This Row],[DESTINO]],0,erro)</f>
        <v>#NAME?</v>
      </c>
      <c r="N77">
        <f t="shared" ca="1" si="13"/>
        <v>27000</v>
      </c>
      <c r="O77">
        <f t="shared" ca="1" si="8"/>
        <v>5</v>
      </c>
      <c r="P77">
        <f t="shared" ca="1" si="9"/>
        <v>3</v>
      </c>
      <c r="Q77">
        <f t="shared" ca="1" si="14"/>
        <v>21</v>
      </c>
      <c r="R77">
        <f t="shared" ca="1" si="15"/>
        <v>16</v>
      </c>
    </row>
    <row r="78" spans="1:18">
      <c r="A78">
        <f ca="1">VLOOKUP(O78,Tabela3[],2,0)</f>
        <v>2000</v>
      </c>
      <c r="B78" t="str">
        <f ca="1">VLOOKUP(P78,Tabela3[],4,0)</f>
        <v>AGOSTO</v>
      </c>
      <c r="C78" t="str">
        <f ca="1">VLOOKUP(Q78,Tabela3[],5,0)</f>
        <v>Brasil</v>
      </c>
      <c r="D78" t="str">
        <f ca="1">VLOOKUP(Q78,Tabela3[],3,0)</f>
        <v>VALE</v>
      </c>
      <c r="E78" t="str">
        <f ca="1">IF(R78=Q78, (VLOOKUP(P78+1,Tabela3[],5,0)),VLOOKUP(R78,Tabela3[],5,0))</f>
        <v>Itália</v>
      </c>
      <c r="F78" s="1">
        <f t="shared" ca="1" si="10"/>
        <v>36725</v>
      </c>
      <c r="G78" s="1">
        <f t="shared" ca="1" si="11"/>
        <v>36734.224261990901</v>
      </c>
      <c r="H78">
        <f t="shared" ca="1" si="12"/>
        <v>0</v>
      </c>
      <c r="I78" t="str">
        <f ca="1">VLOOKUP(Q78,Tabela3[],9,1)</f>
        <v>Lan Hua Hai</v>
      </c>
      <c r="J78" t="str">
        <f ca="1">VLOOKUP(Q78,Tabela3[],11,0)</f>
        <v>Minério de Ferro</v>
      </c>
      <c r="K78" t="str">
        <f ca="1">VLOOKUP(Q78,Tabela3[],10,0)</f>
        <v>Minério</v>
      </c>
      <c r="L78" t="e" cm="1">
        <f t="array" aca="1" ref="L78" ca="1">IF(Tabela2[[#This Row],[PORTO]]=Tabela2[[#This Row],[DESTINO]],0,erro)</f>
        <v>#NAME?</v>
      </c>
      <c r="N78">
        <f t="shared" ca="1" si="13"/>
        <v>0</v>
      </c>
      <c r="O78">
        <f t="shared" ca="1" si="8"/>
        <v>0</v>
      </c>
      <c r="P78">
        <f t="shared" ca="1" si="9"/>
        <v>7</v>
      </c>
      <c r="Q78">
        <f t="shared" ca="1" si="14"/>
        <v>27</v>
      </c>
      <c r="R78">
        <f t="shared" ca="1" si="15"/>
        <v>20</v>
      </c>
    </row>
    <row r="79" spans="1:18">
      <c r="A79">
        <f ca="1">VLOOKUP(O79,Tabela3[],2,0)</f>
        <v>2005</v>
      </c>
      <c r="B79" t="str">
        <f ca="1">VLOOKUP(P79,Tabela3[],4,0)</f>
        <v>FEVEREIRO</v>
      </c>
      <c r="C79" t="str">
        <f ca="1">VLOOKUP(Q79,Tabela3[],5,0)</f>
        <v>Brasil</v>
      </c>
      <c r="D79" t="str">
        <f ca="1">VLOOKUP(Q79,Tabela3[],3,0)</f>
        <v>VALE</v>
      </c>
      <c r="E79" t="str">
        <f ca="1">IF(R79=Q79, (VLOOKUP(P79+1,Tabela3[],5,0)),VLOOKUP(R79,Tabela3[],5,0))</f>
        <v>Coréia do Sul</v>
      </c>
      <c r="F79" s="1">
        <f t="shared" ca="1" si="10"/>
        <v>38377</v>
      </c>
      <c r="G79" s="1">
        <f t="shared" ca="1" si="11"/>
        <v>38377.899753606223</v>
      </c>
      <c r="H79">
        <f t="shared" ca="1" si="12"/>
        <v>0</v>
      </c>
      <c r="I79" t="str">
        <f ca="1">VLOOKUP(Q79,Tabela3[],9,1)</f>
        <v>Lan Hua Hai</v>
      </c>
      <c r="J79" t="str">
        <f ca="1">VLOOKUP(Q79,Tabela3[],11,0)</f>
        <v>Bauxita</v>
      </c>
      <c r="K79" t="str">
        <f ca="1">VLOOKUP(Q79,Tabela3[],10,0)</f>
        <v>Minério</v>
      </c>
      <c r="L79" t="e" cm="1">
        <f t="array" aca="1" ref="L79" ca="1">IF(Tabela2[[#This Row],[PORTO]]=Tabela2[[#This Row],[DESTINO]],0,erro)</f>
        <v>#NAME?</v>
      </c>
      <c r="N79">
        <f t="shared" ca="1" si="13"/>
        <v>0</v>
      </c>
      <c r="O79">
        <f t="shared" ca="1" si="8"/>
        <v>5</v>
      </c>
      <c r="P79">
        <f t="shared" ca="1" si="9"/>
        <v>1</v>
      </c>
      <c r="Q79">
        <f t="shared" ca="1" si="14"/>
        <v>28</v>
      </c>
      <c r="R79">
        <f t="shared" ca="1" si="15"/>
        <v>12</v>
      </c>
    </row>
    <row r="80" spans="1:18">
      <c r="A80">
        <f ca="1">VLOOKUP(O80,Tabela3[],2,0)</f>
        <v>2002</v>
      </c>
      <c r="B80" t="str">
        <f ca="1">VLOOKUP(P80,Tabela3[],4,0)</f>
        <v>OUTUBRO</v>
      </c>
      <c r="C80" t="str">
        <f ca="1">VLOOKUP(Q80,Tabela3[],5,0)</f>
        <v>França</v>
      </c>
      <c r="D80" t="str">
        <f ca="1">VLOOKUP(Q80,Tabela3[],3,0)</f>
        <v> LVMH</v>
      </c>
      <c r="E80" t="str">
        <f ca="1">IF(R80=Q80, (VLOOKUP(P80+1,Tabela3[],5,0)),VLOOKUP(R80,Tabela3[],5,0))</f>
        <v>Holanda</v>
      </c>
      <c r="F80" s="1">
        <f t="shared" ca="1" si="10"/>
        <v>37519</v>
      </c>
      <c r="G80" s="1">
        <f t="shared" ca="1" si="11"/>
        <v>37519.576737858035</v>
      </c>
      <c r="H80">
        <f t="shared" ca="1" si="12"/>
        <v>0</v>
      </c>
      <c r="I80" t="str">
        <f ca="1">VLOOKUP(Q80,Tabela3[],9,1)</f>
        <v>Emma Maersk</v>
      </c>
      <c r="J80" t="str">
        <f ca="1">VLOOKUP(Q80,Tabela3[],11,0)</f>
        <v>Clos Des Lambrys</v>
      </c>
      <c r="K80" t="str">
        <f ca="1">VLOOKUP(Q80,Tabela3[],10,0)</f>
        <v>Tecido</v>
      </c>
      <c r="L80" t="e" cm="1">
        <f t="array" aca="1" ref="L80" ca="1">IF(Tabela2[[#This Row],[PORTO]]=Tabela2[[#This Row],[DESTINO]],0,erro)</f>
        <v>#NAME?</v>
      </c>
      <c r="N80">
        <f t="shared" ca="1" si="13"/>
        <v>46000</v>
      </c>
      <c r="O80">
        <f t="shared" ca="1" si="8"/>
        <v>2</v>
      </c>
      <c r="P80">
        <f t="shared" ca="1" si="9"/>
        <v>9</v>
      </c>
      <c r="Q80">
        <f t="shared" ca="1" si="14"/>
        <v>21</v>
      </c>
      <c r="R80">
        <f t="shared" ca="1" si="15"/>
        <v>17</v>
      </c>
    </row>
    <row r="81" spans="1:18">
      <c r="A81">
        <f ca="1">VLOOKUP(O81,Tabela3[],2,0)</f>
        <v>2008</v>
      </c>
      <c r="B81" t="str">
        <f ca="1">VLOOKUP(P81,Tabela3[],4,0)</f>
        <v>ABRIL</v>
      </c>
      <c r="C81" t="str">
        <f ca="1">VLOOKUP(Q81,Tabela3[],5,0)</f>
        <v>Alemanha</v>
      </c>
      <c r="D81" t="str">
        <f ca="1">VLOOKUP(Q81,Tabela3[],3,0)</f>
        <v>Volkswagen</v>
      </c>
      <c r="E81" t="str">
        <f ca="1">IF(R81=Q81, (VLOOKUP(P81+1,Tabela3[],5,0)),VLOOKUP(R81,Tabela3[],5,0))</f>
        <v>Coréia do Sul</v>
      </c>
      <c r="F81" s="1">
        <f t="shared" ca="1" si="10"/>
        <v>39532</v>
      </c>
      <c r="G81" s="1">
        <f t="shared" ca="1" si="11"/>
        <v>39533.988222216554</v>
      </c>
      <c r="H81">
        <f t="shared" ca="1" si="12"/>
        <v>0</v>
      </c>
      <c r="I81" t="str">
        <f ca="1">VLOOKUP(Q81,Tabela3[],9,1)</f>
        <v>Warehouse Carriers </v>
      </c>
      <c r="J81" t="str">
        <f ca="1">VLOOKUP(Q81,Tabela3[],11,0)</f>
        <v>Highline 250 TSI (Taos)</v>
      </c>
      <c r="K81" t="str">
        <f ca="1">VLOOKUP(Q81,Tabela3[],10,0)</f>
        <v>Carros</v>
      </c>
      <c r="L81" t="e" cm="1">
        <f t="array" aca="1" ref="L81" ca="1">IF(Tabela2[[#This Row],[PORTO]]=Tabela2[[#This Row],[DESTINO]],0,erro)</f>
        <v>#NAME?</v>
      </c>
      <c r="N81">
        <f t="shared" ca="1" si="13"/>
        <v>200</v>
      </c>
      <c r="O81">
        <f t="shared" ca="1" si="8"/>
        <v>8</v>
      </c>
      <c r="P81">
        <f t="shared" ca="1" si="9"/>
        <v>3</v>
      </c>
      <c r="Q81">
        <f t="shared" ca="1" si="14"/>
        <v>7</v>
      </c>
      <c r="R81">
        <f t="shared" ca="1" si="15"/>
        <v>12</v>
      </c>
    </row>
    <row r="82" spans="1:18">
      <c r="A82">
        <f ca="1">VLOOKUP(O82,Tabela3[],2,0)</f>
        <v>2007</v>
      </c>
      <c r="B82" t="str">
        <f ca="1">VLOOKUP(P82,Tabela3[],4,0)</f>
        <v>ABRIL</v>
      </c>
      <c r="C82" t="str">
        <f ca="1">VLOOKUP(Q82,Tabela3[],5,0)</f>
        <v>India</v>
      </c>
      <c r="D82" t="str">
        <f ca="1">VLOOKUP(Q82,Tabela3[],3,0)</f>
        <v>Reliance Industries</v>
      </c>
      <c r="E82" t="str">
        <f ca="1">IF(R82=Q82, (VLOOKUP(P82+1,Tabela3[],5,0)),VLOOKUP(R82,Tabela3[],5,0))</f>
        <v>Japão</v>
      </c>
      <c r="F82" s="1">
        <f t="shared" ca="1" si="10"/>
        <v>39159</v>
      </c>
      <c r="G82" s="1">
        <f t="shared" ca="1" si="11"/>
        <v>39165.499774554017</v>
      </c>
      <c r="H82">
        <f t="shared" ca="1" si="12"/>
        <v>0</v>
      </c>
      <c r="I82" t="str">
        <f ca="1">VLOOKUP(Q82,Tabela3[],9,1)</f>
        <v>Tanker</v>
      </c>
      <c r="J82" t="str">
        <f ca="1">VLOOKUP(Q82,Tabela3[],11,0)</f>
        <v>Cloreto de polivinila</v>
      </c>
      <c r="K82" t="str">
        <f ca="1">VLOOKUP(Q82,Tabela3[],10,0)</f>
        <v>Petroquimicos</v>
      </c>
      <c r="L82" t="e" cm="1">
        <f t="array" aca="1" ref="L82" ca="1">IF(Tabela2[[#This Row],[PORTO]]=Tabela2[[#This Row],[DESTINO]],0,erro)</f>
        <v>#NAME?</v>
      </c>
      <c r="N82">
        <f t="shared" ca="1" si="13"/>
        <v>0</v>
      </c>
      <c r="O82">
        <f t="shared" ca="1" si="8"/>
        <v>7</v>
      </c>
      <c r="P82">
        <f t="shared" ca="1" si="9"/>
        <v>3</v>
      </c>
      <c r="Q82">
        <f t="shared" ca="1" si="14"/>
        <v>32</v>
      </c>
      <c r="R82">
        <f t="shared" ca="1" si="15"/>
        <v>11</v>
      </c>
    </row>
    <row r="83" spans="1:18">
      <c r="A83">
        <f ca="1">VLOOKUP(O83,Tabela3[],2,0)</f>
        <v>2002</v>
      </c>
      <c r="B83" t="str">
        <f ca="1">VLOOKUP(P83,Tabela3[],4,0)</f>
        <v>AGOSTO</v>
      </c>
      <c r="C83" t="str">
        <f ca="1">VLOOKUP(Q83,Tabela3[],5,0)</f>
        <v>Estados Unidos</v>
      </c>
      <c r="D83" t="str">
        <f ca="1">VLOOKUP(Q83,Tabela3[],3,0)</f>
        <v>Amazon</v>
      </c>
      <c r="E83" t="str">
        <f ca="1">IF(R83=Q83, (VLOOKUP(P83+1,Tabela3[],5,0)),VLOOKUP(R83,Tabela3[],5,0))</f>
        <v>Coréia do Sul</v>
      </c>
      <c r="F83" s="1">
        <f t="shared" ca="1" si="10"/>
        <v>37441</v>
      </c>
      <c r="G83" s="1">
        <f t="shared" ca="1" si="11"/>
        <v>37445.559302273468</v>
      </c>
      <c r="H83">
        <f t="shared" ca="1" si="12"/>
        <v>0</v>
      </c>
      <c r="I83" t="str">
        <f ca="1">VLOOKUP(Q83,Tabela3[],9,1)</f>
        <v>HMM Algeciras</v>
      </c>
      <c r="J83" t="str">
        <f ca="1">VLOOKUP(Q83,Tabela3[],11,0)</f>
        <v>Escrivaninha Trevalla</v>
      </c>
      <c r="K83" t="str">
        <f ca="1">VLOOKUP(Q83,Tabela3[],10,0)</f>
        <v>Geral</v>
      </c>
      <c r="L83" t="e" cm="1">
        <f t="array" aca="1" ref="L83" ca="1">IF(Tabela2[[#This Row],[PORTO]]=Tabela2[[#This Row],[DESTINO]],0,erro)</f>
        <v>#NAME?</v>
      </c>
      <c r="N83">
        <f t="shared" ca="1" si="13"/>
        <v>5000</v>
      </c>
      <c r="O83">
        <f t="shared" ref="O83:O146" ca="1" si="16">INT(RAND()*10)</f>
        <v>2</v>
      </c>
      <c r="P83">
        <f t="shared" ref="P83:P146" ca="1" si="17">INT(RAND()*13)</f>
        <v>7</v>
      </c>
      <c r="Q83">
        <f t="shared" ca="1" si="14"/>
        <v>3</v>
      </c>
      <c r="R83">
        <f t="shared" ca="1" si="15"/>
        <v>14</v>
      </c>
    </row>
    <row r="84" spans="1:18">
      <c r="A84">
        <f ca="1">VLOOKUP(O84,Tabela3[],2,0)</f>
        <v>2001</v>
      </c>
      <c r="B84" t="str">
        <f ca="1">VLOOKUP(P84,Tabela3[],4,0)</f>
        <v>MARÇO</v>
      </c>
      <c r="C84" t="str">
        <f ca="1">VLOOKUP(Q84,Tabela3[],5,0)</f>
        <v>Japão</v>
      </c>
      <c r="D84" t="str">
        <f ca="1">VLOOKUP(Q84,Tabela3[],3,0)</f>
        <v>Toyota</v>
      </c>
      <c r="E84" t="str">
        <f ca="1">IF(R84=Q84, (VLOOKUP(P84+1,Tabela3[],5,0)),VLOOKUP(R84,Tabela3[],5,0))</f>
        <v>Coréia do Sul</v>
      </c>
      <c r="F84" s="1">
        <f t="shared" ca="1" si="10"/>
        <v>36928</v>
      </c>
      <c r="G84" s="1">
        <f t="shared" ca="1" si="11"/>
        <v>36934.591397973956</v>
      </c>
      <c r="H84">
        <f t="shared" ca="1" si="12"/>
        <v>0</v>
      </c>
      <c r="I84" t="str">
        <f ca="1">VLOOKUP(Q84,Tabela3[],9,1)</f>
        <v>Trailer Carriers</v>
      </c>
      <c r="J84" t="str">
        <f ca="1">VLOOKUP(Q84,Tabela3[],11,0)</f>
        <v>HILUX CABINE DUPLA STD POWER PACK</v>
      </c>
      <c r="K84" t="str">
        <f ca="1">VLOOKUP(Q84,Tabela3[],10,0)</f>
        <v>Carros</v>
      </c>
      <c r="L84" t="e" cm="1">
        <f t="array" aca="1" ref="L84" ca="1">IF(Tabela2[[#This Row],[PORTO]]=Tabela2[[#This Row],[DESTINO]],0,erro)</f>
        <v>#NAME?</v>
      </c>
      <c r="N84">
        <f t="shared" ca="1" si="13"/>
        <v>500</v>
      </c>
      <c r="O84">
        <f t="shared" ca="1" si="16"/>
        <v>1</v>
      </c>
      <c r="P84">
        <f t="shared" ca="1" si="17"/>
        <v>2</v>
      </c>
      <c r="Q84">
        <f t="shared" ca="1" si="14"/>
        <v>9</v>
      </c>
      <c r="R84">
        <f t="shared" ca="1" si="15"/>
        <v>14</v>
      </c>
    </row>
    <row r="85" spans="1:18">
      <c r="A85">
        <f ca="1">VLOOKUP(O85,Tabela3[],2,0)</f>
        <v>2003</v>
      </c>
      <c r="B85" t="str">
        <f ca="1">VLOOKUP(P85,Tabela3[],4,0)</f>
        <v>MAIO</v>
      </c>
      <c r="C85" t="str">
        <f ca="1">VLOOKUP(Q85,Tabela3[],5,0)</f>
        <v>India</v>
      </c>
      <c r="D85" t="str">
        <f ca="1">VLOOKUP(Q85,Tabela3[],3,0)</f>
        <v>Reliance Industries</v>
      </c>
      <c r="E85" t="str">
        <f ca="1">IF(R85=Q85, (VLOOKUP(P85+1,Tabela3[],5,0)),VLOOKUP(R85,Tabela3[],5,0))</f>
        <v>Estados Unidos</v>
      </c>
      <c r="F85" s="1">
        <f t="shared" ca="1" si="10"/>
        <v>37717</v>
      </c>
      <c r="G85" s="1">
        <f t="shared" ca="1" si="11"/>
        <v>37726.554724305919</v>
      </c>
      <c r="H85">
        <f t="shared" ca="1" si="12"/>
        <v>0</v>
      </c>
      <c r="I85" t="str">
        <f ca="1">VLOOKUP(Q85,Tabela3[],9,1)</f>
        <v>Tanker</v>
      </c>
      <c r="J85" t="str">
        <f ca="1">VLOOKUP(Q85,Tabela3[],11,0)</f>
        <v>Polipropileno</v>
      </c>
      <c r="K85" t="str">
        <f ca="1">VLOOKUP(Q85,Tabela3[],10,0)</f>
        <v>Petroquimicos</v>
      </c>
      <c r="L85" t="e" cm="1">
        <f t="array" aca="1" ref="L85" ca="1">IF(Tabela2[[#This Row],[PORTO]]=Tabela2[[#This Row],[DESTINO]],0,erro)</f>
        <v>#NAME?</v>
      </c>
      <c r="N85">
        <f t="shared" ca="1" si="13"/>
        <v>0</v>
      </c>
      <c r="O85">
        <f t="shared" ca="1" si="16"/>
        <v>3</v>
      </c>
      <c r="P85">
        <f t="shared" ca="1" si="17"/>
        <v>4</v>
      </c>
      <c r="Q85">
        <f t="shared" ca="1" si="14"/>
        <v>30</v>
      </c>
      <c r="R85">
        <f t="shared" ca="1" si="15"/>
        <v>5</v>
      </c>
    </row>
    <row r="86" spans="1:18">
      <c r="A86">
        <f ca="1">VLOOKUP(O86,Tabela3[],2,0)</f>
        <v>2004</v>
      </c>
      <c r="B86" t="str">
        <f ca="1">VLOOKUP(P86,Tabela3[],4,0)</f>
        <v>DEZEMBRO</v>
      </c>
      <c r="C86" t="str">
        <f ca="1">VLOOKUP(Q86,Tabela3[],5,0)</f>
        <v>Alemanha</v>
      </c>
      <c r="D86" t="str">
        <f ca="1">VLOOKUP(Q86,Tabela3[],3,0)</f>
        <v>Volkswagen</v>
      </c>
      <c r="E86" t="str">
        <f ca="1">IF(R86=Q86, (VLOOKUP(P86+1,Tabela3[],5,0)),VLOOKUP(R86,Tabela3[],5,0))</f>
        <v>França</v>
      </c>
      <c r="F86" s="1">
        <f t="shared" ca="1" si="10"/>
        <v>38313</v>
      </c>
      <c r="G86" s="1">
        <f t="shared" ca="1" si="11"/>
        <v>38319.660585986268</v>
      </c>
      <c r="H86">
        <f t="shared" ca="1" si="12"/>
        <v>1</v>
      </c>
      <c r="I86" t="str">
        <f ca="1">VLOOKUP(Q86,Tabela3[],9,1)</f>
        <v>Warehouse Carriers </v>
      </c>
      <c r="J86" t="str">
        <f ca="1">VLOOKUP(Q86,Tabela3[],11,0)</f>
        <v>Highline 250 TSI (Taos)</v>
      </c>
      <c r="K86" t="str">
        <f ca="1">VLOOKUP(Q86,Tabela3[],10,0)</f>
        <v>Carros</v>
      </c>
      <c r="L86" t="e" cm="1">
        <f t="array" aca="1" ref="L86" ca="1">IF(Tabela2[[#This Row],[PORTO]]=Tabela2[[#This Row],[DESTINO]],0,erro)</f>
        <v>#NAME?</v>
      </c>
      <c r="N86">
        <f t="shared" ca="1" si="13"/>
        <v>400</v>
      </c>
      <c r="O86">
        <f t="shared" ca="1" si="16"/>
        <v>4</v>
      </c>
      <c r="P86">
        <f t="shared" ca="1" si="17"/>
        <v>11</v>
      </c>
      <c r="Q86">
        <f t="shared" ca="1" si="14"/>
        <v>7</v>
      </c>
      <c r="R86">
        <f t="shared" ca="1" si="15"/>
        <v>22</v>
      </c>
    </row>
    <row r="87" spans="1:18">
      <c r="A87">
        <f ca="1">VLOOKUP(O87,Tabela3[],2,0)</f>
        <v>2007</v>
      </c>
      <c r="B87" t="str">
        <f ca="1">VLOOKUP(P87,Tabela3[],4,0)</f>
        <v>JANEIRO</v>
      </c>
      <c r="C87" t="str">
        <f ca="1">VLOOKUP(Q87,Tabela3[],5,0)</f>
        <v>Alemanha</v>
      </c>
      <c r="D87" t="str">
        <f ca="1">VLOOKUP(Q87,Tabela3[],3,0)</f>
        <v>Volkswagen</v>
      </c>
      <c r="E87" t="str">
        <f ca="1">IF(R87=Q87, (VLOOKUP(P87+1,Tabela3[],5,0)),VLOOKUP(R87,Tabela3[],5,0))</f>
        <v>Itália</v>
      </c>
      <c r="F87" s="1">
        <f t="shared" ca="1" si="10"/>
        <v>39425</v>
      </c>
      <c r="G87" s="1">
        <f t="shared" ca="1" si="11"/>
        <v>39430.255085508063</v>
      </c>
      <c r="H87">
        <f t="shared" ca="1" si="12"/>
        <v>0</v>
      </c>
      <c r="I87" t="str">
        <f ca="1">VLOOKUP(Q87,Tabela3[],9,1)</f>
        <v>Warehouse Carriers </v>
      </c>
      <c r="J87" t="str">
        <f ca="1">VLOOKUP(Q87,Tabela3[],11,0)</f>
        <v>GLI 350 TSI (Jetta)</v>
      </c>
      <c r="K87" t="str">
        <f ca="1">VLOOKUP(Q87,Tabela3[],10,0)</f>
        <v>Carros</v>
      </c>
      <c r="L87" t="e" cm="1">
        <f t="array" aca="1" ref="L87" ca="1">IF(Tabela2[[#This Row],[PORTO]]=Tabela2[[#This Row],[DESTINO]],0,erro)</f>
        <v>#NAME?</v>
      </c>
      <c r="N87">
        <f t="shared" ca="1" si="13"/>
        <v>500</v>
      </c>
      <c r="O87">
        <f t="shared" ca="1" si="16"/>
        <v>7</v>
      </c>
      <c r="P87">
        <f t="shared" ca="1" si="17"/>
        <v>12</v>
      </c>
      <c r="Q87">
        <f t="shared" ca="1" si="14"/>
        <v>8</v>
      </c>
      <c r="R87">
        <f t="shared" ca="1" si="15"/>
        <v>19</v>
      </c>
    </row>
    <row r="88" spans="1:18">
      <c r="A88">
        <f ca="1">VLOOKUP(O88,Tabela3[],2,0)</f>
        <v>2008</v>
      </c>
      <c r="B88" t="str">
        <f ca="1">VLOOKUP(P88,Tabela3[],4,0)</f>
        <v>SETEMBRO</v>
      </c>
      <c r="C88" t="str">
        <f ca="1">VLOOKUP(Q88,Tabela3[],5,0)</f>
        <v>Alemanha</v>
      </c>
      <c r="D88" t="str">
        <f ca="1">VLOOKUP(Q88,Tabela3[],3,0)</f>
        <v>Volkswagen</v>
      </c>
      <c r="E88" t="str">
        <f ca="1">IF(R88=Q88, (VLOOKUP(P88+1,Tabela3[],5,0)),VLOOKUP(R88,Tabela3[],5,0))</f>
        <v>Coréia do Sul</v>
      </c>
      <c r="F88" s="1">
        <f t="shared" ca="1" si="10"/>
        <v>39664</v>
      </c>
      <c r="G88" s="1">
        <f t="shared" ca="1" si="11"/>
        <v>39668.599051799305</v>
      </c>
      <c r="H88">
        <f t="shared" ca="1" si="12"/>
        <v>0</v>
      </c>
      <c r="I88" t="str">
        <f ca="1">VLOOKUP(Q88,Tabela3[],9,1)</f>
        <v>Warehouse Carriers </v>
      </c>
      <c r="J88" t="str">
        <f ca="1">VLOOKUP(Q88,Tabela3[],11,0)</f>
        <v>Cross CD (Saveiro)</v>
      </c>
      <c r="K88" t="str">
        <f ca="1">VLOOKUP(Q88,Tabela3[],10,0)</f>
        <v>Carros</v>
      </c>
      <c r="L88" t="e" cm="1">
        <f t="array" aca="1" ref="L88" ca="1">IF(Tabela2[[#This Row],[PORTO]]=Tabela2[[#This Row],[DESTINO]],0,erro)</f>
        <v>#NAME?</v>
      </c>
      <c r="N88">
        <f t="shared" ca="1" si="13"/>
        <v>100</v>
      </c>
      <c r="O88">
        <f t="shared" ca="1" si="16"/>
        <v>8</v>
      </c>
      <c r="P88">
        <f t="shared" ca="1" si="17"/>
        <v>8</v>
      </c>
      <c r="Q88">
        <f t="shared" ca="1" si="14"/>
        <v>6</v>
      </c>
      <c r="R88">
        <f t="shared" ca="1" si="15"/>
        <v>12</v>
      </c>
    </row>
    <row r="89" spans="1:18">
      <c r="A89">
        <f ca="1">VLOOKUP(O89,Tabela3[],2,0)</f>
        <v>2000</v>
      </c>
      <c r="B89" t="str">
        <f ca="1">VLOOKUP(P89,Tabela3[],4,0)</f>
        <v>JULHO</v>
      </c>
      <c r="C89" t="str">
        <f ca="1">VLOOKUP(Q89,Tabela3[],5,0)</f>
        <v>Estados Unidos</v>
      </c>
      <c r="D89" t="str">
        <f ca="1">VLOOKUP(Q89,Tabela3[],3,0)</f>
        <v>Amazon</v>
      </c>
      <c r="E89" t="str">
        <f ca="1">IF(R89=Q89, (VLOOKUP(P89+1,Tabela3[],5,0)),VLOOKUP(R89,Tabela3[],5,0))</f>
        <v>Itália</v>
      </c>
      <c r="F89" s="1">
        <f t="shared" ca="1" si="10"/>
        <v>36693</v>
      </c>
      <c r="G89" s="1">
        <f t="shared" ca="1" si="11"/>
        <v>36699.691223619338</v>
      </c>
      <c r="H89">
        <f t="shared" ca="1" si="12"/>
        <v>0</v>
      </c>
      <c r="I89" t="str">
        <f ca="1">VLOOKUP(Q89,Tabela3[],9,1)</f>
        <v>HMM Algeciras</v>
      </c>
      <c r="J89" t="str">
        <f ca="1">VLOOKUP(Q89,Tabela3[],11,0)</f>
        <v>Escrivaninha Trevalla</v>
      </c>
      <c r="K89" t="str">
        <f ca="1">VLOOKUP(Q89,Tabela3[],10,0)</f>
        <v>Geral</v>
      </c>
      <c r="L89" t="e" cm="1">
        <f t="array" aca="1" ref="L89" ca="1">IF(Tabela2[[#This Row],[PORTO]]=Tabela2[[#This Row],[DESTINO]],0,erro)</f>
        <v>#NAME?</v>
      </c>
      <c r="N89">
        <f t="shared" ca="1" si="13"/>
        <v>5000</v>
      </c>
      <c r="O89">
        <f t="shared" ca="1" si="16"/>
        <v>0</v>
      </c>
      <c r="P89">
        <f t="shared" ca="1" si="17"/>
        <v>6</v>
      </c>
      <c r="Q89">
        <f t="shared" ca="1" si="14"/>
        <v>3</v>
      </c>
      <c r="R89">
        <f t="shared" ca="1" si="15"/>
        <v>20</v>
      </c>
    </row>
    <row r="90" spans="1:18">
      <c r="A90">
        <f ca="1">VLOOKUP(O90,Tabela3[],2,0)</f>
        <v>2000</v>
      </c>
      <c r="B90" t="str">
        <f ca="1">VLOOKUP(P90,Tabela3[],4,0)</f>
        <v>MAIO</v>
      </c>
      <c r="C90" t="str">
        <f ca="1">VLOOKUP(Q90,Tabela3[],5,0)</f>
        <v>Japão</v>
      </c>
      <c r="D90" t="str">
        <f ca="1">VLOOKUP(Q90,Tabela3[],3,0)</f>
        <v>Toyota</v>
      </c>
      <c r="E90" t="str">
        <f ca="1">IF(R90=Q90, (VLOOKUP(P90+1,Tabela3[],5,0)),VLOOKUP(R90,Tabela3[],5,0))</f>
        <v>Japão</v>
      </c>
      <c r="F90" s="1">
        <f t="shared" ca="1" si="10"/>
        <v>36635</v>
      </c>
      <c r="G90" s="1">
        <f t="shared" ca="1" si="11"/>
        <v>36635.303393891212</v>
      </c>
      <c r="H90">
        <f t="shared" ca="1" si="12"/>
        <v>0</v>
      </c>
      <c r="I90" t="str">
        <f ca="1">VLOOKUP(Q90,Tabela3[],9,1)</f>
        <v>Trailer Carriers</v>
      </c>
      <c r="J90" t="str">
        <f ca="1">VLOOKUP(Q90,Tabela3[],11,0)</f>
        <v>COROLLA CROSS XR</v>
      </c>
      <c r="K90" t="str">
        <f ca="1">VLOOKUP(Q90,Tabela3[],10,0)</f>
        <v>Carros</v>
      </c>
      <c r="L90" cm="1">
        <f t="array" aca="1" ref="L90" ca="1">IF(Tabela2[[#This Row],[PORTO]]=Tabela2[[#This Row],[DESTINO]],0,erro)</f>
        <v>0</v>
      </c>
      <c r="N90">
        <f t="shared" ca="1" si="13"/>
        <v>300</v>
      </c>
      <c r="O90">
        <f t="shared" ca="1" si="16"/>
        <v>0</v>
      </c>
      <c r="P90">
        <f t="shared" ca="1" si="17"/>
        <v>4</v>
      </c>
      <c r="Q90">
        <f t="shared" ca="1" si="14"/>
        <v>11</v>
      </c>
      <c r="R90">
        <f t="shared" ca="1" si="15"/>
        <v>9</v>
      </c>
    </row>
    <row r="91" spans="1:18">
      <c r="A91">
        <f ca="1">VLOOKUP(O91,Tabela3[],2,0)</f>
        <v>2009</v>
      </c>
      <c r="B91" t="str">
        <f ca="1">VLOOKUP(P91,Tabela3[],4,0)</f>
        <v>AGOSTO</v>
      </c>
      <c r="C91" t="str">
        <f ca="1">VLOOKUP(Q91,Tabela3[],5,0)</f>
        <v>India</v>
      </c>
      <c r="D91" t="str">
        <f ca="1">VLOOKUP(Q91,Tabela3[],3,0)</f>
        <v>Reliance Industries</v>
      </c>
      <c r="E91" t="str">
        <f ca="1">IF(R91=Q91, (VLOOKUP(P91+1,Tabela3[],5,0)),VLOOKUP(R91,Tabela3[],5,0))</f>
        <v>Alemanha</v>
      </c>
      <c r="F91" s="1">
        <f t="shared" ca="1" si="10"/>
        <v>40005</v>
      </c>
      <c r="G91" s="1">
        <f t="shared" ca="1" si="11"/>
        <v>40007.781995852267</v>
      </c>
      <c r="H91">
        <f t="shared" ca="1" si="12"/>
        <v>0</v>
      </c>
      <c r="I91" t="str">
        <f ca="1">VLOOKUP(Q91,Tabela3[],9,1)</f>
        <v>Tanker</v>
      </c>
      <c r="J91" t="str">
        <f ca="1">VLOOKUP(Q91,Tabela3[],11,0)</f>
        <v>Polipropileno</v>
      </c>
      <c r="K91" t="str">
        <f ca="1">VLOOKUP(Q91,Tabela3[],10,0)</f>
        <v>Petroquimicos</v>
      </c>
      <c r="L91" t="e" cm="1">
        <f t="array" aca="1" ref="L91" ca="1">IF(Tabela2[[#This Row],[PORTO]]=Tabela2[[#This Row],[DESTINO]],0,erro)</f>
        <v>#NAME?</v>
      </c>
      <c r="N91">
        <f t="shared" ca="1" si="13"/>
        <v>0</v>
      </c>
      <c r="O91">
        <f t="shared" ca="1" si="16"/>
        <v>9</v>
      </c>
      <c r="P91">
        <f t="shared" ca="1" si="17"/>
        <v>7</v>
      </c>
      <c r="Q91">
        <f t="shared" ca="1" si="14"/>
        <v>30</v>
      </c>
      <c r="R91">
        <f t="shared" ca="1" si="15"/>
        <v>7</v>
      </c>
    </row>
    <row r="92" spans="1:18">
      <c r="A92">
        <f ca="1">VLOOKUP(O92,Tabela3[],2,0)</f>
        <v>2004</v>
      </c>
      <c r="B92" t="str">
        <f ca="1">VLOOKUP(P92,Tabela3[],4,0)</f>
        <v>JUNHO</v>
      </c>
      <c r="C92" t="str">
        <f ca="1">VLOOKUP(Q92,Tabela3[],5,0)</f>
        <v>Japão</v>
      </c>
      <c r="D92" t="str">
        <f ca="1">VLOOKUP(Q92,Tabela3[],3,0)</f>
        <v>Toyota</v>
      </c>
      <c r="E92" t="str">
        <f ca="1">IF(R92=Q92, (VLOOKUP(P92+1,Tabela3[],5,0)),VLOOKUP(R92,Tabela3[],5,0))</f>
        <v>Itália</v>
      </c>
      <c r="F92" s="1">
        <f t="shared" ca="1" si="10"/>
        <v>38129</v>
      </c>
      <c r="G92" s="1">
        <f t="shared" ca="1" si="11"/>
        <v>38133.35573012536</v>
      </c>
      <c r="H92">
        <f t="shared" ca="1" si="12"/>
        <v>0</v>
      </c>
      <c r="I92" t="str">
        <f ca="1">VLOOKUP(Q92,Tabela3[],9,1)</f>
        <v>Trailer Carriers</v>
      </c>
      <c r="J92" t="str">
        <f ca="1">VLOOKUP(Q92,Tabela3[],11,0)</f>
        <v>COROLLA GLI</v>
      </c>
      <c r="K92" t="str">
        <f ca="1">VLOOKUP(Q92,Tabela3[],10,0)</f>
        <v>Carros</v>
      </c>
      <c r="L92" t="e" cm="1">
        <f t="array" aca="1" ref="L92" ca="1">IF(Tabela2[[#This Row],[PORTO]]=Tabela2[[#This Row],[DESTINO]],0,erro)</f>
        <v>#NAME?</v>
      </c>
      <c r="N92">
        <f t="shared" ca="1" si="13"/>
        <v>100</v>
      </c>
      <c r="O92">
        <f t="shared" ca="1" si="16"/>
        <v>4</v>
      </c>
      <c r="P92">
        <f t="shared" ca="1" si="17"/>
        <v>5</v>
      </c>
      <c r="Q92">
        <f t="shared" ca="1" si="14"/>
        <v>10</v>
      </c>
      <c r="R92">
        <f t="shared" ca="1" si="15"/>
        <v>19</v>
      </c>
    </row>
    <row r="93" spans="1:18">
      <c r="A93">
        <f ca="1">VLOOKUP(O93,Tabela3[],2,0)</f>
        <v>2008</v>
      </c>
      <c r="B93" t="str">
        <f ca="1">VLOOKUP(P93,Tabela3[],4,0)</f>
        <v>MARÇO</v>
      </c>
      <c r="C93" t="str">
        <f ca="1">VLOOKUP(Q93,Tabela3[],5,0)</f>
        <v>Itália</v>
      </c>
      <c r="D93" t="str">
        <f ca="1">VLOOKUP(Q93,Tabela3[],3,0)</f>
        <v>Hyundai</v>
      </c>
      <c r="E93" t="str">
        <f ca="1">IF(R93=Q93, (VLOOKUP(P93+1,Tabela3[],5,0)),VLOOKUP(R93,Tabela3[],5,0))</f>
        <v>Holanda</v>
      </c>
      <c r="F93" s="1">
        <f t="shared" ca="1" si="10"/>
        <v>39498</v>
      </c>
      <c r="G93" s="1">
        <f t="shared" ca="1" si="11"/>
        <v>39500.184122010716</v>
      </c>
      <c r="H93">
        <f t="shared" ca="1" si="12"/>
        <v>0</v>
      </c>
      <c r="I93" t="str">
        <f ca="1">VLOOKUP(Q93,Tabela3[],9,1)</f>
        <v>Car Carriers</v>
      </c>
      <c r="J93" t="str">
        <f ca="1">VLOOKUP(Q93,Tabela3[],11,0)</f>
        <v>Creta Confort</v>
      </c>
      <c r="K93" t="str">
        <f ca="1">VLOOKUP(Q93,Tabela3[],10,0)</f>
        <v>Carros</v>
      </c>
      <c r="L93" t="e" cm="1">
        <f t="array" aca="1" ref="L93" ca="1">IF(Tabela2[[#This Row],[PORTO]]=Tabela2[[#This Row],[DESTINO]],0,erro)</f>
        <v>#NAME?</v>
      </c>
      <c r="N93">
        <f t="shared" ca="1" si="13"/>
        <v>200</v>
      </c>
      <c r="O93">
        <f t="shared" ca="1" si="16"/>
        <v>8</v>
      </c>
      <c r="P93">
        <f t="shared" ca="1" si="17"/>
        <v>2</v>
      </c>
      <c r="Q93">
        <f t="shared" ca="1" si="14"/>
        <v>18</v>
      </c>
      <c r="R93">
        <f t="shared" ca="1" si="15"/>
        <v>16</v>
      </c>
    </row>
    <row r="94" spans="1:18">
      <c r="A94">
        <f ca="1">VLOOKUP(O94,Tabela3[],2,0)</f>
        <v>2002</v>
      </c>
      <c r="B94" t="str">
        <f ca="1">VLOOKUP(P94,Tabela3[],4,0)</f>
        <v>JANEIRO</v>
      </c>
      <c r="C94" t="str">
        <f ca="1">VLOOKUP(Q94,Tabela3[],5,0)</f>
        <v>Holanda</v>
      </c>
      <c r="D94" t="str">
        <f ca="1">VLOOKUP(Q94,Tabela3[],3,0)</f>
        <v>Shell</v>
      </c>
      <c r="E94" t="str">
        <f ca="1">IF(R94=Q94, (VLOOKUP(P94+1,Tabela3[],5,0)),VLOOKUP(R94,Tabela3[],5,0))</f>
        <v>Alemanha</v>
      </c>
      <c r="F94" s="1">
        <f t="shared" ca="1" si="10"/>
        <v>37270</v>
      </c>
      <c r="G94" s="1">
        <f t="shared" ca="1" si="11"/>
        <v>37272.247091691963</v>
      </c>
      <c r="H94">
        <f t="shared" ca="1" si="12"/>
        <v>0</v>
      </c>
      <c r="I94" t="str">
        <f ca="1">VLOOKUP(Q94,Tabela3[],9,1)</f>
        <v>AbQaiq</v>
      </c>
      <c r="J94" t="str">
        <f ca="1">VLOOKUP(Q94,Tabela3[],11,0)</f>
        <v>Petróleo Bruto</v>
      </c>
      <c r="K94" t="str">
        <f ca="1">VLOOKUP(Q94,Tabela3[],10,0)</f>
        <v>Petróleo</v>
      </c>
      <c r="L94" t="e" cm="1">
        <f t="array" aca="1" ref="L94" ca="1">IF(Tabela2[[#This Row],[PORTO]]=Tabela2[[#This Row],[DESTINO]],0,erro)</f>
        <v>#NAME?</v>
      </c>
      <c r="N94">
        <f t="shared" ca="1" si="13"/>
        <v>88000</v>
      </c>
      <c r="O94">
        <f t="shared" ca="1" si="16"/>
        <v>2</v>
      </c>
      <c r="P94">
        <f t="shared" ca="1" si="17"/>
        <v>0</v>
      </c>
      <c r="Q94">
        <f t="shared" ca="1" si="14"/>
        <v>17</v>
      </c>
      <c r="R94">
        <f t="shared" ca="1" si="15"/>
        <v>7</v>
      </c>
    </row>
    <row r="95" spans="1:18">
      <c r="A95">
        <f ca="1">VLOOKUP(O95,Tabela3[],2,0)</f>
        <v>2003</v>
      </c>
      <c r="B95" t="str">
        <f ca="1">VLOOKUP(P95,Tabela3[],4,0)</f>
        <v>FEVEREIRO</v>
      </c>
      <c r="C95" t="str">
        <f ca="1">VLOOKUP(Q95,Tabela3[],5,0)</f>
        <v>Estados Unidos</v>
      </c>
      <c r="D95" t="str">
        <f ca="1">VLOOKUP(Q95,Tabela3[],3,0)</f>
        <v>Amazon</v>
      </c>
      <c r="E95" t="str">
        <f ca="1">IF(R95=Q95, (VLOOKUP(P95+1,Tabela3[],5,0)),VLOOKUP(R95,Tabela3[],5,0))</f>
        <v>França</v>
      </c>
      <c r="F95" s="1">
        <f t="shared" ca="1" si="10"/>
        <v>37634</v>
      </c>
      <c r="G95" s="1">
        <f t="shared" ca="1" si="11"/>
        <v>37636.682420959092</v>
      </c>
      <c r="H95">
        <f t="shared" ca="1" si="12"/>
        <v>0</v>
      </c>
      <c r="I95" t="str">
        <f ca="1">VLOOKUP(Q95,Tabela3[],9,1)</f>
        <v>HMM Algeciras</v>
      </c>
      <c r="J95" t="str">
        <f ca="1">VLOOKUP(Q95,Tabela3[],11,0)</f>
        <v>Colchão Baby Light D18</v>
      </c>
      <c r="K95" t="str">
        <f ca="1">VLOOKUP(Q95,Tabela3[],10,0)</f>
        <v>Geral</v>
      </c>
      <c r="L95" t="e" cm="1">
        <f t="array" aca="1" ref="L95" ca="1">IF(Tabela2[[#This Row],[PORTO]]=Tabela2[[#This Row],[DESTINO]],0,erro)</f>
        <v>#NAME?</v>
      </c>
      <c r="N95">
        <f t="shared" ca="1" si="13"/>
        <v>3000</v>
      </c>
      <c r="O95">
        <f t="shared" ca="1" si="16"/>
        <v>3</v>
      </c>
      <c r="P95">
        <f t="shared" ca="1" si="17"/>
        <v>1</v>
      </c>
      <c r="Q95">
        <f t="shared" ca="1" si="14"/>
        <v>4</v>
      </c>
      <c r="R95">
        <f t="shared" ca="1" si="15"/>
        <v>23</v>
      </c>
    </row>
    <row r="96" spans="1:18">
      <c r="A96">
        <f ca="1">VLOOKUP(O96,Tabela3[],2,0)</f>
        <v>2006</v>
      </c>
      <c r="B96" t="str">
        <f ca="1">VLOOKUP(P96,Tabela3[],4,0)</f>
        <v>AGOSTO</v>
      </c>
      <c r="C96" t="str">
        <f ca="1">VLOOKUP(Q96,Tabela3[],5,0)</f>
        <v>India</v>
      </c>
      <c r="D96" t="str">
        <f ca="1">VLOOKUP(Q96,Tabela3[],3,0)</f>
        <v>Reliance Industries</v>
      </c>
      <c r="E96" t="str">
        <f ca="1">IF(R96=Q96, (VLOOKUP(P96+1,Tabela3[],5,0)),VLOOKUP(R96,Tabela3[],5,0))</f>
        <v>Alemanha</v>
      </c>
      <c r="F96" s="1">
        <f t="shared" ca="1" si="10"/>
        <v>38917</v>
      </c>
      <c r="G96" s="1">
        <f t="shared" ca="1" si="11"/>
        <v>38922.749009765823</v>
      </c>
      <c r="H96">
        <f t="shared" ca="1" si="12"/>
        <v>0</v>
      </c>
      <c r="I96" t="str">
        <f ca="1">VLOOKUP(Q96,Tabela3[],9,1)</f>
        <v>Tanker</v>
      </c>
      <c r="J96" t="str">
        <f ca="1">VLOOKUP(Q96,Tabela3[],11,0)</f>
        <v>Cloreto de polivinila</v>
      </c>
      <c r="K96" t="str">
        <f ca="1">VLOOKUP(Q96,Tabela3[],10,0)</f>
        <v>Petroquimicos</v>
      </c>
      <c r="L96" t="e" cm="1">
        <f t="array" aca="1" ref="L96" ca="1">IF(Tabela2[[#This Row],[PORTO]]=Tabela2[[#This Row],[DESTINO]],0,erro)</f>
        <v>#NAME?</v>
      </c>
      <c r="N96">
        <f t="shared" ca="1" si="13"/>
        <v>0</v>
      </c>
      <c r="O96">
        <f t="shared" ca="1" si="16"/>
        <v>6</v>
      </c>
      <c r="P96">
        <f t="shared" ca="1" si="17"/>
        <v>7</v>
      </c>
      <c r="Q96">
        <f t="shared" ca="1" si="14"/>
        <v>32</v>
      </c>
      <c r="R96">
        <f t="shared" ca="1" si="15"/>
        <v>7</v>
      </c>
    </row>
    <row r="97" spans="1:18">
      <c r="A97">
        <f ca="1">VLOOKUP(O97,Tabela3[],2,0)</f>
        <v>2006</v>
      </c>
      <c r="B97" t="str">
        <f ca="1">VLOOKUP(P97,Tabela3[],4,0)</f>
        <v>JUNHO</v>
      </c>
      <c r="C97" t="str">
        <f ca="1">VLOOKUP(Q97,Tabela3[],5,0)</f>
        <v>Brasil</v>
      </c>
      <c r="D97" t="str">
        <f ca="1">VLOOKUP(Q97,Tabela3[],3,0)</f>
        <v>VALE</v>
      </c>
      <c r="E97" t="str">
        <f ca="1">IF(R97=Q97, (VLOOKUP(P97+1,Tabela3[],5,0)),VLOOKUP(R97,Tabela3[],5,0))</f>
        <v>Alemanha</v>
      </c>
      <c r="F97" s="1">
        <f t="shared" ca="1" si="10"/>
        <v>38844</v>
      </c>
      <c r="G97" s="1">
        <f t="shared" ca="1" si="11"/>
        <v>38852.098136201777</v>
      </c>
      <c r="H97">
        <f t="shared" ca="1" si="12"/>
        <v>0</v>
      </c>
      <c r="I97" t="str">
        <f ca="1">VLOOKUP(Q97,Tabela3[],9,1)</f>
        <v>Lan Hua Hai</v>
      </c>
      <c r="J97" t="str">
        <f ca="1">VLOOKUP(Q97,Tabela3[],11,0)</f>
        <v>Bauxita</v>
      </c>
      <c r="K97" t="str">
        <f ca="1">VLOOKUP(Q97,Tabela3[],10,0)</f>
        <v>Minério</v>
      </c>
      <c r="L97" t="e" cm="1">
        <f t="array" aca="1" ref="L97" ca="1">IF(Tabela2[[#This Row],[PORTO]]=Tabela2[[#This Row],[DESTINO]],0,erro)</f>
        <v>#NAME?</v>
      </c>
      <c r="N97">
        <f t="shared" ca="1" si="13"/>
        <v>0</v>
      </c>
      <c r="O97">
        <f t="shared" ca="1" si="16"/>
        <v>6</v>
      </c>
      <c r="P97">
        <f t="shared" ca="1" si="17"/>
        <v>5</v>
      </c>
      <c r="Q97">
        <f t="shared" ca="1" si="14"/>
        <v>28</v>
      </c>
      <c r="R97">
        <f t="shared" ca="1" si="15"/>
        <v>8</v>
      </c>
    </row>
    <row r="98" spans="1:18">
      <c r="A98">
        <f ca="1">VLOOKUP(O98,Tabela3[],2,0)</f>
        <v>2000</v>
      </c>
      <c r="B98" t="str">
        <f ca="1">VLOOKUP(P98,Tabela3[],4,0)</f>
        <v>AGOSTO</v>
      </c>
      <c r="C98" t="str">
        <f ca="1">VLOOKUP(Q98,Tabela3[],5,0)</f>
        <v>Coréia do Sul</v>
      </c>
      <c r="D98" t="str">
        <f ca="1">VLOOKUP(Q98,Tabela3[],3,0)</f>
        <v>Samsung</v>
      </c>
      <c r="E98" t="str">
        <f ca="1">IF(R98=Q98, (VLOOKUP(P98+1,Tabela3[],5,0)),VLOOKUP(R98,Tabela3[],5,0))</f>
        <v>Coréia do Sul</v>
      </c>
      <c r="F98" s="1">
        <f t="shared" ca="1" si="10"/>
        <v>36731</v>
      </c>
      <c r="G98" s="1">
        <f t="shared" ca="1" si="11"/>
        <v>36733.929110221179</v>
      </c>
      <c r="H98">
        <f t="shared" ca="1" si="12"/>
        <v>1</v>
      </c>
      <c r="I98" t="str">
        <f ca="1">VLOOKUP(Q98,Tabela3[],9,1)</f>
        <v>HMM Rotterdam</v>
      </c>
      <c r="J98" t="str">
        <f ca="1">VLOOKUP(Q98,Tabela3[],11,0)</f>
        <v>Neo QLED 8k 75"</v>
      </c>
      <c r="K98" t="str">
        <f ca="1">VLOOKUP(Q98,Tabela3[],10,0)</f>
        <v>Eletrônicos</v>
      </c>
      <c r="L98" cm="1">
        <f t="array" aca="1" ref="L98" ca="1">IF(Tabela2[[#This Row],[PORTO]]=Tabela2[[#This Row],[DESTINO]],0,erro)</f>
        <v>0</v>
      </c>
      <c r="N98">
        <f t="shared" ca="1" si="13"/>
        <v>1500</v>
      </c>
      <c r="O98">
        <f t="shared" ca="1" si="16"/>
        <v>0</v>
      </c>
      <c r="P98">
        <f t="shared" ca="1" si="17"/>
        <v>7</v>
      </c>
      <c r="Q98">
        <f t="shared" ca="1" si="14"/>
        <v>12</v>
      </c>
      <c r="R98">
        <f t="shared" ca="1" si="15"/>
        <v>14</v>
      </c>
    </row>
    <row r="99" spans="1:18">
      <c r="A99">
        <f ca="1">VLOOKUP(O99,Tabela3[],2,0)</f>
        <v>2004</v>
      </c>
      <c r="B99" t="str">
        <f ca="1">VLOOKUP(P99,Tabela3[],4,0)</f>
        <v>JANEIRO</v>
      </c>
      <c r="C99" t="str">
        <f ca="1">VLOOKUP(Q99,Tabela3[],5,0)</f>
        <v>França</v>
      </c>
      <c r="D99" t="str">
        <f ca="1">VLOOKUP(Q99,Tabela3[],3,0)</f>
        <v> LVMH</v>
      </c>
      <c r="E99" t="str">
        <f ca="1">IF(R99=Q99, (VLOOKUP(P99+1,Tabela3[],5,0)),VLOOKUP(R99,Tabela3[],5,0))</f>
        <v>Reino Unido</v>
      </c>
      <c r="F99" s="1">
        <f t="shared" ca="1" si="10"/>
        <v>38012</v>
      </c>
      <c r="G99" s="1">
        <f t="shared" ca="1" si="11"/>
        <v>38016.976883862502</v>
      </c>
      <c r="H99">
        <f t="shared" ca="1" si="12"/>
        <v>0</v>
      </c>
      <c r="I99" t="str">
        <f ca="1">VLOOKUP(Q99,Tabela3[],9,1)</f>
        <v>Emma Maersk</v>
      </c>
      <c r="J99" t="str">
        <f ca="1">VLOOKUP(Q99,Tabela3[],11,0)</f>
        <v>Louis Vuitton</v>
      </c>
      <c r="K99" t="str">
        <f ca="1">VLOOKUP(Q99,Tabela3[],10,0)</f>
        <v>Tecido</v>
      </c>
      <c r="L99" t="e" cm="1">
        <f t="array" aca="1" ref="L99" ca="1">IF(Tabela2[[#This Row],[PORTO]]=Tabela2[[#This Row],[DESTINO]],0,erro)</f>
        <v>#NAME?</v>
      </c>
      <c r="N99">
        <f t="shared" ca="1" si="13"/>
        <v>40000</v>
      </c>
      <c r="O99">
        <f t="shared" ca="1" si="16"/>
        <v>4</v>
      </c>
      <c r="P99">
        <f t="shared" ca="1" si="17"/>
        <v>0</v>
      </c>
      <c r="Q99">
        <f t="shared" ca="1" si="14"/>
        <v>22</v>
      </c>
      <c r="R99">
        <f t="shared" ca="1" si="15"/>
        <v>24</v>
      </c>
    </row>
    <row r="100" spans="1:18">
      <c r="A100">
        <f ca="1">VLOOKUP(O100,Tabela3[],2,0)</f>
        <v>2001</v>
      </c>
      <c r="B100" t="str">
        <f ca="1">VLOOKUP(P100,Tabela3[],4,0)</f>
        <v>DEZEMBRO</v>
      </c>
      <c r="C100" t="str">
        <f ca="1">VLOOKUP(Q100,Tabela3[],5,0)</f>
        <v>Estados Unidos</v>
      </c>
      <c r="D100" t="str">
        <f ca="1">VLOOKUP(Q100,Tabela3[],3,0)</f>
        <v>Amazon</v>
      </c>
      <c r="E100" t="str">
        <f ca="1">IF(R100=Q100, (VLOOKUP(P100+1,Tabela3[],5,0)),VLOOKUP(R100,Tabela3[],5,0))</f>
        <v>China</v>
      </c>
      <c r="F100" s="1">
        <f t="shared" ca="1" si="10"/>
        <v>37221</v>
      </c>
      <c r="G100" s="1">
        <f t="shared" ca="1" si="11"/>
        <v>37225.836786320273</v>
      </c>
      <c r="H100">
        <f t="shared" ca="1" si="12"/>
        <v>1</v>
      </c>
      <c r="I100" t="str">
        <f ca="1">VLOOKUP(Q100,Tabela3[],9,1)</f>
        <v>HMM Algeciras</v>
      </c>
      <c r="J100" t="str">
        <f ca="1">VLOOKUP(Q100,Tabela3[],11,0)</f>
        <v>Escrivaninha Trevalla</v>
      </c>
      <c r="K100" t="str">
        <f ca="1">VLOOKUP(Q100,Tabela3[],10,0)</f>
        <v>Geral</v>
      </c>
      <c r="L100" t="e" cm="1">
        <f t="array" aca="1" ref="L100" ca="1">IF(Tabela2[[#This Row],[PORTO]]=Tabela2[[#This Row],[DESTINO]],0,erro)</f>
        <v>#NAME?</v>
      </c>
      <c r="N100">
        <f t="shared" ca="1" si="13"/>
        <v>3000</v>
      </c>
      <c r="O100">
        <f t="shared" ca="1" si="16"/>
        <v>1</v>
      </c>
      <c r="P100">
        <f t="shared" ca="1" si="17"/>
        <v>11</v>
      </c>
      <c r="Q100">
        <f t="shared" ca="1" si="14"/>
        <v>3</v>
      </c>
      <c r="R100">
        <f t="shared" ca="1" si="15"/>
        <v>0</v>
      </c>
    </row>
    <row r="101" spans="1:18">
      <c r="A101">
        <f ca="1">VLOOKUP(O101,Tabela3[],2,0)</f>
        <v>2005</v>
      </c>
      <c r="B101" t="str">
        <f ca="1">VLOOKUP(P101,Tabela3[],4,0)</f>
        <v>JULHO</v>
      </c>
      <c r="C101" t="str">
        <f ca="1">VLOOKUP(Q101,Tabela3[],5,0)</f>
        <v>India</v>
      </c>
      <c r="D101" t="str">
        <f ca="1">VLOOKUP(Q101,Tabela3[],3,0)</f>
        <v>Reliance Industries</v>
      </c>
      <c r="E101" t="str">
        <f ca="1">IF(R101=Q101, (VLOOKUP(P101+1,Tabela3[],5,0)),VLOOKUP(R101,Tabela3[],5,0))</f>
        <v>Estados Unidos</v>
      </c>
      <c r="F101" s="1">
        <f t="shared" ca="1" si="10"/>
        <v>38503</v>
      </c>
      <c r="G101" s="1">
        <f t="shared" ca="1" si="11"/>
        <v>38512.419099966617</v>
      </c>
      <c r="H101">
        <f t="shared" ca="1" si="12"/>
        <v>0</v>
      </c>
      <c r="I101" t="str">
        <f ca="1">VLOOKUP(Q101,Tabela3[],9,1)</f>
        <v>Tanker</v>
      </c>
      <c r="J101" t="str">
        <f ca="1">VLOOKUP(Q101,Tabela3[],11,0)</f>
        <v>Polipropileno</v>
      </c>
      <c r="K101" t="str">
        <f ca="1">VLOOKUP(Q101,Tabela3[],10,0)</f>
        <v>Petroquimicos</v>
      </c>
      <c r="L101" t="e" cm="1">
        <f t="array" aca="1" ref="L101" ca="1">IF(Tabela2[[#This Row],[PORTO]]=Tabela2[[#This Row],[DESTINO]],0,erro)</f>
        <v>#NAME?</v>
      </c>
      <c r="N101">
        <f t="shared" ca="1" si="13"/>
        <v>0</v>
      </c>
      <c r="O101">
        <f t="shared" ca="1" si="16"/>
        <v>5</v>
      </c>
      <c r="P101">
        <f t="shared" ca="1" si="17"/>
        <v>6</v>
      </c>
      <c r="Q101">
        <f t="shared" ca="1" si="14"/>
        <v>30</v>
      </c>
      <c r="R101">
        <f t="shared" ca="1" si="15"/>
        <v>3</v>
      </c>
    </row>
    <row r="102" spans="1:18">
      <c r="A102">
        <f ca="1">VLOOKUP(O102,Tabela3[],2,0)</f>
        <v>2001</v>
      </c>
      <c r="B102" t="str">
        <f ca="1">VLOOKUP(P102,Tabela3[],4,0)</f>
        <v>JUNHO</v>
      </c>
      <c r="C102" t="str">
        <f ca="1">VLOOKUP(Q102,Tabela3[],5,0)</f>
        <v>Estados Unidos</v>
      </c>
      <c r="D102" t="str">
        <f ca="1">VLOOKUP(Q102,Tabela3[],3,0)</f>
        <v>Amazon</v>
      </c>
      <c r="E102" t="str">
        <f ca="1">IF(R102=Q102, (VLOOKUP(P102+1,Tabela3[],5,0)),VLOOKUP(R102,Tabela3[],5,0))</f>
        <v>Itália</v>
      </c>
      <c r="F102" s="1">
        <f t="shared" ca="1" si="10"/>
        <v>37032</v>
      </c>
      <c r="G102" s="1">
        <f t="shared" ca="1" si="11"/>
        <v>37039.390297867867</v>
      </c>
      <c r="H102">
        <f t="shared" ca="1" si="12"/>
        <v>0</v>
      </c>
      <c r="I102" t="str">
        <f ca="1">VLOOKUP(Q102,Tabela3[],9,1)</f>
        <v>HMM Algeciras</v>
      </c>
      <c r="J102" t="str">
        <f ca="1">VLOOKUP(Q102,Tabela3[],11,0)</f>
        <v>Colchão Baby Light D18</v>
      </c>
      <c r="K102" t="str">
        <f ca="1">VLOOKUP(Q102,Tabela3[],10,0)</f>
        <v>Geral</v>
      </c>
      <c r="L102" t="e" cm="1">
        <f t="array" aca="1" ref="L102" ca="1">IF(Tabela2[[#This Row],[PORTO]]=Tabela2[[#This Row],[DESTINO]],0,erro)</f>
        <v>#NAME?</v>
      </c>
      <c r="N102">
        <f t="shared" ca="1" si="13"/>
        <v>5000</v>
      </c>
      <c r="O102">
        <f t="shared" ca="1" si="16"/>
        <v>1</v>
      </c>
      <c r="P102">
        <f t="shared" ca="1" si="17"/>
        <v>5</v>
      </c>
      <c r="Q102">
        <f t="shared" ca="1" si="14"/>
        <v>4</v>
      </c>
      <c r="R102">
        <f t="shared" ca="1" si="15"/>
        <v>18</v>
      </c>
    </row>
    <row r="103" spans="1:18">
      <c r="A103">
        <f ca="1">VLOOKUP(O103,Tabela3[],2,0)</f>
        <v>2008</v>
      </c>
      <c r="B103" t="str">
        <f ca="1">VLOOKUP(P103,Tabela3[],4,0)</f>
        <v>JUNHO</v>
      </c>
      <c r="C103" t="str">
        <f ca="1">VLOOKUP(Q103,Tabela3[],5,0)</f>
        <v>China</v>
      </c>
      <c r="D103" t="str">
        <f ca="1">VLOOKUP(Q103,Tabela3[],3,0)</f>
        <v>Alibaba Group</v>
      </c>
      <c r="E103" t="str">
        <f ca="1">IF(R103=Q103, (VLOOKUP(P103+1,Tabela3[],5,0)),VLOOKUP(R103,Tabela3[],5,0))</f>
        <v>Coréia do Sul</v>
      </c>
      <c r="F103" s="1">
        <f t="shared" ca="1" si="10"/>
        <v>39583</v>
      </c>
      <c r="G103" s="1">
        <f t="shared" ca="1" si="11"/>
        <v>39587.29143849705</v>
      </c>
      <c r="H103">
        <f t="shared" ca="1" si="12"/>
        <v>1</v>
      </c>
      <c r="I103" t="str">
        <f ca="1">VLOOKUP(Q103,Tabela3[],9,1)</f>
        <v>HMM St Petersburg</v>
      </c>
      <c r="J103" t="str">
        <f ca="1">VLOOKUP(Q103,Tabela3[],11,0)</f>
        <v>Serração Portatil</v>
      </c>
      <c r="K103" t="str">
        <f ca="1">VLOOKUP(Q103,Tabela3[],10,0)</f>
        <v>Maquinário</v>
      </c>
      <c r="L103" t="e" cm="1">
        <f t="array" aca="1" ref="L103" ca="1">IF(Tabela2[[#This Row],[PORTO]]=Tabela2[[#This Row],[DESTINO]],0,erro)</f>
        <v>#NAME?</v>
      </c>
      <c r="N103">
        <f t="shared" ca="1" si="13"/>
        <v>10</v>
      </c>
      <c r="O103">
        <f t="shared" ca="1" si="16"/>
        <v>8</v>
      </c>
      <c r="P103">
        <f t="shared" ca="1" si="17"/>
        <v>5</v>
      </c>
      <c r="Q103">
        <f t="shared" ca="1" si="14"/>
        <v>0</v>
      </c>
      <c r="R103">
        <f t="shared" ca="1" si="15"/>
        <v>12</v>
      </c>
    </row>
    <row r="104" spans="1:18">
      <c r="A104">
        <f ca="1">VLOOKUP(O104,Tabela3[],2,0)</f>
        <v>2003</v>
      </c>
      <c r="B104" t="str">
        <f ca="1">VLOOKUP(P104,Tabela3[],4,0)</f>
        <v>JANEIRO</v>
      </c>
      <c r="C104" t="str">
        <f ca="1">VLOOKUP(Q104,Tabela3[],5,0)</f>
        <v>Holanda</v>
      </c>
      <c r="D104" t="str">
        <f ca="1">VLOOKUP(Q104,Tabela3[],3,0)</f>
        <v>Shell</v>
      </c>
      <c r="E104" t="str">
        <f ca="1">IF(R104=Q104, (VLOOKUP(P104+1,Tabela3[],5,0)),VLOOKUP(R104,Tabela3[],5,0))</f>
        <v>Holanda</v>
      </c>
      <c r="F104" s="1">
        <f t="shared" ca="1" si="10"/>
        <v>37621</v>
      </c>
      <c r="G104" s="1">
        <f t="shared" ca="1" si="11"/>
        <v>37623.514985752896</v>
      </c>
      <c r="H104">
        <f t="shared" ca="1" si="12"/>
        <v>0</v>
      </c>
      <c r="I104" t="str">
        <f ca="1">VLOOKUP(Q104,Tabela3[],9,1)</f>
        <v>AbQaiq</v>
      </c>
      <c r="J104" t="str">
        <f ca="1">VLOOKUP(Q104,Tabela3[],11,0)</f>
        <v>Petróleo Bruto</v>
      </c>
      <c r="K104" t="str">
        <f ca="1">VLOOKUP(Q104,Tabela3[],10,0)</f>
        <v>Petróleo</v>
      </c>
      <c r="L104" cm="1">
        <f t="array" aca="1" ref="L104" ca="1">IF(Tabela2[[#This Row],[PORTO]]=Tabela2[[#This Row],[DESTINO]],0,erro)</f>
        <v>0</v>
      </c>
      <c r="N104">
        <f t="shared" ca="1" si="13"/>
        <v>78000</v>
      </c>
      <c r="O104">
        <f t="shared" ca="1" si="16"/>
        <v>3</v>
      </c>
      <c r="P104">
        <f t="shared" ca="1" si="17"/>
        <v>0</v>
      </c>
      <c r="Q104">
        <f t="shared" ca="1" si="14"/>
        <v>17</v>
      </c>
      <c r="R104">
        <f t="shared" ca="1" si="15"/>
        <v>15</v>
      </c>
    </row>
    <row r="105" spans="1:18">
      <c r="A105">
        <f ca="1">VLOOKUP(O105,Tabela3[],2,0)</f>
        <v>2008</v>
      </c>
      <c r="B105" t="str">
        <f ca="1">VLOOKUP(P105,Tabela3[],4,0)</f>
        <v>JUNHO</v>
      </c>
      <c r="C105" t="str">
        <f ca="1">VLOOKUP(Q105,Tabela3[],5,0)</f>
        <v>Brasil</v>
      </c>
      <c r="D105" t="str">
        <f ca="1">VLOOKUP(Q105,Tabela3[],3,0)</f>
        <v>VALE</v>
      </c>
      <c r="E105" t="str">
        <f ca="1">IF(R105=Q105, (VLOOKUP(P105+1,Tabela3[],5,0)),VLOOKUP(R105,Tabela3[],5,0))</f>
        <v>Estados Unidos</v>
      </c>
      <c r="F105" s="1">
        <f t="shared" ca="1" si="10"/>
        <v>39571</v>
      </c>
      <c r="G105" s="1">
        <f t="shared" ca="1" si="11"/>
        <v>39575.101966353468</v>
      </c>
      <c r="H105">
        <f t="shared" ca="1" si="12"/>
        <v>1</v>
      </c>
      <c r="I105" t="str">
        <f ca="1">VLOOKUP(Q105,Tabela3[],9,1)</f>
        <v>Lan Hua Hai</v>
      </c>
      <c r="J105" t="str">
        <f ca="1">VLOOKUP(Q105,Tabela3[],11,0)</f>
        <v>Minério de Ferro</v>
      </c>
      <c r="K105" t="str">
        <f ca="1">VLOOKUP(Q105,Tabela3[],10,0)</f>
        <v>Minério</v>
      </c>
      <c r="L105" t="e" cm="1">
        <f t="array" aca="1" ref="L105" ca="1">IF(Tabela2[[#This Row],[PORTO]]=Tabela2[[#This Row],[DESTINO]],0,erro)</f>
        <v>#NAME?</v>
      </c>
      <c r="N105">
        <f t="shared" ca="1" si="13"/>
        <v>0</v>
      </c>
      <c r="O105">
        <f t="shared" ca="1" si="16"/>
        <v>8</v>
      </c>
      <c r="P105">
        <f t="shared" ca="1" si="17"/>
        <v>5</v>
      </c>
      <c r="Q105">
        <f t="shared" ca="1" si="14"/>
        <v>27</v>
      </c>
      <c r="R105">
        <f t="shared" ca="1" si="15"/>
        <v>4</v>
      </c>
    </row>
    <row r="106" spans="1:18">
      <c r="A106">
        <f ca="1">VLOOKUP(O106,Tabela3[],2,0)</f>
        <v>2008</v>
      </c>
      <c r="B106" t="str">
        <f ca="1">VLOOKUP(P106,Tabela3[],4,0)</f>
        <v>FEVEREIRO</v>
      </c>
      <c r="C106" t="str">
        <f ca="1">VLOOKUP(Q106,Tabela3[],5,0)</f>
        <v>Japão</v>
      </c>
      <c r="D106" t="str">
        <f ca="1">VLOOKUP(Q106,Tabela3[],3,0)</f>
        <v>Toyota</v>
      </c>
      <c r="E106" t="str">
        <f ca="1">IF(R106=Q106, (VLOOKUP(P106+1,Tabela3[],5,0)),VLOOKUP(R106,Tabela3[],5,0))</f>
        <v>Coréia do Sul</v>
      </c>
      <c r="F106" s="1">
        <f t="shared" ca="1" si="10"/>
        <v>39462</v>
      </c>
      <c r="G106" s="1">
        <f t="shared" ca="1" si="11"/>
        <v>39462.681013889429</v>
      </c>
      <c r="H106">
        <f t="shared" ca="1" si="12"/>
        <v>0</v>
      </c>
      <c r="I106" t="str">
        <f ca="1">VLOOKUP(Q106,Tabela3[],9,1)</f>
        <v>Trailer Carriers</v>
      </c>
      <c r="J106" t="str">
        <f ca="1">VLOOKUP(Q106,Tabela3[],11,0)</f>
        <v>COROLLA GLI</v>
      </c>
      <c r="K106" t="str">
        <f ca="1">VLOOKUP(Q106,Tabela3[],10,0)</f>
        <v>Carros</v>
      </c>
      <c r="L106" t="e" cm="1">
        <f t="array" aca="1" ref="L106" ca="1">IF(Tabela2[[#This Row],[PORTO]]=Tabela2[[#This Row],[DESTINO]],0,erro)</f>
        <v>#NAME?</v>
      </c>
      <c r="N106">
        <f t="shared" ca="1" si="13"/>
        <v>100</v>
      </c>
      <c r="O106">
        <f t="shared" ca="1" si="16"/>
        <v>8</v>
      </c>
      <c r="P106">
        <f t="shared" ca="1" si="17"/>
        <v>1</v>
      </c>
      <c r="Q106">
        <f t="shared" ca="1" si="14"/>
        <v>10</v>
      </c>
      <c r="R106">
        <f t="shared" ca="1" si="15"/>
        <v>14</v>
      </c>
    </row>
    <row r="107" spans="1:18">
      <c r="A107">
        <f ca="1">VLOOKUP(O107,Tabela3[],2,0)</f>
        <v>2006</v>
      </c>
      <c r="B107" t="str">
        <f ca="1">VLOOKUP(P107,Tabela3[],4,0)</f>
        <v>JULHO</v>
      </c>
      <c r="C107" t="str">
        <f ca="1">VLOOKUP(Q107,Tabela3[],5,0)</f>
        <v>China</v>
      </c>
      <c r="D107" t="str">
        <f ca="1">VLOOKUP(Q107,Tabela3[],3,0)</f>
        <v>Alibaba Group</v>
      </c>
      <c r="E107" t="str">
        <f ca="1">IF(R107=Q107, (VLOOKUP(P107+1,Tabela3[],5,0)),VLOOKUP(R107,Tabela3[],5,0))</f>
        <v>França</v>
      </c>
      <c r="F107" s="1">
        <f t="shared" ca="1" si="10"/>
        <v>38873</v>
      </c>
      <c r="G107" s="1">
        <f t="shared" ca="1" si="11"/>
        <v>38879.113635757953</v>
      </c>
      <c r="H107">
        <f t="shared" ca="1" si="12"/>
        <v>1</v>
      </c>
      <c r="I107" t="str">
        <f ca="1">VLOOKUP(Q107,Tabela3[],9,1)</f>
        <v>HMM St Petersburg</v>
      </c>
      <c r="J107" t="str">
        <f ca="1">VLOOKUP(Q107,Tabela3[],11,0)</f>
        <v>Ar Condicionado 18000</v>
      </c>
      <c r="K107" t="str">
        <f ca="1">VLOOKUP(Q107,Tabela3[],10,0)</f>
        <v>Eletrônicos</v>
      </c>
      <c r="L107" t="e" cm="1">
        <f t="array" aca="1" ref="L107" ca="1">IF(Tabela2[[#This Row],[PORTO]]=Tabela2[[#This Row],[DESTINO]],0,erro)</f>
        <v>#NAME?</v>
      </c>
      <c r="N107">
        <f t="shared" ca="1" si="13"/>
        <v>2500</v>
      </c>
      <c r="O107">
        <f t="shared" ca="1" si="16"/>
        <v>6</v>
      </c>
      <c r="P107">
        <f t="shared" ca="1" si="17"/>
        <v>6</v>
      </c>
      <c r="Q107">
        <f t="shared" ca="1" si="14"/>
        <v>2</v>
      </c>
      <c r="R107">
        <f t="shared" ca="1" si="15"/>
        <v>23</v>
      </c>
    </row>
    <row r="108" spans="1:18">
      <c r="A108">
        <f ca="1">VLOOKUP(O108,Tabela3[],2,0)</f>
        <v>2003</v>
      </c>
      <c r="B108" t="str">
        <f ca="1">VLOOKUP(P108,Tabela3[],4,0)</f>
        <v>JULHO</v>
      </c>
      <c r="C108" t="str">
        <f ca="1">VLOOKUP(Q108,Tabela3[],5,0)</f>
        <v>Brasil</v>
      </c>
      <c r="D108" t="str">
        <f ca="1">VLOOKUP(Q108,Tabela3[],3,0)</f>
        <v>VALE</v>
      </c>
      <c r="E108" t="str">
        <f ca="1">IF(R108=Q108, (VLOOKUP(P108+1,Tabela3[],5,0)),VLOOKUP(R108,Tabela3[],5,0))</f>
        <v>Itália</v>
      </c>
      <c r="F108" s="1">
        <f t="shared" ca="1" si="10"/>
        <v>37783</v>
      </c>
      <c r="G108" s="1">
        <f t="shared" ca="1" si="11"/>
        <v>37792.460796592481</v>
      </c>
      <c r="H108">
        <f t="shared" ca="1" si="12"/>
        <v>0</v>
      </c>
      <c r="I108" t="str">
        <f ca="1">VLOOKUP(Q108,Tabela3[],9,1)</f>
        <v>Lan Hua Hai</v>
      </c>
      <c r="J108" t="str">
        <f ca="1">VLOOKUP(Q108,Tabela3[],11,0)</f>
        <v>Bauxita</v>
      </c>
      <c r="K108" t="str">
        <f ca="1">VLOOKUP(Q108,Tabela3[],10,0)</f>
        <v>Minério</v>
      </c>
      <c r="L108" t="e" cm="1">
        <f t="array" aca="1" ref="L108" ca="1">IF(Tabela2[[#This Row],[PORTO]]=Tabela2[[#This Row],[DESTINO]],0,erro)</f>
        <v>#NAME?</v>
      </c>
      <c r="N108">
        <f t="shared" ca="1" si="13"/>
        <v>0</v>
      </c>
      <c r="O108">
        <f t="shared" ca="1" si="16"/>
        <v>3</v>
      </c>
      <c r="P108">
        <f t="shared" ca="1" si="17"/>
        <v>6</v>
      </c>
      <c r="Q108">
        <f t="shared" ca="1" si="14"/>
        <v>28</v>
      </c>
      <c r="R108">
        <f t="shared" ca="1" si="15"/>
        <v>18</v>
      </c>
    </row>
    <row r="109" spans="1:18">
      <c r="A109">
        <f ca="1">VLOOKUP(O109,Tabela3[],2,0)</f>
        <v>2009</v>
      </c>
      <c r="B109" t="str">
        <f ca="1">VLOOKUP(P109,Tabela3[],4,0)</f>
        <v>DEZEMBRO</v>
      </c>
      <c r="C109" t="str">
        <f ca="1">VLOOKUP(Q109,Tabela3[],5,0)</f>
        <v>Estados Unidos</v>
      </c>
      <c r="D109" t="str">
        <f ca="1">VLOOKUP(Q109,Tabela3[],3,0)</f>
        <v>Amazon</v>
      </c>
      <c r="E109" t="str">
        <f ca="1">IF(R109=Q109, (VLOOKUP(P109+1,Tabela3[],5,0)),VLOOKUP(R109,Tabela3[],5,0))</f>
        <v>China</v>
      </c>
      <c r="F109" s="1">
        <f t="shared" ca="1" si="10"/>
        <v>40121</v>
      </c>
      <c r="G109" s="1">
        <f t="shared" ca="1" si="11"/>
        <v>40127.221919147487</v>
      </c>
      <c r="H109">
        <f t="shared" ca="1" si="12"/>
        <v>1</v>
      </c>
      <c r="I109" t="str">
        <f ca="1">VLOOKUP(Q109,Tabela3[],9,1)</f>
        <v>HMM Algeciras</v>
      </c>
      <c r="J109" t="str">
        <f ca="1">VLOOKUP(Q109,Tabela3[],11,0)</f>
        <v>Travesseiro Toque de Pluma</v>
      </c>
      <c r="K109" t="str">
        <f ca="1">VLOOKUP(Q109,Tabela3[],10,0)</f>
        <v>Geral</v>
      </c>
      <c r="L109" t="e" cm="1">
        <f t="array" aca="1" ref="L109" ca="1">IF(Tabela2[[#This Row],[PORTO]]=Tabela2[[#This Row],[DESTINO]],0,erro)</f>
        <v>#NAME?</v>
      </c>
      <c r="N109">
        <f t="shared" ca="1" si="13"/>
        <v>5000</v>
      </c>
      <c r="O109">
        <f t="shared" ca="1" si="16"/>
        <v>9</v>
      </c>
      <c r="P109">
        <f t="shared" ca="1" si="17"/>
        <v>11</v>
      </c>
      <c r="Q109">
        <f t="shared" ca="1" si="14"/>
        <v>5</v>
      </c>
      <c r="R109">
        <f t="shared" ca="1" si="15"/>
        <v>1</v>
      </c>
    </row>
    <row r="110" spans="1:18">
      <c r="A110">
        <f ca="1">VLOOKUP(O110,Tabela3[],2,0)</f>
        <v>2004</v>
      </c>
      <c r="B110" t="str">
        <f ca="1">VLOOKUP(P110,Tabela3[],4,0)</f>
        <v>ABRIL</v>
      </c>
      <c r="C110" t="str">
        <f ca="1">VLOOKUP(Q110,Tabela3[],5,0)</f>
        <v>Alemanha</v>
      </c>
      <c r="D110" t="str">
        <f ca="1">VLOOKUP(Q110,Tabela3[],3,0)</f>
        <v>Volkswagen</v>
      </c>
      <c r="E110" t="str">
        <f ca="1">IF(R110=Q110, (VLOOKUP(P110+1,Tabela3[],5,0)),VLOOKUP(R110,Tabela3[],5,0))</f>
        <v>Holanda</v>
      </c>
      <c r="F110" s="1">
        <f t="shared" ca="1" si="10"/>
        <v>38048</v>
      </c>
      <c r="G110" s="1">
        <f t="shared" ca="1" si="11"/>
        <v>38048.589736190341</v>
      </c>
      <c r="H110">
        <f t="shared" ca="1" si="12"/>
        <v>0</v>
      </c>
      <c r="I110" t="str">
        <f ca="1">VLOOKUP(Q110,Tabela3[],9,1)</f>
        <v>Warehouse Carriers </v>
      </c>
      <c r="J110" t="str">
        <f ca="1">VLOOKUP(Q110,Tabela3[],11,0)</f>
        <v>Cross CD (Saveiro)</v>
      </c>
      <c r="K110" t="str">
        <f ca="1">VLOOKUP(Q110,Tabela3[],10,0)</f>
        <v>Carros</v>
      </c>
      <c r="L110" t="e" cm="1">
        <f t="array" aca="1" ref="L110" ca="1">IF(Tabela2[[#This Row],[PORTO]]=Tabela2[[#This Row],[DESTINO]],0,erro)</f>
        <v>#NAME?</v>
      </c>
      <c r="N110">
        <f t="shared" ca="1" si="13"/>
        <v>300</v>
      </c>
      <c r="O110">
        <f t="shared" ca="1" si="16"/>
        <v>4</v>
      </c>
      <c r="P110">
        <f t="shared" ca="1" si="17"/>
        <v>3</v>
      </c>
      <c r="Q110">
        <f t="shared" ca="1" si="14"/>
        <v>6</v>
      </c>
      <c r="R110">
        <f t="shared" ca="1" si="15"/>
        <v>17</v>
      </c>
    </row>
    <row r="111" spans="1:18">
      <c r="A111">
        <f ca="1">VLOOKUP(O111,Tabela3[],2,0)</f>
        <v>2001</v>
      </c>
      <c r="B111" t="str">
        <f ca="1">VLOOKUP(P111,Tabela3[],4,0)</f>
        <v>DEZEMBRO</v>
      </c>
      <c r="C111" t="str">
        <f ca="1">VLOOKUP(Q111,Tabela3[],5,0)</f>
        <v>China</v>
      </c>
      <c r="D111" t="str">
        <f ca="1">VLOOKUP(Q111,Tabela3[],3,0)</f>
        <v>Alibaba Group</v>
      </c>
      <c r="E111" t="str">
        <f ca="1">IF(R111=Q111, (VLOOKUP(P111+1,Tabela3[],5,0)),VLOOKUP(R111,Tabela3[],5,0))</f>
        <v>Alemanha</v>
      </c>
      <c r="F111" s="1">
        <f t="shared" ca="1" si="10"/>
        <v>37195</v>
      </c>
      <c r="G111" s="1">
        <f t="shared" ca="1" si="11"/>
        <v>37204.764067737997</v>
      </c>
      <c r="H111">
        <f t="shared" ca="1" si="12"/>
        <v>0</v>
      </c>
      <c r="I111" t="str">
        <f ca="1">VLOOKUP(Q111,Tabela3[],9,1)</f>
        <v>HMM St Petersburg</v>
      </c>
      <c r="J111" t="str">
        <f ca="1">VLOOKUP(Q111,Tabela3[],11,0)</f>
        <v>Ar Condicionado 18000</v>
      </c>
      <c r="K111" t="str">
        <f ca="1">VLOOKUP(Q111,Tabela3[],10,0)</f>
        <v>Eletrônicos</v>
      </c>
      <c r="L111" t="e" cm="1">
        <f t="array" aca="1" ref="L111" ca="1">IF(Tabela2[[#This Row],[PORTO]]=Tabela2[[#This Row],[DESTINO]],0,erro)</f>
        <v>#NAME?</v>
      </c>
      <c r="N111">
        <f t="shared" ca="1" si="13"/>
        <v>500</v>
      </c>
      <c r="O111">
        <f t="shared" ca="1" si="16"/>
        <v>1</v>
      </c>
      <c r="P111">
        <f t="shared" ca="1" si="17"/>
        <v>11</v>
      </c>
      <c r="Q111">
        <f t="shared" ca="1" si="14"/>
        <v>2</v>
      </c>
      <c r="R111">
        <f t="shared" ca="1" si="15"/>
        <v>6</v>
      </c>
    </row>
    <row r="112" spans="1:18">
      <c r="A112">
        <f ca="1">VLOOKUP(O112,Tabela3[],2,0)</f>
        <v>2002</v>
      </c>
      <c r="B112" t="str">
        <f ca="1">VLOOKUP(P112,Tabela3[],4,0)</f>
        <v>MAIO</v>
      </c>
      <c r="C112" t="str">
        <f ca="1">VLOOKUP(Q112,Tabela3[],5,0)</f>
        <v>Reino Unido</v>
      </c>
      <c r="D112" t="str">
        <f ca="1">VLOOKUP(Q112,Tabela3[],3,0)</f>
        <v>Unilever</v>
      </c>
      <c r="E112" t="str">
        <f ca="1">IF(R112=Q112, (VLOOKUP(P112+1,Tabela3[],5,0)),VLOOKUP(R112,Tabela3[],5,0))</f>
        <v>Japão</v>
      </c>
      <c r="F112" s="1">
        <f t="shared" ca="1" si="10"/>
        <v>37363</v>
      </c>
      <c r="G112" s="1">
        <f t="shared" ca="1" si="11"/>
        <v>37369.252388905101</v>
      </c>
      <c r="H112">
        <f t="shared" ca="1" si="12"/>
        <v>0</v>
      </c>
      <c r="I112" t="str">
        <f ca="1">VLOOKUP(Q112,Tabela3[],9,1)</f>
        <v>HMM Helsinki</v>
      </c>
      <c r="J112" t="str">
        <f ca="1">VLOOKUP(Q112,Tabela3[],11,0)</f>
        <v xml:space="preserve">Desodorante Antitranspirante Aerosol </v>
      </c>
      <c r="K112" t="str">
        <f ca="1">VLOOKUP(Q112,Tabela3[],10,0)</f>
        <v>Quimico</v>
      </c>
      <c r="L112" t="e" cm="1">
        <f t="array" aca="1" ref="L112" ca="1">IF(Tabela2[[#This Row],[PORTO]]=Tabela2[[#This Row],[DESTINO]],0,erro)</f>
        <v>#NAME?</v>
      </c>
      <c r="N112">
        <f t="shared" ca="1" si="13"/>
        <v>1660000</v>
      </c>
      <c r="O112">
        <f t="shared" ca="1" si="16"/>
        <v>2</v>
      </c>
      <c r="P112">
        <f t="shared" ca="1" si="17"/>
        <v>4</v>
      </c>
      <c r="Q112">
        <f t="shared" ca="1" si="14"/>
        <v>25</v>
      </c>
      <c r="R112">
        <f t="shared" ca="1" si="15"/>
        <v>10</v>
      </c>
    </row>
    <row r="113" spans="1:18">
      <c r="A113">
        <f ca="1">VLOOKUP(O113,Tabela3[],2,0)</f>
        <v>2009</v>
      </c>
      <c r="B113" t="str">
        <f ca="1">VLOOKUP(P113,Tabela3[],4,0)</f>
        <v>JUNHO</v>
      </c>
      <c r="C113" t="str">
        <f ca="1">VLOOKUP(Q113,Tabela3[],5,0)</f>
        <v>Japão</v>
      </c>
      <c r="D113" t="str">
        <f ca="1">VLOOKUP(Q113,Tabela3[],3,0)</f>
        <v>Toyota</v>
      </c>
      <c r="E113" t="str">
        <f ca="1">IF(R113=Q113, (VLOOKUP(P113+1,Tabela3[],5,0)),VLOOKUP(R113,Tabela3[],5,0))</f>
        <v>Japão</v>
      </c>
      <c r="F113" s="1">
        <f t="shared" ca="1" si="10"/>
        <v>39937</v>
      </c>
      <c r="G113" s="1">
        <f t="shared" ca="1" si="11"/>
        <v>39942.640624395215</v>
      </c>
      <c r="H113">
        <f t="shared" ca="1" si="12"/>
        <v>0</v>
      </c>
      <c r="I113" t="str">
        <f ca="1">VLOOKUP(Q113,Tabela3[],9,1)</f>
        <v>Trailer Carriers</v>
      </c>
      <c r="J113" t="str">
        <f ca="1">VLOOKUP(Q113,Tabela3[],11,0)</f>
        <v>COROLLA CROSS XR</v>
      </c>
      <c r="K113" t="str">
        <f ca="1">VLOOKUP(Q113,Tabela3[],10,0)</f>
        <v>Carros</v>
      </c>
      <c r="L113" cm="1">
        <f t="array" aca="1" ref="L113" ca="1">IF(Tabela2[[#This Row],[PORTO]]=Tabela2[[#This Row],[DESTINO]],0,erro)</f>
        <v>0</v>
      </c>
      <c r="N113">
        <f t="shared" ca="1" si="13"/>
        <v>400</v>
      </c>
      <c r="O113">
        <f t="shared" ca="1" si="16"/>
        <v>9</v>
      </c>
      <c r="P113">
        <f t="shared" ca="1" si="17"/>
        <v>5</v>
      </c>
      <c r="Q113">
        <f t="shared" ca="1" si="14"/>
        <v>11</v>
      </c>
      <c r="R113">
        <f t="shared" ca="1" si="15"/>
        <v>10</v>
      </c>
    </row>
    <row r="114" spans="1:18">
      <c r="A114">
        <f ca="1">VLOOKUP(O114,Tabela3[],2,0)</f>
        <v>2004</v>
      </c>
      <c r="B114" t="str">
        <f ca="1">VLOOKUP(P114,Tabela3[],4,0)</f>
        <v>JULHO</v>
      </c>
      <c r="C114" t="str">
        <f ca="1">VLOOKUP(Q114,Tabela3[],5,0)</f>
        <v>Estados Unidos</v>
      </c>
      <c r="D114" t="str">
        <f ca="1">VLOOKUP(Q114,Tabela3[],3,0)</f>
        <v>Amazon</v>
      </c>
      <c r="E114" t="str">
        <f ca="1">IF(R114=Q114, (VLOOKUP(P114+1,Tabela3[],5,0)),VLOOKUP(R114,Tabela3[],5,0))</f>
        <v>China</v>
      </c>
      <c r="F114" s="1">
        <f t="shared" ca="1" si="10"/>
        <v>38159</v>
      </c>
      <c r="G114" s="1">
        <f t="shared" ca="1" si="11"/>
        <v>38162.527693334232</v>
      </c>
      <c r="H114">
        <f t="shared" ca="1" si="12"/>
        <v>1</v>
      </c>
      <c r="I114" t="str">
        <f ca="1">VLOOKUP(Q114,Tabela3[],9,1)</f>
        <v>HMM Algeciras</v>
      </c>
      <c r="J114" t="str">
        <f ca="1">VLOOKUP(Q114,Tabela3[],11,0)</f>
        <v>Colchão Baby Light D18</v>
      </c>
      <c r="K114" t="str">
        <f ca="1">VLOOKUP(Q114,Tabela3[],10,0)</f>
        <v>Geral</v>
      </c>
      <c r="L114" t="e" cm="1">
        <f t="array" aca="1" ref="L114" ca="1">IF(Tabela2[[#This Row],[PORTO]]=Tabela2[[#This Row],[DESTINO]],0,erro)</f>
        <v>#NAME?</v>
      </c>
      <c r="N114">
        <f t="shared" ca="1" si="13"/>
        <v>3000</v>
      </c>
      <c r="O114">
        <f t="shared" ca="1" si="16"/>
        <v>4</v>
      </c>
      <c r="P114">
        <f t="shared" ca="1" si="17"/>
        <v>6</v>
      </c>
      <c r="Q114">
        <f t="shared" ca="1" si="14"/>
        <v>4</v>
      </c>
      <c r="R114">
        <f t="shared" ca="1" si="15"/>
        <v>0</v>
      </c>
    </row>
    <row r="115" spans="1:18">
      <c r="A115">
        <f ca="1">VLOOKUP(O115,Tabela3[],2,0)</f>
        <v>2009</v>
      </c>
      <c r="B115" t="str">
        <f ca="1">VLOOKUP(P115,Tabela3[],4,0)</f>
        <v>JANEIRO</v>
      </c>
      <c r="C115" t="str">
        <f ca="1">VLOOKUP(Q115,Tabela3[],5,0)</f>
        <v>Coréia do Sul</v>
      </c>
      <c r="D115" t="str">
        <f ca="1">VLOOKUP(Q115,Tabela3[],3,0)</f>
        <v>Samsung</v>
      </c>
      <c r="E115" t="str">
        <f ca="1">IF(R115=Q115, (VLOOKUP(P115+1,Tabela3[],5,0)),VLOOKUP(R115,Tabela3[],5,0))</f>
        <v>Japão</v>
      </c>
      <c r="F115" s="1">
        <f t="shared" ca="1" si="10"/>
        <v>40154</v>
      </c>
      <c r="G115" s="1">
        <f t="shared" ca="1" si="11"/>
        <v>40163.352636824333</v>
      </c>
      <c r="H115">
        <f t="shared" ca="1" si="12"/>
        <v>0</v>
      </c>
      <c r="I115" t="str">
        <f ca="1">VLOOKUP(Q115,Tabela3[],9,1)</f>
        <v>HMM Rotterdam</v>
      </c>
      <c r="J115" t="str">
        <f ca="1">VLOOKUP(Q115,Tabela3[],11,0)</f>
        <v>Neo QLED 8k 75"</v>
      </c>
      <c r="K115" t="str">
        <f ca="1">VLOOKUP(Q115,Tabela3[],10,0)</f>
        <v>Eletrônicos</v>
      </c>
      <c r="L115" t="e" cm="1">
        <f t="array" aca="1" ref="L115" ca="1">IF(Tabela2[[#This Row],[PORTO]]=Tabela2[[#This Row],[DESTINO]],0,erro)</f>
        <v>#NAME?</v>
      </c>
      <c r="N115">
        <f t="shared" ca="1" si="13"/>
        <v>2000</v>
      </c>
      <c r="O115">
        <f t="shared" ca="1" si="16"/>
        <v>9</v>
      </c>
      <c r="P115">
        <f t="shared" ca="1" si="17"/>
        <v>12</v>
      </c>
      <c r="Q115">
        <f t="shared" ca="1" si="14"/>
        <v>12</v>
      </c>
      <c r="R115">
        <f t="shared" ca="1" si="15"/>
        <v>10</v>
      </c>
    </row>
    <row r="116" spans="1:18">
      <c r="A116">
        <f ca="1">VLOOKUP(O116,Tabela3[],2,0)</f>
        <v>2007</v>
      </c>
      <c r="B116" t="str">
        <f ca="1">VLOOKUP(P116,Tabela3[],4,0)</f>
        <v>FEVEREIRO</v>
      </c>
      <c r="C116" t="str">
        <f ca="1">VLOOKUP(Q116,Tabela3[],5,0)</f>
        <v>Canadá</v>
      </c>
      <c r="D116" t="str">
        <f ca="1">VLOOKUP(Q116,Tabela3[],3,0)</f>
        <v>Shopify</v>
      </c>
      <c r="E116" t="str">
        <f ca="1">IF(R116=Q116, (VLOOKUP(P116+1,Tabela3[],5,0)),VLOOKUP(R116,Tabela3[],5,0))</f>
        <v>Coréia do Sul</v>
      </c>
      <c r="F116" s="1">
        <f t="shared" ca="1" si="10"/>
        <v>39085</v>
      </c>
      <c r="G116" s="1">
        <f t="shared" ca="1" si="11"/>
        <v>39089.500039295075</v>
      </c>
      <c r="H116">
        <f t="shared" ca="1" si="12"/>
        <v>0</v>
      </c>
      <c r="I116" t="str">
        <f ca="1">VLOOKUP(Q116,Tabela3[],9,1)</f>
        <v>HMM Southampton</v>
      </c>
      <c r="J116" t="str">
        <f ca="1">VLOOKUP(Q116,Tabela3[],11,0)</f>
        <v>NONA</v>
      </c>
      <c r="K116" t="str">
        <f ca="1">VLOOKUP(Q116,Tabela3[],10,0)</f>
        <v>Bebida</v>
      </c>
      <c r="L116" t="e" cm="1">
        <f t="array" aca="1" ref="L116" ca="1">IF(Tabela2[[#This Row],[PORTO]]=Tabela2[[#This Row],[DESTINO]],0,erro)</f>
        <v>#NAME?</v>
      </c>
      <c r="N116">
        <f t="shared" ca="1" si="13"/>
        <v>0</v>
      </c>
      <c r="O116">
        <f t="shared" ca="1" si="16"/>
        <v>7</v>
      </c>
      <c r="P116">
        <f t="shared" ca="1" si="17"/>
        <v>1</v>
      </c>
      <c r="Q116">
        <f t="shared" ca="1" si="14"/>
        <v>34</v>
      </c>
      <c r="R116">
        <f t="shared" ca="1" si="15"/>
        <v>14</v>
      </c>
    </row>
    <row r="117" spans="1:18">
      <c r="A117">
        <f ca="1">VLOOKUP(O117,Tabela3[],2,0)</f>
        <v>2003</v>
      </c>
      <c r="B117" t="str">
        <f ca="1">VLOOKUP(P117,Tabela3[],4,0)</f>
        <v>JANEIRO</v>
      </c>
      <c r="C117" t="str">
        <f ca="1">VLOOKUP(Q117,Tabela3[],5,0)</f>
        <v>Brasil</v>
      </c>
      <c r="D117" t="str">
        <f ca="1">VLOOKUP(Q117,Tabela3[],3,0)</f>
        <v>VALE</v>
      </c>
      <c r="E117" t="str">
        <f ca="1">IF(R117=Q117, (VLOOKUP(P117+1,Tabela3[],5,0)),VLOOKUP(R117,Tabela3[],5,0))</f>
        <v>Coréia do Sul</v>
      </c>
      <c r="F117" s="1">
        <f t="shared" ca="1" si="10"/>
        <v>37968</v>
      </c>
      <c r="G117" s="1">
        <f t="shared" ca="1" si="11"/>
        <v>37975.703747591135</v>
      </c>
      <c r="H117">
        <f t="shared" ca="1" si="12"/>
        <v>0</v>
      </c>
      <c r="I117" t="str">
        <f ca="1">VLOOKUP(Q117,Tabela3[],9,1)</f>
        <v>Lan Hua Hai</v>
      </c>
      <c r="J117" t="str">
        <f ca="1">VLOOKUP(Q117,Tabela3[],11,0)</f>
        <v>Minério de Ferro</v>
      </c>
      <c r="K117" t="str">
        <f ca="1">VLOOKUP(Q117,Tabela3[],10,0)</f>
        <v>Minério</v>
      </c>
      <c r="L117" t="e" cm="1">
        <f t="array" aca="1" ref="L117" ca="1">IF(Tabela2[[#This Row],[PORTO]]=Tabela2[[#This Row],[DESTINO]],0,erro)</f>
        <v>#NAME?</v>
      </c>
      <c r="N117">
        <f t="shared" ca="1" si="13"/>
        <v>0</v>
      </c>
      <c r="O117">
        <f t="shared" ca="1" si="16"/>
        <v>3</v>
      </c>
      <c r="P117">
        <f t="shared" ca="1" si="17"/>
        <v>12</v>
      </c>
      <c r="Q117">
        <f t="shared" ca="1" si="14"/>
        <v>27</v>
      </c>
      <c r="R117">
        <f t="shared" ca="1" si="15"/>
        <v>13</v>
      </c>
    </row>
    <row r="118" spans="1:18">
      <c r="A118">
        <f ca="1">VLOOKUP(O118,Tabela3[],2,0)</f>
        <v>2007</v>
      </c>
      <c r="B118" t="str">
        <f ca="1">VLOOKUP(P118,Tabela3[],4,0)</f>
        <v>FEVEREIRO</v>
      </c>
      <c r="C118" t="str">
        <f ca="1">VLOOKUP(Q118,Tabela3[],5,0)</f>
        <v>França</v>
      </c>
      <c r="D118" t="str">
        <f ca="1">VLOOKUP(Q118,Tabela3[],3,0)</f>
        <v> LVMH</v>
      </c>
      <c r="E118" t="str">
        <f ca="1">IF(R118=Q118, (VLOOKUP(P118+1,Tabela3[],5,0)),VLOOKUP(R118,Tabela3[],5,0))</f>
        <v>China</v>
      </c>
      <c r="F118" s="1">
        <f t="shared" ca="1" si="10"/>
        <v>39097</v>
      </c>
      <c r="G118" s="1">
        <f t="shared" ca="1" si="11"/>
        <v>39106.158279239215</v>
      </c>
      <c r="H118">
        <f t="shared" ca="1" si="12"/>
        <v>1</v>
      </c>
      <c r="I118" t="str">
        <f ca="1">VLOOKUP(Q118,Tabela3[],9,1)</f>
        <v>Emma Maersk</v>
      </c>
      <c r="J118" t="str">
        <f ca="1">VLOOKUP(Q118,Tabela3[],11,0)</f>
        <v>Guerlain</v>
      </c>
      <c r="K118" t="str">
        <f ca="1">VLOOKUP(Q118,Tabela3[],10,0)</f>
        <v>Tecido</v>
      </c>
      <c r="L118" t="e" cm="1">
        <f t="array" aca="1" ref="L118" ca="1">IF(Tabela2[[#This Row],[PORTO]]=Tabela2[[#This Row],[DESTINO]],0,erro)</f>
        <v>#NAME?</v>
      </c>
      <c r="N118">
        <f t="shared" ca="1" si="13"/>
        <v>18000</v>
      </c>
      <c r="O118">
        <f t="shared" ca="1" si="16"/>
        <v>7</v>
      </c>
      <c r="P118">
        <f t="shared" ca="1" si="17"/>
        <v>1</v>
      </c>
      <c r="Q118">
        <f t="shared" ca="1" si="14"/>
        <v>23</v>
      </c>
      <c r="R118">
        <f t="shared" ca="1" si="15"/>
        <v>2</v>
      </c>
    </row>
    <row r="119" spans="1:18">
      <c r="A119">
        <f ca="1">VLOOKUP(O119,Tabela3[],2,0)</f>
        <v>2004</v>
      </c>
      <c r="B119" t="str">
        <f ca="1">VLOOKUP(P119,Tabela3[],4,0)</f>
        <v>ABRIL</v>
      </c>
      <c r="C119" t="str">
        <f ca="1">VLOOKUP(Q119,Tabela3[],5,0)</f>
        <v>Coréia do Sul</v>
      </c>
      <c r="D119" t="str">
        <f ca="1">VLOOKUP(Q119,Tabela3[],3,0)</f>
        <v>Samsung</v>
      </c>
      <c r="E119" t="str">
        <f ca="1">IF(R119=Q119, (VLOOKUP(P119+1,Tabela3[],5,0)),VLOOKUP(R119,Tabela3[],5,0))</f>
        <v>Coréia do Sul</v>
      </c>
      <c r="F119" s="1">
        <f t="shared" ca="1" si="10"/>
        <v>38072</v>
      </c>
      <c r="G119" s="1">
        <f t="shared" ca="1" si="11"/>
        <v>38075.178020377476</v>
      </c>
      <c r="H119">
        <f t="shared" ca="1" si="12"/>
        <v>0</v>
      </c>
      <c r="I119" t="str">
        <f ca="1">VLOOKUP(Q119,Tabela3[],9,1)</f>
        <v>HMM Rotterdam</v>
      </c>
      <c r="J119" t="str">
        <f ca="1">VLOOKUP(Q119,Tabela3[],11,0)</f>
        <v>QLED 4k 75"</v>
      </c>
      <c r="K119" t="str">
        <f ca="1">VLOOKUP(Q119,Tabela3[],10,0)</f>
        <v>Eletrônicos</v>
      </c>
      <c r="L119" cm="1">
        <f t="array" aca="1" ref="L119" ca="1">IF(Tabela2[[#This Row],[PORTO]]=Tabela2[[#This Row],[DESTINO]],0,erro)</f>
        <v>0</v>
      </c>
      <c r="N119">
        <f t="shared" ca="1" si="13"/>
        <v>500</v>
      </c>
      <c r="O119">
        <f t="shared" ca="1" si="16"/>
        <v>4</v>
      </c>
      <c r="P119">
        <f t="shared" ca="1" si="17"/>
        <v>3</v>
      </c>
      <c r="Q119">
        <f t="shared" ca="1" si="14"/>
        <v>13</v>
      </c>
      <c r="R119">
        <f t="shared" ca="1" si="15"/>
        <v>14</v>
      </c>
    </row>
    <row r="120" spans="1:18">
      <c r="A120">
        <f ca="1">VLOOKUP(O120,Tabela3[],2,0)</f>
        <v>2008</v>
      </c>
      <c r="B120" t="str">
        <f ca="1">VLOOKUP(P120,Tabela3[],4,0)</f>
        <v>JANEIRO</v>
      </c>
      <c r="C120" t="str">
        <f ca="1">VLOOKUP(Q120,Tabela3[],5,0)</f>
        <v>India</v>
      </c>
      <c r="D120" t="str">
        <f ca="1">VLOOKUP(Q120,Tabela3[],3,0)</f>
        <v>Reliance Industries</v>
      </c>
      <c r="E120" t="str">
        <f ca="1">IF(R120=Q120, (VLOOKUP(P120+1,Tabela3[],5,0)),VLOOKUP(R120,Tabela3[],5,0))</f>
        <v>Itália</v>
      </c>
      <c r="F120" s="1">
        <f t="shared" ca="1" si="10"/>
        <v>39466</v>
      </c>
      <c r="G120" s="1">
        <f t="shared" ca="1" si="11"/>
        <v>39471.932618302024</v>
      </c>
      <c r="H120">
        <f t="shared" ca="1" si="12"/>
        <v>0</v>
      </c>
      <c r="I120" t="str">
        <f ca="1">VLOOKUP(Q120,Tabela3[],9,1)</f>
        <v>Tanker</v>
      </c>
      <c r="J120" t="str">
        <f ca="1">VLOOKUP(Q120,Tabela3[],11,0)</f>
        <v>Polipropileno</v>
      </c>
      <c r="K120" t="str">
        <f ca="1">VLOOKUP(Q120,Tabela3[],10,0)</f>
        <v>Petroquimicos</v>
      </c>
      <c r="L120" t="e" cm="1">
        <f t="array" aca="1" ref="L120" ca="1">IF(Tabela2[[#This Row],[PORTO]]=Tabela2[[#This Row],[DESTINO]],0,erro)</f>
        <v>#NAME?</v>
      </c>
      <c r="N120">
        <f t="shared" ca="1" si="13"/>
        <v>0</v>
      </c>
      <c r="O120">
        <f t="shared" ca="1" si="16"/>
        <v>8</v>
      </c>
      <c r="P120">
        <f t="shared" ca="1" si="17"/>
        <v>0</v>
      </c>
      <c r="Q120">
        <f t="shared" ca="1" si="14"/>
        <v>30</v>
      </c>
      <c r="R120">
        <f t="shared" ca="1" si="15"/>
        <v>19</v>
      </c>
    </row>
    <row r="121" spans="1:18">
      <c r="A121">
        <f ca="1">VLOOKUP(O121,Tabela3[],2,0)</f>
        <v>2002</v>
      </c>
      <c r="B121" t="str">
        <f ca="1">VLOOKUP(P121,Tabela3[],4,0)</f>
        <v>JUNHO</v>
      </c>
      <c r="C121" t="str">
        <f ca="1">VLOOKUP(Q121,Tabela3[],5,0)</f>
        <v>China</v>
      </c>
      <c r="D121" t="str">
        <f ca="1">VLOOKUP(Q121,Tabela3[],3,0)</f>
        <v>Alibaba Group</v>
      </c>
      <c r="E121" t="str">
        <f ca="1">IF(R121=Q121, (VLOOKUP(P121+1,Tabela3[],5,0)),VLOOKUP(R121,Tabela3[],5,0))</f>
        <v>China</v>
      </c>
      <c r="F121" s="1">
        <f t="shared" ca="1" si="10"/>
        <v>37389</v>
      </c>
      <c r="G121" s="1">
        <f t="shared" ca="1" si="11"/>
        <v>37391.932315643433</v>
      </c>
      <c r="H121">
        <f t="shared" ca="1" si="12"/>
        <v>0</v>
      </c>
      <c r="I121" t="str">
        <f ca="1">VLOOKUP(Q121,Tabela3[],9,1)</f>
        <v>HMM St Petersburg</v>
      </c>
      <c r="J121" t="str">
        <f ca="1">VLOOKUP(Q121,Tabela3[],11,0)</f>
        <v>Ar Condicionado 18000</v>
      </c>
      <c r="K121" t="str">
        <f ca="1">VLOOKUP(Q121,Tabela3[],10,0)</f>
        <v>Eletrônicos</v>
      </c>
      <c r="L121" cm="1">
        <f t="array" aca="1" ref="L121" ca="1">IF(Tabela2[[#This Row],[PORTO]]=Tabela2[[#This Row],[DESTINO]],0,erro)</f>
        <v>0</v>
      </c>
      <c r="N121">
        <f t="shared" ca="1" si="13"/>
        <v>1000</v>
      </c>
      <c r="O121">
        <f t="shared" ca="1" si="16"/>
        <v>2</v>
      </c>
      <c r="P121">
        <f t="shared" ca="1" si="17"/>
        <v>5</v>
      </c>
      <c r="Q121">
        <f t="shared" ca="1" si="14"/>
        <v>2</v>
      </c>
      <c r="R121">
        <f t="shared" ca="1" si="15"/>
        <v>1</v>
      </c>
    </row>
    <row r="122" spans="1:18">
      <c r="A122">
        <f ca="1">VLOOKUP(O122,Tabela3[],2,0)</f>
        <v>2000</v>
      </c>
      <c r="B122" t="str">
        <f ca="1">VLOOKUP(P122,Tabela3[],4,0)</f>
        <v>AGOSTO</v>
      </c>
      <c r="C122" t="str">
        <f ca="1">VLOOKUP(Q122,Tabela3[],5,0)</f>
        <v>Estados Unidos</v>
      </c>
      <c r="D122" t="str">
        <f ca="1">VLOOKUP(Q122,Tabela3[],3,0)</f>
        <v>Amazon</v>
      </c>
      <c r="E122" t="str">
        <f ca="1">IF(R122=Q122, (VLOOKUP(P122+1,Tabela3[],5,0)),VLOOKUP(R122,Tabela3[],5,0))</f>
        <v>China</v>
      </c>
      <c r="F122" s="1">
        <f t="shared" ca="1" si="10"/>
        <v>36731</v>
      </c>
      <c r="G122" s="1">
        <f t="shared" ca="1" si="11"/>
        <v>36733.576929526818</v>
      </c>
      <c r="H122">
        <f t="shared" ca="1" si="12"/>
        <v>1</v>
      </c>
      <c r="I122" t="str">
        <f ca="1">VLOOKUP(Q122,Tabela3[],9,1)</f>
        <v>HMM Algeciras</v>
      </c>
      <c r="J122" t="str">
        <f ca="1">VLOOKUP(Q122,Tabela3[],11,0)</f>
        <v>Travesseiro Toque de Pluma</v>
      </c>
      <c r="K122" t="str">
        <f ca="1">VLOOKUP(Q122,Tabela3[],10,0)</f>
        <v>Geral</v>
      </c>
      <c r="L122" t="e" cm="1">
        <f t="array" aca="1" ref="L122" ca="1">IF(Tabela2[[#This Row],[PORTO]]=Tabela2[[#This Row],[DESTINO]],0,erro)</f>
        <v>#NAME?</v>
      </c>
      <c r="N122">
        <f t="shared" ca="1" si="13"/>
        <v>1000</v>
      </c>
      <c r="O122">
        <f t="shared" ca="1" si="16"/>
        <v>0</v>
      </c>
      <c r="P122">
        <f t="shared" ca="1" si="17"/>
        <v>7</v>
      </c>
      <c r="Q122">
        <f t="shared" ca="1" si="14"/>
        <v>5</v>
      </c>
      <c r="R122">
        <f t="shared" ca="1" si="15"/>
        <v>2</v>
      </c>
    </row>
    <row r="123" spans="1:18">
      <c r="A123">
        <f ca="1">VLOOKUP(O123,Tabela3[],2,0)</f>
        <v>2004</v>
      </c>
      <c r="B123" t="str">
        <f ca="1">VLOOKUP(P123,Tabela3[],4,0)</f>
        <v>NOVEMBRO</v>
      </c>
      <c r="C123" t="str">
        <f ca="1">VLOOKUP(Q123,Tabela3[],5,0)</f>
        <v>Reino Unido</v>
      </c>
      <c r="D123" t="str">
        <f ca="1">VLOOKUP(Q123,Tabela3[],3,0)</f>
        <v>Unilever</v>
      </c>
      <c r="E123" t="str">
        <f ca="1">IF(R123=Q123, (VLOOKUP(P123+1,Tabela3[],5,0)),VLOOKUP(R123,Tabela3[],5,0))</f>
        <v>Estados Unidos</v>
      </c>
      <c r="F123" s="1">
        <f t="shared" ca="1" si="10"/>
        <v>38278</v>
      </c>
      <c r="G123" s="1">
        <f t="shared" ca="1" si="11"/>
        <v>38282.458433511754</v>
      </c>
      <c r="H123">
        <f t="shared" ca="1" si="12"/>
        <v>0</v>
      </c>
      <c r="I123" t="str">
        <f ca="1">VLOOKUP(Q123,Tabela3[],9,1)</f>
        <v>HMM Helsinki</v>
      </c>
      <c r="J123" t="str">
        <f ca="1">VLOOKUP(Q123,Tabela3[],11,0)</f>
        <v>Sabonete</v>
      </c>
      <c r="K123" t="str">
        <f ca="1">VLOOKUP(Q123,Tabela3[],10,0)</f>
        <v>Quimico</v>
      </c>
      <c r="L123" t="e" cm="1">
        <f t="array" aca="1" ref="L123" ca="1">IF(Tabela2[[#This Row],[PORTO]]=Tabela2[[#This Row],[DESTINO]],0,erro)</f>
        <v>#NAME?</v>
      </c>
      <c r="N123">
        <f t="shared" ca="1" si="13"/>
        <v>1310000</v>
      </c>
      <c r="O123">
        <f t="shared" ca="1" si="16"/>
        <v>4</v>
      </c>
      <c r="P123">
        <f t="shared" ca="1" si="17"/>
        <v>10</v>
      </c>
      <c r="Q123">
        <f t="shared" ca="1" si="14"/>
        <v>26</v>
      </c>
      <c r="R123">
        <f t="shared" ca="1" si="15"/>
        <v>5</v>
      </c>
    </row>
    <row r="124" spans="1:18">
      <c r="A124">
        <f ca="1">VLOOKUP(O124,Tabela3[],2,0)</f>
        <v>2007</v>
      </c>
      <c r="B124" t="str">
        <f ca="1">VLOOKUP(P124,Tabela3[],4,0)</f>
        <v>MARÇO</v>
      </c>
      <c r="C124" t="str">
        <f ca="1">VLOOKUP(Q124,Tabela3[],5,0)</f>
        <v>Alemanha</v>
      </c>
      <c r="D124" t="str">
        <f ca="1">VLOOKUP(Q124,Tabela3[],3,0)</f>
        <v>Volkswagen</v>
      </c>
      <c r="E124" t="str">
        <f ca="1">IF(R124=Q124, (VLOOKUP(P124+1,Tabela3[],5,0)),VLOOKUP(R124,Tabela3[],5,0))</f>
        <v>França</v>
      </c>
      <c r="F124" s="1">
        <f t="shared" ca="1" si="10"/>
        <v>39125</v>
      </c>
      <c r="G124" s="1">
        <f t="shared" ca="1" si="11"/>
        <v>39130.452971622806</v>
      </c>
      <c r="H124">
        <f t="shared" ca="1" si="12"/>
        <v>1</v>
      </c>
      <c r="I124" t="str">
        <f ca="1">VLOOKUP(Q124,Tabela3[],9,1)</f>
        <v>Warehouse Carriers </v>
      </c>
      <c r="J124" t="str">
        <f ca="1">VLOOKUP(Q124,Tabela3[],11,0)</f>
        <v>GLI 350 TSI (Jetta)</v>
      </c>
      <c r="K124" t="str">
        <f ca="1">VLOOKUP(Q124,Tabela3[],10,0)</f>
        <v>Carros</v>
      </c>
      <c r="L124" t="e" cm="1">
        <f t="array" aca="1" ref="L124" ca="1">IF(Tabela2[[#This Row],[PORTO]]=Tabela2[[#This Row],[DESTINO]],0,erro)</f>
        <v>#NAME?</v>
      </c>
      <c r="N124">
        <f t="shared" ca="1" si="13"/>
        <v>200</v>
      </c>
      <c r="O124">
        <f t="shared" ca="1" si="16"/>
        <v>7</v>
      </c>
      <c r="P124">
        <f t="shared" ca="1" si="17"/>
        <v>2</v>
      </c>
      <c r="Q124">
        <f t="shared" ca="1" si="14"/>
        <v>8</v>
      </c>
      <c r="R124">
        <f t="shared" ca="1" si="15"/>
        <v>23</v>
      </c>
    </row>
    <row r="125" spans="1:18">
      <c r="A125">
        <f ca="1">VLOOKUP(O125,Tabela3[],2,0)</f>
        <v>2000</v>
      </c>
      <c r="B125" t="str">
        <f ca="1">VLOOKUP(P125,Tabela3[],4,0)</f>
        <v>MARÇO</v>
      </c>
      <c r="C125" t="str">
        <f ca="1">VLOOKUP(Q125,Tabela3[],5,0)</f>
        <v>Alemanha</v>
      </c>
      <c r="D125" t="str">
        <f ca="1">VLOOKUP(Q125,Tabela3[],3,0)</f>
        <v>Volkswagen</v>
      </c>
      <c r="E125" t="str">
        <f ca="1">IF(R125=Q125, (VLOOKUP(P125+1,Tabela3[],5,0)),VLOOKUP(R125,Tabela3[],5,0))</f>
        <v>Holanda</v>
      </c>
      <c r="F125" s="1">
        <f t="shared" ca="1" si="10"/>
        <v>36570</v>
      </c>
      <c r="G125" s="1">
        <f t="shared" ca="1" si="11"/>
        <v>36575.255826905857</v>
      </c>
      <c r="H125">
        <f t="shared" ca="1" si="12"/>
        <v>0</v>
      </c>
      <c r="I125" t="str">
        <f ca="1">VLOOKUP(Q125,Tabela3[],9,1)</f>
        <v>Warehouse Carriers </v>
      </c>
      <c r="J125" t="str">
        <f ca="1">VLOOKUP(Q125,Tabela3[],11,0)</f>
        <v>Cross CD (Saveiro)</v>
      </c>
      <c r="K125" t="str">
        <f ca="1">VLOOKUP(Q125,Tabela3[],10,0)</f>
        <v>Carros</v>
      </c>
      <c r="L125" t="e" cm="1">
        <f t="array" aca="1" ref="L125" ca="1">IF(Tabela2[[#This Row],[PORTO]]=Tabela2[[#This Row],[DESTINO]],0,erro)</f>
        <v>#NAME?</v>
      </c>
      <c r="N125">
        <f t="shared" ca="1" si="13"/>
        <v>500</v>
      </c>
      <c r="O125">
        <f t="shared" ca="1" si="16"/>
        <v>0</v>
      </c>
      <c r="P125">
        <f t="shared" ca="1" si="17"/>
        <v>2</v>
      </c>
      <c r="Q125">
        <f t="shared" ca="1" si="14"/>
        <v>6</v>
      </c>
      <c r="R125">
        <f t="shared" ca="1" si="15"/>
        <v>16</v>
      </c>
    </row>
    <row r="126" spans="1:18">
      <c r="A126">
        <f ca="1">VLOOKUP(O126,Tabela3[],2,0)</f>
        <v>2003</v>
      </c>
      <c r="B126" t="str">
        <f ca="1">VLOOKUP(P126,Tabela3[],4,0)</f>
        <v>NOVEMBRO</v>
      </c>
      <c r="C126" t="str">
        <f ca="1">VLOOKUP(Q126,Tabela3[],5,0)</f>
        <v>China</v>
      </c>
      <c r="D126" t="str">
        <f ca="1">VLOOKUP(Q126,Tabela3[],3,0)</f>
        <v>Alibaba Group</v>
      </c>
      <c r="E126" t="str">
        <f ca="1">IF(R126=Q126, (VLOOKUP(P126+1,Tabela3[],5,0)),VLOOKUP(R126,Tabela3[],5,0))</f>
        <v>Coréia do Sul</v>
      </c>
      <c r="F126" s="1">
        <f t="shared" ca="1" si="10"/>
        <v>37905</v>
      </c>
      <c r="G126" s="1">
        <f t="shared" ca="1" si="11"/>
        <v>37913.779002853713</v>
      </c>
      <c r="H126">
        <f t="shared" ca="1" si="12"/>
        <v>0</v>
      </c>
      <c r="I126" t="str">
        <f ca="1">VLOOKUP(Q126,Tabela3[],9,1)</f>
        <v>HMM St Petersburg</v>
      </c>
      <c r="J126" t="str">
        <f ca="1">VLOOKUP(Q126,Tabela3[],11,0)</f>
        <v>Serração Portatil</v>
      </c>
      <c r="K126" t="str">
        <f ca="1">VLOOKUP(Q126,Tabela3[],10,0)</f>
        <v>Maquinário</v>
      </c>
      <c r="L126" t="e" cm="1">
        <f t="array" aca="1" ref="L126" ca="1">IF(Tabela2[[#This Row],[PORTO]]=Tabela2[[#This Row],[DESTINO]],0,erro)</f>
        <v>#NAME?</v>
      </c>
      <c r="N126">
        <f t="shared" ca="1" si="13"/>
        <v>40</v>
      </c>
      <c r="O126">
        <f t="shared" ca="1" si="16"/>
        <v>3</v>
      </c>
      <c r="P126">
        <f t="shared" ca="1" si="17"/>
        <v>10</v>
      </c>
      <c r="Q126">
        <f t="shared" ca="1" si="14"/>
        <v>0</v>
      </c>
      <c r="R126">
        <f t="shared" ca="1" si="15"/>
        <v>13</v>
      </c>
    </row>
    <row r="127" spans="1:18">
      <c r="A127">
        <f ca="1">VLOOKUP(O127,Tabela3[],2,0)</f>
        <v>2001</v>
      </c>
      <c r="B127" t="str">
        <f ca="1">VLOOKUP(P127,Tabela3[],4,0)</f>
        <v>SETEMBRO</v>
      </c>
      <c r="C127" t="str">
        <f ca="1">VLOOKUP(Q127,Tabela3[],5,0)</f>
        <v>Canadá</v>
      </c>
      <c r="D127" t="str">
        <f ca="1">VLOOKUP(Q127,Tabela3[],3,0)</f>
        <v>Shopify</v>
      </c>
      <c r="E127" t="str">
        <f ca="1">IF(R127=Q127, (VLOOKUP(P127+1,Tabela3[],5,0)),VLOOKUP(R127,Tabela3[],5,0))</f>
        <v>Itália</v>
      </c>
      <c r="F127" s="1">
        <f t="shared" ca="1" si="10"/>
        <v>37129</v>
      </c>
      <c r="G127" s="1">
        <f t="shared" ca="1" si="11"/>
        <v>37138.436126014014</v>
      </c>
      <c r="H127">
        <f t="shared" ca="1" si="12"/>
        <v>1</v>
      </c>
      <c r="I127" t="str">
        <f ca="1">VLOOKUP(Q127,Tabela3[],9,1)</f>
        <v>HMM Southampton</v>
      </c>
      <c r="J127" t="str">
        <f ca="1">VLOOKUP(Q127,Tabela3[],11,0)</f>
        <v>NONA</v>
      </c>
      <c r="K127" t="str">
        <f ca="1">VLOOKUP(Q127,Tabela3[],10,0)</f>
        <v>Bebida</v>
      </c>
      <c r="L127" t="e" cm="1">
        <f t="array" aca="1" ref="L127" ca="1">IF(Tabela2[[#This Row],[PORTO]]=Tabela2[[#This Row],[DESTINO]],0,erro)</f>
        <v>#NAME?</v>
      </c>
      <c r="N127">
        <f t="shared" ca="1" si="13"/>
        <v>0</v>
      </c>
      <c r="O127">
        <f t="shared" ca="1" si="16"/>
        <v>1</v>
      </c>
      <c r="P127">
        <f t="shared" ca="1" si="17"/>
        <v>8</v>
      </c>
      <c r="Q127">
        <f t="shared" ca="1" si="14"/>
        <v>34</v>
      </c>
      <c r="R127">
        <f t="shared" ca="1" si="15"/>
        <v>19</v>
      </c>
    </row>
    <row r="128" spans="1:18">
      <c r="A128">
        <f ca="1">VLOOKUP(O128,Tabela3[],2,0)</f>
        <v>2000</v>
      </c>
      <c r="B128" t="str">
        <f ca="1">VLOOKUP(P128,Tabela3[],4,0)</f>
        <v>JULHO</v>
      </c>
      <c r="C128" t="str">
        <f ca="1">VLOOKUP(Q128,Tabela3[],5,0)</f>
        <v>França</v>
      </c>
      <c r="D128" t="str">
        <f ca="1">VLOOKUP(Q128,Tabela3[],3,0)</f>
        <v> LVMH</v>
      </c>
      <c r="E128" t="str">
        <f ca="1">IF(R128=Q128, (VLOOKUP(P128+1,Tabela3[],5,0)),VLOOKUP(R128,Tabela3[],5,0))</f>
        <v>França</v>
      </c>
      <c r="F128" s="1">
        <f t="shared" ca="1" si="10"/>
        <v>36684</v>
      </c>
      <c r="G128" s="1">
        <f t="shared" ca="1" si="11"/>
        <v>36688.254501923548</v>
      </c>
      <c r="H128">
        <f t="shared" ca="1" si="12"/>
        <v>0</v>
      </c>
      <c r="I128" t="str">
        <f ca="1">VLOOKUP(Q128,Tabela3[],9,1)</f>
        <v>Emma Maersk</v>
      </c>
      <c r="J128" t="str">
        <f ca="1">VLOOKUP(Q128,Tabela3[],11,0)</f>
        <v>Clos Des Lambrys</v>
      </c>
      <c r="K128" t="str">
        <f ca="1">VLOOKUP(Q128,Tabela3[],10,0)</f>
        <v>Tecido</v>
      </c>
      <c r="L128" cm="1">
        <f t="array" aca="1" ref="L128" ca="1">IF(Tabela2[[#This Row],[PORTO]]=Tabela2[[#This Row],[DESTINO]],0,erro)</f>
        <v>0</v>
      </c>
      <c r="N128">
        <f t="shared" ca="1" si="13"/>
        <v>12000</v>
      </c>
      <c r="O128">
        <f t="shared" ca="1" si="16"/>
        <v>0</v>
      </c>
      <c r="P128">
        <f t="shared" ca="1" si="17"/>
        <v>6</v>
      </c>
      <c r="Q128">
        <f t="shared" ca="1" si="14"/>
        <v>21</v>
      </c>
      <c r="R128">
        <f t="shared" ca="1" si="15"/>
        <v>22</v>
      </c>
    </row>
    <row r="129" spans="1:18">
      <c r="A129">
        <f ca="1">VLOOKUP(O129,Tabela3[],2,0)</f>
        <v>2004</v>
      </c>
      <c r="B129" t="str">
        <f ca="1">VLOOKUP(P129,Tabela3[],4,0)</f>
        <v>DEZEMBRO</v>
      </c>
      <c r="C129" t="str">
        <f ca="1">VLOOKUP(Q129,Tabela3[],5,0)</f>
        <v>India</v>
      </c>
      <c r="D129" t="str">
        <f ca="1">VLOOKUP(Q129,Tabela3[],3,0)</f>
        <v>Reliance Industries</v>
      </c>
      <c r="E129" t="str">
        <f ca="1">IF(R129=Q129, (VLOOKUP(P129+1,Tabela3[],5,0)),VLOOKUP(R129,Tabela3[],5,0))</f>
        <v>Alemanha</v>
      </c>
      <c r="F129" s="1">
        <f t="shared" ca="1" si="10"/>
        <v>38313</v>
      </c>
      <c r="G129" s="1">
        <f t="shared" ca="1" si="11"/>
        <v>38319.211215075215</v>
      </c>
      <c r="H129">
        <f t="shared" ca="1" si="12"/>
        <v>1</v>
      </c>
      <c r="I129" t="str">
        <f ca="1">VLOOKUP(Q129,Tabela3[],9,1)</f>
        <v>Tanker</v>
      </c>
      <c r="J129" t="str">
        <f ca="1">VLOOKUP(Q129,Tabela3[],11,0)</f>
        <v>Cloreto de polivinila</v>
      </c>
      <c r="K129" t="str">
        <f ca="1">VLOOKUP(Q129,Tabela3[],10,0)</f>
        <v>Petroquimicos</v>
      </c>
      <c r="L129" t="e" cm="1">
        <f t="array" aca="1" ref="L129" ca="1">IF(Tabela2[[#This Row],[PORTO]]=Tabela2[[#This Row],[DESTINO]],0,erro)</f>
        <v>#NAME?</v>
      </c>
      <c r="N129">
        <f t="shared" ca="1" si="13"/>
        <v>0</v>
      </c>
      <c r="O129">
        <f t="shared" ca="1" si="16"/>
        <v>4</v>
      </c>
      <c r="P129">
        <f t="shared" ca="1" si="17"/>
        <v>11</v>
      </c>
      <c r="Q129">
        <f t="shared" ca="1" si="14"/>
        <v>32</v>
      </c>
      <c r="R129">
        <f t="shared" ca="1" si="15"/>
        <v>8</v>
      </c>
    </row>
    <row r="130" spans="1:18">
      <c r="A130">
        <f ca="1">VLOOKUP(O130,Tabela3[],2,0)</f>
        <v>2002</v>
      </c>
      <c r="B130" t="str">
        <f ca="1">VLOOKUP(P130,Tabela3[],4,0)</f>
        <v>JANEIRO</v>
      </c>
      <c r="C130" t="str">
        <f ca="1">VLOOKUP(Q130,Tabela3[],5,0)</f>
        <v>Alemanha</v>
      </c>
      <c r="D130" t="str">
        <f ca="1">VLOOKUP(Q130,Tabela3[],3,0)</f>
        <v>Volkswagen</v>
      </c>
      <c r="E130" t="str">
        <f ca="1">IF(R130=Q130, (VLOOKUP(P130+1,Tabela3[],5,0)),VLOOKUP(R130,Tabela3[],5,0))</f>
        <v>Alemanha</v>
      </c>
      <c r="F130" s="1">
        <f t="shared" ref="F130:F193" ca="1" si="18">(DATE(A130,IF(P130&gt;0,P130,IF(P130&gt;12,P130-1,IF(P130=0,P130+1))),RAND()*28))</f>
        <v>37596</v>
      </c>
      <c r="G130" s="1">
        <f t="shared" ca="1" si="11"/>
        <v>37600.301161763353</v>
      </c>
      <c r="H130">
        <f t="shared" ca="1" si="12"/>
        <v>0</v>
      </c>
      <c r="I130" t="str">
        <f ca="1">VLOOKUP(Q130,Tabela3[],9,1)</f>
        <v>Warehouse Carriers </v>
      </c>
      <c r="J130" t="str">
        <f ca="1">VLOOKUP(Q130,Tabela3[],11,0)</f>
        <v>Highline 250 TSI (Taos)</v>
      </c>
      <c r="K130" t="str">
        <f ca="1">VLOOKUP(Q130,Tabela3[],10,0)</f>
        <v>Carros</v>
      </c>
      <c r="L130" cm="1">
        <f t="array" aca="1" ref="L130" ca="1">IF(Tabela2[[#This Row],[PORTO]]=Tabela2[[#This Row],[DESTINO]],0,erro)</f>
        <v>0</v>
      </c>
      <c r="N130">
        <f t="shared" ca="1" si="13"/>
        <v>200</v>
      </c>
      <c r="O130">
        <f t="shared" ca="1" si="16"/>
        <v>2</v>
      </c>
      <c r="P130">
        <f t="shared" ca="1" si="17"/>
        <v>12</v>
      </c>
      <c r="Q130">
        <f t="shared" ca="1" si="14"/>
        <v>7</v>
      </c>
      <c r="R130">
        <f t="shared" ca="1" si="15"/>
        <v>6</v>
      </c>
    </row>
    <row r="131" spans="1:18">
      <c r="A131">
        <f ca="1">VLOOKUP(O131,Tabela3[],2,0)</f>
        <v>2009</v>
      </c>
      <c r="B131" t="str">
        <f ca="1">VLOOKUP(P131,Tabela3[],4,0)</f>
        <v>DEZEMBRO</v>
      </c>
      <c r="C131" t="str">
        <f ca="1">VLOOKUP(Q131,Tabela3[],5,0)</f>
        <v>Coréia do Sul</v>
      </c>
      <c r="D131" t="str">
        <f ca="1">VLOOKUP(Q131,Tabela3[],3,0)</f>
        <v>Samsung</v>
      </c>
      <c r="E131" t="str">
        <f ca="1">IF(R131=Q131, (VLOOKUP(P131+1,Tabela3[],5,0)),VLOOKUP(R131,Tabela3[],5,0))</f>
        <v>Alemanha</v>
      </c>
      <c r="F131" s="1">
        <f t="shared" ca="1" si="18"/>
        <v>40127</v>
      </c>
      <c r="G131" s="1">
        <f t="shared" ref="G131:G194" ca="1" si="19">F131+RAND()*10</f>
        <v>40128.608754973233</v>
      </c>
      <c r="H131">
        <f t="shared" ref="H131:H194" ca="1" si="20">INT(RAND()*2)</f>
        <v>1</v>
      </c>
      <c r="I131" t="str">
        <f ca="1">VLOOKUP(Q131,Tabela3[],9,1)</f>
        <v>HMM Rotterdam</v>
      </c>
      <c r="J131" t="str">
        <f ca="1">VLOOKUP(Q131,Tabela3[],11,0)</f>
        <v>Neo QLED 8k 75"</v>
      </c>
      <c r="K131" t="str">
        <f ca="1">VLOOKUP(Q131,Tabela3[],10,0)</f>
        <v>Eletrônicos</v>
      </c>
      <c r="L131" t="e" cm="1">
        <f t="array" aca="1" ref="L131" ca="1">IF(Tabela2[[#This Row],[PORTO]]=Tabela2[[#This Row],[DESTINO]],0,erro)</f>
        <v>#NAME?</v>
      </c>
      <c r="N131">
        <f t="shared" ca="1" si="13"/>
        <v>1500</v>
      </c>
      <c r="O131">
        <f t="shared" ca="1" si="16"/>
        <v>9</v>
      </c>
      <c r="P131">
        <f t="shared" ca="1" si="17"/>
        <v>11</v>
      </c>
      <c r="Q131">
        <f t="shared" ref="Q131:Q194" ca="1" si="21">INT(RAND()*35)</f>
        <v>12</v>
      </c>
      <c r="R131">
        <f t="shared" ref="R131:R194" ca="1" si="22">INT(RAND()*25)</f>
        <v>6</v>
      </c>
    </row>
    <row r="132" spans="1:18">
      <c r="A132">
        <f ca="1">VLOOKUP(O132,Tabela3[],2,0)</f>
        <v>2000</v>
      </c>
      <c r="B132" t="str">
        <f ca="1">VLOOKUP(P132,Tabela3[],4,0)</f>
        <v>JANEIRO</v>
      </c>
      <c r="C132" t="str">
        <f ca="1">VLOOKUP(Q132,Tabela3[],5,0)</f>
        <v>China</v>
      </c>
      <c r="D132" t="str">
        <f ca="1">VLOOKUP(Q132,Tabela3[],3,0)</f>
        <v>Alibaba Group</v>
      </c>
      <c r="E132" t="str">
        <f ca="1">IF(R132=Q132, (VLOOKUP(P132+1,Tabela3[],5,0)),VLOOKUP(R132,Tabela3[],5,0))</f>
        <v>China</v>
      </c>
      <c r="F132" s="1">
        <f t="shared" ca="1" si="18"/>
        <v>36550</v>
      </c>
      <c r="G132" s="1">
        <f t="shared" ca="1" si="19"/>
        <v>36556.801052577313</v>
      </c>
      <c r="H132">
        <f t="shared" ca="1" si="20"/>
        <v>0</v>
      </c>
      <c r="I132" t="str">
        <f ca="1">VLOOKUP(Q132,Tabela3[],9,1)</f>
        <v>HMM St Petersburg</v>
      </c>
      <c r="J132" t="str">
        <f ca="1">VLOOKUP(Q132,Tabela3[],11,0)</f>
        <v>Miniescavadeira</v>
      </c>
      <c r="K132" t="str">
        <f ca="1">VLOOKUP(Q132,Tabela3[],10,0)</f>
        <v>Maquinário</v>
      </c>
      <c r="L132" cm="1">
        <f t="array" aca="1" ref="L132" ca="1">IF(Tabela2[[#This Row],[PORTO]]=Tabela2[[#This Row],[DESTINO]],0,erro)</f>
        <v>0</v>
      </c>
      <c r="N132">
        <f t="shared" ca="1" si="13"/>
        <v>20</v>
      </c>
      <c r="O132">
        <f t="shared" ca="1" si="16"/>
        <v>0</v>
      </c>
      <c r="P132">
        <f t="shared" ca="1" si="17"/>
        <v>0</v>
      </c>
      <c r="Q132">
        <f t="shared" ca="1" si="21"/>
        <v>1</v>
      </c>
      <c r="R132">
        <f t="shared" ca="1" si="22"/>
        <v>1</v>
      </c>
    </row>
    <row r="133" spans="1:18">
      <c r="A133">
        <f ca="1">VLOOKUP(O133,Tabela3[],2,0)</f>
        <v>2006</v>
      </c>
      <c r="B133" t="str">
        <f ca="1">VLOOKUP(P133,Tabela3[],4,0)</f>
        <v>FEVEREIRO</v>
      </c>
      <c r="C133" t="str">
        <f ca="1">VLOOKUP(Q133,Tabela3[],5,0)</f>
        <v>Coréia do Sul</v>
      </c>
      <c r="D133" t="str">
        <f ca="1">VLOOKUP(Q133,Tabela3[],3,0)</f>
        <v>Samsung</v>
      </c>
      <c r="E133" t="str">
        <f ca="1">IF(R133=Q133, (VLOOKUP(P133+1,Tabela3[],5,0)),VLOOKUP(R133,Tabela3[],5,0))</f>
        <v>Itália</v>
      </c>
      <c r="F133" s="1">
        <f t="shared" ca="1" si="18"/>
        <v>38737</v>
      </c>
      <c r="G133" s="1">
        <f t="shared" ca="1" si="19"/>
        <v>38742.678423875026</v>
      </c>
      <c r="H133">
        <f t="shared" ca="1" si="20"/>
        <v>0</v>
      </c>
      <c r="I133" t="str">
        <f ca="1">VLOOKUP(Q133,Tabela3[],9,1)</f>
        <v>HMM Rotterdam</v>
      </c>
      <c r="J133" t="str">
        <f ca="1">VLOOKUP(Q133,Tabela3[],11,0)</f>
        <v>QLED 4k 75"</v>
      </c>
      <c r="K133" t="str">
        <f ca="1">VLOOKUP(Q133,Tabela3[],10,0)</f>
        <v>Eletrônicos</v>
      </c>
      <c r="L133" t="e" cm="1">
        <f t="array" aca="1" ref="L133" ca="1">IF(Tabela2[[#This Row],[PORTO]]=Tabela2[[#This Row],[DESTINO]],0,erro)</f>
        <v>#NAME?</v>
      </c>
      <c r="N133">
        <f t="shared" ref="N133:N196" ca="1" si="23">IF(K133="Geral",INT((RANDBETWEEN(1,5)*1000)),IF(K133="Eletrônicos",INT((RANDBETWEEN(1,5))*500),IF(K133="Tecido",INT((RANDBETWEEN(10,50)*1000)),IF(K133="Carros",INT((RANDBETWEEN(1,5)*100)),IF(K133="Petróleo",INT((RANDBETWEEN(50,100)*1000)),IF(K133="Quimico",INT((RANDBETWEEN(10,200)*10000)),IF(K133="Maquinário",INT((RANDBETWEEN(1,5)*10)),0)))))))</f>
        <v>1000</v>
      </c>
      <c r="O133">
        <f t="shared" ca="1" si="16"/>
        <v>6</v>
      </c>
      <c r="P133">
        <f t="shared" ca="1" si="17"/>
        <v>1</v>
      </c>
      <c r="Q133">
        <f t="shared" ca="1" si="21"/>
        <v>13</v>
      </c>
      <c r="R133">
        <f t="shared" ca="1" si="22"/>
        <v>18</v>
      </c>
    </row>
    <row r="134" spans="1:18">
      <c r="A134">
        <f ca="1">VLOOKUP(O134,Tabela3[],2,0)</f>
        <v>2002</v>
      </c>
      <c r="B134" t="str">
        <f ca="1">VLOOKUP(P134,Tabela3[],4,0)</f>
        <v>MARÇO</v>
      </c>
      <c r="C134" t="str">
        <f ca="1">VLOOKUP(Q134,Tabela3[],5,0)</f>
        <v>França</v>
      </c>
      <c r="D134" t="str">
        <f ca="1">VLOOKUP(Q134,Tabela3[],3,0)</f>
        <v> LVMH</v>
      </c>
      <c r="E134" t="str">
        <f ca="1">IF(R134=Q134, (VLOOKUP(P134+1,Tabela3[],5,0)),VLOOKUP(R134,Tabela3[],5,0))</f>
        <v>China</v>
      </c>
      <c r="F134" s="1">
        <f t="shared" ca="1" si="18"/>
        <v>37289</v>
      </c>
      <c r="G134" s="1">
        <f t="shared" ca="1" si="19"/>
        <v>37296.135306775766</v>
      </c>
      <c r="H134">
        <f t="shared" ca="1" si="20"/>
        <v>1</v>
      </c>
      <c r="I134" t="str">
        <f ca="1">VLOOKUP(Q134,Tabela3[],9,1)</f>
        <v>Emma Maersk</v>
      </c>
      <c r="J134" t="str">
        <f ca="1">VLOOKUP(Q134,Tabela3[],11,0)</f>
        <v>Clos Des Lambrys</v>
      </c>
      <c r="K134" t="str">
        <f ca="1">VLOOKUP(Q134,Tabela3[],10,0)</f>
        <v>Tecido</v>
      </c>
      <c r="L134" t="e" cm="1">
        <f t="array" aca="1" ref="L134" ca="1">IF(Tabela2[[#This Row],[PORTO]]=Tabela2[[#This Row],[DESTINO]],0,erro)</f>
        <v>#NAME?</v>
      </c>
      <c r="N134">
        <f t="shared" ca="1" si="23"/>
        <v>11000</v>
      </c>
      <c r="O134">
        <f t="shared" ca="1" si="16"/>
        <v>2</v>
      </c>
      <c r="P134">
        <f t="shared" ca="1" si="17"/>
        <v>2</v>
      </c>
      <c r="Q134">
        <f t="shared" ca="1" si="21"/>
        <v>21</v>
      </c>
      <c r="R134">
        <f t="shared" ca="1" si="22"/>
        <v>1</v>
      </c>
    </row>
    <row r="135" spans="1:18">
      <c r="A135">
        <f ca="1">VLOOKUP(O135,Tabela3[],2,0)</f>
        <v>2000</v>
      </c>
      <c r="B135" t="str">
        <f ca="1">VLOOKUP(P135,Tabela3[],4,0)</f>
        <v>SETEMBRO</v>
      </c>
      <c r="C135" t="str">
        <f ca="1">VLOOKUP(Q135,Tabela3[],5,0)</f>
        <v>Estados Unidos</v>
      </c>
      <c r="D135" t="str">
        <f ca="1">VLOOKUP(Q135,Tabela3[],3,0)</f>
        <v>Amazon</v>
      </c>
      <c r="E135" t="str">
        <f ca="1">IF(R135=Q135, (VLOOKUP(P135+1,Tabela3[],5,0)),VLOOKUP(R135,Tabela3[],5,0))</f>
        <v>França</v>
      </c>
      <c r="F135" s="1">
        <f t="shared" ca="1" si="18"/>
        <v>36741</v>
      </c>
      <c r="G135" s="1">
        <f t="shared" ca="1" si="19"/>
        <v>36741.820867866285</v>
      </c>
      <c r="H135">
        <f t="shared" ca="1" si="20"/>
        <v>1</v>
      </c>
      <c r="I135" t="str">
        <f ca="1">VLOOKUP(Q135,Tabela3[],9,1)</f>
        <v>HMM Algeciras</v>
      </c>
      <c r="J135" t="str">
        <f ca="1">VLOOKUP(Q135,Tabela3[],11,0)</f>
        <v>Escrivaninha Trevalla</v>
      </c>
      <c r="K135" t="str">
        <f ca="1">VLOOKUP(Q135,Tabela3[],10,0)</f>
        <v>Geral</v>
      </c>
      <c r="L135" t="e" cm="1">
        <f t="array" aca="1" ref="L135" ca="1">IF(Tabela2[[#This Row],[PORTO]]=Tabela2[[#This Row],[DESTINO]],0,erro)</f>
        <v>#NAME?</v>
      </c>
      <c r="N135">
        <f t="shared" ca="1" si="23"/>
        <v>2000</v>
      </c>
      <c r="O135">
        <f t="shared" ca="1" si="16"/>
        <v>0</v>
      </c>
      <c r="P135">
        <f t="shared" ca="1" si="17"/>
        <v>8</v>
      </c>
      <c r="Q135">
        <f t="shared" ca="1" si="21"/>
        <v>3</v>
      </c>
      <c r="R135">
        <f t="shared" ca="1" si="22"/>
        <v>21</v>
      </c>
    </row>
    <row r="136" spans="1:18">
      <c r="A136">
        <f ca="1">VLOOKUP(O136,Tabela3[],2,0)</f>
        <v>2007</v>
      </c>
      <c r="B136" t="str">
        <f ca="1">VLOOKUP(P136,Tabela3[],4,0)</f>
        <v>AGOSTO</v>
      </c>
      <c r="C136" t="str">
        <f ca="1">VLOOKUP(Q136,Tabela3[],5,0)</f>
        <v>França</v>
      </c>
      <c r="D136" t="str">
        <f ca="1">VLOOKUP(Q136,Tabela3[],3,0)</f>
        <v> LVMH</v>
      </c>
      <c r="E136" t="str">
        <f ca="1">IF(R136=Q136, (VLOOKUP(P136+1,Tabela3[],5,0)),VLOOKUP(R136,Tabela3[],5,0))</f>
        <v>Reino Unido</v>
      </c>
      <c r="F136" s="1">
        <f t="shared" ca="1" si="18"/>
        <v>39282</v>
      </c>
      <c r="G136" s="1">
        <f t="shared" ca="1" si="19"/>
        <v>39291.265921935337</v>
      </c>
      <c r="H136">
        <f t="shared" ca="1" si="20"/>
        <v>0</v>
      </c>
      <c r="I136" t="str">
        <f ca="1">VLOOKUP(Q136,Tabela3[],9,1)</f>
        <v>Emma Maersk</v>
      </c>
      <c r="J136" t="str">
        <f ca="1">VLOOKUP(Q136,Tabela3[],11,0)</f>
        <v>Clos Des Lambrys</v>
      </c>
      <c r="K136" t="str">
        <f ca="1">VLOOKUP(Q136,Tabela3[],10,0)</f>
        <v>Tecido</v>
      </c>
      <c r="L136" t="e" cm="1">
        <f t="array" aca="1" ref="L136" ca="1">IF(Tabela2[[#This Row],[PORTO]]=Tabela2[[#This Row],[DESTINO]],0,erro)</f>
        <v>#NAME?</v>
      </c>
      <c r="N136">
        <f t="shared" ca="1" si="23"/>
        <v>29000</v>
      </c>
      <c r="O136">
        <f t="shared" ca="1" si="16"/>
        <v>7</v>
      </c>
      <c r="P136">
        <f t="shared" ca="1" si="17"/>
        <v>7</v>
      </c>
      <c r="Q136">
        <f t="shared" ca="1" si="21"/>
        <v>21</v>
      </c>
      <c r="R136">
        <f t="shared" ca="1" si="22"/>
        <v>24</v>
      </c>
    </row>
    <row r="137" spans="1:18">
      <c r="A137">
        <f ca="1">VLOOKUP(O137,Tabela3[],2,0)</f>
        <v>2006</v>
      </c>
      <c r="B137" t="str">
        <f ca="1">VLOOKUP(P137,Tabela3[],4,0)</f>
        <v>MARÇO</v>
      </c>
      <c r="C137" t="str">
        <f ca="1">VLOOKUP(Q137,Tabela3[],5,0)</f>
        <v>Estados Unidos</v>
      </c>
      <c r="D137" t="str">
        <f ca="1">VLOOKUP(Q137,Tabela3[],3,0)</f>
        <v>Amazon</v>
      </c>
      <c r="E137" t="str">
        <f ca="1">IF(R137=Q137, (VLOOKUP(P137+1,Tabela3[],5,0)),VLOOKUP(R137,Tabela3[],5,0))</f>
        <v>Estados Unidos</v>
      </c>
      <c r="F137" s="1">
        <f t="shared" ca="1" si="18"/>
        <v>38763</v>
      </c>
      <c r="G137" s="1">
        <f t="shared" ca="1" si="19"/>
        <v>38765.104812498255</v>
      </c>
      <c r="H137">
        <f t="shared" ca="1" si="20"/>
        <v>0</v>
      </c>
      <c r="I137" t="str">
        <f ca="1">VLOOKUP(Q137,Tabela3[],9,1)</f>
        <v>HMM Algeciras</v>
      </c>
      <c r="J137" t="str">
        <f ca="1">VLOOKUP(Q137,Tabela3[],11,0)</f>
        <v>Travesseiro Toque de Pluma</v>
      </c>
      <c r="K137" t="str">
        <f ca="1">VLOOKUP(Q137,Tabela3[],10,0)</f>
        <v>Geral</v>
      </c>
      <c r="L137" cm="1">
        <f t="array" aca="1" ref="L137" ca="1">IF(Tabela2[[#This Row],[PORTO]]=Tabela2[[#This Row],[DESTINO]],0,erro)</f>
        <v>0</v>
      </c>
      <c r="N137">
        <f t="shared" ca="1" si="23"/>
        <v>3000</v>
      </c>
      <c r="O137">
        <f t="shared" ca="1" si="16"/>
        <v>6</v>
      </c>
      <c r="P137">
        <f t="shared" ca="1" si="17"/>
        <v>2</v>
      </c>
      <c r="Q137">
        <f t="shared" ca="1" si="21"/>
        <v>5</v>
      </c>
      <c r="R137">
        <f t="shared" ca="1" si="22"/>
        <v>5</v>
      </c>
    </row>
    <row r="138" spans="1:18">
      <c r="A138">
        <f ca="1">VLOOKUP(O138,Tabela3[],2,0)</f>
        <v>2007</v>
      </c>
      <c r="B138" t="str">
        <f ca="1">VLOOKUP(P138,Tabela3[],4,0)</f>
        <v>JUNHO</v>
      </c>
      <c r="C138" t="str">
        <f ca="1">VLOOKUP(Q138,Tabela3[],5,0)</f>
        <v>Brasil</v>
      </c>
      <c r="D138" t="str">
        <f ca="1">VLOOKUP(Q138,Tabela3[],3,0)</f>
        <v>VALE</v>
      </c>
      <c r="E138" t="str">
        <f ca="1">IF(R138=Q138, (VLOOKUP(P138+1,Tabela3[],5,0)),VLOOKUP(R138,Tabela3[],5,0))</f>
        <v>França</v>
      </c>
      <c r="F138" s="1">
        <f t="shared" ca="1" si="18"/>
        <v>39219</v>
      </c>
      <c r="G138" s="1">
        <f t="shared" ca="1" si="19"/>
        <v>39227.975271236879</v>
      </c>
      <c r="H138">
        <f t="shared" ca="1" si="20"/>
        <v>0</v>
      </c>
      <c r="I138" t="str">
        <f ca="1">VLOOKUP(Q138,Tabela3[],9,1)</f>
        <v>Lan Hua Hai</v>
      </c>
      <c r="J138" t="str">
        <f ca="1">VLOOKUP(Q138,Tabela3[],11,0)</f>
        <v>Manganês</v>
      </c>
      <c r="K138" t="str">
        <f ca="1">VLOOKUP(Q138,Tabela3[],10,0)</f>
        <v>Minério</v>
      </c>
      <c r="L138" t="e" cm="1">
        <f t="array" aca="1" ref="L138" ca="1">IF(Tabela2[[#This Row],[PORTO]]=Tabela2[[#This Row],[DESTINO]],0,erro)</f>
        <v>#NAME?</v>
      </c>
      <c r="N138">
        <f t="shared" ca="1" si="23"/>
        <v>0</v>
      </c>
      <c r="O138">
        <f t="shared" ca="1" si="16"/>
        <v>7</v>
      </c>
      <c r="P138">
        <f t="shared" ca="1" si="17"/>
        <v>5</v>
      </c>
      <c r="Q138">
        <f t="shared" ca="1" si="21"/>
        <v>29</v>
      </c>
      <c r="R138">
        <f t="shared" ca="1" si="22"/>
        <v>22</v>
      </c>
    </row>
    <row r="139" spans="1:18">
      <c r="A139">
        <f ca="1">VLOOKUP(O139,Tabela3[],2,0)</f>
        <v>2002</v>
      </c>
      <c r="B139" t="str">
        <f ca="1">VLOOKUP(P139,Tabela3[],4,0)</f>
        <v>ABRIL</v>
      </c>
      <c r="C139" t="str">
        <f ca="1">VLOOKUP(Q139,Tabela3[],5,0)</f>
        <v>Holanda</v>
      </c>
      <c r="D139" t="str">
        <f ca="1">VLOOKUP(Q139,Tabela3[],3,0)</f>
        <v>Shell</v>
      </c>
      <c r="E139" t="str">
        <f ca="1">IF(R139=Q139, (VLOOKUP(P139+1,Tabela3[],5,0)),VLOOKUP(R139,Tabela3[],5,0))</f>
        <v>Japão</v>
      </c>
      <c r="F139" s="1">
        <f t="shared" ca="1" si="18"/>
        <v>37327</v>
      </c>
      <c r="G139" s="1">
        <f t="shared" ca="1" si="19"/>
        <v>37327.468569362791</v>
      </c>
      <c r="H139">
        <f t="shared" ca="1" si="20"/>
        <v>1</v>
      </c>
      <c r="I139" t="str">
        <f ca="1">VLOOKUP(Q139,Tabela3[],9,1)</f>
        <v>AbQaiq</v>
      </c>
      <c r="J139" t="str">
        <f ca="1">VLOOKUP(Q139,Tabela3[],11,0)</f>
        <v>Petróleo Bruto</v>
      </c>
      <c r="K139" t="str">
        <f ca="1">VLOOKUP(Q139,Tabela3[],10,0)</f>
        <v>Petróleo</v>
      </c>
      <c r="L139" t="e" cm="1">
        <f t="array" aca="1" ref="L139" ca="1">IF(Tabela2[[#This Row],[PORTO]]=Tabela2[[#This Row],[DESTINO]],0,erro)</f>
        <v>#NAME?</v>
      </c>
      <c r="N139">
        <f t="shared" ca="1" si="23"/>
        <v>92000</v>
      </c>
      <c r="O139">
        <f t="shared" ca="1" si="16"/>
        <v>2</v>
      </c>
      <c r="P139">
        <f t="shared" ca="1" si="17"/>
        <v>3</v>
      </c>
      <c r="Q139">
        <f t="shared" ca="1" si="21"/>
        <v>17</v>
      </c>
      <c r="R139">
        <f t="shared" ca="1" si="22"/>
        <v>11</v>
      </c>
    </row>
    <row r="140" spans="1:18">
      <c r="A140">
        <f ca="1">VLOOKUP(O140,Tabela3[],2,0)</f>
        <v>2001</v>
      </c>
      <c r="B140" t="str">
        <f ca="1">VLOOKUP(P140,Tabela3[],4,0)</f>
        <v>OUTUBRO</v>
      </c>
      <c r="C140" t="str">
        <f ca="1">VLOOKUP(Q140,Tabela3[],5,0)</f>
        <v>China</v>
      </c>
      <c r="D140" t="str">
        <f ca="1">VLOOKUP(Q140,Tabela3[],3,0)</f>
        <v>Alibaba Group</v>
      </c>
      <c r="E140" t="str">
        <f ca="1">IF(R140=Q140, (VLOOKUP(P140+1,Tabela3[],5,0)),VLOOKUP(R140,Tabela3[],5,0))</f>
        <v>Japão</v>
      </c>
      <c r="F140" s="1">
        <f t="shared" ca="1" si="18"/>
        <v>37150</v>
      </c>
      <c r="G140" s="1">
        <f t="shared" ca="1" si="19"/>
        <v>37158.086067246528</v>
      </c>
      <c r="H140">
        <f t="shared" ca="1" si="20"/>
        <v>1</v>
      </c>
      <c r="I140" t="str">
        <f ca="1">VLOOKUP(Q140,Tabela3[],9,1)</f>
        <v>HMM St Petersburg</v>
      </c>
      <c r="J140" t="str">
        <f ca="1">VLOOKUP(Q140,Tabela3[],11,0)</f>
        <v>Miniescavadeira</v>
      </c>
      <c r="K140" t="str">
        <f ca="1">VLOOKUP(Q140,Tabela3[],10,0)</f>
        <v>Maquinário</v>
      </c>
      <c r="L140" t="e" cm="1">
        <f t="array" aca="1" ref="L140" ca="1">IF(Tabela2[[#This Row],[PORTO]]=Tabela2[[#This Row],[DESTINO]],0,erro)</f>
        <v>#NAME?</v>
      </c>
      <c r="N140">
        <f t="shared" ca="1" si="23"/>
        <v>30</v>
      </c>
      <c r="O140">
        <f t="shared" ca="1" si="16"/>
        <v>1</v>
      </c>
      <c r="P140">
        <f t="shared" ca="1" si="17"/>
        <v>9</v>
      </c>
      <c r="Q140">
        <f t="shared" ca="1" si="21"/>
        <v>1</v>
      </c>
      <c r="R140">
        <f t="shared" ca="1" si="22"/>
        <v>1</v>
      </c>
    </row>
    <row r="141" spans="1:18">
      <c r="A141">
        <f ca="1">VLOOKUP(O141,Tabela3[],2,0)</f>
        <v>2000</v>
      </c>
      <c r="B141" t="str">
        <f ca="1">VLOOKUP(P141,Tabela3[],4,0)</f>
        <v>JUNHO</v>
      </c>
      <c r="C141" t="str">
        <f ca="1">VLOOKUP(Q141,Tabela3[],5,0)</f>
        <v>Brasil</v>
      </c>
      <c r="D141" t="str">
        <f ca="1">VLOOKUP(Q141,Tabela3[],3,0)</f>
        <v>VALE</v>
      </c>
      <c r="E141" t="str">
        <f ca="1">IF(R141=Q141, (VLOOKUP(P141+1,Tabela3[],5,0)),VLOOKUP(R141,Tabela3[],5,0))</f>
        <v>França</v>
      </c>
      <c r="F141" s="1">
        <f t="shared" ca="1" si="18"/>
        <v>36656</v>
      </c>
      <c r="G141" s="1">
        <f t="shared" ca="1" si="19"/>
        <v>36664.013287542643</v>
      </c>
      <c r="H141">
        <f t="shared" ca="1" si="20"/>
        <v>0</v>
      </c>
      <c r="I141" t="str">
        <f ca="1">VLOOKUP(Q141,Tabela3[],9,1)</f>
        <v>Lan Hua Hai</v>
      </c>
      <c r="J141" t="str">
        <f ca="1">VLOOKUP(Q141,Tabela3[],11,0)</f>
        <v>Minério de Ferro</v>
      </c>
      <c r="K141" t="str">
        <f ca="1">VLOOKUP(Q141,Tabela3[],10,0)</f>
        <v>Minério</v>
      </c>
      <c r="L141" t="e" cm="1">
        <f t="array" aca="1" ref="L141" ca="1">IF(Tabela2[[#This Row],[PORTO]]=Tabela2[[#This Row],[DESTINO]],0,erro)</f>
        <v>#NAME?</v>
      </c>
      <c r="N141">
        <f t="shared" ca="1" si="23"/>
        <v>0</v>
      </c>
      <c r="O141">
        <f t="shared" ca="1" si="16"/>
        <v>0</v>
      </c>
      <c r="P141">
        <f t="shared" ca="1" si="17"/>
        <v>5</v>
      </c>
      <c r="Q141">
        <f t="shared" ca="1" si="21"/>
        <v>27</v>
      </c>
      <c r="R141">
        <f t="shared" ca="1" si="22"/>
        <v>21</v>
      </c>
    </row>
    <row r="142" spans="1:18">
      <c r="A142">
        <f ca="1">VLOOKUP(O142,Tabela3[],2,0)</f>
        <v>2007</v>
      </c>
      <c r="B142" t="str">
        <f ca="1">VLOOKUP(P142,Tabela3[],4,0)</f>
        <v>AGOSTO</v>
      </c>
      <c r="C142" t="str">
        <f ca="1">VLOOKUP(Q142,Tabela3[],5,0)</f>
        <v>Japão</v>
      </c>
      <c r="D142" t="str">
        <f ca="1">VLOOKUP(Q142,Tabela3[],3,0)</f>
        <v>Toyota</v>
      </c>
      <c r="E142" t="str">
        <f ca="1">IF(R142=Q142, (VLOOKUP(P142+1,Tabela3[],5,0)),VLOOKUP(R142,Tabela3[],5,0))</f>
        <v>Holanda</v>
      </c>
      <c r="F142" s="1">
        <f t="shared" ca="1" si="18"/>
        <v>39272</v>
      </c>
      <c r="G142" s="1">
        <f t="shared" ca="1" si="19"/>
        <v>39277.56189532701</v>
      </c>
      <c r="H142">
        <f t="shared" ca="1" si="20"/>
        <v>1</v>
      </c>
      <c r="I142" t="str">
        <f ca="1">VLOOKUP(Q142,Tabela3[],9,1)</f>
        <v>Trailer Carriers</v>
      </c>
      <c r="J142" t="str">
        <f ca="1">VLOOKUP(Q142,Tabela3[],11,0)</f>
        <v>COROLLA GLI</v>
      </c>
      <c r="K142" t="str">
        <f ca="1">VLOOKUP(Q142,Tabela3[],10,0)</f>
        <v>Carros</v>
      </c>
      <c r="L142" t="e" cm="1">
        <f t="array" aca="1" ref="L142" ca="1">IF(Tabela2[[#This Row],[PORTO]]=Tabela2[[#This Row],[DESTINO]],0,erro)</f>
        <v>#NAME?</v>
      </c>
      <c r="N142">
        <f t="shared" ca="1" si="23"/>
        <v>100</v>
      </c>
      <c r="O142">
        <f t="shared" ca="1" si="16"/>
        <v>7</v>
      </c>
      <c r="P142">
        <f t="shared" ca="1" si="17"/>
        <v>7</v>
      </c>
      <c r="Q142">
        <f t="shared" ca="1" si="21"/>
        <v>10</v>
      </c>
      <c r="R142">
        <f t="shared" ca="1" si="22"/>
        <v>16</v>
      </c>
    </row>
    <row r="143" spans="1:18">
      <c r="A143">
        <f ca="1">VLOOKUP(O143,Tabela3[],2,0)</f>
        <v>2008</v>
      </c>
      <c r="B143" t="str">
        <f ca="1">VLOOKUP(P143,Tabela3[],4,0)</f>
        <v>JUNHO</v>
      </c>
      <c r="C143" t="str">
        <f ca="1">VLOOKUP(Q143,Tabela3[],5,0)</f>
        <v>China</v>
      </c>
      <c r="D143" t="str">
        <f ca="1">VLOOKUP(Q143,Tabela3[],3,0)</f>
        <v>Alibaba Group</v>
      </c>
      <c r="E143" t="str">
        <f ca="1">IF(R143=Q143, (VLOOKUP(P143+1,Tabela3[],5,0)),VLOOKUP(R143,Tabela3[],5,0))</f>
        <v>Estados Unidos</v>
      </c>
      <c r="F143" s="1">
        <f t="shared" ca="1" si="18"/>
        <v>39581</v>
      </c>
      <c r="G143" s="1">
        <f t="shared" ca="1" si="19"/>
        <v>39584.655291529998</v>
      </c>
      <c r="H143">
        <f t="shared" ca="1" si="20"/>
        <v>0</v>
      </c>
      <c r="I143" t="str">
        <f ca="1">VLOOKUP(Q143,Tabela3[],9,1)</f>
        <v>HMM St Petersburg</v>
      </c>
      <c r="J143" t="str">
        <f ca="1">VLOOKUP(Q143,Tabela3[],11,0)</f>
        <v>Miniescavadeira</v>
      </c>
      <c r="K143" t="str">
        <f ca="1">VLOOKUP(Q143,Tabela3[],10,0)</f>
        <v>Maquinário</v>
      </c>
      <c r="L143" t="e" cm="1">
        <f t="array" aca="1" ref="L143" ca="1">IF(Tabela2[[#This Row],[PORTO]]=Tabela2[[#This Row],[DESTINO]],0,erro)</f>
        <v>#NAME?</v>
      </c>
      <c r="N143">
        <f t="shared" ca="1" si="23"/>
        <v>30</v>
      </c>
      <c r="O143">
        <f t="shared" ca="1" si="16"/>
        <v>8</v>
      </c>
      <c r="P143">
        <f t="shared" ca="1" si="17"/>
        <v>5</v>
      </c>
      <c r="Q143">
        <f t="shared" ca="1" si="21"/>
        <v>1</v>
      </c>
      <c r="R143">
        <f t="shared" ca="1" si="22"/>
        <v>5</v>
      </c>
    </row>
    <row r="144" spans="1:18">
      <c r="A144">
        <f ca="1">VLOOKUP(O144,Tabela3[],2,0)</f>
        <v>2001</v>
      </c>
      <c r="B144" t="str">
        <f ca="1">VLOOKUP(P144,Tabela3[],4,0)</f>
        <v>JANEIRO</v>
      </c>
      <c r="C144" t="str">
        <f ca="1">VLOOKUP(Q144,Tabela3[],5,0)</f>
        <v>Estados Unidos</v>
      </c>
      <c r="D144" t="str">
        <f ca="1">VLOOKUP(Q144,Tabela3[],3,0)</f>
        <v>Amazon</v>
      </c>
      <c r="E144" t="str">
        <f ca="1">IF(R144=Q144, (VLOOKUP(P144+1,Tabela3[],5,0)),VLOOKUP(R144,Tabela3[],5,0))</f>
        <v>Alemanha</v>
      </c>
      <c r="F144" s="1">
        <f t="shared" ca="1" si="18"/>
        <v>36918</v>
      </c>
      <c r="G144" s="1">
        <f t="shared" ca="1" si="19"/>
        <v>36924.314403709031</v>
      </c>
      <c r="H144">
        <f t="shared" ca="1" si="20"/>
        <v>1</v>
      </c>
      <c r="I144" t="str">
        <f ca="1">VLOOKUP(Q144,Tabela3[],9,1)</f>
        <v>HMM Algeciras</v>
      </c>
      <c r="J144" t="str">
        <f ca="1">VLOOKUP(Q144,Tabela3[],11,0)</f>
        <v>Travesseiro Toque de Pluma</v>
      </c>
      <c r="K144" t="str">
        <f ca="1">VLOOKUP(Q144,Tabela3[],10,0)</f>
        <v>Geral</v>
      </c>
      <c r="L144" t="e" cm="1">
        <f t="array" aca="1" ref="L144" ca="1">IF(Tabela2[[#This Row],[PORTO]]=Tabela2[[#This Row],[DESTINO]],0,erro)</f>
        <v>#NAME?</v>
      </c>
      <c r="N144">
        <f t="shared" ca="1" si="23"/>
        <v>3000</v>
      </c>
      <c r="O144">
        <f t="shared" ca="1" si="16"/>
        <v>1</v>
      </c>
      <c r="P144">
        <f t="shared" ca="1" si="17"/>
        <v>0</v>
      </c>
      <c r="Q144">
        <f t="shared" ca="1" si="21"/>
        <v>5</v>
      </c>
      <c r="R144">
        <f t="shared" ca="1" si="22"/>
        <v>7</v>
      </c>
    </row>
    <row r="145" spans="1:18">
      <c r="A145">
        <f ca="1">VLOOKUP(O145,Tabela3[],2,0)</f>
        <v>2006</v>
      </c>
      <c r="B145" t="str">
        <f ca="1">VLOOKUP(P145,Tabela3[],4,0)</f>
        <v>DEZEMBRO</v>
      </c>
      <c r="C145" t="str">
        <f ca="1">VLOOKUP(Q145,Tabela3[],5,0)</f>
        <v>Estados Unidos</v>
      </c>
      <c r="D145" t="str">
        <f ca="1">VLOOKUP(Q145,Tabela3[],3,0)</f>
        <v>Amazon</v>
      </c>
      <c r="E145" t="str">
        <f ca="1">IF(R145=Q145, (VLOOKUP(P145+1,Tabela3[],5,0)),VLOOKUP(R145,Tabela3[],5,0))</f>
        <v>Itália</v>
      </c>
      <c r="F145" s="1">
        <f t="shared" ca="1" si="18"/>
        <v>39047</v>
      </c>
      <c r="G145" s="1">
        <f t="shared" ca="1" si="19"/>
        <v>39049.198545767969</v>
      </c>
      <c r="H145">
        <f t="shared" ca="1" si="20"/>
        <v>0</v>
      </c>
      <c r="I145" t="str">
        <f ca="1">VLOOKUP(Q145,Tabela3[],9,1)</f>
        <v>HMM Algeciras</v>
      </c>
      <c r="J145" t="str">
        <f ca="1">VLOOKUP(Q145,Tabela3[],11,0)</f>
        <v>Escrivaninha Trevalla</v>
      </c>
      <c r="K145" t="str">
        <f ca="1">VLOOKUP(Q145,Tabela3[],10,0)</f>
        <v>Geral</v>
      </c>
      <c r="L145" t="e" cm="1">
        <f t="array" aca="1" ref="L145" ca="1">IF(Tabela2[[#This Row],[PORTO]]=Tabela2[[#This Row],[DESTINO]],0,erro)</f>
        <v>#NAME?</v>
      </c>
      <c r="N145">
        <f t="shared" ca="1" si="23"/>
        <v>5000</v>
      </c>
      <c r="O145">
        <f t="shared" ca="1" si="16"/>
        <v>6</v>
      </c>
      <c r="P145">
        <f t="shared" ca="1" si="17"/>
        <v>11</v>
      </c>
      <c r="Q145">
        <f t="shared" ca="1" si="21"/>
        <v>3</v>
      </c>
      <c r="R145">
        <f t="shared" ca="1" si="22"/>
        <v>20</v>
      </c>
    </row>
    <row r="146" spans="1:18">
      <c r="A146">
        <f ca="1">VLOOKUP(O146,Tabela3[],2,0)</f>
        <v>2003</v>
      </c>
      <c r="B146" t="str">
        <f ca="1">VLOOKUP(P146,Tabela3[],4,0)</f>
        <v>JULHO</v>
      </c>
      <c r="C146" t="str">
        <f ca="1">VLOOKUP(Q146,Tabela3[],5,0)</f>
        <v>Brasil</v>
      </c>
      <c r="D146" t="str">
        <f ca="1">VLOOKUP(Q146,Tabela3[],3,0)</f>
        <v>VALE</v>
      </c>
      <c r="E146" t="str">
        <f ca="1">IF(R146=Q146, (VLOOKUP(P146+1,Tabela3[],5,0)),VLOOKUP(R146,Tabela3[],5,0))</f>
        <v>Reino Unido</v>
      </c>
      <c r="F146" s="1">
        <f t="shared" ca="1" si="18"/>
        <v>37780</v>
      </c>
      <c r="G146" s="1">
        <f t="shared" ca="1" si="19"/>
        <v>37788.068420052259</v>
      </c>
      <c r="H146">
        <f t="shared" ca="1" si="20"/>
        <v>1</v>
      </c>
      <c r="I146" t="str">
        <f ca="1">VLOOKUP(Q146,Tabela3[],9,1)</f>
        <v>Lan Hua Hai</v>
      </c>
      <c r="J146" t="str">
        <f ca="1">VLOOKUP(Q146,Tabela3[],11,0)</f>
        <v>Bauxita</v>
      </c>
      <c r="K146" t="str">
        <f ca="1">VLOOKUP(Q146,Tabela3[],10,0)</f>
        <v>Minério</v>
      </c>
      <c r="L146" t="e" cm="1">
        <f t="array" aca="1" ref="L146" ca="1">IF(Tabela2[[#This Row],[PORTO]]=Tabela2[[#This Row],[DESTINO]],0,erro)</f>
        <v>#NAME?</v>
      </c>
      <c r="N146">
        <f t="shared" ca="1" si="23"/>
        <v>0</v>
      </c>
      <c r="O146">
        <f t="shared" ca="1" si="16"/>
        <v>3</v>
      </c>
      <c r="P146">
        <f t="shared" ca="1" si="17"/>
        <v>6</v>
      </c>
      <c r="Q146">
        <f t="shared" ca="1" si="21"/>
        <v>28</v>
      </c>
      <c r="R146">
        <f t="shared" ca="1" si="22"/>
        <v>24</v>
      </c>
    </row>
    <row r="147" spans="1:18">
      <c r="A147">
        <f ca="1">VLOOKUP(O147,Tabela3[],2,0)</f>
        <v>2000</v>
      </c>
      <c r="B147" t="str">
        <f ca="1">VLOOKUP(P147,Tabela3[],4,0)</f>
        <v>DEZEMBRO</v>
      </c>
      <c r="C147" t="str">
        <f ca="1">VLOOKUP(Q147,Tabela3[],5,0)</f>
        <v>Estados Unidos</v>
      </c>
      <c r="D147" t="str">
        <f ca="1">VLOOKUP(Q147,Tabela3[],3,0)</f>
        <v>Amazon</v>
      </c>
      <c r="E147" t="str">
        <f ca="1">IF(R147=Q147, (VLOOKUP(P147+1,Tabela3[],5,0)),VLOOKUP(R147,Tabela3[],5,0))</f>
        <v>França</v>
      </c>
      <c r="F147" s="1">
        <f t="shared" ca="1" si="18"/>
        <v>36851</v>
      </c>
      <c r="G147" s="1">
        <f t="shared" ca="1" si="19"/>
        <v>36855.964903838714</v>
      </c>
      <c r="H147">
        <f t="shared" ca="1" si="20"/>
        <v>1</v>
      </c>
      <c r="I147" t="str">
        <f ca="1">VLOOKUP(Q147,Tabela3[],9,1)</f>
        <v>HMM Algeciras</v>
      </c>
      <c r="J147" t="str">
        <f ca="1">VLOOKUP(Q147,Tabela3[],11,0)</f>
        <v>Travesseiro Toque de Pluma</v>
      </c>
      <c r="K147" t="str">
        <f ca="1">VLOOKUP(Q147,Tabela3[],10,0)</f>
        <v>Geral</v>
      </c>
      <c r="L147" t="e" cm="1">
        <f t="array" aca="1" ref="L147" ca="1">IF(Tabela2[[#This Row],[PORTO]]=Tabela2[[#This Row],[DESTINO]],0,erro)</f>
        <v>#NAME?</v>
      </c>
      <c r="N147">
        <f t="shared" ca="1" si="23"/>
        <v>4000</v>
      </c>
      <c r="O147">
        <f t="shared" ref="O147:O210" ca="1" si="24">INT(RAND()*10)</f>
        <v>0</v>
      </c>
      <c r="P147">
        <f t="shared" ref="P147:P210" ca="1" si="25">INT(RAND()*13)</f>
        <v>11</v>
      </c>
      <c r="Q147">
        <f t="shared" ca="1" si="21"/>
        <v>5</v>
      </c>
      <c r="R147">
        <f t="shared" ca="1" si="22"/>
        <v>23</v>
      </c>
    </row>
    <row r="148" spans="1:18">
      <c r="A148">
        <f ca="1">VLOOKUP(O148,Tabela3[],2,0)</f>
        <v>2003</v>
      </c>
      <c r="B148" t="str">
        <f ca="1">VLOOKUP(P148,Tabela3[],4,0)</f>
        <v>OUTUBRO</v>
      </c>
      <c r="C148" t="str">
        <f ca="1">VLOOKUP(Q148,Tabela3[],5,0)</f>
        <v>Alemanha</v>
      </c>
      <c r="D148" t="str">
        <f ca="1">VLOOKUP(Q148,Tabela3[],3,0)</f>
        <v>Volkswagen</v>
      </c>
      <c r="E148" t="str">
        <f ca="1">IF(R148=Q148, (VLOOKUP(P148+1,Tabela3[],5,0)),VLOOKUP(R148,Tabela3[],5,0))</f>
        <v>Coréia do Sul</v>
      </c>
      <c r="F148" s="1">
        <f t="shared" ca="1" si="18"/>
        <v>37885</v>
      </c>
      <c r="G148" s="1">
        <f t="shared" ca="1" si="19"/>
        <v>37893.844160258297</v>
      </c>
      <c r="H148">
        <f t="shared" ca="1" si="20"/>
        <v>0</v>
      </c>
      <c r="I148" t="str">
        <f ca="1">VLOOKUP(Q148,Tabela3[],9,1)</f>
        <v>Warehouse Carriers </v>
      </c>
      <c r="J148" t="str">
        <f ca="1">VLOOKUP(Q148,Tabela3[],11,0)</f>
        <v>Cross CD (Saveiro)</v>
      </c>
      <c r="K148" t="str">
        <f ca="1">VLOOKUP(Q148,Tabela3[],10,0)</f>
        <v>Carros</v>
      </c>
      <c r="L148" t="e" cm="1">
        <f t="array" aca="1" ref="L148" ca="1">IF(Tabela2[[#This Row],[PORTO]]=Tabela2[[#This Row],[DESTINO]],0,erro)</f>
        <v>#NAME?</v>
      </c>
      <c r="N148">
        <f t="shared" ca="1" si="23"/>
        <v>500</v>
      </c>
      <c r="O148">
        <f t="shared" ca="1" si="24"/>
        <v>3</v>
      </c>
      <c r="P148">
        <f t="shared" ca="1" si="25"/>
        <v>9</v>
      </c>
      <c r="Q148">
        <f t="shared" ca="1" si="21"/>
        <v>6</v>
      </c>
      <c r="R148">
        <f t="shared" ca="1" si="22"/>
        <v>12</v>
      </c>
    </row>
    <row r="149" spans="1:18">
      <c r="A149">
        <f ca="1">VLOOKUP(O149,Tabela3[],2,0)</f>
        <v>2007</v>
      </c>
      <c r="B149" t="str">
        <f ca="1">VLOOKUP(P149,Tabela3[],4,0)</f>
        <v>MARÇO</v>
      </c>
      <c r="C149" t="str">
        <f ca="1">VLOOKUP(Q149,Tabela3[],5,0)</f>
        <v>Coréia do Sul</v>
      </c>
      <c r="D149" t="str">
        <f ca="1">VLOOKUP(Q149,Tabela3[],3,0)</f>
        <v>Samsung</v>
      </c>
      <c r="E149" t="str">
        <f ca="1">IF(R149=Q149, (VLOOKUP(P149+1,Tabela3[],5,0)),VLOOKUP(R149,Tabela3[],5,0))</f>
        <v>França</v>
      </c>
      <c r="F149" s="1">
        <f t="shared" ca="1" si="18"/>
        <v>39118</v>
      </c>
      <c r="G149" s="1">
        <f t="shared" ca="1" si="19"/>
        <v>39118.598771369943</v>
      </c>
      <c r="H149">
        <f t="shared" ca="1" si="20"/>
        <v>1</v>
      </c>
      <c r="I149" t="str">
        <f ca="1">VLOOKUP(Q149,Tabela3[],9,1)</f>
        <v>HMM Rotterdam</v>
      </c>
      <c r="J149" t="str">
        <f ca="1">VLOOKUP(Q149,Tabela3[],11,0)</f>
        <v>Crystal UHD 4k 65"</v>
      </c>
      <c r="K149" t="str">
        <f ca="1">VLOOKUP(Q149,Tabela3[],10,0)</f>
        <v>Eletrônicos</v>
      </c>
      <c r="L149" t="e" cm="1">
        <f t="array" aca="1" ref="L149" ca="1">IF(Tabela2[[#This Row],[PORTO]]=Tabela2[[#This Row],[DESTINO]],0,erro)</f>
        <v>#NAME?</v>
      </c>
      <c r="N149">
        <f t="shared" ca="1" si="23"/>
        <v>500</v>
      </c>
      <c r="O149">
        <f t="shared" ca="1" si="24"/>
        <v>7</v>
      </c>
      <c r="P149">
        <f t="shared" ca="1" si="25"/>
        <v>2</v>
      </c>
      <c r="Q149">
        <f t="shared" ca="1" si="21"/>
        <v>14</v>
      </c>
      <c r="R149">
        <f t="shared" ca="1" si="22"/>
        <v>21</v>
      </c>
    </row>
    <row r="150" spans="1:18">
      <c r="A150">
        <f ca="1">VLOOKUP(O150,Tabela3[],2,0)</f>
        <v>2000</v>
      </c>
      <c r="B150" t="str">
        <f ca="1">VLOOKUP(P150,Tabela3[],4,0)</f>
        <v>NOVEMBRO</v>
      </c>
      <c r="C150" t="str">
        <f ca="1">VLOOKUP(Q150,Tabela3[],5,0)</f>
        <v>Japão</v>
      </c>
      <c r="D150" t="str">
        <f ca="1">VLOOKUP(Q150,Tabela3[],3,0)</f>
        <v>Toyota</v>
      </c>
      <c r="E150" t="str">
        <f ca="1">IF(R150=Q150, (VLOOKUP(P150+1,Tabela3[],5,0)),VLOOKUP(R150,Tabela3[],5,0))</f>
        <v>Alemanha</v>
      </c>
      <c r="F150" s="1">
        <f t="shared" ca="1" si="18"/>
        <v>36807</v>
      </c>
      <c r="G150" s="1">
        <f t="shared" ca="1" si="19"/>
        <v>36808.720762828219</v>
      </c>
      <c r="H150">
        <f t="shared" ca="1" si="20"/>
        <v>0</v>
      </c>
      <c r="I150" t="str">
        <f ca="1">VLOOKUP(Q150,Tabela3[],9,1)</f>
        <v>Trailer Carriers</v>
      </c>
      <c r="J150" t="str">
        <f ca="1">VLOOKUP(Q150,Tabela3[],11,0)</f>
        <v>HILUX CABINE DUPLA STD POWER PACK</v>
      </c>
      <c r="K150" t="str">
        <f ca="1">VLOOKUP(Q150,Tabela3[],10,0)</f>
        <v>Carros</v>
      </c>
      <c r="L150" t="e" cm="1">
        <f t="array" aca="1" ref="L150" ca="1">IF(Tabela2[[#This Row],[PORTO]]=Tabela2[[#This Row],[DESTINO]],0,erro)</f>
        <v>#NAME?</v>
      </c>
      <c r="N150">
        <f t="shared" ca="1" si="23"/>
        <v>400</v>
      </c>
      <c r="O150">
        <f t="shared" ca="1" si="24"/>
        <v>0</v>
      </c>
      <c r="P150">
        <f t="shared" ca="1" si="25"/>
        <v>10</v>
      </c>
      <c r="Q150">
        <f t="shared" ca="1" si="21"/>
        <v>9</v>
      </c>
      <c r="R150">
        <f t="shared" ca="1" si="22"/>
        <v>6</v>
      </c>
    </row>
    <row r="151" spans="1:18">
      <c r="A151">
        <f ca="1">VLOOKUP(O151,Tabela3[],2,0)</f>
        <v>2002</v>
      </c>
      <c r="B151" t="str">
        <f ca="1">VLOOKUP(P151,Tabela3[],4,0)</f>
        <v>MAIO</v>
      </c>
      <c r="C151" t="str">
        <f ca="1">VLOOKUP(Q151,Tabela3[],5,0)</f>
        <v>Coréia do Sul</v>
      </c>
      <c r="D151" t="str">
        <f ca="1">VLOOKUP(Q151,Tabela3[],3,0)</f>
        <v>Samsung</v>
      </c>
      <c r="E151" t="str">
        <f ca="1">IF(R151=Q151, (VLOOKUP(P151+1,Tabela3[],5,0)),VLOOKUP(R151,Tabela3[],5,0))</f>
        <v>França</v>
      </c>
      <c r="F151" s="1">
        <f t="shared" ca="1" si="18"/>
        <v>37353</v>
      </c>
      <c r="G151" s="1">
        <f t="shared" ca="1" si="19"/>
        <v>37359.31490927608</v>
      </c>
      <c r="H151">
        <f t="shared" ca="1" si="20"/>
        <v>0</v>
      </c>
      <c r="I151" t="str">
        <f ca="1">VLOOKUP(Q151,Tabela3[],9,1)</f>
        <v>HMM Rotterdam</v>
      </c>
      <c r="J151" t="str">
        <f ca="1">VLOOKUP(Q151,Tabela3[],11,0)</f>
        <v>Crystal UHD 4k 65"</v>
      </c>
      <c r="K151" t="str">
        <f ca="1">VLOOKUP(Q151,Tabela3[],10,0)</f>
        <v>Eletrônicos</v>
      </c>
      <c r="L151" t="e" cm="1">
        <f t="array" aca="1" ref="L151" ca="1">IF(Tabela2[[#This Row],[PORTO]]=Tabela2[[#This Row],[DESTINO]],0,erro)</f>
        <v>#NAME?</v>
      </c>
      <c r="N151">
        <f t="shared" ca="1" si="23"/>
        <v>2500</v>
      </c>
      <c r="O151">
        <f t="shared" ca="1" si="24"/>
        <v>2</v>
      </c>
      <c r="P151">
        <f t="shared" ca="1" si="25"/>
        <v>4</v>
      </c>
      <c r="Q151">
        <f t="shared" ca="1" si="21"/>
        <v>14</v>
      </c>
      <c r="R151">
        <f t="shared" ca="1" si="22"/>
        <v>21</v>
      </c>
    </row>
    <row r="152" spans="1:18">
      <c r="A152">
        <f ca="1">VLOOKUP(O152,Tabela3[],2,0)</f>
        <v>2002</v>
      </c>
      <c r="B152" t="str">
        <f ca="1">VLOOKUP(P152,Tabela3[],4,0)</f>
        <v>JUNHO</v>
      </c>
      <c r="C152" t="str">
        <f ca="1">VLOOKUP(Q152,Tabela3[],5,0)</f>
        <v>Alemanha</v>
      </c>
      <c r="D152" t="str">
        <f ca="1">VLOOKUP(Q152,Tabela3[],3,0)</f>
        <v>Volkswagen</v>
      </c>
      <c r="E152" t="str">
        <f ca="1">IF(R152=Q152, (VLOOKUP(P152+1,Tabela3[],5,0)),VLOOKUP(R152,Tabela3[],5,0))</f>
        <v>Estados Unidos</v>
      </c>
      <c r="F152" s="1">
        <f t="shared" ca="1" si="18"/>
        <v>37384</v>
      </c>
      <c r="G152" s="1">
        <f t="shared" ca="1" si="19"/>
        <v>37388.762924774972</v>
      </c>
      <c r="H152">
        <f t="shared" ca="1" si="20"/>
        <v>0</v>
      </c>
      <c r="I152" t="str">
        <f ca="1">VLOOKUP(Q152,Tabela3[],9,1)</f>
        <v>Warehouse Carriers </v>
      </c>
      <c r="J152" t="str">
        <f ca="1">VLOOKUP(Q152,Tabela3[],11,0)</f>
        <v>Highline 250 TSI (Taos)</v>
      </c>
      <c r="K152" t="str">
        <f ca="1">VLOOKUP(Q152,Tabela3[],10,0)</f>
        <v>Carros</v>
      </c>
      <c r="L152" t="e" cm="1">
        <f t="array" aca="1" ref="L152" ca="1">IF(Tabela2[[#This Row],[PORTO]]=Tabela2[[#This Row],[DESTINO]],0,erro)</f>
        <v>#NAME?</v>
      </c>
      <c r="N152">
        <f t="shared" ca="1" si="23"/>
        <v>200</v>
      </c>
      <c r="O152">
        <f t="shared" ca="1" si="24"/>
        <v>2</v>
      </c>
      <c r="P152">
        <f t="shared" ca="1" si="25"/>
        <v>5</v>
      </c>
      <c r="Q152">
        <f t="shared" ca="1" si="21"/>
        <v>7</v>
      </c>
      <c r="R152">
        <f t="shared" ca="1" si="22"/>
        <v>5</v>
      </c>
    </row>
    <row r="153" spans="1:18">
      <c r="A153">
        <f ca="1">VLOOKUP(O153,Tabela3[],2,0)</f>
        <v>2009</v>
      </c>
      <c r="B153" t="str">
        <f ca="1">VLOOKUP(P153,Tabela3[],4,0)</f>
        <v>JULHO</v>
      </c>
      <c r="C153" t="str">
        <f ca="1">VLOOKUP(Q153,Tabela3[],5,0)</f>
        <v>Estados Unidos</v>
      </c>
      <c r="D153" t="str">
        <f ca="1">VLOOKUP(Q153,Tabela3[],3,0)</f>
        <v>Amazon</v>
      </c>
      <c r="E153" t="str">
        <f ca="1">IF(R153=Q153, (VLOOKUP(P153+1,Tabela3[],5,0)),VLOOKUP(R153,Tabela3[],5,0))</f>
        <v>Coréia do Sul</v>
      </c>
      <c r="F153" s="1">
        <f t="shared" ca="1" si="18"/>
        <v>39973</v>
      </c>
      <c r="G153" s="1">
        <f t="shared" ca="1" si="19"/>
        <v>39977.898502988639</v>
      </c>
      <c r="H153">
        <f t="shared" ca="1" si="20"/>
        <v>0</v>
      </c>
      <c r="I153" t="str">
        <f ca="1">VLOOKUP(Q153,Tabela3[],9,1)</f>
        <v>HMM Algeciras</v>
      </c>
      <c r="J153" t="str">
        <f ca="1">VLOOKUP(Q153,Tabela3[],11,0)</f>
        <v>Colchão Baby Light D18</v>
      </c>
      <c r="K153" t="str">
        <f ca="1">VLOOKUP(Q153,Tabela3[],10,0)</f>
        <v>Geral</v>
      </c>
      <c r="L153" t="e" cm="1">
        <f t="array" aca="1" ref="L153" ca="1">IF(Tabela2[[#This Row],[PORTO]]=Tabela2[[#This Row],[DESTINO]],0,erro)</f>
        <v>#NAME?</v>
      </c>
      <c r="N153">
        <f t="shared" ca="1" si="23"/>
        <v>4000</v>
      </c>
      <c r="O153">
        <f t="shared" ca="1" si="24"/>
        <v>9</v>
      </c>
      <c r="P153">
        <f t="shared" ca="1" si="25"/>
        <v>6</v>
      </c>
      <c r="Q153">
        <f t="shared" ca="1" si="21"/>
        <v>4</v>
      </c>
      <c r="R153">
        <f t="shared" ca="1" si="22"/>
        <v>12</v>
      </c>
    </row>
    <row r="154" spans="1:18">
      <c r="A154">
        <f ca="1">VLOOKUP(O154,Tabela3[],2,0)</f>
        <v>2000</v>
      </c>
      <c r="B154" t="str">
        <f ca="1">VLOOKUP(P154,Tabela3[],4,0)</f>
        <v>SETEMBRO</v>
      </c>
      <c r="C154" t="str">
        <f ca="1">VLOOKUP(Q154,Tabela3[],5,0)</f>
        <v>Estados Unidos</v>
      </c>
      <c r="D154" t="str">
        <f ca="1">VLOOKUP(Q154,Tabela3[],3,0)</f>
        <v>Amazon</v>
      </c>
      <c r="E154" t="str">
        <f ca="1">IF(R154=Q154, (VLOOKUP(P154+1,Tabela3[],5,0)),VLOOKUP(R154,Tabela3[],5,0))</f>
        <v>Japão</v>
      </c>
      <c r="F154" s="1">
        <f t="shared" ca="1" si="18"/>
        <v>36758</v>
      </c>
      <c r="G154" s="1">
        <f t="shared" ca="1" si="19"/>
        <v>36758.182700890895</v>
      </c>
      <c r="H154">
        <f t="shared" ca="1" si="20"/>
        <v>0</v>
      </c>
      <c r="I154" t="str">
        <f ca="1">VLOOKUP(Q154,Tabela3[],9,1)</f>
        <v>HMM Algeciras</v>
      </c>
      <c r="J154" t="str">
        <f ca="1">VLOOKUP(Q154,Tabela3[],11,0)</f>
        <v>Colchão Baby Light D18</v>
      </c>
      <c r="K154" t="str">
        <f ca="1">VLOOKUP(Q154,Tabela3[],10,0)</f>
        <v>Geral</v>
      </c>
      <c r="L154" t="e" cm="1">
        <f t="array" aca="1" ref="L154" ca="1">IF(Tabela2[[#This Row],[PORTO]]=Tabela2[[#This Row],[DESTINO]],0,erro)</f>
        <v>#NAME?</v>
      </c>
      <c r="N154">
        <f t="shared" ca="1" si="23"/>
        <v>3000</v>
      </c>
      <c r="O154">
        <f t="shared" ca="1" si="24"/>
        <v>0</v>
      </c>
      <c r="P154">
        <f t="shared" ca="1" si="25"/>
        <v>8</v>
      </c>
      <c r="Q154">
        <f t="shared" ca="1" si="21"/>
        <v>4</v>
      </c>
      <c r="R154">
        <f t="shared" ca="1" si="22"/>
        <v>10</v>
      </c>
    </row>
    <row r="155" spans="1:18">
      <c r="A155">
        <f ca="1">VLOOKUP(O155,Tabela3[],2,0)</f>
        <v>2000</v>
      </c>
      <c r="B155" t="str">
        <f ca="1">VLOOKUP(P155,Tabela3[],4,0)</f>
        <v>DEZEMBRO</v>
      </c>
      <c r="C155" t="str">
        <f ca="1">VLOOKUP(Q155,Tabela3[],5,0)</f>
        <v>Canadá</v>
      </c>
      <c r="D155" t="str">
        <f ca="1">VLOOKUP(Q155,Tabela3[],3,0)</f>
        <v>Shopify</v>
      </c>
      <c r="E155" t="str">
        <f ca="1">IF(R155=Q155, (VLOOKUP(P155+1,Tabela3[],5,0)),VLOOKUP(R155,Tabela3[],5,0))</f>
        <v>Coréia do Sul</v>
      </c>
      <c r="F155" s="1">
        <f t="shared" ca="1" si="18"/>
        <v>36844</v>
      </c>
      <c r="G155" s="1">
        <f t="shared" ca="1" si="19"/>
        <v>36851.878944963246</v>
      </c>
      <c r="H155">
        <f t="shared" ca="1" si="20"/>
        <v>0</v>
      </c>
      <c r="I155" t="str">
        <f ca="1">VLOOKUP(Q155,Tabela3[],9,1)</f>
        <v>HMM Southampton</v>
      </c>
      <c r="J155" t="str">
        <f ca="1">VLOOKUP(Q155,Tabela3[],11,0)</f>
        <v>NONA</v>
      </c>
      <c r="K155" t="str">
        <f ca="1">VLOOKUP(Q155,Tabela3[],10,0)</f>
        <v>Bebida</v>
      </c>
      <c r="L155" t="e" cm="1">
        <f t="array" aca="1" ref="L155" ca="1">IF(Tabela2[[#This Row],[PORTO]]=Tabela2[[#This Row],[DESTINO]],0,erro)</f>
        <v>#NAME?</v>
      </c>
      <c r="N155">
        <f t="shared" ca="1" si="23"/>
        <v>0</v>
      </c>
      <c r="O155">
        <f t="shared" ca="1" si="24"/>
        <v>0</v>
      </c>
      <c r="P155">
        <f t="shared" ca="1" si="25"/>
        <v>11</v>
      </c>
      <c r="Q155">
        <f t="shared" ca="1" si="21"/>
        <v>34</v>
      </c>
      <c r="R155">
        <f t="shared" ca="1" si="22"/>
        <v>13</v>
      </c>
    </row>
    <row r="156" spans="1:18">
      <c r="A156">
        <f ca="1">VLOOKUP(O156,Tabela3[],2,0)</f>
        <v>2008</v>
      </c>
      <c r="B156" t="str">
        <f ca="1">VLOOKUP(P156,Tabela3[],4,0)</f>
        <v>JANEIRO</v>
      </c>
      <c r="C156" t="str">
        <f ca="1">VLOOKUP(Q156,Tabela3[],5,0)</f>
        <v>Japão</v>
      </c>
      <c r="D156" t="str">
        <f ca="1">VLOOKUP(Q156,Tabela3[],3,0)</f>
        <v>Toyota</v>
      </c>
      <c r="E156" t="str">
        <f ca="1">IF(R156=Q156, (VLOOKUP(P156+1,Tabela3[],5,0)),VLOOKUP(R156,Tabela3[],5,0))</f>
        <v>Estados Unidos</v>
      </c>
      <c r="F156" s="1">
        <f t="shared" ca="1" si="18"/>
        <v>39783</v>
      </c>
      <c r="G156" s="1">
        <f t="shared" ca="1" si="19"/>
        <v>39787.092905521895</v>
      </c>
      <c r="H156">
        <f t="shared" ca="1" si="20"/>
        <v>0</v>
      </c>
      <c r="I156" t="str">
        <f ca="1">VLOOKUP(Q156,Tabela3[],9,1)</f>
        <v>Trailer Carriers</v>
      </c>
      <c r="J156" t="str">
        <f ca="1">VLOOKUP(Q156,Tabela3[],11,0)</f>
        <v>COROLLA CROSS XR</v>
      </c>
      <c r="K156" t="str">
        <f ca="1">VLOOKUP(Q156,Tabela3[],10,0)</f>
        <v>Carros</v>
      </c>
      <c r="L156" t="e" cm="1">
        <f t="array" aca="1" ref="L156" ca="1">IF(Tabela2[[#This Row],[PORTO]]=Tabela2[[#This Row],[DESTINO]],0,erro)</f>
        <v>#NAME?</v>
      </c>
      <c r="N156">
        <f t="shared" ca="1" si="23"/>
        <v>100</v>
      </c>
      <c r="O156">
        <f t="shared" ca="1" si="24"/>
        <v>8</v>
      </c>
      <c r="P156">
        <f t="shared" ca="1" si="25"/>
        <v>12</v>
      </c>
      <c r="Q156">
        <f t="shared" ca="1" si="21"/>
        <v>11</v>
      </c>
      <c r="R156">
        <f t="shared" ca="1" si="22"/>
        <v>5</v>
      </c>
    </row>
    <row r="157" spans="1:18">
      <c r="A157">
        <f ca="1">VLOOKUP(O157,Tabela3[],2,0)</f>
        <v>2005</v>
      </c>
      <c r="B157" t="str">
        <f ca="1">VLOOKUP(P157,Tabela3[],4,0)</f>
        <v>OUTUBRO</v>
      </c>
      <c r="C157" t="str">
        <f ca="1">VLOOKUP(Q157,Tabela3[],5,0)</f>
        <v>India</v>
      </c>
      <c r="D157" t="str">
        <f ca="1">VLOOKUP(Q157,Tabela3[],3,0)</f>
        <v>Reliance Industries</v>
      </c>
      <c r="E157" t="str">
        <f ca="1">IF(R157=Q157, (VLOOKUP(P157+1,Tabela3[],5,0)),VLOOKUP(R157,Tabela3[],5,0))</f>
        <v>Alemanha</v>
      </c>
      <c r="F157" s="1">
        <f t="shared" ca="1" si="18"/>
        <v>38598</v>
      </c>
      <c r="G157" s="1">
        <f t="shared" ca="1" si="19"/>
        <v>38606.893507854111</v>
      </c>
      <c r="H157">
        <f t="shared" ca="1" si="20"/>
        <v>0</v>
      </c>
      <c r="I157" t="str">
        <f ca="1">VLOOKUP(Q157,Tabela3[],9,1)</f>
        <v>Tanker</v>
      </c>
      <c r="J157" t="str">
        <f ca="1">VLOOKUP(Q157,Tabela3[],11,0)</f>
        <v>Polipropileno</v>
      </c>
      <c r="K157" t="str">
        <f ca="1">VLOOKUP(Q157,Tabela3[],10,0)</f>
        <v>Petroquimicos</v>
      </c>
      <c r="L157" t="e" cm="1">
        <f t="array" aca="1" ref="L157" ca="1">IF(Tabela2[[#This Row],[PORTO]]=Tabela2[[#This Row],[DESTINO]],0,erro)</f>
        <v>#NAME?</v>
      </c>
      <c r="N157">
        <f t="shared" ca="1" si="23"/>
        <v>0</v>
      </c>
      <c r="O157">
        <f t="shared" ca="1" si="24"/>
        <v>5</v>
      </c>
      <c r="P157">
        <f t="shared" ca="1" si="25"/>
        <v>9</v>
      </c>
      <c r="Q157">
        <f t="shared" ca="1" si="21"/>
        <v>30</v>
      </c>
      <c r="R157">
        <f t="shared" ca="1" si="22"/>
        <v>7</v>
      </c>
    </row>
    <row r="158" spans="1:18">
      <c r="A158">
        <f ca="1">VLOOKUP(O158,Tabela3[],2,0)</f>
        <v>2003</v>
      </c>
      <c r="B158" t="str">
        <f ca="1">VLOOKUP(P158,Tabela3[],4,0)</f>
        <v>JUNHO</v>
      </c>
      <c r="C158" t="str">
        <f ca="1">VLOOKUP(Q158,Tabela3[],5,0)</f>
        <v>Japão</v>
      </c>
      <c r="D158" t="str">
        <f ca="1">VLOOKUP(Q158,Tabela3[],3,0)</f>
        <v>Toyota</v>
      </c>
      <c r="E158" t="str">
        <f ca="1">IF(R158=Q158, (VLOOKUP(P158+1,Tabela3[],5,0)),VLOOKUP(R158,Tabela3[],5,0))</f>
        <v>China</v>
      </c>
      <c r="F158" s="1">
        <f t="shared" ca="1" si="18"/>
        <v>37752</v>
      </c>
      <c r="G158" s="1">
        <f t="shared" ca="1" si="19"/>
        <v>37753.759121675415</v>
      </c>
      <c r="H158">
        <f t="shared" ca="1" si="20"/>
        <v>0</v>
      </c>
      <c r="I158" t="str">
        <f ca="1">VLOOKUP(Q158,Tabela3[],9,1)</f>
        <v>Trailer Carriers</v>
      </c>
      <c r="J158" t="str">
        <f ca="1">VLOOKUP(Q158,Tabela3[],11,0)</f>
        <v>HILUX CABINE DUPLA STD POWER PACK</v>
      </c>
      <c r="K158" t="str">
        <f ca="1">VLOOKUP(Q158,Tabela3[],10,0)</f>
        <v>Carros</v>
      </c>
      <c r="L158" t="e" cm="1">
        <f t="array" aca="1" ref="L158" ca="1">IF(Tabela2[[#This Row],[PORTO]]=Tabela2[[#This Row],[DESTINO]],0,erro)</f>
        <v>#NAME?</v>
      </c>
      <c r="N158">
        <f t="shared" ca="1" si="23"/>
        <v>500</v>
      </c>
      <c r="O158">
        <f t="shared" ca="1" si="24"/>
        <v>3</v>
      </c>
      <c r="P158">
        <f t="shared" ca="1" si="25"/>
        <v>5</v>
      </c>
      <c r="Q158">
        <f t="shared" ca="1" si="21"/>
        <v>9</v>
      </c>
      <c r="R158">
        <f t="shared" ca="1" si="22"/>
        <v>2</v>
      </c>
    </row>
    <row r="159" spans="1:18">
      <c r="A159">
        <f ca="1">VLOOKUP(O159,Tabela3[],2,0)</f>
        <v>2009</v>
      </c>
      <c r="B159" t="str">
        <f ca="1">VLOOKUP(P159,Tabela3[],4,0)</f>
        <v>NOVEMBRO</v>
      </c>
      <c r="C159" t="str">
        <f ca="1">VLOOKUP(Q159,Tabela3[],5,0)</f>
        <v>Japão</v>
      </c>
      <c r="D159" t="str">
        <f ca="1">VLOOKUP(Q159,Tabela3[],3,0)</f>
        <v>Toyota</v>
      </c>
      <c r="E159" t="str">
        <f ca="1">IF(R159=Q159, (VLOOKUP(P159+1,Tabela3[],5,0)),VLOOKUP(R159,Tabela3[],5,0))</f>
        <v>França</v>
      </c>
      <c r="F159" s="1">
        <f t="shared" ca="1" si="18"/>
        <v>40097</v>
      </c>
      <c r="G159" s="1">
        <f t="shared" ca="1" si="19"/>
        <v>40101.671354975886</v>
      </c>
      <c r="H159">
        <f t="shared" ca="1" si="20"/>
        <v>1</v>
      </c>
      <c r="I159" t="str">
        <f ca="1">VLOOKUP(Q159,Tabela3[],9,1)</f>
        <v>Trailer Carriers</v>
      </c>
      <c r="J159" t="str">
        <f ca="1">VLOOKUP(Q159,Tabela3[],11,0)</f>
        <v>HILUX CABINE DUPLA STD POWER PACK</v>
      </c>
      <c r="K159" t="str">
        <f ca="1">VLOOKUP(Q159,Tabela3[],10,0)</f>
        <v>Carros</v>
      </c>
      <c r="L159" t="e" cm="1">
        <f t="array" aca="1" ref="L159" ca="1">IF(Tabela2[[#This Row],[PORTO]]=Tabela2[[#This Row],[DESTINO]],0,erro)</f>
        <v>#NAME?</v>
      </c>
      <c r="N159">
        <f t="shared" ca="1" si="23"/>
        <v>300</v>
      </c>
      <c r="O159">
        <f t="shared" ca="1" si="24"/>
        <v>9</v>
      </c>
      <c r="P159">
        <f t="shared" ca="1" si="25"/>
        <v>10</v>
      </c>
      <c r="Q159">
        <f t="shared" ca="1" si="21"/>
        <v>9</v>
      </c>
      <c r="R159">
        <f t="shared" ca="1" si="22"/>
        <v>23</v>
      </c>
    </row>
    <row r="160" spans="1:18">
      <c r="A160">
        <f ca="1">VLOOKUP(O160,Tabela3[],2,0)</f>
        <v>2004</v>
      </c>
      <c r="B160" t="str">
        <f ca="1">VLOOKUP(P160,Tabela3[],4,0)</f>
        <v>JANEIRO</v>
      </c>
      <c r="C160" t="str">
        <f ca="1">VLOOKUP(Q160,Tabela3[],5,0)</f>
        <v>Holanda</v>
      </c>
      <c r="D160" t="str">
        <f ca="1">VLOOKUP(Q160,Tabela3[],3,0)</f>
        <v>Shell</v>
      </c>
      <c r="E160" t="str">
        <f ca="1">IF(R160=Q160, (VLOOKUP(P160+1,Tabela3[],5,0)),VLOOKUP(R160,Tabela3[],5,0))</f>
        <v>Reino Unido</v>
      </c>
      <c r="F160" s="1">
        <f t="shared" ca="1" si="18"/>
        <v>38340</v>
      </c>
      <c r="G160" s="1">
        <f t="shared" ca="1" si="19"/>
        <v>38349.184537350666</v>
      </c>
      <c r="H160">
        <f t="shared" ca="1" si="20"/>
        <v>1</v>
      </c>
      <c r="I160" t="str">
        <f ca="1">VLOOKUP(Q160,Tabela3[],9,1)</f>
        <v>AbQaiq</v>
      </c>
      <c r="J160" t="str">
        <f ca="1">VLOOKUP(Q160,Tabela3[],11,0)</f>
        <v>Diesel</v>
      </c>
      <c r="K160" t="str">
        <f ca="1">VLOOKUP(Q160,Tabela3[],10,0)</f>
        <v>Petróleo</v>
      </c>
      <c r="L160" t="e" cm="1">
        <f t="array" aca="1" ref="L160" ca="1">IF(Tabela2[[#This Row],[PORTO]]=Tabela2[[#This Row],[DESTINO]],0,erro)</f>
        <v>#NAME?</v>
      </c>
      <c r="N160">
        <f t="shared" ca="1" si="23"/>
        <v>97000</v>
      </c>
      <c r="O160">
        <f t="shared" ca="1" si="24"/>
        <v>4</v>
      </c>
      <c r="P160">
        <f t="shared" ca="1" si="25"/>
        <v>12</v>
      </c>
      <c r="Q160">
        <f t="shared" ca="1" si="21"/>
        <v>15</v>
      </c>
      <c r="R160">
        <f t="shared" ca="1" si="22"/>
        <v>24</v>
      </c>
    </row>
    <row r="161" spans="1:18">
      <c r="A161">
        <f ca="1">VLOOKUP(O161,Tabela3[],2,0)</f>
        <v>2004</v>
      </c>
      <c r="B161" t="str">
        <f ca="1">VLOOKUP(P161,Tabela3[],4,0)</f>
        <v>MAIO</v>
      </c>
      <c r="C161" t="str">
        <f ca="1">VLOOKUP(Q161,Tabela3[],5,0)</f>
        <v>França</v>
      </c>
      <c r="D161" t="str">
        <f ca="1">VLOOKUP(Q161,Tabela3[],3,0)</f>
        <v> LVMH</v>
      </c>
      <c r="E161" t="str">
        <f ca="1">IF(R161=Q161, (VLOOKUP(P161+1,Tabela3[],5,0)),VLOOKUP(R161,Tabela3[],5,0))</f>
        <v>Itália</v>
      </c>
      <c r="F161" s="1">
        <f t="shared" ca="1" si="18"/>
        <v>38090</v>
      </c>
      <c r="G161" s="1">
        <f t="shared" ca="1" si="19"/>
        <v>38093.176179385642</v>
      </c>
      <c r="H161">
        <f t="shared" ca="1" si="20"/>
        <v>0</v>
      </c>
      <c r="I161" t="str">
        <f ca="1">VLOOKUP(Q161,Tabela3[],9,1)</f>
        <v>Emma Maersk</v>
      </c>
      <c r="J161" t="str">
        <f ca="1">VLOOKUP(Q161,Tabela3[],11,0)</f>
        <v>Louis Vuitton</v>
      </c>
      <c r="K161" t="str">
        <f ca="1">VLOOKUP(Q161,Tabela3[],10,0)</f>
        <v>Tecido</v>
      </c>
      <c r="L161" t="e" cm="1">
        <f t="array" aca="1" ref="L161" ca="1">IF(Tabela2[[#This Row],[PORTO]]=Tabela2[[#This Row],[DESTINO]],0,erro)</f>
        <v>#NAME?</v>
      </c>
      <c r="N161">
        <f t="shared" ca="1" si="23"/>
        <v>41000</v>
      </c>
      <c r="O161">
        <f t="shared" ca="1" si="24"/>
        <v>4</v>
      </c>
      <c r="P161">
        <f t="shared" ca="1" si="25"/>
        <v>4</v>
      </c>
      <c r="Q161">
        <f t="shared" ca="1" si="21"/>
        <v>22</v>
      </c>
      <c r="R161">
        <f t="shared" ca="1" si="22"/>
        <v>19</v>
      </c>
    </row>
    <row r="162" spans="1:18">
      <c r="A162">
        <f ca="1">VLOOKUP(O162,Tabela3[],2,0)</f>
        <v>2002</v>
      </c>
      <c r="B162" t="str">
        <f ca="1">VLOOKUP(P162,Tabela3[],4,0)</f>
        <v>SETEMBRO</v>
      </c>
      <c r="C162" t="str">
        <f ca="1">VLOOKUP(Q162,Tabela3[],5,0)</f>
        <v>Coréia do Sul</v>
      </c>
      <c r="D162" t="str">
        <f ca="1">VLOOKUP(Q162,Tabela3[],3,0)</f>
        <v>Samsung</v>
      </c>
      <c r="E162" t="str">
        <f ca="1">IF(R162=Q162, (VLOOKUP(P162+1,Tabela3[],5,0)),VLOOKUP(R162,Tabela3[],5,0))</f>
        <v>Itália</v>
      </c>
      <c r="F162" s="1">
        <f t="shared" ca="1" si="18"/>
        <v>37492</v>
      </c>
      <c r="G162" s="1">
        <f t="shared" ca="1" si="19"/>
        <v>37499.73102269732</v>
      </c>
      <c r="H162">
        <f t="shared" ca="1" si="20"/>
        <v>0</v>
      </c>
      <c r="I162" t="str">
        <f ca="1">VLOOKUP(Q162,Tabela3[],9,1)</f>
        <v>HMM Rotterdam</v>
      </c>
      <c r="J162" t="str">
        <f ca="1">VLOOKUP(Q162,Tabela3[],11,0)</f>
        <v>QLED 4k 75"</v>
      </c>
      <c r="K162" t="str">
        <f ca="1">VLOOKUP(Q162,Tabela3[],10,0)</f>
        <v>Eletrônicos</v>
      </c>
      <c r="L162" t="e" cm="1">
        <f t="array" aca="1" ref="L162" ca="1">IF(Tabela2[[#This Row],[PORTO]]=Tabela2[[#This Row],[DESTINO]],0,erro)</f>
        <v>#NAME?</v>
      </c>
      <c r="N162">
        <f t="shared" ca="1" si="23"/>
        <v>2000</v>
      </c>
      <c r="O162">
        <f t="shared" ca="1" si="24"/>
        <v>2</v>
      </c>
      <c r="P162">
        <f t="shared" ca="1" si="25"/>
        <v>8</v>
      </c>
      <c r="Q162">
        <f t="shared" ca="1" si="21"/>
        <v>13</v>
      </c>
      <c r="R162">
        <f t="shared" ca="1" si="22"/>
        <v>18</v>
      </c>
    </row>
    <row r="163" spans="1:18">
      <c r="A163">
        <f ca="1">VLOOKUP(O163,Tabela3[],2,0)</f>
        <v>2008</v>
      </c>
      <c r="B163" t="str">
        <f ca="1">VLOOKUP(P163,Tabela3[],4,0)</f>
        <v>OUTUBRO</v>
      </c>
      <c r="C163" t="str">
        <f ca="1">VLOOKUP(Q163,Tabela3[],5,0)</f>
        <v>França</v>
      </c>
      <c r="D163" t="str">
        <f ca="1">VLOOKUP(Q163,Tabela3[],3,0)</f>
        <v> LVMH</v>
      </c>
      <c r="E163" t="str">
        <f ca="1">IF(R163=Q163, (VLOOKUP(P163+1,Tabela3[],5,0)),VLOOKUP(R163,Tabela3[],5,0))</f>
        <v>Reino Unido</v>
      </c>
      <c r="F163" s="1">
        <f t="shared" ca="1" si="18"/>
        <v>39692</v>
      </c>
      <c r="G163" s="1">
        <f t="shared" ca="1" si="19"/>
        <v>39697.973712337982</v>
      </c>
      <c r="H163">
        <f t="shared" ca="1" si="20"/>
        <v>1</v>
      </c>
      <c r="I163" t="str">
        <f ca="1">VLOOKUP(Q163,Tabela3[],9,1)</f>
        <v>Emma Maersk</v>
      </c>
      <c r="J163" t="str">
        <f ca="1">VLOOKUP(Q163,Tabela3[],11,0)</f>
        <v>Guerlain</v>
      </c>
      <c r="K163" t="str">
        <f ca="1">VLOOKUP(Q163,Tabela3[],10,0)</f>
        <v>Tecido</v>
      </c>
      <c r="L163" t="e" cm="1">
        <f t="array" aca="1" ref="L163" ca="1">IF(Tabela2[[#This Row],[PORTO]]=Tabela2[[#This Row],[DESTINO]],0,erro)</f>
        <v>#NAME?</v>
      </c>
      <c r="N163">
        <f t="shared" ca="1" si="23"/>
        <v>14000</v>
      </c>
      <c r="O163">
        <f t="shared" ca="1" si="24"/>
        <v>8</v>
      </c>
      <c r="P163">
        <f t="shared" ca="1" si="25"/>
        <v>9</v>
      </c>
      <c r="Q163">
        <f t="shared" ca="1" si="21"/>
        <v>23</v>
      </c>
      <c r="R163">
        <f t="shared" ca="1" si="22"/>
        <v>24</v>
      </c>
    </row>
    <row r="164" spans="1:18">
      <c r="A164">
        <f ca="1">VLOOKUP(O164,Tabela3[],2,0)</f>
        <v>2004</v>
      </c>
      <c r="B164" t="str">
        <f ca="1">VLOOKUP(P164,Tabela3[],4,0)</f>
        <v>NOVEMBRO</v>
      </c>
      <c r="C164" t="str">
        <f ca="1">VLOOKUP(Q164,Tabela3[],5,0)</f>
        <v>Itália</v>
      </c>
      <c r="D164" t="str">
        <f ca="1">VLOOKUP(Q164,Tabela3[],3,0)</f>
        <v>Hyundai</v>
      </c>
      <c r="E164" t="str">
        <f ca="1">IF(R164=Q164, (VLOOKUP(P164+1,Tabela3[],5,0)),VLOOKUP(R164,Tabela3[],5,0))</f>
        <v>Alemanha</v>
      </c>
      <c r="F164" s="1">
        <f t="shared" ca="1" si="18"/>
        <v>38264</v>
      </c>
      <c r="G164" s="1">
        <f t="shared" ca="1" si="19"/>
        <v>38267.819102467118</v>
      </c>
      <c r="H164">
        <f t="shared" ca="1" si="20"/>
        <v>1</v>
      </c>
      <c r="I164" t="str">
        <f ca="1">VLOOKUP(Q164,Tabela3[],9,1)</f>
        <v>Car Carriers</v>
      </c>
      <c r="J164" t="str">
        <f ca="1">VLOOKUP(Q164,Tabela3[],11,0)</f>
        <v>HB20 Sense</v>
      </c>
      <c r="K164" t="str">
        <f ca="1">VLOOKUP(Q164,Tabela3[],10,0)</f>
        <v>Carros</v>
      </c>
      <c r="L164" t="e" cm="1">
        <f t="array" aca="1" ref="L164" ca="1">IF(Tabela2[[#This Row],[PORTO]]=Tabela2[[#This Row],[DESTINO]],0,erro)</f>
        <v>#NAME?</v>
      </c>
      <c r="N164">
        <f t="shared" ca="1" si="23"/>
        <v>200</v>
      </c>
      <c r="O164">
        <f t="shared" ca="1" si="24"/>
        <v>4</v>
      </c>
      <c r="P164">
        <f t="shared" ca="1" si="25"/>
        <v>10</v>
      </c>
      <c r="Q164">
        <f t="shared" ca="1" si="21"/>
        <v>19</v>
      </c>
      <c r="R164">
        <f t="shared" ca="1" si="22"/>
        <v>8</v>
      </c>
    </row>
    <row r="165" spans="1:18">
      <c r="A165">
        <f ca="1">VLOOKUP(O165,Tabela3[],2,0)</f>
        <v>2005</v>
      </c>
      <c r="B165" t="str">
        <f ca="1">VLOOKUP(P165,Tabela3[],4,0)</f>
        <v>SETEMBRO</v>
      </c>
      <c r="C165" t="str">
        <f ca="1">VLOOKUP(Q165,Tabela3[],5,0)</f>
        <v>Brasil</v>
      </c>
      <c r="D165" t="str">
        <f ca="1">VLOOKUP(Q165,Tabela3[],3,0)</f>
        <v>VALE</v>
      </c>
      <c r="E165" t="str">
        <f ca="1">IF(R165=Q165, (VLOOKUP(P165+1,Tabela3[],5,0)),VLOOKUP(R165,Tabela3[],5,0))</f>
        <v>Japão</v>
      </c>
      <c r="F165" s="1">
        <f t="shared" ca="1" si="18"/>
        <v>38579</v>
      </c>
      <c r="G165" s="1">
        <f t="shared" ca="1" si="19"/>
        <v>38582.35439337758</v>
      </c>
      <c r="H165">
        <f t="shared" ca="1" si="20"/>
        <v>1</v>
      </c>
      <c r="I165" t="str">
        <f ca="1">VLOOKUP(Q165,Tabela3[],9,1)</f>
        <v>Lan Hua Hai</v>
      </c>
      <c r="J165" t="str">
        <f ca="1">VLOOKUP(Q165,Tabela3[],11,0)</f>
        <v>Bauxita</v>
      </c>
      <c r="K165" t="str">
        <f ca="1">VLOOKUP(Q165,Tabela3[],10,0)</f>
        <v>Minério</v>
      </c>
      <c r="L165" t="e" cm="1">
        <f t="array" aca="1" ref="L165" ca="1">IF(Tabela2[[#This Row],[PORTO]]=Tabela2[[#This Row],[DESTINO]],0,erro)</f>
        <v>#NAME?</v>
      </c>
      <c r="N165">
        <f t="shared" ca="1" si="23"/>
        <v>0</v>
      </c>
      <c r="O165">
        <f t="shared" ca="1" si="24"/>
        <v>5</v>
      </c>
      <c r="P165">
        <f t="shared" ca="1" si="25"/>
        <v>8</v>
      </c>
      <c r="Q165">
        <f t="shared" ca="1" si="21"/>
        <v>28</v>
      </c>
      <c r="R165">
        <f t="shared" ca="1" si="22"/>
        <v>10</v>
      </c>
    </row>
    <row r="166" spans="1:18">
      <c r="A166">
        <f ca="1">VLOOKUP(O166,Tabela3[],2,0)</f>
        <v>2001</v>
      </c>
      <c r="B166" t="str">
        <f ca="1">VLOOKUP(P166,Tabela3[],4,0)</f>
        <v>AGOSTO</v>
      </c>
      <c r="C166" t="str">
        <f ca="1">VLOOKUP(Q166,Tabela3[],5,0)</f>
        <v>India</v>
      </c>
      <c r="D166" t="str">
        <f ca="1">VLOOKUP(Q166,Tabela3[],3,0)</f>
        <v>Reliance Industries</v>
      </c>
      <c r="E166" t="str">
        <f ca="1">IF(R166=Q166, (VLOOKUP(P166+1,Tabela3[],5,0)),VLOOKUP(R166,Tabela3[],5,0))</f>
        <v>Estados Unidos</v>
      </c>
      <c r="F166" s="1">
        <f t="shared" ca="1" si="18"/>
        <v>37080</v>
      </c>
      <c r="G166" s="1">
        <f t="shared" ca="1" si="19"/>
        <v>37087.837919524929</v>
      </c>
      <c r="H166">
        <f t="shared" ca="1" si="20"/>
        <v>1</v>
      </c>
      <c r="I166" t="str">
        <f ca="1">VLOOKUP(Q166,Tabela3[],9,1)</f>
        <v>Tanker</v>
      </c>
      <c r="J166" t="str">
        <f ca="1">VLOOKUP(Q166,Tabela3[],11,0)</f>
        <v>Polietileno</v>
      </c>
      <c r="K166" t="str">
        <f ca="1">VLOOKUP(Q166,Tabela3[],10,0)</f>
        <v>Petroquimicos</v>
      </c>
      <c r="L166" t="e" cm="1">
        <f t="array" aca="1" ref="L166" ca="1">IF(Tabela2[[#This Row],[PORTO]]=Tabela2[[#This Row],[DESTINO]],0,erro)</f>
        <v>#NAME?</v>
      </c>
      <c r="N166">
        <f t="shared" ca="1" si="23"/>
        <v>0</v>
      </c>
      <c r="O166">
        <f t="shared" ca="1" si="24"/>
        <v>1</v>
      </c>
      <c r="P166">
        <f t="shared" ca="1" si="25"/>
        <v>7</v>
      </c>
      <c r="Q166">
        <f t="shared" ca="1" si="21"/>
        <v>31</v>
      </c>
      <c r="R166">
        <f t="shared" ca="1" si="22"/>
        <v>4</v>
      </c>
    </row>
    <row r="167" spans="1:18">
      <c r="A167">
        <f ca="1">VLOOKUP(O167,Tabela3[],2,0)</f>
        <v>2002</v>
      </c>
      <c r="B167" t="str">
        <f ca="1">VLOOKUP(P167,Tabela3[],4,0)</f>
        <v>ABRIL</v>
      </c>
      <c r="C167" t="str">
        <f ca="1">VLOOKUP(Q167,Tabela3[],5,0)</f>
        <v>India</v>
      </c>
      <c r="D167" t="str">
        <f ca="1">VLOOKUP(Q167,Tabela3[],3,0)</f>
        <v>Reliance Industries</v>
      </c>
      <c r="E167" t="str">
        <f ca="1">IF(R167=Q167, (VLOOKUP(P167+1,Tabela3[],5,0)),VLOOKUP(R167,Tabela3[],5,0))</f>
        <v>Alemanha</v>
      </c>
      <c r="F167" s="1">
        <f t="shared" ca="1" si="18"/>
        <v>37320</v>
      </c>
      <c r="G167" s="1">
        <f t="shared" ca="1" si="19"/>
        <v>37321.868956734186</v>
      </c>
      <c r="H167">
        <f t="shared" ca="1" si="20"/>
        <v>0</v>
      </c>
      <c r="I167" t="str">
        <f ca="1">VLOOKUP(Q167,Tabela3[],9,1)</f>
        <v>Tanker</v>
      </c>
      <c r="J167" t="str">
        <f ca="1">VLOOKUP(Q167,Tabela3[],11,0)</f>
        <v>Polietileno</v>
      </c>
      <c r="K167" t="str">
        <f ca="1">VLOOKUP(Q167,Tabela3[],10,0)</f>
        <v>Petroquimicos</v>
      </c>
      <c r="L167" t="e" cm="1">
        <f t="array" aca="1" ref="L167" ca="1">IF(Tabela2[[#This Row],[PORTO]]=Tabela2[[#This Row],[DESTINO]],0,erro)</f>
        <v>#NAME?</v>
      </c>
      <c r="N167">
        <f t="shared" ca="1" si="23"/>
        <v>0</v>
      </c>
      <c r="O167">
        <f t="shared" ca="1" si="24"/>
        <v>2</v>
      </c>
      <c r="P167">
        <f t="shared" ca="1" si="25"/>
        <v>3</v>
      </c>
      <c r="Q167">
        <f t="shared" ca="1" si="21"/>
        <v>31</v>
      </c>
      <c r="R167">
        <f t="shared" ca="1" si="22"/>
        <v>7</v>
      </c>
    </row>
    <row r="168" spans="1:18">
      <c r="A168">
        <f ca="1">VLOOKUP(O168,Tabela3[],2,0)</f>
        <v>2000</v>
      </c>
      <c r="B168" t="str">
        <f ca="1">VLOOKUP(P168,Tabela3[],4,0)</f>
        <v>OUTUBRO</v>
      </c>
      <c r="C168" t="str">
        <f ca="1">VLOOKUP(Q168,Tabela3[],5,0)</f>
        <v>Coréia do Sul</v>
      </c>
      <c r="D168" t="str">
        <f ca="1">VLOOKUP(Q168,Tabela3[],3,0)</f>
        <v>Samsung</v>
      </c>
      <c r="E168" t="str">
        <f ca="1">IF(R168=Q168, (VLOOKUP(P168+1,Tabela3[],5,0)),VLOOKUP(R168,Tabela3[],5,0))</f>
        <v>França</v>
      </c>
      <c r="F168" s="1">
        <f t="shared" ca="1" si="18"/>
        <v>36770</v>
      </c>
      <c r="G168" s="1">
        <f t="shared" ca="1" si="19"/>
        <v>36771.360116432268</v>
      </c>
      <c r="H168">
        <f t="shared" ca="1" si="20"/>
        <v>1</v>
      </c>
      <c r="I168" t="str">
        <f ca="1">VLOOKUP(Q168,Tabela3[],9,1)</f>
        <v>HMM Rotterdam</v>
      </c>
      <c r="J168" t="str">
        <f ca="1">VLOOKUP(Q168,Tabela3[],11,0)</f>
        <v>Crystal UHD 4k 65"</v>
      </c>
      <c r="K168" t="str">
        <f ca="1">VLOOKUP(Q168,Tabela3[],10,0)</f>
        <v>Eletrônicos</v>
      </c>
      <c r="L168" t="e" cm="1">
        <f t="array" aca="1" ref="L168" ca="1">IF(Tabela2[[#This Row],[PORTO]]=Tabela2[[#This Row],[DESTINO]],0,erro)</f>
        <v>#NAME?</v>
      </c>
      <c r="N168">
        <f t="shared" ca="1" si="23"/>
        <v>1000</v>
      </c>
      <c r="O168">
        <f t="shared" ca="1" si="24"/>
        <v>0</v>
      </c>
      <c r="P168">
        <f t="shared" ca="1" si="25"/>
        <v>9</v>
      </c>
      <c r="Q168">
        <f t="shared" ca="1" si="21"/>
        <v>14</v>
      </c>
      <c r="R168">
        <f t="shared" ca="1" si="22"/>
        <v>23</v>
      </c>
    </row>
    <row r="169" spans="1:18">
      <c r="A169">
        <f ca="1">VLOOKUP(O169,Tabela3[],2,0)</f>
        <v>2006</v>
      </c>
      <c r="B169" t="str">
        <f ca="1">VLOOKUP(P169,Tabela3[],4,0)</f>
        <v>DEZEMBRO</v>
      </c>
      <c r="C169" t="str">
        <f ca="1">VLOOKUP(Q169,Tabela3[],5,0)</f>
        <v>Brasil</v>
      </c>
      <c r="D169" t="str">
        <f ca="1">VLOOKUP(Q169,Tabela3[],3,0)</f>
        <v>VALE</v>
      </c>
      <c r="E169" t="str">
        <f ca="1">IF(R169=Q169, (VLOOKUP(P169+1,Tabela3[],5,0)),VLOOKUP(R169,Tabela3[],5,0))</f>
        <v>Itália</v>
      </c>
      <c r="F169" s="1">
        <f t="shared" ca="1" si="18"/>
        <v>39048</v>
      </c>
      <c r="G169" s="1">
        <f t="shared" ca="1" si="19"/>
        <v>39056.998614075346</v>
      </c>
      <c r="H169">
        <f t="shared" ca="1" si="20"/>
        <v>1</v>
      </c>
      <c r="I169" t="str">
        <f ca="1">VLOOKUP(Q169,Tabela3[],9,1)</f>
        <v>Lan Hua Hai</v>
      </c>
      <c r="J169" t="str">
        <f ca="1">VLOOKUP(Q169,Tabela3[],11,0)</f>
        <v>Manganês</v>
      </c>
      <c r="K169" t="str">
        <f ca="1">VLOOKUP(Q169,Tabela3[],10,0)</f>
        <v>Minério</v>
      </c>
      <c r="L169" t="e" cm="1">
        <f t="array" aca="1" ref="L169" ca="1">IF(Tabela2[[#This Row],[PORTO]]=Tabela2[[#This Row],[DESTINO]],0,erro)</f>
        <v>#NAME?</v>
      </c>
      <c r="N169">
        <f t="shared" ca="1" si="23"/>
        <v>0</v>
      </c>
      <c r="O169">
        <f t="shared" ca="1" si="24"/>
        <v>6</v>
      </c>
      <c r="P169">
        <f t="shared" ca="1" si="25"/>
        <v>11</v>
      </c>
      <c r="Q169">
        <f t="shared" ca="1" si="21"/>
        <v>29</v>
      </c>
      <c r="R169">
        <f t="shared" ca="1" si="22"/>
        <v>20</v>
      </c>
    </row>
    <row r="170" spans="1:18">
      <c r="A170">
        <f ca="1">VLOOKUP(O170,Tabela3[],2,0)</f>
        <v>2002</v>
      </c>
      <c r="B170" t="str">
        <f ca="1">VLOOKUP(P170,Tabela3[],4,0)</f>
        <v>JANEIRO</v>
      </c>
      <c r="C170" t="str">
        <f ca="1">VLOOKUP(Q170,Tabela3[],5,0)</f>
        <v>Estados Unidos</v>
      </c>
      <c r="D170" t="str">
        <f ca="1">VLOOKUP(Q170,Tabela3[],3,0)</f>
        <v>Amazon</v>
      </c>
      <c r="E170" t="str">
        <f ca="1">IF(R170=Q170, (VLOOKUP(P170+1,Tabela3[],5,0)),VLOOKUP(R170,Tabela3[],5,0))</f>
        <v>China</v>
      </c>
      <c r="F170" s="1">
        <f t="shared" ca="1" si="18"/>
        <v>37604</v>
      </c>
      <c r="G170" s="1">
        <f t="shared" ca="1" si="19"/>
        <v>37609.286229455211</v>
      </c>
      <c r="H170">
        <f t="shared" ca="1" si="20"/>
        <v>0</v>
      </c>
      <c r="I170" t="str">
        <f ca="1">VLOOKUP(Q170,Tabela3[],9,1)</f>
        <v>HMM Algeciras</v>
      </c>
      <c r="J170" t="str">
        <f ca="1">VLOOKUP(Q170,Tabela3[],11,0)</f>
        <v>Colchão Baby Light D18</v>
      </c>
      <c r="K170" t="str">
        <f ca="1">VLOOKUP(Q170,Tabela3[],10,0)</f>
        <v>Geral</v>
      </c>
      <c r="L170" t="e" cm="1">
        <f t="array" aca="1" ref="L170" ca="1">IF(Tabela2[[#This Row],[PORTO]]=Tabela2[[#This Row],[DESTINO]],0,erro)</f>
        <v>#NAME?</v>
      </c>
      <c r="N170">
        <f t="shared" ca="1" si="23"/>
        <v>1000</v>
      </c>
      <c r="O170">
        <f t="shared" ca="1" si="24"/>
        <v>2</v>
      </c>
      <c r="P170">
        <f t="shared" ca="1" si="25"/>
        <v>12</v>
      </c>
      <c r="Q170">
        <f t="shared" ca="1" si="21"/>
        <v>4</v>
      </c>
      <c r="R170">
        <f t="shared" ca="1" si="22"/>
        <v>0</v>
      </c>
    </row>
    <row r="171" spans="1:18">
      <c r="A171">
        <f ca="1">VLOOKUP(O171,Tabela3[],2,0)</f>
        <v>2001</v>
      </c>
      <c r="B171" t="str">
        <f ca="1">VLOOKUP(P171,Tabela3[],4,0)</f>
        <v>OUTUBRO</v>
      </c>
      <c r="C171" t="str">
        <f ca="1">VLOOKUP(Q171,Tabela3[],5,0)</f>
        <v>Brasil</v>
      </c>
      <c r="D171" t="str">
        <f ca="1">VLOOKUP(Q171,Tabela3[],3,0)</f>
        <v>VALE</v>
      </c>
      <c r="E171" t="str">
        <f ca="1">IF(R171=Q171, (VLOOKUP(P171+1,Tabela3[],5,0)),VLOOKUP(R171,Tabela3[],5,0))</f>
        <v>Estados Unidos</v>
      </c>
      <c r="F171" s="1">
        <f t="shared" ca="1" si="18"/>
        <v>37139</v>
      </c>
      <c r="G171" s="1">
        <f t="shared" ca="1" si="19"/>
        <v>37144.668635284921</v>
      </c>
      <c r="H171">
        <f t="shared" ca="1" si="20"/>
        <v>1</v>
      </c>
      <c r="I171" t="str">
        <f ca="1">VLOOKUP(Q171,Tabela3[],9,1)</f>
        <v>Lan Hua Hai</v>
      </c>
      <c r="J171" t="str">
        <f ca="1">VLOOKUP(Q171,Tabela3[],11,0)</f>
        <v>Bauxita</v>
      </c>
      <c r="K171" t="str">
        <f ca="1">VLOOKUP(Q171,Tabela3[],10,0)</f>
        <v>Minério</v>
      </c>
      <c r="L171" t="e" cm="1">
        <f t="array" aca="1" ref="L171" ca="1">IF(Tabela2[[#This Row],[PORTO]]=Tabela2[[#This Row],[DESTINO]],0,erro)</f>
        <v>#NAME?</v>
      </c>
      <c r="N171">
        <f t="shared" ca="1" si="23"/>
        <v>0</v>
      </c>
      <c r="O171">
        <f t="shared" ca="1" si="24"/>
        <v>1</v>
      </c>
      <c r="P171">
        <f t="shared" ca="1" si="25"/>
        <v>9</v>
      </c>
      <c r="Q171">
        <f t="shared" ca="1" si="21"/>
        <v>28</v>
      </c>
      <c r="R171">
        <f t="shared" ca="1" si="22"/>
        <v>3</v>
      </c>
    </row>
    <row r="172" spans="1:18">
      <c r="A172">
        <f ca="1">VLOOKUP(O172,Tabela3[],2,0)</f>
        <v>2004</v>
      </c>
      <c r="B172" t="str">
        <f ca="1">VLOOKUP(P172,Tabela3[],4,0)</f>
        <v>FEVEREIRO</v>
      </c>
      <c r="C172" t="str">
        <f ca="1">VLOOKUP(Q172,Tabela3[],5,0)</f>
        <v>India</v>
      </c>
      <c r="D172" t="str">
        <f ca="1">VLOOKUP(Q172,Tabela3[],3,0)</f>
        <v>Reliance Industries</v>
      </c>
      <c r="E172" t="str">
        <f ca="1">IF(R172=Q172, (VLOOKUP(P172+1,Tabela3[],5,0)),VLOOKUP(R172,Tabela3[],5,0))</f>
        <v>Holanda</v>
      </c>
      <c r="F172" s="1">
        <f t="shared" ca="1" si="18"/>
        <v>37988</v>
      </c>
      <c r="G172" s="1">
        <f t="shared" ca="1" si="19"/>
        <v>37988.826131149828</v>
      </c>
      <c r="H172">
        <f t="shared" ca="1" si="20"/>
        <v>1</v>
      </c>
      <c r="I172" t="str">
        <f ca="1">VLOOKUP(Q172,Tabela3[],9,1)</f>
        <v>Tanker</v>
      </c>
      <c r="J172" t="str">
        <f ca="1">VLOOKUP(Q172,Tabela3[],11,0)</f>
        <v>Cloreto de polivinila</v>
      </c>
      <c r="K172" t="str">
        <f ca="1">VLOOKUP(Q172,Tabela3[],10,0)</f>
        <v>Petroquimicos</v>
      </c>
      <c r="L172" t="e" cm="1">
        <f t="array" aca="1" ref="L172" ca="1">IF(Tabela2[[#This Row],[PORTO]]=Tabela2[[#This Row],[DESTINO]],0,erro)</f>
        <v>#NAME?</v>
      </c>
      <c r="N172">
        <f t="shared" ca="1" si="23"/>
        <v>0</v>
      </c>
      <c r="O172">
        <f t="shared" ca="1" si="24"/>
        <v>4</v>
      </c>
      <c r="P172">
        <f t="shared" ca="1" si="25"/>
        <v>1</v>
      </c>
      <c r="Q172">
        <f t="shared" ca="1" si="21"/>
        <v>32</v>
      </c>
      <c r="R172">
        <f t="shared" ca="1" si="22"/>
        <v>16</v>
      </c>
    </row>
    <row r="173" spans="1:18">
      <c r="A173">
        <f ca="1">VLOOKUP(O173,Tabela3[],2,0)</f>
        <v>2003</v>
      </c>
      <c r="B173" t="str">
        <f ca="1">VLOOKUP(P173,Tabela3[],4,0)</f>
        <v>SETEMBRO</v>
      </c>
      <c r="C173" t="str">
        <f ca="1">VLOOKUP(Q173,Tabela3[],5,0)</f>
        <v>Brasil</v>
      </c>
      <c r="D173" t="str">
        <f ca="1">VLOOKUP(Q173,Tabela3[],3,0)</f>
        <v>VALE</v>
      </c>
      <c r="E173" t="str">
        <f ca="1">IF(R173=Q173, (VLOOKUP(P173+1,Tabela3[],5,0)),VLOOKUP(R173,Tabela3[],5,0))</f>
        <v>China</v>
      </c>
      <c r="F173" s="1">
        <f t="shared" ca="1" si="18"/>
        <v>37860</v>
      </c>
      <c r="G173" s="1">
        <f t="shared" ca="1" si="19"/>
        <v>37866.100446559329</v>
      </c>
      <c r="H173">
        <f t="shared" ca="1" si="20"/>
        <v>0</v>
      </c>
      <c r="I173" t="str">
        <f ca="1">VLOOKUP(Q173,Tabela3[],9,1)</f>
        <v>Lan Hua Hai</v>
      </c>
      <c r="J173" t="str">
        <f ca="1">VLOOKUP(Q173,Tabela3[],11,0)</f>
        <v>Manganês</v>
      </c>
      <c r="K173" t="str">
        <f ca="1">VLOOKUP(Q173,Tabela3[],10,0)</f>
        <v>Minério</v>
      </c>
      <c r="L173" t="e" cm="1">
        <f t="array" aca="1" ref="L173" ca="1">IF(Tabela2[[#This Row],[PORTO]]=Tabela2[[#This Row],[DESTINO]],0,erro)</f>
        <v>#NAME?</v>
      </c>
      <c r="N173">
        <f t="shared" ca="1" si="23"/>
        <v>0</v>
      </c>
      <c r="O173">
        <f t="shared" ca="1" si="24"/>
        <v>3</v>
      </c>
      <c r="P173">
        <f t="shared" ca="1" si="25"/>
        <v>8</v>
      </c>
      <c r="Q173">
        <f t="shared" ca="1" si="21"/>
        <v>29</v>
      </c>
      <c r="R173">
        <f t="shared" ca="1" si="22"/>
        <v>0</v>
      </c>
    </row>
    <row r="174" spans="1:18">
      <c r="A174">
        <f ca="1">VLOOKUP(O174,Tabela3[],2,0)</f>
        <v>2003</v>
      </c>
      <c r="B174" t="str">
        <f ca="1">VLOOKUP(P174,Tabela3[],4,0)</f>
        <v>NOVEMBRO</v>
      </c>
      <c r="C174" t="str">
        <f ca="1">VLOOKUP(Q174,Tabela3[],5,0)</f>
        <v>Japão</v>
      </c>
      <c r="D174" t="str">
        <f ca="1">VLOOKUP(Q174,Tabela3[],3,0)</f>
        <v>Toyota</v>
      </c>
      <c r="E174" t="str">
        <f ca="1">IF(R174=Q174, (VLOOKUP(P174+1,Tabela3[],5,0)),VLOOKUP(R174,Tabela3[],5,0))</f>
        <v>Itália</v>
      </c>
      <c r="F174" s="1">
        <f t="shared" ca="1" si="18"/>
        <v>37904</v>
      </c>
      <c r="G174" s="1">
        <f t="shared" ca="1" si="19"/>
        <v>37908.867086772028</v>
      </c>
      <c r="H174">
        <f t="shared" ca="1" si="20"/>
        <v>0</v>
      </c>
      <c r="I174" t="str">
        <f ca="1">VLOOKUP(Q174,Tabela3[],9,1)</f>
        <v>Trailer Carriers</v>
      </c>
      <c r="J174" t="str">
        <f ca="1">VLOOKUP(Q174,Tabela3[],11,0)</f>
        <v>COROLLA GLI</v>
      </c>
      <c r="K174" t="str">
        <f ca="1">VLOOKUP(Q174,Tabela3[],10,0)</f>
        <v>Carros</v>
      </c>
      <c r="L174" t="e" cm="1">
        <f t="array" aca="1" ref="L174" ca="1">IF(Tabela2[[#This Row],[PORTO]]=Tabela2[[#This Row],[DESTINO]],0,erro)</f>
        <v>#NAME?</v>
      </c>
      <c r="N174">
        <f t="shared" ca="1" si="23"/>
        <v>100</v>
      </c>
      <c r="O174">
        <f t="shared" ca="1" si="24"/>
        <v>3</v>
      </c>
      <c r="P174">
        <f t="shared" ca="1" si="25"/>
        <v>10</v>
      </c>
      <c r="Q174">
        <f t="shared" ca="1" si="21"/>
        <v>10</v>
      </c>
      <c r="R174">
        <f t="shared" ca="1" si="22"/>
        <v>20</v>
      </c>
    </row>
    <row r="175" spans="1:18">
      <c r="A175">
        <f ca="1">VLOOKUP(O175,Tabela3[],2,0)</f>
        <v>2008</v>
      </c>
      <c r="B175" t="str">
        <f ca="1">VLOOKUP(P175,Tabela3[],4,0)</f>
        <v>MAIO</v>
      </c>
      <c r="C175" t="str">
        <f ca="1">VLOOKUP(Q175,Tabela3[],5,0)</f>
        <v>Canadá</v>
      </c>
      <c r="D175" t="str">
        <f ca="1">VLOOKUP(Q175,Tabela3[],3,0)</f>
        <v>Shopify</v>
      </c>
      <c r="E175" t="str">
        <f ca="1">IF(R175=Q175, (VLOOKUP(P175+1,Tabela3[],5,0)),VLOOKUP(R175,Tabela3[],5,0))</f>
        <v>Reino Unido</v>
      </c>
      <c r="F175" s="1">
        <f t="shared" ca="1" si="18"/>
        <v>39547</v>
      </c>
      <c r="G175" s="1">
        <f t="shared" ca="1" si="19"/>
        <v>39556.663297981941</v>
      </c>
      <c r="H175">
        <f t="shared" ca="1" si="20"/>
        <v>1</v>
      </c>
      <c r="I175" t="str">
        <f ca="1">VLOOKUP(Q175,Tabela3[],9,1)</f>
        <v>HMM Southampton</v>
      </c>
      <c r="J175" t="str">
        <f ca="1">VLOOKUP(Q175,Tabela3[],11,0)</f>
        <v>TORRADORES DE CAFÉ</v>
      </c>
      <c r="K175" t="str">
        <f ca="1">VLOOKUP(Q175,Tabela3[],10,0)</f>
        <v>Geral</v>
      </c>
      <c r="L175" t="e" cm="1">
        <f t="array" aca="1" ref="L175" ca="1">IF(Tabela2[[#This Row],[PORTO]]=Tabela2[[#This Row],[DESTINO]],0,erro)</f>
        <v>#NAME?</v>
      </c>
      <c r="N175">
        <f t="shared" ca="1" si="23"/>
        <v>1000</v>
      </c>
      <c r="O175">
        <f t="shared" ca="1" si="24"/>
        <v>8</v>
      </c>
      <c r="P175">
        <f t="shared" ca="1" si="25"/>
        <v>4</v>
      </c>
      <c r="Q175">
        <f t="shared" ca="1" si="21"/>
        <v>33</v>
      </c>
      <c r="R175">
        <f t="shared" ca="1" si="22"/>
        <v>24</v>
      </c>
    </row>
    <row r="176" spans="1:18">
      <c r="A176">
        <f ca="1">VLOOKUP(O176,Tabela3[],2,0)</f>
        <v>2002</v>
      </c>
      <c r="B176" t="str">
        <f ca="1">VLOOKUP(P176,Tabela3[],4,0)</f>
        <v>JULHO</v>
      </c>
      <c r="C176" t="str">
        <f ca="1">VLOOKUP(Q176,Tabela3[],5,0)</f>
        <v>Canadá</v>
      </c>
      <c r="D176" t="str">
        <f ca="1">VLOOKUP(Q176,Tabela3[],3,0)</f>
        <v>Shopify</v>
      </c>
      <c r="E176" t="str">
        <f ca="1">IF(R176=Q176, (VLOOKUP(P176+1,Tabela3[],5,0)),VLOOKUP(R176,Tabela3[],5,0))</f>
        <v>Coréia do Sul</v>
      </c>
      <c r="F176" s="1">
        <f t="shared" ca="1" si="18"/>
        <v>37425</v>
      </c>
      <c r="G176" s="1">
        <f t="shared" ca="1" si="19"/>
        <v>37428.727910565336</v>
      </c>
      <c r="H176">
        <f t="shared" ca="1" si="20"/>
        <v>1</v>
      </c>
      <c r="I176" t="str">
        <f ca="1">VLOOKUP(Q176,Tabela3[],9,1)</f>
        <v>HMM Southampton</v>
      </c>
      <c r="J176" t="str">
        <f ca="1">VLOOKUP(Q176,Tabela3[],11,0)</f>
        <v>NONA</v>
      </c>
      <c r="K176" t="str">
        <f ca="1">VLOOKUP(Q176,Tabela3[],10,0)</f>
        <v>Bebida</v>
      </c>
      <c r="L176" t="e" cm="1">
        <f t="array" aca="1" ref="L176" ca="1">IF(Tabela2[[#This Row],[PORTO]]=Tabela2[[#This Row],[DESTINO]],0,erro)</f>
        <v>#NAME?</v>
      </c>
      <c r="N176">
        <f t="shared" ca="1" si="23"/>
        <v>0</v>
      </c>
      <c r="O176">
        <f t="shared" ca="1" si="24"/>
        <v>2</v>
      </c>
      <c r="P176">
        <f t="shared" ca="1" si="25"/>
        <v>6</v>
      </c>
      <c r="Q176">
        <f t="shared" ca="1" si="21"/>
        <v>34</v>
      </c>
      <c r="R176">
        <f t="shared" ca="1" si="22"/>
        <v>13</v>
      </c>
    </row>
    <row r="177" spans="1:18">
      <c r="A177">
        <f ca="1">VLOOKUP(O177,Tabela3[],2,0)</f>
        <v>2002</v>
      </c>
      <c r="B177" t="str">
        <f ca="1">VLOOKUP(P177,Tabela3[],4,0)</f>
        <v>MAIO</v>
      </c>
      <c r="C177" t="str">
        <f ca="1">VLOOKUP(Q177,Tabela3[],5,0)</f>
        <v>Japão</v>
      </c>
      <c r="D177" t="str">
        <f ca="1">VLOOKUP(Q177,Tabela3[],3,0)</f>
        <v>Toyota</v>
      </c>
      <c r="E177" t="str">
        <f ca="1">IF(R177=Q177, (VLOOKUP(P177+1,Tabela3[],5,0)),VLOOKUP(R177,Tabela3[],5,0))</f>
        <v>França</v>
      </c>
      <c r="F177" s="1">
        <f t="shared" ca="1" si="18"/>
        <v>37368</v>
      </c>
      <c r="G177" s="1">
        <f t="shared" ca="1" si="19"/>
        <v>37368.268822588347</v>
      </c>
      <c r="H177">
        <f t="shared" ca="1" si="20"/>
        <v>1</v>
      </c>
      <c r="I177" t="str">
        <f ca="1">VLOOKUP(Q177,Tabela3[],9,1)</f>
        <v>Trailer Carriers</v>
      </c>
      <c r="J177" t="str">
        <f ca="1">VLOOKUP(Q177,Tabela3[],11,0)</f>
        <v>COROLLA CROSS XR</v>
      </c>
      <c r="K177" t="str">
        <f ca="1">VLOOKUP(Q177,Tabela3[],10,0)</f>
        <v>Carros</v>
      </c>
      <c r="L177" t="e" cm="1">
        <f t="array" aca="1" ref="L177" ca="1">IF(Tabela2[[#This Row],[PORTO]]=Tabela2[[#This Row],[DESTINO]],0,erro)</f>
        <v>#NAME?</v>
      </c>
      <c r="N177">
        <f t="shared" ca="1" si="23"/>
        <v>500</v>
      </c>
      <c r="O177">
        <f t="shared" ca="1" si="24"/>
        <v>2</v>
      </c>
      <c r="P177">
        <f t="shared" ca="1" si="25"/>
        <v>4</v>
      </c>
      <c r="Q177">
        <f t="shared" ca="1" si="21"/>
        <v>11</v>
      </c>
      <c r="R177">
        <f t="shared" ca="1" si="22"/>
        <v>22</v>
      </c>
    </row>
    <row r="178" spans="1:18">
      <c r="A178">
        <f ca="1">VLOOKUP(O178,Tabela3[],2,0)</f>
        <v>2009</v>
      </c>
      <c r="B178" t="str">
        <f ca="1">VLOOKUP(P178,Tabela3[],4,0)</f>
        <v>FEVEREIRO</v>
      </c>
      <c r="C178" t="str">
        <f ca="1">VLOOKUP(Q178,Tabela3[],5,0)</f>
        <v>Holanda</v>
      </c>
      <c r="D178" t="str">
        <f ca="1">VLOOKUP(Q178,Tabela3[],3,0)</f>
        <v>Shell</v>
      </c>
      <c r="E178" t="str">
        <f ca="1">IF(R178=Q178, (VLOOKUP(P178+1,Tabela3[],5,0)),VLOOKUP(R178,Tabela3[],5,0))</f>
        <v>Itália</v>
      </c>
      <c r="F178" s="1">
        <f t="shared" ca="1" si="18"/>
        <v>39837</v>
      </c>
      <c r="G178" s="1">
        <f t="shared" ca="1" si="19"/>
        <v>39846.75901311425</v>
      </c>
      <c r="H178">
        <f t="shared" ca="1" si="20"/>
        <v>1</v>
      </c>
      <c r="I178" t="str">
        <f ca="1">VLOOKUP(Q178,Tabela3[],9,1)</f>
        <v>AbQaiq</v>
      </c>
      <c r="J178" t="str">
        <f ca="1">VLOOKUP(Q178,Tabela3[],11,0)</f>
        <v>Gasolina</v>
      </c>
      <c r="K178" t="str">
        <f ca="1">VLOOKUP(Q178,Tabela3[],10,0)</f>
        <v>Petróleo</v>
      </c>
      <c r="L178" t="e" cm="1">
        <f t="array" aca="1" ref="L178" ca="1">IF(Tabela2[[#This Row],[PORTO]]=Tabela2[[#This Row],[DESTINO]],0,erro)</f>
        <v>#NAME?</v>
      </c>
      <c r="N178">
        <f t="shared" ca="1" si="23"/>
        <v>50000</v>
      </c>
      <c r="O178">
        <f t="shared" ca="1" si="24"/>
        <v>9</v>
      </c>
      <c r="P178">
        <f t="shared" ca="1" si="25"/>
        <v>1</v>
      </c>
      <c r="Q178">
        <f t="shared" ca="1" si="21"/>
        <v>16</v>
      </c>
      <c r="R178">
        <f t="shared" ca="1" si="22"/>
        <v>18</v>
      </c>
    </row>
    <row r="179" spans="1:18">
      <c r="A179">
        <f ca="1">VLOOKUP(O179,Tabela3[],2,0)</f>
        <v>2001</v>
      </c>
      <c r="B179" t="str">
        <f ca="1">VLOOKUP(P179,Tabela3[],4,0)</f>
        <v>SETEMBRO</v>
      </c>
      <c r="C179" t="str">
        <f ca="1">VLOOKUP(Q179,Tabela3[],5,0)</f>
        <v>Brasil</v>
      </c>
      <c r="D179" t="str">
        <f ca="1">VLOOKUP(Q179,Tabela3[],3,0)</f>
        <v>VALE</v>
      </c>
      <c r="E179" t="str">
        <f ca="1">IF(R179=Q179, (VLOOKUP(P179+1,Tabela3[],5,0)),VLOOKUP(R179,Tabela3[],5,0))</f>
        <v>Holanda</v>
      </c>
      <c r="F179" s="1">
        <f t="shared" ca="1" si="18"/>
        <v>37105</v>
      </c>
      <c r="G179" s="1">
        <f t="shared" ca="1" si="19"/>
        <v>37109.741605375821</v>
      </c>
      <c r="H179">
        <f t="shared" ca="1" si="20"/>
        <v>1</v>
      </c>
      <c r="I179" t="str">
        <f ca="1">VLOOKUP(Q179,Tabela3[],9,1)</f>
        <v>Lan Hua Hai</v>
      </c>
      <c r="J179" t="str">
        <f ca="1">VLOOKUP(Q179,Tabela3[],11,0)</f>
        <v>Manganês</v>
      </c>
      <c r="K179" t="str">
        <f ca="1">VLOOKUP(Q179,Tabela3[],10,0)</f>
        <v>Minério</v>
      </c>
      <c r="L179" t="e" cm="1">
        <f t="array" aca="1" ref="L179" ca="1">IF(Tabela2[[#This Row],[PORTO]]=Tabela2[[#This Row],[DESTINO]],0,erro)</f>
        <v>#NAME?</v>
      </c>
      <c r="N179">
        <f t="shared" ca="1" si="23"/>
        <v>0</v>
      </c>
      <c r="O179">
        <f t="shared" ca="1" si="24"/>
        <v>1</v>
      </c>
      <c r="P179">
        <f t="shared" ca="1" si="25"/>
        <v>8</v>
      </c>
      <c r="Q179">
        <f t="shared" ca="1" si="21"/>
        <v>29</v>
      </c>
      <c r="R179">
        <f t="shared" ca="1" si="22"/>
        <v>17</v>
      </c>
    </row>
    <row r="180" spans="1:18">
      <c r="A180">
        <f ca="1">VLOOKUP(O180,Tabela3[],2,0)</f>
        <v>2000</v>
      </c>
      <c r="B180" t="str">
        <f ca="1">VLOOKUP(P180,Tabela3[],4,0)</f>
        <v>JANEIRO</v>
      </c>
      <c r="C180" t="str">
        <f ca="1">VLOOKUP(Q180,Tabela3[],5,0)</f>
        <v>Itália</v>
      </c>
      <c r="D180" t="str">
        <f ca="1">VLOOKUP(Q180,Tabela3[],3,0)</f>
        <v>Hyundai</v>
      </c>
      <c r="E180" t="str">
        <f ca="1">IF(R180=Q180, (VLOOKUP(P180+1,Tabela3[],5,0)),VLOOKUP(R180,Tabela3[],5,0))</f>
        <v>Coréia do Sul</v>
      </c>
      <c r="F180" s="1">
        <f t="shared" ca="1" si="18"/>
        <v>36883</v>
      </c>
      <c r="G180" s="1">
        <f t="shared" ca="1" si="19"/>
        <v>36889.331341107092</v>
      </c>
      <c r="H180">
        <f t="shared" ca="1" si="20"/>
        <v>0</v>
      </c>
      <c r="I180" t="str">
        <f ca="1">VLOOKUP(Q180,Tabela3[],9,1)</f>
        <v>Car Carriers</v>
      </c>
      <c r="J180" t="str">
        <f ca="1">VLOOKUP(Q180,Tabela3[],11,0)</f>
        <v>Creta Confort</v>
      </c>
      <c r="K180" t="str">
        <f ca="1">VLOOKUP(Q180,Tabela3[],10,0)</f>
        <v>Carros</v>
      </c>
      <c r="L180" t="e" cm="1">
        <f t="array" aca="1" ref="L180" ca="1">IF(Tabela2[[#This Row],[PORTO]]=Tabela2[[#This Row],[DESTINO]],0,erro)</f>
        <v>#NAME?</v>
      </c>
      <c r="N180">
        <f t="shared" ca="1" si="23"/>
        <v>400</v>
      </c>
      <c r="O180">
        <f t="shared" ca="1" si="24"/>
        <v>0</v>
      </c>
      <c r="P180">
        <f t="shared" ca="1" si="25"/>
        <v>12</v>
      </c>
      <c r="Q180">
        <f t="shared" ca="1" si="21"/>
        <v>18</v>
      </c>
      <c r="R180">
        <f t="shared" ca="1" si="22"/>
        <v>13</v>
      </c>
    </row>
    <row r="181" spans="1:18">
      <c r="A181">
        <f ca="1">VLOOKUP(O181,Tabela3[],2,0)</f>
        <v>2006</v>
      </c>
      <c r="B181" t="str">
        <f ca="1">VLOOKUP(P181,Tabela3[],4,0)</f>
        <v>OUTUBRO</v>
      </c>
      <c r="C181" t="str">
        <f ca="1">VLOOKUP(Q181,Tabela3[],5,0)</f>
        <v>França</v>
      </c>
      <c r="D181" t="str">
        <f ca="1">VLOOKUP(Q181,Tabela3[],3,0)</f>
        <v> LVMH</v>
      </c>
      <c r="E181" t="str">
        <f ca="1">IF(R181=Q181, (VLOOKUP(P181+1,Tabela3[],5,0)),VLOOKUP(R181,Tabela3[],5,0))</f>
        <v>França</v>
      </c>
      <c r="F181" s="1">
        <f t="shared" ca="1" si="18"/>
        <v>38967</v>
      </c>
      <c r="G181" s="1">
        <f t="shared" ca="1" si="19"/>
        <v>38969.898076097234</v>
      </c>
      <c r="H181">
        <f t="shared" ca="1" si="20"/>
        <v>0</v>
      </c>
      <c r="I181" t="str">
        <f ca="1">VLOOKUP(Q181,Tabela3[],9,1)</f>
        <v>Emma Maersk</v>
      </c>
      <c r="J181" t="str">
        <f ca="1">VLOOKUP(Q181,Tabela3[],11,0)</f>
        <v>Louis Vuitton</v>
      </c>
      <c r="K181" t="str">
        <f ca="1">VLOOKUP(Q181,Tabela3[],10,0)</f>
        <v>Tecido</v>
      </c>
      <c r="L181" cm="1">
        <f t="array" aca="1" ref="L181" ca="1">IF(Tabela2[[#This Row],[PORTO]]=Tabela2[[#This Row],[DESTINO]],0,erro)</f>
        <v>0</v>
      </c>
      <c r="N181">
        <f t="shared" ca="1" si="23"/>
        <v>18000</v>
      </c>
      <c r="O181">
        <f t="shared" ca="1" si="24"/>
        <v>6</v>
      </c>
      <c r="P181">
        <f t="shared" ca="1" si="25"/>
        <v>9</v>
      </c>
      <c r="Q181">
        <f t="shared" ca="1" si="21"/>
        <v>22</v>
      </c>
      <c r="R181">
        <f t="shared" ca="1" si="22"/>
        <v>23</v>
      </c>
    </row>
    <row r="182" spans="1:18">
      <c r="A182">
        <f ca="1">VLOOKUP(O182,Tabela3[],2,0)</f>
        <v>2005</v>
      </c>
      <c r="B182" t="str">
        <f ca="1">VLOOKUP(P182,Tabela3[],4,0)</f>
        <v>AGOSTO</v>
      </c>
      <c r="C182" t="str">
        <f ca="1">VLOOKUP(Q182,Tabela3[],5,0)</f>
        <v>China</v>
      </c>
      <c r="D182" t="str">
        <f ca="1">VLOOKUP(Q182,Tabela3[],3,0)</f>
        <v>Alibaba Group</v>
      </c>
      <c r="E182" t="str">
        <f ca="1">IF(R182=Q182, (VLOOKUP(P182+1,Tabela3[],5,0)),VLOOKUP(R182,Tabela3[],5,0))</f>
        <v>Holanda</v>
      </c>
      <c r="F182" s="1">
        <f t="shared" ca="1" si="18"/>
        <v>38549</v>
      </c>
      <c r="G182" s="1">
        <f t="shared" ca="1" si="19"/>
        <v>38558.504826402685</v>
      </c>
      <c r="H182">
        <f t="shared" ca="1" si="20"/>
        <v>1</v>
      </c>
      <c r="I182" t="str">
        <f ca="1">VLOOKUP(Q182,Tabela3[],9,1)</f>
        <v>HMM St Petersburg</v>
      </c>
      <c r="J182" t="str">
        <f ca="1">VLOOKUP(Q182,Tabela3[],11,0)</f>
        <v>Ar Condicionado 18000</v>
      </c>
      <c r="K182" t="str">
        <f ca="1">VLOOKUP(Q182,Tabela3[],10,0)</f>
        <v>Eletrônicos</v>
      </c>
      <c r="L182" t="e" cm="1">
        <f t="array" aca="1" ref="L182" ca="1">IF(Tabela2[[#This Row],[PORTO]]=Tabela2[[#This Row],[DESTINO]],0,erro)</f>
        <v>#NAME?</v>
      </c>
      <c r="N182">
        <f t="shared" ca="1" si="23"/>
        <v>500</v>
      </c>
      <c r="O182">
        <f t="shared" ca="1" si="24"/>
        <v>5</v>
      </c>
      <c r="P182">
        <f t="shared" ca="1" si="25"/>
        <v>7</v>
      </c>
      <c r="Q182">
        <f t="shared" ca="1" si="21"/>
        <v>2</v>
      </c>
      <c r="R182">
        <f t="shared" ca="1" si="22"/>
        <v>15</v>
      </c>
    </row>
    <row r="183" spans="1:18">
      <c r="A183">
        <f ca="1">VLOOKUP(O183,Tabela3[],2,0)</f>
        <v>2008</v>
      </c>
      <c r="B183" t="str">
        <f ca="1">VLOOKUP(P183,Tabela3[],4,0)</f>
        <v>JULHO</v>
      </c>
      <c r="C183" t="str">
        <f ca="1">VLOOKUP(Q183,Tabela3[],5,0)</f>
        <v>India</v>
      </c>
      <c r="D183" t="str">
        <f ca="1">VLOOKUP(Q183,Tabela3[],3,0)</f>
        <v>Reliance Industries</v>
      </c>
      <c r="E183" t="str">
        <f ca="1">IF(R183=Q183, (VLOOKUP(P183+1,Tabela3[],5,0)),VLOOKUP(R183,Tabela3[],5,0))</f>
        <v>Estados Unidos</v>
      </c>
      <c r="F183" s="1">
        <f t="shared" ca="1" si="18"/>
        <v>39607</v>
      </c>
      <c r="G183" s="1">
        <f t="shared" ca="1" si="19"/>
        <v>39609.004961840554</v>
      </c>
      <c r="H183">
        <f t="shared" ca="1" si="20"/>
        <v>1</v>
      </c>
      <c r="I183" t="str">
        <f ca="1">VLOOKUP(Q183,Tabela3[],9,1)</f>
        <v>Tanker</v>
      </c>
      <c r="J183" t="str">
        <f ca="1">VLOOKUP(Q183,Tabela3[],11,0)</f>
        <v>Polietileno</v>
      </c>
      <c r="K183" t="str">
        <f ca="1">VLOOKUP(Q183,Tabela3[],10,0)</f>
        <v>Petroquimicos</v>
      </c>
      <c r="L183" t="e" cm="1">
        <f t="array" aca="1" ref="L183" ca="1">IF(Tabela2[[#This Row],[PORTO]]=Tabela2[[#This Row],[DESTINO]],0,erro)</f>
        <v>#NAME?</v>
      </c>
      <c r="N183">
        <f t="shared" ca="1" si="23"/>
        <v>0</v>
      </c>
      <c r="O183">
        <f t="shared" ca="1" si="24"/>
        <v>8</v>
      </c>
      <c r="P183">
        <f t="shared" ca="1" si="25"/>
        <v>6</v>
      </c>
      <c r="Q183">
        <f t="shared" ca="1" si="21"/>
        <v>31</v>
      </c>
      <c r="R183">
        <f t="shared" ca="1" si="22"/>
        <v>3</v>
      </c>
    </row>
    <row r="184" spans="1:18">
      <c r="A184">
        <f ca="1">VLOOKUP(O184,Tabela3[],2,0)</f>
        <v>2008</v>
      </c>
      <c r="B184" t="str">
        <f ca="1">VLOOKUP(P184,Tabela3[],4,0)</f>
        <v>JUNHO</v>
      </c>
      <c r="C184" t="str">
        <f ca="1">VLOOKUP(Q184,Tabela3[],5,0)</f>
        <v>França</v>
      </c>
      <c r="D184" t="str">
        <f ca="1">VLOOKUP(Q184,Tabela3[],3,0)</f>
        <v> LVMH</v>
      </c>
      <c r="E184" t="str">
        <f ca="1">IF(R184=Q184, (VLOOKUP(P184+1,Tabela3[],5,0)),VLOOKUP(R184,Tabela3[],5,0))</f>
        <v>Estados Unidos</v>
      </c>
      <c r="F184" s="1">
        <f t="shared" ca="1" si="18"/>
        <v>39582</v>
      </c>
      <c r="G184" s="1">
        <f t="shared" ca="1" si="19"/>
        <v>39582.96792837284</v>
      </c>
      <c r="H184">
        <f t="shared" ca="1" si="20"/>
        <v>1</v>
      </c>
      <c r="I184" t="str">
        <f ca="1">VLOOKUP(Q184,Tabela3[],9,1)</f>
        <v>Emma Maersk</v>
      </c>
      <c r="J184" t="str">
        <f ca="1">VLOOKUP(Q184,Tabela3[],11,0)</f>
        <v>Louis Vuitton</v>
      </c>
      <c r="K184" t="str">
        <f ca="1">VLOOKUP(Q184,Tabela3[],10,0)</f>
        <v>Tecido</v>
      </c>
      <c r="L184" t="e" cm="1">
        <f t="array" aca="1" ref="L184" ca="1">IF(Tabela2[[#This Row],[PORTO]]=Tabela2[[#This Row],[DESTINO]],0,erro)</f>
        <v>#NAME?</v>
      </c>
      <c r="N184">
        <f t="shared" ca="1" si="23"/>
        <v>20000</v>
      </c>
      <c r="O184">
        <f t="shared" ca="1" si="24"/>
        <v>8</v>
      </c>
      <c r="P184">
        <f t="shared" ca="1" si="25"/>
        <v>5</v>
      </c>
      <c r="Q184">
        <f t="shared" ca="1" si="21"/>
        <v>22</v>
      </c>
      <c r="R184">
        <f t="shared" ca="1" si="22"/>
        <v>3</v>
      </c>
    </row>
    <row r="185" spans="1:18">
      <c r="A185">
        <f ca="1">VLOOKUP(O185,Tabela3[],2,0)</f>
        <v>2003</v>
      </c>
      <c r="B185" t="str">
        <f ca="1">VLOOKUP(P185,Tabela3[],4,0)</f>
        <v>FEVEREIRO</v>
      </c>
      <c r="C185" t="str">
        <f ca="1">VLOOKUP(Q185,Tabela3[],5,0)</f>
        <v>Estados Unidos</v>
      </c>
      <c r="D185" t="str">
        <f ca="1">VLOOKUP(Q185,Tabela3[],3,0)</f>
        <v>Amazon</v>
      </c>
      <c r="E185" t="str">
        <f ca="1">IF(R185=Q185, (VLOOKUP(P185+1,Tabela3[],5,0)),VLOOKUP(R185,Tabela3[],5,0))</f>
        <v>Itália</v>
      </c>
      <c r="F185" s="1">
        <f t="shared" ca="1" si="18"/>
        <v>37621</v>
      </c>
      <c r="G185" s="1">
        <f t="shared" ca="1" si="19"/>
        <v>37630.02455798431</v>
      </c>
      <c r="H185">
        <f t="shared" ca="1" si="20"/>
        <v>0</v>
      </c>
      <c r="I185" t="str">
        <f ca="1">VLOOKUP(Q185,Tabela3[],9,1)</f>
        <v>HMM Algeciras</v>
      </c>
      <c r="J185" t="str">
        <f ca="1">VLOOKUP(Q185,Tabela3[],11,0)</f>
        <v>Travesseiro Toque de Pluma</v>
      </c>
      <c r="K185" t="str">
        <f ca="1">VLOOKUP(Q185,Tabela3[],10,0)</f>
        <v>Geral</v>
      </c>
      <c r="L185" t="e" cm="1">
        <f t="array" aca="1" ref="L185" ca="1">IF(Tabela2[[#This Row],[PORTO]]=Tabela2[[#This Row],[DESTINO]],0,erro)</f>
        <v>#NAME?</v>
      </c>
      <c r="N185">
        <f t="shared" ca="1" si="23"/>
        <v>4000</v>
      </c>
      <c r="O185">
        <f t="shared" ca="1" si="24"/>
        <v>3</v>
      </c>
      <c r="P185">
        <f t="shared" ca="1" si="25"/>
        <v>1</v>
      </c>
      <c r="Q185">
        <f t="shared" ca="1" si="21"/>
        <v>5</v>
      </c>
      <c r="R185">
        <f t="shared" ca="1" si="22"/>
        <v>18</v>
      </c>
    </row>
    <row r="186" spans="1:18">
      <c r="A186">
        <f ca="1">VLOOKUP(O186,Tabela3[],2,0)</f>
        <v>2008</v>
      </c>
      <c r="B186" t="str">
        <f ca="1">VLOOKUP(P186,Tabela3[],4,0)</f>
        <v>OUTUBRO</v>
      </c>
      <c r="C186" t="str">
        <f ca="1">VLOOKUP(Q186,Tabela3[],5,0)</f>
        <v>Japão</v>
      </c>
      <c r="D186" t="str">
        <f ca="1">VLOOKUP(Q186,Tabela3[],3,0)</f>
        <v>Toyota</v>
      </c>
      <c r="E186" t="str">
        <f ca="1">IF(R186=Q186, (VLOOKUP(P186+1,Tabela3[],5,0)),VLOOKUP(R186,Tabela3[],5,0))</f>
        <v>Reino Unido</v>
      </c>
      <c r="F186" s="1">
        <f t="shared" ca="1" si="18"/>
        <v>39716</v>
      </c>
      <c r="G186" s="1">
        <f t="shared" ca="1" si="19"/>
        <v>39723.725573169955</v>
      </c>
      <c r="H186">
        <f t="shared" ca="1" si="20"/>
        <v>1</v>
      </c>
      <c r="I186" t="str">
        <f ca="1">VLOOKUP(Q186,Tabela3[],9,1)</f>
        <v>Trailer Carriers</v>
      </c>
      <c r="J186" t="str">
        <f ca="1">VLOOKUP(Q186,Tabela3[],11,0)</f>
        <v>HILUX CABINE DUPLA STD POWER PACK</v>
      </c>
      <c r="K186" t="str">
        <f ca="1">VLOOKUP(Q186,Tabela3[],10,0)</f>
        <v>Carros</v>
      </c>
      <c r="L186" t="e" cm="1">
        <f t="array" aca="1" ref="L186" ca="1">IF(Tabela2[[#This Row],[PORTO]]=Tabela2[[#This Row],[DESTINO]],0,erro)</f>
        <v>#NAME?</v>
      </c>
      <c r="N186">
        <f t="shared" ca="1" si="23"/>
        <v>400</v>
      </c>
      <c r="O186">
        <f t="shared" ca="1" si="24"/>
        <v>8</v>
      </c>
      <c r="P186">
        <f t="shared" ca="1" si="25"/>
        <v>9</v>
      </c>
      <c r="Q186">
        <f t="shared" ca="1" si="21"/>
        <v>9</v>
      </c>
      <c r="R186">
        <f t="shared" ca="1" si="22"/>
        <v>24</v>
      </c>
    </row>
    <row r="187" spans="1:18">
      <c r="A187">
        <f ca="1">VLOOKUP(O187,Tabela3[],2,0)</f>
        <v>2002</v>
      </c>
      <c r="B187" t="str">
        <f ca="1">VLOOKUP(P187,Tabela3[],4,0)</f>
        <v>JUNHO</v>
      </c>
      <c r="C187" t="str">
        <f ca="1">VLOOKUP(Q187,Tabela3[],5,0)</f>
        <v>China</v>
      </c>
      <c r="D187" t="str">
        <f ca="1">VLOOKUP(Q187,Tabela3[],3,0)</f>
        <v>Alibaba Group</v>
      </c>
      <c r="E187" t="str">
        <f ca="1">IF(R187=Q187, (VLOOKUP(P187+1,Tabela3[],5,0)),VLOOKUP(R187,Tabela3[],5,0))</f>
        <v>China</v>
      </c>
      <c r="F187" s="1">
        <f t="shared" ca="1" si="18"/>
        <v>37388</v>
      </c>
      <c r="G187" s="1">
        <f t="shared" ca="1" si="19"/>
        <v>37388.784316828416</v>
      </c>
      <c r="H187">
        <f t="shared" ca="1" si="20"/>
        <v>0</v>
      </c>
      <c r="I187" t="str">
        <f ca="1">VLOOKUP(Q187,Tabela3[],9,1)</f>
        <v>HMM St Petersburg</v>
      </c>
      <c r="J187" t="str">
        <f ca="1">VLOOKUP(Q187,Tabela3[],11,0)</f>
        <v>Miniescavadeira</v>
      </c>
      <c r="K187" t="str">
        <f ca="1">VLOOKUP(Q187,Tabela3[],10,0)</f>
        <v>Maquinário</v>
      </c>
      <c r="L187" cm="1">
        <f t="array" aca="1" ref="L187" ca="1">IF(Tabela2[[#This Row],[PORTO]]=Tabela2[[#This Row],[DESTINO]],0,erro)</f>
        <v>0</v>
      </c>
      <c r="N187">
        <f t="shared" ca="1" si="23"/>
        <v>10</v>
      </c>
      <c r="O187">
        <f t="shared" ca="1" si="24"/>
        <v>2</v>
      </c>
      <c r="P187">
        <f t="shared" ca="1" si="25"/>
        <v>5</v>
      </c>
      <c r="Q187">
        <f t="shared" ca="1" si="21"/>
        <v>1</v>
      </c>
      <c r="R187">
        <f t="shared" ca="1" si="22"/>
        <v>0</v>
      </c>
    </row>
    <row r="188" spans="1:18">
      <c r="A188">
        <f ca="1">VLOOKUP(O188,Tabela3[],2,0)</f>
        <v>2004</v>
      </c>
      <c r="B188" t="str">
        <f ca="1">VLOOKUP(P188,Tabela3[],4,0)</f>
        <v>JULHO</v>
      </c>
      <c r="C188" t="str">
        <f ca="1">VLOOKUP(Q188,Tabela3[],5,0)</f>
        <v>Canadá</v>
      </c>
      <c r="D188" t="str">
        <f ca="1">VLOOKUP(Q188,Tabela3[],3,0)</f>
        <v>Shopify</v>
      </c>
      <c r="E188" t="str">
        <f ca="1">IF(R188=Q188, (VLOOKUP(P188+1,Tabela3[],5,0)),VLOOKUP(R188,Tabela3[],5,0))</f>
        <v>China</v>
      </c>
      <c r="F188" s="1">
        <f t="shared" ca="1" si="18"/>
        <v>38153</v>
      </c>
      <c r="G188" s="1">
        <f t="shared" ca="1" si="19"/>
        <v>38160.868506892642</v>
      </c>
      <c r="H188">
        <f t="shared" ca="1" si="20"/>
        <v>0</v>
      </c>
      <c r="I188" t="str">
        <f ca="1">VLOOKUP(Q188,Tabela3[],9,1)</f>
        <v>HMM Southampton</v>
      </c>
      <c r="J188" t="str">
        <f ca="1">VLOOKUP(Q188,Tabela3[],11,0)</f>
        <v>NONA</v>
      </c>
      <c r="K188" t="str">
        <f ca="1">VLOOKUP(Q188,Tabela3[],10,0)</f>
        <v>Bebida</v>
      </c>
      <c r="L188" t="e" cm="1">
        <f t="array" aca="1" ref="L188" ca="1">IF(Tabela2[[#This Row],[PORTO]]=Tabela2[[#This Row],[DESTINO]],0,erro)</f>
        <v>#NAME?</v>
      </c>
      <c r="N188">
        <f t="shared" ca="1" si="23"/>
        <v>0</v>
      </c>
      <c r="O188">
        <f t="shared" ca="1" si="24"/>
        <v>4</v>
      </c>
      <c r="P188">
        <f t="shared" ca="1" si="25"/>
        <v>6</v>
      </c>
      <c r="Q188">
        <f t="shared" ca="1" si="21"/>
        <v>34</v>
      </c>
      <c r="R188">
        <f t="shared" ca="1" si="22"/>
        <v>0</v>
      </c>
    </row>
    <row r="189" spans="1:18">
      <c r="A189">
        <f ca="1">VLOOKUP(O189,Tabela3[],2,0)</f>
        <v>2003</v>
      </c>
      <c r="B189" t="str">
        <f ca="1">VLOOKUP(P189,Tabela3[],4,0)</f>
        <v>JUNHO</v>
      </c>
      <c r="C189" t="str">
        <f ca="1">VLOOKUP(Q189,Tabela3[],5,0)</f>
        <v>China</v>
      </c>
      <c r="D189" t="str">
        <f ca="1">VLOOKUP(Q189,Tabela3[],3,0)</f>
        <v>Alibaba Group</v>
      </c>
      <c r="E189" t="str">
        <f ca="1">IF(R189=Q189, (VLOOKUP(P189+1,Tabela3[],5,0)),VLOOKUP(R189,Tabela3[],5,0))</f>
        <v>Itália</v>
      </c>
      <c r="F189" s="1">
        <f t="shared" ca="1" si="18"/>
        <v>37745</v>
      </c>
      <c r="G189" s="1">
        <f t="shared" ca="1" si="19"/>
        <v>37747.571827647742</v>
      </c>
      <c r="H189">
        <f t="shared" ca="1" si="20"/>
        <v>1</v>
      </c>
      <c r="I189" t="str">
        <f ca="1">VLOOKUP(Q189,Tabela3[],9,1)</f>
        <v>HMM St Petersburg</v>
      </c>
      <c r="J189" t="str">
        <f ca="1">VLOOKUP(Q189,Tabela3[],11,0)</f>
        <v>Ar Condicionado 18000</v>
      </c>
      <c r="K189" t="str">
        <f ca="1">VLOOKUP(Q189,Tabela3[],10,0)</f>
        <v>Eletrônicos</v>
      </c>
      <c r="L189" t="e" cm="1">
        <f t="array" aca="1" ref="L189" ca="1">IF(Tabela2[[#This Row],[PORTO]]=Tabela2[[#This Row],[DESTINO]],0,erro)</f>
        <v>#NAME?</v>
      </c>
      <c r="N189">
        <f t="shared" ca="1" si="23"/>
        <v>500</v>
      </c>
      <c r="O189">
        <f t="shared" ca="1" si="24"/>
        <v>3</v>
      </c>
      <c r="P189">
        <f t="shared" ca="1" si="25"/>
        <v>5</v>
      </c>
      <c r="Q189">
        <f t="shared" ca="1" si="21"/>
        <v>2</v>
      </c>
      <c r="R189">
        <f t="shared" ca="1" si="22"/>
        <v>18</v>
      </c>
    </row>
    <row r="190" spans="1:18">
      <c r="A190">
        <f ca="1">VLOOKUP(O190,Tabela3[],2,0)</f>
        <v>2007</v>
      </c>
      <c r="B190" t="str">
        <f ca="1">VLOOKUP(P190,Tabela3[],4,0)</f>
        <v>MARÇO</v>
      </c>
      <c r="C190" t="str">
        <f ca="1">VLOOKUP(Q190,Tabela3[],5,0)</f>
        <v>Estados Unidos</v>
      </c>
      <c r="D190" t="str">
        <f ca="1">VLOOKUP(Q190,Tabela3[],3,0)</f>
        <v>Amazon</v>
      </c>
      <c r="E190" t="str">
        <f ca="1">IF(R190=Q190, (VLOOKUP(P190+1,Tabela3[],5,0)),VLOOKUP(R190,Tabela3[],5,0))</f>
        <v>França</v>
      </c>
      <c r="F190" s="1">
        <f t="shared" ca="1" si="18"/>
        <v>39130</v>
      </c>
      <c r="G190" s="1">
        <f t="shared" ca="1" si="19"/>
        <v>39137.994540621243</v>
      </c>
      <c r="H190">
        <f t="shared" ca="1" si="20"/>
        <v>1</v>
      </c>
      <c r="I190" t="str">
        <f ca="1">VLOOKUP(Q190,Tabela3[],9,1)</f>
        <v>HMM Algeciras</v>
      </c>
      <c r="J190" t="str">
        <f ca="1">VLOOKUP(Q190,Tabela3[],11,0)</f>
        <v>Escrivaninha Trevalla</v>
      </c>
      <c r="K190" t="str">
        <f ca="1">VLOOKUP(Q190,Tabela3[],10,0)</f>
        <v>Geral</v>
      </c>
      <c r="L190" t="e" cm="1">
        <f t="array" aca="1" ref="L190" ca="1">IF(Tabela2[[#This Row],[PORTO]]=Tabela2[[#This Row],[DESTINO]],0,erro)</f>
        <v>#NAME?</v>
      </c>
      <c r="N190">
        <f t="shared" ca="1" si="23"/>
        <v>3000</v>
      </c>
      <c r="O190">
        <f t="shared" ca="1" si="24"/>
        <v>7</v>
      </c>
      <c r="P190">
        <f t="shared" ca="1" si="25"/>
        <v>2</v>
      </c>
      <c r="Q190">
        <f t="shared" ca="1" si="21"/>
        <v>3</v>
      </c>
      <c r="R190">
        <f t="shared" ca="1" si="22"/>
        <v>23</v>
      </c>
    </row>
    <row r="191" spans="1:18">
      <c r="A191">
        <f ca="1">VLOOKUP(O191,Tabela3[],2,0)</f>
        <v>2009</v>
      </c>
      <c r="B191" t="str">
        <f ca="1">VLOOKUP(P191,Tabela3[],4,0)</f>
        <v>MAIO</v>
      </c>
      <c r="C191" t="str">
        <f ca="1">VLOOKUP(Q191,Tabela3[],5,0)</f>
        <v>Brasil</v>
      </c>
      <c r="D191" t="str">
        <f ca="1">VLOOKUP(Q191,Tabela3[],3,0)</f>
        <v>VALE</v>
      </c>
      <c r="E191" t="str">
        <f ca="1">IF(R191=Q191, (VLOOKUP(P191+1,Tabela3[],5,0)),VLOOKUP(R191,Tabela3[],5,0))</f>
        <v>Japão</v>
      </c>
      <c r="F191" s="1">
        <f t="shared" ca="1" si="18"/>
        <v>39904</v>
      </c>
      <c r="G191" s="1">
        <f t="shared" ca="1" si="19"/>
        <v>39912.401685078192</v>
      </c>
      <c r="H191">
        <f t="shared" ca="1" si="20"/>
        <v>1</v>
      </c>
      <c r="I191" t="str">
        <f ca="1">VLOOKUP(Q191,Tabela3[],9,1)</f>
        <v>Lan Hua Hai</v>
      </c>
      <c r="J191" t="str">
        <f ca="1">VLOOKUP(Q191,Tabela3[],11,0)</f>
        <v>Bauxita</v>
      </c>
      <c r="K191" t="str">
        <f ca="1">VLOOKUP(Q191,Tabela3[],10,0)</f>
        <v>Minério</v>
      </c>
      <c r="L191" t="e" cm="1">
        <f t="array" aca="1" ref="L191" ca="1">IF(Tabela2[[#This Row],[PORTO]]=Tabela2[[#This Row],[DESTINO]],0,erro)</f>
        <v>#NAME?</v>
      </c>
      <c r="N191">
        <f t="shared" ca="1" si="23"/>
        <v>0</v>
      </c>
      <c r="O191">
        <f t="shared" ca="1" si="24"/>
        <v>9</v>
      </c>
      <c r="P191">
        <f t="shared" ca="1" si="25"/>
        <v>4</v>
      </c>
      <c r="Q191">
        <f t="shared" ca="1" si="21"/>
        <v>28</v>
      </c>
      <c r="R191">
        <f t="shared" ca="1" si="22"/>
        <v>9</v>
      </c>
    </row>
    <row r="192" spans="1:18">
      <c r="A192">
        <f ca="1">VLOOKUP(O192,Tabela3[],2,0)</f>
        <v>2001</v>
      </c>
      <c r="B192" t="str">
        <f ca="1">VLOOKUP(P192,Tabela3[],4,0)</f>
        <v>JUNHO</v>
      </c>
      <c r="C192" t="str">
        <f ca="1">VLOOKUP(Q192,Tabela3[],5,0)</f>
        <v>França</v>
      </c>
      <c r="D192" t="str">
        <f ca="1">VLOOKUP(Q192,Tabela3[],3,0)</f>
        <v> LVMH</v>
      </c>
      <c r="E192" t="str">
        <f ca="1">IF(R192=Q192, (VLOOKUP(P192+1,Tabela3[],5,0)),VLOOKUP(R192,Tabela3[],5,0))</f>
        <v>Holanda</v>
      </c>
      <c r="F192" s="1">
        <f t="shared" ca="1" si="18"/>
        <v>37038</v>
      </c>
      <c r="G192" s="1">
        <f t="shared" ca="1" si="19"/>
        <v>37044.66186219822</v>
      </c>
      <c r="H192">
        <f t="shared" ca="1" si="20"/>
        <v>0</v>
      </c>
      <c r="I192" t="str">
        <f ca="1">VLOOKUP(Q192,Tabela3[],9,1)</f>
        <v>Emma Maersk</v>
      </c>
      <c r="J192" t="str">
        <f ca="1">VLOOKUP(Q192,Tabela3[],11,0)</f>
        <v>Louis Vuitton</v>
      </c>
      <c r="K192" t="str">
        <f ca="1">VLOOKUP(Q192,Tabela3[],10,0)</f>
        <v>Tecido</v>
      </c>
      <c r="L192" t="e" cm="1">
        <f t="array" aca="1" ref="L192" ca="1">IF(Tabela2[[#This Row],[PORTO]]=Tabela2[[#This Row],[DESTINO]],0,erro)</f>
        <v>#NAME?</v>
      </c>
      <c r="N192">
        <f t="shared" ca="1" si="23"/>
        <v>24000</v>
      </c>
      <c r="O192">
        <f t="shared" ca="1" si="24"/>
        <v>1</v>
      </c>
      <c r="P192">
        <f t="shared" ca="1" si="25"/>
        <v>5</v>
      </c>
      <c r="Q192">
        <f t="shared" ca="1" si="21"/>
        <v>22</v>
      </c>
      <c r="R192">
        <f t="shared" ca="1" si="22"/>
        <v>17</v>
      </c>
    </row>
    <row r="193" spans="1:18">
      <c r="A193">
        <f ca="1">VLOOKUP(O193,Tabela3[],2,0)</f>
        <v>2008</v>
      </c>
      <c r="B193" t="str">
        <f ca="1">VLOOKUP(P193,Tabela3[],4,0)</f>
        <v>JANEIRO</v>
      </c>
      <c r="C193" t="str">
        <f ca="1">VLOOKUP(Q193,Tabela3[],5,0)</f>
        <v>Itália</v>
      </c>
      <c r="D193" t="str">
        <f ca="1">VLOOKUP(Q193,Tabela3[],3,0)</f>
        <v>Hyundai</v>
      </c>
      <c r="E193" t="str">
        <f ca="1">IF(R193=Q193, (VLOOKUP(P193+1,Tabela3[],5,0)),VLOOKUP(R193,Tabela3[],5,0))</f>
        <v>Estados Unidos</v>
      </c>
      <c r="F193" s="1">
        <f t="shared" ca="1" si="18"/>
        <v>39800</v>
      </c>
      <c r="G193" s="1">
        <f t="shared" ca="1" si="19"/>
        <v>39800.60061418869</v>
      </c>
      <c r="H193">
        <f t="shared" ca="1" si="20"/>
        <v>0</v>
      </c>
      <c r="I193" t="str">
        <f ca="1">VLOOKUP(Q193,Tabela3[],9,1)</f>
        <v>Car Carriers</v>
      </c>
      <c r="J193" t="str">
        <f ca="1">VLOOKUP(Q193,Tabela3[],11,0)</f>
        <v>HB20 Sense</v>
      </c>
      <c r="K193" t="str">
        <f ca="1">VLOOKUP(Q193,Tabela3[],10,0)</f>
        <v>Carros</v>
      </c>
      <c r="L193" t="e" cm="1">
        <f t="array" aca="1" ref="L193" ca="1">IF(Tabela2[[#This Row],[PORTO]]=Tabela2[[#This Row],[DESTINO]],0,erro)</f>
        <v>#NAME?</v>
      </c>
      <c r="N193">
        <f t="shared" ca="1" si="23"/>
        <v>300</v>
      </c>
      <c r="O193">
        <f t="shared" ca="1" si="24"/>
        <v>8</v>
      </c>
      <c r="P193">
        <f t="shared" ca="1" si="25"/>
        <v>12</v>
      </c>
      <c r="Q193">
        <f t="shared" ca="1" si="21"/>
        <v>19</v>
      </c>
      <c r="R193">
        <f t="shared" ca="1" si="22"/>
        <v>4</v>
      </c>
    </row>
    <row r="194" spans="1:18">
      <c r="A194">
        <f ca="1">VLOOKUP(O194,Tabela3[],2,0)</f>
        <v>2007</v>
      </c>
      <c r="B194" t="str">
        <f ca="1">VLOOKUP(P194,Tabela3[],4,0)</f>
        <v>ABRIL</v>
      </c>
      <c r="C194" t="str">
        <f ca="1">VLOOKUP(Q194,Tabela3[],5,0)</f>
        <v>India</v>
      </c>
      <c r="D194" t="str">
        <f ca="1">VLOOKUP(Q194,Tabela3[],3,0)</f>
        <v>Reliance Industries</v>
      </c>
      <c r="E194" t="str">
        <f ca="1">IF(R194=Q194, (VLOOKUP(P194+1,Tabela3[],5,0)),VLOOKUP(R194,Tabela3[],5,0))</f>
        <v>China</v>
      </c>
      <c r="F194" s="1">
        <f t="shared" ref="F194:F257" ca="1" si="26">(DATE(A194,IF(P194&gt;0,P194,IF(P194&gt;12,P194-1,IF(P194=0,P194+1))),RAND()*28))</f>
        <v>39152</v>
      </c>
      <c r="G194" s="1">
        <f t="shared" ca="1" si="19"/>
        <v>39155.634857191602</v>
      </c>
      <c r="H194">
        <f t="shared" ca="1" si="20"/>
        <v>0</v>
      </c>
      <c r="I194" t="str">
        <f ca="1">VLOOKUP(Q194,Tabela3[],9,1)</f>
        <v>Tanker</v>
      </c>
      <c r="J194" t="str">
        <f ca="1">VLOOKUP(Q194,Tabela3[],11,0)</f>
        <v>Polietileno</v>
      </c>
      <c r="K194" t="str">
        <f ca="1">VLOOKUP(Q194,Tabela3[],10,0)</f>
        <v>Petroquimicos</v>
      </c>
      <c r="L194" t="e" cm="1">
        <f t="array" aca="1" ref="L194" ca="1">IF(Tabela2[[#This Row],[PORTO]]=Tabela2[[#This Row],[DESTINO]],0,erro)</f>
        <v>#NAME?</v>
      </c>
      <c r="N194">
        <f t="shared" ca="1" si="23"/>
        <v>0</v>
      </c>
      <c r="O194">
        <f t="shared" ca="1" si="24"/>
        <v>7</v>
      </c>
      <c r="P194">
        <f t="shared" ca="1" si="25"/>
        <v>3</v>
      </c>
      <c r="Q194">
        <f t="shared" ca="1" si="21"/>
        <v>31</v>
      </c>
      <c r="R194">
        <f t="shared" ca="1" si="22"/>
        <v>2</v>
      </c>
    </row>
    <row r="195" spans="1:18">
      <c r="A195">
        <f ca="1">VLOOKUP(O195,Tabela3[],2,0)</f>
        <v>2000</v>
      </c>
      <c r="B195" t="str">
        <f ca="1">VLOOKUP(P195,Tabela3[],4,0)</f>
        <v>MARÇO</v>
      </c>
      <c r="C195" t="str">
        <f ca="1">VLOOKUP(Q195,Tabela3[],5,0)</f>
        <v>Itália</v>
      </c>
      <c r="D195" t="str">
        <f ca="1">VLOOKUP(Q195,Tabela3[],3,0)</f>
        <v>Hyundai</v>
      </c>
      <c r="E195" t="str">
        <f ca="1">IF(R195=Q195, (VLOOKUP(P195+1,Tabela3[],5,0)),VLOOKUP(R195,Tabela3[],5,0))</f>
        <v>China</v>
      </c>
      <c r="F195" s="1">
        <f t="shared" ca="1" si="26"/>
        <v>36580</v>
      </c>
      <c r="G195" s="1">
        <f t="shared" ref="G195:G258" ca="1" si="27">F195+RAND()*10</f>
        <v>36584.785022391508</v>
      </c>
      <c r="H195">
        <f t="shared" ref="H195:H258" ca="1" si="28">INT(RAND()*2)</f>
        <v>0</v>
      </c>
      <c r="I195" t="str">
        <f ca="1">VLOOKUP(Q195,Tabela3[],9,1)</f>
        <v>Car Carriers</v>
      </c>
      <c r="J195" t="str">
        <f ca="1">VLOOKUP(Q195,Tabela3[],11,0)</f>
        <v>HB20 Vision</v>
      </c>
      <c r="K195" t="str">
        <f ca="1">VLOOKUP(Q195,Tabela3[],10,0)</f>
        <v>Carros</v>
      </c>
      <c r="L195" t="e" cm="1">
        <f t="array" aca="1" ref="L195" ca="1">IF(Tabela2[[#This Row],[PORTO]]=Tabela2[[#This Row],[DESTINO]],0,erro)</f>
        <v>#NAME?</v>
      </c>
      <c r="N195">
        <f t="shared" ca="1" si="23"/>
        <v>500</v>
      </c>
      <c r="O195">
        <f t="shared" ca="1" si="24"/>
        <v>0</v>
      </c>
      <c r="P195">
        <f t="shared" ca="1" si="25"/>
        <v>2</v>
      </c>
      <c r="Q195">
        <f t="shared" ref="Q195:Q258" ca="1" si="29">INT(RAND()*35)</f>
        <v>20</v>
      </c>
      <c r="R195">
        <f t="shared" ref="R195:R258" ca="1" si="30">INT(RAND()*25)</f>
        <v>2</v>
      </c>
    </row>
    <row r="196" spans="1:18">
      <c r="A196">
        <f ca="1">VLOOKUP(O196,Tabela3[],2,0)</f>
        <v>2000</v>
      </c>
      <c r="B196" t="str">
        <f ca="1">VLOOKUP(P196,Tabela3[],4,0)</f>
        <v>JANEIRO</v>
      </c>
      <c r="C196" t="str">
        <f ca="1">VLOOKUP(Q196,Tabela3[],5,0)</f>
        <v>China</v>
      </c>
      <c r="D196" t="str">
        <f ca="1">VLOOKUP(Q196,Tabela3[],3,0)</f>
        <v>Alibaba Group</v>
      </c>
      <c r="E196" t="str">
        <f ca="1">IF(R196=Q196, (VLOOKUP(P196+1,Tabela3[],5,0)),VLOOKUP(R196,Tabela3[],5,0))</f>
        <v>Coréia do Sul</v>
      </c>
      <c r="F196" s="1">
        <f t="shared" ca="1" si="26"/>
        <v>36539</v>
      </c>
      <c r="G196" s="1">
        <f t="shared" ca="1" si="27"/>
        <v>36548.383719289057</v>
      </c>
      <c r="H196">
        <f t="shared" ca="1" si="28"/>
        <v>1</v>
      </c>
      <c r="I196" t="str">
        <f ca="1">VLOOKUP(Q196,Tabela3[],9,1)</f>
        <v>HMM St Petersburg</v>
      </c>
      <c r="J196" t="str">
        <f ca="1">VLOOKUP(Q196,Tabela3[],11,0)</f>
        <v>Serração Portatil</v>
      </c>
      <c r="K196" t="str">
        <f ca="1">VLOOKUP(Q196,Tabela3[],10,0)</f>
        <v>Maquinário</v>
      </c>
      <c r="L196" t="e" cm="1">
        <f t="array" aca="1" ref="L196" ca="1">IF(Tabela2[[#This Row],[PORTO]]=Tabela2[[#This Row],[DESTINO]],0,erro)</f>
        <v>#NAME?</v>
      </c>
      <c r="N196">
        <f t="shared" ca="1" si="23"/>
        <v>10</v>
      </c>
      <c r="O196">
        <f t="shared" ca="1" si="24"/>
        <v>0</v>
      </c>
      <c r="P196">
        <f t="shared" ca="1" si="25"/>
        <v>0</v>
      </c>
      <c r="Q196">
        <f t="shared" ca="1" si="29"/>
        <v>0</v>
      </c>
      <c r="R196">
        <f t="shared" ca="1" si="30"/>
        <v>12</v>
      </c>
    </row>
    <row r="197" spans="1:18">
      <c r="A197">
        <f ca="1">VLOOKUP(O197,Tabela3[],2,0)</f>
        <v>2008</v>
      </c>
      <c r="B197" t="str">
        <f ca="1">VLOOKUP(P197,Tabela3[],4,0)</f>
        <v>FEVEREIRO</v>
      </c>
      <c r="C197" t="str">
        <f ca="1">VLOOKUP(Q197,Tabela3[],5,0)</f>
        <v>China</v>
      </c>
      <c r="D197" t="str">
        <f ca="1">VLOOKUP(Q197,Tabela3[],3,0)</f>
        <v>Alibaba Group</v>
      </c>
      <c r="E197" t="str">
        <f ca="1">IF(R197=Q197, (VLOOKUP(P197+1,Tabela3[],5,0)),VLOOKUP(R197,Tabela3[],5,0))</f>
        <v>Estados Unidos</v>
      </c>
      <c r="F197" s="1">
        <f t="shared" ca="1" si="26"/>
        <v>39465</v>
      </c>
      <c r="G197" s="1">
        <f t="shared" ca="1" si="27"/>
        <v>39474.937999970629</v>
      </c>
      <c r="H197">
        <f t="shared" ca="1" si="28"/>
        <v>0</v>
      </c>
      <c r="I197" t="str">
        <f ca="1">VLOOKUP(Q197,Tabela3[],9,1)</f>
        <v>HMM St Petersburg</v>
      </c>
      <c r="J197" t="str">
        <f ca="1">VLOOKUP(Q197,Tabela3[],11,0)</f>
        <v>Ar Condicionado 18000</v>
      </c>
      <c r="K197" t="str">
        <f ca="1">VLOOKUP(Q197,Tabela3[],10,0)</f>
        <v>Eletrônicos</v>
      </c>
      <c r="L197" t="e" cm="1">
        <f t="array" aca="1" ref="L197" ca="1">IF(Tabela2[[#This Row],[PORTO]]=Tabela2[[#This Row],[DESTINO]],0,erro)</f>
        <v>#NAME?</v>
      </c>
      <c r="N197">
        <f t="shared" ref="N197:N260" ca="1" si="31">IF(K197="Geral",INT((RANDBETWEEN(1,5)*1000)),IF(K197="Eletrônicos",INT((RANDBETWEEN(1,5))*500),IF(K197="Tecido",INT((RANDBETWEEN(10,50)*1000)),IF(K197="Carros",INT((RANDBETWEEN(1,5)*100)),IF(K197="Petróleo",INT((RANDBETWEEN(50,100)*1000)),IF(K197="Quimico",INT((RANDBETWEEN(10,200)*10000)),IF(K197="Maquinário",INT((RANDBETWEEN(1,5)*10)),0)))))))</f>
        <v>2500</v>
      </c>
      <c r="O197">
        <f t="shared" ca="1" si="24"/>
        <v>8</v>
      </c>
      <c r="P197">
        <f t="shared" ca="1" si="25"/>
        <v>1</v>
      </c>
      <c r="Q197">
        <f t="shared" ca="1" si="29"/>
        <v>2</v>
      </c>
      <c r="R197">
        <f t="shared" ca="1" si="30"/>
        <v>3</v>
      </c>
    </row>
    <row r="198" spans="1:18">
      <c r="A198">
        <f ca="1">VLOOKUP(O198,Tabela3[],2,0)</f>
        <v>2007</v>
      </c>
      <c r="B198" t="str">
        <f ca="1">VLOOKUP(P198,Tabela3[],4,0)</f>
        <v>MAIO</v>
      </c>
      <c r="C198" t="str">
        <f ca="1">VLOOKUP(Q198,Tabela3[],5,0)</f>
        <v>China</v>
      </c>
      <c r="D198" t="str">
        <f ca="1">VLOOKUP(Q198,Tabela3[],3,0)</f>
        <v>Alibaba Group</v>
      </c>
      <c r="E198" t="str">
        <f ca="1">IF(R198=Q198, (VLOOKUP(P198+1,Tabela3[],5,0)),VLOOKUP(R198,Tabela3[],5,0))</f>
        <v>França</v>
      </c>
      <c r="F198" s="1">
        <f t="shared" ca="1" si="26"/>
        <v>39178</v>
      </c>
      <c r="G198" s="1">
        <f t="shared" ca="1" si="27"/>
        <v>39186.20385102104</v>
      </c>
      <c r="H198">
        <f t="shared" ca="1" si="28"/>
        <v>1</v>
      </c>
      <c r="I198" t="str">
        <f ca="1">VLOOKUP(Q198,Tabela3[],9,1)</f>
        <v>HMM St Petersburg</v>
      </c>
      <c r="J198" t="str">
        <f ca="1">VLOOKUP(Q198,Tabela3[],11,0)</f>
        <v>Ar Condicionado 18000</v>
      </c>
      <c r="K198" t="str">
        <f ca="1">VLOOKUP(Q198,Tabela3[],10,0)</f>
        <v>Eletrônicos</v>
      </c>
      <c r="L198" t="e" cm="1">
        <f t="array" aca="1" ref="L198" ca="1">IF(Tabela2[[#This Row],[PORTO]]=Tabela2[[#This Row],[DESTINO]],0,erro)</f>
        <v>#NAME?</v>
      </c>
      <c r="N198">
        <f t="shared" ca="1" si="31"/>
        <v>1500</v>
      </c>
      <c r="O198">
        <f t="shared" ca="1" si="24"/>
        <v>7</v>
      </c>
      <c r="P198">
        <f t="shared" ca="1" si="25"/>
        <v>4</v>
      </c>
      <c r="Q198">
        <f t="shared" ca="1" si="29"/>
        <v>2</v>
      </c>
      <c r="R198">
        <f t="shared" ca="1" si="30"/>
        <v>23</v>
      </c>
    </row>
    <row r="199" spans="1:18">
      <c r="A199">
        <f ca="1">VLOOKUP(O199,Tabela3[],2,0)</f>
        <v>2001</v>
      </c>
      <c r="B199" t="str">
        <f ca="1">VLOOKUP(P199,Tabela3[],4,0)</f>
        <v>JUNHO</v>
      </c>
      <c r="C199" t="str">
        <f ca="1">VLOOKUP(Q199,Tabela3[],5,0)</f>
        <v>Itália</v>
      </c>
      <c r="D199" t="str">
        <f ca="1">VLOOKUP(Q199,Tabela3[],3,0)</f>
        <v>Hyundai</v>
      </c>
      <c r="E199" t="str">
        <f ca="1">IF(R199=Q199, (VLOOKUP(P199+1,Tabela3[],5,0)),VLOOKUP(R199,Tabela3[],5,0))</f>
        <v>Japão</v>
      </c>
      <c r="F199" s="1">
        <f t="shared" ca="1" si="26"/>
        <v>37011</v>
      </c>
      <c r="G199" s="1">
        <f t="shared" ca="1" si="27"/>
        <v>37020.138201650261</v>
      </c>
      <c r="H199">
        <f t="shared" ca="1" si="28"/>
        <v>1</v>
      </c>
      <c r="I199" t="str">
        <f ca="1">VLOOKUP(Q199,Tabela3[],9,1)</f>
        <v>Car Carriers</v>
      </c>
      <c r="J199" t="str">
        <f ca="1">VLOOKUP(Q199,Tabela3[],11,0)</f>
        <v>Creta Confort</v>
      </c>
      <c r="K199" t="str">
        <f ca="1">VLOOKUP(Q199,Tabela3[],10,0)</f>
        <v>Carros</v>
      </c>
      <c r="L199" t="e" cm="1">
        <f t="array" aca="1" ref="L199" ca="1">IF(Tabela2[[#This Row],[PORTO]]=Tabela2[[#This Row],[DESTINO]],0,erro)</f>
        <v>#NAME?</v>
      </c>
      <c r="N199">
        <f t="shared" ca="1" si="31"/>
        <v>300</v>
      </c>
      <c r="O199">
        <f t="shared" ca="1" si="24"/>
        <v>1</v>
      </c>
      <c r="P199">
        <f t="shared" ca="1" si="25"/>
        <v>5</v>
      </c>
      <c r="Q199">
        <f t="shared" ca="1" si="29"/>
        <v>18</v>
      </c>
      <c r="R199">
        <f t="shared" ca="1" si="30"/>
        <v>11</v>
      </c>
    </row>
    <row r="200" spans="1:18">
      <c r="A200">
        <f ca="1">VLOOKUP(O200,Tabela3[],2,0)</f>
        <v>2009</v>
      </c>
      <c r="B200" t="str">
        <f ca="1">VLOOKUP(P200,Tabela3[],4,0)</f>
        <v>SETEMBRO</v>
      </c>
      <c r="C200" t="str">
        <f ca="1">VLOOKUP(Q200,Tabela3[],5,0)</f>
        <v>China</v>
      </c>
      <c r="D200" t="str">
        <f ca="1">VLOOKUP(Q200,Tabela3[],3,0)</f>
        <v>Alibaba Group</v>
      </c>
      <c r="E200" t="str">
        <f ca="1">IF(R200=Q200, (VLOOKUP(P200+1,Tabela3[],5,0)),VLOOKUP(R200,Tabela3[],5,0))</f>
        <v>Estados Unidos</v>
      </c>
      <c r="F200" s="1">
        <f t="shared" ca="1" si="26"/>
        <v>40033</v>
      </c>
      <c r="G200" s="1">
        <f t="shared" ca="1" si="27"/>
        <v>40039.065182629012</v>
      </c>
      <c r="H200">
        <f t="shared" ca="1" si="28"/>
        <v>0</v>
      </c>
      <c r="I200" t="str">
        <f ca="1">VLOOKUP(Q200,Tabela3[],9,1)</f>
        <v>HMM St Petersburg</v>
      </c>
      <c r="J200" t="str">
        <f ca="1">VLOOKUP(Q200,Tabela3[],11,0)</f>
        <v>Miniescavadeira</v>
      </c>
      <c r="K200" t="str">
        <f ca="1">VLOOKUP(Q200,Tabela3[],10,0)</f>
        <v>Maquinário</v>
      </c>
      <c r="L200" t="e" cm="1">
        <f t="array" aca="1" ref="L200" ca="1">IF(Tabela2[[#This Row],[PORTO]]=Tabela2[[#This Row],[DESTINO]],0,erro)</f>
        <v>#NAME?</v>
      </c>
      <c r="N200">
        <f t="shared" ca="1" si="31"/>
        <v>30</v>
      </c>
      <c r="O200">
        <f t="shared" ca="1" si="24"/>
        <v>9</v>
      </c>
      <c r="P200">
        <f t="shared" ca="1" si="25"/>
        <v>8</v>
      </c>
      <c r="Q200">
        <f t="shared" ca="1" si="29"/>
        <v>1</v>
      </c>
      <c r="R200">
        <f t="shared" ca="1" si="30"/>
        <v>4</v>
      </c>
    </row>
    <row r="201" spans="1:18">
      <c r="A201">
        <f ca="1">VLOOKUP(O201,Tabela3[],2,0)</f>
        <v>2005</v>
      </c>
      <c r="B201" t="str">
        <f ca="1">VLOOKUP(P201,Tabela3[],4,0)</f>
        <v>AGOSTO</v>
      </c>
      <c r="C201" t="str">
        <f ca="1">VLOOKUP(Q201,Tabela3[],5,0)</f>
        <v>Canadá</v>
      </c>
      <c r="D201" t="str">
        <f ca="1">VLOOKUP(Q201,Tabela3[],3,0)</f>
        <v>Shopify</v>
      </c>
      <c r="E201" t="str">
        <f ca="1">IF(R201=Q201, (VLOOKUP(P201+1,Tabela3[],5,0)),VLOOKUP(R201,Tabela3[],5,0))</f>
        <v>Holanda</v>
      </c>
      <c r="F201" s="1">
        <f t="shared" ca="1" si="26"/>
        <v>38560</v>
      </c>
      <c r="G201" s="1">
        <f t="shared" ca="1" si="27"/>
        <v>38561.873097689051</v>
      </c>
      <c r="H201">
        <f t="shared" ca="1" si="28"/>
        <v>0</v>
      </c>
      <c r="I201" t="str">
        <f ca="1">VLOOKUP(Q201,Tabela3[],9,1)</f>
        <v>HMM Southampton</v>
      </c>
      <c r="J201" t="str">
        <f ca="1">VLOOKUP(Q201,Tabela3[],11,0)</f>
        <v>TORRADORES DE CAFÉ</v>
      </c>
      <c r="K201" t="str">
        <f ca="1">VLOOKUP(Q201,Tabela3[],10,0)</f>
        <v>Geral</v>
      </c>
      <c r="L201" t="e" cm="1">
        <f t="array" aca="1" ref="L201" ca="1">IF(Tabela2[[#This Row],[PORTO]]=Tabela2[[#This Row],[DESTINO]],0,erro)</f>
        <v>#NAME?</v>
      </c>
      <c r="N201">
        <f t="shared" ca="1" si="31"/>
        <v>1000</v>
      </c>
      <c r="O201">
        <f t="shared" ca="1" si="24"/>
        <v>5</v>
      </c>
      <c r="P201">
        <f t="shared" ca="1" si="25"/>
        <v>7</v>
      </c>
      <c r="Q201">
        <f t="shared" ca="1" si="29"/>
        <v>33</v>
      </c>
      <c r="R201">
        <f t="shared" ca="1" si="30"/>
        <v>15</v>
      </c>
    </row>
    <row r="202" spans="1:18">
      <c r="A202">
        <f ca="1">VLOOKUP(O202,Tabela3[],2,0)</f>
        <v>2003</v>
      </c>
      <c r="B202" t="str">
        <f ca="1">VLOOKUP(P202,Tabela3[],4,0)</f>
        <v>JULHO</v>
      </c>
      <c r="C202" t="str">
        <f ca="1">VLOOKUP(Q202,Tabela3[],5,0)</f>
        <v>Japão</v>
      </c>
      <c r="D202" t="str">
        <f ca="1">VLOOKUP(Q202,Tabela3[],3,0)</f>
        <v>Toyota</v>
      </c>
      <c r="E202" t="str">
        <f ca="1">IF(R202=Q202, (VLOOKUP(P202+1,Tabela3[],5,0)),VLOOKUP(R202,Tabela3[],5,0))</f>
        <v>China</v>
      </c>
      <c r="F202" s="1">
        <f t="shared" ca="1" si="26"/>
        <v>37776</v>
      </c>
      <c r="G202" s="1">
        <f t="shared" ca="1" si="27"/>
        <v>37780.282944621242</v>
      </c>
      <c r="H202">
        <f t="shared" ca="1" si="28"/>
        <v>1</v>
      </c>
      <c r="I202" t="str">
        <f ca="1">VLOOKUP(Q202,Tabela3[],9,1)</f>
        <v>Trailer Carriers</v>
      </c>
      <c r="J202" t="str">
        <f ca="1">VLOOKUP(Q202,Tabela3[],11,0)</f>
        <v>COROLLA CROSS XR</v>
      </c>
      <c r="K202" t="str">
        <f ca="1">VLOOKUP(Q202,Tabela3[],10,0)</f>
        <v>Carros</v>
      </c>
      <c r="L202" t="e" cm="1">
        <f t="array" aca="1" ref="L202" ca="1">IF(Tabela2[[#This Row],[PORTO]]=Tabela2[[#This Row],[DESTINO]],0,erro)</f>
        <v>#NAME?</v>
      </c>
      <c r="N202">
        <f t="shared" ca="1" si="31"/>
        <v>200</v>
      </c>
      <c r="O202">
        <f t="shared" ca="1" si="24"/>
        <v>3</v>
      </c>
      <c r="P202">
        <f t="shared" ca="1" si="25"/>
        <v>6</v>
      </c>
      <c r="Q202">
        <f t="shared" ca="1" si="29"/>
        <v>11</v>
      </c>
      <c r="R202">
        <f t="shared" ca="1" si="30"/>
        <v>2</v>
      </c>
    </row>
    <row r="203" spans="1:18">
      <c r="A203">
        <f ca="1">VLOOKUP(O203,Tabela3[],2,0)</f>
        <v>2004</v>
      </c>
      <c r="B203" t="str">
        <f ca="1">VLOOKUP(P203,Tabela3[],4,0)</f>
        <v>AGOSTO</v>
      </c>
      <c r="C203" t="str">
        <f ca="1">VLOOKUP(Q203,Tabela3[],5,0)</f>
        <v>Itália</v>
      </c>
      <c r="D203" t="str">
        <f ca="1">VLOOKUP(Q203,Tabela3[],3,0)</f>
        <v>Hyundai</v>
      </c>
      <c r="E203" t="str">
        <f ca="1">IF(R203=Q203, (VLOOKUP(P203+1,Tabela3[],5,0)),VLOOKUP(R203,Tabela3[],5,0))</f>
        <v>Itália</v>
      </c>
      <c r="F203" s="1">
        <f t="shared" ca="1" si="26"/>
        <v>38170</v>
      </c>
      <c r="G203" s="1">
        <f t="shared" ca="1" si="27"/>
        <v>38178.93910591623</v>
      </c>
      <c r="H203">
        <f t="shared" ca="1" si="28"/>
        <v>1</v>
      </c>
      <c r="I203" t="str">
        <f ca="1">VLOOKUP(Q203,Tabela3[],9,1)</f>
        <v>Car Carriers</v>
      </c>
      <c r="J203" t="str">
        <f ca="1">VLOOKUP(Q203,Tabela3[],11,0)</f>
        <v>HB20 Vision</v>
      </c>
      <c r="K203" t="str">
        <f ca="1">VLOOKUP(Q203,Tabela3[],10,0)</f>
        <v>Carros</v>
      </c>
      <c r="L203" cm="1">
        <f t="array" aca="1" ref="L203" ca="1">IF(Tabela2[[#This Row],[PORTO]]=Tabela2[[#This Row],[DESTINO]],0,erro)</f>
        <v>0</v>
      </c>
      <c r="N203">
        <f t="shared" ca="1" si="31"/>
        <v>100</v>
      </c>
      <c r="O203">
        <f t="shared" ca="1" si="24"/>
        <v>4</v>
      </c>
      <c r="P203">
        <f t="shared" ca="1" si="25"/>
        <v>7</v>
      </c>
      <c r="Q203">
        <f t="shared" ca="1" si="29"/>
        <v>20</v>
      </c>
      <c r="R203">
        <f t="shared" ca="1" si="30"/>
        <v>19</v>
      </c>
    </row>
    <row r="204" spans="1:18">
      <c r="A204">
        <f ca="1">VLOOKUP(O204,Tabela3[],2,0)</f>
        <v>2005</v>
      </c>
      <c r="B204" t="str">
        <f ca="1">VLOOKUP(P204,Tabela3[],4,0)</f>
        <v>ABRIL</v>
      </c>
      <c r="C204" t="str">
        <f ca="1">VLOOKUP(Q204,Tabela3[],5,0)</f>
        <v>Canadá</v>
      </c>
      <c r="D204" t="str">
        <f ca="1">VLOOKUP(Q204,Tabela3[],3,0)</f>
        <v>Shopify</v>
      </c>
      <c r="E204" t="str">
        <f ca="1">IF(R204=Q204, (VLOOKUP(P204+1,Tabela3[],5,0)),VLOOKUP(R204,Tabela3[],5,0))</f>
        <v>Japão</v>
      </c>
      <c r="F204" s="1">
        <f t="shared" ca="1" si="26"/>
        <v>38419</v>
      </c>
      <c r="G204" s="1">
        <f t="shared" ca="1" si="27"/>
        <v>38423.538062549967</v>
      </c>
      <c r="H204">
        <f t="shared" ca="1" si="28"/>
        <v>0</v>
      </c>
      <c r="I204" t="str">
        <f ca="1">VLOOKUP(Q204,Tabela3[],9,1)</f>
        <v>HMM Southampton</v>
      </c>
      <c r="J204" t="str">
        <f ca="1">VLOOKUP(Q204,Tabela3[],11,0)</f>
        <v>TORRADORES DE CAFÉ</v>
      </c>
      <c r="K204" t="str">
        <f ca="1">VLOOKUP(Q204,Tabela3[],10,0)</f>
        <v>Geral</v>
      </c>
      <c r="L204" t="e" cm="1">
        <f t="array" aca="1" ref="L204" ca="1">IF(Tabela2[[#This Row],[PORTO]]=Tabela2[[#This Row],[DESTINO]],0,erro)</f>
        <v>#NAME?</v>
      </c>
      <c r="N204">
        <f t="shared" ca="1" si="31"/>
        <v>3000</v>
      </c>
      <c r="O204">
        <f t="shared" ca="1" si="24"/>
        <v>5</v>
      </c>
      <c r="P204">
        <f t="shared" ca="1" si="25"/>
        <v>3</v>
      </c>
      <c r="Q204">
        <f t="shared" ca="1" si="29"/>
        <v>33</v>
      </c>
      <c r="R204">
        <f t="shared" ca="1" si="30"/>
        <v>9</v>
      </c>
    </row>
    <row r="205" spans="1:18">
      <c r="A205">
        <f ca="1">VLOOKUP(O205,Tabela3[],2,0)</f>
        <v>2000</v>
      </c>
      <c r="B205" t="str">
        <f ca="1">VLOOKUP(P205,Tabela3[],4,0)</f>
        <v>JUNHO</v>
      </c>
      <c r="C205" t="str">
        <f ca="1">VLOOKUP(Q205,Tabela3[],5,0)</f>
        <v>India</v>
      </c>
      <c r="D205" t="str">
        <f ca="1">VLOOKUP(Q205,Tabela3[],3,0)</f>
        <v>Reliance Industries</v>
      </c>
      <c r="E205" t="str">
        <f ca="1">IF(R205=Q205, (VLOOKUP(P205+1,Tabela3[],5,0)),VLOOKUP(R205,Tabela3[],5,0))</f>
        <v>Holanda</v>
      </c>
      <c r="F205" s="1">
        <f t="shared" ca="1" si="26"/>
        <v>36662</v>
      </c>
      <c r="G205" s="1">
        <f t="shared" ca="1" si="27"/>
        <v>36671.397295689603</v>
      </c>
      <c r="H205">
        <f t="shared" ca="1" si="28"/>
        <v>1</v>
      </c>
      <c r="I205" t="str">
        <f ca="1">VLOOKUP(Q205,Tabela3[],9,1)</f>
        <v>Tanker</v>
      </c>
      <c r="J205" t="str">
        <f ca="1">VLOOKUP(Q205,Tabela3[],11,0)</f>
        <v>Cloreto de polivinila</v>
      </c>
      <c r="K205" t="str">
        <f ca="1">VLOOKUP(Q205,Tabela3[],10,0)</f>
        <v>Petroquimicos</v>
      </c>
      <c r="L205" t="e" cm="1">
        <f t="array" aca="1" ref="L205" ca="1">IF(Tabela2[[#This Row],[PORTO]]=Tabela2[[#This Row],[DESTINO]],0,erro)</f>
        <v>#NAME?</v>
      </c>
      <c r="N205">
        <f t="shared" ca="1" si="31"/>
        <v>0</v>
      </c>
      <c r="O205">
        <f t="shared" ca="1" si="24"/>
        <v>0</v>
      </c>
      <c r="P205">
        <f t="shared" ca="1" si="25"/>
        <v>5</v>
      </c>
      <c r="Q205">
        <f t="shared" ca="1" si="29"/>
        <v>32</v>
      </c>
      <c r="R205">
        <f t="shared" ca="1" si="30"/>
        <v>17</v>
      </c>
    </row>
    <row r="206" spans="1:18">
      <c r="A206">
        <f ca="1">VLOOKUP(O206,Tabela3[],2,0)</f>
        <v>2003</v>
      </c>
      <c r="B206" t="str">
        <f ca="1">VLOOKUP(P206,Tabela3[],4,0)</f>
        <v>JANEIRO</v>
      </c>
      <c r="C206" t="str">
        <f ca="1">VLOOKUP(Q206,Tabela3[],5,0)</f>
        <v>França</v>
      </c>
      <c r="D206" t="str">
        <f ca="1">VLOOKUP(Q206,Tabela3[],3,0)</f>
        <v> LVMH</v>
      </c>
      <c r="E206" t="str">
        <f ca="1">IF(R206=Q206, (VLOOKUP(P206+1,Tabela3[],5,0)),VLOOKUP(R206,Tabela3[],5,0))</f>
        <v>Coréia do Sul</v>
      </c>
      <c r="F206" s="1">
        <f t="shared" ca="1" si="26"/>
        <v>37965</v>
      </c>
      <c r="G206" s="1">
        <f t="shared" ca="1" si="27"/>
        <v>37973.519283922287</v>
      </c>
      <c r="H206">
        <f t="shared" ca="1" si="28"/>
        <v>1</v>
      </c>
      <c r="I206" t="str">
        <f ca="1">VLOOKUP(Q206,Tabela3[],9,1)</f>
        <v>Emma Maersk</v>
      </c>
      <c r="J206" t="str">
        <f ca="1">VLOOKUP(Q206,Tabela3[],11,0)</f>
        <v>Clos Des Lambrys</v>
      </c>
      <c r="K206" t="str">
        <f ca="1">VLOOKUP(Q206,Tabela3[],10,0)</f>
        <v>Tecido</v>
      </c>
      <c r="L206" t="e" cm="1">
        <f t="array" aca="1" ref="L206" ca="1">IF(Tabela2[[#This Row],[PORTO]]=Tabela2[[#This Row],[DESTINO]],0,erro)</f>
        <v>#NAME?</v>
      </c>
      <c r="N206">
        <f t="shared" ca="1" si="31"/>
        <v>30000</v>
      </c>
      <c r="O206">
        <f t="shared" ca="1" si="24"/>
        <v>3</v>
      </c>
      <c r="P206">
        <f t="shared" ca="1" si="25"/>
        <v>12</v>
      </c>
      <c r="Q206">
        <f t="shared" ca="1" si="29"/>
        <v>21</v>
      </c>
      <c r="R206">
        <f t="shared" ca="1" si="30"/>
        <v>14</v>
      </c>
    </row>
    <row r="207" spans="1:18">
      <c r="A207">
        <f ca="1">VLOOKUP(O207,Tabela3[],2,0)</f>
        <v>2001</v>
      </c>
      <c r="B207" t="str">
        <f ca="1">VLOOKUP(P207,Tabela3[],4,0)</f>
        <v>MAIO</v>
      </c>
      <c r="C207" t="str">
        <f ca="1">VLOOKUP(Q207,Tabela3[],5,0)</f>
        <v>India</v>
      </c>
      <c r="D207" t="str">
        <f ca="1">VLOOKUP(Q207,Tabela3[],3,0)</f>
        <v>Reliance Industries</v>
      </c>
      <c r="E207" t="str">
        <f ca="1">IF(R207=Q207, (VLOOKUP(P207+1,Tabela3[],5,0)),VLOOKUP(R207,Tabela3[],5,0))</f>
        <v>Estados Unidos</v>
      </c>
      <c r="F207" s="1">
        <f t="shared" ca="1" si="26"/>
        <v>37003</v>
      </c>
      <c r="G207" s="1">
        <f t="shared" ca="1" si="27"/>
        <v>37010.138243413028</v>
      </c>
      <c r="H207">
        <f t="shared" ca="1" si="28"/>
        <v>1</v>
      </c>
      <c r="I207" t="str">
        <f ca="1">VLOOKUP(Q207,Tabela3[],9,1)</f>
        <v>Tanker</v>
      </c>
      <c r="J207" t="str">
        <f ca="1">VLOOKUP(Q207,Tabela3[],11,0)</f>
        <v>Polipropileno</v>
      </c>
      <c r="K207" t="str">
        <f ca="1">VLOOKUP(Q207,Tabela3[],10,0)</f>
        <v>Petroquimicos</v>
      </c>
      <c r="L207" t="e" cm="1">
        <f t="array" aca="1" ref="L207" ca="1">IF(Tabela2[[#This Row],[PORTO]]=Tabela2[[#This Row],[DESTINO]],0,erro)</f>
        <v>#NAME?</v>
      </c>
      <c r="N207">
        <f t="shared" ca="1" si="31"/>
        <v>0</v>
      </c>
      <c r="O207">
        <f t="shared" ca="1" si="24"/>
        <v>1</v>
      </c>
      <c r="P207">
        <f t="shared" ca="1" si="25"/>
        <v>4</v>
      </c>
      <c r="Q207">
        <f t="shared" ca="1" si="29"/>
        <v>30</v>
      </c>
      <c r="R207">
        <f t="shared" ca="1" si="30"/>
        <v>5</v>
      </c>
    </row>
    <row r="208" spans="1:18">
      <c r="A208">
        <f ca="1">VLOOKUP(O208,Tabela3[],2,0)</f>
        <v>2005</v>
      </c>
      <c r="B208" t="str">
        <f ca="1">VLOOKUP(P208,Tabela3[],4,0)</f>
        <v>JULHO</v>
      </c>
      <c r="C208" t="str">
        <f ca="1">VLOOKUP(Q208,Tabela3[],5,0)</f>
        <v>Itália</v>
      </c>
      <c r="D208" t="str">
        <f ca="1">VLOOKUP(Q208,Tabela3[],3,0)</f>
        <v>Hyundai</v>
      </c>
      <c r="E208" t="str">
        <f ca="1">IF(R208=Q208, (VLOOKUP(P208+1,Tabela3[],5,0)),VLOOKUP(R208,Tabela3[],5,0))</f>
        <v>França</v>
      </c>
      <c r="F208" s="1">
        <f t="shared" ca="1" si="26"/>
        <v>38525</v>
      </c>
      <c r="G208" s="1">
        <f t="shared" ca="1" si="27"/>
        <v>38532.80465869671</v>
      </c>
      <c r="H208">
        <f t="shared" ca="1" si="28"/>
        <v>0</v>
      </c>
      <c r="I208" t="str">
        <f ca="1">VLOOKUP(Q208,Tabela3[],9,1)</f>
        <v>Car Carriers</v>
      </c>
      <c r="J208" t="str">
        <f ca="1">VLOOKUP(Q208,Tabela3[],11,0)</f>
        <v>Creta Confort</v>
      </c>
      <c r="K208" t="str">
        <f ca="1">VLOOKUP(Q208,Tabela3[],10,0)</f>
        <v>Carros</v>
      </c>
      <c r="L208" t="e" cm="1">
        <f t="array" aca="1" ref="L208" ca="1">IF(Tabela2[[#This Row],[PORTO]]=Tabela2[[#This Row],[DESTINO]],0,erro)</f>
        <v>#NAME?</v>
      </c>
      <c r="N208">
        <f t="shared" ca="1" si="31"/>
        <v>500</v>
      </c>
      <c r="O208">
        <f t="shared" ca="1" si="24"/>
        <v>5</v>
      </c>
      <c r="P208">
        <f t="shared" ca="1" si="25"/>
        <v>6</v>
      </c>
      <c r="Q208">
        <f t="shared" ca="1" si="29"/>
        <v>18</v>
      </c>
      <c r="R208">
        <f t="shared" ca="1" si="30"/>
        <v>23</v>
      </c>
    </row>
    <row r="209" spans="1:18">
      <c r="A209">
        <f ca="1">VLOOKUP(O209,Tabela3[],2,0)</f>
        <v>2009</v>
      </c>
      <c r="B209" t="str">
        <f ca="1">VLOOKUP(P209,Tabela3[],4,0)</f>
        <v>DEZEMBRO</v>
      </c>
      <c r="C209" t="str">
        <f ca="1">VLOOKUP(Q209,Tabela3[],5,0)</f>
        <v>China</v>
      </c>
      <c r="D209" t="str">
        <f ca="1">VLOOKUP(Q209,Tabela3[],3,0)</f>
        <v>Alibaba Group</v>
      </c>
      <c r="E209" t="str">
        <f ca="1">IF(R209=Q209, (VLOOKUP(P209+1,Tabela3[],5,0)),VLOOKUP(R209,Tabela3[],5,0))</f>
        <v>Itália</v>
      </c>
      <c r="F209" s="1">
        <f t="shared" ca="1" si="26"/>
        <v>40126</v>
      </c>
      <c r="G209" s="1">
        <f t="shared" ca="1" si="27"/>
        <v>40134.83810070913</v>
      </c>
      <c r="H209">
        <f t="shared" ca="1" si="28"/>
        <v>1</v>
      </c>
      <c r="I209" t="str">
        <f ca="1">VLOOKUP(Q209,Tabela3[],9,1)</f>
        <v>HMM St Petersburg</v>
      </c>
      <c r="J209" t="str">
        <f ca="1">VLOOKUP(Q209,Tabela3[],11,0)</f>
        <v>Miniescavadeira</v>
      </c>
      <c r="K209" t="str">
        <f ca="1">VLOOKUP(Q209,Tabela3[],10,0)</f>
        <v>Maquinário</v>
      </c>
      <c r="L209" t="e" cm="1">
        <f t="array" aca="1" ref="L209" ca="1">IF(Tabela2[[#This Row],[PORTO]]=Tabela2[[#This Row],[DESTINO]],0,erro)</f>
        <v>#NAME?</v>
      </c>
      <c r="N209">
        <f t="shared" ca="1" si="31"/>
        <v>10</v>
      </c>
      <c r="O209">
        <f t="shared" ca="1" si="24"/>
        <v>9</v>
      </c>
      <c r="P209">
        <f t="shared" ca="1" si="25"/>
        <v>11</v>
      </c>
      <c r="Q209">
        <f t="shared" ca="1" si="29"/>
        <v>1</v>
      </c>
      <c r="R209">
        <f t="shared" ca="1" si="30"/>
        <v>18</v>
      </c>
    </row>
    <row r="210" spans="1:18">
      <c r="A210">
        <f ca="1">VLOOKUP(O210,Tabela3[],2,0)</f>
        <v>2000</v>
      </c>
      <c r="B210" t="str">
        <f ca="1">VLOOKUP(P210,Tabela3[],4,0)</f>
        <v>MARÇO</v>
      </c>
      <c r="C210" t="str">
        <f ca="1">VLOOKUP(Q210,Tabela3[],5,0)</f>
        <v>Canadá</v>
      </c>
      <c r="D210" t="str">
        <f ca="1">VLOOKUP(Q210,Tabela3[],3,0)</f>
        <v>Shopify</v>
      </c>
      <c r="E210" t="str">
        <f ca="1">IF(R210=Q210, (VLOOKUP(P210+1,Tabela3[],5,0)),VLOOKUP(R210,Tabela3[],5,0))</f>
        <v>China</v>
      </c>
      <c r="F210" s="1">
        <f t="shared" ca="1" si="26"/>
        <v>36563</v>
      </c>
      <c r="G210" s="1">
        <f t="shared" ca="1" si="27"/>
        <v>36570.440466913373</v>
      </c>
      <c r="H210">
        <f t="shared" ca="1" si="28"/>
        <v>0</v>
      </c>
      <c r="I210" t="str">
        <f ca="1">VLOOKUP(Q210,Tabela3[],9,1)</f>
        <v>HMM Southampton</v>
      </c>
      <c r="J210" t="str">
        <f ca="1">VLOOKUP(Q210,Tabela3[],11,0)</f>
        <v>NONA</v>
      </c>
      <c r="K210" t="str">
        <f ca="1">VLOOKUP(Q210,Tabela3[],10,0)</f>
        <v>Bebida</v>
      </c>
      <c r="L210" t="e" cm="1">
        <f t="array" aca="1" ref="L210" ca="1">IF(Tabela2[[#This Row],[PORTO]]=Tabela2[[#This Row],[DESTINO]],0,erro)</f>
        <v>#NAME?</v>
      </c>
      <c r="N210">
        <f t="shared" ca="1" si="31"/>
        <v>0</v>
      </c>
      <c r="O210">
        <f t="shared" ca="1" si="24"/>
        <v>0</v>
      </c>
      <c r="P210">
        <f t="shared" ca="1" si="25"/>
        <v>2</v>
      </c>
      <c r="Q210">
        <f t="shared" ca="1" si="29"/>
        <v>34</v>
      </c>
      <c r="R210">
        <f t="shared" ca="1" si="30"/>
        <v>2</v>
      </c>
    </row>
    <row r="211" spans="1:18">
      <c r="A211">
        <f ca="1">VLOOKUP(O211,Tabela3[],2,0)</f>
        <v>2000</v>
      </c>
      <c r="B211" t="str">
        <f ca="1">VLOOKUP(P211,Tabela3[],4,0)</f>
        <v>SETEMBRO</v>
      </c>
      <c r="C211" t="str">
        <f ca="1">VLOOKUP(Q211,Tabela3[],5,0)</f>
        <v>Reino Unido</v>
      </c>
      <c r="D211" t="str">
        <f ca="1">VLOOKUP(Q211,Tabela3[],3,0)</f>
        <v>Unilever</v>
      </c>
      <c r="E211" t="str">
        <f ca="1">IF(R211=Q211, (VLOOKUP(P211+1,Tabela3[],5,0)),VLOOKUP(R211,Tabela3[],5,0))</f>
        <v>Estados Unidos</v>
      </c>
      <c r="F211" s="1">
        <f t="shared" ca="1" si="26"/>
        <v>36760</v>
      </c>
      <c r="G211" s="1">
        <f t="shared" ca="1" si="27"/>
        <v>36769.183911120941</v>
      </c>
      <c r="H211">
        <f t="shared" ca="1" si="28"/>
        <v>0</v>
      </c>
      <c r="I211" t="str">
        <f ca="1">VLOOKUP(Q211,Tabela3[],9,1)</f>
        <v>HMM Helsinki</v>
      </c>
      <c r="J211" t="str">
        <f ca="1">VLOOKUP(Q211,Tabela3[],11,0)</f>
        <v xml:space="preserve">Shampoo </v>
      </c>
      <c r="K211" t="str">
        <f ca="1">VLOOKUP(Q211,Tabela3[],10,0)</f>
        <v>Quimico</v>
      </c>
      <c r="L211" t="e" cm="1">
        <f t="array" aca="1" ref="L211" ca="1">IF(Tabela2[[#This Row],[PORTO]]=Tabela2[[#This Row],[DESTINO]],0,erro)</f>
        <v>#NAME?</v>
      </c>
      <c r="N211">
        <f t="shared" ca="1" si="31"/>
        <v>1620000</v>
      </c>
      <c r="O211">
        <f t="shared" ref="O211:O274" ca="1" si="32">INT(RAND()*10)</f>
        <v>0</v>
      </c>
      <c r="P211">
        <f t="shared" ref="P211:P274" ca="1" si="33">INT(RAND()*13)</f>
        <v>8</v>
      </c>
      <c r="Q211">
        <f t="shared" ca="1" si="29"/>
        <v>24</v>
      </c>
      <c r="R211">
        <f t="shared" ca="1" si="30"/>
        <v>4</v>
      </c>
    </row>
    <row r="212" spans="1:18">
      <c r="A212">
        <f ca="1">VLOOKUP(O212,Tabela3[],2,0)</f>
        <v>2002</v>
      </c>
      <c r="B212" t="str">
        <f ca="1">VLOOKUP(P212,Tabela3[],4,0)</f>
        <v>AGOSTO</v>
      </c>
      <c r="C212" t="str">
        <f ca="1">VLOOKUP(Q212,Tabela3[],5,0)</f>
        <v>Japão</v>
      </c>
      <c r="D212" t="str">
        <f ca="1">VLOOKUP(Q212,Tabela3[],3,0)</f>
        <v>Toyota</v>
      </c>
      <c r="E212" t="str">
        <f ca="1">IF(R212=Q212, (VLOOKUP(P212+1,Tabela3[],5,0)),VLOOKUP(R212,Tabela3[],5,0))</f>
        <v>França</v>
      </c>
      <c r="F212" s="1">
        <f t="shared" ca="1" si="26"/>
        <v>37457</v>
      </c>
      <c r="G212" s="1">
        <f t="shared" ca="1" si="27"/>
        <v>37461.755086437661</v>
      </c>
      <c r="H212">
        <f t="shared" ca="1" si="28"/>
        <v>0</v>
      </c>
      <c r="I212" t="str">
        <f ca="1">VLOOKUP(Q212,Tabela3[],9,1)</f>
        <v>Trailer Carriers</v>
      </c>
      <c r="J212" t="str">
        <f ca="1">VLOOKUP(Q212,Tabela3[],11,0)</f>
        <v>COROLLA GLI</v>
      </c>
      <c r="K212" t="str">
        <f ca="1">VLOOKUP(Q212,Tabela3[],10,0)</f>
        <v>Carros</v>
      </c>
      <c r="L212" t="e" cm="1">
        <f t="array" aca="1" ref="L212" ca="1">IF(Tabela2[[#This Row],[PORTO]]=Tabela2[[#This Row],[DESTINO]],0,erro)</f>
        <v>#NAME?</v>
      </c>
      <c r="N212">
        <f t="shared" ca="1" si="31"/>
        <v>100</v>
      </c>
      <c r="O212">
        <f t="shared" ca="1" si="32"/>
        <v>2</v>
      </c>
      <c r="P212">
        <f t="shared" ca="1" si="33"/>
        <v>7</v>
      </c>
      <c r="Q212">
        <f t="shared" ca="1" si="29"/>
        <v>10</v>
      </c>
      <c r="R212">
        <f t="shared" ca="1" si="30"/>
        <v>22</v>
      </c>
    </row>
    <row r="213" spans="1:18">
      <c r="A213">
        <f ca="1">VLOOKUP(O213,Tabela3[],2,0)</f>
        <v>2000</v>
      </c>
      <c r="B213" t="str">
        <f ca="1">VLOOKUP(P213,Tabela3[],4,0)</f>
        <v>JANEIRO</v>
      </c>
      <c r="C213" t="str">
        <f ca="1">VLOOKUP(Q213,Tabela3[],5,0)</f>
        <v>Alemanha</v>
      </c>
      <c r="D213" t="str">
        <f ca="1">VLOOKUP(Q213,Tabela3[],3,0)</f>
        <v>Volkswagen</v>
      </c>
      <c r="E213" t="str">
        <f ca="1">IF(R213=Q213, (VLOOKUP(P213+1,Tabela3[],5,0)),VLOOKUP(R213,Tabela3[],5,0))</f>
        <v>China</v>
      </c>
      <c r="F213" s="1">
        <f t="shared" ca="1" si="26"/>
        <v>36860</v>
      </c>
      <c r="G213" s="1">
        <f t="shared" ca="1" si="27"/>
        <v>36864.566815623599</v>
      </c>
      <c r="H213">
        <f t="shared" ca="1" si="28"/>
        <v>1</v>
      </c>
      <c r="I213" t="str">
        <f ca="1">VLOOKUP(Q213,Tabela3[],9,1)</f>
        <v>Warehouse Carriers </v>
      </c>
      <c r="J213" t="str">
        <f ca="1">VLOOKUP(Q213,Tabela3[],11,0)</f>
        <v>Cross CD (Saveiro)</v>
      </c>
      <c r="K213" t="str">
        <f ca="1">VLOOKUP(Q213,Tabela3[],10,0)</f>
        <v>Carros</v>
      </c>
      <c r="L213" t="e" cm="1">
        <f t="array" aca="1" ref="L213" ca="1">IF(Tabela2[[#This Row],[PORTO]]=Tabela2[[#This Row],[DESTINO]],0,erro)</f>
        <v>#NAME?</v>
      </c>
      <c r="N213">
        <f t="shared" ca="1" si="31"/>
        <v>400</v>
      </c>
      <c r="O213">
        <f t="shared" ca="1" si="32"/>
        <v>0</v>
      </c>
      <c r="P213">
        <f t="shared" ca="1" si="33"/>
        <v>12</v>
      </c>
      <c r="Q213">
        <f t="shared" ca="1" si="29"/>
        <v>6</v>
      </c>
      <c r="R213">
        <f t="shared" ca="1" si="30"/>
        <v>2</v>
      </c>
    </row>
    <row r="214" spans="1:18">
      <c r="A214">
        <f ca="1">VLOOKUP(O214,Tabela3[],2,0)</f>
        <v>2004</v>
      </c>
      <c r="B214" t="str">
        <f ca="1">VLOOKUP(P214,Tabela3[],4,0)</f>
        <v>JANEIRO</v>
      </c>
      <c r="C214" t="str">
        <f ca="1">VLOOKUP(Q214,Tabela3[],5,0)</f>
        <v>Alemanha</v>
      </c>
      <c r="D214" t="str">
        <f ca="1">VLOOKUP(Q214,Tabela3[],3,0)</f>
        <v>Volkswagen</v>
      </c>
      <c r="E214" t="str">
        <f ca="1">IF(R214=Q214, (VLOOKUP(P214+1,Tabela3[],5,0)),VLOOKUP(R214,Tabela3[],5,0))</f>
        <v>Coréia do Sul</v>
      </c>
      <c r="F214" s="1">
        <f t="shared" ca="1" si="26"/>
        <v>38009</v>
      </c>
      <c r="G214" s="1">
        <f t="shared" ca="1" si="27"/>
        <v>38009.612954791308</v>
      </c>
      <c r="H214">
        <f t="shared" ca="1" si="28"/>
        <v>0</v>
      </c>
      <c r="I214" t="str">
        <f ca="1">VLOOKUP(Q214,Tabela3[],9,1)</f>
        <v>Warehouse Carriers </v>
      </c>
      <c r="J214" t="str">
        <f ca="1">VLOOKUP(Q214,Tabela3[],11,0)</f>
        <v>GLI 350 TSI (Jetta)</v>
      </c>
      <c r="K214" t="str">
        <f ca="1">VLOOKUP(Q214,Tabela3[],10,0)</f>
        <v>Carros</v>
      </c>
      <c r="L214" t="e" cm="1">
        <f t="array" aca="1" ref="L214" ca="1">IF(Tabela2[[#This Row],[PORTO]]=Tabela2[[#This Row],[DESTINO]],0,erro)</f>
        <v>#NAME?</v>
      </c>
      <c r="N214">
        <f t="shared" ca="1" si="31"/>
        <v>400</v>
      </c>
      <c r="O214">
        <f t="shared" ca="1" si="32"/>
        <v>4</v>
      </c>
      <c r="P214">
        <f t="shared" ca="1" si="33"/>
        <v>0</v>
      </c>
      <c r="Q214">
        <f t="shared" ca="1" si="29"/>
        <v>8</v>
      </c>
      <c r="R214">
        <f t="shared" ca="1" si="30"/>
        <v>12</v>
      </c>
    </row>
    <row r="215" spans="1:18">
      <c r="A215">
        <f ca="1">VLOOKUP(O215,Tabela3[],2,0)</f>
        <v>2004</v>
      </c>
      <c r="B215" t="str">
        <f ca="1">VLOOKUP(P215,Tabela3[],4,0)</f>
        <v>SETEMBRO</v>
      </c>
      <c r="C215" t="str">
        <f ca="1">VLOOKUP(Q215,Tabela3[],5,0)</f>
        <v>Canadá</v>
      </c>
      <c r="D215" t="str">
        <f ca="1">VLOOKUP(Q215,Tabela3[],3,0)</f>
        <v>Shopify</v>
      </c>
      <c r="E215" t="str">
        <f ca="1">IF(R215=Q215, (VLOOKUP(P215+1,Tabela3[],5,0)),VLOOKUP(R215,Tabela3[],5,0))</f>
        <v>França</v>
      </c>
      <c r="F215" s="1">
        <f t="shared" ca="1" si="26"/>
        <v>38201</v>
      </c>
      <c r="G215" s="1">
        <f t="shared" ca="1" si="27"/>
        <v>38203.561947939445</v>
      </c>
      <c r="H215">
        <f t="shared" ca="1" si="28"/>
        <v>0</v>
      </c>
      <c r="I215" t="str">
        <f ca="1">VLOOKUP(Q215,Tabela3[],9,1)</f>
        <v>HMM Southampton</v>
      </c>
      <c r="J215" t="str">
        <f ca="1">VLOOKUP(Q215,Tabela3[],11,0)</f>
        <v>NONA</v>
      </c>
      <c r="K215" t="str">
        <f ca="1">VLOOKUP(Q215,Tabela3[],10,0)</f>
        <v>Bebida</v>
      </c>
      <c r="L215" t="e" cm="1">
        <f t="array" aca="1" ref="L215" ca="1">IF(Tabela2[[#This Row],[PORTO]]=Tabela2[[#This Row],[DESTINO]],0,erro)</f>
        <v>#NAME?</v>
      </c>
      <c r="N215">
        <f t="shared" ca="1" si="31"/>
        <v>0</v>
      </c>
      <c r="O215">
        <f t="shared" ca="1" si="32"/>
        <v>4</v>
      </c>
      <c r="P215">
        <f t="shared" ca="1" si="33"/>
        <v>8</v>
      </c>
      <c r="Q215">
        <f t="shared" ca="1" si="29"/>
        <v>34</v>
      </c>
      <c r="R215">
        <f t="shared" ca="1" si="30"/>
        <v>21</v>
      </c>
    </row>
    <row r="216" spans="1:18">
      <c r="A216">
        <f ca="1">VLOOKUP(O216,Tabela3[],2,0)</f>
        <v>2007</v>
      </c>
      <c r="B216" t="str">
        <f ca="1">VLOOKUP(P216,Tabela3[],4,0)</f>
        <v>JULHO</v>
      </c>
      <c r="C216" t="str">
        <f ca="1">VLOOKUP(Q216,Tabela3[],5,0)</f>
        <v>India</v>
      </c>
      <c r="D216" t="str">
        <f ca="1">VLOOKUP(Q216,Tabela3[],3,0)</f>
        <v>Reliance Industries</v>
      </c>
      <c r="E216" t="str">
        <f ca="1">IF(R216=Q216, (VLOOKUP(P216+1,Tabela3[],5,0)),VLOOKUP(R216,Tabela3[],5,0))</f>
        <v>Alemanha</v>
      </c>
      <c r="F216" s="1">
        <f t="shared" ca="1" si="26"/>
        <v>39241</v>
      </c>
      <c r="G216" s="1">
        <f t="shared" ca="1" si="27"/>
        <v>39248.774842035149</v>
      </c>
      <c r="H216">
        <f t="shared" ca="1" si="28"/>
        <v>1</v>
      </c>
      <c r="I216" t="str">
        <f ca="1">VLOOKUP(Q216,Tabela3[],9,1)</f>
        <v>Tanker</v>
      </c>
      <c r="J216" t="str">
        <f ca="1">VLOOKUP(Q216,Tabela3[],11,0)</f>
        <v>Polipropileno</v>
      </c>
      <c r="K216" t="str">
        <f ca="1">VLOOKUP(Q216,Tabela3[],10,0)</f>
        <v>Petroquimicos</v>
      </c>
      <c r="L216" t="e" cm="1">
        <f t="array" aca="1" ref="L216" ca="1">IF(Tabela2[[#This Row],[PORTO]]=Tabela2[[#This Row],[DESTINO]],0,erro)</f>
        <v>#NAME?</v>
      </c>
      <c r="N216">
        <f t="shared" ca="1" si="31"/>
        <v>0</v>
      </c>
      <c r="O216">
        <f t="shared" ca="1" si="32"/>
        <v>7</v>
      </c>
      <c r="P216">
        <f t="shared" ca="1" si="33"/>
        <v>6</v>
      </c>
      <c r="Q216">
        <f t="shared" ca="1" si="29"/>
        <v>30</v>
      </c>
      <c r="R216">
        <f t="shared" ca="1" si="30"/>
        <v>8</v>
      </c>
    </row>
    <row r="217" spans="1:18">
      <c r="A217">
        <f ca="1">VLOOKUP(O217,Tabela3[],2,0)</f>
        <v>2007</v>
      </c>
      <c r="B217" t="str">
        <f ca="1">VLOOKUP(P217,Tabela3[],4,0)</f>
        <v>MAIO</v>
      </c>
      <c r="C217" t="str">
        <f ca="1">VLOOKUP(Q217,Tabela3[],5,0)</f>
        <v>Reino Unido</v>
      </c>
      <c r="D217" t="str">
        <f ca="1">VLOOKUP(Q217,Tabela3[],3,0)</f>
        <v>Unilever</v>
      </c>
      <c r="E217" t="str">
        <f ca="1">IF(R217=Q217, (VLOOKUP(P217+1,Tabela3[],5,0)),VLOOKUP(R217,Tabela3[],5,0))</f>
        <v>França</v>
      </c>
      <c r="F217" s="1">
        <f t="shared" ca="1" si="26"/>
        <v>39195</v>
      </c>
      <c r="G217" s="1">
        <f t="shared" ca="1" si="27"/>
        <v>39198.742491087592</v>
      </c>
      <c r="H217">
        <f t="shared" ca="1" si="28"/>
        <v>1</v>
      </c>
      <c r="I217" t="str">
        <f ca="1">VLOOKUP(Q217,Tabela3[],9,1)</f>
        <v>HMM Helsinki</v>
      </c>
      <c r="J217" t="str">
        <f ca="1">VLOOKUP(Q217,Tabela3[],11,0)</f>
        <v>Sabonete</v>
      </c>
      <c r="K217" t="str">
        <f ca="1">VLOOKUP(Q217,Tabela3[],10,0)</f>
        <v>Quimico</v>
      </c>
      <c r="L217" t="e" cm="1">
        <f t="array" aca="1" ref="L217" ca="1">IF(Tabela2[[#This Row],[PORTO]]=Tabela2[[#This Row],[DESTINO]],0,erro)</f>
        <v>#NAME?</v>
      </c>
      <c r="N217">
        <f t="shared" ca="1" si="31"/>
        <v>760000</v>
      </c>
      <c r="O217">
        <f t="shared" ca="1" si="32"/>
        <v>7</v>
      </c>
      <c r="P217">
        <f t="shared" ca="1" si="33"/>
        <v>4</v>
      </c>
      <c r="Q217">
        <f t="shared" ca="1" si="29"/>
        <v>26</v>
      </c>
      <c r="R217">
        <f t="shared" ca="1" si="30"/>
        <v>22</v>
      </c>
    </row>
    <row r="218" spans="1:18">
      <c r="A218">
        <f ca="1">VLOOKUP(O218,Tabela3[],2,0)</f>
        <v>2003</v>
      </c>
      <c r="B218" t="str">
        <f ca="1">VLOOKUP(P218,Tabela3[],4,0)</f>
        <v>MARÇO</v>
      </c>
      <c r="C218" t="str">
        <f ca="1">VLOOKUP(Q218,Tabela3[],5,0)</f>
        <v>Japão</v>
      </c>
      <c r="D218" t="str">
        <f ca="1">VLOOKUP(Q218,Tabela3[],3,0)</f>
        <v>Toyota</v>
      </c>
      <c r="E218" t="str">
        <f ca="1">IF(R218=Q218, (VLOOKUP(P218+1,Tabela3[],5,0)),VLOOKUP(R218,Tabela3[],5,0))</f>
        <v>China</v>
      </c>
      <c r="F218" s="1">
        <f t="shared" ca="1" si="26"/>
        <v>37660</v>
      </c>
      <c r="G218" s="1">
        <f t="shared" ca="1" si="27"/>
        <v>37660.537516070966</v>
      </c>
      <c r="H218">
        <f t="shared" ca="1" si="28"/>
        <v>1</v>
      </c>
      <c r="I218" t="str">
        <f ca="1">VLOOKUP(Q218,Tabela3[],9,1)</f>
        <v>Trailer Carriers</v>
      </c>
      <c r="J218" t="str">
        <f ca="1">VLOOKUP(Q218,Tabela3[],11,0)</f>
        <v>COROLLA CROSS XR</v>
      </c>
      <c r="K218" t="str">
        <f ca="1">VLOOKUP(Q218,Tabela3[],10,0)</f>
        <v>Carros</v>
      </c>
      <c r="L218" t="e" cm="1">
        <f t="array" aca="1" ref="L218" ca="1">IF(Tabela2[[#This Row],[PORTO]]=Tabela2[[#This Row],[DESTINO]],0,erro)</f>
        <v>#NAME?</v>
      </c>
      <c r="N218">
        <f t="shared" ca="1" si="31"/>
        <v>200</v>
      </c>
      <c r="O218">
        <f t="shared" ca="1" si="32"/>
        <v>3</v>
      </c>
      <c r="P218">
        <f t="shared" ca="1" si="33"/>
        <v>2</v>
      </c>
      <c r="Q218">
        <f t="shared" ca="1" si="29"/>
        <v>11</v>
      </c>
      <c r="R218">
        <f t="shared" ca="1" si="30"/>
        <v>1</v>
      </c>
    </row>
    <row r="219" spans="1:18">
      <c r="A219">
        <f ca="1">VLOOKUP(O219,Tabela3[],2,0)</f>
        <v>2006</v>
      </c>
      <c r="B219" t="str">
        <f ca="1">VLOOKUP(P219,Tabela3[],4,0)</f>
        <v>JUNHO</v>
      </c>
      <c r="C219" t="str">
        <f ca="1">VLOOKUP(Q219,Tabela3[],5,0)</f>
        <v>Itália</v>
      </c>
      <c r="D219" t="str">
        <f ca="1">VLOOKUP(Q219,Tabela3[],3,0)</f>
        <v>Hyundai</v>
      </c>
      <c r="E219" t="str">
        <f ca="1">IF(R219=Q219, (VLOOKUP(P219+1,Tabela3[],5,0)),VLOOKUP(R219,Tabela3[],5,0))</f>
        <v>Estados Unidos</v>
      </c>
      <c r="F219" s="1">
        <f t="shared" ca="1" si="26"/>
        <v>38838</v>
      </c>
      <c r="G219" s="1">
        <f t="shared" ca="1" si="27"/>
        <v>38846.555297061175</v>
      </c>
      <c r="H219">
        <f t="shared" ca="1" si="28"/>
        <v>0</v>
      </c>
      <c r="I219" t="str">
        <f ca="1">VLOOKUP(Q219,Tabela3[],9,1)</f>
        <v>Car Carriers</v>
      </c>
      <c r="J219" t="str">
        <f ca="1">VLOOKUP(Q219,Tabela3[],11,0)</f>
        <v>Creta Confort</v>
      </c>
      <c r="K219" t="str">
        <f ca="1">VLOOKUP(Q219,Tabela3[],10,0)</f>
        <v>Carros</v>
      </c>
      <c r="L219" t="e" cm="1">
        <f t="array" aca="1" ref="L219" ca="1">IF(Tabela2[[#This Row],[PORTO]]=Tabela2[[#This Row],[DESTINO]],0,erro)</f>
        <v>#NAME?</v>
      </c>
      <c r="N219">
        <f t="shared" ca="1" si="31"/>
        <v>200</v>
      </c>
      <c r="O219">
        <f t="shared" ca="1" si="32"/>
        <v>6</v>
      </c>
      <c r="P219">
        <f t="shared" ca="1" si="33"/>
        <v>5</v>
      </c>
      <c r="Q219">
        <f t="shared" ca="1" si="29"/>
        <v>18</v>
      </c>
      <c r="R219">
        <f t="shared" ca="1" si="30"/>
        <v>5</v>
      </c>
    </row>
    <row r="220" spans="1:18">
      <c r="A220">
        <f ca="1">VLOOKUP(O220,Tabela3[],2,0)</f>
        <v>2003</v>
      </c>
      <c r="B220" t="str">
        <f ca="1">VLOOKUP(P220,Tabela3[],4,0)</f>
        <v>AGOSTO</v>
      </c>
      <c r="C220" t="str">
        <f ca="1">VLOOKUP(Q220,Tabela3[],5,0)</f>
        <v>Reino Unido</v>
      </c>
      <c r="D220" t="str">
        <f ca="1">VLOOKUP(Q220,Tabela3[],3,0)</f>
        <v>Unilever</v>
      </c>
      <c r="E220" t="str">
        <f ca="1">IF(R220=Q220, (VLOOKUP(P220+1,Tabela3[],5,0)),VLOOKUP(R220,Tabela3[],5,0))</f>
        <v>Japão</v>
      </c>
      <c r="F220" s="1">
        <f t="shared" ca="1" si="26"/>
        <v>37803</v>
      </c>
      <c r="G220" s="1">
        <f t="shared" ca="1" si="27"/>
        <v>37811.590748806229</v>
      </c>
      <c r="H220">
        <f t="shared" ca="1" si="28"/>
        <v>0</v>
      </c>
      <c r="I220" t="str">
        <f ca="1">VLOOKUP(Q220,Tabela3[],9,1)</f>
        <v>HMM Helsinki</v>
      </c>
      <c r="J220" t="str">
        <f ca="1">VLOOKUP(Q220,Tabela3[],11,0)</f>
        <v xml:space="preserve">Desodorante Antitranspirante Aerosol </v>
      </c>
      <c r="K220" t="str">
        <f ca="1">VLOOKUP(Q220,Tabela3[],10,0)</f>
        <v>Quimico</v>
      </c>
      <c r="L220" t="e" cm="1">
        <f t="array" aca="1" ref="L220" ca="1">IF(Tabela2[[#This Row],[PORTO]]=Tabela2[[#This Row],[DESTINO]],0,erro)</f>
        <v>#NAME?</v>
      </c>
      <c r="N220">
        <f t="shared" ca="1" si="31"/>
        <v>1730000</v>
      </c>
      <c r="O220">
        <f t="shared" ca="1" si="32"/>
        <v>3</v>
      </c>
      <c r="P220">
        <f t="shared" ca="1" si="33"/>
        <v>7</v>
      </c>
      <c r="Q220">
        <f t="shared" ca="1" si="29"/>
        <v>25</v>
      </c>
      <c r="R220">
        <f t="shared" ca="1" si="30"/>
        <v>9</v>
      </c>
    </row>
    <row r="221" spans="1:18">
      <c r="A221">
        <f ca="1">VLOOKUP(O221,Tabela3[],2,0)</f>
        <v>2003</v>
      </c>
      <c r="B221" t="str">
        <f ca="1">VLOOKUP(P221,Tabela3[],4,0)</f>
        <v>JUNHO</v>
      </c>
      <c r="C221" t="str">
        <f ca="1">VLOOKUP(Q221,Tabela3[],5,0)</f>
        <v>Itália</v>
      </c>
      <c r="D221" t="str">
        <f ca="1">VLOOKUP(Q221,Tabela3[],3,0)</f>
        <v>Hyundai</v>
      </c>
      <c r="E221" t="str">
        <f ca="1">IF(R221=Q221, (VLOOKUP(P221+1,Tabela3[],5,0)),VLOOKUP(R221,Tabela3[],5,0))</f>
        <v>Alemanha</v>
      </c>
      <c r="F221" s="1">
        <f t="shared" ca="1" si="26"/>
        <v>37744</v>
      </c>
      <c r="G221" s="1">
        <f t="shared" ca="1" si="27"/>
        <v>37747.891538694013</v>
      </c>
      <c r="H221">
        <f t="shared" ca="1" si="28"/>
        <v>1</v>
      </c>
      <c r="I221" t="str">
        <f ca="1">VLOOKUP(Q221,Tabela3[],9,1)</f>
        <v>Car Carriers</v>
      </c>
      <c r="J221" t="str">
        <f ca="1">VLOOKUP(Q221,Tabela3[],11,0)</f>
        <v>HB20 Vision</v>
      </c>
      <c r="K221" t="str">
        <f ca="1">VLOOKUP(Q221,Tabela3[],10,0)</f>
        <v>Carros</v>
      </c>
      <c r="L221" t="e" cm="1">
        <f t="array" aca="1" ref="L221" ca="1">IF(Tabela2[[#This Row],[PORTO]]=Tabela2[[#This Row],[DESTINO]],0,erro)</f>
        <v>#NAME?</v>
      </c>
      <c r="N221">
        <f t="shared" ca="1" si="31"/>
        <v>500</v>
      </c>
      <c r="O221">
        <f t="shared" ca="1" si="32"/>
        <v>3</v>
      </c>
      <c r="P221">
        <f t="shared" ca="1" si="33"/>
        <v>5</v>
      </c>
      <c r="Q221">
        <f t="shared" ca="1" si="29"/>
        <v>20</v>
      </c>
      <c r="R221">
        <f t="shared" ca="1" si="30"/>
        <v>6</v>
      </c>
    </row>
    <row r="222" spans="1:18">
      <c r="A222">
        <f ca="1">VLOOKUP(O222,Tabela3[],2,0)</f>
        <v>2007</v>
      </c>
      <c r="B222" t="str">
        <f ca="1">VLOOKUP(P222,Tabela3[],4,0)</f>
        <v>MAIO</v>
      </c>
      <c r="C222" t="str">
        <f ca="1">VLOOKUP(Q222,Tabela3[],5,0)</f>
        <v>Holanda</v>
      </c>
      <c r="D222" t="str">
        <f ca="1">VLOOKUP(Q222,Tabela3[],3,0)</f>
        <v>Shell</v>
      </c>
      <c r="E222" t="str">
        <f ca="1">IF(R222=Q222, (VLOOKUP(P222+1,Tabela3[],5,0)),VLOOKUP(R222,Tabela3[],5,0))</f>
        <v>China</v>
      </c>
      <c r="F222" s="1">
        <f t="shared" ca="1" si="26"/>
        <v>39193</v>
      </c>
      <c r="G222" s="1">
        <f t="shared" ca="1" si="27"/>
        <v>39197.421545692974</v>
      </c>
      <c r="H222">
        <f t="shared" ca="1" si="28"/>
        <v>1</v>
      </c>
      <c r="I222" t="str">
        <f ca="1">VLOOKUP(Q222,Tabela3[],9,1)</f>
        <v>AbQaiq</v>
      </c>
      <c r="J222" t="str">
        <f ca="1">VLOOKUP(Q222,Tabela3[],11,0)</f>
        <v>Gasolina</v>
      </c>
      <c r="K222" t="str">
        <f ca="1">VLOOKUP(Q222,Tabela3[],10,0)</f>
        <v>Petróleo</v>
      </c>
      <c r="L222" t="e" cm="1">
        <f t="array" aca="1" ref="L222" ca="1">IF(Tabela2[[#This Row],[PORTO]]=Tabela2[[#This Row],[DESTINO]],0,erro)</f>
        <v>#NAME?</v>
      </c>
      <c r="N222">
        <f t="shared" ca="1" si="31"/>
        <v>97000</v>
      </c>
      <c r="O222">
        <f t="shared" ca="1" si="32"/>
        <v>7</v>
      </c>
      <c r="P222">
        <f t="shared" ca="1" si="33"/>
        <v>4</v>
      </c>
      <c r="Q222">
        <f t="shared" ca="1" si="29"/>
        <v>16</v>
      </c>
      <c r="R222">
        <f t="shared" ca="1" si="30"/>
        <v>1</v>
      </c>
    </row>
    <row r="223" spans="1:18">
      <c r="A223">
        <f ca="1">VLOOKUP(O223,Tabela3[],2,0)</f>
        <v>2002</v>
      </c>
      <c r="B223" t="str">
        <f ca="1">VLOOKUP(P223,Tabela3[],4,0)</f>
        <v>SETEMBRO</v>
      </c>
      <c r="C223" t="str">
        <f ca="1">VLOOKUP(Q223,Tabela3[],5,0)</f>
        <v>India</v>
      </c>
      <c r="D223" t="str">
        <f ca="1">VLOOKUP(Q223,Tabela3[],3,0)</f>
        <v>Reliance Industries</v>
      </c>
      <c r="E223" t="str">
        <f ca="1">IF(R223=Q223, (VLOOKUP(P223+1,Tabela3[],5,0)),VLOOKUP(R223,Tabela3[],5,0))</f>
        <v>Reino Unido</v>
      </c>
      <c r="F223" s="1">
        <f t="shared" ca="1" si="26"/>
        <v>37482</v>
      </c>
      <c r="G223" s="1">
        <f t="shared" ca="1" si="27"/>
        <v>37489.13292206484</v>
      </c>
      <c r="H223">
        <f t="shared" ca="1" si="28"/>
        <v>1</v>
      </c>
      <c r="I223" t="str">
        <f ca="1">VLOOKUP(Q223,Tabela3[],9,1)</f>
        <v>Tanker</v>
      </c>
      <c r="J223" t="str">
        <f ca="1">VLOOKUP(Q223,Tabela3[],11,0)</f>
        <v>Polipropileno</v>
      </c>
      <c r="K223" t="str">
        <f ca="1">VLOOKUP(Q223,Tabela3[],10,0)</f>
        <v>Petroquimicos</v>
      </c>
      <c r="L223" t="e" cm="1">
        <f t="array" aca="1" ref="L223" ca="1">IF(Tabela2[[#This Row],[PORTO]]=Tabela2[[#This Row],[DESTINO]],0,erro)</f>
        <v>#NAME?</v>
      </c>
      <c r="N223">
        <f t="shared" ca="1" si="31"/>
        <v>0</v>
      </c>
      <c r="O223">
        <f t="shared" ca="1" si="32"/>
        <v>2</v>
      </c>
      <c r="P223">
        <f t="shared" ca="1" si="33"/>
        <v>8</v>
      </c>
      <c r="Q223">
        <f t="shared" ca="1" si="29"/>
        <v>30</v>
      </c>
      <c r="R223">
        <f t="shared" ca="1" si="30"/>
        <v>24</v>
      </c>
    </row>
    <row r="224" spans="1:18">
      <c r="A224">
        <f ca="1">VLOOKUP(O224,Tabela3[],2,0)</f>
        <v>2009</v>
      </c>
      <c r="B224" t="str">
        <f ca="1">VLOOKUP(P224,Tabela3[],4,0)</f>
        <v>ABRIL</v>
      </c>
      <c r="C224" t="str">
        <f ca="1">VLOOKUP(Q224,Tabela3[],5,0)</f>
        <v>Alemanha</v>
      </c>
      <c r="D224" t="str">
        <f ca="1">VLOOKUP(Q224,Tabela3[],3,0)</f>
        <v>Volkswagen</v>
      </c>
      <c r="E224" t="str">
        <f ca="1">IF(R224=Q224, (VLOOKUP(P224+1,Tabela3[],5,0)),VLOOKUP(R224,Tabela3[],5,0))</f>
        <v>França</v>
      </c>
      <c r="F224" s="1">
        <f t="shared" ca="1" si="26"/>
        <v>39872</v>
      </c>
      <c r="G224" s="1">
        <f t="shared" ca="1" si="27"/>
        <v>39875.119427176222</v>
      </c>
      <c r="H224">
        <f t="shared" ca="1" si="28"/>
        <v>1</v>
      </c>
      <c r="I224" t="str">
        <f ca="1">VLOOKUP(Q224,Tabela3[],9,1)</f>
        <v>Warehouse Carriers </v>
      </c>
      <c r="J224" t="str">
        <f ca="1">VLOOKUP(Q224,Tabela3[],11,0)</f>
        <v>GLI 350 TSI (Jetta)</v>
      </c>
      <c r="K224" t="str">
        <f ca="1">VLOOKUP(Q224,Tabela3[],10,0)</f>
        <v>Carros</v>
      </c>
      <c r="L224" t="e" cm="1">
        <f t="array" aca="1" ref="L224" ca="1">IF(Tabela2[[#This Row],[PORTO]]=Tabela2[[#This Row],[DESTINO]],0,erro)</f>
        <v>#NAME?</v>
      </c>
      <c r="N224">
        <f t="shared" ca="1" si="31"/>
        <v>200</v>
      </c>
      <c r="O224">
        <f t="shared" ca="1" si="32"/>
        <v>9</v>
      </c>
      <c r="P224">
        <f t="shared" ca="1" si="33"/>
        <v>3</v>
      </c>
      <c r="Q224">
        <f t="shared" ca="1" si="29"/>
        <v>8</v>
      </c>
      <c r="R224">
        <f t="shared" ca="1" si="30"/>
        <v>22</v>
      </c>
    </row>
    <row r="225" spans="1:18">
      <c r="A225">
        <f ca="1">VLOOKUP(O225,Tabela3[],2,0)</f>
        <v>2001</v>
      </c>
      <c r="B225" t="str">
        <f ca="1">VLOOKUP(P225,Tabela3[],4,0)</f>
        <v>JULHO</v>
      </c>
      <c r="C225" t="str">
        <f ca="1">VLOOKUP(Q225,Tabela3[],5,0)</f>
        <v>Canadá</v>
      </c>
      <c r="D225" t="str">
        <f ca="1">VLOOKUP(Q225,Tabela3[],3,0)</f>
        <v>Shopify</v>
      </c>
      <c r="E225" t="str">
        <f ca="1">IF(R225=Q225, (VLOOKUP(P225+1,Tabela3[],5,0)),VLOOKUP(R225,Tabela3[],5,0))</f>
        <v>Itália</v>
      </c>
      <c r="F225" s="1">
        <f t="shared" ca="1" si="26"/>
        <v>37054</v>
      </c>
      <c r="G225" s="1">
        <f t="shared" ca="1" si="27"/>
        <v>37059.046807656443</v>
      </c>
      <c r="H225">
        <f t="shared" ca="1" si="28"/>
        <v>0</v>
      </c>
      <c r="I225" t="str">
        <f ca="1">VLOOKUP(Q225,Tabela3[],9,1)</f>
        <v>HMM Southampton</v>
      </c>
      <c r="J225" t="str">
        <f ca="1">VLOOKUP(Q225,Tabela3[],11,0)</f>
        <v>NONA</v>
      </c>
      <c r="K225" t="str">
        <f ca="1">VLOOKUP(Q225,Tabela3[],10,0)</f>
        <v>Bebida</v>
      </c>
      <c r="L225" t="e" cm="1">
        <f t="array" aca="1" ref="L225" ca="1">IF(Tabela2[[#This Row],[PORTO]]=Tabela2[[#This Row],[DESTINO]],0,erro)</f>
        <v>#NAME?</v>
      </c>
      <c r="N225">
        <f t="shared" ca="1" si="31"/>
        <v>0</v>
      </c>
      <c r="O225">
        <f t="shared" ca="1" si="32"/>
        <v>1</v>
      </c>
      <c r="P225">
        <f t="shared" ca="1" si="33"/>
        <v>6</v>
      </c>
      <c r="Q225">
        <f t="shared" ca="1" si="29"/>
        <v>34</v>
      </c>
      <c r="R225">
        <f t="shared" ca="1" si="30"/>
        <v>19</v>
      </c>
    </row>
    <row r="226" spans="1:18">
      <c r="A226">
        <f ca="1">VLOOKUP(O226,Tabela3[],2,0)</f>
        <v>2001</v>
      </c>
      <c r="B226" t="str">
        <f ca="1">VLOOKUP(P226,Tabela3[],4,0)</f>
        <v>JUNHO</v>
      </c>
      <c r="C226" t="str">
        <f ca="1">VLOOKUP(Q226,Tabela3[],5,0)</f>
        <v>França</v>
      </c>
      <c r="D226" t="str">
        <f ca="1">VLOOKUP(Q226,Tabela3[],3,0)</f>
        <v> LVMH</v>
      </c>
      <c r="E226" t="str">
        <f ca="1">IF(R226=Q226, (VLOOKUP(P226+1,Tabela3[],5,0)),VLOOKUP(R226,Tabela3[],5,0))</f>
        <v>Alemanha</v>
      </c>
      <c r="F226" s="1">
        <f t="shared" ca="1" si="26"/>
        <v>37025</v>
      </c>
      <c r="G226" s="1">
        <f t="shared" ca="1" si="27"/>
        <v>37026.139690956756</v>
      </c>
      <c r="H226">
        <f t="shared" ca="1" si="28"/>
        <v>1</v>
      </c>
      <c r="I226" t="str">
        <f ca="1">VLOOKUP(Q226,Tabela3[],9,1)</f>
        <v>Emma Maersk</v>
      </c>
      <c r="J226" t="str">
        <f ca="1">VLOOKUP(Q226,Tabela3[],11,0)</f>
        <v>Clos Des Lambrys</v>
      </c>
      <c r="K226" t="str">
        <f ca="1">VLOOKUP(Q226,Tabela3[],10,0)</f>
        <v>Tecido</v>
      </c>
      <c r="L226" t="e" cm="1">
        <f t="array" aca="1" ref="L226" ca="1">IF(Tabela2[[#This Row],[PORTO]]=Tabela2[[#This Row],[DESTINO]],0,erro)</f>
        <v>#NAME?</v>
      </c>
      <c r="N226">
        <f t="shared" ca="1" si="31"/>
        <v>36000</v>
      </c>
      <c r="O226">
        <f t="shared" ca="1" si="32"/>
        <v>1</v>
      </c>
      <c r="P226">
        <f t="shared" ca="1" si="33"/>
        <v>5</v>
      </c>
      <c r="Q226">
        <f t="shared" ca="1" si="29"/>
        <v>21</v>
      </c>
      <c r="R226">
        <f t="shared" ca="1" si="30"/>
        <v>7</v>
      </c>
    </row>
    <row r="227" spans="1:18">
      <c r="A227">
        <f ca="1">VLOOKUP(O227,Tabela3[],2,0)</f>
        <v>2003</v>
      </c>
      <c r="B227" t="str">
        <f ca="1">VLOOKUP(P227,Tabela3[],4,0)</f>
        <v>FEVEREIRO</v>
      </c>
      <c r="C227" t="str">
        <f ca="1">VLOOKUP(Q227,Tabela3[],5,0)</f>
        <v>Holanda</v>
      </c>
      <c r="D227" t="str">
        <f ca="1">VLOOKUP(Q227,Tabela3[],3,0)</f>
        <v>Shell</v>
      </c>
      <c r="E227" t="str">
        <f ca="1">IF(R227=Q227, (VLOOKUP(P227+1,Tabela3[],5,0)),VLOOKUP(R227,Tabela3[],5,0))</f>
        <v>Itália</v>
      </c>
      <c r="F227" s="1">
        <f t="shared" ca="1" si="26"/>
        <v>37647</v>
      </c>
      <c r="G227" s="1">
        <f t="shared" ca="1" si="27"/>
        <v>37653.041566829248</v>
      </c>
      <c r="H227">
        <f t="shared" ca="1" si="28"/>
        <v>0</v>
      </c>
      <c r="I227" t="str">
        <f ca="1">VLOOKUP(Q227,Tabela3[],9,1)</f>
        <v>AbQaiq</v>
      </c>
      <c r="J227" t="str">
        <f ca="1">VLOOKUP(Q227,Tabela3[],11,0)</f>
        <v>Gasolina</v>
      </c>
      <c r="K227" t="str">
        <f ca="1">VLOOKUP(Q227,Tabela3[],10,0)</f>
        <v>Petróleo</v>
      </c>
      <c r="L227" t="e" cm="1">
        <f t="array" aca="1" ref="L227" ca="1">IF(Tabela2[[#This Row],[PORTO]]=Tabela2[[#This Row],[DESTINO]],0,erro)</f>
        <v>#NAME?</v>
      </c>
      <c r="N227">
        <f t="shared" ca="1" si="31"/>
        <v>87000</v>
      </c>
      <c r="O227">
        <f t="shared" ca="1" si="32"/>
        <v>3</v>
      </c>
      <c r="P227">
        <f t="shared" ca="1" si="33"/>
        <v>1</v>
      </c>
      <c r="Q227">
        <f t="shared" ca="1" si="29"/>
        <v>16</v>
      </c>
      <c r="R227">
        <f t="shared" ca="1" si="30"/>
        <v>18</v>
      </c>
    </row>
    <row r="228" spans="1:18">
      <c r="A228">
        <f ca="1">VLOOKUP(O228,Tabela3[],2,0)</f>
        <v>2003</v>
      </c>
      <c r="B228" t="str">
        <f ca="1">VLOOKUP(P228,Tabela3[],4,0)</f>
        <v>JUNHO</v>
      </c>
      <c r="C228" t="str">
        <f ca="1">VLOOKUP(Q228,Tabela3[],5,0)</f>
        <v>China</v>
      </c>
      <c r="D228" t="str">
        <f ca="1">VLOOKUP(Q228,Tabela3[],3,0)</f>
        <v>Alibaba Group</v>
      </c>
      <c r="E228" t="str">
        <f ca="1">IF(R228=Q228, (VLOOKUP(P228+1,Tabela3[],5,0)),VLOOKUP(R228,Tabela3[],5,0))</f>
        <v>Coréia do Sul</v>
      </c>
      <c r="F228" s="1">
        <f t="shared" ca="1" si="26"/>
        <v>37747</v>
      </c>
      <c r="G228" s="1">
        <f t="shared" ca="1" si="27"/>
        <v>37756.83455266364</v>
      </c>
      <c r="H228">
        <f t="shared" ca="1" si="28"/>
        <v>0</v>
      </c>
      <c r="I228" t="str">
        <f ca="1">VLOOKUP(Q228,Tabela3[],9,1)</f>
        <v>HMM St Petersburg</v>
      </c>
      <c r="J228" t="str">
        <f ca="1">VLOOKUP(Q228,Tabela3[],11,0)</f>
        <v>Miniescavadeira</v>
      </c>
      <c r="K228" t="str">
        <f ca="1">VLOOKUP(Q228,Tabela3[],10,0)</f>
        <v>Maquinário</v>
      </c>
      <c r="L228" t="e" cm="1">
        <f t="array" aca="1" ref="L228" ca="1">IF(Tabela2[[#This Row],[PORTO]]=Tabela2[[#This Row],[DESTINO]],0,erro)</f>
        <v>#NAME?</v>
      </c>
      <c r="N228">
        <f t="shared" ca="1" si="31"/>
        <v>20</v>
      </c>
      <c r="O228">
        <f t="shared" ca="1" si="32"/>
        <v>3</v>
      </c>
      <c r="P228">
        <f t="shared" ca="1" si="33"/>
        <v>5</v>
      </c>
      <c r="Q228">
        <f t="shared" ca="1" si="29"/>
        <v>1</v>
      </c>
      <c r="R228">
        <f t="shared" ca="1" si="30"/>
        <v>14</v>
      </c>
    </row>
    <row r="229" spans="1:18">
      <c r="A229">
        <f ca="1">VLOOKUP(O229,Tabela3[],2,0)</f>
        <v>2005</v>
      </c>
      <c r="B229" t="str">
        <f ca="1">VLOOKUP(P229,Tabela3[],4,0)</f>
        <v>JANEIRO</v>
      </c>
      <c r="C229" t="str">
        <f ca="1">VLOOKUP(Q229,Tabela3[],5,0)</f>
        <v>Holanda</v>
      </c>
      <c r="D229" t="str">
        <f ca="1">VLOOKUP(Q229,Tabela3[],3,0)</f>
        <v>Shell</v>
      </c>
      <c r="E229" t="str">
        <f ca="1">IF(R229=Q229, (VLOOKUP(P229+1,Tabela3[],5,0)),VLOOKUP(R229,Tabela3[],5,0))</f>
        <v>Estados Unidos</v>
      </c>
      <c r="F229" s="1">
        <f t="shared" ca="1" si="26"/>
        <v>38690</v>
      </c>
      <c r="G229" s="1">
        <f t="shared" ca="1" si="27"/>
        <v>38690.390208272715</v>
      </c>
      <c r="H229">
        <f t="shared" ca="1" si="28"/>
        <v>0</v>
      </c>
      <c r="I229" t="str">
        <f ca="1">VLOOKUP(Q229,Tabela3[],9,1)</f>
        <v>AbQaiq</v>
      </c>
      <c r="J229" t="str">
        <f ca="1">VLOOKUP(Q229,Tabela3[],11,0)</f>
        <v>Diesel</v>
      </c>
      <c r="K229" t="str">
        <f ca="1">VLOOKUP(Q229,Tabela3[],10,0)</f>
        <v>Petróleo</v>
      </c>
      <c r="L229" t="e" cm="1">
        <f t="array" aca="1" ref="L229" ca="1">IF(Tabela2[[#This Row],[PORTO]]=Tabela2[[#This Row],[DESTINO]],0,erro)</f>
        <v>#NAME?</v>
      </c>
      <c r="N229">
        <f t="shared" ca="1" si="31"/>
        <v>100000</v>
      </c>
      <c r="O229">
        <f t="shared" ca="1" si="32"/>
        <v>5</v>
      </c>
      <c r="P229">
        <f t="shared" ca="1" si="33"/>
        <v>12</v>
      </c>
      <c r="Q229">
        <f t="shared" ca="1" si="29"/>
        <v>15</v>
      </c>
      <c r="R229">
        <f t="shared" ca="1" si="30"/>
        <v>3</v>
      </c>
    </row>
    <row r="230" spans="1:18">
      <c r="A230">
        <f ca="1">VLOOKUP(O230,Tabela3[],2,0)</f>
        <v>2007</v>
      </c>
      <c r="B230" t="str">
        <f ca="1">VLOOKUP(P230,Tabela3[],4,0)</f>
        <v>JANEIRO</v>
      </c>
      <c r="C230" t="str">
        <f ca="1">VLOOKUP(Q230,Tabela3[],5,0)</f>
        <v>Canadá</v>
      </c>
      <c r="D230" t="str">
        <f ca="1">VLOOKUP(Q230,Tabela3[],3,0)</f>
        <v>Shopify</v>
      </c>
      <c r="E230" t="str">
        <f ca="1">IF(R230=Q230, (VLOOKUP(P230+1,Tabela3[],5,0)),VLOOKUP(R230,Tabela3[],5,0))</f>
        <v>Japão</v>
      </c>
      <c r="F230" s="1">
        <f t="shared" ca="1" si="26"/>
        <v>39425</v>
      </c>
      <c r="G230" s="1">
        <f t="shared" ca="1" si="27"/>
        <v>39425.366282827024</v>
      </c>
      <c r="H230">
        <f t="shared" ca="1" si="28"/>
        <v>1</v>
      </c>
      <c r="I230" t="str">
        <f ca="1">VLOOKUP(Q230,Tabela3[],9,1)</f>
        <v>HMM Southampton</v>
      </c>
      <c r="J230" t="str">
        <f ca="1">VLOOKUP(Q230,Tabela3[],11,0)</f>
        <v>NONA</v>
      </c>
      <c r="K230" t="str">
        <f ca="1">VLOOKUP(Q230,Tabela3[],10,0)</f>
        <v>Bebida</v>
      </c>
      <c r="L230" t="e" cm="1">
        <f t="array" aca="1" ref="L230" ca="1">IF(Tabela2[[#This Row],[PORTO]]=Tabela2[[#This Row],[DESTINO]],0,erro)</f>
        <v>#NAME?</v>
      </c>
      <c r="N230">
        <f t="shared" ca="1" si="31"/>
        <v>0</v>
      </c>
      <c r="O230">
        <f t="shared" ca="1" si="32"/>
        <v>7</v>
      </c>
      <c r="P230">
        <f t="shared" ca="1" si="33"/>
        <v>12</v>
      </c>
      <c r="Q230">
        <f t="shared" ca="1" si="29"/>
        <v>34</v>
      </c>
      <c r="R230">
        <f t="shared" ca="1" si="30"/>
        <v>11</v>
      </c>
    </row>
    <row r="231" spans="1:18">
      <c r="A231">
        <f ca="1">VLOOKUP(O231,Tabela3[],2,0)</f>
        <v>2002</v>
      </c>
      <c r="B231" t="str">
        <f ca="1">VLOOKUP(P231,Tabela3[],4,0)</f>
        <v>ABRIL</v>
      </c>
      <c r="C231" t="str">
        <f ca="1">VLOOKUP(Q231,Tabela3[],5,0)</f>
        <v>França</v>
      </c>
      <c r="D231" t="str">
        <f ca="1">VLOOKUP(Q231,Tabela3[],3,0)</f>
        <v> LVMH</v>
      </c>
      <c r="E231" t="str">
        <f ca="1">IF(R231=Q231, (VLOOKUP(P231+1,Tabela3[],5,0)),VLOOKUP(R231,Tabela3[],5,0))</f>
        <v>Coréia do Sul</v>
      </c>
      <c r="F231" s="1">
        <f t="shared" ca="1" si="26"/>
        <v>37321</v>
      </c>
      <c r="G231" s="1">
        <f t="shared" ca="1" si="27"/>
        <v>37327.050608527024</v>
      </c>
      <c r="H231">
        <f t="shared" ca="1" si="28"/>
        <v>1</v>
      </c>
      <c r="I231" t="str">
        <f ca="1">VLOOKUP(Q231,Tabela3[],9,1)</f>
        <v>Emma Maersk</v>
      </c>
      <c r="J231" t="str">
        <f ca="1">VLOOKUP(Q231,Tabela3[],11,0)</f>
        <v>Clos Des Lambrys</v>
      </c>
      <c r="K231" t="str">
        <f ca="1">VLOOKUP(Q231,Tabela3[],10,0)</f>
        <v>Tecido</v>
      </c>
      <c r="L231" t="e" cm="1">
        <f t="array" aca="1" ref="L231" ca="1">IF(Tabela2[[#This Row],[PORTO]]=Tabela2[[#This Row],[DESTINO]],0,erro)</f>
        <v>#NAME?</v>
      </c>
      <c r="N231">
        <f t="shared" ca="1" si="31"/>
        <v>16000</v>
      </c>
      <c r="O231">
        <f t="shared" ca="1" si="32"/>
        <v>2</v>
      </c>
      <c r="P231">
        <f t="shared" ca="1" si="33"/>
        <v>3</v>
      </c>
      <c r="Q231">
        <f t="shared" ca="1" si="29"/>
        <v>21</v>
      </c>
      <c r="R231">
        <f t="shared" ca="1" si="30"/>
        <v>13</v>
      </c>
    </row>
    <row r="232" spans="1:18">
      <c r="A232">
        <f ca="1">VLOOKUP(O232,Tabela3[],2,0)</f>
        <v>2008</v>
      </c>
      <c r="B232" t="str">
        <f ca="1">VLOOKUP(P232,Tabela3[],4,0)</f>
        <v>SETEMBRO</v>
      </c>
      <c r="C232" t="str">
        <f ca="1">VLOOKUP(Q232,Tabela3[],5,0)</f>
        <v>Alemanha</v>
      </c>
      <c r="D232" t="str">
        <f ca="1">VLOOKUP(Q232,Tabela3[],3,0)</f>
        <v>Volkswagen</v>
      </c>
      <c r="E232" t="str">
        <f ca="1">IF(R232=Q232, (VLOOKUP(P232+1,Tabela3[],5,0)),VLOOKUP(R232,Tabela3[],5,0))</f>
        <v>França</v>
      </c>
      <c r="F232" s="1">
        <f t="shared" ca="1" si="26"/>
        <v>39662</v>
      </c>
      <c r="G232" s="1">
        <f t="shared" ca="1" si="27"/>
        <v>39669.938641932495</v>
      </c>
      <c r="H232">
        <f t="shared" ca="1" si="28"/>
        <v>0</v>
      </c>
      <c r="I232" t="str">
        <f ca="1">VLOOKUP(Q232,Tabela3[],9,1)</f>
        <v>Warehouse Carriers </v>
      </c>
      <c r="J232" t="str">
        <f ca="1">VLOOKUP(Q232,Tabela3[],11,0)</f>
        <v>Highline 250 TSI (Taos)</v>
      </c>
      <c r="K232" t="str">
        <f ca="1">VLOOKUP(Q232,Tabela3[],10,0)</f>
        <v>Carros</v>
      </c>
      <c r="L232" t="e" cm="1">
        <f t="array" aca="1" ref="L232" ca="1">IF(Tabela2[[#This Row],[PORTO]]=Tabela2[[#This Row],[DESTINO]],0,erro)</f>
        <v>#NAME?</v>
      </c>
      <c r="N232">
        <f t="shared" ca="1" si="31"/>
        <v>500</v>
      </c>
      <c r="O232">
        <f t="shared" ca="1" si="32"/>
        <v>8</v>
      </c>
      <c r="P232">
        <f t="shared" ca="1" si="33"/>
        <v>8</v>
      </c>
      <c r="Q232">
        <f t="shared" ca="1" si="29"/>
        <v>7</v>
      </c>
      <c r="R232">
        <f t="shared" ca="1" si="30"/>
        <v>23</v>
      </c>
    </row>
    <row r="233" spans="1:18">
      <c r="A233">
        <f ca="1">VLOOKUP(O233,Tabela3[],2,0)</f>
        <v>2001</v>
      </c>
      <c r="B233" t="str">
        <f ca="1">VLOOKUP(P233,Tabela3[],4,0)</f>
        <v>NOVEMBRO</v>
      </c>
      <c r="C233" t="str">
        <f ca="1">VLOOKUP(Q233,Tabela3[],5,0)</f>
        <v>Brasil</v>
      </c>
      <c r="D233" t="str">
        <f ca="1">VLOOKUP(Q233,Tabela3[],3,0)</f>
        <v>VALE</v>
      </c>
      <c r="E233" t="str">
        <f ca="1">IF(R233=Q233, (VLOOKUP(P233+1,Tabela3[],5,0)),VLOOKUP(R233,Tabela3[],5,0))</f>
        <v>Itália</v>
      </c>
      <c r="F233" s="1">
        <f t="shared" ca="1" si="26"/>
        <v>37183</v>
      </c>
      <c r="G233" s="1">
        <f t="shared" ca="1" si="27"/>
        <v>37189.296282205352</v>
      </c>
      <c r="H233">
        <f t="shared" ca="1" si="28"/>
        <v>0</v>
      </c>
      <c r="I233" t="str">
        <f ca="1">VLOOKUP(Q233,Tabela3[],9,1)</f>
        <v>Lan Hua Hai</v>
      </c>
      <c r="J233" t="str">
        <f ca="1">VLOOKUP(Q233,Tabela3[],11,0)</f>
        <v>Bauxita</v>
      </c>
      <c r="K233" t="str">
        <f ca="1">VLOOKUP(Q233,Tabela3[],10,0)</f>
        <v>Minério</v>
      </c>
      <c r="L233" t="e" cm="1">
        <f t="array" aca="1" ref="L233" ca="1">IF(Tabela2[[#This Row],[PORTO]]=Tabela2[[#This Row],[DESTINO]],0,erro)</f>
        <v>#NAME?</v>
      </c>
      <c r="N233">
        <f t="shared" ca="1" si="31"/>
        <v>0</v>
      </c>
      <c r="O233">
        <f t="shared" ca="1" si="32"/>
        <v>1</v>
      </c>
      <c r="P233">
        <f t="shared" ca="1" si="33"/>
        <v>10</v>
      </c>
      <c r="Q233">
        <f t="shared" ca="1" si="29"/>
        <v>28</v>
      </c>
      <c r="R233">
        <f t="shared" ca="1" si="30"/>
        <v>20</v>
      </c>
    </row>
    <row r="234" spans="1:18">
      <c r="A234">
        <f ca="1">VLOOKUP(O234,Tabela3[],2,0)</f>
        <v>2006</v>
      </c>
      <c r="B234" t="str">
        <f ca="1">VLOOKUP(P234,Tabela3[],4,0)</f>
        <v>JUNHO</v>
      </c>
      <c r="C234" t="str">
        <f ca="1">VLOOKUP(Q234,Tabela3[],5,0)</f>
        <v>França</v>
      </c>
      <c r="D234" t="str">
        <f ca="1">VLOOKUP(Q234,Tabela3[],3,0)</f>
        <v> LVMH</v>
      </c>
      <c r="E234" t="str">
        <f ca="1">IF(R234=Q234, (VLOOKUP(P234+1,Tabela3[],5,0)),VLOOKUP(R234,Tabela3[],5,0))</f>
        <v>Alemanha</v>
      </c>
      <c r="F234" s="1">
        <f t="shared" ca="1" si="26"/>
        <v>38839</v>
      </c>
      <c r="G234" s="1">
        <f t="shared" ca="1" si="27"/>
        <v>38843.356187828867</v>
      </c>
      <c r="H234">
        <f t="shared" ca="1" si="28"/>
        <v>1</v>
      </c>
      <c r="I234" t="str">
        <f ca="1">VLOOKUP(Q234,Tabela3[],9,1)</f>
        <v>Emma Maersk</v>
      </c>
      <c r="J234" t="str">
        <f ca="1">VLOOKUP(Q234,Tabela3[],11,0)</f>
        <v>Clos Des Lambrys</v>
      </c>
      <c r="K234" t="str">
        <f ca="1">VLOOKUP(Q234,Tabela3[],10,0)</f>
        <v>Tecido</v>
      </c>
      <c r="L234" t="e" cm="1">
        <f t="array" aca="1" ref="L234" ca="1">IF(Tabela2[[#This Row],[PORTO]]=Tabela2[[#This Row],[DESTINO]],0,erro)</f>
        <v>#NAME?</v>
      </c>
      <c r="N234">
        <f t="shared" ca="1" si="31"/>
        <v>43000</v>
      </c>
      <c r="O234">
        <f t="shared" ca="1" si="32"/>
        <v>6</v>
      </c>
      <c r="P234">
        <f t="shared" ca="1" si="33"/>
        <v>5</v>
      </c>
      <c r="Q234">
        <f t="shared" ca="1" si="29"/>
        <v>21</v>
      </c>
      <c r="R234">
        <f t="shared" ca="1" si="30"/>
        <v>8</v>
      </c>
    </row>
    <row r="235" spans="1:18">
      <c r="A235">
        <f ca="1">VLOOKUP(O235,Tabela3[],2,0)</f>
        <v>2008</v>
      </c>
      <c r="B235" t="str">
        <f ca="1">VLOOKUP(P235,Tabela3[],4,0)</f>
        <v>JUNHO</v>
      </c>
      <c r="C235" t="str">
        <f ca="1">VLOOKUP(Q235,Tabela3[],5,0)</f>
        <v>Estados Unidos</v>
      </c>
      <c r="D235" t="str">
        <f ca="1">VLOOKUP(Q235,Tabela3[],3,0)</f>
        <v>Amazon</v>
      </c>
      <c r="E235" t="str">
        <f ca="1">IF(R235=Q235, (VLOOKUP(P235+1,Tabela3[],5,0)),VLOOKUP(R235,Tabela3[],5,0))</f>
        <v>Japão</v>
      </c>
      <c r="F235" s="1">
        <f t="shared" ca="1" si="26"/>
        <v>39592</v>
      </c>
      <c r="G235" s="1">
        <f t="shared" ca="1" si="27"/>
        <v>39595.239579860383</v>
      </c>
      <c r="H235">
        <f t="shared" ca="1" si="28"/>
        <v>0</v>
      </c>
      <c r="I235" t="str">
        <f ca="1">VLOOKUP(Q235,Tabela3[],9,1)</f>
        <v>HMM Algeciras</v>
      </c>
      <c r="J235" t="str">
        <f ca="1">VLOOKUP(Q235,Tabela3[],11,0)</f>
        <v>Colchão Baby Light D18</v>
      </c>
      <c r="K235" t="str">
        <f ca="1">VLOOKUP(Q235,Tabela3[],10,0)</f>
        <v>Geral</v>
      </c>
      <c r="L235" t="e" cm="1">
        <f t="array" aca="1" ref="L235" ca="1">IF(Tabela2[[#This Row],[PORTO]]=Tabela2[[#This Row],[DESTINO]],0,erro)</f>
        <v>#NAME?</v>
      </c>
      <c r="N235">
        <f t="shared" ca="1" si="31"/>
        <v>3000</v>
      </c>
      <c r="O235">
        <f t="shared" ca="1" si="32"/>
        <v>8</v>
      </c>
      <c r="P235">
        <f t="shared" ca="1" si="33"/>
        <v>5</v>
      </c>
      <c r="Q235">
        <f t="shared" ca="1" si="29"/>
        <v>4</v>
      </c>
      <c r="R235">
        <f t="shared" ca="1" si="30"/>
        <v>10</v>
      </c>
    </row>
    <row r="236" spans="1:18">
      <c r="A236">
        <f ca="1">VLOOKUP(O236,Tabela3[],2,0)</f>
        <v>2003</v>
      </c>
      <c r="B236" t="str">
        <f ca="1">VLOOKUP(P236,Tabela3[],4,0)</f>
        <v>MARÇO</v>
      </c>
      <c r="C236" t="str">
        <f ca="1">VLOOKUP(Q236,Tabela3[],5,0)</f>
        <v>Holanda</v>
      </c>
      <c r="D236" t="str">
        <f ca="1">VLOOKUP(Q236,Tabela3[],3,0)</f>
        <v>Shell</v>
      </c>
      <c r="E236" t="str">
        <f ca="1">IF(R236=Q236, (VLOOKUP(P236+1,Tabela3[],5,0)),VLOOKUP(R236,Tabela3[],5,0))</f>
        <v>Alemanha</v>
      </c>
      <c r="F236" s="1">
        <f t="shared" ca="1" si="26"/>
        <v>37674</v>
      </c>
      <c r="G236" s="1">
        <f t="shared" ca="1" si="27"/>
        <v>37675.782922738174</v>
      </c>
      <c r="H236">
        <f t="shared" ca="1" si="28"/>
        <v>0</v>
      </c>
      <c r="I236" t="str">
        <f ca="1">VLOOKUP(Q236,Tabela3[],9,1)</f>
        <v>AbQaiq</v>
      </c>
      <c r="J236" t="str">
        <f ca="1">VLOOKUP(Q236,Tabela3[],11,0)</f>
        <v>Diesel</v>
      </c>
      <c r="K236" t="str">
        <f ca="1">VLOOKUP(Q236,Tabela3[],10,0)</f>
        <v>Petróleo</v>
      </c>
      <c r="L236" t="e" cm="1">
        <f t="array" aca="1" ref="L236" ca="1">IF(Tabela2[[#This Row],[PORTO]]=Tabela2[[#This Row],[DESTINO]],0,erro)</f>
        <v>#NAME?</v>
      </c>
      <c r="N236">
        <f t="shared" ca="1" si="31"/>
        <v>52000</v>
      </c>
      <c r="O236">
        <f t="shared" ca="1" si="32"/>
        <v>3</v>
      </c>
      <c r="P236">
        <f t="shared" ca="1" si="33"/>
        <v>2</v>
      </c>
      <c r="Q236">
        <f t="shared" ca="1" si="29"/>
        <v>15</v>
      </c>
      <c r="R236">
        <f t="shared" ca="1" si="30"/>
        <v>6</v>
      </c>
    </row>
    <row r="237" spans="1:18">
      <c r="A237">
        <f ca="1">VLOOKUP(O237,Tabela3[],2,0)</f>
        <v>2001</v>
      </c>
      <c r="B237" t="str">
        <f ca="1">VLOOKUP(P237,Tabela3[],4,0)</f>
        <v>MARÇO</v>
      </c>
      <c r="C237" t="str">
        <f ca="1">VLOOKUP(Q237,Tabela3[],5,0)</f>
        <v>Estados Unidos</v>
      </c>
      <c r="D237" t="str">
        <f ca="1">VLOOKUP(Q237,Tabela3[],3,0)</f>
        <v>Amazon</v>
      </c>
      <c r="E237" t="str">
        <f ca="1">IF(R237=Q237, (VLOOKUP(P237+1,Tabela3[],5,0)),VLOOKUP(R237,Tabela3[],5,0))</f>
        <v>China</v>
      </c>
      <c r="F237" s="1">
        <f t="shared" ca="1" si="26"/>
        <v>36948</v>
      </c>
      <c r="G237" s="1">
        <f t="shared" ca="1" si="27"/>
        <v>36955.109563883976</v>
      </c>
      <c r="H237">
        <f t="shared" ca="1" si="28"/>
        <v>1</v>
      </c>
      <c r="I237" t="str">
        <f ca="1">VLOOKUP(Q237,Tabela3[],9,1)</f>
        <v>HMM Algeciras</v>
      </c>
      <c r="J237" t="str">
        <f ca="1">VLOOKUP(Q237,Tabela3[],11,0)</f>
        <v>Escrivaninha Trevalla</v>
      </c>
      <c r="K237" t="str">
        <f ca="1">VLOOKUP(Q237,Tabela3[],10,0)</f>
        <v>Geral</v>
      </c>
      <c r="L237" t="e" cm="1">
        <f t="array" aca="1" ref="L237" ca="1">IF(Tabela2[[#This Row],[PORTO]]=Tabela2[[#This Row],[DESTINO]],0,erro)</f>
        <v>#NAME?</v>
      </c>
      <c r="N237">
        <f t="shared" ca="1" si="31"/>
        <v>2000</v>
      </c>
      <c r="O237">
        <f t="shared" ca="1" si="32"/>
        <v>1</v>
      </c>
      <c r="P237">
        <f t="shared" ca="1" si="33"/>
        <v>2</v>
      </c>
      <c r="Q237">
        <f t="shared" ca="1" si="29"/>
        <v>3</v>
      </c>
      <c r="R237">
        <f t="shared" ca="1" si="30"/>
        <v>2</v>
      </c>
    </row>
    <row r="238" spans="1:18">
      <c r="A238">
        <f ca="1">VLOOKUP(O238,Tabela3[],2,0)</f>
        <v>2002</v>
      </c>
      <c r="B238" t="str">
        <f ca="1">VLOOKUP(P238,Tabela3[],4,0)</f>
        <v>DEZEMBRO</v>
      </c>
      <c r="C238" t="str">
        <f ca="1">VLOOKUP(Q238,Tabela3[],5,0)</f>
        <v>Itália</v>
      </c>
      <c r="D238" t="str">
        <f ca="1">VLOOKUP(Q238,Tabela3[],3,0)</f>
        <v>Hyundai</v>
      </c>
      <c r="E238" t="str">
        <f ca="1">IF(R238=Q238, (VLOOKUP(P238+1,Tabela3[],5,0)),VLOOKUP(R238,Tabela3[],5,0))</f>
        <v>China</v>
      </c>
      <c r="F238" s="1">
        <f t="shared" ca="1" si="26"/>
        <v>37563</v>
      </c>
      <c r="G238" s="1">
        <f t="shared" ca="1" si="27"/>
        <v>37565.132802135398</v>
      </c>
      <c r="H238">
        <f t="shared" ca="1" si="28"/>
        <v>1</v>
      </c>
      <c r="I238" t="str">
        <f ca="1">VLOOKUP(Q238,Tabela3[],9,1)</f>
        <v>Car Carriers</v>
      </c>
      <c r="J238" t="str">
        <f ca="1">VLOOKUP(Q238,Tabela3[],11,0)</f>
        <v>HB20 Sense</v>
      </c>
      <c r="K238" t="str">
        <f ca="1">VLOOKUP(Q238,Tabela3[],10,0)</f>
        <v>Carros</v>
      </c>
      <c r="L238" t="e" cm="1">
        <f t="array" aca="1" ref="L238" ca="1">IF(Tabela2[[#This Row],[PORTO]]=Tabela2[[#This Row],[DESTINO]],0,erro)</f>
        <v>#NAME?</v>
      </c>
      <c r="N238">
        <f t="shared" ca="1" si="31"/>
        <v>500</v>
      </c>
      <c r="O238">
        <f t="shared" ca="1" si="32"/>
        <v>2</v>
      </c>
      <c r="P238">
        <f t="shared" ca="1" si="33"/>
        <v>11</v>
      </c>
      <c r="Q238">
        <f t="shared" ca="1" si="29"/>
        <v>19</v>
      </c>
      <c r="R238">
        <f t="shared" ca="1" si="30"/>
        <v>1</v>
      </c>
    </row>
    <row r="239" spans="1:18">
      <c r="A239">
        <f ca="1">VLOOKUP(O239,Tabela3[],2,0)</f>
        <v>2007</v>
      </c>
      <c r="B239" t="str">
        <f ca="1">VLOOKUP(P239,Tabela3[],4,0)</f>
        <v>JANEIRO</v>
      </c>
      <c r="C239" t="str">
        <f ca="1">VLOOKUP(Q239,Tabela3[],5,0)</f>
        <v>Holanda</v>
      </c>
      <c r="D239" t="str">
        <f ca="1">VLOOKUP(Q239,Tabela3[],3,0)</f>
        <v>Shell</v>
      </c>
      <c r="E239" t="str">
        <f ca="1">IF(R239=Q239, (VLOOKUP(P239+1,Tabela3[],5,0)),VLOOKUP(R239,Tabela3[],5,0))</f>
        <v>Estados Unidos</v>
      </c>
      <c r="F239" s="1">
        <f t="shared" ca="1" si="26"/>
        <v>39099</v>
      </c>
      <c r="G239" s="1">
        <f t="shared" ca="1" si="27"/>
        <v>39101.201204475663</v>
      </c>
      <c r="H239">
        <f t="shared" ca="1" si="28"/>
        <v>0</v>
      </c>
      <c r="I239" t="str">
        <f ca="1">VLOOKUP(Q239,Tabela3[],9,1)</f>
        <v>AbQaiq</v>
      </c>
      <c r="J239" t="str">
        <f ca="1">VLOOKUP(Q239,Tabela3[],11,0)</f>
        <v>Petróleo Bruto</v>
      </c>
      <c r="K239" t="str">
        <f ca="1">VLOOKUP(Q239,Tabela3[],10,0)</f>
        <v>Petróleo</v>
      </c>
      <c r="L239" t="e" cm="1">
        <f t="array" aca="1" ref="L239" ca="1">IF(Tabela2[[#This Row],[PORTO]]=Tabela2[[#This Row],[DESTINO]],0,erro)</f>
        <v>#NAME?</v>
      </c>
      <c r="N239">
        <f t="shared" ca="1" si="31"/>
        <v>95000</v>
      </c>
      <c r="O239">
        <f t="shared" ca="1" si="32"/>
        <v>7</v>
      </c>
      <c r="P239">
        <f t="shared" ca="1" si="33"/>
        <v>0</v>
      </c>
      <c r="Q239">
        <f t="shared" ca="1" si="29"/>
        <v>17</v>
      </c>
      <c r="R239">
        <f t="shared" ca="1" si="30"/>
        <v>5</v>
      </c>
    </row>
    <row r="240" spans="1:18">
      <c r="A240">
        <f ca="1">VLOOKUP(O240,Tabela3[],2,0)</f>
        <v>2007</v>
      </c>
      <c r="B240" t="str">
        <f ca="1">VLOOKUP(P240,Tabela3[],4,0)</f>
        <v>MARÇO</v>
      </c>
      <c r="C240" t="str">
        <f ca="1">VLOOKUP(Q240,Tabela3[],5,0)</f>
        <v>China</v>
      </c>
      <c r="D240" t="str">
        <f ca="1">VLOOKUP(Q240,Tabela3[],3,0)</f>
        <v>Alibaba Group</v>
      </c>
      <c r="E240" t="str">
        <f ca="1">IF(R240=Q240, (VLOOKUP(P240+1,Tabela3[],5,0)),VLOOKUP(R240,Tabela3[],5,0))</f>
        <v>Holanda</v>
      </c>
      <c r="F240" s="1">
        <f t="shared" ca="1" si="26"/>
        <v>39133</v>
      </c>
      <c r="G240" s="1">
        <f t="shared" ca="1" si="27"/>
        <v>39134.867782095906</v>
      </c>
      <c r="H240">
        <f t="shared" ca="1" si="28"/>
        <v>1</v>
      </c>
      <c r="I240" t="str">
        <f ca="1">VLOOKUP(Q240,Tabela3[],9,1)</f>
        <v>HMM St Petersburg</v>
      </c>
      <c r="J240" t="str">
        <f ca="1">VLOOKUP(Q240,Tabela3[],11,0)</f>
        <v>Miniescavadeira</v>
      </c>
      <c r="K240" t="str">
        <f ca="1">VLOOKUP(Q240,Tabela3[],10,0)</f>
        <v>Maquinário</v>
      </c>
      <c r="L240" t="e" cm="1">
        <f t="array" aca="1" ref="L240" ca="1">IF(Tabela2[[#This Row],[PORTO]]=Tabela2[[#This Row],[DESTINO]],0,erro)</f>
        <v>#NAME?</v>
      </c>
      <c r="N240">
        <f t="shared" ca="1" si="31"/>
        <v>20</v>
      </c>
      <c r="O240">
        <f t="shared" ca="1" si="32"/>
        <v>7</v>
      </c>
      <c r="P240">
        <f t="shared" ca="1" si="33"/>
        <v>2</v>
      </c>
      <c r="Q240">
        <f t="shared" ca="1" si="29"/>
        <v>1</v>
      </c>
      <c r="R240">
        <f t="shared" ca="1" si="30"/>
        <v>17</v>
      </c>
    </row>
    <row r="241" spans="1:18">
      <c r="A241">
        <f ca="1">VLOOKUP(O241,Tabela3[],2,0)</f>
        <v>2009</v>
      </c>
      <c r="B241" t="str">
        <f ca="1">VLOOKUP(P241,Tabela3[],4,0)</f>
        <v>AGOSTO</v>
      </c>
      <c r="C241" t="str">
        <f ca="1">VLOOKUP(Q241,Tabela3[],5,0)</f>
        <v>Brasil</v>
      </c>
      <c r="D241" t="str">
        <f ca="1">VLOOKUP(Q241,Tabela3[],3,0)</f>
        <v>VALE</v>
      </c>
      <c r="E241" t="str">
        <f ca="1">IF(R241=Q241, (VLOOKUP(P241+1,Tabela3[],5,0)),VLOOKUP(R241,Tabela3[],5,0))</f>
        <v>Coréia do Sul</v>
      </c>
      <c r="F241" s="1">
        <f t="shared" ca="1" si="26"/>
        <v>40020</v>
      </c>
      <c r="G241" s="1">
        <f t="shared" ca="1" si="27"/>
        <v>40025.182867734795</v>
      </c>
      <c r="H241">
        <f t="shared" ca="1" si="28"/>
        <v>1</v>
      </c>
      <c r="I241" t="str">
        <f ca="1">VLOOKUP(Q241,Tabela3[],9,1)</f>
        <v>Lan Hua Hai</v>
      </c>
      <c r="J241" t="str">
        <f ca="1">VLOOKUP(Q241,Tabela3[],11,0)</f>
        <v>Minério de Ferro</v>
      </c>
      <c r="K241" t="str">
        <f ca="1">VLOOKUP(Q241,Tabela3[],10,0)</f>
        <v>Minério</v>
      </c>
      <c r="L241" t="e" cm="1">
        <f t="array" aca="1" ref="L241" ca="1">IF(Tabela2[[#This Row],[PORTO]]=Tabela2[[#This Row],[DESTINO]],0,erro)</f>
        <v>#NAME?</v>
      </c>
      <c r="N241">
        <f t="shared" ca="1" si="31"/>
        <v>0</v>
      </c>
      <c r="O241">
        <f t="shared" ca="1" si="32"/>
        <v>9</v>
      </c>
      <c r="P241">
        <f t="shared" ca="1" si="33"/>
        <v>7</v>
      </c>
      <c r="Q241">
        <f t="shared" ca="1" si="29"/>
        <v>27</v>
      </c>
      <c r="R241">
        <f t="shared" ca="1" si="30"/>
        <v>13</v>
      </c>
    </row>
    <row r="242" spans="1:18">
      <c r="A242">
        <f ca="1">VLOOKUP(O242,Tabela3[],2,0)</f>
        <v>2009</v>
      </c>
      <c r="B242" t="str">
        <f ca="1">VLOOKUP(P242,Tabela3[],4,0)</f>
        <v>SETEMBRO</v>
      </c>
      <c r="C242" t="str">
        <f ca="1">VLOOKUP(Q242,Tabela3[],5,0)</f>
        <v>Itália</v>
      </c>
      <c r="D242" t="str">
        <f ca="1">VLOOKUP(Q242,Tabela3[],3,0)</f>
        <v>Hyundai</v>
      </c>
      <c r="E242" t="str">
        <f ca="1">IF(R242=Q242, (VLOOKUP(P242+1,Tabela3[],5,0)),VLOOKUP(R242,Tabela3[],5,0))</f>
        <v>Coréia do Sul</v>
      </c>
      <c r="F242" s="1">
        <f t="shared" ca="1" si="26"/>
        <v>40032</v>
      </c>
      <c r="G242" s="1">
        <f t="shared" ca="1" si="27"/>
        <v>40040.395372788415</v>
      </c>
      <c r="H242">
        <f t="shared" ca="1" si="28"/>
        <v>0</v>
      </c>
      <c r="I242" t="str">
        <f ca="1">VLOOKUP(Q242,Tabela3[],9,1)</f>
        <v>Car Carriers</v>
      </c>
      <c r="J242" t="str">
        <f ca="1">VLOOKUP(Q242,Tabela3[],11,0)</f>
        <v>Creta Confort</v>
      </c>
      <c r="K242" t="str">
        <f ca="1">VLOOKUP(Q242,Tabela3[],10,0)</f>
        <v>Carros</v>
      </c>
      <c r="L242" t="e" cm="1">
        <f t="array" aca="1" ref="L242" ca="1">IF(Tabela2[[#This Row],[PORTO]]=Tabela2[[#This Row],[DESTINO]],0,erro)</f>
        <v>#NAME?</v>
      </c>
      <c r="N242">
        <f t="shared" ca="1" si="31"/>
        <v>200</v>
      </c>
      <c r="O242">
        <f t="shared" ca="1" si="32"/>
        <v>9</v>
      </c>
      <c r="P242">
        <f t="shared" ca="1" si="33"/>
        <v>8</v>
      </c>
      <c r="Q242">
        <f t="shared" ca="1" si="29"/>
        <v>18</v>
      </c>
      <c r="R242">
        <f t="shared" ca="1" si="30"/>
        <v>14</v>
      </c>
    </row>
    <row r="243" spans="1:18">
      <c r="A243">
        <f ca="1">VLOOKUP(O243,Tabela3[],2,0)</f>
        <v>2003</v>
      </c>
      <c r="B243" t="str">
        <f ca="1">VLOOKUP(P243,Tabela3[],4,0)</f>
        <v>FEVEREIRO</v>
      </c>
      <c r="C243" t="str">
        <f ca="1">VLOOKUP(Q243,Tabela3[],5,0)</f>
        <v>China</v>
      </c>
      <c r="D243" t="str">
        <f ca="1">VLOOKUP(Q243,Tabela3[],3,0)</f>
        <v>Alibaba Group</v>
      </c>
      <c r="E243" t="str">
        <f ca="1">IF(R243=Q243, (VLOOKUP(P243+1,Tabela3[],5,0)),VLOOKUP(R243,Tabela3[],5,0))</f>
        <v>Itália</v>
      </c>
      <c r="F243" s="1">
        <f t="shared" ca="1" si="26"/>
        <v>37643</v>
      </c>
      <c r="G243" s="1">
        <f t="shared" ca="1" si="27"/>
        <v>37649.509467695476</v>
      </c>
      <c r="H243">
        <f t="shared" ca="1" si="28"/>
        <v>1</v>
      </c>
      <c r="I243" t="str">
        <f ca="1">VLOOKUP(Q243,Tabela3[],9,1)</f>
        <v>HMM St Petersburg</v>
      </c>
      <c r="J243" t="str">
        <f ca="1">VLOOKUP(Q243,Tabela3[],11,0)</f>
        <v>Ar Condicionado 18000</v>
      </c>
      <c r="K243" t="str">
        <f ca="1">VLOOKUP(Q243,Tabela3[],10,0)</f>
        <v>Eletrônicos</v>
      </c>
      <c r="L243" t="e" cm="1">
        <f t="array" aca="1" ref="L243" ca="1">IF(Tabela2[[#This Row],[PORTO]]=Tabela2[[#This Row],[DESTINO]],0,erro)</f>
        <v>#NAME?</v>
      </c>
      <c r="N243">
        <f t="shared" ca="1" si="31"/>
        <v>1000</v>
      </c>
      <c r="O243">
        <f t="shared" ca="1" si="32"/>
        <v>3</v>
      </c>
      <c r="P243">
        <f t="shared" ca="1" si="33"/>
        <v>1</v>
      </c>
      <c r="Q243">
        <f t="shared" ca="1" si="29"/>
        <v>2</v>
      </c>
      <c r="R243">
        <f t="shared" ca="1" si="30"/>
        <v>20</v>
      </c>
    </row>
    <row r="244" spans="1:18">
      <c r="A244">
        <f ca="1">VLOOKUP(O244,Tabela3[],2,0)</f>
        <v>2006</v>
      </c>
      <c r="B244" t="str">
        <f ca="1">VLOOKUP(P244,Tabela3[],4,0)</f>
        <v>SETEMBRO</v>
      </c>
      <c r="C244" t="str">
        <f ca="1">VLOOKUP(Q244,Tabela3[],5,0)</f>
        <v>India</v>
      </c>
      <c r="D244" t="str">
        <f ca="1">VLOOKUP(Q244,Tabela3[],3,0)</f>
        <v>Reliance Industries</v>
      </c>
      <c r="E244" t="str">
        <f ca="1">IF(R244=Q244, (VLOOKUP(P244+1,Tabela3[],5,0)),VLOOKUP(R244,Tabela3[],5,0))</f>
        <v>Holanda</v>
      </c>
      <c r="F244" s="1">
        <f t="shared" ca="1" si="26"/>
        <v>38943</v>
      </c>
      <c r="G244" s="1">
        <f t="shared" ca="1" si="27"/>
        <v>38952.957712075418</v>
      </c>
      <c r="H244">
        <f t="shared" ca="1" si="28"/>
        <v>1</v>
      </c>
      <c r="I244" t="str">
        <f ca="1">VLOOKUP(Q244,Tabela3[],9,1)</f>
        <v>Tanker</v>
      </c>
      <c r="J244" t="str">
        <f ca="1">VLOOKUP(Q244,Tabela3[],11,0)</f>
        <v>Polietileno</v>
      </c>
      <c r="K244" t="str">
        <f ca="1">VLOOKUP(Q244,Tabela3[],10,0)</f>
        <v>Petroquimicos</v>
      </c>
      <c r="L244" t="e" cm="1">
        <f t="array" aca="1" ref="L244" ca="1">IF(Tabela2[[#This Row],[PORTO]]=Tabela2[[#This Row],[DESTINO]],0,erro)</f>
        <v>#NAME?</v>
      </c>
      <c r="N244">
        <f t="shared" ca="1" si="31"/>
        <v>0</v>
      </c>
      <c r="O244">
        <f t="shared" ca="1" si="32"/>
        <v>6</v>
      </c>
      <c r="P244">
        <f t="shared" ca="1" si="33"/>
        <v>8</v>
      </c>
      <c r="Q244">
        <f t="shared" ca="1" si="29"/>
        <v>31</v>
      </c>
      <c r="R244">
        <f t="shared" ca="1" si="30"/>
        <v>16</v>
      </c>
    </row>
    <row r="245" spans="1:18">
      <c r="A245">
        <f ca="1">VLOOKUP(O245,Tabela3[],2,0)</f>
        <v>2001</v>
      </c>
      <c r="B245" t="str">
        <f ca="1">VLOOKUP(P245,Tabela3[],4,0)</f>
        <v>ABRIL</v>
      </c>
      <c r="C245" t="str">
        <f ca="1">VLOOKUP(Q245,Tabela3[],5,0)</f>
        <v>Holanda</v>
      </c>
      <c r="D245" t="str">
        <f ca="1">VLOOKUP(Q245,Tabela3[],3,0)</f>
        <v>Shell</v>
      </c>
      <c r="E245" t="str">
        <f ca="1">IF(R245=Q245, (VLOOKUP(P245+1,Tabela3[],5,0)),VLOOKUP(R245,Tabela3[],5,0))</f>
        <v>Japão</v>
      </c>
      <c r="F245" s="1">
        <f t="shared" ca="1" si="26"/>
        <v>36969</v>
      </c>
      <c r="G245" s="1">
        <f t="shared" ca="1" si="27"/>
        <v>36978.257662325559</v>
      </c>
      <c r="H245">
        <f t="shared" ca="1" si="28"/>
        <v>1</v>
      </c>
      <c r="I245" t="str">
        <f ca="1">VLOOKUP(Q245,Tabela3[],9,1)</f>
        <v>AbQaiq</v>
      </c>
      <c r="J245" t="str">
        <f ca="1">VLOOKUP(Q245,Tabela3[],11,0)</f>
        <v>Diesel</v>
      </c>
      <c r="K245" t="str">
        <f ca="1">VLOOKUP(Q245,Tabela3[],10,0)</f>
        <v>Petróleo</v>
      </c>
      <c r="L245" t="e" cm="1">
        <f t="array" aca="1" ref="L245" ca="1">IF(Tabela2[[#This Row],[PORTO]]=Tabela2[[#This Row],[DESTINO]],0,erro)</f>
        <v>#NAME?</v>
      </c>
      <c r="N245">
        <f t="shared" ca="1" si="31"/>
        <v>72000</v>
      </c>
      <c r="O245">
        <f t="shared" ca="1" si="32"/>
        <v>1</v>
      </c>
      <c r="P245">
        <f t="shared" ca="1" si="33"/>
        <v>3</v>
      </c>
      <c r="Q245">
        <f t="shared" ca="1" si="29"/>
        <v>15</v>
      </c>
      <c r="R245">
        <f t="shared" ca="1" si="30"/>
        <v>10</v>
      </c>
    </row>
    <row r="246" spans="1:18">
      <c r="A246">
        <f ca="1">VLOOKUP(O246,Tabela3[],2,0)</f>
        <v>2005</v>
      </c>
      <c r="B246" t="str">
        <f ca="1">VLOOKUP(P246,Tabela3[],4,0)</f>
        <v>JUNHO</v>
      </c>
      <c r="C246" t="str">
        <f ca="1">VLOOKUP(Q246,Tabela3[],5,0)</f>
        <v>França</v>
      </c>
      <c r="D246" t="str">
        <f ca="1">VLOOKUP(Q246,Tabela3[],3,0)</f>
        <v> LVMH</v>
      </c>
      <c r="E246" t="str">
        <f ca="1">IF(R246=Q246, (VLOOKUP(P246+1,Tabela3[],5,0)),VLOOKUP(R246,Tabela3[],5,0))</f>
        <v>França</v>
      </c>
      <c r="F246" s="1">
        <f t="shared" ca="1" si="26"/>
        <v>38488</v>
      </c>
      <c r="G246" s="1">
        <f t="shared" ca="1" si="27"/>
        <v>38490.886732398765</v>
      </c>
      <c r="H246">
        <f t="shared" ca="1" si="28"/>
        <v>0</v>
      </c>
      <c r="I246" t="str">
        <f ca="1">VLOOKUP(Q246,Tabela3[],9,1)</f>
        <v>Emma Maersk</v>
      </c>
      <c r="J246" t="str">
        <f ca="1">VLOOKUP(Q246,Tabela3[],11,0)</f>
        <v>Guerlain</v>
      </c>
      <c r="K246" t="str">
        <f ca="1">VLOOKUP(Q246,Tabela3[],10,0)</f>
        <v>Tecido</v>
      </c>
      <c r="L246" cm="1">
        <f t="array" aca="1" ref="L246" ca="1">IF(Tabela2[[#This Row],[PORTO]]=Tabela2[[#This Row],[DESTINO]],0,erro)</f>
        <v>0</v>
      </c>
      <c r="N246">
        <f t="shared" ca="1" si="31"/>
        <v>39000</v>
      </c>
      <c r="O246">
        <f t="shared" ca="1" si="32"/>
        <v>5</v>
      </c>
      <c r="P246">
        <f t="shared" ca="1" si="33"/>
        <v>5</v>
      </c>
      <c r="Q246">
        <f t="shared" ca="1" si="29"/>
        <v>23</v>
      </c>
      <c r="R246">
        <f t="shared" ca="1" si="30"/>
        <v>22</v>
      </c>
    </row>
    <row r="247" spans="1:18">
      <c r="A247">
        <f ca="1">VLOOKUP(O247,Tabela3[],2,0)</f>
        <v>2007</v>
      </c>
      <c r="B247" t="str">
        <f ca="1">VLOOKUP(P247,Tabela3[],4,0)</f>
        <v>DEZEMBRO</v>
      </c>
      <c r="C247" t="str">
        <f ca="1">VLOOKUP(Q247,Tabela3[],5,0)</f>
        <v>Reino Unido</v>
      </c>
      <c r="D247" t="str">
        <f ca="1">VLOOKUP(Q247,Tabela3[],3,0)</f>
        <v>Unilever</v>
      </c>
      <c r="E247" t="str">
        <f ca="1">IF(R247=Q247, (VLOOKUP(P247+1,Tabela3[],5,0)),VLOOKUP(R247,Tabela3[],5,0))</f>
        <v>China</v>
      </c>
      <c r="F247" s="1">
        <f t="shared" ca="1" si="26"/>
        <v>39404</v>
      </c>
      <c r="G247" s="1">
        <f t="shared" ca="1" si="27"/>
        <v>39404.186235165318</v>
      </c>
      <c r="H247">
        <f t="shared" ca="1" si="28"/>
        <v>0</v>
      </c>
      <c r="I247" t="str">
        <f ca="1">VLOOKUP(Q247,Tabela3[],9,1)</f>
        <v>HMM Helsinki</v>
      </c>
      <c r="J247" t="str">
        <f ca="1">VLOOKUP(Q247,Tabela3[],11,0)</f>
        <v xml:space="preserve">Shampoo </v>
      </c>
      <c r="K247" t="str">
        <f ca="1">VLOOKUP(Q247,Tabela3[],10,0)</f>
        <v>Quimico</v>
      </c>
      <c r="L247" t="e" cm="1">
        <f t="array" aca="1" ref="L247" ca="1">IF(Tabela2[[#This Row],[PORTO]]=Tabela2[[#This Row],[DESTINO]],0,erro)</f>
        <v>#NAME?</v>
      </c>
      <c r="N247">
        <f t="shared" ca="1" si="31"/>
        <v>900000</v>
      </c>
      <c r="O247">
        <f t="shared" ca="1" si="32"/>
        <v>7</v>
      </c>
      <c r="P247">
        <f t="shared" ca="1" si="33"/>
        <v>11</v>
      </c>
      <c r="Q247">
        <f t="shared" ca="1" si="29"/>
        <v>24</v>
      </c>
      <c r="R247">
        <f t="shared" ca="1" si="30"/>
        <v>0</v>
      </c>
    </row>
    <row r="248" spans="1:18">
      <c r="A248">
        <f ca="1">VLOOKUP(O248,Tabela3[],2,0)</f>
        <v>2006</v>
      </c>
      <c r="B248" t="str">
        <f ca="1">VLOOKUP(P248,Tabela3[],4,0)</f>
        <v>AGOSTO</v>
      </c>
      <c r="C248" t="str">
        <f ca="1">VLOOKUP(Q248,Tabela3[],5,0)</f>
        <v>Holanda</v>
      </c>
      <c r="D248" t="str">
        <f ca="1">VLOOKUP(Q248,Tabela3[],3,0)</f>
        <v>Shell</v>
      </c>
      <c r="E248" t="str">
        <f ca="1">IF(R248=Q248, (VLOOKUP(P248+1,Tabela3[],5,0)),VLOOKUP(R248,Tabela3[],5,0))</f>
        <v>Coréia do Sul</v>
      </c>
      <c r="F248" s="1">
        <f t="shared" ca="1" si="26"/>
        <v>38906</v>
      </c>
      <c r="G248" s="1">
        <f t="shared" ca="1" si="27"/>
        <v>38906.08925698504</v>
      </c>
      <c r="H248">
        <f t="shared" ca="1" si="28"/>
        <v>1</v>
      </c>
      <c r="I248" t="str">
        <f ca="1">VLOOKUP(Q248,Tabela3[],9,1)</f>
        <v>AbQaiq</v>
      </c>
      <c r="J248" t="str">
        <f ca="1">VLOOKUP(Q248,Tabela3[],11,0)</f>
        <v>Petróleo Bruto</v>
      </c>
      <c r="K248" t="str">
        <f ca="1">VLOOKUP(Q248,Tabela3[],10,0)</f>
        <v>Petróleo</v>
      </c>
      <c r="L248" t="e" cm="1">
        <f t="array" aca="1" ref="L248" ca="1">IF(Tabela2[[#This Row],[PORTO]]=Tabela2[[#This Row],[DESTINO]],0,erro)</f>
        <v>#NAME?</v>
      </c>
      <c r="N248">
        <f t="shared" ca="1" si="31"/>
        <v>74000</v>
      </c>
      <c r="O248">
        <f t="shared" ca="1" si="32"/>
        <v>6</v>
      </c>
      <c r="P248">
        <f t="shared" ca="1" si="33"/>
        <v>7</v>
      </c>
      <c r="Q248">
        <f t="shared" ca="1" si="29"/>
        <v>17</v>
      </c>
      <c r="R248">
        <f t="shared" ca="1" si="30"/>
        <v>12</v>
      </c>
    </row>
    <row r="249" spans="1:18">
      <c r="A249">
        <f ca="1">VLOOKUP(O249,Tabela3[],2,0)</f>
        <v>2000</v>
      </c>
      <c r="B249" t="str">
        <f ca="1">VLOOKUP(P249,Tabela3[],4,0)</f>
        <v>DEZEMBRO</v>
      </c>
      <c r="C249" t="str">
        <f ca="1">VLOOKUP(Q249,Tabela3[],5,0)</f>
        <v>França</v>
      </c>
      <c r="D249" t="str">
        <f ca="1">VLOOKUP(Q249,Tabela3[],3,0)</f>
        <v> LVMH</v>
      </c>
      <c r="E249" t="str">
        <f ca="1">IF(R249=Q249, (VLOOKUP(P249+1,Tabela3[],5,0)),VLOOKUP(R249,Tabela3[],5,0))</f>
        <v>Coréia do Sul</v>
      </c>
      <c r="F249" s="1">
        <f t="shared" ca="1" si="26"/>
        <v>36846</v>
      </c>
      <c r="G249" s="1">
        <f t="shared" ca="1" si="27"/>
        <v>36855.868975848512</v>
      </c>
      <c r="H249">
        <f t="shared" ca="1" si="28"/>
        <v>0</v>
      </c>
      <c r="I249" t="str">
        <f ca="1">VLOOKUP(Q249,Tabela3[],9,1)</f>
        <v>Emma Maersk</v>
      </c>
      <c r="J249" t="str">
        <f ca="1">VLOOKUP(Q249,Tabela3[],11,0)</f>
        <v>Guerlain</v>
      </c>
      <c r="K249" t="str">
        <f ca="1">VLOOKUP(Q249,Tabela3[],10,0)</f>
        <v>Tecido</v>
      </c>
      <c r="L249" t="e" cm="1">
        <f t="array" aca="1" ref="L249" ca="1">IF(Tabela2[[#This Row],[PORTO]]=Tabela2[[#This Row],[DESTINO]],0,erro)</f>
        <v>#NAME?</v>
      </c>
      <c r="N249">
        <f t="shared" ca="1" si="31"/>
        <v>39000</v>
      </c>
      <c r="O249">
        <f t="shared" ca="1" si="32"/>
        <v>0</v>
      </c>
      <c r="P249">
        <f t="shared" ca="1" si="33"/>
        <v>11</v>
      </c>
      <c r="Q249">
        <f t="shared" ca="1" si="29"/>
        <v>23</v>
      </c>
      <c r="R249">
        <f t="shared" ca="1" si="30"/>
        <v>14</v>
      </c>
    </row>
    <row r="250" spans="1:18">
      <c r="A250">
        <f ca="1">VLOOKUP(O250,Tabela3[],2,0)</f>
        <v>2004</v>
      </c>
      <c r="B250" t="str">
        <f ca="1">VLOOKUP(P250,Tabela3[],4,0)</f>
        <v>OUTUBRO</v>
      </c>
      <c r="C250" t="str">
        <f ca="1">VLOOKUP(Q250,Tabela3[],5,0)</f>
        <v>Itália</v>
      </c>
      <c r="D250" t="str">
        <f ca="1">VLOOKUP(Q250,Tabela3[],3,0)</f>
        <v>Hyundai</v>
      </c>
      <c r="E250" t="str">
        <f ca="1">IF(R250=Q250, (VLOOKUP(P250+1,Tabela3[],5,0)),VLOOKUP(R250,Tabela3[],5,0))</f>
        <v>Japão</v>
      </c>
      <c r="F250" s="1">
        <f t="shared" ca="1" si="26"/>
        <v>38239</v>
      </c>
      <c r="G250" s="1">
        <f t="shared" ca="1" si="27"/>
        <v>38242.835824372189</v>
      </c>
      <c r="H250">
        <f t="shared" ca="1" si="28"/>
        <v>0</v>
      </c>
      <c r="I250" t="str">
        <f ca="1">VLOOKUP(Q250,Tabela3[],9,1)</f>
        <v>Car Carriers</v>
      </c>
      <c r="J250" t="str">
        <f ca="1">VLOOKUP(Q250,Tabela3[],11,0)</f>
        <v>HB20 Vision</v>
      </c>
      <c r="K250" t="str">
        <f ca="1">VLOOKUP(Q250,Tabela3[],10,0)</f>
        <v>Carros</v>
      </c>
      <c r="L250" t="e" cm="1">
        <f t="array" aca="1" ref="L250" ca="1">IF(Tabela2[[#This Row],[PORTO]]=Tabela2[[#This Row],[DESTINO]],0,erro)</f>
        <v>#NAME?</v>
      </c>
      <c r="N250">
        <f t="shared" ca="1" si="31"/>
        <v>500</v>
      </c>
      <c r="O250">
        <f t="shared" ca="1" si="32"/>
        <v>4</v>
      </c>
      <c r="P250">
        <f t="shared" ca="1" si="33"/>
        <v>9</v>
      </c>
      <c r="Q250">
        <f t="shared" ca="1" si="29"/>
        <v>20</v>
      </c>
      <c r="R250">
        <f t="shared" ca="1" si="30"/>
        <v>9</v>
      </c>
    </row>
    <row r="251" spans="1:18">
      <c r="A251">
        <f ca="1">VLOOKUP(O251,Tabela3[],2,0)</f>
        <v>2000</v>
      </c>
      <c r="B251" t="str">
        <f ca="1">VLOOKUP(P251,Tabela3[],4,0)</f>
        <v>MAIO</v>
      </c>
      <c r="C251" t="str">
        <f ca="1">VLOOKUP(Q251,Tabela3[],5,0)</f>
        <v>India</v>
      </c>
      <c r="D251" t="str">
        <f ca="1">VLOOKUP(Q251,Tabela3[],3,0)</f>
        <v>Reliance Industries</v>
      </c>
      <c r="E251" t="str">
        <f ca="1">IF(R251=Q251, (VLOOKUP(P251+1,Tabela3[],5,0)),VLOOKUP(R251,Tabela3[],5,0))</f>
        <v>China</v>
      </c>
      <c r="F251" s="1">
        <f t="shared" ca="1" si="26"/>
        <v>36642</v>
      </c>
      <c r="G251" s="1">
        <f t="shared" ca="1" si="27"/>
        <v>36646.23382620138</v>
      </c>
      <c r="H251">
        <f t="shared" ca="1" si="28"/>
        <v>1</v>
      </c>
      <c r="I251" t="str">
        <f ca="1">VLOOKUP(Q251,Tabela3[],9,1)</f>
        <v>Tanker</v>
      </c>
      <c r="J251" t="str">
        <f ca="1">VLOOKUP(Q251,Tabela3[],11,0)</f>
        <v>Polietileno</v>
      </c>
      <c r="K251" t="str">
        <f ca="1">VLOOKUP(Q251,Tabela3[],10,0)</f>
        <v>Petroquimicos</v>
      </c>
      <c r="L251" t="e" cm="1">
        <f t="array" aca="1" ref="L251" ca="1">IF(Tabela2[[#This Row],[PORTO]]=Tabela2[[#This Row],[DESTINO]],0,erro)</f>
        <v>#NAME?</v>
      </c>
      <c r="N251">
        <f t="shared" ca="1" si="31"/>
        <v>0</v>
      </c>
      <c r="O251">
        <f t="shared" ca="1" si="32"/>
        <v>0</v>
      </c>
      <c r="P251">
        <f t="shared" ca="1" si="33"/>
        <v>4</v>
      </c>
      <c r="Q251">
        <f t="shared" ca="1" si="29"/>
        <v>31</v>
      </c>
      <c r="R251">
        <f t="shared" ca="1" si="30"/>
        <v>1</v>
      </c>
    </row>
    <row r="252" spans="1:18">
      <c r="A252">
        <f ca="1">VLOOKUP(O252,Tabela3[],2,0)</f>
        <v>2004</v>
      </c>
      <c r="B252" t="str">
        <f ca="1">VLOOKUP(P252,Tabela3[],4,0)</f>
        <v>JANEIRO</v>
      </c>
      <c r="C252" t="str">
        <f ca="1">VLOOKUP(Q252,Tabela3[],5,0)</f>
        <v>Japão</v>
      </c>
      <c r="D252" t="str">
        <f ca="1">VLOOKUP(Q252,Tabela3[],3,0)</f>
        <v>Toyota</v>
      </c>
      <c r="E252" t="str">
        <f ca="1">IF(R252=Q252, (VLOOKUP(P252+1,Tabela3[],5,0)),VLOOKUP(R252,Tabela3[],5,0))</f>
        <v>Itália</v>
      </c>
      <c r="F252" s="1">
        <f t="shared" ca="1" si="26"/>
        <v>38006</v>
      </c>
      <c r="G252" s="1">
        <f t="shared" ca="1" si="27"/>
        <v>38006.526465991832</v>
      </c>
      <c r="H252">
        <f t="shared" ca="1" si="28"/>
        <v>0</v>
      </c>
      <c r="I252" t="str">
        <f ca="1">VLOOKUP(Q252,Tabela3[],9,1)</f>
        <v>Trailer Carriers</v>
      </c>
      <c r="J252" t="str">
        <f ca="1">VLOOKUP(Q252,Tabela3[],11,0)</f>
        <v>COROLLA CROSS XR</v>
      </c>
      <c r="K252" t="str">
        <f ca="1">VLOOKUP(Q252,Tabela3[],10,0)</f>
        <v>Carros</v>
      </c>
      <c r="L252" t="e" cm="1">
        <f t="array" aca="1" ref="L252" ca="1">IF(Tabela2[[#This Row],[PORTO]]=Tabela2[[#This Row],[DESTINO]],0,erro)</f>
        <v>#NAME?</v>
      </c>
      <c r="N252">
        <f t="shared" ca="1" si="31"/>
        <v>400</v>
      </c>
      <c r="O252">
        <f t="shared" ca="1" si="32"/>
        <v>4</v>
      </c>
      <c r="P252">
        <f t="shared" ca="1" si="33"/>
        <v>0</v>
      </c>
      <c r="Q252">
        <f t="shared" ca="1" si="29"/>
        <v>11</v>
      </c>
      <c r="R252">
        <f t="shared" ca="1" si="30"/>
        <v>18</v>
      </c>
    </row>
    <row r="253" spans="1:18">
      <c r="A253">
        <f ca="1">VLOOKUP(O253,Tabela3[],2,0)</f>
        <v>2002</v>
      </c>
      <c r="B253" t="str">
        <f ca="1">VLOOKUP(P253,Tabela3[],4,0)</f>
        <v>JANEIRO</v>
      </c>
      <c r="C253" t="str">
        <f ca="1">VLOOKUP(Q253,Tabela3[],5,0)</f>
        <v>Reino Unido</v>
      </c>
      <c r="D253" t="str">
        <f ca="1">VLOOKUP(Q253,Tabela3[],3,0)</f>
        <v>Unilever</v>
      </c>
      <c r="E253" t="str">
        <f ca="1">IF(R253=Q253, (VLOOKUP(P253+1,Tabela3[],5,0)),VLOOKUP(R253,Tabela3[],5,0))</f>
        <v>China</v>
      </c>
      <c r="F253" s="1">
        <f t="shared" ca="1" si="26"/>
        <v>37608</v>
      </c>
      <c r="G253" s="1">
        <f t="shared" ca="1" si="27"/>
        <v>37617.842091168684</v>
      </c>
      <c r="H253">
        <f t="shared" ca="1" si="28"/>
        <v>1</v>
      </c>
      <c r="I253" t="str">
        <f ca="1">VLOOKUP(Q253,Tabela3[],9,1)</f>
        <v>HMM Helsinki</v>
      </c>
      <c r="J253" t="str">
        <f ca="1">VLOOKUP(Q253,Tabela3[],11,0)</f>
        <v>Sabonete</v>
      </c>
      <c r="K253" t="str">
        <f ca="1">VLOOKUP(Q253,Tabela3[],10,0)</f>
        <v>Quimico</v>
      </c>
      <c r="L253" t="e" cm="1">
        <f t="array" aca="1" ref="L253" ca="1">IF(Tabela2[[#This Row],[PORTO]]=Tabela2[[#This Row],[DESTINO]],0,erro)</f>
        <v>#NAME?</v>
      </c>
      <c r="N253">
        <f t="shared" ca="1" si="31"/>
        <v>180000</v>
      </c>
      <c r="O253">
        <f t="shared" ca="1" si="32"/>
        <v>2</v>
      </c>
      <c r="P253">
        <f t="shared" ca="1" si="33"/>
        <v>12</v>
      </c>
      <c r="Q253">
        <f t="shared" ca="1" si="29"/>
        <v>26</v>
      </c>
      <c r="R253">
        <f t="shared" ca="1" si="30"/>
        <v>0</v>
      </c>
    </row>
    <row r="254" spans="1:18">
      <c r="A254">
        <f ca="1">VLOOKUP(O254,Tabela3[],2,0)</f>
        <v>2004</v>
      </c>
      <c r="B254" t="str">
        <f ca="1">VLOOKUP(P254,Tabela3[],4,0)</f>
        <v>OUTUBRO</v>
      </c>
      <c r="C254" t="str">
        <f ca="1">VLOOKUP(Q254,Tabela3[],5,0)</f>
        <v>Holanda</v>
      </c>
      <c r="D254" t="str">
        <f ca="1">VLOOKUP(Q254,Tabela3[],3,0)</f>
        <v>Shell</v>
      </c>
      <c r="E254" t="str">
        <f ca="1">IF(R254=Q254, (VLOOKUP(P254+1,Tabela3[],5,0)),VLOOKUP(R254,Tabela3[],5,0))</f>
        <v>Japão</v>
      </c>
      <c r="F254" s="1">
        <f t="shared" ca="1" si="26"/>
        <v>38247</v>
      </c>
      <c r="G254" s="1">
        <f t="shared" ca="1" si="27"/>
        <v>38255.797238496983</v>
      </c>
      <c r="H254">
        <f t="shared" ca="1" si="28"/>
        <v>0</v>
      </c>
      <c r="I254" t="str">
        <f ca="1">VLOOKUP(Q254,Tabela3[],9,1)</f>
        <v>AbQaiq</v>
      </c>
      <c r="J254" t="str">
        <f ca="1">VLOOKUP(Q254,Tabela3[],11,0)</f>
        <v>Diesel</v>
      </c>
      <c r="K254" t="str">
        <f ca="1">VLOOKUP(Q254,Tabela3[],10,0)</f>
        <v>Petróleo</v>
      </c>
      <c r="L254" t="e" cm="1">
        <f t="array" aca="1" ref="L254" ca="1">IF(Tabela2[[#This Row],[PORTO]]=Tabela2[[#This Row],[DESTINO]],0,erro)</f>
        <v>#NAME?</v>
      </c>
      <c r="N254">
        <f t="shared" ca="1" si="31"/>
        <v>89000</v>
      </c>
      <c r="O254">
        <f t="shared" ca="1" si="32"/>
        <v>4</v>
      </c>
      <c r="P254">
        <f t="shared" ca="1" si="33"/>
        <v>9</v>
      </c>
      <c r="Q254">
        <f t="shared" ca="1" si="29"/>
        <v>15</v>
      </c>
      <c r="R254">
        <f t="shared" ca="1" si="30"/>
        <v>10</v>
      </c>
    </row>
    <row r="255" spans="1:18">
      <c r="A255">
        <f ca="1">VLOOKUP(O255,Tabela3[],2,0)</f>
        <v>2003</v>
      </c>
      <c r="B255" t="str">
        <f ca="1">VLOOKUP(P255,Tabela3[],4,0)</f>
        <v>JULHO</v>
      </c>
      <c r="C255" t="str">
        <f ca="1">VLOOKUP(Q255,Tabela3[],5,0)</f>
        <v>Japão</v>
      </c>
      <c r="D255" t="str">
        <f ca="1">VLOOKUP(Q255,Tabela3[],3,0)</f>
        <v>Toyota</v>
      </c>
      <c r="E255" t="str">
        <f ca="1">IF(R255=Q255, (VLOOKUP(P255+1,Tabela3[],5,0)),VLOOKUP(R255,Tabela3[],5,0))</f>
        <v>Alemanha</v>
      </c>
      <c r="F255" s="1">
        <f t="shared" ca="1" si="26"/>
        <v>37781</v>
      </c>
      <c r="G255" s="1">
        <f t="shared" ca="1" si="27"/>
        <v>37781.816156009212</v>
      </c>
      <c r="H255">
        <f t="shared" ca="1" si="28"/>
        <v>1</v>
      </c>
      <c r="I255" t="str">
        <f ca="1">VLOOKUP(Q255,Tabela3[],9,1)</f>
        <v>Trailer Carriers</v>
      </c>
      <c r="J255" t="str">
        <f ca="1">VLOOKUP(Q255,Tabela3[],11,0)</f>
        <v>HILUX CABINE DUPLA STD POWER PACK</v>
      </c>
      <c r="K255" t="str">
        <f ca="1">VLOOKUP(Q255,Tabela3[],10,0)</f>
        <v>Carros</v>
      </c>
      <c r="L255" t="e" cm="1">
        <f t="array" aca="1" ref="L255" ca="1">IF(Tabela2[[#This Row],[PORTO]]=Tabela2[[#This Row],[DESTINO]],0,erro)</f>
        <v>#NAME?</v>
      </c>
      <c r="N255">
        <f t="shared" ca="1" si="31"/>
        <v>100</v>
      </c>
      <c r="O255">
        <f t="shared" ca="1" si="32"/>
        <v>3</v>
      </c>
      <c r="P255">
        <f t="shared" ca="1" si="33"/>
        <v>6</v>
      </c>
      <c r="Q255">
        <f t="shared" ca="1" si="29"/>
        <v>9</v>
      </c>
      <c r="R255">
        <f t="shared" ca="1" si="30"/>
        <v>8</v>
      </c>
    </row>
    <row r="256" spans="1:18">
      <c r="A256">
        <f ca="1">VLOOKUP(O256,Tabela3[],2,0)</f>
        <v>2005</v>
      </c>
      <c r="B256" t="str">
        <f ca="1">VLOOKUP(P256,Tabela3[],4,0)</f>
        <v>JANEIRO</v>
      </c>
      <c r="C256" t="str">
        <f ca="1">VLOOKUP(Q256,Tabela3[],5,0)</f>
        <v>Holanda</v>
      </c>
      <c r="D256" t="str">
        <f ca="1">VLOOKUP(Q256,Tabela3[],3,0)</f>
        <v>Shell</v>
      </c>
      <c r="E256" t="str">
        <f ca="1">IF(R256=Q256, (VLOOKUP(P256+1,Tabela3[],5,0)),VLOOKUP(R256,Tabela3[],5,0))</f>
        <v>China</v>
      </c>
      <c r="F256" s="1">
        <f t="shared" ca="1" si="26"/>
        <v>38369</v>
      </c>
      <c r="G256" s="1">
        <f t="shared" ca="1" si="27"/>
        <v>38377.688858659902</v>
      </c>
      <c r="H256">
        <f t="shared" ca="1" si="28"/>
        <v>1</v>
      </c>
      <c r="I256" t="str">
        <f ca="1">VLOOKUP(Q256,Tabela3[],9,1)</f>
        <v>AbQaiq</v>
      </c>
      <c r="J256" t="str">
        <f ca="1">VLOOKUP(Q256,Tabela3[],11,0)</f>
        <v>Gasolina</v>
      </c>
      <c r="K256" t="str">
        <f ca="1">VLOOKUP(Q256,Tabela3[],10,0)</f>
        <v>Petróleo</v>
      </c>
      <c r="L256" t="e" cm="1">
        <f t="array" aca="1" ref="L256" ca="1">IF(Tabela2[[#This Row],[PORTO]]=Tabela2[[#This Row],[DESTINO]],0,erro)</f>
        <v>#NAME?</v>
      </c>
      <c r="N256">
        <f t="shared" ca="1" si="31"/>
        <v>57000</v>
      </c>
      <c r="O256">
        <f t="shared" ca="1" si="32"/>
        <v>5</v>
      </c>
      <c r="P256">
        <f t="shared" ca="1" si="33"/>
        <v>0</v>
      </c>
      <c r="Q256">
        <f t="shared" ca="1" si="29"/>
        <v>16</v>
      </c>
      <c r="R256">
        <f t="shared" ca="1" si="30"/>
        <v>1</v>
      </c>
    </row>
    <row r="257" spans="1:18">
      <c r="A257">
        <f ca="1">VLOOKUP(O257,Tabela3[],2,0)</f>
        <v>2005</v>
      </c>
      <c r="B257" t="str">
        <f ca="1">VLOOKUP(P257,Tabela3[],4,0)</f>
        <v>DEZEMBRO</v>
      </c>
      <c r="C257" t="str">
        <f ca="1">VLOOKUP(Q257,Tabela3[],5,0)</f>
        <v>Holanda</v>
      </c>
      <c r="D257" t="str">
        <f ca="1">VLOOKUP(Q257,Tabela3[],3,0)</f>
        <v>Shell</v>
      </c>
      <c r="E257" t="str">
        <f ca="1">IF(R257=Q257, (VLOOKUP(P257+1,Tabela3[],5,0)),VLOOKUP(R257,Tabela3[],5,0))</f>
        <v>Japão</v>
      </c>
      <c r="F257" s="1">
        <f t="shared" ca="1" si="26"/>
        <v>38660</v>
      </c>
      <c r="G257" s="1">
        <f t="shared" ca="1" si="27"/>
        <v>38668.411658790879</v>
      </c>
      <c r="H257">
        <f t="shared" ca="1" si="28"/>
        <v>0</v>
      </c>
      <c r="I257" t="str">
        <f ca="1">VLOOKUP(Q257,Tabela3[],9,1)</f>
        <v>AbQaiq</v>
      </c>
      <c r="J257" t="str">
        <f ca="1">VLOOKUP(Q257,Tabela3[],11,0)</f>
        <v>Gasolina</v>
      </c>
      <c r="K257" t="str">
        <f ca="1">VLOOKUP(Q257,Tabela3[],10,0)</f>
        <v>Petróleo</v>
      </c>
      <c r="L257" t="e" cm="1">
        <f t="array" aca="1" ref="L257" ca="1">IF(Tabela2[[#This Row],[PORTO]]=Tabela2[[#This Row],[DESTINO]],0,erro)</f>
        <v>#NAME?</v>
      </c>
      <c r="N257">
        <f t="shared" ca="1" si="31"/>
        <v>97000</v>
      </c>
      <c r="O257">
        <f t="shared" ca="1" si="32"/>
        <v>5</v>
      </c>
      <c r="P257">
        <f t="shared" ca="1" si="33"/>
        <v>11</v>
      </c>
      <c r="Q257">
        <f t="shared" ca="1" si="29"/>
        <v>16</v>
      </c>
      <c r="R257">
        <f t="shared" ca="1" si="30"/>
        <v>9</v>
      </c>
    </row>
    <row r="258" spans="1:18">
      <c r="A258">
        <f ca="1">VLOOKUP(O258,Tabela3[],2,0)</f>
        <v>2006</v>
      </c>
      <c r="B258" t="str">
        <f ca="1">VLOOKUP(P258,Tabela3[],4,0)</f>
        <v>JANEIRO</v>
      </c>
      <c r="C258" t="str">
        <f ca="1">VLOOKUP(Q258,Tabela3[],5,0)</f>
        <v>Coréia do Sul</v>
      </c>
      <c r="D258" t="str">
        <f ca="1">VLOOKUP(Q258,Tabela3[],3,0)</f>
        <v>Samsung</v>
      </c>
      <c r="E258" t="str">
        <f ca="1">IF(R258=Q258, (VLOOKUP(P258+1,Tabela3[],5,0)),VLOOKUP(R258,Tabela3[],5,0))</f>
        <v>Alemanha</v>
      </c>
      <c r="F258" s="1">
        <f t="shared" ref="F258:F321" ca="1" si="34">(DATE(A258,IF(P258&gt;0,P258,IF(P258&gt;12,P258-1,IF(P258=0,P258+1))),RAND()*28))</f>
        <v>39052</v>
      </c>
      <c r="G258" s="1">
        <f t="shared" ca="1" si="27"/>
        <v>39060.196967520103</v>
      </c>
      <c r="H258">
        <f t="shared" ca="1" si="28"/>
        <v>0</v>
      </c>
      <c r="I258" t="str">
        <f ca="1">VLOOKUP(Q258,Tabela3[],9,1)</f>
        <v>HMM Rotterdam</v>
      </c>
      <c r="J258" t="str">
        <f ca="1">VLOOKUP(Q258,Tabela3[],11,0)</f>
        <v>Crystal UHD 4k 65"</v>
      </c>
      <c r="K258" t="str">
        <f ca="1">VLOOKUP(Q258,Tabela3[],10,0)</f>
        <v>Eletrônicos</v>
      </c>
      <c r="L258" t="e" cm="1">
        <f t="array" aca="1" ref="L258" ca="1">IF(Tabela2[[#This Row],[PORTO]]=Tabela2[[#This Row],[DESTINO]],0,erro)</f>
        <v>#NAME?</v>
      </c>
      <c r="N258">
        <f t="shared" ca="1" si="31"/>
        <v>1500</v>
      </c>
      <c r="O258">
        <f t="shared" ca="1" si="32"/>
        <v>6</v>
      </c>
      <c r="P258">
        <f t="shared" ca="1" si="33"/>
        <v>12</v>
      </c>
      <c r="Q258">
        <f t="shared" ca="1" si="29"/>
        <v>14</v>
      </c>
      <c r="R258">
        <f t="shared" ca="1" si="30"/>
        <v>7</v>
      </c>
    </row>
    <row r="259" spans="1:18">
      <c r="A259">
        <f ca="1">VLOOKUP(O259,Tabela3[],2,0)</f>
        <v>2000</v>
      </c>
      <c r="B259" t="str">
        <f ca="1">VLOOKUP(P259,Tabela3[],4,0)</f>
        <v>NOVEMBRO</v>
      </c>
      <c r="C259" t="str">
        <f ca="1">VLOOKUP(Q259,Tabela3[],5,0)</f>
        <v>Alemanha</v>
      </c>
      <c r="D259" t="str">
        <f ca="1">VLOOKUP(Q259,Tabela3[],3,0)</f>
        <v>Volkswagen</v>
      </c>
      <c r="E259" t="str">
        <f ca="1">IF(R259=Q259, (VLOOKUP(P259+1,Tabela3[],5,0)),VLOOKUP(R259,Tabela3[],5,0))</f>
        <v>Itália</v>
      </c>
      <c r="F259" s="1">
        <f t="shared" ca="1" si="34"/>
        <v>36815</v>
      </c>
      <c r="G259" s="1">
        <f t="shared" ref="G259:G322" ca="1" si="35">F259+RAND()*10</f>
        <v>36819.802940134381</v>
      </c>
      <c r="H259">
        <f t="shared" ref="H259:H322" ca="1" si="36">INT(RAND()*2)</f>
        <v>0</v>
      </c>
      <c r="I259" t="str">
        <f ca="1">VLOOKUP(Q259,Tabela3[],9,1)</f>
        <v>Warehouse Carriers </v>
      </c>
      <c r="J259" t="str">
        <f ca="1">VLOOKUP(Q259,Tabela3[],11,0)</f>
        <v>GLI 350 TSI (Jetta)</v>
      </c>
      <c r="K259" t="str">
        <f ca="1">VLOOKUP(Q259,Tabela3[],10,0)</f>
        <v>Carros</v>
      </c>
      <c r="L259" t="e" cm="1">
        <f t="array" aca="1" ref="L259" ca="1">IF(Tabela2[[#This Row],[PORTO]]=Tabela2[[#This Row],[DESTINO]],0,erro)</f>
        <v>#NAME?</v>
      </c>
      <c r="N259">
        <f t="shared" ca="1" si="31"/>
        <v>200</v>
      </c>
      <c r="O259">
        <f t="shared" ca="1" si="32"/>
        <v>0</v>
      </c>
      <c r="P259">
        <f t="shared" ca="1" si="33"/>
        <v>10</v>
      </c>
      <c r="Q259">
        <f t="shared" ref="Q259:Q322" ca="1" si="37">INT(RAND()*35)</f>
        <v>8</v>
      </c>
      <c r="R259">
        <f t="shared" ref="R259:R322" ca="1" si="38">INT(RAND()*25)</f>
        <v>20</v>
      </c>
    </row>
    <row r="260" spans="1:18">
      <c r="A260">
        <f ca="1">VLOOKUP(O260,Tabela3[],2,0)</f>
        <v>2006</v>
      </c>
      <c r="B260" t="str">
        <f ca="1">VLOOKUP(P260,Tabela3[],4,0)</f>
        <v>FEVEREIRO</v>
      </c>
      <c r="C260" t="str">
        <f ca="1">VLOOKUP(Q260,Tabela3[],5,0)</f>
        <v>Japão</v>
      </c>
      <c r="D260" t="str">
        <f ca="1">VLOOKUP(Q260,Tabela3[],3,0)</f>
        <v>Toyota</v>
      </c>
      <c r="E260" t="str">
        <f ca="1">IF(R260=Q260, (VLOOKUP(P260+1,Tabela3[],5,0)),VLOOKUP(R260,Tabela3[],5,0))</f>
        <v>França</v>
      </c>
      <c r="F260" s="1">
        <f t="shared" ca="1" si="34"/>
        <v>38729</v>
      </c>
      <c r="G260" s="1">
        <f t="shared" ca="1" si="35"/>
        <v>38732.497598003429</v>
      </c>
      <c r="H260">
        <f t="shared" ca="1" si="36"/>
        <v>1</v>
      </c>
      <c r="I260" t="str">
        <f ca="1">VLOOKUP(Q260,Tabela3[],9,1)</f>
        <v>Trailer Carriers</v>
      </c>
      <c r="J260" t="str">
        <f ca="1">VLOOKUP(Q260,Tabela3[],11,0)</f>
        <v>COROLLA CROSS XR</v>
      </c>
      <c r="K260" t="str">
        <f ca="1">VLOOKUP(Q260,Tabela3[],10,0)</f>
        <v>Carros</v>
      </c>
      <c r="L260" t="e" cm="1">
        <f t="array" aca="1" ref="L260" ca="1">IF(Tabela2[[#This Row],[PORTO]]=Tabela2[[#This Row],[DESTINO]],0,erro)</f>
        <v>#NAME?</v>
      </c>
      <c r="N260">
        <f t="shared" ca="1" si="31"/>
        <v>300</v>
      </c>
      <c r="O260">
        <f t="shared" ca="1" si="32"/>
        <v>6</v>
      </c>
      <c r="P260">
        <f t="shared" ca="1" si="33"/>
        <v>1</v>
      </c>
      <c r="Q260">
        <f t="shared" ca="1" si="37"/>
        <v>11</v>
      </c>
      <c r="R260">
        <f t="shared" ca="1" si="38"/>
        <v>23</v>
      </c>
    </row>
    <row r="261" spans="1:18">
      <c r="A261">
        <f ca="1">VLOOKUP(O261,Tabela3[],2,0)</f>
        <v>2003</v>
      </c>
      <c r="B261" t="str">
        <f ca="1">VLOOKUP(P261,Tabela3[],4,0)</f>
        <v>DEZEMBRO</v>
      </c>
      <c r="C261" t="str">
        <f ca="1">VLOOKUP(Q261,Tabela3[],5,0)</f>
        <v>Reino Unido</v>
      </c>
      <c r="D261" t="str">
        <f ca="1">VLOOKUP(Q261,Tabela3[],3,0)</f>
        <v>Unilever</v>
      </c>
      <c r="E261" t="str">
        <f ca="1">IF(R261=Q261, (VLOOKUP(P261+1,Tabela3[],5,0)),VLOOKUP(R261,Tabela3[],5,0))</f>
        <v>China</v>
      </c>
      <c r="F261" s="1">
        <f t="shared" ca="1" si="34"/>
        <v>37943</v>
      </c>
      <c r="G261" s="1">
        <f t="shared" ca="1" si="35"/>
        <v>37946.720295821127</v>
      </c>
      <c r="H261">
        <f t="shared" ca="1" si="36"/>
        <v>1</v>
      </c>
      <c r="I261" t="str">
        <f ca="1">VLOOKUP(Q261,Tabela3[],9,1)</f>
        <v>HMM Helsinki</v>
      </c>
      <c r="J261" t="str">
        <f ca="1">VLOOKUP(Q261,Tabela3[],11,0)</f>
        <v>Sabonete</v>
      </c>
      <c r="K261" t="str">
        <f ca="1">VLOOKUP(Q261,Tabela3[],10,0)</f>
        <v>Quimico</v>
      </c>
      <c r="L261" t="e" cm="1">
        <f t="array" aca="1" ref="L261" ca="1">IF(Tabela2[[#This Row],[PORTO]]=Tabela2[[#This Row],[DESTINO]],0,erro)</f>
        <v>#NAME?</v>
      </c>
      <c r="N261">
        <f t="shared" ref="N261:N324" ca="1" si="39">IF(K261="Geral",INT((RANDBETWEEN(1,5)*1000)),IF(K261="Eletrônicos",INT((RANDBETWEEN(1,5))*500),IF(K261="Tecido",INT((RANDBETWEEN(10,50)*1000)),IF(K261="Carros",INT((RANDBETWEEN(1,5)*100)),IF(K261="Petróleo",INT((RANDBETWEEN(50,100)*1000)),IF(K261="Quimico",INT((RANDBETWEEN(10,200)*10000)),IF(K261="Maquinário",INT((RANDBETWEEN(1,5)*10)),0)))))))</f>
        <v>1280000</v>
      </c>
      <c r="O261">
        <f t="shared" ca="1" si="32"/>
        <v>3</v>
      </c>
      <c r="P261">
        <f t="shared" ca="1" si="33"/>
        <v>11</v>
      </c>
      <c r="Q261">
        <f t="shared" ca="1" si="37"/>
        <v>26</v>
      </c>
      <c r="R261">
        <f t="shared" ca="1" si="38"/>
        <v>0</v>
      </c>
    </row>
    <row r="262" spans="1:18">
      <c r="A262">
        <f ca="1">VLOOKUP(O262,Tabela3[],2,0)</f>
        <v>2009</v>
      </c>
      <c r="B262" t="str">
        <f ca="1">VLOOKUP(P262,Tabela3[],4,0)</f>
        <v>FEVEREIRO</v>
      </c>
      <c r="C262" t="str">
        <f ca="1">VLOOKUP(Q262,Tabela3[],5,0)</f>
        <v>Brasil</v>
      </c>
      <c r="D262" t="str">
        <f ca="1">VLOOKUP(Q262,Tabela3[],3,0)</f>
        <v>VALE</v>
      </c>
      <c r="E262" t="str">
        <f ca="1">IF(R262=Q262, (VLOOKUP(P262+1,Tabela3[],5,0)),VLOOKUP(R262,Tabela3[],5,0))</f>
        <v>Japão</v>
      </c>
      <c r="F262" s="1">
        <f t="shared" ca="1" si="34"/>
        <v>39814</v>
      </c>
      <c r="G262" s="1">
        <f t="shared" ca="1" si="35"/>
        <v>39818.58425158797</v>
      </c>
      <c r="H262">
        <f t="shared" ca="1" si="36"/>
        <v>0</v>
      </c>
      <c r="I262" t="str">
        <f ca="1">VLOOKUP(Q262,Tabela3[],9,1)</f>
        <v>Lan Hua Hai</v>
      </c>
      <c r="J262" t="str">
        <f ca="1">VLOOKUP(Q262,Tabela3[],11,0)</f>
        <v>Manganês</v>
      </c>
      <c r="K262" t="str">
        <f ca="1">VLOOKUP(Q262,Tabela3[],10,0)</f>
        <v>Minério</v>
      </c>
      <c r="L262" t="e" cm="1">
        <f t="array" aca="1" ref="L262" ca="1">IF(Tabela2[[#This Row],[PORTO]]=Tabela2[[#This Row],[DESTINO]],0,erro)</f>
        <v>#NAME?</v>
      </c>
      <c r="N262">
        <f t="shared" ca="1" si="39"/>
        <v>0</v>
      </c>
      <c r="O262">
        <f t="shared" ca="1" si="32"/>
        <v>9</v>
      </c>
      <c r="P262">
        <f t="shared" ca="1" si="33"/>
        <v>1</v>
      </c>
      <c r="Q262">
        <f t="shared" ca="1" si="37"/>
        <v>29</v>
      </c>
      <c r="R262">
        <f t="shared" ca="1" si="38"/>
        <v>10</v>
      </c>
    </row>
    <row r="263" spans="1:18">
      <c r="A263">
        <f ca="1">VLOOKUP(O263,Tabela3[],2,0)</f>
        <v>2001</v>
      </c>
      <c r="B263" t="str">
        <f ca="1">VLOOKUP(P263,Tabela3[],4,0)</f>
        <v>JANEIRO</v>
      </c>
      <c r="C263" t="str">
        <f ca="1">VLOOKUP(Q263,Tabela3[],5,0)</f>
        <v>Holanda</v>
      </c>
      <c r="D263" t="str">
        <f ca="1">VLOOKUP(Q263,Tabela3[],3,0)</f>
        <v>Shell</v>
      </c>
      <c r="E263" t="str">
        <f ca="1">IF(R263=Q263, (VLOOKUP(P263+1,Tabela3[],5,0)),VLOOKUP(R263,Tabela3[],5,0))</f>
        <v>China</v>
      </c>
      <c r="F263" s="1">
        <f t="shared" ca="1" si="34"/>
        <v>36908</v>
      </c>
      <c r="G263" s="1">
        <f t="shared" ca="1" si="35"/>
        <v>36912.809861939561</v>
      </c>
      <c r="H263">
        <f t="shared" ca="1" si="36"/>
        <v>0</v>
      </c>
      <c r="I263" t="str">
        <f ca="1">VLOOKUP(Q263,Tabela3[],9,1)</f>
        <v>AbQaiq</v>
      </c>
      <c r="J263" t="str">
        <f ca="1">VLOOKUP(Q263,Tabela3[],11,0)</f>
        <v>Petróleo Bruto</v>
      </c>
      <c r="K263" t="str">
        <f ca="1">VLOOKUP(Q263,Tabela3[],10,0)</f>
        <v>Petróleo</v>
      </c>
      <c r="L263" t="e" cm="1">
        <f t="array" aca="1" ref="L263" ca="1">IF(Tabela2[[#This Row],[PORTO]]=Tabela2[[#This Row],[DESTINO]],0,erro)</f>
        <v>#NAME?</v>
      </c>
      <c r="N263">
        <f t="shared" ca="1" si="39"/>
        <v>88000</v>
      </c>
      <c r="O263">
        <f t="shared" ca="1" si="32"/>
        <v>1</v>
      </c>
      <c r="P263">
        <f t="shared" ca="1" si="33"/>
        <v>0</v>
      </c>
      <c r="Q263">
        <f t="shared" ca="1" si="37"/>
        <v>17</v>
      </c>
      <c r="R263">
        <f t="shared" ca="1" si="38"/>
        <v>2</v>
      </c>
    </row>
    <row r="264" spans="1:18">
      <c r="A264">
        <f ca="1">VLOOKUP(O264,Tabela3[],2,0)</f>
        <v>2006</v>
      </c>
      <c r="B264" t="str">
        <f ca="1">VLOOKUP(P264,Tabela3[],4,0)</f>
        <v>ABRIL</v>
      </c>
      <c r="C264" t="str">
        <f ca="1">VLOOKUP(Q264,Tabela3[],5,0)</f>
        <v>Japão</v>
      </c>
      <c r="D264" t="str">
        <f ca="1">VLOOKUP(Q264,Tabela3[],3,0)</f>
        <v>Toyota</v>
      </c>
      <c r="E264" t="str">
        <f ca="1">IF(R264=Q264, (VLOOKUP(P264+1,Tabela3[],5,0)),VLOOKUP(R264,Tabela3[],5,0))</f>
        <v>Japão</v>
      </c>
      <c r="F264" s="1">
        <f t="shared" ca="1" si="34"/>
        <v>38781</v>
      </c>
      <c r="G264" s="1">
        <f t="shared" ca="1" si="35"/>
        <v>38783.528166816832</v>
      </c>
      <c r="H264">
        <f t="shared" ca="1" si="36"/>
        <v>0</v>
      </c>
      <c r="I264" t="str">
        <f ca="1">VLOOKUP(Q264,Tabela3[],9,1)</f>
        <v>Trailer Carriers</v>
      </c>
      <c r="J264" t="str">
        <f ca="1">VLOOKUP(Q264,Tabela3[],11,0)</f>
        <v>COROLLA GLI</v>
      </c>
      <c r="K264" t="str">
        <f ca="1">VLOOKUP(Q264,Tabela3[],10,0)</f>
        <v>Carros</v>
      </c>
      <c r="L264" cm="1">
        <f t="array" aca="1" ref="L264" ca="1">IF(Tabela2[[#This Row],[PORTO]]=Tabela2[[#This Row],[DESTINO]],0,erro)</f>
        <v>0</v>
      </c>
      <c r="N264">
        <f t="shared" ca="1" si="39"/>
        <v>100</v>
      </c>
      <c r="O264">
        <f t="shared" ca="1" si="32"/>
        <v>6</v>
      </c>
      <c r="P264">
        <f t="shared" ca="1" si="33"/>
        <v>3</v>
      </c>
      <c r="Q264">
        <f t="shared" ca="1" si="37"/>
        <v>10</v>
      </c>
      <c r="R264">
        <f t="shared" ca="1" si="38"/>
        <v>11</v>
      </c>
    </row>
    <row r="265" spans="1:18">
      <c r="A265">
        <f ca="1">VLOOKUP(O265,Tabela3[],2,0)</f>
        <v>2006</v>
      </c>
      <c r="B265" t="str">
        <f ca="1">VLOOKUP(P265,Tabela3[],4,0)</f>
        <v>JULHO</v>
      </c>
      <c r="C265" t="str">
        <f ca="1">VLOOKUP(Q265,Tabela3[],5,0)</f>
        <v>Alemanha</v>
      </c>
      <c r="D265" t="str">
        <f ca="1">VLOOKUP(Q265,Tabela3[],3,0)</f>
        <v>Volkswagen</v>
      </c>
      <c r="E265" t="str">
        <f ca="1">IF(R265=Q265, (VLOOKUP(P265+1,Tabela3[],5,0)),VLOOKUP(R265,Tabela3[],5,0))</f>
        <v>Estados Unidos</v>
      </c>
      <c r="F265" s="1">
        <f t="shared" ca="1" si="34"/>
        <v>38890</v>
      </c>
      <c r="G265" s="1">
        <f t="shared" ca="1" si="35"/>
        <v>38893.043012449969</v>
      </c>
      <c r="H265">
        <f t="shared" ca="1" si="36"/>
        <v>0</v>
      </c>
      <c r="I265" t="str">
        <f ca="1">VLOOKUP(Q265,Tabela3[],9,1)</f>
        <v>Warehouse Carriers </v>
      </c>
      <c r="J265" t="str">
        <f ca="1">VLOOKUP(Q265,Tabela3[],11,0)</f>
        <v>Cross CD (Saveiro)</v>
      </c>
      <c r="K265" t="str">
        <f ca="1">VLOOKUP(Q265,Tabela3[],10,0)</f>
        <v>Carros</v>
      </c>
      <c r="L265" t="e" cm="1">
        <f t="array" aca="1" ref="L265" ca="1">IF(Tabela2[[#This Row],[PORTO]]=Tabela2[[#This Row],[DESTINO]],0,erro)</f>
        <v>#NAME?</v>
      </c>
      <c r="N265">
        <f t="shared" ca="1" si="39"/>
        <v>400</v>
      </c>
      <c r="O265">
        <f t="shared" ca="1" si="32"/>
        <v>6</v>
      </c>
      <c r="P265">
        <f t="shared" ca="1" si="33"/>
        <v>6</v>
      </c>
      <c r="Q265">
        <f t="shared" ca="1" si="37"/>
        <v>6</v>
      </c>
      <c r="R265">
        <f t="shared" ca="1" si="38"/>
        <v>5</v>
      </c>
    </row>
    <row r="266" spans="1:18">
      <c r="A266">
        <f ca="1">VLOOKUP(O266,Tabela3[],2,0)</f>
        <v>2007</v>
      </c>
      <c r="B266" t="str">
        <f ca="1">VLOOKUP(P266,Tabela3[],4,0)</f>
        <v>ABRIL</v>
      </c>
      <c r="C266" t="str">
        <f ca="1">VLOOKUP(Q266,Tabela3[],5,0)</f>
        <v>França</v>
      </c>
      <c r="D266" t="str">
        <f ca="1">VLOOKUP(Q266,Tabela3[],3,0)</f>
        <v> LVMH</v>
      </c>
      <c r="E266" t="str">
        <f ca="1">IF(R266=Q266, (VLOOKUP(P266+1,Tabela3[],5,0)),VLOOKUP(R266,Tabela3[],5,0))</f>
        <v>Itália</v>
      </c>
      <c r="F266" s="1">
        <f t="shared" ca="1" si="34"/>
        <v>39167</v>
      </c>
      <c r="G266" s="1">
        <f t="shared" ca="1" si="35"/>
        <v>39171.818823305046</v>
      </c>
      <c r="H266">
        <f t="shared" ca="1" si="36"/>
        <v>0</v>
      </c>
      <c r="I266" t="str">
        <f ca="1">VLOOKUP(Q266,Tabela3[],9,1)</f>
        <v>Emma Maersk</v>
      </c>
      <c r="J266" t="str">
        <f ca="1">VLOOKUP(Q266,Tabela3[],11,0)</f>
        <v>Guerlain</v>
      </c>
      <c r="K266" t="str">
        <f ca="1">VLOOKUP(Q266,Tabela3[],10,0)</f>
        <v>Tecido</v>
      </c>
      <c r="L266" t="e" cm="1">
        <f t="array" aca="1" ref="L266" ca="1">IF(Tabela2[[#This Row],[PORTO]]=Tabela2[[#This Row],[DESTINO]],0,erro)</f>
        <v>#NAME?</v>
      </c>
      <c r="N266">
        <f t="shared" ca="1" si="39"/>
        <v>27000</v>
      </c>
      <c r="O266">
        <f t="shared" ca="1" si="32"/>
        <v>7</v>
      </c>
      <c r="P266">
        <f t="shared" ca="1" si="33"/>
        <v>3</v>
      </c>
      <c r="Q266">
        <f t="shared" ca="1" si="37"/>
        <v>23</v>
      </c>
      <c r="R266">
        <f t="shared" ca="1" si="38"/>
        <v>19</v>
      </c>
    </row>
    <row r="267" spans="1:18">
      <c r="A267">
        <f ca="1">VLOOKUP(O267,Tabela3[],2,0)</f>
        <v>2002</v>
      </c>
      <c r="B267" t="str">
        <f ca="1">VLOOKUP(P267,Tabela3[],4,0)</f>
        <v>AGOSTO</v>
      </c>
      <c r="C267" t="str">
        <f ca="1">VLOOKUP(Q267,Tabela3[],5,0)</f>
        <v>Coréia do Sul</v>
      </c>
      <c r="D267" t="str">
        <f ca="1">VLOOKUP(Q267,Tabela3[],3,0)</f>
        <v>Samsung</v>
      </c>
      <c r="E267" t="str">
        <f ca="1">IF(R267=Q267, (VLOOKUP(P267+1,Tabela3[],5,0)),VLOOKUP(R267,Tabela3[],5,0))</f>
        <v>Japão</v>
      </c>
      <c r="F267" s="1">
        <f t="shared" ca="1" si="34"/>
        <v>37450</v>
      </c>
      <c r="G267" s="1">
        <f t="shared" ca="1" si="35"/>
        <v>37456.17431430523</v>
      </c>
      <c r="H267">
        <f t="shared" ca="1" si="36"/>
        <v>0</v>
      </c>
      <c r="I267" t="str">
        <f ca="1">VLOOKUP(Q267,Tabela3[],9,1)</f>
        <v>HMM Rotterdam</v>
      </c>
      <c r="J267" t="str">
        <f ca="1">VLOOKUP(Q267,Tabela3[],11,0)</f>
        <v>QLED 4k 75"</v>
      </c>
      <c r="K267" t="str">
        <f ca="1">VLOOKUP(Q267,Tabela3[],10,0)</f>
        <v>Eletrônicos</v>
      </c>
      <c r="L267" t="e" cm="1">
        <f t="array" aca="1" ref="L267" ca="1">IF(Tabela2[[#This Row],[PORTO]]=Tabela2[[#This Row],[DESTINO]],0,erro)</f>
        <v>#NAME?</v>
      </c>
      <c r="N267">
        <f t="shared" ca="1" si="39"/>
        <v>1500</v>
      </c>
      <c r="O267">
        <f t="shared" ca="1" si="32"/>
        <v>2</v>
      </c>
      <c r="P267">
        <f t="shared" ca="1" si="33"/>
        <v>7</v>
      </c>
      <c r="Q267">
        <f t="shared" ca="1" si="37"/>
        <v>13</v>
      </c>
      <c r="R267">
        <f t="shared" ca="1" si="38"/>
        <v>11</v>
      </c>
    </row>
    <row r="268" spans="1:18">
      <c r="A268">
        <f ca="1">VLOOKUP(O268,Tabela3[],2,0)</f>
        <v>2002</v>
      </c>
      <c r="B268" t="str">
        <f ca="1">VLOOKUP(P268,Tabela3[],4,0)</f>
        <v>DEZEMBRO</v>
      </c>
      <c r="C268" t="str">
        <f ca="1">VLOOKUP(Q268,Tabela3[],5,0)</f>
        <v>Japão</v>
      </c>
      <c r="D268" t="str">
        <f ca="1">VLOOKUP(Q268,Tabela3[],3,0)</f>
        <v>Toyota</v>
      </c>
      <c r="E268" t="str">
        <f ca="1">IF(R268=Q268, (VLOOKUP(P268+1,Tabela3[],5,0)),VLOOKUP(R268,Tabela3[],5,0))</f>
        <v>Estados Unidos</v>
      </c>
      <c r="F268" s="1">
        <f t="shared" ca="1" si="34"/>
        <v>37583</v>
      </c>
      <c r="G268" s="1">
        <f t="shared" ca="1" si="35"/>
        <v>37587.631816788053</v>
      </c>
      <c r="H268">
        <f t="shared" ca="1" si="36"/>
        <v>0</v>
      </c>
      <c r="I268" t="str">
        <f ca="1">VLOOKUP(Q268,Tabela3[],9,1)</f>
        <v>Trailer Carriers</v>
      </c>
      <c r="J268" t="str">
        <f ca="1">VLOOKUP(Q268,Tabela3[],11,0)</f>
        <v>COROLLA GLI</v>
      </c>
      <c r="K268" t="str">
        <f ca="1">VLOOKUP(Q268,Tabela3[],10,0)</f>
        <v>Carros</v>
      </c>
      <c r="L268" t="e" cm="1">
        <f t="array" aca="1" ref="L268" ca="1">IF(Tabela2[[#This Row],[PORTO]]=Tabela2[[#This Row],[DESTINO]],0,erro)</f>
        <v>#NAME?</v>
      </c>
      <c r="N268">
        <f t="shared" ca="1" si="39"/>
        <v>200</v>
      </c>
      <c r="O268">
        <f t="shared" ca="1" si="32"/>
        <v>2</v>
      </c>
      <c r="P268">
        <f t="shared" ca="1" si="33"/>
        <v>11</v>
      </c>
      <c r="Q268">
        <f t="shared" ca="1" si="37"/>
        <v>10</v>
      </c>
      <c r="R268">
        <f t="shared" ca="1" si="38"/>
        <v>4</v>
      </c>
    </row>
    <row r="269" spans="1:18">
      <c r="A269">
        <f ca="1">VLOOKUP(O269,Tabela3[],2,0)</f>
        <v>2006</v>
      </c>
      <c r="B269" t="str">
        <f ca="1">VLOOKUP(P269,Tabela3[],4,0)</f>
        <v>AGOSTO</v>
      </c>
      <c r="C269" t="str">
        <f ca="1">VLOOKUP(Q269,Tabela3[],5,0)</f>
        <v>Coréia do Sul</v>
      </c>
      <c r="D269" t="str">
        <f ca="1">VLOOKUP(Q269,Tabela3[],3,0)</f>
        <v>Samsung</v>
      </c>
      <c r="E269" t="str">
        <f ca="1">IF(R269=Q269, (VLOOKUP(P269+1,Tabela3[],5,0)),VLOOKUP(R269,Tabela3[],5,0))</f>
        <v>França</v>
      </c>
      <c r="F269" s="1">
        <f t="shared" ca="1" si="34"/>
        <v>38912</v>
      </c>
      <c r="G269" s="1">
        <f t="shared" ca="1" si="35"/>
        <v>38917.678491470877</v>
      </c>
      <c r="H269">
        <f t="shared" ca="1" si="36"/>
        <v>1</v>
      </c>
      <c r="I269" t="str">
        <f ca="1">VLOOKUP(Q269,Tabela3[],9,1)</f>
        <v>HMM Rotterdam</v>
      </c>
      <c r="J269" t="str">
        <f ca="1">VLOOKUP(Q269,Tabela3[],11,0)</f>
        <v>QLED 4k 75"</v>
      </c>
      <c r="K269" t="str">
        <f ca="1">VLOOKUP(Q269,Tabela3[],10,0)</f>
        <v>Eletrônicos</v>
      </c>
      <c r="L269" t="e" cm="1">
        <f t="array" aca="1" ref="L269" ca="1">IF(Tabela2[[#This Row],[PORTO]]=Tabela2[[#This Row],[DESTINO]],0,erro)</f>
        <v>#NAME?</v>
      </c>
      <c r="N269">
        <f t="shared" ca="1" si="39"/>
        <v>2000</v>
      </c>
      <c r="O269">
        <f t="shared" ca="1" si="32"/>
        <v>6</v>
      </c>
      <c r="P269">
        <f t="shared" ca="1" si="33"/>
        <v>7</v>
      </c>
      <c r="Q269">
        <f t="shared" ca="1" si="37"/>
        <v>13</v>
      </c>
      <c r="R269">
        <f t="shared" ca="1" si="38"/>
        <v>21</v>
      </c>
    </row>
    <row r="270" spans="1:18">
      <c r="A270">
        <f ca="1">VLOOKUP(O270,Tabela3[],2,0)</f>
        <v>2009</v>
      </c>
      <c r="B270" t="str">
        <f ca="1">VLOOKUP(P270,Tabela3[],4,0)</f>
        <v>ABRIL</v>
      </c>
      <c r="C270" t="str">
        <f ca="1">VLOOKUP(Q270,Tabela3[],5,0)</f>
        <v>Reino Unido</v>
      </c>
      <c r="D270" t="str">
        <f ca="1">VLOOKUP(Q270,Tabela3[],3,0)</f>
        <v>Unilever</v>
      </c>
      <c r="E270" t="str">
        <f ca="1">IF(R270=Q270, (VLOOKUP(P270+1,Tabela3[],5,0)),VLOOKUP(R270,Tabela3[],5,0))</f>
        <v>França</v>
      </c>
      <c r="F270" s="1">
        <f t="shared" ca="1" si="34"/>
        <v>39879</v>
      </c>
      <c r="G270" s="1">
        <f t="shared" ca="1" si="35"/>
        <v>39883.652445154163</v>
      </c>
      <c r="H270">
        <f t="shared" ca="1" si="36"/>
        <v>1</v>
      </c>
      <c r="I270" t="str">
        <f ca="1">VLOOKUP(Q270,Tabela3[],9,1)</f>
        <v>HMM Helsinki</v>
      </c>
      <c r="J270" t="str">
        <f ca="1">VLOOKUP(Q270,Tabela3[],11,0)</f>
        <v xml:space="preserve">Shampoo </v>
      </c>
      <c r="K270" t="str">
        <f ca="1">VLOOKUP(Q270,Tabela3[],10,0)</f>
        <v>Quimico</v>
      </c>
      <c r="L270" t="e" cm="1">
        <f t="array" aca="1" ref="L270" ca="1">IF(Tabela2[[#This Row],[PORTO]]=Tabela2[[#This Row],[DESTINO]],0,erro)</f>
        <v>#NAME?</v>
      </c>
      <c r="N270">
        <f t="shared" ca="1" si="39"/>
        <v>1470000</v>
      </c>
      <c r="O270">
        <f t="shared" ca="1" si="32"/>
        <v>9</v>
      </c>
      <c r="P270">
        <f t="shared" ca="1" si="33"/>
        <v>3</v>
      </c>
      <c r="Q270">
        <f t="shared" ca="1" si="37"/>
        <v>24</v>
      </c>
      <c r="R270">
        <f t="shared" ca="1" si="38"/>
        <v>22</v>
      </c>
    </row>
    <row r="271" spans="1:18">
      <c r="A271">
        <f ca="1">VLOOKUP(O271,Tabela3[],2,0)</f>
        <v>2005</v>
      </c>
      <c r="B271" t="str">
        <f ca="1">VLOOKUP(P271,Tabela3[],4,0)</f>
        <v>FEVEREIRO</v>
      </c>
      <c r="C271" t="str">
        <f ca="1">VLOOKUP(Q271,Tabela3[],5,0)</f>
        <v>Brasil</v>
      </c>
      <c r="D271" t="str">
        <f ca="1">VLOOKUP(Q271,Tabela3[],3,0)</f>
        <v>VALE</v>
      </c>
      <c r="E271" t="str">
        <f ca="1">IF(R271=Q271, (VLOOKUP(P271+1,Tabela3[],5,0)),VLOOKUP(R271,Tabela3[],5,0))</f>
        <v>Holanda</v>
      </c>
      <c r="F271" s="1">
        <f t="shared" ca="1" si="34"/>
        <v>38362</v>
      </c>
      <c r="G271" s="1">
        <f t="shared" ca="1" si="35"/>
        <v>38369.936922880443</v>
      </c>
      <c r="H271">
        <f t="shared" ca="1" si="36"/>
        <v>0</v>
      </c>
      <c r="I271" t="str">
        <f ca="1">VLOOKUP(Q271,Tabela3[],9,1)</f>
        <v>Lan Hua Hai</v>
      </c>
      <c r="J271" t="str">
        <f ca="1">VLOOKUP(Q271,Tabela3[],11,0)</f>
        <v>Bauxita</v>
      </c>
      <c r="K271" t="str">
        <f ca="1">VLOOKUP(Q271,Tabela3[],10,0)</f>
        <v>Minério</v>
      </c>
      <c r="L271" t="e" cm="1">
        <f t="array" aca="1" ref="L271" ca="1">IF(Tabela2[[#This Row],[PORTO]]=Tabela2[[#This Row],[DESTINO]],0,erro)</f>
        <v>#NAME?</v>
      </c>
      <c r="N271">
        <f t="shared" ca="1" si="39"/>
        <v>0</v>
      </c>
      <c r="O271">
        <f t="shared" ca="1" si="32"/>
        <v>5</v>
      </c>
      <c r="P271">
        <f t="shared" ca="1" si="33"/>
        <v>1</v>
      </c>
      <c r="Q271">
        <f t="shared" ca="1" si="37"/>
        <v>28</v>
      </c>
      <c r="R271">
        <f t="shared" ca="1" si="38"/>
        <v>17</v>
      </c>
    </row>
    <row r="272" spans="1:18">
      <c r="A272">
        <f ca="1">VLOOKUP(O272,Tabela3[],2,0)</f>
        <v>2003</v>
      </c>
      <c r="B272" t="str">
        <f ca="1">VLOOKUP(P272,Tabela3[],4,0)</f>
        <v>OUTUBRO</v>
      </c>
      <c r="C272" t="str">
        <f ca="1">VLOOKUP(Q272,Tabela3[],5,0)</f>
        <v>India</v>
      </c>
      <c r="D272" t="str">
        <f ca="1">VLOOKUP(Q272,Tabela3[],3,0)</f>
        <v>Reliance Industries</v>
      </c>
      <c r="E272" t="str">
        <f ca="1">IF(R272=Q272, (VLOOKUP(P272+1,Tabela3[],5,0)),VLOOKUP(R272,Tabela3[],5,0))</f>
        <v>Estados Unidos</v>
      </c>
      <c r="F272" s="1">
        <f t="shared" ca="1" si="34"/>
        <v>37890</v>
      </c>
      <c r="G272" s="1">
        <f t="shared" ca="1" si="35"/>
        <v>37890.501112233287</v>
      </c>
      <c r="H272">
        <f t="shared" ca="1" si="36"/>
        <v>0</v>
      </c>
      <c r="I272" t="str">
        <f ca="1">VLOOKUP(Q272,Tabela3[],9,1)</f>
        <v>Tanker</v>
      </c>
      <c r="J272" t="str">
        <f ca="1">VLOOKUP(Q272,Tabela3[],11,0)</f>
        <v>Polietileno</v>
      </c>
      <c r="K272" t="str">
        <f ca="1">VLOOKUP(Q272,Tabela3[],10,0)</f>
        <v>Petroquimicos</v>
      </c>
      <c r="L272" t="e" cm="1">
        <f t="array" aca="1" ref="L272" ca="1">IF(Tabela2[[#This Row],[PORTO]]=Tabela2[[#This Row],[DESTINO]],0,erro)</f>
        <v>#NAME?</v>
      </c>
      <c r="N272">
        <f t="shared" ca="1" si="39"/>
        <v>0</v>
      </c>
      <c r="O272">
        <f t="shared" ca="1" si="32"/>
        <v>3</v>
      </c>
      <c r="P272">
        <f t="shared" ca="1" si="33"/>
        <v>9</v>
      </c>
      <c r="Q272">
        <f t="shared" ca="1" si="37"/>
        <v>31</v>
      </c>
      <c r="R272">
        <f t="shared" ca="1" si="38"/>
        <v>4</v>
      </c>
    </row>
    <row r="273" spans="1:18">
      <c r="A273">
        <f ca="1">VLOOKUP(O273,Tabela3[],2,0)</f>
        <v>2008</v>
      </c>
      <c r="B273" t="str">
        <f ca="1">VLOOKUP(P273,Tabela3[],4,0)</f>
        <v>AGOSTO</v>
      </c>
      <c r="C273" t="str">
        <f ca="1">VLOOKUP(Q273,Tabela3[],5,0)</f>
        <v>China</v>
      </c>
      <c r="D273" t="str">
        <f ca="1">VLOOKUP(Q273,Tabela3[],3,0)</f>
        <v>Alibaba Group</v>
      </c>
      <c r="E273" t="str">
        <f ca="1">IF(R273=Q273, (VLOOKUP(P273+1,Tabela3[],5,0)),VLOOKUP(R273,Tabela3[],5,0))</f>
        <v>Alemanha</v>
      </c>
      <c r="F273" s="1">
        <f t="shared" ca="1" si="34"/>
        <v>39652</v>
      </c>
      <c r="G273" s="1">
        <f t="shared" ca="1" si="35"/>
        <v>39656.735372674644</v>
      </c>
      <c r="H273">
        <f t="shared" ca="1" si="36"/>
        <v>0</v>
      </c>
      <c r="I273" t="str">
        <f ca="1">VLOOKUP(Q273,Tabela3[],9,1)</f>
        <v>HMM St Petersburg</v>
      </c>
      <c r="J273" t="str">
        <f ca="1">VLOOKUP(Q273,Tabela3[],11,0)</f>
        <v>Ar Condicionado 18000</v>
      </c>
      <c r="K273" t="str">
        <f ca="1">VLOOKUP(Q273,Tabela3[],10,0)</f>
        <v>Eletrônicos</v>
      </c>
      <c r="L273" t="e" cm="1">
        <f t="array" aca="1" ref="L273" ca="1">IF(Tabela2[[#This Row],[PORTO]]=Tabela2[[#This Row],[DESTINO]],0,erro)</f>
        <v>#NAME?</v>
      </c>
      <c r="N273">
        <f t="shared" ca="1" si="39"/>
        <v>1000</v>
      </c>
      <c r="O273">
        <f t="shared" ca="1" si="32"/>
        <v>8</v>
      </c>
      <c r="P273">
        <f t="shared" ca="1" si="33"/>
        <v>7</v>
      </c>
      <c r="Q273">
        <f t="shared" ca="1" si="37"/>
        <v>2</v>
      </c>
      <c r="R273">
        <f t="shared" ca="1" si="38"/>
        <v>6</v>
      </c>
    </row>
    <row r="274" spans="1:18">
      <c r="A274">
        <f ca="1">VLOOKUP(O274,Tabela3[],2,0)</f>
        <v>2007</v>
      </c>
      <c r="B274" t="str">
        <f ca="1">VLOOKUP(P274,Tabela3[],4,0)</f>
        <v>NOVEMBRO</v>
      </c>
      <c r="C274" t="str">
        <f ca="1">VLOOKUP(Q274,Tabela3[],5,0)</f>
        <v>Coréia do Sul</v>
      </c>
      <c r="D274" t="str">
        <f ca="1">VLOOKUP(Q274,Tabela3[],3,0)</f>
        <v>Samsung</v>
      </c>
      <c r="E274" t="str">
        <f ca="1">IF(R274=Q274, (VLOOKUP(P274+1,Tabela3[],5,0)),VLOOKUP(R274,Tabela3[],5,0))</f>
        <v>Japão</v>
      </c>
      <c r="F274" s="1">
        <f t="shared" ca="1" si="34"/>
        <v>39357</v>
      </c>
      <c r="G274" s="1">
        <f t="shared" ca="1" si="35"/>
        <v>39366.627247216165</v>
      </c>
      <c r="H274">
        <f t="shared" ca="1" si="36"/>
        <v>1</v>
      </c>
      <c r="I274" t="str">
        <f ca="1">VLOOKUP(Q274,Tabela3[],9,1)</f>
        <v>HMM Rotterdam</v>
      </c>
      <c r="J274" t="str">
        <f ca="1">VLOOKUP(Q274,Tabela3[],11,0)</f>
        <v>Crystal UHD 4k 65"</v>
      </c>
      <c r="K274" t="str">
        <f ca="1">VLOOKUP(Q274,Tabela3[],10,0)</f>
        <v>Eletrônicos</v>
      </c>
      <c r="L274" t="e" cm="1">
        <f t="array" aca="1" ref="L274" ca="1">IF(Tabela2[[#This Row],[PORTO]]=Tabela2[[#This Row],[DESTINO]],0,erro)</f>
        <v>#NAME?</v>
      </c>
      <c r="N274">
        <f t="shared" ca="1" si="39"/>
        <v>1000</v>
      </c>
      <c r="O274">
        <f t="shared" ca="1" si="32"/>
        <v>7</v>
      </c>
      <c r="P274">
        <f t="shared" ca="1" si="33"/>
        <v>10</v>
      </c>
      <c r="Q274">
        <f t="shared" ca="1" si="37"/>
        <v>14</v>
      </c>
      <c r="R274">
        <f t="shared" ca="1" si="38"/>
        <v>9</v>
      </c>
    </row>
    <row r="275" spans="1:18">
      <c r="A275">
        <f ca="1">VLOOKUP(O275,Tabela3[],2,0)</f>
        <v>2008</v>
      </c>
      <c r="B275" t="str">
        <f ca="1">VLOOKUP(P275,Tabela3[],4,0)</f>
        <v>ABRIL</v>
      </c>
      <c r="C275" t="str">
        <f ca="1">VLOOKUP(Q275,Tabela3[],5,0)</f>
        <v>Estados Unidos</v>
      </c>
      <c r="D275" t="str">
        <f ca="1">VLOOKUP(Q275,Tabela3[],3,0)</f>
        <v>Amazon</v>
      </c>
      <c r="E275" t="str">
        <f ca="1">IF(R275=Q275, (VLOOKUP(P275+1,Tabela3[],5,0)),VLOOKUP(R275,Tabela3[],5,0))</f>
        <v>Alemanha</v>
      </c>
      <c r="F275" s="1">
        <f t="shared" ca="1" si="34"/>
        <v>39532</v>
      </c>
      <c r="G275" s="1">
        <f t="shared" ca="1" si="35"/>
        <v>39533.916901946228</v>
      </c>
      <c r="H275">
        <f t="shared" ca="1" si="36"/>
        <v>0</v>
      </c>
      <c r="I275" t="str">
        <f ca="1">VLOOKUP(Q275,Tabela3[],9,1)</f>
        <v>HMM Algeciras</v>
      </c>
      <c r="J275" t="str">
        <f ca="1">VLOOKUP(Q275,Tabela3[],11,0)</f>
        <v>Colchão Baby Light D18</v>
      </c>
      <c r="K275" t="str">
        <f ca="1">VLOOKUP(Q275,Tabela3[],10,0)</f>
        <v>Geral</v>
      </c>
      <c r="L275" t="e" cm="1">
        <f t="array" aca="1" ref="L275" ca="1">IF(Tabela2[[#This Row],[PORTO]]=Tabela2[[#This Row],[DESTINO]],0,erro)</f>
        <v>#NAME?</v>
      </c>
      <c r="N275">
        <f t="shared" ca="1" si="39"/>
        <v>5000</v>
      </c>
      <c r="O275">
        <f t="shared" ref="O275:O338" ca="1" si="40">INT(RAND()*10)</f>
        <v>8</v>
      </c>
      <c r="P275">
        <f t="shared" ref="P275:P338" ca="1" si="41">INT(RAND()*13)</f>
        <v>3</v>
      </c>
      <c r="Q275">
        <f t="shared" ca="1" si="37"/>
        <v>4</v>
      </c>
      <c r="R275">
        <f t="shared" ca="1" si="38"/>
        <v>6</v>
      </c>
    </row>
    <row r="276" spans="1:18">
      <c r="A276">
        <f ca="1">VLOOKUP(O276,Tabela3[],2,0)</f>
        <v>2001</v>
      </c>
      <c r="B276" t="str">
        <f ca="1">VLOOKUP(P276,Tabela3[],4,0)</f>
        <v>JANEIRO</v>
      </c>
      <c r="C276" t="str">
        <f ca="1">VLOOKUP(Q276,Tabela3[],5,0)</f>
        <v>Japão</v>
      </c>
      <c r="D276" t="str">
        <f ca="1">VLOOKUP(Q276,Tabela3[],3,0)</f>
        <v>Toyota</v>
      </c>
      <c r="E276" t="str">
        <f ca="1">IF(R276=Q276, (VLOOKUP(P276+1,Tabela3[],5,0)),VLOOKUP(R276,Tabela3[],5,0))</f>
        <v>China</v>
      </c>
      <c r="F276" s="1">
        <f t="shared" ca="1" si="34"/>
        <v>37244</v>
      </c>
      <c r="G276" s="1">
        <f t="shared" ca="1" si="35"/>
        <v>37247.262102984918</v>
      </c>
      <c r="H276">
        <f t="shared" ca="1" si="36"/>
        <v>1</v>
      </c>
      <c r="I276" t="str">
        <f ca="1">VLOOKUP(Q276,Tabela3[],9,1)</f>
        <v>Trailer Carriers</v>
      </c>
      <c r="J276" t="str">
        <f ca="1">VLOOKUP(Q276,Tabela3[],11,0)</f>
        <v>HILUX CABINE DUPLA STD POWER PACK</v>
      </c>
      <c r="K276" t="str">
        <f ca="1">VLOOKUP(Q276,Tabela3[],10,0)</f>
        <v>Carros</v>
      </c>
      <c r="L276" t="e" cm="1">
        <f t="array" aca="1" ref="L276" ca="1">IF(Tabela2[[#This Row],[PORTO]]=Tabela2[[#This Row],[DESTINO]],0,erro)</f>
        <v>#NAME?</v>
      </c>
      <c r="N276">
        <f t="shared" ca="1" si="39"/>
        <v>300</v>
      </c>
      <c r="O276">
        <f t="shared" ca="1" si="40"/>
        <v>1</v>
      </c>
      <c r="P276">
        <f t="shared" ca="1" si="41"/>
        <v>12</v>
      </c>
      <c r="Q276">
        <f t="shared" ca="1" si="37"/>
        <v>9</v>
      </c>
      <c r="R276">
        <f t="shared" ca="1" si="38"/>
        <v>2</v>
      </c>
    </row>
    <row r="277" spans="1:18">
      <c r="A277">
        <f ca="1">VLOOKUP(O277,Tabela3[],2,0)</f>
        <v>2005</v>
      </c>
      <c r="B277" t="str">
        <f ca="1">VLOOKUP(P277,Tabela3[],4,0)</f>
        <v>NOVEMBRO</v>
      </c>
      <c r="C277" t="str">
        <f ca="1">VLOOKUP(Q277,Tabela3[],5,0)</f>
        <v>Reino Unido</v>
      </c>
      <c r="D277" t="str">
        <f ca="1">VLOOKUP(Q277,Tabela3[],3,0)</f>
        <v>Unilever</v>
      </c>
      <c r="E277" t="str">
        <f ca="1">IF(R277=Q277, (VLOOKUP(P277+1,Tabela3[],5,0)),VLOOKUP(R277,Tabela3[],5,0))</f>
        <v>Reino Unido</v>
      </c>
      <c r="F277" s="1">
        <f t="shared" ca="1" si="34"/>
        <v>38648</v>
      </c>
      <c r="G277" s="1">
        <f t="shared" ca="1" si="35"/>
        <v>38653.226282909825</v>
      </c>
      <c r="H277">
        <f t="shared" ca="1" si="36"/>
        <v>0</v>
      </c>
      <c r="I277" t="str">
        <f ca="1">VLOOKUP(Q277,Tabela3[],9,1)</f>
        <v>HMM Helsinki</v>
      </c>
      <c r="J277" t="str">
        <f ca="1">VLOOKUP(Q277,Tabela3[],11,0)</f>
        <v xml:space="preserve">Desodorante Antitranspirante Aerosol </v>
      </c>
      <c r="K277" t="str">
        <f ca="1">VLOOKUP(Q277,Tabela3[],10,0)</f>
        <v>Quimico</v>
      </c>
      <c r="L277" cm="1">
        <f t="array" aca="1" ref="L277" ca="1">IF(Tabela2[[#This Row],[PORTO]]=Tabela2[[#This Row],[DESTINO]],0,erro)</f>
        <v>0</v>
      </c>
      <c r="N277">
        <f t="shared" ca="1" si="39"/>
        <v>1860000</v>
      </c>
      <c r="O277">
        <f t="shared" ca="1" si="40"/>
        <v>5</v>
      </c>
      <c r="P277">
        <f t="shared" ca="1" si="41"/>
        <v>10</v>
      </c>
      <c r="Q277">
        <f t="shared" ca="1" si="37"/>
        <v>25</v>
      </c>
      <c r="R277">
        <f t="shared" ca="1" si="38"/>
        <v>24</v>
      </c>
    </row>
    <row r="278" spans="1:18">
      <c r="A278">
        <f ca="1">VLOOKUP(O278,Tabela3[],2,0)</f>
        <v>2004</v>
      </c>
      <c r="B278" t="str">
        <f ca="1">VLOOKUP(P278,Tabela3[],4,0)</f>
        <v>AGOSTO</v>
      </c>
      <c r="C278" t="str">
        <f ca="1">VLOOKUP(Q278,Tabela3[],5,0)</f>
        <v>Reino Unido</v>
      </c>
      <c r="D278" t="str">
        <f ca="1">VLOOKUP(Q278,Tabela3[],3,0)</f>
        <v>Unilever</v>
      </c>
      <c r="E278" t="str">
        <f ca="1">IF(R278=Q278, (VLOOKUP(P278+1,Tabela3[],5,0)),VLOOKUP(R278,Tabela3[],5,0))</f>
        <v>China</v>
      </c>
      <c r="F278" s="1">
        <f t="shared" ca="1" si="34"/>
        <v>38178</v>
      </c>
      <c r="G278" s="1">
        <f t="shared" ca="1" si="35"/>
        <v>38183.345362451895</v>
      </c>
      <c r="H278">
        <f t="shared" ca="1" si="36"/>
        <v>0</v>
      </c>
      <c r="I278" t="str">
        <f ca="1">VLOOKUP(Q278,Tabela3[],9,1)</f>
        <v>HMM Helsinki</v>
      </c>
      <c r="J278" t="str">
        <f ca="1">VLOOKUP(Q278,Tabela3[],11,0)</f>
        <v xml:space="preserve">Desodorante Antitranspirante Aerosol </v>
      </c>
      <c r="K278" t="str">
        <f ca="1">VLOOKUP(Q278,Tabela3[],10,0)</f>
        <v>Quimico</v>
      </c>
      <c r="L278" t="e" cm="1">
        <f t="array" aca="1" ref="L278" ca="1">IF(Tabela2[[#This Row],[PORTO]]=Tabela2[[#This Row],[DESTINO]],0,erro)</f>
        <v>#NAME?</v>
      </c>
      <c r="N278">
        <f t="shared" ca="1" si="39"/>
        <v>270000</v>
      </c>
      <c r="O278">
        <f t="shared" ca="1" si="40"/>
        <v>4</v>
      </c>
      <c r="P278">
        <f t="shared" ca="1" si="41"/>
        <v>7</v>
      </c>
      <c r="Q278">
        <f t="shared" ca="1" si="37"/>
        <v>25</v>
      </c>
      <c r="R278">
        <f t="shared" ca="1" si="38"/>
        <v>0</v>
      </c>
    </row>
    <row r="279" spans="1:18">
      <c r="A279">
        <f ca="1">VLOOKUP(O279,Tabela3[],2,0)</f>
        <v>2008</v>
      </c>
      <c r="B279" t="str">
        <f ca="1">VLOOKUP(P279,Tabela3[],4,0)</f>
        <v>JANEIRO</v>
      </c>
      <c r="C279" t="str">
        <f ca="1">VLOOKUP(Q279,Tabela3[],5,0)</f>
        <v>Reino Unido</v>
      </c>
      <c r="D279" t="str">
        <f ca="1">VLOOKUP(Q279,Tabela3[],3,0)</f>
        <v>Unilever</v>
      </c>
      <c r="E279" t="str">
        <f ca="1">IF(R279=Q279, (VLOOKUP(P279+1,Tabela3[],5,0)),VLOOKUP(R279,Tabela3[],5,0))</f>
        <v>Alemanha</v>
      </c>
      <c r="F279" s="1">
        <f t="shared" ca="1" si="34"/>
        <v>39783</v>
      </c>
      <c r="G279" s="1">
        <f t="shared" ca="1" si="35"/>
        <v>39788.953433429066</v>
      </c>
      <c r="H279">
        <f t="shared" ca="1" si="36"/>
        <v>1</v>
      </c>
      <c r="I279" t="str">
        <f ca="1">VLOOKUP(Q279,Tabela3[],9,1)</f>
        <v>HMM Helsinki</v>
      </c>
      <c r="J279" t="str">
        <f ca="1">VLOOKUP(Q279,Tabela3[],11,0)</f>
        <v>Sabonete</v>
      </c>
      <c r="K279" t="str">
        <f ca="1">VLOOKUP(Q279,Tabela3[],10,0)</f>
        <v>Quimico</v>
      </c>
      <c r="L279" t="e" cm="1">
        <f t="array" aca="1" ref="L279" ca="1">IF(Tabela2[[#This Row],[PORTO]]=Tabela2[[#This Row],[DESTINO]],0,erro)</f>
        <v>#NAME?</v>
      </c>
      <c r="N279">
        <f t="shared" ca="1" si="39"/>
        <v>1540000</v>
      </c>
      <c r="O279">
        <f t="shared" ca="1" si="40"/>
        <v>8</v>
      </c>
      <c r="P279">
        <f t="shared" ca="1" si="41"/>
        <v>12</v>
      </c>
      <c r="Q279">
        <f t="shared" ca="1" si="37"/>
        <v>26</v>
      </c>
      <c r="R279">
        <f t="shared" ca="1" si="38"/>
        <v>8</v>
      </c>
    </row>
    <row r="280" spans="1:18">
      <c r="A280">
        <f ca="1">VLOOKUP(O280,Tabela3[],2,0)</f>
        <v>2002</v>
      </c>
      <c r="B280" t="str">
        <f ca="1">VLOOKUP(P280,Tabela3[],4,0)</f>
        <v>MAIO</v>
      </c>
      <c r="C280" t="str">
        <f ca="1">VLOOKUP(Q280,Tabela3[],5,0)</f>
        <v>Coréia do Sul</v>
      </c>
      <c r="D280" t="str">
        <f ca="1">VLOOKUP(Q280,Tabela3[],3,0)</f>
        <v>Samsung</v>
      </c>
      <c r="E280" t="str">
        <f ca="1">IF(R280=Q280, (VLOOKUP(P280+1,Tabela3[],5,0)),VLOOKUP(R280,Tabela3[],5,0))</f>
        <v>China</v>
      </c>
      <c r="F280" s="1">
        <f t="shared" ca="1" si="34"/>
        <v>37361</v>
      </c>
      <c r="G280" s="1">
        <f t="shared" ca="1" si="35"/>
        <v>37363.227126765909</v>
      </c>
      <c r="H280">
        <f t="shared" ca="1" si="36"/>
        <v>1</v>
      </c>
      <c r="I280" t="str">
        <f ca="1">VLOOKUP(Q280,Tabela3[],9,1)</f>
        <v>HMM Rotterdam</v>
      </c>
      <c r="J280" t="str">
        <f ca="1">VLOOKUP(Q280,Tabela3[],11,0)</f>
        <v>QLED 4k 75"</v>
      </c>
      <c r="K280" t="str">
        <f ca="1">VLOOKUP(Q280,Tabela3[],10,0)</f>
        <v>Eletrônicos</v>
      </c>
      <c r="L280" t="e" cm="1">
        <f t="array" aca="1" ref="L280" ca="1">IF(Tabela2[[#This Row],[PORTO]]=Tabela2[[#This Row],[DESTINO]],0,erro)</f>
        <v>#NAME?</v>
      </c>
      <c r="N280">
        <f t="shared" ca="1" si="39"/>
        <v>1500</v>
      </c>
      <c r="O280">
        <f t="shared" ca="1" si="40"/>
        <v>2</v>
      </c>
      <c r="P280">
        <f t="shared" ca="1" si="41"/>
        <v>4</v>
      </c>
      <c r="Q280">
        <f t="shared" ca="1" si="37"/>
        <v>13</v>
      </c>
      <c r="R280">
        <f t="shared" ca="1" si="38"/>
        <v>1</v>
      </c>
    </row>
    <row r="281" spans="1:18">
      <c r="A281">
        <f ca="1">VLOOKUP(O281,Tabela3[],2,0)</f>
        <v>2007</v>
      </c>
      <c r="B281" t="str">
        <f ca="1">VLOOKUP(P281,Tabela3[],4,0)</f>
        <v>AGOSTO</v>
      </c>
      <c r="C281" t="str">
        <f ca="1">VLOOKUP(Q281,Tabela3[],5,0)</f>
        <v>Estados Unidos</v>
      </c>
      <c r="D281" t="str">
        <f ca="1">VLOOKUP(Q281,Tabela3[],3,0)</f>
        <v>Amazon</v>
      </c>
      <c r="E281" t="str">
        <f ca="1">IF(R281=Q281, (VLOOKUP(P281+1,Tabela3[],5,0)),VLOOKUP(R281,Tabela3[],5,0))</f>
        <v>Coréia do Sul</v>
      </c>
      <c r="F281" s="1">
        <f t="shared" ca="1" si="34"/>
        <v>39289</v>
      </c>
      <c r="G281" s="1">
        <f t="shared" ca="1" si="35"/>
        <v>39297.736597269708</v>
      </c>
      <c r="H281">
        <f t="shared" ca="1" si="36"/>
        <v>1</v>
      </c>
      <c r="I281" t="str">
        <f ca="1">VLOOKUP(Q281,Tabela3[],9,1)</f>
        <v>HMM Algeciras</v>
      </c>
      <c r="J281" t="str">
        <f ca="1">VLOOKUP(Q281,Tabela3[],11,0)</f>
        <v>Travesseiro Toque de Pluma</v>
      </c>
      <c r="K281" t="str">
        <f ca="1">VLOOKUP(Q281,Tabela3[],10,0)</f>
        <v>Geral</v>
      </c>
      <c r="L281" t="e" cm="1">
        <f t="array" aca="1" ref="L281" ca="1">IF(Tabela2[[#This Row],[PORTO]]=Tabela2[[#This Row],[DESTINO]],0,erro)</f>
        <v>#NAME?</v>
      </c>
      <c r="N281">
        <f t="shared" ca="1" si="39"/>
        <v>3000</v>
      </c>
      <c r="O281">
        <f t="shared" ca="1" si="40"/>
        <v>7</v>
      </c>
      <c r="P281">
        <f t="shared" ca="1" si="41"/>
        <v>7</v>
      </c>
      <c r="Q281">
        <f t="shared" ca="1" si="37"/>
        <v>5</v>
      </c>
      <c r="R281">
        <f t="shared" ca="1" si="38"/>
        <v>13</v>
      </c>
    </row>
    <row r="282" spans="1:18">
      <c r="A282">
        <f ca="1">VLOOKUP(O282,Tabela3[],2,0)</f>
        <v>2009</v>
      </c>
      <c r="B282" t="str">
        <f ca="1">VLOOKUP(P282,Tabela3[],4,0)</f>
        <v>ABRIL</v>
      </c>
      <c r="C282" t="str">
        <f ca="1">VLOOKUP(Q282,Tabela3[],5,0)</f>
        <v>Estados Unidos</v>
      </c>
      <c r="D282" t="str">
        <f ca="1">VLOOKUP(Q282,Tabela3[],3,0)</f>
        <v>Amazon</v>
      </c>
      <c r="E282" t="str">
        <f ca="1">IF(R282=Q282, (VLOOKUP(P282+1,Tabela3[],5,0)),VLOOKUP(R282,Tabela3[],5,0))</f>
        <v>Alemanha</v>
      </c>
      <c r="F282" s="1">
        <f t="shared" ca="1" si="34"/>
        <v>39896</v>
      </c>
      <c r="G282" s="1">
        <f t="shared" ca="1" si="35"/>
        <v>39896.242678510309</v>
      </c>
      <c r="H282">
        <f t="shared" ca="1" si="36"/>
        <v>0</v>
      </c>
      <c r="I282" t="str">
        <f ca="1">VLOOKUP(Q282,Tabela3[],9,1)</f>
        <v>HMM Algeciras</v>
      </c>
      <c r="J282" t="str">
        <f ca="1">VLOOKUP(Q282,Tabela3[],11,0)</f>
        <v>Travesseiro Toque de Pluma</v>
      </c>
      <c r="K282" t="str">
        <f ca="1">VLOOKUP(Q282,Tabela3[],10,0)</f>
        <v>Geral</v>
      </c>
      <c r="L282" t="e" cm="1">
        <f t="array" aca="1" ref="L282" ca="1">IF(Tabela2[[#This Row],[PORTO]]=Tabela2[[#This Row],[DESTINO]],0,erro)</f>
        <v>#NAME?</v>
      </c>
      <c r="N282">
        <f t="shared" ca="1" si="39"/>
        <v>2000</v>
      </c>
      <c r="O282">
        <f t="shared" ca="1" si="40"/>
        <v>9</v>
      </c>
      <c r="P282">
        <f t="shared" ca="1" si="41"/>
        <v>3</v>
      </c>
      <c r="Q282">
        <f t="shared" ca="1" si="37"/>
        <v>5</v>
      </c>
      <c r="R282">
        <f t="shared" ca="1" si="38"/>
        <v>8</v>
      </c>
    </row>
    <row r="283" spans="1:18">
      <c r="A283">
        <f ca="1">VLOOKUP(O283,Tabela3[],2,0)</f>
        <v>2008</v>
      </c>
      <c r="B283" t="str">
        <f ca="1">VLOOKUP(P283,Tabela3[],4,0)</f>
        <v>JUNHO</v>
      </c>
      <c r="C283" t="str">
        <f ca="1">VLOOKUP(Q283,Tabela3[],5,0)</f>
        <v>Holanda</v>
      </c>
      <c r="D283" t="str">
        <f ca="1">VLOOKUP(Q283,Tabela3[],3,0)</f>
        <v>Shell</v>
      </c>
      <c r="E283" t="str">
        <f ca="1">IF(R283=Q283, (VLOOKUP(P283+1,Tabela3[],5,0)),VLOOKUP(R283,Tabela3[],5,0))</f>
        <v>Estados Unidos</v>
      </c>
      <c r="F283" s="1">
        <f t="shared" ca="1" si="34"/>
        <v>39574</v>
      </c>
      <c r="G283" s="1">
        <f t="shared" ca="1" si="35"/>
        <v>39580.88630230233</v>
      </c>
      <c r="H283">
        <f t="shared" ca="1" si="36"/>
        <v>0</v>
      </c>
      <c r="I283" t="str">
        <f ca="1">VLOOKUP(Q283,Tabela3[],9,1)</f>
        <v>AbQaiq</v>
      </c>
      <c r="J283" t="str">
        <f ca="1">VLOOKUP(Q283,Tabela3[],11,0)</f>
        <v>Diesel</v>
      </c>
      <c r="K283" t="str">
        <f ca="1">VLOOKUP(Q283,Tabela3[],10,0)</f>
        <v>Petróleo</v>
      </c>
      <c r="L283" t="e" cm="1">
        <f t="array" aca="1" ref="L283" ca="1">IF(Tabela2[[#This Row],[PORTO]]=Tabela2[[#This Row],[DESTINO]],0,erro)</f>
        <v>#NAME?</v>
      </c>
      <c r="N283">
        <f t="shared" ca="1" si="39"/>
        <v>75000</v>
      </c>
      <c r="O283">
        <f t="shared" ca="1" si="40"/>
        <v>8</v>
      </c>
      <c r="P283">
        <f t="shared" ca="1" si="41"/>
        <v>5</v>
      </c>
      <c r="Q283">
        <f t="shared" ca="1" si="37"/>
        <v>15</v>
      </c>
      <c r="R283">
        <f t="shared" ca="1" si="38"/>
        <v>5</v>
      </c>
    </row>
    <row r="284" spans="1:18">
      <c r="A284">
        <f ca="1">VLOOKUP(O284,Tabela3[],2,0)</f>
        <v>2002</v>
      </c>
      <c r="B284" t="str">
        <f ca="1">VLOOKUP(P284,Tabela3[],4,0)</f>
        <v>JULHO</v>
      </c>
      <c r="C284" t="str">
        <f ca="1">VLOOKUP(Q284,Tabela3[],5,0)</f>
        <v>Alemanha</v>
      </c>
      <c r="D284" t="str">
        <f ca="1">VLOOKUP(Q284,Tabela3[],3,0)</f>
        <v>Volkswagen</v>
      </c>
      <c r="E284" t="str">
        <f ca="1">IF(R284=Q284, (VLOOKUP(P284+1,Tabela3[],5,0)),VLOOKUP(R284,Tabela3[],5,0))</f>
        <v>Reino Unido</v>
      </c>
      <c r="F284" s="1">
        <f t="shared" ca="1" si="34"/>
        <v>37426</v>
      </c>
      <c r="G284" s="1">
        <f t="shared" ca="1" si="35"/>
        <v>37430.84340855301</v>
      </c>
      <c r="H284">
        <f t="shared" ca="1" si="36"/>
        <v>0</v>
      </c>
      <c r="I284" t="str">
        <f ca="1">VLOOKUP(Q284,Tabela3[],9,1)</f>
        <v>Warehouse Carriers </v>
      </c>
      <c r="J284" t="str">
        <f ca="1">VLOOKUP(Q284,Tabela3[],11,0)</f>
        <v>GLI 350 TSI (Jetta)</v>
      </c>
      <c r="K284" t="str">
        <f ca="1">VLOOKUP(Q284,Tabela3[],10,0)</f>
        <v>Carros</v>
      </c>
      <c r="L284" t="e" cm="1">
        <f t="array" aca="1" ref="L284" ca="1">IF(Tabela2[[#This Row],[PORTO]]=Tabela2[[#This Row],[DESTINO]],0,erro)</f>
        <v>#NAME?</v>
      </c>
      <c r="N284">
        <f t="shared" ca="1" si="39"/>
        <v>400</v>
      </c>
      <c r="O284">
        <f t="shared" ca="1" si="40"/>
        <v>2</v>
      </c>
      <c r="P284">
        <f t="shared" ca="1" si="41"/>
        <v>6</v>
      </c>
      <c r="Q284">
        <f t="shared" ca="1" si="37"/>
        <v>8</v>
      </c>
      <c r="R284">
        <f t="shared" ca="1" si="38"/>
        <v>24</v>
      </c>
    </row>
    <row r="285" spans="1:18">
      <c r="A285">
        <f ca="1">VLOOKUP(O285,Tabela3[],2,0)</f>
        <v>2003</v>
      </c>
      <c r="B285" t="str">
        <f ca="1">VLOOKUP(P285,Tabela3[],4,0)</f>
        <v>MAIO</v>
      </c>
      <c r="C285" t="str">
        <f ca="1">VLOOKUP(Q285,Tabela3[],5,0)</f>
        <v>Japão</v>
      </c>
      <c r="D285" t="str">
        <f ca="1">VLOOKUP(Q285,Tabela3[],3,0)</f>
        <v>Toyota</v>
      </c>
      <c r="E285" t="str">
        <f ca="1">IF(R285=Q285, (VLOOKUP(P285+1,Tabela3[],5,0)),VLOOKUP(R285,Tabela3[],5,0))</f>
        <v>França</v>
      </c>
      <c r="F285" s="1">
        <f t="shared" ca="1" si="34"/>
        <v>37715</v>
      </c>
      <c r="G285" s="1">
        <f t="shared" ca="1" si="35"/>
        <v>37718.056801242165</v>
      </c>
      <c r="H285">
        <f t="shared" ca="1" si="36"/>
        <v>0</v>
      </c>
      <c r="I285" t="str">
        <f ca="1">VLOOKUP(Q285,Tabela3[],9,1)</f>
        <v>Trailer Carriers</v>
      </c>
      <c r="J285" t="str">
        <f ca="1">VLOOKUP(Q285,Tabela3[],11,0)</f>
        <v>COROLLA CROSS XR</v>
      </c>
      <c r="K285" t="str">
        <f ca="1">VLOOKUP(Q285,Tabela3[],10,0)</f>
        <v>Carros</v>
      </c>
      <c r="L285" t="e" cm="1">
        <f t="array" aca="1" ref="L285" ca="1">IF(Tabela2[[#This Row],[PORTO]]=Tabela2[[#This Row],[DESTINO]],0,erro)</f>
        <v>#NAME?</v>
      </c>
      <c r="N285">
        <f t="shared" ca="1" si="39"/>
        <v>500</v>
      </c>
      <c r="O285">
        <f t="shared" ca="1" si="40"/>
        <v>3</v>
      </c>
      <c r="P285">
        <f t="shared" ca="1" si="41"/>
        <v>4</v>
      </c>
      <c r="Q285">
        <f t="shared" ca="1" si="37"/>
        <v>11</v>
      </c>
      <c r="R285">
        <f t="shared" ca="1" si="38"/>
        <v>23</v>
      </c>
    </row>
    <row r="286" spans="1:18">
      <c r="A286">
        <f ca="1">VLOOKUP(O286,Tabela3[],2,0)</f>
        <v>2003</v>
      </c>
      <c r="B286" t="str">
        <f ca="1">VLOOKUP(P286,Tabela3[],4,0)</f>
        <v>MAIO</v>
      </c>
      <c r="C286" t="str">
        <f ca="1">VLOOKUP(Q286,Tabela3[],5,0)</f>
        <v>Holanda</v>
      </c>
      <c r="D286" t="str">
        <f ca="1">VLOOKUP(Q286,Tabela3[],3,0)</f>
        <v>Shell</v>
      </c>
      <c r="E286" t="str">
        <f ca="1">IF(R286=Q286, (VLOOKUP(P286+1,Tabela3[],5,0)),VLOOKUP(R286,Tabela3[],5,0))</f>
        <v>Japão</v>
      </c>
      <c r="F286" s="1">
        <f t="shared" ca="1" si="34"/>
        <v>37733</v>
      </c>
      <c r="G286" s="1">
        <f t="shared" ca="1" si="35"/>
        <v>37737.653815159996</v>
      </c>
      <c r="H286">
        <f t="shared" ca="1" si="36"/>
        <v>1</v>
      </c>
      <c r="I286" t="str">
        <f ca="1">VLOOKUP(Q286,Tabela3[],9,1)</f>
        <v>AbQaiq</v>
      </c>
      <c r="J286" t="str">
        <f ca="1">VLOOKUP(Q286,Tabela3[],11,0)</f>
        <v>Gasolina</v>
      </c>
      <c r="K286" t="str">
        <f ca="1">VLOOKUP(Q286,Tabela3[],10,0)</f>
        <v>Petróleo</v>
      </c>
      <c r="L286" t="e" cm="1">
        <f t="array" aca="1" ref="L286" ca="1">IF(Tabela2[[#This Row],[PORTO]]=Tabela2[[#This Row],[DESTINO]],0,erro)</f>
        <v>#NAME?</v>
      </c>
      <c r="N286">
        <f t="shared" ca="1" si="39"/>
        <v>70000</v>
      </c>
      <c r="O286">
        <f t="shared" ca="1" si="40"/>
        <v>3</v>
      </c>
      <c r="P286">
        <f t="shared" ca="1" si="41"/>
        <v>4</v>
      </c>
      <c r="Q286">
        <f t="shared" ca="1" si="37"/>
        <v>16</v>
      </c>
      <c r="R286">
        <f t="shared" ca="1" si="38"/>
        <v>10</v>
      </c>
    </row>
    <row r="287" spans="1:18">
      <c r="A287">
        <f ca="1">VLOOKUP(O287,Tabela3[],2,0)</f>
        <v>2000</v>
      </c>
      <c r="B287" t="str">
        <f ca="1">VLOOKUP(P287,Tabela3[],4,0)</f>
        <v>SETEMBRO</v>
      </c>
      <c r="C287" t="str">
        <f ca="1">VLOOKUP(Q287,Tabela3[],5,0)</f>
        <v>Alemanha</v>
      </c>
      <c r="D287" t="str">
        <f ca="1">VLOOKUP(Q287,Tabela3[],3,0)</f>
        <v>Volkswagen</v>
      </c>
      <c r="E287" t="str">
        <f ca="1">IF(R287=Q287, (VLOOKUP(P287+1,Tabela3[],5,0)),VLOOKUP(R287,Tabela3[],5,0))</f>
        <v>China</v>
      </c>
      <c r="F287" s="1">
        <f t="shared" ca="1" si="34"/>
        <v>36760</v>
      </c>
      <c r="G287" s="1">
        <f t="shared" ca="1" si="35"/>
        <v>36763.880676417495</v>
      </c>
      <c r="H287">
        <f t="shared" ca="1" si="36"/>
        <v>0</v>
      </c>
      <c r="I287" t="str">
        <f ca="1">VLOOKUP(Q287,Tabela3[],9,1)</f>
        <v>Warehouse Carriers </v>
      </c>
      <c r="J287" t="str">
        <f ca="1">VLOOKUP(Q287,Tabela3[],11,0)</f>
        <v>Highline 250 TSI (Taos)</v>
      </c>
      <c r="K287" t="str">
        <f ca="1">VLOOKUP(Q287,Tabela3[],10,0)</f>
        <v>Carros</v>
      </c>
      <c r="L287" t="e" cm="1">
        <f t="array" aca="1" ref="L287" ca="1">IF(Tabela2[[#This Row],[PORTO]]=Tabela2[[#This Row],[DESTINO]],0,erro)</f>
        <v>#NAME?</v>
      </c>
      <c r="N287">
        <f t="shared" ca="1" si="39"/>
        <v>200</v>
      </c>
      <c r="O287">
        <f t="shared" ca="1" si="40"/>
        <v>0</v>
      </c>
      <c r="P287">
        <f t="shared" ca="1" si="41"/>
        <v>8</v>
      </c>
      <c r="Q287">
        <f t="shared" ca="1" si="37"/>
        <v>7</v>
      </c>
      <c r="R287">
        <f t="shared" ca="1" si="38"/>
        <v>2</v>
      </c>
    </row>
    <row r="288" spans="1:18">
      <c r="A288">
        <f ca="1">VLOOKUP(O288,Tabela3[],2,0)</f>
        <v>2001</v>
      </c>
      <c r="B288" t="str">
        <f ca="1">VLOOKUP(P288,Tabela3[],4,0)</f>
        <v>JANEIRO</v>
      </c>
      <c r="C288" t="str">
        <f ca="1">VLOOKUP(Q288,Tabela3[],5,0)</f>
        <v>Japão</v>
      </c>
      <c r="D288" t="str">
        <f ca="1">VLOOKUP(Q288,Tabela3[],3,0)</f>
        <v>Toyota</v>
      </c>
      <c r="E288" t="str">
        <f ca="1">IF(R288=Q288, (VLOOKUP(P288+1,Tabela3[],5,0)),VLOOKUP(R288,Tabela3[],5,0))</f>
        <v>Reino Unido</v>
      </c>
      <c r="F288" s="1">
        <f t="shared" ca="1" si="34"/>
        <v>36893</v>
      </c>
      <c r="G288" s="1">
        <f t="shared" ca="1" si="35"/>
        <v>36899.671040355635</v>
      </c>
      <c r="H288">
        <f t="shared" ca="1" si="36"/>
        <v>1</v>
      </c>
      <c r="I288" t="str">
        <f ca="1">VLOOKUP(Q288,Tabela3[],9,1)</f>
        <v>Trailer Carriers</v>
      </c>
      <c r="J288" t="str">
        <f ca="1">VLOOKUP(Q288,Tabela3[],11,0)</f>
        <v>COROLLA CROSS XR</v>
      </c>
      <c r="K288" t="str">
        <f ca="1">VLOOKUP(Q288,Tabela3[],10,0)</f>
        <v>Carros</v>
      </c>
      <c r="L288" t="e" cm="1">
        <f t="array" aca="1" ref="L288" ca="1">IF(Tabela2[[#This Row],[PORTO]]=Tabela2[[#This Row],[DESTINO]],0,erro)</f>
        <v>#NAME?</v>
      </c>
      <c r="N288">
        <f t="shared" ca="1" si="39"/>
        <v>300</v>
      </c>
      <c r="O288">
        <f t="shared" ca="1" si="40"/>
        <v>1</v>
      </c>
      <c r="P288">
        <f t="shared" ca="1" si="41"/>
        <v>0</v>
      </c>
      <c r="Q288">
        <f t="shared" ca="1" si="37"/>
        <v>11</v>
      </c>
      <c r="R288">
        <f t="shared" ca="1" si="38"/>
        <v>24</v>
      </c>
    </row>
    <row r="289" spans="1:18">
      <c r="A289">
        <f ca="1">VLOOKUP(O289,Tabela3[],2,0)</f>
        <v>2009</v>
      </c>
      <c r="B289" t="str">
        <f ca="1">VLOOKUP(P289,Tabela3[],4,0)</f>
        <v>FEVEREIRO</v>
      </c>
      <c r="C289" t="str">
        <f ca="1">VLOOKUP(Q289,Tabela3[],5,0)</f>
        <v>Brasil</v>
      </c>
      <c r="D289" t="str">
        <f ca="1">VLOOKUP(Q289,Tabela3[],3,0)</f>
        <v>VALE</v>
      </c>
      <c r="E289" t="str">
        <f ca="1">IF(R289=Q289, (VLOOKUP(P289+1,Tabela3[],5,0)),VLOOKUP(R289,Tabela3[],5,0))</f>
        <v>Holanda</v>
      </c>
      <c r="F289" s="1">
        <f t="shared" ca="1" si="34"/>
        <v>39817</v>
      </c>
      <c r="G289" s="1">
        <f t="shared" ca="1" si="35"/>
        <v>39824.460389757587</v>
      </c>
      <c r="H289">
        <f t="shared" ca="1" si="36"/>
        <v>0</v>
      </c>
      <c r="I289" t="str">
        <f ca="1">VLOOKUP(Q289,Tabela3[],9,1)</f>
        <v>Lan Hua Hai</v>
      </c>
      <c r="J289" t="str">
        <f ca="1">VLOOKUP(Q289,Tabela3[],11,0)</f>
        <v>Minério de Ferro</v>
      </c>
      <c r="K289" t="str">
        <f ca="1">VLOOKUP(Q289,Tabela3[],10,0)</f>
        <v>Minério</v>
      </c>
      <c r="L289" t="e" cm="1">
        <f t="array" aca="1" ref="L289" ca="1">IF(Tabela2[[#This Row],[PORTO]]=Tabela2[[#This Row],[DESTINO]],0,erro)</f>
        <v>#NAME?</v>
      </c>
      <c r="N289">
        <f t="shared" ca="1" si="39"/>
        <v>0</v>
      </c>
      <c r="O289">
        <f t="shared" ca="1" si="40"/>
        <v>9</v>
      </c>
      <c r="P289">
        <f t="shared" ca="1" si="41"/>
        <v>1</v>
      </c>
      <c r="Q289">
        <f t="shared" ca="1" si="37"/>
        <v>27</v>
      </c>
      <c r="R289">
        <f t="shared" ca="1" si="38"/>
        <v>16</v>
      </c>
    </row>
    <row r="290" spans="1:18">
      <c r="A290">
        <f ca="1">VLOOKUP(O290,Tabela3[],2,0)</f>
        <v>2001</v>
      </c>
      <c r="B290" t="str">
        <f ca="1">VLOOKUP(P290,Tabela3[],4,0)</f>
        <v>JUNHO</v>
      </c>
      <c r="C290" t="str">
        <f ca="1">VLOOKUP(Q290,Tabela3[],5,0)</f>
        <v>Brasil</v>
      </c>
      <c r="D290" t="str">
        <f ca="1">VLOOKUP(Q290,Tabela3[],3,0)</f>
        <v>VALE</v>
      </c>
      <c r="E290" t="str">
        <f ca="1">IF(R290=Q290, (VLOOKUP(P290+1,Tabela3[],5,0)),VLOOKUP(R290,Tabela3[],5,0))</f>
        <v>França</v>
      </c>
      <c r="F290" s="1">
        <f t="shared" ca="1" si="34"/>
        <v>37022</v>
      </c>
      <c r="G290" s="1">
        <f t="shared" ca="1" si="35"/>
        <v>37023.172103518169</v>
      </c>
      <c r="H290">
        <f t="shared" ca="1" si="36"/>
        <v>1</v>
      </c>
      <c r="I290" t="str">
        <f ca="1">VLOOKUP(Q290,Tabela3[],9,1)</f>
        <v>Lan Hua Hai</v>
      </c>
      <c r="J290" t="str">
        <f ca="1">VLOOKUP(Q290,Tabela3[],11,0)</f>
        <v>Minério de Ferro</v>
      </c>
      <c r="K290" t="str">
        <f ca="1">VLOOKUP(Q290,Tabela3[],10,0)</f>
        <v>Minério</v>
      </c>
      <c r="L290" t="e" cm="1">
        <f t="array" aca="1" ref="L290" ca="1">IF(Tabela2[[#This Row],[PORTO]]=Tabela2[[#This Row],[DESTINO]],0,erro)</f>
        <v>#NAME?</v>
      </c>
      <c r="N290">
        <f t="shared" ca="1" si="39"/>
        <v>0</v>
      </c>
      <c r="O290">
        <f t="shared" ca="1" si="40"/>
        <v>1</v>
      </c>
      <c r="P290">
        <f t="shared" ca="1" si="41"/>
        <v>5</v>
      </c>
      <c r="Q290">
        <f t="shared" ca="1" si="37"/>
        <v>27</v>
      </c>
      <c r="R290">
        <f t="shared" ca="1" si="38"/>
        <v>22</v>
      </c>
    </row>
    <row r="291" spans="1:18">
      <c r="A291">
        <f ca="1">VLOOKUP(O291,Tabela3[],2,0)</f>
        <v>2007</v>
      </c>
      <c r="B291" t="str">
        <f ca="1">VLOOKUP(P291,Tabela3[],4,0)</f>
        <v>JUNHO</v>
      </c>
      <c r="C291" t="str">
        <f ca="1">VLOOKUP(Q291,Tabela3[],5,0)</f>
        <v>India</v>
      </c>
      <c r="D291" t="str">
        <f ca="1">VLOOKUP(Q291,Tabela3[],3,0)</f>
        <v>Reliance Industries</v>
      </c>
      <c r="E291" t="str">
        <f ca="1">IF(R291=Q291, (VLOOKUP(P291+1,Tabela3[],5,0)),VLOOKUP(R291,Tabela3[],5,0))</f>
        <v>França</v>
      </c>
      <c r="F291" s="1">
        <f t="shared" ca="1" si="34"/>
        <v>39202</v>
      </c>
      <c r="G291" s="1">
        <f t="shared" ca="1" si="35"/>
        <v>39206.392452224085</v>
      </c>
      <c r="H291">
        <f t="shared" ca="1" si="36"/>
        <v>1</v>
      </c>
      <c r="I291" t="str">
        <f ca="1">VLOOKUP(Q291,Tabela3[],9,1)</f>
        <v>Tanker</v>
      </c>
      <c r="J291" t="str">
        <f ca="1">VLOOKUP(Q291,Tabela3[],11,0)</f>
        <v>Cloreto de polivinila</v>
      </c>
      <c r="K291" t="str">
        <f ca="1">VLOOKUP(Q291,Tabela3[],10,0)</f>
        <v>Petroquimicos</v>
      </c>
      <c r="L291" t="e" cm="1">
        <f t="array" aca="1" ref="L291" ca="1">IF(Tabela2[[#This Row],[PORTO]]=Tabela2[[#This Row],[DESTINO]],0,erro)</f>
        <v>#NAME?</v>
      </c>
      <c r="N291">
        <f t="shared" ca="1" si="39"/>
        <v>0</v>
      </c>
      <c r="O291">
        <f t="shared" ca="1" si="40"/>
        <v>7</v>
      </c>
      <c r="P291">
        <f t="shared" ca="1" si="41"/>
        <v>5</v>
      </c>
      <c r="Q291">
        <f t="shared" ca="1" si="37"/>
        <v>32</v>
      </c>
      <c r="R291">
        <f t="shared" ca="1" si="38"/>
        <v>22</v>
      </c>
    </row>
    <row r="292" spans="1:18">
      <c r="A292">
        <f ca="1">VLOOKUP(O292,Tabela3[],2,0)</f>
        <v>2009</v>
      </c>
      <c r="B292" t="str">
        <f ca="1">VLOOKUP(P292,Tabela3[],4,0)</f>
        <v>JANEIRO</v>
      </c>
      <c r="C292" t="str">
        <f ca="1">VLOOKUP(Q292,Tabela3[],5,0)</f>
        <v>Brasil</v>
      </c>
      <c r="D292" t="str">
        <f ca="1">VLOOKUP(Q292,Tabela3[],3,0)</f>
        <v>VALE</v>
      </c>
      <c r="E292" t="str">
        <f ca="1">IF(R292=Q292, (VLOOKUP(P292+1,Tabela3[],5,0)),VLOOKUP(R292,Tabela3[],5,0))</f>
        <v>Japão</v>
      </c>
      <c r="F292" s="1">
        <f t="shared" ca="1" si="34"/>
        <v>39821</v>
      </c>
      <c r="G292" s="1">
        <f t="shared" ca="1" si="35"/>
        <v>39827.443999422198</v>
      </c>
      <c r="H292">
        <f t="shared" ca="1" si="36"/>
        <v>1</v>
      </c>
      <c r="I292" t="str">
        <f ca="1">VLOOKUP(Q292,Tabela3[],9,1)</f>
        <v>Lan Hua Hai</v>
      </c>
      <c r="J292" t="str">
        <f ca="1">VLOOKUP(Q292,Tabela3[],11,0)</f>
        <v>Manganês</v>
      </c>
      <c r="K292" t="str">
        <f ca="1">VLOOKUP(Q292,Tabela3[],10,0)</f>
        <v>Minério</v>
      </c>
      <c r="L292" t="e" cm="1">
        <f t="array" aca="1" ref="L292" ca="1">IF(Tabela2[[#This Row],[PORTO]]=Tabela2[[#This Row],[DESTINO]],0,erro)</f>
        <v>#NAME?</v>
      </c>
      <c r="N292">
        <f t="shared" ca="1" si="39"/>
        <v>0</v>
      </c>
      <c r="O292">
        <f t="shared" ca="1" si="40"/>
        <v>9</v>
      </c>
      <c r="P292">
        <f t="shared" ca="1" si="41"/>
        <v>0</v>
      </c>
      <c r="Q292">
        <f t="shared" ca="1" si="37"/>
        <v>29</v>
      </c>
      <c r="R292">
        <f t="shared" ca="1" si="38"/>
        <v>10</v>
      </c>
    </row>
    <row r="293" spans="1:18">
      <c r="A293">
        <f ca="1">VLOOKUP(O293,Tabela3[],2,0)</f>
        <v>2005</v>
      </c>
      <c r="B293" t="str">
        <f ca="1">VLOOKUP(P293,Tabela3[],4,0)</f>
        <v>NOVEMBRO</v>
      </c>
      <c r="C293" t="str">
        <f ca="1">VLOOKUP(Q293,Tabela3[],5,0)</f>
        <v>Alemanha</v>
      </c>
      <c r="D293" t="str">
        <f ca="1">VLOOKUP(Q293,Tabela3[],3,0)</f>
        <v>Volkswagen</v>
      </c>
      <c r="E293" t="str">
        <f ca="1">IF(R293=Q293, (VLOOKUP(P293+1,Tabela3[],5,0)),VLOOKUP(R293,Tabela3[],5,0))</f>
        <v>Japão</v>
      </c>
      <c r="F293" s="1">
        <f t="shared" ca="1" si="34"/>
        <v>38639</v>
      </c>
      <c r="G293" s="1">
        <f t="shared" ca="1" si="35"/>
        <v>38645.779333573009</v>
      </c>
      <c r="H293">
        <f t="shared" ca="1" si="36"/>
        <v>0</v>
      </c>
      <c r="I293" t="str">
        <f ca="1">VLOOKUP(Q293,Tabela3[],9,1)</f>
        <v>Warehouse Carriers </v>
      </c>
      <c r="J293" t="str">
        <f ca="1">VLOOKUP(Q293,Tabela3[],11,0)</f>
        <v>Highline 250 TSI (Taos)</v>
      </c>
      <c r="K293" t="str">
        <f ca="1">VLOOKUP(Q293,Tabela3[],10,0)</f>
        <v>Carros</v>
      </c>
      <c r="L293" t="e" cm="1">
        <f t="array" aca="1" ref="L293" ca="1">IF(Tabela2[[#This Row],[PORTO]]=Tabela2[[#This Row],[DESTINO]],0,erro)</f>
        <v>#NAME?</v>
      </c>
      <c r="N293">
        <f t="shared" ca="1" si="39"/>
        <v>500</v>
      </c>
      <c r="O293">
        <f t="shared" ca="1" si="40"/>
        <v>5</v>
      </c>
      <c r="P293">
        <f t="shared" ca="1" si="41"/>
        <v>10</v>
      </c>
      <c r="Q293">
        <f t="shared" ca="1" si="37"/>
        <v>7</v>
      </c>
      <c r="R293">
        <f t="shared" ca="1" si="38"/>
        <v>9</v>
      </c>
    </row>
    <row r="294" spans="1:18">
      <c r="A294">
        <f ca="1">VLOOKUP(O294,Tabela3[],2,0)</f>
        <v>2006</v>
      </c>
      <c r="B294" t="str">
        <f ca="1">VLOOKUP(P294,Tabela3[],4,0)</f>
        <v>JULHO</v>
      </c>
      <c r="C294" t="str">
        <f ca="1">VLOOKUP(Q294,Tabela3[],5,0)</f>
        <v>Reino Unido</v>
      </c>
      <c r="D294" t="str">
        <f ca="1">VLOOKUP(Q294,Tabela3[],3,0)</f>
        <v>Unilever</v>
      </c>
      <c r="E294" t="str">
        <f ca="1">IF(R294=Q294, (VLOOKUP(P294+1,Tabela3[],5,0)),VLOOKUP(R294,Tabela3[],5,0))</f>
        <v>Alemanha</v>
      </c>
      <c r="F294" s="1">
        <f t="shared" ca="1" si="34"/>
        <v>38889</v>
      </c>
      <c r="G294" s="1">
        <f t="shared" ca="1" si="35"/>
        <v>38897.889827113235</v>
      </c>
      <c r="H294">
        <f t="shared" ca="1" si="36"/>
        <v>1</v>
      </c>
      <c r="I294" t="str">
        <f ca="1">VLOOKUP(Q294,Tabela3[],9,1)</f>
        <v>HMM Helsinki</v>
      </c>
      <c r="J294" t="str">
        <f ca="1">VLOOKUP(Q294,Tabela3[],11,0)</f>
        <v xml:space="preserve">Shampoo </v>
      </c>
      <c r="K294" t="str">
        <f ca="1">VLOOKUP(Q294,Tabela3[],10,0)</f>
        <v>Quimico</v>
      </c>
      <c r="L294" t="e" cm="1">
        <f t="array" aca="1" ref="L294" ca="1">IF(Tabela2[[#This Row],[PORTO]]=Tabela2[[#This Row],[DESTINO]],0,erro)</f>
        <v>#NAME?</v>
      </c>
      <c r="N294">
        <f t="shared" ca="1" si="39"/>
        <v>1910000</v>
      </c>
      <c r="O294">
        <f t="shared" ca="1" si="40"/>
        <v>6</v>
      </c>
      <c r="P294">
        <f t="shared" ca="1" si="41"/>
        <v>6</v>
      </c>
      <c r="Q294">
        <f t="shared" ca="1" si="37"/>
        <v>24</v>
      </c>
      <c r="R294">
        <f t="shared" ca="1" si="38"/>
        <v>8</v>
      </c>
    </row>
    <row r="295" spans="1:18">
      <c r="A295">
        <f ca="1">VLOOKUP(O295,Tabela3[],2,0)</f>
        <v>2003</v>
      </c>
      <c r="B295" t="str">
        <f ca="1">VLOOKUP(P295,Tabela3[],4,0)</f>
        <v>SETEMBRO</v>
      </c>
      <c r="C295" t="str">
        <f ca="1">VLOOKUP(Q295,Tabela3[],5,0)</f>
        <v>Coréia do Sul</v>
      </c>
      <c r="D295" t="str">
        <f ca="1">VLOOKUP(Q295,Tabela3[],3,0)</f>
        <v>Samsung</v>
      </c>
      <c r="E295" t="str">
        <f ca="1">IF(R295=Q295, (VLOOKUP(P295+1,Tabela3[],5,0)),VLOOKUP(R295,Tabela3[],5,0))</f>
        <v>China</v>
      </c>
      <c r="F295" s="1">
        <f t="shared" ca="1" si="34"/>
        <v>37855</v>
      </c>
      <c r="G295" s="1">
        <f t="shared" ca="1" si="35"/>
        <v>37864.537506182154</v>
      </c>
      <c r="H295">
        <f t="shared" ca="1" si="36"/>
        <v>1</v>
      </c>
      <c r="I295" t="str">
        <f ca="1">VLOOKUP(Q295,Tabela3[],9,1)</f>
        <v>HMM Rotterdam</v>
      </c>
      <c r="J295" t="str">
        <f ca="1">VLOOKUP(Q295,Tabela3[],11,0)</f>
        <v>Neo QLED 8k 75"</v>
      </c>
      <c r="K295" t="str">
        <f ca="1">VLOOKUP(Q295,Tabela3[],10,0)</f>
        <v>Eletrônicos</v>
      </c>
      <c r="L295" t="e" cm="1">
        <f t="array" aca="1" ref="L295" ca="1">IF(Tabela2[[#This Row],[PORTO]]=Tabela2[[#This Row],[DESTINO]],0,erro)</f>
        <v>#NAME?</v>
      </c>
      <c r="N295">
        <f t="shared" ca="1" si="39"/>
        <v>500</v>
      </c>
      <c r="O295">
        <f t="shared" ca="1" si="40"/>
        <v>3</v>
      </c>
      <c r="P295">
        <f t="shared" ca="1" si="41"/>
        <v>8</v>
      </c>
      <c r="Q295">
        <f t="shared" ca="1" si="37"/>
        <v>12</v>
      </c>
      <c r="R295">
        <f t="shared" ca="1" si="38"/>
        <v>2</v>
      </c>
    </row>
    <row r="296" spans="1:18">
      <c r="A296">
        <f ca="1">VLOOKUP(O296,Tabela3[],2,0)</f>
        <v>2004</v>
      </c>
      <c r="B296" t="str">
        <f ca="1">VLOOKUP(P296,Tabela3[],4,0)</f>
        <v>OUTUBRO</v>
      </c>
      <c r="C296" t="str">
        <f ca="1">VLOOKUP(Q296,Tabela3[],5,0)</f>
        <v>França</v>
      </c>
      <c r="D296" t="str">
        <f ca="1">VLOOKUP(Q296,Tabela3[],3,0)</f>
        <v> LVMH</v>
      </c>
      <c r="E296" t="str">
        <f ca="1">IF(R296=Q296, (VLOOKUP(P296+1,Tabela3[],5,0)),VLOOKUP(R296,Tabela3[],5,0))</f>
        <v>Reino Unido</v>
      </c>
      <c r="F296" s="1">
        <f t="shared" ca="1" si="34"/>
        <v>38249</v>
      </c>
      <c r="G296" s="1">
        <f t="shared" ca="1" si="35"/>
        <v>38256.963987947507</v>
      </c>
      <c r="H296">
        <f t="shared" ca="1" si="36"/>
        <v>0</v>
      </c>
      <c r="I296" t="str">
        <f ca="1">VLOOKUP(Q296,Tabela3[],9,1)</f>
        <v>Emma Maersk</v>
      </c>
      <c r="J296" t="str">
        <f ca="1">VLOOKUP(Q296,Tabela3[],11,0)</f>
        <v>Clos Des Lambrys</v>
      </c>
      <c r="K296" t="str">
        <f ca="1">VLOOKUP(Q296,Tabela3[],10,0)</f>
        <v>Tecido</v>
      </c>
      <c r="L296" t="e" cm="1">
        <f t="array" aca="1" ref="L296" ca="1">IF(Tabela2[[#This Row],[PORTO]]=Tabela2[[#This Row],[DESTINO]],0,erro)</f>
        <v>#NAME?</v>
      </c>
      <c r="N296">
        <f t="shared" ca="1" si="39"/>
        <v>16000</v>
      </c>
      <c r="O296">
        <f t="shared" ca="1" si="40"/>
        <v>4</v>
      </c>
      <c r="P296">
        <f t="shared" ca="1" si="41"/>
        <v>9</v>
      </c>
      <c r="Q296">
        <f t="shared" ca="1" si="37"/>
        <v>21</v>
      </c>
      <c r="R296">
        <f t="shared" ca="1" si="38"/>
        <v>24</v>
      </c>
    </row>
    <row r="297" spans="1:18">
      <c r="A297">
        <f ca="1">VLOOKUP(O297,Tabela3[],2,0)</f>
        <v>2000</v>
      </c>
      <c r="B297" t="str">
        <f ca="1">VLOOKUP(P297,Tabela3[],4,0)</f>
        <v>JANEIRO</v>
      </c>
      <c r="C297" t="str">
        <f ca="1">VLOOKUP(Q297,Tabela3[],5,0)</f>
        <v>Brasil</v>
      </c>
      <c r="D297" t="str">
        <f ca="1">VLOOKUP(Q297,Tabela3[],3,0)</f>
        <v>VALE</v>
      </c>
      <c r="E297" t="str">
        <f ca="1">IF(R297=Q297, (VLOOKUP(P297+1,Tabela3[],5,0)),VLOOKUP(R297,Tabela3[],5,0))</f>
        <v>China</v>
      </c>
      <c r="F297" s="1">
        <f t="shared" ca="1" si="34"/>
        <v>36535</v>
      </c>
      <c r="G297" s="1">
        <f t="shared" ca="1" si="35"/>
        <v>36543.091265560717</v>
      </c>
      <c r="H297">
        <f t="shared" ca="1" si="36"/>
        <v>0</v>
      </c>
      <c r="I297" t="str">
        <f ca="1">VLOOKUP(Q297,Tabela3[],9,1)</f>
        <v>Lan Hua Hai</v>
      </c>
      <c r="J297" t="str">
        <f ca="1">VLOOKUP(Q297,Tabela3[],11,0)</f>
        <v>Bauxita</v>
      </c>
      <c r="K297" t="str">
        <f ca="1">VLOOKUP(Q297,Tabela3[],10,0)</f>
        <v>Minério</v>
      </c>
      <c r="L297" t="e" cm="1">
        <f t="array" aca="1" ref="L297" ca="1">IF(Tabela2[[#This Row],[PORTO]]=Tabela2[[#This Row],[DESTINO]],0,erro)</f>
        <v>#NAME?</v>
      </c>
      <c r="N297">
        <f t="shared" ca="1" si="39"/>
        <v>0</v>
      </c>
      <c r="O297">
        <f t="shared" ca="1" si="40"/>
        <v>0</v>
      </c>
      <c r="P297">
        <f t="shared" ca="1" si="41"/>
        <v>0</v>
      </c>
      <c r="Q297">
        <f t="shared" ca="1" si="37"/>
        <v>28</v>
      </c>
      <c r="R297">
        <f t="shared" ca="1" si="38"/>
        <v>0</v>
      </c>
    </row>
    <row r="298" spans="1:18">
      <c r="A298">
        <f ca="1">VLOOKUP(O298,Tabela3[],2,0)</f>
        <v>2007</v>
      </c>
      <c r="B298" t="str">
        <f ca="1">VLOOKUP(P298,Tabela3[],4,0)</f>
        <v>JANEIRO</v>
      </c>
      <c r="C298" t="str">
        <f ca="1">VLOOKUP(Q298,Tabela3[],5,0)</f>
        <v>França</v>
      </c>
      <c r="D298" t="str">
        <f ca="1">VLOOKUP(Q298,Tabela3[],3,0)</f>
        <v> LVMH</v>
      </c>
      <c r="E298" t="str">
        <f ca="1">IF(R298=Q298, (VLOOKUP(P298+1,Tabela3[],5,0)),VLOOKUP(R298,Tabela3[],5,0))</f>
        <v>China</v>
      </c>
      <c r="F298" s="1">
        <f t="shared" ca="1" si="34"/>
        <v>39108</v>
      </c>
      <c r="G298" s="1">
        <f t="shared" ca="1" si="35"/>
        <v>39110.19249131564</v>
      </c>
      <c r="H298">
        <f t="shared" ca="1" si="36"/>
        <v>1</v>
      </c>
      <c r="I298" t="str">
        <f ca="1">VLOOKUP(Q298,Tabela3[],9,1)</f>
        <v>Emma Maersk</v>
      </c>
      <c r="J298" t="str">
        <f ca="1">VLOOKUP(Q298,Tabela3[],11,0)</f>
        <v>Guerlain</v>
      </c>
      <c r="K298" t="str">
        <f ca="1">VLOOKUP(Q298,Tabela3[],10,0)</f>
        <v>Tecido</v>
      </c>
      <c r="L298" t="e" cm="1">
        <f t="array" aca="1" ref="L298" ca="1">IF(Tabela2[[#This Row],[PORTO]]=Tabela2[[#This Row],[DESTINO]],0,erro)</f>
        <v>#NAME?</v>
      </c>
      <c r="N298">
        <f t="shared" ca="1" si="39"/>
        <v>21000</v>
      </c>
      <c r="O298">
        <f t="shared" ca="1" si="40"/>
        <v>7</v>
      </c>
      <c r="P298">
        <f t="shared" ca="1" si="41"/>
        <v>0</v>
      </c>
      <c r="Q298">
        <f t="shared" ca="1" si="37"/>
        <v>23</v>
      </c>
      <c r="R298">
        <f t="shared" ca="1" si="38"/>
        <v>23</v>
      </c>
    </row>
    <row r="299" spans="1:18">
      <c r="A299">
        <f ca="1">VLOOKUP(O299,Tabela3[],2,0)</f>
        <v>2006</v>
      </c>
      <c r="B299" t="str">
        <f ca="1">VLOOKUP(P299,Tabela3[],4,0)</f>
        <v>JANEIRO</v>
      </c>
      <c r="C299" t="str">
        <f ca="1">VLOOKUP(Q299,Tabela3[],5,0)</f>
        <v>França</v>
      </c>
      <c r="D299" t="str">
        <f ca="1">VLOOKUP(Q299,Tabela3[],3,0)</f>
        <v> LVMH</v>
      </c>
      <c r="E299" t="str">
        <f ca="1">IF(R299=Q299, (VLOOKUP(P299+1,Tabela3[],5,0)),VLOOKUP(R299,Tabela3[],5,0))</f>
        <v>Reino Unido</v>
      </c>
      <c r="F299" s="1">
        <f t="shared" ca="1" si="34"/>
        <v>39061</v>
      </c>
      <c r="G299" s="1">
        <f t="shared" ca="1" si="35"/>
        <v>39061.399001577141</v>
      </c>
      <c r="H299">
        <f t="shared" ca="1" si="36"/>
        <v>1</v>
      </c>
      <c r="I299" t="str">
        <f ca="1">VLOOKUP(Q299,Tabela3[],9,1)</f>
        <v>Emma Maersk</v>
      </c>
      <c r="J299" t="str">
        <f ca="1">VLOOKUP(Q299,Tabela3[],11,0)</f>
        <v>Clos Des Lambrys</v>
      </c>
      <c r="K299" t="str">
        <f ca="1">VLOOKUP(Q299,Tabela3[],10,0)</f>
        <v>Tecido</v>
      </c>
      <c r="L299" t="e" cm="1">
        <f t="array" aca="1" ref="L299" ca="1">IF(Tabela2[[#This Row],[PORTO]]=Tabela2[[#This Row],[DESTINO]],0,erro)</f>
        <v>#NAME?</v>
      </c>
      <c r="N299">
        <f t="shared" ca="1" si="39"/>
        <v>40000</v>
      </c>
      <c r="O299">
        <f t="shared" ca="1" si="40"/>
        <v>6</v>
      </c>
      <c r="P299">
        <f t="shared" ca="1" si="41"/>
        <v>12</v>
      </c>
      <c r="Q299">
        <f t="shared" ca="1" si="37"/>
        <v>21</v>
      </c>
      <c r="R299">
        <f t="shared" ca="1" si="38"/>
        <v>24</v>
      </c>
    </row>
    <row r="300" spans="1:18">
      <c r="A300">
        <f ca="1">VLOOKUP(O300,Tabela3[],2,0)</f>
        <v>2007</v>
      </c>
      <c r="B300" t="str">
        <f ca="1">VLOOKUP(P300,Tabela3[],4,0)</f>
        <v>JANEIRO</v>
      </c>
      <c r="C300" t="str">
        <f ca="1">VLOOKUP(Q300,Tabela3[],5,0)</f>
        <v>Reino Unido</v>
      </c>
      <c r="D300" t="str">
        <f ca="1">VLOOKUP(Q300,Tabela3[],3,0)</f>
        <v>Unilever</v>
      </c>
      <c r="E300" t="str">
        <f ca="1">IF(R300=Q300, (VLOOKUP(P300+1,Tabela3[],5,0)),VLOOKUP(R300,Tabela3[],5,0))</f>
        <v>Coréia do Sul</v>
      </c>
      <c r="F300" s="1">
        <f t="shared" ca="1" si="34"/>
        <v>39425</v>
      </c>
      <c r="G300" s="1">
        <f t="shared" ca="1" si="35"/>
        <v>39431.038921330437</v>
      </c>
      <c r="H300">
        <f t="shared" ca="1" si="36"/>
        <v>0</v>
      </c>
      <c r="I300" t="str">
        <f ca="1">VLOOKUP(Q300,Tabela3[],9,1)</f>
        <v>HMM Helsinki</v>
      </c>
      <c r="J300" t="str">
        <f ca="1">VLOOKUP(Q300,Tabela3[],11,0)</f>
        <v xml:space="preserve">Shampoo </v>
      </c>
      <c r="K300" t="str">
        <f ca="1">VLOOKUP(Q300,Tabela3[],10,0)</f>
        <v>Quimico</v>
      </c>
      <c r="L300" t="e" cm="1">
        <f t="array" aca="1" ref="L300" ca="1">IF(Tabela2[[#This Row],[PORTO]]=Tabela2[[#This Row],[DESTINO]],0,erro)</f>
        <v>#NAME?</v>
      </c>
      <c r="N300">
        <f t="shared" ca="1" si="39"/>
        <v>1100000</v>
      </c>
      <c r="O300">
        <f t="shared" ca="1" si="40"/>
        <v>7</v>
      </c>
      <c r="P300">
        <f t="shared" ca="1" si="41"/>
        <v>12</v>
      </c>
      <c r="Q300">
        <f t="shared" ca="1" si="37"/>
        <v>24</v>
      </c>
      <c r="R300">
        <f t="shared" ca="1" si="38"/>
        <v>13</v>
      </c>
    </row>
    <row r="301" spans="1:18">
      <c r="A301">
        <f ca="1">VLOOKUP(O301,Tabela3[],2,0)</f>
        <v>2001</v>
      </c>
      <c r="B301" t="str">
        <f ca="1">VLOOKUP(P301,Tabela3[],4,0)</f>
        <v>MARÇO</v>
      </c>
      <c r="C301" t="str">
        <f ca="1">VLOOKUP(Q301,Tabela3[],5,0)</f>
        <v>China</v>
      </c>
      <c r="D301" t="str">
        <f ca="1">VLOOKUP(Q301,Tabela3[],3,0)</f>
        <v>Alibaba Group</v>
      </c>
      <c r="E301" t="str">
        <f ca="1">IF(R301=Q301, (VLOOKUP(P301+1,Tabela3[],5,0)),VLOOKUP(R301,Tabela3[],5,0))</f>
        <v>Estados Unidos</v>
      </c>
      <c r="F301" s="1">
        <f t="shared" ca="1" si="34"/>
        <v>36945</v>
      </c>
      <c r="G301" s="1">
        <f t="shared" ca="1" si="35"/>
        <v>36952.526516413214</v>
      </c>
      <c r="H301">
        <f t="shared" ca="1" si="36"/>
        <v>1</v>
      </c>
      <c r="I301" t="str">
        <f ca="1">VLOOKUP(Q301,Tabela3[],9,1)</f>
        <v>HMM St Petersburg</v>
      </c>
      <c r="J301" t="str">
        <f ca="1">VLOOKUP(Q301,Tabela3[],11,0)</f>
        <v>Miniescavadeira</v>
      </c>
      <c r="K301" t="str">
        <f ca="1">VLOOKUP(Q301,Tabela3[],10,0)</f>
        <v>Maquinário</v>
      </c>
      <c r="L301" t="e" cm="1">
        <f t="array" aca="1" ref="L301" ca="1">IF(Tabela2[[#This Row],[PORTO]]=Tabela2[[#This Row],[DESTINO]],0,erro)</f>
        <v>#NAME?</v>
      </c>
      <c r="N301">
        <f t="shared" ca="1" si="39"/>
        <v>10</v>
      </c>
      <c r="O301">
        <f t="shared" ca="1" si="40"/>
        <v>1</v>
      </c>
      <c r="P301">
        <f t="shared" ca="1" si="41"/>
        <v>2</v>
      </c>
      <c r="Q301">
        <f t="shared" ca="1" si="37"/>
        <v>1</v>
      </c>
      <c r="R301">
        <f t="shared" ca="1" si="38"/>
        <v>3</v>
      </c>
    </row>
    <row r="302" spans="1:18">
      <c r="A302">
        <f ca="1">VLOOKUP(O302,Tabela3[],2,0)</f>
        <v>2003</v>
      </c>
      <c r="B302" t="str">
        <f ca="1">VLOOKUP(P302,Tabela3[],4,0)</f>
        <v>DEZEMBRO</v>
      </c>
      <c r="C302" t="str">
        <f ca="1">VLOOKUP(Q302,Tabela3[],5,0)</f>
        <v>Brasil</v>
      </c>
      <c r="D302" t="str">
        <f ca="1">VLOOKUP(Q302,Tabela3[],3,0)</f>
        <v>VALE</v>
      </c>
      <c r="E302" t="str">
        <f ca="1">IF(R302=Q302, (VLOOKUP(P302+1,Tabela3[],5,0)),VLOOKUP(R302,Tabela3[],5,0))</f>
        <v>Alemanha</v>
      </c>
      <c r="F302" s="1">
        <f t="shared" ca="1" si="34"/>
        <v>37937</v>
      </c>
      <c r="G302" s="1">
        <f t="shared" ca="1" si="35"/>
        <v>37941.770520413345</v>
      </c>
      <c r="H302">
        <f t="shared" ca="1" si="36"/>
        <v>0</v>
      </c>
      <c r="I302" t="str">
        <f ca="1">VLOOKUP(Q302,Tabela3[],9,1)</f>
        <v>Lan Hua Hai</v>
      </c>
      <c r="J302" t="str">
        <f ca="1">VLOOKUP(Q302,Tabela3[],11,0)</f>
        <v>Minério de Ferro</v>
      </c>
      <c r="K302" t="str">
        <f ca="1">VLOOKUP(Q302,Tabela3[],10,0)</f>
        <v>Minério</v>
      </c>
      <c r="L302" t="e" cm="1">
        <f t="array" aca="1" ref="L302" ca="1">IF(Tabela2[[#This Row],[PORTO]]=Tabela2[[#This Row],[DESTINO]],0,erro)</f>
        <v>#NAME?</v>
      </c>
      <c r="N302">
        <f t="shared" ca="1" si="39"/>
        <v>0</v>
      </c>
      <c r="O302">
        <f t="shared" ca="1" si="40"/>
        <v>3</v>
      </c>
      <c r="P302">
        <f t="shared" ca="1" si="41"/>
        <v>11</v>
      </c>
      <c r="Q302">
        <f t="shared" ca="1" si="37"/>
        <v>27</v>
      </c>
      <c r="R302">
        <f t="shared" ca="1" si="38"/>
        <v>6</v>
      </c>
    </row>
    <row r="303" spans="1:18">
      <c r="A303">
        <f ca="1">VLOOKUP(O303,Tabela3[],2,0)</f>
        <v>2008</v>
      </c>
      <c r="B303" t="str">
        <f ca="1">VLOOKUP(P303,Tabela3[],4,0)</f>
        <v>FEVEREIRO</v>
      </c>
      <c r="C303" t="str">
        <f ca="1">VLOOKUP(Q303,Tabela3[],5,0)</f>
        <v>Itália</v>
      </c>
      <c r="D303" t="str">
        <f ca="1">VLOOKUP(Q303,Tabela3[],3,0)</f>
        <v>Hyundai</v>
      </c>
      <c r="E303" t="str">
        <f ca="1">IF(R303=Q303, (VLOOKUP(P303+1,Tabela3[],5,0)),VLOOKUP(R303,Tabela3[],5,0))</f>
        <v>Estados Unidos</v>
      </c>
      <c r="F303" s="1">
        <f t="shared" ca="1" si="34"/>
        <v>39458</v>
      </c>
      <c r="G303" s="1">
        <f t="shared" ca="1" si="35"/>
        <v>39465.40009134038</v>
      </c>
      <c r="H303">
        <f t="shared" ca="1" si="36"/>
        <v>0</v>
      </c>
      <c r="I303" t="str">
        <f ca="1">VLOOKUP(Q303,Tabela3[],9,1)</f>
        <v>Car Carriers</v>
      </c>
      <c r="J303" t="str">
        <f ca="1">VLOOKUP(Q303,Tabela3[],11,0)</f>
        <v>Creta Confort</v>
      </c>
      <c r="K303" t="str">
        <f ca="1">VLOOKUP(Q303,Tabela3[],10,0)</f>
        <v>Carros</v>
      </c>
      <c r="L303" t="e" cm="1">
        <f t="array" aca="1" ref="L303" ca="1">IF(Tabela2[[#This Row],[PORTO]]=Tabela2[[#This Row],[DESTINO]],0,erro)</f>
        <v>#NAME?</v>
      </c>
      <c r="N303">
        <f t="shared" ca="1" si="39"/>
        <v>400</v>
      </c>
      <c r="O303">
        <f t="shared" ca="1" si="40"/>
        <v>8</v>
      </c>
      <c r="P303">
        <f t="shared" ca="1" si="41"/>
        <v>1</v>
      </c>
      <c r="Q303">
        <f t="shared" ca="1" si="37"/>
        <v>18</v>
      </c>
      <c r="R303">
        <f t="shared" ca="1" si="38"/>
        <v>5</v>
      </c>
    </row>
    <row r="304" spans="1:18">
      <c r="A304">
        <f ca="1">VLOOKUP(O304,Tabela3[],2,0)</f>
        <v>2008</v>
      </c>
      <c r="B304" t="str">
        <f ca="1">VLOOKUP(P304,Tabela3[],4,0)</f>
        <v>FEVEREIRO</v>
      </c>
      <c r="C304" t="str">
        <f ca="1">VLOOKUP(Q304,Tabela3[],5,0)</f>
        <v>Reino Unido</v>
      </c>
      <c r="D304" t="str">
        <f ca="1">VLOOKUP(Q304,Tabela3[],3,0)</f>
        <v>Unilever</v>
      </c>
      <c r="E304" t="str">
        <f ca="1">IF(R304=Q304, (VLOOKUP(P304+1,Tabela3[],5,0)),VLOOKUP(R304,Tabela3[],5,0))</f>
        <v>Japão</v>
      </c>
      <c r="F304" s="1">
        <f t="shared" ca="1" si="34"/>
        <v>39463</v>
      </c>
      <c r="G304" s="1">
        <f t="shared" ca="1" si="35"/>
        <v>39469.175744054817</v>
      </c>
      <c r="H304">
        <f t="shared" ca="1" si="36"/>
        <v>0</v>
      </c>
      <c r="I304" t="str">
        <f ca="1">VLOOKUP(Q304,Tabela3[],9,1)</f>
        <v>HMM Helsinki</v>
      </c>
      <c r="J304" t="str">
        <f ca="1">VLOOKUP(Q304,Tabela3[],11,0)</f>
        <v xml:space="preserve">Shampoo </v>
      </c>
      <c r="K304" t="str">
        <f ca="1">VLOOKUP(Q304,Tabela3[],10,0)</f>
        <v>Quimico</v>
      </c>
      <c r="L304" t="e" cm="1">
        <f t="array" aca="1" ref="L304" ca="1">IF(Tabela2[[#This Row],[PORTO]]=Tabela2[[#This Row],[DESTINO]],0,erro)</f>
        <v>#NAME?</v>
      </c>
      <c r="N304">
        <f t="shared" ca="1" si="39"/>
        <v>510000</v>
      </c>
      <c r="O304">
        <f t="shared" ca="1" si="40"/>
        <v>8</v>
      </c>
      <c r="P304">
        <f t="shared" ca="1" si="41"/>
        <v>1</v>
      </c>
      <c r="Q304">
        <f t="shared" ca="1" si="37"/>
        <v>24</v>
      </c>
      <c r="R304">
        <f t="shared" ca="1" si="38"/>
        <v>10</v>
      </c>
    </row>
    <row r="305" spans="1:18">
      <c r="A305">
        <f ca="1">VLOOKUP(O305,Tabela3[],2,0)</f>
        <v>2007</v>
      </c>
      <c r="B305" t="str">
        <f ca="1">VLOOKUP(P305,Tabela3[],4,0)</f>
        <v>AGOSTO</v>
      </c>
      <c r="C305" t="str">
        <f ca="1">VLOOKUP(Q305,Tabela3[],5,0)</f>
        <v>Alemanha</v>
      </c>
      <c r="D305" t="str">
        <f ca="1">VLOOKUP(Q305,Tabela3[],3,0)</f>
        <v>Volkswagen</v>
      </c>
      <c r="E305" t="str">
        <f ca="1">IF(R305=Q305, (VLOOKUP(P305+1,Tabela3[],5,0)),VLOOKUP(R305,Tabela3[],5,0))</f>
        <v>Estados Unidos</v>
      </c>
      <c r="F305" s="1">
        <f t="shared" ca="1" si="34"/>
        <v>39283</v>
      </c>
      <c r="G305" s="1">
        <f t="shared" ca="1" si="35"/>
        <v>39283.492031963746</v>
      </c>
      <c r="H305">
        <f t="shared" ca="1" si="36"/>
        <v>1</v>
      </c>
      <c r="I305" t="str">
        <f ca="1">VLOOKUP(Q305,Tabela3[],9,1)</f>
        <v>Warehouse Carriers </v>
      </c>
      <c r="J305" t="str">
        <f ca="1">VLOOKUP(Q305,Tabela3[],11,0)</f>
        <v>Cross CD (Saveiro)</v>
      </c>
      <c r="K305" t="str">
        <f ca="1">VLOOKUP(Q305,Tabela3[],10,0)</f>
        <v>Carros</v>
      </c>
      <c r="L305" t="e" cm="1">
        <f t="array" aca="1" ref="L305" ca="1">IF(Tabela2[[#This Row],[PORTO]]=Tabela2[[#This Row],[DESTINO]],0,erro)</f>
        <v>#NAME?</v>
      </c>
      <c r="N305">
        <f t="shared" ca="1" si="39"/>
        <v>300</v>
      </c>
      <c r="O305">
        <f t="shared" ca="1" si="40"/>
        <v>7</v>
      </c>
      <c r="P305">
        <f t="shared" ca="1" si="41"/>
        <v>7</v>
      </c>
      <c r="Q305">
        <f t="shared" ca="1" si="37"/>
        <v>6</v>
      </c>
      <c r="R305">
        <f t="shared" ca="1" si="38"/>
        <v>3</v>
      </c>
    </row>
    <row r="306" spans="1:18">
      <c r="A306">
        <f ca="1">VLOOKUP(O306,Tabela3[],2,0)</f>
        <v>2006</v>
      </c>
      <c r="B306" t="str">
        <f ca="1">VLOOKUP(P306,Tabela3[],4,0)</f>
        <v>JULHO</v>
      </c>
      <c r="C306" t="str">
        <f ca="1">VLOOKUP(Q306,Tabela3[],5,0)</f>
        <v>Estados Unidos</v>
      </c>
      <c r="D306" t="str">
        <f ca="1">VLOOKUP(Q306,Tabela3[],3,0)</f>
        <v>Amazon</v>
      </c>
      <c r="E306" t="str">
        <f ca="1">IF(R306=Q306, (VLOOKUP(P306+1,Tabela3[],5,0)),VLOOKUP(R306,Tabela3[],5,0))</f>
        <v>China</v>
      </c>
      <c r="F306" s="1">
        <f t="shared" ca="1" si="34"/>
        <v>38878</v>
      </c>
      <c r="G306" s="1">
        <f t="shared" ca="1" si="35"/>
        <v>38878.142340939492</v>
      </c>
      <c r="H306">
        <f t="shared" ca="1" si="36"/>
        <v>1</v>
      </c>
      <c r="I306" t="str">
        <f ca="1">VLOOKUP(Q306,Tabela3[],9,1)</f>
        <v>HMM Algeciras</v>
      </c>
      <c r="J306" t="str">
        <f ca="1">VLOOKUP(Q306,Tabela3[],11,0)</f>
        <v>Escrivaninha Trevalla</v>
      </c>
      <c r="K306" t="str">
        <f ca="1">VLOOKUP(Q306,Tabela3[],10,0)</f>
        <v>Geral</v>
      </c>
      <c r="L306" t="e" cm="1">
        <f t="array" aca="1" ref="L306" ca="1">IF(Tabela2[[#This Row],[PORTO]]=Tabela2[[#This Row],[DESTINO]],0,erro)</f>
        <v>#NAME?</v>
      </c>
      <c r="N306">
        <f t="shared" ca="1" si="39"/>
        <v>5000</v>
      </c>
      <c r="O306">
        <f t="shared" ca="1" si="40"/>
        <v>6</v>
      </c>
      <c r="P306">
        <f t="shared" ca="1" si="41"/>
        <v>6</v>
      </c>
      <c r="Q306">
        <f t="shared" ca="1" si="37"/>
        <v>3</v>
      </c>
      <c r="R306">
        <f t="shared" ca="1" si="38"/>
        <v>2</v>
      </c>
    </row>
    <row r="307" spans="1:18">
      <c r="A307">
        <f ca="1">VLOOKUP(O307,Tabela3[],2,0)</f>
        <v>2007</v>
      </c>
      <c r="B307" t="str">
        <f ca="1">VLOOKUP(P307,Tabela3[],4,0)</f>
        <v>JANEIRO</v>
      </c>
      <c r="C307" t="str">
        <f ca="1">VLOOKUP(Q307,Tabela3[],5,0)</f>
        <v>Reino Unido</v>
      </c>
      <c r="D307" t="str">
        <f ca="1">VLOOKUP(Q307,Tabela3[],3,0)</f>
        <v>Unilever</v>
      </c>
      <c r="E307" t="str">
        <f ca="1">IF(R307=Q307, (VLOOKUP(P307+1,Tabela3[],5,0)),VLOOKUP(R307,Tabela3[],5,0))</f>
        <v>Alemanha</v>
      </c>
      <c r="F307" s="1">
        <f t="shared" ca="1" si="34"/>
        <v>39417</v>
      </c>
      <c r="G307" s="1">
        <f t="shared" ca="1" si="35"/>
        <v>39420.37426996517</v>
      </c>
      <c r="H307">
        <f t="shared" ca="1" si="36"/>
        <v>0</v>
      </c>
      <c r="I307" t="str">
        <f ca="1">VLOOKUP(Q307,Tabela3[],9,1)</f>
        <v>HMM Helsinki</v>
      </c>
      <c r="J307" t="str">
        <f ca="1">VLOOKUP(Q307,Tabela3[],11,0)</f>
        <v xml:space="preserve">Desodorante Antitranspirante Aerosol </v>
      </c>
      <c r="K307" t="str">
        <f ca="1">VLOOKUP(Q307,Tabela3[],10,0)</f>
        <v>Quimico</v>
      </c>
      <c r="L307" t="e" cm="1">
        <f t="array" aca="1" ref="L307" ca="1">IF(Tabela2[[#This Row],[PORTO]]=Tabela2[[#This Row],[DESTINO]],0,erro)</f>
        <v>#NAME?</v>
      </c>
      <c r="N307">
        <f t="shared" ca="1" si="39"/>
        <v>190000</v>
      </c>
      <c r="O307">
        <f t="shared" ca="1" si="40"/>
        <v>7</v>
      </c>
      <c r="P307">
        <f t="shared" ca="1" si="41"/>
        <v>12</v>
      </c>
      <c r="Q307">
        <f t="shared" ca="1" si="37"/>
        <v>25</v>
      </c>
      <c r="R307">
        <f t="shared" ca="1" si="38"/>
        <v>7</v>
      </c>
    </row>
    <row r="308" spans="1:18">
      <c r="A308">
        <f ca="1">VLOOKUP(O308,Tabela3[],2,0)</f>
        <v>2003</v>
      </c>
      <c r="B308" t="str">
        <f ca="1">VLOOKUP(P308,Tabela3[],4,0)</f>
        <v>OUTUBRO</v>
      </c>
      <c r="C308" t="str">
        <f ca="1">VLOOKUP(Q308,Tabela3[],5,0)</f>
        <v>Alemanha</v>
      </c>
      <c r="D308" t="str">
        <f ca="1">VLOOKUP(Q308,Tabela3[],3,0)</f>
        <v>Volkswagen</v>
      </c>
      <c r="E308" t="str">
        <f ca="1">IF(R308=Q308, (VLOOKUP(P308+1,Tabela3[],5,0)),VLOOKUP(R308,Tabela3[],5,0))</f>
        <v>Japão</v>
      </c>
      <c r="F308" s="1">
        <f t="shared" ca="1" si="34"/>
        <v>37866</v>
      </c>
      <c r="G308" s="1">
        <f t="shared" ca="1" si="35"/>
        <v>37869.169053199934</v>
      </c>
      <c r="H308">
        <f t="shared" ca="1" si="36"/>
        <v>0</v>
      </c>
      <c r="I308" t="str">
        <f ca="1">VLOOKUP(Q308,Tabela3[],9,1)</f>
        <v>Warehouse Carriers </v>
      </c>
      <c r="J308" t="str">
        <f ca="1">VLOOKUP(Q308,Tabela3[],11,0)</f>
        <v>Cross CD (Saveiro)</v>
      </c>
      <c r="K308" t="str">
        <f ca="1">VLOOKUP(Q308,Tabela3[],10,0)</f>
        <v>Carros</v>
      </c>
      <c r="L308" t="e" cm="1">
        <f t="array" aca="1" ref="L308" ca="1">IF(Tabela2[[#This Row],[PORTO]]=Tabela2[[#This Row],[DESTINO]],0,erro)</f>
        <v>#NAME?</v>
      </c>
      <c r="N308">
        <f t="shared" ca="1" si="39"/>
        <v>500</v>
      </c>
      <c r="O308">
        <f t="shared" ca="1" si="40"/>
        <v>3</v>
      </c>
      <c r="P308">
        <f t="shared" ca="1" si="41"/>
        <v>9</v>
      </c>
      <c r="Q308">
        <f t="shared" ca="1" si="37"/>
        <v>6</v>
      </c>
      <c r="R308">
        <f t="shared" ca="1" si="38"/>
        <v>11</v>
      </c>
    </row>
    <row r="309" spans="1:18">
      <c r="A309">
        <f ca="1">VLOOKUP(O309,Tabela3[],2,0)</f>
        <v>2003</v>
      </c>
      <c r="B309" t="str">
        <f ca="1">VLOOKUP(P309,Tabela3[],4,0)</f>
        <v>ABRIL</v>
      </c>
      <c r="C309" t="str">
        <f ca="1">VLOOKUP(Q309,Tabela3[],5,0)</f>
        <v>França</v>
      </c>
      <c r="D309" t="str">
        <f ca="1">VLOOKUP(Q309,Tabela3[],3,0)</f>
        <v> LVMH</v>
      </c>
      <c r="E309" t="str">
        <f ca="1">IF(R309=Q309, (VLOOKUP(P309+1,Tabela3[],5,0)),VLOOKUP(R309,Tabela3[],5,0))</f>
        <v>Japão</v>
      </c>
      <c r="F309" s="1">
        <f t="shared" ca="1" si="34"/>
        <v>37697</v>
      </c>
      <c r="G309" s="1">
        <f t="shared" ca="1" si="35"/>
        <v>37700.467292288093</v>
      </c>
      <c r="H309">
        <f t="shared" ca="1" si="36"/>
        <v>0</v>
      </c>
      <c r="I309" t="str">
        <f ca="1">VLOOKUP(Q309,Tabela3[],9,1)</f>
        <v>Emma Maersk</v>
      </c>
      <c r="J309" t="str">
        <f ca="1">VLOOKUP(Q309,Tabela3[],11,0)</f>
        <v>Clos Des Lambrys</v>
      </c>
      <c r="K309" t="str">
        <f ca="1">VLOOKUP(Q309,Tabela3[],10,0)</f>
        <v>Tecido</v>
      </c>
      <c r="L309" t="e" cm="1">
        <f t="array" aca="1" ref="L309" ca="1">IF(Tabela2[[#This Row],[PORTO]]=Tabela2[[#This Row],[DESTINO]],0,erro)</f>
        <v>#NAME?</v>
      </c>
      <c r="N309">
        <f t="shared" ca="1" si="39"/>
        <v>41000</v>
      </c>
      <c r="O309">
        <f t="shared" ca="1" si="40"/>
        <v>3</v>
      </c>
      <c r="P309">
        <f t="shared" ca="1" si="41"/>
        <v>3</v>
      </c>
      <c r="Q309">
        <f t="shared" ca="1" si="37"/>
        <v>21</v>
      </c>
      <c r="R309">
        <f t="shared" ca="1" si="38"/>
        <v>10</v>
      </c>
    </row>
    <row r="310" spans="1:18">
      <c r="A310">
        <f ca="1">VLOOKUP(O310,Tabela3[],2,0)</f>
        <v>2006</v>
      </c>
      <c r="B310" t="str">
        <f ca="1">VLOOKUP(P310,Tabela3[],4,0)</f>
        <v>JUNHO</v>
      </c>
      <c r="C310" t="str">
        <f ca="1">VLOOKUP(Q310,Tabela3[],5,0)</f>
        <v>Holanda</v>
      </c>
      <c r="D310" t="str">
        <f ca="1">VLOOKUP(Q310,Tabela3[],3,0)</f>
        <v>Shell</v>
      </c>
      <c r="E310" t="str">
        <f ca="1">IF(R310=Q310, (VLOOKUP(P310+1,Tabela3[],5,0)),VLOOKUP(R310,Tabela3[],5,0))</f>
        <v>China</v>
      </c>
      <c r="F310" s="1">
        <f t="shared" ca="1" si="34"/>
        <v>38837</v>
      </c>
      <c r="G310" s="1">
        <f t="shared" ca="1" si="35"/>
        <v>38841.165925943911</v>
      </c>
      <c r="H310">
        <f t="shared" ca="1" si="36"/>
        <v>0</v>
      </c>
      <c r="I310" t="str">
        <f ca="1">VLOOKUP(Q310,Tabela3[],9,1)</f>
        <v>AbQaiq</v>
      </c>
      <c r="J310" t="str">
        <f ca="1">VLOOKUP(Q310,Tabela3[],11,0)</f>
        <v>Gasolina</v>
      </c>
      <c r="K310" t="str">
        <f ca="1">VLOOKUP(Q310,Tabela3[],10,0)</f>
        <v>Petróleo</v>
      </c>
      <c r="L310" t="e" cm="1">
        <f t="array" aca="1" ref="L310" ca="1">IF(Tabela2[[#This Row],[PORTO]]=Tabela2[[#This Row],[DESTINO]],0,erro)</f>
        <v>#NAME?</v>
      </c>
      <c r="N310">
        <f t="shared" ca="1" si="39"/>
        <v>60000</v>
      </c>
      <c r="O310">
        <f t="shared" ca="1" si="40"/>
        <v>6</v>
      </c>
      <c r="P310">
        <f t="shared" ca="1" si="41"/>
        <v>5</v>
      </c>
      <c r="Q310">
        <f t="shared" ca="1" si="37"/>
        <v>16</v>
      </c>
      <c r="R310">
        <f t="shared" ca="1" si="38"/>
        <v>0</v>
      </c>
    </row>
    <row r="311" spans="1:18">
      <c r="A311">
        <f ca="1">VLOOKUP(O311,Tabela3[],2,0)</f>
        <v>2000</v>
      </c>
      <c r="B311" t="str">
        <f ca="1">VLOOKUP(P311,Tabela3[],4,0)</f>
        <v>FEVEREIRO</v>
      </c>
      <c r="C311" t="str">
        <f ca="1">VLOOKUP(Q311,Tabela3[],5,0)</f>
        <v>Reino Unido</v>
      </c>
      <c r="D311" t="str">
        <f ca="1">VLOOKUP(Q311,Tabela3[],3,0)</f>
        <v>Unilever</v>
      </c>
      <c r="E311" t="str">
        <f ca="1">IF(R311=Q311, (VLOOKUP(P311+1,Tabela3[],5,0)),VLOOKUP(R311,Tabela3[],5,0))</f>
        <v>Japão</v>
      </c>
      <c r="F311" s="1">
        <f t="shared" ca="1" si="34"/>
        <v>36547</v>
      </c>
      <c r="G311" s="1">
        <f t="shared" ca="1" si="35"/>
        <v>36554.229450753373</v>
      </c>
      <c r="H311">
        <f t="shared" ca="1" si="36"/>
        <v>0</v>
      </c>
      <c r="I311" t="str">
        <f ca="1">VLOOKUP(Q311,Tabela3[],9,1)</f>
        <v>HMM Helsinki</v>
      </c>
      <c r="J311" t="str">
        <f ca="1">VLOOKUP(Q311,Tabela3[],11,0)</f>
        <v>Sabonete</v>
      </c>
      <c r="K311" t="str">
        <f ca="1">VLOOKUP(Q311,Tabela3[],10,0)</f>
        <v>Quimico</v>
      </c>
      <c r="L311" t="e" cm="1">
        <f t="array" aca="1" ref="L311" ca="1">IF(Tabela2[[#This Row],[PORTO]]=Tabela2[[#This Row],[DESTINO]],0,erro)</f>
        <v>#NAME?</v>
      </c>
      <c r="N311">
        <f t="shared" ca="1" si="39"/>
        <v>1140000</v>
      </c>
      <c r="O311">
        <f t="shared" ca="1" si="40"/>
        <v>0</v>
      </c>
      <c r="P311">
        <f t="shared" ca="1" si="41"/>
        <v>1</v>
      </c>
      <c r="Q311">
        <f t="shared" ca="1" si="37"/>
        <v>26</v>
      </c>
      <c r="R311">
        <f t="shared" ca="1" si="38"/>
        <v>9</v>
      </c>
    </row>
    <row r="312" spans="1:18">
      <c r="A312">
        <f ca="1">VLOOKUP(O312,Tabela3[],2,0)</f>
        <v>2009</v>
      </c>
      <c r="B312" t="str">
        <f ca="1">VLOOKUP(P312,Tabela3[],4,0)</f>
        <v>JANEIRO</v>
      </c>
      <c r="C312" t="str">
        <f ca="1">VLOOKUP(Q312,Tabela3[],5,0)</f>
        <v>China</v>
      </c>
      <c r="D312" t="str">
        <f ca="1">VLOOKUP(Q312,Tabela3[],3,0)</f>
        <v>Alibaba Group</v>
      </c>
      <c r="E312" t="str">
        <f ca="1">IF(R312=Q312, (VLOOKUP(P312+1,Tabela3[],5,0)),VLOOKUP(R312,Tabela3[],5,0))</f>
        <v>Itália</v>
      </c>
      <c r="F312" s="1">
        <f t="shared" ca="1" si="34"/>
        <v>39831</v>
      </c>
      <c r="G312" s="1">
        <f t="shared" ca="1" si="35"/>
        <v>39840.604563174638</v>
      </c>
      <c r="H312">
        <f t="shared" ca="1" si="36"/>
        <v>0</v>
      </c>
      <c r="I312" t="str">
        <f ca="1">VLOOKUP(Q312,Tabela3[],9,1)</f>
        <v>HMM St Petersburg</v>
      </c>
      <c r="J312" t="str">
        <f ca="1">VLOOKUP(Q312,Tabela3[],11,0)</f>
        <v>Ar Condicionado 18000</v>
      </c>
      <c r="K312" t="str">
        <f ca="1">VLOOKUP(Q312,Tabela3[],10,0)</f>
        <v>Eletrônicos</v>
      </c>
      <c r="L312" t="e" cm="1">
        <f t="array" aca="1" ref="L312" ca="1">IF(Tabela2[[#This Row],[PORTO]]=Tabela2[[#This Row],[DESTINO]],0,erro)</f>
        <v>#NAME?</v>
      </c>
      <c r="N312">
        <f t="shared" ca="1" si="39"/>
        <v>1000</v>
      </c>
      <c r="O312">
        <f t="shared" ca="1" si="40"/>
        <v>9</v>
      </c>
      <c r="P312">
        <f t="shared" ca="1" si="41"/>
        <v>0</v>
      </c>
      <c r="Q312">
        <f t="shared" ca="1" si="37"/>
        <v>2</v>
      </c>
      <c r="R312">
        <f t="shared" ca="1" si="38"/>
        <v>18</v>
      </c>
    </row>
    <row r="313" spans="1:18">
      <c r="A313">
        <f ca="1">VLOOKUP(O313,Tabela3[],2,0)</f>
        <v>2009</v>
      </c>
      <c r="B313" t="str">
        <f ca="1">VLOOKUP(P313,Tabela3[],4,0)</f>
        <v>FEVEREIRO</v>
      </c>
      <c r="C313" t="str">
        <f ca="1">VLOOKUP(Q313,Tabela3[],5,0)</f>
        <v>Canadá</v>
      </c>
      <c r="D313" t="str">
        <f ca="1">VLOOKUP(Q313,Tabela3[],3,0)</f>
        <v>Shopify</v>
      </c>
      <c r="E313" t="str">
        <f ca="1">IF(R313=Q313, (VLOOKUP(P313+1,Tabela3[],5,0)),VLOOKUP(R313,Tabela3[],5,0))</f>
        <v>China</v>
      </c>
      <c r="F313" s="1">
        <f t="shared" ca="1" si="34"/>
        <v>39824</v>
      </c>
      <c r="G313" s="1">
        <f t="shared" ca="1" si="35"/>
        <v>39829.414978288383</v>
      </c>
      <c r="H313">
        <f t="shared" ca="1" si="36"/>
        <v>0</v>
      </c>
      <c r="I313" t="str">
        <f ca="1">VLOOKUP(Q313,Tabela3[],9,1)</f>
        <v>HMM Southampton</v>
      </c>
      <c r="J313" t="str">
        <f ca="1">VLOOKUP(Q313,Tabela3[],11,0)</f>
        <v>NONA</v>
      </c>
      <c r="K313" t="str">
        <f ca="1">VLOOKUP(Q313,Tabela3[],10,0)</f>
        <v>Bebida</v>
      </c>
      <c r="L313" t="e" cm="1">
        <f t="array" aca="1" ref="L313" ca="1">IF(Tabela2[[#This Row],[PORTO]]=Tabela2[[#This Row],[DESTINO]],0,erro)</f>
        <v>#NAME?</v>
      </c>
      <c r="N313">
        <f t="shared" ca="1" si="39"/>
        <v>0</v>
      </c>
      <c r="O313">
        <f t="shared" ca="1" si="40"/>
        <v>9</v>
      </c>
      <c r="P313">
        <f t="shared" ca="1" si="41"/>
        <v>1</v>
      </c>
      <c r="Q313">
        <f t="shared" ca="1" si="37"/>
        <v>34</v>
      </c>
      <c r="R313">
        <f t="shared" ca="1" si="38"/>
        <v>0</v>
      </c>
    </row>
    <row r="314" spans="1:18">
      <c r="A314">
        <f ca="1">VLOOKUP(O314,Tabela3[],2,0)</f>
        <v>2002</v>
      </c>
      <c r="B314" t="str">
        <f ca="1">VLOOKUP(P314,Tabela3[],4,0)</f>
        <v>SETEMBRO</v>
      </c>
      <c r="C314" t="str">
        <f ca="1">VLOOKUP(Q314,Tabela3[],5,0)</f>
        <v>Coréia do Sul</v>
      </c>
      <c r="D314" t="str">
        <f ca="1">VLOOKUP(Q314,Tabela3[],3,0)</f>
        <v>Samsung</v>
      </c>
      <c r="E314" t="str">
        <f ca="1">IF(R314=Q314, (VLOOKUP(P314+1,Tabela3[],5,0)),VLOOKUP(R314,Tabela3[],5,0))</f>
        <v>Estados Unidos</v>
      </c>
      <c r="F314" s="1">
        <f t="shared" ca="1" si="34"/>
        <v>37494</v>
      </c>
      <c r="G314" s="1">
        <f t="shared" ca="1" si="35"/>
        <v>37500.542624357775</v>
      </c>
      <c r="H314">
        <f t="shared" ca="1" si="36"/>
        <v>1</v>
      </c>
      <c r="I314" t="str">
        <f ca="1">VLOOKUP(Q314,Tabela3[],9,1)</f>
        <v>HMM Rotterdam</v>
      </c>
      <c r="J314" t="str">
        <f ca="1">VLOOKUP(Q314,Tabela3[],11,0)</f>
        <v>QLED 4k 75"</v>
      </c>
      <c r="K314" t="str">
        <f ca="1">VLOOKUP(Q314,Tabela3[],10,0)</f>
        <v>Eletrônicos</v>
      </c>
      <c r="L314" t="e" cm="1">
        <f t="array" aca="1" ref="L314" ca="1">IF(Tabela2[[#This Row],[PORTO]]=Tabela2[[#This Row],[DESTINO]],0,erro)</f>
        <v>#NAME?</v>
      </c>
      <c r="N314">
        <f t="shared" ca="1" si="39"/>
        <v>1000</v>
      </c>
      <c r="O314">
        <f t="shared" ca="1" si="40"/>
        <v>2</v>
      </c>
      <c r="P314">
        <f t="shared" ca="1" si="41"/>
        <v>8</v>
      </c>
      <c r="Q314">
        <f t="shared" ca="1" si="37"/>
        <v>13</v>
      </c>
      <c r="R314">
        <f t="shared" ca="1" si="38"/>
        <v>5</v>
      </c>
    </row>
    <row r="315" spans="1:18">
      <c r="A315">
        <f ca="1">VLOOKUP(O315,Tabela3[],2,0)</f>
        <v>2005</v>
      </c>
      <c r="B315" t="str">
        <f ca="1">VLOOKUP(P315,Tabela3[],4,0)</f>
        <v>JULHO</v>
      </c>
      <c r="C315" t="str">
        <f ca="1">VLOOKUP(Q315,Tabela3[],5,0)</f>
        <v>França</v>
      </c>
      <c r="D315" t="str">
        <f ca="1">VLOOKUP(Q315,Tabela3[],3,0)</f>
        <v> LVMH</v>
      </c>
      <c r="E315" t="str">
        <f ca="1">IF(R315=Q315, (VLOOKUP(P315+1,Tabela3[],5,0)),VLOOKUP(R315,Tabela3[],5,0))</f>
        <v>Holanda</v>
      </c>
      <c r="F315" s="1">
        <f t="shared" ca="1" si="34"/>
        <v>38522</v>
      </c>
      <c r="G315" s="1">
        <f t="shared" ca="1" si="35"/>
        <v>38524.767809723307</v>
      </c>
      <c r="H315">
        <f t="shared" ca="1" si="36"/>
        <v>1</v>
      </c>
      <c r="I315" t="str">
        <f ca="1">VLOOKUP(Q315,Tabela3[],9,1)</f>
        <v>Emma Maersk</v>
      </c>
      <c r="J315" t="str">
        <f ca="1">VLOOKUP(Q315,Tabela3[],11,0)</f>
        <v>Guerlain</v>
      </c>
      <c r="K315" t="str">
        <f ca="1">VLOOKUP(Q315,Tabela3[],10,0)</f>
        <v>Tecido</v>
      </c>
      <c r="L315" t="e" cm="1">
        <f t="array" aca="1" ref="L315" ca="1">IF(Tabela2[[#This Row],[PORTO]]=Tabela2[[#This Row],[DESTINO]],0,erro)</f>
        <v>#NAME?</v>
      </c>
      <c r="N315">
        <f t="shared" ca="1" si="39"/>
        <v>36000</v>
      </c>
      <c r="O315">
        <f t="shared" ca="1" si="40"/>
        <v>5</v>
      </c>
      <c r="P315">
        <f t="shared" ca="1" si="41"/>
        <v>6</v>
      </c>
      <c r="Q315">
        <f t="shared" ca="1" si="37"/>
        <v>23</v>
      </c>
      <c r="R315">
        <f t="shared" ca="1" si="38"/>
        <v>16</v>
      </c>
    </row>
    <row r="316" spans="1:18">
      <c r="A316">
        <f ca="1">VLOOKUP(O316,Tabela3[],2,0)</f>
        <v>2008</v>
      </c>
      <c r="B316" t="str">
        <f ca="1">VLOOKUP(P316,Tabela3[],4,0)</f>
        <v>MARÇO</v>
      </c>
      <c r="C316" t="str">
        <f ca="1">VLOOKUP(Q316,Tabela3[],5,0)</f>
        <v>Holanda</v>
      </c>
      <c r="D316" t="str">
        <f ca="1">VLOOKUP(Q316,Tabela3[],3,0)</f>
        <v>Shell</v>
      </c>
      <c r="E316" t="str">
        <f ca="1">IF(R316=Q316, (VLOOKUP(P316+1,Tabela3[],5,0)),VLOOKUP(R316,Tabela3[],5,0))</f>
        <v>Holanda</v>
      </c>
      <c r="F316" s="1">
        <f t="shared" ca="1" si="34"/>
        <v>39499</v>
      </c>
      <c r="G316" s="1">
        <f t="shared" ca="1" si="35"/>
        <v>39506.884825730107</v>
      </c>
      <c r="H316">
        <f t="shared" ca="1" si="36"/>
        <v>0</v>
      </c>
      <c r="I316" t="str">
        <f ca="1">VLOOKUP(Q316,Tabela3[],9,1)</f>
        <v>AbQaiq</v>
      </c>
      <c r="J316" t="str">
        <f ca="1">VLOOKUP(Q316,Tabela3[],11,0)</f>
        <v>Diesel</v>
      </c>
      <c r="K316" t="str">
        <f ca="1">VLOOKUP(Q316,Tabela3[],10,0)</f>
        <v>Petróleo</v>
      </c>
      <c r="L316" cm="1">
        <f t="array" aca="1" ref="L316" ca="1">IF(Tabela2[[#This Row],[PORTO]]=Tabela2[[#This Row],[DESTINO]],0,erro)</f>
        <v>0</v>
      </c>
      <c r="N316">
        <f t="shared" ca="1" si="39"/>
        <v>52000</v>
      </c>
      <c r="O316">
        <f t="shared" ca="1" si="40"/>
        <v>8</v>
      </c>
      <c r="P316">
        <f t="shared" ca="1" si="41"/>
        <v>2</v>
      </c>
      <c r="Q316">
        <f t="shared" ca="1" si="37"/>
        <v>15</v>
      </c>
      <c r="R316">
        <f t="shared" ca="1" si="38"/>
        <v>17</v>
      </c>
    </row>
    <row r="317" spans="1:18">
      <c r="A317">
        <f ca="1">VLOOKUP(O317,Tabela3[],2,0)</f>
        <v>2008</v>
      </c>
      <c r="B317" t="str">
        <f ca="1">VLOOKUP(P317,Tabela3[],4,0)</f>
        <v>MAIO</v>
      </c>
      <c r="C317" t="str">
        <f ca="1">VLOOKUP(Q317,Tabela3[],5,0)</f>
        <v>Estados Unidos</v>
      </c>
      <c r="D317" t="str">
        <f ca="1">VLOOKUP(Q317,Tabela3[],3,0)</f>
        <v>Amazon</v>
      </c>
      <c r="E317" t="str">
        <f ca="1">IF(R317=Q317, (VLOOKUP(P317+1,Tabela3[],5,0)),VLOOKUP(R317,Tabela3[],5,0))</f>
        <v>Japão</v>
      </c>
      <c r="F317" s="1">
        <f t="shared" ca="1" si="34"/>
        <v>39561</v>
      </c>
      <c r="G317" s="1">
        <f t="shared" ca="1" si="35"/>
        <v>39570.066389025349</v>
      </c>
      <c r="H317">
        <f t="shared" ca="1" si="36"/>
        <v>1</v>
      </c>
      <c r="I317" t="str">
        <f ca="1">VLOOKUP(Q317,Tabela3[],9,1)</f>
        <v>HMM Algeciras</v>
      </c>
      <c r="J317" t="str">
        <f ca="1">VLOOKUP(Q317,Tabela3[],11,0)</f>
        <v>Colchão Baby Light D18</v>
      </c>
      <c r="K317" t="str">
        <f ca="1">VLOOKUP(Q317,Tabela3[],10,0)</f>
        <v>Geral</v>
      </c>
      <c r="L317" t="e" cm="1">
        <f t="array" aca="1" ref="L317" ca="1">IF(Tabela2[[#This Row],[PORTO]]=Tabela2[[#This Row],[DESTINO]],0,erro)</f>
        <v>#NAME?</v>
      </c>
      <c r="N317">
        <f t="shared" ca="1" si="39"/>
        <v>5000</v>
      </c>
      <c r="O317">
        <f t="shared" ca="1" si="40"/>
        <v>8</v>
      </c>
      <c r="P317">
        <f t="shared" ca="1" si="41"/>
        <v>4</v>
      </c>
      <c r="Q317">
        <f t="shared" ca="1" si="37"/>
        <v>4</v>
      </c>
      <c r="R317">
        <f t="shared" ca="1" si="38"/>
        <v>9</v>
      </c>
    </row>
    <row r="318" spans="1:18">
      <c r="A318">
        <f ca="1">VLOOKUP(O318,Tabela3[],2,0)</f>
        <v>2005</v>
      </c>
      <c r="B318" t="str">
        <f ca="1">VLOOKUP(P318,Tabela3[],4,0)</f>
        <v>JANEIRO</v>
      </c>
      <c r="C318" t="str">
        <f ca="1">VLOOKUP(Q318,Tabela3[],5,0)</f>
        <v>Japão</v>
      </c>
      <c r="D318" t="str">
        <f ca="1">VLOOKUP(Q318,Tabela3[],3,0)</f>
        <v>Toyota</v>
      </c>
      <c r="E318" t="str">
        <f ca="1">IF(R318=Q318, (VLOOKUP(P318+1,Tabela3[],5,0)),VLOOKUP(R318,Tabela3[],5,0))</f>
        <v>Itália</v>
      </c>
      <c r="F318" s="1">
        <f t="shared" ca="1" si="34"/>
        <v>38355</v>
      </c>
      <c r="G318" s="1">
        <f t="shared" ca="1" si="35"/>
        <v>38362.446141935092</v>
      </c>
      <c r="H318">
        <f t="shared" ca="1" si="36"/>
        <v>1</v>
      </c>
      <c r="I318" t="str">
        <f ca="1">VLOOKUP(Q318,Tabela3[],9,1)</f>
        <v>Trailer Carriers</v>
      </c>
      <c r="J318" t="str">
        <f ca="1">VLOOKUP(Q318,Tabela3[],11,0)</f>
        <v>COROLLA GLI</v>
      </c>
      <c r="K318" t="str">
        <f ca="1">VLOOKUP(Q318,Tabela3[],10,0)</f>
        <v>Carros</v>
      </c>
      <c r="L318" t="e" cm="1">
        <f t="array" aca="1" ref="L318" ca="1">IF(Tabela2[[#This Row],[PORTO]]=Tabela2[[#This Row],[DESTINO]],0,erro)</f>
        <v>#NAME?</v>
      </c>
      <c r="N318">
        <f t="shared" ca="1" si="39"/>
        <v>100</v>
      </c>
      <c r="O318">
        <f t="shared" ca="1" si="40"/>
        <v>5</v>
      </c>
      <c r="P318">
        <f t="shared" ca="1" si="41"/>
        <v>0</v>
      </c>
      <c r="Q318">
        <f t="shared" ca="1" si="37"/>
        <v>10</v>
      </c>
      <c r="R318">
        <f t="shared" ca="1" si="38"/>
        <v>18</v>
      </c>
    </row>
    <row r="319" spans="1:18">
      <c r="A319">
        <f ca="1">VLOOKUP(O319,Tabela3[],2,0)</f>
        <v>2001</v>
      </c>
      <c r="B319" t="str">
        <f ca="1">VLOOKUP(P319,Tabela3[],4,0)</f>
        <v>OUTUBRO</v>
      </c>
      <c r="C319" t="str">
        <f ca="1">VLOOKUP(Q319,Tabela3[],5,0)</f>
        <v>Brasil</v>
      </c>
      <c r="D319" t="str">
        <f ca="1">VLOOKUP(Q319,Tabela3[],3,0)</f>
        <v>VALE</v>
      </c>
      <c r="E319" t="str">
        <f ca="1">IF(R319=Q319, (VLOOKUP(P319+1,Tabela3[],5,0)),VLOOKUP(R319,Tabela3[],5,0))</f>
        <v>Estados Unidos</v>
      </c>
      <c r="F319" s="1">
        <f t="shared" ca="1" si="34"/>
        <v>37134</v>
      </c>
      <c r="G319" s="1">
        <f t="shared" ca="1" si="35"/>
        <v>37136.145268071654</v>
      </c>
      <c r="H319">
        <f t="shared" ca="1" si="36"/>
        <v>0</v>
      </c>
      <c r="I319" t="str">
        <f ca="1">VLOOKUP(Q319,Tabela3[],9,1)</f>
        <v>Lan Hua Hai</v>
      </c>
      <c r="J319" t="str">
        <f ca="1">VLOOKUP(Q319,Tabela3[],11,0)</f>
        <v>Minério de Ferro</v>
      </c>
      <c r="K319" t="str">
        <f ca="1">VLOOKUP(Q319,Tabela3[],10,0)</f>
        <v>Minério</v>
      </c>
      <c r="L319" t="e" cm="1">
        <f t="array" aca="1" ref="L319" ca="1">IF(Tabela2[[#This Row],[PORTO]]=Tabela2[[#This Row],[DESTINO]],0,erro)</f>
        <v>#NAME?</v>
      </c>
      <c r="N319">
        <f t="shared" ca="1" si="39"/>
        <v>0</v>
      </c>
      <c r="O319">
        <f t="shared" ca="1" si="40"/>
        <v>1</v>
      </c>
      <c r="P319">
        <f t="shared" ca="1" si="41"/>
        <v>9</v>
      </c>
      <c r="Q319">
        <f t="shared" ca="1" si="37"/>
        <v>27</v>
      </c>
      <c r="R319">
        <f t="shared" ca="1" si="38"/>
        <v>4</v>
      </c>
    </row>
    <row r="320" spans="1:18">
      <c r="A320">
        <f ca="1">VLOOKUP(O320,Tabela3[],2,0)</f>
        <v>2002</v>
      </c>
      <c r="B320" t="str">
        <f ca="1">VLOOKUP(P320,Tabela3[],4,0)</f>
        <v>NOVEMBRO</v>
      </c>
      <c r="C320" t="str">
        <f ca="1">VLOOKUP(Q320,Tabela3[],5,0)</f>
        <v>Brasil</v>
      </c>
      <c r="D320" t="str">
        <f ca="1">VLOOKUP(Q320,Tabela3[],3,0)</f>
        <v>VALE</v>
      </c>
      <c r="E320" t="str">
        <f ca="1">IF(R320=Q320, (VLOOKUP(P320+1,Tabela3[],5,0)),VLOOKUP(R320,Tabela3[],5,0))</f>
        <v>Itália</v>
      </c>
      <c r="F320" s="1">
        <f t="shared" ca="1" si="34"/>
        <v>37541</v>
      </c>
      <c r="G320" s="1">
        <f t="shared" ca="1" si="35"/>
        <v>37549.474648197312</v>
      </c>
      <c r="H320">
        <f t="shared" ca="1" si="36"/>
        <v>0</v>
      </c>
      <c r="I320" t="str">
        <f ca="1">VLOOKUP(Q320,Tabela3[],9,1)</f>
        <v>Lan Hua Hai</v>
      </c>
      <c r="J320" t="str">
        <f ca="1">VLOOKUP(Q320,Tabela3[],11,0)</f>
        <v>Minério de Ferro</v>
      </c>
      <c r="K320" t="str">
        <f ca="1">VLOOKUP(Q320,Tabela3[],10,0)</f>
        <v>Minério</v>
      </c>
      <c r="L320" t="e" cm="1">
        <f t="array" aca="1" ref="L320" ca="1">IF(Tabela2[[#This Row],[PORTO]]=Tabela2[[#This Row],[DESTINO]],0,erro)</f>
        <v>#NAME?</v>
      </c>
      <c r="N320">
        <f t="shared" ca="1" si="39"/>
        <v>0</v>
      </c>
      <c r="O320">
        <f t="shared" ca="1" si="40"/>
        <v>2</v>
      </c>
      <c r="P320">
        <f t="shared" ca="1" si="41"/>
        <v>10</v>
      </c>
      <c r="Q320">
        <f t="shared" ca="1" si="37"/>
        <v>27</v>
      </c>
      <c r="R320">
        <f t="shared" ca="1" si="38"/>
        <v>18</v>
      </c>
    </row>
    <row r="321" spans="1:18">
      <c r="A321">
        <f ca="1">VLOOKUP(O321,Tabela3[],2,0)</f>
        <v>2009</v>
      </c>
      <c r="B321" t="str">
        <f ca="1">VLOOKUP(P321,Tabela3[],4,0)</f>
        <v>ABRIL</v>
      </c>
      <c r="C321" t="str">
        <f ca="1">VLOOKUP(Q321,Tabela3[],5,0)</f>
        <v>India</v>
      </c>
      <c r="D321" t="str">
        <f ca="1">VLOOKUP(Q321,Tabela3[],3,0)</f>
        <v>Reliance Industries</v>
      </c>
      <c r="E321" t="str">
        <f ca="1">IF(R321=Q321, (VLOOKUP(P321+1,Tabela3[],5,0)),VLOOKUP(R321,Tabela3[],5,0))</f>
        <v>Holanda</v>
      </c>
      <c r="F321" s="1">
        <f t="shared" ca="1" si="34"/>
        <v>39890</v>
      </c>
      <c r="G321" s="1">
        <f t="shared" ca="1" si="35"/>
        <v>39893.710086980689</v>
      </c>
      <c r="H321">
        <f t="shared" ca="1" si="36"/>
        <v>1</v>
      </c>
      <c r="I321" t="str">
        <f ca="1">VLOOKUP(Q321,Tabela3[],9,1)</f>
        <v>Tanker</v>
      </c>
      <c r="J321" t="str">
        <f ca="1">VLOOKUP(Q321,Tabela3[],11,0)</f>
        <v>Polietileno</v>
      </c>
      <c r="K321" t="str">
        <f ca="1">VLOOKUP(Q321,Tabela3[],10,0)</f>
        <v>Petroquimicos</v>
      </c>
      <c r="L321" t="e" cm="1">
        <f t="array" aca="1" ref="L321" ca="1">IF(Tabela2[[#This Row],[PORTO]]=Tabela2[[#This Row],[DESTINO]],0,erro)</f>
        <v>#NAME?</v>
      </c>
      <c r="N321">
        <f t="shared" ca="1" si="39"/>
        <v>0</v>
      </c>
      <c r="O321">
        <f t="shared" ca="1" si="40"/>
        <v>9</v>
      </c>
      <c r="P321">
        <f t="shared" ca="1" si="41"/>
        <v>3</v>
      </c>
      <c r="Q321">
        <f t="shared" ca="1" si="37"/>
        <v>31</v>
      </c>
      <c r="R321">
        <f t="shared" ca="1" si="38"/>
        <v>17</v>
      </c>
    </row>
    <row r="322" spans="1:18">
      <c r="A322">
        <f ca="1">VLOOKUP(O322,Tabela3[],2,0)</f>
        <v>2008</v>
      </c>
      <c r="B322" t="str">
        <f ca="1">VLOOKUP(P322,Tabela3[],4,0)</f>
        <v>JULHO</v>
      </c>
      <c r="C322" t="str">
        <f ca="1">VLOOKUP(Q322,Tabela3[],5,0)</f>
        <v>Holanda</v>
      </c>
      <c r="D322" t="str">
        <f ca="1">VLOOKUP(Q322,Tabela3[],3,0)</f>
        <v>Shell</v>
      </c>
      <c r="E322" t="str">
        <f ca="1">IF(R322=Q322, (VLOOKUP(P322+1,Tabela3[],5,0)),VLOOKUP(R322,Tabela3[],5,0))</f>
        <v>Japão</v>
      </c>
      <c r="F322" s="1">
        <f t="shared" ref="F322:F385" ca="1" si="42">(DATE(A322,IF(P322&gt;0,P322,IF(P322&gt;12,P322-1,IF(P322=0,P322+1))),RAND()*28))</f>
        <v>39625</v>
      </c>
      <c r="G322" s="1">
        <f t="shared" ca="1" si="35"/>
        <v>39632.845730587382</v>
      </c>
      <c r="H322">
        <f t="shared" ca="1" si="36"/>
        <v>1</v>
      </c>
      <c r="I322" t="str">
        <f ca="1">VLOOKUP(Q322,Tabela3[],9,1)</f>
        <v>AbQaiq</v>
      </c>
      <c r="J322" t="str">
        <f ca="1">VLOOKUP(Q322,Tabela3[],11,0)</f>
        <v>Diesel</v>
      </c>
      <c r="K322" t="str">
        <f ca="1">VLOOKUP(Q322,Tabela3[],10,0)</f>
        <v>Petróleo</v>
      </c>
      <c r="L322" t="e" cm="1">
        <f t="array" aca="1" ref="L322" ca="1">IF(Tabela2[[#This Row],[PORTO]]=Tabela2[[#This Row],[DESTINO]],0,erro)</f>
        <v>#NAME?</v>
      </c>
      <c r="N322">
        <f t="shared" ca="1" si="39"/>
        <v>71000</v>
      </c>
      <c r="O322">
        <f t="shared" ca="1" si="40"/>
        <v>8</v>
      </c>
      <c r="P322">
        <f t="shared" ca="1" si="41"/>
        <v>6</v>
      </c>
      <c r="Q322">
        <f t="shared" ca="1" si="37"/>
        <v>15</v>
      </c>
      <c r="R322">
        <f t="shared" ca="1" si="38"/>
        <v>9</v>
      </c>
    </row>
    <row r="323" spans="1:18">
      <c r="A323">
        <f ca="1">VLOOKUP(O323,Tabela3[],2,0)</f>
        <v>2001</v>
      </c>
      <c r="B323" t="str">
        <f ca="1">VLOOKUP(P323,Tabela3[],4,0)</f>
        <v>MARÇO</v>
      </c>
      <c r="C323" t="str">
        <f ca="1">VLOOKUP(Q323,Tabela3[],5,0)</f>
        <v>Itália</v>
      </c>
      <c r="D323" t="str">
        <f ca="1">VLOOKUP(Q323,Tabela3[],3,0)</f>
        <v>Hyundai</v>
      </c>
      <c r="E323" t="str">
        <f ca="1">IF(R323=Q323, (VLOOKUP(P323+1,Tabela3[],5,0)),VLOOKUP(R323,Tabela3[],5,0))</f>
        <v>China</v>
      </c>
      <c r="F323" s="1">
        <f t="shared" ca="1" si="42"/>
        <v>36941</v>
      </c>
      <c r="G323" s="1">
        <f t="shared" ref="G323:G386" ca="1" si="43">F323+RAND()*10</f>
        <v>36942.270746862581</v>
      </c>
      <c r="H323">
        <f t="shared" ref="H323:H386" ca="1" si="44">INT(RAND()*2)</f>
        <v>0</v>
      </c>
      <c r="I323" t="str">
        <f ca="1">VLOOKUP(Q323,Tabela3[],9,1)</f>
        <v>Car Carriers</v>
      </c>
      <c r="J323" t="str">
        <f ca="1">VLOOKUP(Q323,Tabela3[],11,0)</f>
        <v>Creta Confort</v>
      </c>
      <c r="K323" t="str">
        <f ca="1">VLOOKUP(Q323,Tabela3[],10,0)</f>
        <v>Carros</v>
      </c>
      <c r="L323" t="e" cm="1">
        <f t="array" aca="1" ref="L323" ca="1">IF(Tabela2[[#This Row],[PORTO]]=Tabela2[[#This Row],[DESTINO]],0,erro)</f>
        <v>#NAME?</v>
      </c>
      <c r="N323">
        <f t="shared" ca="1" si="39"/>
        <v>300</v>
      </c>
      <c r="O323">
        <f t="shared" ca="1" si="40"/>
        <v>1</v>
      </c>
      <c r="P323">
        <f t="shared" ca="1" si="41"/>
        <v>2</v>
      </c>
      <c r="Q323">
        <f t="shared" ref="Q323:Q386" ca="1" si="45">INT(RAND()*35)</f>
        <v>18</v>
      </c>
      <c r="R323">
        <f t="shared" ref="R323:R386" ca="1" si="46">INT(RAND()*25)</f>
        <v>0</v>
      </c>
    </row>
    <row r="324" spans="1:18">
      <c r="A324">
        <f ca="1">VLOOKUP(O324,Tabela3[],2,0)</f>
        <v>2007</v>
      </c>
      <c r="B324" t="str">
        <f ca="1">VLOOKUP(P324,Tabela3[],4,0)</f>
        <v>DEZEMBRO</v>
      </c>
      <c r="C324" t="str">
        <f ca="1">VLOOKUP(Q324,Tabela3[],5,0)</f>
        <v>Canadá</v>
      </c>
      <c r="D324" t="str">
        <f ca="1">VLOOKUP(Q324,Tabela3[],3,0)</f>
        <v>Shopify</v>
      </c>
      <c r="E324" t="str">
        <f ca="1">IF(R324=Q324, (VLOOKUP(P324+1,Tabela3[],5,0)),VLOOKUP(R324,Tabela3[],5,0))</f>
        <v>Alemanha</v>
      </c>
      <c r="F324" s="1">
        <f t="shared" ca="1" si="42"/>
        <v>39400</v>
      </c>
      <c r="G324" s="1">
        <f t="shared" ca="1" si="43"/>
        <v>39402.658506047839</v>
      </c>
      <c r="H324">
        <f t="shared" ca="1" si="44"/>
        <v>0</v>
      </c>
      <c r="I324" t="str">
        <f ca="1">VLOOKUP(Q324,Tabela3[],9,1)</f>
        <v>HMM Southampton</v>
      </c>
      <c r="J324" t="str">
        <f ca="1">VLOOKUP(Q324,Tabela3[],11,0)</f>
        <v>NONA</v>
      </c>
      <c r="K324" t="str">
        <f ca="1">VLOOKUP(Q324,Tabela3[],10,0)</f>
        <v>Bebida</v>
      </c>
      <c r="L324" t="e" cm="1">
        <f t="array" aca="1" ref="L324" ca="1">IF(Tabela2[[#This Row],[PORTO]]=Tabela2[[#This Row],[DESTINO]],0,erro)</f>
        <v>#NAME?</v>
      </c>
      <c r="N324">
        <f t="shared" ca="1" si="39"/>
        <v>0</v>
      </c>
      <c r="O324">
        <f t="shared" ca="1" si="40"/>
        <v>7</v>
      </c>
      <c r="P324">
        <f t="shared" ca="1" si="41"/>
        <v>11</v>
      </c>
      <c r="Q324">
        <f t="shared" ca="1" si="45"/>
        <v>34</v>
      </c>
      <c r="R324">
        <f t="shared" ca="1" si="46"/>
        <v>8</v>
      </c>
    </row>
    <row r="325" spans="1:18">
      <c r="A325">
        <f ca="1">VLOOKUP(O325,Tabela3[],2,0)</f>
        <v>2003</v>
      </c>
      <c r="B325" t="str">
        <f ca="1">VLOOKUP(P325,Tabela3[],4,0)</f>
        <v>NOVEMBRO</v>
      </c>
      <c r="C325" t="str">
        <f ca="1">VLOOKUP(Q325,Tabela3[],5,0)</f>
        <v>Holanda</v>
      </c>
      <c r="D325" t="str">
        <f ca="1">VLOOKUP(Q325,Tabela3[],3,0)</f>
        <v>Shell</v>
      </c>
      <c r="E325" t="str">
        <f ca="1">IF(R325=Q325, (VLOOKUP(P325+1,Tabela3[],5,0)),VLOOKUP(R325,Tabela3[],5,0))</f>
        <v>Coréia do Sul</v>
      </c>
      <c r="F325" s="1">
        <f t="shared" ca="1" si="42"/>
        <v>37901</v>
      </c>
      <c r="G325" s="1">
        <f t="shared" ca="1" si="43"/>
        <v>37908.108069920134</v>
      </c>
      <c r="H325">
        <f t="shared" ca="1" si="44"/>
        <v>1</v>
      </c>
      <c r="I325" t="str">
        <f ca="1">VLOOKUP(Q325,Tabela3[],9,1)</f>
        <v>AbQaiq</v>
      </c>
      <c r="J325" t="str">
        <f ca="1">VLOOKUP(Q325,Tabela3[],11,0)</f>
        <v>Gasolina</v>
      </c>
      <c r="K325" t="str">
        <f ca="1">VLOOKUP(Q325,Tabela3[],10,0)</f>
        <v>Petróleo</v>
      </c>
      <c r="L325" t="e" cm="1">
        <f t="array" aca="1" ref="L325" ca="1">IF(Tabela2[[#This Row],[PORTO]]=Tabela2[[#This Row],[DESTINO]],0,erro)</f>
        <v>#NAME?</v>
      </c>
      <c r="N325">
        <f t="shared" ref="N325:N388" ca="1" si="47">IF(K325="Geral",INT((RANDBETWEEN(1,5)*1000)),IF(K325="Eletrônicos",INT((RANDBETWEEN(1,5))*500),IF(K325="Tecido",INT((RANDBETWEEN(10,50)*1000)),IF(K325="Carros",INT((RANDBETWEEN(1,5)*100)),IF(K325="Petróleo",INT((RANDBETWEEN(50,100)*1000)),IF(K325="Quimico",INT((RANDBETWEEN(10,200)*10000)),IF(K325="Maquinário",INT((RANDBETWEEN(1,5)*10)),0)))))))</f>
        <v>86000</v>
      </c>
      <c r="O325">
        <f t="shared" ca="1" si="40"/>
        <v>3</v>
      </c>
      <c r="P325">
        <f t="shared" ca="1" si="41"/>
        <v>10</v>
      </c>
      <c r="Q325">
        <f t="shared" ca="1" si="45"/>
        <v>16</v>
      </c>
      <c r="R325">
        <f t="shared" ca="1" si="46"/>
        <v>13</v>
      </c>
    </row>
    <row r="326" spans="1:18">
      <c r="A326">
        <f ca="1">VLOOKUP(O326,Tabela3[],2,0)</f>
        <v>2007</v>
      </c>
      <c r="B326" t="str">
        <f ca="1">VLOOKUP(P326,Tabela3[],4,0)</f>
        <v>OUTUBRO</v>
      </c>
      <c r="C326" t="str">
        <f ca="1">VLOOKUP(Q326,Tabela3[],5,0)</f>
        <v>Holanda</v>
      </c>
      <c r="D326" t="str">
        <f ca="1">VLOOKUP(Q326,Tabela3[],3,0)</f>
        <v>Shell</v>
      </c>
      <c r="E326" t="str">
        <f ca="1">IF(R326=Q326, (VLOOKUP(P326+1,Tabela3[],5,0)),VLOOKUP(R326,Tabela3[],5,0))</f>
        <v>Itália</v>
      </c>
      <c r="F326" s="1">
        <f t="shared" ca="1" si="42"/>
        <v>39332</v>
      </c>
      <c r="G326" s="1">
        <f t="shared" ca="1" si="43"/>
        <v>39335.490410704639</v>
      </c>
      <c r="H326">
        <f t="shared" ca="1" si="44"/>
        <v>1</v>
      </c>
      <c r="I326" t="str">
        <f ca="1">VLOOKUP(Q326,Tabela3[],9,1)</f>
        <v>AbQaiq</v>
      </c>
      <c r="J326" t="str">
        <f ca="1">VLOOKUP(Q326,Tabela3[],11,0)</f>
        <v>Diesel</v>
      </c>
      <c r="K326" t="str">
        <f ca="1">VLOOKUP(Q326,Tabela3[],10,0)</f>
        <v>Petróleo</v>
      </c>
      <c r="L326" t="e" cm="1">
        <f t="array" aca="1" ref="L326" ca="1">IF(Tabela2[[#This Row],[PORTO]]=Tabela2[[#This Row],[DESTINO]],0,erro)</f>
        <v>#NAME?</v>
      </c>
      <c r="N326">
        <f t="shared" ca="1" si="47"/>
        <v>80000</v>
      </c>
      <c r="O326">
        <f t="shared" ca="1" si="40"/>
        <v>7</v>
      </c>
      <c r="P326">
        <f t="shared" ca="1" si="41"/>
        <v>9</v>
      </c>
      <c r="Q326">
        <f t="shared" ca="1" si="45"/>
        <v>15</v>
      </c>
      <c r="R326">
        <f t="shared" ca="1" si="46"/>
        <v>19</v>
      </c>
    </row>
    <row r="327" spans="1:18">
      <c r="A327">
        <f ca="1">VLOOKUP(O327,Tabela3[],2,0)</f>
        <v>2002</v>
      </c>
      <c r="B327" t="str">
        <f ca="1">VLOOKUP(P327,Tabela3[],4,0)</f>
        <v>JANEIRO</v>
      </c>
      <c r="C327" t="str">
        <f ca="1">VLOOKUP(Q327,Tabela3[],5,0)</f>
        <v>India</v>
      </c>
      <c r="D327" t="str">
        <f ca="1">VLOOKUP(Q327,Tabela3[],3,0)</f>
        <v>Reliance Industries</v>
      </c>
      <c r="E327" t="str">
        <f ca="1">IF(R327=Q327, (VLOOKUP(P327+1,Tabela3[],5,0)),VLOOKUP(R327,Tabela3[],5,0))</f>
        <v>China</v>
      </c>
      <c r="F327" s="1">
        <f t="shared" ca="1" si="42"/>
        <v>37269</v>
      </c>
      <c r="G327" s="1">
        <f t="shared" ca="1" si="43"/>
        <v>37274.717653264532</v>
      </c>
      <c r="H327">
        <f t="shared" ca="1" si="44"/>
        <v>1</v>
      </c>
      <c r="I327" t="str">
        <f ca="1">VLOOKUP(Q327,Tabela3[],9,1)</f>
        <v>Tanker</v>
      </c>
      <c r="J327" t="str">
        <f ca="1">VLOOKUP(Q327,Tabela3[],11,0)</f>
        <v>Polipropileno</v>
      </c>
      <c r="K327" t="str">
        <f ca="1">VLOOKUP(Q327,Tabela3[],10,0)</f>
        <v>Petroquimicos</v>
      </c>
      <c r="L327" t="e" cm="1">
        <f t="array" aca="1" ref="L327" ca="1">IF(Tabela2[[#This Row],[PORTO]]=Tabela2[[#This Row],[DESTINO]],0,erro)</f>
        <v>#NAME?</v>
      </c>
      <c r="N327">
        <f t="shared" ca="1" si="47"/>
        <v>0</v>
      </c>
      <c r="O327">
        <f t="shared" ca="1" si="40"/>
        <v>2</v>
      </c>
      <c r="P327">
        <f t="shared" ca="1" si="41"/>
        <v>0</v>
      </c>
      <c r="Q327">
        <f t="shared" ca="1" si="45"/>
        <v>30</v>
      </c>
      <c r="R327">
        <f t="shared" ca="1" si="46"/>
        <v>1</v>
      </c>
    </row>
    <row r="328" spans="1:18">
      <c r="A328">
        <f ca="1">VLOOKUP(O328,Tabela3[],2,0)</f>
        <v>2005</v>
      </c>
      <c r="B328" t="str">
        <f ca="1">VLOOKUP(P328,Tabela3[],4,0)</f>
        <v>ABRIL</v>
      </c>
      <c r="C328" t="str">
        <f ca="1">VLOOKUP(Q328,Tabela3[],5,0)</f>
        <v>França</v>
      </c>
      <c r="D328" t="str">
        <f ca="1">VLOOKUP(Q328,Tabela3[],3,0)</f>
        <v> LVMH</v>
      </c>
      <c r="E328" t="str">
        <f ca="1">IF(R328=Q328, (VLOOKUP(P328+1,Tabela3[],5,0)),VLOOKUP(R328,Tabela3[],5,0))</f>
        <v>Estados Unidos</v>
      </c>
      <c r="F328" s="1">
        <f t="shared" ca="1" si="42"/>
        <v>38425</v>
      </c>
      <c r="G328" s="1">
        <f t="shared" ca="1" si="43"/>
        <v>38427.569447577975</v>
      </c>
      <c r="H328">
        <f t="shared" ca="1" si="44"/>
        <v>0</v>
      </c>
      <c r="I328" t="str">
        <f ca="1">VLOOKUP(Q328,Tabela3[],9,1)</f>
        <v>Emma Maersk</v>
      </c>
      <c r="J328" t="str">
        <f ca="1">VLOOKUP(Q328,Tabela3[],11,0)</f>
        <v>Guerlain</v>
      </c>
      <c r="K328" t="str">
        <f ca="1">VLOOKUP(Q328,Tabela3[],10,0)</f>
        <v>Tecido</v>
      </c>
      <c r="L328" t="e" cm="1">
        <f t="array" aca="1" ref="L328" ca="1">IF(Tabela2[[#This Row],[PORTO]]=Tabela2[[#This Row],[DESTINO]],0,erro)</f>
        <v>#NAME?</v>
      </c>
      <c r="N328">
        <f t="shared" ca="1" si="47"/>
        <v>11000</v>
      </c>
      <c r="O328">
        <f t="shared" ca="1" si="40"/>
        <v>5</v>
      </c>
      <c r="P328">
        <f t="shared" ca="1" si="41"/>
        <v>3</v>
      </c>
      <c r="Q328">
        <f t="shared" ca="1" si="45"/>
        <v>23</v>
      </c>
      <c r="R328">
        <f t="shared" ca="1" si="46"/>
        <v>3</v>
      </c>
    </row>
    <row r="329" spans="1:18">
      <c r="A329">
        <f ca="1">VLOOKUP(O329,Tabela3[],2,0)</f>
        <v>2008</v>
      </c>
      <c r="B329" t="str">
        <f ca="1">VLOOKUP(P329,Tabela3[],4,0)</f>
        <v>NOVEMBRO</v>
      </c>
      <c r="C329" t="str">
        <f ca="1">VLOOKUP(Q329,Tabela3[],5,0)</f>
        <v>Japão</v>
      </c>
      <c r="D329" t="str">
        <f ca="1">VLOOKUP(Q329,Tabela3[],3,0)</f>
        <v>Toyota</v>
      </c>
      <c r="E329" t="str">
        <f ca="1">IF(R329=Q329, (VLOOKUP(P329+1,Tabela3[],5,0)),VLOOKUP(R329,Tabela3[],5,0))</f>
        <v>Holanda</v>
      </c>
      <c r="F329" s="1">
        <f t="shared" ca="1" si="42"/>
        <v>39733</v>
      </c>
      <c r="G329" s="1">
        <f t="shared" ca="1" si="43"/>
        <v>39734.900099640305</v>
      </c>
      <c r="H329">
        <f t="shared" ca="1" si="44"/>
        <v>1</v>
      </c>
      <c r="I329" t="str">
        <f ca="1">VLOOKUP(Q329,Tabela3[],9,1)</f>
        <v>Trailer Carriers</v>
      </c>
      <c r="J329" t="str">
        <f ca="1">VLOOKUP(Q329,Tabela3[],11,0)</f>
        <v>COROLLA CROSS XR</v>
      </c>
      <c r="K329" t="str">
        <f ca="1">VLOOKUP(Q329,Tabela3[],10,0)</f>
        <v>Carros</v>
      </c>
      <c r="L329" t="e" cm="1">
        <f t="array" aca="1" ref="L329" ca="1">IF(Tabela2[[#This Row],[PORTO]]=Tabela2[[#This Row],[DESTINO]],0,erro)</f>
        <v>#NAME?</v>
      </c>
      <c r="N329">
        <f t="shared" ca="1" si="47"/>
        <v>300</v>
      </c>
      <c r="O329">
        <f t="shared" ca="1" si="40"/>
        <v>8</v>
      </c>
      <c r="P329">
        <f t="shared" ca="1" si="41"/>
        <v>10</v>
      </c>
      <c r="Q329">
        <f t="shared" ca="1" si="45"/>
        <v>11</v>
      </c>
      <c r="R329">
        <f t="shared" ca="1" si="46"/>
        <v>15</v>
      </c>
    </row>
    <row r="330" spans="1:18">
      <c r="A330">
        <f ca="1">VLOOKUP(O330,Tabela3[],2,0)</f>
        <v>2003</v>
      </c>
      <c r="B330" t="str">
        <f ca="1">VLOOKUP(P330,Tabela3[],4,0)</f>
        <v>JUNHO</v>
      </c>
      <c r="C330" t="str">
        <f ca="1">VLOOKUP(Q330,Tabela3[],5,0)</f>
        <v>Canadá</v>
      </c>
      <c r="D330" t="str">
        <f ca="1">VLOOKUP(Q330,Tabela3[],3,0)</f>
        <v>Shopify</v>
      </c>
      <c r="E330" t="str">
        <f ca="1">IF(R330=Q330, (VLOOKUP(P330+1,Tabela3[],5,0)),VLOOKUP(R330,Tabela3[],5,0))</f>
        <v>China</v>
      </c>
      <c r="F330" s="1">
        <f t="shared" ca="1" si="42"/>
        <v>37755</v>
      </c>
      <c r="G330" s="1">
        <f t="shared" ca="1" si="43"/>
        <v>37760.301654768715</v>
      </c>
      <c r="H330">
        <f t="shared" ca="1" si="44"/>
        <v>0</v>
      </c>
      <c r="I330" t="str">
        <f ca="1">VLOOKUP(Q330,Tabela3[],9,1)</f>
        <v>HMM Southampton</v>
      </c>
      <c r="J330" t="str">
        <f ca="1">VLOOKUP(Q330,Tabela3[],11,0)</f>
        <v>NONA</v>
      </c>
      <c r="K330" t="str">
        <f ca="1">VLOOKUP(Q330,Tabela3[],10,0)</f>
        <v>Bebida</v>
      </c>
      <c r="L330" t="e" cm="1">
        <f t="array" aca="1" ref="L330" ca="1">IF(Tabela2[[#This Row],[PORTO]]=Tabela2[[#This Row],[DESTINO]],0,erro)</f>
        <v>#NAME?</v>
      </c>
      <c r="N330">
        <f t="shared" ca="1" si="47"/>
        <v>0</v>
      </c>
      <c r="O330">
        <f t="shared" ca="1" si="40"/>
        <v>3</v>
      </c>
      <c r="P330">
        <f t="shared" ca="1" si="41"/>
        <v>5</v>
      </c>
      <c r="Q330">
        <f t="shared" ca="1" si="45"/>
        <v>34</v>
      </c>
      <c r="R330">
        <f t="shared" ca="1" si="46"/>
        <v>2</v>
      </c>
    </row>
    <row r="331" spans="1:18">
      <c r="A331">
        <f ca="1">VLOOKUP(O331,Tabela3[],2,0)</f>
        <v>2000</v>
      </c>
      <c r="B331" t="str">
        <f ca="1">VLOOKUP(P331,Tabela3[],4,0)</f>
        <v>NOVEMBRO</v>
      </c>
      <c r="C331" t="str">
        <f ca="1">VLOOKUP(Q331,Tabela3[],5,0)</f>
        <v>França</v>
      </c>
      <c r="D331" t="str">
        <f ca="1">VLOOKUP(Q331,Tabela3[],3,0)</f>
        <v> LVMH</v>
      </c>
      <c r="E331" t="str">
        <f ca="1">IF(R331=Q331, (VLOOKUP(P331+1,Tabela3[],5,0)),VLOOKUP(R331,Tabela3[],5,0))</f>
        <v>Coréia do Sul</v>
      </c>
      <c r="F331" s="1">
        <f t="shared" ca="1" si="42"/>
        <v>36819</v>
      </c>
      <c r="G331" s="1">
        <f t="shared" ca="1" si="43"/>
        <v>36819.615694041138</v>
      </c>
      <c r="H331">
        <f t="shared" ca="1" si="44"/>
        <v>0</v>
      </c>
      <c r="I331" t="str">
        <f ca="1">VLOOKUP(Q331,Tabela3[],9,1)</f>
        <v>Emma Maersk</v>
      </c>
      <c r="J331" t="str">
        <f ca="1">VLOOKUP(Q331,Tabela3[],11,0)</f>
        <v>Guerlain</v>
      </c>
      <c r="K331" t="str">
        <f ca="1">VLOOKUP(Q331,Tabela3[],10,0)</f>
        <v>Tecido</v>
      </c>
      <c r="L331" t="e" cm="1">
        <f t="array" aca="1" ref="L331" ca="1">IF(Tabela2[[#This Row],[PORTO]]=Tabela2[[#This Row],[DESTINO]],0,erro)</f>
        <v>#NAME?</v>
      </c>
      <c r="N331">
        <f t="shared" ca="1" si="47"/>
        <v>22000</v>
      </c>
      <c r="O331">
        <f t="shared" ca="1" si="40"/>
        <v>0</v>
      </c>
      <c r="P331">
        <f t="shared" ca="1" si="41"/>
        <v>10</v>
      </c>
      <c r="Q331">
        <f t="shared" ca="1" si="45"/>
        <v>23</v>
      </c>
      <c r="R331">
        <f t="shared" ca="1" si="46"/>
        <v>13</v>
      </c>
    </row>
    <row r="332" spans="1:18">
      <c r="A332">
        <f ca="1">VLOOKUP(O332,Tabela3[],2,0)</f>
        <v>2003</v>
      </c>
      <c r="B332" t="str">
        <f ca="1">VLOOKUP(P332,Tabela3[],4,0)</f>
        <v>MAIO</v>
      </c>
      <c r="C332" t="str">
        <f ca="1">VLOOKUP(Q332,Tabela3[],5,0)</f>
        <v>França</v>
      </c>
      <c r="D332" t="str">
        <f ca="1">VLOOKUP(Q332,Tabela3[],3,0)</f>
        <v> LVMH</v>
      </c>
      <c r="E332" t="str">
        <f ca="1">IF(R332=Q332, (VLOOKUP(P332+1,Tabela3[],5,0)),VLOOKUP(R332,Tabela3[],5,0))</f>
        <v>Coréia do Sul</v>
      </c>
      <c r="F332" s="1">
        <f t="shared" ca="1" si="42"/>
        <v>37725</v>
      </c>
      <c r="G332" s="1">
        <f t="shared" ca="1" si="43"/>
        <v>37730.820520045687</v>
      </c>
      <c r="H332">
        <f t="shared" ca="1" si="44"/>
        <v>0</v>
      </c>
      <c r="I332" t="str">
        <f ca="1">VLOOKUP(Q332,Tabela3[],9,1)</f>
        <v>Emma Maersk</v>
      </c>
      <c r="J332" t="str">
        <f ca="1">VLOOKUP(Q332,Tabela3[],11,0)</f>
        <v>Guerlain</v>
      </c>
      <c r="K332" t="str">
        <f ca="1">VLOOKUP(Q332,Tabela3[],10,0)</f>
        <v>Tecido</v>
      </c>
      <c r="L332" t="e" cm="1">
        <f t="array" aca="1" ref="L332" ca="1">IF(Tabela2[[#This Row],[PORTO]]=Tabela2[[#This Row],[DESTINO]],0,erro)</f>
        <v>#NAME?</v>
      </c>
      <c r="N332">
        <f t="shared" ca="1" si="47"/>
        <v>29000</v>
      </c>
      <c r="O332">
        <f t="shared" ca="1" si="40"/>
        <v>3</v>
      </c>
      <c r="P332">
        <f t="shared" ca="1" si="41"/>
        <v>4</v>
      </c>
      <c r="Q332">
        <f t="shared" ca="1" si="45"/>
        <v>23</v>
      </c>
      <c r="R332">
        <f t="shared" ca="1" si="46"/>
        <v>13</v>
      </c>
    </row>
    <row r="333" spans="1:18">
      <c r="A333">
        <f ca="1">VLOOKUP(O333,Tabela3[],2,0)</f>
        <v>2001</v>
      </c>
      <c r="B333" t="str">
        <f ca="1">VLOOKUP(P333,Tabela3[],4,0)</f>
        <v>NOVEMBRO</v>
      </c>
      <c r="C333" t="str">
        <f ca="1">VLOOKUP(Q333,Tabela3[],5,0)</f>
        <v>Itália</v>
      </c>
      <c r="D333" t="str">
        <f ca="1">VLOOKUP(Q333,Tabela3[],3,0)</f>
        <v>Hyundai</v>
      </c>
      <c r="E333" t="str">
        <f ca="1">IF(R333=Q333, (VLOOKUP(P333+1,Tabela3[],5,0)),VLOOKUP(R333,Tabela3[],5,0))</f>
        <v>Estados Unidos</v>
      </c>
      <c r="F333" s="1">
        <f t="shared" ca="1" si="42"/>
        <v>37188</v>
      </c>
      <c r="G333" s="1">
        <f t="shared" ca="1" si="43"/>
        <v>37191.267181254632</v>
      </c>
      <c r="H333">
        <f t="shared" ca="1" si="44"/>
        <v>1</v>
      </c>
      <c r="I333" t="str">
        <f ca="1">VLOOKUP(Q333,Tabela3[],9,1)</f>
        <v>Car Carriers</v>
      </c>
      <c r="J333" t="str">
        <f ca="1">VLOOKUP(Q333,Tabela3[],11,0)</f>
        <v>HB20 Vision</v>
      </c>
      <c r="K333" t="str">
        <f ca="1">VLOOKUP(Q333,Tabela3[],10,0)</f>
        <v>Carros</v>
      </c>
      <c r="L333" t="e" cm="1">
        <f t="array" aca="1" ref="L333" ca="1">IF(Tabela2[[#This Row],[PORTO]]=Tabela2[[#This Row],[DESTINO]],0,erro)</f>
        <v>#NAME?</v>
      </c>
      <c r="N333">
        <f t="shared" ca="1" si="47"/>
        <v>200</v>
      </c>
      <c r="O333">
        <f t="shared" ca="1" si="40"/>
        <v>1</v>
      </c>
      <c r="P333">
        <f t="shared" ca="1" si="41"/>
        <v>10</v>
      </c>
      <c r="Q333">
        <f t="shared" ca="1" si="45"/>
        <v>20</v>
      </c>
      <c r="R333">
        <f t="shared" ca="1" si="46"/>
        <v>4</v>
      </c>
    </row>
    <row r="334" spans="1:18">
      <c r="A334">
        <f ca="1">VLOOKUP(O334,Tabela3[],2,0)</f>
        <v>2000</v>
      </c>
      <c r="B334" t="str">
        <f ca="1">VLOOKUP(P334,Tabela3[],4,0)</f>
        <v>JULHO</v>
      </c>
      <c r="C334" t="str">
        <f ca="1">VLOOKUP(Q334,Tabela3[],5,0)</f>
        <v>Alemanha</v>
      </c>
      <c r="D334" t="str">
        <f ca="1">VLOOKUP(Q334,Tabela3[],3,0)</f>
        <v>Volkswagen</v>
      </c>
      <c r="E334" t="str">
        <f ca="1">IF(R334=Q334, (VLOOKUP(P334+1,Tabela3[],5,0)),VLOOKUP(R334,Tabela3[],5,0))</f>
        <v>Alemanha</v>
      </c>
      <c r="F334" s="1">
        <f t="shared" ca="1" si="42"/>
        <v>36701</v>
      </c>
      <c r="G334" s="1">
        <f t="shared" ca="1" si="43"/>
        <v>36708.361246751854</v>
      </c>
      <c r="H334">
        <f t="shared" ca="1" si="44"/>
        <v>1</v>
      </c>
      <c r="I334" t="str">
        <f ca="1">VLOOKUP(Q334,Tabela3[],9,1)</f>
        <v>Warehouse Carriers </v>
      </c>
      <c r="J334" t="str">
        <f ca="1">VLOOKUP(Q334,Tabela3[],11,0)</f>
        <v>Cross CD (Saveiro)</v>
      </c>
      <c r="K334" t="str">
        <f ca="1">VLOOKUP(Q334,Tabela3[],10,0)</f>
        <v>Carros</v>
      </c>
      <c r="L334" cm="1">
        <f t="array" aca="1" ref="L334" ca="1">IF(Tabela2[[#This Row],[PORTO]]=Tabela2[[#This Row],[DESTINO]],0,erro)</f>
        <v>0</v>
      </c>
      <c r="N334">
        <f t="shared" ca="1" si="47"/>
        <v>500</v>
      </c>
      <c r="O334">
        <f t="shared" ca="1" si="40"/>
        <v>0</v>
      </c>
      <c r="P334">
        <f t="shared" ca="1" si="41"/>
        <v>6</v>
      </c>
      <c r="Q334">
        <f t="shared" ca="1" si="45"/>
        <v>6</v>
      </c>
      <c r="R334">
        <f t="shared" ca="1" si="46"/>
        <v>8</v>
      </c>
    </row>
    <row r="335" spans="1:18">
      <c r="A335">
        <f ca="1">VLOOKUP(O335,Tabela3[],2,0)</f>
        <v>2009</v>
      </c>
      <c r="B335" t="str">
        <f ca="1">VLOOKUP(P335,Tabela3[],4,0)</f>
        <v>FEVEREIRO</v>
      </c>
      <c r="C335" t="str">
        <f ca="1">VLOOKUP(Q335,Tabela3[],5,0)</f>
        <v>Brasil</v>
      </c>
      <c r="D335" t="str">
        <f ca="1">VLOOKUP(Q335,Tabela3[],3,0)</f>
        <v>VALE</v>
      </c>
      <c r="E335" t="str">
        <f ca="1">IF(R335=Q335, (VLOOKUP(P335+1,Tabela3[],5,0)),VLOOKUP(R335,Tabela3[],5,0))</f>
        <v>China</v>
      </c>
      <c r="F335" s="1">
        <f t="shared" ca="1" si="42"/>
        <v>39824</v>
      </c>
      <c r="G335" s="1">
        <f t="shared" ca="1" si="43"/>
        <v>39831.68676029933</v>
      </c>
      <c r="H335">
        <f t="shared" ca="1" si="44"/>
        <v>1</v>
      </c>
      <c r="I335" t="str">
        <f ca="1">VLOOKUP(Q335,Tabela3[],9,1)</f>
        <v>Lan Hua Hai</v>
      </c>
      <c r="J335" t="str">
        <f ca="1">VLOOKUP(Q335,Tabela3[],11,0)</f>
        <v>Manganês</v>
      </c>
      <c r="K335" t="str">
        <f ca="1">VLOOKUP(Q335,Tabela3[],10,0)</f>
        <v>Minério</v>
      </c>
      <c r="L335" t="e" cm="1">
        <f t="array" aca="1" ref="L335" ca="1">IF(Tabela2[[#This Row],[PORTO]]=Tabela2[[#This Row],[DESTINO]],0,erro)</f>
        <v>#NAME?</v>
      </c>
      <c r="N335">
        <f t="shared" ca="1" si="47"/>
        <v>0</v>
      </c>
      <c r="O335">
        <f t="shared" ca="1" si="40"/>
        <v>9</v>
      </c>
      <c r="P335">
        <f t="shared" ca="1" si="41"/>
        <v>1</v>
      </c>
      <c r="Q335">
        <f t="shared" ca="1" si="45"/>
        <v>29</v>
      </c>
      <c r="R335">
        <f t="shared" ca="1" si="46"/>
        <v>0</v>
      </c>
    </row>
    <row r="336" spans="1:18">
      <c r="A336">
        <f ca="1">VLOOKUP(O336,Tabela3[],2,0)</f>
        <v>2000</v>
      </c>
      <c r="B336" t="str">
        <f ca="1">VLOOKUP(P336,Tabela3[],4,0)</f>
        <v>JULHO</v>
      </c>
      <c r="C336" t="str">
        <f ca="1">VLOOKUP(Q336,Tabela3[],5,0)</f>
        <v>França</v>
      </c>
      <c r="D336" t="str">
        <f ca="1">VLOOKUP(Q336,Tabela3[],3,0)</f>
        <v> LVMH</v>
      </c>
      <c r="E336" t="str">
        <f ca="1">IF(R336=Q336, (VLOOKUP(P336+1,Tabela3[],5,0)),VLOOKUP(R336,Tabela3[],5,0))</f>
        <v>Alemanha</v>
      </c>
      <c r="F336" s="1">
        <f t="shared" ca="1" si="42"/>
        <v>36678</v>
      </c>
      <c r="G336" s="1">
        <f t="shared" ca="1" si="43"/>
        <v>36678.656781162514</v>
      </c>
      <c r="H336">
        <f t="shared" ca="1" si="44"/>
        <v>1</v>
      </c>
      <c r="I336" t="str">
        <f ca="1">VLOOKUP(Q336,Tabela3[],9,1)</f>
        <v>Emma Maersk</v>
      </c>
      <c r="J336" t="str">
        <f ca="1">VLOOKUP(Q336,Tabela3[],11,0)</f>
        <v>Clos Des Lambrys</v>
      </c>
      <c r="K336" t="str">
        <f ca="1">VLOOKUP(Q336,Tabela3[],10,0)</f>
        <v>Tecido</v>
      </c>
      <c r="L336" t="e" cm="1">
        <f t="array" aca="1" ref="L336" ca="1">IF(Tabela2[[#This Row],[PORTO]]=Tabela2[[#This Row],[DESTINO]],0,erro)</f>
        <v>#NAME?</v>
      </c>
      <c r="N336">
        <f t="shared" ca="1" si="47"/>
        <v>15000</v>
      </c>
      <c r="O336">
        <f t="shared" ca="1" si="40"/>
        <v>0</v>
      </c>
      <c r="P336">
        <f t="shared" ca="1" si="41"/>
        <v>6</v>
      </c>
      <c r="Q336">
        <f t="shared" ca="1" si="45"/>
        <v>21</v>
      </c>
      <c r="R336">
        <f t="shared" ca="1" si="46"/>
        <v>21</v>
      </c>
    </row>
    <row r="337" spans="1:18">
      <c r="A337">
        <f ca="1">VLOOKUP(O337,Tabela3[],2,0)</f>
        <v>2002</v>
      </c>
      <c r="B337" t="str">
        <f ca="1">VLOOKUP(P337,Tabela3[],4,0)</f>
        <v>MARÇO</v>
      </c>
      <c r="C337" t="str">
        <f ca="1">VLOOKUP(Q337,Tabela3[],5,0)</f>
        <v>India</v>
      </c>
      <c r="D337" t="str">
        <f ca="1">VLOOKUP(Q337,Tabela3[],3,0)</f>
        <v>Reliance Industries</v>
      </c>
      <c r="E337" t="str">
        <f ca="1">IF(R337=Q337, (VLOOKUP(P337+1,Tabela3[],5,0)),VLOOKUP(R337,Tabela3[],5,0))</f>
        <v>Japão</v>
      </c>
      <c r="F337" s="1">
        <f t="shared" ca="1" si="42"/>
        <v>37291</v>
      </c>
      <c r="G337" s="1">
        <f t="shared" ca="1" si="43"/>
        <v>37300.089779067428</v>
      </c>
      <c r="H337">
        <f t="shared" ca="1" si="44"/>
        <v>0</v>
      </c>
      <c r="I337" t="str">
        <f ca="1">VLOOKUP(Q337,Tabela3[],9,1)</f>
        <v>Tanker</v>
      </c>
      <c r="J337" t="str">
        <f ca="1">VLOOKUP(Q337,Tabela3[],11,0)</f>
        <v>Cloreto de polivinila</v>
      </c>
      <c r="K337" t="str">
        <f ca="1">VLOOKUP(Q337,Tabela3[],10,0)</f>
        <v>Petroquimicos</v>
      </c>
      <c r="L337" t="e" cm="1">
        <f t="array" aca="1" ref="L337" ca="1">IF(Tabela2[[#This Row],[PORTO]]=Tabela2[[#This Row],[DESTINO]],0,erro)</f>
        <v>#NAME?</v>
      </c>
      <c r="N337">
        <f t="shared" ca="1" si="47"/>
        <v>0</v>
      </c>
      <c r="O337">
        <f t="shared" ca="1" si="40"/>
        <v>2</v>
      </c>
      <c r="P337">
        <f t="shared" ca="1" si="41"/>
        <v>2</v>
      </c>
      <c r="Q337">
        <f t="shared" ca="1" si="45"/>
        <v>32</v>
      </c>
      <c r="R337">
        <f t="shared" ca="1" si="46"/>
        <v>10</v>
      </c>
    </row>
    <row r="338" spans="1:18">
      <c r="A338">
        <f ca="1">VLOOKUP(O338,Tabela3[],2,0)</f>
        <v>2004</v>
      </c>
      <c r="B338" t="str">
        <f ca="1">VLOOKUP(P338,Tabela3[],4,0)</f>
        <v>MAIO</v>
      </c>
      <c r="C338" t="str">
        <f ca="1">VLOOKUP(Q338,Tabela3[],5,0)</f>
        <v>Estados Unidos</v>
      </c>
      <c r="D338" t="str">
        <f ca="1">VLOOKUP(Q338,Tabela3[],3,0)</f>
        <v>Amazon</v>
      </c>
      <c r="E338" t="str">
        <f ca="1">IF(R338=Q338, (VLOOKUP(P338+1,Tabela3[],5,0)),VLOOKUP(R338,Tabela3[],5,0))</f>
        <v>Estados Unidos</v>
      </c>
      <c r="F338" s="1">
        <f t="shared" ca="1" si="42"/>
        <v>38080</v>
      </c>
      <c r="G338" s="1">
        <f t="shared" ca="1" si="43"/>
        <v>38089.98454639993</v>
      </c>
      <c r="H338">
        <f t="shared" ca="1" si="44"/>
        <v>1</v>
      </c>
      <c r="I338" t="str">
        <f ca="1">VLOOKUP(Q338,Tabela3[],9,1)</f>
        <v>HMM Algeciras</v>
      </c>
      <c r="J338" t="str">
        <f ca="1">VLOOKUP(Q338,Tabela3[],11,0)</f>
        <v>Colchão Baby Light D18</v>
      </c>
      <c r="K338" t="str">
        <f ca="1">VLOOKUP(Q338,Tabela3[],10,0)</f>
        <v>Geral</v>
      </c>
      <c r="L338" cm="1">
        <f t="array" aca="1" ref="L338" ca="1">IF(Tabela2[[#This Row],[PORTO]]=Tabela2[[#This Row],[DESTINO]],0,erro)</f>
        <v>0</v>
      </c>
      <c r="N338">
        <f t="shared" ca="1" si="47"/>
        <v>4000</v>
      </c>
      <c r="O338">
        <f t="shared" ca="1" si="40"/>
        <v>4</v>
      </c>
      <c r="P338">
        <f t="shared" ca="1" si="41"/>
        <v>4</v>
      </c>
      <c r="Q338">
        <f t="shared" ca="1" si="45"/>
        <v>4</v>
      </c>
      <c r="R338">
        <f t="shared" ca="1" si="46"/>
        <v>5</v>
      </c>
    </row>
    <row r="339" spans="1:18">
      <c r="A339">
        <f ca="1">VLOOKUP(O339,Tabela3[],2,0)</f>
        <v>2000</v>
      </c>
      <c r="B339" t="str">
        <f ca="1">VLOOKUP(P339,Tabela3[],4,0)</f>
        <v>JANEIRO</v>
      </c>
      <c r="C339" t="str">
        <f ca="1">VLOOKUP(Q339,Tabela3[],5,0)</f>
        <v>Brasil</v>
      </c>
      <c r="D339" t="str">
        <f ca="1">VLOOKUP(Q339,Tabela3[],3,0)</f>
        <v>VALE</v>
      </c>
      <c r="E339" t="str">
        <f ca="1">IF(R339=Q339, (VLOOKUP(P339+1,Tabela3[],5,0)),VLOOKUP(R339,Tabela3[],5,0))</f>
        <v>Coréia do Sul</v>
      </c>
      <c r="F339" s="1">
        <f t="shared" ca="1" si="42"/>
        <v>36864</v>
      </c>
      <c r="G339" s="1">
        <f t="shared" ca="1" si="43"/>
        <v>36865.505519445629</v>
      </c>
      <c r="H339">
        <f t="shared" ca="1" si="44"/>
        <v>0</v>
      </c>
      <c r="I339" t="str">
        <f ca="1">VLOOKUP(Q339,Tabela3[],9,1)</f>
        <v>Lan Hua Hai</v>
      </c>
      <c r="J339" t="str">
        <f ca="1">VLOOKUP(Q339,Tabela3[],11,0)</f>
        <v>Manganês</v>
      </c>
      <c r="K339" t="str">
        <f ca="1">VLOOKUP(Q339,Tabela3[],10,0)</f>
        <v>Minério</v>
      </c>
      <c r="L339" t="e" cm="1">
        <f t="array" aca="1" ref="L339" ca="1">IF(Tabela2[[#This Row],[PORTO]]=Tabela2[[#This Row],[DESTINO]],0,erro)</f>
        <v>#NAME?</v>
      </c>
      <c r="N339">
        <f t="shared" ca="1" si="47"/>
        <v>0</v>
      </c>
      <c r="O339">
        <f t="shared" ref="O339:O402" ca="1" si="48">INT(RAND()*10)</f>
        <v>0</v>
      </c>
      <c r="P339">
        <f t="shared" ref="P339:P402" ca="1" si="49">INT(RAND()*13)</f>
        <v>12</v>
      </c>
      <c r="Q339">
        <f t="shared" ca="1" si="45"/>
        <v>29</v>
      </c>
      <c r="R339">
        <f t="shared" ca="1" si="46"/>
        <v>13</v>
      </c>
    </row>
    <row r="340" spans="1:18">
      <c r="A340">
        <f ca="1">VLOOKUP(O340,Tabela3[],2,0)</f>
        <v>2008</v>
      </c>
      <c r="B340" t="str">
        <f ca="1">VLOOKUP(P340,Tabela3[],4,0)</f>
        <v>AGOSTO</v>
      </c>
      <c r="C340" t="str">
        <f ca="1">VLOOKUP(Q340,Tabela3[],5,0)</f>
        <v>Estados Unidos</v>
      </c>
      <c r="D340" t="str">
        <f ca="1">VLOOKUP(Q340,Tabela3[],3,0)</f>
        <v>Amazon</v>
      </c>
      <c r="E340" t="str">
        <f ca="1">IF(R340=Q340, (VLOOKUP(P340+1,Tabela3[],5,0)),VLOOKUP(R340,Tabela3[],5,0))</f>
        <v>Japão</v>
      </c>
      <c r="F340" s="1">
        <f t="shared" ca="1" si="42"/>
        <v>39656</v>
      </c>
      <c r="G340" s="1">
        <f t="shared" ca="1" si="43"/>
        <v>39665.576739800759</v>
      </c>
      <c r="H340">
        <f t="shared" ca="1" si="44"/>
        <v>1</v>
      </c>
      <c r="I340" t="str">
        <f ca="1">VLOOKUP(Q340,Tabela3[],9,1)</f>
        <v>HMM Algeciras</v>
      </c>
      <c r="J340" t="str">
        <f ca="1">VLOOKUP(Q340,Tabela3[],11,0)</f>
        <v>Colchão Baby Light D18</v>
      </c>
      <c r="K340" t="str">
        <f ca="1">VLOOKUP(Q340,Tabela3[],10,0)</f>
        <v>Geral</v>
      </c>
      <c r="L340" t="e" cm="1">
        <f t="array" aca="1" ref="L340" ca="1">IF(Tabela2[[#This Row],[PORTO]]=Tabela2[[#This Row],[DESTINO]],0,erro)</f>
        <v>#NAME?</v>
      </c>
      <c r="N340">
        <f t="shared" ca="1" si="47"/>
        <v>2000</v>
      </c>
      <c r="O340">
        <f t="shared" ca="1" si="48"/>
        <v>8</v>
      </c>
      <c r="P340">
        <f t="shared" ca="1" si="49"/>
        <v>7</v>
      </c>
      <c r="Q340">
        <f t="shared" ca="1" si="45"/>
        <v>4</v>
      </c>
      <c r="R340">
        <f t="shared" ca="1" si="46"/>
        <v>11</v>
      </c>
    </row>
    <row r="341" spans="1:18">
      <c r="A341">
        <f ca="1">VLOOKUP(O341,Tabela3[],2,0)</f>
        <v>2003</v>
      </c>
      <c r="B341" t="str">
        <f ca="1">VLOOKUP(P341,Tabela3[],4,0)</f>
        <v>SETEMBRO</v>
      </c>
      <c r="C341" t="str">
        <f ca="1">VLOOKUP(Q341,Tabela3[],5,0)</f>
        <v>Brasil</v>
      </c>
      <c r="D341" t="str">
        <f ca="1">VLOOKUP(Q341,Tabela3[],3,0)</f>
        <v>VALE</v>
      </c>
      <c r="E341" t="str">
        <f ca="1">IF(R341=Q341, (VLOOKUP(P341+1,Tabela3[],5,0)),VLOOKUP(R341,Tabela3[],5,0))</f>
        <v>Japão</v>
      </c>
      <c r="F341" s="1">
        <f t="shared" ca="1" si="42"/>
        <v>37843</v>
      </c>
      <c r="G341" s="1">
        <f t="shared" ca="1" si="43"/>
        <v>37848.519422369114</v>
      </c>
      <c r="H341">
        <f t="shared" ca="1" si="44"/>
        <v>1</v>
      </c>
      <c r="I341" t="str">
        <f ca="1">VLOOKUP(Q341,Tabela3[],9,1)</f>
        <v>Lan Hua Hai</v>
      </c>
      <c r="J341" t="str">
        <f ca="1">VLOOKUP(Q341,Tabela3[],11,0)</f>
        <v>Manganês</v>
      </c>
      <c r="K341" t="str">
        <f ca="1">VLOOKUP(Q341,Tabela3[],10,0)</f>
        <v>Minério</v>
      </c>
      <c r="L341" t="e" cm="1">
        <f t="array" aca="1" ref="L341" ca="1">IF(Tabela2[[#This Row],[PORTO]]=Tabela2[[#This Row],[DESTINO]],0,erro)</f>
        <v>#NAME?</v>
      </c>
      <c r="N341">
        <f t="shared" ca="1" si="47"/>
        <v>0</v>
      </c>
      <c r="O341">
        <f t="shared" ca="1" si="48"/>
        <v>3</v>
      </c>
      <c r="P341">
        <f t="shared" ca="1" si="49"/>
        <v>8</v>
      </c>
      <c r="Q341">
        <f t="shared" ca="1" si="45"/>
        <v>29</v>
      </c>
      <c r="R341">
        <f t="shared" ca="1" si="46"/>
        <v>9</v>
      </c>
    </row>
    <row r="342" spans="1:18">
      <c r="A342">
        <f ca="1">VLOOKUP(O342,Tabela3[],2,0)</f>
        <v>2008</v>
      </c>
      <c r="B342" t="str">
        <f ca="1">VLOOKUP(P342,Tabela3[],4,0)</f>
        <v>DEZEMBRO</v>
      </c>
      <c r="C342" t="str">
        <f ca="1">VLOOKUP(Q342,Tabela3[],5,0)</f>
        <v>Alemanha</v>
      </c>
      <c r="D342" t="str">
        <f ca="1">VLOOKUP(Q342,Tabela3[],3,0)</f>
        <v>Volkswagen</v>
      </c>
      <c r="E342" t="str">
        <f ca="1">IF(R342=Q342, (VLOOKUP(P342+1,Tabela3[],5,0)),VLOOKUP(R342,Tabela3[],5,0))</f>
        <v>Japão</v>
      </c>
      <c r="F342" s="1">
        <f t="shared" ca="1" si="42"/>
        <v>39768</v>
      </c>
      <c r="G342" s="1">
        <f t="shared" ca="1" si="43"/>
        <v>39769.571434616912</v>
      </c>
      <c r="H342">
        <f t="shared" ca="1" si="44"/>
        <v>1</v>
      </c>
      <c r="I342" t="str">
        <f ca="1">VLOOKUP(Q342,Tabela3[],9,1)</f>
        <v>Warehouse Carriers </v>
      </c>
      <c r="J342" t="str">
        <f ca="1">VLOOKUP(Q342,Tabela3[],11,0)</f>
        <v>Highline 250 TSI (Taos)</v>
      </c>
      <c r="K342" t="str">
        <f ca="1">VLOOKUP(Q342,Tabela3[],10,0)</f>
        <v>Carros</v>
      </c>
      <c r="L342" t="e" cm="1">
        <f t="array" aca="1" ref="L342" ca="1">IF(Tabela2[[#This Row],[PORTO]]=Tabela2[[#This Row],[DESTINO]],0,erro)</f>
        <v>#NAME?</v>
      </c>
      <c r="N342">
        <f t="shared" ca="1" si="47"/>
        <v>400</v>
      </c>
      <c r="O342">
        <f t="shared" ca="1" si="48"/>
        <v>8</v>
      </c>
      <c r="P342">
        <f t="shared" ca="1" si="49"/>
        <v>11</v>
      </c>
      <c r="Q342">
        <f t="shared" ca="1" si="45"/>
        <v>7</v>
      </c>
      <c r="R342">
        <f t="shared" ca="1" si="46"/>
        <v>10</v>
      </c>
    </row>
    <row r="343" spans="1:18">
      <c r="A343">
        <f ca="1">VLOOKUP(O343,Tabela3[],2,0)</f>
        <v>2006</v>
      </c>
      <c r="B343" t="str">
        <f ca="1">VLOOKUP(P343,Tabela3[],4,0)</f>
        <v>OUTUBRO</v>
      </c>
      <c r="C343" t="str">
        <f ca="1">VLOOKUP(Q343,Tabela3[],5,0)</f>
        <v>Brasil</v>
      </c>
      <c r="D343" t="str">
        <f ca="1">VLOOKUP(Q343,Tabela3[],3,0)</f>
        <v>VALE</v>
      </c>
      <c r="E343" t="str">
        <f ca="1">IF(R343=Q343, (VLOOKUP(P343+1,Tabela3[],5,0)),VLOOKUP(R343,Tabela3[],5,0))</f>
        <v>Estados Unidos</v>
      </c>
      <c r="F343" s="1">
        <f t="shared" ca="1" si="42"/>
        <v>38984</v>
      </c>
      <c r="G343" s="1">
        <f t="shared" ca="1" si="43"/>
        <v>38987.251931775056</v>
      </c>
      <c r="H343">
        <f t="shared" ca="1" si="44"/>
        <v>0</v>
      </c>
      <c r="I343" t="str">
        <f ca="1">VLOOKUP(Q343,Tabela3[],9,1)</f>
        <v>Lan Hua Hai</v>
      </c>
      <c r="J343" t="str">
        <f ca="1">VLOOKUP(Q343,Tabela3[],11,0)</f>
        <v>Minério de Ferro</v>
      </c>
      <c r="K343" t="str">
        <f ca="1">VLOOKUP(Q343,Tabela3[],10,0)</f>
        <v>Minério</v>
      </c>
      <c r="L343" t="e" cm="1">
        <f t="array" aca="1" ref="L343" ca="1">IF(Tabela2[[#This Row],[PORTO]]=Tabela2[[#This Row],[DESTINO]],0,erro)</f>
        <v>#NAME?</v>
      </c>
      <c r="N343">
        <f t="shared" ca="1" si="47"/>
        <v>0</v>
      </c>
      <c r="O343">
        <f t="shared" ca="1" si="48"/>
        <v>6</v>
      </c>
      <c r="P343">
        <f t="shared" ca="1" si="49"/>
        <v>9</v>
      </c>
      <c r="Q343">
        <f t="shared" ca="1" si="45"/>
        <v>27</v>
      </c>
      <c r="R343">
        <f t="shared" ca="1" si="46"/>
        <v>5</v>
      </c>
    </row>
    <row r="344" spans="1:18">
      <c r="A344">
        <f ca="1">VLOOKUP(O344,Tabela3[],2,0)</f>
        <v>2001</v>
      </c>
      <c r="B344" t="str">
        <f ca="1">VLOOKUP(P344,Tabela3[],4,0)</f>
        <v>JUNHO</v>
      </c>
      <c r="C344" t="str">
        <f ca="1">VLOOKUP(Q344,Tabela3[],5,0)</f>
        <v>India</v>
      </c>
      <c r="D344" t="str">
        <f ca="1">VLOOKUP(Q344,Tabela3[],3,0)</f>
        <v>Reliance Industries</v>
      </c>
      <c r="E344" t="str">
        <f ca="1">IF(R344=Q344, (VLOOKUP(P344+1,Tabela3[],5,0)),VLOOKUP(R344,Tabela3[],5,0))</f>
        <v>Japão</v>
      </c>
      <c r="F344" s="1">
        <f t="shared" ca="1" si="42"/>
        <v>37031</v>
      </c>
      <c r="G344" s="1">
        <f t="shared" ca="1" si="43"/>
        <v>37038.339181380863</v>
      </c>
      <c r="H344">
        <f t="shared" ca="1" si="44"/>
        <v>0</v>
      </c>
      <c r="I344" t="str">
        <f ca="1">VLOOKUP(Q344,Tabela3[],9,1)</f>
        <v>Tanker</v>
      </c>
      <c r="J344" t="str">
        <f ca="1">VLOOKUP(Q344,Tabela3[],11,0)</f>
        <v>Cloreto de polivinila</v>
      </c>
      <c r="K344" t="str">
        <f ca="1">VLOOKUP(Q344,Tabela3[],10,0)</f>
        <v>Petroquimicos</v>
      </c>
      <c r="L344" t="e" cm="1">
        <f t="array" aca="1" ref="L344" ca="1">IF(Tabela2[[#This Row],[PORTO]]=Tabela2[[#This Row],[DESTINO]],0,erro)</f>
        <v>#NAME?</v>
      </c>
      <c r="N344">
        <f t="shared" ca="1" si="47"/>
        <v>0</v>
      </c>
      <c r="O344">
        <f t="shared" ca="1" si="48"/>
        <v>1</v>
      </c>
      <c r="P344">
        <f t="shared" ca="1" si="49"/>
        <v>5</v>
      </c>
      <c r="Q344">
        <f t="shared" ca="1" si="45"/>
        <v>32</v>
      </c>
      <c r="R344">
        <f t="shared" ca="1" si="46"/>
        <v>10</v>
      </c>
    </row>
    <row r="345" spans="1:18">
      <c r="A345">
        <f ca="1">VLOOKUP(O345,Tabela3[],2,0)</f>
        <v>2006</v>
      </c>
      <c r="B345" t="str">
        <f ca="1">VLOOKUP(P345,Tabela3[],4,0)</f>
        <v>MARÇO</v>
      </c>
      <c r="C345" t="str">
        <f ca="1">VLOOKUP(Q345,Tabela3[],5,0)</f>
        <v>Itália</v>
      </c>
      <c r="D345" t="str">
        <f ca="1">VLOOKUP(Q345,Tabela3[],3,0)</f>
        <v>Hyundai</v>
      </c>
      <c r="E345" t="str">
        <f ca="1">IF(R345=Q345, (VLOOKUP(P345+1,Tabela3[],5,0)),VLOOKUP(R345,Tabela3[],5,0))</f>
        <v>China</v>
      </c>
      <c r="F345" s="1">
        <f t="shared" ca="1" si="42"/>
        <v>38759</v>
      </c>
      <c r="G345" s="1">
        <f t="shared" ca="1" si="43"/>
        <v>38763.453049937561</v>
      </c>
      <c r="H345">
        <f t="shared" ca="1" si="44"/>
        <v>0</v>
      </c>
      <c r="I345" t="str">
        <f ca="1">VLOOKUP(Q345,Tabela3[],9,1)</f>
        <v>Car Carriers</v>
      </c>
      <c r="J345" t="str">
        <f ca="1">VLOOKUP(Q345,Tabela3[],11,0)</f>
        <v>HB20 Sense</v>
      </c>
      <c r="K345" t="str">
        <f ca="1">VLOOKUP(Q345,Tabela3[],10,0)</f>
        <v>Carros</v>
      </c>
      <c r="L345" t="e" cm="1">
        <f t="array" aca="1" ref="L345" ca="1">IF(Tabela2[[#This Row],[PORTO]]=Tabela2[[#This Row],[DESTINO]],0,erro)</f>
        <v>#NAME?</v>
      </c>
      <c r="N345">
        <f t="shared" ca="1" si="47"/>
        <v>500</v>
      </c>
      <c r="O345">
        <f t="shared" ca="1" si="48"/>
        <v>6</v>
      </c>
      <c r="P345">
        <f t="shared" ca="1" si="49"/>
        <v>2</v>
      </c>
      <c r="Q345">
        <f t="shared" ca="1" si="45"/>
        <v>19</v>
      </c>
      <c r="R345">
        <f t="shared" ca="1" si="46"/>
        <v>1</v>
      </c>
    </row>
    <row r="346" spans="1:18">
      <c r="A346">
        <f ca="1">VLOOKUP(O346,Tabela3[],2,0)</f>
        <v>2000</v>
      </c>
      <c r="B346" t="str">
        <f ca="1">VLOOKUP(P346,Tabela3[],4,0)</f>
        <v>JULHO</v>
      </c>
      <c r="C346" t="str">
        <f ca="1">VLOOKUP(Q346,Tabela3[],5,0)</f>
        <v>Holanda</v>
      </c>
      <c r="D346" t="str">
        <f ca="1">VLOOKUP(Q346,Tabela3[],3,0)</f>
        <v>Shell</v>
      </c>
      <c r="E346" t="str">
        <f ca="1">IF(R346=Q346, (VLOOKUP(P346+1,Tabela3[],5,0)),VLOOKUP(R346,Tabela3[],5,0))</f>
        <v>Coréia do Sul</v>
      </c>
      <c r="F346" s="1">
        <f t="shared" ca="1" si="42"/>
        <v>36692</v>
      </c>
      <c r="G346" s="1">
        <f t="shared" ca="1" si="43"/>
        <v>36697.229259151587</v>
      </c>
      <c r="H346">
        <f t="shared" ca="1" si="44"/>
        <v>1</v>
      </c>
      <c r="I346" t="str">
        <f ca="1">VLOOKUP(Q346,Tabela3[],9,1)</f>
        <v>AbQaiq</v>
      </c>
      <c r="J346" t="str">
        <f ca="1">VLOOKUP(Q346,Tabela3[],11,0)</f>
        <v>Diesel</v>
      </c>
      <c r="K346" t="str">
        <f ca="1">VLOOKUP(Q346,Tabela3[],10,0)</f>
        <v>Petróleo</v>
      </c>
      <c r="L346" t="e" cm="1">
        <f t="array" aca="1" ref="L346" ca="1">IF(Tabela2[[#This Row],[PORTO]]=Tabela2[[#This Row],[DESTINO]],0,erro)</f>
        <v>#NAME?</v>
      </c>
      <c r="N346">
        <f t="shared" ca="1" si="47"/>
        <v>88000</v>
      </c>
      <c r="O346">
        <f t="shared" ca="1" si="48"/>
        <v>0</v>
      </c>
      <c r="P346">
        <f t="shared" ca="1" si="49"/>
        <v>6</v>
      </c>
      <c r="Q346">
        <f t="shared" ca="1" si="45"/>
        <v>15</v>
      </c>
      <c r="R346">
        <f t="shared" ca="1" si="46"/>
        <v>13</v>
      </c>
    </row>
    <row r="347" spans="1:18">
      <c r="A347">
        <f ca="1">VLOOKUP(O347,Tabela3[],2,0)</f>
        <v>2008</v>
      </c>
      <c r="B347" t="str">
        <f ca="1">VLOOKUP(P347,Tabela3[],4,0)</f>
        <v>AGOSTO</v>
      </c>
      <c r="C347" t="str">
        <f ca="1">VLOOKUP(Q347,Tabela3[],5,0)</f>
        <v>China</v>
      </c>
      <c r="D347" t="str">
        <f ca="1">VLOOKUP(Q347,Tabela3[],3,0)</f>
        <v>Alibaba Group</v>
      </c>
      <c r="E347" t="str">
        <f ca="1">IF(R347=Q347, (VLOOKUP(P347+1,Tabela3[],5,0)),VLOOKUP(R347,Tabela3[],5,0))</f>
        <v>Japão</v>
      </c>
      <c r="F347" s="1">
        <f t="shared" ca="1" si="42"/>
        <v>39634</v>
      </c>
      <c r="G347" s="1">
        <f t="shared" ca="1" si="43"/>
        <v>39640.772509975075</v>
      </c>
      <c r="H347">
        <f t="shared" ca="1" si="44"/>
        <v>0</v>
      </c>
      <c r="I347" t="str">
        <f ca="1">VLOOKUP(Q347,Tabela3[],9,1)</f>
        <v>HMM St Petersburg</v>
      </c>
      <c r="J347" t="str">
        <f ca="1">VLOOKUP(Q347,Tabela3[],11,0)</f>
        <v>Ar Condicionado 18000</v>
      </c>
      <c r="K347" t="str">
        <f ca="1">VLOOKUP(Q347,Tabela3[],10,0)</f>
        <v>Eletrônicos</v>
      </c>
      <c r="L347" t="e" cm="1">
        <f t="array" aca="1" ref="L347" ca="1">IF(Tabela2[[#This Row],[PORTO]]=Tabela2[[#This Row],[DESTINO]],0,erro)</f>
        <v>#NAME?</v>
      </c>
      <c r="N347">
        <f t="shared" ca="1" si="47"/>
        <v>2000</v>
      </c>
      <c r="O347">
        <f t="shared" ca="1" si="48"/>
        <v>8</v>
      </c>
      <c r="P347">
        <f t="shared" ca="1" si="49"/>
        <v>7</v>
      </c>
      <c r="Q347">
        <f t="shared" ca="1" si="45"/>
        <v>2</v>
      </c>
      <c r="R347">
        <f t="shared" ca="1" si="46"/>
        <v>11</v>
      </c>
    </row>
    <row r="348" spans="1:18">
      <c r="A348">
        <f ca="1">VLOOKUP(O348,Tabela3[],2,0)</f>
        <v>2000</v>
      </c>
      <c r="B348" t="str">
        <f ca="1">VLOOKUP(P348,Tabela3[],4,0)</f>
        <v>OUTUBRO</v>
      </c>
      <c r="C348" t="str">
        <f ca="1">VLOOKUP(Q348,Tabela3[],5,0)</f>
        <v>Brasil</v>
      </c>
      <c r="D348" t="str">
        <f ca="1">VLOOKUP(Q348,Tabela3[],3,0)</f>
        <v>VALE</v>
      </c>
      <c r="E348" t="str">
        <f ca="1">IF(R348=Q348, (VLOOKUP(P348+1,Tabela3[],5,0)),VLOOKUP(R348,Tabela3[],5,0))</f>
        <v>Itália</v>
      </c>
      <c r="F348" s="1">
        <f t="shared" ca="1" si="42"/>
        <v>36788</v>
      </c>
      <c r="G348" s="1">
        <f t="shared" ca="1" si="43"/>
        <v>36792.526515567333</v>
      </c>
      <c r="H348">
        <f t="shared" ca="1" si="44"/>
        <v>0</v>
      </c>
      <c r="I348" t="str">
        <f ca="1">VLOOKUP(Q348,Tabela3[],9,1)</f>
        <v>Lan Hua Hai</v>
      </c>
      <c r="J348" t="str">
        <f ca="1">VLOOKUP(Q348,Tabela3[],11,0)</f>
        <v>Minério de Ferro</v>
      </c>
      <c r="K348" t="str">
        <f ca="1">VLOOKUP(Q348,Tabela3[],10,0)</f>
        <v>Minério</v>
      </c>
      <c r="L348" t="e" cm="1">
        <f t="array" aca="1" ref="L348" ca="1">IF(Tabela2[[#This Row],[PORTO]]=Tabela2[[#This Row],[DESTINO]],0,erro)</f>
        <v>#NAME?</v>
      </c>
      <c r="N348">
        <f t="shared" ca="1" si="47"/>
        <v>0</v>
      </c>
      <c r="O348">
        <f t="shared" ca="1" si="48"/>
        <v>0</v>
      </c>
      <c r="P348">
        <f t="shared" ca="1" si="49"/>
        <v>9</v>
      </c>
      <c r="Q348">
        <f t="shared" ca="1" si="45"/>
        <v>27</v>
      </c>
      <c r="R348">
        <f t="shared" ca="1" si="46"/>
        <v>19</v>
      </c>
    </row>
    <row r="349" spans="1:18">
      <c r="A349">
        <f ca="1">VLOOKUP(O349,Tabela3[],2,0)</f>
        <v>2004</v>
      </c>
      <c r="B349" t="str">
        <f ca="1">VLOOKUP(P349,Tabela3[],4,0)</f>
        <v>JULHO</v>
      </c>
      <c r="C349" t="str">
        <f ca="1">VLOOKUP(Q349,Tabela3[],5,0)</f>
        <v>Reino Unido</v>
      </c>
      <c r="D349" t="str">
        <f ca="1">VLOOKUP(Q349,Tabela3[],3,0)</f>
        <v>Unilever</v>
      </c>
      <c r="E349" t="str">
        <f ca="1">IF(R349=Q349, (VLOOKUP(P349+1,Tabela3[],5,0)),VLOOKUP(R349,Tabela3[],5,0))</f>
        <v>Coréia do Sul</v>
      </c>
      <c r="F349" s="1">
        <f t="shared" ca="1" si="42"/>
        <v>38142</v>
      </c>
      <c r="G349" s="1">
        <f t="shared" ca="1" si="43"/>
        <v>38147.543962531796</v>
      </c>
      <c r="H349">
        <f t="shared" ca="1" si="44"/>
        <v>1</v>
      </c>
      <c r="I349" t="str">
        <f ca="1">VLOOKUP(Q349,Tabela3[],9,1)</f>
        <v>HMM Helsinki</v>
      </c>
      <c r="J349" t="str">
        <f ca="1">VLOOKUP(Q349,Tabela3[],11,0)</f>
        <v xml:space="preserve">Shampoo </v>
      </c>
      <c r="K349" t="str">
        <f ca="1">VLOOKUP(Q349,Tabela3[],10,0)</f>
        <v>Quimico</v>
      </c>
      <c r="L349" t="e" cm="1">
        <f t="array" aca="1" ref="L349" ca="1">IF(Tabela2[[#This Row],[PORTO]]=Tabela2[[#This Row],[DESTINO]],0,erro)</f>
        <v>#NAME?</v>
      </c>
      <c r="N349">
        <f t="shared" ca="1" si="47"/>
        <v>1440000</v>
      </c>
      <c r="O349">
        <f t="shared" ca="1" si="48"/>
        <v>4</v>
      </c>
      <c r="P349">
        <f t="shared" ca="1" si="49"/>
        <v>6</v>
      </c>
      <c r="Q349">
        <f t="shared" ca="1" si="45"/>
        <v>24</v>
      </c>
      <c r="R349">
        <f t="shared" ca="1" si="46"/>
        <v>14</v>
      </c>
    </row>
    <row r="350" spans="1:18">
      <c r="A350">
        <f ca="1">VLOOKUP(O350,Tabela3[],2,0)</f>
        <v>2009</v>
      </c>
      <c r="B350" t="str">
        <f ca="1">VLOOKUP(P350,Tabela3[],4,0)</f>
        <v>MAIO</v>
      </c>
      <c r="C350" t="str">
        <f ca="1">VLOOKUP(Q350,Tabela3[],5,0)</f>
        <v>Reino Unido</v>
      </c>
      <c r="D350" t="str">
        <f ca="1">VLOOKUP(Q350,Tabela3[],3,0)</f>
        <v>Unilever</v>
      </c>
      <c r="E350" t="str">
        <f ca="1">IF(R350=Q350, (VLOOKUP(P350+1,Tabela3[],5,0)),VLOOKUP(R350,Tabela3[],5,0))</f>
        <v>Japão</v>
      </c>
      <c r="F350" s="1">
        <f t="shared" ca="1" si="42"/>
        <v>39919</v>
      </c>
      <c r="G350" s="1">
        <f t="shared" ca="1" si="43"/>
        <v>39922.551859933468</v>
      </c>
      <c r="H350">
        <f t="shared" ca="1" si="44"/>
        <v>0</v>
      </c>
      <c r="I350" t="str">
        <f ca="1">VLOOKUP(Q350,Tabela3[],9,1)</f>
        <v>HMM Helsinki</v>
      </c>
      <c r="J350" t="str">
        <f ca="1">VLOOKUP(Q350,Tabela3[],11,0)</f>
        <v xml:space="preserve">Shampoo </v>
      </c>
      <c r="K350" t="str">
        <f ca="1">VLOOKUP(Q350,Tabela3[],10,0)</f>
        <v>Quimico</v>
      </c>
      <c r="L350" t="e" cm="1">
        <f t="array" aca="1" ref="L350" ca="1">IF(Tabela2[[#This Row],[PORTO]]=Tabela2[[#This Row],[DESTINO]],0,erro)</f>
        <v>#NAME?</v>
      </c>
      <c r="N350">
        <f t="shared" ca="1" si="47"/>
        <v>380000</v>
      </c>
      <c r="O350">
        <f t="shared" ca="1" si="48"/>
        <v>9</v>
      </c>
      <c r="P350">
        <f t="shared" ca="1" si="49"/>
        <v>4</v>
      </c>
      <c r="Q350">
        <f t="shared" ca="1" si="45"/>
        <v>24</v>
      </c>
      <c r="R350">
        <f t="shared" ca="1" si="46"/>
        <v>10</v>
      </c>
    </row>
    <row r="351" spans="1:18">
      <c r="A351">
        <f ca="1">VLOOKUP(O351,Tabela3[],2,0)</f>
        <v>2003</v>
      </c>
      <c r="B351" t="str">
        <f ca="1">VLOOKUP(P351,Tabela3[],4,0)</f>
        <v>NOVEMBRO</v>
      </c>
      <c r="C351" t="str">
        <f ca="1">VLOOKUP(Q351,Tabela3[],5,0)</f>
        <v>Brasil</v>
      </c>
      <c r="D351" t="str">
        <f ca="1">VLOOKUP(Q351,Tabela3[],3,0)</f>
        <v>VALE</v>
      </c>
      <c r="E351" t="str">
        <f ca="1">IF(R351=Q351, (VLOOKUP(P351+1,Tabela3[],5,0)),VLOOKUP(R351,Tabela3[],5,0))</f>
        <v>Itália</v>
      </c>
      <c r="F351" s="1">
        <f t="shared" ca="1" si="42"/>
        <v>37918</v>
      </c>
      <c r="G351" s="1">
        <f t="shared" ca="1" si="43"/>
        <v>37920.298907282733</v>
      </c>
      <c r="H351">
        <f t="shared" ca="1" si="44"/>
        <v>1</v>
      </c>
      <c r="I351" t="str">
        <f ca="1">VLOOKUP(Q351,Tabela3[],9,1)</f>
        <v>Lan Hua Hai</v>
      </c>
      <c r="J351" t="str">
        <f ca="1">VLOOKUP(Q351,Tabela3[],11,0)</f>
        <v>Manganês</v>
      </c>
      <c r="K351" t="str">
        <f ca="1">VLOOKUP(Q351,Tabela3[],10,0)</f>
        <v>Minério</v>
      </c>
      <c r="L351" t="e" cm="1">
        <f t="array" aca="1" ref="L351" ca="1">IF(Tabela2[[#This Row],[PORTO]]=Tabela2[[#This Row],[DESTINO]],0,erro)</f>
        <v>#NAME?</v>
      </c>
      <c r="N351">
        <f t="shared" ca="1" si="47"/>
        <v>0</v>
      </c>
      <c r="O351">
        <f t="shared" ca="1" si="48"/>
        <v>3</v>
      </c>
      <c r="P351">
        <f t="shared" ca="1" si="49"/>
        <v>10</v>
      </c>
      <c r="Q351">
        <f t="shared" ca="1" si="45"/>
        <v>29</v>
      </c>
      <c r="R351">
        <f t="shared" ca="1" si="46"/>
        <v>19</v>
      </c>
    </row>
    <row r="352" spans="1:18">
      <c r="A352">
        <f ca="1">VLOOKUP(O352,Tabela3[],2,0)</f>
        <v>2000</v>
      </c>
      <c r="B352" t="str">
        <f ca="1">VLOOKUP(P352,Tabela3[],4,0)</f>
        <v>JULHO</v>
      </c>
      <c r="C352" t="str">
        <f ca="1">VLOOKUP(Q352,Tabela3[],5,0)</f>
        <v>China</v>
      </c>
      <c r="D352" t="str">
        <f ca="1">VLOOKUP(Q352,Tabela3[],3,0)</f>
        <v>Alibaba Group</v>
      </c>
      <c r="E352" t="str">
        <f ca="1">IF(R352=Q352, (VLOOKUP(P352+1,Tabela3[],5,0)),VLOOKUP(R352,Tabela3[],5,0))</f>
        <v>Alemanha</v>
      </c>
      <c r="F352" s="1">
        <f t="shared" ca="1" si="42"/>
        <v>36704</v>
      </c>
      <c r="G352" s="1">
        <f t="shared" ca="1" si="43"/>
        <v>36710.965318202143</v>
      </c>
      <c r="H352">
        <f t="shared" ca="1" si="44"/>
        <v>1</v>
      </c>
      <c r="I352" t="str">
        <f ca="1">VLOOKUP(Q352,Tabela3[],9,1)</f>
        <v>HMM St Petersburg</v>
      </c>
      <c r="J352" t="str">
        <f ca="1">VLOOKUP(Q352,Tabela3[],11,0)</f>
        <v>Serração Portatil</v>
      </c>
      <c r="K352" t="str">
        <f ca="1">VLOOKUP(Q352,Tabela3[],10,0)</f>
        <v>Maquinário</v>
      </c>
      <c r="L352" t="e" cm="1">
        <f t="array" aca="1" ref="L352" ca="1">IF(Tabela2[[#This Row],[PORTO]]=Tabela2[[#This Row],[DESTINO]],0,erro)</f>
        <v>#NAME?</v>
      </c>
      <c r="N352">
        <f t="shared" ca="1" si="47"/>
        <v>40</v>
      </c>
      <c r="O352">
        <f t="shared" ca="1" si="48"/>
        <v>0</v>
      </c>
      <c r="P352">
        <f t="shared" ca="1" si="49"/>
        <v>6</v>
      </c>
      <c r="Q352">
        <f t="shared" ca="1" si="45"/>
        <v>0</v>
      </c>
      <c r="R352">
        <f t="shared" ca="1" si="46"/>
        <v>8</v>
      </c>
    </row>
    <row r="353" spans="1:18">
      <c r="A353">
        <f ca="1">VLOOKUP(O353,Tabela3[],2,0)</f>
        <v>2006</v>
      </c>
      <c r="B353" t="str">
        <f ca="1">VLOOKUP(P353,Tabela3[],4,0)</f>
        <v>JUNHO</v>
      </c>
      <c r="C353" t="str">
        <f ca="1">VLOOKUP(Q353,Tabela3[],5,0)</f>
        <v>Japão</v>
      </c>
      <c r="D353" t="str">
        <f ca="1">VLOOKUP(Q353,Tabela3[],3,0)</f>
        <v>Toyota</v>
      </c>
      <c r="E353" t="str">
        <f ca="1">IF(R353=Q353, (VLOOKUP(P353+1,Tabela3[],5,0)),VLOOKUP(R353,Tabela3[],5,0))</f>
        <v>Japão</v>
      </c>
      <c r="F353" s="1">
        <f t="shared" ca="1" si="42"/>
        <v>38852</v>
      </c>
      <c r="G353" s="1">
        <f t="shared" ca="1" si="43"/>
        <v>38855.453510679436</v>
      </c>
      <c r="H353">
        <f t="shared" ca="1" si="44"/>
        <v>0</v>
      </c>
      <c r="I353" t="str">
        <f ca="1">VLOOKUP(Q353,Tabela3[],9,1)</f>
        <v>Trailer Carriers</v>
      </c>
      <c r="J353" t="str">
        <f ca="1">VLOOKUP(Q353,Tabela3[],11,0)</f>
        <v>COROLLA GLI</v>
      </c>
      <c r="K353" t="str">
        <f ca="1">VLOOKUP(Q353,Tabela3[],10,0)</f>
        <v>Carros</v>
      </c>
      <c r="L353" cm="1">
        <f t="array" aca="1" ref="L353" ca="1">IF(Tabela2[[#This Row],[PORTO]]=Tabela2[[#This Row],[DESTINO]],0,erro)</f>
        <v>0</v>
      </c>
      <c r="N353">
        <f t="shared" ca="1" si="47"/>
        <v>500</v>
      </c>
      <c r="O353">
        <f t="shared" ca="1" si="48"/>
        <v>6</v>
      </c>
      <c r="P353">
        <f t="shared" ca="1" si="49"/>
        <v>5</v>
      </c>
      <c r="Q353">
        <f t="shared" ca="1" si="45"/>
        <v>10</v>
      </c>
      <c r="R353">
        <f t="shared" ca="1" si="46"/>
        <v>9</v>
      </c>
    </row>
    <row r="354" spans="1:18">
      <c r="A354">
        <f ca="1">VLOOKUP(O354,Tabela3[],2,0)</f>
        <v>2005</v>
      </c>
      <c r="B354" t="str">
        <f ca="1">VLOOKUP(P354,Tabela3[],4,0)</f>
        <v>NOVEMBRO</v>
      </c>
      <c r="C354" t="str">
        <f ca="1">VLOOKUP(Q354,Tabela3[],5,0)</f>
        <v>Brasil</v>
      </c>
      <c r="D354" t="str">
        <f ca="1">VLOOKUP(Q354,Tabela3[],3,0)</f>
        <v>VALE</v>
      </c>
      <c r="E354" t="str">
        <f ca="1">IF(R354=Q354, (VLOOKUP(P354+1,Tabela3[],5,0)),VLOOKUP(R354,Tabela3[],5,0))</f>
        <v>China</v>
      </c>
      <c r="F354" s="1">
        <f t="shared" ca="1" si="42"/>
        <v>38648</v>
      </c>
      <c r="G354" s="1">
        <f t="shared" ca="1" si="43"/>
        <v>38655.737975063268</v>
      </c>
      <c r="H354">
        <f t="shared" ca="1" si="44"/>
        <v>0</v>
      </c>
      <c r="I354" t="str">
        <f ca="1">VLOOKUP(Q354,Tabela3[],9,1)</f>
        <v>Lan Hua Hai</v>
      </c>
      <c r="J354" t="str">
        <f ca="1">VLOOKUP(Q354,Tabela3[],11,0)</f>
        <v>Minério de Ferro</v>
      </c>
      <c r="K354" t="str">
        <f ca="1">VLOOKUP(Q354,Tabela3[],10,0)</f>
        <v>Minério</v>
      </c>
      <c r="L354" t="e" cm="1">
        <f t="array" aca="1" ref="L354" ca="1">IF(Tabela2[[#This Row],[PORTO]]=Tabela2[[#This Row],[DESTINO]],0,erro)</f>
        <v>#NAME?</v>
      </c>
      <c r="N354">
        <f t="shared" ca="1" si="47"/>
        <v>0</v>
      </c>
      <c r="O354">
        <f t="shared" ca="1" si="48"/>
        <v>5</v>
      </c>
      <c r="P354">
        <f t="shared" ca="1" si="49"/>
        <v>10</v>
      </c>
      <c r="Q354">
        <f t="shared" ca="1" si="45"/>
        <v>27</v>
      </c>
      <c r="R354">
        <f t="shared" ca="1" si="46"/>
        <v>0</v>
      </c>
    </row>
    <row r="355" spans="1:18">
      <c r="A355">
        <f ca="1">VLOOKUP(O355,Tabela3[],2,0)</f>
        <v>2000</v>
      </c>
      <c r="B355" t="str">
        <f ca="1">VLOOKUP(P355,Tabela3[],4,0)</f>
        <v>JULHO</v>
      </c>
      <c r="C355" t="str">
        <f ca="1">VLOOKUP(Q355,Tabela3[],5,0)</f>
        <v>Reino Unido</v>
      </c>
      <c r="D355" t="str">
        <f ca="1">VLOOKUP(Q355,Tabela3[],3,0)</f>
        <v>Unilever</v>
      </c>
      <c r="E355" t="str">
        <f ca="1">IF(R355=Q355, (VLOOKUP(P355+1,Tabela3[],5,0)),VLOOKUP(R355,Tabela3[],5,0))</f>
        <v>Alemanha</v>
      </c>
      <c r="F355" s="1">
        <f t="shared" ca="1" si="42"/>
        <v>36690</v>
      </c>
      <c r="G355" s="1">
        <f t="shared" ca="1" si="43"/>
        <v>36694.078519994859</v>
      </c>
      <c r="H355">
        <f t="shared" ca="1" si="44"/>
        <v>1</v>
      </c>
      <c r="I355" t="str">
        <f ca="1">VLOOKUP(Q355,Tabela3[],9,1)</f>
        <v>HMM Helsinki</v>
      </c>
      <c r="J355" t="str">
        <f ca="1">VLOOKUP(Q355,Tabela3[],11,0)</f>
        <v xml:space="preserve">Shampoo </v>
      </c>
      <c r="K355" t="str">
        <f ca="1">VLOOKUP(Q355,Tabela3[],10,0)</f>
        <v>Quimico</v>
      </c>
      <c r="L355" t="e" cm="1">
        <f t="array" aca="1" ref="L355" ca="1">IF(Tabela2[[#This Row],[PORTO]]=Tabela2[[#This Row],[DESTINO]],0,erro)</f>
        <v>#NAME?</v>
      </c>
      <c r="N355">
        <f t="shared" ca="1" si="47"/>
        <v>1000000</v>
      </c>
      <c r="O355">
        <f t="shared" ca="1" si="48"/>
        <v>0</v>
      </c>
      <c r="P355">
        <f t="shared" ca="1" si="49"/>
        <v>6</v>
      </c>
      <c r="Q355">
        <f t="shared" ca="1" si="45"/>
        <v>24</v>
      </c>
      <c r="R355">
        <f t="shared" ca="1" si="46"/>
        <v>24</v>
      </c>
    </row>
    <row r="356" spans="1:18">
      <c r="A356">
        <f ca="1">VLOOKUP(O356,Tabela3[],2,0)</f>
        <v>2006</v>
      </c>
      <c r="B356" t="str">
        <f ca="1">VLOOKUP(P356,Tabela3[],4,0)</f>
        <v>MAIO</v>
      </c>
      <c r="C356" t="str">
        <f ca="1">VLOOKUP(Q356,Tabela3[],5,0)</f>
        <v>Japão</v>
      </c>
      <c r="D356" t="str">
        <f ca="1">VLOOKUP(Q356,Tabela3[],3,0)</f>
        <v>Toyota</v>
      </c>
      <c r="E356" t="str">
        <f ca="1">IF(R356=Q356, (VLOOKUP(P356+1,Tabela3[],5,0)),VLOOKUP(R356,Tabela3[],5,0))</f>
        <v>Itália</v>
      </c>
      <c r="F356" s="1">
        <f t="shared" ca="1" si="42"/>
        <v>38813</v>
      </c>
      <c r="G356" s="1">
        <f t="shared" ca="1" si="43"/>
        <v>38818.675921259193</v>
      </c>
      <c r="H356">
        <f t="shared" ca="1" si="44"/>
        <v>0</v>
      </c>
      <c r="I356" t="str">
        <f ca="1">VLOOKUP(Q356,Tabela3[],9,1)</f>
        <v>Trailer Carriers</v>
      </c>
      <c r="J356" t="str">
        <f ca="1">VLOOKUP(Q356,Tabela3[],11,0)</f>
        <v>HILUX CABINE DUPLA STD POWER PACK</v>
      </c>
      <c r="K356" t="str">
        <f ca="1">VLOOKUP(Q356,Tabela3[],10,0)</f>
        <v>Carros</v>
      </c>
      <c r="L356" t="e" cm="1">
        <f t="array" aca="1" ref="L356" ca="1">IF(Tabela2[[#This Row],[PORTO]]=Tabela2[[#This Row],[DESTINO]],0,erro)</f>
        <v>#NAME?</v>
      </c>
      <c r="N356">
        <f t="shared" ca="1" si="47"/>
        <v>500</v>
      </c>
      <c r="O356">
        <f t="shared" ca="1" si="48"/>
        <v>6</v>
      </c>
      <c r="P356">
        <f t="shared" ca="1" si="49"/>
        <v>4</v>
      </c>
      <c r="Q356">
        <f t="shared" ca="1" si="45"/>
        <v>9</v>
      </c>
      <c r="R356">
        <f t="shared" ca="1" si="46"/>
        <v>19</v>
      </c>
    </row>
    <row r="357" spans="1:18">
      <c r="A357">
        <f ca="1">VLOOKUP(O357,Tabela3[],2,0)</f>
        <v>2000</v>
      </c>
      <c r="B357" t="str">
        <f ca="1">VLOOKUP(P357,Tabela3[],4,0)</f>
        <v>JANEIRO</v>
      </c>
      <c r="C357" t="str">
        <f ca="1">VLOOKUP(Q357,Tabela3[],5,0)</f>
        <v>Holanda</v>
      </c>
      <c r="D357" t="str">
        <f ca="1">VLOOKUP(Q357,Tabela3[],3,0)</f>
        <v>Shell</v>
      </c>
      <c r="E357" t="str">
        <f ca="1">IF(R357=Q357, (VLOOKUP(P357+1,Tabela3[],5,0)),VLOOKUP(R357,Tabela3[],5,0))</f>
        <v>Alemanha</v>
      </c>
      <c r="F357" s="1">
        <f t="shared" ca="1" si="42"/>
        <v>36869</v>
      </c>
      <c r="G357" s="1">
        <f t="shared" ca="1" si="43"/>
        <v>36877.80456926029</v>
      </c>
      <c r="H357">
        <f t="shared" ca="1" si="44"/>
        <v>0</v>
      </c>
      <c r="I357" t="str">
        <f ca="1">VLOOKUP(Q357,Tabela3[],9,1)</f>
        <v>AbQaiq</v>
      </c>
      <c r="J357" t="str">
        <f ca="1">VLOOKUP(Q357,Tabela3[],11,0)</f>
        <v>Petróleo Bruto</v>
      </c>
      <c r="K357" t="str">
        <f ca="1">VLOOKUP(Q357,Tabela3[],10,0)</f>
        <v>Petróleo</v>
      </c>
      <c r="L357" t="e" cm="1">
        <f t="array" aca="1" ref="L357" ca="1">IF(Tabela2[[#This Row],[PORTO]]=Tabela2[[#This Row],[DESTINO]],0,erro)</f>
        <v>#NAME?</v>
      </c>
      <c r="N357">
        <f t="shared" ca="1" si="47"/>
        <v>82000</v>
      </c>
      <c r="O357">
        <f t="shared" ca="1" si="48"/>
        <v>0</v>
      </c>
      <c r="P357">
        <f t="shared" ca="1" si="49"/>
        <v>12</v>
      </c>
      <c r="Q357">
        <f t="shared" ca="1" si="45"/>
        <v>17</v>
      </c>
      <c r="R357">
        <f t="shared" ca="1" si="46"/>
        <v>7</v>
      </c>
    </row>
    <row r="358" spans="1:18">
      <c r="A358">
        <f ca="1">VLOOKUP(O358,Tabela3[],2,0)</f>
        <v>2000</v>
      </c>
      <c r="B358" t="str">
        <f ca="1">VLOOKUP(P358,Tabela3[],4,0)</f>
        <v>JULHO</v>
      </c>
      <c r="C358" t="str">
        <f ca="1">VLOOKUP(Q358,Tabela3[],5,0)</f>
        <v>Reino Unido</v>
      </c>
      <c r="D358" t="str">
        <f ca="1">VLOOKUP(Q358,Tabela3[],3,0)</f>
        <v>Unilever</v>
      </c>
      <c r="E358" t="str">
        <f ca="1">IF(R358=Q358, (VLOOKUP(P358+1,Tabela3[],5,0)),VLOOKUP(R358,Tabela3[],5,0))</f>
        <v>China</v>
      </c>
      <c r="F358" s="1">
        <f t="shared" ca="1" si="42"/>
        <v>36696</v>
      </c>
      <c r="G358" s="1">
        <f t="shared" ca="1" si="43"/>
        <v>36702.827744746195</v>
      </c>
      <c r="H358">
        <f t="shared" ca="1" si="44"/>
        <v>1</v>
      </c>
      <c r="I358" t="str">
        <f ca="1">VLOOKUP(Q358,Tabela3[],9,1)</f>
        <v>HMM Helsinki</v>
      </c>
      <c r="J358" t="str">
        <f ca="1">VLOOKUP(Q358,Tabela3[],11,0)</f>
        <v xml:space="preserve">Desodorante Antitranspirante Aerosol </v>
      </c>
      <c r="K358" t="str">
        <f ca="1">VLOOKUP(Q358,Tabela3[],10,0)</f>
        <v>Quimico</v>
      </c>
      <c r="L358" t="e" cm="1">
        <f t="array" aca="1" ref="L358" ca="1">IF(Tabela2[[#This Row],[PORTO]]=Tabela2[[#This Row],[DESTINO]],0,erro)</f>
        <v>#NAME?</v>
      </c>
      <c r="N358">
        <f t="shared" ca="1" si="47"/>
        <v>1450000</v>
      </c>
      <c r="O358">
        <f t="shared" ca="1" si="48"/>
        <v>0</v>
      </c>
      <c r="P358">
        <f t="shared" ca="1" si="49"/>
        <v>6</v>
      </c>
      <c r="Q358">
        <f t="shared" ca="1" si="45"/>
        <v>25</v>
      </c>
      <c r="R358">
        <f t="shared" ca="1" si="46"/>
        <v>2</v>
      </c>
    </row>
    <row r="359" spans="1:18">
      <c r="A359">
        <f ca="1">VLOOKUP(O359,Tabela3[],2,0)</f>
        <v>2007</v>
      </c>
      <c r="B359" t="str">
        <f ca="1">VLOOKUP(P359,Tabela3[],4,0)</f>
        <v>DEZEMBRO</v>
      </c>
      <c r="C359" t="str">
        <f ca="1">VLOOKUP(Q359,Tabela3[],5,0)</f>
        <v>Brasil</v>
      </c>
      <c r="D359" t="str">
        <f ca="1">VLOOKUP(Q359,Tabela3[],3,0)</f>
        <v>VALE</v>
      </c>
      <c r="E359" t="str">
        <f ca="1">IF(R359=Q359, (VLOOKUP(P359+1,Tabela3[],5,0)),VLOOKUP(R359,Tabela3[],5,0))</f>
        <v>China</v>
      </c>
      <c r="F359" s="1">
        <f t="shared" ca="1" si="42"/>
        <v>39408</v>
      </c>
      <c r="G359" s="1">
        <f t="shared" ca="1" si="43"/>
        <v>39409.985087439636</v>
      </c>
      <c r="H359">
        <f t="shared" ca="1" si="44"/>
        <v>0</v>
      </c>
      <c r="I359" t="str">
        <f ca="1">VLOOKUP(Q359,Tabela3[],9,1)</f>
        <v>Lan Hua Hai</v>
      </c>
      <c r="J359" t="str">
        <f ca="1">VLOOKUP(Q359,Tabela3[],11,0)</f>
        <v>Minério de Ferro</v>
      </c>
      <c r="K359" t="str">
        <f ca="1">VLOOKUP(Q359,Tabela3[],10,0)</f>
        <v>Minério</v>
      </c>
      <c r="L359" t="e" cm="1">
        <f t="array" aca="1" ref="L359" ca="1">IF(Tabela2[[#This Row],[PORTO]]=Tabela2[[#This Row],[DESTINO]],0,erro)</f>
        <v>#NAME?</v>
      </c>
      <c r="N359">
        <f t="shared" ca="1" si="47"/>
        <v>0</v>
      </c>
      <c r="O359">
        <f t="shared" ca="1" si="48"/>
        <v>7</v>
      </c>
      <c r="P359">
        <f t="shared" ca="1" si="49"/>
        <v>11</v>
      </c>
      <c r="Q359">
        <f t="shared" ca="1" si="45"/>
        <v>27</v>
      </c>
      <c r="R359">
        <f t="shared" ca="1" si="46"/>
        <v>1</v>
      </c>
    </row>
    <row r="360" spans="1:18">
      <c r="A360">
        <f ca="1">VLOOKUP(O360,Tabela3[],2,0)</f>
        <v>2008</v>
      </c>
      <c r="B360" t="str">
        <f ca="1">VLOOKUP(P360,Tabela3[],4,0)</f>
        <v>JUNHO</v>
      </c>
      <c r="C360" t="str">
        <f ca="1">VLOOKUP(Q360,Tabela3[],5,0)</f>
        <v>India</v>
      </c>
      <c r="D360" t="str">
        <f ca="1">VLOOKUP(Q360,Tabela3[],3,0)</f>
        <v>Reliance Industries</v>
      </c>
      <c r="E360" t="str">
        <f ca="1">IF(R360=Q360, (VLOOKUP(P360+1,Tabela3[],5,0)),VLOOKUP(R360,Tabela3[],5,0))</f>
        <v>Japão</v>
      </c>
      <c r="F360" s="1">
        <f t="shared" ca="1" si="42"/>
        <v>39572</v>
      </c>
      <c r="G360" s="1">
        <f t="shared" ca="1" si="43"/>
        <v>39581.481923609135</v>
      </c>
      <c r="H360">
        <f t="shared" ca="1" si="44"/>
        <v>0</v>
      </c>
      <c r="I360" t="str">
        <f ca="1">VLOOKUP(Q360,Tabela3[],9,1)</f>
        <v>Tanker</v>
      </c>
      <c r="J360" t="str">
        <f ca="1">VLOOKUP(Q360,Tabela3[],11,0)</f>
        <v>Cloreto de polivinila</v>
      </c>
      <c r="K360" t="str">
        <f ca="1">VLOOKUP(Q360,Tabela3[],10,0)</f>
        <v>Petroquimicos</v>
      </c>
      <c r="L360" t="e" cm="1">
        <f t="array" aca="1" ref="L360" ca="1">IF(Tabela2[[#This Row],[PORTO]]=Tabela2[[#This Row],[DESTINO]],0,erro)</f>
        <v>#NAME?</v>
      </c>
      <c r="N360">
        <f t="shared" ca="1" si="47"/>
        <v>0</v>
      </c>
      <c r="O360">
        <f t="shared" ca="1" si="48"/>
        <v>8</v>
      </c>
      <c r="P360">
        <f t="shared" ca="1" si="49"/>
        <v>5</v>
      </c>
      <c r="Q360">
        <f t="shared" ca="1" si="45"/>
        <v>32</v>
      </c>
      <c r="R360">
        <f t="shared" ca="1" si="46"/>
        <v>11</v>
      </c>
    </row>
    <row r="361" spans="1:18">
      <c r="A361">
        <f ca="1">VLOOKUP(O361,Tabela3[],2,0)</f>
        <v>2008</v>
      </c>
      <c r="B361" t="str">
        <f ca="1">VLOOKUP(P361,Tabela3[],4,0)</f>
        <v>MAIO</v>
      </c>
      <c r="C361" t="str">
        <f ca="1">VLOOKUP(Q361,Tabela3[],5,0)</f>
        <v>Brasil</v>
      </c>
      <c r="D361" t="str">
        <f ca="1">VLOOKUP(Q361,Tabela3[],3,0)</f>
        <v>VALE</v>
      </c>
      <c r="E361" t="str">
        <f ca="1">IF(R361=Q361, (VLOOKUP(P361+1,Tabela3[],5,0)),VLOOKUP(R361,Tabela3[],5,0))</f>
        <v>Japão</v>
      </c>
      <c r="F361" s="1">
        <f t="shared" ca="1" si="42"/>
        <v>39561</v>
      </c>
      <c r="G361" s="1">
        <f t="shared" ca="1" si="43"/>
        <v>39567.402979403443</v>
      </c>
      <c r="H361">
        <f t="shared" ca="1" si="44"/>
        <v>1</v>
      </c>
      <c r="I361" t="str">
        <f ca="1">VLOOKUP(Q361,Tabela3[],9,1)</f>
        <v>Lan Hua Hai</v>
      </c>
      <c r="J361" t="str">
        <f ca="1">VLOOKUP(Q361,Tabela3[],11,0)</f>
        <v>Minério de Ferro</v>
      </c>
      <c r="K361" t="str">
        <f ca="1">VLOOKUP(Q361,Tabela3[],10,0)</f>
        <v>Minério</v>
      </c>
      <c r="L361" t="e" cm="1">
        <f t="array" aca="1" ref="L361" ca="1">IF(Tabela2[[#This Row],[PORTO]]=Tabela2[[#This Row],[DESTINO]],0,erro)</f>
        <v>#NAME?</v>
      </c>
      <c r="N361">
        <f t="shared" ca="1" si="47"/>
        <v>0</v>
      </c>
      <c r="O361">
        <f t="shared" ca="1" si="48"/>
        <v>8</v>
      </c>
      <c r="P361">
        <f t="shared" ca="1" si="49"/>
        <v>4</v>
      </c>
      <c r="Q361">
        <f t="shared" ca="1" si="45"/>
        <v>27</v>
      </c>
      <c r="R361">
        <f t="shared" ca="1" si="46"/>
        <v>10</v>
      </c>
    </row>
    <row r="362" spans="1:18">
      <c r="A362">
        <f ca="1">VLOOKUP(O362,Tabela3[],2,0)</f>
        <v>2000</v>
      </c>
      <c r="B362" t="str">
        <f ca="1">VLOOKUP(P362,Tabela3[],4,0)</f>
        <v>ABRIL</v>
      </c>
      <c r="C362" t="str">
        <f ca="1">VLOOKUP(Q362,Tabela3[],5,0)</f>
        <v>China</v>
      </c>
      <c r="D362" t="str">
        <f ca="1">VLOOKUP(Q362,Tabela3[],3,0)</f>
        <v>Alibaba Group</v>
      </c>
      <c r="E362" t="str">
        <f ca="1">IF(R362=Q362, (VLOOKUP(P362+1,Tabela3[],5,0)),VLOOKUP(R362,Tabela3[],5,0))</f>
        <v>França</v>
      </c>
      <c r="F362" s="1">
        <f t="shared" ca="1" si="42"/>
        <v>36602</v>
      </c>
      <c r="G362" s="1">
        <f t="shared" ca="1" si="43"/>
        <v>36608.538529424884</v>
      </c>
      <c r="H362">
        <f t="shared" ca="1" si="44"/>
        <v>1</v>
      </c>
      <c r="I362" t="str">
        <f ca="1">VLOOKUP(Q362,Tabela3[],9,1)</f>
        <v>HMM St Petersburg</v>
      </c>
      <c r="J362" t="str">
        <f ca="1">VLOOKUP(Q362,Tabela3[],11,0)</f>
        <v>Ar Condicionado 18000</v>
      </c>
      <c r="K362" t="str">
        <f ca="1">VLOOKUP(Q362,Tabela3[],10,0)</f>
        <v>Eletrônicos</v>
      </c>
      <c r="L362" t="e" cm="1">
        <f t="array" aca="1" ref="L362" ca="1">IF(Tabela2[[#This Row],[PORTO]]=Tabela2[[#This Row],[DESTINO]],0,erro)</f>
        <v>#NAME?</v>
      </c>
      <c r="N362">
        <f t="shared" ca="1" si="47"/>
        <v>500</v>
      </c>
      <c r="O362">
        <f t="shared" ca="1" si="48"/>
        <v>0</v>
      </c>
      <c r="P362">
        <f t="shared" ca="1" si="49"/>
        <v>3</v>
      </c>
      <c r="Q362">
        <f t="shared" ca="1" si="45"/>
        <v>2</v>
      </c>
      <c r="R362">
        <f t="shared" ca="1" si="46"/>
        <v>23</v>
      </c>
    </row>
    <row r="363" spans="1:18">
      <c r="A363">
        <f ca="1">VLOOKUP(O363,Tabela3[],2,0)</f>
        <v>2001</v>
      </c>
      <c r="B363" t="str">
        <f ca="1">VLOOKUP(P363,Tabela3[],4,0)</f>
        <v>FEVEREIRO</v>
      </c>
      <c r="C363" t="str">
        <f ca="1">VLOOKUP(Q363,Tabela3[],5,0)</f>
        <v>Itália</v>
      </c>
      <c r="D363" t="str">
        <f ca="1">VLOOKUP(Q363,Tabela3[],3,0)</f>
        <v>Hyundai</v>
      </c>
      <c r="E363" t="str">
        <f ca="1">IF(R363=Q363, (VLOOKUP(P363+1,Tabela3[],5,0)),VLOOKUP(R363,Tabela3[],5,0))</f>
        <v>Coréia do Sul</v>
      </c>
      <c r="F363" s="1">
        <f t="shared" ca="1" si="42"/>
        <v>36896</v>
      </c>
      <c r="G363" s="1">
        <f t="shared" ca="1" si="43"/>
        <v>36905.260118344144</v>
      </c>
      <c r="H363">
        <f t="shared" ca="1" si="44"/>
        <v>0</v>
      </c>
      <c r="I363" t="str">
        <f ca="1">VLOOKUP(Q363,Tabela3[],9,1)</f>
        <v>Car Carriers</v>
      </c>
      <c r="J363" t="str">
        <f ca="1">VLOOKUP(Q363,Tabela3[],11,0)</f>
        <v>HB20 Sense</v>
      </c>
      <c r="K363" t="str">
        <f ca="1">VLOOKUP(Q363,Tabela3[],10,0)</f>
        <v>Carros</v>
      </c>
      <c r="L363" t="e" cm="1">
        <f t="array" aca="1" ref="L363" ca="1">IF(Tabela2[[#This Row],[PORTO]]=Tabela2[[#This Row],[DESTINO]],0,erro)</f>
        <v>#NAME?</v>
      </c>
      <c r="N363">
        <f t="shared" ca="1" si="47"/>
        <v>200</v>
      </c>
      <c r="O363">
        <f t="shared" ca="1" si="48"/>
        <v>1</v>
      </c>
      <c r="P363">
        <f t="shared" ca="1" si="49"/>
        <v>1</v>
      </c>
      <c r="Q363">
        <f t="shared" ca="1" si="45"/>
        <v>19</v>
      </c>
      <c r="R363">
        <f t="shared" ca="1" si="46"/>
        <v>14</v>
      </c>
    </row>
    <row r="364" spans="1:18">
      <c r="A364">
        <f ca="1">VLOOKUP(O364,Tabela3[],2,0)</f>
        <v>2003</v>
      </c>
      <c r="B364" t="str">
        <f ca="1">VLOOKUP(P364,Tabela3[],4,0)</f>
        <v>AGOSTO</v>
      </c>
      <c r="C364" t="str">
        <f ca="1">VLOOKUP(Q364,Tabela3[],5,0)</f>
        <v>Alemanha</v>
      </c>
      <c r="D364" t="str">
        <f ca="1">VLOOKUP(Q364,Tabela3[],3,0)</f>
        <v>Volkswagen</v>
      </c>
      <c r="E364" t="str">
        <f ca="1">IF(R364=Q364, (VLOOKUP(P364+1,Tabela3[],5,0)),VLOOKUP(R364,Tabela3[],5,0))</f>
        <v>Coréia do Sul</v>
      </c>
      <c r="F364" s="1">
        <f t="shared" ca="1" si="42"/>
        <v>37828</v>
      </c>
      <c r="G364" s="1">
        <f t="shared" ca="1" si="43"/>
        <v>37834.329996309119</v>
      </c>
      <c r="H364">
        <f t="shared" ca="1" si="44"/>
        <v>0</v>
      </c>
      <c r="I364" t="str">
        <f ca="1">VLOOKUP(Q364,Tabela3[],9,1)</f>
        <v>Warehouse Carriers </v>
      </c>
      <c r="J364" t="str">
        <f ca="1">VLOOKUP(Q364,Tabela3[],11,0)</f>
        <v>Cross CD (Saveiro)</v>
      </c>
      <c r="K364" t="str">
        <f ca="1">VLOOKUP(Q364,Tabela3[],10,0)</f>
        <v>Carros</v>
      </c>
      <c r="L364" t="e" cm="1">
        <f t="array" aca="1" ref="L364" ca="1">IF(Tabela2[[#This Row],[PORTO]]=Tabela2[[#This Row],[DESTINO]],0,erro)</f>
        <v>#NAME?</v>
      </c>
      <c r="N364">
        <f t="shared" ca="1" si="47"/>
        <v>300</v>
      </c>
      <c r="O364">
        <f t="shared" ca="1" si="48"/>
        <v>3</v>
      </c>
      <c r="P364">
        <f t="shared" ca="1" si="49"/>
        <v>7</v>
      </c>
      <c r="Q364">
        <f t="shared" ca="1" si="45"/>
        <v>6</v>
      </c>
      <c r="R364">
        <f t="shared" ca="1" si="46"/>
        <v>13</v>
      </c>
    </row>
    <row r="365" spans="1:18">
      <c r="A365">
        <f ca="1">VLOOKUP(O365,Tabela3[],2,0)</f>
        <v>2008</v>
      </c>
      <c r="B365" t="str">
        <f ca="1">VLOOKUP(P365,Tabela3[],4,0)</f>
        <v>FEVEREIRO</v>
      </c>
      <c r="C365" t="str">
        <f ca="1">VLOOKUP(Q365,Tabela3[],5,0)</f>
        <v>China</v>
      </c>
      <c r="D365" t="str">
        <f ca="1">VLOOKUP(Q365,Tabela3[],3,0)</f>
        <v>Alibaba Group</v>
      </c>
      <c r="E365" t="str">
        <f ca="1">IF(R365=Q365, (VLOOKUP(P365+1,Tabela3[],5,0)),VLOOKUP(R365,Tabela3[],5,0))</f>
        <v>Itália</v>
      </c>
      <c r="F365" s="1">
        <f t="shared" ca="1" si="42"/>
        <v>39451</v>
      </c>
      <c r="G365" s="1">
        <f t="shared" ca="1" si="43"/>
        <v>39457.679123818496</v>
      </c>
      <c r="H365">
        <f t="shared" ca="1" si="44"/>
        <v>0</v>
      </c>
      <c r="I365" t="str">
        <f ca="1">VLOOKUP(Q365,Tabela3[],9,1)</f>
        <v>HMM St Petersburg</v>
      </c>
      <c r="J365" t="str">
        <f ca="1">VLOOKUP(Q365,Tabela3[],11,0)</f>
        <v>Ar Condicionado 18000</v>
      </c>
      <c r="K365" t="str">
        <f ca="1">VLOOKUP(Q365,Tabela3[],10,0)</f>
        <v>Eletrônicos</v>
      </c>
      <c r="L365" t="e" cm="1">
        <f t="array" aca="1" ref="L365" ca="1">IF(Tabela2[[#This Row],[PORTO]]=Tabela2[[#This Row],[DESTINO]],0,erro)</f>
        <v>#NAME?</v>
      </c>
      <c r="N365">
        <f t="shared" ca="1" si="47"/>
        <v>2000</v>
      </c>
      <c r="O365">
        <f t="shared" ca="1" si="48"/>
        <v>8</v>
      </c>
      <c r="P365">
        <f t="shared" ca="1" si="49"/>
        <v>1</v>
      </c>
      <c r="Q365">
        <f t="shared" ca="1" si="45"/>
        <v>2</v>
      </c>
      <c r="R365">
        <f t="shared" ca="1" si="46"/>
        <v>19</v>
      </c>
    </row>
    <row r="366" spans="1:18">
      <c r="A366">
        <f ca="1">VLOOKUP(O366,Tabela3[],2,0)</f>
        <v>2001</v>
      </c>
      <c r="B366" t="str">
        <f ca="1">VLOOKUP(P366,Tabela3[],4,0)</f>
        <v>MARÇO</v>
      </c>
      <c r="C366" t="str">
        <f ca="1">VLOOKUP(Q366,Tabela3[],5,0)</f>
        <v>Itália</v>
      </c>
      <c r="D366" t="str">
        <f ca="1">VLOOKUP(Q366,Tabela3[],3,0)</f>
        <v>Hyundai</v>
      </c>
      <c r="E366" t="str">
        <f ca="1">IF(R366=Q366, (VLOOKUP(P366+1,Tabela3[],5,0)),VLOOKUP(R366,Tabela3[],5,0))</f>
        <v>Coréia do Sul</v>
      </c>
      <c r="F366" s="1">
        <f t="shared" ca="1" si="42"/>
        <v>36936</v>
      </c>
      <c r="G366" s="1">
        <f t="shared" ca="1" si="43"/>
        <v>36939.962651531772</v>
      </c>
      <c r="H366">
        <f t="shared" ca="1" si="44"/>
        <v>0</v>
      </c>
      <c r="I366" t="str">
        <f ca="1">VLOOKUP(Q366,Tabela3[],9,1)</f>
        <v>Car Carriers</v>
      </c>
      <c r="J366" t="str">
        <f ca="1">VLOOKUP(Q366,Tabela3[],11,0)</f>
        <v>HB20 Vision</v>
      </c>
      <c r="K366" t="str">
        <f ca="1">VLOOKUP(Q366,Tabela3[],10,0)</f>
        <v>Carros</v>
      </c>
      <c r="L366" t="e" cm="1">
        <f t="array" aca="1" ref="L366" ca="1">IF(Tabela2[[#This Row],[PORTO]]=Tabela2[[#This Row],[DESTINO]],0,erro)</f>
        <v>#NAME?</v>
      </c>
      <c r="N366">
        <f t="shared" ca="1" si="47"/>
        <v>200</v>
      </c>
      <c r="O366">
        <f t="shared" ca="1" si="48"/>
        <v>1</v>
      </c>
      <c r="P366">
        <f t="shared" ca="1" si="49"/>
        <v>2</v>
      </c>
      <c r="Q366">
        <f t="shared" ca="1" si="45"/>
        <v>20</v>
      </c>
      <c r="R366">
        <f t="shared" ca="1" si="46"/>
        <v>13</v>
      </c>
    </row>
    <row r="367" spans="1:18">
      <c r="A367">
        <f ca="1">VLOOKUP(O367,Tabela3[],2,0)</f>
        <v>2002</v>
      </c>
      <c r="B367" t="str">
        <f ca="1">VLOOKUP(P367,Tabela3[],4,0)</f>
        <v>JANEIRO</v>
      </c>
      <c r="C367" t="str">
        <f ca="1">VLOOKUP(Q367,Tabela3[],5,0)</f>
        <v>Estados Unidos</v>
      </c>
      <c r="D367" t="str">
        <f ca="1">VLOOKUP(Q367,Tabela3[],3,0)</f>
        <v>Amazon</v>
      </c>
      <c r="E367" t="str">
        <f ca="1">IF(R367=Q367, (VLOOKUP(P367+1,Tabela3[],5,0)),VLOOKUP(R367,Tabela3[],5,0))</f>
        <v>Itália</v>
      </c>
      <c r="F367" s="1">
        <f t="shared" ca="1" si="42"/>
        <v>37281</v>
      </c>
      <c r="G367" s="1">
        <f t="shared" ca="1" si="43"/>
        <v>37286.662488203001</v>
      </c>
      <c r="H367">
        <f t="shared" ca="1" si="44"/>
        <v>1</v>
      </c>
      <c r="I367" t="str">
        <f ca="1">VLOOKUP(Q367,Tabela3[],9,1)</f>
        <v>HMM Algeciras</v>
      </c>
      <c r="J367" t="str">
        <f ca="1">VLOOKUP(Q367,Tabela3[],11,0)</f>
        <v>Escrivaninha Trevalla</v>
      </c>
      <c r="K367" t="str">
        <f ca="1">VLOOKUP(Q367,Tabela3[],10,0)</f>
        <v>Geral</v>
      </c>
      <c r="L367" t="e" cm="1">
        <f t="array" aca="1" ref="L367" ca="1">IF(Tabela2[[#This Row],[PORTO]]=Tabela2[[#This Row],[DESTINO]],0,erro)</f>
        <v>#NAME?</v>
      </c>
      <c r="N367">
        <f t="shared" ca="1" si="47"/>
        <v>4000</v>
      </c>
      <c r="O367">
        <f t="shared" ca="1" si="48"/>
        <v>2</v>
      </c>
      <c r="P367">
        <f t="shared" ca="1" si="49"/>
        <v>0</v>
      </c>
      <c r="Q367">
        <f t="shared" ca="1" si="45"/>
        <v>3</v>
      </c>
      <c r="R367">
        <f t="shared" ca="1" si="46"/>
        <v>19</v>
      </c>
    </row>
    <row r="368" spans="1:18">
      <c r="A368">
        <f ca="1">VLOOKUP(O368,Tabela3[],2,0)</f>
        <v>2001</v>
      </c>
      <c r="B368" t="str">
        <f ca="1">VLOOKUP(P368,Tabela3[],4,0)</f>
        <v>MARÇO</v>
      </c>
      <c r="C368" t="str">
        <f ca="1">VLOOKUP(Q368,Tabela3[],5,0)</f>
        <v>Estados Unidos</v>
      </c>
      <c r="D368" t="str">
        <f ca="1">VLOOKUP(Q368,Tabela3[],3,0)</f>
        <v>Amazon</v>
      </c>
      <c r="E368" t="str">
        <f ca="1">IF(R368=Q368, (VLOOKUP(P368+1,Tabela3[],5,0)),VLOOKUP(R368,Tabela3[],5,0))</f>
        <v>França</v>
      </c>
      <c r="F368" s="1">
        <f t="shared" ca="1" si="42"/>
        <v>36946</v>
      </c>
      <c r="G368" s="1">
        <f t="shared" ca="1" si="43"/>
        <v>36954.379314885773</v>
      </c>
      <c r="H368">
        <f t="shared" ca="1" si="44"/>
        <v>1</v>
      </c>
      <c r="I368" t="str">
        <f ca="1">VLOOKUP(Q368,Tabela3[],9,1)</f>
        <v>HMM Algeciras</v>
      </c>
      <c r="J368" t="str">
        <f ca="1">VLOOKUP(Q368,Tabela3[],11,0)</f>
        <v>Escrivaninha Trevalla</v>
      </c>
      <c r="K368" t="str">
        <f ca="1">VLOOKUP(Q368,Tabela3[],10,0)</f>
        <v>Geral</v>
      </c>
      <c r="L368" t="e" cm="1">
        <f t="array" aca="1" ref="L368" ca="1">IF(Tabela2[[#This Row],[PORTO]]=Tabela2[[#This Row],[DESTINO]],0,erro)</f>
        <v>#NAME?</v>
      </c>
      <c r="N368">
        <f t="shared" ca="1" si="47"/>
        <v>5000</v>
      </c>
      <c r="O368">
        <f t="shared" ca="1" si="48"/>
        <v>1</v>
      </c>
      <c r="P368">
        <f t="shared" ca="1" si="49"/>
        <v>2</v>
      </c>
      <c r="Q368">
        <f t="shared" ca="1" si="45"/>
        <v>3</v>
      </c>
      <c r="R368">
        <f t="shared" ca="1" si="46"/>
        <v>23</v>
      </c>
    </row>
    <row r="369" spans="1:18">
      <c r="A369">
        <f ca="1">VLOOKUP(O369,Tabela3[],2,0)</f>
        <v>2005</v>
      </c>
      <c r="B369" t="str">
        <f ca="1">VLOOKUP(P369,Tabela3[],4,0)</f>
        <v>MARÇO</v>
      </c>
      <c r="C369" t="str">
        <f ca="1">VLOOKUP(Q369,Tabela3[],5,0)</f>
        <v>Reino Unido</v>
      </c>
      <c r="D369" t="str">
        <f ca="1">VLOOKUP(Q369,Tabela3[],3,0)</f>
        <v>Unilever</v>
      </c>
      <c r="E369" t="str">
        <f ca="1">IF(R369=Q369, (VLOOKUP(P369+1,Tabela3[],5,0)),VLOOKUP(R369,Tabela3[],5,0))</f>
        <v>Japão</v>
      </c>
      <c r="F369" s="1">
        <f t="shared" ca="1" si="42"/>
        <v>38383</v>
      </c>
      <c r="G369" s="1">
        <f t="shared" ca="1" si="43"/>
        <v>38384.137185696927</v>
      </c>
      <c r="H369">
        <f t="shared" ca="1" si="44"/>
        <v>0</v>
      </c>
      <c r="I369" t="str">
        <f ca="1">VLOOKUP(Q369,Tabela3[],9,1)</f>
        <v>HMM Helsinki</v>
      </c>
      <c r="J369" t="str">
        <f ca="1">VLOOKUP(Q369,Tabela3[],11,0)</f>
        <v>Sabonete</v>
      </c>
      <c r="K369" t="str">
        <f ca="1">VLOOKUP(Q369,Tabela3[],10,0)</f>
        <v>Quimico</v>
      </c>
      <c r="L369" t="e" cm="1">
        <f t="array" aca="1" ref="L369" ca="1">IF(Tabela2[[#This Row],[PORTO]]=Tabela2[[#This Row],[DESTINO]],0,erro)</f>
        <v>#NAME?</v>
      </c>
      <c r="N369">
        <f t="shared" ca="1" si="47"/>
        <v>1370000</v>
      </c>
      <c r="O369">
        <f t="shared" ca="1" si="48"/>
        <v>5</v>
      </c>
      <c r="P369">
        <f t="shared" ca="1" si="49"/>
        <v>2</v>
      </c>
      <c r="Q369">
        <f t="shared" ca="1" si="45"/>
        <v>26</v>
      </c>
      <c r="R369">
        <f t="shared" ca="1" si="46"/>
        <v>11</v>
      </c>
    </row>
    <row r="370" spans="1:18">
      <c r="A370">
        <f ca="1">VLOOKUP(O370,Tabela3[],2,0)</f>
        <v>2000</v>
      </c>
      <c r="B370" t="str">
        <f ca="1">VLOOKUP(P370,Tabela3[],4,0)</f>
        <v>JULHO</v>
      </c>
      <c r="C370" t="str">
        <f ca="1">VLOOKUP(Q370,Tabela3[],5,0)</f>
        <v>Holanda</v>
      </c>
      <c r="D370" t="str">
        <f ca="1">VLOOKUP(Q370,Tabela3[],3,0)</f>
        <v>Shell</v>
      </c>
      <c r="E370" t="str">
        <f ca="1">IF(R370=Q370, (VLOOKUP(P370+1,Tabela3[],5,0)),VLOOKUP(R370,Tabela3[],5,0))</f>
        <v>França</v>
      </c>
      <c r="F370" s="1">
        <f t="shared" ca="1" si="42"/>
        <v>36699</v>
      </c>
      <c r="G370" s="1">
        <f t="shared" ca="1" si="43"/>
        <v>36707.628193046425</v>
      </c>
      <c r="H370">
        <f t="shared" ca="1" si="44"/>
        <v>1</v>
      </c>
      <c r="I370" t="str">
        <f ca="1">VLOOKUP(Q370,Tabela3[],9,1)</f>
        <v>AbQaiq</v>
      </c>
      <c r="J370" t="str">
        <f ca="1">VLOOKUP(Q370,Tabela3[],11,0)</f>
        <v>Gasolina</v>
      </c>
      <c r="K370" t="str">
        <f ca="1">VLOOKUP(Q370,Tabela3[],10,0)</f>
        <v>Petróleo</v>
      </c>
      <c r="L370" t="e" cm="1">
        <f t="array" aca="1" ref="L370" ca="1">IF(Tabela2[[#This Row],[PORTO]]=Tabela2[[#This Row],[DESTINO]],0,erro)</f>
        <v>#NAME?</v>
      </c>
      <c r="N370">
        <f t="shared" ca="1" si="47"/>
        <v>69000</v>
      </c>
      <c r="O370">
        <f t="shared" ca="1" si="48"/>
        <v>0</v>
      </c>
      <c r="P370">
        <f t="shared" ca="1" si="49"/>
        <v>6</v>
      </c>
      <c r="Q370">
        <f t="shared" ca="1" si="45"/>
        <v>16</v>
      </c>
      <c r="R370">
        <f t="shared" ca="1" si="46"/>
        <v>23</v>
      </c>
    </row>
    <row r="371" spans="1:18">
      <c r="A371">
        <f ca="1">VLOOKUP(O371,Tabela3[],2,0)</f>
        <v>2001</v>
      </c>
      <c r="B371" t="str">
        <f ca="1">VLOOKUP(P371,Tabela3[],4,0)</f>
        <v>JULHO</v>
      </c>
      <c r="C371" t="str">
        <f ca="1">VLOOKUP(Q371,Tabela3[],5,0)</f>
        <v>Reino Unido</v>
      </c>
      <c r="D371" t="str">
        <f ca="1">VLOOKUP(Q371,Tabela3[],3,0)</f>
        <v>Unilever</v>
      </c>
      <c r="E371" t="str">
        <f ca="1">IF(R371=Q371, (VLOOKUP(P371+1,Tabela3[],5,0)),VLOOKUP(R371,Tabela3[],5,0))</f>
        <v>França</v>
      </c>
      <c r="F371" s="1">
        <f t="shared" ca="1" si="42"/>
        <v>37067</v>
      </c>
      <c r="G371" s="1">
        <f t="shared" ca="1" si="43"/>
        <v>37071.680188575781</v>
      </c>
      <c r="H371">
        <f t="shared" ca="1" si="44"/>
        <v>1</v>
      </c>
      <c r="I371" t="str">
        <f ca="1">VLOOKUP(Q371,Tabela3[],9,1)</f>
        <v>HMM Helsinki</v>
      </c>
      <c r="J371" t="str">
        <f ca="1">VLOOKUP(Q371,Tabela3[],11,0)</f>
        <v xml:space="preserve">Desodorante Antitranspirante Aerosol </v>
      </c>
      <c r="K371" t="str">
        <f ca="1">VLOOKUP(Q371,Tabela3[],10,0)</f>
        <v>Quimico</v>
      </c>
      <c r="L371" t="e" cm="1">
        <f t="array" aca="1" ref="L371" ca="1">IF(Tabela2[[#This Row],[PORTO]]=Tabela2[[#This Row],[DESTINO]],0,erro)</f>
        <v>#NAME?</v>
      </c>
      <c r="N371">
        <f t="shared" ca="1" si="47"/>
        <v>610000</v>
      </c>
      <c r="O371">
        <f t="shared" ca="1" si="48"/>
        <v>1</v>
      </c>
      <c r="P371">
        <f t="shared" ca="1" si="49"/>
        <v>6</v>
      </c>
      <c r="Q371">
        <f t="shared" ca="1" si="45"/>
        <v>25</v>
      </c>
      <c r="R371">
        <f t="shared" ca="1" si="46"/>
        <v>23</v>
      </c>
    </row>
    <row r="372" spans="1:18">
      <c r="A372">
        <f ca="1">VLOOKUP(O372,Tabela3[],2,0)</f>
        <v>2006</v>
      </c>
      <c r="B372" t="str">
        <f ca="1">VLOOKUP(P372,Tabela3[],4,0)</f>
        <v>AGOSTO</v>
      </c>
      <c r="C372" t="str">
        <f ca="1">VLOOKUP(Q372,Tabela3[],5,0)</f>
        <v>Estados Unidos</v>
      </c>
      <c r="D372" t="str">
        <f ca="1">VLOOKUP(Q372,Tabela3[],3,0)</f>
        <v>Amazon</v>
      </c>
      <c r="E372" t="str">
        <f ca="1">IF(R372=Q372, (VLOOKUP(P372+1,Tabela3[],5,0)),VLOOKUP(R372,Tabela3[],5,0))</f>
        <v>Coréia do Sul</v>
      </c>
      <c r="F372" s="1">
        <f t="shared" ca="1" si="42"/>
        <v>38920</v>
      </c>
      <c r="G372" s="1">
        <f t="shared" ca="1" si="43"/>
        <v>38920.626340952127</v>
      </c>
      <c r="H372">
        <f t="shared" ca="1" si="44"/>
        <v>0</v>
      </c>
      <c r="I372" t="str">
        <f ca="1">VLOOKUP(Q372,Tabela3[],9,1)</f>
        <v>HMM Algeciras</v>
      </c>
      <c r="J372" t="str">
        <f ca="1">VLOOKUP(Q372,Tabela3[],11,0)</f>
        <v>Travesseiro Toque de Pluma</v>
      </c>
      <c r="K372" t="str">
        <f ca="1">VLOOKUP(Q372,Tabela3[],10,0)</f>
        <v>Geral</v>
      </c>
      <c r="L372" t="e" cm="1">
        <f t="array" aca="1" ref="L372" ca="1">IF(Tabela2[[#This Row],[PORTO]]=Tabela2[[#This Row],[DESTINO]],0,erro)</f>
        <v>#NAME?</v>
      </c>
      <c r="N372">
        <f t="shared" ca="1" si="47"/>
        <v>3000</v>
      </c>
      <c r="O372">
        <f t="shared" ca="1" si="48"/>
        <v>6</v>
      </c>
      <c r="P372">
        <f t="shared" ca="1" si="49"/>
        <v>7</v>
      </c>
      <c r="Q372">
        <f t="shared" ca="1" si="45"/>
        <v>5</v>
      </c>
      <c r="R372">
        <f t="shared" ca="1" si="46"/>
        <v>13</v>
      </c>
    </row>
    <row r="373" spans="1:18">
      <c r="A373">
        <f ca="1">VLOOKUP(O373,Tabela3[],2,0)</f>
        <v>2003</v>
      </c>
      <c r="B373" t="str">
        <f ca="1">VLOOKUP(P373,Tabela3[],4,0)</f>
        <v>JANEIRO</v>
      </c>
      <c r="C373" t="str">
        <f ca="1">VLOOKUP(Q373,Tabela3[],5,0)</f>
        <v>India</v>
      </c>
      <c r="D373" t="str">
        <f ca="1">VLOOKUP(Q373,Tabela3[],3,0)</f>
        <v>Reliance Industries</v>
      </c>
      <c r="E373" t="str">
        <f ca="1">IF(R373=Q373, (VLOOKUP(P373+1,Tabela3[],5,0)),VLOOKUP(R373,Tabela3[],5,0))</f>
        <v>Alemanha</v>
      </c>
      <c r="F373" s="1">
        <f t="shared" ca="1" si="42"/>
        <v>37979</v>
      </c>
      <c r="G373" s="1">
        <f t="shared" ca="1" si="43"/>
        <v>37985.266950136502</v>
      </c>
      <c r="H373">
        <f t="shared" ca="1" si="44"/>
        <v>1</v>
      </c>
      <c r="I373" t="str">
        <f ca="1">VLOOKUP(Q373,Tabela3[],9,1)</f>
        <v>Tanker</v>
      </c>
      <c r="J373" t="str">
        <f ca="1">VLOOKUP(Q373,Tabela3[],11,0)</f>
        <v>Polietileno</v>
      </c>
      <c r="K373" t="str">
        <f ca="1">VLOOKUP(Q373,Tabela3[],10,0)</f>
        <v>Petroquimicos</v>
      </c>
      <c r="L373" t="e" cm="1">
        <f t="array" aca="1" ref="L373" ca="1">IF(Tabela2[[#This Row],[PORTO]]=Tabela2[[#This Row],[DESTINO]],0,erro)</f>
        <v>#NAME?</v>
      </c>
      <c r="N373">
        <f t="shared" ca="1" si="47"/>
        <v>0</v>
      </c>
      <c r="O373">
        <f t="shared" ca="1" si="48"/>
        <v>3</v>
      </c>
      <c r="P373">
        <f t="shared" ca="1" si="49"/>
        <v>12</v>
      </c>
      <c r="Q373">
        <f t="shared" ca="1" si="45"/>
        <v>31</v>
      </c>
      <c r="R373">
        <f t="shared" ca="1" si="46"/>
        <v>6</v>
      </c>
    </row>
    <row r="374" spans="1:18">
      <c r="A374">
        <f ca="1">VLOOKUP(O374,Tabela3[],2,0)</f>
        <v>2009</v>
      </c>
      <c r="B374" t="str">
        <f ca="1">VLOOKUP(P374,Tabela3[],4,0)</f>
        <v>JANEIRO</v>
      </c>
      <c r="C374" t="str">
        <f ca="1">VLOOKUP(Q374,Tabela3[],5,0)</f>
        <v>Coréia do Sul</v>
      </c>
      <c r="D374" t="str">
        <f ca="1">VLOOKUP(Q374,Tabela3[],3,0)</f>
        <v>Samsung</v>
      </c>
      <c r="E374" t="str">
        <f ca="1">IF(R374=Q374, (VLOOKUP(P374+1,Tabela3[],5,0)),VLOOKUP(R374,Tabela3[],5,0))</f>
        <v>Alemanha</v>
      </c>
      <c r="F374" s="1">
        <f t="shared" ca="1" si="42"/>
        <v>40153</v>
      </c>
      <c r="G374" s="1">
        <f t="shared" ca="1" si="43"/>
        <v>40153.686953358869</v>
      </c>
      <c r="H374">
        <f t="shared" ca="1" si="44"/>
        <v>0</v>
      </c>
      <c r="I374" t="str">
        <f ca="1">VLOOKUP(Q374,Tabela3[],9,1)</f>
        <v>HMM Rotterdam</v>
      </c>
      <c r="J374" t="str">
        <f ca="1">VLOOKUP(Q374,Tabela3[],11,0)</f>
        <v>Neo QLED 8k 75"</v>
      </c>
      <c r="K374" t="str">
        <f ca="1">VLOOKUP(Q374,Tabela3[],10,0)</f>
        <v>Eletrônicos</v>
      </c>
      <c r="L374" t="e" cm="1">
        <f t="array" aca="1" ref="L374" ca="1">IF(Tabela2[[#This Row],[PORTO]]=Tabela2[[#This Row],[DESTINO]],0,erro)</f>
        <v>#NAME?</v>
      </c>
      <c r="N374">
        <f t="shared" ca="1" si="47"/>
        <v>1000</v>
      </c>
      <c r="O374">
        <f t="shared" ca="1" si="48"/>
        <v>9</v>
      </c>
      <c r="P374">
        <f t="shared" ca="1" si="49"/>
        <v>12</v>
      </c>
      <c r="Q374">
        <f t="shared" ca="1" si="45"/>
        <v>12</v>
      </c>
      <c r="R374">
        <f t="shared" ca="1" si="46"/>
        <v>8</v>
      </c>
    </row>
    <row r="375" spans="1:18">
      <c r="A375">
        <f ca="1">VLOOKUP(O375,Tabela3[],2,0)</f>
        <v>2008</v>
      </c>
      <c r="B375" t="str">
        <f ca="1">VLOOKUP(P375,Tabela3[],4,0)</f>
        <v>NOVEMBRO</v>
      </c>
      <c r="C375" t="str">
        <f ca="1">VLOOKUP(Q375,Tabela3[],5,0)</f>
        <v>Brasil</v>
      </c>
      <c r="D375" t="str">
        <f ca="1">VLOOKUP(Q375,Tabela3[],3,0)</f>
        <v>VALE</v>
      </c>
      <c r="E375" t="str">
        <f ca="1">IF(R375=Q375, (VLOOKUP(P375+1,Tabela3[],5,0)),VLOOKUP(R375,Tabela3[],5,0))</f>
        <v>Japão</v>
      </c>
      <c r="F375" s="1">
        <f t="shared" ca="1" si="42"/>
        <v>39740</v>
      </c>
      <c r="G375" s="1">
        <f t="shared" ca="1" si="43"/>
        <v>39747.254924576242</v>
      </c>
      <c r="H375">
        <f t="shared" ca="1" si="44"/>
        <v>1</v>
      </c>
      <c r="I375" t="str">
        <f ca="1">VLOOKUP(Q375,Tabela3[],9,1)</f>
        <v>Lan Hua Hai</v>
      </c>
      <c r="J375" t="str">
        <f ca="1">VLOOKUP(Q375,Tabela3[],11,0)</f>
        <v>Minério de Ferro</v>
      </c>
      <c r="K375" t="str">
        <f ca="1">VLOOKUP(Q375,Tabela3[],10,0)</f>
        <v>Minério</v>
      </c>
      <c r="L375" t="e" cm="1">
        <f t="array" aca="1" ref="L375" ca="1">IF(Tabela2[[#This Row],[PORTO]]=Tabela2[[#This Row],[DESTINO]],0,erro)</f>
        <v>#NAME?</v>
      </c>
      <c r="N375">
        <f t="shared" ca="1" si="47"/>
        <v>0</v>
      </c>
      <c r="O375">
        <f t="shared" ca="1" si="48"/>
        <v>8</v>
      </c>
      <c r="P375">
        <f t="shared" ca="1" si="49"/>
        <v>10</v>
      </c>
      <c r="Q375">
        <f t="shared" ca="1" si="45"/>
        <v>27</v>
      </c>
      <c r="R375">
        <f t="shared" ca="1" si="46"/>
        <v>11</v>
      </c>
    </row>
    <row r="376" spans="1:18">
      <c r="A376">
        <f ca="1">VLOOKUP(O376,Tabela3[],2,0)</f>
        <v>2001</v>
      </c>
      <c r="B376" t="str">
        <f ca="1">VLOOKUP(P376,Tabela3[],4,0)</f>
        <v>JANEIRO</v>
      </c>
      <c r="C376" t="str">
        <f ca="1">VLOOKUP(Q376,Tabela3[],5,0)</f>
        <v>Holanda</v>
      </c>
      <c r="D376" t="str">
        <f ca="1">VLOOKUP(Q376,Tabela3[],3,0)</f>
        <v>Shell</v>
      </c>
      <c r="E376" t="str">
        <f ca="1">IF(R376=Q376, (VLOOKUP(P376+1,Tabela3[],5,0)),VLOOKUP(R376,Tabela3[],5,0))</f>
        <v>Estados Unidos</v>
      </c>
      <c r="F376" s="1">
        <f t="shared" ca="1" si="42"/>
        <v>36901</v>
      </c>
      <c r="G376" s="1">
        <f t="shared" ca="1" si="43"/>
        <v>36910.253356238871</v>
      </c>
      <c r="H376">
        <f t="shared" ca="1" si="44"/>
        <v>1</v>
      </c>
      <c r="I376" t="str">
        <f ca="1">VLOOKUP(Q376,Tabela3[],9,1)</f>
        <v>AbQaiq</v>
      </c>
      <c r="J376" t="str">
        <f ca="1">VLOOKUP(Q376,Tabela3[],11,0)</f>
        <v>Gasolina</v>
      </c>
      <c r="K376" t="str">
        <f ca="1">VLOOKUP(Q376,Tabela3[],10,0)</f>
        <v>Petróleo</v>
      </c>
      <c r="L376" t="e" cm="1">
        <f t="array" aca="1" ref="L376" ca="1">IF(Tabela2[[#This Row],[PORTO]]=Tabela2[[#This Row],[DESTINO]],0,erro)</f>
        <v>#NAME?</v>
      </c>
      <c r="N376">
        <f t="shared" ca="1" si="47"/>
        <v>89000</v>
      </c>
      <c r="O376">
        <f t="shared" ca="1" si="48"/>
        <v>1</v>
      </c>
      <c r="P376">
        <f t="shared" ca="1" si="49"/>
        <v>0</v>
      </c>
      <c r="Q376">
        <f t="shared" ca="1" si="45"/>
        <v>16</v>
      </c>
      <c r="R376">
        <f t="shared" ca="1" si="46"/>
        <v>4</v>
      </c>
    </row>
    <row r="377" spans="1:18">
      <c r="A377">
        <f ca="1">VLOOKUP(O377,Tabela3[],2,0)</f>
        <v>2005</v>
      </c>
      <c r="B377" t="str">
        <f ca="1">VLOOKUP(P377,Tabela3[],4,0)</f>
        <v>SETEMBRO</v>
      </c>
      <c r="C377" t="str">
        <f ca="1">VLOOKUP(Q377,Tabela3[],5,0)</f>
        <v>Estados Unidos</v>
      </c>
      <c r="D377" t="str">
        <f ca="1">VLOOKUP(Q377,Tabela3[],3,0)</f>
        <v>Amazon</v>
      </c>
      <c r="E377" t="str">
        <f ca="1">IF(R377=Q377, (VLOOKUP(P377+1,Tabela3[],5,0)),VLOOKUP(R377,Tabela3[],5,0))</f>
        <v>França</v>
      </c>
      <c r="F377" s="1">
        <f t="shared" ca="1" si="42"/>
        <v>38575</v>
      </c>
      <c r="G377" s="1">
        <f t="shared" ca="1" si="43"/>
        <v>38578.113216288664</v>
      </c>
      <c r="H377">
        <f t="shared" ca="1" si="44"/>
        <v>0</v>
      </c>
      <c r="I377" t="str">
        <f ca="1">VLOOKUP(Q377,Tabela3[],9,1)</f>
        <v>HMM Algeciras</v>
      </c>
      <c r="J377" t="str">
        <f ca="1">VLOOKUP(Q377,Tabela3[],11,0)</f>
        <v>Travesseiro Toque de Pluma</v>
      </c>
      <c r="K377" t="str">
        <f ca="1">VLOOKUP(Q377,Tabela3[],10,0)</f>
        <v>Geral</v>
      </c>
      <c r="L377" t="e" cm="1">
        <f t="array" aca="1" ref="L377" ca="1">IF(Tabela2[[#This Row],[PORTO]]=Tabela2[[#This Row],[DESTINO]],0,erro)</f>
        <v>#NAME?</v>
      </c>
      <c r="N377">
        <f t="shared" ca="1" si="47"/>
        <v>4000</v>
      </c>
      <c r="O377">
        <f t="shared" ca="1" si="48"/>
        <v>5</v>
      </c>
      <c r="P377">
        <f t="shared" ca="1" si="49"/>
        <v>8</v>
      </c>
      <c r="Q377">
        <f t="shared" ca="1" si="45"/>
        <v>5</v>
      </c>
      <c r="R377">
        <f t="shared" ca="1" si="46"/>
        <v>23</v>
      </c>
    </row>
    <row r="378" spans="1:18">
      <c r="A378">
        <f ca="1">VLOOKUP(O378,Tabela3[],2,0)</f>
        <v>2001</v>
      </c>
      <c r="B378" t="str">
        <f ca="1">VLOOKUP(P378,Tabela3[],4,0)</f>
        <v>AGOSTO</v>
      </c>
      <c r="C378" t="str">
        <f ca="1">VLOOKUP(Q378,Tabela3[],5,0)</f>
        <v>Estados Unidos</v>
      </c>
      <c r="D378" t="str">
        <f ca="1">VLOOKUP(Q378,Tabela3[],3,0)</f>
        <v>Amazon</v>
      </c>
      <c r="E378" t="str">
        <f ca="1">IF(R378=Q378, (VLOOKUP(P378+1,Tabela3[],5,0)),VLOOKUP(R378,Tabela3[],5,0))</f>
        <v>França</v>
      </c>
      <c r="F378" s="1">
        <f t="shared" ca="1" si="42"/>
        <v>37074</v>
      </c>
      <c r="G378" s="1">
        <f t="shared" ca="1" si="43"/>
        <v>37083.530660471617</v>
      </c>
      <c r="H378">
        <f t="shared" ca="1" si="44"/>
        <v>1</v>
      </c>
      <c r="I378" t="str">
        <f ca="1">VLOOKUP(Q378,Tabela3[],9,1)</f>
        <v>HMM Algeciras</v>
      </c>
      <c r="J378" t="str">
        <f ca="1">VLOOKUP(Q378,Tabela3[],11,0)</f>
        <v>Colchão Baby Light D18</v>
      </c>
      <c r="K378" t="str">
        <f ca="1">VLOOKUP(Q378,Tabela3[],10,0)</f>
        <v>Geral</v>
      </c>
      <c r="L378" t="e" cm="1">
        <f t="array" aca="1" ref="L378" ca="1">IF(Tabela2[[#This Row],[PORTO]]=Tabela2[[#This Row],[DESTINO]],0,erro)</f>
        <v>#NAME?</v>
      </c>
      <c r="N378">
        <f t="shared" ca="1" si="47"/>
        <v>1000</v>
      </c>
      <c r="O378">
        <f t="shared" ca="1" si="48"/>
        <v>1</v>
      </c>
      <c r="P378">
        <f t="shared" ca="1" si="49"/>
        <v>7</v>
      </c>
      <c r="Q378">
        <f t="shared" ca="1" si="45"/>
        <v>4</v>
      </c>
      <c r="R378">
        <f t="shared" ca="1" si="46"/>
        <v>23</v>
      </c>
    </row>
    <row r="379" spans="1:18">
      <c r="A379">
        <f ca="1">VLOOKUP(O379,Tabela3[],2,0)</f>
        <v>2001</v>
      </c>
      <c r="B379" t="str">
        <f ca="1">VLOOKUP(P379,Tabela3[],4,0)</f>
        <v>AGOSTO</v>
      </c>
      <c r="C379" t="str">
        <f ca="1">VLOOKUP(Q379,Tabela3[],5,0)</f>
        <v>Itália</v>
      </c>
      <c r="D379" t="str">
        <f ca="1">VLOOKUP(Q379,Tabela3[],3,0)</f>
        <v>Hyundai</v>
      </c>
      <c r="E379" t="str">
        <f ca="1">IF(R379=Q379, (VLOOKUP(P379+1,Tabela3[],5,0)),VLOOKUP(R379,Tabela3[],5,0))</f>
        <v>Alemanha</v>
      </c>
      <c r="F379" s="1">
        <f t="shared" ca="1" si="42"/>
        <v>37091</v>
      </c>
      <c r="G379" s="1">
        <f t="shared" ca="1" si="43"/>
        <v>37095.465019510033</v>
      </c>
      <c r="H379">
        <f t="shared" ca="1" si="44"/>
        <v>0</v>
      </c>
      <c r="I379" t="str">
        <f ca="1">VLOOKUP(Q379,Tabela3[],9,1)</f>
        <v>Car Carriers</v>
      </c>
      <c r="J379" t="str">
        <f ca="1">VLOOKUP(Q379,Tabela3[],11,0)</f>
        <v>HB20 Sense</v>
      </c>
      <c r="K379" t="str">
        <f ca="1">VLOOKUP(Q379,Tabela3[],10,0)</f>
        <v>Carros</v>
      </c>
      <c r="L379" t="e" cm="1">
        <f t="array" aca="1" ref="L379" ca="1">IF(Tabela2[[#This Row],[PORTO]]=Tabela2[[#This Row],[DESTINO]],0,erro)</f>
        <v>#NAME?</v>
      </c>
      <c r="N379">
        <f t="shared" ca="1" si="47"/>
        <v>100</v>
      </c>
      <c r="O379">
        <f t="shared" ca="1" si="48"/>
        <v>1</v>
      </c>
      <c r="P379">
        <f t="shared" ca="1" si="49"/>
        <v>7</v>
      </c>
      <c r="Q379">
        <f t="shared" ca="1" si="45"/>
        <v>19</v>
      </c>
      <c r="R379">
        <f t="shared" ca="1" si="46"/>
        <v>7</v>
      </c>
    </row>
    <row r="380" spans="1:18">
      <c r="A380">
        <f ca="1">VLOOKUP(O380,Tabela3[],2,0)</f>
        <v>2008</v>
      </c>
      <c r="B380" t="str">
        <f ca="1">VLOOKUP(P380,Tabela3[],4,0)</f>
        <v>NOVEMBRO</v>
      </c>
      <c r="C380" t="str">
        <f ca="1">VLOOKUP(Q380,Tabela3[],5,0)</f>
        <v>Itália</v>
      </c>
      <c r="D380" t="str">
        <f ca="1">VLOOKUP(Q380,Tabela3[],3,0)</f>
        <v>Hyundai</v>
      </c>
      <c r="E380" t="str">
        <f ca="1">IF(R380=Q380, (VLOOKUP(P380+1,Tabela3[],5,0)),VLOOKUP(R380,Tabela3[],5,0))</f>
        <v>França</v>
      </c>
      <c r="F380" s="1">
        <f t="shared" ca="1" si="42"/>
        <v>39744</v>
      </c>
      <c r="G380" s="1">
        <f t="shared" ca="1" si="43"/>
        <v>39752.662142733527</v>
      </c>
      <c r="H380">
        <f t="shared" ca="1" si="44"/>
        <v>1</v>
      </c>
      <c r="I380" t="str">
        <f ca="1">VLOOKUP(Q380,Tabela3[],9,1)</f>
        <v>Car Carriers</v>
      </c>
      <c r="J380" t="str">
        <f ca="1">VLOOKUP(Q380,Tabela3[],11,0)</f>
        <v>HB20 Vision</v>
      </c>
      <c r="K380" t="str">
        <f ca="1">VLOOKUP(Q380,Tabela3[],10,0)</f>
        <v>Carros</v>
      </c>
      <c r="L380" t="e" cm="1">
        <f t="array" aca="1" ref="L380" ca="1">IF(Tabela2[[#This Row],[PORTO]]=Tabela2[[#This Row],[DESTINO]],0,erro)</f>
        <v>#NAME?</v>
      </c>
      <c r="N380">
        <f t="shared" ca="1" si="47"/>
        <v>200</v>
      </c>
      <c r="O380">
        <f t="shared" ca="1" si="48"/>
        <v>8</v>
      </c>
      <c r="P380">
        <f t="shared" ca="1" si="49"/>
        <v>10</v>
      </c>
      <c r="Q380">
        <f t="shared" ca="1" si="45"/>
        <v>20</v>
      </c>
      <c r="R380">
        <f t="shared" ca="1" si="46"/>
        <v>23</v>
      </c>
    </row>
    <row r="381" spans="1:18">
      <c r="A381">
        <f ca="1">VLOOKUP(O381,Tabela3[],2,0)</f>
        <v>2002</v>
      </c>
      <c r="B381" t="str">
        <f ca="1">VLOOKUP(P381,Tabela3[],4,0)</f>
        <v>FEVEREIRO</v>
      </c>
      <c r="C381" t="str">
        <f ca="1">VLOOKUP(Q381,Tabela3[],5,0)</f>
        <v>India</v>
      </c>
      <c r="D381" t="str">
        <f ca="1">VLOOKUP(Q381,Tabela3[],3,0)</f>
        <v>Reliance Industries</v>
      </c>
      <c r="E381" t="str">
        <f ca="1">IF(R381=Q381, (VLOOKUP(P381+1,Tabela3[],5,0)),VLOOKUP(R381,Tabela3[],5,0))</f>
        <v>Coréia do Sul</v>
      </c>
      <c r="F381" s="1">
        <f t="shared" ca="1" si="42"/>
        <v>37266</v>
      </c>
      <c r="G381" s="1">
        <f t="shared" ca="1" si="43"/>
        <v>37270.589806359589</v>
      </c>
      <c r="H381">
        <f t="shared" ca="1" si="44"/>
        <v>0</v>
      </c>
      <c r="I381" t="str">
        <f ca="1">VLOOKUP(Q381,Tabela3[],9,1)</f>
        <v>Tanker</v>
      </c>
      <c r="J381" t="str">
        <f ca="1">VLOOKUP(Q381,Tabela3[],11,0)</f>
        <v>Cloreto de polivinila</v>
      </c>
      <c r="K381" t="str">
        <f ca="1">VLOOKUP(Q381,Tabela3[],10,0)</f>
        <v>Petroquimicos</v>
      </c>
      <c r="L381" t="e" cm="1">
        <f t="array" aca="1" ref="L381" ca="1">IF(Tabela2[[#This Row],[PORTO]]=Tabela2[[#This Row],[DESTINO]],0,erro)</f>
        <v>#NAME?</v>
      </c>
      <c r="N381">
        <f t="shared" ca="1" si="47"/>
        <v>0</v>
      </c>
      <c r="O381">
        <f t="shared" ca="1" si="48"/>
        <v>2</v>
      </c>
      <c r="P381">
        <f t="shared" ca="1" si="49"/>
        <v>1</v>
      </c>
      <c r="Q381">
        <f t="shared" ca="1" si="45"/>
        <v>32</v>
      </c>
      <c r="R381">
        <f t="shared" ca="1" si="46"/>
        <v>14</v>
      </c>
    </row>
    <row r="382" spans="1:18">
      <c r="A382">
        <f ca="1">VLOOKUP(O382,Tabela3[],2,0)</f>
        <v>2008</v>
      </c>
      <c r="B382" t="str">
        <f ca="1">VLOOKUP(P382,Tabela3[],4,0)</f>
        <v>NOVEMBRO</v>
      </c>
      <c r="C382" t="str">
        <f ca="1">VLOOKUP(Q382,Tabela3[],5,0)</f>
        <v>India</v>
      </c>
      <c r="D382" t="str">
        <f ca="1">VLOOKUP(Q382,Tabela3[],3,0)</f>
        <v>Reliance Industries</v>
      </c>
      <c r="E382" t="str">
        <f ca="1">IF(R382=Q382, (VLOOKUP(P382+1,Tabela3[],5,0)),VLOOKUP(R382,Tabela3[],5,0))</f>
        <v>China</v>
      </c>
      <c r="F382" s="1">
        <f t="shared" ca="1" si="42"/>
        <v>39736</v>
      </c>
      <c r="G382" s="1">
        <f t="shared" ca="1" si="43"/>
        <v>39738.599632843318</v>
      </c>
      <c r="H382">
        <f t="shared" ca="1" si="44"/>
        <v>1</v>
      </c>
      <c r="I382" t="str">
        <f ca="1">VLOOKUP(Q382,Tabela3[],9,1)</f>
        <v>Tanker</v>
      </c>
      <c r="J382" t="str">
        <f ca="1">VLOOKUP(Q382,Tabela3[],11,0)</f>
        <v>Cloreto de polivinila</v>
      </c>
      <c r="K382" t="str">
        <f ca="1">VLOOKUP(Q382,Tabela3[],10,0)</f>
        <v>Petroquimicos</v>
      </c>
      <c r="L382" t="e" cm="1">
        <f t="array" aca="1" ref="L382" ca="1">IF(Tabela2[[#This Row],[PORTO]]=Tabela2[[#This Row],[DESTINO]],0,erro)</f>
        <v>#NAME?</v>
      </c>
      <c r="N382">
        <f t="shared" ca="1" si="47"/>
        <v>0</v>
      </c>
      <c r="O382">
        <f t="shared" ca="1" si="48"/>
        <v>8</v>
      </c>
      <c r="P382">
        <f t="shared" ca="1" si="49"/>
        <v>10</v>
      </c>
      <c r="Q382">
        <f t="shared" ca="1" si="45"/>
        <v>32</v>
      </c>
      <c r="R382">
        <f t="shared" ca="1" si="46"/>
        <v>0</v>
      </c>
    </row>
    <row r="383" spans="1:18">
      <c r="A383">
        <f ca="1">VLOOKUP(O383,Tabela3[],2,0)</f>
        <v>2004</v>
      </c>
      <c r="B383" t="str">
        <f ca="1">VLOOKUP(P383,Tabela3[],4,0)</f>
        <v>OUTUBRO</v>
      </c>
      <c r="C383" t="str">
        <f ca="1">VLOOKUP(Q383,Tabela3[],5,0)</f>
        <v>Canadá</v>
      </c>
      <c r="D383" t="str">
        <f ca="1">VLOOKUP(Q383,Tabela3[],3,0)</f>
        <v>Shopify</v>
      </c>
      <c r="E383" t="str">
        <f ca="1">IF(R383=Q383, (VLOOKUP(P383+1,Tabela3[],5,0)),VLOOKUP(R383,Tabela3[],5,0))</f>
        <v>Reino Unido</v>
      </c>
      <c r="F383" s="1">
        <f t="shared" ca="1" si="42"/>
        <v>38242</v>
      </c>
      <c r="G383" s="1">
        <f t="shared" ca="1" si="43"/>
        <v>38248.531511778485</v>
      </c>
      <c r="H383">
        <f t="shared" ca="1" si="44"/>
        <v>1</v>
      </c>
      <c r="I383" t="str">
        <f ca="1">VLOOKUP(Q383,Tabela3[],9,1)</f>
        <v>HMM Southampton</v>
      </c>
      <c r="J383" t="str">
        <f ca="1">VLOOKUP(Q383,Tabela3[],11,0)</f>
        <v>NONA</v>
      </c>
      <c r="K383" t="str">
        <f ca="1">VLOOKUP(Q383,Tabela3[],10,0)</f>
        <v>Bebida</v>
      </c>
      <c r="L383" t="e" cm="1">
        <f t="array" aca="1" ref="L383" ca="1">IF(Tabela2[[#This Row],[PORTO]]=Tabela2[[#This Row],[DESTINO]],0,erro)</f>
        <v>#NAME?</v>
      </c>
      <c r="N383">
        <f t="shared" ca="1" si="47"/>
        <v>0</v>
      </c>
      <c r="O383">
        <f t="shared" ca="1" si="48"/>
        <v>4</v>
      </c>
      <c r="P383">
        <f t="shared" ca="1" si="49"/>
        <v>9</v>
      </c>
      <c r="Q383">
        <f t="shared" ca="1" si="45"/>
        <v>34</v>
      </c>
      <c r="R383">
        <f t="shared" ca="1" si="46"/>
        <v>24</v>
      </c>
    </row>
    <row r="384" spans="1:18">
      <c r="A384">
        <f ca="1">VLOOKUP(O384,Tabela3[],2,0)</f>
        <v>2000</v>
      </c>
      <c r="B384" t="str">
        <f ca="1">VLOOKUP(P384,Tabela3[],4,0)</f>
        <v>AGOSTO</v>
      </c>
      <c r="C384" t="str">
        <f ca="1">VLOOKUP(Q384,Tabela3[],5,0)</f>
        <v>Coréia do Sul</v>
      </c>
      <c r="D384" t="str">
        <f ca="1">VLOOKUP(Q384,Tabela3[],3,0)</f>
        <v>Samsung</v>
      </c>
      <c r="E384" t="str">
        <f ca="1">IF(R384=Q384, (VLOOKUP(P384+1,Tabela3[],5,0)),VLOOKUP(R384,Tabela3[],5,0))</f>
        <v>Japão</v>
      </c>
      <c r="F384" s="1">
        <f t="shared" ca="1" si="42"/>
        <v>36717</v>
      </c>
      <c r="G384" s="1">
        <f t="shared" ca="1" si="43"/>
        <v>36720.517365860571</v>
      </c>
      <c r="H384">
        <f t="shared" ca="1" si="44"/>
        <v>0</v>
      </c>
      <c r="I384" t="str">
        <f ca="1">VLOOKUP(Q384,Tabela3[],9,1)</f>
        <v>HMM Rotterdam</v>
      </c>
      <c r="J384" t="str">
        <f ca="1">VLOOKUP(Q384,Tabela3[],11,0)</f>
        <v>Crystal UHD 4k 65"</v>
      </c>
      <c r="K384" t="str">
        <f ca="1">VLOOKUP(Q384,Tabela3[],10,0)</f>
        <v>Eletrônicos</v>
      </c>
      <c r="L384" t="e" cm="1">
        <f t="array" aca="1" ref="L384" ca="1">IF(Tabela2[[#This Row],[PORTO]]=Tabela2[[#This Row],[DESTINO]],0,erro)</f>
        <v>#NAME?</v>
      </c>
      <c r="N384">
        <f t="shared" ca="1" si="47"/>
        <v>1000</v>
      </c>
      <c r="O384">
        <f t="shared" ca="1" si="48"/>
        <v>0</v>
      </c>
      <c r="P384">
        <f t="shared" ca="1" si="49"/>
        <v>7</v>
      </c>
      <c r="Q384">
        <f t="shared" ca="1" si="45"/>
        <v>14</v>
      </c>
      <c r="R384">
        <f t="shared" ca="1" si="46"/>
        <v>10</v>
      </c>
    </row>
    <row r="385" spans="1:18">
      <c r="A385">
        <f ca="1">VLOOKUP(O385,Tabela3[],2,0)</f>
        <v>2008</v>
      </c>
      <c r="B385" t="str">
        <f ca="1">VLOOKUP(P385,Tabela3[],4,0)</f>
        <v>JANEIRO</v>
      </c>
      <c r="C385" t="str">
        <f ca="1">VLOOKUP(Q385,Tabela3[],5,0)</f>
        <v>Reino Unido</v>
      </c>
      <c r="D385" t="str">
        <f ca="1">VLOOKUP(Q385,Tabela3[],3,0)</f>
        <v>Unilever</v>
      </c>
      <c r="E385" t="str">
        <f ca="1">IF(R385=Q385, (VLOOKUP(P385+1,Tabela3[],5,0)),VLOOKUP(R385,Tabela3[],5,0))</f>
        <v>Alemanha</v>
      </c>
      <c r="F385" s="1">
        <f t="shared" ca="1" si="42"/>
        <v>39783</v>
      </c>
      <c r="G385" s="1">
        <f t="shared" ca="1" si="43"/>
        <v>39790.472654453835</v>
      </c>
      <c r="H385">
        <f t="shared" ca="1" si="44"/>
        <v>1</v>
      </c>
      <c r="I385" t="str">
        <f ca="1">VLOOKUP(Q385,Tabela3[],9,1)</f>
        <v>HMM Helsinki</v>
      </c>
      <c r="J385" t="str">
        <f ca="1">VLOOKUP(Q385,Tabela3[],11,0)</f>
        <v xml:space="preserve">Desodorante Antitranspirante Aerosol </v>
      </c>
      <c r="K385" t="str">
        <f ca="1">VLOOKUP(Q385,Tabela3[],10,0)</f>
        <v>Quimico</v>
      </c>
      <c r="L385" t="e" cm="1">
        <f t="array" aca="1" ref="L385" ca="1">IF(Tabela2[[#This Row],[PORTO]]=Tabela2[[#This Row],[DESTINO]],0,erro)</f>
        <v>#NAME?</v>
      </c>
      <c r="N385">
        <f t="shared" ca="1" si="47"/>
        <v>520000</v>
      </c>
      <c r="O385">
        <f t="shared" ca="1" si="48"/>
        <v>8</v>
      </c>
      <c r="P385">
        <f t="shared" ca="1" si="49"/>
        <v>12</v>
      </c>
      <c r="Q385">
        <f t="shared" ca="1" si="45"/>
        <v>25</v>
      </c>
      <c r="R385">
        <f t="shared" ca="1" si="46"/>
        <v>7</v>
      </c>
    </row>
    <row r="386" spans="1:18">
      <c r="A386">
        <f ca="1">VLOOKUP(O386,Tabela3[],2,0)</f>
        <v>2000</v>
      </c>
      <c r="B386" t="str">
        <f ca="1">VLOOKUP(P386,Tabela3[],4,0)</f>
        <v>JUNHO</v>
      </c>
      <c r="C386" t="str">
        <f ca="1">VLOOKUP(Q386,Tabela3[],5,0)</f>
        <v>China</v>
      </c>
      <c r="D386" t="str">
        <f ca="1">VLOOKUP(Q386,Tabela3[],3,0)</f>
        <v>Alibaba Group</v>
      </c>
      <c r="E386" t="str">
        <f ca="1">IF(R386=Q386, (VLOOKUP(P386+1,Tabela3[],5,0)),VLOOKUP(R386,Tabela3[],5,0))</f>
        <v>França</v>
      </c>
      <c r="F386" s="1">
        <f t="shared" ref="F386:F449" ca="1" si="50">(DATE(A386,IF(P386&gt;0,P386,IF(P386&gt;12,P386-1,IF(P386=0,P386+1))),RAND()*28))</f>
        <v>36664</v>
      </c>
      <c r="G386" s="1">
        <f t="shared" ca="1" si="43"/>
        <v>36666.887737112098</v>
      </c>
      <c r="H386">
        <f t="shared" ca="1" si="44"/>
        <v>1</v>
      </c>
      <c r="I386" t="str">
        <f ca="1">VLOOKUP(Q386,Tabela3[],9,1)</f>
        <v>HMM St Petersburg</v>
      </c>
      <c r="J386" t="str">
        <f ca="1">VLOOKUP(Q386,Tabela3[],11,0)</f>
        <v>Miniescavadeira</v>
      </c>
      <c r="K386" t="str">
        <f ca="1">VLOOKUP(Q386,Tabela3[],10,0)</f>
        <v>Maquinário</v>
      </c>
      <c r="L386" t="e" cm="1">
        <f t="array" aca="1" ref="L386" ca="1">IF(Tabela2[[#This Row],[PORTO]]=Tabela2[[#This Row],[DESTINO]],0,erro)</f>
        <v>#NAME?</v>
      </c>
      <c r="N386">
        <f t="shared" ca="1" si="47"/>
        <v>50</v>
      </c>
      <c r="O386">
        <f t="shared" ca="1" si="48"/>
        <v>0</v>
      </c>
      <c r="P386">
        <f t="shared" ca="1" si="49"/>
        <v>5</v>
      </c>
      <c r="Q386">
        <f t="shared" ca="1" si="45"/>
        <v>1</v>
      </c>
      <c r="R386">
        <f t="shared" ca="1" si="46"/>
        <v>23</v>
      </c>
    </row>
    <row r="387" spans="1:18">
      <c r="A387">
        <f ca="1">VLOOKUP(O387,Tabela3[],2,0)</f>
        <v>2002</v>
      </c>
      <c r="B387" t="str">
        <f ca="1">VLOOKUP(P387,Tabela3[],4,0)</f>
        <v>JANEIRO</v>
      </c>
      <c r="C387" t="str">
        <f ca="1">VLOOKUP(Q387,Tabela3[],5,0)</f>
        <v>Estados Unidos</v>
      </c>
      <c r="D387" t="str">
        <f ca="1">VLOOKUP(Q387,Tabela3[],3,0)</f>
        <v>Amazon</v>
      </c>
      <c r="E387" t="str">
        <f ca="1">IF(R387=Q387, (VLOOKUP(P387+1,Tabela3[],5,0)),VLOOKUP(R387,Tabela3[],5,0))</f>
        <v>Estados Unidos</v>
      </c>
      <c r="F387" s="1">
        <f t="shared" ca="1" si="50"/>
        <v>37603</v>
      </c>
      <c r="G387" s="1">
        <f t="shared" ref="G387:G450" ca="1" si="51">F387+RAND()*10</f>
        <v>37612.960656262621</v>
      </c>
      <c r="H387">
        <f t="shared" ref="H387:H450" ca="1" si="52">INT(RAND()*2)</f>
        <v>1</v>
      </c>
      <c r="I387" t="str">
        <f ca="1">VLOOKUP(Q387,Tabela3[],9,1)</f>
        <v>HMM Algeciras</v>
      </c>
      <c r="J387" t="str">
        <f ca="1">VLOOKUP(Q387,Tabela3[],11,0)</f>
        <v>Colchão Baby Light D18</v>
      </c>
      <c r="K387" t="str">
        <f ca="1">VLOOKUP(Q387,Tabela3[],10,0)</f>
        <v>Geral</v>
      </c>
      <c r="L387" cm="1">
        <f t="array" aca="1" ref="L387" ca="1">IF(Tabela2[[#This Row],[PORTO]]=Tabela2[[#This Row],[DESTINO]],0,erro)</f>
        <v>0</v>
      </c>
      <c r="N387">
        <f t="shared" ca="1" si="47"/>
        <v>3000</v>
      </c>
      <c r="O387">
        <f t="shared" ca="1" si="48"/>
        <v>2</v>
      </c>
      <c r="P387">
        <f t="shared" ca="1" si="49"/>
        <v>12</v>
      </c>
      <c r="Q387">
        <f t="shared" ref="Q387:Q450" ca="1" si="53">INT(RAND()*35)</f>
        <v>4</v>
      </c>
      <c r="R387">
        <f t="shared" ref="R387:R450" ca="1" si="54">INT(RAND()*25)</f>
        <v>5</v>
      </c>
    </row>
    <row r="388" spans="1:18">
      <c r="A388">
        <f ca="1">VLOOKUP(O388,Tabela3[],2,0)</f>
        <v>2007</v>
      </c>
      <c r="B388" t="str">
        <f ca="1">VLOOKUP(P388,Tabela3[],4,0)</f>
        <v>MAIO</v>
      </c>
      <c r="C388" t="str">
        <f ca="1">VLOOKUP(Q388,Tabela3[],5,0)</f>
        <v>India</v>
      </c>
      <c r="D388" t="str">
        <f ca="1">VLOOKUP(Q388,Tabela3[],3,0)</f>
        <v>Reliance Industries</v>
      </c>
      <c r="E388" t="str">
        <f ca="1">IF(R388=Q388, (VLOOKUP(P388+1,Tabela3[],5,0)),VLOOKUP(R388,Tabela3[],5,0))</f>
        <v>Holanda</v>
      </c>
      <c r="F388" s="1">
        <f t="shared" ca="1" si="50"/>
        <v>39177</v>
      </c>
      <c r="G388" s="1">
        <f t="shared" ca="1" si="51"/>
        <v>39182.530064739651</v>
      </c>
      <c r="H388">
        <f t="shared" ca="1" si="52"/>
        <v>0</v>
      </c>
      <c r="I388" t="str">
        <f ca="1">VLOOKUP(Q388,Tabela3[],9,1)</f>
        <v>Tanker</v>
      </c>
      <c r="J388" t="str">
        <f ca="1">VLOOKUP(Q388,Tabela3[],11,0)</f>
        <v>Polietileno</v>
      </c>
      <c r="K388" t="str">
        <f ca="1">VLOOKUP(Q388,Tabela3[],10,0)</f>
        <v>Petroquimicos</v>
      </c>
      <c r="L388" t="e" cm="1">
        <f t="array" aca="1" ref="L388" ca="1">IF(Tabela2[[#This Row],[PORTO]]=Tabela2[[#This Row],[DESTINO]],0,erro)</f>
        <v>#NAME?</v>
      </c>
      <c r="N388">
        <f t="shared" ca="1" si="47"/>
        <v>0</v>
      </c>
      <c r="O388">
        <f t="shared" ca="1" si="48"/>
        <v>7</v>
      </c>
      <c r="P388">
        <f t="shared" ca="1" si="49"/>
        <v>4</v>
      </c>
      <c r="Q388">
        <f t="shared" ca="1" si="53"/>
        <v>31</v>
      </c>
      <c r="R388">
        <f t="shared" ca="1" si="54"/>
        <v>16</v>
      </c>
    </row>
    <row r="389" spans="1:18">
      <c r="A389">
        <f ca="1">VLOOKUP(O389,Tabela3[],2,0)</f>
        <v>2009</v>
      </c>
      <c r="B389" t="str">
        <f ca="1">VLOOKUP(P389,Tabela3[],4,0)</f>
        <v>AGOSTO</v>
      </c>
      <c r="C389" t="str">
        <f ca="1">VLOOKUP(Q389,Tabela3[],5,0)</f>
        <v>Brasil</v>
      </c>
      <c r="D389" t="str">
        <f ca="1">VLOOKUP(Q389,Tabela3[],3,0)</f>
        <v>VALE</v>
      </c>
      <c r="E389" t="str">
        <f ca="1">IF(R389=Q389, (VLOOKUP(P389+1,Tabela3[],5,0)),VLOOKUP(R389,Tabela3[],5,0))</f>
        <v>Coréia do Sul</v>
      </c>
      <c r="F389" s="1">
        <f t="shared" ca="1" si="50"/>
        <v>40001</v>
      </c>
      <c r="G389" s="1">
        <f t="shared" ca="1" si="51"/>
        <v>40005.482073408086</v>
      </c>
      <c r="H389">
        <f t="shared" ca="1" si="52"/>
        <v>1</v>
      </c>
      <c r="I389" t="str">
        <f ca="1">VLOOKUP(Q389,Tabela3[],9,1)</f>
        <v>Lan Hua Hai</v>
      </c>
      <c r="J389" t="str">
        <f ca="1">VLOOKUP(Q389,Tabela3[],11,0)</f>
        <v>Bauxita</v>
      </c>
      <c r="K389" t="str">
        <f ca="1">VLOOKUP(Q389,Tabela3[],10,0)</f>
        <v>Minério</v>
      </c>
      <c r="L389" t="e" cm="1">
        <f t="array" aca="1" ref="L389" ca="1">IF(Tabela2[[#This Row],[PORTO]]=Tabela2[[#This Row],[DESTINO]],0,erro)</f>
        <v>#NAME?</v>
      </c>
      <c r="N389">
        <f t="shared" ref="N389:N452" ca="1" si="55">IF(K389="Geral",INT((RANDBETWEEN(1,5)*1000)),IF(K389="Eletrônicos",INT((RANDBETWEEN(1,5))*500),IF(K389="Tecido",INT((RANDBETWEEN(10,50)*1000)),IF(K389="Carros",INT((RANDBETWEEN(1,5)*100)),IF(K389="Petróleo",INT((RANDBETWEEN(50,100)*1000)),IF(K389="Quimico",INT((RANDBETWEEN(10,200)*10000)),IF(K389="Maquinário",INT((RANDBETWEEN(1,5)*10)),0)))))))</f>
        <v>0</v>
      </c>
      <c r="O389">
        <f t="shared" ca="1" si="48"/>
        <v>9</v>
      </c>
      <c r="P389">
        <f t="shared" ca="1" si="49"/>
        <v>7</v>
      </c>
      <c r="Q389">
        <f t="shared" ca="1" si="53"/>
        <v>28</v>
      </c>
      <c r="R389">
        <f t="shared" ca="1" si="54"/>
        <v>14</v>
      </c>
    </row>
    <row r="390" spans="1:18">
      <c r="A390">
        <f ca="1">VLOOKUP(O390,Tabela3[],2,0)</f>
        <v>2000</v>
      </c>
      <c r="B390" t="str">
        <f ca="1">VLOOKUP(P390,Tabela3[],4,0)</f>
        <v>SETEMBRO</v>
      </c>
      <c r="C390" t="str">
        <f ca="1">VLOOKUP(Q390,Tabela3[],5,0)</f>
        <v>Coréia do Sul</v>
      </c>
      <c r="D390" t="str">
        <f ca="1">VLOOKUP(Q390,Tabela3[],3,0)</f>
        <v>Samsung</v>
      </c>
      <c r="E390" t="str">
        <f ca="1">IF(R390=Q390, (VLOOKUP(P390+1,Tabela3[],5,0)),VLOOKUP(R390,Tabela3[],5,0))</f>
        <v>França</v>
      </c>
      <c r="F390" s="1">
        <f t="shared" ca="1" si="50"/>
        <v>36754</v>
      </c>
      <c r="G390" s="1">
        <f t="shared" ca="1" si="51"/>
        <v>36758.343970276153</v>
      </c>
      <c r="H390">
        <f t="shared" ca="1" si="52"/>
        <v>1</v>
      </c>
      <c r="I390" t="str">
        <f ca="1">VLOOKUP(Q390,Tabela3[],9,1)</f>
        <v>HMM Rotterdam</v>
      </c>
      <c r="J390" t="str">
        <f ca="1">VLOOKUP(Q390,Tabela3[],11,0)</f>
        <v>Crystal UHD 4k 65"</v>
      </c>
      <c r="K390" t="str">
        <f ca="1">VLOOKUP(Q390,Tabela3[],10,0)</f>
        <v>Eletrônicos</v>
      </c>
      <c r="L390" t="e" cm="1">
        <f t="array" aca="1" ref="L390" ca="1">IF(Tabela2[[#This Row],[PORTO]]=Tabela2[[#This Row],[DESTINO]],0,erro)</f>
        <v>#NAME?</v>
      </c>
      <c r="N390">
        <f t="shared" ca="1" si="55"/>
        <v>1000</v>
      </c>
      <c r="O390">
        <f t="shared" ca="1" si="48"/>
        <v>0</v>
      </c>
      <c r="P390">
        <f t="shared" ca="1" si="49"/>
        <v>8</v>
      </c>
      <c r="Q390">
        <f t="shared" ca="1" si="53"/>
        <v>14</v>
      </c>
      <c r="R390">
        <f t="shared" ca="1" si="54"/>
        <v>21</v>
      </c>
    </row>
    <row r="391" spans="1:18">
      <c r="A391">
        <f ca="1">VLOOKUP(O391,Tabela3[],2,0)</f>
        <v>2005</v>
      </c>
      <c r="B391" t="str">
        <f ca="1">VLOOKUP(P391,Tabela3[],4,0)</f>
        <v>SETEMBRO</v>
      </c>
      <c r="C391" t="str">
        <f ca="1">VLOOKUP(Q391,Tabela3[],5,0)</f>
        <v>Alemanha</v>
      </c>
      <c r="D391" t="str">
        <f ca="1">VLOOKUP(Q391,Tabela3[],3,0)</f>
        <v>Volkswagen</v>
      </c>
      <c r="E391" t="str">
        <f ca="1">IF(R391=Q391, (VLOOKUP(P391+1,Tabela3[],5,0)),VLOOKUP(R391,Tabela3[],5,0))</f>
        <v>Coréia do Sul</v>
      </c>
      <c r="F391" s="1">
        <f t="shared" ca="1" si="50"/>
        <v>38580</v>
      </c>
      <c r="G391" s="1">
        <f t="shared" ca="1" si="51"/>
        <v>38581.023297870132</v>
      </c>
      <c r="H391">
        <f t="shared" ca="1" si="52"/>
        <v>0</v>
      </c>
      <c r="I391" t="str">
        <f ca="1">VLOOKUP(Q391,Tabela3[],9,1)</f>
        <v>Warehouse Carriers </v>
      </c>
      <c r="J391" t="str">
        <f ca="1">VLOOKUP(Q391,Tabela3[],11,0)</f>
        <v>GLI 350 TSI (Jetta)</v>
      </c>
      <c r="K391" t="str">
        <f ca="1">VLOOKUP(Q391,Tabela3[],10,0)</f>
        <v>Carros</v>
      </c>
      <c r="L391" t="e" cm="1">
        <f t="array" aca="1" ref="L391" ca="1">IF(Tabela2[[#This Row],[PORTO]]=Tabela2[[#This Row],[DESTINO]],0,erro)</f>
        <v>#NAME?</v>
      </c>
      <c r="N391">
        <f t="shared" ca="1" si="55"/>
        <v>400</v>
      </c>
      <c r="O391">
        <f t="shared" ca="1" si="48"/>
        <v>5</v>
      </c>
      <c r="P391">
        <f t="shared" ca="1" si="49"/>
        <v>8</v>
      </c>
      <c r="Q391">
        <f t="shared" ca="1" si="53"/>
        <v>8</v>
      </c>
      <c r="R391">
        <f t="shared" ca="1" si="54"/>
        <v>12</v>
      </c>
    </row>
    <row r="392" spans="1:18">
      <c r="A392">
        <f ca="1">VLOOKUP(O392,Tabela3[],2,0)</f>
        <v>2006</v>
      </c>
      <c r="B392" t="str">
        <f ca="1">VLOOKUP(P392,Tabela3[],4,0)</f>
        <v>ABRIL</v>
      </c>
      <c r="C392" t="str">
        <f ca="1">VLOOKUP(Q392,Tabela3[],5,0)</f>
        <v>Brasil</v>
      </c>
      <c r="D392" t="str">
        <f ca="1">VLOOKUP(Q392,Tabela3[],3,0)</f>
        <v>VALE</v>
      </c>
      <c r="E392" t="str">
        <f ca="1">IF(R392=Q392, (VLOOKUP(P392+1,Tabela3[],5,0)),VLOOKUP(R392,Tabela3[],5,0))</f>
        <v>Itália</v>
      </c>
      <c r="F392" s="1">
        <f t="shared" ca="1" si="50"/>
        <v>38778</v>
      </c>
      <c r="G392" s="1">
        <f t="shared" ca="1" si="51"/>
        <v>38780.855019798626</v>
      </c>
      <c r="H392">
        <f t="shared" ca="1" si="52"/>
        <v>0</v>
      </c>
      <c r="I392" t="str">
        <f ca="1">VLOOKUP(Q392,Tabela3[],9,1)</f>
        <v>Lan Hua Hai</v>
      </c>
      <c r="J392" t="str">
        <f ca="1">VLOOKUP(Q392,Tabela3[],11,0)</f>
        <v>Bauxita</v>
      </c>
      <c r="K392" t="str">
        <f ca="1">VLOOKUP(Q392,Tabela3[],10,0)</f>
        <v>Minério</v>
      </c>
      <c r="L392" t="e" cm="1">
        <f t="array" aca="1" ref="L392" ca="1">IF(Tabela2[[#This Row],[PORTO]]=Tabela2[[#This Row],[DESTINO]],0,erro)</f>
        <v>#NAME?</v>
      </c>
      <c r="N392">
        <f t="shared" ca="1" si="55"/>
        <v>0</v>
      </c>
      <c r="O392">
        <f t="shared" ca="1" si="48"/>
        <v>6</v>
      </c>
      <c r="P392">
        <f t="shared" ca="1" si="49"/>
        <v>3</v>
      </c>
      <c r="Q392">
        <f t="shared" ca="1" si="53"/>
        <v>28</v>
      </c>
      <c r="R392">
        <f t="shared" ca="1" si="54"/>
        <v>18</v>
      </c>
    </row>
    <row r="393" spans="1:18">
      <c r="A393">
        <f ca="1">VLOOKUP(O393,Tabela3[],2,0)</f>
        <v>2002</v>
      </c>
      <c r="B393" t="str">
        <f ca="1">VLOOKUP(P393,Tabela3[],4,0)</f>
        <v>MARÇO</v>
      </c>
      <c r="C393" t="str">
        <f ca="1">VLOOKUP(Q393,Tabela3[],5,0)</f>
        <v>Japão</v>
      </c>
      <c r="D393" t="str">
        <f ca="1">VLOOKUP(Q393,Tabela3[],3,0)</f>
        <v>Toyota</v>
      </c>
      <c r="E393" t="str">
        <f ca="1">IF(R393=Q393, (VLOOKUP(P393+1,Tabela3[],5,0)),VLOOKUP(R393,Tabela3[],5,0))</f>
        <v>Coréia do Sul</v>
      </c>
      <c r="F393" s="1">
        <f t="shared" ca="1" si="50"/>
        <v>37287</v>
      </c>
      <c r="G393" s="1">
        <f t="shared" ca="1" si="51"/>
        <v>37290.665309418546</v>
      </c>
      <c r="H393">
        <f t="shared" ca="1" si="52"/>
        <v>1</v>
      </c>
      <c r="I393" t="str">
        <f ca="1">VLOOKUP(Q393,Tabela3[],9,1)</f>
        <v>Trailer Carriers</v>
      </c>
      <c r="J393" t="str">
        <f ca="1">VLOOKUP(Q393,Tabela3[],11,0)</f>
        <v>COROLLA GLI</v>
      </c>
      <c r="K393" t="str">
        <f ca="1">VLOOKUP(Q393,Tabela3[],10,0)</f>
        <v>Carros</v>
      </c>
      <c r="L393" t="e" cm="1">
        <f t="array" aca="1" ref="L393" ca="1">IF(Tabela2[[#This Row],[PORTO]]=Tabela2[[#This Row],[DESTINO]],0,erro)</f>
        <v>#NAME?</v>
      </c>
      <c r="N393">
        <f t="shared" ca="1" si="55"/>
        <v>400</v>
      </c>
      <c r="O393">
        <f t="shared" ca="1" si="48"/>
        <v>2</v>
      </c>
      <c r="P393">
        <f t="shared" ca="1" si="49"/>
        <v>2</v>
      </c>
      <c r="Q393">
        <f t="shared" ca="1" si="53"/>
        <v>10</v>
      </c>
      <c r="R393">
        <f t="shared" ca="1" si="54"/>
        <v>13</v>
      </c>
    </row>
    <row r="394" spans="1:18">
      <c r="A394">
        <f ca="1">VLOOKUP(O394,Tabela3[],2,0)</f>
        <v>2006</v>
      </c>
      <c r="B394" t="str">
        <f ca="1">VLOOKUP(P394,Tabela3[],4,0)</f>
        <v>ABRIL</v>
      </c>
      <c r="C394" t="str">
        <f ca="1">VLOOKUP(Q394,Tabela3[],5,0)</f>
        <v>Estados Unidos</v>
      </c>
      <c r="D394" t="str">
        <f ca="1">VLOOKUP(Q394,Tabela3[],3,0)</f>
        <v>Amazon</v>
      </c>
      <c r="E394" t="str">
        <f ca="1">IF(R394=Q394, (VLOOKUP(P394+1,Tabela3[],5,0)),VLOOKUP(R394,Tabela3[],5,0))</f>
        <v>China</v>
      </c>
      <c r="F394" s="1">
        <f t="shared" ca="1" si="50"/>
        <v>38786</v>
      </c>
      <c r="G394" s="1">
        <f t="shared" ca="1" si="51"/>
        <v>38786.128456595099</v>
      </c>
      <c r="H394">
        <f t="shared" ca="1" si="52"/>
        <v>1</v>
      </c>
      <c r="I394" t="str">
        <f ca="1">VLOOKUP(Q394,Tabela3[],9,1)</f>
        <v>HMM Algeciras</v>
      </c>
      <c r="J394" t="str">
        <f ca="1">VLOOKUP(Q394,Tabela3[],11,0)</f>
        <v>Escrivaninha Trevalla</v>
      </c>
      <c r="K394" t="str">
        <f ca="1">VLOOKUP(Q394,Tabela3[],10,0)</f>
        <v>Geral</v>
      </c>
      <c r="L394" t="e" cm="1">
        <f t="array" aca="1" ref="L394" ca="1">IF(Tabela2[[#This Row],[PORTO]]=Tabela2[[#This Row],[DESTINO]],0,erro)</f>
        <v>#NAME?</v>
      </c>
      <c r="N394">
        <f t="shared" ca="1" si="55"/>
        <v>3000</v>
      </c>
      <c r="O394">
        <f t="shared" ca="1" si="48"/>
        <v>6</v>
      </c>
      <c r="P394">
        <f t="shared" ca="1" si="49"/>
        <v>3</v>
      </c>
      <c r="Q394">
        <f t="shared" ca="1" si="53"/>
        <v>3</v>
      </c>
      <c r="R394">
        <f t="shared" ca="1" si="54"/>
        <v>2</v>
      </c>
    </row>
    <row r="395" spans="1:18">
      <c r="A395">
        <f ca="1">VLOOKUP(O395,Tabela3[],2,0)</f>
        <v>2000</v>
      </c>
      <c r="B395" t="str">
        <f ca="1">VLOOKUP(P395,Tabela3[],4,0)</f>
        <v>JULHO</v>
      </c>
      <c r="C395" t="str">
        <f ca="1">VLOOKUP(Q395,Tabela3[],5,0)</f>
        <v>Coréia do Sul</v>
      </c>
      <c r="D395" t="str">
        <f ca="1">VLOOKUP(Q395,Tabela3[],3,0)</f>
        <v>Samsung</v>
      </c>
      <c r="E395" t="str">
        <f ca="1">IF(R395=Q395, (VLOOKUP(P395+1,Tabela3[],5,0)),VLOOKUP(R395,Tabela3[],5,0))</f>
        <v>Itália</v>
      </c>
      <c r="F395" s="1">
        <f t="shared" ca="1" si="50"/>
        <v>36698</v>
      </c>
      <c r="G395" s="1">
        <f t="shared" ca="1" si="51"/>
        <v>36707.770355241977</v>
      </c>
      <c r="H395">
        <f t="shared" ca="1" si="52"/>
        <v>0</v>
      </c>
      <c r="I395" t="str">
        <f ca="1">VLOOKUP(Q395,Tabela3[],9,1)</f>
        <v>HMM Rotterdam</v>
      </c>
      <c r="J395" t="str">
        <f ca="1">VLOOKUP(Q395,Tabela3[],11,0)</f>
        <v>Neo QLED 8k 75"</v>
      </c>
      <c r="K395" t="str">
        <f ca="1">VLOOKUP(Q395,Tabela3[],10,0)</f>
        <v>Eletrônicos</v>
      </c>
      <c r="L395" t="e" cm="1">
        <f t="array" aca="1" ref="L395" ca="1">IF(Tabela2[[#This Row],[PORTO]]=Tabela2[[#This Row],[DESTINO]],0,erro)</f>
        <v>#NAME?</v>
      </c>
      <c r="N395">
        <f t="shared" ca="1" si="55"/>
        <v>1000</v>
      </c>
      <c r="O395">
        <f t="shared" ca="1" si="48"/>
        <v>0</v>
      </c>
      <c r="P395">
        <f t="shared" ca="1" si="49"/>
        <v>6</v>
      </c>
      <c r="Q395">
        <f t="shared" ca="1" si="53"/>
        <v>12</v>
      </c>
      <c r="R395">
        <f t="shared" ca="1" si="54"/>
        <v>20</v>
      </c>
    </row>
    <row r="396" spans="1:18">
      <c r="A396">
        <f ca="1">VLOOKUP(O396,Tabela3[],2,0)</f>
        <v>2007</v>
      </c>
      <c r="B396" t="str">
        <f ca="1">VLOOKUP(P396,Tabela3[],4,0)</f>
        <v>JUNHO</v>
      </c>
      <c r="C396" t="str">
        <f ca="1">VLOOKUP(Q396,Tabela3[],5,0)</f>
        <v>China</v>
      </c>
      <c r="D396" t="str">
        <f ca="1">VLOOKUP(Q396,Tabela3[],3,0)</f>
        <v>Alibaba Group</v>
      </c>
      <c r="E396" t="str">
        <f ca="1">IF(R396=Q396, (VLOOKUP(P396+1,Tabela3[],5,0)),VLOOKUP(R396,Tabela3[],5,0))</f>
        <v>China</v>
      </c>
      <c r="F396" s="1">
        <f t="shared" ca="1" si="50"/>
        <v>39208</v>
      </c>
      <c r="G396" s="1">
        <f t="shared" ca="1" si="51"/>
        <v>39216.589702546102</v>
      </c>
      <c r="H396">
        <f t="shared" ca="1" si="52"/>
        <v>1</v>
      </c>
      <c r="I396" t="str">
        <f ca="1">VLOOKUP(Q396,Tabela3[],9,1)</f>
        <v>HMM St Petersburg</v>
      </c>
      <c r="J396" t="str">
        <f ca="1">VLOOKUP(Q396,Tabela3[],11,0)</f>
        <v>Miniescavadeira</v>
      </c>
      <c r="K396" t="str">
        <f ca="1">VLOOKUP(Q396,Tabela3[],10,0)</f>
        <v>Maquinário</v>
      </c>
      <c r="L396" cm="1">
        <f t="array" aca="1" ref="L396" ca="1">IF(Tabela2[[#This Row],[PORTO]]=Tabela2[[#This Row],[DESTINO]],0,erro)</f>
        <v>0</v>
      </c>
      <c r="N396">
        <f t="shared" ca="1" si="55"/>
        <v>30</v>
      </c>
      <c r="O396">
        <f t="shared" ca="1" si="48"/>
        <v>7</v>
      </c>
      <c r="P396">
        <f t="shared" ca="1" si="49"/>
        <v>5</v>
      </c>
      <c r="Q396">
        <f t="shared" ca="1" si="53"/>
        <v>1</v>
      </c>
      <c r="R396">
        <f t="shared" ca="1" si="54"/>
        <v>0</v>
      </c>
    </row>
    <row r="397" spans="1:18">
      <c r="A397">
        <f ca="1">VLOOKUP(O397,Tabela3[],2,0)</f>
        <v>2007</v>
      </c>
      <c r="B397" t="str">
        <f ca="1">VLOOKUP(P397,Tabela3[],4,0)</f>
        <v>SETEMBRO</v>
      </c>
      <c r="C397" t="str">
        <f ca="1">VLOOKUP(Q397,Tabela3[],5,0)</f>
        <v>India</v>
      </c>
      <c r="D397" t="str">
        <f ca="1">VLOOKUP(Q397,Tabela3[],3,0)</f>
        <v>Reliance Industries</v>
      </c>
      <c r="E397" t="str">
        <f ca="1">IF(R397=Q397, (VLOOKUP(P397+1,Tabela3[],5,0)),VLOOKUP(R397,Tabela3[],5,0))</f>
        <v>Holanda</v>
      </c>
      <c r="F397" s="1">
        <f t="shared" ca="1" si="50"/>
        <v>39312</v>
      </c>
      <c r="G397" s="1">
        <f t="shared" ca="1" si="51"/>
        <v>39321.324363483043</v>
      </c>
      <c r="H397">
        <f t="shared" ca="1" si="52"/>
        <v>1</v>
      </c>
      <c r="I397" t="str">
        <f ca="1">VLOOKUP(Q397,Tabela3[],9,1)</f>
        <v>Tanker</v>
      </c>
      <c r="J397" t="str">
        <f ca="1">VLOOKUP(Q397,Tabela3[],11,0)</f>
        <v>Polietileno</v>
      </c>
      <c r="K397" t="str">
        <f ca="1">VLOOKUP(Q397,Tabela3[],10,0)</f>
        <v>Petroquimicos</v>
      </c>
      <c r="L397" t="e" cm="1">
        <f t="array" aca="1" ref="L397" ca="1">IF(Tabela2[[#This Row],[PORTO]]=Tabela2[[#This Row],[DESTINO]],0,erro)</f>
        <v>#NAME?</v>
      </c>
      <c r="N397">
        <f t="shared" ca="1" si="55"/>
        <v>0</v>
      </c>
      <c r="O397">
        <f t="shared" ca="1" si="48"/>
        <v>7</v>
      </c>
      <c r="P397">
        <f t="shared" ca="1" si="49"/>
        <v>8</v>
      </c>
      <c r="Q397">
        <f t="shared" ca="1" si="53"/>
        <v>31</v>
      </c>
      <c r="R397">
        <f t="shared" ca="1" si="54"/>
        <v>16</v>
      </c>
    </row>
    <row r="398" spans="1:18">
      <c r="A398">
        <f ca="1">VLOOKUP(O398,Tabela3[],2,0)</f>
        <v>2002</v>
      </c>
      <c r="B398" t="str">
        <f ca="1">VLOOKUP(P398,Tabela3[],4,0)</f>
        <v>JUNHO</v>
      </c>
      <c r="C398" t="str">
        <f ca="1">VLOOKUP(Q398,Tabela3[],5,0)</f>
        <v>Holanda</v>
      </c>
      <c r="D398" t="str">
        <f ca="1">VLOOKUP(Q398,Tabela3[],3,0)</f>
        <v>Shell</v>
      </c>
      <c r="E398" t="str">
        <f ca="1">IF(R398=Q398, (VLOOKUP(P398+1,Tabela3[],5,0)),VLOOKUP(R398,Tabela3[],5,0))</f>
        <v>Itália</v>
      </c>
      <c r="F398" s="1">
        <f t="shared" ca="1" si="50"/>
        <v>37399</v>
      </c>
      <c r="G398" s="1">
        <f t="shared" ca="1" si="51"/>
        <v>37402.209785439802</v>
      </c>
      <c r="H398">
        <f t="shared" ca="1" si="52"/>
        <v>0</v>
      </c>
      <c r="I398" t="str">
        <f ca="1">VLOOKUP(Q398,Tabela3[],9,1)</f>
        <v>AbQaiq</v>
      </c>
      <c r="J398" t="str">
        <f ca="1">VLOOKUP(Q398,Tabela3[],11,0)</f>
        <v>Gasolina</v>
      </c>
      <c r="K398" t="str">
        <f ca="1">VLOOKUP(Q398,Tabela3[],10,0)</f>
        <v>Petróleo</v>
      </c>
      <c r="L398" t="e" cm="1">
        <f t="array" aca="1" ref="L398" ca="1">IF(Tabela2[[#This Row],[PORTO]]=Tabela2[[#This Row],[DESTINO]],0,erro)</f>
        <v>#NAME?</v>
      </c>
      <c r="N398">
        <f t="shared" ca="1" si="55"/>
        <v>86000</v>
      </c>
      <c r="O398">
        <f t="shared" ca="1" si="48"/>
        <v>2</v>
      </c>
      <c r="P398">
        <f t="shared" ca="1" si="49"/>
        <v>5</v>
      </c>
      <c r="Q398">
        <f t="shared" ca="1" si="53"/>
        <v>16</v>
      </c>
      <c r="R398">
        <f t="shared" ca="1" si="54"/>
        <v>19</v>
      </c>
    </row>
    <row r="399" spans="1:18">
      <c r="A399">
        <f ca="1">VLOOKUP(O399,Tabela3[],2,0)</f>
        <v>2001</v>
      </c>
      <c r="B399" t="str">
        <f ca="1">VLOOKUP(P399,Tabela3[],4,0)</f>
        <v>AGOSTO</v>
      </c>
      <c r="C399" t="str">
        <f ca="1">VLOOKUP(Q399,Tabela3[],5,0)</f>
        <v>Reino Unido</v>
      </c>
      <c r="D399" t="str">
        <f ca="1">VLOOKUP(Q399,Tabela3[],3,0)</f>
        <v>Unilever</v>
      </c>
      <c r="E399" t="str">
        <f ca="1">IF(R399=Q399, (VLOOKUP(P399+1,Tabela3[],5,0)),VLOOKUP(R399,Tabela3[],5,0))</f>
        <v>Coréia do Sul</v>
      </c>
      <c r="F399" s="1">
        <f t="shared" ca="1" si="50"/>
        <v>37078</v>
      </c>
      <c r="G399" s="1">
        <f t="shared" ca="1" si="51"/>
        <v>37087.792514338769</v>
      </c>
      <c r="H399">
        <f t="shared" ca="1" si="52"/>
        <v>1</v>
      </c>
      <c r="I399" t="str">
        <f ca="1">VLOOKUP(Q399,Tabela3[],9,1)</f>
        <v>HMM Helsinki</v>
      </c>
      <c r="J399" t="str">
        <f ca="1">VLOOKUP(Q399,Tabela3[],11,0)</f>
        <v xml:space="preserve">Desodorante Antitranspirante Aerosol </v>
      </c>
      <c r="K399" t="str">
        <f ca="1">VLOOKUP(Q399,Tabela3[],10,0)</f>
        <v>Quimico</v>
      </c>
      <c r="L399" t="e" cm="1">
        <f t="array" aca="1" ref="L399" ca="1">IF(Tabela2[[#This Row],[PORTO]]=Tabela2[[#This Row],[DESTINO]],0,erro)</f>
        <v>#NAME?</v>
      </c>
      <c r="N399">
        <f t="shared" ca="1" si="55"/>
        <v>960000</v>
      </c>
      <c r="O399">
        <f t="shared" ca="1" si="48"/>
        <v>1</v>
      </c>
      <c r="P399">
        <f t="shared" ca="1" si="49"/>
        <v>7</v>
      </c>
      <c r="Q399">
        <f t="shared" ca="1" si="53"/>
        <v>25</v>
      </c>
      <c r="R399">
        <f t="shared" ca="1" si="54"/>
        <v>12</v>
      </c>
    </row>
    <row r="400" spans="1:18">
      <c r="A400">
        <f ca="1">VLOOKUP(O400,Tabela3[],2,0)</f>
        <v>2002</v>
      </c>
      <c r="B400" t="str">
        <f ca="1">VLOOKUP(P400,Tabela3[],4,0)</f>
        <v>NOVEMBRO</v>
      </c>
      <c r="C400" t="str">
        <f ca="1">VLOOKUP(Q400,Tabela3[],5,0)</f>
        <v>Estados Unidos</v>
      </c>
      <c r="D400" t="str">
        <f ca="1">VLOOKUP(Q400,Tabela3[],3,0)</f>
        <v>Amazon</v>
      </c>
      <c r="E400" t="str">
        <f ca="1">IF(R400=Q400, (VLOOKUP(P400+1,Tabela3[],5,0)),VLOOKUP(R400,Tabela3[],5,0))</f>
        <v>Coréia do Sul</v>
      </c>
      <c r="F400" s="1">
        <f t="shared" ca="1" si="50"/>
        <v>37538</v>
      </c>
      <c r="G400" s="1">
        <f t="shared" ca="1" si="51"/>
        <v>37540.408235492061</v>
      </c>
      <c r="H400">
        <f t="shared" ca="1" si="52"/>
        <v>1</v>
      </c>
      <c r="I400" t="str">
        <f ca="1">VLOOKUP(Q400,Tabela3[],9,1)</f>
        <v>HMM Algeciras</v>
      </c>
      <c r="J400" t="str">
        <f ca="1">VLOOKUP(Q400,Tabela3[],11,0)</f>
        <v>Colchão Baby Light D18</v>
      </c>
      <c r="K400" t="str">
        <f ca="1">VLOOKUP(Q400,Tabela3[],10,0)</f>
        <v>Geral</v>
      </c>
      <c r="L400" t="e" cm="1">
        <f t="array" aca="1" ref="L400" ca="1">IF(Tabela2[[#This Row],[PORTO]]=Tabela2[[#This Row],[DESTINO]],0,erro)</f>
        <v>#NAME?</v>
      </c>
      <c r="N400">
        <f t="shared" ca="1" si="55"/>
        <v>3000</v>
      </c>
      <c r="O400">
        <f t="shared" ca="1" si="48"/>
        <v>2</v>
      </c>
      <c r="P400">
        <f t="shared" ca="1" si="49"/>
        <v>10</v>
      </c>
      <c r="Q400">
        <f t="shared" ca="1" si="53"/>
        <v>4</v>
      </c>
      <c r="R400">
        <f t="shared" ca="1" si="54"/>
        <v>14</v>
      </c>
    </row>
    <row r="401" spans="1:18">
      <c r="A401">
        <f ca="1">VLOOKUP(O401,Tabela3[],2,0)</f>
        <v>2001</v>
      </c>
      <c r="B401" t="str">
        <f ca="1">VLOOKUP(P401,Tabela3[],4,0)</f>
        <v>OUTUBRO</v>
      </c>
      <c r="C401" t="str">
        <f ca="1">VLOOKUP(Q401,Tabela3[],5,0)</f>
        <v>Japão</v>
      </c>
      <c r="D401" t="str">
        <f ca="1">VLOOKUP(Q401,Tabela3[],3,0)</f>
        <v>Toyota</v>
      </c>
      <c r="E401" t="str">
        <f ca="1">IF(R401=Q401, (VLOOKUP(P401+1,Tabela3[],5,0)),VLOOKUP(R401,Tabela3[],5,0))</f>
        <v>Alemanha</v>
      </c>
      <c r="F401" s="1">
        <f t="shared" ca="1" si="50"/>
        <v>37147</v>
      </c>
      <c r="G401" s="1">
        <f t="shared" ca="1" si="51"/>
        <v>37152.619426525911</v>
      </c>
      <c r="H401">
        <f t="shared" ca="1" si="52"/>
        <v>1</v>
      </c>
      <c r="I401" t="str">
        <f ca="1">VLOOKUP(Q401,Tabela3[],9,1)</f>
        <v>Trailer Carriers</v>
      </c>
      <c r="J401" t="str">
        <f ca="1">VLOOKUP(Q401,Tabela3[],11,0)</f>
        <v>COROLLA CROSS XR</v>
      </c>
      <c r="K401" t="str">
        <f ca="1">VLOOKUP(Q401,Tabela3[],10,0)</f>
        <v>Carros</v>
      </c>
      <c r="L401" t="e" cm="1">
        <f t="array" aca="1" ref="L401" ca="1">IF(Tabela2[[#This Row],[PORTO]]=Tabela2[[#This Row],[DESTINO]],0,erro)</f>
        <v>#NAME?</v>
      </c>
      <c r="N401">
        <f t="shared" ca="1" si="55"/>
        <v>500</v>
      </c>
      <c r="O401">
        <f t="shared" ca="1" si="48"/>
        <v>1</v>
      </c>
      <c r="P401">
        <f t="shared" ca="1" si="49"/>
        <v>9</v>
      </c>
      <c r="Q401">
        <f t="shared" ca="1" si="53"/>
        <v>11</v>
      </c>
      <c r="R401">
        <f t="shared" ca="1" si="54"/>
        <v>8</v>
      </c>
    </row>
    <row r="402" spans="1:18">
      <c r="A402">
        <f ca="1">VLOOKUP(O402,Tabela3[],2,0)</f>
        <v>2000</v>
      </c>
      <c r="B402" t="str">
        <f ca="1">VLOOKUP(P402,Tabela3[],4,0)</f>
        <v>JUNHO</v>
      </c>
      <c r="C402" t="str">
        <f ca="1">VLOOKUP(Q402,Tabela3[],5,0)</f>
        <v>Coréia do Sul</v>
      </c>
      <c r="D402" t="str">
        <f ca="1">VLOOKUP(Q402,Tabela3[],3,0)</f>
        <v>Samsung</v>
      </c>
      <c r="E402" t="str">
        <f ca="1">IF(R402=Q402, (VLOOKUP(P402+1,Tabela3[],5,0)),VLOOKUP(R402,Tabela3[],5,0))</f>
        <v>China</v>
      </c>
      <c r="F402" s="1">
        <f t="shared" ca="1" si="50"/>
        <v>36652</v>
      </c>
      <c r="G402" s="1">
        <f t="shared" ca="1" si="51"/>
        <v>36654.356928300935</v>
      </c>
      <c r="H402">
        <f t="shared" ca="1" si="52"/>
        <v>0</v>
      </c>
      <c r="I402" t="str">
        <f ca="1">VLOOKUP(Q402,Tabela3[],9,1)</f>
        <v>HMM Rotterdam</v>
      </c>
      <c r="J402" t="str">
        <f ca="1">VLOOKUP(Q402,Tabela3[],11,0)</f>
        <v>Crystal UHD 4k 65"</v>
      </c>
      <c r="K402" t="str">
        <f ca="1">VLOOKUP(Q402,Tabela3[],10,0)</f>
        <v>Eletrônicos</v>
      </c>
      <c r="L402" t="e" cm="1">
        <f t="array" aca="1" ref="L402" ca="1">IF(Tabela2[[#This Row],[PORTO]]=Tabela2[[#This Row],[DESTINO]],0,erro)</f>
        <v>#NAME?</v>
      </c>
      <c r="N402">
        <f t="shared" ca="1" si="55"/>
        <v>1000</v>
      </c>
      <c r="O402">
        <f t="shared" ca="1" si="48"/>
        <v>0</v>
      </c>
      <c r="P402">
        <f t="shared" ca="1" si="49"/>
        <v>5</v>
      </c>
      <c r="Q402">
        <f t="shared" ca="1" si="53"/>
        <v>14</v>
      </c>
      <c r="R402">
        <f t="shared" ca="1" si="54"/>
        <v>2</v>
      </c>
    </row>
    <row r="403" spans="1:18">
      <c r="A403">
        <f ca="1">VLOOKUP(O403,Tabela3[],2,0)</f>
        <v>2009</v>
      </c>
      <c r="B403" t="str">
        <f ca="1">VLOOKUP(P403,Tabela3[],4,0)</f>
        <v>NOVEMBRO</v>
      </c>
      <c r="C403" t="str">
        <f ca="1">VLOOKUP(Q403,Tabela3[],5,0)</f>
        <v>França</v>
      </c>
      <c r="D403" t="str">
        <f ca="1">VLOOKUP(Q403,Tabela3[],3,0)</f>
        <v> LVMH</v>
      </c>
      <c r="E403" t="str">
        <f ca="1">IF(R403=Q403, (VLOOKUP(P403+1,Tabela3[],5,0)),VLOOKUP(R403,Tabela3[],5,0))</f>
        <v>Reino Unido</v>
      </c>
      <c r="F403" s="1">
        <f t="shared" ca="1" si="50"/>
        <v>40088</v>
      </c>
      <c r="G403" s="1">
        <f t="shared" ca="1" si="51"/>
        <v>40092.555429803047</v>
      </c>
      <c r="H403">
        <f t="shared" ca="1" si="52"/>
        <v>1</v>
      </c>
      <c r="I403" t="str">
        <f ca="1">VLOOKUP(Q403,Tabela3[],9,1)</f>
        <v>Emma Maersk</v>
      </c>
      <c r="J403" t="str">
        <f ca="1">VLOOKUP(Q403,Tabela3[],11,0)</f>
        <v>Guerlain</v>
      </c>
      <c r="K403" t="str">
        <f ca="1">VLOOKUP(Q403,Tabela3[],10,0)</f>
        <v>Tecido</v>
      </c>
      <c r="L403" t="e" cm="1">
        <f t="array" aca="1" ref="L403" ca="1">IF(Tabela2[[#This Row],[PORTO]]=Tabela2[[#This Row],[DESTINO]],0,erro)</f>
        <v>#NAME?</v>
      </c>
      <c r="N403">
        <f t="shared" ca="1" si="55"/>
        <v>17000</v>
      </c>
      <c r="O403">
        <f t="shared" ref="O403:O466" ca="1" si="56">INT(RAND()*10)</f>
        <v>9</v>
      </c>
      <c r="P403">
        <f t="shared" ref="P403:P466" ca="1" si="57">INT(RAND()*13)</f>
        <v>10</v>
      </c>
      <c r="Q403">
        <f t="shared" ca="1" si="53"/>
        <v>23</v>
      </c>
      <c r="R403">
        <f t="shared" ca="1" si="54"/>
        <v>24</v>
      </c>
    </row>
    <row r="404" spans="1:18">
      <c r="A404">
        <f ca="1">VLOOKUP(O404,Tabela3[],2,0)</f>
        <v>2009</v>
      </c>
      <c r="B404" t="str">
        <f ca="1">VLOOKUP(P404,Tabela3[],4,0)</f>
        <v>DEZEMBRO</v>
      </c>
      <c r="C404" t="str">
        <f ca="1">VLOOKUP(Q404,Tabela3[],5,0)</f>
        <v>Reino Unido</v>
      </c>
      <c r="D404" t="str">
        <f ca="1">VLOOKUP(Q404,Tabela3[],3,0)</f>
        <v>Unilever</v>
      </c>
      <c r="E404" t="str">
        <f ca="1">IF(R404=Q404, (VLOOKUP(P404+1,Tabela3[],5,0)),VLOOKUP(R404,Tabela3[],5,0))</f>
        <v>Japão</v>
      </c>
      <c r="F404" s="1">
        <f t="shared" ca="1" si="50"/>
        <v>40135</v>
      </c>
      <c r="G404" s="1">
        <f t="shared" ca="1" si="51"/>
        <v>40140.806696146319</v>
      </c>
      <c r="H404">
        <f t="shared" ca="1" si="52"/>
        <v>1</v>
      </c>
      <c r="I404" t="str">
        <f ca="1">VLOOKUP(Q404,Tabela3[],9,1)</f>
        <v>HMM Helsinki</v>
      </c>
      <c r="J404" t="str">
        <f ca="1">VLOOKUP(Q404,Tabela3[],11,0)</f>
        <v xml:space="preserve">Desodorante Antitranspirante Aerosol </v>
      </c>
      <c r="K404" t="str">
        <f ca="1">VLOOKUP(Q404,Tabela3[],10,0)</f>
        <v>Quimico</v>
      </c>
      <c r="L404" t="e" cm="1">
        <f t="array" aca="1" ref="L404" ca="1">IF(Tabela2[[#This Row],[PORTO]]=Tabela2[[#This Row],[DESTINO]],0,erro)</f>
        <v>#NAME?</v>
      </c>
      <c r="N404">
        <f t="shared" ca="1" si="55"/>
        <v>1810000</v>
      </c>
      <c r="O404">
        <f t="shared" ca="1" si="56"/>
        <v>9</v>
      </c>
      <c r="P404">
        <f t="shared" ca="1" si="57"/>
        <v>11</v>
      </c>
      <c r="Q404">
        <f t="shared" ca="1" si="53"/>
        <v>25</v>
      </c>
      <c r="R404">
        <f t="shared" ca="1" si="54"/>
        <v>10</v>
      </c>
    </row>
    <row r="405" spans="1:18">
      <c r="A405">
        <f ca="1">VLOOKUP(O405,Tabela3[],2,0)</f>
        <v>2007</v>
      </c>
      <c r="B405" t="str">
        <f ca="1">VLOOKUP(P405,Tabela3[],4,0)</f>
        <v>NOVEMBRO</v>
      </c>
      <c r="C405" t="str">
        <f ca="1">VLOOKUP(Q405,Tabela3[],5,0)</f>
        <v>India</v>
      </c>
      <c r="D405" t="str">
        <f ca="1">VLOOKUP(Q405,Tabela3[],3,0)</f>
        <v>Reliance Industries</v>
      </c>
      <c r="E405" t="str">
        <f ca="1">IF(R405=Q405, (VLOOKUP(P405+1,Tabela3[],5,0)),VLOOKUP(R405,Tabela3[],5,0))</f>
        <v>Estados Unidos</v>
      </c>
      <c r="F405" s="1">
        <f t="shared" ca="1" si="50"/>
        <v>39382</v>
      </c>
      <c r="G405" s="1">
        <f t="shared" ca="1" si="51"/>
        <v>39390.610773744331</v>
      </c>
      <c r="H405">
        <f t="shared" ca="1" si="52"/>
        <v>0</v>
      </c>
      <c r="I405" t="str">
        <f ca="1">VLOOKUP(Q405,Tabela3[],9,1)</f>
        <v>Tanker</v>
      </c>
      <c r="J405" t="str">
        <f ca="1">VLOOKUP(Q405,Tabela3[],11,0)</f>
        <v>Polipropileno</v>
      </c>
      <c r="K405" t="str">
        <f ca="1">VLOOKUP(Q405,Tabela3[],10,0)</f>
        <v>Petroquimicos</v>
      </c>
      <c r="L405" t="e" cm="1">
        <f t="array" aca="1" ref="L405" ca="1">IF(Tabela2[[#This Row],[PORTO]]=Tabela2[[#This Row],[DESTINO]],0,erro)</f>
        <v>#NAME?</v>
      </c>
      <c r="N405">
        <f t="shared" ca="1" si="55"/>
        <v>0</v>
      </c>
      <c r="O405">
        <f t="shared" ca="1" si="56"/>
        <v>7</v>
      </c>
      <c r="P405">
        <f t="shared" ca="1" si="57"/>
        <v>10</v>
      </c>
      <c r="Q405">
        <f t="shared" ca="1" si="53"/>
        <v>30</v>
      </c>
      <c r="R405">
        <f t="shared" ca="1" si="54"/>
        <v>3</v>
      </c>
    </row>
    <row r="406" spans="1:18">
      <c r="A406">
        <f ca="1">VLOOKUP(O406,Tabela3[],2,0)</f>
        <v>2007</v>
      </c>
      <c r="B406" t="str">
        <f ca="1">VLOOKUP(P406,Tabela3[],4,0)</f>
        <v>JANEIRO</v>
      </c>
      <c r="C406" t="str">
        <f ca="1">VLOOKUP(Q406,Tabela3[],5,0)</f>
        <v>Alemanha</v>
      </c>
      <c r="D406" t="str">
        <f ca="1">VLOOKUP(Q406,Tabela3[],3,0)</f>
        <v>Volkswagen</v>
      </c>
      <c r="E406" t="str">
        <f ca="1">IF(R406=Q406, (VLOOKUP(P406+1,Tabela3[],5,0)),VLOOKUP(R406,Tabela3[],5,0))</f>
        <v>Holanda</v>
      </c>
      <c r="F406" s="1">
        <f t="shared" ca="1" si="50"/>
        <v>39095</v>
      </c>
      <c r="G406" s="1">
        <f t="shared" ca="1" si="51"/>
        <v>39095.065159172053</v>
      </c>
      <c r="H406">
        <f t="shared" ca="1" si="52"/>
        <v>1</v>
      </c>
      <c r="I406" t="str">
        <f ca="1">VLOOKUP(Q406,Tabela3[],9,1)</f>
        <v>Warehouse Carriers </v>
      </c>
      <c r="J406" t="str">
        <f ca="1">VLOOKUP(Q406,Tabela3[],11,0)</f>
        <v>GLI 350 TSI (Jetta)</v>
      </c>
      <c r="K406" t="str">
        <f ca="1">VLOOKUP(Q406,Tabela3[],10,0)</f>
        <v>Carros</v>
      </c>
      <c r="L406" t="e" cm="1">
        <f t="array" aca="1" ref="L406" ca="1">IF(Tabela2[[#This Row],[PORTO]]=Tabela2[[#This Row],[DESTINO]],0,erro)</f>
        <v>#NAME?</v>
      </c>
      <c r="N406">
        <f t="shared" ca="1" si="55"/>
        <v>500</v>
      </c>
      <c r="O406">
        <f t="shared" ca="1" si="56"/>
        <v>7</v>
      </c>
      <c r="P406">
        <f t="shared" ca="1" si="57"/>
        <v>0</v>
      </c>
      <c r="Q406">
        <f t="shared" ca="1" si="53"/>
        <v>8</v>
      </c>
      <c r="R406">
        <f t="shared" ca="1" si="54"/>
        <v>15</v>
      </c>
    </row>
    <row r="407" spans="1:18">
      <c r="A407">
        <f ca="1">VLOOKUP(O407,Tabela3[],2,0)</f>
        <v>2002</v>
      </c>
      <c r="B407" t="str">
        <f ca="1">VLOOKUP(P407,Tabela3[],4,0)</f>
        <v>JANEIRO</v>
      </c>
      <c r="C407" t="str">
        <f ca="1">VLOOKUP(Q407,Tabela3[],5,0)</f>
        <v>China</v>
      </c>
      <c r="D407" t="str">
        <f ca="1">VLOOKUP(Q407,Tabela3[],3,0)</f>
        <v>Alibaba Group</v>
      </c>
      <c r="E407" t="str">
        <f ca="1">IF(R407=Q407, (VLOOKUP(P407+1,Tabela3[],5,0)),VLOOKUP(R407,Tabela3[],5,0))</f>
        <v>Estados Unidos</v>
      </c>
      <c r="F407" s="1">
        <f t="shared" ca="1" si="50"/>
        <v>37278</v>
      </c>
      <c r="G407" s="1">
        <f t="shared" ca="1" si="51"/>
        <v>37284.933188135663</v>
      </c>
      <c r="H407">
        <f t="shared" ca="1" si="52"/>
        <v>1</v>
      </c>
      <c r="I407" t="str">
        <f ca="1">VLOOKUP(Q407,Tabela3[],9,1)</f>
        <v>HMM St Petersburg</v>
      </c>
      <c r="J407" t="str">
        <f ca="1">VLOOKUP(Q407,Tabela3[],11,0)</f>
        <v>Miniescavadeira</v>
      </c>
      <c r="K407" t="str">
        <f ca="1">VLOOKUP(Q407,Tabela3[],10,0)</f>
        <v>Maquinário</v>
      </c>
      <c r="L407" t="e" cm="1">
        <f t="array" aca="1" ref="L407" ca="1">IF(Tabela2[[#This Row],[PORTO]]=Tabela2[[#This Row],[DESTINO]],0,erro)</f>
        <v>#NAME?</v>
      </c>
      <c r="N407">
        <f t="shared" ca="1" si="55"/>
        <v>10</v>
      </c>
      <c r="O407">
        <f t="shared" ca="1" si="56"/>
        <v>2</v>
      </c>
      <c r="P407">
        <f t="shared" ca="1" si="57"/>
        <v>0</v>
      </c>
      <c r="Q407">
        <f t="shared" ca="1" si="53"/>
        <v>1</v>
      </c>
      <c r="R407">
        <f t="shared" ca="1" si="54"/>
        <v>3</v>
      </c>
    </row>
    <row r="408" spans="1:18">
      <c r="A408">
        <f ca="1">VLOOKUP(O408,Tabela3[],2,0)</f>
        <v>2007</v>
      </c>
      <c r="B408" t="str">
        <f ca="1">VLOOKUP(P408,Tabela3[],4,0)</f>
        <v>MARÇO</v>
      </c>
      <c r="C408" t="str">
        <f ca="1">VLOOKUP(Q408,Tabela3[],5,0)</f>
        <v>India</v>
      </c>
      <c r="D408" t="str">
        <f ca="1">VLOOKUP(Q408,Tabela3[],3,0)</f>
        <v>Reliance Industries</v>
      </c>
      <c r="E408" t="str">
        <f ca="1">IF(R408=Q408, (VLOOKUP(P408+1,Tabela3[],5,0)),VLOOKUP(R408,Tabela3[],5,0))</f>
        <v>Itália</v>
      </c>
      <c r="F408" s="1">
        <f t="shared" ca="1" si="50"/>
        <v>39139</v>
      </c>
      <c r="G408" s="1">
        <f t="shared" ca="1" si="51"/>
        <v>39146.90065553043</v>
      </c>
      <c r="H408">
        <f t="shared" ca="1" si="52"/>
        <v>1</v>
      </c>
      <c r="I408" t="str">
        <f ca="1">VLOOKUP(Q408,Tabela3[],9,1)</f>
        <v>Tanker</v>
      </c>
      <c r="J408" t="str">
        <f ca="1">VLOOKUP(Q408,Tabela3[],11,0)</f>
        <v>Polietileno</v>
      </c>
      <c r="K408" t="str">
        <f ca="1">VLOOKUP(Q408,Tabela3[],10,0)</f>
        <v>Petroquimicos</v>
      </c>
      <c r="L408" t="e" cm="1">
        <f t="array" aca="1" ref="L408" ca="1">IF(Tabela2[[#This Row],[PORTO]]=Tabela2[[#This Row],[DESTINO]],0,erro)</f>
        <v>#NAME?</v>
      </c>
      <c r="N408">
        <f t="shared" ca="1" si="55"/>
        <v>0</v>
      </c>
      <c r="O408">
        <f t="shared" ca="1" si="56"/>
        <v>7</v>
      </c>
      <c r="P408">
        <f t="shared" ca="1" si="57"/>
        <v>2</v>
      </c>
      <c r="Q408">
        <f t="shared" ca="1" si="53"/>
        <v>31</v>
      </c>
      <c r="R408">
        <f t="shared" ca="1" si="54"/>
        <v>19</v>
      </c>
    </row>
    <row r="409" spans="1:18">
      <c r="A409">
        <f ca="1">VLOOKUP(O409,Tabela3[],2,0)</f>
        <v>2001</v>
      </c>
      <c r="B409" t="str">
        <f ca="1">VLOOKUP(P409,Tabela3[],4,0)</f>
        <v>ABRIL</v>
      </c>
      <c r="C409" t="str">
        <f ca="1">VLOOKUP(Q409,Tabela3[],5,0)</f>
        <v>Coréia do Sul</v>
      </c>
      <c r="D409" t="str">
        <f ca="1">VLOOKUP(Q409,Tabela3[],3,0)</f>
        <v>Samsung</v>
      </c>
      <c r="E409" t="str">
        <f ca="1">IF(R409=Q409, (VLOOKUP(P409+1,Tabela3[],5,0)),VLOOKUP(R409,Tabela3[],5,0))</f>
        <v>Holanda</v>
      </c>
      <c r="F409" s="1">
        <f t="shared" ca="1" si="50"/>
        <v>36967</v>
      </c>
      <c r="G409" s="1">
        <f t="shared" ca="1" si="51"/>
        <v>36967.818807715121</v>
      </c>
      <c r="H409">
        <f t="shared" ca="1" si="52"/>
        <v>1</v>
      </c>
      <c r="I409" t="str">
        <f ca="1">VLOOKUP(Q409,Tabela3[],9,1)</f>
        <v>HMM Rotterdam</v>
      </c>
      <c r="J409" t="str">
        <f ca="1">VLOOKUP(Q409,Tabela3[],11,0)</f>
        <v>Neo QLED 8k 75"</v>
      </c>
      <c r="K409" t="str">
        <f ca="1">VLOOKUP(Q409,Tabela3[],10,0)</f>
        <v>Eletrônicos</v>
      </c>
      <c r="L409" t="e" cm="1">
        <f t="array" aca="1" ref="L409" ca="1">IF(Tabela2[[#This Row],[PORTO]]=Tabela2[[#This Row],[DESTINO]],0,erro)</f>
        <v>#NAME?</v>
      </c>
      <c r="N409">
        <f t="shared" ca="1" si="55"/>
        <v>1500</v>
      </c>
      <c r="O409">
        <f t="shared" ca="1" si="56"/>
        <v>1</v>
      </c>
      <c r="P409">
        <f t="shared" ca="1" si="57"/>
        <v>3</v>
      </c>
      <c r="Q409">
        <f t="shared" ca="1" si="53"/>
        <v>12</v>
      </c>
      <c r="R409">
        <f t="shared" ca="1" si="54"/>
        <v>17</v>
      </c>
    </row>
    <row r="410" spans="1:18">
      <c r="A410">
        <f ca="1">VLOOKUP(O410,Tabela3[],2,0)</f>
        <v>2007</v>
      </c>
      <c r="B410" t="str">
        <f ca="1">VLOOKUP(P410,Tabela3[],4,0)</f>
        <v>DEZEMBRO</v>
      </c>
      <c r="C410" t="str">
        <f ca="1">VLOOKUP(Q410,Tabela3[],5,0)</f>
        <v>India</v>
      </c>
      <c r="D410" t="str">
        <f ca="1">VLOOKUP(Q410,Tabela3[],3,0)</f>
        <v>Reliance Industries</v>
      </c>
      <c r="E410" t="str">
        <f ca="1">IF(R410=Q410, (VLOOKUP(P410+1,Tabela3[],5,0)),VLOOKUP(R410,Tabela3[],5,0))</f>
        <v>Alemanha</v>
      </c>
      <c r="F410" s="1">
        <f t="shared" ca="1" si="50"/>
        <v>39393</v>
      </c>
      <c r="G410" s="1">
        <f t="shared" ca="1" si="51"/>
        <v>39401.907342837847</v>
      </c>
      <c r="H410">
        <f t="shared" ca="1" si="52"/>
        <v>1</v>
      </c>
      <c r="I410" t="str">
        <f ca="1">VLOOKUP(Q410,Tabela3[],9,1)</f>
        <v>Tanker</v>
      </c>
      <c r="J410" t="str">
        <f ca="1">VLOOKUP(Q410,Tabela3[],11,0)</f>
        <v>Cloreto de polivinila</v>
      </c>
      <c r="K410" t="str">
        <f ca="1">VLOOKUP(Q410,Tabela3[],10,0)</f>
        <v>Petroquimicos</v>
      </c>
      <c r="L410" t="e" cm="1">
        <f t="array" aca="1" ref="L410" ca="1">IF(Tabela2[[#This Row],[PORTO]]=Tabela2[[#This Row],[DESTINO]],0,erro)</f>
        <v>#NAME?</v>
      </c>
      <c r="N410">
        <f t="shared" ca="1" si="55"/>
        <v>0</v>
      </c>
      <c r="O410">
        <f t="shared" ca="1" si="56"/>
        <v>7</v>
      </c>
      <c r="P410">
        <f t="shared" ca="1" si="57"/>
        <v>11</v>
      </c>
      <c r="Q410">
        <f t="shared" ca="1" si="53"/>
        <v>32</v>
      </c>
      <c r="R410">
        <f t="shared" ca="1" si="54"/>
        <v>7</v>
      </c>
    </row>
    <row r="411" spans="1:18">
      <c r="A411">
        <f ca="1">VLOOKUP(O411,Tabela3[],2,0)</f>
        <v>2000</v>
      </c>
      <c r="B411" t="str">
        <f ca="1">VLOOKUP(P411,Tabela3[],4,0)</f>
        <v>AGOSTO</v>
      </c>
      <c r="C411" t="str">
        <f ca="1">VLOOKUP(Q411,Tabela3[],5,0)</f>
        <v>Itália</v>
      </c>
      <c r="D411" t="str">
        <f ca="1">VLOOKUP(Q411,Tabela3[],3,0)</f>
        <v>Hyundai</v>
      </c>
      <c r="E411" t="str">
        <f ca="1">IF(R411=Q411, (VLOOKUP(P411+1,Tabela3[],5,0)),VLOOKUP(R411,Tabela3[],5,0))</f>
        <v>Estados Unidos</v>
      </c>
      <c r="F411" s="1">
        <f t="shared" ca="1" si="50"/>
        <v>36712</v>
      </c>
      <c r="G411" s="1">
        <f t="shared" ca="1" si="51"/>
        <v>36712.889575442037</v>
      </c>
      <c r="H411">
        <f t="shared" ca="1" si="52"/>
        <v>1</v>
      </c>
      <c r="I411" t="str">
        <f ca="1">VLOOKUP(Q411,Tabela3[],9,1)</f>
        <v>Car Carriers</v>
      </c>
      <c r="J411" t="str">
        <f ca="1">VLOOKUP(Q411,Tabela3[],11,0)</f>
        <v>Creta Confort</v>
      </c>
      <c r="K411" t="str">
        <f ca="1">VLOOKUP(Q411,Tabela3[],10,0)</f>
        <v>Carros</v>
      </c>
      <c r="L411" t="e" cm="1">
        <f t="array" aca="1" ref="L411" ca="1">IF(Tabela2[[#This Row],[PORTO]]=Tabela2[[#This Row],[DESTINO]],0,erro)</f>
        <v>#NAME?</v>
      </c>
      <c r="N411">
        <f t="shared" ca="1" si="55"/>
        <v>400</v>
      </c>
      <c r="O411">
        <f t="shared" ca="1" si="56"/>
        <v>0</v>
      </c>
      <c r="P411">
        <f t="shared" ca="1" si="57"/>
        <v>7</v>
      </c>
      <c r="Q411">
        <f t="shared" ca="1" si="53"/>
        <v>18</v>
      </c>
      <c r="R411">
        <f t="shared" ca="1" si="54"/>
        <v>4</v>
      </c>
    </row>
    <row r="412" spans="1:18">
      <c r="A412">
        <f ca="1">VLOOKUP(O412,Tabela3[],2,0)</f>
        <v>2002</v>
      </c>
      <c r="B412" t="str">
        <f ca="1">VLOOKUP(P412,Tabela3[],4,0)</f>
        <v>DEZEMBRO</v>
      </c>
      <c r="C412" t="str">
        <f ca="1">VLOOKUP(Q412,Tabela3[],5,0)</f>
        <v>Coréia do Sul</v>
      </c>
      <c r="D412" t="str">
        <f ca="1">VLOOKUP(Q412,Tabela3[],3,0)</f>
        <v>Samsung</v>
      </c>
      <c r="E412" t="str">
        <f ca="1">IF(R412=Q412, (VLOOKUP(P412+1,Tabela3[],5,0)),VLOOKUP(R412,Tabela3[],5,0))</f>
        <v>Holanda</v>
      </c>
      <c r="F412" s="1">
        <f t="shared" ca="1" si="50"/>
        <v>37583</v>
      </c>
      <c r="G412" s="1">
        <f t="shared" ca="1" si="51"/>
        <v>37583.61269467017</v>
      </c>
      <c r="H412">
        <f t="shared" ca="1" si="52"/>
        <v>0</v>
      </c>
      <c r="I412" t="str">
        <f ca="1">VLOOKUP(Q412,Tabela3[],9,1)</f>
        <v>HMM Rotterdam</v>
      </c>
      <c r="J412" t="str">
        <f ca="1">VLOOKUP(Q412,Tabela3[],11,0)</f>
        <v>Neo QLED 8k 75"</v>
      </c>
      <c r="K412" t="str">
        <f ca="1">VLOOKUP(Q412,Tabela3[],10,0)</f>
        <v>Eletrônicos</v>
      </c>
      <c r="L412" t="e" cm="1">
        <f t="array" aca="1" ref="L412" ca="1">IF(Tabela2[[#This Row],[PORTO]]=Tabela2[[#This Row],[DESTINO]],0,erro)</f>
        <v>#NAME?</v>
      </c>
      <c r="N412">
        <f t="shared" ca="1" si="55"/>
        <v>2000</v>
      </c>
      <c r="O412">
        <f t="shared" ca="1" si="56"/>
        <v>2</v>
      </c>
      <c r="P412">
        <f t="shared" ca="1" si="57"/>
        <v>11</v>
      </c>
      <c r="Q412">
        <f t="shared" ca="1" si="53"/>
        <v>12</v>
      </c>
      <c r="R412">
        <f t="shared" ca="1" si="54"/>
        <v>17</v>
      </c>
    </row>
    <row r="413" spans="1:18">
      <c r="A413">
        <f ca="1">VLOOKUP(O413,Tabela3[],2,0)</f>
        <v>2000</v>
      </c>
      <c r="B413" t="str">
        <f ca="1">VLOOKUP(P413,Tabela3[],4,0)</f>
        <v>SETEMBRO</v>
      </c>
      <c r="C413" t="str">
        <f ca="1">VLOOKUP(Q413,Tabela3[],5,0)</f>
        <v>China</v>
      </c>
      <c r="D413" t="str">
        <f ca="1">VLOOKUP(Q413,Tabela3[],3,0)</f>
        <v>Alibaba Group</v>
      </c>
      <c r="E413" t="str">
        <f ca="1">IF(R413=Q413, (VLOOKUP(P413+1,Tabela3[],5,0)),VLOOKUP(R413,Tabela3[],5,0))</f>
        <v>Coréia do Sul</v>
      </c>
      <c r="F413" s="1">
        <f t="shared" ca="1" si="50"/>
        <v>36745</v>
      </c>
      <c r="G413" s="1">
        <f t="shared" ca="1" si="51"/>
        <v>36749.264473503848</v>
      </c>
      <c r="H413">
        <f t="shared" ca="1" si="52"/>
        <v>0</v>
      </c>
      <c r="I413" t="str">
        <f ca="1">VLOOKUP(Q413,Tabela3[],9,1)</f>
        <v>HMM St Petersburg</v>
      </c>
      <c r="J413" t="str">
        <f ca="1">VLOOKUP(Q413,Tabela3[],11,0)</f>
        <v>Ar Condicionado 18000</v>
      </c>
      <c r="K413" t="str">
        <f ca="1">VLOOKUP(Q413,Tabela3[],10,0)</f>
        <v>Eletrônicos</v>
      </c>
      <c r="L413" t="e" cm="1">
        <f t="array" aca="1" ref="L413" ca="1">IF(Tabela2[[#This Row],[PORTO]]=Tabela2[[#This Row],[DESTINO]],0,erro)</f>
        <v>#NAME?</v>
      </c>
      <c r="N413">
        <f t="shared" ca="1" si="55"/>
        <v>2000</v>
      </c>
      <c r="O413">
        <f t="shared" ca="1" si="56"/>
        <v>0</v>
      </c>
      <c r="P413">
        <f t="shared" ca="1" si="57"/>
        <v>8</v>
      </c>
      <c r="Q413">
        <f t="shared" ca="1" si="53"/>
        <v>2</v>
      </c>
      <c r="R413">
        <f t="shared" ca="1" si="54"/>
        <v>14</v>
      </c>
    </row>
    <row r="414" spans="1:18">
      <c r="A414">
        <f ca="1">VLOOKUP(O414,Tabela3[],2,0)</f>
        <v>2002</v>
      </c>
      <c r="B414" t="str">
        <f ca="1">VLOOKUP(P414,Tabela3[],4,0)</f>
        <v>DEZEMBRO</v>
      </c>
      <c r="C414" t="str">
        <f ca="1">VLOOKUP(Q414,Tabela3[],5,0)</f>
        <v>Alemanha</v>
      </c>
      <c r="D414" t="str">
        <f ca="1">VLOOKUP(Q414,Tabela3[],3,0)</f>
        <v>Volkswagen</v>
      </c>
      <c r="E414" t="str">
        <f ca="1">IF(R414=Q414, (VLOOKUP(P414+1,Tabela3[],5,0)),VLOOKUP(R414,Tabela3[],5,0))</f>
        <v>Alemanha</v>
      </c>
      <c r="F414" s="1">
        <f t="shared" ca="1" si="50"/>
        <v>37587</v>
      </c>
      <c r="G414" s="1">
        <f t="shared" ca="1" si="51"/>
        <v>37596.108004411028</v>
      </c>
      <c r="H414">
        <f t="shared" ca="1" si="52"/>
        <v>1</v>
      </c>
      <c r="I414" t="str">
        <f ca="1">VLOOKUP(Q414,Tabela3[],9,1)</f>
        <v>Warehouse Carriers </v>
      </c>
      <c r="J414" t="str">
        <f ca="1">VLOOKUP(Q414,Tabela3[],11,0)</f>
        <v>Cross CD (Saveiro)</v>
      </c>
      <c r="K414" t="str">
        <f ca="1">VLOOKUP(Q414,Tabela3[],10,0)</f>
        <v>Carros</v>
      </c>
      <c r="L414" cm="1">
        <f t="array" aca="1" ref="L414" ca="1">IF(Tabela2[[#This Row],[PORTO]]=Tabela2[[#This Row],[DESTINO]],0,erro)</f>
        <v>0</v>
      </c>
      <c r="N414">
        <f t="shared" ca="1" si="55"/>
        <v>400</v>
      </c>
      <c r="O414">
        <f t="shared" ca="1" si="56"/>
        <v>2</v>
      </c>
      <c r="P414">
        <f t="shared" ca="1" si="57"/>
        <v>11</v>
      </c>
      <c r="Q414">
        <f t="shared" ca="1" si="53"/>
        <v>6</v>
      </c>
      <c r="R414">
        <f t="shared" ca="1" si="54"/>
        <v>8</v>
      </c>
    </row>
    <row r="415" spans="1:18">
      <c r="A415">
        <f ca="1">VLOOKUP(O415,Tabela3[],2,0)</f>
        <v>2008</v>
      </c>
      <c r="B415" t="str">
        <f ca="1">VLOOKUP(P415,Tabela3[],4,0)</f>
        <v>FEVEREIRO</v>
      </c>
      <c r="C415" t="str">
        <f ca="1">VLOOKUP(Q415,Tabela3[],5,0)</f>
        <v>Reino Unido</v>
      </c>
      <c r="D415" t="str">
        <f ca="1">VLOOKUP(Q415,Tabela3[],3,0)</f>
        <v>Unilever</v>
      </c>
      <c r="E415" t="str">
        <f ca="1">IF(R415=Q415, (VLOOKUP(P415+1,Tabela3[],5,0)),VLOOKUP(R415,Tabela3[],5,0))</f>
        <v>China</v>
      </c>
      <c r="F415" s="1">
        <f t="shared" ca="1" si="50"/>
        <v>39466</v>
      </c>
      <c r="G415" s="1">
        <f t="shared" ca="1" si="51"/>
        <v>39466.790320076871</v>
      </c>
      <c r="H415">
        <f t="shared" ca="1" si="52"/>
        <v>0</v>
      </c>
      <c r="I415" t="str">
        <f ca="1">VLOOKUP(Q415,Tabela3[],9,1)</f>
        <v>HMM Helsinki</v>
      </c>
      <c r="J415" t="str">
        <f ca="1">VLOOKUP(Q415,Tabela3[],11,0)</f>
        <v xml:space="preserve">Shampoo </v>
      </c>
      <c r="K415" t="str">
        <f ca="1">VLOOKUP(Q415,Tabela3[],10,0)</f>
        <v>Quimico</v>
      </c>
      <c r="L415" t="e" cm="1">
        <f t="array" aca="1" ref="L415" ca="1">IF(Tabela2[[#This Row],[PORTO]]=Tabela2[[#This Row],[DESTINO]],0,erro)</f>
        <v>#NAME?</v>
      </c>
      <c r="N415">
        <f t="shared" ca="1" si="55"/>
        <v>1340000</v>
      </c>
      <c r="O415">
        <f t="shared" ca="1" si="56"/>
        <v>8</v>
      </c>
      <c r="P415">
        <f t="shared" ca="1" si="57"/>
        <v>1</v>
      </c>
      <c r="Q415">
        <f t="shared" ca="1" si="53"/>
        <v>24</v>
      </c>
      <c r="R415">
        <f t="shared" ca="1" si="54"/>
        <v>2</v>
      </c>
    </row>
    <row r="416" spans="1:18">
      <c r="A416">
        <f ca="1">VLOOKUP(O416,Tabela3[],2,0)</f>
        <v>2004</v>
      </c>
      <c r="B416" t="str">
        <f ca="1">VLOOKUP(P416,Tabela3[],4,0)</f>
        <v>JANEIRO</v>
      </c>
      <c r="C416" t="str">
        <f ca="1">VLOOKUP(Q416,Tabela3[],5,0)</f>
        <v>China</v>
      </c>
      <c r="D416" t="str">
        <f ca="1">VLOOKUP(Q416,Tabela3[],3,0)</f>
        <v>Alibaba Group</v>
      </c>
      <c r="E416" t="str">
        <f ca="1">IF(R416=Q416, (VLOOKUP(P416+1,Tabela3[],5,0)),VLOOKUP(R416,Tabela3[],5,0))</f>
        <v>França</v>
      </c>
      <c r="F416" s="1">
        <f t="shared" ca="1" si="50"/>
        <v>37991</v>
      </c>
      <c r="G416" s="1">
        <f t="shared" ca="1" si="51"/>
        <v>37993.748347351953</v>
      </c>
      <c r="H416">
        <f t="shared" ca="1" si="52"/>
        <v>0</v>
      </c>
      <c r="I416" t="str">
        <f ca="1">VLOOKUP(Q416,Tabela3[],9,1)</f>
        <v>HMM St Petersburg</v>
      </c>
      <c r="J416" t="str">
        <f ca="1">VLOOKUP(Q416,Tabela3[],11,0)</f>
        <v>Ar Condicionado 18000</v>
      </c>
      <c r="K416" t="str">
        <f ca="1">VLOOKUP(Q416,Tabela3[],10,0)</f>
        <v>Eletrônicos</v>
      </c>
      <c r="L416" t="e" cm="1">
        <f t="array" aca="1" ref="L416" ca="1">IF(Tabela2[[#This Row],[PORTO]]=Tabela2[[#This Row],[DESTINO]],0,erro)</f>
        <v>#NAME?</v>
      </c>
      <c r="N416">
        <f t="shared" ca="1" si="55"/>
        <v>1500</v>
      </c>
      <c r="O416">
        <f t="shared" ca="1" si="56"/>
        <v>4</v>
      </c>
      <c r="P416">
        <f t="shared" ca="1" si="57"/>
        <v>0</v>
      </c>
      <c r="Q416">
        <f t="shared" ca="1" si="53"/>
        <v>2</v>
      </c>
      <c r="R416">
        <f t="shared" ca="1" si="54"/>
        <v>23</v>
      </c>
    </row>
    <row r="417" spans="1:18">
      <c r="A417">
        <f ca="1">VLOOKUP(O417,Tabela3[],2,0)</f>
        <v>2005</v>
      </c>
      <c r="B417" t="str">
        <f ca="1">VLOOKUP(P417,Tabela3[],4,0)</f>
        <v>ABRIL</v>
      </c>
      <c r="C417" t="str">
        <f ca="1">VLOOKUP(Q417,Tabela3[],5,0)</f>
        <v>Coréia do Sul</v>
      </c>
      <c r="D417" t="str">
        <f ca="1">VLOOKUP(Q417,Tabela3[],3,0)</f>
        <v>Samsung</v>
      </c>
      <c r="E417" t="str">
        <f ca="1">IF(R417=Q417, (VLOOKUP(P417+1,Tabela3[],5,0)),VLOOKUP(R417,Tabela3[],5,0))</f>
        <v>China</v>
      </c>
      <c r="F417" s="1">
        <f t="shared" ca="1" si="50"/>
        <v>38426</v>
      </c>
      <c r="G417" s="1">
        <f t="shared" ca="1" si="51"/>
        <v>38429.816987770377</v>
      </c>
      <c r="H417">
        <f t="shared" ca="1" si="52"/>
        <v>1</v>
      </c>
      <c r="I417" t="str">
        <f ca="1">VLOOKUP(Q417,Tabela3[],9,1)</f>
        <v>HMM Rotterdam</v>
      </c>
      <c r="J417" t="str">
        <f ca="1">VLOOKUP(Q417,Tabela3[],11,0)</f>
        <v>Neo QLED 8k 75"</v>
      </c>
      <c r="K417" t="str">
        <f ca="1">VLOOKUP(Q417,Tabela3[],10,0)</f>
        <v>Eletrônicos</v>
      </c>
      <c r="L417" t="e" cm="1">
        <f t="array" aca="1" ref="L417" ca="1">IF(Tabela2[[#This Row],[PORTO]]=Tabela2[[#This Row],[DESTINO]],0,erro)</f>
        <v>#NAME?</v>
      </c>
      <c r="N417">
        <f t="shared" ca="1" si="55"/>
        <v>2000</v>
      </c>
      <c r="O417">
        <f t="shared" ca="1" si="56"/>
        <v>5</v>
      </c>
      <c r="P417">
        <f t="shared" ca="1" si="57"/>
        <v>3</v>
      </c>
      <c r="Q417">
        <f t="shared" ca="1" si="53"/>
        <v>12</v>
      </c>
      <c r="R417">
        <f t="shared" ca="1" si="54"/>
        <v>1</v>
      </c>
    </row>
    <row r="418" spans="1:18">
      <c r="A418">
        <f ca="1">VLOOKUP(O418,Tabela3[],2,0)</f>
        <v>2007</v>
      </c>
      <c r="B418" t="str">
        <f ca="1">VLOOKUP(P418,Tabela3[],4,0)</f>
        <v>NOVEMBRO</v>
      </c>
      <c r="C418" t="str">
        <f ca="1">VLOOKUP(Q418,Tabela3[],5,0)</f>
        <v>Coréia do Sul</v>
      </c>
      <c r="D418" t="str">
        <f ca="1">VLOOKUP(Q418,Tabela3[],3,0)</f>
        <v>Samsung</v>
      </c>
      <c r="E418" t="str">
        <f ca="1">IF(R418=Q418, (VLOOKUP(P418+1,Tabela3[],5,0)),VLOOKUP(R418,Tabela3[],5,0))</f>
        <v>Holanda</v>
      </c>
      <c r="F418" s="1">
        <f t="shared" ca="1" si="50"/>
        <v>39365</v>
      </c>
      <c r="G418" s="1">
        <f t="shared" ca="1" si="51"/>
        <v>39368.474543412551</v>
      </c>
      <c r="H418">
        <f t="shared" ca="1" si="52"/>
        <v>1</v>
      </c>
      <c r="I418" t="str">
        <f ca="1">VLOOKUP(Q418,Tabela3[],9,1)</f>
        <v>HMM Rotterdam</v>
      </c>
      <c r="J418" t="str">
        <f ca="1">VLOOKUP(Q418,Tabela3[],11,0)</f>
        <v>Neo QLED 8k 75"</v>
      </c>
      <c r="K418" t="str">
        <f ca="1">VLOOKUP(Q418,Tabela3[],10,0)</f>
        <v>Eletrônicos</v>
      </c>
      <c r="L418" t="e" cm="1">
        <f t="array" aca="1" ref="L418" ca="1">IF(Tabela2[[#This Row],[PORTO]]=Tabela2[[#This Row],[DESTINO]],0,erro)</f>
        <v>#NAME?</v>
      </c>
      <c r="N418">
        <f t="shared" ca="1" si="55"/>
        <v>1500</v>
      </c>
      <c r="O418">
        <f t="shared" ca="1" si="56"/>
        <v>7</v>
      </c>
      <c r="P418">
        <f t="shared" ca="1" si="57"/>
        <v>10</v>
      </c>
      <c r="Q418">
        <f t="shared" ca="1" si="53"/>
        <v>12</v>
      </c>
      <c r="R418">
        <f t="shared" ca="1" si="54"/>
        <v>15</v>
      </c>
    </row>
    <row r="419" spans="1:18">
      <c r="A419">
        <f ca="1">VLOOKUP(O419,Tabela3[],2,0)</f>
        <v>2003</v>
      </c>
      <c r="B419" t="str">
        <f ca="1">VLOOKUP(P419,Tabela3[],4,0)</f>
        <v>JULHO</v>
      </c>
      <c r="C419" t="str">
        <f ca="1">VLOOKUP(Q419,Tabela3[],5,0)</f>
        <v>Estados Unidos</v>
      </c>
      <c r="D419" t="str">
        <f ca="1">VLOOKUP(Q419,Tabela3[],3,0)</f>
        <v>Amazon</v>
      </c>
      <c r="E419" t="str">
        <f ca="1">IF(R419=Q419, (VLOOKUP(P419+1,Tabela3[],5,0)),VLOOKUP(R419,Tabela3[],5,0))</f>
        <v>Alemanha</v>
      </c>
      <c r="F419" s="1">
        <f t="shared" ca="1" si="50"/>
        <v>37795</v>
      </c>
      <c r="G419" s="1">
        <f t="shared" ca="1" si="51"/>
        <v>37796.330088487812</v>
      </c>
      <c r="H419">
        <f t="shared" ca="1" si="52"/>
        <v>0</v>
      </c>
      <c r="I419" t="str">
        <f ca="1">VLOOKUP(Q419,Tabela3[],9,1)</f>
        <v>HMM Algeciras</v>
      </c>
      <c r="J419" t="str">
        <f ca="1">VLOOKUP(Q419,Tabela3[],11,0)</f>
        <v>Travesseiro Toque de Pluma</v>
      </c>
      <c r="K419" t="str">
        <f ca="1">VLOOKUP(Q419,Tabela3[],10,0)</f>
        <v>Geral</v>
      </c>
      <c r="L419" t="e" cm="1">
        <f t="array" aca="1" ref="L419" ca="1">IF(Tabela2[[#This Row],[PORTO]]=Tabela2[[#This Row],[DESTINO]],0,erro)</f>
        <v>#NAME?</v>
      </c>
      <c r="N419">
        <f t="shared" ca="1" si="55"/>
        <v>3000</v>
      </c>
      <c r="O419">
        <f t="shared" ca="1" si="56"/>
        <v>3</v>
      </c>
      <c r="P419">
        <f t="shared" ca="1" si="57"/>
        <v>6</v>
      </c>
      <c r="Q419">
        <f t="shared" ca="1" si="53"/>
        <v>5</v>
      </c>
      <c r="R419">
        <f t="shared" ca="1" si="54"/>
        <v>6</v>
      </c>
    </row>
    <row r="420" spans="1:18">
      <c r="A420">
        <f ca="1">VLOOKUP(O420,Tabela3[],2,0)</f>
        <v>2004</v>
      </c>
      <c r="B420" t="str">
        <f ca="1">VLOOKUP(P420,Tabela3[],4,0)</f>
        <v>SETEMBRO</v>
      </c>
      <c r="C420" t="str">
        <f ca="1">VLOOKUP(Q420,Tabela3[],5,0)</f>
        <v>França</v>
      </c>
      <c r="D420" t="str">
        <f ca="1">VLOOKUP(Q420,Tabela3[],3,0)</f>
        <v> LVMH</v>
      </c>
      <c r="E420" t="str">
        <f ca="1">IF(R420=Q420, (VLOOKUP(P420+1,Tabela3[],5,0)),VLOOKUP(R420,Tabela3[],5,0))</f>
        <v>Estados Unidos</v>
      </c>
      <c r="F420" s="1">
        <f t="shared" ca="1" si="50"/>
        <v>38216</v>
      </c>
      <c r="G420" s="1">
        <f t="shared" ca="1" si="51"/>
        <v>38224.957679645428</v>
      </c>
      <c r="H420">
        <f t="shared" ca="1" si="52"/>
        <v>0</v>
      </c>
      <c r="I420" t="str">
        <f ca="1">VLOOKUP(Q420,Tabela3[],9,1)</f>
        <v>Emma Maersk</v>
      </c>
      <c r="J420" t="str">
        <f ca="1">VLOOKUP(Q420,Tabela3[],11,0)</f>
        <v>Louis Vuitton</v>
      </c>
      <c r="K420" t="str">
        <f ca="1">VLOOKUP(Q420,Tabela3[],10,0)</f>
        <v>Tecido</v>
      </c>
      <c r="L420" t="e" cm="1">
        <f t="array" aca="1" ref="L420" ca="1">IF(Tabela2[[#This Row],[PORTO]]=Tabela2[[#This Row],[DESTINO]],0,erro)</f>
        <v>#NAME?</v>
      </c>
      <c r="N420">
        <f t="shared" ca="1" si="55"/>
        <v>22000</v>
      </c>
      <c r="O420">
        <f t="shared" ca="1" si="56"/>
        <v>4</v>
      </c>
      <c r="P420">
        <f t="shared" ca="1" si="57"/>
        <v>8</v>
      </c>
      <c r="Q420">
        <f t="shared" ca="1" si="53"/>
        <v>22</v>
      </c>
      <c r="R420">
        <f t="shared" ca="1" si="54"/>
        <v>5</v>
      </c>
    </row>
    <row r="421" spans="1:18">
      <c r="A421">
        <f ca="1">VLOOKUP(O421,Tabela3[],2,0)</f>
        <v>2004</v>
      </c>
      <c r="B421" t="str">
        <f ca="1">VLOOKUP(P421,Tabela3[],4,0)</f>
        <v>OUTUBRO</v>
      </c>
      <c r="C421" t="str">
        <f ca="1">VLOOKUP(Q421,Tabela3[],5,0)</f>
        <v>Holanda</v>
      </c>
      <c r="D421" t="str">
        <f ca="1">VLOOKUP(Q421,Tabela3[],3,0)</f>
        <v>Shell</v>
      </c>
      <c r="E421" t="str">
        <f ca="1">IF(R421=Q421, (VLOOKUP(P421+1,Tabela3[],5,0)),VLOOKUP(R421,Tabela3[],5,0))</f>
        <v>Alemanha</v>
      </c>
      <c r="F421" s="1">
        <f t="shared" ca="1" si="50"/>
        <v>38247</v>
      </c>
      <c r="G421" s="1">
        <f t="shared" ca="1" si="51"/>
        <v>38253.44294498783</v>
      </c>
      <c r="H421">
        <f t="shared" ca="1" si="52"/>
        <v>0</v>
      </c>
      <c r="I421" t="str">
        <f ca="1">VLOOKUP(Q421,Tabela3[],9,1)</f>
        <v>AbQaiq</v>
      </c>
      <c r="J421" t="str">
        <f ca="1">VLOOKUP(Q421,Tabela3[],11,0)</f>
        <v>Petróleo Bruto</v>
      </c>
      <c r="K421" t="str">
        <f ca="1">VLOOKUP(Q421,Tabela3[],10,0)</f>
        <v>Petróleo</v>
      </c>
      <c r="L421" t="e" cm="1">
        <f t="array" aca="1" ref="L421" ca="1">IF(Tabela2[[#This Row],[PORTO]]=Tabela2[[#This Row],[DESTINO]],0,erro)</f>
        <v>#NAME?</v>
      </c>
      <c r="N421">
        <f t="shared" ca="1" si="55"/>
        <v>80000</v>
      </c>
      <c r="O421">
        <f t="shared" ca="1" si="56"/>
        <v>4</v>
      </c>
      <c r="P421">
        <f t="shared" ca="1" si="57"/>
        <v>9</v>
      </c>
      <c r="Q421">
        <f t="shared" ca="1" si="53"/>
        <v>17</v>
      </c>
      <c r="R421">
        <f t="shared" ca="1" si="54"/>
        <v>8</v>
      </c>
    </row>
    <row r="422" spans="1:18">
      <c r="A422">
        <f ca="1">VLOOKUP(O422,Tabela3[],2,0)</f>
        <v>2002</v>
      </c>
      <c r="B422" t="str">
        <f ca="1">VLOOKUP(P422,Tabela3[],4,0)</f>
        <v>JUNHO</v>
      </c>
      <c r="C422" t="str">
        <f ca="1">VLOOKUP(Q422,Tabela3[],5,0)</f>
        <v>Coréia do Sul</v>
      </c>
      <c r="D422" t="str">
        <f ca="1">VLOOKUP(Q422,Tabela3[],3,0)</f>
        <v>Samsung</v>
      </c>
      <c r="E422" t="str">
        <f ca="1">IF(R422=Q422, (VLOOKUP(P422+1,Tabela3[],5,0)),VLOOKUP(R422,Tabela3[],5,0))</f>
        <v>Reino Unido</v>
      </c>
      <c r="F422" s="1">
        <f t="shared" ca="1" si="50"/>
        <v>37399</v>
      </c>
      <c r="G422" s="1">
        <f t="shared" ca="1" si="51"/>
        <v>37408.125135353584</v>
      </c>
      <c r="H422">
        <f t="shared" ca="1" si="52"/>
        <v>0</v>
      </c>
      <c r="I422" t="str">
        <f ca="1">VLOOKUP(Q422,Tabela3[],9,1)</f>
        <v>HMM Rotterdam</v>
      </c>
      <c r="J422" t="str">
        <f ca="1">VLOOKUP(Q422,Tabela3[],11,0)</f>
        <v>Crystal UHD 4k 65"</v>
      </c>
      <c r="K422" t="str">
        <f ca="1">VLOOKUP(Q422,Tabela3[],10,0)</f>
        <v>Eletrônicos</v>
      </c>
      <c r="L422" t="e" cm="1">
        <f t="array" aca="1" ref="L422" ca="1">IF(Tabela2[[#This Row],[PORTO]]=Tabela2[[#This Row],[DESTINO]],0,erro)</f>
        <v>#NAME?</v>
      </c>
      <c r="N422">
        <f t="shared" ca="1" si="55"/>
        <v>1500</v>
      </c>
      <c r="O422">
        <f t="shared" ca="1" si="56"/>
        <v>2</v>
      </c>
      <c r="P422">
        <f t="shared" ca="1" si="57"/>
        <v>5</v>
      </c>
      <c r="Q422">
        <f t="shared" ca="1" si="53"/>
        <v>14</v>
      </c>
      <c r="R422">
        <f t="shared" ca="1" si="54"/>
        <v>24</v>
      </c>
    </row>
    <row r="423" spans="1:18">
      <c r="A423">
        <f ca="1">VLOOKUP(O423,Tabela3[],2,0)</f>
        <v>2004</v>
      </c>
      <c r="B423" t="str">
        <f ca="1">VLOOKUP(P423,Tabela3[],4,0)</f>
        <v>DEZEMBRO</v>
      </c>
      <c r="C423" t="str">
        <f ca="1">VLOOKUP(Q423,Tabela3[],5,0)</f>
        <v>China</v>
      </c>
      <c r="D423" t="str">
        <f ca="1">VLOOKUP(Q423,Tabela3[],3,0)</f>
        <v>Alibaba Group</v>
      </c>
      <c r="E423" t="str">
        <f ca="1">IF(R423=Q423, (VLOOKUP(P423+1,Tabela3[],5,0)),VLOOKUP(R423,Tabela3[],5,0))</f>
        <v>Itália</v>
      </c>
      <c r="F423" s="1">
        <f t="shared" ca="1" si="50"/>
        <v>38311</v>
      </c>
      <c r="G423" s="1">
        <f t="shared" ca="1" si="51"/>
        <v>38315.103335695218</v>
      </c>
      <c r="H423">
        <f t="shared" ca="1" si="52"/>
        <v>0</v>
      </c>
      <c r="I423" t="str">
        <f ca="1">VLOOKUP(Q423,Tabela3[],9,1)</f>
        <v>HMM St Petersburg</v>
      </c>
      <c r="J423" t="str">
        <f ca="1">VLOOKUP(Q423,Tabela3[],11,0)</f>
        <v>Serração Portatil</v>
      </c>
      <c r="K423" t="str">
        <f ca="1">VLOOKUP(Q423,Tabela3[],10,0)</f>
        <v>Maquinário</v>
      </c>
      <c r="L423" t="e" cm="1">
        <f t="array" aca="1" ref="L423" ca="1">IF(Tabela2[[#This Row],[PORTO]]=Tabela2[[#This Row],[DESTINO]],0,erro)</f>
        <v>#NAME?</v>
      </c>
      <c r="N423">
        <f t="shared" ca="1" si="55"/>
        <v>50</v>
      </c>
      <c r="O423">
        <f t="shared" ca="1" si="56"/>
        <v>4</v>
      </c>
      <c r="P423">
        <f t="shared" ca="1" si="57"/>
        <v>11</v>
      </c>
      <c r="Q423">
        <f t="shared" ca="1" si="53"/>
        <v>0</v>
      </c>
      <c r="R423">
        <f t="shared" ca="1" si="54"/>
        <v>19</v>
      </c>
    </row>
    <row r="424" spans="1:18">
      <c r="A424">
        <f ca="1">VLOOKUP(O424,Tabela3[],2,0)</f>
        <v>2007</v>
      </c>
      <c r="B424" t="str">
        <f ca="1">VLOOKUP(P424,Tabela3[],4,0)</f>
        <v>JANEIRO</v>
      </c>
      <c r="C424" t="str">
        <f ca="1">VLOOKUP(Q424,Tabela3[],5,0)</f>
        <v>Japão</v>
      </c>
      <c r="D424" t="str">
        <f ca="1">VLOOKUP(Q424,Tabela3[],3,0)</f>
        <v>Toyota</v>
      </c>
      <c r="E424" t="str">
        <f ca="1">IF(R424=Q424, (VLOOKUP(P424+1,Tabela3[],5,0)),VLOOKUP(R424,Tabela3[],5,0))</f>
        <v>Coréia do Sul</v>
      </c>
      <c r="F424" s="1">
        <f t="shared" ca="1" si="50"/>
        <v>39439</v>
      </c>
      <c r="G424" s="1">
        <f t="shared" ca="1" si="51"/>
        <v>39439.527218027251</v>
      </c>
      <c r="H424">
        <f t="shared" ca="1" si="52"/>
        <v>0</v>
      </c>
      <c r="I424" t="str">
        <f ca="1">VLOOKUP(Q424,Tabela3[],9,1)</f>
        <v>Trailer Carriers</v>
      </c>
      <c r="J424" t="str">
        <f ca="1">VLOOKUP(Q424,Tabela3[],11,0)</f>
        <v>COROLLA CROSS XR</v>
      </c>
      <c r="K424" t="str">
        <f ca="1">VLOOKUP(Q424,Tabela3[],10,0)</f>
        <v>Carros</v>
      </c>
      <c r="L424" t="e" cm="1">
        <f t="array" aca="1" ref="L424" ca="1">IF(Tabela2[[#This Row],[PORTO]]=Tabela2[[#This Row],[DESTINO]],0,erro)</f>
        <v>#NAME?</v>
      </c>
      <c r="N424">
        <f t="shared" ca="1" si="55"/>
        <v>100</v>
      </c>
      <c r="O424">
        <f t="shared" ca="1" si="56"/>
        <v>7</v>
      </c>
      <c r="P424">
        <f t="shared" ca="1" si="57"/>
        <v>12</v>
      </c>
      <c r="Q424">
        <f t="shared" ca="1" si="53"/>
        <v>11</v>
      </c>
      <c r="R424">
        <f t="shared" ca="1" si="54"/>
        <v>11</v>
      </c>
    </row>
    <row r="425" spans="1:18">
      <c r="A425">
        <f ca="1">VLOOKUP(O425,Tabela3[],2,0)</f>
        <v>2003</v>
      </c>
      <c r="B425" t="str">
        <f ca="1">VLOOKUP(P425,Tabela3[],4,0)</f>
        <v>FEVEREIRO</v>
      </c>
      <c r="C425" t="str">
        <f ca="1">VLOOKUP(Q425,Tabela3[],5,0)</f>
        <v>Coréia do Sul</v>
      </c>
      <c r="D425" t="str">
        <f ca="1">VLOOKUP(Q425,Tabela3[],3,0)</f>
        <v>Samsung</v>
      </c>
      <c r="E425" t="str">
        <f ca="1">IF(R425=Q425, (VLOOKUP(P425+1,Tabela3[],5,0)),VLOOKUP(R425,Tabela3[],5,0))</f>
        <v>Alemanha</v>
      </c>
      <c r="F425" s="1">
        <f t="shared" ca="1" si="50"/>
        <v>37643</v>
      </c>
      <c r="G425" s="1">
        <f t="shared" ca="1" si="51"/>
        <v>37649.815395305188</v>
      </c>
      <c r="H425">
        <f t="shared" ca="1" si="52"/>
        <v>1</v>
      </c>
      <c r="I425" t="str">
        <f ca="1">VLOOKUP(Q425,Tabela3[],9,1)</f>
        <v>HMM Rotterdam</v>
      </c>
      <c r="J425" t="str">
        <f ca="1">VLOOKUP(Q425,Tabela3[],11,0)</f>
        <v>QLED 4k 75"</v>
      </c>
      <c r="K425" t="str">
        <f ca="1">VLOOKUP(Q425,Tabela3[],10,0)</f>
        <v>Eletrônicos</v>
      </c>
      <c r="L425" t="e" cm="1">
        <f t="array" aca="1" ref="L425" ca="1">IF(Tabela2[[#This Row],[PORTO]]=Tabela2[[#This Row],[DESTINO]],0,erro)</f>
        <v>#NAME?</v>
      </c>
      <c r="N425">
        <f t="shared" ca="1" si="55"/>
        <v>1500</v>
      </c>
      <c r="O425">
        <f t="shared" ca="1" si="56"/>
        <v>3</v>
      </c>
      <c r="P425">
        <f t="shared" ca="1" si="57"/>
        <v>1</v>
      </c>
      <c r="Q425">
        <f t="shared" ca="1" si="53"/>
        <v>13</v>
      </c>
      <c r="R425">
        <f t="shared" ca="1" si="54"/>
        <v>8</v>
      </c>
    </row>
    <row r="426" spans="1:18">
      <c r="A426">
        <f ca="1">VLOOKUP(O426,Tabela3[],2,0)</f>
        <v>2004</v>
      </c>
      <c r="B426" t="str">
        <f ca="1">VLOOKUP(P426,Tabela3[],4,0)</f>
        <v>OUTUBRO</v>
      </c>
      <c r="C426" t="str">
        <f ca="1">VLOOKUP(Q426,Tabela3[],5,0)</f>
        <v>Estados Unidos</v>
      </c>
      <c r="D426" t="str">
        <f ca="1">VLOOKUP(Q426,Tabela3[],3,0)</f>
        <v>Amazon</v>
      </c>
      <c r="E426" t="str">
        <f ca="1">IF(R426=Q426, (VLOOKUP(P426+1,Tabela3[],5,0)),VLOOKUP(R426,Tabela3[],5,0))</f>
        <v>China</v>
      </c>
      <c r="F426" s="1">
        <f t="shared" ca="1" si="50"/>
        <v>38242</v>
      </c>
      <c r="G426" s="1">
        <f t="shared" ca="1" si="51"/>
        <v>38242.340740699197</v>
      </c>
      <c r="H426">
        <f t="shared" ca="1" si="52"/>
        <v>1</v>
      </c>
      <c r="I426" t="str">
        <f ca="1">VLOOKUP(Q426,Tabela3[],9,1)</f>
        <v>HMM Algeciras</v>
      </c>
      <c r="J426" t="str">
        <f ca="1">VLOOKUP(Q426,Tabela3[],11,0)</f>
        <v>Travesseiro Toque de Pluma</v>
      </c>
      <c r="K426" t="str">
        <f ca="1">VLOOKUP(Q426,Tabela3[],10,0)</f>
        <v>Geral</v>
      </c>
      <c r="L426" t="e" cm="1">
        <f t="array" aca="1" ref="L426" ca="1">IF(Tabela2[[#This Row],[PORTO]]=Tabela2[[#This Row],[DESTINO]],0,erro)</f>
        <v>#NAME?</v>
      </c>
      <c r="N426">
        <f t="shared" ca="1" si="55"/>
        <v>4000</v>
      </c>
      <c r="O426">
        <f t="shared" ca="1" si="56"/>
        <v>4</v>
      </c>
      <c r="P426">
        <f t="shared" ca="1" si="57"/>
        <v>9</v>
      </c>
      <c r="Q426">
        <f t="shared" ca="1" si="53"/>
        <v>5</v>
      </c>
      <c r="R426">
        <f t="shared" ca="1" si="54"/>
        <v>0</v>
      </c>
    </row>
    <row r="427" spans="1:18">
      <c r="A427">
        <f ca="1">VLOOKUP(O427,Tabela3[],2,0)</f>
        <v>2000</v>
      </c>
      <c r="B427" t="str">
        <f ca="1">VLOOKUP(P427,Tabela3[],4,0)</f>
        <v>ABRIL</v>
      </c>
      <c r="C427" t="str">
        <f ca="1">VLOOKUP(Q427,Tabela3[],5,0)</f>
        <v>França</v>
      </c>
      <c r="D427" t="str">
        <f ca="1">VLOOKUP(Q427,Tabela3[],3,0)</f>
        <v> LVMH</v>
      </c>
      <c r="E427" t="str">
        <f ca="1">IF(R427=Q427, (VLOOKUP(P427+1,Tabela3[],5,0)),VLOOKUP(R427,Tabela3[],5,0))</f>
        <v>França</v>
      </c>
      <c r="F427" s="1">
        <f t="shared" ca="1" si="50"/>
        <v>36593</v>
      </c>
      <c r="G427" s="1">
        <f t="shared" ca="1" si="51"/>
        <v>36602.805274160535</v>
      </c>
      <c r="H427">
        <f t="shared" ca="1" si="52"/>
        <v>0</v>
      </c>
      <c r="I427" t="str">
        <f ca="1">VLOOKUP(Q427,Tabela3[],9,1)</f>
        <v>Emma Maersk</v>
      </c>
      <c r="J427" t="str">
        <f ca="1">VLOOKUP(Q427,Tabela3[],11,0)</f>
        <v>Clos Des Lambrys</v>
      </c>
      <c r="K427" t="str">
        <f ca="1">VLOOKUP(Q427,Tabela3[],10,0)</f>
        <v>Tecido</v>
      </c>
      <c r="L427" cm="1">
        <f t="array" aca="1" ref="L427" ca="1">IF(Tabela2[[#This Row],[PORTO]]=Tabela2[[#This Row],[DESTINO]],0,erro)</f>
        <v>0</v>
      </c>
      <c r="N427">
        <f t="shared" ca="1" si="55"/>
        <v>33000</v>
      </c>
      <c r="O427">
        <f t="shared" ca="1" si="56"/>
        <v>0</v>
      </c>
      <c r="P427">
        <f t="shared" ca="1" si="57"/>
        <v>3</v>
      </c>
      <c r="Q427">
        <f t="shared" ca="1" si="53"/>
        <v>21</v>
      </c>
      <c r="R427">
        <f t="shared" ca="1" si="54"/>
        <v>23</v>
      </c>
    </row>
    <row r="428" spans="1:18">
      <c r="A428">
        <f ca="1">VLOOKUP(O428,Tabela3[],2,0)</f>
        <v>2001</v>
      </c>
      <c r="B428" t="str">
        <f ca="1">VLOOKUP(P428,Tabela3[],4,0)</f>
        <v>FEVEREIRO</v>
      </c>
      <c r="C428" t="str">
        <f ca="1">VLOOKUP(Q428,Tabela3[],5,0)</f>
        <v>Reino Unido</v>
      </c>
      <c r="D428" t="str">
        <f ca="1">VLOOKUP(Q428,Tabela3[],3,0)</f>
        <v>Unilever</v>
      </c>
      <c r="E428" t="str">
        <f ca="1">IF(R428=Q428, (VLOOKUP(P428+1,Tabela3[],5,0)),VLOOKUP(R428,Tabela3[],5,0))</f>
        <v>Japão</v>
      </c>
      <c r="F428" s="1">
        <f t="shared" ca="1" si="50"/>
        <v>36910</v>
      </c>
      <c r="G428" s="1">
        <f t="shared" ca="1" si="51"/>
        <v>36911.774690264974</v>
      </c>
      <c r="H428">
        <f t="shared" ca="1" si="52"/>
        <v>1</v>
      </c>
      <c r="I428" t="str">
        <f ca="1">VLOOKUP(Q428,Tabela3[],9,1)</f>
        <v>HMM Helsinki</v>
      </c>
      <c r="J428" t="str">
        <f ca="1">VLOOKUP(Q428,Tabela3[],11,0)</f>
        <v xml:space="preserve">Desodorante Antitranspirante Aerosol </v>
      </c>
      <c r="K428" t="str">
        <f ca="1">VLOOKUP(Q428,Tabela3[],10,0)</f>
        <v>Quimico</v>
      </c>
      <c r="L428" t="e" cm="1">
        <f t="array" aca="1" ref="L428" ca="1">IF(Tabela2[[#This Row],[PORTO]]=Tabela2[[#This Row],[DESTINO]],0,erro)</f>
        <v>#NAME?</v>
      </c>
      <c r="N428">
        <f t="shared" ca="1" si="55"/>
        <v>680000</v>
      </c>
      <c r="O428">
        <f t="shared" ca="1" si="56"/>
        <v>1</v>
      </c>
      <c r="P428">
        <f t="shared" ca="1" si="57"/>
        <v>1</v>
      </c>
      <c r="Q428">
        <f t="shared" ca="1" si="53"/>
        <v>25</v>
      </c>
      <c r="R428">
        <f t="shared" ca="1" si="54"/>
        <v>10</v>
      </c>
    </row>
    <row r="429" spans="1:18">
      <c r="A429">
        <f ca="1">VLOOKUP(O429,Tabela3[],2,0)</f>
        <v>2009</v>
      </c>
      <c r="B429" t="str">
        <f ca="1">VLOOKUP(P429,Tabela3[],4,0)</f>
        <v>SETEMBRO</v>
      </c>
      <c r="C429" t="str">
        <f ca="1">VLOOKUP(Q429,Tabela3[],5,0)</f>
        <v>Japão</v>
      </c>
      <c r="D429" t="str">
        <f ca="1">VLOOKUP(Q429,Tabela3[],3,0)</f>
        <v>Toyota</v>
      </c>
      <c r="E429" t="str">
        <f ca="1">IF(R429=Q429, (VLOOKUP(P429+1,Tabela3[],5,0)),VLOOKUP(R429,Tabela3[],5,0))</f>
        <v>Alemanha</v>
      </c>
      <c r="F429" s="1">
        <f t="shared" ca="1" si="50"/>
        <v>40037</v>
      </c>
      <c r="G429" s="1">
        <f t="shared" ca="1" si="51"/>
        <v>40041.463177479236</v>
      </c>
      <c r="H429">
        <f t="shared" ca="1" si="52"/>
        <v>0</v>
      </c>
      <c r="I429" t="str">
        <f ca="1">VLOOKUP(Q429,Tabela3[],9,1)</f>
        <v>Trailer Carriers</v>
      </c>
      <c r="J429" t="str">
        <f ca="1">VLOOKUP(Q429,Tabela3[],11,0)</f>
        <v>COROLLA GLI</v>
      </c>
      <c r="K429" t="str">
        <f ca="1">VLOOKUP(Q429,Tabela3[],10,0)</f>
        <v>Carros</v>
      </c>
      <c r="L429" t="e" cm="1">
        <f t="array" aca="1" ref="L429" ca="1">IF(Tabela2[[#This Row],[PORTO]]=Tabela2[[#This Row],[DESTINO]],0,erro)</f>
        <v>#NAME?</v>
      </c>
      <c r="N429">
        <f t="shared" ca="1" si="55"/>
        <v>300</v>
      </c>
      <c r="O429">
        <f t="shared" ca="1" si="56"/>
        <v>9</v>
      </c>
      <c r="P429">
        <f t="shared" ca="1" si="57"/>
        <v>8</v>
      </c>
      <c r="Q429">
        <f t="shared" ca="1" si="53"/>
        <v>10</v>
      </c>
      <c r="R429">
        <f t="shared" ca="1" si="54"/>
        <v>7</v>
      </c>
    </row>
    <row r="430" spans="1:18">
      <c r="A430">
        <f ca="1">VLOOKUP(O430,Tabela3[],2,0)</f>
        <v>2007</v>
      </c>
      <c r="B430" t="str">
        <f ca="1">VLOOKUP(P430,Tabela3[],4,0)</f>
        <v>ABRIL</v>
      </c>
      <c r="C430" t="str">
        <f ca="1">VLOOKUP(Q430,Tabela3[],5,0)</f>
        <v>Estados Unidos</v>
      </c>
      <c r="D430" t="str">
        <f ca="1">VLOOKUP(Q430,Tabela3[],3,0)</f>
        <v>Amazon</v>
      </c>
      <c r="E430" t="str">
        <f ca="1">IF(R430=Q430, (VLOOKUP(P430+1,Tabela3[],5,0)),VLOOKUP(R430,Tabela3[],5,0))</f>
        <v>Itália</v>
      </c>
      <c r="F430" s="1">
        <f t="shared" ca="1" si="50"/>
        <v>39145</v>
      </c>
      <c r="G430" s="1">
        <f t="shared" ca="1" si="51"/>
        <v>39154.255479226835</v>
      </c>
      <c r="H430">
        <f t="shared" ca="1" si="52"/>
        <v>0</v>
      </c>
      <c r="I430" t="str">
        <f ca="1">VLOOKUP(Q430,Tabela3[],9,1)</f>
        <v>HMM Algeciras</v>
      </c>
      <c r="J430" t="str">
        <f ca="1">VLOOKUP(Q430,Tabela3[],11,0)</f>
        <v>Escrivaninha Trevalla</v>
      </c>
      <c r="K430" t="str">
        <f ca="1">VLOOKUP(Q430,Tabela3[],10,0)</f>
        <v>Geral</v>
      </c>
      <c r="L430" t="e" cm="1">
        <f t="array" aca="1" ref="L430" ca="1">IF(Tabela2[[#This Row],[PORTO]]=Tabela2[[#This Row],[DESTINO]],0,erro)</f>
        <v>#NAME?</v>
      </c>
      <c r="N430">
        <f t="shared" ca="1" si="55"/>
        <v>3000</v>
      </c>
      <c r="O430">
        <f t="shared" ca="1" si="56"/>
        <v>7</v>
      </c>
      <c r="P430">
        <f t="shared" ca="1" si="57"/>
        <v>3</v>
      </c>
      <c r="Q430">
        <f t="shared" ca="1" si="53"/>
        <v>3</v>
      </c>
      <c r="R430">
        <f t="shared" ca="1" si="54"/>
        <v>18</v>
      </c>
    </row>
    <row r="431" spans="1:18">
      <c r="A431">
        <f ca="1">VLOOKUP(O431,Tabela3[],2,0)</f>
        <v>2008</v>
      </c>
      <c r="B431" t="str">
        <f ca="1">VLOOKUP(P431,Tabela3[],4,0)</f>
        <v>ABRIL</v>
      </c>
      <c r="C431" t="str">
        <f ca="1">VLOOKUP(Q431,Tabela3[],5,0)</f>
        <v>Holanda</v>
      </c>
      <c r="D431" t="str">
        <f ca="1">VLOOKUP(Q431,Tabela3[],3,0)</f>
        <v>Shell</v>
      </c>
      <c r="E431" t="str">
        <f ca="1">IF(R431=Q431, (VLOOKUP(P431+1,Tabela3[],5,0)),VLOOKUP(R431,Tabela3[],5,0))</f>
        <v>Alemanha</v>
      </c>
      <c r="F431" s="1">
        <f t="shared" ca="1" si="50"/>
        <v>39529</v>
      </c>
      <c r="G431" s="1">
        <f t="shared" ca="1" si="51"/>
        <v>39531.692496211122</v>
      </c>
      <c r="H431">
        <f t="shared" ca="1" si="52"/>
        <v>0</v>
      </c>
      <c r="I431" t="str">
        <f ca="1">VLOOKUP(Q431,Tabela3[],9,1)</f>
        <v>AbQaiq</v>
      </c>
      <c r="J431" t="str">
        <f ca="1">VLOOKUP(Q431,Tabela3[],11,0)</f>
        <v>Diesel</v>
      </c>
      <c r="K431" t="str">
        <f ca="1">VLOOKUP(Q431,Tabela3[],10,0)</f>
        <v>Petróleo</v>
      </c>
      <c r="L431" t="e" cm="1">
        <f t="array" aca="1" ref="L431" ca="1">IF(Tabela2[[#This Row],[PORTO]]=Tabela2[[#This Row],[DESTINO]],0,erro)</f>
        <v>#NAME?</v>
      </c>
      <c r="N431">
        <f t="shared" ca="1" si="55"/>
        <v>97000</v>
      </c>
      <c r="O431">
        <f t="shared" ca="1" si="56"/>
        <v>8</v>
      </c>
      <c r="P431">
        <f t="shared" ca="1" si="57"/>
        <v>3</v>
      </c>
      <c r="Q431">
        <f t="shared" ca="1" si="53"/>
        <v>15</v>
      </c>
      <c r="R431">
        <f t="shared" ca="1" si="54"/>
        <v>6</v>
      </c>
    </row>
    <row r="432" spans="1:18">
      <c r="A432">
        <f ca="1">VLOOKUP(O432,Tabela3[],2,0)</f>
        <v>2004</v>
      </c>
      <c r="B432" t="str">
        <f ca="1">VLOOKUP(P432,Tabela3[],4,0)</f>
        <v>OUTUBRO</v>
      </c>
      <c r="C432" t="str">
        <f ca="1">VLOOKUP(Q432,Tabela3[],5,0)</f>
        <v>Holanda</v>
      </c>
      <c r="D432" t="str">
        <f ca="1">VLOOKUP(Q432,Tabela3[],3,0)</f>
        <v>Shell</v>
      </c>
      <c r="E432" t="str">
        <f ca="1">IF(R432=Q432, (VLOOKUP(P432+1,Tabela3[],5,0)),VLOOKUP(R432,Tabela3[],5,0))</f>
        <v>Coréia do Sul</v>
      </c>
      <c r="F432" s="1">
        <f t="shared" ca="1" si="50"/>
        <v>38251</v>
      </c>
      <c r="G432" s="1">
        <f t="shared" ca="1" si="51"/>
        <v>38260.490621702585</v>
      </c>
      <c r="H432">
        <f t="shared" ca="1" si="52"/>
        <v>0</v>
      </c>
      <c r="I432" t="str">
        <f ca="1">VLOOKUP(Q432,Tabela3[],9,1)</f>
        <v>AbQaiq</v>
      </c>
      <c r="J432" t="str">
        <f ca="1">VLOOKUP(Q432,Tabela3[],11,0)</f>
        <v>Petróleo Bruto</v>
      </c>
      <c r="K432" t="str">
        <f ca="1">VLOOKUP(Q432,Tabela3[],10,0)</f>
        <v>Petróleo</v>
      </c>
      <c r="L432" t="e" cm="1">
        <f t="array" aca="1" ref="L432" ca="1">IF(Tabela2[[#This Row],[PORTO]]=Tabela2[[#This Row],[DESTINO]],0,erro)</f>
        <v>#NAME?</v>
      </c>
      <c r="N432">
        <f t="shared" ca="1" si="55"/>
        <v>76000</v>
      </c>
      <c r="O432">
        <f t="shared" ca="1" si="56"/>
        <v>4</v>
      </c>
      <c r="P432">
        <f t="shared" ca="1" si="57"/>
        <v>9</v>
      </c>
      <c r="Q432">
        <f t="shared" ca="1" si="53"/>
        <v>17</v>
      </c>
      <c r="R432">
        <f t="shared" ca="1" si="54"/>
        <v>13</v>
      </c>
    </row>
    <row r="433" spans="1:18">
      <c r="A433">
        <f ca="1">VLOOKUP(O433,Tabela3[],2,0)</f>
        <v>2004</v>
      </c>
      <c r="B433" t="str">
        <f ca="1">VLOOKUP(P433,Tabela3[],4,0)</f>
        <v>ABRIL</v>
      </c>
      <c r="C433" t="str">
        <f ca="1">VLOOKUP(Q433,Tabela3[],5,0)</f>
        <v>Coréia do Sul</v>
      </c>
      <c r="D433" t="str">
        <f ca="1">VLOOKUP(Q433,Tabela3[],3,0)</f>
        <v>Samsung</v>
      </c>
      <c r="E433" t="str">
        <f ca="1">IF(R433=Q433, (VLOOKUP(P433+1,Tabela3[],5,0)),VLOOKUP(R433,Tabela3[],5,0))</f>
        <v>França</v>
      </c>
      <c r="F433" s="1">
        <f t="shared" ca="1" si="50"/>
        <v>38057</v>
      </c>
      <c r="G433" s="1">
        <f t="shared" ca="1" si="51"/>
        <v>38062.679302441553</v>
      </c>
      <c r="H433">
        <f t="shared" ca="1" si="52"/>
        <v>0</v>
      </c>
      <c r="I433" t="str">
        <f ca="1">VLOOKUP(Q433,Tabela3[],9,1)</f>
        <v>HMM Rotterdam</v>
      </c>
      <c r="J433" t="str">
        <f ca="1">VLOOKUP(Q433,Tabela3[],11,0)</f>
        <v>QLED 4k 75"</v>
      </c>
      <c r="K433" t="str">
        <f ca="1">VLOOKUP(Q433,Tabela3[],10,0)</f>
        <v>Eletrônicos</v>
      </c>
      <c r="L433" t="e" cm="1">
        <f t="array" aca="1" ref="L433" ca="1">IF(Tabela2[[#This Row],[PORTO]]=Tabela2[[#This Row],[DESTINO]],0,erro)</f>
        <v>#NAME?</v>
      </c>
      <c r="N433">
        <f t="shared" ca="1" si="55"/>
        <v>1500</v>
      </c>
      <c r="O433">
        <f t="shared" ca="1" si="56"/>
        <v>4</v>
      </c>
      <c r="P433">
        <f t="shared" ca="1" si="57"/>
        <v>3</v>
      </c>
      <c r="Q433">
        <f t="shared" ca="1" si="53"/>
        <v>13</v>
      </c>
      <c r="R433">
        <f t="shared" ca="1" si="54"/>
        <v>22</v>
      </c>
    </row>
    <row r="434" spans="1:18">
      <c r="A434">
        <f ca="1">VLOOKUP(O434,Tabela3[],2,0)</f>
        <v>2006</v>
      </c>
      <c r="B434" t="str">
        <f ca="1">VLOOKUP(P434,Tabela3[],4,0)</f>
        <v>ABRIL</v>
      </c>
      <c r="C434" t="str">
        <f ca="1">VLOOKUP(Q434,Tabela3[],5,0)</f>
        <v>Reino Unido</v>
      </c>
      <c r="D434" t="str">
        <f ca="1">VLOOKUP(Q434,Tabela3[],3,0)</f>
        <v>Unilever</v>
      </c>
      <c r="E434" t="str">
        <f ca="1">IF(R434=Q434, (VLOOKUP(P434+1,Tabela3[],5,0)),VLOOKUP(R434,Tabela3[],5,0))</f>
        <v>Estados Unidos</v>
      </c>
      <c r="F434" s="1">
        <f t="shared" ca="1" si="50"/>
        <v>38781</v>
      </c>
      <c r="G434" s="1">
        <f t="shared" ca="1" si="51"/>
        <v>38788.372330048041</v>
      </c>
      <c r="H434">
        <f t="shared" ca="1" si="52"/>
        <v>1</v>
      </c>
      <c r="I434" t="str">
        <f ca="1">VLOOKUP(Q434,Tabela3[],9,1)</f>
        <v>HMM Helsinki</v>
      </c>
      <c r="J434" t="str">
        <f ca="1">VLOOKUP(Q434,Tabela3[],11,0)</f>
        <v xml:space="preserve">Desodorante Antitranspirante Aerosol </v>
      </c>
      <c r="K434" t="str">
        <f ca="1">VLOOKUP(Q434,Tabela3[],10,0)</f>
        <v>Quimico</v>
      </c>
      <c r="L434" t="e" cm="1">
        <f t="array" aca="1" ref="L434" ca="1">IF(Tabela2[[#This Row],[PORTO]]=Tabela2[[#This Row],[DESTINO]],0,erro)</f>
        <v>#NAME?</v>
      </c>
      <c r="N434">
        <f t="shared" ca="1" si="55"/>
        <v>360000</v>
      </c>
      <c r="O434">
        <f t="shared" ca="1" si="56"/>
        <v>6</v>
      </c>
      <c r="P434">
        <f t="shared" ca="1" si="57"/>
        <v>3</v>
      </c>
      <c r="Q434">
        <f t="shared" ca="1" si="53"/>
        <v>25</v>
      </c>
      <c r="R434">
        <f t="shared" ca="1" si="54"/>
        <v>4</v>
      </c>
    </row>
    <row r="435" spans="1:18">
      <c r="A435">
        <f ca="1">VLOOKUP(O435,Tabela3[],2,0)</f>
        <v>2007</v>
      </c>
      <c r="B435" t="str">
        <f ca="1">VLOOKUP(P435,Tabela3[],4,0)</f>
        <v>JANEIRO</v>
      </c>
      <c r="C435" t="str">
        <f ca="1">VLOOKUP(Q435,Tabela3[],5,0)</f>
        <v>França</v>
      </c>
      <c r="D435" t="str">
        <f ca="1">VLOOKUP(Q435,Tabela3[],3,0)</f>
        <v> LVMH</v>
      </c>
      <c r="E435" t="str">
        <f ca="1">IF(R435=Q435, (VLOOKUP(P435+1,Tabela3[],5,0)),VLOOKUP(R435,Tabela3[],5,0))</f>
        <v>França</v>
      </c>
      <c r="F435" s="1">
        <f t="shared" ca="1" si="50"/>
        <v>39085</v>
      </c>
      <c r="G435" s="1">
        <f t="shared" ca="1" si="51"/>
        <v>39086.897188943105</v>
      </c>
      <c r="H435">
        <f t="shared" ca="1" si="52"/>
        <v>1</v>
      </c>
      <c r="I435" t="str">
        <f ca="1">VLOOKUP(Q435,Tabela3[],9,1)</f>
        <v>Emma Maersk</v>
      </c>
      <c r="J435" t="str">
        <f ca="1">VLOOKUP(Q435,Tabela3[],11,0)</f>
        <v>Clos Des Lambrys</v>
      </c>
      <c r="K435" t="str">
        <f ca="1">VLOOKUP(Q435,Tabela3[],10,0)</f>
        <v>Tecido</v>
      </c>
      <c r="L435" cm="1">
        <f t="array" aca="1" ref="L435" ca="1">IF(Tabela2[[#This Row],[PORTO]]=Tabela2[[#This Row],[DESTINO]],0,erro)</f>
        <v>0</v>
      </c>
      <c r="N435">
        <f t="shared" ca="1" si="55"/>
        <v>21000</v>
      </c>
      <c r="O435">
        <f t="shared" ca="1" si="56"/>
        <v>7</v>
      </c>
      <c r="P435">
        <f t="shared" ca="1" si="57"/>
        <v>0</v>
      </c>
      <c r="Q435">
        <f t="shared" ca="1" si="53"/>
        <v>21</v>
      </c>
      <c r="R435">
        <f t="shared" ca="1" si="54"/>
        <v>22</v>
      </c>
    </row>
    <row r="436" spans="1:18">
      <c r="A436">
        <f ca="1">VLOOKUP(O436,Tabela3[],2,0)</f>
        <v>2008</v>
      </c>
      <c r="B436" t="str">
        <f ca="1">VLOOKUP(P436,Tabela3[],4,0)</f>
        <v>FEVEREIRO</v>
      </c>
      <c r="C436" t="str">
        <f ca="1">VLOOKUP(Q436,Tabela3[],5,0)</f>
        <v>Coréia do Sul</v>
      </c>
      <c r="D436" t="str">
        <f ca="1">VLOOKUP(Q436,Tabela3[],3,0)</f>
        <v>Samsung</v>
      </c>
      <c r="E436" t="str">
        <f ca="1">IF(R436=Q436, (VLOOKUP(P436+1,Tabela3[],5,0)),VLOOKUP(R436,Tabela3[],5,0))</f>
        <v>Itália</v>
      </c>
      <c r="F436" s="1">
        <f t="shared" ca="1" si="50"/>
        <v>39451</v>
      </c>
      <c r="G436" s="1">
        <f t="shared" ca="1" si="51"/>
        <v>39457.074485022727</v>
      </c>
      <c r="H436">
        <f t="shared" ca="1" si="52"/>
        <v>0</v>
      </c>
      <c r="I436" t="str">
        <f ca="1">VLOOKUP(Q436,Tabela3[],9,1)</f>
        <v>HMM Rotterdam</v>
      </c>
      <c r="J436" t="str">
        <f ca="1">VLOOKUP(Q436,Tabela3[],11,0)</f>
        <v>QLED 4k 75"</v>
      </c>
      <c r="K436" t="str">
        <f ca="1">VLOOKUP(Q436,Tabela3[],10,0)</f>
        <v>Eletrônicos</v>
      </c>
      <c r="L436" t="e" cm="1">
        <f t="array" aca="1" ref="L436" ca="1">IF(Tabela2[[#This Row],[PORTO]]=Tabela2[[#This Row],[DESTINO]],0,erro)</f>
        <v>#NAME?</v>
      </c>
      <c r="N436">
        <f t="shared" ca="1" si="55"/>
        <v>2000</v>
      </c>
      <c r="O436">
        <f t="shared" ca="1" si="56"/>
        <v>8</v>
      </c>
      <c r="P436">
        <f t="shared" ca="1" si="57"/>
        <v>1</v>
      </c>
      <c r="Q436">
        <f t="shared" ca="1" si="53"/>
        <v>13</v>
      </c>
      <c r="R436">
        <f t="shared" ca="1" si="54"/>
        <v>18</v>
      </c>
    </row>
    <row r="437" spans="1:18">
      <c r="A437">
        <f ca="1">VLOOKUP(O437,Tabela3[],2,0)</f>
        <v>2000</v>
      </c>
      <c r="B437" t="str">
        <f ca="1">VLOOKUP(P437,Tabela3[],4,0)</f>
        <v>OUTUBRO</v>
      </c>
      <c r="C437" t="str">
        <f ca="1">VLOOKUP(Q437,Tabela3[],5,0)</f>
        <v>Canadá</v>
      </c>
      <c r="D437" t="str">
        <f ca="1">VLOOKUP(Q437,Tabela3[],3,0)</f>
        <v>Shopify</v>
      </c>
      <c r="E437" t="str">
        <f ca="1">IF(R437=Q437, (VLOOKUP(P437+1,Tabela3[],5,0)),VLOOKUP(R437,Tabela3[],5,0))</f>
        <v>França</v>
      </c>
      <c r="F437" s="1">
        <f t="shared" ca="1" si="50"/>
        <v>36796</v>
      </c>
      <c r="G437" s="1">
        <f t="shared" ca="1" si="51"/>
        <v>36800.470915637852</v>
      </c>
      <c r="H437">
        <f t="shared" ca="1" si="52"/>
        <v>1</v>
      </c>
      <c r="I437" t="str">
        <f ca="1">VLOOKUP(Q437,Tabela3[],9,1)</f>
        <v>HMM Southampton</v>
      </c>
      <c r="J437" t="str">
        <f ca="1">VLOOKUP(Q437,Tabela3[],11,0)</f>
        <v>TORRADORES DE CAFÉ</v>
      </c>
      <c r="K437" t="str">
        <f ca="1">VLOOKUP(Q437,Tabela3[],10,0)</f>
        <v>Geral</v>
      </c>
      <c r="L437" t="e" cm="1">
        <f t="array" aca="1" ref="L437" ca="1">IF(Tabela2[[#This Row],[PORTO]]=Tabela2[[#This Row],[DESTINO]],0,erro)</f>
        <v>#NAME?</v>
      </c>
      <c r="N437">
        <f t="shared" ca="1" si="55"/>
        <v>4000</v>
      </c>
      <c r="O437">
        <f t="shared" ca="1" si="56"/>
        <v>0</v>
      </c>
      <c r="P437">
        <f t="shared" ca="1" si="57"/>
        <v>9</v>
      </c>
      <c r="Q437">
        <f t="shared" ca="1" si="53"/>
        <v>33</v>
      </c>
      <c r="R437">
        <f t="shared" ca="1" si="54"/>
        <v>21</v>
      </c>
    </row>
    <row r="438" spans="1:18">
      <c r="A438">
        <f ca="1">VLOOKUP(O438,Tabela3[],2,0)</f>
        <v>2008</v>
      </c>
      <c r="B438" t="str">
        <f ca="1">VLOOKUP(P438,Tabela3[],4,0)</f>
        <v>DEZEMBRO</v>
      </c>
      <c r="C438" t="str">
        <f ca="1">VLOOKUP(Q438,Tabela3[],5,0)</f>
        <v>Estados Unidos</v>
      </c>
      <c r="D438" t="str">
        <f ca="1">VLOOKUP(Q438,Tabela3[],3,0)</f>
        <v>Amazon</v>
      </c>
      <c r="E438" t="str">
        <f ca="1">IF(R438=Q438, (VLOOKUP(P438+1,Tabela3[],5,0)),VLOOKUP(R438,Tabela3[],5,0))</f>
        <v>Holanda</v>
      </c>
      <c r="F438" s="1">
        <f t="shared" ca="1" si="50"/>
        <v>39754</v>
      </c>
      <c r="G438" s="1">
        <f t="shared" ca="1" si="51"/>
        <v>39760.869786173171</v>
      </c>
      <c r="H438">
        <f t="shared" ca="1" si="52"/>
        <v>1</v>
      </c>
      <c r="I438" t="str">
        <f ca="1">VLOOKUP(Q438,Tabela3[],9,1)</f>
        <v>HMM Algeciras</v>
      </c>
      <c r="J438" t="str">
        <f ca="1">VLOOKUP(Q438,Tabela3[],11,0)</f>
        <v>Travesseiro Toque de Pluma</v>
      </c>
      <c r="K438" t="str">
        <f ca="1">VLOOKUP(Q438,Tabela3[],10,0)</f>
        <v>Geral</v>
      </c>
      <c r="L438" t="e" cm="1">
        <f t="array" aca="1" ref="L438" ca="1">IF(Tabela2[[#This Row],[PORTO]]=Tabela2[[#This Row],[DESTINO]],0,erro)</f>
        <v>#NAME?</v>
      </c>
      <c r="N438">
        <f t="shared" ca="1" si="55"/>
        <v>5000</v>
      </c>
      <c r="O438">
        <f t="shared" ca="1" si="56"/>
        <v>8</v>
      </c>
      <c r="P438">
        <f t="shared" ca="1" si="57"/>
        <v>11</v>
      </c>
      <c r="Q438">
        <f t="shared" ca="1" si="53"/>
        <v>5</v>
      </c>
      <c r="R438">
        <f t="shared" ca="1" si="54"/>
        <v>17</v>
      </c>
    </row>
    <row r="439" spans="1:18">
      <c r="A439">
        <f ca="1">VLOOKUP(O439,Tabela3[],2,0)</f>
        <v>2000</v>
      </c>
      <c r="B439" t="str">
        <f ca="1">VLOOKUP(P439,Tabela3[],4,0)</f>
        <v>MAIO</v>
      </c>
      <c r="C439" t="str">
        <f ca="1">VLOOKUP(Q439,Tabela3[],5,0)</f>
        <v>China</v>
      </c>
      <c r="D439" t="str">
        <f ca="1">VLOOKUP(Q439,Tabela3[],3,0)</f>
        <v>Alibaba Group</v>
      </c>
      <c r="E439" t="str">
        <f ca="1">IF(R439=Q439, (VLOOKUP(P439+1,Tabela3[],5,0)),VLOOKUP(R439,Tabela3[],5,0))</f>
        <v>Japão</v>
      </c>
      <c r="F439" s="1">
        <f t="shared" ca="1" si="50"/>
        <v>36641</v>
      </c>
      <c r="G439" s="1">
        <f t="shared" ca="1" si="51"/>
        <v>36644.491241325079</v>
      </c>
      <c r="H439">
        <f t="shared" ca="1" si="52"/>
        <v>1</v>
      </c>
      <c r="I439" t="str">
        <f ca="1">VLOOKUP(Q439,Tabela3[],9,1)</f>
        <v>HMM St Petersburg</v>
      </c>
      <c r="J439" t="str">
        <f ca="1">VLOOKUP(Q439,Tabela3[],11,0)</f>
        <v>Miniescavadeira</v>
      </c>
      <c r="K439" t="str">
        <f ca="1">VLOOKUP(Q439,Tabela3[],10,0)</f>
        <v>Maquinário</v>
      </c>
      <c r="L439" t="e" cm="1">
        <f t="array" aca="1" ref="L439" ca="1">IF(Tabela2[[#This Row],[PORTO]]=Tabela2[[#This Row],[DESTINO]],0,erro)</f>
        <v>#NAME?</v>
      </c>
      <c r="N439">
        <f t="shared" ca="1" si="55"/>
        <v>10</v>
      </c>
      <c r="O439">
        <f t="shared" ca="1" si="56"/>
        <v>0</v>
      </c>
      <c r="P439">
        <f t="shared" ca="1" si="57"/>
        <v>4</v>
      </c>
      <c r="Q439">
        <f t="shared" ca="1" si="53"/>
        <v>1</v>
      </c>
      <c r="R439">
        <f t="shared" ca="1" si="54"/>
        <v>10</v>
      </c>
    </row>
    <row r="440" spans="1:18">
      <c r="A440">
        <f ca="1">VLOOKUP(O440,Tabela3[],2,0)</f>
        <v>2005</v>
      </c>
      <c r="B440" t="str">
        <f ca="1">VLOOKUP(P440,Tabela3[],4,0)</f>
        <v>DEZEMBRO</v>
      </c>
      <c r="C440" t="str">
        <f ca="1">VLOOKUP(Q440,Tabela3[],5,0)</f>
        <v>Canadá</v>
      </c>
      <c r="D440" t="str">
        <f ca="1">VLOOKUP(Q440,Tabela3[],3,0)</f>
        <v>Shopify</v>
      </c>
      <c r="E440" t="str">
        <f ca="1">IF(R440=Q440, (VLOOKUP(P440+1,Tabela3[],5,0)),VLOOKUP(R440,Tabela3[],5,0))</f>
        <v>China</v>
      </c>
      <c r="F440" s="1">
        <f t="shared" ca="1" si="50"/>
        <v>38660</v>
      </c>
      <c r="G440" s="1">
        <f t="shared" ca="1" si="51"/>
        <v>38669.877775856534</v>
      </c>
      <c r="H440">
        <f t="shared" ca="1" si="52"/>
        <v>0</v>
      </c>
      <c r="I440" t="str">
        <f ca="1">VLOOKUP(Q440,Tabela3[],9,1)</f>
        <v>HMM Southampton</v>
      </c>
      <c r="J440" t="str">
        <f ca="1">VLOOKUP(Q440,Tabela3[],11,0)</f>
        <v>NONA</v>
      </c>
      <c r="K440" t="str">
        <f ca="1">VLOOKUP(Q440,Tabela3[],10,0)</f>
        <v>Bebida</v>
      </c>
      <c r="L440" t="e" cm="1">
        <f t="array" aca="1" ref="L440" ca="1">IF(Tabela2[[#This Row],[PORTO]]=Tabela2[[#This Row],[DESTINO]],0,erro)</f>
        <v>#NAME?</v>
      </c>
      <c r="N440">
        <f t="shared" ca="1" si="55"/>
        <v>0</v>
      </c>
      <c r="O440">
        <f t="shared" ca="1" si="56"/>
        <v>5</v>
      </c>
      <c r="P440">
        <f t="shared" ca="1" si="57"/>
        <v>11</v>
      </c>
      <c r="Q440">
        <f t="shared" ca="1" si="53"/>
        <v>34</v>
      </c>
      <c r="R440">
        <f t="shared" ca="1" si="54"/>
        <v>0</v>
      </c>
    </row>
    <row r="441" spans="1:18">
      <c r="A441">
        <f ca="1">VLOOKUP(O441,Tabela3[],2,0)</f>
        <v>2008</v>
      </c>
      <c r="B441" t="str">
        <f ca="1">VLOOKUP(P441,Tabela3[],4,0)</f>
        <v>JULHO</v>
      </c>
      <c r="C441" t="str">
        <f ca="1">VLOOKUP(Q441,Tabela3[],5,0)</f>
        <v>China</v>
      </c>
      <c r="D441" t="str">
        <f ca="1">VLOOKUP(Q441,Tabela3[],3,0)</f>
        <v>Alibaba Group</v>
      </c>
      <c r="E441" t="str">
        <f ca="1">IF(R441=Q441, (VLOOKUP(P441+1,Tabela3[],5,0)),VLOOKUP(R441,Tabela3[],5,0))</f>
        <v>Estados Unidos</v>
      </c>
      <c r="F441" s="1">
        <f t="shared" ca="1" si="50"/>
        <v>39622</v>
      </c>
      <c r="G441" s="1">
        <f t="shared" ca="1" si="51"/>
        <v>39631.666281413607</v>
      </c>
      <c r="H441">
        <f t="shared" ca="1" si="52"/>
        <v>0</v>
      </c>
      <c r="I441" t="str">
        <f ca="1">VLOOKUP(Q441,Tabela3[],9,1)</f>
        <v>HMM St Petersburg</v>
      </c>
      <c r="J441" t="str">
        <f ca="1">VLOOKUP(Q441,Tabela3[],11,0)</f>
        <v>Serração Portatil</v>
      </c>
      <c r="K441" t="str">
        <f ca="1">VLOOKUP(Q441,Tabela3[],10,0)</f>
        <v>Maquinário</v>
      </c>
      <c r="L441" t="e" cm="1">
        <f t="array" aca="1" ref="L441" ca="1">IF(Tabela2[[#This Row],[PORTO]]=Tabela2[[#This Row],[DESTINO]],0,erro)</f>
        <v>#NAME?</v>
      </c>
      <c r="N441">
        <f t="shared" ca="1" si="55"/>
        <v>40</v>
      </c>
      <c r="O441">
        <f t="shared" ca="1" si="56"/>
        <v>8</v>
      </c>
      <c r="P441">
        <f t="shared" ca="1" si="57"/>
        <v>6</v>
      </c>
      <c r="Q441">
        <f t="shared" ca="1" si="53"/>
        <v>0</v>
      </c>
      <c r="R441">
        <f t="shared" ca="1" si="54"/>
        <v>4</v>
      </c>
    </row>
    <row r="442" spans="1:18">
      <c r="A442">
        <f ca="1">VLOOKUP(O442,Tabela3[],2,0)</f>
        <v>2000</v>
      </c>
      <c r="B442" t="str">
        <f ca="1">VLOOKUP(P442,Tabela3[],4,0)</f>
        <v>JULHO</v>
      </c>
      <c r="C442" t="str">
        <f ca="1">VLOOKUP(Q442,Tabela3[],5,0)</f>
        <v>Estados Unidos</v>
      </c>
      <c r="D442" t="str">
        <f ca="1">VLOOKUP(Q442,Tabela3[],3,0)</f>
        <v>Amazon</v>
      </c>
      <c r="E442" t="str">
        <f ca="1">IF(R442=Q442, (VLOOKUP(P442+1,Tabela3[],5,0)),VLOOKUP(R442,Tabela3[],5,0))</f>
        <v>China</v>
      </c>
      <c r="F442" s="1">
        <f t="shared" ca="1" si="50"/>
        <v>36691</v>
      </c>
      <c r="G442" s="1">
        <f t="shared" ca="1" si="51"/>
        <v>36693.57965224838</v>
      </c>
      <c r="H442">
        <f t="shared" ca="1" si="52"/>
        <v>1</v>
      </c>
      <c r="I442" t="str">
        <f ca="1">VLOOKUP(Q442,Tabela3[],9,1)</f>
        <v>HMM Algeciras</v>
      </c>
      <c r="J442" t="str">
        <f ca="1">VLOOKUP(Q442,Tabela3[],11,0)</f>
        <v>Colchão Baby Light D18</v>
      </c>
      <c r="K442" t="str">
        <f ca="1">VLOOKUP(Q442,Tabela3[],10,0)</f>
        <v>Geral</v>
      </c>
      <c r="L442" t="e" cm="1">
        <f t="array" aca="1" ref="L442" ca="1">IF(Tabela2[[#This Row],[PORTO]]=Tabela2[[#This Row],[DESTINO]],0,erro)</f>
        <v>#NAME?</v>
      </c>
      <c r="N442">
        <f t="shared" ca="1" si="55"/>
        <v>3000</v>
      </c>
      <c r="O442">
        <f t="shared" ca="1" si="56"/>
        <v>0</v>
      </c>
      <c r="P442">
        <f t="shared" ca="1" si="57"/>
        <v>6</v>
      </c>
      <c r="Q442">
        <f t="shared" ca="1" si="53"/>
        <v>4</v>
      </c>
      <c r="R442">
        <f t="shared" ca="1" si="54"/>
        <v>1</v>
      </c>
    </row>
    <row r="443" spans="1:18">
      <c r="A443">
        <f ca="1">VLOOKUP(O443,Tabela3[],2,0)</f>
        <v>2006</v>
      </c>
      <c r="B443" t="str">
        <f ca="1">VLOOKUP(P443,Tabela3[],4,0)</f>
        <v>JANEIRO</v>
      </c>
      <c r="C443" t="str">
        <f ca="1">VLOOKUP(Q443,Tabela3[],5,0)</f>
        <v>Estados Unidos</v>
      </c>
      <c r="D443" t="str">
        <f ca="1">VLOOKUP(Q443,Tabela3[],3,0)</f>
        <v>Amazon</v>
      </c>
      <c r="E443" t="str">
        <f ca="1">IF(R443=Q443, (VLOOKUP(P443+1,Tabela3[],5,0)),VLOOKUP(R443,Tabela3[],5,0))</f>
        <v>Holanda</v>
      </c>
      <c r="F443" s="1">
        <f t="shared" ca="1" si="50"/>
        <v>38722</v>
      </c>
      <c r="G443" s="1">
        <f t="shared" ca="1" si="51"/>
        <v>38726.618630174104</v>
      </c>
      <c r="H443">
        <f t="shared" ca="1" si="52"/>
        <v>1</v>
      </c>
      <c r="I443" t="str">
        <f ca="1">VLOOKUP(Q443,Tabela3[],9,1)</f>
        <v>HMM Algeciras</v>
      </c>
      <c r="J443" t="str">
        <f ca="1">VLOOKUP(Q443,Tabela3[],11,0)</f>
        <v>Colchão Baby Light D18</v>
      </c>
      <c r="K443" t="str">
        <f ca="1">VLOOKUP(Q443,Tabela3[],10,0)</f>
        <v>Geral</v>
      </c>
      <c r="L443" t="e" cm="1">
        <f t="array" aca="1" ref="L443" ca="1">IF(Tabela2[[#This Row],[PORTO]]=Tabela2[[#This Row],[DESTINO]],0,erro)</f>
        <v>#NAME?</v>
      </c>
      <c r="N443">
        <f t="shared" ca="1" si="55"/>
        <v>5000</v>
      </c>
      <c r="O443">
        <f t="shared" ca="1" si="56"/>
        <v>6</v>
      </c>
      <c r="P443">
        <f t="shared" ca="1" si="57"/>
        <v>0</v>
      </c>
      <c r="Q443">
        <f t="shared" ca="1" si="53"/>
        <v>4</v>
      </c>
      <c r="R443">
        <f t="shared" ca="1" si="54"/>
        <v>15</v>
      </c>
    </row>
    <row r="444" spans="1:18">
      <c r="A444">
        <f ca="1">VLOOKUP(O444,Tabela3[],2,0)</f>
        <v>2002</v>
      </c>
      <c r="B444" t="str">
        <f ca="1">VLOOKUP(P444,Tabela3[],4,0)</f>
        <v>AGOSTO</v>
      </c>
      <c r="C444" t="str">
        <f ca="1">VLOOKUP(Q444,Tabela3[],5,0)</f>
        <v>Japão</v>
      </c>
      <c r="D444" t="str">
        <f ca="1">VLOOKUP(Q444,Tabela3[],3,0)</f>
        <v>Toyota</v>
      </c>
      <c r="E444" t="str">
        <f ca="1">IF(R444=Q444, (VLOOKUP(P444+1,Tabela3[],5,0)),VLOOKUP(R444,Tabela3[],5,0))</f>
        <v>França</v>
      </c>
      <c r="F444" s="1">
        <f t="shared" ca="1" si="50"/>
        <v>37439</v>
      </c>
      <c r="G444" s="1">
        <f t="shared" ca="1" si="51"/>
        <v>37442.144066841298</v>
      </c>
      <c r="H444">
        <f t="shared" ca="1" si="52"/>
        <v>1</v>
      </c>
      <c r="I444" t="str">
        <f ca="1">VLOOKUP(Q444,Tabela3[],9,1)</f>
        <v>Trailer Carriers</v>
      </c>
      <c r="J444" t="str">
        <f ca="1">VLOOKUP(Q444,Tabela3[],11,0)</f>
        <v>COROLLA GLI</v>
      </c>
      <c r="K444" t="str">
        <f ca="1">VLOOKUP(Q444,Tabela3[],10,0)</f>
        <v>Carros</v>
      </c>
      <c r="L444" t="e" cm="1">
        <f t="array" aca="1" ref="L444" ca="1">IF(Tabela2[[#This Row],[PORTO]]=Tabela2[[#This Row],[DESTINO]],0,erro)</f>
        <v>#NAME?</v>
      </c>
      <c r="N444">
        <f t="shared" ca="1" si="55"/>
        <v>200</v>
      </c>
      <c r="O444">
        <f t="shared" ca="1" si="56"/>
        <v>2</v>
      </c>
      <c r="P444">
        <f t="shared" ca="1" si="57"/>
        <v>7</v>
      </c>
      <c r="Q444">
        <f t="shared" ca="1" si="53"/>
        <v>10</v>
      </c>
      <c r="R444">
        <f t="shared" ca="1" si="54"/>
        <v>22</v>
      </c>
    </row>
    <row r="445" spans="1:18">
      <c r="A445">
        <f ca="1">VLOOKUP(O445,Tabela3[],2,0)</f>
        <v>2000</v>
      </c>
      <c r="B445" t="str">
        <f ca="1">VLOOKUP(P445,Tabela3[],4,0)</f>
        <v>SETEMBRO</v>
      </c>
      <c r="C445" t="str">
        <f ca="1">VLOOKUP(Q445,Tabela3[],5,0)</f>
        <v>Brasil</v>
      </c>
      <c r="D445" t="str">
        <f ca="1">VLOOKUP(Q445,Tabela3[],3,0)</f>
        <v>VALE</v>
      </c>
      <c r="E445" t="str">
        <f ca="1">IF(R445=Q445, (VLOOKUP(P445+1,Tabela3[],5,0)),VLOOKUP(R445,Tabela3[],5,0))</f>
        <v>Coréia do Sul</v>
      </c>
      <c r="F445" s="1">
        <f t="shared" ca="1" si="50"/>
        <v>36765</v>
      </c>
      <c r="G445" s="1">
        <f t="shared" ca="1" si="51"/>
        <v>36769.681216911289</v>
      </c>
      <c r="H445">
        <f t="shared" ca="1" si="52"/>
        <v>0</v>
      </c>
      <c r="I445" t="str">
        <f ca="1">VLOOKUP(Q445,Tabela3[],9,1)</f>
        <v>Lan Hua Hai</v>
      </c>
      <c r="J445" t="str">
        <f ca="1">VLOOKUP(Q445,Tabela3[],11,0)</f>
        <v>Minério de Ferro</v>
      </c>
      <c r="K445" t="str">
        <f ca="1">VLOOKUP(Q445,Tabela3[],10,0)</f>
        <v>Minério</v>
      </c>
      <c r="L445" t="e" cm="1">
        <f t="array" aca="1" ref="L445" ca="1">IF(Tabela2[[#This Row],[PORTO]]=Tabela2[[#This Row],[DESTINO]],0,erro)</f>
        <v>#NAME?</v>
      </c>
      <c r="N445">
        <f t="shared" ca="1" si="55"/>
        <v>0</v>
      </c>
      <c r="O445">
        <f t="shared" ca="1" si="56"/>
        <v>0</v>
      </c>
      <c r="P445">
        <f t="shared" ca="1" si="57"/>
        <v>8</v>
      </c>
      <c r="Q445">
        <f t="shared" ca="1" si="53"/>
        <v>27</v>
      </c>
      <c r="R445">
        <f t="shared" ca="1" si="54"/>
        <v>12</v>
      </c>
    </row>
    <row r="446" spans="1:18">
      <c r="A446">
        <f ca="1">VLOOKUP(O446,Tabela3[],2,0)</f>
        <v>2000</v>
      </c>
      <c r="B446" t="str">
        <f ca="1">VLOOKUP(P446,Tabela3[],4,0)</f>
        <v>JUNHO</v>
      </c>
      <c r="C446" t="str">
        <f ca="1">VLOOKUP(Q446,Tabela3[],5,0)</f>
        <v>Estados Unidos</v>
      </c>
      <c r="D446" t="str">
        <f ca="1">VLOOKUP(Q446,Tabela3[],3,0)</f>
        <v>Amazon</v>
      </c>
      <c r="E446" t="str">
        <f ca="1">IF(R446=Q446, (VLOOKUP(P446+1,Tabela3[],5,0)),VLOOKUP(R446,Tabela3[],5,0))</f>
        <v>Alemanha</v>
      </c>
      <c r="F446" s="1">
        <f t="shared" ca="1" si="50"/>
        <v>36668</v>
      </c>
      <c r="G446" s="1">
        <f t="shared" ca="1" si="51"/>
        <v>36675.525275402913</v>
      </c>
      <c r="H446">
        <f t="shared" ca="1" si="52"/>
        <v>1</v>
      </c>
      <c r="I446" t="str">
        <f ca="1">VLOOKUP(Q446,Tabela3[],9,1)</f>
        <v>HMM Algeciras</v>
      </c>
      <c r="J446" t="str">
        <f ca="1">VLOOKUP(Q446,Tabela3[],11,0)</f>
        <v>Escrivaninha Trevalla</v>
      </c>
      <c r="K446" t="str">
        <f ca="1">VLOOKUP(Q446,Tabela3[],10,0)</f>
        <v>Geral</v>
      </c>
      <c r="L446" t="e" cm="1">
        <f t="array" aca="1" ref="L446" ca="1">IF(Tabela2[[#This Row],[PORTO]]=Tabela2[[#This Row],[DESTINO]],0,erro)</f>
        <v>#NAME?</v>
      </c>
      <c r="N446">
        <f t="shared" ca="1" si="55"/>
        <v>5000</v>
      </c>
      <c r="O446">
        <f t="shared" ca="1" si="56"/>
        <v>0</v>
      </c>
      <c r="P446">
        <f t="shared" ca="1" si="57"/>
        <v>5</v>
      </c>
      <c r="Q446">
        <f t="shared" ca="1" si="53"/>
        <v>3</v>
      </c>
      <c r="R446">
        <f t="shared" ca="1" si="54"/>
        <v>3</v>
      </c>
    </row>
    <row r="447" spans="1:18">
      <c r="A447">
        <f ca="1">VLOOKUP(O447,Tabela3[],2,0)</f>
        <v>2001</v>
      </c>
      <c r="B447" t="str">
        <f ca="1">VLOOKUP(P447,Tabela3[],4,0)</f>
        <v>OUTUBRO</v>
      </c>
      <c r="C447" t="str">
        <f ca="1">VLOOKUP(Q447,Tabela3[],5,0)</f>
        <v>Estados Unidos</v>
      </c>
      <c r="D447" t="str">
        <f ca="1">VLOOKUP(Q447,Tabela3[],3,0)</f>
        <v>Amazon</v>
      </c>
      <c r="E447" t="str">
        <f ca="1">IF(R447=Q447, (VLOOKUP(P447+1,Tabela3[],5,0)),VLOOKUP(R447,Tabela3[],5,0))</f>
        <v>China</v>
      </c>
      <c r="F447" s="1">
        <f t="shared" ca="1" si="50"/>
        <v>37144</v>
      </c>
      <c r="G447" s="1">
        <f t="shared" ca="1" si="51"/>
        <v>37149.48291415011</v>
      </c>
      <c r="H447">
        <f t="shared" ca="1" si="52"/>
        <v>0</v>
      </c>
      <c r="I447" t="str">
        <f ca="1">VLOOKUP(Q447,Tabela3[],9,1)</f>
        <v>HMM Algeciras</v>
      </c>
      <c r="J447" t="str">
        <f ca="1">VLOOKUP(Q447,Tabela3[],11,0)</f>
        <v>Escrivaninha Trevalla</v>
      </c>
      <c r="K447" t="str">
        <f ca="1">VLOOKUP(Q447,Tabela3[],10,0)</f>
        <v>Geral</v>
      </c>
      <c r="L447" t="e" cm="1">
        <f t="array" aca="1" ref="L447" ca="1">IF(Tabela2[[#This Row],[PORTO]]=Tabela2[[#This Row],[DESTINO]],0,erro)</f>
        <v>#NAME?</v>
      </c>
      <c r="N447">
        <f t="shared" ca="1" si="55"/>
        <v>5000</v>
      </c>
      <c r="O447">
        <f t="shared" ca="1" si="56"/>
        <v>1</v>
      </c>
      <c r="P447">
        <f t="shared" ca="1" si="57"/>
        <v>9</v>
      </c>
      <c r="Q447">
        <f t="shared" ca="1" si="53"/>
        <v>3</v>
      </c>
      <c r="R447">
        <f t="shared" ca="1" si="54"/>
        <v>2</v>
      </c>
    </row>
    <row r="448" spans="1:18">
      <c r="A448">
        <f ca="1">VLOOKUP(O448,Tabela3[],2,0)</f>
        <v>2007</v>
      </c>
      <c r="B448" t="str">
        <f ca="1">VLOOKUP(P448,Tabela3[],4,0)</f>
        <v>JANEIRO</v>
      </c>
      <c r="C448" t="str">
        <f ca="1">VLOOKUP(Q448,Tabela3[],5,0)</f>
        <v>França</v>
      </c>
      <c r="D448" t="str">
        <f ca="1">VLOOKUP(Q448,Tabela3[],3,0)</f>
        <v> LVMH</v>
      </c>
      <c r="E448" t="str">
        <f ca="1">IF(R448=Q448, (VLOOKUP(P448+1,Tabela3[],5,0)),VLOOKUP(R448,Tabela3[],5,0))</f>
        <v>China</v>
      </c>
      <c r="F448" s="1">
        <f t="shared" ca="1" si="50"/>
        <v>39429</v>
      </c>
      <c r="G448" s="1">
        <f t="shared" ca="1" si="51"/>
        <v>39431.37679837113</v>
      </c>
      <c r="H448">
        <f t="shared" ca="1" si="52"/>
        <v>1</v>
      </c>
      <c r="I448" t="str">
        <f ca="1">VLOOKUP(Q448,Tabela3[],9,1)</f>
        <v>Emma Maersk</v>
      </c>
      <c r="J448" t="str">
        <f ca="1">VLOOKUP(Q448,Tabela3[],11,0)</f>
        <v>Clos Des Lambrys</v>
      </c>
      <c r="K448" t="str">
        <f ca="1">VLOOKUP(Q448,Tabela3[],10,0)</f>
        <v>Tecido</v>
      </c>
      <c r="L448" t="e" cm="1">
        <f t="array" aca="1" ref="L448" ca="1">IF(Tabela2[[#This Row],[PORTO]]=Tabela2[[#This Row],[DESTINO]],0,erro)</f>
        <v>#NAME?</v>
      </c>
      <c r="N448">
        <f t="shared" ca="1" si="55"/>
        <v>35000</v>
      </c>
      <c r="O448">
        <f t="shared" ca="1" si="56"/>
        <v>7</v>
      </c>
      <c r="P448">
        <f t="shared" ca="1" si="57"/>
        <v>12</v>
      </c>
      <c r="Q448">
        <f t="shared" ca="1" si="53"/>
        <v>21</v>
      </c>
      <c r="R448">
        <f t="shared" ca="1" si="54"/>
        <v>2</v>
      </c>
    </row>
    <row r="449" spans="1:18">
      <c r="A449">
        <f ca="1">VLOOKUP(O449,Tabela3[],2,0)</f>
        <v>2004</v>
      </c>
      <c r="B449" t="str">
        <f ca="1">VLOOKUP(P449,Tabela3[],4,0)</f>
        <v>SETEMBRO</v>
      </c>
      <c r="C449" t="str">
        <f ca="1">VLOOKUP(Q449,Tabela3[],5,0)</f>
        <v>Itália</v>
      </c>
      <c r="D449" t="str">
        <f ca="1">VLOOKUP(Q449,Tabela3[],3,0)</f>
        <v>Hyundai</v>
      </c>
      <c r="E449" t="str">
        <f ca="1">IF(R449=Q449, (VLOOKUP(P449+1,Tabela3[],5,0)),VLOOKUP(R449,Tabela3[],5,0))</f>
        <v>Itália</v>
      </c>
      <c r="F449" s="1">
        <f t="shared" ca="1" si="50"/>
        <v>38211</v>
      </c>
      <c r="G449" s="1">
        <f t="shared" ca="1" si="51"/>
        <v>38217.735812349412</v>
      </c>
      <c r="H449">
        <f t="shared" ca="1" si="52"/>
        <v>0</v>
      </c>
      <c r="I449" t="str">
        <f ca="1">VLOOKUP(Q449,Tabela3[],9,1)</f>
        <v>Car Carriers</v>
      </c>
      <c r="J449" t="str">
        <f ca="1">VLOOKUP(Q449,Tabela3[],11,0)</f>
        <v>Creta Confort</v>
      </c>
      <c r="K449" t="str">
        <f ca="1">VLOOKUP(Q449,Tabela3[],10,0)</f>
        <v>Carros</v>
      </c>
      <c r="L449" cm="1">
        <f t="array" aca="1" ref="L449" ca="1">IF(Tabela2[[#This Row],[PORTO]]=Tabela2[[#This Row],[DESTINO]],0,erro)</f>
        <v>0</v>
      </c>
      <c r="N449">
        <f t="shared" ca="1" si="55"/>
        <v>200</v>
      </c>
      <c r="O449">
        <f t="shared" ca="1" si="56"/>
        <v>4</v>
      </c>
      <c r="P449">
        <f t="shared" ca="1" si="57"/>
        <v>8</v>
      </c>
      <c r="Q449">
        <f t="shared" ca="1" si="53"/>
        <v>18</v>
      </c>
      <c r="R449">
        <f t="shared" ca="1" si="54"/>
        <v>19</v>
      </c>
    </row>
    <row r="450" spans="1:18">
      <c r="A450">
        <f ca="1">VLOOKUP(O450,Tabela3[],2,0)</f>
        <v>2009</v>
      </c>
      <c r="B450" t="str">
        <f ca="1">VLOOKUP(P450,Tabela3[],4,0)</f>
        <v>ABRIL</v>
      </c>
      <c r="C450" t="str">
        <f ca="1">VLOOKUP(Q450,Tabela3[],5,0)</f>
        <v>Coréia do Sul</v>
      </c>
      <c r="D450" t="str">
        <f ca="1">VLOOKUP(Q450,Tabela3[],3,0)</f>
        <v>Samsung</v>
      </c>
      <c r="E450" t="str">
        <f ca="1">IF(R450=Q450, (VLOOKUP(P450+1,Tabela3[],5,0)),VLOOKUP(R450,Tabela3[],5,0))</f>
        <v>Itália</v>
      </c>
      <c r="F450" s="1">
        <f t="shared" ref="F450:F513" ca="1" si="58">(DATE(A450,IF(P450&gt;0,P450,IF(P450&gt;12,P450-1,IF(P450=0,P450+1))),RAND()*28))</f>
        <v>39889</v>
      </c>
      <c r="G450" s="1">
        <f t="shared" ca="1" si="51"/>
        <v>39897.405662028723</v>
      </c>
      <c r="H450">
        <f t="shared" ca="1" si="52"/>
        <v>1</v>
      </c>
      <c r="I450" t="str">
        <f ca="1">VLOOKUP(Q450,Tabela3[],9,1)</f>
        <v>HMM Rotterdam</v>
      </c>
      <c r="J450" t="str">
        <f ca="1">VLOOKUP(Q450,Tabela3[],11,0)</f>
        <v>QLED 4k 75"</v>
      </c>
      <c r="K450" t="str">
        <f ca="1">VLOOKUP(Q450,Tabela3[],10,0)</f>
        <v>Eletrônicos</v>
      </c>
      <c r="L450" t="e" cm="1">
        <f t="array" aca="1" ref="L450" ca="1">IF(Tabela2[[#This Row],[PORTO]]=Tabela2[[#This Row],[DESTINO]],0,erro)</f>
        <v>#NAME?</v>
      </c>
      <c r="N450">
        <f t="shared" ca="1" si="55"/>
        <v>2000</v>
      </c>
      <c r="O450">
        <f t="shared" ca="1" si="56"/>
        <v>9</v>
      </c>
      <c r="P450">
        <f t="shared" ca="1" si="57"/>
        <v>3</v>
      </c>
      <c r="Q450">
        <f t="shared" ca="1" si="53"/>
        <v>13</v>
      </c>
      <c r="R450">
        <f t="shared" ca="1" si="54"/>
        <v>19</v>
      </c>
    </row>
    <row r="451" spans="1:18">
      <c r="A451">
        <f ca="1">VLOOKUP(O451,Tabela3[],2,0)</f>
        <v>2001</v>
      </c>
      <c r="B451" t="str">
        <f ca="1">VLOOKUP(P451,Tabela3[],4,0)</f>
        <v>OUTUBRO</v>
      </c>
      <c r="C451" t="str">
        <f ca="1">VLOOKUP(Q451,Tabela3[],5,0)</f>
        <v>Estados Unidos</v>
      </c>
      <c r="D451" t="str">
        <f ca="1">VLOOKUP(Q451,Tabela3[],3,0)</f>
        <v>Amazon</v>
      </c>
      <c r="E451" t="str">
        <f ca="1">IF(R451=Q451, (VLOOKUP(P451+1,Tabela3[],5,0)),VLOOKUP(R451,Tabela3[],5,0))</f>
        <v>Japão</v>
      </c>
      <c r="F451" s="1">
        <f t="shared" ca="1" si="58"/>
        <v>37160</v>
      </c>
      <c r="G451" s="1">
        <f t="shared" ref="G451:G514" ca="1" si="59">F451+RAND()*10</f>
        <v>37163.324931227406</v>
      </c>
      <c r="H451">
        <f t="shared" ref="H451:H514" ca="1" si="60">INT(RAND()*2)</f>
        <v>1</v>
      </c>
      <c r="I451" t="str">
        <f ca="1">VLOOKUP(Q451,Tabela3[],9,1)</f>
        <v>HMM Algeciras</v>
      </c>
      <c r="J451" t="str">
        <f ca="1">VLOOKUP(Q451,Tabela3[],11,0)</f>
        <v>Escrivaninha Trevalla</v>
      </c>
      <c r="K451" t="str">
        <f ca="1">VLOOKUP(Q451,Tabela3[],10,0)</f>
        <v>Geral</v>
      </c>
      <c r="L451" t="e" cm="1">
        <f t="array" aca="1" ref="L451" ca="1">IF(Tabela2[[#This Row],[PORTO]]=Tabela2[[#This Row],[DESTINO]],0,erro)</f>
        <v>#NAME?</v>
      </c>
      <c r="N451">
        <f t="shared" ca="1" si="55"/>
        <v>5000</v>
      </c>
      <c r="O451">
        <f t="shared" ca="1" si="56"/>
        <v>1</v>
      </c>
      <c r="P451">
        <f t="shared" ca="1" si="57"/>
        <v>9</v>
      </c>
      <c r="Q451">
        <f t="shared" ref="Q451:Q514" ca="1" si="61">INT(RAND()*35)</f>
        <v>3</v>
      </c>
      <c r="R451">
        <f t="shared" ref="R451:R514" ca="1" si="62">INT(RAND()*25)</f>
        <v>11</v>
      </c>
    </row>
    <row r="452" spans="1:18">
      <c r="A452">
        <f ca="1">VLOOKUP(O452,Tabela3[],2,0)</f>
        <v>2001</v>
      </c>
      <c r="B452" t="str">
        <f ca="1">VLOOKUP(P452,Tabela3[],4,0)</f>
        <v>JULHO</v>
      </c>
      <c r="C452" t="str">
        <f ca="1">VLOOKUP(Q452,Tabela3[],5,0)</f>
        <v>Estados Unidos</v>
      </c>
      <c r="D452" t="str">
        <f ca="1">VLOOKUP(Q452,Tabela3[],3,0)</f>
        <v>Amazon</v>
      </c>
      <c r="E452" t="str">
        <f ca="1">IF(R452=Q452, (VLOOKUP(P452+1,Tabela3[],5,0)),VLOOKUP(R452,Tabela3[],5,0))</f>
        <v>Alemanha</v>
      </c>
      <c r="F452" s="1">
        <f t="shared" ca="1" si="58"/>
        <v>37068</v>
      </c>
      <c r="G452" s="1">
        <f t="shared" ca="1" si="59"/>
        <v>37073.622724119887</v>
      </c>
      <c r="H452">
        <f t="shared" ca="1" si="60"/>
        <v>0</v>
      </c>
      <c r="I452" t="str">
        <f ca="1">VLOOKUP(Q452,Tabela3[],9,1)</f>
        <v>HMM Algeciras</v>
      </c>
      <c r="J452" t="str">
        <f ca="1">VLOOKUP(Q452,Tabela3[],11,0)</f>
        <v>Travesseiro Toque de Pluma</v>
      </c>
      <c r="K452" t="str">
        <f ca="1">VLOOKUP(Q452,Tabela3[],10,0)</f>
        <v>Geral</v>
      </c>
      <c r="L452" t="e" cm="1">
        <f t="array" aca="1" ref="L452" ca="1">IF(Tabela2[[#This Row],[PORTO]]=Tabela2[[#This Row],[DESTINO]],0,erro)</f>
        <v>#NAME?</v>
      </c>
      <c r="N452">
        <f t="shared" ca="1" si="55"/>
        <v>4000</v>
      </c>
      <c r="O452">
        <f t="shared" ca="1" si="56"/>
        <v>1</v>
      </c>
      <c r="P452">
        <f t="shared" ca="1" si="57"/>
        <v>6</v>
      </c>
      <c r="Q452">
        <f t="shared" ca="1" si="61"/>
        <v>5</v>
      </c>
      <c r="R452">
        <f t="shared" ca="1" si="62"/>
        <v>5</v>
      </c>
    </row>
    <row r="453" spans="1:18">
      <c r="A453">
        <f ca="1">VLOOKUP(O453,Tabela3[],2,0)</f>
        <v>2006</v>
      </c>
      <c r="B453" t="str">
        <f ca="1">VLOOKUP(P453,Tabela3[],4,0)</f>
        <v>MARÇO</v>
      </c>
      <c r="C453" t="str">
        <f ca="1">VLOOKUP(Q453,Tabela3[],5,0)</f>
        <v>Holanda</v>
      </c>
      <c r="D453" t="str">
        <f ca="1">VLOOKUP(Q453,Tabela3[],3,0)</f>
        <v>Shell</v>
      </c>
      <c r="E453" t="str">
        <f ca="1">IF(R453=Q453, (VLOOKUP(P453+1,Tabela3[],5,0)),VLOOKUP(R453,Tabela3[],5,0))</f>
        <v>Estados Unidos</v>
      </c>
      <c r="F453" s="1">
        <f t="shared" ca="1" si="58"/>
        <v>38762</v>
      </c>
      <c r="G453" s="1">
        <f t="shared" ca="1" si="59"/>
        <v>38767.378878512536</v>
      </c>
      <c r="H453">
        <f t="shared" ca="1" si="60"/>
        <v>1</v>
      </c>
      <c r="I453" t="str">
        <f ca="1">VLOOKUP(Q453,Tabela3[],9,1)</f>
        <v>AbQaiq</v>
      </c>
      <c r="J453" t="str">
        <f ca="1">VLOOKUP(Q453,Tabela3[],11,0)</f>
        <v>Gasolina</v>
      </c>
      <c r="K453" t="str">
        <f ca="1">VLOOKUP(Q453,Tabela3[],10,0)</f>
        <v>Petróleo</v>
      </c>
      <c r="L453" t="e" cm="1">
        <f t="array" aca="1" ref="L453" ca="1">IF(Tabela2[[#This Row],[PORTO]]=Tabela2[[#This Row],[DESTINO]],0,erro)</f>
        <v>#NAME?</v>
      </c>
      <c r="N453">
        <f t="shared" ref="N453:N516" ca="1" si="63">IF(K453="Geral",INT((RANDBETWEEN(1,5)*1000)),IF(K453="Eletrônicos",INT((RANDBETWEEN(1,5))*500),IF(K453="Tecido",INT((RANDBETWEEN(10,50)*1000)),IF(K453="Carros",INT((RANDBETWEEN(1,5)*100)),IF(K453="Petróleo",INT((RANDBETWEEN(50,100)*1000)),IF(K453="Quimico",INT((RANDBETWEEN(10,200)*10000)),IF(K453="Maquinário",INT((RANDBETWEEN(1,5)*10)),0)))))))</f>
        <v>84000</v>
      </c>
      <c r="O453">
        <f t="shared" ca="1" si="56"/>
        <v>6</v>
      </c>
      <c r="P453">
        <f t="shared" ca="1" si="57"/>
        <v>2</v>
      </c>
      <c r="Q453">
        <f t="shared" ca="1" si="61"/>
        <v>16</v>
      </c>
      <c r="R453">
        <f t="shared" ca="1" si="62"/>
        <v>16</v>
      </c>
    </row>
    <row r="454" spans="1:18">
      <c r="A454">
        <f ca="1">VLOOKUP(O454,Tabela3[],2,0)</f>
        <v>2006</v>
      </c>
      <c r="B454" t="str">
        <f ca="1">VLOOKUP(P454,Tabela3[],4,0)</f>
        <v>MARÇO</v>
      </c>
      <c r="C454" t="str">
        <f ca="1">VLOOKUP(Q454,Tabela3[],5,0)</f>
        <v>Estados Unidos</v>
      </c>
      <c r="D454" t="str">
        <f ca="1">VLOOKUP(Q454,Tabela3[],3,0)</f>
        <v>Amazon</v>
      </c>
      <c r="E454" t="str">
        <f ca="1">IF(R454=Q454, (VLOOKUP(P454+1,Tabela3[],5,0)),VLOOKUP(R454,Tabela3[],5,0))</f>
        <v>Coréia do Sul</v>
      </c>
      <c r="F454" s="1">
        <f t="shared" ca="1" si="58"/>
        <v>38774</v>
      </c>
      <c r="G454" s="1">
        <f t="shared" ca="1" si="59"/>
        <v>38777.566620757185</v>
      </c>
      <c r="H454">
        <f t="shared" ca="1" si="60"/>
        <v>0</v>
      </c>
      <c r="I454" t="str">
        <f ca="1">VLOOKUP(Q454,Tabela3[],9,1)</f>
        <v>HMM Algeciras</v>
      </c>
      <c r="J454" t="str">
        <f ca="1">VLOOKUP(Q454,Tabela3[],11,0)</f>
        <v>Escrivaninha Trevalla</v>
      </c>
      <c r="K454" t="str">
        <f ca="1">VLOOKUP(Q454,Tabela3[],10,0)</f>
        <v>Geral</v>
      </c>
      <c r="L454" t="e" cm="1">
        <f t="array" aca="1" ref="L454" ca="1">IF(Tabela2[[#This Row],[PORTO]]=Tabela2[[#This Row],[DESTINO]],0,erro)</f>
        <v>#NAME?</v>
      </c>
      <c r="N454">
        <f t="shared" ca="1" si="63"/>
        <v>3000</v>
      </c>
      <c r="O454">
        <f t="shared" ca="1" si="56"/>
        <v>6</v>
      </c>
      <c r="P454">
        <f t="shared" ca="1" si="57"/>
        <v>2</v>
      </c>
      <c r="Q454">
        <f t="shared" ca="1" si="61"/>
        <v>3</v>
      </c>
      <c r="R454">
        <f t="shared" ca="1" si="62"/>
        <v>12</v>
      </c>
    </row>
    <row r="455" spans="1:18">
      <c r="A455">
        <f ca="1">VLOOKUP(O455,Tabela3[],2,0)</f>
        <v>2001</v>
      </c>
      <c r="B455" t="str">
        <f ca="1">VLOOKUP(P455,Tabela3[],4,0)</f>
        <v>AGOSTO</v>
      </c>
      <c r="C455" t="str">
        <f ca="1">VLOOKUP(Q455,Tabela3[],5,0)</f>
        <v>Brasil</v>
      </c>
      <c r="D455" t="str">
        <f ca="1">VLOOKUP(Q455,Tabela3[],3,0)</f>
        <v>VALE</v>
      </c>
      <c r="E455" t="str">
        <f ca="1">IF(R455=Q455, (VLOOKUP(P455+1,Tabela3[],5,0)),VLOOKUP(R455,Tabela3[],5,0))</f>
        <v>China</v>
      </c>
      <c r="F455" s="1">
        <f t="shared" ca="1" si="58"/>
        <v>37092</v>
      </c>
      <c r="G455" s="1">
        <f t="shared" ca="1" si="59"/>
        <v>37096.631814902525</v>
      </c>
      <c r="H455">
        <f t="shared" ca="1" si="60"/>
        <v>0</v>
      </c>
      <c r="I455" t="str">
        <f ca="1">VLOOKUP(Q455,Tabela3[],9,1)</f>
        <v>Lan Hua Hai</v>
      </c>
      <c r="J455" t="str">
        <f ca="1">VLOOKUP(Q455,Tabela3[],11,0)</f>
        <v>Manganês</v>
      </c>
      <c r="K455" t="str">
        <f ca="1">VLOOKUP(Q455,Tabela3[],10,0)</f>
        <v>Minério</v>
      </c>
      <c r="L455" t="e" cm="1">
        <f t="array" aca="1" ref="L455" ca="1">IF(Tabela2[[#This Row],[PORTO]]=Tabela2[[#This Row],[DESTINO]],0,erro)</f>
        <v>#NAME?</v>
      </c>
      <c r="N455">
        <f t="shared" ca="1" si="63"/>
        <v>0</v>
      </c>
      <c r="O455">
        <f t="shared" ca="1" si="56"/>
        <v>1</v>
      </c>
      <c r="P455">
        <f t="shared" ca="1" si="57"/>
        <v>7</v>
      </c>
      <c r="Q455">
        <f t="shared" ca="1" si="61"/>
        <v>29</v>
      </c>
      <c r="R455">
        <f t="shared" ca="1" si="62"/>
        <v>1</v>
      </c>
    </row>
    <row r="456" spans="1:18">
      <c r="A456">
        <f ca="1">VLOOKUP(O456,Tabela3[],2,0)</f>
        <v>2004</v>
      </c>
      <c r="B456" t="str">
        <f ca="1">VLOOKUP(P456,Tabela3[],4,0)</f>
        <v>JULHO</v>
      </c>
      <c r="C456" t="str">
        <f ca="1">VLOOKUP(Q456,Tabela3[],5,0)</f>
        <v>Alemanha</v>
      </c>
      <c r="D456" t="str">
        <f ca="1">VLOOKUP(Q456,Tabela3[],3,0)</f>
        <v>Volkswagen</v>
      </c>
      <c r="E456" t="str">
        <f ca="1">IF(R456=Q456, (VLOOKUP(P456+1,Tabela3[],5,0)),VLOOKUP(R456,Tabela3[],5,0))</f>
        <v>Holanda</v>
      </c>
      <c r="F456" s="1">
        <f t="shared" ca="1" si="58"/>
        <v>38159</v>
      </c>
      <c r="G456" s="1">
        <f t="shared" ca="1" si="59"/>
        <v>38168.327549995469</v>
      </c>
      <c r="H456">
        <f t="shared" ca="1" si="60"/>
        <v>0</v>
      </c>
      <c r="I456" t="str">
        <f ca="1">VLOOKUP(Q456,Tabela3[],9,1)</f>
        <v>Warehouse Carriers </v>
      </c>
      <c r="J456" t="str">
        <f ca="1">VLOOKUP(Q456,Tabela3[],11,0)</f>
        <v>Highline 250 TSI (Taos)</v>
      </c>
      <c r="K456" t="str">
        <f ca="1">VLOOKUP(Q456,Tabela3[],10,0)</f>
        <v>Carros</v>
      </c>
      <c r="L456" t="e" cm="1">
        <f t="array" aca="1" ref="L456" ca="1">IF(Tabela2[[#This Row],[PORTO]]=Tabela2[[#This Row],[DESTINO]],0,erro)</f>
        <v>#NAME?</v>
      </c>
      <c r="N456">
        <f t="shared" ca="1" si="63"/>
        <v>500</v>
      </c>
      <c r="O456">
        <f t="shared" ca="1" si="56"/>
        <v>4</v>
      </c>
      <c r="P456">
        <f t="shared" ca="1" si="57"/>
        <v>6</v>
      </c>
      <c r="Q456">
        <f t="shared" ca="1" si="61"/>
        <v>7</v>
      </c>
      <c r="R456">
        <f t="shared" ca="1" si="62"/>
        <v>17</v>
      </c>
    </row>
    <row r="457" spans="1:18">
      <c r="A457">
        <f ca="1">VLOOKUP(O457,Tabela3[],2,0)</f>
        <v>2007</v>
      </c>
      <c r="B457" t="str">
        <f ca="1">VLOOKUP(P457,Tabela3[],4,0)</f>
        <v>SETEMBRO</v>
      </c>
      <c r="C457" t="str">
        <f ca="1">VLOOKUP(Q457,Tabela3[],5,0)</f>
        <v>Brasil</v>
      </c>
      <c r="D457" t="str">
        <f ca="1">VLOOKUP(Q457,Tabela3[],3,0)</f>
        <v>VALE</v>
      </c>
      <c r="E457" t="str">
        <f ca="1">IF(R457=Q457, (VLOOKUP(P457+1,Tabela3[],5,0)),VLOOKUP(R457,Tabela3[],5,0))</f>
        <v>China</v>
      </c>
      <c r="F457" s="1">
        <f t="shared" ca="1" si="58"/>
        <v>39304</v>
      </c>
      <c r="G457" s="1">
        <f t="shared" ca="1" si="59"/>
        <v>39307.204382525175</v>
      </c>
      <c r="H457">
        <f t="shared" ca="1" si="60"/>
        <v>1</v>
      </c>
      <c r="I457" t="str">
        <f ca="1">VLOOKUP(Q457,Tabela3[],9,1)</f>
        <v>Lan Hua Hai</v>
      </c>
      <c r="J457" t="str">
        <f ca="1">VLOOKUP(Q457,Tabela3[],11,0)</f>
        <v>Manganês</v>
      </c>
      <c r="K457" t="str">
        <f ca="1">VLOOKUP(Q457,Tabela3[],10,0)</f>
        <v>Minério</v>
      </c>
      <c r="L457" t="e" cm="1">
        <f t="array" aca="1" ref="L457" ca="1">IF(Tabela2[[#This Row],[PORTO]]=Tabela2[[#This Row],[DESTINO]],0,erro)</f>
        <v>#NAME?</v>
      </c>
      <c r="N457">
        <f t="shared" ca="1" si="63"/>
        <v>0</v>
      </c>
      <c r="O457">
        <f t="shared" ca="1" si="56"/>
        <v>7</v>
      </c>
      <c r="P457">
        <f t="shared" ca="1" si="57"/>
        <v>8</v>
      </c>
      <c r="Q457">
        <f t="shared" ca="1" si="61"/>
        <v>29</v>
      </c>
      <c r="R457">
        <f t="shared" ca="1" si="62"/>
        <v>1</v>
      </c>
    </row>
    <row r="458" spans="1:18">
      <c r="A458">
        <f ca="1">VLOOKUP(O458,Tabela3[],2,0)</f>
        <v>2009</v>
      </c>
      <c r="B458" t="str">
        <f ca="1">VLOOKUP(P458,Tabela3[],4,0)</f>
        <v>FEVEREIRO</v>
      </c>
      <c r="C458" t="str">
        <f ca="1">VLOOKUP(Q458,Tabela3[],5,0)</f>
        <v>Coréia do Sul</v>
      </c>
      <c r="D458" t="str">
        <f ca="1">VLOOKUP(Q458,Tabela3[],3,0)</f>
        <v>Samsung</v>
      </c>
      <c r="E458" t="str">
        <f ca="1">IF(R458=Q458, (VLOOKUP(P458+1,Tabela3[],5,0)),VLOOKUP(R458,Tabela3[],5,0))</f>
        <v>Estados Unidos</v>
      </c>
      <c r="F458" s="1">
        <f t="shared" ca="1" si="58"/>
        <v>39823</v>
      </c>
      <c r="G458" s="1">
        <f t="shared" ca="1" si="59"/>
        <v>39830.024737811014</v>
      </c>
      <c r="H458">
        <f t="shared" ca="1" si="60"/>
        <v>0</v>
      </c>
      <c r="I458" t="str">
        <f ca="1">VLOOKUP(Q458,Tabela3[],9,1)</f>
        <v>HMM Rotterdam</v>
      </c>
      <c r="J458" t="str">
        <f ca="1">VLOOKUP(Q458,Tabela3[],11,0)</f>
        <v>Neo QLED 8k 75"</v>
      </c>
      <c r="K458" t="str">
        <f ca="1">VLOOKUP(Q458,Tabela3[],10,0)</f>
        <v>Eletrônicos</v>
      </c>
      <c r="L458" t="e" cm="1">
        <f t="array" aca="1" ref="L458" ca="1">IF(Tabela2[[#This Row],[PORTO]]=Tabela2[[#This Row],[DESTINO]],0,erro)</f>
        <v>#NAME?</v>
      </c>
      <c r="N458">
        <f t="shared" ca="1" si="63"/>
        <v>500</v>
      </c>
      <c r="O458">
        <f t="shared" ca="1" si="56"/>
        <v>9</v>
      </c>
      <c r="P458">
        <f t="shared" ca="1" si="57"/>
        <v>1</v>
      </c>
      <c r="Q458">
        <f t="shared" ca="1" si="61"/>
        <v>12</v>
      </c>
      <c r="R458">
        <f t="shared" ca="1" si="62"/>
        <v>5</v>
      </c>
    </row>
    <row r="459" spans="1:18">
      <c r="A459">
        <f ca="1">VLOOKUP(O459,Tabela3[],2,0)</f>
        <v>2002</v>
      </c>
      <c r="B459" t="str">
        <f ca="1">VLOOKUP(P459,Tabela3[],4,0)</f>
        <v>MAIO</v>
      </c>
      <c r="C459" t="str">
        <f ca="1">VLOOKUP(Q459,Tabela3[],5,0)</f>
        <v>Brasil</v>
      </c>
      <c r="D459" t="str">
        <f ca="1">VLOOKUP(Q459,Tabela3[],3,0)</f>
        <v>VALE</v>
      </c>
      <c r="E459" t="str">
        <f ca="1">IF(R459=Q459, (VLOOKUP(P459+1,Tabela3[],5,0)),VLOOKUP(R459,Tabela3[],5,0))</f>
        <v>Holanda</v>
      </c>
      <c r="F459" s="1">
        <f t="shared" ca="1" si="58"/>
        <v>37349</v>
      </c>
      <c r="G459" s="1">
        <f t="shared" ca="1" si="59"/>
        <v>37350.86579104844</v>
      </c>
      <c r="H459">
        <f t="shared" ca="1" si="60"/>
        <v>0</v>
      </c>
      <c r="I459" t="str">
        <f ca="1">VLOOKUP(Q459,Tabela3[],9,1)</f>
        <v>Lan Hua Hai</v>
      </c>
      <c r="J459" t="str">
        <f ca="1">VLOOKUP(Q459,Tabela3[],11,0)</f>
        <v>Minério de Ferro</v>
      </c>
      <c r="K459" t="str">
        <f ca="1">VLOOKUP(Q459,Tabela3[],10,0)</f>
        <v>Minério</v>
      </c>
      <c r="L459" t="e" cm="1">
        <f t="array" aca="1" ref="L459" ca="1">IF(Tabela2[[#This Row],[PORTO]]=Tabela2[[#This Row],[DESTINO]],0,erro)</f>
        <v>#NAME?</v>
      </c>
      <c r="N459">
        <f t="shared" ca="1" si="63"/>
        <v>0</v>
      </c>
      <c r="O459">
        <f t="shared" ca="1" si="56"/>
        <v>2</v>
      </c>
      <c r="P459">
        <f t="shared" ca="1" si="57"/>
        <v>4</v>
      </c>
      <c r="Q459">
        <f t="shared" ca="1" si="61"/>
        <v>27</v>
      </c>
      <c r="R459">
        <f t="shared" ca="1" si="62"/>
        <v>17</v>
      </c>
    </row>
    <row r="460" spans="1:18">
      <c r="A460">
        <f ca="1">VLOOKUP(O460,Tabela3[],2,0)</f>
        <v>2006</v>
      </c>
      <c r="B460" t="str">
        <f ca="1">VLOOKUP(P460,Tabela3[],4,0)</f>
        <v>MARÇO</v>
      </c>
      <c r="C460" t="str">
        <f ca="1">VLOOKUP(Q460,Tabela3[],5,0)</f>
        <v>Coréia do Sul</v>
      </c>
      <c r="D460" t="str">
        <f ca="1">VLOOKUP(Q460,Tabela3[],3,0)</f>
        <v>Samsung</v>
      </c>
      <c r="E460" t="str">
        <f ca="1">IF(R460=Q460, (VLOOKUP(P460+1,Tabela3[],5,0)),VLOOKUP(R460,Tabela3[],5,0))</f>
        <v>Holanda</v>
      </c>
      <c r="F460" s="1">
        <f t="shared" ca="1" si="58"/>
        <v>38750</v>
      </c>
      <c r="G460" s="1">
        <f t="shared" ca="1" si="59"/>
        <v>38750.505581333739</v>
      </c>
      <c r="H460">
        <f t="shared" ca="1" si="60"/>
        <v>0</v>
      </c>
      <c r="I460" t="str">
        <f ca="1">VLOOKUP(Q460,Tabela3[],9,1)</f>
        <v>HMM Rotterdam</v>
      </c>
      <c r="J460" t="str">
        <f ca="1">VLOOKUP(Q460,Tabela3[],11,0)</f>
        <v>Crystal UHD 4k 65"</v>
      </c>
      <c r="K460" t="str">
        <f ca="1">VLOOKUP(Q460,Tabela3[],10,0)</f>
        <v>Eletrônicos</v>
      </c>
      <c r="L460" t="e" cm="1">
        <f t="array" aca="1" ref="L460" ca="1">IF(Tabela2[[#This Row],[PORTO]]=Tabela2[[#This Row],[DESTINO]],0,erro)</f>
        <v>#NAME?</v>
      </c>
      <c r="N460">
        <f t="shared" ca="1" si="63"/>
        <v>2000</v>
      </c>
      <c r="O460">
        <f t="shared" ca="1" si="56"/>
        <v>6</v>
      </c>
      <c r="P460">
        <f t="shared" ca="1" si="57"/>
        <v>2</v>
      </c>
      <c r="Q460">
        <f t="shared" ca="1" si="61"/>
        <v>14</v>
      </c>
      <c r="R460">
        <f t="shared" ca="1" si="62"/>
        <v>16</v>
      </c>
    </row>
    <row r="461" spans="1:18">
      <c r="A461">
        <f ca="1">VLOOKUP(O461,Tabela3[],2,0)</f>
        <v>2004</v>
      </c>
      <c r="B461" t="str">
        <f ca="1">VLOOKUP(P461,Tabela3[],4,0)</f>
        <v>JANEIRO</v>
      </c>
      <c r="C461" t="str">
        <f ca="1">VLOOKUP(Q461,Tabela3[],5,0)</f>
        <v>Alemanha</v>
      </c>
      <c r="D461" t="str">
        <f ca="1">VLOOKUP(Q461,Tabela3[],3,0)</f>
        <v>Volkswagen</v>
      </c>
      <c r="E461" t="str">
        <f ca="1">IF(R461=Q461, (VLOOKUP(P461+1,Tabela3[],5,0)),VLOOKUP(R461,Tabela3[],5,0))</f>
        <v>Coréia do Sul</v>
      </c>
      <c r="F461" s="1">
        <f t="shared" ca="1" si="58"/>
        <v>37988</v>
      </c>
      <c r="G461" s="1">
        <f t="shared" ca="1" si="59"/>
        <v>37992.694652276383</v>
      </c>
      <c r="H461">
        <f t="shared" ca="1" si="60"/>
        <v>1</v>
      </c>
      <c r="I461" t="str">
        <f ca="1">VLOOKUP(Q461,Tabela3[],9,1)</f>
        <v>Warehouse Carriers </v>
      </c>
      <c r="J461" t="str">
        <f ca="1">VLOOKUP(Q461,Tabela3[],11,0)</f>
        <v>Highline 250 TSI (Taos)</v>
      </c>
      <c r="K461" t="str">
        <f ca="1">VLOOKUP(Q461,Tabela3[],10,0)</f>
        <v>Carros</v>
      </c>
      <c r="L461" t="e" cm="1">
        <f t="array" aca="1" ref="L461" ca="1">IF(Tabela2[[#This Row],[PORTO]]=Tabela2[[#This Row],[DESTINO]],0,erro)</f>
        <v>#NAME?</v>
      </c>
      <c r="N461">
        <f t="shared" ca="1" si="63"/>
        <v>100</v>
      </c>
      <c r="O461">
        <f t="shared" ca="1" si="56"/>
        <v>4</v>
      </c>
      <c r="P461">
        <f t="shared" ca="1" si="57"/>
        <v>0</v>
      </c>
      <c r="Q461">
        <f t="shared" ca="1" si="61"/>
        <v>7</v>
      </c>
      <c r="R461">
        <f t="shared" ca="1" si="62"/>
        <v>13</v>
      </c>
    </row>
    <row r="462" spans="1:18">
      <c r="A462">
        <f ca="1">VLOOKUP(O462,Tabela3[],2,0)</f>
        <v>2008</v>
      </c>
      <c r="B462" t="str">
        <f ca="1">VLOOKUP(P462,Tabela3[],4,0)</f>
        <v>SETEMBRO</v>
      </c>
      <c r="C462" t="str">
        <f ca="1">VLOOKUP(Q462,Tabela3[],5,0)</f>
        <v>Alemanha</v>
      </c>
      <c r="D462" t="str">
        <f ca="1">VLOOKUP(Q462,Tabela3[],3,0)</f>
        <v>Volkswagen</v>
      </c>
      <c r="E462" t="str">
        <f ca="1">IF(R462=Q462, (VLOOKUP(P462+1,Tabela3[],5,0)),VLOOKUP(R462,Tabela3[],5,0))</f>
        <v>Holanda</v>
      </c>
      <c r="F462" s="1">
        <f t="shared" ca="1" si="58"/>
        <v>39674</v>
      </c>
      <c r="G462" s="1">
        <f t="shared" ca="1" si="59"/>
        <v>39678.193273036581</v>
      </c>
      <c r="H462">
        <f t="shared" ca="1" si="60"/>
        <v>0</v>
      </c>
      <c r="I462" t="str">
        <f ca="1">VLOOKUP(Q462,Tabela3[],9,1)</f>
        <v>Warehouse Carriers </v>
      </c>
      <c r="J462" t="str">
        <f ca="1">VLOOKUP(Q462,Tabela3[],11,0)</f>
        <v>Cross CD (Saveiro)</v>
      </c>
      <c r="K462" t="str">
        <f ca="1">VLOOKUP(Q462,Tabela3[],10,0)</f>
        <v>Carros</v>
      </c>
      <c r="L462" t="e" cm="1">
        <f t="array" aca="1" ref="L462" ca="1">IF(Tabela2[[#This Row],[PORTO]]=Tabela2[[#This Row],[DESTINO]],0,erro)</f>
        <v>#NAME?</v>
      </c>
      <c r="N462">
        <f t="shared" ca="1" si="63"/>
        <v>300</v>
      </c>
      <c r="O462">
        <f t="shared" ca="1" si="56"/>
        <v>8</v>
      </c>
      <c r="P462">
        <f t="shared" ca="1" si="57"/>
        <v>8</v>
      </c>
      <c r="Q462">
        <f t="shared" ca="1" si="61"/>
        <v>6</v>
      </c>
      <c r="R462">
        <f t="shared" ca="1" si="62"/>
        <v>15</v>
      </c>
    </row>
    <row r="463" spans="1:18">
      <c r="A463">
        <f ca="1">VLOOKUP(O463,Tabela3[],2,0)</f>
        <v>2007</v>
      </c>
      <c r="B463" t="str">
        <f ca="1">VLOOKUP(P463,Tabela3[],4,0)</f>
        <v>ABRIL</v>
      </c>
      <c r="C463" t="str">
        <f ca="1">VLOOKUP(Q463,Tabela3[],5,0)</f>
        <v>Brasil</v>
      </c>
      <c r="D463" t="str">
        <f ca="1">VLOOKUP(Q463,Tabela3[],3,0)</f>
        <v>VALE</v>
      </c>
      <c r="E463" t="str">
        <f ca="1">IF(R463=Q463, (VLOOKUP(P463+1,Tabela3[],5,0)),VLOOKUP(R463,Tabela3[],5,0))</f>
        <v>Coréia do Sul</v>
      </c>
      <c r="F463" s="1">
        <f t="shared" ca="1" si="58"/>
        <v>39168</v>
      </c>
      <c r="G463" s="1">
        <f t="shared" ca="1" si="59"/>
        <v>39174.869169216232</v>
      </c>
      <c r="H463">
        <f t="shared" ca="1" si="60"/>
        <v>0</v>
      </c>
      <c r="I463" t="str">
        <f ca="1">VLOOKUP(Q463,Tabela3[],9,1)</f>
        <v>Lan Hua Hai</v>
      </c>
      <c r="J463" t="str">
        <f ca="1">VLOOKUP(Q463,Tabela3[],11,0)</f>
        <v>Bauxita</v>
      </c>
      <c r="K463" t="str">
        <f ca="1">VLOOKUP(Q463,Tabela3[],10,0)</f>
        <v>Minério</v>
      </c>
      <c r="L463" t="e" cm="1">
        <f t="array" aca="1" ref="L463" ca="1">IF(Tabela2[[#This Row],[PORTO]]=Tabela2[[#This Row],[DESTINO]],0,erro)</f>
        <v>#NAME?</v>
      </c>
      <c r="N463">
        <f t="shared" ca="1" si="63"/>
        <v>0</v>
      </c>
      <c r="O463">
        <f t="shared" ca="1" si="56"/>
        <v>7</v>
      </c>
      <c r="P463">
        <f t="shared" ca="1" si="57"/>
        <v>3</v>
      </c>
      <c r="Q463">
        <f t="shared" ca="1" si="61"/>
        <v>28</v>
      </c>
      <c r="R463">
        <f t="shared" ca="1" si="62"/>
        <v>14</v>
      </c>
    </row>
    <row r="464" spans="1:18">
      <c r="A464">
        <f ca="1">VLOOKUP(O464,Tabela3[],2,0)</f>
        <v>2006</v>
      </c>
      <c r="B464" t="str">
        <f ca="1">VLOOKUP(P464,Tabela3[],4,0)</f>
        <v>DEZEMBRO</v>
      </c>
      <c r="C464" t="str">
        <f ca="1">VLOOKUP(Q464,Tabela3[],5,0)</f>
        <v>Estados Unidos</v>
      </c>
      <c r="D464" t="str">
        <f ca="1">VLOOKUP(Q464,Tabela3[],3,0)</f>
        <v>Amazon</v>
      </c>
      <c r="E464" t="str">
        <f ca="1">IF(R464=Q464, (VLOOKUP(P464+1,Tabela3[],5,0)),VLOOKUP(R464,Tabela3[],5,0))</f>
        <v>Itália</v>
      </c>
      <c r="F464" s="1">
        <f t="shared" ca="1" si="58"/>
        <v>39038</v>
      </c>
      <c r="G464" s="1">
        <f t="shared" ca="1" si="59"/>
        <v>39039.023095543344</v>
      </c>
      <c r="H464">
        <f t="shared" ca="1" si="60"/>
        <v>0</v>
      </c>
      <c r="I464" t="str">
        <f ca="1">VLOOKUP(Q464,Tabela3[],9,1)</f>
        <v>HMM Algeciras</v>
      </c>
      <c r="J464" t="str">
        <f ca="1">VLOOKUP(Q464,Tabela3[],11,0)</f>
        <v>Escrivaninha Trevalla</v>
      </c>
      <c r="K464" t="str">
        <f ca="1">VLOOKUP(Q464,Tabela3[],10,0)</f>
        <v>Geral</v>
      </c>
      <c r="L464" t="e" cm="1">
        <f t="array" aca="1" ref="L464" ca="1">IF(Tabela2[[#This Row],[PORTO]]=Tabela2[[#This Row],[DESTINO]],0,erro)</f>
        <v>#NAME?</v>
      </c>
      <c r="N464">
        <f t="shared" ca="1" si="63"/>
        <v>4000</v>
      </c>
      <c r="O464">
        <f t="shared" ca="1" si="56"/>
        <v>6</v>
      </c>
      <c r="P464">
        <f t="shared" ca="1" si="57"/>
        <v>11</v>
      </c>
      <c r="Q464">
        <f t="shared" ca="1" si="61"/>
        <v>3</v>
      </c>
      <c r="R464">
        <f t="shared" ca="1" si="62"/>
        <v>20</v>
      </c>
    </row>
    <row r="465" spans="1:18">
      <c r="A465">
        <f ca="1">VLOOKUP(O465,Tabela3[],2,0)</f>
        <v>2001</v>
      </c>
      <c r="B465" t="str">
        <f ca="1">VLOOKUP(P465,Tabela3[],4,0)</f>
        <v>NOVEMBRO</v>
      </c>
      <c r="C465" t="str">
        <f ca="1">VLOOKUP(Q465,Tabela3[],5,0)</f>
        <v>Reino Unido</v>
      </c>
      <c r="D465" t="str">
        <f ca="1">VLOOKUP(Q465,Tabela3[],3,0)</f>
        <v>Unilever</v>
      </c>
      <c r="E465" t="str">
        <f ca="1">IF(R465=Q465, (VLOOKUP(P465+1,Tabela3[],5,0)),VLOOKUP(R465,Tabela3[],5,0))</f>
        <v>Coréia do Sul</v>
      </c>
      <c r="F465" s="1">
        <f t="shared" ca="1" si="58"/>
        <v>37165</v>
      </c>
      <c r="G465" s="1">
        <f t="shared" ca="1" si="59"/>
        <v>37170.105713203789</v>
      </c>
      <c r="H465">
        <f t="shared" ca="1" si="60"/>
        <v>1</v>
      </c>
      <c r="I465" t="str">
        <f ca="1">VLOOKUP(Q465,Tabela3[],9,1)</f>
        <v>HMM Helsinki</v>
      </c>
      <c r="J465" t="str">
        <f ca="1">VLOOKUP(Q465,Tabela3[],11,0)</f>
        <v xml:space="preserve">Shampoo </v>
      </c>
      <c r="K465" t="str">
        <f ca="1">VLOOKUP(Q465,Tabela3[],10,0)</f>
        <v>Quimico</v>
      </c>
      <c r="L465" t="e" cm="1">
        <f t="array" aca="1" ref="L465" ca="1">IF(Tabela2[[#This Row],[PORTO]]=Tabela2[[#This Row],[DESTINO]],0,erro)</f>
        <v>#NAME?</v>
      </c>
      <c r="N465">
        <f t="shared" ca="1" si="63"/>
        <v>560000</v>
      </c>
      <c r="O465">
        <f t="shared" ca="1" si="56"/>
        <v>1</v>
      </c>
      <c r="P465">
        <f t="shared" ca="1" si="57"/>
        <v>10</v>
      </c>
      <c r="Q465">
        <f t="shared" ca="1" si="61"/>
        <v>24</v>
      </c>
      <c r="R465">
        <f t="shared" ca="1" si="62"/>
        <v>13</v>
      </c>
    </row>
    <row r="466" spans="1:18">
      <c r="A466">
        <f ca="1">VLOOKUP(O466,Tabela3[],2,0)</f>
        <v>2008</v>
      </c>
      <c r="B466" t="str">
        <f ca="1">VLOOKUP(P466,Tabela3[],4,0)</f>
        <v>SETEMBRO</v>
      </c>
      <c r="C466" t="str">
        <f ca="1">VLOOKUP(Q466,Tabela3[],5,0)</f>
        <v>China</v>
      </c>
      <c r="D466" t="str">
        <f ca="1">VLOOKUP(Q466,Tabela3[],3,0)</f>
        <v>Alibaba Group</v>
      </c>
      <c r="E466" t="str">
        <f ca="1">IF(R466=Q466, (VLOOKUP(P466+1,Tabela3[],5,0)),VLOOKUP(R466,Tabela3[],5,0))</f>
        <v>Itália</v>
      </c>
      <c r="F466" s="1">
        <f t="shared" ca="1" si="58"/>
        <v>39672</v>
      </c>
      <c r="G466" s="1">
        <f t="shared" ca="1" si="59"/>
        <v>39675.467675767068</v>
      </c>
      <c r="H466">
        <f t="shared" ca="1" si="60"/>
        <v>1</v>
      </c>
      <c r="I466" t="str">
        <f ca="1">VLOOKUP(Q466,Tabela3[],9,1)</f>
        <v>HMM St Petersburg</v>
      </c>
      <c r="J466" t="str">
        <f ca="1">VLOOKUP(Q466,Tabela3[],11,0)</f>
        <v>Miniescavadeira</v>
      </c>
      <c r="K466" t="str">
        <f ca="1">VLOOKUP(Q466,Tabela3[],10,0)</f>
        <v>Maquinário</v>
      </c>
      <c r="L466" t="e" cm="1">
        <f t="array" aca="1" ref="L466" ca="1">IF(Tabela2[[#This Row],[PORTO]]=Tabela2[[#This Row],[DESTINO]],0,erro)</f>
        <v>#NAME?</v>
      </c>
      <c r="N466">
        <f t="shared" ca="1" si="63"/>
        <v>50</v>
      </c>
      <c r="O466">
        <f t="shared" ca="1" si="56"/>
        <v>8</v>
      </c>
      <c r="P466">
        <f t="shared" ca="1" si="57"/>
        <v>8</v>
      </c>
      <c r="Q466">
        <f t="shared" ca="1" si="61"/>
        <v>1</v>
      </c>
      <c r="R466">
        <f t="shared" ca="1" si="62"/>
        <v>19</v>
      </c>
    </row>
    <row r="467" spans="1:18">
      <c r="A467">
        <f ca="1">VLOOKUP(O467,Tabela3[],2,0)</f>
        <v>2007</v>
      </c>
      <c r="B467" t="str">
        <f ca="1">VLOOKUP(P467,Tabela3[],4,0)</f>
        <v>JANEIRO</v>
      </c>
      <c r="C467" t="str">
        <f ca="1">VLOOKUP(Q467,Tabela3[],5,0)</f>
        <v>Alemanha</v>
      </c>
      <c r="D467" t="str">
        <f ca="1">VLOOKUP(Q467,Tabela3[],3,0)</f>
        <v>Volkswagen</v>
      </c>
      <c r="E467" t="str">
        <f ca="1">IF(R467=Q467, (VLOOKUP(P467+1,Tabela3[],5,0)),VLOOKUP(R467,Tabela3[],5,0))</f>
        <v>Coréia do Sul</v>
      </c>
      <c r="F467" s="1">
        <f t="shared" ca="1" si="58"/>
        <v>39441</v>
      </c>
      <c r="G467" s="1">
        <f t="shared" ca="1" si="59"/>
        <v>39446.08754864685</v>
      </c>
      <c r="H467">
        <f t="shared" ca="1" si="60"/>
        <v>1</v>
      </c>
      <c r="I467" t="str">
        <f ca="1">VLOOKUP(Q467,Tabela3[],9,1)</f>
        <v>Warehouse Carriers </v>
      </c>
      <c r="J467" t="str">
        <f ca="1">VLOOKUP(Q467,Tabela3[],11,0)</f>
        <v>Highline 250 TSI (Taos)</v>
      </c>
      <c r="K467" t="str">
        <f ca="1">VLOOKUP(Q467,Tabela3[],10,0)</f>
        <v>Carros</v>
      </c>
      <c r="L467" t="e" cm="1">
        <f t="array" aca="1" ref="L467" ca="1">IF(Tabela2[[#This Row],[PORTO]]=Tabela2[[#This Row],[DESTINO]],0,erro)</f>
        <v>#NAME?</v>
      </c>
      <c r="N467">
        <f t="shared" ca="1" si="63"/>
        <v>400</v>
      </c>
      <c r="O467">
        <f t="shared" ref="O467:O530" ca="1" si="64">INT(RAND()*10)</f>
        <v>7</v>
      </c>
      <c r="P467">
        <f t="shared" ref="P467:P530" ca="1" si="65">INT(RAND()*13)</f>
        <v>12</v>
      </c>
      <c r="Q467">
        <f t="shared" ca="1" si="61"/>
        <v>7</v>
      </c>
      <c r="R467">
        <f t="shared" ca="1" si="62"/>
        <v>13</v>
      </c>
    </row>
    <row r="468" spans="1:18">
      <c r="A468">
        <f ca="1">VLOOKUP(O468,Tabela3[],2,0)</f>
        <v>2007</v>
      </c>
      <c r="B468" t="str">
        <f ca="1">VLOOKUP(P468,Tabela3[],4,0)</f>
        <v>MAIO</v>
      </c>
      <c r="C468" t="str">
        <f ca="1">VLOOKUP(Q468,Tabela3[],5,0)</f>
        <v>Holanda</v>
      </c>
      <c r="D468" t="str">
        <f ca="1">VLOOKUP(Q468,Tabela3[],3,0)</f>
        <v>Shell</v>
      </c>
      <c r="E468" t="str">
        <f ca="1">IF(R468=Q468, (VLOOKUP(P468+1,Tabela3[],5,0)),VLOOKUP(R468,Tabela3[],5,0))</f>
        <v>França</v>
      </c>
      <c r="F468" s="1">
        <f t="shared" ca="1" si="58"/>
        <v>39179</v>
      </c>
      <c r="G468" s="1">
        <f t="shared" ca="1" si="59"/>
        <v>39181.138131016327</v>
      </c>
      <c r="H468">
        <f t="shared" ca="1" si="60"/>
        <v>1</v>
      </c>
      <c r="I468" t="str">
        <f ca="1">VLOOKUP(Q468,Tabela3[],9,1)</f>
        <v>AbQaiq</v>
      </c>
      <c r="J468" t="str">
        <f ca="1">VLOOKUP(Q468,Tabela3[],11,0)</f>
        <v>Petróleo Bruto</v>
      </c>
      <c r="K468" t="str">
        <f ca="1">VLOOKUP(Q468,Tabela3[],10,0)</f>
        <v>Petróleo</v>
      </c>
      <c r="L468" t="e" cm="1">
        <f t="array" aca="1" ref="L468" ca="1">IF(Tabela2[[#This Row],[PORTO]]=Tabela2[[#This Row],[DESTINO]],0,erro)</f>
        <v>#NAME?</v>
      </c>
      <c r="N468">
        <f t="shared" ca="1" si="63"/>
        <v>90000</v>
      </c>
      <c r="O468">
        <f t="shared" ca="1" si="64"/>
        <v>7</v>
      </c>
      <c r="P468">
        <f t="shared" ca="1" si="65"/>
        <v>4</v>
      </c>
      <c r="Q468">
        <f t="shared" ca="1" si="61"/>
        <v>17</v>
      </c>
      <c r="R468">
        <f t="shared" ca="1" si="62"/>
        <v>23</v>
      </c>
    </row>
    <row r="469" spans="1:18">
      <c r="A469">
        <f ca="1">VLOOKUP(O469,Tabela3[],2,0)</f>
        <v>2003</v>
      </c>
      <c r="B469" t="str">
        <f ca="1">VLOOKUP(P469,Tabela3[],4,0)</f>
        <v>SETEMBRO</v>
      </c>
      <c r="C469" t="str">
        <f ca="1">VLOOKUP(Q469,Tabela3[],5,0)</f>
        <v>India</v>
      </c>
      <c r="D469" t="str">
        <f ca="1">VLOOKUP(Q469,Tabela3[],3,0)</f>
        <v>Reliance Industries</v>
      </c>
      <c r="E469" t="str">
        <f ca="1">IF(R469=Q469, (VLOOKUP(P469+1,Tabela3[],5,0)),VLOOKUP(R469,Tabela3[],5,0))</f>
        <v>Estados Unidos</v>
      </c>
      <c r="F469" s="1">
        <f t="shared" ca="1" si="58"/>
        <v>37859</v>
      </c>
      <c r="G469" s="1">
        <f t="shared" ca="1" si="59"/>
        <v>37863.194152446988</v>
      </c>
      <c r="H469">
        <f t="shared" ca="1" si="60"/>
        <v>0</v>
      </c>
      <c r="I469" t="str">
        <f ca="1">VLOOKUP(Q469,Tabela3[],9,1)</f>
        <v>Tanker</v>
      </c>
      <c r="J469" t="str">
        <f ca="1">VLOOKUP(Q469,Tabela3[],11,0)</f>
        <v>Polipropileno</v>
      </c>
      <c r="K469" t="str">
        <f ca="1">VLOOKUP(Q469,Tabela3[],10,0)</f>
        <v>Petroquimicos</v>
      </c>
      <c r="L469" t="e" cm="1">
        <f t="array" aca="1" ref="L469" ca="1">IF(Tabela2[[#This Row],[PORTO]]=Tabela2[[#This Row],[DESTINO]],0,erro)</f>
        <v>#NAME?</v>
      </c>
      <c r="N469">
        <f t="shared" ca="1" si="63"/>
        <v>0</v>
      </c>
      <c r="O469">
        <f t="shared" ca="1" si="64"/>
        <v>3</v>
      </c>
      <c r="P469">
        <f t="shared" ca="1" si="65"/>
        <v>8</v>
      </c>
      <c r="Q469">
        <f t="shared" ca="1" si="61"/>
        <v>30</v>
      </c>
      <c r="R469">
        <f t="shared" ca="1" si="62"/>
        <v>5</v>
      </c>
    </row>
    <row r="470" spans="1:18">
      <c r="A470">
        <f ca="1">VLOOKUP(O470,Tabela3[],2,0)</f>
        <v>2000</v>
      </c>
      <c r="B470" t="str">
        <f ca="1">VLOOKUP(P470,Tabela3[],4,0)</f>
        <v>FEVEREIRO</v>
      </c>
      <c r="C470" t="str">
        <f ca="1">VLOOKUP(Q470,Tabela3[],5,0)</f>
        <v>Reino Unido</v>
      </c>
      <c r="D470" t="str">
        <f ca="1">VLOOKUP(Q470,Tabela3[],3,0)</f>
        <v>Unilever</v>
      </c>
      <c r="E470" t="str">
        <f ca="1">IF(R470=Q470, (VLOOKUP(P470+1,Tabela3[],5,0)),VLOOKUP(R470,Tabela3[],5,0))</f>
        <v>Estados Unidos</v>
      </c>
      <c r="F470" s="1">
        <f t="shared" ca="1" si="58"/>
        <v>36531</v>
      </c>
      <c r="G470" s="1">
        <f t="shared" ca="1" si="59"/>
        <v>36536.573704311952</v>
      </c>
      <c r="H470">
        <f t="shared" ca="1" si="60"/>
        <v>0</v>
      </c>
      <c r="I470" t="str">
        <f ca="1">VLOOKUP(Q470,Tabela3[],9,1)</f>
        <v>HMM Helsinki</v>
      </c>
      <c r="J470" t="str">
        <f ca="1">VLOOKUP(Q470,Tabela3[],11,0)</f>
        <v xml:space="preserve">Shampoo </v>
      </c>
      <c r="K470" t="str">
        <f ca="1">VLOOKUP(Q470,Tabela3[],10,0)</f>
        <v>Quimico</v>
      </c>
      <c r="L470" t="e" cm="1">
        <f t="array" aca="1" ref="L470" ca="1">IF(Tabela2[[#This Row],[PORTO]]=Tabela2[[#This Row],[DESTINO]],0,erro)</f>
        <v>#NAME?</v>
      </c>
      <c r="N470">
        <f t="shared" ca="1" si="63"/>
        <v>1110000</v>
      </c>
      <c r="O470">
        <f t="shared" ca="1" si="64"/>
        <v>0</v>
      </c>
      <c r="P470">
        <f t="shared" ca="1" si="65"/>
        <v>1</v>
      </c>
      <c r="Q470">
        <f t="shared" ca="1" si="61"/>
        <v>24</v>
      </c>
      <c r="R470">
        <f t="shared" ca="1" si="62"/>
        <v>4</v>
      </c>
    </row>
    <row r="471" spans="1:18">
      <c r="A471">
        <f ca="1">VLOOKUP(O471,Tabela3[],2,0)</f>
        <v>2009</v>
      </c>
      <c r="B471" t="str">
        <f ca="1">VLOOKUP(P471,Tabela3[],4,0)</f>
        <v>JULHO</v>
      </c>
      <c r="C471" t="str">
        <f ca="1">VLOOKUP(Q471,Tabela3[],5,0)</f>
        <v>Reino Unido</v>
      </c>
      <c r="D471" t="str">
        <f ca="1">VLOOKUP(Q471,Tabela3[],3,0)</f>
        <v>Unilever</v>
      </c>
      <c r="E471" t="str">
        <f ca="1">IF(R471=Q471, (VLOOKUP(P471+1,Tabela3[],5,0)),VLOOKUP(R471,Tabela3[],5,0))</f>
        <v>França</v>
      </c>
      <c r="F471" s="1">
        <f t="shared" ca="1" si="58"/>
        <v>39979</v>
      </c>
      <c r="G471" s="1">
        <f t="shared" ca="1" si="59"/>
        <v>39979.094999814348</v>
      </c>
      <c r="H471">
        <f t="shared" ca="1" si="60"/>
        <v>0</v>
      </c>
      <c r="I471" t="str">
        <f ca="1">VLOOKUP(Q471,Tabela3[],9,1)</f>
        <v>HMM Helsinki</v>
      </c>
      <c r="J471" t="str">
        <f ca="1">VLOOKUP(Q471,Tabela3[],11,0)</f>
        <v>Sabonete</v>
      </c>
      <c r="K471" t="str">
        <f ca="1">VLOOKUP(Q471,Tabela3[],10,0)</f>
        <v>Quimico</v>
      </c>
      <c r="L471" t="e" cm="1">
        <f t="array" aca="1" ref="L471" ca="1">IF(Tabela2[[#This Row],[PORTO]]=Tabela2[[#This Row],[DESTINO]],0,erro)</f>
        <v>#NAME?</v>
      </c>
      <c r="N471">
        <f t="shared" ca="1" si="63"/>
        <v>200000</v>
      </c>
      <c r="O471">
        <f t="shared" ca="1" si="64"/>
        <v>9</v>
      </c>
      <c r="P471">
        <f t="shared" ca="1" si="65"/>
        <v>6</v>
      </c>
      <c r="Q471">
        <f t="shared" ca="1" si="61"/>
        <v>26</v>
      </c>
      <c r="R471">
        <f t="shared" ca="1" si="62"/>
        <v>22</v>
      </c>
    </row>
    <row r="472" spans="1:18">
      <c r="A472">
        <f ca="1">VLOOKUP(O472,Tabela3[],2,0)</f>
        <v>2005</v>
      </c>
      <c r="B472" t="str">
        <f ca="1">VLOOKUP(P472,Tabela3[],4,0)</f>
        <v>JANEIRO</v>
      </c>
      <c r="C472" t="str">
        <f ca="1">VLOOKUP(Q472,Tabela3[],5,0)</f>
        <v>Estados Unidos</v>
      </c>
      <c r="D472" t="str">
        <f ca="1">VLOOKUP(Q472,Tabela3[],3,0)</f>
        <v>Amazon</v>
      </c>
      <c r="E472" t="str">
        <f ca="1">IF(R472=Q472, (VLOOKUP(P472+1,Tabela3[],5,0)),VLOOKUP(R472,Tabela3[],5,0))</f>
        <v>França</v>
      </c>
      <c r="F472" s="1">
        <f t="shared" ca="1" si="58"/>
        <v>38352</v>
      </c>
      <c r="G472" s="1">
        <f t="shared" ca="1" si="59"/>
        <v>38357.676302220621</v>
      </c>
      <c r="H472">
        <f t="shared" ca="1" si="60"/>
        <v>0</v>
      </c>
      <c r="I472" t="str">
        <f ca="1">VLOOKUP(Q472,Tabela3[],9,1)</f>
        <v>HMM Algeciras</v>
      </c>
      <c r="J472" t="str">
        <f ca="1">VLOOKUP(Q472,Tabela3[],11,0)</f>
        <v>Travesseiro Toque de Pluma</v>
      </c>
      <c r="K472" t="str">
        <f ca="1">VLOOKUP(Q472,Tabela3[],10,0)</f>
        <v>Geral</v>
      </c>
      <c r="L472" t="e" cm="1">
        <f t="array" aca="1" ref="L472" ca="1">IF(Tabela2[[#This Row],[PORTO]]=Tabela2[[#This Row],[DESTINO]],0,erro)</f>
        <v>#NAME?</v>
      </c>
      <c r="N472">
        <f t="shared" ca="1" si="63"/>
        <v>2000</v>
      </c>
      <c r="O472">
        <f t="shared" ca="1" si="64"/>
        <v>5</v>
      </c>
      <c r="P472">
        <f t="shared" ca="1" si="65"/>
        <v>0</v>
      </c>
      <c r="Q472">
        <f t="shared" ca="1" si="61"/>
        <v>5</v>
      </c>
      <c r="R472">
        <f t="shared" ca="1" si="62"/>
        <v>22</v>
      </c>
    </row>
    <row r="473" spans="1:18">
      <c r="A473">
        <f ca="1">VLOOKUP(O473,Tabela3[],2,0)</f>
        <v>2008</v>
      </c>
      <c r="B473" t="str">
        <f ca="1">VLOOKUP(P473,Tabela3[],4,0)</f>
        <v>AGOSTO</v>
      </c>
      <c r="C473" t="str">
        <f ca="1">VLOOKUP(Q473,Tabela3[],5,0)</f>
        <v>Holanda</v>
      </c>
      <c r="D473" t="str">
        <f ca="1">VLOOKUP(Q473,Tabela3[],3,0)</f>
        <v>Shell</v>
      </c>
      <c r="E473" t="str">
        <f ca="1">IF(R473=Q473, (VLOOKUP(P473+1,Tabela3[],5,0)),VLOOKUP(R473,Tabela3[],5,0))</f>
        <v>França</v>
      </c>
      <c r="F473" s="1">
        <f t="shared" ca="1" si="58"/>
        <v>39652</v>
      </c>
      <c r="G473" s="1">
        <f t="shared" ca="1" si="59"/>
        <v>39652.744043894949</v>
      </c>
      <c r="H473">
        <f t="shared" ca="1" si="60"/>
        <v>1</v>
      </c>
      <c r="I473" t="str">
        <f ca="1">VLOOKUP(Q473,Tabela3[],9,1)</f>
        <v>AbQaiq</v>
      </c>
      <c r="J473" t="str">
        <f ca="1">VLOOKUP(Q473,Tabela3[],11,0)</f>
        <v>Petróleo Bruto</v>
      </c>
      <c r="K473" t="str">
        <f ca="1">VLOOKUP(Q473,Tabela3[],10,0)</f>
        <v>Petróleo</v>
      </c>
      <c r="L473" t="e" cm="1">
        <f t="array" aca="1" ref="L473" ca="1">IF(Tabela2[[#This Row],[PORTO]]=Tabela2[[#This Row],[DESTINO]],0,erro)</f>
        <v>#NAME?</v>
      </c>
      <c r="N473">
        <f t="shared" ca="1" si="63"/>
        <v>100000</v>
      </c>
      <c r="O473">
        <f t="shared" ca="1" si="64"/>
        <v>8</v>
      </c>
      <c r="P473">
        <f t="shared" ca="1" si="65"/>
        <v>7</v>
      </c>
      <c r="Q473">
        <f t="shared" ca="1" si="61"/>
        <v>17</v>
      </c>
      <c r="R473">
        <f t="shared" ca="1" si="62"/>
        <v>23</v>
      </c>
    </row>
    <row r="474" spans="1:18">
      <c r="A474">
        <f ca="1">VLOOKUP(O474,Tabela3[],2,0)</f>
        <v>2006</v>
      </c>
      <c r="B474" t="str">
        <f ca="1">VLOOKUP(P474,Tabela3[],4,0)</f>
        <v>AGOSTO</v>
      </c>
      <c r="C474" t="str">
        <f ca="1">VLOOKUP(Q474,Tabela3[],5,0)</f>
        <v>Alemanha</v>
      </c>
      <c r="D474" t="str">
        <f ca="1">VLOOKUP(Q474,Tabela3[],3,0)</f>
        <v>Volkswagen</v>
      </c>
      <c r="E474" t="str">
        <f ca="1">IF(R474=Q474, (VLOOKUP(P474+1,Tabela3[],5,0)),VLOOKUP(R474,Tabela3[],5,0))</f>
        <v>Coréia do Sul</v>
      </c>
      <c r="F474" s="1">
        <f t="shared" ca="1" si="58"/>
        <v>38922</v>
      </c>
      <c r="G474" s="1">
        <f t="shared" ca="1" si="59"/>
        <v>38928.756140034217</v>
      </c>
      <c r="H474">
        <f t="shared" ca="1" si="60"/>
        <v>1</v>
      </c>
      <c r="I474" t="str">
        <f ca="1">VLOOKUP(Q474,Tabela3[],9,1)</f>
        <v>Warehouse Carriers </v>
      </c>
      <c r="J474" t="str">
        <f ca="1">VLOOKUP(Q474,Tabela3[],11,0)</f>
        <v>GLI 350 TSI (Jetta)</v>
      </c>
      <c r="K474" t="str">
        <f ca="1">VLOOKUP(Q474,Tabela3[],10,0)</f>
        <v>Carros</v>
      </c>
      <c r="L474" t="e" cm="1">
        <f t="array" aca="1" ref="L474" ca="1">IF(Tabela2[[#This Row],[PORTO]]=Tabela2[[#This Row],[DESTINO]],0,erro)</f>
        <v>#NAME?</v>
      </c>
      <c r="N474">
        <f t="shared" ca="1" si="63"/>
        <v>500</v>
      </c>
      <c r="O474">
        <f t="shared" ca="1" si="64"/>
        <v>6</v>
      </c>
      <c r="P474">
        <f t="shared" ca="1" si="65"/>
        <v>7</v>
      </c>
      <c r="Q474">
        <f t="shared" ca="1" si="61"/>
        <v>8</v>
      </c>
      <c r="R474">
        <f t="shared" ca="1" si="62"/>
        <v>13</v>
      </c>
    </row>
    <row r="475" spans="1:18">
      <c r="A475">
        <f ca="1">VLOOKUP(O475,Tabela3[],2,0)</f>
        <v>2001</v>
      </c>
      <c r="B475" t="str">
        <f ca="1">VLOOKUP(P475,Tabela3[],4,0)</f>
        <v>JULHO</v>
      </c>
      <c r="C475" t="str">
        <f ca="1">VLOOKUP(Q475,Tabela3[],5,0)</f>
        <v>Estados Unidos</v>
      </c>
      <c r="D475" t="str">
        <f ca="1">VLOOKUP(Q475,Tabela3[],3,0)</f>
        <v>Amazon</v>
      </c>
      <c r="E475" t="str">
        <f ca="1">IF(R475=Q475, (VLOOKUP(P475+1,Tabela3[],5,0)),VLOOKUP(R475,Tabela3[],5,0))</f>
        <v>Holanda</v>
      </c>
      <c r="F475" s="1">
        <f t="shared" ca="1" si="58"/>
        <v>37067</v>
      </c>
      <c r="G475" s="1">
        <f t="shared" ca="1" si="59"/>
        <v>37069.63215172074</v>
      </c>
      <c r="H475">
        <f t="shared" ca="1" si="60"/>
        <v>1</v>
      </c>
      <c r="I475" t="str">
        <f ca="1">VLOOKUP(Q475,Tabela3[],9,1)</f>
        <v>HMM Algeciras</v>
      </c>
      <c r="J475" t="str">
        <f ca="1">VLOOKUP(Q475,Tabela3[],11,0)</f>
        <v>Escrivaninha Trevalla</v>
      </c>
      <c r="K475" t="str">
        <f ca="1">VLOOKUP(Q475,Tabela3[],10,0)</f>
        <v>Geral</v>
      </c>
      <c r="L475" t="e" cm="1">
        <f t="array" aca="1" ref="L475" ca="1">IF(Tabela2[[#This Row],[PORTO]]=Tabela2[[#This Row],[DESTINO]],0,erro)</f>
        <v>#NAME?</v>
      </c>
      <c r="N475">
        <f t="shared" ca="1" si="63"/>
        <v>4000</v>
      </c>
      <c r="O475">
        <f t="shared" ca="1" si="64"/>
        <v>1</v>
      </c>
      <c r="P475">
        <f t="shared" ca="1" si="65"/>
        <v>6</v>
      </c>
      <c r="Q475">
        <f t="shared" ca="1" si="61"/>
        <v>3</v>
      </c>
      <c r="R475">
        <f t="shared" ca="1" si="62"/>
        <v>16</v>
      </c>
    </row>
    <row r="476" spans="1:18">
      <c r="A476">
        <f ca="1">VLOOKUP(O476,Tabela3[],2,0)</f>
        <v>2007</v>
      </c>
      <c r="B476" t="str">
        <f ca="1">VLOOKUP(P476,Tabela3[],4,0)</f>
        <v>NOVEMBRO</v>
      </c>
      <c r="C476" t="str">
        <f ca="1">VLOOKUP(Q476,Tabela3[],5,0)</f>
        <v>Alemanha</v>
      </c>
      <c r="D476" t="str">
        <f ca="1">VLOOKUP(Q476,Tabela3[],3,0)</f>
        <v>Volkswagen</v>
      </c>
      <c r="E476" t="str">
        <f ca="1">IF(R476=Q476, (VLOOKUP(P476+1,Tabela3[],5,0)),VLOOKUP(R476,Tabela3[],5,0))</f>
        <v>França</v>
      </c>
      <c r="F476" s="1">
        <f t="shared" ca="1" si="58"/>
        <v>39364</v>
      </c>
      <c r="G476" s="1">
        <f t="shared" ca="1" si="59"/>
        <v>39370.027566335819</v>
      </c>
      <c r="H476">
        <f t="shared" ca="1" si="60"/>
        <v>1</v>
      </c>
      <c r="I476" t="str">
        <f ca="1">VLOOKUP(Q476,Tabela3[],9,1)</f>
        <v>Warehouse Carriers </v>
      </c>
      <c r="J476" t="str">
        <f ca="1">VLOOKUP(Q476,Tabela3[],11,0)</f>
        <v>GLI 350 TSI (Jetta)</v>
      </c>
      <c r="K476" t="str">
        <f ca="1">VLOOKUP(Q476,Tabela3[],10,0)</f>
        <v>Carros</v>
      </c>
      <c r="L476" t="e" cm="1">
        <f t="array" aca="1" ref="L476" ca="1">IF(Tabela2[[#This Row],[PORTO]]=Tabela2[[#This Row],[DESTINO]],0,erro)</f>
        <v>#NAME?</v>
      </c>
      <c r="N476">
        <f t="shared" ca="1" si="63"/>
        <v>100</v>
      </c>
      <c r="O476">
        <f t="shared" ca="1" si="64"/>
        <v>7</v>
      </c>
      <c r="P476">
        <f t="shared" ca="1" si="65"/>
        <v>10</v>
      </c>
      <c r="Q476">
        <f t="shared" ca="1" si="61"/>
        <v>8</v>
      </c>
      <c r="R476">
        <f t="shared" ca="1" si="62"/>
        <v>22</v>
      </c>
    </row>
    <row r="477" spans="1:18">
      <c r="A477">
        <f ca="1">VLOOKUP(O477,Tabela3[],2,0)</f>
        <v>2000</v>
      </c>
      <c r="B477" t="str">
        <f ca="1">VLOOKUP(P477,Tabela3[],4,0)</f>
        <v>ABRIL</v>
      </c>
      <c r="C477" t="str">
        <f ca="1">VLOOKUP(Q477,Tabela3[],5,0)</f>
        <v>Itália</v>
      </c>
      <c r="D477" t="str">
        <f ca="1">VLOOKUP(Q477,Tabela3[],3,0)</f>
        <v>Hyundai</v>
      </c>
      <c r="E477" t="str">
        <f ca="1">IF(R477=Q477, (VLOOKUP(P477+1,Tabela3[],5,0)),VLOOKUP(R477,Tabela3[],5,0))</f>
        <v>Japão</v>
      </c>
      <c r="F477" s="1">
        <f t="shared" ca="1" si="58"/>
        <v>36585</v>
      </c>
      <c r="G477" s="1">
        <f t="shared" ca="1" si="59"/>
        <v>36594.239563306619</v>
      </c>
      <c r="H477">
        <f t="shared" ca="1" si="60"/>
        <v>1</v>
      </c>
      <c r="I477" t="str">
        <f ca="1">VLOOKUP(Q477,Tabela3[],9,1)</f>
        <v>Car Carriers</v>
      </c>
      <c r="J477" t="str">
        <f ca="1">VLOOKUP(Q477,Tabela3[],11,0)</f>
        <v>HB20 Sense</v>
      </c>
      <c r="K477" t="str">
        <f ca="1">VLOOKUP(Q477,Tabela3[],10,0)</f>
        <v>Carros</v>
      </c>
      <c r="L477" t="e" cm="1">
        <f t="array" aca="1" ref="L477" ca="1">IF(Tabela2[[#This Row],[PORTO]]=Tabela2[[#This Row],[DESTINO]],0,erro)</f>
        <v>#NAME?</v>
      </c>
      <c r="N477">
        <f t="shared" ca="1" si="63"/>
        <v>500</v>
      </c>
      <c r="O477">
        <f t="shared" ca="1" si="64"/>
        <v>0</v>
      </c>
      <c r="P477">
        <f t="shared" ca="1" si="65"/>
        <v>3</v>
      </c>
      <c r="Q477">
        <f t="shared" ca="1" si="61"/>
        <v>19</v>
      </c>
      <c r="R477">
        <f t="shared" ca="1" si="62"/>
        <v>9</v>
      </c>
    </row>
    <row r="478" spans="1:18">
      <c r="A478">
        <f ca="1">VLOOKUP(O478,Tabela3[],2,0)</f>
        <v>2009</v>
      </c>
      <c r="B478" t="str">
        <f ca="1">VLOOKUP(P478,Tabela3[],4,0)</f>
        <v>SETEMBRO</v>
      </c>
      <c r="C478" t="str">
        <f ca="1">VLOOKUP(Q478,Tabela3[],5,0)</f>
        <v>Reino Unido</v>
      </c>
      <c r="D478" t="str">
        <f ca="1">VLOOKUP(Q478,Tabela3[],3,0)</f>
        <v>Unilever</v>
      </c>
      <c r="E478" t="str">
        <f ca="1">IF(R478=Q478, (VLOOKUP(P478+1,Tabela3[],5,0)),VLOOKUP(R478,Tabela3[],5,0))</f>
        <v>Holanda</v>
      </c>
      <c r="F478" s="1">
        <f t="shared" ca="1" si="58"/>
        <v>40047</v>
      </c>
      <c r="G478" s="1">
        <f t="shared" ca="1" si="59"/>
        <v>40053.892156786344</v>
      </c>
      <c r="H478">
        <f t="shared" ca="1" si="60"/>
        <v>1</v>
      </c>
      <c r="I478" t="str">
        <f ca="1">VLOOKUP(Q478,Tabela3[],9,1)</f>
        <v>HMM Helsinki</v>
      </c>
      <c r="J478" t="str">
        <f ca="1">VLOOKUP(Q478,Tabela3[],11,0)</f>
        <v>Sabonete</v>
      </c>
      <c r="K478" t="str">
        <f ca="1">VLOOKUP(Q478,Tabela3[],10,0)</f>
        <v>Quimico</v>
      </c>
      <c r="L478" t="e" cm="1">
        <f t="array" aca="1" ref="L478" ca="1">IF(Tabela2[[#This Row],[PORTO]]=Tabela2[[#This Row],[DESTINO]],0,erro)</f>
        <v>#NAME?</v>
      </c>
      <c r="N478">
        <f t="shared" ca="1" si="63"/>
        <v>1120000</v>
      </c>
      <c r="O478">
        <f t="shared" ca="1" si="64"/>
        <v>9</v>
      </c>
      <c r="P478">
        <f t="shared" ca="1" si="65"/>
        <v>8</v>
      </c>
      <c r="Q478">
        <f t="shared" ca="1" si="61"/>
        <v>26</v>
      </c>
      <c r="R478">
        <f t="shared" ca="1" si="62"/>
        <v>16</v>
      </c>
    </row>
    <row r="479" spans="1:18">
      <c r="A479">
        <f ca="1">VLOOKUP(O479,Tabela3[],2,0)</f>
        <v>2002</v>
      </c>
      <c r="B479" t="str">
        <f ca="1">VLOOKUP(P479,Tabela3[],4,0)</f>
        <v>MARÇO</v>
      </c>
      <c r="C479" t="str">
        <f ca="1">VLOOKUP(Q479,Tabela3[],5,0)</f>
        <v>Itália</v>
      </c>
      <c r="D479" t="str">
        <f ca="1">VLOOKUP(Q479,Tabela3[],3,0)</f>
        <v>Hyundai</v>
      </c>
      <c r="E479" t="str">
        <f ca="1">IF(R479=Q479, (VLOOKUP(P479+1,Tabela3[],5,0)),VLOOKUP(R479,Tabela3[],5,0))</f>
        <v>China</v>
      </c>
      <c r="F479" s="1">
        <f t="shared" ca="1" si="58"/>
        <v>37301</v>
      </c>
      <c r="G479" s="1">
        <f t="shared" ca="1" si="59"/>
        <v>37310.299306383349</v>
      </c>
      <c r="H479">
        <f t="shared" ca="1" si="60"/>
        <v>0</v>
      </c>
      <c r="I479" t="str">
        <f ca="1">VLOOKUP(Q479,Tabela3[],9,1)</f>
        <v>Car Carriers</v>
      </c>
      <c r="J479" t="str">
        <f ca="1">VLOOKUP(Q479,Tabela3[],11,0)</f>
        <v>HB20 Vision</v>
      </c>
      <c r="K479" t="str">
        <f ca="1">VLOOKUP(Q479,Tabela3[],10,0)</f>
        <v>Carros</v>
      </c>
      <c r="L479" t="e" cm="1">
        <f t="array" aca="1" ref="L479" ca="1">IF(Tabela2[[#This Row],[PORTO]]=Tabela2[[#This Row],[DESTINO]],0,erro)</f>
        <v>#NAME?</v>
      </c>
      <c r="N479">
        <f t="shared" ca="1" si="63"/>
        <v>300</v>
      </c>
      <c r="O479">
        <f t="shared" ca="1" si="64"/>
        <v>2</v>
      </c>
      <c r="P479">
        <f t="shared" ca="1" si="65"/>
        <v>2</v>
      </c>
      <c r="Q479">
        <f t="shared" ca="1" si="61"/>
        <v>20</v>
      </c>
      <c r="R479">
        <f t="shared" ca="1" si="62"/>
        <v>2</v>
      </c>
    </row>
    <row r="480" spans="1:18">
      <c r="A480">
        <f ca="1">VLOOKUP(O480,Tabela3[],2,0)</f>
        <v>2001</v>
      </c>
      <c r="B480" t="str">
        <f ca="1">VLOOKUP(P480,Tabela3[],4,0)</f>
        <v>ABRIL</v>
      </c>
      <c r="C480" t="str">
        <f ca="1">VLOOKUP(Q480,Tabela3[],5,0)</f>
        <v>Itália</v>
      </c>
      <c r="D480" t="str">
        <f ca="1">VLOOKUP(Q480,Tabela3[],3,0)</f>
        <v>Hyundai</v>
      </c>
      <c r="E480" t="str">
        <f ca="1">IF(R480=Q480, (VLOOKUP(P480+1,Tabela3[],5,0)),VLOOKUP(R480,Tabela3[],5,0))</f>
        <v>Estados Unidos</v>
      </c>
      <c r="F480" s="1">
        <f t="shared" ca="1" si="58"/>
        <v>36976</v>
      </c>
      <c r="G480" s="1">
        <f t="shared" ca="1" si="59"/>
        <v>36982.927461587009</v>
      </c>
      <c r="H480">
        <f t="shared" ca="1" si="60"/>
        <v>0</v>
      </c>
      <c r="I480" t="str">
        <f ca="1">VLOOKUP(Q480,Tabela3[],9,1)</f>
        <v>Car Carriers</v>
      </c>
      <c r="J480" t="str">
        <f ca="1">VLOOKUP(Q480,Tabela3[],11,0)</f>
        <v>HB20 Sense</v>
      </c>
      <c r="K480" t="str">
        <f ca="1">VLOOKUP(Q480,Tabela3[],10,0)</f>
        <v>Carros</v>
      </c>
      <c r="L480" t="e" cm="1">
        <f t="array" aca="1" ref="L480" ca="1">IF(Tabela2[[#This Row],[PORTO]]=Tabela2[[#This Row],[DESTINO]],0,erro)</f>
        <v>#NAME?</v>
      </c>
      <c r="N480">
        <f t="shared" ca="1" si="63"/>
        <v>400</v>
      </c>
      <c r="O480">
        <f t="shared" ca="1" si="64"/>
        <v>1</v>
      </c>
      <c r="P480">
        <f t="shared" ca="1" si="65"/>
        <v>3</v>
      </c>
      <c r="Q480">
        <f t="shared" ca="1" si="61"/>
        <v>19</v>
      </c>
      <c r="R480">
        <f t="shared" ca="1" si="62"/>
        <v>4</v>
      </c>
    </row>
    <row r="481" spans="1:18">
      <c r="A481">
        <f ca="1">VLOOKUP(O481,Tabela3[],2,0)</f>
        <v>2004</v>
      </c>
      <c r="B481" t="str">
        <f ca="1">VLOOKUP(P481,Tabela3[],4,0)</f>
        <v>MAIO</v>
      </c>
      <c r="C481" t="str">
        <f ca="1">VLOOKUP(Q481,Tabela3[],5,0)</f>
        <v>Itália</v>
      </c>
      <c r="D481" t="str">
        <f ca="1">VLOOKUP(Q481,Tabela3[],3,0)</f>
        <v>Hyundai</v>
      </c>
      <c r="E481" t="str">
        <f ca="1">IF(R481=Q481, (VLOOKUP(P481+1,Tabela3[],5,0)),VLOOKUP(R481,Tabela3[],5,0))</f>
        <v>Itália</v>
      </c>
      <c r="F481" s="1">
        <f t="shared" ca="1" si="58"/>
        <v>38103</v>
      </c>
      <c r="G481" s="1">
        <f t="shared" ca="1" si="59"/>
        <v>38107.286314282814</v>
      </c>
      <c r="H481">
        <f t="shared" ca="1" si="60"/>
        <v>1</v>
      </c>
      <c r="I481" t="str">
        <f ca="1">VLOOKUP(Q481,Tabela3[],9,1)</f>
        <v>Car Carriers</v>
      </c>
      <c r="J481" t="str">
        <f ca="1">VLOOKUP(Q481,Tabela3[],11,0)</f>
        <v>HB20 Sense</v>
      </c>
      <c r="K481" t="str">
        <f ca="1">VLOOKUP(Q481,Tabela3[],10,0)</f>
        <v>Carros</v>
      </c>
      <c r="L481" cm="1">
        <f t="array" aca="1" ref="L481" ca="1">IF(Tabela2[[#This Row],[PORTO]]=Tabela2[[#This Row],[DESTINO]],0,erro)</f>
        <v>0</v>
      </c>
      <c r="N481">
        <f t="shared" ca="1" si="63"/>
        <v>300</v>
      </c>
      <c r="O481">
        <f t="shared" ca="1" si="64"/>
        <v>4</v>
      </c>
      <c r="P481">
        <f t="shared" ca="1" si="65"/>
        <v>4</v>
      </c>
      <c r="Q481">
        <f t="shared" ca="1" si="61"/>
        <v>19</v>
      </c>
      <c r="R481">
        <f t="shared" ca="1" si="62"/>
        <v>18</v>
      </c>
    </row>
    <row r="482" spans="1:18">
      <c r="A482">
        <f ca="1">VLOOKUP(O482,Tabela3[],2,0)</f>
        <v>2002</v>
      </c>
      <c r="B482" t="str">
        <f ca="1">VLOOKUP(P482,Tabela3[],4,0)</f>
        <v>MARÇO</v>
      </c>
      <c r="C482" t="str">
        <f ca="1">VLOOKUP(Q482,Tabela3[],5,0)</f>
        <v>Japão</v>
      </c>
      <c r="D482" t="str">
        <f ca="1">VLOOKUP(Q482,Tabela3[],3,0)</f>
        <v>Toyota</v>
      </c>
      <c r="E482" t="str">
        <f ca="1">IF(R482=Q482, (VLOOKUP(P482+1,Tabela3[],5,0)),VLOOKUP(R482,Tabela3[],5,0))</f>
        <v>Holanda</v>
      </c>
      <c r="F482" s="1">
        <f t="shared" ca="1" si="58"/>
        <v>37292</v>
      </c>
      <c r="G482" s="1">
        <f t="shared" ca="1" si="59"/>
        <v>37300.807435765433</v>
      </c>
      <c r="H482">
        <f t="shared" ca="1" si="60"/>
        <v>1</v>
      </c>
      <c r="I482" t="str">
        <f ca="1">VLOOKUP(Q482,Tabela3[],9,1)</f>
        <v>Trailer Carriers</v>
      </c>
      <c r="J482" t="str">
        <f ca="1">VLOOKUP(Q482,Tabela3[],11,0)</f>
        <v>COROLLA GLI</v>
      </c>
      <c r="K482" t="str">
        <f ca="1">VLOOKUP(Q482,Tabela3[],10,0)</f>
        <v>Carros</v>
      </c>
      <c r="L482" t="e" cm="1">
        <f t="array" aca="1" ref="L482" ca="1">IF(Tabela2[[#This Row],[PORTO]]=Tabela2[[#This Row],[DESTINO]],0,erro)</f>
        <v>#NAME?</v>
      </c>
      <c r="N482">
        <f t="shared" ca="1" si="63"/>
        <v>400</v>
      </c>
      <c r="O482">
        <f t="shared" ca="1" si="64"/>
        <v>2</v>
      </c>
      <c r="P482">
        <f t="shared" ca="1" si="65"/>
        <v>2</v>
      </c>
      <c r="Q482">
        <f t="shared" ca="1" si="61"/>
        <v>10</v>
      </c>
      <c r="R482">
        <f t="shared" ca="1" si="62"/>
        <v>16</v>
      </c>
    </row>
    <row r="483" spans="1:18">
      <c r="A483">
        <f ca="1">VLOOKUP(O483,Tabela3[],2,0)</f>
        <v>2000</v>
      </c>
      <c r="B483" t="str">
        <f ca="1">VLOOKUP(P483,Tabela3[],4,0)</f>
        <v>OUTUBRO</v>
      </c>
      <c r="C483" t="str">
        <f ca="1">VLOOKUP(Q483,Tabela3[],5,0)</f>
        <v>Reino Unido</v>
      </c>
      <c r="D483" t="str">
        <f ca="1">VLOOKUP(Q483,Tabela3[],3,0)</f>
        <v>Unilever</v>
      </c>
      <c r="E483" t="str">
        <f ca="1">IF(R483=Q483, (VLOOKUP(P483+1,Tabela3[],5,0)),VLOOKUP(R483,Tabela3[],5,0))</f>
        <v>China</v>
      </c>
      <c r="F483" s="1">
        <f t="shared" ca="1" si="58"/>
        <v>36785</v>
      </c>
      <c r="G483" s="1">
        <f t="shared" ca="1" si="59"/>
        <v>36790.862408634835</v>
      </c>
      <c r="H483">
        <f t="shared" ca="1" si="60"/>
        <v>0</v>
      </c>
      <c r="I483" t="str">
        <f ca="1">VLOOKUP(Q483,Tabela3[],9,1)</f>
        <v>HMM Helsinki</v>
      </c>
      <c r="J483" t="str">
        <f ca="1">VLOOKUP(Q483,Tabela3[],11,0)</f>
        <v xml:space="preserve">Desodorante Antitranspirante Aerosol </v>
      </c>
      <c r="K483" t="str">
        <f ca="1">VLOOKUP(Q483,Tabela3[],10,0)</f>
        <v>Quimico</v>
      </c>
      <c r="L483" t="e" cm="1">
        <f t="array" aca="1" ref="L483" ca="1">IF(Tabela2[[#This Row],[PORTO]]=Tabela2[[#This Row],[DESTINO]],0,erro)</f>
        <v>#NAME?</v>
      </c>
      <c r="N483">
        <f t="shared" ca="1" si="63"/>
        <v>1250000</v>
      </c>
      <c r="O483">
        <f t="shared" ca="1" si="64"/>
        <v>0</v>
      </c>
      <c r="P483">
        <f t="shared" ca="1" si="65"/>
        <v>9</v>
      </c>
      <c r="Q483">
        <f t="shared" ca="1" si="61"/>
        <v>25</v>
      </c>
      <c r="R483">
        <f t="shared" ca="1" si="62"/>
        <v>1</v>
      </c>
    </row>
    <row r="484" spans="1:18">
      <c r="A484">
        <f ca="1">VLOOKUP(O484,Tabela3[],2,0)</f>
        <v>2006</v>
      </c>
      <c r="B484" t="str">
        <f ca="1">VLOOKUP(P484,Tabela3[],4,0)</f>
        <v>JANEIRO</v>
      </c>
      <c r="C484" t="str">
        <f ca="1">VLOOKUP(Q484,Tabela3[],5,0)</f>
        <v>India</v>
      </c>
      <c r="D484" t="str">
        <f ca="1">VLOOKUP(Q484,Tabela3[],3,0)</f>
        <v>Reliance Industries</v>
      </c>
      <c r="E484" t="str">
        <f ca="1">IF(R484=Q484, (VLOOKUP(P484+1,Tabela3[],5,0)),VLOOKUP(R484,Tabela3[],5,0))</f>
        <v>China</v>
      </c>
      <c r="F484" s="1">
        <f t="shared" ca="1" si="58"/>
        <v>39060</v>
      </c>
      <c r="G484" s="1">
        <f t="shared" ca="1" si="59"/>
        <v>39063.631251551436</v>
      </c>
      <c r="H484">
        <f t="shared" ca="1" si="60"/>
        <v>1</v>
      </c>
      <c r="I484" t="str">
        <f ca="1">VLOOKUP(Q484,Tabela3[],9,1)</f>
        <v>Tanker</v>
      </c>
      <c r="J484" t="str">
        <f ca="1">VLOOKUP(Q484,Tabela3[],11,0)</f>
        <v>Cloreto de polivinila</v>
      </c>
      <c r="K484" t="str">
        <f ca="1">VLOOKUP(Q484,Tabela3[],10,0)</f>
        <v>Petroquimicos</v>
      </c>
      <c r="L484" t="e" cm="1">
        <f t="array" aca="1" ref="L484" ca="1">IF(Tabela2[[#This Row],[PORTO]]=Tabela2[[#This Row],[DESTINO]],0,erro)</f>
        <v>#NAME?</v>
      </c>
      <c r="N484">
        <f t="shared" ca="1" si="63"/>
        <v>0</v>
      </c>
      <c r="O484">
        <f t="shared" ca="1" si="64"/>
        <v>6</v>
      </c>
      <c r="P484">
        <f t="shared" ca="1" si="65"/>
        <v>12</v>
      </c>
      <c r="Q484">
        <f t="shared" ca="1" si="61"/>
        <v>32</v>
      </c>
      <c r="R484">
        <f t="shared" ca="1" si="62"/>
        <v>1</v>
      </c>
    </row>
    <row r="485" spans="1:18">
      <c r="A485">
        <f ca="1">VLOOKUP(O485,Tabela3[],2,0)</f>
        <v>2001</v>
      </c>
      <c r="B485" t="str">
        <f ca="1">VLOOKUP(P485,Tabela3[],4,0)</f>
        <v>FEVEREIRO</v>
      </c>
      <c r="C485" t="str">
        <f ca="1">VLOOKUP(Q485,Tabela3[],5,0)</f>
        <v>China</v>
      </c>
      <c r="D485" t="str">
        <f ca="1">VLOOKUP(Q485,Tabela3[],3,0)</f>
        <v>Alibaba Group</v>
      </c>
      <c r="E485" t="str">
        <f ca="1">IF(R485=Q485, (VLOOKUP(P485+1,Tabela3[],5,0)),VLOOKUP(R485,Tabela3[],5,0))</f>
        <v>Itália</v>
      </c>
      <c r="F485" s="1">
        <f t="shared" ca="1" si="58"/>
        <v>36893</v>
      </c>
      <c r="G485" s="1">
        <f t="shared" ca="1" si="59"/>
        <v>36897.703197155017</v>
      </c>
      <c r="H485">
        <f t="shared" ca="1" si="60"/>
        <v>1</v>
      </c>
      <c r="I485" t="str">
        <f ca="1">VLOOKUP(Q485,Tabela3[],9,1)</f>
        <v>HMM St Petersburg</v>
      </c>
      <c r="J485" t="str">
        <f ca="1">VLOOKUP(Q485,Tabela3[],11,0)</f>
        <v>Miniescavadeira</v>
      </c>
      <c r="K485" t="str">
        <f ca="1">VLOOKUP(Q485,Tabela3[],10,0)</f>
        <v>Maquinário</v>
      </c>
      <c r="L485" t="e" cm="1">
        <f t="array" aca="1" ref="L485" ca="1">IF(Tabela2[[#This Row],[PORTO]]=Tabela2[[#This Row],[DESTINO]],0,erro)</f>
        <v>#NAME?</v>
      </c>
      <c r="N485">
        <f t="shared" ca="1" si="63"/>
        <v>30</v>
      </c>
      <c r="O485">
        <f t="shared" ca="1" si="64"/>
        <v>1</v>
      </c>
      <c r="P485">
        <f t="shared" ca="1" si="65"/>
        <v>1</v>
      </c>
      <c r="Q485">
        <f t="shared" ca="1" si="61"/>
        <v>1</v>
      </c>
      <c r="R485">
        <f t="shared" ca="1" si="62"/>
        <v>18</v>
      </c>
    </row>
    <row r="486" spans="1:18">
      <c r="A486">
        <f ca="1">VLOOKUP(O486,Tabela3[],2,0)</f>
        <v>2002</v>
      </c>
      <c r="B486" t="str">
        <f ca="1">VLOOKUP(P486,Tabela3[],4,0)</f>
        <v>AGOSTO</v>
      </c>
      <c r="C486" t="str">
        <f ca="1">VLOOKUP(Q486,Tabela3[],5,0)</f>
        <v>Reino Unido</v>
      </c>
      <c r="D486" t="str">
        <f ca="1">VLOOKUP(Q486,Tabela3[],3,0)</f>
        <v>Unilever</v>
      </c>
      <c r="E486" t="str">
        <f ca="1">IF(R486=Q486, (VLOOKUP(P486+1,Tabela3[],5,0)),VLOOKUP(R486,Tabela3[],5,0))</f>
        <v>Coréia do Sul</v>
      </c>
      <c r="F486" s="1">
        <f t="shared" ca="1" si="58"/>
        <v>37444</v>
      </c>
      <c r="G486" s="1">
        <f t="shared" ca="1" si="59"/>
        <v>37445.041113746942</v>
      </c>
      <c r="H486">
        <f t="shared" ca="1" si="60"/>
        <v>0</v>
      </c>
      <c r="I486" t="str">
        <f ca="1">VLOOKUP(Q486,Tabela3[],9,1)</f>
        <v>HMM Helsinki</v>
      </c>
      <c r="J486" t="str">
        <f ca="1">VLOOKUP(Q486,Tabela3[],11,0)</f>
        <v>Sabonete</v>
      </c>
      <c r="K486" t="str">
        <f ca="1">VLOOKUP(Q486,Tabela3[],10,0)</f>
        <v>Quimico</v>
      </c>
      <c r="L486" t="e" cm="1">
        <f t="array" aca="1" ref="L486" ca="1">IF(Tabela2[[#This Row],[PORTO]]=Tabela2[[#This Row],[DESTINO]],0,erro)</f>
        <v>#NAME?</v>
      </c>
      <c r="N486">
        <f t="shared" ca="1" si="63"/>
        <v>1010000</v>
      </c>
      <c r="O486">
        <f t="shared" ca="1" si="64"/>
        <v>2</v>
      </c>
      <c r="P486">
        <f t="shared" ca="1" si="65"/>
        <v>7</v>
      </c>
      <c r="Q486">
        <f t="shared" ca="1" si="61"/>
        <v>26</v>
      </c>
      <c r="R486">
        <f t="shared" ca="1" si="62"/>
        <v>14</v>
      </c>
    </row>
    <row r="487" spans="1:18">
      <c r="A487">
        <f ca="1">VLOOKUP(O487,Tabela3[],2,0)</f>
        <v>2006</v>
      </c>
      <c r="B487" t="str">
        <f ca="1">VLOOKUP(P487,Tabela3[],4,0)</f>
        <v>MAIO</v>
      </c>
      <c r="C487" t="str">
        <f ca="1">VLOOKUP(Q487,Tabela3[],5,0)</f>
        <v>Itália</v>
      </c>
      <c r="D487" t="str">
        <f ca="1">VLOOKUP(Q487,Tabela3[],3,0)</f>
        <v>Hyundai</v>
      </c>
      <c r="E487" t="str">
        <f ca="1">IF(R487=Q487, (VLOOKUP(P487+1,Tabela3[],5,0)),VLOOKUP(R487,Tabela3[],5,0))</f>
        <v>Reino Unido</v>
      </c>
      <c r="F487" s="1">
        <f t="shared" ca="1" si="58"/>
        <v>38829</v>
      </c>
      <c r="G487" s="1">
        <f t="shared" ca="1" si="59"/>
        <v>38838.099555759247</v>
      </c>
      <c r="H487">
        <f t="shared" ca="1" si="60"/>
        <v>1</v>
      </c>
      <c r="I487" t="str">
        <f ca="1">VLOOKUP(Q487,Tabela3[],9,1)</f>
        <v>Car Carriers</v>
      </c>
      <c r="J487" t="str">
        <f ca="1">VLOOKUP(Q487,Tabela3[],11,0)</f>
        <v>HB20 Vision</v>
      </c>
      <c r="K487" t="str">
        <f ca="1">VLOOKUP(Q487,Tabela3[],10,0)</f>
        <v>Carros</v>
      </c>
      <c r="L487" t="e" cm="1">
        <f t="array" aca="1" ref="L487" ca="1">IF(Tabela2[[#This Row],[PORTO]]=Tabela2[[#This Row],[DESTINO]],0,erro)</f>
        <v>#NAME?</v>
      </c>
      <c r="N487">
        <f t="shared" ca="1" si="63"/>
        <v>400</v>
      </c>
      <c r="O487">
        <f t="shared" ca="1" si="64"/>
        <v>6</v>
      </c>
      <c r="P487">
        <f t="shared" ca="1" si="65"/>
        <v>4</v>
      </c>
      <c r="Q487">
        <f t="shared" ca="1" si="61"/>
        <v>20</v>
      </c>
      <c r="R487">
        <f t="shared" ca="1" si="62"/>
        <v>24</v>
      </c>
    </row>
    <row r="488" spans="1:18">
      <c r="A488">
        <f ca="1">VLOOKUP(O488,Tabela3[],2,0)</f>
        <v>2009</v>
      </c>
      <c r="B488" t="str">
        <f ca="1">VLOOKUP(P488,Tabela3[],4,0)</f>
        <v>SETEMBRO</v>
      </c>
      <c r="C488" t="str">
        <f ca="1">VLOOKUP(Q488,Tabela3[],5,0)</f>
        <v>Holanda</v>
      </c>
      <c r="D488" t="str">
        <f ca="1">VLOOKUP(Q488,Tabela3[],3,0)</f>
        <v>Shell</v>
      </c>
      <c r="E488" t="str">
        <f ca="1">IF(R488=Q488, (VLOOKUP(P488+1,Tabela3[],5,0)),VLOOKUP(R488,Tabela3[],5,0))</f>
        <v>Estados Unidos</v>
      </c>
      <c r="F488" s="1">
        <f t="shared" ca="1" si="58"/>
        <v>40028</v>
      </c>
      <c r="G488" s="1">
        <f t="shared" ca="1" si="59"/>
        <v>40032.570564282927</v>
      </c>
      <c r="H488">
        <f t="shared" ca="1" si="60"/>
        <v>1</v>
      </c>
      <c r="I488" t="str">
        <f ca="1">VLOOKUP(Q488,Tabela3[],9,1)</f>
        <v>AbQaiq</v>
      </c>
      <c r="J488" t="str">
        <f ca="1">VLOOKUP(Q488,Tabela3[],11,0)</f>
        <v>Petróleo Bruto</v>
      </c>
      <c r="K488" t="str">
        <f ca="1">VLOOKUP(Q488,Tabela3[],10,0)</f>
        <v>Petróleo</v>
      </c>
      <c r="L488" t="e" cm="1">
        <f t="array" aca="1" ref="L488" ca="1">IF(Tabela2[[#This Row],[PORTO]]=Tabela2[[#This Row],[DESTINO]],0,erro)</f>
        <v>#NAME?</v>
      </c>
      <c r="N488">
        <f t="shared" ca="1" si="63"/>
        <v>80000</v>
      </c>
      <c r="O488">
        <f t="shared" ca="1" si="64"/>
        <v>9</v>
      </c>
      <c r="P488">
        <f t="shared" ca="1" si="65"/>
        <v>8</v>
      </c>
      <c r="Q488">
        <f t="shared" ca="1" si="61"/>
        <v>17</v>
      </c>
      <c r="R488">
        <f t="shared" ca="1" si="62"/>
        <v>4</v>
      </c>
    </row>
    <row r="489" spans="1:18">
      <c r="A489">
        <f ca="1">VLOOKUP(O489,Tabela3[],2,0)</f>
        <v>2008</v>
      </c>
      <c r="B489" t="str">
        <f ca="1">VLOOKUP(P489,Tabela3[],4,0)</f>
        <v>FEVEREIRO</v>
      </c>
      <c r="C489" t="str">
        <f ca="1">VLOOKUP(Q489,Tabela3[],5,0)</f>
        <v>Alemanha</v>
      </c>
      <c r="D489" t="str">
        <f ca="1">VLOOKUP(Q489,Tabela3[],3,0)</f>
        <v>Volkswagen</v>
      </c>
      <c r="E489" t="str">
        <f ca="1">IF(R489=Q489, (VLOOKUP(P489+1,Tabela3[],5,0)),VLOOKUP(R489,Tabela3[],5,0))</f>
        <v>Alemanha</v>
      </c>
      <c r="F489" s="1">
        <f t="shared" ca="1" si="58"/>
        <v>39466</v>
      </c>
      <c r="G489" s="1">
        <f t="shared" ca="1" si="59"/>
        <v>39470.150135200733</v>
      </c>
      <c r="H489">
        <f t="shared" ca="1" si="60"/>
        <v>0</v>
      </c>
      <c r="I489" t="str">
        <f ca="1">VLOOKUP(Q489,Tabela3[],9,1)</f>
        <v>Warehouse Carriers </v>
      </c>
      <c r="J489" t="str">
        <f ca="1">VLOOKUP(Q489,Tabela3[],11,0)</f>
        <v>GLI 350 TSI (Jetta)</v>
      </c>
      <c r="K489" t="str">
        <f ca="1">VLOOKUP(Q489,Tabela3[],10,0)</f>
        <v>Carros</v>
      </c>
      <c r="L489" cm="1">
        <f t="array" aca="1" ref="L489" ca="1">IF(Tabela2[[#This Row],[PORTO]]=Tabela2[[#This Row],[DESTINO]],0,erro)</f>
        <v>0</v>
      </c>
      <c r="N489">
        <f t="shared" ca="1" si="63"/>
        <v>100</v>
      </c>
      <c r="O489">
        <f t="shared" ca="1" si="64"/>
        <v>8</v>
      </c>
      <c r="P489">
        <f t="shared" ca="1" si="65"/>
        <v>1</v>
      </c>
      <c r="Q489">
        <f t="shared" ca="1" si="61"/>
        <v>8</v>
      </c>
      <c r="R489">
        <f t="shared" ca="1" si="62"/>
        <v>7</v>
      </c>
    </row>
    <row r="490" spans="1:18">
      <c r="A490">
        <f ca="1">VLOOKUP(O490,Tabela3[],2,0)</f>
        <v>2005</v>
      </c>
      <c r="B490" t="str">
        <f ca="1">VLOOKUP(P490,Tabela3[],4,0)</f>
        <v>OUTUBRO</v>
      </c>
      <c r="C490" t="str">
        <f ca="1">VLOOKUP(Q490,Tabela3[],5,0)</f>
        <v>Reino Unido</v>
      </c>
      <c r="D490" t="str">
        <f ca="1">VLOOKUP(Q490,Tabela3[],3,0)</f>
        <v>Unilever</v>
      </c>
      <c r="E490" t="str">
        <f ca="1">IF(R490=Q490, (VLOOKUP(P490+1,Tabela3[],5,0)),VLOOKUP(R490,Tabela3[],5,0))</f>
        <v>Itália</v>
      </c>
      <c r="F490" s="1">
        <f t="shared" ca="1" si="58"/>
        <v>38615</v>
      </c>
      <c r="G490" s="1">
        <f t="shared" ca="1" si="59"/>
        <v>38621.405549994277</v>
      </c>
      <c r="H490">
        <f t="shared" ca="1" si="60"/>
        <v>1</v>
      </c>
      <c r="I490" t="str">
        <f ca="1">VLOOKUP(Q490,Tabela3[],9,1)</f>
        <v>HMM Helsinki</v>
      </c>
      <c r="J490" t="str">
        <f ca="1">VLOOKUP(Q490,Tabela3[],11,0)</f>
        <v xml:space="preserve">Shampoo </v>
      </c>
      <c r="K490" t="str">
        <f ca="1">VLOOKUP(Q490,Tabela3[],10,0)</f>
        <v>Quimico</v>
      </c>
      <c r="L490" t="e" cm="1">
        <f t="array" aca="1" ref="L490" ca="1">IF(Tabela2[[#This Row],[PORTO]]=Tabela2[[#This Row],[DESTINO]],0,erro)</f>
        <v>#NAME?</v>
      </c>
      <c r="N490">
        <f t="shared" ca="1" si="63"/>
        <v>170000</v>
      </c>
      <c r="O490">
        <f t="shared" ca="1" si="64"/>
        <v>5</v>
      </c>
      <c r="P490">
        <f t="shared" ca="1" si="65"/>
        <v>9</v>
      </c>
      <c r="Q490">
        <f t="shared" ca="1" si="61"/>
        <v>24</v>
      </c>
      <c r="R490">
        <f t="shared" ca="1" si="62"/>
        <v>18</v>
      </c>
    </row>
    <row r="491" spans="1:18">
      <c r="A491">
        <f ca="1">VLOOKUP(O491,Tabela3[],2,0)</f>
        <v>2008</v>
      </c>
      <c r="B491" t="str">
        <f ca="1">VLOOKUP(P491,Tabela3[],4,0)</f>
        <v>ABRIL</v>
      </c>
      <c r="C491" t="str">
        <f ca="1">VLOOKUP(Q491,Tabela3[],5,0)</f>
        <v>Canadá</v>
      </c>
      <c r="D491" t="str">
        <f ca="1">VLOOKUP(Q491,Tabela3[],3,0)</f>
        <v>Shopify</v>
      </c>
      <c r="E491" t="str">
        <f ca="1">IF(R491=Q491, (VLOOKUP(P491+1,Tabela3[],5,0)),VLOOKUP(R491,Tabela3[],5,0))</f>
        <v>Holanda</v>
      </c>
      <c r="F491" s="1">
        <f t="shared" ca="1" si="58"/>
        <v>39534</v>
      </c>
      <c r="G491" s="1">
        <f t="shared" ca="1" si="59"/>
        <v>39535.219778682316</v>
      </c>
      <c r="H491">
        <f t="shared" ca="1" si="60"/>
        <v>0</v>
      </c>
      <c r="I491" t="str">
        <f ca="1">VLOOKUP(Q491,Tabela3[],9,1)</f>
        <v>HMM Southampton</v>
      </c>
      <c r="J491" t="str">
        <f ca="1">VLOOKUP(Q491,Tabela3[],11,0)</f>
        <v>TORRADORES DE CAFÉ</v>
      </c>
      <c r="K491" t="str">
        <f ca="1">VLOOKUP(Q491,Tabela3[],10,0)</f>
        <v>Geral</v>
      </c>
      <c r="L491" t="e" cm="1">
        <f t="array" aca="1" ref="L491" ca="1">IF(Tabela2[[#This Row],[PORTO]]=Tabela2[[#This Row],[DESTINO]],0,erro)</f>
        <v>#NAME?</v>
      </c>
      <c r="N491">
        <f t="shared" ca="1" si="63"/>
        <v>2000</v>
      </c>
      <c r="O491">
        <f t="shared" ca="1" si="64"/>
        <v>8</v>
      </c>
      <c r="P491">
        <f t="shared" ca="1" si="65"/>
        <v>3</v>
      </c>
      <c r="Q491">
        <f t="shared" ca="1" si="61"/>
        <v>33</v>
      </c>
      <c r="R491">
        <f t="shared" ca="1" si="62"/>
        <v>15</v>
      </c>
    </row>
    <row r="492" spans="1:18">
      <c r="A492">
        <f ca="1">VLOOKUP(O492,Tabela3[],2,0)</f>
        <v>2000</v>
      </c>
      <c r="B492" t="str">
        <f ca="1">VLOOKUP(P492,Tabela3[],4,0)</f>
        <v>MAIO</v>
      </c>
      <c r="C492" t="str">
        <f ca="1">VLOOKUP(Q492,Tabela3[],5,0)</f>
        <v>Japão</v>
      </c>
      <c r="D492" t="str">
        <f ca="1">VLOOKUP(Q492,Tabela3[],3,0)</f>
        <v>Toyota</v>
      </c>
      <c r="E492" t="str">
        <f ca="1">IF(R492=Q492, (VLOOKUP(P492+1,Tabela3[],5,0)),VLOOKUP(R492,Tabela3[],5,0))</f>
        <v>Itália</v>
      </c>
      <c r="F492" s="1">
        <f t="shared" ca="1" si="58"/>
        <v>36636</v>
      </c>
      <c r="G492" s="1">
        <f t="shared" ca="1" si="59"/>
        <v>36639.130234753968</v>
      </c>
      <c r="H492">
        <f t="shared" ca="1" si="60"/>
        <v>0</v>
      </c>
      <c r="I492" t="str">
        <f ca="1">VLOOKUP(Q492,Tabela3[],9,1)</f>
        <v>Trailer Carriers</v>
      </c>
      <c r="J492" t="str">
        <f ca="1">VLOOKUP(Q492,Tabela3[],11,0)</f>
        <v>COROLLA CROSS XR</v>
      </c>
      <c r="K492" t="str">
        <f ca="1">VLOOKUP(Q492,Tabela3[],10,0)</f>
        <v>Carros</v>
      </c>
      <c r="L492" t="e" cm="1">
        <f t="array" aca="1" ref="L492" ca="1">IF(Tabela2[[#This Row],[PORTO]]=Tabela2[[#This Row],[DESTINO]],0,erro)</f>
        <v>#NAME?</v>
      </c>
      <c r="N492">
        <f t="shared" ca="1" si="63"/>
        <v>400</v>
      </c>
      <c r="O492">
        <f t="shared" ca="1" si="64"/>
        <v>0</v>
      </c>
      <c r="P492">
        <f t="shared" ca="1" si="65"/>
        <v>4</v>
      </c>
      <c r="Q492">
        <f t="shared" ca="1" si="61"/>
        <v>11</v>
      </c>
      <c r="R492">
        <f t="shared" ca="1" si="62"/>
        <v>20</v>
      </c>
    </row>
    <row r="493" spans="1:18">
      <c r="A493">
        <f ca="1">VLOOKUP(O493,Tabela3[],2,0)</f>
        <v>2008</v>
      </c>
      <c r="B493" t="str">
        <f ca="1">VLOOKUP(P493,Tabela3[],4,0)</f>
        <v>JANEIRO</v>
      </c>
      <c r="C493" t="str">
        <f ca="1">VLOOKUP(Q493,Tabela3[],5,0)</f>
        <v>Reino Unido</v>
      </c>
      <c r="D493" t="str">
        <f ca="1">VLOOKUP(Q493,Tabela3[],3,0)</f>
        <v>Unilever</v>
      </c>
      <c r="E493" t="str">
        <f ca="1">IF(R493=Q493, (VLOOKUP(P493+1,Tabela3[],5,0)),VLOOKUP(R493,Tabela3[],5,0))</f>
        <v>Coréia do Sul</v>
      </c>
      <c r="F493" s="1">
        <f t="shared" ca="1" si="58"/>
        <v>39457</v>
      </c>
      <c r="G493" s="1">
        <f t="shared" ca="1" si="59"/>
        <v>39460.448641631316</v>
      </c>
      <c r="H493">
        <f t="shared" ca="1" si="60"/>
        <v>1</v>
      </c>
      <c r="I493" t="str">
        <f ca="1">VLOOKUP(Q493,Tabela3[],9,1)</f>
        <v>HMM Helsinki</v>
      </c>
      <c r="J493" t="str">
        <f ca="1">VLOOKUP(Q493,Tabela3[],11,0)</f>
        <v xml:space="preserve">Shampoo </v>
      </c>
      <c r="K493" t="str">
        <f ca="1">VLOOKUP(Q493,Tabela3[],10,0)</f>
        <v>Quimico</v>
      </c>
      <c r="L493" t="e" cm="1">
        <f t="array" aca="1" ref="L493" ca="1">IF(Tabela2[[#This Row],[PORTO]]=Tabela2[[#This Row],[DESTINO]],0,erro)</f>
        <v>#NAME?</v>
      </c>
      <c r="N493">
        <f t="shared" ca="1" si="63"/>
        <v>1900000</v>
      </c>
      <c r="O493">
        <f t="shared" ca="1" si="64"/>
        <v>8</v>
      </c>
      <c r="P493">
        <f t="shared" ca="1" si="65"/>
        <v>0</v>
      </c>
      <c r="Q493">
        <f t="shared" ca="1" si="61"/>
        <v>24</v>
      </c>
      <c r="R493">
        <f t="shared" ca="1" si="62"/>
        <v>13</v>
      </c>
    </row>
    <row r="494" spans="1:18">
      <c r="A494">
        <f ca="1">VLOOKUP(O494,Tabela3[],2,0)</f>
        <v>2004</v>
      </c>
      <c r="B494" t="str">
        <f ca="1">VLOOKUP(P494,Tabela3[],4,0)</f>
        <v>ABRIL</v>
      </c>
      <c r="C494" t="str">
        <f ca="1">VLOOKUP(Q494,Tabela3[],5,0)</f>
        <v>Coréia do Sul</v>
      </c>
      <c r="D494" t="str">
        <f ca="1">VLOOKUP(Q494,Tabela3[],3,0)</f>
        <v>Samsung</v>
      </c>
      <c r="E494" t="str">
        <f ca="1">IF(R494=Q494, (VLOOKUP(P494+1,Tabela3[],5,0)),VLOOKUP(R494,Tabela3[],5,0))</f>
        <v>Estados Unidos</v>
      </c>
      <c r="F494" s="1">
        <f t="shared" ca="1" si="58"/>
        <v>38049</v>
      </c>
      <c r="G494" s="1">
        <f t="shared" ca="1" si="59"/>
        <v>38057.298989180068</v>
      </c>
      <c r="H494">
        <f t="shared" ca="1" si="60"/>
        <v>1</v>
      </c>
      <c r="I494" t="str">
        <f ca="1">VLOOKUP(Q494,Tabela3[],9,1)</f>
        <v>HMM Rotterdam</v>
      </c>
      <c r="J494" t="str">
        <f ca="1">VLOOKUP(Q494,Tabela3[],11,0)</f>
        <v>QLED 4k 75"</v>
      </c>
      <c r="K494" t="str">
        <f ca="1">VLOOKUP(Q494,Tabela3[],10,0)</f>
        <v>Eletrônicos</v>
      </c>
      <c r="L494" t="e" cm="1">
        <f t="array" aca="1" ref="L494" ca="1">IF(Tabela2[[#This Row],[PORTO]]=Tabela2[[#This Row],[DESTINO]],0,erro)</f>
        <v>#NAME?</v>
      </c>
      <c r="N494">
        <f t="shared" ca="1" si="63"/>
        <v>500</v>
      </c>
      <c r="O494">
        <f t="shared" ca="1" si="64"/>
        <v>4</v>
      </c>
      <c r="P494">
        <f t="shared" ca="1" si="65"/>
        <v>3</v>
      </c>
      <c r="Q494">
        <f t="shared" ca="1" si="61"/>
        <v>13</v>
      </c>
      <c r="R494">
        <f t="shared" ca="1" si="62"/>
        <v>3</v>
      </c>
    </row>
    <row r="495" spans="1:18">
      <c r="A495">
        <f ca="1">VLOOKUP(O495,Tabela3[],2,0)</f>
        <v>2002</v>
      </c>
      <c r="B495" t="str">
        <f ca="1">VLOOKUP(P495,Tabela3[],4,0)</f>
        <v>JULHO</v>
      </c>
      <c r="C495" t="str">
        <f ca="1">VLOOKUP(Q495,Tabela3[],5,0)</f>
        <v>Holanda</v>
      </c>
      <c r="D495" t="str">
        <f ca="1">VLOOKUP(Q495,Tabela3[],3,0)</f>
        <v>Shell</v>
      </c>
      <c r="E495" t="str">
        <f ca="1">IF(R495=Q495, (VLOOKUP(P495+1,Tabela3[],5,0)),VLOOKUP(R495,Tabela3[],5,0))</f>
        <v>China</v>
      </c>
      <c r="F495" s="1">
        <f t="shared" ca="1" si="58"/>
        <v>37411</v>
      </c>
      <c r="G495" s="1">
        <f t="shared" ca="1" si="59"/>
        <v>37418.791350665037</v>
      </c>
      <c r="H495">
        <f t="shared" ca="1" si="60"/>
        <v>0</v>
      </c>
      <c r="I495" t="str">
        <f ca="1">VLOOKUP(Q495,Tabela3[],9,1)</f>
        <v>AbQaiq</v>
      </c>
      <c r="J495" t="str">
        <f ca="1">VLOOKUP(Q495,Tabela3[],11,0)</f>
        <v>Diesel</v>
      </c>
      <c r="K495" t="str">
        <f ca="1">VLOOKUP(Q495,Tabela3[],10,0)</f>
        <v>Petróleo</v>
      </c>
      <c r="L495" t="e" cm="1">
        <f t="array" aca="1" ref="L495" ca="1">IF(Tabela2[[#This Row],[PORTO]]=Tabela2[[#This Row],[DESTINO]],0,erro)</f>
        <v>#NAME?</v>
      </c>
      <c r="N495">
        <f t="shared" ca="1" si="63"/>
        <v>97000</v>
      </c>
      <c r="O495">
        <f t="shared" ca="1" si="64"/>
        <v>2</v>
      </c>
      <c r="P495">
        <f t="shared" ca="1" si="65"/>
        <v>6</v>
      </c>
      <c r="Q495">
        <f t="shared" ca="1" si="61"/>
        <v>15</v>
      </c>
      <c r="R495">
        <f t="shared" ca="1" si="62"/>
        <v>2</v>
      </c>
    </row>
    <row r="496" spans="1:18">
      <c r="A496">
        <f ca="1">VLOOKUP(O496,Tabela3[],2,0)</f>
        <v>2001</v>
      </c>
      <c r="B496" t="str">
        <f ca="1">VLOOKUP(P496,Tabela3[],4,0)</f>
        <v>NOVEMBRO</v>
      </c>
      <c r="C496" t="str">
        <f ca="1">VLOOKUP(Q496,Tabela3[],5,0)</f>
        <v>Brasil</v>
      </c>
      <c r="D496" t="str">
        <f ca="1">VLOOKUP(Q496,Tabela3[],3,0)</f>
        <v>VALE</v>
      </c>
      <c r="E496" t="str">
        <f ca="1">IF(R496=Q496, (VLOOKUP(P496+1,Tabela3[],5,0)),VLOOKUP(R496,Tabela3[],5,0))</f>
        <v>Itália</v>
      </c>
      <c r="F496" s="1">
        <f t="shared" ca="1" si="58"/>
        <v>37183</v>
      </c>
      <c r="G496" s="1">
        <f t="shared" ca="1" si="59"/>
        <v>37192.108136313189</v>
      </c>
      <c r="H496">
        <f t="shared" ca="1" si="60"/>
        <v>0</v>
      </c>
      <c r="I496" t="str">
        <f ca="1">VLOOKUP(Q496,Tabela3[],9,1)</f>
        <v>Lan Hua Hai</v>
      </c>
      <c r="J496" t="str">
        <f ca="1">VLOOKUP(Q496,Tabela3[],11,0)</f>
        <v>Manganês</v>
      </c>
      <c r="K496" t="str">
        <f ca="1">VLOOKUP(Q496,Tabela3[],10,0)</f>
        <v>Minério</v>
      </c>
      <c r="L496" t="e" cm="1">
        <f t="array" aca="1" ref="L496" ca="1">IF(Tabela2[[#This Row],[PORTO]]=Tabela2[[#This Row],[DESTINO]],0,erro)</f>
        <v>#NAME?</v>
      </c>
      <c r="N496">
        <f t="shared" ca="1" si="63"/>
        <v>0</v>
      </c>
      <c r="O496">
        <f t="shared" ca="1" si="64"/>
        <v>1</v>
      </c>
      <c r="P496">
        <f t="shared" ca="1" si="65"/>
        <v>10</v>
      </c>
      <c r="Q496">
        <f t="shared" ca="1" si="61"/>
        <v>29</v>
      </c>
      <c r="R496">
        <f t="shared" ca="1" si="62"/>
        <v>20</v>
      </c>
    </row>
    <row r="497" spans="1:18">
      <c r="A497">
        <f ca="1">VLOOKUP(O497,Tabela3[],2,0)</f>
        <v>2001</v>
      </c>
      <c r="B497" t="str">
        <f ca="1">VLOOKUP(P497,Tabela3[],4,0)</f>
        <v>OUTUBRO</v>
      </c>
      <c r="C497" t="str">
        <f ca="1">VLOOKUP(Q497,Tabela3[],5,0)</f>
        <v>Alemanha</v>
      </c>
      <c r="D497" t="str">
        <f ca="1">VLOOKUP(Q497,Tabela3[],3,0)</f>
        <v>Volkswagen</v>
      </c>
      <c r="E497" t="str">
        <f ca="1">IF(R497=Q497, (VLOOKUP(P497+1,Tabela3[],5,0)),VLOOKUP(R497,Tabela3[],5,0))</f>
        <v>Japão</v>
      </c>
      <c r="F497" s="1">
        <f t="shared" ca="1" si="58"/>
        <v>37138</v>
      </c>
      <c r="G497" s="1">
        <f t="shared" ca="1" si="59"/>
        <v>37144.784174771143</v>
      </c>
      <c r="H497">
        <f t="shared" ca="1" si="60"/>
        <v>0</v>
      </c>
      <c r="I497" t="str">
        <f ca="1">VLOOKUP(Q497,Tabela3[],9,1)</f>
        <v>Warehouse Carriers </v>
      </c>
      <c r="J497" t="str">
        <f ca="1">VLOOKUP(Q497,Tabela3[],11,0)</f>
        <v>Highline 250 TSI (Taos)</v>
      </c>
      <c r="K497" t="str">
        <f ca="1">VLOOKUP(Q497,Tabela3[],10,0)</f>
        <v>Carros</v>
      </c>
      <c r="L497" t="e" cm="1">
        <f t="array" aca="1" ref="L497" ca="1">IF(Tabela2[[#This Row],[PORTO]]=Tabela2[[#This Row],[DESTINO]],0,erro)</f>
        <v>#NAME?</v>
      </c>
      <c r="N497">
        <f t="shared" ca="1" si="63"/>
        <v>400</v>
      </c>
      <c r="O497">
        <f t="shared" ca="1" si="64"/>
        <v>1</v>
      </c>
      <c r="P497">
        <f t="shared" ca="1" si="65"/>
        <v>9</v>
      </c>
      <c r="Q497">
        <f t="shared" ca="1" si="61"/>
        <v>7</v>
      </c>
      <c r="R497">
        <f t="shared" ca="1" si="62"/>
        <v>9</v>
      </c>
    </row>
    <row r="498" spans="1:18">
      <c r="A498">
        <f ca="1">VLOOKUP(O498,Tabela3[],2,0)</f>
        <v>2006</v>
      </c>
      <c r="B498" t="str">
        <f ca="1">VLOOKUP(P498,Tabela3[],4,0)</f>
        <v>AGOSTO</v>
      </c>
      <c r="C498" t="str">
        <f ca="1">VLOOKUP(Q498,Tabela3[],5,0)</f>
        <v>China</v>
      </c>
      <c r="D498" t="str">
        <f ca="1">VLOOKUP(Q498,Tabela3[],3,0)</f>
        <v>Alibaba Group</v>
      </c>
      <c r="E498" t="str">
        <f ca="1">IF(R498=Q498, (VLOOKUP(P498+1,Tabela3[],5,0)),VLOOKUP(R498,Tabela3[],5,0))</f>
        <v>Japão</v>
      </c>
      <c r="F498" s="1">
        <f t="shared" ca="1" si="58"/>
        <v>38919</v>
      </c>
      <c r="G498" s="1">
        <f t="shared" ca="1" si="59"/>
        <v>38927.121662929669</v>
      </c>
      <c r="H498">
        <f t="shared" ca="1" si="60"/>
        <v>1</v>
      </c>
      <c r="I498" t="str">
        <f ca="1">VLOOKUP(Q498,Tabela3[],9,1)</f>
        <v>HMM St Petersburg</v>
      </c>
      <c r="J498" t="str">
        <f ca="1">VLOOKUP(Q498,Tabela3[],11,0)</f>
        <v>Ar Condicionado 18000</v>
      </c>
      <c r="K498" t="str">
        <f ca="1">VLOOKUP(Q498,Tabela3[],10,0)</f>
        <v>Eletrônicos</v>
      </c>
      <c r="L498" t="e" cm="1">
        <f t="array" aca="1" ref="L498" ca="1">IF(Tabela2[[#This Row],[PORTO]]=Tabela2[[#This Row],[DESTINO]],0,erro)</f>
        <v>#NAME?</v>
      </c>
      <c r="N498">
        <f t="shared" ca="1" si="63"/>
        <v>500</v>
      </c>
      <c r="O498">
        <f t="shared" ca="1" si="64"/>
        <v>6</v>
      </c>
      <c r="P498">
        <f t="shared" ca="1" si="65"/>
        <v>7</v>
      </c>
      <c r="Q498">
        <f t="shared" ca="1" si="61"/>
        <v>2</v>
      </c>
      <c r="R498">
        <f t="shared" ca="1" si="62"/>
        <v>10</v>
      </c>
    </row>
    <row r="499" spans="1:18">
      <c r="A499">
        <f ca="1">VLOOKUP(O499,Tabela3[],2,0)</f>
        <v>2001</v>
      </c>
      <c r="B499" t="str">
        <f ca="1">VLOOKUP(P499,Tabela3[],4,0)</f>
        <v>NOVEMBRO</v>
      </c>
      <c r="C499" t="str">
        <f ca="1">VLOOKUP(Q499,Tabela3[],5,0)</f>
        <v>Estados Unidos</v>
      </c>
      <c r="D499" t="str">
        <f ca="1">VLOOKUP(Q499,Tabela3[],3,0)</f>
        <v>Amazon</v>
      </c>
      <c r="E499" t="str">
        <f ca="1">IF(R499=Q499, (VLOOKUP(P499+1,Tabela3[],5,0)),VLOOKUP(R499,Tabela3[],5,0))</f>
        <v>Itália</v>
      </c>
      <c r="F499" s="1">
        <f t="shared" ca="1" si="58"/>
        <v>37178</v>
      </c>
      <c r="G499" s="1">
        <f t="shared" ca="1" si="59"/>
        <v>37186.967961028044</v>
      </c>
      <c r="H499">
        <f t="shared" ca="1" si="60"/>
        <v>0</v>
      </c>
      <c r="I499" t="str">
        <f ca="1">VLOOKUP(Q499,Tabela3[],9,1)</f>
        <v>HMM Algeciras</v>
      </c>
      <c r="J499" t="str">
        <f ca="1">VLOOKUP(Q499,Tabela3[],11,0)</f>
        <v>Escrivaninha Trevalla</v>
      </c>
      <c r="K499" t="str">
        <f ca="1">VLOOKUP(Q499,Tabela3[],10,0)</f>
        <v>Geral</v>
      </c>
      <c r="L499" t="e" cm="1">
        <f t="array" aca="1" ref="L499" ca="1">IF(Tabela2[[#This Row],[PORTO]]=Tabela2[[#This Row],[DESTINO]],0,erro)</f>
        <v>#NAME?</v>
      </c>
      <c r="N499">
        <f t="shared" ca="1" si="63"/>
        <v>3000</v>
      </c>
      <c r="O499">
        <f t="shared" ca="1" si="64"/>
        <v>1</v>
      </c>
      <c r="P499">
        <f t="shared" ca="1" si="65"/>
        <v>10</v>
      </c>
      <c r="Q499">
        <f t="shared" ca="1" si="61"/>
        <v>3</v>
      </c>
      <c r="R499">
        <f t="shared" ca="1" si="62"/>
        <v>18</v>
      </c>
    </row>
    <row r="500" spans="1:18">
      <c r="A500">
        <f ca="1">VLOOKUP(O500,Tabela3[],2,0)</f>
        <v>2007</v>
      </c>
      <c r="B500" t="str">
        <f ca="1">VLOOKUP(P500,Tabela3[],4,0)</f>
        <v>JANEIRO</v>
      </c>
      <c r="C500" t="str">
        <f ca="1">VLOOKUP(Q500,Tabela3[],5,0)</f>
        <v>China</v>
      </c>
      <c r="D500" t="str">
        <f ca="1">VLOOKUP(Q500,Tabela3[],3,0)</f>
        <v>Alibaba Group</v>
      </c>
      <c r="E500" t="str">
        <f ca="1">IF(R500=Q500, (VLOOKUP(P500+1,Tabela3[],5,0)),VLOOKUP(R500,Tabela3[],5,0))</f>
        <v>França</v>
      </c>
      <c r="F500" s="1">
        <f t="shared" ca="1" si="58"/>
        <v>39100</v>
      </c>
      <c r="G500" s="1">
        <f t="shared" ca="1" si="59"/>
        <v>39108.245738438185</v>
      </c>
      <c r="H500">
        <f t="shared" ca="1" si="60"/>
        <v>0</v>
      </c>
      <c r="I500" t="str">
        <f ca="1">VLOOKUP(Q500,Tabela3[],9,1)</f>
        <v>HMM St Petersburg</v>
      </c>
      <c r="J500" t="str">
        <f ca="1">VLOOKUP(Q500,Tabela3[],11,0)</f>
        <v>Serração Portatil</v>
      </c>
      <c r="K500" t="str">
        <f ca="1">VLOOKUP(Q500,Tabela3[],10,0)</f>
        <v>Maquinário</v>
      </c>
      <c r="L500" t="e" cm="1">
        <f t="array" aca="1" ref="L500" ca="1">IF(Tabela2[[#This Row],[PORTO]]=Tabela2[[#This Row],[DESTINO]],0,erro)</f>
        <v>#NAME?</v>
      </c>
      <c r="N500">
        <f t="shared" ca="1" si="63"/>
        <v>20</v>
      </c>
      <c r="O500">
        <f t="shared" ca="1" si="64"/>
        <v>7</v>
      </c>
      <c r="P500">
        <f t="shared" ca="1" si="65"/>
        <v>0</v>
      </c>
      <c r="Q500">
        <f t="shared" ca="1" si="61"/>
        <v>0</v>
      </c>
      <c r="R500">
        <f t="shared" ca="1" si="62"/>
        <v>22</v>
      </c>
    </row>
    <row r="501" spans="1:18">
      <c r="A501">
        <f ca="1">VLOOKUP(O501,Tabela3[],2,0)</f>
        <v>2002</v>
      </c>
      <c r="B501" t="str">
        <f ca="1">VLOOKUP(P501,Tabela3[],4,0)</f>
        <v>JANEIRO</v>
      </c>
      <c r="C501" t="str">
        <f ca="1">VLOOKUP(Q501,Tabela3[],5,0)</f>
        <v>Estados Unidos</v>
      </c>
      <c r="D501" t="str">
        <f ca="1">VLOOKUP(Q501,Tabela3[],3,0)</f>
        <v>Amazon</v>
      </c>
      <c r="E501" t="str">
        <f ca="1">IF(R501=Q501, (VLOOKUP(P501+1,Tabela3[],5,0)),VLOOKUP(R501,Tabela3[],5,0))</f>
        <v>Estados Unidos</v>
      </c>
      <c r="F501" s="1">
        <f t="shared" ca="1" si="58"/>
        <v>37616</v>
      </c>
      <c r="G501" s="1">
        <f t="shared" ca="1" si="59"/>
        <v>37619.456053727183</v>
      </c>
      <c r="H501">
        <f t="shared" ca="1" si="60"/>
        <v>1</v>
      </c>
      <c r="I501" t="str">
        <f ca="1">VLOOKUP(Q501,Tabela3[],9,1)</f>
        <v>HMM Algeciras</v>
      </c>
      <c r="J501" t="str">
        <f ca="1">VLOOKUP(Q501,Tabela3[],11,0)</f>
        <v>Travesseiro Toque de Pluma</v>
      </c>
      <c r="K501" t="str">
        <f ca="1">VLOOKUP(Q501,Tabela3[],10,0)</f>
        <v>Geral</v>
      </c>
      <c r="L501" cm="1">
        <f t="array" aca="1" ref="L501" ca="1">IF(Tabela2[[#This Row],[PORTO]]=Tabela2[[#This Row],[DESTINO]],0,erro)</f>
        <v>0</v>
      </c>
      <c r="N501">
        <f t="shared" ca="1" si="63"/>
        <v>4000</v>
      </c>
      <c r="O501">
        <f t="shared" ca="1" si="64"/>
        <v>2</v>
      </c>
      <c r="P501">
        <f t="shared" ca="1" si="65"/>
        <v>12</v>
      </c>
      <c r="Q501">
        <f t="shared" ca="1" si="61"/>
        <v>5</v>
      </c>
      <c r="R501">
        <f t="shared" ca="1" si="62"/>
        <v>3</v>
      </c>
    </row>
    <row r="502" spans="1:18">
      <c r="A502">
        <f ca="1">VLOOKUP(O502,Tabela3[],2,0)</f>
        <v>2006</v>
      </c>
      <c r="B502" t="str">
        <f ca="1">VLOOKUP(P502,Tabela3[],4,0)</f>
        <v>JULHO</v>
      </c>
      <c r="C502" t="str">
        <f ca="1">VLOOKUP(Q502,Tabela3[],5,0)</f>
        <v>India</v>
      </c>
      <c r="D502" t="str">
        <f ca="1">VLOOKUP(Q502,Tabela3[],3,0)</f>
        <v>Reliance Industries</v>
      </c>
      <c r="E502" t="str">
        <f ca="1">IF(R502=Q502, (VLOOKUP(P502+1,Tabela3[],5,0)),VLOOKUP(R502,Tabela3[],5,0))</f>
        <v>França</v>
      </c>
      <c r="F502" s="1">
        <f t="shared" ca="1" si="58"/>
        <v>38890</v>
      </c>
      <c r="G502" s="1">
        <f t="shared" ca="1" si="59"/>
        <v>38893.054141896391</v>
      </c>
      <c r="H502">
        <f t="shared" ca="1" si="60"/>
        <v>1</v>
      </c>
      <c r="I502" t="str">
        <f ca="1">VLOOKUP(Q502,Tabela3[],9,1)</f>
        <v>Tanker</v>
      </c>
      <c r="J502" t="str">
        <f ca="1">VLOOKUP(Q502,Tabela3[],11,0)</f>
        <v>Polipropileno</v>
      </c>
      <c r="K502" t="str">
        <f ca="1">VLOOKUP(Q502,Tabela3[],10,0)</f>
        <v>Petroquimicos</v>
      </c>
      <c r="L502" t="e" cm="1">
        <f t="array" aca="1" ref="L502" ca="1">IF(Tabela2[[#This Row],[PORTO]]=Tabela2[[#This Row],[DESTINO]],0,erro)</f>
        <v>#NAME?</v>
      </c>
      <c r="N502">
        <f t="shared" ca="1" si="63"/>
        <v>0</v>
      </c>
      <c r="O502">
        <f t="shared" ca="1" si="64"/>
        <v>6</v>
      </c>
      <c r="P502">
        <f t="shared" ca="1" si="65"/>
        <v>6</v>
      </c>
      <c r="Q502">
        <f t="shared" ca="1" si="61"/>
        <v>30</v>
      </c>
      <c r="R502">
        <f t="shared" ca="1" si="62"/>
        <v>21</v>
      </c>
    </row>
    <row r="503" spans="1:18">
      <c r="A503">
        <f ca="1">VLOOKUP(O503,Tabela3[],2,0)</f>
        <v>2004</v>
      </c>
      <c r="B503" t="str">
        <f ca="1">VLOOKUP(P503,Tabela3[],4,0)</f>
        <v>MAIO</v>
      </c>
      <c r="C503" t="str">
        <f ca="1">VLOOKUP(Q503,Tabela3[],5,0)</f>
        <v>Estados Unidos</v>
      </c>
      <c r="D503" t="str">
        <f ca="1">VLOOKUP(Q503,Tabela3[],3,0)</f>
        <v>Amazon</v>
      </c>
      <c r="E503" t="str">
        <f ca="1">IF(R503=Q503, (VLOOKUP(P503+1,Tabela3[],5,0)),VLOOKUP(R503,Tabela3[],5,0))</f>
        <v>Alemanha</v>
      </c>
      <c r="F503" s="1">
        <f t="shared" ca="1" si="58"/>
        <v>38100</v>
      </c>
      <c r="G503" s="1">
        <f t="shared" ca="1" si="59"/>
        <v>38107.734402616632</v>
      </c>
      <c r="H503">
        <f t="shared" ca="1" si="60"/>
        <v>0</v>
      </c>
      <c r="I503" t="str">
        <f ca="1">VLOOKUP(Q503,Tabela3[],9,1)</f>
        <v>HMM Algeciras</v>
      </c>
      <c r="J503" t="str">
        <f ca="1">VLOOKUP(Q503,Tabela3[],11,0)</f>
        <v>Travesseiro Toque de Pluma</v>
      </c>
      <c r="K503" t="str">
        <f ca="1">VLOOKUP(Q503,Tabela3[],10,0)</f>
        <v>Geral</v>
      </c>
      <c r="L503" t="e" cm="1">
        <f t="array" aca="1" ref="L503" ca="1">IF(Tabela2[[#This Row],[PORTO]]=Tabela2[[#This Row],[DESTINO]],0,erro)</f>
        <v>#NAME?</v>
      </c>
      <c r="N503">
        <f t="shared" ca="1" si="63"/>
        <v>4000</v>
      </c>
      <c r="O503">
        <f t="shared" ca="1" si="64"/>
        <v>4</v>
      </c>
      <c r="P503">
        <f t="shared" ca="1" si="65"/>
        <v>4</v>
      </c>
      <c r="Q503">
        <f t="shared" ca="1" si="61"/>
        <v>5</v>
      </c>
      <c r="R503">
        <f t="shared" ca="1" si="62"/>
        <v>7</v>
      </c>
    </row>
    <row r="504" spans="1:18">
      <c r="A504">
        <f ca="1">VLOOKUP(O504,Tabela3[],2,0)</f>
        <v>2009</v>
      </c>
      <c r="B504" t="str">
        <f ca="1">VLOOKUP(P504,Tabela3[],4,0)</f>
        <v>MARÇO</v>
      </c>
      <c r="C504" t="str">
        <f ca="1">VLOOKUP(Q504,Tabela3[],5,0)</f>
        <v>França</v>
      </c>
      <c r="D504" t="str">
        <f ca="1">VLOOKUP(Q504,Tabela3[],3,0)</f>
        <v> LVMH</v>
      </c>
      <c r="E504" t="str">
        <f ca="1">IF(R504=Q504, (VLOOKUP(P504+1,Tabela3[],5,0)),VLOOKUP(R504,Tabela3[],5,0))</f>
        <v>Alemanha</v>
      </c>
      <c r="F504" s="1">
        <f t="shared" ca="1" si="58"/>
        <v>39865</v>
      </c>
      <c r="G504" s="1">
        <f t="shared" ca="1" si="59"/>
        <v>39870.145353968968</v>
      </c>
      <c r="H504">
        <f t="shared" ca="1" si="60"/>
        <v>1</v>
      </c>
      <c r="I504" t="str">
        <f ca="1">VLOOKUP(Q504,Tabela3[],9,1)</f>
        <v>Emma Maersk</v>
      </c>
      <c r="J504" t="str">
        <f ca="1">VLOOKUP(Q504,Tabela3[],11,0)</f>
        <v>Louis Vuitton</v>
      </c>
      <c r="K504" t="str">
        <f ca="1">VLOOKUP(Q504,Tabela3[],10,0)</f>
        <v>Tecido</v>
      </c>
      <c r="L504" t="e" cm="1">
        <f t="array" aca="1" ref="L504" ca="1">IF(Tabela2[[#This Row],[PORTO]]=Tabela2[[#This Row],[DESTINO]],0,erro)</f>
        <v>#NAME?</v>
      </c>
      <c r="N504">
        <f t="shared" ca="1" si="63"/>
        <v>39000</v>
      </c>
      <c r="O504">
        <f t="shared" ca="1" si="64"/>
        <v>9</v>
      </c>
      <c r="P504">
        <f t="shared" ca="1" si="65"/>
        <v>2</v>
      </c>
      <c r="Q504">
        <f t="shared" ca="1" si="61"/>
        <v>22</v>
      </c>
      <c r="R504">
        <f t="shared" ca="1" si="62"/>
        <v>8</v>
      </c>
    </row>
    <row r="505" spans="1:18">
      <c r="A505">
        <f ca="1">VLOOKUP(O505,Tabela3[],2,0)</f>
        <v>2008</v>
      </c>
      <c r="B505" t="str">
        <f ca="1">VLOOKUP(P505,Tabela3[],4,0)</f>
        <v>MARÇO</v>
      </c>
      <c r="C505" t="str">
        <f ca="1">VLOOKUP(Q505,Tabela3[],5,0)</f>
        <v>Coréia do Sul</v>
      </c>
      <c r="D505" t="str">
        <f ca="1">VLOOKUP(Q505,Tabela3[],3,0)</f>
        <v>Samsung</v>
      </c>
      <c r="E505" t="str">
        <f ca="1">IF(R505=Q505, (VLOOKUP(P505+1,Tabela3[],5,0)),VLOOKUP(R505,Tabela3[],5,0))</f>
        <v>China</v>
      </c>
      <c r="F505" s="1">
        <f t="shared" ca="1" si="58"/>
        <v>39493</v>
      </c>
      <c r="G505" s="1">
        <f t="shared" ca="1" si="59"/>
        <v>39501.755777705221</v>
      </c>
      <c r="H505">
        <f t="shared" ca="1" si="60"/>
        <v>0</v>
      </c>
      <c r="I505" t="str">
        <f ca="1">VLOOKUP(Q505,Tabela3[],9,1)</f>
        <v>HMM Rotterdam</v>
      </c>
      <c r="J505" t="str">
        <f ca="1">VLOOKUP(Q505,Tabela3[],11,0)</f>
        <v>Neo QLED 8k 75"</v>
      </c>
      <c r="K505" t="str">
        <f ca="1">VLOOKUP(Q505,Tabela3[],10,0)</f>
        <v>Eletrônicos</v>
      </c>
      <c r="L505" t="e" cm="1">
        <f t="array" aca="1" ref="L505" ca="1">IF(Tabela2[[#This Row],[PORTO]]=Tabela2[[#This Row],[DESTINO]],0,erro)</f>
        <v>#NAME?</v>
      </c>
      <c r="N505">
        <f t="shared" ca="1" si="63"/>
        <v>2000</v>
      </c>
      <c r="O505">
        <f t="shared" ca="1" si="64"/>
        <v>8</v>
      </c>
      <c r="P505">
        <f t="shared" ca="1" si="65"/>
        <v>2</v>
      </c>
      <c r="Q505">
        <f t="shared" ca="1" si="61"/>
        <v>12</v>
      </c>
      <c r="R505">
        <f t="shared" ca="1" si="62"/>
        <v>2</v>
      </c>
    </row>
    <row r="506" spans="1:18">
      <c r="A506">
        <f ca="1">VLOOKUP(O506,Tabela3[],2,0)</f>
        <v>2000</v>
      </c>
      <c r="B506" t="str">
        <f ca="1">VLOOKUP(P506,Tabela3[],4,0)</f>
        <v>JULHO</v>
      </c>
      <c r="C506" t="str">
        <f ca="1">VLOOKUP(Q506,Tabela3[],5,0)</f>
        <v>Itália</v>
      </c>
      <c r="D506" t="str">
        <f ca="1">VLOOKUP(Q506,Tabela3[],3,0)</f>
        <v>Hyundai</v>
      </c>
      <c r="E506" t="str">
        <f ca="1">IF(R506=Q506, (VLOOKUP(P506+1,Tabela3[],5,0)),VLOOKUP(R506,Tabela3[],5,0))</f>
        <v>Holanda</v>
      </c>
      <c r="F506" s="1">
        <f t="shared" ca="1" si="58"/>
        <v>36687</v>
      </c>
      <c r="G506" s="1">
        <f t="shared" ca="1" si="59"/>
        <v>36695.965632717554</v>
      </c>
      <c r="H506">
        <f t="shared" ca="1" si="60"/>
        <v>1</v>
      </c>
      <c r="I506" t="str">
        <f ca="1">VLOOKUP(Q506,Tabela3[],9,1)</f>
        <v>Car Carriers</v>
      </c>
      <c r="J506" t="str">
        <f ca="1">VLOOKUP(Q506,Tabela3[],11,0)</f>
        <v>HB20 Sense</v>
      </c>
      <c r="K506" t="str">
        <f ca="1">VLOOKUP(Q506,Tabela3[],10,0)</f>
        <v>Carros</v>
      </c>
      <c r="L506" t="e" cm="1">
        <f t="array" aca="1" ref="L506" ca="1">IF(Tabela2[[#This Row],[PORTO]]=Tabela2[[#This Row],[DESTINO]],0,erro)</f>
        <v>#NAME?</v>
      </c>
      <c r="N506">
        <f t="shared" ca="1" si="63"/>
        <v>100</v>
      </c>
      <c r="O506">
        <f t="shared" ca="1" si="64"/>
        <v>0</v>
      </c>
      <c r="P506">
        <f t="shared" ca="1" si="65"/>
        <v>6</v>
      </c>
      <c r="Q506">
        <f t="shared" ca="1" si="61"/>
        <v>19</v>
      </c>
      <c r="R506">
        <f t="shared" ca="1" si="62"/>
        <v>15</v>
      </c>
    </row>
    <row r="507" spans="1:18">
      <c r="A507">
        <f ca="1">VLOOKUP(O507,Tabela3[],2,0)</f>
        <v>2002</v>
      </c>
      <c r="B507" t="str">
        <f ca="1">VLOOKUP(P507,Tabela3[],4,0)</f>
        <v>MAIO</v>
      </c>
      <c r="C507" t="str">
        <f ca="1">VLOOKUP(Q507,Tabela3[],5,0)</f>
        <v>India</v>
      </c>
      <c r="D507" t="str">
        <f ca="1">VLOOKUP(Q507,Tabela3[],3,0)</f>
        <v>Reliance Industries</v>
      </c>
      <c r="E507" t="str">
        <f ca="1">IF(R507=Q507, (VLOOKUP(P507+1,Tabela3[],5,0)),VLOOKUP(R507,Tabela3[],5,0))</f>
        <v>China</v>
      </c>
      <c r="F507" s="1">
        <f t="shared" ca="1" si="58"/>
        <v>37367</v>
      </c>
      <c r="G507" s="1">
        <f t="shared" ca="1" si="59"/>
        <v>37368.939374258094</v>
      </c>
      <c r="H507">
        <f t="shared" ca="1" si="60"/>
        <v>1</v>
      </c>
      <c r="I507" t="str">
        <f ca="1">VLOOKUP(Q507,Tabela3[],9,1)</f>
        <v>Tanker</v>
      </c>
      <c r="J507" t="str">
        <f ca="1">VLOOKUP(Q507,Tabela3[],11,0)</f>
        <v>Polietileno</v>
      </c>
      <c r="K507" t="str">
        <f ca="1">VLOOKUP(Q507,Tabela3[],10,0)</f>
        <v>Petroquimicos</v>
      </c>
      <c r="L507" t="e" cm="1">
        <f t="array" aca="1" ref="L507" ca="1">IF(Tabela2[[#This Row],[PORTO]]=Tabela2[[#This Row],[DESTINO]],0,erro)</f>
        <v>#NAME?</v>
      </c>
      <c r="N507">
        <f t="shared" ca="1" si="63"/>
        <v>0</v>
      </c>
      <c r="O507">
        <f t="shared" ca="1" si="64"/>
        <v>2</v>
      </c>
      <c r="P507">
        <f t="shared" ca="1" si="65"/>
        <v>4</v>
      </c>
      <c r="Q507">
        <f t="shared" ca="1" si="61"/>
        <v>31</v>
      </c>
      <c r="R507">
        <f t="shared" ca="1" si="62"/>
        <v>2</v>
      </c>
    </row>
    <row r="508" spans="1:18">
      <c r="A508">
        <f ca="1">VLOOKUP(O508,Tabela3[],2,0)</f>
        <v>2003</v>
      </c>
      <c r="B508" t="str">
        <f ca="1">VLOOKUP(P508,Tabela3[],4,0)</f>
        <v>FEVEREIRO</v>
      </c>
      <c r="C508" t="str">
        <f ca="1">VLOOKUP(Q508,Tabela3[],5,0)</f>
        <v>Coréia do Sul</v>
      </c>
      <c r="D508" t="str">
        <f ca="1">VLOOKUP(Q508,Tabela3[],3,0)</f>
        <v>Samsung</v>
      </c>
      <c r="E508" t="str">
        <f ca="1">IF(R508=Q508, (VLOOKUP(P508+1,Tabela3[],5,0)),VLOOKUP(R508,Tabela3[],5,0))</f>
        <v>China</v>
      </c>
      <c r="F508" s="1">
        <f t="shared" ca="1" si="58"/>
        <v>37630</v>
      </c>
      <c r="G508" s="1">
        <f t="shared" ca="1" si="59"/>
        <v>37636.769815216001</v>
      </c>
      <c r="H508">
        <f t="shared" ca="1" si="60"/>
        <v>1</v>
      </c>
      <c r="I508" t="str">
        <f ca="1">VLOOKUP(Q508,Tabela3[],9,1)</f>
        <v>HMM Rotterdam</v>
      </c>
      <c r="J508" t="str">
        <f ca="1">VLOOKUP(Q508,Tabela3[],11,0)</f>
        <v>Neo QLED 8k 75"</v>
      </c>
      <c r="K508" t="str">
        <f ca="1">VLOOKUP(Q508,Tabela3[],10,0)</f>
        <v>Eletrônicos</v>
      </c>
      <c r="L508" t="e" cm="1">
        <f t="array" aca="1" ref="L508" ca="1">IF(Tabela2[[#This Row],[PORTO]]=Tabela2[[#This Row],[DESTINO]],0,erro)</f>
        <v>#NAME?</v>
      </c>
      <c r="N508">
        <f t="shared" ca="1" si="63"/>
        <v>2500</v>
      </c>
      <c r="O508">
        <f t="shared" ca="1" si="64"/>
        <v>3</v>
      </c>
      <c r="P508">
        <f t="shared" ca="1" si="65"/>
        <v>1</v>
      </c>
      <c r="Q508">
        <f t="shared" ca="1" si="61"/>
        <v>12</v>
      </c>
      <c r="R508">
        <f t="shared" ca="1" si="62"/>
        <v>1</v>
      </c>
    </row>
    <row r="509" spans="1:18">
      <c r="A509">
        <f ca="1">VLOOKUP(O509,Tabela3[],2,0)</f>
        <v>2003</v>
      </c>
      <c r="B509" t="str">
        <f ca="1">VLOOKUP(P509,Tabela3[],4,0)</f>
        <v>MARÇO</v>
      </c>
      <c r="C509" t="str">
        <f ca="1">VLOOKUP(Q509,Tabela3[],5,0)</f>
        <v>Holanda</v>
      </c>
      <c r="D509" t="str">
        <f ca="1">VLOOKUP(Q509,Tabela3[],3,0)</f>
        <v>Shell</v>
      </c>
      <c r="E509" t="str">
        <f ca="1">IF(R509=Q509, (VLOOKUP(P509+1,Tabela3[],5,0)),VLOOKUP(R509,Tabela3[],5,0))</f>
        <v>Coréia do Sul</v>
      </c>
      <c r="F509" s="1">
        <f t="shared" ca="1" si="58"/>
        <v>37653</v>
      </c>
      <c r="G509" s="1">
        <f t="shared" ca="1" si="59"/>
        <v>37659.07885650541</v>
      </c>
      <c r="H509">
        <f t="shared" ca="1" si="60"/>
        <v>1</v>
      </c>
      <c r="I509" t="str">
        <f ca="1">VLOOKUP(Q509,Tabela3[],9,1)</f>
        <v>AbQaiq</v>
      </c>
      <c r="J509" t="str">
        <f ca="1">VLOOKUP(Q509,Tabela3[],11,0)</f>
        <v>Petróleo Bruto</v>
      </c>
      <c r="K509" t="str">
        <f ca="1">VLOOKUP(Q509,Tabela3[],10,0)</f>
        <v>Petróleo</v>
      </c>
      <c r="L509" t="e" cm="1">
        <f t="array" aca="1" ref="L509" ca="1">IF(Tabela2[[#This Row],[PORTO]]=Tabela2[[#This Row],[DESTINO]],0,erro)</f>
        <v>#NAME?</v>
      </c>
      <c r="N509">
        <f t="shared" ca="1" si="63"/>
        <v>94000</v>
      </c>
      <c r="O509">
        <f t="shared" ca="1" si="64"/>
        <v>3</v>
      </c>
      <c r="P509">
        <f t="shared" ca="1" si="65"/>
        <v>2</v>
      </c>
      <c r="Q509">
        <f t="shared" ca="1" si="61"/>
        <v>17</v>
      </c>
      <c r="R509">
        <f t="shared" ca="1" si="62"/>
        <v>13</v>
      </c>
    </row>
    <row r="510" spans="1:18">
      <c r="A510">
        <f ca="1">VLOOKUP(O510,Tabela3[],2,0)</f>
        <v>2008</v>
      </c>
      <c r="B510" t="str">
        <f ca="1">VLOOKUP(P510,Tabela3[],4,0)</f>
        <v>JANEIRO</v>
      </c>
      <c r="C510" t="str">
        <f ca="1">VLOOKUP(Q510,Tabela3[],5,0)</f>
        <v>Itália</v>
      </c>
      <c r="D510" t="str">
        <f ca="1">VLOOKUP(Q510,Tabela3[],3,0)</f>
        <v>Hyundai</v>
      </c>
      <c r="E510" t="str">
        <f ca="1">IF(R510=Q510, (VLOOKUP(P510+1,Tabela3[],5,0)),VLOOKUP(R510,Tabela3[],5,0))</f>
        <v>China</v>
      </c>
      <c r="F510" s="1">
        <f t="shared" ca="1" si="58"/>
        <v>39459</v>
      </c>
      <c r="G510" s="1">
        <f t="shared" ca="1" si="59"/>
        <v>39463.402817494512</v>
      </c>
      <c r="H510">
        <f t="shared" ca="1" si="60"/>
        <v>0</v>
      </c>
      <c r="I510" t="str">
        <f ca="1">VLOOKUP(Q510,Tabela3[],9,1)</f>
        <v>Car Carriers</v>
      </c>
      <c r="J510" t="str">
        <f ca="1">VLOOKUP(Q510,Tabela3[],11,0)</f>
        <v>HB20 Vision</v>
      </c>
      <c r="K510" t="str">
        <f ca="1">VLOOKUP(Q510,Tabela3[],10,0)</f>
        <v>Carros</v>
      </c>
      <c r="L510" t="e" cm="1">
        <f t="array" aca="1" ref="L510" ca="1">IF(Tabela2[[#This Row],[PORTO]]=Tabela2[[#This Row],[DESTINO]],0,erro)</f>
        <v>#NAME?</v>
      </c>
      <c r="N510">
        <f t="shared" ca="1" si="63"/>
        <v>100</v>
      </c>
      <c r="O510">
        <f t="shared" ca="1" si="64"/>
        <v>8</v>
      </c>
      <c r="P510">
        <f t="shared" ca="1" si="65"/>
        <v>0</v>
      </c>
      <c r="Q510">
        <f t="shared" ca="1" si="61"/>
        <v>20</v>
      </c>
      <c r="R510">
        <f t="shared" ca="1" si="62"/>
        <v>1</v>
      </c>
    </row>
    <row r="511" spans="1:18">
      <c r="A511">
        <f ca="1">VLOOKUP(O511,Tabela3[],2,0)</f>
        <v>2002</v>
      </c>
      <c r="B511" t="str">
        <f ca="1">VLOOKUP(P511,Tabela3[],4,0)</f>
        <v>MARÇO</v>
      </c>
      <c r="C511" t="str">
        <f ca="1">VLOOKUP(Q511,Tabela3[],5,0)</f>
        <v>Holanda</v>
      </c>
      <c r="D511" t="str">
        <f ca="1">VLOOKUP(Q511,Tabela3[],3,0)</f>
        <v>Shell</v>
      </c>
      <c r="E511" t="str">
        <f ca="1">IF(R511=Q511, (VLOOKUP(P511+1,Tabela3[],5,0)),VLOOKUP(R511,Tabela3[],5,0))</f>
        <v>Estados Unidos</v>
      </c>
      <c r="F511" s="1">
        <f t="shared" ca="1" si="58"/>
        <v>37307</v>
      </c>
      <c r="G511" s="1">
        <f t="shared" ca="1" si="59"/>
        <v>37311.901634869144</v>
      </c>
      <c r="H511">
        <f t="shared" ca="1" si="60"/>
        <v>1</v>
      </c>
      <c r="I511" t="str">
        <f ca="1">VLOOKUP(Q511,Tabela3[],9,1)</f>
        <v>AbQaiq</v>
      </c>
      <c r="J511" t="str">
        <f ca="1">VLOOKUP(Q511,Tabela3[],11,0)</f>
        <v>Petróleo Bruto</v>
      </c>
      <c r="K511" t="str">
        <f ca="1">VLOOKUP(Q511,Tabela3[],10,0)</f>
        <v>Petróleo</v>
      </c>
      <c r="L511" t="e" cm="1">
        <f t="array" aca="1" ref="L511" ca="1">IF(Tabela2[[#This Row],[PORTO]]=Tabela2[[#This Row],[DESTINO]],0,erro)</f>
        <v>#NAME?</v>
      </c>
      <c r="N511">
        <f t="shared" ca="1" si="63"/>
        <v>77000</v>
      </c>
      <c r="O511">
        <f t="shared" ca="1" si="64"/>
        <v>2</v>
      </c>
      <c r="P511">
        <f t="shared" ca="1" si="65"/>
        <v>2</v>
      </c>
      <c r="Q511">
        <f t="shared" ca="1" si="61"/>
        <v>17</v>
      </c>
      <c r="R511">
        <f t="shared" ca="1" si="62"/>
        <v>5</v>
      </c>
    </row>
    <row r="512" spans="1:18">
      <c r="A512">
        <f ca="1">VLOOKUP(O512,Tabela3[],2,0)</f>
        <v>2005</v>
      </c>
      <c r="B512" t="str">
        <f ca="1">VLOOKUP(P512,Tabela3[],4,0)</f>
        <v>JUNHO</v>
      </c>
      <c r="C512" t="str">
        <f ca="1">VLOOKUP(Q512,Tabela3[],5,0)</f>
        <v>Holanda</v>
      </c>
      <c r="D512" t="str">
        <f ca="1">VLOOKUP(Q512,Tabela3[],3,0)</f>
        <v>Shell</v>
      </c>
      <c r="E512" t="str">
        <f ca="1">IF(R512=Q512, (VLOOKUP(P512+1,Tabela3[],5,0)),VLOOKUP(R512,Tabela3[],5,0))</f>
        <v>Alemanha</v>
      </c>
      <c r="F512" s="1">
        <f t="shared" ca="1" si="58"/>
        <v>38487</v>
      </c>
      <c r="G512" s="1">
        <f t="shared" ca="1" si="59"/>
        <v>38490.349739791658</v>
      </c>
      <c r="H512">
        <f t="shared" ca="1" si="60"/>
        <v>0</v>
      </c>
      <c r="I512" t="str">
        <f ca="1">VLOOKUP(Q512,Tabela3[],9,1)</f>
        <v>AbQaiq</v>
      </c>
      <c r="J512" t="str">
        <f ca="1">VLOOKUP(Q512,Tabela3[],11,0)</f>
        <v>Diesel</v>
      </c>
      <c r="K512" t="str">
        <f ca="1">VLOOKUP(Q512,Tabela3[],10,0)</f>
        <v>Petróleo</v>
      </c>
      <c r="L512" t="e" cm="1">
        <f t="array" aca="1" ref="L512" ca="1">IF(Tabela2[[#This Row],[PORTO]]=Tabela2[[#This Row],[DESTINO]],0,erro)</f>
        <v>#NAME?</v>
      </c>
      <c r="N512">
        <f t="shared" ca="1" si="63"/>
        <v>50000</v>
      </c>
      <c r="O512">
        <f t="shared" ca="1" si="64"/>
        <v>5</v>
      </c>
      <c r="P512">
        <f t="shared" ca="1" si="65"/>
        <v>5</v>
      </c>
      <c r="Q512">
        <f t="shared" ca="1" si="61"/>
        <v>15</v>
      </c>
      <c r="R512">
        <f t="shared" ca="1" si="62"/>
        <v>8</v>
      </c>
    </row>
    <row r="513" spans="1:18">
      <c r="A513">
        <f ca="1">VLOOKUP(O513,Tabela3[],2,0)</f>
        <v>2001</v>
      </c>
      <c r="B513" t="str">
        <f ca="1">VLOOKUP(P513,Tabela3[],4,0)</f>
        <v>JANEIRO</v>
      </c>
      <c r="C513" t="str">
        <f ca="1">VLOOKUP(Q513,Tabela3[],5,0)</f>
        <v>Itália</v>
      </c>
      <c r="D513" t="str">
        <f ca="1">VLOOKUP(Q513,Tabela3[],3,0)</f>
        <v>Hyundai</v>
      </c>
      <c r="E513" t="str">
        <f ca="1">IF(R513=Q513, (VLOOKUP(P513+1,Tabela3[],5,0)),VLOOKUP(R513,Tabela3[],5,0))</f>
        <v>Coréia do Sul</v>
      </c>
      <c r="F513" s="1">
        <f t="shared" ca="1" si="58"/>
        <v>36907</v>
      </c>
      <c r="G513" s="1">
        <f t="shared" ca="1" si="59"/>
        <v>36909.619910244721</v>
      </c>
      <c r="H513">
        <f t="shared" ca="1" si="60"/>
        <v>1</v>
      </c>
      <c r="I513" t="str">
        <f ca="1">VLOOKUP(Q513,Tabela3[],9,1)</f>
        <v>Car Carriers</v>
      </c>
      <c r="J513" t="str">
        <f ca="1">VLOOKUP(Q513,Tabela3[],11,0)</f>
        <v>HB20 Sense</v>
      </c>
      <c r="K513" t="str">
        <f ca="1">VLOOKUP(Q513,Tabela3[],10,0)</f>
        <v>Carros</v>
      </c>
      <c r="L513" t="e" cm="1">
        <f t="array" aca="1" ref="L513" ca="1">IF(Tabela2[[#This Row],[PORTO]]=Tabela2[[#This Row],[DESTINO]],0,erro)</f>
        <v>#NAME?</v>
      </c>
      <c r="N513">
        <f t="shared" ca="1" si="63"/>
        <v>200</v>
      </c>
      <c r="O513">
        <f t="shared" ca="1" si="64"/>
        <v>1</v>
      </c>
      <c r="P513">
        <f t="shared" ca="1" si="65"/>
        <v>0</v>
      </c>
      <c r="Q513">
        <f t="shared" ca="1" si="61"/>
        <v>19</v>
      </c>
      <c r="R513">
        <f t="shared" ca="1" si="62"/>
        <v>14</v>
      </c>
    </row>
    <row r="514" spans="1:18">
      <c r="A514">
        <f ca="1">VLOOKUP(O514,Tabela3[],2,0)</f>
        <v>2009</v>
      </c>
      <c r="B514" t="str">
        <f ca="1">VLOOKUP(P514,Tabela3[],4,0)</f>
        <v>OUTUBRO</v>
      </c>
      <c r="C514" t="str">
        <f ca="1">VLOOKUP(Q514,Tabela3[],5,0)</f>
        <v>Alemanha</v>
      </c>
      <c r="D514" t="str">
        <f ca="1">VLOOKUP(Q514,Tabela3[],3,0)</f>
        <v>Volkswagen</v>
      </c>
      <c r="E514" t="str">
        <f ca="1">IF(R514=Q514, (VLOOKUP(P514+1,Tabela3[],5,0)),VLOOKUP(R514,Tabela3[],5,0))</f>
        <v>China</v>
      </c>
      <c r="F514" s="1">
        <f t="shared" ref="F514:F577" ca="1" si="66">(DATE(A514,IF(P514&gt;0,P514,IF(P514&gt;12,P514-1,IF(P514=0,P514+1))),RAND()*28))</f>
        <v>40064</v>
      </c>
      <c r="G514" s="1">
        <f t="shared" ca="1" si="59"/>
        <v>40072.202156989842</v>
      </c>
      <c r="H514">
        <f t="shared" ca="1" si="60"/>
        <v>0</v>
      </c>
      <c r="I514" t="str">
        <f ca="1">VLOOKUP(Q514,Tabela3[],9,1)</f>
        <v>Warehouse Carriers </v>
      </c>
      <c r="J514" t="str">
        <f ca="1">VLOOKUP(Q514,Tabela3[],11,0)</f>
        <v>Highline 250 TSI (Taos)</v>
      </c>
      <c r="K514" t="str">
        <f ca="1">VLOOKUP(Q514,Tabela3[],10,0)</f>
        <v>Carros</v>
      </c>
      <c r="L514" t="e" cm="1">
        <f t="array" aca="1" ref="L514" ca="1">IF(Tabela2[[#This Row],[PORTO]]=Tabela2[[#This Row],[DESTINO]],0,erro)</f>
        <v>#NAME?</v>
      </c>
      <c r="N514">
        <f t="shared" ca="1" si="63"/>
        <v>200</v>
      </c>
      <c r="O514">
        <f t="shared" ca="1" si="64"/>
        <v>9</v>
      </c>
      <c r="P514">
        <f t="shared" ca="1" si="65"/>
        <v>9</v>
      </c>
      <c r="Q514">
        <f t="shared" ca="1" si="61"/>
        <v>7</v>
      </c>
      <c r="R514">
        <f t="shared" ca="1" si="62"/>
        <v>2</v>
      </c>
    </row>
    <row r="515" spans="1:18">
      <c r="A515">
        <f ca="1">VLOOKUP(O515,Tabela3[],2,0)</f>
        <v>2006</v>
      </c>
      <c r="B515" t="str">
        <f ca="1">VLOOKUP(P515,Tabela3[],4,0)</f>
        <v>JULHO</v>
      </c>
      <c r="C515" t="str">
        <f ca="1">VLOOKUP(Q515,Tabela3[],5,0)</f>
        <v>India</v>
      </c>
      <c r="D515" t="str">
        <f ca="1">VLOOKUP(Q515,Tabela3[],3,0)</f>
        <v>Reliance Industries</v>
      </c>
      <c r="E515" t="str">
        <f ca="1">IF(R515=Q515, (VLOOKUP(P515+1,Tabela3[],5,0)),VLOOKUP(R515,Tabela3[],5,0))</f>
        <v>China</v>
      </c>
      <c r="F515" s="1">
        <f t="shared" ca="1" si="66"/>
        <v>38893</v>
      </c>
      <c r="G515" s="1">
        <f t="shared" ref="G515:G578" ca="1" si="67">F515+RAND()*10</f>
        <v>38901.777088991512</v>
      </c>
      <c r="H515">
        <f t="shared" ref="H515:H578" ca="1" si="68">INT(RAND()*2)</f>
        <v>0</v>
      </c>
      <c r="I515" t="str">
        <f ca="1">VLOOKUP(Q515,Tabela3[],9,1)</f>
        <v>Tanker</v>
      </c>
      <c r="J515" t="str">
        <f ca="1">VLOOKUP(Q515,Tabela3[],11,0)</f>
        <v>Cloreto de polivinila</v>
      </c>
      <c r="K515" t="str">
        <f ca="1">VLOOKUP(Q515,Tabela3[],10,0)</f>
        <v>Petroquimicos</v>
      </c>
      <c r="L515" t="e" cm="1">
        <f t="array" aca="1" ref="L515" ca="1">IF(Tabela2[[#This Row],[PORTO]]=Tabela2[[#This Row],[DESTINO]],0,erro)</f>
        <v>#NAME?</v>
      </c>
      <c r="N515">
        <f t="shared" ca="1" si="63"/>
        <v>0</v>
      </c>
      <c r="O515">
        <f t="shared" ca="1" si="64"/>
        <v>6</v>
      </c>
      <c r="P515">
        <f t="shared" ca="1" si="65"/>
        <v>6</v>
      </c>
      <c r="Q515">
        <f t="shared" ref="Q515:Q578" ca="1" si="69">INT(RAND()*35)</f>
        <v>32</v>
      </c>
      <c r="R515">
        <f t="shared" ref="R515:R578" ca="1" si="70">INT(RAND()*25)</f>
        <v>1</v>
      </c>
    </row>
    <row r="516" spans="1:18">
      <c r="A516">
        <f ca="1">VLOOKUP(O516,Tabela3[],2,0)</f>
        <v>2006</v>
      </c>
      <c r="B516" t="str">
        <f ca="1">VLOOKUP(P516,Tabela3[],4,0)</f>
        <v>ABRIL</v>
      </c>
      <c r="C516" t="str">
        <f ca="1">VLOOKUP(Q516,Tabela3[],5,0)</f>
        <v>China</v>
      </c>
      <c r="D516" t="str">
        <f ca="1">VLOOKUP(Q516,Tabela3[],3,0)</f>
        <v>Alibaba Group</v>
      </c>
      <c r="E516" t="str">
        <f ca="1">IF(R516=Q516, (VLOOKUP(P516+1,Tabela3[],5,0)),VLOOKUP(R516,Tabela3[],5,0))</f>
        <v>Japão</v>
      </c>
      <c r="F516" s="1">
        <f t="shared" ca="1" si="66"/>
        <v>38788</v>
      </c>
      <c r="G516" s="1">
        <f t="shared" ca="1" si="67"/>
        <v>38790.769417268573</v>
      </c>
      <c r="H516">
        <f t="shared" ca="1" si="68"/>
        <v>1</v>
      </c>
      <c r="I516" t="str">
        <f ca="1">VLOOKUP(Q516,Tabela3[],9,1)</f>
        <v>HMM St Petersburg</v>
      </c>
      <c r="J516" t="str">
        <f ca="1">VLOOKUP(Q516,Tabela3[],11,0)</f>
        <v>Serração Portatil</v>
      </c>
      <c r="K516" t="str">
        <f ca="1">VLOOKUP(Q516,Tabela3[],10,0)</f>
        <v>Maquinário</v>
      </c>
      <c r="L516" t="e" cm="1">
        <f t="array" aca="1" ref="L516" ca="1">IF(Tabela2[[#This Row],[PORTO]]=Tabela2[[#This Row],[DESTINO]],0,erro)</f>
        <v>#NAME?</v>
      </c>
      <c r="N516">
        <f t="shared" ca="1" si="63"/>
        <v>40</v>
      </c>
      <c r="O516">
        <f t="shared" ca="1" si="64"/>
        <v>6</v>
      </c>
      <c r="P516">
        <f t="shared" ca="1" si="65"/>
        <v>3</v>
      </c>
      <c r="Q516">
        <f t="shared" ca="1" si="69"/>
        <v>0</v>
      </c>
      <c r="R516">
        <f t="shared" ca="1" si="70"/>
        <v>11</v>
      </c>
    </row>
    <row r="517" spans="1:18">
      <c r="A517">
        <f ca="1">VLOOKUP(O517,Tabela3[],2,0)</f>
        <v>2006</v>
      </c>
      <c r="B517" t="str">
        <f ca="1">VLOOKUP(P517,Tabela3[],4,0)</f>
        <v>NOVEMBRO</v>
      </c>
      <c r="C517" t="str">
        <f ca="1">VLOOKUP(Q517,Tabela3[],5,0)</f>
        <v>Itália</v>
      </c>
      <c r="D517" t="str">
        <f ca="1">VLOOKUP(Q517,Tabela3[],3,0)</f>
        <v>Hyundai</v>
      </c>
      <c r="E517" t="str">
        <f ca="1">IF(R517=Q517, (VLOOKUP(P517+1,Tabela3[],5,0)),VLOOKUP(R517,Tabela3[],5,0))</f>
        <v>Estados Unidos</v>
      </c>
      <c r="F517" s="1">
        <f t="shared" ca="1" si="66"/>
        <v>38999</v>
      </c>
      <c r="G517" s="1">
        <f t="shared" ca="1" si="67"/>
        <v>39004.799174484964</v>
      </c>
      <c r="H517">
        <f t="shared" ca="1" si="68"/>
        <v>1</v>
      </c>
      <c r="I517" t="str">
        <f ca="1">VLOOKUP(Q517,Tabela3[],9,1)</f>
        <v>Car Carriers</v>
      </c>
      <c r="J517" t="str">
        <f ca="1">VLOOKUP(Q517,Tabela3[],11,0)</f>
        <v>HB20 Sense</v>
      </c>
      <c r="K517" t="str">
        <f ca="1">VLOOKUP(Q517,Tabela3[],10,0)</f>
        <v>Carros</v>
      </c>
      <c r="L517" t="e" cm="1">
        <f t="array" aca="1" ref="L517" ca="1">IF(Tabela2[[#This Row],[PORTO]]=Tabela2[[#This Row],[DESTINO]],0,erro)</f>
        <v>#NAME?</v>
      </c>
      <c r="N517">
        <f t="shared" ref="N517:N580" ca="1" si="71">IF(K517="Geral",INT((RANDBETWEEN(1,5)*1000)),IF(K517="Eletrônicos",INT((RANDBETWEEN(1,5))*500),IF(K517="Tecido",INT((RANDBETWEEN(10,50)*1000)),IF(K517="Carros",INT((RANDBETWEEN(1,5)*100)),IF(K517="Petróleo",INT((RANDBETWEEN(50,100)*1000)),IF(K517="Quimico",INT((RANDBETWEEN(10,200)*10000)),IF(K517="Maquinário",INT((RANDBETWEEN(1,5)*10)),0)))))))</f>
        <v>300</v>
      </c>
      <c r="O517">
        <f t="shared" ca="1" si="64"/>
        <v>6</v>
      </c>
      <c r="P517">
        <f t="shared" ca="1" si="65"/>
        <v>10</v>
      </c>
      <c r="Q517">
        <f t="shared" ca="1" si="69"/>
        <v>19</v>
      </c>
      <c r="R517">
        <f t="shared" ca="1" si="70"/>
        <v>4</v>
      </c>
    </row>
    <row r="518" spans="1:18">
      <c r="A518">
        <f ca="1">VLOOKUP(O518,Tabela3[],2,0)</f>
        <v>2005</v>
      </c>
      <c r="B518" t="str">
        <f ca="1">VLOOKUP(P518,Tabela3[],4,0)</f>
        <v>JANEIRO</v>
      </c>
      <c r="C518" t="str">
        <f ca="1">VLOOKUP(Q518,Tabela3[],5,0)</f>
        <v>Itália</v>
      </c>
      <c r="D518" t="str">
        <f ca="1">VLOOKUP(Q518,Tabela3[],3,0)</f>
        <v>Hyundai</v>
      </c>
      <c r="E518" t="str">
        <f ca="1">IF(R518=Q518, (VLOOKUP(P518+1,Tabela3[],5,0)),VLOOKUP(R518,Tabela3[],5,0))</f>
        <v>Japão</v>
      </c>
      <c r="F518" s="1">
        <f t="shared" ca="1" si="66"/>
        <v>38700</v>
      </c>
      <c r="G518" s="1">
        <f t="shared" ca="1" si="67"/>
        <v>38701.232637392946</v>
      </c>
      <c r="H518">
        <f t="shared" ca="1" si="68"/>
        <v>1</v>
      </c>
      <c r="I518" t="str">
        <f ca="1">VLOOKUP(Q518,Tabela3[],9,1)</f>
        <v>Car Carriers</v>
      </c>
      <c r="J518" t="str">
        <f ca="1">VLOOKUP(Q518,Tabela3[],11,0)</f>
        <v>HB20 Sense</v>
      </c>
      <c r="K518" t="str">
        <f ca="1">VLOOKUP(Q518,Tabela3[],10,0)</f>
        <v>Carros</v>
      </c>
      <c r="L518" t="e" cm="1">
        <f t="array" aca="1" ref="L518" ca="1">IF(Tabela2[[#This Row],[PORTO]]=Tabela2[[#This Row],[DESTINO]],0,erro)</f>
        <v>#NAME?</v>
      </c>
      <c r="N518">
        <f t="shared" ca="1" si="71"/>
        <v>100</v>
      </c>
      <c r="O518">
        <f t="shared" ca="1" si="64"/>
        <v>5</v>
      </c>
      <c r="P518">
        <f t="shared" ca="1" si="65"/>
        <v>12</v>
      </c>
      <c r="Q518">
        <f t="shared" ca="1" si="69"/>
        <v>19</v>
      </c>
      <c r="R518">
        <f t="shared" ca="1" si="70"/>
        <v>9</v>
      </c>
    </row>
    <row r="519" spans="1:18">
      <c r="A519">
        <f ca="1">VLOOKUP(O519,Tabela3[],2,0)</f>
        <v>2009</v>
      </c>
      <c r="B519" t="str">
        <f ca="1">VLOOKUP(P519,Tabela3[],4,0)</f>
        <v>FEVEREIRO</v>
      </c>
      <c r="C519" t="str">
        <f ca="1">VLOOKUP(Q519,Tabela3[],5,0)</f>
        <v>Estados Unidos</v>
      </c>
      <c r="D519" t="str">
        <f ca="1">VLOOKUP(Q519,Tabela3[],3,0)</f>
        <v>Amazon</v>
      </c>
      <c r="E519" t="str">
        <f ca="1">IF(R519=Q519, (VLOOKUP(P519+1,Tabela3[],5,0)),VLOOKUP(R519,Tabela3[],5,0))</f>
        <v>Holanda</v>
      </c>
      <c r="F519" s="1">
        <f t="shared" ca="1" si="66"/>
        <v>39820</v>
      </c>
      <c r="G519" s="1">
        <f t="shared" ca="1" si="67"/>
        <v>39825.139914840947</v>
      </c>
      <c r="H519">
        <f t="shared" ca="1" si="68"/>
        <v>1</v>
      </c>
      <c r="I519" t="str">
        <f ca="1">VLOOKUP(Q519,Tabela3[],9,1)</f>
        <v>HMM Algeciras</v>
      </c>
      <c r="J519" t="str">
        <f ca="1">VLOOKUP(Q519,Tabela3[],11,0)</f>
        <v>Colchão Baby Light D18</v>
      </c>
      <c r="K519" t="str">
        <f ca="1">VLOOKUP(Q519,Tabela3[],10,0)</f>
        <v>Geral</v>
      </c>
      <c r="L519" t="e" cm="1">
        <f t="array" aca="1" ref="L519" ca="1">IF(Tabela2[[#This Row],[PORTO]]=Tabela2[[#This Row],[DESTINO]],0,erro)</f>
        <v>#NAME?</v>
      </c>
      <c r="N519">
        <f t="shared" ca="1" si="71"/>
        <v>4000</v>
      </c>
      <c r="O519">
        <f t="shared" ca="1" si="64"/>
        <v>9</v>
      </c>
      <c r="P519">
        <f t="shared" ca="1" si="65"/>
        <v>1</v>
      </c>
      <c r="Q519">
        <f t="shared" ca="1" si="69"/>
        <v>4</v>
      </c>
      <c r="R519">
        <f t="shared" ca="1" si="70"/>
        <v>17</v>
      </c>
    </row>
    <row r="520" spans="1:18">
      <c r="A520">
        <f ca="1">VLOOKUP(O520,Tabela3[],2,0)</f>
        <v>2009</v>
      </c>
      <c r="B520" t="str">
        <f ca="1">VLOOKUP(P520,Tabela3[],4,0)</f>
        <v>NOVEMBRO</v>
      </c>
      <c r="C520" t="str">
        <f ca="1">VLOOKUP(Q520,Tabela3[],5,0)</f>
        <v>Estados Unidos</v>
      </c>
      <c r="D520" t="str">
        <f ca="1">VLOOKUP(Q520,Tabela3[],3,0)</f>
        <v>Amazon</v>
      </c>
      <c r="E520" t="str">
        <f ca="1">IF(R520=Q520, (VLOOKUP(P520+1,Tabela3[],5,0)),VLOOKUP(R520,Tabela3[],5,0))</f>
        <v>Alemanha</v>
      </c>
      <c r="F520" s="1">
        <f t="shared" ca="1" si="66"/>
        <v>40109</v>
      </c>
      <c r="G520" s="1">
        <f t="shared" ca="1" si="67"/>
        <v>40117.004938347542</v>
      </c>
      <c r="H520">
        <f t="shared" ca="1" si="68"/>
        <v>0</v>
      </c>
      <c r="I520" t="str">
        <f ca="1">VLOOKUP(Q520,Tabela3[],9,1)</f>
        <v>HMM Algeciras</v>
      </c>
      <c r="J520" t="str">
        <f ca="1">VLOOKUP(Q520,Tabela3[],11,0)</f>
        <v>Travesseiro Toque de Pluma</v>
      </c>
      <c r="K520" t="str">
        <f ca="1">VLOOKUP(Q520,Tabela3[],10,0)</f>
        <v>Geral</v>
      </c>
      <c r="L520" t="e" cm="1">
        <f t="array" aca="1" ref="L520" ca="1">IF(Tabela2[[#This Row],[PORTO]]=Tabela2[[#This Row],[DESTINO]],0,erro)</f>
        <v>#NAME?</v>
      </c>
      <c r="N520">
        <f t="shared" ca="1" si="71"/>
        <v>1000</v>
      </c>
      <c r="O520">
        <f t="shared" ca="1" si="64"/>
        <v>9</v>
      </c>
      <c r="P520">
        <f t="shared" ca="1" si="65"/>
        <v>10</v>
      </c>
      <c r="Q520">
        <f t="shared" ca="1" si="69"/>
        <v>5</v>
      </c>
      <c r="R520">
        <f t="shared" ca="1" si="70"/>
        <v>8</v>
      </c>
    </row>
    <row r="521" spans="1:18">
      <c r="A521">
        <f ca="1">VLOOKUP(O521,Tabela3[],2,0)</f>
        <v>2003</v>
      </c>
      <c r="B521" t="str">
        <f ca="1">VLOOKUP(P521,Tabela3[],4,0)</f>
        <v>MAIO</v>
      </c>
      <c r="C521" t="str">
        <f ca="1">VLOOKUP(Q521,Tabela3[],5,0)</f>
        <v>India</v>
      </c>
      <c r="D521" t="str">
        <f ca="1">VLOOKUP(Q521,Tabela3[],3,0)</f>
        <v>Reliance Industries</v>
      </c>
      <c r="E521" t="str">
        <f ca="1">IF(R521=Q521, (VLOOKUP(P521+1,Tabela3[],5,0)),VLOOKUP(R521,Tabela3[],5,0))</f>
        <v>Estados Unidos</v>
      </c>
      <c r="F521" s="1">
        <f t="shared" ca="1" si="66"/>
        <v>37733</v>
      </c>
      <c r="G521" s="1">
        <f t="shared" ca="1" si="67"/>
        <v>37737.252253001978</v>
      </c>
      <c r="H521">
        <f t="shared" ca="1" si="68"/>
        <v>0</v>
      </c>
      <c r="I521" t="str">
        <f ca="1">VLOOKUP(Q521,Tabela3[],9,1)</f>
        <v>Tanker</v>
      </c>
      <c r="J521" t="str">
        <f ca="1">VLOOKUP(Q521,Tabela3[],11,0)</f>
        <v>Polipropileno</v>
      </c>
      <c r="K521" t="str">
        <f ca="1">VLOOKUP(Q521,Tabela3[],10,0)</f>
        <v>Petroquimicos</v>
      </c>
      <c r="L521" t="e" cm="1">
        <f t="array" aca="1" ref="L521" ca="1">IF(Tabela2[[#This Row],[PORTO]]=Tabela2[[#This Row],[DESTINO]],0,erro)</f>
        <v>#NAME?</v>
      </c>
      <c r="N521">
        <f t="shared" ca="1" si="71"/>
        <v>0</v>
      </c>
      <c r="O521">
        <f t="shared" ca="1" si="64"/>
        <v>3</v>
      </c>
      <c r="P521">
        <f t="shared" ca="1" si="65"/>
        <v>4</v>
      </c>
      <c r="Q521">
        <f t="shared" ca="1" si="69"/>
        <v>30</v>
      </c>
      <c r="R521">
        <f t="shared" ca="1" si="70"/>
        <v>3</v>
      </c>
    </row>
    <row r="522" spans="1:18">
      <c r="A522">
        <f ca="1">VLOOKUP(O522,Tabela3[],2,0)</f>
        <v>2001</v>
      </c>
      <c r="B522" t="str">
        <f ca="1">VLOOKUP(P522,Tabela3[],4,0)</f>
        <v>MARÇO</v>
      </c>
      <c r="C522" t="str">
        <f ca="1">VLOOKUP(Q522,Tabela3[],5,0)</f>
        <v>Japão</v>
      </c>
      <c r="D522" t="str">
        <f ca="1">VLOOKUP(Q522,Tabela3[],3,0)</f>
        <v>Toyota</v>
      </c>
      <c r="E522" t="str">
        <f ca="1">IF(R522=Q522, (VLOOKUP(P522+1,Tabela3[],5,0)),VLOOKUP(R522,Tabela3[],5,0))</f>
        <v>Holanda</v>
      </c>
      <c r="F522" s="1">
        <f t="shared" ca="1" si="66"/>
        <v>36923</v>
      </c>
      <c r="G522" s="1">
        <f t="shared" ca="1" si="67"/>
        <v>36932.577534099219</v>
      </c>
      <c r="H522">
        <f t="shared" ca="1" si="68"/>
        <v>1</v>
      </c>
      <c r="I522" t="str">
        <f ca="1">VLOOKUP(Q522,Tabela3[],9,1)</f>
        <v>Trailer Carriers</v>
      </c>
      <c r="J522" t="str">
        <f ca="1">VLOOKUP(Q522,Tabela3[],11,0)</f>
        <v>COROLLA GLI</v>
      </c>
      <c r="K522" t="str">
        <f ca="1">VLOOKUP(Q522,Tabela3[],10,0)</f>
        <v>Carros</v>
      </c>
      <c r="L522" t="e" cm="1">
        <f t="array" aca="1" ref="L522" ca="1">IF(Tabela2[[#This Row],[PORTO]]=Tabela2[[#This Row],[DESTINO]],0,erro)</f>
        <v>#NAME?</v>
      </c>
      <c r="N522">
        <f t="shared" ca="1" si="71"/>
        <v>400</v>
      </c>
      <c r="O522">
        <f t="shared" ca="1" si="64"/>
        <v>1</v>
      </c>
      <c r="P522">
        <f t="shared" ca="1" si="65"/>
        <v>2</v>
      </c>
      <c r="Q522">
        <f t="shared" ca="1" si="69"/>
        <v>10</v>
      </c>
      <c r="R522">
        <f t="shared" ca="1" si="70"/>
        <v>17</v>
      </c>
    </row>
    <row r="523" spans="1:18">
      <c r="A523">
        <f ca="1">VLOOKUP(O523,Tabela3[],2,0)</f>
        <v>2009</v>
      </c>
      <c r="B523" t="str">
        <f ca="1">VLOOKUP(P523,Tabela3[],4,0)</f>
        <v>SETEMBRO</v>
      </c>
      <c r="C523" t="str">
        <f ca="1">VLOOKUP(Q523,Tabela3[],5,0)</f>
        <v>India</v>
      </c>
      <c r="D523" t="str">
        <f ca="1">VLOOKUP(Q523,Tabela3[],3,0)</f>
        <v>Reliance Industries</v>
      </c>
      <c r="E523" t="str">
        <f ca="1">IF(R523=Q523, (VLOOKUP(P523+1,Tabela3[],5,0)),VLOOKUP(R523,Tabela3[],5,0))</f>
        <v>França</v>
      </c>
      <c r="F523" s="1">
        <f t="shared" ca="1" si="66"/>
        <v>40036</v>
      </c>
      <c r="G523" s="1">
        <f t="shared" ca="1" si="67"/>
        <v>40039.685127618592</v>
      </c>
      <c r="H523">
        <f t="shared" ca="1" si="68"/>
        <v>0</v>
      </c>
      <c r="I523" t="str">
        <f ca="1">VLOOKUP(Q523,Tabela3[],9,1)</f>
        <v>Tanker</v>
      </c>
      <c r="J523" t="str">
        <f ca="1">VLOOKUP(Q523,Tabela3[],11,0)</f>
        <v>Cloreto de polivinila</v>
      </c>
      <c r="K523" t="str">
        <f ca="1">VLOOKUP(Q523,Tabela3[],10,0)</f>
        <v>Petroquimicos</v>
      </c>
      <c r="L523" t="e" cm="1">
        <f t="array" aca="1" ref="L523" ca="1">IF(Tabela2[[#This Row],[PORTO]]=Tabela2[[#This Row],[DESTINO]],0,erro)</f>
        <v>#NAME?</v>
      </c>
      <c r="N523">
        <f t="shared" ca="1" si="71"/>
        <v>0</v>
      </c>
      <c r="O523">
        <f t="shared" ca="1" si="64"/>
        <v>9</v>
      </c>
      <c r="P523">
        <f t="shared" ca="1" si="65"/>
        <v>8</v>
      </c>
      <c r="Q523">
        <f t="shared" ca="1" si="69"/>
        <v>32</v>
      </c>
      <c r="R523">
        <f t="shared" ca="1" si="70"/>
        <v>22</v>
      </c>
    </row>
    <row r="524" spans="1:18">
      <c r="A524">
        <f ca="1">VLOOKUP(O524,Tabela3[],2,0)</f>
        <v>2002</v>
      </c>
      <c r="B524" t="str">
        <f ca="1">VLOOKUP(P524,Tabela3[],4,0)</f>
        <v>FEVEREIRO</v>
      </c>
      <c r="C524" t="str">
        <f ca="1">VLOOKUP(Q524,Tabela3[],5,0)</f>
        <v>Reino Unido</v>
      </c>
      <c r="D524" t="str">
        <f ca="1">VLOOKUP(Q524,Tabela3[],3,0)</f>
        <v>Unilever</v>
      </c>
      <c r="E524" t="str">
        <f ca="1">IF(R524=Q524, (VLOOKUP(P524+1,Tabela3[],5,0)),VLOOKUP(R524,Tabela3[],5,0))</f>
        <v>Itália</v>
      </c>
      <c r="F524" s="1">
        <f t="shared" ca="1" si="66"/>
        <v>37265</v>
      </c>
      <c r="G524" s="1">
        <f t="shared" ca="1" si="67"/>
        <v>37272.446417756677</v>
      </c>
      <c r="H524">
        <f t="shared" ca="1" si="68"/>
        <v>0</v>
      </c>
      <c r="I524" t="str">
        <f ca="1">VLOOKUP(Q524,Tabela3[],9,1)</f>
        <v>HMM Helsinki</v>
      </c>
      <c r="J524" t="str">
        <f ca="1">VLOOKUP(Q524,Tabela3[],11,0)</f>
        <v xml:space="preserve">Shampoo </v>
      </c>
      <c r="K524" t="str">
        <f ca="1">VLOOKUP(Q524,Tabela3[],10,0)</f>
        <v>Quimico</v>
      </c>
      <c r="L524" t="e" cm="1">
        <f t="array" aca="1" ref="L524" ca="1">IF(Tabela2[[#This Row],[PORTO]]=Tabela2[[#This Row],[DESTINO]],0,erro)</f>
        <v>#NAME?</v>
      </c>
      <c r="N524">
        <f t="shared" ca="1" si="71"/>
        <v>1580000</v>
      </c>
      <c r="O524">
        <f t="shared" ca="1" si="64"/>
        <v>2</v>
      </c>
      <c r="P524">
        <f t="shared" ca="1" si="65"/>
        <v>1</v>
      </c>
      <c r="Q524">
        <f t="shared" ca="1" si="69"/>
        <v>24</v>
      </c>
      <c r="R524">
        <f t="shared" ca="1" si="70"/>
        <v>20</v>
      </c>
    </row>
    <row r="525" spans="1:18">
      <c r="A525">
        <f ca="1">VLOOKUP(O525,Tabela3[],2,0)</f>
        <v>2004</v>
      </c>
      <c r="B525" t="str">
        <f ca="1">VLOOKUP(P525,Tabela3[],4,0)</f>
        <v>SETEMBRO</v>
      </c>
      <c r="C525" t="str">
        <f ca="1">VLOOKUP(Q525,Tabela3[],5,0)</f>
        <v>Holanda</v>
      </c>
      <c r="D525" t="str">
        <f ca="1">VLOOKUP(Q525,Tabela3[],3,0)</f>
        <v>Shell</v>
      </c>
      <c r="E525" t="str">
        <f ca="1">IF(R525=Q525, (VLOOKUP(P525+1,Tabela3[],5,0)),VLOOKUP(R525,Tabela3[],5,0))</f>
        <v>China</v>
      </c>
      <c r="F525" s="1">
        <f t="shared" ca="1" si="66"/>
        <v>38205</v>
      </c>
      <c r="G525" s="1">
        <f t="shared" ca="1" si="67"/>
        <v>38211.134300113124</v>
      </c>
      <c r="H525">
        <f t="shared" ca="1" si="68"/>
        <v>1</v>
      </c>
      <c r="I525" t="str">
        <f ca="1">VLOOKUP(Q525,Tabela3[],9,1)</f>
        <v>AbQaiq</v>
      </c>
      <c r="J525" t="str">
        <f ca="1">VLOOKUP(Q525,Tabela3[],11,0)</f>
        <v>Diesel</v>
      </c>
      <c r="K525" t="str">
        <f ca="1">VLOOKUP(Q525,Tabela3[],10,0)</f>
        <v>Petróleo</v>
      </c>
      <c r="L525" t="e" cm="1">
        <f t="array" aca="1" ref="L525" ca="1">IF(Tabela2[[#This Row],[PORTO]]=Tabela2[[#This Row],[DESTINO]],0,erro)</f>
        <v>#NAME?</v>
      </c>
      <c r="N525">
        <f t="shared" ca="1" si="71"/>
        <v>87000</v>
      </c>
      <c r="O525">
        <f t="shared" ca="1" si="64"/>
        <v>4</v>
      </c>
      <c r="P525">
        <f t="shared" ca="1" si="65"/>
        <v>8</v>
      </c>
      <c r="Q525">
        <f t="shared" ca="1" si="69"/>
        <v>15</v>
      </c>
      <c r="R525">
        <f t="shared" ca="1" si="70"/>
        <v>2</v>
      </c>
    </row>
    <row r="526" spans="1:18">
      <c r="A526">
        <f ca="1">VLOOKUP(O526,Tabela3[],2,0)</f>
        <v>2005</v>
      </c>
      <c r="B526" t="str">
        <f ca="1">VLOOKUP(P526,Tabela3[],4,0)</f>
        <v>MAIO</v>
      </c>
      <c r="C526" t="str">
        <f ca="1">VLOOKUP(Q526,Tabela3[],5,0)</f>
        <v>Estados Unidos</v>
      </c>
      <c r="D526" t="str">
        <f ca="1">VLOOKUP(Q526,Tabela3[],3,0)</f>
        <v>Amazon</v>
      </c>
      <c r="E526" t="str">
        <f ca="1">IF(R526=Q526, (VLOOKUP(P526+1,Tabela3[],5,0)),VLOOKUP(R526,Tabela3[],5,0))</f>
        <v>Alemanha</v>
      </c>
      <c r="F526" s="1">
        <f t="shared" ca="1" si="66"/>
        <v>38452</v>
      </c>
      <c r="G526" s="1">
        <f t="shared" ca="1" si="67"/>
        <v>38459.660678257802</v>
      </c>
      <c r="H526">
        <f t="shared" ca="1" si="68"/>
        <v>1</v>
      </c>
      <c r="I526" t="str">
        <f ca="1">VLOOKUP(Q526,Tabela3[],9,1)</f>
        <v>HMM Algeciras</v>
      </c>
      <c r="J526" t="str">
        <f ca="1">VLOOKUP(Q526,Tabela3[],11,0)</f>
        <v>Colchão Baby Light D18</v>
      </c>
      <c r="K526" t="str">
        <f ca="1">VLOOKUP(Q526,Tabela3[],10,0)</f>
        <v>Geral</v>
      </c>
      <c r="L526" t="e" cm="1">
        <f t="array" aca="1" ref="L526" ca="1">IF(Tabela2[[#This Row],[PORTO]]=Tabela2[[#This Row],[DESTINO]],0,erro)</f>
        <v>#NAME?</v>
      </c>
      <c r="N526">
        <f t="shared" ca="1" si="71"/>
        <v>5000</v>
      </c>
      <c r="O526">
        <f t="shared" ca="1" si="64"/>
        <v>5</v>
      </c>
      <c r="P526">
        <f t="shared" ca="1" si="65"/>
        <v>4</v>
      </c>
      <c r="Q526">
        <f t="shared" ca="1" si="69"/>
        <v>4</v>
      </c>
      <c r="R526">
        <f t="shared" ca="1" si="70"/>
        <v>6</v>
      </c>
    </row>
    <row r="527" spans="1:18">
      <c r="A527">
        <f ca="1">VLOOKUP(O527,Tabela3[],2,0)</f>
        <v>2009</v>
      </c>
      <c r="B527" t="str">
        <f ca="1">VLOOKUP(P527,Tabela3[],4,0)</f>
        <v>ABRIL</v>
      </c>
      <c r="C527" t="str">
        <f ca="1">VLOOKUP(Q527,Tabela3[],5,0)</f>
        <v>França</v>
      </c>
      <c r="D527" t="str">
        <f ca="1">VLOOKUP(Q527,Tabela3[],3,0)</f>
        <v> LVMH</v>
      </c>
      <c r="E527" t="str">
        <f ca="1">IF(R527=Q527, (VLOOKUP(P527+1,Tabela3[],5,0)),VLOOKUP(R527,Tabela3[],5,0))</f>
        <v>Alemanha</v>
      </c>
      <c r="F527" s="1">
        <f t="shared" ca="1" si="66"/>
        <v>39887</v>
      </c>
      <c r="G527" s="1">
        <f t="shared" ca="1" si="67"/>
        <v>39889.302793648021</v>
      </c>
      <c r="H527">
        <f t="shared" ca="1" si="68"/>
        <v>0</v>
      </c>
      <c r="I527" t="str">
        <f ca="1">VLOOKUP(Q527,Tabela3[],9,1)</f>
        <v>Emma Maersk</v>
      </c>
      <c r="J527" t="str">
        <f ca="1">VLOOKUP(Q527,Tabela3[],11,0)</f>
        <v>Louis Vuitton</v>
      </c>
      <c r="K527" t="str">
        <f ca="1">VLOOKUP(Q527,Tabela3[],10,0)</f>
        <v>Tecido</v>
      </c>
      <c r="L527" t="e" cm="1">
        <f t="array" aca="1" ref="L527" ca="1">IF(Tabela2[[#This Row],[PORTO]]=Tabela2[[#This Row],[DESTINO]],0,erro)</f>
        <v>#NAME?</v>
      </c>
      <c r="N527">
        <f t="shared" ca="1" si="71"/>
        <v>38000</v>
      </c>
      <c r="O527">
        <f t="shared" ca="1" si="64"/>
        <v>9</v>
      </c>
      <c r="P527">
        <f t="shared" ca="1" si="65"/>
        <v>3</v>
      </c>
      <c r="Q527">
        <f t="shared" ca="1" si="69"/>
        <v>22</v>
      </c>
      <c r="R527">
        <f t="shared" ca="1" si="70"/>
        <v>6</v>
      </c>
    </row>
    <row r="528" spans="1:18">
      <c r="A528">
        <f ca="1">VLOOKUP(O528,Tabela3[],2,0)</f>
        <v>2000</v>
      </c>
      <c r="B528" t="str">
        <f ca="1">VLOOKUP(P528,Tabela3[],4,0)</f>
        <v>MARÇO</v>
      </c>
      <c r="C528" t="str">
        <f ca="1">VLOOKUP(Q528,Tabela3[],5,0)</f>
        <v>Brasil</v>
      </c>
      <c r="D528" t="str">
        <f ca="1">VLOOKUP(Q528,Tabela3[],3,0)</f>
        <v>VALE</v>
      </c>
      <c r="E528" t="str">
        <f ca="1">IF(R528=Q528, (VLOOKUP(P528+1,Tabela3[],5,0)),VLOOKUP(R528,Tabela3[],5,0))</f>
        <v>Japão</v>
      </c>
      <c r="F528" s="1">
        <f t="shared" ca="1" si="66"/>
        <v>36565</v>
      </c>
      <c r="G528" s="1">
        <f t="shared" ca="1" si="67"/>
        <v>36573.020862316785</v>
      </c>
      <c r="H528">
        <f t="shared" ca="1" si="68"/>
        <v>1</v>
      </c>
      <c r="I528" t="str">
        <f ca="1">VLOOKUP(Q528,Tabela3[],9,1)</f>
        <v>Lan Hua Hai</v>
      </c>
      <c r="J528" t="str">
        <f ca="1">VLOOKUP(Q528,Tabela3[],11,0)</f>
        <v>Bauxita</v>
      </c>
      <c r="K528" t="str">
        <f ca="1">VLOOKUP(Q528,Tabela3[],10,0)</f>
        <v>Minério</v>
      </c>
      <c r="L528" t="e" cm="1">
        <f t="array" aca="1" ref="L528" ca="1">IF(Tabela2[[#This Row],[PORTO]]=Tabela2[[#This Row],[DESTINO]],0,erro)</f>
        <v>#NAME?</v>
      </c>
      <c r="N528">
        <f t="shared" ca="1" si="71"/>
        <v>0</v>
      </c>
      <c r="O528">
        <f t="shared" ca="1" si="64"/>
        <v>0</v>
      </c>
      <c r="P528">
        <f t="shared" ca="1" si="65"/>
        <v>2</v>
      </c>
      <c r="Q528">
        <f t="shared" ca="1" si="69"/>
        <v>28</v>
      </c>
      <c r="R528">
        <f t="shared" ca="1" si="70"/>
        <v>11</v>
      </c>
    </row>
    <row r="529" spans="1:18">
      <c r="A529">
        <f ca="1">VLOOKUP(O529,Tabela3[],2,0)</f>
        <v>2007</v>
      </c>
      <c r="B529" t="str">
        <f ca="1">VLOOKUP(P529,Tabela3[],4,0)</f>
        <v>AGOSTO</v>
      </c>
      <c r="C529" t="str">
        <f ca="1">VLOOKUP(Q529,Tabela3[],5,0)</f>
        <v>India</v>
      </c>
      <c r="D529" t="str">
        <f ca="1">VLOOKUP(Q529,Tabela3[],3,0)</f>
        <v>Reliance Industries</v>
      </c>
      <c r="E529" t="str">
        <f ca="1">IF(R529=Q529, (VLOOKUP(P529+1,Tabela3[],5,0)),VLOOKUP(R529,Tabela3[],5,0))</f>
        <v>Holanda</v>
      </c>
      <c r="F529" s="1">
        <f t="shared" ca="1" si="66"/>
        <v>39279</v>
      </c>
      <c r="G529" s="1">
        <f t="shared" ca="1" si="67"/>
        <v>39285.697937094432</v>
      </c>
      <c r="H529">
        <f t="shared" ca="1" si="68"/>
        <v>0</v>
      </c>
      <c r="I529" t="str">
        <f ca="1">VLOOKUP(Q529,Tabela3[],9,1)</f>
        <v>Tanker</v>
      </c>
      <c r="J529" t="str">
        <f ca="1">VLOOKUP(Q529,Tabela3[],11,0)</f>
        <v>Cloreto de polivinila</v>
      </c>
      <c r="K529" t="str">
        <f ca="1">VLOOKUP(Q529,Tabela3[],10,0)</f>
        <v>Petroquimicos</v>
      </c>
      <c r="L529" t="e" cm="1">
        <f t="array" aca="1" ref="L529" ca="1">IF(Tabela2[[#This Row],[PORTO]]=Tabela2[[#This Row],[DESTINO]],0,erro)</f>
        <v>#NAME?</v>
      </c>
      <c r="N529">
        <f t="shared" ca="1" si="71"/>
        <v>0</v>
      </c>
      <c r="O529">
        <f t="shared" ca="1" si="64"/>
        <v>7</v>
      </c>
      <c r="P529">
        <f t="shared" ca="1" si="65"/>
        <v>7</v>
      </c>
      <c r="Q529">
        <f t="shared" ca="1" si="69"/>
        <v>32</v>
      </c>
      <c r="R529">
        <f t="shared" ca="1" si="70"/>
        <v>15</v>
      </c>
    </row>
    <row r="530" spans="1:18">
      <c r="A530">
        <f ca="1">VLOOKUP(O530,Tabela3[],2,0)</f>
        <v>2007</v>
      </c>
      <c r="B530" t="str">
        <f ca="1">VLOOKUP(P530,Tabela3[],4,0)</f>
        <v>SETEMBRO</v>
      </c>
      <c r="C530" t="str">
        <f ca="1">VLOOKUP(Q530,Tabela3[],5,0)</f>
        <v>França</v>
      </c>
      <c r="D530" t="str">
        <f ca="1">VLOOKUP(Q530,Tabela3[],3,0)</f>
        <v> LVMH</v>
      </c>
      <c r="E530" t="str">
        <f ca="1">IF(R530=Q530, (VLOOKUP(P530+1,Tabela3[],5,0)),VLOOKUP(R530,Tabela3[],5,0))</f>
        <v>Japão</v>
      </c>
      <c r="F530" s="1">
        <f t="shared" ca="1" si="66"/>
        <v>39302</v>
      </c>
      <c r="G530" s="1">
        <f t="shared" ca="1" si="67"/>
        <v>39309.950749565382</v>
      </c>
      <c r="H530">
        <f t="shared" ca="1" si="68"/>
        <v>1</v>
      </c>
      <c r="I530" t="str">
        <f ca="1">VLOOKUP(Q530,Tabela3[],9,1)</f>
        <v>Emma Maersk</v>
      </c>
      <c r="J530" t="str">
        <f ca="1">VLOOKUP(Q530,Tabela3[],11,0)</f>
        <v>Louis Vuitton</v>
      </c>
      <c r="K530" t="str">
        <f ca="1">VLOOKUP(Q530,Tabela3[],10,0)</f>
        <v>Tecido</v>
      </c>
      <c r="L530" t="e" cm="1">
        <f t="array" aca="1" ref="L530" ca="1">IF(Tabela2[[#This Row],[PORTO]]=Tabela2[[#This Row],[DESTINO]],0,erro)</f>
        <v>#NAME?</v>
      </c>
      <c r="N530">
        <f t="shared" ca="1" si="71"/>
        <v>24000</v>
      </c>
      <c r="O530">
        <f t="shared" ca="1" si="64"/>
        <v>7</v>
      </c>
      <c r="P530">
        <f t="shared" ca="1" si="65"/>
        <v>8</v>
      </c>
      <c r="Q530">
        <f t="shared" ca="1" si="69"/>
        <v>22</v>
      </c>
      <c r="R530">
        <f t="shared" ca="1" si="70"/>
        <v>10</v>
      </c>
    </row>
    <row r="531" spans="1:18">
      <c r="A531">
        <f ca="1">VLOOKUP(O531,Tabela3[],2,0)</f>
        <v>2002</v>
      </c>
      <c r="B531" t="str">
        <f ca="1">VLOOKUP(P531,Tabela3[],4,0)</f>
        <v>JULHO</v>
      </c>
      <c r="C531" t="str">
        <f ca="1">VLOOKUP(Q531,Tabela3[],5,0)</f>
        <v>Reino Unido</v>
      </c>
      <c r="D531" t="str">
        <f ca="1">VLOOKUP(Q531,Tabela3[],3,0)</f>
        <v>Unilever</v>
      </c>
      <c r="E531" t="str">
        <f ca="1">IF(R531=Q531, (VLOOKUP(P531+1,Tabela3[],5,0)),VLOOKUP(R531,Tabela3[],5,0))</f>
        <v>China</v>
      </c>
      <c r="F531" s="1">
        <f t="shared" ca="1" si="66"/>
        <v>37417</v>
      </c>
      <c r="G531" s="1">
        <f t="shared" ca="1" si="67"/>
        <v>37420.428520265392</v>
      </c>
      <c r="H531">
        <f t="shared" ca="1" si="68"/>
        <v>1</v>
      </c>
      <c r="I531" t="str">
        <f ca="1">VLOOKUP(Q531,Tabela3[],9,1)</f>
        <v>HMM Helsinki</v>
      </c>
      <c r="J531" t="str">
        <f ca="1">VLOOKUP(Q531,Tabela3[],11,0)</f>
        <v>Sabonete</v>
      </c>
      <c r="K531" t="str">
        <f ca="1">VLOOKUP(Q531,Tabela3[],10,0)</f>
        <v>Quimico</v>
      </c>
      <c r="L531" t="e" cm="1">
        <f t="array" aca="1" ref="L531" ca="1">IF(Tabela2[[#This Row],[PORTO]]=Tabela2[[#This Row],[DESTINO]],0,erro)</f>
        <v>#NAME?</v>
      </c>
      <c r="N531">
        <f t="shared" ca="1" si="71"/>
        <v>920000</v>
      </c>
      <c r="O531">
        <f t="shared" ref="O531:O594" ca="1" si="72">INT(RAND()*10)</f>
        <v>2</v>
      </c>
      <c r="P531">
        <f t="shared" ref="P531:P594" ca="1" si="73">INT(RAND()*13)</f>
        <v>6</v>
      </c>
      <c r="Q531">
        <f t="shared" ca="1" si="69"/>
        <v>26</v>
      </c>
      <c r="R531">
        <f t="shared" ca="1" si="70"/>
        <v>2</v>
      </c>
    </row>
    <row r="532" spans="1:18">
      <c r="A532">
        <f ca="1">VLOOKUP(O532,Tabela3[],2,0)</f>
        <v>2008</v>
      </c>
      <c r="B532" t="str">
        <f ca="1">VLOOKUP(P532,Tabela3[],4,0)</f>
        <v>JUNHO</v>
      </c>
      <c r="C532" t="str">
        <f ca="1">VLOOKUP(Q532,Tabela3[],5,0)</f>
        <v>China</v>
      </c>
      <c r="D532" t="str">
        <f ca="1">VLOOKUP(Q532,Tabela3[],3,0)</f>
        <v>Alibaba Group</v>
      </c>
      <c r="E532" t="str">
        <f ca="1">IF(R532=Q532, (VLOOKUP(P532+1,Tabela3[],5,0)),VLOOKUP(R532,Tabela3[],5,0))</f>
        <v>Holanda</v>
      </c>
      <c r="F532" s="1">
        <f t="shared" ca="1" si="66"/>
        <v>39593</v>
      </c>
      <c r="G532" s="1">
        <f t="shared" ca="1" si="67"/>
        <v>39602.487570329715</v>
      </c>
      <c r="H532">
        <f t="shared" ca="1" si="68"/>
        <v>1</v>
      </c>
      <c r="I532" t="str">
        <f ca="1">VLOOKUP(Q532,Tabela3[],9,1)</f>
        <v>HMM St Petersburg</v>
      </c>
      <c r="J532" t="str">
        <f ca="1">VLOOKUP(Q532,Tabela3[],11,0)</f>
        <v>Serração Portatil</v>
      </c>
      <c r="K532" t="str">
        <f ca="1">VLOOKUP(Q532,Tabela3[],10,0)</f>
        <v>Maquinário</v>
      </c>
      <c r="L532" t="e" cm="1">
        <f t="array" aca="1" ref="L532" ca="1">IF(Tabela2[[#This Row],[PORTO]]=Tabela2[[#This Row],[DESTINO]],0,erro)</f>
        <v>#NAME?</v>
      </c>
      <c r="N532">
        <f t="shared" ca="1" si="71"/>
        <v>20</v>
      </c>
      <c r="O532">
        <f t="shared" ca="1" si="72"/>
        <v>8</v>
      </c>
      <c r="P532">
        <f t="shared" ca="1" si="73"/>
        <v>5</v>
      </c>
      <c r="Q532">
        <f t="shared" ca="1" si="69"/>
        <v>0</v>
      </c>
      <c r="R532">
        <f t="shared" ca="1" si="70"/>
        <v>15</v>
      </c>
    </row>
    <row r="533" spans="1:18">
      <c r="A533">
        <f ca="1">VLOOKUP(O533,Tabela3[],2,0)</f>
        <v>2009</v>
      </c>
      <c r="B533" t="str">
        <f ca="1">VLOOKUP(P533,Tabela3[],4,0)</f>
        <v>JUNHO</v>
      </c>
      <c r="C533" t="str">
        <f ca="1">VLOOKUP(Q533,Tabela3[],5,0)</f>
        <v>Holanda</v>
      </c>
      <c r="D533" t="str">
        <f ca="1">VLOOKUP(Q533,Tabela3[],3,0)</f>
        <v>Shell</v>
      </c>
      <c r="E533" t="str">
        <f ca="1">IF(R533=Q533, (VLOOKUP(P533+1,Tabela3[],5,0)),VLOOKUP(R533,Tabela3[],5,0))</f>
        <v>Japão</v>
      </c>
      <c r="F533" s="1">
        <f t="shared" ca="1" si="66"/>
        <v>39939</v>
      </c>
      <c r="G533" s="1">
        <f t="shared" ca="1" si="67"/>
        <v>39941.764043814015</v>
      </c>
      <c r="H533">
        <f t="shared" ca="1" si="68"/>
        <v>0</v>
      </c>
      <c r="I533" t="str">
        <f ca="1">VLOOKUP(Q533,Tabela3[],9,1)</f>
        <v>AbQaiq</v>
      </c>
      <c r="J533" t="str">
        <f ca="1">VLOOKUP(Q533,Tabela3[],11,0)</f>
        <v>Gasolina</v>
      </c>
      <c r="K533" t="str">
        <f ca="1">VLOOKUP(Q533,Tabela3[],10,0)</f>
        <v>Petróleo</v>
      </c>
      <c r="L533" t="e" cm="1">
        <f t="array" aca="1" ref="L533" ca="1">IF(Tabela2[[#This Row],[PORTO]]=Tabela2[[#This Row],[DESTINO]],0,erro)</f>
        <v>#NAME?</v>
      </c>
      <c r="N533">
        <f t="shared" ca="1" si="71"/>
        <v>84000</v>
      </c>
      <c r="O533">
        <f t="shared" ca="1" si="72"/>
        <v>9</v>
      </c>
      <c r="P533">
        <f t="shared" ca="1" si="73"/>
        <v>5</v>
      </c>
      <c r="Q533">
        <f t="shared" ca="1" si="69"/>
        <v>16</v>
      </c>
      <c r="R533">
        <f t="shared" ca="1" si="70"/>
        <v>9</v>
      </c>
    </row>
    <row r="534" spans="1:18">
      <c r="A534">
        <f ca="1">VLOOKUP(O534,Tabela3[],2,0)</f>
        <v>2007</v>
      </c>
      <c r="B534" t="str">
        <f ca="1">VLOOKUP(P534,Tabela3[],4,0)</f>
        <v>MAIO</v>
      </c>
      <c r="C534" t="str">
        <f ca="1">VLOOKUP(Q534,Tabela3[],5,0)</f>
        <v>China</v>
      </c>
      <c r="D534" t="str">
        <f ca="1">VLOOKUP(Q534,Tabela3[],3,0)</f>
        <v>Alibaba Group</v>
      </c>
      <c r="E534" t="str">
        <f ca="1">IF(R534=Q534, (VLOOKUP(P534+1,Tabela3[],5,0)),VLOOKUP(R534,Tabela3[],5,0))</f>
        <v>Estados Unidos</v>
      </c>
      <c r="F534" s="1">
        <f t="shared" ca="1" si="66"/>
        <v>39193</v>
      </c>
      <c r="G534" s="1">
        <f t="shared" ca="1" si="67"/>
        <v>39193.477875450975</v>
      </c>
      <c r="H534">
        <f t="shared" ca="1" si="68"/>
        <v>0</v>
      </c>
      <c r="I534" t="str">
        <f ca="1">VLOOKUP(Q534,Tabela3[],9,1)</f>
        <v>HMM St Petersburg</v>
      </c>
      <c r="J534" t="str">
        <f ca="1">VLOOKUP(Q534,Tabela3[],11,0)</f>
        <v>Ar Condicionado 18000</v>
      </c>
      <c r="K534" t="str">
        <f ca="1">VLOOKUP(Q534,Tabela3[],10,0)</f>
        <v>Eletrônicos</v>
      </c>
      <c r="L534" t="e" cm="1">
        <f t="array" aca="1" ref="L534" ca="1">IF(Tabela2[[#This Row],[PORTO]]=Tabela2[[#This Row],[DESTINO]],0,erro)</f>
        <v>#NAME?</v>
      </c>
      <c r="N534">
        <f t="shared" ca="1" si="71"/>
        <v>500</v>
      </c>
      <c r="O534">
        <f t="shared" ca="1" si="72"/>
        <v>7</v>
      </c>
      <c r="P534">
        <f t="shared" ca="1" si="73"/>
        <v>4</v>
      </c>
      <c r="Q534">
        <f t="shared" ca="1" si="69"/>
        <v>2</v>
      </c>
      <c r="R534">
        <f t="shared" ca="1" si="70"/>
        <v>4</v>
      </c>
    </row>
    <row r="535" spans="1:18">
      <c r="A535">
        <f ca="1">VLOOKUP(O535,Tabela3[],2,0)</f>
        <v>2008</v>
      </c>
      <c r="B535" t="str">
        <f ca="1">VLOOKUP(P535,Tabela3[],4,0)</f>
        <v>AGOSTO</v>
      </c>
      <c r="C535" t="str">
        <f ca="1">VLOOKUP(Q535,Tabela3[],5,0)</f>
        <v>Brasil</v>
      </c>
      <c r="D535" t="str">
        <f ca="1">VLOOKUP(Q535,Tabela3[],3,0)</f>
        <v>VALE</v>
      </c>
      <c r="E535" t="str">
        <f ca="1">IF(R535=Q535, (VLOOKUP(P535+1,Tabela3[],5,0)),VLOOKUP(R535,Tabela3[],5,0))</f>
        <v>Estados Unidos</v>
      </c>
      <c r="F535" s="1">
        <f t="shared" ca="1" si="66"/>
        <v>39650</v>
      </c>
      <c r="G535" s="1">
        <f t="shared" ca="1" si="67"/>
        <v>39651.603450436218</v>
      </c>
      <c r="H535">
        <f t="shared" ca="1" si="68"/>
        <v>1</v>
      </c>
      <c r="I535" t="str">
        <f ca="1">VLOOKUP(Q535,Tabela3[],9,1)</f>
        <v>Lan Hua Hai</v>
      </c>
      <c r="J535" t="str">
        <f ca="1">VLOOKUP(Q535,Tabela3[],11,0)</f>
        <v>Minério de Ferro</v>
      </c>
      <c r="K535" t="str">
        <f ca="1">VLOOKUP(Q535,Tabela3[],10,0)</f>
        <v>Minério</v>
      </c>
      <c r="L535" t="e" cm="1">
        <f t="array" aca="1" ref="L535" ca="1">IF(Tabela2[[#This Row],[PORTO]]=Tabela2[[#This Row],[DESTINO]],0,erro)</f>
        <v>#NAME?</v>
      </c>
      <c r="N535">
        <f t="shared" ca="1" si="71"/>
        <v>0</v>
      </c>
      <c r="O535">
        <f t="shared" ca="1" si="72"/>
        <v>8</v>
      </c>
      <c r="P535">
        <f t="shared" ca="1" si="73"/>
        <v>7</v>
      </c>
      <c r="Q535">
        <f t="shared" ca="1" si="69"/>
        <v>27</v>
      </c>
      <c r="R535">
        <f t="shared" ca="1" si="70"/>
        <v>5</v>
      </c>
    </row>
    <row r="536" spans="1:18">
      <c r="A536">
        <f ca="1">VLOOKUP(O536,Tabela3[],2,0)</f>
        <v>2005</v>
      </c>
      <c r="B536" t="str">
        <f ca="1">VLOOKUP(P536,Tabela3[],4,0)</f>
        <v>NOVEMBRO</v>
      </c>
      <c r="C536" t="str">
        <f ca="1">VLOOKUP(Q536,Tabela3[],5,0)</f>
        <v>China</v>
      </c>
      <c r="D536" t="str">
        <f ca="1">VLOOKUP(Q536,Tabela3[],3,0)</f>
        <v>Alibaba Group</v>
      </c>
      <c r="E536" t="str">
        <f ca="1">IF(R536=Q536, (VLOOKUP(P536+1,Tabela3[],5,0)),VLOOKUP(R536,Tabela3[],5,0))</f>
        <v>Japão</v>
      </c>
      <c r="F536" s="1">
        <f t="shared" ca="1" si="66"/>
        <v>38625</v>
      </c>
      <c r="G536" s="1">
        <f t="shared" ca="1" si="67"/>
        <v>38626.448906152153</v>
      </c>
      <c r="H536">
        <f t="shared" ca="1" si="68"/>
        <v>1</v>
      </c>
      <c r="I536" t="str">
        <f ca="1">VLOOKUP(Q536,Tabela3[],9,1)</f>
        <v>HMM St Petersburg</v>
      </c>
      <c r="J536" t="str">
        <f ca="1">VLOOKUP(Q536,Tabela3[],11,0)</f>
        <v>Serração Portatil</v>
      </c>
      <c r="K536" t="str">
        <f ca="1">VLOOKUP(Q536,Tabela3[],10,0)</f>
        <v>Maquinário</v>
      </c>
      <c r="L536" t="e" cm="1">
        <f t="array" aca="1" ref="L536" ca="1">IF(Tabela2[[#This Row],[PORTO]]=Tabela2[[#This Row],[DESTINO]],0,erro)</f>
        <v>#NAME?</v>
      </c>
      <c r="N536">
        <f t="shared" ca="1" si="71"/>
        <v>50</v>
      </c>
      <c r="O536">
        <f t="shared" ca="1" si="72"/>
        <v>5</v>
      </c>
      <c r="P536">
        <f t="shared" ca="1" si="73"/>
        <v>10</v>
      </c>
      <c r="Q536">
        <f t="shared" ca="1" si="69"/>
        <v>0</v>
      </c>
      <c r="R536">
        <f t="shared" ca="1" si="70"/>
        <v>0</v>
      </c>
    </row>
    <row r="537" spans="1:18">
      <c r="A537">
        <f ca="1">VLOOKUP(O537,Tabela3[],2,0)</f>
        <v>2000</v>
      </c>
      <c r="B537" t="str">
        <f ca="1">VLOOKUP(P537,Tabela3[],4,0)</f>
        <v>JULHO</v>
      </c>
      <c r="C537" t="str">
        <f ca="1">VLOOKUP(Q537,Tabela3[],5,0)</f>
        <v>Brasil</v>
      </c>
      <c r="D537" t="str">
        <f ca="1">VLOOKUP(Q537,Tabela3[],3,0)</f>
        <v>VALE</v>
      </c>
      <c r="E537" t="str">
        <f ca="1">IF(R537=Q537, (VLOOKUP(P537+1,Tabela3[],5,0)),VLOOKUP(R537,Tabela3[],5,0))</f>
        <v>China</v>
      </c>
      <c r="F537" s="1">
        <f t="shared" ca="1" si="66"/>
        <v>36683</v>
      </c>
      <c r="G537" s="1">
        <f t="shared" ca="1" si="67"/>
        <v>36688.909043925698</v>
      </c>
      <c r="H537">
        <f t="shared" ca="1" si="68"/>
        <v>1</v>
      </c>
      <c r="I537" t="str">
        <f ca="1">VLOOKUP(Q537,Tabela3[],9,1)</f>
        <v>Lan Hua Hai</v>
      </c>
      <c r="J537" t="str">
        <f ca="1">VLOOKUP(Q537,Tabela3[],11,0)</f>
        <v>Manganês</v>
      </c>
      <c r="K537" t="str">
        <f ca="1">VLOOKUP(Q537,Tabela3[],10,0)</f>
        <v>Minério</v>
      </c>
      <c r="L537" t="e" cm="1">
        <f t="array" aca="1" ref="L537" ca="1">IF(Tabela2[[#This Row],[PORTO]]=Tabela2[[#This Row],[DESTINO]],0,erro)</f>
        <v>#NAME?</v>
      </c>
      <c r="N537">
        <f t="shared" ca="1" si="71"/>
        <v>0</v>
      </c>
      <c r="O537">
        <f t="shared" ca="1" si="72"/>
        <v>0</v>
      </c>
      <c r="P537">
        <f t="shared" ca="1" si="73"/>
        <v>6</v>
      </c>
      <c r="Q537">
        <f t="shared" ca="1" si="69"/>
        <v>29</v>
      </c>
      <c r="R537">
        <f t="shared" ca="1" si="70"/>
        <v>2</v>
      </c>
    </row>
    <row r="538" spans="1:18">
      <c r="A538">
        <f ca="1">VLOOKUP(O538,Tabela3[],2,0)</f>
        <v>2002</v>
      </c>
      <c r="B538" t="str">
        <f ca="1">VLOOKUP(P538,Tabela3[],4,0)</f>
        <v>FEVEREIRO</v>
      </c>
      <c r="C538" t="str">
        <f ca="1">VLOOKUP(Q538,Tabela3[],5,0)</f>
        <v>França</v>
      </c>
      <c r="D538" t="str">
        <f ca="1">VLOOKUP(Q538,Tabela3[],3,0)</f>
        <v> LVMH</v>
      </c>
      <c r="E538" t="str">
        <f ca="1">IF(R538=Q538, (VLOOKUP(P538+1,Tabela3[],5,0)),VLOOKUP(R538,Tabela3[],5,0))</f>
        <v>Itália</v>
      </c>
      <c r="F538" s="1">
        <f t="shared" ca="1" si="66"/>
        <v>37263</v>
      </c>
      <c r="G538" s="1">
        <f t="shared" ca="1" si="67"/>
        <v>37272.621796588042</v>
      </c>
      <c r="H538">
        <f t="shared" ca="1" si="68"/>
        <v>1</v>
      </c>
      <c r="I538" t="str">
        <f ca="1">VLOOKUP(Q538,Tabela3[],9,1)</f>
        <v>Emma Maersk</v>
      </c>
      <c r="J538" t="str">
        <f ca="1">VLOOKUP(Q538,Tabela3[],11,0)</f>
        <v>Louis Vuitton</v>
      </c>
      <c r="K538" t="str">
        <f ca="1">VLOOKUP(Q538,Tabela3[],10,0)</f>
        <v>Tecido</v>
      </c>
      <c r="L538" t="e" cm="1">
        <f t="array" aca="1" ref="L538" ca="1">IF(Tabela2[[#This Row],[PORTO]]=Tabela2[[#This Row],[DESTINO]],0,erro)</f>
        <v>#NAME?</v>
      </c>
      <c r="N538">
        <f t="shared" ca="1" si="71"/>
        <v>12000</v>
      </c>
      <c r="O538">
        <f t="shared" ca="1" si="72"/>
        <v>2</v>
      </c>
      <c r="P538">
        <f t="shared" ca="1" si="73"/>
        <v>1</v>
      </c>
      <c r="Q538">
        <f t="shared" ca="1" si="69"/>
        <v>22</v>
      </c>
      <c r="R538">
        <f t="shared" ca="1" si="70"/>
        <v>19</v>
      </c>
    </row>
    <row r="539" spans="1:18">
      <c r="A539">
        <f ca="1">VLOOKUP(O539,Tabela3[],2,0)</f>
        <v>2000</v>
      </c>
      <c r="B539" t="str">
        <f ca="1">VLOOKUP(P539,Tabela3[],4,0)</f>
        <v>FEVEREIRO</v>
      </c>
      <c r="C539" t="str">
        <f ca="1">VLOOKUP(Q539,Tabela3[],5,0)</f>
        <v>Coréia do Sul</v>
      </c>
      <c r="D539" t="str">
        <f ca="1">VLOOKUP(Q539,Tabela3[],3,0)</f>
        <v>Samsung</v>
      </c>
      <c r="E539" t="str">
        <f ca="1">IF(R539=Q539, (VLOOKUP(P539+1,Tabela3[],5,0)),VLOOKUP(R539,Tabela3[],5,0))</f>
        <v>Estados Unidos</v>
      </c>
      <c r="F539" s="1">
        <f t="shared" ca="1" si="66"/>
        <v>36552</v>
      </c>
      <c r="G539" s="1">
        <f t="shared" ca="1" si="67"/>
        <v>36561.633993151954</v>
      </c>
      <c r="H539">
        <f t="shared" ca="1" si="68"/>
        <v>1</v>
      </c>
      <c r="I539" t="str">
        <f ca="1">VLOOKUP(Q539,Tabela3[],9,1)</f>
        <v>HMM Rotterdam</v>
      </c>
      <c r="J539" t="str">
        <f ca="1">VLOOKUP(Q539,Tabela3[],11,0)</f>
        <v>QLED 4k 75"</v>
      </c>
      <c r="K539" t="str">
        <f ca="1">VLOOKUP(Q539,Tabela3[],10,0)</f>
        <v>Eletrônicos</v>
      </c>
      <c r="L539" t="e" cm="1">
        <f t="array" aca="1" ref="L539" ca="1">IF(Tabela2[[#This Row],[PORTO]]=Tabela2[[#This Row],[DESTINO]],0,erro)</f>
        <v>#NAME?</v>
      </c>
      <c r="N539">
        <f t="shared" ca="1" si="71"/>
        <v>1500</v>
      </c>
      <c r="O539">
        <f t="shared" ca="1" si="72"/>
        <v>0</v>
      </c>
      <c r="P539">
        <f t="shared" ca="1" si="73"/>
        <v>1</v>
      </c>
      <c r="Q539">
        <f t="shared" ca="1" si="69"/>
        <v>13</v>
      </c>
      <c r="R539">
        <f t="shared" ca="1" si="70"/>
        <v>3</v>
      </c>
    </row>
    <row r="540" spans="1:18">
      <c r="A540">
        <f ca="1">VLOOKUP(O540,Tabela3[],2,0)</f>
        <v>2003</v>
      </c>
      <c r="B540" t="str">
        <f ca="1">VLOOKUP(P540,Tabela3[],4,0)</f>
        <v>AGOSTO</v>
      </c>
      <c r="C540" t="str">
        <f ca="1">VLOOKUP(Q540,Tabela3[],5,0)</f>
        <v>Japão</v>
      </c>
      <c r="D540" t="str">
        <f ca="1">VLOOKUP(Q540,Tabela3[],3,0)</f>
        <v>Toyota</v>
      </c>
      <c r="E540" t="str">
        <f ca="1">IF(R540=Q540, (VLOOKUP(P540+1,Tabela3[],5,0)),VLOOKUP(R540,Tabela3[],5,0))</f>
        <v>China</v>
      </c>
      <c r="F540" s="1">
        <f t="shared" ca="1" si="66"/>
        <v>37820</v>
      </c>
      <c r="G540" s="1">
        <f t="shared" ca="1" si="67"/>
        <v>37820.823497912061</v>
      </c>
      <c r="H540">
        <f t="shared" ca="1" si="68"/>
        <v>0</v>
      </c>
      <c r="I540" t="str">
        <f ca="1">VLOOKUP(Q540,Tabela3[],9,1)</f>
        <v>Trailer Carriers</v>
      </c>
      <c r="J540" t="str">
        <f ca="1">VLOOKUP(Q540,Tabela3[],11,0)</f>
        <v>HILUX CABINE DUPLA STD POWER PACK</v>
      </c>
      <c r="K540" t="str">
        <f ca="1">VLOOKUP(Q540,Tabela3[],10,0)</f>
        <v>Carros</v>
      </c>
      <c r="L540" t="e" cm="1">
        <f t="array" aca="1" ref="L540" ca="1">IF(Tabela2[[#This Row],[PORTO]]=Tabela2[[#This Row],[DESTINO]],0,erro)</f>
        <v>#NAME?</v>
      </c>
      <c r="N540">
        <f t="shared" ca="1" si="71"/>
        <v>400</v>
      </c>
      <c r="O540">
        <f t="shared" ca="1" si="72"/>
        <v>3</v>
      </c>
      <c r="P540">
        <f t="shared" ca="1" si="73"/>
        <v>7</v>
      </c>
      <c r="Q540">
        <f t="shared" ca="1" si="69"/>
        <v>9</v>
      </c>
      <c r="R540">
        <f t="shared" ca="1" si="70"/>
        <v>1</v>
      </c>
    </row>
    <row r="541" spans="1:18">
      <c r="A541">
        <f ca="1">VLOOKUP(O541,Tabela3[],2,0)</f>
        <v>2002</v>
      </c>
      <c r="B541" t="str">
        <f ca="1">VLOOKUP(P541,Tabela3[],4,0)</f>
        <v>MARÇO</v>
      </c>
      <c r="C541" t="str">
        <f ca="1">VLOOKUP(Q541,Tabela3[],5,0)</f>
        <v>Holanda</v>
      </c>
      <c r="D541" t="str">
        <f ca="1">VLOOKUP(Q541,Tabela3[],3,0)</f>
        <v>Shell</v>
      </c>
      <c r="E541" t="str">
        <f ca="1">IF(R541=Q541, (VLOOKUP(P541+1,Tabela3[],5,0)),VLOOKUP(R541,Tabela3[],5,0))</f>
        <v>Alemanha</v>
      </c>
      <c r="F541" s="1">
        <f t="shared" ca="1" si="66"/>
        <v>37312</v>
      </c>
      <c r="G541" s="1">
        <f t="shared" ca="1" si="67"/>
        <v>37318.300005963167</v>
      </c>
      <c r="H541">
        <f t="shared" ca="1" si="68"/>
        <v>1</v>
      </c>
      <c r="I541" t="str">
        <f ca="1">VLOOKUP(Q541,Tabela3[],9,1)</f>
        <v>AbQaiq</v>
      </c>
      <c r="J541" t="str">
        <f ca="1">VLOOKUP(Q541,Tabela3[],11,0)</f>
        <v>Petróleo Bruto</v>
      </c>
      <c r="K541" t="str">
        <f ca="1">VLOOKUP(Q541,Tabela3[],10,0)</f>
        <v>Petróleo</v>
      </c>
      <c r="L541" t="e" cm="1">
        <f t="array" aca="1" ref="L541" ca="1">IF(Tabela2[[#This Row],[PORTO]]=Tabela2[[#This Row],[DESTINO]],0,erro)</f>
        <v>#NAME?</v>
      </c>
      <c r="N541">
        <f t="shared" ca="1" si="71"/>
        <v>94000</v>
      </c>
      <c r="O541">
        <f t="shared" ca="1" si="72"/>
        <v>2</v>
      </c>
      <c r="P541">
        <f t="shared" ca="1" si="73"/>
        <v>2</v>
      </c>
      <c r="Q541">
        <f t="shared" ca="1" si="69"/>
        <v>17</v>
      </c>
      <c r="R541">
        <f t="shared" ca="1" si="70"/>
        <v>6</v>
      </c>
    </row>
    <row r="542" spans="1:18">
      <c r="A542">
        <f ca="1">VLOOKUP(O542,Tabela3[],2,0)</f>
        <v>2004</v>
      </c>
      <c r="B542" t="str">
        <f ca="1">VLOOKUP(P542,Tabela3[],4,0)</f>
        <v>DEZEMBRO</v>
      </c>
      <c r="C542" t="str">
        <f ca="1">VLOOKUP(Q542,Tabela3[],5,0)</f>
        <v>Reino Unido</v>
      </c>
      <c r="D542" t="str">
        <f ca="1">VLOOKUP(Q542,Tabela3[],3,0)</f>
        <v>Unilever</v>
      </c>
      <c r="E542" t="str">
        <f ca="1">IF(R542=Q542, (VLOOKUP(P542+1,Tabela3[],5,0)),VLOOKUP(R542,Tabela3[],5,0))</f>
        <v>Estados Unidos</v>
      </c>
      <c r="F542" s="1">
        <f t="shared" ca="1" si="66"/>
        <v>38307</v>
      </c>
      <c r="G542" s="1">
        <f t="shared" ca="1" si="67"/>
        <v>38310.316041747988</v>
      </c>
      <c r="H542">
        <f t="shared" ca="1" si="68"/>
        <v>0</v>
      </c>
      <c r="I542" t="str">
        <f ca="1">VLOOKUP(Q542,Tabela3[],9,1)</f>
        <v>HMM Helsinki</v>
      </c>
      <c r="J542" t="str">
        <f ca="1">VLOOKUP(Q542,Tabela3[],11,0)</f>
        <v xml:space="preserve">Shampoo </v>
      </c>
      <c r="K542" t="str">
        <f ca="1">VLOOKUP(Q542,Tabela3[],10,0)</f>
        <v>Quimico</v>
      </c>
      <c r="L542" t="e" cm="1">
        <f t="array" aca="1" ref="L542" ca="1">IF(Tabela2[[#This Row],[PORTO]]=Tabela2[[#This Row],[DESTINO]],0,erro)</f>
        <v>#NAME?</v>
      </c>
      <c r="N542">
        <f t="shared" ca="1" si="71"/>
        <v>220000</v>
      </c>
      <c r="O542">
        <f t="shared" ca="1" si="72"/>
        <v>4</v>
      </c>
      <c r="P542">
        <f t="shared" ca="1" si="73"/>
        <v>11</v>
      </c>
      <c r="Q542">
        <f t="shared" ca="1" si="69"/>
        <v>24</v>
      </c>
      <c r="R542">
        <f t="shared" ca="1" si="70"/>
        <v>3</v>
      </c>
    </row>
    <row r="543" spans="1:18">
      <c r="A543">
        <f ca="1">VLOOKUP(O543,Tabela3[],2,0)</f>
        <v>2007</v>
      </c>
      <c r="B543" t="str">
        <f ca="1">VLOOKUP(P543,Tabela3[],4,0)</f>
        <v>JANEIRO</v>
      </c>
      <c r="C543" t="str">
        <f ca="1">VLOOKUP(Q543,Tabela3[],5,0)</f>
        <v>Coréia do Sul</v>
      </c>
      <c r="D543" t="str">
        <f ca="1">VLOOKUP(Q543,Tabela3[],3,0)</f>
        <v>Samsung</v>
      </c>
      <c r="E543" t="str">
        <f ca="1">IF(R543=Q543, (VLOOKUP(P543+1,Tabela3[],5,0)),VLOOKUP(R543,Tabela3[],5,0))</f>
        <v>China</v>
      </c>
      <c r="F543" s="1">
        <f t="shared" ca="1" si="66"/>
        <v>39101</v>
      </c>
      <c r="G543" s="1">
        <f t="shared" ca="1" si="67"/>
        <v>39102.555751796164</v>
      </c>
      <c r="H543">
        <f t="shared" ca="1" si="68"/>
        <v>1</v>
      </c>
      <c r="I543" t="str">
        <f ca="1">VLOOKUP(Q543,Tabela3[],9,1)</f>
        <v>HMM Rotterdam</v>
      </c>
      <c r="J543" t="str">
        <f ca="1">VLOOKUP(Q543,Tabela3[],11,0)</f>
        <v>QLED 4k 75"</v>
      </c>
      <c r="K543" t="str">
        <f ca="1">VLOOKUP(Q543,Tabela3[],10,0)</f>
        <v>Eletrônicos</v>
      </c>
      <c r="L543" t="e" cm="1">
        <f t="array" aca="1" ref="L543" ca="1">IF(Tabela2[[#This Row],[PORTO]]=Tabela2[[#This Row],[DESTINO]],0,erro)</f>
        <v>#NAME?</v>
      </c>
      <c r="N543">
        <f t="shared" ca="1" si="71"/>
        <v>1000</v>
      </c>
      <c r="O543">
        <f t="shared" ca="1" si="72"/>
        <v>7</v>
      </c>
      <c r="P543">
        <f t="shared" ca="1" si="73"/>
        <v>0</v>
      </c>
      <c r="Q543">
        <f t="shared" ca="1" si="69"/>
        <v>13</v>
      </c>
      <c r="R543">
        <f t="shared" ca="1" si="70"/>
        <v>0</v>
      </c>
    </row>
    <row r="544" spans="1:18">
      <c r="A544">
        <f ca="1">VLOOKUP(O544,Tabela3[],2,0)</f>
        <v>2005</v>
      </c>
      <c r="B544" t="str">
        <f ca="1">VLOOKUP(P544,Tabela3[],4,0)</f>
        <v>ABRIL</v>
      </c>
      <c r="C544" t="str">
        <f ca="1">VLOOKUP(Q544,Tabela3[],5,0)</f>
        <v>Reino Unido</v>
      </c>
      <c r="D544" t="str">
        <f ca="1">VLOOKUP(Q544,Tabela3[],3,0)</f>
        <v>Unilever</v>
      </c>
      <c r="E544" t="str">
        <f ca="1">IF(R544=Q544, (VLOOKUP(P544+1,Tabela3[],5,0)),VLOOKUP(R544,Tabela3[],5,0))</f>
        <v>Japão</v>
      </c>
      <c r="F544" s="1">
        <f t="shared" ca="1" si="66"/>
        <v>38424</v>
      </c>
      <c r="G544" s="1">
        <f t="shared" ca="1" si="67"/>
        <v>38431.401428167868</v>
      </c>
      <c r="H544">
        <f t="shared" ca="1" si="68"/>
        <v>1</v>
      </c>
      <c r="I544" t="str">
        <f ca="1">VLOOKUP(Q544,Tabela3[],9,1)</f>
        <v>HMM Helsinki</v>
      </c>
      <c r="J544" t="str">
        <f ca="1">VLOOKUP(Q544,Tabela3[],11,0)</f>
        <v xml:space="preserve">Shampoo </v>
      </c>
      <c r="K544" t="str">
        <f ca="1">VLOOKUP(Q544,Tabela3[],10,0)</f>
        <v>Quimico</v>
      </c>
      <c r="L544" t="e" cm="1">
        <f t="array" aca="1" ref="L544" ca="1">IF(Tabela2[[#This Row],[PORTO]]=Tabela2[[#This Row],[DESTINO]],0,erro)</f>
        <v>#NAME?</v>
      </c>
      <c r="N544">
        <f t="shared" ca="1" si="71"/>
        <v>1550000</v>
      </c>
      <c r="O544">
        <f t="shared" ca="1" si="72"/>
        <v>5</v>
      </c>
      <c r="P544">
        <f t="shared" ca="1" si="73"/>
        <v>3</v>
      </c>
      <c r="Q544">
        <f t="shared" ca="1" si="69"/>
        <v>24</v>
      </c>
      <c r="R544">
        <f t="shared" ca="1" si="70"/>
        <v>11</v>
      </c>
    </row>
    <row r="545" spans="1:18">
      <c r="A545">
        <f ca="1">VLOOKUP(O545,Tabela3[],2,0)</f>
        <v>2009</v>
      </c>
      <c r="B545" t="str">
        <f ca="1">VLOOKUP(P545,Tabela3[],4,0)</f>
        <v>OUTUBRO</v>
      </c>
      <c r="C545" t="str">
        <f ca="1">VLOOKUP(Q545,Tabela3[],5,0)</f>
        <v>China</v>
      </c>
      <c r="D545" t="str">
        <f ca="1">VLOOKUP(Q545,Tabela3[],3,0)</f>
        <v>Alibaba Group</v>
      </c>
      <c r="E545" t="str">
        <f ca="1">IF(R545=Q545, (VLOOKUP(P545+1,Tabela3[],5,0)),VLOOKUP(R545,Tabela3[],5,0))</f>
        <v>França</v>
      </c>
      <c r="F545" s="1">
        <f t="shared" ca="1" si="66"/>
        <v>40056</v>
      </c>
      <c r="G545" s="1">
        <f t="shared" ca="1" si="67"/>
        <v>40058.570011263429</v>
      </c>
      <c r="H545">
        <f t="shared" ca="1" si="68"/>
        <v>1</v>
      </c>
      <c r="I545" t="str">
        <f ca="1">VLOOKUP(Q545,Tabela3[],9,1)</f>
        <v>HMM St Petersburg</v>
      </c>
      <c r="J545" t="str">
        <f ca="1">VLOOKUP(Q545,Tabela3[],11,0)</f>
        <v>Miniescavadeira</v>
      </c>
      <c r="K545" t="str">
        <f ca="1">VLOOKUP(Q545,Tabela3[],10,0)</f>
        <v>Maquinário</v>
      </c>
      <c r="L545" t="e" cm="1">
        <f t="array" aca="1" ref="L545" ca="1">IF(Tabela2[[#This Row],[PORTO]]=Tabela2[[#This Row],[DESTINO]],0,erro)</f>
        <v>#NAME?</v>
      </c>
      <c r="N545">
        <f t="shared" ca="1" si="71"/>
        <v>20</v>
      </c>
      <c r="O545">
        <f t="shared" ca="1" si="72"/>
        <v>9</v>
      </c>
      <c r="P545">
        <f t="shared" ca="1" si="73"/>
        <v>9</v>
      </c>
      <c r="Q545">
        <f t="shared" ca="1" si="69"/>
        <v>1</v>
      </c>
      <c r="R545">
        <f t="shared" ca="1" si="70"/>
        <v>22</v>
      </c>
    </row>
    <row r="546" spans="1:18">
      <c r="A546">
        <f ca="1">VLOOKUP(O546,Tabela3[],2,0)</f>
        <v>2002</v>
      </c>
      <c r="B546" t="str">
        <f ca="1">VLOOKUP(P546,Tabela3[],4,0)</f>
        <v>SETEMBRO</v>
      </c>
      <c r="C546" t="str">
        <f ca="1">VLOOKUP(Q546,Tabela3[],5,0)</f>
        <v>India</v>
      </c>
      <c r="D546" t="str">
        <f ca="1">VLOOKUP(Q546,Tabela3[],3,0)</f>
        <v>Reliance Industries</v>
      </c>
      <c r="E546" t="str">
        <f ca="1">IF(R546=Q546, (VLOOKUP(P546+1,Tabela3[],5,0)),VLOOKUP(R546,Tabela3[],5,0))</f>
        <v>Estados Unidos</v>
      </c>
      <c r="F546" s="1">
        <f t="shared" ca="1" si="66"/>
        <v>37491</v>
      </c>
      <c r="G546" s="1">
        <f t="shared" ca="1" si="67"/>
        <v>37496.069254542897</v>
      </c>
      <c r="H546">
        <f t="shared" ca="1" si="68"/>
        <v>1</v>
      </c>
      <c r="I546" t="str">
        <f ca="1">VLOOKUP(Q546,Tabela3[],9,1)</f>
        <v>Tanker</v>
      </c>
      <c r="J546" t="str">
        <f ca="1">VLOOKUP(Q546,Tabela3[],11,0)</f>
        <v>Cloreto de polivinila</v>
      </c>
      <c r="K546" t="str">
        <f ca="1">VLOOKUP(Q546,Tabela3[],10,0)</f>
        <v>Petroquimicos</v>
      </c>
      <c r="L546" t="e" cm="1">
        <f t="array" aca="1" ref="L546" ca="1">IF(Tabela2[[#This Row],[PORTO]]=Tabela2[[#This Row],[DESTINO]],0,erro)</f>
        <v>#NAME?</v>
      </c>
      <c r="N546">
        <f t="shared" ca="1" si="71"/>
        <v>0</v>
      </c>
      <c r="O546">
        <f t="shared" ca="1" si="72"/>
        <v>2</v>
      </c>
      <c r="P546">
        <f t="shared" ca="1" si="73"/>
        <v>8</v>
      </c>
      <c r="Q546">
        <f t="shared" ca="1" si="69"/>
        <v>32</v>
      </c>
      <c r="R546">
        <f t="shared" ca="1" si="70"/>
        <v>3</v>
      </c>
    </row>
    <row r="547" spans="1:18">
      <c r="A547">
        <f ca="1">VLOOKUP(O547,Tabela3[],2,0)</f>
        <v>2002</v>
      </c>
      <c r="B547" t="str">
        <f ca="1">VLOOKUP(P547,Tabela3[],4,0)</f>
        <v>SETEMBRO</v>
      </c>
      <c r="C547" t="str">
        <f ca="1">VLOOKUP(Q547,Tabela3[],5,0)</f>
        <v>França</v>
      </c>
      <c r="D547" t="str">
        <f ca="1">VLOOKUP(Q547,Tabela3[],3,0)</f>
        <v> LVMH</v>
      </c>
      <c r="E547" t="str">
        <f ca="1">IF(R547=Q547, (VLOOKUP(P547+1,Tabela3[],5,0)),VLOOKUP(R547,Tabela3[],5,0))</f>
        <v>Itália</v>
      </c>
      <c r="F547" s="1">
        <f t="shared" ca="1" si="66"/>
        <v>37481</v>
      </c>
      <c r="G547" s="1">
        <f t="shared" ca="1" si="67"/>
        <v>37489.931797987825</v>
      </c>
      <c r="H547">
        <f t="shared" ca="1" si="68"/>
        <v>1</v>
      </c>
      <c r="I547" t="str">
        <f ca="1">VLOOKUP(Q547,Tabela3[],9,1)</f>
        <v>Emma Maersk</v>
      </c>
      <c r="J547" t="str">
        <f ca="1">VLOOKUP(Q547,Tabela3[],11,0)</f>
        <v>Guerlain</v>
      </c>
      <c r="K547" t="str">
        <f ca="1">VLOOKUP(Q547,Tabela3[],10,0)</f>
        <v>Tecido</v>
      </c>
      <c r="L547" t="e" cm="1">
        <f t="array" aca="1" ref="L547" ca="1">IF(Tabela2[[#This Row],[PORTO]]=Tabela2[[#This Row],[DESTINO]],0,erro)</f>
        <v>#NAME?</v>
      </c>
      <c r="N547">
        <f t="shared" ca="1" si="71"/>
        <v>49000</v>
      </c>
      <c r="O547">
        <f t="shared" ca="1" si="72"/>
        <v>2</v>
      </c>
      <c r="P547">
        <f t="shared" ca="1" si="73"/>
        <v>8</v>
      </c>
      <c r="Q547">
        <f t="shared" ca="1" si="69"/>
        <v>23</v>
      </c>
      <c r="R547">
        <f t="shared" ca="1" si="70"/>
        <v>20</v>
      </c>
    </row>
    <row r="548" spans="1:18">
      <c r="A548">
        <f ca="1">VLOOKUP(O548,Tabela3[],2,0)</f>
        <v>2002</v>
      </c>
      <c r="B548" t="str">
        <f ca="1">VLOOKUP(P548,Tabela3[],4,0)</f>
        <v>DEZEMBRO</v>
      </c>
      <c r="C548" t="str">
        <f ca="1">VLOOKUP(Q548,Tabela3[],5,0)</f>
        <v>Coréia do Sul</v>
      </c>
      <c r="D548" t="str">
        <f ca="1">VLOOKUP(Q548,Tabela3[],3,0)</f>
        <v>Samsung</v>
      </c>
      <c r="E548" t="str">
        <f ca="1">IF(R548=Q548, (VLOOKUP(P548+1,Tabela3[],5,0)),VLOOKUP(R548,Tabela3[],5,0))</f>
        <v>China</v>
      </c>
      <c r="F548" s="1">
        <f t="shared" ca="1" si="66"/>
        <v>37587</v>
      </c>
      <c r="G548" s="1">
        <f t="shared" ca="1" si="67"/>
        <v>37591.114343838053</v>
      </c>
      <c r="H548">
        <f t="shared" ca="1" si="68"/>
        <v>0</v>
      </c>
      <c r="I548" t="str">
        <f ca="1">VLOOKUP(Q548,Tabela3[],9,1)</f>
        <v>HMM Rotterdam</v>
      </c>
      <c r="J548" t="str">
        <f ca="1">VLOOKUP(Q548,Tabela3[],11,0)</f>
        <v>Crystal UHD 4k 65"</v>
      </c>
      <c r="K548" t="str">
        <f ca="1">VLOOKUP(Q548,Tabela3[],10,0)</f>
        <v>Eletrônicos</v>
      </c>
      <c r="L548" t="e" cm="1">
        <f t="array" aca="1" ref="L548" ca="1">IF(Tabela2[[#This Row],[PORTO]]=Tabela2[[#This Row],[DESTINO]],0,erro)</f>
        <v>#NAME?</v>
      </c>
      <c r="N548">
        <f t="shared" ca="1" si="71"/>
        <v>2500</v>
      </c>
      <c r="O548">
        <f t="shared" ca="1" si="72"/>
        <v>2</v>
      </c>
      <c r="P548">
        <f t="shared" ca="1" si="73"/>
        <v>11</v>
      </c>
      <c r="Q548">
        <f t="shared" ca="1" si="69"/>
        <v>14</v>
      </c>
      <c r="R548">
        <f t="shared" ca="1" si="70"/>
        <v>1</v>
      </c>
    </row>
    <row r="549" spans="1:18">
      <c r="A549">
        <f ca="1">VLOOKUP(O549,Tabela3[],2,0)</f>
        <v>2000</v>
      </c>
      <c r="B549" t="str">
        <f ca="1">VLOOKUP(P549,Tabela3[],4,0)</f>
        <v>MAIO</v>
      </c>
      <c r="C549" t="str">
        <f ca="1">VLOOKUP(Q549,Tabela3[],5,0)</f>
        <v>India</v>
      </c>
      <c r="D549" t="str">
        <f ca="1">VLOOKUP(Q549,Tabela3[],3,0)</f>
        <v>Reliance Industries</v>
      </c>
      <c r="E549" t="str">
        <f ca="1">IF(R549=Q549, (VLOOKUP(P549+1,Tabela3[],5,0)),VLOOKUP(R549,Tabela3[],5,0))</f>
        <v>Estados Unidos</v>
      </c>
      <c r="F549" s="1">
        <f t="shared" ca="1" si="66"/>
        <v>36639</v>
      </c>
      <c r="G549" s="1">
        <f t="shared" ca="1" si="67"/>
        <v>36643.729649417204</v>
      </c>
      <c r="H549">
        <f t="shared" ca="1" si="68"/>
        <v>1</v>
      </c>
      <c r="I549" t="str">
        <f ca="1">VLOOKUP(Q549,Tabela3[],9,1)</f>
        <v>Tanker</v>
      </c>
      <c r="J549" t="str">
        <f ca="1">VLOOKUP(Q549,Tabela3[],11,0)</f>
        <v>Polipropileno</v>
      </c>
      <c r="K549" t="str">
        <f ca="1">VLOOKUP(Q549,Tabela3[],10,0)</f>
        <v>Petroquimicos</v>
      </c>
      <c r="L549" t="e" cm="1">
        <f t="array" aca="1" ref="L549" ca="1">IF(Tabela2[[#This Row],[PORTO]]=Tabela2[[#This Row],[DESTINO]],0,erro)</f>
        <v>#NAME?</v>
      </c>
      <c r="N549">
        <f t="shared" ca="1" si="71"/>
        <v>0</v>
      </c>
      <c r="O549">
        <f t="shared" ca="1" si="72"/>
        <v>0</v>
      </c>
      <c r="P549">
        <f t="shared" ca="1" si="73"/>
        <v>4</v>
      </c>
      <c r="Q549">
        <f t="shared" ca="1" si="69"/>
        <v>30</v>
      </c>
      <c r="R549">
        <f t="shared" ca="1" si="70"/>
        <v>5</v>
      </c>
    </row>
    <row r="550" spans="1:18">
      <c r="A550">
        <f ca="1">VLOOKUP(O550,Tabela3[],2,0)</f>
        <v>2008</v>
      </c>
      <c r="B550" t="str">
        <f ca="1">VLOOKUP(P550,Tabela3[],4,0)</f>
        <v>FEVEREIRO</v>
      </c>
      <c r="C550" t="str">
        <f ca="1">VLOOKUP(Q550,Tabela3[],5,0)</f>
        <v>Estados Unidos</v>
      </c>
      <c r="D550" t="str">
        <f ca="1">VLOOKUP(Q550,Tabela3[],3,0)</f>
        <v>Amazon</v>
      </c>
      <c r="E550" t="str">
        <f ca="1">IF(R550=Q550, (VLOOKUP(P550+1,Tabela3[],5,0)),VLOOKUP(R550,Tabela3[],5,0))</f>
        <v>França</v>
      </c>
      <c r="F550" s="1">
        <f t="shared" ca="1" si="66"/>
        <v>39450</v>
      </c>
      <c r="G550" s="1">
        <f t="shared" ca="1" si="67"/>
        <v>39454.06050405038</v>
      </c>
      <c r="H550">
        <f t="shared" ca="1" si="68"/>
        <v>1</v>
      </c>
      <c r="I550" t="str">
        <f ca="1">VLOOKUP(Q550,Tabela3[],9,1)</f>
        <v>HMM Algeciras</v>
      </c>
      <c r="J550" t="str">
        <f ca="1">VLOOKUP(Q550,Tabela3[],11,0)</f>
        <v>Escrivaninha Trevalla</v>
      </c>
      <c r="K550" t="str">
        <f ca="1">VLOOKUP(Q550,Tabela3[],10,0)</f>
        <v>Geral</v>
      </c>
      <c r="L550" t="e" cm="1">
        <f t="array" aca="1" ref="L550" ca="1">IF(Tabela2[[#This Row],[PORTO]]=Tabela2[[#This Row],[DESTINO]],0,erro)</f>
        <v>#NAME?</v>
      </c>
      <c r="N550">
        <f t="shared" ca="1" si="71"/>
        <v>5000</v>
      </c>
      <c r="O550">
        <f t="shared" ca="1" si="72"/>
        <v>8</v>
      </c>
      <c r="P550">
        <f t="shared" ca="1" si="73"/>
        <v>1</v>
      </c>
      <c r="Q550">
        <f t="shared" ca="1" si="69"/>
        <v>3</v>
      </c>
      <c r="R550">
        <f t="shared" ca="1" si="70"/>
        <v>23</v>
      </c>
    </row>
    <row r="551" spans="1:18">
      <c r="A551">
        <f ca="1">VLOOKUP(O551,Tabela3[],2,0)</f>
        <v>2000</v>
      </c>
      <c r="B551" t="str">
        <f ca="1">VLOOKUP(P551,Tabela3[],4,0)</f>
        <v>SETEMBRO</v>
      </c>
      <c r="C551" t="str">
        <f ca="1">VLOOKUP(Q551,Tabela3[],5,0)</f>
        <v>Reino Unido</v>
      </c>
      <c r="D551" t="str">
        <f ca="1">VLOOKUP(Q551,Tabela3[],3,0)</f>
        <v>Unilever</v>
      </c>
      <c r="E551" t="str">
        <f ca="1">IF(R551=Q551, (VLOOKUP(P551+1,Tabela3[],5,0)),VLOOKUP(R551,Tabela3[],5,0))</f>
        <v>Alemanha</v>
      </c>
      <c r="F551" s="1">
        <f t="shared" ca="1" si="66"/>
        <v>36757</v>
      </c>
      <c r="G551" s="1">
        <f t="shared" ca="1" si="67"/>
        <v>36765.472132033705</v>
      </c>
      <c r="H551">
        <f t="shared" ca="1" si="68"/>
        <v>1</v>
      </c>
      <c r="I551" t="str">
        <f ca="1">VLOOKUP(Q551,Tabela3[],9,1)</f>
        <v>HMM Helsinki</v>
      </c>
      <c r="J551" t="str">
        <f ca="1">VLOOKUP(Q551,Tabela3[],11,0)</f>
        <v xml:space="preserve">Desodorante Antitranspirante Aerosol </v>
      </c>
      <c r="K551" t="str">
        <f ca="1">VLOOKUP(Q551,Tabela3[],10,0)</f>
        <v>Quimico</v>
      </c>
      <c r="L551" t="e" cm="1">
        <f t="array" aca="1" ref="L551" ca="1">IF(Tabela2[[#This Row],[PORTO]]=Tabela2[[#This Row],[DESTINO]],0,erro)</f>
        <v>#NAME?</v>
      </c>
      <c r="N551">
        <f t="shared" ca="1" si="71"/>
        <v>120000</v>
      </c>
      <c r="O551">
        <f t="shared" ca="1" si="72"/>
        <v>0</v>
      </c>
      <c r="P551">
        <f t="shared" ca="1" si="73"/>
        <v>8</v>
      </c>
      <c r="Q551">
        <f t="shared" ca="1" si="69"/>
        <v>25</v>
      </c>
      <c r="R551">
        <f t="shared" ca="1" si="70"/>
        <v>7</v>
      </c>
    </row>
    <row r="552" spans="1:18">
      <c r="A552">
        <f ca="1">VLOOKUP(O552,Tabela3[],2,0)</f>
        <v>2008</v>
      </c>
      <c r="B552" t="str">
        <f ca="1">VLOOKUP(P552,Tabela3[],4,0)</f>
        <v>AGOSTO</v>
      </c>
      <c r="C552" t="str">
        <f ca="1">VLOOKUP(Q552,Tabela3[],5,0)</f>
        <v>França</v>
      </c>
      <c r="D552" t="str">
        <f ca="1">VLOOKUP(Q552,Tabela3[],3,0)</f>
        <v> LVMH</v>
      </c>
      <c r="E552" t="str">
        <f ca="1">IF(R552=Q552, (VLOOKUP(P552+1,Tabela3[],5,0)),VLOOKUP(R552,Tabela3[],5,0))</f>
        <v>Japão</v>
      </c>
      <c r="F552" s="1">
        <f t="shared" ca="1" si="66"/>
        <v>39654</v>
      </c>
      <c r="G552" s="1">
        <f t="shared" ca="1" si="67"/>
        <v>39662.399803676752</v>
      </c>
      <c r="H552">
        <f t="shared" ca="1" si="68"/>
        <v>1</v>
      </c>
      <c r="I552" t="str">
        <f ca="1">VLOOKUP(Q552,Tabela3[],9,1)</f>
        <v>Emma Maersk</v>
      </c>
      <c r="J552" t="str">
        <f ca="1">VLOOKUP(Q552,Tabela3[],11,0)</f>
        <v>Clos Des Lambrys</v>
      </c>
      <c r="K552" t="str">
        <f ca="1">VLOOKUP(Q552,Tabela3[],10,0)</f>
        <v>Tecido</v>
      </c>
      <c r="L552" t="e" cm="1">
        <f t="array" aca="1" ref="L552" ca="1">IF(Tabela2[[#This Row],[PORTO]]=Tabela2[[#This Row],[DESTINO]],0,erro)</f>
        <v>#NAME?</v>
      </c>
      <c r="N552">
        <f t="shared" ca="1" si="71"/>
        <v>24000</v>
      </c>
      <c r="O552">
        <f t="shared" ca="1" si="72"/>
        <v>8</v>
      </c>
      <c r="P552">
        <f t="shared" ca="1" si="73"/>
        <v>7</v>
      </c>
      <c r="Q552">
        <f t="shared" ca="1" si="69"/>
        <v>21</v>
      </c>
      <c r="R552">
        <f t="shared" ca="1" si="70"/>
        <v>10</v>
      </c>
    </row>
    <row r="553" spans="1:18">
      <c r="A553">
        <f ca="1">VLOOKUP(O553,Tabela3[],2,0)</f>
        <v>2002</v>
      </c>
      <c r="B553" t="str">
        <f ca="1">VLOOKUP(P553,Tabela3[],4,0)</f>
        <v>AGOSTO</v>
      </c>
      <c r="C553" t="str">
        <f ca="1">VLOOKUP(Q553,Tabela3[],5,0)</f>
        <v>Coréia do Sul</v>
      </c>
      <c r="D553" t="str">
        <f ca="1">VLOOKUP(Q553,Tabela3[],3,0)</f>
        <v>Samsung</v>
      </c>
      <c r="E553" t="str">
        <f ca="1">IF(R553=Q553, (VLOOKUP(P553+1,Tabela3[],5,0)),VLOOKUP(R553,Tabela3[],5,0))</f>
        <v>França</v>
      </c>
      <c r="F553" s="1">
        <f t="shared" ca="1" si="66"/>
        <v>37451</v>
      </c>
      <c r="G553" s="1">
        <f t="shared" ca="1" si="67"/>
        <v>37455.206316960262</v>
      </c>
      <c r="H553">
        <f t="shared" ca="1" si="68"/>
        <v>1</v>
      </c>
      <c r="I553" t="str">
        <f ca="1">VLOOKUP(Q553,Tabela3[],9,1)</f>
        <v>HMM Rotterdam</v>
      </c>
      <c r="J553" t="str">
        <f ca="1">VLOOKUP(Q553,Tabela3[],11,0)</f>
        <v>Neo QLED 8k 75"</v>
      </c>
      <c r="K553" t="str">
        <f ca="1">VLOOKUP(Q553,Tabela3[],10,0)</f>
        <v>Eletrônicos</v>
      </c>
      <c r="L553" t="e" cm="1">
        <f t="array" aca="1" ref="L553" ca="1">IF(Tabela2[[#This Row],[PORTO]]=Tabela2[[#This Row],[DESTINO]],0,erro)</f>
        <v>#NAME?</v>
      </c>
      <c r="N553">
        <f t="shared" ca="1" si="71"/>
        <v>500</v>
      </c>
      <c r="O553">
        <f t="shared" ca="1" si="72"/>
        <v>2</v>
      </c>
      <c r="P553">
        <f t="shared" ca="1" si="73"/>
        <v>7</v>
      </c>
      <c r="Q553">
        <f t="shared" ca="1" si="69"/>
        <v>12</v>
      </c>
      <c r="R553">
        <f t="shared" ca="1" si="70"/>
        <v>22</v>
      </c>
    </row>
    <row r="554" spans="1:18">
      <c r="A554">
        <f ca="1">VLOOKUP(O554,Tabela3[],2,0)</f>
        <v>2006</v>
      </c>
      <c r="B554" t="str">
        <f ca="1">VLOOKUP(P554,Tabela3[],4,0)</f>
        <v>JANEIRO</v>
      </c>
      <c r="C554" t="str">
        <f ca="1">VLOOKUP(Q554,Tabela3[],5,0)</f>
        <v>Alemanha</v>
      </c>
      <c r="D554" t="str">
        <f ca="1">VLOOKUP(Q554,Tabela3[],3,0)</f>
        <v>Volkswagen</v>
      </c>
      <c r="E554" t="str">
        <f ca="1">IF(R554=Q554, (VLOOKUP(P554+1,Tabela3[],5,0)),VLOOKUP(R554,Tabela3[],5,0))</f>
        <v>Reino Unido</v>
      </c>
      <c r="F554" s="1">
        <f t="shared" ca="1" si="66"/>
        <v>39058</v>
      </c>
      <c r="G554" s="1">
        <f t="shared" ca="1" si="67"/>
        <v>39065.286453922949</v>
      </c>
      <c r="H554">
        <f t="shared" ca="1" si="68"/>
        <v>0</v>
      </c>
      <c r="I554" t="str">
        <f ca="1">VLOOKUP(Q554,Tabela3[],9,1)</f>
        <v>Warehouse Carriers </v>
      </c>
      <c r="J554" t="str">
        <f ca="1">VLOOKUP(Q554,Tabela3[],11,0)</f>
        <v>Highline 250 TSI (Taos)</v>
      </c>
      <c r="K554" t="str">
        <f ca="1">VLOOKUP(Q554,Tabela3[],10,0)</f>
        <v>Carros</v>
      </c>
      <c r="L554" t="e" cm="1">
        <f t="array" aca="1" ref="L554" ca="1">IF(Tabela2[[#This Row],[PORTO]]=Tabela2[[#This Row],[DESTINO]],0,erro)</f>
        <v>#NAME?</v>
      </c>
      <c r="N554">
        <f t="shared" ca="1" si="71"/>
        <v>500</v>
      </c>
      <c r="O554">
        <f t="shared" ca="1" si="72"/>
        <v>6</v>
      </c>
      <c r="P554">
        <f t="shared" ca="1" si="73"/>
        <v>12</v>
      </c>
      <c r="Q554">
        <f t="shared" ca="1" si="69"/>
        <v>7</v>
      </c>
      <c r="R554">
        <f t="shared" ca="1" si="70"/>
        <v>24</v>
      </c>
    </row>
    <row r="555" spans="1:18">
      <c r="A555">
        <f ca="1">VLOOKUP(O555,Tabela3[],2,0)</f>
        <v>2001</v>
      </c>
      <c r="B555" t="str">
        <f ca="1">VLOOKUP(P555,Tabela3[],4,0)</f>
        <v>FEVEREIRO</v>
      </c>
      <c r="C555" t="str">
        <f ca="1">VLOOKUP(Q555,Tabela3[],5,0)</f>
        <v>India</v>
      </c>
      <c r="D555" t="str">
        <f ca="1">VLOOKUP(Q555,Tabela3[],3,0)</f>
        <v>Reliance Industries</v>
      </c>
      <c r="E555" t="str">
        <f ca="1">IF(R555=Q555, (VLOOKUP(P555+1,Tabela3[],5,0)),VLOOKUP(R555,Tabela3[],5,0))</f>
        <v>Japão</v>
      </c>
      <c r="F555" s="1">
        <f t="shared" ca="1" si="66"/>
        <v>36899</v>
      </c>
      <c r="G555" s="1">
        <f t="shared" ca="1" si="67"/>
        <v>36904.034652373295</v>
      </c>
      <c r="H555">
        <f t="shared" ca="1" si="68"/>
        <v>1</v>
      </c>
      <c r="I555" t="str">
        <f ca="1">VLOOKUP(Q555,Tabela3[],9,1)</f>
        <v>Tanker</v>
      </c>
      <c r="J555" t="str">
        <f ca="1">VLOOKUP(Q555,Tabela3[],11,0)</f>
        <v>Polietileno</v>
      </c>
      <c r="K555" t="str">
        <f ca="1">VLOOKUP(Q555,Tabela3[],10,0)</f>
        <v>Petroquimicos</v>
      </c>
      <c r="L555" t="e" cm="1">
        <f t="array" aca="1" ref="L555" ca="1">IF(Tabela2[[#This Row],[PORTO]]=Tabela2[[#This Row],[DESTINO]],0,erro)</f>
        <v>#NAME?</v>
      </c>
      <c r="N555">
        <f t="shared" ca="1" si="71"/>
        <v>0</v>
      </c>
      <c r="O555">
        <f t="shared" ca="1" si="72"/>
        <v>1</v>
      </c>
      <c r="P555">
        <f t="shared" ca="1" si="73"/>
        <v>1</v>
      </c>
      <c r="Q555">
        <f t="shared" ca="1" si="69"/>
        <v>31</v>
      </c>
      <c r="R555">
        <f t="shared" ca="1" si="70"/>
        <v>10</v>
      </c>
    </row>
    <row r="556" spans="1:18">
      <c r="A556">
        <f ca="1">VLOOKUP(O556,Tabela3[],2,0)</f>
        <v>2001</v>
      </c>
      <c r="B556" t="str">
        <f ca="1">VLOOKUP(P556,Tabela3[],4,0)</f>
        <v>JULHO</v>
      </c>
      <c r="C556" t="str">
        <f ca="1">VLOOKUP(Q556,Tabela3[],5,0)</f>
        <v>França</v>
      </c>
      <c r="D556" t="str">
        <f ca="1">VLOOKUP(Q556,Tabela3[],3,0)</f>
        <v> LVMH</v>
      </c>
      <c r="E556" t="str">
        <f ca="1">IF(R556=Q556, (VLOOKUP(P556+1,Tabela3[],5,0)),VLOOKUP(R556,Tabela3[],5,0))</f>
        <v>Reino Unido</v>
      </c>
      <c r="F556" s="1">
        <f t="shared" ca="1" si="66"/>
        <v>37049</v>
      </c>
      <c r="G556" s="1">
        <f t="shared" ca="1" si="67"/>
        <v>37053.072124468563</v>
      </c>
      <c r="H556">
        <f t="shared" ca="1" si="68"/>
        <v>0</v>
      </c>
      <c r="I556" t="str">
        <f ca="1">VLOOKUP(Q556,Tabela3[],9,1)</f>
        <v>Emma Maersk</v>
      </c>
      <c r="J556" t="str">
        <f ca="1">VLOOKUP(Q556,Tabela3[],11,0)</f>
        <v>Guerlain</v>
      </c>
      <c r="K556" t="str">
        <f ca="1">VLOOKUP(Q556,Tabela3[],10,0)</f>
        <v>Tecido</v>
      </c>
      <c r="L556" t="e" cm="1">
        <f t="array" aca="1" ref="L556" ca="1">IF(Tabela2[[#This Row],[PORTO]]=Tabela2[[#This Row],[DESTINO]],0,erro)</f>
        <v>#NAME?</v>
      </c>
      <c r="N556">
        <f t="shared" ca="1" si="71"/>
        <v>36000</v>
      </c>
      <c r="O556">
        <f t="shared" ca="1" si="72"/>
        <v>1</v>
      </c>
      <c r="P556">
        <f t="shared" ca="1" si="73"/>
        <v>6</v>
      </c>
      <c r="Q556">
        <f t="shared" ca="1" si="69"/>
        <v>23</v>
      </c>
      <c r="R556">
        <f t="shared" ca="1" si="70"/>
        <v>24</v>
      </c>
    </row>
    <row r="557" spans="1:18">
      <c r="A557">
        <f ca="1">VLOOKUP(O557,Tabela3[],2,0)</f>
        <v>2008</v>
      </c>
      <c r="B557" t="str">
        <f ca="1">VLOOKUP(P557,Tabela3[],4,0)</f>
        <v>DEZEMBRO</v>
      </c>
      <c r="C557" t="str">
        <f ca="1">VLOOKUP(Q557,Tabela3[],5,0)</f>
        <v>India</v>
      </c>
      <c r="D557" t="str">
        <f ca="1">VLOOKUP(Q557,Tabela3[],3,0)</f>
        <v>Reliance Industries</v>
      </c>
      <c r="E557" t="str">
        <f ca="1">IF(R557=Q557, (VLOOKUP(P557+1,Tabela3[],5,0)),VLOOKUP(R557,Tabela3[],5,0))</f>
        <v>Estados Unidos</v>
      </c>
      <c r="F557" s="1">
        <f t="shared" ca="1" si="66"/>
        <v>39754</v>
      </c>
      <c r="G557" s="1">
        <f t="shared" ca="1" si="67"/>
        <v>39758.396533166233</v>
      </c>
      <c r="H557">
        <f t="shared" ca="1" si="68"/>
        <v>0</v>
      </c>
      <c r="I557" t="str">
        <f ca="1">VLOOKUP(Q557,Tabela3[],9,1)</f>
        <v>Tanker</v>
      </c>
      <c r="J557" t="str">
        <f ca="1">VLOOKUP(Q557,Tabela3[],11,0)</f>
        <v>Polipropileno</v>
      </c>
      <c r="K557" t="str">
        <f ca="1">VLOOKUP(Q557,Tabela3[],10,0)</f>
        <v>Petroquimicos</v>
      </c>
      <c r="L557" t="e" cm="1">
        <f t="array" aca="1" ref="L557" ca="1">IF(Tabela2[[#This Row],[PORTO]]=Tabela2[[#This Row],[DESTINO]],0,erro)</f>
        <v>#NAME?</v>
      </c>
      <c r="N557">
        <f t="shared" ca="1" si="71"/>
        <v>0</v>
      </c>
      <c r="O557">
        <f t="shared" ca="1" si="72"/>
        <v>8</v>
      </c>
      <c r="P557">
        <f t="shared" ca="1" si="73"/>
        <v>11</v>
      </c>
      <c r="Q557">
        <f t="shared" ca="1" si="69"/>
        <v>30</v>
      </c>
      <c r="R557">
        <f t="shared" ca="1" si="70"/>
        <v>4</v>
      </c>
    </row>
    <row r="558" spans="1:18">
      <c r="A558">
        <f ca="1">VLOOKUP(O558,Tabela3[],2,0)</f>
        <v>2003</v>
      </c>
      <c r="B558" t="str">
        <f ca="1">VLOOKUP(P558,Tabela3[],4,0)</f>
        <v>NOVEMBRO</v>
      </c>
      <c r="C558" t="str">
        <f ca="1">VLOOKUP(Q558,Tabela3[],5,0)</f>
        <v>França</v>
      </c>
      <c r="D558" t="str">
        <f ca="1">VLOOKUP(Q558,Tabela3[],3,0)</f>
        <v> LVMH</v>
      </c>
      <c r="E558" t="str">
        <f ca="1">IF(R558=Q558, (VLOOKUP(P558+1,Tabela3[],5,0)),VLOOKUP(R558,Tabela3[],5,0))</f>
        <v>China</v>
      </c>
      <c r="F558" s="1">
        <f t="shared" ca="1" si="66"/>
        <v>37894</v>
      </c>
      <c r="G558" s="1">
        <f t="shared" ca="1" si="67"/>
        <v>37895.77804014046</v>
      </c>
      <c r="H558">
        <f t="shared" ca="1" si="68"/>
        <v>0</v>
      </c>
      <c r="I558" t="str">
        <f ca="1">VLOOKUP(Q558,Tabela3[],9,1)</f>
        <v>Emma Maersk</v>
      </c>
      <c r="J558" t="str">
        <f ca="1">VLOOKUP(Q558,Tabela3[],11,0)</f>
        <v>Guerlain</v>
      </c>
      <c r="K558" t="str">
        <f ca="1">VLOOKUP(Q558,Tabela3[],10,0)</f>
        <v>Tecido</v>
      </c>
      <c r="L558" t="e" cm="1">
        <f t="array" aca="1" ref="L558" ca="1">IF(Tabela2[[#This Row],[PORTO]]=Tabela2[[#This Row],[DESTINO]],0,erro)</f>
        <v>#NAME?</v>
      </c>
      <c r="N558">
        <f t="shared" ca="1" si="71"/>
        <v>23000</v>
      </c>
      <c r="O558">
        <f t="shared" ca="1" si="72"/>
        <v>3</v>
      </c>
      <c r="P558">
        <f t="shared" ca="1" si="73"/>
        <v>10</v>
      </c>
      <c r="Q558">
        <f t="shared" ca="1" si="69"/>
        <v>23</v>
      </c>
      <c r="R558">
        <f t="shared" ca="1" si="70"/>
        <v>2</v>
      </c>
    </row>
    <row r="559" spans="1:18">
      <c r="A559">
        <f ca="1">VLOOKUP(O559,Tabela3[],2,0)</f>
        <v>2001</v>
      </c>
      <c r="B559" t="str">
        <f ca="1">VLOOKUP(P559,Tabela3[],4,0)</f>
        <v>JUNHO</v>
      </c>
      <c r="C559" t="str">
        <f ca="1">VLOOKUP(Q559,Tabela3[],5,0)</f>
        <v>Estados Unidos</v>
      </c>
      <c r="D559" t="str">
        <f ca="1">VLOOKUP(Q559,Tabela3[],3,0)</f>
        <v>Amazon</v>
      </c>
      <c r="E559" t="str">
        <f ca="1">IF(R559=Q559, (VLOOKUP(P559+1,Tabela3[],5,0)),VLOOKUP(R559,Tabela3[],5,0))</f>
        <v>França</v>
      </c>
      <c r="F559" s="1">
        <f t="shared" ca="1" si="66"/>
        <v>37025</v>
      </c>
      <c r="G559" s="1">
        <f t="shared" ca="1" si="67"/>
        <v>37033.220127478628</v>
      </c>
      <c r="H559">
        <f t="shared" ca="1" si="68"/>
        <v>0</v>
      </c>
      <c r="I559" t="str">
        <f ca="1">VLOOKUP(Q559,Tabela3[],9,1)</f>
        <v>HMM Algeciras</v>
      </c>
      <c r="J559" t="str">
        <f ca="1">VLOOKUP(Q559,Tabela3[],11,0)</f>
        <v>Colchão Baby Light D18</v>
      </c>
      <c r="K559" t="str">
        <f ca="1">VLOOKUP(Q559,Tabela3[],10,0)</f>
        <v>Geral</v>
      </c>
      <c r="L559" t="e" cm="1">
        <f t="array" aca="1" ref="L559" ca="1">IF(Tabela2[[#This Row],[PORTO]]=Tabela2[[#This Row],[DESTINO]],0,erro)</f>
        <v>#NAME?</v>
      </c>
      <c r="N559">
        <f t="shared" ca="1" si="71"/>
        <v>2000</v>
      </c>
      <c r="O559">
        <f t="shared" ca="1" si="72"/>
        <v>1</v>
      </c>
      <c r="P559">
        <f t="shared" ca="1" si="73"/>
        <v>5</v>
      </c>
      <c r="Q559">
        <f t="shared" ca="1" si="69"/>
        <v>4</v>
      </c>
      <c r="R559">
        <f t="shared" ca="1" si="70"/>
        <v>21</v>
      </c>
    </row>
    <row r="560" spans="1:18">
      <c r="A560">
        <f ca="1">VLOOKUP(O560,Tabela3[],2,0)</f>
        <v>2007</v>
      </c>
      <c r="B560" t="str">
        <f ca="1">VLOOKUP(P560,Tabela3[],4,0)</f>
        <v>FEVEREIRO</v>
      </c>
      <c r="C560" t="str">
        <f ca="1">VLOOKUP(Q560,Tabela3[],5,0)</f>
        <v>China</v>
      </c>
      <c r="D560" t="str">
        <f ca="1">VLOOKUP(Q560,Tabela3[],3,0)</f>
        <v>Alibaba Group</v>
      </c>
      <c r="E560" t="str">
        <f ca="1">IF(R560=Q560, (VLOOKUP(P560+1,Tabela3[],5,0)),VLOOKUP(R560,Tabela3[],5,0))</f>
        <v>China</v>
      </c>
      <c r="F560" s="1">
        <f t="shared" ca="1" si="66"/>
        <v>39094</v>
      </c>
      <c r="G560" s="1">
        <f t="shared" ca="1" si="67"/>
        <v>39098.139019645023</v>
      </c>
      <c r="H560">
        <f t="shared" ca="1" si="68"/>
        <v>1</v>
      </c>
      <c r="I560" t="str">
        <f ca="1">VLOOKUP(Q560,Tabela3[],9,1)</f>
        <v>HMM St Petersburg</v>
      </c>
      <c r="J560" t="str">
        <f ca="1">VLOOKUP(Q560,Tabela3[],11,0)</f>
        <v>Miniescavadeira</v>
      </c>
      <c r="K560" t="str">
        <f ca="1">VLOOKUP(Q560,Tabela3[],10,0)</f>
        <v>Maquinário</v>
      </c>
      <c r="L560" cm="1">
        <f t="array" aca="1" ref="L560" ca="1">IF(Tabela2[[#This Row],[PORTO]]=Tabela2[[#This Row],[DESTINO]],0,erro)</f>
        <v>0</v>
      </c>
      <c r="N560">
        <f t="shared" ca="1" si="71"/>
        <v>10</v>
      </c>
      <c r="O560">
        <f t="shared" ca="1" si="72"/>
        <v>7</v>
      </c>
      <c r="P560">
        <f t="shared" ca="1" si="73"/>
        <v>1</v>
      </c>
      <c r="Q560">
        <f t="shared" ca="1" si="69"/>
        <v>1</v>
      </c>
      <c r="R560">
        <f t="shared" ca="1" si="70"/>
        <v>2</v>
      </c>
    </row>
    <row r="561" spans="1:18">
      <c r="A561">
        <f ca="1">VLOOKUP(O561,Tabela3[],2,0)</f>
        <v>2005</v>
      </c>
      <c r="B561" t="str">
        <f ca="1">VLOOKUP(P561,Tabela3[],4,0)</f>
        <v>MAIO</v>
      </c>
      <c r="C561" t="str">
        <f ca="1">VLOOKUP(Q561,Tabela3[],5,0)</f>
        <v>Itália</v>
      </c>
      <c r="D561" t="str">
        <f ca="1">VLOOKUP(Q561,Tabela3[],3,0)</f>
        <v>Hyundai</v>
      </c>
      <c r="E561" t="str">
        <f ca="1">IF(R561=Q561, (VLOOKUP(P561+1,Tabela3[],5,0)),VLOOKUP(R561,Tabela3[],5,0))</f>
        <v>Holanda</v>
      </c>
      <c r="F561" s="1">
        <f t="shared" ca="1" si="66"/>
        <v>38442</v>
      </c>
      <c r="G561" s="1">
        <f t="shared" ca="1" si="67"/>
        <v>38451.724553471897</v>
      </c>
      <c r="H561">
        <f t="shared" ca="1" si="68"/>
        <v>0</v>
      </c>
      <c r="I561" t="str">
        <f ca="1">VLOOKUP(Q561,Tabela3[],9,1)</f>
        <v>Car Carriers</v>
      </c>
      <c r="J561" t="str">
        <f ca="1">VLOOKUP(Q561,Tabela3[],11,0)</f>
        <v>HB20 Sense</v>
      </c>
      <c r="K561" t="str">
        <f ca="1">VLOOKUP(Q561,Tabela3[],10,0)</f>
        <v>Carros</v>
      </c>
      <c r="L561" t="e" cm="1">
        <f t="array" aca="1" ref="L561" ca="1">IF(Tabela2[[#This Row],[PORTO]]=Tabela2[[#This Row],[DESTINO]],0,erro)</f>
        <v>#NAME?</v>
      </c>
      <c r="N561">
        <f t="shared" ca="1" si="71"/>
        <v>200</v>
      </c>
      <c r="O561">
        <f t="shared" ca="1" si="72"/>
        <v>5</v>
      </c>
      <c r="P561">
        <f t="shared" ca="1" si="73"/>
        <v>4</v>
      </c>
      <c r="Q561">
        <f t="shared" ca="1" si="69"/>
        <v>19</v>
      </c>
      <c r="R561">
        <f t="shared" ca="1" si="70"/>
        <v>15</v>
      </c>
    </row>
    <row r="562" spans="1:18">
      <c r="A562">
        <f ca="1">VLOOKUP(O562,Tabela3[],2,0)</f>
        <v>2000</v>
      </c>
      <c r="B562" t="str">
        <f ca="1">VLOOKUP(P562,Tabela3[],4,0)</f>
        <v>NOVEMBRO</v>
      </c>
      <c r="C562" t="str">
        <f ca="1">VLOOKUP(Q562,Tabela3[],5,0)</f>
        <v>Itália</v>
      </c>
      <c r="D562" t="str">
        <f ca="1">VLOOKUP(Q562,Tabela3[],3,0)</f>
        <v>Hyundai</v>
      </c>
      <c r="E562" t="str">
        <f ca="1">IF(R562=Q562, (VLOOKUP(P562+1,Tabela3[],5,0)),VLOOKUP(R562,Tabela3[],5,0))</f>
        <v>Coréia do Sul</v>
      </c>
      <c r="F562" s="1">
        <f t="shared" ca="1" si="66"/>
        <v>36801</v>
      </c>
      <c r="G562" s="1">
        <f t="shared" ca="1" si="67"/>
        <v>36810.282902798601</v>
      </c>
      <c r="H562">
        <f t="shared" ca="1" si="68"/>
        <v>1</v>
      </c>
      <c r="I562" t="str">
        <f ca="1">VLOOKUP(Q562,Tabela3[],9,1)</f>
        <v>Car Carriers</v>
      </c>
      <c r="J562" t="str">
        <f ca="1">VLOOKUP(Q562,Tabela3[],11,0)</f>
        <v>HB20 Vision</v>
      </c>
      <c r="K562" t="str">
        <f ca="1">VLOOKUP(Q562,Tabela3[],10,0)</f>
        <v>Carros</v>
      </c>
      <c r="L562" t="e" cm="1">
        <f t="array" aca="1" ref="L562" ca="1">IF(Tabela2[[#This Row],[PORTO]]=Tabela2[[#This Row],[DESTINO]],0,erro)</f>
        <v>#NAME?</v>
      </c>
      <c r="N562">
        <f t="shared" ca="1" si="71"/>
        <v>200</v>
      </c>
      <c r="O562">
        <f t="shared" ca="1" si="72"/>
        <v>0</v>
      </c>
      <c r="P562">
        <f t="shared" ca="1" si="73"/>
        <v>10</v>
      </c>
      <c r="Q562">
        <f t="shared" ca="1" si="69"/>
        <v>20</v>
      </c>
      <c r="R562">
        <f t="shared" ca="1" si="70"/>
        <v>13</v>
      </c>
    </row>
    <row r="563" spans="1:18">
      <c r="A563">
        <f ca="1">VLOOKUP(O563,Tabela3[],2,0)</f>
        <v>2008</v>
      </c>
      <c r="B563" t="str">
        <f ca="1">VLOOKUP(P563,Tabela3[],4,0)</f>
        <v>FEVEREIRO</v>
      </c>
      <c r="C563" t="str">
        <f ca="1">VLOOKUP(Q563,Tabela3[],5,0)</f>
        <v>Japão</v>
      </c>
      <c r="D563" t="str">
        <f ca="1">VLOOKUP(Q563,Tabela3[],3,0)</f>
        <v>Toyota</v>
      </c>
      <c r="E563" t="str">
        <f ca="1">IF(R563=Q563, (VLOOKUP(P563+1,Tabela3[],5,0)),VLOOKUP(R563,Tabela3[],5,0))</f>
        <v>Alemanha</v>
      </c>
      <c r="F563" s="1">
        <f t="shared" ca="1" si="66"/>
        <v>39449</v>
      </c>
      <c r="G563" s="1">
        <f t="shared" ca="1" si="67"/>
        <v>39453.154790429238</v>
      </c>
      <c r="H563">
        <f t="shared" ca="1" si="68"/>
        <v>1</v>
      </c>
      <c r="I563" t="str">
        <f ca="1">VLOOKUP(Q563,Tabela3[],9,1)</f>
        <v>Trailer Carriers</v>
      </c>
      <c r="J563" t="str">
        <f ca="1">VLOOKUP(Q563,Tabela3[],11,0)</f>
        <v>COROLLA GLI</v>
      </c>
      <c r="K563" t="str">
        <f ca="1">VLOOKUP(Q563,Tabela3[],10,0)</f>
        <v>Carros</v>
      </c>
      <c r="L563" t="e" cm="1">
        <f t="array" aca="1" ref="L563" ca="1">IF(Tabela2[[#This Row],[PORTO]]=Tabela2[[#This Row],[DESTINO]],0,erro)</f>
        <v>#NAME?</v>
      </c>
      <c r="N563">
        <f t="shared" ca="1" si="71"/>
        <v>500</v>
      </c>
      <c r="O563">
        <f t="shared" ca="1" si="72"/>
        <v>8</v>
      </c>
      <c r="P563">
        <f t="shared" ca="1" si="73"/>
        <v>1</v>
      </c>
      <c r="Q563">
        <f t="shared" ca="1" si="69"/>
        <v>10</v>
      </c>
      <c r="R563">
        <f t="shared" ca="1" si="70"/>
        <v>7</v>
      </c>
    </row>
    <row r="564" spans="1:18">
      <c r="A564">
        <f ca="1">VLOOKUP(O564,Tabela3[],2,0)</f>
        <v>2002</v>
      </c>
      <c r="B564" t="str">
        <f ca="1">VLOOKUP(P564,Tabela3[],4,0)</f>
        <v>JUNHO</v>
      </c>
      <c r="C564" t="str">
        <f ca="1">VLOOKUP(Q564,Tabela3[],5,0)</f>
        <v>Estados Unidos</v>
      </c>
      <c r="D564" t="str">
        <f ca="1">VLOOKUP(Q564,Tabela3[],3,0)</f>
        <v>Amazon</v>
      </c>
      <c r="E564" t="str">
        <f ca="1">IF(R564=Q564, (VLOOKUP(P564+1,Tabela3[],5,0)),VLOOKUP(R564,Tabela3[],5,0))</f>
        <v>Japão</v>
      </c>
      <c r="F564" s="1">
        <f t="shared" ca="1" si="66"/>
        <v>37400</v>
      </c>
      <c r="G564" s="1">
        <f t="shared" ca="1" si="67"/>
        <v>37402.463539314711</v>
      </c>
      <c r="H564">
        <f t="shared" ca="1" si="68"/>
        <v>0</v>
      </c>
      <c r="I564" t="str">
        <f ca="1">VLOOKUP(Q564,Tabela3[],9,1)</f>
        <v>HMM Algeciras</v>
      </c>
      <c r="J564" t="str">
        <f ca="1">VLOOKUP(Q564,Tabela3[],11,0)</f>
        <v>Colchão Baby Light D18</v>
      </c>
      <c r="K564" t="str">
        <f ca="1">VLOOKUP(Q564,Tabela3[],10,0)</f>
        <v>Geral</v>
      </c>
      <c r="L564" t="e" cm="1">
        <f t="array" aca="1" ref="L564" ca="1">IF(Tabela2[[#This Row],[PORTO]]=Tabela2[[#This Row],[DESTINO]],0,erro)</f>
        <v>#NAME?</v>
      </c>
      <c r="N564">
        <f t="shared" ca="1" si="71"/>
        <v>5000</v>
      </c>
      <c r="O564">
        <f t="shared" ca="1" si="72"/>
        <v>2</v>
      </c>
      <c r="P564">
        <f t="shared" ca="1" si="73"/>
        <v>5</v>
      </c>
      <c r="Q564">
        <f t="shared" ca="1" si="69"/>
        <v>4</v>
      </c>
      <c r="R564">
        <f t="shared" ca="1" si="70"/>
        <v>10</v>
      </c>
    </row>
    <row r="565" spans="1:18">
      <c r="A565">
        <f ca="1">VLOOKUP(O565,Tabela3[],2,0)</f>
        <v>2008</v>
      </c>
      <c r="B565" t="str">
        <f ca="1">VLOOKUP(P565,Tabela3[],4,0)</f>
        <v>DEZEMBRO</v>
      </c>
      <c r="C565" t="str">
        <f ca="1">VLOOKUP(Q565,Tabela3[],5,0)</f>
        <v>Estados Unidos</v>
      </c>
      <c r="D565" t="str">
        <f ca="1">VLOOKUP(Q565,Tabela3[],3,0)</f>
        <v>Amazon</v>
      </c>
      <c r="E565" t="str">
        <f ca="1">IF(R565=Q565, (VLOOKUP(P565+1,Tabela3[],5,0)),VLOOKUP(R565,Tabela3[],5,0))</f>
        <v>Alemanha</v>
      </c>
      <c r="F565" s="1">
        <f t="shared" ca="1" si="66"/>
        <v>39761</v>
      </c>
      <c r="G565" s="1">
        <f t="shared" ca="1" si="67"/>
        <v>39766.735435715862</v>
      </c>
      <c r="H565">
        <f t="shared" ca="1" si="68"/>
        <v>0</v>
      </c>
      <c r="I565" t="str">
        <f ca="1">VLOOKUP(Q565,Tabela3[],9,1)</f>
        <v>HMM Algeciras</v>
      </c>
      <c r="J565" t="str">
        <f ca="1">VLOOKUP(Q565,Tabela3[],11,0)</f>
        <v>Travesseiro Toque de Pluma</v>
      </c>
      <c r="K565" t="str">
        <f ca="1">VLOOKUP(Q565,Tabela3[],10,0)</f>
        <v>Geral</v>
      </c>
      <c r="L565" t="e" cm="1">
        <f t="array" aca="1" ref="L565" ca="1">IF(Tabela2[[#This Row],[PORTO]]=Tabela2[[#This Row],[DESTINO]],0,erro)</f>
        <v>#NAME?</v>
      </c>
      <c r="N565">
        <f t="shared" ca="1" si="71"/>
        <v>3000</v>
      </c>
      <c r="O565">
        <f t="shared" ca="1" si="72"/>
        <v>8</v>
      </c>
      <c r="P565">
        <f t="shared" ca="1" si="73"/>
        <v>11</v>
      </c>
      <c r="Q565">
        <f t="shared" ca="1" si="69"/>
        <v>5</v>
      </c>
      <c r="R565">
        <f t="shared" ca="1" si="70"/>
        <v>6</v>
      </c>
    </row>
    <row r="566" spans="1:18">
      <c r="A566">
        <f ca="1">VLOOKUP(O566,Tabela3[],2,0)</f>
        <v>2003</v>
      </c>
      <c r="B566" t="str">
        <f ca="1">VLOOKUP(P566,Tabela3[],4,0)</f>
        <v>DEZEMBRO</v>
      </c>
      <c r="C566" t="str">
        <f ca="1">VLOOKUP(Q566,Tabela3[],5,0)</f>
        <v>Coréia do Sul</v>
      </c>
      <c r="D566" t="str">
        <f ca="1">VLOOKUP(Q566,Tabela3[],3,0)</f>
        <v>Samsung</v>
      </c>
      <c r="E566" t="str">
        <f ca="1">IF(R566=Q566, (VLOOKUP(P566+1,Tabela3[],5,0)),VLOOKUP(R566,Tabela3[],5,0))</f>
        <v>Holanda</v>
      </c>
      <c r="F566" s="1">
        <f t="shared" ca="1" si="66"/>
        <v>37940</v>
      </c>
      <c r="G566" s="1">
        <f t="shared" ca="1" si="67"/>
        <v>37944.229493900617</v>
      </c>
      <c r="H566">
        <f t="shared" ca="1" si="68"/>
        <v>0</v>
      </c>
      <c r="I566" t="str">
        <f ca="1">VLOOKUP(Q566,Tabela3[],9,1)</f>
        <v>HMM Rotterdam</v>
      </c>
      <c r="J566" t="str">
        <f ca="1">VLOOKUP(Q566,Tabela3[],11,0)</f>
        <v>QLED 4k 75"</v>
      </c>
      <c r="K566" t="str">
        <f ca="1">VLOOKUP(Q566,Tabela3[],10,0)</f>
        <v>Eletrônicos</v>
      </c>
      <c r="L566" t="e" cm="1">
        <f t="array" aca="1" ref="L566" ca="1">IF(Tabela2[[#This Row],[PORTO]]=Tabela2[[#This Row],[DESTINO]],0,erro)</f>
        <v>#NAME?</v>
      </c>
      <c r="N566">
        <f t="shared" ca="1" si="71"/>
        <v>500</v>
      </c>
      <c r="O566">
        <f t="shared" ca="1" si="72"/>
        <v>3</v>
      </c>
      <c r="P566">
        <f t="shared" ca="1" si="73"/>
        <v>11</v>
      </c>
      <c r="Q566">
        <f t="shared" ca="1" si="69"/>
        <v>13</v>
      </c>
      <c r="R566">
        <f t="shared" ca="1" si="70"/>
        <v>17</v>
      </c>
    </row>
    <row r="567" spans="1:18">
      <c r="A567">
        <f ca="1">VLOOKUP(O567,Tabela3[],2,0)</f>
        <v>2005</v>
      </c>
      <c r="B567" t="str">
        <f ca="1">VLOOKUP(P567,Tabela3[],4,0)</f>
        <v>SETEMBRO</v>
      </c>
      <c r="C567" t="str">
        <f ca="1">VLOOKUP(Q567,Tabela3[],5,0)</f>
        <v>Alemanha</v>
      </c>
      <c r="D567" t="str">
        <f ca="1">VLOOKUP(Q567,Tabela3[],3,0)</f>
        <v>Volkswagen</v>
      </c>
      <c r="E567" t="str">
        <f ca="1">IF(R567=Q567, (VLOOKUP(P567+1,Tabela3[],5,0)),VLOOKUP(R567,Tabela3[],5,0))</f>
        <v>Itália</v>
      </c>
      <c r="F567" s="1">
        <f t="shared" ca="1" si="66"/>
        <v>38591</v>
      </c>
      <c r="G567" s="1">
        <f t="shared" ca="1" si="67"/>
        <v>38591.485419955417</v>
      </c>
      <c r="H567">
        <f t="shared" ca="1" si="68"/>
        <v>0</v>
      </c>
      <c r="I567" t="str">
        <f ca="1">VLOOKUP(Q567,Tabela3[],9,1)</f>
        <v>Warehouse Carriers </v>
      </c>
      <c r="J567" t="str">
        <f ca="1">VLOOKUP(Q567,Tabela3[],11,0)</f>
        <v>GLI 350 TSI (Jetta)</v>
      </c>
      <c r="K567" t="str">
        <f ca="1">VLOOKUP(Q567,Tabela3[],10,0)</f>
        <v>Carros</v>
      </c>
      <c r="L567" t="e" cm="1">
        <f t="array" aca="1" ref="L567" ca="1">IF(Tabela2[[#This Row],[PORTO]]=Tabela2[[#This Row],[DESTINO]],0,erro)</f>
        <v>#NAME?</v>
      </c>
      <c r="N567">
        <f t="shared" ca="1" si="71"/>
        <v>100</v>
      </c>
      <c r="O567">
        <f t="shared" ca="1" si="72"/>
        <v>5</v>
      </c>
      <c r="P567">
        <f t="shared" ca="1" si="73"/>
        <v>8</v>
      </c>
      <c r="Q567">
        <f t="shared" ca="1" si="69"/>
        <v>8</v>
      </c>
      <c r="R567">
        <f t="shared" ca="1" si="70"/>
        <v>19</v>
      </c>
    </row>
    <row r="568" spans="1:18">
      <c r="A568">
        <f ca="1">VLOOKUP(O568,Tabela3[],2,0)</f>
        <v>2004</v>
      </c>
      <c r="B568" t="str">
        <f ca="1">VLOOKUP(P568,Tabela3[],4,0)</f>
        <v>MARÇO</v>
      </c>
      <c r="C568" t="str">
        <f ca="1">VLOOKUP(Q568,Tabela3[],5,0)</f>
        <v>China</v>
      </c>
      <c r="D568" t="str">
        <f ca="1">VLOOKUP(Q568,Tabela3[],3,0)</f>
        <v>Alibaba Group</v>
      </c>
      <c r="E568" t="str">
        <f ca="1">IF(R568=Q568, (VLOOKUP(P568+1,Tabela3[],5,0)),VLOOKUP(R568,Tabela3[],5,0))</f>
        <v>França</v>
      </c>
      <c r="F568" s="1">
        <f t="shared" ca="1" si="66"/>
        <v>38033</v>
      </c>
      <c r="G568" s="1">
        <f t="shared" ca="1" si="67"/>
        <v>38036.204113348685</v>
      </c>
      <c r="H568">
        <f t="shared" ca="1" si="68"/>
        <v>0</v>
      </c>
      <c r="I568" t="str">
        <f ca="1">VLOOKUP(Q568,Tabela3[],9,1)</f>
        <v>HMM St Petersburg</v>
      </c>
      <c r="J568" t="str">
        <f ca="1">VLOOKUP(Q568,Tabela3[],11,0)</f>
        <v>Serração Portatil</v>
      </c>
      <c r="K568" t="str">
        <f ca="1">VLOOKUP(Q568,Tabela3[],10,0)</f>
        <v>Maquinário</v>
      </c>
      <c r="L568" t="e" cm="1">
        <f t="array" aca="1" ref="L568" ca="1">IF(Tabela2[[#This Row],[PORTO]]=Tabela2[[#This Row],[DESTINO]],0,erro)</f>
        <v>#NAME?</v>
      </c>
      <c r="N568">
        <f t="shared" ca="1" si="71"/>
        <v>20</v>
      </c>
      <c r="O568">
        <f t="shared" ca="1" si="72"/>
        <v>4</v>
      </c>
      <c r="P568">
        <f t="shared" ca="1" si="73"/>
        <v>2</v>
      </c>
      <c r="Q568">
        <f t="shared" ca="1" si="69"/>
        <v>0</v>
      </c>
      <c r="R568">
        <f t="shared" ca="1" si="70"/>
        <v>22</v>
      </c>
    </row>
    <row r="569" spans="1:18">
      <c r="A569">
        <f ca="1">VLOOKUP(O569,Tabela3[],2,0)</f>
        <v>2007</v>
      </c>
      <c r="B569" t="str">
        <f ca="1">VLOOKUP(P569,Tabela3[],4,0)</f>
        <v>AGOSTO</v>
      </c>
      <c r="C569" t="str">
        <f ca="1">VLOOKUP(Q569,Tabela3[],5,0)</f>
        <v>Holanda</v>
      </c>
      <c r="D569" t="str">
        <f ca="1">VLOOKUP(Q569,Tabela3[],3,0)</f>
        <v>Shell</v>
      </c>
      <c r="E569" t="str">
        <f ca="1">IF(R569=Q569, (VLOOKUP(P569+1,Tabela3[],5,0)),VLOOKUP(R569,Tabela3[],5,0))</f>
        <v>Alemanha</v>
      </c>
      <c r="F569" s="1">
        <f t="shared" ca="1" si="66"/>
        <v>39266</v>
      </c>
      <c r="G569" s="1">
        <f t="shared" ca="1" si="67"/>
        <v>39273.203731221431</v>
      </c>
      <c r="H569">
        <f t="shared" ca="1" si="68"/>
        <v>0</v>
      </c>
      <c r="I569" t="str">
        <f ca="1">VLOOKUP(Q569,Tabela3[],9,1)</f>
        <v>AbQaiq</v>
      </c>
      <c r="J569" t="str">
        <f ca="1">VLOOKUP(Q569,Tabela3[],11,0)</f>
        <v>Petróleo Bruto</v>
      </c>
      <c r="K569" t="str">
        <f ca="1">VLOOKUP(Q569,Tabela3[],10,0)</f>
        <v>Petróleo</v>
      </c>
      <c r="L569" t="e" cm="1">
        <f t="array" aca="1" ref="L569" ca="1">IF(Tabela2[[#This Row],[PORTO]]=Tabela2[[#This Row],[DESTINO]],0,erro)</f>
        <v>#NAME?</v>
      </c>
      <c r="N569">
        <f t="shared" ca="1" si="71"/>
        <v>92000</v>
      </c>
      <c r="O569">
        <f t="shared" ca="1" si="72"/>
        <v>7</v>
      </c>
      <c r="P569">
        <f t="shared" ca="1" si="73"/>
        <v>7</v>
      </c>
      <c r="Q569">
        <f t="shared" ca="1" si="69"/>
        <v>17</v>
      </c>
      <c r="R569">
        <f t="shared" ca="1" si="70"/>
        <v>6</v>
      </c>
    </row>
    <row r="570" spans="1:18">
      <c r="A570">
        <f ca="1">VLOOKUP(O570,Tabela3[],2,0)</f>
        <v>2006</v>
      </c>
      <c r="B570" t="str">
        <f ca="1">VLOOKUP(P570,Tabela3[],4,0)</f>
        <v>NOVEMBRO</v>
      </c>
      <c r="C570" t="str">
        <f ca="1">VLOOKUP(Q570,Tabela3[],5,0)</f>
        <v>Itália</v>
      </c>
      <c r="D570" t="str">
        <f ca="1">VLOOKUP(Q570,Tabela3[],3,0)</f>
        <v>Hyundai</v>
      </c>
      <c r="E570" t="str">
        <f ca="1">IF(R570=Q570, (VLOOKUP(P570+1,Tabela3[],5,0)),VLOOKUP(R570,Tabela3[],5,0))</f>
        <v>Alemanha</v>
      </c>
      <c r="F570" s="1">
        <f t="shared" ca="1" si="66"/>
        <v>39014</v>
      </c>
      <c r="G570" s="1">
        <f t="shared" ca="1" si="67"/>
        <v>39017.226355706356</v>
      </c>
      <c r="H570">
        <f t="shared" ca="1" si="68"/>
        <v>1</v>
      </c>
      <c r="I570" t="str">
        <f ca="1">VLOOKUP(Q570,Tabela3[],9,1)</f>
        <v>Car Carriers</v>
      </c>
      <c r="J570" t="str">
        <f ca="1">VLOOKUP(Q570,Tabela3[],11,0)</f>
        <v>HB20 Sense</v>
      </c>
      <c r="K570" t="str">
        <f ca="1">VLOOKUP(Q570,Tabela3[],10,0)</f>
        <v>Carros</v>
      </c>
      <c r="L570" t="e" cm="1">
        <f t="array" aca="1" ref="L570" ca="1">IF(Tabela2[[#This Row],[PORTO]]=Tabela2[[#This Row],[DESTINO]],0,erro)</f>
        <v>#NAME?</v>
      </c>
      <c r="N570">
        <f t="shared" ca="1" si="71"/>
        <v>300</v>
      </c>
      <c r="O570">
        <f t="shared" ca="1" si="72"/>
        <v>6</v>
      </c>
      <c r="P570">
        <f t="shared" ca="1" si="73"/>
        <v>10</v>
      </c>
      <c r="Q570">
        <f t="shared" ca="1" si="69"/>
        <v>19</v>
      </c>
      <c r="R570">
        <f t="shared" ca="1" si="70"/>
        <v>7</v>
      </c>
    </row>
    <row r="571" spans="1:18">
      <c r="A571">
        <f ca="1">VLOOKUP(O571,Tabela3[],2,0)</f>
        <v>2004</v>
      </c>
      <c r="B571" t="str">
        <f ca="1">VLOOKUP(P571,Tabela3[],4,0)</f>
        <v>OUTUBRO</v>
      </c>
      <c r="C571" t="str">
        <f ca="1">VLOOKUP(Q571,Tabela3[],5,0)</f>
        <v>Holanda</v>
      </c>
      <c r="D571" t="str">
        <f ca="1">VLOOKUP(Q571,Tabela3[],3,0)</f>
        <v>Shell</v>
      </c>
      <c r="E571" t="str">
        <f ca="1">IF(R571=Q571, (VLOOKUP(P571+1,Tabela3[],5,0)),VLOOKUP(R571,Tabela3[],5,0))</f>
        <v>França</v>
      </c>
      <c r="F571" s="1">
        <f t="shared" ca="1" si="66"/>
        <v>38238</v>
      </c>
      <c r="G571" s="1">
        <f t="shared" ca="1" si="67"/>
        <v>38238.492851148156</v>
      </c>
      <c r="H571">
        <f t="shared" ca="1" si="68"/>
        <v>1</v>
      </c>
      <c r="I571" t="str">
        <f ca="1">VLOOKUP(Q571,Tabela3[],9,1)</f>
        <v>AbQaiq</v>
      </c>
      <c r="J571" t="str">
        <f ca="1">VLOOKUP(Q571,Tabela3[],11,0)</f>
        <v>Diesel</v>
      </c>
      <c r="K571" t="str">
        <f ca="1">VLOOKUP(Q571,Tabela3[],10,0)</f>
        <v>Petróleo</v>
      </c>
      <c r="L571" t="e" cm="1">
        <f t="array" aca="1" ref="L571" ca="1">IF(Tabela2[[#This Row],[PORTO]]=Tabela2[[#This Row],[DESTINO]],0,erro)</f>
        <v>#NAME?</v>
      </c>
      <c r="N571">
        <f t="shared" ca="1" si="71"/>
        <v>64000</v>
      </c>
      <c r="O571">
        <f t="shared" ca="1" si="72"/>
        <v>4</v>
      </c>
      <c r="P571">
        <f t="shared" ca="1" si="73"/>
        <v>9</v>
      </c>
      <c r="Q571">
        <f t="shared" ca="1" si="69"/>
        <v>15</v>
      </c>
      <c r="R571">
        <f t="shared" ca="1" si="70"/>
        <v>21</v>
      </c>
    </row>
    <row r="572" spans="1:18">
      <c r="A572">
        <f ca="1">VLOOKUP(O572,Tabela3[],2,0)</f>
        <v>2008</v>
      </c>
      <c r="B572" t="str">
        <f ca="1">VLOOKUP(P572,Tabela3[],4,0)</f>
        <v>MARÇO</v>
      </c>
      <c r="C572" t="str">
        <f ca="1">VLOOKUP(Q572,Tabela3[],5,0)</f>
        <v>Coréia do Sul</v>
      </c>
      <c r="D572" t="str">
        <f ca="1">VLOOKUP(Q572,Tabela3[],3,0)</f>
        <v>Samsung</v>
      </c>
      <c r="E572" t="str">
        <f ca="1">IF(R572=Q572, (VLOOKUP(P572+1,Tabela3[],5,0)),VLOOKUP(R572,Tabela3[],5,0))</f>
        <v>Japão</v>
      </c>
      <c r="F572" s="1">
        <f t="shared" ca="1" si="66"/>
        <v>39480</v>
      </c>
      <c r="G572" s="1">
        <f t="shared" ca="1" si="67"/>
        <v>39484.867473696264</v>
      </c>
      <c r="H572">
        <f t="shared" ca="1" si="68"/>
        <v>0</v>
      </c>
      <c r="I572" t="str">
        <f ca="1">VLOOKUP(Q572,Tabela3[],9,1)</f>
        <v>HMM Rotterdam</v>
      </c>
      <c r="J572" t="str">
        <f ca="1">VLOOKUP(Q572,Tabela3[],11,0)</f>
        <v>Neo QLED 8k 75"</v>
      </c>
      <c r="K572" t="str">
        <f ca="1">VLOOKUP(Q572,Tabela3[],10,0)</f>
        <v>Eletrônicos</v>
      </c>
      <c r="L572" t="e" cm="1">
        <f t="array" aca="1" ref="L572" ca="1">IF(Tabela2[[#This Row],[PORTO]]=Tabela2[[#This Row],[DESTINO]],0,erro)</f>
        <v>#NAME?</v>
      </c>
      <c r="N572">
        <f t="shared" ca="1" si="71"/>
        <v>2500</v>
      </c>
      <c r="O572">
        <f t="shared" ca="1" si="72"/>
        <v>8</v>
      </c>
      <c r="P572">
        <f t="shared" ca="1" si="73"/>
        <v>2</v>
      </c>
      <c r="Q572">
        <f t="shared" ca="1" si="69"/>
        <v>12</v>
      </c>
      <c r="R572">
        <f t="shared" ca="1" si="70"/>
        <v>11</v>
      </c>
    </row>
    <row r="573" spans="1:18">
      <c r="A573">
        <f ca="1">VLOOKUP(O573,Tabela3[],2,0)</f>
        <v>2000</v>
      </c>
      <c r="B573" t="str">
        <f ca="1">VLOOKUP(P573,Tabela3[],4,0)</f>
        <v>AGOSTO</v>
      </c>
      <c r="C573" t="str">
        <f ca="1">VLOOKUP(Q573,Tabela3[],5,0)</f>
        <v>Japão</v>
      </c>
      <c r="D573" t="str">
        <f ca="1">VLOOKUP(Q573,Tabela3[],3,0)</f>
        <v>Toyota</v>
      </c>
      <c r="E573" t="str">
        <f ca="1">IF(R573=Q573, (VLOOKUP(P573+1,Tabela3[],5,0)),VLOOKUP(R573,Tabela3[],5,0))</f>
        <v>Holanda</v>
      </c>
      <c r="F573" s="1">
        <f t="shared" ca="1" si="66"/>
        <v>36714</v>
      </c>
      <c r="G573" s="1">
        <f t="shared" ca="1" si="67"/>
        <v>36722.809811374682</v>
      </c>
      <c r="H573">
        <f t="shared" ca="1" si="68"/>
        <v>1</v>
      </c>
      <c r="I573" t="str">
        <f ca="1">VLOOKUP(Q573,Tabela3[],9,1)</f>
        <v>Trailer Carriers</v>
      </c>
      <c r="J573" t="str">
        <f ca="1">VLOOKUP(Q573,Tabela3[],11,0)</f>
        <v>COROLLA CROSS XR</v>
      </c>
      <c r="K573" t="str">
        <f ca="1">VLOOKUP(Q573,Tabela3[],10,0)</f>
        <v>Carros</v>
      </c>
      <c r="L573" t="e" cm="1">
        <f t="array" aca="1" ref="L573" ca="1">IF(Tabela2[[#This Row],[PORTO]]=Tabela2[[#This Row],[DESTINO]],0,erro)</f>
        <v>#NAME?</v>
      </c>
      <c r="N573">
        <f t="shared" ca="1" si="71"/>
        <v>400</v>
      </c>
      <c r="O573">
        <f t="shared" ca="1" si="72"/>
        <v>0</v>
      </c>
      <c r="P573">
        <f t="shared" ca="1" si="73"/>
        <v>7</v>
      </c>
      <c r="Q573">
        <f t="shared" ca="1" si="69"/>
        <v>11</v>
      </c>
      <c r="R573">
        <f t="shared" ca="1" si="70"/>
        <v>17</v>
      </c>
    </row>
    <row r="574" spans="1:18">
      <c r="A574">
        <f ca="1">VLOOKUP(O574,Tabela3[],2,0)</f>
        <v>2005</v>
      </c>
      <c r="B574" t="str">
        <f ca="1">VLOOKUP(P574,Tabela3[],4,0)</f>
        <v>JUNHO</v>
      </c>
      <c r="C574" t="str">
        <f ca="1">VLOOKUP(Q574,Tabela3[],5,0)</f>
        <v>Estados Unidos</v>
      </c>
      <c r="D574" t="str">
        <f ca="1">VLOOKUP(Q574,Tabela3[],3,0)</f>
        <v>Amazon</v>
      </c>
      <c r="E574" t="str">
        <f ca="1">IF(R574=Q574, (VLOOKUP(P574+1,Tabela3[],5,0)),VLOOKUP(R574,Tabela3[],5,0))</f>
        <v>França</v>
      </c>
      <c r="F574" s="1">
        <f t="shared" ca="1" si="66"/>
        <v>38484</v>
      </c>
      <c r="G574" s="1">
        <f t="shared" ca="1" si="67"/>
        <v>38493.810185403527</v>
      </c>
      <c r="H574">
        <f t="shared" ca="1" si="68"/>
        <v>0</v>
      </c>
      <c r="I574" t="str">
        <f ca="1">VLOOKUP(Q574,Tabela3[],9,1)</f>
        <v>HMM Algeciras</v>
      </c>
      <c r="J574" t="str">
        <f ca="1">VLOOKUP(Q574,Tabela3[],11,0)</f>
        <v>Escrivaninha Trevalla</v>
      </c>
      <c r="K574" t="str">
        <f ca="1">VLOOKUP(Q574,Tabela3[],10,0)</f>
        <v>Geral</v>
      </c>
      <c r="L574" t="e" cm="1">
        <f t="array" aca="1" ref="L574" ca="1">IF(Tabela2[[#This Row],[PORTO]]=Tabela2[[#This Row],[DESTINO]],0,erro)</f>
        <v>#NAME?</v>
      </c>
      <c r="N574">
        <f t="shared" ca="1" si="71"/>
        <v>1000</v>
      </c>
      <c r="O574">
        <f t="shared" ca="1" si="72"/>
        <v>5</v>
      </c>
      <c r="P574">
        <f t="shared" ca="1" si="73"/>
        <v>5</v>
      </c>
      <c r="Q574">
        <f t="shared" ca="1" si="69"/>
        <v>3</v>
      </c>
      <c r="R574">
        <f t="shared" ca="1" si="70"/>
        <v>23</v>
      </c>
    </row>
    <row r="575" spans="1:18">
      <c r="A575">
        <f ca="1">VLOOKUP(O575,Tabela3[],2,0)</f>
        <v>2004</v>
      </c>
      <c r="B575" t="str">
        <f ca="1">VLOOKUP(P575,Tabela3[],4,0)</f>
        <v>DEZEMBRO</v>
      </c>
      <c r="C575" t="str">
        <f ca="1">VLOOKUP(Q575,Tabela3[],5,0)</f>
        <v>Itália</v>
      </c>
      <c r="D575" t="str">
        <f ca="1">VLOOKUP(Q575,Tabela3[],3,0)</f>
        <v>Hyundai</v>
      </c>
      <c r="E575" t="str">
        <f ca="1">IF(R575=Q575, (VLOOKUP(P575+1,Tabela3[],5,0)),VLOOKUP(R575,Tabela3[],5,0))</f>
        <v>Holanda</v>
      </c>
      <c r="F575" s="1">
        <f t="shared" ca="1" si="66"/>
        <v>38318</v>
      </c>
      <c r="G575" s="1">
        <f t="shared" ca="1" si="67"/>
        <v>38318.897130960861</v>
      </c>
      <c r="H575">
        <f t="shared" ca="1" si="68"/>
        <v>0</v>
      </c>
      <c r="I575" t="str">
        <f ca="1">VLOOKUP(Q575,Tabela3[],9,1)</f>
        <v>Car Carriers</v>
      </c>
      <c r="J575" t="str">
        <f ca="1">VLOOKUP(Q575,Tabela3[],11,0)</f>
        <v>Creta Confort</v>
      </c>
      <c r="K575" t="str">
        <f ca="1">VLOOKUP(Q575,Tabela3[],10,0)</f>
        <v>Carros</v>
      </c>
      <c r="L575" t="e" cm="1">
        <f t="array" aca="1" ref="L575" ca="1">IF(Tabela2[[#This Row],[PORTO]]=Tabela2[[#This Row],[DESTINO]],0,erro)</f>
        <v>#NAME?</v>
      </c>
      <c r="N575">
        <f t="shared" ca="1" si="71"/>
        <v>200</v>
      </c>
      <c r="O575">
        <f t="shared" ca="1" si="72"/>
        <v>4</v>
      </c>
      <c r="P575">
        <f t="shared" ca="1" si="73"/>
        <v>11</v>
      </c>
      <c r="Q575">
        <f t="shared" ca="1" si="69"/>
        <v>18</v>
      </c>
      <c r="R575">
        <f t="shared" ca="1" si="70"/>
        <v>17</v>
      </c>
    </row>
    <row r="576" spans="1:18">
      <c r="A576">
        <f ca="1">VLOOKUP(O576,Tabela3[],2,0)</f>
        <v>2002</v>
      </c>
      <c r="B576" t="str">
        <f ca="1">VLOOKUP(P576,Tabela3[],4,0)</f>
        <v>JUNHO</v>
      </c>
      <c r="C576" t="str">
        <f ca="1">VLOOKUP(Q576,Tabela3[],5,0)</f>
        <v>Alemanha</v>
      </c>
      <c r="D576" t="str">
        <f ca="1">VLOOKUP(Q576,Tabela3[],3,0)</f>
        <v>Volkswagen</v>
      </c>
      <c r="E576" t="str">
        <f ca="1">IF(R576=Q576, (VLOOKUP(P576+1,Tabela3[],5,0)),VLOOKUP(R576,Tabela3[],5,0))</f>
        <v>Alemanha</v>
      </c>
      <c r="F576" s="1">
        <f t="shared" ca="1" si="66"/>
        <v>37382</v>
      </c>
      <c r="G576" s="1">
        <f t="shared" ca="1" si="67"/>
        <v>37389.674572509277</v>
      </c>
      <c r="H576">
        <f t="shared" ca="1" si="68"/>
        <v>1</v>
      </c>
      <c r="I576" t="str">
        <f ca="1">VLOOKUP(Q576,Tabela3[],9,1)</f>
        <v>Warehouse Carriers </v>
      </c>
      <c r="J576" t="str">
        <f ca="1">VLOOKUP(Q576,Tabela3[],11,0)</f>
        <v>Cross CD (Saveiro)</v>
      </c>
      <c r="K576" t="str">
        <f ca="1">VLOOKUP(Q576,Tabela3[],10,0)</f>
        <v>Carros</v>
      </c>
      <c r="L576" cm="1">
        <f t="array" aca="1" ref="L576" ca="1">IF(Tabela2[[#This Row],[PORTO]]=Tabela2[[#This Row],[DESTINO]],0,erro)</f>
        <v>0</v>
      </c>
      <c r="N576">
        <f t="shared" ca="1" si="71"/>
        <v>100</v>
      </c>
      <c r="O576">
        <f t="shared" ca="1" si="72"/>
        <v>2</v>
      </c>
      <c r="P576">
        <f t="shared" ca="1" si="73"/>
        <v>5</v>
      </c>
      <c r="Q576">
        <f t="shared" ca="1" si="69"/>
        <v>6</v>
      </c>
      <c r="R576">
        <f t="shared" ca="1" si="70"/>
        <v>8</v>
      </c>
    </row>
    <row r="577" spans="1:18">
      <c r="A577">
        <f ca="1">VLOOKUP(O577,Tabela3[],2,0)</f>
        <v>2000</v>
      </c>
      <c r="B577" t="str">
        <f ca="1">VLOOKUP(P577,Tabela3[],4,0)</f>
        <v>JULHO</v>
      </c>
      <c r="C577" t="str">
        <f ca="1">VLOOKUP(Q577,Tabela3[],5,0)</f>
        <v>França</v>
      </c>
      <c r="D577" t="str">
        <f ca="1">VLOOKUP(Q577,Tabela3[],3,0)</f>
        <v> LVMH</v>
      </c>
      <c r="E577" t="str">
        <f ca="1">IF(R577=Q577, (VLOOKUP(P577+1,Tabela3[],5,0)),VLOOKUP(R577,Tabela3[],5,0))</f>
        <v>Estados Unidos</v>
      </c>
      <c r="F577" s="1">
        <f t="shared" ca="1" si="66"/>
        <v>36677</v>
      </c>
      <c r="G577" s="1">
        <f t="shared" ca="1" si="67"/>
        <v>36682.779590540194</v>
      </c>
      <c r="H577">
        <f t="shared" ca="1" si="68"/>
        <v>0</v>
      </c>
      <c r="I577" t="str">
        <f ca="1">VLOOKUP(Q577,Tabela3[],9,1)</f>
        <v>Emma Maersk</v>
      </c>
      <c r="J577" t="str">
        <f ca="1">VLOOKUP(Q577,Tabela3[],11,0)</f>
        <v>Clos Des Lambrys</v>
      </c>
      <c r="K577" t="str">
        <f ca="1">VLOOKUP(Q577,Tabela3[],10,0)</f>
        <v>Tecido</v>
      </c>
      <c r="L577" t="e" cm="1">
        <f t="array" aca="1" ref="L577" ca="1">IF(Tabela2[[#This Row],[PORTO]]=Tabela2[[#This Row],[DESTINO]],0,erro)</f>
        <v>#NAME?</v>
      </c>
      <c r="N577">
        <f t="shared" ca="1" si="71"/>
        <v>35000</v>
      </c>
      <c r="O577">
        <f t="shared" ca="1" si="72"/>
        <v>0</v>
      </c>
      <c r="P577">
        <f t="shared" ca="1" si="73"/>
        <v>6</v>
      </c>
      <c r="Q577">
        <f t="shared" ca="1" si="69"/>
        <v>21</v>
      </c>
      <c r="R577">
        <f t="shared" ca="1" si="70"/>
        <v>3</v>
      </c>
    </row>
    <row r="578" spans="1:18">
      <c r="A578">
        <f ca="1">VLOOKUP(O578,Tabela3[],2,0)</f>
        <v>2004</v>
      </c>
      <c r="B578" t="str">
        <f ca="1">VLOOKUP(P578,Tabela3[],4,0)</f>
        <v>FEVEREIRO</v>
      </c>
      <c r="C578" t="str">
        <f ca="1">VLOOKUP(Q578,Tabela3[],5,0)</f>
        <v>Holanda</v>
      </c>
      <c r="D578" t="str">
        <f ca="1">VLOOKUP(Q578,Tabela3[],3,0)</f>
        <v>Shell</v>
      </c>
      <c r="E578" t="str">
        <f ca="1">IF(R578=Q578, (VLOOKUP(P578+1,Tabela3[],5,0)),VLOOKUP(R578,Tabela3[],5,0))</f>
        <v>Itália</v>
      </c>
      <c r="F578" s="1">
        <f t="shared" ref="F578:F641" ca="1" si="74">(DATE(A578,IF(P578&gt;0,P578,IF(P578&gt;12,P578-1,IF(P578=0,P578+1))),RAND()*28))</f>
        <v>38013</v>
      </c>
      <c r="G578" s="1">
        <f t="shared" ca="1" si="67"/>
        <v>38016.401937930597</v>
      </c>
      <c r="H578">
        <f t="shared" ca="1" si="68"/>
        <v>1</v>
      </c>
      <c r="I578" t="str">
        <f ca="1">VLOOKUP(Q578,Tabela3[],9,1)</f>
        <v>AbQaiq</v>
      </c>
      <c r="J578" t="str">
        <f ca="1">VLOOKUP(Q578,Tabela3[],11,0)</f>
        <v>Petróleo Bruto</v>
      </c>
      <c r="K578" t="str">
        <f ca="1">VLOOKUP(Q578,Tabela3[],10,0)</f>
        <v>Petróleo</v>
      </c>
      <c r="L578" t="e" cm="1">
        <f t="array" aca="1" ref="L578" ca="1">IF(Tabela2[[#This Row],[PORTO]]=Tabela2[[#This Row],[DESTINO]],0,erro)</f>
        <v>#NAME?</v>
      </c>
      <c r="N578">
        <f t="shared" ca="1" si="71"/>
        <v>75000</v>
      </c>
      <c r="O578">
        <f t="shared" ca="1" si="72"/>
        <v>4</v>
      </c>
      <c r="P578">
        <f t="shared" ca="1" si="73"/>
        <v>1</v>
      </c>
      <c r="Q578">
        <f t="shared" ca="1" si="69"/>
        <v>17</v>
      </c>
      <c r="R578">
        <f t="shared" ca="1" si="70"/>
        <v>20</v>
      </c>
    </row>
    <row r="579" spans="1:18">
      <c r="A579">
        <f ca="1">VLOOKUP(O579,Tabela3[],2,0)</f>
        <v>2005</v>
      </c>
      <c r="B579" t="str">
        <f ca="1">VLOOKUP(P579,Tabela3[],4,0)</f>
        <v>JANEIRO</v>
      </c>
      <c r="C579" t="str">
        <f ca="1">VLOOKUP(Q579,Tabela3[],5,0)</f>
        <v>Coréia do Sul</v>
      </c>
      <c r="D579" t="str">
        <f ca="1">VLOOKUP(Q579,Tabela3[],3,0)</f>
        <v>Samsung</v>
      </c>
      <c r="E579" t="str">
        <f ca="1">IF(R579=Q579, (VLOOKUP(P579+1,Tabela3[],5,0)),VLOOKUP(R579,Tabela3[],5,0))</f>
        <v>Estados Unidos</v>
      </c>
      <c r="F579" s="1">
        <f t="shared" ca="1" si="74"/>
        <v>38355</v>
      </c>
      <c r="G579" s="1">
        <f t="shared" ref="G579:G642" ca="1" si="75">F579+RAND()*10</f>
        <v>38361.32787885279</v>
      </c>
      <c r="H579">
        <f t="shared" ref="H579:H642" ca="1" si="76">INT(RAND()*2)</f>
        <v>1</v>
      </c>
      <c r="I579" t="str">
        <f ca="1">VLOOKUP(Q579,Tabela3[],9,1)</f>
        <v>HMM Rotterdam</v>
      </c>
      <c r="J579" t="str">
        <f ca="1">VLOOKUP(Q579,Tabela3[],11,0)</f>
        <v>Neo QLED 8k 75"</v>
      </c>
      <c r="K579" t="str">
        <f ca="1">VLOOKUP(Q579,Tabela3[],10,0)</f>
        <v>Eletrônicos</v>
      </c>
      <c r="L579" t="e" cm="1">
        <f t="array" aca="1" ref="L579" ca="1">IF(Tabela2[[#This Row],[PORTO]]=Tabela2[[#This Row],[DESTINO]],0,erro)</f>
        <v>#NAME?</v>
      </c>
      <c r="N579">
        <f t="shared" ca="1" si="71"/>
        <v>500</v>
      </c>
      <c r="O579">
        <f t="shared" ca="1" si="72"/>
        <v>5</v>
      </c>
      <c r="P579">
        <f t="shared" ca="1" si="73"/>
        <v>0</v>
      </c>
      <c r="Q579">
        <f t="shared" ref="Q579:Q642" ca="1" si="77">INT(RAND()*35)</f>
        <v>12</v>
      </c>
      <c r="R579">
        <f t="shared" ref="R579:R642" ca="1" si="78">INT(RAND()*25)</f>
        <v>4</v>
      </c>
    </row>
    <row r="580" spans="1:18">
      <c r="A580">
        <f ca="1">VLOOKUP(O580,Tabela3[],2,0)</f>
        <v>2009</v>
      </c>
      <c r="B580" t="str">
        <f ca="1">VLOOKUP(P580,Tabela3[],4,0)</f>
        <v>DEZEMBRO</v>
      </c>
      <c r="C580" t="str">
        <f ca="1">VLOOKUP(Q580,Tabela3[],5,0)</f>
        <v>Estados Unidos</v>
      </c>
      <c r="D580" t="str">
        <f ca="1">VLOOKUP(Q580,Tabela3[],3,0)</f>
        <v>Amazon</v>
      </c>
      <c r="E580" t="str">
        <f ca="1">IF(R580=Q580, (VLOOKUP(P580+1,Tabela3[],5,0)),VLOOKUP(R580,Tabela3[],5,0))</f>
        <v>China</v>
      </c>
      <c r="F580" s="1">
        <f t="shared" ca="1" si="74"/>
        <v>40130</v>
      </c>
      <c r="G580" s="1">
        <f t="shared" ca="1" si="75"/>
        <v>40138.010694931683</v>
      </c>
      <c r="H580">
        <f t="shared" ca="1" si="76"/>
        <v>1</v>
      </c>
      <c r="I580" t="str">
        <f ca="1">VLOOKUP(Q580,Tabela3[],9,1)</f>
        <v>HMM Algeciras</v>
      </c>
      <c r="J580" t="str">
        <f ca="1">VLOOKUP(Q580,Tabela3[],11,0)</f>
        <v>Colchão Baby Light D18</v>
      </c>
      <c r="K580" t="str">
        <f ca="1">VLOOKUP(Q580,Tabela3[],10,0)</f>
        <v>Geral</v>
      </c>
      <c r="L580" t="e" cm="1">
        <f t="array" aca="1" ref="L580" ca="1">IF(Tabela2[[#This Row],[PORTO]]=Tabela2[[#This Row],[DESTINO]],0,erro)</f>
        <v>#NAME?</v>
      </c>
      <c r="N580">
        <f t="shared" ca="1" si="71"/>
        <v>1000</v>
      </c>
      <c r="O580">
        <f t="shared" ca="1" si="72"/>
        <v>9</v>
      </c>
      <c r="P580">
        <f t="shared" ca="1" si="73"/>
        <v>11</v>
      </c>
      <c r="Q580">
        <f t="shared" ca="1" si="77"/>
        <v>4</v>
      </c>
      <c r="R580">
        <f t="shared" ca="1" si="78"/>
        <v>0</v>
      </c>
    </row>
    <row r="581" spans="1:18">
      <c r="A581">
        <f ca="1">VLOOKUP(O581,Tabela3[],2,0)</f>
        <v>2007</v>
      </c>
      <c r="B581" t="str">
        <f ca="1">VLOOKUP(P581,Tabela3[],4,0)</f>
        <v>DEZEMBRO</v>
      </c>
      <c r="C581" t="str">
        <f ca="1">VLOOKUP(Q581,Tabela3[],5,0)</f>
        <v>Estados Unidos</v>
      </c>
      <c r="D581" t="str">
        <f ca="1">VLOOKUP(Q581,Tabela3[],3,0)</f>
        <v>Amazon</v>
      </c>
      <c r="E581" t="str">
        <f ca="1">IF(R581=Q581, (VLOOKUP(P581+1,Tabela3[],5,0)),VLOOKUP(R581,Tabela3[],5,0))</f>
        <v>Holanda</v>
      </c>
      <c r="F581" s="1">
        <f t="shared" ca="1" si="74"/>
        <v>39411</v>
      </c>
      <c r="G581" s="1">
        <f t="shared" ca="1" si="75"/>
        <v>39416.822797979912</v>
      </c>
      <c r="H581">
        <f t="shared" ca="1" si="76"/>
        <v>0</v>
      </c>
      <c r="I581" t="str">
        <f ca="1">VLOOKUP(Q581,Tabela3[],9,1)</f>
        <v>HMM Algeciras</v>
      </c>
      <c r="J581" t="str">
        <f ca="1">VLOOKUP(Q581,Tabela3[],11,0)</f>
        <v>Colchão Baby Light D18</v>
      </c>
      <c r="K581" t="str">
        <f ca="1">VLOOKUP(Q581,Tabela3[],10,0)</f>
        <v>Geral</v>
      </c>
      <c r="L581" t="e" cm="1">
        <f t="array" aca="1" ref="L581" ca="1">IF(Tabela2[[#This Row],[PORTO]]=Tabela2[[#This Row],[DESTINO]],0,erro)</f>
        <v>#NAME?</v>
      </c>
      <c r="N581">
        <f t="shared" ref="N581:N644" ca="1" si="79">IF(K581="Geral",INT((RANDBETWEEN(1,5)*1000)),IF(K581="Eletrônicos",INT((RANDBETWEEN(1,5))*500),IF(K581="Tecido",INT((RANDBETWEEN(10,50)*1000)),IF(K581="Carros",INT((RANDBETWEEN(1,5)*100)),IF(K581="Petróleo",INT((RANDBETWEEN(50,100)*1000)),IF(K581="Quimico",INT((RANDBETWEEN(10,200)*10000)),IF(K581="Maquinário",INT((RANDBETWEEN(1,5)*10)),0)))))))</f>
        <v>1000</v>
      </c>
      <c r="O581">
        <f t="shared" ca="1" si="72"/>
        <v>7</v>
      </c>
      <c r="P581">
        <f t="shared" ca="1" si="73"/>
        <v>11</v>
      </c>
      <c r="Q581">
        <f t="shared" ca="1" si="77"/>
        <v>4</v>
      </c>
      <c r="R581">
        <f t="shared" ca="1" si="78"/>
        <v>16</v>
      </c>
    </row>
    <row r="582" spans="1:18">
      <c r="A582">
        <f ca="1">VLOOKUP(O582,Tabela3[],2,0)</f>
        <v>2004</v>
      </c>
      <c r="B582" t="str">
        <f ca="1">VLOOKUP(P582,Tabela3[],4,0)</f>
        <v>MARÇO</v>
      </c>
      <c r="C582" t="str">
        <f ca="1">VLOOKUP(Q582,Tabela3[],5,0)</f>
        <v>China</v>
      </c>
      <c r="D582" t="str">
        <f ca="1">VLOOKUP(Q582,Tabela3[],3,0)</f>
        <v>Alibaba Group</v>
      </c>
      <c r="E582" t="str">
        <f ca="1">IF(R582=Q582, (VLOOKUP(P582+1,Tabela3[],5,0)),VLOOKUP(R582,Tabela3[],5,0))</f>
        <v>Alemanha</v>
      </c>
      <c r="F582" s="1">
        <f t="shared" ca="1" si="74"/>
        <v>38026</v>
      </c>
      <c r="G582" s="1">
        <f t="shared" ca="1" si="75"/>
        <v>38028.86571752224</v>
      </c>
      <c r="H582">
        <f t="shared" ca="1" si="76"/>
        <v>1</v>
      </c>
      <c r="I582" t="str">
        <f ca="1">VLOOKUP(Q582,Tabela3[],9,1)</f>
        <v>HMM St Petersburg</v>
      </c>
      <c r="J582" t="str">
        <f ca="1">VLOOKUP(Q582,Tabela3[],11,0)</f>
        <v>Serração Portatil</v>
      </c>
      <c r="K582" t="str">
        <f ca="1">VLOOKUP(Q582,Tabela3[],10,0)</f>
        <v>Maquinário</v>
      </c>
      <c r="L582" t="e" cm="1">
        <f t="array" aca="1" ref="L582" ca="1">IF(Tabela2[[#This Row],[PORTO]]=Tabela2[[#This Row],[DESTINO]],0,erro)</f>
        <v>#NAME?</v>
      </c>
      <c r="N582">
        <f t="shared" ca="1" si="79"/>
        <v>40</v>
      </c>
      <c r="O582">
        <f t="shared" ca="1" si="72"/>
        <v>4</v>
      </c>
      <c r="P582">
        <f t="shared" ca="1" si="73"/>
        <v>2</v>
      </c>
      <c r="Q582">
        <f t="shared" ca="1" si="77"/>
        <v>0</v>
      </c>
      <c r="R582">
        <f t="shared" ca="1" si="78"/>
        <v>6</v>
      </c>
    </row>
    <row r="583" spans="1:18">
      <c r="A583">
        <f ca="1">VLOOKUP(O583,Tabela3[],2,0)</f>
        <v>2000</v>
      </c>
      <c r="B583" t="str">
        <f ca="1">VLOOKUP(P583,Tabela3[],4,0)</f>
        <v>JANEIRO</v>
      </c>
      <c r="C583" t="str">
        <f ca="1">VLOOKUP(Q583,Tabela3[],5,0)</f>
        <v>Canadá</v>
      </c>
      <c r="D583" t="str">
        <f ca="1">VLOOKUP(Q583,Tabela3[],3,0)</f>
        <v>Shopify</v>
      </c>
      <c r="E583" t="str">
        <f ca="1">IF(R583=Q583, (VLOOKUP(P583+1,Tabela3[],5,0)),VLOOKUP(R583,Tabela3[],5,0))</f>
        <v>China</v>
      </c>
      <c r="F583" s="1">
        <f t="shared" ca="1" si="74"/>
        <v>36875</v>
      </c>
      <c r="G583" s="1">
        <f t="shared" ca="1" si="75"/>
        <v>36884.789479508931</v>
      </c>
      <c r="H583">
        <f t="shared" ca="1" si="76"/>
        <v>1</v>
      </c>
      <c r="I583" t="str">
        <f ca="1">VLOOKUP(Q583,Tabela3[],9,1)</f>
        <v>HMM Southampton</v>
      </c>
      <c r="J583" t="str">
        <f ca="1">VLOOKUP(Q583,Tabela3[],11,0)</f>
        <v>NONA</v>
      </c>
      <c r="K583" t="str">
        <f ca="1">VLOOKUP(Q583,Tabela3[],10,0)</f>
        <v>Bebida</v>
      </c>
      <c r="L583" t="e" cm="1">
        <f t="array" aca="1" ref="L583" ca="1">IF(Tabela2[[#This Row],[PORTO]]=Tabela2[[#This Row],[DESTINO]],0,erro)</f>
        <v>#NAME?</v>
      </c>
      <c r="N583">
        <f t="shared" ca="1" si="79"/>
        <v>0</v>
      </c>
      <c r="O583">
        <f t="shared" ca="1" si="72"/>
        <v>0</v>
      </c>
      <c r="P583">
        <f t="shared" ca="1" si="73"/>
        <v>12</v>
      </c>
      <c r="Q583">
        <f t="shared" ca="1" si="77"/>
        <v>34</v>
      </c>
      <c r="R583">
        <f t="shared" ca="1" si="78"/>
        <v>2</v>
      </c>
    </row>
    <row r="584" spans="1:18">
      <c r="A584">
        <f ca="1">VLOOKUP(O584,Tabela3[],2,0)</f>
        <v>2005</v>
      </c>
      <c r="B584" t="str">
        <f ca="1">VLOOKUP(P584,Tabela3[],4,0)</f>
        <v>JANEIRO</v>
      </c>
      <c r="C584" t="str">
        <f ca="1">VLOOKUP(Q584,Tabela3[],5,0)</f>
        <v>Japão</v>
      </c>
      <c r="D584" t="str">
        <f ca="1">VLOOKUP(Q584,Tabela3[],3,0)</f>
        <v>Toyota</v>
      </c>
      <c r="E584" t="str">
        <f ca="1">IF(R584=Q584, (VLOOKUP(P584+1,Tabela3[],5,0)),VLOOKUP(R584,Tabela3[],5,0))</f>
        <v>China</v>
      </c>
      <c r="F584" s="1">
        <f t="shared" ca="1" si="74"/>
        <v>38701</v>
      </c>
      <c r="G584" s="1">
        <f t="shared" ca="1" si="75"/>
        <v>38702.230129423158</v>
      </c>
      <c r="H584">
        <f t="shared" ca="1" si="76"/>
        <v>1</v>
      </c>
      <c r="I584" t="str">
        <f ca="1">VLOOKUP(Q584,Tabela3[],9,1)</f>
        <v>Trailer Carriers</v>
      </c>
      <c r="J584" t="str">
        <f ca="1">VLOOKUP(Q584,Tabela3[],11,0)</f>
        <v>COROLLA GLI</v>
      </c>
      <c r="K584" t="str">
        <f ca="1">VLOOKUP(Q584,Tabela3[],10,0)</f>
        <v>Carros</v>
      </c>
      <c r="L584" t="e" cm="1">
        <f t="array" aca="1" ref="L584" ca="1">IF(Tabela2[[#This Row],[PORTO]]=Tabela2[[#This Row],[DESTINO]],0,erro)</f>
        <v>#NAME?</v>
      </c>
      <c r="N584">
        <f t="shared" ca="1" si="79"/>
        <v>500</v>
      </c>
      <c r="O584">
        <f t="shared" ca="1" si="72"/>
        <v>5</v>
      </c>
      <c r="P584">
        <f t="shared" ca="1" si="73"/>
        <v>12</v>
      </c>
      <c r="Q584">
        <f t="shared" ca="1" si="77"/>
        <v>10</v>
      </c>
      <c r="R584">
        <f t="shared" ca="1" si="78"/>
        <v>2</v>
      </c>
    </row>
    <row r="585" spans="1:18">
      <c r="A585">
        <f ca="1">VLOOKUP(O585,Tabela3[],2,0)</f>
        <v>2006</v>
      </c>
      <c r="B585" t="str">
        <f ca="1">VLOOKUP(P585,Tabela3[],4,0)</f>
        <v>MARÇO</v>
      </c>
      <c r="C585" t="str">
        <f ca="1">VLOOKUP(Q585,Tabela3[],5,0)</f>
        <v>França</v>
      </c>
      <c r="D585" t="str">
        <f ca="1">VLOOKUP(Q585,Tabela3[],3,0)</f>
        <v> LVMH</v>
      </c>
      <c r="E585" t="str">
        <f ca="1">IF(R585=Q585, (VLOOKUP(P585+1,Tabela3[],5,0)),VLOOKUP(R585,Tabela3[],5,0))</f>
        <v>Alemanha</v>
      </c>
      <c r="F585" s="1">
        <f t="shared" ca="1" si="74"/>
        <v>38754</v>
      </c>
      <c r="G585" s="1">
        <f t="shared" ca="1" si="75"/>
        <v>38762.400487299237</v>
      </c>
      <c r="H585">
        <f t="shared" ca="1" si="76"/>
        <v>0</v>
      </c>
      <c r="I585" t="str">
        <f ca="1">VLOOKUP(Q585,Tabela3[],9,1)</f>
        <v>Emma Maersk</v>
      </c>
      <c r="J585" t="str">
        <f ca="1">VLOOKUP(Q585,Tabela3[],11,0)</f>
        <v>Guerlain</v>
      </c>
      <c r="K585" t="str">
        <f ca="1">VLOOKUP(Q585,Tabela3[],10,0)</f>
        <v>Tecido</v>
      </c>
      <c r="L585" t="e" cm="1">
        <f t="array" aca="1" ref="L585" ca="1">IF(Tabela2[[#This Row],[PORTO]]=Tabela2[[#This Row],[DESTINO]],0,erro)</f>
        <v>#NAME?</v>
      </c>
      <c r="N585">
        <f t="shared" ca="1" si="79"/>
        <v>47000</v>
      </c>
      <c r="O585">
        <f t="shared" ca="1" si="72"/>
        <v>6</v>
      </c>
      <c r="P585">
        <f t="shared" ca="1" si="73"/>
        <v>2</v>
      </c>
      <c r="Q585">
        <f t="shared" ca="1" si="77"/>
        <v>23</v>
      </c>
      <c r="R585">
        <f t="shared" ca="1" si="78"/>
        <v>8</v>
      </c>
    </row>
    <row r="586" spans="1:18">
      <c r="A586">
        <f ca="1">VLOOKUP(O586,Tabela3[],2,0)</f>
        <v>2008</v>
      </c>
      <c r="B586" t="str">
        <f ca="1">VLOOKUP(P586,Tabela3[],4,0)</f>
        <v>JANEIRO</v>
      </c>
      <c r="C586" t="str">
        <f ca="1">VLOOKUP(Q586,Tabela3[],5,0)</f>
        <v>Coréia do Sul</v>
      </c>
      <c r="D586" t="str">
        <f ca="1">VLOOKUP(Q586,Tabela3[],3,0)</f>
        <v>Samsung</v>
      </c>
      <c r="E586" t="str">
        <f ca="1">IF(R586=Q586, (VLOOKUP(P586+1,Tabela3[],5,0)),VLOOKUP(R586,Tabela3[],5,0))</f>
        <v>China</v>
      </c>
      <c r="F586" s="1">
        <f t="shared" ca="1" si="74"/>
        <v>39794</v>
      </c>
      <c r="G586" s="1">
        <f t="shared" ca="1" si="75"/>
        <v>39794.666635040114</v>
      </c>
      <c r="H586">
        <f t="shared" ca="1" si="76"/>
        <v>0</v>
      </c>
      <c r="I586" t="str">
        <f ca="1">VLOOKUP(Q586,Tabela3[],9,1)</f>
        <v>HMM Rotterdam</v>
      </c>
      <c r="J586" t="str">
        <f ca="1">VLOOKUP(Q586,Tabela3[],11,0)</f>
        <v>QLED 4k 75"</v>
      </c>
      <c r="K586" t="str">
        <f ca="1">VLOOKUP(Q586,Tabela3[],10,0)</f>
        <v>Eletrônicos</v>
      </c>
      <c r="L586" t="e" cm="1">
        <f t="array" aca="1" ref="L586" ca="1">IF(Tabela2[[#This Row],[PORTO]]=Tabela2[[#This Row],[DESTINO]],0,erro)</f>
        <v>#NAME?</v>
      </c>
      <c r="N586">
        <f t="shared" ca="1" si="79"/>
        <v>1000</v>
      </c>
      <c r="O586">
        <f t="shared" ca="1" si="72"/>
        <v>8</v>
      </c>
      <c r="P586">
        <f t="shared" ca="1" si="73"/>
        <v>12</v>
      </c>
      <c r="Q586">
        <f t="shared" ca="1" si="77"/>
        <v>13</v>
      </c>
      <c r="R586">
        <f t="shared" ca="1" si="78"/>
        <v>1</v>
      </c>
    </row>
    <row r="587" spans="1:18">
      <c r="A587">
        <f ca="1">VLOOKUP(O587,Tabela3[],2,0)</f>
        <v>2003</v>
      </c>
      <c r="B587" t="str">
        <f ca="1">VLOOKUP(P587,Tabela3[],4,0)</f>
        <v>NOVEMBRO</v>
      </c>
      <c r="C587" t="str">
        <f ca="1">VLOOKUP(Q587,Tabela3[],5,0)</f>
        <v>Estados Unidos</v>
      </c>
      <c r="D587" t="str">
        <f ca="1">VLOOKUP(Q587,Tabela3[],3,0)</f>
        <v>Amazon</v>
      </c>
      <c r="E587" t="str">
        <f ca="1">IF(R587=Q587, (VLOOKUP(P587+1,Tabela3[],5,0)),VLOOKUP(R587,Tabela3[],5,0))</f>
        <v>China</v>
      </c>
      <c r="F587" s="1">
        <f t="shared" ca="1" si="74"/>
        <v>37908</v>
      </c>
      <c r="G587" s="1">
        <f t="shared" ca="1" si="75"/>
        <v>37915.870884699194</v>
      </c>
      <c r="H587">
        <f t="shared" ca="1" si="76"/>
        <v>0</v>
      </c>
      <c r="I587" t="str">
        <f ca="1">VLOOKUP(Q587,Tabela3[],9,1)</f>
        <v>HMM Algeciras</v>
      </c>
      <c r="J587" t="str">
        <f ca="1">VLOOKUP(Q587,Tabela3[],11,0)</f>
        <v>Colchão Baby Light D18</v>
      </c>
      <c r="K587" t="str">
        <f ca="1">VLOOKUP(Q587,Tabela3[],10,0)</f>
        <v>Geral</v>
      </c>
      <c r="L587" t="e" cm="1">
        <f t="array" aca="1" ref="L587" ca="1">IF(Tabela2[[#This Row],[PORTO]]=Tabela2[[#This Row],[DESTINO]],0,erro)</f>
        <v>#NAME?</v>
      </c>
      <c r="N587">
        <f t="shared" ca="1" si="79"/>
        <v>1000</v>
      </c>
      <c r="O587">
        <f t="shared" ca="1" si="72"/>
        <v>3</v>
      </c>
      <c r="P587">
        <f t="shared" ca="1" si="73"/>
        <v>10</v>
      </c>
      <c r="Q587">
        <f t="shared" ca="1" si="77"/>
        <v>4</v>
      </c>
      <c r="R587">
        <f t="shared" ca="1" si="78"/>
        <v>2</v>
      </c>
    </row>
    <row r="588" spans="1:18">
      <c r="A588">
        <f ca="1">VLOOKUP(O588,Tabela3[],2,0)</f>
        <v>2003</v>
      </c>
      <c r="B588" t="str">
        <f ca="1">VLOOKUP(P588,Tabela3[],4,0)</f>
        <v>FEVEREIRO</v>
      </c>
      <c r="C588" t="str">
        <f ca="1">VLOOKUP(Q588,Tabela3[],5,0)</f>
        <v>China</v>
      </c>
      <c r="D588" t="str">
        <f ca="1">VLOOKUP(Q588,Tabela3[],3,0)</f>
        <v>Alibaba Group</v>
      </c>
      <c r="E588" t="str">
        <f ca="1">IF(R588=Q588, (VLOOKUP(P588+1,Tabela3[],5,0)),VLOOKUP(R588,Tabela3[],5,0))</f>
        <v>Coréia do Sul</v>
      </c>
      <c r="F588" s="1">
        <f t="shared" ca="1" si="74"/>
        <v>37631</v>
      </c>
      <c r="G588" s="1">
        <f t="shared" ca="1" si="75"/>
        <v>37632.185093517895</v>
      </c>
      <c r="H588">
        <f t="shared" ca="1" si="76"/>
        <v>1</v>
      </c>
      <c r="I588" t="str">
        <f ca="1">VLOOKUP(Q588,Tabela3[],9,1)</f>
        <v>HMM St Petersburg</v>
      </c>
      <c r="J588" t="str">
        <f ca="1">VLOOKUP(Q588,Tabela3[],11,0)</f>
        <v>Miniescavadeira</v>
      </c>
      <c r="K588" t="str">
        <f ca="1">VLOOKUP(Q588,Tabela3[],10,0)</f>
        <v>Maquinário</v>
      </c>
      <c r="L588" t="e" cm="1">
        <f t="array" aca="1" ref="L588" ca="1">IF(Tabela2[[#This Row],[PORTO]]=Tabela2[[#This Row],[DESTINO]],0,erro)</f>
        <v>#NAME?</v>
      </c>
      <c r="N588">
        <f t="shared" ca="1" si="79"/>
        <v>30</v>
      </c>
      <c r="O588">
        <f t="shared" ca="1" si="72"/>
        <v>3</v>
      </c>
      <c r="P588">
        <f t="shared" ca="1" si="73"/>
        <v>1</v>
      </c>
      <c r="Q588">
        <f t="shared" ca="1" si="77"/>
        <v>1</v>
      </c>
      <c r="R588">
        <f t="shared" ca="1" si="78"/>
        <v>14</v>
      </c>
    </row>
    <row r="589" spans="1:18">
      <c r="A589">
        <f ca="1">VLOOKUP(O589,Tabela3[],2,0)</f>
        <v>2006</v>
      </c>
      <c r="B589" t="str">
        <f ca="1">VLOOKUP(P589,Tabela3[],4,0)</f>
        <v>SETEMBRO</v>
      </c>
      <c r="C589" t="str">
        <f ca="1">VLOOKUP(Q589,Tabela3[],5,0)</f>
        <v>Reino Unido</v>
      </c>
      <c r="D589" t="str">
        <f ca="1">VLOOKUP(Q589,Tabela3[],3,0)</f>
        <v>Unilever</v>
      </c>
      <c r="E589" t="str">
        <f ca="1">IF(R589=Q589, (VLOOKUP(P589+1,Tabela3[],5,0)),VLOOKUP(R589,Tabela3[],5,0))</f>
        <v>Estados Unidos</v>
      </c>
      <c r="F589" s="1">
        <f t="shared" ca="1" si="74"/>
        <v>38930</v>
      </c>
      <c r="G589" s="1">
        <f t="shared" ca="1" si="75"/>
        <v>38939.823756949809</v>
      </c>
      <c r="H589">
        <f t="shared" ca="1" si="76"/>
        <v>1</v>
      </c>
      <c r="I589" t="str">
        <f ca="1">VLOOKUP(Q589,Tabela3[],9,1)</f>
        <v>HMM Helsinki</v>
      </c>
      <c r="J589" t="str">
        <f ca="1">VLOOKUP(Q589,Tabela3[],11,0)</f>
        <v xml:space="preserve">Desodorante Antitranspirante Aerosol </v>
      </c>
      <c r="K589" t="str">
        <f ca="1">VLOOKUP(Q589,Tabela3[],10,0)</f>
        <v>Quimico</v>
      </c>
      <c r="L589" t="e" cm="1">
        <f t="array" aca="1" ref="L589" ca="1">IF(Tabela2[[#This Row],[PORTO]]=Tabela2[[#This Row],[DESTINO]],0,erro)</f>
        <v>#NAME?</v>
      </c>
      <c r="N589">
        <f t="shared" ca="1" si="79"/>
        <v>1800000</v>
      </c>
      <c r="O589">
        <f t="shared" ca="1" si="72"/>
        <v>6</v>
      </c>
      <c r="P589">
        <f t="shared" ca="1" si="73"/>
        <v>8</v>
      </c>
      <c r="Q589">
        <f t="shared" ca="1" si="77"/>
        <v>25</v>
      </c>
      <c r="R589">
        <f t="shared" ca="1" si="78"/>
        <v>5</v>
      </c>
    </row>
    <row r="590" spans="1:18">
      <c r="A590">
        <f ca="1">VLOOKUP(O590,Tabela3[],2,0)</f>
        <v>2002</v>
      </c>
      <c r="B590" t="str">
        <f ca="1">VLOOKUP(P590,Tabela3[],4,0)</f>
        <v>JANEIRO</v>
      </c>
      <c r="C590" t="str">
        <f ca="1">VLOOKUP(Q590,Tabela3[],5,0)</f>
        <v>Canadá</v>
      </c>
      <c r="D590" t="str">
        <f ca="1">VLOOKUP(Q590,Tabela3[],3,0)</f>
        <v>Shopify</v>
      </c>
      <c r="E590" t="str">
        <f ca="1">IF(R590=Q590, (VLOOKUP(P590+1,Tabela3[],5,0)),VLOOKUP(R590,Tabela3[],5,0))</f>
        <v>China</v>
      </c>
      <c r="F590" s="1">
        <f t="shared" ca="1" si="74"/>
        <v>37277</v>
      </c>
      <c r="G590" s="1">
        <f t="shared" ca="1" si="75"/>
        <v>37279.374853231013</v>
      </c>
      <c r="H590">
        <f t="shared" ca="1" si="76"/>
        <v>1</v>
      </c>
      <c r="I590" t="str">
        <f ca="1">VLOOKUP(Q590,Tabela3[],9,1)</f>
        <v>HMM Southampton</v>
      </c>
      <c r="J590" t="str">
        <f ca="1">VLOOKUP(Q590,Tabela3[],11,0)</f>
        <v>NONA</v>
      </c>
      <c r="K590" t="str">
        <f ca="1">VLOOKUP(Q590,Tabela3[],10,0)</f>
        <v>Bebida</v>
      </c>
      <c r="L590" t="e" cm="1">
        <f t="array" aca="1" ref="L590" ca="1">IF(Tabela2[[#This Row],[PORTO]]=Tabela2[[#This Row],[DESTINO]],0,erro)</f>
        <v>#NAME?</v>
      </c>
      <c r="N590">
        <f t="shared" ca="1" si="79"/>
        <v>0</v>
      </c>
      <c r="O590">
        <f t="shared" ca="1" si="72"/>
        <v>2</v>
      </c>
      <c r="P590">
        <f t="shared" ca="1" si="73"/>
        <v>0</v>
      </c>
      <c r="Q590">
        <f t="shared" ca="1" si="77"/>
        <v>34</v>
      </c>
      <c r="R590">
        <f t="shared" ca="1" si="78"/>
        <v>0</v>
      </c>
    </row>
    <row r="591" spans="1:18">
      <c r="A591">
        <f ca="1">VLOOKUP(O591,Tabela3[],2,0)</f>
        <v>2005</v>
      </c>
      <c r="B591" t="str">
        <f ca="1">VLOOKUP(P591,Tabela3[],4,0)</f>
        <v>JANEIRO</v>
      </c>
      <c r="C591" t="str">
        <f ca="1">VLOOKUP(Q591,Tabela3[],5,0)</f>
        <v>China</v>
      </c>
      <c r="D591" t="str">
        <f ca="1">VLOOKUP(Q591,Tabela3[],3,0)</f>
        <v>Alibaba Group</v>
      </c>
      <c r="E591" t="str">
        <f ca="1">IF(R591=Q591, (VLOOKUP(P591+1,Tabela3[],5,0)),VLOOKUP(R591,Tabela3[],5,0))</f>
        <v>França</v>
      </c>
      <c r="F591" s="1">
        <f t="shared" ca="1" si="74"/>
        <v>38354</v>
      </c>
      <c r="G591" s="1">
        <f t="shared" ca="1" si="75"/>
        <v>38355.209003187425</v>
      </c>
      <c r="H591">
        <f t="shared" ca="1" si="76"/>
        <v>0</v>
      </c>
      <c r="I591" t="str">
        <f ca="1">VLOOKUP(Q591,Tabela3[],9,1)</f>
        <v>HMM St Petersburg</v>
      </c>
      <c r="J591" t="str">
        <f ca="1">VLOOKUP(Q591,Tabela3[],11,0)</f>
        <v>Ar Condicionado 18000</v>
      </c>
      <c r="K591" t="str">
        <f ca="1">VLOOKUP(Q591,Tabela3[],10,0)</f>
        <v>Eletrônicos</v>
      </c>
      <c r="L591" t="e" cm="1">
        <f t="array" aca="1" ref="L591" ca="1">IF(Tabela2[[#This Row],[PORTO]]=Tabela2[[#This Row],[DESTINO]],0,erro)</f>
        <v>#NAME?</v>
      </c>
      <c r="N591">
        <f t="shared" ca="1" si="79"/>
        <v>2500</v>
      </c>
      <c r="O591">
        <f t="shared" ca="1" si="72"/>
        <v>5</v>
      </c>
      <c r="P591">
        <f t="shared" ca="1" si="73"/>
        <v>0</v>
      </c>
      <c r="Q591">
        <f t="shared" ca="1" si="77"/>
        <v>2</v>
      </c>
      <c r="R591">
        <f t="shared" ca="1" si="78"/>
        <v>21</v>
      </c>
    </row>
    <row r="592" spans="1:18">
      <c r="A592">
        <f ca="1">VLOOKUP(O592,Tabela3[],2,0)</f>
        <v>2002</v>
      </c>
      <c r="B592" t="str">
        <f ca="1">VLOOKUP(P592,Tabela3[],4,0)</f>
        <v>FEVEREIRO</v>
      </c>
      <c r="C592" t="str">
        <f ca="1">VLOOKUP(Q592,Tabela3[],5,0)</f>
        <v>Coréia do Sul</v>
      </c>
      <c r="D592" t="str">
        <f ca="1">VLOOKUP(Q592,Tabela3[],3,0)</f>
        <v>Samsung</v>
      </c>
      <c r="E592" t="str">
        <f ca="1">IF(R592=Q592, (VLOOKUP(P592+1,Tabela3[],5,0)),VLOOKUP(R592,Tabela3[],5,0))</f>
        <v>Japão</v>
      </c>
      <c r="F592" s="1">
        <f t="shared" ca="1" si="74"/>
        <v>37257</v>
      </c>
      <c r="G592" s="1">
        <f t="shared" ca="1" si="75"/>
        <v>37264.868619267283</v>
      </c>
      <c r="H592">
        <f t="shared" ca="1" si="76"/>
        <v>0</v>
      </c>
      <c r="I592" t="str">
        <f ca="1">VLOOKUP(Q592,Tabela3[],9,1)</f>
        <v>HMM Rotterdam</v>
      </c>
      <c r="J592" t="str">
        <f ca="1">VLOOKUP(Q592,Tabela3[],11,0)</f>
        <v>Crystal UHD 4k 65"</v>
      </c>
      <c r="K592" t="str">
        <f ca="1">VLOOKUP(Q592,Tabela3[],10,0)</f>
        <v>Eletrônicos</v>
      </c>
      <c r="L592" t="e" cm="1">
        <f t="array" aca="1" ref="L592" ca="1">IF(Tabela2[[#This Row],[PORTO]]=Tabela2[[#This Row],[DESTINO]],0,erro)</f>
        <v>#NAME?</v>
      </c>
      <c r="N592">
        <f t="shared" ca="1" si="79"/>
        <v>2000</v>
      </c>
      <c r="O592">
        <f t="shared" ca="1" si="72"/>
        <v>2</v>
      </c>
      <c r="P592">
        <f t="shared" ca="1" si="73"/>
        <v>1</v>
      </c>
      <c r="Q592">
        <f t="shared" ca="1" si="77"/>
        <v>14</v>
      </c>
      <c r="R592">
        <f t="shared" ca="1" si="78"/>
        <v>9</v>
      </c>
    </row>
    <row r="593" spans="1:18">
      <c r="A593">
        <f ca="1">VLOOKUP(O593,Tabela3[],2,0)</f>
        <v>2009</v>
      </c>
      <c r="B593" t="str">
        <f ca="1">VLOOKUP(P593,Tabela3[],4,0)</f>
        <v>OUTUBRO</v>
      </c>
      <c r="C593" t="str">
        <f ca="1">VLOOKUP(Q593,Tabela3[],5,0)</f>
        <v>França</v>
      </c>
      <c r="D593" t="str">
        <f ca="1">VLOOKUP(Q593,Tabela3[],3,0)</f>
        <v> LVMH</v>
      </c>
      <c r="E593" t="str">
        <f ca="1">IF(R593=Q593, (VLOOKUP(P593+1,Tabela3[],5,0)),VLOOKUP(R593,Tabela3[],5,0))</f>
        <v>Itália</v>
      </c>
      <c r="F593" s="1">
        <f t="shared" ca="1" si="74"/>
        <v>40058</v>
      </c>
      <c r="G593" s="1">
        <f t="shared" ca="1" si="75"/>
        <v>40064.049711927342</v>
      </c>
      <c r="H593">
        <f t="shared" ca="1" si="76"/>
        <v>0</v>
      </c>
      <c r="I593" t="str">
        <f ca="1">VLOOKUP(Q593,Tabela3[],9,1)</f>
        <v>Emma Maersk</v>
      </c>
      <c r="J593" t="str">
        <f ca="1">VLOOKUP(Q593,Tabela3[],11,0)</f>
        <v>Clos Des Lambrys</v>
      </c>
      <c r="K593" t="str">
        <f ca="1">VLOOKUP(Q593,Tabela3[],10,0)</f>
        <v>Tecido</v>
      </c>
      <c r="L593" t="e" cm="1">
        <f t="array" aca="1" ref="L593" ca="1">IF(Tabela2[[#This Row],[PORTO]]=Tabela2[[#This Row],[DESTINO]],0,erro)</f>
        <v>#NAME?</v>
      </c>
      <c r="N593">
        <f t="shared" ca="1" si="79"/>
        <v>17000</v>
      </c>
      <c r="O593">
        <f t="shared" ca="1" si="72"/>
        <v>9</v>
      </c>
      <c r="P593">
        <f t="shared" ca="1" si="73"/>
        <v>9</v>
      </c>
      <c r="Q593">
        <f t="shared" ca="1" si="77"/>
        <v>21</v>
      </c>
      <c r="R593">
        <f t="shared" ca="1" si="78"/>
        <v>19</v>
      </c>
    </row>
    <row r="594" spans="1:18">
      <c r="A594">
        <f ca="1">VLOOKUP(O594,Tabela3[],2,0)</f>
        <v>2003</v>
      </c>
      <c r="B594" t="str">
        <f ca="1">VLOOKUP(P594,Tabela3[],4,0)</f>
        <v>MAIO</v>
      </c>
      <c r="C594" t="str">
        <f ca="1">VLOOKUP(Q594,Tabela3[],5,0)</f>
        <v>Itália</v>
      </c>
      <c r="D594" t="str">
        <f ca="1">VLOOKUP(Q594,Tabela3[],3,0)</f>
        <v>Hyundai</v>
      </c>
      <c r="E594" t="str">
        <f ca="1">IF(R594=Q594, (VLOOKUP(P594+1,Tabela3[],5,0)),VLOOKUP(R594,Tabela3[],5,0))</f>
        <v>Japão</v>
      </c>
      <c r="F594" s="1">
        <f t="shared" ca="1" si="74"/>
        <v>37722</v>
      </c>
      <c r="G594" s="1">
        <f t="shared" ca="1" si="75"/>
        <v>37724.453653507386</v>
      </c>
      <c r="H594">
        <f t="shared" ca="1" si="76"/>
        <v>0</v>
      </c>
      <c r="I594" t="str">
        <f ca="1">VLOOKUP(Q594,Tabela3[],9,1)</f>
        <v>Car Carriers</v>
      </c>
      <c r="J594" t="str">
        <f ca="1">VLOOKUP(Q594,Tabela3[],11,0)</f>
        <v>HB20 Sense</v>
      </c>
      <c r="K594" t="str">
        <f ca="1">VLOOKUP(Q594,Tabela3[],10,0)</f>
        <v>Carros</v>
      </c>
      <c r="L594" t="e" cm="1">
        <f t="array" aca="1" ref="L594" ca="1">IF(Tabela2[[#This Row],[PORTO]]=Tabela2[[#This Row],[DESTINO]],0,erro)</f>
        <v>#NAME?</v>
      </c>
      <c r="N594">
        <f t="shared" ca="1" si="79"/>
        <v>400</v>
      </c>
      <c r="O594">
        <f t="shared" ca="1" si="72"/>
        <v>3</v>
      </c>
      <c r="P594">
        <f t="shared" ca="1" si="73"/>
        <v>4</v>
      </c>
      <c r="Q594">
        <f t="shared" ca="1" si="77"/>
        <v>19</v>
      </c>
      <c r="R594">
        <f t="shared" ca="1" si="78"/>
        <v>10</v>
      </c>
    </row>
    <row r="595" spans="1:18">
      <c r="A595">
        <f ca="1">VLOOKUP(O595,Tabela3[],2,0)</f>
        <v>2006</v>
      </c>
      <c r="B595" t="str">
        <f ca="1">VLOOKUP(P595,Tabela3[],4,0)</f>
        <v>DEZEMBRO</v>
      </c>
      <c r="C595" t="str">
        <f ca="1">VLOOKUP(Q595,Tabela3[],5,0)</f>
        <v>Itália</v>
      </c>
      <c r="D595" t="str">
        <f ca="1">VLOOKUP(Q595,Tabela3[],3,0)</f>
        <v>Hyundai</v>
      </c>
      <c r="E595" t="str">
        <f ca="1">IF(R595=Q595, (VLOOKUP(P595+1,Tabela3[],5,0)),VLOOKUP(R595,Tabela3[],5,0))</f>
        <v>Estados Unidos</v>
      </c>
      <c r="F595" s="1">
        <f t="shared" ca="1" si="74"/>
        <v>39026</v>
      </c>
      <c r="G595" s="1">
        <f t="shared" ca="1" si="75"/>
        <v>39027.044816733061</v>
      </c>
      <c r="H595">
        <f t="shared" ca="1" si="76"/>
        <v>0</v>
      </c>
      <c r="I595" t="str">
        <f ca="1">VLOOKUP(Q595,Tabela3[],9,1)</f>
        <v>Car Carriers</v>
      </c>
      <c r="J595" t="str">
        <f ca="1">VLOOKUP(Q595,Tabela3[],11,0)</f>
        <v>Creta Confort</v>
      </c>
      <c r="K595" t="str">
        <f ca="1">VLOOKUP(Q595,Tabela3[],10,0)</f>
        <v>Carros</v>
      </c>
      <c r="L595" t="e" cm="1">
        <f t="array" aca="1" ref="L595" ca="1">IF(Tabela2[[#This Row],[PORTO]]=Tabela2[[#This Row],[DESTINO]],0,erro)</f>
        <v>#NAME?</v>
      </c>
      <c r="N595">
        <f t="shared" ca="1" si="79"/>
        <v>500</v>
      </c>
      <c r="O595">
        <f t="shared" ref="O595:O658" ca="1" si="80">INT(RAND()*10)</f>
        <v>6</v>
      </c>
      <c r="P595">
        <f t="shared" ref="P595:P658" ca="1" si="81">INT(RAND()*13)</f>
        <v>11</v>
      </c>
      <c r="Q595">
        <f t="shared" ca="1" si="77"/>
        <v>18</v>
      </c>
      <c r="R595">
        <f t="shared" ca="1" si="78"/>
        <v>4</v>
      </c>
    </row>
    <row r="596" spans="1:18">
      <c r="A596">
        <f ca="1">VLOOKUP(O596,Tabela3[],2,0)</f>
        <v>2004</v>
      </c>
      <c r="B596" t="str">
        <f ca="1">VLOOKUP(P596,Tabela3[],4,0)</f>
        <v>DEZEMBRO</v>
      </c>
      <c r="C596" t="str">
        <f ca="1">VLOOKUP(Q596,Tabela3[],5,0)</f>
        <v>Alemanha</v>
      </c>
      <c r="D596" t="str">
        <f ca="1">VLOOKUP(Q596,Tabela3[],3,0)</f>
        <v>Volkswagen</v>
      </c>
      <c r="E596" t="str">
        <f ca="1">IF(R596=Q596, (VLOOKUP(P596+1,Tabela3[],5,0)),VLOOKUP(R596,Tabela3[],5,0))</f>
        <v>Japão</v>
      </c>
      <c r="F596" s="1">
        <f t="shared" ca="1" si="74"/>
        <v>38310</v>
      </c>
      <c r="G596" s="1">
        <f t="shared" ca="1" si="75"/>
        <v>38319.715890302476</v>
      </c>
      <c r="H596">
        <f t="shared" ca="1" si="76"/>
        <v>0</v>
      </c>
      <c r="I596" t="str">
        <f ca="1">VLOOKUP(Q596,Tabela3[],9,1)</f>
        <v>Warehouse Carriers </v>
      </c>
      <c r="J596" t="str">
        <f ca="1">VLOOKUP(Q596,Tabela3[],11,0)</f>
        <v>Highline 250 TSI (Taos)</v>
      </c>
      <c r="K596" t="str">
        <f ca="1">VLOOKUP(Q596,Tabela3[],10,0)</f>
        <v>Carros</v>
      </c>
      <c r="L596" t="e" cm="1">
        <f t="array" aca="1" ref="L596" ca="1">IF(Tabela2[[#This Row],[PORTO]]=Tabela2[[#This Row],[DESTINO]],0,erro)</f>
        <v>#NAME?</v>
      </c>
      <c r="N596">
        <f t="shared" ca="1" si="79"/>
        <v>100</v>
      </c>
      <c r="O596">
        <f t="shared" ca="1" si="80"/>
        <v>4</v>
      </c>
      <c r="P596">
        <f t="shared" ca="1" si="81"/>
        <v>11</v>
      </c>
      <c r="Q596">
        <f t="shared" ca="1" si="77"/>
        <v>7</v>
      </c>
      <c r="R596">
        <f t="shared" ca="1" si="78"/>
        <v>11</v>
      </c>
    </row>
    <row r="597" spans="1:18">
      <c r="A597">
        <f ca="1">VLOOKUP(O597,Tabela3[],2,0)</f>
        <v>2003</v>
      </c>
      <c r="B597" t="str">
        <f ca="1">VLOOKUP(P597,Tabela3[],4,0)</f>
        <v>SETEMBRO</v>
      </c>
      <c r="C597" t="str">
        <f ca="1">VLOOKUP(Q597,Tabela3[],5,0)</f>
        <v>India</v>
      </c>
      <c r="D597" t="str">
        <f ca="1">VLOOKUP(Q597,Tabela3[],3,0)</f>
        <v>Reliance Industries</v>
      </c>
      <c r="E597" t="str">
        <f ca="1">IF(R597=Q597, (VLOOKUP(P597+1,Tabela3[],5,0)),VLOOKUP(R597,Tabela3[],5,0))</f>
        <v>Estados Unidos</v>
      </c>
      <c r="F597" s="1">
        <f t="shared" ca="1" si="74"/>
        <v>37847</v>
      </c>
      <c r="G597" s="1">
        <f t="shared" ca="1" si="75"/>
        <v>37847.409838548578</v>
      </c>
      <c r="H597">
        <f t="shared" ca="1" si="76"/>
        <v>0</v>
      </c>
      <c r="I597" t="str">
        <f ca="1">VLOOKUP(Q597,Tabela3[],9,1)</f>
        <v>Tanker</v>
      </c>
      <c r="J597" t="str">
        <f ca="1">VLOOKUP(Q597,Tabela3[],11,0)</f>
        <v>Polietileno</v>
      </c>
      <c r="K597" t="str">
        <f ca="1">VLOOKUP(Q597,Tabela3[],10,0)</f>
        <v>Petroquimicos</v>
      </c>
      <c r="L597" t="e" cm="1">
        <f t="array" aca="1" ref="L597" ca="1">IF(Tabela2[[#This Row],[PORTO]]=Tabela2[[#This Row],[DESTINO]],0,erro)</f>
        <v>#NAME?</v>
      </c>
      <c r="N597">
        <f t="shared" ca="1" si="79"/>
        <v>0</v>
      </c>
      <c r="O597">
        <f t="shared" ca="1" si="80"/>
        <v>3</v>
      </c>
      <c r="P597">
        <f t="shared" ca="1" si="81"/>
        <v>8</v>
      </c>
      <c r="Q597">
        <f t="shared" ca="1" si="77"/>
        <v>31</v>
      </c>
      <c r="R597">
        <f t="shared" ca="1" si="78"/>
        <v>5</v>
      </c>
    </row>
    <row r="598" spans="1:18">
      <c r="A598">
        <f ca="1">VLOOKUP(O598,Tabela3[],2,0)</f>
        <v>2007</v>
      </c>
      <c r="B598" t="str">
        <f ca="1">VLOOKUP(P598,Tabela3[],4,0)</f>
        <v>NOVEMBRO</v>
      </c>
      <c r="C598" t="str">
        <f ca="1">VLOOKUP(Q598,Tabela3[],5,0)</f>
        <v>Alemanha</v>
      </c>
      <c r="D598" t="str">
        <f ca="1">VLOOKUP(Q598,Tabela3[],3,0)</f>
        <v>Volkswagen</v>
      </c>
      <c r="E598" t="str">
        <f ca="1">IF(R598=Q598, (VLOOKUP(P598+1,Tabela3[],5,0)),VLOOKUP(R598,Tabela3[],5,0))</f>
        <v>China</v>
      </c>
      <c r="F598" s="1">
        <f t="shared" ca="1" si="74"/>
        <v>39373</v>
      </c>
      <c r="G598" s="1">
        <f t="shared" ca="1" si="75"/>
        <v>39377.152111563846</v>
      </c>
      <c r="H598">
        <f t="shared" ca="1" si="76"/>
        <v>0</v>
      </c>
      <c r="I598" t="str">
        <f ca="1">VLOOKUP(Q598,Tabela3[],9,1)</f>
        <v>Warehouse Carriers </v>
      </c>
      <c r="J598" t="str">
        <f ca="1">VLOOKUP(Q598,Tabela3[],11,0)</f>
        <v>GLI 350 TSI (Jetta)</v>
      </c>
      <c r="K598" t="str">
        <f ca="1">VLOOKUP(Q598,Tabela3[],10,0)</f>
        <v>Carros</v>
      </c>
      <c r="L598" t="e" cm="1">
        <f t="array" aca="1" ref="L598" ca="1">IF(Tabela2[[#This Row],[PORTO]]=Tabela2[[#This Row],[DESTINO]],0,erro)</f>
        <v>#NAME?</v>
      </c>
      <c r="N598">
        <f t="shared" ca="1" si="79"/>
        <v>300</v>
      </c>
      <c r="O598">
        <f t="shared" ca="1" si="80"/>
        <v>7</v>
      </c>
      <c r="P598">
        <f t="shared" ca="1" si="81"/>
        <v>10</v>
      </c>
      <c r="Q598">
        <f t="shared" ca="1" si="77"/>
        <v>8</v>
      </c>
      <c r="R598">
        <f t="shared" ca="1" si="78"/>
        <v>0</v>
      </c>
    </row>
    <row r="599" spans="1:18">
      <c r="A599">
        <f ca="1">VLOOKUP(O599,Tabela3[],2,0)</f>
        <v>2003</v>
      </c>
      <c r="B599" t="str">
        <f ca="1">VLOOKUP(P599,Tabela3[],4,0)</f>
        <v>SETEMBRO</v>
      </c>
      <c r="C599" t="str">
        <f ca="1">VLOOKUP(Q599,Tabela3[],5,0)</f>
        <v>Itália</v>
      </c>
      <c r="D599" t="str">
        <f ca="1">VLOOKUP(Q599,Tabela3[],3,0)</f>
        <v>Hyundai</v>
      </c>
      <c r="E599" t="str">
        <f ca="1">IF(R599=Q599, (VLOOKUP(P599+1,Tabela3[],5,0)),VLOOKUP(R599,Tabela3[],5,0))</f>
        <v>Coréia do Sul</v>
      </c>
      <c r="F599" s="1">
        <f t="shared" ca="1" si="74"/>
        <v>37847</v>
      </c>
      <c r="G599" s="1">
        <f t="shared" ca="1" si="75"/>
        <v>37853.651184086368</v>
      </c>
      <c r="H599">
        <f t="shared" ca="1" si="76"/>
        <v>1</v>
      </c>
      <c r="I599" t="str">
        <f ca="1">VLOOKUP(Q599,Tabela3[],9,1)</f>
        <v>Car Carriers</v>
      </c>
      <c r="J599" t="str">
        <f ca="1">VLOOKUP(Q599,Tabela3[],11,0)</f>
        <v>Creta Confort</v>
      </c>
      <c r="K599" t="str">
        <f ca="1">VLOOKUP(Q599,Tabela3[],10,0)</f>
        <v>Carros</v>
      </c>
      <c r="L599" t="e" cm="1">
        <f t="array" aca="1" ref="L599" ca="1">IF(Tabela2[[#This Row],[PORTO]]=Tabela2[[#This Row],[DESTINO]],0,erro)</f>
        <v>#NAME?</v>
      </c>
      <c r="N599">
        <f t="shared" ca="1" si="79"/>
        <v>400</v>
      </c>
      <c r="O599">
        <f t="shared" ca="1" si="80"/>
        <v>3</v>
      </c>
      <c r="P599">
        <f t="shared" ca="1" si="81"/>
        <v>8</v>
      </c>
      <c r="Q599">
        <f t="shared" ca="1" si="77"/>
        <v>18</v>
      </c>
      <c r="R599">
        <f t="shared" ca="1" si="78"/>
        <v>13</v>
      </c>
    </row>
    <row r="600" spans="1:18">
      <c r="A600">
        <f ca="1">VLOOKUP(O600,Tabela3[],2,0)</f>
        <v>2003</v>
      </c>
      <c r="B600" t="str">
        <f ca="1">VLOOKUP(P600,Tabela3[],4,0)</f>
        <v>AGOSTO</v>
      </c>
      <c r="C600" t="str">
        <f ca="1">VLOOKUP(Q600,Tabela3[],5,0)</f>
        <v>Alemanha</v>
      </c>
      <c r="D600" t="str">
        <f ca="1">VLOOKUP(Q600,Tabela3[],3,0)</f>
        <v>Volkswagen</v>
      </c>
      <c r="E600" t="str">
        <f ca="1">IF(R600=Q600, (VLOOKUP(P600+1,Tabela3[],5,0)),VLOOKUP(R600,Tabela3[],5,0))</f>
        <v>Coréia do Sul</v>
      </c>
      <c r="F600" s="1">
        <f t="shared" ca="1" si="74"/>
        <v>37829</v>
      </c>
      <c r="G600" s="1">
        <f t="shared" ca="1" si="75"/>
        <v>37836.526007667024</v>
      </c>
      <c r="H600">
        <f t="shared" ca="1" si="76"/>
        <v>0</v>
      </c>
      <c r="I600" t="str">
        <f ca="1">VLOOKUP(Q600,Tabela3[],9,1)</f>
        <v>Warehouse Carriers </v>
      </c>
      <c r="J600" t="str">
        <f ca="1">VLOOKUP(Q600,Tabela3[],11,0)</f>
        <v>Highline 250 TSI (Taos)</v>
      </c>
      <c r="K600" t="str">
        <f ca="1">VLOOKUP(Q600,Tabela3[],10,0)</f>
        <v>Carros</v>
      </c>
      <c r="L600" t="e" cm="1">
        <f t="array" aca="1" ref="L600" ca="1">IF(Tabela2[[#This Row],[PORTO]]=Tabela2[[#This Row],[DESTINO]],0,erro)</f>
        <v>#NAME?</v>
      </c>
      <c r="N600">
        <f t="shared" ca="1" si="79"/>
        <v>300</v>
      </c>
      <c r="O600">
        <f t="shared" ca="1" si="80"/>
        <v>3</v>
      </c>
      <c r="P600">
        <f t="shared" ca="1" si="81"/>
        <v>7</v>
      </c>
      <c r="Q600">
        <f t="shared" ca="1" si="77"/>
        <v>7</v>
      </c>
      <c r="R600">
        <f t="shared" ca="1" si="78"/>
        <v>13</v>
      </c>
    </row>
    <row r="601" spans="1:18">
      <c r="A601">
        <f ca="1">VLOOKUP(O601,Tabela3[],2,0)</f>
        <v>2004</v>
      </c>
      <c r="B601" t="str">
        <f ca="1">VLOOKUP(P601,Tabela3[],4,0)</f>
        <v>AGOSTO</v>
      </c>
      <c r="C601" t="str">
        <f ca="1">VLOOKUP(Q601,Tabela3[],5,0)</f>
        <v>França</v>
      </c>
      <c r="D601" t="str">
        <f ca="1">VLOOKUP(Q601,Tabela3[],3,0)</f>
        <v> LVMH</v>
      </c>
      <c r="E601" t="str">
        <f ca="1">IF(R601=Q601, (VLOOKUP(P601+1,Tabela3[],5,0)),VLOOKUP(R601,Tabela3[],5,0))</f>
        <v>Japão</v>
      </c>
      <c r="F601" s="1">
        <f t="shared" ca="1" si="74"/>
        <v>38181</v>
      </c>
      <c r="G601" s="1">
        <f t="shared" ca="1" si="75"/>
        <v>38190.13437991609</v>
      </c>
      <c r="H601">
        <f t="shared" ca="1" si="76"/>
        <v>0</v>
      </c>
      <c r="I601" t="str">
        <f ca="1">VLOOKUP(Q601,Tabela3[],9,1)</f>
        <v>Emma Maersk</v>
      </c>
      <c r="J601" t="str">
        <f ca="1">VLOOKUP(Q601,Tabela3[],11,0)</f>
        <v>Clos Des Lambrys</v>
      </c>
      <c r="K601" t="str">
        <f ca="1">VLOOKUP(Q601,Tabela3[],10,0)</f>
        <v>Tecido</v>
      </c>
      <c r="L601" t="e" cm="1">
        <f t="array" aca="1" ref="L601" ca="1">IF(Tabela2[[#This Row],[PORTO]]=Tabela2[[#This Row],[DESTINO]],0,erro)</f>
        <v>#NAME?</v>
      </c>
      <c r="N601">
        <f t="shared" ca="1" si="79"/>
        <v>44000</v>
      </c>
      <c r="O601">
        <f t="shared" ca="1" si="80"/>
        <v>4</v>
      </c>
      <c r="P601">
        <f t="shared" ca="1" si="81"/>
        <v>7</v>
      </c>
      <c r="Q601">
        <f t="shared" ca="1" si="77"/>
        <v>21</v>
      </c>
      <c r="R601">
        <f t="shared" ca="1" si="78"/>
        <v>10</v>
      </c>
    </row>
    <row r="602" spans="1:18">
      <c r="A602">
        <f ca="1">VLOOKUP(O602,Tabela3[],2,0)</f>
        <v>2001</v>
      </c>
      <c r="B602" t="str">
        <f ca="1">VLOOKUP(P602,Tabela3[],4,0)</f>
        <v>MAIO</v>
      </c>
      <c r="C602" t="str">
        <f ca="1">VLOOKUP(Q602,Tabela3[],5,0)</f>
        <v>Japão</v>
      </c>
      <c r="D602" t="str">
        <f ca="1">VLOOKUP(Q602,Tabela3[],3,0)</f>
        <v>Toyota</v>
      </c>
      <c r="E602" t="str">
        <f ca="1">IF(R602=Q602, (VLOOKUP(P602+1,Tabela3[],5,0)),VLOOKUP(R602,Tabela3[],5,0))</f>
        <v>Coréia do Sul</v>
      </c>
      <c r="F602" s="1">
        <f t="shared" ca="1" si="74"/>
        <v>36985</v>
      </c>
      <c r="G602" s="1">
        <f t="shared" ca="1" si="75"/>
        <v>36986.443869487564</v>
      </c>
      <c r="H602">
        <f t="shared" ca="1" si="76"/>
        <v>1</v>
      </c>
      <c r="I602" t="str">
        <f ca="1">VLOOKUP(Q602,Tabela3[],9,1)</f>
        <v>Trailer Carriers</v>
      </c>
      <c r="J602" t="str">
        <f ca="1">VLOOKUP(Q602,Tabela3[],11,0)</f>
        <v>COROLLA CROSS XR</v>
      </c>
      <c r="K602" t="str">
        <f ca="1">VLOOKUP(Q602,Tabela3[],10,0)</f>
        <v>Carros</v>
      </c>
      <c r="L602" t="e" cm="1">
        <f t="array" aca="1" ref="L602" ca="1">IF(Tabela2[[#This Row],[PORTO]]=Tabela2[[#This Row],[DESTINO]],0,erro)</f>
        <v>#NAME?</v>
      </c>
      <c r="N602">
        <f t="shared" ca="1" si="79"/>
        <v>200</v>
      </c>
      <c r="O602">
        <f t="shared" ca="1" si="80"/>
        <v>1</v>
      </c>
      <c r="P602">
        <f t="shared" ca="1" si="81"/>
        <v>4</v>
      </c>
      <c r="Q602">
        <f t="shared" ca="1" si="77"/>
        <v>11</v>
      </c>
      <c r="R602">
        <f t="shared" ca="1" si="78"/>
        <v>14</v>
      </c>
    </row>
    <row r="603" spans="1:18">
      <c r="A603">
        <f ca="1">VLOOKUP(O603,Tabela3[],2,0)</f>
        <v>2000</v>
      </c>
      <c r="B603" t="str">
        <f ca="1">VLOOKUP(P603,Tabela3[],4,0)</f>
        <v>AGOSTO</v>
      </c>
      <c r="C603" t="str">
        <f ca="1">VLOOKUP(Q603,Tabela3[],5,0)</f>
        <v>China</v>
      </c>
      <c r="D603" t="str">
        <f ca="1">VLOOKUP(Q603,Tabela3[],3,0)</f>
        <v>Alibaba Group</v>
      </c>
      <c r="E603" t="str">
        <f ca="1">IF(R603=Q603, (VLOOKUP(P603+1,Tabela3[],5,0)),VLOOKUP(R603,Tabela3[],5,0))</f>
        <v>França</v>
      </c>
      <c r="F603" s="1">
        <f t="shared" ca="1" si="74"/>
        <v>36715</v>
      </c>
      <c r="G603" s="1">
        <f t="shared" ca="1" si="75"/>
        <v>36715.650228520251</v>
      </c>
      <c r="H603">
        <f t="shared" ca="1" si="76"/>
        <v>0</v>
      </c>
      <c r="I603" t="str">
        <f ca="1">VLOOKUP(Q603,Tabela3[],9,1)</f>
        <v>HMM St Petersburg</v>
      </c>
      <c r="J603" t="str">
        <f ca="1">VLOOKUP(Q603,Tabela3[],11,0)</f>
        <v>Serração Portatil</v>
      </c>
      <c r="K603" t="str">
        <f ca="1">VLOOKUP(Q603,Tabela3[],10,0)</f>
        <v>Maquinário</v>
      </c>
      <c r="L603" t="e" cm="1">
        <f t="array" aca="1" ref="L603" ca="1">IF(Tabela2[[#This Row],[PORTO]]=Tabela2[[#This Row],[DESTINO]],0,erro)</f>
        <v>#NAME?</v>
      </c>
      <c r="N603">
        <f t="shared" ca="1" si="79"/>
        <v>50</v>
      </c>
      <c r="O603">
        <f t="shared" ca="1" si="80"/>
        <v>0</v>
      </c>
      <c r="P603">
        <f t="shared" ca="1" si="81"/>
        <v>7</v>
      </c>
      <c r="Q603">
        <f t="shared" ca="1" si="77"/>
        <v>0</v>
      </c>
      <c r="R603">
        <f t="shared" ca="1" si="78"/>
        <v>22</v>
      </c>
    </row>
    <row r="604" spans="1:18">
      <c r="A604">
        <f ca="1">VLOOKUP(O604,Tabela3[],2,0)</f>
        <v>2000</v>
      </c>
      <c r="B604" t="str">
        <f ca="1">VLOOKUP(P604,Tabela3[],4,0)</f>
        <v>NOVEMBRO</v>
      </c>
      <c r="C604" t="str">
        <f ca="1">VLOOKUP(Q604,Tabela3[],5,0)</f>
        <v>Reino Unido</v>
      </c>
      <c r="D604" t="str">
        <f ca="1">VLOOKUP(Q604,Tabela3[],3,0)</f>
        <v>Unilever</v>
      </c>
      <c r="E604" t="str">
        <f ca="1">IF(R604=Q604, (VLOOKUP(P604+1,Tabela3[],5,0)),VLOOKUP(R604,Tabela3[],5,0))</f>
        <v>Itália</v>
      </c>
      <c r="F604" s="1">
        <f t="shared" ca="1" si="74"/>
        <v>36803</v>
      </c>
      <c r="G604" s="1">
        <f t="shared" ca="1" si="75"/>
        <v>36803.447368578163</v>
      </c>
      <c r="H604">
        <f t="shared" ca="1" si="76"/>
        <v>0</v>
      </c>
      <c r="I604" t="str">
        <f ca="1">VLOOKUP(Q604,Tabela3[],9,1)</f>
        <v>HMM Helsinki</v>
      </c>
      <c r="J604" t="str">
        <f ca="1">VLOOKUP(Q604,Tabela3[],11,0)</f>
        <v xml:space="preserve">Shampoo </v>
      </c>
      <c r="K604" t="str">
        <f ca="1">VLOOKUP(Q604,Tabela3[],10,0)</f>
        <v>Quimico</v>
      </c>
      <c r="L604" t="e" cm="1">
        <f t="array" aca="1" ref="L604" ca="1">IF(Tabela2[[#This Row],[PORTO]]=Tabela2[[#This Row],[DESTINO]],0,erro)</f>
        <v>#NAME?</v>
      </c>
      <c r="N604">
        <f t="shared" ca="1" si="79"/>
        <v>320000</v>
      </c>
      <c r="O604">
        <f t="shared" ca="1" si="80"/>
        <v>0</v>
      </c>
      <c r="P604">
        <f t="shared" ca="1" si="81"/>
        <v>10</v>
      </c>
      <c r="Q604">
        <f t="shared" ca="1" si="77"/>
        <v>24</v>
      </c>
      <c r="R604">
        <f t="shared" ca="1" si="78"/>
        <v>18</v>
      </c>
    </row>
    <row r="605" spans="1:18">
      <c r="A605">
        <f ca="1">VLOOKUP(O605,Tabela3[],2,0)</f>
        <v>2006</v>
      </c>
      <c r="B605" t="str">
        <f ca="1">VLOOKUP(P605,Tabela3[],4,0)</f>
        <v>MARÇO</v>
      </c>
      <c r="C605" t="str">
        <f ca="1">VLOOKUP(Q605,Tabela3[],5,0)</f>
        <v>India</v>
      </c>
      <c r="D605" t="str">
        <f ca="1">VLOOKUP(Q605,Tabela3[],3,0)</f>
        <v>Reliance Industries</v>
      </c>
      <c r="E605" t="str">
        <f ca="1">IF(R605=Q605, (VLOOKUP(P605+1,Tabela3[],5,0)),VLOOKUP(R605,Tabela3[],5,0))</f>
        <v>França</v>
      </c>
      <c r="F605" s="1">
        <f t="shared" ca="1" si="74"/>
        <v>38774</v>
      </c>
      <c r="G605" s="1">
        <f t="shared" ca="1" si="75"/>
        <v>38779.105150807474</v>
      </c>
      <c r="H605">
        <f t="shared" ca="1" si="76"/>
        <v>1</v>
      </c>
      <c r="I605" t="str">
        <f ca="1">VLOOKUP(Q605,Tabela3[],9,1)</f>
        <v>Tanker</v>
      </c>
      <c r="J605" t="str">
        <f ca="1">VLOOKUP(Q605,Tabela3[],11,0)</f>
        <v>Polietileno</v>
      </c>
      <c r="K605" t="str">
        <f ca="1">VLOOKUP(Q605,Tabela3[],10,0)</f>
        <v>Petroquimicos</v>
      </c>
      <c r="L605" t="e" cm="1">
        <f t="array" aca="1" ref="L605" ca="1">IF(Tabela2[[#This Row],[PORTO]]=Tabela2[[#This Row],[DESTINO]],0,erro)</f>
        <v>#NAME?</v>
      </c>
      <c r="N605">
        <f t="shared" ca="1" si="79"/>
        <v>0</v>
      </c>
      <c r="O605">
        <f t="shared" ca="1" si="80"/>
        <v>6</v>
      </c>
      <c r="P605">
        <f t="shared" ca="1" si="81"/>
        <v>2</v>
      </c>
      <c r="Q605">
        <f t="shared" ca="1" si="77"/>
        <v>31</v>
      </c>
      <c r="R605">
        <f t="shared" ca="1" si="78"/>
        <v>23</v>
      </c>
    </row>
    <row r="606" spans="1:18">
      <c r="A606">
        <f ca="1">VLOOKUP(O606,Tabela3[],2,0)</f>
        <v>2001</v>
      </c>
      <c r="B606" t="str">
        <f ca="1">VLOOKUP(P606,Tabela3[],4,0)</f>
        <v>MARÇO</v>
      </c>
      <c r="C606" t="str">
        <f ca="1">VLOOKUP(Q606,Tabela3[],5,0)</f>
        <v>Brasil</v>
      </c>
      <c r="D606" t="str">
        <f ca="1">VLOOKUP(Q606,Tabela3[],3,0)</f>
        <v>VALE</v>
      </c>
      <c r="E606" t="str">
        <f ca="1">IF(R606=Q606, (VLOOKUP(P606+1,Tabela3[],5,0)),VLOOKUP(R606,Tabela3[],5,0))</f>
        <v>França</v>
      </c>
      <c r="F606" s="1">
        <f t="shared" ca="1" si="74"/>
        <v>36933</v>
      </c>
      <c r="G606" s="1">
        <f t="shared" ca="1" si="75"/>
        <v>36934.855734836994</v>
      </c>
      <c r="H606">
        <f t="shared" ca="1" si="76"/>
        <v>1</v>
      </c>
      <c r="I606" t="str">
        <f ca="1">VLOOKUP(Q606,Tabela3[],9,1)</f>
        <v>Lan Hua Hai</v>
      </c>
      <c r="J606" t="str">
        <f ca="1">VLOOKUP(Q606,Tabela3[],11,0)</f>
        <v>Bauxita</v>
      </c>
      <c r="K606" t="str">
        <f ca="1">VLOOKUP(Q606,Tabela3[],10,0)</f>
        <v>Minério</v>
      </c>
      <c r="L606" t="e" cm="1">
        <f t="array" aca="1" ref="L606" ca="1">IF(Tabela2[[#This Row],[PORTO]]=Tabela2[[#This Row],[DESTINO]],0,erro)</f>
        <v>#NAME?</v>
      </c>
      <c r="N606">
        <f t="shared" ca="1" si="79"/>
        <v>0</v>
      </c>
      <c r="O606">
        <f t="shared" ca="1" si="80"/>
        <v>1</v>
      </c>
      <c r="P606">
        <f t="shared" ca="1" si="81"/>
        <v>2</v>
      </c>
      <c r="Q606">
        <f t="shared" ca="1" si="77"/>
        <v>28</v>
      </c>
      <c r="R606">
        <f t="shared" ca="1" si="78"/>
        <v>21</v>
      </c>
    </row>
    <row r="607" spans="1:18">
      <c r="A607">
        <f ca="1">VLOOKUP(O607,Tabela3[],2,0)</f>
        <v>2006</v>
      </c>
      <c r="B607" t="str">
        <f ca="1">VLOOKUP(P607,Tabela3[],4,0)</f>
        <v>SETEMBRO</v>
      </c>
      <c r="C607" t="str">
        <f ca="1">VLOOKUP(Q607,Tabela3[],5,0)</f>
        <v>China</v>
      </c>
      <c r="D607" t="str">
        <f ca="1">VLOOKUP(Q607,Tabela3[],3,0)</f>
        <v>Alibaba Group</v>
      </c>
      <c r="E607" t="str">
        <f ca="1">IF(R607=Q607, (VLOOKUP(P607+1,Tabela3[],5,0)),VLOOKUP(R607,Tabela3[],5,0))</f>
        <v>Holanda</v>
      </c>
      <c r="F607" s="1">
        <f t="shared" ca="1" si="74"/>
        <v>38943</v>
      </c>
      <c r="G607" s="1">
        <f t="shared" ca="1" si="75"/>
        <v>38945.189759598434</v>
      </c>
      <c r="H607">
        <f t="shared" ca="1" si="76"/>
        <v>0</v>
      </c>
      <c r="I607" t="str">
        <f ca="1">VLOOKUP(Q607,Tabela3[],9,1)</f>
        <v>HMM St Petersburg</v>
      </c>
      <c r="J607" t="str">
        <f ca="1">VLOOKUP(Q607,Tabela3[],11,0)</f>
        <v>Miniescavadeira</v>
      </c>
      <c r="K607" t="str">
        <f ca="1">VLOOKUP(Q607,Tabela3[],10,0)</f>
        <v>Maquinário</v>
      </c>
      <c r="L607" t="e" cm="1">
        <f t="array" aca="1" ref="L607" ca="1">IF(Tabela2[[#This Row],[PORTO]]=Tabela2[[#This Row],[DESTINO]],0,erro)</f>
        <v>#NAME?</v>
      </c>
      <c r="N607">
        <f t="shared" ca="1" si="79"/>
        <v>30</v>
      </c>
      <c r="O607">
        <f t="shared" ca="1" si="80"/>
        <v>6</v>
      </c>
      <c r="P607">
        <f t="shared" ca="1" si="81"/>
        <v>8</v>
      </c>
      <c r="Q607">
        <f t="shared" ca="1" si="77"/>
        <v>1</v>
      </c>
      <c r="R607">
        <f t="shared" ca="1" si="78"/>
        <v>17</v>
      </c>
    </row>
    <row r="608" spans="1:18">
      <c r="A608">
        <f ca="1">VLOOKUP(O608,Tabela3[],2,0)</f>
        <v>2002</v>
      </c>
      <c r="B608" t="str">
        <f ca="1">VLOOKUP(P608,Tabela3[],4,0)</f>
        <v>MARÇO</v>
      </c>
      <c r="C608" t="str">
        <f ca="1">VLOOKUP(Q608,Tabela3[],5,0)</f>
        <v>India</v>
      </c>
      <c r="D608" t="str">
        <f ca="1">VLOOKUP(Q608,Tabela3[],3,0)</f>
        <v>Reliance Industries</v>
      </c>
      <c r="E608" t="str">
        <f ca="1">IF(R608=Q608, (VLOOKUP(P608+1,Tabela3[],5,0)),VLOOKUP(R608,Tabela3[],5,0))</f>
        <v>Estados Unidos</v>
      </c>
      <c r="F608" s="1">
        <f t="shared" ca="1" si="74"/>
        <v>37312</v>
      </c>
      <c r="G608" s="1">
        <f t="shared" ca="1" si="75"/>
        <v>37318.079413025378</v>
      </c>
      <c r="H608">
        <f t="shared" ca="1" si="76"/>
        <v>1</v>
      </c>
      <c r="I608" t="str">
        <f ca="1">VLOOKUP(Q608,Tabela3[],9,1)</f>
        <v>Tanker</v>
      </c>
      <c r="J608" t="str">
        <f ca="1">VLOOKUP(Q608,Tabela3[],11,0)</f>
        <v>Cloreto de polivinila</v>
      </c>
      <c r="K608" t="str">
        <f ca="1">VLOOKUP(Q608,Tabela3[],10,0)</f>
        <v>Petroquimicos</v>
      </c>
      <c r="L608" t="e" cm="1">
        <f t="array" aca="1" ref="L608" ca="1">IF(Tabela2[[#This Row],[PORTO]]=Tabela2[[#This Row],[DESTINO]],0,erro)</f>
        <v>#NAME?</v>
      </c>
      <c r="N608">
        <f t="shared" ca="1" si="79"/>
        <v>0</v>
      </c>
      <c r="O608">
        <f t="shared" ca="1" si="80"/>
        <v>2</v>
      </c>
      <c r="P608">
        <f t="shared" ca="1" si="81"/>
        <v>2</v>
      </c>
      <c r="Q608">
        <f t="shared" ca="1" si="77"/>
        <v>32</v>
      </c>
      <c r="R608">
        <f t="shared" ca="1" si="78"/>
        <v>3</v>
      </c>
    </row>
    <row r="609" spans="1:18">
      <c r="A609">
        <f ca="1">VLOOKUP(O609,Tabela3[],2,0)</f>
        <v>2001</v>
      </c>
      <c r="B609" t="str">
        <f ca="1">VLOOKUP(P609,Tabela3[],4,0)</f>
        <v>JULHO</v>
      </c>
      <c r="C609" t="str">
        <f ca="1">VLOOKUP(Q609,Tabela3[],5,0)</f>
        <v>Japão</v>
      </c>
      <c r="D609" t="str">
        <f ca="1">VLOOKUP(Q609,Tabela3[],3,0)</f>
        <v>Toyota</v>
      </c>
      <c r="E609" t="str">
        <f ca="1">IF(R609=Q609, (VLOOKUP(P609+1,Tabela3[],5,0)),VLOOKUP(R609,Tabela3[],5,0))</f>
        <v>China</v>
      </c>
      <c r="F609" s="1">
        <f t="shared" ca="1" si="74"/>
        <v>37069</v>
      </c>
      <c r="G609" s="1">
        <f t="shared" ca="1" si="75"/>
        <v>37074.327248651811</v>
      </c>
      <c r="H609">
        <f t="shared" ca="1" si="76"/>
        <v>1</v>
      </c>
      <c r="I609" t="str">
        <f ca="1">VLOOKUP(Q609,Tabela3[],9,1)</f>
        <v>Trailer Carriers</v>
      </c>
      <c r="J609" t="str">
        <f ca="1">VLOOKUP(Q609,Tabela3[],11,0)</f>
        <v>COROLLA CROSS XR</v>
      </c>
      <c r="K609" t="str">
        <f ca="1">VLOOKUP(Q609,Tabela3[],10,0)</f>
        <v>Carros</v>
      </c>
      <c r="L609" t="e" cm="1">
        <f t="array" aca="1" ref="L609" ca="1">IF(Tabela2[[#This Row],[PORTO]]=Tabela2[[#This Row],[DESTINO]],0,erro)</f>
        <v>#NAME?</v>
      </c>
      <c r="N609">
        <f t="shared" ca="1" si="79"/>
        <v>100</v>
      </c>
      <c r="O609">
        <f t="shared" ca="1" si="80"/>
        <v>1</v>
      </c>
      <c r="P609">
        <f t="shared" ca="1" si="81"/>
        <v>6</v>
      </c>
      <c r="Q609">
        <f t="shared" ca="1" si="77"/>
        <v>11</v>
      </c>
      <c r="R609">
        <f t="shared" ca="1" si="78"/>
        <v>2</v>
      </c>
    </row>
    <row r="610" spans="1:18">
      <c r="A610">
        <f ca="1">VLOOKUP(O610,Tabela3[],2,0)</f>
        <v>2002</v>
      </c>
      <c r="B610" t="str">
        <f ca="1">VLOOKUP(P610,Tabela3[],4,0)</f>
        <v>JANEIRO</v>
      </c>
      <c r="C610" t="str">
        <f ca="1">VLOOKUP(Q610,Tabela3[],5,0)</f>
        <v>Holanda</v>
      </c>
      <c r="D610" t="str">
        <f ca="1">VLOOKUP(Q610,Tabela3[],3,0)</f>
        <v>Shell</v>
      </c>
      <c r="E610" t="str">
        <f ca="1">IF(R610=Q610, (VLOOKUP(P610+1,Tabela3[],5,0)),VLOOKUP(R610,Tabela3[],5,0))</f>
        <v>China</v>
      </c>
      <c r="F610" s="1">
        <f t="shared" ca="1" si="74"/>
        <v>37277</v>
      </c>
      <c r="G610" s="1">
        <f t="shared" ca="1" si="75"/>
        <v>37280.393544126622</v>
      </c>
      <c r="H610">
        <f t="shared" ca="1" si="76"/>
        <v>0</v>
      </c>
      <c r="I610" t="str">
        <f ca="1">VLOOKUP(Q610,Tabela3[],9,1)</f>
        <v>AbQaiq</v>
      </c>
      <c r="J610" t="str">
        <f ca="1">VLOOKUP(Q610,Tabela3[],11,0)</f>
        <v>Petróleo Bruto</v>
      </c>
      <c r="K610" t="str">
        <f ca="1">VLOOKUP(Q610,Tabela3[],10,0)</f>
        <v>Petróleo</v>
      </c>
      <c r="L610" t="e" cm="1">
        <f t="array" aca="1" ref="L610" ca="1">IF(Tabela2[[#This Row],[PORTO]]=Tabela2[[#This Row],[DESTINO]],0,erro)</f>
        <v>#NAME?</v>
      </c>
      <c r="N610">
        <f t="shared" ca="1" si="79"/>
        <v>92000</v>
      </c>
      <c r="O610">
        <f t="shared" ca="1" si="80"/>
        <v>2</v>
      </c>
      <c r="P610">
        <f t="shared" ca="1" si="81"/>
        <v>0</v>
      </c>
      <c r="Q610">
        <f t="shared" ca="1" si="77"/>
        <v>17</v>
      </c>
      <c r="R610">
        <f t="shared" ca="1" si="78"/>
        <v>2</v>
      </c>
    </row>
    <row r="611" spans="1:18">
      <c r="A611">
        <f ca="1">VLOOKUP(O611,Tabela3[],2,0)</f>
        <v>2000</v>
      </c>
      <c r="B611" t="str">
        <f ca="1">VLOOKUP(P611,Tabela3[],4,0)</f>
        <v>NOVEMBRO</v>
      </c>
      <c r="C611" t="str">
        <f ca="1">VLOOKUP(Q611,Tabela3[],5,0)</f>
        <v>Holanda</v>
      </c>
      <c r="D611" t="str">
        <f ca="1">VLOOKUP(Q611,Tabela3[],3,0)</f>
        <v>Shell</v>
      </c>
      <c r="E611" t="str">
        <f ca="1">IF(R611=Q611, (VLOOKUP(P611+1,Tabela3[],5,0)),VLOOKUP(R611,Tabela3[],5,0))</f>
        <v>Estados Unidos</v>
      </c>
      <c r="F611" s="1">
        <f t="shared" ca="1" si="74"/>
        <v>36807</v>
      </c>
      <c r="G611" s="1">
        <f t="shared" ca="1" si="75"/>
        <v>36815.746155992318</v>
      </c>
      <c r="H611">
        <f t="shared" ca="1" si="76"/>
        <v>0</v>
      </c>
      <c r="I611" t="str">
        <f ca="1">VLOOKUP(Q611,Tabela3[],9,1)</f>
        <v>AbQaiq</v>
      </c>
      <c r="J611" t="str">
        <f ca="1">VLOOKUP(Q611,Tabela3[],11,0)</f>
        <v>Gasolina</v>
      </c>
      <c r="K611" t="str">
        <f ca="1">VLOOKUP(Q611,Tabela3[],10,0)</f>
        <v>Petróleo</v>
      </c>
      <c r="L611" t="e" cm="1">
        <f t="array" aca="1" ref="L611" ca="1">IF(Tabela2[[#This Row],[PORTO]]=Tabela2[[#This Row],[DESTINO]],0,erro)</f>
        <v>#NAME?</v>
      </c>
      <c r="N611">
        <f t="shared" ca="1" si="79"/>
        <v>53000</v>
      </c>
      <c r="O611">
        <f t="shared" ca="1" si="80"/>
        <v>0</v>
      </c>
      <c r="P611">
        <f t="shared" ca="1" si="81"/>
        <v>10</v>
      </c>
      <c r="Q611">
        <f t="shared" ca="1" si="77"/>
        <v>16</v>
      </c>
      <c r="R611">
        <f t="shared" ca="1" si="78"/>
        <v>4</v>
      </c>
    </row>
    <row r="612" spans="1:18">
      <c r="A612">
        <f ca="1">VLOOKUP(O612,Tabela3[],2,0)</f>
        <v>2007</v>
      </c>
      <c r="B612" t="str">
        <f ca="1">VLOOKUP(P612,Tabela3[],4,0)</f>
        <v>DEZEMBRO</v>
      </c>
      <c r="C612" t="str">
        <f ca="1">VLOOKUP(Q612,Tabela3[],5,0)</f>
        <v>Itália</v>
      </c>
      <c r="D612" t="str">
        <f ca="1">VLOOKUP(Q612,Tabela3[],3,0)</f>
        <v>Hyundai</v>
      </c>
      <c r="E612" t="str">
        <f ca="1">IF(R612=Q612, (VLOOKUP(P612+1,Tabela3[],5,0)),VLOOKUP(R612,Tabela3[],5,0))</f>
        <v>China</v>
      </c>
      <c r="F612" s="1">
        <f t="shared" ca="1" si="74"/>
        <v>39410</v>
      </c>
      <c r="G612" s="1">
        <f t="shared" ca="1" si="75"/>
        <v>39416.44502102393</v>
      </c>
      <c r="H612">
        <f t="shared" ca="1" si="76"/>
        <v>0</v>
      </c>
      <c r="I612" t="str">
        <f ca="1">VLOOKUP(Q612,Tabela3[],9,1)</f>
        <v>Car Carriers</v>
      </c>
      <c r="J612" t="str">
        <f ca="1">VLOOKUP(Q612,Tabela3[],11,0)</f>
        <v>HB20 Sense</v>
      </c>
      <c r="K612" t="str">
        <f ca="1">VLOOKUP(Q612,Tabela3[],10,0)</f>
        <v>Carros</v>
      </c>
      <c r="L612" t="e" cm="1">
        <f t="array" aca="1" ref="L612" ca="1">IF(Tabela2[[#This Row],[PORTO]]=Tabela2[[#This Row],[DESTINO]],0,erro)</f>
        <v>#NAME?</v>
      </c>
      <c r="N612">
        <f t="shared" ca="1" si="79"/>
        <v>300</v>
      </c>
      <c r="O612">
        <f t="shared" ca="1" si="80"/>
        <v>7</v>
      </c>
      <c r="P612">
        <f t="shared" ca="1" si="81"/>
        <v>11</v>
      </c>
      <c r="Q612">
        <f t="shared" ca="1" si="77"/>
        <v>19</v>
      </c>
      <c r="R612">
        <f t="shared" ca="1" si="78"/>
        <v>1</v>
      </c>
    </row>
    <row r="613" spans="1:18">
      <c r="A613">
        <f ca="1">VLOOKUP(O613,Tabela3[],2,0)</f>
        <v>2002</v>
      </c>
      <c r="B613" t="str">
        <f ca="1">VLOOKUP(P613,Tabela3[],4,0)</f>
        <v>SETEMBRO</v>
      </c>
      <c r="C613" t="str">
        <f ca="1">VLOOKUP(Q613,Tabela3[],5,0)</f>
        <v>França</v>
      </c>
      <c r="D613" t="str">
        <f ca="1">VLOOKUP(Q613,Tabela3[],3,0)</f>
        <v> LVMH</v>
      </c>
      <c r="E613" t="str">
        <f ca="1">IF(R613=Q613, (VLOOKUP(P613+1,Tabela3[],5,0)),VLOOKUP(R613,Tabela3[],5,0))</f>
        <v>Estados Unidos</v>
      </c>
      <c r="F613" s="1">
        <f t="shared" ca="1" si="74"/>
        <v>37487</v>
      </c>
      <c r="G613" s="1">
        <f t="shared" ca="1" si="75"/>
        <v>37495.250510920145</v>
      </c>
      <c r="H613">
        <f t="shared" ca="1" si="76"/>
        <v>1</v>
      </c>
      <c r="I613" t="str">
        <f ca="1">VLOOKUP(Q613,Tabela3[],9,1)</f>
        <v>Emma Maersk</v>
      </c>
      <c r="J613" t="str">
        <f ca="1">VLOOKUP(Q613,Tabela3[],11,0)</f>
        <v>Louis Vuitton</v>
      </c>
      <c r="K613" t="str">
        <f ca="1">VLOOKUP(Q613,Tabela3[],10,0)</f>
        <v>Tecido</v>
      </c>
      <c r="L613" t="e" cm="1">
        <f t="array" aca="1" ref="L613" ca="1">IF(Tabela2[[#This Row],[PORTO]]=Tabela2[[#This Row],[DESTINO]],0,erro)</f>
        <v>#NAME?</v>
      </c>
      <c r="N613">
        <f t="shared" ca="1" si="79"/>
        <v>33000</v>
      </c>
      <c r="O613">
        <f t="shared" ca="1" si="80"/>
        <v>2</v>
      </c>
      <c r="P613">
        <f t="shared" ca="1" si="81"/>
        <v>8</v>
      </c>
      <c r="Q613">
        <f t="shared" ca="1" si="77"/>
        <v>22</v>
      </c>
      <c r="R613">
        <f t="shared" ca="1" si="78"/>
        <v>4</v>
      </c>
    </row>
    <row r="614" spans="1:18">
      <c r="A614">
        <f ca="1">VLOOKUP(O614,Tabela3[],2,0)</f>
        <v>2006</v>
      </c>
      <c r="B614" t="str">
        <f ca="1">VLOOKUP(P614,Tabela3[],4,0)</f>
        <v>MAIO</v>
      </c>
      <c r="C614" t="str">
        <f ca="1">VLOOKUP(Q614,Tabela3[],5,0)</f>
        <v>Itália</v>
      </c>
      <c r="D614" t="str">
        <f ca="1">VLOOKUP(Q614,Tabela3[],3,0)</f>
        <v>Hyundai</v>
      </c>
      <c r="E614" t="str">
        <f ca="1">IF(R614=Q614, (VLOOKUP(P614+1,Tabela3[],5,0)),VLOOKUP(R614,Tabela3[],5,0))</f>
        <v>Itália</v>
      </c>
      <c r="F614" s="1">
        <f t="shared" ca="1" si="74"/>
        <v>38820</v>
      </c>
      <c r="G614" s="1">
        <f t="shared" ca="1" si="75"/>
        <v>38827.997430926072</v>
      </c>
      <c r="H614">
        <f t="shared" ca="1" si="76"/>
        <v>0</v>
      </c>
      <c r="I614" t="str">
        <f ca="1">VLOOKUP(Q614,Tabela3[],9,1)</f>
        <v>Car Carriers</v>
      </c>
      <c r="J614" t="str">
        <f ca="1">VLOOKUP(Q614,Tabela3[],11,0)</f>
        <v>Creta Confort</v>
      </c>
      <c r="K614" t="str">
        <f ca="1">VLOOKUP(Q614,Tabela3[],10,0)</f>
        <v>Carros</v>
      </c>
      <c r="L614" cm="1">
        <f t="array" aca="1" ref="L614" ca="1">IF(Tabela2[[#This Row],[PORTO]]=Tabela2[[#This Row],[DESTINO]],0,erro)</f>
        <v>0</v>
      </c>
      <c r="N614">
        <f t="shared" ca="1" si="79"/>
        <v>500</v>
      </c>
      <c r="O614">
        <f t="shared" ca="1" si="80"/>
        <v>6</v>
      </c>
      <c r="P614">
        <f t="shared" ca="1" si="81"/>
        <v>4</v>
      </c>
      <c r="Q614">
        <f t="shared" ca="1" si="77"/>
        <v>18</v>
      </c>
      <c r="R614">
        <f t="shared" ca="1" si="78"/>
        <v>20</v>
      </c>
    </row>
    <row r="615" spans="1:18">
      <c r="A615">
        <f ca="1">VLOOKUP(O615,Tabela3[],2,0)</f>
        <v>2007</v>
      </c>
      <c r="B615" t="str">
        <f ca="1">VLOOKUP(P615,Tabela3[],4,0)</f>
        <v>JANEIRO</v>
      </c>
      <c r="C615" t="str">
        <f ca="1">VLOOKUP(Q615,Tabela3[],5,0)</f>
        <v>Reino Unido</v>
      </c>
      <c r="D615" t="str">
        <f ca="1">VLOOKUP(Q615,Tabela3[],3,0)</f>
        <v>Unilever</v>
      </c>
      <c r="E615" t="str">
        <f ca="1">IF(R615=Q615, (VLOOKUP(P615+1,Tabela3[],5,0)),VLOOKUP(R615,Tabela3[],5,0))</f>
        <v>Coréia do Sul</v>
      </c>
      <c r="F615" s="1">
        <f t="shared" ca="1" si="74"/>
        <v>39432</v>
      </c>
      <c r="G615" s="1">
        <f t="shared" ca="1" si="75"/>
        <v>39439.397994396735</v>
      </c>
      <c r="H615">
        <f t="shared" ca="1" si="76"/>
        <v>1</v>
      </c>
      <c r="I615" t="str">
        <f ca="1">VLOOKUP(Q615,Tabela3[],9,1)</f>
        <v>HMM Helsinki</v>
      </c>
      <c r="J615" t="str">
        <f ca="1">VLOOKUP(Q615,Tabela3[],11,0)</f>
        <v xml:space="preserve">Desodorante Antitranspirante Aerosol </v>
      </c>
      <c r="K615" t="str">
        <f ca="1">VLOOKUP(Q615,Tabela3[],10,0)</f>
        <v>Quimico</v>
      </c>
      <c r="L615" t="e" cm="1">
        <f t="array" aca="1" ref="L615" ca="1">IF(Tabela2[[#This Row],[PORTO]]=Tabela2[[#This Row],[DESTINO]],0,erro)</f>
        <v>#NAME?</v>
      </c>
      <c r="N615">
        <f t="shared" ca="1" si="79"/>
        <v>920000</v>
      </c>
      <c r="O615">
        <f t="shared" ca="1" si="80"/>
        <v>7</v>
      </c>
      <c r="P615">
        <f t="shared" ca="1" si="81"/>
        <v>12</v>
      </c>
      <c r="Q615">
        <f t="shared" ca="1" si="77"/>
        <v>25</v>
      </c>
      <c r="R615">
        <f t="shared" ca="1" si="78"/>
        <v>12</v>
      </c>
    </row>
    <row r="616" spans="1:18">
      <c r="A616">
        <f ca="1">VLOOKUP(O616,Tabela3[],2,0)</f>
        <v>2005</v>
      </c>
      <c r="B616" t="str">
        <f ca="1">VLOOKUP(P616,Tabela3[],4,0)</f>
        <v>ABRIL</v>
      </c>
      <c r="C616" t="str">
        <f ca="1">VLOOKUP(Q616,Tabela3[],5,0)</f>
        <v>Alemanha</v>
      </c>
      <c r="D616" t="str">
        <f ca="1">VLOOKUP(Q616,Tabela3[],3,0)</f>
        <v>Volkswagen</v>
      </c>
      <c r="E616" t="str">
        <f ca="1">IF(R616=Q616, (VLOOKUP(P616+1,Tabela3[],5,0)),VLOOKUP(R616,Tabela3[],5,0))</f>
        <v>Coréia do Sul</v>
      </c>
      <c r="F616" s="1">
        <f t="shared" ca="1" si="74"/>
        <v>38422</v>
      </c>
      <c r="G616" s="1">
        <f t="shared" ca="1" si="75"/>
        <v>38422.796063594564</v>
      </c>
      <c r="H616">
        <f t="shared" ca="1" si="76"/>
        <v>0</v>
      </c>
      <c r="I616" t="str">
        <f ca="1">VLOOKUP(Q616,Tabela3[],9,1)</f>
        <v>Warehouse Carriers </v>
      </c>
      <c r="J616" t="str">
        <f ca="1">VLOOKUP(Q616,Tabela3[],11,0)</f>
        <v>Cross CD (Saveiro)</v>
      </c>
      <c r="K616" t="str">
        <f ca="1">VLOOKUP(Q616,Tabela3[],10,0)</f>
        <v>Carros</v>
      </c>
      <c r="L616" t="e" cm="1">
        <f t="array" aca="1" ref="L616" ca="1">IF(Tabela2[[#This Row],[PORTO]]=Tabela2[[#This Row],[DESTINO]],0,erro)</f>
        <v>#NAME?</v>
      </c>
      <c r="N616">
        <f t="shared" ca="1" si="79"/>
        <v>300</v>
      </c>
      <c r="O616">
        <f t="shared" ca="1" si="80"/>
        <v>5</v>
      </c>
      <c r="P616">
        <f t="shared" ca="1" si="81"/>
        <v>3</v>
      </c>
      <c r="Q616">
        <f t="shared" ca="1" si="77"/>
        <v>6</v>
      </c>
      <c r="R616">
        <f t="shared" ca="1" si="78"/>
        <v>14</v>
      </c>
    </row>
    <row r="617" spans="1:18">
      <c r="A617">
        <f ca="1">VLOOKUP(O617,Tabela3[],2,0)</f>
        <v>2005</v>
      </c>
      <c r="B617" t="str">
        <f ca="1">VLOOKUP(P617,Tabela3[],4,0)</f>
        <v>AGOSTO</v>
      </c>
      <c r="C617" t="str">
        <f ca="1">VLOOKUP(Q617,Tabela3[],5,0)</f>
        <v>India</v>
      </c>
      <c r="D617" t="str">
        <f ca="1">VLOOKUP(Q617,Tabela3[],3,0)</f>
        <v>Reliance Industries</v>
      </c>
      <c r="E617" t="str">
        <f ca="1">IF(R617=Q617, (VLOOKUP(P617+1,Tabela3[],5,0)),VLOOKUP(R617,Tabela3[],5,0))</f>
        <v>Coréia do Sul</v>
      </c>
      <c r="F617" s="1">
        <f t="shared" ca="1" si="74"/>
        <v>38549</v>
      </c>
      <c r="G617" s="1">
        <f t="shared" ca="1" si="75"/>
        <v>38555.717029069041</v>
      </c>
      <c r="H617">
        <f t="shared" ca="1" si="76"/>
        <v>1</v>
      </c>
      <c r="I617" t="str">
        <f ca="1">VLOOKUP(Q617,Tabela3[],9,1)</f>
        <v>Tanker</v>
      </c>
      <c r="J617" t="str">
        <f ca="1">VLOOKUP(Q617,Tabela3[],11,0)</f>
        <v>Polietileno</v>
      </c>
      <c r="K617" t="str">
        <f ca="1">VLOOKUP(Q617,Tabela3[],10,0)</f>
        <v>Petroquimicos</v>
      </c>
      <c r="L617" t="e" cm="1">
        <f t="array" aca="1" ref="L617" ca="1">IF(Tabela2[[#This Row],[PORTO]]=Tabela2[[#This Row],[DESTINO]],0,erro)</f>
        <v>#NAME?</v>
      </c>
      <c r="N617">
        <f t="shared" ca="1" si="79"/>
        <v>0</v>
      </c>
      <c r="O617">
        <f t="shared" ca="1" si="80"/>
        <v>5</v>
      </c>
      <c r="P617">
        <f t="shared" ca="1" si="81"/>
        <v>7</v>
      </c>
      <c r="Q617">
        <f t="shared" ca="1" si="77"/>
        <v>31</v>
      </c>
      <c r="R617">
        <f t="shared" ca="1" si="78"/>
        <v>12</v>
      </c>
    </row>
    <row r="618" spans="1:18">
      <c r="A618">
        <f ca="1">VLOOKUP(O618,Tabela3[],2,0)</f>
        <v>2008</v>
      </c>
      <c r="B618" t="str">
        <f ca="1">VLOOKUP(P618,Tabela3[],4,0)</f>
        <v>MARÇO</v>
      </c>
      <c r="C618" t="str">
        <f ca="1">VLOOKUP(Q618,Tabela3[],5,0)</f>
        <v>Estados Unidos</v>
      </c>
      <c r="D618" t="str">
        <f ca="1">VLOOKUP(Q618,Tabela3[],3,0)</f>
        <v>Amazon</v>
      </c>
      <c r="E618" t="str">
        <f ca="1">IF(R618=Q618, (VLOOKUP(P618+1,Tabela3[],5,0)),VLOOKUP(R618,Tabela3[],5,0))</f>
        <v>França</v>
      </c>
      <c r="F618" s="1">
        <f t="shared" ca="1" si="74"/>
        <v>39494</v>
      </c>
      <c r="G618" s="1">
        <f t="shared" ca="1" si="75"/>
        <v>39496.895471309195</v>
      </c>
      <c r="H618">
        <f t="shared" ca="1" si="76"/>
        <v>1</v>
      </c>
      <c r="I618" t="str">
        <f ca="1">VLOOKUP(Q618,Tabela3[],9,1)</f>
        <v>HMM Algeciras</v>
      </c>
      <c r="J618" t="str">
        <f ca="1">VLOOKUP(Q618,Tabela3[],11,0)</f>
        <v>Escrivaninha Trevalla</v>
      </c>
      <c r="K618" t="str">
        <f ca="1">VLOOKUP(Q618,Tabela3[],10,0)</f>
        <v>Geral</v>
      </c>
      <c r="L618" t="e" cm="1">
        <f t="array" aca="1" ref="L618" ca="1">IF(Tabela2[[#This Row],[PORTO]]=Tabela2[[#This Row],[DESTINO]],0,erro)</f>
        <v>#NAME?</v>
      </c>
      <c r="N618">
        <f t="shared" ca="1" si="79"/>
        <v>1000</v>
      </c>
      <c r="O618">
        <f t="shared" ca="1" si="80"/>
        <v>8</v>
      </c>
      <c r="P618">
        <f t="shared" ca="1" si="81"/>
        <v>2</v>
      </c>
      <c r="Q618">
        <f t="shared" ca="1" si="77"/>
        <v>3</v>
      </c>
      <c r="R618">
        <f t="shared" ca="1" si="78"/>
        <v>22</v>
      </c>
    </row>
    <row r="619" spans="1:18">
      <c r="A619">
        <f ca="1">VLOOKUP(O619,Tabela3[],2,0)</f>
        <v>2009</v>
      </c>
      <c r="B619" t="str">
        <f ca="1">VLOOKUP(P619,Tabela3[],4,0)</f>
        <v>NOVEMBRO</v>
      </c>
      <c r="C619" t="str">
        <f ca="1">VLOOKUP(Q619,Tabela3[],5,0)</f>
        <v>Holanda</v>
      </c>
      <c r="D619" t="str">
        <f ca="1">VLOOKUP(Q619,Tabela3[],3,0)</f>
        <v>Shell</v>
      </c>
      <c r="E619" t="str">
        <f ca="1">IF(R619=Q619, (VLOOKUP(P619+1,Tabela3[],5,0)),VLOOKUP(R619,Tabela3[],5,0))</f>
        <v>Alemanha</v>
      </c>
      <c r="F619" s="1">
        <f t="shared" ca="1" si="74"/>
        <v>40091</v>
      </c>
      <c r="G619" s="1">
        <f t="shared" ca="1" si="75"/>
        <v>40099.160197601319</v>
      </c>
      <c r="H619">
        <f t="shared" ca="1" si="76"/>
        <v>0</v>
      </c>
      <c r="I619" t="str">
        <f ca="1">VLOOKUP(Q619,Tabela3[],9,1)</f>
        <v>AbQaiq</v>
      </c>
      <c r="J619" t="str">
        <f ca="1">VLOOKUP(Q619,Tabela3[],11,0)</f>
        <v>Petróleo Bruto</v>
      </c>
      <c r="K619" t="str">
        <f ca="1">VLOOKUP(Q619,Tabela3[],10,0)</f>
        <v>Petróleo</v>
      </c>
      <c r="L619" t="e" cm="1">
        <f t="array" aca="1" ref="L619" ca="1">IF(Tabela2[[#This Row],[PORTO]]=Tabela2[[#This Row],[DESTINO]],0,erro)</f>
        <v>#NAME?</v>
      </c>
      <c r="N619">
        <f t="shared" ca="1" si="79"/>
        <v>61000</v>
      </c>
      <c r="O619">
        <f t="shared" ca="1" si="80"/>
        <v>9</v>
      </c>
      <c r="P619">
        <f t="shared" ca="1" si="81"/>
        <v>10</v>
      </c>
      <c r="Q619">
        <f t="shared" ca="1" si="77"/>
        <v>17</v>
      </c>
      <c r="R619">
        <f t="shared" ca="1" si="78"/>
        <v>6</v>
      </c>
    </row>
    <row r="620" spans="1:18">
      <c r="A620">
        <f ca="1">VLOOKUP(O620,Tabela3[],2,0)</f>
        <v>2000</v>
      </c>
      <c r="B620" t="str">
        <f ca="1">VLOOKUP(P620,Tabela3[],4,0)</f>
        <v>DEZEMBRO</v>
      </c>
      <c r="C620" t="str">
        <f ca="1">VLOOKUP(Q620,Tabela3[],5,0)</f>
        <v>Canadá</v>
      </c>
      <c r="D620" t="str">
        <f ca="1">VLOOKUP(Q620,Tabela3[],3,0)</f>
        <v>Shopify</v>
      </c>
      <c r="E620" t="str">
        <f ca="1">IF(R620=Q620, (VLOOKUP(P620+1,Tabela3[],5,0)),VLOOKUP(R620,Tabela3[],5,0))</f>
        <v>Reino Unido</v>
      </c>
      <c r="F620" s="1">
        <f t="shared" ca="1" si="74"/>
        <v>36853</v>
      </c>
      <c r="G620" s="1">
        <f t="shared" ca="1" si="75"/>
        <v>36858.427137978957</v>
      </c>
      <c r="H620">
        <f t="shared" ca="1" si="76"/>
        <v>0</v>
      </c>
      <c r="I620" t="str">
        <f ca="1">VLOOKUP(Q620,Tabela3[],9,1)</f>
        <v>HMM Southampton</v>
      </c>
      <c r="J620" t="str">
        <f ca="1">VLOOKUP(Q620,Tabela3[],11,0)</f>
        <v>TORRADORES DE CAFÉ</v>
      </c>
      <c r="K620" t="str">
        <f ca="1">VLOOKUP(Q620,Tabela3[],10,0)</f>
        <v>Geral</v>
      </c>
      <c r="L620" t="e" cm="1">
        <f t="array" aca="1" ref="L620" ca="1">IF(Tabela2[[#This Row],[PORTO]]=Tabela2[[#This Row],[DESTINO]],0,erro)</f>
        <v>#NAME?</v>
      </c>
      <c r="N620">
        <f t="shared" ca="1" si="79"/>
        <v>4000</v>
      </c>
      <c r="O620">
        <f t="shared" ca="1" si="80"/>
        <v>0</v>
      </c>
      <c r="P620">
        <f t="shared" ca="1" si="81"/>
        <v>11</v>
      </c>
      <c r="Q620">
        <f t="shared" ca="1" si="77"/>
        <v>33</v>
      </c>
      <c r="R620">
        <f t="shared" ca="1" si="78"/>
        <v>24</v>
      </c>
    </row>
    <row r="621" spans="1:18">
      <c r="A621">
        <f ca="1">VLOOKUP(O621,Tabela3[],2,0)</f>
        <v>2004</v>
      </c>
      <c r="B621" t="str">
        <f ca="1">VLOOKUP(P621,Tabela3[],4,0)</f>
        <v>ABRIL</v>
      </c>
      <c r="C621" t="str">
        <f ca="1">VLOOKUP(Q621,Tabela3[],5,0)</f>
        <v>Brasil</v>
      </c>
      <c r="D621" t="str">
        <f ca="1">VLOOKUP(Q621,Tabela3[],3,0)</f>
        <v>VALE</v>
      </c>
      <c r="E621" t="str">
        <f ca="1">IF(R621=Q621, (VLOOKUP(P621+1,Tabela3[],5,0)),VLOOKUP(R621,Tabela3[],5,0))</f>
        <v>Alemanha</v>
      </c>
      <c r="F621" s="1">
        <f t="shared" ca="1" si="74"/>
        <v>38047</v>
      </c>
      <c r="G621" s="1">
        <f t="shared" ca="1" si="75"/>
        <v>38051.514404106187</v>
      </c>
      <c r="H621">
        <f t="shared" ca="1" si="76"/>
        <v>1</v>
      </c>
      <c r="I621" t="str">
        <f ca="1">VLOOKUP(Q621,Tabela3[],9,1)</f>
        <v>Lan Hua Hai</v>
      </c>
      <c r="J621" t="str">
        <f ca="1">VLOOKUP(Q621,Tabela3[],11,0)</f>
        <v>Manganês</v>
      </c>
      <c r="K621" t="str">
        <f ca="1">VLOOKUP(Q621,Tabela3[],10,0)</f>
        <v>Minério</v>
      </c>
      <c r="L621" t="e" cm="1">
        <f t="array" aca="1" ref="L621" ca="1">IF(Tabela2[[#This Row],[PORTO]]=Tabela2[[#This Row],[DESTINO]],0,erro)</f>
        <v>#NAME?</v>
      </c>
      <c r="N621">
        <f t="shared" ca="1" si="79"/>
        <v>0</v>
      </c>
      <c r="O621">
        <f t="shared" ca="1" si="80"/>
        <v>4</v>
      </c>
      <c r="P621">
        <f t="shared" ca="1" si="81"/>
        <v>3</v>
      </c>
      <c r="Q621">
        <f t="shared" ca="1" si="77"/>
        <v>29</v>
      </c>
      <c r="R621">
        <f t="shared" ca="1" si="78"/>
        <v>8</v>
      </c>
    </row>
    <row r="622" spans="1:18">
      <c r="A622">
        <f ca="1">VLOOKUP(O622,Tabela3[],2,0)</f>
        <v>2002</v>
      </c>
      <c r="B622" t="str">
        <f ca="1">VLOOKUP(P622,Tabela3[],4,0)</f>
        <v>JANEIRO</v>
      </c>
      <c r="C622" t="str">
        <f ca="1">VLOOKUP(Q622,Tabela3[],5,0)</f>
        <v>Reino Unido</v>
      </c>
      <c r="D622" t="str">
        <f ca="1">VLOOKUP(Q622,Tabela3[],3,0)</f>
        <v>Unilever</v>
      </c>
      <c r="E622" t="str">
        <f ca="1">IF(R622=Q622, (VLOOKUP(P622+1,Tabela3[],5,0)),VLOOKUP(R622,Tabela3[],5,0))</f>
        <v>França</v>
      </c>
      <c r="F622" s="1">
        <f t="shared" ca="1" si="74"/>
        <v>37606</v>
      </c>
      <c r="G622" s="1">
        <f t="shared" ca="1" si="75"/>
        <v>37609.911851430341</v>
      </c>
      <c r="H622">
        <f t="shared" ca="1" si="76"/>
        <v>0</v>
      </c>
      <c r="I622" t="str">
        <f ca="1">VLOOKUP(Q622,Tabela3[],9,1)</f>
        <v>HMM Helsinki</v>
      </c>
      <c r="J622" t="str">
        <f ca="1">VLOOKUP(Q622,Tabela3[],11,0)</f>
        <v>Sabonete</v>
      </c>
      <c r="K622" t="str">
        <f ca="1">VLOOKUP(Q622,Tabela3[],10,0)</f>
        <v>Quimico</v>
      </c>
      <c r="L622" t="e" cm="1">
        <f t="array" aca="1" ref="L622" ca="1">IF(Tabela2[[#This Row],[PORTO]]=Tabela2[[#This Row],[DESTINO]],0,erro)</f>
        <v>#NAME?</v>
      </c>
      <c r="N622">
        <f t="shared" ca="1" si="79"/>
        <v>1090000</v>
      </c>
      <c r="O622">
        <f t="shared" ca="1" si="80"/>
        <v>2</v>
      </c>
      <c r="P622">
        <f t="shared" ca="1" si="81"/>
        <v>12</v>
      </c>
      <c r="Q622">
        <f t="shared" ca="1" si="77"/>
        <v>26</v>
      </c>
      <c r="R622">
        <f t="shared" ca="1" si="78"/>
        <v>22</v>
      </c>
    </row>
    <row r="623" spans="1:18">
      <c r="A623">
        <f ca="1">VLOOKUP(O623,Tabela3[],2,0)</f>
        <v>2003</v>
      </c>
      <c r="B623" t="str">
        <f ca="1">VLOOKUP(P623,Tabela3[],4,0)</f>
        <v>DEZEMBRO</v>
      </c>
      <c r="C623" t="str">
        <f ca="1">VLOOKUP(Q623,Tabela3[],5,0)</f>
        <v>Alemanha</v>
      </c>
      <c r="D623" t="str">
        <f ca="1">VLOOKUP(Q623,Tabela3[],3,0)</f>
        <v>Volkswagen</v>
      </c>
      <c r="E623" t="str">
        <f ca="1">IF(R623=Q623, (VLOOKUP(P623+1,Tabela3[],5,0)),VLOOKUP(R623,Tabela3[],5,0))</f>
        <v>Coréia do Sul</v>
      </c>
      <c r="F623" s="1">
        <f t="shared" ca="1" si="74"/>
        <v>37951</v>
      </c>
      <c r="G623" s="1">
        <f t="shared" ca="1" si="75"/>
        <v>37952.64683207553</v>
      </c>
      <c r="H623">
        <f t="shared" ca="1" si="76"/>
        <v>0</v>
      </c>
      <c r="I623" t="str">
        <f ca="1">VLOOKUP(Q623,Tabela3[],9,1)</f>
        <v>Warehouse Carriers </v>
      </c>
      <c r="J623" t="str">
        <f ca="1">VLOOKUP(Q623,Tabela3[],11,0)</f>
        <v>Highline 250 TSI (Taos)</v>
      </c>
      <c r="K623" t="str">
        <f ca="1">VLOOKUP(Q623,Tabela3[],10,0)</f>
        <v>Carros</v>
      </c>
      <c r="L623" t="e" cm="1">
        <f t="array" aca="1" ref="L623" ca="1">IF(Tabela2[[#This Row],[PORTO]]=Tabela2[[#This Row],[DESTINO]],0,erro)</f>
        <v>#NAME?</v>
      </c>
      <c r="N623">
        <f t="shared" ca="1" si="79"/>
        <v>300</v>
      </c>
      <c r="O623">
        <f t="shared" ca="1" si="80"/>
        <v>3</v>
      </c>
      <c r="P623">
        <f t="shared" ca="1" si="81"/>
        <v>11</v>
      </c>
      <c r="Q623">
        <f t="shared" ca="1" si="77"/>
        <v>7</v>
      </c>
      <c r="R623">
        <f t="shared" ca="1" si="78"/>
        <v>13</v>
      </c>
    </row>
    <row r="624" spans="1:18">
      <c r="A624">
        <f ca="1">VLOOKUP(O624,Tabela3[],2,0)</f>
        <v>2004</v>
      </c>
      <c r="B624" t="str">
        <f ca="1">VLOOKUP(P624,Tabela3[],4,0)</f>
        <v>NOVEMBRO</v>
      </c>
      <c r="C624" t="str">
        <f ca="1">VLOOKUP(Q624,Tabela3[],5,0)</f>
        <v>China</v>
      </c>
      <c r="D624" t="str">
        <f ca="1">VLOOKUP(Q624,Tabela3[],3,0)</f>
        <v>Alibaba Group</v>
      </c>
      <c r="E624" t="str">
        <f ca="1">IF(R624=Q624, (VLOOKUP(P624+1,Tabela3[],5,0)),VLOOKUP(R624,Tabela3[],5,0))</f>
        <v>Itália</v>
      </c>
      <c r="F624" s="1">
        <f t="shared" ca="1" si="74"/>
        <v>38265</v>
      </c>
      <c r="G624" s="1">
        <f t="shared" ca="1" si="75"/>
        <v>38268.7862369453</v>
      </c>
      <c r="H624">
        <f t="shared" ca="1" si="76"/>
        <v>0</v>
      </c>
      <c r="I624" t="str">
        <f ca="1">VLOOKUP(Q624,Tabela3[],9,1)</f>
        <v>HMM St Petersburg</v>
      </c>
      <c r="J624" t="str">
        <f ca="1">VLOOKUP(Q624,Tabela3[],11,0)</f>
        <v>Miniescavadeira</v>
      </c>
      <c r="K624" t="str">
        <f ca="1">VLOOKUP(Q624,Tabela3[],10,0)</f>
        <v>Maquinário</v>
      </c>
      <c r="L624" t="e" cm="1">
        <f t="array" aca="1" ref="L624" ca="1">IF(Tabela2[[#This Row],[PORTO]]=Tabela2[[#This Row],[DESTINO]],0,erro)</f>
        <v>#NAME?</v>
      </c>
      <c r="N624">
        <f t="shared" ca="1" si="79"/>
        <v>40</v>
      </c>
      <c r="O624">
        <f t="shared" ca="1" si="80"/>
        <v>4</v>
      </c>
      <c r="P624">
        <f t="shared" ca="1" si="81"/>
        <v>10</v>
      </c>
      <c r="Q624">
        <f t="shared" ca="1" si="77"/>
        <v>1</v>
      </c>
      <c r="R624">
        <f t="shared" ca="1" si="78"/>
        <v>19</v>
      </c>
    </row>
    <row r="625" spans="1:18">
      <c r="A625">
        <f ca="1">VLOOKUP(O625,Tabela3[],2,0)</f>
        <v>2000</v>
      </c>
      <c r="B625" t="str">
        <f ca="1">VLOOKUP(P625,Tabela3[],4,0)</f>
        <v>OUTUBRO</v>
      </c>
      <c r="C625" t="str">
        <f ca="1">VLOOKUP(Q625,Tabela3[],5,0)</f>
        <v>India</v>
      </c>
      <c r="D625" t="str">
        <f ca="1">VLOOKUP(Q625,Tabela3[],3,0)</f>
        <v>Reliance Industries</v>
      </c>
      <c r="E625" t="str">
        <f ca="1">IF(R625=Q625, (VLOOKUP(P625+1,Tabela3[],5,0)),VLOOKUP(R625,Tabela3[],5,0))</f>
        <v>Reino Unido</v>
      </c>
      <c r="F625" s="1">
        <f t="shared" ca="1" si="74"/>
        <v>36780</v>
      </c>
      <c r="G625" s="1">
        <f t="shared" ca="1" si="75"/>
        <v>36781.616792684639</v>
      </c>
      <c r="H625">
        <f t="shared" ca="1" si="76"/>
        <v>0</v>
      </c>
      <c r="I625" t="str">
        <f ca="1">VLOOKUP(Q625,Tabela3[],9,1)</f>
        <v>Tanker</v>
      </c>
      <c r="J625" t="str">
        <f ca="1">VLOOKUP(Q625,Tabela3[],11,0)</f>
        <v>Cloreto de polivinila</v>
      </c>
      <c r="K625" t="str">
        <f ca="1">VLOOKUP(Q625,Tabela3[],10,0)</f>
        <v>Petroquimicos</v>
      </c>
      <c r="L625" t="e" cm="1">
        <f t="array" aca="1" ref="L625" ca="1">IF(Tabela2[[#This Row],[PORTO]]=Tabela2[[#This Row],[DESTINO]],0,erro)</f>
        <v>#NAME?</v>
      </c>
      <c r="N625">
        <f t="shared" ca="1" si="79"/>
        <v>0</v>
      </c>
      <c r="O625">
        <f t="shared" ca="1" si="80"/>
        <v>0</v>
      </c>
      <c r="P625">
        <f t="shared" ca="1" si="81"/>
        <v>9</v>
      </c>
      <c r="Q625">
        <f t="shared" ca="1" si="77"/>
        <v>32</v>
      </c>
      <c r="R625">
        <f t="shared" ca="1" si="78"/>
        <v>24</v>
      </c>
    </row>
    <row r="626" spans="1:18">
      <c r="A626">
        <f ca="1">VLOOKUP(O626,Tabela3[],2,0)</f>
        <v>2002</v>
      </c>
      <c r="B626" t="str">
        <f ca="1">VLOOKUP(P626,Tabela3[],4,0)</f>
        <v>SETEMBRO</v>
      </c>
      <c r="C626" t="str">
        <f ca="1">VLOOKUP(Q626,Tabela3[],5,0)</f>
        <v>Coréia do Sul</v>
      </c>
      <c r="D626" t="str">
        <f ca="1">VLOOKUP(Q626,Tabela3[],3,0)</f>
        <v>Samsung</v>
      </c>
      <c r="E626" t="str">
        <f ca="1">IF(R626=Q626, (VLOOKUP(P626+1,Tabela3[],5,0)),VLOOKUP(R626,Tabela3[],5,0))</f>
        <v>Itália</v>
      </c>
      <c r="F626" s="1">
        <f t="shared" ca="1" si="74"/>
        <v>37470</v>
      </c>
      <c r="G626" s="1">
        <f t="shared" ca="1" si="75"/>
        <v>37473.477890107213</v>
      </c>
      <c r="H626">
        <f t="shared" ca="1" si="76"/>
        <v>1</v>
      </c>
      <c r="I626" t="str">
        <f ca="1">VLOOKUP(Q626,Tabela3[],9,1)</f>
        <v>HMM Rotterdam</v>
      </c>
      <c r="J626" t="str">
        <f ca="1">VLOOKUP(Q626,Tabela3[],11,0)</f>
        <v>QLED 4k 75"</v>
      </c>
      <c r="K626" t="str">
        <f ca="1">VLOOKUP(Q626,Tabela3[],10,0)</f>
        <v>Eletrônicos</v>
      </c>
      <c r="L626" t="e" cm="1">
        <f t="array" aca="1" ref="L626" ca="1">IF(Tabela2[[#This Row],[PORTO]]=Tabela2[[#This Row],[DESTINO]],0,erro)</f>
        <v>#NAME?</v>
      </c>
      <c r="N626">
        <f t="shared" ca="1" si="79"/>
        <v>1000</v>
      </c>
      <c r="O626">
        <f t="shared" ca="1" si="80"/>
        <v>2</v>
      </c>
      <c r="P626">
        <f t="shared" ca="1" si="81"/>
        <v>8</v>
      </c>
      <c r="Q626">
        <f t="shared" ca="1" si="77"/>
        <v>13</v>
      </c>
      <c r="R626">
        <f t="shared" ca="1" si="78"/>
        <v>19</v>
      </c>
    </row>
    <row r="627" spans="1:18">
      <c r="A627">
        <f ca="1">VLOOKUP(O627,Tabela3[],2,0)</f>
        <v>2007</v>
      </c>
      <c r="B627" t="str">
        <f ca="1">VLOOKUP(P627,Tabela3[],4,0)</f>
        <v>JANEIRO</v>
      </c>
      <c r="C627" t="str">
        <f ca="1">VLOOKUP(Q627,Tabela3[],5,0)</f>
        <v>China</v>
      </c>
      <c r="D627" t="str">
        <f ca="1">VLOOKUP(Q627,Tabela3[],3,0)</f>
        <v>Alibaba Group</v>
      </c>
      <c r="E627" t="str">
        <f ca="1">IF(R627=Q627, (VLOOKUP(P627+1,Tabela3[],5,0)),VLOOKUP(R627,Tabela3[],5,0))</f>
        <v>Estados Unidos</v>
      </c>
      <c r="F627" s="1">
        <f t="shared" ca="1" si="74"/>
        <v>39441</v>
      </c>
      <c r="G627" s="1">
        <f t="shared" ca="1" si="75"/>
        <v>39445.662923336327</v>
      </c>
      <c r="H627">
        <f t="shared" ca="1" si="76"/>
        <v>0</v>
      </c>
      <c r="I627" t="str">
        <f ca="1">VLOOKUP(Q627,Tabela3[],9,1)</f>
        <v>HMM St Petersburg</v>
      </c>
      <c r="J627" t="str">
        <f ca="1">VLOOKUP(Q627,Tabela3[],11,0)</f>
        <v>Serração Portatil</v>
      </c>
      <c r="K627" t="str">
        <f ca="1">VLOOKUP(Q627,Tabela3[],10,0)</f>
        <v>Maquinário</v>
      </c>
      <c r="L627" t="e" cm="1">
        <f t="array" aca="1" ref="L627" ca="1">IF(Tabela2[[#This Row],[PORTO]]=Tabela2[[#This Row],[DESTINO]],0,erro)</f>
        <v>#NAME?</v>
      </c>
      <c r="N627">
        <f t="shared" ca="1" si="79"/>
        <v>20</v>
      </c>
      <c r="O627">
        <f t="shared" ca="1" si="80"/>
        <v>7</v>
      </c>
      <c r="P627">
        <f t="shared" ca="1" si="81"/>
        <v>12</v>
      </c>
      <c r="Q627">
        <f t="shared" ca="1" si="77"/>
        <v>0</v>
      </c>
      <c r="R627">
        <f t="shared" ca="1" si="78"/>
        <v>5</v>
      </c>
    </row>
    <row r="628" spans="1:18">
      <c r="A628">
        <f ca="1">VLOOKUP(O628,Tabela3[],2,0)</f>
        <v>2003</v>
      </c>
      <c r="B628" t="str">
        <f ca="1">VLOOKUP(P628,Tabela3[],4,0)</f>
        <v>JANEIRO</v>
      </c>
      <c r="C628" t="str">
        <f ca="1">VLOOKUP(Q628,Tabela3[],5,0)</f>
        <v>Estados Unidos</v>
      </c>
      <c r="D628" t="str">
        <f ca="1">VLOOKUP(Q628,Tabela3[],3,0)</f>
        <v>Amazon</v>
      </c>
      <c r="E628" t="str">
        <f ca="1">IF(R628=Q628, (VLOOKUP(P628+1,Tabela3[],5,0)),VLOOKUP(R628,Tabela3[],5,0))</f>
        <v>Alemanha</v>
      </c>
      <c r="F628" s="1">
        <f t="shared" ca="1" si="74"/>
        <v>37646</v>
      </c>
      <c r="G628" s="1">
        <f t="shared" ca="1" si="75"/>
        <v>37650.037756306745</v>
      </c>
      <c r="H628">
        <f t="shared" ca="1" si="76"/>
        <v>1</v>
      </c>
      <c r="I628" t="str">
        <f ca="1">VLOOKUP(Q628,Tabela3[],9,1)</f>
        <v>HMM Algeciras</v>
      </c>
      <c r="J628" t="str">
        <f ca="1">VLOOKUP(Q628,Tabela3[],11,0)</f>
        <v>Colchão Baby Light D18</v>
      </c>
      <c r="K628" t="str">
        <f ca="1">VLOOKUP(Q628,Tabela3[],10,0)</f>
        <v>Geral</v>
      </c>
      <c r="L628" t="e" cm="1">
        <f t="array" aca="1" ref="L628" ca="1">IF(Tabela2[[#This Row],[PORTO]]=Tabela2[[#This Row],[DESTINO]],0,erro)</f>
        <v>#NAME?</v>
      </c>
      <c r="N628">
        <f t="shared" ca="1" si="79"/>
        <v>3000</v>
      </c>
      <c r="O628">
        <f t="shared" ca="1" si="80"/>
        <v>3</v>
      </c>
      <c r="P628">
        <f t="shared" ca="1" si="81"/>
        <v>0</v>
      </c>
      <c r="Q628">
        <f t="shared" ca="1" si="77"/>
        <v>4</v>
      </c>
      <c r="R628">
        <f t="shared" ca="1" si="78"/>
        <v>8</v>
      </c>
    </row>
    <row r="629" spans="1:18">
      <c r="A629">
        <f ca="1">VLOOKUP(O629,Tabela3[],2,0)</f>
        <v>2002</v>
      </c>
      <c r="B629" t="str">
        <f ca="1">VLOOKUP(P629,Tabela3[],4,0)</f>
        <v>OUTUBRO</v>
      </c>
      <c r="C629" t="str">
        <f ca="1">VLOOKUP(Q629,Tabela3[],5,0)</f>
        <v>Brasil</v>
      </c>
      <c r="D629" t="str">
        <f ca="1">VLOOKUP(Q629,Tabela3[],3,0)</f>
        <v>VALE</v>
      </c>
      <c r="E629" t="str">
        <f ca="1">IF(R629=Q629, (VLOOKUP(P629+1,Tabela3[],5,0)),VLOOKUP(R629,Tabela3[],5,0))</f>
        <v>Itália</v>
      </c>
      <c r="F629" s="1">
        <f t="shared" ca="1" si="74"/>
        <v>37508</v>
      </c>
      <c r="G629" s="1">
        <f t="shared" ca="1" si="75"/>
        <v>37509.480380931207</v>
      </c>
      <c r="H629">
        <f t="shared" ca="1" si="76"/>
        <v>1</v>
      </c>
      <c r="I629" t="str">
        <f ca="1">VLOOKUP(Q629,Tabela3[],9,1)</f>
        <v>Lan Hua Hai</v>
      </c>
      <c r="J629" t="str">
        <f ca="1">VLOOKUP(Q629,Tabela3[],11,0)</f>
        <v>Manganês</v>
      </c>
      <c r="K629" t="str">
        <f ca="1">VLOOKUP(Q629,Tabela3[],10,0)</f>
        <v>Minério</v>
      </c>
      <c r="L629" t="e" cm="1">
        <f t="array" aca="1" ref="L629" ca="1">IF(Tabela2[[#This Row],[PORTO]]=Tabela2[[#This Row],[DESTINO]],0,erro)</f>
        <v>#NAME?</v>
      </c>
      <c r="N629">
        <f t="shared" ca="1" si="79"/>
        <v>0</v>
      </c>
      <c r="O629">
        <f t="shared" ca="1" si="80"/>
        <v>2</v>
      </c>
      <c r="P629">
        <f t="shared" ca="1" si="81"/>
        <v>9</v>
      </c>
      <c r="Q629">
        <f t="shared" ca="1" si="77"/>
        <v>29</v>
      </c>
      <c r="R629">
        <f t="shared" ca="1" si="78"/>
        <v>18</v>
      </c>
    </row>
    <row r="630" spans="1:18">
      <c r="A630">
        <f ca="1">VLOOKUP(O630,Tabela3[],2,0)</f>
        <v>2009</v>
      </c>
      <c r="B630" t="str">
        <f ca="1">VLOOKUP(P630,Tabela3[],4,0)</f>
        <v>ABRIL</v>
      </c>
      <c r="C630" t="str">
        <f ca="1">VLOOKUP(Q630,Tabela3[],5,0)</f>
        <v>China</v>
      </c>
      <c r="D630" t="str">
        <f ca="1">VLOOKUP(Q630,Tabela3[],3,0)</f>
        <v>Alibaba Group</v>
      </c>
      <c r="E630" t="str">
        <f ca="1">IF(R630=Q630, (VLOOKUP(P630+1,Tabela3[],5,0)),VLOOKUP(R630,Tabela3[],5,0))</f>
        <v>Itália</v>
      </c>
      <c r="F630" s="1">
        <f t="shared" ca="1" si="74"/>
        <v>39877</v>
      </c>
      <c r="G630" s="1">
        <f t="shared" ca="1" si="75"/>
        <v>39883.986494735065</v>
      </c>
      <c r="H630">
        <f t="shared" ca="1" si="76"/>
        <v>1</v>
      </c>
      <c r="I630" t="str">
        <f ca="1">VLOOKUP(Q630,Tabela3[],9,1)</f>
        <v>HMM St Petersburg</v>
      </c>
      <c r="J630" t="str">
        <f ca="1">VLOOKUP(Q630,Tabela3[],11,0)</f>
        <v>Ar Condicionado 18000</v>
      </c>
      <c r="K630" t="str">
        <f ca="1">VLOOKUP(Q630,Tabela3[],10,0)</f>
        <v>Eletrônicos</v>
      </c>
      <c r="L630" t="e" cm="1">
        <f t="array" aca="1" ref="L630" ca="1">IF(Tabela2[[#This Row],[PORTO]]=Tabela2[[#This Row],[DESTINO]],0,erro)</f>
        <v>#NAME?</v>
      </c>
      <c r="N630">
        <f t="shared" ca="1" si="79"/>
        <v>500</v>
      </c>
      <c r="O630">
        <f t="shared" ca="1" si="80"/>
        <v>9</v>
      </c>
      <c r="P630">
        <f t="shared" ca="1" si="81"/>
        <v>3</v>
      </c>
      <c r="Q630">
        <f t="shared" ca="1" si="77"/>
        <v>2</v>
      </c>
      <c r="R630">
        <f t="shared" ca="1" si="78"/>
        <v>19</v>
      </c>
    </row>
    <row r="631" spans="1:18">
      <c r="A631">
        <f ca="1">VLOOKUP(O631,Tabela3[],2,0)</f>
        <v>2002</v>
      </c>
      <c r="B631" t="str">
        <f ca="1">VLOOKUP(P631,Tabela3[],4,0)</f>
        <v>FEVEREIRO</v>
      </c>
      <c r="C631" t="str">
        <f ca="1">VLOOKUP(Q631,Tabela3[],5,0)</f>
        <v>India</v>
      </c>
      <c r="D631" t="str">
        <f ca="1">VLOOKUP(Q631,Tabela3[],3,0)</f>
        <v>Reliance Industries</v>
      </c>
      <c r="E631" t="str">
        <f ca="1">IF(R631=Q631, (VLOOKUP(P631+1,Tabela3[],5,0)),VLOOKUP(R631,Tabela3[],5,0))</f>
        <v>França</v>
      </c>
      <c r="F631" s="1">
        <f t="shared" ca="1" si="74"/>
        <v>37263</v>
      </c>
      <c r="G631" s="1">
        <f t="shared" ca="1" si="75"/>
        <v>37272.841348185488</v>
      </c>
      <c r="H631">
        <f t="shared" ca="1" si="76"/>
        <v>1</v>
      </c>
      <c r="I631" t="str">
        <f ca="1">VLOOKUP(Q631,Tabela3[],9,1)</f>
        <v>Tanker</v>
      </c>
      <c r="J631" t="str">
        <f ca="1">VLOOKUP(Q631,Tabela3[],11,0)</f>
        <v>Polipropileno</v>
      </c>
      <c r="K631" t="str">
        <f ca="1">VLOOKUP(Q631,Tabela3[],10,0)</f>
        <v>Petroquimicos</v>
      </c>
      <c r="L631" t="e" cm="1">
        <f t="array" aca="1" ref="L631" ca="1">IF(Tabela2[[#This Row],[PORTO]]=Tabela2[[#This Row],[DESTINO]],0,erro)</f>
        <v>#NAME?</v>
      </c>
      <c r="N631">
        <f t="shared" ca="1" si="79"/>
        <v>0</v>
      </c>
      <c r="O631">
        <f t="shared" ca="1" si="80"/>
        <v>2</v>
      </c>
      <c r="P631">
        <f t="shared" ca="1" si="81"/>
        <v>1</v>
      </c>
      <c r="Q631">
        <f t="shared" ca="1" si="77"/>
        <v>30</v>
      </c>
      <c r="R631">
        <f t="shared" ca="1" si="78"/>
        <v>22</v>
      </c>
    </row>
    <row r="632" spans="1:18">
      <c r="A632">
        <f ca="1">VLOOKUP(O632,Tabela3[],2,0)</f>
        <v>2000</v>
      </c>
      <c r="B632" t="str">
        <f ca="1">VLOOKUP(P632,Tabela3[],4,0)</f>
        <v>JANEIRO</v>
      </c>
      <c r="C632" t="str">
        <f ca="1">VLOOKUP(Q632,Tabela3[],5,0)</f>
        <v>Holanda</v>
      </c>
      <c r="D632" t="str">
        <f ca="1">VLOOKUP(Q632,Tabela3[],3,0)</f>
        <v>Shell</v>
      </c>
      <c r="E632" t="str">
        <f ca="1">IF(R632=Q632, (VLOOKUP(P632+1,Tabela3[],5,0)),VLOOKUP(R632,Tabela3[],5,0))</f>
        <v>Coréia do Sul</v>
      </c>
      <c r="F632" s="1">
        <f t="shared" ca="1" si="74"/>
        <v>36880</v>
      </c>
      <c r="G632" s="1">
        <f t="shared" ca="1" si="75"/>
        <v>36886.059885626055</v>
      </c>
      <c r="H632">
        <f t="shared" ca="1" si="76"/>
        <v>1</v>
      </c>
      <c r="I632" t="str">
        <f ca="1">VLOOKUP(Q632,Tabela3[],9,1)</f>
        <v>AbQaiq</v>
      </c>
      <c r="J632" t="str">
        <f ca="1">VLOOKUP(Q632,Tabela3[],11,0)</f>
        <v>Diesel</v>
      </c>
      <c r="K632" t="str">
        <f ca="1">VLOOKUP(Q632,Tabela3[],10,0)</f>
        <v>Petróleo</v>
      </c>
      <c r="L632" t="e" cm="1">
        <f t="array" aca="1" ref="L632" ca="1">IF(Tabela2[[#This Row],[PORTO]]=Tabela2[[#This Row],[DESTINO]],0,erro)</f>
        <v>#NAME?</v>
      </c>
      <c r="N632">
        <f t="shared" ca="1" si="79"/>
        <v>71000</v>
      </c>
      <c r="O632">
        <f t="shared" ca="1" si="80"/>
        <v>0</v>
      </c>
      <c r="P632">
        <f t="shared" ca="1" si="81"/>
        <v>12</v>
      </c>
      <c r="Q632">
        <f t="shared" ca="1" si="77"/>
        <v>15</v>
      </c>
      <c r="R632">
        <f t="shared" ca="1" si="78"/>
        <v>14</v>
      </c>
    </row>
    <row r="633" spans="1:18">
      <c r="A633">
        <f ca="1">VLOOKUP(O633,Tabela3[],2,0)</f>
        <v>2007</v>
      </c>
      <c r="B633" t="str">
        <f ca="1">VLOOKUP(P633,Tabela3[],4,0)</f>
        <v>JULHO</v>
      </c>
      <c r="C633" t="str">
        <f ca="1">VLOOKUP(Q633,Tabela3[],5,0)</f>
        <v>Itália</v>
      </c>
      <c r="D633" t="str">
        <f ca="1">VLOOKUP(Q633,Tabela3[],3,0)</f>
        <v>Hyundai</v>
      </c>
      <c r="E633" t="str">
        <f ca="1">IF(R633=Q633, (VLOOKUP(P633+1,Tabela3[],5,0)),VLOOKUP(R633,Tabela3[],5,0))</f>
        <v>Reino Unido</v>
      </c>
      <c r="F633" s="1">
        <f t="shared" ca="1" si="74"/>
        <v>39256</v>
      </c>
      <c r="G633" s="1">
        <f t="shared" ca="1" si="75"/>
        <v>39261.115291380796</v>
      </c>
      <c r="H633">
        <f t="shared" ca="1" si="76"/>
        <v>0</v>
      </c>
      <c r="I633" t="str">
        <f ca="1">VLOOKUP(Q633,Tabela3[],9,1)</f>
        <v>Car Carriers</v>
      </c>
      <c r="J633" t="str">
        <f ca="1">VLOOKUP(Q633,Tabela3[],11,0)</f>
        <v>HB20 Vision</v>
      </c>
      <c r="K633" t="str">
        <f ca="1">VLOOKUP(Q633,Tabela3[],10,0)</f>
        <v>Carros</v>
      </c>
      <c r="L633" t="e" cm="1">
        <f t="array" aca="1" ref="L633" ca="1">IF(Tabela2[[#This Row],[PORTO]]=Tabela2[[#This Row],[DESTINO]],0,erro)</f>
        <v>#NAME?</v>
      </c>
      <c r="N633">
        <f t="shared" ca="1" si="79"/>
        <v>300</v>
      </c>
      <c r="O633">
        <f t="shared" ca="1" si="80"/>
        <v>7</v>
      </c>
      <c r="P633">
        <f t="shared" ca="1" si="81"/>
        <v>6</v>
      </c>
      <c r="Q633">
        <f t="shared" ca="1" si="77"/>
        <v>20</v>
      </c>
      <c r="R633">
        <f t="shared" ca="1" si="78"/>
        <v>24</v>
      </c>
    </row>
    <row r="634" spans="1:18">
      <c r="A634">
        <f ca="1">VLOOKUP(O634,Tabela3[],2,0)</f>
        <v>2005</v>
      </c>
      <c r="B634" t="str">
        <f ca="1">VLOOKUP(P634,Tabela3[],4,0)</f>
        <v>MARÇO</v>
      </c>
      <c r="C634" t="str">
        <f ca="1">VLOOKUP(Q634,Tabela3[],5,0)</f>
        <v>Coréia do Sul</v>
      </c>
      <c r="D634" t="str">
        <f ca="1">VLOOKUP(Q634,Tabela3[],3,0)</f>
        <v>Samsung</v>
      </c>
      <c r="E634" t="str">
        <f ca="1">IF(R634=Q634, (VLOOKUP(P634+1,Tabela3[],5,0)),VLOOKUP(R634,Tabela3[],5,0))</f>
        <v>Estados Unidos</v>
      </c>
      <c r="F634" s="1">
        <f t="shared" ca="1" si="74"/>
        <v>38389</v>
      </c>
      <c r="G634" s="1">
        <f t="shared" ca="1" si="75"/>
        <v>38397.700769691372</v>
      </c>
      <c r="H634">
        <f t="shared" ca="1" si="76"/>
        <v>1</v>
      </c>
      <c r="I634" t="str">
        <f ca="1">VLOOKUP(Q634,Tabela3[],9,1)</f>
        <v>HMM Rotterdam</v>
      </c>
      <c r="J634" t="str">
        <f ca="1">VLOOKUP(Q634,Tabela3[],11,0)</f>
        <v>Crystal UHD 4k 65"</v>
      </c>
      <c r="K634" t="str">
        <f ca="1">VLOOKUP(Q634,Tabela3[],10,0)</f>
        <v>Eletrônicos</v>
      </c>
      <c r="L634" t="e" cm="1">
        <f t="array" aca="1" ref="L634" ca="1">IF(Tabela2[[#This Row],[PORTO]]=Tabela2[[#This Row],[DESTINO]],0,erro)</f>
        <v>#NAME?</v>
      </c>
      <c r="N634">
        <f t="shared" ca="1" si="79"/>
        <v>2000</v>
      </c>
      <c r="O634">
        <f t="shared" ca="1" si="80"/>
        <v>5</v>
      </c>
      <c r="P634">
        <f t="shared" ca="1" si="81"/>
        <v>2</v>
      </c>
      <c r="Q634">
        <f t="shared" ca="1" si="77"/>
        <v>14</v>
      </c>
      <c r="R634">
        <f t="shared" ca="1" si="78"/>
        <v>14</v>
      </c>
    </row>
    <row r="635" spans="1:18">
      <c r="A635">
        <f ca="1">VLOOKUP(O635,Tabela3[],2,0)</f>
        <v>2007</v>
      </c>
      <c r="B635" t="str">
        <f ca="1">VLOOKUP(P635,Tabela3[],4,0)</f>
        <v>DEZEMBRO</v>
      </c>
      <c r="C635" t="str">
        <f ca="1">VLOOKUP(Q635,Tabela3[],5,0)</f>
        <v>India</v>
      </c>
      <c r="D635" t="str">
        <f ca="1">VLOOKUP(Q635,Tabela3[],3,0)</f>
        <v>Reliance Industries</v>
      </c>
      <c r="E635" t="str">
        <f ca="1">IF(R635=Q635, (VLOOKUP(P635+1,Tabela3[],5,0)),VLOOKUP(R635,Tabela3[],5,0))</f>
        <v>Estados Unidos</v>
      </c>
      <c r="F635" s="1">
        <f t="shared" ca="1" si="74"/>
        <v>39410</v>
      </c>
      <c r="G635" s="1">
        <f t="shared" ca="1" si="75"/>
        <v>39418.435977931287</v>
      </c>
      <c r="H635">
        <f t="shared" ca="1" si="76"/>
        <v>1</v>
      </c>
      <c r="I635" t="str">
        <f ca="1">VLOOKUP(Q635,Tabela3[],9,1)</f>
        <v>Tanker</v>
      </c>
      <c r="J635" t="str">
        <f ca="1">VLOOKUP(Q635,Tabela3[],11,0)</f>
        <v>Cloreto de polivinila</v>
      </c>
      <c r="K635" t="str">
        <f ca="1">VLOOKUP(Q635,Tabela3[],10,0)</f>
        <v>Petroquimicos</v>
      </c>
      <c r="L635" t="e" cm="1">
        <f t="array" aca="1" ref="L635" ca="1">IF(Tabela2[[#This Row],[PORTO]]=Tabela2[[#This Row],[DESTINO]],0,erro)</f>
        <v>#NAME?</v>
      </c>
      <c r="N635">
        <f t="shared" ca="1" si="79"/>
        <v>0</v>
      </c>
      <c r="O635">
        <f t="shared" ca="1" si="80"/>
        <v>7</v>
      </c>
      <c r="P635">
        <f t="shared" ca="1" si="81"/>
        <v>11</v>
      </c>
      <c r="Q635">
        <f t="shared" ca="1" si="77"/>
        <v>32</v>
      </c>
      <c r="R635">
        <f t="shared" ca="1" si="78"/>
        <v>4</v>
      </c>
    </row>
    <row r="636" spans="1:18">
      <c r="A636">
        <f ca="1">VLOOKUP(O636,Tabela3[],2,0)</f>
        <v>2000</v>
      </c>
      <c r="B636" t="str">
        <f ca="1">VLOOKUP(P636,Tabela3[],4,0)</f>
        <v>MARÇO</v>
      </c>
      <c r="C636" t="str">
        <f ca="1">VLOOKUP(Q636,Tabela3[],5,0)</f>
        <v>Estados Unidos</v>
      </c>
      <c r="D636" t="str">
        <f ca="1">VLOOKUP(Q636,Tabela3[],3,0)</f>
        <v>Amazon</v>
      </c>
      <c r="E636" t="str">
        <f ca="1">IF(R636=Q636, (VLOOKUP(P636+1,Tabela3[],5,0)),VLOOKUP(R636,Tabela3[],5,0))</f>
        <v>França</v>
      </c>
      <c r="F636" s="1">
        <f t="shared" ca="1" si="74"/>
        <v>36579</v>
      </c>
      <c r="G636" s="1">
        <f t="shared" ca="1" si="75"/>
        <v>36586.870142766114</v>
      </c>
      <c r="H636">
        <f t="shared" ca="1" si="76"/>
        <v>0</v>
      </c>
      <c r="I636" t="str">
        <f ca="1">VLOOKUP(Q636,Tabela3[],9,1)</f>
        <v>HMM Algeciras</v>
      </c>
      <c r="J636" t="str">
        <f ca="1">VLOOKUP(Q636,Tabela3[],11,0)</f>
        <v>Colchão Baby Light D18</v>
      </c>
      <c r="K636" t="str">
        <f ca="1">VLOOKUP(Q636,Tabela3[],10,0)</f>
        <v>Geral</v>
      </c>
      <c r="L636" t="e" cm="1">
        <f t="array" aca="1" ref="L636" ca="1">IF(Tabela2[[#This Row],[PORTO]]=Tabela2[[#This Row],[DESTINO]],0,erro)</f>
        <v>#NAME?</v>
      </c>
      <c r="N636">
        <f t="shared" ca="1" si="79"/>
        <v>3000</v>
      </c>
      <c r="O636">
        <f t="shared" ca="1" si="80"/>
        <v>0</v>
      </c>
      <c r="P636">
        <f t="shared" ca="1" si="81"/>
        <v>2</v>
      </c>
      <c r="Q636">
        <f t="shared" ca="1" si="77"/>
        <v>4</v>
      </c>
      <c r="R636">
        <f t="shared" ca="1" si="78"/>
        <v>22</v>
      </c>
    </row>
    <row r="637" spans="1:18">
      <c r="A637">
        <f ca="1">VLOOKUP(O637,Tabela3[],2,0)</f>
        <v>2009</v>
      </c>
      <c r="B637" t="str">
        <f ca="1">VLOOKUP(P637,Tabela3[],4,0)</f>
        <v>OUTUBRO</v>
      </c>
      <c r="C637" t="str">
        <f ca="1">VLOOKUP(Q637,Tabela3[],5,0)</f>
        <v>Coréia do Sul</v>
      </c>
      <c r="D637" t="str">
        <f ca="1">VLOOKUP(Q637,Tabela3[],3,0)</f>
        <v>Samsung</v>
      </c>
      <c r="E637" t="str">
        <f ca="1">IF(R637=Q637, (VLOOKUP(P637+1,Tabela3[],5,0)),VLOOKUP(R637,Tabela3[],5,0))</f>
        <v>França</v>
      </c>
      <c r="F637" s="1">
        <f t="shared" ca="1" si="74"/>
        <v>40065</v>
      </c>
      <c r="G637" s="1">
        <f t="shared" ca="1" si="75"/>
        <v>40065.60452482634</v>
      </c>
      <c r="H637">
        <f t="shared" ca="1" si="76"/>
        <v>0</v>
      </c>
      <c r="I637" t="str">
        <f ca="1">VLOOKUP(Q637,Tabela3[],9,1)</f>
        <v>HMM Rotterdam</v>
      </c>
      <c r="J637" t="str">
        <f ca="1">VLOOKUP(Q637,Tabela3[],11,0)</f>
        <v>QLED 4k 75"</v>
      </c>
      <c r="K637" t="str">
        <f ca="1">VLOOKUP(Q637,Tabela3[],10,0)</f>
        <v>Eletrônicos</v>
      </c>
      <c r="L637" t="e" cm="1">
        <f t="array" aca="1" ref="L637" ca="1">IF(Tabela2[[#This Row],[PORTO]]=Tabela2[[#This Row],[DESTINO]],0,erro)</f>
        <v>#NAME?</v>
      </c>
      <c r="N637">
        <f t="shared" ca="1" si="79"/>
        <v>2500</v>
      </c>
      <c r="O637">
        <f t="shared" ca="1" si="80"/>
        <v>9</v>
      </c>
      <c r="P637">
        <f t="shared" ca="1" si="81"/>
        <v>9</v>
      </c>
      <c r="Q637">
        <f t="shared" ca="1" si="77"/>
        <v>13</v>
      </c>
      <c r="R637">
        <f t="shared" ca="1" si="78"/>
        <v>23</v>
      </c>
    </row>
    <row r="638" spans="1:18">
      <c r="A638">
        <f ca="1">VLOOKUP(O638,Tabela3[],2,0)</f>
        <v>2008</v>
      </c>
      <c r="B638" t="str">
        <f ca="1">VLOOKUP(P638,Tabela3[],4,0)</f>
        <v>ABRIL</v>
      </c>
      <c r="C638" t="str">
        <f ca="1">VLOOKUP(Q638,Tabela3[],5,0)</f>
        <v>Japão</v>
      </c>
      <c r="D638" t="str">
        <f ca="1">VLOOKUP(Q638,Tabela3[],3,0)</f>
        <v>Toyota</v>
      </c>
      <c r="E638" t="str">
        <f ca="1">IF(R638=Q638, (VLOOKUP(P638+1,Tabela3[],5,0)),VLOOKUP(R638,Tabela3[],5,0))</f>
        <v>China</v>
      </c>
      <c r="F638" s="1">
        <f t="shared" ca="1" si="74"/>
        <v>39517</v>
      </c>
      <c r="G638" s="1">
        <f t="shared" ca="1" si="75"/>
        <v>39517.889331400642</v>
      </c>
      <c r="H638">
        <f t="shared" ca="1" si="76"/>
        <v>0</v>
      </c>
      <c r="I638" t="str">
        <f ca="1">VLOOKUP(Q638,Tabela3[],9,1)</f>
        <v>Trailer Carriers</v>
      </c>
      <c r="J638" t="str">
        <f ca="1">VLOOKUP(Q638,Tabela3[],11,0)</f>
        <v>COROLLA GLI</v>
      </c>
      <c r="K638" t="str">
        <f ca="1">VLOOKUP(Q638,Tabela3[],10,0)</f>
        <v>Carros</v>
      </c>
      <c r="L638" t="e" cm="1">
        <f t="array" aca="1" ref="L638" ca="1">IF(Tabela2[[#This Row],[PORTO]]=Tabela2[[#This Row],[DESTINO]],0,erro)</f>
        <v>#NAME?</v>
      </c>
      <c r="N638">
        <f t="shared" ca="1" si="79"/>
        <v>200</v>
      </c>
      <c r="O638">
        <f t="shared" ca="1" si="80"/>
        <v>8</v>
      </c>
      <c r="P638">
        <f t="shared" ca="1" si="81"/>
        <v>3</v>
      </c>
      <c r="Q638">
        <f t="shared" ca="1" si="77"/>
        <v>10</v>
      </c>
      <c r="R638">
        <f t="shared" ca="1" si="78"/>
        <v>1</v>
      </c>
    </row>
    <row r="639" spans="1:18">
      <c r="A639">
        <f ca="1">VLOOKUP(O639,Tabela3[],2,0)</f>
        <v>2002</v>
      </c>
      <c r="B639" t="str">
        <f ca="1">VLOOKUP(P639,Tabela3[],4,0)</f>
        <v>DEZEMBRO</v>
      </c>
      <c r="C639" t="str">
        <f ca="1">VLOOKUP(Q639,Tabela3[],5,0)</f>
        <v>Japão</v>
      </c>
      <c r="D639" t="str">
        <f ca="1">VLOOKUP(Q639,Tabela3[],3,0)</f>
        <v>Toyota</v>
      </c>
      <c r="E639" t="str">
        <f ca="1">IF(R639=Q639, (VLOOKUP(P639+1,Tabela3[],5,0)),VLOOKUP(R639,Tabela3[],5,0))</f>
        <v>Coréia do Sul</v>
      </c>
      <c r="F639" s="1">
        <f t="shared" ca="1" si="74"/>
        <v>37573</v>
      </c>
      <c r="G639" s="1">
        <f t="shared" ca="1" si="75"/>
        <v>37579.36359799307</v>
      </c>
      <c r="H639">
        <f t="shared" ca="1" si="76"/>
        <v>0</v>
      </c>
      <c r="I639" t="str">
        <f ca="1">VLOOKUP(Q639,Tabela3[],9,1)</f>
        <v>Trailer Carriers</v>
      </c>
      <c r="J639" t="str">
        <f ca="1">VLOOKUP(Q639,Tabela3[],11,0)</f>
        <v>HILUX CABINE DUPLA STD POWER PACK</v>
      </c>
      <c r="K639" t="str">
        <f ca="1">VLOOKUP(Q639,Tabela3[],10,0)</f>
        <v>Carros</v>
      </c>
      <c r="L639" t="e" cm="1">
        <f t="array" aca="1" ref="L639" ca="1">IF(Tabela2[[#This Row],[PORTO]]=Tabela2[[#This Row],[DESTINO]],0,erro)</f>
        <v>#NAME?</v>
      </c>
      <c r="N639">
        <f t="shared" ca="1" si="79"/>
        <v>400</v>
      </c>
      <c r="O639">
        <f t="shared" ca="1" si="80"/>
        <v>2</v>
      </c>
      <c r="P639">
        <f t="shared" ca="1" si="81"/>
        <v>11</v>
      </c>
      <c r="Q639">
        <f t="shared" ca="1" si="77"/>
        <v>9</v>
      </c>
      <c r="R639">
        <f t="shared" ca="1" si="78"/>
        <v>9</v>
      </c>
    </row>
    <row r="640" spans="1:18">
      <c r="A640">
        <f ca="1">VLOOKUP(O640,Tabela3[],2,0)</f>
        <v>2009</v>
      </c>
      <c r="B640" t="str">
        <f ca="1">VLOOKUP(P640,Tabela3[],4,0)</f>
        <v>FEVEREIRO</v>
      </c>
      <c r="C640" t="str">
        <f ca="1">VLOOKUP(Q640,Tabela3[],5,0)</f>
        <v>Holanda</v>
      </c>
      <c r="D640" t="str">
        <f ca="1">VLOOKUP(Q640,Tabela3[],3,0)</f>
        <v>Shell</v>
      </c>
      <c r="E640" t="str">
        <f ca="1">IF(R640=Q640, (VLOOKUP(P640+1,Tabela3[],5,0)),VLOOKUP(R640,Tabela3[],5,0))</f>
        <v>Coréia do Sul</v>
      </c>
      <c r="F640" s="1">
        <f t="shared" ca="1" si="74"/>
        <v>39835</v>
      </c>
      <c r="G640" s="1">
        <f t="shared" ca="1" si="75"/>
        <v>39843.798349715827</v>
      </c>
      <c r="H640">
        <f t="shared" ca="1" si="76"/>
        <v>0</v>
      </c>
      <c r="I640" t="str">
        <f ca="1">VLOOKUP(Q640,Tabela3[],9,1)</f>
        <v>AbQaiq</v>
      </c>
      <c r="J640" t="str">
        <f ca="1">VLOOKUP(Q640,Tabela3[],11,0)</f>
        <v>Petróleo Bruto</v>
      </c>
      <c r="K640" t="str">
        <f ca="1">VLOOKUP(Q640,Tabela3[],10,0)</f>
        <v>Petróleo</v>
      </c>
      <c r="L640" t="e" cm="1">
        <f t="array" aca="1" ref="L640" ca="1">IF(Tabela2[[#This Row],[PORTO]]=Tabela2[[#This Row],[DESTINO]],0,erro)</f>
        <v>#NAME?</v>
      </c>
      <c r="N640">
        <f t="shared" ca="1" si="79"/>
        <v>60000</v>
      </c>
      <c r="O640">
        <f t="shared" ca="1" si="80"/>
        <v>9</v>
      </c>
      <c r="P640">
        <f t="shared" ca="1" si="81"/>
        <v>1</v>
      </c>
      <c r="Q640">
        <f t="shared" ca="1" si="77"/>
        <v>17</v>
      </c>
      <c r="R640">
        <f t="shared" ca="1" si="78"/>
        <v>14</v>
      </c>
    </row>
    <row r="641" spans="1:18">
      <c r="A641">
        <f ca="1">VLOOKUP(O641,Tabela3[],2,0)</f>
        <v>2003</v>
      </c>
      <c r="B641" t="str">
        <f ca="1">VLOOKUP(P641,Tabela3[],4,0)</f>
        <v>OUTUBRO</v>
      </c>
      <c r="C641" t="str">
        <f ca="1">VLOOKUP(Q641,Tabela3[],5,0)</f>
        <v>Estados Unidos</v>
      </c>
      <c r="D641" t="str">
        <f ca="1">VLOOKUP(Q641,Tabela3[],3,0)</f>
        <v>Amazon</v>
      </c>
      <c r="E641" t="str">
        <f ca="1">IF(R641=Q641, (VLOOKUP(P641+1,Tabela3[],5,0)),VLOOKUP(R641,Tabela3[],5,0))</f>
        <v>Japão</v>
      </c>
      <c r="F641" s="1">
        <f t="shared" ca="1" si="74"/>
        <v>37867</v>
      </c>
      <c r="G641" s="1">
        <f t="shared" ca="1" si="75"/>
        <v>37873.492233753685</v>
      </c>
      <c r="H641">
        <f t="shared" ca="1" si="76"/>
        <v>1</v>
      </c>
      <c r="I641" t="str">
        <f ca="1">VLOOKUP(Q641,Tabela3[],9,1)</f>
        <v>HMM Algeciras</v>
      </c>
      <c r="J641" t="str">
        <f ca="1">VLOOKUP(Q641,Tabela3[],11,0)</f>
        <v>Travesseiro Toque de Pluma</v>
      </c>
      <c r="K641" t="str">
        <f ca="1">VLOOKUP(Q641,Tabela3[],10,0)</f>
        <v>Geral</v>
      </c>
      <c r="L641" t="e" cm="1">
        <f t="array" aca="1" ref="L641" ca="1">IF(Tabela2[[#This Row],[PORTO]]=Tabela2[[#This Row],[DESTINO]],0,erro)</f>
        <v>#NAME?</v>
      </c>
      <c r="N641">
        <f t="shared" ca="1" si="79"/>
        <v>4000</v>
      </c>
      <c r="O641">
        <f t="shared" ca="1" si="80"/>
        <v>3</v>
      </c>
      <c r="P641">
        <f t="shared" ca="1" si="81"/>
        <v>9</v>
      </c>
      <c r="Q641">
        <f t="shared" ca="1" si="77"/>
        <v>5</v>
      </c>
      <c r="R641">
        <f t="shared" ca="1" si="78"/>
        <v>11</v>
      </c>
    </row>
    <row r="642" spans="1:18">
      <c r="A642">
        <f ca="1">VLOOKUP(O642,Tabela3[],2,0)</f>
        <v>2009</v>
      </c>
      <c r="B642" t="str">
        <f ca="1">VLOOKUP(P642,Tabela3[],4,0)</f>
        <v>JANEIRO</v>
      </c>
      <c r="C642" t="str">
        <f ca="1">VLOOKUP(Q642,Tabela3[],5,0)</f>
        <v>Brasil</v>
      </c>
      <c r="D642" t="str">
        <f ca="1">VLOOKUP(Q642,Tabela3[],3,0)</f>
        <v>VALE</v>
      </c>
      <c r="E642" t="str">
        <f ca="1">IF(R642=Q642, (VLOOKUP(P642+1,Tabela3[],5,0)),VLOOKUP(R642,Tabela3[],5,0))</f>
        <v>Itália</v>
      </c>
      <c r="F642" s="1">
        <f t="shared" ref="F642:F705" ca="1" si="82">(DATE(A642,IF(P642&gt;0,P642,IF(P642&gt;12,P642-1,IF(P642=0,P642+1))),RAND()*28))</f>
        <v>39818</v>
      </c>
      <c r="G642" s="1">
        <f t="shared" ca="1" si="75"/>
        <v>39822.052933534222</v>
      </c>
      <c r="H642">
        <f t="shared" ca="1" si="76"/>
        <v>0</v>
      </c>
      <c r="I642" t="str">
        <f ca="1">VLOOKUP(Q642,Tabela3[],9,1)</f>
        <v>Lan Hua Hai</v>
      </c>
      <c r="J642" t="str">
        <f ca="1">VLOOKUP(Q642,Tabela3[],11,0)</f>
        <v>Bauxita</v>
      </c>
      <c r="K642" t="str">
        <f ca="1">VLOOKUP(Q642,Tabela3[],10,0)</f>
        <v>Minério</v>
      </c>
      <c r="L642" t="e" cm="1">
        <f t="array" aca="1" ref="L642" ca="1">IF(Tabela2[[#This Row],[PORTO]]=Tabela2[[#This Row],[DESTINO]],0,erro)</f>
        <v>#NAME?</v>
      </c>
      <c r="N642">
        <f t="shared" ca="1" si="79"/>
        <v>0</v>
      </c>
      <c r="O642">
        <f t="shared" ca="1" si="80"/>
        <v>9</v>
      </c>
      <c r="P642">
        <f t="shared" ca="1" si="81"/>
        <v>0</v>
      </c>
      <c r="Q642">
        <f t="shared" ca="1" si="77"/>
        <v>28</v>
      </c>
      <c r="R642">
        <f t="shared" ca="1" si="78"/>
        <v>19</v>
      </c>
    </row>
    <row r="643" spans="1:18">
      <c r="A643">
        <f ca="1">VLOOKUP(O643,Tabela3[],2,0)</f>
        <v>2000</v>
      </c>
      <c r="B643" t="str">
        <f ca="1">VLOOKUP(P643,Tabela3[],4,0)</f>
        <v>ABRIL</v>
      </c>
      <c r="C643" t="str">
        <f ca="1">VLOOKUP(Q643,Tabela3[],5,0)</f>
        <v>Alemanha</v>
      </c>
      <c r="D643" t="str">
        <f ca="1">VLOOKUP(Q643,Tabela3[],3,0)</f>
        <v>Volkswagen</v>
      </c>
      <c r="E643" t="str">
        <f ca="1">IF(R643=Q643, (VLOOKUP(P643+1,Tabela3[],5,0)),VLOOKUP(R643,Tabela3[],5,0))</f>
        <v>França</v>
      </c>
      <c r="F643" s="1">
        <f t="shared" ca="1" si="82"/>
        <v>36597</v>
      </c>
      <c r="G643" s="1">
        <f t="shared" ref="G643:G706" ca="1" si="83">F643+RAND()*10</f>
        <v>36598.762968370655</v>
      </c>
      <c r="H643">
        <f t="shared" ref="H643:H706" ca="1" si="84">INT(RAND()*2)</f>
        <v>0</v>
      </c>
      <c r="I643" t="str">
        <f ca="1">VLOOKUP(Q643,Tabela3[],9,1)</f>
        <v>Warehouse Carriers </v>
      </c>
      <c r="J643" t="str">
        <f ca="1">VLOOKUP(Q643,Tabela3[],11,0)</f>
        <v>GLI 350 TSI (Jetta)</v>
      </c>
      <c r="K643" t="str">
        <f ca="1">VLOOKUP(Q643,Tabela3[],10,0)</f>
        <v>Carros</v>
      </c>
      <c r="L643" t="e" cm="1">
        <f t="array" aca="1" ref="L643" ca="1">IF(Tabela2[[#This Row],[PORTO]]=Tabela2[[#This Row],[DESTINO]],0,erro)</f>
        <v>#NAME?</v>
      </c>
      <c r="N643">
        <f t="shared" ca="1" si="79"/>
        <v>500</v>
      </c>
      <c r="O643">
        <f t="shared" ca="1" si="80"/>
        <v>0</v>
      </c>
      <c r="P643">
        <f t="shared" ca="1" si="81"/>
        <v>3</v>
      </c>
      <c r="Q643">
        <f t="shared" ref="Q643:Q706" ca="1" si="85">INT(RAND()*35)</f>
        <v>8</v>
      </c>
      <c r="R643">
        <f t="shared" ref="R643:R706" ca="1" si="86">INT(RAND()*25)</f>
        <v>22</v>
      </c>
    </row>
    <row r="644" spans="1:18">
      <c r="A644">
        <f ca="1">VLOOKUP(O644,Tabela3[],2,0)</f>
        <v>2008</v>
      </c>
      <c r="B644" t="str">
        <f ca="1">VLOOKUP(P644,Tabela3[],4,0)</f>
        <v>ABRIL</v>
      </c>
      <c r="C644" t="str">
        <f ca="1">VLOOKUP(Q644,Tabela3[],5,0)</f>
        <v>Japão</v>
      </c>
      <c r="D644" t="str">
        <f ca="1">VLOOKUP(Q644,Tabela3[],3,0)</f>
        <v>Toyota</v>
      </c>
      <c r="E644" t="str">
        <f ca="1">IF(R644=Q644, (VLOOKUP(P644+1,Tabela3[],5,0)),VLOOKUP(R644,Tabela3[],5,0))</f>
        <v>França</v>
      </c>
      <c r="F644" s="1">
        <f t="shared" ca="1" si="82"/>
        <v>39526</v>
      </c>
      <c r="G644" s="1">
        <f t="shared" ca="1" si="83"/>
        <v>39532.424620452963</v>
      </c>
      <c r="H644">
        <f t="shared" ca="1" si="84"/>
        <v>0</v>
      </c>
      <c r="I644" t="str">
        <f ca="1">VLOOKUP(Q644,Tabela3[],9,1)</f>
        <v>Trailer Carriers</v>
      </c>
      <c r="J644" t="str">
        <f ca="1">VLOOKUP(Q644,Tabela3[],11,0)</f>
        <v>COROLLA CROSS XR</v>
      </c>
      <c r="K644" t="str">
        <f ca="1">VLOOKUP(Q644,Tabela3[],10,0)</f>
        <v>Carros</v>
      </c>
      <c r="L644" t="e" cm="1">
        <f t="array" aca="1" ref="L644" ca="1">IF(Tabela2[[#This Row],[PORTO]]=Tabela2[[#This Row],[DESTINO]],0,erro)</f>
        <v>#NAME?</v>
      </c>
      <c r="N644">
        <f t="shared" ca="1" si="79"/>
        <v>500</v>
      </c>
      <c r="O644">
        <f t="shared" ca="1" si="80"/>
        <v>8</v>
      </c>
      <c r="P644">
        <f t="shared" ca="1" si="81"/>
        <v>3</v>
      </c>
      <c r="Q644">
        <f t="shared" ca="1" si="85"/>
        <v>11</v>
      </c>
      <c r="R644">
        <f t="shared" ca="1" si="86"/>
        <v>22</v>
      </c>
    </row>
    <row r="645" spans="1:18">
      <c r="A645">
        <f ca="1">VLOOKUP(O645,Tabela3[],2,0)</f>
        <v>2004</v>
      </c>
      <c r="B645" t="str">
        <f ca="1">VLOOKUP(P645,Tabela3[],4,0)</f>
        <v>FEVEREIRO</v>
      </c>
      <c r="C645" t="str">
        <f ca="1">VLOOKUP(Q645,Tabela3[],5,0)</f>
        <v>Japão</v>
      </c>
      <c r="D645" t="str">
        <f ca="1">VLOOKUP(Q645,Tabela3[],3,0)</f>
        <v>Toyota</v>
      </c>
      <c r="E645" t="str">
        <f ca="1">IF(R645=Q645, (VLOOKUP(P645+1,Tabela3[],5,0)),VLOOKUP(R645,Tabela3[],5,0))</f>
        <v>China</v>
      </c>
      <c r="F645" s="1">
        <f t="shared" ca="1" si="82"/>
        <v>37992</v>
      </c>
      <c r="G645" s="1">
        <f t="shared" ca="1" si="83"/>
        <v>37995.257228211987</v>
      </c>
      <c r="H645">
        <f t="shared" ca="1" si="84"/>
        <v>1</v>
      </c>
      <c r="I645" t="str">
        <f ca="1">VLOOKUP(Q645,Tabela3[],9,1)</f>
        <v>Trailer Carriers</v>
      </c>
      <c r="J645" t="str">
        <f ca="1">VLOOKUP(Q645,Tabela3[],11,0)</f>
        <v>HILUX CABINE DUPLA STD POWER PACK</v>
      </c>
      <c r="K645" t="str">
        <f ca="1">VLOOKUP(Q645,Tabela3[],10,0)</f>
        <v>Carros</v>
      </c>
      <c r="L645" t="e" cm="1">
        <f t="array" aca="1" ref="L645" ca="1">IF(Tabela2[[#This Row],[PORTO]]=Tabela2[[#This Row],[DESTINO]],0,erro)</f>
        <v>#NAME?</v>
      </c>
      <c r="N645">
        <f t="shared" ref="N645:N708" ca="1" si="87">IF(K645="Geral",INT((RANDBETWEEN(1,5)*1000)),IF(K645="Eletrônicos",INT((RANDBETWEEN(1,5))*500),IF(K645="Tecido",INT((RANDBETWEEN(10,50)*1000)),IF(K645="Carros",INT((RANDBETWEEN(1,5)*100)),IF(K645="Petróleo",INT((RANDBETWEEN(50,100)*1000)),IF(K645="Quimico",INT((RANDBETWEEN(10,200)*10000)),IF(K645="Maquinário",INT((RANDBETWEEN(1,5)*10)),0)))))))</f>
        <v>300</v>
      </c>
      <c r="O645">
        <f t="shared" ca="1" si="80"/>
        <v>4</v>
      </c>
      <c r="P645">
        <f t="shared" ca="1" si="81"/>
        <v>1</v>
      </c>
      <c r="Q645">
        <f t="shared" ca="1" si="85"/>
        <v>9</v>
      </c>
      <c r="R645">
        <f t="shared" ca="1" si="86"/>
        <v>9</v>
      </c>
    </row>
    <row r="646" spans="1:18">
      <c r="A646">
        <f ca="1">VLOOKUP(O646,Tabela3[],2,0)</f>
        <v>2002</v>
      </c>
      <c r="B646" t="str">
        <f ca="1">VLOOKUP(P646,Tabela3[],4,0)</f>
        <v>JULHO</v>
      </c>
      <c r="C646" t="str">
        <f ca="1">VLOOKUP(Q646,Tabela3[],5,0)</f>
        <v>Holanda</v>
      </c>
      <c r="D646" t="str">
        <f ca="1">VLOOKUP(Q646,Tabela3[],3,0)</f>
        <v>Shell</v>
      </c>
      <c r="E646" t="str">
        <f ca="1">IF(R646=Q646, (VLOOKUP(P646+1,Tabela3[],5,0)),VLOOKUP(R646,Tabela3[],5,0))</f>
        <v>Alemanha</v>
      </c>
      <c r="F646" s="1">
        <f t="shared" ca="1" si="82"/>
        <v>37421</v>
      </c>
      <c r="G646" s="1">
        <f t="shared" ca="1" si="83"/>
        <v>37424.992319514546</v>
      </c>
      <c r="H646">
        <f t="shared" ca="1" si="84"/>
        <v>0</v>
      </c>
      <c r="I646" t="str">
        <f ca="1">VLOOKUP(Q646,Tabela3[],9,1)</f>
        <v>AbQaiq</v>
      </c>
      <c r="J646" t="str">
        <f ca="1">VLOOKUP(Q646,Tabela3[],11,0)</f>
        <v>Gasolina</v>
      </c>
      <c r="K646" t="str">
        <f ca="1">VLOOKUP(Q646,Tabela3[],10,0)</f>
        <v>Petróleo</v>
      </c>
      <c r="L646" t="e" cm="1">
        <f t="array" aca="1" ref="L646" ca="1">IF(Tabela2[[#This Row],[PORTO]]=Tabela2[[#This Row],[DESTINO]],0,erro)</f>
        <v>#NAME?</v>
      </c>
      <c r="N646">
        <f t="shared" ca="1" si="87"/>
        <v>95000</v>
      </c>
      <c r="O646">
        <f t="shared" ca="1" si="80"/>
        <v>2</v>
      </c>
      <c r="P646">
        <f t="shared" ca="1" si="81"/>
        <v>6</v>
      </c>
      <c r="Q646">
        <f t="shared" ca="1" si="85"/>
        <v>16</v>
      </c>
      <c r="R646">
        <f t="shared" ca="1" si="86"/>
        <v>7</v>
      </c>
    </row>
    <row r="647" spans="1:18">
      <c r="A647">
        <f ca="1">VLOOKUP(O647,Tabela3[],2,0)</f>
        <v>2004</v>
      </c>
      <c r="B647" t="str">
        <f ca="1">VLOOKUP(P647,Tabela3[],4,0)</f>
        <v>ABRIL</v>
      </c>
      <c r="C647" t="str">
        <f ca="1">VLOOKUP(Q647,Tabela3[],5,0)</f>
        <v>Japão</v>
      </c>
      <c r="D647" t="str">
        <f ca="1">VLOOKUP(Q647,Tabela3[],3,0)</f>
        <v>Toyota</v>
      </c>
      <c r="E647" t="str">
        <f ca="1">IF(R647=Q647, (VLOOKUP(P647+1,Tabela3[],5,0)),VLOOKUP(R647,Tabela3[],5,0))</f>
        <v>Coréia do Sul</v>
      </c>
      <c r="F647" s="1">
        <f t="shared" ca="1" si="82"/>
        <v>38067</v>
      </c>
      <c r="G647" s="1">
        <f t="shared" ca="1" si="83"/>
        <v>38068.609145862007</v>
      </c>
      <c r="H647">
        <f t="shared" ca="1" si="84"/>
        <v>0</v>
      </c>
      <c r="I647" t="str">
        <f ca="1">VLOOKUP(Q647,Tabela3[],9,1)</f>
        <v>Trailer Carriers</v>
      </c>
      <c r="J647" t="str">
        <f ca="1">VLOOKUP(Q647,Tabela3[],11,0)</f>
        <v>COROLLA CROSS XR</v>
      </c>
      <c r="K647" t="str">
        <f ca="1">VLOOKUP(Q647,Tabela3[],10,0)</f>
        <v>Carros</v>
      </c>
      <c r="L647" t="e" cm="1">
        <f t="array" aca="1" ref="L647" ca="1">IF(Tabela2[[#This Row],[PORTO]]=Tabela2[[#This Row],[DESTINO]],0,erro)</f>
        <v>#NAME?</v>
      </c>
      <c r="N647">
        <f t="shared" ca="1" si="87"/>
        <v>400</v>
      </c>
      <c r="O647">
        <f t="shared" ca="1" si="80"/>
        <v>4</v>
      </c>
      <c r="P647">
        <f t="shared" ca="1" si="81"/>
        <v>3</v>
      </c>
      <c r="Q647">
        <f t="shared" ca="1" si="85"/>
        <v>11</v>
      </c>
      <c r="R647">
        <f t="shared" ca="1" si="86"/>
        <v>13</v>
      </c>
    </row>
    <row r="648" spans="1:18">
      <c r="A648">
        <f ca="1">VLOOKUP(O648,Tabela3[],2,0)</f>
        <v>2002</v>
      </c>
      <c r="B648" t="str">
        <f ca="1">VLOOKUP(P648,Tabela3[],4,0)</f>
        <v>FEVEREIRO</v>
      </c>
      <c r="C648" t="str">
        <f ca="1">VLOOKUP(Q648,Tabela3[],5,0)</f>
        <v>Reino Unido</v>
      </c>
      <c r="D648" t="str">
        <f ca="1">VLOOKUP(Q648,Tabela3[],3,0)</f>
        <v>Unilever</v>
      </c>
      <c r="E648" t="str">
        <f ca="1">IF(R648=Q648, (VLOOKUP(P648+1,Tabela3[],5,0)),VLOOKUP(R648,Tabela3[],5,0))</f>
        <v>Itália</v>
      </c>
      <c r="F648" s="1">
        <f t="shared" ca="1" si="82"/>
        <v>37270</v>
      </c>
      <c r="G648" s="1">
        <f t="shared" ca="1" si="83"/>
        <v>37279.728305888159</v>
      </c>
      <c r="H648">
        <f t="shared" ca="1" si="84"/>
        <v>0</v>
      </c>
      <c r="I648" t="str">
        <f ca="1">VLOOKUP(Q648,Tabela3[],9,1)</f>
        <v>HMM Helsinki</v>
      </c>
      <c r="J648" t="str">
        <f ca="1">VLOOKUP(Q648,Tabela3[],11,0)</f>
        <v xml:space="preserve">Desodorante Antitranspirante Aerosol </v>
      </c>
      <c r="K648" t="str">
        <f ca="1">VLOOKUP(Q648,Tabela3[],10,0)</f>
        <v>Quimico</v>
      </c>
      <c r="L648" t="e" cm="1">
        <f t="array" aca="1" ref="L648" ca="1">IF(Tabela2[[#This Row],[PORTO]]=Tabela2[[#This Row],[DESTINO]],0,erro)</f>
        <v>#NAME?</v>
      </c>
      <c r="N648">
        <f t="shared" ca="1" si="87"/>
        <v>1080000</v>
      </c>
      <c r="O648">
        <f t="shared" ca="1" si="80"/>
        <v>2</v>
      </c>
      <c r="P648">
        <f t="shared" ca="1" si="81"/>
        <v>1</v>
      </c>
      <c r="Q648">
        <f t="shared" ca="1" si="85"/>
        <v>25</v>
      </c>
      <c r="R648">
        <f t="shared" ca="1" si="86"/>
        <v>20</v>
      </c>
    </row>
    <row r="649" spans="1:18">
      <c r="A649">
        <f ca="1">VLOOKUP(O649,Tabela3[],2,0)</f>
        <v>2009</v>
      </c>
      <c r="B649" t="str">
        <f ca="1">VLOOKUP(P649,Tabela3[],4,0)</f>
        <v>AGOSTO</v>
      </c>
      <c r="C649" t="str">
        <f ca="1">VLOOKUP(Q649,Tabela3[],5,0)</f>
        <v>Reino Unido</v>
      </c>
      <c r="D649" t="str">
        <f ca="1">VLOOKUP(Q649,Tabela3[],3,0)</f>
        <v>Unilever</v>
      </c>
      <c r="E649" t="str">
        <f ca="1">IF(R649=Q649, (VLOOKUP(P649+1,Tabela3[],5,0)),VLOOKUP(R649,Tabela3[],5,0))</f>
        <v>Holanda</v>
      </c>
      <c r="F649" s="1">
        <f t="shared" ca="1" si="82"/>
        <v>39996</v>
      </c>
      <c r="G649" s="1">
        <f t="shared" ca="1" si="83"/>
        <v>39997.815726663379</v>
      </c>
      <c r="H649">
        <f t="shared" ca="1" si="84"/>
        <v>1</v>
      </c>
      <c r="I649" t="str">
        <f ca="1">VLOOKUP(Q649,Tabela3[],9,1)</f>
        <v>HMM Helsinki</v>
      </c>
      <c r="J649" t="str">
        <f ca="1">VLOOKUP(Q649,Tabela3[],11,0)</f>
        <v xml:space="preserve">Desodorante Antitranspirante Aerosol </v>
      </c>
      <c r="K649" t="str">
        <f ca="1">VLOOKUP(Q649,Tabela3[],10,0)</f>
        <v>Quimico</v>
      </c>
      <c r="L649" t="e" cm="1">
        <f t="array" aca="1" ref="L649" ca="1">IF(Tabela2[[#This Row],[PORTO]]=Tabela2[[#This Row],[DESTINO]],0,erro)</f>
        <v>#NAME?</v>
      </c>
      <c r="N649">
        <f t="shared" ca="1" si="87"/>
        <v>520000</v>
      </c>
      <c r="O649">
        <f t="shared" ca="1" si="80"/>
        <v>9</v>
      </c>
      <c r="P649">
        <f t="shared" ca="1" si="81"/>
        <v>7</v>
      </c>
      <c r="Q649">
        <f t="shared" ca="1" si="85"/>
        <v>25</v>
      </c>
      <c r="R649">
        <f t="shared" ca="1" si="86"/>
        <v>16</v>
      </c>
    </row>
    <row r="650" spans="1:18">
      <c r="A650">
        <f ca="1">VLOOKUP(O650,Tabela3[],2,0)</f>
        <v>2009</v>
      </c>
      <c r="B650" t="str">
        <f ca="1">VLOOKUP(P650,Tabela3[],4,0)</f>
        <v>JANEIRO</v>
      </c>
      <c r="C650" t="str">
        <f ca="1">VLOOKUP(Q650,Tabela3[],5,0)</f>
        <v>Alemanha</v>
      </c>
      <c r="D650" t="str">
        <f ca="1">VLOOKUP(Q650,Tabela3[],3,0)</f>
        <v>Volkswagen</v>
      </c>
      <c r="E650" t="str">
        <f ca="1">IF(R650=Q650, (VLOOKUP(P650+1,Tabela3[],5,0)),VLOOKUP(R650,Tabela3[],5,0))</f>
        <v>Coréia do Sul</v>
      </c>
      <c r="F650" s="1">
        <f t="shared" ca="1" si="82"/>
        <v>39815</v>
      </c>
      <c r="G650" s="1">
        <f t="shared" ca="1" si="83"/>
        <v>39822.768838126816</v>
      </c>
      <c r="H650">
        <f t="shared" ca="1" si="84"/>
        <v>1</v>
      </c>
      <c r="I650" t="str">
        <f ca="1">VLOOKUP(Q650,Tabela3[],9,1)</f>
        <v>Warehouse Carriers </v>
      </c>
      <c r="J650" t="str">
        <f ca="1">VLOOKUP(Q650,Tabela3[],11,0)</f>
        <v>Highline 250 TSI (Taos)</v>
      </c>
      <c r="K650" t="str">
        <f ca="1">VLOOKUP(Q650,Tabela3[],10,0)</f>
        <v>Carros</v>
      </c>
      <c r="L650" t="e" cm="1">
        <f t="array" aca="1" ref="L650" ca="1">IF(Tabela2[[#This Row],[PORTO]]=Tabela2[[#This Row],[DESTINO]],0,erro)</f>
        <v>#NAME?</v>
      </c>
      <c r="N650">
        <f t="shared" ca="1" si="87"/>
        <v>400</v>
      </c>
      <c r="O650">
        <f t="shared" ca="1" si="80"/>
        <v>9</v>
      </c>
      <c r="P650">
        <f t="shared" ca="1" si="81"/>
        <v>0</v>
      </c>
      <c r="Q650">
        <f t="shared" ca="1" si="85"/>
        <v>7</v>
      </c>
      <c r="R650">
        <f t="shared" ca="1" si="86"/>
        <v>12</v>
      </c>
    </row>
    <row r="651" spans="1:18">
      <c r="A651">
        <f ca="1">VLOOKUP(O651,Tabela3[],2,0)</f>
        <v>2007</v>
      </c>
      <c r="B651" t="str">
        <f ca="1">VLOOKUP(P651,Tabela3[],4,0)</f>
        <v>JANEIRO</v>
      </c>
      <c r="C651" t="str">
        <f ca="1">VLOOKUP(Q651,Tabela3[],5,0)</f>
        <v>Holanda</v>
      </c>
      <c r="D651" t="str">
        <f ca="1">VLOOKUP(Q651,Tabela3[],3,0)</f>
        <v>Shell</v>
      </c>
      <c r="E651" t="str">
        <f ca="1">IF(R651=Q651, (VLOOKUP(P651+1,Tabela3[],5,0)),VLOOKUP(R651,Tabela3[],5,0))</f>
        <v>China</v>
      </c>
      <c r="F651" s="1">
        <f t="shared" ca="1" si="82"/>
        <v>39434</v>
      </c>
      <c r="G651" s="1">
        <f t="shared" ca="1" si="83"/>
        <v>39437.601726914487</v>
      </c>
      <c r="H651">
        <f t="shared" ca="1" si="84"/>
        <v>1</v>
      </c>
      <c r="I651" t="str">
        <f ca="1">VLOOKUP(Q651,Tabela3[],9,1)</f>
        <v>AbQaiq</v>
      </c>
      <c r="J651" t="str">
        <f ca="1">VLOOKUP(Q651,Tabela3[],11,0)</f>
        <v>Diesel</v>
      </c>
      <c r="K651" t="str">
        <f ca="1">VLOOKUP(Q651,Tabela3[],10,0)</f>
        <v>Petróleo</v>
      </c>
      <c r="L651" t="e" cm="1">
        <f t="array" aca="1" ref="L651" ca="1">IF(Tabela2[[#This Row],[PORTO]]=Tabela2[[#This Row],[DESTINO]],0,erro)</f>
        <v>#NAME?</v>
      </c>
      <c r="N651">
        <f t="shared" ca="1" si="87"/>
        <v>99000</v>
      </c>
      <c r="O651">
        <f t="shared" ca="1" si="80"/>
        <v>7</v>
      </c>
      <c r="P651">
        <f t="shared" ca="1" si="81"/>
        <v>12</v>
      </c>
      <c r="Q651">
        <f t="shared" ca="1" si="85"/>
        <v>15</v>
      </c>
      <c r="R651">
        <f t="shared" ca="1" si="86"/>
        <v>1</v>
      </c>
    </row>
    <row r="652" spans="1:18">
      <c r="A652">
        <f ca="1">VLOOKUP(O652,Tabela3[],2,0)</f>
        <v>2005</v>
      </c>
      <c r="B652" t="str">
        <f ca="1">VLOOKUP(P652,Tabela3[],4,0)</f>
        <v>ABRIL</v>
      </c>
      <c r="C652" t="str">
        <f ca="1">VLOOKUP(Q652,Tabela3[],5,0)</f>
        <v>Estados Unidos</v>
      </c>
      <c r="D652" t="str">
        <f ca="1">VLOOKUP(Q652,Tabela3[],3,0)</f>
        <v>Amazon</v>
      </c>
      <c r="E652" t="str">
        <f ca="1">IF(R652=Q652, (VLOOKUP(P652+1,Tabela3[],5,0)),VLOOKUP(R652,Tabela3[],5,0))</f>
        <v>Estados Unidos</v>
      </c>
      <c r="F652" s="1">
        <f t="shared" ca="1" si="82"/>
        <v>38432</v>
      </c>
      <c r="G652" s="1">
        <f t="shared" ca="1" si="83"/>
        <v>38432.930843239737</v>
      </c>
      <c r="H652">
        <f t="shared" ca="1" si="84"/>
        <v>0</v>
      </c>
      <c r="I652" t="str">
        <f ca="1">VLOOKUP(Q652,Tabela3[],9,1)</f>
        <v>HMM Algeciras</v>
      </c>
      <c r="J652" t="str">
        <f ca="1">VLOOKUP(Q652,Tabela3[],11,0)</f>
        <v>Travesseiro Toque de Pluma</v>
      </c>
      <c r="K652" t="str">
        <f ca="1">VLOOKUP(Q652,Tabela3[],10,0)</f>
        <v>Geral</v>
      </c>
      <c r="L652" cm="1">
        <f t="array" aca="1" ref="L652" ca="1">IF(Tabela2[[#This Row],[PORTO]]=Tabela2[[#This Row],[DESTINO]],0,erro)</f>
        <v>0</v>
      </c>
      <c r="N652">
        <f t="shared" ca="1" si="87"/>
        <v>4000</v>
      </c>
      <c r="O652">
        <f t="shared" ca="1" si="80"/>
        <v>5</v>
      </c>
      <c r="P652">
        <f t="shared" ca="1" si="81"/>
        <v>3</v>
      </c>
      <c r="Q652">
        <f t="shared" ca="1" si="85"/>
        <v>5</v>
      </c>
      <c r="R652">
        <f t="shared" ca="1" si="86"/>
        <v>5</v>
      </c>
    </row>
    <row r="653" spans="1:18">
      <c r="A653">
        <f ca="1">VLOOKUP(O653,Tabela3[],2,0)</f>
        <v>2009</v>
      </c>
      <c r="B653" t="str">
        <f ca="1">VLOOKUP(P653,Tabela3[],4,0)</f>
        <v>MARÇO</v>
      </c>
      <c r="C653" t="str">
        <f ca="1">VLOOKUP(Q653,Tabela3[],5,0)</f>
        <v>Canadá</v>
      </c>
      <c r="D653" t="str">
        <f ca="1">VLOOKUP(Q653,Tabela3[],3,0)</f>
        <v>Shopify</v>
      </c>
      <c r="E653" t="str">
        <f ca="1">IF(R653=Q653, (VLOOKUP(P653+1,Tabela3[],5,0)),VLOOKUP(R653,Tabela3[],5,0))</f>
        <v>Holanda</v>
      </c>
      <c r="F653" s="1">
        <f t="shared" ca="1" si="82"/>
        <v>39870</v>
      </c>
      <c r="G653" s="1">
        <f t="shared" ca="1" si="83"/>
        <v>39871.89045233147</v>
      </c>
      <c r="H653">
        <f t="shared" ca="1" si="84"/>
        <v>1</v>
      </c>
      <c r="I653" t="str">
        <f ca="1">VLOOKUP(Q653,Tabela3[],9,1)</f>
        <v>HMM Southampton</v>
      </c>
      <c r="J653" t="str">
        <f ca="1">VLOOKUP(Q653,Tabela3[],11,0)</f>
        <v>TORRADORES DE CAFÉ</v>
      </c>
      <c r="K653" t="str">
        <f ca="1">VLOOKUP(Q653,Tabela3[],10,0)</f>
        <v>Geral</v>
      </c>
      <c r="L653" t="e" cm="1">
        <f t="array" aca="1" ref="L653" ca="1">IF(Tabela2[[#This Row],[PORTO]]=Tabela2[[#This Row],[DESTINO]],0,erro)</f>
        <v>#NAME?</v>
      </c>
      <c r="N653">
        <f t="shared" ca="1" si="87"/>
        <v>1000</v>
      </c>
      <c r="O653">
        <f t="shared" ca="1" si="80"/>
        <v>9</v>
      </c>
      <c r="P653">
        <f t="shared" ca="1" si="81"/>
        <v>2</v>
      </c>
      <c r="Q653">
        <f t="shared" ca="1" si="85"/>
        <v>33</v>
      </c>
      <c r="R653">
        <f t="shared" ca="1" si="86"/>
        <v>17</v>
      </c>
    </row>
    <row r="654" spans="1:18">
      <c r="A654">
        <f ca="1">VLOOKUP(O654,Tabela3[],2,0)</f>
        <v>2001</v>
      </c>
      <c r="B654" t="str">
        <f ca="1">VLOOKUP(P654,Tabela3[],4,0)</f>
        <v>OUTUBRO</v>
      </c>
      <c r="C654" t="str">
        <f ca="1">VLOOKUP(Q654,Tabela3[],5,0)</f>
        <v>Japão</v>
      </c>
      <c r="D654" t="str">
        <f ca="1">VLOOKUP(Q654,Tabela3[],3,0)</f>
        <v>Toyota</v>
      </c>
      <c r="E654" t="str">
        <f ca="1">IF(R654=Q654, (VLOOKUP(P654+1,Tabela3[],5,0)),VLOOKUP(R654,Tabela3[],5,0))</f>
        <v>China</v>
      </c>
      <c r="F654" s="1">
        <f t="shared" ca="1" si="82"/>
        <v>37143</v>
      </c>
      <c r="G654" s="1">
        <f t="shared" ca="1" si="83"/>
        <v>37150.151114848384</v>
      </c>
      <c r="H654">
        <f t="shared" ca="1" si="84"/>
        <v>0</v>
      </c>
      <c r="I654" t="str">
        <f ca="1">VLOOKUP(Q654,Tabela3[],9,1)</f>
        <v>Trailer Carriers</v>
      </c>
      <c r="J654" t="str">
        <f ca="1">VLOOKUP(Q654,Tabela3[],11,0)</f>
        <v>HILUX CABINE DUPLA STD POWER PACK</v>
      </c>
      <c r="K654" t="str">
        <f ca="1">VLOOKUP(Q654,Tabela3[],10,0)</f>
        <v>Carros</v>
      </c>
      <c r="L654" t="e" cm="1">
        <f t="array" aca="1" ref="L654" ca="1">IF(Tabela2[[#This Row],[PORTO]]=Tabela2[[#This Row],[DESTINO]],0,erro)</f>
        <v>#NAME?</v>
      </c>
      <c r="N654">
        <f t="shared" ca="1" si="87"/>
        <v>100</v>
      </c>
      <c r="O654">
        <f t="shared" ca="1" si="80"/>
        <v>1</v>
      </c>
      <c r="P654">
        <f t="shared" ca="1" si="81"/>
        <v>9</v>
      </c>
      <c r="Q654">
        <f t="shared" ca="1" si="85"/>
        <v>9</v>
      </c>
      <c r="R654">
        <f t="shared" ca="1" si="86"/>
        <v>0</v>
      </c>
    </row>
    <row r="655" spans="1:18">
      <c r="A655">
        <f ca="1">VLOOKUP(O655,Tabela3[],2,0)</f>
        <v>2001</v>
      </c>
      <c r="B655" t="str">
        <f ca="1">VLOOKUP(P655,Tabela3[],4,0)</f>
        <v>FEVEREIRO</v>
      </c>
      <c r="C655" t="str">
        <f ca="1">VLOOKUP(Q655,Tabela3[],5,0)</f>
        <v>Itália</v>
      </c>
      <c r="D655" t="str">
        <f ca="1">VLOOKUP(Q655,Tabela3[],3,0)</f>
        <v>Hyundai</v>
      </c>
      <c r="E655" t="str">
        <f ca="1">IF(R655=Q655, (VLOOKUP(P655+1,Tabela3[],5,0)),VLOOKUP(R655,Tabela3[],5,0))</f>
        <v>Coréia do Sul</v>
      </c>
      <c r="F655" s="1">
        <f t="shared" ca="1" si="82"/>
        <v>36905</v>
      </c>
      <c r="G655" s="1">
        <f t="shared" ca="1" si="83"/>
        <v>36905.922364436818</v>
      </c>
      <c r="H655">
        <f t="shared" ca="1" si="84"/>
        <v>0</v>
      </c>
      <c r="I655" t="str">
        <f ca="1">VLOOKUP(Q655,Tabela3[],9,1)</f>
        <v>Car Carriers</v>
      </c>
      <c r="J655" t="str">
        <f ca="1">VLOOKUP(Q655,Tabela3[],11,0)</f>
        <v>HB20 Sense</v>
      </c>
      <c r="K655" t="str">
        <f ca="1">VLOOKUP(Q655,Tabela3[],10,0)</f>
        <v>Carros</v>
      </c>
      <c r="L655" t="e" cm="1">
        <f t="array" aca="1" ref="L655" ca="1">IF(Tabela2[[#This Row],[PORTO]]=Tabela2[[#This Row],[DESTINO]],0,erro)</f>
        <v>#NAME?</v>
      </c>
      <c r="N655">
        <f t="shared" ca="1" si="87"/>
        <v>300</v>
      </c>
      <c r="O655">
        <f t="shared" ca="1" si="80"/>
        <v>1</v>
      </c>
      <c r="P655">
        <f t="shared" ca="1" si="81"/>
        <v>1</v>
      </c>
      <c r="Q655">
        <f t="shared" ca="1" si="85"/>
        <v>19</v>
      </c>
      <c r="R655">
        <f t="shared" ca="1" si="86"/>
        <v>14</v>
      </c>
    </row>
    <row r="656" spans="1:18">
      <c r="A656">
        <f ca="1">VLOOKUP(O656,Tabela3[],2,0)</f>
        <v>2005</v>
      </c>
      <c r="B656" t="str">
        <f ca="1">VLOOKUP(P656,Tabela3[],4,0)</f>
        <v>NOVEMBRO</v>
      </c>
      <c r="C656" t="str">
        <f ca="1">VLOOKUP(Q656,Tabela3[],5,0)</f>
        <v>India</v>
      </c>
      <c r="D656" t="str">
        <f ca="1">VLOOKUP(Q656,Tabela3[],3,0)</f>
        <v>Reliance Industries</v>
      </c>
      <c r="E656" t="str">
        <f ca="1">IF(R656=Q656, (VLOOKUP(P656+1,Tabela3[],5,0)),VLOOKUP(R656,Tabela3[],5,0))</f>
        <v>França</v>
      </c>
      <c r="F656" s="1">
        <f t="shared" ca="1" si="82"/>
        <v>38652</v>
      </c>
      <c r="G656" s="1">
        <f t="shared" ca="1" si="83"/>
        <v>38652.538233020547</v>
      </c>
      <c r="H656">
        <f t="shared" ca="1" si="84"/>
        <v>0</v>
      </c>
      <c r="I656" t="str">
        <f ca="1">VLOOKUP(Q656,Tabela3[],9,1)</f>
        <v>Tanker</v>
      </c>
      <c r="J656" t="str">
        <f ca="1">VLOOKUP(Q656,Tabela3[],11,0)</f>
        <v>Polietileno</v>
      </c>
      <c r="K656" t="str">
        <f ca="1">VLOOKUP(Q656,Tabela3[],10,0)</f>
        <v>Petroquimicos</v>
      </c>
      <c r="L656" t="e" cm="1">
        <f t="array" aca="1" ref="L656" ca="1">IF(Tabela2[[#This Row],[PORTO]]=Tabela2[[#This Row],[DESTINO]],0,erro)</f>
        <v>#NAME?</v>
      </c>
      <c r="N656">
        <f t="shared" ca="1" si="87"/>
        <v>0</v>
      </c>
      <c r="O656">
        <f t="shared" ca="1" si="80"/>
        <v>5</v>
      </c>
      <c r="P656">
        <f t="shared" ca="1" si="81"/>
        <v>10</v>
      </c>
      <c r="Q656">
        <f t="shared" ca="1" si="85"/>
        <v>31</v>
      </c>
      <c r="R656">
        <f t="shared" ca="1" si="86"/>
        <v>21</v>
      </c>
    </row>
    <row r="657" spans="1:18">
      <c r="A657">
        <f ca="1">VLOOKUP(O657,Tabela3[],2,0)</f>
        <v>2001</v>
      </c>
      <c r="B657" t="str">
        <f ca="1">VLOOKUP(P657,Tabela3[],4,0)</f>
        <v>MARÇO</v>
      </c>
      <c r="C657" t="str">
        <f ca="1">VLOOKUP(Q657,Tabela3[],5,0)</f>
        <v>Canadá</v>
      </c>
      <c r="D657" t="str">
        <f ca="1">VLOOKUP(Q657,Tabela3[],3,0)</f>
        <v>Shopify</v>
      </c>
      <c r="E657" t="str">
        <f ca="1">IF(R657=Q657, (VLOOKUP(P657+1,Tabela3[],5,0)),VLOOKUP(R657,Tabela3[],5,0))</f>
        <v>Estados Unidos</v>
      </c>
      <c r="F657" s="1">
        <f t="shared" ca="1" si="82"/>
        <v>36945</v>
      </c>
      <c r="G657" s="1">
        <f t="shared" ca="1" si="83"/>
        <v>36946.92439572249</v>
      </c>
      <c r="H657">
        <f t="shared" ca="1" si="84"/>
        <v>0</v>
      </c>
      <c r="I657" t="str">
        <f ca="1">VLOOKUP(Q657,Tabela3[],9,1)</f>
        <v>HMM Southampton</v>
      </c>
      <c r="J657" t="str">
        <f ca="1">VLOOKUP(Q657,Tabela3[],11,0)</f>
        <v>TORRADORES DE CAFÉ</v>
      </c>
      <c r="K657" t="str">
        <f ca="1">VLOOKUP(Q657,Tabela3[],10,0)</f>
        <v>Geral</v>
      </c>
      <c r="L657" t="e" cm="1">
        <f t="array" aca="1" ref="L657" ca="1">IF(Tabela2[[#This Row],[PORTO]]=Tabela2[[#This Row],[DESTINO]],0,erro)</f>
        <v>#NAME?</v>
      </c>
      <c r="N657">
        <f t="shared" ca="1" si="87"/>
        <v>5000</v>
      </c>
      <c r="O657">
        <f t="shared" ca="1" si="80"/>
        <v>1</v>
      </c>
      <c r="P657">
        <f t="shared" ca="1" si="81"/>
        <v>2</v>
      </c>
      <c r="Q657">
        <f t="shared" ca="1" si="85"/>
        <v>33</v>
      </c>
      <c r="R657">
        <f t="shared" ca="1" si="86"/>
        <v>3</v>
      </c>
    </row>
    <row r="658" spans="1:18">
      <c r="A658">
        <f ca="1">VLOOKUP(O658,Tabela3[],2,0)</f>
        <v>2009</v>
      </c>
      <c r="B658" t="str">
        <f ca="1">VLOOKUP(P658,Tabela3[],4,0)</f>
        <v>MAIO</v>
      </c>
      <c r="C658" t="str">
        <f ca="1">VLOOKUP(Q658,Tabela3[],5,0)</f>
        <v>Reino Unido</v>
      </c>
      <c r="D658" t="str">
        <f ca="1">VLOOKUP(Q658,Tabela3[],3,0)</f>
        <v>Unilever</v>
      </c>
      <c r="E658" t="str">
        <f ca="1">IF(R658=Q658, (VLOOKUP(P658+1,Tabela3[],5,0)),VLOOKUP(R658,Tabela3[],5,0))</f>
        <v>Itália</v>
      </c>
      <c r="F658" s="1">
        <f t="shared" ca="1" si="82"/>
        <v>39903</v>
      </c>
      <c r="G658" s="1">
        <f t="shared" ca="1" si="83"/>
        <v>39906.93847274263</v>
      </c>
      <c r="H658">
        <f t="shared" ca="1" si="84"/>
        <v>0</v>
      </c>
      <c r="I658" t="str">
        <f ca="1">VLOOKUP(Q658,Tabela3[],9,1)</f>
        <v>HMM Helsinki</v>
      </c>
      <c r="J658" t="str">
        <f ca="1">VLOOKUP(Q658,Tabela3[],11,0)</f>
        <v>Sabonete</v>
      </c>
      <c r="K658" t="str">
        <f ca="1">VLOOKUP(Q658,Tabela3[],10,0)</f>
        <v>Quimico</v>
      </c>
      <c r="L658" t="e" cm="1">
        <f t="array" aca="1" ref="L658" ca="1">IF(Tabela2[[#This Row],[PORTO]]=Tabela2[[#This Row],[DESTINO]],0,erro)</f>
        <v>#NAME?</v>
      </c>
      <c r="N658">
        <f t="shared" ca="1" si="87"/>
        <v>1230000</v>
      </c>
      <c r="O658">
        <f t="shared" ca="1" si="80"/>
        <v>9</v>
      </c>
      <c r="P658">
        <f t="shared" ca="1" si="81"/>
        <v>4</v>
      </c>
      <c r="Q658">
        <f t="shared" ca="1" si="85"/>
        <v>26</v>
      </c>
      <c r="R658">
        <f t="shared" ca="1" si="86"/>
        <v>19</v>
      </c>
    </row>
    <row r="659" spans="1:18">
      <c r="A659">
        <f ca="1">VLOOKUP(O659,Tabela3[],2,0)</f>
        <v>2005</v>
      </c>
      <c r="B659" t="str">
        <f ca="1">VLOOKUP(P659,Tabela3[],4,0)</f>
        <v>MARÇO</v>
      </c>
      <c r="C659" t="str">
        <f ca="1">VLOOKUP(Q659,Tabela3[],5,0)</f>
        <v>Brasil</v>
      </c>
      <c r="D659" t="str">
        <f ca="1">VLOOKUP(Q659,Tabela3[],3,0)</f>
        <v>VALE</v>
      </c>
      <c r="E659" t="str">
        <f ca="1">IF(R659=Q659, (VLOOKUP(P659+1,Tabela3[],5,0)),VLOOKUP(R659,Tabela3[],5,0))</f>
        <v>China</v>
      </c>
      <c r="F659" s="1">
        <f t="shared" ca="1" si="82"/>
        <v>38402</v>
      </c>
      <c r="G659" s="1">
        <f t="shared" ca="1" si="83"/>
        <v>38402.978003382792</v>
      </c>
      <c r="H659">
        <f t="shared" ca="1" si="84"/>
        <v>0</v>
      </c>
      <c r="I659" t="str">
        <f ca="1">VLOOKUP(Q659,Tabela3[],9,1)</f>
        <v>Lan Hua Hai</v>
      </c>
      <c r="J659" t="str">
        <f ca="1">VLOOKUP(Q659,Tabela3[],11,0)</f>
        <v>Minério de Ferro</v>
      </c>
      <c r="K659" t="str">
        <f ca="1">VLOOKUP(Q659,Tabela3[],10,0)</f>
        <v>Minério</v>
      </c>
      <c r="L659" t="e" cm="1">
        <f t="array" aca="1" ref="L659" ca="1">IF(Tabela2[[#This Row],[PORTO]]=Tabela2[[#This Row],[DESTINO]],0,erro)</f>
        <v>#NAME?</v>
      </c>
      <c r="N659">
        <f t="shared" ca="1" si="87"/>
        <v>0</v>
      </c>
      <c r="O659">
        <f t="shared" ref="O659:O722" ca="1" si="88">INT(RAND()*10)</f>
        <v>5</v>
      </c>
      <c r="P659">
        <f t="shared" ref="P659:P722" ca="1" si="89">INT(RAND()*13)</f>
        <v>2</v>
      </c>
      <c r="Q659">
        <f t="shared" ca="1" si="85"/>
        <v>27</v>
      </c>
      <c r="R659">
        <f t="shared" ca="1" si="86"/>
        <v>1</v>
      </c>
    </row>
    <row r="660" spans="1:18">
      <c r="A660">
        <f ca="1">VLOOKUP(O660,Tabela3[],2,0)</f>
        <v>2008</v>
      </c>
      <c r="B660" t="str">
        <f ca="1">VLOOKUP(P660,Tabela3[],4,0)</f>
        <v>JANEIRO</v>
      </c>
      <c r="C660" t="str">
        <f ca="1">VLOOKUP(Q660,Tabela3[],5,0)</f>
        <v>India</v>
      </c>
      <c r="D660" t="str">
        <f ca="1">VLOOKUP(Q660,Tabela3[],3,0)</f>
        <v>Reliance Industries</v>
      </c>
      <c r="E660" t="str">
        <f ca="1">IF(R660=Q660, (VLOOKUP(P660+1,Tabela3[],5,0)),VLOOKUP(R660,Tabela3[],5,0))</f>
        <v>Holanda</v>
      </c>
      <c r="F660" s="1">
        <f t="shared" ca="1" si="82"/>
        <v>39793</v>
      </c>
      <c r="G660" s="1">
        <f t="shared" ca="1" si="83"/>
        <v>39793.442456025456</v>
      </c>
      <c r="H660">
        <f t="shared" ca="1" si="84"/>
        <v>1</v>
      </c>
      <c r="I660" t="str">
        <f ca="1">VLOOKUP(Q660,Tabela3[],9,1)</f>
        <v>Tanker</v>
      </c>
      <c r="J660" t="str">
        <f ca="1">VLOOKUP(Q660,Tabela3[],11,0)</f>
        <v>Polietileno</v>
      </c>
      <c r="K660" t="str">
        <f ca="1">VLOOKUP(Q660,Tabela3[],10,0)</f>
        <v>Petroquimicos</v>
      </c>
      <c r="L660" t="e" cm="1">
        <f t="array" aca="1" ref="L660" ca="1">IF(Tabela2[[#This Row],[PORTO]]=Tabela2[[#This Row],[DESTINO]],0,erro)</f>
        <v>#NAME?</v>
      </c>
      <c r="N660">
        <f t="shared" ca="1" si="87"/>
        <v>0</v>
      </c>
      <c r="O660">
        <f t="shared" ca="1" si="88"/>
        <v>8</v>
      </c>
      <c r="P660">
        <f t="shared" ca="1" si="89"/>
        <v>12</v>
      </c>
      <c r="Q660">
        <f t="shared" ca="1" si="85"/>
        <v>31</v>
      </c>
      <c r="R660">
        <f t="shared" ca="1" si="86"/>
        <v>16</v>
      </c>
    </row>
    <row r="661" spans="1:18">
      <c r="A661">
        <f ca="1">VLOOKUP(O661,Tabela3[],2,0)</f>
        <v>2009</v>
      </c>
      <c r="B661" t="str">
        <f ca="1">VLOOKUP(P661,Tabela3[],4,0)</f>
        <v>AGOSTO</v>
      </c>
      <c r="C661" t="str">
        <f ca="1">VLOOKUP(Q661,Tabela3[],5,0)</f>
        <v>França</v>
      </c>
      <c r="D661" t="str">
        <f ca="1">VLOOKUP(Q661,Tabela3[],3,0)</f>
        <v> LVMH</v>
      </c>
      <c r="E661" t="str">
        <f ca="1">IF(R661=Q661, (VLOOKUP(P661+1,Tabela3[],5,0)),VLOOKUP(R661,Tabela3[],5,0))</f>
        <v>Alemanha</v>
      </c>
      <c r="F661" s="1">
        <f t="shared" ca="1" si="82"/>
        <v>40010</v>
      </c>
      <c r="G661" s="1">
        <f t="shared" ca="1" si="83"/>
        <v>40013.349651420169</v>
      </c>
      <c r="H661">
        <f t="shared" ca="1" si="84"/>
        <v>0</v>
      </c>
      <c r="I661" t="str">
        <f ca="1">VLOOKUP(Q661,Tabela3[],9,1)</f>
        <v>Emma Maersk</v>
      </c>
      <c r="J661" t="str">
        <f ca="1">VLOOKUP(Q661,Tabela3[],11,0)</f>
        <v>Louis Vuitton</v>
      </c>
      <c r="K661" t="str">
        <f ca="1">VLOOKUP(Q661,Tabela3[],10,0)</f>
        <v>Tecido</v>
      </c>
      <c r="L661" t="e" cm="1">
        <f t="array" aca="1" ref="L661" ca="1">IF(Tabela2[[#This Row],[PORTO]]=Tabela2[[#This Row],[DESTINO]],0,erro)</f>
        <v>#NAME?</v>
      </c>
      <c r="N661">
        <f t="shared" ca="1" si="87"/>
        <v>47000</v>
      </c>
      <c r="O661">
        <f t="shared" ca="1" si="88"/>
        <v>9</v>
      </c>
      <c r="P661">
        <f t="shared" ca="1" si="89"/>
        <v>7</v>
      </c>
      <c r="Q661">
        <f t="shared" ca="1" si="85"/>
        <v>22</v>
      </c>
      <c r="R661">
        <f t="shared" ca="1" si="86"/>
        <v>8</v>
      </c>
    </row>
    <row r="662" spans="1:18">
      <c r="A662">
        <f ca="1">VLOOKUP(O662,Tabela3[],2,0)</f>
        <v>2006</v>
      </c>
      <c r="B662" t="str">
        <f ca="1">VLOOKUP(P662,Tabela3[],4,0)</f>
        <v>JUNHO</v>
      </c>
      <c r="C662" t="str">
        <f ca="1">VLOOKUP(Q662,Tabela3[],5,0)</f>
        <v>Holanda</v>
      </c>
      <c r="D662" t="str">
        <f ca="1">VLOOKUP(Q662,Tabela3[],3,0)</f>
        <v>Shell</v>
      </c>
      <c r="E662" t="str">
        <f ca="1">IF(R662=Q662, (VLOOKUP(P662+1,Tabela3[],5,0)),VLOOKUP(R662,Tabela3[],5,0))</f>
        <v>França</v>
      </c>
      <c r="F662" s="1">
        <f t="shared" ca="1" si="82"/>
        <v>38851</v>
      </c>
      <c r="G662" s="1">
        <f t="shared" ca="1" si="83"/>
        <v>38852.111671767081</v>
      </c>
      <c r="H662">
        <f t="shared" ca="1" si="84"/>
        <v>0</v>
      </c>
      <c r="I662" t="str">
        <f ca="1">VLOOKUP(Q662,Tabela3[],9,1)</f>
        <v>AbQaiq</v>
      </c>
      <c r="J662" t="str">
        <f ca="1">VLOOKUP(Q662,Tabela3[],11,0)</f>
        <v>Petróleo Bruto</v>
      </c>
      <c r="K662" t="str">
        <f ca="1">VLOOKUP(Q662,Tabela3[],10,0)</f>
        <v>Petróleo</v>
      </c>
      <c r="L662" t="e" cm="1">
        <f t="array" aca="1" ref="L662" ca="1">IF(Tabela2[[#This Row],[PORTO]]=Tabela2[[#This Row],[DESTINO]],0,erro)</f>
        <v>#NAME?</v>
      </c>
      <c r="N662">
        <f t="shared" ca="1" si="87"/>
        <v>67000</v>
      </c>
      <c r="O662">
        <f t="shared" ca="1" si="88"/>
        <v>6</v>
      </c>
      <c r="P662">
        <f t="shared" ca="1" si="89"/>
        <v>5</v>
      </c>
      <c r="Q662">
        <f t="shared" ca="1" si="85"/>
        <v>17</v>
      </c>
      <c r="R662">
        <f t="shared" ca="1" si="86"/>
        <v>22</v>
      </c>
    </row>
    <row r="663" spans="1:18">
      <c r="A663">
        <f ca="1">VLOOKUP(O663,Tabela3[],2,0)</f>
        <v>2009</v>
      </c>
      <c r="B663" t="str">
        <f ca="1">VLOOKUP(P663,Tabela3[],4,0)</f>
        <v>MAIO</v>
      </c>
      <c r="C663" t="str">
        <f ca="1">VLOOKUP(Q663,Tabela3[],5,0)</f>
        <v>Japão</v>
      </c>
      <c r="D663" t="str">
        <f ca="1">VLOOKUP(Q663,Tabela3[],3,0)</f>
        <v>Toyota</v>
      </c>
      <c r="E663" t="str">
        <f ca="1">IF(R663=Q663, (VLOOKUP(P663+1,Tabela3[],5,0)),VLOOKUP(R663,Tabela3[],5,0))</f>
        <v>China</v>
      </c>
      <c r="F663" s="1">
        <f t="shared" ca="1" si="82"/>
        <v>39921</v>
      </c>
      <c r="G663" s="1">
        <f t="shared" ca="1" si="83"/>
        <v>39925.668880101184</v>
      </c>
      <c r="H663">
        <f t="shared" ca="1" si="84"/>
        <v>1</v>
      </c>
      <c r="I663" t="str">
        <f ca="1">VLOOKUP(Q663,Tabela3[],9,1)</f>
        <v>Trailer Carriers</v>
      </c>
      <c r="J663" t="str">
        <f ca="1">VLOOKUP(Q663,Tabela3[],11,0)</f>
        <v>HILUX CABINE DUPLA STD POWER PACK</v>
      </c>
      <c r="K663" t="str">
        <f ca="1">VLOOKUP(Q663,Tabela3[],10,0)</f>
        <v>Carros</v>
      </c>
      <c r="L663" t="e" cm="1">
        <f t="array" aca="1" ref="L663" ca="1">IF(Tabela2[[#This Row],[PORTO]]=Tabela2[[#This Row],[DESTINO]],0,erro)</f>
        <v>#NAME?</v>
      </c>
      <c r="N663">
        <f t="shared" ca="1" si="87"/>
        <v>400</v>
      </c>
      <c r="O663">
        <f t="shared" ca="1" si="88"/>
        <v>9</v>
      </c>
      <c r="P663">
        <f t="shared" ca="1" si="89"/>
        <v>4</v>
      </c>
      <c r="Q663">
        <f t="shared" ca="1" si="85"/>
        <v>9</v>
      </c>
      <c r="R663">
        <f t="shared" ca="1" si="86"/>
        <v>1</v>
      </c>
    </row>
    <row r="664" spans="1:18">
      <c r="A664">
        <f ca="1">VLOOKUP(O664,Tabela3[],2,0)</f>
        <v>2005</v>
      </c>
      <c r="B664" t="str">
        <f ca="1">VLOOKUP(P664,Tabela3[],4,0)</f>
        <v>OUTUBRO</v>
      </c>
      <c r="C664" t="str">
        <f ca="1">VLOOKUP(Q664,Tabela3[],5,0)</f>
        <v>Japão</v>
      </c>
      <c r="D664" t="str">
        <f ca="1">VLOOKUP(Q664,Tabela3[],3,0)</f>
        <v>Toyota</v>
      </c>
      <c r="E664" t="str">
        <f ca="1">IF(R664=Q664, (VLOOKUP(P664+1,Tabela3[],5,0)),VLOOKUP(R664,Tabela3[],5,0))</f>
        <v>Estados Unidos</v>
      </c>
      <c r="F664" s="1">
        <f t="shared" ca="1" si="82"/>
        <v>38595</v>
      </c>
      <c r="G664" s="1">
        <f t="shared" ca="1" si="83"/>
        <v>38597.883086571514</v>
      </c>
      <c r="H664">
        <f t="shared" ca="1" si="84"/>
        <v>1</v>
      </c>
      <c r="I664" t="str">
        <f ca="1">VLOOKUP(Q664,Tabela3[],9,1)</f>
        <v>Trailer Carriers</v>
      </c>
      <c r="J664" t="str">
        <f ca="1">VLOOKUP(Q664,Tabela3[],11,0)</f>
        <v>COROLLA CROSS XR</v>
      </c>
      <c r="K664" t="str">
        <f ca="1">VLOOKUP(Q664,Tabela3[],10,0)</f>
        <v>Carros</v>
      </c>
      <c r="L664" t="e" cm="1">
        <f t="array" aca="1" ref="L664" ca="1">IF(Tabela2[[#This Row],[PORTO]]=Tabela2[[#This Row],[DESTINO]],0,erro)</f>
        <v>#NAME?</v>
      </c>
      <c r="N664">
        <f t="shared" ca="1" si="87"/>
        <v>500</v>
      </c>
      <c r="O664">
        <f t="shared" ca="1" si="88"/>
        <v>5</v>
      </c>
      <c r="P664">
        <f t="shared" ca="1" si="89"/>
        <v>9</v>
      </c>
      <c r="Q664">
        <f t="shared" ca="1" si="85"/>
        <v>11</v>
      </c>
      <c r="R664">
        <f t="shared" ca="1" si="86"/>
        <v>4</v>
      </c>
    </row>
    <row r="665" spans="1:18">
      <c r="A665">
        <f ca="1">VLOOKUP(O665,Tabela3[],2,0)</f>
        <v>2005</v>
      </c>
      <c r="B665" t="str">
        <f ca="1">VLOOKUP(P665,Tabela3[],4,0)</f>
        <v>NOVEMBRO</v>
      </c>
      <c r="C665" t="str">
        <f ca="1">VLOOKUP(Q665,Tabela3[],5,0)</f>
        <v>Itália</v>
      </c>
      <c r="D665" t="str">
        <f ca="1">VLOOKUP(Q665,Tabela3[],3,0)</f>
        <v>Hyundai</v>
      </c>
      <c r="E665" t="str">
        <f ca="1">IF(R665=Q665, (VLOOKUP(P665+1,Tabela3[],5,0)),VLOOKUP(R665,Tabela3[],5,0))</f>
        <v>China</v>
      </c>
      <c r="F665" s="1">
        <f t="shared" ca="1" si="82"/>
        <v>38652</v>
      </c>
      <c r="G665" s="1">
        <f t="shared" ca="1" si="83"/>
        <v>38652.024543486645</v>
      </c>
      <c r="H665">
        <f t="shared" ca="1" si="84"/>
        <v>1</v>
      </c>
      <c r="I665" t="str">
        <f ca="1">VLOOKUP(Q665,Tabela3[],9,1)</f>
        <v>Car Carriers</v>
      </c>
      <c r="J665" t="str">
        <f ca="1">VLOOKUP(Q665,Tabela3[],11,0)</f>
        <v>HB20 Vision</v>
      </c>
      <c r="K665" t="str">
        <f ca="1">VLOOKUP(Q665,Tabela3[],10,0)</f>
        <v>Carros</v>
      </c>
      <c r="L665" t="e" cm="1">
        <f t="array" aca="1" ref="L665" ca="1">IF(Tabela2[[#This Row],[PORTO]]=Tabela2[[#This Row],[DESTINO]],0,erro)</f>
        <v>#NAME?</v>
      </c>
      <c r="N665">
        <f t="shared" ca="1" si="87"/>
        <v>500</v>
      </c>
      <c r="O665">
        <f t="shared" ca="1" si="88"/>
        <v>5</v>
      </c>
      <c r="P665">
        <f t="shared" ca="1" si="89"/>
        <v>10</v>
      </c>
      <c r="Q665">
        <f t="shared" ca="1" si="85"/>
        <v>20</v>
      </c>
      <c r="R665">
        <f t="shared" ca="1" si="86"/>
        <v>2</v>
      </c>
    </row>
    <row r="666" spans="1:18">
      <c r="A666">
        <f ca="1">VLOOKUP(O666,Tabela3[],2,0)</f>
        <v>2002</v>
      </c>
      <c r="B666" t="str">
        <f ca="1">VLOOKUP(P666,Tabela3[],4,0)</f>
        <v>SETEMBRO</v>
      </c>
      <c r="C666" t="str">
        <f ca="1">VLOOKUP(Q666,Tabela3[],5,0)</f>
        <v>Itália</v>
      </c>
      <c r="D666" t="str">
        <f ca="1">VLOOKUP(Q666,Tabela3[],3,0)</f>
        <v>Hyundai</v>
      </c>
      <c r="E666" t="str">
        <f ca="1">IF(R666=Q666, (VLOOKUP(P666+1,Tabela3[],5,0)),VLOOKUP(R666,Tabela3[],5,0))</f>
        <v>Coréia do Sul</v>
      </c>
      <c r="F666" s="1">
        <f t="shared" ca="1" si="82"/>
        <v>37471</v>
      </c>
      <c r="G666" s="1">
        <f t="shared" ca="1" si="83"/>
        <v>37480.612238666159</v>
      </c>
      <c r="H666">
        <f t="shared" ca="1" si="84"/>
        <v>1</v>
      </c>
      <c r="I666" t="str">
        <f ca="1">VLOOKUP(Q666,Tabela3[],9,1)</f>
        <v>Car Carriers</v>
      </c>
      <c r="J666" t="str">
        <f ca="1">VLOOKUP(Q666,Tabela3[],11,0)</f>
        <v>Creta Confort</v>
      </c>
      <c r="K666" t="str">
        <f ca="1">VLOOKUP(Q666,Tabela3[],10,0)</f>
        <v>Carros</v>
      </c>
      <c r="L666" t="e" cm="1">
        <f t="array" aca="1" ref="L666" ca="1">IF(Tabela2[[#This Row],[PORTO]]=Tabela2[[#This Row],[DESTINO]],0,erro)</f>
        <v>#NAME?</v>
      </c>
      <c r="N666">
        <f t="shared" ca="1" si="87"/>
        <v>300</v>
      </c>
      <c r="O666">
        <f t="shared" ca="1" si="88"/>
        <v>2</v>
      </c>
      <c r="P666">
        <f t="shared" ca="1" si="89"/>
        <v>8</v>
      </c>
      <c r="Q666">
        <f t="shared" ca="1" si="85"/>
        <v>18</v>
      </c>
      <c r="R666">
        <f t="shared" ca="1" si="86"/>
        <v>13</v>
      </c>
    </row>
    <row r="667" spans="1:18">
      <c r="A667">
        <f ca="1">VLOOKUP(O667,Tabela3[],2,0)</f>
        <v>2009</v>
      </c>
      <c r="B667" t="str">
        <f ca="1">VLOOKUP(P667,Tabela3[],4,0)</f>
        <v>AGOSTO</v>
      </c>
      <c r="C667" t="str">
        <f ca="1">VLOOKUP(Q667,Tabela3[],5,0)</f>
        <v>Holanda</v>
      </c>
      <c r="D667" t="str">
        <f ca="1">VLOOKUP(Q667,Tabela3[],3,0)</f>
        <v>Shell</v>
      </c>
      <c r="E667" t="str">
        <f ca="1">IF(R667=Q667, (VLOOKUP(P667+1,Tabela3[],5,0)),VLOOKUP(R667,Tabela3[],5,0))</f>
        <v>Alemanha</v>
      </c>
      <c r="F667" s="1">
        <f t="shared" ca="1" si="82"/>
        <v>40017</v>
      </c>
      <c r="G667" s="1">
        <f t="shared" ca="1" si="83"/>
        <v>40023.469419425375</v>
      </c>
      <c r="H667">
        <f t="shared" ca="1" si="84"/>
        <v>1</v>
      </c>
      <c r="I667" t="str">
        <f ca="1">VLOOKUP(Q667,Tabela3[],9,1)</f>
        <v>AbQaiq</v>
      </c>
      <c r="J667" t="str">
        <f ca="1">VLOOKUP(Q667,Tabela3[],11,0)</f>
        <v>Petróleo Bruto</v>
      </c>
      <c r="K667" t="str">
        <f ca="1">VLOOKUP(Q667,Tabela3[],10,0)</f>
        <v>Petróleo</v>
      </c>
      <c r="L667" t="e" cm="1">
        <f t="array" aca="1" ref="L667" ca="1">IF(Tabela2[[#This Row],[PORTO]]=Tabela2[[#This Row],[DESTINO]],0,erro)</f>
        <v>#NAME?</v>
      </c>
      <c r="N667">
        <f t="shared" ca="1" si="87"/>
        <v>56000</v>
      </c>
      <c r="O667">
        <f t="shared" ca="1" si="88"/>
        <v>9</v>
      </c>
      <c r="P667">
        <f t="shared" ca="1" si="89"/>
        <v>7</v>
      </c>
      <c r="Q667">
        <f t="shared" ca="1" si="85"/>
        <v>17</v>
      </c>
      <c r="R667">
        <f t="shared" ca="1" si="86"/>
        <v>6</v>
      </c>
    </row>
    <row r="668" spans="1:18">
      <c r="A668">
        <f ca="1">VLOOKUP(O668,Tabela3[],2,0)</f>
        <v>2008</v>
      </c>
      <c r="B668" t="str">
        <f ca="1">VLOOKUP(P668,Tabela3[],4,0)</f>
        <v>JANEIRO</v>
      </c>
      <c r="C668" t="str">
        <f ca="1">VLOOKUP(Q668,Tabela3[],5,0)</f>
        <v>Coréia do Sul</v>
      </c>
      <c r="D668" t="str">
        <f ca="1">VLOOKUP(Q668,Tabela3[],3,0)</f>
        <v>Samsung</v>
      </c>
      <c r="E668" t="str">
        <f ca="1">IF(R668=Q668, (VLOOKUP(P668+1,Tabela3[],5,0)),VLOOKUP(R668,Tabela3[],5,0))</f>
        <v>França</v>
      </c>
      <c r="F668" s="1">
        <f t="shared" ca="1" si="82"/>
        <v>39805</v>
      </c>
      <c r="G668" s="1">
        <f t="shared" ca="1" si="83"/>
        <v>39810.301617578705</v>
      </c>
      <c r="H668">
        <f t="shared" ca="1" si="84"/>
        <v>1</v>
      </c>
      <c r="I668" t="str">
        <f ca="1">VLOOKUP(Q668,Tabela3[],9,1)</f>
        <v>HMM Rotterdam</v>
      </c>
      <c r="J668" t="str">
        <f ca="1">VLOOKUP(Q668,Tabela3[],11,0)</f>
        <v>Neo QLED 8k 75"</v>
      </c>
      <c r="K668" t="str">
        <f ca="1">VLOOKUP(Q668,Tabela3[],10,0)</f>
        <v>Eletrônicos</v>
      </c>
      <c r="L668" t="e" cm="1">
        <f t="array" aca="1" ref="L668" ca="1">IF(Tabela2[[#This Row],[PORTO]]=Tabela2[[#This Row],[DESTINO]],0,erro)</f>
        <v>#NAME?</v>
      </c>
      <c r="N668">
        <f t="shared" ca="1" si="87"/>
        <v>1500</v>
      </c>
      <c r="O668">
        <f t="shared" ca="1" si="88"/>
        <v>8</v>
      </c>
      <c r="P668">
        <f t="shared" ca="1" si="89"/>
        <v>12</v>
      </c>
      <c r="Q668">
        <f t="shared" ca="1" si="85"/>
        <v>12</v>
      </c>
      <c r="R668">
        <f t="shared" ca="1" si="86"/>
        <v>22</v>
      </c>
    </row>
    <row r="669" spans="1:18">
      <c r="A669">
        <f ca="1">VLOOKUP(O669,Tabela3[],2,0)</f>
        <v>2006</v>
      </c>
      <c r="B669" t="str">
        <f ca="1">VLOOKUP(P669,Tabela3[],4,0)</f>
        <v>JUNHO</v>
      </c>
      <c r="C669" t="str">
        <f ca="1">VLOOKUP(Q669,Tabela3[],5,0)</f>
        <v>Estados Unidos</v>
      </c>
      <c r="D669" t="str">
        <f ca="1">VLOOKUP(Q669,Tabela3[],3,0)</f>
        <v>Amazon</v>
      </c>
      <c r="E669" t="str">
        <f ca="1">IF(R669=Q669, (VLOOKUP(P669+1,Tabela3[],5,0)),VLOOKUP(R669,Tabela3[],5,0))</f>
        <v>Japão</v>
      </c>
      <c r="F669" s="1">
        <f t="shared" ca="1" si="82"/>
        <v>38854</v>
      </c>
      <c r="G669" s="1">
        <f t="shared" ca="1" si="83"/>
        <v>38855.138457163397</v>
      </c>
      <c r="H669">
        <f t="shared" ca="1" si="84"/>
        <v>0</v>
      </c>
      <c r="I669" t="str">
        <f ca="1">VLOOKUP(Q669,Tabela3[],9,1)</f>
        <v>HMM Algeciras</v>
      </c>
      <c r="J669" t="str">
        <f ca="1">VLOOKUP(Q669,Tabela3[],11,0)</f>
        <v>Escrivaninha Trevalla</v>
      </c>
      <c r="K669" t="str">
        <f ca="1">VLOOKUP(Q669,Tabela3[],10,0)</f>
        <v>Geral</v>
      </c>
      <c r="L669" t="e" cm="1">
        <f t="array" aca="1" ref="L669" ca="1">IF(Tabela2[[#This Row],[PORTO]]=Tabela2[[#This Row],[DESTINO]],0,erro)</f>
        <v>#NAME?</v>
      </c>
      <c r="N669">
        <f t="shared" ca="1" si="87"/>
        <v>3000</v>
      </c>
      <c r="O669">
        <f t="shared" ca="1" si="88"/>
        <v>6</v>
      </c>
      <c r="P669">
        <f t="shared" ca="1" si="89"/>
        <v>5</v>
      </c>
      <c r="Q669">
        <f t="shared" ca="1" si="85"/>
        <v>3</v>
      </c>
      <c r="R669">
        <f t="shared" ca="1" si="86"/>
        <v>9</v>
      </c>
    </row>
    <row r="670" spans="1:18">
      <c r="A670">
        <f ca="1">VLOOKUP(O670,Tabela3[],2,0)</f>
        <v>2001</v>
      </c>
      <c r="B670" t="str">
        <f ca="1">VLOOKUP(P670,Tabela3[],4,0)</f>
        <v>JULHO</v>
      </c>
      <c r="C670" t="str">
        <f ca="1">VLOOKUP(Q670,Tabela3[],5,0)</f>
        <v>Japão</v>
      </c>
      <c r="D670" t="str">
        <f ca="1">VLOOKUP(Q670,Tabela3[],3,0)</f>
        <v>Toyota</v>
      </c>
      <c r="E670" t="str">
        <f ca="1">IF(R670=Q670, (VLOOKUP(P670+1,Tabela3[],5,0)),VLOOKUP(R670,Tabela3[],5,0))</f>
        <v>Coréia do Sul</v>
      </c>
      <c r="F670" s="1">
        <f t="shared" ca="1" si="82"/>
        <v>37067</v>
      </c>
      <c r="G670" s="1">
        <f t="shared" ca="1" si="83"/>
        <v>37071.492721951523</v>
      </c>
      <c r="H670">
        <f t="shared" ca="1" si="84"/>
        <v>1</v>
      </c>
      <c r="I670" t="str">
        <f ca="1">VLOOKUP(Q670,Tabela3[],9,1)</f>
        <v>Trailer Carriers</v>
      </c>
      <c r="J670" t="str">
        <f ca="1">VLOOKUP(Q670,Tabela3[],11,0)</f>
        <v>HILUX CABINE DUPLA STD POWER PACK</v>
      </c>
      <c r="K670" t="str">
        <f ca="1">VLOOKUP(Q670,Tabela3[],10,0)</f>
        <v>Carros</v>
      </c>
      <c r="L670" t="e" cm="1">
        <f t="array" aca="1" ref="L670" ca="1">IF(Tabela2[[#This Row],[PORTO]]=Tabela2[[#This Row],[DESTINO]],0,erro)</f>
        <v>#NAME?</v>
      </c>
      <c r="N670">
        <f t="shared" ca="1" si="87"/>
        <v>300</v>
      </c>
      <c r="O670">
        <f t="shared" ca="1" si="88"/>
        <v>1</v>
      </c>
      <c r="P670">
        <f t="shared" ca="1" si="89"/>
        <v>6</v>
      </c>
      <c r="Q670">
        <f t="shared" ca="1" si="85"/>
        <v>9</v>
      </c>
      <c r="R670">
        <f t="shared" ca="1" si="86"/>
        <v>12</v>
      </c>
    </row>
    <row r="671" spans="1:18">
      <c r="A671">
        <f ca="1">VLOOKUP(O671,Tabela3[],2,0)</f>
        <v>2000</v>
      </c>
      <c r="B671" t="str">
        <f ca="1">VLOOKUP(P671,Tabela3[],4,0)</f>
        <v>MARÇO</v>
      </c>
      <c r="C671" t="str">
        <f ca="1">VLOOKUP(Q671,Tabela3[],5,0)</f>
        <v>Alemanha</v>
      </c>
      <c r="D671" t="str">
        <f ca="1">VLOOKUP(Q671,Tabela3[],3,0)</f>
        <v>Volkswagen</v>
      </c>
      <c r="E671" t="str">
        <f ca="1">IF(R671=Q671, (VLOOKUP(P671+1,Tabela3[],5,0)),VLOOKUP(R671,Tabela3[],5,0))</f>
        <v>Japão</v>
      </c>
      <c r="F671" s="1">
        <f t="shared" ca="1" si="82"/>
        <v>36580</v>
      </c>
      <c r="G671" s="1">
        <f t="shared" ca="1" si="83"/>
        <v>36581.912228231347</v>
      </c>
      <c r="H671">
        <f t="shared" ca="1" si="84"/>
        <v>1</v>
      </c>
      <c r="I671" t="str">
        <f ca="1">VLOOKUP(Q671,Tabela3[],9,1)</f>
        <v>Warehouse Carriers </v>
      </c>
      <c r="J671" t="str">
        <f ca="1">VLOOKUP(Q671,Tabela3[],11,0)</f>
        <v>Cross CD (Saveiro)</v>
      </c>
      <c r="K671" t="str">
        <f ca="1">VLOOKUP(Q671,Tabela3[],10,0)</f>
        <v>Carros</v>
      </c>
      <c r="L671" t="e" cm="1">
        <f t="array" aca="1" ref="L671" ca="1">IF(Tabela2[[#This Row],[PORTO]]=Tabela2[[#This Row],[DESTINO]],0,erro)</f>
        <v>#NAME?</v>
      </c>
      <c r="N671">
        <f t="shared" ca="1" si="87"/>
        <v>200</v>
      </c>
      <c r="O671">
        <f t="shared" ca="1" si="88"/>
        <v>0</v>
      </c>
      <c r="P671">
        <f t="shared" ca="1" si="89"/>
        <v>2</v>
      </c>
      <c r="Q671">
        <f t="shared" ca="1" si="85"/>
        <v>6</v>
      </c>
      <c r="R671">
        <f t="shared" ca="1" si="86"/>
        <v>11</v>
      </c>
    </row>
    <row r="672" spans="1:18">
      <c r="A672">
        <f ca="1">VLOOKUP(O672,Tabela3[],2,0)</f>
        <v>2009</v>
      </c>
      <c r="B672" t="str">
        <f ca="1">VLOOKUP(P672,Tabela3[],4,0)</f>
        <v>ABRIL</v>
      </c>
      <c r="C672" t="str">
        <f ca="1">VLOOKUP(Q672,Tabela3[],5,0)</f>
        <v>Brasil</v>
      </c>
      <c r="D672" t="str">
        <f ca="1">VLOOKUP(Q672,Tabela3[],3,0)</f>
        <v>VALE</v>
      </c>
      <c r="E672" t="str">
        <f ca="1">IF(R672=Q672, (VLOOKUP(P672+1,Tabela3[],5,0)),VLOOKUP(R672,Tabela3[],5,0))</f>
        <v>Estados Unidos</v>
      </c>
      <c r="F672" s="1">
        <f t="shared" ca="1" si="82"/>
        <v>39887</v>
      </c>
      <c r="G672" s="1">
        <f t="shared" ca="1" si="83"/>
        <v>39893.180641115323</v>
      </c>
      <c r="H672">
        <f t="shared" ca="1" si="84"/>
        <v>1</v>
      </c>
      <c r="I672" t="str">
        <f ca="1">VLOOKUP(Q672,Tabela3[],9,1)</f>
        <v>Lan Hua Hai</v>
      </c>
      <c r="J672" t="str">
        <f ca="1">VLOOKUP(Q672,Tabela3[],11,0)</f>
        <v>Bauxita</v>
      </c>
      <c r="K672" t="str">
        <f ca="1">VLOOKUP(Q672,Tabela3[],10,0)</f>
        <v>Minério</v>
      </c>
      <c r="L672" t="e" cm="1">
        <f t="array" aca="1" ref="L672" ca="1">IF(Tabela2[[#This Row],[PORTO]]=Tabela2[[#This Row],[DESTINO]],0,erro)</f>
        <v>#NAME?</v>
      </c>
      <c r="N672">
        <f t="shared" ca="1" si="87"/>
        <v>0</v>
      </c>
      <c r="O672">
        <f t="shared" ca="1" si="88"/>
        <v>9</v>
      </c>
      <c r="P672">
        <f t="shared" ca="1" si="89"/>
        <v>3</v>
      </c>
      <c r="Q672">
        <f t="shared" ca="1" si="85"/>
        <v>28</v>
      </c>
      <c r="R672">
        <f t="shared" ca="1" si="86"/>
        <v>5</v>
      </c>
    </row>
    <row r="673" spans="1:18">
      <c r="A673">
        <f ca="1">VLOOKUP(O673,Tabela3[],2,0)</f>
        <v>2002</v>
      </c>
      <c r="B673" t="str">
        <f ca="1">VLOOKUP(P673,Tabela3[],4,0)</f>
        <v>JANEIRO</v>
      </c>
      <c r="C673" t="str">
        <f ca="1">VLOOKUP(Q673,Tabela3[],5,0)</f>
        <v>Canadá</v>
      </c>
      <c r="D673" t="str">
        <f ca="1">VLOOKUP(Q673,Tabela3[],3,0)</f>
        <v>Shopify</v>
      </c>
      <c r="E673" t="str">
        <f ca="1">IF(R673=Q673, (VLOOKUP(P673+1,Tabela3[],5,0)),VLOOKUP(R673,Tabela3[],5,0))</f>
        <v>Alemanha</v>
      </c>
      <c r="F673" s="1">
        <f t="shared" ca="1" si="82"/>
        <v>37601</v>
      </c>
      <c r="G673" s="1">
        <f t="shared" ca="1" si="83"/>
        <v>37610.106467086007</v>
      </c>
      <c r="H673">
        <f t="shared" ca="1" si="84"/>
        <v>0</v>
      </c>
      <c r="I673" t="str">
        <f ca="1">VLOOKUP(Q673,Tabela3[],9,1)</f>
        <v>HMM Southampton</v>
      </c>
      <c r="J673" t="str">
        <f ca="1">VLOOKUP(Q673,Tabela3[],11,0)</f>
        <v>NONA</v>
      </c>
      <c r="K673" t="str">
        <f ca="1">VLOOKUP(Q673,Tabela3[],10,0)</f>
        <v>Bebida</v>
      </c>
      <c r="L673" t="e" cm="1">
        <f t="array" aca="1" ref="L673" ca="1">IF(Tabela2[[#This Row],[PORTO]]=Tabela2[[#This Row],[DESTINO]],0,erro)</f>
        <v>#NAME?</v>
      </c>
      <c r="N673">
        <f t="shared" ca="1" si="87"/>
        <v>0</v>
      </c>
      <c r="O673">
        <f t="shared" ca="1" si="88"/>
        <v>2</v>
      </c>
      <c r="P673">
        <f t="shared" ca="1" si="89"/>
        <v>12</v>
      </c>
      <c r="Q673">
        <f t="shared" ca="1" si="85"/>
        <v>34</v>
      </c>
      <c r="R673">
        <f t="shared" ca="1" si="86"/>
        <v>6</v>
      </c>
    </row>
    <row r="674" spans="1:18">
      <c r="A674">
        <f ca="1">VLOOKUP(O674,Tabela3[],2,0)</f>
        <v>2007</v>
      </c>
      <c r="B674" t="str">
        <f ca="1">VLOOKUP(P674,Tabela3[],4,0)</f>
        <v>SETEMBRO</v>
      </c>
      <c r="C674" t="str">
        <f ca="1">VLOOKUP(Q674,Tabela3[],5,0)</f>
        <v>França</v>
      </c>
      <c r="D674" t="str">
        <f ca="1">VLOOKUP(Q674,Tabela3[],3,0)</f>
        <v> LVMH</v>
      </c>
      <c r="E674" t="str">
        <f ca="1">IF(R674=Q674, (VLOOKUP(P674+1,Tabela3[],5,0)),VLOOKUP(R674,Tabela3[],5,0))</f>
        <v>Alemanha</v>
      </c>
      <c r="F674" s="1">
        <f t="shared" ca="1" si="82"/>
        <v>39302</v>
      </c>
      <c r="G674" s="1">
        <f t="shared" ca="1" si="83"/>
        <v>39311.150717206227</v>
      </c>
      <c r="H674">
        <f t="shared" ca="1" si="84"/>
        <v>0</v>
      </c>
      <c r="I674" t="str">
        <f ca="1">VLOOKUP(Q674,Tabela3[],9,1)</f>
        <v>Emma Maersk</v>
      </c>
      <c r="J674" t="str">
        <f ca="1">VLOOKUP(Q674,Tabela3[],11,0)</f>
        <v>Guerlain</v>
      </c>
      <c r="K674" t="str">
        <f ca="1">VLOOKUP(Q674,Tabela3[],10,0)</f>
        <v>Tecido</v>
      </c>
      <c r="L674" t="e" cm="1">
        <f t="array" aca="1" ref="L674" ca="1">IF(Tabela2[[#This Row],[PORTO]]=Tabela2[[#This Row],[DESTINO]],0,erro)</f>
        <v>#NAME?</v>
      </c>
      <c r="N674">
        <f t="shared" ca="1" si="87"/>
        <v>47000</v>
      </c>
      <c r="O674">
        <f t="shared" ca="1" si="88"/>
        <v>7</v>
      </c>
      <c r="P674">
        <f t="shared" ca="1" si="89"/>
        <v>8</v>
      </c>
      <c r="Q674">
        <f t="shared" ca="1" si="85"/>
        <v>23</v>
      </c>
      <c r="R674">
        <f t="shared" ca="1" si="86"/>
        <v>7</v>
      </c>
    </row>
    <row r="675" spans="1:18">
      <c r="A675">
        <f ca="1">VLOOKUP(O675,Tabela3[],2,0)</f>
        <v>2007</v>
      </c>
      <c r="B675" t="str">
        <f ca="1">VLOOKUP(P675,Tabela3[],4,0)</f>
        <v>JANEIRO</v>
      </c>
      <c r="C675" t="str">
        <f ca="1">VLOOKUP(Q675,Tabela3[],5,0)</f>
        <v>Alemanha</v>
      </c>
      <c r="D675" t="str">
        <f ca="1">VLOOKUP(Q675,Tabela3[],3,0)</f>
        <v>Volkswagen</v>
      </c>
      <c r="E675" t="str">
        <f ca="1">IF(R675=Q675, (VLOOKUP(P675+1,Tabela3[],5,0)),VLOOKUP(R675,Tabela3[],5,0))</f>
        <v>França</v>
      </c>
      <c r="F675" s="1">
        <f t="shared" ca="1" si="82"/>
        <v>39441</v>
      </c>
      <c r="G675" s="1">
        <f t="shared" ca="1" si="83"/>
        <v>39448.026231187519</v>
      </c>
      <c r="H675">
        <f t="shared" ca="1" si="84"/>
        <v>0</v>
      </c>
      <c r="I675" t="str">
        <f ca="1">VLOOKUP(Q675,Tabela3[],9,1)</f>
        <v>Warehouse Carriers </v>
      </c>
      <c r="J675" t="str">
        <f ca="1">VLOOKUP(Q675,Tabela3[],11,0)</f>
        <v>Cross CD (Saveiro)</v>
      </c>
      <c r="K675" t="str">
        <f ca="1">VLOOKUP(Q675,Tabela3[],10,0)</f>
        <v>Carros</v>
      </c>
      <c r="L675" t="e" cm="1">
        <f t="array" aca="1" ref="L675" ca="1">IF(Tabela2[[#This Row],[PORTO]]=Tabela2[[#This Row],[DESTINO]],0,erro)</f>
        <v>#NAME?</v>
      </c>
      <c r="N675">
        <f t="shared" ca="1" si="87"/>
        <v>500</v>
      </c>
      <c r="O675">
        <f t="shared" ca="1" si="88"/>
        <v>7</v>
      </c>
      <c r="P675">
        <f t="shared" ca="1" si="89"/>
        <v>12</v>
      </c>
      <c r="Q675">
        <f t="shared" ca="1" si="85"/>
        <v>6</v>
      </c>
      <c r="R675">
        <f t="shared" ca="1" si="86"/>
        <v>23</v>
      </c>
    </row>
    <row r="676" spans="1:18">
      <c r="A676">
        <f ca="1">VLOOKUP(O676,Tabela3[],2,0)</f>
        <v>2006</v>
      </c>
      <c r="B676" t="str">
        <f ca="1">VLOOKUP(P676,Tabela3[],4,0)</f>
        <v>JANEIRO</v>
      </c>
      <c r="C676" t="str">
        <f ca="1">VLOOKUP(Q676,Tabela3[],5,0)</f>
        <v>Brasil</v>
      </c>
      <c r="D676" t="str">
        <f ca="1">VLOOKUP(Q676,Tabela3[],3,0)</f>
        <v>VALE</v>
      </c>
      <c r="E676" t="str">
        <f ca="1">IF(R676=Q676, (VLOOKUP(P676+1,Tabela3[],5,0)),VLOOKUP(R676,Tabela3[],5,0))</f>
        <v>Itália</v>
      </c>
      <c r="F676" s="1">
        <f t="shared" ca="1" si="82"/>
        <v>38740</v>
      </c>
      <c r="G676" s="1">
        <f t="shared" ca="1" si="83"/>
        <v>38745.099868319601</v>
      </c>
      <c r="H676">
        <f t="shared" ca="1" si="84"/>
        <v>0</v>
      </c>
      <c r="I676" t="str">
        <f ca="1">VLOOKUP(Q676,Tabela3[],9,1)</f>
        <v>Lan Hua Hai</v>
      </c>
      <c r="J676" t="str">
        <f ca="1">VLOOKUP(Q676,Tabela3[],11,0)</f>
        <v>Minério de Ferro</v>
      </c>
      <c r="K676" t="str">
        <f ca="1">VLOOKUP(Q676,Tabela3[],10,0)</f>
        <v>Minério</v>
      </c>
      <c r="L676" t="e" cm="1">
        <f t="array" aca="1" ref="L676" ca="1">IF(Tabela2[[#This Row],[PORTO]]=Tabela2[[#This Row],[DESTINO]],0,erro)</f>
        <v>#NAME?</v>
      </c>
      <c r="N676">
        <f t="shared" ca="1" si="87"/>
        <v>0</v>
      </c>
      <c r="O676">
        <f t="shared" ca="1" si="88"/>
        <v>6</v>
      </c>
      <c r="P676">
        <f t="shared" ca="1" si="89"/>
        <v>0</v>
      </c>
      <c r="Q676">
        <f t="shared" ca="1" si="85"/>
        <v>27</v>
      </c>
      <c r="R676">
        <f t="shared" ca="1" si="86"/>
        <v>19</v>
      </c>
    </row>
    <row r="677" spans="1:18">
      <c r="A677">
        <f ca="1">VLOOKUP(O677,Tabela3[],2,0)</f>
        <v>2008</v>
      </c>
      <c r="B677" t="str">
        <f ca="1">VLOOKUP(P677,Tabela3[],4,0)</f>
        <v>JANEIRO</v>
      </c>
      <c r="C677" t="str">
        <f ca="1">VLOOKUP(Q677,Tabela3[],5,0)</f>
        <v>Japão</v>
      </c>
      <c r="D677" t="str">
        <f ca="1">VLOOKUP(Q677,Tabela3[],3,0)</f>
        <v>Toyota</v>
      </c>
      <c r="E677" t="str">
        <f ca="1">IF(R677=Q677, (VLOOKUP(P677+1,Tabela3[],5,0)),VLOOKUP(R677,Tabela3[],5,0))</f>
        <v>Japão</v>
      </c>
      <c r="F677" s="1">
        <f t="shared" ca="1" si="82"/>
        <v>39464</v>
      </c>
      <c r="G677" s="1">
        <f t="shared" ca="1" si="83"/>
        <v>39472.143580745884</v>
      </c>
      <c r="H677">
        <f t="shared" ca="1" si="84"/>
        <v>0</v>
      </c>
      <c r="I677" t="str">
        <f ca="1">VLOOKUP(Q677,Tabela3[],9,1)</f>
        <v>Trailer Carriers</v>
      </c>
      <c r="J677" t="str">
        <f ca="1">VLOOKUP(Q677,Tabela3[],11,0)</f>
        <v>COROLLA GLI</v>
      </c>
      <c r="K677" t="str">
        <f ca="1">VLOOKUP(Q677,Tabela3[],10,0)</f>
        <v>Carros</v>
      </c>
      <c r="L677" cm="1">
        <f t="array" aca="1" ref="L677" ca="1">IF(Tabela2[[#This Row],[PORTO]]=Tabela2[[#This Row],[DESTINO]],0,erro)</f>
        <v>0</v>
      </c>
      <c r="N677">
        <f t="shared" ca="1" si="87"/>
        <v>100</v>
      </c>
      <c r="O677">
        <f t="shared" ca="1" si="88"/>
        <v>8</v>
      </c>
      <c r="P677">
        <f t="shared" ca="1" si="89"/>
        <v>0</v>
      </c>
      <c r="Q677">
        <f t="shared" ca="1" si="85"/>
        <v>10</v>
      </c>
      <c r="R677">
        <f t="shared" ca="1" si="86"/>
        <v>9</v>
      </c>
    </row>
    <row r="678" spans="1:18">
      <c r="A678">
        <f ca="1">VLOOKUP(O678,Tabela3[],2,0)</f>
        <v>2002</v>
      </c>
      <c r="B678" t="str">
        <f ca="1">VLOOKUP(P678,Tabela3[],4,0)</f>
        <v>ABRIL</v>
      </c>
      <c r="C678" t="str">
        <f ca="1">VLOOKUP(Q678,Tabela3[],5,0)</f>
        <v>Itália</v>
      </c>
      <c r="D678" t="str">
        <f ca="1">VLOOKUP(Q678,Tabela3[],3,0)</f>
        <v>Hyundai</v>
      </c>
      <c r="E678" t="str">
        <f ca="1">IF(R678=Q678, (VLOOKUP(P678+1,Tabela3[],5,0)),VLOOKUP(R678,Tabela3[],5,0))</f>
        <v>Estados Unidos</v>
      </c>
      <c r="F678" s="1">
        <f t="shared" ca="1" si="82"/>
        <v>37320</v>
      </c>
      <c r="G678" s="1">
        <f t="shared" ca="1" si="83"/>
        <v>37321.9003832901</v>
      </c>
      <c r="H678">
        <f t="shared" ca="1" si="84"/>
        <v>1</v>
      </c>
      <c r="I678" t="str">
        <f ca="1">VLOOKUP(Q678,Tabela3[],9,1)</f>
        <v>Car Carriers</v>
      </c>
      <c r="J678" t="str">
        <f ca="1">VLOOKUP(Q678,Tabela3[],11,0)</f>
        <v>Creta Confort</v>
      </c>
      <c r="K678" t="str">
        <f ca="1">VLOOKUP(Q678,Tabela3[],10,0)</f>
        <v>Carros</v>
      </c>
      <c r="L678" t="e" cm="1">
        <f t="array" aca="1" ref="L678" ca="1">IF(Tabela2[[#This Row],[PORTO]]=Tabela2[[#This Row],[DESTINO]],0,erro)</f>
        <v>#NAME?</v>
      </c>
      <c r="N678">
        <f t="shared" ca="1" si="87"/>
        <v>300</v>
      </c>
      <c r="O678">
        <f t="shared" ca="1" si="88"/>
        <v>2</v>
      </c>
      <c r="P678">
        <f t="shared" ca="1" si="89"/>
        <v>3</v>
      </c>
      <c r="Q678">
        <f t="shared" ca="1" si="85"/>
        <v>18</v>
      </c>
      <c r="R678">
        <f t="shared" ca="1" si="86"/>
        <v>4</v>
      </c>
    </row>
    <row r="679" spans="1:18">
      <c r="A679">
        <f ca="1">VLOOKUP(O679,Tabela3[],2,0)</f>
        <v>2003</v>
      </c>
      <c r="B679" t="str">
        <f ca="1">VLOOKUP(P679,Tabela3[],4,0)</f>
        <v>NOVEMBRO</v>
      </c>
      <c r="C679" t="str">
        <f ca="1">VLOOKUP(Q679,Tabela3[],5,0)</f>
        <v>Alemanha</v>
      </c>
      <c r="D679" t="str">
        <f ca="1">VLOOKUP(Q679,Tabela3[],3,0)</f>
        <v>Volkswagen</v>
      </c>
      <c r="E679" t="str">
        <f ca="1">IF(R679=Q679, (VLOOKUP(P679+1,Tabela3[],5,0)),VLOOKUP(R679,Tabela3[],5,0))</f>
        <v>Japão</v>
      </c>
      <c r="F679" s="1">
        <f t="shared" ca="1" si="82"/>
        <v>37904</v>
      </c>
      <c r="G679" s="1">
        <f t="shared" ca="1" si="83"/>
        <v>37910.561124032705</v>
      </c>
      <c r="H679">
        <f t="shared" ca="1" si="84"/>
        <v>0</v>
      </c>
      <c r="I679" t="str">
        <f ca="1">VLOOKUP(Q679,Tabela3[],9,1)</f>
        <v>Warehouse Carriers </v>
      </c>
      <c r="J679" t="str">
        <f ca="1">VLOOKUP(Q679,Tabela3[],11,0)</f>
        <v>Cross CD (Saveiro)</v>
      </c>
      <c r="K679" t="str">
        <f ca="1">VLOOKUP(Q679,Tabela3[],10,0)</f>
        <v>Carros</v>
      </c>
      <c r="L679" t="e" cm="1">
        <f t="array" aca="1" ref="L679" ca="1">IF(Tabela2[[#This Row],[PORTO]]=Tabela2[[#This Row],[DESTINO]],0,erro)</f>
        <v>#NAME?</v>
      </c>
      <c r="N679">
        <f t="shared" ca="1" si="87"/>
        <v>200</v>
      </c>
      <c r="O679">
        <f t="shared" ca="1" si="88"/>
        <v>3</v>
      </c>
      <c r="P679">
        <f t="shared" ca="1" si="89"/>
        <v>10</v>
      </c>
      <c r="Q679">
        <f t="shared" ca="1" si="85"/>
        <v>6</v>
      </c>
      <c r="R679">
        <f t="shared" ca="1" si="86"/>
        <v>11</v>
      </c>
    </row>
    <row r="680" spans="1:18">
      <c r="A680">
        <f ca="1">VLOOKUP(O680,Tabela3[],2,0)</f>
        <v>2000</v>
      </c>
      <c r="B680" t="str">
        <f ca="1">VLOOKUP(P680,Tabela3[],4,0)</f>
        <v>MARÇO</v>
      </c>
      <c r="C680" t="str">
        <f ca="1">VLOOKUP(Q680,Tabela3[],5,0)</f>
        <v>Alemanha</v>
      </c>
      <c r="D680" t="str">
        <f ca="1">VLOOKUP(Q680,Tabela3[],3,0)</f>
        <v>Volkswagen</v>
      </c>
      <c r="E680" t="str">
        <f ca="1">IF(R680=Q680, (VLOOKUP(P680+1,Tabela3[],5,0)),VLOOKUP(R680,Tabela3[],5,0))</f>
        <v>Estados Unidos</v>
      </c>
      <c r="F680" s="1">
        <f t="shared" ca="1" si="82"/>
        <v>36568</v>
      </c>
      <c r="G680" s="1">
        <f t="shared" ca="1" si="83"/>
        <v>36571.50684640339</v>
      </c>
      <c r="H680">
        <f t="shared" ca="1" si="84"/>
        <v>0</v>
      </c>
      <c r="I680" t="str">
        <f ca="1">VLOOKUP(Q680,Tabela3[],9,1)</f>
        <v>Warehouse Carriers </v>
      </c>
      <c r="J680" t="str">
        <f ca="1">VLOOKUP(Q680,Tabela3[],11,0)</f>
        <v>Highline 250 TSI (Taos)</v>
      </c>
      <c r="K680" t="str">
        <f ca="1">VLOOKUP(Q680,Tabela3[],10,0)</f>
        <v>Carros</v>
      </c>
      <c r="L680" t="e" cm="1">
        <f t="array" aca="1" ref="L680" ca="1">IF(Tabela2[[#This Row],[PORTO]]=Tabela2[[#This Row],[DESTINO]],0,erro)</f>
        <v>#NAME?</v>
      </c>
      <c r="N680">
        <f t="shared" ca="1" si="87"/>
        <v>100</v>
      </c>
      <c r="O680">
        <f t="shared" ca="1" si="88"/>
        <v>0</v>
      </c>
      <c r="P680">
        <f t="shared" ca="1" si="89"/>
        <v>2</v>
      </c>
      <c r="Q680">
        <f t="shared" ca="1" si="85"/>
        <v>7</v>
      </c>
      <c r="R680">
        <f t="shared" ca="1" si="86"/>
        <v>5</v>
      </c>
    </row>
    <row r="681" spans="1:18">
      <c r="A681">
        <f ca="1">VLOOKUP(O681,Tabela3[],2,0)</f>
        <v>2008</v>
      </c>
      <c r="B681" t="str">
        <f ca="1">VLOOKUP(P681,Tabela3[],4,0)</f>
        <v>ABRIL</v>
      </c>
      <c r="C681" t="str">
        <f ca="1">VLOOKUP(Q681,Tabela3[],5,0)</f>
        <v>Japão</v>
      </c>
      <c r="D681" t="str">
        <f ca="1">VLOOKUP(Q681,Tabela3[],3,0)</f>
        <v>Toyota</v>
      </c>
      <c r="E681" t="str">
        <f ca="1">IF(R681=Q681, (VLOOKUP(P681+1,Tabela3[],5,0)),VLOOKUP(R681,Tabela3[],5,0))</f>
        <v>França</v>
      </c>
      <c r="F681" s="1">
        <f t="shared" ca="1" si="82"/>
        <v>39507</v>
      </c>
      <c r="G681" s="1">
        <f t="shared" ca="1" si="83"/>
        <v>39509.128961533999</v>
      </c>
      <c r="H681">
        <f t="shared" ca="1" si="84"/>
        <v>0</v>
      </c>
      <c r="I681" t="str">
        <f ca="1">VLOOKUP(Q681,Tabela3[],9,1)</f>
        <v>Trailer Carriers</v>
      </c>
      <c r="J681" t="str">
        <f ca="1">VLOOKUP(Q681,Tabela3[],11,0)</f>
        <v>HILUX CABINE DUPLA STD POWER PACK</v>
      </c>
      <c r="K681" t="str">
        <f ca="1">VLOOKUP(Q681,Tabela3[],10,0)</f>
        <v>Carros</v>
      </c>
      <c r="L681" t="e" cm="1">
        <f t="array" aca="1" ref="L681" ca="1">IF(Tabela2[[#This Row],[PORTO]]=Tabela2[[#This Row],[DESTINO]],0,erro)</f>
        <v>#NAME?</v>
      </c>
      <c r="N681">
        <f t="shared" ca="1" si="87"/>
        <v>300</v>
      </c>
      <c r="O681">
        <f t="shared" ca="1" si="88"/>
        <v>8</v>
      </c>
      <c r="P681">
        <f t="shared" ca="1" si="89"/>
        <v>3</v>
      </c>
      <c r="Q681">
        <f t="shared" ca="1" si="85"/>
        <v>9</v>
      </c>
      <c r="R681">
        <f t="shared" ca="1" si="86"/>
        <v>23</v>
      </c>
    </row>
    <row r="682" spans="1:18">
      <c r="A682">
        <f ca="1">VLOOKUP(O682,Tabela3[],2,0)</f>
        <v>2000</v>
      </c>
      <c r="B682" t="str">
        <f ca="1">VLOOKUP(P682,Tabela3[],4,0)</f>
        <v>AGOSTO</v>
      </c>
      <c r="C682" t="str">
        <f ca="1">VLOOKUP(Q682,Tabela3[],5,0)</f>
        <v>Estados Unidos</v>
      </c>
      <c r="D682" t="str">
        <f ca="1">VLOOKUP(Q682,Tabela3[],3,0)</f>
        <v>Amazon</v>
      </c>
      <c r="E682" t="str">
        <f ca="1">IF(R682=Q682, (VLOOKUP(P682+1,Tabela3[],5,0)),VLOOKUP(R682,Tabela3[],5,0))</f>
        <v>Itália</v>
      </c>
      <c r="F682" s="1">
        <f t="shared" ca="1" si="82"/>
        <v>36723</v>
      </c>
      <c r="G682" s="1">
        <f t="shared" ca="1" si="83"/>
        <v>36732.190239089745</v>
      </c>
      <c r="H682">
        <f t="shared" ca="1" si="84"/>
        <v>0</v>
      </c>
      <c r="I682" t="str">
        <f ca="1">VLOOKUP(Q682,Tabela3[],9,1)</f>
        <v>HMM Algeciras</v>
      </c>
      <c r="J682" t="str">
        <f ca="1">VLOOKUP(Q682,Tabela3[],11,0)</f>
        <v>Escrivaninha Trevalla</v>
      </c>
      <c r="K682" t="str">
        <f ca="1">VLOOKUP(Q682,Tabela3[],10,0)</f>
        <v>Geral</v>
      </c>
      <c r="L682" t="e" cm="1">
        <f t="array" aca="1" ref="L682" ca="1">IF(Tabela2[[#This Row],[PORTO]]=Tabela2[[#This Row],[DESTINO]],0,erro)</f>
        <v>#NAME?</v>
      </c>
      <c r="N682">
        <f t="shared" ca="1" si="87"/>
        <v>5000</v>
      </c>
      <c r="O682">
        <f t="shared" ca="1" si="88"/>
        <v>0</v>
      </c>
      <c r="P682">
        <f t="shared" ca="1" si="89"/>
        <v>7</v>
      </c>
      <c r="Q682">
        <f t="shared" ca="1" si="85"/>
        <v>3</v>
      </c>
      <c r="R682">
        <f t="shared" ca="1" si="86"/>
        <v>20</v>
      </c>
    </row>
    <row r="683" spans="1:18">
      <c r="A683">
        <f ca="1">VLOOKUP(O683,Tabela3[],2,0)</f>
        <v>2003</v>
      </c>
      <c r="B683" t="str">
        <f ca="1">VLOOKUP(P683,Tabela3[],4,0)</f>
        <v>JULHO</v>
      </c>
      <c r="C683" t="str">
        <f ca="1">VLOOKUP(Q683,Tabela3[],5,0)</f>
        <v>França</v>
      </c>
      <c r="D683" t="str">
        <f ca="1">VLOOKUP(Q683,Tabela3[],3,0)</f>
        <v> LVMH</v>
      </c>
      <c r="E683" t="str">
        <f ca="1">IF(R683=Q683, (VLOOKUP(P683+1,Tabela3[],5,0)),VLOOKUP(R683,Tabela3[],5,0))</f>
        <v>Coréia do Sul</v>
      </c>
      <c r="F683" s="1">
        <f t="shared" ca="1" si="82"/>
        <v>37776</v>
      </c>
      <c r="G683" s="1">
        <f t="shared" ca="1" si="83"/>
        <v>37779.731697323783</v>
      </c>
      <c r="H683">
        <f t="shared" ca="1" si="84"/>
        <v>1</v>
      </c>
      <c r="I683" t="str">
        <f ca="1">VLOOKUP(Q683,Tabela3[],9,1)</f>
        <v>Emma Maersk</v>
      </c>
      <c r="J683" t="str">
        <f ca="1">VLOOKUP(Q683,Tabela3[],11,0)</f>
        <v>Louis Vuitton</v>
      </c>
      <c r="K683" t="str">
        <f ca="1">VLOOKUP(Q683,Tabela3[],10,0)</f>
        <v>Tecido</v>
      </c>
      <c r="L683" t="e" cm="1">
        <f t="array" aca="1" ref="L683" ca="1">IF(Tabela2[[#This Row],[PORTO]]=Tabela2[[#This Row],[DESTINO]],0,erro)</f>
        <v>#NAME?</v>
      </c>
      <c r="N683">
        <f t="shared" ca="1" si="87"/>
        <v>28000</v>
      </c>
      <c r="O683">
        <f t="shared" ca="1" si="88"/>
        <v>3</v>
      </c>
      <c r="P683">
        <f t="shared" ca="1" si="89"/>
        <v>6</v>
      </c>
      <c r="Q683">
        <f t="shared" ca="1" si="85"/>
        <v>22</v>
      </c>
      <c r="R683">
        <f t="shared" ca="1" si="86"/>
        <v>13</v>
      </c>
    </row>
    <row r="684" spans="1:18">
      <c r="A684">
        <f ca="1">VLOOKUP(O684,Tabela3[],2,0)</f>
        <v>2001</v>
      </c>
      <c r="B684" t="str">
        <f ca="1">VLOOKUP(P684,Tabela3[],4,0)</f>
        <v>OUTUBRO</v>
      </c>
      <c r="C684" t="str">
        <f ca="1">VLOOKUP(Q684,Tabela3[],5,0)</f>
        <v>Brasil</v>
      </c>
      <c r="D684" t="str">
        <f ca="1">VLOOKUP(Q684,Tabela3[],3,0)</f>
        <v>VALE</v>
      </c>
      <c r="E684" t="str">
        <f ca="1">IF(R684=Q684, (VLOOKUP(P684+1,Tabela3[],5,0)),VLOOKUP(R684,Tabela3[],5,0))</f>
        <v>Holanda</v>
      </c>
      <c r="F684" s="1">
        <f t="shared" ca="1" si="82"/>
        <v>37140</v>
      </c>
      <c r="G684" s="1">
        <f t="shared" ca="1" si="83"/>
        <v>37148.344379030466</v>
      </c>
      <c r="H684">
        <f t="shared" ca="1" si="84"/>
        <v>1</v>
      </c>
      <c r="I684" t="str">
        <f ca="1">VLOOKUP(Q684,Tabela3[],9,1)</f>
        <v>Lan Hua Hai</v>
      </c>
      <c r="J684" t="str">
        <f ca="1">VLOOKUP(Q684,Tabela3[],11,0)</f>
        <v>Manganês</v>
      </c>
      <c r="K684" t="str">
        <f ca="1">VLOOKUP(Q684,Tabela3[],10,0)</f>
        <v>Minério</v>
      </c>
      <c r="L684" t="e" cm="1">
        <f t="array" aca="1" ref="L684" ca="1">IF(Tabela2[[#This Row],[PORTO]]=Tabela2[[#This Row],[DESTINO]],0,erro)</f>
        <v>#NAME?</v>
      </c>
      <c r="N684">
        <f t="shared" ca="1" si="87"/>
        <v>0</v>
      </c>
      <c r="O684">
        <f t="shared" ca="1" si="88"/>
        <v>1</v>
      </c>
      <c r="P684">
        <f t="shared" ca="1" si="89"/>
        <v>9</v>
      </c>
      <c r="Q684">
        <f t="shared" ca="1" si="85"/>
        <v>29</v>
      </c>
      <c r="R684">
        <f t="shared" ca="1" si="86"/>
        <v>15</v>
      </c>
    </row>
    <row r="685" spans="1:18">
      <c r="A685">
        <f ca="1">VLOOKUP(O685,Tabela3[],2,0)</f>
        <v>2004</v>
      </c>
      <c r="B685" t="str">
        <f ca="1">VLOOKUP(P685,Tabela3[],4,0)</f>
        <v>DEZEMBRO</v>
      </c>
      <c r="C685" t="str">
        <f ca="1">VLOOKUP(Q685,Tabela3[],5,0)</f>
        <v>India</v>
      </c>
      <c r="D685" t="str">
        <f ca="1">VLOOKUP(Q685,Tabela3[],3,0)</f>
        <v>Reliance Industries</v>
      </c>
      <c r="E685" t="str">
        <f ca="1">IF(R685=Q685, (VLOOKUP(P685+1,Tabela3[],5,0)),VLOOKUP(R685,Tabela3[],5,0))</f>
        <v>Itália</v>
      </c>
      <c r="F685" s="1">
        <f t="shared" ca="1" si="82"/>
        <v>38301</v>
      </c>
      <c r="G685" s="1">
        <f t="shared" ca="1" si="83"/>
        <v>38303.94827003852</v>
      </c>
      <c r="H685">
        <f t="shared" ca="1" si="84"/>
        <v>1</v>
      </c>
      <c r="I685" t="str">
        <f ca="1">VLOOKUP(Q685,Tabela3[],9,1)</f>
        <v>Tanker</v>
      </c>
      <c r="J685" t="str">
        <f ca="1">VLOOKUP(Q685,Tabela3[],11,0)</f>
        <v>Cloreto de polivinila</v>
      </c>
      <c r="K685" t="str">
        <f ca="1">VLOOKUP(Q685,Tabela3[],10,0)</f>
        <v>Petroquimicos</v>
      </c>
      <c r="L685" t="e" cm="1">
        <f t="array" aca="1" ref="L685" ca="1">IF(Tabela2[[#This Row],[PORTO]]=Tabela2[[#This Row],[DESTINO]],0,erro)</f>
        <v>#NAME?</v>
      </c>
      <c r="N685">
        <f t="shared" ca="1" si="87"/>
        <v>0</v>
      </c>
      <c r="O685">
        <f t="shared" ca="1" si="88"/>
        <v>4</v>
      </c>
      <c r="P685">
        <f t="shared" ca="1" si="89"/>
        <v>11</v>
      </c>
      <c r="Q685">
        <f t="shared" ca="1" si="85"/>
        <v>32</v>
      </c>
      <c r="R685">
        <f t="shared" ca="1" si="86"/>
        <v>19</v>
      </c>
    </row>
    <row r="686" spans="1:18">
      <c r="A686">
        <f ca="1">VLOOKUP(O686,Tabela3[],2,0)</f>
        <v>2001</v>
      </c>
      <c r="B686" t="str">
        <f ca="1">VLOOKUP(P686,Tabela3[],4,0)</f>
        <v>OUTUBRO</v>
      </c>
      <c r="C686" t="str">
        <f ca="1">VLOOKUP(Q686,Tabela3[],5,0)</f>
        <v>Itália</v>
      </c>
      <c r="D686" t="str">
        <f ca="1">VLOOKUP(Q686,Tabela3[],3,0)</f>
        <v>Hyundai</v>
      </c>
      <c r="E686" t="str">
        <f ca="1">IF(R686=Q686, (VLOOKUP(P686+1,Tabela3[],5,0)),VLOOKUP(R686,Tabela3[],5,0))</f>
        <v>Coréia do Sul</v>
      </c>
      <c r="F686" s="1">
        <f t="shared" ca="1" si="82"/>
        <v>37151</v>
      </c>
      <c r="G686" s="1">
        <f t="shared" ca="1" si="83"/>
        <v>37159.550340133035</v>
      </c>
      <c r="H686">
        <f t="shared" ca="1" si="84"/>
        <v>1</v>
      </c>
      <c r="I686" t="str">
        <f ca="1">VLOOKUP(Q686,Tabela3[],9,1)</f>
        <v>Car Carriers</v>
      </c>
      <c r="J686" t="str">
        <f ca="1">VLOOKUP(Q686,Tabela3[],11,0)</f>
        <v>Creta Confort</v>
      </c>
      <c r="K686" t="str">
        <f ca="1">VLOOKUP(Q686,Tabela3[],10,0)</f>
        <v>Carros</v>
      </c>
      <c r="L686" t="e" cm="1">
        <f t="array" aca="1" ref="L686" ca="1">IF(Tabela2[[#This Row],[PORTO]]=Tabela2[[#This Row],[DESTINO]],0,erro)</f>
        <v>#NAME?</v>
      </c>
      <c r="N686">
        <f t="shared" ca="1" si="87"/>
        <v>400</v>
      </c>
      <c r="O686">
        <f t="shared" ca="1" si="88"/>
        <v>1</v>
      </c>
      <c r="P686">
        <f t="shared" ca="1" si="89"/>
        <v>9</v>
      </c>
      <c r="Q686">
        <f t="shared" ca="1" si="85"/>
        <v>18</v>
      </c>
      <c r="R686">
        <f t="shared" ca="1" si="86"/>
        <v>14</v>
      </c>
    </row>
    <row r="687" spans="1:18">
      <c r="A687">
        <f ca="1">VLOOKUP(O687,Tabela3[],2,0)</f>
        <v>2000</v>
      </c>
      <c r="B687" t="str">
        <f ca="1">VLOOKUP(P687,Tabela3[],4,0)</f>
        <v>MARÇO</v>
      </c>
      <c r="C687" t="str">
        <f ca="1">VLOOKUP(Q687,Tabela3[],5,0)</f>
        <v>Coréia do Sul</v>
      </c>
      <c r="D687" t="str">
        <f ca="1">VLOOKUP(Q687,Tabela3[],3,0)</f>
        <v>Samsung</v>
      </c>
      <c r="E687" t="str">
        <f ca="1">IF(R687=Q687, (VLOOKUP(P687+1,Tabela3[],5,0)),VLOOKUP(R687,Tabela3[],5,0))</f>
        <v>Estados Unidos</v>
      </c>
      <c r="F687" s="1">
        <f t="shared" ca="1" si="82"/>
        <v>36560</v>
      </c>
      <c r="G687" s="1">
        <f t="shared" ca="1" si="83"/>
        <v>36561.316054893919</v>
      </c>
      <c r="H687">
        <f t="shared" ca="1" si="84"/>
        <v>0</v>
      </c>
      <c r="I687" t="str">
        <f ca="1">VLOOKUP(Q687,Tabela3[],9,1)</f>
        <v>HMM Rotterdam</v>
      </c>
      <c r="J687" t="str">
        <f ca="1">VLOOKUP(Q687,Tabela3[],11,0)</f>
        <v>QLED 4k 75"</v>
      </c>
      <c r="K687" t="str">
        <f ca="1">VLOOKUP(Q687,Tabela3[],10,0)</f>
        <v>Eletrônicos</v>
      </c>
      <c r="L687" t="e" cm="1">
        <f t="array" aca="1" ref="L687" ca="1">IF(Tabela2[[#This Row],[PORTO]]=Tabela2[[#This Row],[DESTINO]],0,erro)</f>
        <v>#NAME?</v>
      </c>
      <c r="N687">
        <f t="shared" ca="1" si="87"/>
        <v>1500</v>
      </c>
      <c r="O687">
        <f t="shared" ca="1" si="88"/>
        <v>0</v>
      </c>
      <c r="P687">
        <f t="shared" ca="1" si="89"/>
        <v>2</v>
      </c>
      <c r="Q687">
        <f t="shared" ca="1" si="85"/>
        <v>13</v>
      </c>
      <c r="R687">
        <f t="shared" ca="1" si="86"/>
        <v>13</v>
      </c>
    </row>
    <row r="688" spans="1:18">
      <c r="A688">
        <f ca="1">VLOOKUP(O688,Tabela3[],2,0)</f>
        <v>2000</v>
      </c>
      <c r="B688" t="str">
        <f ca="1">VLOOKUP(P688,Tabela3[],4,0)</f>
        <v>JULHO</v>
      </c>
      <c r="C688" t="str">
        <f ca="1">VLOOKUP(Q688,Tabela3[],5,0)</f>
        <v>Estados Unidos</v>
      </c>
      <c r="D688" t="str">
        <f ca="1">VLOOKUP(Q688,Tabela3[],3,0)</f>
        <v>Amazon</v>
      </c>
      <c r="E688" t="str">
        <f ca="1">IF(R688=Q688, (VLOOKUP(P688+1,Tabela3[],5,0)),VLOOKUP(R688,Tabela3[],5,0))</f>
        <v>Japão</v>
      </c>
      <c r="F688" s="1">
        <f t="shared" ca="1" si="82"/>
        <v>36682</v>
      </c>
      <c r="G688" s="1">
        <f t="shared" ca="1" si="83"/>
        <v>36683.311571056642</v>
      </c>
      <c r="H688">
        <f t="shared" ca="1" si="84"/>
        <v>1</v>
      </c>
      <c r="I688" t="str">
        <f ca="1">VLOOKUP(Q688,Tabela3[],9,1)</f>
        <v>HMM Algeciras</v>
      </c>
      <c r="J688" t="str">
        <f ca="1">VLOOKUP(Q688,Tabela3[],11,0)</f>
        <v>Travesseiro Toque de Pluma</v>
      </c>
      <c r="K688" t="str">
        <f ca="1">VLOOKUP(Q688,Tabela3[],10,0)</f>
        <v>Geral</v>
      </c>
      <c r="L688" t="e" cm="1">
        <f t="array" aca="1" ref="L688" ca="1">IF(Tabela2[[#This Row],[PORTO]]=Tabela2[[#This Row],[DESTINO]],0,erro)</f>
        <v>#NAME?</v>
      </c>
      <c r="N688">
        <f t="shared" ca="1" si="87"/>
        <v>3000</v>
      </c>
      <c r="O688">
        <f t="shared" ca="1" si="88"/>
        <v>0</v>
      </c>
      <c r="P688">
        <f t="shared" ca="1" si="89"/>
        <v>6</v>
      </c>
      <c r="Q688">
        <f t="shared" ca="1" si="85"/>
        <v>5</v>
      </c>
      <c r="R688">
        <f t="shared" ca="1" si="86"/>
        <v>9</v>
      </c>
    </row>
    <row r="689" spans="1:18">
      <c r="A689">
        <f ca="1">VLOOKUP(O689,Tabela3[],2,0)</f>
        <v>2006</v>
      </c>
      <c r="B689" t="str">
        <f ca="1">VLOOKUP(P689,Tabela3[],4,0)</f>
        <v>SETEMBRO</v>
      </c>
      <c r="C689" t="str">
        <f ca="1">VLOOKUP(Q689,Tabela3[],5,0)</f>
        <v>Itália</v>
      </c>
      <c r="D689" t="str">
        <f ca="1">VLOOKUP(Q689,Tabela3[],3,0)</f>
        <v>Hyundai</v>
      </c>
      <c r="E689" t="str">
        <f ca="1">IF(R689=Q689, (VLOOKUP(P689+1,Tabela3[],5,0)),VLOOKUP(R689,Tabela3[],5,0))</f>
        <v>Coréia do Sul</v>
      </c>
      <c r="F689" s="1">
        <f t="shared" ca="1" si="82"/>
        <v>38949</v>
      </c>
      <c r="G689" s="1">
        <f t="shared" ca="1" si="83"/>
        <v>38950.616374035904</v>
      </c>
      <c r="H689">
        <f t="shared" ca="1" si="84"/>
        <v>0</v>
      </c>
      <c r="I689" t="str">
        <f ca="1">VLOOKUP(Q689,Tabela3[],9,1)</f>
        <v>Car Carriers</v>
      </c>
      <c r="J689" t="str">
        <f ca="1">VLOOKUP(Q689,Tabela3[],11,0)</f>
        <v>Creta Confort</v>
      </c>
      <c r="K689" t="str">
        <f ca="1">VLOOKUP(Q689,Tabela3[],10,0)</f>
        <v>Carros</v>
      </c>
      <c r="L689" t="e" cm="1">
        <f t="array" aca="1" ref="L689" ca="1">IF(Tabela2[[#This Row],[PORTO]]=Tabela2[[#This Row],[DESTINO]],0,erro)</f>
        <v>#NAME?</v>
      </c>
      <c r="N689">
        <f t="shared" ca="1" si="87"/>
        <v>500</v>
      </c>
      <c r="O689">
        <f t="shared" ca="1" si="88"/>
        <v>6</v>
      </c>
      <c r="P689">
        <f t="shared" ca="1" si="89"/>
        <v>8</v>
      </c>
      <c r="Q689">
        <f t="shared" ca="1" si="85"/>
        <v>18</v>
      </c>
      <c r="R689">
        <f t="shared" ca="1" si="86"/>
        <v>14</v>
      </c>
    </row>
    <row r="690" spans="1:18">
      <c r="A690">
        <f ca="1">VLOOKUP(O690,Tabela3[],2,0)</f>
        <v>2005</v>
      </c>
      <c r="B690" t="str">
        <f ca="1">VLOOKUP(P690,Tabela3[],4,0)</f>
        <v>JANEIRO</v>
      </c>
      <c r="C690" t="str">
        <f ca="1">VLOOKUP(Q690,Tabela3[],5,0)</f>
        <v>Holanda</v>
      </c>
      <c r="D690" t="str">
        <f ca="1">VLOOKUP(Q690,Tabela3[],3,0)</f>
        <v>Shell</v>
      </c>
      <c r="E690" t="str">
        <f ca="1">IF(R690=Q690, (VLOOKUP(P690+1,Tabela3[],5,0)),VLOOKUP(R690,Tabela3[],5,0))</f>
        <v>Reino Unido</v>
      </c>
      <c r="F690" s="1">
        <f t="shared" ca="1" si="82"/>
        <v>38692</v>
      </c>
      <c r="G690" s="1">
        <f t="shared" ca="1" si="83"/>
        <v>38698.022787642476</v>
      </c>
      <c r="H690">
        <f t="shared" ca="1" si="84"/>
        <v>1</v>
      </c>
      <c r="I690" t="str">
        <f ca="1">VLOOKUP(Q690,Tabela3[],9,1)</f>
        <v>AbQaiq</v>
      </c>
      <c r="J690" t="str">
        <f ca="1">VLOOKUP(Q690,Tabela3[],11,0)</f>
        <v>Petróleo Bruto</v>
      </c>
      <c r="K690" t="str">
        <f ca="1">VLOOKUP(Q690,Tabela3[],10,0)</f>
        <v>Petróleo</v>
      </c>
      <c r="L690" t="e" cm="1">
        <f t="array" aca="1" ref="L690" ca="1">IF(Tabela2[[#This Row],[PORTO]]=Tabela2[[#This Row],[DESTINO]],0,erro)</f>
        <v>#NAME?</v>
      </c>
      <c r="N690">
        <f t="shared" ca="1" si="87"/>
        <v>95000</v>
      </c>
      <c r="O690">
        <f t="shared" ca="1" si="88"/>
        <v>5</v>
      </c>
      <c r="P690">
        <f t="shared" ca="1" si="89"/>
        <v>12</v>
      </c>
      <c r="Q690">
        <f t="shared" ca="1" si="85"/>
        <v>17</v>
      </c>
      <c r="R690">
        <f t="shared" ca="1" si="86"/>
        <v>24</v>
      </c>
    </row>
    <row r="691" spans="1:18">
      <c r="A691">
        <f ca="1">VLOOKUP(O691,Tabela3[],2,0)</f>
        <v>2001</v>
      </c>
      <c r="B691" t="str">
        <f ca="1">VLOOKUP(P691,Tabela3[],4,0)</f>
        <v>AGOSTO</v>
      </c>
      <c r="C691" t="str">
        <f ca="1">VLOOKUP(Q691,Tabela3[],5,0)</f>
        <v>França</v>
      </c>
      <c r="D691" t="str">
        <f ca="1">VLOOKUP(Q691,Tabela3[],3,0)</f>
        <v> LVMH</v>
      </c>
      <c r="E691" t="str">
        <f ca="1">IF(R691=Q691, (VLOOKUP(P691+1,Tabela3[],5,0)),VLOOKUP(R691,Tabela3[],5,0))</f>
        <v>Itália</v>
      </c>
      <c r="F691" s="1">
        <f t="shared" ca="1" si="82"/>
        <v>37073</v>
      </c>
      <c r="G691" s="1">
        <f t="shared" ca="1" si="83"/>
        <v>37079.97233459886</v>
      </c>
      <c r="H691">
        <f t="shared" ca="1" si="84"/>
        <v>1</v>
      </c>
      <c r="I691" t="str">
        <f ca="1">VLOOKUP(Q691,Tabela3[],9,1)</f>
        <v>Emma Maersk</v>
      </c>
      <c r="J691" t="str">
        <f ca="1">VLOOKUP(Q691,Tabela3[],11,0)</f>
        <v>Clos Des Lambrys</v>
      </c>
      <c r="K691" t="str">
        <f ca="1">VLOOKUP(Q691,Tabela3[],10,0)</f>
        <v>Tecido</v>
      </c>
      <c r="L691" t="e" cm="1">
        <f t="array" aca="1" ref="L691" ca="1">IF(Tabela2[[#This Row],[PORTO]]=Tabela2[[#This Row],[DESTINO]],0,erro)</f>
        <v>#NAME?</v>
      </c>
      <c r="N691">
        <f t="shared" ca="1" si="87"/>
        <v>45000</v>
      </c>
      <c r="O691">
        <f t="shared" ca="1" si="88"/>
        <v>1</v>
      </c>
      <c r="P691">
        <f t="shared" ca="1" si="89"/>
        <v>7</v>
      </c>
      <c r="Q691">
        <f t="shared" ca="1" si="85"/>
        <v>21</v>
      </c>
      <c r="R691">
        <f t="shared" ca="1" si="86"/>
        <v>19</v>
      </c>
    </row>
    <row r="692" spans="1:18">
      <c r="A692">
        <f ca="1">VLOOKUP(O692,Tabela3[],2,0)</f>
        <v>2006</v>
      </c>
      <c r="B692" t="str">
        <f ca="1">VLOOKUP(P692,Tabela3[],4,0)</f>
        <v>OUTUBRO</v>
      </c>
      <c r="C692" t="str">
        <f ca="1">VLOOKUP(Q692,Tabela3[],5,0)</f>
        <v>Coréia do Sul</v>
      </c>
      <c r="D692" t="str">
        <f ca="1">VLOOKUP(Q692,Tabela3[],3,0)</f>
        <v>Samsung</v>
      </c>
      <c r="E692" t="str">
        <f ca="1">IF(R692=Q692, (VLOOKUP(P692+1,Tabela3[],5,0)),VLOOKUP(R692,Tabela3[],5,0))</f>
        <v>China</v>
      </c>
      <c r="F692" s="1">
        <f t="shared" ca="1" si="82"/>
        <v>38986</v>
      </c>
      <c r="G692" s="1">
        <f t="shared" ca="1" si="83"/>
        <v>38988.002247797238</v>
      </c>
      <c r="H692">
        <f t="shared" ca="1" si="84"/>
        <v>1</v>
      </c>
      <c r="I692" t="str">
        <f ca="1">VLOOKUP(Q692,Tabela3[],9,1)</f>
        <v>HMM Rotterdam</v>
      </c>
      <c r="J692" t="str">
        <f ca="1">VLOOKUP(Q692,Tabela3[],11,0)</f>
        <v>QLED 4k 75"</v>
      </c>
      <c r="K692" t="str">
        <f ca="1">VLOOKUP(Q692,Tabela3[],10,0)</f>
        <v>Eletrônicos</v>
      </c>
      <c r="L692" t="e" cm="1">
        <f t="array" aca="1" ref="L692" ca="1">IF(Tabela2[[#This Row],[PORTO]]=Tabela2[[#This Row],[DESTINO]],0,erro)</f>
        <v>#NAME?</v>
      </c>
      <c r="N692">
        <f t="shared" ca="1" si="87"/>
        <v>1000</v>
      </c>
      <c r="O692">
        <f t="shared" ca="1" si="88"/>
        <v>6</v>
      </c>
      <c r="P692">
        <f t="shared" ca="1" si="89"/>
        <v>9</v>
      </c>
      <c r="Q692">
        <f t="shared" ca="1" si="85"/>
        <v>13</v>
      </c>
      <c r="R692">
        <f t="shared" ca="1" si="86"/>
        <v>0</v>
      </c>
    </row>
    <row r="693" spans="1:18">
      <c r="A693">
        <f ca="1">VLOOKUP(O693,Tabela3[],2,0)</f>
        <v>2003</v>
      </c>
      <c r="B693" t="str">
        <f ca="1">VLOOKUP(P693,Tabela3[],4,0)</f>
        <v>MAIO</v>
      </c>
      <c r="C693" t="str">
        <f ca="1">VLOOKUP(Q693,Tabela3[],5,0)</f>
        <v>India</v>
      </c>
      <c r="D693" t="str">
        <f ca="1">VLOOKUP(Q693,Tabela3[],3,0)</f>
        <v>Reliance Industries</v>
      </c>
      <c r="E693" t="str">
        <f ca="1">IF(R693=Q693, (VLOOKUP(P693+1,Tabela3[],5,0)),VLOOKUP(R693,Tabela3[],5,0))</f>
        <v>Itália</v>
      </c>
      <c r="F693" s="1">
        <f t="shared" ca="1" si="82"/>
        <v>37734</v>
      </c>
      <c r="G693" s="1">
        <f t="shared" ca="1" si="83"/>
        <v>37734.115342282756</v>
      </c>
      <c r="H693">
        <f t="shared" ca="1" si="84"/>
        <v>0</v>
      </c>
      <c r="I693" t="str">
        <f ca="1">VLOOKUP(Q693,Tabela3[],9,1)</f>
        <v>Tanker</v>
      </c>
      <c r="J693" t="str">
        <f ca="1">VLOOKUP(Q693,Tabela3[],11,0)</f>
        <v>Polipropileno</v>
      </c>
      <c r="K693" t="str">
        <f ca="1">VLOOKUP(Q693,Tabela3[],10,0)</f>
        <v>Petroquimicos</v>
      </c>
      <c r="L693" t="e" cm="1">
        <f t="array" aca="1" ref="L693" ca="1">IF(Tabela2[[#This Row],[PORTO]]=Tabela2[[#This Row],[DESTINO]],0,erro)</f>
        <v>#NAME?</v>
      </c>
      <c r="N693">
        <f t="shared" ca="1" si="87"/>
        <v>0</v>
      </c>
      <c r="O693">
        <f t="shared" ca="1" si="88"/>
        <v>3</v>
      </c>
      <c r="P693">
        <f t="shared" ca="1" si="89"/>
        <v>4</v>
      </c>
      <c r="Q693">
        <f t="shared" ca="1" si="85"/>
        <v>30</v>
      </c>
      <c r="R693">
        <f t="shared" ca="1" si="86"/>
        <v>18</v>
      </c>
    </row>
    <row r="694" spans="1:18">
      <c r="A694">
        <f ca="1">VLOOKUP(O694,Tabela3[],2,0)</f>
        <v>2000</v>
      </c>
      <c r="B694" t="str">
        <f ca="1">VLOOKUP(P694,Tabela3[],4,0)</f>
        <v>JANEIRO</v>
      </c>
      <c r="C694" t="str">
        <f ca="1">VLOOKUP(Q694,Tabela3[],5,0)</f>
        <v>Coréia do Sul</v>
      </c>
      <c r="D694" t="str">
        <f ca="1">VLOOKUP(Q694,Tabela3[],3,0)</f>
        <v>Samsung</v>
      </c>
      <c r="E694" t="str">
        <f ca="1">IF(R694=Q694, (VLOOKUP(P694+1,Tabela3[],5,0)),VLOOKUP(R694,Tabela3[],5,0))</f>
        <v>Estados Unidos</v>
      </c>
      <c r="F694" s="1">
        <f t="shared" ca="1" si="82"/>
        <v>36882</v>
      </c>
      <c r="G694" s="1">
        <f t="shared" ca="1" si="83"/>
        <v>36885.548460094025</v>
      </c>
      <c r="H694">
        <f t="shared" ca="1" si="84"/>
        <v>0</v>
      </c>
      <c r="I694" t="str">
        <f ca="1">VLOOKUP(Q694,Tabela3[],9,1)</f>
        <v>HMM Rotterdam</v>
      </c>
      <c r="J694" t="str">
        <f ca="1">VLOOKUP(Q694,Tabela3[],11,0)</f>
        <v>Neo QLED 8k 75"</v>
      </c>
      <c r="K694" t="str">
        <f ca="1">VLOOKUP(Q694,Tabela3[],10,0)</f>
        <v>Eletrônicos</v>
      </c>
      <c r="L694" t="e" cm="1">
        <f t="array" aca="1" ref="L694" ca="1">IF(Tabela2[[#This Row],[PORTO]]=Tabela2[[#This Row],[DESTINO]],0,erro)</f>
        <v>#NAME?</v>
      </c>
      <c r="N694">
        <f t="shared" ca="1" si="87"/>
        <v>2000</v>
      </c>
      <c r="O694">
        <f t="shared" ca="1" si="88"/>
        <v>0</v>
      </c>
      <c r="P694">
        <f t="shared" ca="1" si="89"/>
        <v>12</v>
      </c>
      <c r="Q694">
        <f t="shared" ca="1" si="85"/>
        <v>12</v>
      </c>
      <c r="R694">
        <f t="shared" ca="1" si="86"/>
        <v>5</v>
      </c>
    </row>
    <row r="695" spans="1:18">
      <c r="A695">
        <f ca="1">VLOOKUP(O695,Tabela3[],2,0)</f>
        <v>2003</v>
      </c>
      <c r="B695" t="str">
        <f ca="1">VLOOKUP(P695,Tabela3[],4,0)</f>
        <v>MARÇO</v>
      </c>
      <c r="C695" t="str">
        <f ca="1">VLOOKUP(Q695,Tabela3[],5,0)</f>
        <v>China</v>
      </c>
      <c r="D695" t="str">
        <f ca="1">VLOOKUP(Q695,Tabela3[],3,0)</f>
        <v>Alibaba Group</v>
      </c>
      <c r="E695" t="str">
        <f ca="1">IF(R695=Q695, (VLOOKUP(P695+1,Tabela3[],5,0)),VLOOKUP(R695,Tabela3[],5,0))</f>
        <v>França</v>
      </c>
      <c r="F695" s="1">
        <f t="shared" ca="1" si="82"/>
        <v>37656</v>
      </c>
      <c r="G695" s="1">
        <f t="shared" ca="1" si="83"/>
        <v>37665.807826712109</v>
      </c>
      <c r="H695">
        <f t="shared" ca="1" si="84"/>
        <v>1</v>
      </c>
      <c r="I695" t="str">
        <f ca="1">VLOOKUP(Q695,Tabela3[],9,1)</f>
        <v>HMM St Petersburg</v>
      </c>
      <c r="J695" t="str">
        <f ca="1">VLOOKUP(Q695,Tabela3[],11,0)</f>
        <v>Miniescavadeira</v>
      </c>
      <c r="K695" t="str">
        <f ca="1">VLOOKUP(Q695,Tabela3[],10,0)</f>
        <v>Maquinário</v>
      </c>
      <c r="L695" t="e" cm="1">
        <f t="array" aca="1" ref="L695" ca="1">IF(Tabela2[[#This Row],[PORTO]]=Tabela2[[#This Row],[DESTINO]],0,erro)</f>
        <v>#NAME?</v>
      </c>
      <c r="N695">
        <f t="shared" ca="1" si="87"/>
        <v>10</v>
      </c>
      <c r="O695">
        <f t="shared" ca="1" si="88"/>
        <v>3</v>
      </c>
      <c r="P695">
        <f t="shared" ca="1" si="89"/>
        <v>2</v>
      </c>
      <c r="Q695">
        <f t="shared" ca="1" si="85"/>
        <v>1</v>
      </c>
      <c r="R695">
        <f t="shared" ca="1" si="86"/>
        <v>21</v>
      </c>
    </row>
    <row r="696" spans="1:18">
      <c r="A696">
        <f ca="1">VLOOKUP(O696,Tabela3[],2,0)</f>
        <v>2003</v>
      </c>
      <c r="B696" t="str">
        <f ca="1">VLOOKUP(P696,Tabela3[],4,0)</f>
        <v>AGOSTO</v>
      </c>
      <c r="C696" t="str">
        <f ca="1">VLOOKUP(Q696,Tabela3[],5,0)</f>
        <v>Japão</v>
      </c>
      <c r="D696" t="str">
        <f ca="1">VLOOKUP(Q696,Tabela3[],3,0)</f>
        <v>Toyota</v>
      </c>
      <c r="E696" t="str">
        <f ca="1">IF(R696=Q696, (VLOOKUP(P696+1,Tabela3[],5,0)),VLOOKUP(R696,Tabela3[],5,0))</f>
        <v>Coréia do Sul</v>
      </c>
      <c r="F696" s="1">
        <f t="shared" ca="1" si="82"/>
        <v>37826</v>
      </c>
      <c r="G696" s="1">
        <f t="shared" ca="1" si="83"/>
        <v>37834.210755272936</v>
      </c>
      <c r="H696">
        <f t="shared" ca="1" si="84"/>
        <v>0</v>
      </c>
      <c r="I696" t="str">
        <f ca="1">VLOOKUP(Q696,Tabela3[],9,1)</f>
        <v>Trailer Carriers</v>
      </c>
      <c r="J696" t="str">
        <f ca="1">VLOOKUP(Q696,Tabela3[],11,0)</f>
        <v>HILUX CABINE DUPLA STD POWER PACK</v>
      </c>
      <c r="K696" t="str">
        <f ca="1">VLOOKUP(Q696,Tabela3[],10,0)</f>
        <v>Carros</v>
      </c>
      <c r="L696" t="e" cm="1">
        <f t="array" aca="1" ref="L696" ca="1">IF(Tabela2[[#This Row],[PORTO]]=Tabela2[[#This Row],[DESTINO]],0,erro)</f>
        <v>#NAME?</v>
      </c>
      <c r="N696">
        <f t="shared" ca="1" si="87"/>
        <v>400</v>
      </c>
      <c r="O696">
        <f t="shared" ca="1" si="88"/>
        <v>3</v>
      </c>
      <c r="P696">
        <f t="shared" ca="1" si="89"/>
        <v>7</v>
      </c>
      <c r="Q696">
        <f t="shared" ca="1" si="85"/>
        <v>9</v>
      </c>
      <c r="R696">
        <f t="shared" ca="1" si="86"/>
        <v>12</v>
      </c>
    </row>
    <row r="697" spans="1:18">
      <c r="A697">
        <f ca="1">VLOOKUP(O697,Tabela3[],2,0)</f>
        <v>2003</v>
      </c>
      <c r="B697" t="str">
        <f ca="1">VLOOKUP(P697,Tabela3[],4,0)</f>
        <v>MARÇO</v>
      </c>
      <c r="C697" t="str">
        <f ca="1">VLOOKUP(Q697,Tabela3[],5,0)</f>
        <v>Estados Unidos</v>
      </c>
      <c r="D697" t="str">
        <f ca="1">VLOOKUP(Q697,Tabela3[],3,0)</f>
        <v>Amazon</v>
      </c>
      <c r="E697" t="str">
        <f ca="1">IF(R697=Q697, (VLOOKUP(P697+1,Tabela3[],5,0)),VLOOKUP(R697,Tabela3[],5,0))</f>
        <v>Itália</v>
      </c>
      <c r="F697" s="1">
        <f t="shared" ca="1" si="82"/>
        <v>37655</v>
      </c>
      <c r="G697" s="1">
        <f t="shared" ca="1" si="83"/>
        <v>37660.229850544427</v>
      </c>
      <c r="H697">
        <f t="shared" ca="1" si="84"/>
        <v>1</v>
      </c>
      <c r="I697" t="str">
        <f ca="1">VLOOKUP(Q697,Tabela3[],9,1)</f>
        <v>HMM Algeciras</v>
      </c>
      <c r="J697" t="str">
        <f ca="1">VLOOKUP(Q697,Tabela3[],11,0)</f>
        <v>Escrivaninha Trevalla</v>
      </c>
      <c r="K697" t="str">
        <f ca="1">VLOOKUP(Q697,Tabela3[],10,0)</f>
        <v>Geral</v>
      </c>
      <c r="L697" t="e" cm="1">
        <f t="array" aca="1" ref="L697" ca="1">IF(Tabela2[[#This Row],[PORTO]]=Tabela2[[#This Row],[DESTINO]],0,erro)</f>
        <v>#NAME?</v>
      </c>
      <c r="N697">
        <f t="shared" ca="1" si="87"/>
        <v>2000</v>
      </c>
      <c r="O697">
        <f t="shared" ca="1" si="88"/>
        <v>3</v>
      </c>
      <c r="P697">
        <f t="shared" ca="1" si="89"/>
        <v>2</v>
      </c>
      <c r="Q697">
        <f t="shared" ca="1" si="85"/>
        <v>3</v>
      </c>
      <c r="R697">
        <f t="shared" ca="1" si="86"/>
        <v>19</v>
      </c>
    </row>
    <row r="698" spans="1:18">
      <c r="A698">
        <f ca="1">VLOOKUP(O698,Tabela3[],2,0)</f>
        <v>2001</v>
      </c>
      <c r="B698" t="str">
        <f ca="1">VLOOKUP(P698,Tabela3[],4,0)</f>
        <v>JANEIRO</v>
      </c>
      <c r="C698" t="str">
        <f ca="1">VLOOKUP(Q698,Tabela3[],5,0)</f>
        <v>Reino Unido</v>
      </c>
      <c r="D698" t="str">
        <f ca="1">VLOOKUP(Q698,Tabela3[],3,0)</f>
        <v>Unilever</v>
      </c>
      <c r="E698" t="str">
        <f ca="1">IF(R698=Q698, (VLOOKUP(P698+1,Tabela3[],5,0)),VLOOKUP(R698,Tabela3[],5,0))</f>
        <v>Japão</v>
      </c>
      <c r="F698" s="1">
        <f t="shared" ca="1" si="82"/>
        <v>36899</v>
      </c>
      <c r="G698" s="1">
        <f t="shared" ca="1" si="83"/>
        <v>36904.840567145533</v>
      </c>
      <c r="H698">
        <f t="shared" ca="1" si="84"/>
        <v>1</v>
      </c>
      <c r="I698" t="str">
        <f ca="1">VLOOKUP(Q698,Tabela3[],9,1)</f>
        <v>HMM Helsinki</v>
      </c>
      <c r="J698" t="str">
        <f ca="1">VLOOKUP(Q698,Tabela3[],11,0)</f>
        <v xml:space="preserve">Desodorante Antitranspirante Aerosol </v>
      </c>
      <c r="K698" t="str">
        <f ca="1">VLOOKUP(Q698,Tabela3[],10,0)</f>
        <v>Quimico</v>
      </c>
      <c r="L698" t="e" cm="1">
        <f t="array" aca="1" ref="L698" ca="1">IF(Tabela2[[#This Row],[PORTO]]=Tabela2[[#This Row],[DESTINO]],0,erro)</f>
        <v>#NAME?</v>
      </c>
      <c r="N698">
        <f t="shared" ca="1" si="87"/>
        <v>1260000</v>
      </c>
      <c r="O698">
        <f t="shared" ca="1" si="88"/>
        <v>1</v>
      </c>
      <c r="P698">
        <f t="shared" ca="1" si="89"/>
        <v>0</v>
      </c>
      <c r="Q698">
        <f t="shared" ca="1" si="85"/>
        <v>25</v>
      </c>
      <c r="R698">
        <f t="shared" ca="1" si="86"/>
        <v>10</v>
      </c>
    </row>
    <row r="699" spans="1:18">
      <c r="A699">
        <f ca="1">VLOOKUP(O699,Tabela3[],2,0)</f>
        <v>2001</v>
      </c>
      <c r="B699" t="str">
        <f ca="1">VLOOKUP(P699,Tabela3[],4,0)</f>
        <v>JUNHO</v>
      </c>
      <c r="C699" t="str">
        <f ca="1">VLOOKUP(Q699,Tabela3[],5,0)</f>
        <v>França</v>
      </c>
      <c r="D699" t="str">
        <f ca="1">VLOOKUP(Q699,Tabela3[],3,0)</f>
        <v> LVMH</v>
      </c>
      <c r="E699" t="str">
        <f ca="1">IF(R699=Q699, (VLOOKUP(P699+1,Tabela3[],5,0)),VLOOKUP(R699,Tabela3[],5,0))</f>
        <v>China</v>
      </c>
      <c r="F699" s="1">
        <f t="shared" ca="1" si="82"/>
        <v>37033</v>
      </c>
      <c r="G699" s="1">
        <f t="shared" ca="1" si="83"/>
        <v>37040.221311662004</v>
      </c>
      <c r="H699">
        <f t="shared" ca="1" si="84"/>
        <v>1</v>
      </c>
      <c r="I699" t="str">
        <f ca="1">VLOOKUP(Q699,Tabela3[],9,1)</f>
        <v>Emma Maersk</v>
      </c>
      <c r="J699" t="str">
        <f ca="1">VLOOKUP(Q699,Tabela3[],11,0)</f>
        <v>Louis Vuitton</v>
      </c>
      <c r="K699" t="str">
        <f ca="1">VLOOKUP(Q699,Tabela3[],10,0)</f>
        <v>Tecido</v>
      </c>
      <c r="L699" t="e" cm="1">
        <f t="array" aca="1" ref="L699" ca="1">IF(Tabela2[[#This Row],[PORTO]]=Tabela2[[#This Row],[DESTINO]],0,erro)</f>
        <v>#NAME?</v>
      </c>
      <c r="N699">
        <f t="shared" ca="1" si="87"/>
        <v>41000</v>
      </c>
      <c r="O699">
        <f t="shared" ca="1" si="88"/>
        <v>1</v>
      </c>
      <c r="P699">
        <f t="shared" ca="1" si="89"/>
        <v>5</v>
      </c>
      <c r="Q699">
        <f t="shared" ca="1" si="85"/>
        <v>22</v>
      </c>
      <c r="R699">
        <f t="shared" ca="1" si="86"/>
        <v>2</v>
      </c>
    </row>
    <row r="700" spans="1:18">
      <c r="A700">
        <f ca="1">VLOOKUP(O700,Tabela3[],2,0)</f>
        <v>2003</v>
      </c>
      <c r="B700" t="str">
        <f ca="1">VLOOKUP(P700,Tabela3[],4,0)</f>
        <v>NOVEMBRO</v>
      </c>
      <c r="C700" t="str">
        <f ca="1">VLOOKUP(Q700,Tabela3[],5,0)</f>
        <v>Reino Unido</v>
      </c>
      <c r="D700" t="str">
        <f ca="1">VLOOKUP(Q700,Tabela3[],3,0)</f>
        <v>Unilever</v>
      </c>
      <c r="E700" t="str">
        <f ca="1">IF(R700=Q700, (VLOOKUP(P700+1,Tabela3[],5,0)),VLOOKUP(R700,Tabela3[],5,0))</f>
        <v>China</v>
      </c>
      <c r="F700" s="1">
        <f t="shared" ca="1" si="82"/>
        <v>37914</v>
      </c>
      <c r="G700" s="1">
        <f t="shared" ca="1" si="83"/>
        <v>37914.021012588557</v>
      </c>
      <c r="H700">
        <f t="shared" ca="1" si="84"/>
        <v>1</v>
      </c>
      <c r="I700" t="str">
        <f ca="1">VLOOKUP(Q700,Tabela3[],9,1)</f>
        <v>HMM Helsinki</v>
      </c>
      <c r="J700" t="str">
        <f ca="1">VLOOKUP(Q700,Tabela3[],11,0)</f>
        <v xml:space="preserve">Shampoo </v>
      </c>
      <c r="K700" t="str">
        <f ca="1">VLOOKUP(Q700,Tabela3[],10,0)</f>
        <v>Quimico</v>
      </c>
      <c r="L700" t="e" cm="1">
        <f t="array" aca="1" ref="L700" ca="1">IF(Tabela2[[#This Row],[PORTO]]=Tabela2[[#This Row],[DESTINO]],0,erro)</f>
        <v>#NAME?</v>
      </c>
      <c r="N700">
        <f t="shared" ca="1" si="87"/>
        <v>300000</v>
      </c>
      <c r="O700">
        <f t="shared" ca="1" si="88"/>
        <v>3</v>
      </c>
      <c r="P700">
        <f t="shared" ca="1" si="89"/>
        <v>10</v>
      </c>
      <c r="Q700">
        <f t="shared" ca="1" si="85"/>
        <v>24</v>
      </c>
      <c r="R700">
        <f t="shared" ca="1" si="86"/>
        <v>1</v>
      </c>
    </row>
    <row r="701" spans="1:18">
      <c r="A701">
        <f ca="1">VLOOKUP(O701,Tabela3[],2,0)</f>
        <v>2005</v>
      </c>
      <c r="B701" t="str">
        <f ca="1">VLOOKUP(P701,Tabela3[],4,0)</f>
        <v>DEZEMBRO</v>
      </c>
      <c r="C701" t="str">
        <f ca="1">VLOOKUP(Q701,Tabela3[],5,0)</f>
        <v>China</v>
      </c>
      <c r="D701" t="str">
        <f ca="1">VLOOKUP(Q701,Tabela3[],3,0)</f>
        <v>Alibaba Group</v>
      </c>
      <c r="E701" t="str">
        <f ca="1">IF(R701=Q701, (VLOOKUP(P701+1,Tabela3[],5,0)),VLOOKUP(R701,Tabela3[],5,0))</f>
        <v>Holanda</v>
      </c>
      <c r="F701" s="1">
        <f t="shared" ca="1" si="82"/>
        <v>38677</v>
      </c>
      <c r="G701" s="1">
        <f t="shared" ca="1" si="83"/>
        <v>38683.613500380248</v>
      </c>
      <c r="H701">
        <f t="shared" ca="1" si="84"/>
        <v>1</v>
      </c>
      <c r="I701" t="str">
        <f ca="1">VLOOKUP(Q701,Tabela3[],9,1)</f>
        <v>HMM St Petersburg</v>
      </c>
      <c r="J701" t="str">
        <f ca="1">VLOOKUP(Q701,Tabela3[],11,0)</f>
        <v>Ar Condicionado 18000</v>
      </c>
      <c r="K701" t="str">
        <f ca="1">VLOOKUP(Q701,Tabela3[],10,0)</f>
        <v>Eletrônicos</v>
      </c>
      <c r="L701" t="e" cm="1">
        <f t="array" aca="1" ref="L701" ca="1">IF(Tabela2[[#This Row],[PORTO]]=Tabela2[[#This Row],[DESTINO]],0,erro)</f>
        <v>#NAME?</v>
      </c>
      <c r="N701">
        <f t="shared" ca="1" si="87"/>
        <v>1500</v>
      </c>
      <c r="O701">
        <f t="shared" ca="1" si="88"/>
        <v>5</v>
      </c>
      <c r="P701">
        <f t="shared" ca="1" si="89"/>
        <v>11</v>
      </c>
      <c r="Q701">
        <f t="shared" ca="1" si="85"/>
        <v>2</v>
      </c>
      <c r="R701">
        <f t="shared" ca="1" si="86"/>
        <v>17</v>
      </c>
    </row>
    <row r="702" spans="1:18">
      <c r="A702">
        <f ca="1">VLOOKUP(O702,Tabela3[],2,0)</f>
        <v>2004</v>
      </c>
      <c r="B702" t="str">
        <f ca="1">VLOOKUP(P702,Tabela3[],4,0)</f>
        <v>JANEIRO</v>
      </c>
      <c r="C702" t="str">
        <f ca="1">VLOOKUP(Q702,Tabela3[],5,0)</f>
        <v>Coréia do Sul</v>
      </c>
      <c r="D702" t="str">
        <f ca="1">VLOOKUP(Q702,Tabela3[],3,0)</f>
        <v>Samsung</v>
      </c>
      <c r="E702" t="str">
        <f ca="1">IF(R702=Q702, (VLOOKUP(P702+1,Tabela3[],5,0)),VLOOKUP(R702,Tabela3[],5,0))</f>
        <v>China</v>
      </c>
      <c r="F702" s="1">
        <f t="shared" ca="1" si="82"/>
        <v>37992</v>
      </c>
      <c r="G702" s="1">
        <f t="shared" ca="1" si="83"/>
        <v>37993.541863078324</v>
      </c>
      <c r="H702">
        <f t="shared" ca="1" si="84"/>
        <v>1</v>
      </c>
      <c r="I702" t="str">
        <f ca="1">VLOOKUP(Q702,Tabela3[],9,1)</f>
        <v>HMM Rotterdam</v>
      </c>
      <c r="J702" t="str">
        <f ca="1">VLOOKUP(Q702,Tabela3[],11,0)</f>
        <v>QLED 4k 75"</v>
      </c>
      <c r="K702" t="str">
        <f ca="1">VLOOKUP(Q702,Tabela3[],10,0)</f>
        <v>Eletrônicos</v>
      </c>
      <c r="L702" t="e" cm="1">
        <f t="array" aca="1" ref="L702" ca="1">IF(Tabela2[[#This Row],[PORTO]]=Tabela2[[#This Row],[DESTINO]],0,erro)</f>
        <v>#NAME?</v>
      </c>
      <c r="N702">
        <f t="shared" ca="1" si="87"/>
        <v>1500</v>
      </c>
      <c r="O702">
        <f t="shared" ca="1" si="88"/>
        <v>4</v>
      </c>
      <c r="P702">
        <f t="shared" ca="1" si="89"/>
        <v>0</v>
      </c>
      <c r="Q702">
        <f t="shared" ca="1" si="85"/>
        <v>13</v>
      </c>
      <c r="R702">
        <f t="shared" ca="1" si="86"/>
        <v>1</v>
      </c>
    </row>
    <row r="703" spans="1:18">
      <c r="A703">
        <f ca="1">VLOOKUP(O703,Tabela3[],2,0)</f>
        <v>2006</v>
      </c>
      <c r="B703" t="str">
        <f ca="1">VLOOKUP(P703,Tabela3[],4,0)</f>
        <v>JANEIRO</v>
      </c>
      <c r="C703" t="str">
        <f ca="1">VLOOKUP(Q703,Tabela3[],5,0)</f>
        <v>Reino Unido</v>
      </c>
      <c r="D703" t="str">
        <f ca="1">VLOOKUP(Q703,Tabela3[],3,0)</f>
        <v>Unilever</v>
      </c>
      <c r="E703" t="str">
        <f ca="1">IF(R703=Q703, (VLOOKUP(P703+1,Tabela3[],5,0)),VLOOKUP(R703,Tabela3[],5,0))</f>
        <v>Holanda</v>
      </c>
      <c r="F703" s="1">
        <f t="shared" ca="1" si="82"/>
        <v>39059</v>
      </c>
      <c r="G703" s="1">
        <f t="shared" ca="1" si="83"/>
        <v>39060.589366087384</v>
      </c>
      <c r="H703">
        <f t="shared" ca="1" si="84"/>
        <v>1</v>
      </c>
      <c r="I703" t="str">
        <f ca="1">VLOOKUP(Q703,Tabela3[],9,1)</f>
        <v>HMM Helsinki</v>
      </c>
      <c r="J703" t="str">
        <f ca="1">VLOOKUP(Q703,Tabela3[],11,0)</f>
        <v xml:space="preserve">Desodorante Antitranspirante Aerosol </v>
      </c>
      <c r="K703" t="str">
        <f ca="1">VLOOKUP(Q703,Tabela3[],10,0)</f>
        <v>Quimico</v>
      </c>
      <c r="L703" t="e" cm="1">
        <f t="array" aca="1" ref="L703" ca="1">IF(Tabela2[[#This Row],[PORTO]]=Tabela2[[#This Row],[DESTINO]],0,erro)</f>
        <v>#NAME?</v>
      </c>
      <c r="N703">
        <f t="shared" ca="1" si="87"/>
        <v>670000</v>
      </c>
      <c r="O703">
        <f t="shared" ca="1" si="88"/>
        <v>6</v>
      </c>
      <c r="P703">
        <f t="shared" ca="1" si="89"/>
        <v>12</v>
      </c>
      <c r="Q703">
        <f t="shared" ca="1" si="85"/>
        <v>25</v>
      </c>
      <c r="R703">
        <f t="shared" ca="1" si="86"/>
        <v>16</v>
      </c>
    </row>
    <row r="704" spans="1:18">
      <c r="A704">
        <f ca="1">VLOOKUP(O704,Tabela3[],2,0)</f>
        <v>2002</v>
      </c>
      <c r="B704" t="str">
        <f ca="1">VLOOKUP(P704,Tabela3[],4,0)</f>
        <v>SETEMBRO</v>
      </c>
      <c r="C704" t="str">
        <f ca="1">VLOOKUP(Q704,Tabela3[],5,0)</f>
        <v>Estados Unidos</v>
      </c>
      <c r="D704" t="str">
        <f ca="1">VLOOKUP(Q704,Tabela3[],3,0)</f>
        <v>Amazon</v>
      </c>
      <c r="E704" t="str">
        <f ca="1">IF(R704=Q704, (VLOOKUP(P704+1,Tabela3[],5,0)),VLOOKUP(R704,Tabela3[],5,0))</f>
        <v>Itália</v>
      </c>
      <c r="F704" s="1">
        <f t="shared" ca="1" si="82"/>
        <v>37468</v>
      </c>
      <c r="G704" s="1">
        <f t="shared" ca="1" si="83"/>
        <v>37471.004226213714</v>
      </c>
      <c r="H704">
        <f t="shared" ca="1" si="84"/>
        <v>0</v>
      </c>
      <c r="I704" t="str">
        <f ca="1">VLOOKUP(Q704,Tabela3[],9,1)</f>
        <v>HMM Algeciras</v>
      </c>
      <c r="J704" t="str">
        <f ca="1">VLOOKUP(Q704,Tabela3[],11,0)</f>
        <v>Travesseiro Toque de Pluma</v>
      </c>
      <c r="K704" t="str">
        <f ca="1">VLOOKUP(Q704,Tabela3[],10,0)</f>
        <v>Geral</v>
      </c>
      <c r="L704" t="e" cm="1">
        <f t="array" aca="1" ref="L704" ca="1">IF(Tabela2[[#This Row],[PORTO]]=Tabela2[[#This Row],[DESTINO]],0,erro)</f>
        <v>#NAME?</v>
      </c>
      <c r="N704">
        <f t="shared" ca="1" si="87"/>
        <v>5000</v>
      </c>
      <c r="O704">
        <f t="shared" ca="1" si="88"/>
        <v>2</v>
      </c>
      <c r="P704">
        <f t="shared" ca="1" si="89"/>
        <v>8</v>
      </c>
      <c r="Q704">
        <f t="shared" ca="1" si="85"/>
        <v>5</v>
      </c>
      <c r="R704">
        <f t="shared" ca="1" si="86"/>
        <v>20</v>
      </c>
    </row>
    <row r="705" spans="1:18">
      <c r="A705">
        <f ca="1">VLOOKUP(O705,Tabela3[],2,0)</f>
        <v>2001</v>
      </c>
      <c r="B705" t="str">
        <f ca="1">VLOOKUP(P705,Tabela3[],4,0)</f>
        <v>MAIO</v>
      </c>
      <c r="C705" t="str">
        <f ca="1">VLOOKUP(Q705,Tabela3[],5,0)</f>
        <v>Estados Unidos</v>
      </c>
      <c r="D705" t="str">
        <f ca="1">VLOOKUP(Q705,Tabela3[],3,0)</f>
        <v>Amazon</v>
      </c>
      <c r="E705" t="str">
        <f ca="1">IF(R705=Q705, (VLOOKUP(P705+1,Tabela3[],5,0)),VLOOKUP(R705,Tabela3[],5,0))</f>
        <v>França</v>
      </c>
      <c r="F705" s="1">
        <f t="shared" ca="1" si="82"/>
        <v>37006</v>
      </c>
      <c r="G705" s="1">
        <f t="shared" ca="1" si="83"/>
        <v>37012.030371320427</v>
      </c>
      <c r="H705">
        <f t="shared" ca="1" si="84"/>
        <v>1</v>
      </c>
      <c r="I705" t="str">
        <f ca="1">VLOOKUP(Q705,Tabela3[],9,1)</f>
        <v>HMM Algeciras</v>
      </c>
      <c r="J705" t="str">
        <f ca="1">VLOOKUP(Q705,Tabela3[],11,0)</f>
        <v>Colchão Baby Light D18</v>
      </c>
      <c r="K705" t="str">
        <f ca="1">VLOOKUP(Q705,Tabela3[],10,0)</f>
        <v>Geral</v>
      </c>
      <c r="L705" t="e" cm="1">
        <f t="array" aca="1" ref="L705" ca="1">IF(Tabela2[[#This Row],[PORTO]]=Tabela2[[#This Row],[DESTINO]],0,erro)</f>
        <v>#NAME?</v>
      </c>
      <c r="N705">
        <f t="shared" ca="1" si="87"/>
        <v>3000</v>
      </c>
      <c r="O705">
        <f t="shared" ca="1" si="88"/>
        <v>1</v>
      </c>
      <c r="P705">
        <f t="shared" ca="1" si="89"/>
        <v>4</v>
      </c>
      <c r="Q705">
        <f t="shared" ca="1" si="85"/>
        <v>4</v>
      </c>
      <c r="R705">
        <f t="shared" ca="1" si="86"/>
        <v>22</v>
      </c>
    </row>
    <row r="706" spans="1:18">
      <c r="A706">
        <f ca="1">VLOOKUP(O706,Tabela3[],2,0)</f>
        <v>2008</v>
      </c>
      <c r="B706" t="str">
        <f ca="1">VLOOKUP(P706,Tabela3[],4,0)</f>
        <v>ABRIL</v>
      </c>
      <c r="C706" t="str">
        <f ca="1">VLOOKUP(Q706,Tabela3[],5,0)</f>
        <v>Reino Unido</v>
      </c>
      <c r="D706" t="str">
        <f ca="1">VLOOKUP(Q706,Tabela3[],3,0)</f>
        <v>Unilever</v>
      </c>
      <c r="E706" t="str">
        <f ca="1">IF(R706=Q706, (VLOOKUP(P706+1,Tabela3[],5,0)),VLOOKUP(R706,Tabela3[],5,0))</f>
        <v>Reino Unido</v>
      </c>
      <c r="F706" s="1">
        <f t="shared" ref="F706:F769" ca="1" si="90">(DATE(A706,IF(P706&gt;0,P706,IF(P706&gt;12,P706-1,IF(P706=0,P706+1))),RAND()*28))</f>
        <v>39523</v>
      </c>
      <c r="G706" s="1">
        <f t="shared" ca="1" si="83"/>
        <v>39523.651541917578</v>
      </c>
      <c r="H706">
        <f t="shared" ca="1" si="84"/>
        <v>1</v>
      </c>
      <c r="I706" t="str">
        <f ca="1">VLOOKUP(Q706,Tabela3[],9,1)</f>
        <v>HMM Helsinki</v>
      </c>
      <c r="J706" t="str">
        <f ca="1">VLOOKUP(Q706,Tabela3[],11,0)</f>
        <v xml:space="preserve">Desodorante Antitranspirante Aerosol </v>
      </c>
      <c r="K706" t="str">
        <f ca="1">VLOOKUP(Q706,Tabela3[],10,0)</f>
        <v>Quimico</v>
      </c>
      <c r="L706" cm="1">
        <f t="array" aca="1" ref="L706" ca="1">IF(Tabela2[[#This Row],[PORTO]]=Tabela2[[#This Row],[DESTINO]],0,erro)</f>
        <v>0</v>
      </c>
      <c r="N706">
        <f t="shared" ca="1" si="87"/>
        <v>1540000</v>
      </c>
      <c r="O706">
        <f t="shared" ca="1" si="88"/>
        <v>8</v>
      </c>
      <c r="P706">
        <f t="shared" ca="1" si="89"/>
        <v>3</v>
      </c>
      <c r="Q706">
        <f t="shared" ca="1" si="85"/>
        <v>25</v>
      </c>
      <c r="R706">
        <f t="shared" ca="1" si="86"/>
        <v>24</v>
      </c>
    </row>
    <row r="707" spans="1:18">
      <c r="A707">
        <f ca="1">VLOOKUP(O707,Tabela3[],2,0)</f>
        <v>2000</v>
      </c>
      <c r="B707" t="str">
        <f ca="1">VLOOKUP(P707,Tabela3[],4,0)</f>
        <v>JANEIRO</v>
      </c>
      <c r="C707" t="str">
        <f ca="1">VLOOKUP(Q707,Tabela3[],5,0)</f>
        <v>Japão</v>
      </c>
      <c r="D707" t="str">
        <f ca="1">VLOOKUP(Q707,Tabela3[],3,0)</f>
        <v>Toyota</v>
      </c>
      <c r="E707" t="str">
        <f ca="1">IF(R707=Q707, (VLOOKUP(P707+1,Tabela3[],5,0)),VLOOKUP(R707,Tabela3[],5,0))</f>
        <v>Alemanha</v>
      </c>
      <c r="F707" s="1">
        <f t="shared" ca="1" si="90"/>
        <v>36882</v>
      </c>
      <c r="G707" s="1">
        <f t="shared" ref="G707:G770" ca="1" si="91">F707+RAND()*10</f>
        <v>36882.582685224341</v>
      </c>
      <c r="H707">
        <f t="shared" ref="H707:H770" ca="1" si="92">INT(RAND()*2)</f>
        <v>1</v>
      </c>
      <c r="I707" t="str">
        <f ca="1">VLOOKUP(Q707,Tabela3[],9,1)</f>
        <v>Trailer Carriers</v>
      </c>
      <c r="J707" t="str">
        <f ca="1">VLOOKUP(Q707,Tabela3[],11,0)</f>
        <v>HILUX CABINE DUPLA STD POWER PACK</v>
      </c>
      <c r="K707" t="str">
        <f ca="1">VLOOKUP(Q707,Tabela3[],10,0)</f>
        <v>Carros</v>
      </c>
      <c r="L707" t="e" cm="1">
        <f t="array" aca="1" ref="L707" ca="1">IF(Tabela2[[#This Row],[PORTO]]=Tabela2[[#This Row],[DESTINO]],0,erro)</f>
        <v>#NAME?</v>
      </c>
      <c r="N707">
        <f t="shared" ca="1" si="87"/>
        <v>500</v>
      </c>
      <c r="O707">
        <f t="shared" ca="1" si="88"/>
        <v>0</v>
      </c>
      <c r="P707">
        <f t="shared" ca="1" si="89"/>
        <v>12</v>
      </c>
      <c r="Q707">
        <f t="shared" ref="Q707:Q770" ca="1" si="93">INT(RAND()*35)</f>
        <v>9</v>
      </c>
      <c r="R707">
        <f t="shared" ref="R707:R770" ca="1" si="94">INT(RAND()*25)</f>
        <v>6</v>
      </c>
    </row>
    <row r="708" spans="1:18">
      <c r="A708">
        <f ca="1">VLOOKUP(O708,Tabela3[],2,0)</f>
        <v>2005</v>
      </c>
      <c r="B708" t="str">
        <f ca="1">VLOOKUP(P708,Tabela3[],4,0)</f>
        <v>FEVEREIRO</v>
      </c>
      <c r="C708" t="str">
        <f ca="1">VLOOKUP(Q708,Tabela3[],5,0)</f>
        <v>Reino Unido</v>
      </c>
      <c r="D708" t="str">
        <f ca="1">VLOOKUP(Q708,Tabela3[],3,0)</f>
        <v>Unilever</v>
      </c>
      <c r="E708" t="str">
        <f ca="1">IF(R708=Q708, (VLOOKUP(P708+1,Tabela3[],5,0)),VLOOKUP(R708,Tabela3[],5,0))</f>
        <v>Itália</v>
      </c>
      <c r="F708" s="1">
        <f t="shared" ca="1" si="90"/>
        <v>38374</v>
      </c>
      <c r="G708" s="1">
        <f t="shared" ca="1" si="91"/>
        <v>38379.930681611797</v>
      </c>
      <c r="H708">
        <f t="shared" ca="1" si="92"/>
        <v>1</v>
      </c>
      <c r="I708" t="str">
        <f ca="1">VLOOKUP(Q708,Tabela3[],9,1)</f>
        <v>HMM Helsinki</v>
      </c>
      <c r="J708" t="str">
        <f ca="1">VLOOKUP(Q708,Tabela3[],11,0)</f>
        <v>Sabonete</v>
      </c>
      <c r="K708" t="str">
        <f ca="1">VLOOKUP(Q708,Tabela3[],10,0)</f>
        <v>Quimico</v>
      </c>
      <c r="L708" t="e" cm="1">
        <f t="array" aca="1" ref="L708" ca="1">IF(Tabela2[[#This Row],[PORTO]]=Tabela2[[#This Row],[DESTINO]],0,erro)</f>
        <v>#NAME?</v>
      </c>
      <c r="N708">
        <f t="shared" ca="1" si="87"/>
        <v>1400000</v>
      </c>
      <c r="O708">
        <f t="shared" ca="1" si="88"/>
        <v>5</v>
      </c>
      <c r="P708">
        <f t="shared" ca="1" si="89"/>
        <v>1</v>
      </c>
      <c r="Q708">
        <f t="shared" ca="1" si="93"/>
        <v>26</v>
      </c>
      <c r="R708">
        <f t="shared" ca="1" si="94"/>
        <v>18</v>
      </c>
    </row>
    <row r="709" spans="1:18">
      <c r="A709">
        <f ca="1">VLOOKUP(O709,Tabela3[],2,0)</f>
        <v>2008</v>
      </c>
      <c r="B709" t="str">
        <f ca="1">VLOOKUP(P709,Tabela3[],4,0)</f>
        <v>JANEIRO</v>
      </c>
      <c r="C709" t="str">
        <f ca="1">VLOOKUP(Q709,Tabela3[],5,0)</f>
        <v>Alemanha</v>
      </c>
      <c r="D709" t="str">
        <f ca="1">VLOOKUP(Q709,Tabela3[],3,0)</f>
        <v>Volkswagen</v>
      </c>
      <c r="E709" t="str">
        <f ca="1">IF(R709=Q709, (VLOOKUP(P709+1,Tabela3[],5,0)),VLOOKUP(R709,Tabela3[],5,0))</f>
        <v>Itália</v>
      </c>
      <c r="F709" s="1">
        <f t="shared" ca="1" si="90"/>
        <v>39785</v>
      </c>
      <c r="G709" s="1">
        <f t="shared" ca="1" si="91"/>
        <v>39785.789968038742</v>
      </c>
      <c r="H709">
        <f t="shared" ca="1" si="92"/>
        <v>1</v>
      </c>
      <c r="I709" t="str">
        <f ca="1">VLOOKUP(Q709,Tabela3[],9,1)</f>
        <v>Warehouse Carriers </v>
      </c>
      <c r="J709" t="str">
        <f ca="1">VLOOKUP(Q709,Tabela3[],11,0)</f>
        <v>GLI 350 TSI (Jetta)</v>
      </c>
      <c r="K709" t="str">
        <f ca="1">VLOOKUP(Q709,Tabela3[],10,0)</f>
        <v>Carros</v>
      </c>
      <c r="L709" t="e" cm="1">
        <f t="array" aca="1" ref="L709" ca="1">IF(Tabela2[[#This Row],[PORTO]]=Tabela2[[#This Row],[DESTINO]],0,erro)</f>
        <v>#NAME?</v>
      </c>
      <c r="N709">
        <f t="shared" ref="N709:N772" ca="1" si="95">IF(K709="Geral",INT((RANDBETWEEN(1,5)*1000)),IF(K709="Eletrônicos",INT((RANDBETWEEN(1,5))*500),IF(K709="Tecido",INT((RANDBETWEEN(10,50)*1000)),IF(K709="Carros",INT((RANDBETWEEN(1,5)*100)),IF(K709="Petróleo",INT((RANDBETWEEN(50,100)*1000)),IF(K709="Quimico",INT((RANDBETWEEN(10,200)*10000)),IF(K709="Maquinário",INT((RANDBETWEEN(1,5)*10)),0)))))))</f>
        <v>100</v>
      </c>
      <c r="O709">
        <f t="shared" ca="1" si="88"/>
        <v>8</v>
      </c>
      <c r="P709">
        <f t="shared" ca="1" si="89"/>
        <v>12</v>
      </c>
      <c r="Q709">
        <f t="shared" ca="1" si="93"/>
        <v>8</v>
      </c>
      <c r="R709">
        <f t="shared" ca="1" si="94"/>
        <v>19</v>
      </c>
    </row>
    <row r="710" spans="1:18">
      <c r="A710">
        <f ca="1">VLOOKUP(O710,Tabela3[],2,0)</f>
        <v>2002</v>
      </c>
      <c r="B710" t="str">
        <f ca="1">VLOOKUP(P710,Tabela3[],4,0)</f>
        <v>FEVEREIRO</v>
      </c>
      <c r="C710" t="str">
        <f ca="1">VLOOKUP(Q710,Tabela3[],5,0)</f>
        <v>India</v>
      </c>
      <c r="D710" t="str">
        <f ca="1">VLOOKUP(Q710,Tabela3[],3,0)</f>
        <v>Reliance Industries</v>
      </c>
      <c r="E710" t="str">
        <f ca="1">IF(R710=Q710, (VLOOKUP(P710+1,Tabela3[],5,0)),VLOOKUP(R710,Tabela3[],5,0))</f>
        <v>Coréia do Sul</v>
      </c>
      <c r="F710" s="1">
        <f t="shared" ca="1" si="90"/>
        <v>37264</v>
      </c>
      <c r="G710" s="1">
        <f t="shared" ca="1" si="91"/>
        <v>37265.836966017341</v>
      </c>
      <c r="H710">
        <f t="shared" ca="1" si="92"/>
        <v>0</v>
      </c>
      <c r="I710" t="str">
        <f ca="1">VLOOKUP(Q710,Tabela3[],9,1)</f>
        <v>Tanker</v>
      </c>
      <c r="J710" t="str">
        <f ca="1">VLOOKUP(Q710,Tabela3[],11,0)</f>
        <v>Polipropileno</v>
      </c>
      <c r="K710" t="str">
        <f ca="1">VLOOKUP(Q710,Tabela3[],10,0)</f>
        <v>Petroquimicos</v>
      </c>
      <c r="L710" t="e" cm="1">
        <f t="array" aca="1" ref="L710" ca="1">IF(Tabela2[[#This Row],[PORTO]]=Tabela2[[#This Row],[DESTINO]],0,erro)</f>
        <v>#NAME?</v>
      </c>
      <c r="N710">
        <f t="shared" ca="1" si="95"/>
        <v>0</v>
      </c>
      <c r="O710">
        <f t="shared" ca="1" si="88"/>
        <v>2</v>
      </c>
      <c r="P710">
        <f t="shared" ca="1" si="89"/>
        <v>1</v>
      </c>
      <c r="Q710">
        <f t="shared" ca="1" si="93"/>
        <v>30</v>
      </c>
      <c r="R710">
        <f t="shared" ca="1" si="94"/>
        <v>13</v>
      </c>
    </row>
    <row r="711" spans="1:18">
      <c r="A711">
        <f ca="1">VLOOKUP(O711,Tabela3[],2,0)</f>
        <v>2003</v>
      </c>
      <c r="B711" t="str">
        <f ca="1">VLOOKUP(P711,Tabela3[],4,0)</f>
        <v>JANEIRO</v>
      </c>
      <c r="C711" t="str">
        <f ca="1">VLOOKUP(Q711,Tabela3[],5,0)</f>
        <v>Holanda</v>
      </c>
      <c r="D711" t="str">
        <f ca="1">VLOOKUP(Q711,Tabela3[],3,0)</f>
        <v>Shell</v>
      </c>
      <c r="E711" t="str">
        <f ca="1">IF(R711=Q711, (VLOOKUP(P711+1,Tabela3[],5,0)),VLOOKUP(R711,Tabela3[],5,0))</f>
        <v>Estados Unidos</v>
      </c>
      <c r="F711" s="1">
        <f t="shared" ca="1" si="90"/>
        <v>37955</v>
      </c>
      <c r="G711" s="1">
        <f t="shared" ca="1" si="91"/>
        <v>37962.056586838633</v>
      </c>
      <c r="H711">
        <f t="shared" ca="1" si="92"/>
        <v>0</v>
      </c>
      <c r="I711" t="str">
        <f ca="1">VLOOKUP(Q711,Tabela3[],9,1)</f>
        <v>AbQaiq</v>
      </c>
      <c r="J711" t="str">
        <f ca="1">VLOOKUP(Q711,Tabela3[],11,0)</f>
        <v>Gasolina</v>
      </c>
      <c r="K711" t="str">
        <f ca="1">VLOOKUP(Q711,Tabela3[],10,0)</f>
        <v>Petróleo</v>
      </c>
      <c r="L711" t="e" cm="1">
        <f t="array" aca="1" ref="L711" ca="1">IF(Tabela2[[#This Row],[PORTO]]=Tabela2[[#This Row],[DESTINO]],0,erro)</f>
        <v>#NAME?</v>
      </c>
      <c r="N711">
        <f t="shared" ca="1" si="95"/>
        <v>80000</v>
      </c>
      <c r="O711">
        <f t="shared" ca="1" si="88"/>
        <v>3</v>
      </c>
      <c r="P711">
        <f t="shared" ca="1" si="89"/>
        <v>12</v>
      </c>
      <c r="Q711">
        <f t="shared" ca="1" si="93"/>
        <v>16</v>
      </c>
      <c r="R711">
        <f t="shared" ca="1" si="94"/>
        <v>4</v>
      </c>
    </row>
    <row r="712" spans="1:18">
      <c r="A712">
        <f ca="1">VLOOKUP(O712,Tabela3[],2,0)</f>
        <v>2007</v>
      </c>
      <c r="B712" t="str">
        <f ca="1">VLOOKUP(P712,Tabela3[],4,0)</f>
        <v>SETEMBRO</v>
      </c>
      <c r="C712" t="str">
        <f ca="1">VLOOKUP(Q712,Tabela3[],5,0)</f>
        <v>Alemanha</v>
      </c>
      <c r="D712" t="str">
        <f ca="1">VLOOKUP(Q712,Tabela3[],3,0)</f>
        <v>Volkswagen</v>
      </c>
      <c r="E712" t="str">
        <f ca="1">IF(R712=Q712, (VLOOKUP(P712+1,Tabela3[],5,0)),VLOOKUP(R712,Tabela3[],5,0))</f>
        <v>Itália</v>
      </c>
      <c r="F712" s="1">
        <f t="shared" ca="1" si="90"/>
        <v>39305</v>
      </c>
      <c r="G712" s="1">
        <f t="shared" ca="1" si="91"/>
        <v>39313.374976623149</v>
      </c>
      <c r="H712">
        <f t="shared" ca="1" si="92"/>
        <v>0</v>
      </c>
      <c r="I712" t="str">
        <f ca="1">VLOOKUP(Q712,Tabela3[],9,1)</f>
        <v>Warehouse Carriers </v>
      </c>
      <c r="J712" t="str">
        <f ca="1">VLOOKUP(Q712,Tabela3[],11,0)</f>
        <v>Cross CD (Saveiro)</v>
      </c>
      <c r="K712" t="str">
        <f ca="1">VLOOKUP(Q712,Tabela3[],10,0)</f>
        <v>Carros</v>
      </c>
      <c r="L712" t="e" cm="1">
        <f t="array" aca="1" ref="L712" ca="1">IF(Tabela2[[#This Row],[PORTO]]=Tabela2[[#This Row],[DESTINO]],0,erro)</f>
        <v>#NAME?</v>
      </c>
      <c r="N712">
        <f t="shared" ca="1" si="95"/>
        <v>500</v>
      </c>
      <c r="O712">
        <f t="shared" ca="1" si="88"/>
        <v>7</v>
      </c>
      <c r="P712">
        <f t="shared" ca="1" si="89"/>
        <v>8</v>
      </c>
      <c r="Q712">
        <f t="shared" ca="1" si="93"/>
        <v>6</v>
      </c>
      <c r="R712">
        <f t="shared" ca="1" si="94"/>
        <v>18</v>
      </c>
    </row>
    <row r="713" spans="1:18">
      <c r="A713">
        <f ca="1">VLOOKUP(O713,Tabela3[],2,0)</f>
        <v>2000</v>
      </c>
      <c r="B713" t="str">
        <f ca="1">VLOOKUP(P713,Tabela3[],4,0)</f>
        <v>AGOSTO</v>
      </c>
      <c r="C713" t="str">
        <f ca="1">VLOOKUP(Q713,Tabela3[],5,0)</f>
        <v>Brasil</v>
      </c>
      <c r="D713" t="str">
        <f ca="1">VLOOKUP(Q713,Tabela3[],3,0)</f>
        <v>VALE</v>
      </c>
      <c r="E713" t="str">
        <f ca="1">IF(R713=Q713, (VLOOKUP(P713+1,Tabela3[],5,0)),VLOOKUP(R713,Tabela3[],5,0))</f>
        <v>França</v>
      </c>
      <c r="F713" s="1">
        <f t="shared" ca="1" si="90"/>
        <v>36726</v>
      </c>
      <c r="G713" s="1">
        <f t="shared" ca="1" si="91"/>
        <v>36735.34278744959</v>
      </c>
      <c r="H713">
        <f t="shared" ca="1" si="92"/>
        <v>0</v>
      </c>
      <c r="I713" t="str">
        <f ca="1">VLOOKUP(Q713,Tabela3[],9,1)</f>
        <v>Lan Hua Hai</v>
      </c>
      <c r="J713" t="str">
        <f ca="1">VLOOKUP(Q713,Tabela3[],11,0)</f>
        <v>Manganês</v>
      </c>
      <c r="K713" t="str">
        <f ca="1">VLOOKUP(Q713,Tabela3[],10,0)</f>
        <v>Minério</v>
      </c>
      <c r="L713" t="e" cm="1">
        <f t="array" aca="1" ref="L713" ca="1">IF(Tabela2[[#This Row],[PORTO]]=Tabela2[[#This Row],[DESTINO]],0,erro)</f>
        <v>#NAME?</v>
      </c>
      <c r="N713">
        <f t="shared" ca="1" si="95"/>
        <v>0</v>
      </c>
      <c r="O713">
        <f t="shared" ca="1" si="88"/>
        <v>0</v>
      </c>
      <c r="P713">
        <f t="shared" ca="1" si="89"/>
        <v>7</v>
      </c>
      <c r="Q713">
        <f t="shared" ca="1" si="93"/>
        <v>29</v>
      </c>
      <c r="R713">
        <f t="shared" ca="1" si="94"/>
        <v>22</v>
      </c>
    </row>
    <row r="714" spans="1:18">
      <c r="A714">
        <f ca="1">VLOOKUP(O714,Tabela3[],2,0)</f>
        <v>2006</v>
      </c>
      <c r="B714" t="str">
        <f ca="1">VLOOKUP(P714,Tabela3[],4,0)</f>
        <v>JUNHO</v>
      </c>
      <c r="C714" t="str">
        <f ca="1">VLOOKUP(Q714,Tabela3[],5,0)</f>
        <v>Reino Unido</v>
      </c>
      <c r="D714" t="str">
        <f ca="1">VLOOKUP(Q714,Tabela3[],3,0)</f>
        <v>Unilever</v>
      </c>
      <c r="E714" t="str">
        <f ca="1">IF(R714=Q714, (VLOOKUP(P714+1,Tabela3[],5,0)),VLOOKUP(R714,Tabela3[],5,0))</f>
        <v>Japão</v>
      </c>
      <c r="F714" s="1">
        <f t="shared" ca="1" si="90"/>
        <v>38862</v>
      </c>
      <c r="G714" s="1">
        <f t="shared" ca="1" si="91"/>
        <v>38867.451453519716</v>
      </c>
      <c r="H714">
        <f t="shared" ca="1" si="92"/>
        <v>0</v>
      </c>
      <c r="I714" t="str">
        <f ca="1">VLOOKUP(Q714,Tabela3[],9,1)</f>
        <v>HMM Helsinki</v>
      </c>
      <c r="J714" t="str">
        <f ca="1">VLOOKUP(Q714,Tabela3[],11,0)</f>
        <v xml:space="preserve">Desodorante Antitranspirante Aerosol </v>
      </c>
      <c r="K714" t="str">
        <f ca="1">VLOOKUP(Q714,Tabela3[],10,0)</f>
        <v>Quimico</v>
      </c>
      <c r="L714" t="e" cm="1">
        <f t="array" aca="1" ref="L714" ca="1">IF(Tabela2[[#This Row],[PORTO]]=Tabela2[[#This Row],[DESTINO]],0,erro)</f>
        <v>#NAME?</v>
      </c>
      <c r="N714">
        <f t="shared" ca="1" si="95"/>
        <v>1890000</v>
      </c>
      <c r="O714">
        <f t="shared" ca="1" si="88"/>
        <v>6</v>
      </c>
      <c r="P714">
        <f t="shared" ca="1" si="89"/>
        <v>5</v>
      </c>
      <c r="Q714">
        <f t="shared" ca="1" si="93"/>
        <v>25</v>
      </c>
      <c r="R714">
        <f t="shared" ca="1" si="94"/>
        <v>10</v>
      </c>
    </row>
    <row r="715" spans="1:18">
      <c r="A715">
        <f ca="1">VLOOKUP(O715,Tabela3[],2,0)</f>
        <v>2005</v>
      </c>
      <c r="B715" t="str">
        <f ca="1">VLOOKUP(P715,Tabela3[],4,0)</f>
        <v>SETEMBRO</v>
      </c>
      <c r="C715" t="str">
        <f ca="1">VLOOKUP(Q715,Tabela3[],5,0)</f>
        <v>Brasil</v>
      </c>
      <c r="D715" t="str">
        <f ca="1">VLOOKUP(Q715,Tabela3[],3,0)</f>
        <v>VALE</v>
      </c>
      <c r="E715" t="str">
        <f ca="1">IF(R715=Q715, (VLOOKUP(P715+1,Tabela3[],5,0)),VLOOKUP(R715,Tabela3[],5,0))</f>
        <v>Itália</v>
      </c>
      <c r="F715" s="1">
        <f t="shared" ca="1" si="90"/>
        <v>38588</v>
      </c>
      <c r="G715" s="1">
        <f t="shared" ca="1" si="91"/>
        <v>38595.377754105146</v>
      </c>
      <c r="H715">
        <f t="shared" ca="1" si="92"/>
        <v>0</v>
      </c>
      <c r="I715" t="str">
        <f ca="1">VLOOKUP(Q715,Tabela3[],9,1)</f>
        <v>Lan Hua Hai</v>
      </c>
      <c r="J715" t="str">
        <f ca="1">VLOOKUP(Q715,Tabela3[],11,0)</f>
        <v>Minério de Ferro</v>
      </c>
      <c r="K715" t="str">
        <f ca="1">VLOOKUP(Q715,Tabela3[],10,0)</f>
        <v>Minério</v>
      </c>
      <c r="L715" t="e" cm="1">
        <f t="array" aca="1" ref="L715" ca="1">IF(Tabela2[[#This Row],[PORTO]]=Tabela2[[#This Row],[DESTINO]],0,erro)</f>
        <v>#NAME?</v>
      </c>
      <c r="N715">
        <f t="shared" ca="1" si="95"/>
        <v>0</v>
      </c>
      <c r="O715">
        <f t="shared" ca="1" si="88"/>
        <v>5</v>
      </c>
      <c r="P715">
        <f t="shared" ca="1" si="89"/>
        <v>8</v>
      </c>
      <c r="Q715">
        <f t="shared" ca="1" si="93"/>
        <v>27</v>
      </c>
      <c r="R715">
        <f t="shared" ca="1" si="94"/>
        <v>20</v>
      </c>
    </row>
    <row r="716" spans="1:18">
      <c r="A716">
        <f ca="1">VLOOKUP(O716,Tabela3[],2,0)</f>
        <v>2004</v>
      </c>
      <c r="B716" t="str">
        <f ca="1">VLOOKUP(P716,Tabela3[],4,0)</f>
        <v>SETEMBRO</v>
      </c>
      <c r="C716" t="str">
        <f ca="1">VLOOKUP(Q716,Tabela3[],5,0)</f>
        <v>Reino Unido</v>
      </c>
      <c r="D716" t="str">
        <f ca="1">VLOOKUP(Q716,Tabela3[],3,0)</f>
        <v>Unilever</v>
      </c>
      <c r="E716" t="str">
        <f ca="1">IF(R716=Q716, (VLOOKUP(P716+1,Tabela3[],5,0)),VLOOKUP(R716,Tabela3[],5,0))</f>
        <v>Estados Unidos</v>
      </c>
      <c r="F716" s="1">
        <f t="shared" ca="1" si="90"/>
        <v>38211</v>
      </c>
      <c r="G716" s="1">
        <f t="shared" ca="1" si="91"/>
        <v>38220.029761488106</v>
      </c>
      <c r="H716">
        <f t="shared" ca="1" si="92"/>
        <v>1</v>
      </c>
      <c r="I716" t="str">
        <f ca="1">VLOOKUP(Q716,Tabela3[],9,1)</f>
        <v>HMM Helsinki</v>
      </c>
      <c r="J716" t="str">
        <f ca="1">VLOOKUP(Q716,Tabela3[],11,0)</f>
        <v xml:space="preserve">Shampoo </v>
      </c>
      <c r="K716" t="str">
        <f ca="1">VLOOKUP(Q716,Tabela3[],10,0)</f>
        <v>Quimico</v>
      </c>
      <c r="L716" t="e" cm="1">
        <f t="array" aca="1" ref="L716" ca="1">IF(Tabela2[[#This Row],[PORTO]]=Tabela2[[#This Row],[DESTINO]],0,erro)</f>
        <v>#NAME?</v>
      </c>
      <c r="N716">
        <f t="shared" ca="1" si="95"/>
        <v>1070000</v>
      </c>
      <c r="O716">
        <f t="shared" ca="1" si="88"/>
        <v>4</v>
      </c>
      <c r="P716">
        <f t="shared" ca="1" si="89"/>
        <v>8</v>
      </c>
      <c r="Q716">
        <f t="shared" ca="1" si="93"/>
        <v>24</v>
      </c>
      <c r="R716">
        <f t="shared" ca="1" si="94"/>
        <v>4</v>
      </c>
    </row>
    <row r="717" spans="1:18">
      <c r="A717">
        <f ca="1">VLOOKUP(O717,Tabela3[],2,0)</f>
        <v>2007</v>
      </c>
      <c r="B717" t="str">
        <f ca="1">VLOOKUP(P717,Tabela3[],4,0)</f>
        <v>JUNHO</v>
      </c>
      <c r="C717" t="str">
        <f ca="1">VLOOKUP(Q717,Tabela3[],5,0)</f>
        <v>Estados Unidos</v>
      </c>
      <c r="D717" t="str">
        <f ca="1">VLOOKUP(Q717,Tabela3[],3,0)</f>
        <v>Amazon</v>
      </c>
      <c r="E717" t="str">
        <f ca="1">IF(R717=Q717, (VLOOKUP(P717+1,Tabela3[],5,0)),VLOOKUP(R717,Tabela3[],5,0))</f>
        <v>Japão</v>
      </c>
      <c r="F717" s="1">
        <f t="shared" ca="1" si="90"/>
        <v>39202</v>
      </c>
      <c r="G717" s="1">
        <f t="shared" ca="1" si="91"/>
        <v>39211.964323163287</v>
      </c>
      <c r="H717">
        <f t="shared" ca="1" si="92"/>
        <v>1</v>
      </c>
      <c r="I717" t="str">
        <f ca="1">VLOOKUP(Q717,Tabela3[],9,1)</f>
        <v>HMM Algeciras</v>
      </c>
      <c r="J717" t="str">
        <f ca="1">VLOOKUP(Q717,Tabela3[],11,0)</f>
        <v>Escrivaninha Trevalla</v>
      </c>
      <c r="K717" t="str">
        <f ca="1">VLOOKUP(Q717,Tabela3[],10,0)</f>
        <v>Geral</v>
      </c>
      <c r="L717" t="e" cm="1">
        <f t="array" aca="1" ref="L717" ca="1">IF(Tabela2[[#This Row],[PORTO]]=Tabela2[[#This Row],[DESTINO]],0,erro)</f>
        <v>#NAME?</v>
      </c>
      <c r="N717">
        <f t="shared" ca="1" si="95"/>
        <v>1000</v>
      </c>
      <c r="O717">
        <f t="shared" ca="1" si="88"/>
        <v>7</v>
      </c>
      <c r="P717">
        <f t="shared" ca="1" si="89"/>
        <v>5</v>
      </c>
      <c r="Q717">
        <f t="shared" ca="1" si="93"/>
        <v>3</v>
      </c>
      <c r="R717">
        <f t="shared" ca="1" si="94"/>
        <v>10</v>
      </c>
    </row>
    <row r="718" spans="1:18">
      <c r="A718">
        <f ca="1">VLOOKUP(O718,Tabela3[],2,0)</f>
        <v>2006</v>
      </c>
      <c r="B718" t="str">
        <f ca="1">VLOOKUP(P718,Tabela3[],4,0)</f>
        <v>SETEMBRO</v>
      </c>
      <c r="C718" t="str">
        <f ca="1">VLOOKUP(Q718,Tabela3[],5,0)</f>
        <v>Japão</v>
      </c>
      <c r="D718" t="str">
        <f ca="1">VLOOKUP(Q718,Tabela3[],3,0)</f>
        <v>Toyota</v>
      </c>
      <c r="E718" t="str">
        <f ca="1">IF(R718=Q718, (VLOOKUP(P718+1,Tabela3[],5,0)),VLOOKUP(R718,Tabela3[],5,0))</f>
        <v>Holanda</v>
      </c>
      <c r="F718" s="1">
        <f t="shared" ca="1" si="90"/>
        <v>38936</v>
      </c>
      <c r="G718" s="1">
        <f t="shared" ca="1" si="91"/>
        <v>38943.620406572387</v>
      </c>
      <c r="H718">
        <f t="shared" ca="1" si="92"/>
        <v>1</v>
      </c>
      <c r="I718" t="str">
        <f ca="1">VLOOKUP(Q718,Tabela3[],9,1)</f>
        <v>Trailer Carriers</v>
      </c>
      <c r="J718" t="str">
        <f ca="1">VLOOKUP(Q718,Tabela3[],11,0)</f>
        <v>COROLLA CROSS XR</v>
      </c>
      <c r="K718" t="str">
        <f ca="1">VLOOKUP(Q718,Tabela3[],10,0)</f>
        <v>Carros</v>
      </c>
      <c r="L718" t="e" cm="1">
        <f t="array" aca="1" ref="L718" ca="1">IF(Tabela2[[#This Row],[PORTO]]=Tabela2[[#This Row],[DESTINO]],0,erro)</f>
        <v>#NAME?</v>
      </c>
      <c r="N718">
        <f t="shared" ca="1" si="95"/>
        <v>500</v>
      </c>
      <c r="O718">
        <f t="shared" ca="1" si="88"/>
        <v>6</v>
      </c>
      <c r="P718">
        <f t="shared" ca="1" si="89"/>
        <v>8</v>
      </c>
      <c r="Q718">
        <f t="shared" ca="1" si="93"/>
        <v>11</v>
      </c>
      <c r="R718">
        <f t="shared" ca="1" si="94"/>
        <v>17</v>
      </c>
    </row>
    <row r="719" spans="1:18">
      <c r="A719">
        <f ca="1">VLOOKUP(O719,Tabela3[],2,0)</f>
        <v>2001</v>
      </c>
      <c r="B719" t="str">
        <f ca="1">VLOOKUP(P719,Tabela3[],4,0)</f>
        <v>JULHO</v>
      </c>
      <c r="C719" t="str">
        <f ca="1">VLOOKUP(Q719,Tabela3[],5,0)</f>
        <v>Alemanha</v>
      </c>
      <c r="D719" t="str">
        <f ca="1">VLOOKUP(Q719,Tabela3[],3,0)</f>
        <v>Volkswagen</v>
      </c>
      <c r="E719" t="str">
        <f ca="1">IF(R719=Q719, (VLOOKUP(P719+1,Tabela3[],5,0)),VLOOKUP(R719,Tabela3[],5,0))</f>
        <v>Japão</v>
      </c>
      <c r="F719" s="1">
        <f t="shared" ca="1" si="90"/>
        <v>37052</v>
      </c>
      <c r="G719" s="1">
        <f t="shared" ca="1" si="91"/>
        <v>37052.366414195167</v>
      </c>
      <c r="H719">
        <f t="shared" ca="1" si="92"/>
        <v>0</v>
      </c>
      <c r="I719" t="str">
        <f ca="1">VLOOKUP(Q719,Tabela3[],9,1)</f>
        <v>Warehouse Carriers </v>
      </c>
      <c r="J719" t="str">
        <f ca="1">VLOOKUP(Q719,Tabela3[],11,0)</f>
        <v>Highline 250 TSI (Taos)</v>
      </c>
      <c r="K719" t="str">
        <f ca="1">VLOOKUP(Q719,Tabela3[],10,0)</f>
        <v>Carros</v>
      </c>
      <c r="L719" t="e" cm="1">
        <f t="array" aca="1" ref="L719" ca="1">IF(Tabela2[[#This Row],[PORTO]]=Tabela2[[#This Row],[DESTINO]],0,erro)</f>
        <v>#NAME?</v>
      </c>
      <c r="N719">
        <f t="shared" ca="1" si="95"/>
        <v>200</v>
      </c>
      <c r="O719">
        <f t="shared" ca="1" si="88"/>
        <v>1</v>
      </c>
      <c r="P719">
        <f t="shared" ca="1" si="89"/>
        <v>6</v>
      </c>
      <c r="Q719">
        <f t="shared" ca="1" si="93"/>
        <v>7</v>
      </c>
      <c r="R719">
        <f t="shared" ca="1" si="94"/>
        <v>9</v>
      </c>
    </row>
    <row r="720" spans="1:18">
      <c r="A720">
        <f ca="1">VLOOKUP(O720,Tabela3[],2,0)</f>
        <v>2000</v>
      </c>
      <c r="B720" t="str">
        <f ca="1">VLOOKUP(P720,Tabela3[],4,0)</f>
        <v>JANEIRO</v>
      </c>
      <c r="C720" t="str">
        <f ca="1">VLOOKUP(Q720,Tabela3[],5,0)</f>
        <v>França</v>
      </c>
      <c r="D720" t="str">
        <f ca="1">VLOOKUP(Q720,Tabela3[],3,0)</f>
        <v> LVMH</v>
      </c>
      <c r="E720" t="str">
        <f ca="1">IF(R720=Q720, (VLOOKUP(P720+1,Tabela3[],5,0)),VLOOKUP(R720,Tabela3[],5,0))</f>
        <v>Estados Unidos</v>
      </c>
      <c r="F720" s="1">
        <f t="shared" ca="1" si="90"/>
        <v>36875</v>
      </c>
      <c r="G720" s="1">
        <f t="shared" ca="1" si="91"/>
        <v>36875.256237374939</v>
      </c>
      <c r="H720">
        <f t="shared" ca="1" si="92"/>
        <v>0</v>
      </c>
      <c r="I720" t="str">
        <f ca="1">VLOOKUP(Q720,Tabela3[],9,1)</f>
        <v>Emma Maersk</v>
      </c>
      <c r="J720" t="str">
        <f ca="1">VLOOKUP(Q720,Tabela3[],11,0)</f>
        <v>Clos Des Lambrys</v>
      </c>
      <c r="K720" t="str">
        <f ca="1">VLOOKUP(Q720,Tabela3[],10,0)</f>
        <v>Tecido</v>
      </c>
      <c r="L720" t="e" cm="1">
        <f t="array" aca="1" ref="L720" ca="1">IF(Tabela2[[#This Row],[PORTO]]=Tabela2[[#This Row],[DESTINO]],0,erro)</f>
        <v>#NAME?</v>
      </c>
      <c r="N720">
        <f t="shared" ca="1" si="95"/>
        <v>20000</v>
      </c>
      <c r="O720">
        <f t="shared" ca="1" si="88"/>
        <v>0</v>
      </c>
      <c r="P720">
        <f t="shared" ca="1" si="89"/>
        <v>12</v>
      </c>
      <c r="Q720">
        <f t="shared" ca="1" si="93"/>
        <v>21</v>
      </c>
      <c r="R720">
        <f t="shared" ca="1" si="94"/>
        <v>4</v>
      </c>
    </row>
    <row r="721" spans="1:18">
      <c r="A721">
        <f ca="1">VLOOKUP(O721,Tabela3[],2,0)</f>
        <v>2001</v>
      </c>
      <c r="B721" t="str">
        <f ca="1">VLOOKUP(P721,Tabela3[],4,0)</f>
        <v>JANEIRO</v>
      </c>
      <c r="C721" t="str">
        <f ca="1">VLOOKUP(Q721,Tabela3[],5,0)</f>
        <v>China</v>
      </c>
      <c r="D721" t="str">
        <f ca="1">VLOOKUP(Q721,Tabela3[],3,0)</f>
        <v>Alibaba Group</v>
      </c>
      <c r="E721" t="str">
        <f ca="1">IF(R721=Q721, (VLOOKUP(P721+1,Tabela3[],5,0)),VLOOKUP(R721,Tabela3[],5,0))</f>
        <v>Holanda</v>
      </c>
      <c r="F721" s="1">
        <f t="shared" ca="1" si="90"/>
        <v>37239</v>
      </c>
      <c r="G721" s="1">
        <f t="shared" ca="1" si="91"/>
        <v>37246.039159495806</v>
      </c>
      <c r="H721">
        <f t="shared" ca="1" si="92"/>
        <v>1</v>
      </c>
      <c r="I721" t="str">
        <f ca="1">VLOOKUP(Q721,Tabela3[],9,1)</f>
        <v>HMM St Petersburg</v>
      </c>
      <c r="J721" t="str">
        <f ca="1">VLOOKUP(Q721,Tabela3[],11,0)</f>
        <v>Miniescavadeira</v>
      </c>
      <c r="K721" t="str">
        <f ca="1">VLOOKUP(Q721,Tabela3[],10,0)</f>
        <v>Maquinário</v>
      </c>
      <c r="L721" t="e" cm="1">
        <f t="array" aca="1" ref="L721" ca="1">IF(Tabela2[[#This Row],[PORTO]]=Tabela2[[#This Row],[DESTINO]],0,erro)</f>
        <v>#NAME?</v>
      </c>
      <c r="N721">
        <f t="shared" ca="1" si="95"/>
        <v>40</v>
      </c>
      <c r="O721">
        <f t="shared" ca="1" si="88"/>
        <v>1</v>
      </c>
      <c r="P721">
        <f t="shared" ca="1" si="89"/>
        <v>12</v>
      </c>
      <c r="Q721">
        <f t="shared" ca="1" si="93"/>
        <v>1</v>
      </c>
      <c r="R721">
        <f t="shared" ca="1" si="94"/>
        <v>17</v>
      </c>
    </row>
    <row r="722" spans="1:18">
      <c r="A722">
        <f ca="1">VLOOKUP(O722,Tabela3[],2,0)</f>
        <v>2006</v>
      </c>
      <c r="B722" t="str">
        <f ca="1">VLOOKUP(P722,Tabela3[],4,0)</f>
        <v>FEVEREIRO</v>
      </c>
      <c r="C722" t="str">
        <f ca="1">VLOOKUP(Q722,Tabela3[],5,0)</f>
        <v>Brasil</v>
      </c>
      <c r="D722" t="str">
        <f ca="1">VLOOKUP(Q722,Tabela3[],3,0)</f>
        <v>VALE</v>
      </c>
      <c r="E722" t="str">
        <f ca="1">IF(R722=Q722, (VLOOKUP(P722+1,Tabela3[],5,0)),VLOOKUP(R722,Tabela3[],5,0))</f>
        <v>Estados Unidos</v>
      </c>
      <c r="F722" s="1">
        <f t="shared" ca="1" si="90"/>
        <v>38719</v>
      </c>
      <c r="G722" s="1">
        <f t="shared" ca="1" si="91"/>
        <v>38722.899587441541</v>
      </c>
      <c r="H722">
        <f t="shared" ca="1" si="92"/>
        <v>1</v>
      </c>
      <c r="I722" t="str">
        <f ca="1">VLOOKUP(Q722,Tabela3[],9,1)</f>
        <v>Lan Hua Hai</v>
      </c>
      <c r="J722" t="str">
        <f ca="1">VLOOKUP(Q722,Tabela3[],11,0)</f>
        <v>Bauxita</v>
      </c>
      <c r="K722" t="str">
        <f ca="1">VLOOKUP(Q722,Tabela3[],10,0)</f>
        <v>Minério</v>
      </c>
      <c r="L722" t="e" cm="1">
        <f t="array" aca="1" ref="L722" ca="1">IF(Tabela2[[#This Row],[PORTO]]=Tabela2[[#This Row],[DESTINO]],0,erro)</f>
        <v>#NAME?</v>
      </c>
      <c r="N722">
        <f t="shared" ca="1" si="95"/>
        <v>0</v>
      </c>
      <c r="O722">
        <f t="shared" ca="1" si="88"/>
        <v>6</v>
      </c>
      <c r="P722">
        <f t="shared" ca="1" si="89"/>
        <v>1</v>
      </c>
      <c r="Q722">
        <f t="shared" ca="1" si="93"/>
        <v>28</v>
      </c>
      <c r="R722">
        <f t="shared" ca="1" si="94"/>
        <v>5</v>
      </c>
    </row>
    <row r="723" spans="1:18">
      <c r="A723">
        <f ca="1">VLOOKUP(O723,Tabela3[],2,0)</f>
        <v>2002</v>
      </c>
      <c r="B723" t="str">
        <f ca="1">VLOOKUP(P723,Tabela3[],4,0)</f>
        <v>SETEMBRO</v>
      </c>
      <c r="C723" t="str">
        <f ca="1">VLOOKUP(Q723,Tabela3[],5,0)</f>
        <v>Reino Unido</v>
      </c>
      <c r="D723" t="str">
        <f ca="1">VLOOKUP(Q723,Tabela3[],3,0)</f>
        <v>Unilever</v>
      </c>
      <c r="E723" t="str">
        <f ca="1">IF(R723=Q723, (VLOOKUP(P723+1,Tabela3[],5,0)),VLOOKUP(R723,Tabela3[],5,0))</f>
        <v>China</v>
      </c>
      <c r="F723" s="1">
        <f t="shared" ca="1" si="90"/>
        <v>37468</v>
      </c>
      <c r="G723" s="1">
        <f t="shared" ca="1" si="91"/>
        <v>37468.86625831775</v>
      </c>
      <c r="H723">
        <f t="shared" ca="1" si="92"/>
        <v>1</v>
      </c>
      <c r="I723" t="str">
        <f ca="1">VLOOKUP(Q723,Tabela3[],9,1)</f>
        <v>HMM Helsinki</v>
      </c>
      <c r="J723" t="str">
        <f ca="1">VLOOKUP(Q723,Tabela3[],11,0)</f>
        <v xml:space="preserve">Shampoo </v>
      </c>
      <c r="K723" t="str">
        <f ca="1">VLOOKUP(Q723,Tabela3[],10,0)</f>
        <v>Quimico</v>
      </c>
      <c r="L723" t="e" cm="1">
        <f t="array" aca="1" ref="L723" ca="1">IF(Tabela2[[#This Row],[PORTO]]=Tabela2[[#This Row],[DESTINO]],0,erro)</f>
        <v>#NAME?</v>
      </c>
      <c r="N723">
        <f t="shared" ca="1" si="95"/>
        <v>1770000</v>
      </c>
      <c r="O723">
        <f t="shared" ref="O723:O786" ca="1" si="96">INT(RAND()*10)</f>
        <v>2</v>
      </c>
      <c r="P723">
        <f t="shared" ref="P723:P786" ca="1" si="97">INT(RAND()*13)</f>
        <v>8</v>
      </c>
      <c r="Q723">
        <f t="shared" ca="1" si="93"/>
        <v>24</v>
      </c>
      <c r="R723">
        <f t="shared" ca="1" si="94"/>
        <v>2</v>
      </c>
    </row>
    <row r="724" spans="1:18">
      <c r="A724">
        <f ca="1">VLOOKUP(O724,Tabela3[],2,0)</f>
        <v>2004</v>
      </c>
      <c r="B724" t="str">
        <f ca="1">VLOOKUP(P724,Tabela3[],4,0)</f>
        <v>MAIO</v>
      </c>
      <c r="C724" t="str">
        <f ca="1">VLOOKUP(Q724,Tabela3[],5,0)</f>
        <v>China</v>
      </c>
      <c r="D724" t="str">
        <f ca="1">VLOOKUP(Q724,Tabela3[],3,0)</f>
        <v>Alibaba Group</v>
      </c>
      <c r="E724" t="str">
        <f ca="1">IF(R724=Q724, (VLOOKUP(P724+1,Tabela3[],5,0)),VLOOKUP(R724,Tabela3[],5,0))</f>
        <v>China</v>
      </c>
      <c r="F724" s="1">
        <f t="shared" ca="1" si="90"/>
        <v>38086</v>
      </c>
      <c r="G724" s="1">
        <f t="shared" ca="1" si="91"/>
        <v>38095.89326215256</v>
      </c>
      <c r="H724">
        <f t="shared" ca="1" si="92"/>
        <v>1</v>
      </c>
      <c r="I724" t="str">
        <f ca="1">VLOOKUP(Q724,Tabela3[],9,1)</f>
        <v>HMM St Petersburg</v>
      </c>
      <c r="J724" t="str">
        <f ca="1">VLOOKUP(Q724,Tabela3[],11,0)</f>
        <v>Serração Portatil</v>
      </c>
      <c r="K724" t="str">
        <f ca="1">VLOOKUP(Q724,Tabela3[],10,0)</f>
        <v>Maquinário</v>
      </c>
      <c r="L724" cm="1">
        <f t="array" aca="1" ref="L724" ca="1">IF(Tabela2[[#This Row],[PORTO]]=Tabela2[[#This Row],[DESTINO]],0,erro)</f>
        <v>0</v>
      </c>
      <c r="N724">
        <f t="shared" ca="1" si="95"/>
        <v>40</v>
      </c>
      <c r="O724">
        <f t="shared" ca="1" si="96"/>
        <v>4</v>
      </c>
      <c r="P724">
        <f t="shared" ca="1" si="97"/>
        <v>4</v>
      </c>
      <c r="Q724">
        <f t="shared" ca="1" si="93"/>
        <v>0</v>
      </c>
      <c r="R724">
        <f t="shared" ca="1" si="94"/>
        <v>1</v>
      </c>
    </row>
    <row r="725" spans="1:18">
      <c r="A725">
        <f ca="1">VLOOKUP(O725,Tabela3[],2,0)</f>
        <v>2000</v>
      </c>
      <c r="B725" t="str">
        <f ca="1">VLOOKUP(P725,Tabela3[],4,0)</f>
        <v>MARÇO</v>
      </c>
      <c r="C725" t="str">
        <f ca="1">VLOOKUP(Q725,Tabela3[],5,0)</f>
        <v>Holanda</v>
      </c>
      <c r="D725" t="str">
        <f ca="1">VLOOKUP(Q725,Tabela3[],3,0)</f>
        <v>Shell</v>
      </c>
      <c r="E725" t="str">
        <f ca="1">IF(R725=Q725, (VLOOKUP(P725+1,Tabela3[],5,0)),VLOOKUP(R725,Tabela3[],5,0))</f>
        <v>China</v>
      </c>
      <c r="F725" s="1">
        <f t="shared" ca="1" si="90"/>
        <v>36574</v>
      </c>
      <c r="G725" s="1">
        <f t="shared" ca="1" si="91"/>
        <v>36575.35226497634</v>
      </c>
      <c r="H725">
        <f t="shared" ca="1" si="92"/>
        <v>0</v>
      </c>
      <c r="I725" t="str">
        <f ca="1">VLOOKUP(Q725,Tabela3[],9,1)</f>
        <v>AbQaiq</v>
      </c>
      <c r="J725" t="str">
        <f ca="1">VLOOKUP(Q725,Tabela3[],11,0)</f>
        <v>Petróleo Bruto</v>
      </c>
      <c r="K725" t="str">
        <f ca="1">VLOOKUP(Q725,Tabela3[],10,0)</f>
        <v>Petróleo</v>
      </c>
      <c r="L725" t="e" cm="1">
        <f t="array" aca="1" ref="L725" ca="1">IF(Tabela2[[#This Row],[PORTO]]=Tabela2[[#This Row],[DESTINO]],0,erro)</f>
        <v>#NAME?</v>
      </c>
      <c r="N725">
        <f t="shared" ca="1" si="95"/>
        <v>69000</v>
      </c>
      <c r="O725">
        <f t="shared" ca="1" si="96"/>
        <v>0</v>
      </c>
      <c r="P725">
        <f t="shared" ca="1" si="97"/>
        <v>2</v>
      </c>
      <c r="Q725">
        <f t="shared" ca="1" si="93"/>
        <v>17</v>
      </c>
      <c r="R725">
        <f t="shared" ca="1" si="94"/>
        <v>1</v>
      </c>
    </row>
    <row r="726" spans="1:18">
      <c r="A726">
        <f ca="1">VLOOKUP(O726,Tabela3[],2,0)</f>
        <v>2009</v>
      </c>
      <c r="B726" t="str">
        <f ca="1">VLOOKUP(P726,Tabela3[],4,0)</f>
        <v>JANEIRO</v>
      </c>
      <c r="C726" t="str">
        <f ca="1">VLOOKUP(Q726,Tabela3[],5,0)</f>
        <v>França</v>
      </c>
      <c r="D726" t="str">
        <f ca="1">VLOOKUP(Q726,Tabela3[],3,0)</f>
        <v> LVMH</v>
      </c>
      <c r="E726" t="str">
        <f ca="1">IF(R726=Q726, (VLOOKUP(P726+1,Tabela3[],5,0)),VLOOKUP(R726,Tabela3[],5,0))</f>
        <v>Coréia do Sul</v>
      </c>
      <c r="F726" s="1">
        <f t="shared" ca="1" si="90"/>
        <v>39828</v>
      </c>
      <c r="G726" s="1">
        <f t="shared" ca="1" si="91"/>
        <v>39829.288551764046</v>
      </c>
      <c r="H726">
        <f t="shared" ca="1" si="92"/>
        <v>0</v>
      </c>
      <c r="I726" t="str">
        <f ca="1">VLOOKUP(Q726,Tabela3[],9,1)</f>
        <v>Emma Maersk</v>
      </c>
      <c r="J726" t="str">
        <f ca="1">VLOOKUP(Q726,Tabela3[],11,0)</f>
        <v>Louis Vuitton</v>
      </c>
      <c r="K726" t="str">
        <f ca="1">VLOOKUP(Q726,Tabela3[],10,0)</f>
        <v>Tecido</v>
      </c>
      <c r="L726" t="e" cm="1">
        <f t="array" aca="1" ref="L726" ca="1">IF(Tabela2[[#This Row],[PORTO]]=Tabela2[[#This Row],[DESTINO]],0,erro)</f>
        <v>#NAME?</v>
      </c>
      <c r="N726">
        <f t="shared" ca="1" si="95"/>
        <v>15000</v>
      </c>
      <c r="O726">
        <f t="shared" ca="1" si="96"/>
        <v>9</v>
      </c>
      <c r="P726">
        <f t="shared" ca="1" si="97"/>
        <v>0</v>
      </c>
      <c r="Q726">
        <f t="shared" ca="1" si="93"/>
        <v>22</v>
      </c>
      <c r="R726">
        <f t="shared" ca="1" si="94"/>
        <v>12</v>
      </c>
    </row>
    <row r="727" spans="1:18">
      <c r="A727">
        <f ca="1">VLOOKUP(O727,Tabela3[],2,0)</f>
        <v>2007</v>
      </c>
      <c r="B727" t="str">
        <f ca="1">VLOOKUP(P727,Tabela3[],4,0)</f>
        <v>SETEMBRO</v>
      </c>
      <c r="C727" t="str">
        <f ca="1">VLOOKUP(Q727,Tabela3[],5,0)</f>
        <v>Japão</v>
      </c>
      <c r="D727" t="str">
        <f ca="1">VLOOKUP(Q727,Tabela3[],3,0)</f>
        <v>Toyota</v>
      </c>
      <c r="E727" t="str">
        <f ca="1">IF(R727=Q727, (VLOOKUP(P727+1,Tabela3[],5,0)),VLOOKUP(R727,Tabela3[],5,0))</f>
        <v>Japão</v>
      </c>
      <c r="F727" s="1">
        <f t="shared" ca="1" si="90"/>
        <v>39295</v>
      </c>
      <c r="G727" s="1">
        <f t="shared" ca="1" si="91"/>
        <v>39301.964173594366</v>
      </c>
      <c r="H727">
        <f t="shared" ca="1" si="92"/>
        <v>1</v>
      </c>
      <c r="I727" t="str">
        <f ca="1">VLOOKUP(Q727,Tabela3[],9,1)</f>
        <v>Trailer Carriers</v>
      </c>
      <c r="J727" t="str">
        <f ca="1">VLOOKUP(Q727,Tabela3[],11,0)</f>
        <v>COROLLA CROSS XR</v>
      </c>
      <c r="K727" t="str">
        <f ca="1">VLOOKUP(Q727,Tabela3[],10,0)</f>
        <v>Carros</v>
      </c>
      <c r="L727" cm="1">
        <f t="array" aca="1" ref="L727" ca="1">IF(Tabela2[[#This Row],[PORTO]]=Tabela2[[#This Row],[DESTINO]],0,erro)</f>
        <v>0</v>
      </c>
      <c r="N727">
        <f t="shared" ca="1" si="95"/>
        <v>400</v>
      </c>
      <c r="O727">
        <f t="shared" ca="1" si="96"/>
        <v>7</v>
      </c>
      <c r="P727">
        <f t="shared" ca="1" si="97"/>
        <v>8</v>
      </c>
      <c r="Q727">
        <f t="shared" ca="1" si="93"/>
        <v>11</v>
      </c>
      <c r="R727">
        <f t="shared" ca="1" si="94"/>
        <v>10</v>
      </c>
    </row>
    <row r="728" spans="1:18">
      <c r="A728">
        <f ca="1">VLOOKUP(O728,Tabela3[],2,0)</f>
        <v>2003</v>
      </c>
      <c r="B728" t="str">
        <f ca="1">VLOOKUP(P728,Tabela3[],4,0)</f>
        <v>MARÇO</v>
      </c>
      <c r="C728" t="str">
        <f ca="1">VLOOKUP(Q728,Tabela3[],5,0)</f>
        <v>Itália</v>
      </c>
      <c r="D728" t="str">
        <f ca="1">VLOOKUP(Q728,Tabela3[],3,0)</f>
        <v>Hyundai</v>
      </c>
      <c r="E728" t="str">
        <f ca="1">IF(R728=Q728, (VLOOKUP(P728+1,Tabela3[],5,0)),VLOOKUP(R728,Tabela3[],5,0))</f>
        <v>Coréia do Sul</v>
      </c>
      <c r="F728" s="1">
        <f t="shared" ca="1" si="90"/>
        <v>37668</v>
      </c>
      <c r="G728" s="1">
        <f t="shared" ca="1" si="91"/>
        <v>37670.792669553273</v>
      </c>
      <c r="H728">
        <f t="shared" ca="1" si="92"/>
        <v>0</v>
      </c>
      <c r="I728" t="str">
        <f ca="1">VLOOKUP(Q728,Tabela3[],9,1)</f>
        <v>Car Carriers</v>
      </c>
      <c r="J728" t="str">
        <f ca="1">VLOOKUP(Q728,Tabela3[],11,0)</f>
        <v>HB20 Vision</v>
      </c>
      <c r="K728" t="str">
        <f ca="1">VLOOKUP(Q728,Tabela3[],10,0)</f>
        <v>Carros</v>
      </c>
      <c r="L728" t="e" cm="1">
        <f t="array" aca="1" ref="L728" ca="1">IF(Tabela2[[#This Row],[PORTO]]=Tabela2[[#This Row],[DESTINO]],0,erro)</f>
        <v>#NAME?</v>
      </c>
      <c r="N728">
        <f t="shared" ca="1" si="95"/>
        <v>400</v>
      </c>
      <c r="O728">
        <f t="shared" ca="1" si="96"/>
        <v>3</v>
      </c>
      <c r="P728">
        <f t="shared" ca="1" si="97"/>
        <v>2</v>
      </c>
      <c r="Q728">
        <f t="shared" ca="1" si="93"/>
        <v>20</v>
      </c>
      <c r="R728">
        <f t="shared" ca="1" si="94"/>
        <v>14</v>
      </c>
    </row>
    <row r="729" spans="1:18">
      <c r="A729">
        <f ca="1">VLOOKUP(O729,Tabela3[],2,0)</f>
        <v>2009</v>
      </c>
      <c r="B729" t="str">
        <f ca="1">VLOOKUP(P729,Tabela3[],4,0)</f>
        <v>OUTUBRO</v>
      </c>
      <c r="C729" t="str">
        <f ca="1">VLOOKUP(Q729,Tabela3[],5,0)</f>
        <v>Estados Unidos</v>
      </c>
      <c r="D729" t="str">
        <f ca="1">VLOOKUP(Q729,Tabela3[],3,0)</f>
        <v>Amazon</v>
      </c>
      <c r="E729" t="str">
        <f ca="1">IF(R729=Q729, (VLOOKUP(P729+1,Tabela3[],5,0)),VLOOKUP(R729,Tabela3[],5,0))</f>
        <v>Alemanha</v>
      </c>
      <c r="F729" s="1">
        <f t="shared" ca="1" si="90"/>
        <v>40076</v>
      </c>
      <c r="G729" s="1">
        <f t="shared" ca="1" si="91"/>
        <v>40079.638323917854</v>
      </c>
      <c r="H729">
        <f t="shared" ca="1" si="92"/>
        <v>0</v>
      </c>
      <c r="I729" t="str">
        <f ca="1">VLOOKUP(Q729,Tabela3[],9,1)</f>
        <v>HMM Algeciras</v>
      </c>
      <c r="J729" t="str">
        <f ca="1">VLOOKUP(Q729,Tabela3[],11,0)</f>
        <v>Colchão Baby Light D18</v>
      </c>
      <c r="K729" t="str">
        <f ca="1">VLOOKUP(Q729,Tabela3[],10,0)</f>
        <v>Geral</v>
      </c>
      <c r="L729" t="e" cm="1">
        <f t="array" aca="1" ref="L729" ca="1">IF(Tabela2[[#This Row],[PORTO]]=Tabela2[[#This Row],[DESTINO]],0,erro)</f>
        <v>#NAME?</v>
      </c>
      <c r="N729">
        <f t="shared" ca="1" si="95"/>
        <v>3000</v>
      </c>
      <c r="O729">
        <f t="shared" ca="1" si="96"/>
        <v>9</v>
      </c>
      <c r="P729">
        <f t="shared" ca="1" si="97"/>
        <v>9</v>
      </c>
      <c r="Q729">
        <f t="shared" ca="1" si="93"/>
        <v>4</v>
      </c>
      <c r="R729">
        <f t="shared" ca="1" si="94"/>
        <v>6</v>
      </c>
    </row>
    <row r="730" spans="1:18">
      <c r="A730">
        <f ca="1">VLOOKUP(O730,Tabela3[],2,0)</f>
        <v>2008</v>
      </c>
      <c r="B730" t="str">
        <f ca="1">VLOOKUP(P730,Tabela3[],4,0)</f>
        <v>AGOSTO</v>
      </c>
      <c r="C730" t="str">
        <f ca="1">VLOOKUP(Q730,Tabela3[],5,0)</f>
        <v>China</v>
      </c>
      <c r="D730" t="str">
        <f ca="1">VLOOKUP(Q730,Tabela3[],3,0)</f>
        <v>Alibaba Group</v>
      </c>
      <c r="E730" t="str">
        <f ca="1">IF(R730=Q730, (VLOOKUP(P730+1,Tabela3[],5,0)),VLOOKUP(R730,Tabela3[],5,0))</f>
        <v>Holanda</v>
      </c>
      <c r="F730" s="1">
        <f t="shared" ca="1" si="90"/>
        <v>39639</v>
      </c>
      <c r="G730" s="1">
        <f t="shared" ca="1" si="91"/>
        <v>39640.564057050142</v>
      </c>
      <c r="H730">
        <f t="shared" ca="1" si="92"/>
        <v>1</v>
      </c>
      <c r="I730" t="str">
        <f ca="1">VLOOKUP(Q730,Tabela3[],9,1)</f>
        <v>HMM St Petersburg</v>
      </c>
      <c r="J730" t="str">
        <f ca="1">VLOOKUP(Q730,Tabela3[],11,0)</f>
        <v>Miniescavadeira</v>
      </c>
      <c r="K730" t="str">
        <f ca="1">VLOOKUP(Q730,Tabela3[],10,0)</f>
        <v>Maquinário</v>
      </c>
      <c r="L730" t="e" cm="1">
        <f t="array" aca="1" ref="L730" ca="1">IF(Tabela2[[#This Row],[PORTO]]=Tabela2[[#This Row],[DESTINO]],0,erro)</f>
        <v>#NAME?</v>
      </c>
      <c r="N730">
        <f t="shared" ca="1" si="95"/>
        <v>20</v>
      </c>
      <c r="O730">
        <f t="shared" ca="1" si="96"/>
        <v>8</v>
      </c>
      <c r="P730">
        <f t="shared" ca="1" si="97"/>
        <v>7</v>
      </c>
      <c r="Q730">
        <f t="shared" ca="1" si="93"/>
        <v>1</v>
      </c>
      <c r="R730">
        <f t="shared" ca="1" si="94"/>
        <v>16</v>
      </c>
    </row>
    <row r="731" spans="1:18">
      <c r="A731">
        <f ca="1">VLOOKUP(O731,Tabela3[],2,0)</f>
        <v>2002</v>
      </c>
      <c r="B731" t="str">
        <f ca="1">VLOOKUP(P731,Tabela3[],4,0)</f>
        <v>DEZEMBRO</v>
      </c>
      <c r="C731" t="str">
        <f ca="1">VLOOKUP(Q731,Tabela3[],5,0)</f>
        <v>França</v>
      </c>
      <c r="D731" t="str">
        <f ca="1">VLOOKUP(Q731,Tabela3[],3,0)</f>
        <v> LVMH</v>
      </c>
      <c r="E731" t="str">
        <f ca="1">IF(R731=Q731, (VLOOKUP(P731+1,Tabela3[],5,0)),VLOOKUP(R731,Tabela3[],5,0))</f>
        <v>China</v>
      </c>
      <c r="F731" s="1">
        <f t="shared" ca="1" si="90"/>
        <v>37564</v>
      </c>
      <c r="G731" s="1">
        <f t="shared" ca="1" si="91"/>
        <v>37572.418802741275</v>
      </c>
      <c r="H731">
        <f t="shared" ca="1" si="92"/>
        <v>1</v>
      </c>
      <c r="I731" t="str">
        <f ca="1">VLOOKUP(Q731,Tabela3[],9,1)</f>
        <v>Emma Maersk</v>
      </c>
      <c r="J731" t="str">
        <f ca="1">VLOOKUP(Q731,Tabela3[],11,0)</f>
        <v>Louis Vuitton</v>
      </c>
      <c r="K731" t="str">
        <f ca="1">VLOOKUP(Q731,Tabela3[],10,0)</f>
        <v>Tecido</v>
      </c>
      <c r="L731" t="e" cm="1">
        <f t="array" aca="1" ref="L731" ca="1">IF(Tabela2[[#This Row],[PORTO]]=Tabela2[[#This Row],[DESTINO]],0,erro)</f>
        <v>#NAME?</v>
      </c>
      <c r="N731">
        <f t="shared" ca="1" si="95"/>
        <v>32000</v>
      </c>
      <c r="O731">
        <f t="shared" ca="1" si="96"/>
        <v>2</v>
      </c>
      <c r="P731">
        <f t="shared" ca="1" si="97"/>
        <v>11</v>
      </c>
      <c r="Q731">
        <f t="shared" ca="1" si="93"/>
        <v>22</v>
      </c>
      <c r="R731">
        <f t="shared" ca="1" si="94"/>
        <v>2</v>
      </c>
    </row>
    <row r="732" spans="1:18">
      <c r="A732">
        <f ca="1">VLOOKUP(O732,Tabela3[],2,0)</f>
        <v>2003</v>
      </c>
      <c r="B732" t="str">
        <f ca="1">VLOOKUP(P732,Tabela3[],4,0)</f>
        <v>SETEMBRO</v>
      </c>
      <c r="C732" t="str">
        <f ca="1">VLOOKUP(Q732,Tabela3[],5,0)</f>
        <v>China</v>
      </c>
      <c r="D732" t="str">
        <f ca="1">VLOOKUP(Q732,Tabela3[],3,0)</f>
        <v>Alibaba Group</v>
      </c>
      <c r="E732" t="str">
        <f ca="1">IF(R732=Q732, (VLOOKUP(P732+1,Tabela3[],5,0)),VLOOKUP(R732,Tabela3[],5,0))</f>
        <v>Estados Unidos</v>
      </c>
      <c r="F732" s="1">
        <f t="shared" ca="1" si="90"/>
        <v>37850</v>
      </c>
      <c r="G732" s="1">
        <f t="shared" ca="1" si="91"/>
        <v>37852.616094918107</v>
      </c>
      <c r="H732">
        <f t="shared" ca="1" si="92"/>
        <v>1</v>
      </c>
      <c r="I732" t="str">
        <f ca="1">VLOOKUP(Q732,Tabela3[],9,1)</f>
        <v>HMM St Petersburg</v>
      </c>
      <c r="J732" t="str">
        <f ca="1">VLOOKUP(Q732,Tabela3[],11,0)</f>
        <v>Ar Condicionado 18000</v>
      </c>
      <c r="K732" t="str">
        <f ca="1">VLOOKUP(Q732,Tabela3[],10,0)</f>
        <v>Eletrônicos</v>
      </c>
      <c r="L732" t="e" cm="1">
        <f t="array" aca="1" ref="L732" ca="1">IF(Tabela2[[#This Row],[PORTO]]=Tabela2[[#This Row],[DESTINO]],0,erro)</f>
        <v>#NAME?</v>
      </c>
      <c r="N732">
        <f t="shared" ca="1" si="95"/>
        <v>2500</v>
      </c>
      <c r="O732">
        <f t="shared" ca="1" si="96"/>
        <v>3</v>
      </c>
      <c r="P732">
        <f t="shared" ca="1" si="97"/>
        <v>8</v>
      </c>
      <c r="Q732">
        <f t="shared" ca="1" si="93"/>
        <v>2</v>
      </c>
      <c r="R732">
        <f t="shared" ca="1" si="94"/>
        <v>5</v>
      </c>
    </row>
    <row r="733" spans="1:18">
      <c r="A733">
        <f ca="1">VLOOKUP(O733,Tabela3[],2,0)</f>
        <v>2002</v>
      </c>
      <c r="B733" t="str">
        <f ca="1">VLOOKUP(P733,Tabela3[],4,0)</f>
        <v>FEVEREIRO</v>
      </c>
      <c r="C733" t="str">
        <f ca="1">VLOOKUP(Q733,Tabela3[],5,0)</f>
        <v>Brasil</v>
      </c>
      <c r="D733" t="str">
        <f ca="1">VLOOKUP(Q733,Tabela3[],3,0)</f>
        <v>VALE</v>
      </c>
      <c r="E733" t="str">
        <f ca="1">IF(R733=Q733, (VLOOKUP(P733+1,Tabela3[],5,0)),VLOOKUP(R733,Tabela3[],5,0))</f>
        <v>França</v>
      </c>
      <c r="F733" s="1">
        <f t="shared" ca="1" si="90"/>
        <v>37280</v>
      </c>
      <c r="G733" s="1">
        <f t="shared" ca="1" si="91"/>
        <v>37286.440365867551</v>
      </c>
      <c r="H733">
        <f t="shared" ca="1" si="92"/>
        <v>0</v>
      </c>
      <c r="I733" t="str">
        <f ca="1">VLOOKUP(Q733,Tabela3[],9,1)</f>
        <v>Lan Hua Hai</v>
      </c>
      <c r="J733" t="str">
        <f ca="1">VLOOKUP(Q733,Tabela3[],11,0)</f>
        <v>Manganês</v>
      </c>
      <c r="K733" t="str">
        <f ca="1">VLOOKUP(Q733,Tabela3[],10,0)</f>
        <v>Minério</v>
      </c>
      <c r="L733" t="e" cm="1">
        <f t="array" aca="1" ref="L733" ca="1">IF(Tabela2[[#This Row],[PORTO]]=Tabela2[[#This Row],[DESTINO]],0,erro)</f>
        <v>#NAME?</v>
      </c>
      <c r="N733">
        <f t="shared" ca="1" si="95"/>
        <v>0</v>
      </c>
      <c r="O733">
        <f t="shared" ca="1" si="96"/>
        <v>2</v>
      </c>
      <c r="P733">
        <f t="shared" ca="1" si="97"/>
        <v>1</v>
      </c>
      <c r="Q733">
        <f t="shared" ca="1" si="93"/>
        <v>29</v>
      </c>
      <c r="R733">
        <f t="shared" ca="1" si="94"/>
        <v>23</v>
      </c>
    </row>
    <row r="734" spans="1:18">
      <c r="A734">
        <f ca="1">VLOOKUP(O734,Tabela3[],2,0)</f>
        <v>2000</v>
      </c>
      <c r="B734" t="str">
        <f ca="1">VLOOKUP(P734,Tabela3[],4,0)</f>
        <v>DEZEMBRO</v>
      </c>
      <c r="C734" t="str">
        <f ca="1">VLOOKUP(Q734,Tabela3[],5,0)</f>
        <v>França</v>
      </c>
      <c r="D734" t="str">
        <f ca="1">VLOOKUP(Q734,Tabela3[],3,0)</f>
        <v> LVMH</v>
      </c>
      <c r="E734" t="str">
        <f ca="1">IF(R734=Q734, (VLOOKUP(P734+1,Tabela3[],5,0)),VLOOKUP(R734,Tabela3[],5,0))</f>
        <v>Alemanha</v>
      </c>
      <c r="F734" s="1">
        <f t="shared" ca="1" si="90"/>
        <v>36850</v>
      </c>
      <c r="G734" s="1">
        <f t="shared" ca="1" si="91"/>
        <v>36857.840585614089</v>
      </c>
      <c r="H734">
        <f t="shared" ca="1" si="92"/>
        <v>1</v>
      </c>
      <c r="I734" t="str">
        <f ca="1">VLOOKUP(Q734,Tabela3[],9,1)</f>
        <v>Emma Maersk</v>
      </c>
      <c r="J734" t="str">
        <f ca="1">VLOOKUP(Q734,Tabela3[],11,0)</f>
        <v>Louis Vuitton</v>
      </c>
      <c r="K734" t="str">
        <f ca="1">VLOOKUP(Q734,Tabela3[],10,0)</f>
        <v>Tecido</v>
      </c>
      <c r="L734" t="e" cm="1">
        <f t="array" aca="1" ref="L734" ca="1">IF(Tabela2[[#This Row],[PORTO]]=Tabela2[[#This Row],[DESTINO]],0,erro)</f>
        <v>#NAME?</v>
      </c>
      <c r="N734">
        <f t="shared" ca="1" si="95"/>
        <v>26000</v>
      </c>
      <c r="O734">
        <f t="shared" ca="1" si="96"/>
        <v>0</v>
      </c>
      <c r="P734">
        <f t="shared" ca="1" si="97"/>
        <v>11</v>
      </c>
      <c r="Q734">
        <f t="shared" ca="1" si="93"/>
        <v>22</v>
      </c>
      <c r="R734">
        <f t="shared" ca="1" si="94"/>
        <v>6</v>
      </c>
    </row>
    <row r="735" spans="1:18">
      <c r="A735">
        <f ca="1">VLOOKUP(O735,Tabela3[],2,0)</f>
        <v>2000</v>
      </c>
      <c r="B735" t="str">
        <f ca="1">VLOOKUP(P735,Tabela3[],4,0)</f>
        <v>JULHO</v>
      </c>
      <c r="C735" t="str">
        <f ca="1">VLOOKUP(Q735,Tabela3[],5,0)</f>
        <v>Brasil</v>
      </c>
      <c r="D735" t="str">
        <f ca="1">VLOOKUP(Q735,Tabela3[],3,0)</f>
        <v>VALE</v>
      </c>
      <c r="E735" t="str">
        <f ca="1">IF(R735=Q735, (VLOOKUP(P735+1,Tabela3[],5,0)),VLOOKUP(R735,Tabela3[],5,0))</f>
        <v>Japão</v>
      </c>
      <c r="F735" s="1">
        <f t="shared" ca="1" si="90"/>
        <v>36703</v>
      </c>
      <c r="G735" s="1">
        <f t="shared" ca="1" si="91"/>
        <v>36707.044349054588</v>
      </c>
      <c r="H735">
        <f t="shared" ca="1" si="92"/>
        <v>1</v>
      </c>
      <c r="I735" t="str">
        <f ca="1">VLOOKUP(Q735,Tabela3[],9,1)</f>
        <v>Lan Hua Hai</v>
      </c>
      <c r="J735" t="str">
        <f ca="1">VLOOKUP(Q735,Tabela3[],11,0)</f>
        <v>Minério de Ferro</v>
      </c>
      <c r="K735" t="str">
        <f ca="1">VLOOKUP(Q735,Tabela3[],10,0)</f>
        <v>Minério</v>
      </c>
      <c r="L735" t="e" cm="1">
        <f t="array" aca="1" ref="L735" ca="1">IF(Tabela2[[#This Row],[PORTO]]=Tabela2[[#This Row],[DESTINO]],0,erro)</f>
        <v>#NAME?</v>
      </c>
      <c r="N735">
        <f t="shared" ca="1" si="95"/>
        <v>0</v>
      </c>
      <c r="O735">
        <f t="shared" ca="1" si="96"/>
        <v>0</v>
      </c>
      <c r="P735">
        <f t="shared" ca="1" si="97"/>
        <v>6</v>
      </c>
      <c r="Q735">
        <f t="shared" ca="1" si="93"/>
        <v>27</v>
      </c>
      <c r="R735">
        <f t="shared" ca="1" si="94"/>
        <v>11</v>
      </c>
    </row>
    <row r="736" spans="1:18">
      <c r="A736">
        <f ca="1">VLOOKUP(O736,Tabela3[],2,0)</f>
        <v>2008</v>
      </c>
      <c r="B736" t="str">
        <f ca="1">VLOOKUP(P736,Tabela3[],4,0)</f>
        <v>AGOSTO</v>
      </c>
      <c r="C736" t="str">
        <f ca="1">VLOOKUP(Q736,Tabela3[],5,0)</f>
        <v>Japão</v>
      </c>
      <c r="D736" t="str">
        <f ca="1">VLOOKUP(Q736,Tabela3[],3,0)</f>
        <v>Toyota</v>
      </c>
      <c r="E736" t="str">
        <f ca="1">IF(R736=Q736, (VLOOKUP(P736+1,Tabela3[],5,0)),VLOOKUP(R736,Tabela3[],5,0))</f>
        <v>China</v>
      </c>
      <c r="F736" s="1">
        <f t="shared" ca="1" si="90"/>
        <v>39653</v>
      </c>
      <c r="G736" s="1">
        <f t="shared" ca="1" si="91"/>
        <v>39660.279462111008</v>
      </c>
      <c r="H736">
        <f t="shared" ca="1" si="92"/>
        <v>0</v>
      </c>
      <c r="I736" t="str">
        <f ca="1">VLOOKUP(Q736,Tabela3[],9,1)</f>
        <v>Trailer Carriers</v>
      </c>
      <c r="J736" t="str">
        <f ca="1">VLOOKUP(Q736,Tabela3[],11,0)</f>
        <v>COROLLA GLI</v>
      </c>
      <c r="K736" t="str">
        <f ca="1">VLOOKUP(Q736,Tabela3[],10,0)</f>
        <v>Carros</v>
      </c>
      <c r="L736" t="e" cm="1">
        <f t="array" aca="1" ref="L736" ca="1">IF(Tabela2[[#This Row],[PORTO]]=Tabela2[[#This Row],[DESTINO]],0,erro)</f>
        <v>#NAME?</v>
      </c>
      <c r="N736">
        <f t="shared" ca="1" si="95"/>
        <v>100</v>
      </c>
      <c r="O736">
        <f t="shared" ca="1" si="96"/>
        <v>8</v>
      </c>
      <c r="P736">
        <f t="shared" ca="1" si="97"/>
        <v>7</v>
      </c>
      <c r="Q736">
        <f t="shared" ca="1" si="93"/>
        <v>10</v>
      </c>
      <c r="R736">
        <f t="shared" ca="1" si="94"/>
        <v>1</v>
      </c>
    </row>
    <row r="737" spans="1:18">
      <c r="A737">
        <f ca="1">VLOOKUP(O737,Tabela3[],2,0)</f>
        <v>2000</v>
      </c>
      <c r="B737" t="str">
        <f ca="1">VLOOKUP(P737,Tabela3[],4,0)</f>
        <v>NOVEMBRO</v>
      </c>
      <c r="C737" t="str">
        <f ca="1">VLOOKUP(Q737,Tabela3[],5,0)</f>
        <v>França</v>
      </c>
      <c r="D737" t="str">
        <f ca="1">VLOOKUP(Q737,Tabela3[],3,0)</f>
        <v> LVMH</v>
      </c>
      <c r="E737" t="str">
        <f ca="1">IF(R737=Q737, (VLOOKUP(P737+1,Tabela3[],5,0)),VLOOKUP(R737,Tabela3[],5,0))</f>
        <v>Estados Unidos</v>
      </c>
      <c r="F737" s="1">
        <f t="shared" ca="1" si="90"/>
        <v>36812</v>
      </c>
      <c r="G737" s="1">
        <f t="shared" ca="1" si="91"/>
        <v>36817.882571573115</v>
      </c>
      <c r="H737">
        <f t="shared" ca="1" si="92"/>
        <v>0</v>
      </c>
      <c r="I737" t="str">
        <f ca="1">VLOOKUP(Q737,Tabela3[],9,1)</f>
        <v>Emma Maersk</v>
      </c>
      <c r="J737" t="str">
        <f ca="1">VLOOKUP(Q737,Tabela3[],11,0)</f>
        <v>Clos Des Lambrys</v>
      </c>
      <c r="K737" t="str">
        <f ca="1">VLOOKUP(Q737,Tabela3[],10,0)</f>
        <v>Tecido</v>
      </c>
      <c r="L737" t="e" cm="1">
        <f t="array" aca="1" ref="L737" ca="1">IF(Tabela2[[#This Row],[PORTO]]=Tabela2[[#This Row],[DESTINO]],0,erro)</f>
        <v>#NAME?</v>
      </c>
      <c r="N737">
        <f t="shared" ca="1" si="95"/>
        <v>50000</v>
      </c>
      <c r="O737">
        <f t="shared" ca="1" si="96"/>
        <v>0</v>
      </c>
      <c r="P737">
        <f t="shared" ca="1" si="97"/>
        <v>10</v>
      </c>
      <c r="Q737">
        <f t="shared" ca="1" si="93"/>
        <v>21</v>
      </c>
      <c r="R737">
        <f t="shared" ca="1" si="94"/>
        <v>4</v>
      </c>
    </row>
    <row r="738" spans="1:18">
      <c r="A738">
        <f ca="1">VLOOKUP(O738,Tabela3[],2,0)</f>
        <v>2006</v>
      </c>
      <c r="B738" t="str">
        <f ca="1">VLOOKUP(P738,Tabela3[],4,0)</f>
        <v>FEVEREIRO</v>
      </c>
      <c r="C738" t="str">
        <f ca="1">VLOOKUP(Q738,Tabela3[],5,0)</f>
        <v>Coréia do Sul</v>
      </c>
      <c r="D738" t="str">
        <f ca="1">VLOOKUP(Q738,Tabela3[],3,0)</f>
        <v>Samsung</v>
      </c>
      <c r="E738" t="str">
        <f ca="1">IF(R738=Q738, (VLOOKUP(P738+1,Tabela3[],5,0)),VLOOKUP(R738,Tabela3[],5,0))</f>
        <v>China</v>
      </c>
      <c r="F738" s="1">
        <f t="shared" ca="1" si="90"/>
        <v>38726</v>
      </c>
      <c r="G738" s="1">
        <f t="shared" ca="1" si="91"/>
        <v>38729.989366486538</v>
      </c>
      <c r="H738">
        <f t="shared" ca="1" si="92"/>
        <v>0</v>
      </c>
      <c r="I738" t="str">
        <f ca="1">VLOOKUP(Q738,Tabela3[],9,1)</f>
        <v>HMM Rotterdam</v>
      </c>
      <c r="J738" t="str">
        <f ca="1">VLOOKUP(Q738,Tabela3[],11,0)</f>
        <v>QLED 4k 75"</v>
      </c>
      <c r="K738" t="str">
        <f ca="1">VLOOKUP(Q738,Tabela3[],10,0)</f>
        <v>Eletrônicos</v>
      </c>
      <c r="L738" t="e" cm="1">
        <f t="array" aca="1" ref="L738" ca="1">IF(Tabela2[[#This Row],[PORTO]]=Tabela2[[#This Row],[DESTINO]],0,erro)</f>
        <v>#NAME?</v>
      </c>
      <c r="N738">
        <f t="shared" ca="1" si="95"/>
        <v>1000</v>
      </c>
      <c r="O738">
        <f t="shared" ca="1" si="96"/>
        <v>6</v>
      </c>
      <c r="P738">
        <f t="shared" ca="1" si="97"/>
        <v>1</v>
      </c>
      <c r="Q738">
        <f t="shared" ca="1" si="93"/>
        <v>13</v>
      </c>
      <c r="R738">
        <f t="shared" ca="1" si="94"/>
        <v>1</v>
      </c>
    </row>
    <row r="739" spans="1:18">
      <c r="A739">
        <f ca="1">VLOOKUP(O739,Tabela3[],2,0)</f>
        <v>2009</v>
      </c>
      <c r="B739" t="str">
        <f ca="1">VLOOKUP(P739,Tabela3[],4,0)</f>
        <v>JANEIRO</v>
      </c>
      <c r="C739" t="str">
        <f ca="1">VLOOKUP(Q739,Tabela3[],5,0)</f>
        <v>India</v>
      </c>
      <c r="D739" t="str">
        <f ca="1">VLOOKUP(Q739,Tabela3[],3,0)</f>
        <v>Reliance Industries</v>
      </c>
      <c r="E739" t="str">
        <f ca="1">IF(R739=Q739, (VLOOKUP(P739+1,Tabela3[],5,0)),VLOOKUP(R739,Tabela3[],5,0))</f>
        <v>Alemanha</v>
      </c>
      <c r="F739" s="1">
        <f t="shared" ca="1" si="90"/>
        <v>39818</v>
      </c>
      <c r="G739" s="1">
        <f t="shared" ca="1" si="91"/>
        <v>39826.61661539835</v>
      </c>
      <c r="H739">
        <f t="shared" ca="1" si="92"/>
        <v>0</v>
      </c>
      <c r="I739" t="str">
        <f ca="1">VLOOKUP(Q739,Tabela3[],9,1)</f>
        <v>Tanker</v>
      </c>
      <c r="J739" t="str">
        <f ca="1">VLOOKUP(Q739,Tabela3[],11,0)</f>
        <v>Polietileno</v>
      </c>
      <c r="K739" t="str">
        <f ca="1">VLOOKUP(Q739,Tabela3[],10,0)</f>
        <v>Petroquimicos</v>
      </c>
      <c r="L739" t="e" cm="1">
        <f t="array" aca="1" ref="L739" ca="1">IF(Tabela2[[#This Row],[PORTO]]=Tabela2[[#This Row],[DESTINO]],0,erro)</f>
        <v>#NAME?</v>
      </c>
      <c r="N739">
        <f t="shared" ca="1" si="95"/>
        <v>0</v>
      </c>
      <c r="O739">
        <f t="shared" ca="1" si="96"/>
        <v>9</v>
      </c>
      <c r="P739">
        <f t="shared" ca="1" si="97"/>
        <v>0</v>
      </c>
      <c r="Q739">
        <f t="shared" ca="1" si="93"/>
        <v>31</v>
      </c>
      <c r="R739">
        <f t="shared" ca="1" si="94"/>
        <v>8</v>
      </c>
    </row>
    <row r="740" spans="1:18">
      <c r="A740">
        <f ca="1">VLOOKUP(O740,Tabela3[],2,0)</f>
        <v>2006</v>
      </c>
      <c r="B740" t="str">
        <f ca="1">VLOOKUP(P740,Tabela3[],4,0)</f>
        <v>FEVEREIRO</v>
      </c>
      <c r="C740" t="str">
        <f ca="1">VLOOKUP(Q740,Tabela3[],5,0)</f>
        <v>Estados Unidos</v>
      </c>
      <c r="D740" t="str">
        <f ca="1">VLOOKUP(Q740,Tabela3[],3,0)</f>
        <v>Amazon</v>
      </c>
      <c r="E740" t="str">
        <f ca="1">IF(R740=Q740, (VLOOKUP(P740+1,Tabela3[],5,0)),VLOOKUP(R740,Tabela3[],5,0))</f>
        <v>Holanda</v>
      </c>
      <c r="F740" s="1">
        <f t="shared" ca="1" si="90"/>
        <v>38737</v>
      </c>
      <c r="G740" s="1">
        <f t="shared" ca="1" si="91"/>
        <v>38744.857408932912</v>
      </c>
      <c r="H740">
        <f t="shared" ca="1" si="92"/>
        <v>1</v>
      </c>
      <c r="I740" t="str">
        <f ca="1">VLOOKUP(Q740,Tabela3[],9,1)</f>
        <v>HMM Algeciras</v>
      </c>
      <c r="J740" t="str">
        <f ca="1">VLOOKUP(Q740,Tabela3[],11,0)</f>
        <v>Colchão Baby Light D18</v>
      </c>
      <c r="K740" t="str">
        <f ca="1">VLOOKUP(Q740,Tabela3[],10,0)</f>
        <v>Geral</v>
      </c>
      <c r="L740" t="e" cm="1">
        <f t="array" aca="1" ref="L740" ca="1">IF(Tabela2[[#This Row],[PORTO]]=Tabela2[[#This Row],[DESTINO]],0,erro)</f>
        <v>#NAME?</v>
      </c>
      <c r="N740">
        <f t="shared" ca="1" si="95"/>
        <v>1000</v>
      </c>
      <c r="O740">
        <f t="shared" ca="1" si="96"/>
        <v>6</v>
      </c>
      <c r="P740">
        <f t="shared" ca="1" si="97"/>
        <v>1</v>
      </c>
      <c r="Q740">
        <f t="shared" ca="1" si="93"/>
        <v>4</v>
      </c>
      <c r="R740">
        <f t="shared" ca="1" si="94"/>
        <v>16</v>
      </c>
    </row>
    <row r="741" spans="1:18">
      <c r="A741">
        <f ca="1">VLOOKUP(O741,Tabela3[],2,0)</f>
        <v>2004</v>
      </c>
      <c r="B741" t="str">
        <f ca="1">VLOOKUP(P741,Tabela3[],4,0)</f>
        <v>ABRIL</v>
      </c>
      <c r="C741" t="str">
        <f ca="1">VLOOKUP(Q741,Tabela3[],5,0)</f>
        <v>Brasil</v>
      </c>
      <c r="D741" t="str">
        <f ca="1">VLOOKUP(Q741,Tabela3[],3,0)</f>
        <v>VALE</v>
      </c>
      <c r="E741" t="str">
        <f ca="1">IF(R741=Q741, (VLOOKUP(P741+1,Tabela3[],5,0)),VLOOKUP(R741,Tabela3[],5,0))</f>
        <v>Itália</v>
      </c>
      <c r="F741" s="1">
        <f t="shared" ca="1" si="90"/>
        <v>38064</v>
      </c>
      <c r="G741" s="1">
        <f t="shared" ca="1" si="91"/>
        <v>38071.45252648327</v>
      </c>
      <c r="H741">
        <f t="shared" ca="1" si="92"/>
        <v>1</v>
      </c>
      <c r="I741" t="str">
        <f ca="1">VLOOKUP(Q741,Tabela3[],9,1)</f>
        <v>Lan Hua Hai</v>
      </c>
      <c r="J741" t="str">
        <f ca="1">VLOOKUP(Q741,Tabela3[],11,0)</f>
        <v>Bauxita</v>
      </c>
      <c r="K741" t="str">
        <f ca="1">VLOOKUP(Q741,Tabela3[],10,0)</f>
        <v>Minério</v>
      </c>
      <c r="L741" t="e" cm="1">
        <f t="array" aca="1" ref="L741" ca="1">IF(Tabela2[[#This Row],[PORTO]]=Tabela2[[#This Row],[DESTINO]],0,erro)</f>
        <v>#NAME?</v>
      </c>
      <c r="N741">
        <f t="shared" ca="1" si="95"/>
        <v>0</v>
      </c>
      <c r="O741">
        <f t="shared" ca="1" si="96"/>
        <v>4</v>
      </c>
      <c r="P741">
        <f t="shared" ca="1" si="97"/>
        <v>3</v>
      </c>
      <c r="Q741">
        <f t="shared" ca="1" si="93"/>
        <v>28</v>
      </c>
      <c r="R741">
        <f t="shared" ca="1" si="94"/>
        <v>19</v>
      </c>
    </row>
    <row r="742" spans="1:18">
      <c r="A742">
        <f ca="1">VLOOKUP(O742,Tabela3[],2,0)</f>
        <v>2009</v>
      </c>
      <c r="B742" t="str">
        <f ca="1">VLOOKUP(P742,Tabela3[],4,0)</f>
        <v>JANEIRO</v>
      </c>
      <c r="C742" t="str">
        <f ca="1">VLOOKUP(Q742,Tabela3[],5,0)</f>
        <v>Canadá</v>
      </c>
      <c r="D742" t="str">
        <f ca="1">VLOOKUP(Q742,Tabela3[],3,0)</f>
        <v>Shopify</v>
      </c>
      <c r="E742" t="str">
        <f ca="1">IF(R742=Q742, (VLOOKUP(P742+1,Tabela3[],5,0)),VLOOKUP(R742,Tabela3[],5,0))</f>
        <v>Holanda</v>
      </c>
      <c r="F742" s="1">
        <f t="shared" ca="1" si="90"/>
        <v>39829</v>
      </c>
      <c r="G742" s="1">
        <f t="shared" ca="1" si="91"/>
        <v>39838.129453744281</v>
      </c>
      <c r="H742">
        <f t="shared" ca="1" si="92"/>
        <v>0</v>
      </c>
      <c r="I742" t="str">
        <f ca="1">VLOOKUP(Q742,Tabela3[],9,1)</f>
        <v>HMM Southampton</v>
      </c>
      <c r="J742" t="str">
        <f ca="1">VLOOKUP(Q742,Tabela3[],11,0)</f>
        <v>TORRADORES DE CAFÉ</v>
      </c>
      <c r="K742" t="str">
        <f ca="1">VLOOKUP(Q742,Tabela3[],10,0)</f>
        <v>Geral</v>
      </c>
      <c r="L742" t="e" cm="1">
        <f t="array" aca="1" ref="L742" ca="1">IF(Tabela2[[#This Row],[PORTO]]=Tabela2[[#This Row],[DESTINO]],0,erro)</f>
        <v>#NAME?</v>
      </c>
      <c r="N742">
        <f t="shared" ca="1" si="95"/>
        <v>2000</v>
      </c>
      <c r="O742">
        <f t="shared" ca="1" si="96"/>
        <v>9</v>
      </c>
      <c r="P742">
        <f t="shared" ca="1" si="97"/>
        <v>0</v>
      </c>
      <c r="Q742">
        <f t="shared" ca="1" si="93"/>
        <v>33</v>
      </c>
      <c r="R742">
        <f t="shared" ca="1" si="94"/>
        <v>15</v>
      </c>
    </row>
    <row r="743" spans="1:18">
      <c r="A743">
        <f ca="1">VLOOKUP(O743,Tabela3[],2,0)</f>
        <v>2007</v>
      </c>
      <c r="B743" t="str">
        <f ca="1">VLOOKUP(P743,Tabela3[],4,0)</f>
        <v>DEZEMBRO</v>
      </c>
      <c r="C743" t="str">
        <f ca="1">VLOOKUP(Q743,Tabela3[],5,0)</f>
        <v>Brasil</v>
      </c>
      <c r="D743" t="str">
        <f ca="1">VLOOKUP(Q743,Tabela3[],3,0)</f>
        <v>VALE</v>
      </c>
      <c r="E743" t="str">
        <f ca="1">IF(R743=Q743, (VLOOKUP(P743+1,Tabela3[],5,0)),VLOOKUP(R743,Tabela3[],5,0))</f>
        <v>Estados Unidos</v>
      </c>
      <c r="F743" s="1">
        <f t="shared" ca="1" si="90"/>
        <v>39412</v>
      </c>
      <c r="G743" s="1">
        <f t="shared" ca="1" si="91"/>
        <v>39420.536348693946</v>
      </c>
      <c r="H743">
        <f t="shared" ca="1" si="92"/>
        <v>1</v>
      </c>
      <c r="I743" t="str">
        <f ca="1">VLOOKUP(Q743,Tabela3[],9,1)</f>
        <v>Lan Hua Hai</v>
      </c>
      <c r="J743" t="str">
        <f ca="1">VLOOKUP(Q743,Tabela3[],11,0)</f>
        <v>Manganês</v>
      </c>
      <c r="K743" t="str">
        <f ca="1">VLOOKUP(Q743,Tabela3[],10,0)</f>
        <v>Minério</v>
      </c>
      <c r="L743" t="e" cm="1">
        <f t="array" aca="1" ref="L743" ca="1">IF(Tabela2[[#This Row],[PORTO]]=Tabela2[[#This Row],[DESTINO]],0,erro)</f>
        <v>#NAME?</v>
      </c>
      <c r="N743">
        <f t="shared" ca="1" si="95"/>
        <v>0</v>
      </c>
      <c r="O743">
        <f t="shared" ca="1" si="96"/>
        <v>7</v>
      </c>
      <c r="P743">
        <f t="shared" ca="1" si="97"/>
        <v>11</v>
      </c>
      <c r="Q743">
        <f t="shared" ca="1" si="93"/>
        <v>29</v>
      </c>
      <c r="R743">
        <f t="shared" ca="1" si="94"/>
        <v>5</v>
      </c>
    </row>
    <row r="744" spans="1:18">
      <c r="A744">
        <f ca="1">VLOOKUP(O744,Tabela3[],2,0)</f>
        <v>2004</v>
      </c>
      <c r="B744" t="str">
        <f ca="1">VLOOKUP(P744,Tabela3[],4,0)</f>
        <v>MAIO</v>
      </c>
      <c r="C744" t="str">
        <f ca="1">VLOOKUP(Q744,Tabela3[],5,0)</f>
        <v>Reino Unido</v>
      </c>
      <c r="D744" t="str">
        <f ca="1">VLOOKUP(Q744,Tabela3[],3,0)</f>
        <v>Unilever</v>
      </c>
      <c r="E744" t="str">
        <f ca="1">IF(R744=Q744, (VLOOKUP(P744+1,Tabela3[],5,0)),VLOOKUP(R744,Tabela3[],5,0))</f>
        <v>Alemanha</v>
      </c>
      <c r="F744" s="1">
        <f t="shared" ca="1" si="90"/>
        <v>38104</v>
      </c>
      <c r="G744" s="1">
        <f t="shared" ca="1" si="91"/>
        <v>38108.733266411167</v>
      </c>
      <c r="H744">
        <f t="shared" ca="1" si="92"/>
        <v>0</v>
      </c>
      <c r="I744" t="str">
        <f ca="1">VLOOKUP(Q744,Tabela3[],9,1)</f>
        <v>HMM Helsinki</v>
      </c>
      <c r="J744" t="str">
        <f ca="1">VLOOKUP(Q744,Tabela3[],11,0)</f>
        <v xml:space="preserve">Shampoo </v>
      </c>
      <c r="K744" t="str">
        <f ca="1">VLOOKUP(Q744,Tabela3[],10,0)</f>
        <v>Quimico</v>
      </c>
      <c r="L744" t="e" cm="1">
        <f t="array" aca="1" ref="L744" ca="1">IF(Tabela2[[#This Row],[PORTO]]=Tabela2[[#This Row],[DESTINO]],0,erro)</f>
        <v>#NAME?</v>
      </c>
      <c r="N744">
        <f t="shared" ca="1" si="95"/>
        <v>1050000</v>
      </c>
      <c r="O744">
        <f t="shared" ca="1" si="96"/>
        <v>4</v>
      </c>
      <c r="P744">
        <f t="shared" ca="1" si="97"/>
        <v>4</v>
      </c>
      <c r="Q744">
        <f t="shared" ca="1" si="93"/>
        <v>24</v>
      </c>
      <c r="R744">
        <f t="shared" ca="1" si="94"/>
        <v>7</v>
      </c>
    </row>
    <row r="745" spans="1:18">
      <c r="A745">
        <f ca="1">VLOOKUP(O745,Tabela3[],2,0)</f>
        <v>2004</v>
      </c>
      <c r="B745" t="str">
        <f ca="1">VLOOKUP(P745,Tabela3[],4,0)</f>
        <v>MAIO</v>
      </c>
      <c r="C745" t="str">
        <f ca="1">VLOOKUP(Q745,Tabela3[],5,0)</f>
        <v>Estados Unidos</v>
      </c>
      <c r="D745" t="str">
        <f ca="1">VLOOKUP(Q745,Tabela3[],3,0)</f>
        <v>Amazon</v>
      </c>
      <c r="E745" t="str">
        <f ca="1">IF(R745=Q745, (VLOOKUP(P745+1,Tabela3[],5,0)),VLOOKUP(R745,Tabela3[],5,0))</f>
        <v>Holanda</v>
      </c>
      <c r="F745" s="1">
        <f t="shared" ca="1" si="90"/>
        <v>38098</v>
      </c>
      <c r="G745" s="1">
        <f t="shared" ca="1" si="91"/>
        <v>38102.253824950654</v>
      </c>
      <c r="H745">
        <f t="shared" ca="1" si="92"/>
        <v>1</v>
      </c>
      <c r="I745" t="str">
        <f ca="1">VLOOKUP(Q745,Tabela3[],9,1)</f>
        <v>HMM Algeciras</v>
      </c>
      <c r="J745" t="str">
        <f ca="1">VLOOKUP(Q745,Tabela3[],11,0)</f>
        <v>Colchão Baby Light D18</v>
      </c>
      <c r="K745" t="str">
        <f ca="1">VLOOKUP(Q745,Tabela3[],10,0)</f>
        <v>Geral</v>
      </c>
      <c r="L745" t="e" cm="1">
        <f t="array" aca="1" ref="L745" ca="1">IF(Tabela2[[#This Row],[PORTO]]=Tabela2[[#This Row],[DESTINO]],0,erro)</f>
        <v>#NAME?</v>
      </c>
      <c r="N745">
        <f t="shared" ca="1" si="95"/>
        <v>4000</v>
      </c>
      <c r="O745">
        <f t="shared" ca="1" si="96"/>
        <v>4</v>
      </c>
      <c r="P745">
        <f t="shared" ca="1" si="97"/>
        <v>4</v>
      </c>
      <c r="Q745">
        <f t="shared" ca="1" si="93"/>
        <v>4</v>
      </c>
      <c r="R745">
        <f t="shared" ca="1" si="94"/>
        <v>16</v>
      </c>
    </row>
    <row r="746" spans="1:18">
      <c r="A746">
        <f ca="1">VLOOKUP(O746,Tabela3[],2,0)</f>
        <v>2009</v>
      </c>
      <c r="B746" t="str">
        <f ca="1">VLOOKUP(P746,Tabela3[],4,0)</f>
        <v>MAIO</v>
      </c>
      <c r="C746" t="str">
        <f ca="1">VLOOKUP(Q746,Tabela3[],5,0)</f>
        <v>Itália</v>
      </c>
      <c r="D746" t="str">
        <f ca="1">VLOOKUP(Q746,Tabela3[],3,0)</f>
        <v>Hyundai</v>
      </c>
      <c r="E746" t="str">
        <f ca="1">IF(R746=Q746, (VLOOKUP(P746+1,Tabela3[],5,0)),VLOOKUP(R746,Tabela3[],5,0))</f>
        <v>França</v>
      </c>
      <c r="F746" s="1">
        <f t="shared" ca="1" si="90"/>
        <v>39921</v>
      </c>
      <c r="G746" s="1">
        <f t="shared" ca="1" si="91"/>
        <v>39927.726426286143</v>
      </c>
      <c r="H746">
        <f t="shared" ca="1" si="92"/>
        <v>1</v>
      </c>
      <c r="I746" t="str">
        <f ca="1">VLOOKUP(Q746,Tabela3[],9,1)</f>
        <v>Car Carriers</v>
      </c>
      <c r="J746" t="str">
        <f ca="1">VLOOKUP(Q746,Tabela3[],11,0)</f>
        <v>HB20 Vision</v>
      </c>
      <c r="K746" t="str">
        <f ca="1">VLOOKUP(Q746,Tabela3[],10,0)</f>
        <v>Carros</v>
      </c>
      <c r="L746" t="e" cm="1">
        <f t="array" aca="1" ref="L746" ca="1">IF(Tabela2[[#This Row],[PORTO]]=Tabela2[[#This Row],[DESTINO]],0,erro)</f>
        <v>#NAME?</v>
      </c>
      <c r="N746">
        <f t="shared" ca="1" si="95"/>
        <v>100</v>
      </c>
      <c r="O746">
        <f t="shared" ca="1" si="96"/>
        <v>9</v>
      </c>
      <c r="P746">
        <f t="shared" ca="1" si="97"/>
        <v>4</v>
      </c>
      <c r="Q746">
        <f t="shared" ca="1" si="93"/>
        <v>20</v>
      </c>
      <c r="R746">
        <f t="shared" ca="1" si="94"/>
        <v>23</v>
      </c>
    </row>
    <row r="747" spans="1:18">
      <c r="A747">
        <f ca="1">VLOOKUP(O747,Tabela3[],2,0)</f>
        <v>2008</v>
      </c>
      <c r="B747" t="str">
        <f ca="1">VLOOKUP(P747,Tabela3[],4,0)</f>
        <v>NOVEMBRO</v>
      </c>
      <c r="C747" t="str">
        <f ca="1">VLOOKUP(Q747,Tabela3[],5,0)</f>
        <v>Coréia do Sul</v>
      </c>
      <c r="D747" t="str">
        <f ca="1">VLOOKUP(Q747,Tabela3[],3,0)</f>
        <v>Samsung</v>
      </c>
      <c r="E747" t="str">
        <f ca="1">IF(R747=Q747, (VLOOKUP(P747+1,Tabela3[],5,0)),VLOOKUP(R747,Tabela3[],5,0))</f>
        <v>Japão</v>
      </c>
      <c r="F747" s="1">
        <f t="shared" ca="1" si="90"/>
        <v>39738</v>
      </c>
      <c r="G747" s="1">
        <f t="shared" ca="1" si="91"/>
        <v>39739.737514493638</v>
      </c>
      <c r="H747">
        <f t="shared" ca="1" si="92"/>
        <v>0</v>
      </c>
      <c r="I747" t="str">
        <f ca="1">VLOOKUP(Q747,Tabela3[],9,1)</f>
        <v>HMM Rotterdam</v>
      </c>
      <c r="J747" t="str">
        <f ca="1">VLOOKUP(Q747,Tabela3[],11,0)</f>
        <v>QLED 4k 75"</v>
      </c>
      <c r="K747" t="str">
        <f ca="1">VLOOKUP(Q747,Tabela3[],10,0)</f>
        <v>Eletrônicos</v>
      </c>
      <c r="L747" t="e" cm="1">
        <f t="array" aca="1" ref="L747" ca="1">IF(Tabela2[[#This Row],[PORTO]]=Tabela2[[#This Row],[DESTINO]],0,erro)</f>
        <v>#NAME?</v>
      </c>
      <c r="N747">
        <f t="shared" ca="1" si="95"/>
        <v>1000</v>
      </c>
      <c r="O747">
        <f t="shared" ca="1" si="96"/>
        <v>8</v>
      </c>
      <c r="P747">
        <f t="shared" ca="1" si="97"/>
        <v>10</v>
      </c>
      <c r="Q747">
        <f t="shared" ca="1" si="93"/>
        <v>13</v>
      </c>
      <c r="R747">
        <f t="shared" ca="1" si="94"/>
        <v>11</v>
      </c>
    </row>
    <row r="748" spans="1:18">
      <c r="A748">
        <f ca="1">VLOOKUP(O748,Tabela3[],2,0)</f>
        <v>2006</v>
      </c>
      <c r="B748" t="str">
        <f ca="1">VLOOKUP(P748,Tabela3[],4,0)</f>
        <v>NOVEMBRO</v>
      </c>
      <c r="C748" t="str">
        <f ca="1">VLOOKUP(Q748,Tabela3[],5,0)</f>
        <v>Japão</v>
      </c>
      <c r="D748" t="str">
        <f ca="1">VLOOKUP(Q748,Tabela3[],3,0)</f>
        <v>Toyota</v>
      </c>
      <c r="E748" t="str">
        <f ca="1">IF(R748=Q748, (VLOOKUP(P748+1,Tabela3[],5,0)),VLOOKUP(R748,Tabela3[],5,0))</f>
        <v>China</v>
      </c>
      <c r="F748" s="1">
        <f t="shared" ca="1" si="90"/>
        <v>39002</v>
      </c>
      <c r="G748" s="1">
        <f t="shared" ca="1" si="91"/>
        <v>39003.210978299117</v>
      </c>
      <c r="H748">
        <f t="shared" ca="1" si="92"/>
        <v>0</v>
      </c>
      <c r="I748" t="str">
        <f ca="1">VLOOKUP(Q748,Tabela3[],9,1)</f>
        <v>Trailer Carriers</v>
      </c>
      <c r="J748" t="str">
        <f ca="1">VLOOKUP(Q748,Tabela3[],11,0)</f>
        <v>COROLLA CROSS XR</v>
      </c>
      <c r="K748" t="str">
        <f ca="1">VLOOKUP(Q748,Tabela3[],10,0)</f>
        <v>Carros</v>
      </c>
      <c r="L748" t="e" cm="1">
        <f t="array" aca="1" ref="L748" ca="1">IF(Tabela2[[#This Row],[PORTO]]=Tabela2[[#This Row],[DESTINO]],0,erro)</f>
        <v>#NAME?</v>
      </c>
      <c r="N748">
        <f t="shared" ca="1" si="95"/>
        <v>100</v>
      </c>
      <c r="O748">
        <f t="shared" ca="1" si="96"/>
        <v>6</v>
      </c>
      <c r="P748">
        <f t="shared" ca="1" si="97"/>
        <v>10</v>
      </c>
      <c r="Q748">
        <f t="shared" ca="1" si="93"/>
        <v>11</v>
      </c>
      <c r="R748">
        <f t="shared" ca="1" si="94"/>
        <v>2</v>
      </c>
    </row>
    <row r="749" spans="1:18">
      <c r="A749">
        <f ca="1">VLOOKUP(O749,Tabela3[],2,0)</f>
        <v>2005</v>
      </c>
      <c r="B749" t="str">
        <f ca="1">VLOOKUP(P749,Tabela3[],4,0)</f>
        <v>NOVEMBRO</v>
      </c>
      <c r="C749" t="str">
        <f ca="1">VLOOKUP(Q749,Tabela3[],5,0)</f>
        <v>Alemanha</v>
      </c>
      <c r="D749" t="str">
        <f ca="1">VLOOKUP(Q749,Tabela3[],3,0)</f>
        <v>Volkswagen</v>
      </c>
      <c r="E749" t="str">
        <f ca="1">IF(R749=Q749, (VLOOKUP(P749+1,Tabela3[],5,0)),VLOOKUP(R749,Tabela3[],5,0))</f>
        <v>Japão</v>
      </c>
      <c r="F749" s="1">
        <f t="shared" ca="1" si="90"/>
        <v>38651</v>
      </c>
      <c r="G749" s="1">
        <f t="shared" ca="1" si="91"/>
        <v>38658.743334896899</v>
      </c>
      <c r="H749">
        <f t="shared" ca="1" si="92"/>
        <v>0</v>
      </c>
      <c r="I749" t="str">
        <f ca="1">VLOOKUP(Q749,Tabela3[],9,1)</f>
        <v>Warehouse Carriers </v>
      </c>
      <c r="J749" t="str">
        <f ca="1">VLOOKUP(Q749,Tabela3[],11,0)</f>
        <v>Highline 250 TSI (Taos)</v>
      </c>
      <c r="K749" t="str">
        <f ca="1">VLOOKUP(Q749,Tabela3[],10,0)</f>
        <v>Carros</v>
      </c>
      <c r="L749" t="e" cm="1">
        <f t="array" aca="1" ref="L749" ca="1">IF(Tabela2[[#This Row],[PORTO]]=Tabela2[[#This Row],[DESTINO]],0,erro)</f>
        <v>#NAME?</v>
      </c>
      <c r="N749">
        <f t="shared" ca="1" si="95"/>
        <v>100</v>
      </c>
      <c r="O749">
        <f t="shared" ca="1" si="96"/>
        <v>5</v>
      </c>
      <c r="P749">
        <f t="shared" ca="1" si="97"/>
        <v>10</v>
      </c>
      <c r="Q749">
        <f t="shared" ca="1" si="93"/>
        <v>7</v>
      </c>
      <c r="R749">
        <f t="shared" ca="1" si="94"/>
        <v>7</v>
      </c>
    </row>
    <row r="750" spans="1:18">
      <c r="A750">
        <f ca="1">VLOOKUP(O750,Tabela3[],2,0)</f>
        <v>2002</v>
      </c>
      <c r="B750" t="str">
        <f ca="1">VLOOKUP(P750,Tabela3[],4,0)</f>
        <v>MAIO</v>
      </c>
      <c r="C750" t="str">
        <f ca="1">VLOOKUP(Q750,Tabela3[],5,0)</f>
        <v>França</v>
      </c>
      <c r="D750" t="str">
        <f ca="1">VLOOKUP(Q750,Tabela3[],3,0)</f>
        <v> LVMH</v>
      </c>
      <c r="E750" t="str">
        <f ca="1">IF(R750=Q750, (VLOOKUP(P750+1,Tabela3[],5,0)),VLOOKUP(R750,Tabela3[],5,0))</f>
        <v>China</v>
      </c>
      <c r="F750" s="1">
        <f t="shared" ca="1" si="90"/>
        <v>37351</v>
      </c>
      <c r="G750" s="1">
        <f t="shared" ca="1" si="91"/>
        <v>37352.743701095256</v>
      </c>
      <c r="H750">
        <f t="shared" ca="1" si="92"/>
        <v>1</v>
      </c>
      <c r="I750" t="str">
        <f ca="1">VLOOKUP(Q750,Tabela3[],9,1)</f>
        <v>Emma Maersk</v>
      </c>
      <c r="J750" t="str">
        <f ca="1">VLOOKUP(Q750,Tabela3[],11,0)</f>
        <v>Louis Vuitton</v>
      </c>
      <c r="K750" t="str">
        <f ca="1">VLOOKUP(Q750,Tabela3[],10,0)</f>
        <v>Tecido</v>
      </c>
      <c r="L750" t="e" cm="1">
        <f t="array" aca="1" ref="L750" ca="1">IF(Tabela2[[#This Row],[PORTO]]=Tabela2[[#This Row],[DESTINO]],0,erro)</f>
        <v>#NAME?</v>
      </c>
      <c r="N750">
        <f t="shared" ca="1" si="95"/>
        <v>17000</v>
      </c>
      <c r="O750">
        <f t="shared" ca="1" si="96"/>
        <v>2</v>
      </c>
      <c r="P750">
        <f t="shared" ca="1" si="97"/>
        <v>4</v>
      </c>
      <c r="Q750">
        <f t="shared" ca="1" si="93"/>
        <v>22</v>
      </c>
      <c r="R750">
        <f t="shared" ca="1" si="94"/>
        <v>1</v>
      </c>
    </row>
    <row r="751" spans="1:18">
      <c r="A751">
        <f ca="1">VLOOKUP(O751,Tabela3[],2,0)</f>
        <v>2004</v>
      </c>
      <c r="B751" t="str">
        <f ca="1">VLOOKUP(P751,Tabela3[],4,0)</f>
        <v>SETEMBRO</v>
      </c>
      <c r="C751" t="str">
        <f ca="1">VLOOKUP(Q751,Tabela3[],5,0)</f>
        <v>Brasil</v>
      </c>
      <c r="D751" t="str">
        <f ca="1">VLOOKUP(Q751,Tabela3[],3,0)</f>
        <v>VALE</v>
      </c>
      <c r="E751" t="str">
        <f ca="1">IF(R751=Q751, (VLOOKUP(P751+1,Tabela3[],5,0)),VLOOKUP(R751,Tabela3[],5,0))</f>
        <v>Alemanha</v>
      </c>
      <c r="F751" s="1">
        <f t="shared" ca="1" si="90"/>
        <v>38201</v>
      </c>
      <c r="G751" s="1">
        <f t="shared" ca="1" si="91"/>
        <v>38201.886365924081</v>
      </c>
      <c r="H751">
        <f t="shared" ca="1" si="92"/>
        <v>1</v>
      </c>
      <c r="I751" t="str">
        <f ca="1">VLOOKUP(Q751,Tabela3[],9,1)</f>
        <v>Lan Hua Hai</v>
      </c>
      <c r="J751" t="str">
        <f ca="1">VLOOKUP(Q751,Tabela3[],11,0)</f>
        <v>Bauxita</v>
      </c>
      <c r="K751" t="str">
        <f ca="1">VLOOKUP(Q751,Tabela3[],10,0)</f>
        <v>Minério</v>
      </c>
      <c r="L751" t="e" cm="1">
        <f t="array" aca="1" ref="L751" ca="1">IF(Tabela2[[#This Row],[PORTO]]=Tabela2[[#This Row],[DESTINO]],0,erro)</f>
        <v>#NAME?</v>
      </c>
      <c r="N751">
        <f t="shared" ca="1" si="95"/>
        <v>0</v>
      </c>
      <c r="O751">
        <f t="shared" ca="1" si="96"/>
        <v>4</v>
      </c>
      <c r="P751">
        <f t="shared" ca="1" si="97"/>
        <v>8</v>
      </c>
      <c r="Q751">
        <f t="shared" ca="1" si="93"/>
        <v>28</v>
      </c>
      <c r="R751">
        <f t="shared" ca="1" si="94"/>
        <v>6</v>
      </c>
    </row>
    <row r="752" spans="1:18">
      <c r="A752">
        <f ca="1">VLOOKUP(O752,Tabela3[],2,0)</f>
        <v>2001</v>
      </c>
      <c r="B752" t="str">
        <f ca="1">VLOOKUP(P752,Tabela3[],4,0)</f>
        <v>MARÇO</v>
      </c>
      <c r="C752" t="str">
        <f ca="1">VLOOKUP(Q752,Tabela3[],5,0)</f>
        <v>Japão</v>
      </c>
      <c r="D752" t="str">
        <f ca="1">VLOOKUP(Q752,Tabela3[],3,0)</f>
        <v>Toyota</v>
      </c>
      <c r="E752" t="str">
        <f ca="1">IF(R752=Q752, (VLOOKUP(P752+1,Tabela3[],5,0)),VLOOKUP(R752,Tabela3[],5,0))</f>
        <v>Estados Unidos</v>
      </c>
      <c r="F752" s="1">
        <f t="shared" ca="1" si="90"/>
        <v>36931</v>
      </c>
      <c r="G752" s="1">
        <f t="shared" ca="1" si="91"/>
        <v>36932.607927662175</v>
      </c>
      <c r="H752">
        <f t="shared" ca="1" si="92"/>
        <v>1</v>
      </c>
      <c r="I752" t="str">
        <f ca="1">VLOOKUP(Q752,Tabela3[],9,1)</f>
        <v>Trailer Carriers</v>
      </c>
      <c r="J752" t="str">
        <f ca="1">VLOOKUP(Q752,Tabela3[],11,0)</f>
        <v>COROLLA CROSS XR</v>
      </c>
      <c r="K752" t="str">
        <f ca="1">VLOOKUP(Q752,Tabela3[],10,0)</f>
        <v>Carros</v>
      </c>
      <c r="L752" t="e" cm="1">
        <f t="array" aca="1" ref="L752" ca="1">IF(Tabela2[[#This Row],[PORTO]]=Tabela2[[#This Row],[DESTINO]],0,erro)</f>
        <v>#NAME?</v>
      </c>
      <c r="N752">
        <f t="shared" ca="1" si="95"/>
        <v>300</v>
      </c>
      <c r="O752">
        <f t="shared" ca="1" si="96"/>
        <v>1</v>
      </c>
      <c r="P752">
        <f t="shared" ca="1" si="97"/>
        <v>2</v>
      </c>
      <c r="Q752">
        <f t="shared" ca="1" si="93"/>
        <v>11</v>
      </c>
      <c r="R752">
        <f t="shared" ca="1" si="94"/>
        <v>5</v>
      </c>
    </row>
    <row r="753" spans="1:18">
      <c r="A753">
        <f ca="1">VLOOKUP(O753,Tabela3[],2,0)</f>
        <v>2001</v>
      </c>
      <c r="B753" t="str">
        <f ca="1">VLOOKUP(P753,Tabela3[],4,0)</f>
        <v>MARÇO</v>
      </c>
      <c r="C753" t="str">
        <f ca="1">VLOOKUP(Q753,Tabela3[],5,0)</f>
        <v>India</v>
      </c>
      <c r="D753" t="str">
        <f ca="1">VLOOKUP(Q753,Tabela3[],3,0)</f>
        <v>Reliance Industries</v>
      </c>
      <c r="E753" t="str">
        <f ca="1">IF(R753=Q753, (VLOOKUP(P753+1,Tabela3[],5,0)),VLOOKUP(R753,Tabela3[],5,0))</f>
        <v>Alemanha</v>
      </c>
      <c r="F753" s="1">
        <f t="shared" ca="1" si="90"/>
        <v>36940</v>
      </c>
      <c r="G753" s="1">
        <f t="shared" ca="1" si="91"/>
        <v>36949.380509204013</v>
      </c>
      <c r="H753">
        <f t="shared" ca="1" si="92"/>
        <v>1</v>
      </c>
      <c r="I753" t="str">
        <f ca="1">VLOOKUP(Q753,Tabela3[],9,1)</f>
        <v>Tanker</v>
      </c>
      <c r="J753" t="str">
        <f ca="1">VLOOKUP(Q753,Tabela3[],11,0)</f>
        <v>Cloreto de polivinila</v>
      </c>
      <c r="K753" t="str">
        <f ca="1">VLOOKUP(Q753,Tabela3[],10,0)</f>
        <v>Petroquimicos</v>
      </c>
      <c r="L753" t="e" cm="1">
        <f t="array" aca="1" ref="L753" ca="1">IF(Tabela2[[#This Row],[PORTO]]=Tabela2[[#This Row],[DESTINO]],0,erro)</f>
        <v>#NAME?</v>
      </c>
      <c r="N753">
        <f t="shared" ca="1" si="95"/>
        <v>0</v>
      </c>
      <c r="O753">
        <f t="shared" ca="1" si="96"/>
        <v>1</v>
      </c>
      <c r="P753">
        <f t="shared" ca="1" si="97"/>
        <v>2</v>
      </c>
      <c r="Q753">
        <f t="shared" ca="1" si="93"/>
        <v>32</v>
      </c>
      <c r="R753">
        <f t="shared" ca="1" si="94"/>
        <v>6</v>
      </c>
    </row>
    <row r="754" spans="1:18">
      <c r="A754">
        <f ca="1">VLOOKUP(O754,Tabela3[],2,0)</f>
        <v>2007</v>
      </c>
      <c r="B754" t="str">
        <f ca="1">VLOOKUP(P754,Tabela3[],4,0)</f>
        <v>SETEMBRO</v>
      </c>
      <c r="C754" t="str">
        <f ca="1">VLOOKUP(Q754,Tabela3[],5,0)</f>
        <v>Estados Unidos</v>
      </c>
      <c r="D754" t="str">
        <f ca="1">VLOOKUP(Q754,Tabela3[],3,0)</f>
        <v>Amazon</v>
      </c>
      <c r="E754" t="str">
        <f ca="1">IF(R754=Q754, (VLOOKUP(P754+1,Tabela3[],5,0)),VLOOKUP(R754,Tabela3[],5,0))</f>
        <v>Japão</v>
      </c>
      <c r="F754" s="1">
        <f t="shared" ca="1" si="90"/>
        <v>39317</v>
      </c>
      <c r="G754" s="1">
        <f t="shared" ca="1" si="91"/>
        <v>39323.198705319694</v>
      </c>
      <c r="H754">
        <f t="shared" ca="1" si="92"/>
        <v>0</v>
      </c>
      <c r="I754" t="str">
        <f ca="1">VLOOKUP(Q754,Tabela3[],9,1)</f>
        <v>HMM Algeciras</v>
      </c>
      <c r="J754" t="str">
        <f ca="1">VLOOKUP(Q754,Tabela3[],11,0)</f>
        <v>Travesseiro Toque de Pluma</v>
      </c>
      <c r="K754" t="str">
        <f ca="1">VLOOKUP(Q754,Tabela3[],10,0)</f>
        <v>Geral</v>
      </c>
      <c r="L754" t="e" cm="1">
        <f t="array" aca="1" ref="L754" ca="1">IF(Tabela2[[#This Row],[PORTO]]=Tabela2[[#This Row],[DESTINO]],0,erro)</f>
        <v>#NAME?</v>
      </c>
      <c r="N754">
        <f t="shared" ca="1" si="95"/>
        <v>4000</v>
      </c>
      <c r="O754">
        <f t="shared" ca="1" si="96"/>
        <v>7</v>
      </c>
      <c r="P754">
        <f t="shared" ca="1" si="97"/>
        <v>8</v>
      </c>
      <c r="Q754">
        <f t="shared" ca="1" si="93"/>
        <v>5</v>
      </c>
      <c r="R754">
        <f t="shared" ca="1" si="94"/>
        <v>11</v>
      </c>
    </row>
    <row r="755" spans="1:18">
      <c r="A755">
        <f ca="1">VLOOKUP(O755,Tabela3[],2,0)</f>
        <v>2009</v>
      </c>
      <c r="B755" t="str">
        <f ca="1">VLOOKUP(P755,Tabela3[],4,0)</f>
        <v>DEZEMBRO</v>
      </c>
      <c r="C755" t="str">
        <f ca="1">VLOOKUP(Q755,Tabela3[],5,0)</f>
        <v>Brasil</v>
      </c>
      <c r="D755" t="str">
        <f ca="1">VLOOKUP(Q755,Tabela3[],3,0)</f>
        <v>VALE</v>
      </c>
      <c r="E755" t="str">
        <f ca="1">IF(R755=Q755, (VLOOKUP(P755+1,Tabela3[],5,0)),VLOOKUP(R755,Tabela3[],5,0))</f>
        <v>Coréia do Sul</v>
      </c>
      <c r="F755" s="1">
        <f t="shared" ca="1" si="90"/>
        <v>40144</v>
      </c>
      <c r="G755" s="1">
        <f t="shared" ca="1" si="91"/>
        <v>40148.55995943326</v>
      </c>
      <c r="H755">
        <f t="shared" ca="1" si="92"/>
        <v>1</v>
      </c>
      <c r="I755" t="str">
        <f ca="1">VLOOKUP(Q755,Tabela3[],9,1)</f>
        <v>Lan Hua Hai</v>
      </c>
      <c r="J755" t="str">
        <f ca="1">VLOOKUP(Q755,Tabela3[],11,0)</f>
        <v>Minério de Ferro</v>
      </c>
      <c r="K755" t="str">
        <f ca="1">VLOOKUP(Q755,Tabela3[],10,0)</f>
        <v>Minério</v>
      </c>
      <c r="L755" t="e" cm="1">
        <f t="array" aca="1" ref="L755" ca="1">IF(Tabela2[[#This Row],[PORTO]]=Tabela2[[#This Row],[DESTINO]],0,erro)</f>
        <v>#NAME?</v>
      </c>
      <c r="N755">
        <f t="shared" ca="1" si="95"/>
        <v>0</v>
      </c>
      <c r="O755">
        <f t="shared" ca="1" si="96"/>
        <v>9</v>
      </c>
      <c r="P755">
        <f t="shared" ca="1" si="97"/>
        <v>11</v>
      </c>
      <c r="Q755">
        <f t="shared" ca="1" si="93"/>
        <v>27</v>
      </c>
      <c r="R755">
        <f t="shared" ca="1" si="94"/>
        <v>12</v>
      </c>
    </row>
    <row r="756" spans="1:18">
      <c r="A756">
        <f ca="1">VLOOKUP(O756,Tabela3[],2,0)</f>
        <v>2009</v>
      </c>
      <c r="B756" t="str">
        <f ca="1">VLOOKUP(P756,Tabela3[],4,0)</f>
        <v>ABRIL</v>
      </c>
      <c r="C756" t="str">
        <f ca="1">VLOOKUP(Q756,Tabela3[],5,0)</f>
        <v>Japão</v>
      </c>
      <c r="D756" t="str">
        <f ca="1">VLOOKUP(Q756,Tabela3[],3,0)</f>
        <v>Toyota</v>
      </c>
      <c r="E756" t="str">
        <f ca="1">IF(R756=Q756, (VLOOKUP(P756+1,Tabela3[],5,0)),VLOOKUP(R756,Tabela3[],5,0))</f>
        <v>Alemanha</v>
      </c>
      <c r="F756" s="1">
        <f t="shared" ca="1" si="90"/>
        <v>39877</v>
      </c>
      <c r="G756" s="1">
        <f t="shared" ca="1" si="91"/>
        <v>39877.300238318516</v>
      </c>
      <c r="H756">
        <f t="shared" ca="1" si="92"/>
        <v>0</v>
      </c>
      <c r="I756" t="str">
        <f ca="1">VLOOKUP(Q756,Tabela3[],9,1)</f>
        <v>Trailer Carriers</v>
      </c>
      <c r="J756" t="str">
        <f ca="1">VLOOKUP(Q756,Tabela3[],11,0)</f>
        <v>COROLLA CROSS XR</v>
      </c>
      <c r="K756" t="str">
        <f ca="1">VLOOKUP(Q756,Tabela3[],10,0)</f>
        <v>Carros</v>
      </c>
      <c r="L756" t="e" cm="1">
        <f t="array" aca="1" ref="L756" ca="1">IF(Tabela2[[#This Row],[PORTO]]=Tabela2[[#This Row],[DESTINO]],0,erro)</f>
        <v>#NAME?</v>
      </c>
      <c r="N756">
        <f t="shared" ca="1" si="95"/>
        <v>400</v>
      </c>
      <c r="O756">
        <f t="shared" ca="1" si="96"/>
        <v>9</v>
      </c>
      <c r="P756">
        <f t="shared" ca="1" si="97"/>
        <v>3</v>
      </c>
      <c r="Q756">
        <f t="shared" ca="1" si="93"/>
        <v>11</v>
      </c>
      <c r="R756">
        <f t="shared" ca="1" si="94"/>
        <v>6</v>
      </c>
    </row>
    <row r="757" spans="1:18">
      <c r="A757">
        <f ca="1">VLOOKUP(O757,Tabela3[],2,0)</f>
        <v>2008</v>
      </c>
      <c r="B757" t="str">
        <f ca="1">VLOOKUP(P757,Tabela3[],4,0)</f>
        <v>MAIO</v>
      </c>
      <c r="C757" t="str">
        <f ca="1">VLOOKUP(Q757,Tabela3[],5,0)</f>
        <v>Coréia do Sul</v>
      </c>
      <c r="D757" t="str">
        <f ca="1">VLOOKUP(Q757,Tabela3[],3,0)</f>
        <v>Samsung</v>
      </c>
      <c r="E757" t="str">
        <f ca="1">IF(R757=Q757, (VLOOKUP(P757+1,Tabela3[],5,0)),VLOOKUP(R757,Tabela3[],5,0))</f>
        <v>China</v>
      </c>
      <c r="F757" s="1">
        <f t="shared" ca="1" si="90"/>
        <v>39547</v>
      </c>
      <c r="G757" s="1">
        <f t="shared" ca="1" si="91"/>
        <v>39550.085839311178</v>
      </c>
      <c r="H757">
        <f t="shared" ca="1" si="92"/>
        <v>1</v>
      </c>
      <c r="I757" t="str">
        <f ca="1">VLOOKUP(Q757,Tabela3[],9,1)</f>
        <v>HMM Rotterdam</v>
      </c>
      <c r="J757" t="str">
        <f ca="1">VLOOKUP(Q757,Tabela3[],11,0)</f>
        <v>QLED 4k 75"</v>
      </c>
      <c r="K757" t="str">
        <f ca="1">VLOOKUP(Q757,Tabela3[],10,0)</f>
        <v>Eletrônicos</v>
      </c>
      <c r="L757" t="e" cm="1">
        <f t="array" aca="1" ref="L757" ca="1">IF(Tabela2[[#This Row],[PORTO]]=Tabela2[[#This Row],[DESTINO]],0,erro)</f>
        <v>#NAME?</v>
      </c>
      <c r="N757">
        <f t="shared" ca="1" si="95"/>
        <v>1000</v>
      </c>
      <c r="O757">
        <f t="shared" ca="1" si="96"/>
        <v>8</v>
      </c>
      <c r="P757">
        <f t="shared" ca="1" si="97"/>
        <v>4</v>
      </c>
      <c r="Q757">
        <f t="shared" ca="1" si="93"/>
        <v>13</v>
      </c>
      <c r="R757">
        <f t="shared" ca="1" si="94"/>
        <v>0</v>
      </c>
    </row>
    <row r="758" spans="1:18">
      <c r="A758">
        <f ca="1">VLOOKUP(O758,Tabela3[],2,0)</f>
        <v>2000</v>
      </c>
      <c r="B758" t="str">
        <f ca="1">VLOOKUP(P758,Tabela3[],4,0)</f>
        <v>DEZEMBRO</v>
      </c>
      <c r="C758" t="str">
        <f ca="1">VLOOKUP(Q758,Tabela3[],5,0)</f>
        <v>França</v>
      </c>
      <c r="D758" t="str">
        <f ca="1">VLOOKUP(Q758,Tabela3[],3,0)</f>
        <v> LVMH</v>
      </c>
      <c r="E758" t="str">
        <f ca="1">IF(R758=Q758, (VLOOKUP(P758+1,Tabela3[],5,0)),VLOOKUP(R758,Tabela3[],5,0))</f>
        <v>Japão</v>
      </c>
      <c r="F758" s="1">
        <f t="shared" ca="1" si="90"/>
        <v>36846</v>
      </c>
      <c r="G758" s="1">
        <f t="shared" ca="1" si="91"/>
        <v>36849.244971983921</v>
      </c>
      <c r="H758">
        <f t="shared" ca="1" si="92"/>
        <v>0</v>
      </c>
      <c r="I758" t="str">
        <f ca="1">VLOOKUP(Q758,Tabela3[],9,1)</f>
        <v>Emma Maersk</v>
      </c>
      <c r="J758" t="str">
        <f ca="1">VLOOKUP(Q758,Tabela3[],11,0)</f>
        <v>Guerlain</v>
      </c>
      <c r="K758" t="str">
        <f ca="1">VLOOKUP(Q758,Tabela3[],10,0)</f>
        <v>Tecido</v>
      </c>
      <c r="L758" t="e" cm="1">
        <f t="array" aca="1" ref="L758" ca="1">IF(Tabela2[[#This Row],[PORTO]]=Tabela2[[#This Row],[DESTINO]],0,erro)</f>
        <v>#NAME?</v>
      </c>
      <c r="N758">
        <f t="shared" ca="1" si="95"/>
        <v>24000</v>
      </c>
      <c r="O758">
        <f t="shared" ca="1" si="96"/>
        <v>0</v>
      </c>
      <c r="P758">
        <f t="shared" ca="1" si="97"/>
        <v>11</v>
      </c>
      <c r="Q758">
        <f t="shared" ca="1" si="93"/>
        <v>23</v>
      </c>
      <c r="R758">
        <f t="shared" ca="1" si="94"/>
        <v>9</v>
      </c>
    </row>
    <row r="759" spans="1:18">
      <c r="A759">
        <f ca="1">VLOOKUP(O759,Tabela3[],2,0)</f>
        <v>2000</v>
      </c>
      <c r="B759" t="str">
        <f ca="1">VLOOKUP(P759,Tabela3[],4,0)</f>
        <v>ABRIL</v>
      </c>
      <c r="C759" t="str">
        <f ca="1">VLOOKUP(Q759,Tabela3[],5,0)</f>
        <v>Brasil</v>
      </c>
      <c r="D759" t="str">
        <f ca="1">VLOOKUP(Q759,Tabela3[],3,0)</f>
        <v>VALE</v>
      </c>
      <c r="E759" t="str">
        <f ca="1">IF(R759=Q759, (VLOOKUP(P759+1,Tabela3[],5,0)),VLOOKUP(R759,Tabela3[],5,0))</f>
        <v>Itália</v>
      </c>
      <c r="F759" s="1">
        <f t="shared" ca="1" si="90"/>
        <v>36593</v>
      </c>
      <c r="G759" s="1">
        <f t="shared" ca="1" si="91"/>
        <v>36597.273538920475</v>
      </c>
      <c r="H759">
        <f t="shared" ca="1" si="92"/>
        <v>0</v>
      </c>
      <c r="I759" t="str">
        <f ca="1">VLOOKUP(Q759,Tabela3[],9,1)</f>
        <v>Lan Hua Hai</v>
      </c>
      <c r="J759" t="str">
        <f ca="1">VLOOKUP(Q759,Tabela3[],11,0)</f>
        <v>Manganês</v>
      </c>
      <c r="K759" t="str">
        <f ca="1">VLOOKUP(Q759,Tabela3[],10,0)</f>
        <v>Minério</v>
      </c>
      <c r="L759" t="e" cm="1">
        <f t="array" aca="1" ref="L759" ca="1">IF(Tabela2[[#This Row],[PORTO]]=Tabela2[[#This Row],[DESTINO]],0,erro)</f>
        <v>#NAME?</v>
      </c>
      <c r="N759">
        <f t="shared" ca="1" si="95"/>
        <v>0</v>
      </c>
      <c r="O759">
        <f t="shared" ca="1" si="96"/>
        <v>0</v>
      </c>
      <c r="P759">
        <f t="shared" ca="1" si="97"/>
        <v>3</v>
      </c>
      <c r="Q759">
        <f t="shared" ca="1" si="93"/>
        <v>29</v>
      </c>
      <c r="R759">
        <f t="shared" ca="1" si="94"/>
        <v>19</v>
      </c>
    </row>
    <row r="760" spans="1:18">
      <c r="A760">
        <f ca="1">VLOOKUP(O760,Tabela3[],2,0)</f>
        <v>2002</v>
      </c>
      <c r="B760" t="str">
        <f ca="1">VLOOKUP(P760,Tabela3[],4,0)</f>
        <v>JANEIRO</v>
      </c>
      <c r="C760" t="str">
        <f ca="1">VLOOKUP(Q760,Tabela3[],5,0)</f>
        <v>China</v>
      </c>
      <c r="D760" t="str">
        <f ca="1">VLOOKUP(Q760,Tabela3[],3,0)</f>
        <v>Alibaba Group</v>
      </c>
      <c r="E760" t="str">
        <f ca="1">IF(R760=Q760, (VLOOKUP(P760+1,Tabela3[],5,0)),VLOOKUP(R760,Tabela3[],5,0))</f>
        <v>Alemanha</v>
      </c>
      <c r="F760" s="1">
        <f t="shared" ca="1" si="90"/>
        <v>37271</v>
      </c>
      <c r="G760" s="1">
        <f t="shared" ca="1" si="91"/>
        <v>37275.154257753311</v>
      </c>
      <c r="H760">
        <f t="shared" ca="1" si="92"/>
        <v>1</v>
      </c>
      <c r="I760" t="str">
        <f ca="1">VLOOKUP(Q760,Tabela3[],9,1)</f>
        <v>HMM St Petersburg</v>
      </c>
      <c r="J760" t="str">
        <f ca="1">VLOOKUP(Q760,Tabela3[],11,0)</f>
        <v>Ar Condicionado 18000</v>
      </c>
      <c r="K760" t="str">
        <f ca="1">VLOOKUP(Q760,Tabela3[],10,0)</f>
        <v>Eletrônicos</v>
      </c>
      <c r="L760" t="e" cm="1">
        <f t="array" aca="1" ref="L760" ca="1">IF(Tabela2[[#This Row],[PORTO]]=Tabela2[[#This Row],[DESTINO]],0,erro)</f>
        <v>#NAME?</v>
      </c>
      <c r="N760">
        <f t="shared" ca="1" si="95"/>
        <v>500</v>
      </c>
      <c r="O760">
        <f t="shared" ca="1" si="96"/>
        <v>2</v>
      </c>
      <c r="P760">
        <f t="shared" ca="1" si="97"/>
        <v>0</v>
      </c>
      <c r="Q760">
        <f t="shared" ca="1" si="93"/>
        <v>2</v>
      </c>
      <c r="R760">
        <f t="shared" ca="1" si="94"/>
        <v>6</v>
      </c>
    </row>
    <row r="761" spans="1:18">
      <c r="A761">
        <f ca="1">VLOOKUP(O761,Tabela3[],2,0)</f>
        <v>2008</v>
      </c>
      <c r="B761" t="str">
        <f ca="1">VLOOKUP(P761,Tabela3[],4,0)</f>
        <v>ABRIL</v>
      </c>
      <c r="C761" t="str">
        <f ca="1">VLOOKUP(Q761,Tabela3[],5,0)</f>
        <v>Alemanha</v>
      </c>
      <c r="D761" t="str">
        <f ca="1">VLOOKUP(Q761,Tabela3[],3,0)</f>
        <v>Volkswagen</v>
      </c>
      <c r="E761" t="str">
        <f ca="1">IF(R761=Q761, (VLOOKUP(P761+1,Tabela3[],5,0)),VLOOKUP(R761,Tabela3[],5,0))</f>
        <v>Japão</v>
      </c>
      <c r="F761" s="1">
        <f t="shared" ca="1" si="90"/>
        <v>39519</v>
      </c>
      <c r="G761" s="1">
        <f t="shared" ca="1" si="91"/>
        <v>39524.585996936949</v>
      </c>
      <c r="H761">
        <f t="shared" ca="1" si="92"/>
        <v>0</v>
      </c>
      <c r="I761" t="str">
        <f ca="1">VLOOKUP(Q761,Tabela3[],9,1)</f>
        <v>Warehouse Carriers </v>
      </c>
      <c r="J761" t="str">
        <f ca="1">VLOOKUP(Q761,Tabela3[],11,0)</f>
        <v>Cross CD (Saveiro)</v>
      </c>
      <c r="K761" t="str">
        <f ca="1">VLOOKUP(Q761,Tabela3[],10,0)</f>
        <v>Carros</v>
      </c>
      <c r="L761" t="e" cm="1">
        <f t="array" aca="1" ref="L761" ca="1">IF(Tabela2[[#This Row],[PORTO]]=Tabela2[[#This Row],[DESTINO]],0,erro)</f>
        <v>#NAME?</v>
      </c>
      <c r="N761">
        <f t="shared" ca="1" si="95"/>
        <v>200</v>
      </c>
      <c r="O761">
        <f t="shared" ca="1" si="96"/>
        <v>8</v>
      </c>
      <c r="P761">
        <f t="shared" ca="1" si="97"/>
        <v>3</v>
      </c>
      <c r="Q761">
        <f t="shared" ca="1" si="93"/>
        <v>6</v>
      </c>
      <c r="R761">
        <f t="shared" ca="1" si="94"/>
        <v>10</v>
      </c>
    </row>
    <row r="762" spans="1:18">
      <c r="A762">
        <f ca="1">VLOOKUP(O762,Tabela3[],2,0)</f>
        <v>2007</v>
      </c>
      <c r="B762" t="str">
        <f ca="1">VLOOKUP(P762,Tabela3[],4,0)</f>
        <v>MARÇO</v>
      </c>
      <c r="C762" t="str">
        <f ca="1">VLOOKUP(Q762,Tabela3[],5,0)</f>
        <v>Canadá</v>
      </c>
      <c r="D762" t="str">
        <f ca="1">VLOOKUP(Q762,Tabela3[],3,0)</f>
        <v>Shopify</v>
      </c>
      <c r="E762" t="str">
        <f ca="1">IF(R762=Q762, (VLOOKUP(P762+1,Tabela3[],5,0)),VLOOKUP(R762,Tabela3[],5,0))</f>
        <v>Reino Unido</v>
      </c>
      <c r="F762" s="1">
        <f t="shared" ca="1" si="90"/>
        <v>39116</v>
      </c>
      <c r="G762" s="1">
        <f t="shared" ca="1" si="91"/>
        <v>39124.125393804396</v>
      </c>
      <c r="H762">
        <f t="shared" ca="1" si="92"/>
        <v>0</v>
      </c>
      <c r="I762" t="str">
        <f ca="1">VLOOKUP(Q762,Tabela3[],9,1)</f>
        <v>HMM Southampton</v>
      </c>
      <c r="J762" t="str">
        <f ca="1">VLOOKUP(Q762,Tabela3[],11,0)</f>
        <v>TORRADORES DE CAFÉ</v>
      </c>
      <c r="K762" t="str">
        <f ca="1">VLOOKUP(Q762,Tabela3[],10,0)</f>
        <v>Geral</v>
      </c>
      <c r="L762" t="e" cm="1">
        <f t="array" aca="1" ref="L762" ca="1">IF(Tabela2[[#This Row],[PORTO]]=Tabela2[[#This Row],[DESTINO]],0,erro)</f>
        <v>#NAME?</v>
      </c>
      <c r="N762">
        <f t="shared" ca="1" si="95"/>
        <v>1000</v>
      </c>
      <c r="O762">
        <f t="shared" ca="1" si="96"/>
        <v>7</v>
      </c>
      <c r="P762">
        <f t="shared" ca="1" si="97"/>
        <v>2</v>
      </c>
      <c r="Q762">
        <f t="shared" ca="1" si="93"/>
        <v>33</v>
      </c>
      <c r="R762">
        <f t="shared" ca="1" si="94"/>
        <v>24</v>
      </c>
    </row>
    <row r="763" spans="1:18">
      <c r="A763">
        <f ca="1">VLOOKUP(O763,Tabela3[],2,0)</f>
        <v>2003</v>
      </c>
      <c r="B763" t="str">
        <f ca="1">VLOOKUP(P763,Tabela3[],4,0)</f>
        <v>FEVEREIRO</v>
      </c>
      <c r="C763" t="str">
        <f ca="1">VLOOKUP(Q763,Tabela3[],5,0)</f>
        <v>Coréia do Sul</v>
      </c>
      <c r="D763" t="str">
        <f ca="1">VLOOKUP(Q763,Tabela3[],3,0)</f>
        <v>Samsung</v>
      </c>
      <c r="E763" t="str">
        <f ca="1">IF(R763=Q763, (VLOOKUP(P763+1,Tabela3[],5,0)),VLOOKUP(R763,Tabela3[],5,0))</f>
        <v>Japão</v>
      </c>
      <c r="F763" s="1">
        <f t="shared" ca="1" si="90"/>
        <v>37640</v>
      </c>
      <c r="G763" s="1">
        <f t="shared" ca="1" si="91"/>
        <v>37646.297932780326</v>
      </c>
      <c r="H763">
        <f t="shared" ca="1" si="92"/>
        <v>0</v>
      </c>
      <c r="I763" t="str">
        <f ca="1">VLOOKUP(Q763,Tabela3[],9,1)</f>
        <v>HMM Rotterdam</v>
      </c>
      <c r="J763" t="str">
        <f ca="1">VLOOKUP(Q763,Tabela3[],11,0)</f>
        <v>Neo QLED 8k 75"</v>
      </c>
      <c r="K763" t="str">
        <f ca="1">VLOOKUP(Q763,Tabela3[],10,0)</f>
        <v>Eletrônicos</v>
      </c>
      <c r="L763" t="e" cm="1">
        <f t="array" aca="1" ref="L763" ca="1">IF(Tabela2[[#This Row],[PORTO]]=Tabela2[[#This Row],[DESTINO]],0,erro)</f>
        <v>#NAME?</v>
      </c>
      <c r="N763">
        <f t="shared" ca="1" si="95"/>
        <v>2000</v>
      </c>
      <c r="O763">
        <f t="shared" ca="1" si="96"/>
        <v>3</v>
      </c>
      <c r="P763">
        <f t="shared" ca="1" si="97"/>
        <v>1</v>
      </c>
      <c r="Q763">
        <f t="shared" ca="1" si="93"/>
        <v>12</v>
      </c>
      <c r="R763">
        <f t="shared" ca="1" si="94"/>
        <v>11</v>
      </c>
    </row>
    <row r="764" spans="1:18">
      <c r="A764">
        <f ca="1">VLOOKUP(O764,Tabela3[],2,0)</f>
        <v>2004</v>
      </c>
      <c r="B764" t="str">
        <f ca="1">VLOOKUP(P764,Tabela3[],4,0)</f>
        <v>FEVEREIRO</v>
      </c>
      <c r="C764" t="str">
        <f ca="1">VLOOKUP(Q764,Tabela3[],5,0)</f>
        <v>China</v>
      </c>
      <c r="D764" t="str">
        <f ca="1">VLOOKUP(Q764,Tabela3[],3,0)</f>
        <v>Alibaba Group</v>
      </c>
      <c r="E764" t="str">
        <f ca="1">IF(R764=Q764, (VLOOKUP(P764+1,Tabela3[],5,0)),VLOOKUP(R764,Tabela3[],5,0))</f>
        <v>Holanda</v>
      </c>
      <c r="F764" s="1">
        <f t="shared" ca="1" si="90"/>
        <v>38005</v>
      </c>
      <c r="G764" s="1">
        <f t="shared" ca="1" si="91"/>
        <v>38012.574078491081</v>
      </c>
      <c r="H764">
        <f t="shared" ca="1" si="92"/>
        <v>1</v>
      </c>
      <c r="I764" t="str">
        <f ca="1">VLOOKUP(Q764,Tabela3[],9,1)</f>
        <v>HMM St Petersburg</v>
      </c>
      <c r="J764" t="str">
        <f ca="1">VLOOKUP(Q764,Tabela3[],11,0)</f>
        <v>Miniescavadeira</v>
      </c>
      <c r="K764" t="str">
        <f ca="1">VLOOKUP(Q764,Tabela3[],10,0)</f>
        <v>Maquinário</v>
      </c>
      <c r="L764" t="e" cm="1">
        <f t="array" aca="1" ref="L764" ca="1">IF(Tabela2[[#This Row],[PORTO]]=Tabela2[[#This Row],[DESTINO]],0,erro)</f>
        <v>#NAME?</v>
      </c>
      <c r="N764">
        <f t="shared" ca="1" si="95"/>
        <v>20</v>
      </c>
      <c r="O764">
        <f t="shared" ca="1" si="96"/>
        <v>4</v>
      </c>
      <c r="P764">
        <f t="shared" ca="1" si="97"/>
        <v>1</v>
      </c>
      <c r="Q764">
        <f t="shared" ca="1" si="93"/>
        <v>1</v>
      </c>
      <c r="R764">
        <f t="shared" ca="1" si="94"/>
        <v>15</v>
      </c>
    </row>
    <row r="765" spans="1:18">
      <c r="A765">
        <f ca="1">VLOOKUP(O765,Tabela3[],2,0)</f>
        <v>2006</v>
      </c>
      <c r="B765" t="str">
        <f ca="1">VLOOKUP(P765,Tabela3[],4,0)</f>
        <v>MAIO</v>
      </c>
      <c r="C765" t="str">
        <f ca="1">VLOOKUP(Q765,Tabela3[],5,0)</f>
        <v>Itália</v>
      </c>
      <c r="D765" t="str">
        <f ca="1">VLOOKUP(Q765,Tabela3[],3,0)</f>
        <v>Hyundai</v>
      </c>
      <c r="E765" t="str">
        <f ca="1">IF(R765=Q765, (VLOOKUP(P765+1,Tabela3[],5,0)),VLOOKUP(R765,Tabela3[],5,0))</f>
        <v>Japão</v>
      </c>
      <c r="F765" s="1">
        <f t="shared" ca="1" si="90"/>
        <v>38831</v>
      </c>
      <c r="G765" s="1">
        <f t="shared" ca="1" si="91"/>
        <v>38836.429619343195</v>
      </c>
      <c r="H765">
        <f t="shared" ca="1" si="92"/>
        <v>1</v>
      </c>
      <c r="I765" t="str">
        <f ca="1">VLOOKUP(Q765,Tabela3[],9,1)</f>
        <v>Car Carriers</v>
      </c>
      <c r="J765" t="str">
        <f ca="1">VLOOKUP(Q765,Tabela3[],11,0)</f>
        <v>HB20 Vision</v>
      </c>
      <c r="K765" t="str">
        <f ca="1">VLOOKUP(Q765,Tabela3[],10,0)</f>
        <v>Carros</v>
      </c>
      <c r="L765" t="e" cm="1">
        <f t="array" aca="1" ref="L765" ca="1">IF(Tabela2[[#This Row],[PORTO]]=Tabela2[[#This Row],[DESTINO]],0,erro)</f>
        <v>#NAME?</v>
      </c>
      <c r="N765">
        <f t="shared" ca="1" si="95"/>
        <v>400</v>
      </c>
      <c r="O765">
        <f t="shared" ca="1" si="96"/>
        <v>6</v>
      </c>
      <c r="P765">
        <f t="shared" ca="1" si="97"/>
        <v>4</v>
      </c>
      <c r="Q765">
        <f t="shared" ca="1" si="93"/>
        <v>20</v>
      </c>
      <c r="R765">
        <f t="shared" ca="1" si="94"/>
        <v>9</v>
      </c>
    </row>
    <row r="766" spans="1:18">
      <c r="A766">
        <f ca="1">VLOOKUP(O766,Tabela3[],2,0)</f>
        <v>2006</v>
      </c>
      <c r="B766" t="str">
        <f ca="1">VLOOKUP(P766,Tabela3[],4,0)</f>
        <v>SETEMBRO</v>
      </c>
      <c r="C766" t="str">
        <f ca="1">VLOOKUP(Q766,Tabela3[],5,0)</f>
        <v>Japão</v>
      </c>
      <c r="D766" t="str">
        <f ca="1">VLOOKUP(Q766,Tabela3[],3,0)</f>
        <v>Toyota</v>
      </c>
      <c r="E766" t="str">
        <f ca="1">IF(R766=Q766, (VLOOKUP(P766+1,Tabela3[],5,0)),VLOOKUP(R766,Tabela3[],5,0))</f>
        <v>Japão</v>
      </c>
      <c r="F766" s="1">
        <f t="shared" ca="1" si="90"/>
        <v>38953</v>
      </c>
      <c r="G766" s="1">
        <f t="shared" ca="1" si="91"/>
        <v>38958.11550593016</v>
      </c>
      <c r="H766">
        <f t="shared" ca="1" si="92"/>
        <v>1</v>
      </c>
      <c r="I766" t="str">
        <f ca="1">VLOOKUP(Q766,Tabela3[],9,1)</f>
        <v>Trailer Carriers</v>
      </c>
      <c r="J766" t="str">
        <f ca="1">VLOOKUP(Q766,Tabela3[],11,0)</f>
        <v>COROLLA CROSS XR</v>
      </c>
      <c r="K766" t="str">
        <f ca="1">VLOOKUP(Q766,Tabela3[],10,0)</f>
        <v>Carros</v>
      </c>
      <c r="L766" cm="1">
        <f t="array" aca="1" ref="L766" ca="1">IF(Tabela2[[#This Row],[PORTO]]=Tabela2[[#This Row],[DESTINO]],0,erro)</f>
        <v>0</v>
      </c>
      <c r="N766">
        <f t="shared" ca="1" si="95"/>
        <v>500</v>
      </c>
      <c r="O766">
        <f t="shared" ca="1" si="96"/>
        <v>6</v>
      </c>
      <c r="P766">
        <f t="shared" ca="1" si="97"/>
        <v>8</v>
      </c>
      <c r="Q766">
        <f t="shared" ca="1" si="93"/>
        <v>11</v>
      </c>
      <c r="R766">
        <f t="shared" ca="1" si="94"/>
        <v>10</v>
      </c>
    </row>
    <row r="767" spans="1:18">
      <c r="A767">
        <f ca="1">VLOOKUP(O767,Tabela3[],2,0)</f>
        <v>2009</v>
      </c>
      <c r="B767" t="str">
        <f ca="1">VLOOKUP(P767,Tabela3[],4,0)</f>
        <v>AGOSTO</v>
      </c>
      <c r="C767" t="str">
        <f ca="1">VLOOKUP(Q767,Tabela3[],5,0)</f>
        <v>India</v>
      </c>
      <c r="D767" t="str">
        <f ca="1">VLOOKUP(Q767,Tabela3[],3,0)</f>
        <v>Reliance Industries</v>
      </c>
      <c r="E767" t="str">
        <f ca="1">IF(R767=Q767, (VLOOKUP(P767+1,Tabela3[],5,0)),VLOOKUP(R767,Tabela3[],5,0))</f>
        <v>Itália</v>
      </c>
      <c r="F767" s="1">
        <f t="shared" ca="1" si="90"/>
        <v>40001</v>
      </c>
      <c r="G767" s="1">
        <f t="shared" ca="1" si="91"/>
        <v>40004.407752247149</v>
      </c>
      <c r="H767">
        <f t="shared" ca="1" si="92"/>
        <v>1</v>
      </c>
      <c r="I767" t="str">
        <f ca="1">VLOOKUP(Q767,Tabela3[],9,1)</f>
        <v>Tanker</v>
      </c>
      <c r="J767" t="str">
        <f ca="1">VLOOKUP(Q767,Tabela3[],11,0)</f>
        <v>Cloreto de polivinila</v>
      </c>
      <c r="K767" t="str">
        <f ca="1">VLOOKUP(Q767,Tabela3[],10,0)</f>
        <v>Petroquimicos</v>
      </c>
      <c r="L767" t="e" cm="1">
        <f t="array" aca="1" ref="L767" ca="1">IF(Tabela2[[#This Row],[PORTO]]=Tabela2[[#This Row],[DESTINO]],0,erro)</f>
        <v>#NAME?</v>
      </c>
      <c r="N767">
        <f t="shared" ca="1" si="95"/>
        <v>0</v>
      </c>
      <c r="O767">
        <f t="shared" ca="1" si="96"/>
        <v>9</v>
      </c>
      <c r="P767">
        <f t="shared" ca="1" si="97"/>
        <v>7</v>
      </c>
      <c r="Q767">
        <f t="shared" ca="1" si="93"/>
        <v>32</v>
      </c>
      <c r="R767">
        <f t="shared" ca="1" si="94"/>
        <v>20</v>
      </c>
    </row>
    <row r="768" spans="1:18">
      <c r="A768">
        <f ca="1">VLOOKUP(O768,Tabela3[],2,0)</f>
        <v>2002</v>
      </c>
      <c r="B768" t="str">
        <f ca="1">VLOOKUP(P768,Tabela3[],4,0)</f>
        <v>ABRIL</v>
      </c>
      <c r="C768" t="str">
        <f ca="1">VLOOKUP(Q768,Tabela3[],5,0)</f>
        <v>Japão</v>
      </c>
      <c r="D768" t="str">
        <f ca="1">VLOOKUP(Q768,Tabela3[],3,0)</f>
        <v>Toyota</v>
      </c>
      <c r="E768" t="str">
        <f ca="1">IF(R768=Q768, (VLOOKUP(P768+1,Tabela3[],5,0)),VLOOKUP(R768,Tabela3[],5,0))</f>
        <v>Estados Unidos</v>
      </c>
      <c r="F768" s="1">
        <f t="shared" ca="1" si="90"/>
        <v>37317</v>
      </c>
      <c r="G768" s="1">
        <f t="shared" ca="1" si="91"/>
        <v>37325.362980457401</v>
      </c>
      <c r="H768">
        <f t="shared" ca="1" si="92"/>
        <v>1</v>
      </c>
      <c r="I768" t="str">
        <f ca="1">VLOOKUP(Q768,Tabela3[],9,1)</f>
        <v>Trailer Carriers</v>
      </c>
      <c r="J768" t="str">
        <f ca="1">VLOOKUP(Q768,Tabela3[],11,0)</f>
        <v>COROLLA CROSS XR</v>
      </c>
      <c r="K768" t="str">
        <f ca="1">VLOOKUP(Q768,Tabela3[],10,0)</f>
        <v>Carros</v>
      </c>
      <c r="L768" t="e" cm="1">
        <f t="array" aca="1" ref="L768" ca="1">IF(Tabela2[[#This Row],[PORTO]]=Tabela2[[#This Row],[DESTINO]],0,erro)</f>
        <v>#NAME?</v>
      </c>
      <c r="N768">
        <f t="shared" ca="1" si="95"/>
        <v>100</v>
      </c>
      <c r="O768">
        <f t="shared" ca="1" si="96"/>
        <v>2</v>
      </c>
      <c r="P768">
        <f t="shared" ca="1" si="97"/>
        <v>3</v>
      </c>
      <c r="Q768">
        <f t="shared" ca="1" si="93"/>
        <v>11</v>
      </c>
      <c r="R768">
        <f t="shared" ca="1" si="94"/>
        <v>5</v>
      </c>
    </row>
    <row r="769" spans="1:18">
      <c r="A769">
        <f ca="1">VLOOKUP(O769,Tabela3[],2,0)</f>
        <v>2008</v>
      </c>
      <c r="B769" t="str">
        <f ca="1">VLOOKUP(P769,Tabela3[],4,0)</f>
        <v>JANEIRO</v>
      </c>
      <c r="C769" t="str">
        <f ca="1">VLOOKUP(Q769,Tabela3[],5,0)</f>
        <v>França</v>
      </c>
      <c r="D769" t="str">
        <f ca="1">VLOOKUP(Q769,Tabela3[],3,0)</f>
        <v> LVMH</v>
      </c>
      <c r="E769" t="str">
        <f ca="1">IF(R769=Q769, (VLOOKUP(P769+1,Tabela3[],5,0)),VLOOKUP(R769,Tabela3[],5,0))</f>
        <v>Estados Unidos</v>
      </c>
      <c r="F769" s="1">
        <f t="shared" ca="1" si="90"/>
        <v>39456</v>
      </c>
      <c r="G769" s="1">
        <f t="shared" ca="1" si="91"/>
        <v>39460.258890517653</v>
      </c>
      <c r="H769">
        <f t="shared" ca="1" si="92"/>
        <v>0</v>
      </c>
      <c r="I769" t="str">
        <f ca="1">VLOOKUP(Q769,Tabela3[],9,1)</f>
        <v>Emma Maersk</v>
      </c>
      <c r="J769" t="str">
        <f ca="1">VLOOKUP(Q769,Tabela3[],11,0)</f>
        <v>Guerlain</v>
      </c>
      <c r="K769" t="str">
        <f ca="1">VLOOKUP(Q769,Tabela3[],10,0)</f>
        <v>Tecido</v>
      </c>
      <c r="L769" t="e" cm="1">
        <f t="array" aca="1" ref="L769" ca="1">IF(Tabela2[[#This Row],[PORTO]]=Tabela2[[#This Row],[DESTINO]],0,erro)</f>
        <v>#NAME?</v>
      </c>
      <c r="N769">
        <f t="shared" ca="1" si="95"/>
        <v>46000</v>
      </c>
      <c r="O769">
        <f t="shared" ca="1" si="96"/>
        <v>8</v>
      </c>
      <c r="P769">
        <f t="shared" ca="1" si="97"/>
        <v>0</v>
      </c>
      <c r="Q769">
        <f t="shared" ca="1" si="93"/>
        <v>23</v>
      </c>
      <c r="R769">
        <f t="shared" ca="1" si="94"/>
        <v>5</v>
      </c>
    </row>
    <row r="770" spans="1:18">
      <c r="A770">
        <f ca="1">VLOOKUP(O770,Tabela3[],2,0)</f>
        <v>2003</v>
      </c>
      <c r="B770" t="str">
        <f ca="1">VLOOKUP(P770,Tabela3[],4,0)</f>
        <v>NOVEMBRO</v>
      </c>
      <c r="C770" t="str">
        <f ca="1">VLOOKUP(Q770,Tabela3[],5,0)</f>
        <v>Holanda</v>
      </c>
      <c r="D770" t="str">
        <f ca="1">VLOOKUP(Q770,Tabela3[],3,0)</f>
        <v>Shell</v>
      </c>
      <c r="E770" t="str">
        <f ca="1">IF(R770=Q770, (VLOOKUP(P770+1,Tabela3[],5,0)),VLOOKUP(R770,Tabela3[],5,0))</f>
        <v>França</v>
      </c>
      <c r="F770" s="1">
        <f t="shared" ref="F770:F833" ca="1" si="98">(DATE(A770,IF(P770&gt;0,P770,IF(P770&gt;12,P770-1,IF(P770=0,P770+1))),RAND()*28))</f>
        <v>37895</v>
      </c>
      <c r="G770" s="1">
        <f t="shared" ca="1" si="91"/>
        <v>37902.579493210149</v>
      </c>
      <c r="H770">
        <f t="shared" ca="1" si="92"/>
        <v>1</v>
      </c>
      <c r="I770" t="str">
        <f ca="1">VLOOKUP(Q770,Tabela3[],9,1)</f>
        <v>AbQaiq</v>
      </c>
      <c r="J770" t="str">
        <f ca="1">VLOOKUP(Q770,Tabela3[],11,0)</f>
        <v>Petróleo Bruto</v>
      </c>
      <c r="K770" t="str">
        <f ca="1">VLOOKUP(Q770,Tabela3[],10,0)</f>
        <v>Petróleo</v>
      </c>
      <c r="L770" t="e" cm="1">
        <f t="array" aca="1" ref="L770" ca="1">IF(Tabela2[[#This Row],[PORTO]]=Tabela2[[#This Row],[DESTINO]],0,erro)</f>
        <v>#NAME?</v>
      </c>
      <c r="N770">
        <f t="shared" ca="1" si="95"/>
        <v>71000</v>
      </c>
      <c r="O770">
        <f t="shared" ca="1" si="96"/>
        <v>3</v>
      </c>
      <c r="P770">
        <f t="shared" ca="1" si="97"/>
        <v>10</v>
      </c>
      <c r="Q770">
        <f t="shared" ca="1" si="93"/>
        <v>17</v>
      </c>
      <c r="R770">
        <f t="shared" ca="1" si="94"/>
        <v>23</v>
      </c>
    </row>
    <row r="771" spans="1:18">
      <c r="A771">
        <f ca="1">VLOOKUP(O771,Tabela3[],2,0)</f>
        <v>2000</v>
      </c>
      <c r="B771" t="str">
        <f ca="1">VLOOKUP(P771,Tabela3[],4,0)</f>
        <v>MAIO</v>
      </c>
      <c r="C771" t="str">
        <f ca="1">VLOOKUP(Q771,Tabela3[],5,0)</f>
        <v>Coréia do Sul</v>
      </c>
      <c r="D771" t="str">
        <f ca="1">VLOOKUP(Q771,Tabela3[],3,0)</f>
        <v>Samsung</v>
      </c>
      <c r="E771" t="str">
        <f ca="1">IF(R771=Q771, (VLOOKUP(P771+1,Tabela3[],5,0)),VLOOKUP(R771,Tabela3[],5,0))</f>
        <v>Coréia do Sul</v>
      </c>
      <c r="F771" s="1">
        <f t="shared" ca="1" si="98"/>
        <v>36633</v>
      </c>
      <c r="G771" s="1">
        <f t="shared" ref="G771:G834" ca="1" si="99">F771+RAND()*10</f>
        <v>36636.144741127013</v>
      </c>
      <c r="H771">
        <f t="shared" ref="H771:H834" ca="1" si="100">INT(RAND()*2)</f>
        <v>0</v>
      </c>
      <c r="I771" t="str">
        <f ca="1">VLOOKUP(Q771,Tabela3[],9,1)</f>
        <v>HMM Rotterdam</v>
      </c>
      <c r="J771" t="str">
        <f ca="1">VLOOKUP(Q771,Tabela3[],11,0)</f>
        <v>QLED 4k 75"</v>
      </c>
      <c r="K771" t="str">
        <f ca="1">VLOOKUP(Q771,Tabela3[],10,0)</f>
        <v>Eletrônicos</v>
      </c>
      <c r="L771" cm="1">
        <f t="array" aca="1" ref="L771" ca="1">IF(Tabela2[[#This Row],[PORTO]]=Tabela2[[#This Row],[DESTINO]],0,erro)</f>
        <v>0</v>
      </c>
      <c r="N771">
        <f t="shared" ca="1" si="95"/>
        <v>2000</v>
      </c>
      <c r="O771">
        <f t="shared" ca="1" si="96"/>
        <v>0</v>
      </c>
      <c r="P771">
        <f t="shared" ca="1" si="97"/>
        <v>4</v>
      </c>
      <c r="Q771">
        <f t="shared" ref="Q771:Q834" ca="1" si="101">INT(RAND()*35)</f>
        <v>13</v>
      </c>
      <c r="R771">
        <f t="shared" ref="R771:R834" ca="1" si="102">INT(RAND()*25)</f>
        <v>12</v>
      </c>
    </row>
    <row r="772" spans="1:18">
      <c r="A772">
        <f ca="1">VLOOKUP(O772,Tabela3[],2,0)</f>
        <v>2009</v>
      </c>
      <c r="B772" t="str">
        <f ca="1">VLOOKUP(P772,Tabela3[],4,0)</f>
        <v>MARÇO</v>
      </c>
      <c r="C772" t="str">
        <f ca="1">VLOOKUP(Q772,Tabela3[],5,0)</f>
        <v>Brasil</v>
      </c>
      <c r="D772" t="str">
        <f ca="1">VLOOKUP(Q772,Tabela3[],3,0)</f>
        <v>VALE</v>
      </c>
      <c r="E772" t="str">
        <f ca="1">IF(R772=Q772, (VLOOKUP(P772+1,Tabela3[],5,0)),VLOOKUP(R772,Tabela3[],5,0))</f>
        <v>Holanda</v>
      </c>
      <c r="F772" s="1">
        <f t="shared" ca="1" si="98"/>
        <v>39864</v>
      </c>
      <c r="G772" s="1">
        <f t="shared" ca="1" si="99"/>
        <v>39871.913120614081</v>
      </c>
      <c r="H772">
        <f t="shared" ca="1" si="100"/>
        <v>1</v>
      </c>
      <c r="I772" t="str">
        <f ca="1">VLOOKUP(Q772,Tabela3[],9,1)</f>
        <v>Lan Hua Hai</v>
      </c>
      <c r="J772" t="str">
        <f ca="1">VLOOKUP(Q772,Tabela3[],11,0)</f>
        <v>Bauxita</v>
      </c>
      <c r="K772" t="str">
        <f ca="1">VLOOKUP(Q772,Tabela3[],10,0)</f>
        <v>Minério</v>
      </c>
      <c r="L772" t="e" cm="1">
        <f t="array" aca="1" ref="L772" ca="1">IF(Tabela2[[#This Row],[PORTO]]=Tabela2[[#This Row],[DESTINO]],0,erro)</f>
        <v>#NAME?</v>
      </c>
      <c r="N772">
        <f t="shared" ca="1" si="95"/>
        <v>0</v>
      </c>
      <c r="O772">
        <f t="shared" ca="1" si="96"/>
        <v>9</v>
      </c>
      <c r="P772">
        <f t="shared" ca="1" si="97"/>
        <v>2</v>
      </c>
      <c r="Q772">
        <f t="shared" ca="1" si="101"/>
        <v>28</v>
      </c>
      <c r="R772">
        <f t="shared" ca="1" si="102"/>
        <v>17</v>
      </c>
    </row>
    <row r="773" spans="1:18">
      <c r="A773">
        <f ca="1">VLOOKUP(O773,Tabela3[],2,0)</f>
        <v>2003</v>
      </c>
      <c r="B773" t="str">
        <f ca="1">VLOOKUP(P773,Tabela3[],4,0)</f>
        <v>DEZEMBRO</v>
      </c>
      <c r="C773" t="str">
        <f ca="1">VLOOKUP(Q773,Tabela3[],5,0)</f>
        <v>Coréia do Sul</v>
      </c>
      <c r="D773" t="str">
        <f ca="1">VLOOKUP(Q773,Tabela3[],3,0)</f>
        <v>Samsung</v>
      </c>
      <c r="E773" t="str">
        <f ca="1">IF(R773=Q773, (VLOOKUP(P773+1,Tabela3[],5,0)),VLOOKUP(R773,Tabela3[],5,0))</f>
        <v>França</v>
      </c>
      <c r="F773" s="1">
        <f t="shared" ca="1" si="98"/>
        <v>37942</v>
      </c>
      <c r="G773" s="1">
        <f t="shared" ca="1" si="99"/>
        <v>37950.15965407373</v>
      </c>
      <c r="H773">
        <f t="shared" ca="1" si="100"/>
        <v>1</v>
      </c>
      <c r="I773" t="str">
        <f ca="1">VLOOKUP(Q773,Tabela3[],9,1)</f>
        <v>HMM Rotterdam</v>
      </c>
      <c r="J773" t="str">
        <f ca="1">VLOOKUP(Q773,Tabela3[],11,0)</f>
        <v>Crystal UHD 4k 65"</v>
      </c>
      <c r="K773" t="str">
        <f ca="1">VLOOKUP(Q773,Tabela3[],10,0)</f>
        <v>Eletrônicos</v>
      </c>
      <c r="L773" t="e" cm="1">
        <f t="array" aca="1" ref="L773" ca="1">IF(Tabela2[[#This Row],[PORTO]]=Tabela2[[#This Row],[DESTINO]],0,erro)</f>
        <v>#NAME?</v>
      </c>
      <c r="N773">
        <f t="shared" ref="N773:N836" ca="1" si="103">IF(K773="Geral",INT((RANDBETWEEN(1,5)*1000)),IF(K773="Eletrônicos",INT((RANDBETWEEN(1,5))*500),IF(K773="Tecido",INT((RANDBETWEEN(10,50)*1000)),IF(K773="Carros",INT((RANDBETWEEN(1,5)*100)),IF(K773="Petróleo",INT((RANDBETWEEN(50,100)*1000)),IF(K773="Quimico",INT((RANDBETWEEN(10,200)*10000)),IF(K773="Maquinário",INT((RANDBETWEEN(1,5)*10)),0)))))))</f>
        <v>500</v>
      </c>
      <c r="O773">
        <f t="shared" ca="1" si="96"/>
        <v>3</v>
      </c>
      <c r="P773">
        <f t="shared" ca="1" si="97"/>
        <v>11</v>
      </c>
      <c r="Q773">
        <f t="shared" ca="1" si="101"/>
        <v>14</v>
      </c>
      <c r="R773">
        <f t="shared" ca="1" si="102"/>
        <v>23</v>
      </c>
    </row>
    <row r="774" spans="1:18">
      <c r="A774">
        <f ca="1">VLOOKUP(O774,Tabela3[],2,0)</f>
        <v>2002</v>
      </c>
      <c r="B774" t="str">
        <f ca="1">VLOOKUP(P774,Tabela3[],4,0)</f>
        <v>DEZEMBRO</v>
      </c>
      <c r="C774" t="str">
        <f ca="1">VLOOKUP(Q774,Tabela3[],5,0)</f>
        <v>Itália</v>
      </c>
      <c r="D774" t="str">
        <f ca="1">VLOOKUP(Q774,Tabela3[],3,0)</f>
        <v>Hyundai</v>
      </c>
      <c r="E774" t="str">
        <f ca="1">IF(R774=Q774, (VLOOKUP(P774+1,Tabela3[],5,0)),VLOOKUP(R774,Tabela3[],5,0))</f>
        <v>Coréia do Sul</v>
      </c>
      <c r="F774" s="1">
        <f t="shared" ca="1" si="98"/>
        <v>37571</v>
      </c>
      <c r="G774" s="1">
        <f t="shared" ca="1" si="99"/>
        <v>37575.270028243518</v>
      </c>
      <c r="H774">
        <f t="shared" ca="1" si="100"/>
        <v>0</v>
      </c>
      <c r="I774" t="str">
        <f ca="1">VLOOKUP(Q774,Tabela3[],9,1)</f>
        <v>Car Carriers</v>
      </c>
      <c r="J774" t="str">
        <f ca="1">VLOOKUP(Q774,Tabela3[],11,0)</f>
        <v>HB20 Vision</v>
      </c>
      <c r="K774" t="str">
        <f ca="1">VLOOKUP(Q774,Tabela3[],10,0)</f>
        <v>Carros</v>
      </c>
      <c r="L774" t="e" cm="1">
        <f t="array" aca="1" ref="L774" ca="1">IF(Tabela2[[#This Row],[PORTO]]=Tabela2[[#This Row],[DESTINO]],0,erro)</f>
        <v>#NAME?</v>
      </c>
      <c r="N774">
        <f t="shared" ca="1" si="103"/>
        <v>100</v>
      </c>
      <c r="O774">
        <f t="shared" ca="1" si="96"/>
        <v>2</v>
      </c>
      <c r="P774">
        <f t="shared" ca="1" si="97"/>
        <v>11</v>
      </c>
      <c r="Q774">
        <f t="shared" ca="1" si="101"/>
        <v>20</v>
      </c>
      <c r="R774">
        <f t="shared" ca="1" si="102"/>
        <v>14</v>
      </c>
    </row>
    <row r="775" spans="1:18">
      <c r="A775">
        <f ca="1">VLOOKUP(O775,Tabela3[],2,0)</f>
        <v>2003</v>
      </c>
      <c r="B775" t="str">
        <f ca="1">VLOOKUP(P775,Tabela3[],4,0)</f>
        <v>ABRIL</v>
      </c>
      <c r="C775" t="str">
        <f ca="1">VLOOKUP(Q775,Tabela3[],5,0)</f>
        <v>Estados Unidos</v>
      </c>
      <c r="D775" t="str">
        <f ca="1">VLOOKUP(Q775,Tabela3[],3,0)</f>
        <v>Amazon</v>
      </c>
      <c r="E775" t="str">
        <f ca="1">IF(R775=Q775, (VLOOKUP(P775+1,Tabela3[],5,0)),VLOOKUP(R775,Tabela3[],5,0))</f>
        <v>Holanda</v>
      </c>
      <c r="F775" s="1">
        <f t="shared" ca="1" si="98"/>
        <v>37696</v>
      </c>
      <c r="G775" s="1">
        <f t="shared" ca="1" si="99"/>
        <v>37705.192833232577</v>
      </c>
      <c r="H775">
        <f t="shared" ca="1" si="100"/>
        <v>1</v>
      </c>
      <c r="I775" t="str">
        <f ca="1">VLOOKUP(Q775,Tabela3[],9,1)</f>
        <v>HMM Algeciras</v>
      </c>
      <c r="J775" t="str">
        <f ca="1">VLOOKUP(Q775,Tabela3[],11,0)</f>
        <v>Travesseiro Toque de Pluma</v>
      </c>
      <c r="K775" t="str">
        <f ca="1">VLOOKUP(Q775,Tabela3[],10,0)</f>
        <v>Geral</v>
      </c>
      <c r="L775" t="e" cm="1">
        <f t="array" aca="1" ref="L775" ca="1">IF(Tabela2[[#This Row],[PORTO]]=Tabela2[[#This Row],[DESTINO]],0,erro)</f>
        <v>#NAME?</v>
      </c>
      <c r="N775">
        <f t="shared" ca="1" si="103"/>
        <v>1000</v>
      </c>
      <c r="O775">
        <f t="shared" ca="1" si="96"/>
        <v>3</v>
      </c>
      <c r="P775">
        <f t="shared" ca="1" si="97"/>
        <v>3</v>
      </c>
      <c r="Q775">
        <f t="shared" ca="1" si="101"/>
        <v>5</v>
      </c>
      <c r="R775">
        <f t="shared" ca="1" si="102"/>
        <v>17</v>
      </c>
    </row>
    <row r="776" spans="1:18">
      <c r="A776">
        <f ca="1">VLOOKUP(O776,Tabela3[],2,0)</f>
        <v>2004</v>
      </c>
      <c r="B776" t="str">
        <f ca="1">VLOOKUP(P776,Tabela3[],4,0)</f>
        <v>MAIO</v>
      </c>
      <c r="C776" t="str">
        <f ca="1">VLOOKUP(Q776,Tabela3[],5,0)</f>
        <v>Japão</v>
      </c>
      <c r="D776" t="str">
        <f ca="1">VLOOKUP(Q776,Tabela3[],3,0)</f>
        <v>Toyota</v>
      </c>
      <c r="E776" t="str">
        <f ca="1">IF(R776=Q776, (VLOOKUP(P776+1,Tabela3[],5,0)),VLOOKUP(R776,Tabela3[],5,0))</f>
        <v>Alemanha</v>
      </c>
      <c r="F776" s="1">
        <f t="shared" ca="1" si="98"/>
        <v>38085</v>
      </c>
      <c r="G776" s="1">
        <f t="shared" ca="1" si="99"/>
        <v>38087.105642752664</v>
      </c>
      <c r="H776">
        <f t="shared" ca="1" si="100"/>
        <v>0</v>
      </c>
      <c r="I776" t="str">
        <f ca="1">VLOOKUP(Q776,Tabela3[],9,1)</f>
        <v>Trailer Carriers</v>
      </c>
      <c r="J776" t="str">
        <f ca="1">VLOOKUP(Q776,Tabela3[],11,0)</f>
        <v>COROLLA CROSS XR</v>
      </c>
      <c r="K776" t="str">
        <f ca="1">VLOOKUP(Q776,Tabela3[],10,0)</f>
        <v>Carros</v>
      </c>
      <c r="L776" t="e" cm="1">
        <f t="array" aca="1" ref="L776" ca="1">IF(Tabela2[[#This Row],[PORTO]]=Tabela2[[#This Row],[DESTINO]],0,erro)</f>
        <v>#NAME?</v>
      </c>
      <c r="N776">
        <f t="shared" ca="1" si="103"/>
        <v>300</v>
      </c>
      <c r="O776">
        <f t="shared" ca="1" si="96"/>
        <v>4</v>
      </c>
      <c r="P776">
        <f t="shared" ca="1" si="97"/>
        <v>4</v>
      </c>
      <c r="Q776">
        <f t="shared" ca="1" si="101"/>
        <v>11</v>
      </c>
      <c r="R776">
        <f t="shared" ca="1" si="102"/>
        <v>8</v>
      </c>
    </row>
    <row r="777" spans="1:18">
      <c r="A777">
        <f ca="1">VLOOKUP(O777,Tabela3[],2,0)</f>
        <v>2001</v>
      </c>
      <c r="B777" t="str">
        <f ca="1">VLOOKUP(P777,Tabela3[],4,0)</f>
        <v>NOVEMBRO</v>
      </c>
      <c r="C777" t="str">
        <f ca="1">VLOOKUP(Q777,Tabela3[],5,0)</f>
        <v>Canadá</v>
      </c>
      <c r="D777" t="str">
        <f ca="1">VLOOKUP(Q777,Tabela3[],3,0)</f>
        <v>Shopify</v>
      </c>
      <c r="E777" t="str">
        <f ca="1">IF(R777=Q777, (VLOOKUP(P777+1,Tabela3[],5,0)),VLOOKUP(R777,Tabela3[],5,0))</f>
        <v>Alemanha</v>
      </c>
      <c r="F777" s="1">
        <f t="shared" ca="1" si="98"/>
        <v>37170</v>
      </c>
      <c r="G777" s="1">
        <f t="shared" ca="1" si="99"/>
        <v>37177.295081287717</v>
      </c>
      <c r="H777">
        <f t="shared" ca="1" si="100"/>
        <v>0</v>
      </c>
      <c r="I777" t="str">
        <f ca="1">VLOOKUP(Q777,Tabela3[],9,1)</f>
        <v>HMM Southampton</v>
      </c>
      <c r="J777" t="str">
        <f ca="1">VLOOKUP(Q777,Tabela3[],11,0)</f>
        <v>NONA</v>
      </c>
      <c r="K777" t="str">
        <f ca="1">VLOOKUP(Q777,Tabela3[],10,0)</f>
        <v>Bebida</v>
      </c>
      <c r="L777" t="e" cm="1">
        <f t="array" aca="1" ref="L777" ca="1">IF(Tabela2[[#This Row],[PORTO]]=Tabela2[[#This Row],[DESTINO]],0,erro)</f>
        <v>#NAME?</v>
      </c>
      <c r="N777">
        <f t="shared" ca="1" si="103"/>
        <v>0</v>
      </c>
      <c r="O777">
        <f t="shared" ca="1" si="96"/>
        <v>1</v>
      </c>
      <c r="P777">
        <f t="shared" ca="1" si="97"/>
        <v>10</v>
      </c>
      <c r="Q777">
        <f t="shared" ca="1" si="101"/>
        <v>34</v>
      </c>
      <c r="R777">
        <f t="shared" ca="1" si="102"/>
        <v>6</v>
      </c>
    </row>
    <row r="778" spans="1:18">
      <c r="A778">
        <f ca="1">VLOOKUP(O778,Tabela3[],2,0)</f>
        <v>2006</v>
      </c>
      <c r="B778" t="str">
        <f ca="1">VLOOKUP(P778,Tabela3[],4,0)</f>
        <v>JUNHO</v>
      </c>
      <c r="C778" t="str">
        <f ca="1">VLOOKUP(Q778,Tabela3[],5,0)</f>
        <v>Itália</v>
      </c>
      <c r="D778" t="str">
        <f ca="1">VLOOKUP(Q778,Tabela3[],3,0)</f>
        <v>Hyundai</v>
      </c>
      <c r="E778" t="str">
        <f ca="1">IF(R778=Q778, (VLOOKUP(P778+1,Tabela3[],5,0)),VLOOKUP(R778,Tabela3[],5,0))</f>
        <v>Coréia do Sul</v>
      </c>
      <c r="F778" s="1">
        <f t="shared" ca="1" si="98"/>
        <v>38850</v>
      </c>
      <c r="G778" s="1">
        <f t="shared" ca="1" si="99"/>
        <v>38851.868261315409</v>
      </c>
      <c r="H778">
        <f t="shared" ca="1" si="100"/>
        <v>0</v>
      </c>
      <c r="I778" t="str">
        <f ca="1">VLOOKUP(Q778,Tabela3[],9,1)</f>
        <v>Car Carriers</v>
      </c>
      <c r="J778" t="str">
        <f ca="1">VLOOKUP(Q778,Tabela3[],11,0)</f>
        <v>HB20 Sense</v>
      </c>
      <c r="K778" t="str">
        <f ca="1">VLOOKUP(Q778,Tabela3[],10,0)</f>
        <v>Carros</v>
      </c>
      <c r="L778" t="e" cm="1">
        <f t="array" aca="1" ref="L778" ca="1">IF(Tabela2[[#This Row],[PORTO]]=Tabela2[[#This Row],[DESTINO]],0,erro)</f>
        <v>#NAME?</v>
      </c>
      <c r="N778">
        <f t="shared" ca="1" si="103"/>
        <v>200</v>
      </c>
      <c r="O778">
        <f t="shared" ca="1" si="96"/>
        <v>6</v>
      </c>
      <c r="P778">
        <f t="shared" ca="1" si="97"/>
        <v>5</v>
      </c>
      <c r="Q778">
        <f t="shared" ca="1" si="101"/>
        <v>19</v>
      </c>
      <c r="R778">
        <f t="shared" ca="1" si="102"/>
        <v>14</v>
      </c>
    </row>
    <row r="779" spans="1:18">
      <c r="A779">
        <f ca="1">VLOOKUP(O779,Tabela3[],2,0)</f>
        <v>2003</v>
      </c>
      <c r="B779" t="str">
        <f ca="1">VLOOKUP(P779,Tabela3[],4,0)</f>
        <v>AGOSTO</v>
      </c>
      <c r="C779" t="str">
        <f ca="1">VLOOKUP(Q779,Tabela3[],5,0)</f>
        <v>Coréia do Sul</v>
      </c>
      <c r="D779" t="str">
        <f ca="1">VLOOKUP(Q779,Tabela3[],3,0)</f>
        <v>Samsung</v>
      </c>
      <c r="E779" t="str">
        <f ca="1">IF(R779=Q779, (VLOOKUP(P779+1,Tabela3[],5,0)),VLOOKUP(R779,Tabela3[],5,0))</f>
        <v>Alemanha</v>
      </c>
      <c r="F779" s="1">
        <f t="shared" ca="1" si="98"/>
        <v>37827</v>
      </c>
      <c r="G779" s="1">
        <f t="shared" ca="1" si="99"/>
        <v>37831.536791675018</v>
      </c>
      <c r="H779">
        <f t="shared" ca="1" si="100"/>
        <v>1</v>
      </c>
      <c r="I779" t="str">
        <f ca="1">VLOOKUP(Q779,Tabela3[],9,1)</f>
        <v>HMM Rotterdam</v>
      </c>
      <c r="J779" t="str">
        <f ca="1">VLOOKUP(Q779,Tabela3[],11,0)</f>
        <v>Crystal UHD 4k 65"</v>
      </c>
      <c r="K779" t="str">
        <f ca="1">VLOOKUP(Q779,Tabela3[],10,0)</f>
        <v>Eletrônicos</v>
      </c>
      <c r="L779" t="e" cm="1">
        <f t="array" aca="1" ref="L779" ca="1">IF(Tabela2[[#This Row],[PORTO]]=Tabela2[[#This Row],[DESTINO]],0,erro)</f>
        <v>#NAME?</v>
      </c>
      <c r="N779">
        <f t="shared" ca="1" si="103"/>
        <v>1500</v>
      </c>
      <c r="O779">
        <f t="shared" ca="1" si="96"/>
        <v>3</v>
      </c>
      <c r="P779">
        <f t="shared" ca="1" si="97"/>
        <v>7</v>
      </c>
      <c r="Q779">
        <f t="shared" ca="1" si="101"/>
        <v>14</v>
      </c>
      <c r="R779">
        <f t="shared" ca="1" si="102"/>
        <v>8</v>
      </c>
    </row>
    <row r="780" spans="1:18">
      <c r="A780">
        <f ca="1">VLOOKUP(O780,Tabela3[],2,0)</f>
        <v>2008</v>
      </c>
      <c r="B780" t="str">
        <f ca="1">VLOOKUP(P780,Tabela3[],4,0)</f>
        <v>JULHO</v>
      </c>
      <c r="C780" t="str">
        <f ca="1">VLOOKUP(Q780,Tabela3[],5,0)</f>
        <v>Coréia do Sul</v>
      </c>
      <c r="D780" t="str">
        <f ca="1">VLOOKUP(Q780,Tabela3[],3,0)</f>
        <v>Samsung</v>
      </c>
      <c r="E780" t="str">
        <f ca="1">IF(R780=Q780, (VLOOKUP(P780+1,Tabela3[],5,0)),VLOOKUP(R780,Tabela3[],5,0))</f>
        <v>Itália</v>
      </c>
      <c r="F780" s="1">
        <f t="shared" ca="1" si="98"/>
        <v>39618</v>
      </c>
      <c r="G780" s="1">
        <f t="shared" ca="1" si="99"/>
        <v>39622.928737294045</v>
      </c>
      <c r="H780">
        <f t="shared" ca="1" si="100"/>
        <v>1</v>
      </c>
      <c r="I780" t="str">
        <f ca="1">VLOOKUP(Q780,Tabela3[],9,1)</f>
        <v>HMM Rotterdam</v>
      </c>
      <c r="J780" t="str">
        <f ca="1">VLOOKUP(Q780,Tabela3[],11,0)</f>
        <v>Neo QLED 8k 75"</v>
      </c>
      <c r="K780" t="str">
        <f ca="1">VLOOKUP(Q780,Tabela3[],10,0)</f>
        <v>Eletrônicos</v>
      </c>
      <c r="L780" t="e" cm="1">
        <f t="array" aca="1" ref="L780" ca="1">IF(Tabela2[[#This Row],[PORTO]]=Tabela2[[#This Row],[DESTINO]],0,erro)</f>
        <v>#NAME?</v>
      </c>
      <c r="N780">
        <f t="shared" ca="1" si="103"/>
        <v>2000</v>
      </c>
      <c r="O780">
        <f t="shared" ca="1" si="96"/>
        <v>8</v>
      </c>
      <c r="P780">
        <f t="shared" ca="1" si="97"/>
        <v>6</v>
      </c>
      <c r="Q780">
        <f t="shared" ca="1" si="101"/>
        <v>12</v>
      </c>
      <c r="R780">
        <f t="shared" ca="1" si="102"/>
        <v>18</v>
      </c>
    </row>
    <row r="781" spans="1:18">
      <c r="A781">
        <f ca="1">VLOOKUP(O781,Tabela3[],2,0)</f>
        <v>2004</v>
      </c>
      <c r="B781" t="str">
        <f ca="1">VLOOKUP(P781,Tabela3[],4,0)</f>
        <v>OUTUBRO</v>
      </c>
      <c r="C781" t="str">
        <f ca="1">VLOOKUP(Q781,Tabela3[],5,0)</f>
        <v>Holanda</v>
      </c>
      <c r="D781" t="str">
        <f ca="1">VLOOKUP(Q781,Tabela3[],3,0)</f>
        <v>Shell</v>
      </c>
      <c r="E781" t="str">
        <f ca="1">IF(R781=Q781, (VLOOKUP(P781+1,Tabela3[],5,0)),VLOOKUP(R781,Tabela3[],5,0))</f>
        <v>Estados Unidos</v>
      </c>
      <c r="F781" s="1">
        <f t="shared" ca="1" si="98"/>
        <v>38248</v>
      </c>
      <c r="G781" s="1">
        <f t="shared" ca="1" si="99"/>
        <v>38257.840112067046</v>
      </c>
      <c r="H781">
        <f t="shared" ca="1" si="100"/>
        <v>1</v>
      </c>
      <c r="I781" t="str">
        <f ca="1">VLOOKUP(Q781,Tabela3[],9,1)</f>
        <v>AbQaiq</v>
      </c>
      <c r="J781" t="str">
        <f ca="1">VLOOKUP(Q781,Tabela3[],11,0)</f>
        <v>Gasolina</v>
      </c>
      <c r="K781" t="str">
        <f ca="1">VLOOKUP(Q781,Tabela3[],10,0)</f>
        <v>Petróleo</v>
      </c>
      <c r="L781" t="e" cm="1">
        <f t="array" aca="1" ref="L781" ca="1">IF(Tabela2[[#This Row],[PORTO]]=Tabela2[[#This Row],[DESTINO]],0,erro)</f>
        <v>#NAME?</v>
      </c>
      <c r="N781">
        <f t="shared" ca="1" si="103"/>
        <v>74000</v>
      </c>
      <c r="O781">
        <f t="shared" ca="1" si="96"/>
        <v>4</v>
      </c>
      <c r="P781">
        <f t="shared" ca="1" si="97"/>
        <v>9</v>
      </c>
      <c r="Q781">
        <f t="shared" ca="1" si="101"/>
        <v>16</v>
      </c>
      <c r="R781">
        <f t="shared" ca="1" si="102"/>
        <v>4</v>
      </c>
    </row>
    <row r="782" spans="1:18">
      <c r="A782">
        <f ca="1">VLOOKUP(O782,Tabela3[],2,0)</f>
        <v>2003</v>
      </c>
      <c r="B782" t="str">
        <f ca="1">VLOOKUP(P782,Tabela3[],4,0)</f>
        <v>JANEIRO</v>
      </c>
      <c r="C782" t="str">
        <f ca="1">VLOOKUP(Q782,Tabela3[],5,0)</f>
        <v>Reino Unido</v>
      </c>
      <c r="D782" t="str">
        <f ca="1">VLOOKUP(Q782,Tabela3[],3,0)</f>
        <v>Unilever</v>
      </c>
      <c r="E782" t="str">
        <f ca="1">IF(R782=Q782, (VLOOKUP(P782+1,Tabela3[],5,0)),VLOOKUP(R782,Tabela3[],5,0))</f>
        <v>Estados Unidos</v>
      </c>
      <c r="F782" s="1">
        <f t="shared" ca="1" si="98"/>
        <v>37646</v>
      </c>
      <c r="G782" s="1">
        <f t="shared" ca="1" si="99"/>
        <v>37650.602056100877</v>
      </c>
      <c r="H782">
        <f t="shared" ca="1" si="100"/>
        <v>1</v>
      </c>
      <c r="I782" t="str">
        <f ca="1">VLOOKUP(Q782,Tabela3[],9,1)</f>
        <v>HMM Helsinki</v>
      </c>
      <c r="J782" t="str">
        <f ca="1">VLOOKUP(Q782,Tabela3[],11,0)</f>
        <v xml:space="preserve">Desodorante Antitranspirante Aerosol </v>
      </c>
      <c r="K782" t="str">
        <f ca="1">VLOOKUP(Q782,Tabela3[],10,0)</f>
        <v>Quimico</v>
      </c>
      <c r="L782" t="e" cm="1">
        <f t="array" aca="1" ref="L782" ca="1">IF(Tabela2[[#This Row],[PORTO]]=Tabela2[[#This Row],[DESTINO]],0,erro)</f>
        <v>#NAME?</v>
      </c>
      <c r="N782">
        <f t="shared" ca="1" si="103"/>
        <v>1000000</v>
      </c>
      <c r="O782">
        <f t="shared" ca="1" si="96"/>
        <v>3</v>
      </c>
      <c r="P782">
        <f t="shared" ca="1" si="97"/>
        <v>0</v>
      </c>
      <c r="Q782">
        <f t="shared" ca="1" si="101"/>
        <v>25</v>
      </c>
      <c r="R782">
        <f t="shared" ca="1" si="102"/>
        <v>5</v>
      </c>
    </row>
    <row r="783" spans="1:18">
      <c r="A783">
        <f ca="1">VLOOKUP(O783,Tabela3[],2,0)</f>
        <v>2007</v>
      </c>
      <c r="B783" t="str">
        <f ca="1">VLOOKUP(P783,Tabela3[],4,0)</f>
        <v>MARÇO</v>
      </c>
      <c r="C783" t="str">
        <f ca="1">VLOOKUP(Q783,Tabela3[],5,0)</f>
        <v>Alemanha</v>
      </c>
      <c r="D783" t="str">
        <f ca="1">VLOOKUP(Q783,Tabela3[],3,0)</f>
        <v>Volkswagen</v>
      </c>
      <c r="E783" t="str">
        <f ca="1">IF(R783=Q783, (VLOOKUP(P783+1,Tabela3[],5,0)),VLOOKUP(R783,Tabela3[],5,0))</f>
        <v>Coréia do Sul</v>
      </c>
      <c r="F783" s="1">
        <f t="shared" ca="1" si="98"/>
        <v>39113</v>
      </c>
      <c r="G783" s="1">
        <f t="shared" ca="1" si="99"/>
        <v>39113.990470711862</v>
      </c>
      <c r="H783">
        <f t="shared" ca="1" si="100"/>
        <v>1</v>
      </c>
      <c r="I783" t="str">
        <f ca="1">VLOOKUP(Q783,Tabela3[],9,1)</f>
        <v>Warehouse Carriers </v>
      </c>
      <c r="J783" t="str">
        <f ca="1">VLOOKUP(Q783,Tabela3[],11,0)</f>
        <v>Cross CD (Saveiro)</v>
      </c>
      <c r="K783" t="str">
        <f ca="1">VLOOKUP(Q783,Tabela3[],10,0)</f>
        <v>Carros</v>
      </c>
      <c r="L783" t="e" cm="1">
        <f t="array" aca="1" ref="L783" ca="1">IF(Tabela2[[#This Row],[PORTO]]=Tabela2[[#This Row],[DESTINO]],0,erro)</f>
        <v>#NAME?</v>
      </c>
      <c r="N783">
        <f t="shared" ca="1" si="103"/>
        <v>100</v>
      </c>
      <c r="O783">
        <f t="shared" ca="1" si="96"/>
        <v>7</v>
      </c>
      <c r="P783">
        <f t="shared" ca="1" si="97"/>
        <v>2</v>
      </c>
      <c r="Q783">
        <f t="shared" ca="1" si="101"/>
        <v>6</v>
      </c>
      <c r="R783">
        <f t="shared" ca="1" si="102"/>
        <v>13</v>
      </c>
    </row>
    <row r="784" spans="1:18">
      <c r="A784">
        <f ca="1">VLOOKUP(O784,Tabela3[],2,0)</f>
        <v>2009</v>
      </c>
      <c r="B784" t="str">
        <f ca="1">VLOOKUP(P784,Tabela3[],4,0)</f>
        <v>JANEIRO</v>
      </c>
      <c r="C784" t="str">
        <f ca="1">VLOOKUP(Q784,Tabela3[],5,0)</f>
        <v>Reino Unido</v>
      </c>
      <c r="D784" t="str">
        <f ca="1">VLOOKUP(Q784,Tabela3[],3,0)</f>
        <v>Unilever</v>
      </c>
      <c r="E784" t="str">
        <f ca="1">IF(R784=Q784, (VLOOKUP(P784+1,Tabela3[],5,0)),VLOOKUP(R784,Tabela3[],5,0))</f>
        <v>Coréia do Sul</v>
      </c>
      <c r="F784" s="1">
        <f t="shared" ca="1" si="98"/>
        <v>39830</v>
      </c>
      <c r="G784" s="1">
        <f t="shared" ca="1" si="99"/>
        <v>39835.127091676375</v>
      </c>
      <c r="H784">
        <f t="shared" ca="1" si="100"/>
        <v>0</v>
      </c>
      <c r="I784" t="str">
        <f ca="1">VLOOKUP(Q784,Tabela3[],9,1)</f>
        <v>HMM Helsinki</v>
      </c>
      <c r="J784" t="str">
        <f ca="1">VLOOKUP(Q784,Tabela3[],11,0)</f>
        <v>Sabonete</v>
      </c>
      <c r="K784" t="str">
        <f ca="1">VLOOKUP(Q784,Tabela3[],10,0)</f>
        <v>Quimico</v>
      </c>
      <c r="L784" t="e" cm="1">
        <f t="array" aca="1" ref="L784" ca="1">IF(Tabela2[[#This Row],[PORTO]]=Tabela2[[#This Row],[DESTINO]],0,erro)</f>
        <v>#NAME?</v>
      </c>
      <c r="N784">
        <f t="shared" ca="1" si="103"/>
        <v>570000</v>
      </c>
      <c r="O784">
        <f t="shared" ca="1" si="96"/>
        <v>9</v>
      </c>
      <c r="P784">
        <f t="shared" ca="1" si="97"/>
        <v>0</v>
      </c>
      <c r="Q784">
        <f t="shared" ca="1" si="101"/>
        <v>26</v>
      </c>
      <c r="R784">
        <f t="shared" ca="1" si="102"/>
        <v>12</v>
      </c>
    </row>
    <row r="785" spans="1:18">
      <c r="A785">
        <f ca="1">VLOOKUP(O785,Tabela3[],2,0)</f>
        <v>2006</v>
      </c>
      <c r="B785" t="str">
        <f ca="1">VLOOKUP(P785,Tabela3[],4,0)</f>
        <v>JUNHO</v>
      </c>
      <c r="C785" t="str">
        <f ca="1">VLOOKUP(Q785,Tabela3[],5,0)</f>
        <v>Estados Unidos</v>
      </c>
      <c r="D785" t="str">
        <f ca="1">VLOOKUP(Q785,Tabela3[],3,0)</f>
        <v>Amazon</v>
      </c>
      <c r="E785" t="str">
        <f ca="1">IF(R785=Q785, (VLOOKUP(P785+1,Tabela3[],5,0)),VLOOKUP(R785,Tabela3[],5,0))</f>
        <v>Estados Unidos</v>
      </c>
      <c r="F785" s="1">
        <f t="shared" ca="1" si="98"/>
        <v>38852</v>
      </c>
      <c r="G785" s="1">
        <f t="shared" ca="1" si="99"/>
        <v>38854.528947711849</v>
      </c>
      <c r="H785">
        <f t="shared" ca="1" si="100"/>
        <v>1</v>
      </c>
      <c r="I785" t="str">
        <f ca="1">VLOOKUP(Q785,Tabela3[],9,1)</f>
        <v>HMM Algeciras</v>
      </c>
      <c r="J785" t="str">
        <f ca="1">VLOOKUP(Q785,Tabela3[],11,0)</f>
        <v>Colchão Baby Light D18</v>
      </c>
      <c r="K785" t="str">
        <f ca="1">VLOOKUP(Q785,Tabela3[],10,0)</f>
        <v>Geral</v>
      </c>
      <c r="L785" cm="1">
        <f t="array" aca="1" ref="L785" ca="1">IF(Tabela2[[#This Row],[PORTO]]=Tabela2[[#This Row],[DESTINO]],0,erro)</f>
        <v>0</v>
      </c>
      <c r="N785">
        <f t="shared" ca="1" si="103"/>
        <v>1000</v>
      </c>
      <c r="O785">
        <f t="shared" ca="1" si="96"/>
        <v>6</v>
      </c>
      <c r="P785">
        <f t="shared" ca="1" si="97"/>
        <v>5</v>
      </c>
      <c r="Q785">
        <f t="shared" ca="1" si="101"/>
        <v>4</v>
      </c>
      <c r="R785">
        <f t="shared" ca="1" si="102"/>
        <v>3</v>
      </c>
    </row>
    <row r="786" spans="1:18">
      <c r="A786">
        <f ca="1">VLOOKUP(O786,Tabela3[],2,0)</f>
        <v>2006</v>
      </c>
      <c r="B786" t="str">
        <f ca="1">VLOOKUP(P786,Tabela3[],4,0)</f>
        <v>JUNHO</v>
      </c>
      <c r="C786" t="str">
        <f ca="1">VLOOKUP(Q786,Tabela3[],5,0)</f>
        <v>Holanda</v>
      </c>
      <c r="D786" t="str">
        <f ca="1">VLOOKUP(Q786,Tabela3[],3,0)</f>
        <v>Shell</v>
      </c>
      <c r="E786" t="str">
        <f ca="1">IF(R786=Q786, (VLOOKUP(P786+1,Tabela3[],5,0)),VLOOKUP(R786,Tabela3[],5,0))</f>
        <v>China</v>
      </c>
      <c r="F786" s="1">
        <f t="shared" ca="1" si="98"/>
        <v>38853</v>
      </c>
      <c r="G786" s="1">
        <f t="shared" ca="1" si="99"/>
        <v>38856.797492099009</v>
      </c>
      <c r="H786">
        <f t="shared" ca="1" si="100"/>
        <v>0</v>
      </c>
      <c r="I786" t="str">
        <f ca="1">VLOOKUP(Q786,Tabela3[],9,1)</f>
        <v>AbQaiq</v>
      </c>
      <c r="J786" t="str">
        <f ca="1">VLOOKUP(Q786,Tabela3[],11,0)</f>
        <v>Petróleo Bruto</v>
      </c>
      <c r="K786" t="str">
        <f ca="1">VLOOKUP(Q786,Tabela3[],10,0)</f>
        <v>Petróleo</v>
      </c>
      <c r="L786" t="e" cm="1">
        <f t="array" aca="1" ref="L786" ca="1">IF(Tabela2[[#This Row],[PORTO]]=Tabela2[[#This Row],[DESTINO]],0,erro)</f>
        <v>#NAME?</v>
      </c>
      <c r="N786">
        <f t="shared" ca="1" si="103"/>
        <v>71000</v>
      </c>
      <c r="O786">
        <f t="shared" ca="1" si="96"/>
        <v>6</v>
      </c>
      <c r="P786">
        <f t="shared" ca="1" si="97"/>
        <v>5</v>
      </c>
      <c r="Q786">
        <f t="shared" ca="1" si="101"/>
        <v>17</v>
      </c>
      <c r="R786">
        <f t="shared" ca="1" si="102"/>
        <v>1</v>
      </c>
    </row>
    <row r="787" spans="1:18">
      <c r="A787">
        <f ca="1">VLOOKUP(O787,Tabela3[],2,0)</f>
        <v>2006</v>
      </c>
      <c r="B787" t="str">
        <f ca="1">VLOOKUP(P787,Tabela3[],4,0)</f>
        <v>JULHO</v>
      </c>
      <c r="C787" t="str">
        <f ca="1">VLOOKUP(Q787,Tabela3[],5,0)</f>
        <v>Coréia do Sul</v>
      </c>
      <c r="D787" t="str">
        <f ca="1">VLOOKUP(Q787,Tabela3[],3,0)</f>
        <v>Samsung</v>
      </c>
      <c r="E787" t="str">
        <f ca="1">IF(R787=Q787, (VLOOKUP(P787+1,Tabela3[],5,0)),VLOOKUP(R787,Tabela3[],5,0))</f>
        <v>França</v>
      </c>
      <c r="F787" s="1">
        <f t="shared" ca="1" si="98"/>
        <v>38870</v>
      </c>
      <c r="G787" s="1">
        <f t="shared" ca="1" si="99"/>
        <v>38876.529797673851</v>
      </c>
      <c r="H787">
        <f t="shared" ca="1" si="100"/>
        <v>0</v>
      </c>
      <c r="I787" t="str">
        <f ca="1">VLOOKUP(Q787,Tabela3[],9,1)</f>
        <v>HMM Rotterdam</v>
      </c>
      <c r="J787" t="str">
        <f ca="1">VLOOKUP(Q787,Tabela3[],11,0)</f>
        <v>Neo QLED 8k 75"</v>
      </c>
      <c r="K787" t="str">
        <f ca="1">VLOOKUP(Q787,Tabela3[],10,0)</f>
        <v>Eletrônicos</v>
      </c>
      <c r="L787" t="e" cm="1">
        <f t="array" aca="1" ref="L787" ca="1">IF(Tabela2[[#This Row],[PORTO]]=Tabela2[[#This Row],[DESTINO]],0,erro)</f>
        <v>#NAME?</v>
      </c>
      <c r="N787">
        <f t="shared" ca="1" si="103"/>
        <v>1500</v>
      </c>
      <c r="O787">
        <f t="shared" ref="O787:O850" ca="1" si="104">INT(RAND()*10)</f>
        <v>6</v>
      </c>
      <c r="P787">
        <f t="shared" ref="P787:P850" ca="1" si="105">INT(RAND()*13)</f>
        <v>6</v>
      </c>
      <c r="Q787">
        <f t="shared" ca="1" si="101"/>
        <v>12</v>
      </c>
      <c r="R787">
        <f t="shared" ca="1" si="102"/>
        <v>22</v>
      </c>
    </row>
    <row r="788" spans="1:18">
      <c r="A788">
        <f ca="1">VLOOKUP(O788,Tabela3[],2,0)</f>
        <v>2006</v>
      </c>
      <c r="B788" t="str">
        <f ca="1">VLOOKUP(P788,Tabela3[],4,0)</f>
        <v>MARÇO</v>
      </c>
      <c r="C788" t="str">
        <f ca="1">VLOOKUP(Q788,Tabela3[],5,0)</f>
        <v>China</v>
      </c>
      <c r="D788" t="str">
        <f ca="1">VLOOKUP(Q788,Tabela3[],3,0)</f>
        <v>Alibaba Group</v>
      </c>
      <c r="E788" t="str">
        <f ca="1">IF(R788=Q788, (VLOOKUP(P788+1,Tabela3[],5,0)),VLOOKUP(R788,Tabela3[],5,0))</f>
        <v>França</v>
      </c>
      <c r="F788" s="1">
        <f t="shared" ca="1" si="98"/>
        <v>38761</v>
      </c>
      <c r="G788" s="1">
        <f t="shared" ca="1" si="99"/>
        <v>38767.336525106512</v>
      </c>
      <c r="H788">
        <f t="shared" ca="1" si="100"/>
        <v>1</v>
      </c>
      <c r="I788" t="str">
        <f ca="1">VLOOKUP(Q788,Tabela3[],9,1)</f>
        <v>HMM St Petersburg</v>
      </c>
      <c r="J788" t="str">
        <f ca="1">VLOOKUP(Q788,Tabela3[],11,0)</f>
        <v>Miniescavadeira</v>
      </c>
      <c r="K788" t="str">
        <f ca="1">VLOOKUP(Q788,Tabela3[],10,0)</f>
        <v>Maquinário</v>
      </c>
      <c r="L788" t="e" cm="1">
        <f t="array" aca="1" ref="L788" ca="1">IF(Tabela2[[#This Row],[PORTO]]=Tabela2[[#This Row],[DESTINO]],0,erro)</f>
        <v>#NAME?</v>
      </c>
      <c r="N788">
        <f t="shared" ca="1" si="103"/>
        <v>50</v>
      </c>
      <c r="O788">
        <f t="shared" ca="1" si="104"/>
        <v>6</v>
      </c>
      <c r="P788">
        <f t="shared" ca="1" si="105"/>
        <v>2</v>
      </c>
      <c r="Q788">
        <f t="shared" ca="1" si="101"/>
        <v>1</v>
      </c>
      <c r="R788">
        <f t="shared" ca="1" si="102"/>
        <v>23</v>
      </c>
    </row>
    <row r="789" spans="1:18">
      <c r="A789">
        <f ca="1">VLOOKUP(O789,Tabela3[],2,0)</f>
        <v>2000</v>
      </c>
      <c r="B789" t="str">
        <f ca="1">VLOOKUP(P789,Tabela3[],4,0)</f>
        <v>NOVEMBRO</v>
      </c>
      <c r="C789" t="str">
        <f ca="1">VLOOKUP(Q789,Tabela3[],5,0)</f>
        <v>Coréia do Sul</v>
      </c>
      <c r="D789" t="str">
        <f ca="1">VLOOKUP(Q789,Tabela3[],3,0)</f>
        <v>Samsung</v>
      </c>
      <c r="E789" t="str">
        <f ca="1">IF(R789=Q789, (VLOOKUP(P789+1,Tabela3[],5,0)),VLOOKUP(R789,Tabela3[],5,0))</f>
        <v>Itália</v>
      </c>
      <c r="F789" s="1">
        <f t="shared" ca="1" si="98"/>
        <v>36801</v>
      </c>
      <c r="G789" s="1">
        <f t="shared" ca="1" si="99"/>
        <v>36805.888868171409</v>
      </c>
      <c r="H789">
        <f t="shared" ca="1" si="100"/>
        <v>1</v>
      </c>
      <c r="I789" t="str">
        <f ca="1">VLOOKUP(Q789,Tabela3[],9,1)</f>
        <v>HMM Rotterdam</v>
      </c>
      <c r="J789" t="str">
        <f ca="1">VLOOKUP(Q789,Tabela3[],11,0)</f>
        <v>Neo QLED 8k 75"</v>
      </c>
      <c r="K789" t="str">
        <f ca="1">VLOOKUP(Q789,Tabela3[],10,0)</f>
        <v>Eletrônicos</v>
      </c>
      <c r="L789" t="e" cm="1">
        <f t="array" aca="1" ref="L789" ca="1">IF(Tabela2[[#This Row],[PORTO]]=Tabela2[[#This Row],[DESTINO]],0,erro)</f>
        <v>#NAME?</v>
      </c>
      <c r="N789">
        <f t="shared" ca="1" si="103"/>
        <v>500</v>
      </c>
      <c r="O789">
        <f t="shared" ca="1" si="104"/>
        <v>0</v>
      </c>
      <c r="P789">
        <f t="shared" ca="1" si="105"/>
        <v>10</v>
      </c>
      <c r="Q789">
        <f t="shared" ca="1" si="101"/>
        <v>12</v>
      </c>
      <c r="R789">
        <f t="shared" ca="1" si="102"/>
        <v>20</v>
      </c>
    </row>
    <row r="790" spans="1:18">
      <c r="A790">
        <f ca="1">VLOOKUP(O790,Tabela3[],2,0)</f>
        <v>2009</v>
      </c>
      <c r="B790" t="str">
        <f ca="1">VLOOKUP(P790,Tabela3[],4,0)</f>
        <v>OUTUBRO</v>
      </c>
      <c r="C790" t="str">
        <f ca="1">VLOOKUP(Q790,Tabela3[],5,0)</f>
        <v>Coréia do Sul</v>
      </c>
      <c r="D790" t="str">
        <f ca="1">VLOOKUP(Q790,Tabela3[],3,0)</f>
        <v>Samsung</v>
      </c>
      <c r="E790" t="str">
        <f ca="1">IF(R790=Q790, (VLOOKUP(P790+1,Tabela3[],5,0)),VLOOKUP(R790,Tabela3[],5,0))</f>
        <v>Coréia do Sul</v>
      </c>
      <c r="F790" s="1">
        <f t="shared" ca="1" si="98"/>
        <v>40081</v>
      </c>
      <c r="G790" s="1">
        <f t="shared" ca="1" si="99"/>
        <v>40082.566279167935</v>
      </c>
      <c r="H790">
        <f t="shared" ca="1" si="100"/>
        <v>1</v>
      </c>
      <c r="I790" t="str">
        <f ca="1">VLOOKUP(Q790,Tabela3[],9,1)</f>
        <v>HMM Rotterdam</v>
      </c>
      <c r="J790" t="str">
        <f ca="1">VLOOKUP(Q790,Tabela3[],11,0)</f>
        <v>Neo QLED 8k 75"</v>
      </c>
      <c r="K790" t="str">
        <f ca="1">VLOOKUP(Q790,Tabela3[],10,0)</f>
        <v>Eletrônicos</v>
      </c>
      <c r="L790" cm="1">
        <f t="array" aca="1" ref="L790" ca="1">IF(Tabela2[[#This Row],[PORTO]]=Tabela2[[#This Row],[DESTINO]],0,erro)</f>
        <v>0</v>
      </c>
      <c r="N790">
        <f t="shared" ca="1" si="103"/>
        <v>2500</v>
      </c>
      <c r="O790">
        <f t="shared" ca="1" si="104"/>
        <v>9</v>
      </c>
      <c r="P790">
        <f t="shared" ca="1" si="105"/>
        <v>9</v>
      </c>
      <c r="Q790">
        <f t="shared" ca="1" si="101"/>
        <v>12</v>
      </c>
      <c r="R790">
        <f t="shared" ca="1" si="102"/>
        <v>14</v>
      </c>
    </row>
    <row r="791" spans="1:18">
      <c r="A791">
        <f ca="1">VLOOKUP(O791,Tabela3[],2,0)</f>
        <v>2004</v>
      </c>
      <c r="B791" t="str">
        <f ca="1">VLOOKUP(P791,Tabela3[],4,0)</f>
        <v>NOVEMBRO</v>
      </c>
      <c r="C791" t="str">
        <f ca="1">VLOOKUP(Q791,Tabela3[],5,0)</f>
        <v>Coréia do Sul</v>
      </c>
      <c r="D791" t="str">
        <f ca="1">VLOOKUP(Q791,Tabela3[],3,0)</f>
        <v>Samsung</v>
      </c>
      <c r="E791" t="str">
        <f ca="1">IF(R791=Q791, (VLOOKUP(P791+1,Tabela3[],5,0)),VLOOKUP(R791,Tabela3[],5,0))</f>
        <v>China</v>
      </c>
      <c r="F791" s="1">
        <f t="shared" ca="1" si="98"/>
        <v>38270</v>
      </c>
      <c r="G791" s="1">
        <f t="shared" ca="1" si="99"/>
        <v>38277.686749152934</v>
      </c>
      <c r="H791">
        <f t="shared" ca="1" si="100"/>
        <v>1</v>
      </c>
      <c r="I791" t="str">
        <f ca="1">VLOOKUP(Q791,Tabela3[],9,1)</f>
        <v>HMM Rotterdam</v>
      </c>
      <c r="J791" t="str">
        <f ca="1">VLOOKUP(Q791,Tabela3[],11,0)</f>
        <v>QLED 4k 75"</v>
      </c>
      <c r="K791" t="str">
        <f ca="1">VLOOKUP(Q791,Tabela3[],10,0)</f>
        <v>Eletrônicos</v>
      </c>
      <c r="L791" t="e" cm="1">
        <f t="array" aca="1" ref="L791" ca="1">IF(Tabela2[[#This Row],[PORTO]]=Tabela2[[#This Row],[DESTINO]],0,erro)</f>
        <v>#NAME?</v>
      </c>
      <c r="N791">
        <f t="shared" ca="1" si="103"/>
        <v>1000</v>
      </c>
      <c r="O791">
        <f t="shared" ca="1" si="104"/>
        <v>4</v>
      </c>
      <c r="P791">
        <f t="shared" ca="1" si="105"/>
        <v>10</v>
      </c>
      <c r="Q791">
        <f t="shared" ca="1" si="101"/>
        <v>13</v>
      </c>
      <c r="R791">
        <f t="shared" ca="1" si="102"/>
        <v>0</v>
      </c>
    </row>
    <row r="792" spans="1:18">
      <c r="A792">
        <f ca="1">VLOOKUP(O792,Tabela3[],2,0)</f>
        <v>2001</v>
      </c>
      <c r="B792" t="str">
        <f ca="1">VLOOKUP(P792,Tabela3[],4,0)</f>
        <v>NOVEMBRO</v>
      </c>
      <c r="C792" t="str">
        <f ca="1">VLOOKUP(Q792,Tabela3[],5,0)</f>
        <v>Japão</v>
      </c>
      <c r="D792" t="str">
        <f ca="1">VLOOKUP(Q792,Tabela3[],3,0)</f>
        <v>Toyota</v>
      </c>
      <c r="E792" t="str">
        <f ca="1">IF(R792=Q792, (VLOOKUP(P792+1,Tabela3[],5,0)),VLOOKUP(R792,Tabela3[],5,0))</f>
        <v>Holanda</v>
      </c>
      <c r="F792" s="1">
        <f t="shared" ca="1" si="98"/>
        <v>37182</v>
      </c>
      <c r="G792" s="1">
        <f t="shared" ca="1" si="99"/>
        <v>37186.217803943306</v>
      </c>
      <c r="H792">
        <f t="shared" ca="1" si="100"/>
        <v>0</v>
      </c>
      <c r="I792" t="str">
        <f ca="1">VLOOKUP(Q792,Tabela3[],9,1)</f>
        <v>Trailer Carriers</v>
      </c>
      <c r="J792" t="str">
        <f ca="1">VLOOKUP(Q792,Tabela3[],11,0)</f>
        <v>COROLLA CROSS XR</v>
      </c>
      <c r="K792" t="str">
        <f ca="1">VLOOKUP(Q792,Tabela3[],10,0)</f>
        <v>Carros</v>
      </c>
      <c r="L792" t="e" cm="1">
        <f t="array" aca="1" ref="L792" ca="1">IF(Tabela2[[#This Row],[PORTO]]=Tabela2[[#This Row],[DESTINO]],0,erro)</f>
        <v>#NAME?</v>
      </c>
      <c r="N792">
        <f t="shared" ca="1" si="103"/>
        <v>300</v>
      </c>
      <c r="O792">
        <f t="shared" ca="1" si="104"/>
        <v>1</v>
      </c>
      <c r="P792">
        <f t="shared" ca="1" si="105"/>
        <v>10</v>
      </c>
      <c r="Q792">
        <f t="shared" ca="1" si="101"/>
        <v>11</v>
      </c>
      <c r="R792">
        <f t="shared" ca="1" si="102"/>
        <v>16</v>
      </c>
    </row>
    <row r="793" spans="1:18">
      <c r="A793">
        <f ca="1">VLOOKUP(O793,Tabela3[],2,0)</f>
        <v>2006</v>
      </c>
      <c r="B793" t="str">
        <f ca="1">VLOOKUP(P793,Tabela3[],4,0)</f>
        <v>DEZEMBRO</v>
      </c>
      <c r="C793" t="str">
        <f ca="1">VLOOKUP(Q793,Tabela3[],5,0)</f>
        <v>Japão</v>
      </c>
      <c r="D793" t="str">
        <f ca="1">VLOOKUP(Q793,Tabela3[],3,0)</f>
        <v>Toyota</v>
      </c>
      <c r="E793" t="str">
        <f ca="1">IF(R793=Q793, (VLOOKUP(P793+1,Tabela3[],5,0)),VLOOKUP(R793,Tabela3[],5,0))</f>
        <v>Itália</v>
      </c>
      <c r="F793" s="1">
        <f t="shared" ca="1" si="98"/>
        <v>39042</v>
      </c>
      <c r="G793" s="1">
        <f t="shared" ca="1" si="99"/>
        <v>39046.286711817222</v>
      </c>
      <c r="H793">
        <f t="shared" ca="1" si="100"/>
        <v>0</v>
      </c>
      <c r="I793" t="str">
        <f ca="1">VLOOKUP(Q793,Tabela3[],9,1)</f>
        <v>Trailer Carriers</v>
      </c>
      <c r="J793" t="str">
        <f ca="1">VLOOKUP(Q793,Tabela3[],11,0)</f>
        <v>COROLLA CROSS XR</v>
      </c>
      <c r="K793" t="str">
        <f ca="1">VLOOKUP(Q793,Tabela3[],10,0)</f>
        <v>Carros</v>
      </c>
      <c r="L793" t="e" cm="1">
        <f t="array" aca="1" ref="L793" ca="1">IF(Tabela2[[#This Row],[PORTO]]=Tabela2[[#This Row],[DESTINO]],0,erro)</f>
        <v>#NAME?</v>
      </c>
      <c r="N793">
        <f t="shared" ca="1" si="103"/>
        <v>400</v>
      </c>
      <c r="O793">
        <f t="shared" ca="1" si="104"/>
        <v>6</v>
      </c>
      <c r="P793">
        <f t="shared" ca="1" si="105"/>
        <v>11</v>
      </c>
      <c r="Q793">
        <f t="shared" ca="1" si="101"/>
        <v>11</v>
      </c>
      <c r="R793">
        <f t="shared" ca="1" si="102"/>
        <v>18</v>
      </c>
    </row>
    <row r="794" spans="1:18">
      <c r="A794">
        <f ca="1">VLOOKUP(O794,Tabela3[],2,0)</f>
        <v>2001</v>
      </c>
      <c r="B794" t="str">
        <f ca="1">VLOOKUP(P794,Tabela3[],4,0)</f>
        <v>AGOSTO</v>
      </c>
      <c r="C794" t="str">
        <f ca="1">VLOOKUP(Q794,Tabela3[],5,0)</f>
        <v>Canadá</v>
      </c>
      <c r="D794" t="str">
        <f ca="1">VLOOKUP(Q794,Tabela3[],3,0)</f>
        <v>Shopify</v>
      </c>
      <c r="E794" t="str">
        <f ca="1">IF(R794=Q794, (VLOOKUP(P794+1,Tabela3[],5,0)),VLOOKUP(R794,Tabela3[],5,0))</f>
        <v>Japão</v>
      </c>
      <c r="F794" s="1">
        <f t="shared" ca="1" si="98"/>
        <v>37096</v>
      </c>
      <c r="G794" s="1">
        <f t="shared" ca="1" si="99"/>
        <v>37104.138095829607</v>
      </c>
      <c r="H794">
        <f t="shared" ca="1" si="100"/>
        <v>0</v>
      </c>
      <c r="I794" t="str">
        <f ca="1">VLOOKUP(Q794,Tabela3[],9,1)</f>
        <v>HMM Southampton</v>
      </c>
      <c r="J794" t="str">
        <f ca="1">VLOOKUP(Q794,Tabela3[],11,0)</f>
        <v>TORRADORES DE CAFÉ</v>
      </c>
      <c r="K794" t="str">
        <f ca="1">VLOOKUP(Q794,Tabela3[],10,0)</f>
        <v>Geral</v>
      </c>
      <c r="L794" t="e" cm="1">
        <f t="array" aca="1" ref="L794" ca="1">IF(Tabela2[[#This Row],[PORTO]]=Tabela2[[#This Row],[DESTINO]],0,erro)</f>
        <v>#NAME?</v>
      </c>
      <c r="N794">
        <f t="shared" ca="1" si="103"/>
        <v>1000</v>
      </c>
      <c r="O794">
        <f t="shared" ca="1" si="104"/>
        <v>1</v>
      </c>
      <c r="P794">
        <f t="shared" ca="1" si="105"/>
        <v>7</v>
      </c>
      <c r="Q794">
        <f t="shared" ca="1" si="101"/>
        <v>33</v>
      </c>
      <c r="R794">
        <f t="shared" ca="1" si="102"/>
        <v>11</v>
      </c>
    </row>
    <row r="795" spans="1:18">
      <c r="A795">
        <f ca="1">VLOOKUP(O795,Tabela3[],2,0)</f>
        <v>2008</v>
      </c>
      <c r="B795" t="str">
        <f ca="1">VLOOKUP(P795,Tabela3[],4,0)</f>
        <v>SETEMBRO</v>
      </c>
      <c r="C795" t="str">
        <f ca="1">VLOOKUP(Q795,Tabela3[],5,0)</f>
        <v>China</v>
      </c>
      <c r="D795" t="str">
        <f ca="1">VLOOKUP(Q795,Tabela3[],3,0)</f>
        <v>Alibaba Group</v>
      </c>
      <c r="E795" t="str">
        <f ca="1">IF(R795=Q795, (VLOOKUP(P795+1,Tabela3[],5,0)),VLOOKUP(R795,Tabela3[],5,0))</f>
        <v>Holanda</v>
      </c>
      <c r="F795" s="1">
        <f t="shared" ca="1" si="98"/>
        <v>39673</v>
      </c>
      <c r="G795" s="1">
        <f t="shared" ca="1" si="99"/>
        <v>39680.113701955837</v>
      </c>
      <c r="H795">
        <f t="shared" ca="1" si="100"/>
        <v>1</v>
      </c>
      <c r="I795" t="str">
        <f ca="1">VLOOKUP(Q795,Tabela3[],9,1)</f>
        <v>HMM St Petersburg</v>
      </c>
      <c r="J795" t="str">
        <f ca="1">VLOOKUP(Q795,Tabela3[],11,0)</f>
        <v>Serração Portatil</v>
      </c>
      <c r="K795" t="str">
        <f ca="1">VLOOKUP(Q795,Tabela3[],10,0)</f>
        <v>Maquinário</v>
      </c>
      <c r="L795" t="e" cm="1">
        <f t="array" aca="1" ref="L795" ca="1">IF(Tabela2[[#This Row],[PORTO]]=Tabela2[[#This Row],[DESTINO]],0,erro)</f>
        <v>#NAME?</v>
      </c>
      <c r="N795">
        <f t="shared" ca="1" si="103"/>
        <v>10</v>
      </c>
      <c r="O795">
        <f t="shared" ca="1" si="104"/>
        <v>8</v>
      </c>
      <c r="P795">
        <f t="shared" ca="1" si="105"/>
        <v>8</v>
      </c>
      <c r="Q795">
        <f t="shared" ca="1" si="101"/>
        <v>0</v>
      </c>
      <c r="R795">
        <f t="shared" ca="1" si="102"/>
        <v>17</v>
      </c>
    </row>
    <row r="796" spans="1:18">
      <c r="A796">
        <f ca="1">VLOOKUP(O796,Tabela3[],2,0)</f>
        <v>2004</v>
      </c>
      <c r="B796" t="str">
        <f ca="1">VLOOKUP(P796,Tabela3[],4,0)</f>
        <v>JANEIRO</v>
      </c>
      <c r="C796" t="str">
        <f ca="1">VLOOKUP(Q796,Tabela3[],5,0)</f>
        <v>Coréia do Sul</v>
      </c>
      <c r="D796" t="str">
        <f ca="1">VLOOKUP(Q796,Tabela3[],3,0)</f>
        <v>Samsung</v>
      </c>
      <c r="E796" t="str">
        <f ca="1">IF(R796=Q796, (VLOOKUP(P796+1,Tabela3[],5,0)),VLOOKUP(R796,Tabela3[],5,0))</f>
        <v>França</v>
      </c>
      <c r="F796" s="1">
        <f t="shared" ca="1" si="98"/>
        <v>38000</v>
      </c>
      <c r="G796" s="1">
        <f t="shared" ca="1" si="99"/>
        <v>38003.640117179515</v>
      </c>
      <c r="H796">
        <f t="shared" ca="1" si="100"/>
        <v>0</v>
      </c>
      <c r="I796" t="str">
        <f ca="1">VLOOKUP(Q796,Tabela3[],9,1)</f>
        <v>HMM Rotterdam</v>
      </c>
      <c r="J796" t="str">
        <f ca="1">VLOOKUP(Q796,Tabela3[],11,0)</f>
        <v>Crystal UHD 4k 65"</v>
      </c>
      <c r="K796" t="str">
        <f ca="1">VLOOKUP(Q796,Tabela3[],10,0)</f>
        <v>Eletrônicos</v>
      </c>
      <c r="L796" t="e" cm="1">
        <f t="array" aca="1" ref="L796" ca="1">IF(Tabela2[[#This Row],[PORTO]]=Tabela2[[#This Row],[DESTINO]],0,erro)</f>
        <v>#NAME?</v>
      </c>
      <c r="N796">
        <f t="shared" ca="1" si="103"/>
        <v>2500</v>
      </c>
      <c r="O796">
        <f t="shared" ca="1" si="104"/>
        <v>4</v>
      </c>
      <c r="P796">
        <f t="shared" ca="1" si="105"/>
        <v>0</v>
      </c>
      <c r="Q796">
        <f t="shared" ca="1" si="101"/>
        <v>14</v>
      </c>
      <c r="R796">
        <f t="shared" ca="1" si="102"/>
        <v>22</v>
      </c>
    </row>
    <row r="797" spans="1:18">
      <c r="A797">
        <f ca="1">VLOOKUP(O797,Tabela3[],2,0)</f>
        <v>2009</v>
      </c>
      <c r="B797" t="str">
        <f ca="1">VLOOKUP(P797,Tabela3[],4,0)</f>
        <v>MAIO</v>
      </c>
      <c r="C797" t="str">
        <f ca="1">VLOOKUP(Q797,Tabela3[],5,0)</f>
        <v>França</v>
      </c>
      <c r="D797" t="str">
        <f ca="1">VLOOKUP(Q797,Tabela3[],3,0)</f>
        <v> LVMH</v>
      </c>
      <c r="E797" t="str">
        <f ca="1">IF(R797=Q797, (VLOOKUP(P797+1,Tabela3[],5,0)),VLOOKUP(R797,Tabela3[],5,0))</f>
        <v>Estados Unidos</v>
      </c>
      <c r="F797" s="1">
        <f t="shared" ca="1" si="98"/>
        <v>39911</v>
      </c>
      <c r="G797" s="1">
        <f t="shared" ca="1" si="99"/>
        <v>39911.88646149954</v>
      </c>
      <c r="H797">
        <f t="shared" ca="1" si="100"/>
        <v>0</v>
      </c>
      <c r="I797" t="str">
        <f ca="1">VLOOKUP(Q797,Tabela3[],9,1)</f>
        <v>Emma Maersk</v>
      </c>
      <c r="J797" t="str">
        <f ca="1">VLOOKUP(Q797,Tabela3[],11,0)</f>
        <v>Louis Vuitton</v>
      </c>
      <c r="K797" t="str">
        <f ca="1">VLOOKUP(Q797,Tabela3[],10,0)</f>
        <v>Tecido</v>
      </c>
      <c r="L797" t="e" cm="1">
        <f t="array" aca="1" ref="L797" ca="1">IF(Tabela2[[#This Row],[PORTO]]=Tabela2[[#This Row],[DESTINO]],0,erro)</f>
        <v>#NAME?</v>
      </c>
      <c r="N797">
        <f t="shared" ca="1" si="103"/>
        <v>50000</v>
      </c>
      <c r="O797">
        <f t="shared" ca="1" si="104"/>
        <v>9</v>
      </c>
      <c r="P797">
        <f t="shared" ca="1" si="105"/>
        <v>4</v>
      </c>
      <c r="Q797">
        <f t="shared" ca="1" si="101"/>
        <v>22</v>
      </c>
      <c r="R797">
        <f t="shared" ca="1" si="102"/>
        <v>22</v>
      </c>
    </row>
    <row r="798" spans="1:18">
      <c r="A798">
        <f ca="1">VLOOKUP(O798,Tabela3[],2,0)</f>
        <v>2006</v>
      </c>
      <c r="B798" t="str">
        <f ca="1">VLOOKUP(P798,Tabela3[],4,0)</f>
        <v>ABRIL</v>
      </c>
      <c r="C798" t="str">
        <f ca="1">VLOOKUP(Q798,Tabela3[],5,0)</f>
        <v>Canadá</v>
      </c>
      <c r="D798" t="str">
        <f ca="1">VLOOKUP(Q798,Tabela3[],3,0)</f>
        <v>Shopify</v>
      </c>
      <c r="E798" t="str">
        <f ca="1">IF(R798=Q798, (VLOOKUP(P798+1,Tabela3[],5,0)),VLOOKUP(R798,Tabela3[],5,0))</f>
        <v>Japão</v>
      </c>
      <c r="F798" s="1">
        <f t="shared" ca="1" si="98"/>
        <v>38783</v>
      </c>
      <c r="G798" s="1">
        <f t="shared" ca="1" si="99"/>
        <v>38792.294535196088</v>
      </c>
      <c r="H798">
        <f t="shared" ca="1" si="100"/>
        <v>1</v>
      </c>
      <c r="I798" t="str">
        <f ca="1">VLOOKUP(Q798,Tabela3[],9,1)</f>
        <v>HMM Southampton</v>
      </c>
      <c r="J798" t="str">
        <f ca="1">VLOOKUP(Q798,Tabela3[],11,0)</f>
        <v>TORRADORES DE CAFÉ</v>
      </c>
      <c r="K798" t="str">
        <f ca="1">VLOOKUP(Q798,Tabela3[],10,0)</f>
        <v>Geral</v>
      </c>
      <c r="L798" t="e" cm="1">
        <f t="array" aca="1" ref="L798" ca="1">IF(Tabela2[[#This Row],[PORTO]]=Tabela2[[#This Row],[DESTINO]],0,erro)</f>
        <v>#NAME?</v>
      </c>
      <c r="N798">
        <f t="shared" ca="1" si="103"/>
        <v>3000</v>
      </c>
      <c r="O798">
        <f t="shared" ca="1" si="104"/>
        <v>6</v>
      </c>
      <c r="P798">
        <f t="shared" ca="1" si="105"/>
        <v>3</v>
      </c>
      <c r="Q798">
        <f t="shared" ca="1" si="101"/>
        <v>33</v>
      </c>
      <c r="R798">
        <f t="shared" ca="1" si="102"/>
        <v>11</v>
      </c>
    </row>
    <row r="799" spans="1:18">
      <c r="A799">
        <f ca="1">VLOOKUP(O799,Tabela3[],2,0)</f>
        <v>2000</v>
      </c>
      <c r="B799" t="str">
        <f ca="1">VLOOKUP(P799,Tabela3[],4,0)</f>
        <v>SETEMBRO</v>
      </c>
      <c r="C799" t="str">
        <f ca="1">VLOOKUP(Q799,Tabela3[],5,0)</f>
        <v>Brasil</v>
      </c>
      <c r="D799" t="str">
        <f ca="1">VLOOKUP(Q799,Tabela3[],3,0)</f>
        <v>VALE</v>
      </c>
      <c r="E799" t="str">
        <f ca="1">IF(R799=Q799, (VLOOKUP(P799+1,Tabela3[],5,0)),VLOOKUP(R799,Tabela3[],5,0))</f>
        <v>Itália</v>
      </c>
      <c r="F799" s="1">
        <f t="shared" ca="1" si="98"/>
        <v>36746</v>
      </c>
      <c r="G799" s="1">
        <f t="shared" ca="1" si="99"/>
        <v>36755.550608313766</v>
      </c>
      <c r="H799">
        <f t="shared" ca="1" si="100"/>
        <v>0</v>
      </c>
      <c r="I799" t="str">
        <f ca="1">VLOOKUP(Q799,Tabela3[],9,1)</f>
        <v>Lan Hua Hai</v>
      </c>
      <c r="J799" t="str">
        <f ca="1">VLOOKUP(Q799,Tabela3[],11,0)</f>
        <v>Bauxita</v>
      </c>
      <c r="K799" t="str">
        <f ca="1">VLOOKUP(Q799,Tabela3[],10,0)</f>
        <v>Minério</v>
      </c>
      <c r="L799" t="e" cm="1">
        <f t="array" aca="1" ref="L799" ca="1">IF(Tabela2[[#This Row],[PORTO]]=Tabela2[[#This Row],[DESTINO]],0,erro)</f>
        <v>#NAME?</v>
      </c>
      <c r="N799">
        <f t="shared" ca="1" si="103"/>
        <v>0</v>
      </c>
      <c r="O799">
        <f t="shared" ca="1" si="104"/>
        <v>0</v>
      </c>
      <c r="P799">
        <f t="shared" ca="1" si="105"/>
        <v>8</v>
      </c>
      <c r="Q799">
        <f t="shared" ca="1" si="101"/>
        <v>28</v>
      </c>
      <c r="R799">
        <f t="shared" ca="1" si="102"/>
        <v>19</v>
      </c>
    </row>
    <row r="800" spans="1:18">
      <c r="A800">
        <f ca="1">VLOOKUP(O800,Tabela3[],2,0)</f>
        <v>2006</v>
      </c>
      <c r="B800" t="str">
        <f ca="1">VLOOKUP(P800,Tabela3[],4,0)</f>
        <v>OUTUBRO</v>
      </c>
      <c r="C800" t="str">
        <f ca="1">VLOOKUP(Q800,Tabela3[],5,0)</f>
        <v>Estados Unidos</v>
      </c>
      <c r="D800" t="str">
        <f ca="1">VLOOKUP(Q800,Tabela3[],3,0)</f>
        <v>Amazon</v>
      </c>
      <c r="E800" t="str">
        <f ca="1">IF(R800=Q800, (VLOOKUP(P800+1,Tabela3[],5,0)),VLOOKUP(R800,Tabela3[],5,0))</f>
        <v>Japão</v>
      </c>
      <c r="F800" s="1">
        <f t="shared" ca="1" si="98"/>
        <v>38965</v>
      </c>
      <c r="G800" s="1">
        <f t="shared" ca="1" si="99"/>
        <v>38965.697354701326</v>
      </c>
      <c r="H800">
        <f t="shared" ca="1" si="100"/>
        <v>1</v>
      </c>
      <c r="I800" t="str">
        <f ca="1">VLOOKUP(Q800,Tabela3[],9,1)</f>
        <v>HMM Algeciras</v>
      </c>
      <c r="J800" t="str">
        <f ca="1">VLOOKUP(Q800,Tabela3[],11,0)</f>
        <v>Colchão Baby Light D18</v>
      </c>
      <c r="K800" t="str">
        <f ca="1">VLOOKUP(Q800,Tabela3[],10,0)</f>
        <v>Geral</v>
      </c>
      <c r="L800" t="e" cm="1">
        <f t="array" aca="1" ref="L800" ca="1">IF(Tabela2[[#This Row],[PORTO]]=Tabela2[[#This Row],[DESTINO]],0,erro)</f>
        <v>#NAME?</v>
      </c>
      <c r="N800">
        <f t="shared" ca="1" si="103"/>
        <v>5000</v>
      </c>
      <c r="O800">
        <f t="shared" ca="1" si="104"/>
        <v>6</v>
      </c>
      <c r="P800">
        <f t="shared" ca="1" si="105"/>
        <v>9</v>
      </c>
      <c r="Q800">
        <f t="shared" ca="1" si="101"/>
        <v>4</v>
      </c>
      <c r="R800">
        <f t="shared" ca="1" si="102"/>
        <v>9</v>
      </c>
    </row>
    <row r="801" spans="1:18">
      <c r="A801">
        <f ca="1">VLOOKUP(O801,Tabela3[],2,0)</f>
        <v>2009</v>
      </c>
      <c r="B801" t="str">
        <f ca="1">VLOOKUP(P801,Tabela3[],4,0)</f>
        <v>AGOSTO</v>
      </c>
      <c r="C801" t="str">
        <f ca="1">VLOOKUP(Q801,Tabela3[],5,0)</f>
        <v>India</v>
      </c>
      <c r="D801" t="str">
        <f ca="1">VLOOKUP(Q801,Tabela3[],3,0)</f>
        <v>Reliance Industries</v>
      </c>
      <c r="E801" t="str">
        <f ca="1">IF(R801=Q801, (VLOOKUP(P801+1,Tabela3[],5,0)),VLOOKUP(R801,Tabela3[],5,0))</f>
        <v>Japão</v>
      </c>
      <c r="F801" s="1">
        <f t="shared" ca="1" si="98"/>
        <v>39999</v>
      </c>
      <c r="G801" s="1">
        <f t="shared" ca="1" si="99"/>
        <v>40003.716115561547</v>
      </c>
      <c r="H801">
        <f t="shared" ca="1" si="100"/>
        <v>1</v>
      </c>
      <c r="I801" t="str">
        <f ca="1">VLOOKUP(Q801,Tabela3[],9,1)</f>
        <v>Tanker</v>
      </c>
      <c r="J801" t="str">
        <f ca="1">VLOOKUP(Q801,Tabela3[],11,0)</f>
        <v>Polipropileno</v>
      </c>
      <c r="K801" t="str">
        <f ca="1">VLOOKUP(Q801,Tabela3[],10,0)</f>
        <v>Petroquimicos</v>
      </c>
      <c r="L801" t="e" cm="1">
        <f t="array" aca="1" ref="L801" ca="1">IF(Tabela2[[#This Row],[PORTO]]=Tabela2[[#This Row],[DESTINO]],0,erro)</f>
        <v>#NAME?</v>
      </c>
      <c r="N801">
        <f t="shared" ca="1" si="103"/>
        <v>0</v>
      </c>
      <c r="O801">
        <f t="shared" ca="1" si="104"/>
        <v>9</v>
      </c>
      <c r="P801">
        <f t="shared" ca="1" si="105"/>
        <v>7</v>
      </c>
      <c r="Q801">
        <f t="shared" ca="1" si="101"/>
        <v>30</v>
      </c>
      <c r="R801">
        <f t="shared" ca="1" si="102"/>
        <v>11</v>
      </c>
    </row>
    <row r="802" spans="1:18">
      <c r="A802">
        <f ca="1">VLOOKUP(O802,Tabela3[],2,0)</f>
        <v>2008</v>
      </c>
      <c r="B802" t="str">
        <f ca="1">VLOOKUP(P802,Tabela3[],4,0)</f>
        <v>NOVEMBRO</v>
      </c>
      <c r="C802" t="str">
        <f ca="1">VLOOKUP(Q802,Tabela3[],5,0)</f>
        <v>Coréia do Sul</v>
      </c>
      <c r="D802" t="str">
        <f ca="1">VLOOKUP(Q802,Tabela3[],3,0)</f>
        <v>Samsung</v>
      </c>
      <c r="E802" t="str">
        <f ca="1">IF(R802=Q802, (VLOOKUP(P802+1,Tabela3[],5,0)),VLOOKUP(R802,Tabela3[],5,0))</f>
        <v>Japão</v>
      </c>
      <c r="F802" s="1">
        <f t="shared" ca="1" si="98"/>
        <v>39739</v>
      </c>
      <c r="G802" s="1">
        <f t="shared" ca="1" si="99"/>
        <v>39747.414192051088</v>
      </c>
      <c r="H802">
        <f t="shared" ca="1" si="100"/>
        <v>1</v>
      </c>
      <c r="I802" t="str">
        <f ca="1">VLOOKUP(Q802,Tabela3[],9,1)</f>
        <v>HMM Rotterdam</v>
      </c>
      <c r="J802" t="str">
        <f ca="1">VLOOKUP(Q802,Tabela3[],11,0)</f>
        <v>Neo QLED 8k 75"</v>
      </c>
      <c r="K802" t="str">
        <f ca="1">VLOOKUP(Q802,Tabela3[],10,0)</f>
        <v>Eletrônicos</v>
      </c>
      <c r="L802" t="e" cm="1">
        <f t="array" aca="1" ref="L802" ca="1">IF(Tabela2[[#This Row],[PORTO]]=Tabela2[[#This Row],[DESTINO]],0,erro)</f>
        <v>#NAME?</v>
      </c>
      <c r="N802">
        <f t="shared" ca="1" si="103"/>
        <v>1500</v>
      </c>
      <c r="O802">
        <f t="shared" ca="1" si="104"/>
        <v>8</v>
      </c>
      <c r="P802">
        <f t="shared" ca="1" si="105"/>
        <v>10</v>
      </c>
      <c r="Q802">
        <f t="shared" ca="1" si="101"/>
        <v>12</v>
      </c>
      <c r="R802">
        <f t="shared" ca="1" si="102"/>
        <v>9</v>
      </c>
    </row>
    <row r="803" spans="1:18">
      <c r="A803">
        <f ca="1">VLOOKUP(O803,Tabela3[],2,0)</f>
        <v>2005</v>
      </c>
      <c r="B803" t="str">
        <f ca="1">VLOOKUP(P803,Tabela3[],4,0)</f>
        <v>MARÇO</v>
      </c>
      <c r="C803" t="str">
        <f ca="1">VLOOKUP(Q803,Tabela3[],5,0)</f>
        <v>Alemanha</v>
      </c>
      <c r="D803" t="str">
        <f ca="1">VLOOKUP(Q803,Tabela3[],3,0)</f>
        <v>Volkswagen</v>
      </c>
      <c r="E803" t="str">
        <f ca="1">IF(R803=Q803, (VLOOKUP(P803+1,Tabela3[],5,0)),VLOOKUP(R803,Tabela3[],5,0))</f>
        <v>Holanda</v>
      </c>
      <c r="F803" s="1">
        <f t="shared" ca="1" si="98"/>
        <v>38387</v>
      </c>
      <c r="G803" s="1">
        <f t="shared" ca="1" si="99"/>
        <v>38388.84112211383</v>
      </c>
      <c r="H803">
        <f t="shared" ca="1" si="100"/>
        <v>1</v>
      </c>
      <c r="I803" t="str">
        <f ca="1">VLOOKUP(Q803,Tabela3[],9,1)</f>
        <v>Warehouse Carriers </v>
      </c>
      <c r="J803" t="str">
        <f ca="1">VLOOKUP(Q803,Tabela3[],11,0)</f>
        <v>Cross CD (Saveiro)</v>
      </c>
      <c r="K803" t="str">
        <f ca="1">VLOOKUP(Q803,Tabela3[],10,0)</f>
        <v>Carros</v>
      </c>
      <c r="L803" t="e" cm="1">
        <f t="array" aca="1" ref="L803" ca="1">IF(Tabela2[[#This Row],[PORTO]]=Tabela2[[#This Row],[DESTINO]],0,erro)</f>
        <v>#NAME?</v>
      </c>
      <c r="N803">
        <f t="shared" ca="1" si="103"/>
        <v>400</v>
      </c>
      <c r="O803">
        <f t="shared" ca="1" si="104"/>
        <v>5</v>
      </c>
      <c r="P803">
        <f t="shared" ca="1" si="105"/>
        <v>2</v>
      </c>
      <c r="Q803">
        <f t="shared" ca="1" si="101"/>
        <v>6</v>
      </c>
      <c r="R803">
        <f t="shared" ca="1" si="102"/>
        <v>16</v>
      </c>
    </row>
    <row r="804" spans="1:18">
      <c r="A804">
        <f ca="1">VLOOKUP(O804,Tabela3[],2,0)</f>
        <v>2001</v>
      </c>
      <c r="B804" t="str">
        <f ca="1">VLOOKUP(P804,Tabela3[],4,0)</f>
        <v>OUTUBRO</v>
      </c>
      <c r="C804" t="str">
        <f ca="1">VLOOKUP(Q804,Tabela3[],5,0)</f>
        <v>Coréia do Sul</v>
      </c>
      <c r="D804" t="str">
        <f ca="1">VLOOKUP(Q804,Tabela3[],3,0)</f>
        <v>Samsung</v>
      </c>
      <c r="E804" t="str">
        <f ca="1">IF(R804=Q804, (VLOOKUP(P804+1,Tabela3[],5,0)),VLOOKUP(R804,Tabela3[],5,0))</f>
        <v>Itália</v>
      </c>
      <c r="F804" s="1">
        <f t="shared" ca="1" si="98"/>
        <v>37148</v>
      </c>
      <c r="G804" s="1">
        <f t="shared" ca="1" si="99"/>
        <v>37151.492522559813</v>
      </c>
      <c r="H804">
        <f t="shared" ca="1" si="100"/>
        <v>0</v>
      </c>
      <c r="I804" t="str">
        <f ca="1">VLOOKUP(Q804,Tabela3[],9,1)</f>
        <v>HMM Rotterdam</v>
      </c>
      <c r="J804" t="str">
        <f ca="1">VLOOKUP(Q804,Tabela3[],11,0)</f>
        <v>Crystal UHD 4k 65"</v>
      </c>
      <c r="K804" t="str">
        <f ca="1">VLOOKUP(Q804,Tabela3[],10,0)</f>
        <v>Eletrônicos</v>
      </c>
      <c r="L804" t="e" cm="1">
        <f t="array" aca="1" ref="L804" ca="1">IF(Tabela2[[#This Row],[PORTO]]=Tabela2[[#This Row],[DESTINO]],0,erro)</f>
        <v>#NAME?</v>
      </c>
      <c r="N804">
        <f t="shared" ca="1" si="103"/>
        <v>500</v>
      </c>
      <c r="O804">
        <f t="shared" ca="1" si="104"/>
        <v>1</v>
      </c>
      <c r="P804">
        <f t="shared" ca="1" si="105"/>
        <v>9</v>
      </c>
      <c r="Q804">
        <f t="shared" ca="1" si="101"/>
        <v>14</v>
      </c>
      <c r="R804">
        <f t="shared" ca="1" si="102"/>
        <v>19</v>
      </c>
    </row>
    <row r="805" spans="1:18">
      <c r="A805">
        <f ca="1">VLOOKUP(O805,Tabela3[],2,0)</f>
        <v>2001</v>
      </c>
      <c r="B805" t="str">
        <f ca="1">VLOOKUP(P805,Tabela3[],4,0)</f>
        <v>JANEIRO</v>
      </c>
      <c r="C805" t="str">
        <f ca="1">VLOOKUP(Q805,Tabela3[],5,0)</f>
        <v>Coréia do Sul</v>
      </c>
      <c r="D805" t="str">
        <f ca="1">VLOOKUP(Q805,Tabela3[],3,0)</f>
        <v>Samsung</v>
      </c>
      <c r="E805" t="str">
        <f ca="1">IF(R805=Q805, (VLOOKUP(P805+1,Tabela3[],5,0)),VLOOKUP(R805,Tabela3[],5,0))</f>
        <v>Coréia do Sul</v>
      </c>
      <c r="F805" s="1">
        <f t="shared" ca="1" si="98"/>
        <v>37233</v>
      </c>
      <c r="G805" s="1">
        <f t="shared" ca="1" si="99"/>
        <v>37242.139929747806</v>
      </c>
      <c r="H805">
        <f t="shared" ca="1" si="100"/>
        <v>0</v>
      </c>
      <c r="I805" t="str">
        <f ca="1">VLOOKUP(Q805,Tabela3[],9,1)</f>
        <v>HMM Rotterdam</v>
      </c>
      <c r="J805" t="str">
        <f ca="1">VLOOKUP(Q805,Tabela3[],11,0)</f>
        <v>QLED 4k 75"</v>
      </c>
      <c r="K805" t="str">
        <f ca="1">VLOOKUP(Q805,Tabela3[],10,0)</f>
        <v>Eletrônicos</v>
      </c>
      <c r="L805" cm="1">
        <f t="array" aca="1" ref="L805" ca="1">IF(Tabela2[[#This Row],[PORTO]]=Tabela2[[#This Row],[DESTINO]],0,erro)</f>
        <v>0</v>
      </c>
      <c r="N805">
        <f t="shared" ca="1" si="103"/>
        <v>2500</v>
      </c>
      <c r="O805">
        <f t="shared" ca="1" si="104"/>
        <v>1</v>
      </c>
      <c r="P805">
        <f t="shared" ca="1" si="105"/>
        <v>12</v>
      </c>
      <c r="Q805">
        <f t="shared" ca="1" si="101"/>
        <v>13</v>
      </c>
      <c r="R805">
        <f t="shared" ca="1" si="102"/>
        <v>12</v>
      </c>
    </row>
    <row r="806" spans="1:18">
      <c r="A806">
        <f ca="1">VLOOKUP(O806,Tabela3[],2,0)</f>
        <v>2009</v>
      </c>
      <c r="B806" t="str">
        <f ca="1">VLOOKUP(P806,Tabela3[],4,0)</f>
        <v>ABRIL</v>
      </c>
      <c r="C806" t="str">
        <f ca="1">VLOOKUP(Q806,Tabela3[],5,0)</f>
        <v>Itália</v>
      </c>
      <c r="D806" t="str">
        <f ca="1">VLOOKUP(Q806,Tabela3[],3,0)</f>
        <v>Hyundai</v>
      </c>
      <c r="E806" t="str">
        <f ca="1">IF(R806=Q806, (VLOOKUP(P806+1,Tabela3[],5,0)),VLOOKUP(R806,Tabela3[],5,0))</f>
        <v>Coréia do Sul</v>
      </c>
      <c r="F806" s="1">
        <f t="shared" ca="1" si="98"/>
        <v>39889</v>
      </c>
      <c r="G806" s="1">
        <f t="shared" ca="1" si="99"/>
        <v>39895.400712128387</v>
      </c>
      <c r="H806">
        <f t="shared" ca="1" si="100"/>
        <v>1</v>
      </c>
      <c r="I806" t="str">
        <f ca="1">VLOOKUP(Q806,Tabela3[],9,1)</f>
        <v>Car Carriers</v>
      </c>
      <c r="J806" t="str">
        <f ca="1">VLOOKUP(Q806,Tabela3[],11,0)</f>
        <v>Creta Confort</v>
      </c>
      <c r="K806" t="str">
        <f ca="1">VLOOKUP(Q806,Tabela3[],10,0)</f>
        <v>Carros</v>
      </c>
      <c r="L806" t="e" cm="1">
        <f t="array" aca="1" ref="L806" ca="1">IF(Tabela2[[#This Row],[PORTO]]=Tabela2[[#This Row],[DESTINO]],0,erro)</f>
        <v>#NAME?</v>
      </c>
      <c r="N806">
        <f t="shared" ca="1" si="103"/>
        <v>200</v>
      </c>
      <c r="O806">
        <f t="shared" ca="1" si="104"/>
        <v>9</v>
      </c>
      <c r="P806">
        <f t="shared" ca="1" si="105"/>
        <v>3</v>
      </c>
      <c r="Q806">
        <f t="shared" ca="1" si="101"/>
        <v>18</v>
      </c>
      <c r="R806">
        <f t="shared" ca="1" si="102"/>
        <v>12</v>
      </c>
    </row>
    <row r="807" spans="1:18">
      <c r="A807">
        <f ca="1">VLOOKUP(O807,Tabela3[],2,0)</f>
        <v>2001</v>
      </c>
      <c r="B807" t="str">
        <f ca="1">VLOOKUP(P807,Tabela3[],4,0)</f>
        <v>FEVEREIRO</v>
      </c>
      <c r="C807" t="str">
        <f ca="1">VLOOKUP(Q807,Tabela3[],5,0)</f>
        <v>Reino Unido</v>
      </c>
      <c r="D807" t="str">
        <f ca="1">VLOOKUP(Q807,Tabela3[],3,0)</f>
        <v>Unilever</v>
      </c>
      <c r="E807" t="str">
        <f ca="1">IF(R807=Q807, (VLOOKUP(P807+1,Tabela3[],5,0)),VLOOKUP(R807,Tabela3[],5,0))</f>
        <v>Itália</v>
      </c>
      <c r="F807" s="1">
        <f t="shared" ca="1" si="98"/>
        <v>36895</v>
      </c>
      <c r="G807" s="1">
        <f t="shared" ca="1" si="99"/>
        <v>36900.646705438718</v>
      </c>
      <c r="H807">
        <f t="shared" ca="1" si="100"/>
        <v>1</v>
      </c>
      <c r="I807" t="str">
        <f ca="1">VLOOKUP(Q807,Tabela3[],9,1)</f>
        <v>HMM Helsinki</v>
      </c>
      <c r="J807" t="str">
        <f ca="1">VLOOKUP(Q807,Tabela3[],11,0)</f>
        <v xml:space="preserve">Desodorante Antitranspirante Aerosol </v>
      </c>
      <c r="K807" t="str">
        <f ca="1">VLOOKUP(Q807,Tabela3[],10,0)</f>
        <v>Quimico</v>
      </c>
      <c r="L807" t="e" cm="1">
        <f t="array" aca="1" ref="L807" ca="1">IF(Tabela2[[#This Row],[PORTO]]=Tabela2[[#This Row],[DESTINO]],0,erro)</f>
        <v>#NAME?</v>
      </c>
      <c r="N807">
        <f t="shared" ca="1" si="103"/>
        <v>160000</v>
      </c>
      <c r="O807">
        <f t="shared" ca="1" si="104"/>
        <v>1</v>
      </c>
      <c r="P807">
        <f t="shared" ca="1" si="105"/>
        <v>1</v>
      </c>
      <c r="Q807">
        <f t="shared" ca="1" si="101"/>
        <v>25</v>
      </c>
      <c r="R807">
        <f t="shared" ca="1" si="102"/>
        <v>19</v>
      </c>
    </row>
    <row r="808" spans="1:18">
      <c r="A808">
        <f ca="1">VLOOKUP(O808,Tabela3[],2,0)</f>
        <v>2008</v>
      </c>
      <c r="B808" t="str">
        <f ca="1">VLOOKUP(P808,Tabela3[],4,0)</f>
        <v>DEZEMBRO</v>
      </c>
      <c r="C808" t="str">
        <f ca="1">VLOOKUP(Q808,Tabela3[],5,0)</f>
        <v>Holanda</v>
      </c>
      <c r="D808" t="str">
        <f ca="1">VLOOKUP(Q808,Tabela3[],3,0)</f>
        <v>Shell</v>
      </c>
      <c r="E808" t="str">
        <f ca="1">IF(R808=Q808, (VLOOKUP(P808+1,Tabela3[],5,0)),VLOOKUP(R808,Tabela3[],5,0))</f>
        <v>Alemanha</v>
      </c>
      <c r="F808" s="1">
        <f t="shared" ca="1" si="98"/>
        <v>39774</v>
      </c>
      <c r="G808" s="1">
        <f t="shared" ca="1" si="99"/>
        <v>39774.64101807883</v>
      </c>
      <c r="H808">
        <f t="shared" ca="1" si="100"/>
        <v>0</v>
      </c>
      <c r="I808" t="str">
        <f ca="1">VLOOKUP(Q808,Tabela3[],9,1)</f>
        <v>AbQaiq</v>
      </c>
      <c r="J808" t="str">
        <f ca="1">VLOOKUP(Q808,Tabela3[],11,0)</f>
        <v>Petróleo Bruto</v>
      </c>
      <c r="K808" t="str">
        <f ca="1">VLOOKUP(Q808,Tabela3[],10,0)</f>
        <v>Petróleo</v>
      </c>
      <c r="L808" t="e" cm="1">
        <f t="array" aca="1" ref="L808" ca="1">IF(Tabela2[[#This Row],[PORTO]]=Tabela2[[#This Row],[DESTINO]],0,erro)</f>
        <v>#NAME?</v>
      </c>
      <c r="N808">
        <f t="shared" ca="1" si="103"/>
        <v>55000</v>
      </c>
      <c r="O808">
        <f t="shared" ca="1" si="104"/>
        <v>8</v>
      </c>
      <c r="P808">
        <f t="shared" ca="1" si="105"/>
        <v>11</v>
      </c>
      <c r="Q808">
        <f t="shared" ca="1" si="101"/>
        <v>17</v>
      </c>
      <c r="R808">
        <f t="shared" ca="1" si="102"/>
        <v>6</v>
      </c>
    </row>
    <row r="809" spans="1:18">
      <c r="A809">
        <f ca="1">VLOOKUP(O809,Tabela3[],2,0)</f>
        <v>2000</v>
      </c>
      <c r="B809" t="str">
        <f ca="1">VLOOKUP(P809,Tabela3[],4,0)</f>
        <v>OUTUBRO</v>
      </c>
      <c r="C809" t="str">
        <f ca="1">VLOOKUP(Q809,Tabela3[],5,0)</f>
        <v>Brasil</v>
      </c>
      <c r="D809" t="str">
        <f ca="1">VLOOKUP(Q809,Tabela3[],3,0)</f>
        <v>VALE</v>
      </c>
      <c r="E809" t="str">
        <f ca="1">IF(R809=Q809, (VLOOKUP(P809+1,Tabela3[],5,0)),VLOOKUP(R809,Tabela3[],5,0))</f>
        <v>Alemanha</v>
      </c>
      <c r="F809" s="1">
        <f t="shared" ca="1" si="98"/>
        <v>36794</v>
      </c>
      <c r="G809" s="1">
        <f t="shared" ca="1" si="99"/>
        <v>36797.187239733445</v>
      </c>
      <c r="H809">
        <f t="shared" ca="1" si="100"/>
        <v>1</v>
      </c>
      <c r="I809" t="str">
        <f ca="1">VLOOKUP(Q809,Tabela3[],9,1)</f>
        <v>Lan Hua Hai</v>
      </c>
      <c r="J809" t="str">
        <f ca="1">VLOOKUP(Q809,Tabela3[],11,0)</f>
        <v>Minério de Ferro</v>
      </c>
      <c r="K809" t="str">
        <f ca="1">VLOOKUP(Q809,Tabela3[],10,0)</f>
        <v>Minério</v>
      </c>
      <c r="L809" t="e" cm="1">
        <f t="array" aca="1" ref="L809" ca="1">IF(Tabela2[[#This Row],[PORTO]]=Tabela2[[#This Row],[DESTINO]],0,erro)</f>
        <v>#NAME?</v>
      </c>
      <c r="N809">
        <f t="shared" ca="1" si="103"/>
        <v>0</v>
      </c>
      <c r="O809">
        <f t="shared" ca="1" si="104"/>
        <v>0</v>
      </c>
      <c r="P809">
        <f t="shared" ca="1" si="105"/>
        <v>9</v>
      </c>
      <c r="Q809">
        <f t="shared" ca="1" si="101"/>
        <v>27</v>
      </c>
      <c r="R809">
        <f t="shared" ca="1" si="102"/>
        <v>6</v>
      </c>
    </row>
    <row r="810" spans="1:18">
      <c r="A810">
        <f ca="1">VLOOKUP(O810,Tabela3[],2,0)</f>
        <v>2004</v>
      </c>
      <c r="B810" t="str">
        <f ca="1">VLOOKUP(P810,Tabela3[],4,0)</f>
        <v>ABRIL</v>
      </c>
      <c r="C810" t="str">
        <f ca="1">VLOOKUP(Q810,Tabela3[],5,0)</f>
        <v>Japão</v>
      </c>
      <c r="D810" t="str">
        <f ca="1">VLOOKUP(Q810,Tabela3[],3,0)</f>
        <v>Toyota</v>
      </c>
      <c r="E810" t="str">
        <f ca="1">IF(R810=Q810, (VLOOKUP(P810+1,Tabela3[],5,0)),VLOOKUP(R810,Tabela3[],5,0))</f>
        <v>Itália</v>
      </c>
      <c r="F810" s="1">
        <f t="shared" ca="1" si="98"/>
        <v>38063</v>
      </c>
      <c r="G810" s="1">
        <f t="shared" ca="1" si="99"/>
        <v>38063.821446959853</v>
      </c>
      <c r="H810">
        <f t="shared" ca="1" si="100"/>
        <v>0</v>
      </c>
      <c r="I810" t="str">
        <f ca="1">VLOOKUP(Q810,Tabela3[],9,1)</f>
        <v>Trailer Carriers</v>
      </c>
      <c r="J810" t="str">
        <f ca="1">VLOOKUP(Q810,Tabela3[],11,0)</f>
        <v>HILUX CABINE DUPLA STD POWER PACK</v>
      </c>
      <c r="K810" t="str">
        <f ca="1">VLOOKUP(Q810,Tabela3[],10,0)</f>
        <v>Carros</v>
      </c>
      <c r="L810" t="e" cm="1">
        <f t="array" aca="1" ref="L810" ca="1">IF(Tabela2[[#This Row],[PORTO]]=Tabela2[[#This Row],[DESTINO]],0,erro)</f>
        <v>#NAME?</v>
      </c>
      <c r="N810">
        <f t="shared" ca="1" si="103"/>
        <v>500</v>
      </c>
      <c r="O810">
        <f t="shared" ca="1" si="104"/>
        <v>4</v>
      </c>
      <c r="P810">
        <f t="shared" ca="1" si="105"/>
        <v>3</v>
      </c>
      <c r="Q810">
        <f t="shared" ca="1" si="101"/>
        <v>9</v>
      </c>
      <c r="R810">
        <f t="shared" ca="1" si="102"/>
        <v>18</v>
      </c>
    </row>
    <row r="811" spans="1:18">
      <c r="A811">
        <f ca="1">VLOOKUP(O811,Tabela3[],2,0)</f>
        <v>2004</v>
      </c>
      <c r="B811" t="str">
        <f ca="1">VLOOKUP(P811,Tabela3[],4,0)</f>
        <v>ABRIL</v>
      </c>
      <c r="C811" t="str">
        <f ca="1">VLOOKUP(Q811,Tabela3[],5,0)</f>
        <v>Brasil</v>
      </c>
      <c r="D811" t="str">
        <f ca="1">VLOOKUP(Q811,Tabela3[],3,0)</f>
        <v>VALE</v>
      </c>
      <c r="E811" t="str">
        <f ca="1">IF(R811=Q811, (VLOOKUP(P811+1,Tabela3[],5,0)),VLOOKUP(R811,Tabela3[],5,0))</f>
        <v>China</v>
      </c>
      <c r="F811" s="1">
        <f t="shared" ca="1" si="98"/>
        <v>38047</v>
      </c>
      <c r="G811" s="1">
        <f t="shared" ca="1" si="99"/>
        <v>38055.231861963061</v>
      </c>
      <c r="H811">
        <f t="shared" ca="1" si="100"/>
        <v>0</v>
      </c>
      <c r="I811" t="str">
        <f ca="1">VLOOKUP(Q811,Tabela3[],9,1)</f>
        <v>Lan Hua Hai</v>
      </c>
      <c r="J811" t="str">
        <f ca="1">VLOOKUP(Q811,Tabela3[],11,0)</f>
        <v>Manganês</v>
      </c>
      <c r="K811" t="str">
        <f ca="1">VLOOKUP(Q811,Tabela3[],10,0)</f>
        <v>Minério</v>
      </c>
      <c r="L811" t="e" cm="1">
        <f t="array" aca="1" ref="L811" ca="1">IF(Tabela2[[#This Row],[PORTO]]=Tabela2[[#This Row],[DESTINO]],0,erro)</f>
        <v>#NAME?</v>
      </c>
      <c r="N811">
        <f t="shared" ca="1" si="103"/>
        <v>0</v>
      </c>
      <c r="O811">
        <f t="shared" ca="1" si="104"/>
        <v>4</v>
      </c>
      <c r="P811">
        <f t="shared" ca="1" si="105"/>
        <v>3</v>
      </c>
      <c r="Q811">
        <f t="shared" ca="1" si="101"/>
        <v>29</v>
      </c>
      <c r="R811">
        <f t="shared" ca="1" si="102"/>
        <v>1</v>
      </c>
    </row>
    <row r="812" spans="1:18">
      <c r="A812">
        <f ca="1">VLOOKUP(O812,Tabela3[],2,0)</f>
        <v>2008</v>
      </c>
      <c r="B812" t="str">
        <f ca="1">VLOOKUP(P812,Tabela3[],4,0)</f>
        <v>JANEIRO</v>
      </c>
      <c r="C812" t="str">
        <f ca="1">VLOOKUP(Q812,Tabela3[],5,0)</f>
        <v>Brasil</v>
      </c>
      <c r="D812" t="str">
        <f ca="1">VLOOKUP(Q812,Tabela3[],3,0)</f>
        <v>VALE</v>
      </c>
      <c r="E812" t="str">
        <f ca="1">IF(R812=Q812, (VLOOKUP(P812+1,Tabela3[],5,0)),VLOOKUP(R812,Tabela3[],5,0))</f>
        <v>Alemanha</v>
      </c>
      <c r="F812" s="1">
        <f t="shared" ca="1" si="98"/>
        <v>39466</v>
      </c>
      <c r="G812" s="1">
        <f t="shared" ca="1" si="99"/>
        <v>39471.509061333185</v>
      </c>
      <c r="H812">
        <f t="shared" ca="1" si="100"/>
        <v>0</v>
      </c>
      <c r="I812" t="str">
        <f ca="1">VLOOKUP(Q812,Tabela3[],9,1)</f>
        <v>Lan Hua Hai</v>
      </c>
      <c r="J812" t="str">
        <f ca="1">VLOOKUP(Q812,Tabela3[],11,0)</f>
        <v>Bauxita</v>
      </c>
      <c r="K812" t="str">
        <f ca="1">VLOOKUP(Q812,Tabela3[],10,0)</f>
        <v>Minério</v>
      </c>
      <c r="L812" t="e" cm="1">
        <f t="array" aca="1" ref="L812" ca="1">IF(Tabela2[[#This Row],[PORTO]]=Tabela2[[#This Row],[DESTINO]],0,erro)</f>
        <v>#NAME?</v>
      </c>
      <c r="N812">
        <f t="shared" ca="1" si="103"/>
        <v>0</v>
      </c>
      <c r="O812">
        <f t="shared" ca="1" si="104"/>
        <v>8</v>
      </c>
      <c r="P812">
        <f t="shared" ca="1" si="105"/>
        <v>0</v>
      </c>
      <c r="Q812">
        <f t="shared" ca="1" si="101"/>
        <v>28</v>
      </c>
      <c r="R812">
        <f t="shared" ca="1" si="102"/>
        <v>6</v>
      </c>
    </row>
    <row r="813" spans="1:18">
      <c r="A813">
        <f ca="1">VLOOKUP(O813,Tabela3[],2,0)</f>
        <v>2006</v>
      </c>
      <c r="B813" t="str">
        <f ca="1">VLOOKUP(P813,Tabela3[],4,0)</f>
        <v>JANEIRO</v>
      </c>
      <c r="C813" t="str">
        <f ca="1">VLOOKUP(Q813,Tabela3[],5,0)</f>
        <v>Brasil</v>
      </c>
      <c r="D813" t="str">
        <f ca="1">VLOOKUP(Q813,Tabela3[],3,0)</f>
        <v>VALE</v>
      </c>
      <c r="E813" t="str">
        <f ca="1">IF(R813=Q813, (VLOOKUP(P813+1,Tabela3[],5,0)),VLOOKUP(R813,Tabela3[],5,0))</f>
        <v>Alemanha</v>
      </c>
      <c r="F813" s="1">
        <f t="shared" ca="1" si="98"/>
        <v>38733</v>
      </c>
      <c r="G813" s="1">
        <f t="shared" ca="1" si="99"/>
        <v>38738.92435812678</v>
      </c>
      <c r="H813">
        <f t="shared" ca="1" si="100"/>
        <v>1</v>
      </c>
      <c r="I813" t="str">
        <f ca="1">VLOOKUP(Q813,Tabela3[],9,1)</f>
        <v>Lan Hua Hai</v>
      </c>
      <c r="J813" t="str">
        <f ca="1">VLOOKUP(Q813,Tabela3[],11,0)</f>
        <v>Manganês</v>
      </c>
      <c r="K813" t="str">
        <f ca="1">VLOOKUP(Q813,Tabela3[],10,0)</f>
        <v>Minério</v>
      </c>
      <c r="L813" t="e" cm="1">
        <f t="array" aca="1" ref="L813" ca="1">IF(Tabela2[[#This Row],[PORTO]]=Tabela2[[#This Row],[DESTINO]],0,erro)</f>
        <v>#NAME?</v>
      </c>
      <c r="N813">
        <f t="shared" ca="1" si="103"/>
        <v>0</v>
      </c>
      <c r="O813">
        <f t="shared" ca="1" si="104"/>
        <v>6</v>
      </c>
      <c r="P813">
        <f t="shared" ca="1" si="105"/>
        <v>0</v>
      </c>
      <c r="Q813">
        <f t="shared" ca="1" si="101"/>
        <v>29</v>
      </c>
      <c r="R813">
        <f t="shared" ca="1" si="102"/>
        <v>7</v>
      </c>
    </row>
    <row r="814" spans="1:18">
      <c r="A814">
        <f ca="1">VLOOKUP(O814,Tabela3[],2,0)</f>
        <v>2001</v>
      </c>
      <c r="B814" t="str">
        <f ca="1">VLOOKUP(P814,Tabela3[],4,0)</f>
        <v>SETEMBRO</v>
      </c>
      <c r="C814" t="str">
        <f ca="1">VLOOKUP(Q814,Tabela3[],5,0)</f>
        <v>Estados Unidos</v>
      </c>
      <c r="D814" t="str">
        <f ca="1">VLOOKUP(Q814,Tabela3[],3,0)</f>
        <v>Amazon</v>
      </c>
      <c r="E814" t="str">
        <f ca="1">IF(R814=Q814, (VLOOKUP(P814+1,Tabela3[],5,0)),VLOOKUP(R814,Tabela3[],5,0))</f>
        <v>Japão</v>
      </c>
      <c r="F814" s="1">
        <f t="shared" ca="1" si="98"/>
        <v>37130</v>
      </c>
      <c r="G814" s="1">
        <f t="shared" ca="1" si="99"/>
        <v>37132.299839893756</v>
      </c>
      <c r="H814">
        <f t="shared" ca="1" si="100"/>
        <v>1</v>
      </c>
      <c r="I814" t="str">
        <f ca="1">VLOOKUP(Q814,Tabela3[],9,1)</f>
        <v>HMM Algeciras</v>
      </c>
      <c r="J814" t="str">
        <f ca="1">VLOOKUP(Q814,Tabela3[],11,0)</f>
        <v>Travesseiro Toque de Pluma</v>
      </c>
      <c r="K814" t="str">
        <f ca="1">VLOOKUP(Q814,Tabela3[],10,0)</f>
        <v>Geral</v>
      </c>
      <c r="L814" t="e" cm="1">
        <f t="array" aca="1" ref="L814" ca="1">IF(Tabela2[[#This Row],[PORTO]]=Tabela2[[#This Row],[DESTINO]],0,erro)</f>
        <v>#NAME?</v>
      </c>
      <c r="N814">
        <f t="shared" ca="1" si="103"/>
        <v>4000</v>
      </c>
      <c r="O814">
        <f t="shared" ca="1" si="104"/>
        <v>1</v>
      </c>
      <c r="P814">
        <f t="shared" ca="1" si="105"/>
        <v>8</v>
      </c>
      <c r="Q814">
        <f t="shared" ca="1" si="101"/>
        <v>5</v>
      </c>
      <c r="R814">
        <f t="shared" ca="1" si="102"/>
        <v>11</v>
      </c>
    </row>
    <row r="815" spans="1:18">
      <c r="A815">
        <f ca="1">VLOOKUP(O815,Tabela3[],2,0)</f>
        <v>2008</v>
      </c>
      <c r="B815" t="str">
        <f ca="1">VLOOKUP(P815,Tabela3[],4,0)</f>
        <v>OUTUBRO</v>
      </c>
      <c r="C815" t="str">
        <f ca="1">VLOOKUP(Q815,Tabela3[],5,0)</f>
        <v>Holanda</v>
      </c>
      <c r="D815" t="str">
        <f ca="1">VLOOKUP(Q815,Tabela3[],3,0)</f>
        <v>Shell</v>
      </c>
      <c r="E815" t="str">
        <f ca="1">IF(R815=Q815, (VLOOKUP(P815+1,Tabela3[],5,0)),VLOOKUP(R815,Tabela3[],5,0))</f>
        <v>Itália</v>
      </c>
      <c r="F815" s="1">
        <f t="shared" ca="1" si="98"/>
        <v>39718</v>
      </c>
      <c r="G815" s="1">
        <f t="shared" ca="1" si="99"/>
        <v>39721.914867290034</v>
      </c>
      <c r="H815">
        <f t="shared" ca="1" si="100"/>
        <v>1</v>
      </c>
      <c r="I815" t="str">
        <f ca="1">VLOOKUP(Q815,Tabela3[],9,1)</f>
        <v>AbQaiq</v>
      </c>
      <c r="J815" t="str">
        <f ca="1">VLOOKUP(Q815,Tabela3[],11,0)</f>
        <v>Gasolina</v>
      </c>
      <c r="K815" t="str">
        <f ca="1">VLOOKUP(Q815,Tabela3[],10,0)</f>
        <v>Petróleo</v>
      </c>
      <c r="L815" t="e" cm="1">
        <f t="array" aca="1" ref="L815" ca="1">IF(Tabela2[[#This Row],[PORTO]]=Tabela2[[#This Row],[DESTINO]],0,erro)</f>
        <v>#NAME?</v>
      </c>
      <c r="N815">
        <f t="shared" ca="1" si="103"/>
        <v>76000</v>
      </c>
      <c r="O815">
        <f t="shared" ca="1" si="104"/>
        <v>8</v>
      </c>
      <c r="P815">
        <f t="shared" ca="1" si="105"/>
        <v>9</v>
      </c>
      <c r="Q815">
        <f t="shared" ca="1" si="101"/>
        <v>16</v>
      </c>
      <c r="R815">
        <f t="shared" ca="1" si="102"/>
        <v>18</v>
      </c>
    </row>
    <row r="816" spans="1:18">
      <c r="A816">
        <f ca="1">VLOOKUP(O816,Tabela3[],2,0)</f>
        <v>2009</v>
      </c>
      <c r="B816" t="str">
        <f ca="1">VLOOKUP(P816,Tabela3[],4,0)</f>
        <v>AGOSTO</v>
      </c>
      <c r="C816" t="str">
        <f ca="1">VLOOKUP(Q816,Tabela3[],5,0)</f>
        <v>Alemanha</v>
      </c>
      <c r="D816" t="str">
        <f ca="1">VLOOKUP(Q816,Tabela3[],3,0)</f>
        <v>Volkswagen</v>
      </c>
      <c r="E816" t="str">
        <f ca="1">IF(R816=Q816, (VLOOKUP(P816+1,Tabela3[],5,0)),VLOOKUP(R816,Tabela3[],5,0))</f>
        <v>Itália</v>
      </c>
      <c r="F816" s="1">
        <f t="shared" ca="1" si="98"/>
        <v>40000</v>
      </c>
      <c r="G816" s="1">
        <f t="shared" ca="1" si="99"/>
        <v>40005.354808568452</v>
      </c>
      <c r="H816">
        <f t="shared" ca="1" si="100"/>
        <v>1</v>
      </c>
      <c r="I816" t="str">
        <f ca="1">VLOOKUP(Q816,Tabela3[],9,1)</f>
        <v>Warehouse Carriers </v>
      </c>
      <c r="J816" t="str">
        <f ca="1">VLOOKUP(Q816,Tabela3[],11,0)</f>
        <v>Cross CD (Saveiro)</v>
      </c>
      <c r="K816" t="str">
        <f ca="1">VLOOKUP(Q816,Tabela3[],10,0)</f>
        <v>Carros</v>
      </c>
      <c r="L816" t="e" cm="1">
        <f t="array" aca="1" ref="L816" ca="1">IF(Tabela2[[#This Row],[PORTO]]=Tabela2[[#This Row],[DESTINO]],0,erro)</f>
        <v>#NAME?</v>
      </c>
      <c r="N816">
        <f t="shared" ca="1" si="103"/>
        <v>500</v>
      </c>
      <c r="O816">
        <f t="shared" ca="1" si="104"/>
        <v>9</v>
      </c>
      <c r="P816">
        <f t="shared" ca="1" si="105"/>
        <v>7</v>
      </c>
      <c r="Q816">
        <f t="shared" ca="1" si="101"/>
        <v>6</v>
      </c>
      <c r="R816">
        <f t="shared" ca="1" si="102"/>
        <v>18</v>
      </c>
    </row>
    <row r="817" spans="1:18">
      <c r="A817">
        <f ca="1">VLOOKUP(O817,Tabela3[],2,0)</f>
        <v>2001</v>
      </c>
      <c r="B817" t="str">
        <f ca="1">VLOOKUP(P817,Tabela3[],4,0)</f>
        <v>AGOSTO</v>
      </c>
      <c r="C817" t="str">
        <f ca="1">VLOOKUP(Q817,Tabela3[],5,0)</f>
        <v>Japão</v>
      </c>
      <c r="D817" t="str">
        <f ca="1">VLOOKUP(Q817,Tabela3[],3,0)</f>
        <v>Toyota</v>
      </c>
      <c r="E817" t="str">
        <f ca="1">IF(R817=Q817, (VLOOKUP(P817+1,Tabela3[],5,0)),VLOOKUP(R817,Tabela3[],5,0))</f>
        <v>Estados Unidos</v>
      </c>
      <c r="F817" s="1">
        <f t="shared" ca="1" si="98"/>
        <v>37098</v>
      </c>
      <c r="G817" s="1">
        <f t="shared" ca="1" si="99"/>
        <v>37107.925849986721</v>
      </c>
      <c r="H817">
        <f t="shared" ca="1" si="100"/>
        <v>1</v>
      </c>
      <c r="I817" t="str">
        <f ca="1">VLOOKUP(Q817,Tabela3[],9,1)</f>
        <v>Trailer Carriers</v>
      </c>
      <c r="J817" t="str">
        <f ca="1">VLOOKUP(Q817,Tabela3[],11,0)</f>
        <v>HILUX CABINE DUPLA STD POWER PACK</v>
      </c>
      <c r="K817" t="str">
        <f ca="1">VLOOKUP(Q817,Tabela3[],10,0)</f>
        <v>Carros</v>
      </c>
      <c r="L817" t="e" cm="1">
        <f t="array" aca="1" ref="L817" ca="1">IF(Tabela2[[#This Row],[PORTO]]=Tabela2[[#This Row],[DESTINO]],0,erro)</f>
        <v>#NAME?</v>
      </c>
      <c r="N817">
        <f t="shared" ca="1" si="103"/>
        <v>200</v>
      </c>
      <c r="O817">
        <f t="shared" ca="1" si="104"/>
        <v>1</v>
      </c>
      <c r="P817">
        <f t="shared" ca="1" si="105"/>
        <v>7</v>
      </c>
      <c r="Q817">
        <f t="shared" ca="1" si="101"/>
        <v>9</v>
      </c>
      <c r="R817">
        <f t="shared" ca="1" si="102"/>
        <v>5</v>
      </c>
    </row>
    <row r="818" spans="1:18">
      <c r="A818">
        <f ca="1">VLOOKUP(O818,Tabela3[],2,0)</f>
        <v>2005</v>
      </c>
      <c r="B818" t="str">
        <f ca="1">VLOOKUP(P818,Tabela3[],4,0)</f>
        <v>AGOSTO</v>
      </c>
      <c r="C818" t="str">
        <f ca="1">VLOOKUP(Q818,Tabela3[],5,0)</f>
        <v>Coréia do Sul</v>
      </c>
      <c r="D818" t="str">
        <f ca="1">VLOOKUP(Q818,Tabela3[],3,0)</f>
        <v>Samsung</v>
      </c>
      <c r="E818" t="str">
        <f ca="1">IF(R818=Q818, (VLOOKUP(P818+1,Tabela3[],5,0)),VLOOKUP(R818,Tabela3[],5,0))</f>
        <v>Holanda</v>
      </c>
      <c r="F818" s="1">
        <f t="shared" ca="1" si="98"/>
        <v>38557</v>
      </c>
      <c r="G818" s="1">
        <f t="shared" ca="1" si="99"/>
        <v>38566.344377701411</v>
      </c>
      <c r="H818">
        <f t="shared" ca="1" si="100"/>
        <v>0</v>
      </c>
      <c r="I818" t="str">
        <f ca="1">VLOOKUP(Q818,Tabela3[],9,1)</f>
        <v>HMM Rotterdam</v>
      </c>
      <c r="J818" t="str">
        <f ca="1">VLOOKUP(Q818,Tabela3[],11,0)</f>
        <v>QLED 4k 75"</v>
      </c>
      <c r="K818" t="str">
        <f ca="1">VLOOKUP(Q818,Tabela3[],10,0)</f>
        <v>Eletrônicos</v>
      </c>
      <c r="L818" t="e" cm="1">
        <f t="array" aca="1" ref="L818" ca="1">IF(Tabela2[[#This Row],[PORTO]]=Tabela2[[#This Row],[DESTINO]],0,erro)</f>
        <v>#NAME?</v>
      </c>
      <c r="N818">
        <f t="shared" ca="1" si="103"/>
        <v>1000</v>
      </c>
      <c r="O818">
        <f t="shared" ca="1" si="104"/>
        <v>5</v>
      </c>
      <c r="P818">
        <f t="shared" ca="1" si="105"/>
        <v>7</v>
      </c>
      <c r="Q818">
        <f t="shared" ca="1" si="101"/>
        <v>13</v>
      </c>
      <c r="R818">
        <f t="shared" ca="1" si="102"/>
        <v>15</v>
      </c>
    </row>
    <row r="819" spans="1:18">
      <c r="A819">
        <f ca="1">VLOOKUP(O819,Tabela3[],2,0)</f>
        <v>2009</v>
      </c>
      <c r="B819" t="str">
        <f ca="1">VLOOKUP(P819,Tabela3[],4,0)</f>
        <v>JANEIRO</v>
      </c>
      <c r="C819" t="str">
        <f ca="1">VLOOKUP(Q819,Tabela3[],5,0)</f>
        <v>Estados Unidos</v>
      </c>
      <c r="D819" t="str">
        <f ca="1">VLOOKUP(Q819,Tabela3[],3,0)</f>
        <v>Amazon</v>
      </c>
      <c r="E819" t="str">
        <f ca="1">IF(R819=Q819, (VLOOKUP(P819+1,Tabela3[],5,0)),VLOOKUP(R819,Tabela3[],5,0))</f>
        <v>Estados Unidos</v>
      </c>
      <c r="F819" s="1">
        <f t="shared" ca="1" si="98"/>
        <v>40158</v>
      </c>
      <c r="G819" s="1">
        <f t="shared" ca="1" si="99"/>
        <v>40165.308190150223</v>
      </c>
      <c r="H819">
        <f t="shared" ca="1" si="100"/>
        <v>0</v>
      </c>
      <c r="I819" t="str">
        <f ca="1">VLOOKUP(Q819,Tabela3[],9,1)</f>
        <v>HMM Algeciras</v>
      </c>
      <c r="J819" t="str">
        <f ca="1">VLOOKUP(Q819,Tabela3[],11,0)</f>
        <v>Escrivaninha Trevalla</v>
      </c>
      <c r="K819" t="str">
        <f ca="1">VLOOKUP(Q819,Tabela3[],10,0)</f>
        <v>Geral</v>
      </c>
      <c r="L819" cm="1">
        <f t="array" aca="1" ref="L819" ca="1">IF(Tabela2[[#This Row],[PORTO]]=Tabela2[[#This Row],[DESTINO]],0,erro)</f>
        <v>0</v>
      </c>
      <c r="N819">
        <f t="shared" ca="1" si="103"/>
        <v>2000</v>
      </c>
      <c r="O819">
        <f t="shared" ca="1" si="104"/>
        <v>9</v>
      </c>
      <c r="P819">
        <f t="shared" ca="1" si="105"/>
        <v>12</v>
      </c>
      <c r="Q819">
        <f t="shared" ca="1" si="101"/>
        <v>3</v>
      </c>
      <c r="R819">
        <f t="shared" ca="1" si="102"/>
        <v>5</v>
      </c>
    </row>
    <row r="820" spans="1:18">
      <c r="A820">
        <f ca="1">VLOOKUP(O820,Tabela3[],2,0)</f>
        <v>2005</v>
      </c>
      <c r="B820" t="str">
        <f ca="1">VLOOKUP(P820,Tabela3[],4,0)</f>
        <v>FEVEREIRO</v>
      </c>
      <c r="C820" t="str">
        <f ca="1">VLOOKUP(Q820,Tabela3[],5,0)</f>
        <v>Estados Unidos</v>
      </c>
      <c r="D820" t="str">
        <f ca="1">VLOOKUP(Q820,Tabela3[],3,0)</f>
        <v>Amazon</v>
      </c>
      <c r="E820" t="str">
        <f ca="1">IF(R820=Q820, (VLOOKUP(P820+1,Tabela3[],5,0)),VLOOKUP(R820,Tabela3[],5,0))</f>
        <v>China</v>
      </c>
      <c r="F820" s="1">
        <f t="shared" ca="1" si="98"/>
        <v>38378</v>
      </c>
      <c r="G820" s="1">
        <f t="shared" ca="1" si="99"/>
        <v>38387.048728655391</v>
      </c>
      <c r="H820">
        <f t="shared" ca="1" si="100"/>
        <v>1</v>
      </c>
      <c r="I820" t="str">
        <f ca="1">VLOOKUP(Q820,Tabela3[],9,1)</f>
        <v>HMM Algeciras</v>
      </c>
      <c r="J820" t="str">
        <f ca="1">VLOOKUP(Q820,Tabela3[],11,0)</f>
        <v>Travesseiro Toque de Pluma</v>
      </c>
      <c r="K820" t="str">
        <f ca="1">VLOOKUP(Q820,Tabela3[],10,0)</f>
        <v>Geral</v>
      </c>
      <c r="L820" t="e" cm="1">
        <f t="array" aca="1" ref="L820" ca="1">IF(Tabela2[[#This Row],[PORTO]]=Tabela2[[#This Row],[DESTINO]],0,erro)</f>
        <v>#NAME?</v>
      </c>
      <c r="N820">
        <f t="shared" ca="1" si="103"/>
        <v>1000</v>
      </c>
      <c r="O820">
        <f t="shared" ca="1" si="104"/>
        <v>5</v>
      </c>
      <c r="P820">
        <f t="shared" ca="1" si="105"/>
        <v>1</v>
      </c>
      <c r="Q820">
        <f t="shared" ca="1" si="101"/>
        <v>5</v>
      </c>
      <c r="R820">
        <f t="shared" ca="1" si="102"/>
        <v>5</v>
      </c>
    </row>
    <row r="821" spans="1:18">
      <c r="A821">
        <f ca="1">VLOOKUP(O821,Tabela3[],2,0)</f>
        <v>2004</v>
      </c>
      <c r="B821" t="str">
        <f ca="1">VLOOKUP(P821,Tabela3[],4,0)</f>
        <v>JUNHO</v>
      </c>
      <c r="C821" t="str">
        <f ca="1">VLOOKUP(Q821,Tabela3[],5,0)</f>
        <v>Alemanha</v>
      </c>
      <c r="D821" t="str">
        <f ca="1">VLOOKUP(Q821,Tabela3[],3,0)</f>
        <v>Volkswagen</v>
      </c>
      <c r="E821" t="str">
        <f ca="1">IF(R821=Q821, (VLOOKUP(P821+1,Tabela3[],5,0)),VLOOKUP(R821,Tabela3[],5,0))</f>
        <v>França</v>
      </c>
      <c r="F821" s="1">
        <f t="shared" ca="1" si="98"/>
        <v>38132</v>
      </c>
      <c r="G821" s="1">
        <f t="shared" ca="1" si="99"/>
        <v>38141.227629007561</v>
      </c>
      <c r="H821">
        <f t="shared" ca="1" si="100"/>
        <v>0</v>
      </c>
      <c r="I821" t="str">
        <f ca="1">VLOOKUP(Q821,Tabela3[],9,1)</f>
        <v>Warehouse Carriers </v>
      </c>
      <c r="J821" t="str">
        <f ca="1">VLOOKUP(Q821,Tabela3[],11,0)</f>
        <v>Cross CD (Saveiro)</v>
      </c>
      <c r="K821" t="str">
        <f ca="1">VLOOKUP(Q821,Tabela3[],10,0)</f>
        <v>Carros</v>
      </c>
      <c r="L821" t="e" cm="1">
        <f t="array" aca="1" ref="L821" ca="1">IF(Tabela2[[#This Row],[PORTO]]=Tabela2[[#This Row],[DESTINO]],0,erro)</f>
        <v>#NAME?</v>
      </c>
      <c r="N821">
        <f t="shared" ca="1" si="103"/>
        <v>300</v>
      </c>
      <c r="O821">
        <f t="shared" ca="1" si="104"/>
        <v>4</v>
      </c>
      <c r="P821">
        <f t="shared" ca="1" si="105"/>
        <v>5</v>
      </c>
      <c r="Q821">
        <f t="shared" ca="1" si="101"/>
        <v>6</v>
      </c>
      <c r="R821">
        <f t="shared" ca="1" si="102"/>
        <v>23</v>
      </c>
    </row>
    <row r="822" spans="1:18">
      <c r="A822">
        <f ca="1">VLOOKUP(O822,Tabela3[],2,0)</f>
        <v>2008</v>
      </c>
      <c r="B822" t="str">
        <f ca="1">VLOOKUP(P822,Tabela3[],4,0)</f>
        <v>JUNHO</v>
      </c>
      <c r="C822" t="str">
        <f ca="1">VLOOKUP(Q822,Tabela3[],5,0)</f>
        <v>Holanda</v>
      </c>
      <c r="D822" t="str">
        <f ca="1">VLOOKUP(Q822,Tabela3[],3,0)</f>
        <v>Shell</v>
      </c>
      <c r="E822" t="str">
        <f ca="1">IF(R822=Q822, (VLOOKUP(P822+1,Tabela3[],5,0)),VLOOKUP(R822,Tabela3[],5,0))</f>
        <v>Alemanha</v>
      </c>
      <c r="F822" s="1">
        <f t="shared" ca="1" si="98"/>
        <v>39590</v>
      </c>
      <c r="G822" s="1">
        <f t="shared" ca="1" si="99"/>
        <v>39591.646235516477</v>
      </c>
      <c r="H822">
        <f t="shared" ca="1" si="100"/>
        <v>1</v>
      </c>
      <c r="I822" t="str">
        <f ca="1">VLOOKUP(Q822,Tabela3[],9,1)</f>
        <v>AbQaiq</v>
      </c>
      <c r="J822" t="str">
        <f ca="1">VLOOKUP(Q822,Tabela3[],11,0)</f>
        <v>Petróleo Bruto</v>
      </c>
      <c r="K822" t="str">
        <f ca="1">VLOOKUP(Q822,Tabela3[],10,0)</f>
        <v>Petróleo</v>
      </c>
      <c r="L822" t="e" cm="1">
        <f t="array" aca="1" ref="L822" ca="1">IF(Tabela2[[#This Row],[PORTO]]=Tabela2[[#This Row],[DESTINO]],0,erro)</f>
        <v>#NAME?</v>
      </c>
      <c r="N822">
        <f t="shared" ca="1" si="103"/>
        <v>91000</v>
      </c>
      <c r="O822">
        <f t="shared" ca="1" si="104"/>
        <v>8</v>
      </c>
      <c r="P822">
        <f t="shared" ca="1" si="105"/>
        <v>5</v>
      </c>
      <c r="Q822">
        <f t="shared" ca="1" si="101"/>
        <v>17</v>
      </c>
      <c r="R822">
        <f t="shared" ca="1" si="102"/>
        <v>17</v>
      </c>
    </row>
    <row r="823" spans="1:18">
      <c r="A823">
        <f ca="1">VLOOKUP(O823,Tabela3[],2,0)</f>
        <v>2005</v>
      </c>
      <c r="B823" t="str">
        <f ca="1">VLOOKUP(P823,Tabela3[],4,0)</f>
        <v>SETEMBRO</v>
      </c>
      <c r="C823" t="str">
        <f ca="1">VLOOKUP(Q823,Tabela3[],5,0)</f>
        <v>China</v>
      </c>
      <c r="D823" t="str">
        <f ca="1">VLOOKUP(Q823,Tabela3[],3,0)</f>
        <v>Alibaba Group</v>
      </c>
      <c r="E823" t="str">
        <f ca="1">IF(R823=Q823, (VLOOKUP(P823+1,Tabela3[],5,0)),VLOOKUP(R823,Tabela3[],5,0))</f>
        <v>Itália</v>
      </c>
      <c r="F823" s="1">
        <f t="shared" ca="1" si="98"/>
        <v>38568</v>
      </c>
      <c r="G823" s="1">
        <f t="shared" ca="1" si="99"/>
        <v>38576.564590295959</v>
      </c>
      <c r="H823">
        <f t="shared" ca="1" si="100"/>
        <v>0</v>
      </c>
      <c r="I823" t="str">
        <f ca="1">VLOOKUP(Q823,Tabela3[],9,1)</f>
        <v>HMM St Petersburg</v>
      </c>
      <c r="J823" t="str">
        <f ca="1">VLOOKUP(Q823,Tabela3[],11,0)</f>
        <v>Serração Portatil</v>
      </c>
      <c r="K823" t="str">
        <f ca="1">VLOOKUP(Q823,Tabela3[],10,0)</f>
        <v>Maquinário</v>
      </c>
      <c r="L823" t="e" cm="1">
        <f t="array" aca="1" ref="L823" ca="1">IF(Tabela2[[#This Row],[PORTO]]=Tabela2[[#This Row],[DESTINO]],0,erro)</f>
        <v>#NAME?</v>
      </c>
      <c r="N823">
        <f t="shared" ca="1" si="103"/>
        <v>50</v>
      </c>
      <c r="O823">
        <f t="shared" ca="1" si="104"/>
        <v>5</v>
      </c>
      <c r="P823">
        <f t="shared" ca="1" si="105"/>
        <v>8</v>
      </c>
      <c r="Q823">
        <f t="shared" ca="1" si="101"/>
        <v>0</v>
      </c>
      <c r="R823">
        <f t="shared" ca="1" si="102"/>
        <v>18</v>
      </c>
    </row>
    <row r="824" spans="1:18">
      <c r="A824">
        <f ca="1">VLOOKUP(O824,Tabela3[],2,0)</f>
        <v>2000</v>
      </c>
      <c r="B824" t="str">
        <f ca="1">VLOOKUP(P824,Tabela3[],4,0)</f>
        <v>JULHO</v>
      </c>
      <c r="C824" t="str">
        <f ca="1">VLOOKUP(Q824,Tabela3[],5,0)</f>
        <v>Holanda</v>
      </c>
      <c r="D824" t="str">
        <f ca="1">VLOOKUP(Q824,Tabela3[],3,0)</f>
        <v>Shell</v>
      </c>
      <c r="E824" t="str">
        <f ca="1">IF(R824=Q824, (VLOOKUP(P824+1,Tabela3[],5,0)),VLOOKUP(R824,Tabela3[],5,0))</f>
        <v>Japão</v>
      </c>
      <c r="F824" s="1">
        <f t="shared" ca="1" si="98"/>
        <v>36689</v>
      </c>
      <c r="G824" s="1">
        <f t="shared" ca="1" si="99"/>
        <v>36693.727285235451</v>
      </c>
      <c r="H824">
        <f t="shared" ca="1" si="100"/>
        <v>0</v>
      </c>
      <c r="I824" t="str">
        <f ca="1">VLOOKUP(Q824,Tabela3[],9,1)</f>
        <v>AbQaiq</v>
      </c>
      <c r="J824" t="str">
        <f ca="1">VLOOKUP(Q824,Tabela3[],11,0)</f>
        <v>Petróleo Bruto</v>
      </c>
      <c r="K824" t="str">
        <f ca="1">VLOOKUP(Q824,Tabela3[],10,0)</f>
        <v>Petróleo</v>
      </c>
      <c r="L824" t="e" cm="1">
        <f t="array" aca="1" ref="L824" ca="1">IF(Tabela2[[#This Row],[PORTO]]=Tabela2[[#This Row],[DESTINO]],0,erro)</f>
        <v>#NAME?</v>
      </c>
      <c r="N824">
        <f t="shared" ca="1" si="103"/>
        <v>89000</v>
      </c>
      <c r="O824">
        <f t="shared" ca="1" si="104"/>
        <v>0</v>
      </c>
      <c r="P824">
        <f t="shared" ca="1" si="105"/>
        <v>6</v>
      </c>
      <c r="Q824">
        <f t="shared" ca="1" si="101"/>
        <v>17</v>
      </c>
      <c r="R824">
        <f t="shared" ca="1" si="102"/>
        <v>10</v>
      </c>
    </row>
    <row r="825" spans="1:18">
      <c r="A825">
        <f ca="1">VLOOKUP(O825,Tabela3[],2,0)</f>
        <v>2004</v>
      </c>
      <c r="B825" t="str">
        <f ca="1">VLOOKUP(P825,Tabela3[],4,0)</f>
        <v>MAIO</v>
      </c>
      <c r="C825" t="str">
        <f ca="1">VLOOKUP(Q825,Tabela3[],5,0)</f>
        <v>Estados Unidos</v>
      </c>
      <c r="D825" t="str">
        <f ca="1">VLOOKUP(Q825,Tabela3[],3,0)</f>
        <v>Amazon</v>
      </c>
      <c r="E825" t="str">
        <f ca="1">IF(R825=Q825, (VLOOKUP(P825+1,Tabela3[],5,0)),VLOOKUP(R825,Tabela3[],5,0))</f>
        <v>Estados Unidos</v>
      </c>
      <c r="F825" s="1">
        <f t="shared" ca="1" si="98"/>
        <v>38097</v>
      </c>
      <c r="G825" s="1">
        <f t="shared" ca="1" si="99"/>
        <v>38101.008161126068</v>
      </c>
      <c r="H825">
        <f t="shared" ca="1" si="100"/>
        <v>1</v>
      </c>
      <c r="I825" t="str">
        <f ca="1">VLOOKUP(Q825,Tabela3[],9,1)</f>
        <v>HMM Algeciras</v>
      </c>
      <c r="J825" t="str">
        <f ca="1">VLOOKUP(Q825,Tabela3[],11,0)</f>
        <v>Colchão Baby Light D18</v>
      </c>
      <c r="K825" t="str">
        <f ca="1">VLOOKUP(Q825,Tabela3[],10,0)</f>
        <v>Geral</v>
      </c>
      <c r="L825" cm="1">
        <f t="array" aca="1" ref="L825" ca="1">IF(Tabela2[[#This Row],[PORTO]]=Tabela2[[#This Row],[DESTINO]],0,erro)</f>
        <v>0</v>
      </c>
      <c r="N825">
        <f t="shared" ca="1" si="103"/>
        <v>5000</v>
      </c>
      <c r="O825">
        <f t="shared" ca="1" si="104"/>
        <v>4</v>
      </c>
      <c r="P825">
        <f t="shared" ca="1" si="105"/>
        <v>4</v>
      </c>
      <c r="Q825">
        <f t="shared" ca="1" si="101"/>
        <v>4</v>
      </c>
      <c r="R825">
        <f t="shared" ca="1" si="102"/>
        <v>5</v>
      </c>
    </row>
    <row r="826" spans="1:18">
      <c r="A826">
        <f ca="1">VLOOKUP(O826,Tabela3[],2,0)</f>
        <v>2003</v>
      </c>
      <c r="B826" t="str">
        <f ca="1">VLOOKUP(P826,Tabela3[],4,0)</f>
        <v>MARÇO</v>
      </c>
      <c r="C826" t="str">
        <f ca="1">VLOOKUP(Q826,Tabela3[],5,0)</f>
        <v>Alemanha</v>
      </c>
      <c r="D826" t="str">
        <f ca="1">VLOOKUP(Q826,Tabela3[],3,0)</f>
        <v>Volkswagen</v>
      </c>
      <c r="E826" t="str">
        <f ca="1">IF(R826=Q826, (VLOOKUP(P826+1,Tabela3[],5,0)),VLOOKUP(R826,Tabela3[],5,0))</f>
        <v>Itália</v>
      </c>
      <c r="F826" s="1">
        <f t="shared" ca="1" si="98"/>
        <v>37676</v>
      </c>
      <c r="G826" s="1">
        <f t="shared" ca="1" si="99"/>
        <v>37685.543034727067</v>
      </c>
      <c r="H826">
        <f t="shared" ca="1" si="100"/>
        <v>0</v>
      </c>
      <c r="I826" t="str">
        <f ca="1">VLOOKUP(Q826,Tabela3[],9,1)</f>
        <v>Warehouse Carriers </v>
      </c>
      <c r="J826" t="str">
        <f ca="1">VLOOKUP(Q826,Tabela3[],11,0)</f>
        <v>GLI 350 TSI (Jetta)</v>
      </c>
      <c r="K826" t="str">
        <f ca="1">VLOOKUP(Q826,Tabela3[],10,0)</f>
        <v>Carros</v>
      </c>
      <c r="L826" t="e" cm="1">
        <f t="array" aca="1" ref="L826" ca="1">IF(Tabela2[[#This Row],[PORTO]]=Tabela2[[#This Row],[DESTINO]],0,erro)</f>
        <v>#NAME?</v>
      </c>
      <c r="N826">
        <f t="shared" ca="1" si="103"/>
        <v>200</v>
      </c>
      <c r="O826">
        <f t="shared" ca="1" si="104"/>
        <v>3</v>
      </c>
      <c r="P826">
        <f t="shared" ca="1" si="105"/>
        <v>2</v>
      </c>
      <c r="Q826">
        <f t="shared" ca="1" si="101"/>
        <v>8</v>
      </c>
      <c r="R826">
        <f t="shared" ca="1" si="102"/>
        <v>20</v>
      </c>
    </row>
    <row r="827" spans="1:18">
      <c r="A827">
        <f ca="1">VLOOKUP(O827,Tabela3[],2,0)</f>
        <v>2004</v>
      </c>
      <c r="B827" t="str">
        <f ca="1">VLOOKUP(P827,Tabela3[],4,0)</f>
        <v>FEVEREIRO</v>
      </c>
      <c r="C827" t="str">
        <f ca="1">VLOOKUP(Q827,Tabela3[],5,0)</f>
        <v>Alemanha</v>
      </c>
      <c r="D827" t="str">
        <f ca="1">VLOOKUP(Q827,Tabela3[],3,0)</f>
        <v>Volkswagen</v>
      </c>
      <c r="E827" t="str">
        <f ca="1">IF(R827=Q827, (VLOOKUP(P827+1,Tabela3[],5,0)),VLOOKUP(R827,Tabela3[],5,0))</f>
        <v>China</v>
      </c>
      <c r="F827" s="1">
        <f t="shared" ca="1" si="98"/>
        <v>37989</v>
      </c>
      <c r="G827" s="1">
        <f t="shared" ca="1" si="99"/>
        <v>37992.677544925806</v>
      </c>
      <c r="H827">
        <f t="shared" ca="1" si="100"/>
        <v>1</v>
      </c>
      <c r="I827" t="str">
        <f ca="1">VLOOKUP(Q827,Tabela3[],9,1)</f>
        <v>Warehouse Carriers </v>
      </c>
      <c r="J827" t="str">
        <f ca="1">VLOOKUP(Q827,Tabela3[],11,0)</f>
        <v>Cross CD (Saveiro)</v>
      </c>
      <c r="K827" t="str">
        <f ca="1">VLOOKUP(Q827,Tabela3[],10,0)</f>
        <v>Carros</v>
      </c>
      <c r="L827" t="e" cm="1">
        <f t="array" aca="1" ref="L827" ca="1">IF(Tabela2[[#This Row],[PORTO]]=Tabela2[[#This Row],[DESTINO]],0,erro)</f>
        <v>#NAME?</v>
      </c>
      <c r="N827">
        <f t="shared" ca="1" si="103"/>
        <v>400</v>
      </c>
      <c r="O827">
        <f t="shared" ca="1" si="104"/>
        <v>4</v>
      </c>
      <c r="P827">
        <f t="shared" ca="1" si="105"/>
        <v>1</v>
      </c>
      <c r="Q827">
        <f t="shared" ca="1" si="101"/>
        <v>6</v>
      </c>
      <c r="R827">
        <f t="shared" ca="1" si="102"/>
        <v>1</v>
      </c>
    </row>
    <row r="828" spans="1:18">
      <c r="A828">
        <f ca="1">VLOOKUP(O828,Tabela3[],2,0)</f>
        <v>2009</v>
      </c>
      <c r="B828" t="str">
        <f ca="1">VLOOKUP(P828,Tabela3[],4,0)</f>
        <v>ABRIL</v>
      </c>
      <c r="C828" t="str">
        <f ca="1">VLOOKUP(Q828,Tabela3[],5,0)</f>
        <v>Coréia do Sul</v>
      </c>
      <c r="D828" t="str">
        <f ca="1">VLOOKUP(Q828,Tabela3[],3,0)</f>
        <v>Samsung</v>
      </c>
      <c r="E828" t="str">
        <f ca="1">IF(R828=Q828, (VLOOKUP(P828+1,Tabela3[],5,0)),VLOOKUP(R828,Tabela3[],5,0))</f>
        <v>Holanda</v>
      </c>
      <c r="F828" s="1">
        <f t="shared" ca="1" si="98"/>
        <v>39886</v>
      </c>
      <c r="G828" s="1">
        <f t="shared" ca="1" si="99"/>
        <v>39886.781907497643</v>
      </c>
      <c r="H828">
        <f t="shared" ca="1" si="100"/>
        <v>0</v>
      </c>
      <c r="I828" t="str">
        <f ca="1">VLOOKUP(Q828,Tabela3[],9,1)</f>
        <v>HMM Rotterdam</v>
      </c>
      <c r="J828" t="str">
        <f ca="1">VLOOKUP(Q828,Tabela3[],11,0)</f>
        <v>Crystal UHD 4k 65"</v>
      </c>
      <c r="K828" t="str">
        <f ca="1">VLOOKUP(Q828,Tabela3[],10,0)</f>
        <v>Eletrônicos</v>
      </c>
      <c r="L828" t="e" cm="1">
        <f t="array" aca="1" ref="L828" ca="1">IF(Tabela2[[#This Row],[PORTO]]=Tabela2[[#This Row],[DESTINO]],0,erro)</f>
        <v>#NAME?</v>
      </c>
      <c r="N828">
        <f t="shared" ca="1" si="103"/>
        <v>500</v>
      </c>
      <c r="O828">
        <f t="shared" ca="1" si="104"/>
        <v>9</v>
      </c>
      <c r="P828">
        <f t="shared" ca="1" si="105"/>
        <v>3</v>
      </c>
      <c r="Q828">
        <f t="shared" ca="1" si="101"/>
        <v>14</v>
      </c>
      <c r="R828">
        <f t="shared" ca="1" si="102"/>
        <v>17</v>
      </c>
    </row>
    <row r="829" spans="1:18">
      <c r="A829">
        <f ca="1">VLOOKUP(O829,Tabela3[],2,0)</f>
        <v>2003</v>
      </c>
      <c r="B829" t="str">
        <f ca="1">VLOOKUP(P829,Tabela3[],4,0)</f>
        <v>SETEMBRO</v>
      </c>
      <c r="C829" t="str">
        <f ca="1">VLOOKUP(Q829,Tabela3[],5,0)</f>
        <v>Coréia do Sul</v>
      </c>
      <c r="D829" t="str">
        <f ca="1">VLOOKUP(Q829,Tabela3[],3,0)</f>
        <v>Samsung</v>
      </c>
      <c r="E829" t="str">
        <f ca="1">IF(R829=Q829, (VLOOKUP(P829+1,Tabela3[],5,0)),VLOOKUP(R829,Tabela3[],5,0))</f>
        <v>China</v>
      </c>
      <c r="F829" s="1">
        <f t="shared" ca="1" si="98"/>
        <v>37852</v>
      </c>
      <c r="G829" s="1">
        <f t="shared" ca="1" si="99"/>
        <v>37855.745614933418</v>
      </c>
      <c r="H829">
        <f t="shared" ca="1" si="100"/>
        <v>0</v>
      </c>
      <c r="I829" t="str">
        <f ca="1">VLOOKUP(Q829,Tabela3[],9,1)</f>
        <v>HMM Rotterdam</v>
      </c>
      <c r="J829" t="str">
        <f ca="1">VLOOKUP(Q829,Tabela3[],11,0)</f>
        <v>Crystal UHD 4k 65"</v>
      </c>
      <c r="K829" t="str">
        <f ca="1">VLOOKUP(Q829,Tabela3[],10,0)</f>
        <v>Eletrônicos</v>
      </c>
      <c r="L829" t="e" cm="1">
        <f t="array" aca="1" ref="L829" ca="1">IF(Tabela2[[#This Row],[PORTO]]=Tabela2[[#This Row],[DESTINO]],0,erro)</f>
        <v>#NAME?</v>
      </c>
      <c r="N829">
        <f t="shared" ca="1" si="103"/>
        <v>1000</v>
      </c>
      <c r="O829">
        <f t="shared" ca="1" si="104"/>
        <v>3</v>
      </c>
      <c r="P829">
        <f t="shared" ca="1" si="105"/>
        <v>8</v>
      </c>
      <c r="Q829">
        <f t="shared" ca="1" si="101"/>
        <v>14</v>
      </c>
      <c r="R829">
        <f t="shared" ca="1" si="102"/>
        <v>1</v>
      </c>
    </row>
    <row r="830" spans="1:18">
      <c r="A830">
        <f ca="1">VLOOKUP(O830,Tabela3[],2,0)</f>
        <v>2002</v>
      </c>
      <c r="B830" t="str">
        <f ca="1">VLOOKUP(P830,Tabela3[],4,0)</f>
        <v>JANEIRO</v>
      </c>
      <c r="C830" t="str">
        <f ca="1">VLOOKUP(Q830,Tabela3[],5,0)</f>
        <v>China</v>
      </c>
      <c r="D830" t="str">
        <f ca="1">VLOOKUP(Q830,Tabela3[],3,0)</f>
        <v>Alibaba Group</v>
      </c>
      <c r="E830" t="str">
        <f ca="1">IF(R830=Q830, (VLOOKUP(P830+1,Tabela3[],5,0)),VLOOKUP(R830,Tabela3[],5,0))</f>
        <v>Holanda</v>
      </c>
      <c r="F830" s="1">
        <f t="shared" ca="1" si="98"/>
        <v>37605</v>
      </c>
      <c r="G830" s="1">
        <f t="shared" ca="1" si="99"/>
        <v>37606.627112030292</v>
      </c>
      <c r="H830">
        <f t="shared" ca="1" si="100"/>
        <v>1</v>
      </c>
      <c r="I830" t="str">
        <f ca="1">VLOOKUP(Q830,Tabela3[],9,1)</f>
        <v>HMM St Petersburg</v>
      </c>
      <c r="J830" t="str">
        <f ca="1">VLOOKUP(Q830,Tabela3[],11,0)</f>
        <v>Ar Condicionado 18000</v>
      </c>
      <c r="K830" t="str">
        <f ca="1">VLOOKUP(Q830,Tabela3[],10,0)</f>
        <v>Eletrônicos</v>
      </c>
      <c r="L830" t="e" cm="1">
        <f t="array" aca="1" ref="L830" ca="1">IF(Tabela2[[#This Row],[PORTO]]=Tabela2[[#This Row],[DESTINO]],0,erro)</f>
        <v>#NAME?</v>
      </c>
      <c r="N830">
        <f t="shared" ca="1" si="103"/>
        <v>2500</v>
      </c>
      <c r="O830">
        <f t="shared" ca="1" si="104"/>
        <v>2</v>
      </c>
      <c r="P830">
        <f t="shared" ca="1" si="105"/>
        <v>12</v>
      </c>
      <c r="Q830">
        <f t="shared" ca="1" si="101"/>
        <v>2</v>
      </c>
      <c r="R830">
        <f t="shared" ca="1" si="102"/>
        <v>15</v>
      </c>
    </row>
    <row r="831" spans="1:18">
      <c r="A831">
        <f ca="1">VLOOKUP(O831,Tabela3[],2,0)</f>
        <v>2008</v>
      </c>
      <c r="B831" t="str">
        <f ca="1">VLOOKUP(P831,Tabela3[],4,0)</f>
        <v>SETEMBRO</v>
      </c>
      <c r="C831" t="str">
        <f ca="1">VLOOKUP(Q831,Tabela3[],5,0)</f>
        <v>Alemanha</v>
      </c>
      <c r="D831" t="str">
        <f ca="1">VLOOKUP(Q831,Tabela3[],3,0)</f>
        <v>Volkswagen</v>
      </c>
      <c r="E831" t="str">
        <f ca="1">IF(R831=Q831, (VLOOKUP(P831+1,Tabela3[],5,0)),VLOOKUP(R831,Tabela3[],5,0))</f>
        <v>França</v>
      </c>
      <c r="F831" s="1">
        <f t="shared" ca="1" si="98"/>
        <v>39682</v>
      </c>
      <c r="G831" s="1">
        <f t="shared" ca="1" si="99"/>
        <v>39691.758565452823</v>
      </c>
      <c r="H831">
        <f t="shared" ca="1" si="100"/>
        <v>1</v>
      </c>
      <c r="I831" t="str">
        <f ca="1">VLOOKUP(Q831,Tabela3[],9,1)</f>
        <v>Warehouse Carriers </v>
      </c>
      <c r="J831" t="str">
        <f ca="1">VLOOKUP(Q831,Tabela3[],11,0)</f>
        <v>Highline 250 TSI (Taos)</v>
      </c>
      <c r="K831" t="str">
        <f ca="1">VLOOKUP(Q831,Tabela3[],10,0)</f>
        <v>Carros</v>
      </c>
      <c r="L831" t="e" cm="1">
        <f t="array" aca="1" ref="L831" ca="1">IF(Tabela2[[#This Row],[PORTO]]=Tabela2[[#This Row],[DESTINO]],0,erro)</f>
        <v>#NAME?</v>
      </c>
      <c r="N831">
        <f t="shared" ca="1" si="103"/>
        <v>400</v>
      </c>
      <c r="O831">
        <f t="shared" ca="1" si="104"/>
        <v>8</v>
      </c>
      <c r="P831">
        <f t="shared" ca="1" si="105"/>
        <v>8</v>
      </c>
      <c r="Q831">
        <f t="shared" ca="1" si="101"/>
        <v>7</v>
      </c>
      <c r="R831">
        <f t="shared" ca="1" si="102"/>
        <v>22</v>
      </c>
    </row>
    <row r="832" spans="1:18">
      <c r="A832">
        <f ca="1">VLOOKUP(O832,Tabela3[],2,0)</f>
        <v>2005</v>
      </c>
      <c r="B832" t="str">
        <f ca="1">VLOOKUP(P832,Tabela3[],4,0)</f>
        <v>AGOSTO</v>
      </c>
      <c r="C832" t="str">
        <f ca="1">VLOOKUP(Q832,Tabela3[],5,0)</f>
        <v>Japão</v>
      </c>
      <c r="D832" t="str">
        <f ca="1">VLOOKUP(Q832,Tabela3[],3,0)</f>
        <v>Toyota</v>
      </c>
      <c r="E832" t="str">
        <f ca="1">IF(R832=Q832, (VLOOKUP(P832+1,Tabela3[],5,0)),VLOOKUP(R832,Tabela3[],5,0))</f>
        <v>Coréia do Sul</v>
      </c>
      <c r="F832" s="1">
        <f t="shared" ca="1" si="98"/>
        <v>38548</v>
      </c>
      <c r="G832" s="1">
        <f t="shared" ca="1" si="99"/>
        <v>38552.855452172822</v>
      </c>
      <c r="H832">
        <f t="shared" ca="1" si="100"/>
        <v>0</v>
      </c>
      <c r="I832" t="str">
        <f ca="1">VLOOKUP(Q832,Tabela3[],9,1)</f>
        <v>Trailer Carriers</v>
      </c>
      <c r="J832" t="str">
        <f ca="1">VLOOKUP(Q832,Tabela3[],11,0)</f>
        <v>HILUX CABINE DUPLA STD POWER PACK</v>
      </c>
      <c r="K832" t="str">
        <f ca="1">VLOOKUP(Q832,Tabela3[],10,0)</f>
        <v>Carros</v>
      </c>
      <c r="L832" t="e" cm="1">
        <f t="array" aca="1" ref="L832" ca="1">IF(Tabela2[[#This Row],[PORTO]]=Tabela2[[#This Row],[DESTINO]],0,erro)</f>
        <v>#NAME?</v>
      </c>
      <c r="N832">
        <f t="shared" ca="1" si="103"/>
        <v>200</v>
      </c>
      <c r="O832">
        <f t="shared" ca="1" si="104"/>
        <v>5</v>
      </c>
      <c r="P832">
        <f t="shared" ca="1" si="105"/>
        <v>7</v>
      </c>
      <c r="Q832">
        <f t="shared" ca="1" si="101"/>
        <v>9</v>
      </c>
      <c r="R832">
        <f t="shared" ca="1" si="102"/>
        <v>12</v>
      </c>
    </row>
    <row r="833" spans="1:18">
      <c r="A833">
        <f ca="1">VLOOKUP(O833,Tabela3[],2,0)</f>
        <v>2005</v>
      </c>
      <c r="B833" t="str">
        <f ca="1">VLOOKUP(P833,Tabela3[],4,0)</f>
        <v>AGOSTO</v>
      </c>
      <c r="C833" t="str">
        <f ca="1">VLOOKUP(Q833,Tabela3[],5,0)</f>
        <v>Coréia do Sul</v>
      </c>
      <c r="D833" t="str">
        <f ca="1">VLOOKUP(Q833,Tabela3[],3,0)</f>
        <v>Samsung</v>
      </c>
      <c r="E833" t="str">
        <f ca="1">IF(R833=Q833, (VLOOKUP(P833+1,Tabela3[],5,0)),VLOOKUP(R833,Tabela3[],5,0))</f>
        <v>Coréia do Sul</v>
      </c>
      <c r="F833" s="1">
        <f t="shared" ca="1" si="98"/>
        <v>38543</v>
      </c>
      <c r="G833" s="1">
        <f t="shared" ca="1" si="99"/>
        <v>38547.648867530537</v>
      </c>
      <c r="H833">
        <f t="shared" ca="1" si="100"/>
        <v>0</v>
      </c>
      <c r="I833" t="str">
        <f ca="1">VLOOKUP(Q833,Tabela3[],9,1)</f>
        <v>HMM Rotterdam</v>
      </c>
      <c r="J833" t="str">
        <f ca="1">VLOOKUP(Q833,Tabela3[],11,0)</f>
        <v>QLED 4k 75"</v>
      </c>
      <c r="K833" t="str">
        <f ca="1">VLOOKUP(Q833,Tabela3[],10,0)</f>
        <v>Eletrônicos</v>
      </c>
      <c r="L833" cm="1">
        <f t="array" aca="1" ref="L833" ca="1">IF(Tabela2[[#This Row],[PORTO]]=Tabela2[[#This Row],[DESTINO]],0,erro)</f>
        <v>0</v>
      </c>
      <c r="N833">
        <f t="shared" ca="1" si="103"/>
        <v>2000</v>
      </c>
      <c r="O833">
        <f t="shared" ca="1" si="104"/>
        <v>5</v>
      </c>
      <c r="P833">
        <f t="shared" ca="1" si="105"/>
        <v>7</v>
      </c>
      <c r="Q833">
        <f t="shared" ca="1" si="101"/>
        <v>13</v>
      </c>
      <c r="R833">
        <f t="shared" ca="1" si="102"/>
        <v>12</v>
      </c>
    </row>
    <row r="834" spans="1:18">
      <c r="A834">
        <f ca="1">VLOOKUP(O834,Tabela3[],2,0)</f>
        <v>2006</v>
      </c>
      <c r="B834" t="str">
        <f ca="1">VLOOKUP(P834,Tabela3[],4,0)</f>
        <v>OUTUBRO</v>
      </c>
      <c r="C834" t="str">
        <f ca="1">VLOOKUP(Q834,Tabela3[],5,0)</f>
        <v>India</v>
      </c>
      <c r="D834" t="str">
        <f ca="1">VLOOKUP(Q834,Tabela3[],3,0)</f>
        <v>Reliance Industries</v>
      </c>
      <c r="E834" t="str">
        <f ca="1">IF(R834=Q834, (VLOOKUP(P834+1,Tabela3[],5,0)),VLOOKUP(R834,Tabela3[],5,0))</f>
        <v>Itália</v>
      </c>
      <c r="F834" s="1">
        <f t="shared" ref="F834:F897" ca="1" si="106">(DATE(A834,IF(P834&gt;0,P834,IF(P834&gt;12,P834-1,IF(P834=0,P834+1))),RAND()*28))</f>
        <v>38966</v>
      </c>
      <c r="G834" s="1">
        <f t="shared" ca="1" si="99"/>
        <v>38971.146029129108</v>
      </c>
      <c r="H834">
        <f t="shared" ca="1" si="100"/>
        <v>0</v>
      </c>
      <c r="I834" t="str">
        <f ca="1">VLOOKUP(Q834,Tabela3[],9,1)</f>
        <v>Tanker</v>
      </c>
      <c r="J834" t="str">
        <f ca="1">VLOOKUP(Q834,Tabela3[],11,0)</f>
        <v>Polipropileno</v>
      </c>
      <c r="K834" t="str">
        <f ca="1">VLOOKUP(Q834,Tabela3[],10,0)</f>
        <v>Petroquimicos</v>
      </c>
      <c r="L834" t="e" cm="1">
        <f t="array" aca="1" ref="L834" ca="1">IF(Tabela2[[#This Row],[PORTO]]=Tabela2[[#This Row],[DESTINO]],0,erro)</f>
        <v>#NAME?</v>
      </c>
      <c r="N834">
        <f t="shared" ca="1" si="103"/>
        <v>0</v>
      </c>
      <c r="O834">
        <f t="shared" ca="1" si="104"/>
        <v>6</v>
      </c>
      <c r="P834">
        <f t="shared" ca="1" si="105"/>
        <v>9</v>
      </c>
      <c r="Q834">
        <f t="shared" ca="1" si="101"/>
        <v>30</v>
      </c>
      <c r="R834">
        <f t="shared" ca="1" si="102"/>
        <v>19</v>
      </c>
    </row>
    <row r="835" spans="1:18">
      <c r="A835">
        <f ca="1">VLOOKUP(O835,Tabela3[],2,0)</f>
        <v>2000</v>
      </c>
      <c r="B835" t="str">
        <f ca="1">VLOOKUP(P835,Tabela3[],4,0)</f>
        <v>JUNHO</v>
      </c>
      <c r="C835" t="str">
        <f ca="1">VLOOKUP(Q835,Tabela3[],5,0)</f>
        <v>França</v>
      </c>
      <c r="D835" t="str">
        <f ca="1">VLOOKUP(Q835,Tabela3[],3,0)</f>
        <v> LVMH</v>
      </c>
      <c r="E835" t="str">
        <f ca="1">IF(R835=Q835, (VLOOKUP(P835+1,Tabela3[],5,0)),VLOOKUP(R835,Tabela3[],5,0))</f>
        <v>China</v>
      </c>
      <c r="F835" s="1">
        <f t="shared" ca="1" si="106"/>
        <v>36673</v>
      </c>
      <c r="G835" s="1">
        <f t="shared" ref="G835:G898" ca="1" si="107">F835+RAND()*10</f>
        <v>36673.466683456842</v>
      </c>
      <c r="H835">
        <f t="shared" ref="H835:H898" ca="1" si="108">INT(RAND()*2)</f>
        <v>0</v>
      </c>
      <c r="I835" t="str">
        <f ca="1">VLOOKUP(Q835,Tabela3[],9,1)</f>
        <v>Emma Maersk</v>
      </c>
      <c r="J835" t="str">
        <f ca="1">VLOOKUP(Q835,Tabela3[],11,0)</f>
        <v>Clos Des Lambrys</v>
      </c>
      <c r="K835" t="str">
        <f ca="1">VLOOKUP(Q835,Tabela3[],10,0)</f>
        <v>Tecido</v>
      </c>
      <c r="L835" t="e" cm="1">
        <f t="array" aca="1" ref="L835" ca="1">IF(Tabela2[[#This Row],[PORTO]]=Tabela2[[#This Row],[DESTINO]],0,erro)</f>
        <v>#NAME?</v>
      </c>
      <c r="N835">
        <f t="shared" ca="1" si="103"/>
        <v>43000</v>
      </c>
      <c r="O835">
        <f t="shared" ca="1" si="104"/>
        <v>0</v>
      </c>
      <c r="P835">
        <f t="shared" ca="1" si="105"/>
        <v>5</v>
      </c>
      <c r="Q835">
        <f t="shared" ref="Q835:Q898" ca="1" si="109">INT(RAND()*35)</f>
        <v>21</v>
      </c>
      <c r="R835">
        <f t="shared" ref="R835:R898" ca="1" si="110">INT(RAND()*25)</f>
        <v>1</v>
      </c>
    </row>
    <row r="836" spans="1:18">
      <c r="A836">
        <f ca="1">VLOOKUP(O836,Tabela3[],2,0)</f>
        <v>2004</v>
      </c>
      <c r="B836" t="str">
        <f ca="1">VLOOKUP(P836,Tabela3[],4,0)</f>
        <v>MAIO</v>
      </c>
      <c r="C836" t="str">
        <f ca="1">VLOOKUP(Q836,Tabela3[],5,0)</f>
        <v>India</v>
      </c>
      <c r="D836" t="str">
        <f ca="1">VLOOKUP(Q836,Tabela3[],3,0)</f>
        <v>Reliance Industries</v>
      </c>
      <c r="E836" t="str">
        <f ca="1">IF(R836=Q836, (VLOOKUP(P836+1,Tabela3[],5,0)),VLOOKUP(R836,Tabela3[],5,0))</f>
        <v>Alemanha</v>
      </c>
      <c r="F836" s="1">
        <f t="shared" ca="1" si="106"/>
        <v>38083</v>
      </c>
      <c r="G836" s="1">
        <f t="shared" ca="1" si="107"/>
        <v>38084.8763227257</v>
      </c>
      <c r="H836">
        <f t="shared" ca="1" si="108"/>
        <v>0</v>
      </c>
      <c r="I836" t="str">
        <f ca="1">VLOOKUP(Q836,Tabela3[],9,1)</f>
        <v>Tanker</v>
      </c>
      <c r="J836" t="str">
        <f ca="1">VLOOKUP(Q836,Tabela3[],11,0)</f>
        <v>Cloreto de polivinila</v>
      </c>
      <c r="K836" t="str">
        <f ca="1">VLOOKUP(Q836,Tabela3[],10,0)</f>
        <v>Petroquimicos</v>
      </c>
      <c r="L836" t="e" cm="1">
        <f t="array" aca="1" ref="L836" ca="1">IF(Tabela2[[#This Row],[PORTO]]=Tabela2[[#This Row],[DESTINO]],0,erro)</f>
        <v>#NAME?</v>
      </c>
      <c r="N836">
        <f t="shared" ca="1" si="103"/>
        <v>0</v>
      </c>
      <c r="O836">
        <f t="shared" ca="1" si="104"/>
        <v>4</v>
      </c>
      <c r="P836">
        <f t="shared" ca="1" si="105"/>
        <v>4</v>
      </c>
      <c r="Q836">
        <f t="shared" ca="1" si="109"/>
        <v>32</v>
      </c>
      <c r="R836">
        <f t="shared" ca="1" si="110"/>
        <v>6</v>
      </c>
    </row>
    <row r="837" spans="1:18">
      <c r="A837">
        <f ca="1">VLOOKUP(O837,Tabela3[],2,0)</f>
        <v>2009</v>
      </c>
      <c r="B837" t="str">
        <f ca="1">VLOOKUP(P837,Tabela3[],4,0)</f>
        <v>MARÇO</v>
      </c>
      <c r="C837" t="str">
        <f ca="1">VLOOKUP(Q837,Tabela3[],5,0)</f>
        <v>Holanda</v>
      </c>
      <c r="D837" t="str">
        <f ca="1">VLOOKUP(Q837,Tabela3[],3,0)</f>
        <v>Shell</v>
      </c>
      <c r="E837" t="str">
        <f ca="1">IF(R837=Q837, (VLOOKUP(P837+1,Tabela3[],5,0)),VLOOKUP(R837,Tabela3[],5,0))</f>
        <v>Alemanha</v>
      </c>
      <c r="F837" s="1">
        <f t="shared" ca="1" si="106"/>
        <v>39855</v>
      </c>
      <c r="G837" s="1">
        <f t="shared" ca="1" si="107"/>
        <v>39860.110284900751</v>
      </c>
      <c r="H837">
        <f t="shared" ca="1" si="108"/>
        <v>1</v>
      </c>
      <c r="I837" t="str">
        <f ca="1">VLOOKUP(Q837,Tabela3[],9,1)</f>
        <v>AbQaiq</v>
      </c>
      <c r="J837" t="str">
        <f ca="1">VLOOKUP(Q837,Tabela3[],11,0)</f>
        <v>Gasolina</v>
      </c>
      <c r="K837" t="str">
        <f ca="1">VLOOKUP(Q837,Tabela3[],10,0)</f>
        <v>Petróleo</v>
      </c>
      <c r="L837" t="e" cm="1">
        <f t="array" aca="1" ref="L837" ca="1">IF(Tabela2[[#This Row],[PORTO]]=Tabela2[[#This Row],[DESTINO]],0,erro)</f>
        <v>#NAME?</v>
      </c>
      <c r="N837">
        <f t="shared" ref="N837:N900" ca="1" si="111">IF(K837="Geral",INT((RANDBETWEEN(1,5)*1000)),IF(K837="Eletrônicos",INT((RANDBETWEEN(1,5))*500),IF(K837="Tecido",INT((RANDBETWEEN(10,50)*1000)),IF(K837="Carros",INT((RANDBETWEEN(1,5)*100)),IF(K837="Petróleo",INT((RANDBETWEEN(50,100)*1000)),IF(K837="Quimico",INT((RANDBETWEEN(10,200)*10000)),IF(K837="Maquinário",INT((RANDBETWEEN(1,5)*10)),0)))))))</f>
        <v>92000</v>
      </c>
      <c r="O837">
        <f t="shared" ca="1" si="104"/>
        <v>9</v>
      </c>
      <c r="P837">
        <f t="shared" ca="1" si="105"/>
        <v>2</v>
      </c>
      <c r="Q837">
        <f t="shared" ca="1" si="109"/>
        <v>16</v>
      </c>
      <c r="R837">
        <f t="shared" ca="1" si="110"/>
        <v>6</v>
      </c>
    </row>
    <row r="838" spans="1:18">
      <c r="A838">
        <f ca="1">VLOOKUP(O838,Tabela3[],2,0)</f>
        <v>2002</v>
      </c>
      <c r="B838" t="str">
        <f ca="1">VLOOKUP(P838,Tabela3[],4,0)</f>
        <v>FEVEREIRO</v>
      </c>
      <c r="C838" t="str">
        <f ca="1">VLOOKUP(Q838,Tabela3[],5,0)</f>
        <v>Brasil</v>
      </c>
      <c r="D838" t="str">
        <f ca="1">VLOOKUP(Q838,Tabela3[],3,0)</f>
        <v>VALE</v>
      </c>
      <c r="E838" t="str">
        <f ca="1">IF(R838=Q838, (VLOOKUP(P838+1,Tabela3[],5,0)),VLOOKUP(R838,Tabela3[],5,0))</f>
        <v>Reino Unido</v>
      </c>
      <c r="F838" s="1">
        <f t="shared" ca="1" si="106"/>
        <v>37275</v>
      </c>
      <c r="G838" s="1">
        <f t="shared" ca="1" si="107"/>
        <v>37280.048499932891</v>
      </c>
      <c r="H838">
        <f t="shared" ca="1" si="108"/>
        <v>0</v>
      </c>
      <c r="I838" t="str">
        <f ca="1">VLOOKUP(Q838,Tabela3[],9,1)</f>
        <v>Lan Hua Hai</v>
      </c>
      <c r="J838" t="str">
        <f ca="1">VLOOKUP(Q838,Tabela3[],11,0)</f>
        <v>Manganês</v>
      </c>
      <c r="K838" t="str">
        <f ca="1">VLOOKUP(Q838,Tabela3[],10,0)</f>
        <v>Minério</v>
      </c>
      <c r="L838" t="e" cm="1">
        <f t="array" aca="1" ref="L838" ca="1">IF(Tabela2[[#This Row],[PORTO]]=Tabela2[[#This Row],[DESTINO]],0,erro)</f>
        <v>#NAME?</v>
      </c>
      <c r="N838">
        <f t="shared" ca="1" si="111"/>
        <v>0</v>
      </c>
      <c r="O838">
        <f t="shared" ca="1" si="104"/>
        <v>2</v>
      </c>
      <c r="P838">
        <f t="shared" ca="1" si="105"/>
        <v>1</v>
      </c>
      <c r="Q838">
        <f t="shared" ca="1" si="109"/>
        <v>29</v>
      </c>
      <c r="R838">
        <f t="shared" ca="1" si="110"/>
        <v>24</v>
      </c>
    </row>
    <row r="839" spans="1:18">
      <c r="A839">
        <f ca="1">VLOOKUP(O839,Tabela3[],2,0)</f>
        <v>2002</v>
      </c>
      <c r="B839" t="str">
        <f ca="1">VLOOKUP(P839,Tabela3[],4,0)</f>
        <v>AGOSTO</v>
      </c>
      <c r="C839" t="str">
        <f ca="1">VLOOKUP(Q839,Tabela3[],5,0)</f>
        <v>Brasil</v>
      </c>
      <c r="D839" t="str">
        <f ca="1">VLOOKUP(Q839,Tabela3[],3,0)</f>
        <v>VALE</v>
      </c>
      <c r="E839" t="str">
        <f ca="1">IF(R839=Q839, (VLOOKUP(P839+1,Tabela3[],5,0)),VLOOKUP(R839,Tabela3[],5,0))</f>
        <v>Japão</v>
      </c>
      <c r="F839" s="1">
        <f t="shared" ca="1" si="106"/>
        <v>37440</v>
      </c>
      <c r="G839" s="1">
        <f t="shared" ca="1" si="107"/>
        <v>37440.008133758129</v>
      </c>
      <c r="H839">
        <f t="shared" ca="1" si="108"/>
        <v>1</v>
      </c>
      <c r="I839" t="str">
        <f ca="1">VLOOKUP(Q839,Tabela3[],9,1)</f>
        <v>Lan Hua Hai</v>
      </c>
      <c r="J839" t="str">
        <f ca="1">VLOOKUP(Q839,Tabela3[],11,0)</f>
        <v>Minério de Ferro</v>
      </c>
      <c r="K839" t="str">
        <f ca="1">VLOOKUP(Q839,Tabela3[],10,0)</f>
        <v>Minério</v>
      </c>
      <c r="L839" t="e" cm="1">
        <f t="array" aca="1" ref="L839" ca="1">IF(Tabela2[[#This Row],[PORTO]]=Tabela2[[#This Row],[DESTINO]],0,erro)</f>
        <v>#NAME?</v>
      </c>
      <c r="N839">
        <f t="shared" ca="1" si="111"/>
        <v>0</v>
      </c>
      <c r="O839">
        <f t="shared" ca="1" si="104"/>
        <v>2</v>
      </c>
      <c r="P839">
        <f t="shared" ca="1" si="105"/>
        <v>7</v>
      </c>
      <c r="Q839">
        <f t="shared" ca="1" si="109"/>
        <v>27</v>
      </c>
      <c r="R839">
        <f t="shared" ca="1" si="110"/>
        <v>9</v>
      </c>
    </row>
    <row r="840" spans="1:18">
      <c r="A840">
        <f ca="1">VLOOKUP(O840,Tabela3[],2,0)</f>
        <v>2003</v>
      </c>
      <c r="B840" t="str">
        <f ca="1">VLOOKUP(P840,Tabela3[],4,0)</f>
        <v>JANEIRO</v>
      </c>
      <c r="C840" t="str">
        <f ca="1">VLOOKUP(Q840,Tabela3[],5,0)</f>
        <v>Holanda</v>
      </c>
      <c r="D840" t="str">
        <f ca="1">VLOOKUP(Q840,Tabela3[],3,0)</f>
        <v>Shell</v>
      </c>
      <c r="E840" t="str">
        <f ca="1">IF(R840=Q840, (VLOOKUP(P840+1,Tabela3[],5,0)),VLOOKUP(R840,Tabela3[],5,0))</f>
        <v>Itália</v>
      </c>
      <c r="F840" s="1">
        <f t="shared" ca="1" si="106"/>
        <v>37956</v>
      </c>
      <c r="G840" s="1">
        <f t="shared" ca="1" si="107"/>
        <v>37965.208490981669</v>
      </c>
      <c r="H840">
        <f t="shared" ca="1" si="108"/>
        <v>0</v>
      </c>
      <c r="I840" t="str">
        <f ca="1">VLOOKUP(Q840,Tabela3[],9,1)</f>
        <v>AbQaiq</v>
      </c>
      <c r="J840" t="str">
        <f ca="1">VLOOKUP(Q840,Tabela3[],11,0)</f>
        <v>Diesel</v>
      </c>
      <c r="K840" t="str">
        <f ca="1">VLOOKUP(Q840,Tabela3[],10,0)</f>
        <v>Petróleo</v>
      </c>
      <c r="L840" t="e" cm="1">
        <f t="array" aca="1" ref="L840" ca="1">IF(Tabela2[[#This Row],[PORTO]]=Tabela2[[#This Row],[DESTINO]],0,erro)</f>
        <v>#NAME?</v>
      </c>
      <c r="N840">
        <f t="shared" ca="1" si="111"/>
        <v>73000</v>
      </c>
      <c r="O840">
        <f t="shared" ca="1" si="104"/>
        <v>3</v>
      </c>
      <c r="P840">
        <f t="shared" ca="1" si="105"/>
        <v>12</v>
      </c>
      <c r="Q840">
        <f t="shared" ca="1" si="109"/>
        <v>15</v>
      </c>
      <c r="R840">
        <f t="shared" ca="1" si="110"/>
        <v>19</v>
      </c>
    </row>
    <row r="841" spans="1:18">
      <c r="A841">
        <f ca="1">VLOOKUP(O841,Tabela3[],2,0)</f>
        <v>2004</v>
      </c>
      <c r="B841" t="str">
        <f ca="1">VLOOKUP(P841,Tabela3[],4,0)</f>
        <v>DEZEMBRO</v>
      </c>
      <c r="C841" t="str">
        <f ca="1">VLOOKUP(Q841,Tabela3[],5,0)</f>
        <v>Coréia do Sul</v>
      </c>
      <c r="D841" t="str">
        <f ca="1">VLOOKUP(Q841,Tabela3[],3,0)</f>
        <v>Samsung</v>
      </c>
      <c r="E841" t="str">
        <f ca="1">IF(R841=Q841, (VLOOKUP(P841+1,Tabela3[],5,0)),VLOOKUP(R841,Tabela3[],5,0))</f>
        <v>Japão</v>
      </c>
      <c r="F841" s="1">
        <f t="shared" ca="1" si="106"/>
        <v>38298</v>
      </c>
      <c r="G841" s="1">
        <f t="shared" ca="1" si="107"/>
        <v>38307.692629458717</v>
      </c>
      <c r="H841">
        <f t="shared" ca="1" si="108"/>
        <v>0</v>
      </c>
      <c r="I841" t="str">
        <f ca="1">VLOOKUP(Q841,Tabela3[],9,1)</f>
        <v>HMM Rotterdam</v>
      </c>
      <c r="J841" t="str">
        <f ca="1">VLOOKUP(Q841,Tabela3[],11,0)</f>
        <v>QLED 4k 75"</v>
      </c>
      <c r="K841" t="str">
        <f ca="1">VLOOKUP(Q841,Tabela3[],10,0)</f>
        <v>Eletrônicos</v>
      </c>
      <c r="L841" t="e" cm="1">
        <f t="array" aca="1" ref="L841" ca="1">IF(Tabela2[[#This Row],[PORTO]]=Tabela2[[#This Row],[DESTINO]],0,erro)</f>
        <v>#NAME?</v>
      </c>
      <c r="N841">
        <f t="shared" ca="1" si="111"/>
        <v>2500</v>
      </c>
      <c r="O841">
        <f t="shared" ca="1" si="104"/>
        <v>4</v>
      </c>
      <c r="P841">
        <f t="shared" ca="1" si="105"/>
        <v>11</v>
      </c>
      <c r="Q841">
        <f t="shared" ca="1" si="109"/>
        <v>13</v>
      </c>
      <c r="R841">
        <f t="shared" ca="1" si="110"/>
        <v>9</v>
      </c>
    </row>
    <row r="842" spans="1:18">
      <c r="A842">
        <f ca="1">VLOOKUP(O842,Tabela3[],2,0)</f>
        <v>2008</v>
      </c>
      <c r="B842" t="str">
        <f ca="1">VLOOKUP(P842,Tabela3[],4,0)</f>
        <v>FEVEREIRO</v>
      </c>
      <c r="C842" t="str">
        <f ca="1">VLOOKUP(Q842,Tabela3[],5,0)</f>
        <v>Japão</v>
      </c>
      <c r="D842" t="str">
        <f ca="1">VLOOKUP(Q842,Tabela3[],3,0)</f>
        <v>Toyota</v>
      </c>
      <c r="E842" t="str">
        <f ca="1">IF(R842=Q842, (VLOOKUP(P842+1,Tabela3[],5,0)),VLOOKUP(R842,Tabela3[],5,0))</f>
        <v>Estados Unidos</v>
      </c>
      <c r="F842" s="1">
        <f t="shared" ca="1" si="106"/>
        <v>39469</v>
      </c>
      <c r="G842" s="1">
        <f t="shared" ca="1" si="107"/>
        <v>39474.264544402286</v>
      </c>
      <c r="H842">
        <f t="shared" ca="1" si="108"/>
        <v>0</v>
      </c>
      <c r="I842" t="str">
        <f ca="1">VLOOKUP(Q842,Tabela3[],9,1)</f>
        <v>Trailer Carriers</v>
      </c>
      <c r="J842" t="str">
        <f ca="1">VLOOKUP(Q842,Tabela3[],11,0)</f>
        <v>COROLLA GLI</v>
      </c>
      <c r="K842" t="str">
        <f ca="1">VLOOKUP(Q842,Tabela3[],10,0)</f>
        <v>Carros</v>
      </c>
      <c r="L842" t="e" cm="1">
        <f t="array" aca="1" ref="L842" ca="1">IF(Tabela2[[#This Row],[PORTO]]=Tabela2[[#This Row],[DESTINO]],0,erro)</f>
        <v>#NAME?</v>
      </c>
      <c r="N842">
        <f t="shared" ca="1" si="111"/>
        <v>500</v>
      </c>
      <c r="O842">
        <f t="shared" ca="1" si="104"/>
        <v>8</v>
      </c>
      <c r="P842">
        <f t="shared" ca="1" si="105"/>
        <v>1</v>
      </c>
      <c r="Q842">
        <f t="shared" ca="1" si="109"/>
        <v>10</v>
      </c>
      <c r="R842">
        <f t="shared" ca="1" si="110"/>
        <v>3</v>
      </c>
    </row>
    <row r="843" spans="1:18">
      <c r="A843">
        <f ca="1">VLOOKUP(O843,Tabela3[],2,0)</f>
        <v>2000</v>
      </c>
      <c r="B843" t="str">
        <f ca="1">VLOOKUP(P843,Tabela3[],4,0)</f>
        <v>JUNHO</v>
      </c>
      <c r="C843" t="str">
        <f ca="1">VLOOKUP(Q843,Tabela3[],5,0)</f>
        <v>Canadá</v>
      </c>
      <c r="D843" t="str">
        <f ca="1">VLOOKUP(Q843,Tabela3[],3,0)</f>
        <v>Shopify</v>
      </c>
      <c r="E843" t="str">
        <f ca="1">IF(R843=Q843, (VLOOKUP(P843+1,Tabela3[],5,0)),VLOOKUP(R843,Tabela3[],5,0))</f>
        <v>Japão</v>
      </c>
      <c r="F843" s="1">
        <f t="shared" ca="1" si="106"/>
        <v>36662</v>
      </c>
      <c r="G843" s="1">
        <f t="shared" ca="1" si="107"/>
        <v>36667.015737173198</v>
      </c>
      <c r="H843">
        <f t="shared" ca="1" si="108"/>
        <v>0</v>
      </c>
      <c r="I843" t="str">
        <f ca="1">VLOOKUP(Q843,Tabela3[],9,1)</f>
        <v>HMM Southampton</v>
      </c>
      <c r="J843" t="str">
        <f ca="1">VLOOKUP(Q843,Tabela3[],11,0)</f>
        <v>TORRADORES DE CAFÉ</v>
      </c>
      <c r="K843" t="str">
        <f ca="1">VLOOKUP(Q843,Tabela3[],10,0)</f>
        <v>Geral</v>
      </c>
      <c r="L843" t="e" cm="1">
        <f t="array" aca="1" ref="L843" ca="1">IF(Tabela2[[#This Row],[PORTO]]=Tabela2[[#This Row],[DESTINO]],0,erro)</f>
        <v>#NAME?</v>
      </c>
      <c r="N843">
        <f t="shared" ca="1" si="111"/>
        <v>2000</v>
      </c>
      <c r="O843">
        <f t="shared" ca="1" si="104"/>
        <v>0</v>
      </c>
      <c r="P843">
        <f t="shared" ca="1" si="105"/>
        <v>5</v>
      </c>
      <c r="Q843">
        <f t="shared" ca="1" si="109"/>
        <v>33</v>
      </c>
      <c r="R843">
        <f t="shared" ca="1" si="110"/>
        <v>11</v>
      </c>
    </row>
    <row r="844" spans="1:18">
      <c r="A844">
        <f ca="1">VLOOKUP(O844,Tabela3[],2,0)</f>
        <v>2006</v>
      </c>
      <c r="B844" t="str">
        <f ca="1">VLOOKUP(P844,Tabela3[],4,0)</f>
        <v>FEVEREIRO</v>
      </c>
      <c r="C844" t="str">
        <f ca="1">VLOOKUP(Q844,Tabela3[],5,0)</f>
        <v>França</v>
      </c>
      <c r="D844" t="str">
        <f ca="1">VLOOKUP(Q844,Tabela3[],3,0)</f>
        <v> LVMH</v>
      </c>
      <c r="E844" t="str">
        <f ca="1">IF(R844=Q844, (VLOOKUP(P844+1,Tabela3[],5,0)),VLOOKUP(R844,Tabela3[],5,0))</f>
        <v>Coréia do Sul</v>
      </c>
      <c r="F844" s="1">
        <f t="shared" ca="1" si="106"/>
        <v>38732</v>
      </c>
      <c r="G844" s="1">
        <f t="shared" ca="1" si="107"/>
        <v>38733.559785689446</v>
      </c>
      <c r="H844">
        <f t="shared" ca="1" si="108"/>
        <v>1</v>
      </c>
      <c r="I844" t="str">
        <f ca="1">VLOOKUP(Q844,Tabela3[],9,1)</f>
        <v>Emma Maersk</v>
      </c>
      <c r="J844" t="str">
        <f ca="1">VLOOKUP(Q844,Tabela3[],11,0)</f>
        <v>Guerlain</v>
      </c>
      <c r="K844" t="str">
        <f ca="1">VLOOKUP(Q844,Tabela3[],10,0)</f>
        <v>Tecido</v>
      </c>
      <c r="L844" t="e" cm="1">
        <f t="array" aca="1" ref="L844" ca="1">IF(Tabela2[[#This Row],[PORTO]]=Tabela2[[#This Row],[DESTINO]],0,erro)</f>
        <v>#NAME?</v>
      </c>
      <c r="N844">
        <f t="shared" ca="1" si="111"/>
        <v>47000</v>
      </c>
      <c r="O844">
        <f t="shared" ca="1" si="104"/>
        <v>6</v>
      </c>
      <c r="P844">
        <f t="shared" ca="1" si="105"/>
        <v>1</v>
      </c>
      <c r="Q844">
        <f t="shared" ca="1" si="109"/>
        <v>23</v>
      </c>
      <c r="R844">
        <f t="shared" ca="1" si="110"/>
        <v>12</v>
      </c>
    </row>
    <row r="845" spans="1:18">
      <c r="A845">
        <f ca="1">VLOOKUP(O845,Tabela3[],2,0)</f>
        <v>2005</v>
      </c>
      <c r="B845" t="str">
        <f ca="1">VLOOKUP(P845,Tabela3[],4,0)</f>
        <v>DEZEMBRO</v>
      </c>
      <c r="C845" t="str">
        <f ca="1">VLOOKUP(Q845,Tabela3[],5,0)</f>
        <v>Coréia do Sul</v>
      </c>
      <c r="D845" t="str">
        <f ca="1">VLOOKUP(Q845,Tabela3[],3,0)</f>
        <v>Samsung</v>
      </c>
      <c r="E845" t="str">
        <f ca="1">IF(R845=Q845, (VLOOKUP(P845+1,Tabela3[],5,0)),VLOOKUP(R845,Tabela3[],5,0))</f>
        <v>China</v>
      </c>
      <c r="F845" s="1">
        <f t="shared" ca="1" si="106"/>
        <v>38657</v>
      </c>
      <c r="G845" s="1">
        <f t="shared" ca="1" si="107"/>
        <v>38665.658676765735</v>
      </c>
      <c r="H845">
        <f t="shared" ca="1" si="108"/>
        <v>1</v>
      </c>
      <c r="I845" t="str">
        <f ca="1">VLOOKUP(Q845,Tabela3[],9,1)</f>
        <v>HMM Rotterdam</v>
      </c>
      <c r="J845" t="str">
        <f ca="1">VLOOKUP(Q845,Tabela3[],11,0)</f>
        <v>QLED 4k 75"</v>
      </c>
      <c r="K845" t="str">
        <f ca="1">VLOOKUP(Q845,Tabela3[],10,0)</f>
        <v>Eletrônicos</v>
      </c>
      <c r="L845" t="e" cm="1">
        <f t="array" aca="1" ref="L845" ca="1">IF(Tabela2[[#This Row],[PORTO]]=Tabela2[[#This Row],[DESTINO]],0,erro)</f>
        <v>#NAME?</v>
      </c>
      <c r="N845">
        <f t="shared" ca="1" si="111"/>
        <v>500</v>
      </c>
      <c r="O845">
        <f t="shared" ca="1" si="104"/>
        <v>5</v>
      </c>
      <c r="P845">
        <f t="shared" ca="1" si="105"/>
        <v>11</v>
      </c>
      <c r="Q845">
        <f t="shared" ca="1" si="109"/>
        <v>13</v>
      </c>
      <c r="R845">
        <f t="shared" ca="1" si="110"/>
        <v>1</v>
      </c>
    </row>
    <row r="846" spans="1:18">
      <c r="A846">
        <f ca="1">VLOOKUP(O846,Tabela3[],2,0)</f>
        <v>2005</v>
      </c>
      <c r="B846" t="str">
        <f ca="1">VLOOKUP(P846,Tabela3[],4,0)</f>
        <v>JUNHO</v>
      </c>
      <c r="C846" t="str">
        <f ca="1">VLOOKUP(Q846,Tabela3[],5,0)</f>
        <v>Estados Unidos</v>
      </c>
      <c r="D846" t="str">
        <f ca="1">VLOOKUP(Q846,Tabela3[],3,0)</f>
        <v>Amazon</v>
      </c>
      <c r="E846" t="str">
        <f ca="1">IF(R846=Q846, (VLOOKUP(P846+1,Tabela3[],5,0)),VLOOKUP(R846,Tabela3[],5,0))</f>
        <v>Japão</v>
      </c>
      <c r="F846" s="1">
        <f t="shared" ca="1" si="106"/>
        <v>38492</v>
      </c>
      <c r="G846" s="1">
        <f t="shared" ca="1" si="107"/>
        <v>38500.870689338124</v>
      </c>
      <c r="H846">
        <f t="shared" ca="1" si="108"/>
        <v>0</v>
      </c>
      <c r="I846" t="str">
        <f ca="1">VLOOKUP(Q846,Tabela3[],9,1)</f>
        <v>HMM Algeciras</v>
      </c>
      <c r="J846" t="str">
        <f ca="1">VLOOKUP(Q846,Tabela3[],11,0)</f>
        <v>Colchão Baby Light D18</v>
      </c>
      <c r="K846" t="str">
        <f ca="1">VLOOKUP(Q846,Tabela3[],10,0)</f>
        <v>Geral</v>
      </c>
      <c r="L846" t="e" cm="1">
        <f t="array" aca="1" ref="L846" ca="1">IF(Tabela2[[#This Row],[PORTO]]=Tabela2[[#This Row],[DESTINO]],0,erro)</f>
        <v>#NAME?</v>
      </c>
      <c r="N846">
        <f t="shared" ca="1" si="111"/>
        <v>5000</v>
      </c>
      <c r="O846">
        <f t="shared" ca="1" si="104"/>
        <v>5</v>
      </c>
      <c r="P846">
        <f t="shared" ca="1" si="105"/>
        <v>5</v>
      </c>
      <c r="Q846">
        <f t="shared" ca="1" si="109"/>
        <v>4</v>
      </c>
      <c r="R846">
        <f t="shared" ca="1" si="110"/>
        <v>10</v>
      </c>
    </row>
    <row r="847" spans="1:18">
      <c r="A847">
        <f ca="1">VLOOKUP(O847,Tabela3[],2,0)</f>
        <v>2005</v>
      </c>
      <c r="B847" t="str">
        <f ca="1">VLOOKUP(P847,Tabela3[],4,0)</f>
        <v>MAIO</v>
      </c>
      <c r="C847" t="str">
        <f ca="1">VLOOKUP(Q847,Tabela3[],5,0)</f>
        <v>Brasil</v>
      </c>
      <c r="D847" t="str">
        <f ca="1">VLOOKUP(Q847,Tabela3[],3,0)</f>
        <v>VALE</v>
      </c>
      <c r="E847" t="str">
        <f ca="1">IF(R847=Q847, (VLOOKUP(P847+1,Tabela3[],5,0)),VLOOKUP(R847,Tabela3[],5,0))</f>
        <v>Estados Unidos</v>
      </c>
      <c r="F847" s="1">
        <f t="shared" ca="1" si="106"/>
        <v>38447</v>
      </c>
      <c r="G847" s="1">
        <f t="shared" ca="1" si="107"/>
        <v>38456.346514065895</v>
      </c>
      <c r="H847">
        <f t="shared" ca="1" si="108"/>
        <v>1</v>
      </c>
      <c r="I847" t="str">
        <f ca="1">VLOOKUP(Q847,Tabela3[],9,1)</f>
        <v>Lan Hua Hai</v>
      </c>
      <c r="J847" t="str">
        <f ca="1">VLOOKUP(Q847,Tabela3[],11,0)</f>
        <v>Minério de Ferro</v>
      </c>
      <c r="K847" t="str">
        <f ca="1">VLOOKUP(Q847,Tabela3[],10,0)</f>
        <v>Minério</v>
      </c>
      <c r="L847" t="e" cm="1">
        <f t="array" aca="1" ref="L847" ca="1">IF(Tabela2[[#This Row],[PORTO]]=Tabela2[[#This Row],[DESTINO]],0,erro)</f>
        <v>#NAME?</v>
      </c>
      <c r="N847">
        <f t="shared" ca="1" si="111"/>
        <v>0</v>
      </c>
      <c r="O847">
        <f t="shared" ca="1" si="104"/>
        <v>5</v>
      </c>
      <c r="P847">
        <f t="shared" ca="1" si="105"/>
        <v>4</v>
      </c>
      <c r="Q847">
        <f t="shared" ca="1" si="109"/>
        <v>27</v>
      </c>
      <c r="R847">
        <f t="shared" ca="1" si="110"/>
        <v>4</v>
      </c>
    </row>
    <row r="848" spans="1:18">
      <c r="A848">
        <f ca="1">VLOOKUP(O848,Tabela3[],2,0)</f>
        <v>2001</v>
      </c>
      <c r="B848" t="str">
        <f ca="1">VLOOKUP(P848,Tabela3[],4,0)</f>
        <v>ABRIL</v>
      </c>
      <c r="C848" t="str">
        <f ca="1">VLOOKUP(Q848,Tabela3[],5,0)</f>
        <v>Reino Unido</v>
      </c>
      <c r="D848" t="str">
        <f ca="1">VLOOKUP(Q848,Tabela3[],3,0)</f>
        <v>Unilever</v>
      </c>
      <c r="E848" t="str">
        <f ca="1">IF(R848=Q848, (VLOOKUP(P848+1,Tabela3[],5,0)),VLOOKUP(R848,Tabela3[],5,0))</f>
        <v>Itália</v>
      </c>
      <c r="F848" s="1">
        <f t="shared" ca="1" si="106"/>
        <v>36961</v>
      </c>
      <c r="G848" s="1">
        <f t="shared" ca="1" si="107"/>
        <v>36969.972053305384</v>
      </c>
      <c r="H848">
        <f t="shared" ca="1" si="108"/>
        <v>1</v>
      </c>
      <c r="I848" t="str">
        <f ca="1">VLOOKUP(Q848,Tabela3[],9,1)</f>
        <v>HMM Helsinki</v>
      </c>
      <c r="J848" t="str">
        <f ca="1">VLOOKUP(Q848,Tabela3[],11,0)</f>
        <v>Sabonete</v>
      </c>
      <c r="K848" t="str">
        <f ca="1">VLOOKUP(Q848,Tabela3[],10,0)</f>
        <v>Quimico</v>
      </c>
      <c r="L848" t="e" cm="1">
        <f t="array" aca="1" ref="L848" ca="1">IF(Tabela2[[#This Row],[PORTO]]=Tabela2[[#This Row],[DESTINO]],0,erro)</f>
        <v>#NAME?</v>
      </c>
      <c r="N848">
        <f t="shared" ca="1" si="111"/>
        <v>1750000</v>
      </c>
      <c r="O848">
        <f t="shared" ca="1" si="104"/>
        <v>1</v>
      </c>
      <c r="P848">
        <f t="shared" ca="1" si="105"/>
        <v>3</v>
      </c>
      <c r="Q848">
        <f t="shared" ca="1" si="109"/>
        <v>26</v>
      </c>
      <c r="R848">
        <f t="shared" ca="1" si="110"/>
        <v>19</v>
      </c>
    </row>
    <row r="849" spans="1:18">
      <c r="A849">
        <f ca="1">VLOOKUP(O849,Tabela3[],2,0)</f>
        <v>2009</v>
      </c>
      <c r="B849" t="str">
        <f ca="1">VLOOKUP(P849,Tabela3[],4,0)</f>
        <v>DEZEMBRO</v>
      </c>
      <c r="C849" t="str">
        <f ca="1">VLOOKUP(Q849,Tabela3[],5,0)</f>
        <v>Japão</v>
      </c>
      <c r="D849" t="str">
        <f ca="1">VLOOKUP(Q849,Tabela3[],3,0)</f>
        <v>Toyota</v>
      </c>
      <c r="E849" t="str">
        <f ca="1">IF(R849=Q849, (VLOOKUP(P849+1,Tabela3[],5,0)),VLOOKUP(R849,Tabela3[],5,0))</f>
        <v>Holanda</v>
      </c>
      <c r="F849" s="1">
        <f t="shared" ca="1" si="106"/>
        <v>40127</v>
      </c>
      <c r="G849" s="1">
        <f t="shared" ca="1" si="107"/>
        <v>40133.146511417312</v>
      </c>
      <c r="H849">
        <f t="shared" ca="1" si="108"/>
        <v>0</v>
      </c>
      <c r="I849" t="str">
        <f ca="1">VLOOKUP(Q849,Tabela3[],9,1)</f>
        <v>Trailer Carriers</v>
      </c>
      <c r="J849" t="str">
        <f ca="1">VLOOKUP(Q849,Tabela3[],11,0)</f>
        <v>COROLLA CROSS XR</v>
      </c>
      <c r="K849" t="str">
        <f ca="1">VLOOKUP(Q849,Tabela3[],10,0)</f>
        <v>Carros</v>
      </c>
      <c r="L849" t="e" cm="1">
        <f t="array" aca="1" ref="L849" ca="1">IF(Tabela2[[#This Row],[PORTO]]=Tabela2[[#This Row],[DESTINO]],0,erro)</f>
        <v>#NAME?</v>
      </c>
      <c r="N849">
        <f t="shared" ca="1" si="111"/>
        <v>200</v>
      </c>
      <c r="O849">
        <f t="shared" ca="1" si="104"/>
        <v>9</v>
      </c>
      <c r="P849">
        <f t="shared" ca="1" si="105"/>
        <v>11</v>
      </c>
      <c r="Q849">
        <f t="shared" ca="1" si="109"/>
        <v>11</v>
      </c>
      <c r="R849">
        <f t="shared" ca="1" si="110"/>
        <v>17</v>
      </c>
    </row>
    <row r="850" spans="1:18">
      <c r="A850">
        <f ca="1">VLOOKUP(O850,Tabela3[],2,0)</f>
        <v>2008</v>
      </c>
      <c r="B850" t="str">
        <f ca="1">VLOOKUP(P850,Tabela3[],4,0)</f>
        <v>MARÇO</v>
      </c>
      <c r="C850" t="str">
        <f ca="1">VLOOKUP(Q850,Tabela3[],5,0)</f>
        <v>Itália</v>
      </c>
      <c r="D850" t="str">
        <f ca="1">VLOOKUP(Q850,Tabela3[],3,0)</f>
        <v>Hyundai</v>
      </c>
      <c r="E850" t="str">
        <f ca="1">IF(R850=Q850, (VLOOKUP(P850+1,Tabela3[],5,0)),VLOOKUP(R850,Tabela3[],5,0))</f>
        <v>Estados Unidos</v>
      </c>
      <c r="F850" s="1">
        <f t="shared" ca="1" si="106"/>
        <v>39486</v>
      </c>
      <c r="G850" s="1">
        <f t="shared" ca="1" si="107"/>
        <v>39490.519433283465</v>
      </c>
      <c r="H850">
        <f t="shared" ca="1" si="108"/>
        <v>0</v>
      </c>
      <c r="I850" t="str">
        <f ca="1">VLOOKUP(Q850,Tabela3[],9,1)</f>
        <v>Car Carriers</v>
      </c>
      <c r="J850" t="str">
        <f ca="1">VLOOKUP(Q850,Tabela3[],11,0)</f>
        <v>HB20 Vision</v>
      </c>
      <c r="K850" t="str">
        <f ca="1">VLOOKUP(Q850,Tabela3[],10,0)</f>
        <v>Carros</v>
      </c>
      <c r="L850" t="e" cm="1">
        <f t="array" aca="1" ref="L850" ca="1">IF(Tabela2[[#This Row],[PORTO]]=Tabela2[[#This Row],[DESTINO]],0,erro)</f>
        <v>#NAME?</v>
      </c>
      <c r="N850">
        <f t="shared" ca="1" si="111"/>
        <v>100</v>
      </c>
      <c r="O850">
        <f t="shared" ca="1" si="104"/>
        <v>8</v>
      </c>
      <c r="P850">
        <f t="shared" ca="1" si="105"/>
        <v>2</v>
      </c>
      <c r="Q850">
        <f t="shared" ca="1" si="109"/>
        <v>20</v>
      </c>
      <c r="R850">
        <f t="shared" ca="1" si="110"/>
        <v>5</v>
      </c>
    </row>
    <row r="851" spans="1:18">
      <c r="A851">
        <f ca="1">VLOOKUP(O851,Tabela3[],2,0)</f>
        <v>2008</v>
      </c>
      <c r="B851" t="str">
        <f ca="1">VLOOKUP(P851,Tabela3[],4,0)</f>
        <v>MARÇO</v>
      </c>
      <c r="C851" t="str">
        <f ca="1">VLOOKUP(Q851,Tabela3[],5,0)</f>
        <v>Canadá</v>
      </c>
      <c r="D851" t="str">
        <f ca="1">VLOOKUP(Q851,Tabela3[],3,0)</f>
        <v>Shopify</v>
      </c>
      <c r="E851" t="str">
        <f ca="1">IF(R851=Q851, (VLOOKUP(P851+1,Tabela3[],5,0)),VLOOKUP(R851,Tabela3[],5,0))</f>
        <v>Holanda</v>
      </c>
      <c r="F851" s="1">
        <f t="shared" ca="1" si="106"/>
        <v>39490</v>
      </c>
      <c r="G851" s="1">
        <f t="shared" ca="1" si="107"/>
        <v>39492.012491616959</v>
      </c>
      <c r="H851">
        <f t="shared" ca="1" si="108"/>
        <v>0</v>
      </c>
      <c r="I851" t="str">
        <f ca="1">VLOOKUP(Q851,Tabela3[],9,1)</f>
        <v>HMM Southampton</v>
      </c>
      <c r="J851" t="str">
        <f ca="1">VLOOKUP(Q851,Tabela3[],11,0)</f>
        <v>NONA</v>
      </c>
      <c r="K851" t="str">
        <f ca="1">VLOOKUP(Q851,Tabela3[],10,0)</f>
        <v>Bebida</v>
      </c>
      <c r="L851" t="e" cm="1">
        <f t="array" aca="1" ref="L851" ca="1">IF(Tabela2[[#This Row],[PORTO]]=Tabela2[[#This Row],[DESTINO]],0,erro)</f>
        <v>#NAME?</v>
      </c>
      <c r="N851">
        <f t="shared" ca="1" si="111"/>
        <v>0</v>
      </c>
      <c r="O851">
        <f t="shared" ref="O851:O914" ca="1" si="112">INT(RAND()*10)</f>
        <v>8</v>
      </c>
      <c r="P851">
        <f t="shared" ref="P851:P914" ca="1" si="113">INT(RAND()*13)</f>
        <v>2</v>
      </c>
      <c r="Q851">
        <f t="shared" ca="1" si="109"/>
        <v>34</v>
      </c>
      <c r="R851">
        <f t="shared" ca="1" si="110"/>
        <v>16</v>
      </c>
    </row>
    <row r="852" spans="1:18">
      <c r="A852">
        <f ca="1">VLOOKUP(O852,Tabela3[],2,0)</f>
        <v>2009</v>
      </c>
      <c r="B852" t="str">
        <f ca="1">VLOOKUP(P852,Tabela3[],4,0)</f>
        <v>JUNHO</v>
      </c>
      <c r="C852" t="str">
        <f ca="1">VLOOKUP(Q852,Tabela3[],5,0)</f>
        <v>China</v>
      </c>
      <c r="D852" t="str">
        <f ca="1">VLOOKUP(Q852,Tabela3[],3,0)</f>
        <v>Alibaba Group</v>
      </c>
      <c r="E852" t="str">
        <f ca="1">IF(R852=Q852, (VLOOKUP(P852+1,Tabela3[],5,0)),VLOOKUP(R852,Tabela3[],5,0))</f>
        <v>Alemanha</v>
      </c>
      <c r="F852" s="1">
        <f t="shared" ca="1" si="106"/>
        <v>39948</v>
      </c>
      <c r="G852" s="1">
        <f t="shared" ca="1" si="107"/>
        <v>39955.674411874381</v>
      </c>
      <c r="H852">
        <f t="shared" ca="1" si="108"/>
        <v>0</v>
      </c>
      <c r="I852" t="str">
        <f ca="1">VLOOKUP(Q852,Tabela3[],9,1)</f>
        <v>HMM St Petersburg</v>
      </c>
      <c r="J852" t="str">
        <f ca="1">VLOOKUP(Q852,Tabela3[],11,0)</f>
        <v>Ar Condicionado 18000</v>
      </c>
      <c r="K852" t="str">
        <f ca="1">VLOOKUP(Q852,Tabela3[],10,0)</f>
        <v>Eletrônicos</v>
      </c>
      <c r="L852" t="e" cm="1">
        <f t="array" aca="1" ref="L852" ca="1">IF(Tabela2[[#This Row],[PORTO]]=Tabela2[[#This Row],[DESTINO]],0,erro)</f>
        <v>#NAME?</v>
      </c>
      <c r="N852">
        <f t="shared" ca="1" si="111"/>
        <v>2500</v>
      </c>
      <c r="O852">
        <f t="shared" ca="1" si="112"/>
        <v>9</v>
      </c>
      <c r="P852">
        <f t="shared" ca="1" si="113"/>
        <v>5</v>
      </c>
      <c r="Q852">
        <f t="shared" ca="1" si="109"/>
        <v>2</v>
      </c>
      <c r="R852">
        <f t="shared" ca="1" si="110"/>
        <v>7</v>
      </c>
    </row>
    <row r="853" spans="1:18">
      <c r="A853">
        <f ca="1">VLOOKUP(O853,Tabela3[],2,0)</f>
        <v>2005</v>
      </c>
      <c r="B853" t="str">
        <f ca="1">VLOOKUP(P853,Tabela3[],4,0)</f>
        <v>JANEIRO</v>
      </c>
      <c r="C853" t="str">
        <f ca="1">VLOOKUP(Q853,Tabela3[],5,0)</f>
        <v>India</v>
      </c>
      <c r="D853" t="str">
        <f ca="1">VLOOKUP(Q853,Tabela3[],3,0)</f>
        <v>Reliance Industries</v>
      </c>
      <c r="E853" t="str">
        <f ca="1">IF(R853=Q853, (VLOOKUP(P853+1,Tabela3[],5,0)),VLOOKUP(R853,Tabela3[],5,0))</f>
        <v>China</v>
      </c>
      <c r="F853" s="1">
        <f t="shared" ca="1" si="106"/>
        <v>38700</v>
      </c>
      <c r="G853" s="1">
        <f t="shared" ca="1" si="107"/>
        <v>38701.592844646097</v>
      </c>
      <c r="H853">
        <f t="shared" ca="1" si="108"/>
        <v>0</v>
      </c>
      <c r="I853" t="str">
        <f ca="1">VLOOKUP(Q853,Tabela3[],9,1)</f>
        <v>Tanker</v>
      </c>
      <c r="J853" t="str">
        <f ca="1">VLOOKUP(Q853,Tabela3[],11,0)</f>
        <v>Polipropileno</v>
      </c>
      <c r="K853" t="str">
        <f ca="1">VLOOKUP(Q853,Tabela3[],10,0)</f>
        <v>Petroquimicos</v>
      </c>
      <c r="L853" t="e" cm="1">
        <f t="array" aca="1" ref="L853" ca="1">IF(Tabela2[[#This Row],[PORTO]]=Tabela2[[#This Row],[DESTINO]],0,erro)</f>
        <v>#NAME?</v>
      </c>
      <c r="N853">
        <f t="shared" ca="1" si="111"/>
        <v>0</v>
      </c>
      <c r="O853">
        <f t="shared" ca="1" si="112"/>
        <v>5</v>
      </c>
      <c r="P853">
        <f t="shared" ca="1" si="113"/>
        <v>12</v>
      </c>
      <c r="Q853">
        <f t="shared" ca="1" si="109"/>
        <v>30</v>
      </c>
      <c r="R853">
        <f t="shared" ca="1" si="110"/>
        <v>2</v>
      </c>
    </row>
    <row r="854" spans="1:18">
      <c r="A854">
        <f ca="1">VLOOKUP(O854,Tabela3[],2,0)</f>
        <v>2006</v>
      </c>
      <c r="B854" t="str">
        <f ca="1">VLOOKUP(P854,Tabela3[],4,0)</f>
        <v>MAIO</v>
      </c>
      <c r="C854" t="str">
        <f ca="1">VLOOKUP(Q854,Tabela3[],5,0)</f>
        <v>Holanda</v>
      </c>
      <c r="D854" t="str">
        <f ca="1">VLOOKUP(Q854,Tabela3[],3,0)</f>
        <v>Shell</v>
      </c>
      <c r="E854" t="str">
        <f ca="1">IF(R854=Q854, (VLOOKUP(P854+1,Tabela3[],5,0)),VLOOKUP(R854,Tabela3[],5,0))</f>
        <v>Holanda</v>
      </c>
      <c r="F854" s="1">
        <f t="shared" ca="1" si="106"/>
        <v>38816</v>
      </c>
      <c r="G854" s="1">
        <f t="shared" ca="1" si="107"/>
        <v>38823.204144261777</v>
      </c>
      <c r="H854">
        <f t="shared" ca="1" si="108"/>
        <v>0</v>
      </c>
      <c r="I854" t="str">
        <f ca="1">VLOOKUP(Q854,Tabela3[],9,1)</f>
        <v>AbQaiq</v>
      </c>
      <c r="J854" t="str">
        <f ca="1">VLOOKUP(Q854,Tabela3[],11,0)</f>
        <v>Diesel</v>
      </c>
      <c r="K854" t="str">
        <f ca="1">VLOOKUP(Q854,Tabela3[],10,0)</f>
        <v>Petróleo</v>
      </c>
      <c r="L854" cm="1">
        <f t="array" aca="1" ref="L854" ca="1">IF(Tabela2[[#This Row],[PORTO]]=Tabela2[[#This Row],[DESTINO]],0,erro)</f>
        <v>0</v>
      </c>
      <c r="N854">
        <f t="shared" ca="1" si="111"/>
        <v>85000</v>
      </c>
      <c r="O854">
        <f t="shared" ca="1" si="112"/>
        <v>6</v>
      </c>
      <c r="P854">
        <f t="shared" ca="1" si="113"/>
        <v>4</v>
      </c>
      <c r="Q854">
        <f t="shared" ca="1" si="109"/>
        <v>15</v>
      </c>
      <c r="R854">
        <f t="shared" ca="1" si="110"/>
        <v>17</v>
      </c>
    </row>
    <row r="855" spans="1:18">
      <c r="A855">
        <f ca="1">VLOOKUP(O855,Tabela3[],2,0)</f>
        <v>2006</v>
      </c>
      <c r="B855" t="str">
        <f ca="1">VLOOKUP(P855,Tabela3[],4,0)</f>
        <v>JANEIRO</v>
      </c>
      <c r="C855" t="str">
        <f ca="1">VLOOKUP(Q855,Tabela3[],5,0)</f>
        <v>Brasil</v>
      </c>
      <c r="D855" t="str">
        <f ca="1">VLOOKUP(Q855,Tabela3[],3,0)</f>
        <v>VALE</v>
      </c>
      <c r="E855" t="str">
        <f ca="1">IF(R855=Q855, (VLOOKUP(P855+1,Tabela3[],5,0)),VLOOKUP(R855,Tabela3[],5,0))</f>
        <v>China</v>
      </c>
      <c r="F855" s="1">
        <f t="shared" ca="1" si="106"/>
        <v>38727</v>
      </c>
      <c r="G855" s="1">
        <f t="shared" ca="1" si="107"/>
        <v>38728.527402954431</v>
      </c>
      <c r="H855">
        <f t="shared" ca="1" si="108"/>
        <v>0</v>
      </c>
      <c r="I855" t="str">
        <f ca="1">VLOOKUP(Q855,Tabela3[],9,1)</f>
        <v>Lan Hua Hai</v>
      </c>
      <c r="J855" t="str">
        <f ca="1">VLOOKUP(Q855,Tabela3[],11,0)</f>
        <v>Minério de Ferro</v>
      </c>
      <c r="K855" t="str">
        <f ca="1">VLOOKUP(Q855,Tabela3[],10,0)</f>
        <v>Minério</v>
      </c>
      <c r="L855" t="e" cm="1">
        <f t="array" aca="1" ref="L855" ca="1">IF(Tabela2[[#This Row],[PORTO]]=Tabela2[[#This Row],[DESTINO]],0,erro)</f>
        <v>#NAME?</v>
      </c>
      <c r="N855">
        <f t="shared" ca="1" si="111"/>
        <v>0</v>
      </c>
      <c r="O855">
        <f t="shared" ca="1" si="112"/>
        <v>6</v>
      </c>
      <c r="P855">
        <f t="shared" ca="1" si="113"/>
        <v>0</v>
      </c>
      <c r="Q855">
        <f t="shared" ca="1" si="109"/>
        <v>27</v>
      </c>
      <c r="R855">
        <f t="shared" ca="1" si="110"/>
        <v>1</v>
      </c>
    </row>
    <row r="856" spans="1:18">
      <c r="A856">
        <f ca="1">VLOOKUP(O856,Tabela3[],2,0)</f>
        <v>2007</v>
      </c>
      <c r="B856" t="str">
        <f ca="1">VLOOKUP(P856,Tabela3[],4,0)</f>
        <v>JANEIRO</v>
      </c>
      <c r="C856" t="str">
        <f ca="1">VLOOKUP(Q856,Tabela3[],5,0)</f>
        <v>Estados Unidos</v>
      </c>
      <c r="D856" t="str">
        <f ca="1">VLOOKUP(Q856,Tabela3[],3,0)</f>
        <v>Amazon</v>
      </c>
      <c r="E856" t="str">
        <f ca="1">IF(R856=Q856, (VLOOKUP(P856+1,Tabela3[],5,0)),VLOOKUP(R856,Tabela3[],5,0))</f>
        <v>Holanda</v>
      </c>
      <c r="F856" s="1">
        <f t="shared" ca="1" si="106"/>
        <v>39103</v>
      </c>
      <c r="G856" s="1">
        <f t="shared" ca="1" si="107"/>
        <v>39112.783010091349</v>
      </c>
      <c r="H856">
        <f t="shared" ca="1" si="108"/>
        <v>0</v>
      </c>
      <c r="I856" t="str">
        <f ca="1">VLOOKUP(Q856,Tabela3[],9,1)</f>
        <v>HMM Algeciras</v>
      </c>
      <c r="J856" t="str">
        <f ca="1">VLOOKUP(Q856,Tabela3[],11,0)</f>
        <v>Escrivaninha Trevalla</v>
      </c>
      <c r="K856" t="str">
        <f ca="1">VLOOKUP(Q856,Tabela3[],10,0)</f>
        <v>Geral</v>
      </c>
      <c r="L856" t="e" cm="1">
        <f t="array" aca="1" ref="L856" ca="1">IF(Tabela2[[#This Row],[PORTO]]=Tabela2[[#This Row],[DESTINO]],0,erro)</f>
        <v>#NAME?</v>
      </c>
      <c r="N856">
        <f t="shared" ca="1" si="111"/>
        <v>2000</v>
      </c>
      <c r="O856">
        <f t="shared" ca="1" si="112"/>
        <v>7</v>
      </c>
      <c r="P856">
        <f t="shared" ca="1" si="113"/>
        <v>0</v>
      </c>
      <c r="Q856">
        <f t="shared" ca="1" si="109"/>
        <v>3</v>
      </c>
      <c r="R856">
        <f t="shared" ca="1" si="110"/>
        <v>15</v>
      </c>
    </row>
    <row r="857" spans="1:18">
      <c r="A857">
        <f ca="1">VLOOKUP(O857,Tabela3[],2,0)</f>
        <v>2000</v>
      </c>
      <c r="B857" t="str">
        <f ca="1">VLOOKUP(P857,Tabela3[],4,0)</f>
        <v>MAIO</v>
      </c>
      <c r="C857" t="str">
        <f ca="1">VLOOKUP(Q857,Tabela3[],5,0)</f>
        <v>Coréia do Sul</v>
      </c>
      <c r="D857" t="str">
        <f ca="1">VLOOKUP(Q857,Tabela3[],3,0)</f>
        <v>Samsung</v>
      </c>
      <c r="E857" t="str">
        <f ca="1">IF(R857=Q857, (VLOOKUP(P857+1,Tabela3[],5,0)),VLOOKUP(R857,Tabela3[],5,0))</f>
        <v>Holanda</v>
      </c>
      <c r="F857" s="1">
        <f t="shared" ca="1" si="106"/>
        <v>36618</v>
      </c>
      <c r="G857" s="1">
        <f t="shared" ca="1" si="107"/>
        <v>36627.936882172318</v>
      </c>
      <c r="H857">
        <f t="shared" ca="1" si="108"/>
        <v>0</v>
      </c>
      <c r="I857" t="str">
        <f ca="1">VLOOKUP(Q857,Tabela3[],9,1)</f>
        <v>HMM Rotterdam</v>
      </c>
      <c r="J857" t="str">
        <f ca="1">VLOOKUP(Q857,Tabela3[],11,0)</f>
        <v>Neo QLED 8k 75"</v>
      </c>
      <c r="K857" t="str">
        <f ca="1">VLOOKUP(Q857,Tabela3[],10,0)</f>
        <v>Eletrônicos</v>
      </c>
      <c r="L857" t="e" cm="1">
        <f t="array" aca="1" ref="L857" ca="1">IF(Tabela2[[#This Row],[PORTO]]=Tabela2[[#This Row],[DESTINO]],0,erro)</f>
        <v>#NAME?</v>
      </c>
      <c r="N857">
        <f t="shared" ca="1" si="111"/>
        <v>500</v>
      </c>
      <c r="O857">
        <f t="shared" ca="1" si="112"/>
        <v>0</v>
      </c>
      <c r="P857">
        <f t="shared" ca="1" si="113"/>
        <v>4</v>
      </c>
      <c r="Q857">
        <f t="shared" ca="1" si="109"/>
        <v>12</v>
      </c>
      <c r="R857">
        <f t="shared" ca="1" si="110"/>
        <v>15</v>
      </c>
    </row>
    <row r="858" spans="1:18">
      <c r="A858">
        <f ca="1">VLOOKUP(O858,Tabela3[],2,0)</f>
        <v>2000</v>
      </c>
      <c r="B858" t="str">
        <f ca="1">VLOOKUP(P858,Tabela3[],4,0)</f>
        <v>MAIO</v>
      </c>
      <c r="C858" t="str">
        <f ca="1">VLOOKUP(Q858,Tabela3[],5,0)</f>
        <v>Japão</v>
      </c>
      <c r="D858" t="str">
        <f ca="1">VLOOKUP(Q858,Tabela3[],3,0)</f>
        <v>Toyota</v>
      </c>
      <c r="E858" t="str">
        <f ca="1">IF(R858=Q858, (VLOOKUP(P858+1,Tabela3[],5,0)),VLOOKUP(R858,Tabela3[],5,0))</f>
        <v>Estados Unidos</v>
      </c>
      <c r="F858" s="1">
        <f t="shared" ca="1" si="106"/>
        <v>36634</v>
      </c>
      <c r="G858" s="1">
        <f t="shared" ca="1" si="107"/>
        <v>36635.525067532748</v>
      </c>
      <c r="H858">
        <f t="shared" ca="1" si="108"/>
        <v>1</v>
      </c>
      <c r="I858" t="str">
        <f ca="1">VLOOKUP(Q858,Tabela3[],9,1)</f>
        <v>Trailer Carriers</v>
      </c>
      <c r="J858" t="str">
        <f ca="1">VLOOKUP(Q858,Tabela3[],11,0)</f>
        <v>COROLLA CROSS XR</v>
      </c>
      <c r="K858" t="str">
        <f ca="1">VLOOKUP(Q858,Tabela3[],10,0)</f>
        <v>Carros</v>
      </c>
      <c r="L858" t="e" cm="1">
        <f t="array" aca="1" ref="L858" ca="1">IF(Tabela2[[#This Row],[PORTO]]=Tabela2[[#This Row],[DESTINO]],0,erro)</f>
        <v>#NAME?</v>
      </c>
      <c r="N858">
        <f t="shared" ca="1" si="111"/>
        <v>400</v>
      </c>
      <c r="O858">
        <f t="shared" ca="1" si="112"/>
        <v>0</v>
      </c>
      <c r="P858">
        <f t="shared" ca="1" si="113"/>
        <v>4</v>
      </c>
      <c r="Q858">
        <f t="shared" ca="1" si="109"/>
        <v>11</v>
      </c>
      <c r="R858">
        <f t="shared" ca="1" si="110"/>
        <v>5</v>
      </c>
    </row>
    <row r="859" spans="1:18">
      <c r="A859">
        <f ca="1">VLOOKUP(O859,Tabela3[],2,0)</f>
        <v>2002</v>
      </c>
      <c r="B859" t="str">
        <f ca="1">VLOOKUP(P859,Tabela3[],4,0)</f>
        <v>DEZEMBRO</v>
      </c>
      <c r="C859" t="str">
        <f ca="1">VLOOKUP(Q859,Tabela3[],5,0)</f>
        <v>China</v>
      </c>
      <c r="D859" t="str">
        <f ca="1">VLOOKUP(Q859,Tabela3[],3,0)</f>
        <v>Alibaba Group</v>
      </c>
      <c r="E859" t="str">
        <f ca="1">IF(R859=Q859, (VLOOKUP(P859+1,Tabela3[],5,0)),VLOOKUP(R859,Tabela3[],5,0))</f>
        <v>França</v>
      </c>
      <c r="F859" s="1">
        <f t="shared" ca="1" si="106"/>
        <v>37566</v>
      </c>
      <c r="G859" s="1">
        <f t="shared" ca="1" si="107"/>
        <v>37566.117316474702</v>
      </c>
      <c r="H859">
        <f t="shared" ca="1" si="108"/>
        <v>1</v>
      </c>
      <c r="I859" t="str">
        <f ca="1">VLOOKUP(Q859,Tabela3[],9,1)</f>
        <v>HMM St Petersburg</v>
      </c>
      <c r="J859" t="str">
        <f ca="1">VLOOKUP(Q859,Tabela3[],11,0)</f>
        <v>Ar Condicionado 18000</v>
      </c>
      <c r="K859" t="str">
        <f ca="1">VLOOKUP(Q859,Tabela3[],10,0)</f>
        <v>Eletrônicos</v>
      </c>
      <c r="L859" t="e" cm="1">
        <f t="array" aca="1" ref="L859" ca="1">IF(Tabela2[[#This Row],[PORTO]]=Tabela2[[#This Row],[DESTINO]],0,erro)</f>
        <v>#NAME?</v>
      </c>
      <c r="N859">
        <f t="shared" ca="1" si="111"/>
        <v>1500</v>
      </c>
      <c r="O859">
        <f t="shared" ca="1" si="112"/>
        <v>2</v>
      </c>
      <c r="P859">
        <f t="shared" ca="1" si="113"/>
        <v>11</v>
      </c>
      <c r="Q859">
        <f t="shared" ca="1" si="109"/>
        <v>2</v>
      </c>
      <c r="R859">
        <f t="shared" ca="1" si="110"/>
        <v>22</v>
      </c>
    </row>
    <row r="860" spans="1:18">
      <c r="A860">
        <f ca="1">VLOOKUP(O860,Tabela3[],2,0)</f>
        <v>2004</v>
      </c>
      <c r="B860" t="str">
        <f ca="1">VLOOKUP(P860,Tabela3[],4,0)</f>
        <v>ABRIL</v>
      </c>
      <c r="C860" t="str">
        <f ca="1">VLOOKUP(Q860,Tabela3[],5,0)</f>
        <v>Canadá</v>
      </c>
      <c r="D860" t="str">
        <f ca="1">VLOOKUP(Q860,Tabela3[],3,0)</f>
        <v>Shopify</v>
      </c>
      <c r="E860" t="str">
        <f ca="1">IF(R860=Q860, (VLOOKUP(P860+1,Tabela3[],5,0)),VLOOKUP(R860,Tabela3[],5,0))</f>
        <v>Alemanha</v>
      </c>
      <c r="F860" s="1">
        <f t="shared" ca="1" si="106"/>
        <v>38065</v>
      </c>
      <c r="G860" s="1">
        <f t="shared" ca="1" si="107"/>
        <v>38072.838784090171</v>
      </c>
      <c r="H860">
        <f t="shared" ca="1" si="108"/>
        <v>0</v>
      </c>
      <c r="I860" t="str">
        <f ca="1">VLOOKUP(Q860,Tabela3[],9,1)</f>
        <v>HMM Southampton</v>
      </c>
      <c r="J860" t="str">
        <f ca="1">VLOOKUP(Q860,Tabela3[],11,0)</f>
        <v>NONA</v>
      </c>
      <c r="K860" t="str">
        <f ca="1">VLOOKUP(Q860,Tabela3[],10,0)</f>
        <v>Bebida</v>
      </c>
      <c r="L860" t="e" cm="1">
        <f t="array" aca="1" ref="L860" ca="1">IF(Tabela2[[#This Row],[PORTO]]=Tabela2[[#This Row],[DESTINO]],0,erro)</f>
        <v>#NAME?</v>
      </c>
      <c r="N860">
        <f t="shared" ca="1" si="111"/>
        <v>0</v>
      </c>
      <c r="O860">
        <f t="shared" ca="1" si="112"/>
        <v>4</v>
      </c>
      <c r="P860">
        <f t="shared" ca="1" si="113"/>
        <v>3</v>
      </c>
      <c r="Q860">
        <f t="shared" ca="1" si="109"/>
        <v>34</v>
      </c>
      <c r="R860">
        <f t="shared" ca="1" si="110"/>
        <v>6</v>
      </c>
    </row>
    <row r="861" spans="1:18">
      <c r="A861">
        <f ca="1">VLOOKUP(O861,Tabela3[],2,0)</f>
        <v>2000</v>
      </c>
      <c r="B861" t="str">
        <f ca="1">VLOOKUP(P861,Tabela3[],4,0)</f>
        <v>SETEMBRO</v>
      </c>
      <c r="C861" t="str">
        <f ca="1">VLOOKUP(Q861,Tabela3[],5,0)</f>
        <v>Coréia do Sul</v>
      </c>
      <c r="D861" t="str">
        <f ca="1">VLOOKUP(Q861,Tabela3[],3,0)</f>
        <v>Samsung</v>
      </c>
      <c r="E861" t="str">
        <f ca="1">IF(R861=Q861, (VLOOKUP(P861+1,Tabela3[],5,0)),VLOOKUP(R861,Tabela3[],5,0))</f>
        <v>Holanda</v>
      </c>
      <c r="F861" s="1">
        <f t="shared" ca="1" si="106"/>
        <v>36761</v>
      </c>
      <c r="G861" s="1">
        <f t="shared" ca="1" si="107"/>
        <v>36766.910661970025</v>
      </c>
      <c r="H861">
        <f t="shared" ca="1" si="108"/>
        <v>1</v>
      </c>
      <c r="I861" t="str">
        <f ca="1">VLOOKUP(Q861,Tabela3[],9,1)</f>
        <v>HMM Rotterdam</v>
      </c>
      <c r="J861" t="str">
        <f ca="1">VLOOKUP(Q861,Tabela3[],11,0)</f>
        <v>QLED 4k 75"</v>
      </c>
      <c r="K861" t="str">
        <f ca="1">VLOOKUP(Q861,Tabela3[],10,0)</f>
        <v>Eletrônicos</v>
      </c>
      <c r="L861" t="e" cm="1">
        <f t="array" aca="1" ref="L861" ca="1">IF(Tabela2[[#This Row],[PORTO]]=Tabela2[[#This Row],[DESTINO]],0,erro)</f>
        <v>#NAME?</v>
      </c>
      <c r="N861">
        <f t="shared" ca="1" si="111"/>
        <v>500</v>
      </c>
      <c r="O861">
        <f t="shared" ca="1" si="112"/>
        <v>0</v>
      </c>
      <c r="P861">
        <f t="shared" ca="1" si="113"/>
        <v>8</v>
      </c>
      <c r="Q861">
        <f t="shared" ca="1" si="109"/>
        <v>13</v>
      </c>
      <c r="R861">
        <f t="shared" ca="1" si="110"/>
        <v>16</v>
      </c>
    </row>
    <row r="862" spans="1:18">
      <c r="A862">
        <f ca="1">VLOOKUP(O862,Tabela3[],2,0)</f>
        <v>2003</v>
      </c>
      <c r="B862" t="str">
        <f ca="1">VLOOKUP(P862,Tabela3[],4,0)</f>
        <v>DEZEMBRO</v>
      </c>
      <c r="C862" t="str">
        <f ca="1">VLOOKUP(Q862,Tabela3[],5,0)</f>
        <v>Holanda</v>
      </c>
      <c r="D862" t="str">
        <f ca="1">VLOOKUP(Q862,Tabela3[],3,0)</f>
        <v>Shell</v>
      </c>
      <c r="E862" t="str">
        <f ca="1">IF(R862=Q862, (VLOOKUP(P862+1,Tabela3[],5,0)),VLOOKUP(R862,Tabela3[],5,0))</f>
        <v>Coréia do Sul</v>
      </c>
      <c r="F862" s="1">
        <f t="shared" ca="1" si="106"/>
        <v>37951</v>
      </c>
      <c r="G862" s="1">
        <f t="shared" ca="1" si="107"/>
        <v>37955.193234111481</v>
      </c>
      <c r="H862">
        <f t="shared" ca="1" si="108"/>
        <v>0</v>
      </c>
      <c r="I862" t="str">
        <f ca="1">VLOOKUP(Q862,Tabela3[],9,1)</f>
        <v>AbQaiq</v>
      </c>
      <c r="J862" t="str">
        <f ca="1">VLOOKUP(Q862,Tabela3[],11,0)</f>
        <v>Gasolina</v>
      </c>
      <c r="K862" t="str">
        <f ca="1">VLOOKUP(Q862,Tabela3[],10,0)</f>
        <v>Petróleo</v>
      </c>
      <c r="L862" t="e" cm="1">
        <f t="array" aca="1" ref="L862" ca="1">IF(Tabela2[[#This Row],[PORTO]]=Tabela2[[#This Row],[DESTINO]],0,erro)</f>
        <v>#NAME?</v>
      </c>
      <c r="N862">
        <f t="shared" ca="1" si="111"/>
        <v>59000</v>
      </c>
      <c r="O862">
        <f t="shared" ca="1" si="112"/>
        <v>3</v>
      </c>
      <c r="P862">
        <f t="shared" ca="1" si="113"/>
        <v>11</v>
      </c>
      <c r="Q862">
        <f t="shared" ca="1" si="109"/>
        <v>16</v>
      </c>
      <c r="R862">
        <f t="shared" ca="1" si="110"/>
        <v>13</v>
      </c>
    </row>
    <row r="863" spans="1:18">
      <c r="A863">
        <f ca="1">VLOOKUP(O863,Tabela3[],2,0)</f>
        <v>2004</v>
      </c>
      <c r="B863" t="str">
        <f ca="1">VLOOKUP(P863,Tabela3[],4,0)</f>
        <v>MAIO</v>
      </c>
      <c r="C863" t="str">
        <f ca="1">VLOOKUP(Q863,Tabela3[],5,0)</f>
        <v>India</v>
      </c>
      <c r="D863" t="str">
        <f ca="1">VLOOKUP(Q863,Tabela3[],3,0)</f>
        <v>Reliance Industries</v>
      </c>
      <c r="E863" t="str">
        <f ca="1">IF(R863=Q863, (VLOOKUP(P863+1,Tabela3[],5,0)),VLOOKUP(R863,Tabela3[],5,0))</f>
        <v>Coréia do Sul</v>
      </c>
      <c r="F863" s="1">
        <f t="shared" ca="1" si="106"/>
        <v>38101</v>
      </c>
      <c r="G863" s="1">
        <f t="shared" ca="1" si="107"/>
        <v>38110.025235292218</v>
      </c>
      <c r="H863">
        <f t="shared" ca="1" si="108"/>
        <v>0</v>
      </c>
      <c r="I863" t="str">
        <f ca="1">VLOOKUP(Q863,Tabela3[],9,1)</f>
        <v>Tanker</v>
      </c>
      <c r="J863" t="str">
        <f ca="1">VLOOKUP(Q863,Tabela3[],11,0)</f>
        <v>Cloreto de polivinila</v>
      </c>
      <c r="K863" t="str">
        <f ca="1">VLOOKUP(Q863,Tabela3[],10,0)</f>
        <v>Petroquimicos</v>
      </c>
      <c r="L863" t="e" cm="1">
        <f t="array" aca="1" ref="L863" ca="1">IF(Tabela2[[#This Row],[PORTO]]=Tabela2[[#This Row],[DESTINO]],0,erro)</f>
        <v>#NAME?</v>
      </c>
      <c r="N863">
        <f t="shared" ca="1" si="111"/>
        <v>0</v>
      </c>
      <c r="O863">
        <f t="shared" ca="1" si="112"/>
        <v>4</v>
      </c>
      <c r="P863">
        <f t="shared" ca="1" si="113"/>
        <v>4</v>
      </c>
      <c r="Q863">
        <f t="shared" ca="1" si="109"/>
        <v>32</v>
      </c>
      <c r="R863">
        <f t="shared" ca="1" si="110"/>
        <v>12</v>
      </c>
    </row>
    <row r="864" spans="1:18">
      <c r="A864">
        <f ca="1">VLOOKUP(O864,Tabela3[],2,0)</f>
        <v>2000</v>
      </c>
      <c r="B864" t="str">
        <f ca="1">VLOOKUP(P864,Tabela3[],4,0)</f>
        <v>JANEIRO</v>
      </c>
      <c r="C864" t="str">
        <f ca="1">VLOOKUP(Q864,Tabela3[],5,0)</f>
        <v>Alemanha</v>
      </c>
      <c r="D864" t="str">
        <f ca="1">VLOOKUP(Q864,Tabela3[],3,0)</f>
        <v>Volkswagen</v>
      </c>
      <c r="E864" t="str">
        <f ca="1">IF(R864=Q864, (VLOOKUP(P864+1,Tabela3[],5,0)),VLOOKUP(R864,Tabela3[],5,0))</f>
        <v>Holanda</v>
      </c>
      <c r="F864" s="1">
        <f t="shared" ca="1" si="106"/>
        <v>36550</v>
      </c>
      <c r="G864" s="1">
        <f t="shared" ca="1" si="107"/>
        <v>36558.677617033369</v>
      </c>
      <c r="H864">
        <f t="shared" ca="1" si="108"/>
        <v>0</v>
      </c>
      <c r="I864" t="str">
        <f ca="1">VLOOKUP(Q864,Tabela3[],9,1)</f>
        <v>Warehouse Carriers </v>
      </c>
      <c r="J864" t="str">
        <f ca="1">VLOOKUP(Q864,Tabela3[],11,0)</f>
        <v>Highline 250 TSI (Taos)</v>
      </c>
      <c r="K864" t="str">
        <f ca="1">VLOOKUP(Q864,Tabela3[],10,0)</f>
        <v>Carros</v>
      </c>
      <c r="L864" t="e" cm="1">
        <f t="array" aca="1" ref="L864" ca="1">IF(Tabela2[[#This Row],[PORTO]]=Tabela2[[#This Row],[DESTINO]],0,erro)</f>
        <v>#NAME?</v>
      </c>
      <c r="N864">
        <f t="shared" ca="1" si="111"/>
        <v>200</v>
      </c>
      <c r="O864">
        <f t="shared" ca="1" si="112"/>
        <v>0</v>
      </c>
      <c r="P864">
        <f t="shared" ca="1" si="113"/>
        <v>0</v>
      </c>
      <c r="Q864">
        <f t="shared" ca="1" si="109"/>
        <v>7</v>
      </c>
      <c r="R864">
        <f t="shared" ca="1" si="110"/>
        <v>17</v>
      </c>
    </row>
    <row r="865" spans="1:18">
      <c r="A865">
        <f ca="1">VLOOKUP(O865,Tabela3[],2,0)</f>
        <v>2009</v>
      </c>
      <c r="B865" t="str">
        <f ca="1">VLOOKUP(P865,Tabela3[],4,0)</f>
        <v>DEZEMBRO</v>
      </c>
      <c r="C865" t="str">
        <f ca="1">VLOOKUP(Q865,Tabela3[],5,0)</f>
        <v>Reino Unido</v>
      </c>
      <c r="D865" t="str">
        <f ca="1">VLOOKUP(Q865,Tabela3[],3,0)</f>
        <v>Unilever</v>
      </c>
      <c r="E865" t="str">
        <f ca="1">IF(R865=Q865, (VLOOKUP(P865+1,Tabela3[],5,0)),VLOOKUP(R865,Tabela3[],5,0))</f>
        <v>China</v>
      </c>
      <c r="F865" s="1">
        <f t="shared" ca="1" si="106"/>
        <v>40141</v>
      </c>
      <c r="G865" s="1">
        <f t="shared" ca="1" si="107"/>
        <v>40142.203892987338</v>
      </c>
      <c r="H865">
        <f t="shared" ca="1" si="108"/>
        <v>0</v>
      </c>
      <c r="I865" t="str">
        <f ca="1">VLOOKUP(Q865,Tabela3[],9,1)</f>
        <v>HMM Helsinki</v>
      </c>
      <c r="J865" t="str">
        <f ca="1">VLOOKUP(Q865,Tabela3[],11,0)</f>
        <v>Sabonete</v>
      </c>
      <c r="K865" t="str">
        <f ca="1">VLOOKUP(Q865,Tabela3[],10,0)</f>
        <v>Quimico</v>
      </c>
      <c r="L865" t="e" cm="1">
        <f t="array" aca="1" ref="L865" ca="1">IF(Tabela2[[#This Row],[PORTO]]=Tabela2[[#This Row],[DESTINO]],0,erro)</f>
        <v>#NAME?</v>
      </c>
      <c r="N865">
        <f t="shared" ca="1" si="111"/>
        <v>580000</v>
      </c>
      <c r="O865">
        <f t="shared" ca="1" si="112"/>
        <v>9</v>
      </c>
      <c r="P865">
        <f t="shared" ca="1" si="113"/>
        <v>11</v>
      </c>
      <c r="Q865">
        <f t="shared" ca="1" si="109"/>
        <v>26</v>
      </c>
      <c r="R865">
        <f t="shared" ca="1" si="110"/>
        <v>0</v>
      </c>
    </row>
    <row r="866" spans="1:18">
      <c r="A866">
        <f ca="1">VLOOKUP(O866,Tabela3[],2,0)</f>
        <v>2007</v>
      </c>
      <c r="B866" t="str">
        <f ca="1">VLOOKUP(P866,Tabela3[],4,0)</f>
        <v>JUNHO</v>
      </c>
      <c r="C866" t="str">
        <f ca="1">VLOOKUP(Q866,Tabela3[],5,0)</f>
        <v>Itália</v>
      </c>
      <c r="D866" t="str">
        <f ca="1">VLOOKUP(Q866,Tabela3[],3,0)</f>
        <v>Hyundai</v>
      </c>
      <c r="E866" t="str">
        <f ca="1">IF(R866=Q866, (VLOOKUP(P866+1,Tabela3[],5,0)),VLOOKUP(R866,Tabela3[],5,0))</f>
        <v>Itália</v>
      </c>
      <c r="F866" s="1">
        <f t="shared" ca="1" si="106"/>
        <v>39217</v>
      </c>
      <c r="G866" s="1">
        <f t="shared" ca="1" si="107"/>
        <v>39225.456300157042</v>
      </c>
      <c r="H866">
        <f t="shared" ca="1" si="108"/>
        <v>1</v>
      </c>
      <c r="I866" t="str">
        <f ca="1">VLOOKUP(Q866,Tabela3[],9,1)</f>
        <v>Car Carriers</v>
      </c>
      <c r="J866" t="str">
        <f ca="1">VLOOKUP(Q866,Tabela3[],11,0)</f>
        <v>HB20 Sense</v>
      </c>
      <c r="K866" t="str">
        <f ca="1">VLOOKUP(Q866,Tabela3[],10,0)</f>
        <v>Carros</v>
      </c>
      <c r="L866" cm="1">
        <f t="array" aca="1" ref="L866" ca="1">IF(Tabela2[[#This Row],[PORTO]]=Tabela2[[#This Row],[DESTINO]],0,erro)</f>
        <v>0</v>
      </c>
      <c r="N866">
        <f t="shared" ca="1" si="111"/>
        <v>100</v>
      </c>
      <c r="O866">
        <f t="shared" ca="1" si="112"/>
        <v>7</v>
      </c>
      <c r="P866">
        <f t="shared" ca="1" si="113"/>
        <v>5</v>
      </c>
      <c r="Q866">
        <f t="shared" ca="1" si="109"/>
        <v>19</v>
      </c>
      <c r="R866">
        <f t="shared" ca="1" si="110"/>
        <v>20</v>
      </c>
    </row>
    <row r="867" spans="1:18">
      <c r="A867">
        <f ca="1">VLOOKUP(O867,Tabela3[],2,0)</f>
        <v>2006</v>
      </c>
      <c r="B867" t="str">
        <f ca="1">VLOOKUP(P867,Tabela3[],4,0)</f>
        <v>NOVEMBRO</v>
      </c>
      <c r="C867" t="str">
        <f ca="1">VLOOKUP(Q867,Tabela3[],5,0)</f>
        <v>Estados Unidos</v>
      </c>
      <c r="D867" t="str">
        <f ca="1">VLOOKUP(Q867,Tabela3[],3,0)</f>
        <v>Amazon</v>
      </c>
      <c r="E867" t="str">
        <f ca="1">IF(R867=Q867, (VLOOKUP(P867+1,Tabela3[],5,0)),VLOOKUP(R867,Tabela3[],5,0))</f>
        <v>Holanda</v>
      </c>
      <c r="F867" s="1">
        <f t="shared" ca="1" si="106"/>
        <v>39012</v>
      </c>
      <c r="G867" s="1">
        <f t="shared" ca="1" si="107"/>
        <v>39019.72372011991</v>
      </c>
      <c r="H867">
        <f t="shared" ca="1" si="108"/>
        <v>1</v>
      </c>
      <c r="I867" t="str">
        <f ca="1">VLOOKUP(Q867,Tabela3[],9,1)</f>
        <v>HMM Algeciras</v>
      </c>
      <c r="J867" t="str">
        <f ca="1">VLOOKUP(Q867,Tabela3[],11,0)</f>
        <v>Colchão Baby Light D18</v>
      </c>
      <c r="K867" t="str">
        <f ca="1">VLOOKUP(Q867,Tabela3[],10,0)</f>
        <v>Geral</v>
      </c>
      <c r="L867" t="e" cm="1">
        <f t="array" aca="1" ref="L867" ca="1">IF(Tabela2[[#This Row],[PORTO]]=Tabela2[[#This Row],[DESTINO]],0,erro)</f>
        <v>#NAME?</v>
      </c>
      <c r="N867">
        <f t="shared" ca="1" si="111"/>
        <v>3000</v>
      </c>
      <c r="O867">
        <f t="shared" ca="1" si="112"/>
        <v>6</v>
      </c>
      <c r="P867">
        <f t="shared" ca="1" si="113"/>
        <v>10</v>
      </c>
      <c r="Q867">
        <f t="shared" ca="1" si="109"/>
        <v>4</v>
      </c>
      <c r="R867">
        <f t="shared" ca="1" si="110"/>
        <v>17</v>
      </c>
    </row>
    <row r="868" spans="1:18">
      <c r="A868">
        <f ca="1">VLOOKUP(O868,Tabela3[],2,0)</f>
        <v>2004</v>
      </c>
      <c r="B868" t="str">
        <f ca="1">VLOOKUP(P868,Tabela3[],4,0)</f>
        <v>DEZEMBRO</v>
      </c>
      <c r="C868" t="str">
        <f ca="1">VLOOKUP(Q868,Tabela3[],5,0)</f>
        <v>Coréia do Sul</v>
      </c>
      <c r="D868" t="str">
        <f ca="1">VLOOKUP(Q868,Tabela3[],3,0)</f>
        <v>Samsung</v>
      </c>
      <c r="E868" t="str">
        <f ca="1">IF(R868=Q868, (VLOOKUP(P868+1,Tabela3[],5,0)),VLOOKUP(R868,Tabela3[],5,0))</f>
        <v>Alemanha</v>
      </c>
      <c r="F868" s="1">
        <f t="shared" ca="1" si="106"/>
        <v>38299</v>
      </c>
      <c r="G868" s="1">
        <f t="shared" ca="1" si="107"/>
        <v>38302.223381588345</v>
      </c>
      <c r="H868">
        <f t="shared" ca="1" si="108"/>
        <v>1</v>
      </c>
      <c r="I868" t="str">
        <f ca="1">VLOOKUP(Q868,Tabela3[],9,1)</f>
        <v>HMM Rotterdam</v>
      </c>
      <c r="J868" t="str">
        <f ca="1">VLOOKUP(Q868,Tabela3[],11,0)</f>
        <v>Crystal UHD 4k 65"</v>
      </c>
      <c r="K868" t="str">
        <f ca="1">VLOOKUP(Q868,Tabela3[],10,0)</f>
        <v>Eletrônicos</v>
      </c>
      <c r="L868" t="e" cm="1">
        <f t="array" aca="1" ref="L868" ca="1">IF(Tabela2[[#This Row],[PORTO]]=Tabela2[[#This Row],[DESTINO]],0,erro)</f>
        <v>#NAME?</v>
      </c>
      <c r="N868">
        <f t="shared" ca="1" si="111"/>
        <v>1000</v>
      </c>
      <c r="O868">
        <f t="shared" ca="1" si="112"/>
        <v>4</v>
      </c>
      <c r="P868">
        <f t="shared" ca="1" si="113"/>
        <v>11</v>
      </c>
      <c r="Q868">
        <f t="shared" ca="1" si="109"/>
        <v>14</v>
      </c>
      <c r="R868">
        <f t="shared" ca="1" si="110"/>
        <v>6</v>
      </c>
    </row>
    <row r="869" spans="1:18">
      <c r="A869">
        <f ca="1">VLOOKUP(O869,Tabela3[],2,0)</f>
        <v>2004</v>
      </c>
      <c r="B869" t="str">
        <f ca="1">VLOOKUP(P869,Tabela3[],4,0)</f>
        <v>NOVEMBRO</v>
      </c>
      <c r="C869" t="str">
        <f ca="1">VLOOKUP(Q869,Tabela3[],5,0)</f>
        <v>India</v>
      </c>
      <c r="D869" t="str">
        <f ca="1">VLOOKUP(Q869,Tabela3[],3,0)</f>
        <v>Reliance Industries</v>
      </c>
      <c r="E869" t="str">
        <f ca="1">IF(R869=Q869, (VLOOKUP(P869+1,Tabela3[],5,0)),VLOOKUP(R869,Tabela3[],5,0))</f>
        <v>França</v>
      </c>
      <c r="F869" s="1">
        <f t="shared" ca="1" si="106"/>
        <v>38262</v>
      </c>
      <c r="G869" s="1">
        <f t="shared" ca="1" si="107"/>
        <v>38264.786577192237</v>
      </c>
      <c r="H869">
        <f t="shared" ca="1" si="108"/>
        <v>0</v>
      </c>
      <c r="I869" t="str">
        <f ca="1">VLOOKUP(Q869,Tabela3[],9,1)</f>
        <v>Tanker</v>
      </c>
      <c r="J869" t="str">
        <f ca="1">VLOOKUP(Q869,Tabela3[],11,0)</f>
        <v>Polietileno</v>
      </c>
      <c r="K869" t="str">
        <f ca="1">VLOOKUP(Q869,Tabela3[],10,0)</f>
        <v>Petroquimicos</v>
      </c>
      <c r="L869" t="e" cm="1">
        <f t="array" aca="1" ref="L869" ca="1">IF(Tabela2[[#This Row],[PORTO]]=Tabela2[[#This Row],[DESTINO]],0,erro)</f>
        <v>#NAME?</v>
      </c>
      <c r="N869">
        <f t="shared" ca="1" si="111"/>
        <v>0</v>
      </c>
      <c r="O869">
        <f t="shared" ca="1" si="112"/>
        <v>4</v>
      </c>
      <c r="P869">
        <f t="shared" ca="1" si="113"/>
        <v>10</v>
      </c>
      <c r="Q869">
        <f t="shared" ca="1" si="109"/>
        <v>31</v>
      </c>
      <c r="R869">
        <f t="shared" ca="1" si="110"/>
        <v>22</v>
      </c>
    </row>
    <row r="870" spans="1:18">
      <c r="A870">
        <f ca="1">VLOOKUP(O870,Tabela3[],2,0)</f>
        <v>2001</v>
      </c>
      <c r="B870" t="str">
        <f ca="1">VLOOKUP(P870,Tabela3[],4,0)</f>
        <v>JANEIRO</v>
      </c>
      <c r="C870" t="str">
        <f ca="1">VLOOKUP(Q870,Tabela3[],5,0)</f>
        <v>Reino Unido</v>
      </c>
      <c r="D870" t="str">
        <f ca="1">VLOOKUP(Q870,Tabela3[],3,0)</f>
        <v>Unilever</v>
      </c>
      <c r="E870" t="str">
        <f ca="1">IF(R870=Q870, (VLOOKUP(P870+1,Tabela3[],5,0)),VLOOKUP(R870,Tabela3[],5,0))</f>
        <v>Estados Unidos</v>
      </c>
      <c r="F870" s="1">
        <f t="shared" ca="1" si="106"/>
        <v>36903</v>
      </c>
      <c r="G870" s="1">
        <f t="shared" ca="1" si="107"/>
        <v>36903.120606699122</v>
      </c>
      <c r="H870">
        <f t="shared" ca="1" si="108"/>
        <v>1</v>
      </c>
      <c r="I870" t="str">
        <f ca="1">VLOOKUP(Q870,Tabela3[],9,1)</f>
        <v>HMM Helsinki</v>
      </c>
      <c r="J870" t="str">
        <f ca="1">VLOOKUP(Q870,Tabela3[],11,0)</f>
        <v>Sabonete</v>
      </c>
      <c r="K870" t="str">
        <f ca="1">VLOOKUP(Q870,Tabela3[],10,0)</f>
        <v>Quimico</v>
      </c>
      <c r="L870" t="e" cm="1">
        <f t="array" aca="1" ref="L870" ca="1">IF(Tabela2[[#This Row],[PORTO]]=Tabela2[[#This Row],[DESTINO]],0,erro)</f>
        <v>#NAME?</v>
      </c>
      <c r="N870">
        <f t="shared" ca="1" si="111"/>
        <v>110000</v>
      </c>
      <c r="O870">
        <f t="shared" ca="1" si="112"/>
        <v>1</v>
      </c>
      <c r="P870">
        <f t="shared" ca="1" si="113"/>
        <v>0</v>
      </c>
      <c r="Q870">
        <f t="shared" ca="1" si="109"/>
        <v>26</v>
      </c>
      <c r="R870">
        <f t="shared" ca="1" si="110"/>
        <v>3</v>
      </c>
    </row>
    <row r="871" spans="1:18">
      <c r="A871">
        <f ca="1">VLOOKUP(O871,Tabela3[],2,0)</f>
        <v>2005</v>
      </c>
      <c r="B871" t="str">
        <f ca="1">VLOOKUP(P871,Tabela3[],4,0)</f>
        <v>OUTUBRO</v>
      </c>
      <c r="C871" t="str">
        <f ca="1">VLOOKUP(Q871,Tabela3[],5,0)</f>
        <v>Estados Unidos</v>
      </c>
      <c r="D871" t="str">
        <f ca="1">VLOOKUP(Q871,Tabela3[],3,0)</f>
        <v>Amazon</v>
      </c>
      <c r="E871" t="str">
        <f ca="1">IF(R871=Q871, (VLOOKUP(P871+1,Tabela3[],5,0)),VLOOKUP(R871,Tabela3[],5,0))</f>
        <v>Japão</v>
      </c>
      <c r="F871" s="1">
        <f t="shared" ca="1" si="106"/>
        <v>38618</v>
      </c>
      <c r="G871" s="1">
        <f t="shared" ca="1" si="107"/>
        <v>38618.05691879728</v>
      </c>
      <c r="H871">
        <f t="shared" ca="1" si="108"/>
        <v>0</v>
      </c>
      <c r="I871" t="str">
        <f ca="1">VLOOKUP(Q871,Tabela3[],9,1)</f>
        <v>HMM Algeciras</v>
      </c>
      <c r="J871" t="str">
        <f ca="1">VLOOKUP(Q871,Tabela3[],11,0)</f>
        <v>Travesseiro Toque de Pluma</v>
      </c>
      <c r="K871" t="str">
        <f ca="1">VLOOKUP(Q871,Tabela3[],10,0)</f>
        <v>Geral</v>
      </c>
      <c r="L871" t="e" cm="1">
        <f t="array" aca="1" ref="L871" ca="1">IF(Tabela2[[#This Row],[PORTO]]=Tabela2[[#This Row],[DESTINO]],0,erro)</f>
        <v>#NAME?</v>
      </c>
      <c r="N871">
        <f t="shared" ca="1" si="111"/>
        <v>1000</v>
      </c>
      <c r="O871">
        <f t="shared" ca="1" si="112"/>
        <v>5</v>
      </c>
      <c r="P871">
        <f t="shared" ca="1" si="113"/>
        <v>9</v>
      </c>
      <c r="Q871">
        <f t="shared" ca="1" si="109"/>
        <v>5</v>
      </c>
      <c r="R871">
        <f t="shared" ca="1" si="110"/>
        <v>11</v>
      </c>
    </row>
    <row r="872" spans="1:18">
      <c r="A872">
        <f ca="1">VLOOKUP(O872,Tabela3[],2,0)</f>
        <v>2002</v>
      </c>
      <c r="B872" t="str">
        <f ca="1">VLOOKUP(P872,Tabela3[],4,0)</f>
        <v>JULHO</v>
      </c>
      <c r="C872" t="str">
        <f ca="1">VLOOKUP(Q872,Tabela3[],5,0)</f>
        <v>India</v>
      </c>
      <c r="D872" t="str">
        <f ca="1">VLOOKUP(Q872,Tabela3[],3,0)</f>
        <v>Reliance Industries</v>
      </c>
      <c r="E872" t="str">
        <f ca="1">IF(R872=Q872, (VLOOKUP(P872+1,Tabela3[],5,0)),VLOOKUP(R872,Tabela3[],5,0))</f>
        <v>Coréia do Sul</v>
      </c>
      <c r="F872" s="1">
        <f t="shared" ca="1" si="106"/>
        <v>37431</v>
      </c>
      <c r="G872" s="1">
        <f t="shared" ca="1" si="107"/>
        <v>37437.978963897745</v>
      </c>
      <c r="H872">
        <f t="shared" ca="1" si="108"/>
        <v>1</v>
      </c>
      <c r="I872" t="str">
        <f ca="1">VLOOKUP(Q872,Tabela3[],9,1)</f>
        <v>Tanker</v>
      </c>
      <c r="J872" t="str">
        <f ca="1">VLOOKUP(Q872,Tabela3[],11,0)</f>
        <v>Cloreto de polivinila</v>
      </c>
      <c r="K872" t="str">
        <f ca="1">VLOOKUP(Q872,Tabela3[],10,0)</f>
        <v>Petroquimicos</v>
      </c>
      <c r="L872" t="e" cm="1">
        <f t="array" aca="1" ref="L872" ca="1">IF(Tabela2[[#This Row],[PORTO]]=Tabela2[[#This Row],[DESTINO]],0,erro)</f>
        <v>#NAME?</v>
      </c>
      <c r="N872">
        <f t="shared" ca="1" si="111"/>
        <v>0</v>
      </c>
      <c r="O872">
        <f t="shared" ca="1" si="112"/>
        <v>2</v>
      </c>
      <c r="P872">
        <f t="shared" ca="1" si="113"/>
        <v>6</v>
      </c>
      <c r="Q872">
        <f t="shared" ca="1" si="109"/>
        <v>32</v>
      </c>
      <c r="R872">
        <f t="shared" ca="1" si="110"/>
        <v>13</v>
      </c>
    </row>
    <row r="873" spans="1:18">
      <c r="A873">
        <f ca="1">VLOOKUP(O873,Tabela3[],2,0)</f>
        <v>2002</v>
      </c>
      <c r="B873" t="str">
        <f ca="1">VLOOKUP(P873,Tabela3[],4,0)</f>
        <v>JULHO</v>
      </c>
      <c r="C873" t="str">
        <f ca="1">VLOOKUP(Q873,Tabela3[],5,0)</f>
        <v>Estados Unidos</v>
      </c>
      <c r="D873" t="str">
        <f ca="1">VLOOKUP(Q873,Tabela3[],3,0)</f>
        <v>Amazon</v>
      </c>
      <c r="E873" t="str">
        <f ca="1">IF(R873=Q873, (VLOOKUP(P873+1,Tabela3[],5,0)),VLOOKUP(R873,Tabela3[],5,0))</f>
        <v>Japão</v>
      </c>
      <c r="F873" s="1">
        <f t="shared" ca="1" si="106"/>
        <v>37410</v>
      </c>
      <c r="G873" s="1">
        <f t="shared" ca="1" si="107"/>
        <v>37419.136613034098</v>
      </c>
      <c r="H873">
        <f t="shared" ca="1" si="108"/>
        <v>0</v>
      </c>
      <c r="I873" t="str">
        <f ca="1">VLOOKUP(Q873,Tabela3[],9,1)</f>
        <v>HMM Algeciras</v>
      </c>
      <c r="J873" t="str">
        <f ca="1">VLOOKUP(Q873,Tabela3[],11,0)</f>
        <v>Travesseiro Toque de Pluma</v>
      </c>
      <c r="K873" t="str">
        <f ca="1">VLOOKUP(Q873,Tabela3[],10,0)</f>
        <v>Geral</v>
      </c>
      <c r="L873" t="e" cm="1">
        <f t="array" aca="1" ref="L873" ca="1">IF(Tabela2[[#This Row],[PORTO]]=Tabela2[[#This Row],[DESTINO]],0,erro)</f>
        <v>#NAME?</v>
      </c>
      <c r="N873">
        <f t="shared" ca="1" si="111"/>
        <v>5000</v>
      </c>
      <c r="O873">
        <f t="shared" ca="1" si="112"/>
        <v>2</v>
      </c>
      <c r="P873">
        <f t="shared" ca="1" si="113"/>
        <v>6</v>
      </c>
      <c r="Q873">
        <f t="shared" ca="1" si="109"/>
        <v>5</v>
      </c>
      <c r="R873">
        <f t="shared" ca="1" si="110"/>
        <v>10</v>
      </c>
    </row>
    <row r="874" spans="1:18">
      <c r="A874">
        <f ca="1">VLOOKUP(O874,Tabela3[],2,0)</f>
        <v>2002</v>
      </c>
      <c r="B874" t="str">
        <f ca="1">VLOOKUP(P874,Tabela3[],4,0)</f>
        <v>ABRIL</v>
      </c>
      <c r="C874" t="str">
        <f ca="1">VLOOKUP(Q874,Tabela3[],5,0)</f>
        <v>Coréia do Sul</v>
      </c>
      <c r="D874" t="str">
        <f ca="1">VLOOKUP(Q874,Tabela3[],3,0)</f>
        <v>Samsung</v>
      </c>
      <c r="E874" t="str">
        <f ca="1">IF(R874=Q874, (VLOOKUP(P874+1,Tabela3[],5,0)),VLOOKUP(R874,Tabela3[],5,0))</f>
        <v>Coréia do Sul</v>
      </c>
      <c r="F874" s="1">
        <f t="shared" ca="1" si="106"/>
        <v>37339</v>
      </c>
      <c r="G874" s="1">
        <f t="shared" ca="1" si="107"/>
        <v>37340.181206201072</v>
      </c>
      <c r="H874">
        <f t="shared" ca="1" si="108"/>
        <v>1</v>
      </c>
      <c r="I874" t="str">
        <f ca="1">VLOOKUP(Q874,Tabela3[],9,1)</f>
        <v>HMM Rotterdam</v>
      </c>
      <c r="J874" t="str">
        <f ca="1">VLOOKUP(Q874,Tabela3[],11,0)</f>
        <v>QLED 4k 75"</v>
      </c>
      <c r="K874" t="str">
        <f ca="1">VLOOKUP(Q874,Tabela3[],10,0)</f>
        <v>Eletrônicos</v>
      </c>
      <c r="L874" cm="1">
        <f t="array" aca="1" ref="L874" ca="1">IF(Tabela2[[#This Row],[PORTO]]=Tabela2[[#This Row],[DESTINO]],0,erro)</f>
        <v>0</v>
      </c>
      <c r="N874">
        <f t="shared" ca="1" si="111"/>
        <v>500</v>
      </c>
      <c r="O874">
        <f t="shared" ca="1" si="112"/>
        <v>2</v>
      </c>
      <c r="P874">
        <f t="shared" ca="1" si="113"/>
        <v>3</v>
      </c>
      <c r="Q874">
        <f t="shared" ca="1" si="109"/>
        <v>13</v>
      </c>
      <c r="R874">
        <f t="shared" ca="1" si="110"/>
        <v>12</v>
      </c>
    </row>
    <row r="875" spans="1:18">
      <c r="A875">
        <f ca="1">VLOOKUP(O875,Tabela3[],2,0)</f>
        <v>2008</v>
      </c>
      <c r="B875" t="str">
        <f ca="1">VLOOKUP(P875,Tabela3[],4,0)</f>
        <v>OUTUBRO</v>
      </c>
      <c r="C875" t="str">
        <f ca="1">VLOOKUP(Q875,Tabela3[],5,0)</f>
        <v>Canadá</v>
      </c>
      <c r="D875" t="str">
        <f ca="1">VLOOKUP(Q875,Tabela3[],3,0)</f>
        <v>Shopify</v>
      </c>
      <c r="E875" t="str">
        <f ca="1">IF(R875=Q875, (VLOOKUP(P875+1,Tabela3[],5,0)),VLOOKUP(R875,Tabela3[],5,0))</f>
        <v>Coréia do Sul</v>
      </c>
      <c r="F875" s="1">
        <f t="shared" ca="1" si="106"/>
        <v>39705</v>
      </c>
      <c r="G875" s="1">
        <f t="shared" ca="1" si="107"/>
        <v>39705.346350010899</v>
      </c>
      <c r="H875">
        <f t="shared" ca="1" si="108"/>
        <v>1</v>
      </c>
      <c r="I875" t="str">
        <f ca="1">VLOOKUP(Q875,Tabela3[],9,1)</f>
        <v>HMM Southampton</v>
      </c>
      <c r="J875" t="str">
        <f ca="1">VLOOKUP(Q875,Tabela3[],11,0)</f>
        <v>TORRADORES DE CAFÉ</v>
      </c>
      <c r="K875" t="str">
        <f ca="1">VLOOKUP(Q875,Tabela3[],10,0)</f>
        <v>Geral</v>
      </c>
      <c r="L875" t="e" cm="1">
        <f t="array" aca="1" ref="L875" ca="1">IF(Tabela2[[#This Row],[PORTO]]=Tabela2[[#This Row],[DESTINO]],0,erro)</f>
        <v>#NAME?</v>
      </c>
      <c r="N875">
        <f t="shared" ca="1" si="111"/>
        <v>2000</v>
      </c>
      <c r="O875">
        <f t="shared" ca="1" si="112"/>
        <v>8</v>
      </c>
      <c r="P875">
        <f t="shared" ca="1" si="113"/>
        <v>9</v>
      </c>
      <c r="Q875">
        <f t="shared" ca="1" si="109"/>
        <v>33</v>
      </c>
      <c r="R875">
        <f t="shared" ca="1" si="110"/>
        <v>14</v>
      </c>
    </row>
    <row r="876" spans="1:18">
      <c r="A876">
        <f ca="1">VLOOKUP(O876,Tabela3[],2,0)</f>
        <v>2004</v>
      </c>
      <c r="B876" t="str">
        <f ca="1">VLOOKUP(P876,Tabela3[],4,0)</f>
        <v>MARÇO</v>
      </c>
      <c r="C876" t="str">
        <f ca="1">VLOOKUP(Q876,Tabela3[],5,0)</f>
        <v>Japão</v>
      </c>
      <c r="D876" t="str">
        <f ca="1">VLOOKUP(Q876,Tabela3[],3,0)</f>
        <v>Toyota</v>
      </c>
      <c r="E876" t="str">
        <f ca="1">IF(R876=Q876, (VLOOKUP(P876+1,Tabela3[],5,0)),VLOOKUP(R876,Tabela3[],5,0))</f>
        <v>França</v>
      </c>
      <c r="F876" s="1">
        <f t="shared" ca="1" si="106"/>
        <v>38031</v>
      </c>
      <c r="G876" s="1">
        <f t="shared" ca="1" si="107"/>
        <v>38034.978110552074</v>
      </c>
      <c r="H876">
        <f t="shared" ca="1" si="108"/>
        <v>1</v>
      </c>
      <c r="I876" t="str">
        <f ca="1">VLOOKUP(Q876,Tabela3[],9,1)</f>
        <v>Trailer Carriers</v>
      </c>
      <c r="J876" t="str">
        <f ca="1">VLOOKUP(Q876,Tabela3[],11,0)</f>
        <v>COROLLA GLI</v>
      </c>
      <c r="K876" t="str">
        <f ca="1">VLOOKUP(Q876,Tabela3[],10,0)</f>
        <v>Carros</v>
      </c>
      <c r="L876" t="e" cm="1">
        <f t="array" aca="1" ref="L876" ca="1">IF(Tabela2[[#This Row],[PORTO]]=Tabela2[[#This Row],[DESTINO]],0,erro)</f>
        <v>#NAME?</v>
      </c>
      <c r="N876">
        <f t="shared" ca="1" si="111"/>
        <v>100</v>
      </c>
      <c r="O876">
        <f t="shared" ca="1" si="112"/>
        <v>4</v>
      </c>
      <c r="P876">
        <f t="shared" ca="1" si="113"/>
        <v>2</v>
      </c>
      <c r="Q876">
        <f t="shared" ca="1" si="109"/>
        <v>10</v>
      </c>
      <c r="R876">
        <f t="shared" ca="1" si="110"/>
        <v>22</v>
      </c>
    </row>
    <row r="877" spans="1:18">
      <c r="A877">
        <f ca="1">VLOOKUP(O877,Tabela3[],2,0)</f>
        <v>2003</v>
      </c>
      <c r="B877" t="str">
        <f ca="1">VLOOKUP(P877,Tabela3[],4,0)</f>
        <v>JANEIRO</v>
      </c>
      <c r="C877" t="str">
        <f ca="1">VLOOKUP(Q877,Tabela3[],5,0)</f>
        <v>Japão</v>
      </c>
      <c r="D877" t="str">
        <f ca="1">VLOOKUP(Q877,Tabela3[],3,0)</f>
        <v>Toyota</v>
      </c>
      <c r="E877" t="str">
        <f ca="1">IF(R877=Q877, (VLOOKUP(P877+1,Tabela3[],5,0)),VLOOKUP(R877,Tabela3[],5,0))</f>
        <v>França</v>
      </c>
      <c r="F877" s="1">
        <f t="shared" ca="1" si="106"/>
        <v>37640</v>
      </c>
      <c r="G877" s="1">
        <f t="shared" ca="1" si="107"/>
        <v>37644.584210709952</v>
      </c>
      <c r="H877">
        <f t="shared" ca="1" si="108"/>
        <v>1</v>
      </c>
      <c r="I877" t="str">
        <f ca="1">VLOOKUP(Q877,Tabela3[],9,1)</f>
        <v>Trailer Carriers</v>
      </c>
      <c r="J877" t="str">
        <f ca="1">VLOOKUP(Q877,Tabela3[],11,0)</f>
        <v>HILUX CABINE DUPLA STD POWER PACK</v>
      </c>
      <c r="K877" t="str">
        <f ca="1">VLOOKUP(Q877,Tabela3[],10,0)</f>
        <v>Carros</v>
      </c>
      <c r="L877" t="e" cm="1">
        <f t="array" aca="1" ref="L877" ca="1">IF(Tabela2[[#This Row],[PORTO]]=Tabela2[[#This Row],[DESTINO]],0,erro)</f>
        <v>#NAME?</v>
      </c>
      <c r="N877">
        <f t="shared" ca="1" si="111"/>
        <v>100</v>
      </c>
      <c r="O877">
        <f t="shared" ca="1" si="112"/>
        <v>3</v>
      </c>
      <c r="P877">
        <f t="shared" ca="1" si="113"/>
        <v>0</v>
      </c>
      <c r="Q877">
        <f t="shared" ca="1" si="109"/>
        <v>9</v>
      </c>
      <c r="R877">
        <f t="shared" ca="1" si="110"/>
        <v>22</v>
      </c>
    </row>
    <row r="878" spans="1:18">
      <c r="A878">
        <f ca="1">VLOOKUP(O878,Tabela3[],2,0)</f>
        <v>2006</v>
      </c>
      <c r="B878" t="str">
        <f ca="1">VLOOKUP(P878,Tabela3[],4,0)</f>
        <v>MARÇO</v>
      </c>
      <c r="C878" t="str">
        <f ca="1">VLOOKUP(Q878,Tabela3[],5,0)</f>
        <v>Brasil</v>
      </c>
      <c r="D878" t="str">
        <f ca="1">VLOOKUP(Q878,Tabela3[],3,0)</f>
        <v>VALE</v>
      </c>
      <c r="E878" t="str">
        <f ca="1">IF(R878=Q878, (VLOOKUP(P878+1,Tabela3[],5,0)),VLOOKUP(R878,Tabela3[],5,0))</f>
        <v>China</v>
      </c>
      <c r="F878" s="1">
        <f t="shared" ca="1" si="106"/>
        <v>38772</v>
      </c>
      <c r="G878" s="1">
        <f t="shared" ca="1" si="107"/>
        <v>38780.973273142299</v>
      </c>
      <c r="H878">
        <f t="shared" ca="1" si="108"/>
        <v>0</v>
      </c>
      <c r="I878" t="str">
        <f ca="1">VLOOKUP(Q878,Tabela3[],9,1)</f>
        <v>Lan Hua Hai</v>
      </c>
      <c r="J878" t="str">
        <f ca="1">VLOOKUP(Q878,Tabela3[],11,0)</f>
        <v>Minério de Ferro</v>
      </c>
      <c r="K878" t="str">
        <f ca="1">VLOOKUP(Q878,Tabela3[],10,0)</f>
        <v>Minério</v>
      </c>
      <c r="L878" t="e" cm="1">
        <f t="array" aca="1" ref="L878" ca="1">IF(Tabela2[[#This Row],[PORTO]]=Tabela2[[#This Row],[DESTINO]],0,erro)</f>
        <v>#NAME?</v>
      </c>
      <c r="N878">
        <f t="shared" ca="1" si="111"/>
        <v>0</v>
      </c>
      <c r="O878">
        <f t="shared" ca="1" si="112"/>
        <v>6</v>
      </c>
      <c r="P878">
        <f t="shared" ca="1" si="113"/>
        <v>2</v>
      </c>
      <c r="Q878">
        <f t="shared" ca="1" si="109"/>
        <v>27</v>
      </c>
      <c r="R878">
        <f t="shared" ca="1" si="110"/>
        <v>0</v>
      </c>
    </row>
    <row r="879" spans="1:18">
      <c r="A879">
        <f ca="1">VLOOKUP(O879,Tabela3[],2,0)</f>
        <v>2009</v>
      </c>
      <c r="B879" t="str">
        <f ca="1">VLOOKUP(P879,Tabela3[],4,0)</f>
        <v>MAIO</v>
      </c>
      <c r="C879" t="str">
        <f ca="1">VLOOKUP(Q879,Tabela3[],5,0)</f>
        <v>China</v>
      </c>
      <c r="D879" t="str">
        <f ca="1">VLOOKUP(Q879,Tabela3[],3,0)</f>
        <v>Alibaba Group</v>
      </c>
      <c r="E879" t="str">
        <f ca="1">IF(R879=Q879, (VLOOKUP(P879+1,Tabela3[],5,0)),VLOOKUP(R879,Tabela3[],5,0))</f>
        <v>Holanda</v>
      </c>
      <c r="F879" s="1">
        <f t="shared" ca="1" si="106"/>
        <v>39930</v>
      </c>
      <c r="G879" s="1">
        <f t="shared" ca="1" si="107"/>
        <v>39939.191982708013</v>
      </c>
      <c r="H879">
        <f t="shared" ca="1" si="108"/>
        <v>1</v>
      </c>
      <c r="I879" t="str">
        <f ca="1">VLOOKUP(Q879,Tabela3[],9,1)</f>
        <v>HMM St Petersburg</v>
      </c>
      <c r="J879" t="str">
        <f ca="1">VLOOKUP(Q879,Tabela3[],11,0)</f>
        <v>Serração Portatil</v>
      </c>
      <c r="K879" t="str">
        <f ca="1">VLOOKUP(Q879,Tabela3[],10,0)</f>
        <v>Maquinário</v>
      </c>
      <c r="L879" t="e" cm="1">
        <f t="array" aca="1" ref="L879" ca="1">IF(Tabela2[[#This Row],[PORTO]]=Tabela2[[#This Row],[DESTINO]],0,erro)</f>
        <v>#NAME?</v>
      </c>
      <c r="N879">
        <f t="shared" ca="1" si="111"/>
        <v>40</v>
      </c>
      <c r="O879">
        <f t="shared" ca="1" si="112"/>
        <v>9</v>
      </c>
      <c r="P879">
        <f t="shared" ca="1" si="113"/>
        <v>4</v>
      </c>
      <c r="Q879">
        <f t="shared" ca="1" si="109"/>
        <v>0</v>
      </c>
      <c r="R879">
        <f t="shared" ca="1" si="110"/>
        <v>15</v>
      </c>
    </row>
    <row r="880" spans="1:18">
      <c r="A880">
        <f ca="1">VLOOKUP(O880,Tabela3[],2,0)</f>
        <v>2001</v>
      </c>
      <c r="B880" t="str">
        <f ca="1">VLOOKUP(P880,Tabela3[],4,0)</f>
        <v>JANEIRO</v>
      </c>
      <c r="C880" t="str">
        <f ca="1">VLOOKUP(Q880,Tabela3[],5,0)</f>
        <v>Itália</v>
      </c>
      <c r="D880" t="str">
        <f ca="1">VLOOKUP(Q880,Tabela3[],3,0)</f>
        <v>Hyundai</v>
      </c>
      <c r="E880" t="str">
        <f ca="1">IF(R880=Q880, (VLOOKUP(P880+1,Tabela3[],5,0)),VLOOKUP(R880,Tabela3[],5,0))</f>
        <v>Estados Unidos</v>
      </c>
      <c r="F880" s="1">
        <f t="shared" ca="1" si="106"/>
        <v>37235</v>
      </c>
      <c r="G880" s="1">
        <f t="shared" ca="1" si="107"/>
        <v>37239.467636134512</v>
      </c>
      <c r="H880">
        <f t="shared" ca="1" si="108"/>
        <v>1</v>
      </c>
      <c r="I880" t="str">
        <f ca="1">VLOOKUP(Q880,Tabela3[],9,1)</f>
        <v>Car Carriers</v>
      </c>
      <c r="J880" t="str">
        <f ca="1">VLOOKUP(Q880,Tabela3[],11,0)</f>
        <v>HB20 Vision</v>
      </c>
      <c r="K880" t="str">
        <f ca="1">VLOOKUP(Q880,Tabela3[],10,0)</f>
        <v>Carros</v>
      </c>
      <c r="L880" t="e" cm="1">
        <f t="array" aca="1" ref="L880" ca="1">IF(Tabela2[[#This Row],[PORTO]]=Tabela2[[#This Row],[DESTINO]],0,erro)</f>
        <v>#NAME?</v>
      </c>
      <c r="N880">
        <f t="shared" ca="1" si="111"/>
        <v>500</v>
      </c>
      <c r="O880">
        <f t="shared" ca="1" si="112"/>
        <v>1</v>
      </c>
      <c r="P880">
        <f t="shared" ca="1" si="113"/>
        <v>12</v>
      </c>
      <c r="Q880">
        <f t="shared" ca="1" si="109"/>
        <v>20</v>
      </c>
      <c r="R880">
        <f t="shared" ca="1" si="110"/>
        <v>4</v>
      </c>
    </row>
    <row r="881" spans="1:18">
      <c r="A881">
        <f ca="1">VLOOKUP(O881,Tabela3[],2,0)</f>
        <v>2008</v>
      </c>
      <c r="B881" t="str">
        <f ca="1">VLOOKUP(P881,Tabela3[],4,0)</f>
        <v>DEZEMBRO</v>
      </c>
      <c r="C881" t="str">
        <f ca="1">VLOOKUP(Q881,Tabela3[],5,0)</f>
        <v>França</v>
      </c>
      <c r="D881" t="str">
        <f ca="1">VLOOKUP(Q881,Tabela3[],3,0)</f>
        <v> LVMH</v>
      </c>
      <c r="E881" t="str">
        <f ca="1">IF(R881=Q881, (VLOOKUP(P881+1,Tabela3[],5,0)),VLOOKUP(R881,Tabela3[],5,0))</f>
        <v>Holanda</v>
      </c>
      <c r="F881" s="1">
        <f t="shared" ca="1" si="106"/>
        <v>39755</v>
      </c>
      <c r="G881" s="1">
        <f t="shared" ca="1" si="107"/>
        <v>39764.01736093955</v>
      </c>
      <c r="H881">
        <f t="shared" ca="1" si="108"/>
        <v>1</v>
      </c>
      <c r="I881" t="str">
        <f ca="1">VLOOKUP(Q881,Tabela3[],9,1)</f>
        <v>Emma Maersk</v>
      </c>
      <c r="J881" t="str">
        <f ca="1">VLOOKUP(Q881,Tabela3[],11,0)</f>
        <v>Louis Vuitton</v>
      </c>
      <c r="K881" t="str">
        <f ca="1">VLOOKUP(Q881,Tabela3[],10,0)</f>
        <v>Tecido</v>
      </c>
      <c r="L881" t="e" cm="1">
        <f t="array" aca="1" ref="L881" ca="1">IF(Tabela2[[#This Row],[PORTO]]=Tabela2[[#This Row],[DESTINO]],0,erro)</f>
        <v>#NAME?</v>
      </c>
      <c r="N881">
        <f t="shared" ca="1" si="111"/>
        <v>18000</v>
      </c>
      <c r="O881">
        <f t="shared" ca="1" si="112"/>
        <v>8</v>
      </c>
      <c r="P881">
        <f t="shared" ca="1" si="113"/>
        <v>11</v>
      </c>
      <c r="Q881">
        <f t="shared" ca="1" si="109"/>
        <v>22</v>
      </c>
      <c r="R881">
        <f t="shared" ca="1" si="110"/>
        <v>16</v>
      </c>
    </row>
    <row r="882" spans="1:18">
      <c r="A882">
        <f ca="1">VLOOKUP(O882,Tabela3[],2,0)</f>
        <v>2002</v>
      </c>
      <c r="B882" t="str">
        <f ca="1">VLOOKUP(P882,Tabela3[],4,0)</f>
        <v>JANEIRO</v>
      </c>
      <c r="C882" t="str">
        <f ca="1">VLOOKUP(Q882,Tabela3[],5,0)</f>
        <v>India</v>
      </c>
      <c r="D882" t="str">
        <f ca="1">VLOOKUP(Q882,Tabela3[],3,0)</f>
        <v>Reliance Industries</v>
      </c>
      <c r="E882" t="str">
        <f ca="1">IF(R882=Q882, (VLOOKUP(P882+1,Tabela3[],5,0)),VLOOKUP(R882,Tabela3[],5,0))</f>
        <v>Coréia do Sul</v>
      </c>
      <c r="F882" s="1">
        <f t="shared" ca="1" si="106"/>
        <v>37271</v>
      </c>
      <c r="G882" s="1">
        <f t="shared" ca="1" si="107"/>
        <v>37276.778612083668</v>
      </c>
      <c r="H882">
        <f t="shared" ca="1" si="108"/>
        <v>1</v>
      </c>
      <c r="I882" t="str">
        <f ca="1">VLOOKUP(Q882,Tabela3[],9,1)</f>
        <v>Tanker</v>
      </c>
      <c r="J882" t="str">
        <f ca="1">VLOOKUP(Q882,Tabela3[],11,0)</f>
        <v>Polietileno</v>
      </c>
      <c r="K882" t="str">
        <f ca="1">VLOOKUP(Q882,Tabela3[],10,0)</f>
        <v>Petroquimicos</v>
      </c>
      <c r="L882" t="e" cm="1">
        <f t="array" aca="1" ref="L882" ca="1">IF(Tabela2[[#This Row],[PORTO]]=Tabela2[[#This Row],[DESTINO]],0,erro)</f>
        <v>#NAME?</v>
      </c>
      <c r="N882">
        <f t="shared" ca="1" si="111"/>
        <v>0</v>
      </c>
      <c r="O882">
        <f t="shared" ca="1" si="112"/>
        <v>2</v>
      </c>
      <c r="P882">
        <f t="shared" ca="1" si="113"/>
        <v>0</v>
      </c>
      <c r="Q882">
        <f t="shared" ca="1" si="109"/>
        <v>31</v>
      </c>
      <c r="R882">
        <f t="shared" ca="1" si="110"/>
        <v>14</v>
      </c>
    </row>
    <row r="883" spans="1:18">
      <c r="A883">
        <f ca="1">VLOOKUP(O883,Tabela3[],2,0)</f>
        <v>2003</v>
      </c>
      <c r="B883" t="str">
        <f ca="1">VLOOKUP(P883,Tabela3[],4,0)</f>
        <v>MAIO</v>
      </c>
      <c r="C883" t="str">
        <f ca="1">VLOOKUP(Q883,Tabela3[],5,0)</f>
        <v>Estados Unidos</v>
      </c>
      <c r="D883" t="str">
        <f ca="1">VLOOKUP(Q883,Tabela3[],3,0)</f>
        <v>Amazon</v>
      </c>
      <c r="E883" t="str">
        <f ca="1">IF(R883=Q883, (VLOOKUP(P883+1,Tabela3[],5,0)),VLOOKUP(R883,Tabela3[],5,0))</f>
        <v>Itália</v>
      </c>
      <c r="F883" s="1">
        <f t="shared" ca="1" si="106"/>
        <v>37736</v>
      </c>
      <c r="G883" s="1">
        <f t="shared" ca="1" si="107"/>
        <v>37745.906584895391</v>
      </c>
      <c r="H883">
        <f t="shared" ca="1" si="108"/>
        <v>1</v>
      </c>
      <c r="I883" t="str">
        <f ca="1">VLOOKUP(Q883,Tabela3[],9,1)</f>
        <v>HMM Algeciras</v>
      </c>
      <c r="J883" t="str">
        <f ca="1">VLOOKUP(Q883,Tabela3[],11,0)</f>
        <v>Escrivaninha Trevalla</v>
      </c>
      <c r="K883" t="str">
        <f ca="1">VLOOKUP(Q883,Tabela3[],10,0)</f>
        <v>Geral</v>
      </c>
      <c r="L883" t="e" cm="1">
        <f t="array" aca="1" ref="L883" ca="1">IF(Tabela2[[#This Row],[PORTO]]=Tabela2[[#This Row],[DESTINO]],0,erro)</f>
        <v>#NAME?</v>
      </c>
      <c r="N883">
        <f t="shared" ca="1" si="111"/>
        <v>4000</v>
      </c>
      <c r="O883">
        <f t="shared" ca="1" si="112"/>
        <v>3</v>
      </c>
      <c r="P883">
        <f t="shared" ca="1" si="113"/>
        <v>4</v>
      </c>
      <c r="Q883">
        <f t="shared" ca="1" si="109"/>
        <v>3</v>
      </c>
      <c r="R883">
        <f t="shared" ca="1" si="110"/>
        <v>19</v>
      </c>
    </row>
    <row r="884" spans="1:18">
      <c r="A884">
        <f ca="1">VLOOKUP(O884,Tabela3[],2,0)</f>
        <v>2006</v>
      </c>
      <c r="B884" t="str">
        <f ca="1">VLOOKUP(P884,Tabela3[],4,0)</f>
        <v>FEVEREIRO</v>
      </c>
      <c r="C884" t="str">
        <f ca="1">VLOOKUP(Q884,Tabela3[],5,0)</f>
        <v>Coréia do Sul</v>
      </c>
      <c r="D884" t="str">
        <f ca="1">VLOOKUP(Q884,Tabela3[],3,0)</f>
        <v>Samsung</v>
      </c>
      <c r="E884" t="str">
        <f ca="1">IF(R884=Q884, (VLOOKUP(P884+1,Tabela3[],5,0)),VLOOKUP(R884,Tabela3[],5,0))</f>
        <v>França</v>
      </c>
      <c r="F884" s="1">
        <f t="shared" ca="1" si="106"/>
        <v>38726</v>
      </c>
      <c r="G884" s="1">
        <f t="shared" ca="1" si="107"/>
        <v>38731.764887276244</v>
      </c>
      <c r="H884">
        <f t="shared" ca="1" si="108"/>
        <v>1</v>
      </c>
      <c r="I884" t="str">
        <f ca="1">VLOOKUP(Q884,Tabela3[],9,1)</f>
        <v>HMM Rotterdam</v>
      </c>
      <c r="J884" t="str">
        <f ca="1">VLOOKUP(Q884,Tabela3[],11,0)</f>
        <v>Neo QLED 8k 75"</v>
      </c>
      <c r="K884" t="str">
        <f ca="1">VLOOKUP(Q884,Tabela3[],10,0)</f>
        <v>Eletrônicos</v>
      </c>
      <c r="L884" t="e" cm="1">
        <f t="array" aca="1" ref="L884" ca="1">IF(Tabela2[[#This Row],[PORTO]]=Tabela2[[#This Row],[DESTINO]],0,erro)</f>
        <v>#NAME?</v>
      </c>
      <c r="N884">
        <f t="shared" ca="1" si="111"/>
        <v>1000</v>
      </c>
      <c r="O884">
        <f t="shared" ca="1" si="112"/>
        <v>6</v>
      </c>
      <c r="P884">
        <f t="shared" ca="1" si="113"/>
        <v>1</v>
      </c>
      <c r="Q884">
        <f t="shared" ca="1" si="109"/>
        <v>12</v>
      </c>
      <c r="R884">
        <f t="shared" ca="1" si="110"/>
        <v>23</v>
      </c>
    </row>
    <row r="885" spans="1:18">
      <c r="A885">
        <f ca="1">VLOOKUP(O885,Tabela3[],2,0)</f>
        <v>2000</v>
      </c>
      <c r="B885" t="str">
        <f ca="1">VLOOKUP(P885,Tabela3[],4,0)</f>
        <v>MARÇO</v>
      </c>
      <c r="C885" t="str">
        <f ca="1">VLOOKUP(Q885,Tabela3[],5,0)</f>
        <v>Japão</v>
      </c>
      <c r="D885" t="str">
        <f ca="1">VLOOKUP(Q885,Tabela3[],3,0)</f>
        <v>Toyota</v>
      </c>
      <c r="E885" t="str">
        <f ca="1">IF(R885=Q885, (VLOOKUP(P885+1,Tabela3[],5,0)),VLOOKUP(R885,Tabela3[],5,0))</f>
        <v>Coréia do Sul</v>
      </c>
      <c r="F885" s="1">
        <f t="shared" ca="1" si="106"/>
        <v>36572</v>
      </c>
      <c r="G885" s="1">
        <f t="shared" ca="1" si="107"/>
        <v>36581.072500337097</v>
      </c>
      <c r="H885">
        <f t="shared" ca="1" si="108"/>
        <v>1</v>
      </c>
      <c r="I885" t="str">
        <f ca="1">VLOOKUP(Q885,Tabela3[],9,1)</f>
        <v>Trailer Carriers</v>
      </c>
      <c r="J885" t="str">
        <f ca="1">VLOOKUP(Q885,Tabela3[],11,0)</f>
        <v>COROLLA GLI</v>
      </c>
      <c r="K885" t="str">
        <f ca="1">VLOOKUP(Q885,Tabela3[],10,0)</f>
        <v>Carros</v>
      </c>
      <c r="L885" t="e" cm="1">
        <f t="array" aca="1" ref="L885" ca="1">IF(Tabela2[[#This Row],[PORTO]]=Tabela2[[#This Row],[DESTINO]],0,erro)</f>
        <v>#NAME?</v>
      </c>
      <c r="N885">
        <f t="shared" ca="1" si="111"/>
        <v>200</v>
      </c>
      <c r="O885">
        <f t="shared" ca="1" si="112"/>
        <v>0</v>
      </c>
      <c r="P885">
        <f t="shared" ca="1" si="113"/>
        <v>2</v>
      </c>
      <c r="Q885">
        <f t="shared" ca="1" si="109"/>
        <v>10</v>
      </c>
      <c r="R885">
        <f t="shared" ca="1" si="110"/>
        <v>13</v>
      </c>
    </row>
    <row r="886" spans="1:18">
      <c r="A886">
        <f ca="1">VLOOKUP(O886,Tabela3[],2,0)</f>
        <v>2005</v>
      </c>
      <c r="B886" t="str">
        <f ca="1">VLOOKUP(P886,Tabela3[],4,0)</f>
        <v>AGOSTO</v>
      </c>
      <c r="C886" t="str">
        <f ca="1">VLOOKUP(Q886,Tabela3[],5,0)</f>
        <v>India</v>
      </c>
      <c r="D886" t="str">
        <f ca="1">VLOOKUP(Q886,Tabela3[],3,0)</f>
        <v>Reliance Industries</v>
      </c>
      <c r="E886" t="str">
        <f ca="1">IF(R886=Q886, (VLOOKUP(P886+1,Tabela3[],5,0)),VLOOKUP(R886,Tabela3[],5,0))</f>
        <v>Holanda</v>
      </c>
      <c r="F886" s="1">
        <f t="shared" ca="1" si="106"/>
        <v>38545</v>
      </c>
      <c r="G886" s="1">
        <f t="shared" ca="1" si="107"/>
        <v>38548.476524487676</v>
      </c>
      <c r="H886">
        <f t="shared" ca="1" si="108"/>
        <v>1</v>
      </c>
      <c r="I886" t="str">
        <f ca="1">VLOOKUP(Q886,Tabela3[],9,1)</f>
        <v>Tanker</v>
      </c>
      <c r="J886" t="str">
        <f ca="1">VLOOKUP(Q886,Tabela3[],11,0)</f>
        <v>Polietileno</v>
      </c>
      <c r="K886" t="str">
        <f ca="1">VLOOKUP(Q886,Tabela3[],10,0)</f>
        <v>Petroquimicos</v>
      </c>
      <c r="L886" t="e" cm="1">
        <f t="array" aca="1" ref="L886" ca="1">IF(Tabela2[[#This Row],[PORTO]]=Tabela2[[#This Row],[DESTINO]],0,erro)</f>
        <v>#NAME?</v>
      </c>
      <c r="N886">
        <f t="shared" ca="1" si="111"/>
        <v>0</v>
      </c>
      <c r="O886">
        <f t="shared" ca="1" si="112"/>
        <v>5</v>
      </c>
      <c r="P886">
        <f t="shared" ca="1" si="113"/>
        <v>7</v>
      </c>
      <c r="Q886">
        <f t="shared" ca="1" si="109"/>
        <v>31</v>
      </c>
      <c r="R886">
        <f t="shared" ca="1" si="110"/>
        <v>17</v>
      </c>
    </row>
    <row r="887" spans="1:18">
      <c r="A887">
        <f ca="1">VLOOKUP(O887,Tabela3[],2,0)</f>
        <v>2001</v>
      </c>
      <c r="B887" t="str">
        <f ca="1">VLOOKUP(P887,Tabela3[],4,0)</f>
        <v>FEVEREIRO</v>
      </c>
      <c r="C887" t="str">
        <f ca="1">VLOOKUP(Q887,Tabela3[],5,0)</f>
        <v>Itália</v>
      </c>
      <c r="D887" t="str">
        <f ca="1">VLOOKUP(Q887,Tabela3[],3,0)</f>
        <v>Hyundai</v>
      </c>
      <c r="E887" t="str">
        <f ca="1">IF(R887=Q887, (VLOOKUP(P887+1,Tabela3[],5,0)),VLOOKUP(R887,Tabela3[],5,0))</f>
        <v>Japão</v>
      </c>
      <c r="F887" s="1">
        <f t="shared" ca="1" si="106"/>
        <v>36909</v>
      </c>
      <c r="G887" s="1">
        <f t="shared" ca="1" si="107"/>
        <v>36913.870968850424</v>
      </c>
      <c r="H887">
        <f t="shared" ca="1" si="108"/>
        <v>1</v>
      </c>
      <c r="I887" t="str">
        <f ca="1">VLOOKUP(Q887,Tabela3[],9,1)</f>
        <v>Car Carriers</v>
      </c>
      <c r="J887" t="str">
        <f ca="1">VLOOKUP(Q887,Tabela3[],11,0)</f>
        <v>HB20 Sense</v>
      </c>
      <c r="K887" t="str">
        <f ca="1">VLOOKUP(Q887,Tabela3[],10,0)</f>
        <v>Carros</v>
      </c>
      <c r="L887" t="e" cm="1">
        <f t="array" aca="1" ref="L887" ca="1">IF(Tabela2[[#This Row],[PORTO]]=Tabela2[[#This Row],[DESTINO]],0,erro)</f>
        <v>#NAME?</v>
      </c>
      <c r="N887">
        <f t="shared" ca="1" si="111"/>
        <v>100</v>
      </c>
      <c r="O887">
        <f t="shared" ca="1" si="112"/>
        <v>1</v>
      </c>
      <c r="P887">
        <f t="shared" ca="1" si="113"/>
        <v>1</v>
      </c>
      <c r="Q887">
        <f t="shared" ca="1" si="109"/>
        <v>19</v>
      </c>
      <c r="R887">
        <f t="shared" ca="1" si="110"/>
        <v>11</v>
      </c>
    </row>
    <row r="888" spans="1:18">
      <c r="A888">
        <f ca="1">VLOOKUP(O888,Tabela3[],2,0)</f>
        <v>2006</v>
      </c>
      <c r="B888" t="str">
        <f ca="1">VLOOKUP(P888,Tabela3[],4,0)</f>
        <v>JANEIRO</v>
      </c>
      <c r="C888" t="str">
        <f ca="1">VLOOKUP(Q888,Tabela3[],5,0)</f>
        <v>Holanda</v>
      </c>
      <c r="D888" t="str">
        <f ca="1">VLOOKUP(Q888,Tabela3[],3,0)</f>
        <v>Shell</v>
      </c>
      <c r="E888" t="str">
        <f ca="1">IF(R888=Q888, (VLOOKUP(P888+1,Tabela3[],5,0)),VLOOKUP(R888,Tabela3[],5,0))</f>
        <v>França</v>
      </c>
      <c r="F888" s="1">
        <f t="shared" ca="1" si="106"/>
        <v>38720</v>
      </c>
      <c r="G888" s="1">
        <f t="shared" ca="1" si="107"/>
        <v>38728.72763223941</v>
      </c>
      <c r="H888">
        <f t="shared" ca="1" si="108"/>
        <v>0</v>
      </c>
      <c r="I888" t="str">
        <f ca="1">VLOOKUP(Q888,Tabela3[],9,1)</f>
        <v>AbQaiq</v>
      </c>
      <c r="J888" t="str">
        <f ca="1">VLOOKUP(Q888,Tabela3[],11,0)</f>
        <v>Diesel</v>
      </c>
      <c r="K888" t="str">
        <f ca="1">VLOOKUP(Q888,Tabela3[],10,0)</f>
        <v>Petróleo</v>
      </c>
      <c r="L888" t="e" cm="1">
        <f t="array" aca="1" ref="L888" ca="1">IF(Tabela2[[#This Row],[PORTO]]=Tabela2[[#This Row],[DESTINO]],0,erro)</f>
        <v>#NAME?</v>
      </c>
      <c r="N888">
        <f t="shared" ca="1" si="111"/>
        <v>78000</v>
      </c>
      <c r="O888">
        <f t="shared" ca="1" si="112"/>
        <v>6</v>
      </c>
      <c r="P888">
        <f t="shared" ca="1" si="113"/>
        <v>0</v>
      </c>
      <c r="Q888">
        <f t="shared" ca="1" si="109"/>
        <v>15</v>
      </c>
      <c r="R888">
        <f t="shared" ca="1" si="110"/>
        <v>21</v>
      </c>
    </row>
    <row r="889" spans="1:18">
      <c r="A889">
        <f ca="1">VLOOKUP(O889,Tabela3[],2,0)</f>
        <v>2000</v>
      </c>
      <c r="B889" t="str">
        <f ca="1">VLOOKUP(P889,Tabela3[],4,0)</f>
        <v>JULHO</v>
      </c>
      <c r="C889" t="str">
        <f ca="1">VLOOKUP(Q889,Tabela3[],5,0)</f>
        <v>India</v>
      </c>
      <c r="D889" t="str">
        <f ca="1">VLOOKUP(Q889,Tabela3[],3,0)</f>
        <v>Reliance Industries</v>
      </c>
      <c r="E889" t="str">
        <f ca="1">IF(R889=Q889, (VLOOKUP(P889+1,Tabela3[],5,0)),VLOOKUP(R889,Tabela3[],5,0))</f>
        <v>Coréia do Sul</v>
      </c>
      <c r="F889" s="1">
        <f t="shared" ca="1" si="106"/>
        <v>36702</v>
      </c>
      <c r="G889" s="1">
        <f t="shared" ca="1" si="107"/>
        <v>36710.208811580509</v>
      </c>
      <c r="H889">
        <f t="shared" ca="1" si="108"/>
        <v>0</v>
      </c>
      <c r="I889" t="str">
        <f ca="1">VLOOKUP(Q889,Tabela3[],9,1)</f>
        <v>Tanker</v>
      </c>
      <c r="J889" t="str">
        <f ca="1">VLOOKUP(Q889,Tabela3[],11,0)</f>
        <v>Cloreto de polivinila</v>
      </c>
      <c r="K889" t="str">
        <f ca="1">VLOOKUP(Q889,Tabela3[],10,0)</f>
        <v>Petroquimicos</v>
      </c>
      <c r="L889" t="e" cm="1">
        <f t="array" aca="1" ref="L889" ca="1">IF(Tabela2[[#This Row],[PORTO]]=Tabela2[[#This Row],[DESTINO]],0,erro)</f>
        <v>#NAME?</v>
      </c>
      <c r="N889">
        <f t="shared" ca="1" si="111"/>
        <v>0</v>
      </c>
      <c r="O889">
        <f t="shared" ca="1" si="112"/>
        <v>0</v>
      </c>
      <c r="P889">
        <f t="shared" ca="1" si="113"/>
        <v>6</v>
      </c>
      <c r="Q889">
        <f t="shared" ca="1" si="109"/>
        <v>32</v>
      </c>
      <c r="R889">
        <f t="shared" ca="1" si="110"/>
        <v>14</v>
      </c>
    </row>
    <row r="890" spans="1:18">
      <c r="A890">
        <f ca="1">VLOOKUP(O890,Tabela3[],2,0)</f>
        <v>2000</v>
      </c>
      <c r="B890" t="str">
        <f ca="1">VLOOKUP(P890,Tabela3[],4,0)</f>
        <v>NOVEMBRO</v>
      </c>
      <c r="C890" t="str">
        <f ca="1">VLOOKUP(Q890,Tabela3[],5,0)</f>
        <v>Holanda</v>
      </c>
      <c r="D890" t="str">
        <f ca="1">VLOOKUP(Q890,Tabela3[],3,0)</f>
        <v>Shell</v>
      </c>
      <c r="E890" t="str">
        <f ca="1">IF(R890=Q890, (VLOOKUP(P890+1,Tabela3[],5,0)),VLOOKUP(R890,Tabela3[],5,0))</f>
        <v>Coréia do Sul</v>
      </c>
      <c r="F890" s="1">
        <f t="shared" ca="1" si="106"/>
        <v>36820</v>
      </c>
      <c r="G890" s="1">
        <f t="shared" ca="1" si="107"/>
        <v>36820.009017662254</v>
      </c>
      <c r="H890">
        <f t="shared" ca="1" si="108"/>
        <v>1</v>
      </c>
      <c r="I890" t="str">
        <f ca="1">VLOOKUP(Q890,Tabela3[],9,1)</f>
        <v>AbQaiq</v>
      </c>
      <c r="J890" t="str">
        <f ca="1">VLOOKUP(Q890,Tabela3[],11,0)</f>
        <v>Diesel</v>
      </c>
      <c r="K890" t="str">
        <f ca="1">VLOOKUP(Q890,Tabela3[],10,0)</f>
        <v>Petróleo</v>
      </c>
      <c r="L890" t="e" cm="1">
        <f t="array" aca="1" ref="L890" ca="1">IF(Tabela2[[#This Row],[PORTO]]=Tabela2[[#This Row],[DESTINO]],0,erro)</f>
        <v>#NAME?</v>
      </c>
      <c r="N890">
        <f t="shared" ca="1" si="111"/>
        <v>58000</v>
      </c>
      <c r="O890">
        <f t="shared" ca="1" si="112"/>
        <v>0</v>
      </c>
      <c r="P890">
        <f t="shared" ca="1" si="113"/>
        <v>10</v>
      </c>
      <c r="Q890">
        <f t="shared" ca="1" si="109"/>
        <v>15</v>
      </c>
      <c r="R890">
        <f t="shared" ca="1" si="110"/>
        <v>14</v>
      </c>
    </row>
    <row r="891" spans="1:18">
      <c r="A891">
        <f ca="1">VLOOKUP(O891,Tabela3[],2,0)</f>
        <v>2002</v>
      </c>
      <c r="B891" t="str">
        <f ca="1">VLOOKUP(P891,Tabela3[],4,0)</f>
        <v>OUTUBRO</v>
      </c>
      <c r="C891" t="str">
        <f ca="1">VLOOKUP(Q891,Tabela3[],5,0)</f>
        <v>Brasil</v>
      </c>
      <c r="D891" t="str">
        <f ca="1">VLOOKUP(Q891,Tabela3[],3,0)</f>
        <v>VALE</v>
      </c>
      <c r="E891" t="str">
        <f ca="1">IF(R891=Q891, (VLOOKUP(P891+1,Tabela3[],5,0)),VLOOKUP(R891,Tabela3[],5,0))</f>
        <v>Estados Unidos</v>
      </c>
      <c r="F891" s="1">
        <f t="shared" ca="1" si="106"/>
        <v>37525</v>
      </c>
      <c r="G891" s="1">
        <f t="shared" ca="1" si="107"/>
        <v>37532.569072553466</v>
      </c>
      <c r="H891">
        <f t="shared" ca="1" si="108"/>
        <v>1</v>
      </c>
      <c r="I891" t="str">
        <f ca="1">VLOOKUP(Q891,Tabela3[],9,1)</f>
        <v>Lan Hua Hai</v>
      </c>
      <c r="J891" t="str">
        <f ca="1">VLOOKUP(Q891,Tabela3[],11,0)</f>
        <v>Bauxita</v>
      </c>
      <c r="K891" t="str">
        <f ca="1">VLOOKUP(Q891,Tabela3[],10,0)</f>
        <v>Minério</v>
      </c>
      <c r="L891" t="e" cm="1">
        <f t="array" aca="1" ref="L891" ca="1">IF(Tabela2[[#This Row],[PORTO]]=Tabela2[[#This Row],[DESTINO]],0,erro)</f>
        <v>#NAME?</v>
      </c>
      <c r="N891">
        <f t="shared" ca="1" si="111"/>
        <v>0</v>
      </c>
      <c r="O891">
        <f t="shared" ca="1" si="112"/>
        <v>2</v>
      </c>
      <c r="P891">
        <f t="shared" ca="1" si="113"/>
        <v>9</v>
      </c>
      <c r="Q891">
        <f t="shared" ca="1" si="109"/>
        <v>28</v>
      </c>
      <c r="R891">
        <f t="shared" ca="1" si="110"/>
        <v>5</v>
      </c>
    </row>
    <row r="892" spans="1:18">
      <c r="A892">
        <f ca="1">VLOOKUP(O892,Tabela3[],2,0)</f>
        <v>2000</v>
      </c>
      <c r="B892" t="str">
        <f ca="1">VLOOKUP(P892,Tabela3[],4,0)</f>
        <v>SETEMBRO</v>
      </c>
      <c r="C892" t="str">
        <f ca="1">VLOOKUP(Q892,Tabela3[],5,0)</f>
        <v>Coréia do Sul</v>
      </c>
      <c r="D892" t="str">
        <f ca="1">VLOOKUP(Q892,Tabela3[],3,0)</f>
        <v>Samsung</v>
      </c>
      <c r="E892" t="str">
        <f ca="1">IF(R892=Q892, (VLOOKUP(P892+1,Tabela3[],5,0)),VLOOKUP(R892,Tabela3[],5,0))</f>
        <v>Itália</v>
      </c>
      <c r="F892" s="1">
        <f t="shared" ca="1" si="106"/>
        <v>36741</v>
      </c>
      <c r="G892" s="1">
        <f t="shared" ca="1" si="107"/>
        <v>36742.441218222768</v>
      </c>
      <c r="H892">
        <f t="shared" ca="1" si="108"/>
        <v>1</v>
      </c>
      <c r="I892" t="str">
        <f ca="1">VLOOKUP(Q892,Tabela3[],9,1)</f>
        <v>HMM Rotterdam</v>
      </c>
      <c r="J892" t="str">
        <f ca="1">VLOOKUP(Q892,Tabela3[],11,0)</f>
        <v>Crystal UHD 4k 65"</v>
      </c>
      <c r="K892" t="str">
        <f ca="1">VLOOKUP(Q892,Tabela3[],10,0)</f>
        <v>Eletrônicos</v>
      </c>
      <c r="L892" t="e" cm="1">
        <f t="array" aca="1" ref="L892" ca="1">IF(Tabela2[[#This Row],[PORTO]]=Tabela2[[#This Row],[DESTINO]],0,erro)</f>
        <v>#NAME?</v>
      </c>
      <c r="N892">
        <f t="shared" ca="1" si="111"/>
        <v>1500</v>
      </c>
      <c r="O892">
        <f t="shared" ca="1" si="112"/>
        <v>0</v>
      </c>
      <c r="P892">
        <f t="shared" ca="1" si="113"/>
        <v>8</v>
      </c>
      <c r="Q892">
        <f t="shared" ca="1" si="109"/>
        <v>14</v>
      </c>
      <c r="R892">
        <f t="shared" ca="1" si="110"/>
        <v>18</v>
      </c>
    </row>
    <row r="893" spans="1:18">
      <c r="A893">
        <f ca="1">VLOOKUP(O893,Tabela3[],2,0)</f>
        <v>2007</v>
      </c>
      <c r="B893" t="str">
        <f ca="1">VLOOKUP(P893,Tabela3[],4,0)</f>
        <v>OUTUBRO</v>
      </c>
      <c r="C893" t="str">
        <f ca="1">VLOOKUP(Q893,Tabela3[],5,0)</f>
        <v>Reino Unido</v>
      </c>
      <c r="D893" t="str">
        <f ca="1">VLOOKUP(Q893,Tabela3[],3,0)</f>
        <v>Unilever</v>
      </c>
      <c r="E893" t="str">
        <f ca="1">IF(R893=Q893, (VLOOKUP(P893+1,Tabela3[],5,0)),VLOOKUP(R893,Tabela3[],5,0))</f>
        <v>França</v>
      </c>
      <c r="F893" s="1">
        <f t="shared" ca="1" si="106"/>
        <v>39351</v>
      </c>
      <c r="G893" s="1">
        <f t="shared" ca="1" si="107"/>
        <v>39354.593269562531</v>
      </c>
      <c r="H893">
        <f t="shared" ca="1" si="108"/>
        <v>1</v>
      </c>
      <c r="I893" t="str">
        <f ca="1">VLOOKUP(Q893,Tabela3[],9,1)</f>
        <v>HMM Helsinki</v>
      </c>
      <c r="J893" t="str">
        <f ca="1">VLOOKUP(Q893,Tabela3[],11,0)</f>
        <v xml:space="preserve">Desodorante Antitranspirante Aerosol </v>
      </c>
      <c r="K893" t="str">
        <f ca="1">VLOOKUP(Q893,Tabela3[],10,0)</f>
        <v>Quimico</v>
      </c>
      <c r="L893" t="e" cm="1">
        <f t="array" aca="1" ref="L893" ca="1">IF(Tabela2[[#This Row],[PORTO]]=Tabela2[[#This Row],[DESTINO]],0,erro)</f>
        <v>#NAME?</v>
      </c>
      <c r="N893">
        <f t="shared" ca="1" si="111"/>
        <v>1960000</v>
      </c>
      <c r="O893">
        <f t="shared" ca="1" si="112"/>
        <v>7</v>
      </c>
      <c r="P893">
        <f t="shared" ca="1" si="113"/>
        <v>9</v>
      </c>
      <c r="Q893">
        <f t="shared" ca="1" si="109"/>
        <v>25</v>
      </c>
      <c r="R893">
        <f t="shared" ca="1" si="110"/>
        <v>23</v>
      </c>
    </row>
    <row r="894" spans="1:18">
      <c r="A894">
        <f ca="1">VLOOKUP(O894,Tabela3[],2,0)</f>
        <v>2003</v>
      </c>
      <c r="B894" t="str">
        <f ca="1">VLOOKUP(P894,Tabela3[],4,0)</f>
        <v>FEVEREIRO</v>
      </c>
      <c r="C894" t="str">
        <f ca="1">VLOOKUP(Q894,Tabela3[],5,0)</f>
        <v>Coréia do Sul</v>
      </c>
      <c r="D894" t="str">
        <f ca="1">VLOOKUP(Q894,Tabela3[],3,0)</f>
        <v>Samsung</v>
      </c>
      <c r="E894" t="str">
        <f ca="1">IF(R894=Q894, (VLOOKUP(P894+1,Tabela3[],5,0)),VLOOKUP(R894,Tabela3[],5,0))</f>
        <v>China</v>
      </c>
      <c r="F894" s="1">
        <f t="shared" ca="1" si="106"/>
        <v>37637</v>
      </c>
      <c r="G894" s="1">
        <f t="shared" ca="1" si="107"/>
        <v>37643.116142750972</v>
      </c>
      <c r="H894">
        <f t="shared" ca="1" si="108"/>
        <v>1</v>
      </c>
      <c r="I894" t="str">
        <f ca="1">VLOOKUP(Q894,Tabela3[],9,1)</f>
        <v>HMM Rotterdam</v>
      </c>
      <c r="J894" t="str">
        <f ca="1">VLOOKUP(Q894,Tabela3[],11,0)</f>
        <v>QLED 4k 75"</v>
      </c>
      <c r="K894" t="str">
        <f ca="1">VLOOKUP(Q894,Tabela3[],10,0)</f>
        <v>Eletrônicos</v>
      </c>
      <c r="L894" t="e" cm="1">
        <f t="array" aca="1" ref="L894" ca="1">IF(Tabela2[[#This Row],[PORTO]]=Tabela2[[#This Row],[DESTINO]],0,erro)</f>
        <v>#NAME?</v>
      </c>
      <c r="N894">
        <f t="shared" ca="1" si="111"/>
        <v>2000</v>
      </c>
      <c r="O894">
        <f t="shared" ca="1" si="112"/>
        <v>3</v>
      </c>
      <c r="P894">
        <f t="shared" ca="1" si="113"/>
        <v>1</v>
      </c>
      <c r="Q894">
        <f t="shared" ca="1" si="109"/>
        <v>13</v>
      </c>
      <c r="R894">
        <f t="shared" ca="1" si="110"/>
        <v>0</v>
      </c>
    </row>
    <row r="895" spans="1:18">
      <c r="A895">
        <f ca="1">VLOOKUP(O895,Tabela3[],2,0)</f>
        <v>2007</v>
      </c>
      <c r="B895" t="str">
        <f ca="1">VLOOKUP(P895,Tabela3[],4,0)</f>
        <v>JULHO</v>
      </c>
      <c r="C895" t="str">
        <f ca="1">VLOOKUP(Q895,Tabela3[],5,0)</f>
        <v>China</v>
      </c>
      <c r="D895" t="str">
        <f ca="1">VLOOKUP(Q895,Tabela3[],3,0)</f>
        <v>Alibaba Group</v>
      </c>
      <c r="E895" t="str">
        <f ca="1">IF(R895=Q895, (VLOOKUP(P895+1,Tabela3[],5,0)),VLOOKUP(R895,Tabela3[],5,0))</f>
        <v>Holanda</v>
      </c>
      <c r="F895" s="1">
        <f t="shared" ca="1" si="106"/>
        <v>39248</v>
      </c>
      <c r="G895" s="1">
        <f t="shared" ca="1" si="107"/>
        <v>39248.640178763882</v>
      </c>
      <c r="H895">
        <f t="shared" ca="1" si="108"/>
        <v>0</v>
      </c>
      <c r="I895" t="str">
        <f ca="1">VLOOKUP(Q895,Tabela3[],9,1)</f>
        <v>HMM St Petersburg</v>
      </c>
      <c r="J895" t="str">
        <f ca="1">VLOOKUP(Q895,Tabela3[],11,0)</f>
        <v>Miniescavadeira</v>
      </c>
      <c r="K895" t="str">
        <f ca="1">VLOOKUP(Q895,Tabela3[],10,0)</f>
        <v>Maquinário</v>
      </c>
      <c r="L895" t="e" cm="1">
        <f t="array" aca="1" ref="L895" ca="1">IF(Tabela2[[#This Row],[PORTO]]=Tabela2[[#This Row],[DESTINO]],0,erro)</f>
        <v>#NAME?</v>
      </c>
      <c r="N895">
        <f t="shared" ca="1" si="111"/>
        <v>50</v>
      </c>
      <c r="O895">
        <f t="shared" ca="1" si="112"/>
        <v>7</v>
      </c>
      <c r="P895">
        <f t="shared" ca="1" si="113"/>
        <v>6</v>
      </c>
      <c r="Q895">
        <f t="shared" ca="1" si="109"/>
        <v>1</v>
      </c>
      <c r="R895">
        <f t="shared" ca="1" si="110"/>
        <v>16</v>
      </c>
    </row>
    <row r="896" spans="1:18">
      <c r="A896">
        <f ca="1">VLOOKUP(O896,Tabela3[],2,0)</f>
        <v>2001</v>
      </c>
      <c r="B896" t="str">
        <f ca="1">VLOOKUP(P896,Tabela3[],4,0)</f>
        <v>JULHO</v>
      </c>
      <c r="C896" t="str">
        <f ca="1">VLOOKUP(Q896,Tabela3[],5,0)</f>
        <v>Itália</v>
      </c>
      <c r="D896" t="str">
        <f ca="1">VLOOKUP(Q896,Tabela3[],3,0)</f>
        <v>Hyundai</v>
      </c>
      <c r="E896" t="str">
        <f ca="1">IF(R896=Q896, (VLOOKUP(P896+1,Tabela3[],5,0)),VLOOKUP(R896,Tabela3[],5,0))</f>
        <v>Alemanha</v>
      </c>
      <c r="F896" s="1">
        <f t="shared" ca="1" si="106"/>
        <v>37065</v>
      </c>
      <c r="G896" s="1">
        <f t="shared" ca="1" si="107"/>
        <v>37072.981659263161</v>
      </c>
      <c r="H896">
        <f t="shared" ca="1" si="108"/>
        <v>0</v>
      </c>
      <c r="I896" t="str">
        <f ca="1">VLOOKUP(Q896,Tabela3[],9,1)</f>
        <v>Car Carriers</v>
      </c>
      <c r="J896" t="str">
        <f ca="1">VLOOKUP(Q896,Tabela3[],11,0)</f>
        <v>HB20 Sense</v>
      </c>
      <c r="K896" t="str">
        <f ca="1">VLOOKUP(Q896,Tabela3[],10,0)</f>
        <v>Carros</v>
      </c>
      <c r="L896" t="e" cm="1">
        <f t="array" aca="1" ref="L896" ca="1">IF(Tabela2[[#This Row],[PORTO]]=Tabela2[[#This Row],[DESTINO]],0,erro)</f>
        <v>#NAME?</v>
      </c>
      <c r="N896">
        <f t="shared" ca="1" si="111"/>
        <v>300</v>
      </c>
      <c r="O896">
        <f t="shared" ca="1" si="112"/>
        <v>1</v>
      </c>
      <c r="P896">
        <f t="shared" ca="1" si="113"/>
        <v>6</v>
      </c>
      <c r="Q896">
        <f t="shared" ca="1" si="109"/>
        <v>19</v>
      </c>
      <c r="R896">
        <f t="shared" ca="1" si="110"/>
        <v>19</v>
      </c>
    </row>
    <row r="897" spans="1:18">
      <c r="A897">
        <f ca="1">VLOOKUP(O897,Tabela3[],2,0)</f>
        <v>2008</v>
      </c>
      <c r="B897" t="str">
        <f ca="1">VLOOKUP(P897,Tabela3[],4,0)</f>
        <v>JULHO</v>
      </c>
      <c r="C897" t="str">
        <f ca="1">VLOOKUP(Q897,Tabela3[],5,0)</f>
        <v>Estados Unidos</v>
      </c>
      <c r="D897" t="str">
        <f ca="1">VLOOKUP(Q897,Tabela3[],3,0)</f>
        <v>Amazon</v>
      </c>
      <c r="E897" t="str">
        <f ca="1">IF(R897=Q897, (VLOOKUP(P897+1,Tabela3[],5,0)),VLOOKUP(R897,Tabela3[],5,0))</f>
        <v>China</v>
      </c>
      <c r="F897" s="1">
        <f t="shared" ca="1" si="106"/>
        <v>39607</v>
      </c>
      <c r="G897" s="1">
        <f t="shared" ca="1" si="107"/>
        <v>39614.566459406109</v>
      </c>
      <c r="H897">
        <f t="shared" ca="1" si="108"/>
        <v>0</v>
      </c>
      <c r="I897" t="str">
        <f ca="1">VLOOKUP(Q897,Tabela3[],9,1)</f>
        <v>HMM Algeciras</v>
      </c>
      <c r="J897" t="str">
        <f ca="1">VLOOKUP(Q897,Tabela3[],11,0)</f>
        <v>Escrivaninha Trevalla</v>
      </c>
      <c r="K897" t="str">
        <f ca="1">VLOOKUP(Q897,Tabela3[],10,0)</f>
        <v>Geral</v>
      </c>
      <c r="L897" t="e" cm="1">
        <f t="array" aca="1" ref="L897" ca="1">IF(Tabela2[[#This Row],[PORTO]]=Tabela2[[#This Row],[DESTINO]],0,erro)</f>
        <v>#NAME?</v>
      </c>
      <c r="N897">
        <f t="shared" ca="1" si="111"/>
        <v>2000</v>
      </c>
      <c r="O897">
        <f t="shared" ca="1" si="112"/>
        <v>8</v>
      </c>
      <c r="P897">
        <f t="shared" ca="1" si="113"/>
        <v>6</v>
      </c>
      <c r="Q897">
        <f t="shared" ca="1" si="109"/>
        <v>3</v>
      </c>
      <c r="R897">
        <f t="shared" ca="1" si="110"/>
        <v>2</v>
      </c>
    </row>
    <row r="898" spans="1:18">
      <c r="A898">
        <f ca="1">VLOOKUP(O898,Tabela3[],2,0)</f>
        <v>2000</v>
      </c>
      <c r="B898" t="str">
        <f ca="1">VLOOKUP(P898,Tabela3[],4,0)</f>
        <v>ABRIL</v>
      </c>
      <c r="C898" t="str">
        <f ca="1">VLOOKUP(Q898,Tabela3[],5,0)</f>
        <v>Alemanha</v>
      </c>
      <c r="D898" t="str">
        <f ca="1">VLOOKUP(Q898,Tabela3[],3,0)</f>
        <v>Volkswagen</v>
      </c>
      <c r="E898" t="str">
        <f ca="1">IF(R898=Q898, (VLOOKUP(P898+1,Tabela3[],5,0)),VLOOKUP(R898,Tabela3[],5,0))</f>
        <v>Holanda</v>
      </c>
      <c r="F898" s="1">
        <f t="shared" ref="F898:F961" ca="1" si="114">(DATE(A898,IF(P898&gt;0,P898,IF(P898&gt;12,P898-1,IF(P898=0,P898+1))),RAND()*28))</f>
        <v>36586</v>
      </c>
      <c r="G898" s="1">
        <f t="shared" ca="1" si="107"/>
        <v>36592.601750940004</v>
      </c>
      <c r="H898">
        <f t="shared" ca="1" si="108"/>
        <v>0</v>
      </c>
      <c r="I898" t="str">
        <f ca="1">VLOOKUP(Q898,Tabela3[],9,1)</f>
        <v>Warehouse Carriers </v>
      </c>
      <c r="J898" t="str">
        <f ca="1">VLOOKUP(Q898,Tabela3[],11,0)</f>
        <v>Cross CD (Saveiro)</v>
      </c>
      <c r="K898" t="str">
        <f ca="1">VLOOKUP(Q898,Tabela3[],10,0)</f>
        <v>Carros</v>
      </c>
      <c r="L898" t="e" cm="1">
        <f t="array" aca="1" ref="L898" ca="1">IF(Tabela2[[#This Row],[PORTO]]=Tabela2[[#This Row],[DESTINO]],0,erro)</f>
        <v>#NAME?</v>
      </c>
      <c r="N898">
        <f t="shared" ca="1" si="111"/>
        <v>100</v>
      </c>
      <c r="O898">
        <f t="shared" ca="1" si="112"/>
        <v>0</v>
      </c>
      <c r="P898">
        <f t="shared" ca="1" si="113"/>
        <v>3</v>
      </c>
      <c r="Q898">
        <f t="shared" ca="1" si="109"/>
        <v>6</v>
      </c>
      <c r="R898">
        <f t="shared" ca="1" si="110"/>
        <v>17</v>
      </c>
    </row>
    <row r="899" spans="1:18">
      <c r="A899">
        <f ca="1">VLOOKUP(O899,Tabela3[],2,0)</f>
        <v>2009</v>
      </c>
      <c r="B899" t="str">
        <f ca="1">VLOOKUP(P899,Tabela3[],4,0)</f>
        <v>MAIO</v>
      </c>
      <c r="C899" t="str">
        <f ca="1">VLOOKUP(Q899,Tabela3[],5,0)</f>
        <v>Itália</v>
      </c>
      <c r="D899" t="str">
        <f ca="1">VLOOKUP(Q899,Tabela3[],3,0)</f>
        <v>Hyundai</v>
      </c>
      <c r="E899" t="str">
        <f ca="1">IF(R899=Q899, (VLOOKUP(P899+1,Tabela3[],5,0)),VLOOKUP(R899,Tabela3[],5,0))</f>
        <v>China</v>
      </c>
      <c r="F899" s="1">
        <f t="shared" ca="1" si="114"/>
        <v>39918</v>
      </c>
      <c r="G899" s="1">
        <f t="shared" ref="G899:G962" ca="1" si="115">F899+RAND()*10</f>
        <v>39925.697737644739</v>
      </c>
      <c r="H899">
        <f t="shared" ref="H899:H962" ca="1" si="116">INT(RAND()*2)</f>
        <v>0</v>
      </c>
      <c r="I899" t="str">
        <f ca="1">VLOOKUP(Q899,Tabela3[],9,1)</f>
        <v>Car Carriers</v>
      </c>
      <c r="J899" t="str">
        <f ca="1">VLOOKUP(Q899,Tabela3[],11,0)</f>
        <v>HB20 Sense</v>
      </c>
      <c r="K899" t="str">
        <f ca="1">VLOOKUP(Q899,Tabela3[],10,0)</f>
        <v>Carros</v>
      </c>
      <c r="L899" t="e" cm="1">
        <f t="array" aca="1" ref="L899" ca="1">IF(Tabela2[[#This Row],[PORTO]]=Tabela2[[#This Row],[DESTINO]],0,erro)</f>
        <v>#NAME?</v>
      </c>
      <c r="N899">
        <f t="shared" ca="1" si="111"/>
        <v>300</v>
      </c>
      <c r="O899">
        <f t="shared" ca="1" si="112"/>
        <v>9</v>
      </c>
      <c r="P899">
        <f t="shared" ca="1" si="113"/>
        <v>4</v>
      </c>
      <c r="Q899">
        <f t="shared" ref="Q899:Q962" ca="1" si="117">INT(RAND()*35)</f>
        <v>19</v>
      </c>
      <c r="R899">
        <f t="shared" ref="R899:R962" ca="1" si="118">INT(RAND()*25)</f>
        <v>0</v>
      </c>
    </row>
    <row r="900" spans="1:18">
      <c r="A900">
        <f ca="1">VLOOKUP(O900,Tabela3[],2,0)</f>
        <v>2002</v>
      </c>
      <c r="B900" t="str">
        <f ca="1">VLOOKUP(P900,Tabela3[],4,0)</f>
        <v>JULHO</v>
      </c>
      <c r="C900" t="str">
        <f ca="1">VLOOKUP(Q900,Tabela3[],5,0)</f>
        <v>França</v>
      </c>
      <c r="D900" t="str">
        <f ca="1">VLOOKUP(Q900,Tabela3[],3,0)</f>
        <v> LVMH</v>
      </c>
      <c r="E900" t="str">
        <f ca="1">IF(R900=Q900, (VLOOKUP(P900+1,Tabela3[],5,0)),VLOOKUP(R900,Tabela3[],5,0))</f>
        <v>Japão</v>
      </c>
      <c r="F900" s="1">
        <f t="shared" ca="1" si="114"/>
        <v>37432</v>
      </c>
      <c r="G900" s="1">
        <f t="shared" ca="1" si="115"/>
        <v>37436.139161934741</v>
      </c>
      <c r="H900">
        <f t="shared" ca="1" si="116"/>
        <v>0</v>
      </c>
      <c r="I900" t="str">
        <f ca="1">VLOOKUP(Q900,Tabela3[],9,1)</f>
        <v>Emma Maersk</v>
      </c>
      <c r="J900" t="str">
        <f ca="1">VLOOKUP(Q900,Tabela3[],11,0)</f>
        <v>Guerlain</v>
      </c>
      <c r="K900" t="str">
        <f ca="1">VLOOKUP(Q900,Tabela3[],10,0)</f>
        <v>Tecido</v>
      </c>
      <c r="L900" t="e" cm="1">
        <f t="array" aca="1" ref="L900" ca="1">IF(Tabela2[[#This Row],[PORTO]]=Tabela2[[#This Row],[DESTINO]],0,erro)</f>
        <v>#NAME?</v>
      </c>
      <c r="N900">
        <f t="shared" ca="1" si="111"/>
        <v>10000</v>
      </c>
      <c r="O900">
        <f t="shared" ca="1" si="112"/>
        <v>2</v>
      </c>
      <c r="P900">
        <f t="shared" ca="1" si="113"/>
        <v>6</v>
      </c>
      <c r="Q900">
        <f t="shared" ca="1" si="117"/>
        <v>23</v>
      </c>
      <c r="R900">
        <f t="shared" ca="1" si="118"/>
        <v>10</v>
      </c>
    </row>
    <row r="901" spans="1:18">
      <c r="A901">
        <f ca="1">VLOOKUP(O901,Tabela3[],2,0)</f>
        <v>2000</v>
      </c>
      <c r="B901" t="str">
        <f ca="1">VLOOKUP(P901,Tabela3[],4,0)</f>
        <v>MAIO</v>
      </c>
      <c r="C901" t="str">
        <f ca="1">VLOOKUP(Q901,Tabela3[],5,0)</f>
        <v>Coréia do Sul</v>
      </c>
      <c r="D901" t="str">
        <f ca="1">VLOOKUP(Q901,Tabela3[],3,0)</f>
        <v>Samsung</v>
      </c>
      <c r="E901" t="str">
        <f ca="1">IF(R901=Q901, (VLOOKUP(P901+1,Tabela3[],5,0)),VLOOKUP(R901,Tabela3[],5,0))</f>
        <v>Estados Unidos</v>
      </c>
      <c r="F901" s="1">
        <f t="shared" ca="1" si="114"/>
        <v>36622</v>
      </c>
      <c r="G901" s="1">
        <f t="shared" ca="1" si="115"/>
        <v>36627.193451835119</v>
      </c>
      <c r="H901">
        <f t="shared" ca="1" si="116"/>
        <v>0</v>
      </c>
      <c r="I901" t="str">
        <f ca="1">VLOOKUP(Q901,Tabela3[],9,1)</f>
        <v>HMM Rotterdam</v>
      </c>
      <c r="J901" t="str">
        <f ca="1">VLOOKUP(Q901,Tabela3[],11,0)</f>
        <v>QLED 4k 75"</v>
      </c>
      <c r="K901" t="str">
        <f ca="1">VLOOKUP(Q901,Tabela3[],10,0)</f>
        <v>Eletrônicos</v>
      </c>
      <c r="L901" t="e" cm="1">
        <f t="array" aca="1" ref="L901" ca="1">IF(Tabela2[[#This Row],[PORTO]]=Tabela2[[#This Row],[DESTINO]],0,erro)</f>
        <v>#NAME?</v>
      </c>
      <c r="N901">
        <f t="shared" ref="N901:N964" ca="1" si="119">IF(K901="Geral",INT((RANDBETWEEN(1,5)*1000)),IF(K901="Eletrônicos",INT((RANDBETWEEN(1,5))*500),IF(K901="Tecido",INT((RANDBETWEEN(10,50)*1000)),IF(K901="Carros",INT((RANDBETWEEN(1,5)*100)),IF(K901="Petróleo",INT((RANDBETWEEN(50,100)*1000)),IF(K901="Quimico",INT((RANDBETWEEN(10,200)*10000)),IF(K901="Maquinário",INT((RANDBETWEEN(1,5)*10)),0)))))))</f>
        <v>2000</v>
      </c>
      <c r="O901">
        <f t="shared" ca="1" si="112"/>
        <v>0</v>
      </c>
      <c r="P901">
        <f t="shared" ca="1" si="113"/>
        <v>4</v>
      </c>
      <c r="Q901">
        <f t="shared" ca="1" si="117"/>
        <v>13</v>
      </c>
      <c r="R901">
        <f t="shared" ca="1" si="118"/>
        <v>3</v>
      </c>
    </row>
    <row r="902" spans="1:18">
      <c r="A902">
        <f ca="1">VLOOKUP(O902,Tabela3[],2,0)</f>
        <v>2008</v>
      </c>
      <c r="B902" t="str">
        <f ca="1">VLOOKUP(P902,Tabela3[],4,0)</f>
        <v>MAIO</v>
      </c>
      <c r="C902" t="str">
        <f ca="1">VLOOKUP(Q902,Tabela3[],5,0)</f>
        <v>Estados Unidos</v>
      </c>
      <c r="D902" t="str">
        <f ca="1">VLOOKUP(Q902,Tabela3[],3,0)</f>
        <v>Amazon</v>
      </c>
      <c r="E902" t="str">
        <f ca="1">IF(R902=Q902, (VLOOKUP(P902+1,Tabela3[],5,0)),VLOOKUP(R902,Tabela3[],5,0))</f>
        <v>Coréia do Sul</v>
      </c>
      <c r="F902" s="1">
        <f t="shared" ca="1" si="114"/>
        <v>39547</v>
      </c>
      <c r="G902" s="1">
        <f t="shared" ca="1" si="115"/>
        <v>39547.799857480692</v>
      </c>
      <c r="H902">
        <f t="shared" ca="1" si="116"/>
        <v>0</v>
      </c>
      <c r="I902" t="str">
        <f ca="1">VLOOKUP(Q902,Tabela3[],9,1)</f>
        <v>HMM Algeciras</v>
      </c>
      <c r="J902" t="str">
        <f ca="1">VLOOKUP(Q902,Tabela3[],11,0)</f>
        <v>Travesseiro Toque de Pluma</v>
      </c>
      <c r="K902" t="str">
        <f ca="1">VLOOKUP(Q902,Tabela3[],10,0)</f>
        <v>Geral</v>
      </c>
      <c r="L902" t="e" cm="1">
        <f t="array" aca="1" ref="L902" ca="1">IF(Tabela2[[#This Row],[PORTO]]=Tabela2[[#This Row],[DESTINO]],0,erro)</f>
        <v>#NAME?</v>
      </c>
      <c r="N902">
        <f t="shared" ca="1" si="119"/>
        <v>4000</v>
      </c>
      <c r="O902">
        <f t="shared" ca="1" si="112"/>
        <v>8</v>
      </c>
      <c r="P902">
        <f t="shared" ca="1" si="113"/>
        <v>4</v>
      </c>
      <c r="Q902">
        <f t="shared" ca="1" si="117"/>
        <v>5</v>
      </c>
      <c r="R902">
        <f t="shared" ca="1" si="118"/>
        <v>13</v>
      </c>
    </row>
    <row r="903" spans="1:18">
      <c r="A903">
        <f ca="1">VLOOKUP(O903,Tabela3[],2,0)</f>
        <v>2009</v>
      </c>
      <c r="B903" t="str">
        <f ca="1">VLOOKUP(P903,Tabela3[],4,0)</f>
        <v>JUNHO</v>
      </c>
      <c r="C903" t="str">
        <f ca="1">VLOOKUP(Q903,Tabela3[],5,0)</f>
        <v>Itália</v>
      </c>
      <c r="D903" t="str">
        <f ca="1">VLOOKUP(Q903,Tabela3[],3,0)</f>
        <v>Hyundai</v>
      </c>
      <c r="E903" t="str">
        <f ca="1">IF(R903=Q903, (VLOOKUP(P903+1,Tabela3[],5,0)),VLOOKUP(R903,Tabela3[],5,0))</f>
        <v>Holanda</v>
      </c>
      <c r="F903" s="1">
        <f t="shared" ca="1" si="114"/>
        <v>39958</v>
      </c>
      <c r="G903" s="1">
        <f t="shared" ca="1" si="115"/>
        <v>39961.814265037501</v>
      </c>
      <c r="H903">
        <f t="shared" ca="1" si="116"/>
        <v>0</v>
      </c>
      <c r="I903" t="str">
        <f ca="1">VLOOKUP(Q903,Tabela3[],9,1)</f>
        <v>Car Carriers</v>
      </c>
      <c r="J903" t="str">
        <f ca="1">VLOOKUP(Q903,Tabela3[],11,0)</f>
        <v>Creta Confort</v>
      </c>
      <c r="K903" t="str">
        <f ca="1">VLOOKUP(Q903,Tabela3[],10,0)</f>
        <v>Carros</v>
      </c>
      <c r="L903" t="e" cm="1">
        <f t="array" aca="1" ref="L903" ca="1">IF(Tabela2[[#This Row],[PORTO]]=Tabela2[[#This Row],[DESTINO]],0,erro)</f>
        <v>#NAME?</v>
      </c>
      <c r="N903">
        <f t="shared" ca="1" si="119"/>
        <v>200</v>
      </c>
      <c r="O903">
        <f t="shared" ca="1" si="112"/>
        <v>9</v>
      </c>
      <c r="P903">
        <f t="shared" ca="1" si="113"/>
        <v>5</v>
      </c>
      <c r="Q903">
        <f t="shared" ca="1" si="117"/>
        <v>18</v>
      </c>
      <c r="R903">
        <f t="shared" ca="1" si="118"/>
        <v>17</v>
      </c>
    </row>
    <row r="904" spans="1:18">
      <c r="A904">
        <f ca="1">VLOOKUP(O904,Tabela3[],2,0)</f>
        <v>2008</v>
      </c>
      <c r="B904" t="str">
        <f ca="1">VLOOKUP(P904,Tabela3[],4,0)</f>
        <v>NOVEMBRO</v>
      </c>
      <c r="C904" t="str">
        <f ca="1">VLOOKUP(Q904,Tabela3[],5,0)</f>
        <v>China</v>
      </c>
      <c r="D904" t="str">
        <f ca="1">VLOOKUP(Q904,Tabela3[],3,0)</f>
        <v>Alibaba Group</v>
      </c>
      <c r="E904" t="str">
        <f ca="1">IF(R904=Q904, (VLOOKUP(P904+1,Tabela3[],5,0)),VLOOKUP(R904,Tabela3[],5,0))</f>
        <v>China</v>
      </c>
      <c r="F904" s="1">
        <f t="shared" ca="1" si="114"/>
        <v>39743</v>
      </c>
      <c r="G904" s="1">
        <f t="shared" ca="1" si="115"/>
        <v>39751.086558660601</v>
      </c>
      <c r="H904">
        <f t="shared" ca="1" si="116"/>
        <v>0</v>
      </c>
      <c r="I904" t="str">
        <f ca="1">VLOOKUP(Q904,Tabela3[],9,1)</f>
        <v>HMM St Petersburg</v>
      </c>
      <c r="J904" t="str">
        <f ca="1">VLOOKUP(Q904,Tabela3[],11,0)</f>
        <v>Serração Portatil</v>
      </c>
      <c r="K904" t="str">
        <f ca="1">VLOOKUP(Q904,Tabela3[],10,0)</f>
        <v>Maquinário</v>
      </c>
      <c r="L904" cm="1">
        <f t="array" aca="1" ref="L904" ca="1">IF(Tabela2[[#This Row],[PORTO]]=Tabela2[[#This Row],[DESTINO]],0,erro)</f>
        <v>0</v>
      </c>
      <c r="N904">
        <f t="shared" ca="1" si="119"/>
        <v>10</v>
      </c>
      <c r="O904">
        <f t="shared" ca="1" si="112"/>
        <v>8</v>
      </c>
      <c r="P904">
        <f t="shared" ca="1" si="113"/>
        <v>10</v>
      </c>
      <c r="Q904">
        <f t="shared" ca="1" si="117"/>
        <v>0</v>
      </c>
      <c r="R904">
        <f t="shared" ca="1" si="118"/>
        <v>1</v>
      </c>
    </row>
    <row r="905" spans="1:18">
      <c r="A905">
        <f ca="1">VLOOKUP(O905,Tabela3[],2,0)</f>
        <v>2005</v>
      </c>
      <c r="B905" t="str">
        <f ca="1">VLOOKUP(P905,Tabela3[],4,0)</f>
        <v>FEVEREIRO</v>
      </c>
      <c r="C905" t="str">
        <f ca="1">VLOOKUP(Q905,Tabela3[],5,0)</f>
        <v>Alemanha</v>
      </c>
      <c r="D905" t="str">
        <f ca="1">VLOOKUP(Q905,Tabela3[],3,0)</f>
        <v>Volkswagen</v>
      </c>
      <c r="E905" t="str">
        <f ca="1">IF(R905=Q905, (VLOOKUP(P905+1,Tabela3[],5,0)),VLOOKUP(R905,Tabela3[],5,0))</f>
        <v>Reino Unido</v>
      </c>
      <c r="F905" s="1">
        <f t="shared" ca="1" si="114"/>
        <v>38363</v>
      </c>
      <c r="G905" s="1">
        <f t="shared" ca="1" si="115"/>
        <v>38371.721004164014</v>
      </c>
      <c r="H905">
        <f t="shared" ca="1" si="116"/>
        <v>1</v>
      </c>
      <c r="I905" t="str">
        <f ca="1">VLOOKUP(Q905,Tabela3[],9,1)</f>
        <v>Warehouse Carriers </v>
      </c>
      <c r="J905" t="str">
        <f ca="1">VLOOKUP(Q905,Tabela3[],11,0)</f>
        <v>Cross CD (Saveiro)</v>
      </c>
      <c r="K905" t="str">
        <f ca="1">VLOOKUP(Q905,Tabela3[],10,0)</f>
        <v>Carros</v>
      </c>
      <c r="L905" t="e" cm="1">
        <f t="array" aca="1" ref="L905" ca="1">IF(Tabela2[[#This Row],[PORTO]]=Tabela2[[#This Row],[DESTINO]],0,erro)</f>
        <v>#NAME?</v>
      </c>
      <c r="N905">
        <f t="shared" ca="1" si="119"/>
        <v>100</v>
      </c>
      <c r="O905">
        <f t="shared" ca="1" si="112"/>
        <v>5</v>
      </c>
      <c r="P905">
        <f t="shared" ca="1" si="113"/>
        <v>1</v>
      </c>
      <c r="Q905">
        <f t="shared" ca="1" si="117"/>
        <v>6</v>
      </c>
      <c r="R905">
        <f t="shared" ca="1" si="118"/>
        <v>24</v>
      </c>
    </row>
    <row r="906" spans="1:18">
      <c r="A906">
        <f ca="1">VLOOKUP(O906,Tabela3[],2,0)</f>
        <v>2007</v>
      </c>
      <c r="B906" t="str">
        <f ca="1">VLOOKUP(P906,Tabela3[],4,0)</f>
        <v>MAIO</v>
      </c>
      <c r="C906" t="str">
        <f ca="1">VLOOKUP(Q906,Tabela3[],5,0)</f>
        <v>Japão</v>
      </c>
      <c r="D906" t="str">
        <f ca="1">VLOOKUP(Q906,Tabela3[],3,0)</f>
        <v>Toyota</v>
      </c>
      <c r="E906" t="str">
        <f ca="1">IF(R906=Q906, (VLOOKUP(P906+1,Tabela3[],5,0)),VLOOKUP(R906,Tabela3[],5,0))</f>
        <v>França</v>
      </c>
      <c r="F906" s="1">
        <f t="shared" ca="1" si="114"/>
        <v>39175</v>
      </c>
      <c r="G906" s="1">
        <f t="shared" ca="1" si="115"/>
        <v>39177.343672317089</v>
      </c>
      <c r="H906">
        <f t="shared" ca="1" si="116"/>
        <v>1</v>
      </c>
      <c r="I906" t="str">
        <f ca="1">VLOOKUP(Q906,Tabela3[],9,1)</f>
        <v>Trailer Carriers</v>
      </c>
      <c r="J906" t="str">
        <f ca="1">VLOOKUP(Q906,Tabela3[],11,0)</f>
        <v>HILUX CABINE DUPLA STD POWER PACK</v>
      </c>
      <c r="K906" t="str">
        <f ca="1">VLOOKUP(Q906,Tabela3[],10,0)</f>
        <v>Carros</v>
      </c>
      <c r="L906" t="e" cm="1">
        <f t="array" aca="1" ref="L906" ca="1">IF(Tabela2[[#This Row],[PORTO]]=Tabela2[[#This Row],[DESTINO]],0,erro)</f>
        <v>#NAME?</v>
      </c>
      <c r="N906">
        <f t="shared" ca="1" si="119"/>
        <v>400</v>
      </c>
      <c r="O906">
        <f t="shared" ca="1" si="112"/>
        <v>7</v>
      </c>
      <c r="P906">
        <f t="shared" ca="1" si="113"/>
        <v>4</v>
      </c>
      <c r="Q906">
        <f t="shared" ca="1" si="117"/>
        <v>9</v>
      </c>
      <c r="R906">
        <f t="shared" ca="1" si="118"/>
        <v>21</v>
      </c>
    </row>
    <row r="907" spans="1:18">
      <c r="A907">
        <f ca="1">VLOOKUP(O907,Tabela3[],2,0)</f>
        <v>2009</v>
      </c>
      <c r="B907" t="str">
        <f ca="1">VLOOKUP(P907,Tabela3[],4,0)</f>
        <v>JANEIRO</v>
      </c>
      <c r="C907" t="str">
        <f ca="1">VLOOKUP(Q907,Tabela3[],5,0)</f>
        <v>Estados Unidos</v>
      </c>
      <c r="D907" t="str">
        <f ca="1">VLOOKUP(Q907,Tabela3[],3,0)</f>
        <v>Amazon</v>
      </c>
      <c r="E907" t="str">
        <f ca="1">IF(R907=Q907, (VLOOKUP(P907+1,Tabela3[],5,0)),VLOOKUP(R907,Tabela3[],5,0))</f>
        <v>Japão</v>
      </c>
      <c r="F907" s="1">
        <f t="shared" ca="1" si="114"/>
        <v>40174</v>
      </c>
      <c r="G907" s="1">
        <f t="shared" ca="1" si="115"/>
        <v>40178.662474790523</v>
      </c>
      <c r="H907">
        <f t="shared" ca="1" si="116"/>
        <v>0</v>
      </c>
      <c r="I907" t="str">
        <f ca="1">VLOOKUP(Q907,Tabela3[],9,1)</f>
        <v>HMM Algeciras</v>
      </c>
      <c r="J907" t="str">
        <f ca="1">VLOOKUP(Q907,Tabela3[],11,0)</f>
        <v>Travesseiro Toque de Pluma</v>
      </c>
      <c r="K907" t="str">
        <f ca="1">VLOOKUP(Q907,Tabela3[],10,0)</f>
        <v>Geral</v>
      </c>
      <c r="L907" t="e" cm="1">
        <f t="array" aca="1" ref="L907" ca="1">IF(Tabela2[[#This Row],[PORTO]]=Tabela2[[#This Row],[DESTINO]],0,erro)</f>
        <v>#NAME?</v>
      </c>
      <c r="N907">
        <f t="shared" ca="1" si="119"/>
        <v>3000</v>
      </c>
      <c r="O907">
        <f t="shared" ca="1" si="112"/>
        <v>9</v>
      </c>
      <c r="P907">
        <f t="shared" ca="1" si="113"/>
        <v>12</v>
      </c>
      <c r="Q907">
        <f t="shared" ca="1" si="117"/>
        <v>5</v>
      </c>
      <c r="R907">
        <f t="shared" ca="1" si="118"/>
        <v>9</v>
      </c>
    </row>
    <row r="908" spans="1:18">
      <c r="A908">
        <f ca="1">VLOOKUP(O908,Tabela3[],2,0)</f>
        <v>2006</v>
      </c>
      <c r="B908" t="str">
        <f ca="1">VLOOKUP(P908,Tabela3[],4,0)</f>
        <v>JUNHO</v>
      </c>
      <c r="C908" t="str">
        <f ca="1">VLOOKUP(Q908,Tabela3[],5,0)</f>
        <v>França</v>
      </c>
      <c r="D908" t="str">
        <f ca="1">VLOOKUP(Q908,Tabela3[],3,0)</f>
        <v> LVMH</v>
      </c>
      <c r="E908" t="str">
        <f ca="1">IF(R908=Q908, (VLOOKUP(P908+1,Tabela3[],5,0)),VLOOKUP(R908,Tabela3[],5,0))</f>
        <v>Coréia do Sul</v>
      </c>
      <c r="F908" s="1">
        <f t="shared" ca="1" si="114"/>
        <v>38855</v>
      </c>
      <c r="G908" s="1">
        <f t="shared" ca="1" si="115"/>
        <v>38864.058526029861</v>
      </c>
      <c r="H908">
        <f t="shared" ca="1" si="116"/>
        <v>1</v>
      </c>
      <c r="I908" t="str">
        <f ca="1">VLOOKUP(Q908,Tabela3[],9,1)</f>
        <v>Emma Maersk</v>
      </c>
      <c r="J908" t="str">
        <f ca="1">VLOOKUP(Q908,Tabela3[],11,0)</f>
        <v>Clos Des Lambrys</v>
      </c>
      <c r="K908" t="str">
        <f ca="1">VLOOKUP(Q908,Tabela3[],10,0)</f>
        <v>Tecido</v>
      </c>
      <c r="L908" t="e" cm="1">
        <f t="array" aca="1" ref="L908" ca="1">IF(Tabela2[[#This Row],[PORTO]]=Tabela2[[#This Row],[DESTINO]],0,erro)</f>
        <v>#NAME?</v>
      </c>
      <c r="N908">
        <f t="shared" ca="1" si="119"/>
        <v>50000</v>
      </c>
      <c r="O908">
        <f t="shared" ca="1" si="112"/>
        <v>6</v>
      </c>
      <c r="P908">
        <f t="shared" ca="1" si="113"/>
        <v>5</v>
      </c>
      <c r="Q908">
        <f t="shared" ca="1" si="117"/>
        <v>21</v>
      </c>
      <c r="R908">
        <f t="shared" ca="1" si="118"/>
        <v>13</v>
      </c>
    </row>
    <row r="909" spans="1:18">
      <c r="A909">
        <f ca="1">VLOOKUP(O909,Tabela3[],2,0)</f>
        <v>2007</v>
      </c>
      <c r="B909" t="str">
        <f ca="1">VLOOKUP(P909,Tabela3[],4,0)</f>
        <v>AGOSTO</v>
      </c>
      <c r="C909" t="str">
        <f ca="1">VLOOKUP(Q909,Tabela3[],5,0)</f>
        <v>Coréia do Sul</v>
      </c>
      <c r="D909" t="str">
        <f ca="1">VLOOKUP(Q909,Tabela3[],3,0)</f>
        <v>Samsung</v>
      </c>
      <c r="E909" t="str">
        <f ca="1">IF(R909=Q909, (VLOOKUP(P909+1,Tabela3[],5,0)),VLOOKUP(R909,Tabela3[],5,0))</f>
        <v>China</v>
      </c>
      <c r="F909" s="1">
        <f t="shared" ca="1" si="114"/>
        <v>39268</v>
      </c>
      <c r="G909" s="1">
        <f t="shared" ca="1" si="115"/>
        <v>39272.255025547369</v>
      </c>
      <c r="H909">
        <f t="shared" ca="1" si="116"/>
        <v>1</v>
      </c>
      <c r="I909" t="str">
        <f ca="1">VLOOKUP(Q909,Tabela3[],9,1)</f>
        <v>HMM Rotterdam</v>
      </c>
      <c r="J909" t="str">
        <f ca="1">VLOOKUP(Q909,Tabela3[],11,0)</f>
        <v>QLED 4k 75"</v>
      </c>
      <c r="K909" t="str">
        <f ca="1">VLOOKUP(Q909,Tabela3[],10,0)</f>
        <v>Eletrônicos</v>
      </c>
      <c r="L909" t="e" cm="1">
        <f t="array" aca="1" ref="L909" ca="1">IF(Tabela2[[#This Row],[PORTO]]=Tabela2[[#This Row],[DESTINO]],0,erro)</f>
        <v>#NAME?</v>
      </c>
      <c r="N909">
        <f t="shared" ca="1" si="119"/>
        <v>1000</v>
      </c>
      <c r="O909">
        <f t="shared" ca="1" si="112"/>
        <v>7</v>
      </c>
      <c r="P909">
        <f t="shared" ca="1" si="113"/>
        <v>7</v>
      </c>
      <c r="Q909">
        <f t="shared" ca="1" si="117"/>
        <v>13</v>
      </c>
      <c r="R909">
        <f t="shared" ca="1" si="118"/>
        <v>1</v>
      </c>
    </row>
    <row r="910" spans="1:18">
      <c r="A910">
        <f ca="1">VLOOKUP(O910,Tabela3[],2,0)</f>
        <v>2005</v>
      </c>
      <c r="B910" t="str">
        <f ca="1">VLOOKUP(P910,Tabela3[],4,0)</f>
        <v>FEVEREIRO</v>
      </c>
      <c r="C910" t="str">
        <f ca="1">VLOOKUP(Q910,Tabela3[],5,0)</f>
        <v>Coréia do Sul</v>
      </c>
      <c r="D910" t="str">
        <f ca="1">VLOOKUP(Q910,Tabela3[],3,0)</f>
        <v>Samsung</v>
      </c>
      <c r="E910" t="str">
        <f ca="1">IF(R910=Q910, (VLOOKUP(P910+1,Tabela3[],5,0)),VLOOKUP(R910,Tabela3[],5,0))</f>
        <v>Itália</v>
      </c>
      <c r="F910" s="1">
        <f t="shared" ca="1" si="114"/>
        <v>38378</v>
      </c>
      <c r="G910" s="1">
        <f t="shared" ca="1" si="115"/>
        <v>38382.368246206257</v>
      </c>
      <c r="H910">
        <f t="shared" ca="1" si="116"/>
        <v>0</v>
      </c>
      <c r="I910" t="str">
        <f ca="1">VLOOKUP(Q910,Tabela3[],9,1)</f>
        <v>HMM Rotterdam</v>
      </c>
      <c r="J910" t="str">
        <f ca="1">VLOOKUP(Q910,Tabela3[],11,0)</f>
        <v>Crystal UHD 4k 65"</v>
      </c>
      <c r="K910" t="str">
        <f ca="1">VLOOKUP(Q910,Tabela3[],10,0)</f>
        <v>Eletrônicos</v>
      </c>
      <c r="L910" t="e" cm="1">
        <f t="array" aca="1" ref="L910" ca="1">IF(Tabela2[[#This Row],[PORTO]]=Tabela2[[#This Row],[DESTINO]],0,erro)</f>
        <v>#NAME?</v>
      </c>
      <c r="N910">
        <f t="shared" ca="1" si="119"/>
        <v>2500</v>
      </c>
      <c r="O910">
        <f t="shared" ca="1" si="112"/>
        <v>5</v>
      </c>
      <c r="P910">
        <f t="shared" ca="1" si="113"/>
        <v>1</v>
      </c>
      <c r="Q910">
        <f t="shared" ca="1" si="117"/>
        <v>14</v>
      </c>
      <c r="R910">
        <f t="shared" ca="1" si="118"/>
        <v>18</v>
      </c>
    </row>
    <row r="911" spans="1:18">
      <c r="A911">
        <f ca="1">VLOOKUP(O911,Tabela3[],2,0)</f>
        <v>2009</v>
      </c>
      <c r="B911" t="str">
        <f ca="1">VLOOKUP(P911,Tabela3[],4,0)</f>
        <v>SETEMBRO</v>
      </c>
      <c r="C911" t="str">
        <f ca="1">VLOOKUP(Q911,Tabela3[],5,0)</f>
        <v>Coréia do Sul</v>
      </c>
      <c r="D911" t="str">
        <f ca="1">VLOOKUP(Q911,Tabela3[],3,0)</f>
        <v>Samsung</v>
      </c>
      <c r="E911" t="str">
        <f ca="1">IF(R911=Q911, (VLOOKUP(P911+1,Tabela3[],5,0)),VLOOKUP(R911,Tabela3[],5,0))</f>
        <v>Holanda</v>
      </c>
      <c r="F911" s="1">
        <f t="shared" ca="1" si="114"/>
        <v>40041</v>
      </c>
      <c r="G911" s="1">
        <f t="shared" ca="1" si="115"/>
        <v>40045.128453054764</v>
      </c>
      <c r="H911">
        <f t="shared" ca="1" si="116"/>
        <v>0</v>
      </c>
      <c r="I911" t="str">
        <f ca="1">VLOOKUP(Q911,Tabela3[],9,1)</f>
        <v>HMM Rotterdam</v>
      </c>
      <c r="J911" t="str">
        <f ca="1">VLOOKUP(Q911,Tabela3[],11,0)</f>
        <v>Neo QLED 8k 75"</v>
      </c>
      <c r="K911" t="str">
        <f ca="1">VLOOKUP(Q911,Tabela3[],10,0)</f>
        <v>Eletrônicos</v>
      </c>
      <c r="L911" t="e" cm="1">
        <f t="array" aca="1" ref="L911" ca="1">IF(Tabela2[[#This Row],[PORTO]]=Tabela2[[#This Row],[DESTINO]],0,erro)</f>
        <v>#NAME?</v>
      </c>
      <c r="N911">
        <f t="shared" ca="1" si="119"/>
        <v>2000</v>
      </c>
      <c r="O911">
        <f t="shared" ca="1" si="112"/>
        <v>9</v>
      </c>
      <c r="P911">
        <f t="shared" ca="1" si="113"/>
        <v>8</v>
      </c>
      <c r="Q911">
        <f t="shared" ca="1" si="117"/>
        <v>12</v>
      </c>
      <c r="R911">
        <f t="shared" ca="1" si="118"/>
        <v>16</v>
      </c>
    </row>
    <row r="912" spans="1:18">
      <c r="A912">
        <f ca="1">VLOOKUP(O912,Tabela3[],2,0)</f>
        <v>2004</v>
      </c>
      <c r="B912" t="str">
        <f ca="1">VLOOKUP(P912,Tabela3[],4,0)</f>
        <v>MAIO</v>
      </c>
      <c r="C912" t="str">
        <f ca="1">VLOOKUP(Q912,Tabela3[],5,0)</f>
        <v>Coréia do Sul</v>
      </c>
      <c r="D912" t="str">
        <f ca="1">VLOOKUP(Q912,Tabela3[],3,0)</f>
        <v>Samsung</v>
      </c>
      <c r="E912" t="str">
        <f ca="1">IF(R912=Q912, (VLOOKUP(P912+1,Tabela3[],5,0)),VLOOKUP(R912,Tabela3[],5,0))</f>
        <v>Itália</v>
      </c>
      <c r="F912" s="1">
        <f t="shared" ca="1" si="114"/>
        <v>38104</v>
      </c>
      <c r="G912" s="1">
        <f t="shared" ca="1" si="115"/>
        <v>38111.938292911327</v>
      </c>
      <c r="H912">
        <f t="shared" ca="1" si="116"/>
        <v>0</v>
      </c>
      <c r="I912" t="str">
        <f ca="1">VLOOKUP(Q912,Tabela3[],9,1)</f>
        <v>HMM Rotterdam</v>
      </c>
      <c r="J912" t="str">
        <f ca="1">VLOOKUP(Q912,Tabela3[],11,0)</f>
        <v>Crystal UHD 4k 65"</v>
      </c>
      <c r="K912" t="str">
        <f ca="1">VLOOKUP(Q912,Tabela3[],10,0)</f>
        <v>Eletrônicos</v>
      </c>
      <c r="L912" t="e" cm="1">
        <f t="array" aca="1" ref="L912" ca="1">IF(Tabela2[[#This Row],[PORTO]]=Tabela2[[#This Row],[DESTINO]],0,erro)</f>
        <v>#NAME?</v>
      </c>
      <c r="N912">
        <f t="shared" ca="1" si="119"/>
        <v>1500</v>
      </c>
      <c r="O912">
        <f t="shared" ca="1" si="112"/>
        <v>4</v>
      </c>
      <c r="P912">
        <f t="shared" ca="1" si="113"/>
        <v>4</v>
      </c>
      <c r="Q912">
        <f t="shared" ca="1" si="117"/>
        <v>14</v>
      </c>
      <c r="R912">
        <f t="shared" ca="1" si="118"/>
        <v>19</v>
      </c>
    </row>
    <row r="913" spans="1:18">
      <c r="A913">
        <f ca="1">VLOOKUP(O913,Tabela3[],2,0)</f>
        <v>2008</v>
      </c>
      <c r="B913" t="str">
        <f ca="1">VLOOKUP(P913,Tabela3[],4,0)</f>
        <v>AGOSTO</v>
      </c>
      <c r="C913" t="str">
        <f ca="1">VLOOKUP(Q913,Tabela3[],5,0)</f>
        <v>Alemanha</v>
      </c>
      <c r="D913" t="str">
        <f ca="1">VLOOKUP(Q913,Tabela3[],3,0)</f>
        <v>Volkswagen</v>
      </c>
      <c r="E913" t="str">
        <f ca="1">IF(R913=Q913, (VLOOKUP(P913+1,Tabela3[],5,0)),VLOOKUP(R913,Tabela3[],5,0))</f>
        <v>Alemanha</v>
      </c>
      <c r="F913" s="1">
        <f t="shared" ca="1" si="114"/>
        <v>39638</v>
      </c>
      <c r="G913" s="1">
        <f t="shared" ca="1" si="115"/>
        <v>39646.52822844169</v>
      </c>
      <c r="H913">
        <f t="shared" ca="1" si="116"/>
        <v>1</v>
      </c>
      <c r="I913" t="str">
        <f ca="1">VLOOKUP(Q913,Tabela3[],9,1)</f>
        <v>Warehouse Carriers </v>
      </c>
      <c r="J913" t="str">
        <f ca="1">VLOOKUP(Q913,Tabela3[],11,0)</f>
        <v>Highline 250 TSI (Taos)</v>
      </c>
      <c r="K913" t="str">
        <f ca="1">VLOOKUP(Q913,Tabela3[],10,0)</f>
        <v>Carros</v>
      </c>
      <c r="L913" cm="1">
        <f t="array" aca="1" ref="L913" ca="1">IF(Tabela2[[#This Row],[PORTO]]=Tabela2[[#This Row],[DESTINO]],0,erro)</f>
        <v>0</v>
      </c>
      <c r="N913">
        <f t="shared" ca="1" si="119"/>
        <v>300</v>
      </c>
      <c r="O913">
        <f t="shared" ca="1" si="112"/>
        <v>8</v>
      </c>
      <c r="P913">
        <f t="shared" ca="1" si="113"/>
        <v>7</v>
      </c>
      <c r="Q913">
        <f t="shared" ca="1" si="117"/>
        <v>7</v>
      </c>
      <c r="R913">
        <f t="shared" ca="1" si="118"/>
        <v>8</v>
      </c>
    </row>
    <row r="914" spans="1:18">
      <c r="A914">
        <f ca="1">VLOOKUP(O914,Tabela3[],2,0)</f>
        <v>2007</v>
      </c>
      <c r="B914" t="str">
        <f ca="1">VLOOKUP(P914,Tabela3[],4,0)</f>
        <v>JANEIRO</v>
      </c>
      <c r="C914" t="str">
        <f ca="1">VLOOKUP(Q914,Tabela3[],5,0)</f>
        <v>Brasil</v>
      </c>
      <c r="D914" t="str">
        <f ca="1">VLOOKUP(Q914,Tabela3[],3,0)</f>
        <v>VALE</v>
      </c>
      <c r="E914" t="str">
        <f ca="1">IF(R914=Q914, (VLOOKUP(P914+1,Tabela3[],5,0)),VLOOKUP(R914,Tabela3[],5,0))</f>
        <v>Japão</v>
      </c>
      <c r="F914" s="1">
        <f t="shared" ca="1" si="114"/>
        <v>39100</v>
      </c>
      <c r="G914" s="1">
        <f t="shared" ca="1" si="115"/>
        <v>39107.663796473731</v>
      </c>
      <c r="H914">
        <f t="shared" ca="1" si="116"/>
        <v>0</v>
      </c>
      <c r="I914" t="str">
        <f ca="1">VLOOKUP(Q914,Tabela3[],9,1)</f>
        <v>Lan Hua Hai</v>
      </c>
      <c r="J914" t="str">
        <f ca="1">VLOOKUP(Q914,Tabela3[],11,0)</f>
        <v>Bauxita</v>
      </c>
      <c r="K914" t="str">
        <f ca="1">VLOOKUP(Q914,Tabela3[],10,0)</f>
        <v>Minério</v>
      </c>
      <c r="L914" t="e" cm="1">
        <f t="array" aca="1" ref="L914" ca="1">IF(Tabela2[[#This Row],[PORTO]]=Tabela2[[#This Row],[DESTINO]],0,erro)</f>
        <v>#NAME?</v>
      </c>
      <c r="N914">
        <f t="shared" ca="1" si="119"/>
        <v>0</v>
      </c>
      <c r="O914">
        <f t="shared" ca="1" si="112"/>
        <v>7</v>
      </c>
      <c r="P914">
        <f t="shared" ca="1" si="113"/>
        <v>0</v>
      </c>
      <c r="Q914">
        <f t="shared" ca="1" si="117"/>
        <v>28</v>
      </c>
      <c r="R914">
        <f t="shared" ca="1" si="118"/>
        <v>9</v>
      </c>
    </row>
    <row r="915" spans="1:18">
      <c r="A915">
        <f ca="1">VLOOKUP(O915,Tabela3[],2,0)</f>
        <v>2009</v>
      </c>
      <c r="B915" t="str">
        <f ca="1">VLOOKUP(P915,Tabela3[],4,0)</f>
        <v>JANEIRO</v>
      </c>
      <c r="C915" t="str">
        <f ca="1">VLOOKUP(Q915,Tabela3[],5,0)</f>
        <v>Brasil</v>
      </c>
      <c r="D915" t="str">
        <f ca="1">VLOOKUP(Q915,Tabela3[],3,0)</f>
        <v>VALE</v>
      </c>
      <c r="E915" t="str">
        <f ca="1">IF(R915=Q915, (VLOOKUP(P915+1,Tabela3[],5,0)),VLOOKUP(R915,Tabela3[],5,0))</f>
        <v>Coréia do Sul</v>
      </c>
      <c r="F915" s="1">
        <f t="shared" ca="1" si="114"/>
        <v>39814</v>
      </c>
      <c r="G915" s="1">
        <f t="shared" ca="1" si="115"/>
        <v>39819.446419485925</v>
      </c>
      <c r="H915">
        <f t="shared" ca="1" si="116"/>
        <v>0</v>
      </c>
      <c r="I915" t="str">
        <f ca="1">VLOOKUP(Q915,Tabela3[],9,1)</f>
        <v>Lan Hua Hai</v>
      </c>
      <c r="J915" t="str">
        <f ca="1">VLOOKUP(Q915,Tabela3[],11,0)</f>
        <v>Minério de Ferro</v>
      </c>
      <c r="K915" t="str">
        <f ca="1">VLOOKUP(Q915,Tabela3[],10,0)</f>
        <v>Minério</v>
      </c>
      <c r="L915" t="e" cm="1">
        <f t="array" aca="1" ref="L915" ca="1">IF(Tabela2[[#This Row],[PORTO]]=Tabela2[[#This Row],[DESTINO]],0,erro)</f>
        <v>#NAME?</v>
      </c>
      <c r="N915">
        <f t="shared" ca="1" si="119"/>
        <v>0</v>
      </c>
      <c r="O915">
        <f t="shared" ref="O915:O978" ca="1" si="120">INT(RAND()*10)</f>
        <v>9</v>
      </c>
      <c r="P915">
        <f t="shared" ref="P915:P978" ca="1" si="121">INT(RAND()*13)</f>
        <v>0</v>
      </c>
      <c r="Q915">
        <f t="shared" ca="1" si="117"/>
        <v>27</v>
      </c>
      <c r="R915">
        <f t="shared" ca="1" si="118"/>
        <v>13</v>
      </c>
    </row>
    <row r="916" spans="1:18">
      <c r="A916">
        <f ca="1">VLOOKUP(O916,Tabela3[],2,0)</f>
        <v>2005</v>
      </c>
      <c r="B916" t="str">
        <f ca="1">VLOOKUP(P916,Tabela3[],4,0)</f>
        <v>ABRIL</v>
      </c>
      <c r="C916" t="str">
        <f ca="1">VLOOKUP(Q916,Tabela3[],5,0)</f>
        <v>Holanda</v>
      </c>
      <c r="D916" t="str">
        <f ca="1">VLOOKUP(Q916,Tabela3[],3,0)</f>
        <v>Shell</v>
      </c>
      <c r="E916" t="str">
        <f ca="1">IF(R916=Q916, (VLOOKUP(P916+1,Tabela3[],5,0)),VLOOKUP(R916,Tabela3[],5,0))</f>
        <v>Alemanha</v>
      </c>
      <c r="F916" s="1">
        <f t="shared" ca="1" si="114"/>
        <v>38415</v>
      </c>
      <c r="G916" s="1">
        <f t="shared" ca="1" si="115"/>
        <v>38421.326370187446</v>
      </c>
      <c r="H916">
        <f t="shared" ca="1" si="116"/>
        <v>0</v>
      </c>
      <c r="I916" t="str">
        <f ca="1">VLOOKUP(Q916,Tabela3[],9,1)</f>
        <v>AbQaiq</v>
      </c>
      <c r="J916" t="str">
        <f ca="1">VLOOKUP(Q916,Tabela3[],11,0)</f>
        <v>Gasolina</v>
      </c>
      <c r="K916" t="str">
        <f ca="1">VLOOKUP(Q916,Tabela3[],10,0)</f>
        <v>Petróleo</v>
      </c>
      <c r="L916" t="e" cm="1">
        <f t="array" aca="1" ref="L916" ca="1">IF(Tabela2[[#This Row],[PORTO]]=Tabela2[[#This Row],[DESTINO]],0,erro)</f>
        <v>#NAME?</v>
      </c>
      <c r="N916">
        <f t="shared" ca="1" si="119"/>
        <v>74000</v>
      </c>
      <c r="O916">
        <f t="shared" ca="1" si="120"/>
        <v>5</v>
      </c>
      <c r="P916">
        <f t="shared" ca="1" si="121"/>
        <v>3</v>
      </c>
      <c r="Q916">
        <f t="shared" ca="1" si="117"/>
        <v>16</v>
      </c>
      <c r="R916">
        <f t="shared" ca="1" si="118"/>
        <v>6</v>
      </c>
    </row>
    <row r="917" spans="1:18">
      <c r="A917">
        <f ca="1">VLOOKUP(O917,Tabela3[],2,0)</f>
        <v>2007</v>
      </c>
      <c r="B917" t="str">
        <f ca="1">VLOOKUP(P917,Tabela3[],4,0)</f>
        <v>JUNHO</v>
      </c>
      <c r="C917" t="str">
        <f ca="1">VLOOKUP(Q917,Tabela3[],5,0)</f>
        <v>Alemanha</v>
      </c>
      <c r="D917" t="str">
        <f ca="1">VLOOKUP(Q917,Tabela3[],3,0)</f>
        <v>Volkswagen</v>
      </c>
      <c r="E917" t="str">
        <f ca="1">IF(R917=Q917, (VLOOKUP(P917+1,Tabela3[],5,0)),VLOOKUP(R917,Tabela3[],5,0))</f>
        <v>Itália</v>
      </c>
      <c r="F917" s="1">
        <f t="shared" ca="1" si="114"/>
        <v>39206</v>
      </c>
      <c r="G917" s="1">
        <f t="shared" ca="1" si="115"/>
        <v>39209.551826550261</v>
      </c>
      <c r="H917">
        <f t="shared" ca="1" si="116"/>
        <v>0</v>
      </c>
      <c r="I917" t="str">
        <f ca="1">VLOOKUP(Q917,Tabela3[],9,1)</f>
        <v>Warehouse Carriers </v>
      </c>
      <c r="J917" t="str">
        <f ca="1">VLOOKUP(Q917,Tabela3[],11,0)</f>
        <v>Highline 250 TSI (Taos)</v>
      </c>
      <c r="K917" t="str">
        <f ca="1">VLOOKUP(Q917,Tabela3[],10,0)</f>
        <v>Carros</v>
      </c>
      <c r="L917" t="e" cm="1">
        <f t="array" aca="1" ref="L917" ca="1">IF(Tabela2[[#This Row],[PORTO]]=Tabela2[[#This Row],[DESTINO]],0,erro)</f>
        <v>#NAME?</v>
      </c>
      <c r="N917">
        <f t="shared" ca="1" si="119"/>
        <v>400</v>
      </c>
      <c r="O917">
        <f t="shared" ca="1" si="120"/>
        <v>7</v>
      </c>
      <c r="P917">
        <f t="shared" ca="1" si="121"/>
        <v>5</v>
      </c>
      <c r="Q917">
        <f t="shared" ca="1" si="117"/>
        <v>7</v>
      </c>
      <c r="R917">
        <f t="shared" ca="1" si="118"/>
        <v>20</v>
      </c>
    </row>
    <row r="918" spans="1:18">
      <c r="A918">
        <f ca="1">VLOOKUP(O918,Tabela3[],2,0)</f>
        <v>2005</v>
      </c>
      <c r="B918" t="str">
        <f ca="1">VLOOKUP(P918,Tabela3[],4,0)</f>
        <v>MAIO</v>
      </c>
      <c r="C918" t="str">
        <f ca="1">VLOOKUP(Q918,Tabela3[],5,0)</f>
        <v>Japão</v>
      </c>
      <c r="D918" t="str">
        <f ca="1">VLOOKUP(Q918,Tabela3[],3,0)</f>
        <v>Toyota</v>
      </c>
      <c r="E918" t="str">
        <f ca="1">IF(R918=Q918, (VLOOKUP(P918+1,Tabela3[],5,0)),VLOOKUP(R918,Tabela3[],5,0))</f>
        <v>China</v>
      </c>
      <c r="F918" s="1">
        <f t="shared" ca="1" si="114"/>
        <v>38443</v>
      </c>
      <c r="G918" s="1">
        <f t="shared" ca="1" si="115"/>
        <v>38450.790287696378</v>
      </c>
      <c r="H918">
        <f t="shared" ca="1" si="116"/>
        <v>1</v>
      </c>
      <c r="I918" t="str">
        <f ca="1">VLOOKUP(Q918,Tabela3[],9,1)</f>
        <v>Trailer Carriers</v>
      </c>
      <c r="J918" t="str">
        <f ca="1">VLOOKUP(Q918,Tabela3[],11,0)</f>
        <v>HILUX CABINE DUPLA STD POWER PACK</v>
      </c>
      <c r="K918" t="str">
        <f ca="1">VLOOKUP(Q918,Tabela3[],10,0)</f>
        <v>Carros</v>
      </c>
      <c r="L918" t="e" cm="1">
        <f t="array" aca="1" ref="L918" ca="1">IF(Tabela2[[#This Row],[PORTO]]=Tabela2[[#This Row],[DESTINO]],0,erro)</f>
        <v>#NAME?</v>
      </c>
      <c r="N918">
        <f t="shared" ca="1" si="119"/>
        <v>500</v>
      </c>
      <c r="O918">
        <f t="shared" ca="1" si="120"/>
        <v>5</v>
      </c>
      <c r="P918">
        <f t="shared" ca="1" si="121"/>
        <v>4</v>
      </c>
      <c r="Q918">
        <f t="shared" ca="1" si="117"/>
        <v>9</v>
      </c>
      <c r="R918">
        <f t="shared" ca="1" si="118"/>
        <v>0</v>
      </c>
    </row>
    <row r="919" spans="1:18">
      <c r="A919">
        <f ca="1">VLOOKUP(O919,Tabela3[],2,0)</f>
        <v>2008</v>
      </c>
      <c r="B919" t="str">
        <f ca="1">VLOOKUP(P919,Tabela3[],4,0)</f>
        <v>JANEIRO</v>
      </c>
      <c r="C919" t="str">
        <f ca="1">VLOOKUP(Q919,Tabela3[],5,0)</f>
        <v>Coréia do Sul</v>
      </c>
      <c r="D919" t="str">
        <f ca="1">VLOOKUP(Q919,Tabela3[],3,0)</f>
        <v>Samsung</v>
      </c>
      <c r="E919" t="str">
        <f ca="1">IF(R919=Q919, (VLOOKUP(P919+1,Tabela3[],5,0)),VLOOKUP(R919,Tabela3[],5,0))</f>
        <v>Coréia do Sul</v>
      </c>
      <c r="F919" s="1">
        <f t="shared" ca="1" si="114"/>
        <v>39471</v>
      </c>
      <c r="G919" s="1">
        <f t="shared" ca="1" si="115"/>
        <v>39475.695613189047</v>
      </c>
      <c r="H919">
        <f t="shared" ca="1" si="116"/>
        <v>0</v>
      </c>
      <c r="I919" t="str">
        <f ca="1">VLOOKUP(Q919,Tabela3[],9,1)</f>
        <v>HMM Rotterdam</v>
      </c>
      <c r="J919" t="str">
        <f ca="1">VLOOKUP(Q919,Tabela3[],11,0)</f>
        <v>Neo QLED 8k 75"</v>
      </c>
      <c r="K919" t="str">
        <f ca="1">VLOOKUP(Q919,Tabela3[],10,0)</f>
        <v>Eletrônicos</v>
      </c>
      <c r="L919" cm="1">
        <f t="array" aca="1" ref="L919" ca="1">IF(Tabela2[[#This Row],[PORTO]]=Tabela2[[#This Row],[DESTINO]],0,erro)</f>
        <v>0</v>
      </c>
      <c r="N919">
        <f t="shared" ca="1" si="119"/>
        <v>1000</v>
      </c>
      <c r="O919">
        <f t="shared" ca="1" si="120"/>
        <v>8</v>
      </c>
      <c r="P919">
        <f t="shared" ca="1" si="121"/>
        <v>0</v>
      </c>
      <c r="Q919">
        <f t="shared" ca="1" si="117"/>
        <v>12</v>
      </c>
      <c r="R919">
        <f t="shared" ca="1" si="118"/>
        <v>14</v>
      </c>
    </row>
    <row r="920" spans="1:18">
      <c r="A920">
        <f ca="1">VLOOKUP(O920,Tabela3[],2,0)</f>
        <v>2009</v>
      </c>
      <c r="B920" t="str">
        <f ca="1">VLOOKUP(P920,Tabela3[],4,0)</f>
        <v>MARÇO</v>
      </c>
      <c r="C920" t="str">
        <f ca="1">VLOOKUP(Q920,Tabela3[],5,0)</f>
        <v>Japão</v>
      </c>
      <c r="D920" t="str">
        <f ca="1">VLOOKUP(Q920,Tabela3[],3,0)</f>
        <v>Toyota</v>
      </c>
      <c r="E920" t="str">
        <f ca="1">IF(R920=Q920, (VLOOKUP(P920+1,Tabela3[],5,0)),VLOOKUP(R920,Tabela3[],5,0))</f>
        <v>Estados Unidos</v>
      </c>
      <c r="F920" s="1">
        <f t="shared" ca="1" si="114"/>
        <v>39862</v>
      </c>
      <c r="G920" s="1">
        <f t="shared" ca="1" si="115"/>
        <v>39869.05277473382</v>
      </c>
      <c r="H920">
        <f t="shared" ca="1" si="116"/>
        <v>1</v>
      </c>
      <c r="I920" t="str">
        <f ca="1">VLOOKUP(Q920,Tabela3[],9,1)</f>
        <v>Trailer Carriers</v>
      </c>
      <c r="J920" t="str">
        <f ca="1">VLOOKUP(Q920,Tabela3[],11,0)</f>
        <v>COROLLA CROSS XR</v>
      </c>
      <c r="K920" t="str">
        <f ca="1">VLOOKUP(Q920,Tabela3[],10,0)</f>
        <v>Carros</v>
      </c>
      <c r="L920" t="e" cm="1">
        <f t="array" aca="1" ref="L920" ca="1">IF(Tabela2[[#This Row],[PORTO]]=Tabela2[[#This Row],[DESTINO]],0,erro)</f>
        <v>#NAME?</v>
      </c>
      <c r="N920">
        <f t="shared" ca="1" si="119"/>
        <v>300</v>
      </c>
      <c r="O920">
        <f t="shared" ca="1" si="120"/>
        <v>9</v>
      </c>
      <c r="P920">
        <f t="shared" ca="1" si="121"/>
        <v>2</v>
      </c>
      <c r="Q920">
        <f t="shared" ca="1" si="117"/>
        <v>11</v>
      </c>
      <c r="R920">
        <f t="shared" ca="1" si="118"/>
        <v>11</v>
      </c>
    </row>
    <row r="921" spans="1:18">
      <c r="A921">
        <f ca="1">VLOOKUP(O921,Tabela3[],2,0)</f>
        <v>2008</v>
      </c>
      <c r="B921" t="str">
        <f ca="1">VLOOKUP(P921,Tabela3[],4,0)</f>
        <v>MAIO</v>
      </c>
      <c r="C921" t="str">
        <f ca="1">VLOOKUP(Q921,Tabela3[],5,0)</f>
        <v>Holanda</v>
      </c>
      <c r="D921" t="str">
        <f ca="1">VLOOKUP(Q921,Tabela3[],3,0)</f>
        <v>Shell</v>
      </c>
      <c r="E921" t="str">
        <f ca="1">IF(R921=Q921, (VLOOKUP(P921+1,Tabela3[],5,0)),VLOOKUP(R921,Tabela3[],5,0))</f>
        <v>Reino Unido</v>
      </c>
      <c r="F921" s="1">
        <f t="shared" ca="1" si="114"/>
        <v>39540</v>
      </c>
      <c r="G921" s="1">
        <f t="shared" ca="1" si="115"/>
        <v>39540.544238323884</v>
      </c>
      <c r="H921">
        <f t="shared" ca="1" si="116"/>
        <v>1</v>
      </c>
      <c r="I921" t="str">
        <f ca="1">VLOOKUP(Q921,Tabela3[],9,1)</f>
        <v>AbQaiq</v>
      </c>
      <c r="J921" t="str">
        <f ca="1">VLOOKUP(Q921,Tabela3[],11,0)</f>
        <v>Petróleo Bruto</v>
      </c>
      <c r="K921" t="str">
        <f ca="1">VLOOKUP(Q921,Tabela3[],10,0)</f>
        <v>Petróleo</v>
      </c>
      <c r="L921" t="e" cm="1">
        <f t="array" aca="1" ref="L921" ca="1">IF(Tabela2[[#This Row],[PORTO]]=Tabela2[[#This Row],[DESTINO]],0,erro)</f>
        <v>#NAME?</v>
      </c>
      <c r="N921">
        <f t="shared" ca="1" si="119"/>
        <v>62000</v>
      </c>
      <c r="O921">
        <f t="shared" ca="1" si="120"/>
        <v>8</v>
      </c>
      <c r="P921">
        <f t="shared" ca="1" si="121"/>
        <v>4</v>
      </c>
      <c r="Q921">
        <f t="shared" ca="1" si="117"/>
        <v>17</v>
      </c>
      <c r="R921">
        <f t="shared" ca="1" si="118"/>
        <v>24</v>
      </c>
    </row>
    <row r="922" spans="1:18">
      <c r="A922">
        <f ca="1">VLOOKUP(O922,Tabela3[],2,0)</f>
        <v>2006</v>
      </c>
      <c r="B922" t="str">
        <f ca="1">VLOOKUP(P922,Tabela3[],4,0)</f>
        <v>MAIO</v>
      </c>
      <c r="C922" t="str">
        <f ca="1">VLOOKUP(Q922,Tabela3[],5,0)</f>
        <v>Japão</v>
      </c>
      <c r="D922" t="str">
        <f ca="1">VLOOKUP(Q922,Tabela3[],3,0)</f>
        <v>Toyota</v>
      </c>
      <c r="E922" t="str">
        <f ca="1">IF(R922=Q922, (VLOOKUP(P922+1,Tabela3[],5,0)),VLOOKUP(R922,Tabela3[],5,0))</f>
        <v>Alemanha</v>
      </c>
      <c r="F922" s="1">
        <f t="shared" ca="1" si="114"/>
        <v>38830</v>
      </c>
      <c r="G922" s="1">
        <f t="shared" ca="1" si="115"/>
        <v>38836.03688855478</v>
      </c>
      <c r="H922">
        <f t="shared" ca="1" si="116"/>
        <v>1</v>
      </c>
      <c r="I922" t="str">
        <f ca="1">VLOOKUP(Q922,Tabela3[],9,1)</f>
        <v>Trailer Carriers</v>
      </c>
      <c r="J922" t="str">
        <f ca="1">VLOOKUP(Q922,Tabela3[],11,0)</f>
        <v>COROLLA GLI</v>
      </c>
      <c r="K922" t="str">
        <f ca="1">VLOOKUP(Q922,Tabela3[],10,0)</f>
        <v>Carros</v>
      </c>
      <c r="L922" t="e" cm="1">
        <f t="array" aca="1" ref="L922" ca="1">IF(Tabela2[[#This Row],[PORTO]]=Tabela2[[#This Row],[DESTINO]],0,erro)</f>
        <v>#NAME?</v>
      </c>
      <c r="N922">
        <f t="shared" ca="1" si="119"/>
        <v>400</v>
      </c>
      <c r="O922">
        <f t="shared" ca="1" si="120"/>
        <v>6</v>
      </c>
      <c r="P922">
        <f t="shared" ca="1" si="121"/>
        <v>4</v>
      </c>
      <c r="Q922">
        <f t="shared" ca="1" si="117"/>
        <v>10</v>
      </c>
      <c r="R922">
        <f t="shared" ca="1" si="118"/>
        <v>6</v>
      </c>
    </row>
    <row r="923" spans="1:18">
      <c r="A923">
        <f ca="1">VLOOKUP(O923,Tabela3[],2,0)</f>
        <v>2008</v>
      </c>
      <c r="B923" t="str">
        <f ca="1">VLOOKUP(P923,Tabela3[],4,0)</f>
        <v>MARÇO</v>
      </c>
      <c r="C923" t="str">
        <f ca="1">VLOOKUP(Q923,Tabela3[],5,0)</f>
        <v>Brasil</v>
      </c>
      <c r="D923" t="str">
        <f ca="1">VLOOKUP(Q923,Tabela3[],3,0)</f>
        <v>VALE</v>
      </c>
      <c r="E923" t="str">
        <f ca="1">IF(R923=Q923, (VLOOKUP(P923+1,Tabela3[],5,0)),VLOOKUP(R923,Tabela3[],5,0))</f>
        <v>Itália</v>
      </c>
      <c r="F923" s="1">
        <f t="shared" ca="1" si="114"/>
        <v>39482</v>
      </c>
      <c r="G923" s="1">
        <f t="shared" ca="1" si="115"/>
        <v>39490.306820093421</v>
      </c>
      <c r="H923">
        <f t="shared" ca="1" si="116"/>
        <v>0</v>
      </c>
      <c r="I923" t="str">
        <f ca="1">VLOOKUP(Q923,Tabela3[],9,1)</f>
        <v>Lan Hua Hai</v>
      </c>
      <c r="J923" t="str">
        <f ca="1">VLOOKUP(Q923,Tabela3[],11,0)</f>
        <v>Bauxita</v>
      </c>
      <c r="K923" t="str">
        <f ca="1">VLOOKUP(Q923,Tabela3[],10,0)</f>
        <v>Minério</v>
      </c>
      <c r="L923" t="e" cm="1">
        <f t="array" aca="1" ref="L923" ca="1">IF(Tabela2[[#This Row],[PORTO]]=Tabela2[[#This Row],[DESTINO]],0,erro)</f>
        <v>#NAME?</v>
      </c>
      <c r="N923">
        <f t="shared" ca="1" si="119"/>
        <v>0</v>
      </c>
      <c r="O923">
        <f t="shared" ca="1" si="120"/>
        <v>8</v>
      </c>
      <c r="P923">
        <f t="shared" ca="1" si="121"/>
        <v>2</v>
      </c>
      <c r="Q923">
        <f t="shared" ca="1" si="117"/>
        <v>28</v>
      </c>
      <c r="R923">
        <f t="shared" ca="1" si="118"/>
        <v>18</v>
      </c>
    </row>
    <row r="924" spans="1:18">
      <c r="A924">
        <f ca="1">VLOOKUP(O924,Tabela3[],2,0)</f>
        <v>2009</v>
      </c>
      <c r="B924" t="str">
        <f ca="1">VLOOKUP(P924,Tabela3[],4,0)</f>
        <v>SETEMBRO</v>
      </c>
      <c r="C924" t="str">
        <f ca="1">VLOOKUP(Q924,Tabela3[],5,0)</f>
        <v>Coréia do Sul</v>
      </c>
      <c r="D924" t="str">
        <f ca="1">VLOOKUP(Q924,Tabela3[],3,0)</f>
        <v>Samsung</v>
      </c>
      <c r="E924" t="str">
        <f ca="1">IF(R924=Q924, (VLOOKUP(P924+1,Tabela3[],5,0)),VLOOKUP(R924,Tabela3[],5,0))</f>
        <v>China</v>
      </c>
      <c r="F924" s="1">
        <f t="shared" ca="1" si="114"/>
        <v>40032</v>
      </c>
      <c r="G924" s="1">
        <f t="shared" ca="1" si="115"/>
        <v>40036.823460055719</v>
      </c>
      <c r="H924">
        <f t="shared" ca="1" si="116"/>
        <v>1</v>
      </c>
      <c r="I924" t="str">
        <f ca="1">VLOOKUP(Q924,Tabela3[],9,1)</f>
        <v>HMM Rotterdam</v>
      </c>
      <c r="J924" t="str">
        <f ca="1">VLOOKUP(Q924,Tabela3[],11,0)</f>
        <v>QLED 4k 75"</v>
      </c>
      <c r="K924" t="str">
        <f ca="1">VLOOKUP(Q924,Tabela3[],10,0)</f>
        <v>Eletrônicos</v>
      </c>
      <c r="L924" t="e" cm="1">
        <f t="array" aca="1" ref="L924" ca="1">IF(Tabela2[[#This Row],[PORTO]]=Tabela2[[#This Row],[DESTINO]],0,erro)</f>
        <v>#NAME?</v>
      </c>
      <c r="N924">
        <f t="shared" ca="1" si="119"/>
        <v>1500</v>
      </c>
      <c r="O924">
        <f t="shared" ca="1" si="120"/>
        <v>9</v>
      </c>
      <c r="P924">
        <f t="shared" ca="1" si="121"/>
        <v>8</v>
      </c>
      <c r="Q924">
        <f t="shared" ca="1" si="117"/>
        <v>13</v>
      </c>
      <c r="R924">
        <f t="shared" ca="1" si="118"/>
        <v>1</v>
      </c>
    </row>
    <row r="925" spans="1:18">
      <c r="A925">
        <f ca="1">VLOOKUP(O925,Tabela3[],2,0)</f>
        <v>2000</v>
      </c>
      <c r="B925" t="str">
        <f ca="1">VLOOKUP(P925,Tabela3[],4,0)</f>
        <v>MARÇO</v>
      </c>
      <c r="C925" t="str">
        <f ca="1">VLOOKUP(Q925,Tabela3[],5,0)</f>
        <v>Reino Unido</v>
      </c>
      <c r="D925" t="str">
        <f ca="1">VLOOKUP(Q925,Tabela3[],3,0)</f>
        <v>Unilever</v>
      </c>
      <c r="E925" t="str">
        <f ca="1">IF(R925=Q925, (VLOOKUP(P925+1,Tabela3[],5,0)),VLOOKUP(R925,Tabela3[],5,0))</f>
        <v>Alemanha</v>
      </c>
      <c r="F925" s="1">
        <f t="shared" ca="1" si="114"/>
        <v>36564</v>
      </c>
      <c r="G925" s="1">
        <f t="shared" ca="1" si="115"/>
        <v>36564.713004697922</v>
      </c>
      <c r="H925">
        <f t="shared" ca="1" si="116"/>
        <v>1</v>
      </c>
      <c r="I925" t="str">
        <f ca="1">VLOOKUP(Q925,Tabela3[],9,1)</f>
        <v>HMM Helsinki</v>
      </c>
      <c r="J925" t="str">
        <f ca="1">VLOOKUP(Q925,Tabela3[],11,0)</f>
        <v>Sabonete</v>
      </c>
      <c r="K925" t="str">
        <f ca="1">VLOOKUP(Q925,Tabela3[],10,0)</f>
        <v>Quimico</v>
      </c>
      <c r="L925" t="e" cm="1">
        <f t="array" aca="1" ref="L925" ca="1">IF(Tabela2[[#This Row],[PORTO]]=Tabela2[[#This Row],[DESTINO]],0,erro)</f>
        <v>#NAME?</v>
      </c>
      <c r="N925">
        <f t="shared" ca="1" si="119"/>
        <v>810000</v>
      </c>
      <c r="O925">
        <f t="shared" ca="1" si="120"/>
        <v>0</v>
      </c>
      <c r="P925">
        <f t="shared" ca="1" si="121"/>
        <v>2</v>
      </c>
      <c r="Q925">
        <f t="shared" ca="1" si="117"/>
        <v>26</v>
      </c>
      <c r="R925">
        <f t="shared" ca="1" si="118"/>
        <v>7</v>
      </c>
    </row>
    <row r="926" spans="1:18">
      <c r="A926">
        <f ca="1">VLOOKUP(O926,Tabela3[],2,0)</f>
        <v>2003</v>
      </c>
      <c r="B926" t="str">
        <f ca="1">VLOOKUP(P926,Tabela3[],4,0)</f>
        <v>FEVEREIRO</v>
      </c>
      <c r="C926" t="str">
        <f ca="1">VLOOKUP(Q926,Tabela3[],5,0)</f>
        <v>Coréia do Sul</v>
      </c>
      <c r="D926" t="str">
        <f ca="1">VLOOKUP(Q926,Tabela3[],3,0)</f>
        <v>Samsung</v>
      </c>
      <c r="E926" t="str">
        <f ca="1">IF(R926=Q926, (VLOOKUP(P926+1,Tabela3[],5,0)),VLOOKUP(R926,Tabela3[],5,0))</f>
        <v>Holanda</v>
      </c>
      <c r="F926" s="1">
        <f t="shared" ca="1" si="114"/>
        <v>37626</v>
      </c>
      <c r="G926" s="1">
        <f t="shared" ca="1" si="115"/>
        <v>37626.026301463877</v>
      </c>
      <c r="H926">
        <f t="shared" ca="1" si="116"/>
        <v>0</v>
      </c>
      <c r="I926" t="str">
        <f ca="1">VLOOKUP(Q926,Tabela3[],9,1)</f>
        <v>HMM Rotterdam</v>
      </c>
      <c r="J926" t="str">
        <f ca="1">VLOOKUP(Q926,Tabela3[],11,0)</f>
        <v>Neo QLED 8k 75"</v>
      </c>
      <c r="K926" t="str">
        <f ca="1">VLOOKUP(Q926,Tabela3[],10,0)</f>
        <v>Eletrônicos</v>
      </c>
      <c r="L926" t="e" cm="1">
        <f t="array" aca="1" ref="L926" ca="1">IF(Tabela2[[#This Row],[PORTO]]=Tabela2[[#This Row],[DESTINO]],0,erro)</f>
        <v>#NAME?</v>
      </c>
      <c r="N926">
        <f t="shared" ca="1" si="119"/>
        <v>2500</v>
      </c>
      <c r="O926">
        <f t="shared" ca="1" si="120"/>
        <v>3</v>
      </c>
      <c r="P926">
        <f t="shared" ca="1" si="121"/>
        <v>1</v>
      </c>
      <c r="Q926">
        <f t="shared" ca="1" si="117"/>
        <v>12</v>
      </c>
      <c r="R926">
        <f t="shared" ca="1" si="118"/>
        <v>17</v>
      </c>
    </row>
    <row r="927" spans="1:18">
      <c r="A927">
        <f ca="1">VLOOKUP(O927,Tabela3[],2,0)</f>
        <v>2005</v>
      </c>
      <c r="B927" t="str">
        <f ca="1">VLOOKUP(P927,Tabela3[],4,0)</f>
        <v>JULHO</v>
      </c>
      <c r="C927" t="str">
        <f ca="1">VLOOKUP(Q927,Tabela3[],5,0)</f>
        <v>Brasil</v>
      </c>
      <c r="D927" t="str">
        <f ca="1">VLOOKUP(Q927,Tabela3[],3,0)</f>
        <v>VALE</v>
      </c>
      <c r="E927" t="str">
        <f ca="1">IF(R927=Q927, (VLOOKUP(P927+1,Tabela3[],5,0)),VLOOKUP(R927,Tabela3[],5,0))</f>
        <v>China</v>
      </c>
      <c r="F927" s="1">
        <f t="shared" ca="1" si="114"/>
        <v>38516</v>
      </c>
      <c r="G927" s="1">
        <f t="shared" ca="1" si="115"/>
        <v>38517.33537453488</v>
      </c>
      <c r="H927">
        <f t="shared" ca="1" si="116"/>
        <v>1</v>
      </c>
      <c r="I927" t="str">
        <f ca="1">VLOOKUP(Q927,Tabela3[],9,1)</f>
        <v>Lan Hua Hai</v>
      </c>
      <c r="J927" t="str">
        <f ca="1">VLOOKUP(Q927,Tabela3[],11,0)</f>
        <v>Minério de Ferro</v>
      </c>
      <c r="K927" t="str">
        <f ca="1">VLOOKUP(Q927,Tabela3[],10,0)</f>
        <v>Minério</v>
      </c>
      <c r="L927" t="e" cm="1">
        <f t="array" aca="1" ref="L927" ca="1">IF(Tabela2[[#This Row],[PORTO]]=Tabela2[[#This Row],[DESTINO]],0,erro)</f>
        <v>#NAME?</v>
      </c>
      <c r="N927">
        <f t="shared" ca="1" si="119"/>
        <v>0</v>
      </c>
      <c r="O927">
        <f t="shared" ca="1" si="120"/>
        <v>5</v>
      </c>
      <c r="P927">
        <f t="shared" ca="1" si="121"/>
        <v>6</v>
      </c>
      <c r="Q927">
        <f t="shared" ca="1" si="117"/>
        <v>27</v>
      </c>
      <c r="R927">
        <f t="shared" ca="1" si="118"/>
        <v>2</v>
      </c>
    </row>
    <row r="928" spans="1:18">
      <c r="A928">
        <f ca="1">VLOOKUP(O928,Tabela3[],2,0)</f>
        <v>2007</v>
      </c>
      <c r="B928" t="str">
        <f ca="1">VLOOKUP(P928,Tabela3[],4,0)</f>
        <v>ABRIL</v>
      </c>
      <c r="C928" t="str">
        <f ca="1">VLOOKUP(Q928,Tabela3[],5,0)</f>
        <v>Coréia do Sul</v>
      </c>
      <c r="D928" t="str">
        <f ca="1">VLOOKUP(Q928,Tabela3[],3,0)</f>
        <v>Samsung</v>
      </c>
      <c r="E928" t="str">
        <f ca="1">IF(R928=Q928, (VLOOKUP(P928+1,Tabela3[],5,0)),VLOOKUP(R928,Tabela3[],5,0))</f>
        <v>Holanda</v>
      </c>
      <c r="F928" s="1">
        <f t="shared" ca="1" si="114"/>
        <v>39164</v>
      </c>
      <c r="G928" s="1">
        <f t="shared" ca="1" si="115"/>
        <v>39170.723196331441</v>
      </c>
      <c r="H928">
        <f t="shared" ca="1" si="116"/>
        <v>0</v>
      </c>
      <c r="I928" t="str">
        <f ca="1">VLOOKUP(Q928,Tabela3[],9,1)</f>
        <v>HMM Rotterdam</v>
      </c>
      <c r="J928" t="str">
        <f ca="1">VLOOKUP(Q928,Tabela3[],11,0)</f>
        <v>Crystal UHD 4k 65"</v>
      </c>
      <c r="K928" t="str">
        <f ca="1">VLOOKUP(Q928,Tabela3[],10,0)</f>
        <v>Eletrônicos</v>
      </c>
      <c r="L928" t="e" cm="1">
        <f t="array" aca="1" ref="L928" ca="1">IF(Tabela2[[#This Row],[PORTO]]=Tabela2[[#This Row],[DESTINO]],0,erro)</f>
        <v>#NAME?</v>
      </c>
      <c r="N928">
        <f t="shared" ca="1" si="119"/>
        <v>1500</v>
      </c>
      <c r="O928">
        <f t="shared" ca="1" si="120"/>
        <v>7</v>
      </c>
      <c r="P928">
        <f t="shared" ca="1" si="121"/>
        <v>3</v>
      </c>
      <c r="Q928">
        <f t="shared" ca="1" si="117"/>
        <v>14</v>
      </c>
      <c r="R928">
        <f t="shared" ca="1" si="118"/>
        <v>16</v>
      </c>
    </row>
    <row r="929" spans="1:18">
      <c r="A929">
        <f ca="1">VLOOKUP(O929,Tabela3[],2,0)</f>
        <v>2009</v>
      </c>
      <c r="B929" t="str">
        <f ca="1">VLOOKUP(P929,Tabela3[],4,0)</f>
        <v>JUNHO</v>
      </c>
      <c r="C929" t="str">
        <f ca="1">VLOOKUP(Q929,Tabela3[],5,0)</f>
        <v>Coréia do Sul</v>
      </c>
      <c r="D929" t="str">
        <f ca="1">VLOOKUP(Q929,Tabela3[],3,0)</f>
        <v>Samsung</v>
      </c>
      <c r="E929" t="str">
        <f ca="1">IF(R929=Q929, (VLOOKUP(P929+1,Tabela3[],5,0)),VLOOKUP(R929,Tabela3[],5,0))</f>
        <v>Japão</v>
      </c>
      <c r="F929" s="1">
        <f t="shared" ca="1" si="114"/>
        <v>39952</v>
      </c>
      <c r="G929" s="1">
        <f t="shared" ca="1" si="115"/>
        <v>39961.825758170467</v>
      </c>
      <c r="H929">
        <f t="shared" ca="1" si="116"/>
        <v>0</v>
      </c>
      <c r="I929" t="str">
        <f ca="1">VLOOKUP(Q929,Tabela3[],9,1)</f>
        <v>HMM Rotterdam</v>
      </c>
      <c r="J929" t="str">
        <f ca="1">VLOOKUP(Q929,Tabela3[],11,0)</f>
        <v>Crystal UHD 4k 65"</v>
      </c>
      <c r="K929" t="str">
        <f ca="1">VLOOKUP(Q929,Tabela3[],10,0)</f>
        <v>Eletrônicos</v>
      </c>
      <c r="L929" t="e" cm="1">
        <f t="array" aca="1" ref="L929" ca="1">IF(Tabela2[[#This Row],[PORTO]]=Tabela2[[#This Row],[DESTINO]],0,erro)</f>
        <v>#NAME?</v>
      </c>
      <c r="N929">
        <f t="shared" ca="1" si="119"/>
        <v>1000</v>
      </c>
      <c r="O929">
        <f t="shared" ca="1" si="120"/>
        <v>9</v>
      </c>
      <c r="P929">
        <f t="shared" ca="1" si="121"/>
        <v>5</v>
      </c>
      <c r="Q929">
        <f t="shared" ca="1" si="117"/>
        <v>14</v>
      </c>
      <c r="R929">
        <f t="shared" ca="1" si="118"/>
        <v>11</v>
      </c>
    </row>
    <row r="930" spans="1:18">
      <c r="A930">
        <f ca="1">VLOOKUP(O930,Tabela3[],2,0)</f>
        <v>2009</v>
      </c>
      <c r="B930" t="str">
        <f ca="1">VLOOKUP(P930,Tabela3[],4,0)</f>
        <v>JUNHO</v>
      </c>
      <c r="C930" t="str">
        <f ca="1">VLOOKUP(Q930,Tabela3[],5,0)</f>
        <v>Japão</v>
      </c>
      <c r="D930" t="str">
        <f ca="1">VLOOKUP(Q930,Tabela3[],3,0)</f>
        <v>Toyota</v>
      </c>
      <c r="E930" t="str">
        <f ca="1">IF(R930=Q930, (VLOOKUP(P930+1,Tabela3[],5,0)),VLOOKUP(R930,Tabela3[],5,0))</f>
        <v>Holanda</v>
      </c>
      <c r="F930" s="1">
        <f t="shared" ca="1" si="114"/>
        <v>39940</v>
      </c>
      <c r="G930" s="1">
        <f t="shared" ca="1" si="115"/>
        <v>39947.323650745551</v>
      </c>
      <c r="H930">
        <f t="shared" ca="1" si="116"/>
        <v>1</v>
      </c>
      <c r="I930" t="str">
        <f ca="1">VLOOKUP(Q930,Tabela3[],9,1)</f>
        <v>Trailer Carriers</v>
      </c>
      <c r="J930" t="str">
        <f ca="1">VLOOKUP(Q930,Tabela3[],11,0)</f>
        <v>COROLLA CROSS XR</v>
      </c>
      <c r="K930" t="str">
        <f ca="1">VLOOKUP(Q930,Tabela3[],10,0)</f>
        <v>Carros</v>
      </c>
      <c r="L930" t="e" cm="1">
        <f t="array" aca="1" ref="L930" ca="1">IF(Tabela2[[#This Row],[PORTO]]=Tabela2[[#This Row],[DESTINO]],0,erro)</f>
        <v>#NAME?</v>
      </c>
      <c r="N930">
        <f t="shared" ca="1" si="119"/>
        <v>200</v>
      </c>
      <c r="O930">
        <f t="shared" ca="1" si="120"/>
        <v>9</v>
      </c>
      <c r="P930">
        <f t="shared" ca="1" si="121"/>
        <v>5</v>
      </c>
      <c r="Q930">
        <f t="shared" ca="1" si="117"/>
        <v>11</v>
      </c>
      <c r="R930">
        <f t="shared" ca="1" si="118"/>
        <v>15</v>
      </c>
    </row>
    <row r="931" spans="1:18">
      <c r="A931">
        <f ca="1">VLOOKUP(O931,Tabela3[],2,0)</f>
        <v>2002</v>
      </c>
      <c r="B931" t="str">
        <f ca="1">VLOOKUP(P931,Tabela3[],4,0)</f>
        <v>NOVEMBRO</v>
      </c>
      <c r="C931" t="str">
        <f ca="1">VLOOKUP(Q931,Tabela3[],5,0)</f>
        <v>Japão</v>
      </c>
      <c r="D931" t="str">
        <f ca="1">VLOOKUP(Q931,Tabela3[],3,0)</f>
        <v>Toyota</v>
      </c>
      <c r="E931" t="str">
        <f ca="1">IF(R931=Q931, (VLOOKUP(P931+1,Tabela3[],5,0)),VLOOKUP(R931,Tabela3[],5,0))</f>
        <v>Estados Unidos</v>
      </c>
      <c r="F931" s="1">
        <f t="shared" ca="1" si="114"/>
        <v>37553</v>
      </c>
      <c r="G931" s="1">
        <f t="shared" ca="1" si="115"/>
        <v>37553.90176157</v>
      </c>
      <c r="H931">
        <f t="shared" ca="1" si="116"/>
        <v>1</v>
      </c>
      <c r="I931" t="str">
        <f ca="1">VLOOKUP(Q931,Tabela3[],9,1)</f>
        <v>Trailer Carriers</v>
      </c>
      <c r="J931" t="str">
        <f ca="1">VLOOKUP(Q931,Tabela3[],11,0)</f>
        <v>HILUX CABINE DUPLA STD POWER PACK</v>
      </c>
      <c r="K931" t="str">
        <f ca="1">VLOOKUP(Q931,Tabela3[],10,0)</f>
        <v>Carros</v>
      </c>
      <c r="L931" t="e" cm="1">
        <f t="array" aca="1" ref="L931" ca="1">IF(Tabela2[[#This Row],[PORTO]]=Tabela2[[#This Row],[DESTINO]],0,erro)</f>
        <v>#NAME?</v>
      </c>
      <c r="N931">
        <f t="shared" ca="1" si="119"/>
        <v>200</v>
      </c>
      <c r="O931">
        <f t="shared" ca="1" si="120"/>
        <v>2</v>
      </c>
      <c r="P931">
        <f t="shared" ca="1" si="121"/>
        <v>10</v>
      </c>
      <c r="Q931">
        <f t="shared" ca="1" si="117"/>
        <v>9</v>
      </c>
      <c r="R931">
        <f t="shared" ca="1" si="118"/>
        <v>4</v>
      </c>
    </row>
    <row r="932" spans="1:18">
      <c r="A932">
        <f ca="1">VLOOKUP(O932,Tabela3[],2,0)</f>
        <v>2003</v>
      </c>
      <c r="B932" t="str">
        <f ca="1">VLOOKUP(P932,Tabela3[],4,0)</f>
        <v>DEZEMBRO</v>
      </c>
      <c r="C932" t="str">
        <f ca="1">VLOOKUP(Q932,Tabela3[],5,0)</f>
        <v>Estados Unidos</v>
      </c>
      <c r="D932" t="str">
        <f ca="1">VLOOKUP(Q932,Tabela3[],3,0)</f>
        <v>Amazon</v>
      </c>
      <c r="E932" t="str">
        <f ca="1">IF(R932=Q932, (VLOOKUP(P932+1,Tabela3[],5,0)),VLOOKUP(R932,Tabela3[],5,0))</f>
        <v>China</v>
      </c>
      <c r="F932" s="1">
        <f t="shared" ca="1" si="114"/>
        <v>37941</v>
      </c>
      <c r="G932" s="1">
        <f t="shared" ca="1" si="115"/>
        <v>37943.795410154191</v>
      </c>
      <c r="H932">
        <f t="shared" ca="1" si="116"/>
        <v>0</v>
      </c>
      <c r="I932" t="str">
        <f ca="1">VLOOKUP(Q932,Tabela3[],9,1)</f>
        <v>HMM Algeciras</v>
      </c>
      <c r="J932" t="str">
        <f ca="1">VLOOKUP(Q932,Tabela3[],11,0)</f>
        <v>Colchão Baby Light D18</v>
      </c>
      <c r="K932" t="str">
        <f ca="1">VLOOKUP(Q932,Tabela3[],10,0)</f>
        <v>Geral</v>
      </c>
      <c r="L932" t="e" cm="1">
        <f t="array" aca="1" ref="L932" ca="1">IF(Tabela2[[#This Row],[PORTO]]=Tabela2[[#This Row],[DESTINO]],0,erro)</f>
        <v>#NAME?</v>
      </c>
      <c r="N932">
        <f t="shared" ca="1" si="119"/>
        <v>2000</v>
      </c>
      <c r="O932">
        <f t="shared" ca="1" si="120"/>
        <v>3</v>
      </c>
      <c r="P932">
        <f t="shared" ca="1" si="121"/>
        <v>11</v>
      </c>
      <c r="Q932">
        <f t="shared" ca="1" si="117"/>
        <v>4</v>
      </c>
      <c r="R932">
        <f t="shared" ca="1" si="118"/>
        <v>1</v>
      </c>
    </row>
    <row r="933" spans="1:18">
      <c r="A933">
        <f ca="1">VLOOKUP(O933,Tabela3[],2,0)</f>
        <v>2006</v>
      </c>
      <c r="B933" t="str">
        <f ca="1">VLOOKUP(P933,Tabela3[],4,0)</f>
        <v>DEZEMBRO</v>
      </c>
      <c r="C933" t="str">
        <f ca="1">VLOOKUP(Q933,Tabela3[],5,0)</f>
        <v>Japão</v>
      </c>
      <c r="D933" t="str">
        <f ca="1">VLOOKUP(Q933,Tabela3[],3,0)</f>
        <v>Toyota</v>
      </c>
      <c r="E933" t="str">
        <f ca="1">IF(R933=Q933, (VLOOKUP(P933+1,Tabela3[],5,0)),VLOOKUP(R933,Tabela3[],5,0))</f>
        <v>Coréia do Sul</v>
      </c>
      <c r="F933" s="1">
        <f t="shared" ca="1" si="114"/>
        <v>39030</v>
      </c>
      <c r="G933" s="1">
        <f t="shared" ca="1" si="115"/>
        <v>39031.702154874554</v>
      </c>
      <c r="H933">
        <f t="shared" ca="1" si="116"/>
        <v>1</v>
      </c>
      <c r="I933" t="str">
        <f ca="1">VLOOKUP(Q933,Tabela3[],9,1)</f>
        <v>Trailer Carriers</v>
      </c>
      <c r="J933" t="str">
        <f ca="1">VLOOKUP(Q933,Tabela3[],11,0)</f>
        <v>COROLLA CROSS XR</v>
      </c>
      <c r="K933" t="str">
        <f ca="1">VLOOKUP(Q933,Tabela3[],10,0)</f>
        <v>Carros</v>
      </c>
      <c r="L933" t="e" cm="1">
        <f t="array" aca="1" ref="L933" ca="1">IF(Tabela2[[#This Row],[PORTO]]=Tabela2[[#This Row],[DESTINO]],0,erro)</f>
        <v>#NAME?</v>
      </c>
      <c r="N933">
        <f t="shared" ca="1" si="119"/>
        <v>300</v>
      </c>
      <c r="O933">
        <f t="shared" ca="1" si="120"/>
        <v>6</v>
      </c>
      <c r="P933">
        <f t="shared" ca="1" si="121"/>
        <v>11</v>
      </c>
      <c r="Q933">
        <f t="shared" ca="1" si="117"/>
        <v>11</v>
      </c>
      <c r="R933">
        <f t="shared" ca="1" si="118"/>
        <v>11</v>
      </c>
    </row>
    <row r="934" spans="1:18">
      <c r="A934">
        <f ca="1">VLOOKUP(O934,Tabela3[],2,0)</f>
        <v>2004</v>
      </c>
      <c r="B934" t="str">
        <f ca="1">VLOOKUP(P934,Tabela3[],4,0)</f>
        <v>SETEMBRO</v>
      </c>
      <c r="C934" t="str">
        <f ca="1">VLOOKUP(Q934,Tabela3[],5,0)</f>
        <v>Coréia do Sul</v>
      </c>
      <c r="D934" t="str">
        <f ca="1">VLOOKUP(Q934,Tabela3[],3,0)</f>
        <v>Samsung</v>
      </c>
      <c r="E934" t="str">
        <f ca="1">IF(R934=Q934, (VLOOKUP(P934+1,Tabela3[],5,0)),VLOOKUP(R934,Tabela3[],5,0))</f>
        <v>Itália</v>
      </c>
      <c r="F934" s="1">
        <f t="shared" ca="1" si="114"/>
        <v>38204</v>
      </c>
      <c r="G934" s="1">
        <f t="shared" ca="1" si="115"/>
        <v>38213.996218313107</v>
      </c>
      <c r="H934">
        <f t="shared" ca="1" si="116"/>
        <v>0</v>
      </c>
      <c r="I934" t="str">
        <f ca="1">VLOOKUP(Q934,Tabela3[],9,1)</f>
        <v>HMM Rotterdam</v>
      </c>
      <c r="J934" t="str">
        <f ca="1">VLOOKUP(Q934,Tabela3[],11,0)</f>
        <v>Crystal UHD 4k 65"</v>
      </c>
      <c r="K934" t="str">
        <f ca="1">VLOOKUP(Q934,Tabela3[],10,0)</f>
        <v>Eletrônicos</v>
      </c>
      <c r="L934" t="e" cm="1">
        <f t="array" aca="1" ref="L934" ca="1">IF(Tabela2[[#This Row],[PORTO]]=Tabela2[[#This Row],[DESTINO]],0,erro)</f>
        <v>#NAME?</v>
      </c>
      <c r="N934">
        <f t="shared" ca="1" si="119"/>
        <v>2500</v>
      </c>
      <c r="O934">
        <f t="shared" ca="1" si="120"/>
        <v>4</v>
      </c>
      <c r="P934">
        <f t="shared" ca="1" si="121"/>
        <v>8</v>
      </c>
      <c r="Q934">
        <f t="shared" ca="1" si="117"/>
        <v>14</v>
      </c>
      <c r="R934">
        <f t="shared" ca="1" si="118"/>
        <v>19</v>
      </c>
    </row>
    <row r="935" spans="1:18">
      <c r="A935">
        <f ca="1">VLOOKUP(O935,Tabela3[],2,0)</f>
        <v>2006</v>
      </c>
      <c r="B935" t="str">
        <f ca="1">VLOOKUP(P935,Tabela3[],4,0)</f>
        <v>JULHO</v>
      </c>
      <c r="C935" t="str">
        <f ca="1">VLOOKUP(Q935,Tabela3[],5,0)</f>
        <v>Itália</v>
      </c>
      <c r="D935" t="str">
        <f ca="1">VLOOKUP(Q935,Tabela3[],3,0)</f>
        <v>Hyundai</v>
      </c>
      <c r="E935" t="str">
        <f ca="1">IF(R935=Q935, (VLOOKUP(P935+1,Tabela3[],5,0)),VLOOKUP(R935,Tabela3[],5,0))</f>
        <v>Alemanha</v>
      </c>
      <c r="F935" s="1">
        <f t="shared" ca="1" si="114"/>
        <v>38895</v>
      </c>
      <c r="G935" s="1">
        <f t="shared" ca="1" si="115"/>
        <v>38902.379086211877</v>
      </c>
      <c r="H935">
        <f t="shared" ca="1" si="116"/>
        <v>1</v>
      </c>
      <c r="I935" t="str">
        <f ca="1">VLOOKUP(Q935,Tabela3[],9,1)</f>
        <v>Car Carriers</v>
      </c>
      <c r="J935" t="str">
        <f ca="1">VLOOKUP(Q935,Tabela3[],11,0)</f>
        <v>HB20 Vision</v>
      </c>
      <c r="K935" t="str">
        <f ca="1">VLOOKUP(Q935,Tabela3[],10,0)</f>
        <v>Carros</v>
      </c>
      <c r="L935" t="e" cm="1">
        <f t="array" aca="1" ref="L935" ca="1">IF(Tabela2[[#This Row],[PORTO]]=Tabela2[[#This Row],[DESTINO]],0,erro)</f>
        <v>#NAME?</v>
      </c>
      <c r="N935">
        <f t="shared" ca="1" si="119"/>
        <v>300</v>
      </c>
      <c r="O935">
        <f t="shared" ca="1" si="120"/>
        <v>6</v>
      </c>
      <c r="P935">
        <f t="shared" ca="1" si="121"/>
        <v>6</v>
      </c>
      <c r="Q935">
        <f t="shared" ca="1" si="117"/>
        <v>20</v>
      </c>
      <c r="R935">
        <f t="shared" ca="1" si="118"/>
        <v>8</v>
      </c>
    </row>
    <row r="936" spans="1:18">
      <c r="A936">
        <f ca="1">VLOOKUP(O936,Tabela3[],2,0)</f>
        <v>2005</v>
      </c>
      <c r="B936" t="str">
        <f ca="1">VLOOKUP(P936,Tabela3[],4,0)</f>
        <v>MARÇO</v>
      </c>
      <c r="C936" t="str">
        <f ca="1">VLOOKUP(Q936,Tabela3[],5,0)</f>
        <v>França</v>
      </c>
      <c r="D936" t="str">
        <f ca="1">VLOOKUP(Q936,Tabela3[],3,0)</f>
        <v> LVMH</v>
      </c>
      <c r="E936" t="str">
        <f ca="1">IF(R936=Q936, (VLOOKUP(P936+1,Tabela3[],5,0)),VLOOKUP(R936,Tabela3[],5,0))</f>
        <v>Holanda</v>
      </c>
      <c r="F936" s="1">
        <f t="shared" ca="1" si="114"/>
        <v>38406</v>
      </c>
      <c r="G936" s="1">
        <f t="shared" ca="1" si="115"/>
        <v>38406.398410139271</v>
      </c>
      <c r="H936">
        <f t="shared" ca="1" si="116"/>
        <v>0</v>
      </c>
      <c r="I936" t="str">
        <f ca="1">VLOOKUP(Q936,Tabela3[],9,1)</f>
        <v>Emma Maersk</v>
      </c>
      <c r="J936" t="str">
        <f ca="1">VLOOKUP(Q936,Tabela3[],11,0)</f>
        <v>Louis Vuitton</v>
      </c>
      <c r="K936" t="str">
        <f ca="1">VLOOKUP(Q936,Tabela3[],10,0)</f>
        <v>Tecido</v>
      </c>
      <c r="L936" t="e" cm="1">
        <f t="array" aca="1" ref="L936" ca="1">IF(Tabela2[[#This Row],[PORTO]]=Tabela2[[#This Row],[DESTINO]],0,erro)</f>
        <v>#NAME?</v>
      </c>
      <c r="N936">
        <f t="shared" ca="1" si="119"/>
        <v>50000</v>
      </c>
      <c r="O936">
        <f t="shared" ca="1" si="120"/>
        <v>5</v>
      </c>
      <c r="P936">
        <f t="shared" ca="1" si="121"/>
        <v>2</v>
      </c>
      <c r="Q936">
        <f t="shared" ca="1" si="117"/>
        <v>22</v>
      </c>
      <c r="R936">
        <f t="shared" ca="1" si="118"/>
        <v>17</v>
      </c>
    </row>
    <row r="937" spans="1:18">
      <c r="A937">
        <f ca="1">VLOOKUP(O937,Tabela3[],2,0)</f>
        <v>2005</v>
      </c>
      <c r="B937" t="str">
        <f ca="1">VLOOKUP(P937,Tabela3[],4,0)</f>
        <v>JUNHO</v>
      </c>
      <c r="C937" t="str">
        <f ca="1">VLOOKUP(Q937,Tabela3[],5,0)</f>
        <v>Estados Unidos</v>
      </c>
      <c r="D937" t="str">
        <f ca="1">VLOOKUP(Q937,Tabela3[],3,0)</f>
        <v>Amazon</v>
      </c>
      <c r="E937" t="str">
        <f ca="1">IF(R937=Q937, (VLOOKUP(P937+1,Tabela3[],5,0)),VLOOKUP(R937,Tabela3[],5,0))</f>
        <v>Itália</v>
      </c>
      <c r="F937" s="1">
        <f t="shared" ca="1" si="114"/>
        <v>38494</v>
      </c>
      <c r="G937" s="1">
        <f t="shared" ca="1" si="115"/>
        <v>38496.058828482055</v>
      </c>
      <c r="H937">
        <f t="shared" ca="1" si="116"/>
        <v>0</v>
      </c>
      <c r="I937" t="str">
        <f ca="1">VLOOKUP(Q937,Tabela3[],9,1)</f>
        <v>HMM Algeciras</v>
      </c>
      <c r="J937" t="str">
        <f ca="1">VLOOKUP(Q937,Tabela3[],11,0)</f>
        <v>Escrivaninha Trevalla</v>
      </c>
      <c r="K937" t="str">
        <f ca="1">VLOOKUP(Q937,Tabela3[],10,0)</f>
        <v>Geral</v>
      </c>
      <c r="L937" t="e" cm="1">
        <f t="array" aca="1" ref="L937" ca="1">IF(Tabela2[[#This Row],[PORTO]]=Tabela2[[#This Row],[DESTINO]],0,erro)</f>
        <v>#NAME?</v>
      </c>
      <c r="N937">
        <f t="shared" ca="1" si="119"/>
        <v>1000</v>
      </c>
      <c r="O937">
        <f t="shared" ca="1" si="120"/>
        <v>5</v>
      </c>
      <c r="P937">
        <f t="shared" ca="1" si="121"/>
        <v>5</v>
      </c>
      <c r="Q937">
        <f t="shared" ca="1" si="117"/>
        <v>3</v>
      </c>
      <c r="R937">
        <f t="shared" ca="1" si="118"/>
        <v>20</v>
      </c>
    </row>
    <row r="938" spans="1:18">
      <c r="A938">
        <f ca="1">VLOOKUP(O938,Tabela3[],2,0)</f>
        <v>2000</v>
      </c>
      <c r="B938" t="str">
        <f ca="1">VLOOKUP(P938,Tabela3[],4,0)</f>
        <v>DEZEMBRO</v>
      </c>
      <c r="C938" t="str">
        <f ca="1">VLOOKUP(Q938,Tabela3[],5,0)</f>
        <v>Alemanha</v>
      </c>
      <c r="D938" t="str">
        <f ca="1">VLOOKUP(Q938,Tabela3[],3,0)</f>
        <v>Volkswagen</v>
      </c>
      <c r="E938" t="str">
        <f ca="1">IF(R938=Q938, (VLOOKUP(P938+1,Tabela3[],5,0)),VLOOKUP(R938,Tabela3[],5,0))</f>
        <v>Itália</v>
      </c>
      <c r="F938" s="1">
        <f t="shared" ca="1" si="114"/>
        <v>36833</v>
      </c>
      <c r="G938" s="1">
        <f t="shared" ca="1" si="115"/>
        <v>36841.585818041705</v>
      </c>
      <c r="H938">
        <f t="shared" ca="1" si="116"/>
        <v>0</v>
      </c>
      <c r="I938" t="str">
        <f ca="1">VLOOKUP(Q938,Tabela3[],9,1)</f>
        <v>Warehouse Carriers </v>
      </c>
      <c r="J938" t="str">
        <f ca="1">VLOOKUP(Q938,Tabela3[],11,0)</f>
        <v>GLI 350 TSI (Jetta)</v>
      </c>
      <c r="K938" t="str">
        <f ca="1">VLOOKUP(Q938,Tabela3[],10,0)</f>
        <v>Carros</v>
      </c>
      <c r="L938" t="e" cm="1">
        <f t="array" aca="1" ref="L938" ca="1">IF(Tabela2[[#This Row],[PORTO]]=Tabela2[[#This Row],[DESTINO]],0,erro)</f>
        <v>#NAME?</v>
      </c>
      <c r="N938">
        <f t="shared" ca="1" si="119"/>
        <v>300</v>
      </c>
      <c r="O938">
        <f t="shared" ca="1" si="120"/>
        <v>0</v>
      </c>
      <c r="P938">
        <f t="shared" ca="1" si="121"/>
        <v>11</v>
      </c>
      <c r="Q938">
        <f t="shared" ca="1" si="117"/>
        <v>8</v>
      </c>
      <c r="R938">
        <f t="shared" ca="1" si="118"/>
        <v>20</v>
      </c>
    </row>
    <row r="939" spans="1:18">
      <c r="A939">
        <f ca="1">VLOOKUP(O939,Tabela3[],2,0)</f>
        <v>2008</v>
      </c>
      <c r="B939" t="str">
        <f ca="1">VLOOKUP(P939,Tabela3[],4,0)</f>
        <v>JANEIRO</v>
      </c>
      <c r="C939" t="str">
        <f ca="1">VLOOKUP(Q939,Tabela3[],5,0)</f>
        <v>Brasil</v>
      </c>
      <c r="D939" t="str">
        <f ca="1">VLOOKUP(Q939,Tabela3[],3,0)</f>
        <v>VALE</v>
      </c>
      <c r="E939" t="str">
        <f ca="1">IF(R939=Q939, (VLOOKUP(P939+1,Tabela3[],5,0)),VLOOKUP(R939,Tabela3[],5,0))</f>
        <v>China</v>
      </c>
      <c r="F939" s="1">
        <f t="shared" ca="1" si="114"/>
        <v>39456</v>
      </c>
      <c r="G939" s="1">
        <f t="shared" ca="1" si="115"/>
        <v>39463.755892200221</v>
      </c>
      <c r="H939">
        <f t="shared" ca="1" si="116"/>
        <v>0</v>
      </c>
      <c r="I939" t="str">
        <f ca="1">VLOOKUP(Q939,Tabela3[],9,1)</f>
        <v>Lan Hua Hai</v>
      </c>
      <c r="J939" t="str">
        <f ca="1">VLOOKUP(Q939,Tabela3[],11,0)</f>
        <v>Manganês</v>
      </c>
      <c r="K939" t="str">
        <f ca="1">VLOOKUP(Q939,Tabela3[],10,0)</f>
        <v>Minério</v>
      </c>
      <c r="L939" t="e" cm="1">
        <f t="array" aca="1" ref="L939" ca="1">IF(Tabela2[[#This Row],[PORTO]]=Tabela2[[#This Row],[DESTINO]],0,erro)</f>
        <v>#NAME?</v>
      </c>
      <c r="N939">
        <f t="shared" ca="1" si="119"/>
        <v>0</v>
      </c>
      <c r="O939">
        <f t="shared" ca="1" si="120"/>
        <v>8</v>
      </c>
      <c r="P939">
        <f t="shared" ca="1" si="121"/>
        <v>0</v>
      </c>
      <c r="Q939">
        <f t="shared" ca="1" si="117"/>
        <v>29</v>
      </c>
      <c r="R939">
        <f t="shared" ca="1" si="118"/>
        <v>0</v>
      </c>
    </row>
    <row r="940" spans="1:18">
      <c r="A940">
        <f ca="1">VLOOKUP(O940,Tabela3[],2,0)</f>
        <v>2003</v>
      </c>
      <c r="B940" t="str">
        <f ca="1">VLOOKUP(P940,Tabela3[],4,0)</f>
        <v>FEVEREIRO</v>
      </c>
      <c r="C940" t="str">
        <f ca="1">VLOOKUP(Q940,Tabela3[],5,0)</f>
        <v>Japão</v>
      </c>
      <c r="D940" t="str">
        <f ca="1">VLOOKUP(Q940,Tabela3[],3,0)</f>
        <v>Toyota</v>
      </c>
      <c r="E940" t="str">
        <f ca="1">IF(R940=Q940, (VLOOKUP(P940+1,Tabela3[],5,0)),VLOOKUP(R940,Tabela3[],5,0))</f>
        <v>Coréia do Sul</v>
      </c>
      <c r="F940" s="1">
        <f t="shared" ca="1" si="114"/>
        <v>37624</v>
      </c>
      <c r="G940" s="1">
        <f t="shared" ca="1" si="115"/>
        <v>37629.305415162467</v>
      </c>
      <c r="H940">
        <f t="shared" ca="1" si="116"/>
        <v>1</v>
      </c>
      <c r="I940" t="str">
        <f ca="1">VLOOKUP(Q940,Tabela3[],9,1)</f>
        <v>Trailer Carriers</v>
      </c>
      <c r="J940" t="str">
        <f ca="1">VLOOKUP(Q940,Tabela3[],11,0)</f>
        <v>COROLLA CROSS XR</v>
      </c>
      <c r="K940" t="str">
        <f ca="1">VLOOKUP(Q940,Tabela3[],10,0)</f>
        <v>Carros</v>
      </c>
      <c r="L940" t="e" cm="1">
        <f t="array" aca="1" ref="L940" ca="1">IF(Tabela2[[#This Row],[PORTO]]=Tabela2[[#This Row],[DESTINO]],0,erro)</f>
        <v>#NAME?</v>
      </c>
      <c r="N940">
        <f t="shared" ca="1" si="119"/>
        <v>200</v>
      </c>
      <c r="O940">
        <f t="shared" ca="1" si="120"/>
        <v>3</v>
      </c>
      <c r="P940">
        <f t="shared" ca="1" si="121"/>
        <v>1</v>
      </c>
      <c r="Q940">
        <f t="shared" ca="1" si="117"/>
        <v>11</v>
      </c>
      <c r="R940">
        <f t="shared" ca="1" si="118"/>
        <v>14</v>
      </c>
    </row>
    <row r="941" spans="1:18">
      <c r="A941">
        <f ca="1">VLOOKUP(O941,Tabela3[],2,0)</f>
        <v>2004</v>
      </c>
      <c r="B941" t="str">
        <f ca="1">VLOOKUP(P941,Tabela3[],4,0)</f>
        <v>JULHO</v>
      </c>
      <c r="C941" t="str">
        <f ca="1">VLOOKUP(Q941,Tabela3[],5,0)</f>
        <v>China</v>
      </c>
      <c r="D941" t="str">
        <f ca="1">VLOOKUP(Q941,Tabela3[],3,0)</f>
        <v>Alibaba Group</v>
      </c>
      <c r="E941" t="str">
        <f ca="1">IF(R941=Q941, (VLOOKUP(P941+1,Tabela3[],5,0)),VLOOKUP(R941,Tabela3[],5,0))</f>
        <v>Alemanha</v>
      </c>
      <c r="F941" s="1">
        <f t="shared" ca="1" si="114"/>
        <v>38148</v>
      </c>
      <c r="G941" s="1">
        <f t="shared" ca="1" si="115"/>
        <v>38157.857486330511</v>
      </c>
      <c r="H941">
        <f t="shared" ca="1" si="116"/>
        <v>0</v>
      </c>
      <c r="I941" t="str">
        <f ca="1">VLOOKUP(Q941,Tabela3[],9,1)</f>
        <v>HMM St Petersburg</v>
      </c>
      <c r="J941" t="str">
        <f ca="1">VLOOKUP(Q941,Tabela3[],11,0)</f>
        <v>Serração Portatil</v>
      </c>
      <c r="K941" t="str">
        <f ca="1">VLOOKUP(Q941,Tabela3[],10,0)</f>
        <v>Maquinário</v>
      </c>
      <c r="L941" t="e" cm="1">
        <f t="array" aca="1" ref="L941" ca="1">IF(Tabela2[[#This Row],[PORTO]]=Tabela2[[#This Row],[DESTINO]],0,erro)</f>
        <v>#NAME?</v>
      </c>
      <c r="N941">
        <f t="shared" ca="1" si="119"/>
        <v>20</v>
      </c>
      <c r="O941">
        <f t="shared" ca="1" si="120"/>
        <v>4</v>
      </c>
      <c r="P941">
        <f t="shared" ca="1" si="121"/>
        <v>6</v>
      </c>
      <c r="Q941">
        <f t="shared" ca="1" si="117"/>
        <v>0</v>
      </c>
      <c r="R941">
        <f t="shared" ca="1" si="118"/>
        <v>8</v>
      </c>
    </row>
    <row r="942" spans="1:18">
      <c r="A942">
        <f ca="1">VLOOKUP(O942,Tabela3[],2,0)</f>
        <v>2009</v>
      </c>
      <c r="B942" t="str">
        <f ca="1">VLOOKUP(P942,Tabela3[],4,0)</f>
        <v>DEZEMBRO</v>
      </c>
      <c r="C942" t="str">
        <f ca="1">VLOOKUP(Q942,Tabela3[],5,0)</f>
        <v>Coréia do Sul</v>
      </c>
      <c r="D942" t="str">
        <f ca="1">VLOOKUP(Q942,Tabela3[],3,0)</f>
        <v>Samsung</v>
      </c>
      <c r="E942" t="str">
        <f ca="1">IF(R942=Q942, (VLOOKUP(P942+1,Tabela3[],5,0)),VLOOKUP(R942,Tabela3[],5,0))</f>
        <v>França</v>
      </c>
      <c r="F942" s="1">
        <f t="shared" ca="1" si="114"/>
        <v>40123</v>
      </c>
      <c r="G942" s="1">
        <f t="shared" ca="1" si="115"/>
        <v>40128.881732644644</v>
      </c>
      <c r="H942">
        <f t="shared" ca="1" si="116"/>
        <v>1</v>
      </c>
      <c r="I942" t="str">
        <f ca="1">VLOOKUP(Q942,Tabela3[],9,1)</f>
        <v>HMM Rotterdam</v>
      </c>
      <c r="J942" t="str">
        <f ca="1">VLOOKUP(Q942,Tabela3[],11,0)</f>
        <v>QLED 4k 75"</v>
      </c>
      <c r="K942" t="str">
        <f ca="1">VLOOKUP(Q942,Tabela3[],10,0)</f>
        <v>Eletrônicos</v>
      </c>
      <c r="L942" t="e" cm="1">
        <f t="array" aca="1" ref="L942" ca="1">IF(Tabela2[[#This Row],[PORTO]]=Tabela2[[#This Row],[DESTINO]],0,erro)</f>
        <v>#NAME?</v>
      </c>
      <c r="N942">
        <f t="shared" ca="1" si="119"/>
        <v>2000</v>
      </c>
      <c r="O942">
        <f t="shared" ca="1" si="120"/>
        <v>9</v>
      </c>
      <c r="P942">
        <f t="shared" ca="1" si="121"/>
        <v>11</v>
      </c>
      <c r="Q942">
        <f t="shared" ca="1" si="117"/>
        <v>13</v>
      </c>
      <c r="R942">
        <f t="shared" ca="1" si="118"/>
        <v>22</v>
      </c>
    </row>
    <row r="943" spans="1:18">
      <c r="A943">
        <f ca="1">VLOOKUP(O943,Tabela3[],2,0)</f>
        <v>2004</v>
      </c>
      <c r="B943" t="str">
        <f ca="1">VLOOKUP(P943,Tabela3[],4,0)</f>
        <v>SETEMBRO</v>
      </c>
      <c r="C943" t="str">
        <f ca="1">VLOOKUP(Q943,Tabela3[],5,0)</f>
        <v>Holanda</v>
      </c>
      <c r="D943" t="str">
        <f ca="1">VLOOKUP(Q943,Tabela3[],3,0)</f>
        <v>Shell</v>
      </c>
      <c r="E943" t="str">
        <f ca="1">IF(R943=Q943, (VLOOKUP(P943+1,Tabela3[],5,0)),VLOOKUP(R943,Tabela3[],5,0))</f>
        <v>Holanda</v>
      </c>
      <c r="F943" s="1">
        <f t="shared" ca="1" si="114"/>
        <v>38207</v>
      </c>
      <c r="G943" s="1">
        <f t="shared" ca="1" si="115"/>
        <v>38211.350471893376</v>
      </c>
      <c r="H943">
        <f t="shared" ca="1" si="116"/>
        <v>1</v>
      </c>
      <c r="I943" t="str">
        <f ca="1">VLOOKUP(Q943,Tabela3[],9,1)</f>
        <v>AbQaiq</v>
      </c>
      <c r="J943" t="str">
        <f ca="1">VLOOKUP(Q943,Tabela3[],11,0)</f>
        <v>Diesel</v>
      </c>
      <c r="K943" t="str">
        <f ca="1">VLOOKUP(Q943,Tabela3[],10,0)</f>
        <v>Petróleo</v>
      </c>
      <c r="L943" cm="1">
        <f t="array" aca="1" ref="L943" ca="1">IF(Tabela2[[#This Row],[PORTO]]=Tabela2[[#This Row],[DESTINO]],0,erro)</f>
        <v>0</v>
      </c>
      <c r="N943">
        <f t="shared" ca="1" si="119"/>
        <v>92000</v>
      </c>
      <c r="O943">
        <f t="shared" ca="1" si="120"/>
        <v>4</v>
      </c>
      <c r="P943">
        <f t="shared" ca="1" si="121"/>
        <v>8</v>
      </c>
      <c r="Q943">
        <f t="shared" ca="1" si="117"/>
        <v>15</v>
      </c>
      <c r="R943">
        <f t="shared" ca="1" si="118"/>
        <v>16</v>
      </c>
    </row>
    <row r="944" spans="1:18">
      <c r="A944">
        <f ca="1">VLOOKUP(O944,Tabela3[],2,0)</f>
        <v>2009</v>
      </c>
      <c r="B944" t="str">
        <f ca="1">VLOOKUP(P944,Tabela3[],4,0)</f>
        <v>NOVEMBRO</v>
      </c>
      <c r="C944" t="str">
        <f ca="1">VLOOKUP(Q944,Tabela3[],5,0)</f>
        <v>Estados Unidos</v>
      </c>
      <c r="D944" t="str">
        <f ca="1">VLOOKUP(Q944,Tabela3[],3,0)</f>
        <v>Amazon</v>
      </c>
      <c r="E944" t="str">
        <f ca="1">IF(R944=Q944, (VLOOKUP(P944+1,Tabela3[],5,0)),VLOOKUP(R944,Tabela3[],5,0))</f>
        <v>Estados Unidos</v>
      </c>
      <c r="F944" s="1">
        <f t="shared" ca="1" si="114"/>
        <v>40087</v>
      </c>
      <c r="G944" s="1">
        <f t="shared" ca="1" si="115"/>
        <v>40088.557368812741</v>
      </c>
      <c r="H944">
        <f t="shared" ca="1" si="116"/>
        <v>0</v>
      </c>
      <c r="I944" t="str">
        <f ca="1">VLOOKUP(Q944,Tabela3[],9,1)</f>
        <v>HMM Algeciras</v>
      </c>
      <c r="J944" t="str">
        <f ca="1">VLOOKUP(Q944,Tabela3[],11,0)</f>
        <v>Travesseiro Toque de Pluma</v>
      </c>
      <c r="K944" t="str">
        <f ca="1">VLOOKUP(Q944,Tabela3[],10,0)</f>
        <v>Geral</v>
      </c>
      <c r="L944" cm="1">
        <f t="array" aca="1" ref="L944" ca="1">IF(Tabela2[[#This Row],[PORTO]]=Tabela2[[#This Row],[DESTINO]],0,erro)</f>
        <v>0</v>
      </c>
      <c r="N944">
        <f t="shared" ca="1" si="119"/>
        <v>5000</v>
      </c>
      <c r="O944">
        <f t="shared" ca="1" si="120"/>
        <v>9</v>
      </c>
      <c r="P944">
        <f t="shared" ca="1" si="121"/>
        <v>10</v>
      </c>
      <c r="Q944">
        <f t="shared" ca="1" si="117"/>
        <v>5</v>
      </c>
      <c r="R944">
        <f t="shared" ca="1" si="118"/>
        <v>4</v>
      </c>
    </row>
    <row r="945" spans="1:18">
      <c r="A945">
        <f ca="1">VLOOKUP(O945,Tabela3[],2,0)</f>
        <v>2007</v>
      </c>
      <c r="B945" t="str">
        <f ca="1">VLOOKUP(P945,Tabela3[],4,0)</f>
        <v>SETEMBRO</v>
      </c>
      <c r="C945" t="str">
        <f ca="1">VLOOKUP(Q945,Tabela3[],5,0)</f>
        <v>Reino Unido</v>
      </c>
      <c r="D945" t="str">
        <f ca="1">VLOOKUP(Q945,Tabela3[],3,0)</f>
        <v>Unilever</v>
      </c>
      <c r="E945" t="str">
        <f ca="1">IF(R945=Q945, (VLOOKUP(P945+1,Tabela3[],5,0)),VLOOKUP(R945,Tabela3[],5,0))</f>
        <v>China</v>
      </c>
      <c r="F945" s="1">
        <f t="shared" ca="1" si="114"/>
        <v>39300</v>
      </c>
      <c r="G945" s="1">
        <f t="shared" ca="1" si="115"/>
        <v>39303.675291809981</v>
      </c>
      <c r="H945">
        <f t="shared" ca="1" si="116"/>
        <v>1</v>
      </c>
      <c r="I945" t="str">
        <f ca="1">VLOOKUP(Q945,Tabela3[],9,1)</f>
        <v>HMM Helsinki</v>
      </c>
      <c r="J945" t="str">
        <f ca="1">VLOOKUP(Q945,Tabela3[],11,0)</f>
        <v xml:space="preserve">Shampoo </v>
      </c>
      <c r="K945" t="str">
        <f ca="1">VLOOKUP(Q945,Tabela3[],10,0)</f>
        <v>Quimico</v>
      </c>
      <c r="L945" t="e" cm="1">
        <f t="array" aca="1" ref="L945" ca="1">IF(Tabela2[[#This Row],[PORTO]]=Tabela2[[#This Row],[DESTINO]],0,erro)</f>
        <v>#NAME?</v>
      </c>
      <c r="N945">
        <f t="shared" ca="1" si="119"/>
        <v>1350000</v>
      </c>
      <c r="O945">
        <f t="shared" ca="1" si="120"/>
        <v>7</v>
      </c>
      <c r="P945">
        <f t="shared" ca="1" si="121"/>
        <v>8</v>
      </c>
      <c r="Q945">
        <f t="shared" ca="1" si="117"/>
        <v>24</v>
      </c>
      <c r="R945">
        <f t="shared" ca="1" si="118"/>
        <v>2</v>
      </c>
    </row>
    <row r="946" spans="1:18">
      <c r="A946">
        <f ca="1">VLOOKUP(O946,Tabela3[],2,0)</f>
        <v>2005</v>
      </c>
      <c r="B946" t="str">
        <f ca="1">VLOOKUP(P946,Tabela3[],4,0)</f>
        <v>DEZEMBRO</v>
      </c>
      <c r="C946" t="str">
        <f ca="1">VLOOKUP(Q946,Tabela3[],5,0)</f>
        <v>China</v>
      </c>
      <c r="D946" t="str">
        <f ca="1">VLOOKUP(Q946,Tabela3[],3,0)</f>
        <v>Alibaba Group</v>
      </c>
      <c r="E946" t="str">
        <f ca="1">IF(R946=Q946, (VLOOKUP(P946+1,Tabela3[],5,0)),VLOOKUP(R946,Tabela3[],5,0))</f>
        <v>Alemanha</v>
      </c>
      <c r="F946" s="1">
        <f t="shared" ca="1" si="114"/>
        <v>38669</v>
      </c>
      <c r="G946" s="1">
        <f t="shared" ca="1" si="115"/>
        <v>38675.453598066822</v>
      </c>
      <c r="H946">
        <f t="shared" ca="1" si="116"/>
        <v>0</v>
      </c>
      <c r="I946" t="str">
        <f ca="1">VLOOKUP(Q946,Tabela3[],9,1)</f>
        <v>HMM St Petersburg</v>
      </c>
      <c r="J946" t="str">
        <f ca="1">VLOOKUP(Q946,Tabela3[],11,0)</f>
        <v>Serração Portatil</v>
      </c>
      <c r="K946" t="str">
        <f ca="1">VLOOKUP(Q946,Tabela3[],10,0)</f>
        <v>Maquinário</v>
      </c>
      <c r="L946" t="e" cm="1">
        <f t="array" aca="1" ref="L946" ca="1">IF(Tabela2[[#This Row],[PORTO]]=Tabela2[[#This Row],[DESTINO]],0,erro)</f>
        <v>#NAME?</v>
      </c>
      <c r="N946">
        <f t="shared" ca="1" si="119"/>
        <v>10</v>
      </c>
      <c r="O946">
        <f t="shared" ca="1" si="120"/>
        <v>5</v>
      </c>
      <c r="P946">
        <f t="shared" ca="1" si="121"/>
        <v>11</v>
      </c>
      <c r="Q946">
        <f t="shared" ca="1" si="117"/>
        <v>0</v>
      </c>
      <c r="R946">
        <f t="shared" ca="1" si="118"/>
        <v>8</v>
      </c>
    </row>
    <row r="947" spans="1:18">
      <c r="A947">
        <f ca="1">VLOOKUP(O947,Tabela3[],2,0)</f>
        <v>2001</v>
      </c>
      <c r="B947" t="str">
        <f ca="1">VLOOKUP(P947,Tabela3[],4,0)</f>
        <v>MAIO</v>
      </c>
      <c r="C947" t="str">
        <f ca="1">VLOOKUP(Q947,Tabela3[],5,0)</f>
        <v>India</v>
      </c>
      <c r="D947" t="str">
        <f ca="1">VLOOKUP(Q947,Tabela3[],3,0)</f>
        <v>Reliance Industries</v>
      </c>
      <c r="E947" t="str">
        <f ca="1">IF(R947=Q947, (VLOOKUP(P947+1,Tabela3[],5,0)),VLOOKUP(R947,Tabela3[],5,0))</f>
        <v>Holanda</v>
      </c>
      <c r="F947" s="1">
        <f t="shared" ca="1" si="114"/>
        <v>37008</v>
      </c>
      <c r="G947" s="1">
        <f t="shared" ca="1" si="115"/>
        <v>37016.57980048428</v>
      </c>
      <c r="H947">
        <f t="shared" ca="1" si="116"/>
        <v>0</v>
      </c>
      <c r="I947" t="str">
        <f ca="1">VLOOKUP(Q947,Tabela3[],9,1)</f>
        <v>Tanker</v>
      </c>
      <c r="J947" t="str">
        <f ca="1">VLOOKUP(Q947,Tabela3[],11,0)</f>
        <v>Polietileno</v>
      </c>
      <c r="K947" t="str">
        <f ca="1">VLOOKUP(Q947,Tabela3[],10,0)</f>
        <v>Petroquimicos</v>
      </c>
      <c r="L947" t="e" cm="1">
        <f t="array" aca="1" ref="L947" ca="1">IF(Tabela2[[#This Row],[PORTO]]=Tabela2[[#This Row],[DESTINO]],0,erro)</f>
        <v>#NAME?</v>
      </c>
      <c r="N947">
        <f t="shared" ca="1" si="119"/>
        <v>0</v>
      </c>
      <c r="O947">
        <f t="shared" ca="1" si="120"/>
        <v>1</v>
      </c>
      <c r="P947">
        <f t="shared" ca="1" si="121"/>
        <v>4</v>
      </c>
      <c r="Q947">
        <f t="shared" ca="1" si="117"/>
        <v>31</v>
      </c>
      <c r="R947">
        <f t="shared" ca="1" si="118"/>
        <v>17</v>
      </c>
    </row>
    <row r="948" spans="1:18">
      <c r="A948">
        <f ca="1">VLOOKUP(O948,Tabela3[],2,0)</f>
        <v>2007</v>
      </c>
      <c r="B948" t="str">
        <f ca="1">VLOOKUP(P948,Tabela3[],4,0)</f>
        <v>JUNHO</v>
      </c>
      <c r="C948" t="str">
        <f ca="1">VLOOKUP(Q948,Tabela3[],5,0)</f>
        <v>Alemanha</v>
      </c>
      <c r="D948" t="str">
        <f ca="1">VLOOKUP(Q948,Tabela3[],3,0)</f>
        <v>Volkswagen</v>
      </c>
      <c r="E948" t="str">
        <f ca="1">IF(R948=Q948, (VLOOKUP(P948+1,Tabela3[],5,0)),VLOOKUP(R948,Tabela3[],5,0))</f>
        <v>Holanda</v>
      </c>
      <c r="F948" s="1">
        <f t="shared" ca="1" si="114"/>
        <v>39221</v>
      </c>
      <c r="G948" s="1">
        <f t="shared" ca="1" si="115"/>
        <v>39221.843563861141</v>
      </c>
      <c r="H948">
        <f t="shared" ca="1" si="116"/>
        <v>0</v>
      </c>
      <c r="I948" t="str">
        <f ca="1">VLOOKUP(Q948,Tabela3[],9,1)</f>
        <v>Warehouse Carriers </v>
      </c>
      <c r="J948" t="str">
        <f ca="1">VLOOKUP(Q948,Tabela3[],11,0)</f>
        <v>Highline 250 TSI (Taos)</v>
      </c>
      <c r="K948" t="str">
        <f ca="1">VLOOKUP(Q948,Tabela3[],10,0)</f>
        <v>Carros</v>
      </c>
      <c r="L948" t="e" cm="1">
        <f t="array" aca="1" ref="L948" ca="1">IF(Tabela2[[#This Row],[PORTO]]=Tabela2[[#This Row],[DESTINO]],0,erro)</f>
        <v>#NAME?</v>
      </c>
      <c r="N948">
        <f t="shared" ca="1" si="119"/>
        <v>300</v>
      </c>
      <c r="O948">
        <f t="shared" ca="1" si="120"/>
        <v>7</v>
      </c>
      <c r="P948">
        <f t="shared" ca="1" si="121"/>
        <v>5</v>
      </c>
      <c r="Q948">
        <f t="shared" ca="1" si="117"/>
        <v>7</v>
      </c>
      <c r="R948">
        <f t="shared" ca="1" si="118"/>
        <v>15</v>
      </c>
    </row>
    <row r="949" spans="1:18">
      <c r="A949">
        <f ca="1">VLOOKUP(O949,Tabela3[],2,0)</f>
        <v>2001</v>
      </c>
      <c r="B949" t="str">
        <f ca="1">VLOOKUP(P949,Tabela3[],4,0)</f>
        <v>JANEIRO</v>
      </c>
      <c r="C949" t="str">
        <f ca="1">VLOOKUP(Q949,Tabela3[],5,0)</f>
        <v>Estados Unidos</v>
      </c>
      <c r="D949" t="str">
        <f ca="1">VLOOKUP(Q949,Tabela3[],3,0)</f>
        <v>Amazon</v>
      </c>
      <c r="E949" t="str">
        <f ca="1">IF(R949=Q949, (VLOOKUP(P949+1,Tabela3[],5,0)),VLOOKUP(R949,Tabela3[],5,0))</f>
        <v>Estados Unidos</v>
      </c>
      <c r="F949" s="1">
        <f t="shared" ca="1" si="114"/>
        <v>37235</v>
      </c>
      <c r="G949" s="1">
        <f t="shared" ca="1" si="115"/>
        <v>37239.331896771859</v>
      </c>
      <c r="H949">
        <f t="shared" ca="1" si="116"/>
        <v>0</v>
      </c>
      <c r="I949" t="str">
        <f ca="1">VLOOKUP(Q949,Tabela3[],9,1)</f>
        <v>HMM Algeciras</v>
      </c>
      <c r="J949" t="str">
        <f ca="1">VLOOKUP(Q949,Tabela3[],11,0)</f>
        <v>Escrivaninha Trevalla</v>
      </c>
      <c r="K949" t="str">
        <f ca="1">VLOOKUP(Q949,Tabela3[],10,0)</f>
        <v>Geral</v>
      </c>
      <c r="L949" cm="1">
        <f t="array" aca="1" ref="L949" ca="1">IF(Tabela2[[#This Row],[PORTO]]=Tabela2[[#This Row],[DESTINO]],0,erro)</f>
        <v>0</v>
      </c>
      <c r="N949">
        <f t="shared" ca="1" si="119"/>
        <v>5000</v>
      </c>
      <c r="O949">
        <f t="shared" ca="1" si="120"/>
        <v>1</v>
      </c>
      <c r="P949">
        <f t="shared" ca="1" si="121"/>
        <v>12</v>
      </c>
      <c r="Q949">
        <f t="shared" ca="1" si="117"/>
        <v>3</v>
      </c>
      <c r="R949">
        <f t="shared" ca="1" si="118"/>
        <v>5</v>
      </c>
    </row>
    <row r="950" spans="1:18">
      <c r="A950">
        <f ca="1">VLOOKUP(O950,Tabela3[],2,0)</f>
        <v>2003</v>
      </c>
      <c r="B950" t="str">
        <f ca="1">VLOOKUP(P950,Tabela3[],4,0)</f>
        <v>MAIO</v>
      </c>
      <c r="C950" t="str">
        <f ca="1">VLOOKUP(Q950,Tabela3[],5,0)</f>
        <v>Reino Unido</v>
      </c>
      <c r="D950" t="str">
        <f ca="1">VLOOKUP(Q950,Tabela3[],3,0)</f>
        <v>Unilever</v>
      </c>
      <c r="E950" t="str">
        <f ca="1">IF(R950=Q950, (VLOOKUP(P950+1,Tabela3[],5,0)),VLOOKUP(R950,Tabela3[],5,0))</f>
        <v>Japão</v>
      </c>
      <c r="F950" s="1">
        <f t="shared" ca="1" si="114"/>
        <v>37720</v>
      </c>
      <c r="G950" s="1">
        <f t="shared" ca="1" si="115"/>
        <v>37720.44997572618</v>
      </c>
      <c r="H950">
        <f t="shared" ca="1" si="116"/>
        <v>0</v>
      </c>
      <c r="I950" t="str">
        <f ca="1">VLOOKUP(Q950,Tabela3[],9,1)</f>
        <v>HMM Helsinki</v>
      </c>
      <c r="J950" t="str">
        <f ca="1">VLOOKUP(Q950,Tabela3[],11,0)</f>
        <v xml:space="preserve">Desodorante Antitranspirante Aerosol </v>
      </c>
      <c r="K950" t="str">
        <f ca="1">VLOOKUP(Q950,Tabela3[],10,0)</f>
        <v>Quimico</v>
      </c>
      <c r="L950" t="e" cm="1">
        <f t="array" aca="1" ref="L950" ca="1">IF(Tabela2[[#This Row],[PORTO]]=Tabela2[[#This Row],[DESTINO]],0,erro)</f>
        <v>#NAME?</v>
      </c>
      <c r="N950">
        <f t="shared" ca="1" si="119"/>
        <v>1180000</v>
      </c>
      <c r="O950">
        <f t="shared" ca="1" si="120"/>
        <v>3</v>
      </c>
      <c r="P950">
        <f t="shared" ca="1" si="121"/>
        <v>4</v>
      </c>
      <c r="Q950">
        <f t="shared" ca="1" si="117"/>
        <v>25</v>
      </c>
      <c r="R950">
        <f t="shared" ca="1" si="118"/>
        <v>11</v>
      </c>
    </row>
    <row r="951" spans="1:18">
      <c r="A951">
        <f ca="1">VLOOKUP(O951,Tabela3[],2,0)</f>
        <v>2006</v>
      </c>
      <c r="B951" t="str">
        <f ca="1">VLOOKUP(P951,Tabela3[],4,0)</f>
        <v>JANEIRO</v>
      </c>
      <c r="C951" t="str">
        <f ca="1">VLOOKUP(Q951,Tabela3[],5,0)</f>
        <v>India</v>
      </c>
      <c r="D951" t="str">
        <f ca="1">VLOOKUP(Q951,Tabela3[],3,0)</f>
        <v>Reliance Industries</v>
      </c>
      <c r="E951" t="str">
        <f ca="1">IF(R951=Q951, (VLOOKUP(P951+1,Tabela3[],5,0)),VLOOKUP(R951,Tabela3[],5,0))</f>
        <v>China</v>
      </c>
      <c r="F951" s="1">
        <f t="shared" ca="1" si="114"/>
        <v>38723</v>
      </c>
      <c r="G951" s="1">
        <f t="shared" ca="1" si="115"/>
        <v>38731.290106242574</v>
      </c>
      <c r="H951">
        <f t="shared" ca="1" si="116"/>
        <v>0</v>
      </c>
      <c r="I951" t="str">
        <f ca="1">VLOOKUP(Q951,Tabela3[],9,1)</f>
        <v>Tanker</v>
      </c>
      <c r="J951" t="str">
        <f ca="1">VLOOKUP(Q951,Tabela3[],11,0)</f>
        <v>Cloreto de polivinila</v>
      </c>
      <c r="K951" t="str">
        <f ca="1">VLOOKUP(Q951,Tabela3[],10,0)</f>
        <v>Petroquimicos</v>
      </c>
      <c r="L951" t="e" cm="1">
        <f t="array" aca="1" ref="L951" ca="1">IF(Tabela2[[#This Row],[PORTO]]=Tabela2[[#This Row],[DESTINO]],0,erro)</f>
        <v>#NAME?</v>
      </c>
      <c r="N951">
        <f t="shared" ca="1" si="119"/>
        <v>0</v>
      </c>
      <c r="O951">
        <f t="shared" ca="1" si="120"/>
        <v>6</v>
      </c>
      <c r="P951">
        <f t="shared" ca="1" si="121"/>
        <v>0</v>
      </c>
      <c r="Q951">
        <f t="shared" ca="1" si="117"/>
        <v>32</v>
      </c>
      <c r="R951">
        <f t="shared" ca="1" si="118"/>
        <v>1</v>
      </c>
    </row>
    <row r="952" spans="1:18">
      <c r="A952">
        <f ca="1">VLOOKUP(O952,Tabela3[],2,0)</f>
        <v>2002</v>
      </c>
      <c r="B952" t="str">
        <f ca="1">VLOOKUP(P952,Tabela3[],4,0)</f>
        <v>JANEIRO</v>
      </c>
      <c r="C952" t="str">
        <f ca="1">VLOOKUP(Q952,Tabela3[],5,0)</f>
        <v>Coréia do Sul</v>
      </c>
      <c r="D952" t="str">
        <f ca="1">VLOOKUP(Q952,Tabela3[],3,0)</f>
        <v>Samsung</v>
      </c>
      <c r="E952" t="str">
        <f ca="1">IF(R952=Q952, (VLOOKUP(P952+1,Tabela3[],5,0)),VLOOKUP(R952,Tabela3[],5,0))</f>
        <v>China</v>
      </c>
      <c r="F952" s="1">
        <f t="shared" ca="1" si="114"/>
        <v>37608</v>
      </c>
      <c r="G952" s="1">
        <f t="shared" ca="1" si="115"/>
        <v>37614.921769151762</v>
      </c>
      <c r="H952">
        <f t="shared" ca="1" si="116"/>
        <v>1</v>
      </c>
      <c r="I952" t="str">
        <f ca="1">VLOOKUP(Q952,Tabela3[],9,1)</f>
        <v>HMM Rotterdam</v>
      </c>
      <c r="J952" t="str">
        <f ca="1">VLOOKUP(Q952,Tabela3[],11,0)</f>
        <v>Neo QLED 8k 75"</v>
      </c>
      <c r="K952" t="str">
        <f ca="1">VLOOKUP(Q952,Tabela3[],10,0)</f>
        <v>Eletrônicos</v>
      </c>
      <c r="L952" t="e" cm="1">
        <f t="array" aca="1" ref="L952" ca="1">IF(Tabela2[[#This Row],[PORTO]]=Tabela2[[#This Row],[DESTINO]],0,erro)</f>
        <v>#NAME?</v>
      </c>
      <c r="N952">
        <f t="shared" ca="1" si="119"/>
        <v>1000</v>
      </c>
      <c r="O952">
        <f t="shared" ca="1" si="120"/>
        <v>2</v>
      </c>
      <c r="P952">
        <f t="shared" ca="1" si="121"/>
        <v>12</v>
      </c>
      <c r="Q952">
        <f t="shared" ca="1" si="117"/>
        <v>12</v>
      </c>
      <c r="R952">
        <f t="shared" ca="1" si="118"/>
        <v>0</v>
      </c>
    </row>
    <row r="953" spans="1:18">
      <c r="A953">
        <f ca="1">VLOOKUP(O953,Tabela3[],2,0)</f>
        <v>2000</v>
      </c>
      <c r="B953" t="str">
        <f ca="1">VLOOKUP(P953,Tabela3[],4,0)</f>
        <v>OUTUBRO</v>
      </c>
      <c r="C953" t="str">
        <f ca="1">VLOOKUP(Q953,Tabela3[],5,0)</f>
        <v>Alemanha</v>
      </c>
      <c r="D953" t="str">
        <f ca="1">VLOOKUP(Q953,Tabela3[],3,0)</f>
        <v>Volkswagen</v>
      </c>
      <c r="E953" t="str">
        <f ca="1">IF(R953=Q953, (VLOOKUP(P953+1,Tabela3[],5,0)),VLOOKUP(R953,Tabela3[],5,0))</f>
        <v>Alemanha</v>
      </c>
      <c r="F953" s="1">
        <f t="shared" ca="1" si="114"/>
        <v>36790</v>
      </c>
      <c r="G953" s="1">
        <f t="shared" ca="1" si="115"/>
        <v>36798.147407541655</v>
      </c>
      <c r="H953">
        <f t="shared" ca="1" si="116"/>
        <v>0</v>
      </c>
      <c r="I953" t="str">
        <f ca="1">VLOOKUP(Q953,Tabela3[],9,1)</f>
        <v>Warehouse Carriers </v>
      </c>
      <c r="J953" t="str">
        <f ca="1">VLOOKUP(Q953,Tabela3[],11,0)</f>
        <v>Highline 250 TSI (Taos)</v>
      </c>
      <c r="K953" t="str">
        <f ca="1">VLOOKUP(Q953,Tabela3[],10,0)</f>
        <v>Carros</v>
      </c>
      <c r="L953" cm="1">
        <f t="array" aca="1" ref="L953" ca="1">IF(Tabela2[[#This Row],[PORTO]]=Tabela2[[#This Row],[DESTINO]],0,erro)</f>
        <v>0</v>
      </c>
      <c r="N953">
        <f t="shared" ca="1" si="119"/>
        <v>100</v>
      </c>
      <c r="O953">
        <f t="shared" ca="1" si="120"/>
        <v>0</v>
      </c>
      <c r="P953">
        <f t="shared" ca="1" si="121"/>
        <v>9</v>
      </c>
      <c r="Q953">
        <f t="shared" ca="1" si="117"/>
        <v>7</v>
      </c>
      <c r="R953">
        <f t="shared" ca="1" si="118"/>
        <v>6</v>
      </c>
    </row>
    <row r="954" spans="1:18">
      <c r="A954">
        <f ca="1">VLOOKUP(O954,Tabela3[],2,0)</f>
        <v>2005</v>
      </c>
      <c r="B954" t="str">
        <f ca="1">VLOOKUP(P954,Tabela3[],4,0)</f>
        <v>NOVEMBRO</v>
      </c>
      <c r="C954" t="str">
        <f ca="1">VLOOKUP(Q954,Tabela3[],5,0)</f>
        <v>Estados Unidos</v>
      </c>
      <c r="D954" t="str">
        <f ca="1">VLOOKUP(Q954,Tabela3[],3,0)</f>
        <v>Amazon</v>
      </c>
      <c r="E954" t="str">
        <f ca="1">IF(R954=Q954, (VLOOKUP(P954+1,Tabela3[],5,0)),VLOOKUP(R954,Tabela3[],5,0))</f>
        <v>China</v>
      </c>
      <c r="F954" s="1">
        <f t="shared" ca="1" si="114"/>
        <v>38636</v>
      </c>
      <c r="G954" s="1">
        <f t="shared" ca="1" si="115"/>
        <v>38641.849093206321</v>
      </c>
      <c r="H954">
        <f t="shared" ca="1" si="116"/>
        <v>1</v>
      </c>
      <c r="I954" t="str">
        <f ca="1">VLOOKUP(Q954,Tabela3[],9,1)</f>
        <v>HMM Algeciras</v>
      </c>
      <c r="J954" t="str">
        <f ca="1">VLOOKUP(Q954,Tabela3[],11,0)</f>
        <v>Escrivaninha Trevalla</v>
      </c>
      <c r="K954" t="str">
        <f ca="1">VLOOKUP(Q954,Tabela3[],10,0)</f>
        <v>Geral</v>
      </c>
      <c r="L954" t="e" cm="1">
        <f t="array" aca="1" ref="L954" ca="1">IF(Tabela2[[#This Row],[PORTO]]=Tabela2[[#This Row],[DESTINO]],0,erro)</f>
        <v>#NAME?</v>
      </c>
      <c r="N954">
        <f t="shared" ca="1" si="119"/>
        <v>5000</v>
      </c>
      <c r="O954">
        <f t="shared" ca="1" si="120"/>
        <v>5</v>
      </c>
      <c r="P954">
        <f t="shared" ca="1" si="121"/>
        <v>10</v>
      </c>
      <c r="Q954">
        <f t="shared" ca="1" si="117"/>
        <v>3</v>
      </c>
      <c r="R954">
        <f t="shared" ca="1" si="118"/>
        <v>0</v>
      </c>
    </row>
    <row r="955" spans="1:18">
      <c r="A955">
        <f ca="1">VLOOKUP(O955,Tabela3[],2,0)</f>
        <v>2000</v>
      </c>
      <c r="B955" t="str">
        <f ca="1">VLOOKUP(P955,Tabela3[],4,0)</f>
        <v>AGOSTO</v>
      </c>
      <c r="C955" t="str">
        <f ca="1">VLOOKUP(Q955,Tabela3[],5,0)</f>
        <v>China</v>
      </c>
      <c r="D955" t="str">
        <f ca="1">VLOOKUP(Q955,Tabela3[],3,0)</f>
        <v>Alibaba Group</v>
      </c>
      <c r="E955" t="str">
        <f ca="1">IF(R955=Q955, (VLOOKUP(P955+1,Tabela3[],5,0)),VLOOKUP(R955,Tabela3[],5,0))</f>
        <v>Japão</v>
      </c>
      <c r="F955" s="1">
        <f t="shared" ca="1" si="114"/>
        <v>36727</v>
      </c>
      <c r="G955" s="1">
        <f t="shared" ca="1" si="115"/>
        <v>36736.599505001803</v>
      </c>
      <c r="H955">
        <f t="shared" ca="1" si="116"/>
        <v>0</v>
      </c>
      <c r="I955" t="str">
        <f ca="1">VLOOKUP(Q955,Tabela3[],9,1)</f>
        <v>HMM St Petersburg</v>
      </c>
      <c r="J955" t="str">
        <f ca="1">VLOOKUP(Q955,Tabela3[],11,0)</f>
        <v>Serração Portatil</v>
      </c>
      <c r="K955" t="str">
        <f ca="1">VLOOKUP(Q955,Tabela3[],10,0)</f>
        <v>Maquinário</v>
      </c>
      <c r="L955" t="e" cm="1">
        <f t="array" aca="1" ref="L955" ca="1">IF(Tabela2[[#This Row],[PORTO]]=Tabela2[[#This Row],[DESTINO]],0,erro)</f>
        <v>#NAME?</v>
      </c>
      <c r="N955">
        <f t="shared" ca="1" si="119"/>
        <v>30</v>
      </c>
      <c r="O955">
        <f t="shared" ca="1" si="120"/>
        <v>0</v>
      </c>
      <c r="P955">
        <f t="shared" ca="1" si="121"/>
        <v>7</v>
      </c>
      <c r="Q955">
        <f t="shared" ca="1" si="117"/>
        <v>0</v>
      </c>
      <c r="R955">
        <f t="shared" ca="1" si="118"/>
        <v>11</v>
      </c>
    </row>
    <row r="956" spans="1:18">
      <c r="A956">
        <f ca="1">VLOOKUP(O956,Tabela3[],2,0)</f>
        <v>2001</v>
      </c>
      <c r="B956" t="str">
        <f ca="1">VLOOKUP(P956,Tabela3[],4,0)</f>
        <v>DEZEMBRO</v>
      </c>
      <c r="C956" t="str">
        <f ca="1">VLOOKUP(Q956,Tabela3[],5,0)</f>
        <v>Alemanha</v>
      </c>
      <c r="D956" t="str">
        <f ca="1">VLOOKUP(Q956,Tabela3[],3,0)</f>
        <v>Volkswagen</v>
      </c>
      <c r="E956" t="str">
        <f ca="1">IF(R956=Q956, (VLOOKUP(P956+1,Tabela3[],5,0)),VLOOKUP(R956,Tabela3[],5,0))</f>
        <v>Itália</v>
      </c>
      <c r="F956" s="1">
        <f t="shared" ca="1" si="114"/>
        <v>37196</v>
      </c>
      <c r="G956" s="1">
        <f t="shared" ca="1" si="115"/>
        <v>37199.97415406879</v>
      </c>
      <c r="H956">
        <f t="shared" ca="1" si="116"/>
        <v>1</v>
      </c>
      <c r="I956" t="str">
        <f ca="1">VLOOKUP(Q956,Tabela3[],9,1)</f>
        <v>Warehouse Carriers </v>
      </c>
      <c r="J956" t="str">
        <f ca="1">VLOOKUP(Q956,Tabela3[],11,0)</f>
        <v>Highline 250 TSI (Taos)</v>
      </c>
      <c r="K956" t="str">
        <f ca="1">VLOOKUP(Q956,Tabela3[],10,0)</f>
        <v>Carros</v>
      </c>
      <c r="L956" t="e" cm="1">
        <f t="array" aca="1" ref="L956" ca="1">IF(Tabela2[[#This Row],[PORTO]]=Tabela2[[#This Row],[DESTINO]],0,erro)</f>
        <v>#NAME?</v>
      </c>
      <c r="N956">
        <f t="shared" ca="1" si="119"/>
        <v>300</v>
      </c>
      <c r="O956">
        <f t="shared" ca="1" si="120"/>
        <v>1</v>
      </c>
      <c r="P956">
        <f t="shared" ca="1" si="121"/>
        <v>11</v>
      </c>
      <c r="Q956">
        <f t="shared" ca="1" si="117"/>
        <v>7</v>
      </c>
      <c r="R956">
        <f t="shared" ca="1" si="118"/>
        <v>20</v>
      </c>
    </row>
    <row r="957" spans="1:18">
      <c r="A957">
        <f ca="1">VLOOKUP(O957,Tabela3[],2,0)</f>
        <v>2002</v>
      </c>
      <c r="B957" t="str">
        <f ca="1">VLOOKUP(P957,Tabela3[],4,0)</f>
        <v>OUTUBRO</v>
      </c>
      <c r="C957" t="str">
        <f ca="1">VLOOKUP(Q957,Tabela3[],5,0)</f>
        <v>Alemanha</v>
      </c>
      <c r="D957" t="str">
        <f ca="1">VLOOKUP(Q957,Tabela3[],3,0)</f>
        <v>Volkswagen</v>
      </c>
      <c r="E957" t="str">
        <f ca="1">IF(R957=Q957, (VLOOKUP(P957+1,Tabela3[],5,0)),VLOOKUP(R957,Tabela3[],5,0))</f>
        <v>Japão</v>
      </c>
      <c r="F957" s="1">
        <f t="shared" ca="1" si="114"/>
        <v>37524</v>
      </c>
      <c r="G957" s="1">
        <f t="shared" ca="1" si="115"/>
        <v>37525.462284270929</v>
      </c>
      <c r="H957">
        <f t="shared" ca="1" si="116"/>
        <v>1</v>
      </c>
      <c r="I957" t="str">
        <f ca="1">VLOOKUP(Q957,Tabela3[],9,1)</f>
        <v>Warehouse Carriers </v>
      </c>
      <c r="J957" t="str">
        <f ca="1">VLOOKUP(Q957,Tabela3[],11,0)</f>
        <v>GLI 350 TSI (Jetta)</v>
      </c>
      <c r="K957" t="str">
        <f ca="1">VLOOKUP(Q957,Tabela3[],10,0)</f>
        <v>Carros</v>
      </c>
      <c r="L957" t="e" cm="1">
        <f t="array" aca="1" ref="L957" ca="1">IF(Tabela2[[#This Row],[PORTO]]=Tabela2[[#This Row],[DESTINO]],0,erro)</f>
        <v>#NAME?</v>
      </c>
      <c r="N957">
        <f t="shared" ca="1" si="119"/>
        <v>100</v>
      </c>
      <c r="O957">
        <f t="shared" ca="1" si="120"/>
        <v>2</v>
      </c>
      <c r="P957">
        <f t="shared" ca="1" si="121"/>
        <v>9</v>
      </c>
      <c r="Q957">
        <f t="shared" ca="1" si="117"/>
        <v>8</v>
      </c>
      <c r="R957">
        <f t="shared" ca="1" si="118"/>
        <v>9</v>
      </c>
    </row>
    <row r="958" spans="1:18">
      <c r="A958">
        <f ca="1">VLOOKUP(O958,Tabela3[],2,0)</f>
        <v>2001</v>
      </c>
      <c r="B958" t="str">
        <f ca="1">VLOOKUP(P958,Tabela3[],4,0)</f>
        <v>MARÇO</v>
      </c>
      <c r="C958" t="str">
        <f ca="1">VLOOKUP(Q958,Tabela3[],5,0)</f>
        <v>Holanda</v>
      </c>
      <c r="D958" t="str">
        <f ca="1">VLOOKUP(Q958,Tabela3[],3,0)</f>
        <v>Shell</v>
      </c>
      <c r="E958" t="str">
        <f ca="1">IF(R958=Q958, (VLOOKUP(P958+1,Tabela3[],5,0)),VLOOKUP(R958,Tabela3[],5,0))</f>
        <v>França</v>
      </c>
      <c r="F958" s="1">
        <f t="shared" ca="1" si="114"/>
        <v>36925</v>
      </c>
      <c r="G958" s="1">
        <f t="shared" ca="1" si="115"/>
        <v>36928.84497950902</v>
      </c>
      <c r="H958">
        <f t="shared" ca="1" si="116"/>
        <v>0</v>
      </c>
      <c r="I958" t="str">
        <f ca="1">VLOOKUP(Q958,Tabela3[],9,1)</f>
        <v>AbQaiq</v>
      </c>
      <c r="J958" t="str">
        <f ca="1">VLOOKUP(Q958,Tabela3[],11,0)</f>
        <v>Petróleo Bruto</v>
      </c>
      <c r="K958" t="str">
        <f ca="1">VLOOKUP(Q958,Tabela3[],10,0)</f>
        <v>Petróleo</v>
      </c>
      <c r="L958" t="e" cm="1">
        <f t="array" aca="1" ref="L958" ca="1">IF(Tabela2[[#This Row],[PORTO]]=Tabela2[[#This Row],[DESTINO]],0,erro)</f>
        <v>#NAME?</v>
      </c>
      <c r="N958">
        <f t="shared" ca="1" si="119"/>
        <v>94000</v>
      </c>
      <c r="O958">
        <f t="shared" ca="1" si="120"/>
        <v>1</v>
      </c>
      <c r="P958">
        <f t="shared" ca="1" si="121"/>
        <v>2</v>
      </c>
      <c r="Q958">
        <f t="shared" ca="1" si="117"/>
        <v>17</v>
      </c>
      <c r="R958">
        <f t="shared" ca="1" si="118"/>
        <v>22</v>
      </c>
    </row>
    <row r="959" spans="1:18">
      <c r="A959">
        <f ca="1">VLOOKUP(O959,Tabela3[],2,0)</f>
        <v>2008</v>
      </c>
      <c r="B959" t="str">
        <f ca="1">VLOOKUP(P959,Tabela3[],4,0)</f>
        <v>MARÇO</v>
      </c>
      <c r="C959" t="str">
        <f ca="1">VLOOKUP(Q959,Tabela3[],5,0)</f>
        <v>Itália</v>
      </c>
      <c r="D959" t="str">
        <f ca="1">VLOOKUP(Q959,Tabela3[],3,0)</f>
        <v>Hyundai</v>
      </c>
      <c r="E959" t="str">
        <f ca="1">IF(R959=Q959, (VLOOKUP(P959+1,Tabela3[],5,0)),VLOOKUP(R959,Tabela3[],5,0))</f>
        <v>Itália</v>
      </c>
      <c r="F959" s="1">
        <f t="shared" ca="1" si="114"/>
        <v>39489</v>
      </c>
      <c r="G959" s="1">
        <f t="shared" ca="1" si="115"/>
        <v>39492.401175851672</v>
      </c>
      <c r="H959">
        <f t="shared" ca="1" si="116"/>
        <v>1</v>
      </c>
      <c r="I959" t="str">
        <f ca="1">VLOOKUP(Q959,Tabela3[],9,1)</f>
        <v>Car Carriers</v>
      </c>
      <c r="J959" t="str">
        <f ca="1">VLOOKUP(Q959,Tabela3[],11,0)</f>
        <v>Creta Confort</v>
      </c>
      <c r="K959" t="str">
        <f ca="1">VLOOKUP(Q959,Tabela3[],10,0)</f>
        <v>Carros</v>
      </c>
      <c r="L959" cm="1">
        <f t="array" aca="1" ref="L959" ca="1">IF(Tabela2[[#This Row],[PORTO]]=Tabela2[[#This Row],[DESTINO]],0,erro)</f>
        <v>0</v>
      </c>
      <c r="N959">
        <f t="shared" ca="1" si="119"/>
        <v>300</v>
      </c>
      <c r="O959">
        <f t="shared" ca="1" si="120"/>
        <v>8</v>
      </c>
      <c r="P959">
        <f t="shared" ca="1" si="121"/>
        <v>2</v>
      </c>
      <c r="Q959">
        <f t="shared" ca="1" si="117"/>
        <v>18</v>
      </c>
      <c r="R959">
        <f t="shared" ca="1" si="118"/>
        <v>20</v>
      </c>
    </row>
    <row r="960" spans="1:18">
      <c r="A960">
        <f ca="1">VLOOKUP(O960,Tabela3[],2,0)</f>
        <v>2005</v>
      </c>
      <c r="B960" t="str">
        <f ca="1">VLOOKUP(P960,Tabela3[],4,0)</f>
        <v>FEVEREIRO</v>
      </c>
      <c r="C960" t="str">
        <f ca="1">VLOOKUP(Q960,Tabela3[],5,0)</f>
        <v>Holanda</v>
      </c>
      <c r="D960" t="str">
        <f ca="1">VLOOKUP(Q960,Tabela3[],3,0)</f>
        <v>Shell</v>
      </c>
      <c r="E960" t="str">
        <f ca="1">IF(R960=Q960, (VLOOKUP(P960+1,Tabela3[],5,0)),VLOOKUP(R960,Tabela3[],5,0))</f>
        <v>Alemanha</v>
      </c>
      <c r="F960" s="1">
        <f t="shared" ca="1" si="114"/>
        <v>38364</v>
      </c>
      <c r="G960" s="1">
        <f t="shared" ca="1" si="115"/>
        <v>38373.111668347025</v>
      </c>
      <c r="H960">
        <f t="shared" ca="1" si="116"/>
        <v>1</v>
      </c>
      <c r="I960" t="str">
        <f ca="1">VLOOKUP(Q960,Tabela3[],9,1)</f>
        <v>AbQaiq</v>
      </c>
      <c r="J960" t="str">
        <f ca="1">VLOOKUP(Q960,Tabela3[],11,0)</f>
        <v>Gasolina</v>
      </c>
      <c r="K960" t="str">
        <f ca="1">VLOOKUP(Q960,Tabela3[],10,0)</f>
        <v>Petróleo</v>
      </c>
      <c r="L960" t="e" cm="1">
        <f t="array" aca="1" ref="L960" ca="1">IF(Tabela2[[#This Row],[PORTO]]=Tabela2[[#This Row],[DESTINO]],0,erro)</f>
        <v>#NAME?</v>
      </c>
      <c r="N960">
        <f t="shared" ca="1" si="119"/>
        <v>95000</v>
      </c>
      <c r="O960">
        <f t="shared" ca="1" si="120"/>
        <v>5</v>
      </c>
      <c r="P960">
        <f t="shared" ca="1" si="121"/>
        <v>1</v>
      </c>
      <c r="Q960">
        <f t="shared" ca="1" si="117"/>
        <v>16</v>
      </c>
      <c r="R960">
        <f t="shared" ca="1" si="118"/>
        <v>8</v>
      </c>
    </row>
    <row r="961" spans="1:18">
      <c r="A961">
        <f ca="1">VLOOKUP(O961,Tabela3[],2,0)</f>
        <v>2005</v>
      </c>
      <c r="B961" t="str">
        <f ca="1">VLOOKUP(P961,Tabela3[],4,0)</f>
        <v>JULHO</v>
      </c>
      <c r="C961" t="str">
        <f ca="1">VLOOKUP(Q961,Tabela3[],5,0)</f>
        <v>Japão</v>
      </c>
      <c r="D961" t="str">
        <f ca="1">VLOOKUP(Q961,Tabela3[],3,0)</f>
        <v>Toyota</v>
      </c>
      <c r="E961" t="str">
        <f ca="1">IF(R961=Q961, (VLOOKUP(P961+1,Tabela3[],5,0)),VLOOKUP(R961,Tabela3[],5,0))</f>
        <v>Coréia do Sul</v>
      </c>
      <c r="F961" s="1">
        <f t="shared" ca="1" si="114"/>
        <v>38528</v>
      </c>
      <c r="G961" s="1">
        <f t="shared" ca="1" si="115"/>
        <v>38531.353646982752</v>
      </c>
      <c r="H961">
        <f t="shared" ca="1" si="116"/>
        <v>1</v>
      </c>
      <c r="I961" t="str">
        <f ca="1">VLOOKUP(Q961,Tabela3[],9,1)</f>
        <v>Trailer Carriers</v>
      </c>
      <c r="J961" t="str">
        <f ca="1">VLOOKUP(Q961,Tabela3[],11,0)</f>
        <v>COROLLA GLI</v>
      </c>
      <c r="K961" t="str">
        <f ca="1">VLOOKUP(Q961,Tabela3[],10,0)</f>
        <v>Carros</v>
      </c>
      <c r="L961" t="e" cm="1">
        <f t="array" aca="1" ref="L961" ca="1">IF(Tabela2[[#This Row],[PORTO]]=Tabela2[[#This Row],[DESTINO]],0,erro)</f>
        <v>#NAME?</v>
      </c>
      <c r="N961">
        <f t="shared" ca="1" si="119"/>
        <v>200</v>
      </c>
      <c r="O961">
        <f t="shared" ca="1" si="120"/>
        <v>5</v>
      </c>
      <c r="P961">
        <f t="shared" ca="1" si="121"/>
        <v>6</v>
      </c>
      <c r="Q961">
        <f t="shared" ca="1" si="117"/>
        <v>10</v>
      </c>
      <c r="R961">
        <f t="shared" ca="1" si="118"/>
        <v>12</v>
      </c>
    </row>
    <row r="962" spans="1:18">
      <c r="A962">
        <f ca="1">VLOOKUP(O962,Tabela3[],2,0)</f>
        <v>2001</v>
      </c>
      <c r="B962" t="str">
        <f ca="1">VLOOKUP(P962,Tabela3[],4,0)</f>
        <v>SETEMBRO</v>
      </c>
      <c r="C962" t="str">
        <f ca="1">VLOOKUP(Q962,Tabela3[],5,0)</f>
        <v>Coréia do Sul</v>
      </c>
      <c r="D962" t="str">
        <f ca="1">VLOOKUP(Q962,Tabela3[],3,0)</f>
        <v>Samsung</v>
      </c>
      <c r="E962" t="str">
        <f ca="1">IF(R962=Q962, (VLOOKUP(P962+1,Tabela3[],5,0)),VLOOKUP(R962,Tabela3[],5,0))</f>
        <v>Coréia do Sul</v>
      </c>
      <c r="F962" s="1">
        <f t="shared" ref="F962:F1025" ca="1" si="122">(DATE(A962,IF(P962&gt;0,P962,IF(P962&gt;12,P962-1,IF(P962=0,P962+1))),RAND()*28))</f>
        <v>37107</v>
      </c>
      <c r="G962" s="1">
        <f t="shared" ca="1" si="115"/>
        <v>37115.721713996594</v>
      </c>
      <c r="H962">
        <f t="shared" ca="1" si="116"/>
        <v>0</v>
      </c>
      <c r="I962" t="str">
        <f ca="1">VLOOKUP(Q962,Tabela3[],9,1)</f>
        <v>HMM Rotterdam</v>
      </c>
      <c r="J962" t="str">
        <f ca="1">VLOOKUP(Q962,Tabela3[],11,0)</f>
        <v>Crystal UHD 4k 65"</v>
      </c>
      <c r="K962" t="str">
        <f ca="1">VLOOKUP(Q962,Tabela3[],10,0)</f>
        <v>Eletrônicos</v>
      </c>
      <c r="L962" cm="1">
        <f t="array" aca="1" ref="L962" ca="1">IF(Tabela2[[#This Row],[PORTO]]=Tabela2[[#This Row],[DESTINO]],0,erro)</f>
        <v>0</v>
      </c>
      <c r="N962">
        <f t="shared" ca="1" si="119"/>
        <v>2500</v>
      </c>
      <c r="O962">
        <f t="shared" ca="1" si="120"/>
        <v>1</v>
      </c>
      <c r="P962">
        <f t="shared" ca="1" si="121"/>
        <v>8</v>
      </c>
      <c r="Q962">
        <f t="shared" ca="1" si="117"/>
        <v>14</v>
      </c>
      <c r="R962">
        <f t="shared" ca="1" si="118"/>
        <v>13</v>
      </c>
    </row>
    <row r="963" spans="1:18">
      <c r="A963">
        <f ca="1">VLOOKUP(O963,Tabela3[],2,0)</f>
        <v>2008</v>
      </c>
      <c r="B963" t="str">
        <f ca="1">VLOOKUP(P963,Tabela3[],4,0)</f>
        <v>MARÇO</v>
      </c>
      <c r="C963" t="str">
        <f ca="1">VLOOKUP(Q963,Tabela3[],5,0)</f>
        <v>Canadá</v>
      </c>
      <c r="D963" t="str">
        <f ca="1">VLOOKUP(Q963,Tabela3[],3,0)</f>
        <v>Shopify</v>
      </c>
      <c r="E963" t="str">
        <f ca="1">IF(R963=Q963, (VLOOKUP(P963+1,Tabela3[],5,0)),VLOOKUP(R963,Tabela3[],5,0))</f>
        <v>Coréia do Sul</v>
      </c>
      <c r="F963" s="1">
        <f t="shared" ca="1" si="122"/>
        <v>39497</v>
      </c>
      <c r="G963" s="1">
        <f t="shared" ref="G963:G1026" ca="1" si="123">F963+RAND()*10</f>
        <v>39503.53243983713</v>
      </c>
      <c r="H963">
        <f t="shared" ref="H963:H1026" ca="1" si="124">INT(RAND()*2)</f>
        <v>0</v>
      </c>
      <c r="I963" t="str">
        <f ca="1">VLOOKUP(Q963,Tabela3[],9,1)</f>
        <v>HMM Southampton</v>
      </c>
      <c r="J963" t="str">
        <f ca="1">VLOOKUP(Q963,Tabela3[],11,0)</f>
        <v>NONA</v>
      </c>
      <c r="K963" t="str">
        <f ca="1">VLOOKUP(Q963,Tabela3[],10,0)</f>
        <v>Bebida</v>
      </c>
      <c r="L963" t="e" cm="1">
        <f t="array" aca="1" ref="L963" ca="1">IF(Tabela2[[#This Row],[PORTO]]=Tabela2[[#This Row],[DESTINO]],0,erro)</f>
        <v>#NAME?</v>
      </c>
      <c r="N963">
        <f t="shared" ca="1" si="119"/>
        <v>0</v>
      </c>
      <c r="O963">
        <f t="shared" ca="1" si="120"/>
        <v>8</v>
      </c>
      <c r="P963">
        <f t="shared" ca="1" si="121"/>
        <v>2</v>
      </c>
      <c r="Q963">
        <f t="shared" ref="Q963:Q1026" ca="1" si="125">INT(RAND()*35)</f>
        <v>34</v>
      </c>
      <c r="R963">
        <f t="shared" ref="R963:R1026" ca="1" si="126">INT(RAND()*25)</f>
        <v>14</v>
      </c>
    </row>
    <row r="964" spans="1:18">
      <c r="A964">
        <f ca="1">VLOOKUP(O964,Tabela3[],2,0)</f>
        <v>2005</v>
      </c>
      <c r="B964" t="str">
        <f ca="1">VLOOKUP(P964,Tabela3[],4,0)</f>
        <v>MAIO</v>
      </c>
      <c r="C964" t="str">
        <f ca="1">VLOOKUP(Q964,Tabela3[],5,0)</f>
        <v>Alemanha</v>
      </c>
      <c r="D964" t="str">
        <f ca="1">VLOOKUP(Q964,Tabela3[],3,0)</f>
        <v>Volkswagen</v>
      </c>
      <c r="E964" t="str">
        <f ca="1">IF(R964=Q964, (VLOOKUP(P964+1,Tabela3[],5,0)),VLOOKUP(R964,Tabela3[],5,0))</f>
        <v>China</v>
      </c>
      <c r="F964" s="1">
        <f t="shared" ca="1" si="122"/>
        <v>38442</v>
      </c>
      <c r="G964" s="1">
        <f t="shared" ca="1" si="123"/>
        <v>38450.281893969157</v>
      </c>
      <c r="H964">
        <f t="shared" ca="1" si="124"/>
        <v>0</v>
      </c>
      <c r="I964" t="str">
        <f ca="1">VLOOKUP(Q964,Tabela3[],9,1)</f>
        <v>Warehouse Carriers </v>
      </c>
      <c r="J964" t="str">
        <f ca="1">VLOOKUP(Q964,Tabela3[],11,0)</f>
        <v>GLI 350 TSI (Jetta)</v>
      </c>
      <c r="K964" t="str">
        <f ca="1">VLOOKUP(Q964,Tabela3[],10,0)</f>
        <v>Carros</v>
      </c>
      <c r="L964" t="e" cm="1">
        <f t="array" aca="1" ref="L964" ca="1">IF(Tabela2[[#This Row],[PORTO]]=Tabela2[[#This Row],[DESTINO]],0,erro)</f>
        <v>#NAME?</v>
      </c>
      <c r="N964">
        <f t="shared" ca="1" si="119"/>
        <v>400</v>
      </c>
      <c r="O964">
        <f t="shared" ca="1" si="120"/>
        <v>5</v>
      </c>
      <c r="P964">
        <f t="shared" ca="1" si="121"/>
        <v>4</v>
      </c>
      <c r="Q964">
        <f t="shared" ca="1" si="125"/>
        <v>8</v>
      </c>
      <c r="R964">
        <f t="shared" ca="1" si="126"/>
        <v>1</v>
      </c>
    </row>
    <row r="965" spans="1:18">
      <c r="A965">
        <f ca="1">VLOOKUP(O965,Tabela3[],2,0)</f>
        <v>2009</v>
      </c>
      <c r="B965" t="str">
        <f ca="1">VLOOKUP(P965,Tabela3[],4,0)</f>
        <v>MARÇO</v>
      </c>
      <c r="C965" t="str">
        <f ca="1">VLOOKUP(Q965,Tabela3[],5,0)</f>
        <v>Estados Unidos</v>
      </c>
      <c r="D965" t="str">
        <f ca="1">VLOOKUP(Q965,Tabela3[],3,0)</f>
        <v>Amazon</v>
      </c>
      <c r="E965" t="str">
        <f ca="1">IF(R965=Q965, (VLOOKUP(P965+1,Tabela3[],5,0)),VLOOKUP(R965,Tabela3[],5,0))</f>
        <v>Itália</v>
      </c>
      <c r="F965" s="1">
        <f t="shared" ca="1" si="122"/>
        <v>39847</v>
      </c>
      <c r="G965" s="1">
        <f t="shared" ca="1" si="123"/>
        <v>39856.075515985132</v>
      </c>
      <c r="H965">
        <f t="shared" ca="1" si="124"/>
        <v>1</v>
      </c>
      <c r="I965" t="str">
        <f ca="1">VLOOKUP(Q965,Tabela3[],9,1)</f>
        <v>HMM Algeciras</v>
      </c>
      <c r="J965" t="str">
        <f ca="1">VLOOKUP(Q965,Tabela3[],11,0)</f>
        <v>Colchão Baby Light D18</v>
      </c>
      <c r="K965" t="str">
        <f ca="1">VLOOKUP(Q965,Tabela3[],10,0)</f>
        <v>Geral</v>
      </c>
      <c r="L965" t="e" cm="1">
        <f t="array" aca="1" ref="L965" ca="1">IF(Tabela2[[#This Row],[PORTO]]=Tabela2[[#This Row],[DESTINO]],0,erro)</f>
        <v>#NAME?</v>
      </c>
      <c r="N965">
        <f t="shared" ref="N965:N1028" ca="1" si="127">IF(K965="Geral",INT((RANDBETWEEN(1,5)*1000)),IF(K965="Eletrônicos",INT((RANDBETWEEN(1,5))*500),IF(K965="Tecido",INT((RANDBETWEEN(10,50)*1000)),IF(K965="Carros",INT((RANDBETWEEN(1,5)*100)),IF(K965="Petróleo",INT((RANDBETWEEN(50,100)*1000)),IF(K965="Quimico",INT((RANDBETWEEN(10,200)*10000)),IF(K965="Maquinário",INT((RANDBETWEEN(1,5)*10)),0)))))))</f>
        <v>1000</v>
      </c>
      <c r="O965">
        <f t="shared" ca="1" si="120"/>
        <v>9</v>
      </c>
      <c r="P965">
        <f t="shared" ca="1" si="121"/>
        <v>2</v>
      </c>
      <c r="Q965">
        <f t="shared" ca="1" si="125"/>
        <v>4</v>
      </c>
      <c r="R965">
        <f t="shared" ca="1" si="126"/>
        <v>18</v>
      </c>
    </row>
    <row r="966" spans="1:18">
      <c r="A966">
        <f ca="1">VLOOKUP(O966,Tabela3[],2,0)</f>
        <v>2001</v>
      </c>
      <c r="B966" t="str">
        <f ca="1">VLOOKUP(P966,Tabela3[],4,0)</f>
        <v>SETEMBRO</v>
      </c>
      <c r="C966" t="str">
        <f ca="1">VLOOKUP(Q966,Tabela3[],5,0)</f>
        <v>India</v>
      </c>
      <c r="D966" t="str">
        <f ca="1">VLOOKUP(Q966,Tabela3[],3,0)</f>
        <v>Reliance Industries</v>
      </c>
      <c r="E966" t="str">
        <f ca="1">IF(R966=Q966, (VLOOKUP(P966+1,Tabela3[],5,0)),VLOOKUP(R966,Tabela3[],5,0))</f>
        <v>Coréia do Sul</v>
      </c>
      <c r="F966" s="1">
        <f t="shared" ca="1" si="122"/>
        <v>37114</v>
      </c>
      <c r="G966" s="1">
        <f t="shared" ca="1" si="123"/>
        <v>37116.848474908518</v>
      </c>
      <c r="H966">
        <f t="shared" ca="1" si="124"/>
        <v>1</v>
      </c>
      <c r="I966" t="str">
        <f ca="1">VLOOKUP(Q966,Tabela3[],9,1)</f>
        <v>Tanker</v>
      </c>
      <c r="J966" t="str">
        <f ca="1">VLOOKUP(Q966,Tabela3[],11,0)</f>
        <v>Cloreto de polivinila</v>
      </c>
      <c r="K966" t="str">
        <f ca="1">VLOOKUP(Q966,Tabela3[],10,0)</f>
        <v>Petroquimicos</v>
      </c>
      <c r="L966" t="e" cm="1">
        <f t="array" aca="1" ref="L966" ca="1">IF(Tabela2[[#This Row],[PORTO]]=Tabela2[[#This Row],[DESTINO]],0,erro)</f>
        <v>#NAME?</v>
      </c>
      <c r="N966">
        <f t="shared" ca="1" si="127"/>
        <v>0</v>
      </c>
      <c r="O966">
        <f t="shared" ca="1" si="120"/>
        <v>1</v>
      </c>
      <c r="P966">
        <f t="shared" ca="1" si="121"/>
        <v>8</v>
      </c>
      <c r="Q966">
        <f t="shared" ca="1" si="125"/>
        <v>32</v>
      </c>
      <c r="R966">
        <f t="shared" ca="1" si="126"/>
        <v>14</v>
      </c>
    </row>
    <row r="967" spans="1:18">
      <c r="A967">
        <f ca="1">VLOOKUP(O967,Tabela3[],2,0)</f>
        <v>2005</v>
      </c>
      <c r="B967" t="str">
        <f ca="1">VLOOKUP(P967,Tabela3[],4,0)</f>
        <v>DEZEMBRO</v>
      </c>
      <c r="C967" t="str">
        <f ca="1">VLOOKUP(Q967,Tabela3[],5,0)</f>
        <v>Reino Unido</v>
      </c>
      <c r="D967" t="str">
        <f ca="1">VLOOKUP(Q967,Tabela3[],3,0)</f>
        <v>Unilever</v>
      </c>
      <c r="E967" t="str">
        <f ca="1">IF(R967=Q967, (VLOOKUP(P967+1,Tabela3[],5,0)),VLOOKUP(R967,Tabela3[],5,0))</f>
        <v>Estados Unidos</v>
      </c>
      <c r="F967" s="1">
        <f t="shared" ca="1" si="122"/>
        <v>38673</v>
      </c>
      <c r="G967" s="1">
        <f t="shared" ca="1" si="123"/>
        <v>38676.892337253994</v>
      </c>
      <c r="H967">
        <f t="shared" ca="1" si="124"/>
        <v>0</v>
      </c>
      <c r="I967" t="str">
        <f ca="1">VLOOKUP(Q967,Tabela3[],9,1)</f>
        <v>HMM Helsinki</v>
      </c>
      <c r="J967" t="str">
        <f ca="1">VLOOKUP(Q967,Tabela3[],11,0)</f>
        <v xml:space="preserve">Desodorante Antitranspirante Aerosol </v>
      </c>
      <c r="K967" t="str">
        <f ca="1">VLOOKUP(Q967,Tabela3[],10,0)</f>
        <v>Quimico</v>
      </c>
      <c r="L967" t="e" cm="1">
        <f t="array" aca="1" ref="L967" ca="1">IF(Tabela2[[#This Row],[PORTO]]=Tabela2[[#This Row],[DESTINO]],0,erro)</f>
        <v>#NAME?</v>
      </c>
      <c r="N967">
        <f t="shared" ca="1" si="127"/>
        <v>1320000</v>
      </c>
      <c r="O967">
        <f t="shared" ca="1" si="120"/>
        <v>5</v>
      </c>
      <c r="P967">
        <f t="shared" ca="1" si="121"/>
        <v>11</v>
      </c>
      <c r="Q967">
        <f t="shared" ca="1" si="125"/>
        <v>25</v>
      </c>
      <c r="R967">
        <f t="shared" ca="1" si="126"/>
        <v>4</v>
      </c>
    </row>
    <row r="968" spans="1:18">
      <c r="A968">
        <f ca="1">VLOOKUP(O968,Tabela3[],2,0)</f>
        <v>2002</v>
      </c>
      <c r="B968" t="str">
        <f ca="1">VLOOKUP(P968,Tabela3[],4,0)</f>
        <v>JANEIRO</v>
      </c>
      <c r="C968" t="str">
        <f ca="1">VLOOKUP(Q968,Tabela3[],5,0)</f>
        <v>França</v>
      </c>
      <c r="D968" t="str">
        <f ca="1">VLOOKUP(Q968,Tabela3[],3,0)</f>
        <v> LVMH</v>
      </c>
      <c r="E968" t="str">
        <f ca="1">IF(R968=Q968, (VLOOKUP(P968+1,Tabela3[],5,0)),VLOOKUP(R968,Tabela3[],5,0))</f>
        <v>Reino Unido</v>
      </c>
      <c r="F968" s="1">
        <f t="shared" ca="1" si="122"/>
        <v>37265</v>
      </c>
      <c r="G968" s="1">
        <f t="shared" ca="1" si="123"/>
        <v>37265.537883898243</v>
      </c>
      <c r="H968">
        <f t="shared" ca="1" si="124"/>
        <v>1</v>
      </c>
      <c r="I968" t="str">
        <f ca="1">VLOOKUP(Q968,Tabela3[],9,1)</f>
        <v>Emma Maersk</v>
      </c>
      <c r="J968" t="str">
        <f ca="1">VLOOKUP(Q968,Tabela3[],11,0)</f>
        <v>Louis Vuitton</v>
      </c>
      <c r="K968" t="str">
        <f ca="1">VLOOKUP(Q968,Tabela3[],10,0)</f>
        <v>Tecido</v>
      </c>
      <c r="L968" t="e" cm="1">
        <f t="array" aca="1" ref="L968" ca="1">IF(Tabela2[[#This Row],[PORTO]]=Tabela2[[#This Row],[DESTINO]],0,erro)</f>
        <v>#NAME?</v>
      </c>
      <c r="N968">
        <f t="shared" ca="1" si="127"/>
        <v>23000</v>
      </c>
      <c r="O968">
        <f t="shared" ca="1" si="120"/>
        <v>2</v>
      </c>
      <c r="P968">
        <f t="shared" ca="1" si="121"/>
        <v>0</v>
      </c>
      <c r="Q968">
        <f t="shared" ca="1" si="125"/>
        <v>22</v>
      </c>
      <c r="R968">
        <f t="shared" ca="1" si="126"/>
        <v>24</v>
      </c>
    </row>
    <row r="969" spans="1:18">
      <c r="A969">
        <f ca="1">VLOOKUP(O969,Tabela3[],2,0)</f>
        <v>2009</v>
      </c>
      <c r="B969" t="str">
        <f ca="1">VLOOKUP(P969,Tabela3[],4,0)</f>
        <v>JANEIRO</v>
      </c>
      <c r="C969" t="str">
        <f ca="1">VLOOKUP(Q969,Tabela3[],5,0)</f>
        <v>Alemanha</v>
      </c>
      <c r="D969" t="str">
        <f ca="1">VLOOKUP(Q969,Tabela3[],3,0)</f>
        <v>Volkswagen</v>
      </c>
      <c r="E969" t="str">
        <f ca="1">IF(R969=Q969, (VLOOKUP(P969+1,Tabela3[],5,0)),VLOOKUP(R969,Tabela3[],5,0))</f>
        <v>China</v>
      </c>
      <c r="F969" s="1">
        <f t="shared" ca="1" si="122"/>
        <v>39813</v>
      </c>
      <c r="G969" s="1">
        <f t="shared" ca="1" si="123"/>
        <v>39821.63279020811</v>
      </c>
      <c r="H969">
        <f t="shared" ca="1" si="124"/>
        <v>0</v>
      </c>
      <c r="I969" t="str">
        <f ca="1">VLOOKUP(Q969,Tabela3[],9,1)</f>
        <v>Warehouse Carriers </v>
      </c>
      <c r="J969" t="str">
        <f ca="1">VLOOKUP(Q969,Tabela3[],11,0)</f>
        <v>Cross CD (Saveiro)</v>
      </c>
      <c r="K969" t="str">
        <f ca="1">VLOOKUP(Q969,Tabela3[],10,0)</f>
        <v>Carros</v>
      </c>
      <c r="L969" t="e" cm="1">
        <f t="array" aca="1" ref="L969" ca="1">IF(Tabela2[[#This Row],[PORTO]]=Tabela2[[#This Row],[DESTINO]],0,erro)</f>
        <v>#NAME?</v>
      </c>
      <c r="N969">
        <f t="shared" ca="1" si="127"/>
        <v>300</v>
      </c>
      <c r="O969">
        <f t="shared" ca="1" si="120"/>
        <v>9</v>
      </c>
      <c r="P969">
        <f t="shared" ca="1" si="121"/>
        <v>0</v>
      </c>
      <c r="Q969">
        <f t="shared" ca="1" si="125"/>
        <v>6</v>
      </c>
      <c r="R969">
        <f t="shared" ca="1" si="126"/>
        <v>0</v>
      </c>
    </row>
    <row r="970" spans="1:18">
      <c r="A970">
        <f ca="1">VLOOKUP(O970,Tabela3[],2,0)</f>
        <v>2005</v>
      </c>
      <c r="B970" t="str">
        <f ca="1">VLOOKUP(P970,Tabela3[],4,0)</f>
        <v>FEVEREIRO</v>
      </c>
      <c r="C970" t="str">
        <f ca="1">VLOOKUP(Q970,Tabela3[],5,0)</f>
        <v>Japão</v>
      </c>
      <c r="D970" t="str">
        <f ca="1">VLOOKUP(Q970,Tabela3[],3,0)</f>
        <v>Toyota</v>
      </c>
      <c r="E970" t="str">
        <f ca="1">IF(R970=Q970, (VLOOKUP(P970+1,Tabela3[],5,0)),VLOOKUP(R970,Tabela3[],5,0))</f>
        <v>China</v>
      </c>
      <c r="F970" s="1">
        <f t="shared" ca="1" si="122"/>
        <v>38366</v>
      </c>
      <c r="G970" s="1">
        <f t="shared" ca="1" si="123"/>
        <v>38375.949198466646</v>
      </c>
      <c r="H970">
        <f t="shared" ca="1" si="124"/>
        <v>0</v>
      </c>
      <c r="I970" t="str">
        <f ca="1">VLOOKUP(Q970,Tabela3[],9,1)</f>
        <v>Trailer Carriers</v>
      </c>
      <c r="J970" t="str">
        <f ca="1">VLOOKUP(Q970,Tabela3[],11,0)</f>
        <v>COROLLA GLI</v>
      </c>
      <c r="K970" t="str">
        <f ca="1">VLOOKUP(Q970,Tabela3[],10,0)</f>
        <v>Carros</v>
      </c>
      <c r="L970" t="e" cm="1">
        <f t="array" aca="1" ref="L970" ca="1">IF(Tabela2[[#This Row],[PORTO]]=Tabela2[[#This Row],[DESTINO]],0,erro)</f>
        <v>#NAME?</v>
      </c>
      <c r="N970">
        <f t="shared" ca="1" si="127"/>
        <v>400</v>
      </c>
      <c r="O970">
        <f t="shared" ca="1" si="120"/>
        <v>5</v>
      </c>
      <c r="P970">
        <f t="shared" ca="1" si="121"/>
        <v>1</v>
      </c>
      <c r="Q970">
        <f t="shared" ca="1" si="125"/>
        <v>10</v>
      </c>
      <c r="R970">
        <f t="shared" ca="1" si="126"/>
        <v>2</v>
      </c>
    </row>
    <row r="971" spans="1:18">
      <c r="A971">
        <f ca="1">VLOOKUP(O971,Tabela3[],2,0)</f>
        <v>2009</v>
      </c>
      <c r="B971" t="str">
        <f ca="1">VLOOKUP(P971,Tabela3[],4,0)</f>
        <v>MAIO</v>
      </c>
      <c r="C971" t="str">
        <f ca="1">VLOOKUP(Q971,Tabela3[],5,0)</f>
        <v>Holanda</v>
      </c>
      <c r="D971" t="str">
        <f ca="1">VLOOKUP(Q971,Tabela3[],3,0)</f>
        <v>Shell</v>
      </c>
      <c r="E971" t="str">
        <f ca="1">IF(R971=Q971, (VLOOKUP(P971+1,Tabela3[],5,0)),VLOOKUP(R971,Tabela3[],5,0))</f>
        <v>Estados Unidos</v>
      </c>
      <c r="F971" s="1">
        <f t="shared" ca="1" si="122"/>
        <v>39927</v>
      </c>
      <c r="G971" s="1">
        <f t="shared" ca="1" si="123"/>
        <v>39933.080843626623</v>
      </c>
      <c r="H971">
        <f t="shared" ca="1" si="124"/>
        <v>1</v>
      </c>
      <c r="I971" t="str">
        <f ca="1">VLOOKUP(Q971,Tabela3[],9,1)</f>
        <v>AbQaiq</v>
      </c>
      <c r="J971" t="str">
        <f ca="1">VLOOKUP(Q971,Tabela3[],11,0)</f>
        <v>Diesel</v>
      </c>
      <c r="K971" t="str">
        <f ca="1">VLOOKUP(Q971,Tabela3[],10,0)</f>
        <v>Petróleo</v>
      </c>
      <c r="L971" t="e" cm="1">
        <f t="array" aca="1" ref="L971" ca="1">IF(Tabela2[[#This Row],[PORTO]]=Tabela2[[#This Row],[DESTINO]],0,erro)</f>
        <v>#NAME?</v>
      </c>
      <c r="N971">
        <f t="shared" ca="1" si="127"/>
        <v>80000</v>
      </c>
      <c r="O971">
        <f t="shared" ca="1" si="120"/>
        <v>9</v>
      </c>
      <c r="P971">
        <f t="shared" ca="1" si="121"/>
        <v>4</v>
      </c>
      <c r="Q971">
        <f t="shared" ca="1" si="125"/>
        <v>15</v>
      </c>
      <c r="R971">
        <f t="shared" ca="1" si="126"/>
        <v>3</v>
      </c>
    </row>
    <row r="972" spans="1:18">
      <c r="A972">
        <f ca="1">VLOOKUP(O972,Tabela3[],2,0)</f>
        <v>2008</v>
      </c>
      <c r="B972" t="str">
        <f ca="1">VLOOKUP(P972,Tabela3[],4,0)</f>
        <v>JUNHO</v>
      </c>
      <c r="C972" t="str">
        <f ca="1">VLOOKUP(Q972,Tabela3[],5,0)</f>
        <v>Reino Unido</v>
      </c>
      <c r="D972" t="str">
        <f ca="1">VLOOKUP(Q972,Tabela3[],3,0)</f>
        <v>Unilever</v>
      </c>
      <c r="E972" t="str">
        <f ca="1">IF(R972=Q972, (VLOOKUP(P972+1,Tabela3[],5,0)),VLOOKUP(R972,Tabela3[],5,0))</f>
        <v>Alemanha</v>
      </c>
      <c r="F972" s="1">
        <f t="shared" ca="1" si="122"/>
        <v>39583</v>
      </c>
      <c r="G972" s="1">
        <f t="shared" ca="1" si="123"/>
        <v>39583.445662253129</v>
      </c>
      <c r="H972">
        <f t="shared" ca="1" si="124"/>
        <v>0</v>
      </c>
      <c r="I972" t="str">
        <f ca="1">VLOOKUP(Q972,Tabela3[],9,1)</f>
        <v>HMM Helsinki</v>
      </c>
      <c r="J972" t="str">
        <f ca="1">VLOOKUP(Q972,Tabela3[],11,0)</f>
        <v xml:space="preserve">Desodorante Antitranspirante Aerosol </v>
      </c>
      <c r="K972" t="str">
        <f ca="1">VLOOKUP(Q972,Tabela3[],10,0)</f>
        <v>Quimico</v>
      </c>
      <c r="L972" t="e" cm="1">
        <f t="array" aca="1" ref="L972" ca="1">IF(Tabela2[[#This Row],[PORTO]]=Tabela2[[#This Row],[DESTINO]],0,erro)</f>
        <v>#NAME?</v>
      </c>
      <c r="N972">
        <f t="shared" ca="1" si="127"/>
        <v>1920000</v>
      </c>
      <c r="O972">
        <f t="shared" ca="1" si="120"/>
        <v>8</v>
      </c>
      <c r="P972">
        <f t="shared" ca="1" si="121"/>
        <v>5</v>
      </c>
      <c r="Q972">
        <f t="shared" ca="1" si="125"/>
        <v>25</v>
      </c>
      <c r="R972">
        <f t="shared" ca="1" si="126"/>
        <v>6</v>
      </c>
    </row>
    <row r="973" spans="1:18">
      <c r="A973">
        <f ca="1">VLOOKUP(O973,Tabela3[],2,0)</f>
        <v>2008</v>
      </c>
      <c r="B973" t="str">
        <f ca="1">VLOOKUP(P973,Tabela3[],4,0)</f>
        <v>MAIO</v>
      </c>
      <c r="C973" t="str">
        <f ca="1">VLOOKUP(Q973,Tabela3[],5,0)</f>
        <v>Itália</v>
      </c>
      <c r="D973" t="str">
        <f ca="1">VLOOKUP(Q973,Tabela3[],3,0)</f>
        <v>Hyundai</v>
      </c>
      <c r="E973" t="str">
        <f ca="1">IF(R973=Q973, (VLOOKUP(P973+1,Tabela3[],5,0)),VLOOKUP(R973,Tabela3[],5,0))</f>
        <v>Holanda</v>
      </c>
      <c r="F973" s="1">
        <f t="shared" ca="1" si="122"/>
        <v>39558</v>
      </c>
      <c r="G973" s="1">
        <f t="shared" ca="1" si="123"/>
        <v>39558.182626302863</v>
      </c>
      <c r="H973">
        <f t="shared" ca="1" si="124"/>
        <v>1</v>
      </c>
      <c r="I973" t="str">
        <f ca="1">VLOOKUP(Q973,Tabela3[],9,1)</f>
        <v>Car Carriers</v>
      </c>
      <c r="J973" t="str">
        <f ca="1">VLOOKUP(Q973,Tabela3[],11,0)</f>
        <v>HB20 Sense</v>
      </c>
      <c r="K973" t="str">
        <f ca="1">VLOOKUP(Q973,Tabela3[],10,0)</f>
        <v>Carros</v>
      </c>
      <c r="L973" t="e" cm="1">
        <f t="array" aca="1" ref="L973" ca="1">IF(Tabela2[[#This Row],[PORTO]]=Tabela2[[#This Row],[DESTINO]],0,erro)</f>
        <v>#NAME?</v>
      </c>
      <c r="N973">
        <f t="shared" ca="1" si="127"/>
        <v>500</v>
      </c>
      <c r="O973">
        <f t="shared" ca="1" si="120"/>
        <v>8</v>
      </c>
      <c r="P973">
        <f t="shared" ca="1" si="121"/>
        <v>4</v>
      </c>
      <c r="Q973">
        <f t="shared" ca="1" si="125"/>
        <v>19</v>
      </c>
      <c r="R973">
        <f t="shared" ca="1" si="126"/>
        <v>17</v>
      </c>
    </row>
    <row r="974" spans="1:18">
      <c r="A974">
        <f ca="1">VLOOKUP(O974,Tabela3[],2,0)</f>
        <v>2004</v>
      </c>
      <c r="B974" t="str">
        <f ca="1">VLOOKUP(P974,Tabela3[],4,0)</f>
        <v>DEZEMBRO</v>
      </c>
      <c r="C974" t="str">
        <f ca="1">VLOOKUP(Q974,Tabela3[],5,0)</f>
        <v>Holanda</v>
      </c>
      <c r="D974" t="str">
        <f ca="1">VLOOKUP(Q974,Tabela3[],3,0)</f>
        <v>Shell</v>
      </c>
      <c r="E974" t="str">
        <f ca="1">IF(R974=Q974, (VLOOKUP(P974+1,Tabela3[],5,0)),VLOOKUP(R974,Tabela3[],5,0))</f>
        <v>França</v>
      </c>
      <c r="F974" s="1">
        <f t="shared" ca="1" si="122"/>
        <v>38318</v>
      </c>
      <c r="G974" s="1">
        <f t="shared" ca="1" si="123"/>
        <v>38321.66083591264</v>
      </c>
      <c r="H974">
        <f t="shared" ca="1" si="124"/>
        <v>0</v>
      </c>
      <c r="I974" t="str">
        <f ca="1">VLOOKUP(Q974,Tabela3[],9,1)</f>
        <v>AbQaiq</v>
      </c>
      <c r="J974" t="str">
        <f ca="1">VLOOKUP(Q974,Tabela3[],11,0)</f>
        <v>Gasolina</v>
      </c>
      <c r="K974" t="str">
        <f ca="1">VLOOKUP(Q974,Tabela3[],10,0)</f>
        <v>Petróleo</v>
      </c>
      <c r="L974" t="e" cm="1">
        <f t="array" aca="1" ref="L974" ca="1">IF(Tabela2[[#This Row],[PORTO]]=Tabela2[[#This Row],[DESTINO]],0,erro)</f>
        <v>#NAME?</v>
      </c>
      <c r="N974">
        <f t="shared" ca="1" si="127"/>
        <v>62000</v>
      </c>
      <c r="O974">
        <f t="shared" ca="1" si="120"/>
        <v>4</v>
      </c>
      <c r="P974">
        <f t="shared" ca="1" si="121"/>
        <v>11</v>
      </c>
      <c r="Q974">
        <f t="shared" ca="1" si="125"/>
        <v>16</v>
      </c>
      <c r="R974">
        <f t="shared" ca="1" si="126"/>
        <v>21</v>
      </c>
    </row>
    <row r="975" spans="1:18">
      <c r="A975">
        <f ca="1">VLOOKUP(O975,Tabela3[],2,0)</f>
        <v>2003</v>
      </c>
      <c r="B975" t="str">
        <f ca="1">VLOOKUP(P975,Tabela3[],4,0)</f>
        <v>JANEIRO</v>
      </c>
      <c r="C975" t="str">
        <f ca="1">VLOOKUP(Q975,Tabela3[],5,0)</f>
        <v>Itália</v>
      </c>
      <c r="D975" t="str">
        <f ca="1">VLOOKUP(Q975,Tabela3[],3,0)</f>
        <v>Hyundai</v>
      </c>
      <c r="E975" t="str">
        <f ca="1">IF(R975=Q975, (VLOOKUP(P975+1,Tabela3[],5,0)),VLOOKUP(R975,Tabela3[],5,0))</f>
        <v>Coréia do Sul</v>
      </c>
      <c r="F975" s="1">
        <f t="shared" ca="1" si="122"/>
        <v>37626</v>
      </c>
      <c r="G975" s="1">
        <f t="shared" ca="1" si="123"/>
        <v>37626.785490659466</v>
      </c>
      <c r="H975">
        <f t="shared" ca="1" si="124"/>
        <v>1</v>
      </c>
      <c r="I975" t="str">
        <f ca="1">VLOOKUP(Q975,Tabela3[],9,1)</f>
        <v>Car Carriers</v>
      </c>
      <c r="J975" t="str">
        <f ca="1">VLOOKUP(Q975,Tabela3[],11,0)</f>
        <v>HB20 Vision</v>
      </c>
      <c r="K975" t="str">
        <f ca="1">VLOOKUP(Q975,Tabela3[],10,0)</f>
        <v>Carros</v>
      </c>
      <c r="L975" t="e" cm="1">
        <f t="array" aca="1" ref="L975" ca="1">IF(Tabela2[[#This Row],[PORTO]]=Tabela2[[#This Row],[DESTINO]],0,erro)</f>
        <v>#NAME?</v>
      </c>
      <c r="N975">
        <f t="shared" ca="1" si="127"/>
        <v>100</v>
      </c>
      <c r="O975">
        <f t="shared" ca="1" si="120"/>
        <v>3</v>
      </c>
      <c r="P975">
        <f t="shared" ca="1" si="121"/>
        <v>0</v>
      </c>
      <c r="Q975">
        <f t="shared" ca="1" si="125"/>
        <v>20</v>
      </c>
      <c r="R975">
        <f t="shared" ca="1" si="126"/>
        <v>12</v>
      </c>
    </row>
    <row r="976" spans="1:18">
      <c r="A976">
        <f ca="1">VLOOKUP(O976,Tabela3[],2,0)</f>
        <v>2002</v>
      </c>
      <c r="B976" t="str">
        <f ca="1">VLOOKUP(P976,Tabela3[],4,0)</f>
        <v>JUNHO</v>
      </c>
      <c r="C976" t="str">
        <f ca="1">VLOOKUP(Q976,Tabela3[],5,0)</f>
        <v>China</v>
      </c>
      <c r="D976" t="str">
        <f ca="1">VLOOKUP(Q976,Tabela3[],3,0)</f>
        <v>Alibaba Group</v>
      </c>
      <c r="E976" t="str">
        <f ca="1">IF(R976=Q976, (VLOOKUP(P976+1,Tabela3[],5,0)),VLOOKUP(R976,Tabela3[],5,0))</f>
        <v>Reino Unido</v>
      </c>
      <c r="F976" s="1">
        <f t="shared" ca="1" si="122"/>
        <v>37379</v>
      </c>
      <c r="G976" s="1">
        <f t="shared" ca="1" si="123"/>
        <v>37385.872775045755</v>
      </c>
      <c r="H976">
        <f t="shared" ca="1" si="124"/>
        <v>0</v>
      </c>
      <c r="I976" t="str">
        <f ca="1">VLOOKUP(Q976,Tabela3[],9,1)</f>
        <v>HMM St Petersburg</v>
      </c>
      <c r="J976" t="str">
        <f ca="1">VLOOKUP(Q976,Tabela3[],11,0)</f>
        <v>Miniescavadeira</v>
      </c>
      <c r="K976" t="str">
        <f ca="1">VLOOKUP(Q976,Tabela3[],10,0)</f>
        <v>Maquinário</v>
      </c>
      <c r="L976" t="e" cm="1">
        <f t="array" aca="1" ref="L976" ca="1">IF(Tabela2[[#This Row],[PORTO]]=Tabela2[[#This Row],[DESTINO]],0,erro)</f>
        <v>#NAME?</v>
      </c>
      <c r="N976">
        <f t="shared" ca="1" si="127"/>
        <v>40</v>
      </c>
      <c r="O976">
        <f t="shared" ca="1" si="120"/>
        <v>2</v>
      </c>
      <c r="P976">
        <f t="shared" ca="1" si="121"/>
        <v>5</v>
      </c>
      <c r="Q976">
        <f t="shared" ca="1" si="125"/>
        <v>1</v>
      </c>
      <c r="R976">
        <f t="shared" ca="1" si="126"/>
        <v>24</v>
      </c>
    </row>
    <row r="977" spans="1:18">
      <c r="A977">
        <f ca="1">VLOOKUP(O977,Tabela3[],2,0)</f>
        <v>2004</v>
      </c>
      <c r="B977" t="str">
        <f ca="1">VLOOKUP(P977,Tabela3[],4,0)</f>
        <v>AGOSTO</v>
      </c>
      <c r="C977" t="str">
        <f ca="1">VLOOKUP(Q977,Tabela3[],5,0)</f>
        <v>Japão</v>
      </c>
      <c r="D977" t="str">
        <f ca="1">VLOOKUP(Q977,Tabela3[],3,0)</f>
        <v>Toyota</v>
      </c>
      <c r="E977" t="str">
        <f ca="1">IF(R977=Q977, (VLOOKUP(P977+1,Tabela3[],5,0)),VLOOKUP(R977,Tabela3[],5,0))</f>
        <v>França</v>
      </c>
      <c r="F977" s="1">
        <f t="shared" ca="1" si="122"/>
        <v>38192</v>
      </c>
      <c r="G977" s="1">
        <f t="shared" ca="1" si="123"/>
        <v>38201.03915442642</v>
      </c>
      <c r="H977">
        <f t="shared" ca="1" si="124"/>
        <v>1</v>
      </c>
      <c r="I977" t="str">
        <f ca="1">VLOOKUP(Q977,Tabela3[],9,1)</f>
        <v>Trailer Carriers</v>
      </c>
      <c r="J977" t="str">
        <f ca="1">VLOOKUP(Q977,Tabela3[],11,0)</f>
        <v>COROLLA GLI</v>
      </c>
      <c r="K977" t="str">
        <f ca="1">VLOOKUP(Q977,Tabela3[],10,0)</f>
        <v>Carros</v>
      </c>
      <c r="L977" t="e" cm="1">
        <f t="array" aca="1" ref="L977" ca="1">IF(Tabela2[[#This Row],[PORTO]]=Tabela2[[#This Row],[DESTINO]],0,erro)</f>
        <v>#NAME?</v>
      </c>
      <c r="N977">
        <f t="shared" ca="1" si="127"/>
        <v>200</v>
      </c>
      <c r="O977">
        <f t="shared" ca="1" si="120"/>
        <v>4</v>
      </c>
      <c r="P977">
        <f t="shared" ca="1" si="121"/>
        <v>7</v>
      </c>
      <c r="Q977">
        <f t="shared" ca="1" si="125"/>
        <v>10</v>
      </c>
      <c r="R977">
        <f t="shared" ca="1" si="126"/>
        <v>23</v>
      </c>
    </row>
    <row r="978" spans="1:18">
      <c r="A978">
        <f ca="1">VLOOKUP(O978,Tabela3[],2,0)</f>
        <v>2008</v>
      </c>
      <c r="B978" t="str">
        <f ca="1">VLOOKUP(P978,Tabela3[],4,0)</f>
        <v>JANEIRO</v>
      </c>
      <c r="C978" t="str">
        <f ca="1">VLOOKUP(Q978,Tabela3[],5,0)</f>
        <v>Brasil</v>
      </c>
      <c r="D978" t="str">
        <f ca="1">VLOOKUP(Q978,Tabela3[],3,0)</f>
        <v>VALE</v>
      </c>
      <c r="E978" t="str">
        <f ca="1">IF(R978=Q978, (VLOOKUP(P978+1,Tabela3[],5,0)),VLOOKUP(R978,Tabela3[],5,0))</f>
        <v>França</v>
      </c>
      <c r="F978" s="1">
        <f t="shared" ca="1" si="122"/>
        <v>39809</v>
      </c>
      <c r="G978" s="1">
        <f t="shared" ca="1" si="123"/>
        <v>39816.225058581869</v>
      </c>
      <c r="H978">
        <f t="shared" ca="1" si="124"/>
        <v>1</v>
      </c>
      <c r="I978" t="str">
        <f ca="1">VLOOKUP(Q978,Tabela3[],9,1)</f>
        <v>Lan Hua Hai</v>
      </c>
      <c r="J978" t="str">
        <f ca="1">VLOOKUP(Q978,Tabela3[],11,0)</f>
        <v>Manganês</v>
      </c>
      <c r="K978" t="str">
        <f ca="1">VLOOKUP(Q978,Tabela3[],10,0)</f>
        <v>Minério</v>
      </c>
      <c r="L978" t="e" cm="1">
        <f t="array" aca="1" ref="L978" ca="1">IF(Tabela2[[#This Row],[PORTO]]=Tabela2[[#This Row],[DESTINO]],0,erro)</f>
        <v>#NAME?</v>
      </c>
      <c r="N978">
        <f t="shared" ca="1" si="127"/>
        <v>0</v>
      </c>
      <c r="O978">
        <f t="shared" ca="1" si="120"/>
        <v>8</v>
      </c>
      <c r="P978">
        <f t="shared" ca="1" si="121"/>
        <v>12</v>
      </c>
      <c r="Q978">
        <f t="shared" ca="1" si="125"/>
        <v>29</v>
      </c>
      <c r="R978">
        <f t="shared" ca="1" si="126"/>
        <v>21</v>
      </c>
    </row>
    <row r="979" spans="1:18">
      <c r="A979">
        <f ca="1">VLOOKUP(O979,Tabela3[],2,0)</f>
        <v>2008</v>
      </c>
      <c r="B979" t="str">
        <f ca="1">VLOOKUP(P979,Tabela3[],4,0)</f>
        <v>AGOSTO</v>
      </c>
      <c r="C979" t="str">
        <f ca="1">VLOOKUP(Q979,Tabela3[],5,0)</f>
        <v>India</v>
      </c>
      <c r="D979" t="str">
        <f ca="1">VLOOKUP(Q979,Tabela3[],3,0)</f>
        <v>Reliance Industries</v>
      </c>
      <c r="E979" t="str">
        <f ca="1">IF(R979=Q979, (VLOOKUP(P979+1,Tabela3[],5,0)),VLOOKUP(R979,Tabela3[],5,0))</f>
        <v>Holanda</v>
      </c>
      <c r="F979" s="1">
        <f t="shared" ca="1" si="122"/>
        <v>39632</v>
      </c>
      <c r="G979" s="1">
        <f t="shared" ca="1" si="123"/>
        <v>39639.412071696286</v>
      </c>
      <c r="H979">
        <f t="shared" ca="1" si="124"/>
        <v>0</v>
      </c>
      <c r="I979" t="str">
        <f ca="1">VLOOKUP(Q979,Tabela3[],9,1)</f>
        <v>Tanker</v>
      </c>
      <c r="J979" t="str">
        <f ca="1">VLOOKUP(Q979,Tabela3[],11,0)</f>
        <v>Cloreto de polivinila</v>
      </c>
      <c r="K979" t="str">
        <f ca="1">VLOOKUP(Q979,Tabela3[],10,0)</f>
        <v>Petroquimicos</v>
      </c>
      <c r="L979" t="e" cm="1">
        <f t="array" aca="1" ref="L979" ca="1">IF(Tabela2[[#This Row],[PORTO]]=Tabela2[[#This Row],[DESTINO]],0,erro)</f>
        <v>#NAME?</v>
      </c>
      <c r="N979">
        <f t="shared" ca="1" si="127"/>
        <v>0</v>
      </c>
      <c r="O979">
        <f t="shared" ref="O979:O1042" ca="1" si="128">INT(RAND()*10)</f>
        <v>8</v>
      </c>
      <c r="P979">
        <f t="shared" ref="P979:P1042" ca="1" si="129">INT(RAND()*13)</f>
        <v>7</v>
      </c>
      <c r="Q979">
        <f t="shared" ca="1" si="125"/>
        <v>32</v>
      </c>
      <c r="R979">
        <f t="shared" ca="1" si="126"/>
        <v>15</v>
      </c>
    </row>
    <row r="980" spans="1:18">
      <c r="A980">
        <f ca="1">VLOOKUP(O980,Tabela3[],2,0)</f>
        <v>2008</v>
      </c>
      <c r="B980" t="str">
        <f ca="1">VLOOKUP(P980,Tabela3[],4,0)</f>
        <v>JUNHO</v>
      </c>
      <c r="C980" t="str">
        <f ca="1">VLOOKUP(Q980,Tabela3[],5,0)</f>
        <v>Brasil</v>
      </c>
      <c r="D980" t="str">
        <f ca="1">VLOOKUP(Q980,Tabela3[],3,0)</f>
        <v>VALE</v>
      </c>
      <c r="E980" t="str">
        <f ca="1">IF(R980=Q980, (VLOOKUP(P980+1,Tabela3[],5,0)),VLOOKUP(R980,Tabela3[],5,0))</f>
        <v>Japão</v>
      </c>
      <c r="F980" s="1">
        <f t="shared" ca="1" si="122"/>
        <v>39570</v>
      </c>
      <c r="G980" s="1">
        <f t="shared" ca="1" si="123"/>
        <v>39576.458919732679</v>
      </c>
      <c r="H980">
        <f t="shared" ca="1" si="124"/>
        <v>0</v>
      </c>
      <c r="I980" t="str">
        <f ca="1">VLOOKUP(Q980,Tabela3[],9,1)</f>
        <v>Lan Hua Hai</v>
      </c>
      <c r="J980" t="str">
        <f ca="1">VLOOKUP(Q980,Tabela3[],11,0)</f>
        <v>Bauxita</v>
      </c>
      <c r="K980" t="str">
        <f ca="1">VLOOKUP(Q980,Tabela3[],10,0)</f>
        <v>Minério</v>
      </c>
      <c r="L980" t="e" cm="1">
        <f t="array" aca="1" ref="L980" ca="1">IF(Tabela2[[#This Row],[PORTO]]=Tabela2[[#This Row],[DESTINO]],0,erro)</f>
        <v>#NAME?</v>
      </c>
      <c r="N980">
        <f t="shared" ca="1" si="127"/>
        <v>0</v>
      </c>
      <c r="O980">
        <f t="shared" ca="1" si="128"/>
        <v>8</v>
      </c>
      <c r="P980">
        <f t="shared" ca="1" si="129"/>
        <v>5</v>
      </c>
      <c r="Q980">
        <f t="shared" ca="1" si="125"/>
        <v>28</v>
      </c>
      <c r="R980">
        <f t="shared" ca="1" si="126"/>
        <v>10</v>
      </c>
    </row>
    <row r="981" spans="1:18">
      <c r="A981">
        <f ca="1">VLOOKUP(O981,Tabela3[],2,0)</f>
        <v>2007</v>
      </c>
      <c r="B981" t="str">
        <f ca="1">VLOOKUP(P981,Tabela3[],4,0)</f>
        <v>OUTUBRO</v>
      </c>
      <c r="C981" t="str">
        <f ca="1">VLOOKUP(Q981,Tabela3[],5,0)</f>
        <v>Holanda</v>
      </c>
      <c r="D981" t="str">
        <f ca="1">VLOOKUP(Q981,Tabela3[],3,0)</f>
        <v>Shell</v>
      </c>
      <c r="E981" t="str">
        <f ca="1">IF(R981=Q981, (VLOOKUP(P981+1,Tabela3[],5,0)),VLOOKUP(R981,Tabela3[],5,0))</f>
        <v>Itália</v>
      </c>
      <c r="F981" s="1">
        <f t="shared" ca="1" si="122"/>
        <v>39350</v>
      </c>
      <c r="G981" s="1">
        <f t="shared" ca="1" si="123"/>
        <v>39352.000117905511</v>
      </c>
      <c r="H981">
        <f t="shared" ca="1" si="124"/>
        <v>0</v>
      </c>
      <c r="I981" t="str">
        <f ca="1">VLOOKUP(Q981,Tabela3[],9,1)</f>
        <v>AbQaiq</v>
      </c>
      <c r="J981" t="str">
        <f ca="1">VLOOKUP(Q981,Tabela3[],11,0)</f>
        <v>Gasolina</v>
      </c>
      <c r="K981" t="str">
        <f ca="1">VLOOKUP(Q981,Tabela3[],10,0)</f>
        <v>Petróleo</v>
      </c>
      <c r="L981" t="e" cm="1">
        <f t="array" aca="1" ref="L981" ca="1">IF(Tabela2[[#This Row],[PORTO]]=Tabela2[[#This Row],[DESTINO]],0,erro)</f>
        <v>#NAME?</v>
      </c>
      <c r="N981">
        <f t="shared" ca="1" si="127"/>
        <v>63000</v>
      </c>
      <c r="O981">
        <f t="shared" ca="1" si="128"/>
        <v>7</v>
      </c>
      <c r="P981">
        <f t="shared" ca="1" si="129"/>
        <v>9</v>
      </c>
      <c r="Q981">
        <f t="shared" ca="1" si="125"/>
        <v>16</v>
      </c>
      <c r="R981">
        <f t="shared" ca="1" si="126"/>
        <v>20</v>
      </c>
    </row>
    <row r="982" spans="1:18">
      <c r="A982">
        <f ca="1">VLOOKUP(O982,Tabela3[],2,0)</f>
        <v>2008</v>
      </c>
      <c r="B982" t="str">
        <f ca="1">VLOOKUP(P982,Tabela3[],4,0)</f>
        <v>FEVEREIRO</v>
      </c>
      <c r="C982" t="str">
        <f ca="1">VLOOKUP(Q982,Tabela3[],5,0)</f>
        <v>Canadá</v>
      </c>
      <c r="D982" t="str">
        <f ca="1">VLOOKUP(Q982,Tabela3[],3,0)</f>
        <v>Shopify</v>
      </c>
      <c r="E982" t="str">
        <f ca="1">IF(R982=Q982, (VLOOKUP(P982+1,Tabela3[],5,0)),VLOOKUP(R982,Tabela3[],5,0))</f>
        <v>Alemanha</v>
      </c>
      <c r="F982" s="1">
        <f t="shared" ca="1" si="122"/>
        <v>39463</v>
      </c>
      <c r="G982" s="1">
        <f t="shared" ca="1" si="123"/>
        <v>39470.414750895921</v>
      </c>
      <c r="H982">
        <f t="shared" ca="1" si="124"/>
        <v>1</v>
      </c>
      <c r="I982" t="str">
        <f ca="1">VLOOKUP(Q982,Tabela3[],9,1)</f>
        <v>HMM Southampton</v>
      </c>
      <c r="J982" t="str">
        <f ca="1">VLOOKUP(Q982,Tabela3[],11,0)</f>
        <v>TORRADORES DE CAFÉ</v>
      </c>
      <c r="K982" t="str">
        <f ca="1">VLOOKUP(Q982,Tabela3[],10,0)</f>
        <v>Geral</v>
      </c>
      <c r="L982" t="e" cm="1">
        <f t="array" aca="1" ref="L982" ca="1">IF(Tabela2[[#This Row],[PORTO]]=Tabela2[[#This Row],[DESTINO]],0,erro)</f>
        <v>#NAME?</v>
      </c>
      <c r="N982">
        <f t="shared" ca="1" si="127"/>
        <v>5000</v>
      </c>
      <c r="O982">
        <f t="shared" ca="1" si="128"/>
        <v>8</v>
      </c>
      <c r="P982">
        <f t="shared" ca="1" si="129"/>
        <v>1</v>
      </c>
      <c r="Q982">
        <f t="shared" ca="1" si="125"/>
        <v>33</v>
      </c>
      <c r="R982">
        <f t="shared" ca="1" si="126"/>
        <v>8</v>
      </c>
    </row>
    <row r="983" spans="1:18">
      <c r="A983">
        <f ca="1">VLOOKUP(O983,Tabela3[],2,0)</f>
        <v>2007</v>
      </c>
      <c r="B983" t="str">
        <f ca="1">VLOOKUP(P983,Tabela3[],4,0)</f>
        <v>JANEIRO</v>
      </c>
      <c r="C983" t="str">
        <f ca="1">VLOOKUP(Q983,Tabela3[],5,0)</f>
        <v>China</v>
      </c>
      <c r="D983" t="str">
        <f ca="1">VLOOKUP(Q983,Tabela3[],3,0)</f>
        <v>Alibaba Group</v>
      </c>
      <c r="E983" t="str">
        <f ca="1">IF(R983=Q983, (VLOOKUP(P983+1,Tabela3[],5,0)),VLOOKUP(R983,Tabela3[],5,0))</f>
        <v>França</v>
      </c>
      <c r="F983" s="1">
        <f t="shared" ca="1" si="122"/>
        <v>39102</v>
      </c>
      <c r="G983" s="1">
        <f t="shared" ca="1" si="123"/>
        <v>39108.3954000706</v>
      </c>
      <c r="H983">
        <f t="shared" ca="1" si="124"/>
        <v>1</v>
      </c>
      <c r="I983" t="str">
        <f ca="1">VLOOKUP(Q983,Tabela3[],9,1)</f>
        <v>HMM St Petersburg</v>
      </c>
      <c r="J983" t="str">
        <f ca="1">VLOOKUP(Q983,Tabela3[],11,0)</f>
        <v>Ar Condicionado 18000</v>
      </c>
      <c r="K983" t="str">
        <f ca="1">VLOOKUP(Q983,Tabela3[],10,0)</f>
        <v>Eletrônicos</v>
      </c>
      <c r="L983" t="e" cm="1">
        <f t="array" aca="1" ref="L983" ca="1">IF(Tabela2[[#This Row],[PORTO]]=Tabela2[[#This Row],[DESTINO]],0,erro)</f>
        <v>#NAME?</v>
      </c>
      <c r="N983">
        <f t="shared" ca="1" si="127"/>
        <v>500</v>
      </c>
      <c r="O983">
        <f t="shared" ca="1" si="128"/>
        <v>7</v>
      </c>
      <c r="P983">
        <f t="shared" ca="1" si="129"/>
        <v>0</v>
      </c>
      <c r="Q983">
        <f t="shared" ca="1" si="125"/>
        <v>2</v>
      </c>
      <c r="R983">
        <f t="shared" ca="1" si="126"/>
        <v>23</v>
      </c>
    </row>
    <row r="984" spans="1:18">
      <c r="A984">
        <f ca="1">VLOOKUP(O984,Tabela3[],2,0)</f>
        <v>2004</v>
      </c>
      <c r="B984" t="str">
        <f ca="1">VLOOKUP(P984,Tabela3[],4,0)</f>
        <v>MARÇO</v>
      </c>
      <c r="C984" t="str">
        <f ca="1">VLOOKUP(Q984,Tabela3[],5,0)</f>
        <v>Alemanha</v>
      </c>
      <c r="D984" t="str">
        <f ca="1">VLOOKUP(Q984,Tabela3[],3,0)</f>
        <v>Volkswagen</v>
      </c>
      <c r="E984" t="str">
        <f ca="1">IF(R984=Q984, (VLOOKUP(P984+1,Tabela3[],5,0)),VLOOKUP(R984,Tabela3[],5,0))</f>
        <v>Alemanha</v>
      </c>
      <c r="F984" s="1">
        <f t="shared" ca="1" si="122"/>
        <v>38040</v>
      </c>
      <c r="G984" s="1">
        <f t="shared" ca="1" si="123"/>
        <v>38044.534309762232</v>
      </c>
      <c r="H984">
        <f t="shared" ca="1" si="124"/>
        <v>1</v>
      </c>
      <c r="I984" t="str">
        <f ca="1">VLOOKUP(Q984,Tabela3[],9,1)</f>
        <v>Warehouse Carriers </v>
      </c>
      <c r="J984" t="str">
        <f ca="1">VLOOKUP(Q984,Tabela3[],11,0)</f>
        <v>Cross CD (Saveiro)</v>
      </c>
      <c r="K984" t="str">
        <f ca="1">VLOOKUP(Q984,Tabela3[],10,0)</f>
        <v>Carros</v>
      </c>
      <c r="L984" cm="1">
        <f t="array" aca="1" ref="L984" ca="1">IF(Tabela2[[#This Row],[PORTO]]=Tabela2[[#This Row],[DESTINO]],0,erro)</f>
        <v>0</v>
      </c>
      <c r="N984">
        <f t="shared" ca="1" si="127"/>
        <v>100</v>
      </c>
      <c r="O984">
        <f t="shared" ca="1" si="128"/>
        <v>4</v>
      </c>
      <c r="P984">
        <f t="shared" ca="1" si="129"/>
        <v>2</v>
      </c>
      <c r="Q984">
        <f t="shared" ca="1" si="125"/>
        <v>6</v>
      </c>
      <c r="R984">
        <f t="shared" ca="1" si="126"/>
        <v>8</v>
      </c>
    </row>
    <row r="985" spans="1:18">
      <c r="A985">
        <f ca="1">VLOOKUP(O985,Tabela3[],2,0)</f>
        <v>2006</v>
      </c>
      <c r="B985" t="str">
        <f ca="1">VLOOKUP(P985,Tabela3[],4,0)</f>
        <v>JUNHO</v>
      </c>
      <c r="C985" t="str">
        <f ca="1">VLOOKUP(Q985,Tabela3[],5,0)</f>
        <v>China</v>
      </c>
      <c r="D985" t="str">
        <f ca="1">VLOOKUP(Q985,Tabela3[],3,0)</f>
        <v>Alibaba Group</v>
      </c>
      <c r="E985" t="str">
        <f ca="1">IF(R985=Q985, (VLOOKUP(P985+1,Tabela3[],5,0)),VLOOKUP(R985,Tabela3[],5,0))</f>
        <v>Holanda</v>
      </c>
      <c r="F985" s="1">
        <f t="shared" ca="1" si="122"/>
        <v>38863</v>
      </c>
      <c r="G985" s="1">
        <f t="shared" ca="1" si="123"/>
        <v>38870.612668848626</v>
      </c>
      <c r="H985">
        <f t="shared" ca="1" si="124"/>
        <v>1</v>
      </c>
      <c r="I985" t="str">
        <f ca="1">VLOOKUP(Q985,Tabela3[],9,1)</f>
        <v>HMM St Petersburg</v>
      </c>
      <c r="J985" t="str">
        <f ca="1">VLOOKUP(Q985,Tabela3[],11,0)</f>
        <v>Ar Condicionado 18000</v>
      </c>
      <c r="K985" t="str">
        <f ca="1">VLOOKUP(Q985,Tabela3[],10,0)</f>
        <v>Eletrônicos</v>
      </c>
      <c r="L985" t="e" cm="1">
        <f t="array" aca="1" ref="L985" ca="1">IF(Tabela2[[#This Row],[PORTO]]=Tabela2[[#This Row],[DESTINO]],0,erro)</f>
        <v>#NAME?</v>
      </c>
      <c r="N985">
        <f t="shared" ca="1" si="127"/>
        <v>500</v>
      </c>
      <c r="O985">
        <f t="shared" ca="1" si="128"/>
        <v>6</v>
      </c>
      <c r="P985">
        <f t="shared" ca="1" si="129"/>
        <v>5</v>
      </c>
      <c r="Q985">
        <f t="shared" ca="1" si="125"/>
        <v>2</v>
      </c>
      <c r="R985">
        <f t="shared" ca="1" si="126"/>
        <v>15</v>
      </c>
    </row>
    <row r="986" spans="1:18">
      <c r="A986">
        <f ca="1">VLOOKUP(O986,Tabela3[],2,0)</f>
        <v>2003</v>
      </c>
      <c r="B986" t="str">
        <f ca="1">VLOOKUP(P986,Tabela3[],4,0)</f>
        <v>AGOSTO</v>
      </c>
      <c r="C986" t="str">
        <f ca="1">VLOOKUP(Q986,Tabela3[],5,0)</f>
        <v>Reino Unido</v>
      </c>
      <c r="D986" t="str">
        <f ca="1">VLOOKUP(Q986,Tabela3[],3,0)</f>
        <v>Unilever</v>
      </c>
      <c r="E986" t="str">
        <f ca="1">IF(R986=Q986, (VLOOKUP(P986+1,Tabela3[],5,0)),VLOOKUP(R986,Tabela3[],5,0))</f>
        <v>Estados Unidos</v>
      </c>
      <c r="F986" s="1">
        <f t="shared" ca="1" si="122"/>
        <v>37820</v>
      </c>
      <c r="G986" s="1">
        <f t="shared" ca="1" si="123"/>
        <v>37822.432145009931</v>
      </c>
      <c r="H986">
        <f t="shared" ca="1" si="124"/>
        <v>0</v>
      </c>
      <c r="I986" t="str">
        <f ca="1">VLOOKUP(Q986,Tabela3[],9,1)</f>
        <v>HMM Helsinki</v>
      </c>
      <c r="J986" t="str">
        <f ca="1">VLOOKUP(Q986,Tabela3[],11,0)</f>
        <v xml:space="preserve">Desodorante Antitranspirante Aerosol </v>
      </c>
      <c r="K986" t="str">
        <f ca="1">VLOOKUP(Q986,Tabela3[],10,0)</f>
        <v>Quimico</v>
      </c>
      <c r="L986" t="e" cm="1">
        <f t="array" aca="1" ref="L986" ca="1">IF(Tabela2[[#This Row],[PORTO]]=Tabela2[[#This Row],[DESTINO]],0,erro)</f>
        <v>#NAME?</v>
      </c>
      <c r="N986">
        <f t="shared" ca="1" si="127"/>
        <v>1230000</v>
      </c>
      <c r="O986">
        <f t="shared" ca="1" si="128"/>
        <v>3</v>
      </c>
      <c r="P986">
        <f t="shared" ca="1" si="129"/>
        <v>7</v>
      </c>
      <c r="Q986">
        <f t="shared" ca="1" si="125"/>
        <v>25</v>
      </c>
      <c r="R986">
        <f t="shared" ca="1" si="126"/>
        <v>5</v>
      </c>
    </row>
    <row r="987" spans="1:18">
      <c r="A987">
        <f ca="1">VLOOKUP(O987,Tabela3[],2,0)</f>
        <v>2001</v>
      </c>
      <c r="B987" t="str">
        <f ca="1">VLOOKUP(P987,Tabela3[],4,0)</f>
        <v>FEVEREIRO</v>
      </c>
      <c r="C987" t="str">
        <f ca="1">VLOOKUP(Q987,Tabela3[],5,0)</f>
        <v>India</v>
      </c>
      <c r="D987" t="str">
        <f ca="1">VLOOKUP(Q987,Tabela3[],3,0)</f>
        <v>Reliance Industries</v>
      </c>
      <c r="E987" t="str">
        <f ca="1">IF(R987=Q987, (VLOOKUP(P987+1,Tabela3[],5,0)),VLOOKUP(R987,Tabela3[],5,0))</f>
        <v>Estados Unidos</v>
      </c>
      <c r="F987" s="1">
        <f t="shared" ca="1" si="122"/>
        <v>36911</v>
      </c>
      <c r="G987" s="1">
        <f t="shared" ca="1" si="123"/>
        <v>36912.411722774574</v>
      </c>
      <c r="H987">
        <f t="shared" ca="1" si="124"/>
        <v>1</v>
      </c>
      <c r="I987" t="str">
        <f ca="1">VLOOKUP(Q987,Tabela3[],9,1)</f>
        <v>Tanker</v>
      </c>
      <c r="J987" t="str">
        <f ca="1">VLOOKUP(Q987,Tabela3[],11,0)</f>
        <v>Cloreto de polivinila</v>
      </c>
      <c r="K987" t="str">
        <f ca="1">VLOOKUP(Q987,Tabela3[],10,0)</f>
        <v>Petroquimicos</v>
      </c>
      <c r="L987" t="e" cm="1">
        <f t="array" aca="1" ref="L987" ca="1">IF(Tabela2[[#This Row],[PORTO]]=Tabela2[[#This Row],[DESTINO]],0,erro)</f>
        <v>#NAME?</v>
      </c>
      <c r="N987">
        <f t="shared" ca="1" si="127"/>
        <v>0</v>
      </c>
      <c r="O987">
        <f t="shared" ca="1" si="128"/>
        <v>1</v>
      </c>
      <c r="P987">
        <f t="shared" ca="1" si="129"/>
        <v>1</v>
      </c>
      <c r="Q987">
        <f t="shared" ca="1" si="125"/>
        <v>32</v>
      </c>
      <c r="R987">
        <f t="shared" ca="1" si="126"/>
        <v>5</v>
      </c>
    </row>
    <row r="988" spans="1:18">
      <c r="A988">
        <f ca="1">VLOOKUP(O988,Tabela3[],2,0)</f>
        <v>2001</v>
      </c>
      <c r="B988" t="str">
        <f ca="1">VLOOKUP(P988,Tabela3[],4,0)</f>
        <v>ABRIL</v>
      </c>
      <c r="C988" t="str">
        <f ca="1">VLOOKUP(Q988,Tabela3[],5,0)</f>
        <v>França</v>
      </c>
      <c r="D988" t="str">
        <f ca="1">VLOOKUP(Q988,Tabela3[],3,0)</f>
        <v> LVMH</v>
      </c>
      <c r="E988" t="str">
        <f ca="1">IF(R988=Q988, (VLOOKUP(P988+1,Tabela3[],5,0)),VLOOKUP(R988,Tabela3[],5,0))</f>
        <v>Japão</v>
      </c>
      <c r="F988" s="1">
        <f t="shared" ca="1" si="122"/>
        <v>36967</v>
      </c>
      <c r="G988" s="1">
        <f t="shared" ca="1" si="123"/>
        <v>36970.144360714046</v>
      </c>
      <c r="H988">
        <f t="shared" ca="1" si="124"/>
        <v>1</v>
      </c>
      <c r="I988" t="str">
        <f ca="1">VLOOKUP(Q988,Tabela3[],9,1)</f>
        <v>Emma Maersk</v>
      </c>
      <c r="J988" t="str">
        <f ca="1">VLOOKUP(Q988,Tabela3[],11,0)</f>
        <v>Clos Des Lambrys</v>
      </c>
      <c r="K988" t="str">
        <f ca="1">VLOOKUP(Q988,Tabela3[],10,0)</f>
        <v>Tecido</v>
      </c>
      <c r="L988" t="e" cm="1">
        <f t="array" aca="1" ref="L988" ca="1">IF(Tabela2[[#This Row],[PORTO]]=Tabela2[[#This Row],[DESTINO]],0,erro)</f>
        <v>#NAME?</v>
      </c>
      <c r="N988">
        <f t="shared" ca="1" si="127"/>
        <v>29000</v>
      </c>
      <c r="O988">
        <f t="shared" ca="1" si="128"/>
        <v>1</v>
      </c>
      <c r="P988">
        <f t="shared" ca="1" si="129"/>
        <v>3</v>
      </c>
      <c r="Q988">
        <f t="shared" ca="1" si="125"/>
        <v>21</v>
      </c>
      <c r="R988">
        <f t="shared" ca="1" si="126"/>
        <v>11</v>
      </c>
    </row>
    <row r="989" spans="1:18">
      <c r="A989">
        <f ca="1">VLOOKUP(O989,Tabela3[],2,0)</f>
        <v>2005</v>
      </c>
      <c r="B989" t="str">
        <f ca="1">VLOOKUP(P989,Tabela3[],4,0)</f>
        <v>JANEIRO</v>
      </c>
      <c r="C989" t="str">
        <f ca="1">VLOOKUP(Q989,Tabela3[],5,0)</f>
        <v>Brasil</v>
      </c>
      <c r="D989" t="str">
        <f ca="1">VLOOKUP(Q989,Tabela3[],3,0)</f>
        <v>VALE</v>
      </c>
      <c r="E989" t="str">
        <f ca="1">IF(R989=Q989, (VLOOKUP(P989+1,Tabela3[],5,0)),VLOOKUP(R989,Tabela3[],5,0))</f>
        <v>Itália</v>
      </c>
      <c r="F989" s="1">
        <f t="shared" ca="1" si="122"/>
        <v>38692</v>
      </c>
      <c r="G989" s="1">
        <f t="shared" ca="1" si="123"/>
        <v>38695.149567442619</v>
      </c>
      <c r="H989">
        <f t="shared" ca="1" si="124"/>
        <v>1</v>
      </c>
      <c r="I989" t="str">
        <f ca="1">VLOOKUP(Q989,Tabela3[],9,1)</f>
        <v>Lan Hua Hai</v>
      </c>
      <c r="J989" t="str">
        <f ca="1">VLOOKUP(Q989,Tabela3[],11,0)</f>
        <v>Bauxita</v>
      </c>
      <c r="K989" t="str">
        <f ca="1">VLOOKUP(Q989,Tabela3[],10,0)</f>
        <v>Minério</v>
      </c>
      <c r="L989" t="e" cm="1">
        <f t="array" aca="1" ref="L989" ca="1">IF(Tabela2[[#This Row],[PORTO]]=Tabela2[[#This Row],[DESTINO]],0,erro)</f>
        <v>#NAME?</v>
      </c>
      <c r="N989">
        <f t="shared" ca="1" si="127"/>
        <v>0</v>
      </c>
      <c r="O989">
        <f t="shared" ca="1" si="128"/>
        <v>5</v>
      </c>
      <c r="P989">
        <f t="shared" ca="1" si="129"/>
        <v>12</v>
      </c>
      <c r="Q989">
        <f t="shared" ca="1" si="125"/>
        <v>28</v>
      </c>
      <c r="R989">
        <f t="shared" ca="1" si="126"/>
        <v>20</v>
      </c>
    </row>
    <row r="990" spans="1:18">
      <c r="A990">
        <f ca="1">VLOOKUP(O990,Tabela3[],2,0)</f>
        <v>2002</v>
      </c>
      <c r="B990" t="str">
        <f ca="1">VLOOKUP(P990,Tabela3[],4,0)</f>
        <v>JULHO</v>
      </c>
      <c r="C990" t="str">
        <f ca="1">VLOOKUP(Q990,Tabela3[],5,0)</f>
        <v>Holanda</v>
      </c>
      <c r="D990" t="str">
        <f ca="1">VLOOKUP(Q990,Tabela3[],3,0)</f>
        <v>Shell</v>
      </c>
      <c r="E990" t="str">
        <f ca="1">IF(R990=Q990, (VLOOKUP(P990+1,Tabela3[],5,0)),VLOOKUP(R990,Tabela3[],5,0))</f>
        <v>Japão</v>
      </c>
      <c r="F990" s="1">
        <f t="shared" ca="1" si="122"/>
        <v>37419</v>
      </c>
      <c r="G990" s="1">
        <f t="shared" ca="1" si="123"/>
        <v>37425.156878842616</v>
      </c>
      <c r="H990">
        <f t="shared" ca="1" si="124"/>
        <v>1</v>
      </c>
      <c r="I990" t="str">
        <f ca="1">VLOOKUP(Q990,Tabela3[],9,1)</f>
        <v>AbQaiq</v>
      </c>
      <c r="J990" t="str">
        <f ca="1">VLOOKUP(Q990,Tabela3[],11,0)</f>
        <v>Diesel</v>
      </c>
      <c r="K990" t="str">
        <f ca="1">VLOOKUP(Q990,Tabela3[],10,0)</f>
        <v>Petróleo</v>
      </c>
      <c r="L990" t="e" cm="1">
        <f t="array" aca="1" ref="L990" ca="1">IF(Tabela2[[#This Row],[PORTO]]=Tabela2[[#This Row],[DESTINO]],0,erro)</f>
        <v>#NAME?</v>
      </c>
      <c r="N990">
        <f t="shared" ca="1" si="127"/>
        <v>99000</v>
      </c>
      <c r="O990">
        <f t="shared" ca="1" si="128"/>
        <v>2</v>
      </c>
      <c r="P990">
        <f t="shared" ca="1" si="129"/>
        <v>6</v>
      </c>
      <c r="Q990">
        <f t="shared" ca="1" si="125"/>
        <v>15</v>
      </c>
      <c r="R990">
        <f t="shared" ca="1" si="126"/>
        <v>9</v>
      </c>
    </row>
    <row r="991" spans="1:18">
      <c r="A991">
        <f ca="1">VLOOKUP(O991,Tabela3[],2,0)</f>
        <v>2007</v>
      </c>
      <c r="B991" t="str">
        <f ca="1">VLOOKUP(P991,Tabela3[],4,0)</f>
        <v>MARÇO</v>
      </c>
      <c r="C991" t="str">
        <f ca="1">VLOOKUP(Q991,Tabela3[],5,0)</f>
        <v>Estados Unidos</v>
      </c>
      <c r="D991" t="str">
        <f ca="1">VLOOKUP(Q991,Tabela3[],3,0)</f>
        <v>Amazon</v>
      </c>
      <c r="E991" t="str">
        <f ca="1">IF(R991=Q991, (VLOOKUP(P991+1,Tabela3[],5,0)),VLOOKUP(R991,Tabela3[],5,0))</f>
        <v>China</v>
      </c>
      <c r="F991" s="1">
        <f t="shared" ca="1" si="122"/>
        <v>39129</v>
      </c>
      <c r="G991" s="1">
        <f t="shared" ca="1" si="123"/>
        <v>39137.882140479043</v>
      </c>
      <c r="H991">
        <f t="shared" ca="1" si="124"/>
        <v>0</v>
      </c>
      <c r="I991" t="str">
        <f ca="1">VLOOKUP(Q991,Tabela3[],9,1)</f>
        <v>HMM Algeciras</v>
      </c>
      <c r="J991" t="str">
        <f ca="1">VLOOKUP(Q991,Tabela3[],11,0)</f>
        <v>Travesseiro Toque de Pluma</v>
      </c>
      <c r="K991" t="str">
        <f ca="1">VLOOKUP(Q991,Tabela3[],10,0)</f>
        <v>Geral</v>
      </c>
      <c r="L991" t="e" cm="1">
        <f t="array" aca="1" ref="L991" ca="1">IF(Tabela2[[#This Row],[PORTO]]=Tabela2[[#This Row],[DESTINO]],0,erro)</f>
        <v>#NAME?</v>
      </c>
      <c r="N991">
        <f t="shared" ca="1" si="127"/>
        <v>1000</v>
      </c>
      <c r="O991">
        <f t="shared" ca="1" si="128"/>
        <v>7</v>
      </c>
      <c r="P991">
        <f t="shared" ca="1" si="129"/>
        <v>2</v>
      </c>
      <c r="Q991">
        <f t="shared" ca="1" si="125"/>
        <v>5</v>
      </c>
      <c r="R991">
        <f t="shared" ca="1" si="126"/>
        <v>2</v>
      </c>
    </row>
    <row r="992" spans="1:18">
      <c r="A992">
        <f ca="1">VLOOKUP(O992,Tabela3[],2,0)</f>
        <v>2008</v>
      </c>
      <c r="B992" t="str">
        <f ca="1">VLOOKUP(P992,Tabela3[],4,0)</f>
        <v>FEVEREIRO</v>
      </c>
      <c r="C992" t="str">
        <f ca="1">VLOOKUP(Q992,Tabela3[],5,0)</f>
        <v>India</v>
      </c>
      <c r="D992" t="str">
        <f ca="1">VLOOKUP(Q992,Tabela3[],3,0)</f>
        <v>Reliance Industries</v>
      </c>
      <c r="E992" t="str">
        <f ca="1">IF(R992=Q992, (VLOOKUP(P992+1,Tabela3[],5,0)),VLOOKUP(R992,Tabela3[],5,0))</f>
        <v>Coréia do Sul</v>
      </c>
      <c r="F992" s="1">
        <f t="shared" ca="1" si="122"/>
        <v>39468</v>
      </c>
      <c r="G992" s="1">
        <f t="shared" ca="1" si="123"/>
        <v>39473.747342119939</v>
      </c>
      <c r="H992">
        <f t="shared" ca="1" si="124"/>
        <v>1</v>
      </c>
      <c r="I992" t="str">
        <f ca="1">VLOOKUP(Q992,Tabela3[],9,1)</f>
        <v>Tanker</v>
      </c>
      <c r="J992" t="str">
        <f ca="1">VLOOKUP(Q992,Tabela3[],11,0)</f>
        <v>Cloreto de polivinila</v>
      </c>
      <c r="K992" t="str">
        <f ca="1">VLOOKUP(Q992,Tabela3[],10,0)</f>
        <v>Petroquimicos</v>
      </c>
      <c r="L992" t="e" cm="1">
        <f t="array" aca="1" ref="L992" ca="1">IF(Tabela2[[#This Row],[PORTO]]=Tabela2[[#This Row],[DESTINO]],0,erro)</f>
        <v>#NAME?</v>
      </c>
      <c r="N992">
        <f t="shared" ca="1" si="127"/>
        <v>0</v>
      </c>
      <c r="O992">
        <f t="shared" ca="1" si="128"/>
        <v>8</v>
      </c>
      <c r="P992">
        <f t="shared" ca="1" si="129"/>
        <v>1</v>
      </c>
      <c r="Q992">
        <f t="shared" ca="1" si="125"/>
        <v>32</v>
      </c>
      <c r="R992">
        <f t="shared" ca="1" si="126"/>
        <v>13</v>
      </c>
    </row>
    <row r="993" spans="1:18">
      <c r="A993">
        <f ca="1">VLOOKUP(O993,Tabela3[],2,0)</f>
        <v>2001</v>
      </c>
      <c r="B993" t="str">
        <f ca="1">VLOOKUP(P993,Tabela3[],4,0)</f>
        <v>MAIO</v>
      </c>
      <c r="C993" t="str">
        <f ca="1">VLOOKUP(Q993,Tabela3[],5,0)</f>
        <v>China</v>
      </c>
      <c r="D993" t="str">
        <f ca="1">VLOOKUP(Q993,Tabela3[],3,0)</f>
        <v>Alibaba Group</v>
      </c>
      <c r="E993" t="str">
        <f ca="1">IF(R993=Q993, (VLOOKUP(P993+1,Tabela3[],5,0)),VLOOKUP(R993,Tabela3[],5,0))</f>
        <v>China</v>
      </c>
      <c r="F993" s="1">
        <f t="shared" ca="1" si="122"/>
        <v>36985</v>
      </c>
      <c r="G993" s="1">
        <f t="shared" ca="1" si="123"/>
        <v>36989.386392000983</v>
      </c>
      <c r="H993">
        <f t="shared" ca="1" si="124"/>
        <v>1</v>
      </c>
      <c r="I993" t="str">
        <f ca="1">VLOOKUP(Q993,Tabela3[],9,1)</f>
        <v>HMM St Petersburg</v>
      </c>
      <c r="J993" t="str">
        <f ca="1">VLOOKUP(Q993,Tabela3[],11,0)</f>
        <v>Miniescavadeira</v>
      </c>
      <c r="K993" t="str">
        <f ca="1">VLOOKUP(Q993,Tabela3[],10,0)</f>
        <v>Maquinário</v>
      </c>
      <c r="L993" cm="1">
        <f t="array" aca="1" ref="L993" ca="1">IF(Tabela2[[#This Row],[PORTO]]=Tabela2[[#This Row],[DESTINO]],0,erro)</f>
        <v>0</v>
      </c>
      <c r="N993">
        <f t="shared" ca="1" si="127"/>
        <v>20</v>
      </c>
      <c r="O993">
        <f t="shared" ca="1" si="128"/>
        <v>1</v>
      </c>
      <c r="P993">
        <f t="shared" ca="1" si="129"/>
        <v>4</v>
      </c>
      <c r="Q993">
        <f t="shared" ca="1" si="125"/>
        <v>1</v>
      </c>
      <c r="R993">
        <f t="shared" ca="1" si="126"/>
        <v>2</v>
      </c>
    </row>
    <row r="994" spans="1:18">
      <c r="A994">
        <f ca="1">VLOOKUP(O994,Tabela3[],2,0)</f>
        <v>2007</v>
      </c>
      <c r="B994" t="str">
        <f ca="1">VLOOKUP(P994,Tabela3[],4,0)</f>
        <v>AGOSTO</v>
      </c>
      <c r="C994" t="str">
        <f ca="1">VLOOKUP(Q994,Tabela3[],5,0)</f>
        <v>Alemanha</v>
      </c>
      <c r="D994" t="str">
        <f ca="1">VLOOKUP(Q994,Tabela3[],3,0)</f>
        <v>Volkswagen</v>
      </c>
      <c r="E994" t="str">
        <f ca="1">IF(R994=Q994, (VLOOKUP(P994+1,Tabela3[],5,0)),VLOOKUP(R994,Tabela3[],5,0))</f>
        <v>Coréia do Sul</v>
      </c>
      <c r="F994" s="1">
        <f t="shared" ca="1" si="122"/>
        <v>39267</v>
      </c>
      <c r="G994" s="1">
        <f t="shared" ca="1" si="123"/>
        <v>39268.16326224371</v>
      </c>
      <c r="H994">
        <f t="shared" ca="1" si="124"/>
        <v>0</v>
      </c>
      <c r="I994" t="str">
        <f ca="1">VLOOKUP(Q994,Tabela3[],9,1)</f>
        <v>Warehouse Carriers </v>
      </c>
      <c r="J994" t="str">
        <f ca="1">VLOOKUP(Q994,Tabela3[],11,0)</f>
        <v>Cross CD (Saveiro)</v>
      </c>
      <c r="K994" t="str">
        <f ca="1">VLOOKUP(Q994,Tabela3[],10,0)</f>
        <v>Carros</v>
      </c>
      <c r="L994" t="e" cm="1">
        <f t="array" aca="1" ref="L994" ca="1">IF(Tabela2[[#This Row],[PORTO]]=Tabela2[[#This Row],[DESTINO]],0,erro)</f>
        <v>#NAME?</v>
      </c>
      <c r="N994">
        <f t="shared" ca="1" si="127"/>
        <v>200</v>
      </c>
      <c r="O994">
        <f t="shared" ca="1" si="128"/>
        <v>7</v>
      </c>
      <c r="P994">
        <f t="shared" ca="1" si="129"/>
        <v>7</v>
      </c>
      <c r="Q994">
        <f t="shared" ca="1" si="125"/>
        <v>6</v>
      </c>
      <c r="R994">
        <f t="shared" ca="1" si="126"/>
        <v>14</v>
      </c>
    </row>
    <row r="995" spans="1:18">
      <c r="A995">
        <f ca="1">VLOOKUP(O995,Tabela3[],2,0)</f>
        <v>2000</v>
      </c>
      <c r="B995" t="str">
        <f ca="1">VLOOKUP(P995,Tabela3[],4,0)</f>
        <v>ABRIL</v>
      </c>
      <c r="C995" t="str">
        <f ca="1">VLOOKUP(Q995,Tabela3[],5,0)</f>
        <v>Alemanha</v>
      </c>
      <c r="D995" t="str">
        <f ca="1">VLOOKUP(Q995,Tabela3[],3,0)</f>
        <v>Volkswagen</v>
      </c>
      <c r="E995" t="str">
        <f ca="1">IF(R995=Q995, (VLOOKUP(P995+1,Tabela3[],5,0)),VLOOKUP(R995,Tabela3[],5,0))</f>
        <v>Estados Unidos</v>
      </c>
      <c r="F995" s="1">
        <f t="shared" ca="1" si="122"/>
        <v>36595</v>
      </c>
      <c r="G995" s="1">
        <f t="shared" ca="1" si="123"/>
        <v>36602.874900216928</v>
      </c>
      <c r="H995">
        <f t="shared" ca="1" si="124"/>
        <v>0</v>
      </c>
      <c r="I995" t="str">
        <f ca="1">VLOOKUP(Q995,Tabela3[],9,1)</f>
        <v>Warehouse Carriers </v>
      </c>
      <c r="J995" t="str">
        <f ca="1">VLOOKUP(Q995,Tabela3[],11,0)</f>
        <v>Highline 250 TSI (Taos)</v>
      </c>
      <c r="K995" t="str">
        <f ca="1">VLOOKUP(Q995,Tabela3[],10,0)</f>
        <v>Carros</v>
      </c>
      <c r="L995" t="e" cm="1">
        <f t="array" aca="1" ref="L995" ca="1">IF(Tabela2[[#This Row],[PORTO]]=Tabela2[[#This Row],[DESTINO]],0,erro)</f>
        <v>#NAME?</v>
      </c>
      <c r="N995">
        <f t="shared" ca="1" si="127"/>
        <v>400</v>
      </c>
      <c r="O995">
        <f t="shared" ca="1" si="128"/>
        <v>0</v>
      </c>
      <c r="P995">
        <f t="shared" ca="1" si="129"/>
        <v>3</v>
      </c>
      <c r="Q995">
        <f t="shared" ca="1" si="125"/>
        <v>7</v>
      </c>
      <c r="R995">
        <f t="shared" ca="1" si="126"/>
        <v>4</v>
      </c>
    </row>
    <row r="996" spans="1:18">
      <c r="A996">
        <f ca="1">VLOOKUP(O996,Tabela3[],2,0)</f>
        <v>2007</v>
      </c>
      <c r="B996" t="str">
        <f ca="1">VLOOKUP(P996,Tabela3[],4,0)</f>
        <v>MAIO</v>
      </c>
      <c r="C996" t="str">
        <f ca="1">VLOOKUP(Q996,Tabela3[],5,0)</f>
        <v>Holanda</v>
      </c>
      <c r="D996" t="str">
        <f ca="1">VLOOKUP(Q996,Tabela3[],3,0)</f>
        <v>Shell</v>
      </c>
      <c r="E996" t="str">
        <f ca="1">IF(R996=Q996, (VLOOKUP(P996+1,Tabela3[],5,0)),VLOOKUP(R996,Tabela3[],5,0))</f>
        <v>Coréia do Sul</v>
      </c>
      <c r="F996" s="1">
        <f t="shared" ca="1" si="122"/>
        <v>39196</v>
      </c>
      <c r="G996" s="1">
        <f t="shared" ca="1" si="123"/>
        <v>39200.497723895671</v>
      </c>
      <c r="H996">
        <f t="shared" ca="1" si="124"/>
        <v>1</v>
      </c>
      <c r="I996" t="str">
        <f ca="1">VLOOKUP(Q996,Tabela3[],9,1)</f>
        <v>AbQaiq</v>
      </c>
      <c r="J996" t="str">
        <f ca="1">VLOOKUP(Q996,Tabela3[],11,0)</f>
        <v>Diesel</v>
      </c>
      <c r="K996" t="str">
        <f ca="1">VLOOKUP(Q996,Tabela3[],10,0)</f>
        <v>Petróleo</v>
      </c>
      <c r="L996" t="e" cm="1">
        <f t="array" aca="1" ref="L996" ca="1">IF(Tabela2[[#This Row],[PORTO]]=Tabela2[[#This Row],[DESTINO]],0,erro)</f>
        <v>#NAME?</v>
      </c>
      <c r="N996">
        <f t="shared" ca="1" si="127"/>
        <v>54000</v>
      </c>
      <c r="O996">
        <f t="shared" ca="1" si="128"/>
        <v>7</v>
      </c>
      <c r="P996">
        <f t="shared" ca="1" si="129"/>
        <v>4</v>
      </c>
      <c r="Q996">
        <f t="shared" ca="1" si="125"/>
        <v>15</v>
      </c>
      <c r="R996">
        <f t="shared" ca="1" si="126"/>
        <v>14</v>
      </c>
    </row>
    <row r="997" spans="1:18">
      <c r="A997">
        <f ca="1">VLOOKUP(O997,Tabela3[],2,0)</f>
        <v>2004</v>
      </c>
      <c r="B997" t="str">
        <f ca="1">VLOOKUP(P997,Tabela3[],4,0)</f>
        <v>SETEMBRO</v>
      </c>
      <c r="C997" t="str">
        <f ca="1">VLOOKUP(Q997,Tabela3[],5,0)</f>
        <v>China</v>
      </c>
      <c r="D997" t="str">
        <f ca="1">VLOOKUP(Q997,Tabela3[],3,0)</f>
        <v>Alibaba Group</v>
      </c>
      <c r="E997" t="str">
        <f ca="1">IF(R997=Q997, (VLOOKUP(P997+1,Tabela3[],5,0)),VLOOKUP(R997,Tabela3[],5,0))</f>
        <v>Alemanha</v>
      </c>
      <c r="F997" s="1">
        <f t="shared" ca="1" si="122"/>
        <v>38212</v>
      </c>
      <c r="G997" s="1">
        <f t="shared" ca="1" si="123"/>
        <v>38221.442852660482</v>
      </c>
      <c r="H997">
        <f t="shared" ca="1" si="124"/>
        <v>1</v>
      </c>
      <c r="I997" t="str">
        <f ca="1">VLOOKUP(Q997,Tabela3[],9,1)</f>
        <v>HMM St Petersburg</v>
      </c>
      <c r="J997" t="str">
        <f ca="1">VLOOKUP(Q997,Tabela3[],11,0)</f>
        <v>Ar Condicionado 18000</v>
      </c>
      <c r="K997" t="str">
        <f ca="1">VLOOKUP(Q997,Tabela3[],10,0)</f>
        <v>Eletrônicos</v>
      </c>
      <c r="L997" t="e" cm="1">
        <f t="array" aca="1" ref="L997" ca="1">IF(Tabela2[[#This Row],[PORTO]]=Tabela2[[#This Row],[DESTINO]],0,erro)</f>
        <v>#NAME?</v>
      </c>
      <c r="N997">
        <f t="shared" ca="1" si="127"/>
        <v>2500</v>
      </c>
      <c r="O997">
        <f t="shared" ca="1" si="128"/>
        <v>4</v>
      </c>
      <c r="P997">
        <f t="shared" ca="1" si="129"/>
        <v>8</v>
      </c>
      <c r="Q997">
        <f t="shared" ca="1" si="125"/>
        <v>2</v>
      </c>
      <c r="R997">
        <f t="shared" ca="1" si="126"/>
        <v>8</v>
      </c>
    </row>
    <row r="998" spans="1:18">
      <c r="A998">
        <f ca="1">VLOOKUP(O998,Tabela3[],2,0)</f>
        <v>2002</v>
      </c>
      <c r="B998" t="str">
        <f ca="1">VLOOKUP(P998,Tabela3[],4,0)</f>
        <v>OUTUBRO</v>
      </c>
      <c r="C998" t="str">
        <f ca="1">VLOOKUP(Q998,Tabela3[],5,0)</f>
        <v>Alemanha</v>
      </c>
      <c r="D998" t="str">
        <f ca="1">VLOOKUP(Q998,Tabela3[],3,0)</f>
        <v>Volkswagen</v>
      </c>
      <c r="E998" t="str">
        <f ca="1">IF(R998=Q998, (VLOOKUP(P998+1,Tabela3[],5,0)),VLOOKUP(R998,Tabela3[],5,0))</f>
        <v>China</v>
      </c>
      <c r="F998" s="1">
        <f t="shared" ca="1" si="122"/>
        <v>37518</v>
      </c>
      <c r="G998" s="1">
        <f t="shared" ca="1" si="123"/>
        <v>37520.918845273605</v>
      </c>
      <c r="H998">
        <f t="shared" ca="1" si="124"/>
        <v>0</v>
      </c>
      <c r="I998" t="str">
        <f ca="1">VLOOKUP(Q998,Tabela3[],9,1)</f>
        <v>Warehouse Carriers </v>
      </c>
      <c r="J998" t="str">
        <f ca="1">VLOOKUP(Q998,Tabela3[],11,0)</f>
        <v>Cross CD (Saveiro)</v>
      </c>
      <c r="K998" t="str">
        <f ca="1">VLOOKUP(Q998,Tabela3[],10,0)</f>
        <v>Carros</v>
      </c>
      <c r="L998" t="e" cm="1">
        <f t="array" aca="1" ref="L998" ca="1">IF(Tabela2[[#This Row],[PORTO]]=Tabela2[[#This Row],[DESTINO]],0,erro)</f>
        <v>#NAME?</v>
      </c>
      <c r="N998">
        <f t="shared" ca="1" si="127"/>
        <v>500</v>
      </c>
      <c r="O998">
        <f t="shared" ca="1" si="128"/>
        <v>2</v>
      </c>
      <c r="P998">
        <f t="shared" ca="1" si="129"/>
        <v>9</v>
      </c>
      <c r="Q998">
        <f t="shared" ca="1" si="125"/>
        <v>6</v>
      </c>
      <c r="R998">
        <f t="shared" ca="1" si="126"/>
        <v>0</v>
      </c>
    </row>
    <row r="999" spans="1:18">
      <c r="A999">
        <f ca="1">VLOOKUP(O999,Tabela3[],2,0)</f>
        <v>2000</v>
      </c>
      <c r="B999" t="str">
        <f ca="1">VLOOKUP(P999,Tabela3[],4,0)</f>
        <v>JANEIRO</v>
      </c>
      <c r="C999" t="str">
        <f ca="1">VLOOKUP(Q999,Tabela3[],5,0)</f>
        <v>França</v>
      </c>
      <c r="D999" t="str">
        <f ca="1">VLOOKUP(Q999,Tabela3[],3,0)</f>
        <v> LVMH</v>
      </c>
      <c r="E999" t="str">
        <f ca="1">IF(R999=Q999, (VLOOKUP(P999+1,Tabela3[],5,0)),VLOOKUP(R999,Tabela3[],5,0))</f>
        <v>Alemanha</v>
      </c>
      <c r="F999" s="1">
        <f t="shared" ca="1" si="122"/>
        <v>36540</v>
      </c>
      <c r="G999" s="1">
        <f t="shared" ca="1" si="123"/>
        <v>36548.215849149106</v>
      </c>
      <c r="H999">
        <f t="shared" ca="1" si="124"/>
        <v>1</v>
      </c>
      <c r="I999" t="str">
        <f ca="1">VLOOKUP(Q999,Tabela3[],9,1)</f>
        <v>Emma Maersk</v>
      </c>
      <c r="J999" t="str">
        <f ca="1">VLOOKUP(Q999,Tabela3[],11,0)</f>
        <v>Louis Vuitton</v>
      </c>
      <c r="K999" t="str">
        <f ca="1">VLOOKUP(Q999,Tabela3[],10,0)</f>
        <v>Tecido</v>
      </c>
      <c r="L999" t="e" cm="1">
        <f t="array" aca="1" ref="L999" ca="1">IF(Tabela2[[#This Row],[PORTO]]=Tabela2[[#This Row],[DESTINO]],0,erro)</f>
        <v>#NAME?</v>
      </c>
      <c r="N999">
        <f t="shared" ca="1" si="127"/>
        <v>27000</v>
      </c>
      <c r="O999">
        <f t="shared" ca="1" si="128"/>
        <v>0</v>
      </c>
      <c r="P999">
        <f t="shared" ca="1" si="129"/>
        <v>0</v>
      </c>
      <c r="Q999">
        <f t="shared" ca="1" si="125"/>
        <v>22</v>
      </c>
      <c r="R999">
        <f t="shared" ca="1" si="126"/>
        <v>7</v>
      </c>
    </row>
    <row r="1000" spans="1:18">
      <c r="A1000">
        <f ca="1">VLOOKUP(O1000,Tabela3[],2,0)</f>
        <v>2008</v>
      </c>
      <c r="B1000" t="str">
        <f ca="1">VLOOKUP(P1000,Tabela3[],4,0)</f>
        <v>NOVEMBRO</v>
      </c>
      <c r="C1000" t="str">
        <f ca="1">VLOOKUP(Q1000,Tabela3[],5,0)</f>
        <v>Canadá</v>
      </c>
      <c r="D1000" t="str">
        <f ca="1">VLOOKUP(Q1000,Tabela3[],3,0)</f>
        <v>Shopify</v>
      </c>
      <c r="E1000" t="str">
        <f ca="1">IF(R1000=Q1000, (VLOOKUP(P1000+1,Tabela3[],5,0)),VLOOKUP(R1000,Tabela3[],5,0))</f>
        <v>China</v>
      </c>
      <c r="F1000" s="1">
        <f t="shared" ca="1" si="122"/>
        <v>39734</v>
      </c>
      <c r="G1000" s="1">
        <f t="shared" ca="1" si="123"/>
        <v>39740.080546504782</v>
      </c>
      <c r="H1000">
        <f t="shared" ca="1" si="124"/>
        <v>1</v>
      </c>
      <c r="I1000" t="str">
        <f ca="1">VLOOKUP(Q1000,Tabela3[],9,1)</f>
        <v>HMM Southampton</v>
      </c>
      <c r="J1000" t="str">
        <f ca="1">VLOOKUP(Q1000,Tabela3[],11,0)</f>
        <v>NONA</v>
      </c>
      <c r="K1000" t="str">
        <f ca="1">VLOOKUP(Q1000,Tabela3[],10,0)</f>
        <v>Bebida</v>
      </c>
      <c r="L1000" t="e" cm="1">
        <f t="array" aca="1" ref="L1000" ca="1">IF(Tabela2[[#This Row],[PORTO]]=Tabela2[[#This Row],[DESTINO]],0,erro)</f>
        <v>#NAME?</v>
      </c>
      <c r="N1000">
        <f t="shared" ca="1" si="127"/>
        <v>0</v>
      </c>
      <c r="O1000">
        <f t="shared" ca="1" si="128"/>
        <v>8</v>
      </c>
      <c r="P1000">
        <f t="shared" ca="1" si="129"/>
        <v>10</v>
      </c>
      <c r="Q1000">
        <f t="shared" ca="1" si="125"/>
        <v>34</v>
      </c>
      <c r="R1000">
        <f t="shared" ca="1" si="126"/>
        <v>2</v>
      </c>
    </row>
    <row r="1001" spans="1:18">
      <c r="A1001">
        <f ca="1">VLOOKUP(O1001,Tabela3[],2,0)</f>
        <v>2004</v>
      </c>
      <c r="B1001" t="str">
        <f ca="1">VLOOKUP(P1001,Tabela3[],4,0)</f>
        <v>NOVEMBRO</v>
      </c>
      <c r="C1001" t="str">
        <f ca="1">VLOOKUP(Q1001,Tabela3[],5,0)</f>
        <v>China</v>
      </c>
      <c r="D1001" t="str">
        <f ca="1">VLOOKUP(Q1001,Tabela3[],3,0)</f>
        <v>Alibaba Group</v>
      </c>
      <c r="E1001" t="str">
        <f ca="1">IF(R1001=Q1001, (VLOOKUP(P1001+1,Tabela3[],5,0)),VLOOKUP(R1001,Tabela3[],5,0))</f>
        <v>Japão</v>
      </c>
      <c r="F1001" s="1">
        <f t="shared" ca="1" si="122"/>
        <v>38275</v>
      </c>
      <c r="G1001" s="1">
        <f t="shared" ca="1" si="123"/>
        <v>38279.747544643527</v>
      </c>
      <c r="H1001">
        <f t="shared" ca="1" si="124"/>
        <v>1</v>
      </c>
      <c r="I1001" t="str">
        <f ca="1">VLOOKUP(Q1001,Tabela3[],9,1)</f>
        <v>HMM St Petersburg</v>
      </c>
      <c r="J1001" t="str">
        <f ca="1">VLOOKUP(Q1001,Tabela3[],11,0)</f>
        <v>Miniescavadeira</v>
      </c>
      <c r="K1001" t="str">
        <f ca="1">VLOOKUP(Q1001,Tabela3[],10,0)</f>
        <v>Maquinário</v>
      </c>
      <c r="L1001" t="e" cm="1">
        <f t="array" aca="1" ref="L1001" ca="1">IF(Tabela2[[#This Row],[PORTO]]=Tabela2[[#This Row],[DESTINO]],0,erro)</f>
        <v>#NAME?</v>
      </c>
      <c r="N1001">
        <f t="shared" ca="1" si="127"/>
        <v>50</v>
      </c>
      <c r="O1001">
        <f t="shared" ca="1" si="128"/>
        <v>4</v>
      </c>
      <c r="P1001">
        <f t="shared" ca="1" si="129"/>
        <v>10</v>
      </c>
      <c r="Q1001">
        <f t="shared" ca="1" si="125"/>
        <v>1</v>
      </c>
      <c r="R1001">
        <f t="shared" ca="1" si="126"/>
        <v>10</v>
      </c>
    </row>
    <row r="1002" spans="1:18">
      <c r="A1002">
        <f ca="1">VLOOKUP(O1002,Tabela3[],2,0)</f>
        <v>2003</v>
      </c>
      <c r="B1002" t="str">
        <f ca="1">VLOOKUP(P1002,Tabela3[],4,0)</f>
        <v>JANEIRO</v>
      </c>
      <c r="C1002" t="str">
        <f ca="1">VLOOKUP(Q1002,Tabela3[],5,0)</f>
        <v>Japão</v>
      </c>
      <c r="D1002" t="str">
        <f ca="1">VLOOKUP(Q1002,Tabela3[],3,0)</f>
        <v>Toyota</v>
      </c>
      <c r="E1002" t="str">
        <f ca="1">IF(R1002=Q1002, (VLOOKUP(P1002+1,Tabela3[],5,0)),VLOOKUP(R1002,Tabela3[],5,0))</f>
        <v>Japão</v>
      </c>
      <c r="F1002" s="1">
        <f t="shared" ca="1" si="122"/>
        <v>37955</v>
      </c>
      <c r="G1002" s="1">
        <f t="shared" ca="1" si="123"/>
        <v>37958.317782032958</v>
      </c>
      <c r="H1002">
        <f t="shared" ca="1" si="124"/>
        <v>1</v>
      </c>
      <c r="I1002" t="str">
        <f ca="1">VLOOKUP(Q1002,Tabela3[],9,1)</f>
        <v>Trailer Carriers</v>
      </c>
      <c r="J1002" t="str">
        <f ca="1">VLOOKUP(Q1002,Tabela3[],11,0)</f>
        <v>COROLLA CROSS XR</v>
      </c>
      <c r="K1002" t="str">
        <f ca="1">VLOOKUP(Q1002,Tabela3[],10,0)</f>
        <v>Carros</v>
      </c>
      <c r="L1002" cm="1">
        <f t="array" aca="1" ref="L1002" ca="1">IF(Tabela2[[#This Row],[PORTO]]=Tabela2[[#This Row],[DESTINO]],0,erro)</f>
        <v>0</v>
      </c>
      <c r="N1002">
        <f t="shared" ca="1" si="127"/>
        <v>500</v>
      </c>
      <c r="O1002">
        <f t="shared" ca="1" si="128"/>
        <v>3</v>
      </c>
      <c r="P1002">
        <f t="shared" ca="1" si="129"/>
        <v>12</v>
      </c>
      <c r="Q1002">
        <f t="shared" ca="1" si="125"/>
        <v>11</v>
      </c>
      <c r="R1002">
        <f t="shared" ca="1" si="126"/>
        <v>10</v>
      </c>
    </row>
    <row r="1003" spans="1:18">
      <c r="A1003">
        <f ca="1">VLOOKUP(O1003,Tabela3[],2,0)</f>
        <v>2006</v>
      </c>
      <c r="B1003" t="str">
        <f ca="1">VLOOKUP(P1003,Tabela3[],4,0)</f>
        <v>JUNHO</v>
      </c>
      <c r="C1003" t="str">
        <f ca="1">VLOOKUP(Q1003,Tabela3[],5,0)</f>
        <v>China</v>
      </c>
      <c r="D1003" t="str">
        <f ca="1">VLOOKUP(Q1003,Tabela3[],3,0)</f>
        <v>Alibaba Group</v>
      </c>
      <c r="E1003" t="str">
        <f ca="1">IF(R1003=Q1003, (VLOOKUP(P1003+1,Tabela3[],5,0)),VLOOKUP(R1003,Tabela3[],5,0))</f>
        <v>Alemanha</v>
      </c>
      <c r="F1003" s="1">
        <f t="shared" ca="1" si="122"/>
        <v>38850</v>
      </c>
      <c r="G1003" s="1">
        <f t="shared" ca="1" si="123"/>
        <v>38856.782568184877</v>
      </c>
      <c r="H1003">
        <f t="shared" ca="1" si="124"/>
        <v>0</v>
      </c>
      <c r="I1003" t="str">
        <f ca="1">VLOOKUP(Q1003,Tabela3[],9,1)</f>
        <v>HMM St Petersburg</v>
      </c>
      <c r="J1003" t="str">
        <f ca="1">VLOOKUP(Q1003,Tabela3[],11,0)</f>
        <v>Serração Portatil</v>
      </c>
      <c r="K1003" t="str">
        <f ca="1">VLOOKUP(Q1003,Tabela3[],10,0)</f>
        <v>Maquinário</v>
      </c>
      <c r="L1003" t="e" cm="1">
        <f t="array" aca="1" ref="L1003" ca="1">IF(Tabela2[[#This Row],[PORTO]]=Tabela2[[#This Row],[DESTINO]],0,erro)</f>
        <v>#NAME?</v>
      </c>
      <c r="N1003">
        <f t="shared" ca="1" si="127"/>
        <v>10</v>
      </c>
      <c r="O1003">
        <f t="shared" ca="1" si="128"/>
        <v>6</v>
      </c>
      <c r="P1003">
        <f t="shared" ca="1" si="129"/>
        <v>5</v>
      </c>
      <c r="Q1003">
        <f t="shared" ca="1" si="125"/>
        <v>0</v>
      </c>
      <c r="R1003">
        <f t="shared" ca="1" si="126"/>
        <v>8</v>
      </c>
    </row>
    <row r="1004" spans="1:18">
      <c r="A1004">
        <f ca="1">VLOOKUP(O1004,Tabela3[],2,0)</f>
        <v>2008</v>
      </c>
      <c r="B1004" t="str">
        <f ca="1">VLOOKUP(P1004,Tabela3[],4,0)</f>
        <v>JANEIRO</v>
      </c>
      <c r="C1004" t="str">
        <f ca="1">VLOOKUP(Q1004,Tabela3[],5,0)</f>
        <v>Reino Unido</v>
      </c>
      <c r="D1004" t="str">
        <f ca="1">VLOOKUP(Q1004,Tabela3[],3,0)</f>
        <v>Unilever</v>
      </c>
      <c r="E1004" t="str">
        <f ca="1">IF(R1004=Q1004, (VLOOKUP(P1004+1,Tabela3[],5,0)),VLOOKUP(R1004,Tabela3[],5,0))</f>
        <v>França</v>
      </c>
      <c r="F1004" s="1">
        <f t="shared" ca="1" si="122"/>
        <v>39470</v>
      </c>
      <c r="G1004" s="1">
        <f t="shared" ca="1" si="123"/>
        <v>39470.231981545214</v>
      </c>
      <c r="H1004">
        <f t="shared" ca="1" si="124"/>
        <v>0</v>
      </c>
      <c r="I1004" t="str">
        <f ca="1">VLOOKUP(Q1004,Tabela3[],9,1)</f>
        <v>HMM Helsinki</v>
      </c>
      <c r="J1004" t="str">
        <f ca="1">VLOOKUP(Q1004,Tabela3[],11,0)</f>
        <v xml:space="preserve">Desodorante Antitranspirante Aerosol </v>
      </c>
      <c r="K1004" t="str">
        <f ca="1">VLOOKUP(Q1004,Tabela3[],10,0)</f>
        <v>Quimico</v>
      </c>
      <c r="L1004" t="e" cm="1">
        <f t="array" aca="1" ref="L1004" ca="1">IF(Tabela2[[#This Row],[PORTO]]=Tabela2[[#This Row],[DESTINO]],0,erro)</f>
        <v>#NAME?</v>
      </c>
      <c r="N1004">
        <f t="shared" ca="1" si="127"/>
        <v>1720000</v>
      </c>
      <c r="O1004">
        <f t="shared" ca="1" si="128"/>
        <v>8</v>
      </c>
      <c r="P1004">
        <f t="shared" ca="1" si="129"/>
        <v>0</v>
      </c>
      <c r="Q1004">
        <f t="shared" ca="1" si="125"/>
        <v>25</v>
      </c>
      <c r="R1004">
        <f t="shared" ca="1" si="126"/>
        <v>22</v>
      </c>
    </row>
    <row r="1005" spans="1:18">
      <c r="A1005">
        <f ca="1">VLOOKUP(O1005,Tabela3[],2,0)</f>
        <v>2003</v>
      </c>
      <c r="B1005" t="str">
        <f ca="1">VLOOKUP(P1005,Tabela3[],4,0)</f>
        <v>JUNHO</v>
      </c>
      <c r="C1005" t="str">
        <f ca="1">VLOOKUP(Q1005,Tabela3[],5,0)</f>
        <v>Canadá</v>
      </c>
      <c r="D1005" t="str">
        <f ca="1">VLOOKUP(Q1005,Tabela3[],3,0)</f>
        <v>Shopify</v>
      </c>
      <c r="E1005" t="str">
        <f ca="1">IF(R1005=Q1005, (VLOOKUP(P1005+1,Tabela3[],5,0)),VLOOKUP(R1005,Tabela3[],5,0))</f>
        <v>Holanda</v>
      </c>
      <c r="F1005" s="1">
        <f t="shared" ca="1" si="122"/>
        <v>37760</v>
      </c>
      <c r="G1005" s="1">
        <f t="shared" ca="1" si="123"/>
        <v>37769.253598396375</v>
      </c>
      <c r="H1005">
        <f t="shared" ca="1" si="124"/>
        <v>1</v>
      </c>
      <c r="I1005" t="str">
        <f ca="1">VLOOKUP(Q1005,Tabela3[],9,1)</f>
        <v>HMM Southampton</v>
      </c>
      <c r="J1005" t="str">
        <f ca="1">VLOOKUP(Q1005,Tabela3[],11,0)</f>
        <v>TORRADORES DE CAFÉ</v>
      </c>
      <c r="K1005" t="str">
        <f ca="1">VLOOKUP(Q1005,Tabela3[],10,0)</f>
        <v>Geral</v>
      </c>
      <c r="L1005" t="e" cm="1">
        <f t="array" aca="1" ref="L1005" ca="1">IF(Tabela2[[#This Row],[PORTO]]=Tabela2[[#This Row],[DESTINO]],0,erro)</f>
        <v>#NAME?</v>
      </c>
      <c r="N1005">
        <f t="shared" ca="1" si="127"/>
        <v>5000</v>
      </c>
      <c r="O1005">
        <f t="shared" ca="1" si="128"/>
        <v>3</v>
      </c>
      <c r="P1005">
        <f t="shared" ca="1" si="129"/>
        <v>5</v>
      </c>
      <c r="Q1005">
        <f t="shared" ca="1" si="125"/>
        <v>33</v>
      </c>
      <c r="R1005">
        <f t="shared" ca="1" si="126"/>
        <v>17</v>
      </c>
    </row>
    <row r="1006" spans="1:18">
      <c r="A1006">
        <f ca="1">VLOOKUP(O1006,Tabela3[],2,0)</f>
        <v>2007</v>
      </c>
      <c r="B1006" t="str">
        <f ca="1">VLOOKUP(P1006,Tabela3[],4,0)</f>
        <v>MARÇO</v>
      </c>
      <c r="C1006" t="str">
        <f ca="1">VLOOKUP(Q1006,Tabela3[],5,0)</f>
        <v>Coréia do Sul</v>
      </c>
      <c r="D1006" t="str">
        <f ca="1">VLOOKUP(Q1006,Tabela3[],3,0)</f>
        <v>Samsung</v>
      </c>
      <c r="E1006" t="str">
        <f ca="1">IF(R1006=Q1006, (VLOOKUP(P1006+1,Tabela3[],5,0)),VLOOKUP(R1006,Tabela3[],5,0))</f>
        <v>Japão</v>
      </c>
      <c r="F1006" s="1">
        <f t="shared" ca="1" si="122"/>
        <v>39128</v>
      </c>
      <c r="G1006" s="1">
        <f t="shared" ca="1" si="123"/>
        <v>39132.259524393114</v>
      </c>
      <c r="H1006">
        <f t="shared" ca="1" si="124"/>
        <v>0</v>
      </c>
      <c r="I1006" t="str">
        <f ca="1">VLOOKUP(Q1006,Tabela3[],9,1)</f>
        <v>HMM Rotterdam</v>
      </c>
      <c r="J1006" t="str">
        <f ca="1">VLOOKUP(Q1006,Tabela3[],11,0)</f>
        <v>QLED 4k 75"</v>
      </c>
      <c r="K1006" t="str">
        <f ca="1">VLOOKUP(Q1006,Tabela3[],10,0)</f>
        <v>Eletrônicos</v>
      </c>
      <c r="L1006" t="e" cm="1">
        <f t="array" aca="1" ref="L1006" ca="1">IF(Tabela2[[#This Row],[PORTO]]=Tabela2[[#This Row],[DESTINO]],0,erro)</f>
        <v>#NAME?</v>
      </c>
      <c r="N1006">
        <f t="shared" ca="1" si="127"/>
        <v>500</v>
      </c>
      <c r="O1006">
        <f t="shared" ca="1" si="128"/>
        <v>7</v>
      </c>
      <c r="P1006">
        <f t="shared" ca="1" si="129"/>
        <v>2</v>
      </c>
      <c r="Q1006">
        <f t="shared" ca="1" si="125"/>
        <v>13</v>
      </c>
      <c r="R1006">
        <f t="shared" ca="1" si="126"/>
        <v>9</v>
      </c>
    </row>
    <row r="1007" spans="1:18">
      <c r="A1007">
        <f ca="1">VLOOKUP(O1007,Tabela3[],2,0)</f>
        <v>2004</v>
      </c>
      <c r="B1007" t="str">
        <f ca="1">VLOOKUP(P1007,Tabela3[],4,0)</f>
        <v>FEVEREIRO</v>
      </c>
      <c r="C1007" t="str">
        <f ca="1">VLOOKUP(Q1007,Tabela3[],5,0)</f>
        <v>Alemanha</v>
      </c>
      <c r="D1007" t="str">
        <f ca="1">VLOOKUP(Q1007,Tabela3[],3,0)</f>
        <v>Volkswagen</v>
      </c>
      <c r="E1007" t="str">
        <f ca="1">IF(R1007=Q1007, (VLOOKUP(P1007+1,Tabela3[],5,0)),VLOOKUP(R1007,Tabela3[],5,0))</f>
        <v>Holanda</v>
      </c>
      <c r="F1007" s="1">
        <f t="shared" ca="1" si="122"/>
        <v>38005</v>
      </c>
      <c r="G1007" s="1">
        <f t="shared" ca="1" si="123"/>
        <v>38005.528222889596</v>
      </c>
      <c r="H1007">
        <f t="shared" ca="1" si="124"/>
        <v>0</v>
      </c>
      <c r="I1007" t="str">
        <f ca="1">VLOOKUP(Q1007,Tabela3[],9,1)</f>
        <v>Warehouse Carriers </v>
      </c>
      <c r="J1007" t="str">
        <f ca="1">VLOOKUP(Q1007,Tabela3[],11,0)</f>
        <v>GLI 350 TSI (Jetta)</v>
      </c>
      <c r="K1007" t="str">
        <f ca="1">VLOOKUP(Q1007,Tabela3[],10,0)</f>
        <v>Carros</v>
      </c>
      <c r="L1007" t="e" cm="1">
        <f t="array" aca="1" ref="L1007" ca="1">IF(Tabela2[[#This Row],[PORTO]]=Tabela2[[#This Row],[DESTINO]],0,erro)</f>
        <v>#NAME?</v>
      </c>
      <c r="N1007">
        <f t="shared" ca="1" si="127"/>
        <v>500</v>
      </c>
      <c r="O1007">
        <f t="shared" ca="1" si="128"/>
        <v>4</v>
      </c>
      <c r="P1007">
        <f t="shared" ca="1" si="129"/>
        <v>1</v>
      </c>
      <c r="Q1007">
        <f t="shared" ca="1" si="125"/>
        <v>8</v>
      </c>
      <c r="R1007">
        <f t="shared" ca="1" si="126"/>
        <v>15</v>
      </c>
    </row>
    <row r="1008" spans="1:18">
      <c r="A1008">
        <f ca="1">VLOOKUP(O1008,Tabela3[],2,0)</f>
        <v>2002</v>
      </c>
      <c r="B1008" t="str">
        <f ca="1">VLOOKUP(P1008,Tabela3[],4,0)</f>
        <v>MARÇO</v>
      </c>
      <c r="C1008" t="str">
        <f ca="1">VLOOKUP(Q1008,Tabela3[],5,0)</f>
        <v>Coréia do Sul</v>
      </c>
      <c r="D1008" t="str">
        <f ca="1">VLOOKUP(Q1008,Tabela3[],3,0)</f>
        <v>Samsung</v>
      </c>
      <c r="E1008" t="str">
        <f ca="1">IF(R1008=Q1008, (VLOOKUP(P1008+1,Tabela3[],5,0)),VLOOKUP(R1008,Tabela3[],5,0))</f>
        <v>Itália</v>
      </c>
      <c r="F1008" s="1">
        <f t="shared" ca="1" si="122"/>
        <v>37298</v>
      </c>
      <c r="G1008" s="1">
        <f t="shared" ca="1" si="123"/>
        <v>37306.579836315337</v>
      </c>
      <c r="H1008">
        <f t="shared" ca="1" si="124"/>
        <v>0</v>
      </c>
      <c r="I1008" t="str">
        <f ca="1">VLOOKUP(Q1008,Tabela3[],9,1)</f>
        <v>HMM Rotterdam</v>
      </c>
      <c r="J1008" t="str">
        <f ca="1">VLOOKUP(Q1008,Tabela3[],11,0)</f>
        <v>Neo QLED 8k 75"</v>
      </c>
      <c r="K1008" t="str">
        <f ca="1">VLOOKUP(Q1008,Tabela3[],10,0)</f>
        <v>Eletrônicos</v>
      </c>
      <c r="L1008" t="e" cm="1">
        <f t="array" aca="1" ref="L1008" ca="1">IF(Tabela2[[#This Row],[PORTO]]=Tabela2[[#This Row],[DESTINO]],0,erro)</f>
        <v>#NAME?</v>
      </c>
      <c r="N1008">
        <f t="shared" ca="1" si="127"/>
        <v>2000</v>
      </c>
      <c r="O1008">
        <f t="shared" ca="1" si="128"/>
        <v>2</v>
      </c>
      <c r="P1008">
        <f t="shared" ca="1" si="129"/>
        <v>2</v>
      </c>
      <c r="Q1008">
        <f t="shared" ca="1" si="125"/>
        <v>12</v>
      </c>
      <c r="R1008">
        <f t="shared" ca="1" si="126"/>
        <v>19</v>
      </c>
    </row>
    <row r="1009" spans="1:18">
      <c r="A1009">
        <f ca="1">VLOOKUP(O1009,Tabela3[],2,0)</f>
        <v>2007</v>
      </c>
      <c r="B1009" t="str">
        <f ca="1">VLOOKUP(P1009,Tabela3[],4,0)</f>
        <v>NOVEMBRO</v>
      </c>
      <c r="C1009" t="str">
        <f ca="1">VLOOKUP(Q1009,Tabela3[],5,0)</f>
        <v>Holanda</v>
      </c>
      <c r="D1009" t="str">
        <f ca="1">VLOOKUP(Q1009,Tabela3[],3,0)</f>
        <v>Shell</v>
      </c>
      <c r="E1009" t="str">
        <f ca="1">IF(R1009=Q1009, (VLOOKUP(P1009+1,Tabela3[],5,0)),VLOOKUP(R1009,Tabela3[],5,0))</f>
        <v>França</v>
      </c>
      <c r="F1009" s="1">
        <f t="shared" ca="1" si="122"/>
        <v>39365</v>
      </c>
      <c r="G1009" s="1">
        <f t="shared" ca="1" si="123"/>
        <v>39365.978254628943</v>
      </c>
      <c r="H1009">
        <f t="shared" ca="1" si="124"/>
        <v>0</v>
      </c>
      <c r="I1009" t="str">
        <f ca="1">VLOOKUP(Q1009,Tabela3[],9,1)</f>
        <v>AbQaiq</v>
      </c>
      <c r="J1009" t="str">
        <f ca="1">VLOOKUP(Q1009,Tabela3[],11,0)</f>
        <v>Gasolina</v>
      </c>
      <c r="K1009" t="str">
        <f ca="1">VLOOKUP(Q1009,Tabela3[],10,0)</f>
        <v>Petróleo</v>
      </c>
      <c r="L1009" t="e" cm="1">
        <f t="array" aca="1" ref="L1009" ca="1">IF(Tabela2[[#This Row],[PORTO]]=Tabela2[[#This Row],[DESTINO]],0,erro)</f>
        <v>#NAME?</v>
      </c>
      <c r="N1009">
        <f t="shared" ca="1" si="127"/>
        <v>76000</v>
      </c>
      <c r="O1009">
        <f t="shared" ca="1" si="128"/>
        <v>7</v>
      </c>
      <c r="P1009">
        <f t="shared" ca="1" si="129"/>
        <v>10</v>
      </c>
      <c r="Q1009">
        <f t="shared" ca="1" si="125"/>
        <v>16</v>
      </c>
      <c r="R1009">
        <f t="shared" ca="1" si="126"/>
        <v>22</v>
      </c>
    </row>
    <row r="1010" spans="1:18">
      <c r="A1010">
        <f ca="1">VLOOKUP(O1010,Tabela3[],2,0)</f>
        <v>2006</v>
      </c>
      <c r="B1010" t="str">
        <f ca="1">VLOOKUP(P1010,Tabela3[],4,0)</f>
        <v>SETEMBRO</v>
      </c>
      <c r="C1010" t="str">
        <f ca="1">VLOOKUP(Q1010,Tabela3[],5,0)</f>
        <v>Alemanha</v>
      </c>
      <c r="D1010" t="str">
        <f ca="1">VLOOKUP(Q1010,Tabela3[],3,0)</f>
        <v>Volkswagen</v>
      </c>
      <c r="E1010" t="str">
        <f ca="1">IF(R1010=Q1010, (VLOOKUP(P1010+1,Tabela3[],5,0)),VLOOKUP(R1010,Tabela3[],5,0))</f>
        <v>Estados Unidos</v>
      </c>
      <c r="F1010" s="1">
        <f t="shared" ca="1" si="122"/>
        <v>38942</v>
      </c>
      <c r="G1010" s="1">
        <f t="shared" ca="1" si="123"/>
        <v>38949.931790376853</v>
      </c>
      <c r="H1010">
        <f t="shared" ca="1" si="124"/>
        <v>0</v>
      </c>
      <c r="I1010" t="str">
        <f ca="1">VLOOKUP(Q1010,Tabela3[],9,1)</f>
        <v>Warehouse Carriers </v>
      </c>
      <c r="J1010" t="str">
        <f ca="1">VLOOKUP(Q1010,Tabela3[],11,0)</f>
        <v>Highline 250 TSI (Taos)</v>
      </c>
      <c r="K1010" t="str">
        <f ca="1">VLOOKUP(Q1010,Tabela3[],10,0)</f>
        <v>Carros</v>
      </c>
      <c r="L1010" t="e" cm="1">
        <f t="array" aca="1" ref="L1010" ca="1">IF(Tabela2[[#This Row],[PORTO]]=Tabela2[[#This Row],[DESTINO]],0,erro)</f>
        <v>#NAME?</v>
      </c>
      <c r="N1010">
        <f t="shared" ca="1" si="127"/>
        <v>500</v>
      </c>
      <c r="O1010">
        <f t="shared" ca="1" si="128"/>
        <v>6</v>
      </c>
      <c r="P1010">
        <f t="shared" ca="1" si="129"/>
        <v>8</v>
      </c>
      <c r="Q1010">
        <f t="shared" ca="1" si="125"/>
        <v>7</v>
      </c>
      <c r="R1010">
        <f t="shared" ca="1" si="126"/>
        <v>3</v>
      </c>
    </row>
    <row r="1011" spans="1:18">
      <c r="A1011">
        <f ca="1">VLOOKUP(O1011,Tabela3[],2,0)</f>
        <v>2007</v>
      </c>
      <c r="B1011" t="str">
        <f ca="1">VLOOKUP(P1011,Tabela3[],4,0)</f>
        <v>JANEIRO</v>
      </c>
      <c r="C1011" t="str">
        <f ca="1">VLOOKUP(Q1011,Tabela3[],5,0)</f>
        <v>Coréia do Sul</v>
      </c>
      <c r="D1011" t="str">
        <f ca="1">VLOOKUP(Q1011,Tabela3[],3,0)</f>
        <v>Samsung</v>
      </c>
      <c r="E1011" t="str">
        <f ca="1">IF(R1011=Q1011, (VLOOKUP(P1011+1,Tabela3[],5,0)),VLOOKUP(R1011,Tabela3[],5,0))</f>
        <v>Coréia do Sul</v>
      </c>
      <c r="F1011" s="1">
        <f t="shared" ca="1" si="122"/>
        <v>39094</v>
      </c>
      <c r="G1011" s="1">
        <f t="shared" ca="1" si="123"/>
        <v>39096.768221924125</v>
      </c>
      <c r="H1011">
        <f t="shared" ca="1" si="124"/>
        <v>0</v>
      </c>
      <c r="I1011" t="str">
        <f ca="1">VLOOKUP(Q1011,Tabela3[],9,1)</f>
        <v>HMM Rotterdam</v>
      </c>
      <c r="J1011" t="str">
        <f ca="1">VLOOKUP(Q1011,Tabela3[],11,0)</f>
        <v>Crystal UHD 4k 65"</v>
      </c>
      <c r="K1011" t="str">
        <f ca="1">VLOOKUP(Q1011,Tabela3[],10,0)</f>
        <v>Eletrônicos</v>
      </c>
      <c r="L1011" cm="1">
        <f t="array" aca="1" ref="L1011" ca="1">IF(Tabela2[[#This Row],[PORTO]]=Tabela2[[#This Row],[DESTINO]],0,erro)</f>
        <v>0</v>
      </c>
      <c r="N1011">
        <f t="shared" ca="1" si="127"/>
        <v>1500</v>
      </c>
      <c r="O1011">
        <f t="shared" ca="1" si="128"/>
        <v>7</v>
      </c>
      <c r="P1011">
        <f t="shared" ca="1" si="129"/>
        <v>0</v>
      </c>
      <c r="Q1011">
        <f t="shared" ca="1" si="125"/>
        <v>14</v>
      </c>
      <c r="R1011">
        <f t="shared" ca="1" si="126"/>
        <v>12</v>
      </c>
    </row>
    <row r="1012" spans="1:18">
      <c r="A1012">
        <f ca="1">VLOOKUP(O1012,Tabela3[],2,0)</f>
        <v>2003</v>
      </c>
      <c r="B1012" t="str">
        <f ca="1">VLOOKUP(P1012,Tabela3[],4,0)</f>
        <v>AGOSTO</v>
      </c>
      <c r="C1012" t="str">
        <f ca="1">VLOOKUP(Q1012,Tabela3[],5,0)</f>
        <v>China</v>
      </c>
      <c r="D1012" t="str">
        <f ca="1">VLOOKUP(Q1012,Tabela3[],3,0)</f>
        <v>Alibaba Group</v>
      </c>
      <c r="E1012" t="str">
        <f ca="1">IF(R1012=Q1012, (VLOOKUP(P1012+1,Tabela3[],5,0)),VLOOKUP(R1012,Tabela3[],5,0))</f>
        <v>Japão</v>
      </c>
      <c r="F1012" s="1">
        <f t="shared" ca="1" si="122"/>
        <v>37810</v>
      </c>
      <c r="G1012" s="1">
        <f t="shared" ca="1" si="123"/>
        <v>37810.03538355363</v>
      </c>
      <c r="H1012">
        <f t="shared" ca="1" si="124"/>
        <v>1</v>
      </c>
      <c r="I1012" t="str">
        <f ca="1">VLOOKUP(Q1012,Tabela3[],9,1)</f>
        <v>HMM St Petersburg</v>
      </c>
      <c r="J1012" t="str">
        <f ca="1">VLOOKUP(Q1012,Tabela3[],11,0)</f>
        <v>Miniescavadeira</v>
      </c>
      <c r="K1012" t="str">
        <f ca="1">VLOOKUP(Q1012,Tabela3[],10,0)</f>
        <v>Maquinário</v>
      </c>
      <c r="L1012" t="e" cm="1">
        <f t="array" aca="1" ref="L1012" ca="1">IF(Tabela2[[#This Row],[PORTO]]=Tabela2[[#This Row],[DESTINO]],0,erro)</f>
        <v>#NAME?</v>
      </c>
      <c r="N1012">
        <f t="shared" ca="1" si="127"/>
        <v>10</v>
      </c>
      <c r="O1012">
        <f t="shared" ca="1" si="128"/>
        <v>3</v>
      </c>
      <c r="P1012">
        <f t="shared" ca="1" si="129"/>
        <v>7</v>
      </c>
      <c r="Q1012">
        <f t="shared" ca="1" si="125"/>
        <v>1</v>
      </c>
      <c r="R1012">
        <f t="shared" ca="1" si="126"/>
        <v>9</v>
      </c>
    </row>
    <row r="1013" spans="1:18">
      <c r="A1013">
        <f ca="1">VLOOKUP(O1013,Tabela3[],2,0)</f>
        <v>2002</v>
      </c>
      <c r="B1013" t="str">
        <f ca="1">VLOOKUP(P1013,Tabela3[],4,0)</f>
        <v>FEVEREIRO</v>
      </c>
      <c r="C1013" t="str">
        <f ca="1">VLOOKUP(Q1013,Tabela3[],5,0)</f>
        <v>Japão</v>
      </c>
      <c r="D1013" t="str">
        <f ca="1">VLOOKUP(Q1013,Tabela3[],3,0)</f>
        <v>Toyota</v>
      </c>
      <c r="E1013" t="str">
        <f ca="1">IF(R1013=Q1013, (VLOOKUP(P1013+1,Tabela3[],5,0)),VLOOKUP(R1013,Tabela3[],5,0))</f>
        <v>Reino Unido</v>
      </c>
      <c r="F1013" s="1">
        <f t="shared" ca="1" si="122"/>
        <v>37259</v>
      </c>
      <c r="G1013" s="1">
        <f t="shared" ca="1" si="123"/>
        <v>37264.083271607553</v>
      </c>
      <c r="H1013">
        <f t="shared" ca="1" si="124"/>
        <v>0</v>
      </c>
      <c r="I1013" t="str">
        <f ca="1">VLOOKUP(Q1013,Tabela3[],9,1)</f>
        <v>Trailer Carriers</v>
      </c>
      <c r="J1013" t="str">
        <f ca="1">VLOOKUP(Q1013,Tabela3[],11,0)</f>
        <v>COROLLA GLI</v>
      </c>
      <c r="K1013" t="str">
        <f ca="1">VLOOKUP(Q1013,Tabela3[],10,0)</f>
        <v>Carros</v>
      </c>
      <c r="L1013" t="e" cm="1">
        <f t="array" aca="1" ref="L1013" ca="1">IF(Tabela2[[#This Row],[PORTO]]=Tabela2[[#This Row],[DESTINO]],0,erro)</f>
        <v>#NAME?</v>
      </c>
      <c r="N1013">
        <f t="shared" ca="1" si="127"/>
        <v>300</v>
      </c>
      <c r="O1013">
        <f t="shared" ca="1" si="128"/>
        <v>2</v>
      </c>
      <c r="P1013">
        <f t="shared" ca="1" si="129"/>
        <v>1</v>
      </c>
      <c r="Q1013">
        <f t="shared" ca="1" si="125"/>
        <v>10</v>
      </c>
      <c r="R1013">
        <f t="shared" ca="1" si="126"/>
        <v>24</v>
      </c>
    </row>
    <row r="1014" spans="1:18">
      <c r="A1014">
        <f ca="1">VLOOKUP(O1014,Tabela3[],2,0)</f>
        <v>2006</v>
      </c>
      <c r="B1014" t="str">
        <f ca="1">VLOOKUP(P1014,Tabela3[],4,0)</f>
        <v>DEZEMBRO</v>
      </c>
      <c r="C1014" t="str">
        <f ca="1">VLOOKUP(Q1014,Tabela3[],5,0)</f>
        <v>Reino Unido</v>
      </c>
      <c r="D1014" t="str">
        <f ca="1">VLOOKUP(Q1014,Tabela3[],3,0)</f>
        <v>Unilever</v>
      </c>
      <c r="E1014" t="str">
        <f ca="1">IF(R1014=Q1014, (VLOOKUP(P1014+1,Tabela3[],5,0)),VLOOKUP(R1014,Tabela3[],5,0))</f>
        <v>Coréia do Sul</v>
      </c>
      <c r="F1014" s="1">
        <f t="shared" ca="1" si="122"/>
        <v>39043</v>
      </c>
      <c r="G1014" s="1">
        <f t="shared" ca="1" si="123"/>
        <v>39048.00541704402</v>
      </c>
      <c r="H1014">
        <f t="shared" ca="1" si="124"/>
        <v>0</v>
      </c>
      <c r="I1014" t="str">
        <f ca="1">VLOOKUP(Q1014,Tabela3[],9,1)</f>
        <v>HMM Helsinki</v>
      </c>
      <c r="J1014" t="str">
        <f ca="1">VLOOKUP(Q1014,Tabela3[],11,0)</f>
        <v>Sabonete</v>
      </c>
      <c r="K1014" t="str">
        <f ca="1">VLOOKUP(Q1014,Tabela3[],10,0)</f>
        <v>Quimico</v>
      </c>
      <c r="L1014" t="e" cm="1">
        <f t="array" aca="1" ref="L1014" ca="1">IF(Tabela2[[#This Row],[PORTO]]=Tabela2[[#This Row],[DESTINO]],0,erro)</f>
        <v>#NAME?</v>
      </c>
      <c r="N1014">
        <f t="shared" ca="1" si="127"/>
        <v>390000</v>
      </c>
      <c r="O1014">
        <f t="shared" ca="1" si="128"/>
        <v>6</v>
      </c>
      <c r="P1014">
        <f t="shared" ca="1" si="129"/>
        <v>11</v>
      </c>
      <c r="Q1014">
        <f t="shared" ca="1" si="125"/>
        <v>26</v>
      </c>
      <c r="R1014">
        <f t="shared" ca="1" si="126"/>
        <v>14</v>
      </c>
    </row>
    <row r="1015" spans="1:18">
      <c r="A1015">
        <f ca="1">VLOOKUP(O1015,Tabela3[],2,0)</f>
        <v>2004</v>
      </c>
      <c r="B1015" t="str">
        <f ca="1">VLOOKUP(P1015,Tabela3[],4,0)</f>
        <v>JUNHO</v>
      </c>
      <c r="C1015" t="str">
        <f ca="1">VLOOKUP(Q1015,Tabela3[],5,0)</f>
        <v>China</v>
      </c>
      <c r="D1015" t="str">
        <f ca="1">VLOOKUP(Q1015,Tabela3[],3,0)</f>
        <v>Alibaba Group</v>
      </c>
      <c r="E1015" t="str">
        <f ca="1">IF(R1015=Q1015, (VLOOKUP(P1015+1,Tabela3[],5,0)),VLOOKUP(R1015,Tabela3[],5,0))</f>
        <v>Coréia do Sul</v>
      </c>
      <c r="F1015" s="1">
        <f t="shared" ca="1" si="122"/>
        <v>38108</v>
      </c>
      <c r="G1015" s="1">
        <f t="shared" ca="1" si="123"/>
        <v>38114.226106697963</v>
      </c>
      <c r="H1015">
        <f t="shared" ca="1" si="124"/>
        <v>1</v>
      </c>
      <c r="I1015" t="str">
        <f ca="1">VLOOKUP(Q1015,Tabela3[],9,1)</f>
        <v>HMM St Petersburg</v>
      </c>
      <c r="J1015" t="str">
        <f ca="1">VLOOKUP(Q1015,Tabela3[],11,0)</f>
        <v>Ar Condicionado 18000</v>
      </c>
      <c r="K1015" t="str">
        <f ca="1">VLOOKUP(Q1015,Tabela3[],10,0)</f>
        <v>Eletrônicos</v>
      </c>
      <c r="L1015" t="e" cm="1">
        <f t="array" aca="1" ref="L1015" ca="1">IF(Tabela2[[#This Row],[PORTO]]=Tabela2[[#This Row],[DESTINO]],0,erro)</f>
        <v>#NAME?</v>
      </c>
      <c r="N1015">
        <f t="shared" ca="1" si="127"/>
        <v>500</v>
      </c>
      <c r="O1015">
        <f t="shared" ca="1" si="128"/>
        <v>4</v>
      </c>
      <c r="P1015">
        <f t="shared" ca="1" si="129"/>
        <v>5</v>
      </c>
      <c r="Q1015">
        <f t="shared" ca="1" si="125"/>
        <v>2</v>
      </c>
      <c r="R1015">
        <f t="shared" ca="1" si="126"/>
        <v>13</v>
      </c>
    </row>
    <row r="1016" spans="1:18">
      <c r="A1016">
        <f ca="1">VLOOKUP(O1016,Tabela3[],2,0)</f>
        <v>2008</v>
      </c>
      <c r="B1016" t="str">
        <f ca="1">VLOOKUP(P1016,Tabela3[],4,0)</f>
        <v>OUTUBRO</v>
      </c>
      <c r="C1016" t="str">
        <f ca="1">VLOOKUP(Q1016,Tabela3[],5,0)</f>
        <v>França</v>
      </c>
      <c r="D1016" t="str">
        <f ca="1">VLOOKUP(Q1016,Tabela3[],3,0)</f>
        <v> LVMH</v>
      </c>
      <c r="E1016" t="str">
        <f ca="1">IF(R1016=Q1016, (VLOOKUP(P1016+1,Tabela3[],5,0)),VLOOKUP(R1016,Tabela3[],5,0))</f>
        <v>Estados Unidos</v>
      </c>
      <c r="F1016" s="1">
        <f t="shared" ca="1" si="122"/>
        <v>39718</v>
      </c>
      <c r="G1016" s="1">
        <f t="shared" ca="1" si="123"/>
        <v>39718.946371573649</v>
      </c>
      <c r="H1016">
        <f t="shared" ca="1" si="124"/>
        <v>0</v>
      </c>
      <c r="I1016" t="str">
        <f ca="1">VLOOKUP(Q1016,Tabela3[],9,1)</f>
        <v>Emma Maersk</v>
      </c>
      <c r="J1016" t="str">
        <f ca="1">VLOOKUP(Q1016,Tabela3[],11,0)</f>
        <v>Clos Des Lambrys</v>
      </c>
      <c r="K1016" t="str">
        <f ca="1">VLOOKUP(Q1016,Tabela3[],10,0)</f>
        <v>Tecido</v>
      </c>
      <c r="L1016" t="e" cm="1">
        <f t="array" aca="1" ref="L1016" ca="1">IF(Tabela2[[#This Row],[PORTO]]=Tabela2[[#This Row],[DESTINO]],0,erro)</f>
        <v>#NAME?</v>
      </c>
      <c r="N1016">
        <f t="shared" ca="1" si="127"/>
        <v>35000</v>
      </c>
      <c r="O1016">
        <f t="shared" ca="1" si="128"/>
        <v>8</v>
      </c>
      <c r="P1016">
        <f t="shared" ca="1" si="129"/>
        <v>9</v>
      </c>
      <c r="Q1016">
        <f t="shared" ca="1" si="125"/>
        <v>21</v>
      </c>
      <c r="R1016">
        <f t="shared" ca="1" si="126"/>
        <v>3</v>
      </c>
    </row>
    <row r="1017" spans="1:18">
      <c r="A1017">
        <f ca="1">VLOOKUP(O1017,Tabela3[],2,0)</f>
        <v>2000</v>
      </c>
      <c r="B1017" t="str">
        <f ca="1">VLOOKUP(P1017,Tabela3[],4,0)</f>
        <v>DEZEMBRO</v>
      </c>
      <c r="C1017" t="str">
        <f ca="1">VLOOKUP(Q1017,Tabela3[],5,0)</f>
        <v>Coréia do Sul</v>
      </c>
      <c r="D1017" t="str">
        <f ca="1">VLOOKUP(Q1017,Tabela3[],3,0)</f>
        <v>Samsung</v>
      </c>
      <c r="E1017" t="str">
        <f ca="1">IF(R1017=Q1017, (VLOOKUP(P1017+1,Tabela3[],5,0)),VLOOKUP(R1017,Tabela3[],5,0))</f>
        <v>Estados Unidos</v>
      </c>
      <c r="F1017" s="1">
        <f t="shared" ca="1" si="122"/>
        <v>36830</v>
      </c>
      <c r="G1017" s="1">
        <f t="shared" ca="1" si="123"/>
        <v>36838.101809543827</v>
      </c>
      <c r="H1017">
        <f t="shared" ca="1" si="124"/>
        <v>1</v>
      </c>
      <c r="I1017" t="str">
        <f ca="1">VLOOKUP(Q1017,Tabela3[],9,1)</f>
        <v>HMM Rotterdam</v>
      </c>
      <c r="J1017" t="str">
        <f ca="1">VLOOKUP(Q1017,Tabela3[],11,0)</f>
        <v>Crystal UHD 4k 65"</v>
      </c>
      <c r="K1017" t="str">
        <f ca="1">VLOOKUP(Q1017,Tabela3[],10,0)</f>
        <v>Eletrônicos</v>
      </c>
      <c r="L1017" t="e" cm="1">
        <f t="array" aca="1" ref="L1017" ca="1">IF(Tabela2[[#This Row],[PORTO]]=Tabela2[[#This Row],[DESTINO]],0,erro)</f>
        <v>#NAME?</v>
      </c>
      <c r="N1017">
        <f t="shared" ca="1" si="127"/>
        <v>500</v>
      </c>
      <c r="O1017">
        <f t="shared" ca="1" si="128"/>
        <v>0</v>
      </c>
      <c r="P1017">
        <f t="shared" ca="1" si="129"/>
        <v>11</v>
      </c>
      <c r="Q1017">
        <f t="shared" ca="1" si="125"/>
        <v>14</v>
      </c>
      <c r="R1017">
        <f t="shared" ca="1" si="126"/>
        <v>5</v>
      </c>
    </row>
    <row r="1018" spans="1:18">
      <c r="A1018">
        <f ca="1">VLOOKUP(O1018,Tabela3[],2,0)</f>
        <v>2008</v>
      </c>
      <c r="B1018" t="str">
        <f ca="1">VLOOKUP(P1018,Tabela3[],4,0)</f>
        <v>OUTUBRO</v>
      </c>
      <c r="C1018" t="str">
        <f ca="1">VLOOKUP(Q1018,Tabela3[],5,0)</f>
        <v>Brasil</v>
      </c>
      <c r="D1018" t="str">
        <f ca="1">VLOOKUP(Q1018,Tabela3[],3,0)</f>
        <v>VALE</v>
      </c>
      <c r="E1018" t="str">
        <f ca="1">IF(R1018=Q1018, (VLOOKUP(P1018+1,Tabela3[],5,0)),VLOOKUP(R1018,Tabela3[],5,0))</f>
        <v>Alemanha</v>
      </c>
      <c r="F1018" s="1">
        <f t="shared" ca="1" si="122"/>
        <v>39698</v>
      </c>
      <c r="G1018" s="1">
        <f t="shared" ca="1" si="123"/>
        <v>39705.034820451714</v>
      </c>
      <c r="H1018">
        <f t="shared" ca="1" si="124"/>
        <v>0</v>
      </c>
      <c r="I1018" t="str">
        <f ca="1">VLOOKUP(Q1018,Tabela3[],9,1)</f>
        <v>Lan Hua Hai</v>
      </c>
      <c r="J1018" t="str">
        <f ca="1">VLOOKUP(Q1018,Tabela3[],11,0)</f>
        <v>Bauxita</v>
      </c>
      <c r="K1018" t="str">
        <f ca="1">VLOOKUP(Q1018,Tabela3[],10,0)</f>
        <v>Minério</v>
      </c>
      <c r="L1018" t="e" cm="1">
        <f t="array" aca="1" ref="L1018" ca="1">IF(Tabela2[[#This Row],[PORTO]]=Tabela2[[#This Row],[DESTINO]],0,erro)</f>
        <v>#NAME?</v>
      </c>
      <c r="N1018">
        <f t="shared" ca="1" si="127"/>
        <v>0</v>
      </c>
      <c r="O1018">
        <f t="shared" ca="1" si="128"/>
        <v>8</v>
      </c>
      <c r="P1018">
        <f t="shared" ca="1" si="129"/>
        <v>9</v>
      </c>
      <c r="Q1018">
        <f t="shared" ca="1" si="125"/>
        <v>28</v>
      </c>
      <c r="R1018">
        <f t="shared" ca="1" si="126"/>
        <v>6</v>
      </c>
    </row>
    <row r="1019" spans="1:18">
      <c r="A1019">
        <f ca="1">VLOOKUP(O1019,Tabela3[],2,0)</f>
        <v>2003</v>
      </c>
      <c r="B1019" t="str">
        <f ca="1">VLOOKUP(P1019,Tabela3[],4,0)</f>
        <v>JUNHO</v>
      </c>
      <c r="C1019" t="str">
        <f ca="1">VLOOKUP(Q1019,Tabela3[],5,0)</f>
        <v>Canadá</v>
      </c>
      <c r="D1019" t="str">
        <f ca="1">VLOOKUP(Q1019,Tabela3[],3,0)</f>
        <v>Shopify</v>
      </c>
      <c r="E1019" t="str">
        <f ca="1">IF(R1019=Q1019, (VLOOKUP(P1019+1,Tabela3[],5,0)),VLOOKUP(R1019,Tabela3[],5,0))</f>
        <v>Itália</v>
      </c>
      <c r="F1019" s="1">
        <f t="shared" ca="1" si="122"/>
        <v>37749</v>
      </c>
      <c r="G1019" s="1">
        <f t="shared" ca="1" si="123"/>
        <v>37752.550878367205</v>
      </c>
      <c r="H1019">
        <f t="shared" ca="1" si="124"/>
        <v>0</v>
      </c>
      <c r="I1019" t="str">
        <f ca="1">VLOOKUP(Q1019,Tabela3[],9,1)</f>
        <v>HMM Southampton</v>
      </c>
      <c r="J1019" t="str">
        <f ca="1">VLOOKUP(Q1019,Tabela3[],11,0)</f>
        <v>TORRADORES DE CAFÉ</v>
      </c>
      <c r="K1019" t="str">
        <f ca="1">VLOOKUP(Q1019,Tabela3[],10,0)</f>
        <v>Geral</v>
      </c>
      <c r="L1019" t="e" cm="1">
        <f t="array" aca="1" ref="L1019" ca="1">IF(Tabela2[[#This Row],[PORTO]]=Tabela2[[#This Row],[DESTINO]],0,erro)</f>
        <v>#NAME?</v>
      </c>
      <c r="N1019">
        <f t="shared" ca="1" si="127"/>
        <v>3000</v>
      </c>
      <c r="O1019">
        <f t="shared" ca="1" si="128"/>
        <v>3</v>
      </c>
      <c r="P1019">
        <f t="shared" ca="1" si="129"/>
        <v>5</v>
      </c>
      <c r="Q1019">
        <f t="shared" ca="1" si="125"/>
        <v>33</v>
      </c>
      <c r="R1019">
        <f t="shared" ca="1" si="126"/>
        <v>20</v>
      </c>
    </row>
    <row r="1020" spans="1:18">
      <c r="A1020">
        <f ca="1">VLOOKUP(O1020,Tabela3[],2,0)</f>
        <v>2005</v>
      </c>
      <c r="B1020" t="str">
        <f ca="1">VLOOKUP(P1020,Tabela3[],4,0)</f>
        <v>DEZEMBRO</v>
      </c>
      <c r="C1020" t="str">
        <f ca="1">VLOOKUP(Q1020,Tabela3[],5,0)</f>
        <v>Reino Unido</v>
      </c>
      <c r="D1020" t="str">
        <f ca="1">VLOOKUP(Q1020,Tabela3[],3,0)</f>
        <v>Unilever</v>
      </c>
      <c r="E1020" t="str">
        <f ca="1">IF(R1020=Q1020, (VLOOKUP(P1020+1,Tabela3[],5,0)),VLOOKUP(R1020,Tabela3[],5,0))</f>
        <v>China</v>
      </c>
      <c r="F1020" s="1">
        <f t="shared" ca="1" si="122"/>
        <v>38672</v>
      </c>
      <c r="G1020" s="1">
        <f t="shared" ca="1" si="123"/>
        <v>38678.911792207393</v>
      </c>
      <c r="H1020">
        <f t="shared" ca="1" si="124"/>
        <v>0</v>
      </c>
      <c r="I1020" t="str">
        <f ca="1">VLOOKUP(Q1020,Tabela3[],9,1)</f>
        <v>HMM Helsinki</v>
      </c>
      <c r="J1020" t="str">
        <f ca="1">VLOOKUP(Q1020,Tabela3[],11,0)</f>
        <v xml:space="preserve">Desodorante Antitranspirante Aerosol </v>
      </c>
      <c r="K1020" t="str">
        <f ca="1">VLOOKUP(Q1020,Tabela3[],10,0)</f>
        <v>Quimico</v>
      </c>
      <c r="L1020" t="e" cm="1">
        <f t="array" aca="1" ref="L1020" ca="1">IF(Tabela2[[#This Row],[PORTO]]=Tabela2[[#This Row],[DESTINO]],0,erro)</f>
        <v>#NAME?</v>
      </c>
      <c r="N1020">
        <f t="shared" ca="1" si="127"/>
        <v>1370000</v>
      </c>
      <c r="O1020">
        <f t="shared" ca="1" si="128"/>
        <v>5</v>
      </c>
      <c r="P1020">
        <f t="shared" ca="1" si="129"/>
        <v>11</v>
      </c>
      <c r="Q1020">
        <f t="shared" ca="1" si="125"/>
        <v>25</v>
      </c>
      <c r="R1020">
        <f t="shared" ca="1" si="126"/>
        <v>0</v>
      </c>
    </row>
    <row r="1021" spans="1:18">
      <c r="A1021">
        <f ca="1">VLOOKUP(O1021,Tabela3[],2,0)</f>
        <v>2008</v>
      </c>
      <c r="B1021" t="str">
        <f ca="1">VLOOKUP(P1021,Tabela3[],4,0)</f>
        <v>NOVEMBRO</v>
      </c>
      <c r="C1021" t="str">
        <f ca="1">VLOOKUP(Q1021,Tabela3[],5,0)</f>
        <v>India</v>
      </c>
      <c r="D1021" t="str">
        <f ca="1">VLOOKUP(Q1021,Tabela3[],3,0)</f>
        <v>Reliance Industries</v>
      </c>
      <c r="E1021" t="str">
        <f ca="1">IF(R1021=Q1021, (VLOOKUP(P1021+1,Tabela3[],5,0)),VLOOKUP(R1021,Tabela3[],5,0))</f>
        <v>Estados Unidos</v>
      </c>
      <c r="F1021" s="1">
        <f t="shared" ca="1" si="122"/>
        <v>39732</v>
      </c>
      <c r="G1021" s="1">
        <f t="shared" ca="1" si="123"/>
        <v>39733.280524042268</v>
      </c>
      <c r="H1021">
        <f t="shared" ca="1" si="124"/>
        <v>1</v>
      </c>
      <c r="I1021" t="str">
        <f ca="1">VLOOKUP(Q1021,Tabela3[],9,1)</f>
        <v>Tanker</v>
      </c>
      <c r="J1021" t="str">
        <f ca="1">VLOOKUP(Q1021,Tabela3[],11,0)</f>
        <v>Polipropileno</v>
      </c>
      <c r="K1021" t="str">
        <f ca="1">VLOOKUP(Q1021,Tabela3[],10,0)</f>
        <v>Petroquimicos</v>
      </c>
      <c r="L1021" t="e" cm="1">
        <f t="array" aca="1" ref="L1021" ca="1">IF(Tabela2[[#This Row],[PORTO]]=Tabela2[[#This Row],[DESTINO]],0,erro)</f>
        <v>#NAME?</v>
      </c>
      <c r="N1021">
        <f t="shared" ca="1" si="127"/>
        <v>0</v>
      </c>
      <c r="O1021">
        <f t="shared" ca="1" si="128"/>
        <v>8</v>
      </c>
      <c r="P1021">
        <f t="shared" ca="1" si="129"/>
        <v>10</v>
      </c>
      <c r="Q1021">
        <f t="shared" ca="1" si="125"/>
        <v>30</v>
      </c>
      <c r="R1021">
        <f t="shared" ca="1" si="126"/>
        <v>3</v>
      </c>
    </row>
    <row r="1022" spans="1:18">
      <c r="A1022">
        <f ca="1">VLOOKUP(O1022,Tabela3[],2,0)</f>
        <v>2005</v>
      </c>
      <c r="B1022" t="str">
        <f ca="1">VLOOKUP(P1022,Tabela3[],4,0)</f>
        <v>OUTUBRO</v>
      </c>
      <c r="C1022" t="str">
        <f ca="1">VLOOKUP(Q1022,Tabela3[],5,0)</f>
        <v>Canadá</v>
      </c>
      <c r="D1022" t="str">
        <f ca="1">VLOOKUP(Q1022,Tabela3[],3,0)</f>
        <v>Shopify</v>
      </c>
      <c r="E1022" t="str">
        <f ca="1">IF(R1022=Q1022, (VLOOKUP(P1022+1,Tabela3[],5,0)),VLOOKUP(R1022,Tabela3[],5,0))</f>
        <v>França</v>
      </c>
      <c r="F1022" s="1">
        <f t="shared" ca="1" si="122"/>
        <v>38619</v>
      </c>
      <c r="G1022" s="1">
        <f t="shared" ca="1" si="123"/>
        <v>38619.652415362762</v>
      </c>
      <c r="H1022">
        <f t="shared" ca="1" si="124"/>
        <v>1</v>
      </c>
      <c r="I1022" t="str">
        <f ca="1">VLOOKUP(Q1022,Tabela3[],9,1)</f>
        <v>HMM Southampton</v>
      </c>
      <c r="J1022" t="str">
        <f ca="1">VLOOKUP(Q1022,Tabela3[],11,0)</f>
        <v>TORRADORES DE CAFÉ</v>
      </c>
      <c r="K1022" t="str">
        <f ca="1">VLOOKUP(Q1022,Tabela3[],10,0)</f>
        <v>Geral</v>
      </c>
      <c r="L1022" t="e" cm="1">
        <f t="array" aca="1" ref="L1022" ca="1">IF(Tabela2[[#This Row],[PORTO]]=Tabela2[[#This Row],[DESTINO]],0,erro)</f>
        <v>#NAME?</v>
      </c>
      <c r="N1022">
        <f t="shared" ca="1" si="127"/>
        <v>3000</v>
      </c>
      <c r="O1022">
        <f t="shared" ca="1" si="128"/>
        <v>5</v>
      </c>
      <c r="P1022">
        <f t="shared" ca="1" si="129"/>
        <v>9</v>
      </c>
      <c r="Q1022">
        <f t="shared" ca="1" si="125"/>
        <v>33</v>
      </c>
      <c r="R1022">
        <f t="shared" ca="1" si="126"/>
        <v>22</v>
      </c>
    </row>
    <row r="1023" spans="1:18">
      <c r="A1023">
        <f ca="1">VLOOKUP(O1023,Tabela3[],2,0)</f>
        <v>2004</v>
      </c>
      <c r="B1023" t="str">
        <f ca="1">VLOOKUP(P1023,Tabela3[],4,0)</f>
        <v>MARÇO</v>
      </c>
      <c r="C1023" t="str">
        <f ca="1">VLOOKUP(Q1023,Tabela3[],5,0)</f>
        <v>China</v>
      </c>
      <c r="D1023" t="str">
        <f ca="1">VLOOKUP(Q1023,Tabela3[],3,0)</f>
        <v>Alibaba Group</v>
      </c>
      <c r="E1023" t="str">
        <f ca="1">IF(R1023=Q1023, (VLOOKUP(P1023+1,Tabela3[],5,0)),VLOOKUP(R1023,Tabela3[],5,0))</f>
        <v>Holanda</v>
      </c>
      <c r="F1023" s="1">
        <f t="shared" ca="1" si="122"/>
        <v>38040</v>
      </c>
      <c r="G1023" s="1">
        <f t="shared" ca="1" si="123"/>
        <v>38047.819567307815</v>
      </c>
      <c r="H1023">
        <f t="shared" ca="1" si="124"/>
        <v>0</v>
      </c>
      <c r="I1023" t="str">
        <f ca="1">VLOOKUP(Q1023,Tabela3[],9,1)</f>
        <v>HMM St Petersburg</v>
      </c>
      <c r="J1023" t="str">
        <f ca="1">VLOOKUP(Q1023,Tabela3[],11,0)</f>
        <v>Serração Portatil</v>
      </c>
      <c r="K1023" t="str">
        <f ca="1">VLOOKUP(Q1023,Tabela3[],10,0)</f>
        <v>Maquinário</v>
      </c>
      <c r="L1023" t="e" cm="1">
        <f t="array" aca="1" ref="L1023" ca="1">IF(Tabela2[[#This Row],[PORTO]]=Tabela2[[#This Row],[DESTINO]],0,erro)</f>
        <v>#NAME?</v>
      </c>
      <c r="N1023">
        <f t="shared" ca="1" si="127"/>
        <v>30</v>
      </c>
      <c r="O1023">
        <f t="shared" ca="1" si="128"/>
        <v>4</v>
      </c>
      <c r="P1023">
        <f t="shared" ca="1" si="129"/>
        <v>2</v>
      </c>
      <c r="Q1023">
        <f t="shared" ca="1" si="125"/>
        <v>0</v>
      </c>
      <c r="R1023">
        <f t="shared" ca="1" si="126"/>
        <v>17</v>
      </c>
    </row>
    <row r="1024" spans="1:18">
      <c r="A1024">
        <f ca="1">VLOOKUP(O1024,Tabela3[],2,0)</f>
        <v>2004</v>
      </c>
      <c r="B1024" t="str">
        <f ca="1">VLOOKUP(P1024,Tabela3[],4,0)</f>
        <v>JULHO</v>
      </c>
      <c r="C1024" t="str">
        <f ca="1">VLOOKUP(Q1024,Tabela3[],5,0)</f>
        <v>Brasil</v>
      </c>
      <c r="D1024" t="str">
        <f ca="1">VLOOKUP(Q1024,Tabela3[],3,0)</f>
        <v>VALE</v>
      </c>
      <c r="E1024" t="str">
        <f ca="1">IF(R1024=Q1024, (VLOOKUP(P1024+1,Tabela3[],5,0)),VLOOKUP(R1024,Tabela3[],5,0))</f>
        <v>Estados Unidos</v>
      </c>
      <c r="F1024" s="1">
        <f t="shared" ca="1" si="122"/>
        <v>38161</v>
      </c>
      <c r="G1024" s="1">
        <f t="shared" ca="1" si="123"/>
        <v>38166.626370975318</v>
      </c>
      <c r="H1024">
        <f t="shared" ca="1" si="124"/>
        <v>0</v>
      </c>
      <c r="I1024" t="str">
        <f ca="1">VLOOKUP(Q1024,Tabela3[],9,1)</f>
        <v>Lan Hua Hai</v>
      </c>
      <c r="J1024" t="str">
        <f ca="1">VLOOKUP(Q1024,Tabela3[],11,0)</f>
        <v>Bauxita</v>
      </c>
      <c r="K1024" t="str">
        <f ca="1">VLOOKUP(Q1024,Tabela3[],10,0)</f>
        <v>Minério</v>
      </c>
      <c r="L1024" t="e" cm="1">
        <f t="array" aca="1" ref="L1024" ca="1">IF(Tabela2[[#This Row],[PORTO]]=Tabela2[[#This Row],[DESTINO]],0,erro)</f>
        <v>#NAME?</v>
      </c>
      <c r="N1024">
        <f t="shared" ca="1" si="127"/>
        <v>0</v>
      </c>
      <c r="O1024">
        <f t="shared" ca="1" si="128"/>
        <v>4</v>
      </c>
      <c r="P1024">
        <f t="shared" ca="1" si="129"/>
        <v>6</v>
      </c>
      <c r="Q1024">
        <f t="shared" ca="1" si="125"/>
        <v>28</v>
      </c>
      <c r="R1024">
        <f t="shared" ca="1" si="126"/>
        <v>4</v>
      </c>
    </row>
    <row r="1025" spans="1:18">
      <c r="A1025">
        <f ca="1">VLOOKUP(O1025,Tabela3[],2,0)</f>
        <v>2002</v>
      </c>
      <c r="B1025" t="str">
        <f ca="1">VLOOKUP(P1025,Tabela3[],4,0)</f>
        <v>JUNHO</v>
      </c>
      <c r="C1025" t="str">
        <f ca="1">VLOOKUP(Q1025,Tabela3[],5,0)</f>
        <v>França</v>
      </c>
      <c r="D1025" t="str">
        <f ca="1">VLOOKUP(Q1025,Tabela3[],3,0)</f>
        <v> LVMH</v>
      </c>
      <c r="E1025" t="str">
        <f ca="1">IF(R1025=Q1025, (VLOOKUP(P1025+1,Tabela3[],5,0)),VLOOKUP(R1025,Tabela3[],5,0))</f>
        <v>Alemanha</v>
      </c>
      <c r="F1025" s="1">
        <f t="shared" ca="1" si="122"/>
        <v>37396</v>
      </c>
      <c r="G1025" s="1">
        <f t="shared" ca="1" si="123"/>
        <v>37403.771016755316</v>
      </c>
      <c r="H1025">
        <f t="shared" ca="1" si="124"/>
        <v>0</v>
      </c>
      <c r="I1025" t="str">
        <f ca="1">VLOOKUP(Q1025,Tabela3[],9,1)</f>
        <v>Emma Maersk</v>
      </c>
      <c r="J1025" t="str">
        <f ca="1">VLOOKUP(Q1025,Tabela3[],11,0)</f>
        <v>Guerlain</v>
      </c>
      <c r="K1025" t="str">
        <f ca="1">VLOOKUP(Q1025,Tabela3[],10,0)</f>
        <v>Tecido</v>
      </c>
      <c r="L1025" t="e" cm="1">
        <f t="array" aca="1" ref="L1025" ca="1">IF(Tabela2[[#This Row],[PORTO]]=Tabela2[[#This Row],[DESTINO]],0,erro)</f>
        <v>#NAME?</v>
      </c>
      <c r="N1025">
        <f t="shared" ca="1" si="127"/>
        <v>22000</v>
      </c>
      <c r="O1025">
        <f t="shared" ca="1" si="128"/>
        <v>2</v>
      </c>
      <c r="P1025">
        <f t="shared" ca="1" si="129"/>
        <v>5</v>
      </c>
      <c r="Q1025">
        <f t="shared" ca="1" si="125"/>
        <v>23</v>
      </c>
      <c r="R1025">
        <f t="shared" ca="1" si="126"/>
        <v>6</v>
      </c>
    </row>
    <row r="1026" spans="1:18">
      <c r="A1026">
        <f ca="1">VLOOKUP(O1026,Tabela3[],2,0)</f>
        <v>2007</v>
      </c>
      <c r="B1026" t="str">
        <f ca="1">VLOOKUP(P1026,Tabela3[],4,0)</f>
        <v>SETEMBRO</v>
      </c>
      <c r="C1026" t="str">
        <f ca="1">VLOOKUP(Q1026,Tabela3[],5,0)</f>
        <v>Brasil</v>
      </c>
      <c r="D1026" t="str">
        <f ca="1">VLOOKUP(Q1026,Tabela3[],3,0)</f>
        <v>VALE</v>
      </c>
      <c r="E1026" t="str">
        <f ca="1">IF(R1026=Q1026, (VLOOKUP(P1026+1,Tabela3[],5,0)),VLOOKUP(R1026,Tabela3[],5,0))</f>
        <v>Estados Unidos</v>
      </c>
      <c r="F1026" s="1">
        <f t="shared" ref="F1026:F1089" ca="1" si="130">(DATE(A1026,IF(P1026&gt;0,P1026,IF(P1026&gt;12,P1026-1,IF(P1026=0,P1026+1))),RAND()*28))</f>
        <v>39305</v>
      </c>
      <c r="G1026" s="1">
        <f t="shared" ca="1" si="123"/>
        <v>39306.797636348143</v>
      </c>
      <c r="H1026">
        <f t="shared" ca="1" si="124"/>
        <v>0</v>
      </c>
      <c r="I1026" t="str">
        <f ca="1">VLOOKUP(Q1026,Tabela3[],9,1)</f>
        <v>Lan Hua Hai</v>
      </c>
      <c r="J1026" t="str">
        <f ca="1">VLOOKUP(Q1026,Tabela3[],11,0)</f>
        <v>Manganês</v>
      </c>
      <c r="K1026" t="str">
        <f ca="1">VLOOKUP(Q1026,Tabela3[],10,0)</f>
        <v>Minério</v>
      </c>
      <c r="L1026" t="e" cm="1">
        <f t="array" aca="1" ref="L1026" ca="1">IF(Tabela2[[#This Row],[PORTO]]=Tabela2[[#This Row],[DESTINO]],0,erro)</f>
        <v>#NAME?</v>
      </c>
      <c r="N1026">
        <f t="shared" ca="1" si="127"/>
        <v>0</v>
      </c>
      <c r="O1026">
        <f t="shared" ca="1" si="128"/>
        <v>7</v>
      </c>
      <c r="P1026">
        <f t="shared" ca="1" si="129"/>
        <v>8</v>
      </c>
      <c r="Q1026">
        <f t="shared" ca="1" si="125"/>
        <v>29</v>
      </c>
      <c r="R1026">
        <f t="shared" ca="1" si="126"/>
        <v>5</v>
      </c>
    </row>
    <row r="1027" spans="1:18">
      <c r="A1027">
        <f ca="1">VLOOKUP(O1027,Tabela3[],2,0)</f>
        <v>2000</v>
      </c>
      <c r="B1027" t="str">
        <f ca="1">VLOOKUP(P1027,Tabela3[],4,0)</f>
        <v>OUTUBRO</v>
      </c>
      <c r="C1027" t="str">
        <f ca="1">VLOOKUP(Q1027,Tabela3[],5,0)</f>
        <v>França</v>
      </c>
      <c r="D1027" t="str">
        <f ca="1">VLOOKUP(Q1027,Tabela3[],3,0)</f>
        <v> LVMH</v>
      </c>
      <c r="E1027" t="str">
        <f ca="1">IF(R1027=Q1027, (VLOOKUP(P1027+1,Tabela3[],5,0)),VLOOKUP(R1027,Tabela3[],5,0))</f>
        <v>Coréia do Sul</v>
      </c>
      <c r="F1027" s="1">
        <f t="shared" ca="1" si="130"/>
        <v>36788</v>
      </c>
      <c r="G1027" s="1">
        <f t="shared" ref="G1027:G1090" ca="1" si="131">F1027+RAND()*10</f>
        <v>36794.595714304785</v>
      </c>
      <c r="H1027">
        <f t="shared" ref="H1027:H1090" ca="1" si="132">INT(RAND()*2)</f>
        <v>0</v>
      </c>
      <c r="I1027" t="str">
        <f ca="1">VLOOKUP(Q1027,Tabela3[],9,1)</f>
        <v>Emma Maersk</v>
      </c>
      <c r="J1027" t="str">
        <f ca="1">VLOOKUP(Q1027,Tabela3[],11,0)</f>
        <v>Clos Des Lambrys</v>
      </c>
      <c r="K1027" t="str">
        <f ca="1">VLOOKUP(Q1027,Tabela3[],10,0)</f>
        <v>Tecido</v>
      </c>
      <c r="L1027" t="e" cm="1">
        <f t="array" aca="1" ref="L1027" ca="1">IF(Tabela2[[#This Row],[PORTO]]=Tabela2[[#This Row],[DESTINO]],0,erro)</f>
        <v>#NAME?</v>
      </c>
      <c r="N1027">
        <f t="shared" ca="1" si="127"/>
        <v>46000</v>
      </c>
      <c r="O1027">
        <f t="shared" ca="1" si="128"/>
        <v>0</v>
      </c>
      <c r="P1027">
        <f t="shared" ca="1" si="129"/>
        <v>9</v>
      </c>
      <c r="Q1027">
        <f t="shared" ref="Q1027:Q1090" ca="1" si="133">INT(RAND()*35)</f>
        <v>21</v>
      </c>
      <c r="R1027">
        <f t="shared" ref="R1027:R1090" ca="1" si="134">INT(RAND()*25)</f>
        <v>14</v>
      </c>
    </row>
    <row r="1028" spans="1:18">
      <c r="A1028">
        <f ca="1">VLOOKUP(O1028,Tabela3[],2,0)</f>
        <v>2008</v>
      </c>
      <c r="B1028" t="str">
        <f ca="1">VLOOKUP(P1028,Tabela3[],4,0)</f>
        <v>JUNHO</v>
      </c>
      <c r="C1028" t="str">
        <f ca="1">VLOOKUP(Q1028,Tabela3[],5,0)</f>
        <v>França</v>
      </c>
      <c r="D1028" t="str">
        <f ca="1">VLOOKUP(Q1028,Tabela3[],3,0)</f>
        <v> LVMH</v>
      </c>
      <c r="E1028" t="str">
        <f ca="1">IF(R1028=Q1028, (VLOOKUP(P1028+1,Tabela3[],5,0)),VLOOKUP(R1028,Tabela3[],5,0))</f>
        <v>Itália</v>
      </c>
      <c r="F1028" s="1">
        <f t="shared" ca="1" si="130"/>
        <v>39570</v>
      </c>
      <c r="G1028" s="1">
        <f t="shared" ca="1" si="131"/>
        <v>39571.324493611362</v>
      </c>
      <c r="H1028">
        <f t="shared" ca="1" si="132"/>
        <v>0</v>
      </c>
      <c r="I1028" t="str">
        <f ca="1">VLOOKUP(Q1028,Tabela3[],9,1)</f>
        <v>Emma Maersk</v>
      </c>
      <c r="J1028" t="str">
        <f ca="1">VLOOKUP(Q1028,Tabela3[],11,0)</f>
        <v>Clos Des Lambrys</v>
      </c>
      <c r="K1028" t="str">
        <f ca="1">VLOOKUP(Q1028,Tabela3[],10,0)</f>
        <v>Tecido</v>
      </c>
      <c r="L1028" t="e" cm="1">
        <f t="array" aca="1" ref="L1028" ca="1">IF(Tabela2[[#This Row],[PORTO]]=Tabela2[[#This Row],[DESTINO]],0,erro)</f>
        <v>#NAME?</v>
      </c>
      <c r="N1028">
        <f t="shared" ca="1" si="127"/>
        <v>24000</v>
      </c>
      <c r="O1028">
        <f t="shared" ca="1" si="128"/>
        <v>8</v>
      </c>
      <c r="P1028">
        <f t="shared" ca="1" si="129"/>
        <v>5</v>
      </c>
      <c r="Q1028">
        <f t="shared" ca="1" si="133"/>
        <v>21</v>
      </c>
      <c r="R1028">
        <f t="shared" ca="1" si="134"/>
        <v>19</v>
      </c>
    </row>
    <row r="1029" spans="1:18">
      <c r="A1029">
        <f ca="1">VLOOKUP(O1029,Tabela3[],2,0)</f>
        <v>2003</v>
      </c>
      <c r="B1029" t="str">
        <f ca="1">VLOOKUP(P1029,Tabela3[],4,0)</f>
        <v>MARÇO</v>
      </c>
      <c r="C1029" t="str">
        <f ca="1">VLOOKUP(Q1029,Tabela3[],5,0)</f>
        <v>Itália</v>
      </c>
      <c r="D1029" t="str">
        <f ca="1">VLOOKUP(Q1029,Tabela3[],3,0)</f>
        <v>Hyundai</v>
      </c>
      <c r="E1029" t="str">
        <f ca="1">IF(R1029=Q1029, (VLOOKUP(P1029+1,Tabela3[],5,0)),VLOOKUP(R1029,Tabela3[],5,0))</f>
        <v>Estados Unidos</v>
      </c>
      <c r="F1029" s="1">
        <f t="shared" ca="1" si="130"/>
        <v>37676</v>
      </c>
      <c r="G1029" s="1">
        <f t="shared" ca="1" si="131"/>
        <v>37677.167474069349</v>
      </c>
      <c r="H1029">
        <f t="shared" ca="1" si="132"/>
        <v>1</v>
      </c>
      <c r="I1029" t="str">
        <f ca="1">VLOOKUP(Q1029,Tabela3[],9,1)</f>
        <v>Car Carriers</v>
      </c>
      <c r="J1029" t="str">
        <f ca="1">VLOOKUP(Q1029,Tabela3[],11,0)</f>
        <v>Creta Confort</v>
      </c>
      <c r="K1029" t="str">
        <f ca="1">VLOOKUP(Q1029,Tabela3[],10,0)</f>
        <v>Carros</v>
      </c>
      <c r="L1029" t="e" cm="1">
        <f t="array" aca="1" ref="L1029" ca="1">IF(Tabela2[[#This Row],[PORTO]]=Tabela2[[#This Row],[DESTINO]],0,erro)</f>
        <v>#NAME?</v>
      </c>
      <c r="N1029">
        <f t="shared" ref="N1029:N1092" ca="1" si="135">IF(K1029="Geral",INT((RANDBETWEEN(1,5)*1000)),IF(K1029="Eletrônicos",INT((RANDBETWEEN(1,5))*500),IF(K1029="Tecido",INT((RANDBETWEEN(10,50)*1000)),IF(K1029="Carros",INT((RANDBETWEEN(1,5)*100)),IF(K1029="Petróleo",INT((RANDBETWEEN(50,100)*1000)),IF(K1029="Quimico",INT((RANDBETWEEN(10,200)*10000)),IF(K1029="Maquinário",INT((RANDBETWEEN(1,5)*10)),0)))))))</f>
        <v>100</v>
      </c>
      <c r="O1029">
        <f t="shared" ca="1" si="128"/>
        <v>3</v>
      </c>
      <c r="P1029">
        <f t="shared" ca="1" si="129"/>
        <v>2</v>
      </c>
      <c r="Q1029">
        <f t="shared" ca="1" si="133"/>
        <v>18</v>
      </c>
      <c r="R1029">
        <f t="shared" ca="1" si="134"/>
        <v>5</v>
      </c>
    </row>
    <row r="1030" spans="1:18">
      <c r="A1030">
        <f ca="1">VLOOKUP(O1030,Tabela3[],2,0)</f>
        <v>2000</v>
      </c>
      <c r="B1030" t="str">
        <f ca="1">VLOOKUP(P1030,Tabela3[],4,0)</f>
        <v>MAIO</v>
      </c>
      <c r="C1030" t="str">
        <f ca="1">VLOOKUP(Q1030,Tabela3[],5,0)</f>
        <v>Estados Unidos</v>
      </c>
      <c r="D1030" t="str">
        <f ca="1">VLOOKUP(Q1030,Tabela3[],3,0)</f>
        <v>Amazon</v>
      </c>
      <c r="E1030" t="str">
        <f ca="1">IF(R1030=Q1030, (VLOOKUP(P1030+1,Tabela3[],5,0)),VLOOKUP(R1030,Tabela3[],5,0))</f>
        <v>Estados Unidos</v>
      </c>
      <c r="F1030" s="1">
        <f t="shared" ca="1" si="130"/>
        <v>36621</v>
      </c>
      <c r="G1030" s="1">
        <f t="shared" ca="1" si="131"/>
        <v>36624.015703319194</v>
      </c>
      <c r="H1030">
        <f t="shared" ca="1" si="132"/>
        <v>0</v>
      </c>
      <c r="I1030" t="str">
        <f ca="1">VLOOKUP(Q1030,Tabela3[],9,1)</f>
        <v>HMM Algeciras</v>
      </c>
      <c r="J1030" t="str">
        <f ca="1">VLOOKUP(Q1030,Tabela3[],11,0)</f>
        <v>Colchão Baby Light D18</v>
      </c>
      <c r="K1030" t="str">
        <f ca="1">VLOOKUP(Q1030,Tabela3[],10,0)</f>
        <v>Geral</v>
      </c>
      <c r="L1030" cm="1">
        <f t="array" aca="1" ref="L1030" ca="1">IF(Tabela2[[#This Row],[PORTO]]=Tabela2[[#This Row],[DESTINO]],0,erro)</f>
        <v>0</v>
      </c>
      <c r="N1030">
        <f t="shared" ca="1" si="135"/>
        <v>2000</v>
      </c>
      <c r="O1030">
        <f t="shared" ca="1" si="128"/>
        <v>0</v>
      </c>
      <c r="P1030">
        <f t="shared" ca="1" si="129"/>
        <v>4</v>
      </c>
      <c r="Q1030">
        <f t="shared" ca="1" si="133"/>
        <v>4</v>
      </c>
      <c r="R1030">
        <f t="shared" ca="1" si="134"/>
        <v>4</v>
      </c>
    </row>
    <row r="1031" spans="1:18">
      <c r="A1031">
        <f ca="1">VLOOKUP(O1031,Tabela3[],2,0)</f>
        <v>2009</v>
      </c>
      <c r="B1031" t="str">
        <f ca="1">VLOOKUP(P1031,Tabela3[],4,0)</f>
        <v>OUTUBRO</v>
      </c>
      <c r="C1031" t="str">
        <f ca="1">VLOOKUP(Q1031,Tabela3[],5,0)</f>
        <v>Coréia do Sul</v>
      </c>
      <c r="D1031" t="str">
        <f ca="1">VLOOKUP(Q1031,Tabela3[],3,0)</f>
        <v>Samsung</v>
      </c>
      <c r="E1031" t="str">
        <f ca="1">IF(R1031=Q1031, (VLOOKUP(P1031+1,Tabela3[],5,0)),VLOOKUP(R1031,Tabela3[],5,0))</f>
        <v>Estados Unidos</v>
      </c>
      <c r="F1031" s="1">
        <f t="shared" ca="1" si="130"/>
        <v>40063</v>
      </c>
      <c r="G1031" s="1">
        <f t="shared" ca="1" si="131"/>
        <v>40068.446644949348</v>
      </c>
      <c r="H1031">
        <f t="shared" ca="1" si="132"/>
        <v>1</v>
      </c>
      <c r="I1031" t="str">
        <f ca="1">VLOOKUP(Q1031,Tabela3[],9,1)</f>
        <v>HMM Rotterdam</v>
      </c>
      <c r="J1031" t="str">
        <f ca="1">VLOOKUP(Q1031,Tabela3[],11,0)</f>
        <v>Neo QLED 8k 75"</v>
      </c>
      <c r="K1031" t="str">
        <f ca="1">VLOOKUP(Q1031,Tabela3[],10,0)</f>
        <v>Eletrônicos</v>
      </c>
      <c r="L1031" t="e" cm="1">
        <f t="array" aca="1" ref="L1031" ca="1">IF(Tabela2[[#This Row],[PORTO]]=Tabela2[[#This Row],[DESTINO]],0,erro)</f>
        <v>#NAME?</v>
      </c>
      <c r="N1031">
        <f t="shared" ca="1" si="135"/>
        <v>2000</v>
      </c>
      <c r="O1031">
        <f t="shared" ca="1" si="128"/>
        <v>9</v>
      </c>
      <c r="P1031">
        <f t="shared" ca="1" si="129"/>
        <v>9</v>
      </c>
      <c r="Q1031">
        <f t="shared" ca="1" si="133"/>
        <v>12</v>
      </c>
      <c r="R1031">
        <f t="shared" ca="1" si="134"/>
        <v>4</v>
      </c>
    </row>
    <row r="1032" spans="1:18">
      <c r="A1032">
        <f ca="1">VLOOKUP(O1032,Tabela3[],2,0)</f>
        <v>2006</v>
      </c>
      <c r="B1032" t="str">
        <f ca="1">VLOOKUP(P1032,Tabela3[],4,0)</f>
        <v>OUTUBRO</v>
      </c>
      <c r="C1032" t="str">
        <f ca="1">VLOOKUP(Q1032,Tabela3[],5,0)</f>
        <v>Canadá</v>
      </c>
      <c r="D1032" t="str">
        <f ca="1">VLOOKUP(Q1032,Tabela3[],3,0)</f>
        <v>Shopify</v>
      </c>
      <c r="E1032" t="str">
        <f ca="1">IF(R1032=Q1032, (VLOOKUP(P1032+1,Tabela3[],5,0)),VLOOKUP(R1032,Tabela3[],5,0))</f>
        <v>Estados Unidos</v>
      </c>
      <c r="F1032" s="1">
        <f t="shared" ca="1" si="130"/>
        <v>38965</v>
      </c>
      <c r="G1032" s="1">
        <f t="shared" ca="1" si="131"/>
        <v>38966.146222023577</v>
      </c>
      <c r="H1032">
        <f t="shared" ca="1" si="132"/>
        <v>0</v>
      </c>
      <c r="I1032" t="str">
        <f ca="1">VLOOKUP(Q1032,Tabela3[],9,1)</f>
        <v>HMM Southampton</v>
      </c>
      <c r="J1032" t="str">
        <f ca="1">VLOOKUP(Q1032,Tabela3[],11,0)</f>
        <v>NONA</v>
      </c>
      <c r="K1032" t="str">
        <f ca="1">VLOOKUP(Q1032,Tabela3[],10,0)</f>
        <v>Bebida</v>
      </c>
      <c r="L1032" t="e" cm="1">
        <f t="array" aca="1" ref="L1032" ca="1">IF(Tabela2[[#This Row],[PORTO]]=Tabela2[[#This Row],[DESTINO]],0,erro)</f>
        <v>#NAME?</v>
      </c>
      <c r="N1032">
        <f t="shared" ca="1" si="135"/>
        <v>0</v>
      </c>
      <c r="O1032">
        <f t="shared" ca="1" si="128"/>
        <v>6</v>
      </c>
      <c r="P1032">
        <f t="shared" ca="1" si="129"/>
        <v>9</v>
      </c>
      <c r="Q1032">
        <f t="shared" ca="1" si="133"/>
        <v>34</v>
      </c>
      <c r="R1032">
        <f t="shared" ca="1" si="134"/>
        <v>5</v>
      </c>
    </row>
    <row r="1033" spans="1:18">
      <c r="A1033">
        <f ca="1">VLOOKUP(O1033,Tabela3[],2,0)</f>
        <v>2006</v>
      </c>
      <c r="B1033" t="str">
        <f ca="1">VLOOKUP(P1033,Tabela3[],4,0)</f>
        <v>FEVEREIRO</v>
      </c>
      <c r="C1033" t="str">
        <f ca="1">VLOOKUP(Q1033,Tabela3[],5,0)</f>
        <v>Japão</v>
      </c>
      <c r="D1033" t="str">
        <f ca="1">VLOOKUP(Q1033,Tabela3[],3,0)</f>
        <v>Toyota</v>
      </c>
      <c r="E1033" t="str">
        <f ca="1">IF(R1033=Q1033, (VLOOKUP(P1033+1,Tabela3[],5,0)),VLOOKUP(R1033,Tabela3[],5,0))</f>
        <v>Holanda</v>
      </c>
      <c r="F1033" s="1">
        <f t="shared" ca="1" si="130"/>
        <v>38734</v>
      </c>
      <c r="G1033" s="1">
        <f t="shared" ca="1" si="131"/>
        <v>38743.128339647126</v>
      </c>
      <c r="H1033">
        <f t="shared" ca="1" si="132"/>
        <v>1</v>
      </c>
      <c r="I1033" t="str">
        <f ca="1">VLOOKUP(Q1033,Tabela3[],9,1)</f>
        <v>Trailer Carriers</v>
      </c>
      <c r="J1033" t="str">
        <f ca="1">VLOOKUP(Q1033,Tabela3[],11,0)</f>
        <v>COROLLA CROSS XR</v>
      </c>
      <c r="K1033" t="str">
        <f ca="1">VLOOKUP(Q1033,Tabela3[],10,0)</f>
        <v>Carros</v>
      </c>
      <c r="L1033" t="e" cm="1">
        <f t="array" aca="1" ref="L1033" ca="1">IF(Tabela2[[#This Row],[PORTO]]=Tabela2[[#This Row],[DESTINO]],0,erro)</f>
        <v>#NAME?</v>
      </c>
      <c r="N1033">
        <f t="shared" ca="1" si="135"/>
        <v>100</v>
      </c>
      <c r="O1033">
        <f t="shared" ca="1" si="128"/>
        <v>6</v>
      </c>
      <c r="P1033">
        <f t="shared" ca="1" si="129"/>
        <v>1</v>
      </c>
      <c r="Q1033">
        <f t="shared" ca="1" si="133"/>
        <v>11</v>
      </c>
      <c r="R1033">
        <f t="shared" ca="1" si="134"/>
        <v>17</v>
      </c>
    </row>
    <row r="1034" spans="1:18">
      <c r="A1034">
        <f ca="1">VLOOKUP(O1034,Tabela3[],2,0)</f>
        <v>2002</v>
      </c>
      <c r="B1034" t="str">
        <f ca="1">VLOOKUP(P1034,Tabela3[],4,0)</f>
        <v>JUNHO</v>
      </c>
      <c r="C1034" t="str">
        <f ca="1">VLOOKUP(Q1034,Tabela3[],5,0)</f>
        <v>França</v>
      </c>
      <c r="D1034" t="str">
        <f ca="1">VLOOKUP(Q1034,Tabela3[],3,0)</f>
        <v> LVMH</v>
      </c>
      <c r="E1034" t="str">
        <f ca="1">IF(R1034=Q1034, (VLOOKUP(P1034+1,Tabela3[],5,0)),VLOOKUP(R1034,Tabela3[],5,0))</f>
        <v>Holanda</v>
      </c>
      <c r="F1034" s="1">
        <f t="shared" ca="1" si="130"/>
        <v>37394</v>
      </c>
      <c r="G1034" s="1">
        <f t="shared" ca="1" si="131"/>
        <v>37402.442447542344</v>
      </c>
      <c r="H1034">
        <f t="shared" ca="1" si="132"/>
        <v>0</v>
      </c>
      <c r="I1034" t="str">
        <f ca="1">VLOOKUP(Q1034,Tabela3[],9,1)</f>
        <v>Emma Maersk</v>
      </c>
      <c r="J1034" t="str">
        <f ca="1">VLOOKUP(Q1034,Tabela3[],11,0)</f>
        <v>Guerlain</v>
      </c>
      <c r="K1034" t="str">
        <f ca="1">VLOOKUP(Q1034,Tabela3[],10,0)</f>
        <v>Tecido</v>
      </c>
      <c r="L1034" t="e" cm="1">
        <f t="array" aca="1" ref="L1034" ca="1">IF(Tabela2[[#This Row],[PORTO]]=Tabela2[[#This Row],[DESTINO]],0,erro)</f>
        <v>#NAME?</v>
      </c>
      <c r="N1034">
        <f t="shared" ca="1" si="135"/>
        <v>45000</v>
      </c>
      <c r="O1034">
        <f t="shared" ca="1" si="128"/>
        <v>2</v>
      </c>
      <c r="P1034">
        <f t="shared" ca="1" si="129"/>
        <v>5</v>
      </c>
      <c r="Q1034">
        <f t="shared" ca="1" si="133"/>
        <v>23</v>
      </c>
      <c r="R1034">
        <f t="shared" ca="1" si="134"/>
        <v>16</v>
      </c>
    </row>
    <row r="1035" spans="1:18">
      <c r="A1035">
        <f ca="1">VLOOKUP(O1035,Tabela3[],2,0)</f>
        <v>2008</v>
      </c>
      <c r="B1035" t="str">
        <f ca="1">VLOOKUP(P1035,Tabela3[],4,0)</f>
        <v>JANEIRO</v>
      </c>
      <c r="C1035" t="str">
        <f ca="1">VLOOKUP(Q1035,Tabela3[],5,0)</f>
        <v>Canadá</v>
      </c>
      <c r="D1035" t="str">
        <f ca="1">VLOOKUP(Q1035,Tabela3[],3,0)</f>
        <v>Shopify</v>
      </c>
      <c r="E1035" t="str">
        <f ca="1">IF(R1035=Q1035, (VLOOKUP(P1035+1,Tabela3[],5,0)),VLOOKUP(R1035,Tabela3[],5,0))</f>
        <v>Japão</v>
      </c>
      <c r="F1035" s="1">
        <f t="shared" ca="1" si="130"/>
        <v>39471</v>
      </c>
      <c r="G1035" s="1">
        <f t="shared" ca="1" si="131"/>
        <v>39475.711961145775</v>
      </c>
      <c r="H1035">
        <f t="shared" ca="1" si="132"/>
        <v>0</v>
      </c>
      <c r="I1035" t="str">
        <f ca="1">VLOOKUP(Q1035,Tabela3[],9,1)</f>
        <v>HMM Southampton</v>
      </c>
      <c r="J1035" t="str">
        <f ca="1">VLOOKUP(Q1035,Tabela3[],11,0)</f>
        <v>NONA</v>
      </c>
      <c r="K1035" t="str">
        <f ca="1">VLOOKUP(Q1035,Tabela3[],10,0)</f>
        <v>Bebida</v>
      </c>
      <c r="L1035" t="e" cm="1">
        <f t="array" aca="1" ref="L1035" ca="1">IF(Tabela2[[#This Row],[PORTO]]=Tabela2[[#This Row],[DESTINO]],0,erro)</f>
        <v>#NAME?</v>
      </c>
      <c r="N1035">
        <f t="shared" ca="1" si="135"/>
        <v>0</v>
      </c>
      <c r="O1035">
        <f t="shared" ca="1" si="128"/>
        <v>8</v>
      </c>
      <c r="P1035">
        <f t="shared" ca="1" si="129"/>
        <v>0</v>
      </c>
      <c r="Q1035">
        <f t="shared" ca="1" si="133"/>
        <v>34</v>
      </c>
      <c r="R1035">
        <f t="shared" ca="1" si="134"/>
        <v>11</v>
      </c>
    </row>
    <row r="1036" spans="1:18">
      <c r="A1036">
        <f ca="1">VLOOKUP(O1036,Tabela3[],2,0)</f>
        <v>2006</v>
      </c>
      <c r="B1036" t="str">
        <f ca="1">VLOOKUP(P1036,Tabela3[],4,0)</f>
        <v>AGOSTO</v>
      </c>
      <c r="C1036" t="str">
        <f ca="1">VLOOKUP(Q1036,Tabela3[],5,0)</f>
        <v>Estados Unidos</v>
      </c>
      <c r="D1036" t="str">
        <f ca="1">VLOOKUP(Q1036,Tabela3[],3,0)</f>
        <v>Amazon</v>
      </c>
      <c r="E1036" t="str">
        <f ca="1">IF(R1036=Q1036, (VLOOKUP(P1036+1,Tabela3[],5,0)),VLOOKUP(R1036,Tabela3[],5,0))</f>
        <v>Coréia do Sul</v>
      </c>
      <c r="F1036" s="1">
        <f t="shared" ca="1" si="130"/>
        <v>38915</v>
      </c>
      <c r="G1036" s="1">
        <f t="shared" ca="1" si="131"/>
        <v>38924.481260555738</v>
      </c>
      <c r="H1036">
        <f t="shared" ca="1" si="132"/>
        <v>1</v>
      </c>
      <c r="I1036" t="str">
        <f ca="1">VLOOKUP(Q1036,Tabela3[],9,1)</f>
        <v>HMM Algeciras</v>
      </c>
      <c r="J1036" t="str">
        <f ca="1">VLOOKUP(Q1036,Tabela3[],11,0)</f>
        <v>Colchão Baby Light D18</v>
      </c>
      <c r="K1036" t="str">
        <f ca="1">VLOOKUP(Q1036,Tabela3[],10,0)</f>
        <v>Geral</v>
      </c>
      <c r="L1036" t="e" cm="1">
        <f t="array" aca="1" ref="L1036" ca="1">IF(Tabela2[[#This Row],[PORTO]]=Tabela2[[#This Row],[DESTINO]],0,erro)</f>
        <v>#NAME?</v>
      </c>
      <c r="N1036">
        <f t="shared" ca="1" si="135"/>
        <v>4000</v>
      </c>
      <c r="O1036">
        <f t="shared" ca="1" si="128"/>
        <v>6</v>
      </c>
      <c r="P1036">
        <f t="shared" ca="1" si="129"/>
        <v>7</v>
      </c>
      <c r="Q1036">
        <f t="shared" ca="1" si="133"/>
        <v>4</v>
      </c>
      <c r="R1036">
        <f t="shared" ca="1" si="134"/>
        <v>14</v>
      </c>
    </row>
    <row r="1037" spans="1:18">
      <c r="A1037">
        <f ca="1">VLOOKUP(O1037,Tabela3[],2,0)</f>
        <v>2008</v>
      </c>
      <c r="B1037" t="str">
        <f ca="1">VLOOKUP(P1037,Tabela3[],4,0)</f>
        <v>AGOSTO</v>
      </c>
      <c r="C1037" t="str">
        <f ca="1">VLOOKUP(Q1037,Tabela3[],5,0)</f>
        <v>Japão</v>
      </c>
      <c r="D1037" t="str">
        <f ca="1">VLOOKUP(Q1037,Tabela3[],3,0)</f>
        <v>Toyota</v>
      </c>
      <c r="E1037" t="str">
        <f ca="1">IF(R1037=Q1037, (VLOOKUP(P1037+1,Tabela3[],5,0)),VLOOKUP(R1037,Tabela3[],5,0))</f>
        <v>China</v>
      </c>
      <c r="F1037" s="1">
        <f t="shared" ca="1" si="130"/>
        <v>39647</v>
      </c>
      <c r="G1037" s="1">
        <f t="shared" ca="1" si="131"/>
        <v>39655.006201669108</v>
      </c>
      <c r="H1037">
        <f t="shared" ca="1" si="132"/>
        <v>1</v>
      </c>
      <c r="I1037" t="str">
        <f ca="1">VLOOKUP(Q1037,Tabela3[],9,1)</f>
        <v>Trailer Carriers</v>
      </c>
      <c r="J1037" t="str">
        <f ca="1">VLOOKUP(Q1037,Tabela3[],11,0)</f>
        <v>HILUX CABINE DUPLA STD POWER PACK</v>
      </c>
      <c r="K1037" t="str">
        <f ca="1">VLOOKUP(Q1037,Tabela3[],10,0)</f>
        <v>Carros</v>
      </c>
      <c r="L1037" t="e" cm="1">
        <f t="array" aca="1" ref="L1037" ca="1">IF(Tabela2[[#This Row],[PORTO]]=Tabela2[[#This Row],[DESTINO]],0,erro)</f>
        <v>#NAME?</v>
      </c>
      <c r="N1037">
        <f t="shared" ca="1" si="135"/>
        <v>100</v>
      </c>
      <c r="O1037">
        <f t="shared" ca="1" si="128"/>
        <v>8</v>
      </c>
      <c r="P1037">
        <f t="shared" ca="1" si="129"/>
        <v>7</v>
      </c>
      <c r="Q1037">
        <f t="shared" ca="1" si="133"/>
        <v>9</v>
      </c>
      <c r="R1037">
        <f t="shared" ca="1" si="134"/>
        <v>1</v>
      </c>
    </row>
    <row r="1038" spans="1:18">
      <c r="A1038">
        <f ca="1">VLOOKUP(O1038,Tabela3[],2,0)</f>
        <v>2004</v>
      </c>
      <c r="B1038" t="str">
        <f ca="1">VLOOKUP(P1038,Tabela3[],4,0)</f>
        <v>JULHO</v>
      </c>
      <c r="C1038" t="str">
        <f ca="1">VLOOKUP(Q1038,Tabela3[],5,0)</f>
        <v>Japão</v>
      </c>
      <c r="D1038" t="str">
        <f ca="1">VLOOKUP(Q1038,Tabela3[],3,0)</f>
        <v>Toyota</v>
      </c>
      <c r="E1038" t="str">
        <f ca="1">IF(R1038=Q1038, (VLOOKUP(P1038+1,Tabela3[],5,0)),VLOOKUP(R1038,Tabela3[],5,0))</f>
        <v>Japão</v>
      </c>
      <c r="F1038" s="1">
        <f t="shared" ca="1" si="130"/>
        <v>38141</v>
      </c>
      <c r="G1038" s="1">
        <f t="shared" ca="1" si="131"/>
        <v>38149.802369297133</v>
      </c>
      <c r="H1038">
        <f t="shared" ca="1" si="132"/>
        <v>0</v>
      </c>
      <c r="I1038" t="str">
        <f ca="1">VLOOKUP(Q1038,Tabela3[],9,1)</f>
        <v>Trailer Carriers</v>
      </c>
      <c r="J1038" t="str">
        <f ca="1">VLOOKUP(Q1038,Tabela3[],11,0)</f>
        <v>COROLLA CROSS XR</v>
      </c>
      <c r="K1038" t="str">
        <f ca="1">VLOOKUP(Q1038,Tabela3[],10,0)</f>
        <v>Carros</v>
      </c>
      <c r="L1038" cm="1">
        <f t="array" aca="1" ref="L1038" ca="1">IF(Tabela2[[#This Row],[PORTO]]=Tabela2[[#This Row],[DESTINO]],0,erro)</f>
        <v>0</v>
      </c>
      <c r="N1038">
        <f t="shared" ca="1" si="135"/>
        <v>300</v>
      </c>
      <c r="O1038">
        <f t="shared" ca="1" si="128"/>
        <v>4</v>
      </c>
      <c r="P1038">
        <f t="shared" ca="1" si="129"/>
        <v>6</v>
      </c>
      <c r="Q1038">
        <f t="shared" ca="1" si="133"/>
        <v>11</v>
      </c>
      <c r="R1038">
        <f t="shared" ca="1" si="134"/>
        <v>9</v>
      </c>
    </row>
    <row r="1039" spans="1:18">
      <c r="A1039">
        <f ca="1">VLOOKUP(O1039,Tabela3[],2,0)</f>
        <v>2001</v>
      </c>
      <c r="B1039" t="str">
        <f ca="1">VLOOKUP(P1039,Tabela3[],4,0)</f>
        <v>JANEIRO</v>
      </c>
      <c r="C1039" t="str">
        <f ca="1">VLOOKUP(Q1039,Tabela3[],5,0)</f>
        <v>Holanda</v>
      </c>
      <c r="D1039" t="str">
        <f ca="1">VLOOKUP(Q1039,Tabela3[],3,0)</f>
        <v>Shell</v>
      </c>
      <c r="E1039" t="str">
        <f ca="1">IF(R1039=Q1039, (VLOOKUP(P1039+1,Tabela3[],5,0)),VLOOKUP(R1039,Tabela3[],5,0))</f>
        <v>Japão</v>
      </c>
      <c r="F1039" s="1">
        <f t="shared" ca="1" si="130"/>
        <v>36903</v>
      </c>
      <c r="G1039" s="1">
        <f t="shared" ca="1" si="131"/>
        <v>36906.340375712272</v>
      </c>
      <c r="H1039">
        <f t="shared" ca="1" si="132"/>
        <v>0</v>
      </c>
      <c r="I1039" t="str">
        <f ca="1">VLOOKUP(Q1039,Tabela3[],9,1)</f>
        <v>AbQaiq</v>
      </c>
      <c r="J1039" t="str">
        <f ca="1">VLOOKUP(Q1039,Tabela3[],11,0)</f>
        <v>Diesel</v>
      </c>
      <c r="K1039" t="str">
        <f ca="1">VLOOKUP(Q1039,Tabela3[],10,0)</f>
        <v>Petróleo</v>
      </c>
      <c r="L1039" t="e" cm="1">
        <f t="array" aca="1" ref="L1039" ca="1">IF(Tabela2[[#This Row],[PORTO]]=Tabela2[[#This Row],[DESTINO]],0,erro)</f>
        <v>#NAME?</v>
      </c>
      <c r="N1039">
        <f t="shared" ca="1" si="135"/>
        <v>60000</v>
      </c>
      <c r="O1039">
        <f t="shared" ca="1" si="128"/>
        <v>1</v>
      </c>
      <c r="P1039">
        <f t="shared" ca="1" si="129"/>
        <v>0</v>
      </c>
      <c r="Q1039">
        <f t="shared" ca="1" si="133"/>
        <v>15</v>
      </c>
      <c r="R1039">
        <f t="shared" ca="1" si="134"/>
        <v>9</v>
      </c>
    </row>
    <row r="1040" spans="1:18">
      <c r="A1040">
        <f ca="1">VLOOKUP(O1040,Tabela3[],2,0)</f>
        <v>2003</v>
      </c>
      <c r="B1040" t="str">
        <f ca="1">VLOOKUP(P1040,Tabela3[],4,0)</f>
        <v>JUNHO</v>
      </c>
      <c r="C1040" t="str">
        <f ca="1">VLOOKUP(Q1040,Tabela3[],5,0)</f>
        <v>França</v>
      </c>
      <c r="D1040" t="str">
        <f ca="1">VLOOKUP(Q1040,Tabela3[],3,0)</f>
        <v> LVMH</v>
      </c>
      <c r="E1040" t="str">
        <f ca="1">IF(R1040=Q1040, (VLOOKUP(P1040+1,Tabela3[],5,0)),VLOOKUP(R1040,Tabela3[],5,0))</f>
        <v>Holanda</v>
      </c>
      <c r="F1040" s="1">
        <f t="shared" ca="1" si="130"/>
        <v>37756</v>
      </c>
      <c r="G1040" s="1">
        <f t="shared" ca="1" si="131"/>
        <v>37761.642858166611</v>
      </c>
      <c r="H1040">
        <f t="shared" ca="1" si="132"/>
        <v>1</v>
      </c>
      <c r="I1040" t="str">
        <f ca="1">VLOOKUP(Q1040,Tabela3[],9,1)</f>
        <v>Emma Maersk</v>
      </c>
      <c r="J1040" t="str">
        <f ca="1">VLOOKUP(Q1040,Tabela3[],11,0)</f>
        <v>Louis Vuitton</v>
      </c>
      <c r="K1040" t="str">
        <f ca="1">VLOOKUP(Q1040,Tabela3[],10,0)</f>
        <v>Tecido</v>
      </c>
      <c r="L1040" t="e" cm="1">
        <f t="array" aca="1" ref="L1040" ca="1">IF(Tabela2[[#This Row],[PORTO]]=Tabela2[[#This Row],[DESTINO]],0,erro)</f>
        <v>#NAME?</v>
      </c>
      <c r="N1040">
        <f t="shared" ca="1" si="135"/>
        <v>19000</v>
      </c>
      <c r="O1040">
        <f t="shared" ca="1" si="128"/>
        <v>3</v>
      </c>
      <c r="P1040">
        <f t="shared" ca="1" si="129"/>
        <v>5</v>
      </c>
      <c r="Q1040">
        <f t="shared" ca="1" si="133"/>
        <v>22</v>
      </c>
      <c r="R1040">
        <f t="shared" ca="1" si="134"/>
        <v>16</v>
      </c>
    </row>
    <row r="1041" spans="1:18">
      <c r="A1041">
        <f ca="1">VLOOKUP(O1041,Tabela3[],2,0)</f>
        <v>2008</v>
      </c>
      <c r="B1041" t="str">
        <f ca="1">VLOOKUP(P1041,Tabela3[],4,0)</f>
        <v>JULHO</v>
      </c>
      <c r="C1041" t="str">
        <f ca="1">VLOOKUP(Q1041,Tabela3[],5,0)</f>
        <v>Alemanha</v>
      </c>
      <c r="D1041" t="str">
        <f ca="1">VLOOKUP(Q1041,Tabela3[],3,0)</f>
        <v>Volkswagen</v>
      </c>
      <c r="E1041" t="str">
        <f ca="1">IF(R1041=Q1041, (VLOOKUP(P1041+1,Tabela3[],5,0)),VLOOKUP(R1041,Tabela3[],5,0))</f>
        <v>Reino Unido</v>
      </c>
      <c r="F1041" s="1">
        <f t="shared" ca="1" si="130"/>
        <v>39616</v>
      </c>
      <c r="G1041" s="1">
        <f t="shared" ca="1" si="131"/>
        <v>39619.612390553833</v>
      </c>
      <c r="H1041">
        <f t="shared" ca="1" si="132"/>
        <v>0</v>
      </c>
      <c r="I1041" t="str">
        <f ca="1">VLOOKUP(Q1041,Tabela3[],9,1)</f>
        <v>Warehouse Carriers </v>
      </c>
      <c r="J1041" t="str">
        <f ca="1">VLOOKUP(Q1041,Tabela3[],11,0)</f>
        <v>GLI 350 TSI (Jetta)</v>
      </c>
      <c r="K1041" t="str">
        <f ca="1">VLOOKUP(Q1041,Tabela3[],10,0)</f>
        <v>Carros</v>
      </c>
      <c r="L1041" t="e" cm="1">
        <f t="array" aca="1" ref="L1041" ca="1">IF(Tabela2[[#This Row],[PORTO]]=Tabela2[[#This Row],[DESTINO]],0,erro)</f>
        <v>#NAME?</v>
      </c>
      <c r="N1041">
        <f t="shared" ca="1" si="135"/>
        <v>100</v>
      </c>
      <c r="O1041">
        <f t="shared" ca="1" si="128"/>
        <v>8</v>
      </c>
      <c r="P1041">
        <f t="shared" ca="1" si="129"/>
        <v>6</v>
      </c>
      <c r="Q1041">
        <f t="shared" ca="1" si="133"/>
        <v>8</v>
      </c>
      <c r="R1041">
        <f t="shared" ca="1" si="134"/>
        <v>24</v>
      </c>
    </row>
    <row r="1042" spans="1:18">
      <c r="A1042">
        <f ca="1">VLOOKUP(O1042,Tabela3[],2,0)</f>
        <v>2001</v>
      </c>
      <c r="B1042" t="str">
        <f ca="1">VLOOKUP(P1042,Tabela3[],4,0)</f>
        <v>MAIO</v>
      </c>
      <c r="C1042" t="str">
        <f ca="1">VLOOKUP(Q1042,Tabela3[],5,0)</f>
        <v>Reino Unido</v>
      </c>
      <c r="D1042" t="str">
        <f ca="1">VLOOKUP(Q1042,Tabela3[],3,0)</f>
        <v>Unilever</v>
      </c>
      <c r="E1042" t="str">
        <f ca="1">IF(R1042=Q1042, (VLOOKUP(P1042+1,Tabela3[],5,0)),VLOOKUP(R1042,Tabela3[],5,0))</f>
        <v>China</v>
      </c>
      <c r="F1042" s="1">
        <f t="shared" ca="1" si="130"/>
        <v>37003</v>
      </c>
      <c r="G1042" s="1">
        <f t="shared" ca="1" si="131"/>
        <v>37008.448118024586</v>
      </c>
      <c r="H1042">
        <f t="shared" ca="1" si="132"/>
        <v>0</v>
      </c>
      <c r="I1042" t="str">
        <f ca="1">VLOOKUP(Q1042,Tabela3[],9,1)</f>
        <v>HMM Helsinki</v>
      </c>
      <c r="J1042" t="str">
        <f ca="1">VLOOKUP(Q1042,Tabela3[],11,0)</f>
        <v xml:space="preserve">Desodorante Antitranspirante Aerosol </v>
      </c>
      <c r="K1042" t="str">
        <f ca="1">VLOOKUP(Q1042,Tabela3[],10,0)</f>
        <v>Quimico</v>
      </c>
      <c r="L1042" t="e" cm="1">
        <f t="array" aca="1" ref="L1042" ca="1">IF(Tabela2[[#This Row],[PORTO]]=Tabela2[[#This Row],[DESTINO]],0,erro)</f>
        <v>#NAME?</v>
      </c>
      <c r="N1042">
        <f t="shared" ca="1" si="135"/>
        <v>1990000</v>
      </c>
      <c r="O1042">
        <f t="shared" ca="1" si="128"/>
        <v>1</v>
      </c>
      <c r="P1042">
        <f t="shared" ca="1" si="129"/>
        <v>4</v>
      </c>
      <c r="Q1042">
        <f t="shared" ca="1" si="133"/>
        <v>25</v>
      </c>
      <c r="R1042">
        <f t="shared" ca="1" si="134"/>
        <v>0</v>
      </c>
    </row>
    <row r="1043" spans="1:18">
      <c r="A1043">
        <f ca="1">VLOOKUP(O1043,Tabela3[],2,0)</f>
        <v>2009</v>
      </c>
      <c r="B1043" t="str">
        <f ca="1">VLOOKUP(P1043,Tabela3[],4,0)</f>
        <v>AGOSTO</v>
      </c>
      <c r="C1043" t="str">
        <f ca="1">VLOOKUP(Q1043,Tabela3[],5,0)</f>
        <v>Alemanha</v>
      </c>
      <c r="D1043" t="str">
        <f ca="1">VLOOKUP(Q1043,Tabela3[],3,0)</f>
        <v>Volkswagen</v>
      </c>
      <c r="E1043" t="str">
        <f ca="1">IF(R1043=Q1043, (VLOOKUP(P1043+1,Tabela3[],5,0)),VLOOKUP(R1043,Tabela3[],5,0))</f>
        <v>Itália</v>
      </c>
      <c r="F1043" s="1">
        <f t="shared" ca="1" si="130"/>
        <v>40009</v>
      </c>
      <c r="G1043" s="1">
        <f t="shared" ca="1" si="131"/>
        <v>40013.496782512368</v>
      </c>
      <c r="H1043">
        <f t="shared" ca="1" si="132"/>
        <v>0</v>
      </c>
      <c r="I1043" t="str">
        <f ca="1">VLOOKUP(Q1043,Tabela3[],9,1)</f>
        <v>Warehouse Carriers </v>
      </c>
      <c r="J1043" t="str">
        <f ca="1">VLOOKUP(Q1043,Tabela3[],11,0)</f>
        <v>Cross CD (Saveiro)</v>
      </c>
      <c r="K1043" t="str">
        <f ca="1">VLOOKUP(Q1043,Tabela3[],10,0)</f>
        <v>Carros</v>
      </c>
      <c r="L1043" t="e" cm="1">
        <f t="array" aca="1" ref="L1043" ca="1">IF(Tabela2[[#This Row],[PORTO]]=Tabela2[[#This Row],[DESTINO]],0,erro)</f>
        <v>#NAME?</v>
      </c>
      <c r="N1043">
        <f t="shared" ca="1" si="135"/>
        <v>200</v>
      </c>
      <c r="O1043">
        <f t="shared" ref="O1043:O1106" ca="1" si="136">INT(RAND()*10)</f>
        <v>9</v>
      </c>
      <c r="P1043">
        <f t="shared" ref="P1043:P1106" ca="1" si="137">INT(RAND()*13)</f>
        <v>7</v>
      </c>
      <c r="Q1043">
        <f t="shared" ca="1" si="133"/>
        <v>6</v>
      </c>
      <c r="R1043">
        <f t="shared" ca="1" si="134"/>
        <v>19</v>
      </c>
    </row>
    <row r="1044" spans="1:18">
      <c r="A1044">
        <f ca="1">VLOOKUP(O1044,Tabela3[],2,0)</f>
        <v>2001</v>
      </c>
      <c r="B1044" t="str">
        <f ca="1">VLOOKUP(P1044,Tabela3[],4,0)</f>
        <v>AGOSTO</v>
      </c>
      <c r="C1044" t="str">
        <f ca="1">VLOOKUP(Q1044,Tabela3[],5,0)</f>
        <v>Reino Unido</v>
      </c>
      <c r="D1044" t="str">
        <f ca="1">VLOOKUP(Q1044,Tabela3[],3,0)</f>
        <v>Unilever</v>
      </c>
      <c r="E1044" t="str">
        <f ca="1">IF(R1044=Q1044, (VLOOKUP(P1044+1,Tabela3[],5,0)),VLOOKUP(R1044,Tabela3[],5,0))</f>
        <v>Coréia do Sul</v>
      </c>
      <c r="F1044" s="1">
        <f t="shared" ca="1" si="130"/>
        <v>37081</v>
      </c>
      <c r="G1044" s="1">
        <f t="shared" ca="1" si="131"/>
        <v>37087.814748021672</v>
      </c>
      <c r="H1044">
        <f t="shared" ca="1" si="132"/>
        <v>1</v>
      </c>
      <c r="I1044" t="str">
        <f ca="1">VLOOKUP(Q1044,Tabela3[],9,1)</f>
        <v>HMM Helsinki</v>
      </c>
      <c r="J1044" t="str">
        <f ca="1">VLOOKUP(Q1044,Tabela3[],11,0)</f>
        <v xml:space="preserve">Desodorante Antitranspirante Aerosol </v>
      </c>
      <c r="K1044" t="str">
        <f ca="1">VLOOKUP(Q1044,Tabela3[],10,0)</f>
        <v>Quimico</v>
      </c>
      <c r="L1044" t="e" cm="1">
        <f t="array" aca="1" ref="L1044" ca="1">IF(Tabela2[[#This Row],[PORTO]]=Tabela2[[#This Row],[DESTINO]],0,erro)</f>
        <v>#NAME?</v>
      </c>
      <c r="N1044">
        <f t="shared" ca="1" si="135"/>
        <v>510000</v>
      </c>
      <c r="O1044">
        <f t="shared" ca="1" si="136"/>
        <v>1</v>
      </c>
      <c r="P1044">
        <f t="shared" ca="1" si="137"/>
        <v>7</v>
      </c>
      <c r="Q1044">
        <f t="shared" ca="1" si="133"/>
        <v>25</v>
      </c>
      <c r="R1044">
        <f t="shared" ca="1" si="134"/>
        <v>14</v>
      </c>
    </row>
    <row r="1045" spans="1:18">
      <c r="A1045">
        <f ca="1">VLOOKUP(O1045,Tabela3[],2,0)</f>
        <v>2000</v>
      </c>
      <c r="B1045" t="str">
        <f ca="1">VLOOKUP(P1045,Tabela3[],4,0)</f>
        <v>JANEIRO</v>
      </c>
      <c r="C1045" t="str">
        <f ca="1">VLOOKUP(Q1045,Tabela3[],5,0)</f>
        <v>Alemanha</v>
      </c>
      <c r="D1045" t="str">
        <f ca="1">VLOOKUP(Q1045,Tabela3[],3,0)</f>
        <v>Volkswagen</v>
      </c>
      <c r="E1045" t="str">
        <f ca="1">IF(R1045=Q1045, (VLOOKUP(P1045+1,Tabela3[],5,0)),VLOOKUP(R1045,Tabela3[],5,0))</f>
        <v>Estados Unidos</v>
      </c>
      <c r="F1045" s="1">
        <f t="shared" ca="1" si="130"/>
        <v>36546</v>
      </c>
      <c r="G1045" s="1">
        <f t="shared" ca="1" si="131"/>
        <v>36555.372078666383</v>
      </c>
      <c r="H1045">
        <f t="shared" ca="1" si="132"/>
        <v>0</v>
      </c>
      <c r="I1045" t="str">
        <f ca="1">VLOOKUP(Q1045,Tabela3[],9,1)</f>
        <v>Warehouse Carriers </v>
      </c>
      <c r="J1045" t="str">
        <f ca="1">VLOOKUP(Q1045,Tabela3[],11,0)</f>
        <v>Cross CD (Saveiro)</v>
      </c>
      <c r="K1045" t="str">
        <f ca="1">VLOOKUP(Q1045,Tabela3[],10,0)</f>
        <v>Carros</v>
      </c>
      <c r="L1045" t="e" cm="1">
        <f t="array" aca="1" ref="L1045" ca="1">IF(Tabela2[[#This Row],[PORTO]]=Tabela2[[#This Row],[DESTINO]],0,erro)</f>
        <v>#NAME?</v>
      </c>
      <c r="N1045">
        <f t="shared" ca="1" si="135"/>
        <v>200</v>
      </c>
      <c r="O1045">
        <f t="shared" ca="1" si="136"/>
        <v>0</v>
      </c>
      <c r="P1045">
        <f t="shared" ca="1" si="137"/>
        <v>0</v>
      </c>
      <c r="Q1045">
        <f t="shared" ca="1" si="133"/>
        <v>6</v>
      </c>
      <c r="R1045">
        <f t="shared" ca="1" si="134"/>
        <v>4</v>
      </c>
    </row>
    <row r="1046" spans="1:18">
      <c r="A1046">
        <f ca="1">VLOOKUP(O1046,Tabela3[],2,0)</f>
        <v>2003</v>
      </c>
      <c r="B1046" t="str">
        <f ca="1">VLOOKUP(P1046,Tabela3[],4,0)</f>
        <v>JUNHO</v>
      </c>
      <c r="C1046" t="str">
        <f ca="1">VLOOKUP(Q1046,Tabela3[],5,0)</f>
        <v>Reino Unido</v>
      </c>
      <c r="D1046" t="str">
        <f ca="1">VLOOKUP(Q1046,Tabela3[],3,0)</f>
        <v>Unilever</v>
      </c>
      <c r="E1046" t="str">
        <f ca="1">IF(R1046=Q1046, (VLOOKUP(P1046+1,Tabela3[],5,0)),VLOOKUP(R1046,Tabela3[],5,0))</f>
        <v>Alemanha</v>
      </c>
      <c r="F1046" s="1">
        <f t="shared" ca="1" si="130"/>
        <v>37758</v>
      </c>
      <c r="G1046" s="1">
        <f t="shared" ca="1" si="131"/>
        <v>37760.434304816976</v>
      </c>
      <c r="H1046">
        <f t="shared" ca="1" si="132"/>
        <v>0</v>
      </c>
      <c r="I1046" t="str">
        <f ca="1">VLOOKUP(Q1046,Tabela3[],9,1)</f>
        <v>HMM Helsinki</v>
      </c>
      <c r="J1046" t="str">
        <f ca="1">VLOOKUP(Q1046,Tabela3[],11,0)</f>
        <v>Sabonete</v>
      </c>
      <c r="K1046" t="str">
        <f ca="1">VLOOKUP(Q1046,Tabela3[],10,0)</f>
        <v>Quimico</v>
      </c>
      <c r="L1046" t="e" cm="1">
        <f t="array" aca="1" ref="L1046" ca="1">IF(Tabela2[[#This Row],[PORTO]]=Tabela2[[#This Row],[DESTINO]],0,erro)</f>
        <v>#NAME?</v>
      </c>
      <c r="N1046">
        <f t="shared" ca="1" si="135"/>
        <v>1030000</v>
      </c>
      <c r="O1046">
        <f t="shared" ca="1" si="136"/>
        <v>3</v>
      </c>
      <c r="P1046">
        <f t="shared" ca="1" si="137"/>
        <v>5</v>
      </c>
      <c r="Q1046">
        <f t="shared" ca="1" si="133"/>
        <v>26</v>
      </c>
      <c r="R1046">
        <f t="shared" ca="1" si="134"/>
        <v>7</v>
      </c>
    </row>
    <row r="1047" spans="1:18">
      <c r="A1047">
        <f ca="1">VLOOKUP(O1047,Tabela3[],2,0)</f>
        <v>2000</v>
      </c>
      <c r="B1047" t="str">
        <f ca="1">VLOOKUP(P1047,Tabela3[],4,0)</f>
        <v>JULHO</v>
      </c>
      <c r="C1047" t="str">
        <f ca="1">VLOOKUP(Q1047,Tabela3[],5,0)</f>
        <v>China</v>
      </c>
      <c r="D1047" t="str">
        <f ca="1">VLOOKUP(Q1047,Tabela3[],3,0)</f>
        <v>Alibaba Group</v>
      </c>
      <c r="E1047" t="str">
        <f ca="1">IF(R1047=Q1047, (VLOOKUP(P1047+1,Tabela3[],5,0)),VLOOKUP(R1047,Tabela3[],5,0))</f>
        <v>Japão</v>
      </c>
      <c r="F1047" s="1">
        <f t="shared" ca="1" si="130"/>
        <v>36677</v>
      </c>
      <c r="G1047" s="1">
        <f t="shared" ca="1" si="131"/>
        <v>36680.518156882434</v>
      </c>
      <c r="H1047">
        <f t="shared" ca="1" si="132"/>
        <v>0</v>
      </c>
      <c r="I1047" t="str">
        <f ca="1">VLOOKUP(Q1047,Tabela3[],9,1)</f>
        <v>HMM St Petersburg</v>
      </c>
      <c r="J1047" t="str">
        <f ca="1">VLOOKUP(Q1047,Tabela3[],11,0)</f>
        <v>Miniescavadeira</v>
      </c>
      <c r="K1047" t="str">
        <f ca="1">VLOOKUP(Q1047,Tabela3[],10,0)</f>
        <v>Maquinário</v>
      </c>
      <c r="L1047" t="e" cm="1">
        <f t="array" aca="1" ref="L1047" ca="1">IF(Tabela2[[#This Row],[PORTO]]=Tabela2[[#This Row],[DESTINO]],0,erro)</f>
        <v>#NAME?</v>
      </c>
      <c r="N1047">
        <f t="shared" ca="1" si="135"/>
        <v>20</v>
      </c>
      <c r="O1047">
        <f t="shared" ca="1" si="136"/>
        <v>0</v>
      </c>
      <c r="P1047">
        <f t="shared" ca="1" si="137"/>
        <v>6</v>
      </c>
      <c r="Q1047">
        <f t="shared" ca="1" si="133"/>
        <v>1</v>
      </c>
      <c r="R1047">
        <f t="shared" ca="1" si="134"/>
        <v>9</v>
      </c>
    </row>
    <row r="1048" spans="1:18">
      <c r="A1048">
        <f ca="1">VLOOKUP(O1048,Tabela3[],2,0)</f>
        <v>2008</v>
      </c>
      <c r="B1048" t="str">
        <f ca="1">VLOOKUP(P1048,Tabela3[],4,0)</f>
        <v>JULHO</v>
      </c>
      <c r="C1048" t="str">
        <f ca="1">VLOOKUP(Q1048,Tabela3[],5,0)</f>
        <v>Itália</v>
      </c>
      <c r="D1048" t="str">
        <f ca="1">VLOOKUP(Q1048,Tabela3[],3,0)</f>
        <v>Hyundai</v>
      </c>
      <c r="E1048" t="str">
        <f ca="1">IF(R1048=Q1048, (VLOOKUP(P1048+1,Tabela3[],5,0)),VLOOKUP(R1048,Tabela3[],5,0))</f>
        <v>China</v>
      </c>
      <c r="F1048" s="1">
        <f t="shared" ca="1" si="130"/>
        <v>39603</v>
      </c>
      <c r="G1048" s="1">
        <f t="shared" ca="1" si="131"/>
        <v>39608.904000363094</v>
      </c>
      <c r="H1048">
        <f t="shared" ca="1" si="132"/>
        <v>0</v>
      </c>
      <c r="I1048" t="str">
        <f ca="1">VLOOKUP(Q1048,Tabela3[],9,1)</f>
        <v>Car Carriers</v>
      </c>
      <c r="J1048" t="str">
        <f ca="1">VLOOKUP(Q1048,Tabela3[],11,0)</f>
        <v>Creta Confort</v>
      </c>
      <c r="K1048" t="str">
        <f ca="1">VLOOKUP(Q1048,Tabela3[],10,0)</f>
        <v>Carros</v>
      </c>
      <c r="L1048" t="e" cm="1">
        <f t="array" aca="1" ref="L1048" ca="1">IF(Tabela2[[#This Row],[PORTO]]=Tabela2[[#This Row],[DESTINO]],0,erro)</f>
        <v>#NAME?</v>
      </c>
      <c r="N1048">
        <f t="shared" ca="1" si="135"/>
        <v>400</v>
      </c>
      <c r="O1048">
        <f t="shared" ca="1" si="136"/>
        <v>8</v>
      </c>
      <c r="P1048">
        <f t="shared" ca="1" si="137"/>
        <v>6</v>
      </c>
      <c r="Q1048">
        <f t="shared" ca="1" si="133"/>
        <v>18</v>
      </c>
      <c r="R1048">
        <f t="shared" ca="1" si="134"/>
        <v>1</v>
      </c>
    </row>
    <row r="1049" spans="1:18">
      <c r="A1049">
        <f ca="1">VLOOKUP(O1049,Tabela3[],2,0)</f>
        <v>2000</v>
      </c>
      <c r="B1049" t="str">
        <f ca="1">VLOOKUP(P1049,Tabela3[],4,0)</f>
        <v>NOVEMBRO</v>
      </c>
      <c r="C1049" t="str">
        <f ca="1">VLOOKUP(Q1049,Tabela3[],5,0)</f>
        <v>Holanda</v>
      </c>
      <c r="D1049" t="str">
        <f ca="1">VLOOKUP(Q1049,Tabela3[],3,0)</f>
        <v>Shell</v>
      </c>
      <c r="E1049" t="str">
        <f ca="1">IF(R1049=Q1049, (VLOOKUP(P1049+1,Tabela3[],5,0)),VLOOKUP(R1049,Tabela3[],5,0))</f>
        <v>China</v>
      </c>
      <c r="F1049" s="1">
        <f t="shared" ca="1" si="130"/>
        <v>36806</v>
      </c>
      <c r="G1049" s="1">
        <f t="shared" ca="1" si="131"/>
        <v>36806.829006191641</v>
      </c>
      <c r="H1049">
        <f t="shared" ca="1" si="132"/>
        <v>0</v>
      </c>
      <c r="I1049" t="str">
        <f ca="1">VLOOKUP(Q1049,Tabela3[],9,1)</f>
        <v>AbQaiq</v>
      </c>
      <c r="J1049" t="str">
        <f ca="1">VLOOKUP(Q1049,Tabela3[],11,0)</f>
        <v>Diesel</v>
      </c>
      <c r="K1049" t="str">
        <f ca="1">VLOOKUP(Q1049,Tabela3[],10,0)</f>
        <v>Petróleo</v>
      </c>
      <c r="L1049" t="e" cm="1">
        <f t="array" aca="1" ref="L1049" ca="1">IF(Tabela2[[#This Row],[PORTO]]=Tabela2[[#This Row],[DESTINO]],0,erro)</f>
        <v>#NAME?</v>
      </c>
      <c r="N1049">
        <f t="shared" ca="1" si="135"/>
        <v>50000</v>
      </c>
      <c r="O1049">
        <f t="shared" ca="1" si="136"/>
        <v>0</v>
      </c>
      <c r="P1049">
        <f t="shared" ca="1" si="137"/>
        <v>10</v>
      </c>
      <c r="Q1049">
        <f t="shared" ca="1" si="133"/>
        <v>15</v>
      </c>
      <c r="R1049">
        <f t="shared" ca="1" si="134"/>
        <v>2</v>
      </c>
    </row>
    <row r="1050" spans="1:18">
      <c r="A1050">
        <f ca="1">VLOOKUP(O1050,Tabela3[],2,0)</f>
        <v>2008</v>
      </c>
      <c r="B1050" t="str">
        <f ca="1">VLOOKUP(P1050,Tabela3[],4,0)</f>
        <v>FEVEREIRO</v>
      </c>
      <c r="C1050" t="str">
        <f ca="1">VLOOKUP(Q1050,Tabela3[],5,0)</f>
        <v>Estados Unidos</v>
      </c>
      <c r="D1050" t="str">
        <f ca="1">VLOOKUP(Q1050,Tabela3[],3,0)</f>
        <v>Amazon</v>
      </c>
      <c r="E1050" t="str">
        <f ca="1">IF(R1050=Q1050, (VLOOKUP(P1050+1,Tabela3[],5,0)),VLOOKUP(R1050,Tabela3[],5,0))</f>
        <v>Estados Unidos</v>
      </c>
      <c r="F1050" s="1">
        <f t="shared" ca="1" si="130"/>
        <v>39447</v>
      </c>
      <c r="G1050" s="1">
        <f t="shared" ca="1" si="131"/>
        <v>39451.799101146746</v>
      </c>
      <c r="H1050">
        <f t="shared" ca="1" si="132"/>
        <v>0</v>
      </c>
      <c r="I1050" t="str">
        <f ca="1">VLOOKUP(Q1050,Tabela3[],9,1)</f>
        <v>HMM Algeciras</v>
      </c>
      <c r="J1050" t="str">
        <f ca="1">VLOOKUP(Q1050,Tabela3[],11,0)</f>
        <v>Travesseiro Toque de Pluma</v>
      </c>
      <c r="K1050" t="str">
        <f ca="1">VLOOKUP(Q1050,Tabela3[],10,0)</f>
        <v>Geral</v>
      </c>
      <c r="L1050" cm="1">
        <f t="array" aca="1" ref="L1050" ca="1">IF(Tabela2[[#This Row],[PORTO]]=Tabela2[[#This Row],[DESTINO]],0,erro)</f>
        <v>0</v>
      </c>
      <c r="N1050">
        <f t="shared" ca="1" si="135"/>
        <v>3000</v>
      </c>
      <c r="O1050">
        <f t="shared" ca="1" si="136"/>
        <v>8</v>
      </c>
      <c r="P1050">
        <f t="shared" ca="1" si="137"/>
        <v>1</v>
      </c>
      <c r="Q1050">
        <f t="shared" ca="1" si="133"/>
        <v>5</v>
      </c>
      <c r="R1050">
        <f t="shared" ca="1" si="134"/>
        <v>3</v>
      </c>
    </row>
    <row r="1051" spans="1:18">
      <c r="A1051">
        <f ca="1">VLOOKUP(O1051,Tabela3[],2,0)</f>
        <v>2005</v>
      </c>
      <c r="B1051" t="str">
        <f ca="1">VLOOKUP(P1051,Tabela3[],4,0)</f>
        <v>FEVEREIRO</v>
      </c>
      <c r="C1051" t="str">
        <f ca="1">VLOOKUP(Q1051,Tabela3[],5,0)</f>
        <v>Brasil</v>
      </c>
      <c r="D1051" t="str">
        <f ca="1">VLOOKUP(Q1051,Tabela3[],3,0)</f>
        <v>VALE</v>
      </c>
      <c r="E1051" t="str">
        <f ca="1">IF(R1051=Q1051, (VLOOKUP(P1051+1,Tabela3[],5,0)),VLOOKUP(R1051,Tabela3[],5,0))</f>
        <v>Coréia do Sul</v>
      </c>
      <c r="F1051" s="1">
        <f t="shared" ca="1" si="130"/>
        <v>38361</v>
      </c>
      <c r="G1051" s="1">
        <f t="shared" ca="1" si="131"/>
        <v>38362.20298190113</v>
      </c>
      <c r="H1051">
        <f t="shared" ca="1" si="132"/>
        <v>0</v>
      </c>
      <c r="I1051" t="str">
        <f ca="1">VLOOKUP(Q1051,Tabela3[],9,1)</f>
        <v>Lan Hua Hai</v>
      </c>
      <c r="J1051" t="str">
        <f ca="1">VLOOKUP(Q1051,Tabela3[],11,0)</f>
        <v>Bauxita</v>
      </c>
      <c r="K1051" t="str">
        <f ca="1">VLOOKUP(Q1051,Tabela3[],10,0)</f>
        <v>Minério</v>
      </c>
      <c r="L1051" t="e" cm="1">
        <f t="array" aca="1" ref="L1051" ca="1">IF(Tabela2[[#This Row],[PORTO]]=Tabela2[[#This Row],[DESTINO]],0,erro)</f>
        <v>#NAME?</v>
      </c>
      <c r="N1051">
        <f t="shared" ca="1" si="135"/>
        <v>0</v>
      </c>
      <c r="O1051">
        <f t="shared" ca="1" si="136"/>
        <v>5</v>
      </c>
      <c r="P1051">
        <f t="shared" ca="1" si="137"/>
        <v>1</v>
      </c>
      <c r="Q1051">
        <f t="shared" ca="1" si="133"/>
        <v>28</v>
      </c>
      <c r="R1051">
        <f t="shared" ca="1" si="134"/>
        <v>13</v>
      </c>
    </row>
    <row r="1052" spans="1:18">
      <c r="A1052">
        <f ca="1">VLOOKUP(O1052,Tabela3[],2,0)</f>
        <v>2002</v>
      </c>
      <c r="B1052" t="str">
        <f ca="1">VLOOKUP(P1052,Tabela3[],4,0)</f>
        <v>AGOSTO</v>
      </c>
      <c r="C1052" t="str">
        <f ca="1">VLOOKUP(Q1052,Tabela3[],5,0)</f>
        <v>Coréia do Sul</v>
      </c>
      <c r="D1052" t="str">
        <f ca="1">VLOOKUP(Q1052,Tabela3[],3,0)</f>
        <v>Samsung</v>
      </c>
      <c r="E1052" t="str">
        <f ca="1">IF(R1052=Q1052, (VLOOKUP(P1052+1,Tabela3[],5,0)),VLOOKUP(R1052,Tabela3[],5,0))</f>
        <v>Itália</v>
      </c>
      <c r="F1052" s="1">
        <f t="shared" ca="1" si="130"/>
        <v>37446</v>
      </c>
      <c r="G1052" s="1">
        <f t="shared" ca="1" si="131"/>
        <v>37454.147598171199</v>
      </c>
      <c r="H1052">
        <f t="shared" ca="1" si="132"/>
        <v>0</v>
      </c>
      <c r="I1052" t="str">
        <f ca="1">VLOOKUP(Q1052,Tabela3[],9,1)</f>
        <v>HMM Rotterdam</v>
      </c>
      <c r="J1052" t="str">
        <f ca="1">VLOOKUP(Q1052,Tabela3[],11,0)</f>
        <v>Neo QLED 8k 75"</v>
      </c>
      <c r="K1052" t="str">
        <f ca="1">VLOOKUP(Q1052,Tabela3[],10,0)</f>
        <v>Eletrônicos</v>
      </c>
      <c r="L1052" t="e" cm="1">
        <f t="array" aca="1" ref="L1052" ca="1">IF(Tabela2[[#This Row],[PORTO]]=Tabela2[[#This Row],[DESTINO]],0,erro)</f>
        <v>#NAME?</v>
      </c>
      <c r="N1052">
        <f t="shared" ca="1" si="135"/>
        <v>1500</v>
      </c>
      <c r="O1052">
        <f t="shared" ca="1" si="136"/>
        <v>2</v>
      </c>
      <c r="P1052">
        <f t="shared" ca="1" si="137"/>
        <v>7</v>
      </c>
      <c r="Q1052">
        <f t="shared" ca="1" si="133"/>
        <v>12</v>
      </c>
      <c r="R1052">
        <f t="shared" ca="1" si="134"/>
        <v>20</v>
      </c>
    </row>
    <row r="1053" spans="1:18">
      <c r="A1053">
        <f ca="1">VLOOKUP(O1053,Tabela3[],2,0)</f>
        <v>2002</v>
      </c>
      <c r="B1053" t="str">
        <f ca="1">VLOOKUP(P1053,Tabela3[],4,0)</f>
        <v>FEVEREIRO</v>
      </c>
      <c r="C1053" t="str">
        <f ca="1">VLOOKUP(Q1053,Tabela3[],5,0)</f>
        <v>Reino Unido</v>
      </c>
      <c r="D1053" t="str">
        <f ca="1">VLOOKUP(Q1053,Tabela3[],3,0)</f>
        <v>Unilever</v>
      </c>
      <c r="E1053" t="str">
        <f ca="1">IF(R1053=Q1053, (VLOOKUP(P1053+1,Tabela3[],5,0)),VLOOKUP(R1053,Tabela3[],5,0))</f>
        <v>Japão</v>
      </c>
      <c r="F1053" s="1">
        <f t="shared" ca="1" si="130"/>
        <v>37275</v>
      </c>
      <c r="G1053" s="1">
        <f t="shared" ca="1" si="131"/>
        <v>37283.409886318746</v>
      </c>
      <c r="H1053">
        <f t="shared" ca="1" si="132"/>
        <v>0</v>
      </c>
      <c r="I1053" t="str">
        <f ca="1">VLOOKUP(Q1053,Tabela3[],9,1)</f>
        <v>HMM Helsinki</v>
      </c>
      <c r="J1053" t="str">
        <f ca="1">VLOOKUP(Q1053,Tabela3[],11,0)</f>
        <v xml:space="preserve">Desodorante Antitranspirante Aerosol </v>
      </c>
      <c r="K1053" t="str">
        <f ca="1">VLOOKUP(Q1053,Tabela3[],10,0)</f>
        <v>Quimico</v>
      </c>
      <c r="L1053" t="e" cm="1">
        <f t="array" aca="1" ref="L1053" ca="1">IF(Tabela2[[#This Row],[PORTO]]=Tabela2[[#This Row],[DESTINO]],0,erro)</f>
        <v>#NAME?</v>
      </c>
      <c r="N1053">
        <f t="shared" ca="1" si="135"/>
        <v>1570000</v>
      </c>
      <c r="O1053">
        <f t="shared" ca="1" si="136"/>
        <v>2</v>
      </c>
      <c r="P1053">
        <f t="shared" ca="1" si="137"/>
        <v>1</v>
      </c>
      <c r="Q1053">
        <f t="shared" ca="1" si="133"/>
        <v>25</v>
      </c>
      <c r="R1053">
        <f t="shared" ca="1" si="134"/>
        <v>11</v>
      </c>
    </row>
    <row r="1054" spans="1:18">
      <c r="A1054">
        <f ca="1">VLOOKUP(O1054,Tabela3[],2,0)</f>
        <v>2007</v>
      </c>
      <c r="B1054" t="str">
        <f ca="1">VLOOKUP(P1054,Tabela3[],4,0)</f>
        <v>JULHO</v>
      </c>
      <c r="C1054" t="str">
        <f ca="1">VLOOKUP(Q1054,Tabela3[],5,0)</f>
        <v>França</v>
      </c>
      <c r="D1054" t="str">
        <f ca="1">VLOOKUP(Q1054,Tabela3[],3,0)</f>
        <v> LVMH</v>
      </c>
      <c r="E1054" t="str">
        <f ca="1">IF(R1054=Q1054, (VLOOKUP(P1054+1,Tabela3[],5,0)),VLOOKUP(R1054,Tabela3[],5,0))</f>
        <v>Holanda</v>
      </c>
      <c r="F1054" s="1">
        <f t="shared" ca="1" si="130"/>
        <v>39253</v>
      </c>
      <c r="G1054" s="1">
        <f t="shared" ca="1" si="131"/>
        <v>39254.473216718332</v>
      </c>
      <c r="H1054">
        <f t="shared" ca="1" si="132"/>
        <v>0</v>
      </c>
      <c r="I1054" t="str">
        <f ca="1">VLOOKUP(Q1054,Tabela3[],9,1)</f>
        <v>Emma Maersk</v>
      </c>
      <c r="J1054" t="str">
        <f ca="1">VLOOKUP(Q1054,Tabela3[],11,0)</f>
        <v>Louis Vuitton</v>
      </c>
      <c r="K1054" t="str">
        <f ca="1">VLOOKUP(Q1054,Tabela3[],10,0)</f>
        <v>Tecido</v>
      </c>
      <c r="L1054" t="e" cm="1">
        <f t="array" aca="1" ref="L1054" ca="1">IF(Tabela2[[#This Row],[PORTO]]=Tabela2[[#This Row],[DESTINO]],0,erro)</f>
        <v>#NAME?</v>
      </c>
      <c r="N1054">
        <f t="shared" ca="1" si="135"/>
        <v>35000</v>
      </c>
      <c r="O1054">
        <f t="shared" ca="1" si="136"/>
        <v>7</v>
      </c>
      <c r="P1054">
        <f t="shared" ca="1" si="137"/>
        <v>6</v>
      </c>
      <c r="Q1054">
        <f t="shared" ca="1" si="133"/>
        <v>22</v>
      </c>
      <c r="R1054">
        <f t="shared" ca="1" si="134"/>
        <v>16</v>
      </c>
    </row>
    <row r="1055" spans="1:18">
      <c r="A1055">
        <f ca="1">VLOOKUP(O1055,Tabela3[],2,0)</f>
        <v>2003</v>
      </c>
      <c r="B1055" t="str">
        <f ca="1">VLOOKUP(P1055,Tabela3[],4,0)</f>
        <v>FEVEREIRO</v>
      </c>
      <c r="C1055" t="str">
        <f ca="1">VLOOKUP(Q1055,Tabela3[],5,0)</f>
        <v>India</v>
      </c>
      <c r="D1055" t="str">
        <f ca="1">VLOOKUP(Q1055,Tabela3[],3,0)</f>
        <v>Reliance Industries</v>
      </c>
      <c r="E1055" t="str">
        <f ca="1">IF(R1055=Q1055, (VLOOKUP(P1055+1,Tabela3[],5,0)),VLOOKUP(R1055,Tabela3[],5,0))</f>
        <v>Estados Unidos</v>
      </c>
      <c r="F1055" s="1">
        <f t="shared" ca="1" si="130"/>
        <v>37629</v>
      </c>
      <c r="G1055" s="1">
        <f t="shared" ca="1" si="131"/>
        <v>37635.037228875997</v>
      </c>
      <c r="H1055">
        <f t="shared" ca="1" si="132"/>
        <v>1</v>
      </c>
      <c r="I1055" t="str">
        <f ca="1">VLOOKUP(Q1055,Tabela3[],9,1)</f>
        <v>Tanker</v>
      </c>
      <c r="J1055" t="str">
        <f ca="1">VLOOKUP(Q1055,Tabela3[],11,0)</f>
        <v>Polipropileno</v>
      </c>
      <c r="K1055" t="str">
        <f ca="1">VLOOKUP(Q1055,Tabela3[],10,0)</f>
        <v>Petroquimicos</v>
      </c>
      <c r="L1055" t="e" cm="1">
        <f t="array" aca="1" ref="L1055" ca="1">IF(Tabela2[[#This Row],[PORTO]]=Tabela2[[#This Row],[DESTINO]],0,erro)</f>
        <v>#NAME?</v>
      </c>
      <c r="N1055">
        <f t="shared" ca="1" si="135"/>
        <v>0</v>
      </c>
      <c r="O1055">
        <f t="shared" ca="1" si="136"/>
        <v>3</v>
      </c>
      <c r="P1055">
        <f t="shared" ca="1" si="137"/>
        <v>1</v>
      </c>
      <c r="Q1055">
        <f t="shared" ca="1" si="133"/>
        <v>30</v>
      </c>
      <c r="R1055">
        <f t="shared" ca="1" si="134"/>
        <v>4</v>
      </c>
    </row>
    <row r="1056" spans="1:18">
      <c r="A1056">
        <f ca="1">VLOOKUP(O1056,Tabela3[],2,0)</f>
        <v>2009</v>
      </c>
      <c r="B1056" t="str">
        <f ca="1">VLOOKUP(P1056,Tabela3[],4,0)</f>
        <v>MARÇO</v>
      </c>
      <c r="C1056" t="str">
        <f ca="1">VLOOKUP(Q1056,Tabela3[],5,0)</f>
        <v>Alemanha</v>
      </c>
      <c r="D1056" t="str">
        <f ca="1">VLOOKUP(Q1056,Tabela3[],3,0)</f>
        <v>Volkswagen</v>
      </c>
      <c r="E1056" t="str">
        <f ca="1">IF(R1056=Q1056, (VLOOKUP(P1056+1,Tabela3[],5,0)),VLOOKUP(R1056,Tabela3[],5,0))</f>
        <v>China</v>
      </c>
      <c r="F1056" s="1">
        <f t="shared" ca="1" si="130"/>
        <v>39861</v>
      </c>
      <c r="G1056" s="1">
        <f t="shared" ca="1" si="131"/>
        <v>39868.579656201291</v>
      </c>
      <c r="H1056">
        <f t="shared" ca="1" si="132"/>
        <v>1</v>
      </c>
      <c r="I1056" t="str">
        <f ca="1">VLOOKUP(Q1056,Tabela3[],9,1)</f>
        <v>Warehouse Carriers </v>
      </c>
      <c r="J1056" t="str">
        <f ca="1">VLOOKUP(Q1056,Tabela3[],11,0)</f>
        <v>Highline 250 TSI (Taos)</v>
      </c>
      <c r="K1056" t="str">
        <f ca="1">VLOOKUP(Q1056,Tabela3[],10,0)</f>
        <v>Carros</v>
      </c>
      <c r="L1056" t="e" cm="1">
        <f t="array" aca="1" ref="L1056" ca="1">IF(Tabela2[[#This Row],[PORTO]]=Tabela2[[#This Row],[DESTINO]],0,erro)</f>
        <v>#NAME?</v>
      </c>
      <c r="N1056">
        <f t="shared" ca="1" si="135"/>
        <v>400</v>
      </c>
      <c r="O1056">
        <f t="shared" ca="1" si="136"/>
        <v>9</v>
      </c>
      <c r="P1056">
        <f t="shared" ca="1" si="137"/>
        <v>2</v>
      </c>
      <c r="Q1056">
        <f t="shared" ca="1" si="133"/>
        <v>7</v>
      </c>
      <c r="R1056">
        <f t="shared" ca="1" si="134"/>
        <v>1</v>
      </c>
    </row>
    <row r="1057" spans="1:18">
      <c r="A1057">
        <f ca="1">VLOOKUP(O1057,Tabela3[],2,0)</f>
        <v>2003</v>
      </c>
      <c r="B1057" t="str">
        <f ca="1">VLOOKUP(P1057,Tabela3[],4,0)</f>
        <v>OUTUBRO</v>
      </c>
      <c r="C1057" t="str">
        <f ca="1">VLOOKUP(Q1057,Tabela3[],5,0)</f>
        <v>India</v>
      </c>
      <c r="D1057" t="str">
        <f ca="1">VLOOKUP(Q1057,Tabela3[],3,0)</f>
        <v>Reliance Industries</v>
      </c>
      <c r="E1057" t="str">
        <f ca="1">IF(R1057=Q1057, (VLOOKUP(P1057+1,Tabela3[],5,0)),VLOOKUP(R1057,Tabela3[],5,0))</f>
        <v>França</v>
      </c>
      <c r="F1057" s="1">
        <f t="shared" ca="1" si="130"/>
        <v>37881</v>
      </c>
      <c r="G1057" s="1">
        <f t="shared" ca="1" si="131"/>
        <v>37888.253240425824</v>
      </c>
      <c r="H1057">
        <f t="shared" ca="1" si="132"/>
        <v>0</v>
      </c>
      <c r="I1057" t="str">
        <f ca="1">VLOOKUP(Q1057,Tabela3[],9,1)</f>
        <v>Tanker</v>
      </c>
      <c r="J1057" t="str">
        <f ca="1">VLOOKUP(Q1057,Tabela3[],11,0)</f>
        <v>Polipropileno</v>
      </c>
      <c r="K1057" t="str">
        <f ca="1">VLOOKUP(Q1057,Tabela3[],10,0)</f>
        <v>Petroquimicos</v>
      </c>
      <c r="L1057" t="e" cm="1">
        <f t="array" aca="1" ref="L1057" ca="1">IF(Tabela2[[#This Row],[PORTO]]=Tabela2[[#This Row],[DESTINO]],0,erro)</f>
        <v>#NAME?</v>
      </c>
      <c r="N1057">
        <f t="shared" ca="1" si="135"/>
        <v>0</v>
      </c>
      <c r="O1057">
        <f t="shared" ca="1" si="136"/>
        <v>3</v>
      </c>
      <c r="P1057">
        <f t="shared" ca="1" si="137"/>
        <v>9</v>
      </c>
      <c r="Q1057">
        <f t="shared" ca="1" si="133"/>
        <v>30</v>
      </c>
      <c r="R1057">
        <f t="shared" ca="1" si="134"/>
        <v>22</v>
      </c>
    </row>
    <row r="1058" spans="1:18">
      <c r="A1058">
        <f ca="1">VLOOKUP(O1058,Tabela3[],2,0)</f>
        <v>2003</v>
      </c>
      <c r="B1058" t="str">
        <f ca="1">VLOOKUP(P1058,Tabela3[],4,0)</f>
        <v>JUNHO</v>
      </c>
      <c r="C1058" t="str">
        <f ca="1">VLOOKUP(Q1058,Tabela3[],5,0)</f>
        <v>Brasil</v>
      </c>
      <c r="D1058" t="str">
        <f ca="1">VLOOKUP(Q1058,Tabela3[],3,0)</f>
        <v>VALE</v>
      </c>
      <c r="E1058" t="str">
        <f ca="1">IF(R1058=Q1058, (VLOOKUP(P1058+1,Tabela3[],5,0)),VLOOKUP(R1058,Tabela3[],5,0))</f>
        <v>Estados Unidos</v>
      </c>
      <c r="F1058" s="1">
        <f t="shared" ca="1" si="130"/>
        <v>37758</v>
      </c>
      <c r="G1058" s="1">
        <f t="shared" ca="1" si="131"/>
        <v>37758.886679907322</v>
      </c>
      <c r="H1058">
        <f t="shared" ca="1" si="132"/>
        <v>0</v>
      </c>
      <c r="I1058" t="str">
        <f ca="1">VLOOKUP(Q1058,Tabela3[],9,1)</f>
        <v>Lan Hua Hai</v>
      </c>
      <c r="J1058" t="str">
        <f ca="1">VLOOKUP(Q1058,Tabela3[],11,0)</f>
        <v>Manganês</v>
      </c>
      <c r="K1058" t="str">
        <f ca="1">VLOOKUP(Q1058,Tabela3[],10,0)</f>
        <v>Minério</v>
      </c>
      <c r="L1058" t="e" cm="1">
        <f t="array" aca="1" ref="L1058" ca="1">IF(Tabela2[[#This Row],[PORTO]]=Tabela2[[#This Row],[DESTINO]],0,erro)</f>
        <v>#NAME?</v>
      </c>
      <c r="N1058">
        <f t="shared" ca="1" si="135"/>
        <v>0</v>
      </c>
      <c r="O1058">
        <f t="shared" ca="1" si="136"/>
        <v>3</v>
      </c>
      <c r="P1058">
        <f t="shared" ca="1" si="137"/>
        <v>5</v>
      </c>
      <c r="Q1058">
        <f t="shared" ca="1" si="133"/>
        <v>29</v>
      </c>
      <c r="R1058">
        <f t="shared" ca="1" si="134"/>
        <v>3</v>
      </c>
    </row>
    <row r="1059" spans="1:18">
      <c r="A1059">
        <f ca="1">VLOOKUP(O1059,Tabela3[],2,0)</f>
        <v>2001</v>
      </c>
      <c r="B1059" t="str">
        <f ca="1">VLOOKUP(P1059,Tabela3[],4,0)</f>
        <v>MARÇO</v>
      </c>
      <c r="C1059" t="str">
        <f ca="1">VLOOKUP(Q1059,Tabela3[],5,0)</f>
        <v>Reino Unido</v>
      </c>
      <c r="D1059" t="str">
        <f ca="1">VLOOKUP(Q1059,Tabela3[],3,0)</f>
        <v>Unilever</v>
      </c>
      <c r="E1059" t="str">
        <f ca="1">IF(R1059=Q1059, (VLOOKUP(P1059+1,Tabela3[],5,0)),VLOOKUP(R1059,Tabela3[],5,0))</f>
        <v>Alemanha</v>
      </c>
      <c r="F1059" s="1">
        <f t="shared" ca="1" si="130"/>
        <v>36936</v>
      </c>
      <c r="G1059" s="1">
        <f t="shared" ca="1" si="131"/>
        <v>36941.631550610276</v>
      </c>
      <c r="H1059">
        <f t="shared" ca="1" si="132"/>
        <v>1</v>
      </c>
      <c r="I1059" t="str">
        <f ca="1">VLOOKUP(Q1059,Tabela3[],9,1)</f>
        <v>HMM Helsinki</v>
      </c>
      <c r="J1059" t="str">
        <f ca="1">VLOOKUP(Q1059,Tabela3[],11,0)</f>
        <v xml:space="preserve">Shampoo </v>
      </c>
      <c r="K1059" t="str">
        <f ca="1">VLOOKUP(Q1059,Tabela3[],10,0)</f>
        <v>Quimico</v>
      </c>
      <c r="L1059" t="e" cm="1">
        <f t="array" aca="1" ref="L1059" ca="1">IF(Tabela2[[#This Row],[PORTO]]=Tabela2[[#This Row],[DESTINO]],0,erro)</f>
        <v>#NAME?</v>
      </c>
      <c r="N1059">
        <f t="shared" ca="1" si="135"/>
        <v>180000</v>
      </c>
      <c r="O1059">
        <f t="shared" ca="1" si="136"/>
        <v>1</v>
      </c>
      <c r="P1059">
        <f t="shared" ca="1" si="137"/>
        <v>2</v>
      </c>
      <c r="Q1059">
        <f t="shared" ca="1" si="133"/>
        <v>24</v>
      </c>
      <c r="R1059">
        <f t="shared" ca="1" si="134"/>
        <v>6</v>
      </c>
    </row>
    <row r="1060" spans="1:18">
      <c r="A1060">
        <f ca="1">VLOOKUP(O1060,Tabela3[],2,0)</f>
        <v>2008</v>
      </c>
      <c r="B1060" t="str">
        <f ca="1">VLOOKUP(P1060,Tabela3[],4,0)</f>
        <v>JULHO</v>
      </c>
      <c r="C1060" t="str">
        <f ca="1">VLOOKUP(Q1060,Tabela3[],5,0)</f>
        <v>Holanda</v>
      </c>
      <c r="D1060" t="str">
        <f ca="1">VLOOKUP(Q1060,Tabela3[],3,0)</f>
        <v>Shell</v>
      </c>
      <c r="E1060" t="str">
        <f ca="1">IF(R1060=Q1060, (VLOOKUP(P1060+1,Tabela3[],5,0)),VLOOKUP(R1060,Tabela3[],5,0))</f>
        <v>Estados Unidos</v>
      </c>
      <c r="F1060" s="1">
        <f t="shared" ca="1" si="130"/>
        <v>39613</v>
      </c>
      <c r="G1060" s="1">
        <f t="shared" ca="1" si="131"/>
        <v>39618.898655264209</v>
      </c>
      <c r="H1060">
        <f t="shared" ca="1" si="132"/>
        <v>0</v>
      </c>
      <c r="I1060" t="str">
        <f ca="1">VLOOKUP(Q1060,Tabela3[],9,1)</f>
        <v>AbQaiq</v>
      </c>
      <c r="J1060" t="str">
        <f ca="1">VLOOKUP(Q1060,Tabela3[],11,0)</f>
        <v>Petróleo Bruto</v>
      </c>
      <c r="K1060" t="str">
        <f ca="1">VLOOKUP(Q1060,Tabela3[],10,0)</f>
        <v>Petróleo</v>
      </c>
      <c r="L1060" t="e" cm="1">
        <f t="array" aca="1" ref="L1060" ca="1">IF(Tabela2[[#This Row],[PORTO]]=Tabela2[[#This Row],[DESTINO]],0,erro)</f>
        <v>#NAME?</v>
      </c>
      <c r="N1060">
        <f t="shared" ca="1" si="135"/>
        <v>75000</v>
      </c>
      <c r="O1060">
        <f t="shared" ca="1" si="136"/>
        <v>8</v>
      </c>
      <c r="P1060">
        <f t="shared" ca="1" si="137"/>
        <v>6</v>
      </c>
      <c r="Q1060">
        <f t="shared" ca="1" si="133"/>
        <v>17</v>
      </c>
      <c r="R1060">
        <f t="shared" ca="1" si="134"/>
        <v>3</v>
      </c>
    </row>
    <row r="1061" spans="1:18">
      <c r="A1061">
        <f ca="1">VLOOKUP(O1061,Tabela3[],2,0)</f>
        <v>2006</v>
      </c>
      <c r="B1061" t="str">
        <f ca="1">VLOOKUP(P1061,Tabela3[],4,0)</f>
        <v>MARÇO</v>
      </c>
      <c r="C1061" t="str">
        <f ca="1">VLOOKUP(Q1061,Tabela3[],5,0)</f>
        <v>Reino Unido</v>
      </c>
      <c r="D1061" t="str">
        <f ca="1">VLOOKUP(Q1061,Tabela3[],3,0)</f>
        <v>Unilever</v>
      </c>
      <c r="E1061" t="str">
        <f ca="1">IF(R1061=Q1061, (VLOOKUP(P1061+1,Tabela3[],5,0)),VLOOKUP(R1061,Tabela3[],5,0))</f>
        <v>Reino Unido</v>
      </c>
      <c r="F1061" s="1">
        <f t="shared" ca="1" si="130"/>
        <v>38752</v>
      </c>
      <c r="G1061" s="1">
        <f t="shared" ca="1" si="131"/>
        <v>38753.687402478783</v>
      </c>
      <c r="H1061">
        <f t="shared" ca="1" si="132"/>
        <v>1</v>
      </c>
      <c r="I1061" t="str">
        <f ca="1">VLOOKUP(Q1061,Tabela3[],9,1)</f>
        <v>HMM Helsinki</v>
      </c>
      <c r="J1061" t="str">
        <f ca="1">VLOOKUP(Q1061,Tabela3[],11,0)</f>
        <v xml:space="preserve">Desodorante Antitranspirante Aerosol </v>
      </c>
      <c r="K1061" t="str">
        <f ca="1">VLOOKUP(Q1061,Tabela3[],10,0)</f>
        <v>Quimico</v>
      </c>
      <c r="L1061" cm="1">
        <f t="array" aca="1" ref="L1061" ca="1">IF(Tabela2[[#This Row],[PORTO]]=Tabela2[[#This Row],[DESTINO]],0,erro)</f>
        <v>0</v>
      </c>
      <c r="N1061">
        <f t="shared" ca="1" si="135"/>
        <v>1560000</v>
      </c>
      <c r="O1061">
        <f t="shared" ca="1" si="136"/>
        <v>6</v>
      </c>
      <c r="P1061">
        <f t="shared" ca="1" si="137"/>
        <v>2</v>
      </c>
      <c r="Q1061">
        <f t="shared" ca="1" si="133"/>
        <v>25</v>
      </c>
      <c r="R1061">
        <f t="shared" ca="1" si="134"/>
        <v>24</v>
      </c>
    </row>
    <row r="1062" spans="1:18">
      <c r="A1062">
        <f ca="1">VLOOKUP(O1062,Tabela3[],2,0)</f>
        <v>2007</v>
      </c>
      <c r="B1062" t="str">
        <f ca="1">VLOOKUP(P1062,Tabela3[],4,0)</f>
        <v>OUTUBRO</v>
      </c>
      <c r="C1062" t="str">
        <f ca="1">VLOOKUP(Q1062,Tabela3[],5,0)</f>
        <v>Holanda</v>
      </c>
      <c r="D1062" t="str">
        <f ca="1">VLOOKUP(Q1062,Tabela3[],3,0)</f>
        <v>Shell</v>
      </c>
      <c r="E1062" t="str">
        <f ca="1">IF(R1062=Q1062, (VLOOKUP(P1062+1,Tabela3[],5,0)),VLOOKUP(R1062,Tabela3[],5,0))</f>
        <v>Coréia do Sul</v>
      </c>
      <c r="F1062" s="1">
        <f t="shared" ca="1" si="130"/>
        <v>39340</v>
      </c>
      <c r="G1062" s="1">
        <f t="shared" ca="1" si="131"/>
        <v>39344.289003479484</v>
      </c>
      <c r="H1062">
        <f t="shared" ca="1" si="132"/>
        <v>0</v>
      </c>
      <c r="I1062" t="str">
        <f ca="1">VLOOKUP(Q1062,Tabela3[],9,1)</f>
        <v>AbQaiq</v>
      </c>
      <c r="J1062" t="str">
        <f ca="1">VLOOKUP(Q1062,Tabela3[],11,0)</f>
        <v>Petróleo Bruto</v>
      </c>
      <c r="K1062" t="str">
        <f ca="1">VLOOKUP(Q1062,Tabela3[],10,0)</f>
        <v>Petróleo</v>
      </c>
      <c r="L1062" t="e" cm="1">
        <f t="array" aca="1" ref="L1062" ca="1">IF(Tabela2[[#This Row],[PORTO]]=Tabela2[[#This Row],[DESTINO]],0,erro)</f>
        <v>#NAME?</v>
      </c>
      <c r="N1062">
        <f t="shared" ca="1" si="135"/>
        <v>68000</v>
      </c>
      <c r="O1062">
        <f t="shared" ca="1" si="136"/>
        <v>7</v>
      </c>
      <c r="P1062">
        <f t="shared" ca="1" si="137"/>
        <v>9</v>
      </c>
      <c r="Q1062">
        <f t="shared" ca="1" si="133"/>
        <v>17</v>
      </c>
      <c r="R1062">
        <f t="shared" ca="1" si="134"/>
        <v>12</v>
      </c>
    </row>
    <row r="1063" spans="1:18">
      <c r="A1063">
        <f ca="1">VLOOKUP(O1063,Tabela3[],2,0)</f>
        <v>2003</v>
      </c>
      <c r="B1063" t="str">
        <f ca="1">VLOOKUP(P1063,Tabela3[],4,0)</f>
        <v>DEZEMBRO</v>
      </c>
      <c r="C1063" t="str">
        <f ca="1">VLOOKUP(Q1063,Tabela3[],5,0)</f>
        <v>Brasil</v>
      </c>
      <c r="D1063" t="str">
        <f ca="1">VLOOKUP(Q1063,Tabela3[],3,0)</f>
        <v>VALE</v>
      </c>
      <c r="E1063" t="str">
        <f ca="1">IF(R1063=Q1063, (VLOOKUP(P1063+1,Tabela3[],5,0)),VLOOKUP(R1063,Tabela3[],5,0))</f>
        <v>França</v>
      </c>
      <c r="F1063" s="1">
        <f t="shared" ca="1" si="130"/>
        <v>37950</v>
      </c>
      <c r="G1063" s="1">
        <f t="shared" ca="1" si="131"/>
        <v>37955.334356809646</v>
      </c>
      <c r="H1063">
        <f t="shared" ca="1" si="132"/>
        <v>0</v>
      </c>
      <c r="I1063" t="str">
        <f ca="1">VLOOKUP(Q1063,Tabela3[],9,1)</f>
        <v>Lan Hua Hai</v>
      </c>
      <c r="J1063" t="str">
        <f ca="1">VLOOKUP(Q1063,Tabela3[],11,0)</f>
        <v>Manganês</v>
      </c>
      <c r="K1063" t="str">
        <f ca="1">VLOOKUP(Q1063,Tabela3[],10,0)</f>
        <v>Minério</v>
      </c>
      <c r="L1063" t="e" cm="1">
        <f t="array" aca="1" ref="L1063" ca="1">IF(Tabela2[[#This Row],[PORTO]]=Tabela2[[#This Row],[DESTINO]],0,erro)</f>
        <v>#NAME?</v>
      </c>
      <c r="N1063">
        <f t="shared" ca="1" si="135"/>
        <v>0</v>
      </c>
      <c r="O1063">
        <f t="shared" ca="1" si="136"/>
        <v>3</v>
      </c>
      <c r="P1063">
        <f t="shared" ca="1" si="137"/>
        <v>11</v>
      </c>
      <c r="Q1063">
        <f t="shared" ca="1" si="133"/>
        <v>29</v>
      </c>
      <c r="R1063">
        <f t="shared" ca="1" si="134"/>
        <v>21</v>
      </c>
    </row>
    <row r="1064" spans="1:18">
      <c r="A1064">
        <f ca="1">VLOOKUP(O1064,Tabela3[],2,0)</f>
        <v>2005</v>
      </c>
      <c r="B1064" t="str">
        <f ca="1">VLOOKUP(P1064,Tabela3[],4,0)</f>
        <v>JANEIRO</v>
      </c>
      <c r="C1064" t="str">
        <f ca="1">VLOOKUP(Q1064,Tabela3[],5,0)</f>
        <v>Estados Unidos</v>
      </c>
      <c r="D1064" t="str">
        <f ca="1">VLOOKUP(Q1064,Tabela3[],3,0)</f>
        <v>Amazon</v>
      </c>
      <c r="E1064" t="str">
        <f ca="1">IF(R1064=Q1064, (VLOOKUP(P1064+1,Tabela3[],5,0)),VLOOKUP(R1064,Tabela3[],5,0))</f>
        <v>Alemanha</v>
      </c>
      <c r="F1064" s="1">
        <f t="shared" ca="1" si="130"/>
        <v>38688</v>
      </c>
      <c r="G1064" s="1">
        <f t="shared" ca="1" si="131"/>
        <v>38691.156640623813</v>
      </c>
      <c r="H1064">
        <f t="shared" ca="1" si="132"/>
        <v>1</v>
      </c>
      <c r="I1064" t="str">
        <f ca="1">VLOOKUP(Q1064,Tabela3[],9,1)</f>
        <v>HMM Algeciras</v>
      </c>
      <c r="J1064" t="str">
        <f ca="1">VLOOKUP(Q1064,Tabela3[],11,0)</f>
        <v>Colchão Baby Light D18</v>
      </c>
      <c r="K1064" t="str">
        <f ca="1">VLOOKUP(Q1064,Tabela3[],10,0)</f>
        <v>Geral</v>
      </c>
      <c r="L1064" t="e" cm="1">
        <f t="array" aca="1" ref="L1064" ca="1">IF(Tabela2[[#This Row],[PORTO]]=Tabela2[[#This Row],[DESTINO]],0,erro)</f>
        <v>#NAME?</v>
      </c>
      <c r="N1064">
        <f t="shared" ca="1" si="135"/>
        <v>5000</v>
      </c>
      <c r="O1064">
        <f t="shared" ca="1" si="136"/>
        <v>5</v>
      </c>
      <c r="P1064">
        <f t="shared" ca="1" si="137"/>
        <v>12</v>
      </c>
      <c r="Q1064">
        <f t="shared" ca="1" si="133"/>
        <v>4</v>
      </c>
      <c r="R1064">
        <f t="shared" ca="1" si="134"/>
        <v>8</v>
      </c>
    </row>
    <row r="1065" spans="1:18">
      <c r="A1065">
        <f ca="1">VLOOKUP(O1065,Tabela3[],2,0)</f>
        <v>2009</v>
      </c>
      <c r="B1065" t="str">
        <f ca="1">VLOOKUP(P1065,Tabela3[],4,0)</f>
        <v>MARÇO</v>
      </c>
      <c r="C1065" t="str">
        <f ca="1">VLOOKUP(Q1065,Tabela3[],5,0)</f>
        <v>França</v>
      </c>
      <c r="D1065" t="str">
        <f ca="1">VLOOKUP(Q1065,Tabela3[],3,0)</f>
        <v> LVMH</v>
      </c>
      <c r="E1065" t="str">
        <f ca="1">IF(R1065=Q1065, (VLOOKUP(P1065+1,Tabela3[],5,0)),VLOOKUP(R1065,Tabela3[],5,0))</f>
        <v>Itália</v>
      </c>
      <c r="F1065" s="1">
        <f t="shared" ca="1" si="130"/>
        <v>39865</v>
      </c>
      <c r="G1065" s="1">
        <f t="shared" ca="1" si="131"/>
        <v>39873.667034592894</v>
      </c>
      <c r="H1065">
        <f t="shared" ca="1" si="132"/>
        <v>0</v>
      </c>
      <c r="I1065" t="str">
        <f ca="1">VLOOKUP(Q1065,Tabela3[],9,1)</f>
        <v>Emma Maersk</v>
      </c>
      <c r="J1065" t="str">
        <f ca="1">VLOOKUP(Q1065,Tabela3[],11,0)</f>
        <v>Louis Vuitton</v>
      </c>
      <c r="K1065" t="str">
        <f ca="1">VLOOKUP(Q1065,Tabela3[],10,0)</f>
        <v>Tecido</v>
      </c>
      <c r="L1065" t="e" cm="1">
        <f t="array" aca="1" ref="L1065" ca="1">IF(Tabela2[[#This Row],[PORTO]]=Tabela2[[#This Row],[DESTINO]],0,erro)</f>
        <v>#NAME?</v>
      </c>
      <c r="N1065">
        <f t="shared" ca="1" si="135"/>
        <v>15000</v>
      </c>
      <c r="O1065">
        <f t="shared" ca="1" si="136"/>
        <v>9</v>
      </c>
      <c r="P1065">
        <f t="shared" ca="1" si="137"/>
        <v>2</v>
      </c>
      <c r="Q1065">
        <f t="shared" ca="1" si="133"/>
        <v>22</v>
      </c>
      <c r="R1065">
        <f t="shared" ca="1" si="134"/>
        <v>19</v>
      </c>
    </row>
    <row r="1066" spans="1:18">
      <c r="A1066">
        <f ca="1">VLOOKUP(O1066,Tabela3[],2,0)</f>
        <v>2005</v>
      </c>
      <c r="B1066" t="str">
        <f ca="1">VLOOKUP(P1066,Tabela3[],4,0)</f>
        <v>FEVEREIRO</v>
      </c>
      <c r="C1066" t="str">
        <f ca="1">VLOOKUP(Q1066,Tabela3[],5,0)</f>
        <v>Holanda</v>
      </c>
      <c r="D1066" t="str">
        <f ca="1">VLOOKUP(Q1066,Tabela3[],3,0)</f>
        <v>Shell</v>
      </c>
      <c r="E1066" t="str">
        <f ca="1">IF(R1066=Q1066, (VLOOKUP(P1066+1,Tabela3[],5,0)),VLOOKUP(R1066,Tabela3[],5,0))</f>
        <v>Coréia do Sul</v>
      </c>
      <c r="F1066" s="1">
        <f t="shared" ca="1" si="130"/>
        <v>38354</v>
      </c>
      <c r="G1066" s="1">
        <f t="shared" ca="1" si="131"/>
        <v>38361.319870947882</v>
      </c>
      <c r="H1066">
        <f t="shared" ca="1" si="132"/>
        <v>1</v>
      </c>
      <c r="I1066" t="str">
        <f ca="1">VLOOKUP(Q1066,Tabela3[],9,1)</f>
        <v>AbQaiq</v>
      </c>
      <c r="J1066" t="str">
        <f ca="1">VLOOKUP(Q1066,Tabela3[],11,0)</f>
        <v>Petróleo Bruto</v>
      </c>
      <c r="K1066" t="str">
        <f ca="1">VLOOKUP(Q1066,Tabela3[],10,0)</f>
        <v>Petróleo</v>
      </c>
      <c r="L1066" t="e" cm="1">
        <f t="array" aca="1" ref="L1066" ca="1">IF(Tabela2[[#This Row],[PORTO]]=Tabela2[[#This Row],[DESTINO]],0,erro)</f>
        <v>#NAME?</v>
      </c>
      <c r="N1066">
        <f t="shared" ca="1" si="135"/>
        <v>74000</v>
      </c>
      <c r="O1066">
        <f t="shared" ca="1" si="136"/>
        <v>5</v>
      </c>
      <c r="P1066">
        <f t="shared" ca="1" si="137"/>
        <v>1</v>
      </c>
      <c r="Q1066">
        <f t="shared" ca="1" si="133"/>
        <v>17</v>
      </c>
      <c r="R1066">
        <f t="shared" ca="1" si="134"/>
        <v>12</v>
      </c>
    </row>
    <row r="1067" spans="1:18">
      <c r="A1067">
        <f ca="1">VLOOKUP(O1067,Tabela3[],2,0)</f>
        <v>2000</v>
      </c>
      <c r="B1067" t="str">
        <f ca="1">VLOOKUP(P1067,Tabela3[],4,0)</f>
        <v>SETEMBRO</v>
      </c>
      <c r="C1067" t="str">
        <f ca="1">VLOOKUP(Q1067,Tabela3[],5,0)</f>
        <v>Brasil</v>
      </c>
      <c r="D1067" t="str">
        <f ca="1">VLOOKUP(Q1067,Tabela3[],3,0)</f>
        <v>VALE</v>
      </c>
      <c r="E1067" t="str">
        <f ca="1">IF(R1067=Q1067, (VLOOKUP(P1067+1,Tabela3[],5,0)),VLOOKUP(R1067,Tabela3[],5,0))</f>
        <v>Japão</v>
      </c>
      <c r="F1067" s="1">
        <f t="shared" ca="1" si="130"/>
        <v>36748</v>
      </c>
      <c r="G1067" s="1">
        <f t="shared" ca="1" si="131"/>
        <v>36749.112898336964</v>
      </c>
      <c r="H1067">
        <f t="shared" ca="1" si="132"/>
        <v>1</v>
      </c>
      <c r="I1067" t="str">
        <f ca="1">VLOOKUP(Q1067,Tabela3[],9,1)</f>
        <v>Lan Hua Hai</v>
      </c>
      <c r="J1067" t="str">
        <f ca="1">VLOOKUP(Q1067,Tabela3[],11,0)</f>
        <v>Bauxita</v>
      </c>
      <c r="K1067" t="str">
        <f ca="1">VLOOKUP(Q1067,Tabela3[],10,0)</f>
        <v>Minério</v>
      </c>
      <c r="L1067" t="e" cm="1">
        <f t="array" aca="1" ref="L1067" ca="1">IF(Tabela2[[#This Row],[PORTO]]=Tabela2[[#This Row],[DESTINO]],0,erro)</f>
        <v>#NAME?</v>
      </c>
      <c r="N1067">
        <f t="shared" ca="1" si="135"/>
        <v>0</v>
      </c>
      <c r="O1067">
        <f t="shared" ca="1" si="136"/>
        <v>0</v>
      </c>
      <c r="P1067">
        <f t="shared" ca="1" si="137"/>
        <v>8</v>
      </c>
      <c r="Q1067">
        <f t="shared" ca="1" si="133"/>
        <v>28</v>
      </c>
      <c r="R1067">
        <f t="shared" ca="1" si="134"/>
        <v>9</v>
      </c>
    </row>
    <row r="1068" spans="1:18">
      <c r="A1068">
        <f ca="1">VLOOKUP(O1068,Tabela3[],2,0)</f>
        <v>2000</v>
      </c>
      <c r="B1068" t="str">
        <f ca="1">VLOOKUP(P1068,Tabela3[],4,0)</f>
        <v>DEZEMBRO</v>
      </c>
      <c r="C1068" t="str">
        <f ca="1">VLOOKUP(Q1068,Tabela3[],5,0)</f>
        <v>Reino Unido</v>
      </c>
      <c r="D1068" t="str">
        <f ca="1">VLOOKUP(Q1068,Tabela3[],3,0)</f>
        <v>Unilever</v>
      </c>
      <c r="E1068" t="str">
        <f ca="1">IF(R1068=Q1068, (VLOOKUP(P1068+1,Tabela3[],5,0)),VLOOKUP(R1068,Tabela3[],5,0))</f>
        <v>Japão</v>
      </c>
      <c r="F1068" s="1">
        <f t="shared" ca="1" si="130"/>
        <v>36845</v>
      </c>
      <c r="G1068" s="1">
        <f t="shared" ca="1" si="131"/>
        <v>36853.753177078397</v>
      </c>
      <c r="H1068">
        <f t="shared" ca="1" si="132"/>
        <v>1</v>
      </c>
      <c r="I1068" t="str">
        <f ca="1">VLOOKUP(Q1068,Tabela3[],9,1)</f>
        <v>HMM Helsinki</v>
      </c>
      <c r="J1068" t="str">
        <f ca="1">VLOOKUP(Q1068,Tabela3[],11,0)</f>
        <v xml:space="preserve">Shampoo </v>
      </c>
      <c r="K1068" t="str">
        <f ca="1">VLOOKUP(Q1068,Tabela3[],10,0)</f>
        <v>Quimico</v>
      </c>
      <c r="L1068" t="e" cm="1">
        <f t="array" aca="1" ref="L1068" ca="1">IF(Tabela2[[#This Row],[PORTO]]=Tabela2[[#This Row],[DESTINO]],0,erro)</f>
        <v>#NAME?</v>
      </c>
      <c r="N1068">
        <f t="shared" ca="1" si="135"/>
        <v>990000</v>
      </c>
      <c r="O1068">
        <f t="shared" ca="1" si="136"/>
        <v>0</v>
      </c>
      <c r="P1068">
        <f t="shared" ca="1" si="137"/>
        <v>11</v>
      </c>
      <c r="Q1068">
        <f t="shared" ca="1" si="133"/>
        <v>24</v>
      </c>
      <c r="R1068">
        <f t="shared" ca="1" si="134"/>
        <v>10</v>
      </c>
    </row>
    <row r="1069" spans="1:18">
      <c r="A1069">
        <f ca="1">VLOOKUP(O1069,Tabela3[],2,0)</f>
        <v>2007</v>
      </c>
      <c r="B1069" t="str">
        <f ca="1">VLOOKUP(P1069,Tabela3[],4,0)</f>
        <v>AGOSTO</v>
      </c>
      <c r="C1069" t="str">
        <f ca="1">VLOOKUP(Q1069,Tabela3[],5,0)</f>
        <v>Reino Unido</v>
      </c>
      <c r="D1069" t="str">
        <f ca="1">VLOOKUP(Q1069,Tabela3[],3,0)</f>
        <v>Unilever</v>
      </c>
      <c r="E1069" t="str">
        <f ca="1">IF(R1069=Q1069, (VLOOKUP(P1069+1,Tabela3[],5,0)),VLOOKUP(R1069,Tabela3[],5,0))</f>
        <v>Japão</v>
      </c>
      <c r="F1069" s="1">
        <f t="shared" ca="1" si="130"/>
        <v>39263</v>
      </c>
      <c r="G1069" s="1">
        <f t="shared" ca="1" si="131"/>
        <v>39271.273408963105</v>
      </c>
      <c r="H1069">
        <f t="shared" ca="1" si="132"/>
        <v>0</v>
      </c>
      <c r="I1069" t="str">
        <f ca="1">VLOOKUP(Q1069,Tabela3[],9,1)</f>
        <v>HMM Helsinki</v>
      </c>
      <c r="J1069" t="str">
        <f ca="1">VLOOKUP(Q1069,Tabela3[],11,0)</f>
        <v>Sabonete</v>
      </c>
      <c r="K1069" t="str">
        <f ca="1">VLOOKUP(Q1069,Tabela3[],10,0)</f>
        <v>Quimico</v>
      </c>
      <c r="L1069" t="e" cm="1">
        <f t="array" aca="1" ref="L1069" ca="1">IF(Tabela2[[#This Row],[PORTO]]=Tabela2[[#This Row],[DESTINO]],0,erro)</f>
        <v>#NAME?</v>
      </c>
      <c r="N1069">
        <f t="shared" ca="1" si="135"/>
        <v>1990000</v>
      </c>
      <c r="O1069">
        <f t="shared" ca="1" si="136"/>
        <v>7</v>
      </c>
      <c r="P1069">
        <f t="shared" ca="1" si="137"/>
        <v>7</v>
      </c>
      <c r="Q1069">
        <f t="shared" ca="1" si="133"/>
        <v>26</v>
      </c>
      <c r="R1069">
        <f t="shared" ca="1" si="134"/>
        <v>11</v>
      </c>
    </row>
    <row r="1070" spans="1:18">
      <c r="A1070">
        <f ca="1">VLOOKUP(O1070,Tabela3[],2,0)</f>
        <v>2004</v>
      </c>
      <c r="B1070" t="str">
        <f ca="1">VLOOKUP(P1070,Tabela3[],4,0)</f>
        <v>MARÇO</v>
      </c>
      <c r="C1070" t="str">
        <f ca="1">VLOOKUP(Q1070,Tabela3[],5,0)</f>
        <v>Japão</v>
      </c>
      <c r="D1070" t="str">
        <f ca="1">VLOOKUP(Q1070,Tabela3[],3,0)</f>
        <v>Toyota</v>
      </c>
      <c r="E1070" t="str">
        <f ca="1">IF(R1070=Q1070, (VLOOKUP(P1070+1,Tabela3[],5,0)),VLOOKUP(R1070,Tabela3[],5,0))</f>
        <v>Japão</v>
      </c>
      <c r="F1070" s="1">
        <f t="shared" ca="1" si="130"/>
        <v>38040</v>
      </c>
      <c r="G1070" s="1">
        <f t="shared" ca="1" si="131"/>
        <v>38044.866210013024</v>
      </c>
      <c r="H1070">
        <f t="shared" ca="1" si="132"/>
        <v>1</v>
      </c>
      <c r="I1070" t="str">
        <f ca="1">VLOOKUP(Q1070,Tabela3[],9,1)</f>
        <v>Trailer Carriers</v>
      </c>
      <c r="J1070" t="str">
        <f ca="1">VLOOKUP(Q1070,Tabela3[],11,0)</f>
        <v>COROLLA GLI</v>
      </c>
      <c r="K1070" t="str">
        <f ca="1">VLOOKUP(Q1070,Tabela3[],10,0)</f>
        <v>Carros</v>
      </c>
      <c r="L1070" cm="1">
        <f t="array" aca="1" ref="L1070" ca="1">IF(Tabela2[[#This Row],[PORTO]]=Tabela2[[#This Row],[DESTINO]],0,erro)</f>
        <v>0</v>
      </c>
      <c r="N1070">
        <f t="shared" ca="1" si="135"/>
        <v>300</v>
      </c>
      <c r="O1070">
        <f t="shared" ca="1" si="136"/>
        <v>4</v>
      </c>
      <c r="P1070">
        <f t="shared" ca="1" si="137"/>
        <v>2</v>
      </c>
      <c r="Q1070">
        <f t="shared" ca="1" si="133"/>
        <v>10</v>
      </c>
      <c r="R1070">
        <f t="shared" ca="1" si="134"/>
        <v>9</v>
      </c>
    </row>
    <row r="1071" spans="1:18">
      <c r="A1071">
        <f ca="1">VLOOKUP(O1071,Tabela3[],2,0)</f>
        <v>2005</v>
      </c>
      <c r="B1071" t="str">
        <f ca="1">VLOOKUP(P1071,Tabela3[],4,0)</f>
        <v>ABRIL</v>
      </c>
      <c r="C1071" t="str">
        <f ca="1">VLOOKUP(Q1071,Tabela3[],5,0)</f>
        <v>Holanda</v>
      </c>
      <c r="D1071" t="str">
        <f ca="1">VLOOKUP(Q1071,Tabela3[],3,0)</f>
        <v>Shell</v>
      </c>
      <c r="E1071" t="str">
        <f ca="1">IF(R1071=Q1071, (VLOOKUP(P1071+1,Tabela3[],5,0)),VLOOKUP(R1071,Tabela3[],5,0))</f>
        <v>China</v>
      </c>
      <c r="F1071" s="1">
        <f t="shared" ca="1" si="130"/>
        <v>38436</v>
      </c>
      <c r="G1071" s="1">
        <f t="shared" ca="1" si="131"/>
        <v>38436.281655017599</v>
      </c>
      <c r="H1071">
        <f t="shared" ca="1" si="132"/>
        <v>0</v>
      </c>
      <c r="I1071" t="str">
        <f ca="1">VLOOKUP(Q1071,Tabela3[],9,1)</f>
        <v>AbQaiq</v>
      </c>
      <c r="J1071" t="str">
        <f ca="1">VLOOKUP(Q1071,Tabela3[],11,0)</f>
        <v>Diesel</v>
      </c>
      <c r="K1071" t="str">
        <f ca="1">VLOOKUP(Q1071,Tabela3[],10,0)</f>
        <v>Petróleo</v>
      </c>
      <c r="L1071" t="e" cm="1">
        <f t="array" aca="1" ref="L1071" ca="1">IF(Tabela2[[#This Row],[PORTO]]=Tabela2[[#This Row],[DESTINO]],0,erro)</f>
        <v>#NAME?</v>
      </c>
      <c r="N1071">
        <f t="shared" ca="1" si="135"/>
        <v>50000</v>
      </c>
      <c r="O1071">
        <f t="shared" ca="1" si="136"/>
        <v>5</v>
      </c>
      <c r="P1071">
        <f t="shared" ca="1" si="137"/>
        <v>3</v>
      </c>
      <c r="Q1071">
        <f t="shared" ca="1" si="133"/>
        <v>15</v>
      </c>
      <c r="R1071">
        <f t="shared" ca="1" si="134"/>
        <v>1</v>
      </c>
    </row>
    <row r="1072" spans="1:18">
      <c r="A1072">
        <f ca="1">VLOOKUP(O1072,Tabela3[],2,0)</f>
        <v>2004</v>
      </c>
      <c r="B1072" t="str">
        <f ca="1">VLOOKUP(P1072,Tabela3[],4,0)</f>
        <v>JUNHO</v>
      </c>
      <c r="C1072" t="str">
        <f ca="1">VLOOKUP(Q1072,Tabela3[],5,0)</f>
        <v>Holanda</v>
      </c>
      <c r="D1072" t="str">
        <f ca="1">VLOOKUP(Q1072,Tabela3[],3,0)</f>
        <v>Shell</v>
      </c>
      <c r="E1072" t="str">
        <f ca="1">IF(R1072=Q1072, (VLOOKUP(P1072+1,Tabela3[],5,0)),VLOOKUP(R1072,Tabela3[],5,0))</f>
        <v>Alemanha</v>
      </c>
      <c r="F1072" s="1">
        <f t="shared" ca="1" si="130"/>
        <v>38134</v>
      </c>
      <c r="G1072" s="1">
        <f t="shared" ca="1" si="131"/>
        <v>38140.275753520618</v>
      </c>
      <c r="H1072">
        <f t="shared" ca="1" si="132"/>
        <v>0</v>
      </c>
      <c r="I1072" t="str">
        <f ca="1">VLOOKUP(Q1072,Tabela3[],9,1)</f>
        <v>AbQaiq</v>
      </c>
      <c r="J1072" t="str">
        <f ca="1">VLOOKUP(Q1072,Tabela3[],11,0)</f>
        <v>Petróleo Bruto</v>
      </c>
      <c r="K1072" t="str">
        <f ca="1">VLOOKUP(Q1072,Tabela3[],10,0)</f>
        <v>Petróleo</v>
      </c>
      <c r="L1072" t="e" cm="1">
        <f t="array" aca="1" ref="L1072" ca="1">IF(Tabela2[[#This Row],[PORTO]]=Tabela2[[#This Row],[DESTINO]],0,erro)</f>
        <v>#NAME?</v>
      </c>
      <c r="N1072">
        <f t="shared" ca="1" si="135"/>
        <v>94000</v>
      </c>
      <c r="O1072">
        <f t="shared" ca="1" si="136"/>
        <v>4</v>
      </c>
      <c r="P1072">
        <f t="shared" ca="1" si="137"/>
        <v>5</v>
      </c>
      <c r="Q1072">
        <f t="shared" ca="1" si="133"/>
        <v>17</v>
      </c>
      <c r="R1072">
        <f t="shared" ca="1" si="134"/>
        <v>17</v>
      </c>
    </row>
    <row r="1073" spans="1:18">
      <c r="A1073">
        <f ca="1">VLOOKUP(O1073,Tabela3[],2,0)</f>
        <v>2008</v>
      </c>
      <c r="B1073" t="str">
        <f ca="1">VLOOKUP(P1073,Tabela3[],4,0)</f>
        <v>ABRIL</v>
      </c>
      <c r="C1073" t="str">
        <f ca="1">VLOOKUP(Q1073,Tabela3[],5,0)</f>
        <v>Canadá</v>
      </c>
      <c r="D1073" t="str">
        <f ca="1">VLOOKUP(Q1073,Tabela3[],3,0)</f>
        <v>Shopify</v>
      </c>
      <c r="E1073" t="str">
        <f ca="1">IF(R1073=Q1073, (VLOOKUP(P1073+1,Tabela3[],5,0)),VLOOKUP(R1073,Tabela3[],5,0))</f>
        <v>Reino Unido</v>
      </c>
      <c r="F1073" s="1">
        <f t="shared" ca="1" si="130"/>
        <v>39510</v>
      </c>
      <c r="G1073" s="1">
        <f t="shared" ca="1" si="131"/>
        <v>39512.001299960997</v>
      </c>
      <c r="H1073">
        <f t="shared" ca="1" si="132"/>
        <v>0</v>
      </c>
      <c r="I1073" t="str">
        <f ca="1">VLOOKUP(Q1073,Tabela3[],9,1)</f>
        <v>HMM Southampton</v>
      </c>
      <c r="J1073" t="str">
        <f ca="1">VLOOKUP(Q1073,Tabela3[],11,0)</f>
        <v>NONA</v>
      </c>
      <c r="K1073" t="str">
        <f ca="1">VLOOKUP(Q1073,Tabela3[],10,0)</f>
        <v>Bebida</v>
      </c>
      <c r="L1073" t="e" cm="1">
        <f t="array" aca="1" ref="L1073" ca="1">IF(Tabela2[[#This Row],[PORTO]]=Tabela2[[#This Row],[DESTINO]],0,erro)</f>
        <v>#NAME?</v>
      </c>
      <c r="N1073">
        <f t="shared" ca="1" si="135"/>
        <v>0</v>
      </c>
      <c r="O1073">
        <f t="shared" ca="1" si="136"/>
        <v>8</v>
      </c>
      <c r="P1073">
        <f t="shared" ca="1" si="137"/>
        <v>3</v>
      </c>
      <c r="Q1073">
        <f t="shared" ca="1" si="133"/>
        <v>34</v>
      </c>
      <c r="R1073">
        <f t="shared" ca="1" si="134"/>
        <v>24</v>
      </c>
    </row>
    <row r="1074" spans="1:18">
      <c r="A1074">
        <f ca="1">VLOOKUP(O1074,Tabela3[],2,0)</f>
        <v>2004</v>
      </c>
      <c r="B1074" t="str">
        <f ca="1">VLOOKUP(P1074,Tabela3[],4,0)</f>
        <v>MARÇO</v>
      </c>
      <c r="C1074" t="str">
        <f ca="1">VLOOKUP(Q1074,Tabela3[],5,0)</f>
        <v>Japão</v>
      </c>
      <c r="D1074" t="str">
        <f ca="1">VLOOKUP(Q1074,Tabela3[],3,0)</f>
        <v>Toyota</v>
      </c>
      <c r="E1074" t="str">
        <f ca="1">IF(R1074=Q1074, (VLOOKUP(P1074+1,Tabela3[],5,0)),VLOOKUP(R1074,Tabela3[],5,0))</f>
        <v>Coréia do Sul</v>
      </c>
      <c r="F1074" s="1">
        <f t="shared" ca="1" si="130"/>
        <v>38044</v>
      </c>
      <c r="G1074" s="1">
        <f t="shared" ca="1" si="131"/>
        <v>38052.668486914932</v>
      </c>
      <c r="H1074">
        <f t="shared" ca="1" si="132"/>
        <v>1</v>
      </c>
      <c r="I1074" t="str">
        <f ca="1">VLOOKUP(Q1074,Tabela3[],9,1)</f>
        <v>Trailer Carriers</v>
      </c>
      <c r="J1074" t="str">
        <f ca="1">VLOOKUP(Q1074,Tabela3[],11,0)</f>
        <v>COROLLA CROSS XR</v>
      </c>
      <c r="K1074" t="str">
        <f ca="1">VLOOKUP(Q1074,Tabela3[],10,0)</f>
        <v>Carros</v>
      </c>
      <c r="L1074" t="e" cm="1">
        <f t="array" aca="1" ref="L1074" ca="1">IF(Tabela2[[#This Row],[PORTO]]=Tabela2[[#This Row],[DESTINO]],0,erro)</f>
        <v>#NAME?</v>
      </c>
      <c r="N1074">
        <f t="shared" ca="1" si="135"/>
        <v>200</v>
      </c>
      <c r="O1074">
        <f t="shared" ca="1" si="136"/>
        <v>4</v>
      </c>
      <c r="P1074">
        <f t="shared" ca="1" si="137"/>
        <v>2</v>
      </c>
      <c r="Q1074">
        <f t="shared" ca="1" si="133"/>
        <v>11</v>
      </c>
      <c r="R1074">
        <f t="shared" ca="1" si="134"/>
        <v>14</v>
      </c>
    </row>
    <row r="1075" spans="1:18">
      <c r="A1075">
        <f ca="1">VLOOKUP(O1075,Tabela3[],2,0)</f>
        <v>2003</v>
      </c>
      <c r="B1075" t="str">
        <f ca="1">VLOOKUP(P1075,Tabela3[],4,0)</f>
        <v>DEZEMBRO</v>
      </c>
      <c r="C1075" t="str">
        <f ca="1">VLOOKUP(Q1075,Tabela3[],5,0)</f>
        <v>India</v>
      </c>
      <c r="D1075" t="str">
        <f ca="1">VLOOKUP(Q1075,Tabela3[],3,0)</f>
        <v>Reliance Industries</v>
      </c>
      <c r="E1075" t="str">
        <f ca="1">IF(R1075=Q1075, (VLOOKUP(P1075+1,Tabela3[],5,0)),VLOOKUP(R1075,Tabela3[],5,0))</f>
        <v>China</v>
      </c>
      <c r="F1075" s="1">
        <f t="shared" ca="1" si="130"/>
        <v>37935</v>
      </c>
      <c r="G1075" s="1">
        <f t="shared" ca="1" si="131"/>
        <v>37937.35904224289</v>
      </c>
      <c r="H1075">
        <f t="shared" ca="1" si="132"/>
        <v>0</v>
      </c>
      <c r="I1075" t="str">
        <f ca="1">VLOOKUP(Q1075,Tabela3[],9,1)</f>
        <v>Tanker</v>
      </c>
      <c r="J1075" t="str">
        <f ca="1">VLOOKUP(Q1075,Tabela3[],11,0)</f>
        <v>Cloreto de polivinila</v>
      </c>
      <c r="K1075" t="str">
        <f ca="1">VLOOKUP(Q1075,Tabela3[],10,0)</f>
        <v>Petroquimicos</v>
      </c>
      <c r="L1075" t="e" cm="1">
        <f t="array" aca="1" ref="L1075" ca="1">IF(Tabela2[[#This Row],[PORTO]]=Tabela2[[#This Row],[DESTINO]],0,erro)</f>
        <v>#NAME?</v>
      </c>
      <c r="N1075">
        <f t="shared" ca="1" si="135"/>
        <v>0</v>
      </c>
      <c r="O1075">
        <f t="shared" ca="1" si="136"/>
        <v>3</v>
      </c>
      <c r="P1075">
        <f t="shared" ca="1" si="137"/>
        <v>11</v>
      </c>
      <c r="Q1075">
        <f t="shared" ca="1" si="133"/>
        <v>32</v>
      </c>
      <c r="R1075">
        <f t="shared" ca="1" si="134"/>
        <v>1</v>
      </c>
    </row>
    <row r="1076" spans="1:18">
      <c r="A1076">
        <f ca="1">VLOOKUP(O1076,Tabela3[],2,0)</f>
        <v>2003</v>
      </c>
      <c r="B1076" t="str">
        <f ca="1">VLOOKUP(P1076,Tabela3[],4,0)</f>
        <v>SETEMBRO</v>
      </c>
      <c r="C1076" t="str">
        <f ca="1">VLOOKUP(Q1076,Tabela3[],5,0)</f>
        <v>Brasil</v>
      </c>
      <c r="D1076" t="str">
        <f ca="1">VLOOKUP(Q1076,Tabela3[],3,0)</f>
        <v>VALE</v>
      </c>
      <c r="E1076" t="str">
        <f ca="1">IF(R1076=Q1076, (VLOOKUP(P1076+1,Tabela3[],5,0)),VLOOKUP(R1076,Tabela3[],5,0))</f>
        <v>Itália</v>
      </c>
      <c r="F1076" s="1">
        <f t="shared" ca="1" si="130"/>
        <v>37851</v>
      </c>
      <c r="G1076" s="1">
        <f t="shared" ca="1" si="131"/>
        <v>37854.936757898329</v>
      </c>
      <c r="H1076">
        <f t="shared" ca="1" si="132"/>
        <v>1</v>
      </c>
      <c r="I1076" t="str">
        <f ca="1">VLOOKUP(Q1076,Tabela3[],9,1)</f>
        <v>Lan Hua Hai</v>
      </c>
      <c r="J1076" t="str">
        <f ca="1">VLOOKUP(Q1076,Tabela3[],11,0)</f>
        <v>Manganês</v>
      </c>
      <c r="K1076" t="str">
        <f ca="1">VLOOKUP(Q1076,Tabela3[],10,0)</f>
        <v>Minério</v>
      </c>
      <c r="L1076" t="e" cm="1">
        <f t="array" aca="1" ref="L1076" ca="1">IF(Tabela2[[#This Row],[PORTO]]=Tabela2[[#This Row],[DESTINO]],0,erro)</f>
        <v>#NAME?</v>
      </c>
      <c r="N1076">
        <f t="shared" ca="1" si="135"/>
        <v>0</v>
      </c>
      <c r="O1076">
        <f t="shared" ca="1" si="136"/>
        <v>3</v>
      </c>
      <c r="P1076">
        <f t="shared" ca="1" si="137"/>
        <v>8</v>
      </c>
      <c r="Q1076">
        <f t="shared" ca="1" si="133"/>
        <v>29</v>
      </c>
      <c r="R1076">
        <f t="shared" ca="1" si="134"/>
        <v>18</v>
      </c>
    </row>
    <row r="1077" spans="1:18">
      <c r="A1077">
        <f ca="1">VLOOKUP(O1077,Tabela3[],2,0)</f>
        <v>2001</v>
      </c>
      <c r="B1077" t="str">
        <f ca="1">VLOOKUP(P1077,Tabela3[],4,0)</f>
        <v>JANEIRO</v>
      </c>
      <c r="C1077" t="str">
        <f ca="1">VLOOKUP(Q1077,Tabela3[],5,0)</f>
        <v>Reino Unido</v>
      </c>
      <c r="D1077" t="str">
        <f ca="1">VLOOKUP(Q1077,Tabela3[],3,0)</f>
        <v>Unilever</v>
      </c>
      <c r="E1077" t="str">
        <f ca="1">IF(R1077=Q1077, (VLOOKUP(P1077+1,Tabela3[],5,0)),VLOOKUP(R1077,Tabela3[],5,0))</f>
        <v>França</v>
      </c>
      <c r="F1077" s="1">
        <f t="shared" ca="1" si="130"/>
        <v>37227</v>
      </c>
      <c r="G1077" s="1">
        <f t="shared" ca="1" si="131"/>
        <v>37233.22617297437</v>
      </c>
      <c r="H1077">
        <f t="shared" ca="1" si="132"/>
        <v>1</v>
      </c>
      <c r="I1077" t="str">
        <f ca="1">VLOOKUP(Q1077,Tabela3[],9,1)</f>
        <v>HMM Helsinki</v>
      </c>
      <c r="J1077" t="str">
        <f ca="1">VLOOKUP(Q1077,Tabela3[],11,0)</f>
        <v xml:space="preserve">Desodorante Antitranspirante Aerosol </v>
      </c>
      <c r="K1077" t="str">
        <f ca="1">VLOOKUP(Q1077,Tabela3[],10,0)</f>
        <v>Quimico</v>
      </c>
      <c r="L1077" t="e" cm="1">
        <f t="array" aca="1" ref="L1077" ca="1">IF(Tabela2[[#This Row],[PORTO]]=Tabela2[[#This Row],[DESTINO]],0,erro)</f>
        <v>#NAME?</v>
      </c>
      <c r="N1077">
        <f t="shared" ca="1" si="135"/>
        <v>700000</v>
      </c>
      <c r="O1077">
        <f t="shared" ca="1" si="136"/>
        <v>1</v>
      </c>
      <c r="P1077">
        <f t="shared" ca="1" si="137"/>
        <v>12</v>
      </c>
      <c r="Q1077">
        <f t="shared" ca="1" si="133"/>
        <v>25</v>
      </c>
      <c r="R1077">
        <f t="shared" ca="1" si="134"/>
        <v>23</v>
      </c>
    </row>
    <row r="1078" spans="1:18">
      <c r="A1078">
        <f ca="1">VLOOKUP(O1078,Tabela3[],2,0)</f>
        <v>2003</v>
      </c>
      <c r="B1078" t="str">
        <f ca="1">VLOOKUP(P1078,Tabela3[],4,0)</f>
        <v>MARÇO</v>
      </c>
      <c r="C1078" t="str">
        <f ca="1">VLOOKUP(Q1078,Tabela3[],5,0)</f>
        <v>Coréia do Sul</v>
      </c>
      <c r="D1078" t="str">
        <f ca="1">VLOOKUP(Q1078,Tabela3[],3,0)</f>
        <v>Samsung</v>
      </c>
      <c r="E1078" t="str">
        <f ca="1">IF(R1078=Q1078, (VLOOKUP(P1078+1,Tabela3[],5,0)),VLOOKUP(R1078,Tabela3[],5,0))</f>
        <v>Estados Unidos</v>
      </c>
      <c r="F1078" s="1">
        <f t="shared" ca="1" si="130"/>
        <v>37654</v>
      </c>
      <c r="G1078" s="1">
        <f t="shared" ca="1" si="131"/>
        <v>37655.112089867122</v>
      </c>
      <c r="H1078">
        <f t="shared" ca="1" si="132"/>
        <v>1</v>
      </c>
      <c r="I1078" t="str">
        <f ca="1">VLOOKUP(Q1078,Tabela3[],9,1)</f>
        <v>HMM Rotterdam</v>
      </c>
      <c r="J1078" t="str">
        <f ca="1">VLOOKUP(Q1078,Tabela3[],11,0)</f>
        <v>Crystal UHD 4k 65"</v>
      </c>
      <c r="K1078" t="str">
        <f ca="1">VLOOKUP(Q1078,Tabela3[],10,0)</f>
        <v>Eletrônicos</v>
      </c>
      <c r="L1078" t="e" cm="1">
        <f t="array" aca="1" ref="L1078" ca="1">IF(Tabela2[[#This Row],[PORTO]]=Tabela2[[#This Row],[DESTINO]],0,erro)</f>
        <v>#NAME?</v>
      </c>
      <c r="N1078">
        <f t="shared" ca="1" si="135"/>
        <v>2500</v>
      </c>
      <c r="O1078">
        <f t="shared" ca="1" si="136"/>
        <v>3</v>
      </c>
      <c r="P1078">
        <f t="shared" ca="1" si="137"/>
        <v>2</v>
      </c>
      <c r="Q1078">
        <f t="shared" ca="1" si="133"/>
        <v>14</v>
      </c>
      <c r="R1078">
        <f t="shared" ca="1" si="134"/>
        <v>3</v>
      </c>
    </row>
    <row r="1079" spans="1:18">
      <c r="A1079">
        <f ca="1">VLOOKUP(O1079,Tabela3[],2,0)</f>
        <v>2004</v>
      </c>
      <c r="B1079" t="str">
        <f ca="1">VLOOKUP(P1079,Tabela3[],4,0)</f>
        <v>JANEIRO</v>
      </c>
      <c r="C1079" t="str">
        <f ca="1">VLOOKUP(Q1079,Tabela3[],5,0)</f>
        <v>Itália</v>
      </c>
      <c r="D1079" t="str">
        <f ca="1">VLOOKUP(Q1079,Tabela3[],3,0)</f>
        <v>Hyundai</v>
      </c>
      <c r="E1079" t="str">
        <f ca="1">IF(R1079=Q1079, (VLOOKUP(P1079+1,Tabela3[],5,0)),VLOOKUP(R1079,Tabela3[],5,0))</f>
        <v>Japão</v>
      </c>
      <c r="F1079" s="1">
        <f t="shared" ca="1" si="130"/>
        <v>38328</v>
      </c>
      <c r="G1079" s="1">
        <f t="shared" ca="1" si="131"/>
        <v>38334.513859266277</v>
      </c>
      <c r="H1079">
        <f t="shared" ca="1" si="132"/>
        <v>0</v>
      </c>
      <c r="I1079" t="str">
        <f ca="1">VLOOKUP(Q1079,Tabela3[],9,1)</f>
        <v>Car Carriers</v>
      </c>
      <c r="J1079" t="str">
        <f ca="1">VLOOKUP(Q1079,Tabela3[],11,0)</f>
        <v>Creta Confort</v>
      </c>
      <c r="K1079" t="str">
        <f ca="1">VLOOKUP(Q1079,Tabela3[],10,0)</f>
        <v>Carros</v>
      </c>
      <c r="L1079" t="e" cm="1">
        <f t="array" aca="1" ref="L1079" ca="1">IF(Tabela2[[#This Row],[PORTO]]=Tabela2[[#This Row],[DESTINO]],0,erro)</f>
        <v>#NAME?</v>
      </c>
      <c r="N1079">
        <f t="shared" ca="1" si="135"/>
        <v>200</v>
      </c>
      <c r="O1079">
        <f t="shared" ca="1" si="136"/>
        <v>4</v>
      </c>
      <c r="P1079">
        <f t="shared" ca="1" si="137"/>
        <v>12</v>
      </c>
      <c r="Q1079">
        <f t="shared" ca="1" si="133"/>
        <v>18</v>
      </c>
      <c r="R1079">
        <f t="shared" ca="1" si="134"/>
        <v>11</v>
      </c>
    </row>
    <row r="1080" spans="1:18">
      <c r="A1080">
        <f ca="1">VLOOKUP(O1080,Tabela3[],2,0)</f>
        <v>2001</v>
      </c>
      <c r="B1080" t="str">
        <f ca="1">VLOOKUP(P1080,Tabela3[],4,0)</f>
        <v>OUTUBRO</v>
      </c>
      <c r="C1080" t="str">
        <f ca="1">VLOOKUP(Q1080,Tabela3[],5,0)</f>
        <v>França</v>
      </c>
      <c r="D1080" t="str">
        <f ca="1">VLOOKUP(Q1080,Tabela3[],3,0)</f>
        <v> LVMH</v>
      </c>
      <c r="E1080" t="str">
        <f ca="1">IF(R1080=Q1080, (VLOOKUP(P1080+1,Tabela3[],5,0)),VLOOKUP(R1080,Tabela3[],5,0))</f>
        <v>Alemanha</v>
      </c>
      <c r="F1080" s="1">
        <f t="shared" ca="1" si="130"/>
        <v>37155</v>
      </c>
      <c r="G1080" s="1">
        <f t="shared" ca="1" si="131"/>
        <v>37156.267405599894</v>
      </c>
      <c r="H1080">
        <f t="shared" ca="1" si="132"/>
        <v>0</v>
      </c>
      <c r="I1080" t="str">
        <f ca="1">VLOOKUP(Q1080,Tabela3[],9,1)</f>
        <v>Emma Maersk</v>
      </c>
      <c r="J1080" t="str">
        <f ca="1">VLOOKUP(Q1080,Tabela3[],11,0)</f>
        <v>Louis Vuitton</v>
      </c>
      <c r="K1080" t="str">
        <f ca="1">VLOOKUP(Q1080,Tabela3[],10,0)</f>
        <v>Tecido</v>
      </c>
      <c r="L1080" t="e" cm="1">
        <f t="array" aca="1" ref="L1080" ca="1">IF(Tabela2[[#This Row],[PORTO]]=Tabela2[[#This Row],[DESTINO]],0,erro)</f>
        <v>#NAME?</v>
      </c>
      <c r="N1080">
        <f t="shared" ca="1" si="135"/>
        <v>29000</v>
      </c>
      <c r="O1080">
        <f t="shared" ca="1" si="136"/>
        <v>1</v>
      </c>
      <c r="P1080">
        <f t="shared" ca="1" si="137"/>
        <v>9</v>
      </c>
      <c r="Q1080">
        <f t="shared" ca="1" si="133"/>
        <v>22</v>
      </c>
      <c r="R1080">
        <f t="shared" ca="1" si="134"/>
        <v>6</v>
      </c>
    </row>
    <row r="1081" spans="1:18">
      <c r="A1081">
        <f ca="1">VLOOKUP(O1081,Tabela3[],2,0)</f>
        <v>2008</v>
      </c>
      <c r="B1081" t="str">
        <f ca="1">VLOOKUP(P1081,Tabela3[],4,0)</f>
        <v>AGOSTO</v>
      </c>
      <c r="C1081" t="str">
        <f ca="1">VLOOKUP(Q1081,Tabela3[],5,0)</f>
        <v>Estados Unidos</v>
      </c>
      <c r="D1081" t="str">
        <f ca="1">VLOOKUP(Q1081,Tabela3[],3,0)</f>
        <v>Amazon</v>
      </c>
      <c r="E1081" t="str">
        <f ca="1">IF(R1081=Q1081, (VLOOKUP(P1081+1,Tabela3[],5,0)),VLOOKUP(R1081,Tabela3[],5,0))</f>
        <v>Reino Unido</v>
      </c>
      <c r="F1081" s="1">
        <f t="shared" ca="1" si="130"/>
        <v>39648</v>
      </c>
      <c r="G1081" s="1">
        <f t="shared" ca="1" si="131"/>
        <v>39648.545148399724</v>
      </c>
      <c r="H1081">
        <f t="shared" ca="1" si="132"/>
        <v>0</v>
      </c>
      <c r="I1081" t="str">
        <f ca="1">VLOOKUP(Q1081,Tabela3[],9,1)</f>
        <v>HMM Algeciras</v>
      </c>
      <c r="J1081" t="str">
        <f ca="1">VLOOKUP(Q1081,Tabela3[],11,0)</f>
        <v>Colchão Baby Light D18</v>
      </c>
      <c r="K1081" t="str">
        <f ca="1">VLOOKUP(Q1081,Tabela3[],10,0)</f>
        <v>Geral</v>
      </c>
      <c r="L1081" t="e" cm="1">
        <f t="array" aca="1" ref="L1081" ca="1">IF(Tabela2[[#This Row],[PORTO]]=Tabela2[[#This Row],[DESTINO]],0,erro)</f>
        <v>#NAME?</v>
      </c>
      <c r="N1081">
        <f t="shared" ca="1" si="135"/>
        <v>1000</v>
      </c>
      <c r="O1081">
        <f t="shared" ca="1" si="136"/>
        <v>8</v>
      </c>
      <c r="P1081">
        <f t="shared" ca="1" si="137"/>
        <v>7</v>
      </c>
      <c r="Q1081">
        <f t="shared" ca="1" si="133"/>
        <v>4</v>
      </c>
      <c r="R1081">
        <f t="shared" ca="1" si="134"/>
        <v>24</v>
      </c>
    </row>
    <row r="1082" spans="1:18">
      <c r="A1082">
        <f ca="1">VLOOKUP(O1082,Tabela3[],2,0)</f>
        <v>2000</v>
      </c>
      <c r="B1082" t="str">
        <f ca="1">VLOOKUP(P1082,Tabela3[],4,0)</f>
        <v>MAIO</v>
      </c>
      <c r="C1082" t="str">
        <f ca="1">VLOOKUP(Q1082,Tabela3[],5,0)</f>
        <v>Coréia do Sul</v>
      </c>
      <c r="D1082" t="str">
        <f ca="1">VLOOKUP(Q1082,Tabela3[],3,0)</f>
        <v>Samsung</v>
      </c>
      <c r="E1082" t="str">
        <f ca="1">IF(R1082=Q1082, (VLOOKUP(P1082+1,Tabela3[],5,0)),VLOOKUP(R1082,Tabela3[],5,0))</f>
        <v>Holanda</v>
      </c>
      <c r="F1082" s="1">
        <f t="shared" ca="1" si="130"/>
        <v>36632</v>
      </c>
      <c r="G1082" s="1">
        <f t="shared" ca="1" si="131"/>
        <v>36640.624012478533</v>
      </c>
      <c r="H1082">
        <f t="shared" ca="1" si="132"/>
        <v>0</v>
      </c>
      <c r="I1082" t="str">
        <f ca="1">VLOOKUP(Q1082,Tabela3[],9,1)</f>
        <v>HMM Rotterdam</v>
      </c>
      <c r="J1082" t="str">
        <f ca="1">VLOOKUP(Q1082,Tabela3[],11,0)</f>
        <v>Crystal UHD 4k 65"</v>
      </c>
      <c r="K1082" t="str">
        <f ca="1">VLOOKUP(Q1082,Tabela3[],10,0)</f>
        <v>Eletrônicos</v>
      </c>
      <c r="L1082" t="e" cm="1">
        <f t="array" aca="1" ref="L1082" ca="1">IF(Tabela2[[#This Row],[PORTO]]=Tabela2[[#This Row],[DESTINO]],0,erro)</f>
        <v>#NAME?</v>
      </c>
      <c r="N1082">
        <f t="shared" ca="1" si="135"/>
        <v>1500</v>
      </c>
      <c r="O1082">
        <f t="shared" ca="1" si="136"/>
        <v>0</v>
      </c>
      <c r="P1082">
        <f t="shared" ca="1" si="137"/>
        <v>4</v>
      </c>
      <c r="Q1082">
        <f t="shared" ca="1" si="133"/>
        <v>14</v>
      </c>
      <c r="R1082">
        <f t="shared" ca="1" si="134"/>
        <v>16</v>
      </c>
    </row>
    <row r="1083" spans="1:18">
      <c r="A1083">
        <f ca="1">VLOOKUP(O1083,Tabela3[],2,0)</f>
        <v>2006</v>
      </c>
      <c r="B1083" t="str">
        <f ca="1">VLOOKUP(P1083,Tabela3[],4,0)</f>
        <v>OUTUBRO</v>
      </c>
      <c r="C1083" t="str">
        <f ca="1">VLOOKUP(Q1083,Tabela3[],5,0)</f>
        <v>França</v>
      </c>
      <c r="D1083" t="str">
        <f ca="1">VLOOKUP(Q1083,Tabela3[],3,0)</f>
        <v> LVMH</v>
      </c>
      <c r="E1083" t="str">
        <f ca="1">IF(R1083=Q1083, (VLOOKUP(P1083+1,Tabela3[],5,0)),VLOOKUP(R1083,Tabela3[],5,0))</f>
        <v>Coréia do Sul</v>
      </c>
      <c r="F1083" s="1">
        <f t="shared" ca="1" si="130"/>
        <v>38961</v>
      </c>
      <c r="G1083" s="1">
        <f t="shared" ca="1" si="131"/>
        <v>38967.81292624677</v>
      </c>
      <c r="H1083">
        <f t="shared" ca="1" si="132"/>
        <v>1</v>
      </c>
      <c r="I1083" t="str">
        <f ca="1">VLOOKUP(Q1083,Tabela3[],9,1)</f>
        <v>Emma Maersk</v>
      </c>
      <c r="J1083" t="str">
        <f ca="1">VLOOKUP(Q1083,Tabela3[],11,0)</f>
        <v>Louis Vuitton</v>
      </c>
      <c r="K1083" t="str">
        <f ca="1">VLOOKUP(Q1083,Tabela3[],10,0)</f>
        <v>Tecido</v>
      </c>
      <c r="L1083" t="e" cm="1">
        <f t="array" aca="1" ref="L1083" ca="1">IF(Tabela2[[#This Row],[PORTO]]=Tabela2[[#This Row],[DESTINO]],0,erro)</f>
        <v>#NAME?</v>
      </c>
      <c r="N1083">
        <f t="shared" ca="1" si="135"/>
        <v>27000</v>
      </c>
      <c r="O1083">
        <f t="shared" ca="1" si="136"/>
        <v>6</v>
      </c>
      <c r="P1083">
        <f t="shared" ca="1" si="137"/>
        <v>9</v>
      </c>
      <c r="Q1083">
        <f t="shared" ca="1" si="133"/>
        <v>22</v>
      </c>
      <c r="R1083">
        <f t="shared" ca="1" si="134"/>
        <v>12</v>
      </c>
    </row>
    <row r="1084" spans="1:18">
      <c r="A1084">
        <f ca="1">VLOOKUP(O1084,Tabela3[],2,0)</f>
        <v>2007</v>
      </c>
      <c r="B1084" t="str">
        <f ca="1">VLOOKUP(P1084,Tabela3[],4,0)</f>
        <v>NOVEMBRO</v>
      </c>
      <c r="C1084" t="str">
        <f ca="1">VLOOKUP(Q1084,Tabela3[],5,0)</f>
        <v>Canadá</v>
      </c>
      <c r="D1084" t="str">
        <f ca="1">VLOOKUP(Q1084,Tabela3[],3,0)</f>
        <v>Shopify</v>
      </c>
      <c r="E1084" t="str">
        <f ca="1">IF(R1084=Q1084, (VLOOKUP(P1084+1,Tabela3[],5,0)),VLOOKUP(R1084,Tabela3[],5,0))</f>
        <v>Japão</v>
      </c>
      <c r="F1084" s="1">
        <f t="shared" ca="1" si="130"/>
        <v>39365</v>
      </c>
      <c r="G1084" s="1">
        <f t="shared" ca="1" si="131"/>
        <v>39365.972166801155</v>
      </c>
      <c r="H1084">
        <f t="shared" ca="1" si="132"/>
        <v>1</v>
      </c>
      <c r="I1084" t="str">
        <f ca="1">VLOOKUP(Q1084,Tabela3[],9,1)</f>
        <v>HMM Southampton</v>
      </c>
      <c r="J1084" t="str">
        <f ca="1">VLOOKUP(Q1084,Tabela3[],11,0)</f>
        <v>NONA</v>
      </c>
      <c r="K1084" t="str">
        <f ca="1">VLOOKUP(Q1084,Tabela3[],10,0)</f>
        <v>Bebida</v>
      </c>
      <c r="L1084" t="e" cm="1">
        <f t="array" aca="1" ref="L1084" ca="1">IF(Tabela2[[#This Row],[PORTO]]=Tabela2[[#This Row],[DESTINO]],0,erro)</f>
        <v>#NAME?</v>
      </c>
      <c r="N1084">
        <f t="shared" ca="1" si="135"/>
        <v>0</v>
      </c>
      <c r="O1084">
        <f t="shared" ca="1" si="136"/>
        <v>7</v>
      </c>
      <c r="P1084">
        <f t="shared" ca="1" si="137"/>
        <v>10</v>
      </c>
      <c r="Q1084">
        <f t="shared" ca="1" si="133"/>
        <v>34</v>
      </c>
      <c r="R1084">
        <f t="shared" ca="1" si="134"/>
        <v>10</v>
      </c>
    </row>
    <row r="1085" spans="1:18">
      <c r="A1085">
        <f ca="1">VLOOKUP(O1085,Tabela3[],2,0)</f>
        <v>2007</v>
      </c>
      <c r="B1085" t="str">
        <f ca="1">VLOOKUP(P1085,Tabela3[],4,0)</f>
        <v>SETEMBRO</v>
      </c>
      <c r="C1085" t="str">
        <f ca="1">VLOOKUP(Q1085,Tabela3[],5,0)</f>
        <v>Brasil</v>
      </c>
      <c r="D1085" t="str">
        <f ca="1">VLOOKUP(Q1085,Tabela3[],3,0)</f>
        <v>VALE</v>
      </c>
      <c r="E1085" t="str">
        <f ca="1">IF(R1085=Q1085, (VLOOKUP(P1085+1,Tabela3[],5,0)),VLOOKUP(R1085,Tabela3[],5,0))</f>
        <v>Holanda</v>
      </c>
      <c r="F1085" s="1">
        <f t="shared" ca="1" si="130"/>
        <v>39308</v>
      </c>
      <c r="G1085" s="1">
        <f t="shared" ca="1" si="131"/>
        <v>39308.450086950783</v>
      </c>
      <c r="H1085">
        <f t="shared" ca="1" si="132"/>
        <v>1</v>
      </c>
      <c r="I1085" t="str">
        <f ca="1">VLOOKUP(Q1085,Tabela3[],9,1)</f>
        <v>Lan Hua Hai</v>
      </c>
      <c r="J1085" t="str">
        <f ca="1">VLOOKUP(Q1085,Tabela3[],11,0)</f>
        <v>Manganês</v>
      </c>
      <c r="K1085" t="str">
        <f ca="1">VLOOKUP(Q1085,Tabela3[],10,0)</f>
        <v>Minério</v>
      </c>
      <c r="L1085" t="e" cm="1">
        <f t="array" aca="1" ref="L1085" ca="1">IF(Tabela2[[#This Row],[PORTO]]=Tabela2[[#This Row],[DESTINO]],0,erro)</f>
        <v>#NAME?</v>
      </c>
      <c r="N1085">
        <f t="shared" ca="1" si="135"/>
        <v>0</v>
      </c>
      <c r="O1085">
        <f t="shared" ca="1" si="136"/>
        <v>7</v>
      </c>
      <c r="P1085">
        <f t="shared" ca="1" si="137"/>
        <v>8</v>
      </c>
      <c r="Q1085">
        <f t="shared" ca="1" si="133"/>
        <v>29</v>
      </c>
      <c r="R1085">
        <f t="shared" ca="1" si="134"/>
        <v>16</v>
      </c>
    </row>
    <row r="1086" spans="1:18">
      <c r="A1086">
        <f ca="1">VLOOKUP(O1086,Tabela3[],2,0)</f>
        <v>2002</v>
      </c>
      <c r="B1086" t="str">
        <f ca="1">VLOOKUP(P1086,Tabela3[],4,0)</f>
        <v>AGOSTO</v>
      </c>
      <c r="C1086" t="str">
        <f ca="1">VLOOKUP(Q1086,Tabela3[],5,0)</f>
        <v>Itália</v>
      </c>
      <c r="D1086" t="str">
        <f ca="1">VLOOKUP(Q1086,Tabela3[],3,0)</f>
        <v>Hyundai</v>
      </c>
      <c r="E1086" t="str">
        <f ca="1">IF(R1086=Q1086, (VLOOKUP(P1086+1,Tabela3[],5,0)),VLOOKUP(R1086,Tabela3[],5,0))</f>
        <v>Holanda</v>
      </c>
      <c r="F1086" s="1">
        <f t="shared" ca="1" si="130"/>
        <v>37461</v>
      </c>
      <c r="G1086" s="1">
        <f t="shared" ca="1" si="131"/>
        <v>37467.276232561817</v>
      </c>
      <c r="H1086">
        <f t="shared" ca="1" si="132"/>
        <v>1</v>
      </c>
      <c r="I1086" t="str">
        <f ca="1">VLOOKUP(Q1086,Tabela3[],9,1)</f>
        <v>Car Carriers</v>
      </c>
      <c r="J1086" t="str">
        <f ca="1">VLOOKUP(Q1086,Tabela3[],11,0)</f>
        <v>Creta Confort</v>
      </c>
      <c r="K1086" t="str">
        <f ca="1">VLOOKUP(Q1086,Tabela3[],10,0)</f>
        <v>Carros</v>
      </c>
      <c r="L1086" t="e" cm="1">
        <f t="array" aca="1" ref="L1086" ca="1">IF(Tabela2[[#This Row],[PORTO]]=Tabela2[[#This Row],[DESTINO]],0,erro)</f>
        <v>#NAME?</v>
      </c>
      <c r="N1086">
        <f t="shared" ca="1" si="135"/>
        <v>100</v>
      </c>
      <c r="O1086">
        <f t="shared" ca="1" si="136"/>
        <v>2</v>
      </c>
      <c r="P1086">
        <f t="shared" ca="1" si="137"/>
        <v>7</v>
      </c>
      <c r="Q1086">
        <f t="shared" ca="1" si="133"/>
        <v>18</v>
      </c>
      <c r="R1086">
        <f t="shared" ca="1" si="134"/>
        <v>16</v>
      </c>
    </row>
    <row r="1087" spans="1:18">
      <c r="A1087">
        <f ca="1">VLOOKUP(O1087,Tabela3[],2,0)</f>
        <v>2009</v>
      </c>
      <c r="B1087" t="str">
        <f ca="1">VLOOKUP(P1087,Tabela3[],4,0)</f>
        <v>ABRIL</v>
      </c>
      <c r="C1087" t="str">
        <f ca="1">VLOOKUP(Q1087,Tabela3[],5,0)</f>
        <v>Itália</v>
      </c>
      <c r="D1087" t="str">
        <f ca="1">VLOOKUP(Q1087,Tabela3[],3,0)</f>
        <v>Hyundai</v>
      </c>
      <c r="E1087" t="str">
        <f ca="1">IF(R1087=Q1087, (VLOOKUP(P1087+1,Tabela3[],5,0)),VLOOKUP(R1087,Tabela3[],5,0))</f>
        <v>China</v>
      </c>
      <c r="F1087" s="1">
        <f t="shared" ca="1" si="130"/>
        <v>39897</v>
      </c>
      <c r="G1087" s="1">
        <f t="shared" ca="1" si="131"/>
        <v>39904.952844232306</v>
      </c>
      <c r="H1087">
        <f t="shared" ca="1" si="132"/>
        <v>1</v>
      </c>
      <c r="I1087" t="str">
        <f ca="1">VLOOKUP(Q1087,Tabela3[],9,1)</f>
        <v>Car Carriers</v>
      </c>
      <c r="J1087" t="str">
        <f ca="1">VLOOKUP(Q1087,Tabela3[],11,0)</f>
        <v>Creta Confort</v>
      </c>
      <c r="K1087" t="str">
        <f ca="1">VLOOKUP(Q1087,Tabela3[],10,0)</f>
        <v>Carros</v>
      </c>
      <c r="L1087" t="e" cm="1">
        <f t="array" aca="1" ref="L1087" ca="1">IF(Tabela2[[#This Row],[PORTO]]=Tabela2[[#This Row],[DESTINO]],0,erro)</f>
        <v>#NAME?</v>
      </c>
      <c r="N1087">
        <f t="shared" ca="1" si="135"/>
        <v>200</v>
      </c>
      <c r="O1087">
        <f t="shared" ca="1" si="136"/>
        <v>9</v>
      </c>
      <c r="P1087">
        <f t="shared" ca="1" si="137"/>
        <v>3</v>
      </c>
      <c r="Q1087">
        <f t="shared" ca="1" si="133"/>
        <v>18</v>
      </c>
      <c r="R1087">
        <f t="shared" ca="1" si="134"/>
        <v>1</v>
      </c>
    </row>
    <row r="1088" spans="1:18">
      <c r="A1088">
        <f ca="1">VLOOKUP(O1088,Tabela3[],2,0)</f>
        <v>2006</v>
      </c>
      <c r="B1088" t="str">
        <f ca="1">VLOOKUP(P1088,Tabela3[],4,0)</f>
        <v>JANEIRO</v>
      </c>
      <c r="C1088" t="str">
        <f ca="1">VLOOKUP(Q1088,Tabela3[],5,0)</f>
        <v>França</v>
      </c>
      <c r="D1088" t="str">
        <f ca="1">VLOOKUP(Q1088,Tabela3[],3,0)</f>
        <v> LVMH</v>
      </c>
      <c r="E1088" t="str">
        <f ca="1">IF(R1088=Q1088, (VLOOKUP(P1088+1,Tabela3[],5,0)),VLOOKUP(R1088,Tabela3[],5,0))</f>
        <v>Itália</v>
      </c>
      <c r="F1088" s="1">
        <f t="shared" ca="1" si="130"/>
        <v>39064</v>
      </c>
      <c r="G1088" s="1">
        <f t="shared" ca="1" si="131"/>
        <v>39065.816803680325</v>
      </c>
      <c r="H1088">
        <f t="shared" ca="1" si="132"/>
        <v>0</v>
      </c>
      <c r="I1088" t="str">
        <f ca="1">VLOOKUP(Q1088,Tabela3[],9,1)</f>
        <v>Emma Maersk</v>
      </c>
      <c r="J1088" t="str">
        <f ca="1">VLOOKUP(Q1088,Tabela3[],11,0)</f>
        <v>Guerlain</v>
      </c>
      <c r="K1088" t="str">
        <f ca="1">VLOOKUP(Q1088,Tabela3[],10,0)</f>
        <v>Tecido</v>
      </c>
      <c r="L1088" t="e" cm="1">
        <f t="array" aca="1" ref="L1088" ca="1">IF(Tabela2[[#This Row],[PORTO]]=Tabela2[[#This Row],[DESTINO]],0,erro)</f>
        <v>#NAME?</v>
      </c>
      <c r="N1088">
        <f t="shared" ca="1" si="135"/>
        <v>44000</v>
      </c>
      <c r="O1088">
        <f t="shared" ca="1" si="136"/>
        <v>6</v>
      </c>
      <c r="P1088">
        <f t="shared" ca="1" si="137"/>
        <v>12</v>
      </c>
      <c r="Q1088">
        <f t="shared" ca="1" si="133"/>
        <v>23</v>
      </c>
      <c r="R1088">
        <f t="shared" ca="1" si="134"/>
        <v>19</v>
      </c>
    </row>
    <row r="1089" spans="1:18">
      <c r="A1089">
        <f ca="1">VLOOKUP(O1089,Tabela3[],2,0)</f>
        <v>2004</v>
      </c>
      <c r="B1089" t="str">
        <f ca="1">VLOOKUP(P1089,Tabela3[],4,0)</f>
        <v>JANEIRO</v>
      </c>
      <c r="C1089" t="str">
        <f ca="1">VLOOKUP(Q1089,Tabela3[],5,0)</f>
        <v>França</v>
      </c>
      <c r="D1089" t="str">
        <f ca="1">VLOOKUP(Q1089,Tabela3[],3,0)</f>
        <v> LVMH</v>
      </c>
      <c r="E1089" t="str">
        <f ca="1">IF(R1089=Q1089, (VLOOKUP(P1089+1,Tabela3[],5,0)),VLOOKUP(R1089,Tabela3[],5,0))</f>
        <v>Itália</v>
      </c>
      <c r="F1089" s="1">
        <f t="shared" ca="1" si="130"/>
        <v>38326</v>
      </c>
      <c r="G1089" s="1">
        <f t="shared" ca="1" si="131"/>
        <v>38335.336693513302</v>
      </c>
      <c r="H1089">
        <f t="shared" ca="1" si="132"/>
        <v>1</v>
      </c>
      <c r="I1089" t="str">
        <f ca="1">VLOOKUP(Q1089,Tabela3[],9,1)</f>
        <v>Emma Maersk</v>
      </c>
      <c r="J1089" t="str">
        <f ca="1">VLOOKUP(Q1089,Tabela3[],11,0)</f>
        <v>Guerlain</v>
      </c>
      <c r="K1089" t="str">
        <f ca="1">VLOOKUP(Q1089,Tabela3[],10,0)</f>
        <v>Tecido</v>
      </c>
      <c r="L1089" t="e" cm="1">
        <f t="array" aca="1" ref="L1089" ca="1">IF(Tabela2[[#This Row],[PORTO]]=Tabela2[[#This Row],[DESTINO]],0,erro)</f>
        <v>#NAME?</v>
      </c>
      <c r="N1089">
        <f t="shared" ca="1" si="135"/>
        <v>33000</v>
      </c>
      <c r="O1089">
        <f t="shared" ca="1" si="136"/>
        <v>4</v>
      </c>
      <c r="P1089">
        <f t="shared" ca="1" si="137"/>
        <v>12</v>
      </c>
      <c r="Q1089">
        <f t="shared" ca="1" si="133"/>
        <v>23</v>
      </c>
      <c r="R1089">
        <f t="shared" ca="1" si="134"/>
        <v>20</v>
      </c>
    </row>
    <row r="1090" spans="1:18">
      <c r="A1090">
        <f ca="1">VLOOKUP(O1090,Tabela3[],2,0)</f>
        <v>2009</v>
      </c>
      <c r="B1090" t="str">
        <f ca="1">VLOOKUP(P1090,Tabela3[],4,0)</f>
        <v>JUNHO</v>
      </c>
      <c r="C1090" t="str">
        <f ca="1">VLOOKUP(Q1090,Tabela3[],5,0)</f>
        <v>Brasil</v>
      </c>
      <c r="D1090" t="str">
        <f ca="1">VLOOKUP(Q1090,Tabela3[],3,0)</f>
        <v>VALE</v>
      </c>
      <c r="E1090" t="str">
        <f ca="1">IF(R1090=Q1090, (VLOOKUP(P1090+1,Tabela3[],5,0)),VLOOKUP(R1090,Tabela3[],5,0))</f>
        <v>Coréia do Sul</v>
      </c>
      <c r="F1090" s="1">
        <f t="shared" ref="F1090:F1153" ca="1" si="138">(DATE(A1090,IF(P1090&gt;0,P1090,IF(P1090&gt;12,P1090-1,IF(P1090=0,P1090+1))),RAND()*28))</f>
        <v>39948</v>
      </c>
      <c r="G1090" s="1">
        <f t="shared" ca="1" si="131"/>
        <v>39950.484297172501</v>
      </c>
      <c r="H1090">
        <f t="shared" ca="1" si="132"/>
        <v>0</v>
      </c>
      <c r="I1090" t="str">
        <f ca="1">VLOOKUP(Q1090,Tabela3[],9,1)</f>
        <v>Lan Hua Hai</v>
      </c>
      <c r="J1090" t="str">
        <f ca="1">VLOOKUP(Q1090,Tabela3[],11,0)</f>
        <v>Bauxita</v>
      </c>
      <c r="K1090" t="str">
        <f ca="1">VLOOKUP(Q1090,Tabela3[],10,0)</f>
        <v>Minério</v>
      </c>
      <c r="L1090" t="e" cm="1">
        <f t="array" aca="1" ref="L1090" ca="1">IF(Tabela2[[#This Row],[PORTO]]=Tabela2[[#This Row],[DESTINO]],0,erro)</f>
        <v>#NAME?</v>
      </c>
      <c r="N1090">
        <f t="shared" ca="1" si="135"/>
        <v>0</v>
      </c>
      <c r="O1090">
        <f t="shared" ca="1" si="136"/>
        <v>9</v>
      </c>
      <c r="P1090">
        <f t="shared" ca="1" si="137"/>
        <v>5</v>
      </c>
      <c r="Q1090">
        <f t="shared" ca="1" si="133"/>
        <v>28</v>
      </c>
      <c r="R1090">
        <f t="shared" ca="1" si="134"/>
        <v>13</v>
      </c>
    </row>
    <row r="1091" spans="1:18">
      <c r="A1091">
        <f ca="1">VLOOKUP(O1091,Tabela3[],2,0)</f>
        <v>2005</v>
      </c>
      <c r="B1091" t="str">
        <f ca="1">VLOOKUP(P1091,Tabela3[],4,0)</f>
        <v>ABRIL</v>
      </c>
      <c r="C1091" t="str">
        <f ca="1">VLOOKUP(Q1091,Tabela3[],5,0)</f>
        <v>França</v>
      </c>
      <c r="D1091" t="str">
        <f ca="1">VLOOKUP(Q1091,Tabela3[],3,0)</f>
        <v> LVMH</v>
      </c>
      <c r="E1091" t="str">
        <f ca="1">IF(R1091=Q1091, (VLOOKUP(P1091+1,Tabela3[],5,0)),VLOOKUP(R1091,Tabela3[],5,0))</f>
        <v>Reino Unido</v>
      </c>
      <c r="F1091" s="1">
        <f t="shared" ca="1" si="138"/>
        <v>38415</v>
      </c>
      <c r="G1091" s="1">
        <f t="shared" ref="G1091:G1154" ca="1" si="139">F1091+RAND()*10</f>
        <v>38424.534656388758</v>
      </c>
      <c r="H1091">
        <f t="shared" ref="H1091:H1154" ca="1" si="140">INT(RAND()*2)</f>
        <v>1</v>
      </c>
      <c r="I1091" t="str">
        <f ca="1">VLOOKUP(Q1091,Tabela3[],9,1)</f>
        <v>Emma Maersk</v>
      </c>
      <c r="J1091" t="str">
        <f ca="1">VLOOKUP(Q1091,Tabela3[],11,0)</f>
        <v>Clos Des Lambrys</v>
      </c>
      <c r="K1091" t="str">
        <f ca="1">VLOOKUP(Q1091,Tabela3[],10,0)</f>
        <v>Tecido</v>
      </c>
      <c r="L1091" t="e" cm="1">
        <f t="array" aca="1" ref="L1091" ca="1">IF(Tabela2[[#This Row],[PORTO]]=Tabela2[[#This Row],[DESTINO]],0,erro)</f>
        <v>#NAME?</v>
      </c>
      <c r="N1091">
        <f t="shared" ca="1" si="135"/>
        <v>26000</v>
      </c>
      <c r="O1091">
        <f t="shared" ca="1" si="136"/>
        <v>5</v>
      </c>
      <c r="P1091">
        <f t="shared" ca="1" si="137"/>
        <v>3</v>
      </c>
      <c r="Q1091">
        <f t="shared" ref="Q1091:Q1154" ca="1" si="141">INT(RAND()*35)</f>
        <v>21</v>
      </c>
      <c r="R1091">
        <f t="shared" ref="R1091:R1154" ca="1" si="142">INT(RAND()*25)</f>
        <v>24</v>
      </c>
    </row>
    <row r="1092" spans="1:18">
      <c r="A1092">
        <f ca="1">VLOOKUP(O1092,Tabela3[],2,0)</f>
        <v>2000</v>
      </c>
      <c r="B1092" t="str">
        <f ca="1">VLOOKUP(P1092,Tabela3[],4,0)</f>
        <v>AGOSTO</v>
      </c>
      <c r="C1092" t="str">
        <f ca="1">VLOOKUP(Q1092,Tabela3[],5,0)</f>
        <v>Coréia do Sul</v>
      </c>
      <c r="D1092" t="str">
        <f ca="1">VLOOKUP(Q1092,Tabela3[],3,0)</f>
        <v>Samsung</v>
      </c>
      <c r="E1092" t="str">
        <f ca="1">IF(R1092=Q1092, (VLOOKUP(P1092+1,Tabela3[],5,0)),VLOOKUP(R1092,Tabela3[],5,0))</f>
        <v>China</v>
      </c>
      <c r="F1092" s="1">
        <f t="shared" ca="1" si="138"/>
        <v>36730</v>
      </c>
      <c r="G1092" s="1">
        <f t="shared" ca="1" si="139"/>
        <v>36738.08110441528</v>
      </c>
      <c r="H1092">
        <f t="shared" ca="1" si="140"/>
        <v>0</v>
      </c>
      <c r="I1092" t="str">
        <f ca="1">VLOOKUP(Q1092,Tabela3[],9,1)</f>
        <v>HMM Rotterdam</v>
      </c>
      <c r="J1092" t="str">
        <f ca="1">VLOOKUP(Q1092,Tabela3[],11,0)</f>
        <v>QLED 4k 75"</v>
      </c>
      <c r="K1092" t="str">
        <f ca="1">VLOOKUP(Q1092,Tabela3[],10,0)</f>
        <v>Eletrônicos</v>
      </c>
      <c r="L1092" t="e" cm="1">
        <f t="array" aca="1" ref="L1092" ca="1">IF(Tabela2[[#This Row],[PORTO]]=Tabela2[[#This Row],[DESTINO]],0,erro)</f>
        <v>#NAME?</v>
      </c>
      <c r="N1092">
        <f t="shared" ca="1" si="135"/>
        <v>1000</v>
      </c>
      <c r="O1092">
        <f t="shared" ca="1" si="136"/>
        <v>0</v>
      </c>
      <c r="P1092">
        <f t="shared" ca="1" si="137"/>
        <v>7</v>
      </c>
      <c r="Q1092">
        <f t="shared" ca="1" si="141"/>
        <v>13</v>
      </c>
      <c r="R1092">
        <f t="shared" ca="1" si="142"/>
        <v>0</v>
      </c>
    </row>
    <row r="1093" spans="1:18">
      <c r="A1093">
        <f ca="1">VLOOKUP(O1093,Tabela3[],2,0)</f>
        <v>2004</v>
      </c>
      <c r="B1093" t="str">
        <f ca="1">VLOOKUP(P1093,Tabela3[],4,0)</f>
        <v>DEZEMBRO</v>
      </c>
      <c r="C1093" t="str">
        <f ca="1">VLOOKUP(Q1093,Tabela3[],5,0)</f>
        <v>India</v>
      </c>
      <c r="D1093" t="str">
        <f ca="1">VLOOKUP(Q1093,Tabela3[],3,0)</f>
        <v>Reliance Industries</v>
      </c>
      <c r="E1093" t="str">
        <f ca="1">IF(R1093=Q1093, (VLOOKUP(P1093+1,Tabela3[],5,0)),VLOOKUP(R1093,Tabela3[],5,0))</f>
        <v>Itália</v>
      </c>
      <c r="F1093" s="1">
        <f t="shared" ca="1" si="138"/>
        <v>38317</v>
      </c>
      <c r="G1093" s="1">
        <f t="shared" ca="1" si="139"/>
        <v>38323.902628117103</v>
      </c>
      <c r="H1093">
        <f t="shared" ca="1" si="140"/>
        <v>1</v>
      </c>
      <c r="I1093" t="str">
        <f ca="1">VLOOKUP(Q1093,Tabela3[],9,1)</f>
        <v>Tanker</v>
      </c>
      <c r="J1093" t="str">
        <f ca="1">VLOOKUP(Q1093,Tabela3[],11,0)</f>
        <v>Cloreto de polivinila</v>
      </c>
      <c r="K1093" t="str">
        <f ca="1">VLOOKUP(Q1093,Tabela3[],10,0)</f>
        <v>Petroquimicos</v>
      </c>
      <c r="L1093" t="e" cm="1">
        <f t="array" aca="1" ref="L1093" ca="1">IF(Tabela2[[#This Row],[PORTO]]=Tabela2[[#This Row],[DESTINO]],0,erro)</f>
        <v>#NAME?</v>
      </c>
      <c r="N1093">
        <f t="shared" ref="N1093:N1156" ca="1" si="143">IF(K1093="Geral",INT((RANDBETWEEN(1,5)*1000)),IF(K1093="Eletrônicos",INT((RANDBETWEEN(1,5))*500),IF(K1093="Tecido",INT((RANDBETWEEN(10,50)*1000)),IF(K1093="Carros",INT((RANDBETWEEN(1,5)*100)),IF(K1093="Petróleo",INT((RANDBETWEEN(50,100)*1000)),IF(K1093="Quimico",INT((RANDBETWEEN(10,200)*10000)),IF(K1093="Maquinário",INT((RANDBETWEEN(1,5)*10)),0)))))))</f>
        <v>0</v>
      </c>
      <c r="O1093">
        <f t="shared" ca="1" si="136"/>
        <v>4</v>
      </c>
      <c r="P1093">
        <f t="shared" ca="1" si="137"/>
        <v>11</v>
      </c>
      <c r="Q1093">
        <f t="shared" ca="1" si="141"/>
        <v>32</v>
      </c>
      <c r="R1093">
        <f t="shared" ca="1" si="142"/>
        <v>18</v>
      </c>
    </row>
    <row r="1094" spans="1:18">
      <c r="A1094">
        <f ca="1">VLOOKUP(O1094,Tabela3[],2,0)</f>
        <v>2003</v>
      </c>
      <c r="B1094" t="str">
        <f ca="1">VLOOKUP(P1094,Tabela3[],4,0)</f>
        <v>DEZEMBRO</v>
      </c>
      <c r="C1094" t="str">
        <f ca="1">VLOOKUP(Q1094,Tabela3[],5,0)</f>
        <v>Coréia do Sul</v>
      </c>
      <c r="D1094" t="str">
        <f ca="1">VLOOKUP(Q1094,Tabela3[],3,0)</f>
        <v>Samsung</v>
      </c>
      <c r="E1094" t="str">
        <f ca="1">IF(R1094=Q1094, (VLOOKUP(P1094+1,Tabela3[],5,0)),VLOOKUP(R1094,Tabela3[],5,0))</f>
        <v>Reino Unido</v>
      </c>
      <c r="F1094" s="1">
        <f t="shared" ca="1" si="138"/>
        <v>37925</v>
      </c>
      <c r="G1094" s="1">
        <f t="shared" ca="1" si="139"/>
        <v>37934.904188118206</v>
      </c>
      <c r="H1094">
        <f t="shared" ca="1" si="140"/>
        <v>0</v>
      </c>
      <c r="I1094" t="str">
        <f ca="1">VLOOKUP(Q1094,Tabela3[],9,1)</f>
        <v>HMM Rotterdam</v>
      </c>
      <c r="J1094" t="str">
        <f ca="1">VLOOKUP(Q1094,Tabela3[],11,0)</f>
        <v>Crystal UHD 4k 65"</v>
      </c>
      <c r="K1094" t="str">
        <f ca="1">VLOOKUP(Q1094,Tabela3[],10,0)</f>
        <v>Eletrônicos</v>
      </c>
      <c r="L1094" t="e" cm="1">
        <f t="array" aca="1" ref="L1094" ca="1">IF(Tabela2[[#This Row],[PORTO]]=Tabela2[[#This Row],[DESTINO]],0,erro)</f>
        <v>#NAME?</v>
      </c>
      <c r="N1094">
        <f t="shared" ca="1" si="143"/>
        <v>1500</v>
      </c>
      <c r="O1094">
        <f t="shared" ca="1" si="136"/>
        <v>3</v>
      </c>
      <c r="P1094">
        <f t="shared" ca="1" si="137"/>
        <v>11</v>
      </c>
      <c r="Q1094">
        <f t="shared" ca="1" si="141"/>
        <v>14</v>
      </c>
      <c r="R1094">
        <f t="shared" ca="1" si="142"/>
        <v>24</v>
      </c>
    </row>
    <row r="1095" spans="1:18">
      <c r="A1095">
        <f ca="1">VLOOKUP(O1095,Tabela3[],2,0)</f>
        <v>2005</v>
      </c>
      <c r="B1095" t="str">
        <f ca="1">VLOOKUP(P1095,Tabela3[],4,0)</f>
        <v>OUTUBRO</v>
      </c>
      <c r="C1095" t="str">
        <f ca="1">VLOOKUP(Q1095,Tabela3[],5,0)</f>
        <v>França</v>
      </c>
      <c r="D1095" t="str">
        <f ca="1">VLOOKUP(Q1095,Tabela3[],3,0)</f>
        <v> LVMH</v>
      </c>
      <c r="E1095" t="str">
        <f ca="1">IF(R1095=Q1095, (VLOOKUP(P1095+1,Tabela3[],5,0)),VLOOKUP(R1095,Tabela3[],5,0))</f>
        <v>Japão</v>
      </c>
      <c r="F1095" s="1">
        <f t="shared" ca="1" si="138"/>
        <v>38614</v>
      </c>
      <c r="G1095" s="1">
        <f t="shared" ca="1" si="139"/>
        <v>38622.025445994739</v>
      </c>
      <c r="H1095">
        <f t="shared" ca="1" si="140"/>
        <v>0</v>
      </c>
      <c r="I1095" t="str">
        <f ca="1">VLOOKUP(Q1095,Tabela3[],9,1)</f>
        <v>Emma Maersk</v>
      </c>
      <c r="J1095" t="str">
        <f ca="1">VLOOKUP(Q1095,Tabela3[],11,0)</f>
        <v>Clos Des Lambrys</v>
      </c>
      <c r="K1095" t="str">
        <f ca="1">VLOOKUP(Q1095,Tabela3[],10,0)</f>
        <v>Tecido</v>
      </c>
      <c r="L1095" t="e" cm="1">
        <f t="array" aca="1" ref="L1095" ca="1">IF(Tabela2[[#This Row],[PORTO]]=Tabela2[[#This Row],[DESTINO]],0,erro)</f>
        <v>#NAME?</v>
      </c>
      <c r="N1095">
        <f t="shared" ca="1" si="143"/>
        <v>30000</v>
      </c>
      <c r="O1095">
        <f t="shared" ca="1" si="136"/>
        <v>5</v>
      </c>
      <c r="P1095">
        <f t="shared" ca="1" si="137"/>
        <v>9</v>
      </c>
      <c r="Q1095">
        <f t="shared" ca="1" si="141"/>
        <v>21</v>
      </c>
      <c r="R1095">
        <f t="shared" ca="1" si="142"/>
        <v>10</v>
      </c>
    </row>
    <row r="1096" spans="1:18">
      <c r="A1096">
        <f ca="1">VLOOKUP(O1096,Tabela3[],2,0)</f>
        <v>2000</v>
      </c>
      <c r="B1096" t="str">
        <f ca="1">VLOOKUP(P1096,Tabela3[],4,0)</f>
        <v>OUTUBRO</v>
      </c>
      <c r="C1096" t="str">
        <f ca="1">VLOOKUP(Q1096,Tabela3[],5,0)</f>
        <v>Brasil</v>
      </c>
      <c r="D1096" t="str">
        <f ca="1">VLOOKUP(Q1096,Tabela3[],3,0)</f>
        <v>VALE</v>
      </c>
      <c r="E1096" t="str">
        <f ca="1">IF(R1096=Q1096, (VLOOKUP(P1096+1,Tabela3[],5,0)),VLOOKUP(R1096,Tabela3[],5,0))</f>
        <v>França</v>
      </c>
      <c r="F1096" s="1">
        <f t="shared" ca="1" si="138"/>
        <v>36776</v>
      </c>
      <c r="G1096" s="1">
        <f t="shared" ca="1" si="139"/>
        <v>36785.541488288625</v>
      </c>
      <c r="H1096">
        <f t="shared" ca="1" si="140"/>
        <v>1</v>
      </c>
      <c r="I1096" t="str">
        <f ca="1">VLOOKUP(Q1096,Tabela3[],9,1)</f>
        <v>Lan Hua Hai</v>
      </c>
      <c r="J1096" t="str">
        <f ca="1">VLOOKUP(Q1096,Tabela3[],11,0)</f>
        <v>Minério de Ferro</v>
      </c>
      <c r="K1096" t="str">
        <f ca="1">VLOOKUP(Q1096,Tabela3[],10,0)</f>
        <v>Minério</v>
      </c>
      <c r="L1096" t="e" cm="1">
        <f t="array" aca="1" ref="L1096" ca="1">IF(Tabela2[[#This Row],[PORTO]]=Tabela2[[#This Row],[DESTINO]],0,erro)</f>
        <v>#NAME?</v>
      </c>
      <c r="N1096">
        <f t="shared" ca="1" si="143"/>
        <v>0</v>
      </c>
      <c r="O1096">
        <f t="shared" ca="1" si="136"/>
        <v>0</v>
      </c>
      <c r="P1096">
        <f t="shared" ca="1" si="137"/>
        <v>9</v>
      </c>
      <c r="Q1096">
        <f t="shared" ca="1" si="141"/>
        <v>27</v>
      </c>
      <c r="R1096">
        <f t="shared" ca="1" si="142"/>
        <v>23</v>
      </c>
    </row>
    <row r="1097" spans="1:18">
      <c r="A1097">
        <f ca="1">VLOOKUP(O1097,Tabela3[],2,0)</f>
        <v>2007</v>
      </c>
      <c r="B1097" t="str">
        <f ca="1">VLOOKUP(P1097,Tabela3[],4,0)</f>
        <v>MARÇO</v>
      </c>
      <c r="C1097" t="str">
        <f ca="1">VLOOKUP(Q1097,Tabela3[],5,0)</f>
        <v>China</v>
      </c>
      <c r="D1097" t="str">
        <f ca="1">VLOOKUP(Q1097,Tabela3[],3,0)</f>
        <v>Alibaba Group</v>
      </c>
      <c r="E1097" t="str">
        <f ca="1">IF(R1097=Q1097, (VLOOKUP(P1097+1,Tabela3[],5,0)),VLOOKUP(R1097,Tabela3[],5,0))</f>
        <v>Estados Unidos</v>
      </c>
      <c r="F1097" s="1">
        <f t="shared" ca="1" si="138"/>
        <v>39123</v>
      </c>
      <c r="G1097" s="1">
        <f t="shared" ca="1" si="139"/>
        <v>39125.085026390247</v>
      </c>
      <c r="H1097">
        <f t="shared" ca="1" si="140"/>
        <v>1</v>
      </c>
      <c r="I1097" t="str">
        <f ca="1">VLOOKUP(Q1097,Tabela3[],9,1)</f>
        <v>HMM St Petersburg</v>
      </c>
      <c r="J1097" t="str">
        <f ca="1">VLOOKUP(Q1097,Tabela3[],11,0)</f>
        <v>Serração Portatil</v>
      </c>
      <c r="K1097" t="str">
        <f ca="1">VLOOKUP(Q1097,Tabela3[],10,0)</f>
        <v>Maquinário</v>
      </c>
      <c r="L1097" t="e" cm="1">
        <f t="array" aca="1" ref="L1097" ca="1">IF(Tabela2[[#This Row],[PORTO]]=Tabela2[[#This Row],[DESTINO]],0,erro)</f>
        <v>#NAME?</v>
      </c>
      <c r="N1097">
        <f t="shared" ca="1" si="143"/>
        <v>20</v>
      </c>
      <c r="O1097">
        <f t="shared" ca="1" si="136"/>
        <v>7</v>
      </c>
      <c r="P1097">
        <f t="shared" ca="1" si="137"/>
        <v>2</v>
      </c>
      <c r="Q1097">
        <f t="shared" ca="1" si="141"/>
        <v>0</v>
      </c>
      <c r="R1097">
        <f t="shared" ca="1" si="142"/>
        <v>5</v>
      </c>
    </row>
    <row r="1098" spans="1:18">
      <c r="A1098">
        <f ca="1">VLOOKUP(O1098,Tabela3[],2,0)</f>
        <v>2003</v>
      </c>
      <c r="B1098" t="str">
        <f ca="1">VLOOKUP(P1098,Tabela3[],4,0)</f>
        <v>JUNHO</v>
      </c>
      <c r="C1098" t="str">
        <f ca="1">VLOOKUP(Q1098,Tabela3[],5,0)</f>
        <v>Holanda</v>
      </c>
      <c r="D1098" t="str">
        <f ca="1">VLOOKUP(Q1098,Tabela3[],3,0)</f>
        <v>Shell</v>
      </c>
      <c r="E1098" t="str">
        <f ca="1">IF(R1098=Q1098, (VLOOKUP(P1098+1,Tabela3[],5,0)),VLOOKUP(R1098,Tabela3[],5,0))</f>
        <v>França</v>
      </c>
      <c r="F1098" s="1">
        <f t="shared" ca="1" si="138"/>
        <v>37767</v>
      </c>
      <c r="G1098" s="1">
        <f t="shared" ca="1" si="139"/>
        <v>37773.644688553468</v>
      </c>
      <c r="H1098">
        <f t="shared" ca="1" si="140"/>
        <v>0</v>
      </c>
      <c r="I1098" t="str">
        <f ca="1">VLOOKUP(Q1098,Tabela3[],9,1)</f>
        <v>AbQaiq</v>
      </c>
      <c r="J1098" t="str">
        <f ca="1">VLOOKUP(Q1098,Tabela3[],11,0)</f>
        <v>Petróleo Bruto</v>
      </c>
      <c r="K1098" t="str">
        <f ca="1">VLOOKUP(Q1098,Tabela3[],10,0)</f>
        <v>Petróleo</v>
      </c>
      <c r="L1098" t="e" cm="1">
        <f t="array" aca="1" ref="L1098" ca="1">IF(Tabela2[[#This Row],[PORTO]]=Tabela2[[#This Row],[DESTINO]],0,erro)</f>
        <v>#NAME?</v>
      </c>
      <c r="N1098">
        <f t="shared" ca="1" si="143"/>
        <v>93000</v>
      </c>
      <c r="O1098">
        <f t="shared" ca="1" si="136"/>
        <v>3</v>
      </c>
      <c r="P1098">
        <f t="shared" ca="1" si="137"/>
        <v>5</v>
      </c>
      <c r="Q1098">
        <f t="shared" ca="1" si="141"/>
        <v>17</v>
      </c>
      <c r="R1098">
        <f t="shared" ca="1" si="142"/>
        <v>21</v>
      </c>
    </row>
    <row r="1099" spans="1:18">
      <c r="A1099">
        <f ca="1">VLOOKUP(O1099,Tabela3[],2,0)</f>
        <v>2008</v>
      </c>
      <c r="B1099" t="str">
        <f ca="1">VLOOKUP(P1099,Tabela3[],4,0)</f>
        <v>NOVEMBRO</v>
      </c>
      <c r="C1099" t="str">
        <f ca="1">VLOOKUP(Q1099,Tabela3[],5,0)</f>
        <v>China</v>
      </c>
      <c r="D1099" t="str">
        <f ca="1">VLOOKUP(Q1099,Tabela3[],3,0)</f>
        <v>Alibaba Group</v>
      </c>
      <c r="E1099" t="str">
        <f ca="1">IF(R1099=Q1099, (VLOOKUP(P1099+1,Tabela3[],5,0)),VLOOKUP(R1099,Tabela3[],5,0))</f>
        <v>Japão</v>
      </c>
      <c r="F1099" s="1">
        <f t="shared" ca="1" si="138"/>
        <v>39733</v>
      </c>
      <c r="G1099" s="1">
        <f t="shared" ca="1" si="139"/>
        <v>39737.399497903338</v>
      </c>
      <c r="H1099">
        <f t="shared" ca="1" si="140"/>
        <v>1</v>
      </c>
      <c r="I1099" t="str">
        <f ca="1">VLOOKUP(Q1099,Tabela3[],9,1)</f>
        <v>HMM St Petersburg</v>
      </c>
      <c r="J1099" t="str">
        <f ca="1">VLOOKUP(Q1099,Tabela3[],11,0)</f>
        <v>Miniescavadeira</v>
      </c>
      <c r="K1099" t="str">
        <f ca="1">VLOOKUP(Q1099,Tabela3[],10,0)</f>
        <v>Maquinário</v>
      </c>
      <c r="L1099" t="e" cm="1">
        <f t="array" aca="1" ref="L1099" ca="1">IF(Tabela2[[#This Row],[PORTO]]=Tabela2[[#This Row],[DESTINO]],0,erro)</f>
        <v>#NAME?</v>
      </c>
      <c r="N1099">
        <f t="shared" ca="1" si="143"/>
        <v>50</v>
      </c>
      <c r="O1099">
        <f t="shared" ca="1" si="136"/>
        <v>8</v>
      </c>
      <c r="P1099">
        <f t="shared" ca="1" si="137"/>
        <v>10</v>
      </c>
      <c r="Q1099">
        <f t="shared" ca="1" si="141"/>
        <v>1</v>
      </c>
      <c r="R1099">
        <f t="shared" ca="1" si="142"/>
        <v>11</v>
      </c>
    </row>
    <row r="1100" spans="1:18">
      <c r="A1100">
        <f ca="1">VLOOKUP(O1100,Tabela3[],2,0)</f>
        <v>2004</v>
      </c>
      <c r="B1100" t="str">
        <f ca="1">VLOOKUP(P1100,Tabela3[],4,0)</f>
        <v>JULHO</v>
      </c>
      <c r="C1100" t="str">
        <f ca="1">VLOOKUP(Q1100,Tabela3[],5,0)</f>
        <v>China</v>
      </c>
      <c r="D1100" t="str">
        <f ca="1">VLOOKUP(Q1100,Tabela3[],3,0)</f>
        <v>Alibaba Group</v>
      </c>
      <c r="E1100" t="str">
        <f ca="1">IF(R1100=Q1100, (VLOOKUP(P1100+1,Tabela3[],5,0)),VLOOKUP(R1100,Tabela3[],5,0))</f>
        <v>Japão</v>
      </c>
      <c r="F1100" s="1">
        <f t="shared" ca="1" si="138"/>
        <v>38158</v>
      </c>
      <c r="G1100" s="1">
        <f t="shared" ca="1" si="139"/>
        <v>38158.697590298143</v>
      </c>
      <c r="H1100">
        <f t="shared" ca="1" si="140"/>
        <v>1</v>
      </c>
      <c r="I1100" t="str">
        <f ca="1">VLOOKUP(Q1100,Tabela3[],9,1)</f>
        <v>HMM St Petersburg</v>
      </c>
      <c r="J1100" t="str">
        <f ca="1">VLOOKUP(Q1100,Tabela3[],11,0)</f>
        <v>Miniescavadeira</v>
      </c>
      <c r="K1100" t="str">
        <f ca="1">VLOOKUP(Q1100,Tabela3[],10,0)</f>
        <v>Maquinário</v>
      </c>
      <c r="L1100" t="e" cm="1">
        <f t="array" aca="1" ref="L1100" ca="1">IF(Tabela2[[#This Row],[PORTO]]=Tabela2[[#This Row],[DESTINO]],0,erro)</f>
        <v>#NAME?</v>
      </c>
      <c r="N1100">
        <f t="shared" ca="1" si="143"/>
        <v>50</v>
      </c>
      <c r="O1100">
        <f t="shared" ca="1" si="136"/>
        <v>4</v>
      </c>
      <c r="P1100">
        <f t="shared" ca="1" si="137"/>
        <v>6</v>
      </c>
      <c r="Q1100">
        <f t="shared" ca="1" si="141"/>
        <v>1</v>
      </c>
      <c r="R1100">
        <f t="shared" ca="1" si="142"/>
        <v>9</v>
      </c>
    </row>
    <row r="1101" spans="1:18">
      <c r="A1101">
        <f ca="1">VLOOKUP(O1101,Tabela3[],2,0)</f>
        <v>2006</v>
      </c>
      <c r="B1101" t="str">
        <f ca="1">VLOOKUP(P1101,Tabela3[],4,0)</f>
        <v>JUNHO</v>
      </c>
      <c r="C1101" t="str">
        <f ca="1">VLOOKUP(Q1101,Tabela3[],5,0)</f>
        <v>India</v>
      </c>
      <c r="D1101" t="str">
        <f ca="1">VLOOKUP(Q1101,Tabela3[],3,0)</f>
        <v>Reliance Industries</v>
      </c>
      <c r="E1101" t="str">
        <f ca="1">IF(R1101=Q1101, (VLOOKUP(P1101+1,Tabela3[],5,0)),VLOOKUP(R1101,Tabela3[],5,0))</f>
        <v>China</v>
      </c>
      <c r="F1101" s="1">
        <f t="shared" ca="1" si="138"/>
        <v>38846</v>
      </c>
      <c r="G1101" s="1">
        <f t="shared" ca="1" si="139"/>
        <v>38846.074836976266</v>
      </c>
      <c r="H1101">
        <f t="shared" ca="1" si="140"/>
        <v>1</v>
      </c>
      <c r="I1101" t="str">
        <f ca="1">VLOOKUP(Q1101,Tabela3[],9,1)</f>
        <v>Tanker</v>
      </c>
      <c r="J1101" t="str">
        <f ca="1">VLOOKUP(Q1101,Tabela3[],11,0)</f>
        <v>Cloreto de polivinila</v>
      </c>
      <c r="K1101" t="str">
        <f ca="1">VLOOKUP(Q1101,Tabela3[],10,0)</f>
        <v>Petroquimicos</v>
      </c>
      <c r="L1101" t="e" cm="1">
        <f t="array" aca="1" ref="L1101" ca="1">IF(Tabela2[[#This Row],[PORTO]]=Tabela2[[#This Row],[DESTINO]],0,erro)</f>
        <v>#NAME?</v>
      </c>
      <c r="N1101">
        <f t="shared" ca="1" si="143"/>
        <v>0</v>
      </c>
      <c r="O1101">
        <f t="shared" ca="1" si="136"/>
        <v>6</v>
      </c>
      <c r="P1101">
        <f t="shared" ca="1" si="137"/>
        <v>5</v>
      </c>
      <c r="Q1101">
        <f t="shared" ca="1" si="141"/>
        <v>32</v>
      </c>
      <c r="R1101">
        <f t="shared" ca="1" si="142"/>
        <v>1</v>
      </c>
    </row>
    <row r="1102" spans="1:18">
      <c r="A1102">
        <f ca="1">VLOOKUP(O1102,Tabela3[],2,0)</f>
        <v>2003</v>
      </c>
      <c r="B1102" t="str">
        <f ca="1">VLOOKUP(P1102,Tabela3[],4,0)</f>
        <v>JANEIRO</v>
      </c>
      <c r="C1102" t="str">
        <f ca="1">VLOOKUP(Q1102,Tabela3[],5,0)</f>
        <v>Holanda</v>
      </c>
      <c r="D1102" t="str">
        <f ca="1">VLOOKUP(Q1102,Tabela3[],3,0)</f>
        <v>Shell</v>
      </c>
      <c r="E1102" t="str">
        <f ca="1">IF(R1102=Q1102, (VLOOKUP(P1102+1,Tabela3[],5,0)),VLOOKUP(R1102,Tabela3[],5,0))</f>
        <v>Holanda</v>
      </c>
      <c r="F1102" s="1">
        <f t="shared" ca="1" si="138"/>
        <v>37978</v>
      </c>
      <c r="G1102" s="1">
        <f t="shared" ca="1" si="139"/>
        <v>37987.673456920456</v>
      </c>
      <c r="H1102">
        <f t="shared" ca="1" si="140"/>
        <v>1</v>
      </c>
      <c r="I1102" t="str">
        <f ca="1">VLOOKUP(Q1102,Tabela3[],9,1)</f>
        <v>AbQaiq</v>
      </c>
      <c r="J1102" t="str">
        <f ca="1">VLOOKUP(Q1102,Tabela3[],11,0)</f>
        <v>Petróleo Bruto</v>
      </c>
      <c r="K1102" t="str">
        <f ca="1">VLOOKUP(Q1102,Tabela3[],10,0)</f>
        <v>Petróleo</v>
      </c>
      <c r="L1102" cm="1">
        <f t="array" aca="1" ref="L1102" ca="1">IF(Tabela2[[#This Row],[PORTO]]=Tabela2[[#This Row],[DESTINO]],0,erro)</f>
        <v>0</v>
      </c>
      <c r="N1102">
        <f t="shared" ca="1" si="143"/>
        <v>69000</v>
      </c>
      <c r="O1102">
        <f t="shared" ca="1" si="136"/>
        <v>3</v>
      </c>
      <c r="P1102">
        <f t="shared" ca="1" si="137"/>
        <v>12</v>
      </c>
      <c r="Q1102">
        <f t="shared" ca="1" si="141"/>
        <v>17</v>
      </c>
      <c r="R1102">
        <f t="shared" ca="1" si="142"/>
        <v>16</v>
      </c>
    </row>
    <row r="1103" spans="1:18">
      <c r="A1103">
        <f ca="1">VLOOKUP(O1103,Tabela3[],2,0)</f>
        <v>2001</v>
      </c>
      <c r="B1103" t="str">
        <f ca="1">VLOOKUP(P1103,Tabela3[],4,0)</f>
        <v>JANEIRO</v>
      </c>
      <c r="C1103" t="str">
        <f ca="1">VLOOKUP(Q1103,Tabela3[],5,0)</f>
        <v>China</v>
      </c>
      <c r="D1103" t="str">
        <f ca="1">VLOOKUP(Q1103,Tabela3[],3,0)</f>
        <v>Alibaba Group</v>
      </c>
      <c r="E1103" t="str">
        <f ca="1">IF(R1103=Q1103, (VLOOKUP(P1103+1,Tabela3[],5,0)),VLOOKUP(R1103,Tabela3[],5,0))</f>
        <v>Japão</v>
      </c>
      <c r="F1103" s="1">
        <f t="shared" ca="1" si="138"/>
        <v>37227</v>
      </c>
      <c r="G1103" s="1">
        <f t="shared" ca="1" si="139"/>
        <v>37232.830838596361</v>
      </c>
      <c r="H1103">
        <f t="shared" ca="1" si="140"/>
        <v>0</v>
      </c>
      <c r="I1103" t="str">
        <f ca="1">VLOOKUP(Q1103,Tabela3[],9,1)</f>
        <v>HMM St Petersburg</v>
      </c>
      <c r="J1103" t="str">
        <f ca="1">VLOOKUP(Q1103,Tabela3[],11,0)</f>
        <v>Serração Portatil</v>
      </c>
      <c r="K1103" t="str">
        <f ca="1">VLOOKUP(Q1103,Tabela3[],10,0)</f>
        <v>Maquinário</v>
      </c>
      <c r="L1103" t="e" cm="1">
        <f t="array" aca="1" ref="L1103" ca="1">IF(Tabela2[[#This Row],[PORTO]]=Tabela2[[#This Row],[DESTINO]],0,erro)</f>
        <v>#NAME?</v>
      </c>
      <c r="N1103">
        <f t="shared" ca="1" si="143"/>
        <v>30</v>
      </c>
      <c r="O1103">
        <f t="shared" ca="1" si="136"/>
        <v>1</v>
      </c>
      <c r="P1103">
        <f t="shared" ca="1" si="137"/>
        <v>12</v>
      </c>
      <c r="Q1103">
        <f t="shared" ca="1" si="141"/>
        <v>0</v>
      </c>
      <c r="R1103">
        <f t="shared" ca="1" si="142"/>
        <v>10</v>
      </c>
    </row>
    <row r="1104" spans="1:18">
      <c r="A1104">
        <f ca="1">VLOOKUP(O1104,Tabela3[],2,0)</f>
        <v>2000</v>
      </c>
      <c r="B1104" t="str">
        <f ca="1">VLOOKUP(P1104,Tabela3[],4,0)</f>
        <v>FEVEREIRO</v>
      </c>
      <c r="C1104" t="str">
        <f ca="1">VLOOKUP(Q1104,Tabela3[],5,0)</f>
        <v>Brasil</v>
      </c>
      <c r="D1104" t="str">
        <f ca="1">VLOOKUP(Q1104,Tabela3[],3,0)</f>
        <v>VALE</v>
      </c>
      <c r="E1104" t="str">
        <f ca="1">IF(R1104=Q1104, (VLOOKUP(P1104+1,Tabela3[],5,0)),VLOOKUP(R1104,Tabela3[],5,0))</f>
        <v>Alemanha</v>
      </c>
      <c r="F1104" s="1">
        <f t="shared" ca="1" si="138"/>
        <v>36533</v>
      </c>
      <c r="G1104" s="1">
        <f t="shared" ca="1" si="139"/>
        <v>36541.355143003435</v>
      </c>
      <c r="H1104">
        <f t="shared" ca="1" si="140"/>
        <v>1</v>
      </c>
      <c r="I1104" t="str">
        <f ca="1">VLOOKUP(Q1104,Tabela3[],9,1)</f>
        <v>Lan Hua Hai</v>
      </c>
      <c r="J1104" t="str">
        <f ca="1">VLOOKUP(Q1104,Tabela3[],11,0)</f>
        <v>Minério de Ferro</v>
      </c>
      <c r="K1104" t="str">
        <f ca="1">VLOOKUP(Q1104,Tabela3[],10,0)</f>
        <v>Minério</v>
      </c>
      <c r="L1104" t="e" cm="1">
        <f t="array" aca="1" ref="L1104" ca="1">IF(Tabela2[[#This Row],[PORTO]]=Tabela2[[#This Row],[DESTINO]],0,erro)</f>
        <v>#NAME?</v>
      </c>
      <c r="N1104">
        <f t="shared" ca="1" si="143"/>
        <v>0</v>
      </c>
      <c r="O1104">
        <f t="shared" ca="1" si="136"/>
        <v>0</v>
      </c>
      <c r="P1104">
        <f t="shared" ca="1" si="137"/>
        <v>1</v>
      </c>
      <c r="Q1104">
        <f t="shared" ca="1" si="141"/>
        <v>27</v>
      </c>
      <c r="R1104">
        <f t="shared" ca="1" si="142"/>
        <v>7</v>
      </c>
    </row>
    <row r="1105" spans="1:18">
      <c r="A1105">
        <f ca="1">VLOOKUP(O1105,Tabela3[],2,0)</f>
        <v>2006</v>
      </c>
      <c r="B1105" t="str">
        <f ca="1">VLOOKUP(P1105,Tabela3[],4,0)</f>
        <v>JANEIRO</v>
      </c>
      <c r="C1105" t="str">
        <f ca="1">VLOOKUP(Q1105,Tabela3[],5,0)</f>
        <v>França</v>
      </c>
      <c r="D1105" t="str">
        <f ca="1">VLOOKUP(Q1105,Tabela3[],3,0)</f>
        <v> LVMH</v>
      </c>
      <c r="E1105" t="str">
        <f ca="1">IF(R1105=Q1105, (VLOOKUP(P1105+1,Tabela3[],5,0)),VLOOKUP(R1105,Tabela3[],5,0))</f>
        <v>Alemanha</v>
      </c>
      <c r="F1105" s="1">
        <f t="shared" ca="1" si="138"/>
        <v>39060</v>
      </c>
      <c r="G1105" s="1">
        <f t="shared" ca="1" si="139"/>
        <v>39065.366263807897</v>
      </c>
      <c r="H1105">
        <f t="shared" ca="1" si="140"/>
        <v>1</v>
      </c>
      <c r="I1105" t="str">
        <f ca="1">VLOOKUP(Q1105,Tabela3[],9,1)</f>
        <v>Emma Maersk</v>
      </c>
      <c r="J1105" t="str">
        <f ca="1">VLOOKUP(Q1105,Tabela3[],11,0)</f>
        <v>Clos Des Lambrys</v>
      </c>
      <c r="K1105" t="str">
        <f ca="1">VLOOKUP(Q1105,Tabela3[],10,0)</f>
        <v>Tecido</v>
      </c>
      <c r="L1105" t="e" cm="1">
        <f t="array" aca="1" ref="L1105" ca="1">IF(Tabela2[[#This Row],[PORTO]]=Tabela2[[#This Row],[DESTINO]],0,erro)</f>
        <v>#NAME?</v>
      </c>
      <c r="N1105">
        <f t="shared" ca="1" si="143"/>
        <v>18000</v>
      </c>
      <c r="O1105">
        <f t="shared" ca="1" si="136"/>
        <v>6</v>
      </c>
      <c r="P1105">
        <f t="shared" ca="1" si="137"/>
        <v>12</v>
      </c>
      <c r="Q1105">
        <f t="shared" ca="1" si="141"/>
        <v>21</v>
      </c>
      <c r="R1105">
        <f t="shared" ca="1" si="142"/>
        <v>7</v>
      </c>
    </row>
    <row r="1106" spans="1:18">
      <c r="A1106">
        <f ca="1">VLOOKUP(O1106,Tabela3[],2,0)</f>
        <v>2006</v>
      </c>
      <c r="B1106" t="str">
        <f ca="1">VLOOKUP(P1106,Tabela3[],4,0)</f>
        <v>MARÇO</v>
      </c>
      <c r="C1106" t="str">
        <f ca="1">VLOOKUP(Q1106,Tabela3[],5,0)</f>
        <v>Brasil</v>
      </c>
      <c r="D1106" t="str">
        <f ca="1">VLOOKUP(Q1106,Tabela3[],3,0)</f>
        <v>VALE</v>
      </c>
      <c r="E1106" t="str">
        <f ca="1">IF(R1106=Q1106, (VLOOKUP(P1106+1,Tabela3[],5,0)),VLOOKUP(R1106,Tabela3[],5,0))</f>
        <v>Holanda</v>
      </c>
      <c r="F1106" s="1">
        <f t="shared" ca="1" si="138"/>
        <v>38757</v>
      </c>
      <c r="G1106" s="1">
        <f t="shared" ca="1" si="139"/>
        <v>38757.973437308196</v>
      </c>
      <c r="H1106">
        <f t="shared" ca="1" si="140"/>
        <v>0</v>
      </c>
      <c r="I1106" t="str">
        <f ca="1">VLOOKUP(Q1106,Tabela3[],9,1)</f>
        <v>Lan Hua Hai</v>
      </c>
      <c r="J1106" t="str">
        <f ca="1">VLOOKUP(Q1106,Tabela3[],11,0)</f>
        <v>Minério de Ferro</v>
      </c>
      <c r="K1106" t="str">
        <f ca="1">VLOOKUP(Q1106,Tabela3[],10,0)</f>
        <v>Minério</v>
      </c>
      <c r="L1106" t="e" cm="1">
        <f t="array" aca="1" ref="L1106" ca="1">IF(Tabela2[[#This Row],[PORTO]]=Tabela2[[#This Row],[DESTINO]],0,erro)</f>
        <v>#NAME?</v>
      </c>
      <c r="N1106">
        <f t="shared" ca="1" si="143"/>
        <v>0</v>
      </c>
      <c r="O1106">
        <f t="shared" ca="1" si="136"/>
        <v>6</v>
      </c>
      <c r="P1106">
        <f t="shared" ca="1" si="137"/>
        <v>2</v>
      </c>
      <c r="Q1106">
        <f t="shared" ca="1" si="141"/>
        <v>27</v>
      </c>
      <c r="R1106">
        <f t="shared" ca="1" si="142"/>
        <v>15</v>
      </c>
    </row>
    <row r="1107" spans="1:18">
      <c r="A1107">
        <f ca="1">VLOOKUP(O1107,Tabela3[],2,0)</f>
        <v>2006</v>
      </c>
      <c r="B1107" t="str">
        <f ca="1">VLOOKUP(P1107,Tabela3[],4,0)</f>
        <v>DEZEMBRO</v>
      </c>
      <c r="C1107" t="str">
        <f ca="1">VLOOKUP(Q1107,Tabela3[],5,0)</f>
        <v>Holanda</v>
      </c>
      <c r="D1107" t="str">
        <f ca="1">VLOOKUP(Q1107,Tabela3[],3,0)</f>
        <v>Shell</v>
      </c>
      <c r="E1107" t="str">
        <f ca="1">IF(R1107=Q1107, (VLOOKUP(P1107+1,Tabela3[],5,0)),VLOOKUP(R1107,Tabela3[],5,0))</f>
        <v>Estados Unidos</v>
      </c>
      <c r="F1107" s="1">
        <f t="shared" ca="1" si="138"/>
        <v>39031</v>
      </c>
      <c r="G1107" s="1">
        <f t="shared" ca="1" si="139"/>
        <v>39040.693855663711</v>
      </c>
      <c r="H1107">
        <f t="shared" ca="1" si="140"/>
        <v>1</v>
      </c>
      <c r="I1107" t="str">
        <f ca="1">VLOOKUP(Q1107,Tabela3[],9,1)</f>
        <v>AbQaiq</v>
      </c>
      <c r="J1107" t="str">
        <f ca="1">VLOOKUP(Q1107,Tabela3[],11,0)</f>
        <v>Gasolina</v>
      </c>
      <c r="K1107" t="str">
        <f ca="1">VLOOKUP(Q1107,Tabela3[],10,0)</f>
        <v>Petróleo</v>
      </c>
      <c r="L1107" t="e" cm="1">
        <f t="array" aca="1" ref="L1107" ca="1">IF(Tabela2[[#This Row],[PORTO]]=Tabela2[[#This Row],[DESTINO]],0,erro)</f>
        <v>#NAME?</v>
      </c>
      <c r="N1107">
        <f t="shared" ca="1" si="143"/>
        <v>51000</v>
      </c>
      <c r="O1107">
        <f t="shared" ref="O1107:O1170" ca="1" si="144">INT(RAND()*10)</f>
        <v>6</v>
      </c>
      <c r="P1107">
        <f t="shared" ref="P1107:P1170" ca="1" si="145">INT(RAND()*13)</f>
        <v>11</v>
      </c>
      <c r="Q1107">
        <f t="shared" ca="1" si="141"/>
        <v>16</v>
      </c>
      <c r="R1107">
        <f t="shared" ca="1" si="142"/>
        <v>3</v>
      </c>
    </row>
    <row r="1108" spans="1:18">
      <c r="A1108">
        <f ca="1">VLOOKUP(O1108,Tabela3[],2,0)</f>
        <v>2001</v>
      </c>
      <c r="B1108" t="str">
        <f ca="1">VLOOKUP(P1108,Tabela3[],4,0)</f>
        <v>JANEIRO</v>
      </c>
      <c r="C1108" t="str">
        <f ca="1">VLOOKUP(Q1108,Tabela3[],5,0)</f>
        <v>Estados Unidos</v>
      </c>
      <c r="D1108" t="str">
        <f ca="1">VLOOKUP(Q1108,Tabela3[],3,0)</f>
        <v>Amazon</v>
      </c>
      <c r="E1108" t="str">
        <f ca="1">IF(R1108=Q1108, (VLOOKUP(P1108+1,Tabela3[],5,0)),VLOOKUP(R1108,Tabela3[],5,0))</f>
        <v>Coréia do Sul</v>
      </c>
      <c r="F1108" s="1">
        <f t="shared" ca="1" si="138"/>
        <v>36918</v>
      </c>
      <c r="G1108" s="1">
        <f t="shared" ca="1" si="139"/>
        <v>36924.560035331473</v>
      </c>
      <c r="H1108">
        <f t="shared" ca="1" si="140"/>
        <v>1</v>
      </c>
      <c r="I1108" t="str">
        <f ca="1">VLOOKUP(Q1108,Tabela3[],9,1)</f>
        <v>HMM Algeciras</v>
      </c>
      <c r="J1108" t="str">
        <f ca="1">VLOOKUP(Q1108,Tabela3[],11,0)</f>
        <v>Colchão Baby Light D18</v>
      </c>
      <c r="K1108" t="str">
        <f ca="1">VLOOKUP(Q1108,Tabela3[],10,0)</f>
        <v>Geral</v>
      </c>
      <c r="L1108" t="e" cm="1">
        <f t="array" aca="1" ref="L1108" ca="1">IF(Tabela2[[#This Row],[PORTO]]=Tabela2[[#This Row],[DESTINO]],0,erro)</f>
        <v>#NAME?</v>
      </c>
      <c r="N1108">
        <f t="shared" ca="1" si="143"/>
        <v>5000</v>
      </c>
      <c r="O1108">
        <f t="shared" ca="1" si="144"/>
        <v>1</v>
      </c>
      <c r="P1108">
        <f t="shared" ca="1" si="145"/>
        <v>0</v>
      </c>
      <c r="Q1108">
        <f t="shared" ca="1" si="141"/>
        <v>4</v>
      </c>
      <c r="R1108">
        <f t="shared" ca="1" si="142"/>
        <v>12</v>
      </c>
    </row>
    <row r="1109" spans="1:18">
      <c r="A1109">
        <f ca="1">VLOOKUP(O1109,Tabela3[],2,0)</f>
        <v>2004</v>
      </c>
      <c r="B1109" t="str">
        <f ca="1">VLOOKUP(P1109,Tabela3[],4,0)</f>
        <v>FEVEREIRO</v>
      </c>
      <c r="C1109" t="str">
        <f ca="1">VLOOKUP(Q1109,Tabela3[],5,0)</f>
        <v>China</v>
      </c>
      <c r="D1109" t="str">
        <f ca="1">VLOOKUP(Q1109,Tabela3[],3,0)</f>
        <v>Alibaba Group</v>
      </c>
      <c r="E1109" t="str">
        <f ca="1">IF(R1109=Q1109, (VLOOKUP(P1109+1,Tabela3[],5,0)),VLOOKUP(R1109,Tabela3[],5,0))</f>
        <v>Holanda</v>
      </c>
      <c r="F1109" s="1">
        <f t="shared" ca="1" si="138"/>
        <v>38003</v>
      </c>
      <c r="G1109" s="1">
        <f t="shared" ca="1" si="139"/>
        <v>38012.910372451064</v>
      </c>
      <c r="H1109">
        <f t="shared" ca="1" si="140"/>
        <v>0</v>
      </c>
      <c r="I1109" t="str">
        <f ca="1">VLOOKUP(Q1109,Tabela3[],9,1)</f>
        <v>HMM St Petersburg</v>
      </c>
      <c r="J1109" t="str">
        <f ca="1">VLOOKUP(Q1109,Tabela3[],11,0)</f>
        <v>Serração Portatil</v>
      </c>
      <c r="K1109" t="str">
        <f ca="1">VLOOKUP(Q1109,Tabela3[],10,0)</f>
        <v>Maquinário</v>
      </c>
      <c r="L1109" t="e" cm="1">
        <f t="array" aca="1" ref="L1109" ca="1">IF(Tabela2[[#This Row],[PORTO]]=Tabela2[[#This Row],[DESTINO]],0,erro)</f>
        <v>#NAME?</v>
      </c>
      <c r="N1109">
        <f t="shared" ca="1" si="143"/>
        <v>20</v>
      </c>
      <c r="O1109">
        <f t="shared" ca="1" si="144"/>
        <v>4</v>
      </c>
      <c r="P1109">
        <f t="shared" ca="1" si="145"/>
        <v>1</v>
      </c>
      <c r="Q1109">
        <f t="shared" ca="1" si="141"/>
        <v>0</v>
      </c>
      <c r="R1109">
        <f t="shared" ca="1" si="142"/>
        <v>15</v>
      </c>
    </row>
    <row r="1110" spans="1:18">
      <c r="A1110">
        <f ca="1">VLOOKUP(O1110,Tabela3[],2,0)</f>
        <v>2005</v>
      </c>
      <c r="B1110" t="str">
        <f ca="1">VLOOKUP(P1110,Tabela3[],4,0)</f>
        <v>ABRIL</v>
      </c>
      <c r="C1110" t="str">
        <f ca="1">VLOOKUP(Q1110,Tabela3[],5,0)</f>
        <v>India</v>
      </c>
      <c r="D1110" t="str">
        <f ca="1">VLOOKUP(Q1110,Tabela3[],3,0)</f>
        <v>Reliance Industries</v>
      </c>
      <c r="E1110" t="str">
        <f ca="1">IF(R1110=Q1110, (VLOOKUP(P1110+1,Tabela3[],5,0)),VLOOKUP(R1110,Tabela3[],5,0))</f>
        <v>China</v>
      </c>
      <c r="F1110" s="1">
        <f t="shared" ca="1" si="138"/>
        <v>38434</v>
      </c>
      <c r="G1110" s="1">
        <f t="shared" ca="1" si="139"/>
        <v>38437.422872448828</v>
      </c>
      <c r="H1110">
        <f t="shared" ca="1" si="140"/>
        <v>0</v>
      </c>
      <c r="I1110" t="str">
        <f ca="1">VLOOKUP(Q1110,Tabela3[],9,1)</f>
        <v>Tanker</v>
      </c>
      <c r="J1110" t="str">
        <f ca="1">VLOOKUP(Q1110,Tabela3[],11,0)</f>
        <v>Cloreto de polivinila</v>
      </c>
      <c r="K1110" t="str">
        <f ca="1">VLOOKUP(Q1110,Tabela3[],10,0)</f>
        <v>Petroquimicos</v>
      </c>
      <c r="L1110" t="e" cm="1">
        <f t="array" aca="1" ref="L1110" ca="1">IF(Tabela2[[#This Row],[PORTO]]=Tabela2[[#This Row],[DESTINO]],0,erro)</f>
        <v>#NAME?</v>
      </c>
      <c r="N1110">
        <f t="shared" ca="1" si="143"/>
        <v>0</v>
      </c>
      <c r="O1110">
        <f t="shared" ca="1" si="144"/>
        <v>5</v>
      </c>
      <c r="P1110">
        <f t="shared" ca="1" si="145"/>
        <v>3</v>
      </c>
      <c r="Q1110">
        <f t="shared" ca="1" si="141"/>
        <v>32</v>
      </c>
      <c r="R1110">
        <f t="shared" ca="1" si="142"/>
        <v>1</v>
      </c>
    </row>
    <row r="1111" spans="1:18">
      <c r="A1111">
        <f ca="1">VLOOKUP(O1111,Tabela3[],2,0)</f>
        <v>2008</v>
      </c>
      <c r="B1111" t="str">
        <f ca="1">VLOOKUP(P1111,Tabela3[],4,0)</f>
        <v>JANEIRO</v>
      </c>
      <c r="C1111" t="str">
        <f ca="1">VLOOKUP(Q1111,Tabela3[],5,0)</f>
        <v>Japão</v>
      </c>
      <c r="D1111" t="str">
        <f ca="1">VLOOKUP(Q1111,Tabela3[],3,0)</f>
        <v>Toyota</v>
      </c>
      <c r="E1111" t="str">
        <f ca="1">IF(R1111=Q1111, (VLOOKUP(P1111+1,Tabela3[],5,0)),VLOOKUP(R1111,Tabela3[],5,0))</f>
        <v>Japão</v>
      </c>
      <c r="F1111" s="1">
        <f t="shared" ca="1" si="138"/>
        <v>39454</v>
      </c>
      <c r="G1111" s="1">
        <f t="shared" ca="1" si="139"/>
        <v>39454.487647298294</v>
      </c>
      <c r="H1111">
        <f t="shared" ca="1" si="140"/>
        <v>1</v>
      </c>
      <c r="I1111" t="str">
        <f ca="1">VLOOKUP(Q1111,Tabela3[],9,1)</f>
        <v>Trailer Carriers</v>
      </c>
      <c r="J1111" t="str">
        <f ca="1">VLOOKUP(Q1111,Tabela3[],11,0)</f>
        <v>COROLLA GLI</v>
      </c>
      <c r="K1111" t="str">
        <f ca="1">VLOOKUP(Q1111,Tabela3[],10,0)</f>
        <v>Carros</v>
      </c>
      <c r="L1111" cm="1">
        <f t="array" aca="1" ref="L1111" ca="1">IF(Tabela2[[#This Row],[PORTO]]=Tabela2[[#This Row],[DESTINO]],0,erro)</f>
        <v>0</v>
      </c>
      <c r="N1111">
        <f t="shared" ca="1" si="143"/>
        <v>400</v>
      </c>
      <c r="O1111">
        <f t="shared" ca="1" si="144"/>
        <v>8</v>
      </c>
      <c r="P1111">
        <f t="shared" ca="1" si="145"/>
        <v>0</v>
      </c>
      <c r="Q1111">
        <f t="shared" ca="1" si="141"/>
        <v>10</v>
      </c>
      <c r="R1111">
        <f t="shared" ca="1" si="142"/>
        <v>9</v>
      </c>
    </row>
    <row r="1112" spans="1:18">
      <c r="A1112">
        <f ca="1">VLOOKUP(O1112,Tabela3[],2,0)</f>
        <v>2008</v>
      </c>
      <c r="B1112" t="str">
        <f ca="1">VLOOKUP(P1112,Tabela3[],4,0)</f>
        <v>MARÇO</v>
      </c>
      <c r="C1112" t="str">
        <f ca="1">VLOOKUP(Q1112,Tabela3[],5,0)</f>
        <v>Alemanha</v>
      </c>
      <c r="D1112" t="str">
        <f ca="1">VLOOKUP(Q1112,Tabela3[],3,0)</f>
        <v>Volkswagen</v>
      </c>
      <c r="E1112" t="str">
        <f ca="1">IF(R1112=Q1112, (VLOOKUP(P1112+1,Tabela3[],5,0)),VLOOKUP(R1112,Tabela3[],5,0))</f>
        <v>França</v>
      </c>
      <c r="F1112" s="1">
        <f t="shared" ca="1" si="138"/>
        <v>39492</v>
      </c>
      <c r="G1112" s="1">
        <f t="shared" ca="1" si="139"/>
        <v>39501.624267747356</v>
      </c>
      <c r="H1112">
        <f t="shared" ca="1" si="140"/>
        <v>0</v>
      </c>
      <c r="I1112" t="str">
        <f ca="1">VLOOKUP(Q1112,Tabela3[],9,1)</f>
        <v>Warehouse Carriers </v>
      </c>
      <c r="J1112" t="str">
        <f ca="1">VLOOKUP(Q1112,Tabela3[],11,0)</f>
        <v>Highline 250 TSI (Taos)</v>
      </c>
      <c r="K1112" t="str">
        <f ca="1">VLOOKUP(Q1112,Tabela3[],10,0)</f>
        <v>Carros</v>
      </c>
      <c r="L1112" t="e" cm="1">
        <f t="array" aca="1" ref="L1112" ca="1">IF(Tabela2[[#This Row],[PORTO]]=Tabela2[[#This Row],[DESTINO]],0,erro)</f>
        <v>#NAME?</v>
      </c>
      <c r="N1112">
        <f t="shared" ca="1" si="143"/>
        <v>200</v>
      </c>
      <c r="O1112">
        <f t="shared" ca="1" si="144"/>
        <v>8</v>
      </c>
      <c r="P1112">
        <f t="shared" ca="1" si="145"/>
        <v>2</v>
      </c>
      <c r="Q1112">
        <f t="shared" ca="1" si="141"/>
        <v>7</v>
      </c>
      <c r="R1112">
        <f t="shared" ca="1" si="142"/>
        <v>21</v>
      </c>
    </row>
    <row r="1113" spans="1:18">
      <c r="A1113">
        <f ca="1">VLOOKUP(O1113,Tabela3[],2,0)</f>
        <v>2005</v>
      </c>
      <c r="B1113" t="str">
        <f ca="1">VLOOKUP(P1113,Tabela3[],4,0)</f>
        <v>JULHO</v>
      </c>
      <c r="C1113" t="str">
        <f ca="1">VLOOKUP(Q1113,Tabela3[],5,0)</f>
        <v>Itália</v>
      </c>
      <c r="D1113" t="str">
        <f ca="1">VLOOKUP(Q1113,Tabela3[],3,0)</f>
        <v>Hyundai</v>
      </c>
      <c r="E1113" t="str">
        <f ca="1">IF(R1113=Q1113, (VLOOKUP(P1113+1,Tabela3[],5,0)),VLOOKUP(R1113,Tabela3[],5,0))</f>
        <v>Japão</v>
      </c>
      <c r="F1113" s="1">
        <f t="shared" ca="1" si="138"/>
        <v>38525</v>
      </c>
      <c r="G1113" s="1">
        <f t="shared" ca="1" si="139"/>
        <v>38529.011410244922</v>
      </c>
      <c r="H1113">
        <f t="shared" ca="1" si="140"/>
        <v>0</v>
      </c>
      <c r="I1113" t="str">
        <f ca="1">VLOOKUP(Q1113,Tabela3[],9,1)</f>
        <v>Car Carriers</v>
      </c>
      <c r="J1113" t="str">
        <f ca="1">VLOOKUP(Q1113,Tabela3[],11,0)</f>
        <v>Creta Confort</v>
      </c>
      <c r="K1113" t="str">
        <f ca="1">VLOOKUP(Q1113,Tabela3[],10,0)</f>
        <v>Carros</v>
      </c>
      <c r="L1113" t="e" cm="1">
        <f t="array" aca="1" ref="L1113" ca="1">IF(Tabela2[[#This Row],[PORTO]]=Tabela2[[#This Row],[DESTINO]],0,erro)</f>
        <v>#NAME?</v>
      </c>
      <c r="N1113">
        <f t="shared" ca="1" si="143"/>
        <v>500</v>
      </c>
      <c r="O1113">
        <f t="shared" ca="1" si="144"/>
        <v>5</v>
      </c>
      <c r="P1113">
        <f t="shared" ca="1" si="145"/>
        <v>6</v>
      </c>
      <c r="Q1113">
        <f t="shared" ca="1" si="141"/>
        <v>18</v>
      </c>
      <c r="R1113">
        <f t="shared" ca="1" si="142"/>
        <v>9</v>
      </c>
    </row>
    <row r="1114" spans="1:18">
      <c r="A1114">
        <f ca="1">VLOOKUP(O1114,Tabela3[],2,0)</f>
        <v>2008</v>
      </c>
      <c r="B1114" t="str">
        <f ca="1">VLOOKUP(P1114,Tabela3[],4,0)</f>
        <v>NOVEMBRO</v>
      </c>
      <c r="C1114" t="str">
        <f ca="1">VLOOKUP(Q1114,Tabela3[],5,0)</f>
        <v>Estados Unidos</v>
      </c>
      <c r="D1114" t="str">
        <f ca="1">VLOOKUP(Q1114,Tabela3[],3,0)</f>
        <v>Amazon</v>
      </c>
      <c r="E1114" t="str">
        <f ca="1">IF(R1114=Q1114, (VLOOKUP(P1114+1,Tabela3[],5,0)),VLOOKUP(R1114,Tabela3[],5,0))</f>
        <v>China</v>
      </c>
      <c r="F1114" s="1">
        <f t="shared" ca="1" si="138"/>
        <v>39747</v>
      </c>
      <c r="G1114" s="1">
        <f t="shared" ca="1" si="139"/>
        <v>39755.929869799642</v>
      </c>
      <c r="H1114">
        <f t="shared" ca="1" si="140"/>
        <v>0</v>
      </c>
      <c r="I1114" t="str">
        <f ca="1">VLOOKUP(Q1114,Tabela3[],9,1)</f>
        <v>HMM Algeciras</v>
      </c>
      <c r="J1114" t="str">
        <f ca="1">VLOOKUP(Q1114,Tabela3[],11,0)</f>
        <v>Colchão Baby Light D18</v>
      </c>
      <c r="K1114" t="str">
        <f ca="1">VLOOKUP(Q1114,Tabela3[],10,0)</f>
        <v>Geral</v>
      </c>
      <c r="L1114" t="e" cm="1">
        <f t="array" aca="1" ref="L1114" ca="1">IF(Tabela2[[#This Row],[PORTO]]=Tabela2[[#This Row],[DESTINO]],0,erro)</f>
        <v>#NAME?</v>
      </c>
      <c r="N1114">
        <f t="shared" ca="1" si="143"/>
        <v>3000</v>
      </c>
      <c r="O1114">
        <f t="shared" ca="1" si="144"/>
        <v>8</v>
      </c>
      <c r="P1114">
        <f t="shared" ca="1" si="145"/>
        <v>10</v>
      </c>
      <c r="Q1114">
        <f t="shared" ca="1" si="141"/>
        <v>4</v>
      </c>
      <c r="R1114">
        <f t="shared" ca="1" si="142"/>
        <v>0</v>
      </c>
    </row>
    <row r="1115" spans="1:18">
      <c r="A1115">
        <f ca="1">VLOOKUP(O1115,Tabela3[],2,0)</f>
        <v>2000</v>
      </c>
      <c r="B1115" t="str">
        <f ca="1">VLOOKUP(P1115,Tabela3[],4,0)</f>
        <v>DEZEMBRO</v>
      </c>
      <c r="C1115" t="str">
        <f ca="1">VLOOKUP(Q1115,Tabela3[],5,0)</f>
        <v>Japão</v>
      </c>
      <c r="D1115" t="str">
        <f ca="1">VLOOKUP(Q1115,Tabela3[],3,0)</f>
        <v>Toyota</v>
      </c>
      <c r="E1115" t="str">
        <f ca="1">IF(R1115=Q1115, (VLOOKUP(P1115+1,Tabela3[],5,0)),VLOOKUP(R1115,Tabela3[],5,0))</f>
        <v>China</v>
      </c>
      <c r="F1115" s="1">
        <f t="shared" ca="1" si="138"/>
        <v>36852</v>
      </c>
      <c r="G1115" s="1">
        <f t="shared" ca="1" si="139"/>
        <v>36856.595348630181</v>
      </c>
      <c r="H1115">
        <f t="shared" ca="1" si="140"/>
        <v>0</v>
      </c>
      <c r="I1115" t="str">
        <f ca="1">VLOOKUP(Q1115,Tabela3[],9,1)</f>
        <v>Trailer Carriers</v>
      </c>
      <c r="J1115" t="str">
        <f ca="1">VLOOKUP(Q1115,Tabela3[],11,0)</f>
        <v>COROLLA CROSS XR</v>
      </c>
      <c r="K1115" t="str">
        <f ca="1">VLOOKUP(Q1115,Tabela3[],10,0)</f>
        <v>Carros</v>
      </c>
      <c r="L1115" t="e" cm="1">
        <f t="array" aca="1" ref="L1115" ca="1">IF(Tabela2[[#This Row],[PORTO]]=Tabela2[[#This Row],[DESTINO]],0,erro)</f>
        <v>#NAME?</v>
      </c>
      <c r="N1115">
        <f t="shared" ca="1" si="143"/>
        <v>100</v>
      </c>
      <c r="O1115">
        <f t="shared" ca="1" si="144"/>
        <v>0</v>
      </c>
      <c r="P1115">
        <f t="shared" ca="1" si="145"/>
        <v>11</v>
      </c>
      <c r="Q1115">
        <f t="shared" ca="1" si="141"/>
        <v>11</v>
      </c>
      <c r="R1115">
        <f t="shared" ca="1" si="142"/>
        <v>2</v>
      </c>
    </row>
    <row r="1116" spans="1:18">
      <c r="A1116">
        <f ca="1">VLOOKUP(O1116,Tabela3[],2,0)</f>
        <v>2006</v>
      </c>
      <c r="B1116" t="str">
        <f ca="1">VLOOKUP(P1116,Tabela3[],4,0)</f>
        <v>NOVEMBRO</v>
      </c>
      <c r="C1116" t="str">
        <f ca="1">VLOOKUP(Q1116,Tabela3[],5,0)</f>
        <v>China</v>
      </c>
      <c r="D1116" t="str">
        <f ca="1">VLOOKUP(Q1116,Tabela3[],3,0)</f>
        <v>Alibaba Group</v>
      </c>
      <c r="E1116" t="str">
        <f ca="1">IF(R1116=Q1116, (VLOOKUP(P1116+1,Tabela3[],5,0)),VLOOKUP(R1116,Tabela3[],5,0))</f>
        <v>Alemanha</v>
      </c>
      <c r="F1116" s="1">
        <f t="shared" ca="1" si="138"/>
        <v>38992</v>
      </c>
      <c r="G1116" s="1">
        <f t="shared" ca="1" si="139"/>
        <v>38995.705156478805</v>
      </c>
      <c r="H1116">
        <f t="shared" ca="1" si="140"/>
        <v>0</v>
      </c>
      <c r="I1116" t="str">
        <f ca="1">VLOOKUP(Q1116,Tabela3[],9,1)</f>
        <v>HMM St Petersburg</v>
      </c>
      <c r="J1116" t="str">
        <f ca="1">VLOOKUP(Q1116,Tabela3[],11,0)</f>
        <v>Ar Condicionado 18000</v>
      </c>
      <c r="K1116" t="str">
        <f ca="1">VLOOKUP(Q1116,Tabela3[],10,0)</f>
        <v>Eletrônicos</v>
      </c>
      <c r="L1116" t="e" cm="1">
        <f t="array" aca="1" ref="L1116" ca="1">IF(Tabela2[[#This Row],[PORTO]]=Tabela2[[#This Row],[DESTINO]],0,erro)</f>
        <v>#NAME?</v>
      </c>
      <c r="N1116">
        <f t="shared" ca="1" si="143"/>
        <v>2000</v>
      </c>
      <c r="O1116">
        <f t="shared" ca="1" si="144"/>
        <v>6</v>
      </c>
      <c r="P1116">
        <f t="shared" ca="1" si="145"/>
        <v>10</v>
      </c>
      <c r="Q1116">
        <f t="shared" ca="1" si="141"/>
        <v>2</v>
      </c>
      <c r="R1116">
        <f t="shared" ca="1" si="142"/>
        <v>6</v>
      </c>
    </row>
    <row r="1117" spans="1:18">
      <c r="A1117">
        <f ca="1">VLOOKUP(O1117,Tabela3[],2,0)</f>
        <v>2002</v>
      </c>
      <c r="B1117" t="str">
        <f ca="1">VLOOKUP(P1117,Tabela3[],4,0)</f>
        <v>JANEIRO</v>
      </c>
      <c r="C1117" t="str">
        <f ca="1">VLOOKUP(Q1117,Tabela3[],5,0)</f>
        <v>Holanda</v>
      </c>
      <c r="D1117" t="str">
        <f ca="1">VLOOKUP(Q1117,Tabela3[],3,0)</f>
        <v>Shell</v>
      </c>
      <c r="E1117" t="str">
        <f ca="1">IF(R1117=Q1117, (VLOOKUP(P1117+1,Tabela3[],5,0)),VLOOKUP(R1117,Tabela3[],5,0))</f>
        <v>Coréia do Sul</v>
      </c>
      <c r="F1117" s="1">
        <f t="shared" ca="1" si="138"/>
        <v>37609</v>
      </c>
      <c r="G1117" s="1">
        <f t="shared" ca="1" si="139"/>
        <v>37614.88417406255</v>
      </c>
      <c r="H1117">
        <f t="shared" ca="1" si="140"/>
        <v>1</v>
      </c>
      <c r="I1117" t="str">
        <f ca="1">VLOOKUP(Q1117,Tabela3[],9,1)</f>
        <v>AbQaiq</v>
      </c>
      <c r="J1117" t="str">
        <f ca="1">VLOOKUP(Q1117,Tabela3[],11,0)</f>
        <v>Gasolina</v>
      </c>
      <c r="K1117" t="str">
        <f ca="1">VLOOKUP(Q1117,Tabela3[],10,0)</f>
        <v>Petróleo</v>
      </c>
      <c r="L1117" t="e" cm="1">
        <f t="array" aca="1" ref="L1117" ca="1">IF(Tabela2[[#This Row],[PORTO]]=Tabela2[[#This Row],[DESTINO]],0,erro)</f>
        <v>#NAME?</v>
      </c>
      <c r="N1117">
        <f t="shared" ca="1" si="143"/>
        <v>59000</v>
      </c>
      <c r="O1117">
        <f t="shared" ca="1" si="144"/>
        <v>2</v>
      </c>
      <c r="P1117">
        <f t="shared" ca="1" si="145"/>
        <v>12</v>
      </c>
      <c r="Q1117">
        <f t="shared" ca="1" si="141"/>
        <v>16</v>
      </c>
      <c r="R1117">
        <f t="shared" ca="1" si="142"/>
        <v>16</v>
      </c>
    </row>
    <row r="1118" spans="1:18">
      <c r="A1118">
        <f ca="1">VLOOKUP(O1118,Tabela3[],2,0)</f>
        <v>2002</v>
      </c>
      <c r="B1118" t="str">
        <f ca="1">VLOOKUP(P1118,Tabela3[],4,0)</f>
        <v>NOVEMBRO</v>
      </c>
      <c r="C1118" t="str">
        <f ca="1">VLOOKUP(Q1118,Tabela3[],5,0)</f>
        <v>Reino Unido</v>
      </c>
      <c r="D1118" t="str">
        <f ca="1">VLOOKUP(Q1118,Tabela3[],3,0)</f>
        <v>Unilever</v>
      </c>
      <c r="E1118" t="str">
        <f ca="1">IF(R1118=Q1118, (VLOOKUP(P1118+1,Tabela3[],5,0)),VLOOKUP(R1118,Tabela3[],5,0))</f>
        <v>Japão</v>
      </c>
      <c r="F1118" s="1">
        <f t="shared" ca="1" si="138"/>
        <v>37536</v>
      </c>
      <c r="G1118" s="1">
        <f t="shared" ca="1" si="139"/>
        <v>37542.968434848714</v>
      </c>
      <c r="H1118">
        <f t="shared" ca="1" si="140"/>
        <v>0</v>
      </c>
      <c r="I1118" t="str">
        <f ca="1">VLOOKUP(Q1118,Tabela3[],9,1)</f>
        <v>HMM Helsinki</v>
      </c>
      <c r="J1118" t="str">
        <f ca="1">VLOOKUP(Q1118,Tabela3[],11,0)</f>
        <v xml:space="preserve">Shampoo </v>
      </c>
      <c r="K1118" t="str">
        <f ca="1">VLOOKUP(Q1118,Tabela3[],10,0)</f>
        <v>Quimico</v>
      </c>
      <c r="L1118" t="e" cm="1">
        <f t="array" aca="1" ref="L1118" ca="1">IF(Tabela2[[#This Row],[PORTO]]=Tabela2[[#This Row],[DESTINO]],0,erro)</f>
        <v>#NAME?</v>
      </c>
      <c r="N1118">
        <f t="shared" ca="1" si="143"/>
        <v>1210000</v>
      </c>
      <c r="O1118">
        <f t="shared" ca="1" si="144"/>
        <v>2</v>
      </c>
      <c r="P1118">
        <f t="shared" ca="1" si="145"/>
        <v>10</v>
      </c>
      <c r="Q1118">
        <f t="shared" ca="1" si="141"/>
        <v>24</v>
      </c>
      <c r="R1118">
        <f t="shared" ca="1" si="142"/>
        <v>9</v>
      </c>
    </row>
    <row r="1119" spans="1:18">
      <c r="A1119">
        <f ca="1">VLOOKUP(O1119,Tabela3[],2,0)</f>
        <v>2004</v>
      </c>
      <c r="B1119" t="str">
        <f ca="1">VLOOKUP(P1119,Tabela3[],4,0)</f>
        <v>FEVEREIRO</v>
      </c>
      <c r="C1119" t="str">
        <f ca="1">VLOOKUP(Q1119,Tabela3[],5,0)</f>
        <v>Brasil</v>
      </c>
      <c r="D1119" t="str">
        <f ca="1">VLOOKUP(Q1119,Tabela3[],3,0)</f>
        <v>VALE</v>
      </c>
      <c r="E1119" t="str">
        <f ca="1">IF(R1119=Q1119, (VLOOKUP(P1119+1,Tabela3[],5,0)),VLOOKUP(R1119,Tabela3[],5,0))</f>
        <v>Coréia do Sul</v>
      </c>
      <c r="F1119" s="1">
        <f t="shared" ca="1" si="138"/>
        <v>37996</v>
      </c>
      <c r="G1119" s="1">
        <f t="shared" ca="1" si="139"/>
        <v>37996.011697242284</v>
      </c>
      <c r="H1119">
        <f t="shared" ca="1" si="140"/>
        <v>0</v>
      </c>
      <c r="I1119" t="str">
        <f ca="1">VLOOKUP(Q1119,Tabela3[],9,1)</f>
        <v>Lan Hua Hai</v>
      </c>
      <c r="J1119" t="str">
        <f ca="1">VLOOKUP(Q1119,Tabela3[],11,0)</f>
        <v>Bauxita</v>
      </c>
      <c r="K1119" t="str">
        <f ca="1">VLOOKUP(Q1119,Tabela3[],10,0)</f>
        <v>Minério</v>
      </c>
      <c r="L1119" t="e" cm="1">
        <f t="array" aca="1" ref="L1119" ca="1">IF(Tabela2[[#This Row],[PORTO]]=Tabela2[[#This Row],[DESTINO]],0,erro)</f>
        <v>#NAME?</v>
      </c>
      <c r="N1119">
        <f t="shared" ca="1" si="143"/>
        <v>0</v>
      </c>
      <c r="O1119">
        <f t="shared" ca="1" si="144"/>
        <v>4</v>
      </c>
      <c r="P1119">
        <f t="shared" ca="1" si="145"/>
        <v>1</v>
      </c>
      <c r="Q1119">
        <f t="shared" ca="1" si="141"/>
        <v>28</v>
      </c>
      <c r="R1119">
        <f t="shared" ca="1" si="142"/>
        <v>12</v>
      </c>
    </row>
    <row r="1120" spans="1:18">
      <c r="A1120">
        <f ca="1">VLOOKUP(O1120,Tabela3[],2,0)</f>
        <v>2000</v>
      </c>
      <c r="B1120" t="str">
        <f ca="1">VLOOKUP(P1120,Tabela3[],4,0)</f>
        <v>FEVEREIRO</v>
      </c>
      <c r="C1120" t="str">
        <f ca="1">VLOOKUP(Q1120,Tabela3[],5,0)</f>
        <v>India</v>
      </c>
      <c r="D1120" t="str">
        <f ca="1">VLOOKUP(Q1120,Tabela3[],3,0)</f>
        <v>Reliance Industries</v>
      </c>
      <c r="E1120" t="str">
        <f ca="1">IF(R1120=Q1120, (VLOOKUP(P1120+1,Tabela3[],5,0)),VLOOKUP(R1120,Tabela3[],5,0))</f>
        <v>Reino Unido</v>
      </c>
      <c r="F1120" s="1">
        <f t="shared" ca="1" si="138"/>
        <v>36534</v>
      </c>
      <c r="G1120" s="1">
        <f t="shared" ca="1" si="139"/>
        <v>36542.720672342315</v>
      </c>
      <c r="H1120">
        <f t="shared" ca="1" si="140"/>
        <v>1</v>
      </c>
      <c r="I1120" t="str">
        <f ca="1">VLOOKUP(Q1120,Tabela3[],9,1)</f>
        <v>Tanker</v>
      </c>
      <c r="J1120" t="str">
        <f ca="1">VLOOKUP(Q1120,Tabela3[],11,0)</f>
        <v>Polietileno</v>
      </c>
      <c r="K1120" t="str">
        <f ca="1">VLOOKUP(Q1120,Tabela3[],10,0)</f>
        <v>Petroquimicos</v>
      </c>
      <c r="L1120" t="e" cm="1">
        <f t="array" aca="1" ref="L1120" ca="1">IF(Tabela2[[#This Row],[PORTO]]=Tabela2[[#This Row],[DESTINO]],0,erro)</f>
        <v>#NAME?</v>
      </c>
      <c r="N1120">
        <f t="shared" ca="1" si="143"/>
        <v>0</v>
      </c>
      <c r="O1120">
        <f t="shared" ca="1" si="144"/>
        <v>0</v>
      </c>
      <c r="P1120">
        <f t="shared" ca="1" si="145"/>
        <v>1</v>
      </c>
      <c r="Q1120">
        <f t="shared" ca="1" si="141"/>
        <v>31</v>
      </c>
      <c r="R1120">
        <f t="shared" ca="1" si="142"/>
        <v>24</v>
      </c>
    </row>
    <row r="1121" spans="1:18">
      <c r="A1121">
        <f ca="1">VLOOKUP(O1121,Tabela3[],2,0)</f>
        <v>2001</v>
      </c>
      <c r="B1121" t="str">
        <f ca="1">VLOOKUP(P1121,Tabela3[],4,0)</f>
        <v>ABRIL</v>
      </c>
      <c r="C1121" t="str">
        <f ca="1">VLOOKUP(Q1121,Tabela3[],5,0)</f>
        <v>Reino Unido</v>
      </c>
      <c r="D1121" t="str">
        <f ca="1">VLOOKUP(Q1121,Tabela3[],3,0)</f>
        <v>Unilever</v>
      </c>
      <c r="E1121" t="str">
        <f ca="1">IF(R1121=Q1121, (VLOOKUP(P1121+1,Tabela3[],5,0)),VLOOKUP(R1121,Tabela3[],5,0))</f>
        <v>Holanda</v>
      </c>
      <c r="F1121" s="1">
        <f t="shared" ca="1" si="138"/>
        <v>36964</v>
      </c>
      <c r="G1121" s="1">
        <f t="shared" ca="1" si="139"/>
        <v>36971.749084107432</v>
      </c>
      <c r="H1121">
        <f t="shared" ca="1" si="140"/>
        <v>0</v>
      </c>
      <c r="I1121" t="str">
        <f ca="1">VLOOKUP(Q1121,Tabela3[],9,1)</f>
        <v>HMM Helsinki</v>
      </c>
      <c r="J1121" t="str">
        <f ca="1">VLOOKUP(Q1121,Tabela3[],11,0)</f>
        <v xml:space="preserve">Shampoo </v>
      </c>
      <c r="K1121" t="str">
        <f ca="1">VLOOKUP(Q1121,Tabela3[],10,0)</f>
        <v>Quimico</v>
      </c>
      <c r="L1121" t="e" cm="1">
        <f t="array" aca="1" ref="L1121" ca="1">IF(Tabela2[[#This Row],[PORTO]]=Tabela2[[#This Row],[DESTINO]],0,erro)</f>
        <v>#NAME?</v>
      </c>
      <c r="N1121">
        <f t="shared" ca="1" si="143"/>
        <v>1080000</v>
      </c>
      <c r="O1121">
        <f t="shared" ca="1" si="144"/>
        <v>1</v>
      </c>
      <c r="P1121">
        <f t="shared" ca="1" si="145"/>
        <v>3</v>
      </c>
      <c r="Q1121">
        <f t="shared" ca="1" si="141"/>
        <v>24</v>
      </c>
      <c r="R1121">
        <f t="shared" ca="1" si="142"/>
        <v>17</v>
      </c>
    </row>
    <row r="1122" spans="1:18">
      <c r="A1122">
        <f ca="1">VLOOKUP(O1122,Tabela3[],2,0)</f>
        <v>2007</v>
      </c>
      <c r="B1122" t="str">
        <f ca="1">VLOOKUP(P1122,Tabela3[],4,0)</f>
        <v>OUTUBRO</v>
      </c>
      <c r="C1122" t="str">
        <f ca="1">VLOOKUP(Q1122,Tabela3[],5,0)</f>
        <v>India</v>
      </c>
      <c r="D1122" t="str">
        <f ca="1">VLOOKUP(Q1122,Tabela3[],3,0)</f>
        <v>Reliance Industries</v>
      </c>
      <c r="E1122" t="str">
        <f ca="1">IF(R1122=Q1122, (VLOOKUP(P1122+1,Tabela3[],5,0)),VLOOKUP(R1122,Tabela3[],5,0))</f>
        <v>Estados Unidos</v>
      </c>
      <c r="F1122" s="1">
        <f t="shared" ca="1" si="138"/>
        <v>39327</v>
      </c>
      <c r="G1122" s="1">
        <f t="shared" ca="1" si="139"/>
        <v>39333.004610312782</v>
      </c>
      <c r="H1122">
        <f t="shared" ca="1" si="140"/>
        <v>0</v>
      </c>
      <c r="I1122" t="str">
        <f ca="1">VLOOKUP(Q1122,Tabela3[],9,1)</f>
        <v>Tanker</v>
      </c>
      <c r="J1122" t="str">
        <f ca="1">VLOOKUP(Q1122,Tabela3[],11,0)</f>
        <v>Polipropileno</v>
      </c>
      <c r="K1122" t="str">
        <f ca="1">VLOOKUP(Q1122,Tabela3[],10,0)</f>
        <v>Petroquimicos</v>
      </c>
      <c r="L1122" t="e" cm="1">
        <f t="array" aca="1" ref="L1122" ca="1">IF(Tabela2[[#This Row],[PORTO]]=Tabela2[[#This Row],[DESTINO]],0,erro)</f>
        <v>#NAME?</v>
      </c>
      <c r="N1122">
        <f t="shared" ca="1" si="143"/>
        <v>0</v>
      </c>
      <c r="O1122">
        <f t="shared" ca="1" si="144"/>
        <v>7</v>
      </c>
      <c r="P1122">
        <f t="shared" ca="1" si="145"/>
        <v>9</v>
      </c>
      <c r="Q1122">
        <f t="shared" ca="1" si="141"/>
        <v>30</v>
      </c>
      <c r="R1122">
        <f t="shared" ca="1" si="142"/>
        <v>5</v>
      </c>
    </row>
    <row r="1123" spans="1:18">
      <c r="A1123">
        <f ca="1">VLOOKUP(O1123,Tabela3[],2,0)</f>
        <v>2009</v>
      </c>
      <c r="B1123" t="str">
        <f ca="1">VLOOKUP(P1123,Tabela3[],4,0)</f>
        <v>NOVEMBRO</v>
      </c>
      <c r="C1123" t="str">
        <f ca="1">VLOOKUP(Q1123,Tabela3[],5,0)</f>
        <v>Reino Unido</v>
      </c>
      <c r="D1123" t="str">
        <f ca="1">VLOOKUP(Q1123,Tabela3[],3,0)</f>
        <v>Unilever</v>
      </c>
      <c r="E1123" t="str">
        <f ca="1">IF(R1123=Q1123, (VLOOKUP(P1123+1,Tabela3[],5,0)),VLOOKUP(R1123,Tabela3[],5,0))</f>
        <v>Japão</v>
      </c>
      <c r="F1123" s="1">
        <f t="shared" ca="1" si="138"/>
        <v>40090</v>
      </c>
      <c r="G1123" s="1">
        <f t="shared" ca="1" si="139"/>
        <v>40096.438482285899</v>
      </c>
      <c r="H1123">
        <f t="shared" ca="1" si="140"/>
        <v>1</v>
      </c>
      <c r="I1123" t="str">
        <f ca="1">VLOOKUP(Q1123,Tabela3[],9,1)</f>
        <v>HMM Helsinki</v>
      </c>
      <c r="J1123" t="str">
        <f ca="1">VLOOKUP(Q1123,Tabela3[],11,0)</f>
        <v xml:space="preserve">Desodorante Antitranspirante Aerosol </v>
      </c>
      <c r="K1123" t="str">
        <f ca="1">VLOOKUP(Q1123,Tabela3[],10,0)</f>
        <v>Quimico</v>
      </c>
      <c r="L1123" t="e" cm="1">
        <f t="array" aca="1" ref="L1123" ca="1">IF(Tabela2[[#This Row],[PORTO]]=Tabela2[[#This Row],[DESTINO]],0,erro)</f>
        <v>#NAME?</v>
      </c>
      <c r="N1123">
        <f t="shared" ca="1" si="143"/>
        <v>170000</v>
      </c>
      <c r="O1123">
        <f t="shared" ca="1" si="144"/>
        <v>9</v>
      </c>
      <c r="P1123">
        <f t="shared" ca="1" si="145"/>
        <v>10</v>
      </c>
      <c r="Q1123">
        <f t="shared" ca="1" si="141"/>
        <v>25</v>
      </c>
      <c r="R1123">
        <f t="shared" ca="1" si="142"/>
        <v>9</v>
      </c>
    </row>
    <row r="1124" spans="1:18">
      <c r="A1124">
        <f ca="1">VLOOKUP(O1124,Tabela3[],2,0)</f>
        <v>2009</v>
      </c>
      <c r="B1124" t="str">
        <f ca="1">VLOOKUP(P1124,Tabela3[],4,0)</f>
        <v>AGOSTO</v>
      </c>
      <c r="C1124" t="str">
        <f ca="1">VLOOKUP(Q1124,Tabela3[],5,0)</f>
        <v>Canadá</v>
      </c>
      <c r="D1124" t="str">
        <f ca="1">VLOOKUP(Q1124,Tabela3[],3,0)</f>
        <v>Shopify</v>
      </c>
      <c r="E1124" t="str">
        <f ca="1">IF(R1124=Q1124, (VLOOKUP(P1124+1,Tabela3[],5,0)),VLOOKUP(R1124,Tabela3[],5,0))</f>
        <v>Coréia do Sul</v>
      </c>
      <c r="F1124" s="1">
        <f t="shared" ca="1" si="138"/>
        <v>40005</v>
      </c>
      <c r="G1124" s="1">
        <f t="shared" ca="1" si="139"/>
        <v>40007.303700074473</v>
      </c>
      <c r="H1124">
        <f t="shared" ca="1" si="140"/>
        <v>1</v>
      </c>
      <c r="I1124" t="str">
        <f ca="1">VLOOKUP(Q1124,Tabela3[],9,1)</f>
        <v>HMM Southampton</v>
      </c>
      <c r="J1124" t="str">
        <f ca="1">VLOOKUP(Q1124,Tabela3[],11,0)</f>
        <v>NONA</v>
      </c>
      <c r="K1124" t="str">
        <f ca="1">VLOOKUP(Q1124,Tabela3[],10,0)</f>
        <v>Bebida</v>
      </c>
      <c r="L1124" t="e" cm="1">
        <f t="array" aca="1" ref="L1124" ca="1">IF(Tabela2[[#This Row],[PORTO]]=Tabela2[[#This Row],[DESTINO]],0,erro)</f>
        <v>#NAME?</v>
      </c>
      <c r="N1124">
        <f t="shared" ca="1" si="143"/>
        <v>0</v>
      </c>
      <c r="O1124">
        <f t="shared" ca="1" si="144"/>
        <v>9</v>
      </c>
      <c r="P1124">
        <f t="shared" ca="1" si="145"/>
        <v>7</v>
      </c>
      <c r="Q1124">
        <f t="shared" ca="1" si="141"/>
        <v>34</v>
      </c>
      <c r="R1124">
        <f t="shared" ca="1" si="142"/>
        <v>13</v>
      </c>
    </row>
    <row r="1125" spans="1:18">
      <c r="A1125">
        <f ca="1">VLOOKUP(O1125,Tabela3[],2,0)</f>
        <v>2006</v>
      </c>
      <c r="B1125" t="str">
        <f ca="1">VLOOKUP(P1125,Tabela3[],4,0)</f>
        <v>OUTUBRO</v>
      </c>
      <c r="C1125" t="str">
        <f ca="1">VLOOKUP(Q1125,Tabela3[],5,0)</f>
        <v>França</v>
      </c>
      <c r="D1125" t="str">
        <f ca="1">VLOOKUP(Q1125,Tabela3[],3,0)</f>
        <v> LVMH</v>
      </c>
      <c r="E1125" t="str">
        <f ca="1">IF(R1125=Q1125, (VLOOKUP(P1125+1,Tabela3[],5,0)),VLOOKUP(R1125,Tabela3[],5,0))</f>
        <v>França</v>
      </c>
      <c r="F1125" s="1">
        <f t="shared" ca="1" si="138"/>
        <v>38987</v>
      </c>
      <c r="G1125" s="1">
        <f t="shared" ca="1" si="139"/>
        <v>38994.028778850865</v>
      </c>
      <c r="H1125">
        <f t="shared" ca="1" si="140"/>
        <v>0</v>
      </c>
      <c r="I1125" t="str">
        <f ca="1">VLOOKUP(Q1125,Tabela3[],9,1)</f>
        <v>Emma Maersk</v>
      </c>
      <c r="J1125" t="str">
        <f ca="1">VLOOKUP(Q1125,Tabela3[],11,0)</f>
        <v>Guerlain</v>
      </c>
      <c r="K1125" t="str">
        <f ca="1">VLOOKUP(Q1125,Tabela3[],10,0)</f>
        <v>Tecido</v>
      </c>
      <c r="L1125" cm="1">
        <f t="array" aca="1" ref="L1125" ca="1">IF(Tabela2[[#This Row],[PORTO]]=Tabela2[[#This Row],[DESTINO]],0,erro)</f>
        <v>0</v>
      </c>
      <c r="N1125">
        <f t="shared" ca="1" si="143"/>
        <v>29000</v>
      </c>
      <c r="O1125">
        <f t="shared" ca="1" si="144"/>
        <v>6</v>
      </c>
      <c r="P1125">
        <f t="shared" ca="1" si="145"/>
        <v>9</v>
      </c>
      <c r="Q1125">
        <f t="shared" ca="1" si="141"/>
        <v>23</v>
      </c>
      <c r="R1125">
        <f t="shared" ca="1" si="142"/>
        <v>21</v>
      </c>
    </row>
    <row r="1126" spans="1:18">
      <c r="A1126">
        <f ca="1">VLOOKUP(O1126,Tabela3[],2,0)</f>
        <v>2000</v>
      </c>
      <c r="B1126" t="str">
        <f ca="1">VLOOKUP(P1126,Tabela3[],4,0)</f>
        <v>JANEIRO</v>
      </c>
      <c r="C1126" t="str">
        <f ca="1">VLOOKUP(Q1126,Tabela3[],5,0)</f>
        <v>Holanda</v>
      </c>
      <c r="D1126" t="str">
        <f ca="1">VLOOKUP(Q1126,Tabela3[],3,0)</f>
        <v>Shell</v>
      </c>
      <c r="E1126" t="str">
        <f ca="1">IF(R1126=Q1126, (VLOOKUP(P1126+1,Tabela3[],5,0)),VLOOKUP(R1126,Tabela3[],5,0))</f>
        <v>Japão</v>
      </c>
      <c r="F1126" s="1">
        <f t="shared" ca="1" si="138"/>
        <v>36552</v>
      </c>
      <c r="G1126" s="1">
        <f t="shared" ca="1" si="139"/>
        <v>36561.629042828084</v>
      </c>
      <c r="H1126">
        <f t="shared" ca="1" si="140"/>
        <v>0</v>
      </c>
      <c r="I1126" t="str">
        <f ca="1">VLOOKUP(Q1126,Tabela3[],9,1)</f>
        <v>AbQaiq</v>
      </c>
      <c r="J1126" t="str">
        <f ca="1">VLOOKUP(Q1126,Tabela3[],11,0)</f>
        <v>Gasolina</v>
      </c>
      <c r="K1126" t="str">
        <f ca="1">VLOOKUP(Q1126,Tabela3[],10,0)</f>
        <v>Petróleo</v>
      </c>
      <c r="L1126" t="e" cm="1">
        <f t="array" aca="1" ref="L1126" ca="1">IF(Tabela2[[#This Row],[PORTO]]=Tabela2[[#This Row],[DESTINO]],0,erro)</f>
        <v>#NAME?</v>
      </c>
      <c r="N1126">
        <f t="shared" ca="1" si="143"/>
        <v>90000</v>
      </c>
      <c r="O1126">
        <f t="shared" ca="1" si="144"/>
        <v>0</v>
      </c>
      <c r="P1126">
        <f t="shared" ca="1" si="145"/>
        <v>0</v>
      </c>
      <c r="Q1126">
        <f t="shared" ca="1" si="141"/>
        <v>16</v>
      </c>
      <c r="R1126">
        <f t="shared" ca="1" si="142"/>
        <v>11</v>
      </c>
    </row>
    <row r="1127" spans="1:18">
      <c r="A1127">
        <f ca="1">VLOOKUP(O1127,Tabela3[],2,0)</f>
        <v>2003</v>
      </c>
      <c r="B1127" t="str">
        <f ca="1">VLOOKUP(P1127,Tabela3[],4,0)</f>
        <v>NOVEMBRO</v>
      </c>
      <c r="C1127" t="str">
        <f ca="1">VLOOKUP(Q1127,Tabela3[],5,0)</f>
        <v>Coréia do Sul</v>
      </c>
      <c r="D1127" t="str">
        <f ca="1">VLOOKUP(Q1127,Tabela3[],3,0)</f>
        <v>Samsung</v>
      </c>
      <c r="E1127" t="str">
        <f ca="1">IF(R1127=Q1127, (VLOOKUP(P1127+1,Tabela3[],5,0)),VLOOKUP(R1127,Tabela3[],5,0))</f>
        <v>Estados Unidos</v>
      </c>
      <c r="F1127" s="1">
        <f t="shared" ca="1" si="138"/>
        <v>37903</v>
      </c>
      <c r="G1127" s="1">
        <f t="shared" ca="1" si="139"/>
        <v>37907.238050541077</v>
      </c>
      <c r="H1127">
        <f t="shared" ca="1" si="140"/>
        <v>0</v>
      </c>
      <c r="I1127" t="str">
        <f ca="1">VLOOKUP(Q1127,Tabela3[],9,1)</f>
        <v>HMM Rotterdam</v>
      </c>
      <c r="J1127" t="str">
        <f ca="1">VLOOKUP(Q1127,Tabela3[],11,0)</f>
        <v>Neo QLED 8k 75"</v>
      </c>
      <c r="K1127" t="str">
        <f ca="1">VLOOKUP(Q1127,Tabela3[],10,0)</f>
        <v>Eletrônicos</v>
      </c>
      <c r="L1127" t="e" cm="1">
        <f t="array" aca="1" ref="L1127" ca="1">IF(Tabela2[[#This Row],[PORTO]]=Tabela2[[#This Row],[DESTINO]],0,erro)</f>
        <v>#NAME?</v>
      </c>
      <c r="N1127">
        <f t="shared" ca="1" si="143"/>
        <v>1000</v>
      </c>
      <c r="O1127">
        <f t="shared" ca="1" si="144"/>
        <v>3</v>
      </c>
      <c r="P1127">
        <f t="shared" ca="1" si="145"/>
        <v>10</v>
      </c>
      <c r="Q1127">
        <f t="shared" ca="1" si="141"/>
        <v>12</v>
      </c>
      <c r="R1127">
        <f t="shared" ca="1" si="142"/>
        <v>3</v>
      </c>
    </row>
    <row r="1128" spans="1:18">
      <c r="A1128">
        <f ca="1">VLOOKUP(O1128,Tabela3[],2,0)</f>
        <v>2008</v>
      </c>
      <c r="B1128" t="str">
        <f ca="1">VLOOKUP(P1128,Tabela3[],4,0)</f>
        <v>NOVEMBRO</v>
      </c>
      <c r="C1128" t="str">
        <f ca="1">VLOOKUP(Q1128,Tabela3[],5,0)</f>
        <v>Japão</v>
      </c>
      <c r="D1128" t="str">
        <f ca="1">VLOOKUP(Q1128,Tabela3[],3,0)</f>
        <v>Toyota</v>
      </c>
      <c r="E1128" t="str">
        <f ca="1">IF(R1128=Q1128, (VLOOKUP(P1128+1,Tabela3[],5,0)),VLOOKUP(R1128,Tabela3[],5,0))</f>
        <v>Holanda</v>
      </c>
      <c r="F1128" s="1">
        <f t="shared" ca="1" si="138"/>
        <v>39739</v>
      </c>
      <c r="G1128" s="1">
        <f t="shared" ca="1" si="139"/>
        <v>39742.333275509656</v>
      </c>
      <c r="H1128">
        <f t="shared" ca="1" si="140"/>
        <v>0</v>
      </c>
      <c r="I1128" t="str">
        <f ca="1">VLOOKUP(Q1128,Tabela3[],9,1)</f>
        <v>Trailer Carriers</v>
      </c>
      <c r="J1128" t="str">
        <f ca="1">VLOOKUP(Q1128,Tabela3[],11,0)</f>
        <v>COROLLA GLI</v>
      </c>
      <c r="K1128" t="str">
        <f ca="1">VLOOKUP(Q1128,Tabela3[],10,0)</f>
        <v>Carros</v>
      </c>
      <c r="L1128" t="e" cm="1">
        <f t="array" aca="1" ref="L1128" ca="1">IF(Tabela2[[#This Row],[PORTO]]=Tabela2[[#This Row],[DESTINO]],0,erro)</f>
        <v>#NAME?</v>
      </c>
      <c r="N1128">
        <f t="shared" ca="1" si="143"/>
        <v>300</v>
      </c>
      <c r="O1128">
        <f t="shared" ca="1" si="144"/>
        <v>8</v>
      </c>
      <c r="P1128">
        <f t="shared" ca="1" si="145"/>
        <v>10</v>
      </c>
      <c r="Q1128">
        <f t="shared" ca="1" si="141"/>
        <v>10</v>
      </c>
      <c r="R1128">
        <f t="shared" ca="1" si="142"/>
        <v>15</v>
      </c>
    </row>
    <row r="1129" spans="1:18">
      <c r="A1129">
        <f ca="1">VLOOKUP(O1129,Tabela3[],2,0)</f>
        <v>2006</v>
      </c>
      <c r="B1129" t="str">
        <f ca="1">VLOOKUP(P1129,Tabela3[],4,0)</f>
        <v>JANEIRO</v>
      </c>
      <c r="C1129" t="str">
        <f ca="1">VLOOKUP(Q1129,Tabela3[],5,0)</f>
        <v>Brasil</v>
      </c>
      <c r="D1129" t="str">
        <f ca="1">VLOOKUP(Q1129,Tabela3[],3,0)</f>
        <v>VALE</v>
      </c>
      <c r="E1129" t="str">
        <f ca="1">IF(R1129=Q1129, (VLOOKUP(P1129+1,Tabela3[],5,0)),VLOOKUP(R1129,Tabela3[],5,0))</f>
        <v>Holanda</v>
      </c>
      <c r="F1129" s="1">
        <f t="shared" ca="1" si="138"/>
        <v>39056</v>
      </c>
      <c r="G1129" s="1">
        <f t="shared" ca="1" si="139"/>
        <v>39060.67467826129</v>
      </c>
      <c r="H1129">
        <f t="shared" ca="1" si="140"/>
        <v>0</v>
      </c>
      <c r="I1129" t="str">
        <f ca="1">VLOOKUP(Q1129,Tabela3[],9,1)</f>
        <v>Lan Hua Hai</v>
      </c>
      <c r="J1129" t="str">
        <f ca="1">VLOOKUP(Q1129,Tabela3[],11,0)</f>
        <v>Manganês</v>
      </c>
      <c r="K1129" t="str">
        <f ca="1">VLOOKUP(Q1129,Tabela3[],10,0)</f>
        <v>Minério</v>
      </c>
      <c r="L1129" t="e" cm="1">
        <f t="array" aca="1" ref="L1129" ca="1">IF(Tabela2[[#This Row],[PORTO]]=Tabela2[[#This Row],[DESTINO]],0,erro)</f>
        <v>#NAME?</v>
      </c>
      <c r="N1129">
        <f t="shared" ca="1" si="143"/>
        <v>0</v>
      </c>
      <c r="O1129">
        <f t="shared" ca="1" si="144"/>
        <v>6</v>
      </c>
      <c r="P1129">
        <f t="shared" ca="1" si="145"/>
        <v>12</v>
      </c>
      <c r="Q1129">
        <f t="shared" ca="1" si="141"/>
        <v>29</v>
      </c>
      <c r="R1129">
        <f t="shared" ca="1" si="142"/>
        <v>17</v>
      </c>
    </row>
    <row r="1130" spans="1:18">
      <c r="A1130">
        <f ca="1">VLOOKUP(O1130,Tabela3[],2,0)</f>
        <v>2000</v>
      </c>
      <c r="B1130" t="str">
        <f ca="1">VLOOKUP(P1130,Tabela3[],4,0)</f>
        <v>ABRIL</v>
      </c>
      <c r="C1130" t="str">
        <f ca="1">VLOOKUP(Q1130,Tabela3[],5,0)</f>
        <v>India</v>
      </c>
      <c r="D1130" t="str">
        <f ca="1">VLOOKUP(Q1130,Tabela3[],3,0)</f>
        <v>Reliance Industries</v>
      </c>
      <c r="E1130" t="str">
        <f ca="1">IF(R1130=Q1130, (VLOOKUP(P1130+1,Tabela3[],5,0)),VLOOKUP(R1130,Tabela3[],5,0))</f>
        <v>China</v>
      </c>
      <c r="F1130" s="1">
        <f t="shared" ca="1" si="138"/>
        <v>36601</v>
      </c>
      <c r="G1130" s="1">
        <f t="shared" ca="1" si="139"/>
        <v>36605.04445439954</v>
      </c>
      <c r="H1130">
        <f t="shared" ca="1" si="140"/>
        <v>1</v>
      </c>
      <c r="I1130" t="str">
        <f ca="1">VLOOKUP(Q1130,Tabela3[],9,1)</f>
        <v>Tanker</v>
      </c>
      <c r="J1130" t="str">
        <f ca="1">VLOOKUP(Q1130,Tabela3[],11,0)</f>
        <v>Cloreto de polivinila</v>
      </c>
      <c r="K1130" t="str">
        <f ca="1">VLOOKUP(Q1130,Tabela3[],10,0)</f>
        <v>Petroquimicos</v>
      </c>
      <c r="L1130" t="e" cm="1">
        <f t="array" aca="1" ref="L1130" ca="1">IF(Tabela2[[#This Row],[PORTO]]=Tabela2[[#This Row],[DESTINO]],0,erro)</f>
        <v>#NAME?</v>
      </c>
      <c r="N1130">
        <f t="shared" ca="1" si="143"/>
        <v>0</v>
      </c>
      <c r="O1130">
        <f t="shared" ca="1" si="144"/>
        <v>0</v>
      </c>
      <c r="P1130">
        <f t="shared" ca="1" si="145"/>
        <v>3</v>
      </c>
      <c r="Q1130">
        <f t="shared" ca="1" si="141"/>
        <v>32</v>
      </c>
      <c r="R1130">
        <f t="shared" ca="1" si="142"/>
        <v>1</v>
      </c>
    </row>
    <row r="1131" spans="1:18">
      <c r="A1131">
        <f ca="1">VLOOKUP(O1131,Tabela3[],2,0)</f>
        <v>2004</v>
      </c>
      <c r="B1131" t="str">
        <f ca="1">VLOOKUP(P1131,Tabela3[],4,0)</f>
        <v>SETEMBRO</v>
      </c>
      <c r="C1131" t="str">
        <f ca="1">VLOOKUP(Q1131,Tabela3[],5,0)</f>
        <v>China</v>
      </c>
      <c r="D1131" t="str">
        <f ca="1">VLOOKUP(Q1131,Tabela3[],3,0)</f>
        <v>Alibaba Group</v>
      </c>
      <c r="E1131" t="str">
        <f ca="1">IF(R1131=Q1131, (VLOOKUP(P1131+1,Tabela3[],5,0)),VLOOKUP(R1131,Tabela3[],5,0))</f>
        <v>Itália</v>
      </c>
      <c r="F1131" s="1">
        <f t="shared" ca="1" si="138"/>
        <v>38223</v>
      </c>
      <c r="G1131" s="1">
        <f t="shared" ca="1" si="139"/>
        <v>38228.460577122554</v>
      </c>
      <c r="H1131">
        <f t="shared" ca="1" si="140"/>
        <v>1</v>
      </c>
      <c r="I1131" t="str">
        <f ca="1">VLOOKUP(Q1131,Tabela3[],9,1)</f>
        <v>HMM St Petersburg</v>
      </c>
      <c r="J1131" t="str">
        <f ca="1">VLOOKUP(Q1131,Tabela3[],11,0)</f>
        <v>Miniescavadeira</v>
      </c>
      <c r="K1131" t="str">
        <f ca="1">VLOOKUP(Q1131,Tabela3[],10,0)</f>
        <v>Maquinário</v>
      </c>
      <c r="L1131" t="e" cm="1">
        <f t="array" aca="1" ref="L1131" ca="1">IF(Tabela2[[#This Row],[PORTO]]=Tabela2[[#This Row],[DESTINO]],0,erro)</f>
        <v>#NAME?</v>
      </c>
      <c r="N1131">
        <f t="shared" ca="1" si="143"/>
        <v>50</v>
      </c>
      <c r="O1131">
        <f t="shared" ca="1" si="144"/>
        <v>4</v>
      </c>
      <c r="P1131">
        <f t="shared" ca="1" si="145"/>
        <v>8</v>
      </c>
      <c r="Q1131">
        <f t="shared" ca="1" si="141"/>
        <v>1</v>
      </c>
      <c r="R1131">
        <f t="shared" ca="1" si="142"/>
        <v>19</v>
      </c>
    </row>
    <row r="1132" spans="1:18">
      <c r="A1132">
        <f ca="1">VLOOKUP(O1132,Tabela3[],2,0)</f>
        <v>2000</v>
      </c>
      <c r="B1132" t="str">
        <f ca="1">VLOOKUP(P1132,Tabela3[],4,0)</f>
        <v>JANEIRO</v>
      </c>
      <c r="C1132" t="str">
        <f ca="1">VLOOKUP(Q1132,Tabela3[],5,0)</f>
        <v>Reino Unido</v>
      </c>
      <c r="D1132" t="str">
        <f ca="1">VLOOKUP(Q1132,Tabela3[],3,0)</f>
        <v>Unilever</v>
      </c>
      <c r="E1132" t="str">
        <f ca="1">IF(R1132=Q1132, (VLOOKUP(P1132+1,Tabela3[],5,0)),VLOOKUP(R1132,Tabela3[],5,0))</f>
        <v>Itália</v>
      </c>
      <c r="F1132" s="1">
        <f t="shared" ca="1" si="138"/>
        <v>36876</v>
      </c>
      <c r="G1132" s="1">
        <f t="shared" ca="1" si="139"/>
        <v>36881.267107333719</v>
      </c>
      <c r="H1132">
        <f t="shared" ca="1" si="140"/>
        <v>1</v>
      </c>
      <c r="I1132" t="str">
        <f ca="1">VLOOKUP(Q1132,Tabela3[],9,1)</f>
        <v>HMM Helsinki</v>
      </c>
      <c r="J1132" t="str">
        <f ca="1">VLOOKUP(Q1132,Tabela3[],11,0)</f>
        <v>Sabonete</v>
      </c>
      <c r="K1132" t="str">
        <f ca="1">VLOOKUP(Q1132,Tabela3[],10,0)</f>
        <v>Quimico</v>
      </c>
      <c r="L1132" t="e" cm="1">
        <f t="array" aca="1" ref="L1132" ca="1">IF(Tabela2[[#This Row],[PORTO]]=Tabela2[[#This Row],[DESTINO]],0,erro)</f>
        <v>#NAME?</v>
      </c>
      <c r="N1132">
        <f t="shared" ca="1" si="143"/>
        <v>170000</v>
      </c>
      <c r="O1132">
        <f t="shared" ca="1" si="144"/>
        <v>0</v>
      </c>
      <c r="P1132">
        <f t="shared" ca="1" si="145"/>
        <v>12</v>
      </c>
      <c r="Q1132">
        <f t="shared" ca="1" si="141"/>
        <v>26</v>
      </c>
      <c r="R1132">
        <f t="shared" ca="1" si="142"/>
        <v>20</v>
      </c>
    </row>
    <row r="1133" spans="1:18">
      <c r="A1133">
        <f ca="1">VLOOKUP(O1133,Tabela3[],2,0)</f>
        <v>2004</v>
      </c>
      <c r="B1133" t="str">
        <f ca="1">VLOOKUP(P1133,Tabela3[],4,0)</f>
        <v>JULHO</v>
      </c>
      <c r="C1133" t="str">
        <f ca="1">VLOOKUP(Q1133,Tabela3[],5,0)</f>
        <v>Alemanha</v>
      </c>
      <c r="D1133" t="str">
        <f ca="1">VLOOKUP(Q1133,Tabela3[],3,0)</f>
        <v>Volkswagen</v>
      </c>
      <c r="E1133" t="str">
        <f ca="1">IF(R1133=Q1133, (VLOOKUP(P1133+1,Tabela3[],5,0)),VLOOKUP(R1133,Tabela3[],5,0))</f>
        <v>Itália</v>
      </c>
      <c r="F1133" s="1">
        <f t="shared" ca="1" si="138"/>
        <v>38156</v>
      </c>
      <c r="G1133" s="1">
        <f t="shared" ca="1" si="139"/>
        <v>38157.491786007638</v>
      </c>
      <c r="H1133">
        <f t="shared" ca="1" si="140"/>
        <v>0</v>
      </c>
      <c r="I1133" t="str">
        <f ca="1">VLOOKUP(Q1133,Tabela3[],9,1)</f>
        <v>Warehouse Carriers </v>
      </c>
      <c r="J1133" t="str">
        <f ca="1">VLOOKUP(Q1133,Tabela3[],11,0)</f>
        <v>GLI 350 TSI (Jetta)</v>
      </c>
      <c r="K1133" t="str">
        <f ca="1">VLOOKUP(Q1133,Tabela3[],10,0)</f>
        <v>Carros</v>
      </c>
      <c r="L1133" t="e" cm="1">
        <f t="array" aca="1" ref="L1133" ca="1">IF(Tabela2[[#This Row],[PORTO]]=Tabela2[[#This Row],[DESTINO]],0,erro)</f>
        <v>#NAME?</v>
      </c>
      <c r="N1133">
        <f t="shared" ca="1" si="143"/>
        <v>300</v>
      </c>
      <c r="O1133">
        <f t="shared" ca="1" si="144"/>
        <v>4</v>
      </c>
      <c r="P1133">
        <f t="shared" ca="1" si="145"/>
        <v>6</v>
      </c>
      <c r="Q1133">
        <f t="shared" ca="1" si="141"/>
        <v>8</v>
      </c>
      <c r="R1133">
        <f t="shared" ca="1" si="142"/>
        <v>19</v>
      </c>
    </row>
    <row r="1134" spans="1:18">
      <c r="A1134">
        <f ca="1">VLOOKUP(O1134,Tabela3[],2,0)</f>
        <v>2001</v>
      </c>
      <c r="B1134" t="str">
        <f ca="1">VLOOKUP(P1134,Tabela3[],4,0)</f>
        <v>JANEIRO</v>
      </c>
      <c r="C1134" t="str">
        <f ca="1">VLOOKUP(Q1134,Tabela3[],5,0)</f>
        <v>Alemanha</v>
      </c>
      <c r="D1134" t="str">
        <f ca="1">VLOOKUP(Q1134,Tabela3[],3,0)</f>
        <v>Volkswagen</v>
      </c>
      <c r="E1134" t="str">
        <f ca="1">IF(R1134=Q1134, (VLOOKUP(P1134+1,Tabela3[],5,0)),VLOOKUP(R1134,Tabela3[],5,0))</f>
        <v>Japão</v>
      </c>
      <c r="F1134" s="1">
        <f t="shared" ca="1" si="138"/>
        <v>36902</v>
      </c>
      <c r="G1134" s="1">
        <f t="shared" ca="1" si="139"/>
        <v>36905.694361807749</v>
      </c>
      <c r="H1134">
        <f t="shared" ca="1" si="140"/>
        <v>1</v>
      </c>
      <c r="I1134" t="str">
        <f ca="1">VLOOKUP(Q1134,Tabela3[],9,1)</f>
        <v>Warehouse Carriers </v>
      </c>
      <c r="J1134" t="str">
        <f ca="1">VLOOKUP(Q1134,Tabela3[],11,0)</f>
        <v>Highline 250 TSI (Taos)</v>
      </c>
      <c r="K1134" t="str">
        <f ca="1">VLOOKUP(Q1134,Tabela3[],10,0)</f>
        <v>Carros</v>
      </c>
      <c r="L1134" t="e" cm="1">
        <f t="array" aca="1" ref="L1134" ca="1">IF(Tabela2[[#This Row],[PORTO]]=Tabela2[[#This Row],[DESTINO]],0,erro)</f>
        <v>#NAME?</v>
      </c>
      <c r="N1134">
        <f t="shared" ca="1" si="143"/>
        <v>400</v>
      </c>
      <c r="O1134">
        <f t="shared" ca="1" si="144"/>
        <v>1</v>
      </c>
      <c r="P1134">
        <f t="shared" ca="1" si="145"/>
        <v>0</v>
      </c>
      <c r="Q1134">
        <f t="shared" ca="1" si="141"/>
        <v>7</v>
      </c>
      <c r="R1134">
        <f t="shared" ca="1" si="142"/>
        <v>9</v>
      </c>
    </row>
    <row r="1135" spans="1:18">
      <c r="A1135">
        <f ca="1">VLOOKUP(O1135,Tabela3[],2,0)</f>
        <v>2002</v>
      </c>
      <c r="B1135" t="str">
        <f ca="1">VLOOKUP(P1135,Tabela3[],4,0)</f>
        <v>MAIO</v>
      </c>
      <c r="C1135" t="str">
        <f ca="1">VLOOKUP(Q1135,Tabela3[],5,0)</f>
        <v>Holanda</v>
      </c>
      <c r="D1135" t="str">
        <f ca="1">VLOOKUP(Q1135,Tabela3[],3,0)</f>
        <v>Shell</v>
      </c>
      <c r="E1135" t="str">
        <f ca="1">IF(R1135=Q1135, (VLOOKUP(P1135+1,Tabela3[],5,0)),VLOOKUP(R1135,Tabela3[],5,0))</f>
        <v>Coréia do Sul</v>
      </c>
      <c r="F1135" s="1">
        <f t="shared" ca="1" si="138"/>
        <v>37352</v>
      </c>
      <c r="G1135" s="1">
        <f t="shared" ca="1" si="139"/>
        <v>37360.770323927754</v>
      </c>
      <c r="H1135">
        <f t="shared" ca="1" si="140"/>
        <v>0</v>
      </c>
      <c r="I1135" t="str">
        <f ca="1">VLOOKUP(Q1135,Tabela3[],9,1)</f>
        <v>AbQaiq</v>
      </c>
      <c r="J1135" t="str">
        <f ca="1">VLOOKUP(Q1135,Tabela3[],11,0)</f>
        <v>Petróleo Bruto</v>
      </c>
      <c r="K1135" t="str">
        <f ca="1">VLOOKUP(Q1135,Tabela3[],10,0)</f>
        <v>Petróleo</v>
      </c>
      <c r="L1135" t="e" cm="1">
        <f t="array" aca="1" ref="L1135" ca="1">IF(Tabela2[[#This Row],[PORTO]]=Tabela2[[#This Row],[DESTINO]],0,erro)</f>
        <v>#NAME?</v>
      </c>
      <c r="N1135">
        <f t="shared" ca="1" si="143"/>
        <v>95000</v>
      </c>
      <c r="O1135">
        <f t="shared" ca="1" si="144"/>
        <v>2</v>
      </c>
      <c r="P1135">
        <f t="shared" ca="1" si="145"/>
        <v>4</v>
      </c>
      <c r="Q1135">
        <f t="shared" ca="1" si="141"/>
        <v>17</v>
      </c>
      <c r="R1135">
        <f t="shared" ca="1" si="142"/>
        <v>13</v>
      </c>
    </row>
    <row r="1136" spans="1:18">
      <c r="A1136">
        <f ca="1">VLOOKUP(O1136,Tabela3[],2,0)</f>
        <v>2003</v>
      </c>
      <c r="B1136" t="str">
        <f ca="1">VLOOKUP(P1136,Tabela3[],4,0)</f>
        <v>ABRIL</v>
      </c>
      <c r="C1136" t="str">
        <f ca="1">VLOOKUP(Q1136,Tabela3[],5,0)</f>
        <v>França</v>
      </c>
      <c r="D1136" t="str">
        <f ca="1">VLOOKUP(Q1136,Tabela3[],3,0)</f>
        <v> LVMH</v>
      </c>
      <c r="E1136" t="str">
        <f ca="1">IF(R1136=Q1136, (VLOOKUP(P1136+1,Tabela3[],5,0)),VLOOKUP(R1136,Tabela3[],5,0))</f>
        <v>França</v>
      </c>
      <c r="F1136" s="1">
        <f t="shared" ca="1" si="138"/>
        <v>37697</v>
      </c>
      <c r="G1136" s="1">
        <f t="shared" ca="1" si="139"/>
        <v>37704.56982427233</v>
      </c>
      <c r="H1136">
        <f t="shared" ca="1" si="140"/>
        <v>1</v>
      </c>
      <c r="I1136" t="str">
        <f ca="1">VLOOKUP(Q1136,Tabela3[],9,1)</f>
        <v>Emma Maersk</v>
      </c>
      <c r="J1136" t="str">
        <f ca="1">VLOOKUP(Q1136,Tabela3[],11,0)</f>
        <v>Louis Vuitton</v>
      </c>
      <c r="K1136" t="str">
        <f ca="1">VLOOKUP(Q1136,Tabela3[],10,0)</f>
        <v>Tecido</v>
      </c>
      <c r="L1136" cm="1">
        <f t="array" aca="1" ref="L1136" ca="1">IF(Tabela2[[#This Row],[PORTO]]=Tabela2[[#This Row],[DESTINO]],0,erro)</f>
        <v>0</v>
      </c>
      <c r="N1136">
        <f t="shared" ca="1" si="143"/>
        <v>26000</v>
      </c>
      <c r="O1136">
        <f t="shared" ca="1" si="144"/>
        <v>3</v>
      </c>
      <c r="P1136">
        <f t="shared" ca="1" si="145"/>
        <v>3</v>
      </c>
      <c r="Q1136">
        <f t="shared" ca="1" si="141"/>
        <v>22</v>
      </c>
      <c r="R1136">
        <f t="shared" ca="1" si="142"/>
        <v>21</v>
      </c>
    </row>
    <row r="1137" spans="1:18">
      <c r="A1137">
        <f ca="1">VLOOKUP(O1137,Tabela3[],2,0)</f>
        <v>2006</v>
      </c>
      <c r="B1137" t="str">
        <f ca="1">VLOOKUP(P1137,Tabela3[],4,0)</f>
        <v>NOVEMBRO</v>
      </c>
      <c r="C1137" t="str">
        <f ca="1">VLOOKUP(Q1137,Tabela3[],5,0)</f>
        <v>Alemanha</v>
      </c>
      <c r="D1137" t="str">
        <f ca="1">VLOOKUP(Q1137,Tabela3[],3,0)</f>
        <v>Volkswagen</v>
      </c>
      <c r="E1137" t="str">
        <f ca="1">IF(R1137=Q1137, (VLOOKUP(P1137+1,Tabela3[],5,0)),VLOOKUP(R1137,Tabela3[],5,0))</f>
        <v>Coréia do Sul</v>
      </c>
      <c r="F1137" s="1">
        <f t="shared" ca="1" si="138"/>
        <v>38991</v>
      </c>
      <c r="G1137" s="1">
        <f t="shared" ca="1" si="139"/>
        <v>38999.420539792671</v>
      </c>
      <c r="H1137">
        <f t="shared" ca="1" si="140"/>
        <v>1</v>
      </c>
      <c r="I1137" t="str">
        <f ca="1">VLOOKUP(Q1137,Tabela3[],9,1)</f>
        <v>Warehouse Carriers </v>
      </c>
      <c r="J1137" t="str">
        <f ca="1">VLOOKUP(Q1137,Tabela3[],11,0)</f>
        <v>Cross CD (Saveiro)</v>
      </c>
      <c r="K1137" t="str">
        <f ca="1">VLOOKUP(Q1137,Tabela3[],10,0)</f>
        <v>Carros</v>
      </c>
      <c r="L1137" t="e" cm="1">
        <f t="array" aca="1" ref="L1137" ca="1">IF(Tabela2[[#This Row],[PORTO]]=Tabela2[[#This Row],[DESTINO]],0,erro)</f>
        <v>#NAME?</v>
      </c>
      <c r="N1137">
        <f t="shared" ca="1" si="143"/>
        <v>200</v>
      </c>
      <c r="O1137">
        <f t="shared" ca="1" si="144"/>
        <v>6</v>
      </c>
      <c r="P1137">
        <f t="shared" ca="1" si="145"/>
        <v>10</v>
      </c>
      <c r="Q1137">
        <f t="shared" ca="1" si="141"/>
        <v>6</v>
      </c>
      <c r="R1137">
        <f t="shared" ca="1" si="142"/>
        <v>14</v>
      </c>
    </row>
    <row r="1138" spans="1:18">
      <c r="A1138">
        <f ca="1">VLOOKUP(O1138,Tabela3[],2,0)</f>
        <v>2006</v>
      </c>
      <c r="B1138" t="str">
        <f ca="1">VLOOKUP(P1138,Tabela3[],4,0)</f>
        <v>ABRIL</v>
      </c>
      <c r="C1138" t="str">
        <f ca="1">VLOOKUP(Q1138,Tabela3[],5,0)</f>
        <v>India</v>
      </c>
      <c r="D1138" t="str">
        <f ca="1">VLOOKUP(Q1138,Tabela3[],3,0)</f>
        <v>Reliance Industries</v>
      </c>
      <c r="E1138" t="str">
        <f ca="1">IF(R1138=Q1138, (VLOOKUP(P1138+1,Tabela3[],5,0)),VLOOKUP(R1138,Tabela3[],5,0))</f>
        <v>Japão</v>
      </c>
      <c r="F1138" s="1">
        <f t="shared" ca="1" si="138"/>
        <v>38779</v>
      </c>
      <c r="G1138" s="1">
        <f t="shared" ca="1" si="139"/>
        <v>38783.084782358106</v>
      </c>
      <c r="H1138">
        <f t="shared" ca="1" si="140"/>
        <v>1</v>
      </c>
      <c r="I1138" t="str">
        <f ca="1">VLOOKUP(Q1138,Tabela3[],9,1)</f>
        <v>Tanker</v>
      </c>
      <c r="J1138" t="str">
        <f ca="1">VLOOKUP(Q1138,Tabela3[],11,0)</f>
        <v>Cloreto de polivinila</v>
      </c>
      <c r="K1138" t="str">
        <f ca="1">VLOOKUP(Q1138,Tabela3[],10,0)</f>
        <v>Petroquimicos</v>
      </c>
      <c r="L1138" t="e" cm="1">
        <f t="array" aca="1" ref="L1138" ca="1">IF(Tabela2[[#This Row],[PORTO]]=Tabela2[[#This Row],[DESTINO]],0,erro)</f>
        <v>#NAME?</v>
      </c>
      <c r="N1138">
        <f t="shared" ca="1" si="143"/>
        <v>0</v>
      </c>
      <c r="O1138">
        <f t="shared" ca="1" si="144"/>
        <v>6</v>
      </c>
      <c r="P1138">
        <f t="shared" ca="1" si="145"/>
        <v>3</v>
      </c>
      <c r="Q1138">
        <f t="shared" ca="1" si="141"/>
        <v>32</v>
      </c>
      <c r="R1138">
        <f t="shared" ca="1" si="142"/>
        <v>10</v>
      </c>
    </row>
    <row r="1139" spans="1:18">
      <c r="A1139">
        <f ca="1">VLOOKUP(O1139,Tabela3[],2,0)</f>
        <v>2004</v>
      </c>
      <c r="B1139" t="str">
        <f ca="1">VLOOKUP(P1139,Tabela3[],4,0)</f>
        <v>MAIO</v>
      </c>
      <c r="C1139" t="str">
        <f ca="1">VLOOKUP(Q1139,Tabela3[],5,0)</f>
        <v>Japão</v>
      </c>
      <c r="D1139" t="str">
        <f ca="1">VLOOKUP(Q1139,Tabela3[],3,0)</f>
        <v>Toyota</v>
      </c>
      <c r="E1139" t="str">
        <f ca="1">IF(R1139=Q1139, (VLOOKUP(P1139+1,Tabela3[],5,0)),VLOOKUP(R1139,Tabela3[],5,0))</f>
        <v>Alemanha</v>
      </c>
      <c r="F1139" s="1">
        <f t="shared" ca="1" si="138"/>
        <v>38096</v>
      </c>
      <c r="G1139" s="1">
        <f t="shared" ca="1" si="139"/>
        <v>38104.852125920275</v>
      </c>
      <c r="H1139">
        <f t="shared" ca="1" si="140"/>
        <v>0</v>
      </c>
      <c r="I1139" t="str">
        <f ca="1">VLOOKUP(Q1139,Tabela3[],9,1)</f>
        <v>Trailer Carriers</v>
      </c>
      <c r="J1139" t="str">
        <f ca="1">VLOOKUP(Q1139,Tabela3[],11,0)</f>
        <v>COROLLA CROSS XR</v>
      </c>
      <c r="K1139" t="str">
        <f ca="1">VLOOKUP(Q1139,Tabela3[],10,0)</f>
        <v>Carros</v>
      </c>
      <c r="L1139" t="e" cm="1">
        <f t="array" aca="1" ref="L1139" ca="1">IF(Tabela2[[#This Row],[PORTO]]=Tabela2[[#This Row],[DESTINO]],0,erro)</f>
        <v>#NAME?</v>
      </c>
      <c r="N1139">
        <f t="shared" ca="1" si="143"/>
        <v>300</v>
      </c>
      <c r="O1139">
        <f t="shared" ca="1" si="144"/>
        <v>4</v>
      </c>
      <c r="P1139">
        <f t="shared" ca="1" si="145"/>
        <v>4</v>
      </c>
      <c r="Q1139">
        <f t="shared" ca="1" si="141"/>
        <v>11</v>
      </c>
      <c r="R1139">
        <f t="shared" ca="1" si="142"/>
        <v>8</v>
      </c>
    </row>
    <row r="1140" spans="1:18">
      <c r="A1140">
        <f ca="1">VLOOKUP(O1140,Tabela3[],2,0)</f>
        <v>2003</v>
      </c>
      <c r="B1140" t="str">
        <f ca="1">VLOOKUP(P1140,Tabela3[],4,0)</f>
        <v>ABRIL</v>
      </c>
      <c r="C1140" t="str">
        <f ca="1">VLOOKUP(Q1140,Tabela3[],5,0)</f>
        <v>Reino Unido</v>
      </c>
      <c r="D1140" t="str">
        <f ca="1">VLOOKUP(Q1140,Tabela3[],3,0)</f>
        <v>Unilever</v>
      </c>
      <c r="E1140" t="str">
        <f ca="1">IF(R1140=Q1140, (VLOOKUP(P1140+1,Tabela3[],5,0)),VLOOKUP(R1140,Tabela3[],5,0))</f>
        <v>França</v>
      </c>
      <c r="F1140" s="1">
        <f t="shared" ca="1" si="138"/>
        <v>37683</v>
      </c>
      <c r="G1140" s="1">
        <f t="shared" ca="1" si="139"/>
        <v>37692.242800218628</v>
      </c>
      <c r="H1140">
        <f t="shared" ca="1" si="140"/>
        <v>1</v>
      </c>
      <c r="I1140" t="str">
        <f ca="1">VLOOKUP(Q1140,Tabela3[],9,1)</f>
        <v>HMM Helsinki</v>
      </c>
      <c r="J1140" t="str">
        <f ca="1">VLOOKUP(Q1140,Tabela3[],11,0)</f>
        <v xml:space="preserve">Shampoo </v>
      </c>
      <c r="K1140" t="str">
        <f ca="1">VLOOKUP(Q1140,Tabela3[],10,0)</f>
        <v>Quimico</v>
      </c>
      <c r="L1140" t="e" cm="1">
        <f t="array" aca="1" ref="L1140" ca="1">IF(Tabela2[[#This Row],[PORTO]]=Tabela2[[#This Row],[DESTINO]],0,erro)</f>
        <v>#NAME?</v>
      </c>
      <c r="N1140">
        <f t="shared" ca="1" si="143"/>
        <v>1650000</v>
      </c>
      <c r="O1140">
        <f t="shared" ca="1" si="144"/>
        <v>3</v>
      </c>
      <c r="P1140">
        <f t="shared" ca="1" si="145"/>
        <v>3</v>
      </c>
      <c r="Q1140">
        <f t="shared" ca="1" si="141"/>
        <v>24</v>
      </c>
      <c r="R1140">
        <f t="shared" ca="1" si="142"/>
        <v>21</v>
      </c>
    </row>
    <row r="1141" spans="1:18">
      <c r="A1141">
        <f ca="1">VLOOKUP(O1141,Tabela3[],2,0)</f>
        <v>2005</v>
      </c>
      <c r="B1141" t="str">
        <f ca="1">VLOOKUP(P1141,Tabela3[],4,0)</f>
        <v>DEZEMBRO</v>
      </c>
      <c r="C1141" t="str">
        <f ca="1">VLOOKUP(Q1141,Tabela3[],5,0)</f>
        <v>França</v>
      </c>
      <c r="D1141" t="str">
        <f ca="1">VLOOKUP(Q1141,Tabela3[],3,0)</f>
        <v> LVMH</v>
      </c>
      <c r="E1141" t="str">
        <f ca="1">IF(R1141=Q1141, (VLOOKUP(P1141+1,Tabela3[],5,0)),VLOOKUP(R1141,Tabela3[],5,0))</f>
        <v>Japão</v>
      </c>
      <c r="F1141" s="1">
        <f t="shared" ca="1" si="138"/>
        <v>38680</v>
      </c>
      <c r="G1141" s="1">
        <f t="shared" ca="1" si="139"/>
        <v>38685.522405340053</v>
      </c>
      <c r="H1141">
        <f t="shared" ca="1" si="140"/>
        <v>1</v>
      </c>
      <c r="I1141" t="str">
        <f ca="1">VLOOKUP(Q1141,Tabela3[],9,1)</f>
        <v>Emma Maersk</v>
      </c>
      <c r="J1141" t="str">
        <f ca="1">VLOOKUP(Q1141,Tabela3[],11,0)</f>
        <v>Guerlain</v>
      </c>
      <c r="K1141" t="str">
        <f ca="1">VLOOKUP(Q1141,Tabela3[],10,0)</f>
        <v>Tecido</v>
      </c>
      <c r="L1141" t="e" cm="1">
        <f t="array" aca="1" ref="L1141" ca="1">IF(Tabela2[[#This Row],[PORTO]]=Tabela2[[#This Row],[DESTINO]],0,erro)</f>
        <v>#NAME?</v>
      </c>
      <c r="N1141">
        <f t="shared" ca="1" si="143"/>
        <v>49000</v>
      </c>
      <c r="O1141">
        <f t="shared" ca="1" si="144"/>
        <v>5</v>
      </c>
      <c r="P1141">
        <f t="shared" ca="1" si="145"/>
        <v>11</v>
      </c>
      <c r="Q1141">
        <f t="shared" ca="1" si="141"/>
        <v>23</v>
      </c>
      <c r="R1141">
        <f t="shared" ca="1" si="142"/>
        <v>10</v>
      </c>
    </row>
    <row r="1142" spans="1:18">
      <c r="A1142">
        <f ca="1">VLOOKUP(O1142,Tabela3[],2,0)</f>
        <v>2006</v>
      </c>
      <c r="B1142" t="str">
        <f ca="1">VLOOKUP(P1142,Tabela3[],4,0)</f>
        <v>JUNHO</v>
      </c>
      <c r="C1142" t="str">
        <f ca="1">VLOOKUP(Q1142,Tabela3[],5,0)</f>
        <v>Holanda</v>
      </c>
      <c r="D1142" t="str">
        <f ca="1">VLOOKUP(Q1142,Tabela3[],3,0)</f>
        <v>Shell</v>
      </c>
      <c r="E1142" t="str">
        <f ca="1">IF(R1142=Q1142, (VLOOKUP(P1142+1,Tabela3[],5,0)),VLOOKUP(R1142,Tabela3[],5,0))</f>
        <v>Japão</v>
      </c>
      <c r="F1142" s="1">
        <f t="shared" ca="1" si="138"/>
        <v>38837</v>
      </c>
      <c r="G1142" s="1">
        <f t="shared" ca="1" si="139"/>
        <v>38845.072273063743</v>
      </c>
      <c r="H1142">
        <f t="shared" ca="1" si="140"/>
        <v>1</v>
      </c>
      <c r="I1142" t="str">
        <f ca="1">VLOOKUP(Q1142,Tabela3[],9,1)</f>
        <v>AbQaiq</v>
      </c>
      <c r="J1142" t="str">
        <f ca="1">VLOOKUP(Q1142,Tabela3[],11,0)</f>
        <v>Gasolina</v>
      </c>
      <c r="K1142" t="str">
        <f ca="1">VLOOKUP(Q1142,Tabela3[],10,0)</f>
        <v>Petróleo</v>
      </c>
      <c r="L1142" t="e" cm="1">
        <f t="array" aca="1" ref="L1142" ca="1">IF(Tabela2[[#This Row],[PORTO]]=Tabela2[[#This Row],[DESTINO]],0,erro)</f>
        <v>#NAME?</v>
      </c>
      <c r="N1142">
        <f t="shared" ca="1" si="143"/>
        <v>88000</v>
      </c>
      <c r="O1142">
        <f t="shared" ca="1" si="144"/>
        <v>6</v>
      </c>
      <c r="P1142">
        <f t="shared" ca="1" si="145"/>
        <v>5</v>
      </c>
      <c r="Q1142">
        <f t="shared" ca="1" si="141"/>
        <v>16</v>
      </c>
      <c r="R1142">
        <f t="shared" ca="1" si="142"/>
        <v>11</v>
      </c>
    </row>
    <row r="1143" spans="1:18">
      <c r="A1143">
        <f ca="1">VLOOKUP(O1143,Tabela3[],2,0)</f>
        <v>2001</v>
      </c>
      <c r="B1143" t="str">
        <f ca="1">VLOOKUP(P1143,Tabela3[],4,0)</f>
        <v>JULHO</v>
      </c>
      <c r="C1143" t="str">
        <f ca="1">VLOOKUP(Q1143,Tabela3[],5,0)</f>
        <v>India</v>
      </c>
      <c r="D1143" t="str">
        <f ca="1">VLOOKUP(Q1143,Tabela3[],3,0)</f>
        <v>Reliance Industries</v>
      </c>
      <c r="E1143" t="str">
        <f ca="1">IF(R1143=Q1143, (VLOOKUP(P1143+1,Tabela3[],5,0)),VLOOKUP(R1143,Tabela3[],5,0))</f>
        <v>China</v>
      </c>
      <c r="F1143" s="1">
        <f t="shared" ca="1" si="138"/>
        <v>37069</v>
      </c>
      <c r="G1143" s="1">
        <f t="shared" ca="1" si="139"/>
        <v>37074.53645198913</v>
      </c>
      <c r="H1143">
        <f t="shared" ca="1" si="140"/>
        <v>0</v>
      </c>
      <c r="I1143" t="str">
        <f ca="1">VLOOKUP(Q1143,Tabela3[],9,1)</f>
        <v>Tanker</v>
      </c>
      <c r="J1143" t="str">
        <f ca="1">VLOOKUP(Q1143,Tabela3[],11,0)</f>
        <v>Polietileno</v>
      </c>
      <c r="K1143" t="str">
        <f ca="1">VLOOKUP(Q1143,Tabela3[],10,0)</f>
        <v>Petroquimicos</v>
      </c>
      <c r="L1143" t="e" cm="1">
        <f t="array" aca="1" ref="L1143" ca="1">IF(Tabela2[[#This Row],[PORTO]]=Tabela2[[#This Row],[DESTINO]],0,erro)</f>
        <v>#NAME?</v>
      </c>
      <c r="N1143">
        <f t="shared" ca="1" si="143"/>
        <v>0</v>
      </c>
      <c r="O1143">
        <f t="shared" ca="1" si="144"/>
        <v>1</v>
      </c>
      <c r="P1143">
        <f t="shared" ca="1" si="145"/>
        <v>6</v>
      </c>
      <c r="Q1143">
        <f t="shared" ca="1" si="141"/>
        <v>31</v>
      </c>
      <c r="R1143">
        <f t="shared" ca="1" si="142"/>
        <v>0</v>
      </c>
    </row>
    <row r="1144" spans="1:18">
      <c r="A1144">
        <f ca="1">VLOOKUP(O1144,Tabela3[],2,0)</f>
        <v>2006</v>
      </c>
      <c r="B1144" t="str">
        <f ca="1">VLOOKUP(P1144,Tabela3[],4,0)</f>
        <v>SETEMBRO</v>
      </c>
      <c r="C1144" t="str">
        <f ca="1">VLOOKUP(Q1144,Tabela3[],5,0)</f>
        <v>Alemanha</v>
      </c>
      <c r="D1144" t="str">
        <f ca="1">VLOOKUP(Q1144,Tabela3[],3,0)</f>
        <v>Volkswagen</v>
      </c>
      <c r="E1144" t="str">
        <f ca="1">IF(R1144=Q1144, (VLOOKUP(P1144+1,Tabela3[],5,0)),VLOOKUP(R1144,Tabela3[],5,0))</f>
        <v>Estados Unidos</v>
      </c>
      <c r="F1144" s="1">
        <f t="shared" ca="1" si="138"/>
        <v>38940</v>
      </c>
      <c r="G1144" s="1">
        <f t="shared" ca="1" si="139"/>
        <v>38943.360601169959</v>
      </c>
      <c r="H1144">
        <f t="shared" ca="1" si="140"/>
        <v>1</v>
      </c>
      <c r="I1144" t="str">
        <f ca="1">VLOOKUP(Q1144,Tabela3[],9,1)</f>
        <v>Warehouse Carriers </v>
      </c>
      <c r="J1144" t="str">
        <f ca="1">VLOOKUP(Q1144,Tabela3[],11,0)</f>
        <v>Highline 250 TSI (Taos)</v>
      </c>
      <c r="K1144" t="str">
        <f ca="1">VLOOKUP(Q1144,Tabela3[],10,0)</f>
        <v>Carros</v>
      </c>
      <c r="L1144" t="e" cm="1">
        <f t="array" aca="1" ref="L1144" ca="1">IF(Tabela2[[#This Row],[PORTO]]=Tabela2[[#This Row],[DESTINO]],0,erro)</f>
        <v>#NAME?</v>
      </c>
      <c r="N1144">
        <f t="shared" ca="1" si="143"/>
        <v>100</v>
      </c>
      <c r="O1144">
        <f t="shared" ca="1" si="144"/>
        <v>6</v>
      </c>
      <c r="P1144">
        <f t="shared" ca="1" si="145"/>
        <v>8</v>
      </c>
      <c r="Q1144">
        <f t="shared" ca="1" si="141"/>
        <v>7</v>
      </c>
      <c r="R1144">
        <f t="shared" ca="1" si="142"/>
        <v>5</v>
      </c>
    </row>
    <row r="1145" spans="1:18">
      <c r="A1145">
        <f ca="1">VLOOKUP(O1145,Tabela3[],2,0)</f>
        <v>2007</v>
      </c>
      <c r="B1145" t="str">
        <f ca="1">VLOOKUP(P1145,Tabela3[],4,0)</f>
        <v>ABRIL</v>
      </c>
      <c r="C1145" t="str">
        <f ca="1">VLOOKUP(Q1145,Tabela3[],5,0)</f>
        <v>India</v>
      </c>
      <c r="D1145" t="str">
        <f ca="1">VLOOKUP(Q1145,Tabela3[],3,0)</f>
        <v>Reliance Industries</v>
      </c>
      <c r="E1145" t="str">
        <f ca="1">IF(R1145=Q1145, (VLOOKUP(P1145+1,Tabela3[],5,0)),VLOOKUP(R1145,Tabela3[],5,0))</f>
        <v>França</v>
      </c>
      <c r="F1145" s="1">
        <f t="shared" ca="1" si="138"/>
        <v>39149</v>
      </c>
      <c r="G1145" s="1">
        <f t="shared" ca="1" si="139"/>
        <v>39150.035576347553</v>
      </c>
      <c r="H1145">
        <f t="shared" ca="1" si="140"/>
        <v>0</v>
      </c>
      <c r="I1145" t="str">
        <f ca="1">VLOOKUP(Q1145,Tabela3[],9,1)</f>
        <v>Tanker</v>
      </c>
      <c r="J1145" t="str">
        <f ca="1">VLOOKUP(Q1145,Tabela3[],11,0)</f>
        <v>Polipropileno</v>
      </c>
      <c r="K1145" t="str">
        <f ca="1">VLOOKUP(Q1145,Tabela3[],10,0)</f>
        <v>Petroquimicos</v>
      </c>
      <c r="L1145" t="e" cm="1">
        <f t="array" aca="1" ref="L1145" ca="1">IF(Tabela2[[#This Row],[PORTO]]=Tabela2[[#This Row],[DESTINO]],0,erro)</f>
        <v>#NAME?</v>
      </c>
      <c r="N1145">
        <f t="shared" ca="1" si="143"/>
        <v>0</v>
      </c>
      <c r="O1145">
        <f t="shared" ca="1" si="144"/>
        <v>7</v>
      </c>
      <c r="P1145">
        <f t="shared" ca="1" si="145"/>
        <v>3</v>
      </c>
      <c r="Q1145">
        <f t="shared" ca="1" si="141"/>
        <v>30</v>
      </c>
      <c r="R1145">
        <f t="shared" ca="1" si="142"/>
        <v>21</v>
      </c>
    </row>
    <row r="1146" spans="1:18">
      <c r="A1146">
        <f ca="1">VLOOKUP(O1146,Tabela3[],2,0)</f>
        <v>2000</v>
      </c>
      <c r="B1146" t="str">
        <f ca="1">VLOOKUP(P1146,Tabela3[],4,0)</f>
        <v>MAIO</v>
      </c>
      <c r="C1146" t="str">
        <f ca="1">VLOOKUP(Q1146,Tabela3[],5,0)</f>
        <v>Japão</v>
      </c>
      <c r="D1146" t="str">
        <f ca="1">VLOOKUP(Q1146,Tabela3[],3,0)</f>
        <v>Toyota</v>
      </c>
      <c r="E1146" t="str">
        <f ca="1">IF(R1146=Q1146, (VLOOKUP(P1146+1,Tabela3[],5,0)),VLOOKUP(R1146,Tabela3[],5,0))</f>
        <v>China</v>
      </c>
      <c r="F1146" s="1">
        <f t="shared" ca="1" si="138"/>
        <v>36619</v>
      </c>
      <c r="G1146" s="1">
        <f t="shared" ca="1" si="139"/>
        <v>36622.445522476562</v>
      </c>
      <c r="H1146">
        <f t="shared" ca="1" si="140"/>
        <v>0</v>
      </c>
      <c r="I1146" t="str">
        <f ca="1">VLOOKUP(Q1146,Tabela3[],9,1)</f>
        <v>Trailer Carriers</v>
      </c>
      <c r="J1146" t="str">
        <f ca="1">VLOOKUP(Q1146,Tabela3[],11,0)</f>
        <v>COROLLA GLI</v>
      </c>
      <c r="K1146" t="str">
        <f ca="1">VLOOKUP(Q1146,Tabela3[],10,0)</f>
        <v>Carros</v>
      </c>
      <c r="L1146" t="e" cm="1">
        <f t="array" aca="1" ref="L1146" ca="1">IF(Tabela2[[#This Row],[PORTO]]=Tabela2[[#This Row],[DESTINO]],0,erro)</f>
        <v>#NAME?</v>
      </c>
      <c r="N1146">
        <f t="shared" ca="1" si="143"/>
        <v>300</v>
      </c>
      <c r="O1146">
        <f t="shared" ca="1" si="144"/>
        <v>0</v>
      </c>
      <c r="P1146">
        <f t="shared" ca="1" si="145"/>
        <v>4</v>
      </c>
      <c r="Q1146">
        <f t="shared" ca="1" si="141"/>
        <v>10</v>
      </c>
      <c r="R1146">
        <f t="shared" ca="1" si="142"/>
        <v>0</v>
      </c>
    </row>
    <row r="1147" spans="1:18">
      <c r="A1147">
        <f ca="1">VLOOKUP(O1147,Tabela3[],2,0)</f>
        <v>2001</v>
      </c>
      <c r="B1147" t="str">
        <f ca="1">VLOOKUP(P1147,Tabela3[],4,0)</f>
        <v>AGOSTO</v>
      </c>
      <c r="C1147" t="str">
        <f ca="1">VLOOKUP(Q1147,Tabela3[],5,0)</f>
        <v>Itália</v>
      </c>
      <c r="D1147" t="str">
        <f ca="1">VLOOKUP(Q1147,Tabela3[],3,0)</f>
        <v>Hyundai</v>
      </c>
      <c r="E1147" t="str">
        <f ca="1">IF(R1147=Q1147, (VLOOKUP(P1147+1,Tabela3[],5,0)),VLOOKUP(R1147,Tabela3[],5,0))</f>
        <v>Alemanha</v>
      </c>
      <c r="F1147" s="1">
        <f t="shared" ca="1" si="138"/>
        <v>37090</v>
      </c>
      <c r="G1147" s="1">
        <f t="shared" ca="1" si="139"/>
        <v>37090.677615581488</v>
      </c>
      <c r="H1147">
        <f t="shared" ca="1" si="140"/>
        <v>1</v>
      </c>
      <c r="I1147" t="str">
        <f ca="1">VLOOKUP(Q1147,Tabela3[],9,1)</f>
        <v>Car Carriers</v>
      </c>
      <c r="J1147" t="str">
        <f ca="1">VLOOKUP(Q1147,Tabela3[],11,0)</f>
        <v>HB20 Sense</v>
      </c>
      <c r="K1147" t="str">
        <f ca="1">VLOOKUP(Q1147,Tabela3[],10,0)</f>
        <v>Carros</v>
      </c>
      <c r="L1147" t="e" cm="1">
        <f t="array" aca="1" ref="L1147" ca="1">IF(Tabela2[[#This Row],[PORTO]]=Tabela2[[#This Row],[DESTINO]],0,erro)</f>
        <v>#NAME?</v>
      </c>
      <c r="N1147">
        <f t="shared" ca="1" si="143"/>
        <v>400</v>
      </c>
      <c r="O1147">
        <f t="shared" ca="1" si="144"/>
        <v>1</v>
      </c>
      <c r="P1147">
        <f t="shared" ca="1" si="145"/>
        <v>7</v>
      </c>
      <c r="Q1147">
        <f t="shared" ca="1" si="141"/>
        <v>19</v>
      </c>
      <c r="R1147">
        <f t="shared" ca="1" si="142"/>
        <v>19</v>
      </c>
    </row>
    <row r="1148" spans="1:18">
      <c r="A1148">
        <f ca="1">VLOOKUP(O1148,Tabela3[],2,0)</f>
        <v>2007</v>
      </c>
      <c r="B1148" t="str">
        <f ca="1">VLOOKUP(P1148,Tabela3[],4,0)</f>
        <v>ABRIL</v>
      </c>
      <c r="C1148" t="str">
        <f ca="1">VLOOKUP(Q1148,Tabela3[],5,0)</f>
        <v>India</v>
      </c>
      <c r="D1148" t="str">
        <f ca="1">VLOOKUP(Q1148,Tabela3[],3,0)</f>
        <v>Reliance Industries</v>
      </c>
      <c r="E1148" t="str">
        <f ca="1">IF(R1148=Q1148, (VLOOKUP(P1148+1,Tabela3[],5,0)),VLOOKUP(R1148,Tabela3[],5,0))</f>
        <v>China</v>
      </c>
      <c r="F1148" s="1">
        <f t="shared" ca="1" si="138"/>
        <v>39151</v>
      </c>
      <c r="G1148" s="1">
        <f t="shared" ca="1" si="139"/>
        <v>39160.029062059577</v>
      </c>
      <c r="H1148">
        <f t="shared" ca="1" si="140"/>
        <v>0</v>
      </c>
      <c r="I1148" t="str">
        <f ca="1">VLOOKUP(Q1148,Tabela3[],9,1)</f>
        <v>Tanker</v>
      </c>
      <c r="J1148" t="str">
        <f ca="1">VLOOKUP(Q1148,Tabela3[],11,0)</f>
        <v>Polipropileno</v>
      </c>
      <c r="K1148" t="str">
        <f ca="1">VLOOKUP(Q1148,Tabela3[],10,0)</f>
        <v>Petroquimicos</v>
      </c>
      <c r="L1148" t="e" cm="1">
        <f t="array" aca="1" ref="L1148" ca="1">IF(Tabela2[[#This Row],[PORTO]]=Tabela2[[#This Row],[DESTINO]],0,erro)</f>
        <v>#NAME?</v>
      </c>
      <c r="N1148">
        <f t="shared" ca="1" si="143"/>
        <v>0</v>
      </c>
      <c r="O1148">
        <f t="shared" ca="1" si="144"/>
        <v>7</v>
      </c>
      <c r="P1148">
        <f t="shared" ca="1" si="145"/>
        <v>3</v>
      </c>
      <c r="Q1148">
        <f t="shared" ca="1" si="141"/>
        <v>30</v>
      </c>
      <c r="R1148">
        <f t="shared" ca="1" si="142"/>
        <v>1</v>
      </c>
    </row>
    <row r="1149" spans="1:18">
      <c r="A1149">
        <f ca="1">VLOOKUP(O1149,Tabela3[],2,0)</f>
        <v>2005</v>
      </c>
      <c r="B1149" t="str">
        <f ca="1">VLOOKUP(P1149,Tabela3[],4,0)</f>
        <v>SETEMBRO</v>
      </c>
      <c r="C1149" t="str">
        <f ca="1">VLOOKUP(Q1149,Tabela3[],5,0)</f>
        <v>Brasil</v>
      </c>
      <c r="D1149" t="str">
        <f ca="1">VLOOKUP(Q1149,Tabela3[],3,0)</f>
        <v>VALE</v>
      </c>
      <c r="E1149" t="str">
        <f ca="1">IF(R1149=Q1149, (VLOOKUP(P1149+1,Tabela3[],5,0)),VLOOKUP(R1149,Tabela3[],5,0))</f>
        <v>Holanda</v>
      </c>
      <c r="F1149" s="1">
        <f t="shared" ca="1" si="138"/>
        <v>38581</v>
      </c>
      <c r="G1149" s="1">
        <f t="shared" ca="1" si="139"/>
        <v>38581.537253161587</v>
      </c>
      <c r="H1149">
        <f t="shared" ca="1" si="140"/>
        <v>1</v>
      </c>
      <c r="I1149" t="str">
        <f ca="1">VLOOKUP(Q1149,Tabela3[],9,1)</f>
        <v>Lan Hua Hai</v>
      </c>
      <c r="J1149" t="str">
        <f ca="1">VLOOKUP(Q1149,Tabela3[],11,0)</f>
        <v>Manganês</v>
      </c>
      <c r="K1149" t="str">
        <f ca="1">VLOOKUP(Q1149,Tabela3[],10,0)</f>
        <v>Minério</v>
      </c>
      <c r="L1149" t="e" cm="1">
        <f t="array" aca="1" ref="L1149" ca="1">IF(Tabela2[[#This Row],[PORTO]]=Tabela2[[#This Row],[DESTINO]],0,erro)</f>
        <v>#NAME?</v>
      </c>
      <c r="N1149">
        <f t="shared" ca="1" si="143"/>
        <v>0</v>
      </c>
      <c r="O1149">
        <f t="shared" ca="1" si="144"/>
        <v>5</v>
      </c>
      <c r="P1149">
        <f t="shared" ca="1" si="145"/>
        <v>8</v>
      </c>
      <c r="Q1149">
        <f t="shared" ca="1" si="141"/>
        <v>29</v>
      </c>
      <c r="R1149">
        <f t="shared" ca="1" si="142"/>
        <v>17</v>
      </c>
    </row>
    <row r="1150" spans="1:18">
      <c r="A1150">
        <f ca="1">VLOOKUP(O1150,Tabela3[],2,0)</f>
        <v>2004</v>
      </c>
      <c r="B1150" t="str">
        <f ca="1">VLOOKUP(P1150,Tabela3[],4,0)</f>
        <v>OUTUBRO</v>
      </c>
      <c r="C1150" t="str">
        <f ca="1">VLOOKUP(Q1150,Tabela3[],5,0)</f>
        <v>Japão</v>
      </c>
      <c r="D1150" t="str">
        <f ca="1">VLOOKUP(Q1150,Tabela3[],3,0)</f>
        <v>Toyota</v>
      </c>
      <c r="E1150" t="str">
        <f ca="1">IF(R1150=Q1150, (VLOOKUP(P1150+1,Tabela3[],5,0)),VLOOKUP(R1150,Tabela3[],5,0))</f>
        <v>Japão</v>
      </c>
      <c r="F1150" s="1">
        <f t="shared" ca="1" si="138"/>
        <v>38256</v>
      </c>
      <c r="G1150" s="1">
        <f t="shared" ca="1" si="139"/>
        <v>38260.220076105477</v>
      </c>
      <c r="H1150">
        <f t="shared" ca="1" si="140"/>
        <v>1</v>
      </c>
      <c r="I1150" t="str">
        <f ca="1">VLOOKUP(Q1150,Tabela3[],9,1)</f>
        <v>Trailer Carriers</v>
      </c>
      <c r="J1150" t="str">
        <f ca="1">VLOOKUP(Q1150,Tabela3[],11,0)</f>
        <v>COROLLA GLI</v>
      </c>
      <c r="K1150" t="str">
        <f ca="1">VLOOKUP(Q1150,Tabela3[],10,0)</f>
        <v>Carros</v>
      </c>
      <c r="L1150" cm="1">
        <f t="array" aca="1" ref="L1150" ca="1">IF(Tabela2[[#This Row],[PORTO]]=Tabela2[[#This Row],[DESTINO]],0,erro)</f>
        <v>0</v>
      </c>
      <c r="N1150">
        <f t="shared" ca="1" si="143"/>
        <v>100</v>
      </c>
      <c r="O1150">
        <f t="shared" ca="1" si="144"/>
        <v>4</v>
      </c>
      <c r="P1150">
        <f t="shared" ca="1" si="145"/>
        <v>9</v>
      </c>
      <c r="Q1150">
        <f t="shared" ca="1" si="141"/>
        <v>10</v>
      </c>
      <c r="R1150">
        <f t="shared" ca="1" si="142"/>
        <v>11</v>
      </c>
    </row>
    <row r="1151" spans="1:18">
      <c r="A1151">
        <f ca="1">VLOOKUP(O1151,Tabela3[],2,0)</f>
        <v>2007</v>
      </c>
      <c r="B1151" t="str">
        <f ca="1">VLOOKUP(P1151,Tabela3[],4,0)</f>
        <v>OUTUBRO</v>
      </c>
      <c r="C1151" t="str">
        <f ca="1">VLOOKUP(Q1151,Tabela3[],5,0)</f>
        <v>Reino Unido</v>
      </c>
      <c r="D1151" t="str">
        <f ca="1">VLOOKUP(Q1151,Tabela3[],3,0)</f>
        <v>Unilever</v>
      </c>
      <c r="E1151" t="str">
        <f ca="1">IF(R1151=Q1151, (VLOOKUP(P1151+1,Tabela3[],5,0)),VLOOKUP(R1151,Tabela3[],5,0))</f>
        <v>Japão</v>
      </c>
      <c r="F1151" s="1">
        <f t="shared" ca="1" si="138"/>
        <v>39326</v>
      </c>
      <c r="G1151" s="1">
        <f t="shared" ca="1" si="139"/>
        <v>39330.340877184652</v>
      </c>
      <c r="H1151">
        <f t="shared" ca="1" si="140"/>
        <v>0</v>
      </c>
      <c r="I1151" t="str">
        <f ca="1">VLOOKUP(Q1151,Tabela3[],9,1)</f>
        <v>HMM Helsinki</v>
      </c>
      <c r="J1151" t="str">
        <f ca="1">VLOOKUP(Q1151,Tabela3[],11,0)</f>
        <v xml:space="preserve">Shampoo </v>
      </c>
      <c r="K1151" t="str">
        <f ca="1">VLOOKUP(Q1151,Tabela3[],10,0)</f>
        <v>Quimico</v>
      </c>
      <c r="L1151" t="e" cm="1">
        <f t="array" aca="1" ref="L1151" ca="1">IF(Tabela2[[#This Row],[PORTO]]=Tabela2[[#This Row],[DESTINO]],0,erro)</f>
        <v>#NAME?</v>
      </c>
      <c r="N1151">
        <f t="shared" ca="1" si="143"/>
        <v>290000</v>
      </c>
      <c r="O1151">
        <f t="shared" ca="1" si="144"/>
        <v>7</v>
      </c>
      <c r="P1151">
        <f t="shared" ca="1" si="145"/>
        <v>9</v>
      </c>
      <c r="Q1151">
        <f t="shared" ca="1" si="141"/>
        <v>24</v>
      </c>
      <c r="R1151">
        <f t="shared" ca="1" si="142"/>
        <v>24</v>
      </c>
    </row>
    <row r="1152" spans="1:18">
      <c r="A1152">
        <f ca="1">VLOOKUP(O1152,Tabela3[],2,0)</f>
        <v>2007</v>
      </c>
      <c r="B1152" t="str">
        <f ca="1">VLOOKUP(P1152,Tabela3[],4,0)</f>
        <v>JUNHO</v>
      </c>
      <c r="C1152" t="str">
        <f ca="1">VLOOKUP(Q1152,Tabela3[],5,0)</f>
        <v>Brasil</v>
      </c>
      <c r="D1152" t="str">
        <f ca="1">VLOOKUP(Q1152,Tabela3[],3,0)</f>
        <v>VALE</v>
      </c>
      <c r="E1152" t="str">
        <f ca="1">IF(R1152=Q1152, (VLOOKUP(P1152+1,Tabela3[],5,0)),VLOOKUP(R1152,Tabela3[],5,0))</f>
        <v>Coréia do Sul</v>
      </c>
      <c r="F1152" s="1">
        <f t="shared" ca="1" si="138"/>
        <v>39214</v>
      </c>
      <c r="G1152" s="1">
        <f t="shared" ca="1" si="139"/>
        <v>39220.155283790795</v>
      </c>
      <c r="H1152">
        <f t="shared" ca="1" si="140"/>
        <v>0</v>
      </c>
      <c r="I1152" t="str">
        <f ca="1">VLOOKUP(Q1152,Tabela3[],9,1)</f>
        <v>Lan Hua Hai</v>
      </c>
      <c r="J1152" t="str">
        <f ca="1">VLOOKUP(Q1152,Tabela3[],11,0)</f>
        <v>Manganês</v>
      </c>
      <c r="K1152" t="str">
        <f ca="1">VLOOKUP(Q1152,Tabela3[],10,0)</f>
        <v>Minério</v>
      </c>
      <c r="L1152" t="e" cm="1">
        <f t="array" aca="1" ref="L1152" ca="1">IF(Tabela2[[#This Row],[PORTO]]=Tabela2[[#This Row],[DESTINO]],0,erro)</f>
        <v>#NAME?</v>
      </c>
      <c r="N1152">
        <f t="shared" ca="1" si="143"/>
        <v>0</v>
      </c>
      <c r="O1152">
        <f t="shared" ca="1" si="144"/>
        <v>7</v>
      </c>
      <c r="P1152">
        <f t="shared" ca="1" si="145"/>
        <v>5</v>
      </c>
      <c r="Q1152">
        <f t="shared" ca="1" si="141"/>
        <v>29</v>
      </c>
      <c r="R1152">
        <f t="shared" ca="1" si="142"/>
        <v>13</v>
      </c>
    </row>
    <row r="1153" spans="1:18">
      <c r="A1153">
        <f ca="1">VLOOKUP(O1153,Tabela3[],2,0)</f>
        <v>2004</v>
      </c>
      <c r="B1153" t="str">
        <f ca="1">VLOOKUP(P1153,Tabela3[],4,0)</f>
        <v>MARÇO</v>
      </c>
      <c r="C1153" t="str">
        <f ca="1">VLOOKUP(Q1153,Tabela3[],5,0)</f>
        <v>Brasil</v>
      </c>
      <c r="D1153" t="str">
        <f ca="1">VLOOKUP(Q1153,Tabela3[],3,0)</f>
        <v>VALE</v>
      </c>
      <c r="E1153" t="str">
        <f ca="1">IF(R1153=Q1153, (VLOOKUP(P1153+1,Tabela3[],5,0)),VLOOKUP(R1153,Tabela3[],5,0))</f>
        <v>França</v>
      </c>
      <c r="F1153" s="1">
        <f t="shared" ca="1" si="138"/>
        <v>38023</v>
      </c>
      <c r="G1153" s="1">
        <f t="shared" ca="1" si="139"/>
        <v>38032.312851643794</v>
      </c>
      <c r="H1153">
        <f t="shared" ca="1" si="140"/>
        <v>1</v>
      </c>
      <c r="I1153" t="str">
        <f ca="1">VLOOKUP(Q1153,Tabela3[],9,1)</f>
        <v>Lan Hua Hai</v>
      </c>
      <c r="J1153" t="str">
        <f ca="1">VLOOKUP(Q1153,Tabela3[],11,0)</f>
        <v>Bauxita</v>
      </c>
      <c r="K1153" t="str">
        <f ca="1">VLOOKUP(Q1153,Tabela3[],10,0)</f>
        <v>Minério</v>
      </c>
      <c r="L1153" t="e" cm="1">
        <f t="array" aca="1" ref="L1153" ca="1">IF(Tabela2[[#This Row],[PORTO]]=Tabela2[[#This Row],[DESTINO]],0,erro)</f>
        <v>#NAME?</v>
      </c>
      <c r="N1153">
        <f t="shared" ca="1" si="143"/>
        <v>0</v>
      </c>
      <c r="O1153">
        <f t="shared" ca="1" si="144"/>
        <v>4</v>
      </c>
      <c r="P1153">
        <f t="shared" ca="1" si="145"/>
        <v>2</v>
      </c>
      <c r="Q1153">
        <f t="shared" ca="1" si="141"/>
        <v>28</v>
      </c>
      <c r="R1153">
        <f t="shared" ca="1" si="142"/>
        <v>23</v>
      </c>
    </row>
    <row r="1154" spans="1:18">
      <c r="A1154">
        <f ca="1">VLOOKUP(O1154,Tabela3[],2,0)</f>
        <v>2003</v>
      </c>
      <c r="B1154" t="str">
        <f ca="1">VLOOKUP(P1154,Tabela3[],4,0)</f>
        <v>JANEIRO</v>
      </c>
      <c r="C1154" t="str">
        <f ca="1">VLOOKUP(Q1154,Tabela3[],5,0)</f>
        <v>Canadá</v>
      </c>
      <c r="D1154" t="str">
        <f ca="1">VLOOKUP(Q1154,Tabela3[],3,0)</f>
        <v>Shopify</v>
      </c>
      <c r="E1154" t="str">
        <f ca="1">IF(R1154=Q1154, (VLOOKUP(P1154+1,Tabela3[],5,0)),VLOOKUP(R1154,Tabela3[],5,0))</f>
        <v>Holanda</v>
      </c>
      <c r="F1154" s="1">
        <f t="shared" ref="F1154:F1217" ca="1" si="146">(DATE(A1154,IF(P1154&gt;0,P1154,IF(P1154&gt;12,P1154-1,IF(P1154=0,P1154+1))),RAND()*28))</f>
        <v>37639</v>
      </c>
      <c r="G1154" s="1">
        <f t="shared" ca="1" si="139"/>
        <v>37640.238179625492</v>
      </c>
      <c r="H1154">
        <f t="shared" ca="1" si="140"/>
        <v>0</v>
      </c>
      <c r="I1154" t="str">
        <f ca="1">VLOOKUP(Q1154,Tabela3[],9,1)</f>
        <v>HMM Southampton</v>
      </c>
      <c r="J1154" t="str">
        <f ca="1">VLOOKUP(Q1154,Tabela3[],11,0)</f>
        <v>NONA</v>
      </c>
      <c r="K1154" t="str">
        <f ca="1">VLOOKUP(Q1154,Tabela3[],10,0)</f>
        <v>Bebida</v>
      </c>
      <c r="L1154" t="e" cm="1">
        <f t="array" aca="1" ref="L1154" ca="1">IF(Tabela2[[#This Row],[PORTO]]=Tabela2[[#This Row],[DESTINO]],0,erro)</f>
        <v>#NAME?</v>
      </c>
      <c r="N1154">
        <f t="shared" ca="1" si="143"/>
        <v>0</v>
      </c>
      <c r="O1154">
        <f t="shared" ca="1" si="144"/>
        <v>3</v>
      </c>
      <c r="P1154">
        <f t="shared" ca="1" si="145"/>
        <v>0</v>
      </c>
      <c r="Q1154">
        <f t="shared" ca="1" si="141"/>
        <v>34</v>
      </c>
      <c r="R1154">
        <f t="shared" ca="1" si="142"/>
        <v>17</v>
      </c>
    </row>
    <row r="1155" spans="1:18">
      <c r="A1155">
        <f ca="1">VLOOKUP(O1155,Tabela3[],2,0)</f>
        <v>2007</v>
      </c>
      <c r="B1155" t="str">
        <f ca="1">VLOOKUP(P1155,Tabela3[],4,0)</f>
        <v>SETEMBRO</v>
      </c>
      <c r="C1155" t="str">
        <f ca="1">VLOOKUP(Q1155,Tabela3[],5,0)</f>
        <v>Brasil</v>
      </c>
      <c r="D1155" t="str">
        <f ca="1">VLOOKUP(Q1155,Tabela3[],3,0)</f>
        <v>VALE</v>
      </c>
      <c r="E1155" t="str">
        <f ca="1">IF(R1155=Q1155, (VLOOKUP(P1155+1,Tabela3[],5,0)),VLOOKUP(R1155,Tabela3[],5,0))</f>
        <v>Estados Unidos</v>
      </c>
      <c r="F1155" s="1">
        <f t="shared" ca="1" si="146"/>
        <v>39302</v>
      </c>
      <c r="G1155" s="1">
        <f t="shared" ref="G1155:G1218" ca="1" si="147">F1155+RAND()*10</f>
        <v>39306.345522585048</v>
      </c>
      <c r="H1155">
        <f t="shared" ref="H1155:H1218" ca="1" si="148">INT(RAND()*2)</f>
        <v>1</v>
      </c>
      <c r="I1155" t="str">
        <f ca="1">VLOOKUP(Q1155,Tabela3[],9,1)</f>
        <v>Lan Hua Hai</v>
      </c>
      <c r="J1155" t="str">
        <f ca="1">VLOOKUP(Q1155,Tabela3[],11,0)</f>
        <v>Bauxita</v>
      </c>
      <c r="K1155" t="str">
        <f ca="1">VLOOKUP(Q1155,Tabela3[],10,0)</f>
        <v>Minério</v>
      </c>
      <c r="L1155" t="e" cm="1">
        <f t="array" aca="1" ref="L1155" ca="1">IF(Tabela2[[#This Row],[PORTO]]=Tabela2[[#This Row],[DESTINO]],0,erro)</f>
        <v>#NAME?</v>
      </c>
      <c r="N1155">
        <f t="shared" ca="1" si="143"/>
        <v>0</v>
      </c>
      <c r="O1155">
        <f t="shared" ca="1" si="144"/>
        <v>7</v>
      </c>
      <c r="P1155">
        <f t="shared" ca="1" si="145"/>
        <v>8</v>
      </c>
      <c r="Q1155">
        <f t="shared" ref="Q1155:Q1218" ca="1" si="149">INT(RAND()*35)</f>
        <v>28</v>
      </c>
      <c r="R1155">
        <f t="shared" ref="R1155:R1218" ca="1" si="150">INT(RAND()*25)</f>
        <v>4</v>
      </c>
    </row>
    <row r="1156" spans="1:18">
      <c r="A1156">
        <f ca="1">VLOOKUP(O1156,Tabela3[],2,0)</f>
        <v>2000</v>
      </c>
      <c r="B1156" t="str">
        <f ca="1">VLOOKUP(P1156,Tabela3[],4,0)</f>
        <v>NOVEMBRO</v>
      </c>
      <c r="C1156" t="str">
        <f ca="1">VLOOKUP(Q1156,Tabela3[],5,0)</f>
        <v>Itália</v>
      </c>
      <c r="D1156" t="str">
        <f ca="1">VLOOKUP(Q1156,Tabela3[],3,0)</f>
        <v>Hyundai</v>
      </c>
      <c r="E1156" t="str">
        <f ca="1">IF(R1156=Q1156, (VLOOKUP(P1156+1,Tabela3[],5,0)),VLOOKUP(R1156,Tabela3[],5,0))</f>
        <v>China</v>
      </c>
      <c r="F1156" s="1">
        <f t="shared" ca="1" si="146"/>
        <v>36799</v>
      </c>
      <c r="G1156" s="1">
        <f t="shared" ca="1" si="147"/>
        <v>36803.301013633485</v>
      </c>
      <c r="H1156">
        <f t="shared" ca="1" si="148"/>
        <v>1</v>
      </c>
      <c r="I1156" t="str">
        <f ca="1">VLOOKUP(Q1156,Tabela3[],9,1)</f>
        <v>Car Carriers</v>
      </c>
      <c r="J1156" t="str">
        <f ca="1">VLOOKUP(Q1156,Tabela3[],11,0)</f>
        <v>HB20 Sense</v>
      </c>
      <c r="K1156" t="str">
        <f ca="1">VLOOKUP(Q1156,Tabela3[],10,0)</f>
        <v>Carros</v>
      </c>
      <c r="L1156" t="e" cm="1">
        <f t="array" aca="1" ref="L1156" ca="1">IF(Tabela2[[#This Row],[PORTO]]=Tabela2[[#This Row],[DESTINO]],0,erro)</f>
        <v>#NAME?</v>
      </c>
      <c r="N1156">
        <f t="shared" ca="1" si="143"/>
        <v>400</v>
      </c>
      <c r="O1156">
        <f t="shared" ca="1" si="144"/>
        <v>0</v>
      </c>
      <c r="P1156">
        <f t="shared" ca="1" si="145"/>
        <v>10</v>
      </c>
      <c r="Q1156">
        <f t="shared" ca="1" si="149"/>
        <v>19</v>
      </c>
      <c r="R1156">
        <f t="shared" ca="1" si="150"/>
        <v>2</v>
      </c>
    </row>
    <row r="1157" spans="1:18">
      <c r="A1157">
        <f ca="1">VLOOKUP(O1157,Tabela3[],2,0)</f>
        <v>2008</v>
      </c>
      <c r="B1157" t="str">
        <f ca="1">VLOOKUP(P1157,Tabela3[],4,0)</f>
        <v>JANEIRO</v>
      </c>
      <c r="C1157" t="str">
        <f ca="1">VLOOKUP(Q1157,Tabela3[],5,0)</f>
        <v>Japão</v>
      </c>
      <c r="D1157" t="str">
        <f ca="1">VLOOKUP(Q1157,Tabela3[],3,0)</f>
        <v>Toyota</v>
      </c>
      <c r="E1157" t="str">
        <f ca="1">IF(R1157=Q1157, (VLOOKUP(P1157+1,Tabela3[],5,0)),VLOOKUP(R1157,Tabela3[],5,0))</f>
        <v>China</v>
      </c>
      <c r="F1157" s="1">
        <f t="shared" ca="1" si="146"/>
        <v>39788</v>
      </c>
      <c r="G1157" s="1">
        <f t="shared" ca="1" si="147"/>
        <v>39790.163461425123</v>
      </c>
      <c r="H1157">
        <f t="shared" ca="1" si="148"/>
        <v>1</v>
      </c>
      <c r="I1157" t="str">
        <f ca="1">VLOOKUP(Q1157,Tabela3[],9,1)</f>
        <v>Trailer Carriers</v>
      </c>
      <c r="J1157" t="str">
        <f ca="1">VLOOKUP(Q1157,Tabela3[],11,0)</f>
        <v>COROLLA GLI</v>
      </c>
      <c r="K1157" t="str">
        <f ca="1">VLOOKUP(Q1157,Tabela3[],10,0)</f>
        <v>Carros</v>
      </c>
      <c r="L1157" t="e" cm="1">
        <f t="array" aca="1" ref="L1157" ca="1">IF(Tabela2[[#This Row],[PORTO]]=Tabela2[[#This Row],[DESTINO]],0,erro)</f>
        <v>#NAME?</v>
      </c>
      <c r="N1157">
        <f t="shared" ref="N1157:N1220" ca="1" si="151">IF(K1157="Geral",INT((RANDBETWEEN(1,5)*1000)),IF(K1157="Eletrônicos",INT((RANDBETWEEN(1,5))*500),IF(K1157="Tecido",INT((RANDBETWEEN(10,50)*1000)),IF(K1157="Carros",INT((RANDBETWEEN(1,5)*100)),IF(K1157="Petróleo",INT((RANDBETWEEN(50,100)*1000)),IF(K1157="Quimico",INT((RANDBETWEEN(10,200)*10000)),IF(K1157="Maquinário",INT((RANDBETWEEN(1,5)*10)),0)))))))</f>
        <v>500</v>
      </c>
      <c r="O1157">
        <f t="shared" ca="1" si="144"/>
        <v>8</v>
      </c>
      <c r="P1157">
        <f t="shared" ca="1" si="145"/>
        <v>12</v>
      </c>
      <c r="Q1157">
        <f t="shared" ca="1" si="149"/>
        <v>10</v>
      </c>
      <c r="R1157">
        <f t="shared" ca="1" si="150"/>
        <v>0</v>
      </c>
    </row>
    <row r="1158" spans="1:18">
      <c r="A1158">
        <f ca="1">VLOOKUP(O1158,Tabela3[],2,0)</f>
        <v>2005</v>
      </c>
      <c r="B1158" t="str">
        <f ca="1">VLOOKUP(P1158,Tabela3[],4,0)</f>
        <v>FEVEREIRO</v>
      </c>
      <c r="C1158" t="str">
        <f ca="1">VLOOKUP(Q1158,Tabela3[],5,0)</f>
        <v>Holanda</v>
      </c>
      <c r="D1158" t="str">
        <f ca="1">VLOOKUP(Q1158,Tabela3[],3,0)</f>
        <v>Shell</v>
      </c>
      <c r="E1158" t="str">
        <f ca="1">IF(R1158=Q1158, (VLOOKUP(P1158+1,Tabela3[],5,0)),VLOOKUP(R1158,Tabela3[],5,0))</f>
        <v>Reino Unido</v>
      </c>
      <c r="F1158" s="1">
        <f t="shared" ca="1" si="146"/>
        <v>38352</v>
      </c>
      <c r="G1158" s="1">
        <f t="shared" ca="1" si="147"/>
        <v>38358.592827793458</v>
      </c>
      <c r="H1158">
        <f t="shared" ca="1" si="148"/>
        <v>1</v>
      </c>
      <c r="I1158" t="str">
        <f ca="1">VLOOKUP(Q1158,Tabela3[],9,1)</f>
        <v>AbQaiq</v>
      </c>
      <c r="J1158" t="str">
        <f ca="1">VLOOKUP(Q1158,Tabela3[],11,0)</f>
        <v>Petróleo Bruto</v>
      </c>
      <c r="K1158" t="str">
        <f ca="1">VLOOKUP(Q1158,Tabela3[],10,0)</f>
        <v>Petróleo</v>
      </c>
      <c r="L1158" t="e" cm="1">
        <f t="array" aca="1" ref="L1158" ca="1">IF(Tabela2[[#This Row],[PORTO]]=Tabela2[[#This Row],[DESTINO]],0,erro)</f>
        <v>#NAME?</v>
      </c>
      <c r="N1158">
        <f t="shared" ca="1" si="151"/>
        <v>90000</v>
      </c>
      <c r="O1158">
        <f t="shared" ca="1" si="144"/>
        <v>5</v>
      </c>
      <c r="P1158">
        <f t="shared" ca="1" si="145"/>
        <v>1</v>
      </c>
      <c r="Q1158">
        <f t="shared" ca="1" si="149"/>
        <v>17</v>
      </c>
      <c r="R1158">
        <f t="shared" ca="1" si="150"/>
        <v>24</v>
      </c>
    </row>
    <row r="1159" spans="1:18">
      <c r="A1159">
        <f ca="1">VLOOKUP(O1159,Tabela3[],2,0)</f>
        <v>2005</v>
      </c>
      <c r="B1159" t="str">
        <f ca="1">VLOOKUP(P1159,Tabela3[],4,0)</f>
        <v>DEZEMBRO</v>
      </c>
      <c r="C1159" t="str">
        <f ca="1">VLOOKUP(Q1159,Tabela3[],5,0)</f>
        <v>Estados Unidos</v>
      </c>
      <c r="D1159" t="str">
        <f ca="1">VLOOKUP(Q1159,Tabela3[],3,0)</f>
        <v>Amazon</v>
      </c>
      <c r="E1159" t="str">
        <f ca="1">IF(R1159=Q1159, (VLOOKUP(P1159+1,Tabela3[],5,0)),VLOOKUP(R1159,Tabela3[],5,0))</f>
        <v>Itália</v>
      </c>
      <c r="F1159" s="1">
        <f t="shared" ca="1" si="146"/>
        <v>38663</v>
      </c>
      <c r="G1159" s="1">
        <f t="shared" ca="1" si="147"/>
        <v>38669.593523789961</v>
      </c>
      <c r="H1159">
        <f t="shared" ca="1" si="148"/>
        <v>0</v>
      </c>
      <c r="I1159" t="str">
        <f ca="1">VLOOKUP(Q1159,Tabela3[],9,1)</f>
        <v>HMM Algeciras</v>
      </c>
      <c r="J1159" t="str">
        <f ca="1">VLOOKUP(Q1159,Tabela3[],11,0)</f>
        <v>Escrivaninha Trevalla</v>
      </c>
      <c r="K1159" t="str">
        <f ca="1">VLOOKUP(Q1159,Tabela3[],10,0)</f>
        <v>Geral</v>
      </c>
      <c r="L1159" t="e" cm="1">
        <f t="array" aca="1" ref="L1159" ca="1">IF(Tabela2[[#This Row],[PORTO]]=Tabela2[[#This Row],[DESTINO]],0,erro)</f>
        <v>#NAME?</v>
      </c>
      <c r="N1159">
        <f t="shared" ca="1" si="151"/>
        <v>2000</v>
      </c>
      <c r="O1159">
        <f t="shared" ca="1" si="144"/>
        <v>5</v>
      </c>
      <c r="P1159">
        <f t="shared" ca="1" si="145"/>
        <v>11</v>
      </c>
      <c r="Q1159">
        <f t="shared" ca="1" si="149"/>
        <v>3</v>
      </c>
      <c r="R1159">
        <f t="shared" ca="1" si="150"/>
        <v>19</v>
      </c>
    </row>
    <row r="1160" spans="1:18">
      <c r="A1160">
        <f ca="1">VLOOKUP(O1160,Tabela3[],2,0)</f>
        <v>2001</v>
      </c>
      <c r="B1160" t="str">
        <f ca="1">VLOOKUP(P1160,Tabela3[],4,0)</f>
        <v>JANEIRO</v>
      </c>
      <c r="C1160" t="str">
        <f ca="1">VLOOKUP(Q1160,Tabela3[],5,0)</f>
        <v>China</v>
      </c>
      <c r="D1160" t="str">
        <f ca="1">VLOOKUP(Q1160,Tabela3[],3,0)</f>
        <v>Alibaba Group</v>
      </c>
      <c r="E1160" t="str">
        <f ca="1">IF(R1160=Q1160, (VLOOKUP(P1160+1,Tabela3[],5,0)),VLOOKUP(R1160,Tabela3[],5,0))</f>
        <v>França</v>
      </c>
      <c r="F1160" s="1">
        <f t="shared" ca="1" si="146"/>
        <v>36917</v>
      </c>
      <c r="G1160" s="1">
        <f t="shared" ca="1" si="147"/>
        <v>36926.34305500349</v>
      </c>
      <c r="H1160">
        <f t="shared" ca="1" si="148"/>
        <v>0</v>
      </c>
      <c r="I1160" t="str">
        <f ca="1">VLOOKUP(Q1160,Tabela3[],9,1)</f>
        <v>HMM St Petersburg</v>
      </c>
      <c r="J1160" t="str">
        <f ca="1">VLOOKUP(Q1160,Tabela3[],11,0)</f>
        <v>Miniescavadeira</v>
      </c>
      <c r="K1160" t="str">
        <f ca="1">VLOOKUP(Q1160,Tabela3[],10,0)</f>
        <v>Maquinário</v>
      </c>
      <c r="L1160" t="e" cm="1">
        <f t="array" aca="1" ref="L1160" ca="1">IF(Tabela2[[#This Row],[PORTO]]=Tabela2[[#This Row],[DESTINO]],0,erro)</f>
        <v>#NAME?</v>
      </c>
      <c r="N1160">
        <f t="shared" ca="1" si="151"/>
        <v>30</v>
      </c>
      <c r="O1160">
        <f t="shared" ca="1" si="144"/>
        <v>1</v>
      </c>
      <c r="P1160">
        <f t="shared" ca="1" si="145"/>
        <v>0</v>
      </c>
      <c r="Q1160">
        <f t="shared" ca="1" si="149"/>
        <v>1</v>
      </c>
      <c r="R1160">
        <f t="shared" ca="1" si="150"/>
        <v>21</v>
      </c>
    </row>
    <row r="1161" spans="1:18">
      <c r="A1161">
        <f ca="1">VLOOKUP(O1161,Tabela3[],2,0)</f>
        <v>2007</v>
      </c>
      <c r="B1161" t="str">
        <f ca="1">VLOOKUP(P1161,Tabela3[],4,0)</f>
        <v>NOVEMBRO</v>
      </c>
      <c r="C1161" t="str">
        <f ca="1">VLOOKUP(Q1161,Tabela3[],5,0)</f>
        <v>Japão</v>
      </c>
      <c r="D1161" t="str">
        <f ca="1">VLOOKUP(Q1161,Tabela3[],3,0)</f>
        <v>Toyota</v>
      </c>
      <c r="E1161" t="str">
        <f ca="1">IF(R1161=Q1161, (VLOOKUP(P1161+1,Tabela3[],5,0)),VLOOKUP(R1161,Tabela3[],5,0))</f>
        <v>Holanda</v>
      </c>
      <c r="F1161" s="1">
        <f t="shared" ca="1" si="146"/>
        <v>39375</v>
      </c>
      <c r="G1161" s="1">
        <f t="shared" ca="1" si="147"/>
        <v>39382.345575511972</v>
      </c>
      <c r="H1161">
        <f t="shared" ca="1" si="148"/>
        <v>0</v>
      </c>
      <c r="I1161" t="str">
        <f ca="1">VLOOKUP(Q1161,Tabela3[],9,1)</f>
        <v>Trailer Carriers</v>
      </c>
      <c r="J1161" t="str">
        <f ca="1">VLOOKUP(Q1161,Tabela3[],11,0)</f>
        <v>COROLLA CROSS XR</v>
      </c>
      <c r="K1161" t="str">
        <f ca="1">VLOOKUP(Q1161,Tabela3[],10,0)</f>
        <v>Carros</v>
      </c>
      <c r="L1161" t="e" cm="1">
        <f t="array" aca="1" ref="L1161" ca="1">IF(Tabela2[[#This Row],[PORTO]]=Tabela2[[#This Row],[DESTINO]],0,erro)</f>
        <v>#NAME?</v>
      </c>
      <c r="N1161">
        <f t="shared" ca="1" si="151"/>
        <v>400</v>
      </c>
      <c r="O1161">
        <f t="shared" ca="1" si="144"/>
        <v>7</v>
      </c>
      <c r="P1161">
        <f t="shared" ca="1" si="145"/>
        <v>10</v>
      </c>
      <c r="Q1161">
        <f t="shared" ca="1" si="149"/>
        <v>11</v>
      </c>
      <c r="R1161">
        <f t="shared" ca="1" si="150"/>
        <v>15</v>
      </c>
    </row>
    <row r="1162" spans="1:18">
      <c r="A1162">
        <f ca="1">VLOOKUP(O1162,Tabela3[],2,0)</f>
        <v>2001</v>
      </c>
      <c r="B1162" t="str">
        <f ca="1">VLOOKUP(P1162,Tabela3[],4,0)</f>
        <v>ABRIL</v>
      </c>
      <c r="C1162" t="str">
        <f ca="1">VLOOKUP(Q1162,Tabela3[],5,0)</f>
        <v>China</v>
      </c>
      <c r="D1162" t="str">
        <f ca="1">VLOOKUP(Q1162,Tabela3[],3,0)</f>
        <v>Alibaba Group</v>
      </c>
      <c r="E1162" t="str">
        <f ca="1">IF(R1162=Q1162, (VLOOKUP(P1162+1,Tabela3[],5,0)),VLOOKUP(R1162,Tabela3[],5,0))</f>
        <v>Japão</v>
      </c>
      <c r="F1162" s="1">
        <f t="shared" ca="1" si="146"/>
        <v>36958</v>
      </c>
      <c r="G1162" s="1">
        <f t="shared" ca="1" si="147"/>
        <v>36966.196440457461</v>
      </c>
      <c r="H1162">
        <f t="shared" ca="1" si="148"/>
        <v>0</v>
      </c>
      <c r="I1162" t="str">
        <f ca="1">VLOOKUP(Q1162,Tabela3[],9,1)</f>
        <v>HMM St Petersburg</v>
      </c>
      <c r="J1162" t="str">
        <f ca="1">VLOOKUP(Q1162,Tabela3[],11,0)</f>
        <v>Ar Condicionado 18000</v>
      </c>
      <c r="K1162" t="str">
        <f ca="1">VLOOKUP(Q1162,Tabela3[],10,0)</f>
        <v>Eletrônicos</v>
      </c>
      <c r="L1162" t="e" cm="1">
        <f t="array" aca="1" ref="L1162" ca="1">IF(Tabela2[[#This Row],[PORTO]]=Tabela2[[#This Row],[DESTINO]],0,erro)</f>
        <v>#NAME?</v>
      </c>
      <c r="N1162">
        <f t="shared" ca="1" si="151"/>
        <v>500</v>
      </c>
      <c r="O1162">
        <f t="shared" ca="1" si="144"/>
        <v>1</v>
      </c>
      <c r="P1162">
        <f t="shared" ca="1" si="145"/>
        <v>3</v>
      </c>
      <c r="Q1162">
        <f t="shared" ca="1" si="149"/>
        <v>2</v>
      </c>
      <c r="R1162">
        <f t="shared" ca="1" si="150"/>
        <v>9</v>
      </c>
    </row>
    <row r="1163" spans="1:18">
      <c r="A1163">
        <f ca="1">VLOOKUP(O1163,Tabela3[],2,0)</f>
        <v>2003</v>
      </c>
      <c r="B1163" t="str">
        <f ca="1">VLOOKUP(P1163,Tabela3[],4,0)</f>
        <v>ABRIL</v>
      </c>
      <c r="C1163" t="str">
        <f ca="1">VLOOKUP(Q1163,Tabela3[],5,0)</f>
        <v>Coréia do Sul</v>
      </c>
      <c r="D1163" t="str">
        <f ca="1">VLOOKUP(Q1163,Tabela3[],3,0)</f>
        <v>Samsung</v>
      </c>
      <c r="E1163" t="str">
        <f ca="1">IF(R1163=Q1163, (VLOOKUP(P1163+1,Tabela3[],5,0)),VLOOKUP(R1163,Tabela3[],5,0))</f>
        <v>China</v>
      </c>
      <c r="F1163" s="1">
        <f t="shared" ca="1" si="146"/>
        <v>37707</v>
      </c>
      <c r="G1163" s="1">
        <f t="shared" ca="1" si="147"/>
        <v>37708.635805954022</v>
      </c>
      <c r="H1163">
        <f t="shared" ca="1" si="148"/>
        <v>0</v>
      </c>
      <c r="I1163" t="str">
        <f ca="1">VLOOKUP(Q1163,Tabela3[],9,1)</f>
        <v>HMM Rotterdam</v>
      </c>
      <c r="J1163" t="str">
        <f ca="1">VLOOKUP(Q1163,Tabela3[],11,0)</f>
        <v>QLED 4k 75"</v>
      </c>
      <c r="K1163" t="str">
        <f ca="1">VLOOKUP(Q1163,Tabela3[],10,0)</f>
        <v>Eletrônicos</v>
      </c>
      <c r="L1163" t="e" cm="1">
        <f t="array" aca="1" ref="L1163" ca="1">IF(Tabela2[[#This Row],[PORTO]]=Tabela2[[#This Row],[DESTINO]],0,erro)</f>
        <v>#NAME?</v>
      </c>
      <c r="N1163">
        <f t="shared" ca="1" si="151"/>
        <v>2500</v>
      </c>
      <c r="O1163">
        <f t="shared" ca="1" si="144"/>
        <v>3</v>
      </c>
      <c r="P1163">
        <f t="shared" ca="1" si="145"/>
        <v>3</v>
      </c>
      <c r="Q1163">
        <f t="shared" ca="1" si="149"/>
        <v>13</v>
      </c>
      <c r="R1163">
        <f t="shared" ca="1" si="150"/>
        <v>1</v>
      </c>
    </row>
    <row r="1164" spans="1:18">
      <c r="A1164">
        <f ca="1">VLOOKUP(O1164,Tabela3[],2,0)</f>
        <v>2005</v>
      </c>
      <c r="B1164" t="str">
        <f ca="1">VLOOKUP(P1164,Tabela3[],4,0)</f>
        <v>SETEMBRO</v>
      </c>
      <c r="C1164" t="str">
        <f ca="1">VLOOKUP(Q1164,Tabela3[],5,0)</f>
        <v>Alemanha</v>
      </c>
      <c r="D1164" t="str">
        <f ca="1">VLOOKUP(Q1164,Tabela3[],3,0)</f>
        <v>Volkswagen</v>
      </c>
      <c r="E1164" t="str">
        <f ca="1">IF(R1164=Q1164, (VLOOKUP(P1164+1,Tabela3[],5,0)),VLOOKUP(R1164,Tabela3[],5,0))</f>
        <v>França</v>
      </c>
      <c r="F1164" s="1">
        <f t="shared" ca="1" si="146"/>
        <v>38580</v>
      </c>
      <c r="G1164" s="1">
        <f t="shared" ca="1" si="147"/>
        <v>38588.789411927399</v>
      </c>
      <c r="H1164">
        <f t="shared" ca="1" si="148"/>
        <v>0</v>
      </c>
      <c r="I1164" t="str">
        <f ca="1">VLOOKUP(Q1164,Tabela3[],9,1)</f>
        <v>Warehouse Carriers </v>
      </c>
      <c r="J1164" t="str">
        <f ca="1">VLOOKUP(Q1164,Tabela3[],11,0)</f>
        <v>Cross CD (Saveiro)</v>
      </c>
      <c r="K1164" t="str">
        <f ca="1">VLOOKUP(Q1164,Tabela3[],10,0)</f>
        <v>Carros</v>
      </c>
      <c r="L1164" t="e" cm="1">
        <f t="array" aca="1" ref="L1164" ca="1">IF(Tabela2[[#This Row],[PORTO]]=Tabela2[[#This Row],[DESTINO]],0,erro)</f>
        <v>#NAME?</v>
      </c>
      <c r="N1164">
        <f t="shared" ca="1" si="151"/>
        <v>300</v>
      </c>
      <c r="O1164">
        <f t="shared" ca="1" si="144"/>
        <v>5</v>
      </c>
      <c r="P1164">
        <f t="shared" ca="1" si="145"/>
        <v>8</v>
      </c>
      <c r="Q1164">
        <f t="shared" ca="1" si="149"/>
        <v>6</v>
      </c>
      <c r="R1164">
        <f t="shared" ca="1" si="150"/>
        <v>22</v>
      </c>
    </row>
    <row r="1165" spans="1:18">
      <c r="A1165">
        <f ca="1">VLOOKUP(O1165,Tabela3[],2,0)</f>
        <v>2003</v>
      </c>
      <c r="B1165" t="str">
        <f ca="1">VLOOKUP(P1165,Tabela3[],4,0)</f>
        <v>MAIO</v>
      </c>
      <c r="C1165" t="str">
        <f ca="1">VLOOKUP(Q1165,Tabela3[],5,0)</f>
        <v>Holanda</v>
      </c>
      <c r="D1165" t="str">
        <f ca="1">VLOOKUP(Q1165,Tabela3[],3,0)</f>
        <v>Shell</v>
      </c>
      <c r="E1165" t="str">
        <f ca="1">IF(R1165=Q1165, (VLOOKUP(P1165+1,Tabela3[],5,0)),VLOOKUP(R1165,Tabela3[],5,0))</f>
        <v>Holanda</v>
      </c>
      <c r="F1165" s="1">
        <f t="shared" ca="1" si="146"/>
        <v>37719</v>
      </c>
      <c r="G1165" s="1">
        <f t="shared" ca="1" si="147"/>
        <v>37726.05197789715</v>
      </c>
      <c r="H1165">
        <f t="shared" ca="1" si="148"/>
        <v>0</v>
      </c>
      <c r="I1165" t="str">
        <f ca="1">VLOOKUP(Q1165,Tabela3[],9,1)</f>
        <v>AbQaiq</v>
      </c>
      <c r="J1165" t="str">
        <f ca="1">VLOOKUP(Q1165,Tabela3[],11,0)</f>
        <v>Petróleo Bruto</v>
      </c>
      <c r="K1165" t="str">
        <f ca="1">VLOOKUP(Q1165,Tabela3[],10,0)</f>
        <v>Petróleo</v>
      </c>
      <c r="L1165" cm="1">
        <f t="array" aca="1" ref="L1165" ca="1">IF(Tabela2[[#This Row],[PORTO]]=Tabela2[[#This Row],[DESTINO]],0,erro)</f>
        <v>0</v>
      </c>
      <c r="N1165">
        <f t="shared" ca="1" si="151"/>
        <v>88000</v>
      </c>
      <c r="O1165">
        <f t="shared" ca="1" si="144"/>
        <v>3</v>
      </c>
      <c r="P1165">
        <f t="shared" ca="1" si="145"/>
        <v>4</v>
      </c>
      <c r="Q1165">
        <f t="shared" ca="1" si="149"/>
        <v>17</v>
      </c>
      <c r="R1165">
        <f t="shared" ca="1" si="150"/>
        <v>15</v>
      </c>
    </row>
    <row r="1166" spans="1:18">
      <c r="A1166">
        <f ca="1">VLOOKUP(O1166,Tabela3[],2,0)</f>
        <v>2007</v>
      </c>
      <c r="B1166" t="str">
        <f ca="1">VLOOKUP(P1166,Tabela3[],4,0)</f>
        <v>FEVEREIRO</v>
      </c>
      <c r="C1166" t="str">
        <f ca="1">VLOOKUP(Q1166,Tabela3[],5,0)</f>
        <v>Coréia do Sul</v>
      </c>
      <c r="D1166" t="str">
        <f ca="1">VLOOKUP(Q1166,Tabela3[],3,0)</f>
        <v>Samsung</v>
      </c>
      <c r="E1166" t="str">
        <f ca="1">IF(R1166=Q1166, (VLOOKUP(P1166+1,Tabela3[],5,0)),VLOOKUP(R1166,Tabela3[],5,0))</f>
        <v>Estados Unidos</v>
      </c>
      <c r="F1166" s="1">
        <f t="shared" ca="1" si="146"/>
        <v>39093</v>
      </c>
      <c r="G1166" s="1">
        <f t="shared" ca="1" si="147"/>
        <v>39102.152625476512</v>
      </c>
      <c r="H1166">
        <f t="shared" ca="1" si="148"/>
        <v>1</v>
      </c>
      <c r="I1166" t="str">
        <f ca="1">VLOOKUP(Q1166,Tabela3[],9,1)</f>
        <v>HMM Rotterdam</v>
      </c>
      <c r="J1166" t="str">
        <f ca="1">VLOOKUP(Q1166,Tabela3[],11,0)</f>
        <v>Neo QLED 8k 75"</v>
      </c>
      <c r="K1166" t="str">
        <f ca="1">VLOOKUP(Q1166,Tabela3[],10,0)</f>
        <v>Eletrônicos</v>
      </c>
      <c r="L1166" t="e" cm="1">
        <f t="array" aca="1" ref="L1166" ca="1">IF(Tabela2[[#This Row],[PORTO]]=Tabela2[[#This Row],[DESTINO]],0,erro)</f>
        <v>#NAME?</v>
      </c>
      <c r="N1166">
        <f t="shared" ca="1" si="151"/>
        <v>1500</v>
      </c>
      <c r="O1166">
        <f t="shared" ca="1" si="144"/>
        <v>7</v>
      </c>
      <c r="P1166">
        <f t="shared" ca="1" si="145"/>
        <v>1</v>
      </c>
      <c r="Q1166">
        <f t="shared" ca="1" si="149"/>
        <v>12</v>
      </c>
      <c r="R1166">
        <f t="shared" ca="1" si="150"/>
        <v>4</v>
      </c>
    </row>
    <row r="1167" spans="1:18">
      <c r="A1167">
        <f ca="1">VLOOKUP(O1167,Tabela3[],2,0)</f>
        <v>2004</v>
      </c>
      <c r="B1167" t="str">
        <f ca="1">VLOOKUP(P1167,Tabela3[],4,0)</f>
        <v>JANEIRO</v>
      </c>
      <c r="C1167" t="str">
        <f ca="1">VLOOKUP(Q1167,Tabela3[],5,0)</f>
        <v>Holanda</v>
      </c>
      <c r="D1167" t="str">
        <f ca="1">VLOOKUP(Q1167,Tabela3[],3,0)</f>
        <v>Shell</v>
      </c>
      <c r="E1167" t="str">
        <f ca="1">IF(R1167=Q1167, (VLOOKUP(P1167+1,Tabela3[],5,0)),VLOOKUP(R1167,Tabela3[],5,0))</f>
        <v>Japão</v>
      </c>
      <c r="F1167" s="1">
        <f t="shared" ca="1" si="146"/>
        <v>38011</v>
      </c>
      <c r="G1167" s="1">
        <f t="shared" ca="1" si="147"/>
        <v>38018.857070423706</v>
      </c>
      <c r="H1167">
        <f t="shared" ca="1" si="148"/>
        <v>1</v>
      </c>
      <c r="I1167" t="str">
        <f ca="1">VLOOKUP(Q1167,Tabela3[],9,1)</f>
        <v>AbQaiq</v>
      </c>
      <c r="J1167" t="str">
        <f ca="1">VLOOKUP(Q1167,Tabela3[],11,0)</f>
        <v>Diesel</v>
      </c>
      <c r="K1167" t="str">
        <f ca="1">VLOOKUP(Q1167,Tabela3[],10,0)</f>
        <v>Petróleo</v>
      </c>
      <c r="L1167" t="e" cm="1">
        <f t="array" aca="1" ref="L1167" ca="1">IF(Tabela2[[#This Row],[PORTO]]=Tabela2[[#This Row],[DESTINO]],0,erro)</f>
        <v>#NAME?</v>
      </c>
      <c r="N1167">
        <f t="shared" ca="1" si="151"/>
        <v>63000</v>
      </c>
      <c r="O1167">
        <f t="shared" ca="1" si="144"/>
        <v>4</v>
      </c>
      <c r="P1167">
        <f t="shared" ca="1" si="145"/>
        <v>0</v>
      </c>
      <c r="Q1167">
        <f t="shared" ca="1" si="149"/>
        <v>15</v>
      </c>
      <c r="R1167">
        <f t="shared" ca="1" si="150"/>
        <v>9</v>
      </c>
    </row>
    <row r="1168" spans="1:18">
      <c r="A1168">
        <f ca="1">VLOOKUP(O1168,Tabela3[],2,0)</f>
        <v>2001</v>
      </c>
      <c r="B1168" t="str">
        <f ca="1">VLOOKUP(P1168,Tabela3[],4,0)</f>
        <v>JUNHO</v>
      </c>
      <c r="C1168" t="str">
        <f ca="1">VLOOKUP(Q1168,Tabela3[],5,0)</f>
        <v>Brasil</v>
      </c>
      <c r="D1168" t="str">
        <f ca="1">VLOOKUP(Q1168,Tabela3[],3,0)</f>
        <v>VALE</v>
      </c>
      <c r="E1168" t="str">
        <f ca="1">IF(R1168=Q1168, (VLOOKUP(P1168+1,Tabela3[],5,0)),VLOOKUP(R1168,Tabela3[],5,0))</f>
        <v>China</v>
      </c>
      <c r="F1168" s="1">
        <f t="shared" ca="1" si="146"/>
        <v>37013</v>
      </c>
      <c r="G1168" s="1">
        <f t="shared" ca="1" si="147"/>
        <v>37019.539708016739</v>
      </c>
      <c r="H1168">
        <f t="shared" ca="1" si="148"/>
        <v>1</v>
      </c>
      <c r="I1168" t="str">
        <f ca="1">VLOOKUP(Q1168,Tabela3[],9,1)</f>
        <v>Lan Hua Hai</v>
      </c>
      <c r="J1168" t="str">
        <f ca="1">VLOOKUP(Q1168,Tabela3[],11,0)</f>
        <v>Bauxita</v>
      </c>
      <c r="K1168" t="str">
        <f ca="1">VLOOKUP(Q1168,Tabela3[],10,0)</f>
        <v>Minério</v>
      </c>
      <c r="L1168" t="e" cm="1">
        <f t="array" aca="1" ref="L1168" ca="1">IF(Tabela2[[#This Row],[PORTO]]=Tabela2[[#This Row],[DESTINO]],0,erro)</f>
        <v>#NAME?</v>
      </c>
      <c r="N1168">
        <f t="shared" ca="1" si="151"/>
        <v>0</v>
      </c>
      <c r="O1168">
        <f t="shared" ca="1" si="144"/>
        <v>1</v>
      </c>
      <c r="P1168">
        <f t="shared" ca="1" si="145"/>
        <v>5</v>
      </c>
      <c r="Q1168">
        <f t="shared" ca="1" si="149"/>
        <v>28</v>
      </c>
      <c r="R1168">
        <f t="shared" ca="1" si="150"/>
        <v>0</v>
      </c>
    </row>
    <row r="1169" spans="1:18">
      <c r="A1169">
        <f ca="1">VLOOKUP(O1169,Tabela3[],2,0)</f>
        <v>2006</v>
      </c>
      <c r="B1169" t="str">
        <f ca="1">VLOOKUP(P1169,Tabela3[],4,0)</f>
        <v>SETEMBRO</v>
      </c>
      <c r="C1169" t="str">
        <f ca="1">VLOOKUP(Q1169,Tabela3[],5,0)</f>
        <v>Japão</v>
      </c>
      <c r="D1169" t="str">
        <f ca="1">VLOOKUP(Q1169,Tabela3[],3,0)</f>
        <v>Toyota</v>
      </c>
      <c r="E1169" t="str">
        <f ca="1">IF(R1169=Q1169, (VLOOKUP(P1169+1,Tabela3[],5,0)),VLOOKUP(R1169,Tabela3[],5,0))</f>
        <v>Estados Unidos</v>
      </c>
      <c r="F1169" s="1">
        <f t="shared" ca="1" si="146"/>
        <v>38951</v>
      </c>
      <c r="G1169" s="1">
        <f t="shared" ca="1" si="147"/>
        <v>38952.931885853162</v>
      </c>
      <c r="H1169">
        <f t="shared" ca="1" si="148"/>
        <v>0</v>
      </c>
      <c r="I1169" t="str">
        <f ca="1">VLOOKUP(Q1169,Tabela3[],9,1)</f>
        <v>Trailer Carriers</v>
      </c>
      <c r="J1169" t="str">
        <f ca="1">VLOOKUP(Q1169,Tabela3[],11,0)</f>
        <v>HILUX CABINE DUPLA STD POWER PACK</v>
      </c>
      <c r="K1169" t="str">
        <f ca="1">VLOOKUP(Q1169,Tabela3[],10,0)</f>
        <v>Carros</v>
      </c>
      <c r="L1169" t="e" cm="1">
        <f t="array" aca="1" ref="L1169" ca="1">IF(Tabela2[[#This Row],[PORTO]]=Tabela2[[#This Row],[DESTINO]],0,erro)</f>
        <v>#NAME?</v>
      </c>
      <c r="N1169">
        <f t="shared" ca="1" si="151"/>
        <v>300</v>
      </c>
      <c r="O1169">
        <f t="shared" ca="1" si="144"/>
        <v>6</v>
      </c>
      <c r="P1169">
        <f t="shared" ca="1" si="145"/>
        <v>8</v>
      </c>
      <c r="Q1169">
        <f t="shared" ca="1" si="149"/>
        <v>9</v>
      </c>
      <c r="R1169">
        <f t="shared" ca="1" si="150"/>
        <v>4</v>
      </c>
    </row>
    <row r="1170" spans="1:18">
      <c r="A1170">
        <f ca="1">VLOOKUP(O1170,Tabela3[],2,0)</f>
        <v>2007</v>
      </c>
      <c r="B1170" t="str">
        <f ca="1">VLOOKUP(P1170,Tabela3[],4,0)</f>
        <v>DEZEMBRO</v>
      </c>
      <c r="C1170" t="str">
        <f ca="1">VLOOKUP(Q1170,Tabela3[],5,0)</f>
        <v>Japão</v>
      </c>
      <c r="D1170" t="str">
        <f ca="1">VLOOKUP(Q1170,Tabela3[],3,0)</f>
        <v>Toyota</v>
      </c>
      <c r="E1170" t="str">
        <f ca="1">IF(R1170=Q1170, (VLOOKUP(P1170+1,Tabela3[],5,0)),VLOOKUP(R1170,Tabela3[],5,0))</f>
        <v>França</v>
      </c>
      <c r="F1170" s="1">
        <f t="shared" ca="1" si="146"/>
        <v>39412</v>
      </c>
      <c r="G1170" s="1">
        <f t="shared" ca="1" si="147"/>
        <v>39412.257610807814</v>
      </c>
      <c r="H1170">
        <f t="shared" ca="1" si="148"/>
        <v>1</v>
      </c>
      <c r="I1170" t="str">
        <f ca="1">VLOOKUP(Q1170,Tabela3[],9,1)</f>
        <v>Trailer Carriers</v>
      </c>
      <c r="J1170" t="str">
        <f ca="1">VLOOKUP(Q1170,Tabela3[],11,0)</f>
        <v>COROLLA GLI</v>
      </c>
      <c r="K1170" t="str">
        <f ca="1">VLOOKUP(Q1170,Tabela3[],10,0)</f>
        <v>Carros</v>
      </c>
      <c r="L1170" t="e" cm="1">
        <f t="array" aca="1" ref="L1170" ca="1">IF(Tabela2[[#This Row],[PORTO]]=Tabela2[[#This Row],[DESTINO]],0,erro)</f>
        <v>#NAME?</v>
      </c>
      <c r="N1170">
        <f t="shared" ca="1" si="151"/>
        <v>500</v>
      </c>
      <c r="O1170">
        <f t="shared" ca="1" si="144"/>
        <v>7</v>
      </c>
      <c r="P1170">
        <f t="shared" ca="1" si="145"/>
        <v>11</v>
      </c>
      <c r="Q1170">
        <f t="shared" ca="1" si="149"/>
        <v>10</v>
      </c>
      <c r="R1170">
        <f t="shared" ca="1" si="150"/>
        <v>22</v>
      </c>
    </row>
    <row r="1171" spans="1:18">
      <c r="A1171">
        <f ca="1">VLOOKUP(O1171,Tabela3[],2,0)</f>
        <v>2007</v>
      </c>
      <c r="B1171" t="str">
        <f ca="1">VLOOKUP(P1171,Tabela3[],4,0)</f>
        <v>OUTUBRO</v>
      </c>
      <c r="C1171" t="str">
        <f ca="1">VLOOKUP(Q1171,Tabela3[],5,0)</f>
        <v>Japão</v>
      </c>
      <c r="D1171" t="str">
        <f ca="1">VLOOKUP(Q1171,Tabela3[],3,0)</f>
        <v>Toyota</v>
      </c>
      <c r="E1171" t="str">
        <f ca="1">IF(R1171=Q1171, (VLOOKUP(P1171+1,Tabela3[],5,0)),VLOOKUP(R1171,Tabela3[],5,0))</f>
        <v>China</v>
      </c>
      <c r="F1171" s="1">
        <f t="shared" ca="1" si="146"/>
        <v>39328</v>
      </c>
      <c r="G1171" s="1">
        <f t="shared" ca="1" si="147"/>
        <v>39337.94764582377</v>
      </c>
      <c r="H1171">
        <f t="shared" ca="1" si="148"/>
        <v>0</v>
      </c>
      <c r="I1171" t="str">
        <f ca="1">VLOOKUP(Q1171,Tabela3[],9,1)</f>
        <v>Trailer Carriers</v>
      </c>
      <c r="J1171" t="str">
        <f ca="1">VLOOKUP(Q1171,Tabela3[],11,0)</f>
        <v>HILUX CABINE DUPLA STD POWER PACK</v>
      </c>
      <c r="K1171" t="str">
        <f ca="1">VLOOKUP(Q1171,Tabela3[],10,0)</f>
        <v>Carros</v>
      </c>
      <c r="L1171" t="e" cm="1">
        <f t="array" aca="1" ref="L1171" ca="1">IF(Tabela2[[#This Row],[PORTO]]=Tabela2[[#This Row],[DESTINO]],0,erro)</f>
        <v>#NAME?</v>
      </c>
      <c r="N1171">
        <f t="shared" ca="1" si="151"/>
        <v>300</v>
      </c>
      <c r="O1171">
        <f t="shared" ref="O1171:O1234" ca="1" si="152">INT(RAND()*10)</f>
        <v>7</v>
      </c>
      <c r="P1171">
        <f t="shared" ref="P1171:P1234" ca="1" si="153">INT(RAND()*13)</f>
        <v>9</v>
      </c>
      <c r="Q1171">
        <f t="shared" ca="1" si="149"/>
        <v>9</v>
      </c>
      <c r="R1171">
        <f t="shared" ca="1" si="150"/>
        <v>1</v>
      </c>
    </row>
    <row r="1172" spans="1:18">
      <c r="A1172">
        <f ca="1">VLOOKUP(O1172,Tabela3[],2,0)</f>
        <v>2003</v>
      </c>
      <c r="B1172" t="str">
        <f ca="1">VLOOKUP(P1172,Tabela3[],4,0)</f>
        <v>MAIO</v>
      </c>
      <c r="C1172" t="str">
        <f ca="1">VLOOKUP(Q1172,Tabela3[],5,0)</f>
        <v>França</v>
      </c>
      <c r="D1172" t="str">
        <f ca="1">VLOOKUP(Q1172,Tabela3[],3,0)</f>
        <v> LVMH</v>
      </c>
      <c r="E1172" t="str">
        <f ca="1">IF(R1172=Q1172, (VLOOKUP(P1172+1,Tabela3[],5,0)),VLOOKUP(R1172,Tabela3[],5,0))</f>
        <v>Holanda</v>
      </c>
      <c r="F1172" s="1">
        <f t="shared" ca="1" si="146"/>
        <v>37725</v>
      </c>
      <c r="G1172" s="1">
        <f t="shared" ca="1" si="147"/>
        <v>37725.410936445507</v>
      </c>
      <c r="H1172">
        <f t="shared" ca="1" si="148"/>
        <v>1</v>
      </c>
      <c r="I1172" t="str">
        <f ca="1">VLOOKUP(Q1172,Tabela3[],9,1)</f>
        <v>Emma Maersk</v>
      </c>
      <c r="J1172" t="str">
        <f ca="1">VLOOKUP(Q1172,Tabela3[],11,0)</f>
        <v>Guerlain</v>
      </c>
      <c r="K1172" t="str">
        <f ca="1">VLOOKUP(Q1172,Tabela3[],10,0)</f>
        <v>Tecido</v>
      </c>
      <c r="L1172" t="e" cm="1">
        <f t="array" aca="1" ref="L1172" ca="1">IF(Tabela2[[#This Row],[PORTO]]=Tabela2[[#This Row],[DESTINO]],0,erro)</f>
        <v>#NAME?</v>
      </c>
      <c r="N1172">
        <f t="shared" ca="1" si="151"/>
        <v>27000</v>
      </c>
      <c r="O1172">
        <f t="shared" ca="1" si="152"/>
        <v>3</v>
      </c>
      <c r="P1172">
        <f t="shared" ca="1" si="153"/>
        <v>4</v>
      </c>
      <c r="Q1172">
        <f t="shared" ca="1" si="149"/>
        <v>23</v>
      </c>
      <c r="R1172">
        <f t="shared" ca="1" si="150"/>
        <v>16</v>
      </c>
    </row>
    <row r="1173" spans="1:18">
      <c r="A1173">
        <f ca="1">VLOOKUP(O1173,Tabela3[],2,0)</f>
        <v>2002</v>
      </c>
      <c r="B1173" t="str">
        <f ca="1">VLOOKUP(P1173,Tabela3[],4,0)</f>
        <v>OUTUBRO</v>
      </c>
      <c r="C1173" t="str">
        <f ca="1">VLOOKUP(Q1173,Tabela3[],5,0)</f>
        <v>Japão</v>
      </c>
      <c r="D1173" t="str">
        <f ca="1">VLOOKUP(Q1173,Tabela3[],3,0)</f>
        <v>Toyota</v>
      </c>
      <c r="E1173" t="str">
        <f ca="1">IF(R1173=Q1173, (VLOOKUP(P1173+1,Tabela3[],5,0)),VLOOKUP(R1173,Tabela3[],5,0))</f>
        <v>China</v>
      </c>
      <c r="F1173" s="1">
        <f t="shared" ca="1" si="146"/>
        <v>37525</v>
      </c>
      <c r="G1173" s="1">
        <f t="shared" ca="1" si="147"/>
        <v>37525.817671633675</v>
      </c>
      <c r="H1173">
        <f t="shared" ca="1" si="148"/>
        <v>1</v>
      </c>
      <c r="I1173" t="str">
        <f ca="1">VLOOKUP(Q1173,Tabela3[],9,1)</f>
        <v>Trailer Carriers</v>
      </c>
      <c r="J1173" t="str">
        <f ca="1">VLOOKUP(Q1173,Tabela3[],11,0)</f>
        <v>HILUX CABINE DUPLA STD POWER PACK</v>
      </c>
      <c r="K1173" t="str">
        <f ca="1">VLOOKUP(Q1173,Tabela3[],10,0)</f>
        <v>Carros</v>
      </c>
      <c r="L1173" t="e" cm="1">
        <f t="array" aca="1" ref="L1173" ca="1">IF(Tabela2[[#This Row],[PORTO]]=Tabela2[[#This Row],[DESTINO]],0,erro)</f>
        <v>#NAME?</v>
      </c>
      <c r="N1173">
        <f t="shared" ca="1" si="151"/>
        <v>200</v>
      </c>
      <c r="O1173">
        <f t="shared" ca="1" si="152"/>
        <v>2</v>
      </c>
      <c r="P1173">
        <f t="shared" ca="1" si="153"/>
        <v>9</v>
      </c>
      <c r="Q1173">
        <f t="shared" ca="1" si="149"/>
        <v>9</v>
      </c>
      <c r="R1173">
        <f t="shared" ca="1" si="150"/>
        <v>1</v>
      </c>
    </row>
    <row r="1174" spans="1:18">
      <c r="A1174">
        <f ca="1">VLOOKUP(O1174,Tabela3[],2,0)</f>
        <v>2001</v>
      </c>
      <c r="B1174" t="str">
        <f ca="1">VLOOKUP(P1174,Tabela3[],4,0)</f>
        <v>JUNHO</v>
      </c>
      <c r="C1174" t="str">
        <f ca="1">VLOOKUP(Q1174,Tabela3[],5,0)</f>
        <v>Holanda</v>
      </c>
      <c r="D1174" t="str">
        <f ca="1">VLOOKUP(Q1174,Tabela3[],3,0)</f>
        <v>Shell</v>
      </c>
      <c r="E1174" t="str">
        <f ca="1">IF(R1174=Q1174, (VLOOKUP(P1174+1,Tabela3[],5,0)),VLOOKUP(R1174,Tabela3[],5,0))</f>
        <v>Alemanha</v>
      </c>
      <c r="F1174" s="1">
        <f t="shared" ca="1" si="146"/>
        <v>37015</v>
      </c>
      <c r="G1174" s="1">
        <f t="shared" ca="1" si="147"/>
        <v>37016.736929564497</v>
      </c>
      <c r="H1174">
        <f t="shared" ca="1" si="148"/>
        <v>0</v>
      </c>
      <c r="I1174" t="str">
        <f ca="1">VLOOKUP(Q1174,Tabela3[],9,1)</f>
        <v>AbQaiq</v>
      </c>
      <c r="J1174" t="str">
        <f ca="1">VLOOKUP(Q1174,Tabela3[],11,0)</f>
        <v>Diesel</v>
      </c>
      <c r="K1174" t="str">
        <f ca="1">VLOOKUP(Q1174,Tabela3[],10,0)</f>
        <v>Petróleo</v>
      </c>
      <c r="L1174" t="e" cm="1">
        <f t="array" aca="1" ref="L1174" ca="1">IF(Tabela2[[#This Row],[PORTO]]=Tabela2[[#This Row],[DESTINO]],0,erro)</f>
        <v>#NAME?</v>
      </c>
      <c r="N1174">
        <f t="shared" ca="1" si="151"/>
        <v>70000</v>
      </c>
      <c r="O1174">
        <f t="shared" ca="1" si="152"/>
        <v>1</v>
      </c>
      <c r="P1174">
        <f t="shared" ca="1" si="153"/>
        <v>5</v>
      </c>
      <c r="Q1174">
        <f t="shared" ca="1" si="149"/>
        <v>15</v>
      </c>
      <c r="R1174">
        <f t="shared" ca="1" si="150"/>
        <v>15</v>
      </c>
    </row>
    <row r="1175" spans="1:18">
      <c r="A1175">
        <f ca="1">VLOOKUP(O1175,Tabela3[],2,0)</f>
        <v>2001</v>
      </c>
      <c r="B1175" t="str">
        <f ca="1">VLOOKUP(P1175,Tabela3[],4,0)</f>
        <v>JULHO</v>
      </c>
      <c r="C1175" t="str">
        <f ca="1">VLOOKUP(Q1175,Tabela3[],5,0)</f>
        <v>Reino Unido</v>
      </c>
      <c r="D1175" t="str">
        <f ca="1">VLOOKUP(Q1175,Tabela3[],3,0)</f>
        <v>Unilever</v>
      </c>
      <c r="E1175" t="str">
        <f ca="1">IF(R1175=Q1175, (VLOOKUP(P1175+1,Tabela3[],5,0)),VLOOKUP(R1175,Tabela3[],5,0))</f>
        <v>China</v>
      </c>
      <c r="F1175" s="1">
        <f t="shared" ca="1" si="146"/>
        <v>37064</v>
      </c>
      <c r="G1175" s="1">
        <f t="shared" ca="1" si="147"/>
        <v>37072.128593285568</v>
      </c>
      <c r="H1175">
        <f t="shared" ca="1" si="148"/>
        <v>1</v>
      </c>
      <c r="I1175" t="str">
        <f ca="1">VLOOKUP(Q1175,Tabela3[],9,1)</f>
        <v>HMM Helsinki</v>
      </c>
      <c r="J1175" t="str">
        <f ca="1">VLOOKUP(Q1175,Tabela3[],11,0)</f>
        <v xml:space="preserve">Desodorante Antitranspirante Aerosol </v>
      </c>
      <c r="K1175" t="str">
        <f ca="1">VLOOKUP(Q1175,Tabela3[],10,0)</f>
        <v>Quimico</v>
      </c>
      <c r="L1175" t="e" cm="1">
        <f t="array" aca="1" ref="L1175" ca="1">IF(Tabela2[[#This Row],[PORTO]]=Tabela2[[#This Row],[DESTINO]],0,erro)</f>
        <v>#NAME?</v>
      </c>
      <c r="N1175">
        <f t="shared" ca="1" si="151"/>
        <v>500000</v>
      </c>
      <c r="O1175">
        <f t="shared" ca="1" si="152"/>
        <v>1</v>
      </c>
      <c r="P1175">
        <f t="shared" ca="1" si="153"/>
        <v>6</v>
      </c>
      <c r="Q1175">
        <f t="shared" ca="1" si="149"/>
        <v>25</v>
      </c>
      <c r="R1175">
        <f t="shared" ca="1" si="150"/>
        <v>1</v>
      </c>
    </row>
    <row r="1176" spans="1:18">
      <c r="A1176">
        <f ca="1">VLOOKUP(O1176,Tabela3[],2,0)</f>
        <v>2005</v>
      </c>
      <c r="B1176" t="str">
        <f ca="1">VLOOKUP(P1176,Tabela3[],4,0)</f>
        <v>FEVEREIRO</v>
      </c>
      <c r="C1176" t="str">
        <f ca="1">VLOOKUP(Q1176,Tabela3[],5,0)</f>
        <v>Coréia do Sul</v>
      </c>
      <c r="D1176" t="str">
        <f ca="1">VLOOKUP(Q1176,Tabela3[],3,0)</f>
        <v>Samsung</v>
      </c>
      <c r="E1176" t="str">
        <f ca="1">IF(R1176=Q1176, (VLOOKUP(P1176+1,Tabela3[],5,0)),VLOOKUP(R1176,Tabela3[],5,0))</f>
        <v>Holanda</v>
      </c>
      <c r="F1176" s="1">
        <f t="shared" ca="1" si="146"/>
        <v>38355</v>
      </c>
      <c r="G1176" s="1">
        <f t="shared" ca="1" si="147"/>
        <v>38362.35671023235</v>
      </c>
      <c r="H1176">
        <f t="shared" ca="1" si="148"/>
        <v>1</v>
      </c>
      <c r="I1176" t="str">
        <f ca="1">VLOOKUP(Q1176,Tabela3[],9,1)</f>
        <v>HMM Rotterdam</v>
      </c>
      <c r="J1176" t="str">
        <f ca="1">VLOOKUP(Q1176,Tabela3[],11,0)</f>
        <v>Crystal UHD 4k 65"</v>
      </c>
      <c r="K1176" t="str">
        <f ca="1">VLOOKUP(Q1176,Tabela3[],10,0)</f>
        <v>Eletrônicos</v>
      </c>
      <c r="L1176" t="e" cm="1">
        <f t="array" aca="1" ref="L1176" ca="1">IF(Tabela2[[#This Row],[PORTO]]=Tabela2[[#This Row],[DESTINO]],0,erro)</f>
        <v>#NAME?</v>
      </c>
      <c r="N1176">
        <f t="shared" ca="1" si="151"/>
        <v>2500</v>
      </c>
      <c r="O1176">
        <f t="shared" ca="1" si="152"/>
        <v>5</v>
      </c>
      <c r="P1176">
        <f t="shared" ca="1" si="153"/>
        <v>1</v>
      </c>
      <c r="Q1176">
        <f t="shared" ca="1" si="149"/>
        <v>14</v>
      </c>
      <c r="R1176">
        <f t="shared" ca="1" si="150"/>
        <v>15</v>
      </c>
    </row>
    <row r="1177" spans="1:18">
      <c r="A1177">
        <f ca="1">VLOOKUP(O1177,Tabela3[],2,0)</f>
        <v>2006</v>
      </c>
      <c r="B1177" t="str">
        <f ca="1">VLOOKUP(P1177,Tabela3[],4,0)</f>
        <v>JANEIRO</v>
      </c>
      <c r="C1177" t="str">
        <f ca="1">VLOOKUP(Q1177,Tabela3[],5,0)</f>
        <v>Estados Unidos</v>
      </c>
      <c r="D1177" t="str">
        <f ca="1">VLOOKUP(Q1177,Tabela3[],3,0)</f>
        <v>Amazon</v>
      </c>
      <c r="E1177" t="str">
        <f ca="1">IF(R1177=Q1177, (VLOOKUP(P1177+1,Tabela3[],5,0)),VLOOKUP(R1177,Tabela3[],5,0))</f>
        <v>Coréia do Sul</v>
      </c>
      <c r="F1177" s="1">
        <f t="shared" ca="1" si="146"/>
        <v>38728</v>
      </c>
      <c r="G1177" s="1">
        <f t="shared" ca="1" si="147"/>
        <v>38736.333466809534</v>
      </c>
      <c r="H1177">
        <f t="shared" ca="1" si="148"/>
        <v>1</v>
      </c>
      <c r="I1177" t="str">
        <f ca="1">VLOOKUP(Q1177,Tabela3[],9,1)</f>
        <v>HMM Algeciras</v>
      </c>
      <c r="J1177" t="str">
        <f ca="1">VLOOKUP(Q1177,Tabela3[],11,0)</f>
        <v>Escrivaninha Trevalla</v>
      </c>
      <c r="K1177" t="str">
        <f ca="1">VLOOKUP(Q1177,Tabela3[],10,0)</f>
        <v>Geral</v>
      </c>
      <c r="L1177" t="e" cm="1">
        <f t="array" aca="1" ref="L1177" ca="1">IF(Tabela2[[#This Row],[PORTO]]=Tabela2[[#This Row],[DESTINO]],0,erro)</f>
        <v>#NAME?</v>
      </c>
      <c r="N1177">
        <f t="shared" ca="1" si="151"/>
        <v>3000</v>
      </c>
      <c r="O1177">
        <f t="shared" ca="1" si="152"/>
        <v>6</v>
      </c>
      <c r="P1177">
        <f t="shared" ca="1" si="153"/>
        <v>0</v>
      </c>
      <c r="Q1177">
        <f t="shared" ca="1" si="149"/>
        <v>3</v>
      </c>
      <c r="R1177">
        <f t="shared" ca="1" si="150"/>
        <v>13</v>
      </c>
    </row>
    <row r="1178" spans="1:18">
      <c r="A1178">
        <f ca="1">VLOOKUP(O1178,Tabela3[],2,0)</f>
        <v>2003</v>
      </c>
      <c r="B1178" t="str">
        <f ca="1">VLOOKUP(P1178,Tabela3[],4,0)</f>
        <v>JANEIRO</v>
      </c>
      <c r="C1178" t="str">
        <f ca="1">VLOOKUP(Q1178,Tabela3[],5,0)</f>
        <v>China</v>
      </c>
      <c r="D1178" t="str">
        <f ca="1">VLOOKUP(Q1178,Tabela3[],3,0)</f>
        <v>Alibaba Group</v>
      </c>
      <c r="E1178" t="str">
        <f ca="1">IF(R1178=Q1178, (VLOOKUP(P1178+1,Tabela3[],5,0)),VLOOKUP(R1178,Tabela3[],5,0))</f>
        <v>Holanda</v>
      </c>
      <c r="F1178" s="1">
        <f t="shared" ca="1" si="146"/>
        <v>37961</v>
      </c>
      <c r="G1178" s="1">
        <f t="shared" ca="1" si="147"/>
        <v>37970.274613260182</v>
      </c>
      <c r="H1178">
        <f t="shared" ca="1" si="148"/>
        <v>1</v>
      </c>
      <c r="I1178" t="str">
        <f ca="1">VLOOKUP(Q1178,Tabela3[],9,1)</f>
        <v>HMM St Petersburg</v>
      </c>
      <c r="J1178" t="str">
        <f ca="1">VLOOKUP(Q1178,Tabela3[],11,0)</f>
        <v>Serração Portatil</v>
      </c>
      <c r="K1178" t="str">
        <f ca="1">VLOOKUP(Q1178,Tabela3[],10,0)</f>
        <v>Maquinário</v>
      </c>
      <c r="L1178" t="e" cm="1">
        <f t="array" aca="1" ref="L1178" ca="1">IF(Tabela2[[#This Row],[PORTO]]=Tabela2[[#This Row],[DESTINO]],0,erro)</f>
        <v>#NAME?</v>
      </c>
      <c r="N1178">
        <f t="shared" ca="1" si="151"/>
        <v>20</v>
      </c>
      <c r="O1178">
        <f t="shared" ca="1" si="152"/>
        <v>3</v>
      </c>
      <c r="P1178">
        <f t="shared" ca="1" si="153"/>
        <v>12</v>
      </c>
      <c r="Q1178">
        <f t="shared" ca="1" si="149"/>
        <v>0</v>
      </c>
      <c r="R1178">
        <f t="shared" ca="1" si="150"/>
        <v>16</v>
      </c>
    </row>
    <row r="1179" spans="1:18">
      <c r="A1179">
        <f ca="1">VLOOKUP(O1179,Tabela3[],2,0)</f>
        <v>2001</v>
      </c>
      <c r="B1179" t="str">
        <f ca="1">VLOOKUP(P1179,Tabela3[],4,0)</f>
        <v>JUNHO</v>
      </c>
      <c r="C1179" t="str">
        <f ca="1">VLOOKUP(Q1179,Tabela3[],5,0)</f>
        <v>França</v>
      </c>
      <c r="D1179" t="str">
        <f ca="1">VLOOKUP(Q1179,Tabela3[],3,0)</f>
        <v> LVMH</v>
      </c>
      <c r="E1179" t="str">
        <f ca="1">IF(R1179=Q1179, (VLOOKUP(P1179+1,Tabela3[],5,0)),VLOOKUP(R1179,Tabela3[],5,0))</f>
        <v>Coréia do Sul</v>
      </c>
      <c r="F1179" s="1">
        <f t="shared" ca="1" si="146"/>
        <v>37023</v>
      </c>
      <c r="G1179" s="1">
        <f t="shared" ca="1" si="147"/>
        <v>37029.889794058799</v>
      </c>
      <c r="H1179">
        <f t="shared" ca="1" si="148"/>
        <v>1</v>
      </c>
      <c r="I1179" t="str">
        <f ca="1">VLOOKUP(Q1179,Tabela3[],9,1)</f>
        <v>Emma Maersk</v>
      </c>
      <c r="J1179" t="str">
        <f ca="1">VLOOKUP(Q1179,Tabela3[],11,0)</f>
        <v>Clos Des Lambrys</v>
      </c>
      <c r="K1179" t="str">
        <f ca="1">VLOOKUP(Q1179,Tabela3[],10,0)</f>
        <v>Tecido</v>
      </c>
      <c r="L1179" t="e" cm="1">
        <f t="array" aca="1" ref="L1179" ca="1">IF(Tabela2[[#This Row],[PORTO]]=Tabela2[[#This Row],[DESTINO]],0,erro)</f>
        <v>#NAME?</v>
      </c>
      <c r="N1179">
        <f t="shared" ca="1" si="151"/>
        <v>44000</v>
      </c>
      <c r="O1179">
        <f t="shared" ca="1" si="152"/>
        <v>1</v>
      </c>
      <c r="P1179">
        <f t="shared" ca="1" si="153"/>
        <v>5</v>
      </c>
      <c r="Q1179">
        <f t="shared" ca="1" si="149"/>
        <v>21</v>
      </c>
      <c r="R1179">
        <f t="shared" ca="1" si="150"/>
        <v>14</v>
      </c>
    </row>
    <row r="1180" spans="1:18">
      <c r="A1180">
        <f ca="1">VLOOKUP(O1180,Tabela3[],2,0)</f>
        <v>2004</v>
      </c>
      <c r="B1180" t="str">
        <f ca="1">VLOOKUP(P1180,Tabela3[],4,0)</f>
        <v>JANEIRO</v>
      </c>
      <c r="C1180" t="str">
        <f ca="1">VLOOKUP(Q1180,Tabela3[],5,0)</f>
        <v>Brasil</v>
      </c>
      <c r="D1180" t="str">
        <f ca="1">VLOOKUP(Q1180,Tabela3[],3,0)</f>
        <v>VALE</v>
      </c>
      <c r="E1180" t="str">
        <f ca="1">IF(R1180=Q1180, (VLOOKUP(P1180+1,Tabela3[],5,0)),VLOOKUP(R1180,Tabela3[],5,0))</f>
        <v>França</v>
      </c>
      <c r="F1180" s="1">
        <f t="shared" ca="1" si="146"/>
        <v>38334</v>
      </c>
      <c r="G1180" s="1">
        <f t="shared" ca="1" si="147"/>
        <v>38341.323150095552</v>
      </c>
      <c r="H1180">
        <f t="shared" ca="1" si="148"/>
        <v>0</v>
      </c>
      <c r="I1180" t="str">
        <f ca="1">VLOOKUP(Q1180,Tabela3[],9,1)</f>
        <v>Lan Hua Hai</v>
      </c>
      <c r="J1180" t="str">
        <f ca="1">VLOOKUP(Q1180,Tabela3[],11,0)</f>
        <v>Bauxita</v>
      </c>
      <c r="K1180" t="str">
        <f ca="1">VLOOKUP(Q1180,Tabela3[],10,0)</f>
        <v>Minério</v>
      </c>
      <c r="L1180" t="e" cm="1">
        <f t="array" aca="1" ref="L1180" ca="1">IF(Tabela2[[#This Row],[PORTO]]=Tabela2[[#This Row],[DESTINO]],0,erro)</f>
        <v>#NAME?</v>
      </c>
      <c r="N1180">
        <f t="shared" ca="1" si="151"/>
        <v>0</v>
      </c>
      <c r="O1180">
        <f t="shared" ca="1" si="152"/>
        <v>4</v>
      </c>
      <c r="P1180">
        <f t="shared" ca="1" si="153"/>
        <v>12</v>
      </c>
      <c r="Q1180">
        <f t="shared" ca="1" si="149"/>
        <v>28</v>
      </c>
      <c r="R1180">
        <f t="shared" ca="1" si="150"/>
        <v>23</v>
      </c>
    </row>
    <row r="1181" spans="1:18">
      <c r="A1181">
        <f ca="1">VLOOKUP(O1181,Tabela3[],2,0)</f>
        <v>2003</v>
      </c>
      <c r="B1181" t="str">
        <f ca="1">VLOOKUP(P1181,Tabela3[],4,0)</f>
        <v>AGOSTO</v>
      </c>
      <c r="C1181" t="str">
        <f ca="1">VLOOKUP(Q1181,Tabela3[],5,0)</f>
        <v>India</v>
      </c>
      <c r="D1181" t="str">
        <f ca="1">VLOOKUP(Q1181,Tabela3[],3,0)</f>
        <v>Reliance Industries</v>
      </c>
      <c r="E1181" t="str">
        <f ca="1">IF(R1181=Q1181, (VLOOKUP(P1181+1,Tabela3[],5,0)),VLOOKUP(R1181,Tabela3[],5,0))</f>
        <v>Holanda</v>
      </c>
      <c r="F1181" s="1">
        <f t="shared" ca="1" si="146"/>
        <v>37813</v>
      </c>
      <c r="G1181" s="1">
        <f t="shared" ca="1" si="147"/>
        <v>37820.043876445598</v>
      </c>
      <c r="H1181">
        <f t="shared" ca="1" si="148"/>
        <v>1</v>
      </c>
      <c r="I1181" t="str">
        <f ca="1">VLOOKUP(Q1181,Tabela3[],9,1)</f>
        <v>Tanker</v>
      </c>
      <c r="J1181" t="str">
        <f ca="1">VLOOKUP(Q1181,Tabela3[],11,0)</f>
        <v>Polipropileno</v>
      </c>
      <c r="K1181" t="str">
        <f ca="1">VLOOKUP(Q1181,Tabela3[],10,0)</f>
        <v>Petroquimicos</v>
      </c>
      <c r="L1181" t="e" cm="1">
        <f t="array" aca="1" ref="L1181" ca="1">IF(Tabela2[[#This Row],[PORTO]]=Tabela2[[#This Row],[DESTINO]],0,erro)</f>
        <v>#NAME?</v>
      </c>
      <c r="N1181">
        <f t="shared" ca="1" si="151"/>
        <v>0</v>
      </c>
      <c r="O1181">
        <f t="shared" ca="1" si="152"/>
        <v>3</v>
      </c>
      <c r="P1181">
        <f t="shared" ca="1" si="153"/>
        <v>7</v>
      </c>
      <c r="Q1181">
        <f t="shared" ca="1" si="149"/>
        <v>30</v>
      </c>
      <c r="R1181">
        <f t="shared" ca="1" si="150"/>
        <v>15</v>
      </c>
    </row>
    <row r="1182" spans="1:18">
      <c r="A1182">
        <f ca="1">VLOOKUP(O1182,Tabela3[],2,0)</f>
        <v>2008</v>
      </c>
      <c r="B1182" t="str">
        <f ca="1">VLOOKUP(P1182,Tabela3[],4,0)</f>
        <v>NOVEMBRO</v>
      </c>
      <c r="C1182" t="str">
        <f ca="1">VLOOKUP(Q1182,Tabela3[],5,0)</f>
        <v>Holanda</v>
      </c>
      <c r="D1182" t="str">
        <f ca="1">VLOOKUP(Q1182,Tabela3[],3,0)</f>
        <v>Shell</v>
      </c>
      <c r="E1182" t="str">
        <f ca="1">IF(R1182=Q1182, (VLOOKUP(P1182+1,Tabela3[],5,0)),VLOOKUP(R1182,Tabela3[],5,0))</f>
        <v>Alemanha</v>
      </c>
      <c r="F1182" s="1">
        <f t="shared" ca="1" si="146"/>
        <v>39747</v>
      </c>
      <c r="G1182" s="1">
        <f t="shared" ca="1" si="147"/>
        <v>39754.737312821147</v>
      </c>
      <c r="H1182">
        <f t="shared" ca="1" si="148"/>
        <v>1</v>
      </c>
      <c r="I1182" t="str">
        <f ca="1">VLOOKUP(Q1182,Tabela3[],9,1)</f>
        <v>AbQaiq</v>
      </c>
      <c r="J1182" t="str">
        <f ca="1">VLOOKUP(Q1182,Tabela3[],11,0)</f>
        <v>Diesel</v>
      </c>
      <c r="K1182" t="str">
        <f ca="1">VLOOKUP(Q1182,Tabela3[],10,0)</f>
        <v>Petróleo</v>
      </c>
      <c r="L1182" t="e" cm="1">
        <f t="array" aca="1" ref="L1182" ca="1">IF(Tabela2[[#This Row],[PORTO]]=Tabela2[[#This Row],[DESTINO]],0,erro)</f>
        <v>#NAME?</v>
      </c>
      <c r="N1182">
        <f t="shared" ca="1" si="151"/>
        <v>75000</v>
      </c>
      <c r="O1182">
        <f t="shared" ca="1" si="152"/>
        <v>8</v>
      </c>
      <c r="P1182">
        <f t="shared" ca="1" si="153"/>
        <v>10</v>
      </c>
      <c r="Q1182">
        <f t="shared" ca="1" si="149"/>
        <v>15</v>
      </c>
      <c r="R1182">
        <f t="shared" ca="1" si="150"/>
        <v>7</v>
      </c>
    </row>
    <row r="1183" spans="1:18">
      <c r="A1183">
        <f ca="1">VLOOKUP(O1183,Tabela3[],2,0)</f>
        <v>2004</v>
      </c>
      <c r="B1183" t="str">
        <f ca="1">VLOOKUP(P1183,Tabela3[],4,0)</f>
        <v>JANEIRO</v>
      </c>
      <c r="C1183" t="str">
        <f ca="1">VLOOKUP(Q1183,Tabela3[],5,0)</f>
        <v>Brasil</v>
      </c>
      <c r="D1183" t="str">
        <f ca="1">VLOOKUP(Q1183,Tabela3[],3,0)</f>
        <v>VALE</v>
      </c>
      <c r="E1183" t="str">
        <f ca="1">IF(R1183=Q1183, (VLOOKUP(P1183+1,Tabela3[],5,0)),VLOOKUP(R1183,Tabela3[],5,0))</f>
        <v>Itália</v>
      </c>
      <c r="F1183" s="1">
        <f t="shared" ca="1" si="146"/>
        <v>37994</v>
      </c>
      <c r="G1183" s="1">
        <f t="shared" ca="1" si="147"/>
        <v>38002.137231857661</v>
      </c>
      <c r="H1183">
        <f t="shared" ca="1" si="148"/>
        <v>1</v>
      </c>
      <c r="I1183" t="str">
        <f ca="1">VLOOKUP(Q1183,Tabela3[],9,1)</f>
        <v>Lan Hua Hai</v>
      </c>
      <c r="J1183" t="str">
        <f ca="1">VLOOKUP(Q1183,Tabela3[],11,0)</f>
        <v>Manganês</v>
      </c>
      <c r="K1183" t="str">
        <f ca="1">VLOOKUP(Q1183,Tabela3[],10,0)</f>
        <v>Minério</v>
      </c>
      <c r="L1183" t="e" cm="1">
        <f t="array" aca="1" ref="L1183" ca="1">IF(Tabela2[[#This Row],[PORTO]]=Tabela2[[#This Row],[DESTINO]],0,erro)</f>
        <v>#NAME?</v>
      </c>
      <c r="N1183">
        <f t="shared" ca="1" si="151"/>
        <v>0</v>
      </c>
      <c r="O1183">
        <f t="shared" ca="1" si="152"/>
        <v>4</v>
      </c>
      <c r="P1183">
        <f t="shared" ca="1" si="153"/>
        <v>0</v>
      </c>
      <c r="Q1183">
        <f t="shared" ca="1" si="149"/>
        <v>29</v>
      </c>
      <c r="R1183">
        <f t="shared" ca="1" si="150"/>
        <v>19</v>
      </c>
    </row>
    <row r="1184" spans="1:18">
      <c r="A1184">
        <f ca="1">VLOOKUP(O1184,Tabela3[],2,0)</f>
        <v>2002</v>
      </c>
      <c r="B1184" t="str">
        <f ca="1">VLOOKUP(P1184,Tabela3[],4,0)</f>
        <v>MARÇO</v>
      </c>
      <c r="C1184" t="str">
        <f ca="1">VLOOKUP(Q1184,Tabela3[],5,0)</f>
        <v>Brasil</v>
      </c>
      <c r="D1184" t="str">
        <f ca="1">VLOOKUP(Q1184,Tabela3[],3,0)</f>
        <v>VALE</v>
      </c>
      <c r="E1184" t="str">
        <f ca="1">IF(R1184=Q1184, (VLOOKUP(P1184+1,Tabela3[],5,0)),VLOOKUP(R1184,Tabela3[],5,0))</f>
        <v>China</v>
      </c>
      <c r="F1184" s="1">
        <f t="shared" ca="1" si="146"/>
        <v>37288</v>
      </c>
      <c r="G1184" s="1">
        <f t="shared" ca="1" si="147"/>
        <v>37296.784940283258</v>
      </c>
      <c r="H1184">
        <f t="shared" ca="1" si="148"/>
        <v>1</v>
      </c>
      <c r="I1184" t="str">
        <f ca="1">VLOOKUP(Q1184,Tabela3[],9,1)</f>
        <v>Lan Hua Hai</v>
      </c>
      <c r="J1184" t="str">
        <f ca="1">VLOOKUP(Q1184,Tabela3[],11,0)</f>
        <v>Minério de Ferro</v>
      </c>
      <c r="K1184" t="str">
        <f ca="1">VLOOKUP(Q1184,Tabela3[],10,0)</f>
        <v>Minério</v>
      </c>
      <c r="L1184" t="e" cm="1">
        <f t="array" aca="1" ref="L1184" ca="1">IF(Tabela2[[#This Row],[PORTO]]=Tabela2[[#This Row],[DESTINO]],0,erro)</f>
        <v>#NAME?</v>
      </c>
      <c r="N1184">
        <f t="shared" ca="1" si="151"/>
        <v>0</v>
      </c>
      <c r="O1184">
        <f t="shared" ca="1" si="152"/>
        <v>2</v>
      </c>
      <c r="P1184">
        <f t="shared" ca="1" si="153"/>
        <v>2</v>
      </c>
      <c r="Q1184">
        <f t="shared" ca="1" si="149"/>
        <v>27</v>
      </c>
      <c r="R1184">
        <f t="shared" ca="1" si="150"/>
        <v>0</v>
      </c>
    </row>
    <row r="1185" spans="1:18">
      <c r="A1185">
        <f ca="1">VLOOKUP(O1185,Tabela3[],2,0)</f>
        <v>2005</v>
      </c>
      <c r="B1185" t="str">
        <f ca="1">VLOOKUP(P1185,Tabela3[],4,0)</f>
        <v>SETEMBRO</v>
      </c>
      <c r="C1185" t="str">
        <f ca="1">VLOOKUP(Q1185,Tabela3[],5,0)</f>
        <v>India</v>
      </c>
      <c r="D1185" t="str">
        <f ca="1">VLOOKUP(Q1185,Tabela3[],3,0)</f>
        <v>Reliance Industries</v>
      </c>
      <c r="E1185" t="str">
        <f ca="1">IF(R1185=Q1185, (VLOOKUP(P1185+1,Tabela3[],5,0)),VLOOKUP(R1185,Tabela3[],5,0))</f>
        <v>Holanda</v>
      </c>
      <c r="F1185" s="1">
        <f t="shared" ca="1" si="146"/>
        <v>38575</v>
      </c>
      <c r="G1185" s="1">
        <f t="shared" ca="1" si="147"/>
        <v>38581.365851303555</v>
      </c>
      <c r="H1185">
        <f t="shared" ca="1" si="148"/>
        <v>0</v>
      </c>
      <c r="I1185" t="str">
        <f ca="1">VLOOKUP(Q1185,Tabela3[],9,1)</f>
        <v>Tanker</v>
      </c>
      <c r="J1185" t="str">
        <f ca="1">VLOOKUP(Q1185,Tabela3[],11,0)</f>
        <v>Polietileno</v>
      </c>
      <c r="K1185" t="str">
        <f ca="1">VLOOKUP(Q1185,Tabela3[],10,0)</f>
        <v>Petroquimicos</v>
      </c>
      <c r="L1185" t="e" cm="1">
        <f t="array" aca="1" ref="L1185" ca="1">IF(Tabela2[[#This Row],[PORTO]]=Tabela2[[#This Row],[DESTINO]],0,erro)</f>
        <v>#NAME?</v>
      </c>
      <c r="N1185">
        <f t="shared" ca="1" si="151"/>
        <v>0</v>
      </c>
      <c r="O1185">
        <f t="shared" ca="1" si="152"/>
        <v>5</v>
      </c>
      <c r="P1185">
        <f t="shared" ca="1" si="153"/>
        <v>8</v>
      </c>
      <c r="Q1185">
        <f t="shared" ca="1" si="149"/>
        <v>31</v>
      </c>
      <c r="R1185">
        <f t="shared" ca="1" si="150"/>
        <v>17</v>
      </c>
    </row>
    <row r="1186" spans="1:18">
      <c r="A1186">
        <f ca="1">VLOOKUP(O1186,Tabela3[],2,0)</f>
        <v>2003</v>
      </c>
      <c r="B1186" t="str">
        <f ca="1">VLOOKUP(P1186,Tabela3[],4,0)</f>
        <v>DEZEMBRO</v>
      </c>
      <c r="C1186" t="str">
        <f ca="1">VLOOKUP(Q1186,Tabela3[],5,0)</f>
        <v>China</v>
      </c>
      <c r="D1186" t="str">
        <f ca="1">VLOOKUP(Q1186,Tabela3[],3,0)</f>
        <v>Alibaba Group</v>
      </c>
      <c r="E1186" t="str">
        <f ca="1">IF(R1186=Q1186, (VLOOKUP(P1186+1,Tabela3[],5,0)),VLOOKUP(R1186,Tabela3[],5,0))</f>
        <v>Alemanha</v>
      </c>
      <c r="F1186" s="1">
        <f t="shared" ca="1" si="146"/>
        <v>37948</v>
      </c>
      <c r="G1186" s="1">
        <f t="shared" ca="1" si="147"/>
        <v>37952.356361009741</v>
      </c>
      <c r="H1186">
        <f t="shared" ca="1" si="148"/>
        <v>1</v>
      </c>
      <c r="I1186" t="str">
        <f ca="1">VLOOKUP(Q1186,Tabela3[],9,1)</f>
        <v>HMM St Petersburg</v>
      </c>
      <c r="J1186" t="str">
        <f ca="1">VLOOKUP(Q1186,Tabela3[],11,0)</f>
        <v>Ar Condicionado 18000</v>
      </c>
      <c r="K1186" t="str">
        <f ca="1">VLOOKUP(Q1186,Tabela3[],10,0)</f>
        <v>Eletrônicos</v>
      </c>
      <c r="L1186" t="e" cm="1">
        <f t="array" aca="1" ref="L1186" ca="1">IF(Tabela2[[#This Row],[PORTO]]=Tabela2[[#This Row],[DESTINO]],0,erro)</f>
        <v>#NAME?</v>
      </c>
      <c r="N1186">
        <f t="shared" ca="1" si="151"/>
        <v>1500</v>
      </c>
      <c r="O1186">
        <f t="shared" ca="1" si="152"/>
        <v>3</v>
      </c>
      <c r="P1186">
        <f t="shared" ca="1" si="153"/>
        <v>11</v>
      </c>
      <c r="Q1186">
        <f t="shared" ca="1" si="149"/>
        <v>2</v>
      </c>
      <c r="R1186">
        <f t="shared" ca="1" si="150"/>
        <v>8</v>
      </c>
    </row>
    <row r="1187" spans="1:18">
      <c r="A1187">
        <f ca="1">VLOOKUP(O1187,Tabela3[],2,0)</f>
        <v>2005</v>
      </c>
      <c r="B1187" t="str">
        <f ca="1">VLOOKUP(P1187,Tabela3[],4,0)</f>
        <v>DEZEMBRO</v>
      </c>
      <c r="C1187" t="str">
        <f ca="1">VLOOKUP(Q1187,Tabela3[],5,0)</f>
        <v>Reino Unido</v>
      </c>
      <c r="D1187" t="str">
        <f ca="1">VLOOKUP(Q1187,Tabela3[],3,0)</f>
        <v>Unilever</v>
      </c>
      <c r="E1187" t="str">
        <f ca="1">IF(R1187=Q1187, (VLOOKUP(P1187+1,Tabela3[],5,0)),VLOOKUP(R1187,Tabela3[],5,0))</f>
        <v>China</v>
      </c>
      <c r="F1187" s="1">
        <f t="shared" ca="1" si="146"/>
        <v>38676</v>
      </c>
      <c r="G1187" s="1">
        <f t="shared" ca="1" si="147"/>
        <v>38683.215815042087</v>
      </c>
      <c r="H1187">
        <f t="shared" ca="1" si="148"/>
        <v>0</v>
      </c>
      <c r="I1187" t="str">
        <f ca="1">VLOOKUP(Q1187,Tabela3[],9,1)</f>
        <v>HMM Helsinki</v>
      </c>
      <c r="J1187" t="str">
        <f ca="1">VLOOKUP(Q1187,Tabela3[],11,0)</f>
        <v xml:space="preserve">Shampoo </v>
      </c>
      <c r="K1187" t="str">
        <f ca="1">VLOOKUP(Q1187,Tabela3[],10,0)</f>
        <v>Quimico</v>
      </c>
      <c r="L1187" t="e" cm="1">
        <f t="array" aca="1" ref="L1187" ca="1">IF(Tabela2[[#This Row],[PORTO]]=Tabela2[[#This Row],[DESTINO]],0,erro)</f>
        <v>#NAME?</v>
      </c>
      <c r="N1187">
        <f t="shared" ca="1" si="151"/>
        <v>1440000</v>
      </c>
      <c r="O1187">
        <f t="shared" ca="1" si="152"/>
        <v>5</v>
      </c>
      <c r="P1187">
        <f t="shared" ca="1" si="153"/>
        <v>11</v>
      </c>
      <c r="Q1187">
        <f t="shared" ca="1" si="149"/>
        <v>24</v>
      </c>
      <c r="R1187">
        <f t="shared" ca="1" si="150"/>
        <v>2</v>
      </c>
    </row>
    <row r="1188" spans="1:18">
      <c r="A1188">
        <f ca="1">VLOOKUP(O1188,Tabela3[],2,0)</f>
        <v>2002</v>
      </c>
      <c r="B1188" t="str">
        <f ca="1">VLOOKUP(P1188,Tabela3[],4,0)</f>
        <v>ABRIL</v>
      </c>
      <c r="C1188" t="str">
        <f ca="1">VLOOKUP(Q1188,Tabela3[],5,0)</f>
        <v>China</v>
      </c>
      <c r="D1188" t="str">
        <f ca="1">VLOOKUP(Q1188,Tabela3[],3,0)</f>
        <v>Alibaba Group</v>
      </c>
      <c r="E1188" t="str">
        <f ca="1">IF(R1188=Q1188, (VLOOKUP(P1188+1,Tabela3[],5,0)),VLOOKUP(R1188,Tabela3[],5,0))</f>
        <v>Japão</v>
      </c>
      <c r="F1188" s="1">
        <f t="shared" ca="1" si="146"/>
        <v>37330</v>
      </c>
      <c r="G1188" s="1">
        <f t="shared" ca="1" si="147"/>
        <v>37339.164549202309</v>
      </c>
      <c r="H1188">
        <f t="shared" ca="1" si="148"/>
        <v>1</v>
      </c>
      <c r="I1188" t="str">
        <f ca="1">VLOOKUP(Q1188,Tabela3[],9,1)</f>
        <v>HMM St Petersburg</v>
      </c>
      <c r="J1188" t="str">
        <f ca="1">VLOOKUP(Q1188,Tabela3[],11,0)</f>
        <v>Serração Portatil</v>
      </c>
      <c r="K1188" t="str">
        <f ca="1">VLOOKUP(Q1188,Tabela3[],10,0)</f>
        <v>Maquinário</v>
      </c>
      <c r="L1188" t="e" cm="1">
        <f t="array" aca="1" ref="L1188" ca="1">IF(Tabela2[[#This Row],[PORTO]]=Tabela2[[#This Row],[DESTINO]],0,erro)</f>
        <v>#NAME?</v>
      </c>
      <c r="N1188">
        <f t="shared" ca="1" si="151"/>
        <v>30</v>
      </c>
      <c r="O1188">
        <f t="shared" ca="1" si="152"/>
        <v>2</v>
      </c>
      <c r="P1188">
        <f t="shared" ca="1" si="153"/>
        <v>3</v>
      </c>
      <c r="Q1188">
        <f t="shared" ca="1" si="149"/>
        <v>0</v>
      </c>
      <c r="R1188">
        <f t="shared" ca="1" si="150"/>
        <v>9</v>
      </c>
    </row>
    <row r="1189" spans="1:18">
      <c r="A1189">
        <f ca="1">VLOOKUP(O1189,Tabela3[],2,0)</f>
        <v>2008</v>
      </c>
      <c r="B1189" t="str">
        <f ca="1">VLOOKUP(P1189,Tabela3[],4,0)</f>
        <v>JANEIRO</v>
      </c>
      <c r="C1189" t="str">
        <f ca="1">VLOOKUP(Q1189,Tabela3[],5,0)</f>
        <v>China</v>
      </c>
      <c r="D1189" t="str">
        <f ca="1">VLOOKUP(Q1189,Tabela3[],3,0)</f>
        <v>Alibaba Group</v>
      </c>
      <c r="E1189" t="str">
        <f ca="1">IF(R1189=Q1189, (VLOOKUP(P1189+1,Tabela3[],5,0)),VLOOKUP(R1189,Tabela3[],5,0))</f>
        <v>França</v>
      </c>
      <c r="F1189" s="1">
        <f t="shared" ca="1" si="146"/>
        <v>39791</v>
      </c>
      <c r="G1189" s="1">
        <f t="shared" ca="1" si="147"/>
        <v>39795.374808211804</v>
      </c>
      <c r="H1189">
        <f t="shared" ca="1" si="148"/>
        <v>0</v>
      </c>
      <c r="I1189" t="str">
        <f ca="1">VLOOKUP(Q1189,Tabela3[],9,1)</f>
        <v>HMM St Petersburg</v>
      </c>
      <c r="J1189" t="str">
        <f ca="1">VLOOKUP(Q1189,Tabela3[],11,0)</f>
        <v>Miniescavadeira</v>
      </c>
      <c r="K1189" t="str">
        <f ca="1">VLOOKUP(Q1189,Tabela3[],10,0)</f>
        <v>Maquinário</v>
      </c>
      <c r="L1189" t="e" cm="1">
        <f t="array" aca="1" ref="L1189" ca="1">IF(Tabela2[[#This Row],[PORTO]]=Tabela2[[#This Row],[DESTINO]],0,erro)</f>
        <v>#NAME?</v>
      </c>
      <c r="N1189">
        <f t="shared" ca="1" si="151"/>
        <v>40</v>
      </c>
      <c r="O1189">
        <f t="shared" ca="1" si="152"/>
        <v>8</v>
      </c>
      <c r="P1189">
        <f t="shared" ca="1" si="153"/>
        <v>12</v>
      </c>
      <c r="Q1189">
        <f t="shared" ca="1" si="149"/>
        <v>1</v>
      </c>
      <c r="R1189">
        <f t="shared" ca="1" si="150"/>
        <v>21</v>
      </c>
    </row>
    <row r="1190" spans="1:18">
      <c r="A1190">
        <f ca="1">VLOOKUP(O1190,Tabela3[],2,0)</f>
        <v>2001</v>
      </c>
      <c r="B1190" t="str">
        <f ca="1">VLOOKUP(P1190,Tabela3[],4,0)</f>
        <v>JUNHO</v>
      </c>
      <c r="C1190" t="str">
        <f ca="1">VLOOKUP(Q1190,Tabela3[],5,0)</f>
        <v>Brasil</v>
      </c>
      <c r="D1190" t="str">
        <f ca="1">VLOOKUP(Q1190,Tabela3[],3,0)</f>
        <v>VALE</v>
      </c>
      <c r="E1190" t="str">
        <f ca="1">IF(R1190=Q1190, (VLOOKUP(P1190+1,Tabela3[],5,0)),VLOOKUP(R1190,Tabela3[],5,0))</f>
        <v>Japão</v>
      </c>
      <c r="F1190" s="1">
        <f t="shared" ca="1" si="146"/>
        <v>37030</v>
      </c>
      <c r="G1190" s="1">
        <f t="shared" ca="1" si="147"/>
        <v>37035.451611057688</v>
      </c>
      <c r="H1190">
        <f t="shared" ca="1" si="148"/>
        <v>0</v>
      </c>
      <c r="I1190" t="str">
        <f ca="1">VLOOKUP(Q1190,Tabela3[],9,1)</f>
        <v>Lan Hua Hai</v>
      </c>
      <c r="J1190" t="str">
        <f ca="1">VLOOKUP(Q1190,Tabela3[],11,0)</f>
        <v>Manganês</v>
      </c>
      <c r="K1190" t="str">
        <f ca="1">VLOOKUP(Q1190,Tabela3[],10,0)</f>
        <v>Minério</v>
      </c>
      <c r="L1190" t="e" cm="1">
        <f t="array" aca="1" ref="L1190" ca="1">IF(Tabela2[[#This Row],[PORTO]]=Tabela2[[#This Row],[DESTINO]],0,erro)</f>
        <v>#NAME?</v>
      </c>
      <c r="N1190">
        <f t="shared" ca="1" si="151"/>
        <v>0</v>
      </c>
      <c r="O1190">
        <f t="shared" ca="1" si="152"/>
        <v>1</v>
      </c>
      <c r="P1190">
        <f t="shared" ca="1" si="153"/>
        <v>5</v>
      </c>
      <c r="Q1190">
        <f t="shared" ca="1" si="149"/>
        <v>29</v>
      </c>
      <c r="R1190">
        <f t="shared" ca="1" si="150"/>
        <v>10</v>
      </c>
    </row>
    <row r="1191" spans="1:18">
      <c r="A1191">
        <f ca="1">VLOOKUP(O1191,Tabela3[],2,0)</f>
        <v>2006</v>
      </c>
      <c r="B1191" t="str">
        <f ca="1">VLOOKUP(P1191,Tabela3[],4,0)</f>
        <v>MARÇO</v>
      </c>
      <c r="C1191" t="str">
        <f ca="1">VLOOKUP(Q1191,Tabela3[],5,0)</f>
        <v>Coréia do Sul</v>
      </c>
      <c r="D1191" t="str">
        <f ca="1">VLOOKUP(Q1191,Tabela3[],3,0)</f>
        <v>Samsung</v>
      </c>
      <c r="E1191" t="str">
        <f ca="1">IF(R1191=Q1191, (VLOOKUP(P1191+1,Tabela3[],5,0)),VLOOKUP(R1191,Tabela3[],5,0))</f>
        <v>China</v>
      </c>
      <c r="F1191" s="1">
        <f t="shared" ca="1" si="146"/>
        <v>38749</v>
      </c>
      <c r="G1191" s="1">
        <f t="shared" ca="1" si="147"/>
        <v>38750.99147785722</v>
      </c>
      <c r="H1191">
        <f t="shared" ca="1" si="148"/>
        <v>0</v>
      </c>
      <c r="I1191" t="str">
        <f ca="1">VLOOKUP(Q1191,Tabela3[],9,1)</f>
        <v>HMM Rotterdam</v>
      </c>
      <c r="J1191" t="str">
        <f ca="1">VLOOKUP(Q1191,Tabela3[],11,0)</f>
        <v>QLED 4k 75"</v>
      </c>
      <c r="K1191" t="str">
        <f ca="1">VLOOKUP(Q1191,Tabela3[],10,0)</f>
        <v>Eletrônicos</v>
      </c>
      <c r="L1191" t="e" cm="1">
        <f t="array" aca="1" ref="L1191" ca="1">IF(Tabela2[[#This Row],[PORTO]]=Tabela2[[#This Row],[DESTINO]],0,erro)</f>
        <v>#NAME?</v>
      </c>
      <c r="N1191">
        <f t="shared" ca="1" si="151"/>
        <v>2500</v>
      </c>
      <c r="O1191">
        <f t="shared" ca="1" si="152"/>
        <v>6</v>
      </c>
      <c r="P1191">
        <f t="shared" ca="1" si="153"/>
        <v>2</v>
      </c>
      <c r="Q1191">
        <f t="shared" ca="1" si="149"/>
        <v>13</v>
      </c>
      <c r="R1191">
        <f t="shared" ca="1" si="150"/>
        <v>0</v>
      </c>
    </row>
    <row r="1192" spans="1:18">
      <c r="A1192">
        <f ca="1">VLOOKUP(O1192,Tabela3[],2,0)</f>
        <v>2007</v>
      </c>
      <c r="B1192" t="str">
        <f ca="1">VLOOKUP(P1192,Tabela3[],4,0)</f>
        <v>MAIO</v>
      </c>
      <c r="C1192" t="str">
        <f ca="1">VLOOKUP(Q1192,Tabela3[],5,0)</f>
        <v>Alemanha</v>
      </c>
      <c r="D1192" t="str">
        <f ca="1">VLOOKUP(Q1192,Tabela3[],3,0)</f>
        <v>Volkswagen</v>
      </c>
      <c r="E1192" t="str">
        <f ca="1">IF(R1192=Q1192, (VLOOKUP(P1192+1,Tabela3[],5,0)),VLOOKUP(R1192,Tabela3[],5,0))</f>
        <v>Itália</v>
      </c>
      <c r="F1192" s="1">
        <f t="shared" ca="1" si="146"/>
        <v>39189</v>
      </c>
      <c r="G1192" s="1">
        <f t="shared" ca="1" si="147"/>
        <v>39189.610271676458</v>
      </c>
      <c r="H1192">
        <f t="shared" ca="1" si="148"/>
        <v>0</v>
      </c>
      <c r="I1192" t="str">
        <f ca="1">VLOOKUP(Q1192,Tabela3[],9,1)</f>
        <v>Warehouse Carriers </v>
      </c>
      <c r="J1192" t="str">
        <f ca="1">VLOOKUP(Q1192,Tabela3[],11,0)</f>
        <v>Highline 250 TSI (Taos)</v>
      </c>
      <c r="K1192" t="str">
        <f ca="1">VLOOKUP(Q1192,Tabela3[],10,0)</f>
        <v>Carros</v>
      </c>
      <c r="L1192" t="e" cm="1">
        <f t="array" aca="1" ref="L1192" ca="1">IF(Tabela2[[#This Row],[PORTO]]=Tabela2[[#This Row],[DESTINO]],0,erro)</f>
        <v>#NAME?</v>
      </c>
      <c r="N1192">
        <f t="shared" ca="1" si="151"/>
        <v>300</v>
      </c>
      <c r="O1192">
        <f t="shared" ca="1" si="152"/>
        <v>7</v>
      </c>
      <c r="P1192">
        <f t="shared" ca="1" si="153"/>
        <v>4</v>
      </c>
      <c r="Q1192">
        <f t="shared" ca="1" si="149"/>
        <v>7</v>
      </c>
      <c r="R1192">
        <f t="shared" ca="1" si="150"/>
        <v>20</v>
      </c>
    </row>
    <row r="1193" spans="1:18">
      <c r="A1193">
        <f ca="1">VLOOKUP(O1193,Tabela3[],2,0)</f>
        <v>2009</v>
      </c>
      <c r="B1193" t="str">
        <f ca="1">VLOOKUP(P1193,Tabela3[],4,0)</f>
        <v>SETEMBRO</v>
      </c>
      <c r="C1193" t="str">
        <f ca="1">VLOOKUP(Q1193,Tabela3[],5,0)</f>
        <v>China</v>
      </c>
      <c r="D1193" t="str">
        <f ca="1">VLOOKUP(Q1193,Tabela3[],3,0)</f>
        <v>Alibaba Group</v>
      </c>
      <c r="E1193" t="str">
        <f ca="1">IF(R1193=Q1193, (VLOOKUP(P1193+1,Tabela3[],5,0)),VLOOKUP(R1193,Tabela3[],5,0))</f>
        <v>Japão</v>
      </c>
      <c r="F1193" s="1">
        <f t="shared" ca="1" si="146"/>
        <v>40031</v>
      </c>
      <c r="G1193" s="1">
        <f t="shared" ca="1" si="147"/>
        <v>40032.74836878854</v>
      </c>
      <c r="H1193">
        <f t="shared" ca="1" si="148"/>
        <v>0</v>
      </c>
      <c r="I1193" t="str">
        <f ca="1">VLOOKUP(Q1193,Tabela3[],9,1)</f>
        <v>HMM St Petersburg</v>
      </c>
      <c r="J1193" t="str">
        <f ca="1">VLOOKUP(Q1193,Tabela3[],11,0)</f>
        <v>Miniescavadeira</v>
      </c>
      <c r="K1193" t="str">
        <f ca="1">VLOOKUP(Q1193,Tabela3[],10,0)</f>
        <v>Maquinário</v>
      </c>
      <c r="L1193" t="e" cm="1">
        <f t="array" aca="1" ref="L1193" ca="1">IF(Tabela2[[#This Row],[PORTO]]=Tabela2[[#This Row],[DESTINO]],0,erro)</f>
        <v>#NAME?</v>
      </c>
      <c r="N1193">
        <f t="shared" ca="1" si="151"/>
        <v>20</v>
      </c>
      <c r="O1193">
        <f t="shared" ca="1" si="152"/>
        <v>9</v>
      </c>
      <c r="P1193">
        <f t="shared" ca="1" si="153"/>
        <v>8</v>
      </c>
      <c r="Q1193">
        <f t="shared" ca="1" si="149"/>
        <v>1</v>
      </c>
      <c r="R1193">
        <f t="shared" ca="1" si="150"/>
        <v>11</v>
      </c>
    </row>
    <row r="1194" spans="1:18">
      <c r="A1194">
        <f ca="1">VLOOKUP(O1194,Tabela3[],2,0)</f>
        <v>2008</v>
      </c>
      <c r="B1194" t="str">
        <f ca="1">VLOOKUP(P1194,Tabela3[],4,0)</f>
        <v>JULHO</v>
      </c>
      <c r="C1194" t="str">
        <f ca="1">VLOOKUP(Q1194,Tabela3[],5,0)</f>
        <v>Estados Unidos</v>
      </c>
      <c r="D1194" t="str">
        <f ca="1">VLOOKUP(Q1194,Tabela3[],3,0)</f>
        <v>Amazon</v>
      </c>
      <c r="E1194" t="str">
        <f ca="1">IF(R1194=Q1194, (VLOOKUP(P1194+1,Tabela3[],5,0)),VLOOKUP(R1194,Tabela3[],5,0))</f>
        <v>Estados Unidos</v>
      </c>
      <c r="F1194" s="1">
        <f t="shared" ca="1" si="146"/>
        <v>39601</v>
      </c>
      <c r="G1194" s="1">
        <f t="shared" ca="1" si="147"/>
        <v>39610.605673973456</v>
      </c>
      <c r="H1194">
        <f t="shared" ca="1" si="148"/>
        <v>1</v>
      </c>
      <c r="I1194" t="str">
        <f ca="1">VLOOKUP(Q1194,Tabela3[],9,1)</f>
        <v>HMM Algeciras</v>
      </c>
      <c r="J1194" t="str">
        <f ca="1">VLOOKUP(Q1194,Tabela3[],11,0)</f>
        <v>Travesseiro Toque de Pluma</v>
      </c>
      <c r="K1194" t="str">
        <f ca="1">VLOOKUP(Q1194,Tabela3[],10,0)</f>
        <v>Geral</v>
      </c>
      <c r="L1194" cm="1">
        <f t="array" aca="1" ref="L1194" ca="1">IF(Tabela2[[#This Row],[PORTO]]=Tabela2[[#This Row],[DESTINO]],0,erro)</f>
        <v>0</v>
      </c>
      <c r="N1194">
        <f t="shared" ca="1" si="151"/>
        <v>3000</v>
      </c>
      <c r="O1194">
        <f t="shared" ca="1" si="152"/>
        <v>8</v>
      </c>
      <c r="P1194">
        <f t="shared" ca="1" si="153"/>
        <v>6</v>
      </c>
      <c r="Q1194">
        <f t="shared" ca="1" si="149"/>
        <v>5</v>
      </c>
      <c r="R1194">
        <f t="shared" ca="1" si="150"/>
        <v>4</v>
      </c>
    </row>
    <row r="1195" spans="1:18">
      <c r="A1195">
        <f ca="1">VLOOKUP(O1195,Tabela3[],2,0)</f>
        <v>2006</v>
      </c>
      <c r="B1195" t="str">
        <f ca="1">VLOOKUP(P1195,Tabela3[],4,0)</f>
        <v>FEVEREIRO</v>
      </c>
      <c r="C1195" t="str">
        <f ca="1">VLOOKUP(Q1195,Tabela3[],5,0)</f>
        <v>China</v>
      </c>
      <c r="D1195" t="str">
        <f ca="1">VLOOKUP(Q1195,Tabela3[],3,0)</f>
        <v>Alibaba Group</v>
      </c>
      <c r="E1195" t="str">
        <f ca="1">IF(R1195=Q1195, (VLOOKUP(P1195+1,Tabela3[],5,0)),VLOOKUP(R1195,Tabela3[],5,0))</f>
        <v>Japão</v>
      </c>
      <c r="F1195" s="1">
        <f t="shared" ca="1" si="146"/>
        <v>38743</v>
      </c>
      <c r="G1195" s="1">
        <f t="shared" ca="1" si="147"/>
        <v>38747.99288491255</v>
      </c>
      <c r="H1195">
        <f t="shared" ca="1" si="148"/>
        <v>1</v>
      </c>
      <c r="I1195" t="str">
        <f ca="1">VLOOKUP(Q1195,Tabela3[],9,1)</f>
        <v>HMM St Petersburg</v>
      </c>
      <c r="J1195" t="str">
        <f ca="1">VLOOKUP(Q1195,Tabela3[],11,0)</f>
        <v>Ar Condicionado 18000</v>
      </c>
      <c r="K1195" t="str">
        <f ca="1">VLOOKUP(Q1195,Tabela3[],10,0)</f>
        <v>Eletrônicos</v>
      </c>
      <c r="L1195" t="e" cm="1">
        <f t="array" aca="1" ref="L1195" ca="1">IF(Tabela2[[#This Row],[PORTO]]=Tabela2[[#This Row],[DESTINO]],0,erro)</f>
        <v>#NAME?</v>
      </c>
      <c r="N1195">
        <f t="shared" ca="1" si="151"/>
        <v>2000</v>
      </c>
      <c r="O1195">
        <f t="shared" ca="1" si="152"/>
        <v>6</v>
      </c>
      <c r="P1195">
        <f t="shared" ca="1" si="153"/>
        <v>1</v>
      </c>
      <c r="Q1195">
        <f t="shared" ca="1" si="149"/>
        <v>2</v>
      </c>
      <c r="R1195">
        <f t="shared" ca="1" si="150"/>
        <v>10</v>
      </c>
    </row>
    <row r="1196" spans="1:18">
      <c r="A1196">
        <f ca="1">VLOOKUP(O1196,Tabela3[],2,0)</f>
        <v>2005</v>
      </c>
      <c r="B1196" t="str">
        <f ca="1">VLOOKUP(P1196,Tabela3[],4,0)</f>
        <v>FEVEREIRO</v>
      </c>
      <c r="C1196" t="str">
        <f ca="1">VLOOKUP(Q1196,Tabela3[],5,0)</f>
        <v>Estados Unidos</v>
      </c>
      <c r="D1196" t="str">
        <f ca="1">VLOOKUP(Q1196,Tabela3[],3,0)</f>
        <v>Amazon</v>
      </c>
      <c r="E1196" t="str">
        <f ca="1">IF(R1196=Q1196, (VLOOKUP(P1196+1,Tabela3[],5,0)),VLOOKUP(R1196,Tabela3[],5,0))</f>
        <v>China</v>
      </c>
      <c r="F1196" s="1">
        <f t="shared" ca="1" si="146"/>
        <v>38353</v>
      </c>
      <c r="G1196" s="1">
        <f t="shared" ca="1" si="147"/>
        <v>38358.908365905678</v>
      </c>
      <c r="H1196">
        <f t="shared" ca="1" si="148"/>
        <v>1</v>
      </c>
      <c r="I1196" t="str">
        <f ca="1">VLOOKUP(Q1196,Tabela3[],9,1)</f>
        <v>HMM Algeciras</v>
      </c>
      <c r="J1196" t="str">
        <f ca="1">VLOOKUP(Q1196,Tabela3[],11,0)</f>
        <v>Colchão Baby Light D18</v>
      </c>
      <c r="K1196" t="str">
        <f ca="1">VLOOKUP(Q1196,Tabela3[],10,0)</f>
        <v>Geral</v>
      </c>
      <c r="L1196" t="e" cm="1">
        <f t="array" aca="1" ref="L1196" ca="1">IF(Tabela2[[#This Row],[PORTO]]=Tabela2[[#This Row],[DESTINO]],0,erro)</f>
        <v>#NAME?</v>
      </c>
      <c r="N1196">
        <f t="shared" ca="1" si="151"/>
        <v>1000</v>
      </c>
      <c r="O1196">
        <f t="shared" ca="1" si="152"/>
        <v>5</v>
      </c>
      <c r="P1196">
        <f t="shared" ca="1" si="153"/>
        <v>1</v>
      </c>
      <c r="Q1196">
        <f t="shared" ca="1" si="149"/>
        <v>4</v>
      </c>
      <c r="R1196">
        <f t="shared" ca="1" si="150"/>
        <v>1</v>
      </c>
    </row>
    <row r="1197" spans="1:18">
      <c r="A1197">
        <f ca="1">VLOOKUP(O1197,Tabela3[],2,0)</f>
        <v>2003</v>
      </c>
      <c r="B1197" t="str">
        <f ca="1">VLOOKUP(P1197,Tabela3[],4,0)</f>
        <v>ABRIL</v>
      </c>
      <c r="C1197" t="str">
        <f ca="1">VLOOKUP(Q1197,Tabela3[],5,0)</f>
        <v>Reino Unido</v>
      </c>
      <c r="D1197" t="str">
        <f ca="1">VLOOKUP(Q1197,Tabela3[],3,0)</f>
        <v>Unilever</v>
      </c>
      <c r="E1197" t="str">
        <f ca="1">IF(R1197=Q1197, (VLOOKUP(P1197+1,Tabela3[],5,0)),VLOOKUP(R1197,Tabela3[],5,0))</f>
        <v>França</v>
      </c>
      <c r="F1197" s="1">
        <f t="shared" ca="1" si="146"/>
        <v>37693</v>
      </c>
      <c r="G1197" s="1">
        <f t="shared" ca="1" si="147"/>
        <v>37699.245915551139</v>
      </c>
      <c r="H1197">
        <f t="shared" ca="1" si="148"/>
        <v>1</v>
      </c>
      <c r="I1197" t="str">
        <f ca="1">VLOOKUP(Q1197,Tabela3[],9,1)</f>
        <v>HMM Helsinki</v>
      </c>
      <c r="J1197" t="str">
        <f ca="1">VLOOKUP(Q1197,Tabela3[],11,0)</f>
        <v xml:space="preserve">Shampoo </v>
      </c>
      <c r="K1197" t="str">
        <f ca="1">VLOOKUP(Q1197,Tabela3[],10,0)</f>
        <v>Quimico</v>
      </c>
      <c r="L1197" t="e" cm="1">
        <f t="array" aca="1" ref="L1197" ca="1">IF(Tabela2[[#This Row],[PORTO]]=Tabela2[[#This Row],[DESTINO]],0,erro)</f>
        <v>#NAME?</v>
      </c>
      <c r="N1197">
        <f t="shared" ca="1" si="151"/>
        <v>1580000</v>
      </c>
      <c r="O1197">
        <f t="shared" ca="1" si="152"/>
        <v>3</v>
      </c>
      <c r="P1197">
        <f t="shared" ca="1" si="153"/>
        <v>3</v>
      </c>
      <c r="Q1197">
        <f t="shared" ca="1" si="149"/>
        <v>24</v>
      </c>
      <c r="R1197">
        <f t="shared" ca="1" si="150"/>
        <v>21</v>
      </c>
    </row>
    <row r="1198" spans="1:18">
      <c r="A1198">
        <f ca="1">VLOOKUP(O1198,Tabela3[],2,0)</f>
        <v>2005</v>
      </c>
      <c r="B1198" t="str">
        <f ca="1">VLOOKUP(P1198,Tabela3[],4,0)</f>
        <v>SETEMBRO</v>
      </c>
      <c r="C1198" t="str">
        <f ca="1">VLOOKUP(Q1198,Tabela3[],5,0)</f>
        <v>Reino Unido</v>
      </c>
      <c r="D1198" t="str">
        <f ca="1">VLOOKUP(Q1198,Tabela3[],3,0)</f>
        <v>Unilever</v>
      </c>
      <c r="E1198" t="str">
        <f ca="1">IF(R1198=Q1198, (VLOOKUP(P1198+1,Tabela3[],5,0)),VLOOKUP(R1198,Tabela3[],5,0))</f>
        <v>Itália</v>
      </c>
      <c r="F1198" s="1">
        <f t="shared" ca="1" si="146"/>
        <v>38588</v>
      </c>
      <c r="G1198" s="1">
        <f t="shared" ca="1" si="147"/>
        <v>38597.885155540411</v>
      </c>
      <c r="H1198">
        <f t="shared" ca="1" si="148"/>
        <v>1</v>
      </c>
      <c r="I1198" t="str">
        <f ca="1">VLOOKUP(Q1198,Tabela3[],9,1)</f>
        <v>HMM Helsinki</v>
      </c>
      <c r="J1198" t="str">
        <f ca="1">VLOOKUP(Q1198,Tabela3[],11,0)</f>
        <v xml:space="preserve">Desodorante Antitranspirante Aerosol </v>
      </c>
      <c r="K1198" t="str">
        <f ca="1">VLOOKUP(Q1198,Tabela3[],10,0)</f>
        <v>Quimico</v>
      </c>
      <c r="L1198" t="e" cm="1">
        <f t="array" aca="1" ref="L1198" ca="1">IF(Tabela2[[#This Row],[PORTO]]=Tabela2[[#This Row],[DESTINO]],0,erro)</f>
        <v>#NAME?</v>
      </c>
      <c r="N1198">
        <f t="shared" ca="1" si="151"/>
        <v>1750000</v>
      </c>
      <c r="O1198">
        <f t="shared" ca="1" si="152"/>
        <v>5</v>
      </c>
      <c r="P1198">
        <f t="shared" ca="1" si="153"/>
        <v>8</v>
      </c>
      <c r="Q1198">
        <f t="shared" ca="1" si="149"/>
        <v>25</v>
      </c>
      <c r="R1198">
        <f t="shared" ca="1" si="150"/>
        <v>19</v>
      </c>
    </row>
    <row r="1199" spans="1:18">
      <c r="A1199">
        <f ca="1">VLOOKUP(O1199,Tabela3[],2,0)</f>
        <v>2007</v>
      </c>
      <c r="B1199" t="str">
        <f ca="1">VLOOKUP(P1199,Tabela3[],4,0)</f>
        <v>AGOSTO</v>
      </c>
      <c r="C1199" t="str">
        <f ca="1">VLOOKUP(Q1199,Tabela3[],5,0)</f>
        <v>Coréia do Sul</v>
      </c>
      <c r="D1199" t="str">
        <f ca="1">VLOOKUP(Q1199,Tabela3[],3,0)</f>
        <v>Samsung</v>
      </c>
      <c r="E1199" t="str">
        <f ca="1">IF(R1199=Q1199, (VLOOKUP(P1199+1,Tabela3[],5,0)),VLOOKUP(R1199,Tabela3[],5,0))</f>
        <v>França</v>
      </c>
      <c r="F1199" s="1">
        <f t="shared" ca="1" si="146"/>
        <v>39271</v>
      </c>
      <c r="G1199" s="1">
        <f t="shared" ca="1" si="147"/>
        <v>39276.769130987603</v>
      </c>
      <c r="H1199">
        <f t="shared" ca="1" si="148"/>
        <v>0</v>
      </c>
      <c r="I1199" t="str">
        <f ca="1">VLOOKUP(Q1199,Tabela3[],9,1)</f>
        <v>HMM Rotterdam</v>
      </c>
      <c r="J1199" t="str">
        <f ca="1">VLOOKUP(Q1199,Tabela3[],11,0)</f>
        <v>Neo QLED 8k 75"</v>
      </c>
      <c r="K1199" t="str">
        <f ca="1">VLOOKUP(Q1199,Tabela3[],10,0)</f>
        <v>Eletrônicos</v>
      </c>
      <c r="L1199" t="e" cm="1">
        <f t="array" aca="1" ref="L1199" ca="1">IF(Tabela2[[#This Row],[PORTO]]=Tabela2[[#This Row],[DESTINO]],0,erro)</f>
        <v>#NAME?</v>
      </c>
      <c r="N1199">
        <f t="shared" ca="1" si="151"/>
        <v>1500</v>
      </c>
      <c r="O1199">
        <f t="shared" ca="1" si="152"/>
        <v>7</v>
      </c>
      <c r="P1199">
        <f t="shared" ca="1" si="153"/>
        <v>7</v>
      </c>
      <c r="Q1199">
        <f t="shared" ca="1" si="149"/>
        <v>12</v>
      </c>
      <c r="R1199">
        <f t="shared" ca="1" si="150"/>
        <v>21</v>
      </c>
    </row>
    <row r="1200" spans="1:18">
      <c r="A1200">
        <f ca="1">VLOOKUP(O1200,Tabela3[],2,0)</f>
        <v>2009</v>
      </c>
      <c r="B1200" t="str">
        <f ca="1">VLOOKUP(P1200,Tabela3[],4,0)</f>
        <v>JANEIRO</v>
      </c>
      <c r="C1200" t="str">
        <f ca="1">VLOOKUP(Q1200,Tabela3[],5,0)</f>
        <v>Coréia do Sul</v>
      </c>
      <c r="D1200" t="str">
        <f ca="1">VLOOKUP(Q1200,Tabela3[],3,0)</f>
        <v>Samsung</v>
      </c>
      <c r="E1200" t="str">
        <f ca="1">IF(R1200=Q1200, (VLOOKUP(P1200+1,Tabela3[],5,0)),VLOOKUP(R1200,Tabela3[],5,0))</f>
        <v>Alemanha</v>
      </c>
      <c r="F1200" s="1">
        <f t="shared" ca="1" si="146"/>
        <v>40147</v>
      </c>
      <c r="G1200" s="1">
        <f t="shared" ca="1" si="147"/>
        <v>40147.225120153395</v>
      </c>
      <c r="H1200">
        <f t="shared" ca="1" si="148"/>
        <v>0</v>
      </c>
      <c r="I1200" t="str">
        <f ca="1">VLOOKUP(Q1200,Tabela3[],9,1)</f>
        <v>HMM Rotterdam</v>
      </c>
      <c r="J1200" t="str">
        <f ca="1">VLOOKUP(Q1200,Tabela3[],11,0)</f>
        <v>Neo QLED 8k 75"</v>
      </c>
      <c r="K1200" t="str">
        <f ca="1">VLOOKUP(Q1200,Tabela3[],10,0)</f>
        <v>Eletrônicos</v>
      </c>
      <c r="L1200" t="e" cm="1">
        <f t="array" aca="1" ref="L1200" ca="1">IF(Tabela2[[#This Row],[PORTO]]=Tabela2[[#This Row],[DESTINO]],0,erro)</f>
        <v>#NAME?</v>
      </c>
      <c r="N1200">
        <f t="shared" ca="1" si="151"/>
        <v>2500</v>
      </c>
      <c r="O1200">
        <f t="shared" ca="1" si="152"/>
        <v>9</v>
      </c>
      <c r="P1200">
        <f t="shared" ca="1" si="153"/>
        <v>12</v>
      </c>
      <c r="Q1200">
        <f t="shared" ca="1" si="149"/>
        <v>12</v>
      </c>
      <c r="R1200">
        <f t="shared" ca="1" si="150"/>
        <v>7</v>
      </c>
    </row>
    <row r="1201" spans="1:18">
      <c r="A1201">
        <f ca="1">VLOOKUP(O1201,Tabela3[],2,0)</f>
        <v>2005</v>
      </c>
      <c r="B1201" t="str">
        <f ca="1">VLOOKUP(P1201,Tabela3[],4,0)</f>
        <v>JUNHO</v>
      </c>
      <c r="C1201" t="str">
        <f ca="1">VLOOKUP(Q1201,Tabela3[],5,0)</f>
        <v>França</v>
      </c>
      <c r="D1201" t="str">
        <f ca="1">VLOOKUP(Q1201,Tabela3[],3,0)</f>
        <v> LVMH</v>
      </c>
      <c r="E1201" t="str">
        <f ca="1">IF(R1201=Q1201, (VLOOKUP(P1201+1,Tabela3[],5,0)),VLOOKUP(R1201,Tabela3[],5,0))</f>
        <v>Japão</v>
      </c>
      <c r="F1201" s="1">
        <f t="shared" ca="1" si="146"/>
        <v>38475</v>
      </c>
      <c r="G1201" s="1">
        <f t="shared" ca="1" si="147"/>
        <v>38475.06670161584</v>
      </c>
      <c r="H1201">
        <f t="shared" ca="1" si="148"/>
        <v>0</v>
      </c>
      <c r="I1201" t="str">
        <f ca="1">VLOOKUP(Q1201,Tabela3[],9,1)</f>
        <v>Emma Maersk</v>
      </c>
      <c r="J1201" t="str">
        <f ca="1">VLOOKUP(Q1201,Tabela3[],11,0)</f>
        <v>Louis Vuitton</v>
      </c>
      <c r="K1201" t="str">
        <f ca="1">VLOOKUP(Q1201,Tabela3[],10,0)</f>
        <v>Tecido</v>
      </c>
      <c r="L1201" t="e" cm="1">
        <f t="array" aca="1" ref="L1201" ca="1">IF(Tabela2[[#This Row],[PORTO]]=Tabela2[[#This Row],[DESTINO]],0,erro)</f>
        <v>#NAME?</v>
      </c>
      <c r="N1201">
        <f t="shared" ca="1" si="151"/>
        <v>32000</v>
      </c>
      <c r="O1201">
        <f t="shared" ca="1" si="152"/>
        <v>5</v>
      </c>
      <c r="P1201">
        <f t="shared" ca="1" si="153"/>
        <v>5</v>
      </c>
      <c r="Q1201">
        <f t="shared" ca="1" si="149"/>
        <v>22</v>
      </c>
      <c r="R1201">
        <f t="shared" ca="1" si="150"/>
        <v>10</v>
      </c>
    </row>
    <row r="1202" spans="1:18">
      <c r="A1202">
        <f ca="1">VLOOKUP(O1202,Tabela3[],2,0)</f>
        <v>2006</v>
      </c>
      <c r="B1202" t="str">
        <f ca="1">VLOOKUP(P1202,Tabela3[],4,0)</f>
        <v>JUNHO</v>
      </c>
      <c r="C1202" t="str">
        <f ca="1">VLOOKUP(Q1202,Tabela3[],5,0)</f>
        <v>Coréia do Sul</v>
      </c>
      <c r="D1202" t="str">
        <f ca="1">VLOOKUP(Q1202,Tabela3[],3,0)</f>
        <v>Samsung</v>
      </c>
      <c r="E1202" t="str">
        <f ca="1">IF(R1202=Q1202, (VLOOKUP(P1202+1,Tabela3[],5,0)),VLOOKUP(R1202,Tabela3[],5,0))</f>
        <v>Holanda</v>
      </c>
      <c r="F1202" s="1">
        <f t="shared" ca="1" si="146"/>
        <v>38864</v>
      </c>
      <c r="G1202" s="1">
        <f t="shared" ca="1" si="147"/>
        <v>38867.941264814115</v>
      </c>
      <c r="H1202">
        <f t="shared" ca="1" si="148"/>
        <v>1</v>
      </c>
      <c r="I1202" t="str">
        <f ca="1">VLOOKUP(Q1202,Tabela3[],9,1)</f>
        <v>HMM Rotterdam</v>
      </c>
      <c r="J1202" t="str">
        <f ca="1">VLOOKUP(Q1202,Tabela3[],11,0)</f>
        <v>Crystal UHD 4k 65"</v>
      </c>
      <c r="K1202" t="str">
        <f ca="1">VLOOKUP(Q1202,Tabela3[],10,0)</f>
        <v>Eletrônicos</v>
      </c>
      <c r="L1202" t="e" cm="1">
        <f t="array" aca="1" ref="L1202" ca="1">IF(Tabela2[[#This Row],[PORTO]]=Tabela2[[#This Row],[DESTINO]],0,erro)</f>
        <v>#NAME?</v>
      </c>
      <c r="N1202">
        <f t="shared" ca="1" si="151"/>
        <v>1500</v>
      </c>
      <c r="O1202">
        <f t="shared" ca="1" si="152"/>
        <v>6</v>
      </c>
      <c r="P1202">
        <f t="shared" ca="1" si="153"/>
        <v>5</v>
      </c>
      <c r="Q1202">
        <f t="shared" ca="1" si="149"/>
        <v>14</v>
      </c>
      <c r="R1202">
        <f t="shared" ca="1" si="150"/>
        <v>16</v>
      </c>
    </row>
    <row r="1203" spans="1:18">
      <c r="A1203">
        <f ca="1">VLOOKUP(O1203,Tabela3[],2,0)</f>
        <v>2005</v>
      </c>
      <c r="B1203" t="str">
        <f ca="1">VLOOKUP(P1203,Tabela3[],4,0)</f>
        <v>ABRIL</v>
      </c>
      <c r="C1203" t="str">
        <f ca="1">VLOOKUP(Q1203,Tabela3[],5,0)</f>
        <v>Estados Unidos</v>
      </c>
      <c r="D1203" t="str">
        <f ca="1">VLOOKUP(Q1203,Tabela3[],3,0)</f>
        <v>Amazon</v>
      </c>
      <c r="E1203" t="str">
        <f ca="1">IF(R1203=Q1203, (VLOOKUP(P1203+1,Tabela3[],5,0)),VLOOKUP(R1203,Tabela3[],5,0))</f>
        <v>França</v>
      </c>
      <c r="F1203" s="1">
        <f t="shared" ca="1" si="146"/>
        <v>38421</v>
      </c>
      <c r="G1203" s="1">
        <f t="shared" ca="1" si="147"/>
        <v>38422.956903214043</v>
      </c>
      <c r="H1203">
        <f t="shared" ca="1" si="148"/>
        <v>0</v>
      </c>
      <c r="I1203" t="str">
        <f ca="1">VLOOKUP(Q1203,Tabela3[],9,1)</f>
        <v>HMM Algeciras</v>
      </c>
      <c r="J1203" t="str">
        <f ca="1">VLOOKUP(Q1203,Tabela3[],11,0)</f>
        <v>Escrivaninha Trevalla</v>
      </c>
      <c r="K1203" t="str">
        <f ca="1">VLOOKUP(Q1203,Tabela3[],10,0)</f>
        <v>Geral</v>
      </c>
      <c r="L1203" t="e" cm="1">
        <f t="array" aca="1" ref="L1203" ca="1">IF(Tabela2[[#This Row],[PORTO]]=Tabela2[[#This Row],[DESTINO]],0,erro)</f>
        <v>#NAME?</v>
      </c>
      <c r="N1203">
        <f t="shared" ca="1" si="151"/>
        <v>1000</v>
      </c>
      <c r="O1203">
        <f t="shared" ca="1" si="152"/>
        <v>5</v>
      </c>
      <c r="P1203">
        <f t="shared" ca="1" si="153"/>
        <v>3</v>
      </c>
      <c r="Q1203">
        <f t="shared" ca="1" si="149"/>
        <v>3</v>
      </c>
      <c r="R1203">
        <f t="shared" ca="1" si="150"/>
        <v>21</v>
      </c>
    </row>
    <row r="1204" spans="1:18">
      <c r="A1204">
        <f ca="1">VLOOKUP(O1204,Tabela3[],2,0)</f>
        <v>2001</v>
      </c>
      <c r="B1204" t="str">
        <f ca="1">VLOOKUP(P1204,Tabela3[],4,0)</f>
        <v>AGOSTO</v>
      </c>
      <c r="C1204" t="str">
        <f ca="1">VLOOKUP(Q1204,Tabela3[],5,0)</f>
        <v>Alemanha</v>
      </c>
      <c r="D1204" t="str">
        <f ca="1">VLOOKUP(Q1204,Tabela3[],3,0)</f>
        <v>Volkswagen</v>
      </c>
      <c r="E1204" t="str">
        <f ca="1">IF(R1204=Q1204, (VLOOKUP(P1204+1,Tabela3[],5,0)),VLOOKUP(R1204,Tabela3[],5,0))</f>
        <v>Coréia do Sul</v>
      </c>
      <c r="F1204" s="1">
        <f t="shared" ca="1" si="146"/>
        <v>37082</v>
      </c>
      <c r="G1204" s="1">
        <f t="shared" ca="1" si="147"/>
        <v>37084.559425176129</v>
      </c>
      <c r="H1204">
        <f t="shared" ca="1" si="148"/>
        <v>1</v>
      </c>
      <c r="I1204" t="str">
        <f ca="1">VLOOKUP(Q1204,Tabela3[],9,1)</f>
        <v>Warehouse Carriers </v>
      </c>
      <c r="J1204" t="str">
        <f ca="1">VLOOKUP(Q1204,Tabela3[],11,0)</f>
        <v>Cross CD (Saveiro)</v>
      </c>
      <c r="K1204" t="str">
        <f ca="1">VLOOKUP(Q1204,Tabela3[],10,0)</f>
        <v>Carros</v>
      </c>
      <c r="L1204" t="e" cm="1">
        <f t="array" aca="1" ref="L1204" ca="1">IF(Tabela2[[#This Row],[PORTO]]=Tabela2[[#This Row],[DESTINO]],0,erro)</f>
        <v>#NAME?</v>
      </c>
      <c r="N1204">
        <f t="shared" ca="1" si="151"/>
        <v>200</v>
      </c>
      <c r="O1204">
        <f t="shared" ca="1" si="152"/>
        <v>1</v>
      </c>
      <c r="P1204">
        <f t="shared" ca="1" si="153"/>
        <v>7</v>
      </c>
      <c r="Q1204">
        <f t="shared" ca="1" si="149"/>
        <v>6</v>
      </c>
      <c r="R1204">
        <f t="shared" ca="1" si="150"/>
        <v>14</v>
      </c>
    </row>
    <row r="1205" spans="1:18">
      <c r="A1205">
        <f ca="1">VLOOKUP(O1205,Tabela3[],2,0)</f>
        <v>2005</v>
      </c>
      <c r="B1205" t="str">
        <f ca="1">VLOOKUP(P1205,Tabela3[],4,0)</f>
        <v>ABRIL</v>
      </c>
      <c r="C1205" t="str">
        <f ca="1">VLOOKUP(Q1205,Tabela3[],5,0)</f>
        <v>India</v>
      </c>
      <c r="D1205" t="str">
        <f ca="1">VLOOKUP(Q1205,Tabela3[],3,0)</f>
        <v>Reliance Industries</v>
      </c>
      <c r="E1205" t="str">
        <f ca="1">IF(R1205=Q1205, (VLOOKUP(P1205+1,Tabela3[],5,0)),VLOOKUP(R1205,Tabela3[],5,0))</f>
        <v>Alemanha</v>
      </c>
      <c r="F1205" s="1">
        <f t="shared" ca="1" si="146"/>
        <v>38430</v>
      </c>
      <c r="G1205" s="1">
        <f t="shared" ca="1" si="147"/>
        <v>38436.53614027681</v>
      </c>
      <c r="H1205">
        <f t="shared" ca="1" si="148"/>
        <v>1</v>
      </c>
      <c r="I1205" t="str">
        <f ca="1">VLOOKUP(Q1205,Tabela3[],9,1)</f>
        <v>Tanker</v>
      </c>
      <c r="J1205" t="str">
        <f ca="1">VLOOKUP(Q1205,Tabela3[],11,0)</f>
        <v>Polietileno</v>
      </c>
      <c r="K1205" t="str">
        <f ca="1">VLOOKUP(Q1205,Tabela3[],10,0)</f>
        <v>Petroquimicos</v>
      </c>
      <c r="L1205" t="e" cm="1">
        <f t="array" aca="1" ref="L1205" ca="1">IF(Tabela2[[#This Row],[PORTO]]=Tabela2[[#This Row],[DESTINO]],0,erro)</f>
        <v>#NAME?</v>
      </c>
      <c r="N1205">
        <f t="shared" ca="1" si="151"/>
        <v>0</v>
      </c>
      <c r="O1205">
        <f t="shared" ca="1" si="152"/>
        <v>5</v>
      </c>
      <c r="P1205">
        <f t="shared" ca="1" si="153"/>
        <v>3</v>
      </c>
      <c r="Q1205">
        <f t="shared" ca="1" si="149"/>
        <v>31</v>
      </c>
      <c r="R1205">
        <f t="shared" ca="1" si="150"/>
        <v>7</v>
      </c>
    </row>
    <row r="1206" spans="1:18">
      <c r="A1206">
        <f ca="1">VLOOKUP(O1206,Tabela3[],2,0)</f>
        <v>2002</v>
      </c>
      <c r="B1206" t="str">
        <f ca="1">VLOOKUP(P1206,Tabela3[],4,0)</f>
        <v>JUNHO</v>
      </c>
      <c r="C1206" t="str">
        <f ca="1">VLOOKUP(Q1206,Tabela3[],5,0)</f>
        <v>Itália</v>
      </c>
      <c r="D1206" t="str">
        <f ca="1">VLOOKUP(Q1206,Tabela3[],3,0)</f>
        <v>Hyundai</v>
      </c>
      <c r="E1206" t="str">
        <f ca="1">IF(R1206=Q1206, (VLOOKUP(P1206+1,Tabela3[],5,0)),VLOOKUP(R1206,Tabela3[],5,0))</f>
        <v>Coréia do Sul</v>
      </c>
      <c r="F1206" s="1">
        <f t="shared" ca="1" si="146"/>
        <v>37385</v>
      </c>
      <c r="G1206" s="1">
        <f t="shared" ca="1" si="147"/>
        <v>37386.202830495407</v>
      </c>
      <c r="H1206">
        <f t="shared" ca="1" si="148"/>
        <v>1</v>
      </c>
      <c r="I1206" t="str">
        <f ca="1">VLOOKUP(Q1206,Tabela3[],9,1)</f>
        <v>Car Carriers</v>
      </c>
      <c r="J1206" t="str">
        <f ca="1">VLOOKUP(Q1206,Tabela3[],11,0)</f>
        <v>Creta Confort</v>
      </c>
      <c r="K1206" t="str">
        <f ca="1">VLOOKUP(Q1206,Tabela3[],10,0)</f>
        <v>Carros</v>
      </c>
      <c r="L1206" t="e" cm="1">
        <f t="array" aca="1" ref="L1206" ca="1">IF(Tabela2[[#This Row],[PORTO]]=Tabela2[[#This Row],[DESTINO]],0,erro)</f>
        <v>#NAME?</v>
      </c>
      <c r="N1206">
        <f t="shared" ca="1" si="151"/>
        <v>300</v>
      </c>
      <c r="O1206">
        <f t="shared" ca="1" si="152"/>
        <v>2</v>
      </c>
      <c r="P1206">
        <f t="shared" ca="1" si="153"/>
        <v>5</v>
      </c>
      <c r="Q1206">
        <f t="shared" ca="1" si="149"/>
        <v>18</v>
      </c>
      <c r="R1206">
        <f t="shared" ca="1" si="150"/>
        <v>14</v>
      </c>
    </row>
    <row r="1207" spans="1:18">
      <c r="A1207">
        <f ca="1">VLOOKUP(O1207,Tabela3[],2,0)</f>
        <v>2009</v>
      </c>
      <c r="B1207" t="str">
        <f ca="1">VLOOKUP(P1207,Tabela3[],4,0)</f>
        <v>AGOSTO</v>
      </c>
      <c r="C1207" t="str">
        <f ca="1">VLOOKUP(Q1207,Tabela3[],5,0)</f>
        <v>China</v>
      </c>
      <c r="D1207" t="str">
        <f ca="1">VLOOKUP(Q1207,Tabela3[],3,0)</f>
        <v>Alibaba Group</v>
      </c>
      <c r="E1207" t="str">
        <f ca="1">IF(R1207=Q1207, (VLOOKUP(P1207+1,Tabela3[],5,0)),VLOOKUP(R1207,Tabela3[],5,0))</f>
        <v>Holanda</v>
      </c>
      <c r="F1207" s="1">
        <f t="shared" ca="1" si="146"/>
        <v>40000</v>
      </c>
      <c r="G1207" s="1">
        <f t="shared" ca="1" si="147"/>
        <v>40003.694111929079</v>
      </c>
      <c r="H1207">
        <f t="shared" ca="1" si="148"/>
        <v>0</v>
      </c>
      <c r="I1207" t="str">
        <f ca="1">VLOOKUP(Q1207,Tabela3[],9,1)</f>
        <v>HMM St Petersburg</v>
      </c>
      <c r="J1207" t="str">
        <f ca="1">VLOOKUP(Q1207,Tabela3[],11,0)</f>
        <v>Miniescavadeira</v>
      </c>
      <c r="K1207" t="str">
        <f ca="1">VLOOKUP(Q1207,Tabela3[],10,0)</f>
        <v>Maquinário</v>
      </c>
      <c r="L1207" t="e" cm="1">
        <f t="array" aca="1" ref="L1207" ca="1">IF(Tabela2[[#This Row],[PORTO]]=Tabela2[[#This Row],[DESTINO]],0,erro)</f>
        <v>#NAME?</v>
      </c>
      <c r="N1207">
        <f t="shared" ca="1" si="151"/>
        <v>30</v>
      </c>
      <c r="O1207">
        <f t="shared" ca="1" si="152"/>
        <v>9</v>
      </c>
      <c r="P1207">
        <f t="shared" ca="1" si="153"/>
        <v>7</v>
      </c>
      <c r="Q1207">
        <f t="shared" ca="1" si="149"/>
        <v>1</v>
      </c>
      <c r="R1207">
        <f t="shared" ca="1" si="150"/>
        <v>16</v>
      </c>
    </row>
    <row r="1208" spans="1:18">
      <c r="A1208">
        <f ca="1">VLOOKUP(O1208,Tabela3[],2,0)</f>
        <v>2003</v>
      </c>
      <c r="B1208" t="str">
        <f ca="1">VLOOKUP(P1208,Tabela3[],4,0)</f>
        <v>AGOSTO</v>
      </c>
      <c r="C1208" t="str">
        <f ca="1">VLOOKUP(Q1208,Tabela3[],5,0)</f>
        <v>China</v>
      </c>
      <c r="D1208" t="str">
        <f ca="1">VLOOKUP(Q1208,Tabela3[],3,0)</f>
        <v>Alibaba Group</v>
      </c>
      <c r="E1208" t="str">
        <f ca="1">IF(R1208=Q1208, (VLOOKUP(P1208+1,Tabela3[],5,0)),VLOOKUP(R1208,Tabela3[],5,0))</f>
        <v>Holanda</v>
      </c>
      <c r="F1208" s="1">
        <f t="shared" ca="1" si="146"/>
        <v>37803</v>
      </c>
      <c r="G1208" s="1">
        <f t="shared" ca="1" si="147"/>
        <v>37805.189616816235</v>
      </c>
      <c r="H1208">
        <f t="shared" ca="1" si="148"/>
        <v>0</v>
      </c>
      <c r="I1208" t="str">
        <f ca="1">VLOOKUP(Q1208,Tabela3[],9,1)</f>
        <v>HMM St Petersburg</v>
      </c>
      <c r="J1208" t="str">
        <f ca="1">VLOOKUP(Q1208,Tabela3[],11,0)</f>
        <v>Miniescavadeira</v>
      </c>
      <c r="K1208" t="str">
        <f ca="1">VLOOKUP(Q1208,Tabela3[],10,0)</f>
        <v>Maquinário</v>
      </c>
      <c r="L1208" t="e" cm="1">
        <f t="array" aca="1" ref="L1208" ca="1">IF(Tabela2[[#This Row],[PORTO]]=Tabela2[[#This Row],[DESTINO]],0,erro)</f>
        <v>#NAME?</v>
      </c>
      <c r="N1208">
        <f t="shared" ca="1" si="151"/>
        <v>10</v>
      </c>
      <c r="O1208">
        <f t="shared" ca="1" si="152"/>
        <v>3</v>
      </c>
      <c r="P1208">
        <f t="shared" ca="1" si="153"/>
        <v>7</v>
      </c>
      <c r="Q1208">
        <f t="shared" ca="1" si="149"/>
        <v>1</v>
      </c>
      <c r="R1208">
        <f t="shared" ca="1" si="150"/>
        <v>16</v>
      </c>
    </row>
    <row r="1209" spans="1:18">
      <c r="A1209">
        <f ca="1">VLOOKUP(O1209,Tabela3[],2,0)</f>
        <v>2007</v>
      </c>
      <c r="B1209" t="str">
        <f ca="1">VLOOKUP(P1209,Tabela3[],4,0)</f>
        <v>JANEIRO</v>
      </c>
      <c r="C1209" t="str">
        <f ca="1">VLOOKUP(Q1209,Tabela3[],5,0)</f>
        <v>China</v>
      </c>
      <c r="D1209" t="str">
        <f ca="1">VLOOKUP(Q1209,Tabela3[],3,0)</f>
        <v>Alibaba Group</v>
      </c>
      <c r="E1209" t="str">
        <f ca="1">IF(R1209=Q1209, (VLOOKUP(P1209+1,Tabela3[],5,0)),VLOOKUP(R1209,Tabela3[],5,0))</f>
        <v>Reino Unido</v>
      </c>
      <c r="F1209" s="1">
        <f t="shared" ca="1" si="146"/>
        <v>39427</v>
      </c>
      <c r="G1209" s="1">
        <f t="shared" ca="1" si="147"/>
        <v>39433.9936526202</v>
      </c>
      <c r="H1209">
        <f t="shared" ca="1" si="148"/>
        <v>0</v>
      </c>
      <c r="I1209" t="str">
        <f ca="1">VLOOKUP(Q1209,Tabela3[],9,1)</f>
        <v>HMM St Petersburg</v>
      </c>
      <c r="J1209" t="str">
        <f ca="1">VLOOKUP(Q1209,Tabela3[],11,0)</f>
        <v>Serração Portatil</v>
      </c>
      <c r="K1209" t="str">
        <f ca="1">VLOOKUP(Q1209,Tabela3[],10,0)</f>
        <v>Maquinário</v>
      </c>
      <c r="L1209" t="e" cm="1">
        <f t="array" aca="1" ref="L1209" ca="1">IF(Tabela2[[#This Row],[PORTO]]=Tabela2[[#This Row],[DESTINO]],0,erro)</f>
        <v>#NAME?</v>
      </c>
      <c r="N1209">
        <f t="shared" ca="1" si="151"/>
        <v>30</v>
      </c>
      <c r="O1209">
        <f t="shared" ca="1" si="152"/>
        <v>7</v>
      </c>
      <c r="P1209">
        <f t="shared" ca="1" si="153"/>
        <v>12</v>
      </c>
      <c r="Q1209">
        <f t="shared" ca="1" si="149"/>
        <v>0</v>
      </c>
      <c r="R1209">
        <f t="shared" ca="1" si="150"/>
        <v>24</v>
      </c>
    </row>
    <row r="1210" spans="1:18">
      <c r="A1210">
        <f ca="1">VLOOKUP(O1210,Tabela3[],2,0)</f>
        <v>2001</v>
      </c>
      <c r="B1210" t="str">
        <f ca="1">VLOOKUP(P1210,Tabela3[],4,0)</f>
        <v>ABRIL</v>
      </c>
      <c r="C1210" t="str">
        <f ca="1">VLOOKUP(Q1210,Tabela3[],5,0)</f>
        <v>Holanda</v>
      </c>
      <c r="D1210" t="str">
        <f ca="1">VLOOKUP(Q1210,Tabela3[],3,0)</f>
        <v>Shell</v>
      </c>
      <c r="E1210" t="str">
        <f ca="1">IF(R1210=Q1210, (VLOOKUP(P1210+1,Tabela3[],5,0)),VLOOKUP(R1210,Tabela3[],5,0))</f>
        <v>Japão</v>
      </c>
      <c r="F1210" s="1">
        <f t="shared" ca="1" si="146"/>
        <v>36951</v>
      </c>
      <c r="G1210" s="1">
        <f t="shared" ca="1" si="147"/>
        <v>36952.425209464884</v>
      </c>
      <c r="H1210">
        <f t="shared" ca="1" si="148"/>
        <v>0</v>
      </c>
      <c r="I1210" t="str">
        <f ca="1">VLOOKUP(Q1210,Tabela3[],9,1)</f>
        <v>AbQaiq</v>
      </c>
      <c r="J1210" t="str">
        <f ca="1">VLOOKUP(Q1210,Tabela3[],11,0)</f>
        <v>Gasolina</v>
      </c>
      <c r="K1210" t="str">
        <f ca="1">VLOOKUP(Q1210,Tabela3[],10,0)</f>
        <v>Petróleo</v>
      </c>
      <c r="L1210" t="e" cm="1">
        <f t="array" aca="1" ref="L1210" ca="1">IF(Tabela2[[#This Row],[PORTO]]=Tabela2[[#This Row],[DESTINO]],0,erro)</f>
        <v>#NAME?</v>
      </c>
      <c r="N1210">
        <f t="shared" ca="1" si="151"/>
        <v>64000</v>
      </c>
      <c r="O1210">
        <f t="shared" ca="1" si="152"/>
        <v>1</v>
      </c>
      <c r="P1210">
        <f t="shared" ca="1" si="153"/>
        <v>3</v>
      </c>
      <c r="Q1210">
        <f t="shared" ca="1" si="149"/>
        <v>16</v>
      </c>
      <c r="R1210">
        <f t="shared" ca="1" si="150"/>
        <v>9</v>
      </c>
    </row>
    <row r="1211" spans="1:18">
      <c r="A1211">
        <f ca="1">VLOOKUP(O1211,Tabela3[],2,0)</f>
        <v>2006</v>
      </c>
      <c r="B1211" t="str">
        <f ca="1">VLOOKUP(P1211,Tabela3[],4,0)</f>
        <v>JANEIRO</v>
      </c>
      <c r="C1211" t="str">
        <f ca="1">VLOOKUP(Q1211,Tabela3[],5,0)</f>
        <v>Reino Unido</v>
      </c>
      <c r="D1211" t="str">
        <f ca="1">VLOOKUP(Q1211,Tabela3[],3,0)</f>
        <v>Unilever</v>
      </c>
      <c r="E1211" t="str">
        <f ca="1">IF(R1211=Q1211, (VLOOKUP(P1211+1,Tabela3[],5,0)),VLOOKUP(R1211,Tabela3[],5,0))</f>
        <v>Itália</v>
      </c>
      <c r="F1211" s="1">
        <f t="shared" ca="1" si="146"/>
        <v>39071</v>
      </c>
      <c r="G1211" s="1">
        <f t="shared" ca="1" si="147"/>
        <v>39074.086000580312</v>
      </c>
      <c r="H1211">
        <f t="shared" ca="1" si="148"/>
        <v>1</v>
      </c>
      <c r="I1211" t="str">
        <f ca="1">VLOOKUP(Q1211,Tabela3[],9,1)</f>
        <v>HMM Helsinki</v>
      </c>
      <c r="J1211" t="str">
        <f ca="1">VLOOKUP(Q1211,Tabela3[],11,0)</f>
        <v xml:space="preserve">Desodorante Antitranspirante Aerosol </v>
      </c>
      <c r="K1211" t="str">
        <f ca="1">VLOOKUP(Q1211,Tabela3[],10,0)</f>
        <v>Quimico</v>
      </c>
      <c r="L1211" t="e" cm="1">
        <f t="array" aca="1" ref="L1211" ca="1">IF(Tabela2[[#This Row],[PORTO]]=Tabela2[[#This Row],[DESTINO]],0,erro)</f>
        <v>#NAME?</v>
      </c>
      <c r="N1211">
        <f t="shared" ca="1" si="151"/>
        <v>1990000</v>
      </c>
      <c r="O1211">
        <f t="shared" ca="1" si="152"/>
        <v>6</v>
      </c>
      <c r="P1211">
        <f t="shared" ca="1" si="153"/>
        <v>12</v>
      </c>
      <c r="Q1211">
        <f t="shared" ca="1" si="149"/>
        <v>25</v>
      </c>
      <c r="R1211">
        <f t="shared" ca="1" si="150"/>
        <v>18</v>
      </c>
    </row>
    <row r="1212" spans="1:18">
      <c r="A1212">
        <f ca="1">VLOOKUP(O1212,Tabela3[],2,0)</f>
        <v>2006</v>
      </c>
      <c r="B1212" t="str">
        <f ca="1">VLOOKUP(P1212,Tabela3[],4,0)</f>
        <v>SETEMBRO</v>
      </c>
      <c r="C1212" t="str">
        <f ca="1">VLOOKUP(Q1212,Tabela3[],5,0)</f>
        <v>Holanda</v>
      </c>
      <c r="D1212" t="str">
        <f ca="1">VLOOKUP(Q1212,Tabela3[],3,0)</f>
        <v>Shell</v>
      </c>
      <c r="E1212" t="str">
        <f ca="1">IF(R1212=Q1212, (VLOOKUP(P1212+1,Tabela3[],5,0)),VLOOKUP(R1212,Tabela3[],5,0))</f>
        <v>França</v>
      </c>
      <c r="F1212" s="1">
        <f t="shared" ca="1" si="146"/>
        <v>38934</v>
      </c>
      <c r="G1212" s="1">
        <f t="shared" ca="1" si="147"/>
        <v>38940.156464086009</v>
      </c>
      <c r="H1212">
        <f t="shared" ca="1" si="148"/>
        <v>0</v>
      </c>
      <c r="I1212" t="str">
        <f ca="1">VLOOKUP(Q1212,Tabela3[],9,1)</f>
        <v>AbQaiq</v>
      </c>
      <c r="J1212" t="str">
        <f ca="1">VLOOKUP(Q1212,Tabela3[],11,0)</f>
        <v>Petróleo Bruto</v>
      </c>
      <c r="K1212" t="str">
        <f ca="1">VLOOKUP(Q1212,Tabela3[],10,0)</f>
        <v>Petróleo</v>
      </c>
      <c r="L1212" t="e" cm="1">
        <f t="array" aca="1" ref="L1212" ca="1">IF(Tabela2[[#This Row],[PORTO]]=Tabela2[[#This Row],[DESTINO]],0,erro)</f>
        <v>#NAME?</v>
      </c>
      <c r="N1212">
        <f t="shared" ca="1" si="151"/>
        <v>83000</v>
      </c>
      <c r="O1212">
        <f t="shared" ca="1" si="152"/>
        <v>6</v>
      </c>
      <c r="P1212">
        <f t="shared" ca="1" si="153"/>
        <v>8</v>
      </c>
      <c r="Q1212">
        <f t="shared" ca="1" si="149"/>
        <v>17</v>
      </c>
      <c r="R1212">
        <f t="shared" ca="1" si="150"/>
        <v>21</v>
      </c>
    </row>
    <row r="1213" spans="1:18">
      <c r="A1213">
        <f ca="1">VLOOKUP(O1213,Tabela3[],2,0)</f>
        <v>2000</v>
      </c>
      <c r="B1213" t="str">
        <f ca="1">VLOOKUP(P1213,Tabela3[],4,0)</f>
        <v>SETEMBRO</v>
      </c>
      <c r="C1213" t="str">
        <f ca="1">VLOOKUP(Q1213,Tabela3[],5,0)</f>
        <v>China</v>
      </c>
      <c r="D1213" t="str">
        <f ca="1">VLOOKUP(Q1213,Tabela3[],3,0)</f>
        <v>Alibaba Group</v>
      </c>
      <c r="E1213" t="str">
        <f ca="1">IF(R1213=Q1213, (VLOOKUP(P1213+1,Tabela3[],5,0)),VLOOKUP(R1213,Tabela3[],5,0))</f>
        <v>Coréia do Sul</v>
      </c>
      <c r="F1213" s="1">
        <f t="shared" ca="1" si="146"/>
        <v>36754</v>
      </c>
      <c r="G1213" s="1">
        <f t="shared" ca="1" si="147"/>
        <v>36759.249958453045</v>
      </c>
      <c r="H1213">
        <f t="shared" ca="1" si="148"/>
        <v>1</v>
      </c>
      <c r="I1213" t="str">
        <f ca="1">VLOOKUP(Q1213,Tabela3[],9,1)</f>
        <v>HMM St Petersburg</v>
      </c>
      <c r="J1213" t="str">
        <f ca="1">VLOOKUP(Q1213,Tabela3[],11,0)</f>
        <v>Serração Portatil</v>
      </c>
      <c r="K1213" t="str">
        <f ca="1">VLOOKUP(Q1213,Tabela3[],10,0)</f>
        <v>Maquinário</v>
      </c>
      <c r="L1213" t="e" cm="1">
        <f t="array" aca="1" ref="L1213" ca="1">IF(Tabela2[[#This Row],[PORTO]]=Tabela2[[#This Row],[DESTINO]],0,erro)</f>
        <v>#NAME?</v>
      </c>
      <c r="N1213">
        <f t="shared" ca="1" si="151"/>
        <v>20</v>
      </c>
      <c r="O1213">
        <f t="shared" ca="1" si="152"/>
        <v>0</v>
      </c>
      <c r="P1213">
        <f t="shared" ca="1" si="153"/>
        <v>8</v>
      </c>
      <c r="Q1213">
        <f t="shared" ca="1" si="149"/>
        <v>0</v>
      </c>
      <c r="R1213">
        <f t="shared" ca="1" si="150"/>
        <v>13</v>
      </c>
    </row>
    <row r="1214" spans="1:18">
      <c r="A1214">
        <f ca="1">VLOOKUP(O1214,Tabela3[],2,0)</f>
        <v>2007</v>
      </c>
      <c r="B1214" t="str">
        <f ca="1">VLOOKUP(P1214,Tabela3[],4,0)</f>
        <v>JANEIRO</v>
      </c>
      <c r="C1214" t="str">
        <f ca="1">VLOOKUP(Q1214,Tabela3[],5,0)</f>
        <v>Reino Unido</v>
      </c>
      <c r="D1214" t="str">
        <f ca="1">VLOOKUP(Q1214,Tabela3[],3,0)</f>
        <v>Unilever</v>
      </c>
      <c r="E1214" t="str">
        <f ca="1">IF(R1214=Q1214, (VLOOKUP(P1214+1,Tabela3[],5,0)),VLOOKUP(R1214,Tabela3[],5,0))</f>
        <v>França</v>
      </c>
      <c r="F1214" s="1">
        <f t="shared" ca="1" si="146"/>
        <v>39433</v>
      </c>
      <c r="G1214" s="1">
        <f t="shared" ca="1" si="147"/>
        <v>39433.788105653133</v>
      </c>
      <c r="H1214">
        <f t="shared" ca="1" si="148"/>
        <v>1</v>
      </c>
      <c r="I1214" t="str">
        <f ca="1">VLOOKUP(Q1214,Tabela3[],9,1)</f>
        <v>HMM Helsinki</v>
      </c>
      <c r="J1214" t="str">
        <f ca="1">VLOOKUP(Q1214,Tabela3[],11,0)</f>
        <v>Sabonete</v>
      </c>
      <c r="K1214" t="str">
        <f ca="1">VLOOKUP(Q1214,Tabela3[],10,0)</f>
        <v>Quimico</v>
      </c>
      <c r="L1214" t="e" cm="1">
        <f t="array" aca="1" ref="L1214" ca="1">IF(Tabela2[[#This Row],[PORTO]]=Tabela2[[#This Row],[DESTINO]],0,erro)</f>
        <v>#NAME?</v>
      </c>
      <c r="N1214">
        <f t="shared" ca="1" si="151"/>
        <v>1860000</v>
      </c>
      <c r="O1214">
        <f t="shared" ca="1" si="152"/>
        <v>7</v>
      </c>
      <c r="P1214">
        <f t="shared" ca="1" si="153"/>
        <v>12</v>
      </c>
      <c r="Q1214">
        <f t="shared" ca="1" si="149"/>
        <v>26</v>
      </c>
      <c r="R1214">
        <f t="shared" ca="1" si="150"/>
        <v>23</v>
      </c>
    </row>
    <row r="1215" spans="1:18">
      <c r="A1215">
        <f ca="1">VLOOKUP(O1215,Tabela3[],2,0)</f>
        <v>2001</v>
      </c>
      <c r="B1215" t="str">
        <f ca="1">VLOOKUP(P1215,Tabela3[],4,0)</f>
        <v>OUTUBRO</v>
      </c>
      <c r="C1215" t="str">
        <f ca="1">VLOOKUP(Q1215,Tabela3[],5,0)</f>
        <v>Alemanha</v>
      </c>
      <c r="D1215" t="str">
        <f ca="1">VLOOKUP(Q1215,Tabela3[],3,0)</f>
        <v>Volkswagen</v>
      </c>
      <c r="E1215" t="str">
        <f ca="1">IF(R1215=Q1215, (VLOOKUP(P1215+1,Tabela3[],5,0)),VLOOKUP(R1215,Tabela3[],5,0))</f>
        <v>França</v>
      </c>
      <c r="F1215" s="1">
        <f t="shared" ca="1" si="146"/>
        <v>37142</v>
      </c>
      <c r="G1215" s="1">
        <f t="shared" ca="1" si="147"/>
        <v>37144.12113022276</v>
      </c>
      <c r="H1215">
        <f t="shared" ca="1" si="148"/>
        <v>0</v>
      </c>
      <c r="I1215" t="str">
        <f ca="1">VLOOKUP(Q1215,Tabela3[],9,1)</f>
        <v>Warehouse Carriers </v>
      </c>
      <c r="J1215" t="str">
        <f ca="1">VLOOKUP(Q1215,Tabela3[],11,0)</f>
        <v>GLI 350 TSI (Jetta)</v>
      </c>
      <c r="K1215" t="str">
        <f ca="1">VLOOKUP(Q1215,Tabela3[],10,0)</f>
        <v>Carros</v>
      </c>
      <c r="L1215" t="e" cm="1">
        <f t="array" aca="1" ref="L1215" ca="1">IF(Tabela2[[#This Row],[PORTO]]=Tabela2[[#This Row],[DESTINO]],0,erro)</f>
        <v>#NAME?</v>
      </c>
      <c r="N1215">
        <f t="shared" ca="1" si="151"/>
        <v>200</v>
      </c>
      <c r="O1215">
        <f t="shared" ca="1" si="152"/>
        <v>1</v>
      </c>
      <c r="P1215">
        <f t="shared" ca="1" si="153"/>
        <v>9</v>
      </c>
      <c r="Q1215">
        <f t="shared" ca="1" si="149"/>
        <v>8</v>
      </c>
      <c r="R1215">
        <f t="shared" ca="1" si="150"/>
        <v>21</v>
      </c>
    </row>
    <row r="1216" spans="1:18">
      <c r="A1216">
        <f ca="1">VLOOKUP(O1216,Tabela3[],2,0)</f>
        <v>2001</v>
      </c>
      <c r="B1216" t="str">
        <f ca="1">VLOOKUP(P1216,Tabela3[],4,0)</f>
        <v>JANEIRO</v>
      </c>
      <c r="C1216" t="str">
        <f ca="1">VLOOKUP(Q1216,Tabela3[],5,0)</f>
        <v>Brasil</v>
      </c>
      <c r="D1216" t="str">
        <f ca="1">VLOOKUP(Q1216,Tabela3[],3,0)</f>
        <v>VALE</v>
      </c>
      <c r="E1216" t="str">
        <f ca="1">IF(R1216=Q1216, (VLOOKUP(P1216+1,Tabela3[],5,0)),VLOOKUP(R1216,Tabela3[],5,0))</f>
        <v>Itália</v>
      </c>
      <c r="F1216" s="1">
        <f t="shared" ca="1" si="146"/>
        <v>37245</v>
      </c>
      <c r="G1216" s="1">
        <f t="shared" ca="1" si="147"/>
        <v>37246.058030214161</v>
      </c>
      <c r="H1216">
        <f t="shared" ca="1" si="148"/>
        <v>0</v>
      </c>
      <c r="I1216" t="str">
        <f ca="1">VLOOKUP(Q1216,Tabela3[],9,1)</f>
        <v>Lan Hua Hai</v>
      </c>
      <c r="J1216" t="str">
        <f ca="1">VLOOKUP(Q1216,Tabela3[],11,0)</f>
        <v>Minério de Ferro</v>
      </c>
      <c r="K1216" t="str">
        <f ca="1">VLOOKUP(Q1216,Tabela3[],10,0)</f>
        <v>Minério</v>
      </c>
      <c r="L1216" t="e" cm="1">
        <f t="array" aca="1" ref="L1216" ca="1">IF(Tabela2[[#This Row],[PORTO]]=Tabela2[[#This Row],[DESTINO]],0,erro)</f>
        <v>#NAME?</v>
      </c>
      <c r="N1216">
        <f t="shared" ca="1" si="151"/>
        <v>0</v>
      </c>
      <c r="O1216">
        <f t="shared" ca="1" si="152"/>
        <v>1</v>
      </c>
      <c r="P1216">
        <f t="shared" ca="1" si="153"/>
        <v>12</v>
      </c>
      <c r="Q1216">
        <f t="shared" ca="1" si="149"/>
        <v>27</v>
      </c>
      <c r="R1216">
        <f t="shared" ca="1" si="150"/>
        <v>20</v>
      </c>
    </row>
    <row r="1217" spans="1:18">
      <c r="A1217">
        <f ca="1">VLOOKUP(O1217,Tabela3[],2,0)</f>
        <v>2009</v>
      </c>
      <c r="B1217" t="str">
        <f ca="1">VLOOKUP(P1217,Tabela3[],4,0)</f>
        <v>MAIO</v>
      </c>
      <c r="C1217" t="str">
        <f ca="1">VLOOKUP(Q1217,Tabela3[],5,0)</f>
        <v>Reino Unido</v>
      </c>
      <c r="D1217" t="str">
        <f ca="1">VLOOKUP(Q1217,Tabela3[],3,0)</f>
        <v>Unilever</v>
      </c>
      <c r="E1217" t="str">
        <f ca="1">IF(R1217=Q1217, (VLOOKUP(P1217+1,Tabela3[],5,0)),VLOOKUP(R1217,Tabela3[],5,0))</f>
        <v>Reino Unido</v>
      </c>
      <c r="F1217" s="1">
        <f t="shared" ca="1" si="146"/>
        <v>39928</v>
      </c>
      <c r="G1217" s="1">
        <f t="shared" ca="1" si="147"/>
        <v>39929.424454486223</v>
      </c>
      <c r="H1217">
        <f t="shared" ca="1" si="148"/>
        <v>0</v>
      </c>
      <c r="I1217" t="str">
        <f ca="1">VLOOKUP(Q1217,Tabela3[],9,1)</f>
        <v>HMM Helsinki</v>
      </c>
      <c r="J1217" t="str">
        <f ca="1">VLOOKUP(Q1217,Tabela3[],11,0)</f>
        <v>Sabonete</v>
      </c>
      <c r="K1217" t="str">
        <f ca="1">VLOOKUP(Q1217,Tabela3[],10,0)</f>
        <v>Quimico</v>
      </c>
      <c r="L1217" cm="1">
        <f t="array" aca="1" ref="L1217" ca="1">IF(Tabela2[[#This Row],[PORTO]]=Tabela2[[#This Row],[DESTINO]],0,erro)</f>
        <v>0</v>
      </c>
      <c r="N1217">
        <f t="shared" ca="1" si="151"/>
        <v>1880000</v>
      </c>
      <c r="O1217">
        <f t="shared" ca="1" si="152"/>
        <v>9</v>
      </c>
      <c r="P1217">
        <f t="shared" ca="1" si="153"/>
        <v>4</v>
      </c>
      <c r="Q1217">
        <f t="shared" ca="1" si="149"/>
        <v>26</v>
      </c>
      <c r="R1217">
        <f t="shared" ca="1" si="150"/>
        <v>24</v>
      </c>
    </row>
    <row r="1218" spans="1:18">
      <c r="A1218">
        <f ca="1">VLOOKUP(O1218,Tabela3[],2,0)</f>
        <v>2008</v>
      </c>
      <c r="B1218" t="str">
        <f ca="1">VLOOKUP(P1218,Tabela3[],4,0)</f>
        <v>OUTUBRO</v>
      </c>
      <c r="C1218" t="str">
        <f ca="1">VLOOKUP(Q1218,Tabela3[],5,0)</f>
        <v>Itália</v>
      </c>
      <c r="D1218" t="str">
        <f ca="1">VLOOKUP(Q1218,Tabela3[],3,0)</f>
        <v>Hyundai</v>
      </c>
      <c r="E1218" t="str">
        <f ca="1">IF(R1218=Q1218, (VLOOKUP(P1218+1,Tabela3[],5,0)),VLOOKUP(R1218,Tabela3[],5,0))</f>
        <v>Reino Unido</v>
      </c>
      <c r="F1218" s="1">
        <f t="shared" ref="F1218:F1281" ca="1" si="154">(DATE(A1218,IF(P1218&gt;0,P1218,IF(P1218&gt;12,P1218-1,IF(P1218=0,P1218+1))),RAND()*28))</f>
        <v>39716</v>
      </c>
      <c r="G1218" s="1">
        <f t="shared" ca="1" si="147"/>
        <v>39719.923062744005</v>
      </c>
      <c r="H1218">
        <f t="shared" ca="1" si="148"/>
        <v>0</v>
      </c>
      <c r="I1218" t="str">
        <f ca="1">VLOOKUP(Q1218,Tabela3[],9,1)</f>
        <v>Car Carriers</v>
      </c>
      <c r="J1218" t="str">
        <f ca="1">VLOOKUP(Q1218,Tabela3[],11,0)</f>
        <v>HB20 Vision</v>
      </c>
      <c r="K1218" t="str">
        <f ca="1">VLOOKUP(Q1218,Tabela3[],10,0)</f>
        <v>Carros</v>
      </c>
      <c r="L1218" t="e" cm="1">
        <f t="array" aca="1" ref="L1218" ca="1">IF(Tabela2[[#This Row],[PORTO]]=Tabela2[[#This Row],[DESTINO]],0,erro)</f>
        <v>#NAME?</v>
      </c>
      <c r="N1218">
        <f t="shared" ca="1" si="151"/>
        <v>100</v>
      </c>
      <c r="O1218">
        <f t="shared" ca="1" si="152"/>
        <v>8</v>
      </c>
      <c r="P1218">
        <f t="shared" ca="1" si="153"/>
        <v>9</v>
      </c>
      <c r="Q1218">
        <f t="shared" ca="1" si="149"/>
        <v>20</v>
      </c>
      <c r="R1218">
        <f t="shared" ca="1" si="150"/>
        <v>24</v>
      </c>
    </row>
    <row r="1219" spans="1:18">
      <c r="A1219">
        <f ca="1">VLOOKUP(O1219,Tabela3[],2,0)</f>
        <v>2000</v>
      </c>
      <c r="B1219" t="str">
        <f ca="1">VLOOKUP(P1219,Tabela3[],4,0)</f>
        <v>OUTUBRO</v>
      </c>
      <c r="C1219" t="str">
        <f ca="1">VLOOKUP(Q1219,Tabela3[],5,0)</f>
        <v>Japão</v>
      </c>
      <c r="D1219" t="str">
        <f ca="1">VLOOKUP(Q1219,Tabela3[],3,0)</f>
        <v>Toyota</v>
      </c>
      <c r="E1219" t="str">
        <f ca="1">IF(R1219=Q1219, (VLOOKUP(P1219+1,Tabela3[],5,0)),VLOOKUP(R1219,Tabela3[],5,0))</f>
        <v>França</v>
      </c>
      <c r="F1219" s="1">
        <f t="shared" ca="1" si="154"/>
        <v>36793</v>
      </c>
      <c r="G1219" s="1">
        <f t="shared" ref="G1219:G1282" ca="1" si="155">F1219+RAND()*10</f>
        <v>36793.359227571818</v>
      </c>
      <c r="H1219">
        <f t="shared" ref="H1219:H1282" ca="1" si="156">INT(RAND()*2)</f>
        <v>1</v>
      </c>
      <c r="I1219" t="str">
        <f ca="1">VLOOKUP(Q1219,Tabela3[],9,1)</f>
        <v>Trailer Carriers</v>
      </c>
      <c r="J1219" t="str">
        <f ca="1">VLOOKUP(Q1219,Tabela3[],11,0)</f>
        <v>COROLLA GLI</v>
      </c>
      <c r="K1219" t="str">
        <f ca="1">VLOOKUP(Q1219,Tabela3[],10,0)</f>
        <v>Carros</v>
      </c>
      <c r="L1219" t="e" cm="1">
        <f t="array" aca="1" ref="L1219" ca="1">IF(Tabela2[[#This Row],[PORTO]]=Tabela2[[#This Row],[DESTINO]],0,erro)</f>
        <v>#NAME?</v>
      </c>
      <c r="N1219">
        <f t="shared" ca="1" si="151"/>
        <v>400</v>
      </c>
      <c r="O1219">
        <f t="shared" ca="1" si="152"/>
        <v>0</v>
      </c>
      <c r="P1219">
        <f t="shared" ca="1" si="153"/>
        <v>9</v>
      </c>
      <c r="Q1219">
        <f t="shared" ref="Q1219:Q1282" ca="1" si="157">INT(RAND()*35)</f>
        <v>10</v>
      </c>
      <c r="R1219">
        <f t="shared" ref="R1219:R1282" ca="1" si="158">INT(RAND()*25)</f>
        <v>21</v>
      </c>
    </row>
    <row r="1220" spans="1:18">
      <c r="A1220">
        <f ca="1">VLOOKUP(O1220,Tabela3[],2,0)</f>
        <v>2001</v>
      </c>
      <c r="B1220" t="str">
        <f ca="1">VLOOKUP(P1220,Tabela3[],4,0)</f>
        <v>JUNHO</v>
      </c>
      <c r="C1220" t="str">
        <f ca="1">VLOOKUP(Q1220,Tabela3[],5,0)</f>
        <v>Reino Unido</v>
      </c>
      <c r="D1220" t="str">
        <f ca="1">VLOOKUP(Q1220,Tabela3[],3,0)</f>
        <v>Unilever</v>
      </c>
      <c r="E1220" t="str">
        <f ca="1">IF(R1220=Q1220, (VLOOKUP(P1220+1,Tabela3[],5,0)),VLOOKUP(R1220,Tabela3[],5,0))</f>
        <v>Holanda</v>
      </c>
      <c r="F1220" s="1">
        <f t="shared" ca="1" si="154"/>
        <v>37016</v>
      </c>
      <c r="G1220" s="1">
        <f t="shared" ca="1" si="155"/>
        <v>37016.202785589718</v>
      </c>
      <c r="H1220">
        <f t="shared" ca="1" si="156"/>
        <v>1</v>
      </c>
      <c r="I1220" t="str">
        <f ca="1">VLOOKUP(Q1220,Tabela3[],9,1)</f>
        <v>HMM Helsinki</v>
      </c>
      <c r="J1220" t="str">
        <f ca="1">VLOOKUP(Q1220,Tabela3[],11,0)</f>
        <v xml:space="preserve">Desodorante Antitranspirante Aerosol </v>
      </c>
      <c r="K1220" t="str">
        <f ca="1">VLOOKUP(Q1220,Tabela3[],10,0)</f>
        <v>Quimico</v>
      </c>
      <c r="L1220" t="e" cm="1">
        <f t="array" aca="1" ref="L1220" ca="1">IF(Tabela2[[#This Row],[PORTO]]=Tabela2[[#This Row],[DESTINO]],0,erro)</f>
        <v>#NAME?</v>
      </c>
      <c r="N1220">
        <f t="shared" ca="1" si="151"/>
        <v>1110000</v>
      </c>
      <c r="O1220">
        <f t="shared" ca="1" si="152"/>
        <v>1</v>
      </c>
      <c r="P1220">
        <f t="shared" ca="1" si="153"/>
        <v>5</v>
      </c>
      <c r="Q1220">
        <f t="shared" ca="1" si="157"/>
        <v>25</v>
      </c>
      <c r="R1220">
        <f t="shared" ca="1" si="158"/>
        <v>15</v>
      </c>
    </row>
    <row r="1221" spans="1:18">
      <c r="A1221">
        <f ca="1">VLOOKUP(O1221,Tabela3[],2,0)</f>
        <v>2002</v>
      </c>
      <c r="B1221" t="str">
        <f ca="1">VLOOKUP(P1221,Tabela3[],4,0)</f>
        <v>DEZEMBRO</v>
      </c>
      <c r="C1221" t="str">
        <f ca="1">VLOOKUP(Q1221,Tabela3[],5,0)</f>
        <v>India</v>
      </c>
      <c r="D1221" t="str">
        <f ca="1">VLOOKUP(Q1221,Tabela3[],3,0)</f>
        <v>Reliance Industries</v>
      </c>
      <c r="E1221" t="str">
        <f ca="1">IF(R1221=Q1221, (VLOOKUP(P1221+1,Tabela3[],5,0)),VLOOKUP(R1221,Tabela3[],5,0))</f>
        <v>França</v>
      </c>
      <c r="F1221" s="1">
        <f t="shared" ca="1" si="154"/>
        <v>37569</v>
      </c>
      <c r="G1221" s="1">
        <f t="shared" ca="1" si="155"/>
        <v>37569.395971977414</v>
      </c>
      <c r="H1221">
        <f t="shared" ca="1" si="156"/>
        <v>1</v>
      </c>
      <c r="I1221" t="str">
        <f ca="1">VLOOKUP(Q1221,Tabela3[],9,1)</f>
        <v>Tanker</v>
      </c>
      <c r="J1221" t="str">
        <f ca="1">VLOOKUP(Q1221,Tabela3[],11,0)</f>
        <v>Cloreto de polivinila</v>
      </c>
      <c r="K1221" t="str">
        <f ca="1">VLOOKUP(Q1221,Tabela3[],10,0)</f>
        <v>Petroquimicos</v>
      </c>
      <c r="L1221" t="e" cm="1">
        <f t="array" aca="1" ref="L1221" ca="1">IF(Tabela2[[#This Row],[PORTO]]=Tabela2[[#This Row],[DESTINO]],0,erro)</f>
        <v>#NAME?</v>
      </c>
      <c r="N1221">
        <f t="shared" ref="N1221:N1284" ca="1" si="159">IF(K1221="Geral",INT((RANDBETWEEN(1,5)*1000)),IF(K1221="Eletrônicos",INT((RANDBETWEEN(1,5))*500),IF(K1221="Tecido",INT((RANDBETWEEN(10,50)*1000)),IF(K1221="Carros",INT((RANDBETWEEN(1,5)*100)),IF(K1221="Petróleo",INT((RANDBETWEEN(50,100)*1000)),IF(K1221="Quimico",INT((RANDBETWEEN(10,200)*10000)),IF(K1221="Maquinário",INT((RANDBETWEEN(1,5)*10)),0)))))))</f>
        <v>0</v>
      </c>
      <c r="O1221">
        <f t="shared" ca="1" si="152"/>
        <v>2</v>
      </c>
      <c r="P1221">
        <f t="shared" ca="1" si="153"/>
        <v>11</v>
      </c>
      <c r="Q1221">
        <f t="shared" ca="1" si="157"/>
        <v>32</v>
      </c>
      <c r="R1221">
        <f t="shared" ca="1" si="158"/>
        <v>21</v>
      </c>
    </row>
    <row r="1222" spans="1:18">
      <c r="A1222">
        <f ca="1">VLOOKUP(O1222,Tabela3[],2,0)</f>
        <v>2007</v>
      </c>
      <c r="B1222" t="str">
        <f ca="1">VLOOKUP(P1222,Tabela3[],4,0)</f>
        <v>DEZEMBRO</v>
      </c>
      <c r="C1222" t="str">
        <f ca="1">VLOOKUP(Q1222,Tabela3[],5,0)</f>
        <v>Coréia do Sul</v>
      </c>
      <c r="D1222" t="str">
        <f ca="1">VLOOKUP(Q1222,Tabela3[],3,0)</f>
        <v>Samsung</v>
      </c>
      <c r="E1222" t="str">
        <f ca="1">IF(R1222=Q1222, (VLOOKUP(P1222+1,Tabela3[],5,0)),VLOOKUP(R1222,Tabela3[],5,0))</f>
        <v>Japão</v>
      </c>
      <c r="F1222" s="1">
        <f t="shared" ca="1" si="154"/>
        <v>39406</v>
      </c>
      <c r="G1222" s="1">
        <f t="shared" ca="1" si="155"/>
        <v>39408.388050779678</v>
      </c>
      <c r="H1222">
        <f t="shared" ca="1" si="156"/>
        <v>0</v>
      </c>
      <c r="I1222" t="str">
        <f ca="1">VLOOKUP(Q1222,Tabela3[],9,1)</f>
        <v>HMM Rotterdam</v>
      </c>
      <c r="J1222" t="str">
        <f ca="1">VLOOKUP(Q1222,Tabela3[],11,0)</f>
        <v>QLED 4k 75"</v>
      </c>
      <c r="K1222" t="str">
        <f ca="1">VLOOKUP(Q1222,Tabela3[],10,0)</f>
        <v>Eletrônicos</v>
      </c>
      <c r="L1222" t="e" cm="1">
        <f t="array" aca="1" ref="L1222" ca="1">IF(Tabela2[[#This Row],[PORTO]]=Tabela2[[#This Row],[DESTINO]],0,erro)</f>
        <v>#NAME?</v>
      </c>
      <c r="N1222">
        <f t="shared" ca="1" si="159"/>
        <v>500</v>
      </c>
      <c r="O1222">
        <f t="shared" ca="1" si="152"/>
        <v>7</v>
      </c>
      <c r="P1222">
        <f t="shared" ca="1" si="153"/>
        <v>11</v>
      </c>
      <c r="Q1222">
        <f t="shared" ca="1" si="157"/>
        <v>13</v>
      </c>
      <c r="R1222">
        <f t="shared" ca="1" si="158"/>
        <v>11</v>
      </c>
    </row>
    <row r="1223" spans="1:18">
      <c r="A1223">
        <f ca="1">VLOOKUP(O1223,Tabela3[],2,0)</f>
        <v>2004</v>
      </c>
      <c r="B1223" t="str">
        <f ca="1">VLOOKUP(P1223,Tabela3[],4,0)</f>
        <v>SETEMBRO</v>
      </c>
      <c r="C1223" t="str">
        <f ca="1">VLOOKUP(Q1223,Tabela3[],5,0)</f>
        <v>Itália</v>
      </c>
      <c r="D1223" t="str">
        <f ca="1">VLOOKUP(Q1223,Tabela3[],3,0)</f>
        <v>Hyundai</v>
      </c>
      <c r="E1223" t="str">
        <f ca="1">IF(R1223=Q1223, (VLOOKUP(P1223+1,Tabela3[],5,0)),VLOOKUP(R1223,Tabela3[],5,0))</f>
        <v>Holanda</v>
      </c>
      <c r="F1223" s="1">
        <f t="shared" ca="1" si="154"/>
        <v>38218</v>
      </c>
      <c r="G1223" s="1">
        <f t="shared" ca="1" si="155"/>
        <v>38224.230993135912</v>
      </c>
      <c r="H1223">
        <f t="shared" ca="1" si="156"/>
        <v>1</v>
      </c>
      <c r="I1223" t="str">
        <f ca="1">VLOOKUP(Q1223,Tabela3[],9,1)</f>
        <v>Car Carriers</v>
      </c>
      <c r="J1223" t="str">
        <f ca="1">VLOOKUP(Q1223,Tabela3[],11,0)</f>
        <v>HB20 Sense</v>
      </c>
      <c r="K1223" t="str">
        <f ca="1">VLOOKUP(Q1223,Tabela3[],10,0)</f>
        <v>Carros</v>
      </c>
      <c r="L1223" t="e" cm="1">
        <f t="array" aca="1" ref="L1223" ca="1">IF(Tabela2[[#This Row],[PORTO]]=Tabela2[[#This Row],[DESTINO]],0,erro)</f>
        <v>#NAME?</v>
      </c>
      <c r="N1223">
        <f t="shared" ca="1" si="159"/>
        <v>300</v>
      </c>
      <c r="O1223">
        <f t="shared" ca="1" si="152"/>
        <v>4</v>
      </c>
      <c r="P1223">
        <f t="shared" ca="1" si="153"/>
        <v>8</v>
      </c>
      <c r="Q1223">
        <f t="shared" ca="1" si="157"/>
        <v>19</v>
      </c>
      <c r="R1223">
        <f t="shared" ca="1" si="158"/>
        <v>16</v>
      </c>
    </row>
    <row r="1224" spans="1:18">
      <c r="A1224">
        <f ca="1">VLOOKUP(O1224,Tabela3[],2,0)</f>
        <v>2003</v>
      </c>
      <c r="B1224" t="str">
        <f ca="1">VLOOKUP(P1224,Tabela3[],4,0)</f>
        <v>MARÇO</v>
      </c>
      <c r="C1224" t="str">
        <f ca="1">VLOOKUP(Q1224,Tabela3[],5,0)</f>
        <v>Itália</v>
      </c>
      <c r="D1224" t="str">
        <f ca="1">VLOOKUP(Q1224,Tabela3[],3,0)</f>
        <v>Hyundai</v>
      </c>
      <c r="E1224" t="str">
        <f ca="1">IF(R1224=Q1224, (VLOOKUP(P1224+1,Tabela3[],5,0)),VLOOKUP(R1224,Tabela3[],5,0))</f>
        <v>Coréia do Sul</v>
      </c>
      <c r="F1224" s="1">
        <f t="shared" ca="1" si="154"/>
        <v>37652</v>
      </c>
      <c r="G1224" s="1">
        <f t="shared" ca="1" si="155"/>
        <v>37658.068646598724</v>
      </c>
      <c r="H1224">
        <f t="shared" ca="1" si="156"/>
        <v>1</v>
      </c>
      <c r="I1224" t="str">
        <f ca="1">VLOOKUP(Q1224,Tabela3[],9,1)</f>
        <v>Car Carriers</v>
      </c>
      <c r="J1224" t="str">
        <f ca="1">VLOOKUP(Q1224,Tabela3[],11,0)</f>
        <v>Creta Confort</v>
      </c>
      <c r="K1224" t="str">
        <f ca="1">VLOOKUP(Q1224,Tabela3[],10,0)</f>
        <v>Carros</v>
      </c>
      <c r="L1224" t="e" cm="1">
        <f t="array" aca="1" ref="L1224" ca="1">IF(Tabela2[[#This Row],[PORTO]]=Tabela2[[#This Row],[DESTINO]],0,erro)</f>
        <v>#NAME?</v>
      </c>
      <c r="N1224">
        <f t="shared" ca="1" si="159"/>
        <v>100</v>
      </c>
      <c r="O1224">
        <f t="shared" ca="1" si="152"/>
        <v>3</v>
      </c>
      <c r="P1224">
        <f t="shared" ca="1" si="153"/>
        <v>2</v>
      </c>
      <c r="Q1224">
        <f t="shared" ca="1" si="157"/>
        <v>18</v>
      </c>
      <c r="R1224">
        <f t="shared" ca="1" si="158"/>
        <v>14</v>
      </c>
    </row>
    <row r="1225" spans="1:18">
      <c r="A1225">
        <f ca="1">VLOOKUP(O1225,Tabela3[],2,0)</f>
        <v>2002</v>
      </c>
      <c r="B1225" t="str">
        <f ca="1">VLOOKUP(P1225,Tabela3[],4,0)</f>
        <v>JULHO</v>
      </c>
      <c r="C1225" t="str">
        <f ca="1">VLOOKUP(Q1225,Tabela3[],5,0)</f>
        <v>Alemanha</v>
      </c>
      <c r="D1225" t="str">
        <f ca="1">VLOOKUP(Q1225,Tabela3[],3,0)</f>
        <v>Volkswagen</v>
      </c>
      <c r="E1225" t="str">
        <f ca="1">IF(R1225=Q1225, (VLOOKUP(P1225+1,Tabela3[],5,0)),VLOOKUP(R1225,Tabela3[],5,0))</f>
        <v>Itália</v>
      </c>
      <c r="F1225" s="1">
        <f t="shared" ca="1" si="154"/>
        <v>37434</v>
      </c>
      <c r="G1225" s="1">
        <f t="shared" ca="1" si="155"/>
        <v>37439.466648985035</v>
      </c>
      <c r="H1225">
        <f t="shared" ca="1" si="156"/>
        <v>0</v>
      </c>
      <c r="I1225" t="str">
        <f ca="1">VLOOKUP(Q1225,Tabela3[],9,1)</f>
        <v>Warehouse Carriers </v>
      </c>
      <c r="J1225" t="str">
        <f ca="1">VLOOKUP(Q1225,Tabela3[],11,0)</f>
        <v>Highline 250 TSI (Taos)</v>
      </c>
      <c r="K1225" t="str">
        <f ca="1">VLOOKUP(Q1225,Tabela3[],10,0)</f>
        <v>Carros</v>
      </c>
      <c r="L1225" t="e" cm="1">
        <f t="array" aca="1" ref="L1225" ca="1">IF(Tabela2[[#This Row],[PORTO]]=Tabela2[[#This Row],[DESTINO]],0,erro)</f>
        <v>#NAME?</v>
      </c>
      <c r="N1225">
        <f t="shared" ca="1" si="159"/>
        <v>500</v>
      </c>
      <c r="O1225">
        <f t="shared" ca="1" si="152"/>
        <v>2</v>
      </c>
      <c r="P1225">
        <f t="shared" ca="1" si="153"/>
        <v>6</v>
      </c>
      <c r="Q1225">
        <f t="shared" ca="1" si="157"/>
        <v>7</v>
      </c>
      <c r="R1225">
        <f t="shared" ca="1" si="158"/>
        <v>19</v>
      </c>
    </row>
    <row r="1226" spans="1:18">
      <c r="A1226">
        <f ca="1">VLOOKUP(O1226,Tabela3[],2,0)</f>
        <v>2007</v>
      </c>
      <c r="B1226" t="str">
        <f ca="1">VLOOKUP(P1226,Tabela3[],4,0)</f>
        <v>NOVEMBRO</v>
      </c>
      <c r="C1226" t="str">
        <f ca="1">VLOOKUP(Q1226,Tabela3[],5,0)</f>
        <v>Coréia do Sul</v>
      </c>
      <c r="D1226" t="str">
        <f ca="1">VLOOKUP(Q1226,Tabela3[],3,0)</f>
        <v>Samsung</v>
      </c>
      <c r="E1226" t="str">
        <f ca="1">IF(R1226=Q1226, (VLOOKUP(P1226+1,Tabela3[],5,0)),VLOOKUP(R1226,Tabela3[],5,0))</f>
        <v>Alemanha</v>
      </c>
      <c r="F1226" s="1">
        <f t="shared" ca="1" si="154"/>
        <v>39361</v>
      </c>
      <c r="G1226" s="1">
        <f t="shared" ca="1" si="155"/>
        <v>39362.113304654456</v>
      </c>
      <c r="H1226">
        <f t="shared" ca="1" si="156"/>
        <v>1</v>
      </c>
      <c r="I1226" t="str">
        <f ca="1">VLOOKUP(Q1226,Tabela3[],9,1)</f>
        <v>HMM Rotterdam</v>
      </c>
      <c r="J1226" t="str">
        <f ca="1">VLOOKUP(Q1226,Tabela3[],11,0)</f>
        <v>QLED 4k 75"</v>
      </c>
      <c r="K1226" t="str">
        <f ca="1">VLOOKUP(Q1226,Tabela3[],10,0)</f>
        <v>Eletrônicos</v>
      </c>
      <c r="L1226" t="e" cm="1">
        <f t="array" aca="1" ref="L1226" ca="1">IF(Tabela2[[#This Row],[PORTO]]=Tabela2[[#This Row],[DESTINO]],0,erro)</f>
        <v>#NAME?</v>
      </c>
      <c r="N1226">
        <f t="shared" ca="1" si="159"/>
        <v>1000</v>
      </c>
      <c r="O1226">
        <f t="shared" ca="1" si="152"/>
        <v>7</v>
      </c>
      <c r="P1226">
        <f t="shared" ca="1" si="153"/>
        <v>10</v>
      </c>
      <c r="Q1226">
        <f t="shared" ca="1" si="157"/>
        <v>13</v>
      </c>
      <c r="R1226">
        <f t="shared" ca="1" si="158"/>
        <v>6</v>
      </c>
    </row>
    <row r="1227" spans="1:18">
      <c r="A1227">
        <f ca="1">VLOOKUP(O1227,Tabela3[],2,0)</f>
        <v>2008</v>
      </c>
      <c r="B1227" t="str">
        <f ca="1">VLOOKUP(P1227,Tabela3[],4,0)</f>
        <v>NOVEMBRO</v>
      </c>
      <c r="C1227" t="str">
        <f ca="1">VLOOKUP(Q1227,Tabela3[],5,0)</f>
        <v>Alemanha</v>
      </c>
      <c r="D1227" t="str">
        <f ca="1">VLOOKUP(Q1227,Tabela3[],3,0)</f>
        <v>Volkswagen</v>
      </c>
      <c r="E1227" t="str">
        <f ca="1">IF(R1227=Q1227, (VLOOKUP(P1227+1,Tabela3[],5,0)),VLOOKUP(R1227,Tabela3[],5,0))</f>
        <v>Coréia do Sul</v>
      </c>
      <c r="F1227" s="1">
        <f t="shared" ca="1" si="154"/>
        <v>39738</v>
      </c>
      <c r="G1227" s="1">
        <f t="shared" ca="1" si="155"/>
        <v>39738.814457816909</v>
      </c>
      <c r="H1227">
        <f t="shared" ca="1" si="156"/>
        <v>1</v>
      </c>
      <c r="I1227" t="str">
        <f ca="1">VLOOKUP(Q1227,Tabela3[],9,1)</f>
        <v>Warehouse Carriers </v>
      </c>
      <c r="J1227" t="str">
        <f ca="1">VLOOKUP(Q1227,Tabela3[],11,0)</f>
        <v>Cross CD (Saveiro)</v>
      </c>
      <c r="K1227" t="str">
        <f ca="1">VLOOKUP(Q1227,Tabela3[],10,0)</f>
        <v>Carros</v>
      </c>
      <c r="L1227" t="e" cm="1">
        <f t="array" aca="1" ref="L1227" ca="1">IF(Tabela2[[#This Row],[PORTO]]=Tabela2[[#This Row],[DESTINO]],0,erro)</f>
        <v>#NAME?</v>
      </c>
      <c r="N1227">
        <f t="shared" ca="1" si="159"/>
        <v>400</v>
      </c>
      <c r="O1227">
        <f t="shared" ca="1" si="152"/>
        <v>8</v>
      </c>
      <c r="P1227">
        <f t="shared" ca="1" si="153"/>
        <v>10</v>
      </c>
      <c r="Q1227">
        <f t="shared" ca="1" si="157"/>
        <v>6</v>
      </c>
      <c r="R1227">
        <f t="shared" ca="1" si="158"/>
        <v>12</v>
      </c>
    </row>
    <row r="1228" spans="1:18">
      <c r="A1228">
        <f ca="1">VLOOKUP(O1228,Tabela3[],2,0)</f>
        <v>2008</v>
      </c>
      <c r="B1228" t="str">
        <f ca="1">VLOOKUP(P1228,Tabela3[],4,0)</f>
        <v>AGOSTO</v>
      </c>
      <c r="C1228" t="str">
        <f ca="1">VLOOKUP(Q1228,Tabela3[],5,0)</f>
        <v>Japão</v>
      </c>
      <c r="D1228" t="str">
        <f ca="1">VLOOKUP(Q1228,Tabela3[],3,0)</f>
        <v>Toyota</v>
      </c>
      <c r="E1228" t="str">
        <f ca="1">IF(R1228=Q1228, (VLOOKUP(P1228+1,Tabela3[],5,0)),VLOOKUP(R1228,Tabela3[],5,0))</f>
        <v>China</v>
      </c>
      <c r="F1228" s="1">
        <f t="shared" ca="1" si="154"/>
        <v>39654</v>
      </c>
      <c r="G1228" s="1">
        <f t="shared" ca="1" si="155"/>
        <v>39660.527901995229</v>
      </c>
      <c r="H1228">
        <f t="shared" ca="1" si="156"/>
        <v>0</v>
      </c>
      <c r="I1228" t="str">
        <f ca="1">VLOOKUP(Q1228,Tabela3[],9,1)</f>
        <v>Trailer Carriers</v>
      </c>
      <c r="J1228" t="str">
        <f ca="1">VLOOKUP(Q1228,Tabela3[],11,0)</f>
        <v>HILUX CABINE DUPLA STD POWER PACK</v>
      </c>
      <c r="K1228" t="str">
        <f ca="1">VLOOKUP(Q1228,Tabela3[],10,0)</f>
        <v>Carros</v>
      </c>
      <c r="L1228" t="e" cm="1">
        <f t="array" aca="1" ref="L1228" ca="1">IF(Tabela2[[#This Row],[PORTO]]=Tabela2[[#This Row],[DESTINO]],0,erro)</f>
        <v>#NAME?</v>
      </c>
      <c r="N1228">
        <f t="shared" ca="1" si="159"/>
        <v>300</v>
      </c>
      <c r="O1228">
        <f t="shared" ca="1" si="152"/>
        <v>8</v>
      </c>
      <c r="P1228">
        <f t="shared" ca="1" si="153"/>
        <v>7</v>
      </c>
      <c r="Q1228">
        <f t="shared" ca="1" si="157"/>
        <v>9</v>
      </c>
      <c r="R1228">
        <f t="shared" ca="1" si="158"/>
        <v>0</v>
      </c>
    </row>
    <row r="1229" spans="1:18">
      <c r="A1229">
        <f ca="1">VLOOKUP(O1229,Tabela3[],2,0)</f>
        <v>2008</v>
      </c>
      <c r="B1229" t="str">
        <f ca="1">VLOOKUP(P1229,Tabela3[],4,0)</f>
        <v>AGOSTO</v>
      </c>
      <c r="C1229" t="str">
        <f ca="1">VLOOKUP(Q1229,Tabela3[],5,0)</f>
        <v>Reino Unido</v>
      </c>
      <c r="D1229" t="str">
        <f ca="1">VLOOKUP(Q1229,Tabela3[],3,0)</f>
        <v>Unilever</v>
      </c>
      <c r="E1229" t="str">
        <f ca="1">IF(R1229=Q1229, (VLOOKUP(P1229+1,Tabela3[],5,0)),VLOOKUP(R1229,Tabela3[],5,0))</f>
        <v>Holanda</v>
      </c>
      <c r="F1229" s="1">
        <f t="shared" ca="1" si="154"/>
        <v>39656</v>
      </c>
      <c r="G1229" s="1">
        <f t="shared" ca="1" si="155"/>
        <v>39659.886805063987</v>
      </c>
      <c r="H1229">
        <f t="shared" ca="1" si="156"/>
        <v>0</v>
      </c>
      <c r="I1229" t="str">
        <f ca="1">VLOOKUP(Q1229,Tabela3[],9,1)</f>
        <v>HMM Helsinki</v>
      </c>
      <c r="J1229" t="str">
        <f ca="1">VLOOKUP(Q1229,Tabela3[],11,0)</f>
        <v xml:space="preserve">Shampoo </v>
      </c>
      <c r="K1229" t="str">
        <f ca="1">VLOOKUP(Q1229,Tabela3[],10,0)</f>
        <v>Quimico</v>
      </c>
      <c r="L1229" t="e" cm="1">
        <f t="array" aca="1" ref="L1229" ca="1">IF(Tabela2[[#This Row],[PORTO]]=Tabela2[[#This Row],[DESTINO]],0,erro)</f>
        <v>#NAME?</v>
      </c>
      <c r="N1229">
        <f t="shared" ca="1" si="159"/>
        <v>1170000</v>
      </c>
      <c r="O1229">
        <f t="shared" ca="1" si="152"/>
        <v>8</v>
      </c>
      <c r="P1229">
        <f t="shared" ca="1" si="153"/>
        <v>7</v>
      </c>
      <c r="Q1229">
        <f t="shared" ca="1" si="157"/>
        <v>24</v>
      </c>
      <c r="R1229">
        <f t="shared" ca="1" si="158"/>
        <v>16</v>
      </c>
    </row>
    <row r="1230" spans="1:18">
      <c r="A1230">
        <f ca="1">VLOOKUP(O1230,Tabela3[],2,0)</f>
        <v>2008</v>
      </c>
      <c r="B1230" t="str">
        <f ca="1">VLOOKUP(P1230,Tabela3[],4,0)</f>
        <v>JANEIRO</v>
      </c>
      <c r="C1230" t="str">
        <f ca="1">VLOOKUP(Q1230,Tabela3[],5,0)</f>
        <v>Reino Unido</v>
      </c>
      <c r="D1230" t="str">
        <f ca="1">VLOOKUP(Q1230,Tabela3[],3,0)</f>
        <v>Unilever</v>
      </c>
      <c r="E1230" t="str">
        <f ca="1">IF(R1230=Q1230, (VLOOKUP(P1230+1,Tabela3[],5,0)),VLOOKUP(R1230,Tabela3[],5,0))</f>
        <v>Coréia do Sul</v>
      </c>
      <c r="F1230" s="1">
        <f t="shared" ca="1" si="154"/>
        <v>39454</v>
      </c>
      <c r="G1230" s="1">
        <f t="shared" ca="1" si="155"/>
        <v>39462.548452033283</v>
      </c>
      <c r="H1230">
        <f t="shared" ca="1" si="156"/>
        <v>0</v>
      </c>
      <c r="I1230" t="str">
        <f ca="1">VLOOKUP(Q1230,Tabela3[],9,1)</f>
        <v>HMM Helsinki</v>
      </c>
      <c r="J1230" t="str">
        <f ca="1">VLOOKUP(Q1230,Tabela3[],11,0)</f>
        <v xml:space="preserve">Shampoo </v>
      </c>
      <c r="K1230" t="str">
        <f ca="1">VLOOKUP(Q1230,Tabela3[],10,0)</f>
        <v>Quimico</v>
      </c>
      <c r="L1230" t="e" cm="1">
        <f t="array" aca="1" ref="L1230" ca="1">IF(Tabela2[[#This Row],[PORTO]]=Tabela2[[#This Row],[DESTINO]],0,erro)</f>
        <v>#NAME?</v>
      </c>
      <c r="N1230">
        <f t="shared" ca="1" si="159"/>
        <v>280000</v>
      </c>
      <c r="O1230">
        <f t="shared" ca="1" si="152"/>
        <v>8</v>
      </c>
      <c r="P1230">
        <f t="shared" ca="1" si="153"/>
        <v>0</v>
      </c>
      <c r="Q1230">
        <f t="shared" ca="1" si="157"/>
        <v>24</v>
      </c>
      <c r="R1230">
        <f t="shared" ca="1" si="158"/>
        <v>13</v>
      </c>
    </row>
    <row r="1231" spans="1:18">
      <c r="A1231">
        <f ca="1">VLOOKUP(O1231,Tabela3[],2,0)</f>
        <v>2000</v>
      </c>
      <c r="B1231" t="str">
        <f ca="1">VLOOKUP(P1231,Tabela3[],4,0)</f>
        <v>DEZEMBRO</v>
      </c>
      <c r="C1231" t="str">
        <f ca="1">VLOOKUP(Q1231,Tabela3[],5,0)</f>
        <v>Japão</v>
      </c>
      <c r="D1231" t="str">
        <f ca="1">VLOOKUP(Q1231,Tabela3[],3,0)</f>
        <v>Toyota</v>
      </c>
      <c r="E1231" t="str">
        <f ca="1">IF(R1231=Q1231, (VLOOKUP(P1231+1,Tabela3[],5,0)),VLOOKUP(R1231,Tabela3[],5,0))</f>
        <v>Holanda</v>
      </c>
      <c r="F1231" s="1">
        <f t="shared" ca="1" si="154"/>
        <v>36836</v>
      </c>
      <c r="G1231" s="1">
        <f t="shared" ca="1" si="155"/>
        <v>36845.442311169179</v>
      </c>
      <c r="H1231">
        <f t="shared" ca="1" si="156"/>
        <v>0</v>
      </c>
      <c r="I1231" t="str">
        <f ca="1">VLOOKUP(Q1231,Tabela3[],9,1)</f>
        <v>Trailer Carriers</v>
      </c>
      <c r="J1231" t="str">
        <f ca="1">VLOOKUP(Q1231,Tabela3[],11,0)</f>
        <v>HILUX CABINE DUPLA STD POWER PACK</v>
      </c>
      <c r="K1231" t="str">
        <f ca="1">VLOOKUP(Q1231,Tabela3[],10,0)</f>
        <v>Carros</v>
      </c>
      <c r="L1231" t="e" cm="1">
        <f t="array" aca="1" ref="L1231" ca="1">IF(Tabela2[[#This Row],[PORTO]]=Tabela2[[#This Row],[DESTINO]],0,erro)</f>
        <v>#NAME?</v>
      </c>
      <c r="N1231">
        <f t="shared" ca="1" si="159"/>
        <v>100</v>
      </c>
      <c r="O1231">
        <f t="shared" ca="1" si="152"/>
        <v>0</v>
      </c>
      <c r="P1231">
        <f t="shared" ca="1" si="153"/>
        <v>11</v>
      </c>
      <c r="Q1231">
        <f t="shared" ca="1" si="157"/>
        <v>9</v>
      </c>
      <c r="R1231">
        <f t="shared" ca="1" si="158"/>
        <v>16</v>
      </c>
    </row>
    <row r="1232" spans="1:18">
      <c r="A1232">
        <f ca="1">VLOOKUP(O1232,Tabela3[],2,0)</f>
        <v>2001</v>
      </c>
      <c r="B1232" t="str">
        <f ca="1">VLOOKUP(P1232,Tabela3[],4,0)</f>
        <v>JANEIRO</v>
      </c>
      <c r="C1232" t="str">
        <f ca="1">VLOOKUP(Q1232,Tabela3[],5,0)</f>
        <v>Itália</v>
      </c>
      <c r="D1232" t="str">
        <f ca="1">VLOOKUP(Q1232,Tabela3[],3,0)</f>
        <v>Hyundai</v>
      </c>
      <c r="E1232" t="str">
        <f ca="1">IF(R1232=Q1232, (VLOOKUP(P1232+1,Tabela3[],5,0)),VLOOKUP(R1232,Tabela3[],5,0))</f>
        <v>França</v>
      </c>
      <c r="F1232" s="1">
        <f t="shared" ca="1" si="154"/>
        <v>37244</v>
      </c>
      <c r="G1232" s="1">
        <f t="shared" ca="1" si="155"/>
        <v>37253.374033204636</v>
      </c>
      <c r="H1232">
        <f t="shared" ca="1" si="156"/>
        <v>1</v>
      </c>
      <c r="I1232" t="str">
        <f ca="1">VLOOKUP(Q1232,Tabela3[],9,1)</f>
        <v>Car Carriers</v>
      </c>
      <c r="J1232" t="str">
        <f ca="1">VLOOKUP(Q1232,Tabela3[],11,0)</f>
        <v>HB20 Vision</v>
      </c>
      <c r="K1232" t="str">
        <f ca="1">VLOOKUP(Q1232,Tabela3[],10,0)</f>
        <v>Carros</v>
      </c>
      <c r="L1232" t="e" cm="1">
        <f t="array" aca="1" ref="L1232" ca="1">IF(Tabela2[[#This Row],[PORTO]]=Tabela2[[#This Row],[DESTINO]],0,erro)</f>
        <v>#NAME?</v>
      </c>
      <c r="N1232">
        <f t="shared" ca="1" si="159"/>
        <v>300</v>
      </c>
      <c r="O1232">
        <f t="shared" ca="1" si="152"/>
        <v>1</v>
      </c>
      <c r="P1232">
        <f t="shared" ca="1" si="153"/>
        <v>12</v>
      </c>
      <c r="Q1232">
        <f t="shared" ca="1" si="157"/>
        <v>20</v>
      </c>
      <c r="R1232">
        <f t="shared" ca="1" si="158"/>
        <v>23</v>
      </c>
    </row>
    <row r="1233" spans="1:18">
      <c r="A1233">
        <f ca="1">VLOOKUP(O1233,Tabela3[],2,0)</f>
        <v>2005</v>
      </c>
      <c r="B1233" t="str">
        <f ca="1">VLOOKUP(P1233,Tabela3[],4,0)</f>
        <v>JUNHO</v>
      </c>
      <c r="C1233" t="str">
        <f ca="1">VLOOKUP(Q1233,Tabela3[],5,0)</f>
        <v>Japão</v>
      </c>
      <c r="D1233" t="str">
        <f ca="1">VLOOKUP(Q1233,Tabela3[],3,0)</f>
        <v>Toyota</v>
      </c>
      <c r="E1233" t="str">
        <f ca="1">IF(R1233=Q1233, (VLOOKUP(P1233+1,Tabela3[],5,0)),VLOOKUP(R1233,Tabela3[],5,0))</f>
        <v>Alemanha</v>
      </c>
      <c r="F1233" s="1">
        <f t="shared" ca="1" si="154"/>
        <v>38479</v>
      </c>
      <c r="G1233" s="1">
        <f t="shared" ca="1" si="155"/>
        <v>38483.685946508645</v>
      </c>
      <c r="H1233">
        <f t="shared" ca="1" si="156"/>
        <v>1</v>
      </c>
      <c r="I1233" t="str">
        <f ca="1">VLOOKUP(Q1233,Tabela3[],9,1)</f>
        <v>Trailer Carriers</v>
      </c>
      <c r="J1233" t="str">
        <f ca="1">VLOOKUP(Q1233,Tabela3[],11,0)</f>
        <v>COROLLA GLI</v>
      </c>
      <c r="K1233" t="str">
        <f ca="1">VLOOKUP(Q1233,Tabela3[],10,0)</f>
        <v>Carros</v>
      </c>
      <c r="L1233" t="e" cm="1">
        <f t="array" aca="1" ref="L1233" ca="1">IF(Tabela2[[#This Row],[PORTO]]=Tabela2[[#This Row],[DESTINO]],0,erro)</f>
        <v>#NAME?</v>
      </c>
      <c r="N1233">
        <f t="shared" ca="1" si="159"/>
        <v>500</v>
      </c>
      <c r="O1233">
        <f t="shared" ca="1" si="152"/>
        <v>5</v>
      </c>
      <c r="P1233">
        <f t="shared" ca="1" si="153"/>
        <v>5</v>
      </c>
      <c r="Q1233">
        <f t="shared" ca="1" si="157"/>
        <v>10</v>
      </c>
      <c r="R1233">
        <f t="shared" ca="1" si="158"/>
        <v>6</v>
      </c>
    </row>
    <row r="1234" spans="1:18">
      <c r="A1234">
        <f ca="1">VLOOKUP(O1234,Tabela3[],2,0)</f>
        <v>2003</v>
      </c>
      <c r="B1234" t="str">
        <f ca="1">VLOOKUP(P1234,Tabela3[],4,0)</f>
        <v>MARÇO</v>
      </c>
      <c r="C1234" t="str">
        <f ca="1">VLOOKUP(Q1234,Tabela3[],5,0)</f>
        <v>Reino Unido</v>
      </c>
      <c r="D1234" t="str">
        <f ca="1">VLOOKUP(Q1234,Tabela3[],3,0)</f>
        <v>Unilever</v>
      </c>
      <c r="E1234" t="str">
        <f ca="1">IF(R1234=Q1234, (VLOOKUP(P1234+1,Tabela3[],5,0)),VLOOKUP(R1234,Tabela3[],5,0))</f>
        <v>Reino Unido</v>
      </c>
      <c r="F1234" s="1">
        <f t="shared" ca="1" si="154"/>
        <v>37662</v>
      </c>
      <c r="G1234" s="1">
        <f t="shared" ca="1" si="155"/>
        <v>37671.022246166525</v>
      </c>
      <c r="H1234">
        <f t="shared" ca="1" si="156"/>
        <v>1</v>
      </c>
      <c r="I1234" t="str">
        <f ca="1">VLOOKUP(Q1234,Tabela3[],9,1)</f>
        <v>HMM Helsinki</v>
      </c>
      <c r="J1234" t="str">
        <f ca="1">VLOOKUP(Q1234,Tabela3[],11,0)</f>
        <v xml:space="preserve">Desodorante Antitranspirante Aerosol </v>
      </c>
      <c r="K1234" t="str">
        <f ca="1">VLOOKUP(Q1234,Tabela3[],10,0)</f>
        <v>Quimico</v>
      </c>
      <c r="L1234" cm="1">
        <f t="array" aca="1" ref="L1234" ca="1">IF(Tabela2[[#This Row],[PORTO]]=Tabela2[[#This Row],[DESTINO]],0,erro)</f>
        <v>0</v>
      </c>
      <c r="N1234">
        <f t="shared" ca="1" si="159"/>
        <v>490000</v>
      </c>
      <c r="O1234">
        <f t="shared" ca="1" si="152"/>
        <v>3</v>
      </c>
      <c r="P1234">
        <f t="shared" ca="1" si="153"/>
        <v>2</v>
      </c>
      <c r="Q1234">
        <f t="shared" ca="1" si="157"/>
        <v>25</v>
      </c>
      <c r="R1234">
        <f t="shared" ca="1" si="158"/>
        <v>24</v>
      </c>
    </row>
    <row r="1235" spans="1:18">
      <c r="A1235">
        <f ca="1">VLOOKUP(O1235,Tabela3[],2,0)</f>
        <v>2007</v>
      </c>
      <c r="B1235" t="str">
        <f ca="1">VLOOKUP(P1235,Tabela3[],4,0)</f>
        <v>JANEIRO</v>
      </c>
      <c r="C1235" t="str">
        <f ca="1">VLOOKUP(Q1235,Tabela3[],5,0)</f>
        <v>Japão</v>
      </c>
      <c r="D1235" t="str">
        <f ca="1">VLOOKUP(Q1235,Tabela3[],3,0)</f>
        <v>Toyota</v>
      </c>
      <c r="E1235" t="str">
        <f ca="1">IF(R1235=Q1235, (VLOOKUP(P1235+1,Tabela3[],5,0)),VLOOKUP(R1235,Tabela3[],5,0))</f>
        <v>Coréia do Sul</v>
      </c>
      <c r="F1235" s="1">
        <f t="shared" ca="1" si="154"/>
        <v>39090</v>
      </c>
      <c r="G1235" s="1">
        <f t="shared" ca="1" si="155"/>
        <v>39093.535736378421</v>
      </c>
      <c r="H1235">
        <f t="shared" ca="1" si="156"/>
        <v>0</v>
      </c>
      <c r="I1235" t="str">
        <f ca="1">VLOOKUP(Q1235,Tabela3[],9,1)</f>
        <v>Trailer Carriers</v>
      </c>
      <c r="J1235" t="str">
        <f ca="1">VLOOKUP(Q1235,Tabela3[],11,0)</f>
        <v>COROLLA GLI</v>
      </c>
      <c r="K1235" t="str">
        <f ca="1">VLOOKUP(Q1235,Tabela3[],10,0)</f>
        <v>Carros</v>
      </c>
      <c r="L1235" t="e" cm="1">
        <f t="array" aca="1" ref="L1235" ca="1">IF(Tabela2[[#This Row],[PORTO]]=Tabela2[[#This Row],[DESTINO]],0,erro)</f>
        <v>#NAME?</v>
      </c>
      <c r="N1235">
        <f t="shared" ca="1" si="159"/>
        <v>200</v>
      </c>
      <c r="O1235">
        <f t="shared" ref="O1235:O1298" ca="1" si="160">INT(RAND()*10)</f>
        <v>7</v>
      </c>
      <c r="P1235">
        <f t="shared" ref="P1235:P1298" ca="1" si="161">INT(RAND()*13)</f>
        <v>0</v>
      </c>
      <c r="Q1235">
        <f t="shared" ca="1" si="157"/>
        <v>10</v>
      </c>
      <c r="R1235">
        <f t="shared" ca="1" si="158"/>
        <v>14</v>
      </c>
    </row>
    <row r="1236" spans="1:18">
      <c r="A1236">
        <f ca="1">VLOOKUP(O1236,Tabela3[],2,0)</f>
        <v>2004</v>
      </c>
      <c r="B1236" t="str">
        <f ca="1">VLOOKUP(P1236,Tabela3[],4,0)</f>
        <v>JANEIRO</v>
      </c>
      <c r="C1236" t="str">
        <f ca="1">VLOOKUP(Q1236,Tabela3[],5,0)</f>
        <v>India</v>
      </c>
      <c r="D1236" t="str">
        <f ca="1">VLOOKUP(Q1236,Tabela3[],3,0)</f>
        <v>Reliance Industries</v>
      </c>
      <c r="E1236" t="str">
        <f ca="1">IF(R1236=Q1236, (VLOOKUP(P1236+1,Tabela3[],5,0)),VLOOKUP(R1236,Tabela3[],5,0))</f>
        <v>Itália</v>
      </c>
      <c r="F1236" s="1">
        <f t="shared" ca="1" si="154"/>
        <v>38342</v>
      </c>
      <c r="G1236" s="1">
        <f t="shared" ca="1" si="155"/>
        <v>38350.189120990945</v>
      </c>
      <c r="H1236">
        <f t="shared" ca="1" si="156"/>
        <v>0</v>
      </c>
      <c r="I1236" t="str">
        <f ca="1">VLOOKUP(Q1236,Tabela3[],9,1)</f>
        <v>Tanker</v>
      </c>
      <c r="J1236" t="str">
        <f ca="1">VLOOKUP(Q1236,Tabela3[],11,0)</f>
        <v>Polipropileno</v>
      </c>
      <c r="K1236" t="str">
        <f ca="1">VLOOKUP(Q1236,Tabela3[],10,0)</f>
        <v>Petroquimicos</v>
      </c>
      <c r="L1236" t="e" cm="1">
        <f t="array" aca="1" ref="L1236" ca="1">IF(Tabela2[[#This Row],[PORTO]]=Tabela2[[#This Row],[DESTINO]],0,erro)</f>
        <v>#NAME?</v>
      </c>
      <c r="N1236">
        <f t="shared" ca="1" si="159"/>
        <v>0</v>
      </c>
      <c r="O1236">
        <f t="shared" ca="1" si="160"/>
        <v>4</v>
      </c>
      <c r="P1236">
        <f t="shared" ca="1" si="161"/>
        <v>12</v>
      </c>
      <c r="Q1236">
        <f t="shared" ca="1" si="157"/>
        <v>30</v>
      </c>
      <c r="R1236">
        <f t="shared" ca="1" si="158"/>
        <v>18</v>
      </c>
    </row>
    <row r="1237" spans="1:18">
      <c r="A1237">
        <f ca="1">VLOOKUP(O1237,Tabela3[],2,0)</f>
        <v>2007</v>
      </c>
      <c r="B1237" t="str">
        <f ca="1">VLOOKUP(P1237,Tabela3[],4,0)</f>
        <v>AGOSTO</v>
      </c>
      <c r="C1237" t="str">
        <f ca="1">VLOOKUP(Q1237,Tabela3[],5,0)</f>
        <v>Itália</v>
      </c>
      <c r="D1237" t="str">
        <f ca="1">VLOOKUP(Q1237,Tabela3[],3,0)</f>
        <v>Hyundai</v>
      </c>
      <c r="E1237" t="str">
        <f ca="1">IF(R1237=Q1237, (VLOOKUP(P1237+1,Tabela3[],5,0)),VLOOKUP(R1237,Tabela3[],5,0))</f>
        <v>Estados Unidos</v>
      </c>
      <c r="F1237" s="1">
        <f t="shared" ca="1" si="154"/>
        <v>39266</v>
      </c>
      <c r="G1237" s="1">
        <f t="shared" ca="1" si="155"/>
        <v>39274.658068434081</v>
      </c>
      <c r="H1237">
        <f t="shared" ca="1" si="156"/>
        <v>1</v>
      </c>
      <c r="I1237" t="str">
        <f ca="1">VLOOKUP(Q1237,Tabela3[],9,1)</f>
        <v>Car Carriers</v>
      </c>
      <c r="J1237" t="str">
        <f ca="1">VLOOKUP(Q1237,Tabela3[],11,0)</f>
        <v>HB20 Sense</v>
      </c>
      <c r="K1237" t="str">
        <f ca="1">VLOOKUP(Q1237,Tabela3[],10,0)</f>
        <v>Carros</v>
      </c>
      <c r="L1237" t="e" cm="1">
        <f t="array" aca="1" ref="L1237" ca="1">IF(Tabela2[[#This Row],[PORTO]]=Tabela2[[#This Row],[DESTINO]],0,erro)</f>
        <v>#NAME?</v>
      </c>
      <c r="N1237">
        <f t="shared" ca="1" si="159"/>
        <v>500</v>
      </c>
      <c r="O1237">
        <f t="shared" ca="1" si="160"/>
        <v>7</v>
      </c>
      <c r="P1237">
        <f t="shared" ca="1" si="161"/>
        <v>7</v>
      </c>
      <c r="Q1237">
        <f t="shared" ca="1" si="157"/>
        <v>19</v>
      </c>
      <c r="R1237">
        <f t="shared" ca="1" si="158"/>
        <v>3</v>
      </c>
    </row>
    <row r="1238" spans="1:18">
      <c r="A1238">
        <f ca="1">VLOOKUP(O1238,Tabela3[],2,0)</f>
        <v>2008</v>
      </c>
      <c r="B1238" t="str">
        <f ca="1">VLOOKUP(P1238,Tabela3[],4,0)</f>
        <v>FEVEREIRO</v>
      </c>
      <c r="C1238" t="str">
        <f ca="1">VLOOKUP(Q1238,Tabela3[],5,0)</f>
        <v>China</v>
      </c>
      <c r="D1238" t="str">
        <f ca="1">VLOOKUP(Q1238,Tabela3[],3,0)</f>
        <v>Alibaba Group</v>
      </c>
      <c r="E1238" t="str">
        <f ca="1">IF(R1238=Q1238, (VLOOKUP(P1238+1,Tabela3[],5,0)),VLOOKUP(R1238,Tabela3[],5,0))</f>
        <v>China</v>
      </c>
      <c r="F1238" s="1">
        <f t="shared" ca="1" si="154"/>
        <v>39452</v>
      </c>
      <c r="G1238" s="1">
        <f t="shared" ca="1" si="155"/>
        <v>39454.544292570099</v>
      </c>
      <c r="H1238">
        <f t="shared" ca="1" si="156"/>
        <v>1</v>
      </c>
      <c r="I1238" t="str">
        <f ca="1">VLOOKUP(Q1238,Tabela3[],9,1)</f>
        <v>HMM St Petersburg</v>
      </c>
      <c r="J1238" t="str">
        <f ca="1">VLOOKUP(Q1238,Tabela3[],11,0)</f>
        <v>Ar Condicionado 18000</v>
      </c>
      <c r="K1238" t="str">
        <f ca="1">VLOOKUP(Q1238,Tabela3[],10,0)</f>
        <v>Eletrônicos</v>
      </c>
      <c r="L1238" cm="1">
        <f t="array" aca="1" ref="L1238" ca="1">IF(Tabela2[[#This Row],[PORTO]]=Tabela2[[#This Row],[DESTINO]],0,erro)</f>
        <v>0</v>
      </c>
      <c r="N1238">
        <f t="shared" ca="1" si="159"/>
        <v>1500</v>
      </c>
      <c r="O1238">
        <f t="shared" ca="1" si="160"/>
        <v>8</v>
      </c>
      <c r="P1238">
        <f t="shared" ca="1" si="161"/>
        <v>1</v>
      </c>
      <c r="Q1238">
        <f t="shared" ca="1" si="157"/>
        <v>2</v>
      </c>
      <c r="R1238">
        <f t="shared" ca="1" si="158"/>
        <v>1</v>
      </c>
    </row>
    <row r="1239" spans="1:18">
      <c r="A1239">
        <f ca="1">VLOOKUP(O1239,Tabela3[],2,0)</f>
        <v>2006</v>
      </c>
      <c r="B1239" t="str">
        <f ca="1">VLOOKUP(P1239,Tabela3[],4,0)</f>
        <v>JANEIRO</v>
      </c>
      <c r="C1239" t="str">
        <f ca="1">VLOOKUP(Q1239,Tabela3[],5,0)</f>
        <v>França</v>
      </c>
      <c r="D1239" t="str">
        <f ca="1">VLOOKUP(Q1239,Tabela3[],3,0)</f>
        <v> LVMH</v>
      </c>
      <c r="E1239" t="str">
        <f ca="1">IF(R1239=Q1239, (VLOOKUP(P1239+1,Tabela3[],5,0)),VLOOKUP(R1239,Tabela3[],5,0))</f>
        <v>Estados Unidos</v>
      </c>
      <c r="F1239" s="1">
        <f t="shared" ca="1" si="154"/>
        <v>39067</v>
      </c>
      <c r="G1239" s="1">
        <f t="shared" ca="1" si="155"/>
        <v>39072.317292555213</v>
      </c>
      <c r="H1239">
        <f t="shared" ca="1" si="156"/>
        <v>0</v>
      </c>
      <c r="I1239" t="str">
        <f ca="1">VLOOKUP(Q1239,Tabela3[],9,1)</f>
        <v>Emma Maersk</v>
      </c>
      <c r="J1239" t="str">
        <f ca="1">VLOOKUP(Q1239,Tabela3[],11,0)</f>
        <v>Clos Des Lambrys</v>
      </c>
      <c r="K1239" t="str">
        <f ca="1">VLOOKUP(Q1239,Tabela3[],10,0)</f>
        <v>Tecido</v>
      </c>
      <c r="L1239" t="e" cm="1">
        <f t="array" aca="1" ref="L1239" ca="1">IF(Tabela2[[#This Row],[PORTO]]=Tabela2[[#This Row],[DESTINO]],0,erro)</f>
        <v>#NAME?</v>
      </c>
      <c r="N1239">
        <f t="shared" ca="1" si="159"/>
        <v>33000</v>
      </c>
      <c r="O1239">
        <f t="shared" ca="1" si="160"/>
        <v>6</v>
      </c>
      <c r="P1239">
        <f t="shared" ca="1" si="161"/>
        <v>12</v>
      </c>
      <c r="Q1239">
        <f t="shared" ca="1" si="157"/>
        <v>21</v>
      </c>
      <c r="R1239">
        <f t="shared" ca="1" si="158"/>
        <v>4</v>
      </c>
    </row>
    <row r="1240" spans="1:18">
      <c r="A1240">
        <f ca="1">VLOOKUP(O1240,Tabela3[],2,0)</f>
        <v>2000</v>
      </c>
      <c r="B1240" t="str">
        <f ca="1">VLOOKUP(P1240,Tabela3[],4,0)</f>
        <v>JANEIRO</v>
      </c>
      <c r="C1240" t="str">
        <f ca="1">VLOOKUP(Q1240,Tabela3[],5,0)</f>
        <v>Canadá</v>
      </c>
      <c r="D1240" t="str">
        <f ca="1">VLOOKUP(Q1240,Tabela3[],3,0)</f>
        <v>Shopify</v>
      </c>
      <c r="E1240" t="str">
        <f ca="1">IF(R1240=Q1240, (VLOOKUP(P1240+1,Tabela3[],5,0)),VLOOKUP(R1240,Tabela3[],5,0))</f>
        <v>Coréia do Sul</v>
      </c>
      <c r="F1240" s="1">
        <f t="shared" ca="1" si="154"/>
        <v>36545</v>
      </c>
      <c r="G1240" s="1">
        <f t="shared" ca="1" si="155"/>
        <v>36549.369994581473</v>
      </c>
      <c r="H1240">
        <f t="shared" ca="1" si="156"/>
        <v>0</v>
      </c>
      <c r="I1240" t="str">
        <f ca="1">VLOOKUP(Q1240,Tabela3[],9,1)</f>
        <v>HMM Southampton</v>
      </c>
      <c r="J1240" t="str">
        <f ca="1">VLOOKUP(Q1240,Tabela3[],11,0)</f>
        <v>NONA</v>
      </c>
      <c r="K1240" t="str">
        <f ca="1">VLOOKUP(Q1240,Tabela3[],10,0)</f>
        <v>Bebida</v>
      </c>
      <c r="L1240" t="e" cm="1">
        <f t="array" aca="1" ref="L1240" ca="1">IF(Tabela2[[#This Row],[PORTO]]=Tabela2[[#This Row],[DESTINO]],0,erro)</f>
        <v>#NAME?</v>
      </c>
      <c r="N1240">
        <f t="shared" ca="1" si="159"/>
        <v>0</v>
      </c>
      <c r="O1240">
        <f t="shared" ca="1" si="160"/>
        <v>0</v>
      </c>
      <c r="P1240">
        <f t="shared" ca="1" si="161"/>
        <v>0</v>
      </c>
      <c r="Q1240">
        <f t="shared" ca="1" si="157"/>
        <v>34</v>
      </c>
      <c r="R1240">
        <f t="shared" ca="1" si="158"/>
        <v>13</v>
      </c>
    </row>
    <row r="1241" spans="1:18">
      <c r="A1241">
        <f ca="1">VLOOKUP(O1241,Tabela3[],2,0)</f>
        <v>2000</v>
      </c>
      <c r="B1241" t="str">
        <f ca="1">VLOOKUP(P1241,Tabela3[],4,0)</f>
        <v>DEZEMBRO</v>
      </c>
      <c r="C1241" t="str">
        <f ca="1">VLOOKUP(Q1241,Tabela3[],5,0)</f>
        <v>China</v>
      </c>
      <c r="D1241" t="str">
        <f ca="1">VLOOKUP(Q1241,Tabela3[],3,0)</f>
        <v>Alibaba Group</v>
      </c>
      <c r="E1241" t="str">
        <f ca="1">IF(R1241=Q1241, (VLOOKUP(P1241+1,Tabela3[],5,0)),VLOOKUP(R1241,Tabela3[],5,0))</f>
        <v>Holanda</v>
      </c>
      <c r="F1241" s="1">
        <f t="shared" ca="1" si="154"/>
        <v>36838</v>
      </c>
      <c r="G1241" s="1">
        <f t="shared" ca="1" si="155"/>
        <v>36845.308661450683</v>
      </c>
      <c r="H1241">
        <f t="shared" ca="1" si="156"/>
        <v>0</v>
      </c>
      <c r="I1241" t="str">
        <f ca="1">VLOOKUP(Q1241,Tabela3[],9,1)</f>
        <v>HMM St Petersburg</v>
      </c>
      <c r="J1241" t="str">
        <f ca="1">VLOOKUP(Q1241,Tabela3[],11,0)</f>
        <v>Serração Portatil</v>
      </c>
      <c r="K1241" t="str">
        <f ca="1">VLOOKUP(Q1241,Tabela3[],10,0)</f>
        <v>Maquinário</v>
      </c>
      <c r="L1241" t="e" cm="1">
        <f t="array" aca="1" ref="L1241" ca="1">IF(Tabela2[[#This Row],[PORTO]]=Tabela2[[#This Row],[DESTINO]],0,erro)</f>
        <v>#NAME?</v>
      </c>
      <c r="N1241">
        <f t="shared" ca="1" si="159"/>
        <v>10</v>
      </c>
      <c r="O1241">
        <f t="shared" ca="1" si="160"/>
        <v>0</v>
      </c>
      <c r="P1241">
        <f t="shared" ca="1" si="161"/>
        <v>11</v>
      </c>
      <c r="Q1241">
        <f t="shared" ca="1" si="157"/>
        <v>0</v>
      </c>
      <c r="R1241">
        <f t="shared" ca="1" si="158"/>
        <v>17</v>
      </c>
    </row>
    <row r="1242" spans="1:18">
      <c r="A1242">
        <f ca="1">VLOOKUP(O1242,Tabela3[],2,0)</f>
        <v>2005</v>
      </c>
      <c r="B1242" t="str">
        <f ca="1">VLOOKUP(P1242,Tabela3[],4,0)</f>
        <v>FEVEREIRO</v>
      </c>
      <c r="C1242" t="str">
        <f ca="1">VLOOKUP(Q1242,Tabela3[],5,0)</f>
        <v>Holanda</v>
      </c>
      <c r="D1242" t="str">
        <f ca="1">VLOOKUP(Q1242,Tabela3[],3,0)</f>
        <v>Shell</v>
      </c>
      <c r="E1242" t="str">
        <f ca="1">IF(R1242=Q1242, (VLOOKUP(P1242+1,Tabela3[],5,0)),VLOOKUP(R1242,Tabela3[],5,0))</f>
        <v>China</v>
      </c>
      <c r="F1242" s="1">
        <f t="shared" ca="1" si="154"/>
        <v>38352</v>
      </c>
      <c r="G1242" s="1">
        <f t="shared" ca="1" si="155"/>
        <v>38355.282182065741</v>
      </c>
      <c r="H1242">
        <f t="shared" ca="1" si="156"/>
        <v>1</v>
      </c>
      <c r="I1242" t="str">
        <f ca="1">VLOOKUP(Q1242,Tabela3[],9,1)</f>
        <v>AbQaiq</v>
      </c>
      <c r="J1242" t="str">
        <f ca="1">VLOOKUP(Q1242,Tabela3[],11,0)</f>
        <v>Gasolina</v>
      </c>
      <c r="K1242" t="str">
        <f ca="1">VLOOKUP(Q1242,Tabela3[],10,0)</f>
        <v>Petróleo</v>
      </c>
      <c r="L1242" t="e" cm="1">
        <f t="array" aca="1" ref="L1242" ca="1">IF(Tabela2[[#This Row],[PORTO]]=Tabela2[[#This Row],[DESTINO]],0,erro)</f>
        <v>#NAME?</v>
      </c>
      <c r="N1242">
        <f t="shared" ca="1" si="159"/>
        <v>56000</v>
      </c>
      <c r="O1242">
        <f t="shared" ca="1" si="160"/>
        <v>5</v>
      </c>
      <c r="P1242">
        <f t="shared" ca="1" si="161"/>
        <v>1</v>
      </c>
      <c r="Q1242">
        <f t="shared" ca="1" si="157"/>
        <v>16</v>
      </c>
      <c r="R1242">
        <f t="shared" ca="1" si="158"/>
        <v>16</v>
      </c>
    </row>
    <row r="1243" spans="1:18">
      <c r="A1243">
        <f ca="1">VLOOKUP(O1243,Tabela3[],2,0)</f>
        <v>2001</v>
      </c>
      <c r="B1243" t="str">
        <f ca="1">VLOOKUP(P1243,Tabela3[],4,0)</f>
        <v>JULHO</v>
      </c>
      <c r="C1243" t="str">
        <f ca="1">VLOOKUP(Q1243,Tabela3[],5,0)</f>
        <v>India</v>
      </c>
      <c r="D1243" t="str">
        <f ca="1">VLOOKUP(Q1243,Tabela3[],3,0)</f>
        <v>Reliance Industries</v>
      </c>
      <c r="E1243" t="str">
        <f ca="1">IF(R1243=Q1243, (VLOOKUP(P1243+1,Tabela3[],5,0)),VLOOKUP(R1243,Tabela3[],5,0))</f>
        <v>Coréia do Sul</v>
      </c>
      <c r="F1243" s="1">
        <f t="shared" ca="1" si="154"/>
        <v>37058</v>
      </c>
      <c r="G1243" s="1">
        <f t="shared" ca="1" si="155"/>
        <v>37061.567517644951</v>
      </c>
      <c r="H1243">
        <f t="shared" ca="1" si="156"/>
        <v>1</v>
      </c>
      <c r="I1243" t="str">
        <f ca="1">VLOOKUP(Q1243,Tabela3[],9,1)</f>
        <v>Tanker</v>
      </c>
      <c r="J1243" t="str">
        <f ca="1">VLOOKUP(Q1243,Tabela3[],11,0)</f>
        <v>Polipropileno</v>
      </c>
      <c r="K1243" t="str">
        <f ca="1">VLOOKUP(Q1243,Tabela3[],10,0)</f>
        <v>Petroquimicos</v>
      </c>
      <c r="L1243" t="e" cm="1">
        <f t="array" aca="1" ref="L1243" ca="1">IF(Tabela2[[#This Row],[PORTO]]=Tabela2[[#This Row],[DESTINO]],0,erro)</f>
        <v>#NAME?</v>
      </c>
      <c r="N1243">
        <f t="shared" ca="1" si="159"/>
        <v>0</v>
      </c>
      <c r="O1243">
        <f t="shared" ca="1" si="160"/>
        <v>1</v>
      </c>
      <c r="P1243">
        <f t="shared" ca="1" si="161"/>
        <v>6</v>
      </c>
      <c r="Q1243">
        <f t="shared" ca="1" si="157"/>
        <v>30</v>
      </c>
      <c r="R1243">
        <f t="shared" ca="1" si="158"/>
        <v>14</v>
      </c>
    </row>
    <row r="1244" spans="1:18">
      <c r="A1244">
        <f ca="1">VLOOKUP(O1244,Tabela3[],2,0)</f>
        <v>2003</v>
      </c>
      <c r="B1244" t="str">
        <f ca="1">VLOOKUP(P1244,Tabela3[],4,0)</f>
        <v>JULHO</v>
      </c>
      <c r="C1244" t="str">
        <f ca="1">VLOOKUP(Q1244,Tabela3[],5,0)</f>
        <v>Alemanha</v>
      </c>
      <c r="D1244" t="str">
        <f ca="1">VLOOKUP(Q1244,Tabela3[],3,0)</f>
        <v>Volkswagen</v>
      </c>
      <c r="E1244" t="str">
        <f ca="1">IF(R1244=Q1244, (VLOOKUP(P1244+1,Tabela3[],5,0)),VLOOKUP(R1244,Tabela3[],5,0))</f>
        <v>Coréia do Sul</v>
      </c>
      <c r="F1244" s="1">
        <f t="shared" ca="1" si="154"/>
        <v>37797</v>
      </c>
      <c r="G1244" s="1">
        <f t="shared" ca="1" si="155"/>
        <v>37802.463542402322</v>
      </c>
      <c r="H1244">
        <f t="shared" ca="1" si="156"/>
        <v>1</v>
      </c>
      <c r="I1244" t="str">
        <f ca="1">VLOOKUP(Q1244,Tabela3[],9,1)</f>
        <v>Warehouse Carriers </v>
      </c>
      <c r="J1244" t="str">
        <f ca="1">VLOOKUP(Q1244,Tabela3[],11,0)</f>
        <v>Highline 250 TSI (Taos)</v>
      </c>
      <c r="K1244" t="str">
        <f ca="1">VLOOKUP(Q1244,Tabela3[],10,0)</f>
        <v>Carros</v>
      </c>
      <c r="L1244" t="e" cm="1">
        <f t="array" aca="1" ref="L1244" ca="1">IF(Tabela2[[#This Row],[PORTO]]=Tabela2[[#This Row],[DESTINO]],0,erro)</f>
        <v>#NAME?</v>
      </c>
      <c r="N1244">
        <f t="shared" ca="1" si="159"/>
        <v>100</v>
      </c>
      <c r="O1244">
        <f t="shared" ca="1" si="160"/>
        <v>3</v>
      </c>
      <c r="P1244">
        <f t="shared" ca="1" si="161"/>
        <v>6</v>
      </c>
      <c r="Q1244">
        <f t="shared" ca="1" si="157"/>
        <v>7</v>
      </c>
      <c r="R1244">
        <f t="shared" ca="1" si="158"/>
        <v>13</v>
      </c>
    </row>
    <row r="1245" spans="1:18">
      <c r="A1245">
        <f ca="1">VLOOKUP(O1245,Tabela3[],2,0)</f>
        <v>2000</v>
      </c>
      <c r="B1245" t="str">
        <f ca="1">VLOOKUP(P1245,Tabela3[],4,0)</f>
        <v>JUNHO</v>
      </c>
      <c r="C1245" t="str">
        <f ca="1">VLOOKUP(Q1245,Tabela3[],5,0)</f>
        <v>Reino Unido</v>
      </c>
      <c r="D1245" t="str">
        <f ca="1">VLOOKUP(Q1245,Tabela3[],3,0)</f>
        <v>Unilever</v>
      </c>
      <c r="E1245" t="str">
        <f ca="1">IF(R1245=Q1245, (VLOOKUP(P1245+1,Tabela3[],5,0)),VLOOKUP(R1245,Tabela3[],5,0))</f>
        <v>China</v>
      </c>
      <c r="F1245" s="1">
        <f t="shared" ca="1" si="154"/>
        <v>36655</v>
      </c>
      <c r="G1245" s="1">
        <f t="shared" ca="1" si="155"/>
        <v>36661.617724191194</v>
      </c>
      <c r="H1245">
        <f t="shared" ca="1" si="156"/>
        <v>0</v>
      </c>
      <c r="I1245" t="str">
        <f ca="1">VLOOKUP(Q1245,Tabela3[],9,1)</f>
        <v>HMM Helsinki</v>
      </c>
      <c r="J1245" t="str">
        <f ca="1">VLOOKUP(Q1245,Tabela3[],11,0)</f>
        <v>Sabonete</v>
      </c>
      <c r="K1245" t="str">
        <f ca="1">VLOOKUP(Q1245,Tabela3[],10,0)</f>
        <v>Quimico</v>
      </c>
      <c r="L1245" t="e" cm="1">
        <f t="array" aca="1" ref="L1245" ca="1">IF(Tabela2[[#This Row],[PORTO]]=Tabela2[[#This Row],[DESTINO]],0,erro)</f>
        <v>#NAME?</v>
      </c>
      <c r="N1245">
        <f t="shared" ca="1" si="159"/>
        <v>1470000</v>
      </c>
      <c r="O1245">
        <f t="shared" ca="1" si="160"/>
        <v>0</v>
      </c>
      <c r="P1245">
        <f t="shared" ca="1" si="161"/>
        <v>5</v>
      </c>
      <c r="Q1245">
        <f t="shared" ca="1" si="157"/>
        <v>26</v>
      </c>
      <c r="R1245">
        <f t="shared" ca="1" si="158"/>
        <v>0</v>
      </c>
    </row>
    <row r="1246" spans="1:18">
      <c r="A1246">
        <f ca="1">VLOOKUP(O1246,Tabela3[],2,0)</f>
        <v>2004</v>
      </c>
      <c r="B1246" t="str">
        <f ca="1">VLOOKUP(P1246,Tabela3[],4,0)</f>
        <v>MARÇO</v>
      </c>
      <c r="C1246" t="str">
        <f ca="1">VLOOKUP(Q1246,Tabela3[],5,0)</f>
        <v>Japão</v>
      </c>
      <c r="D1246" t="str">
        <f ca="1">VLOOKUP(Q1246,Tabela3[],3,0)</f>
        <v>Toyota</v>
      </c>
      <c r="E1246" t="str">
        <f ca="1">IF(R1246=Q1246, (VLOOKUP(P1246+1,Tabela3[],5,0)),VLOOKUP(R1246,Tabela3[],5,0))</f>
        <v>Alemanha</v>
      </c>
      <c r="F1246" s="1">
        <f t="shared" ca="1" si="154"/>
        <v>38028</v>
      </c>
      <c r="G1246" s="1">
        <f t="shared" ca="1" si="155"/>
        <v>38032.965780300743</v>
      </c>
      <c r="H1246">
        <f t="shared" ca="1" si="156"/>
        <v>1</v>
      </c>
      <c r="I1246" t="str">
        <f ca="1">VLOOKUP(Q1246,Tabela3[],9,1)</f>
        <v>Trailer Carriers</v>
      </c>
      <c r="J1246" t="str">
        <f ca="1">VLOOKUP(Q1246,Tabela3[],11,0)</f>
        <v>COROLLA CROSS XR</v>
      </c>
      <c r="K1246" t="str">
        <f ca="1">VLOOKUP(Q1246,Tabela3[],10,0)</f>
        <v>Carros</v>
      </c>
      <c r="L1246" t="e" cm="1">
        <f t="array" aca="1" ref="L1246" ca="1">IF(Tabela2[[#This Row],[PORTO]]=Tabela2[[#This Row],[DESTINO]],0,erro)</f>
        <v>#NAME?</v>
      </c>
      <c r="N1246">
        <f t="shared" ca="1" si="159"/>
        <v>100</v>
      </c>
      <c r="O1246">
        <f t="shared" ca="1" si="160"/>
        <v>4</v>
      </c>
      <c r="P1246">
        <f t="shared" ca="1" si="161"/>
        <v>2</v>
      </c>
      <c r="Q1246">
        <f t="shared" ca="1" si="157"/>
        <v>11</v>
      </c>
      <c r="R1246">
        <f t="shared" ca="1" si="158"/>
        <v>7</v>
      </c>
    </row>
    <row r="1247" spans="1:18">
      <c r="A1247">
        <f ca="1">VLOOKUP(O1247,Tabela3[],2,0)</f>
        <v>2007</v>
      </c>
      <c r="B1247" t="str">
        <f ca="1">VLOOKUP(P1247,Tabela3[],4,0)</f>
        <v>ABRIL</v>
      </c>
      <c r="C1247" t="str">
        <f ca="1">VLOOKUP(Q1247,Tabela3[],5,0)</f>
        <v>India</v>
      </c>
      <c r="D1247" t="str">
        <f ca="1">VLOOKUP(Q1247,Tabela3[],3,0)</f>
        <v>Reliance Industries</v>
      </c>
      <c r="E1247" t="str">
        <f ca="1">IF(R1247=Q1247, (VLOOKUP(P1247+1,Tabela3[],5,0)),VLOOKUP(R1247,Tabela3[],5,0))</f>
        <v>Itália</v>
      </c>
      <c r="F1247" s="1">
        <f t="shared" ca="1" si="154"/>
        <v>39162</v>
      </c>
      <c r="G1247" s="1">
        <f t="shared" ca="1" si="155"/>
        <v>39163.021316655017</v>
      </c>
      <c r="H1247">
        <f t="shared" ca="1" si="156"/>
        <v>1</v>
      </c>
      <c r="I1247" t="str">
        <f ca="1">VLOOKUP(Q1247,Tabela3[],9,1)</f>
        <v>Tanker</v>
      </c>
      <c r="J1247" t="str">
        <f ca="1">VLOOKUP(Q1247,Tabela3[],11,0)</f>
        <v>Polipropileno</v>
      </c>
      <c r="K1247" t="str">
        <f ca="1">VLOOKUP(Q1247,Tabela3[],10,0)</f>
        <v>Petroquimicos</v>
      </c>
      <c r="L1247" t="e" cm="1">
        <f t="array" aca="1" ref="L1247" ca="1">IF(Tabela2[[#This Row],[PORTO]]=Tabela2[[#This Row],[DESTINO]],0,erro)</f>
        <v>#NAME?</v>
      </c>
      <c r="N1247">
        <f t="shared" ca="1" si="159"/>
        <v>0</v>
      </c>
      <c r="O1247">
        <f t="shared" ca="1" si="160"/>
        <v>7</v>
      </c>
      <c r="P1247">
        <f t="shared" ca="1" si="161"/>
        <v>3</v>
      </c>
      <c r="Q1247">
        <f t="shared" ca="1" si="157"/>
        <v>30</v>
      </c>
      <c r="R1247">
        <f t="shared" ca="1" si="158"/>
        <v>20</v>
      </c>
    </row>
    <row r="1248" spans="1:18">
      <c r="A1248">
        <f ca="1">VLOOKUP(O1248,Tabela3[],2,0)</f>
        <v>2008</v>
      </c>
      <c r="B1248" t="str">
        <f ca="1">VLOOKUP(P1248,Tabela3[],4,0)</f>
        <v>ABRIL</v>
      </c>
      <c r="C1248" t="str">
        <f ca="1">VLOOKUP(Q1248,Tabela3[],5,0)</f>
        <v>Coréia do Sul</v>
      </c>
      <c r="D1248" t="str">
        <f ca="1">VLOOKUP(Q1248,Tabela3[],3,0)</f>
        <v>Samsung</v>
      </c>
      <c r="E1248" t="str">
        <f ca="1">IF(R1248=Q1248, (VLOOKUP(P1248+1,Tabela3[],5,0)),VLOOKUP(R1248,Tabela3[],5,0))</f>
        <v>França</v>
      </c>
      <c r="F1248" s="1">
        <f t="shared" ca="1" si="154"/>
        <v>39527</v>
      </c>
      <c r="G1248" s="1">
        <f t="shared" ca="1" si="155"/>
        <v>39529.549366022373</v>
      </c>
      <c r="H1248">
        <f t="shared" ca="1" si="156"/>
        <v>0</v>
      </c>
      <c r="I1248" t="str">
        <f ca="1">VLOOKUP(Q1248,Tabela3[],9,1)</f>
        <v>HMM Rotterdam</v>
      </c>
      <c r="J1248" t="str">
        <f ca="1">VLOOKUP(Q1248,Tabela3[],11,0)</f>
        <v>Crystal UHD 4k 65"</v>
      </c>
      <c r="K1248" t="str">
        <f ca="1">VLOOKUP(Q1248,Tabela3[],10,0)</f>
        <v>Eletrônicos</v>
      </c>
      <c r="L1248" t="e" cm="1">
        <f t="array" aca="1" ref="L1248" ca="1">IF(Tabela2[[#This Row],[PORTO]]=Tabela2[[#This Row],[DESTINO]],0,erro)</f>
        <v>#NAME?</v>
      </c>
      <c r="N1248">
        <f t="shared" ca="1" si="159"/>
        <v>1000</v>
      </c>
      <c r="O1248">
        <f t="shared" ca="1" si="160"/>
        <v>8</v>
      </c>
      <c r="P1248">
        <f t="shared" ca="1" si="161"/>
        <v>3</v>
      </c>
      <c r="Q1248">
        <f t="shared" ca="1" si="157"/>
        <v>14</v>
      </c>
      <c r="R1248">
        <f t="shared" ca="1" si="158"/>
        <v>23</v>
      </c>
    </row>
    <row r="1249" spans="1:18">
      <c r="A1249">
        <f ca="1">VLOOKUP(O1249,Tabela3[],2,0)</f>
        <v>2001</v>
      </c>
      <c r="B1249" t="str">
        <f ca="1">VLOOKUP(P1249,Tabela3[],4,0)</f>
        <v>SETEMBRO</v>
      </c>
      <c r="C1249" t="str">
        <f ca="1">VLOOKUP(Q1249,Tabela3[],5,0)</f>
        <v>China</v>
      </c>
      <c r="D1249" t="str">
        <f ca="1">VLOOKUP(Q1249,Tabela3[],3,0)</f>
        <v>Alibaba Group</v>
      </c>
      <c r="E1249" t="str">
        <f ca="1">IF(R1249=Q1249, (VLOOKUP(P1249+1,Tabela3[],5,0)),VLOOKUP(R1249,Tabela3[],5,0))</f>
        <v>Itália</v>
      </c>
      <c r="F1249" s="1">
        <f t="shared" ca="1" si="154"/>
        <v>37103</v>
      </c>
      <c r="G1249" s="1">
        <f t="shared" ca="1" si="155"/>
        <v>37111.867200185836</v>
      </c>
      <c r="H1249">
        <f t="shared" ca="1" si="156"/>
        <v>0</v>
      </c>
      <c r="I1249" t="str">
        <f ca="1">VLOOKUP(Q1249,Tabela3[],9,1)</f>
        <v>HMM St Petersburg</v>
      </c>
      <c r="J1249" t="str">
        <f ca="1">VLOOKUP(Q1249,Tabela3[],11,0)</f>
        <v>Ar Condicionado 18000</v>
      </c>
      <c r="K1249" t="str">
        <f ca="1">VLOOKUP(Q1249,Tabela3[],10,0)</f>
        <v>Eletrônicos</v>
      </c>
      <c r="L1249" t="e" cm="1">
        <f t="array" aca="1" ref="L1249" ca="1">IF(Tabela2[[#This Row],[PORTO]]=Tabela2[[#This Row],[DESTINO]],0,erro)</f>
        <v>#NAME?</v>
      </c>
      <c r="N1249">
        <f t="shared" ca="1" si="159"/>
        <v>2000</v>
      </c>
      <c r="O1249">
        <f t="shared" ca="1" si="160"/>
        <v>1</v>
      </c>
      <c r="P1249">
        <f t="shared" ca="1" si="161"/>
        <v>8</v>
      </c>
      <c r="Q1249">
        <f t="shared" ca="1" si="157"/>
        <v>2</v>
      </c>
      <c r="R1249">
        <f t="shared" ca="1" si="158"/>
        <v>19</v>
      </c>
    </row>
    <row r="1250" spans="1:18">
      <c r="A1250">
        <f ca="1">VLOOKUP(O1250,Tabela3[],2,0)</f>
        <v>2003</v>
      </c>
      <c r="B1250" t="str">
        <f ca="1">VLOOKUP(P1250,Tabela3[],4,0)</f>
        <v>MAIO</v>
      </c>
      <c r="C1250" t="str">
        <f ca="1">VLOOKUP(Q1250,Tabela3[],5,0)</f>
        <v>Estados Unidos</v>
      </c>
      <c r="D1250" t="str">
        <f ca="1">VLOOKUP(Q1250,Tabela3[],3,0)</f>
        <v>Amazon</v>
      </c>
      <c r="E1250" t="str">
        <f ca="1">IF(R1250=Q1250, (VLOOKUP(P1250+1,Tabela3[],5,0)),VLOOKUP(R1250,Tabela3[],5,0))</f>
        <v>Holanda</v>
      </c>
      <c r="F1250" s="1">
        <f t="shared" ca="1" si="154"/>
        <v>37726</v>
      </c>
      <c r="G1250" s="1">
        <f t="shared" ca="1" si="155"/>
        <v>37734.798264426623</v>
      </c>
      <c r="H1250">
        <f t="shared" ca="1" si="156"/>
        <v>0</v>
      </c>
      <c r="I1250" t="str">
        <f ca="1">VLOOKUP(Q1250,Tabela3[],9,1)</f>
        <v>HMM Algeciras</v>
      </c>
      <c r="J1250" t="str">
        <f ca="1">VLOOKUP(Q1250,Tabela3[],11,0)</f>
        <v>Travesseiro Toque de Pluma</v>
      </c>
      <c r="K1250" t="str">
        <f ca="1">VLOOKUP(Q1250,Tabela3[],10,0)</f>
        <v>Geral</v>
      </c>
      <c r="L1250" t="e" cm="1">
        <f t="array" aca="1" ref="L1250" ca="1">IF(Tabela2[[#This Row],[PORTO]]=Tabela2[[#This Row],[DESTINO]],0,erro)</f>
        <v>#NAME?</v>
      </c>
      <c r="N1250">
        <f t="shared" ca="1" si="159"/>
        <v>4000</v>
      </c>
      <c r="O1250">
        <f t="shared" ca="1" si="160"/>
        <v>3</v>
      </c>
      <c r="P1250">
        <f t="shared" ca="1" si="161"/>
        <v>4</v>
      </c>
      <c r="Q1250">
        <f t="shared" ca="1" si="157"/>
        <v>5</v>
      </c>
      <c r="R1250">
        <f t="shared" ca="1" si="158"/>
        <v>15</v>
      </c>
    </row>
    <row r="1251" spans="1:18">
      <c r="A1251">
        <f ca="1">VLOOKUP(O1251,Tabela3[],2,0)</f>
        <v>2004</v>
      </c>
      <c r="B1251" t="str">
        <f ca="1">VLOOKUP(P1251,Tabela3[],4,0)</f>
        <v>OUTUBRO</v>
      </c>
      <c r="C1251" t="str">
        <f ca="1">VLOOKUP(Q1251,Tabela3[],5,0)</f>
        <v>China</v>
      </c>
      <c r="D1251" t="str">
        <f ca="1">VLOOKUP(Q1251,Tabela3[],3,0)</f>
        <v>Alibaba Group</v>
      </c>
      <c r="E1251" t="str">
        <f ca="1">IF(R1251=Q1251, (VLOOKUP(P1251+1,Tabela3[],5,0)),VLOOKUP(R1251,Tabela3[],5,0))</f>
        <v>Alemanha</v>
      </c>
      <c r="F1251" s="1">
        <f t="shared" ca="1" si="154"/>
        <v>38256</v>
      </c>
      <c r="G1251" s="1">
        <f t="shared" ca="1" si="155"/>
        <v>38257.738039234784</v>
      </c>
      <c r="H1251">
        <f t="shared" ca="1" si="156"/>
        <v>1</v>
      </c>
      <c r="I1251" t="str">
        <f ca="1">VLOOKUP(Q1251,Tabela3[],9,1)</f>
        <v>HMM St Petersburg</v>
      </c>
      <c r="J1251" t="str">
        <f ca="1">VLOOKUP(Q1251,Tabela3[],11,0)</f>
        <v>Serração Portatil</v>
      </c>
      <c r="K1251" t="str">
        <f ca="1">VLOOKUP(Q1251,Tabela3[],10,0)</f>
        <v>Maquinário</v>
      </c>
      <c r="L1251" t="e" cm="1">
        <f t="array" aca="1" ref="L1251" ca="1">IF(Tabela2[[#This Row],[PORTO]]=Tabela2[[#This Row],[DESTINO]],0,erro)</f>
        <v>#NAME?</v>
      </c>
      <c r="N1251">
        <f t="shared" ca="1" si="159"/>
        <v>40</v>
      </c>
      <c r="O1251">
        <f t="shared" ca="1" si="160"/>
        <v>4</v>
      </c>
      <c r="P1251">
        <f t="shared" ca="1" si="161"/>
        <v>9</v>
      </c>
      <c r="Q1251">
        <f t="shared" ca="1" si="157"/>
        <v>0</v>
      </c>
      <c r="R1251">
        <f t="shared" ca="1" si="158"/>
        <v>7</v>
      </c>
    </row>
    <row r="1252" spans="1:18">
      <c r="A1252">
        <f ca="1">VLOOKUP(O1252,Tabela3[],2,0)</f>
        <v>2007</v>
      </c>
      <c r="B1252" t="str">
        <f ca="1">VLOOKUP(P1252,Tabela3[],4,0)</f>
        <v>JUNHO</v>
      </c>
      <c r="C1252" t="str">
        <f ca="1">VLOOKUP(Q1252,Tabela3[],5,0)</f>
        <v>Holanda</v>
      </c>
      <c r="D1252" t="str">
        <f ca="1">VLOOKUP(Q1252,Tabela3[],3,0)</f>
        <v>Shell</v>
      </c>
      <c r="E1252" t="str">
        <f ca="1">IF(R1252=Q1252, (VLOOKUP(P1252+1,Tabela3[],5,0)),VLOOKUP(R1252,Tabela3[],5,0))</f>
        <v>Alemanha</v>
      </c>
      <c r="F1252" s="1">
        <f t="shared" ca="1" si="154"/>
        <v>39221</v>
      </c>
      <c r="G1252" s="1">
        <f t="shared" ca="1" si="155"/>
        <v>39222.004349902956</v>
      </c>
      <c r="H1252">
        <f t="shared" ca="1" si="156"/>
        <v>0</v>
      </c>
      <c r="I1252" t="str">
        <f ca="1">VLOOKUP(Q1252,Tabela3[],9,1)</f>
        <v>AbQaiq</v>
      </c>
      <c r="J1252" t="str">
        <f ca="1">VLOOKUP(Q1252,Tabela3[],11,0)</f>
        <v>Gasolina</v>
      </c>
      <c r="K1252" t="str">
        <f ca="1">VLOOKUP(Q1252,Tabela3[],10,0)</f>
        <v>Petróleo</v>
      </c>
      <c r="L1252" t="e" cm="1">
        <f t="array" aca="1" ref="L1252" ca="1">IF(Tabela2[[#This Row],[PORTO]]=Tabela2[[#This Row],[DESTINO]],0,erro)</f>
        <v>#NAME?</v>
      </c>
      <c r="N1252">
        <f t="shared" ca="1" si="159"/>
        <v>78000</v>
      </c>
      <c r="O1252">
        <f t="shared" ca="1" si="160"/>
        <v>7</v>
      </c>
      <c r="P1252">
        <f t="shared" ca="1" si="161"/>
        <v>5</v>
      </c>
      <c r="Q1252">
        <f t="shared" ca="1" si="157"/>
        <v>16</v>
      </c>
      <c r="R1252">
        <f t="shared" ca="1" si="158"/>
        <v>8</v>
      </c>
    </row>
    <row r="1253" spans="1:18">
      <c r="A1253">
        <f ca="1">VLOOKUP(O1253,Tabela3[],2,0)</f>
        <v>2003</v>
      </c>
      <c r="B1253" t="str">
        <f ca="1">VLOOKUP(P1253,Tabela3[],4,0)</f>
        <v>ABRIL</v>
      </c>
      <c r="C1253" t="str">
        <f ca="1">VLOOKUP(Q1253,Tabela3[],5,0)</f>
        <v>Brasil</v>
      </c>
      <c r="D1253" t="str">
        <f ca="1">VLOOKUP(Q1253,Tabela3[],3,0)</f>
        <v>VALE</v>
      </c>
      <c r="E1253" t="str">
        <f ca="1">IF(R1253=Q1253, (VLOOKUP(P1253+1,Tabela3[],5,0)),VLOOKUP(R1253,Tabela3[],5,0))</f>
        <v>Itália</v>
      </c>
      <c r="F1253" s="1">
        <f t="shared" ca="1" si="154"/>
        <v>37687</v>
      </c>
      <c r="G1253" s="1">
        <f t="shared" ca="1" si="155"/>
        <v>37691.721735573738</v>
      </c>
      <c r="H1253">
        <f t="shared" ca="1" si="156"/>
        <v>0</v>
      </c>
      <c r="I1253" t="str">
        <f ca="1">VLOOKUP(Q1253,Tabela3[],9,1)</f>
        <v>Lan Hua Hai</v>
      </c>
      <c r="J1253" t="str">
        <f ca="1">VLOOKUP(Q1253,Tabela3[],11,0)</f>
        <v>Minério de Ferro</v>
      </c>
      <c r="K1253" t="str">
        <f ca="1">VLOOKUP(Q1253,Tabela3[],10,0)</f>
        <v>Minério</v>
      </c>
      <c r="L1253" t="e" cm="1">
        <f t="array" aca="1" ref="L1253" ca="1">IF(Tabela2[[#This Row],[PORTO]]=Tabela2[[#This Row],[DESTINO]],0,erro)</f>
        <v>#NAME?</v>
      </c>
      <c r="N1253">
        <f t="shared" ca="1" si="159"/>
        <v>0</v>
      </c>
      <c r="O1253">
        <f t="shared" ca="1" si="160"/>
        <v>3</v>
      </c>
      <c r="P1253">
        <f t="shared" ca="1" si="161"/>
        <v>3</v>
      </c>
      <c r="Q1253">
        <f t="shared" ca="1" si="157"/>
        <v>27</v>
      </c>
      <c r="R1253">
        <f t="shared" ca="1" si="158"/>
        <v>20</v>
      </c>
    </row>
    <row r="1254" spans="1:18">
      <c r="A1254">
        <f ca="1">VLOOKUP(O1254,Tabela3[],2,0)</f>
        <v>2009</v>
      </c>
      <c r="B1254" t="str">
        <f ca="1">VLOOKUP(P1254,Tabela3[],4,0)</f>
        <v>DEZEMBRO</v>
      </c>
      <c r="C1254" t="str">
        <f ca="1">VLOOKUP(Q1254,Tabela3[],5,0)</f>
        <v>Japão</v>
      </c>
      <c r="D1254" t="str">
        <f ca="1">VLOOKUP(Q1254,Tabela3[],3,0)</f>
        <v>Toyota</v>
      </c>
      <c r="E1254" t="str">
        <f ca="1">IF(R1254=Q1254, (VLOOKUP(P1254+1,Tabela3[],5,0)),VLOOKUP(R1254,Tabela3[],5,0))</f>
        <v>Estados Unidos</v>
      </c>
      <c r="F1254" s="1">
        <f t="shared" ca="1" si="154"/>
        <v>40134</v>
      </c>
      <c r="G1254" s="1">
        <f t="shared" ca="1" si="155"/>
        <v>40135.524998350789</v>
      </c>
      <c r="H1254">
        <f t="shared" ca="1" si="156"/>
        <v>0</v>
      </c>
      <c r="I1254" t="str">
        <f ca="1">VLOOKUP(Q1254,Tabela3[],9,1)</f>
        <v>Trailer Carriers</v>
      </c>
      <c r="J1254" t="str">
        <f ca="1">VLOOKUP(Q1254,Tabela3[],11,0)</f>
        <v>COROLLA GLI</v>
      </c>
      <c r="K1254" t="str">
        <f ca="1">VLOOKUP(Q1254,Tabela3[],10,0)</f>
        <v>Carros</v>
      </c>
      <c r="L1254" t="e" cm="1">
        <f t="array" aca="1" ref="L1254" ca="1">IF(Tabela2[[#This Row],[PORTO]]=Tabela2[[#This Row],[DESTINO]],0,erro)</f>
        <v>#NAME?</v>
      </c>
      <c r="N1254">
        <f t="shared" ca="1" si="159"/>
        <v>400</v>
      </c>
      <c r="O1254">
        <f t="shared" ca="1" si="160"/>
        <v>9</v>
      </c>
      <c r="P1254">
        <f t="shared" ca="1" si="161"/>
        <v>11</v>
      </c>
      <c r="Q1254">
        <f t="shared" ca="1" si="157"/>
        <v>10</v>
      </c>
      <c r="R1254">
        <f t="shared" ca="1" si="158"/>
        <v>4</v>
      </c>
    </row>
    <row r="1255" spans="1:18">
      <c r="A1255">
        <f ca="1">VLOOKUP(O1255,Tabela3[],2,0)</f>
        <v>2000</v>
      </c>
      <c r="B1255" t="str">
        <f ca="1">VLOOKUP(P1255,Tabela3[],4,0)</f>
        <v>AGOSTO</v>
      </c>
      <c r="C1255" t="str">
        <f ca="1">VLOOKUP(Q1255,Tabela3[],5,0)</f>
        <v>Holanda</v>
      </c>
      <c r="D1255" t="str">
        <f ca="1">VLOOKUP(Q1255,Tabela3[],3,0)</f>
        <v>Shell</v>
      </c>
      <c r="E1255" t="str">
        <f ca="1">IF(R1255=Q1255, (VLOOKUP(P1255+1,Tabela3[],5,0)),VLOOKUP(R1255,Tabela3[],5,0))</f>
        <v>Japão</v>
      </c>
      <c r="F1255" s="1">
        <f t="shared" ca="1" si="154"/>
        <v>36720</v>
      </c>
      <c r="G1255" s="1">
        <f t="shared" ca="1" si="155"/>
        <v>36726.550834406808</v>
      </c>
      <c r="H1255">
        <f t="shared" ca="1" si="156"/>
        <v>0</v>
      </c>
      <c r="I1255" t="str">
        <f ca="1">VLOOKUP(Q1255,Tabela3[],9,1)</f>
        <v>AbQaiq</v>
      </c>
      <c r="J1255" t="str">
        <f ca="1">VLOOKUP(Q1255,Tabela3[],11,0)</f>
        <v>Gasolina</v>
      </c>
      <c r="K1255" t="str">
        <f ca="1">VLOOKUP(Q1255,Tabela3[],10,0)</f>
        <v>Petróleo</v>
      </c>
      <c r="L1255" t="e" cm="1">
        <f t="array" aca="1" ref="L1255" ca="1">IF(Tabela2[[#This Row],[PORTO]]=Tabela2[[#This Row],[DESTINO]],0,erro)</f>
        <v>#NAME?</v>
      </c>
      <c r="N1255">
        <f t="shared" ca="1" si="159"/>
        <v>98000</v>
      </c>
      <c r="O1255">
        <f t="shared" ca="1" si="160"/>
        <v>0</v>
      </c>
      <c r="P1255">
        <f t="shared" ca="1" si="161"/>
        <v>7</v>
      </c>
      <c r="Q1255">
        <f t="shared" ca="1" si="157"/>
        <v>16</v>
      </c>
      <c r="R1255">
        <f t="shared" ca="1" si="158"/>
        <v>9</v>
      </c>
    </row>
    <row r="1256" spans="1:18">
      <c r="A1256">
        <f ca="1">VLOOKUP(O1256,Tabela3[],2,0)</f>
        <v>2007</v>
      </c>
      <c r="B1256" t="str">
        <f ca="1">VLOOKUP(P1256,Tabela3[],4,0)</f>
        <v>NOVEMBRO</v>
      </c>
      <c r="C1256" t="str">
        <f ca="1">VLOOKUP(Q1256,Tabela3[],5,0)</f>
        <v>Itália</v>
      </c>
      <c r="D1256" t="str">
        <f ca="1">VLOOKUP(Q1256,Tabela3[],3,0)</f>
        <v>Hyundai</v>
      </c>
      <c r="E1256" t="str">
        <f ca="1">IF(R1256=Q1256, (VLOOKUP(P1256+1,Tabela3[],5,0)),VLOOKUP(R1256,Tabela3[],5,0))</f>
        <v>Estados Unidos</v>
      </c>
      <c r="F1256" s="1">
        <f t="shared" ca="1" si="154"/>
        <v>39374</v>
      </c>
      <c r="G1256" s="1">
        <f t="shared" ca="1" si="155"/>
        <v>39374.140827503703</v>
      </c>
      <c r="H1256">
        <f t="shared" ca="1" si="156"/>
        <v>0</v>
      </c>
      <c r="I1256" t="str">
        <f ca="1">VLOOKUP(Q1256,Tabela3[],9,1)</f>
        <v>Car Carriers</v>
      </c>
      <c r="J1256" t="str">
        <f ca="1">VLOOKUP(Q1256,Tabela3[],11,0)</f>
        <v>HB20 Vision</v>
      </c>
      <c r="K1256" t="str">
        <f ca="1">VLOOKUP(Q1256,Tabela3[],10,0)</f>
        <v>Carros</v>
      </c>
      <c r="L1256" t="e" cm="1">
        <f t="array" aca="1" ref="L1256" ca="1">IF(Tabela2[[#This Row],[PORTO]]=Tabela2[[#This Row],[DESTINO]],0,erro)</f>
        <v>#NAME?</v>
      </c>
      <c r="N1256">
        <f t="shared" ca="1" si="159"/>
        <v>500</v>
      </c>
      <c r="O1256">
        <f t="shared" ca="1" si="160"/>
        <v>7</v>
      </c>
      <c r="P1256">
        <f t="shared" ca="1" si="161"/>
        <v>10</v>
      </c>
      <c r="Q1256">
        <f t="shared" ca="1" si="157"/>
        <v>20</v>
      </c>
      <c r="R1256">
        <f t="shared" ca="1" si="158"/>
        <v>4</v>
      </c>
    </row>
    <row r="1257" spans="1:18">
      <c r="A1257">
        <f ca="1">VLOOKUP(O1257,Tabela3[],2,0)</f>
        <v>2008</v>
      </c>
      <c r="B1257" t="str">
        <f ca="1">VLOOKUP(P1257,Tabela3[],4,0)</f>
        <v>OUTUBRO</v>
      </c>
      <c r="C1257" t="str">
        <f ca="1">VLOOKUP(Q1257,Tabela3[],5,0)</f>
        <v>França</v>
      </c>
      <c r="D1257" t="str">
        <f ca="1">VLOOKUP(Q1257,Tabela3[],3,0)</f>
        <v> LVMH</v>
      </c>
      <c r="E1257" t="str">
        <f ca="1">IF(R1257=Q1257, (VLOOKUP(P1257+1,Tabela3[],5,0)),VLOOKUP(R1257,Tabela3[],5,0))</f>
        <v>Alemanha</v>
      </c>
      <c r="F1257" s="1">
        <f t="shared" ca="1" si="154"/>
        <v>39714</v>
      </c>
      <c r="G1257" s="1">
        <f t="shared" ca="1" si="155"/>
        <v>39714.096203533358</v>
      </c>
      <c r="H1257">
        <f t="shared" ca="1" si="156"/>
        <v>0</v>
      </c>
      <c r="I1257" t="str">
        <f ca="1">VLOOKUP(Q1257,Tabela3[],9,1)</f>
        <v>Emma Maersk</v>
      </c>
      <c r="J1257" t="str">
        <f ca="1">VLOOKUP(Q1257,Tabela3[],11,0)</f>
        <v>Louis Vuitton</v>
      </c>
      <c r="K1257" t="str">
        <f ca="1">VLOOKUP(Q1257,Tabela3[],10,0)</f>
        <v>Tecido</v>
      </c>
      <c r="L1257" t="e" cm="1">
        <f t="array" aca="1" ref="L1257" ca="1">IF(Tabela2[[#This Row],[PORTO]]=Tabela2[[#This Row],[DESTINO]],0,erro)</f>
        <v>#NAME?</v>
      </c>
      <c r="N1257">
        <f t="shared" ca="1" si="159"/>
        <v>22000</v>
      </c>
      <c r="O1257">
        <f t="shared" ca="1" si="160"/>
        <v>8</v>
      </c>
      <c r="P1257">
        <f t="shared" ca="1" si="161"/>
        <v>9</v>
      </c>
      <c r="Q1257">
        <f t="shared" ca="1" si="157"/>
        <v>22</v>
      </c>
      <c r="R1257">
        <f t="shared" ca="1" si="158"/>
        <v>8</v>
      </c>
    </row>
    <row r="1258" spans="1:18">
      <c r="A1258">
        <f ca="1">VLOOKUP(O1258,Tabela3[],2,0)</f>
        <v>2005</v>
      </c>
      <c r="B1258" t="str">
        <f ca="1">VLOOKUP(P1258,Tabela3[],4,0)</f>
        <v>JANEIRO</v>
      </c>
      <c r="C1258" t="str">
        <f ca="1">VLOOKUP(Q1258,Tabela3[],5,0)</f>
        <v>Itália</v>
      </c>
      <c r="D1258" t="str">
        <f ca="1">VLOOKUP(Q1258,Tabela3[],3,0)</f>
        <v>Hyundai</v>
      </c>
      <c r="E1258" t="str">
        <f ca="1">IF(R1258=Q1258, (VLOOKUP(P1258+1,Tabela3[],5,0)),VLOOKUP(R1258,Tabela3[],5,0))</f>
        <v>Holanda</v>
      </c>
      <c r="F1258" s="1">
        <f t="shared" ca="1" si="154"/>
        <v>38360</v>
      </c>
      <c r="G1258" s="1">
        <f t="shared" ca="1" si="155"/>
        <v>38364.253738651219</v>
      </c>
      <c r="H1258">
        <f t="shared" ca="1" si="156"/>
        <v>0</v>
      </c>
      <c r="I1258" t="str">
        <f ca="1">VLOOKUP(Q1258,Tabela3[],9,1)</f>
        <v>Car Carriers</v>
      </c>
      <c r="J1258" t="str">
        <f ca="1">VLOOKUP(Q1258,Tabela3[],11,0)</f>
        <v>HB20 Sense</v>
      </c>
      <c r="K1258" t="str">
        <f ca="1">VLOOKUP(Q1258,Tabela3[],10,0)</f>
        <v>Carros</v>
      </c>
      <c r="L1258" t="e" cm="1">
        <f t="array" aca="1" ref="L1258" ca="1">IF(Tabela2[[#This Row],[PORTO]]=Tabela2[[#This Row],[DESTINO]],0,erro)</f>
        <v>#NAME?</v>
      </c>
      <c r="N1258">
        <f t="shared" ca="1" si="159"/>
        <v>200</v>
      </c>
      <c r="O1258">
        <f t="shared" ca="1" si="160"/>
        <v>5</v>
      </c>
      <c r="P1258">
        <f t="shared" ca="1" si="161"/>
        <v>0</v>
      </c>
      <c r="Q1258">
        <f t="shared" ca="1" si="157"/>
        <v>19</v>
      </c>
      <c r="R1258">
        <f t="shared" ca="1" si="158"/>
        <v>17</v>
      </c>
    </row>
    <row r="1259" spans="1:18">
      <c r="A1259">
        <f ca="1">VLOOKUP(O1259,Tabela3[],2,0)</f>
        <v>2009</v>
      </c>
      <c r="B1259" t="str">
        <f ca="1">VLOOKUP(P1259,Tabela3[],4,0)</f>
        <v>SETEMBRO</v>
      </c>
      <c r="C1259" t="str">
        <f ca="1">VLOOKUP(Q1259,Tabela3[],5,0)</f>
        <v>Alemanha</v>
      </c>
      <c r="D1259" t="str">
        <f ca="1">VLOOKUP(Q1259,Tabela3[],3,0)</f>
        <v>Volkswagen</v>
      </c>
      <c r="E1259" t="str">
        <f ca="1">IF(R1259=Q1259, (VLOOKUP(P1259+1,Tabela3[],5,0)),VLOOKUP(R1259,Tabela3[],5,0))</f>
        <v>China</v>
      </c>
      <c r="F1259" s="1">
        <f t="shared" ca="1" si="154"/>
        <v>40028</v>
      </c>
      <c r="G1259" s="1">
        <f t="shared" ca="1" si="155"/>
        <v>40033.895613919907</v>
      </c>
      <c r="H1259">
        <f t="shared" ca="1" si="156"/>
        <v>0</v>
      </c>
      <c r="I1259" t="str">
        <f ca="1">VLOOKUP(Q1259,Tabela3[],9,1)</f>
        <v>Warehouse Carriers </v>
      </c>
      <c r="J1259" t="str">
        <f ca="1">VLOOKUP(Q1259,Tabela3[],11,0)</f>
        <v>Cross CD (Saveiro)</v>
      </c>
      <c r="K1259" t="str">
        <f ca="1">VLOOKUP(Q1259,Tabela3[],10,0)</f>
        <v>Carros</v>
      </c>
      <c r="L1259" t="e" cm="1">
        <f t="array" aca="1" ref="L1259" ca="1">IF(Tabela2[[#This Row],[PORTO]]=Tabela2[[#This Row],[DESTINO]],0,erro)</f>
        <v>#NAME?</v>
      </c>
      <c r="N1259">
        <f t="shared" ca="1" si="159"/>
        <v>300</v>
      </c>
      <c r="O1259">
        <f t="shared" ca="1" si="160"/>
        <v>9</v>
      </c>
      <c r="P1259">
        <f t="shared" ca="1" si="161"/>
        <v>8</v>
      </c>
      <c r="Q1259">
        <f t="shared" ca="1" si="157"/>
        <v>6</v>
      </c>
      <c r="R1259">
        <f t="shared" ca="1" si="158"/>
        <v>1</v>
      </c>
    </row>
    <row r="1260" spans="1:18">
      <c r="A1260">
        <f ca="1">VLOOKUP(O1260,Tabela3[],2,0)</f>
        <v>2008</v>
      </c>
      <c r="B1260" t="str">
        <f ca="1">VLOOKUP(P1260,Tabela3[],4,0)</f>
        <v>JULHO</v>
      </c>
      <c r="C1260" t="str">
        <f ca="1">VLOOKUP(Q1260,Tabela3[],5,0)</f>
        <v>China</v>
      </c>
      <c r="D1260" t="str">
        <f ca="1">VLOOKUP(Q1260,Tabela3[],3,0)</f>
        <v>Alibaba Group</v>
      </c>
      <c r="E1260" t="str">
        <f ca="1">IF(R1260=Q1260, (VLOOKUP(P1260+1,Tabela3[],5,0)),VLOOKUP(R1260,Tabela3[],5,0))</f>
        <v>Estados Unidos</v>
      </c>
      <c r="F1260" s="1">
        <f t="shared" ca="1" si="154"/>
        <v>39617</v>
      </c>
      <c r="G1260" s="1">
        <f t="shared" ca="1" si="155"/>
        <v>39625.093810563405</v>
      </c>
      <c r="H1260">
        <f t="shared" ca="1" si="156"/>
        <v>0</v>
      </c>
      <c r="I1260" t="str">
        <f ca="1">VLOOKUP(Q1260,Tabela3[],9,1)</f>
        <v>HMM St Petersburg</v>
      </c>
      <c r="J1260" t="str">
        <f ca="1">VLOOKUP(Q1260,Tabela3[],11,0)</f>
        <v>Serração Portatil</v>
      </c>
      <c r="K1260" t="str">
        <f ca="1">VLOOKUP(Q1260,Tabela3[],10,0)</f>
        <v>Maquinário</v>
      </c>
      <c r="L1260" t="e" cm="1">
        <f t="array" aca="1" ref="L1260" ca="1">IF(Tabela2[[#This Row],[PORTO]]=Tabela2[[#This Row],[DESTINO]],0,erro)</f>
        <v>#NAME?</v>
      </c>
      <c r="N1260">
        <f t="shared" ca="1" si="159"/>
        <v>40</v>
      </c>
      <c r="O1260">
        <f t="shared" ca="1" si="160"/>
        <v>8</v>
      </c>
      <c r="P1260">
        <f t="shared" ca="1" si="161"/>
        <v>6</v>
      </c>
      <c r="Q1260">
        <f t="shared" ca="1" si="157"/>
        <v>0</v>
      </c>
      <c r="R1260">
        <f t="shared" ca="1" si="158"/>
        <v>5</v>
      </c>
    </row>
    <row r="1261" spans="1:18">
      <c r="A1261">
        <f ca="1">VLOOKUP(O1261,Tabela3[],2,0)</f>
        <v>2008</v>
      </c>
      <c r="B1261" t="str">
        <f ca="1">VLOOKUP(P1261,Tabela3[],4,0)</f>
        <v>JULHO</v>
      </c>
      <c r="C1261" t="str">
        <f ca="1">VLOOKUP(Q1261,Tabela3[],5,0)</f>
        <v>França</v>
      </c>
      <c r="D1261" t="str">
        <f ca="1">VLOOKUP(Q1261,Tabela3[],3,0)</f>
        <v> LVMH</v>
      </c>
      <c r="E1261" t="str">
        <f ca="1">IF(R1261=Q1261, (VLOOKUP(P1261+1,Tabela3[],5,0)),VLOOKUP(R1261,Tabela3[],5,0))</f>
        <v>Itália</v>
      </c>
      <c r="F1261" s="1">
        <f t="shared" ca="1" si="154"/>
        <v>39610</v>
      </c>
      <c r="G1261" s="1">
        <f t="shared" ca="1" si="155"/>
        <v>39610.308503379405</v>
      </c>
      <c r="H1261">
        <f t="shared" ca="1" si="156"/>
        <v>0</v>
      </c>
      <c r="I1261" t="str">
        <f ca="1">VLOOKUP(Q1261,Tabela3[],9,1)</f>
        <v>Emma Maersk</v>
      </c>
      <c r="J1261" t="str">
        <f ca="1">VLOOKUP(Q1261,Tabela3[],11,0)</f>
        <v>Guerlain</v>
      </c>
      <c r="K1261" t="str">
        <f ca="1">VLOOKUP(Q1261,Tabela3[],10,0)</f>
        <v>Tecido</v>
      </c>
      <c r="L1261" t="e" cm="1">
        <f t="array" aca="1" ref="L1261" ca="1">IF(Tabela2[[#This Row],[PORTO]]=Tabela2[[#This Row],[DESTINO]],0,erro)</f>
        <v>#NAME?</v>
      </c>
      <c r="N1261">
        <f t="shared" ca="1" si="159"/>
        <v>21000</v>
      </c>
      <c r="O1261">
        <f t="shared" ca="1" si="160"/>
        <v>8</v>
      </c>
      <c r="P1261">
        <f t="shared" ca="1" si="161"/>
        <v>6</v>
      </c>
      <c r="Q1261">
        <f t="shared" ca="1" si="157"/>
        <v>23</v>
      </c>
      <c r="R1261">
        <f t="shared" ca="1" si="158"/>
        <v>20</v>
      </c>
    </row>
    <row r="1262" spans="1:18">
      <c r="A1262">
        <f ca="1">VLOOKUP(O1262,Tabela3[],2,0)</f>
        <v>2009</v>
      </c>
      <c r="B1262" t="str">
        <f ca="1">VLOOKUP(P1262,Tabela3[],4,0)</f>
        <v>JULHO</v>
      </c>
      <c r="C1262" t="str">
        <f ca="1">VLOOKUP(Q1262,Tabela3[],5,0)</f>
        <v>China</v>
      </c>
      <c r="D1262" t="str">
        <f ca="1">VLOOKUP(Q1262,Tabela3[],3,0)</f>
        <v>Alibaba Group</v>
      </c>
      <c r="E1262" t="str">
        <f ca="1">IF(R1262=Q1262, (VLOOKUP(P1262+1,Tabela3[],5,0)),VLOOKUP(R1262,Tabela3[],5,0))</f>
        <v>Estados Unidos</v>
      </c>
      <c r="F1262" s="1">
        <f t="shared" ca="1" si="154"/>
        <v>39977</v>
      </c>
      <c r="G1262" s="1">
        <f t="shared" ca="1" si="155"/>
        <v>39984.298776086551</v>
      </c>
      <c r="H1262">
        <f t="shared" ca="1" si="156"/>
        <v>1</v>
      </c>
      <c r="I1262" t="str">
        <f ca="1">VLOOKUP(Q1262,Tabela3[],9,1)</f>
        <v>HMM St Petersburg</v>
      </c>
      <c r="J1262" t="str">
        <f ca="1">VLOOKUP(Q1262,Tabela3[],11,0)</f>
        <v>Miniescavadeira</v>
      </c>
      <c r="K1262" t="str">
        <f ca="1">VLOOKUP(Q1262,Tabela3[],10,0)</f>
        <v>Maquinário</v>
      </c>
      <c r="L1262" t="e" cm="1">
        <f t="array" aca="1" ref="L1262" ca="1">IF(Tabela2[[#This Row],[PORTO]]=Tabela2[[#This Row],[DESTINO]],0,erro)</f>
        <v>#NAME?</v>
      </c>
      <c r="N1262">
        <f t="shared" ca="1" si="159"/>
        <v>30</v>
      </c>
      <c r="O1262">
        <f t="shared" ca="1" si="160"/>
        <v>9</v>
      </c>
      <c r="P1262">
        <f t="shared" ca="1" si="161"/>
        <v>6</v>
      </c>
      <c r="Q1262">
        <f t="shared" ca="1" si="157"/>
        <v>1</v>
      </c>
      <c r="R1262">
        <f t="shared" ca="1" si="158"/>
        <v>5</v>
      </c>
    </row>
    <row r="1263" spans="1:18">
      <c r="A1263">
        <f ca="1">VLOOKUP(O1263,Tabela3[],2,0)</f>
        <v>2008</v>
      </c>
      <c r="B1263" t="str">
        <f ca="1">VLOOKUP(P1263,Tabela3[],4,0)</f>
        <v>JANEIRO</v>
      </c>
      <c r="C1263" t="str">
        <f ca="1">VLOOKUP(Q1263,Tabela3[],5,0)</f>
        <v>França</v>
      </c>
      <c r="D1263" t="str">
        <f ca="1">VLOOKUP(Q1263,Tabela3[],3,0)</f>
        <v> LVMH</v>
      </c>
      <c r="E1263" t="str">
        <f ca="1">IF(R1263=Q1263, (VLOOKUP(P1263+1,Tabela3[],5,0)),VLOOKUP(R1263,Tabela3[],5,0))</f>
        <v>Itália</v>
      </c>
      <c r="F1263" s="1">
        <f t="shared" ca="1" si="154"/>
        <v>39458</v>
      </c>
      <c r="G1263" s="1">
        <f t="shared" ca="1" si="155"/>
        <v>39458.30056970055</v>
      </c>
      <c r="H1263">
        <f t="shared" ca="1" si="156"/>
        <v>0</v>
      </c>
      <c r="I1263" t="str">
        <f ca="1">VLOOKUP(Q1263,Tabela3[],9,1)</f>
        <v>Emma Maersk</v>
      </c>
      <c r="J1263" t="str">
        <f ca="1">VLOOKUP(Q1263,Tabela3[],11,0)</f>
        <v>Louis Vuitton</v>
      </c>
      <c r="K1263" t="str">
        <f ca="1">VLOOKUP(Q1263,Tabela3[],10,0)</f>
        <v>Tecido</v>
      </c>
      <c r="L1263" t="e" cm="1">
        <f t="array" aca="1" ref="L1263" ca="1">IF(Tabela2[[#This Row],[PORTO]]=Tabela2[[#This Row],[DESTINO]],0,erro)</f>
        <v>#NAME?</v>
      </c>
      <c r="N1263">
        <f t="shared" ca="1" si="159"/>
        <v>21000</v>
      </c>
      <c r="O1263">
        <f t="shared" ca="1" si="160"/>
        <v>8</v>
      </c>
      <c r="P1263">
        <f t="shared" ca="1" si="161"/>
        <v>0</v>
      </c>
      <c r="Q1263">
        <f t="shared" ca="1" si="157"/>
        <v>22</v>
      </c>
      <c r="R1263">
        <f t="shared" ca="1" si="158"/>
        <v>20</v>
      </c>
    </row>
    <row r="1264" spans="1:18">
      <c r="A1264">
        <f ca="1">VLOOKUP(O1264,Tabela3[],2,0)</f>
        <v>2009</v>
      </c>
      <c r="B1264" t="str">
        <f ca="1">VLOOKUP(P1264,Tabela3[],4,0)</f>
        <v>JANEIRO</v>
      </c>
      <c r="C1264" t="str">
        <f ca="1">VLOOKUP(Q1264,Tabela3[],5,0)</f>
        <v>Estados Unidos</v>
      </c>
      <c r="D1264" t="str">
        <f ca="1">VLOOKUP(Q1264,Tabela3[],3,0)</f>
        <v>Amazon</v>
      </c>
      <c r="E1264" t="str">
        <f ca="1">IF(R1264=Q1264, (VLOOKUP(P1264+1,Tabela3[],5,0)),VLOOKUP(R1264,Tabela3[],5,0))</f>
        <v>Alemanha</v>
      </c>
      <c r="F1264" s="1">
        <f t="shared" ca="1" si="154"/>
        <v>40172</v>
      </c>
      <c r="G1264" s="1">
        <f t="shared" ca="1" si="155"/>
        <v>40181.372927226614</v>
      </c>
      <c r="H1264">
        <f t="shared" ca="1" si="156"/>
        <v>1</v>
      </c>
      <c r="I1264" t="str">
        <f ca="1">VLOOKUP(Q1264,Tabela3[],9,1)</f>
        <v>HMM Algeciras</v>
      </c>
      <c r="J1264" t="str">
        <f ca="1">VLOOKUP(Q1264,Tabela3[],11,0)</f>
        <v>Colchão Baby Light D18</v>
      </c>
      <c r="K1264" t="str">
        <f ca="1">VLOOKUP(Q1264,Tabela3[],10,0)</f>
        <v>Geral</v>
      </c>
      <c r="L1264" t="e" cm="1">
        <f t="array" aca="1" ref="L1264" ca="1">IF(Tabela2[[#This Row],[PORTO]]=Tabela2[[#This Row],[DESTINO]],0,erro)</f>
        <v>#NAME?</v>
      </c>
      <c r="N1264">
        <f t="shared" ca="1" si="159"/>
        <v>5000</v>
      </c>
      <c r="O1264">
        <f t="shared" ca="1" si="160"/>
        <v>9</v>
      </c>
      <c r="P1264">
        <f t="shared" ca="1" si="161"/>
        <v>12</v>
      </c>
      <c r="Q1264">
        <f t="shared" ca="1" si="157"/>
        <v>4</v>
      </c>
      <c r="R1264">
        <f t="shared" ca="1" si="158"/>
        <v>6</v>
      </c>
    </row>
    <row r="1265" spans="1:18">
      <c r="A1265">
        <f ca="1">VLOOKUP(O1265,Tabela3[],2,0)</f>
        <v>2007</v>
      </c>
      <c r="B1265" t="str">
        <f ca="1">VLOOKUP(P1265,Tabela3[],4,0)</f>
        <v>ABRIL</v>
      </c>
      <c r="C1265" t="str">
        <f ca="1">VLOOKUP(Q1265,Tabela3[],5,0)</f>
        <v>Alemanha</v>
      </c>
      <c r="D1265" t="str">
        <f ca="1">VLOOKUP(Q1265,Tabela3[],3,0)</f>
        <v>Volkswagen</v>
      </c>
      <c r="E1265" t="str">
        <f ca="1">IF(R1265=Q1265, (VLOOKUP(P1265+1,Tabela3[],5,0)),VLOOKUP(R1265,Tabela3[],5,0))</f>
        <v>Itália</v>
      </c>
      <c r="F1265" s="1">
        <f t="shared" ca="1" si="154"/>
        <v>39146</v>
      </c>
      <c r="G1265" s="1">
        <f t="shared" ca="1" si="155"/>
        <v>39146.767124695827</v>
      </c>
      <c r="H1265">
        <f t="shared" ca="1" si="156"/>
        <v>0</v>
      </c>
      <c r="I1265" t="str">
        <f ca="1">VLOOKUP(Q1265,Tabela3[],9,1)</f>
        <v>Warehouse Carriers </v>
      </c>
      <c r="J1265" t="str">
        <f ca="1">VLOOKUP(Q1265,Tabela3[],11,0)</f>
        <v>Highline 250 TSI (Taos)</v>
      </c>
      <c r="K1265" t="str">
        <f ca="1">VLOOKUP(Q1265,Tabela3[],10,0)</f>
        <v>Carros</v>
      </c>
      <c r="L1265" t="e" cm="1">
        <f t="array" aca="1" ref="L1265" ca="1">IF(Tabela2[[#This Row],[PORTO]]=Tabela2[[#This Row],[DESTINO]],0,erro)</f>
        <v>#NAME?</v>
      </c>
      <c r="N1265">
        <f t="shared" ca="1" si="159"/>
        <v>200</v>
      </c>
      <c r="O1265">
        <f t="shared" ca="1" si="160"/>
        <v>7</v>
      </c>
      <c r="P1265">
        <f t="shared" ca="1" si="161"/>
        <v>3</v>
      </c>
      <c r="Q1265">
        <f t="shared" ca="1" si="157"/>
        <v>7</v>
      </c>
      <c r="R1265">
        <f t="shared" ca="1" si="158"/>
        <v>18</v>
      </c>
    </row>
    <row r="1266" spans="1:18">
      <c r="A1266">
        <f ca="1">VLOOKUP(O1266,Tabela3[],2,0)</f>
        <v>2007</v>
      </c>
      <c r="B1266" t="str">
        <f ca="1">VLOOKUP(P1266,Tabela3[],4,0)</f>
        <v>SETEMBRO</v>
      </c>
      <c r="C1266" t="str">
        <f ca="1">VLOOKUP(Q1266,Tabela3[],5,0)</f>
        <v>Brasil</v>
      </c>
      <c r="D1266" t="str">
        <f ca="1">VLOOKUP(Q1266,Tabela3[],3,0)</f>
        <v>VALE</v>
      </c>
      <c r="E1266" t="str">
        <f ca="1">IF(R1266=Q1266, (VLOOKUP(P1266+1,Tabela3[],5,0)),VLOOKUP(R1266,Tabela3[],5,0))</f>
        <v>Holanda</v>
      </c>
      <c r="F1266" s="1">
        <f t="shared" ca="1" si="154"/>
        <v>39303</v>
      </c>
      <c r="G1266" s="1">
        <f t="shared" ca="1" si="155"/>
        <v>39310.564774284976</v>
      </c>
      <c r="H1266">
        <f t="shared" ca="1" si="156"/>
        <v>0</v>
      </c>
      <c r="I1266" t="str">
        <f ca="1">VLOOKUP(Q1266,Tabela3[],9,1)</f>
        <v>Lan Hua Hai</v>
      </c>
      <c r="J1266" t="str">
        <f ca="1">VLOOKUP(Q1266,Tabela3[],11,0)</f>
        <v>Manganês</v>
      </c>
      <c r="K1266" t="str">
        <f ca="1">VLOOKUP(Q1266,Tabela3[],10,0)</f>
        <v>Minério</v>
      </c>
      <c r="L1266" t="e" cm="1">
        <f t="array" aca="1" ref="L1266" ca="1">IF(Tabela2[[#This Row],[PORTO]]=Tabela2[[#This Row],[DESTINO]],0,erro)</f>
        <v>#NAME?</v>
      </c>
      <c r="N1266">
        <f t="shared" ca="1" si="159"/>
        <v>0</v>
      </c>
      <c r="O1266">
        <f t="shared" ca="1" si="160"/>
        <v>7</v>
      </c>
      <c r="P1266">
        <f t="shared" ca="1" si="161"/>
        <v>8</v>
      </c>
      <c r="Q1266">
        <f t="shared" ca="1" si="157"/>
        <v>29</v>
      </c>
      <c r="R1266">
        <f t="shared" ca="1" si="158"/>
        <v>17</v>
      </c>
    </row>
    <row r="1267" spans="1:18">
      <c r="A1267">
        <f ca="1">VLOOKUP(O1267,Tabela3[],2,0)</f>
        <v>2004</v>
      </c>
      <c r="B1267" t="str">
        <f ca="1">VLOOKUP(P1267,Tabela3[],4,0)</f>
        <v>DEZEMBRO</v>
      </c>
      <c r="C1267" t="str">
        <f ca="1">VLOOKUP(Q1267,Tabela3[],5,0)</f>
        <v>Canadá</v>
      </c>
      <c r="D1267" t="str">
        <f ca="1">VLOOKUP(Q1267,Tabela3[],3,0)</f>
        <v>Shopify</v>
      </c>
      <c r="E1267" t="str">
        <f ca="1">IF(R1267=Q1267, (VLOOKUP(P1267+1,Tabela3[],5,0)),VLOOKUP(R1267,Tabela3[],5,0))</f>
        <v>Holanda</v>
      </c>
      <c r="F1267" s="1">
        <f t="shared" ca="1" si="154"/>
        <v>38300</v>
      </c>
      <c r="G1267" s="1">
        <f t="shared" ca="1" si="155"/>
        <v>38306.031906779041</v>
      </c>
      <c r="H1267">
        <f t="shared" ca="1" si="156"/>
        <v>1</v>
      </c>
      <c r="I1267" t="str">
        <f ca="1">VLOOKUP(Q1267,Tabela3[],9,1)</f>
        <v>HMM Southampton</v>
      </c>
      <c r="J1267" t="str">
        <f ca="1">VLOOKUP(Q1267,Tabela3[],11,0)</f>
        <v>NONA</v>
      </c>
      <c r="K1267" t="str">
        <f ca="1">VLOOKUP(Q1267,Tabela3[],10,0)</f>
        <v>Bebida</v>
      </c>
      <c r="L1267" t="e" cm="1">
        <f t="array" aca="1" ref="L1267" ca="1">IF(Tabela2[[#This Row],[PORTO]]=Tabela2[[#This Row],[DESTINO]],0,erro)</f>
        <v>#NAME?</v>
      </c>
      <c r="N1267">
        <f t="shared" ca="1" si="159"/>
        <v>0</v>
      </c>
      <c r="O1267">
        <f t="shared" ca="1" si="160"/>
        <v>4</v>
      </c>
      <c r="P1267">
        <f t="shared" ca="1" si="161"/>
        <v>11</v>
      </c>
      <c r="Q1267">
        <f t="shared" ca="1" si="157"/>
        <v>34</v>
      </c>
      <c r="R1267">
        <f t="shared" ca="1" si="158"/>
        <v>17</v>
      </c>
    </row>
    <row r="1268" spans="1:18">
      <c r="A1268">
        <f ca="1">VLOOKUP(O1268,Tabela3[],2,0)</f>
        <v>2005</v>
      </c>
      <c r="B1268" t="str">
        <f ca="1">VLOOKUP(P1268,Tabela3[],4,0)</f>
        <v>SETEMBRO</v>
      </c>
      <c r="C1268" t="str">
        <f ca="1">VLOOKUP(Q1268,Tabela3[],5,0)</f>
        <v>Coréia do Sul</v>
      </c>
      <c r="D1268" t="str">
        <f ca="1">VLOOKUP(Q1268,Tabela3[],3,0)</f>
        <v>Samsung</v>
      </c>
      <c r="E1268" t="str">
        <f ca="1">IF(R1268=Q1268, (VLOOKUP(P1268+1,Tabela3[],5,0)),VLOOKUP(R1268,Tabela3[],5,0))</f>
        <v>China</v>
      </c>
      <c r="F1268" s="1">
        <f t="shared" ca="1" si="154"/>
        <v>38572</v>
      </c>
      <c r="G1268" s="1">
        <f t="shared" ca="1" si="155"/>
        <v>38580.121643370381</v>
      </c>
      <c r="H1268">
        <f t="shared" ca="1" si="156"/>
        <v>1</v>
      </c>
      <c r="I1268" t="str">
        <f ca="1">VLOOKUP(Q1268,Tabela3[],9,1)</f>
        <v>HMM Rotterdam</v>
      </c>
      <c r="J1268" t="str">
        <f ca="1">VLOOKUP(Q1268,Tabela3[],11,0)</f>
        <v>Neo QLED 8k 75"</v>
      </c>
      <c r="K1268" t="str">
        <f ca="1">VLOOKUP(Q1268,Tabela3[],10,0)</f>
        <v>Eletrônicos</v>
      </c>
      <c r="L1268" t="e" cm="1">
        <f t="array" aca="1" ref="L1268" ca="1">IF(Tabela2[[#This Row],[PORTO]]=Tabela2[[#This Row],[DESTINO]],0,erro)</f>
        <v>#NAME?</v>
      </c>
      <c r="N1268">
        <f t="shared" ca="1" si="159"/>
        <v>2500</v>
      </c>
      <c r="O1268">
        <f t="shared" ca="1" si="160"/>
        <v>5</v>
      </c>
      <c r="P1268">
        <f t="shared" ca="1" si="161"/>
        <v>8</v>
      </c>
      <c r="Q1268">
        <f t="shared" ca="1" si="157"/>
        <v>12</v>
      </c>
      <c r="R1268">
        <f t="shared" ca="1" si="158"/>
        <v>2</v>
      </c>
    </row>
    <row r="1269" spans="1:18">
      <c r="A1269">
        <f ca="1">VLOOKUP(O1269,Tabela3[],2,0)</f>
        <v>2002</v>
      </c>
      <c r="B1269" t="str">
        <f ca="1">VLOOKUP(P1269,Tabela3[],4,0)</f>
        <v>AGOSTO</v>
      </c>
      <c r="C1269" t="str">
        <f ca="1">VLOOKUP(Q1269,Tabela3[],5,0)</f>
        <v>India</v>
      </c>
      <c r="D1269" t="str">
        <f ca="1">VLOOKUP(Q1269,Tabela3[],3,0)</f>
        <v>Reliance Industries</v>
      </c>
      <c r="E1269" t="str">
        <f ca="1">IF(R1269=Q1269, (VLOOKUP(P1269+1,Tabela3[],5,0)),VLOOKUP(R1269,Tabela3[],5,0))</f>
        <v>França</v>
      </c>
      <c r="F1269" s="1">
        <f t="shared" ca="1" si="154"/>
        <v>37452</v>
      </c>
      <c r="G1269" s="1">
        <f t="shared" ca="1" si="155"/>
        <v>37453.554298420684</v>
      </c>
      <c r="H1269">
        <f t="shared" ca="1" si="156"/>
        <v>0</v>
      </c>
      <c r="I1269" t="str">
        <f ca="1">VLOOKUP(Q1269,Tabela3[],9,1)</f>
        <v>Tanker</v>
      </c>
      <c r="J1269" t="str">
        <f ca="1">VLOOKUP(Q1269,Tabela3[],11,0)</f>
        <v>Polietileno</v>
      </c>
      <c r="K1269" t="str">
        <f ca="1">VLOOKUP(Q1269,Tabela3[],10,0)</f>
        <v>Petroquimicos</v>
      </c>
      <c r="L1269" t="e" cm="1">
        <f t="array" aca="1" ref="L1269" ca="1">IF(Tabela2[[#This Row],[PORTO]]=Tabela2[[#This Row],[DESTINO]],0,erro)</f>
        <v>#NAME?</v>
      </c>
      <c r="N1269">
        <f t="shared" ca="1" si="159"/>
        <v>0</v>
      </c>
      <c r="O1269">
        <f t="shared" ca="1" si="160"/>
        <v>2</v>
      </c>
      <c r="P1269">
        <f t="shared" ca="1" si="161"/>
        <v>7</v>
      </c>
      <c r="Q1269">
        <f t="shared" ca="1" si="157"/>
        <v>31</v>
      </c>
      <c r="R1269">
        <f t="shared" ca="1" si="158"/>
        <v>22</v>
      </c>
    </row>
    <row r="1270" spans="1:18">
      <c r="A1270">
        <f ca="1">VLOOKUP(O1270,Tabela3[],2,0)</f>
        <v>2000</v>
      </c>
      <c r="B1270" t="str">
        <f ca="1">VLOOKUP(P1270,Tabela3[],4,0)</f>
        <v>ABRIL</v>
      </c>
      <c r="C1270" t="str">
        <f ca="1">VLOOKUP(Q1270,Tabela3[],5,0)</f>
        <v>India</v>
      </c>
      <c r="D1270" t="str">
        <f ca="1">VLOOKUP(Q1270,Tabela3[],3,0)</f>
        <v>Reliance Industries</v>
      </c>
      <c r="E1270" t="str">
        <f ca="1">IF(R1270=Q1270, (VLOOKUP(P1270+1,Tabela3[],5,0)),VLOOKUP(R1270,Tabela3[],5,0))</f>
        <v>Japão</v>
      </c>
      <c r="F1270" s="1">
        <f t="shared" ca="1" si="154"/>
        <v>36607</v>
      </c>
      <c r="G1270" s="1">
        <f t="shared" ca="1" si="155"/>
        <v>36610.791892577057</v>
      </c>
      <c r="H1270">
        <f t="shared" ca="1" si="156"/>
        <v>1</v>
      </c>
      <c r="I1270" t="str">
        <f ca="1">VLOOKUP(Q1270,Tabela3[],9,1)</f>
        <v>Tanker</v>
      </c>
      <c r="J1270" t="str">
        <f ca="1">VLOOKUP(Q1270,Tabela3[],11,0)</f>
        <v>Polipropileno</v>
      </c>
      <c r="K1270" t="str">
        <f ca="1">VLOOKUP(Q1270,Tabela3[],10,0)</f>
        <v>Petroquimicos</v>
      </c>
      <c r="L1270" t="e" cm="1">
        <f t="array" aca="1" ref="L1270" ca="1">IF(Tabela2[[#This Row],[PORTO]]=Tabela2[[#This Row],[DESTINO]],0,erro)</f>
        <v>#NAME?</v>
      </c>
      <c r="N1270">
        <f t="shared" ca="1" si="159"/>
        <v>0</v>
      </c>
      <c r="O1270">
        <f t="shared" ca="1" si="160"/>
        <v>0</v>
      </c>
      <c r="P1270">
        <f t="shared" ca="1" si="161"/>
        <v>3</v>
      </c>
      <c r="Q1270">
        <f t="shared" ca="1" si="157"/>
        <v>30</v>
      </c>
      <c r="R1270">
        <f t="shared" ca="1" si="158"/>
        <v>10</v>
      </c>
    </row>
    <row r="1271" spans="1:18">
      <c r="A1271">
        <f ca="1">VLOOKUP(O1271,Tabela3[],2,0)</f>
        <v>2008</v>
      </c>
      <c r="B1271" t="str">
        <f ca="1">VLOOKUP(P1271,Tabela3[],4,0)</f>
        <v>JANEIRO</v>
      </c>
      <c r="C1271" t="str">
        <f ca="1">VLOOKUP(Q1271,Tabela3[],5,0)</f>
        <v>Canadá</v>
      </c>
      <c r="D1271" t="str">
        <f ca="1">VLOOKUP(Q1271,Tabela3[],3,0)</f>
        <v>Shopify</v>
      </c>
      <c r="E1271" t="str">
        <f ca="1">IF(R1271=Q1271, (VLOOKUP(P1271+1,Tabela3[],5,0)),VLOOKUP(R1271,Tabela3[],5,0))</f>
        <v>China</v>
      </c>
      <c r="F1271" s="1">
        <f t="shared" ca="1" si="154"/>
        <v>39463</v>
      </c>
      <c r="G1271" s="1">
        <f t="shared" ca="1" si="155"/>
        <v>39464.116341661589</v>
      </c>
      <c r="H1271">
        <f t="shared" ca="1" si="156"/>
        <v>1</v>
      </c>
      <c r="I1271" t="str">
        <f ca="1">VLOOKUP(Q1271,Tabela3[],9,1)</f>
        <v>HMM Southampton</v>
      </c>
      <c r="J1271" t="str">
        <f ca="1">VLOOKUP(Q1271,Tabela3[],11,0)</f>
        <v>TORRADORES DE CAFÉ</v>
      </c>
      <c r="K1271" t="str">
        <f ca="1">VLOOKUP(Q1271,Tabela3[],10,0)</f>
        <v>Geral</v>
      </c>
      <c r="L1271" t="e" cm="1">
        <f t="array" aca="1" ref="L1271" ca="1">IF(Tabela2[[#This Row],[PORTO]]=Tabela2[[#This Row],[DESTINO]],0,erro)</f>
        <v>#NAME?</v>
      </c>
      <c r="N1271">
        <f t="shared" ca="1" si="159"/>
        <v>5000</v>
      </c>
      <c r="O1271">
        <f t="shared" ca="1" si="160"/>
        <v>8</v>
      </c>
      <c r="P1271">
        <f t="shared" ca="1" si="161"/>
        <v>0</v>
      </c>
      <c r="Q1271">
        <f t="shared" ca="1" si="157"/>
        <v>33</v>
      </c>
      <c r="R1271">
        <f t="shared" ca="1" si="158"/>
        <v>0</v>
      </c>
    </row>
    <row r="1272" spans="1:18">
      <c r="A1272">
        <f ca="1">VLOOKUP(O1272,Tabela3[],2,0)</f>
        <v>2001</v>
      </c>
      <c r="B1272" t="str">
        <f ca="1">VLOOKUP(P1272,Tabela3[],4,0)</f>
        <v>OUTUBRO</v>
      </c>
      <c r="C1272" t="str">
        <f ca="1">VLOOKUP(Q1272,Tabela3[],5,0)</f>
        <v>Canadá</v>
      </c>
      <c r="D1272" t="str">
        <f ca="1">VLOOKUP(Q1272,Tabela3[],3,0)</f>
        <v>Shopify</v>
      </c>
      <c r="E1272" t="str">
        <f ca="1">IF(R1272=Q1272, (VLOOKUP(P1272+1,Tabela3[],5,0)),VLOOKUP(R1272,Tabela3[],5,0))</f>
        <v>Alemanha</v>
      </c>
      <c r="F1272" s="1">
        <f t="shared" ca="1" si="154"/>
        <v>37147</v>
      </c>
      <c r="G1272" s="1">
        <f t="shared" ca="1" si="155"/>
        <v>37153.403540596599</v>
      </c>
      <c r="H1272">
        <f t="shared" ca="1" si="156"/>
        <v>1</v>
      </c>
      <c r="I1272" t="str">
        <f ca="1">VLOOKUP(Q1272,Tabela3[],9,1)</f>
        <v>HMM Southampton</v>
      </c>
      <c r="J1272" t="str">
        <f ca="1">VLOOKUP(Q1272,Tabela3[],11,0)</f>
        <v>NONA</v>
      </c>
      <c r="K1272" t="str">
        <f ca="1">VLOOKUP(Q1272,Tabela3[],10,0)</f>
        <v>Bebida</v>
      </c>
      <c r="L1272" t="e" cm="1">
        <f t="array" aca="1" ref="L1272" ca="1">IF(Tabela2[[#This Row],[PORTO]]=Tabela2[[#This Row],[DESTINO]],0,erro)</f>
        <v>#NAME?</v>
      </c>
      <c r="N1272">
        <f t="shared" ca="1" si="159"/>
        <v>0</v>
      </c>
      <c r="O1272">
        <f t="shared" ca="1" si="160"/>
        <v>1</v>
      </c>
      <c r="P1272">
        <f t="shared" ca="1" si="161"/>
        <v>9</v>
      </c>
      <c r="Q1272">
        <f t="shared" ca="1" si="157"/>
        <v>34</v>
      </c>
      <c r="R1272">
        <f t="shared" ca="1" si="158"/>
        <v>7</v>
      </c>
    </row>
    <row r="1273" spans="1:18">
      <c r="A1273">
        <f ca="1">VLOOKUP(O1273,Tabela3[],2,0)</f>
        <v>2008</v>
      </c>
      <c r="B1273" t="str">
        <f ca="1">VLOOKUP(P1273,Tabela3[],4,0)</f>
        <v>NOVEMBRO</v>
      </c>
      <c r="C1273" t="str">
        <f ca="1">VLOOKUP(Q1273,Tabela3[],5,0)</f>
        <v>Coréia do Sul</v>
      </c>
      <c r="D1273" t="str">
        <f ca="1">VLOOKUP(Q1273,Tabela3[],3,0)</f>
        <v>Samsung</v>
      </c>
      <c r="E1273" t="str">
        <f ca="1">IF(R1273=Q1273, (VLOOKUP(P1273+1,Tabela3[],5,0)),VLOOKUP(R1273,Tabela3[],5,0))</f>
        <v>China</v>
      </c>
      <c r="F1273" s="1">
        <f t="shared" ca="1" si="154"/>
        <v>39724</v>
      </c>
      <c r="G1273" s="1">
        <f t="shared" ca="1" si="155"/>
        <v>39724.51478946727</v>
      </c>
      <c r="H1273">
        <f t="shared" ca="1" si="156"/>
        <v>0</v>
      </c>
      <c r="I1273" t="str">
        <f ca="1">VLOOKUP(Q1273,Tabela3[],9,1)</f>
        <v>HMM Rotterdam</v>
      </c>
      <c r="J1273" t="str">
        <f ca="1">VLOOKUP(Q1273,Tabela3[],11,0)</f>
        <v>Neo QLED 8k 75"</v>
      </c>
      <c r="K1273" t="str">
        <f ca="1">VLOOKUP(Q1273,Tabela3[],10,0)</f>
        <v>Eletrônicos</v>
      </c>
      <c r="L1273" t="e" cm="1">
        <f t="array" aca="1" ref="L1273" ca="1">IF(Tabela2[[#This Row],[PORTO]]=Tabela2[[#This Row],[DESTINO]],0,erro)</f>
        <v>#NAME?</v>
      </c>
      <c r="N1273">
        <f t="shared" ca="1" si="159"/>
        <v>2000</v>
      </c>
      <c r="O1273">
        <f t="shared" ca="1" si="160"/>
        <v>8</v>
      </c>
      <c r="P1273">
        <f t="shared" ca="1" si="161"/>
        <v>10</v>
      </c>
      <c r="Q1273">
        <f t="shared" ca="1" si="157"/>
        <v>12</v>
      </c>
      <c r="R1273">
        <f t="shared" ca="1" si="158"/>
        <v>0</v>
      </c>
    </row>
    <row r="1274" spans="1:18">
      <c r="A1274">
        <f ca="1">VLOOKUP(O1274,Tabela3[],2,0)</f>
        <v>2003</v>
      </c>
      <c r="B1274" t="str">
        <f ca="1">VLOOKUP(P1274,Tabela3[],4,0)</f>
        <v>NOVEMBRO</v>
      </c>
      <c r="C1274" t="str">
        <f ca="1">VLOOKUP(Q1274,Tabela3[],5,0)</f>
        <v>Coréia do Sul</v>
      </c>
      <c r="D1274" t="str">
        <f ca="1">VLOOKUP(Q1274,Tabela3[],3,0)</f>
        <v>Samsung</v>
      </c>
      <c r="E1274" t="str">
        <f ca="1">IF(R1274=Q1274, (VLOOKUP(P1274+1,Tabela3[],5,0)),VLOOKUP(R1274,Tabela3[],5,0))</f>
        <v>Alemanha</v>
      </c>
      <c r="F1274" s="1">
        <f t="shared" ca="1" si="154"/>
        <v>37903</v>
      </c>
      <c r="G1274" s="1">
        <f t="shared" ca="1" si="155"/>
        <v>37912.398283609895</v>
      </c>
      <c r="H1274">
        <f t="shared" ca="1" si="156"/>
        <v>0</v>
      </c>
      <c r="I1274" t="str">
        <f ca="1">VLOOKUP(Q1274,Tabela3[],9,1)</f>
        <v>HMM Rotterdam</v>
      </c>
      <c r="J1274" t="str">
        <f ca="1">VLOOKUP(Q1274,Tabela3[],11,0)</f>
        <v>Crystal UHD 4k 65"</v>
      </c>
      <c r="K1274" t="str">
        <f ca="1">VLOOKUP(Q1274,Tabela3[],10,0)</f>
        <v>Eletrônicos</v>
      </c>
      <c r="L1274" t="e" cm="1">
        <f t="array" aca="1" ref="L1274" ca="1">IF(Tabela2[[#This Row],[PORTO]]=Tabela2[[#This Row],[DESTINO]],0,erro)</f>
        <v>#NAME?</v>
      </c>
      <c r="N1274">
        <f t="shared" ca="1" si="159"/>
        <v>1500</v>
      </c>
      <c r="O1274">
        <f t="shared" ca="1" si="160"/>
        <v>3</v>
      </c>
      <c r="P1274">
        <f t="shared" ca="1" si="161"/>
        <v>10</v>
      </c>
      <c r="Q1274">
        <f t="shared" ca="1" si="157"/>
        <v>14</v>
      </c>
      <c r="R1274">
        <f t="shared" ca="1" si="158"/>
        <v>7</v>
      </c>
    </row>
    <row r="1275" spans="1:18">
      <c r="A1275">
        <f ca="1">VLOOKUP(O1275,Tabela3[],2,0)</f>
        <v>2003</v>
      </c>
      <c r="B1275" t="str">
        <f ca="1">VLOOKUP(P1275,Tabela3[],4,0)</f>
        <v>FEVEREIRO</v>
      </c>
      <c r="C1275" t="str">
        <f ca="1">VLOOKUP(Q1275,Tabela3[],5,0)</f>
        <v>Itália</v>
      </c>
      <c r="D1275" t="str">
        <f ca="1">VLOOKUP(Q1275,Tabela3[],3,0)</f>
        <v>Hyundai</v>
      </c>
      <c r="E1275" t="str">
        <f ca="1">IF(R1275=Q1275, (VLOOKUP(P1275+1,Tabela3[],5,0)),VLOOKUP(R1275,Tabela3[],5,0))</f>
        <v>Coréia do Sul</v>
      </c>
      <c r="F1275" s="1">
        <f t="shared" ca="1" si="154"/>
        <v>37648</v>
      </c>
      <c r="G1275" s="1">
        <f t="shared" ca="1" si="155"/>
        <v>37656.362428639579</v>
      </c>
      <c r="H1275">
        <f t="shared" ca="1" si="156"/>
        <v>0</v>
      </c>
      <c r="I1275" t="str">
        <f ca="1">VLOOKUP(Q1275,Tabela3[],9,1)</f>
        <v>Car Carriers</v>
      </c>
      <c r="J1275" t="str">
        <f ca="1">VLOOKUP(Q1275,Tabela3[],11,0)</f>
        <v>HB20 Sense</v>
      </c>
      <c r="K1275" t="str">
        <f ca="1">VLOOKUP(Q1275,Tabela3[],10,0)</f>
        <v>Carros</v>
      </c>
      <c r="L1275" t="e" cm="1">
        <f t="array" aca="1" ref="L1275" ca="1">IF(Tabela2[[#This Row],[PORTO]]=Tabela2[[#This Row],[DESTINO]],0,erro)</f>
        <v>#NAME?</v>
      </c>
      <c r="N1275">
        <f t="shared" ca="1" si="159"/>
        <v>200</v>
      </c>
      <c r="O1275">
        <f t="shared" ca="1" si="160"/>
        <v>3</v>
      </c>
      <c r="P1275">
        <f t="shared" ca="1" si="161"/>
        <v>1</v>
      </c>
      <c r="Q1275">
        <f t="shared" ca="1" si="157"/>
        <v>19</v>
      </c>
      <c r="R1275">
        <f t="shared" ca="1" si="158"/>
        <v>13</v>
      </c>
    </row>
    <row r="1276" spans="1:18">
      <c r="A1276">
        <f ca="1">VLOOKUP(O1276,Tabela3[],2,0)</f>
        <v>2007</v>
      </c>
      <c r="B1276" t="str">
        <f ca="1">VLOOKUP(P1276,Tabela3[],4,0)</f>
        <v>DEZEMBRO</v>
      </c>
      <c r="C1276" t="str">
        <f ca="1">VLOOKUP(Q1276,Tabela3[],5,0)</f>
        <v>França</v>
      </c>
      <c r="D1276" t="str">
        <f ca="1">VLOOKUP(Q1276,Tabela3[],3,0)</f>
        <v> LVMH</v>
      </c>
      <c r="E1276" t="str">
        <f ca="1">IF(R1276=Q1276, (VLOOKUP(P1276+1,Tabela3[],5,0)),VLOOKUP(R1276,Tabela3[],5,0))</f>
        <v>Itália</v>
      </c>
      <c r="F1276" s="1">
        <f t="shared" ca="1" si="154"/>
        <v>39391</v>
      </c>
      <c r="G1276" s="1">
        <f t="shared" ca="1" si="155"/>
        <v>39392.65972384638</v>
      </c>
      <c r="H1276">
        <f t="shared" ca="1" si="156"/>
        <v>1</v>
      </c>
      <c r="I1276" t="str">
        <f ca="1">VLOOKUP(Q1276,Tabela3[],9,1)</f>
        <v>Emma Maersk</v>
      </c>
      <c r="J1276" t="str">
        <f ca="1">VLOOKUP(Q1276,Tabela3[],11,0)</f>
        <v>Louis Vuitton</v>
      </c>
      <c r="K1276" t="str">
        <f ca="1">VLOOKUP(Q1276,Tabela3[],10,0)</f>
        <v>Tecido</v>
      </c>
      <c r="L1276" t="e" cm="1">
        <f t="array" aca="1" ref="L1276" ca="1">IF(Tabela2[[#This Row],[PORTO]]=Tabela2[[#This Row],[DESTINO]],0,erro)</f>
        <v>#NAME?</v>
      </c>
      <c r="N1276">
        <f t="shared" ca="1" si="159"/>
        <v>48000</v>
      </c>
      <c r="O1276">
        <f t="shared" ca="1" si="160"/>
        <v>7</v>
      </c>
      <c r="P1276">
        <f t="shared" ca="1" si="161"/>
        <v>11</v>
      </c>
      <c r="Q1276">
        <f t="shared" ca="1" si="157"/>
        <v>22</v>
      </c>
      <c r="R1276">
        <f t="shared" ca="1" si="158"/>
        <v>20</v>
      </c>
    </row>
    <row r="1277" spans="1:18">
      <c r="A1277">
        <f ca="1">VLOOKUP(O1277,Tabela3[],2,0)</f>
        <v>2001</v>
      </c>
      <c r="B1277" t="str">
        <f ca="1">VLOOKUP(P1277,Tabela3[],4,0)</f>
        <v>AGOSTO</v>
      </c>
      <c r="C1277" t="str">
        <f ca="1">VLOOKUP(Q1277,Tabela3[],5,0)</f>
        <v>Holanda</v>
      </c>
      <c r="D1277" t="str">
        <f ca="1">VLOOKUP(Q1277,Tabela3[],3,0)</f>
        <v>Shell</v>
      </c>
      <c r="E1277" t="str">
        <f ca="1">IF(R1277=Q1277, (VLOOKUP(P1277+1,Tabela3[],5,0)),VLOOKUP(R1277,Tabela3[],5,0))</f>
        <v>China</v>
      </c>
      <c r="F1277" s="1">
        <f t="shared" ca="1" si="154"/>
        <v>37098</v>
      </c>
      <c r="G1277" s="1">
        <f t="shared" ca="1" si="155"/>
        <v>37103.619626923108</v>
      </c>
      <c r="H1277">
        <f t="shared" ca="1" si="156"/>
        <v>0</v>
      </c>
      <c r="I1277" t="str">
        <f ca="1">VLOOKUP(Q1277,Tabela3[],9,1)</f>
        <v>AbQaiq</v>
      </c>
      <c r="J1277" t="str">
        <f ca="1">VLOOKUP(Q1277,Tabela3[],11,0)</f>
        <v>Petróleo Bruto</v>
      </c>
      <c r="K1277" t="str">
        <f ca="1">VLOOKUP(Q1277,Tabela3[],10,0)</f>
        <v>Petróleo</v>
      </c>
      <c r="L1277" t="e" cm="1">
        <f t="array" aca="1" ref="L1277" ca="1">IF(Tabela2[[#This Row],[PORTO]]=Tabela2[[#This Row],[DESTINO]],0,erro)</f>
        <v>#NAME?</v>
      </c>
      <c r="N1277">
        <f t="shared" ca="1" si="159"/>
        <v>97000</v>
      </c>
      <c r="O1277">
        <f t="shared" ca="1" si="160"/>
        <v>1</v>
      </c>
      <c r="P1277">
        <f t="shared" ca="1" si="161"/>
        <v>7</v>
      </c>
      <c r="Q1277">
        <f t="shared" ca="1" si="157"/>
        <v>17</v>
      </c>
      <c r="R1277">
        <f t="shared" ca="1" si="158"/>
        <v>1</v>
      </c>
    </row>
    <row r="1278" spans="1:18">
      <c r="A1278">
        <f ca="1">VLOOKUP(O1278,Tabela3[],2,0)</f>
        <v>2009</v>
      </c>
      <c r="B1278" t="str">
        <f ca="1">VLOOKUP(P1278,Tabela3[],4,0)</f>
        <v>SETEMBRO</v>
      </c>
      <c r="C1278" t="str">
        <f ca="1">VLOOKUP(Q1278,Tabela3[],5,0)</f>
        <v>Itália</v>
      </c>
      <c r="D1278" t="str">
        <f ca="1">VLOOKUP(Q1278,Tabela3[],3,0)</f>
        <v>Hyundai</v>
      </c>
      <c r="E1278" t="str">
        <f ca="1">IF(R1278=Q1278, (VLOOKUP(P1278+1,Tabela3[],5,0)),VLOOKUP(R1278,Tabela3[],5,0))</f>
        <v>Holanda</v>
      </c>
      <c r="F1278" s="1">
        <f t="shared" ca="1" si="154"/>
        <v>40032</v>
      </c>
      <c r="G1278" s="1">
        <f t="shared" ca="1" si="155"/>
        <v>40035.063111740841</v>
      </c>
      <c r="H1278">
        <f t="shared" ca="1" si="156"/>
        <v>0</v>
      </c>
      <c r="I1278" t="str">
        <f ca="1">VLOOKUP(Q1278,Tabela3[],9,1)</f>
        <v>Car Carriers</v>
      </c>
      <c r="J1278" t="str">
        <f ca="1">VLOOKUP(Q1278,Tabela3[],11,0)</f>
        <v>HB20 Vision</v>
      </c>
      <c r="K1278" t="str">
        <f ca="1">VLOOKUP(Q1278,Tabela3[],10,0)</f>
        <v>Carros</v>
      </c>
      <c r="L1278" t="e" cm="1">
        <f t="array" aca="1" ref="L1278" ca="1">IF(Tabela2[[#This Row],[PORTO]]=Tabela2[[#This Row],[DESTINO]],0,erro)</f>
        <v>#NAME?</v>
      </c>
      <c r="N1278">
        <f t="shared" ca="1" si="159"/>
        <v>200</v>
      </c>
      <c r="O1278">
        <f t="shared" ca="1" si="160"/>
        <v>9</v>
      </c>
      <c r="P1278">
        <f t="shared" ca="1" si="161"/>
        <v>8</v>
      </c>
      <c r="Q1278">
        <f t="shared" ca="1" si="157"/>
        <v>20</v>
      </c>
      <c r="R1278">
        <f t="shared" ca="1" si="158"/>
        <v>17</v>
      </c>
    </row>
    <row r="1279" spans="1:18">
      <c r="A1279">
        <f ca="1">VLOOKUP(O1279,Tabela3[],2,0)</f>
        <v>2003</v>
      </c>
      <c r="B1279" t="str">
        <f ca="1">VLOOKUP(P1279,Tabela3[],4,0)</f>
        <v>MARÇO</v>
      </c>
      <c r="C1279" t="str">
        <f ca="1">VLOOKUP(Q1279,Tabela3[],5,0)</f>
        <v>Estados Unidos</v>
      </c>
      <c r="D1279" t="str">
        <f ca="1">VLOOKUP(Q1279,Tabela3[],3,0)</f>
        <v>Amazon</v>
      </c>
      <c r="E1279" t="str">
        <f ca="1">IF(R1279=Q1279, (VLOOKUP(P1279+1,Tabela3[],5,0)),VLOOKUP(R1279,Tabela3[],5,0))</f>
        <v>França</v>
      </c>
      <c r="F1279" s="1">
        <f t="shared" ca="1" si="154"/>
        <v>37671</v>
      </c>
      <c r="G1279" s="1">
        <f t="shared" ca="1" si="155"/>
        <v>37679.779351594996</v>
      </c>
      <c r="H1279">
        <f t="shared" ca="1" si="156"/>
        <v>0</v>
      </c>
      <c r="I1279" t="str">
        <f ca="1">VLOOKUP(Q1279,Tabela3[],9,1)</f>
        <v>HMM Algeciras</v>
      </c>
      <c r="J1279" t="str">
        <f ca="1">VLOOKUP(Q1279,Tabela3[],11,0)</f>
        <v>Travesseiro Toque de Pluma</v>
      </c>
      <c r="K1279" t="str">
        <f ca="1">VLOOKUP(Q1279,Tabela3[],10,0)</f>
        <v>Geral</v>
      </c>
      <c r="L1279" t="e" cm="1">
        <f t="array" aca="1" ref="L1279" ca="1">IF(Tabela2[[#This Row],[PORTO]]=Tabela2[[#This Row],[DESTINO]],0,erro)</f>
        <v>#NAME?</v>
      </c>
      <c r="N1279">
        <f t="shared" ca="1" si="159"/>
        <v>2000</v>
      </c>
      <c r="O1279">
        <f t="shared" ca="1" si="160"/>
        <v>3</v>
      </c>
      <c r="P1279">
        <f t="shared" ca="1" si="161"/>
        <v>2</v>
      </c>
      <c r="Q1279">
        <f t="shared" ca="1" si="157"/>
        <v>5</v>
      </c>
      <c r="R1279">
        <f t="shared" ca="1" si="158"/>
        <v>22</v>
      </c>
    </row>
    <row r="1280" spans="1:18">
      <c r="A1280">
        <f ca="1">VLOOKUP(O1280,Tabela3[],2,0)</f>
        <v>2008</v>
      </c>
      <c r="B1280" t="str">
        <f ca="1">VLOOKUP(P1280,Tabela3[],4,0)</f>
        <v>AGOSTO</v>
      </c>
      <c r="C1280" t="str">
        <f ca="1">VLOOKUP(Q1280,Tabela3[],5,0)</f>
        <v>Alemanha</v>
      </c>
      <c r="D1280" t="str">
        <f ca="1">VLOOKUP(Q1280,Tabela3[],3,0)</f>
        <v>Volkswagen</v>
      </c>
      <c r="E1280" t="str">
        <f ca="1">IF(R1280=Q1280, (VLOOKUP(P1280+1,Tabela3[],5,0)),VLOOKUP(R1280,Tabela3[],5,0))</f>
        <v>Itália</v>
      </c>
      <c r="F1280" s="1">
        <f t="shared" ca="1" si="154"/>
        <v>39647</v>
      </c>
      <c r="G1280" s="1">
        <f t="shared" ca="1" si="155"/>
        <v>39649.069895291046</v>
      </c>
      <c r="H1280">
        <f t="shared" ca="1" si="156"/>
        <v>0</v>
      </c>
      <c r="I1280" t="str">
        <f ca="1">VLOOKUP(Q1280,Tabela3[],9,1)</f>
        <v>Warehouse Carriers </v>
      </c>
      <c r="J1280" t="str">
        <f ca="1">VLOOKUP(Q1280,Tabela3[],11,0)</f>
        <v>Cross CD (Saveiro)</v>
      </c>
      <c r="K1280" t="str">
        <f ca="1">VLOOKUP(Q1280,Tabela3[],10,0)</f>
        <v>Carros</v>
      </c>
      <c r="L1280" t="e" cm="1">
        <f t="array" aca="1" ref="L1280" ca="1">IF(Tabela2[[#This Row],[PORTO]]=Tabela2[[#This Row],[DESTINO]],0,erro)</f>
        <v>#NAME?</v>
      </c>
      <c r="N1280">
        <f t="shared" ca="1" si="159"/>
        <v>500</v>
      </c>
      <c r="O1280">
        <f t="shared" ca="1" si="160"/>
        <v>8</v>
      </c>
      <c r="P1280">
        <f t="shared" ca="1" si="161"/>
        <v>7</v>
      </c>
      <c r="Q1280">
        <f t="shared" ca="1" si="157"/>
        <v>6</v>
      </c>
      <c r="R1280">
        <f t="shared" ca="1" si="158"/>
        <v>20</v>
      </c>
    </row>
    <row r="1281" spans="1:18">
      <c r="A1281">
        <f ca="1">VLOOKUP(O1281,Tabela3[],2,0)</f>
        <v>2005</v>
      </c>
      <c r="B1281" t="str">
        <f ca="1">VLOOKUP(P1281,Tabela3[],4,0)</f>
        <v>OUTUBRO</v>
      </c>
      <c r="C1281" t="str">
        <f ca="1">VLOOKUP(Q1281,Tabela3[],5,0)</f>
        <v>Alemanha</v>
      </c>
      <c r="D1281" t="str">
        <f ca="1">VLOOKUP(Q1281,Tabela3[],3,0)</f>
        <v>Volkswagen</v>
      </c>
      <c r="E1281" t="str">
        <f ca="1">IF(R1281=Q1281, (VLOOKUP(P1281+1,Tabela3[],5,0)),VLOOKUP(R1281,Tabela3[],5,0))</f>
        <v>Estados Unidos</v>
      </c>
      <c r="F1281" s="1">
        <f t="shared" ca="1" si="154"/>
        <v>38618</v>
      </c>
      <c r="G1281" s="1">
        <f t="shared" ca="1" si="155"/>
        <v>38627.125676953954</v>
      </c>
      <c r="H1281">
        <f t="shared" ca="1" si="156"/>
        <v>0</v>
      </c>
      <c r="I1281" t="str">
        <f ca="1">VLOOKUP(Q1281,Tabela3[],9,1)</f>
        <v>Warehouse Carriers </v>
      </c>
      <c r="J1281" t="str">
        <f ca="1">VLOOKUP(Q1281,Tabela3[],11,0)</f>
        <v>Cross CD (Saveiro)</v>
      </c>
      <c r="K1281" t="str">
        <f ca="1">VLOOKUP(Q1281,Tabela3[],10,0)</f>
        <v>Carros</v>
      </c>
      <c r="L1281" t="e" cm="1">
        <f t="array" aca="1" ref="L1281" ca="1">IF(Tabela2[[#This Row],[PORTO]]=Tabela2[[#This Row],[DESTINO]],0,erro)</f>
        <v>#NAME?</v>
      </c>
      <c r="N1281">
        <f t="shared" ca="1" si="159"/>
        <v>400</v>
      </c>
      <c r="O1281">
        <f t="shared" ca="1" si="160"/>
        <v>5</v>
      </c>
      <c r="P1281">
        <f t="shared" ca="1" si="161"/>
        <v>9</v>
      </c>
      <c r="Q1281">
        <f t="shared" ca="1" si="157"/>
        <v>6</v>
      </c>
      <c r="R1281">
        <f t="shared" ca="1" si="158"/>
        <v>4</v>
      </c>
    </row>
    <row r="1282" spans="1:18">
      <c r="A1282">
        <f ca="1">VLOOKUP(O1282,Tabela3[],2,0)</f>
        <v>2007</v>
      </c>
      <c r="B1282" t="str">
        <f ca="1">VLOOKUP(P1282,Tabela3[],4,0)</f>
        <v>OUTUBRO</v>
      </c>
      <c r="C1282" t="str">
        <f ca="1">VLOOKUP(Q1282,Tabela3[],5,0)</f>
        <v>Reino Unido</v>
      </c>
      <c r="D1282" t="str">
        <f ca="1">VLOOKUP(Q1282,Tabela3[],3,0)</f>
        <v>Unilever</v>
      </c>
      <c r="E1282" t="str">
        <f ca="1">IF(R1282=Q1282, (VLOOKUP(P1282+1,Tabela3[],5,0)),VLOOKUP(R1282,Tabela3[],5,0))</f>
        <v>Alemanha</v>
      </c>
      <c r="F1282" s="1">
        <f t="shared" ref="F1282:F1345" ca="1" si="162">(DATE(A1282,IF(P1282&gt;0,P1282,IF(P1282&gt;12,P1282-1,IF(P1282=0,P1282+1))),RAND()*28))</f>
        <v>39345</v>
      </c>
      <c r="G1282" s="1">
        <f t="shared" ca="1" si="155"/>
        <v>39352.002200592615</v>
      </c>
      <c r="H1282">
        <f t="shared" ca="1" si="156"/>
        <v>1</v>
      </c>
      <c r="I1282" t="str">
        <f ca="1">VLOOKUP(Q1282,Tabela3[],9,1)</f>
        <v>HMM Helsinki</v>
      </c>
      <c r="J1282" t="str">
        <f ca="1">VLOOKUP(Q1282,Tabela3[],11,0)</f>
        <v xml:space="preserve">Desodorante Antitranspirante Aerosol </v>
      </c>
      <c r="K1282" t="str">
        <f ca="1">VLOOKUP(Q1282,Tabela3[],10,0)</f>
        <v>Quimico</v>
      </c>
      <c r="L1282" t="e" cm="1">
        <f t="array" aca="1" ref="L1282" ca="1">IF(Tabela2[[#This Row],[PORTO]]=Tabela2[[#This Row],[DESTINO]],0,erro)</f>
        <v>#NAME?</v>
      </c>
      <c r="N1282">
        <f t="shared" ca="1" si="159"/>
        <v>1330000</v>
      </c>
      <c r="O1282">
        <f t="shared" ca="1" si="160"/>
        <v>7</v>
      </c>
      <c r="P1282">
        <f t="shared" ca="1" si="161"/>
        <v>9</v>
      </c>
      <c r="Q1282">
        <f t="shared" ca="1" si="157"/>
        <v>25</v>
      </c>
      <c r="R1282">
        <f t="shared" ca="1" si="158"/>
        <v>7</v>
      </c>
    </row>
    <row r="1283" spans="1:18">
      <c r="A1283">
        <f ca="1">VLOOKUP(O1283,Tabela3[],2,0)</f>
        <v>2001</v>
      </c>
      <c r="B1283" t="str">
        <f ca="1">VLOOKUP(P1283,Tabela3[],4,0)</f>
        <v>MAIO</v>
      </c>
      <c r="C1283" t="str">
        <f ca="1">VLOOKUP(Q1283,Tabela3[],5,0)</f>
        <v>Holanda</v>
      </c>
      <c r="D1283" t="str">
        <f ca="1">VLOOKUP(Q1283,Tabela3[],3,0)</f>
        <v>Shell</v>
      </c>
      <c r="E1283" t="str">
        <f ca="1">IF(R1283=Q1283, (VLOOKUP(P1283+1,Tabela3[],5,0)),VLOOKUP(R1283,Tabela3[],5,0))</f>
        <v>Reino Unido</v>
      </c>
      <c r="F1283" s="1">
        <f t="shared" ca="1" si="162"/>
        <v>37005</v>
      </c>
      <c r="G1283" s="1">
        <f t="shared" ref="G1283:G1346" ca="1" si="163">F1283+RAND()*10</f>
        <v>37007.388985672042</v>
      </c>
      <c r="H1283">
        <f t="shared" ref="H1283:H1346" ca="1" si="164">INT(RAND()*2)</f>
        <v>0</v>
      </c>
      <c r="I1283" t="str">
        <f ca="1">VLOOKUP(Q1283,Tabela3[],9,1)</f>
        <v>AbQaiq</v>
      </c>
      <c r="J1283" t="str">
        <f ca="1">VLOOKUP(Q1283,Tabela3[],11,0)</f>
        <v>Petróleo Bruto</v>
      </c>
      <c r="K1283" t="str">
        <f ca="1">VLOOKUP(Q1283,Tabela3[],10,0)</f>
        <v>Petróleo</v>
      </c>
      <c r="L1283" t="e" cm="1">
        <f t="array" aca="1" ref="L1283" ca="1">IF(Tabela2[[#This Row],[PORTO]]=Tabela2[[#This Row],[DESTINO]],0,erro)</f>
        <v>#NAME?</v>
      </c>
      <c r="N1283">
        <f t="shared" ca="1" si="159"/>
        <v>70000</v>
      </c>
      <c r="O1283">
        <f t="shared" ca="1" si="160"/>
        <v>1</v>
      </c>
      <c r="P1283">
        <f t="shared" ca="1" si="161"/>
        <v>4</v>
      </c>
      <c r="Q1283">
        <f t="shared" ref="Q1283:Q1346" ca="1" si="165">INT(RAND()*35)</f>
        <v>17</v>
      </c>
      <c r="R1283">
        <f t="shared" ref="R1283:R1346" ca="1" si="166">INT(RAND()*25)</f>
        <v>24</v>
      </c>
    </row>
    <row r="1284" spans="1:18">
      <c r="A1284">
        <f ca="1">VLOOKUP(O1284,Tabela3[],2,0)</f>
        <v>2005</v>
      </c>
      <c r="B1284" t="str">
        <f ca="1">VLOOKUP(P1284,Tabela3[],4,0)</f>
        <v>SETEMBRO</v>
      </c>
      <c r="C1284" t="str">
        <f ca="1">VLOOKUP(Q1284,Tabela3[],5,0)</f>
        <v>Reino Unido</v>
      </c>
      <c r="D1284" t="str">
        <f ca="1">VLOOKUP(Q1284,Tabela3[],3,0)</f>
        <v>Unilever</v>
      </c>
      <c r="E1284" t="str">
        <f ca="1">IF(R1284=Q1284, (VLOOKUP(P1284+1,Tabela3[],5,0)),VLOOKUP(R1284,Tabela3[],5,0))</f>
        <v>Itália</v>
      </c>
      <c r="F1284" s="1">
        <f t="shared" ca="1" si="162"/>
        <v>38589</v>
      </c>
      <c r="G1284" s="1">
        <f t="shared" ca="1" si="163"/>
        <v>38596.810985996708</v>
      </c>
      <c r="H1284">
        <f t="shared" ca="1" si="164"/>
        <v>0</v>
      </c>
      <c r="I1284" t="str">
        <f ca="1">VLOOKUP(Q1284,Tabela3[],9,1)</f>
        <v>HMM Helsinki</v>
      </c>
      <c r="J1284" t="str">
        <f ca="1">VLOOKUP(Q1284,Tabela3[],11,0)</f>
        <v xml:space="preserve">Desodorante Antitranspirante Aerosol </v>
      </c>
      <c r="K1284" t="str">
        <f ca="1">VLOOKUP(Q1284,Tabela3[],10,0)</f>
        <v>Quimico</v>
      </c>
      <c r="L1284" t="e" cm="1">
        <f t="array" aca="1" ref="L1284" ca="1">IF(Tabela2[[#This Row],[PORTO]]=Tabela2[[#This Row],[DESTINO]],0,erro)</f>
        <v>#NAME?</v>
      </c>
      <c r="N1284">
        <f t="shared" ca="1" si="159"/>
        <v>1120000</v>
      </c>
      <c r="O1284">
        <f t="shared" ca="1" si="160"/>
        <v>5</v>
      </c>
      <c r="P1284">
        <f t="shared" ca="1" si="161"/>
        <v>8</v>
      </c>
      <c r="Q1284">
        <f t="shared" ca="1" si="165"/>
        <v>25</v>
      </c>
      <c r="R1284">
        <f t="shared" ca="1" si="166"/>
        <v>19</v>
      </c>
    </row>
    <row r="1285" spans="1:18">
      <c r="A1285">
        <f ca="1">VLOOKUP(O1285,Tabela3[],2,0)</f>
        <v>2006</v>
      </c>
      <c r="B1285" t="str">
        <f ca="1">VLOOKUP(P1285,Tabela3[],4,0)</f>
        <v>NOVEMBRO</v>
      </c>
      <c r="C1285" t="str">
        <f ca="1">VLOOKUP(Q1285,Tabela3[],5,0)</f>
        <v>Coréia do Sul</v>
      </c>
      <c r="D1285" t="str">
        <f ca="1">VLOOKUP(Q1285,Tabela3[],3,0)</f>
        <v>Samsung</v>
      </c>
      <c r="E1285" t="str">
        <f ca="1">IF(R1285=Q1285, (VLOOKUP(P1285+1,Tabela3[],5,0)),VLOOKUP(R1285,Tabela3[],5,0))</f>
        <v>França</v>
      </c>
      <c r="F1285" s="1">
        <f t="shared" ca="1" si="162"/>
        <v>39000</v>
      </c>
      <c r="G1285" s="1">
        <f t="shared" ca="1" si="163"/>
        <v>39008.139482803686</v>
      </c>
      <c r="H1285">
        <f t="shared" ca="1" si="164"/>
        <v>1</v>
      </c>
      <c r="I1285" t="str">
        <f ca="1">VLOOKUP(Q1285,Tabela3[],9,1)</f>
        <v>HMM Rotterdam</v>
      </c>
      <c r="J1285" t="str">
        <f ca="1">VLOOKUP(Q1285,Tabela3[],11,0)</f>
        <v>Neo QLED 8k 75"</v>
      </c>
      <c r="K1285" t="str">
        <f ca="1">VLOOKUP(Q1285,Tabela3[],10,0)</f>
        <v>Eletrônicos</v>
      </c>
      <c r="L1285" t="e" cm="1">
        <f t="array" aca="1" ref="L1285" ca="1">IF(Tabela2[[#This Row],[PORTO]]=Tabela2[[#This Row],[DESTINO]],0,erro)</f>
        <v>#NAME?</v>
      </c>
      <c r="N1285">
        <f t="shared" ref="N1285:N1348" ca="1" si="167">IF(K1285="Geral",INT((RANDBETWEEN(1,5)*1000)),IF(K1285="Eletrônicos",INT((RANDBETWEEN(1,5))*500),IF(K1285="Tecido",INT((RANDBETWEEN(10,50)*1000)),IF(K1285="Carros",INT((RANDBETWEEN(1,5)*100)),IF(K1285="Petróleo",INT((RANDBETWEEN(50,100)*1000)),IF(K1285="Quimico",INT((RANDBETWEEN(10,200)*10000)),IF(K1285="Maquinário",INT((RANDBETWEEN(1,5)*10)),0)))))))</f>
        <v>500</v>
      </c>
      <c r="O1285">
        <f t="shared" ca="1" si="160"/>
        <v>6</v>
      </c>
      <c r="P1285">
        <f t="shared" ca="1" si="161"/>
        <v>10</v>
      </c>
      <c r="Q1285">
        <f t="shared" ca="1" si="165"/>
        <v>12</v>
      </c>
      <c r="R1285">
        <f t="shared" ca="1" si="166"/>
        <v>22</v>
      </c>
    </row>
    <row r="1286" spans="1:18">
      <c r="A1286">
        <f ca="1">VLOOKUP(O1286,Tabela3[],2,0)</f>
        <v>2009</v>
      </c>
      <c r="B1286" t="str">
        <f ca="1">VLOOKUP(P1286,Tabela3[],4,0)</f>
        <v>FEVEREIRO</v>
      </c>
      <c r="C1286" t="str">
        <f ca="1">VLOOKUP(Q1286,Tabela3[],5,0)</f>
        <v>India</v>
      </c>
      <c r="D1286" t="str">
        <f ca="1">VLOOKUP(Q1286,Tabela3[],3,0)</f>
        <v>Reliance Industries</v>
      </c>
      <c r="E1286" t="str">
        <f ca="1">IF(R1286=Q1286, (VLOOKUP(P1286+1,Tabela3[],5,0)),VLOOKUP(R1286,Tabela3[],5,0))</f>
        <v>Alemanha</v>
      </c>
      <c r="F1286" s="1">
        <f t="shared" ca="1" si="162"/>
        <v>39826</v>
      </c>
      <c r="G1286" s="1">
        <f t="shared" ca="1" si="163"/>
        <v>39832.309096790479</v>
      </c>
      <c r="H1286">
        <f t="shared" ca="1" si="164"/>
        <v>1</v>
      </c>
      <c r="I1286" t="str">
        <f ca="1">VLOOKUP(Q1286,Tabela3[],9,1)</f>
        <v>Tanker</v>
      </c>
      <c r="J1286" t="str">
        <f ca="1">VLOOKUP(Q1286,Tabela3[],11,0)</f>
        <v>Polietileno</v>
      </c>
      <c r="K1286" t="str">
        <f ca="1">VLOOKUP(Q1286,Tabela3[],10,0)</f>
        <v>Petroquimicos</v>
      </c>
      <c r="L1286" t="e" cm="1">
        <f t="array" aca="1" ref="L1286" ca="1">IF(Tabela2[[#This Row],[PORTO]]=Tabela2[[#This Row],[DESTINO]],0,erro)</f>
        <v>#NAME?</v>
      </c>
      <c r="N1286">
        <f t="shared" ca="1" si="167"/>
        <v>0</v>
      </c>
      <c r="O1286">
        <f t="shared" ca="1" si="160"/>
        <v>9</v>
      </c>
      <c r="P1286">
        <f t="shared" ca="1" si="161"/>
        <v>1</v>
      </c>
      <c r="Q1286">
        <f t="shared" ca="1" si="165"/>
        <v>31</v>
      </c>
      <c r="R1286">
        <f t="shared" ca="1" si="166"/>
        <v>7</v>
      </c>
    </row>
    <row r="1287" spans="1:18">
      <c r="A1287">
        <f ca="1">VLOOKUP(O1287,Tabela3[],2,0)</f>
        <v>2006</v>
      </c>
      <c r="B1287" t="str">
        <f ca="1">VLOOKUP(P1287,Tabela3[],4,0)</f>
        <v>JANEIRO</v>
      </c>
      <c r="C1287" t="str">
        <f ca="1">VLOOKUP(Q1287,Tabela3[],5,0)</f>
        <v>Itália</v>
      </c>
      <c r="D1287" t="str">
        <f ca="1">VLOOKUP(Q1287,Tabela3[],3,0)</f>
        <v>Hyundai</v>
      </c>
      <c r="E1287" t="str">
        <f ca="1">IF(R1287=Q1287, (VLOOKUP(P1287+1,Tabela3[],5,0)),VLOOKUP(R1287,Tabela3[],5,0))</f>
        <v>França</v>
      </c>
      <c r="F1287" s="1">
        <f t="shared" ca="1" si="162"/>
        <v>39068</v>
      </c>
      <c r="G1287" s="1">
        <f t="shared" ca="1" si="163"/>
        <v>39072.603567586681</v>
      </c>
      <c r="H1287">
        <f t="shared" ca="1" si="164"/>
        <v>1</v>
      </c>
      <c r="I1287" t="str">
        <f ca="1">VLOOKUP(Q1287,Tabela3[],9,1)</f>
        <v>Car Carriers</v>
      </c>
      <c r="J1287" t="str">
        <f ca="1">VLOOKUP(Q1287,Tabela3[],11,0)</f>
        <v>Creta Confort</v>
      </c>
      <c r="K1287" t="str">
        <f ca="1">VLOOKUP(Q1287,Tabela3[],10,0)</f>
        <v>Carros</v>
      </c>
      <c r="L1287" t="e" cm="1">
        <f t="array" aca="1" ref="L1287" ca="1">IF(Tabela2[[#This Row],[PORTO]]=Tabela2[[#This Row],[DESTINO]],0,erro)</f>
        <v>#NAME?</v>
      </c>
      <c r="N1287">
        <f t="shared" ca="1" si="167"/>
        <v>100</v>
      </c>
      <c r="O1287">
        <f t="shared" ca="1" si="160"/>
        <v>6</v>
      </c>
      <c r="P1287">
        <f t="shared" ca="1" si="161"/>
        <v>12</v>
      </c>
      <c r="Q1287">
        <f t="shared" ca="1" si="165"/>
        <v>18</v>
      </c>
      <c r="R1287">
        <f t="shared" ca="1" si="166"/>
        <v>22</v>
      </c>
    </row>
    <row r="1288" spans="1:18">
      <c r="A1288">
        <f ca="1">VLOOKUP(O1288,Tabela3[],2,0)</f>
        <v>2004</v>
      </c>
      <c r="B1288" t="str">
        <f ca="1">VLOOKUP(P1288,Tabela3[],4,0)</f>
        <v>ABRIL</v>
      </c>
      <c r="C1288" t="str">
        <f ca="1">VLOOKUP(Q1288,Tabela3[],5,0)</f>
        <v>Estados Unidos</v>
      </c>
      <c r="D1288" t="str">
        <f ca="1">VLOOKUP(Q1288,Tabela3[],3,0)</f>
        <v>Amazon</v>
      </c>
      <c r="E1288" t="str">
        <f ca="1">IF(R1288=Q1288, (VLOOKUP(P1288+1,Tabela3[],5,0)),VLOOKUP(R1288,Tabela3[],5,0))</f>
        <v>Reino Unido</v>
      </c>
      <c r="F1288" s="1">
        <f t="shared" ca="1" si="162"/>
        <v>38064</v>
      </c>
      <c r="G1288" s="1">
        <f t="shared" ca="1" si="163"/>
        <v>38069.423106779119</v>
      </c>
      <c r="H1288">
        <f t="shared" ca="1" si="164"/>
        <v>0</v>
      </c>
      <c r="I1288" t="str">
        <f ca="1">VLOOKUP(Q1288,Tabela3[],9,1)</f>
        <v>HMM Algeciras</v>
      </c>
      <c r="J1288" t="str">
        <f ca="1">VLOOKUP(Q1288,Tabela3[],11,0)</f>
        <v>Travesseiro Toque de Pluma</v>
      </c>
      <c r="K1288" t="str">
        <f ca="1">VLOOKUP(Q1288,Tabela3[],10,0)</f>
        <v>Geral</v>
      </c>
      <c r="L1288" t="e" cm="1">
        <f t="array" aca="1" ref="L1288" ca="1">IF(Tabela2[[#This Row],[PORTO]]=Tabela2[[#This Row],[DESTINO]],0,erro)</f>
        <v>#NAME?</v>
      </c>
      <c r="N1288">
        <f t="shared" ca="1" si="167"/>
        <v>2000</v>
      </c>
      <c r="O1288">
        <f t="shared" ca="1" si="160"/>
        <v>4</v>
      </c>
      <c r="P1288">
        <f t="shared" ca="1" si="161"/>
        <v>3</v>
      </c>
      <c r="Q1288">
        <f t="shared" ca="1" si="165"/>
        <v>5</v>
      </c>
      <c r="R1288">
        <f t="shared" ca="1" si="166"/>
        <v>24</v>
      </c>
    </row>
    <row r="1289" spans="1:18">
      <c r="A1289">
        <f ca="1">VLOOKUP(O1289,Tabela3[],2,0)</f>
        <v>2000</v>
      </c>
      <c r="B1289" t="str">
        <f ca="1">VLOOKUP(P1289,Tabela3[],4,0)</f>
        <v>DEZEMBRO</v>
      </c>
      <c r="C1289" t="str">
        <f ca="1">VLOOKUP(Q1289,Tabela3[],5,0)</f>
        <v>Alemanha</v>
      </c>
      <c r="D1289" t="str">
        <f ca="1">VLOOKUP(Q1289,Tabela3[],3,0)</f>
        <v>Volkswagen</v>
      </c>
      <c r="E1289" t="str">
        <f ca="1">IF(R1289=Q1289, (VLOOKUP(P1289+1,Tabela3[],5,0)),VLOOKUP(R1289,Tabela3[],5,0))</f>
        <v>França</v>
      </c>
      <c r="F1289" s="1">
        <f t="shared" ca="1" si="162"/>
        <v>36853</v>
      </c>
      <c r="G1289" s="1">
        <f t="shared" ca="1" si="163"/>
        <v>36859.361546803964</v>
      </c>
      <c r="H1289">
        <f t="shared" ca="1" si="164"/>
        <v>1</v>
      </c>
      <c r="I1289" t="str">
        <f ca="1">VLOOKUP(Q1289,Tabela3[],9,1)</f>
        <v>Warehouse Carriers </v>
      </c>
      <c r="J1289" t="str">
        <f ca="1">VLOOKUP(Q1289,Tabela3[],11,0)</f>
        <v>GLI 350 TSI (Jetta)</v>
      </c>
      <c r="K1289" t="str">
        <f ca="1">VLOOKUP(Q1289,Tabela3[],10,0)</f>
        <v>Carros</v>
      </c>
      <c r="L1289" t="e" cm="1">
        <f t="array" aca="1" ref="L1289" ca="1">IF(Tabela2[[#This Row],[PORTO]]=Tabela2[[#This Row],[DESTINO]],0,erro)</f>
        <v>#NAME?</v>
      </c>
      <c r="N1289">
        <f t="shared" ca="1" si="167"/>
        <v>100</v>
      </c>
      <c r="O1289">
        <f t="shared" ca="1" si="160"/>
        <v>0</v>
      </c>
      <c r="P1289">
        <f t="shared" ca="1" si="161"/>
        <v>11</v>
      </c>
      <c r="Q1289">
        <f t="shared" ca="1" si="165"/>
        <v>8</v>
      </c>
      <c r="R1289">
        <f t="shared" ca="1" si="166"/>
        <v>23</v>
      </c>
    </row>
    <row r="1290" spans="1:18">
      <c r="A1290">
        <f ca="1">VLOOKUP(O1290,Tabela3[],2,0)</f>
        <v>2009</v>
      </c>
      <c r="B1290" t="str">
        <f ca="1">VLOOKUP(P1290,Tabela3[],4,0)</f>
        <v>FEVEREIRO</v>
      </c>
      <c r="C1290" t="str">
        <f ca="1">VLOOKUP(Q1290,Tabela3[],5,0)</f>
        <v>Estados Unidos</v>
      </c>
      <c r="D1290" t="str">
        <f ca="1">VLOOKUP(Q1290,Tabela3[],3,0)</f>
        <v>Amazon</v>
      </c>
      <c r="E1290" t="str">
        <f ca="1">IF(R1290=Q1290, (VLOOKUP(P1290+1,Tabela3[],5,0)),VLOOKUP(R1290,Tabela3[],5,0))</f>
        <v>Itália</v>
      </c>
      <c r="F1290" s="1">
        <f t="shared" ca="1" si="162"/>
        <v>39835</v>
      </c>
      <c r="G1290" s="1">
        <f t="shared" ca="1" si="163"/>
        <v>39836.677874885347</v>
      </c>
      <c r="H1290">
        <f t="shared" ca="1" si="164"/>
        <v>0</v>
      </c>
      <c r="I1290" t="str">
        <f ca="1">VLOOKUP(Q1290,Tabela3[],9,1)</f>
        <v>HMM Algeciras</v>
      </c>
      <c r="J1290" t="str">
        <f ca="1">VLOOKUP(Q1290,Tabela3[],11,0)</f>
        <v>Escrivaninha Trevalla</v>
      </c>
      <c r="K1290" t="str">
        <f ca="1">VLOOKUP(Q1290,Tabela3[],10,0)</f>
        <v>Geral</v>
      </c>
      <c r="L1290" t="e" cm="1">
        <f t="array" aca="1" ref="L1290" ca="1">IF(Tabela2[[#This Row],[PORTO]]=Tabela2[[#This Row],[DESTINO]],0,erro)</f>
        <v>#NAME?</v>
      </c>
      <c r="N1290">
        <f t="shared" ca="1" si="167"/>
        <v>4000</v>
      </c>
      <c r="O1290">
        <f t="shared" ca="1" si="160"/>
        <v>9</v>
      </c>
      <c r="P1290">
        <f t="shared" ca="1" si="161"/>
        <v>1</v>
      </c>
      <c r="Q1290">
        <f t="shared" ca="1" si="165"/>
        <v>3</v>
      </c>
      <c r="R1290">
        <f t="shared" ca="1" si="166"/>
        <v>19</v>
      </c>
    </row>
    <row r="1291" spans="1:18">
      <c r="A1291">
        <f ca="1">VLOOKUP(O1291,Tabela3[],2,0)</f>
        <v>2000</v>
      </c>
      <c r="B1291" t="str">
        <f ca="1">VLOOKUP(P1291,Tabela3[],4,0)</f>
        <v>JUNHO</v>
      </c>
      <c r="C1291" t="str">
        <f ca="1">VLOOKUP(Q1291,Tabela3[],5,0)</f>
        <v>Alemanha</v>
      </c>
      <c r="D1291" t="str">
        <f ca="1">VLOOKUP(Q1291,Tabela3[],3,0)</f>
        <v>Volkswagen</v>
      </c>
      <c r="E1291" t="str">
        <f ca="1">IF(R1291=Q1291, (VLOOKUP(P1291+1,Tabela3[],5,0)),VLOOKUP(R1291,Tabela3[],5,0))</f>
        <v>China</v>
      </c>
      <c r="F1291" s="1">
        <f t="shared" ca="1" si="162"/>
        <v>36672</v>
      </c>
      <c r="G1291" s="1">
        <f t="shared" ca="1" si="163"/>
        <v>36678.526562811581</v>
      </c>
      <c r="H1291">
        <f t="shared" ca="1" si="164"/>
        <v>1</v>
      </c>
      <c r="I1291" t="str">
        <f ca="1">VLOOKUP(Q1291,Tabela3[],9,1)</f>
        <v>Warehouse Carriers </v>
      </c>
      <c r="J1291" t="str">
        <f ca="1">VLOOKUP(Q1291,Tabela3[],11,0)</f>
        <v>GLI 350 TSI (Jetta)</v>
      </c>
      <c r="K1291" t="str">
        <f ca="1">VLOOKUP(Q1291,Tabela3[],10,0)</f>
        <v>Carros</v>
      </c>
      <c r="L1291" t="e" cm="1">
        <f t="array" aca="1" ref="L1291" ca="1">IF(Tabela2[[#This Row],[PORTO]]=Tabela2[[#This Row],[DESTINO]],0,erro)</f>
        <v>#NAME?</v>
      </c>
      <c r="N1291">
        <f t="shared" ca="1" si="167"/>
        <v>400</v>
      </c>
      <c r="O1291">
        <f t="shared" ca="1" si="160"/>
        <v>0</v>
      </c>
      <c r="P1291">
        <f t="shared" ca="1" si="161"/>
        <v>5</v>
      </c>
      <c r="Q1291">
        <f t="shared" ca="1" si="165"/>
        <v>8</v>
      </c>
      <c r="R1291">
        <f t="shared" ca="1" si="166"/>
        <v>2</v>
      </c>
    </row>
    <row r="1292" spans="1:18">
      <c r="A1292">
        <f ca="1">VLOOKUP(O1292,Tabela3[],2,0)</f>
        <v>2002</v>
      </c>
      <c r="B1292" t="str">
        <f ca="1">VLOOKUP(P1292,Tabela3[],4,0)</f>
        <v>NOVEMBRO</v>
      </c>
      <c r="C1292" t="str">
        <f ca="1">VLOOKUP(Q1292,Tabela3[],5,0)</f>
        <v>Coréia do Sul</v>
      </c>
      <c r="D1292" t="str">
        <f ca="1">VLOOKUP(Q1292,Tabela3[],3,0)</f>
        <v>Samsung</v>
      </c>
      <c r="E1292" t="str">
        <f ca="1">IF(R1292=Q1292, (VLOOKUP(P1292+1,Tabela3[],5,0)),VLOOKUP(R1292,Tabela3[],5,0))</f>
        <v>Alemanha</v>
      </c>
      <c r="F1292" s="1">
        <f t="shared" ca="1" si="162"/>
        <v>37549</v>
      </c>
      <c r="G1292" s="1">
        <f t="shared" ca="1" si="163"/>
        <v>37558.321788736088</v>
      </c>
      <c r="H1292">
        <f t="shared" ca="1" si="164"/>
        <v>1</v>
      </c>
      <c r="I1292" t="str">
        <f ca="1">VLOOKUP(Q1292,Tabela3[],9,1)</f>
        <v>HMM Rotterdam</v>
      </c>
      <c r="J1292" t="str">
        <f ca="1">VLOOKUP(Q1292,Tabela3[],11,0)</f>
        <v>QLED 4k 75"</v>
      </c>
      <c r="K1292" t="str">
        <f ca="1">VLOOKUP(Q1292,Tabela3[],10,0)</f>
        <v>Eletrônicos</v>
      </c>
      <c r="L1292" t="e" cm="1">
        <f t="array" aca="1" ref="L1292" ca="1">IF(Tabela2[[#This Row],[PORTO]]=Tabela2[[#This Row],[DESTINO]],0,erro)</f>
        <v>#NAME?</v>
      </c>
      <c r="N1292">
        <f t="shared" ca="1" si="167"/>
        <v>2000</v>
      </c>
      <c r="O1292">
        <f t="shared" ca="1" si="160"/>
        <v>2</v>
      </c>
      <c r="P1292">
        <f t="shared" ca="1" si="161"/>
        <v>10</v>
      </c>
      <c r="Q1292">
        <f t="shared" ca="1" si="165"/>
        <v>13</v>
      </c>
      <c r="R1292">
        <f t="shared" ca="1" si="166"/>
        <v>7</v>
      </c>
    </row>
    <row r="1293" spans="1:18">
      <c r="A1293">
        <f ca="1">VLOOKUP(O1293,Tabela3[],2,0)</f>
        <v>2003</v>
      </c>
      <c r="B1293" t="str">
        <f ca="1">VLOOKUP(P1293,Tabela3[],4,0)</f>
        <v>JANEIRO</v>
      </c>
      <c r="C1293" t="str">
        <f ca="1">VLOOKUP(Q1293,Tabela3[],5,0)</f>
        <v>Estados Unidos</v>
      </c>
      <c r="D1293" t="str">
        <f ca="1">VLOOKUP(Q1293,Tabela3[],3,0)</f>
        <v>Amazon</v>
      </c>
      <c r="E1293" t="str">
        <f ca="1">IF(R1293=Q1293, (VLOOKUP(P1293+1,Tabela3[],5,0)),VLOOKUP(R1293,Tabela3[],5,0))</f>
        <v>Holanda</v>
      </c>
      <c r="F1293" s="1">
        <f t="shared" ca="1" si="162"/>
        <v>37624</v>
      </c>
      <c r="G1293" s="1">
        <f t="shared" ca="1" si="163"/>
        <v>37628.669176670141</v>
      </c>
      <c r="H1293">
        <f t="shared" ca="1" si="164"/>
        <v>1</v>
      </c>
      <c r="I1293" t="str">
        <f ca="1">VLOOKUP(Q1293,Tabela3[],9,1)</f>
        <v>HMM Algeciras</v>
      </c>
      <c r="J1293" t="str">
        <f ca="1">VLOOKUP(Q1293,Tabela3[],11,0)</f>
        <v>Colchão Baby Light D18</v>
      </c>
      <c r="K1293" t="str">
        <f ca="1">VLOOKUP(Q1293,Tabela3[],10,0)</f>
        <v>Geral</v>
      </c>
      <c r="L1293" t="e" cm="1">
        <f t="array" aca="1" ref="L1293" ca="1">IF(Tabela2[[#This Row],[PORTO]]=Tabela2[[#This Row],[DESTINO]],0,erro)</f>
        <v>#NAME?</v>
      </c>
      <c r="N1293">
        <f t="shared" ca="1" si="167"/>
        <v>2000</v>
      </c>
      <c r="O1293">
        <f t="shared" ca="1" si="160"/>
        <v>3</v>
      </c>
      <c r="P1293">
        <f t="shared" ca="1" si="161"/>
        <v>0</v>
      </c>
      <c r="Q1293">
        <f t="shared" ca="1" si="165"/>
        <v>4</v>
      </c>
      <c r="R1293">
        <f t="shared" ca="1" si="166"/>
        <v>15</v>
      </c>
    </row>
    <row r="1294" spans="1:18">
      <c r="A1294">
        <f ca="1">VLOOKUP(O1294,Tabela3[],2,0)</f>
        <v>2007</v>
      </c>
      <c r="B1294" t="str">
        <f ca="1">VLOOKUP(P1294,Tabela3[],4,0)</f>
        <v>MAIO</v>
      </c>
      <c r="C1294" t="str">
        <f ca="1">VLOOKUP(Q1294,Tabela3[],5,0)</f>
        <v>Japão</v>
      </c>
      <c r="D1294" t="str">
        <f ca="1">VLOOKUP(Q1294,Tabela3[],3,0)</f>
        <v>Toyota</v>
      </c>
      <c r="E1294" t="str">
        <f ca="1">IF(R1294=Q1294, (VLOOKUP(P1294+1,Tabela3[],5,0)),VLOOKUP(R1294,Tabela3[],5,0))</f>
        <v>Alemanha</v>
      </c>
      <c r="F1294" s="1">
        <f t="shared" ca="1" si="162"/>
        <v>39196</v>
      </c>
      <c r="G1294" s="1">
        <f t="shared" ca="1" si="163"/>
        <v>39196.376348174381</v>
      </c>
      <c r="H1294">
        <f t="shared" ca="1" si="164"/>
        <v>0</v>
      </c>
      <c r="I1294" t="str">
        <f ca="1">VLOOKUP(Q1294,Tabela3[],9,1)</f>
        <v>Trailer Carriers</v>
      </c>
      <c r="J1294" t="str">
        <f ca="1">VLOOKUP(Q1294,Tabela3[],11,0)</f>
        <v>HILUX CABINE DUPLA STD POWER PACK</v>
      </c>
      <c r="K1294" t="str">
        <f ca="1">VLOOKUP(Q1294,Tabela3[],10,0)</f>
        <v>Carros</v>
      </c>
      <c r="L1294" t="e" cm="1">
        <f t="array" aca="1" ref="L1294" ca="1">IF(Tabela2[[#This Row],[PORTO]]=Tabela2[[#This Row],[DESTINO]],0,erro)</f>
        <v>#NAME?</v>
      </c>
      <c r="N1294">
        <f t="shared" ca="1" si="167"/>
        <v>100</v>
      </c>
      <c r="O1294">
        <f t="shared" ca="1" si="160"/>
        <v>7</v>
      </c>
      <c r="P1294">
        <f t="shared" ca="1" si="161"/>
        <v>4</v>
      </c>
      <c r="Q1294">
        <f t="shared" ca="1" si="165"/>
        <v>9</v>
      </c>
      <c r="R1294">
        <f t="shared" ca="1" si="166"/>
        <v>6</v>
      </c>
    </row>
    <row r="1295" spans="1:18">
      <c r="A1295">
        <f ca="1">VLOOKUP(O1295,Tabela3[],2,0)</f>
        <v>2002</v>
      </c>
      <c r="B1295" t="str">
        <f ca="1">VLOOKUP(P1295,Tabela3[],4,0)</f>
        <v>JANEIRO</v>
      </c>
      <c r="C1295" t="str">
        <f ca="1">VLOOKUP(Q1295,Tabela3[],5,0)</f>
        <v>China</v>
      </c>
      <c r="D1295" t="str">
        <f ca="1">VLOOKUP(Q1295,Tabela3[],3,0)</f>
        <v>Alibaba Group</v>
      </c>
      <c r="E1295" t="str">
        <f ca="1">IF(R1295=Q1295, (VLOOKUP(P1295+1,Tabela3[],5,0)),VLOOKUP(R1295,Tabela3[],5,0))</f>
        <v>Alemanha</v>
      </c>
      <c r="F1295" s="1">
        <f t="shared" ca="1" si="162"/>
        <v>37591</v>
      </c>
      <c r="G1295" s="1">
        <f t="shared" ca="1" si="163"/>
        <v>37600.654095612837</v>
      </c>
      <c r="H1295">
        <f t="shared" ca="1" si="164"/>
        <v>0</v>
      </c>
      <c r="I1295" t="str">
        <f ca="1">VLOOKUP(Q1295,Tabela3[],9,1)</f>
        <v>HMM St Petersburg</v>
      </c>
      <c r="J1295" t="str">
        <f ca="1">VLOOKUP(Q1295,Tabela3[],11,0)</f>
        <v>Serração Portatil</v>
      </c>
      <c r="K1295" t="str">
        <f ca="1">VLOOKUP(Q1295,Tabela3[],10,0)</f>
        <v>Maquinário</v>
      </c>
      <c r="L1295" t="e" cm="1">
        <f t="array" aca="1" ref="L1295" ca="1">IF(Tabela2[[#This Row],[PORTO]]=Tabela2[[#This Row],[DESTINO]],0,erro)</f>
        <v>#NAME?</v>
      </c>
      <c r="N1295">
        <f t="shared" ca="1" si="167"/>
        <v>10</v>
      </c>
      <c r="O1295">
        <f t="shared" ca="1" si="160"/>
        <v>2</v>
      </c>
      <c r="P1295">
        <f t="shared" ca="1" si="161"/>
        <v>12</v>
      </c>
      <c r="Q1295">
        <f t="shared" ca="1" si="165"/>
        <v>0</v>
      </c>
      <c r="R1295">
        <f t="shared" ca="1" si="166"/>
        <v>7</v>
      </c>
    </row>
    <row r="1296" spans="1:18">
      <c r="A1296">
        <f ca="1">VLOOKUP(O1296,Tabela3[],2,0)</f>
        <v>2004</v>
      </c>
      <c r="B1296" t="str">
        <f ca="1">VLOOKUP(P1296,Tabela3[],4,0)</f>
        <v>MARÇO</v>
      </c>
      <c r="C1296" t="str">
        <f ca="1">VLOOKUP(Q1296,Tabela3[],5,0)</f>
        <v>Alemanha</v>
      </c>
      <c r="D1296" t="str">
        <f ca="1">VLOOKUP(Q1296,Tabela3[],3,0)</f>
        <v>Volkswagen</v>
      </c>
      <c r="E1296" t="str">
        <f ca="1">IF(R1296=Q1296, (VLOOKUP(P1296+1,Tabela3[],5,0)),VLOOKUP(R1296,Tabela3[],5,0))</f>
        <v>China</v>
      </c>
      <c r="F1296" s="1">
        <f t="shared" ca="1" si="162"/>
        <v>38032</v>
      </c>
      <c r="G1296" s="1">
        <f t="shared" ca="1" si="163"/>
        <v>38034.504813601794</v>
      </c>
      <c r="H1296">
        <f t="shared" ca="1" si="164"/>
        <v>1</v>
      </c>
      <c r="I1296" t="str">
        <f ca="1">VLOOKUP(Q1296,Tabela3[],9,1)</f>
        <v>Warehouse Carriers </v>
      </c>
      <c r="J1296" t="str">
        <f ca="1">VLOOKUP(Q1296,Tabela3[],11,0)</f>
        <v>Highline 250 TSI (Taos)</v>
      </c>
      <c r="K1296" t="str">
        <f ca="1">VLOOKUP(Q1296,Tabela3[],10,0)</f>
        <v>Carros</v>
      </c>
      <c r="L1296" t="e" cm="1">
        <f t="array" aca="1" ref="L1296" ca="1">IF(Tabela2[[#This Row],[PORTO]]=Tabela2[[#This Row],[DESTINO]],0,erro)</f>
        <v>#NAME?</v>
      </c>
      <c r="N1296">
        <f t="shared" ca="1" si="167"/>
        <v>200</v>
      </c>
      <c r="O1296">
        <f t="shared" ca="1" si="160"/>
        <v>4</v>
      </c>
      <c r="P1296">
        <f t="shared" ca="1" si="161"/>
        <v>2</v>
      </c>
      <c r="Q1296">
        <f t="shared" ca="1" si="165"/>
        <v>7</v>
      </c>
      <c r="R1296">
        <f t="shared" ca="1" si="166"/>
        <v>0</v>
      </c>
    </row>
    <row r="1297" spans="1:18">
      <c r="A1297">
        <f ca="1">VLOOKUP(O1297,Tabela3[],2,0)</f>
        <v>2003</v>
      </c>
      <c r="B1297" t="str">
        <f ca="1">VLOOKUP(P1297,Tabela3[],4,0)</f>
        <v>SETEMBRO</v>
      </c>
      <c r="C1297" t="str">
        <f ca="1">VLOOKUP(Q1297,Tabela3[],5,0)</f>
        <v>China</v>
      </c>
      <c r="D1297" t="str">
        <f ca="1">VLOOKUP(Q1297,Tabela3[],3,0)</f>
        <v>Alibaba Group</v>
      </c>
      <c r="E1297" t="str">
        <f ca="1">IF(R1297=Q1297, (VLOOKUP(P1297+1,Tabela3[],5,0)),VLOOKUP(R1297,Tabela3[],5,0))</f>
        <v>China</v>
      </c>
      <c r="F1297" s="1">
        <f t="shared" ca="1" si="162"/>
        <v>37846</v>
      </c>
      <c r="G1297" s="1">
        <f t="shared" ca="1" si="163"/>
        <v>37846.256785175421</v>
      </c>
      <c r="H1297">
        <f t="shared" ca="1" si="164"/>
        <v>0</v>
      </c>
      <c r="I1297" t="str">
        <f ca="1">VLOOKUP(Q1297,Tabela3[],9,1)</f>
        <v>HMM St Petersburg</v>
      </c>
      <c r="J1297" t="str">
        <f ca="1">VLOOKUP(Q1297,Tabela3[],11,0)</f>
        <v>Serração Portatil</v>
      </c>
      <c r="K1297" t="str">
        <f ca="1">VLOOKUP(Q1297,Tabela3[],10,0)</f>
        <v>Maquinário</v>
      </c>
      <c r="L1297" cm="1">
        <f t="array" aca="1" ref="L1297" ca="1">IF(Tabela2[[#This Row],[PORTO]]=Tabela2[[#This Row],[DESTINO]],0,erro)</f>
        <v>0</v>
      </c>
      <c r="N1297">
        <f t="shared" ca="1" si="167"/>
        <v>40</v>
      </c>
      <c r="O1297">
        <f t="shared" ca="1" si="160"/>
        <v>3</v>
      </c>
      <c r="P1297">
        <f t="shared" ca="1" si="161"/>
        <v>8</v>
      </c>
      <c r="Q1297">
        <f t="shared" ca="1" si="165"/>
        <v>0</v>
      </c>
      <c r="R1297">
        <f t="shared" ca="1" si="166"/>
        <v>1</v>
      </c>
    </row>
    <row r="1298" spans="1:18">
      <c r="A1298">
        <f ca="1">VLOOKUP(O1298,Tabela3[],2,0)</f>
        <v>2002</v>
      </c>
      <c r="B1298" t="str">
        <f ca="1">VLOOKUP(P1298,Tabela3[],4,0)</f>
        <v>OUTUBRO</v>
      </c>
      <c r="C1298" t="str">
        <f ca="1">VLOOKUP(Q1298,Tabela3[],5,0)</f>
        <v>Holanda</v>
      </c>
      <c r="D1298" t="str">
        <f ca="1">VLOOKUP(Q1298,Tabela3[],3,0)</f>
        <v>Shell</v>
      </c>
      <c r="E1298" t="str">
        <f ca="1">IF(R1298=Q1298, (VLOOKUP(P1298+1,Tabela3[],5,0)),VLOOKUP(R1298,Tabela3[],5,0))</f>
        <v>Itália</v>
      </c>
      <c r="F1298" s="1">
        <f t="shared" ca="1" si="162"/>
        <v>37511</v>
      </c>
      <c r="G1298" s="1">
        <f t="shared" ca="1" si="163"/>
        <v>37517.372648003577</v>
      </c>
      <c r="H1298">
        <f t="shared" ca="1" si="164"/>
        <v>0</v>
      </c>
      <c r="I1298" t="str">
        <f ca="1">VLOOKUP(Q1298,Tabela3[],9,1)</f>
        <v>AbQaiq</v>
      </c>
      <c r="J1298" t="str">
        <f ca="1">VLOOKUP(Q1298,Tabela3[],11,0)</f>
        <v>Diesel</v>
      </c>
      <c r="K1298" t="str">
        <f ca="1">VLOOKUP(Q1298,Tabela3[],10,0)</f>
        <v>Petróleo</v>
      </c>
      <c r="L1298" t="e" cm="1">
        <f t="array" aca="1" ref="L1298" ca="1">IF(Tabela2[[#This Row],[PORTO]]=Tabela2[[#This Row],[DESTINO]],0,erro)</f>
        <v>#NAME?</v>
      </c>
      <c r="N1298">
        <f t="shared" ca="1" si="167"/>
        <v>88000</v>
      </c>
      <c r="O1298">
        <f t="shared" ca="1" si="160"/>
        <v>2</v>
      </c>
      <c r="P1298">
        <f t="shared" ca="1" si="161"/>
        <v>9</v>
      </c>
      <c r="Q1298">
        <f t="shared" ca="1" si="165"/>
        <v>15</v>
      </c>
      <c r="R1298">
        <f t="shared" ca="1" si="166"/>
        <v>19</v>
      </c>
    </row>
    <row r="1299" spans="1:18">
      <c r="A1299">
        <f ca="1">VLOOKUP(O1299,Tabela3[],2,0)</f>
        <v>2002</v>
      </c>
      <c r="B1299" t="str">
        <f ca="1">VLOOKUP(P1299,Tabela3[],4,0)</f>
        <v>AGOSTO</v>
      </c>
      <c r="C1299" t="str">
        <f ca="1">VLOOKUP(Q1299,Tabela3[],5,0)</f>
        <v>India</v>
      </c>
      <c r="D1299" t="str">
        <f ca="1">VLOOKUP(Q1299,Tabela3[],3,0)</f>
        <v>Reliance Industries</v>
      </c>
      <c r="E1299" t="str">
        <f ca="1">IF(R1299=Q1299, (VLOOKUP(P1299+1,Tabela3[],5,0)),VLOOKUP(R1299,Tabela3[],5,0))</f>
        <v>Reino Unido</v>
      </c>
      <c r="F1299" s="1">
        <f t="shared" ca="1" si="162"/>
        <v>37461</v>
      </c>
      <c r="G1299" s="1">
        <f t="shared" ca="1" si="163"/>
        <v>37461.234703821072</v>
      </c>
      <c r="H1299">
        <f t="shared" ca="1" si="164"/>
        <v>1</v>
      </c>
      <c r="I1299" t="str">
        <f ca="1">VLOOKUP(Q1299,Tabela3[],9,1)</f>
        <v>Tanker</v>
      </c>
      <c r="J1299" t="str">
        <f ca="1">VLOOKUP(Q1299,Tabela3[],11,0)</f>
        <v>Polipropileno</v>
      </c>
      <c r="K1299" t="str">
        <f ca="1">VLOOKUP(Q1299,Tabela3[],10,0)</f>
        <v>Petroquimicos</v>
      </c>
      <c r="L1299" t="e" cm="1">
        <f t="array" aca="1" ref="L1299" ca="1">IF(Tabela2[[#This Row],[PORTO]]=Tabela2[[#This Row],[DESTINO]],0,erro)</f>
        <v>#NAME?</v>
      </c>
      <c r="N1299">
        <f t="shared" ca="1" si="167"/>
        <v>0</v>
      </c>
      <c r="O1299">
        <f t="shared" ref="O1299:O1362" ca="1" si="168">INT(RAND()*10)</f>
        <v>2</v>
      </c>
      <c r="P1299">
        <f t="shared" ref="P1299:P1362" ca="1" si="169">INT(RAND()*13)</f>
        <v>7</v>
      </c>
      <c r="Q1299">
        <f t="shared" ca="1" si="165"/>
        <v>30</v>
      </c>
      <c r="R1299">
        <f t="shared" ca="1" si="166"/>
        <v>24</v>
      </c>
    </row>
    <row r="1300" spans="1:18">
      <c r="A1300">
        <f ca="1">VLOOKUP(O1300,Tabela3[],2,0)</f>
        <v>2001</v>
      </c>
      <c r="B1300" t="str">
        <f ca="1">VLOOKUP(P1300,Tabela3[],4,0)</f>
        <v>DEZEMBRO</v>
      </c>
      <c r="C1300" t="str">
        <f ca="1">VLOOKUP(Q1300,Tabela3[],5,0)</f>
        <v>Holanda</v>
      </c>
      <c r="D1300" t="str">
        <f ca="1">VLOOKUP(Q1300,Tabela3[],3,0)</f>
        <v>Shell</v>
      </c>
      <c r="E1300" t="str">
        <f ca="1">IF(R1300=Q1300, (VLOOKUP(P1300+1,Tabela3[],5,0)),VLOOKUP(R1300,Tabela3[],5,0))</f>
        <v>Estados Unidos</v>
      </c>
      <c r="F1300" s="1">
        <f t="shared" ca="1" si="162"/>
        <v>37216</v>
      </c>
      <c r="G1300" s="1">
        <f t="shared" ca="1" si="163"/>
        <v>37225.446916234388</v>
      </c>
      <c r="H1300">
        <f t="shared" ca="1" si="164"/>
        <v>0</v>
      </c>
      <c r="I1300" t="str">
        <f ca="1">VLOOKUP(Q1300,Tabela3[],9,1)</f>
        <v>AbQaiq</v>
      </c>
      <c r="J1300" t="str">
        <f ca="1">VLOOKUP(Q1300,Tabela3[],11,0)</f>
        <v>Petróleo Bruto</v>
      </c>
      <c r="K1300" t="str">
        <f ca="1">VLOOKUP(Q1300,Tabela3[],10,0)</f>
        <v>Petróleo</v>
      </c>
      <c r="L1300" t="e" cm="1">
        <f t="array" aca="1" ref="L1300" ca="1">IF(Tabela2[[#This Row],[PORTO]]=Tabela2[[#This Row],[DESTINO]],0,erro)</f>
        <v>#NAME?</v>
      </c>
      <c r="N1300">
        <f t="shared" ca="1" si="167"/>
        <v>67000</v>
      </c>
      <c r="O1300">
        <f t="shared" ca="1" si="168"/>
        <v>1</v>
      </c>
      <c r="P1300">
        <f t="shared" ca="1" si="169"/>
        <v>11</v>
      </c>
      <c r="Q1300">
        <f t="shared" ca="1" si="165"/>
        <v>17</v>
      </c>
      <c r="R1300">
        <f t="shared" ca="1" si="166"/>
        <v>4</v>
      </c>
    </row>
    <row r="1301" spans="1:18">
      <c r="A1301">
        <f ca="1">VLOOKUP(O1301,Tabela3[],2,0)</f>
        <v>2009</v>
      </c>
      <c r="B1301" t="str">
        <f ca="1">VLOOKUP(P1301,Tabela3[],4,0)</f>
        <v>FEVEREIRO</v>
      </c>
      <c r="C1301" t="str">
        <f ca="1">VLOOKUP(Q1301,Tabela3[],5,0)</f>
        <v>Itália</v>
      </c>
      <c r="D1301" t="str">
        <f ca="1">VLOOKUP(Q1301,Tabela3[],3,0)</f>
        <v>Hyundai</v>
      </c>
      <c r="E1301" t="str">
        <f ca="1">IF(R1301=Q1301, (VLOOKUP(P1301+1,Tabela3[],5,0)),VLOOKUP(R1301,Tabela3[],5,0))</f>
        <v>China</v>
      </c>
      <c r="F1301" s="1">
        <f t="shared" ca="1" si="162"/>
        <v>39838</v>
      </c>
      <c r="G1301" s="1">
        <f t="shared" ca="1" si="163"/>
        <v>39845.301396914052</v>
      </c>
      <c r="H1301">
        <f t="shared" ca="1" si="164"/>
        <v>1</v>
      </c>
      <c r="I1301" t="str">
        <f ca="1">VLOOKUP(Q1301,Tabela3[],9,1)</f>
        <v>Car Carriers</v>
      </c>
      <c r="J1301" t="str">
        <f ca="1">VLOOKUP(Q1301,Tabela3[],11,0)</f>
        <v>Creta Confort</v>
      </c>
      <c r="K1301" t="str">
        <f ca="1">VLOOKUP(Q1301,Tabela3[],10,0)</f>
        <v>Carros</v>
      </c>
      <c r="L1301" t="e" cm="1">
        <f t="array" aca="1" ref="L1301" ca="1">IF(Tabela2[[#This Row],[PORTO]]=Tabela2[[#This Row],[DESTINO]],0,erro)</f>
        <v>#NAME?</v>
      </c>
      <c r="N1301">
        <f t="shared" ca="1" si="167"/>
        <v>300</v>
      </c>
      <c r="O1301">
        <f t="shared" ca="1" si="168"/>
        <v>9</v>
      </c>
      <c r="P1301">
        <f t="shared" ca="1" si="169"/>
        <v>1</v>
      </c>
      <c r="Q1301">
        <f t="shared" ca="1" si="165"/>
        <v>18</v>
      </c>
      <c r="R1301">
        <f t="shared" ca="1" si="166"/>
        <v>1</v>
      </c>
    </row>
    <row r="1302" spans="1:18">
      <c r="A1302">
        <f ca="1">VLOOKUP(O1302,Tabela3[],2,0)</f>
        <v>2006</v>
      </c>
      <c r="B1302" t="str">
        <f ca="1">VLOOKUP(P1302,Tabela3[],4,0)</f>
        <v>JUNHO</v>
      </c>
      <c r="C1302" t="str">
        <f ca="1">VLOOKUP(Q1302,Tabela3[],5,0)</f>
        <v>Japão</v>
      </c>
      <c r="D1302" t="str">
        <f ca="1">VLOOKUP(Q1302,Tabela3[],3,0)</f>
        <v>Toyota</v>
      </c>
      <c r="E1302" t="str">
        <f ca="1">IF(R1302=Q1302, (VLOOKUP(P1302+1,Tabela3[],5,0)),VLOOKUP(R1302,Tabela3[],5,0))</f>
        <v>Coréia do Sul</v>
      </c>
      <c r="F1302" s="1">
        <f t="shared" ca="1" si="162"/>
        <v>38837</v>
      </c>
      <c r="G1302" s="1">
        <f t="shared" ca="1" si="163"/>
        <v>38844.693782899645</v>
      </c>
      <c r="H1302">
        <f t="shared" ca="1" si="164"/>
        <v>1</v>
      </c>
      <c r="I1302" t="str">
        <f ca="1">VLOOKUP(Q1302,Tabela3[],9,1)</f>
        <v>Trailer Carriers</v>
      </c>
      <c r="J1302" t="str">
        <f ca="1">VLOOKUP(Q1302,Tabela3[],11,0)</f>
        <v>COROLLA GLI</v>
      </c>
      <c r="K1302" t="str">
        <f ca="1">VLOOKUP(Q1302,Tabela3[],10,0)</f>
        <v>Carros</v>
      </c>
      <c r="L1302" t="e" cm="1">
        <f t="array" aca="1" ref="L1302" ca="1">IF(Tabela2[[#This Row],[PORTO]]=Tabela2[[#This Row],[DESTINO]],0,erro)</f>
        <v>#NAME?</v>
      </c>
      <c r="N1302">
        <f t="shared" ca="1" si="167"/>
        <v>100</v>
      </c>
      <c r="O1302">
        <f t="shared" ca="1" si="168"/>
        <v>6</v>
      </c>
      <c r="P1302">
        <f t="shared" ca="1" si="169"/>
        <v>5</v>
      </c>
      <c r="Q1302">
        <f t="shared" ca="1" si="165"/>
        <v>10</v>
      </c>
      <c r="R1302">
        <f t="shared" ca="1" si="166"/>
        <v>13</v>
      </c>
    </row>
    <row r="1303" spans="1:18">
      <c r="A1303">
        <f ca="1">VLOOKUP(O1303,Tabela3[],2,0)</f>
        <v>2005</v>
      </c>
      <c r="B1303" t="str">
        <f ca="1">VLOOKUP(P1303,Tabela3[],4,0)</f>
        <v>MAIO</v>
      </c>
      <c r="C1303" t="str">
        <f ca="1">VLOOKUP(Q1303,Tabela3[],5,0)</f>
        <v>Coréia do Sul</v>
      </c>
      <c r="D1303" t="str">
        <f ca="1">VLOOKUP(Q1303,Tabela3[],3,0)</f>
        <v>Samsung</v>
      </c>
      <c r="E1303" t="str">
        <f ca="1">IF(R1303=Q1303, (VLOOKUP(P1303+1,Tabela3[],5,0)),VLOOKUP(R1303,Tabela3[],5,0))</f>
        <v>Japão</v>
      </c>
      <c r="F1303" s="1">
        <f t="shared" ca="1" si="162"/>
        <v>38453</v>
      </c>
      <c r="G1303" s="1">
        <f t="shared" ca="1" si="163"/>
        <v>38457.92462969802</v>
      </c>
      <c r="H1303">
        <f t="shared" ca="1" si="164"/>
        <v>1</v>
      </c>
      <c r="I1303" t="str">
        <f ca="1">VLOOKUP(Q1303,Tabela3[],9,1)</f>
        <v>HMM Rotterdam</v>
      </c>
      <c r="J1303" t="str">
        <f ca="1">VLOOKUP(Q1303,Tabela3[],11,0)</f>
        <v>Crystal UHD 4k 65"</v>
      </c>
      <c r="K1303" t="str">
        <f ca="1">VLOOKUP(Q1303,Tabela3[],10,0)</f>
        <v>Eletrônicos</v>
      </c>
      <c r="L1303" t="e" cm="1">
        <f t="array" aca="1" ref="L1303" ca="1">IF(Tabela2[[#This Row],[PORTO]]=Tabela2[[#This Row],[DESTINO]],0,erro)</f>
        <v>#NAME?</v>
      </c>
      <c r="N1303">
        <f t="shared" ca="1" si="167"/>
        <v>1000</v>
      </c>
      <c r="O1303">
        <f t="shared" ca="1" si="168"/>
        <v>5</v>
      </c>
      <c r="P1303">
        <f t="shared" ca="1" si="169"/>
        <v>4</v>
      </c>
      <c r="Q1303">
        <f t="shared" ca="1" si="165"/>
        <v>14</v>
      </c>
      <c r="R1303">
        <f t="shared" ca="1" si="166"/>
        <v>11</v>
      </c>
    </row>
    <row r="1304" spans="1:18">
      <c r="A1304">
        <f ca="1">VLOOKUP(O1304,Tabela3[],2,0)</f>
        <v>2004</v>
      </c>
      <c r="B1304" t="str">
        <f ca="1">VLOOKUP(P1304,Tabela3[],4,0)</f>
        <v>JANEIRO</v>
      </c>
      <c r="C1304" t="str">
        <f ca="1">VLOOKUP(Q1304,Tabela3[],5,0)</f>
        <v>Japão</v>
      </c>
      <c r="D1304" t="str">
        <f ca="1">VLOOKUP(Q1304,Tabela3[],3,0)</f>
        <v>Toyota</v>
      </c>
      <c r="E1304" t="str">
        <f ca="1">IF(R1304=Q1304, (VLOOKUP(P1304+1,Tabela3[],5,0)),VLOOKUP(R1304,Tabela3[],5,0))</f>
        <v>França</v>
      </c>
      <c r="F1304" s="1">
        <f t="shared" ca="1" si="162"/>
        <v>38346</v>
      </c>
      <c r="G1304" s="1">
        <f t="shared" ca="1" si="163"/>
        <v>38355.49335158286</v>
      </c>
      <c r="H1304">
        <f t="shared" ca="1" si="164"/>
        <v>1</v>
      </c>
      <c r="I1304" t="str">
        <f ca="1">VLOOKUP(Q1304,Tabela3[],9,1)</f>
        <v>Trailer Carriers</v>
      </c>
      <c r="J1304" t="str">
        <f ca="1">VLOOKUP(Q1304,Tabela3[],11,0)</f>
        <v>HILUX CABINE DUPLA STD POWER PACK</v>
      </c>
      <c r="K1304" t="str">
        <f ca="1">VLOOKUP(Q1304,Tabela3[],10,0)</f>
        <v>Carros</v>
      </c>
      <c r="L1304" t="e" cm="1">
        <f t="array" aca="1" ref="L1304" ca="1">IF(Tabela2[[#This Row],[PORTO]]=Tabela2[[#This Row],[DESTINO]],0,erro)</f>
        <v>#NAME?</v>
      </c>
      <c r="N1304">
        <f t="shared" ca="1" si="167"/>
        <v>500</v>
      </c>
      <c r="O1304">
        <f t="shared" ca="1" si="168"/>
        <v>4</v>
      </c>
      <c r="P1304">
        <f t="shared" ca="1" si="169"/>
        <v>12</v>
      </c>
      <c r="Q1304">
        <f t="shared" ca="1" si="165"/>
        <v>9</v>
      </c>
      <c r="R1304">
        <f t="shared" ca="1" si="166"/>
        <v>22</v>
      </c>
    </row>
    <row r="1305" spans="1:18">
      <c r="A1305">
        <f ca="1">VLOOKUP(O1305,Tabela3[],2,0)</f>
        <v>2009</v>
      </c>
      <c r="B1305" t="str">
        <f ca="1">VLOOKUP(P1305,Tabela3[],4,0)</f>
        <v>AGOSTO</v>
      </c>
      <c r="C1305" t="str">
        <f ca="1">VLOOKUP(Q1305,Tabela3[],5,0)</f>
        <v>França</v>
      </c>
      <c r="D1305" t="str">
        <f ca="1">VLOOKUP(Q1305,Tabela3[],3,0)</f>
        <v> LVMH</v>
      </c>
      <c r="E1305" t="str">
        <f ca="1">IF(R1305=Q1305, (VLOOKUP(P1305+1,Tabela3[],5,0)),VLOOKUP(R1305,Tabela3[],5,0))</f>
        <v>Estados Unidos</v>
      </c>
      <c r="F1305" s="1">
        <f t="shared" ca="1" si="162"/>
        <v>40007</v>
      </c>
      <c r="G1305" s="1">
        <f t="shared" ca="1" si="163"/>
        <v>40012.023791133317</v>
      </c>
      <c r="H1305">
        <f t="shared" ca="1" si="164"/>
        <v>0</v>
      </c>
      <c r="I1305" t="str">
        <f ca="1">VLOOKUP(Q1305,Tabela3[],9,1)</f>
        <v>Emma Maersk</v>
      </c>
      <c r="J1305" t="str">
        <f ca="1">VLOOKUP(Q1305,Tabela3[],11,0)</f>
        <v>Louis Vuitton</v>
      </c>
      <c r="K1305" t="str">
        <f ca="1">VLOOKUP(Q1305,Tabela3[],10,0)</f>
        <v>Tecido</v>
      </c>
      <c r="L1305" t="e" cm="1">
        <f t="array" aca="1" ref="L1305" ca="1">IF(Tabela2[[#This Row],[PORTO]]=Tabela2[[#This Row],[DESTINO]],0,erro)</f>
        <v>#NAME?</v>
      </c>
      <c r="N1305">
        <f t="shared" ca="1" si="167"/>
        <v>17000</v>
      </c>
      <c r="O1305">
        <f t="shared" ca="1" si="168"/>
        <v>9</v>
      </c>
      <c r="P1305">
        <f t="shared" ca="1" si="169"/>
        <v>7</v>
      </c>
      <c r="Q1305">
        <f t="shared" ca="1" si="165"/>
        <v>22</v>
      </c>
      <c r="R1305">
        <f t="shared" ca="1" si="166"/>
        <v>3</v>
      </c>
    </row>
    <row r="1306" spans="1:18">
      <c r="A1306">
        <f ca="1">VLOOKUP(O1306,Tabela3[],2,0)</f>
        <v>2004</v>
      </c>
      <c r="B1306" t="str">
        <f ca="1">VLOOKUP(P1306,Tabela3[],4,0)</f>
        <v>FEVEREIRO</v>
      </c>
      <c r="C1306" t="str">
        <f ca="1">VLOOKUP(Q1306,Tabela3[],5,0)</f>
        <v>Reino Unido</v>
      </c>
      <c r="D1306" t="str">
        <f ca="1">VLOOKUP(Q1306,Tabela3[],3,0)</f>
        <v>Unilever</v>
      </c>
      <c r="E1306" t="str">
        <f ca="1">IF(R1306=Q1306, (VLOOKUP(P1306+1,Tabela3[],5,0)),VLOOKUP(R1306,Tabela3[],5,0))</f>
        <v>Itália</v>
      </c>
      <c r="F1306" s="1">
        <f t="shared" ca="1" si="162"/>
        <v>37992</v>
      </c>
      <c r="G1306" s="1">
        <f t="shared" ca="1" si="163"/>
        <v>37999.49659375527</v>
      </c>
      <c r="H1306">
        <f t="shared" ca="1" si="164"/>
        <v>0</v>
      </c>
      <c r="I1306" t="str">
        <f ca="1">VLOOKUP(Q1306,Tabela3[],9,1)</f>
        <v>HMM Helsinki</v>
      </c>
      <c r="J1306" t="str">
        <f ca="1">VLOOKUP(Q1306,Tabela3[],11,0)</f>
        <v xml:space="preserve">Shampoo </v>
      </c>
      <c r="K1306" t="str">
        <f ca="1">VLOOKUP(Q1306,Tabela3[],10,0)</f>
        <v>Quimico</v>
      </c>
      <c r="L1306" t="e" cm="1">
        <f t="array" aca="1" ref="L1306" ca="1">IF(Tabela2[[#This Row],[PORTO]]=Tabela2[[#This Row],[DESTINO]],0,erro)</f>
        <v>#NAME?</v>
      </c>
      <c r="N1306">
        <f t="shared" ca="1" si="167"/>
        <v>1730000</v>
      </c>
      <c r="O1306">
        <f t="shared" ca="1" si="168"/>
        <v>4</v>
      </c>
      <c r="P1306">
        <f t="shared" ca="1" si="169"/>
        <v>1</v>
      </c>
      <c r="Q1306">
        <f t="shared" ca="1" si="165"/>
        <v>24</v>
      </c>
      <c r="R1306">
        <f t="shared" ca="1" si="166"/>
        <v>18</v>
      </c>
    </row>
    <row r="1307" spans="1:18">
      <c r="A1307">
        <f ca="1">VLOOKUP(O1307,Tabela3[],2,0)</f>
        <v>2002</v>
      </c>
      <c r="B1307" t="str">
        <f ca="1">VLOOKUP(P1307,Tabela3[],4,0)</f>
        <v>FEVEREIRO</v>
      </c>
      <c r="C1307" t="str">
        <f ca="1">VLOOKUP(Q1307,Tabela3[],5,0)</f>
        <v>Canadá</v>
      </c>
      <c r="D1307" t="str">
        <f ca="1">VLOOKUP(Q1307,Tabela3[],3,0)</f>
        <v>Shopify</v>
      </c>
      <c r="E1307" t="str">
        <f ca="1">IF(R1307=Q1307, (VLOOKUP(P1307+1,Tabela3[],5,0)),VLOOKUP(R1307,Tabela3[],5,0))</f>
        <v>Holanda</v>
      </c>
      <c r="F1307" s="1">
        <f t="shared" ca="1" si="162"/>
        <v>37277</v>
      </c>
      <c r="G1307" s="1">
        <f t="shared" ca="1" si="163"/>
        <v>37283.653860927014</v>
      </c>
      <c r="H1307">
        <f t="shared" ca="1" si="164"/>
        <v>1</v>
      </c>
      <c r="I1307" t="str">
        <f ca="1">VLOOKUP(Q1307,Tabela3[],9,1)</f>
        <v>HMM Southampton</v>
      </c>
      <c r="J1307" t="str">
        <f ca="1">VLOOKUP(Q1307,Tabela3[],11,0)</f>
        <v>TORRADORES DE CAFÉ</v>
      </c>
      <c r="K1307" t="str">
        <f ca="1">VLOOKUP(Q1307,Tabela3[],10,0)</f>
        <v>Geral</v>
      </c>
      <c r="L1307" t="e" cm="1">
        <f t="array" aca="1" ref="L1307" ca="1">IF(Tabela2[[#This Row],[PORTO]]=Tabela2[[#This Row],[DESTINO]],0,erro)</f>
        <v>#NAME?</v>
      </c>
      <c r="N1307">
        <f t="shared" ca="1" si="167"/>
        <v>1000</v>
      </c>
      <c r="O1307">
        <f t="shared" ca="1" si="168"/>
        <v>2</v>
      </c>
      <c r="P1307">
        <f t="shared" ca="1" si="169"/>
        <v>1</v>
      </c>
      <c r="Q1307">
        <f t="shared" ca="1" si="165"/>
        <v>33</v>
      </c>
      <c r="R1307">
        <f t="shared" ca="1" si="166"/>
        <v>15</v>
      </c>
    </row>
    <row r="1308" spans="1:18">
      <c r="A1308">
        <f ca="1">VLOOKUP(O1308,Tabela3[],2,0)</f>
        <v>2004</v>
      </c>
      <c r="B1308" t="str">
        <f ca="1">VLOOKUP(P1308,Tabela3[],4,0)</f>
        <v>SETEMBRO</v>
      </c>
      <c r="C1308" t="str">
        <f ca="1">VLOOKUP(Q1308,Tabela3[],5,0)</f>
        <v>Coréia do Sul</v>
      </c>
      <c r="D1308" t="str">
        <f ca="1">VLOOKUP(Q1308,Tabela3[],3,0)</f>
        <v>Samsung</v>
      </c>
      <c r="E1308" t="str">
        <f ca="1">IF(R1308=Q1308, (VLOOKUP(P1308+1,Tabela3[],5,0)),VLOOKUP(R1308,Tabela3[],5,0))</f>
        <v>Holanda</v>
      </c>
      <c r="F1308" s="1">
        <f t="shared" ca="1" si="162"/>
        <v>38209</v>
      </c>
      <c r="G1308" s="1">
        <f t="shared" ca="1" si="163"/>
        <v>38213.039544529573</v>
      </c>
      <c r="H1308">
        <f t="shared" ca="1" si="164"/>
        <v>0</v>
      </c>
      <c r="I1308" t="str">
        <f ca="1">VLOOKUP(Q1308,Tabela3[],9,1)</f>
        <v>HMM Rotterdam</v>
      </c>
      <c r="J1308" t="str">
        <f ca="1">VLOOKUP(Q1308,Tabela3[],11,0)</f>
        <v>QLED 4k 75"</v>
      </c>
      <c r="K1308" t="str">
        <f ca="1">VLOOKUP(Q1308,Tabela3[],10,0)</f>
        <v>Eletrônicos</v>
      </c>
      <c r="L1308" t="e" cm="1">
        <f t="array" aca="1" ref="L1308" ca="1">IF(Tabela2[[#This Row],[PORTO]]=Tabela2[[#This Row],[DESTINO]],0,erro)</f>
        <v>#NAME?</v>
      </c>
      <c r="N1308">
        <f t="shared" ca="1" si="167"/>
        <v>2500</v>
      </c>
      <c r="O1308">
        <f t="shared" ca="1" si="168"/>
        <v>4</v>
      </c>
      <c r="P1308">
        <f t="shared" ca="1" si="169"/>
        <v>8</v>
      </c>
      <c r="Q1308">
        <f t="shared" ca="1" si="165"/>
        <v>13</v>
      </c>
      <c r="R1308">
        <f t="shared" ca="1" si="166"/>
        <v>16</v>
      </c>
    </row>
    <row r="1309" spans="1:18">
      <c r="A1309">
        <f ca="1">VLOOKUP(O1309,Tabela3[],2,0)</f>
        <v>2005</v>
      </c>
      <c r="B1309" t="str">
        <f ca="1">VLOOKUP(P1309,Tabela3[],4,0)</f>
        <v>ABRIL</v>
      </c>
      <c r="C1309" t="str">
        <f ca="1">VLOOKUP(Q1309,Tabela3[],5,0)</f>
        <v>Brasil</v>
      </c>
      <c r="D1309" t="str">
        <f ca="1">VLOOKUP(Q1309,Tabela3[],3,0)</f>
        <v>VALE</v>
      </c>
      <c r="E1309" t="str">
        <f ca="1">IF(R1309=Q1309, (VLOOKUP(P1309+1,Tabela3[],5,0)),VLOOKUP(R1309,Tabela3[],5,0))</f>
        <v>França</v>
      </c>
      <c r="F1309" s="1">
        <f t="shared" ca="1" si="162"/>
        <v>38432</v>
      </c>
      <c r="G1309" s="1">
        <f t="shared" ca="1" si="163"/>
        <v>38437.601566427496</v>
      </c>
      <c r="H1309">
        <f t="shared" ca="1" si="164"/>
        <v>1</v>
      </c>
      <c r="I1309" t="str">
        <f ca="1">VLOOKUP(Q1309,Tabela3[],9,1)</f>
        <v>Lan Hua Hai</v>
      </c>
      <c r="J1309" t="str">
        <f ca="1">VLOOKUP(Q1309,Tabela3[],11,0)</f>
        <v>Manganês</v>
      </c>
      <c r="K1309" t="str">
        <f ca="1">VLOOKUP(Q1309,Tabela3[],10,0)</f>
        <v>Minério</v>
      </c>
      <c r="L1309" t="e" cm="1">
        <f t="array" aca="1" ref="L1309" ca="1">IF(Tabela2[[#This Row],[PORTO]]=Tabela2[[#This Row],[DESTINO]],0,erro)</f>
        <v>#NAME?</v>
      </c>
      <c r="N1309">
        <f t="shared" ca="1" si="167"/>
        <v>0</v>
      </c>
      <c r="O1309">
        <f t="shared" ca="1" si="168"/>
        <v>5</v>
      </c>
      <c r="P1309">
        <f t="shared" ca="1" si="169"/>
        <v>3</v>
      </c>
      <c r="Q1309">
        <f t="shared" ca="1" si="165"/>
        <v>29</v>
      </c>
      <c r="R1309">
        <f t="shared" ca="1" si="166"/>
        <v>22</v>
      </c>
    </row>
    <row r="1310" spans="1:18">
      <c r="A1310">
        <f ca="1">VLOOKUP(O1310,Tabela3[],2,0)</f>
        <v>2008</v>
      </c>
      <c r="B1310" t="str">
        <f ca="1">VLOOKUP(P1310,Tabela3[],4,0)</f>
        <v>JULHO</v>
      </c>
      <c r="C1310" t="str">
        <f ca="1">VLOOKUP(Q1310,Tabela3[],5,0)</f>
        <v>Japão</v>
      </c>
      <c r="D1310" t="str">
        <f ca="1">VLOOKUP(Q1310,Tabela3[],3,0)</f>
        <v>Toyota</v>
      </c>
      <c r="E1310" t="str">
        <f ca="1">IF(R1310=Q1310, (VLOOKUP(P1310+1,Tabela3[],5,0)),VLOOKUP(R1310,Tabela3[],5,0))</f>
        <v>Reino Unido</v>
      </c>
      <c r="F1310" s="1">
        <f t="shared" ca="1" si="162"/>
        <v>39610</v>
      </c>
      <c r="G1310" s="1">
        <f t="shared" ca="1" si="163"/>
        <v>39615.326775265989</v>
      </c>
      <c r="H1310">
        <f t="shared" ca="1" si="164"/>
        <v>1</v>
      </c>
      <c r="I1310" t="str">
        <f ca="1">VLOOKUP(Q1310,Tabela3[],9,1)</f>
        <v>Trailer Carriers</v>
      </c>
      <c r="J1310" t="str">
        <f ca="1">VLOOKUP(Q1310,Tabela3[],11,0)</f>
        <v>COROLLA CROSS XR</v>
      </c>
      <c r="K1310" t="str">
        <f ca="1">VLOOKUP(Q1310,Tabela3[],10,0)</f>
        <v>Carros</v>
      </c>
      <c r="L1310" t="e" cm="1">
        <f t="array" aca="1" ref="L1310" ca="1">IF(Tabela2[[#This Row],[PORTO]]=Tabela2[[#This Row],[DESTINO]],0,erro)</f>
        <v>#NAME?</v>
      </c>
      <c r="N1310">
        <f t="shared" ca="1" si="167"/>
        <v>100</v>
      </c>
      <c r="O1310">
        <f t="shared" ca="1" si="168"/>
        <v>8</v>
      </c>
      <c r="P1310">
        <f t="shared" ca="1" si="169"/>
        <v>6</v>
      </c>
      <c r="Q1310">
        <f t="shared" ca="1" si="165"/>
        <v>11</v>
      </c>
      <c r="R1310">
        <f t="shared" ca="1" si="166"/>
        <v>24</v>
      </c>
    </row>
    <row r="1311" spans="1:18">
      <c r="A1311">
        <f ca="1">VLOOKUP(O1311,Tabela3[],2,0)</f>
        <v>2005</v>
      </c>
      <c r="B1311" t="str">
        <f ca="1">VLOOKUP(P1311,Tabela3[],4,0)</f>
        <v>FEVEREIRO</v>
      </c>
      <c r="C1311" t="str">
        <f ca="1">VLOOKUP(Q1311,Tabela3[],5,0)</f>
        <v>França</v>
      </c>
      <c r="D1311" t="str">
        <f ca="1">VLOOKUP(Q1311,Tabela3[],3,0)</f>
        <v> LVMH</v>
      </c>
      <c r="E1311" t="str">
        <f ca="1">IF(R1311=Q1311, (VLOOKUP(P1311+1,Tabela3[],5,0)),VLOOKUP(R1311,Tabela3[],5,0))</f>
        <v>Estados Unidos</v>
      </c>
      <c r="F1311" s="1">
        <f t="shared" ca="1" si="162"/>
        <v>38378</v>
      </c>
      <c r="G1311" s="1">
        <f t="shared" ca="1" si="163"/>
        <v>38385.732103593684</v>
      </c>
      <c r="H1311">
        <f t="shared" ca="1" si="164"/>
        <v>1</v>
      </c>
      <c r="I1311" t="str">
        <f ca="1">VLOOKUP(Q1311,Tabela3[],9,1)</f>
        <v>Emma Maersk</v>
      </c>
      <c r="J1311" t="str">
        <f ca="1">VLOOKUP(Q1311,Tabela3[],11,0)</f>
        <v>Guerlain</v>
      </c>
      <c r="K1311" t="str">
        <f ca="1">VLOOKUP(Q1311,Tabela3[],10,0)</f>
        <v>Tecido</v>
      </c>
      <c r="L1311" t="e" cm="1">
        <f t="array" aca="1" ref="L1311" ca="1">IF(Tabela2[[#This Row],[PORTO]]=Tabela2[[#This Row],[DESTINO]],0,erro)</f>
        <v>#NAME?</v>
      </c>
      <c r="N1311">
        <f t="shared" ca="1" si="167"/>
        <v>49000</v>
      </c>
      <c r="O1311">
        <f t="shared" ca="1" si="168"/>
        <v>5</v>
      </c>
      <c r="P1311">
        <f t="shared" ca="1" si="169"/>
        <v>1</v>
      </c>
      <c r="Q1311">
        <f t="shared" ca="1" si="165"/>
        <v>23</v>
      </c>
      <c r="R1311">
        <f t="shared" ca="1" si="166"/>
        <v>4</v>
      </c>
    </row>
    <row r="1312" spans="1:18">
      <c r="A1312">
        <f ca="1">VLOOKUP(O1312,Tabela3[],2,0)</f>
        <v>2005</v>
      </c>
      <c r="B1312" t="str">
        <f ca="1">VLOOKUP(P1312,Tabela3[],4,0)</f>
        <v>JANEIRO</v>
      </c>
      <c r="C1312" t="str">
        <f ca="1">VLOOKUP(Q1312,Tabela3[],5,0)</f>
        <v>Canadá</v>
      </c>
      <c r="D1312" t="str">
        <f ca="1">VLOOKUP(Q1312,Tabela3[],3,0)</f>
        <v>Shopify</v>
      </c>
      <c r="E1312" t="str">
        <f ca="1">IF(R1312=Q1312, (VLOOKUP(P1312+1,Tabela3[],5,0)),VLOOKUP(R1312,Tabela3[],5,0))</f>
        <v>Holanda</v>
      </c>
      <c r="F1312" s="1">
        <f t="shared" ca="1" si="162"/>
        <v>38359</v>
      </c>
      <c r="G1312" s="1">
        <f t="shared" ca="1" si="163"/>
        <v>38360.724461905964</v>
      </c>
      <c r="H1312">
        <f t="shared" ca="1" si="164"/>
        <v>0</v>
      </c>
      <c r="I1312" t="str">
        <f ca="1">VLOOKUP(Q1312,Tabela3[],9,1)</f>
        <v>HMM Southampton</v>
      </c>
      <c r="J1312" t="str">
        <f ca="1">VLOOKUP(Q1312,Tabela3[],11,0)</f>
        <v>TORRADORES DE CAFÉ</v>
      </c>
      <c r="K1312" t="str">
        <f ca="1">VLOOKUP(Q1312,Tabela3[],10,0)</f>
        <v>Geral</v>
      </c>
      <c r="L1312" t="e" cm="1">
        <f t="array" aca="1" ref="L1312" ca="1">IF(Tabela2[[#This Row],[PORTO]]=Tabela2[[#This Row],[DESTINO]],0,erro)</f>
        <v>#NAME?</v>
      </c>
      <c r="N1312">
        <f t="shared" ca="1" si="167"/>
        <v>2000</v>
      </c>
      <c r="O1312">
        <f t="shared" ca="1" si="168"/>
        <v>5</v>
      </c>
      <c r="P1312">
        <f t="shared" ca="1" si="169"/>
        <v>0</v>
      </c>
      <c r="Q1312">
        <f t="shared" ca="1" si="165"/>
        <v>33</v>
      </c>
      <c r="R1312">
        <f t="shared" ca="1" si="166"/>
        <v>15</v>
      </c>
    </row>
    <row r="1313" spans="1:18">
      <c r="A1313">
        <f ca="1">VLOOKUP(O1313,Tabela3[],2,0)</f>
        <v>2009</v>
      </c>
      <c r="B1313" t="str">
        <f ca="1">VLOOKUP(P1313,Tabela3[],4,0)</f>
        <v>DEZEMBRO</v>
      </c>
      <c r="C1313" t="str">
        <f ca="1">VLOOKUP(Q1313,Tabela3[],5,0)</f>
        <v>Reino Unido</v>
      </c>
      <c r="D1313" t="str">
        <f ca="1">VLOOKUP(Q1313,Tabela3[],3,0)</f>
        <v>Unilever</v>
      </c>
      <c r="E1313" t="str">
        <f ca="1">IF(R1313=Q1313, (VLOOKUP(P1313+1,Tabela3[],5,0)),VLOOKUP(R1313,Tabela3[],5,0))</f>
        <v>Coréia do Sul</v>
      </c>
      <c r="F1313" s="1">
        <f t="shared" ca="1" si="162"/>
        <v>40124</v>
      </c>
      <c r="G1313" s="1">
        <f t="shared" ca="1" si="163"/>
        <v>40128.790274968174</v>
      </c>
      <c r="H1313">
        <f t="shared" ca="1" si="164"/>
        <v>0</v>
      </c>
      <c r="I1313" t="str">
        <f ca="1">VLOOKUP(Q1313,Tabela3[],9,1)</f>
        <v>HMM Helsinki</v>
      </c>
      <c r="J1313" t="str">
        <f ca="1">VLOOKUP(Q1313,Tabela3[],11,0)</f>
        <v xml:space="preserve">Desodorante Antitranspirante Aerosol </v>
      </c>
      <c r="K1313" t="str">
        <f ca="1">VLOOKUP(Q1313,Tabela3[],10,0)</f>
        <v>Quimico</v>
      </c>
      <c r="L1313" t="e" cm="1">
        <f t="array" aca="1" ref="L1313" ca="1">IF(Tabela2[[#This Row],[PORTO]]=Tabela2[[#This Row],[DESTINO]],0,erro)</f>
        <v>#NAME?</v>
      </c>
      <c r="N1313">
        <f t="shared" ca="1" si="167"/>
        <v>1330000</v>
      </c>
      <c r="O1313">
        <f t="shared" ca="1" si="168"/>
        <v>9</v>
      </c>
      <c r="P1313">
        <f t="shared" ca="1" si="169"/>
        <v>11</v>
      </c>
      <c r="Q1313">
        <f t="shared" ca="1" si="165"/>
        <v>25</v>
      </c>
      <c r="R1313">
        <f t="shared" ca="1" si="166"/>
        <v>12</v>
      </c>
    </row>
    <row r="1314" spans="1:18">
      <c r="A1314">
        <f ca="1">VLOOKUP(O1314,Tabela3[],2,0)</f>
        <v>2000</v>
      </c>
      <c r="B1314" t="str">
        <f ca="1">VLOOKUP(P1314,Tabela3[],4,0)</f>
        <v>AGOSTO</v>
      </c>
      <c r="C1314" t="str">
        <f ca="1">VLOOKUP(Q1314,Tabela3[],5,0)</f>
        <v>França</v>
      </c>
      <c r="D1314" t="str">
        <f ca="1">VLOOKUP(Q1314,Tabela3[],3,0)</f>
        <v> LVMH</v>
      </c>
      <c r="E1314" t="str">
        <f ca="1">IF(R1314=Q1314, (VLOOKUP(P1314+1,Tabela3[],5,0)),VLOOKUP(R1314,Tabela3[],5,0))</f>
        <v>Holanda</v>
      </c>
      <c r="F1314" s="1">
        <f t="shared" ca="1" si="162"/>
        <v>36716</v>
      </c>
      <c r="G1314" s="1">
        <f t="shared" ca="1" si="163"/>
        <v>36717.12047975813</v>
      </c>
      <c r="H1314">
        <f t="shared" ca="1" si="164"/>
        <v>0</v>
      </c>
      <c r="I1314" t="str">
        <f ca="1">VLOOKUP(Q1314,Tabela3[],9,1)</f>
        <v>Emma Maersk</v>
      </c>
      <c r="J1314" t="str">
        <f ca="1">VLOOKUP(Q1314,Tabela3[],11,0)</f>
        <v>Clos Des Lambrys</v>
      </c>
      <c r="K1314" t="str">
        <f ca="1">VLOOKUP(Q1314,Tabela3[],10,0)</f>
        <v>Tecido</v>
      </c>
      <c r="L1314" t="e" cm="1">
        <f t="array" aca="1" ref="L1314" ca="1">IF(Tabela2[[#This Row],[PORTO]]=Tabela2[[#This Row],[DESTINO]],0,erro)</f>
        <v>#NAME?</v>
      </c>
      <c r="N1314">
        <f t="shared" ca="1" si="167"/>
        <v>48000</v>
      </c>
      <c r="O1314">
        <f t="shared" ca="1" si="168"/>
        <v>0</v>
      </c>
      <c r="P1314">
        <f t="shared" ca="1" si="169"/>
        <v>7</v>
      </c>
      <c r="Q1314">
        <f t="shared" ca="1" si="165"/>
        <v>21</v>
      </c>
      <c r="R1314">
        <f t="shared" ca="1" si="166"/>
        <v>15</v>
      </c>
    </row>
    <row r="1315" spans="1:18">
      <c r="A1315">
        <f ca="1">VLOOKUP(O1315,Tabela3[],2,0)</f>
        <v>2009</v>
      </c>
      <c r="B1315" t="str">
        <f ca="1">VLOOKUP(P1315,Tabela3[],4,0)</f>
        <v>MARÇO</v>
      </c>
      <c r="C1315" t="str">
        <f ca="1">VLOOKUP(Q1315,Tabela3[],5,0)</f>
        <v>Estados Unidos</v>
      </c>
      <c r="D1315" t="str">
        <f ca="1">VLOOKUP(Q1315,Tabela3[],3,0)</f>
        <v>Amazon</v>
      </c>
      <c r="E1315" t="str">
        <f ca="1">IF(R1315=Q1315, (VLOOKUP(P1315+1,Tabela3[],5,0)),VLOOKUP(R1315,Tabela3[],5,0))</f>
        <v>Holanda</v>
      </c>
      <c r="F1315" s="1">
        <f t="shared" ca="1" si="162"/>
        <v>39846</v>
      </c>
      <c r="G1315" s="1">
        <f t="shared" ca="1" si="163"/>
        <v>39853.018573354617</v>
      </c>
      <c r="H1315">
        <f t="shared" ca="1" si="164"/>
        <v>1</v>
      </c>
      <c r="I1315" t="str">
        <f ca="1">VLOOKUP(Q1315,Tabela3[],9,1)</f>
        <v>HMM Algeciras</v>
      </c>
      <c r="J1315" t="str">
        <f ca="1">VLOOKUP(Q1315,Tabela3[],11,0)</f>
        <v>Colchão Baby Light D18</v>
      </c>
      <c r="K1315" t="str">
        <f ca="1">VLOOKUP(Q1315,Tabela3[],10,0)</f>
        <v>Geral</v>
      </c>
      <c r="L1315" t="e" cm="1">
        <f t="array" aca="1" ref="L1315" ca="1">IF(Tabela2[[#This Row],[PORTO]]=Tabela2[[#This Row],[DESTINO]],0,erro)</f>
        <v>#NAME?</v>
      </c>
      <c r="N1315">
        <f t="shared" ca="1" si="167"/>
        <v>2000</v>
      </c>
      <c r="O1315">
        <f t="shared" ca="1" si="168"/>
        <v>9</v>
      </c>
      <c r="P1315">
        <f t="shared" ca="1" si="169"/>
        <v>2</v>
      </c>
      <c r="Q1315">
        <f t="shared" ca="1" si="165"/>
        <v>4</v>
      </c>
      <c r="R1315">
        <f t="shared" ca="1" si="166"/>
        <v>17</v>
      </c>
    </row>
    <row r="1316" spans="1:18">
      <c r="A1316">
        <f ca="1">VLOOKUP(O1316,Tabela3[],2,0)</f>
        <v>2004</v>
      </c>
      <c r="B1316" t="str">
        <f ca="1">VLOOKUP(P1316,Tabela3[],4,0)</f>
        <v>OUTUBRO</v>
      </c>
      <c r="C1316" t="str">
        <f ca="1">VLOOKUP(Q1316,Tabela3[],5,0)</f>
        <v>Estados Unidos</v>
      </c>
      <c r="D1316" t="str">
        <f ca="1">VLOOKUP(Q1316,Tabela3[],3,0)</f>
        <v>Amazon</v>
      </c>
      <c r="E1316" t="str">
        <f ca="1">IF(R1316=Q1316, (VLOOKUP(P1316+1,Tabela3[],5,0)),VLOOKUP(R1316,Tabela3[],5,0))</f>
        <v>Holanda</v>
      </c>
      <c r="F1316" s="1">
        <f t="shared" ca="1" si="162"/>
        <v>38246</v>
      </c>
      <c r="G1316" s="1">
        <f t="shared" ca="1" si="163"/>
        <v>38254.048162731036</v>
      </c>
      <c r="H1316">
        <f t="shared" ca="1" si="164"/>
        <v>0</v>
      </c>
      <c r="I1316" t="str">
        <f ca="1">VLOOKUP(Q1316,Tabela3[],9,1)</f>
        <v>HMM Algeciras</v>
      </c>
      <c r="J1316" t="str">
        <f ca="1">VLOOKUP(Q1316,Tabela3[],11,0)</f>
        <v>Colchão Baby Light D18</v>
      </c>
      <c r="K1316" t="str">
        <f ca="1">VLOOKUP(Q1316,Tabela3[],10,0)</f>
        <v>Geral</v>
      </c>
      <c r="L1316" t="e" cm="1">
        <f t="array" aca="1" ref="L1316" ca="1">IF(Tabela2[[#This Row],[PORTO]]=Tabela2[[#This Row],[DESTINO]],0,erro)</f>
        <v>#NAME?</v>
      </c>
      <c r="N1316">
        <f t="shared" ca="1" si="167"/>
        <v>5000</v>
      </c>
      <c r="O1316">
        <f t="shared" ca="1" si="168"/>
        <v>4</v>
      </c>
      <c r="P1316">
        <f t="shared" ca="1" si="169"/>
        <v>9</v>
      </c>
      <c r="Q1316">
        <f t="shared" ca="1" si="165"/>
        <v>4</v>
      </c>
      <c r="R1316">
        <f t="shared" ca="1" si="166"/>
        <v>17</v>
      </c>
    </row>
    <row r="1317" spans="1:18">
      <c r="A1317">
        <f ca="1">VLOOKUP(O1317,Tabela3[],2,0)</f>
        <v>2004</v>
      </c>
      <c r="B1317" t="str">
        <f ca="1">VLOOKUP(P1317,Tabela3[],4,0)</f>
        <v>FEVEREIRO</v>
      </c>
      <c r="C1317" t="str">
        <f ca="1">VLOOKUP(Q1317,Tabela3[],5,0)</f>
        <v>Reino Unido</v>
      </c>
      <c r="D1317" t="str">
        <f ca="1">VLOOKUP(Q1317,Tabela3[],3,0)</f>
        <v>Unilever</v>
      </c>
      <c r="E1317" t="str">
        <f ca="1">IF(R1317=Q1317, (VLOOKUP(P1317+1,Tabela3[],5,0)),VLOOKUP(R1317,Tabela3[],5,0))</f>
        <v>Estados Unidos</v>
      </c>
      <c r="F1317" s="1">
        <f t="shared" ca="1" si="162"/>
        <v>38010</v>
      </c>
      <c r="G1317" s="1">
        <f t="shared" ca="1" si="163"/>
        <v>38015.28494550594</v>
      </c>
      <c r="H1317">
        <f t="shared" ca="1" si="164"/>
        <v>1</v>
      </c>
      <c r="I1317" t="str">
        <f ca="1">VLOOKUP(Q1317,Tabela3[],9,1)</f>
        <v>HMM Helsinki</v>
      </c>
      <c r="J1317" t="str">
        <f ca="1">VLOOKUP(Q1317,Tabela3[],11,0)</f>
        <v xml:space="preserve">Shampoo </v>
      </c>
      <c r="K1317" t="str">
        <f ca="1">VLOOKUP(Q1317,Tabela3[],10,0)</f>
        <v>Quimico</v>
      </c>
      <c r="L1317" t="e" cm="1">
        <f t="array" aca="1" ref="L1317" ca="1">IF(Tabela2[[#This Row],[PORTO]]=Tabela2[[#This Row],[DESTINO]],0,erro)</f>
        <v>#NAME?</v>
      </c>
      <c r="N1317">
        <f t="shared" ca="1" si="167"/>
        <v>350000</v>
      </c>
      <c r="O1317">
        <f t="shared" ca="1" si="168"/>
        <v>4</v>
      </c>
      <c r="P1317">
        <f t="shared" ca="1" si="169"/>
        <v>1</v>
      </c>
      <c r="Q1317">
        <f t="shared" ca="1" si="165"/>
        <v>24</v>
      </c>
      <c r="R1317">
        <f t="shared" ca="1" si="166"/>
        <v>4</v>
      </c>
    </row>
    <row r="1318" spans="1:18">
      <c r="A1318">
        <f ca="1">VLOOKUP(O1318,Tabela3[],2,0)</f>
        <v>2005</v>
      </c>
      <c r="B1318" t="str">
        <f ca="1">VLOOKUP(P1318,Tabela3[],4,0)</f>
        <v>FEVEREIRO</v>
      </c>
      <c r="C1318" t="str">
        <f ca="1">VLOOKUP(Q1318,Tabela3[],5,0)</f>
        <v>França</v>
      </c>
      <c r="D1318" t="str">
        <f ca="1">VLOOKUP(Q1318,Tabela3[],3,0)</f>
        <v> LVMH</v>
      </c>
      <c r="E1318" t="str">
        <f ca="1">IF(R1318=Q1318, (VLOOKUP(P1318+1,Tabela3[],5,0)),VLOOKUP(R1318,Tabela3[],5,0))</f>
        <v>Itália</v>
      </c>
      <c r="F1318" s="1">
        <f t="shared" ca="1" si="162"/>
        <v>38353</v>
      </c>
      <c r="G1318" s="1">
        <f t="shared" ca="1" si="163"/>
        <v>38353.352759093177</v>
      </c>
      <c r="H1318">
        <f t="shared" ca="1" si="164"/>
        <v>0</v>
      </c>
      <c r="I1318" t="str">
        <f ca="1">VLOOKUP(Q1318,Tabela3[],9,1)</f>
        <v>Emma Maersk</v>
      </c>
      <c r="J1318" t="str">
        <f ca="1">VLOOKUP(Q1318,Tabela3[],11,0)</f>
        <v>Guerlain</v>
      </c>
      <c r="K1318" t="str">
        <f ca="1">VLOOKUP(Q1318,Tabela3[],10,0)</f>
        <v>Tecido</v>
      </c>
      <c r="L1318" t="e" cm="1">
        <f t="array" aca="1" ref="L1318" ca="1">IF(Tabela2[[#This Row],[PORTO]]=Tabela2[[#This Row],[DESTINO]],0,erro)</f>
        <v>#NAME?</v>
      </c>
      <c r="N1318">
        <f t="shared" ca="1" si="167"/>
        <v>31000</v>
      </c>
      <c r="O1318">
        <f t="shared" ca="1" si="168"/>
        <v>5</v>
      </c>
      <c r="P1318">
        <f t="shared" ca="1" si="169"/>
        <v>1</v>
      </c>
      <c r="Q1318">
        <f t="shared" ca="1" si="165"/>
        <v>23</v>
      </c>
      <c r="R1318">
        <f t="shared" ca="1" si="166"/>
        <v>18</v>
      </c>
    </row>
    <row r="1319" spans="1:18">
      <c r="A1319">
        <f ca="1">VLOOKUP(O1319,Tabela3[],2,0)</f>
        <v>2007</v>
      </c>
      <c r="B1319" t="str">
        <f ca="1">VLOOKUP(P1319,Tabela3[],4,0)</f>
        <v>NOVEMBRO</v>
      </c>
      <c r="C1319" t="str">
        <f ca="1">VLOOKUP(Q1319,Tabela3[],5,0)</f>
        <v>China</v>
      </c>
      <c r="D1319" t="str">
        <f ca="1">VLOOKUP(Q1319,Tabela3[],3,0)</f>
        <v>Alibaba Group</v>
      </c>
      <c r="E1319" t="str">
        <f ca="1">IF(R1319=Q1319, (VLOOKUP(P1319+1,Tabela3[],5,0)),VLOOKUP(R1319,Tabela3[],5,0))</f>
        <v>Estados Unidos</v>
      </c>
      <c r="F1319" s="1">
        <f t="shared" ca="1" si="162"/>
        <v>39367</v>
      </c>
      <c r="G1319" s="1">
        <f t="shared" ca="1" si="163"/>
        <v>39376.287469043767</v>
      </c>
      <c r="H1319">
        <f t="shared" ca="1" si="164"/>
        <v>0</v>
      </c>
      <c r="I1319" t="str">
        <f ca="1">VLOOKUP(Q1319,Tabela3[],9,1)</f>
        <v>HMM St Petersburg</v>
      </c>
      <c r="J1319" t="str">
        <f ca="1">VLOOKUP(Q1319,Tabela3[],11,0)</f>
        <v>Serração Portatil</v>
      </c>
      <c r="K1319" t="str">
        <f ca="1">VLOOKUP(Q1319,Tabela3[],10,0)</f>
        <v>Maquinário</v>
      </c>
      <c r="L1319" t="e" cm="1">
        <f t="array" aca="1" ref="L1319" ca="1">IF(Tabela2[[#This Row],[PORTO]]=Tabela2[[#This Row],[DESTINO]],0,erro)</f>
        <v>#NAME?</v>
      </c>
      <c r="N1319">
        <f t="shared" ca="1" si="167"/>
        <v>40</v>
      </c>
      <c r="O1319">
        <f t="shared" ca="1" si="168"/>
        <v>7</v>
      </c>
      <c r="P1319">
        <f t="shared" ca="1" si="169"/>
        <v>10</v>
      </c>
      <c r="Q1319">
        <f t="shared" ca="1" si="165"/>
        <v>0</v>
      </c>
      <c r="R1319">
        <f t="shared" ca="1" si="166"/>
        <v>4</v>
      </c>
    </row>
    <row r="1320" spans="1:18">
      <c r="A1320">
        <f ca="1">VLOOKUP(O1320,Tabela3[],2,0)</f>
        <v>2005</v>
      </c>
      <c r="B1320" t="str">
        <f ca="1">VLOOKUP(P1320,Tabela3[],4,0)</f>
        <v>JANEIRO</v>
      </c>
      <c r="C1320" t="str">
        <f ca="1">VLOOKUP(Q1320,Tabela3[],5,0)</f>
        <v>Reino Unido</v>
      </c>
      <c r="D1320" t="str">
        <f ca="1">VLOOKUP(Q1320,Tabela3[],3,0)</f>
        <v>Unilever</v>
      </c>
      <c r="E1320" t="str">
        <f ca="1">IF(R1320=Q1320, (VLOOKUP(P1320+1,Tabela3[],5,0)),VLOOKUP(R1320,Tabela3[],5,0))</f>
        <v>França</v>
      </c>
      <c r="F1320" s="1">
        <f t="shared" ca="1" si="162"/>
        <v>38358</v>
      </c>
      <c r="G1320" s="1">
        <f t="shared" ca="1" si="163"/>
        <v>38364.858282229005</v>
      </c>
      <c r="H1320">
        <f t="shared" ca="1" si="164"/>
        <v>1</v>
      </c>
      <c r="I1320" t="str">
        <f ca="1">VLOOKUP(Q1320,Tabela3[],9,1)</f>
        <v>HMM Helsinki</v>
      </c>
      <c r="J1320" t="str">
        <f ca="1">VLOOKUP(Q1320,Tabela3[],11,0)</f>
        <v xml:space="preserve">Desodorante Antitranspirante Aerosol </v>
      </c>
      <c r="K1320" t="str">
        <f ca="1">VLOOKUP(Q1320,Tabela3[],10,0)</f>
        <v>Quimico</v>
      </c>
      <c r="L1320" t="e" cm="1">
        <f t="array" aca="1" ref="L1320" ca="1">IF(Tabela2[[#This Row],[PORTO]]=Tabela2[[#This Row],[DESTINO]],0,erro)</f>
        <v>#NAME?</v>
      </c>
      <c r="N1320">
        <f t="shared" ca="1" si="167"/>
        <v>1310000</v>
      </c>
      <c r="O1320">
        <f t="shared" ca="1" si="168"/>
        <v>5</v>
      </c>
      <c r="P1320">
        <f t="shared" ca="1" si="169"/>
        <v>0</v>
      </c>
      <c r="Q1320">
        <f t="shared" ca="1" si="165"/>
        <v>25</v>
      </c>
      <c r="R1320">
        <f t="shared" ca="1" si="166"/>
        <v>22</v>
      </c>
    </row>
    <row r="1321" spans="1:18">
      <c r="A1321">
        <f ca="1">VLOOKUP(O1321,Tabela3[],2,0)</f>
        <v>2009</v>
      </c>
      <c r="B1321" t="str">
        <f ca="1">VLOOKUP(P1321,Tabela3[],4,0)</f>
        <v>DEZEMBRO</v>
      </c>
      <c r="C1321" t="str">
        <f ca="1">VLOOKUP(Q1321,Tabela3[],5,0)</f>
        <v>Reino Unido</v>
      </c>
      <c r="D1321" t="str">
        <f ca="1">VLOOKUP(Q1321,Tabela3[],3,0)</f>
        <v>Unilever</v>
      </c>
      <c r="E1321" t="str">
        <f ca="1">IF(R1321=Q1321, (VLOOKUP(P1321+1,Tabela3[],5,0)),VLOOKUP(R1321,Tabela3[],5,0))</f>
        <v>China</v>
      </c>
      <c r="F1321" s="1">
        <f t="shared" ca="1" si="162"/>
        <v>40142</v>
      </c>
      <c r="G1321" s="1">
        <f t="shared" ca="1" si="163"/>
        <v>40146.948482601263</v>
      </c>
      <c r="H1321">
        <f t="shared" ca="1" si="164"/>
        <v>1</v>
      </c>
      <c r="I1321" t="str">
        <f ca="1">VLOOKUP(Q1321,Tabela3[],9,1)</f>
        <v>HMM Helsinki</v>
      </c>
      <c r="J1321" t="str">
        <f ca="1">VLOOKUP(Q1321,Tabela3[],11,0)</f>
        <v>Sabonete</v>
      </c>
      <c r="K1321" t="str">
        <f ca="1">VLOOKUP(Q1321,Tabela3[],10,0)</f>
        <v>Quimico</v>
      </c>
      <c r="L1321" t="e" cm="1">
        <f t="array" aca="1" ref="L1321" ca="1">IF(Tabela2[[#This Row],[PORTO]]=Tabela2[[#This Row],[DESTINO]],0,erro)</f>
        <v>#NAME?</v>
      </c>
      <c r="N1321">
        <f t="shared" ca="1" si="167"/>
        <v>450000</v>
      </c>
      <c r="O1321">
        <f t="shared" ca="1" si="168"/>
        <v>9</v>
      </c>
      <c r="P1321">
        <f t="shared" ca="1" si="169"/>
        <v>11</v>
      </c>
      <c r="Q1321">
        <f t="shared" ca="1" si="165"/>
        <v>26</v>
      </c>
      <c r="R1321">
        <f t="shared" ca="1" si="166"/>
        <v>2</v>
      </c>
    </row>
    <row r="1322" spans="1:18">
      <c r="A1322">
        <f ca="1">VLOOKUP(O1322,Tabela3[],2,0)</f>
        <v>2007</v>
      </c>
      <c r="B1322" t="str">
        <f ca="1">VLOOKUP(P1322,Tabela3[],4,0)</f>
        <v>SETEMBRO</v>
      </c>
      <c r="C1322" t="str">
        <f ca="1">VLOOKUP(Q1322,Tabela3[],5,0)</f>
        <v>Estados Unidos</v>
      </c>
      <c r="D1322" t="str">
        <f ca="1">VLOOKUP(Q1322,Tabela3[],3,0)</f>
        <v>Amazon</v>
      </c>
      <c r="E1322" t="str">
        <f ca="1">IF(R1322=Q1322, (VLOOKUP(P1322+1,Tabela3[],5,0)),VLOOKUP(R1322,Tabela3[],5,0))</f>
        <v>Alemanha</v>
      </c>
      <c r="F1322" s="1">
        <f t="shared" ca="1" si="162"/>
        <v>39306</v>
      </c>
      <c r="G1322" s="1">
        <f t="shared" ca="1" si="163"/>
        <v>39314.292386882029</v>
      </c>
      <c r="H1322">
        <f t="shared" ca="1" si="164"/>
        <v>1</v>
      </c>
      <c r="I1322" t="str">
        <f ca="1">VLOOKUP(Q1322,Tabela3[],9,1)</f>
        <v>HMM Algeciras</v>
      </c>
      <c r="J1322" t="str">
        <f ca="1">VLOOKUP(Q1322,Tabela3[],11,0)</f>
        <v>Travesseiro Toque de Pluma</v>
      </c>
      <c r="K1322" t="str">
        <f ca="1">VLOOKUP(Q1322,Tabela3[],10,0)</f>
        <v>Geral</v>
      </c>
      <c r="L1322" t="e" cm="1">
        <f t="array" aca="1" ref="L1322" ca="1">IF(Tabela2[[#This Row],[PORTO]]=Tabela2[[#This Row],[DESTINO]],0,erro)</f>
        <v>#NAME?</v>
      </c>
      <c r="N1322">
        <f t="shared" ca="1" si="167"/>
        <v>4000</v>
      </c>
      <c r="O1322">
        <f t="shared" ca="1" si="168"/>
        <v>7</v>
      </c>
      <c r="P1322">
        <f t="shared" ca="1" si="169"/>
        <v>8</v>
      </c>
      <c r="Q1322">
        <f t="shared" ca="1" si="165"/>
        <v>5</v>
      </c>
      <c r="R1322">
        <f t="shared" ca="1" si="166"/>
        <v>8</v>
      </c>
    </row>
    <row r="1323" spans="1:18">
      <c r="A1323">
        <f ca="1">VLOOKUP(O1323,Tabela3[],2,0)</f>
        <v>2003</v>
      </c>
      <c r="B1323" t="str">
        <f ca="1">VLOOKUP(P1323,Tabela3[],4,0)</f>
        <v>SETEMBRO</v>
      </c>
      <c r="C1323" t="str">
        <f ca="1">VLOOKUP(Q1323,Tabela3[],5,0)</f>
        <v>Reino Unido</v>
      </c>
      <c r="D1323" t="str">
        <f ca="1">VLOOKUP(Q1323,Tabela3[],3,0)</f>
        <v>Unilever</v>
      </c>
      <c r="E1323" t="str">
        <f ca="1">IF(R1323=Q1323, (VLOOKUP(P1323+1,Tabela3[],5,0)),VLOOKUP(R1323,Tabela3[],5,0))</f>
        <v>China</v>
      </c>
      <c r="F1323" s="1">
        <f t="shared" ca="1" si="162"/>
        <v>37846</v>
      </c>
      <c r="G1323" s="1">
        <f t="shared" ca="1" si="163"/>
        <v>37852.228937280022</v>
      </c>
      <c r="H1323">
        <f t="shared" ca="1" si="164"/>
        <v>1</v>
      </c>
      <c r="I1323" t="str">
        <f ca="1">VLOOKUP(Q1323,Tabela3[],9,1)</f>
        <v>HMM Helsinki</v>
      </c>
      <c r="J1323" t="str">
        <f ca="1">VLOOKUP(Q1323,Tabela3[],11,0)</f>
        <v xml:space="preserve">Desodorante Antitranspirante Aerosol </v>
      </c>
      <c r="K1323" t="str">
        <f ca="1">VLOOKUP(Q1323,Tabela3[],10,0)</f>
        <v>Quimico</v>
      </c>
      <c r="L1323" t="e" cm="1">
        <f t="array" aca="1" ref="L1323" ca="1">IF(Tabela2[[#This Row],[PORTO]]=Tabela2[[#This Row],[DESTINO]],0,erro)</f>
        <v>#NAME?</v>
      </c>
      <c r="N1323">
        <f t="shared" ca="1" si="167"/>
        <v>1740000</v>
      </c>
      <c r="O1323">
        <f t="shared" ca="1" si="168"/>
        <v>3</v>
      </c>
      <c r="P1323">
        <f t="shared" ca="1" si="169"/>
        <v>8</v>
      </c>
      <c r="Q1323">
        <f t="shared" ca="1" si="165"/>
        <v>25</v>
      </c>
      <c r="R1323">
        <f t="shared" ca="1" si="166"/>
        <v>1</v>
      </c>
    </row>
    <row r="1324" spans="1:18">
      <c r="A1324">
        <f ca="1">VLOOKUP(O1324,Tabela3[],2,0)</f>
        <v>2000</v>
      </c>
      <c r="B1324" t="str">
        <f ca="1">VLOOKUP(P1324,Tabela3[],4,0)</f>
        <v>JANEIRO</v>
      </c>
      <c r="C1324" t="str">
        <f ca="1">VLOOKUP(Q1324,Tabela3[],5,0)</f>
        <v>Estados Unidos</v>
      </c>
      <c r="D1324" t="str">
        <f ca="1">VLOOKUP(Q1324,Tabela3[],3,0)</f>
        <v>Amazon</v>
      </c>
      <c r="E1324" t="str">
        <f ca="1">IF(R1324=Q1324, (VLOOKUP(P1324+1,Tabela3[],5,0)),VLOOKUP(R1324,Tabela3[],5,0))</f>
        <v>França</v>
      </c>
      <c r="F1324" s="1">
        <f t="shared" ca="1" si="162"/>
        <v>36552</v>
      </c>
      <c r="G1324" s="1">
        <f t="shared" ca="1" si="163"/>
        <v>36554.440284543205</v>
      </c>
      <c r="H1324">
        <f t="shared" ca="1" si="164"/>
        <v>0</v>
      </c>
      <c r="I1324" t="str">
        <f ca="1">VLOOKUP(Q1324,Tabela3[],9,1)</f>
        <v>HMM Algeciras</v>
      </c>
      <c r="J1324" t="str">
        <f ca="1">VLOOKUP(Q1324,Tabela3[],11,0)</f>
        <v>Travesseiro Toque de Pluma</v>
      </c>
      <c r="K1324" t="str">
        <f ca="1">VLOOKUP(Q1324,Tabela3[],10,0)</f>
        <v>Geral</v>
      </c>
      <c r="L1324" t="e" cm="1">
        <f t="array" aca="1" ref="L1324" ca="1">IF(Tabela2[[#This Row],[PORTO]]=Tabela2[[#This Row],[DESTINO]],0,erro)</f>
        <v>#NAME?</v>
      </c>
      <c r="N1324">
        <f t="shared" ca="1" si="167"/>
        <v>2000</v>
      </c>
      <c r="O1324">
        <f t="shared" ca="1" si="168"/>
        <v>0</v>
      </c>
      <c r="P1324">
        <f t="shared" ca="1" si="169"/>
        <v>0</v>
      </c>
      <c r="Q1324">
        <f t="shared" ca="1" si="165"/>
        <v>5</v>
      </c>
      <c r="R1324">
        <f t="shared" ca="1" si="166"/>
        <v>22</v>
      </c>
    </row>
    <row r="1325" spans="1:18">
      <c r="A1325">
        <f ca="1">VLOOKUP(O1325,Tabela3[],2,0)</f>
        <v>2005</v>
      </c>
      <c r="B1325" t="str">
        <f ca="1">VLOOKUP(P1325,Tabela3[],4,0)</f>
        <v>JANEIRO</v>
      </c>
      <c r="C1325" t="str">
        <f ca="1">VLOOKUP(Q1325,Tabela3[],5,0)</f>
        <v>Brasil</v>
      </c>
      <c r="D1325" t="str">
        <f ca="1">VLOOKUP(Q1325,Tabela3[],3,0)</f>
        <v>VALE</v>
      </c>
      <c r="E1325" t="str">
        <f ca="1">IF(R1325=Q1325, (VLOOKUP(P1325+1,Tabela3[],5,0)),VLOOKUP(R1325,Tabela3[],5,0))</f>
        <v>França</v>
      </c>
      <c r="F1325" s="1">
        <f t="shared" ca="1" si="162"/>
        <v>38356</v>
      </c>
      <c r="G1325" s="1">
        <f t="shared" ca="1" si="163"/>
        <v>38361.492148111683</v>
      </c>
      <c r="H1325">
        <f t="shared" ca="1" si="164"/>
        <v>0</v>
      </c>
      <c r="I1325" t="str">
        <f ca="1">VLOOKUP(Q1325,Tabela3[],9,1)</f>
        <v>Lan Hua Hai</v>
      </c>
      <c r="J1325" t="str">
        <f ca="1">VLOOKUP(Q1325,Tabela3[],11,0)</f>
        <v>Manganês</v>
      </c>
      <c r="K1325" t="str">
        <f ca="1">VLOOKUP(Q1325,Tabela3[],10,0)</f>
        <v>Minério</v>
      </c>
      <c r="L1325" t="e" cm="1">
        <f t="array" aca="1" ref="L1325" ca="1">IF(Tabela2[[#This Row],[PORTO]]=Tabela2[[#This Row],[DESTINO]],0,erro)</f>
        <v>#NAME?</v>
      </c>
      <c r="N1325">
        <f t="shared" ca="1" si="167"/>
        <v>0</v>
      </c>
      <c r="O1325">
        <f t="shared" ca="1" si="168"/>
        <v>5</v>
      </c>
      <c r="P1325">
        <f t="shared" ca="1" si="169"/>
        <v>0</v>
      </c>
      <c r="Q1325">
        <f t="shared" ca="1" si="165"/>
        <v>29</v>
      </c>
      <c r="R1325">
        <f t="shared" ca="1" si="166"/>
        <v>21</v>
      </c>
    </row>
    <row r="1326" spans="1:18">
      <c r="A1326">
        <f ca="1">VLOOKUP(O1326,Tabela3[],2,0)</f>
        <v>2005</v>
      </c>
      <c r="B1326" t="str">
        <f ca="1">VLOOKUP(P1326,Tabela3[],4,0)</f>
        <v>MARÇO</v>
      </c>
      <c r="C1326" t="str">
        <f ca="1">VLOOKUP(Q1326,Tabela3[],5,0)</f>
        <v>Brasil</v>
      </c>
      <c r="D1326" t="str">
        <f ca="1">VLOOKUP(Q1326,Tabela3[],3,0)</f>
        <v>VALE</v>
      </c>
      <c r="E1326" t="str">
        <f ca="1">IF(R1326=Q1326, (VLOOKUP(P1326+1,Tabela3[],5,0)),VLOOKUP(R1326,Tabela3[],5,0))</f>
        <v>Coréia do Sul</v>
      </c>
      <c r="F1326" s="1">
        <f t="shared" ca="1" si="162"/>
        <v>38407</v>
      </c>
      <c r="G1326" s="1">
        <f t="shared" ca="1" si="163"/>
        <v>38414.973555138349</v>
      </c>
      <c r="H1326">
        <f t="shared" ca="1" si="164"/>
        <v>1</v>
      </c>
      <c r="I1326" t="str">
        <f ca="1">VLOOKUP(Q1326,Tabela3[],9,1)</f>
        <v>Lan Hua Hai</v>
      </c>
      <c r="J1326" t="str">
        <f ca="1">VLOOKUP(Q1326,Tabela3[],11,0)</f>
        <v>Minério de Ferro</v>
      </c>
      <c r="K1326" t="str">
        <f ca="1">VLOOKUP(Q1326,Tabela3[],10,0)</f>
        <v>Minério</v>
      </c>
      <c r="L1326" t="e" cm="1">
        <f t="array" aca="1" ref="L1326" ca="1">IF(Tabela2[[#This Row],[PORTO]]=Tabela2[[#This Row],[DESTINO]],0,erro)</f>
        <v>#NAME?</v>
      </c>
      <c r="N1326">
        <f t="shared" ca="1" si="167"/>
        <v>0</v>
      </c>
      <c r="O1326">
        <f t="shared" ca="1" si="168"/>
        <v>5</v>
      </c>
      <c r="P1326">
        <f t="shared" ca="1" si="169"/>
        <v>2</v>
      </c>
      <c r="Q1326">
        <f t="shared" ca="1" si="165"/>
        <v>27</v>
      </c>
      <c r="R1326">
        <f t="shared" ca="1" si="166"/>
        <v>13</v>
      </c>
    </row>
    <row r="1327" spans="1:18">
      <c r="A1327">
        <f ca="1">VLOOKUP(O1327,Tabela3[],2,0)</f>
        <v>2008</v>
      </c>
      <c r="B1327" t="str">
        <f ca="1">VLOOKUP(P1327,Tabela3[],4,0)</f>
        <v>SETEMBRO</v>
      </c>
      <c r="C1327" t="str">
        <f ca="1">VLOOKUP(Q1327,Tabela3[],5,0)</f>
        <v>Coréia do Sul</v>
      </c>
      <c r="D1327" t="str">
        <f ca="1">VLOOKUP(Q1327,Tabela3[],3,0)</f>
        <v>Samsung</v>
      </c>
      <c r="E1327" t="str">
        <f ca="1">IF(R1327=Q1327, (VLOOKUP(P1327+1,Tabela3[],5,0)),VLOOKUP(R1327,Tabela3[],5,0))</f>
        <v>Alemanha</v>
      </c>
      <c r="F1327" s="1">
        <f t="shared" ca="1" si="162"/>
        <v>39669</v>
      </c>
      <c r="G1327" s="1">
        <f t="shared" ca="1" si="163"/>
        <v>39669.525994903081</v>
      </c>
      <c r="H1327">
        <f t="shared" ca="1" si="164"/>
        <v>1</v>
      </c>
      <c r="I1327" t="str">
        <f ca="1">VLOOKUP(Q1327,Tabela3[],9,1)</f>
        <v>HMM Rotterdam</v>
      </c>
      <c r="J1327" t="str">
        <f ca="1">VLOOKUP(Q1327,Tabela3[],11,0)</f>
        <v>Neo QLED 8k 75"</v>
      </c>
      <c r="K1327" t="str">
        <f ca="1">VLOOKUP(Q1327,Tabela3[],10,0)</f>
        <v>Eletrônicos</v>
      </c>
      <c r="L1327" t="e" cm="1">
        <f t="array" aca="1" ref="L1327" ca="1">IF(Tabela2[[#This Row],[PORTO]]=Tabela2[[#This Row],[DESTINO]],0,erro)</f>
        <v>#NAME?</v>
      </c>
      <c r="N1327">
        <f t="shared" ca="1" si="167"/>
        <v>1000</v>
      </c>
      <c r="O1327">
        <f t="shared" ca="1" si="168"/>
        <v>8</v>
      </c>
      <c r="P1327">
        <f t="shared" ca="1" si="169"/>
        <v>8</v>
      </c>
      <c r="Q1327">
        <f t="shared" ca="1" si="165"/>
        <v>12</v>
      </c>
      <c r="R1327">
        <f t="shared" ca="1" si="166"/>
        <v>7</v>
      </c>
    </row>
    <row r="1328" spans="1:18">
      <c r="A1328">
        <f ca="1">VLOOKUP(O1328,Tabela3[],2,0)</f>
        <v>2003</v>
      </c>
      <c r="B1328" t="str">
        <f ca="1">VLOOKUP(P1328,Tabela3[],4,0)</f>
        <v>MAIO</v>
      </c>
      <c r="C1328" t="str">
        <f ca="1">VLOOKUP(Q1328,Tabela3[],5,0)</f>
        <v>Japão</v>
      </c>
      <c r="D1328" t="str">
        <f ca="1">VLOOKUP(Q1328,Tabela3[],3,0)</f>
        <v>Toyota</v>
      </c>
      <c r="E1328" t="str">
        <f ca="1">IF(R1328=Q1328, (VLOOKUP(P1328+1,Tabela3[],5,0)),VLOOKUP(R1328,Tabela3[],5,0))</f>
        <v>Holanda</v>
      </c>
      <c r="F1328" s="1">
        <f t="shared" ca="1" si="162"/>
        <v>37728</v>
      </c>
      <c r="G1328" s="1">
        <f t="shared" ca="1" si="163"/>
        <v>37731.612203382596</v>
      </c>
      <c r="H1328">
        <f t="shared" ca="1" si="164"/>
        <v>1</v>
      </c>
      <c r="I1328" t="str">
        <f ca="1">VLOOKUP(Q1328,Tabela3[],9,1)</f>
        <v>Trailer Carriers</v>
      </c>
      <c r="J1328" t="str">
        <f ca="1">VLOOKUP(Q1328,Tabela3[],11,0)</f>
        <v>COROLLA GLI</v>
      </c>
      <c r="K1328" t="str">
        <f ca="1">VLOOKUP(Q1328,Tabela3[],10,0)</f>
        <v>Carros</v>
      </c>
      <c r="L1328" t="e" cm="1">
        <f t="array" aca="1" ref="L1328" ca="1">IF(Tabela2[[#This Row],[PORTO]]=Tabela2[[#This Row],[DESTINO]],0,erro)</f>
        <v>#NAME?</v>
      </c>
      <c r="N1328">
        <f t="shared" ca="1" si="167"/>
        <v>300</v>
      </c>
      <c r="O1328">
        <f t="shared" ca="1" si="168"/>
        <v>3</v>
      </c>
      <c r="P1328">
        <f t="shared" ca="1" si="169"/>
        <v>4</v>
      </c>
      <c r="Q1328">
        <f t="shared" ca="1" si="165"/>
        <v>10</v>
      </c>
      <c r="R1328">
        <f t="shared" ca="1" si="166"/>
        <v>17</v>
      </c>
    </row>
    <row r="1329" spans="1:18">
      <c r="A1329">
        <f ca="1">VLOOKUP(O1329,Tabela3[],2,0)</f>
        <v>2009</v>
      </c>
      <c r="B1329" t="str">
        <f ca="1">VLOOKUP(P1329,Tabela3[],4,0)</f>
        <v>DEZEMBRO</v>
      </c>
      <c r="C1329" t="str">
        <f ca="1">VLOOKUP(Q1329,Tabela3[],5,0)</f>
        <v>India</v>
      </c>
      <c r="D1329" t="str">
        <f ca="1">VLOOKUP(Q1329,Tabela3[],3,0)</f>
        <v>Reliance Industries</v>
      </c>
      <c r="E1329" t="str">
        <f ca="1">IF(R1329=Q1329, (VLOOKUP(P1329+1,Tabela3[],5,0)),VLOOKUP(R1329,Tabela3[],5,0))</f>
        <v>Estados Unidos</v>
      </c>
      <c r="F1329" s="1">
        <f t="shared" ca="1" si="162"/>
        <v>40127</v>
      </c>
      <c r="G1329" s="1">
        <f t="shared" ca="1" si="163"/>
        <v>40136.376369303463</v>
      </c>
      <c r="H1329">
        <f t="shared" ca="1" si="164"/>
        <v>0</v>
      </c>
      <c r="I1329" t="str">
        <f ca="1">VLOOKUP(Q1329,Tabela3[],9,1)</f>
        <v>Tanker</v>
      </c>
      <c r="J1329" t="str">
        <f ca="1">VLOOKUP(Q1329,Tabela3[],11,0)</f>
        <v>Cloreto de polivinila</v>
      </c>
      <c r="K1329" t="str">
        <f ca="1">VLOOKUP(Q1329,Tabela3[],10,0)</f>
        <v>Petroquimicos</v>
      </c>
      <c r="L1329" t="e" cm="1">
        <f t="array" aca="1" ref="L1329" ca="1">IF(Tabela2[[#This Row],[PORTO]]=Tabela2[[#This Row],[DESTINO]],0,erro)</f>
        <v>#NAME?</v>
      </c>
      <c r="N1329">
        <f t="shared" ca="1" si="167"/>
        <v>0</v>
      </c>
      <c r="O1329">
        <f t="shared" ca="1" si="168"/>
        <v>9</v>
      </c>
      <c r="P1329">
        <f t="shared" ca="1" si="169"/>
        <v>11</v>
      </c>
      <c r="Q1329">
        <f t="shared" ca="1" si="165"/>
        <v>32</v>
      </c>
      <c r="R1329">
        <f t="shared" ca="1" si="166"/>
        <v>3</v>
      </c>
    </row>
    <row r="1330" spans="1:18">
      <c r="A1330">
        <f ca="1">VLOOKUP(O1330,Tabela3[],2,0)</f>
        <v>2006</v>
      </c>
      <c r="B1330" t="str">
        <f ca="1">VLOOKUP(P1330,Tabela3[],4,0)</f>
        <v>MARÇO</v>
      </c>
      <c r="C1330" t="str">
        <f ca="1">VLOOKUP(Q1330,Tabela3[],5,0)</f>
        <v>Japão</v>
      </c>
      <c r="D1330" t="str">
        <f ca="1">VLOOKUP(Q1330,Tabela3[],3,0)</f>
        <v>Toyota</v>
      </c>
      <c r="E1330" t="str">
        <f ca="1">IF(R1330=Q1330, (VLOOKUP(P1330+1,Tabela3[],5,0)),VLOOKUP(R1330,Tabela3[],5,0))</f>
        <v>Estados Unidos</v>
      </c>
      <c r="F1330" s="1">
        <f t="shared" ca="1" si="162"/>
        <v>38749</v>
      </c>
      <c r="G1330" s="1">
        <f t="shared" ca="1" si="163"/>
        <v>38758.808983095063</v>
      </c>
      <c r="H1330">
        <f t="shared" ca="1" si="164"/>
        <v>0</v>
      </c>
      <c r="I1330" t="str">
        <f ca="1">VLOOKUP(Q1330,Tabela3[],9,1)</f>
        <v>Trailer Carriers</v>
      </c>
      <c r="J1330" t="str">
        <f ca="1">VLOOKUP(Q1330,Tabela3[],11,0)</f>
        <v>COROLLA CROSS XR</v>
      </c>
      <c r="K1330" t="str">
        <f ca="1">VLOOKUP(Q1330,Tabela3[],10,0)</f>
        <v>Carros</v>
      </c>
      <c r="L1330" t="e" cm="1">
        <f t="array" aca="1" ref="L1330" ca="1">IF(Tabela2[[#This Row],[PORTO]]=Tabela2[[#This Row],[DESTINO]],0,erro)</f>
        <v>#NAME?</v>
      </c>
      <c r="N1330">
        <f t="shared" ca="1" si="167"/>
        <v>100</v>
      </c>
      <c r="O1330">
        <f t="shared" ca="1" si="168"/>
        <v>6</v>
      </c>
      <c r="P1330">
        <f t="shared" ca="1" si="169"/>
        <v>2</v>
      </c>
      <c r="Q1330">
        <f t="shared" ca="1" si="165"/>
        <v>11</v>
      </c>
      <c r="R1330">
        <f t="shared" ca="1" si="166"/>
        <v>5</v>
      </c>
    </row>
    <row r="1331" spans="1:18">
      <c r="A1331">
        <f ca="1">VLOOKUP(O1331,Tabela3[],2,0)</f>
        <v>2000</v>
      </c>
      <c r="B1331" t="str">
        <f ca="1">VLOOKUP(P1331,Tabela3[],4,0)</f>
        <v>MAIO</v>
      </c>
      <c r="C1331" t="str">
        <f ca="1">VLOOKUP(Q1331,Tabela3[],5,0)</f>
        <v>Alemanha</v>
      </c>
      <c r="D1331" t="str">
        <f ca="1">VLOOKUP(Q1331,Tabela3[],3,0)</f>
        <v>Volkswagen</v>
      </c>
      <c r="E1331" t="str">
        <f ca="1">IF(R1331=Q1331, (VLOOKUP(P1331+1,Tabela3[],5,0)),VLOOKUP(R1331,Tabela3[],5,0))</f>
        <v>Japão</v>
      </c>
      <c r="F1331" s="1">
        <f t="shared" ca="1" si="162"/>
        <v>36635</v>
      </c>
      <c r="G1331" s="1">
        <f t="shared" ca="1" si="163"/>
        <v>36641.118336259649</v>
      </c>
      <c r="H1331">
        <f t="shared" ca="1" si="164"/>
        <v>1</v>
      </c>
      <c r="I1331" t="str">
        <f ca="1">VLOOKUP(Q1331,Tabela3[],9,1)</f>
        <v>Warehouse Carriers </v>
      </c>
      <c r="J1331" t="str">
        <f ca="1">VLOOKUP(Q1331,Tabela3[],11,0)</f>
        <v>Highline 250 TSI (Taos)</v>
      </c>
      <c r="K1331" t="str">
        <f ca="1">VLOOKUP(Q1331,Tabela3[],10,0)</f>
        <v>Carros</v>
      </c>
      <c r="L1331" t="e" cm="1">
        <f t="array" aca="1" ref="L1331" ca="1">IF(Tabela2[[#This Row],[PORTO]]=Tabela2[[#This Row],[DESTINO]],0,erro)</f>
        <v>#NAME?</v>
      </c>
      <c r="N1331">
        <f t="shared" ca="1" si="167"/>
        <v>100</v>
      </c>
      <c r="O1331">
        <f t="shared" ca="1" si="168"/>
        <v>0</v>
      </c>
      <c r="P1331">
        <f t="shared" ca="1" si="169"/>
        <v>4</v>
      </c>
      <c r="Q1331">
        <f t="shared" ca="1" si="165"/>
        <v>7</v>
      </c>
      <c r="R1331">
        <f t="shared" ca="1" si="166"/>
        <v>9</v>
      </c>
    </row>
    <row r="1332" spans="1:18">
      <c r="A1332">
        <f ca="1">VLOOKUP(O1332,Tabela3[],2,0)</f>
        <v>2009</v>
      </c>
      <c r="B1332" t="str">
        <f ca="1">VLOOKUP(P1332,Tabela3[],4,0)</f>
        <v>JUNHO</v>
      </c>
      <c r="C1332" t="str">
        <f ca="1">VLOOKUP(Q1332,Tabela3[],5,0)</f>
        <v>Alemanha</v>
      </c>
      <c r="D1332" t="str">
        <f ca="1">VLOOKUP(Q1332,Tabela3[],3,0)</f>
        <v>Volkswagen</v>
      </c>
      <c r="E1332" t="str">
        <f ca="1">IF(R1332=Q1332, (VLOOKUP(P1332+1,Tabela3[],5,0)),VLOOKUP(R1332,Tabela3[],5,0))</f>
        <v>Itália</v>
      </c>
      <c r="F1332" s="1">
        <f t="shared" ca="1" si="162"/>
        <v>39938</v>
      </c>
      <c r="G1332" s="1">
        <f t="shared" ca="1" si="163"/>
        <v>39943.70331885093</v>
      </c>
      <c r="H1332">
        <f t="shared" ca="1" si="164"/>
        <v>1</v>
      </c>
      <c r="I1332" t="str">
        <f ca="1">VLOOKUP(Q1332,Tabela3[],9,1)</f>
        <v>Warehouse Carriers </v>
      </c>
      <c r="J1332" t="str">
        <f ca="1">VLOOKUP(Q1332,Tabela3[],11,0)</f>
        <v>Cross CD (Saveiro)</v>
      </c>
      <c r="K1332" t="str">
        <f ca="1">VLOOKUP(Q1332,Tabela3[],10,0)</f>
        <v>Carros</v>
      </c>
      <c r="L1332" t="e" cm="1">
        <f t="array" aca="1" ref="L1332" ca="1">IF(Tabela2[[#This Row],[PORTO]]=Tabela2[[#This Row],[DESTINO]],0,erro)</f>
        <v>#NAME?</v>
      </c>
      <c r="N1332">
        <f t="shared" ca="1" si="167"/>
        <v>200</v>
      </c>
      <c r="O1332">
        <f t="shared" ca="1" si="168"/>
        <v>9</v>
      </c>
      <c r="P1332">
        <f t="shared" ca="1" si="169"/>
        <v>5</v>
      </c>
      <c r="Q1332">
        <f t="shared" ca="1" si="165"/>
        <v>6</v>
      </c>
      <c r="R1332">
        <f t="shared" ca="1" si="166"/>
        <v>20</v>
      </c>
    </row>
    <row r="1333" spans="1:18">
      <c r="A1333">
        <f ca="1">VLOOKUP(O1333,Tabela3[],2,0)</f>
        <v>2003</v>
      </c>
      <c r="B1333" t="str">
        <f ca="1">VLOOKUP(P1333,Tabela3[],4,0)</f>
        <v>DEZEMBRO</v>
      </c>
      <c r="C1333" t="str">
        <f ca="1">VLOOKUP(Q1333,Tabela3[],5,0)</f>
        <v>Coréia do Sul</v>
      </c>
      <c r="D1333" t="str">
        <f ca="1">VLOOKUP(Q1333,Tabela3[],3,0)</f>
        <v>Samsung</v>
      </c>
      <c r="E1333" t="str">
        <f ca="1">IF(R1333=Q1333, (VLOOKUP(P1333+1,Tabela3[],5,0)),VLOOKUP(R1333,Tabela3[],5,0))</f>
        <v>Itália</v>
      </c>
      <c r="F1333" s="1">
        <f t="shared" ca="1" si="162"/>
        <v>37930</v>
      </c>
      <c r="G1333" s="1">
        <f t="shared" ca="1" si="163"/>
        <v>37931.186476438823</v>
      </c>
      <c r="H1333">
        <f t="shared" ca="1" si="164"/>
        <v>0</v>
      </c>
      <c r="I1333" t="str">
        <f ca="1">VLOOKUP(Q1333,Tabela3[],9,1)</f>
        <v>HMM Rotterdam</v>
      </c>
      <c r="J1333" t="str">
        <f ca="1">VLOOKUP(Q1333,Tabela3[],11,0)</f>
        <v>Crystal UHD 4k 65"</v>
      </c>
      <c r="K1333" t="str">
        <f ca="1">VLOOKUP(Q1333,Tabela3[],10,0)</f>
        <v>Eletrônicos</v>
      </c>
      <c r="L1333" t="e" cm="1">
        <f t="array" aca="1" ref="L1333" ca="1">IF(Tabela2[[#This Row],[PORTO]]=Tabela2[[#This Row],[DESTINO]],0,erro)</f>
        <v>#NAME?</v>
      </c>
      <c r="N1333">
        <f t="shared" ca="1" si="167"/>
        <v>2000</v>
      </c>
      <c r="O1333">
        <f t="shared" ca="1" si="168"/>
        <v>3</v>
      </c>
      <c r="P1333">
        <f t="shared" ca="1" si="169"/>
        <v>11</v>
      </c>
      <c r="Q1333">
        <f t="shared" ca="1" si="165"/>
        <v>14</v>
      </c>
      <c r="R1333">
        <f t="shared" ca="1" si="166"/>
        <v>18</v>
      </c>
    </row>
    <row r="1334" spans="1:18">
      <c r="A1334">
        <f ca="1">VLOOKUP(O1334,Tabela3[],2,0)</f>
        <v>2009</v>
      </c>
      <c r="B1334" t="str">
        <f ca="1">VLOOKUP(P1334,Tabela3[],4,0)</f>
        <v>ABRIL</v>
      </c>
      <c r="C1334" t="str">
        <f ca="1">VLOOKUP(Q1334,Tabela3[],5,0)</f>
        <v>Brasil</v>
      </c>
      <c r="D1334" t="str">
        <f ca="1">VLOOKUP(Q1334,Tabela3[],3,0)</f>
        <v>VALE</v>
      </c>
      <c r="E1334" t="str">
        <f ca="1">IF(R1334=Q1334, (VLOOKUP(P1334+1,Tabela3[],5,0)),VLOOKUP(R1334,Tabela3[],5,0))</f>
        <v>Estados Unidos</v>
      </c>
      <c r="F1334" s="1">
        <f t="shared" ca="1" si="162"/>
        <v>39892</v>
      </c>
      <c r="G1334" s="1">
        <f t="shared" ca="1" si="163"/>
        <v>39897.427000174881</v>
      </c>
      <c r="H1334">
        <f t="shared" ca="1" si="164"/>
        <v>0</v>
      </c>
      <c r="I1334" t="str">
        <f ca="1">VLOOKUP(Q1334,Tabela3[],9,1)</f>
        <v>Lan Hua Hai</v>
      </c>
      <c r="J1334" t="str">
        <f ca="1">VLOOKUP(Q1334,Tabela3[],11,0)</f>
        <v>Manganês</v>
      </c>
      <c r="K1334" t="str">
        <f ca="1">VLOOKUP(Q1334,Tabela3[],10,0)</f>
        <v>Minério</v>
      </c>
      <c r="L1334" t="e" cm="1">
        <f t="array" aca="1" ref="L1334" ca="1">IF(Tabela2[[#This Row],[PORTO]]=Tabela2[[#This Row],[DESTINO]],0,erro)</f>
        <v>#NAME?</v>
      </c>
      <c r="N1334">
        <f t="shared" ca="1" si="167"/>
        <v>0</v>
      </c>
      <c r="O1334">
        <f t="shared" ca="1" si="168"/>
        <v>9</v>
      </c>
      <c r="P1334">
        <f t="shared" ca="1" si="169"/>
        <v>3</v>
      </c>
      <c r="Q1334">
        <f t="shared" ca="1" si="165"/>
        <v>29</v>
      </c>
      <c r="R1334">
        <f t="shared" ca="1" si="166"/>
        <v>5</v>
      </c>
    </row>
    <row r="1335" spans="1:18">
      <c r="A1335">
        <f ca="1">VLOOKUP(O1335,Tabela3[],2,0)</f>
        <v>2002</v>
      </c>
      <c r="B1335" t="str">
        <f ca="1">VLOOKUP(P1335,Tabela3[],4,0)</f>
        <v>MAIO</v>
      </c>
      <c r="C1335" t="str">
        <f ca="1">VLOOKUP(Q1335,Tabela3[],5,0)</f>
        <v>Japão</v>
      </c>
      <c r="D1335" t="str">
        <f ca="1">VLOOKUP(Q1335,Tabela3[],3,0)</f>
        <v>Toyota</v>
      </c>
      <c r="E1335" t="str">
        <f ca="1">IF(R1335=Q1335, (VLOOKUP(P1335+1,Tabela3[],5,0)),VLOOKUP(R1335,Tabela3[],5,0))</f>
        <v>Itália</v>
      </c>
      <c r="F1335" s="1">
        <f t="shared" ca="1" si="162"/>
        <v>37373</v>
      </c>
      <c r="G1335" s="1">
        <f t="shared" ca="1" si="163"/>
        <v>37375.027447810324</v>
      </c>
      <c r="H1335">
        <f t="shared" ca="1" si="164"/>
        <v>0</v>
      </c>
      <c r="I1335" t="str">
        <f ca="1">VLOOKUP(Q1335,Tabela3[],9,1)</f>
        <v>Trailer Carriers</v>
      </c>
      <c r="J1335" t="str">
        <f ca="1">VLOOKUP(Q1335,Tabela3[],11,0)</f>
        <v>HILUX CABINE DUPLA STD POWER PACK</v>
      </c>
      <c r="K1335" t="str">
        <f ca="1">VLOOKUP(Q1335,Tabela3[],10,0)</f>
        <v>Carros</v>
      </c>
      <c r="L1335" t="e" cm="1">
        <f t="array" aca="1" ref="L1335" ca="1">IF(Tabela2[[#This Row],[PORTO]]=Tabela2[[#This Row],[DESTINO]],0,erro)</f>
        <v>#NAME?</v>
      </c>
      <c r="N1335">
        <f t="shared" ca="1" si="167"/>
        <v>400</v>
      </c>
      <c r="O1335">
        <f t="shared" ca="1" si="168"/>
        <v>2</v>
      </c>
      <c r="P1335">
        <f t="shared" ca="1" si="169"/>
        <v>4</v>
      </c>
      <c r="Q1335">
        <f t="shared" ca="1" si="165"/>
        <v>9</v>
      </c>
      <c r="R1335">
        <f t="shared" ca="1" si="166"/>
        <v>18</v>
      </c>
    </row>
    <row r="1336" spans="1:18">
      <c r="A1336">
        <f ca="1">VLOOKUP(O1336,Tabela3[],2,0)</f>
        <v>2005</v>
      </c>
      <c r="B1336" t="str">
        <f ca="1">VLOOKUP(P1336,Tabela3[],4,0)</f>
        <v>ABRIL</v>
      </c>
      <c r="C1336" t="str">
        <f ca="1">VLOOKUP(Q1336,Tabela3[],5,0)</f>
        <v>França</v>
      </c>
      <c r="D1336" t="str">
        <f ca="1">VLOOKUP(Q1336,Tabela3[],3,0)</f>
        <v> LVMH</v>
      </c>
      <c r="E1336" t="str">
        <f ca="1">IF(R1336=Q1336, (VLOOKUP(P1336+1,Tabela3[],5,0)),VLOOKUP(R1336,Tabela3[],5,0))</f>
        <v>Japão</v>
      </c>
      <c r="F1336" s="1">
        <f t="shared" ca="1" si="162"/>
        <v>38413</v>
      </c>
      <c r="G1336" s="1">
        <f t="shared" ca="1" si="163"/>
        <v>38417.512249537111</v>
      </c>
      <c r="H1336">
        <f t="shared" ca="1" si="164"/>
        <v>1</v>
      </c>
      <c r="I1336" t="str">
        <f ca="1">VLOOKUP(Q1336,Tabela3[],9,1)</f>
        <v>Emma Maersk</v>
      </c>
      <c r="J1336" t="str">
        <f ca="1">VLOOKUP(Q1336,Tabela3[],11,0)</f>
        <v>Clos Des Lambrys</v>
      </c>
      <c r="K1336" t="str">
        <f ca="1">VLOOKUP(Q1336,Tabela3[],10,0)</f>
        <v>Tecido</v>
      </c>
      <c r="L1336" t="e" cm="1">
        <f t="array" aca="1" ref="L1336" ca="1">IF(Tabela2[[#This Row],[PORTO]]=Tabela2[[#This Row],[DESTINO]],0,erro)</f>
        <v>#NAME?</v>
      </c>
      <c r="N1336">
        <f t="shared" ca="1" si="167"/>
        <v>35000</v>
      </c>
      <c r="O1336">
        <f t="shared" ca="1" si="168"/>
        <v>5</v>
      </c>
      <c r="P1336">
        <f t="shared" ca="1" si="169"/>
        <v>3</v>
      </c>
      <c r="Q1336">
        <f t="shared" ca="1" si="165"/>
        <v>21</v>
      </c>
      <c r="R1336">
        <f t="shared" ca="1" si="166"/>
        <v>9</v>
      </c>
    </row>
    <row r="1337" spans="1:18">
      <c r="A1337">
        <f ca="1">VLOOKUP(O1337,Tabela3[],2,0)</f>
        <v>2009</v>
      </c>
      <c r="B1337" t="str">
        <f ca="1">VLOOKUP(P1337,Tabela3[],4,0)</f>
        <v>NOVEMBRO</v>
      </c>
      <c r="C1337" t="str">
        <f ca="1">VLOOKUP(Q1337,Tabela3[],5,0)</f>
        <v>Estados Unidos</v>
      </c>
      <c r="D1337" t="str">
        <f ca="1">VLOOKUP(Q1337,Tabela3[],3,0)</f>
        <v>Amazon</v>
      </c>
      <c r="E1337" t="str">
        <f ca="1">IF(R1337=Q1337, (VLOOKUP(P1337+1,Tabela3[],5,0)),VLOOKUP(R1337,Tabela3[],5,0))</f>
        <v>Itália</v>
      </c>
      <c r="F1337" s="1">
        <f t="shared" ca="1" si="162"/>
        <v>40109</v>
      </c>
      <c r="G1337" s="1">
        <f t="shared" ca="1" si="163"/>
        <v>40110.931845314059</v>
      </c>
      <c r="H1337">
        <f t="shared" ca="1" si="164"/>
        <v>0</v>
      </c>
      <c r="I1337" t="str">
        <f ca="1">VLOOKUP(Q1337,Tabela3[],9,1)</f>
        <v>HMM Algeciras</v>
      </c>
      <c r="J1337" t="str">
        <f ca="1">VLOOKUP(Q1337,Tabela3[],11,0)</f>
        <v>Escrivaninha Trevalla</v>
      </c>
      <c r="K1337" t="str">
        <f ca="1">VLOOKUP(Q1337,Tabela3[],10,0)</f>
        <v>Geral</v>
      </c>
      <c r="L1337" t="e" cm="1">
        <f t="array" aca="1" ref="L1337" ca="1">IF(Tabela2[[#This Row],[PORTO]]=Tabela2[[#This Row],[DESTINO]],0,erro)</f>
        <v>#NAME?</v>
      </c>
      <c r="N1337">
        <f t="shared" ca="1" si="167"/>
        <v>1000</v>
      </c>
      <c r="O1337">
        <f t="shared" ca="1" si="168"/>
        <v>9</v>
      </c>
      <c r="P1337">
        <f t="shared" ca="1" si="169"/>
        <v>10</v>
      </c>
      <c r="Q1337">
        <f t="shared" ca="1" si="165"/>
        <v>3</v>
      </c>
      <c r="R1337">
        <f t="shared" ca="1" si="166"/>
        <v>20</v>
      </c>
    </row>
    <row r="1338" spans="1:18">
      <c r="A1338">
        <f ca="1">VLOOKUP(O1338,Tabela3[],2,0)</f>
        <v>2009</v>
      </c>
      <c r="B1338" t="str">
        <f ca="1">VLOOKUP(P1338,Tabela3[],4,0)</f>
        <v>JULHO</v>
      </c>
      <c r="C1338" t="str">
        <f ca="1">VLOOKUP(Q1338,Tabela3[],5,0)</f>
        <v>Alemanha</v>
      </c>
      <c r="D1338" t="str">
        <f ca="1">VLOOKUP(Q1338,Tabela3[],3,0)</f>
        <v>Volkswagen</v>
      </c>
      <c r="E1338" t="str">
        <f ca="1">IF(R1338=Q1338, (VLOOKUP(P1338+1,Tabela3[],5,0)),VLOOKUP(R1338,Tabela3[],5,0))</f>
        <v>Japão</v>
      </c>
      <c r="F1338" s="1">
        <f t="shared" ca="1" si="162"/>
        <v>39964</v>
      </c>
      <c r="G1338" s="1">
        <f t="shared" ca="1" si="163"/>
        <v>39969.80725628978</v>
      </c>
      <c r="H1338">
        <f t="shared" ca="1" si="164"/>
        <v>0</v>
      </c>
      <c r="I1338" t="str">
        <f ca="1">VLOOKUP(Q1338,Tabela3[],9,1)</f>
        <v>Warehouse Carriers </v>
      </c>
      <c r="J1338" t="str">
        <f ca="1">VLOOKUP(Q1338,Tabela3[],11,0)</f>
        <v>GLI 350 TSI (Jetta)</v>
      </c>
      <c r="K1338" t="str">
        <f ca="1">VLOOKUP(Q1338,Tabela3[],10,0)</f>
        <v>Carros</v>
      </c>
      <c r="L1338" t="e" cm="1">
        <f t="array" aca="1" ref="L1338" ca="1">IF(Tabela2[[#This Row],[PORTO]]=Tabela2[[#This Row],[DESTINO]],0,erro)</f>
        <v>#NAME?</v>
      </c>
      <c r="N1338">
        <f t="shared" ca="1" si="167"/>
        <v>300</v>
      </c>
      <c r="O1338">
        <f t="shared" ca="1" si="168"/>
        <v>9</v>
      </c>
      <c r="P1338">
        <f t="shared" ca="1" si="169"/>
        <v>6</v>
      </c>
      <c r="Q1338">
        <f t="shared" ca="1" si="165"/>
        <v>8</v>
      </c>
      <c r="R1338">
        <f t="shared" ca="1" si="166"/>
        <v>9</v>
      </c>
    </row>
    <row r="1339" spans="1:18">
      <c r="A1339">
        <f ca="1">VLOOKUP(O1339,Tabela3[],2,0)</f>
        <v>2005</v>
      </c>
      <c r="B1339" t="str">
        <f ca="1">VLOOKUP(P1339,Tabela3[],4,0)</f>
        <v>JULHO</v>
      </c>
      <c r="C1339" t="str">
        <f ca="1">VLOOKUP(Q1339,Tabela3[],5,0)</f>
        <v>Holanda</v>
      </c>
      <c r="D1339" t="str">
        <f ca="1">VLOOKUP(Q1339,Tabela3[],3,0)</f>
        <v>Shell</v>
      </c>
      <c r="E1339" t="str">
        <f ca="1">IF(R1339=Q1339, (VLOOKUP(P1339+1,Tabela3[],5,0)),VLOOKUP(R1339,Tabela3[],5,0))</f>
        <v>Reino Unido</v>
      </c>
      <c r="F1339" s="1">
        <f t="shared" ca="1" si="162"/>
        <v>38504</v>
      </c>
      <c r="G1339" s="1">
        <f t="shared" ca="1" si="163"/>
        <v>38508.025702734049</v>
      </c>
      <c r="H1339">
        <f t="shared" ca="1" si="164"/>
        <v>1</v>
      </c>
      <c r="I1339" t="str">
        <f ca="1">VLOOKUP(Q1339,Tabela3[],9,1)</f>
        <v>AbQaiq</v>
      </c>
      <c r="J1339" t="str">
        <f ca="1">VLOOKUP(Q1339,Tabela3[],11,0)</f>
        <v>Gasolina</v>
      </c>
      <c r="K1339" t="str">
        <f ca="1">VLOOKUP(Q1339,Tabela3[],10,0)</f>
        <v>Petróleo</v>
      </c>
      <c r="L1339" t="e" cm="1">
        <f t="array" aca="1" ref="L1339" ca="1">IF(Tabela2[[#This Row],[PORTO]]=Tabela2[[#This Row],[DESTINO]],0,erro)</f>
        <v>#NAME?</v>
      </c>
      <c r="N1339">
        <f t="shared" ca="1" si="167"/>
        <v>72000</v>
      </c>
      <c r="O1339">
        <f t="shared" ca="1" si="168"/>
        <v>5</v>
      </c>
      <c r="P1339">
        <f t="shared" ca="1" si="169"/>
        <v>6</v>
      </c>
      <c r="Q1339">
        <f t="shared" ca="1" si="165"/>
        <v>16</v>
      </c>
      <c r="R1339">
        <f t="shared" ca="1" si="166"/>
        <v>24</v>
      </c>
    </row>
    <row r="1340" spans="1:18">
      <c r="A1340">
        <f ca="1">VLOOKUP(O1340,Tabela3[],2,0)</f>
        <v>2002</v>
      </c>
      <c r="B1340" t="str">
        <f ca="1">VLOOKUP(P1340,Tabela3[],4,0)</f>
        <v>OUTUBRO</v>
      </c>
      <c r="C1340" t="str">
        <f ca="1">VLOOKUP(Q1340,Tabela3[],5,0)</f>
        <v>Japão</v>
      </c>
      <c r="D1340" t="str">
        <f ca="1">VLOOKUP(Q1340,Tabela3[],3,0)</f>
        <v>Toyota</v>
      </c>
      <c r="E1340" t="str">
        <f ca="1">IF(R1340=Q1340, (VLOOKUP(P1340+1,Tabela3[],5,0)),VLOOKUP(R1340,Tabela3[],5,0))</f>
        <v>Estados Unidos</v>
      </c>
      <c r="F1340" s="1">
        <f t="shared" ca="1" si="162"/>
        <v>37518</v>
      </c>
      <c r="G1340" s="1">
        <f t="shared" ca="1" si="163"/>
        <v>37522.334051936814</v>
      </c>
      <c r="H1340">
        <f t="shared" ca="1" si="164"/>
        <v>1</v>
      </c>
      <c r="I1340" t="str">
        <f ca="1">VLOOKUP(Q1340,Tabela3[],9,1)</f>
        <v>Trailer Carriers</v>
      </c>
      <c r="J1340" t="str">
        <f ca="1">VLOOKUP(Q1340,Tabela3[],11,0)</f>
        <v>COROLLA CROSS XR</v>
      </c>
      <c r="K1340" t="str">
        <f ca="1">VLOOKUP(Q1340,Tabela3[],10,0)</f>
        <v>Carros</v>
      </c>
      <c r="L1340" t="e" cm="1">
        <f t="array" aca="1" ref="L1340" ca="1">IF(Tabela2[[#This Row],[PORTO]]=Tabela2[[#This Row],[DESTINO]],0,erro)</f>
        <v>#NAME?</v>
      </c>
      <c r="N1340">
        <f t="shared" ca="1" si="167"/>
        <v>200</v>
      </c>
      <c r="O1340">
        <f t="shared" ca="1" si="168"/>
        <v>2</v>
      </c>
      <c r="P1340">
        <f t="shared" ca="1" si="169"/>
        <v>9</v>
      </c>
      <c r="Q1340">
        <f t="shared" ca="1" si="165"/>
        <v>11</v>
      </c>
      <c r="R1340">
        <f t="shared" ca="1" si="166"/>
        <v>3</v>
      </c>
    </row>
    <row r="1341" spans="1:18">
      <c r="A1341">
        <f ca="1">VLOOKUP(O1341,Tabela3[],2,0)</f>
        <v>2008</v>
      </c>
      <c r="B1341" t="str">
        <f ca="1">VLOOKUP(P1341,Tabela3[],4,0)</f>
        <v>SETEMBRO</v>
      </c>
      <c r="C1341" t="str">
        <f ca="1">VLOOKUP(Q1341,Tabela3[],5,0)</f>
        <v>Reino Unido</v>
      </c>
      <c r="D1341" t="str">
        <f ca="1">VLOOKUP(Q1341,Tabela3[],3,0)</f>
        <v>Unilever</v>
      </c>
      <c r="E1341" t="str">
        <f ca="1">IF(R1341=Q1341, (VLOOKUP(P1341+1,Tabela3[],5,0)),VLOOKUP(R1341,Tabela3[],5,0))</f>
        <v>Coréia do Sul</v>
      </c>
      <c r="F1341" s="1">
        <f t="shared" ca="1" si="162"/>
        <v>39667</v>
      </c>
      <c r="G1341" s="1">
        <f t="shared" ca="1" si="163"/>
        <v>39668.928475178735</v>
      </c>
      <c r="H1341">
        <f t="shared" ca="1" si="164"/>
        <v>1</v>
      </c>
      <c r="I1341" t="str">
        <f ca="1">VLOOKUP(Q1341,Tabela3[],9,1)</f>
        <v>HMM Helsinki</v>
      </c>
      <c r="J1341" t="str">
        <f ca="1">VLOOKUP(Q1341,Tabela3[],11,0)</f>
        <v xml:space="preserve">Desodorante Antitranspirante Aerosol </v>
      </c>
      <c r="K1341" t="str">
        <f ca="1">VLOOKUP(Q1341,Tabela3[],10,0)</f>
        <v>Quimico</v>
      </c>
      <c r="L1341" t="e" cm="1">
        <f t="array" aca="1" ref="L1341" ca="1">IF(Tabela2[[#This Row],[PORTO]]=Tabela2[[#This Row],[DESTINO]],0,erro)</f>
        <v>#NAME?</v>
      </c>
      <c r="N1341">
        <f t="shared" ca="1" si="167"/>
        <v>390000</v>
      </c>
      <c r="O1341">
        <f t="shared" ca="1" si="168"/>
        <v>8</v>
      </c>
      <c r="P1341">
        <f t="shared" ca="1" si="169"/>
        <v>8</v>
      </c>
      <c r="Q1341">
        <f t="shared" ca="1" si="165"/>
        <v>25</v>
      </c>
      <c r="R1341">
        <f t="shared" ca="1" si="166"/>
        <v>14</v>
      </c>
    </row>
    <row r="1342" spans="1:18">
      <c r="A1342">
        <f ca="1">VLOOKUP(O1342,Tabela3[],2,0)</f>
        <v>2001</v>
      </c>
      <c r="B1342" t="str">
        <f ca="1">VLOOKUP(P1342,Tabela3[],4,0)</f>
        <v>AGOSTO</v>
      </c>
      <c r="C1342" t="str">
        <f ca="1">VLOOKUP(Q1342,Tabela3[],5,0)</f>
        <v>Reino Unido</v>
      </c>
      <c r="D1342" t="str">
        <f ca="1">VLOOKUP(Q1342,Tabela3[],3,0)</f>
        <v>Unilever</v>
      </c>
      <c r="E1342" t="str">
        <f ca="1">IF(R1342=Q1342, (VLOOKUP(P1342+1,Tabela3[],5,0)),VLOOKUP(R1342,Tabela3[],5,0))</f>
        <v>Japão</v>
      </c>
      <c r="F1342" s="1">
        <f t="shared" ca="1" si="162"/>
        <v>37094</v>
      </c>
      <c r="G1342" s="1">
        <f t="shared" ca="1" si="163"/>
        <v>37095.397444747381</v>
      </c>
      <c r="H1342">
        <f t="shared" ca="1" si="164"/>
        <v>1</v>
      </c>
      <c r="I1342" t="str">
        <f ca="1">VLOOKUP(Q1342,Tabela3[],9,1)</f>
        <v>HMM Helsinki</v>
      </c>
      <c r="J1342" t="str">
        <f ca="1">VLOOKUP(Q1342,Tabela3[],11,0)</f>
        <v>Sabonete</v>
      </c>
      <c r="K1342" t="str">
        <f ca="1">VLOOKUP(Q1342,Tabela3[],10,0)</f>
        <v>Quimico</v>
      </c>
      <c r="L1342" t="e" cm="1">
        <f t="array" aca="1" ref="L1342" ca="1">IF(Tabela2[[#This Row],[PORTO]]=Tabela2[[#This Row],[DESTINO]],0,erro)</f>
        <v>#NAME?</v>
      </c>
      <c r="N1342">
        <f t="shared" ca="1" si="167"/>
        <v>530000</v>
      </c>
      <c r="O1342">
        <f t="shared" ca="1" si="168"/>
        <v>1</v>
      </c>
      <c r="P1342">
        <f t="shared" ca="1" si="169"/>
        <v>7</v>
      </c>
      <c r="Q1342">
        <f t="shared" ca="1" si="165"/>
        <v>26</v>
      </c>
      <c r="R1342">
        <f t="shared" ca="1" si="166"/>
        <v>11</v>
      </c>
    </row>
    <row r="1343" spans="1:18">
      <c r="A1343">
        <f ca="1">VLOOKUP(O1343,Tabela3[],2,0)</f>
        <v>2000</v>
      </c>
      <c r="B1343" t="str">
        <f ca="1">VLOOKUP(P1343,Tabela3[],4,0)</f>
        <v>DEZEMBRO</v>
      </c>
      <c r="C1343" t="str">
        <f ca="1">VLOOKUP(Q1343,Tabela3[],5,0)</f>
        <v>Alemanha</v>
      </c>
      <c r="D1343" t="str">
        <f ca="1">VLOOKUP(Q1343,Tabela3[],3,0)</f>
        <v>Volkswagen</v>
      </c>
      <c r="E1343" t="str">
        <f ca="1">IF(R1343=Q1343, (VLOOKUP(P1343+1,Tabela3[],5,0)),VLOOKUP(R1343,Tabela3[],5,0))</f>
        <v>Coréia do Sul</v>
      </c>
      <c r="F1343" s="1">
        <f t="shared" ca="1" si="162"/>
        <v>36840</v>
      </c>
      <c r="G1343" s="1">
        <f t="shared" ca="1" si="163"/>
        <v>36847.765488422083</v>
      </c>
      <c r="H1343">
        <f t="shared" ca="1" si="164"/>
        <v>1</v>
      </c>
      <c r="I1343" t="str">
        <f ca="1">VLOOKUP(Q1343,Tabela3[],9,1)</f>
        <v>Warehouse Carriers </v>
      </c>
      <c r="J1343" t="str">
        <f ca="1">VLOOKUP(Q1343,Tabela3[],11,0)</f>
        <v>Cross CD (Saveiro)</v>
      </c>
      <c r="K1343" t="str">
        <f ca="1">VLOOKUP(Q1343,Tabela3[],10,0)</f>
        <v>Carros</v>
      </c>
      <c r="L1343" t="e" cm="1">
        <f t="array" aca="1" ref="L1343" ca="1">IF(Tabela2[[#This Row],[PORTO]]=Tabela2[[#This Row],[DESTINO]],0,erro)</f>
        <v>#NAME?</v>
      </c>
      <c r="N1343">
        <f t="shared" ca="1" si="167"/>
        <v>500</v>
      </c>
      <c r="O1343">
        <f t="shared" ca="1" si="168"/>
        <v>0</v>
      </c>
      <c r="P1343">
        <f t="shared" ca="1" si="169"/>
        <v>11</v>
      </c>
      <c r="Q1343">
        <f t="shared" ca="1" si="165"/>
        <v>6</v>
      </c>
      <c r="R1343">
        <f t="shared" ca="1" si="166"/>
        <v>14</v>
      </c>
    </row>
    <row r="1344" spans="1:18">
      <c r="A1344">
        <f ca="1">VLOOKUP(O1344,Tabela3[],2,0)</f>
        <v>2008</v>
      </c>
      <c r="B1344" t="str">
        <f ca="1">VLOOKUP(P1344,Tabela3[],4,0)</f>
        <v>JANEIRO</v>
      </c>
      <c r="C1344" t="str">
        <f ca="1">VLOOKUP(Q1344,Tabela3[],5,0)</f>
        <v>Canadá</v>
      </c>
      <c r="D1344" t="str">
        <f ca="1">VLOOKUP(Q1344,Tabela3[],3,0)</f>
        <v>Shopify</v>
      </c>
      <c r="E1344" t="str">
        <f ca="1">IF(R1344=Q1344, (VLOOKUP(P1344+1,Tabela3[],5,0)),VLOOKUP(R1344,Tabela3[],5,0))</f>
        <v>Estados Unidos</v>
      </c>
      <c r="F1344" s="1">
        <f t="shared" ca="1" si="162"/>
        <v>39474</v>
      </c>
      <c r="G1344" s="1">
        <f t="shared" ca="1" si="163"/>
        <v>39482.205008624049</v>
      </c>
      <c r="H1344">
        <f t="shared" ca="1" si="164"/>
        <v>0</v>
      </c>
      <c r="I1344" t="str">
        <f ca="1">VLOOKUP(Q1344,Tabela3[],9,1)</f>
        <v>HMM Southampton</v>
      </c>
      <c r="J1344" t="str">
        <f ca="1">VLOOKUP(Q1344,Tabela3[],11,0)</f>
        <v>TORRADORES DE CAFÉ</v>
      </c>
      <c r="K1344" t="str">
        <f ca="1">VLOOKUP(Q1344,Tabela3[],10,0)</f>
        <v>Geral</v>
      </c>
      <c r="L1344" t="e" cm="1">
        <f t="array" aca="1" ref="L1344" ca="1">IF(Tabela2[[#This Row],[PORTO]]=Tabela2[[#This Row],[DESTINO]],0,erro)</f>
        <v>#NAME?</v>
      </c>
      <c r="N1344">
        <f t="shared" ca="1" si="167"/>
        <v>3000</v>
      </c>
      <c r="O1344">
        <f t="shared" ca="1" si="168"/>
        <v>8</v>
      </c>
      <c r="P1344">
        <f t="shared" ca="1" si="169"/>
        <v>0</v>
      </c>
      <c r="Q1344">
        <f t="shared" ca="1" si="165"/>
        <v>33</v>
      </c>
      <c r="R1344">
        <f t="shared" ca="1" si="166"/>
        <v>3</v>
      </c>
    </row>
    <row r="1345" spans="1:18">
      <c r="A1345">
        <f ca="1">VLOOKUP(O1345,Tabela3[],2,0)</f>
        <v>2006</v>
      </c>
      <c r="B1345" t="str">
        <f ca="1">VLOOKUP(P1345,Tabela3[],4,0)</f>
        <v>NOVEMBRO</v>
      </c>
      <c r="C1345" t="str">
        <f ca="1">VLOOKUP(Q1345,Tabela3[],5,0)</f>
        <v>Coréia do Sul</v>
      </c>
      <c r="D1345" t="str">
        <f ca="1">VLOOKUP(Q1345,Tabela3[],3,0)</f>
        <v>Samsung</v>
      </c>
      <c r="E1345" t="str">
        <f ca="1">IF(R1345=Q1345, (VLOOKUP(P1345+1,Tabela3[],5,0)),VLOOKUP(R1345,Tabela3[],5,0))</f>
        <v>Itália</v>
      </c>
      <c r="F1345" s="1">
        <f t="shared" ca="1" si="162"/>
        <v>39008</v>
      </c>
      <c r="G1345" s="1">
        <f t="shared" ca="1" si="163"/>
        <v>39011.214177421891</v>
      </c>
      <c r="H1345">
        <f t="shared" ca="1" si="164"/>
        <v>1</v>
      </c>
      <c r="I1345" t="str">
        <f ca="1">VLOOKUP(Q1345,Tabela3[],9,1)</f>
        <v>HMM Rotterdam</v>
      </c>
      <c r="J1345" t="str">
        <f ca="1">VLOOKUP(Q1345,Tabela3[],11,0)</f>
        <v>Neo QLED 8k 75"</v>
      </c>
      <c r="K1345" t="str">
        <f ca="1">VLOOKUP(Q1345,Tabela3[],10,0)</f>
        <v>Eletrônicos</v>
      </c>
      <c r="L1345" t="e" cm="1">
        <f t="array" aca="1" ref="L1345" ca="1">IF(Tabela2[[#This Row],[PORTO]]=Tabela2[[#This Row],[DESTINO]],0,erro)</f>
        <v>#NAME?</v>
      </c>
      <c r="N1345">
        <f t="shared" ca="1" si="167"/>
        <v>500</v>
      </c>
      <c r="O1345">
        <f t="shared" ca="1" si="168"/>
        <v>6</v>
      </c>
      <c r="P1345">
        <f t="shared" ca="1" si="169"/>
        <v>10</v>
      </c>
      <c r="Q1345">
        <f t="shared" ca="1" si="165"/>
        <v>12</v>
      </c>
      <c r="R1345">
        <f t="shared" ca="1" si="166"/>
        <v>18</v>
      </c>
    </row>
    <row r="1346" spans="1:18">
      <c r="A1346">
        <f ca="1">VLOOKUP(O1346,Tabela3[],2,0)</f>
        <v>2009</v>
      </c>
      <c r="B1346" t="str">
        <f ca="1">VLOOKUP(P1346,Tabela3[],4,0)</f>
        <v>MARÇO</v>
      </c>
      <c r="C1346" t="str">
        <f ca="1">VLOOKUP(Q1346,Tabela3[],5,0)</f>
        <v>Japão</v>
      </c>
      <c r="D1346" t="str">
        <f ca="1">VLOOKUP(Q1346,Tabela3[],3,0)</f>
        <v>Toyota</v>
      </c>
      <c r="E1346" t="str">
        <f ca="1">IF(R1346=Q1346, (VLOOKUP(P1346+1,Tabela3[],5,0)),VLOOKUP(R1346,Tabela3[],5,0))</f>
        <v>Japão</v>
      </c>
      <c r="F1346" s="1">
        <f t="shared" ref="F1346:F1409" ca="1" si="170">(DATE(A1346,IF(P1346&gt;0,P1346,IF(P1346&gt;12,P1346-1,IF(P1346=0,P1346+1))),RAND()*28))</f>
        <v>39853</v>
      </c>
      <c r="G1346" s="1">
        <f t="shared" ca="1" si="163"/>
        <v>39854.223671201282</v>
      </c>
      <c r="H1346">
        <f t="shared" ca="1" si="164"/>
        <v>0</v>
      </c>
      <c r="I1346" t="str">
        <f ca="1">VLOOKUP(Q1346,Tabela3[],9,1)</f>
        <v>Trailer Carriers</v>
      </c>
      <c r="J1346" t="str">
        <f ca="1">VLOOKUP(Q1346,Tabela3[],11,0)</f>
        <v>HILUX CABINE DUPLA STD POWER PACK</v>
      </c>
      <c r="K1346" t="str">
        <f ca="1">VLOOKUP(Q1346,Tabela3[],10,0)</f>
        <v>Carros</v>
      </c>
      <c r="L1346" cm="1">
        <f t="array" aca="1" ref="L1346" ca="1">IF(Tabela2[[#This Row],[PORTO]]=Tabela2[[#This Row],[DESTINO]],0,erro)</f>
        <v>0</v>
      </c>
      <c r="N1346">
        <f t="shared" ca="1" si="167"/>
        <v>100</v>
      </c>
      <c r="O1346">
        <f t="shared" ca="1" si="168"/>
        <v>9</v>
      </c>
      <c r="P1346">
        <f t="shared" ca="1" si="169"/>
        <v>2</v>
      </c>
      <c r="Q1346">
        <f t="shared" ca="1" si="165"/>
        <v>9</v>
      </c>
      <c r="R1346">
        <f t="shared" ca="1" si="166"/>
        <v>11</v>
      </c>
    </row>
    <row r="1347" spans="1:18">
      <c r="A1347">
        <f ca="1">VLOOKUP(O1347,Tabela3[],2,0)</f>
        <v>2002</v>
      </c>
      <c r="B1347" t="str">
        <f ca="1">VLOOKUP(P1347,Tabela3[],4,0)</f>
        <v>JULHO</v>
      </c>
      <c r="C1347" t="str">
        <f ca="1">VLOOKUP(Q1347,Tabela3[],5,0)</f>
        <v>Reino Unido</v>
      </c>
      <c r="D1347" t="str">
        <f ca="1">VLOOKUP(Q1347,Tabela3[],3,0)</f>
        <v>Unilever</v>
      </c>
      <c r="E1347" t="str">
        <f ca="1">IF(R1347=Q1347, (VLOOKUP(P1347+1,Tabela3[],5,0)),VLOOKUP(R1347,Tabela3[],5,0))</f>
        <v>Itália</v>
      </c>
      <c r="F1347" s="1">
        <f t="shared" ca="1" si="170"/>
        <v>37432</v>
      </c>
      <c r="G1347" s="1">
        <f t="shared" ref="G1347:G1410" ca="1" si="171">F1347+RAND()*10</f>
        <v>37432.43165820479</v>
      </c>
      <c r="H1347">
        <f t="shared" ref="H1347:H1410" ca="1" si="172">INT(RAND()*2)</f>
        <v>1</v>
      </c>
      <c r="I1347" t="str">
        <f ca="1">VLOOKUP(Q1347,Tabela3[],9,1)</f>
        <v>HMM Helsinki</v>
      </c>
      <c r="J1347" t="str">
        <f ca="1">VLOOKUP(Q1347,Tabela3[],11,0)</f>
        <v xml:space="preserve">Desodorante Antitranspirante Aerosol </v>
      </c>
      <c r="K1347" t="str">
        <f ca="1">VLOOKUP(Q1347,Tabela3[],10,0)</f>
        <v>Quimico</v>
      </c>
      <c r="L1347" t="e" cm="1">
        <f t="array" aca="1" ref="L1347" ca="1">IF(Tabela2[[#This Row],[PORTO]]=Tabela2[[#This Row],[DESTINO]],0,erro)</f>
        <v>#NAME?</v>
      </c>
      <c r="N1347">
        <f t="shared" ca="1" si="167"/>
        <v>710000</v>
      </c>
      <c r="O1347">
        <f t="shared" ca="1" si="168"/>
        <v>2</v>
      </c>
      <c r="P1347">
        <f t="shared" ca="1" si="169"/>
        <v>6</v>
      </c>
      <c r="Q1347">
        <f t="shared" ref="Q1347:Q1410" ca="1" si="173">INT(RAND()*35)</f>
        <v>25</v>
      </c>
      <c r="R1347">
        <f t="shared" ref="R1347:R1410" ca="1" si="174">INT(RAND()*25)</f>
        <v>20</v>
      </c>
    </row>
    <row r="1348" spans="1:18">
      <c r="A1348">
        <f ca="1">VLOOKUP(O1348,Tabela3[],2,0)</f>
        <v>2003</v>
      </c>
      <c r="B1348" t="str">
        <f ca="1">VLOOKUP(P1348,Tabela3[],4,0)</f>
        <v>JANEIRO</v>
      </c>
      <c r="C1348" t="str">
        <f ca="1">VLOOKUP(Q1348,Tabela3[],5,0)</f>
        <v>Holanda</v>
      </c>
      <c r="D1348" t="str">
        <f ca="1">VLOOKUP(Q1348,Tabela3[],3,0)</f>
        <v>Shell</v>
      </c>
      <c r="E1348" t="str">
        <f ca="1">IF(R1348=Q1348, (VLOOKUP(P1348+1,Tabela3[],5,0)),VLOOKUP(R1348,Tabela3[],5,0))</f>
        <v>Coréia do Sul</v>
      </c>
      <c r="F1348" s="1">
        <f t="shared" ca="1" si="170"/>
        <v>37967</v>
      </c>
      <c r="G1348" s="1">
        <f t="shared" ca="1" si="171"/>
        <v>37975.883463227015</v>
      </c>
      <c r="H1348">
        <f t="shared" ca="1" si="172"/>
        <v>0</v>
      </c>
      <c r="I1348" t="str">
        <f ca="1">VLOOKUP(Q1348,Tabela3[],9,1)</f>
        <v>AbQaiq</v>
      </c>
      <c r="J1348" t="str">
        <f ca="1">VLOOKUP(Q1348,Tabela3[],11,0)</f>
        <v>Petróleo Bruto</v>
      </c>
      <c r="K1348" t="str">
        <f ca="1">VLOOKUP(Q1348,Tabela3[],10,0)</f>
        <v>Petróleo</v>
      </c>
      <c r="L1348" t="e" cm="1">
        <f t="array" aca="1" ref="L1348" ca="1">IF(Tabela2[[#This Row],[PORTO]]=Tabela2[[#This Row],[DESTINO]],0,erro)</f>
        <v>#NAME?</v>
      </c>
      <c r="N1348">
        <f t="shared" ca="1" si="167"/>
        <v>97000</v>
      </c>
      <c r="O1348">
        <f t="shared" ca="1" si="168"/>
        <v>3</v>
      </c>
      <c r="P1348">
        <f t="shared" ca="1" si="169"/>
        <v>12</v>
      </c>
      <c r="Q1348">
        <f t="shared" ca="1" si="173"/>
        <v>17</v>
      </c>
      <c r="R1348">
        <f t="shared" ca="1" si="174"/>
        <v>17</v>
      </c>
    </row>
    <row r="1349" spans="1:18">
      <c r="A1349">
        <f ca="1">VLOOKUP(O1349,Tabela3[],2,0)</f>
        <v>2009</v>
      </c>
      <c r="B1349" t="str">
        <f ca="1">VLOOKUP(P1349,Tabela3[],4,0)</f>
        <v>SETEMBRO</v>
      </c>
      <c r="C1349" t="str">
        <f ca="1">VLOOKUP(Q1349,Tabela3[],5,0)</f>
        <v>Coréia do Sul</v>
      </c>
      <c r="D1349" t="str">
        <f ca="1">VLOOKUP(Q1349,Tabela3[],3,0)</f>
        <v>Samsung</v>
      </c>
      <c r="E1349" t="str">
        <f ca="1">IF(R1349=Q1349, (VLOOKUP(P1349+1,Tabela3[],5,0)),VLOOKUP(R1349,Tabela3[],5,0))</f>
        <v>Holanda</v>
      </c>
      <c r="F1349" s="1">
        <f t="shared" ca="1" si="170"/>
        <v>40044</v>
      </c>
      <c r="G1349" s="1">
        <f t="shared" ca="1" si="171"/>
        <v>40049.137284233213</v>
      </c>
      <c r="H1349">
        <f t="shared" ca="1" si="172"/>
        <v>1</v>
      </c>
      <c r="I1349" t="str">
        <f ca="1">VLOOKUP(Q1349,Tabela3[],9,1)</f>
        <v>HMM Rotterdam</v>
      </c>
      <c r="J1349" t="str">
        <f ca="1">VLOOKUP(Q1349,Tabela3[],11,0)</f>
        <v>Crystal UHD 4k 65"</v>
      </c>
      <c r="K1349" t="str">
        <f ca="1">VLOOKUP(Q1349,Tabela3[],10,0)</f>
        <v>Eletrônicos</v>
      </c>
      <c r="L1349" t="e" cm="1">
        <f t="array" aca="1" ref="L1349" ca="1">IF(Tabela2[[#This Row],[PORTO]]=Tabela2[[#This Row],[DESTINO]],0,erro)</f>
        <v>#NAME?</v>
      </c>
      <c r="N1349">
        <f t="shared" ref="N1349:N1412" ca="1" si="175">IF(K1349="Geral",INT((RANDBETWEEN(1,5)*1000)),IF(K1349="Eletrônicos",INT((RANDBETWEEN(1,5))*500),IF(K1349="Tecido",INT((RANDBETWEEN(10,50)*1000)),IF(K1349="Carros",INT((RANDBETWEEN(1,5)*100)),IF(K1349="Petróleo",INT((RANDBETWEEN(50,100)*1000)),IF(K1349="Quimico",INT((RANDBETWEEN(10,200)*10000)),IF(K1349="Maquinário",INT((RANDBETWEEN(1,5)*10)),0)))))))</f>
        <v>2000</v>
      </c>
      <c r="O1349">
        <f t="shared" ca="1" si="168"/>
        <v>9</v>
      </c>
      <c r="P1349">
        <f t="shared" ca="1" si="169"/>
        <v>8</v>
      </c>
      <c r="Q1349">
        <f t="shared" ca="1" si="173"/>
        <v>14</v>
      </c>
      <c r="R1349">
        <f t="shared" ca="1" si="174"/>
        <v>15</v>
      </c>
    </row>
    <row r="1350" spans="1:18">
      <c r="A1350">
        <f ca="1">VLOOKUP(O1350,Tabela3[],2,0)</f>
        <v>2005</v>
      </c>
      <c r="B1350" t="str">
        <f ca="1">VLOOKUP(P1350,Tabela3[],4,0)</f>
        <v>OUTUBRO</v>
      </c>
      <c r="C1350" t="str">
        <f ca="1">VLOOKUP(Q1350,Tabela3[],5,0)</f>
        <v>Itália</v>
      </c>
      <c r="D1350" t="str">
        <f ca="1">VLOOKUP(Q1350,Tabela3[],3,0)</f>
        <v>Hyundai</v>
      </c>
      <c r="E1350" t="str">
        <f ca="1">IF(R1350=Q1350, (VLOOKUP(P1350+1,Tabela3[],5,0)),VLOOKUP(R1350,Tabela3[],5,0))</f>
        <v>Japão</v>
      </c>
      <c r="F1350" s="1">
        <f t="shared" ca="1" si="170"/>
        <v>38602</v>
      </c>
      <c r="G1350" s="1">
        <f t="shared" ca="1" si="171"/>
        <v>38606.638111710665</v>
      </c>
      <c r="H1350">
        <f t="shared" ca="1" si="172"/>
        <v>0</v>
      </c>
      <c r="I1350" t="str">
        <f ca="1">VLOOKUP(Q1350,Tabela3[],9,1)</f>
        <v>Car Carriers</v>
      </c>
      <c r="J1350" t="str">
        <f ca="1">VLOOKUP(Q1350,Tabela3[],11,0)</f>
        <v>HB20 Sense</v>
      </c>
      <c r="K1350" t="str">
        <f ca="1">VLOOKUP(Q1350,Tabela3[],10,0)</f>
        <v>Carros</v>
      </c>
      <c r="L1350" t="e" cm="1">
        <f t="array" aca="1" ref="L1350" ca="1">IF(Tabela2[[#This Row],[PORTO]]=Tabela2[[#This Row],[DESTINO]],0,erro)</f>
        <v>#NAME?</v>
      </c>
      <c r="N1350">
        <f t="shared" ca="1" si="175"/>
        <v>100</v>
      </c>
      <c r="O1350">
        <f t="shared" ca="1" si="168"/>
        <v>5</v>
      </c>
      <c r="P1350">
        <f t="shared" ca="1" si="169"/>
        <v>9</v>
      </c>
      <c r="Q1350">
        <f t="shared" ca="1" si="173"/>
        <v>19</v>
      </c>
      <c r="R1350">
        <f t="shared" ca="1" si="174"/>
        <v>10</v>
      </c>
    </row>
    <row r="1351" spans="1:18">
      <c r="A1351">
        <f ca="1">VLOOKUP(O1351,Tabela3[],2,0)</f>
        <v>2005</v>
      </c>
      <c r="B1351" t="str">
        <f ca="1">VLOOKUP(P1351,Tabela3[],4,0)</f>
        <v>JANEIRO</v>
      </c>
      <c r="C1351" t="str">
        <f ca="1">VLOOKUP(Q1351,Tabela3[],5,0)</f>
        <v>Holanda</v>
      </c>
      <c r="D1351" t="str">
        <f ca="1">VLOOKUP(Q1351,Tabela3[],3,0)</f>
        <v>Shell</v>
      </c>
      <c r="E1351" t="str">
        <f ca="1">IF(R1351=Q1351, (VLOOKUP(P1351+1,Tabela3[],5,0)),VLOOKUP(R1351,Tabela3[],5,0))</f>
        <v>Holanda</v>
      </c>
      <c r="F1351" s="1">
        <f t="shared" ca="1" si="170"/>
        <v>38687</v>
      </c>
      <c r="G1351" s="1">
        <f t="shared" ca="1" si="171"/>
        <v>38692.20344122091</v>
      </c>
      <c r="H1351">
        <f t="shared" ca="1" si="172"/>
        <v>0</v>
      </c>
      <c r="I1351" t="str">
        <f ca="1">VLOOKUP(Q1351,Tabela3[],9,1)</f>
        <v>AbQaiq</v>
      </c>
      <c r="J1351" t="str">
        <f ca="1">VLOOKUP(Q1351,Tabela3[],11,0)</f>
        <v>Diesel</v>
      </c>
      <c r="K1351" t="str">
        <f ca="1">VLOOKUP(Q1351,Tabela3[],10,0)</f>
        <v>Petróleo</v>
      </c>
      <c r="L1351" cm="1">
        <f t="array" aca="1" ref="L1351" ca="1">IF(Tabela2[[#This Row],[PORTO]]=Tabela2[[#This Row],[DESTINO]],0,erro)</f>
        <v>0</v>
      </c>
      <c r="N1351">
        <f t="shared" ca="1" si="175"/>
        <v>50000</v>
      </c>
      <c r="O1351">
        <f t="shared" ca="1" si="168"/>
        <v>5</v>
      </c>
      <c r="P1351">
        <f t="shared" ca="1" si="169"/>
        <v>12</v>
      </c>
      <c r="Q1351">
        <f t="shared" ca="1" si="173"/>
        <v>15</v>
      </c>
      <c r="R1351">
        <f t="shared" ca="1" si="174"/>
        <v>16</v>
      </c>
    </row>
    <row r="1352" spans="1:18">
      <c r="A1352">
        <f ca="1">VLOOKUP(O1352,Tabela3[],2,0)</f>
        <v>2000</v>
      </c>
      <c r="B1352" t="str">
        <f ca="1">VLOOKUP(P1352,Tabela3[],4,0)</f>
        <v>JULHO</v>
      </c>
      <c r="C1352" t="str">
        <f ca="1">VLOOKUP(Q1352,Tabela3[],5,0)</f>
        <v>Coréia do Sul</v>
      </c>
      <c r="D1352" t="str">
        <f ca="1">VLOOKUP(Q1352,Tabela3[],3,0)</f>
        <v>Samsung</v>
      </c>
      <c r="E1352" t="str">
        <f ca="1">IF(R1352=Q1352, (VLOOKUP(P1352+1,Tabela3[],5,0)),VLOOKUP(R1352,Tabela3[],5,0))</f>
        <v>Holanda</v>
      </c>
      <c r="F1352" s="1">
        <f t="shared" ca="1" si="170"/>
        <v>36680</v>
      </c>
      <c r="G1352" s="1">
        <f t="shared" ca="1" si="171"/>
        <v>36686.717262376493</v>
      </c>
      <c r="H1352">
        <f t="shared" ca="1" si="172"/>
        <v>0</v>
      </c>
      <c r="I1352" t="str">
        <f ca="1">VLOOKUP(Q1352,Tabela3[],9,1)</f>
        <v>HMM Rotterdam</v>
      </c>
      <c r="J1352" t="str">
        <f ca="1">VLOOKUP(Q1352,Tabela3[],11,0)</f>
        <v>QLED 4k 75"</v>
      </c>
      <c r="K1352" t="str">
        <f ca="1">VLOOKUP(Q1352,Tabela3[],10,0)</f>
        <v>Eletrônicos</v>
      </c>
      <c r="L1352" t="e" cm="1">
        <f t="array" aca="1" ref="L1352" ca="1">IF(Tabela2[[#This Row],[PORTO]]=Tabela2[[#This Row],[DESTINO]],0,erro)</f>
        <v>#NAME?</v>
      </c>
      <c r="N1352">
        <f t="shared" ca="1" si="175"/>
        <v>2500</v>
      </c>
      <c r="O1352">
        <f t="shared" ca="1" si="168"/>
        <v>0</v>
      </c>
      <c r="P1352">
        <f t="shared" ca="1" si="169"/>
        <v>6</v>
      </c>
      <c r="Q1352">
        <f t="shared" ca="1" si="173"/>
        <v>13</v>
      </c>
      <c r="R1352">
        <f t="shared" ca="1" si="174"/>
        <v>17</v>
      </c>
    </row>
    <row r="1353" spans="1:18">
      <c r="A1353">
        <f ca="1">VLOOKUP(O1353,Tabela3[],2,0)</f>
        <v>2000</v>
      </c>
      <c r="B1353" t="str">
        <f ca="1">VLOOKUP(P1353,Tabela3[],4,0)</f>
        <v>JANEIRO</v>
      </c>
      <c r="C1353" t="str">
        <f ca="1">VLOOKUP(Q1353,Tabela3[],5,0)</f>
        <v>India</v>
      </c>
      <c r="D1353" t="str">
        <f ca="1">VLOOKUP(Q1353,Tabela3[],3,0)</f>
        <v>Reliance Industries</v>
      </c>
      <c r="E1353" t="str">
        <f ca="1">IF(R1353=Q1353, (VLOOKUP(P1353+1,Tabela3[],5,0)),VLOOKUP(R1353,Tabela3[],5,0))</f>
        <v>Estados Unidos</v>
      </c>
      <c r="F1353" s="1">
        <f t="shared" ca="1" si="170"/>
        <v>36865</v>
      </c>
      <c r="G1353" s="1">
        <f t="shared" ca="1" si="171"/>
        <v>36874.716459738032</v>
      </c>
      <c r="H1353">
        <f t="shared" ca="1" si="172"/>
        <v>1</v>
      </c>
      <c r="I1353" t="str">
        <f ca="1">VLOOKUP(Q1353,Tabela3[],9,1)</f>
        <v>Tanker</v>
      </c>
      <c r="J1353" t="str">
        <f ca="1">VLOOKUP(Q1353,Tabela3[],11,0)</f>
        <v>Polipropileno</v>
      </c>
      <c r="K1353" t="str">
        <f ca="1">VLOOKUP(Q1353,Tabela3[],10,0)</f>
        <v>Petroquimicos</v>
      </c>
      <c r="L1353" t="e" cm="1">
        <f t="array" aca="1" ref="L1353" ca="1">IF(Tabela2[[#This Row],[PORTO]]=Tabela2[[#This Row],[DESTINO]],0,erro)</f>
        <v>#NAME?</v>
      </c>
      <c r="N1353">
        <f t="shared" ca="1" si="175"/>
        <v>0</v>
      </c>
      <c r="O1353">
        <f t="shared" ca="1" si="168"/>
        <v>0</v>
      </c>
      <c r="P1353">
        <f t="shared" ca="1" si="169"/>
        <v>12</v>
      </c>
      <c r="Q1353">
        <f t="shared" ca="1" si="173"/>
        <v>30</v>
      </c>
      <c r="R1353">
        <f t="shared" ca="1" si="174"/>
        <v>3</v>
      </c>
    </row>
    <row r="1354" spans="1:18">
      <c r="A1354">
        <f ca="1">VLOOKUP(O1354,Tabela3[],2,0)</f>
        <v>2001</v>
      </c>
      <c r="B1354" t="str">
        <f ca="1">VLOOKUP(P1354,Tabela3[],4,0)</f>
        <v>OUTUBRO</v>
      </c>
      <c r="C1354" t="str">
        <f ca="1">VLOOKUP(Q1354,Tabela3[],5,0)</f>
        <v>Reino Unido</v>
      </c>
      <c r="D1354" t="str">
        <f ca="1">VLOOKUP(Q1354,Tabela3[],3,0)</f>
        <v>Unilever</v>
      </c>
      <c r="E1354" t="str">
        <f ca="1">IF(R1354=Q1354, (VLOOKUP(P1354+1,Tabela3[],5,0)),VLOOKUP(R1354,Tabela3[],5,0))</f>
        <v>Holanda</v>
      </c>
      <c r="F1354" s="1">
        <f t="shared" ca="1" si="170"/>
        <v>37156</v>
      </c>
      <c r="G1354" s="1">
        <f t="shared" ca="1" si="171"/>
        <v>37159.063202818412</v>
      </c>
      <c r="H1354">
        <f t="shared" ca="1" si="172"/>
        <v>1</v>
      </c>
      <c r="I1354" t="str">
        <f ca="1">VLOOKUP(Q1354,Tabela3[],9,1)</f>
        <v>HMM Helsinki</v>
      </c>
      <c r="J1354" t="str">
        <f ca="1">VLOOKUP(Q1354,Tabela3[],11,0)</f>
        <v xml:space="preserve">Shampoo </v>
      </c>
      <c r="K1354" t="str">
        <f ca="1">VLOOKUP(Q1354,Tabela3[],10,0)</f>
        <v>Quimico</v>
      </c>
      <c r="L1354" t="e" cm="1">
        <f t="array" aca="1" ref="L1354" ca="1">IF(Tabela2[[#This Row],[PORTO]]=Tabela2[[#This Row],[DESTINO]],0,erro)</f>
        <v>#NAME?</v>
      </c>
      <c r="N1354">
        <f t="shared" ca="1" si="175"/>
        <v>870000</v>
      </c>
      <c r="O1354">
        <f t="shared" ca="1" si="168"/>
        <v>1</v>
      </c>
      <c r="P1354">
        <f t="shared" ca="1" si="169"/>
        <v>9</v>
      </c>
      <c r="Q1354">
        <f t="shared" ca="1" si="173"/>
        <v>24</v>
      </c>
      <c r="R1354">
        <f t="shared" ca="1" si="174"/>
        <v>17</v>
      </c>
    </row>
    <row r="1355" spans="1:18">
      <c r="A1355">
        <f ca="1">VLOOKUP(O1355,Tabela3[],2,0)</f>
        <v>2002</v>
      </c>
      <c r="B1355" t="str">
        <f ca="1">VLOOKUP(P1355,Tabela3[],4,0)</f>
        <v>MAIO</v>
      </c>
      <c r="C1355" t="str">
        <f ca="1">VLOOKUP(Q1355,Tabela3[],5,0)</f>
        <v>China</v>
      </c>
      <c r="D1355" t="str">
        <f ca="1">VLOOKUP(Q1355,Tabela3[],3,0)</f>
        <v>Alibaba Group</v>
      </c>
      <c r="E1355" t="str">
        <f ca="1">IF(R1355=Q1355, (VLOOKUP(P1355+1,Tabela3[],5,0)),VLOOKUP(R1355,Tabela3[],5,0))</f>
        <v>Holanda</v>
      </c>
      <c r="F1355" s="1">
        <f t="shared" ca="1" si="170"/>
        <v>37354</v>
      </c>
      <c r="G1355" s="1">
        <f t="shared" ca="1" si="171"/>
        <v>37358.812933507412</v>
      </c>
      <c r="H1355">
        <f t="shared" ca="1" si="172"/>
        <v>0</v>
      </c>
      <c r="I1355" t="str">
        <f ca="1">VLOOKUP(Q1355,Tabela3[],9,1)</f>
        <v>HMM St Petersburg</v>
      </c>
      <c r="J1355" t="str">
        <f ca="1">VLOOKUP(Q1355,Tabela3[],11,0)</f>
        <v>Miniescavadeira</v>
      </c>
      <c r="K1355" t="str">
        <f ca="1">VLOOKUP(Q1355,Tabela3[],10,0)</f>
        <v>Maquinário</v>
      </c>
      <c r="L1355" t="e" cm="1">
        <f t="array" aca="1" ref="L1355" ca="1">IF(Tabela2[[#This Row],[PORTO]]=Tabela2[[#This Row],[DESTINO]],0,erro)</f>
        <v>#NAME?</v>
      </c>
      <c r="N1355">
        <f t="shared" ca="1" si="175"/>
        <v>30</v>
      </c>
      <c r="O1355">
        <f t="shared" ca="1" si="168"/>
        <v>2</v>
      </c>
      <c r="P1355">
        <f t="shared" ca="1" si="169"/>
        <v>4</v>
      </c>
      <c r="Q1355">
        <f t="shared" ca="1" si="173"/>
        <v>1</v>
      </c>
      <c r="R1355">
        <f t="shared" ca="1" si="174"/>
        <v>16</v>
      </c>
    </row>
    <row r="1356" spans="1:18">
      <c r="A1356">
        <f ca="1">VLOOKUP(O1356,Tabela3[],2,0)</f>
        <v>2005</v>
      </c>
      <c r="B1356" t="str">
        <f ca="1">VLOOKUP(P1356,Tabela3[],4,0)</f>
        <v>SETEMBRO</v>
      </c>
      <c r="C1356" t="str">
        <f ca="1">VLOOKUP(Q1356,Tabela3[],5,0)</f>
        <v>Reino Unido</v>
      </c>
      <c r="D1356" t="str">
        <f ca="1">VLOOKUP(Q1356,Tabela3[],3,0)</f>
        <v>Unilever</v>
      </c>
      <c r="E1356" t="str">
        <f ca="1">IF(R1356=Q1356, (VLOOKUP(P1356+1,Tabela3[],5,0)),VLOOKUP(R1356,Tabela3[],5,0))</f>
        <v>China</v>
      </c>
      <c r="F1356" s="1">
        <f t="shared" ca="1" si="170"/>
        <v>38570</v>
      </c>
      <c r="G1356" s="1">
        <f t="shared" ca="1" si="171"/>
        <v>38570.764441136249</v>
      </c>
      <c r="H1356">
        <f t="shared" ca="1" si="172"/>
        <v>1</v>
      </c>
      <c r="I1356" t="str">
        <f ca="1">VLOOKUP(Q1356,Tabela3[],9,1)</f>
        <v>HMM Helsinki</v>
      </c>
      <c r="J1356" t="str">
        <f ca="1">VLOOKUP(Q1356,Tabela3[],11,0)</f>
        <v>Sabonete</v>
      </c>
      <c r="K1356" t="str">
        <f ca="1">VLOOKUP(Q1356,Tabela3[],10,0)</f>
        <v>Quimico</v>
      </c>
      <c r="L1356" t="e" cm="1">
        <f t="array" aca="1" ref="L1356" ca="1">IF(Tabela2[[#This Row],[PORTO]]=Tabela2[[#This Row],[DESTINO]],0,erro)</f>
        <v>#NAME?</v>
      </c>
      <c r="N1356">
        <f t="shared" ca="1" si="175"/>
        <v>1740000</v>
      </c>
      <c r="O1356">
        <f t="shared" ca="1" si="168"/>
        <v>5</v>
      </c>
      <c r="P1356">
        <f t="shared" ca="1" si="169"/>
        <v>8</v>
      </c>
      <c r="Q1356">
        <f t="shared" ca="1" si="173"/>
        <v>26</v>
      </c>
      <c r="R1356">
        <f t="shared" ca="1" si="174"/>
        <v>1</v>
      </c>
    </row>
    <row r="1357" spans="1:18">
      <c r="A1357">
        <f ca="1">VLOOKUP(O1357,Tabela3[],2,0)</f>
        <v>2000</v>
      </c>
      <c r="B1357" t="str">
        <f ca="1">VLOOKUP(P1357,Tabela3[],4,0)</f>
        <v>AGOSTO</v>
      </c>
      <c r="C1357" t="str">
        <f ca="1">VLOOKUP(Q1357,Tabela3[],5,0)</f>
        <v>Brasil</v>
      </c>
      <c r="D1357" t="str">
        <f ca="1">VLOOKUP(Q1357,Tabela3[],3,0)</f>
        <v>VALE</v>
      </c>
      <c r="E1357" t="str">
        <f ca="1">IF(R1357=Q1357, (VLOOKUP(P1357+1,Tabela3[],5,0)),VLOOKUP(R1357,Tabela3[],5,0))</f>
        <v>Alemanha</v>
      </c>
      <c r="F1357" s="1">
        <f t="shared" ca="1" si="170"/>
        <v>36725</v>
      </c>
      <c r="G1357" s="1">
        <f t="shared" ca="1" si="171"/>
        <v>36728.339339021557</v>
      </c>
      <c r="H1357">
        <f t="shared" ca="1" si="172"/>
        <v>1</v>
      </c>
      <c r="I1357" t="str">
        <f ca="1">VLOOKUP(Q1357,Tabela3[],9,1)</f>
        <v>Lan Hua Hai</v>
      </c>
      <c r="J1357" t="str">
        <f ca="1">VLOOKUP(Q1357,Tabela3[],11,0)</f>
        <v>Minério de Ferro</v>
      </c>
      <c r="K1357" t="str">
        <f ca="1">VLOOKUP(Q1357,Tabela3[],10,0)</f>
        <v>Minério</v>
      </c>
      <c r="L1357" t="e" cm="1">
        <f t="array" aca="1" ref="L1357" ca="1">IF(Tabela2[[#This Row],[PORTO]]=Tabela2[[#This Row],[DESTINO]],0,erro)</f>
        <v>#NAME?</v>
      </c>
      <c r="N1357">
        <f t="shared" ca="1" si="175"/>
        <v>0</v>
      </c>
      <c r="O1357">
        <f t="shared" ca="1" si="168"/>
        <v>0</v>
      </c>
      <c r="P1357">
        <f t="shared" ca="1" si="169"/>
        <v>7</v>
      </c>
      <c r="Q1357">
        <f t="shared" ca="1" si="173"/>
        <v>27</v>
      </c>
      <c r="R1357">
        <f t="shared" ca="1" si="174"/>
        <v>7</v>
      </c>
    </row>
    <row r="1358" spans="1:18">
      <c r="A1358">
        <f ca="1">VLOOKUP(O1358,Tabela3[],2,0)</f>
        <v>2003</v>
      </c>
      <c r="B1358" t="str">
        <f ca="1">VLOOKUP(P1358,Tabela3[],4,0)</f>
        <v>MAIO</v>
      </c>
      <c r="C1358" t="str">
        <f ca="1">VLOOKUP(Q1358,Tabela3[],5,0)</f>
        <v>China</v>
      </c>
      <c r="D1358" t="str">
        <f ca="1">VLOOKUP(Q1358,Tabela3[],3,0)</f>
        <v>Alibaba Group</v>
      </c>
      <c r="E1358" t="str">
        <f ca="1">IF(R1358=Q1358, (VLOOKUP(P1358+1,Tabela3[],5,0)),VLOOKUP(R1358,Tabela3[],5,0))</f>
        <v>Holanda</v>
      </c>
      <c r="F1358" s="1">
        <f t="shared" ca="1" si="170"/>
        <v>37736</v>
      </c>
      <c r="G1358" s="1">
        <f t="shared" ca="1" si="171"/>
        <v>37742.537032630818</v>
      </c>
      <c r="H1358">
        <f t="shared" ca="1" si="172"/>
        <v>1</v>
      </c>
      <c r="I1358" t="str">
        <f ca="1">VLOOKUP(Q1358,Tabela3[],9,1)</f>
        <v>HMM St Petersburg</v>
      </c>
      <c r="J1358" t="str">
        <f ca="1">VLOOKUP(Q1358,Tabela3[],11,0)</f>
        <v>Miniescavadeira</v>
      </c>
      <c r="K1358" t="str">
        <f ca="1">VLOOKUP(Q1358,Tabela3[],10,0)</f>
        <v>Maquinário</v>
      </c>
      <c r="L1358" t="e" cm="1">
        <f t="array" aca="1" ref="L1358" ca="1">IF(Tabela2[[#This Row],[PORTO]]=Tabela2[[#This Row],[DESTINO]],0,erro)</f>
        <v>#NAME?</v>
      </c>
      <c r="N1358">
        <f t="shared" ca="1" si="175"/>
        <v>40</v>
      </c>
      <c r="O1358">
        <f t="shared" ca="1" si="168"/>
        <v>3</v>
      </c>
      <c r="P1358">
        <f t="shared" ca="1" si="169"/>
        <v>4</v>
      </c>
      <c r="Q1358">
        <f t="shared" ca="1" si="173"/>
        <v>1</v>
      </c>
      <c r="R1358">
        <f t="shared" ca="1" si="174"/>
        <v>15</v>
      </c>
    </row>
    <row r="1359" spans="1:18">
      <c r="A1359">
        <f ca="1">VLOOKUP(O1359,Tabela3[],2,0)</f>
        <v>2007</v>
      </c>
      <c r="B1359" t="str">
        <f ca="1">VLOOKUP(P1359,Tabela3[],4,0)</f>
        <v>MAIO</v>
      </c>
      <c r="C1359" t="str">
        <f ca="1">VLOOKUP(Q1359,Tabela3[],5,0)</f>
        <v>India</v>
      </c>
      <c r="D1359" t="str">
        <f ca="1">VLOOKUP(Q1359,Tabela3[],3,0)</f>
        <v>Reliance Industries</v>
      </c>
      <c r="E1359" t="str">
        <f ca="1">IF(R1359=Q1359, (VLOOKUP(P1359+1,Tabela3[],5,0)),VLOOKUP(R1359,Tabela3[],5,0))</f>
        <v>França</v>
      </c>
      <c r="F1359" s="1">
        <f t="shared" ca="1" si="170"/>
        <v>39193</v>
      </c>
      <c r="G1359" s="1">
        <f t="shared" ca="1" si="171"/>
        <v>39195.825202278451</v>
      </c>
      <c r="H1359">
        <f t="shared" ca="1" si="172"/>
        <v>1</v>
      </c>
      <c r="I1359" t="str">
        <f ca="1">VLOOKUP(Q1359,Tabela3[],9,1)</f>
        <v>Tanker</v>
      </c>
      <c r="J1359" t="str">
        <f ca="1">VLOOKUP(Q1359,Tabela3[],11,0)</f>
        <v>Polipropileno</v>
      </c>
      <c r="K1359" t="str">
        <f ca="1">VLOOKUP(Q1359,Tabela3[],10,0)</f>
        <v>Petroquimicos</v>
      </c>
      <c r="L1359" t="e" cm="1">
        <f t="array" aca="1" ref="L1359" ca="1">IF(Tabela2[[#This Row],[PORTO]]=Tabela2[[#This Row],[DESTINO]],0,erro)</f>
        <v>#NAME?</v>
      </c>
      <c r="N1359">
        <f t="shared" ca="1" si="175"/>
        <v>0</v>
      </c>
      <c r="O1359">
        <f t="shared" ca="1" si="168"/>
        <v>7</v>
      </c>
      <c r="P1359">
        <f t="shared" ca="1" si="169"/>
        <v>4</v>
      </c>
      <c r="Q1359">
        <f t="shared" ca="1" si="173"/>
        <v>30</v>
      </c>
      <c r="R1359">
        <f t="shared" ca="1" si="174"/>
        <v>23</v>
      </c>
    </row>
    <row r="1360" spans="1:18">
      <c r="A1360">
        <f ca="1">VLOOKUP(O1360,Tabela3[],2,0)</f>
        <v>2008</v>
      </c>
      <c r="B1360" t="str">
        <f ca="1">VLOOKUP(P1360,Tabela3[],4,0)</f>
        <v>FEVEREIRO</v>
      </c>
      <c r="C1360" t="str">
        <f ca="1">VLOOKUP(Q1360,Tabela3[],5,0)</f>
        <v>Brasil</v>
      </c>
      <c r="D1360" t="str">
        <f ca="1">VLOOKUP(Q1360,Tabela3[],3,0)</f>
        <v>VALE</v>
      </c>
      <c r="E1360" t="str">
        <f ca="1">IF(R1360=Q1360, (VLOOKUP(P1360+1,Tabela3[],5,0)),VLOOKUP(R1360,Tabela3[],5,0))</f>
        <v>Coréia do Sul</v>
      </c>
      <c r="F1360" s="1">
        <f t="shared" ca="1" si="170"/>
        <v>39455</v>
      </c>
      <c r="G1360" s="1">
        <f t="shared" ca="1" si="171"/>
        <v>39463.217346956844</v>
      </c>
      <c r="H1360">
        <f t="shared" ca="1" si="172"/>
        <v>1</v>
      </c>
      <c r="I1360" t="str">
        <f ca="1">VLOOKUP(Q1360,Tabela3[],9,1)</f>
        <v>Lan Hua Hai</v>
      </c>
      <c r="J1360" t="str">
        <f ca="1">VLOOKUP(Q1360,Tabela3[],11,0)</f>
        <v>Minério de Ferro</v>
      </c>
      <c r="K1360" t="str">
        <f ca="1">VLOOKUP(Q1360,Tabela3[],10,0)</f>
        <v>Minério</v>
      </c>
      <c r="L1360" t="e" cm="1">
        <f t="array" aca="1" ref="L1360" ca="1">IF(Tabela2[[#This Row],[PORTO]]=Tabela2[[#This Row],[DESTINO]],0,erro)</f>
        <v>#NAME?</v>
      </c>
      <c r="N1360">
        <f t="shared" ca="1" si="175"/>
        <v>0</v>
      </c>
      <c r="O1360">
        <f t="shared" ca="1" si="168"/>
        <v>8</v>
      </c>
      <c r="P1360">
        <f t="shared" ca="1" si="169"/>
        <v>1</v>
      </c>
      <c r="Q1360">
        <f t="shared" ca="1" si="173"/>
        <v>27</v>
      </c>
      <c r="R1360">
        <f t="shared" ca="1" si="174"/>
        <v>14</v>
      </c>
    </row>
    <row r="1361" spans="1:18">
      <c r="A1361">
        <f ca="1">VLOOKUP(O1361,Tabela3[],2,0)</f>
        <v>2002</v>
      </c>
      <c r="B1361" t="str">
        <f ca="1">VLOOKUP(P1361,Tabela3[],4,0)</f>
        <v>ABRIL</v>
      </c>
      <c r="C1361" t="str">
        <f ca="1">VLOOKUP(Q1361,Tabela3[],5,0)</f>
        <v>Holanda</v>
      </c>
      <c r="D1361" t="str">
        <f ca="1">VLOOKUP(Q1361,Tabela3[],3,0)</f>
        <v>Shell</v>
      </c>
      <c r="E1361" t="str">
        <f ca="1">IF(R1361=Q1361, (VLOOKUP(P1361+1,Tabela3[],5,0)),VLOOKUP(R1361,Tabela3[],5,0))</f>
        <v>Coréia do Sul</v>
      </c>
      <c r="F1361" s="1">
        <f t="shared" ca="1" si="170"/>
        <v>37334</v>
      </c>
      <c r="G1361" s="1">
        <f t="shared" ca="1" si="171"/>
        <v>37336.301380962163</v>
      </c>
      <c r="H1361">
        <f t="shared" ca="1" si="172"/>
        <v>1</v>
      </c>
      <c r="I1361" t="str">
        <f ca="1">VLOOKUP(Q1361,Tabela3[],9,1)</f>
        <v>AbQaiq</v>
      </c>
      <c r="J1361" t="str">
        <f ca="1">VLOOKUP(Q1361,Tabela3[],11,0)</f>
        <v>Diesel</v>
      </c>
      <c r="K1361" t="str">
        <f ca="1">VLOOKUP(Q1361,Tabela3[],10,0)</f>
        <v>Petróleo</v>
      </c>
      <c r="L1361" t="e" cm="1">
        <f t="array" aca="1" ref="L1361" ca="1">IF(Tabela2[[#This Row],[PORTO]]=Tabela2[[#This Row],[DESTINO]],0,erro)</f>
        <v>#NAME?</v>
      </c>
      <c r="N1361">
        <f t="shared" ca="1" si="175"/>
        <v>77000</v>
      </c>
      <c r="O1361">
        <f t="shared" ca="1" si="168"/>
        <v>2</v>
      </c>
      <c r="P1361">
        <f t="shared" ca="1" si="169"/>
        <v>3</v>
      </c>
      <c r="Q1361">
        <f t="shared" ca="1" si="173"/>
        <v>15</v>
      </c>
      <c r="R1361">
        <f t="shared" ca="1" si="174"/>
        <v>12</v>
      </c>
    </row>
    <row r="1362" spans="1:18">
      <c r="A1362">
        <f ca="1">VLOOKUP(O1362,Tabela3[],2,0)</f>
        <v>2001</v>
      </c>
      <c r="B1362" t="str">
        <f ca="1">VLOOKUP(P1362,Tabela3[],4,0)</f>
        <v>NOVEMBRO</v>
      </c>
      <c r="C1362" t="str">
        <f ca="1">VLOOKUP(Q1362,Tabela3[],5,0)</f>
        <v>França</v>
      </c>
      <c r="D1362" t="str">
        <f ca="1">VLOOKUP(Q1362,Tabela3[],3,0)</f>
        <v> LVMH</v>
      </c>
      <c r="E1362" t="str">
        <f ca="1">IF(R1362=Q1362, (VLOOKUP(P1362+1,Tabela3[],5,0)),VLOOKUP(R1362,Tabela3[],5,0))</f>
        <v>Estados Unidos</v>
      </c>
      <c r="F1362" s="1">
        <f t="shared" ca="1" si="170"/>
        <v>37188</v>
      </c>
      <c r="G1362" s="1">
        <f t="shared" ca="1" si="171"/>
        <v>37192.985956304088</v>
      </c>
      <c r="H1362">
        <f t="shared" ca="1" si="172"/>
        <v>0</v>
      </c>
      <c r="I1362" t="str">
        <f ca="1">VLOOKUP(Q1362,Tabela3[],9,1)</f>
        <v>Emma Maersk</v>
      </c>
      <c r="J1362" t="str">
        <f ca="1">VLOOKUP(Q1362,Tabela3[],11,0)</f>
        <v>Clos Des Lambrys</v>
      </c>
      <c r="K1362" t="str">
        <f ca="1">VLOOKUP(Q1362,Tabela3[],10,0)</f>
        <v>Tecido</v>
      </c>
      <c r="L1362" t="e" cm="1">
        <f t="array" aca="1" ref="L1362" ca="1">IF(Tabela2[[#This Row],[PORTO]]=Tabela2[[#This Row],[DESTINO]],0,erro)</f>
        <v>#NAME?</v>
      </c>
      <c r="N1362">
        <f t="shared" ca="1" si="175"/>
        <v>41000</v>
      </c>
      <c r="O1362">
        <f t="shared" ca="1" si="168"/>
        <v>1</v>
      </c>
      <c r="P1362">
        <f t="shared" ca="1" si="169"/>
        <v>10</v>
      </c>
      <c r="Q1362">
        <f t="shared" ca="1" si="173"/>
        <v>21</v>
      </c>
      <c r="R1362">
        <f t="shared" ca="1" si="174"/>
        <v>3</v>
      </c>
    </row>
    <row r="1363" spans="1:18">
      <c r="A1363">
        <f ca="1">VLOOKUP(O1363,Tabela3[],2,0)</f>
        <v>2007</v>
      </c>
      <c r="B1363" t="str">
        <f ca="1">VLOOKUP(P1363,Tabela3[],4,0)</f>
        <v>SETEMBRO</v>
      </c>
      <c r="C1363" t="str">
        <f ca="1">VLOOKUP(Q1363,Tabela3[],5,0)</f>
        <v>Brasil</v>
      </c>
      <c r="D1363" t="str">
        <f ca="1">VLOOKUP(Q1363,Tabela3[],3,0)</f>
        <v>VALE</v>
      </c>
      <c r="E1363" t="str">
        <f ca="1">IF(R1363=Q1363, (VLOOKUP(P1363+1,Tabela3[],5,0)),VLOOKUP(R1363,Tabela3[],5,0))</f>
        <v>Estados Unidos</v>
      </c>
      <c r="F1363" s="1">
        <f t="shared" ca="1" si="170"/>
        <v>39296</v>
      </c>
      <c r="G1363" s="1">
        <f t="shared" ca="1" si="171"/>
        <v>39296.995896289256</v>
      </c>
      <c r="H1363">
        <f t="shared" ca="1" si="172"/>
        <v>0</v>
      </c>
      <c r="I1363" t="str">
        <f ca="1">VLOOKUP(Q1363,Tabela3[],9,1)</f>
        <v>Lan Hua Hai</v>
      </c>
      <c r="J1363" t="str">
        <f ca="1">VLOOKUP(Q1363,Tabela3[],11,0)</f>
        <v>Manganês</v>
      </c>
      <c r="K1363" t="str">
        <f ca="1">VLOOKUP(Q1363,Tabela3[],10,0)</f>
        <v>Minério</v>
      </c>
      <c r="L1363" t="e" cm="1">
        <f t="array" aca="1" ref="L1363" ca="1">IF(Tabela2[[#This Row],[PORTO]]=Tabela2[[#This Row],[DESTINO]],0,erro)</f>
        <v>#NAME?</v>
      </c>
      <c r="N1363">
        <f t="shared" ca="1" si="175"/>
        <v>0</v>
      </c>
      <c r="O1363">
        <f t="shared" ref="O1363:O1426" ca="1" si="176">INT(RAND()*10)</f>
        <v>7</v>
      </c>
      <c r="P1363">
        <f t="shared" ref="P1363:P1426" ca="1" si="177">INT(RAND()*13)</f>
        <v>8</v>
      </c>
      <c r="Q1363">
        <f t="shared" ca="1" si="173"/>
        <v>29</v>
      </c>
      <c r="R1363">
        <f t="shared" ca="1" si="174"/>
        <v>4</v>
      </c>
    </row>
    <row r="1364" spans="1:18">
      <c r="A1364">
        <f ca="1">VLOOKUP(O1364,Tabela3[],2,0)</f>
        <v>2008</v>
      </c>
      <c r="B1364" t="str">
        <f ca="1">VLOOKUP(P1364,Tabela3[],4,0)</f>
        <v>NOVEMBRO</v>
      </c>
      <c r="C1364" t="str">
        <f ca="1">VLOOKUP(Q1364,Tabela3[],5,0)</f>
        <v>Alemanha</v>
      </c>
      <c r="D1364" t="str">
        <f ca="1">VLOOKUP(Q1364,Tabela3[],3,0)</f>
        <v>Volkswagen</v>
      </c>
      <c r="E1364" t="str">
        <f ca="1">IF(R1364=Q1364, (VLOOKUP(P1364+1,Tabela3[],5,0)),VLOOKUP(R1364,Tabela3[],5,0))</f>
        <v>Coréia do Sul</v>
      </c>
      <c r="F1364" s="1">
        <f t="shared" ca="1" si="170"/>
        <v>39722</v>
      </c>
      <c r="G1364" s="1">
        <f t="shared" ca="1" si="171"/>
        <v>39728.07250709935</v>
      </c>
      <c r="H1364">
        <f t="shared" ca="1" si="172"/>
        <v>1</v>
      </c>
      <c r="I1364" t="str">
        <f ca="1">VLOOKUP(Q1364,Tabela3[],9,1)</f>
        <v>Warehouse Carriers </v>
      </c>
      <c r="J1364" t="str">
        <f ca="1">VLOOKUP(Q1364,Tabela3[],11,0)</f>
        <v>GLI 350 TSI (Jetta)</v>
      </c>
      <c r="K1364" t="str">
        <f ca="1">VLOOKUP(Q1364,Tabela3[],10,0)</f>
        <v>Carros</v>
      </c>
      <c r="L1364" t="e" cm="1">
        <f t="array" aca="1" ref="L1364" ca="1">IF(Tabela2[[#This Row],[PORTO]]=Tabela2[[#This Row],[DESTINO]],0,erro)</f>
        <v>#NAME?</v>
      </c>
      <c r="N1364">
        <f t="shared" ca="1" si="175"/>
        <v>100</v>
      </c>
      <c r="O1364">
        <f t="shared" ca="1" si="176"/>
        <v>8</v>
      </c>
      <c r="P1364">
        <f t="shared" ca="1" si="177"/>
        <v>10</v>
      </c>
      <c r="Q1364">
        <f t="shared" ca="1" si="173"/>
        <v>8</v>
      </c>
      <c r="R1364">
        <f t="shared" ca="1" si="174"/>
        <v>14</v>
      </c>
    </row>
    <row r="1365" spans="1:18">
      <c r="A1365">
        <f ca="1">VLOOKUP(O1365,Tabela3[],2,0)</f>
        <v>2007</v>
      </c>
      <c r="B1365" t="str">
        <f ca="1">VLOOKUP(P1365,Tabela3[],4,0)</f>
        <v>JULHO</v>
      </c>
      <c r="C1365" t="str">
        <f ca="1">VLOOKUP(Q1365,Tabela3[],5,0)</f>
        <v>Holanda</v>
      </c>
      <c r="D1365" t="str">
        <f ca="1">VLOOKUP(Q1365,Tabela3[],3,0)</f>
        <v>Shell</v>
      </c>
      <c r="E1365" t="str">
        <f ca="1">IF(R1365=Q1365, (VLOOKUP(P1365+1,Tabela3[],5,0)),VLOOKUP(R1365,Tabela3[],5,0))</f>
        <v>Japão</v>
      </c>
      <c r="F1365" s="1">
        <f t="shared" ca="1" si="170"/>
        <v>39251</v>
      </c>
      <c r="G1365" s="1">
        <f t="shared" ca="1" si="171"/>
        <v>39254.544995962155</v>
      </c>
      <c r="H1365">
        <f t="shared" ca="1" si="172"/>
        <v>0</v>
      </c>
      <c r="I1365" t="str">
        <f ca="1">VLOOKUP(Q1365,Tabela3[],9,1)</f>
        <v>AbQaiq</v>
      </c>
      <c r="J1365" t="str">
        <f ca="1">VLOOKUP(Q1365,Tabela3[],11,0)</f>
        <v>Diesel</v>
      </c>
      <c r="K1365" t="str">
        <f ca="1">VLOOKUP(Q1365,Tabela3[],10,0)</f>
        <v>Petróleo</v>
      </c>
      <c r="L1365" t="e" cm="1">
        <f t="array" aca="1" ref="L1365" ca="1">IF(Tabela2[[#This Row],[PORTO]]=Tabela2[[#This Row],[DESTINO]],0,erro)</f>
        <v>#NAME?</v>
      </c>
      <c r="N1365">
        <f t="shared" ca="1" si="175"/>
        <v>64000</v>
      </c>
      <c r="O1365">
        <f t="shared" ca="1" si="176"/>
        <v>7</v>
      </c>
      <c r="P1365">
        <f t="shared" ca="1" si="177"/>
        <v>6</v>
      </c>
      <c r="Q1365">
        <f t="shared" ca="1" si="173"/>
        <v>15</v>
      </c>
      <c r="R1365">
        <f t="shared" ca="1" si="174"/>
        <v>10</v>
      </c>
    </row>
    <row r="1366" spans="1:18">
      <c r="A1366">
        <f ca="1">VLOOKUP(O1366,Tabela3[],2,0)</f>
        <v>2006</v>
      </c>
      <c r="B1366" t="str">
        <f ca="1">VLOOKUP(P1366,Tabela3[],4,0)</f>
        <v>AGOSTO</v>
      </c>
      <c r="C1366" t="str">
        <f ca="1">VLOOKUP(Q1366,Tabela3[],5,0)</f>
        <v>India</v>
      </c>
      <c r="D1366" t="str">
        <f ca="1">VLOOKUP(Q1366,Tabela3[],3,0)</f>
        <v>Reliance Industries</v>
      </c>
      <c r="E1366" t="str">
        <f ca="1">IF(R1366=Q1366, (VLOOKUP(P1366+1,Tabela3[],5,0)),VLOOKUP(R1366,Tabela3[],5,0))</f>
        <v>Japão</v>
      </c>
      <c r="F1366" s="1">
        <f t="shared" ca="1" si="170"/>
        <v>38915</v>
      </c>
      <c r="G1366" s="1">
        <f t="shared" ca="1" si="171"/>
        <v>38917.891769521397</v>
      </c>
      <c r="H1366">
        <f t="shared" ca="1" si="172"/>
        <v>0</v>
      </c>
      <c r="I1366" t="str">
        <f ca="1">VLOOKUP(Q1366,Tabela3[],9,1)</f>
        <v>Tanker</v>
      </c>
      <c r="J1366" t="str">
        <f ca="1">VLOOKUP(Q1366,Tabela3[],11,0)</f>
        <v>Polietileno</v>
      </c>
      <c r="K1366" t="str">
        <f ca="1">VLOOKUP(Q1366,Tabela3[],10,0)</f>
        <v>Petroquimicos</v>
      </c>
      <c r="L1366" t="e" cm="1">
        <f t="array" aca="1" ref="L1366" ca="1">IF(Tabela2[[#This Row],[PORTO]]=Tabela2[[#This Row],[DESTINO]],0,erro)</f>
        <v>#NAME?</v>
      </c>
      <c r="N1366">
        <f t="shared" ca="1" si="175"/>
        <v>0</v>
      </c>
      <c r="O1366">
        <f t="shared" ca="1" si="176"/>
        <v>6</v>
      </c>
      <c r="P1366">
        <f t="shared" ca="1" si="177"/>
        <v>7</v>
      </c>
      <c r="Q1366">
        <f t="shared" ca="1" si="173"/>
        <v>31</v>
      </c>
      <c r="R1366">
        <f t="shared" ca="1" si="174"/>
        <v>11</v>
      </c>
    </row>
    <row r="1367" spans="1:18">
      <c r="A1367">
        <f ca="1">VLOOKUP(O1367,Tabela3[],2,0)</f>
        <v>2002</v>
      </c>
      <c r="B1367" t="str">
        <f ca="1">VLOOKUP(P1367,Tabela3[],4,0)</f>
        <v>ABRIL</v>
      </c>
      <c r="C1367" t="str">
        <f ca="1">VLOOKUP(Q1367,Tabela3[],5,0)</f>
        <v>China</v>
      </c>
      <c r="D1367" t="str">
        <f ca="1">VLOOKUP(Q1367,Tabela3[],3,0)</f>
        <v>Alibaba Group</v>
      </c>
      <c r="E1367" t="str">
        <f ca="1">IF(R1367=Q1367, (VLOOKUP(P1367+1,Tabela3[],5,0)),VLOOKUP(R1367,Tabela3[],5,0))</f>
        <v>Alemanha</v>
      </c>
      <c r="F1367" s="1">
        <f t="shared" ca="1" si="170"/>
        <v>37328</v>
      </c>
      <c r="G1367" s="1">
        <f t="shared" ca="1" si="171"/>
        <v>37329.434310896439</v>
      </c>
      <c r="H1367">
        <f t="shared" ca="1" si="172"/>
        <v>0</v>
      </c>
      <c r="I1367" t="str">
        <f ca="1">VLOOKUP(Q1367,Tabela3[],9,1)</f>
        <v>HMM St Petersburg</v>
      </c>
      <c r="J1367" t="str">
        <f ca="1">VLOOKUP(Q1367,Tabela3[],11,0)</f>
        <v>Serração Portatil</v>
      </c>
      <c r="K1367" t="str">
        <f ca="1">VLOOKUP(Q1367,Tabela3[],10,0)</f>
        <v>Maquinário</v>
      </c>
      <c r="L1367" t="e" cm="1">
        <f t="array" aca="1" ref="L1367" ca="1">IF(Tabela2[[#This Row],[PORTO]]=Tabela2[[#This Row],[DESTINO]],0,erro)</f>
        <v>#NAME?</v>
      </c>
      <c r="N1367">
        <f t="shared" ca="1" si="175"/>
        <v>30</v>
      </c>
      <c r="O1367">
        <f t="shared" ca="1" si="176"/>
        <v>2</v>
      </c>
      <c r="P1367">
        <f t="shared" ca="1" si="177"/>
        <v>3</v>
      </c>
      <c r="Q1367">
        <f t="shared" ca="1" si="173"/>
        <v>0</v>
      </c>
      <c r="R1367">
        <f t="shared" ca="1" si="174"/>
        <v>6</v>
      </c>
    </row>
    <row r="1368" spans="1:18">
      <c r="A1368">
        <f ca="1">VLOOKUP(O1368,Tabela3[],2,0)</f>
        <v>2004</v>
      </c>
      <c r="B1368" t="str">
        <f ca="1">VLOOKUP(P1368,Tabela3[],4,0)</f>
        <v>JANEIRO</v>
      </c>
      <c r="C1368" t="str">
        <f ca="1">VLOOKUP(Q1368,Tabela3[],5,0)</f>
        <v>India</v>
      </c>
      <c r="D1368" t="str">
        <f ca="1">VLOOKUP(Q1368,Tabela3[],3,0)</f>
        <v>Reliance Industries</v>
      </c>
      <c r="E1368" t="str">
        <f ca="1">IF(R1368=Q1368, (VLOOKUP(P1368+1,Tabela3[],5,0)),VLOOKUP(R1368,Tabela3[],5,0))</f>
        <v>China</v>
      </c>
      <c r="F1368" s="1">
        <f t="shared" ca="1" si="170"/>
        <v>37990</v>
      </c>
      <c r="G1368" s="1">
        <f t="shared" ca="1" si="171"/>
        <v>37993.942527813895</v>
      </c>
      <c r="H1368">
        <f t="shared" ca="1" si="172"/>
        <v>0</v>
      </c>
      <c r="I1368" t="str">
        <f ca="1">VLOOKUP(Q1368,Tabela3[],9,1)</f>
        <v>Tanker</v>
      </c>
      <c r="J1368" t="str">
        <f ca="1">VLOOKUP(Q1368,Tabela3[],11,0)</f>
        <v>Polipropileno</v>
      </c>
      <c r="K1368" t="str">
        <f ca="1">VLOOKUP(Q1368,Tabela3[],10,0)</f>
        <v>Petroquimicos</v>
      </c>
      <c r="L1368" t="e" cm="1">
        <f t="array" aca="1" ref="L1368" ca="1">IF(Tabela2[[#This Row],[PORTO]]=Tabela2[[#This Row],[DESTINO]],0,erro)</f>
        <v>#NAME?</v>
      </c>
      <c r="N1368">
        <f t="shared" ca="1" si="175"/>
        <v>0</v>
      </c>
      <c r="O1368">
        <f t="shared" ca="1" si="176"/>
        <v>4</v>
      </c>
      <c r="P1368">
        <f t="shared" ca="1" si="177"/>
        <v>0</v>
      </c>
      <c r="Q1368">
        <f t="shared" ca="1" si="173"/>
        <v>30</v>
      </c>
      <c r="R1368">
        <f t="shared" ca="1" si="174"/>
        <v>0</v>
      </c>
    </row>
    <row r="1369" spans="1:18">
      <c r="A1369">
        <f ca="1">VLOOKUP(O1369,Tabela3[],2,0)</f>
        <v>2007</v>
      </c>
      <c r="B1369" t="str">
        <f ca="1">VLOOKUP(P1369,Tabela3[],4,0)</f>
        <v>OUTUBRO</v>
      </c>
      <c r="C1369" t="str">
        <f ca="1">VLOOKUP(Q1369,Tabela3[],5,0)</f>
        <v>Canadá</v>
      </c>
      <c r="D1369" t="str">
        <f ca="1">VLOOKUP(Q1369,Tabela3[],3,0)</f>
        <v>Shopify</v>
      </c>
      <c r="E1369" t="str">
        <f ca="1">IF(R1369=Q1369, (VLOOKUP(P1369+1,Tabela3[],5,0)),VLOOKUP(R1369,Tabela3[],5,0))</f>
        <v>Alemanha</v>
      </c>
      <c r="F1369" s="1">
        <f t="shared" ca="1" si="170"/>
        <v>39343</v>
      </c>
      <c r="G1369" s="1">
        <f t="shared" ca="1" si="171"/>
        <v>39349.020002752135</v>
      </c>
      <c r="H1369">
        <f t="shared" ca="1" si="172"/>
        <v>0</v>
      </c>
      <c r="I1369" t="str">
        <f ca="1">VLOOKUP(Q1369,Tabela3[],9,1)</f>
        <v>HMM Southampton</v>
      </c>
      <c r="J1369" t="str">
        <f ca="1">VLOOKUP(Q1369,Tabela3[],11,0)</f>
        <v>TORRADORES DE CAFÉ</v>
      </c>
      <c r="K1369" t="str">
        <f ca="1">VLOOKUP(Q1369,Tabela3[],10,0)</f>
        <v>Geral</v>
      </c>
      <c r="L1369" t="e" cm="1">
        <f t="array" aca="1" ref="L1369" ca="1">IF(Tabela2[[#This Row],[PORTO]]=Tabela2[[#This Row],[DESTINO]],0,erro)</f>
        <v>#NAME?</v>
      </c>
      <c r="N1369">
        <f t="shared" ca="1" si="175"/>
        <v>3000</v>
      </c>
      <c r="O1369">
        <f t="shared" ca="1" si="176"/>
        <v>7</v>
      </c>
      <c r="P1369">
        <f t="shared" ca="1" si="177"/>
        <v>9</v>
      </c>
      <c r="Q1369">
        <f t="shared" ca="1" si="173"/>
        <v>33</v>
      </c>
      <c r="R1369">
        <f t="shared" ca="1" si="174"/>
        <v>7</v>
      </c>
    </row>
    <row r="1370" spans="1:18">
      <c r="A1370">
        <f ca="1">VLOOKUP(O1370,Tabela3[],2,0)</f>
        <v>2005</v>
      </c>
      <c r="B1370" t="str">
        <f ca="1">VLOOKUP(P1370,Tabela3[],4,0)</f>
        <v>ABRIL</v>
      </c>
      <c r="C1370" t="str">
        <f ca="1">VLOOKUP(Q1370,Tabela3[],5,0)</f>
        <v>Holanda</v>
      </c>
      <c r="D1370" t="str">
        <f ca="1">VLOOKUP(Q1370,Tabela3[],3,0)</f>
        <v>Shell</v>
      </c>
      <c r="E1370" t="str">
        <f ca="1">IF(R1370=Q1370, (VLOOKUP(P1370+1,Tabela3[],5,0)),VLOOKUP(R1370,Tabela3[],5,0))</f>
        <v>Itália</v>
      </c>
      <c r="F1370" s="1">
        <f t="shared" ca="1" si="170"/>
        <v>38437</v>
      </c>
      <c r="G1370" s="1">
        <f t="shared" ca="1" si="171"/>
        <v>38443.661001754568</v>
      </c>
      <c r="H1370">
        <f t="shared" ca="1" si="172"/>
        <v>0</v>
      </c>
      <c r="I1370" t="str">
        <f ca="1">VLOOKUP(Q1370,Tabela3[],9,1)</f>
        <v>AbQaiq</v>
      </c>
      <c r="J1370" t="str">
        <f ca="1">VLOOKUP(Q1370,Tabela3[],11,0)</f>
        <v>Gasolina</v>
      </c>
      <c r="K1370" t="str">
        <f ca="1">VLOOKUP(Q1370,Tabela3[],10,0)</f>
        <v>Petróleo</v>
      </c>
      <c r="L1370" t="e" cm="1">
        <f t="array" aca="1" ref="L1370" ca="1">IF(Tabela2[[#This Row],[PORTO]]=Tabela2[[#This Row],[DESTINO]],0,erro)</f>
        <v>#NAME?</v>
      </c>
      <c r="N1370">
        <f t="shared" ca="1" si="175"/>
        <v>76000</v>
      </c>
      <c r="O1370">
        <f t="shared" ca="1" si="176"/>
        <v>5</v>
      </c>
      <c r="P1370">
        <f t="shared" ca="1" si="177"/>
        <v>3</v>
      </c>
      <c r="Q1370">
        <f t="shared" ca="1" si="173"/>
        <v>16</v>
      </c>
      <c r="R1370">
        <f t="shared" ca="1" si="174"/>
        <v>19</v>
      </c>
    </row>
    <row r="1371" spans="1:18">
      <c r="A1371">
        <f ca="1">VLOOKUP(O1371,Tabela3[],2,0)</f>
        <v>2005</v>
      </c>
      <c r="B1371" t="str">
        <f ca="1">VLOOKUP(P1371,Tabela3[],4,0)</f>
        <v>JANEIRO</v>
      </c>
      <c r="C1371" t="str">
        <f ca="1">VLOOKUP(Q1371,Tabela3[],5,0)</f>
        <v>Coréia do Sul</v>
      </c>
      <c r="D1371" t="str">
        <f ca="1">VLOOKUP(Q1371,Tabela3[],3,0)</f>
        <v>Samsung</v>
      </c>
      <c r="E1371" t="str">
        <f ca="1">IF(R1371=Q1371, (VLOOKUP(P1371+1,Tabela3[],5,0)),VLOOKUP(R1371,Tabela3[],5,0))</f>
        <v>China</v>
      </c>
      <c r="F1371" s="1">
        <f t="shared" ca="1" si="170"/>
        <v>38364</v>
      </c>
      <c r="G1371" s="1">
        <f t="shared" ca="1" si="171"/>
        <v>38373.970119593512</v>
      </c>
      <c r="H1371">
        <f t="shared" ca="1" si="172"/>
        <v>0</v>
      </c>
      <c r="I1371" t="str">
        <f ca="1">VLOOKUP(Q1371,Tabela3[],9,1)</f>
        <v>HMM Rotterdam</v>
      </c>
      <c r="J1371" t="str">
        <f ca="1">VLOOKUP(Q1371,Tabela3[],11,0)</f>
        <v>Neo QLED 8k 75"</v>
      </c>
      <c r="K1371" t="str">
        <f ca="1">VLOOKUP(Q1371,Tabela3[],10,0)</f>
        <v>Eletrônicos</v>
      </c>
      <c r="L1371" t="e" cm="1">
        <f t="array" aca="1" ref="L1371" ca="1">IF(Tabela2[[#This Row],[PORTO]]=Tabela2[[#This Row],[DESTINO]],0,erro)</f>
        <v>#NAME?</v>
      </c>
      <c r="N1371">
        <f t="shared" ca="1" si="175"/>
        <v>1500</v>
      </c>
      <c r="O1371">
        <f t="shared" ca="1" si="176"/>
        <v>5</v>
      </c>
      <c r="P1371">
        <f t="shared" ca="1" si="177"/>
        <v>0</v>
      </c>
      <c r="Q1371">
        <f t="shared" ca="1" si="173"/>
        <v>12</v>
      </c>
      <c r="R1371">
        <f t="shared" ca="1" si="174"/>
        <v>12</v>
      </c>
    </row>
    <row r="1372" spans="1:18">
      <c r="A1372">
        <f ca="1">VLOOKUP(O1372,Tabela3[],2,0)</f>
        <v>2007</v>
      </c>
      <c r="B1372" t="str">
        <f ca="1">VLOOKUP(P1372,Tabela3[],4,0)</f>
        <v>JANEIRO</v>
      </c>
      <c r="C1372" t="str">
        <f ca="1">VLOOKUP(Q1372,Tabela3[],5,0)</f>
        <v>Estados Unidos</v>
      </c>
      <c r="D1372" t="str">
        <f ca="1">VLOOKUP(Q1372,Tabela3[],3,0)</f>
        <v>Amazon</v>
      </c>
      <c r="E1372" t="str">
        <f ca="1">IF(R1372=Q1372, (VLOOKUP(P1372+1,Tabela3[],5,0)),VLOOKUP(R1372,Tabela3[],5,0))</f>
        <v>Holanda</v>
      </c>
      <c r="F1372" s="1">
        <f t="shared" ca="1" si="170"/>
        <v>39097</v>
      </c>
      <c r="G1372" s="1">
        <f t="shared" ca="1" si="171"/>
        <v>39103.493787683008</v>
      </c>
      <c r="H1372">
        <f t="shared" ca="1" si="172"/>
        <v>1</v>
      </c>
      <c r="I1372" t="str">
        <f ca="1">VLOOKUP(Q1372,Tabela3[],9,1)</f>
        <v>HMM Algeciras</v>
      </c>
      <c r="J1372" t="str">
        <f ca="1">VLOOKUP(Q1372,Tabela3[],11,0)</f>
        <v>Escrivaninha Trevalla</v>
      </c>
      <c r="K1372" t="str">
        <f ca="1">VLOOKUP(Q1372,Tabela3[],10,0)</f>
        <v>Geral</v>
      </c>
      <c r="L1372" t="e" cm="1">
        <f t="array" aca="1" ref="L1372" ca="1">IF(Tabela2[[#This Row],[PORTO]]=Tabela2[[#This Row],[DESTINO]],0,erro)</f>
        <v>#NAME?</v>
      </c>
      <c r="N1372">
        <f t="shared" ca="1" si="175"/>
        <v>3000</v>
      </c>
      <c r="O1372">
        <f t="shared" ca="1" si="176"/>
        <v>7</v>
      </c>
      <c r="P1372">
        <f t="shared" ca="1" si="177"/>
        <v>0</v>
      </c>
      <c r="Q1372">
        <f t="shared" ca="1" si="173"/>
        <v>3</v>
      </c>
      <c r="R1372">
        <f t="shared" ca="1" si="174"/>
        <v>17</v>
      </c>
    </row>
    <row r="1373" spans="1:18">
      <c r="A1373">
        <f ca="1">VLOOKUP(O1373,Tabela3[],2,0)</f>
        <v>2008</v>
      </c>
      <c r="B1373" t="str">
        <f ca="1">VLOOKUP(P1373,Tabela3[],4,0)</f>
        <v>JANEIRO</v>
      </c>
      <c r="C1373" t="str">
        <f ca="1">VLOOKUP(Q1373,Tabela3[],5,0)</f>
        <v>Holanda</v>
      </c>
      <c r="D1373" t="str">
        <f ca="1">VLOOKUP(Q1373,Tabela3[],3,0)</f>
        <v>Shell</v>
      </c>
      <c r="E1373" t="str">
        <f ca="1">IF(R1373=Q1373, (VLOOKUP(P1373+1,Tabela3[],5,0)),VLOOKUP(R1373,Tabela3[],5,0))</f>
        <v>China</v>
      </c>
      <c r="F1373" s="1">
        <f t="shared" ca="1" si="170"/>
        <v>39803</v>
      </c>
      <c r="G1373" s="1">
        <f t="shared" ca="1" si="171"/>
        <v>39809.557048985051</v>
      </c>
      <c r="H1373">
        <f t="shared" ca="1" si="172"/>
        <v>0</v>
      </c>
      <c r="I1373" t="str">
        <f ca="1">VLOOKUP(Q1373,Tabela3[],9,1)</f>
        <v>AbQaiq</v>
      </c>
      <c r="J1373" t="str">
        <f ca="1">VLOOKUP(Q1373,Tabela3[],11,0)</f>
        <v>Gasolina</v>
      </c>
      <c r="K1373" t="str">
        <f ca="1">VLOOKUP(Q1373,Tabela3[],10,0)</f>
        <v>Petróleo</v>
      </c>
      <c r="L1373" t="e" cm="1">
        <f t="array" aca="1" ref="L1373" ca="1">IF(Tabela2[[#This Row],[PORTO]]=Tabela2[[#This Row],[DESTINO]],0,erro)</f>
        <v>#NAME?</v>
      </c>
      <c r="N1373">
        <f t="shared" ca="1" si="175"/>
        <v>50000</v>
      </c>
      <c r="O1373">
        <f t="shared" ca="1" si="176"/>
        <v>8</v>
      </c>
      <c r="P1373">
        <f t="shared" ca="1" si="177"/>
        <v>12</v>
      </c>
      <c r="Q1373">
        <f t="shared" ca="1" si="173"/>
        <v>16</v>
      </c>
      <c r="R1373">
        <f t="shared" ca="1" si="174"/>
        <v>0</v>
      </c>
    </row>
    <row r="1374" spans="1:18">
      <c r="A1374">
        <f ca="1">VLOOKUP(O1374,Tabela3[],2,0)</f>
        <v>2001</v>
      </c>
      <c r="B1374" t="str">
        <f ca="1">VLOOKUP(P1374,Tabela3[],4,0)</f>
        <v>JANEIRO</v>
      </c>
      <c r="C1374" t="str">
        <f ca="1">VLOOKUP(Q1374,Tabela3[],5,0)</f>
        <v>Reino Unido</v>
      </c>
      <c r="D1374" t="str">
        <f ca="1">VLOOKUP(Q1374,Tabela3[],3,0)</f>
        <v>Unilever</v>
      </c>
      <c r="E1374" t="str">
        <f ca="1">IF(R1374=Q1374, (VLOOKUP(P1374+1,Tabela3[],5,0)),VLOOKUP(R1374,Tabela3[],5,0))</f>
        <v>Estados Unidos</v>
      </c>
      <c r="F1374" s="1">
        <f t="shared" ca="1" si="170"/>
        <v>37227</v>
      </c>
      <c r="G1374" s="1">
        <f t="shared" ca="1" si="171"/>
        <v>37233.00302280116</v>
      </c>
      <c r="H1374">
        <f t="shared" ca="1" si="172"/>
        <v>1</v>
      </c>
      <c r="I1374" t="str">
        <f ca="1">VLOOKUP(Q1374,Tabela3[],9,1)</f>
        <v>HMM Helsinki</v>
      </c>
      <c r="J1374" t="str">
        <f ca="1">VLOOKUP(Q1374,Tabela3[],11,0)</f>
        <v>Sabonete</v>
      </c>
      <c r="K1374" t="str">
        <f ca="1">VLOOKUP(Q1374,Tabela3[],10,0)</f>
        <v>Quimico</v>
      </c>
      <c r="L1374" t="e" cm="1">
        <f t="array" aca="1" ref="L1374" ca="1">IF(Tabela2[[#This Row],[PORTO]]=Tabela2[[#This Row],[DESTINO]],0,erro)</f>
        <v>#NAME?</v>
      </c>
      <c r="N1374">
        <f t="shared" ca="1" si="175"/>
        <v>1960000</v>
      </c>
      <c r="O1374">
        <f t="shared" ca="1" si="176"/>
        <v>1</v>
      </c>
      <c r="P1374">
        <f t="shared" ca="1" si="177"/>
        <v>12</v>
      </c>
      <c r="Q1374">
        <f t="shared" ca="1" si="173"/>
        <v>26</v>
      </c>
      <c r="R1374">
        <f t="shared" ca="1" si="174"/>
        <v>3</v>
      </c>
    </row>
    <row r="1375" spans="1:18">
      <c r="A1375">
        <f ca="1">VLOOKUP(O1375,Tabela3[],2,0)</f>
        <v>2001</v>
      </c>
      <c r="B1375" t="str">
        <f ca="1">VLOOKUP(P1375,Tabela3[],4,0)</f>
        <v>MARÇO</v>
      </c>
      <c r="C1375" t="str">
        <f ca="1">VLOOKUP(Q1375,Tabela3[],5,0)</f>
        <v>Coréia do Sul</v>
      </c>
      <c r="D1375" t="str">
        <f ca="1">VLOOKUP(Q1375,Tabela3[],3,0)</f>
        <v>Samsung</v>
      </c>
      <c r="E1375" t="str">
        <f ca="1">IF(R1375=Q1375, (VLOOKUP(P1375+1,Tabela3[],5,0)),VLOOKUP(R1375,Tabela3[],5,0))</f>
        <v>Estados Unidos</v>
      </c>
      <c r="F1375" s="1">
        <f t="shared" ca="1" si="170"/>
        <v>36948</v>
      </c>
      <c r="G1375" s="1">
        <f t="shared" ca="1" si="171"/>
        <v>36952.758061077977</v>
      </c>
      <c r="H1375">
        <f t="shared" ca="1" si="172"/>
        <v>0</v>
      </c>
      <c r="I1375" t="str">
        <f ca="1">VLOOKUP(Q1375,Tabela3[],9,1)</f>
        <v>HMM Rotterdam</v>
      </c>
      <c r="J1375" t="str">
        <f ca="1">VLOOKUP(Q1375,Tabela3[],11,0)</f>
        <v>Crystal UHD 4k 65"</v>
      </c>
      <c r="K1375" t="str">
        <f ca="1">VLOOKUP(Q1375,Tabela3[],10,0)</f>
        <v>Eletrônicos</v>
      </c>
      <c r="L1375" t="e" cm="1">
        <f t="array" aca="1" ref="L1375" ca="1">IF(Tabela2[[#This Row],[PORTO]]=Tabela2[[#This Row],[DESTINO]],0,erro)</f>
        <v>#NAME?</v>
      </c>
      <c r="N1375">
        <f t="shared" ca="1" si="175"/>
        <v>2000</v>
      </c>
      <c r="O1375">
        <f t="shared" ca="1" si="176"/>
        <v>1</v>
      </c>
      <c r="P1375">
        <f t="shared" ca="1" si="177"/>
        <v>2</v>
      </c>
      <c r="Q1375">
        <f t="shared" ca="1" si="173"/>
        <v>14</v>
      </c>
      <c r="R1375">
        <f t="shared" ca="1" si="174"/>
        <v>5</v>
      </c>
    </row>
    <row r="1376" spans="1:18">
      <c r="A1376">
        <f ca="1">VLOOKUP(O1376,Tabela3[],2,0)</f>
        <v>2007</v>
      </c>
      <c r="B1376" t="str">
        <f ca="1">VLOOKUP(P1376,Tabela3[],4,0)</f>
        <v>AGOSTO</v>
      </c>
      <c r="C1376" t="str">
        <f ca="1">VLOOKUP(Q1376,Tabela3[],5,0)</f>
        <v>Coréia do Sul</v>
      </c>
      <c r="D1376" t="str">
        <f ca="1">VLOOKUP(Q1376,Tabela3[],3,0)</f>
        <v>Samsung</v>
      </c>
      <c r="E1376" t="str">
        <f ca="1">IF(R1376=Q1376, (VLOOKUP(P1376+1,Tabela3[],5,0)),VLOOKUP(R1376,Tabela3[],5,0))</f>
        <v>Holanda</v>
      </c>
      <c r="F1376" s="1">
        <f t="shared" ca="1" si="170"/>
        <v>39265</v>
      </c>
      <c r="G1376" s="1">
        <f t="shared" ca="1" si="171"/>
        <v>39273.281264295685</v>
      </c>
      <c r="H1376">
        <f t="shared" ca="1" si="172"/>
        <v>1</v>
      </c>
      <c r="I1376" t="str">
        <f ca="1">VLOOKUP(Q1376,Tabela3[],9,1)</f>
        <v>HMM Rotterdam</v>
      </c>
      <c r="J1376" t="str">
        <f ca="1">VLOOKUP(Q1376,Tabela3[],11,0)</f>
        <v>Neo QLED 8k 75"</v>
      </c>
      <c r="K1376" t="str">
        <f ca="1">VLOOKUP(Q1376,Tabela3[],10,0)</f>
        <v>Eletrônicos</v>
      </c>
      <c r="L1376" t="e" cm="1">
        <f t="array" aca="1" ref="L1376" ca="1">IF(Tabela2[[#This Row],[PORTO]]=Tabela2[[#This Row],[DESTINO]],0,erro)</f>
        <v>#NAME?</v>
      </c>
      <c r="N1376">
        <f t="shared" ca="1" si="175"/>
        <v>2500</v>
      </c>
      <c r="O1376">
        <f t="shared" ca="1" si="176"/>
        <v>7</v>
      </c>
      <c r="P1376">
        <f t="shared" ca="1" si="177"/>
        <v>7</v>
      </c>
      <c r="Q1376">
        <f t="shared" ca="1" si="173"/>
        <v>12</v>
      </c>
      <c r="R1376">
        <f t="shared" ca="1" si="174"/>
        <v>17</v>
      </c>
    </row>
    <row r="1377" spans="1:18">
      <c r="A1377">
        <f ca="1">VLOOKUP(O1377,Tabela3[],2,0)</f>
        <v>2002</v>
      </c>
      <c r="B1377" t="str">
        <f ca="1">VLOOKUP(P1377,Tabela3[],4,0)</f>
        <v>JULHO</v>
      </c>
      <c r="C1377" t="str">
        <f ca="1">VLOOKUP(Q1377,Tabela3[],5,0)</f>
        <v>França</v>
      </c>
      <c r="D1377" t="str">
        <f ca="1">VLOOKUP(Q1377,Tabela3[],3,0)</f>
        <v> LVMH</v>
      </c>
      <c r="E1377" t="str">
        <f ca="1">IF(R1377=Q1377, (VLOOKUP(P1377+1,Tabela3[],5,0)),VLOOKUP(R1377,Tabela3[],5,0))</f>
        <v>China</v>
      </c>
      <c r="F1377" s="1">
        <f t="shared" ca="1" si="170"/>
        <v>37421</v>
      </c>
      <c r="G1377" s="1">
        <f t="shared" ca="1" si="171"/>
        <v>37428.039321942641</v>
      </c>
      <c r="H1377">
        <f t="shared" ca="1" si="172"/>
        <v>0</v>
      </c>
      <c r="I1377" t="str">
        <f ca="1">VLOOKUP(Q1377,Tabela3[],9,1)</f>
        <v>Emma Maersk</v>
      </c>
      <c r="J1377" t="str">
        <f ca="1">VLOOKUP(Q1377,Tabela3[],11,0)</f>
        <v>Clos Des Lambrys</v>
      </c>
      <c r="K1377" t="str">
        <f ca="1">VLOOKUP(Q1377,Tabela3[],10,0)</f>
        <v>Tecido</v>
      </c>
      <c r="L1377" t="e" cm="1">
        <f t="array" aca="1" ref="L1377" ca="1">IF(Tabela2[[#This Row],[PORTO]]=Tabela2[[#This Row],[DESTINO]],0,erro)</f>
        <v>#NAME?</v>
      </c>
      <c r="N1377">
        <f t="shared" ca="1" si="175"/>
        <v>23000</v>
      </c>
      <c r="O1377">
        <f t="shared" ca="1" si="176"/>
        <v>2</v>
      </c>
      <c r="P1377">
        <f t="shared" ca="1" si="177"/>
        <v>6</v>
      </c>
      <c r="Q1377">
        <f t="shared" ca="1" si="173"/>
        <v>21</v>
      </c>
      <c r="R1377">
        <f t="shared" ca="1" si="174"/>
        <v>1</v>
      </c>
    </row>
    <row r="1378" spans="1:18">
      <c r="A1378">
        <f ca="1">VLOOKUP(O1378,Tabela3[],2,0)</f>
        <v>2001</v>
      </c>
      <c r="B1378" t="str">
        <f ca="1">VLOOKUP(P1378,Tabela3[],4,0)</f>
        <v>FEVEREIRO</v>
      </c>
      <c r="C1378" t="str">
        <f ca="1">VLOOKUP(Q1378,Tabela3[],5,0)</f>
        <v>França</v>
      </c>
      <c r="D1378" t="str">
        <f ca="1">VLOOKUP(Q1378,Tabela3[],3,0)</f>
        <v> LVMH</v>
      </c>
      <c r="E1378" t="str">
        <f ca="1">IF(R1378=Q1378, (VLOOKUP(P1378+1,Tabela3[],5,0)),VLOOKUP(R1378,Tabela3[],5,0))</f>
        <v>Reino Unido</v>
      </c>
      <c r="F1378" s="1">
        <f t="shared" ca="1" si="170"/>
        <v>36899</v>
      </c>
      <c r="G1378" s="1">
        <f t="shared" ca="1" si="171"/>
        <v>36904.694967234987</v>
      </c>
      <c r="H1378">
        <f t="shared" ca="1" si="172"/>
        <v>0</v>
      </c>
      <c r="I1378" t="str">
        <f ca="1">VLOOKUP(Q1378,Tabela3[],9,1)</f>
        <v>Emma Maersk</v>
      </c>
      <c r="J1378" t="str">
        <f ca="1">VLOOKUP(Q1378,Tabela3[],11,0)</f>
        <v>Clos Des Lambrys</v>
      </c>
      <c r="K1378" t="str">
        <f ca="1">VLOOKUP(Q1378,Tabela3[],10,0)</f>
        <v>Tecido</v>
      </c>
      <c r="L1378" t="e" cm="1">
        <f t="array" aca="1" ref="L1378" ca="1">IF(Tabela2[[#This Row],[PORTO]]=Tabela2[[#This Row],[DESTINO]],0,erro)</f>
        <v>#NAME?</v>
      </c>
      <c r="N1378">
        <f t="shared" ca="1" si="175"/>
        <v>10000</v>
      </c>
      <c r="O1378">
        <f t="shared" ca="1" si="176"/>
        <v>1</v>
      </c>
      <c r="P1378">
        <f t="shared" ca="1" si="177"/>
        <v>1</v>
      </c>
      <c r="Q1378">
        <f t="shared" ca="1" si="173"/>
        <v>21</v>
      </c>
      <c r="R1378">
        <f t="shared" ca="1" si="174"/>
        <v>24</v>
      </c>
    </row>
    <row r="1379" spans="1:18">
      <c r="A1379">
        <f ca="1">VLOOKUP(O1379,Tabela3[],2,0)</f>
        <v>2004</v>
      </c>
      <c r="B1379" t="str">
        <f ca="1">VLOOKUP(P1379,Tabela3[],4,0)</f>
        <v>JANEIRO</v>
      </c>
      <c r="C1379" t="str">
        <f ca="1">VLOOKUP(Q1379,Tabela3[],5,0)</f>
        <v>Itália</v>
      </c>
      <c r="D1379" t="str">
        <f ca="1">VLOOKUP(Q1379,Tabela3[],3,0)</f>
        <v>Hyundai</v>
      </c>
      <c r="E1379" t="str">
        <f ca="1">IF(R1379=Q1379, (VLOOKUP(P1379+1,Tabela3[],5,0)),VLOOKUP(R1379,Tabela3[],5,0))</f>
        <v>Alemanha</v>
      </c>
      <c r="F1379" s="1">
        <f t="shared" ca="1" si="170"/>
        <v>37995</v>
      </c>
      <c r="G1379" s="1">
        <f t="shared" ca="1" si="171"/>
        <v>38003.952720915433</v>
      </c>
      <c r="H1379">
        <f t="shared" ca="1" si="172"/>
        <v>0</v>
      </c>
      <c r="I1379" t="str">
        <f ca="1">VLOOKUP(Q1379,Tabela3[],9,1)</f>
        <v>Car Carriers</v>
      </c>
      <c r="J1379" t="str">
        <f ca="1">VLOOKUP(Q1379,Tabela3[],11,0)</f>
        <v>Creta Confort</v>
      </c>
      <c r="K1379" t="str">
        <f ca="1">VLOOKUP(Q1379,Tabela3[],10,0)</f>
        <v>Carros</v>
      </c>
      <c r="L1379" t="e" cm="1">
        <f t="array" aca="1" ref="L1379" ca="1">IF(Tabela2[[#This Row],[PORTO]]=Tabela2[[#This Row],[DESTINO]],0,erro)</f>
        <v>#NAME?</v>
      </c>
      <c r="N1379">
        <f t="shared" ca="1" si="175"/>
        <v>500</v>
      </c>
      <c r="O1379">
        <f t="shared" ca="1" si="176"/>
        <v>4</v>
      </c>
      <c r="P1379">
        <f t="shared" ca="1" si="177"/>
        <v>0</v>
      </c>
      <c r="Q1379">
        <f t="shared" ca="1" si="173"/>
        <v>18</v>
      </c>
      <c r="R1379">
        <f t="shared" ca="1" si="174"/>
        <v>8</v>
      </c>
    </row>
    <row r="1380" spans="1:18">
      <c r="A1380">
        <f ca="1">VLOOKUP(O1380,Tabela3[],2,0)</f>
        <v>2003</v>
      </c>
      <c r="B1380" t="str">
        <f ca="1">VLOOKUP(P1380,Tabela3[],4,0)</f>
        <v>MAIO</v>
      </c>
      <c r="C1380" t="str">
        <f ca="1">VLOOKUP(Q1380,Tabela3[],5,0)</f>
        <v>Holanda</v>
      </c>
      <c r="D1380" t="str">
        <f ca="1">VLOOKUP(Q1380,Tabela3[],3,0)</f>
        <v>Shell</v>
      </c>
      <c r="E1380" t="str">
        <f ca="1">IF(R1380=Q1380, (VLOOKUP(P1380+1,Tabela3[],5,0)),VLOOKUP(R1380,Tabela3[],5,0))</f>
        <v>Coréia do Sul</v>
      </c>
      <c r="F1380" s="1">
        <f t="shared" ca="1" si="170"/>
        <v>37716</v>
      </c>
      <c r="G1380" s="1">
        <f t="shared" ca="1" si="171"/>
        <v>37719.240188187134</v>
      </c>
      <c r="H1380">
        <f t="shared" ca="1" si="172"/>
        <v>0</v>
      </c>
      <c r="I1380" t="str">
        <f ca="1">VLOOKUP(Q1380,Tabela3[],9,1)</f>
        <v>AbQaiq</v>
      </c>
      <c r="J1380" t="str">
        <f ca="1">VLOOKUP(Q1380,Tabela3[],11,0)</f>
        <v>Petróleo Bruto</v>
      </c>
      <c r="K1380" t="str">
        <f ca="1">VLOOKUP(Q1380,Tabela3[],10,0)</f>
        <v>Petróleo</v>
      </c>
      <c r="L1380" t="e" cm="1">
        <f t="array" aca="1" ref="L1380" ca="1">IF(Tabela2[[#This Row],[PORTO]]=Tabela2[[#This Row],[DESTINO]],0,erro)</f>
        <v>#NAME?</v>
      </c>
      <c r="N1380">
        <f t="shared" ca="1" si="175"/>
        <v>87000</v>
      </c>
      <c r="O1380">
        <f t="shared" ca="1" si="176"/>
        <v>3</v>
      </c>
      <c r="P1380">
        <f t="shared" ca="1" si="177"/>
        <v>4</v>
      </c>
      <c r="Q1380">
        <f t="shared" ca="1" si="173"/>
        <v>17</v>
      </c>
      <c r="R1380">
        <f t="shared" ca="1" si="174"/>
        <v>13</v>
      </c>
    </row>
    <row r="1381" spans="1:18">
      <c r="A1381">
        <f ca="1">VLOOKUP(O1381,Tabela3[],2,0)</f>
        <v>2008</v>
      </c>
      <c r="B1381" t="str">
        <f ca="1">VLOOKUP(P1381,Tabela3[],4,0)</f>
        <v>OUTUBRO</v>
      </c>
      <c r="C1381" t="str">
        <f ca="1">VLOOKUP(Q1381,Tabela3[],5,0)</f>
        <v>Estados Unidos</v>
      </c>
      <c r="D1381" t="str">
        <f ca="1">VLOOKUP(Q1381,Tabela3[],3,0)</f>
        <v>Amazon</v>
      </c>
      <c r="E1381" t="str">
        <f ca="1">IF(R1381=Q1381, (VLOOKUP(P1381+1,Tabela3[],5,0)),VLOOKUP(R1381,Tabela3[],5,0))</f>
        <v>Alemanha</v>
      </c>
      <c r="F1381" s="1">
        <f t="shared" ca="1" si="170"/>
        <v>39702</v>
      </c>
      <c r="G1381" s="1">
        <f t="shared" ca="1" si="171"/>
        <v>39703.727367549254</v>
      </c>
      <c r="H1381">
        <f t="shared" ca="1" si="172"/>
        <v>0</v>
      </c>
      <c r="I1381" t="str">
        <f ca="1">VLOOKUP(Q1381,Tabela3[],9,1)</f>
        <v>HMM Algeciras</v>
      </c>
      <c r="J1381" t="str">
        <f ca="1">VLOOKUP(Q1381,Tabela3[],11,0)</f>
        <v>Travesseiro Toque de Pluma</v>
      </c>
      <c r="K1381" t="str">
        <f ca="1">VLOOKUP(Q1381,Tabela3[],10,0)</f>
        <v>Geral</v>
      </c>
      <c r="L1381" t="e" cm="1">
        <f t="array" aca="1" ref="L1381" ca="1">IF(Tabela2[[#This Row],[PORTO]]=Tabela2[[#This Row],[DESTINO]],0,erro)</f>
        <v>#NAME?</v>
      </c>
      <c r="N1381">
        <f t="shared" ca="1" si="175"/>
        <v>2000</v>
      </c>
      <c r="O1381">
        <f t="shared" ca="1" si="176"/>
        <v>8</v>
      </c>
      <c r="P1381">
        <f t="shared" ca="1" si="177"/>
        <v>9</v>
      </c>
      <c r="Q1381">
        <f t="shared" ca="1" si="173"/>
        <v>5</v>
      </c>
      <c r="R1381">
        <f t="shared" ca="1" si="174"/>
        <v>8</v>
      </c>
    </row>
    <row r="1382" spans="1:18">
      <c r="A1382">
        <f ca="1">VLOOKUP(O1382,Tabela3[],2,0)</f>
        <v>2005</v>
      </c>
      <c r="B1382" t="str">
        <f ca="1">VLOOKUP(P1382,Tabela3[],4,0)</f>
        <v>SETEMBRO</v>
      </c>
      <c r="C1382" t="str">
        <f ca="1">VLOOKUP(Q1382,Tabela3[],5,0)</f>
        <v>Brasil</v>
      </c>
      <c r="D1382" t="str">
        <f ca="1">VLOOKUP(Q1382,Tabela3[],3,0)</f>
        <v>VALE</v>
      </c>
      <c r="E1382" t="str">
        <f ca="1">IF(R1382=Q1382, (VLOOKUP(P1382+1,Tabela3[],5,0)),VLOOKUP(R1382,Tabela3[],5,0))</f>
        <v>França</v>
      </c>
      <c r="F1382" s="1">
        <f t="shared" ca="1" si="170"/>
        <v>38569</v>
      </c>
      <c r="G1382" s="1">
        <f t="shared" ca="1" si="171"/>
        <v>38577.818866107962</v>
      </c>
      <c r="H1382">
        <f t="shared" ca="1" si="172"/>
        <v>1</v>
      </c>
      <c r="I1382" t="str">
        <f ca="1">VLOOKUP(Q1382,Tabela3[],9,1)</f>
        <v>Lan Hua Hai</v>
      </c>
      <c r="J1382" t="str">
        <f ca="1">VLOOKUP(Q1382,Tabela3[],11,0)</f>
        <v>Manganês</v>
      </c>
      <c r="K1382" t="str">
        <f ca="1">VLOOKUP(Q1382,Tabela3[],10,0)</f>
        <v>Minério</v>
      </c>
      <c r="L1382" t="e" cm="1">
        <f t="array" aca="1" ref="L1382" ca="1">IF(Tabela2[[#This Row],[PORTO]]=Tabela2[[#This Row],[DESTINO]],0,erro)</f>
        <v>#NAME?</v>
      </c>
      <c r="N1382">
        <f t="shared" ca="1" si="175"/>
        <v>0</v>
      </c>
      <c r="O1382">
        <f t="shared" ca="1" si="176"/>
        <v>5</v>
      </c>
      <c r="P1382">
        <f t="shared" ca="1" si="177"/>
        <v>8</v>
      </c>
      <c r="Q1382">
        <f t="shared" ca="1" si="173"/>
        <v>29</v>
      </c>
      <c r="R1382">
        <f t="shared" ca="1" si="174"/>
        <v>23</v>
      </c>
    </row>
    <row r="1383" spans="1:18">
      <c r="A1383">
        <f ca="1">VLOOKUP(O1383,Tabela3[],2,0)</f>
        <v>2007</v>
      </c>
      <c r="B1383" t="str">
        <f ca="1">VLOOKUP(P1383,Tabela3[],4,0)</f>
        <v>ABRIL</v>
      </c>
      <c r="C1383" t="str">
        <f ca="1">VLOOKUP(Q1383,Tabela3[],5,0)</f>
        <v>Canadá</v>
      </c>
      <c r="D1383" t="str">
        <f ca="1">VLOOKUP(Q1383,Tabela3[],3,0)</f>
        <v>Shopify</v>
      </c>
      <c r="E1383" t="str">
        <f ca="1">IF(R1383=Q1383, (VLOOKUP(P1383+1,Tabela3[],5,0)),VLOOKUP(R1383,Tabela3[],5,0))</f>
        <v>Estados Unidos</v>
      </c>
      <c r="F1383" s="1">
        <f t="shared" ca="1" si="170"/>
        <v>39166</v>
      </c>
      <c r="G1383" s="1">
        <f t="shared" ca="1" si="171"/>
        <v>39167.060393266169</v>
      </c>
      <c r="H1383">
        <f t="shared" ca="1" si="172"/>
        <v>1</v>
      </c>
      <c r="I1383" t="str">
        <f ca="1">VLOOKUP(Q1383,Tabela3[],9,1)</f>
        <v>HMM Southampton</v>
      </c>
      <c r="J1383" t="str">
        <f ca="1">VLOOKUP(Q1383,Tabela3[],11,0)</f>
        <v>NONA</v>
      </c>
      <c r="K1383" t="str">
        <f ca="1">VLOOKUP(Q1383,Tabela3[],10,0)</f>
        <v>Bebida</v>
      </c>
      <c r="L1383" t="e" cm="1">
        <f t="array" aca="1" ref="L1383" ca="1">IF(Tabela2[[#This Row],[PORTO]]=Tabela2[[#This Row],[DESTINO]],0,erro)</f>
        <v>#NAME?</v>
      </c>
      <c r="N1383">
        <f t="shared" ca="1" si="175"/>
        <v>0</v>
      </c>
      <c r="O1383">
        <f t="shared" ca="1" si="176"/>
        <v>7</v>
      </c>
      <c r="P1383">
        <f t="shared" ca="1" si="177"/>
        <v>3</v>
      </c>
      <c r="Q1383">
        <f t="shared" ca="1" si="173"/>
        <v>34</v>
      </c>
      <c r="R1383">
        <f t="shared" ca="1" si="174"/>
        <v>4</v>
      </c>
    </row>
    <row r="1384" spans="1:18">
      <c r="A1384">
        <f ca="1">VLOOKUP(O1384,Tabela3[],2,0)</f>
        <v>2009</v>
      </c>
      <c r="B1384" t="str">
        <f ca="1">VLOOKUP(P1384,Tabela3[],4,0)</f>
        <v>OUTUBRO</v>
      </c>
      <c r="C1384" t="str">
        <f ca="1">VLOOKUP(Q1384,Tabela3[],5,0)</f>
        <v>India</v>
      </c>
      <c r="D1384" t="str">
        <f ca="1">VLOOKUP(Q1384,Tabela3[],3,0)</f>
        <v>Reliance Industries</v>
      </c>
      <c r="E1384" t="str">
        <f ca="1">IF(R1384=Q1384, (VLOOKUP(P1384+1,Tabela3[],5,0)),VLOOKUP(R1384,Tabela3[],5,0))</f>
        <v>Holanda</v>
      </c>
      <c r="F1384" s="1">
        <f t="shared" ca="1" si="170"/>
        <v>40079</v>
      </c>
      <c r="G1384" s="1">
        <f t="shared" ca="1" si="171"/>
        <v>40087.681588376356</v>
      </c>
      <c r="H1384">
        <f t="shared" ca="1" si="172"/>
        <v>1</v>
      </c>
      <c r="I1384" t="str">
        <f ca="1">VLOOKUP(Q1384,Tabela3[],9,1)</f>
        <v>Tanker</v>
      </c>
      <c r="J1384" t="str">
        <f ca="1">VLOOKUP(Q1384,Tabela3[],11,0)</f>
        <v>Polietileno</v>
      </c>
      <c r="K1384" t="str">
        <f ca="1">VLOOKUP(Q1384,Tabela3[],10,0)</f>
        <v>Petroquimicos</v>
      </c>
      <c r="L1384" t="e" cm="1">
        <f t="array" aca="1" ref="L1384" ca="1">IF(Tabela2[[#This Row],[PORTO]]=Tabela2[[#This Row],[DESTINO]],0,erro)</f>
        <v>#NAME?</v>
      </c>
      <c r="N1384">
        <f t="shared" ca="1" si="175"/>
        <v>0</v>
      </c>
      <c r="O1384">
        <f t="shared" ca="1" si="176"/>
        <v>9</v>
      </c>
      <c r="P1384">
        <f t="shared" ca="1" si="177"/>
        <v>9</v>
      </c>
      <c r="Q1384">
        <f t="shared" ca="1" si="173"/>
        <v>31</v>
      </c>
      <c r="R1384">
        <f t="shared" ca="1" si="174"/>
        <v>16</v>
      </c>
    </row>
    <row r="1385" spans="1:18">
      <c r="A1385">
        <f ca="1">VLOOKUP(O1385,Tabela3[],2,0)</f>
        <v>2001</v>
      </c>
      <c r="B1385" t="str">
        <f ca="1">VLOOKUP(P1385,Tabela3[],4,0)</f>
        <v>JULHO</v>
      </c>
      <c r="C1385" t="str">
        <f ca="1">VLOOKUP(Q1385,Tabela3[],5,0)</f>
        <v>Canadá</v>
      </c>
      <c r="D1385" t="str">
        <f ca="1">VLOOKUP(Q1385,Tabela3[],3,0)</f>
        <v>Shopify</v>
      </c>
      <c r="E1385" t="str">
        <f ca="1">IF(R1385=Q1385, (VLOOKUP(P1385+1,Tabela3[],5,0)),VLOOKUP(R1385,Tabela3[],5,0))</f>
        <v>Coréia do Sul</v>
      </c>
      <c r="F1385" s="1">
        <f t="shared" ca="1" si="170"/>
        <v>37045</v>
      </c>
      <c r="G1385" s="1">
        <f t="shared" ca="1" si="171"/>
        <v>37049.258150758978</v>
      </c>
      <c r="H1385">
        <f t="shared" ca="1" si="172"/>
        <v>0</v>
      </c>
      <c r="I1385" t="str">
        <f ca="1">VLOOKUP(Q1385,Tabela3[],9,1)</f>
        <v>HMM Southampton</v>
      </c>
      <c r="J1385" t="str">
        <f ca="1">VLOOKUP(Q1385,Tabela3[],11,0)</f>
        <v>NONA</v>
      </c>
      <c r="K1385" t="str">
        <f ca="1">VLOOKUP(Q1385,Tabela3[],10,0)</f>
        <v>Bebida</v>
      </c>
      <c r="L1385" t="e" cm="1">
        <f t="array" aca="1" ref="L1385" ca="1">IF(Tabela2[[#This Row],[PORTO]]=Tabela2[[#This Row],[DESTINO]],0,erro)</f>
        <v>#NAME?</v>
      </c>
      <c r="N1385">
        <f t="shared" ca="1" si="175"/>
        <v>0</v>
      </c>
      <c r="O1385">
        <f t="shared" ca="1" si="176"/>
        <v>1</v>
      </c>
      <c r="P1385">
        <f t="shared" ca="1" si="177"/>
        <v>6</v>
      </c>
      <c r="Q1385">
        <f t="shared" ca="1" si="173"/>
        <v>34</v>
      </c>
      <c r="R1385">
        <f t="shared" ca="1" si="174"/>
        <v>13</v>
      </c>
    </row>
    <row r="1386" spans="1:18">
      <c r="A1386">
        <f ca="1">VLOOKUP(O1386,Tabela3[],2,0)</f>
        <v>2009</v>
      </c>
      <c r="B1386" t="str">
        <f ca="1">VLOOKUP(P1386,Tabela3[],4,0)</f>
        <v>MARÇO</v>
      </c>
      <c r="C1386" t="str">
        <f ca="1">VLOOKUP(Q1386,Tabela3[],5,0)</f>
        <v>Coréia do Sul</v>
      </c>
      <c r="D1386" t="str">
        <f ca="1">VLOOKUP(Q1386,Tabela3[],3,0)</f>
        <v>Samsung</v>
      </c>
      <c r="E1386" t="str">
        <f ca="1">IF(R1386=Q1386, (VLOOKUP(P1386+1,Tabela3[],5,0)),VLOOKUP(R1386,Tabela3[],5,0))</f>
        <v>Estados Unidos</v>
      </c>
      <c r="F1386" s="1">
        <f t="shared" ca="1" si="170"/>
        <v>39868</v>
      </c>
      <c r="G1386" s="1">
        <f t="shared" ca="1" si="171"/>
        <v>39877.667071811804</v>
      </c>
      <c r="H1386">
        <f t="shared" ca="1" si="172"/>
        <v>1</v>
      </c>
      <c r="I1386" t="str">
        <f ca="1">VLOOKUP(Q1386,Tabela3[],9,1)</f>
        <v>HMM Rotterdam</v>
      </c>
      <c r="J1386" t="str">
        <f ca="1">VLOOKUP(Q1386,Tabela3[],11,0)</f>
        <v>Neo QLED 8k 75"</v>
      </c>
      <c r="K1386" t="str">
        <f ca="1">VLOOKUP(Q1386,Tabela3[],10,0)</f>
        <v>Eletrônicos</v>
      </c>
      <c r="L1386" t="e" cm="1">
        <f t="array" aca="1" ref="L1386" ca="1">IF(Tabela2[[#This Row],[PORTO]]=Tabela2[[#This Row],[DESTINO]],0,erro)</f>
        <v>#NAME?</v>
      </c>
      <c r="N1386">
        <f t="shared" ca="1" si="175"/>
        <v>1500</v>
      </c>
      <c r="O1386">
        <f t="shared" ca="1" si="176"/>
        <v>9</v>
      </c>
      <c r="P1386">
        <f t="shared" ca="1" si="177"/>
        <v>2</v>
      </c>
      <c r="Q1386">
        <f t="shared" ca="1" si="173"/>
        <v>12</v>
      </c>
      <c r="R1386">
        <f t="shared" ca="1" si="174"/>
        <v>3</v>
      </c>
    </row>
    <row r="1387" spans="1:18">
      <c r="A1387">
        <f ca="1">VLOOKUP(O1387,Tabela3[],2,0)</f>
        <v>2001</v>
      </c>
      <c r="B1387" t="str">
        <f ca="1">VLOOKUP(P1387,Tabela3[],4,0)</f>
        <v>MARÇO</v>
      </c>
      <c r="C1387" t="str">
        <f ca="1">VLOOKUP(Q1387,Tabela3[],5,0)</f>
        <v>India</v>
      </c>
      <c r="D1387" t="str">
        <f ca="1">VLOOKUP(Q1387,Tabela3[],3,0)</f>
        <v>Reliance Industries</v>
      </c>
      <c r="E1387" t="str">
        <f ca="1">IF(R1387=Q1387, (VLOOKUP(P1387+1,Tabela3[],5,0)),VLOOKUP(R1387,Tabela3[],5,0))</f>
        <v>Itália</v>
      </c>
      <c r="F1387" s="1">
        <f t="shared" ca="1" si="170"/>
        <v>36925</v>
      </c>
      <c r="G1387" s="1">
        <f t="shared" ca="1" si="171"/>
        <v>36927.232188531896</v>
      </c>
      <c r="H1387">
        <f t="shared" ca="1" si="172"/>
        <v>1</v>
      </c>
      <c r="I1387" t="str">
        <f ca="1">VLOOKUP(Q1387,Tabela3[],9,1)</f>
        <v>Tanker</v>
      </c>
      <c r="J1387" t="str">
        <f ca="1">VLOOKUP(Q1387,Tabela3[],11,0)</f>
        <v>Polietileno</v>
      </c>
      <c r="K1387" t="str">
        <f ca="1">VLOOKUP(Q1387,Tabela3[],10,0)</f>
        <v>Petroquimicos</v>
      </c>
      <c r="L1387" t="e" cm="1">
        <f t="array" aca="1" ref="L1387" ca="1">IF(Tabela2[[#This Row],[PORTO]]=Tabela2[[#This Row],[DESTINO]],0,erro)</f>
        <v>#NAME?</v>
      </c>
      <c r="N1387">
        <f t="shared" ca="1" si="175"/>
        <v>0</v>
      </c>
      <c r="O1387">
        <f t="shared" ca="1" si="176"/>
        <v>1</v>
      </c>
      <c r="P1387">
        <f t="shared" ca="1" si="177"/>
        <v>2</v>
      </c>
      <c r="Q1387">
        <f t="shared" ca="1" si="173"/>
        <v>31</v>
      </c>
      <c r="R1387">
        <f t="shared" ca="1" si="174"/>
        <v>20</v>
      </c>
    </row>
    <row r="1388" spans="1:18">
      <c r="A1388">
        <f ca="1">VLOOKUP(O1388,Tabela3[],2,0)</f>
        <v>2008</v>
      </c>
      <c r="B1388" t="str">
        <f ca="1">VLOOKUP(P1388,Tabela3[],4,0)</f>
        <v>FEVEREIRO</v>
      </c>
      <c r="C1388" t="str">
        <f ca="1">VLOOKUP(Q1388,Tabela3[],5,0)</f>
        <v>India</v>
      </c>
      <c r="D1388" t="str">
        <f ca="1">VLOOKUP(Q1388,Tabela3[],3,0)</f>
        <v>Reliance Industries</v>
      </c>
      <c r="E1388" t="str">
        <f ca="1">IF(R1388=Q1388, (VLOOKUP(P1388+1,Tabela3[],5,0)),VLOOKUP(R1388,Tabela3[],5,0))</f>
        <v>França</v>
      </c>
      <c r="F1388" s="1">
        <f t="shared" ca="1" si="170"/>
        <v>39448</v>
      </c>
      <c r="G1388" s="1">
        <f t="shared" ca="1" si="171"/>
        <v>39453.853019897717</v>
      </c>
      <c r="H1388">
        <f t="shared" ca="1" si="172"/>
        <v>0</v>
      </c>
      <c r="I1388" t="str">
        <f ca="1">VLOOKUP(Q1388,Tabela3[],9,1)</f>
        <v>Tanker</v>
      </c>
      <c r="J1388" t="str">
        <f ca="1">VLOOKUP(Q1388,Tabela3[],11,0)</f>
        <v>Polipropileno</v>
      </c>
      <c r="K1388" t="str">
        <f ca="1">VLOOKUP(Q1388,Tabela3[],10,0)</f>
        <v>Petroquimicos</v>
      </c>
      <c r="L1388" t="e" cm="1">
        <f t="array" aca="1" ref="L1388" ca="1">IF(Tabela2[[#This Row],[PORTO]]=Tabela2[[#This Row],[DESTINO]],0,erro)</f>
        <v>#NAME?</v>
      </c>
      <c r="N1388">
        <f t="shared" ca="1" si="175"/>
        <v>0</v>
      </c>
      <c r="O1388">
        <f t="shared" ca="1" si="176"/>
        <v>8</v>
      </c>
      <c r="P1388">
        <f t="shared" ca="1" si="177"/>
        <v>1</v>
      </c>
      <c r="Q1388">
        <f t="shared" ca="1" si="173"/>
        <v>30</v>
      </c>
      <c r="R1388">
        <f t="shared" ca="1" si="174"/>
        <v>23</v>
      </c>
    </row>
    <row r="1389" spans="1:18">
      <c r="A1389">
        <f ca="1">VLOOKUP(O1389,Tabela3[],2,0)</f>
        <v>2000</v>
      </c>
      <c r="B1389" t="str">
        <f ca="1">VLOOKUP(P1389,Tabela3[],4,0)</f>
        <v>JANEIRO</v>
      </c>
      <c r="C1389" t="str">
        <f ca="1">VLOOKUP(Q1389,Tabela3[],5,0)</f>
        <v>França</v>
      </c>
      <c r="D1389" t="str">
        <f ca="1">VLOOKUP(Q1389,Tabela3[],3,0)</f>
        <v> LVMH</v>
      </c>
      <c r="E1389" t="str">
        <f ca="1">IF(R1389=Q1389, (VLOOKUP(P1389+1,Tabela3[],5,0)),VLOOKUP(R1389,Tabela3[],5,0))</f>
        <v>China</v>
      </c>
      <c r="F1389" s="1">
        <f t="shared" ca="1" si="170"/>
        <v>36546</v>
      </c>
      <c r="G1389" s="1">
        <f t="shared" ca="1" si="171"/>
        <v>36547.523579022898</v>
      </c>
      <c r="H1389">
        <f t="shared" ca="1" si="172"/>
        <v>1</v>
      </c>
      <c r="I1389" t="str">
        <f ca="1">VLOOKUP(Q1389,Tabela3[],9,1)</f>
        <v>Emma Maersk</v>
      </c>
      <c r="J1389" t="str">
        <f ca="1">VLOOKUP(Q1389,Tabela3[],11,0)</f>
        <v>Guerlain</v>
      </c>
      <c r="K1389" t="str">
        <f ca="1">VLOOKUP(Q1389,Tabela3[],10,0)</f>
        <v>Tecido</v>
      </c>
      <c r="L1389" t="e" cm="1">
        <f t="array" aca="1" ref="L1389" ca="1">IF(Tabela2[[#This Row],[PORTO]]=Tabela2[[#This Row],[DESTINO]],0,erro)</f>
        <v>#NAME?</v>
      </c>
      <c r="N1389">
        <f t="shared" ca="1" si="175"/>
        <v>14000</v>
      </c>
      <c r="O1389">
        <f t="shared" ca="1" si="176"/>
        <v>0</v>
      </c>
      <c r="P1389">
        <f t="shared" ca="1" si="177"/>
        <v>0</v>
      </c>
      <c r="Q1389">
        <f t="shared" ca="1" si="173"/>
        <v>23</v>
      </c>
      <c r="R1389">
        <f t="shared" ca="1" si="174"/>
        <v>2</v>
      </c>
    </row>
    <row r="1390" spans="1:18">
      <c r="A1390">
        <f ca="1">VLOOKUP(O1390,Tabela3[],2,0)</f>
        <v>2000</v>
      </c>
      <c r="B1390" t="str">
        <f ca="1">VLOOKUP(P1390,Tabela3[],4,0)</f>
        <v>JULHO</v>
      </c>
      <c r="C1390" t="str">
        <f ca="1">VLOOKUP(Q1390,Tabela3[],5,0)</f>
        <v>Holanda</v>
      </c>
      <c r="D1390" t="str">
        <f ca="1">VLOOKUP(Q1390,Tabela3[],3,0)</f>
        <v>Shell</v>
      </c>
      <c r="E1390" t="str">
        <f ca="1">IF(R1390=Q1390, (VLOOKUP(P1390+1,Tabela3[],5,0)),VLOOKUP(R1390,Tabela3[],5,0))</f>
        <v>França</v>
      </c>
      <c r="F1390" s="1">
        <f t="shared" ca="1" si="170"/>
        <v>36684</v>
      </c>
      <c r="G1390" s="1">
        <f t="shared" ca="1" si="171"/>
        <v>36692.904163591826</v>
      </c>
      <c r="H1390">
        <f t="shared" ca="1" si="172"/>
        <v>0</v>
      </c>
      <c r="I1390" t="str">
        <f ca="1">VLOOKUP(Q1390,Tabela3[],9,1)</f>
        <v>AbQaiq</v>
      </c>
      <c r="J1390" t="str">
        <f ca="1">VLOOKUP(Q1390,Tabela3[],11,0)</f>
        <v>Gasolina</v>
      </c>
      <c r="K1390" t="str">
        <f ca="1">VLOOKUP(Q1390,Tabela3[],10,0)</f>
        <v>Petróleo</v>
      </c>
      <c r="L1390" t="e" cm="1">
        <f t="array" aca="1" ref="L1390" ca="1">IF(Tabela2[[#This Row],[PORTO]]=Tabela2[[#This Row],[DESTINO]],0,erro)</f>
        <v>#NAME?</v>
      </c>
      <c r="N1390">
        <f t="shared" ca="1" si="175"/>
        <v>95000</v>
      </c>
      <c r="O1390">
        <f t="shared" ca="1" si="176"/>
        <v>0</v>
      </c>
      <c r="P1390">
        <f t="shared" ca="1" si="177"/>
        <v>6</v>
      </c>
      <c r="Q1390">
        <f t="shared" ca="1" si="173"/>
        <v>16</v>
      </c>
      <c r="R1390">
        <f t="shared" ca="1" si="174"/>
        <v>21</v>
      </c>
    </row>
    <row r="1391" spans="1:18">
      <c r="A1391">
        <f ca="1">VLOOKUP(O1391,Tabela3[],2,0)</f>
        <v>2005</v>
      </c>
      <c r="B1391" t="str">
        <f ca="1">VLOOKUP(P1391,Tabela3[],4,0)</f>
        <v>AGOSTO</v>
      </c>
      <c r="C1391" t="str">
        <f ca="1">VLOOKUP(Q1391,Tabela3[],5,0)</f>
        <v>França</v>
      </c>
      <c r="D1391" t="str">
        <f ca="1">VLOOKUP(Q1391,Tabela3[],3,0)</f>
        <v> LVMH</v>
      </c>
      <c r="E1391" t="str">
        <f ca="1">IF(R1391=Q1391, (VLOOKUP(P1391+1,Tabela3[],5,0)),VLOOKUP(R1391,Tabela3[],5,0))</f>
        <v>Itália</v>
      </c>
      <c r="F1391" s="1">
        <f t="shared" ca="1" si="170"/>
        <v>38537</v>
      </c>
      <c r="G1391" s="1">
        <f t="shared" ca="1" si="171"/>
        <v>38543.957344624723</v>
      </c>
      <c r="H1391">
        <f t="shared" ca="1" si="172"/>
        <v>1</v>
      </c>
      <c r="I1391" t="str">
        <f ca="1">VLOOKUP(Q1391,Tabela3[],9,1)</f>
        <v>Emma Maersk</v>
      </c>
      <c r="J1391" t="str">
        <f ca="1">VLOOKUP(Q1391,Tabela3[],11,0)</f>
        <v>Guerlain</v>
      </c>
      <c r="K1391" t="str">
        <f ca="1">VLOOKUP(Q1391,Tabela3[],10,0)</f>
        <v>Tecido</v>
      </c>
      <c r="L1391" t="e" cm="1">
        <f t="array" aca="1" ref="L1391" ca="1">IF(Tabela2[[#This Row],[PORTO]]=Tabela2[[#This Row],[DESTINO]],0,erro)</f>
        <v>#NAME?</v>
      </c>
      <c r="N1391">
        <f t="shared" ca="1" si="175"/>
        <v>33000</v>
      </c>
      <c r="O1391">
        <f t="shared" ca="1" si="176"/>
        <v>5</v>
      </c>
      <c r="P1391">
        <f t="shared" ca="1" si="177"/>
        <v>7</v>
      </c>
      <c r="Q1391">
        <f t="shared" ca="1" si="173"/>
        <v>23</v>
      </c>
      <c r="R1391">
        <f t="shared" ca="1" si="174"/>
        <v>19</v>
      </c>
    </row>
    <row r="1392" spans="1:18">
      <c r="A1392">
        <f ca="1">VLOOKUP(O1392,Tabela3[],2,0)</f>
        <v>2008</v>
      </c>
      <c r="B1392" t="str">
        <f ca="1">VLOOKUP(P1392,Tabela3[],4,0)</f>
        <v>JUNHO</v>
      </c>
      <c r="C1392" t="str">
        <f ca="1">VLOOKUP(Q1392,Tabela3[],5,0)</f>
        <v>Itália</v>
      </c>
      <c r="D1392" t="str">
        <f ca="1">VLOOKUP(Q1392,Tabela3[],3,0)</f>
        <v>Hyundai</v>
      </c>
      <c r="E1392" t="str">
        <f ca="1">IF(R1392=Q1392, (VLOOKUP(P1392+1,Tabela3[],5,0)),VLOOKUP(R1392,Tabela3[],5,0))</f>
        <v>China</v>
      </c>
      <c r="F1392" s="1">
        <f t="shared" ca="1" si="170"/>
        <v>39581</v>
      </c>
      <c r="G1392" s="1">
        <f t="shared" ca="1" si="171"/>
        <v>39582.702090378516</v>
      </c>
      <c r="H1392">
        <f t="shared" ca="1" si="172"/>
        <v>1</v>
      </c>
      <c r="I1392" t="str">
        <f ca="1">VLOOKUP(Q1392,Tabela3[],9,1)</f>
        <v>Car Carriers</v>
      </c>
      <c r="J1392" t="str">
        <f ca="1">VLOOKUP(Q1392,Tabela3[],11,0)</f>
        <v>Creta Confort</v>
      </c>
      <c r="K1392" t="str">
        <f ca="1">VLOOKUP(Q1392,Tabela3[],10,0)</f>
        <v>Carros</v>
      </c>
      <c r="L1392" t="e" cm="1">
        <f t="array" aca="1" ref="L1392" ca="1">IF(Tabela2[[#This Row],[PORTO]]=Tabela2[[#This Row],[DESTINO]],0,erro)</f>
        <v>#NAME?</v>
      </c>
      <c r="N1392">
        <f t="shared" ca="1" si="175"/>
        <v>300</v>
      </c>
      <c r="O1392">
        <f t="shared" ca="1" si="176"/>
        <v>8</v>
      </c>
      <c r="P1392">
        <f t="shared" ca="1" si="177"/>
        <v>5</v>
      </c>
      <c r="Q1392">
        <f t="shared" ca="1" si="173"/>
        <v>18</v>
      </c>
      <c r="R1392">
        <f t="shared" ca="1" si="174"/>
        <v>2</v>
      </c>
    </row>
    <row r="1393" spans="1:18">
      <c r="A1393">
        <f ca="1">VLOOKUP(O1393,Tabela3[],2,0)</f>
        <v>2008</v>
      </c>
      <c r="B1393" t="str">
        <f ca="1">VLOOKUP(P1393,Tabela3[],4,0)</f>
        <v>JUNHO</v>
      </c>
      <c r="C1393" t="str">
        <f ca="1">VLOOKUP(Q1393,Tabela3[],5,0)</f>
        <v>Itália</v>
      </c>
      <c r="D1393" t="str">
        <f ca="1">VLOOKUP(Q1393,Tabela3[],3,0)</f>
        <v>Hyundai</v>
      </c>
      <c r="E1393" t="str">
        <f ca="1">IF(R1393=Q1393, (VLOOKUP(P1393+1,Tabela3[],5,0)),VLOOKUP(R1393,Tabela3[],5,0))</f>
        <v>Estados Unidos</v>
      </c>
      <c r="F1393" s="1">
        <f t="shared" ca="1" si="170"/>
        <v>39582</v>
      </c>
      <c r="G1393" s="1">
        <f t="shared" ca="1" si="171"/>
        <v>39583.317816134069</v>
      </c>
      <c r="H1393">
        <f t="shared" ca="1" si="172"/>
        <v>0</v>
      </c>
      <c r="I1393" t="str">
        <f ca="1">VLOOKUP(Q1393,Tabela3[],9,1)</f>
        <v>Car Carriers</v>
      </c>
      <c r="J1393" t="str">
        <f ca="1">VLOOKUP(Q1393,Tabela3[],11,0)</f>
        <v>HB20 Vision</v>
      </c>
      <c r="K1393" t="str">
        <f ca="1">VLOOKUP(Q1393,Tabela3[],10,0)</f>
        <v>Carros</v>
      </c>
      <c r="L1393" t="e" cm="1">
        <f t="array" aca="1" ref="L1393" ca="1">IF(Tabela2[[#This Row],[PORTO]]=Tabela2[[#This Row],[DESTINO]],0,erro)</f>
        <v>#NAME?</v>
      </c>
      <c r="N1393">
        <f t="shared" ca="1" si="175"/>
        <v>100</v>
      </c>
      <c r="O1393">
        <f t="shared" ca="1" si="176"/>
        <v>8</v>
      </c>
      <c r="P1393">
        <f t="shared" ca="1" si="177"/>
        <v>5</v>
      </c>
      <c r="Q1393">
        <f t="shared" ca="1" si="173"/>
        <v>20</v>
      </c>
      <c r="R1393">
        <f t="shared" ca="1" si="174"/>
        <v>5</v>
      </c>
    </row>
    <row r="1394" spans="1:18">
      <c r="A1394">
        <f ca="1">VLOOKUP(O1394,Tabela3[],2,0)</f>
        <v>2001</v>
      </c>
      <c r="B1394" t="str">
        <f ca="1">VLOOKUP(P1394,Tabela3[],4,0)</f>
        <v>JUNHO</v>
      </c>
      <c r="C1394" t="str">
        <f ca="1">VLOOKUP(Q1394,Tabela3[],5,0)</f>
        <v>Reino Unido</v>
      </c>
      <c r="D1394" t="str">
        <f ca="1">VLOOKUP(Q1394,Tabela3[],3,0)</f>
        <v>Unilever</v>
      </c>
      <c r="E1394" t="str">
        <f ca="1">IF(R1394=Q1394, (VLOOKUP(P1394+1,Tabela3[],5,0)),VLOOKUP(R1394,Tabela3[],5,0))</f>
        <v>China</v>
      </c>
      <c r="F1394" s="1">
        <f t="shared" ca="1" si="170"/>
        <v>37011</v>
      </c>
      <c r="G1394" s="1">
        <f t="shared" ca="1" si="171"/>
        <v>37013.657865466368</v>
      </c>
      <c r="H1394">
        <f t="shared" ca="1" si="172"/>
        <v>0</v>
      </c>
      <c r="I1394" t="str">
        <f ca="1">VLOOKUP(Q1394,Tabela3[],9,1)</f>
        <v>HMM Helsinki</v>
      </c>
      <c r="J1394" t="str">
        <f ca="1">VLOOKUP(Q1394,Tabela3[],11,0)</f>
        <v xml:space="preserve">Desodorante Antitranspirante Aerosol </v>
      </c>
      <c r="K1394" t="str">
        <f ca="1">VLOOKUP(Q1394,Tabela3[],10,0)</f>
        <v>Quimico</v>
      </c>
      <c r="L1394" t="e" cm="1">
        <f t="array" aca="1" ref="L1394" ca="1">IF(Tabela2[[#This Row],[PORTO]]=Tabela2[[#This Row],[DESTINO]],0,erro)</f>
        <v>#NAME?</v>
      </c>
      <c r="N1394">
        <f t="shared" ca="1" si="175"/>
        <v>160000</v>
      </c>
      <c r="O1394">
        <f t="shared" ca="1" si="176"/>
        <v>1</v>
      </c>
      <c r="P1394">
        <f t="shared" ca="1" si="177"/>
        <v>5</v>
      </c>
      <c r="Q1394">
        <f t="shared" ca="1" si="173"/>
        <v>25</v>
      </c>
      <c r="R1394">
        <f t="shared" ca="1" si="174"/>
        <v>0</v>
      </c>
    </row>
    <row r="1395" spans="1:18">
      <c r="A1395">
        <f ca="1">VLOOKUP(O1395,Tabela3[],2,0)</f>
        <v>2009</v>
      </c>
      <c r="B1395" t="str">
        <f ca="1">VLOOKUP(P1395,Tabela3[],4,0)</f>
        <v>ABRIL</v>
      </c>
      <c r="C1395" t="str">
        <f ca="1">VLOOKUP(Q1395,Tabela3[],5,0)</f>
        <v>Alemanha</v>
      </c>
      <c r="D1395" t="str">
        <f ca="1">VLOOKUP(Q1395,Tabela3[],3,0)</f>
        <v>Volkswagen</v>
      </c>
      <c r="E1395" t="str">
        <f ca="1">IF(R1395=Q1395, (VLOOKUP(P1395+1,Tabela3[],5,0)),VLOOKUP(R1395,Tabela3[],5,0))</f>
        <v>França</v>
      </c>
      <c r="F1395" s="1">
        <f t="shared" ca="1" si="170"/>
        <v>39890</v>
      </c>
      <c r="G1395" s="1">
        <f t="shared" ca="1" si="171"/>
        <v>39890.605133130244</v>
      </c>
      <c r="H1395">
        <f t="shared" ca="1" si="172"/>
        <v>0</v>
      </c>
      <c r="I1395" t="str">
        <f ca="1">VLOOKUP(Q1395,Tabela3[],9,1)</f>
        <v>Warehouse Carriers </v>
      </c>
      <c r="J1395" t="str">
        <f ca="1">VLOOKUP(Q1395,Tabela3[],11,0)</f>
        <v>GLI 350 TSI (Jetta)</v>
      </c>
      <c r="K1395" t="str">
        <f ca="1">VLOOKUP(Q1395,Tabela3[],10,0)</f>
        <v>Carros</v>
      </c>
      <c r="L1395" t="e" cm="1">
        <f t="array" aca="1" ref="L1395" ca="1">IF(Tabela2[[#This Row],[PORTO]]=Tabela2[[#This Row],[DESTINO]],0,erro)</f>
        <v>#NAME?</v>
      </c>
      <c r="N1395">
        <f t="shared" ca="1" si="175"/>
        <v>400</v>
      </c>
      <c r="O1395">
        <f t="shared" ca="1" si="176"/>
        <v>9</v>
      </c>
      <c r="P1395">
        <f t="shared" ca="1" si="177"/>
        <v>3</v>
      </c>
      <c r="Q1395">
        <f t="shared" ca="1" si="173"/>
        <v>8</v>
      </c>
      <c r="R1395">
        <f t="shared" ca="1" si="174"/>
        <v>23</v>
      </c>
    </row>
    <row r="1396" spans="1:18">
      <c r="A1396">
        <f ca="1">VLOOKUP(O1396,Tabela3[],2,0)</f>
        <v>2004</v>
      </c>
      <c r="B1396" t="str">
        <f ca="1">VLOOKUP(P1396,Tabela3[],4,0)</f>
        <v>ABRIL</v>
      </c>
      <c r="C1396" t="str">
        <f ca="1">VLOOKUP(Q1396,Tabela3[],5,0)</f>
        <v>Holanda</v>
      </c>
      <c r="D1396" t="str">
        <f ca="1">VLOOKUP(Q1396,Tabela3[],3,0)</f>
        <v>Shell</v>
      </c>
      <c r="E1396" t="str">
        <f ca="1">IF(R1396=Q1396, (VLOOKUP(P1396+1,Tabela3[],5,0)),VLOOKUP(R1396,Tabela3[],5,0))</f>
        <v>China</v>
      </c>
      <c r="F1396" s="1">
        <f t="shared" ca="1" si="170"/>
        <v>38055</v>
      </c>
      <c r="G1396" s="1">
        <f t="shared" ca="1" si="171"/>
        <v>38058.462271654163</v>
      </c>
      <c r="H1396">
        <f t="shared" ca="1" si="172"/>
        <v>0</v>
      </c>
      <c r="I1396" t="str">
        <f ca="1">VLOOKUP(Q1396,Tabela3[],9,1)</f>
        <v>AbQaiq</v>
      </c>
      <c r="J1396" t="str">
        <f ca="1">VLOOKUP(Q1396,Tabela3[],11,0)</f>
        <v>Diesel</v>
      </c>
      <c r="K1396" t="str">
        <f ca="1">VLOOKUP(Q1396,Tabela3[],10,0)</f>
        <v>Petróleo</v>
      </c>
      <c r="L1396" t="e" cm="1">
        <f t="array" aca="1" ref="L1396" ca="1">IF(Tabela2[[#This Row],[PORTO]]=Tabela2[[#This Row],[DESTINO]],0,erro)</f>
        <v>#NAME?</v>
      </c>
      <c r="N1396">
        <f t="shared" ca="1" si="175"/>
        <v>94000</v>
      </c>
      <c r="O1396">
        <f t="shared" ca="1" si="176"/>
        <v>4</v>
      </c>
      <c r="P1396">
        <f t="shared" ca="1" si="177"/>
        <v>3</v>
      </c>
      <c r="Q1396">
        <f t="shared" ca="1" si="173"/>
        <v>15</v>
      </c>
      <c r="R1396">
        <f t="shared" ca="1" si="174"/>
        <v>2</v>
      </c>
    </row>
    <row r="1397" spans="1:18">
      <c r="A1397">
        <f ca="1">VLOOKUP(O1397,Tabela3[],2,0)</f>
        <v>2000</v>
      </c>
      <c r="B1397" t="str">
        <f ca="1">VLOOKUP(P1397,Tabela3[],4,0)</f>
        <v>JANEIRO</v>
      </c>
      <c r="C1397" t="str">
        <f ca="1">VLOOKUP(Q1397,Tabela3[],5,0)</f>
        <v>Brasil</v>
      </c>
      <c r="D1397" t="str">
        <f ca="1">VLOOKUP(Q1397,Tabela3[],3,0)</f>
        <v>VALE</v>
      </c>
      <c r="E1397" t="str">
        <f ca="1">IF(R1397=Q1397, (VLOOKUP(P1397+1,Tabela3[],5,0)),VLOOKUP(R1397,Tabela3[],5,0))</f>
        <v>Reino Unido</v>
      </c>
      <c r="F1397" s="1">
        <f t="shared" ca="1" si="170"/>
        <v>36870</v>
      </c>
      <c r="G1397" s="1">
        <f t="shared" ca="1" si="171"/>
        <v>36878.416207383074</v>
      </c>
      <c r="H1397">
        <f t="shared" ca="1" si="172"/>
        <v>0</v>
      </c>
      <c r="I1397" t="str">
        <f ca="1">VLOOKUP(Q1397,Tabela3[],9,1)</f>
        <v>Lan Hua Hai</v>
      </c>
      <c r="J1397" t="str">
        <f ca="1">VLOOKUP(Q1397,Tabela3[],11,0)</f>
        <v>Manganês</v>
      </c>
      <c r="K1397" t="str">
        <f ca="1">VLOOKUP(Q1397,Tabela3[],10,0)</f>
        <v>Minério</v>
      </c>
      <c r="L1397" t="e" cm="1">
        <f t="array" aca="1" ref="L1397" ca="1">IF(Tabela2[[#This Row],[PORTO]]=Tabela2[[#This Row],[DESTINO]],0,erro)</f>
        <v>#NAME?</v>
      </c>
      <c r="N1397">
        <f t="shared" ca="1" si="175"/>
        <v>0</v>
      </c>
      <c r="O1397">
        <f t="shared" ca="1" si="176"/>
        <v>0</v>
      </c>
      <c r="P1397">
        <f t="shared" ca="1" si="177"/>
        <v>12</v>
      </c>
      <c r="Q1397">
        <f t="shared" ca="1" si="173"/>
        <v>29</v>
      </c>
      <c r="R1397">
        <f t="shared" ca="1" si="174"/>
        <v>24</v>
      </c>
    </row>
    <row r="1398" spans="1:18">
      <c r="A1398">
        <f ca="1">VLOOKUP(O1398,Tabela3[],2,0)</f>
        <v>2005</v>
      </c>
      <c r="B1398" t="str">
        <f ca="1">VLOOKUP(P1398,Tabela3[],4,0)</f>
        <v>ABRIL</v>
      </c>
      <c r="C1398" t="str">
        <f ca="1">VLOOKUP(Q1398,Tabela3[],5,0)</f>
        <v>Japão</v>
      </c>
      <c r="D1398" t="str">
        <f ca="1">VLOOKUP(Q1398,Tabela3[],3,0)</f>
        <v>Toyota</v>
      </c>
      <c r="E1398" t="str">
        <f ca="1">IF(R1398=Q1398, (VLOOKUP(P1398+1,Tabela3[],5,0)),VLOOKUP(R1398,Tabela3[],5,0))</f>
        <v>Japão</v>
      </c>
      <c r="F1398" s="1">
        <f t="shared" ca="1" si="170"/>
        <v>38437</v>
      </c>
      <c r="G1398" s="1">
        <f t="shared" ca="1" si="171"/>
        <v>38444.682708979097</v>
      </c>
      <c r="H1398">
        <f t="shared" ca="1" si="172"/>
        <v>0</v>
      </c>
      <c r="I1398" t="str">
        <f ca="1">VLOOKUP(Q1398,Tabela3[],9,1)</f>
        <v>Trailer Carriers</v>
      </c>
      <c r="J1398" t="str">
        <f ca="1">VLOOKUP(Q1398,Tabela3[],11,0)</f>
        <v>HILUX CABINE DUPLA STD POWER PACK</v>
      </c>
      <c r="K1398" t="str">
        <f ca="1">VLOOKUP(Q1398,Tabela3[],10,0)</f>
        <v>Carros</v>
      </c>
      <c r="L1398" cm="1">
        <f t="array" aca="1" ref="L1398" ca="1">IF(Tabela2[[#This Row],[PORTO]]=Tabela2[[#This Row],[DESTINO]],0,erro)</f>
        <v>0</v>
      </c>
      <c r="N1398">
        <f t="shared" ca="1" si="175"/>
        <v>300</v>
      </c>
      <c r="O1398">
        <f t="shared" ca="1" si="176"/>
        <v>5</v>
      </c>
      <c r="P1398">
        <f t="shared" ca="1" si="177"/>
        <v>3</v>
      </c>
      <c r="Q1398">
        <f t="shared" ca="1" si="173"/>
        <v>9</v>
      </c>
      <c r="R1398">
        <f t="shared" ca="1" si="174"/>
        <v>10</v>
      </c>
    </row>
    <row r="1399" spans="1:18">
      <c r="A1399">
        <f ca="1">VLOOKUP(O1399,Tabela3[],2,0)</f>
        <v>2003</v>
      </c>
      <c r="B1399" t="str">
        <f ca="1">VLOOKUP(P1399,Tabela3[],4,0)</f>
        <v>ABRIL</v>
      </c>
      <c r="C1399" t="str">
        <f ca="1">VLOOKUP(Q1399,Tabela3[],5,0)</f>
        <v>França</v>
      </c>
      <c r="D1399" t="str">
        <f ca="1">VLOOKUP(Q1399,Tabela3[],3,0)</f>
        <v> LVMH</v>
      </c>
      <c r="E1399" t="str">
        <f ca="1">IF(R1399=Q1399, (VLOOKUP(P1399+1,Tabela3[],5,0)),VLOOKUP(R1399,Tabela3[],5,0))</f>
        <v>China</v>
      </c>
      <c r="F1399" s="1">
        <f t="shared" ca="1" si="170"/>
        <v>37682</v>
      </c>
      <c r="G1399" s="1">
        <f t="shared" ca="1" si="171"/>
        <v>37682.579059654927</v>
      </c>
      <c r="H1399">
        <f t="shared" ca="1" si="172"/>
        <v>1</v>
      </c>
      <c r="I1399" t="str">
        <f ca="1">VLOOKUP(Q1399,Tabela3[],9,1)</f>
        <v>Emma Maersk</v>
      </c>
      <c r="J1399" t="str">
        <f ca="1">VLOOKUP(Q1399,Tabela3[],11,0)</f>
        <v>Clos Des Lambrys</v>
      </c>
      <c r="K1399" t="str">
        <f ca="1">VLOOKUP(Q1399,Tabela3[],10,0)</f>
        <v>Tecido</v>
      </c>
      <c r="L1399" t="e" cm="1">
        <f t="array" aca="1" ref="L1399" ca="1">IF(Tabela2[[#This Row],[PORTO]]=Tabela2[[#This Row],[DESTINO]],0,erro)</f>
        <v>#NAME?</v>
      </c>
      <c r="N1399">
        <f t="shared" ca="1" si="175"/>
        <v>50000</v>
      </c>
      <c r="O1399">
        <f t="shared" ca="1" si="176"/>
        <v>3</v>
      </c>
      <c r="P1399">
        <f t="shared" ca="1" si="177"/>
        <v>3</v>
      </c>
      <c r="Q1399">
        <f t="shared" ca="1" si="173"/>
        <v>21</v>
      </c>
      <c r="R1399">
        <f t="shared" ca="1" si="174"/>
        <v>1</v>
      </c>
    </row>
    <row r="1400" spans="1:18">
      <c r="A1400">
        <f ca="1">VLOOKUP(O1400,Tabela3[],2,0)</f>
        <v>2007</v>
      </c>
      <c r="B1400" t="str">
        <f ca="1">VLOOKUP(P1400,Tabela3[],4,0)</f>
        <v>SETEMBRO</v>
      </c>
      <c r="C1400" t="str">
        <f ca="1">VLOOKUP(Q1400,Tabela3[],5,0)</f>
        <v>Reino Unido</v>
      </c>
      <c r="D1400" t="str">
        <f ca="1">VLOOKUP(Q1400,Tabela3[],3,0)</f>
        <v>Unilever</v>
      </c>
      <c r="E1400" t="str">
        <f ca="1">IF(R1400=Q1400, (VLOOKUP(P1400+1,Tabela3[],5,0)),VLOOKUP(R1400,Tabela3[],5,0))</f>
        <v>China</v>
      </c>
      <c r="F1400" s="1">
        <f t="shared" ca="1" si="170"/>
        <v>39319</v>
      </c>
      <c r="G1400" s="1">
        <f t="shared" ca="1" si="171"/>
        <v>39325.882619992553</v>
      </c>
      <c r="H1400">
        <f t="shared" ca="1" si="172"/>
        <v>1</v>
      </c>
      <c r="I1400" t="str">
        <f ca="1">VLOOKUP(Q1400,Tabela3[],9,1)</f>
        <v>HMM Helsinki</v>
      </c>
      <c r="J1400" t="str">
        <f ca="1">VLOOKUP(Q1400,Tabela3[],11,0)</f>
        <v xml:space="preserve">Desodorante Antitranspirante Aerosol </v>
      </c>
      <c r="K1400" t="str">
        <f ca="1">VLOOKUP(Q1400,Tabela3[],10,0)</f>
        <v>Quimico</v>
      </c>
      <c r="L1400" t="e" cm="1">
        <f t="array" aca="1" ref="L1400" ca="1">IF(Tabela2[[#This Row],[PORTO]]=Tabela2[[#This Row],[DESTINO]],0,erro)</f>
        <v>#NAME?</v>
      </c>
      <c r="N1400">
        <f t="shared" ca="1" si="175"/>
        <v>220000</v>
      </c>
      <c r="O1400">
        <f t="shared" ca="1" si="176"/>
        <v>7</v>
      </c>
      <c r="P1400">
        <f t="shared" ca="1" si="177"/>
        <v>8</v>
      </c>
      <c r="Q1400">
        <f t="shared" ca="1" si="173"/>
        <v>25</v>
      </c>
      <c r="R1400">
        <f t="shared" ca="1" si="174"/>
        <v>1</v>
      </c>
    </row>
    <row r="1401" spans="1:18">
      <c r="A1401">
        <f ca="1">VLOOKUP(O1401,Tabela3[],2,0)</f>
        <v>2009</v>
      </c>
      <c r="B1401" t="str">
        <f ca="1">VLOOKUP(P1401,Tabela3[],4,0)</f>
        <v>JUNHO</v>
      </c>
      <c r="C1401" t="str">
        <f ca="1">VLOOKUP(Q1401,Tabela3[],5,0)</f>
        <v>China</v>
      </c>
      <c r="D1401" t="str">
        <f ca="1">VLOOKUP(Q1401,Tabela3[],3,0)</f>
        <v>Alibaba Group</v>
      </c>
      <c r="E1401" t="str">
        <f ca="1">IF(R1401=Q1401, (VLOOKUP(P1401+1,Tabela3[],5,0)),VLOOKUP(R1401,Tabela3[],5,0))</f>
        <v>França</v>
      </c>
      <c r="F1401" s="1">
        <f t="shared" ca="1" si="170"/>
        <v>39952</v>
      </c>
      <c r="G1401" s="1">
        <f t="shared" ca="1" si="171"/>
        <v>39956.349642492707</v>
      </c>
      <c r="H1401">
        <f t="shared" ca="1" si="172"/>
        <v>0</v>
      </c>
      <c r="I1401" t="str">
        <f ca="1">VLOOKUP(Q1401,Tabela3[],9,1)</f>
        <v>HMM St Petersburg</v>
      </c>
      <c r="J1401" t="str">
        <f ca="1">VLOOKUP(Q1401,Tabela3[],11,0)</f>
        <v>Serração Portatil</v>
      </c>
      <c r="K1401" t="str">
        <f ca="1">VLOOKUP(Q1401,Tabela3[],10,0)</f>
        <v>Maquinário</v>
      </c>
      <c r="L1401" t="e" cm="1">
        <f t="array" aca="1" ref="L1401" ca="1">IF(Tabela2[[#This Row],[PORTO]]=Tabela2[[#This Row],[DESTINO]],0,erro)</f>
        <v>#NAME?</v>
      </c>
      <c r="N1401">
        <f t="shared" ca="1" si="175"/>
        <v>10</v>
      </c>
      <c r="O1401">
        <f t="shared" ca="1" si="176"/>
        <v>9</v>
      </c>
      <c r="P1401">
        <f t="shared" ca="1" si="177"/>
        <v>5</v>
      </c>
      <c r="Q1401">
        <f t="shared" ca="1" si="173"/>
        <v>0</v>
      </c>
      <c r="R1401">
        <f t="shared" ca="1" si="174"/>
        <v>22</v>
      </c>
    </row>
    <row r="1402" spans="1:18">
      <c r="A1402">
        <f ca="1">VLOOKUP(O1402,Tabela3[],2,0)</f>
        <v>2008</v>
      </c>
      <c r="B1402" t="str">
        <f ca="1">VLOOKUP(P1402,Tabela3[],4,0)</f>
        <v>FEVEREIRO</v>
      </c>
      <c r="C1402" t="str">
        <f ca="1">VLOOKUP(Q1402,Tabela3[],5,0)</f>
        <v>Estados Unidos</v>
      </c>
      <c r="D1402" t="str">
        <f ca="1">VLOOKUP(Q1402,Tabela3[],3,0)</f>
        <v>Amazon</v>
      </c>
      <c r="E1402" t="str">
        <f ca="1">IF(R1402=Q1402, (VLOOKUP(P1402+1,Tabela3[],5,0)),VLOOKUP(R1402,Tabela3[],5,0))</f>
        <v>França</v>
      </c>
      <c r="F1402" s="1">
        <f t="shared" ca="1" si="170"/>
        <v>39472</v>
      </c>
      <c r="G1402" s="1">
        <f t="shared" ca="1" si="171"/>
        <v>39480.366439978141</v>
      </c>
      <c r="H1402">
        <f t="shared" ca="1" si="172"/>
        <v>0</v>
      </c>
      <c r="I1402" t="str">
        <f ca="1">VLOOKUP(Q1402,Tabela3[],9,1)</f>
        <v>HMM Algeciras</v>
      </c>
      <c r="J1402" t="str">
        <f ca="1">VLOOKUP(Q1402,Tabela3[],11,0)</f>
        <v>Colchão Baby Light D18</v>
      </c>
      <c r="K1402" t="str">
        <f ca="1">VLOOKUP(Q1402,Tabela3[],10,0)</f>
        <v>Geral</v>
      </c>
      <c r="L1402" t="e" cm="1">
        <f t="array" aca="1" ref="L1402" ca="1">IF(Tabela2[[#This Row],[PORTO]]=Tabela2[[#This Row],[DESTINO]],0,erro)</f>
        <v>#NAME?</v>
      </c>
      <c r="N1402">
        <f t="shared" ca="1" si="175"/>
        <v>2000</v>
      </c>
      <c r="O1402">
        <f t="shared" ca="1" si="176"/>
        <v>8</v>
      </c>
      <c r="P1402">
        <f t="shared" ca="1" si="177"/>
        <v>1</v>
      </c>
      <c r="Q1402">
        <f t="shared" ca="1" si="173"/>
        <v>4</v>
      </c>
      <c r="R1402">
        <f t="shared" ca="1" si="174"/>
        <v>23</v>
      </c>
    </row>
    <row r="1403" spans="1:18">
      <c r="A1403">
        <f ca="1">VLOOKUP(O1403,Tabela3[],2,0)</f>
        <v>2009</v>
      </c>
      <c r="B1403" t="str">
        <f ca="1">VLOOKUP(P1403,Tabela3[],4,0)</f>
        <v>OUTUBRO</v>
      </c>
      <c r="C1403" t="str">
        <f ca="1">VLOOKUP(Q1403,Tabela3[],5,0)</f>
        <v>Alemanha</v>
      </c>
      <c r="D1403" t="str">
        <f ca="1">VLOOKUP(Q1403,Tabela3[],3,0)</f>
        <v>Volkswagen</v>
      </c>
      <c r="E1403" t="str">
        <f ca="1">IF(R1403=Q1403, (VLOOKUP(P1403+1,Tabela3[],5,0)),VLOOKUP(R1403,Tabela3[],5,0))</f>
        <v>França</v>
      </c>
      <c r="F1403" s="1">
        <f t="shared" ca="1" si="170"/>
        <v>40076</v>
      </c>
      <c r="G1403" s="1">
        <f t="shared" ca="1" si="171"/>
        <v>40078.783250115062</v>
      </c>
      <c r="H1403">
        <f t="shared" ca="1" si="172"/>
        <v>0</v>
      </c>
      <c r="I1403" t="str">
        <f ca="1">VLOOKUP(Q1403,Tabela3[],9,1)</f>
        <v>Warehouse Carriers </v>
      </c>
      <c r="J1403" t="str">
        <f ca="1">VLOOKUP(Q1403,Tabela3[],11,0)</f>
        <v>Cross CD (Saveiro)</v>
      </c>
      <c r="K1403" t="str">
        <f ca="1">VLOOKUP(Q1403,Tabela3[],10,0)</f>
        <v>Carros</v>
      </c>
      <c r="L1403" t="e" cm="1">
        <f t="array" aca="1" ref="L1403" ca="1">IF(Tabela2[[#This Row],[PORTO]]=Tabela2[[#This Row],[DESTINO]],0,erro)</f>
        <v>#NAME?</v>
      </c>
      <c r="N1403">
        <f t="shared" ca="1" si="175"/>
        <v>300</v>
      </c>
      <c r="O1403">
        <f t="shared" ca="1" si="176"/>
        <v>9</v>
      </c>
      <c r="P1403">
        <f t="shared" ca="1" si="177"/>
        <v>9</v>
      </c>
      <c r="Q1403">
        <f t="shared" ca="1" si="173"/>
        <v>6</v>
      </c>
      <c r="R1403">
        <f t="shared" ca="1" si="174"/>
        <v>21</v>
      </c>
    </row>
    <row r="1404" spans="1:18">
      <c r="A1404">
        <f ca="1">VLOOKUP(O1404,Tabela3[],2,0)</f>
        <v>2000</v>
      </c>
      <c r="B1404" t="str">
        <f ca="1">VLOOKUP(P1404,Tabela3[],4,0)</f>
        <v>NOVEMBRO</v>
      </c>
      <c r="C1404" t="str">
        <f ca="1">VLOOKUP(Q1404,Tabela3[],5,0)</f>
        <v>Alemanha</v>
      </c>
      <c r="D1404" t="str">
        <f ca="1">VLOOKUP(Q1404,Tabela3[],3,0)</f>
        <v>Volkswagen</v>
      </c>
      <c r="E1404" t="str">
        <f ca="1">IF(R1404=Q1404, (VLOOKUP(P1404+1,Tabela3[],5,0)),VLOOKUP(R1404,Tabela3[],5,0))</f>
        <v>Estados Unidos</v>
      </c>
      <c r="F1404" s="1">
        <f t="shared" ca="1" si="170"/>
        <v>36802</v>
      </c>
      <c r="G1404" s="1">
        <f t="shared" ca="1" si="171"/>
        <v>36805.327763185378</v>
      </c>
      <c r="H1404">
        <f t="shared" ca="1" si="172"/>
        <v>0</v>
      </c>
      <c r="I1404" t="str">
        <f ca="1">VLOOKUP(Q1404,Tabela3[],9,1)</f>
        <v>Warehouse Carriers </v>
      </c>
      <c r="J1404" t="str">
        <f ca="1">VLOOKUP(Q1404,Tabela3[],11,0)</f>
        <v>GLI 350 TSI (Jetta)</v>
      </c>
      <c r="K1404" t="str">
        <f ca="1">VLOOKUP(Q1404,Tabela3[],10,0)</f>
        <v>Carros</v>
      </c>
      <c r="L1404" t="e" cm="1">
        <f t="array" aca="1" ref="L1404" ca="1">IF(Tabela2[[#This Row],[PORTO]]=Tabela2[[#This Row],[DESTINO]],0,erro)</f>
        <v>#NAME?</v>
      </c>
      <c r="N1404">
        <f t="shared" ca="1" si="175"/>
        <v>200</v>
      </c>
      <c r="O1404">
        <f t="shared" ca="1" si="176"/>
        <v>0</v>
      </c>
      <c r="P1404">
        <f t="shared" ca="1" si="177"/>
        <v>10</v>
      </c>
      <c r="Q1404">
        <f t="shared" ca="1" si="173"/>
        <v>8</v>
      </c>
      <c r="R1404">
        <f t="shared" ca="1" si="174"/>
        <v>5</v>
      </c>
    </row>
    <row r="1405" spans="1:18">
      <c r="A1405">
        <f ca="1">VLOOKUP(O1405,Tabela3[],2,0)</f>
        <v>2003</v>
      </c>
      <c r="B1405" t="str">
        <f ca="1">VLOOKUP(P1405,Tabela3[],4,0)</f>
        <v>NOVEMBRO</v>
      </c>
      <c r="C1405" t="str">
        <f ca="1">VLOOKUP(Q1405,Tabela3[],5,0)</f>
        <v>China</v>
      </c>
      <c r="D1405" t="str">
        <f ca="1">VLOOKUP(Q1405,Tabela3[],3,0)</f>
        <v>Alibaba Group</v>
      </c>
      <c r="E1405" t="str">
        <f ca="1">IF(R1405=Q1405, (VLOOKUP(P1405+1,Tabela3[],5,0)),VLOOKUP(R1405,Tabela3[],5,0))</f>
        <v>Alemanha</v>
      </c>
      <c r="F1405" s="1">
        <f t="shared" ca="1" si="170"/>
        <v>37896</v>
      </c>
      <c r="G1405" s="1">
        <f t="shared" ca="1" si="171"/>
        <v>37902.325654935412</v>
      </c>
      <c r="H1405">
        <f t="shared" ca="1" si="172"/>
        <v>0</v>
      </c>
      <c r="I1405" t="str">
        <f ca="1">VLOOKUP(Q1405,Tabela3[],9,1)</f>
        <v>HMM St Petersburg</v>
      </c>
      <c r="J1405" t="str">
        <f ca="1">VLOOKUP(Q1405,Tabela3[],11,0)</f>
        <v>Ar Condicionado 18000</v>
      </c>
      <c r="K1405" t="str">
        <f ca="1">VLOOKUP(Q1405,Tabela3[],10,0)</f>
        <v>Eletrônicos</v>
      </c>
      <c r="L1405" t="e" cm="1">
        <f t="array" aca="1" ref="L1405" ca="1">IF(Tabela2[[#This Row],[PORTO]]=Tabela2[[#This Row],[DESTINO]],0,erro)</f>
        <v>#NAME?</v>
      </c>
      <c r="N1405">
        <f t="shared" ca="1" si="175"/>
        <v>2000</v>
      </c>
      <c r="O1405">
        <f t="shared" ca="1" si="176"/>
        <v>3</v>
      </c>
      <c r="P1405">
        <f t="shared" ca="1" si="177"/>
        <v>10</v>
      </c>
      <c r="Q1405">
        <f t="shared" ca="1" si="173"/>
        <v>2</v>
      </c>
      <c r="R1405">
        <f t="shared" ca="1" si="174"/>
        <v>7</v>
      </c>
    </row>
    <row r="1406" spans="1:18">
      <c r="A1406">
        <f ca="1">VLOOKUP(O1406,Tabela3[],2,0)</f>
        <v>2003</v>
      </c>
      <c r="B1406" t="str">
        <f ca="1">VLOOKUP(P1406,Tabela3[],4,0)</f>
        <v>ABRIL</v>
      </c>
      <c r="C1406" t="str">
        <f ca="1">VLOOKUP(Q1406,Tabela3[],5,0)</f>
        <v>Estados Unidos</v>
      </c>
      <c r="D1406" t="str">
        <f ca="1">VLOOKUP(Q1406,Tabela3[],3,0)</f>
        <v>Amazon</v>
      </c>
      <c r="E1406" t="str">
        <f ca="1">IF(R1406=Q1406, (VLOOKUP(P1406+1,Tabela3[],5,0)),VLOOKUP(R1406,Tabela3[],5,0))</f>
        <v>China</v>
      </c>
      <c r="F1406" s="1">
        <f t="shared" ca="1" si="170"/>
        <v>37703</v>
      </c>
      <c r="G1406" s="1">
        <f t="shared" ca="1" si="171"/>
        <v>37705.36166932874</v>
      </c>
      <c r="H1406">
        <f t="shared" ca="1" si="172"/>
        <v>0</v>
      </c>
      <c r="I1406" t="str">
        <f ca="1">VLOOKUP(Q1406,Tabela3[],9,1)</f>
        <v>HMM Algeciras</v>
      </c>
      <c r="J1406" t="str">
        <f ca="1">VLOOKUP(Q1406,Tabela3[],11,0)</f>
        <v>Colchão Baby Light D18</v>
      </c>
      <c r="K1406" t="str">
        <f ca="1">VLOOKUP(Q1406,Tabela3[],10,0)</f>
        <v>Geral</v>
      </c>
      <c r="L1406" t="e" cm="1">
        <f t="array" aca="1" ref="L1406" ca="1">IF(Tabela2[[#This Row],[PORTO]]=Tabela2[[#This Row],[DESTINO]],0,erro)</f>
        <v>#NAME?</v>
      </c>
      <c r="N1406">
        <f t="shared" ca="1" si="175"/>
        <v>3000</v>
      </c>
      <c r="O1406">
        <f t="shared" ca="1" si="176"/>
        <v>3</v>
      </c>
      <c r="P1406">
        <f t="shared" ca="1" si="177"/>
        <v>3</v>
      </c>
      <c r="Q1406">
        <f t="shared" ca="1" si="173"/>
        <v>4</v>
      </c>
      <c r="R1406">
        <f t="shared" ca="1" si="174"/>
        <v>0</v>
      </c>
    </row>
    <row r="1407" spans="1:18">
      <c r="A1407">
        <f ca="1">VLOOKUP(O1407,Tabela3[],2,0)</f>
        <v>2004</v>
      </c>
      <c r="B1407" t="str">
        <f ca="1">VLOOKUP(P1407,Tabela3[],4,0)</f>
        <v>DEZEMBRO</v>
      </c>
      <c r="C1407" t="str">
        <f ca="1">VLOOKUP(Q1407,Tabela3[],5,0)</f>
        <v>França</v>
      </c>
      <c r="D1407" t="str">
        <f ca="1">VLOOKUP(Q1407,Tabela3[],3,0)</f>
        <v> LVMH</v>
      </c>
      <c r="E1407" t="str">
        <f ca="1">IF(R1407=Q1407, (VLOOKUP(P1407+1,Tabela3[],5,0)),VLOOKUP(R1407,Tabela3[],5,0))</f>
        <v>Coréia do Sul</v>
      </c>
      <c r="F1407" s="1">
        <f t="shared" ca="1" si="170"/>
        <v>38292</v>
      </c>
      <c r="G1407" s="1">
        <f t="shared" ca="1" si="171"/>
        <v>38300.044003246083</v>
      </c>
      <c r="H1407">
        <f t="shared" ca="1" si="172"/>
        <v>0</v>
      </c>
      <c r="I1407" t="str">
        <f ca="1">VLOOKUP(Q1407,Tabela3[],9,1)</f>
        <v>Emma Maersk</v>
      </c>
      <c r="J1407" t="str">
        <f ca="1">VLOOKUP(Q1407,Tabela3[],11,0)</f>
        <v>Louis Vuitton</v>
      </c>
      <c r="K1407" t="str">
        <f ca="1">VLOOKUP(Q1407,Tabela3[],10,0)</f>
        <v>Tecido</v>
      </c>
      <c r="L1407" t="e" cm="1">
        <f t="array" aca="1" ref="L1407" ca="1">IF(Tabela2[[#This Row],[PORTO]]=Tabela2[[#This Row],[DESTINO]],0,erro)</f>
        <v>#NAME?</v>
      </c>
      <c r="N1407">
        <f t="shared" ca="1" si="175"/>
        <v>45000</v>
      </c>
      <c r="O1407">
        <f t="shared" ca="1" si="176"/>
        <v>4</v>
      </c>
      <c r="P1407">
        <f t="shared" ca="1" si="177"/>
        <v>11</v>
      </c>
      <c r="Q1407">
        <f t="shared" ca="1" si="173"/>
        <v>22</v>
      </c>
      <c r="R1407">
        <f t="shared" ca="1" si="174"/>
        <v>14</v>
      </c>
    </row>
    <row r="1408" spans="1:18">
      <c r="A1408">
        <f ca="1">VLOOKUP(O1408,Tabela3[],2,0)</f>
        <v>2006</v>
      </c>
      <c r="B1408" t="str">
        <f ca="1">VLOOKUP(P1408,Tabela3[],4,0)</f>
        <v>JANEIRO</v>
      </c>
      <c r="C1408" t="str">
        <f ca="1">VLOOKUP(Q1408,Tabela3[],5,0)</f>
        <v>Itália</v>
      </c>
      <c r="D1408" t="str">
        <f ca="1">VLOOKUP(Q1408,Tabela3[],3,0)</f>
        <v>Hyundai</v>
      </c>
      <c r="E1408" t="str">
        <f ca="1">IF(R1408=Q1408, (VLOOKUP(P1408+1,Tabela3[],5,0)),VLOOKUP(R1408,Tabela3[],5,0))</f>
        <v>França</v>
      </c>
      <c r="F1408" s="1">
        <f t="shared" ca="1" si="170"/>
        <v>38744</v>
      </c>
      <c r="G1408" s="1">
        <f t="shared" ca="1" si="171"/>
        <v>38748.426326547087</v>
      </c>
      <c r="H1408">
        <f t="shared" ca="1" si="172"/>
        <v>1</v>
      </c>
      <c r="I1408" t="str">
        <f ca="1">VLOOKUP(Q1408,Tabela3[],9,1)</f>
        <v>Car Carriers</v>
      </c>
      <c r="J1408" t="str">
        <f ca="1">VLOOKUP(Q1408,Tabela3[],11,0)</f>
        <v>HB20 Vision</v>
      </c>
      <c r="K1408" t="str">
        <f ca="1">VLOOKUP(Q1408,Tabela3[],10,0)</f>
        <v>Carros</v>
      </c>
      <c r="L1408" t="e" cm="1">
        <f t="array" aca="1" ref="L1408" ca="1">IF(Tabela2[[#This Row],[PORTO]]=Tabela2[[#This Row],[DESTINO]],0,erro)</f>
        <v>#NAME?</v>
      </c>
      <c r="N1408">
        <f t="shared" ca="1" si="175"/>
        <v>400</v>
      </c>
      <c r="O1408">
        <f t="shared" ca="1" si="176"/>
        <v>6</v>
      </c>
      <c r="P1408">
        <f t="shared" ca="1" si="177"/>
        <v>0</v>
      </c>
      <c r="Q1408">
        <f t="shared" ca="1" si="173"/>
        <v>20</v>
      </c>
      <c r="R1408">
        <f t="shared" ca="1" si="174"/>
        <v>22</v>
      </c>
    </row>
    <row r="1409" spans="1:18">
      <c r="A1409">
        <f ca="1">VLOOKUP(O1409,Tabela3[],2,0)</f>
        <v>2005</v>
      </c>
      <c r="B1409" t="str">
        <f ca="1">VLOOKUP(P1409,Tabela3[],4,0)</f>
        <v>SETEMBRO</v>
      </c>
      <c r="C1409" t="str">
        <f ca="1">VLOOKUP(Q1409,Tabela3[],5,0)</f>
        <v>Holanda</v>
      </c>
      <c r="D1409" t="str">
        <f ca="1">VLOOKUP(Q1409,Tabela3[],3,0)</f>
        <v>Shell</v>
      </c>
      <c r="E1409" t="str">
        <f ca="1">IF(R1409=Q1409, (VLOOKUP(P1409+1,Tabela3[],5,0)),VLOOKUP(R1409,Tabela3[],5,0))</f>
        <v>Coréia do Sul</v>
      </c>
      <c r="F1409" s="1">
        <f t="shared" ca="1" si="170"/>
        <v>38570</v>
      </c>
      <c r="G1409" s="1">
        <f t="shared" ca="1" si="171"/>
        <v>38578.648319058724</v>
      </c>
      <c r="H1409">
        <f t="shared" ca="1" si="172"/>
        <v>0</v>
      </c>
      <c r="I1409" t="str">
        <f ca="1">VLOOKUP(Q1409,Tabela3[],9,1)</f>
        <v>AbQaiq</v>
      </c>
      <c r="J1409" t="str">
        <f ca="1">VLOOKUP(Q1409,Tabela3[],11,0)</f>
        <v>Gasolina</v>
      </c>
      <c r="K1409" t="str">
        <f ca="1">VLOOKUP(Q1409,Tabela3[],10,0)</f>
        <v>Petróleo</v>
      </c>
      <c r="L1409" t="e" cm="1">
        <f t="array" aca="1" ref="L1409" ca="1">IF(Tabela2[[#This Row],[PORTO]]=Tabela2[[#This Row],[DESTINO]],0,erro)</f>
        <v>#NAME?</v>
      </c>
      <c r="N1409">
        <f t="shared" ca="1" si="175"/>
        <v>81000</v>
      </c>
      <c r="O1409">
        <f t="shared" ca="1" si="176"/>
        <v>5</v>
      </c>
      <c r="P1409">
        <f t="shared" ca="1" si="177"/>
        <v>8</v>
      </c>
      <c r="Q1409">
        <f t="shared" ca="1" si="173"/>
        <v>16</v>
      </c>
      <c r="R1409">
        <f t="shared" ca="1" si="174"/>
        <v>12</v>
      </c>
    </row>
    <row r="1410" spans="1:18">
      <c r="A1410">
        <f ca="1">VLOOKUP(O1410,Tabela3[],2,0)</f>
        <v>2007</v>
      </c>
      <c r="B1410" t="str">
        <f ca="1">VLOOKUP(P1410,Tabela3[],4,0)</f>
        <v>JANEIRO</v>
      </c>
      <c r="C1410" t="str">
        <f ca="1">VLOOKUP(Q1410,Tabela3[],5,0)</f>
        <v>Holanda</v>
      </c>
      <c r="D1410" t="str">
        <f ca="1">VLOOKUP(Q1410,Tabela3[],3,0)</f>
        <v>Shell</v>
      </c>
      <c r="E1410" t="str">
        <f ca="1">IF(R1410=Q1410, (VLOOKUP(P1410+1,Tabela3[],5,0)),VLOOKUP(R1410,Tabela3[],5,0))</f>
        <v>Coréia do Sul</v>
      </c>
      <c r="F1410" s="1">
        <f t="shared" ref="F1410:F1473" ca="1" si="178">(DATE(A1410,IF(P1410&gt;0,P1410,IF(P1410&gt;12,P1410-1,IF(P1410=0,P1410+1))),RAND()*28))</f>
        <v>39420</v>
      </c>
      <c r="G1410" s="1">
        <f t="shared" ca="1" si="171"/>
        <v>39423.542717737299</v>
      </c>
      <c r="H1410">
        <f t="shared" ca="1" si="172"/>
        <v>1</v>
      </c>
      <c r="I1410" t="str">
        <f ca="1">VLOOKUP(Q1410,Tabela3[],9,1)</f>
        <v>AbQaiq</v>
      </c>
      <c r="J1410" t="str">
        <f ca="1">VLOOKUP(Q1410,Tabela3[],11,0)</f>
        <v>Diesel</v>
      </c>
      <c r="K1410" t="str">
        <f ca="1">VLOOKUP(Q1410,Tabela3[],10,0)</f>
        <v>Petróleo</v>
      </c>
      <c r="L1410" t="e" cm="1">
        <f t="array" aca="1" ref="L1410" ca="1">IF(Tabela2[[#This Row],[PORTO]]=Tabela2[[#This Row],[DESTINO]],0,erro)</f>
        <v>#NAME?</v>
      </c>
      <c r="N1410">
        <f t="shared" ca="1" si="175"/>
        <v>98000</v>
      </c>
      <c r="O1410">
        <f t="shared" ca="1" si="176"/>
        <v>7</v>
      </c>
      <c r="P1410">
        <f t="shared" ca="1" si="177"/>
        <v>12</v>
      </c>
      <c r="Q1410">
        <f t="shared" ca="1" si="173"/>
        <v>15</v>
      </c>
      <c r="R1410">
        <f t="shared" ca="1" si="174"/>
        <v>13</v>
      </c>
    </row>
    <row r="1411" spans="1:18">
      <c r="A1411">
        <f ca="1">VLOOKUP(O1411,Tabela3[],2,0)</f>
        <v>2001</v>
      </c>
      <c r="B1411" t="str">
        <f ca="1">VLOOKUP(P1411,Tabela3[],4,0)</f>
        <v>JUNHO</v>
      </c>
      <c r="C1411" t="str">
        <f ca="1">VLOOKUP(Q1411,Tabela3[],5,0)</f>
        <v>França</v>
      </c>
      <c r="D1411" t="str">
        <f ca="1">VLOOKUP(Q1411,Tabela3[],3,0)</f>
        <v> LVMH</v>
      </c>
      <c r="E1411" t="str">
        <f ca="1">IF(R1411=Q1411, (VLOOKUP(P1411+1,Tabela3[],5,0)),VLOOKUP(R1411,Tabela3[],5,0))</f>
        <v>Itália</v>
      </c>
      <c r="F1411" s="1">
        <f t="shared" ca="1" si="178"/>
        <v>37013</v>
      </c>
      <c r="G1411" s="1">
        <f t="shared" ref="G1411:G1474" ca="1" si="179">F1411+RAND()*10</f>
        <v>37020.318919934107</v>
      </c>
      <c r="H1411">
        <f t="shared" ref="H1411:H1474" ca="1" si="180">INT(RAND()*2)</f>
        <v>1</v>
      </c>
      <c r="I1411" t="str">
        <f ca="1">VLOOKUP(Q1411,Tabela3[],9,1)</f>
        <v>Emma Maersk</v>
      </c>
      <c r="J1411" t="str">
        <f ca="1">VLOOKUP(Q1411,Tabela3[],11,0)</f>
        <v>Guerlain</v>
      </c>
      <c r="K1411" t="str">
        <f ca="1">VLOOKUP(Q1411,Tabela3[],10,0)</f>
        <v>Tecido</v>
      </c>
      <c r="L1411" t="e" cm="1">
        <f t="array" aca="1" ref="L1411" ca="1">IF(Tabela2[[#This Row],[PORTO]]=Tabela2[[#This Row],[DESTINO]],0,erro)</f>
        <v>#NAME?</v>
      </c>
      <c r="N1411">
        <f t="shared" ca="1" si="175"/>
        <v>11000</v>
      </c>
      <c r="O1411">
        <f t="shared" ca="1" si="176"/>
        <v>1</v>
      </c>
      <c r="P1411">
        <f t="shared" ca="1" si="177"/>
        <v>5</v>
      </c>
      <c r="Q1411">
        <f t="shared" ref="Q1411:Q1474" ca="1" si="181">INT(RAND()*35)</f>
        <v>23</v>
      </c>
      <c r="R1411">
        <f t="shared" ref="R1411:R1474" ca="1" si="182">INT(RAND()*25)</f>
        <v>20</v>
      </c>
    </row>
    <row r="1412" spans="1:18">
      <c r="A1412">
        <f ca="1">VLOOKUP(O1412,Tabela3[],2,0)</f>
        <v>2008</v>
      </c>
      <c r="B1412" t="str">
        <f ca="1">VLOOKUP(P1412,Tabela3[],4,0)</f>
        <v>NOVEMBRO</v>
      </c>
      <c r="C1412" t="str">
        <f ca="1">VLOOKUP(Q1412,Tabela3[],5,0)</f>
        <v>França</v>
      </c>
      <c r="D1412" t="str">
        <f ca="1">VLOOKUP(Q1412,Tabela3[],3,0)</f>
        <v> LVMH</v>
      </c>
      <c r="E1412" t="str">
        <f ca="1">IF(R1412=Q1412, (VLOOKUP(P1412+1,Tabela3[],5,0)),VLOOKUP(R1412,Tabela3[],5,0))</f>
        <v>Estados Unidos</v>
      </c>
      <c r="F1412" s="1">
        <f t="shared" ca="1" si="178"/>
        <v>39748</v>
      </c>
      <c r="G1412" s="1">
        <f t="shared" ca="1" si="179"/>
        <v>39756.381098450234</v>
      </c>
      <c r="H1412">
        <f t="shared" ca="1" si="180"/>
        <v>1</v>
      </c>
      <c r="I1412" t="str">
        <f ca="1">VLOOKUP(Q1412,Tabela3[],9,1)</f>
        <v>Emma Maersk</v>
      </c>
      <c r="J1412" t="str">
        <f ca="1">VLOOKUP(Q1412,Tabela3[],11,0)</f>
        <v>Louis Vuitton</v>
      </c>
      <c r="K1412" t="str">
        <f ca="1">VLOOKUP(Q1412,Tabela3[],10,0)</f>
        <v>Tecido</v>
      </c>
      <c r="L1412" t="e" cm="1">
        <f t="array" aca="1" ref="L1412" ca="1">IF(Tabela2[[#This Row],[PORTO]]=Tabela2[[#This Row],[DESTINO]],0,erro)</f>
        <v>#NAME?</v>
      </c>
      <c r="N1412">
        <f t="shared" ca="1" si="175"/>
        <v>34000</v>
      </c>
      <c r="O1412">
        <f t="shared" ca="1" si="176"/>
        <v>8</v>
      </c>
      <c r="P1412">
        <f t="shared" ca="1" si="177"/>
        <v>10</v>
      </c>
      <c r="Q1412">
        <f t="shared" ca="1" si="181"/>
        <v>22</v>
      </c>
      <c r="R1412">
        <f t="shared" ca="1" si="182"/>
        <v>5</v>
      </c>
    </row>
    <row r="1413" spans="1:18">
      <c r="A1413">
        <f ca="1">VLOOKUP(O1413,Tabela3[],2,0)</f>
        <v>2005</v>
      </c>
      <c r="B1413" t="str">
        <f ca="1">VLOOKUP(P1413,Tabela3[],4,0)</f>
        <v>NOVEMBRO</v>
      </c>
      <c r="C1413" t="str">
        <f ca="1">VLOOKUP(Q1413,Tabela3[],5,0)</f>
        <v>India</v>
      </c>
      <c r="D1413" t="str">
        <f ca="1">VLOOKUP(Q1413,Tabela3[],3,0)</f>
        <v>Reliance Industries</v>
      </c>
      <c r="E1413" t="str">
        <f ca="1">IF(R1413=Q1413, (VLOOKUP(P1413+1,Tabela3[],5,0)),VLOOKUP(R1413,Tabela3[],5,0))</f>
        <v>Japão</v>
      </c>
      <c r="F1413" s="1">
        <f t="shared" ca="1" si="178"/>
        <v>38638</v>
      </c>
      <c r="G1413" s="1">
        <f t="shared" ca="1" si="179"/>
        <v>38646.153523801659</v>
      </c>
      <c r="H1413">
        <f t="shared" ca="1" si="180"/>
        <v>0</v>
      </c>
      <c r="I1413" t="str">
        <f ca="1">VLOOKUP(Q1413,Tabela3[],9,1)</f>
        <v>Tanker</v>
      </c>
      <c r="J1413" t="str">
        <f ca="1">VLOOKUP(Q1413,Tabela3[],11,0)</f>
        <v>Polipropileno</v>
      </c>
      <c r="K1413" t="str">
        <f ca="1">VLOOKUP(Q1413,Tabela3[],10,0)</f>
        <v>Petroquimicos</v>
      </c>
      <c r="L1413" t="e" cm="1">
        <f t="array" aca="1" ref="L1413" ca="1">IF(Tabela2[[#This Row],[PORTO]]=Tabela2[[#This Row],[DESTINO]],0,erro)</f>
        <v>#NAME?</v>
      </c>
      <c r="N1413">
        <f t="shared" ref="N1413:N1476" ca="1" si="183">IF(K1413="Geral",INT((RANDBETWEEN(1,5)*1000)),IF(K1413="Eletrônicos",INT((RANDBETWEEN(1,5))*500),IF(K1413="Tecido",INT((RANDBETWEEN(10,50)*1000)),IF(K1413="Carros",INT((RANDBETWEEN(1,5)*100)),IF(K1413="Petróleo",INT((RANDBETWEEN(50,100)*1000)),IF(K1413="Quimico",INT((RANDBETWEEN(10,200)*10000)),IF(K1413="Maquinário",INT((RANDBETWEEN(1,5)*10)),0)))))))</f>
        <v>0</v>
      </c>
      <c r="O1413">
        <f t="shared" ca="1" si="176"/>
        <v>5</v>
      </c>
      <c r="P1413">
        <f t="shared" ca="1" si="177"/>
        <v>10</v>
      </c>
      <c r="Q1413">
        <f t="shared" ca="1" si="181"/>
        <v>30</v>
      </c>
      <c r="R1413">
        <f t="shared" ca="1" si="182"/>
        <v>10</v>
      </c>
    </row>
    <row r="1414" spans="1:18">
      <c r="A1414">
        <f ca="1">VLOOKUP(O1414,Tabela3[],2,0)</f>
        <v>2006</v>
      </c>
      <c r="B1414" t="str">
        <f ca="1">VLOOKUP(P1414,Tabela3[],4,0)</f>
        <v>SETEMBRO</v>
      </c>
      <c r="C1414" t="str">
        <f ca="1">VLOOKUP(Q1414,Tabela3[],5,0)</f>
        <v>India</v>
      </c>
      <c r="D1414" t="str">
        <f ca="1">VLOOKUP(Q1414,Tabela3[],3,0)</f>
        <v>Reliance Industries</v>
      </c>
      <c r="E1414" t="str">
        <f ca="1">IF(R1414=Q1414, (VLOOKUP(P1414+1,Tabela3[],5,0)),VLOOKUP(R1414,Tabela3[],5,0))</f>
        <v>Coréia do Sul</v>
      </c>
      <c r="F1414" s="1">
        <f t="shared" ca="1" si="178"/>
        <v>38946</v>
      </c>
      <c r="G1414" s="1">
        <f t="shared" ca="1" si="179"/>
        <v>38947.724302066687</v>
      </c>
      <c r="H1414">
        <f t="shared" ca="1" si="180"/>
        <v>1</v>
      </c>
      <c r="I1414" t="str">
        <f ca="1">VLOOKUP(Q1414,Tabela3[],9,1)</f>
        <v>Tanker</v>
      </c>
      <c r="J1414" t="str">
        <f ca="1">VLOOKUP(Q1414,Tabela3[],11,0)</f>
        <v>Polipropileno</v>
      </c>
      <c r="K1414" t="str">
        <f ca="1">VLOOKUP(Q1414,Tabela3[],10,0)</f>
        <v>Petroquimicos</v>
      </c>
      <c r="L1414" t="e" cm="1">
        <f t="array" aca="1" ref="L1414" ca="1">IF(Tabela2[[#This Row],[PORTO]]=Tabela2[[#This Row],[DESTINO]],0,erro)</f>
        <v>#NAME?</v>
      </c>
      <c r="N1414">
        <f t="shared" ca="1" si="183"/>
        <v>0</v>
      </c>
      <c r="O1414">
        <f t="shared" ca="1" si="176"/>
        <v>6</v>
      </c>
      <c r="P1414">
        <f t="shared" ca="1" si="177"/>
        <v>8</v>
      </c>
      <c r="Q1414">
        <f t="shared" ca="1" si="181"/>
        <v>30</v>
      </c>
      <c r="R1414">
        <f t="shared" ca="1" si="182"/>
        <v>12</v>
      </c>
    </row>
    <row r="1415" spans="1:18">
      <c r="A1415">
        <f ca="1">VLOOKUP(O1415,Tabela3[],2,0)</f>
        <v>2002</v>
      </c>
      <c r="B1415" t="str">
        <f ca="1">VLOOKUP(P1415,Tabela3[],4,0)</f>
        <v>JANEIRO</v>
      </c>
      <c r="C1415" t="str">
        <f ca="1">VLOOKUP(Q1415,Tabela3[],5,0)</f>
        <v>Estados Unidos</v>
      </c>
      <c r="D1415" t="str">
        <f ca="1">VLOOKUP(Q1415,Tabela3[],3,0)</f>
        <v>Amazon</v>
      </c>
      <c r="E1415" t="str">
        <f ca="1">IF(R1415=Q1415, (VLOOKUP(P1415+1,Tabela3[],5,0)),VLOOKUP(R1415,Tabela3[],5,0))</f>
        <v>Holanda</v>
      </c>
      <c r="F1415" s="1">
        <f t="shared" ca="1" si="178"/>
        <v>37262</v>
      </c>
      <c r="G1415" s="1">
        <f t="shared" ca="1" si="179"/>
        <v>37267.769323800043</v>
      </c>
      <c r="H1415">
        <f t="shared" ca="1" si="180"/>
        <v>1</v>
      </c>
      <c r="I1415" t="str">
        <f ca="1">VLOOKUP(Q1415,Tabela3[],9,1)</f>
        <v>HMM Algeciras</v>
      </c>
      <c r="J1415" t="str">
        <f ca="1">VLOOKUP(Q1415,Tabela3[],11,0)</f>
        <v>Travesseiro Toque de Pluma</v>
      </c>
      <c r="K1415" t="str">
        <f ca="1">VLOOKUP(Q1415,Tabela3[],10,0)</f>
        <v>Geral</v>
      </c>
      <c r="L1415" t="e" cm="1">
        <f t="array" aca="1" ref="L1415" ca="1">IF(Tabela2[[#This Row],[PORTO]]=Tabela2[[#This Row],[DESTINO]],0,erro)</f>
        <v>#NAME?</v>
      </c>
      <c r="N1415">
        <f t="shared" ca="1" si="183"/>
        <v>5000</v>
      </c>
      <c r="O1415">
        <f t="shared" ca="1" si="176"/>
        <v>2</v>
      </c>
      <c r="P1415">
        <f t="shared" ca="1" si="177"/>
        <v>0</v>
      </c>
      <c r="Q1415">
        <f t="shared" ca="1" si="181"/>
        <v>5</v>
      </c>
      <c r="R1415">
        <f t="shared" ca="1" si="182"/>
        <v>17</v>
      </c>
    </row>
    <row r="1416" spans="1:18">
      <c r="A1416">
        <f ca="1">VLOOKUP(O1416,Tabela3[],2,0)</f>
        <v>2003</v>
      </c>
      <c r="B1416" t="str">
        <f ca="1">VLOOKUP(P1416,Tabela3[],4,0)</f>
        <v>FEVEREIRO</v>
      </c>
      <c r="C1416" t="str">
        <f ca="1">VLOOKUP(Q1416,Tabela3[],5,0)</f>
        <v>Itália</v>
      </c>
      <c r="D1416" t="str">
        <f ca="1">VLOOKUP(Q1416,Tabela3[],3,0)</f>
        <v>Hyundai</v>
      </c>
      <c r="E1416" t="str">
        <f ca="1">IF(R1416=Q1416, (VLOOKUP(P1416+1,Tabela3[],5,0)),VLOOKUP(R1416,Tabela3[],5,0))</f>
        <v>Coréia do Sul</v>
      </c>
      <c r="F1416" s="1">
        <f t="shared" ca="1" si="178"/>
        <v>37635</v>
      </c>
      <c r="G1416" s="1">
        <f t="shared" ca="1" si="179"/>
        <v>37637.00345109334</v>
      </c>
      <c r="H1416">
        <f t="shared" ca="1" si="180"/>
        <v>0</v>
      </c>
      <c r="I1416" t="str">
        <f ca="1">VLOOKUP(Q1416,Tabela3[],9,1)</f>
        <v>Car Carriers</v>
      </c>
      <c r="J1416" t="str">
        <f ca="1">VLOOKUP(Q1416,Tabela3[],11,0)</f>
        <v>HB20 Vision</v>
      </c>
      <c r="K1416" t="str">
        <f ca="1">VLOOKUP(Q1416,Tabela3[],10,0)</f>
        <v>Carros</v>
      </c>
      <c r="L1416" t="e" cm="1">
        <f t="array" aca="1" ref="L1416" ca="1">IF(Tabela2[[#This Row],[PORTO]]=Tabela2[[#This Row],[DESTINO]],0,erro)</f>
        <v>#NAME?</v>
      </c>
      <c r="N1416">
        <f t="shared" ca="1" si="183"/>
        <v>500</v>
      </c>
      <c r="O1416">
        <f t="shared" ca="1" si="176"/>
        <v>3</v>
      </c>
      <c r="P1416">
        <f t="shared" ca="1" si="177"/>
        <v>1</v>
      </c>
      <c r="Q1416">
        <f t="shared" ca="1" si="181"/>
        <v>20</v>
      </c>
      <c r="R1416">
        <f t="shared" ca="1" si="182"/>
        <v>13</v>
      </c>
    </row>
    <row r="1417" spans="1:18">
      <c r="A1417">
        <f ca="1">VLOOKUP(O1417,Tabela3[],2,0)</f>
        <v>2009</v>
      </c>
      <c r="B1417" t="str">
        <f ca="1">VLOOKUP(P1417,Tabela3[],4,0)</f>
        <v>JANEIRO</v>
      </c>
      <c r="C1417" t="str">
        <f ca="1">VLOOKUP(Q1417,Tabela3[],5,0)</f>
        <v>India</v>
      </c>
      <c r="D1417" t="str">
        <f ca="1">VLOOKUP(Q1417,Tabela3[],3,0)</f>
        <v>Reliance Industries</v>
      </c>
      <c r="E1417" t="str">
        <f ca="1">IF(R1417=Q1417, (VLOOKUP(P1417+1,Tabela3[],5,0)),VLOOKUP(R1417,Tabela3[],5,0))</f>
        <v>França</v>
      </c>
      <c r="F1417" s="1">
        <f t="shared" ca="1" si="178"/>
        <v>39826</v>
      </c>
      <c r="G1417" s="1">
        <f t="shared" ca="1" si="179"/>
        <v>39828.123485469427</v>
      </c>
      <c r="H1417">
        <f t="shared" ca="1" si="180"/>
        <v>1</v>
      </c>
      <c r="I1417" t="str">
        <f ca="1">VLOOKUP(Q1417,Tabela3[],9,1)</f>
        <v>Tanker</v>
      </c>
      <c r="J1417" t="str">
        <f ca="1">VLOOKUP(Q1417,Tabela3[],11,0)</f>
        <v>Polietileno</v>
      </c>
      <c r="K1417" t="str">
        <f ca="1">VLOOKUP(Q1417,Tabela3[],10,0)</f>
        <v>Petroquimicos</v>
      </c>
      <c r="L1417" t="e" cm="1">
        <f t="array" aca="1" ref="L1417" ca="1">IF(Tabela2[[#This Row],[PORTO]]=Tabela2[[#This Row],[DESTINO]],0,erro)</f>
        <v>#NAME?</v>
      </c>
      <c r="N1417">
        <f t="shared" ca="1" si="183"/>
        <v>0</v>
      </c>
      <c r="O1417">
        <f t="shared" ca="1" si="176"/>
        <v>9</v>
      </c>
      <c r="P1417">
        <f t="shared" ca="1" si="177"/>
        <v>0</v>
      </c>
      <c r="Q1417">
        <f t="shared" ca="1" si="181"/>
        <v>31</v>
      </c>
      <c r="R1417">
        <f t="shared" ca="1" si="182"/>
        <v>21</v>
      </c>
    </row>
    <row r="1418" spans="1:18">
      <c r="A1418">
        <f ca="1">VLOOKUP(O1418,Tabela3[],2,0)</f>
        <v>2006</v>
      </c>
      <c r="B1418" t="str">
        <f ca="1">VLOOKUP(P1418,Tabela3[],4,0)</f>
        <v>AGOSTO</v>
      </c>
      <c r="C1418" t="str">
        <f ca="1">VLOOKUP(Q1418,Tabela3[],5,0)</f>
        <v>França</v>
      </c>
      <c r="D1418" t="str">
        <f ca="1">VLOOKUP(Q1418,Tabela3[],3,0)</f>
        <v> LVMH</v>
      </c>
      <c r="E1418" t="str">
        <f ca="1">IF(R1418=Q1418, (VLOOKUP(P1418+1,Tabela3[],5,0)),VLOOKUP(R1418,Tabela3[],5,0))</f>
        <v>Coréia do Sul</v>
      </c>
      <c r="F1418" s="1">
        <f t="shared" ca="1" si="178"/>
        <v>38903</v>
      </c>
      <c r="G1418" s="1">
        <f t="shared" ca="1" si="179"/>
        <v>38904.712444788165</v>
      </c>
      <c r="H1418">
        <f t="shared" ca="1" si="180"/>
        <v>0</v>
      </c>
      <c r="I1418" t="str">
        <f ca="1">VLOOKUP(Q1418,Tabela3[],9,1)</f>
        <v>Emma Maersk</v>
      </c>
      <c r="J1418" t="str">
        <f ca="1">VLOOKUP(Q1418,Tabela3[],11,0)</f>
        <v>Clos Des Lambrys</v>
      </c>
      <c r="K1418" t="str">
        <f ca="1">VLOOKUP(Q1418,Tabela3[],10,0)</f>
        <v>Tecido</v>
      </c>
      <c r="L1418" t="e" cm="1">
        <f t="array" aca="1" ref="L1418" ca="1">IF(Tabela2[[#This Row],[PORTO]]=Tabela2[[#This Row],[DESTINO]],0,erro)</f>
        <v>#NAME?</v>
      </c>
      <c r="N1418">
        <f t="shared" ca="1" si="183"/>
        <v>31000</v>
      </c>
      <c r="O1418">
        <f t="shared" ca="1" si="176"/>
        <v>6</v>
      </c>
      <c r="P1418">
        <f t="shared" ca="1" si="177"/>
        <v>7</v>
      </c>
      <c r="Q1418">
        <f t="shared" ca="1" si="181"/>
        <v>21</v>
      </c>
      <c r="R1418">
        <f t="shared" ca="1" si="182"/>
        <v>12</v>
      </c>
    </row>
    <row r="1419" spans="1:18">
      <c r="A1419">
        <f ca="1">VLOOKUP(O1419,Tabela3[],2,0)</f>
        <v>2001</v>
      </c>
      <c r="B1419" t="str">
        <f ca="1">VLOOKUP(P1419,Tabela3[],4,0)</f>
        <v>MAIO</v>
      </c>
      <c r="C1419" t="str">
        <f ca="1">VLOOKUP(Q1419,Tabela3[],5,0)</f>
        <v>India</v>
      </c>
      <c r="D1419" t="str">
        <f ca="1">VLOOKUP(Q1419,Tabela3[],3,0)</f>
        <v>Reliance Industries</v>
      </c>
      <c r="E1419" t="str">
        <f ca="1">IF(R1419=Q1419, (VLOOKUP(P1419+1,Tabela3[],5,0)),VLOOKUP(R1419,Tabela3[],5,0))</f>
        <v>Alemanha</v>
      </c>
      <c r="F1419" s="1">
        <f t="shared" ca="1" si="178"/>
        <v>36990</v>
      </c>
      <c r="G1419" s="1">
        <f t="shared" ca="1" si="179"/>
        <v>36998.128182121647</v>
      </c>
      <c r="H1419">
        <f t="shared" ca="1" si="180"/>
        <v>1</v>
      </c>
      <c r="I1419" t="str">
        <f ca="1">VLOOKUP(Q1419,Tabela3[],9,1)</f>
        <v>Tanker</v>
      </c>
      <c r="J1419" t="str">
        <f ca="1">VLOOKUP(Q1419,Tabela3[],11,0)</f>
        <v>Cloreto de polivinila</v>
      </c>
      <c r="K1419" t="str">
        <f ca="1">VLOOKUP(Q1419,Tabela3[],10,0)</f>
        <v>Petroquimicos</v>
      </c>
      <c r="L1419" t="e" cm="1">
        <f t="array" aca="1" ref="L1419" ca="1">IF(Tabela2[[#This Row],[PORTO]]=Tabela2[[#This Row],[DESTINO]],0,erro)</f>
        <v>#NAME?</v>
      </c>
      <c r="N1419">
        <f t="shared" ca="1" si="183"/>
        <v>0</v>
      </c>
      <c r="O1419">
        <f t="shared" ca="1" si="176"/>
        <v>1</v>
      </c>
      <c r="P1419">
        <f t="shared" ca="1" si="177"/>
        <v>4</v>
      </c>
      <c r="Q1419">
        <f t="shared" ca="1" si="181"/>
        <v>32</v>
      </c>
      <c r="R1419">
        <f t="shared" ca="1" si="182"/>
        <v>6</v>
      </c>
    </row>
    <row r="1420" spans="1:18">
      <c r="A1420">
        <f ca="1">VLOOKUP(O1420,Tabela3[],2,0)</f>
        <v>2004</v>
      </c>
      <c r="B1420" t="str">
        <f ca="1">VLOOKUP(P1420,Tabela3[],4,0)</f>
        <v>FEVEREIRO</v>
      </c>
      <c r="C1420" t="str">
        <f ca="1">VLOOKUP(Q1420,Tabela3[],5,0)</f>
        <v>Alemanha</v>
      </c>
      <c r="D1420" t="str">
        <f ca="1">VLOOKUP(Q1420,Tabela3[],3,0)</f>
        <v>Volkswagen</v>
      </c>
      <c r="E1420" t="str">
        <f ca="1">IF(R1420=Q1420, (VLOOKUP(P1420+1,Tabela3[],5,0)),VLOOKUP(R1420,Tabela3[],5,0))</f>
        <v>China</v>
      </c>
      <c r="F1420" s="1">
        <f t="shared" ca="1" si="178"/>
        <v>37990</v>
      </c>
      <c r="G1420" s="1">
        <f t="shared" ca="1" si="179"/>
        <v>37997.359668148623</v>
      </c>
      <c r="H1420">
        <f t="shared" ca="1" si="180"/>
        <v>1</v>
      </c>
      <c r="I1420" t="str">
        <f ca="1">VLOOKUP(Q1420,Tabela3[],9,1)</f>
        <v>Warehouse Carriers </v>
      </c>
      <c r="J1420" t="str">
        <f ca="1">VLOOKUP(Q1420,Tabela3[],11,0)</f>
        <v>Highline 250 TSI (Taos)</v>
      </c>
      <c r="K1420" t="str">
        <f ca="1">VLOOKUP(Q1420,Tabela3[],10,0)</f>
        <v>Carros</v>
      </c>
      <c r="L1420" t="e" cm="1">
        <f t="array" aca="1" ref="L1420" ca="1">IF(Tabela2[[#This Row],[PORTO]]=Tabela2[[#This Row],[DESTINO]],0,erro)</f>
        <v>#NAME?</v>
      </c>
      <c r="N1420">
        <f t="shared" ca="1" si="183"/>
        <v>500</v>
      </c>
      <c r="O1420">
        <f t="shared" ca="1" si="176"/>
        <v>4</v>
      </c>
      <c r="P1420">
        <f t="shared" ca="1" si="177"/>
        <v>1</v>
      </c>
      <c r="Q1420">
        <f t="shared" ca="1" si="181"/>
        <v>7</v>
      </c>
      <c r="R1420">
        <f t="shared" ca="1" si="182"/>
        <v>1</v>
      </c>
    </row>
    <row r="1421" spans="1:18">
      <c r="A1421">
        <f ca="1">VLOOKUP(O1421,Tabela3[],2,0)</f>
        <v>2007</v>
      </c>
      <c r="B1421" t="str">
        <f ca="1">VLOOKUP(P1421,Tabela3[],4,0)</f>
        <v>NOVEMBRO</v>
      </c>
      <c r="C1421" t="str">
        <f ca="1">VLOOKUP(Q1421,Tabela3[],5,0)</f>
        <v>Estados Unidos</v>
      </c>
      <c r="D1421" t="str">
        <f ca="1">VLOOKUP(Q1421,Tabela3[],3,0)</f>
        <v>Amazon</v>
      </c>
      <c r="E1421" t="str">
        <f ca="1">IF(R1421=Q1421, (VLOOKUP(P1421+1,Tabela3[],5,0)),VLOOKUP(R1421,Tabela3[],5,0))</f>
        <v>Japão</v>
      </c>
      <c r="F1421" s="1">
        <f t="shared" ca="1" si="178"/>
        <v>39371</v>
      </c>
      <c r="G1421" s="1">
        <f t="shared" ca="1" si="179"/>
        <v>39373.944180030681</v>
      </c>
      <c r="H1421">
        <f t="shared" ca="1" si="180"/>
        <v>1</v>
      </c>
      <c r="I1421" t="str">
        <f ca="1">VLOOKUP(Q1421,Tabela3[],9,1)</f>
        <v>HMM Algeciras</v>
      </c>
      <c r="J1421" t="str">
        <f ca="1">VLOOKUP(Q1421,Tabela3[],11,0)</f>
        <v>Escrivaninha Trevalla</v>
      </c>
      <c r="K1421" t="str">
        <f ca="1">VLOOKUP(Q1421,Tabela3[],10,0)</f>
        <v>Geral</v>
      </c>
      <c r="L1421" t="e" cm="1">
        <f t="array" aca="1" ref="L1421" ca="1">IF(Tabela2[[#This Row],[PORTO]]=Tabela2[[#This Row],[DESTINO]],0,erro)</f>
        <v>#NAME?</v>
      </c>
      <c r="N1421">
        <f t="shared" ca="1" si="183"/>
        <v>3000</v>
      </c>
      <c r="O1421">
        <f t="shared" ca="1" si="176"/>
        <v>7</v>
      </c>
      <c r="P1421">
        <f t="shared" ca="1" si="177"/>
        <v>10</v>
      </c>
      <c r="Q1421">
        <f t="shared" ca="1" si="181"/>
        <v>3</v>
      </c>
      <c r="R1421">
        <f t="shared" ca="1" si="182"/>
        <v>3</v>
      </c>
    </row>
    <row r="1422" spans="1:18">
      <c r="A1422">
        <f ca="1">VLOOKUP(O1422,Tabela3[],2,0)</f>
        <v>2001</v>
      </c>
      <c r="B1422" t="str">
        <f ca="1">VLOOKUP(P1422,Tabela3[],4,0)</f>
        <v>MAIO</v>
      </c>
      <c r="C1422" t="str">
        <f ca="1">VLOOKUP(Q1422,Tabela3[],5,0)</f>
        <v>Japão</v>
      </c>
      <c r="D1422" t="str">
        <f ca="1">VLOOKUP(Q1422,Tabela3[],3,0)</f>
        <v>Toyota</v>
      </c>
      <c r="E1422" t="str">
        <f ca="1">IF(R1422=Q1422, (VLOOKUP(P1422+1,Tabela3[],5,0)),VLOOKUP(R1422,Tabela3[],5,0))</f>
        <v>Reino Unido</v>
      </c>
      <c r="F1422" s="1">
        <f t="shared" ca="1" si="178"/>
        <v>37001</v>
      </c>
      <c r="G1422" s="1">
        <f t="shared" ca="1" si="179"/>
        <v>37009.994734956665</v>
      </c>
      <c r="H1422">
        <f t="shared" ca="1" si="180"/>
        <v>0</v>
      </c>
      <c r="I1422" t="str">
        <f ca="1">VLOOKUP(Q1422,Tabela3[],9,1)</f>
        <v>Trailer Carriers</v>
      </c>
      <c r="J1422" t="str">
        <f ca="1">VLOOKUP(Q1422,Tabela3[],11,0)</f>
        <v>COROLLA GLI</v>
      </c>
      <c r="K1422" t="str">
        <f ca="1">VLOOKUP(Q1422,Tabela3[],10,0)</f>
        <v>Carros</v>
      </c>
      <c r="L1422" t="e" cm="1">
        <f t="array" aca="1" ref="L1422" ca="1">IF(Tabela2[[#This Row],[PORTO]]=Tabela2[[#This Row],[DESTINO]],0,erro)</f>
        <v>#NAME?</v>
      </c>
      <c r="N1422">
        <f t="shared" ca="1" si="183"/>
        <v>200</v>
      </c>
      <c r="O1422">
        <f t="shared" ca="1" si="176"/>
        <v>1</v>
      </c>
      <c r="P1422">
        <f t="shared" ca="1" si="177"/>
        <v>4</v>
      </c>
      <c r="Q1422">
        <f t="shared" ca="1" si="181"/>
        <v>10</v>
      </c>
      <c r="R1422">
        <f t="shared" ca="1" si="182"/>
        <v>24</v>
      </c>
    </row>
    <row r="1423" spans="1:18">
      <c r="A1423">
        <f ca="1">VLOOKUP(O1423,Tabela3[],2,0)</f>
        <v>2009</v>
      </c>
      <c r="B1423" t="str">
        <f ca="1">VLOOKUP(P1423,Tabela3[],4,0)</f>
        <v>FEVEREIRO</v>
      </c>
      <c r="C1423" t="str">
        <f ca="1">VLOOKUP(Q1423,Tabela3[],5,0)</f>
        <v>Alemanha</v>
      </c>
      <c r="D1423" t="str">
        <f ca="1">VLOOKUP(Q1423,Tabela3[],3,0)</f>
        <v>Volkswagen</v>
      </c>
      <c r="E1423" t="str">
        <f ca="1">IF(R1423=Q1423, (VLOOKUP(P1423+1,Tabela3[],5,0)),VLOOKUP(R1423,Tabela3[],5,0))</f>
        <v>Itália</v>
      </c>
      <c r="F1423" s="1">
        <f t="shared" ca="1" si="178"/>
        <v>39833</v>
      </c>
      <c r="G1423" s="1">
        <f t="shared" ca="1" si="179"/>
        <v>39839.462214126746</v>
      </c>
      <c r="H1423">
        <f t="shared" ca="1" si="180"/>
        <v>1</v>
      </c>
      <c r="I1423" t="str">
        <f ca="1">VLOOKUP(Q1423,Tabela3[],9,1)</f>
        <v>Warehouse Carriers </v>
      </c>
      <c r="J1423" t="str">
        <f ca="1">VLOOKUP(Q1423,Tabela3[],11,0)</f>
        <v>Highline 250 TSI (Taos)</v>
      </c>
      <c r="K1423" t="str">
        <f ca="1">VLOOKUP(Q1423,Tabela3[],10,0)</f>
        <v>Carros</v>
      </c>
      <c r="L1423" t="e" cm="1">
        <f t="array" aca="1" ref="L1423" ca="1">IF(Tabela2[[#This Row],[PORTO]]=Tabela2[[#This Row],[DESTINO]],0,erro)</f>
        <v>#NAME?</v>
      </c>
      <c r="N1423">
        <f t="shared" ca="1" si="183"/>
        <v>200</v>
      </c>
      <c r="O1423">
        <f t="shared" ca="1" si="176"/>
        <v>9</v>
      </c>
      <c r="P1423">
        <f t="shared" ca="1" si="177"/>
        <v>1</v>
      </c>
      <c r="Q1423">
        <f t="shared" ca="1" si="181"/>
        <v>7</v>
      </c>
      <c r="R1423">
        <f t="shared" ca="1" si="182"/>
        <v>18</v>
      </c>
    </row>
    <row r="1424" spans="1:18">
      <c r="A1424">
        <f ca="1">VLOOKUP(O1424,Tabela3[],2,0)</f>
        <v>2008</v>
      </c>
      <c r="B1424" t="str">
        <f ca="1">VLOOKUP(P1424,Tabela3[],4,0)</f>
        <v>MAIO</v>
      </c>
      <c r="C1424" t="str">
        <f ca="1">VLOOKUP(Q1424,Tabela3[],5,0)</f>
        <v>França</v>
      </c>
      <c r="D1424" t="str">
        <f ca="1">VLOOKUP(Q1424,Tabela3[],3,0)</f>
        <v> LVMH</v>
      </c>
      <c r="E1424" t="str">
        <f ca="1">IF(R1424=Q1424, (VLOOKUP(P1424+1,Tabela3[],5,0)),VLOOKUP(R1424,Tabela3[],5,0))</f>
        <v>Coréia do Sul</v>
      </c>
      <c r="F1424" s="1">
        <f t="shared" ca="1" si="178"/>
        <v>39548</v>
      </c>
      <c r="G1424" s="1">
        <f t="shared" ca="1" si="179"/>
        <v>39557.024476806546</v>
      </c>
      <c r="H1424">
        <f t="shared" ca="1" si="180"/>
        <v>1</v>
      </c>
      <c r="I1424" t="str">
        <f ca="1">VLOOKUP(Q1424,Tabela3[],9,1)</f>
        <v>Emma Maersk</v>
      </c>
      <c r="J1424" t="str">
        <f ca="1">VLOOKUP(Q1424,Tabela3[],11,0)</f>
        <v>Louis Vuitton</v>
      </c>
      <c r="K1424" t="str">
        <f ca="1">VLOOKUP(Q1424,Tabela3[],10,0)</f>
        <v>Tecido</v>
      </c>
      <c r="L1424" t="e" cm="1">
        <f t="array" aca="1" ref="L1424" ca="1">IF(Tabela2[[#This Row],[PORTO]]=Tabela2[[#This Row],[DESTINO]],0,erro)</f>
        <v>#NAME?</v>
      </c>
      <c r="N1424">
        <f t="shared" ca="1" si="183"/>
        <v>42000</v>
      </c>
      <c r="O1424">
        <f t="shared" ca="1" si="176"/>
        <v>8</v>
      </c>
      <c r="P1424">
        <f t="shared" ca="1" si="177"/>
        <v>4</v>
      </c>
      <c r="Q1424">
        <f t="shared" ca="1" si="181"/>
        <v>22</v>
      </c>
      <c r="R1424">
        <f t="shared" ca="1" si="182"/>
        <v>14</v>
      </c>
    </row>
    <row r="1425" spans="1:18">
      <c r="A1425">
        <f ca="1">VLOOKUP(O1425,Tabela3[],2,0)</f>
        <v>2007</v>
      </c>
      <c r="B1425" t="str">
        <f ca="1">VLOOKUP(P1425,Tabela3[],4,0)</f>
        <v>JANEIRO</v>
      </c>
      <c r="C1425" t="str">
        <f ca="1">VLOOKUP(Q1425,Tabela3[],5,0)</f>
        <v>Canadá</v>
      </c>
      <c r="D1425" t="str">
        <f ca="1">VLOOKUP(Q1425,Tabela3[],3,0)</f>
        <v>Shopify</v>
      </c>
      <c r="E1425" t="str">
        <f ca="1">IF(R1425=Q1425, (VLOOKUP(P1425+1,Tabela3[],5,0)),VLOOKUP(R1425,Tabela3[],5,0))</f>
        <v>Itália</v>
      </c>
      <c r="F1425" s="1">
        <f t="shared" ca="1" si="178"/>
        <v>39442</v>
      </c>
      <c r="G1425" s="1">
        <f t="shared" ca="1" si="179"/>
        <v>39448.112180683245</v>
      </c>
      <c r="H1425">
        <f t="shared" ca="1" si="180"/>
        <v>0</v>
      </c>
      <c r="I1425" t="str">
        <f ca="1">VLOOKUP(Q1425,Tabela3[],9,1)</f>
        <v>HMM Southampton</v>
      </c>
      <c r="J1425" t="str">
        <f ca="1">VLOOKUP(Q1425,Tabela3[],11,0)</f>
        <v>NONA</v>
      </c>
      <c r="K1425" t="str">
        <f ca="1">VLOOKUP(Q1425,Tabela3[],10,0)</f>
        <v>Bebida</v>
      </c>
      <c r="L1425" t="e" cm="1">
        <f t="array" aca="1" ref="L1425" ca="1">IF(Tabela2[[#This Row],[PORTO]]=Tabela2[[#This Row],[DESTINO]],0,erro)</f>
        <v>#NAME?</v>
      </c>
      <c r="N1425">
        <f t="shared" ca="1" si="183"/>
        <v>0</v>
      </c>
      <c r="O1425">
        <f t="shared" ca="1" si="176"/>
        <v>7</v>
      </c>
      <c r="P1425">
        <f t="shared" ca="1" si="177"/>
        <v>12</v>
      </c>
      <c r="Q1425">
        <f t="shared" ca="1" si="181"/>
        <v>34</v>
      </c>
      <c r="R1425">
        <f t="shared" ca="1" si="182"/>
        <v>20</v>
      </c>
    </row>
    <row r="1426" spans="1:18">
      <c r="A1426">
        <f ca="1">VLOOKUP(O1426,Tabela3[],2,0)</f>
        <v>2002</v>
      </c>
      <c r="B1426" t="str">
        <f ca="1">VLOOKUP(P1426,Tabela3[],4,0)</f>
        <v>MARÇO</v>
      </c>
      <c r="C1426" t="str">
        <f ca="1">VLOOKUP(Q1426,Tabela3[],5,0)</f>
        <v>Alemanha</v>
      </c>
      <c r="D1426" t="str">
        <f ca="1">VLOOKUP(Q1426,Tabela3[],3,0)</f>
        <v>Volkswagen</v>
      </c>
      <c r="E1426" t="str">
        <f ca="1">IF(R1426=Q1426, (VLOOKUP(P1426+1,Tabela3[],5,0)),VLOOKUP(R1426,Tabela3[],5,0))</f>
        <v>China</v>
      </c>
      <c r="F1426" s="1">
        <f t="shared" ca="1" si="178"/>
        <v>37288</v>
      </c>
      <c r="G1426" s="1">
        <f t="shared" ca="1" si="179"/>
        <v>37295.909919005986</v>
      </c>
      <c r="H1426">
        <f t="shared" ca="1" si="180"/>
        <v>0</v>
      </c>
      <c r="I1426" t="str">
        <f ca="1">VLOOKUP(Q1426,Tabela3[],9,1)</f>
        <v>Warehouse Carriers </v>
      </c>
      <c r="J1426" t="str">
        <f ca="1">VLOOKUP(Q1426,Tabela3[],11,0)</f>
        <v>Highline 250 TSI (Taos)</v>
      </c>
      <c r="K1426" t="str">
        <f ca="1">VLOOKUP(Q1426,Tabela3[],10,0)</f>
        <v>Carros</v>
      </c>
      <c r="L1426" t="e" cm="1">
        <f t="array" aca="1" ref="L1426" ca="1">IF(Tabela2[[#This Row],[PORTO]]=Tabela2[[#This Row],[DESTINO]],0,erro)</f>
        <v>#NAME?</v>
      </c>
      <c r="N1426">
        <f t="shared" ca="1" si="183"/>
        <v>200</v>
      </c>
      <c r="O1426">
        <f t="shared" ca="1" si="176"/>
        <v>2</v>
      </c>
      <c r="P1426">
        <f t="shared" ca="1" si="177"/>
        <v>2</v>
      </c>
      <c r="Q1426">
        <f t="shared" ca="1" si="181"/>
        <v>7</v>
      </c>
      <c r="R1426">
        <f t="shared" ca="1" si="182"/>
        <v>1</v>
      </c>
    </row>
    <row r="1427" spans="1:18">
      <c r="A1427">
        <f ca="1">VLOOKUP(O1427,Tabela3[],2,0)</f>
        <v>2006</v>
      </c>
      <c r="B1427" t="str">
        <f ca="1">VLOOKUP(P1427,Tabela3[],4,0)</f>
        <v>DEZEMBRO</v>
      </c>
      <c r="C1427" t="str">
        <f ca="1">VLOOKUP(Q1427,Tabela3[],5,0)</f>
        <v>Alemanha</v>
      </c>
      <c r="D1427" t="str">
        <f ca="1">VLOOKUP(Q1427,Tabela3[],3,0)</f>
        <v>Volkswagen</v>
      </c>
      <c r="E1427" t="str">
        <f ca="1">IF(R1427=Q1427, (VLOOKUP(P1427+1,Tabela3[],5,0)),VLOOKUP(R1427,Tabela3[],5,0))</f>
        <v>Reino Unido</v>
      </c>
      <c r="F1427" s="1">
        <f t="shared" ca="1" si="178"/>
        <v>39040</v>
      </c>
      <c r="G1427" s="1">
        <f t="shared" ca="1" si="179"/>
        <v>39048.421965172383</v>
      </c>
      <c r="H1427">
        <f t="shared" ca="1" si="180"/>
        <v>0</v>
      </c>
      <c r="I1427" t="str">
        <f ca="1">VLOOKUP(Q1427,Tabela3[],9,1)</f>
        <v>Warehouse Carriers </v>
      </c>
      <c r="J1427" t="str">
        <f ca="1">VLOOKUP(Q1427,Tabela3[],11,0)</f>
        <v>Cross CD (Saveiro)</v>
      </c>
      <c r="K1427" t="str">
        <f ca="1">VLOOKUP(Q1427,Tabela3[],10,0)</f>
        <v>Carros</v>
      </c>
      <c r="L1427" t="e" cm="1">
        <f t="array" aca="1" ref="L1427" ca="1">IF(Tabela2[[#This Row],[PORTO]]=Tabela2[[#This Row],[DESTINO]],0,erro)</f>
        <v>#NAME?</v>
      </c>
      <c r="N1427">
        <f t="shared" ca="1" si="183"/>
        <v>400</v>
      </c>
      <c r="O1427">
        <f t="shared" ref="O1427:O1490" ca="1" si="184">INT(RAND()*10)</f>
        <v>6</v>
      </c>
      <c r="P1427">
        <f t="shared" ref="P1427:P1490" ca="1" si="185">INT(RAND()*13)</f>
        <v>11</v>
      </c>
      <c r="Q1427">
        <f t="shared" ca="1" si="181"/>
        <v>6</v>
      </c>
      <c r="R1427">
        <f t="shared" ca="1" si="182"/>
        <v>24</v>
      </c>
    </row>
    <row r="1428" spans="1:18">
      <c r="A1428">
        <f ca="1">VLOOKUP(O1428,Tabela3[],2,0)</f>
        <v>2008</v>
      </c>
      <c r="B1428" t="str">
        <f ca="1">VLOOKUP(P1428,Tabela3[],4,0)</f>
        <v>OUTUBRO</v>
      </c>
      <c r="C1428" t="str">
        <f ca="1">VLOOKUP(Q1428,Tabela3[],5,0)</f>
        <v>França</v>
      </c>
      <c r="D1428" t="str">
        <f ca="1">VLOOKUP(Q1428,Tabela3[],3,0)</f>
        <v> LVMH</v>
      </c>
      <c r="E1428" t="str">
        <f ca="1">IF(R1428=Q1428, (VLOOKUP(P1428+1,Tabela3[],5,0)),VLOOKUP(R1428,Tabela3[],5,0))</f>
        <v>França</v>
      </c>
      <c r="F1428" s="1">
        <f t="shared" ca="1" si="178"/>
        <v>39705</v>
      </c>
      <c r="G1428" s="1">
        <f t="shared" ca="1" si="179"/>
        <v>39709.109340439652</v>
      </c>
      <c r="H1428">
        <f t="shared" ca="1" si="180"/>
        <v>1</v>
      </c>
      <c r="I1428" t="str">
        <f ca="1">VLOOKUP(Q1428,Tabela3[],9,1)</f>
        <v>Emma Maersk</v>
      </c>
      <c r="J1428" t="str">
        <f ca="1">VLOOKUP(Q1428,Tabela3[],11,0)</f>
        <v>Guerlain</v>
      </c>
      <c r="K1428" t="str">
        <f ca="1">VLOOKUP(Q1428,Tabela3[],10,0)</f>
        <v>Tecido</v>
      </c>
      <c r="L1428" cm="1">
        <f t="array" aca="1" ref="L1428" ca="1">IF(Tabela2[[#This Row],[PORTO]]=Tabela2[[#This Row],[DESTINO]],0,erro)</f>
        <v>0</v>
      </c>
      <c r="N1428">
        <f t="shared" ca="1" si="183"/>
        <v>44000</v>
      </c>
      <c r="O1428">
        <f t="shared" ca="1" si="184"/>
        <v>8</v>
      </c>
      <c r="P1428">
        <f t="shared" ca="1" si="185"/>
        <v>9</v>
      </c>
      <c r="Q1428">
        <f t="shared" ca="1" si="181"/>
        <v>23</v>
      </c>
      <c r="R1428">
        <f t="shared" ca="1" si="182"/>
        <v>22</v>
      </c>
    </row>
    <row r="1429" spans="1:18">
      <c r="A1429">
        <f ca="1">VLOOKUP(O1429,Tabela3[],2,0)</f>
        <v>2001</v>
      </c>
      <c r="B1429" t="str">
        <f ca="1">VLOOKUP(P1429,Tabela3[],4,0)</f>
        <v>ABRIL</v>
      </c>
      <c r="C1429" t="str">
        <f ca="1">VLOOKUP(Q1429,Tabela3[],5,0)</f>
        <v>India</v>
      </c>
      <c r="D1429" t="str">
        <f ca="1">VLOOKUP(Q1429,Tabela3[],3,0)</f>
        <v>Reliance Industries</v>
      </c>
      <c r="E1429" t="str">
        <f ca="1">IF(R1429=Q1429, (VLOOKUP(P1429+1,Tabela3[],5,0)),VLOOKUP(R1429,Tabela3[],5,0))</f>
        <v>Itália</v>
      </c>
      <c r="F1429" s="1">
        <f t="shared" ca="1" si="178"/>
        <v>36975</v>
      </c>
      <c r="G1429" s="1">
        <f t="shared" ca="1" si="179"/>
        <v>36983.992367339953</v>
      </c>
      <c r="H1429">
        <f t="shared" ca="1" si="180"/>
        <v>0</v>
      </c>
      <c r="I1429" t="str">
        <f ca="1">VLOOKUP(Q1429,Tabela3[],9,1)</f>
        <v>Tanker</v>
      </c>
      <c r="J1429" t="str">
        <f ca="1">VLOOKUP(Q1429,Tabela3[],11,0)</f>
        <v>Polipropileno</v>
      </c>
      <c r="K1429" t="str">
        <f ca="1">VLOOKUP(Q1429,Tabela3[],10,0)</f>
        <v>Petroquimicos</v>
      </c>
      <c r="L1429" t="e" cm="1">
        <f t="array" aca="1" ref="L1429" ca="1">IF(Tabela2[[#This Row],[PORTO]]=Tabela2[[#This Row],[DESTINO]],0,erro)</f>
        <v>#NAME?</v>
      </c>
      <c r="N1429">
        <f t="shared" ca="1" si="183"/>
        <v>0</v>
      </c>
      <c r="O1429">
        <f t="shared" ca="1" si="184"/>
        <v>1</v>
      </c>
      <c r="P1429">
        <f t="shared" ca="1" si="185"/>
        <v>3</v>
      </c>
      <c r="Q1429">
        <f t="shared" ca="1" si="181"/>
        <v>30</v>
      </c>
      <c r="R1429">
        <f t="shared" ca="1" si="182"/>
        <v>19</v>
      </c>
    </row>
    <row r="1430" spans="1:18">
      <c r="A1430">
        <f ca="1">VLOOKUP(O1430,Tabela3[],2,0)</f>
        <v>2004</v>
      </c>
      <c r="B1430" t="str">
        <f ca="1">VLOOKUP(P1430,Tabela3[],4,0)</f>
        <v>JANEIRO</v>
      </c>
      <c r="C1430" t="str">
        <f ca="1">VLOOKUP(Q1430,Tabela3[],5,0)</f>
        <v>India</v>
      </c>
      <c r="D1430" t="str">
        <f ca="1">VLOOKUP(Q1430,Tabela3[],3,0)</f>
        <v>Reliance Industries</v>
      </c>
      <c r="E1430" t="str">
        <f ca="1">IF(R1430=Q1430, (VLOOKUP(P1430+1,Tabela3[],5,0)),VLOOKUP(R1430,Tabela3[],5,0))</f>
        <v>Holanda</v>
      </c>
      <c r="F1430" s="1">
        <f t="shared" ca="1" si="178"/>
        <v>38336</v>
      </c>
      <c r="G1430" s="1">
        <f t="shared" ca="1" si="179"/>
        <v>38337.909860737971</v>
      </c>
      <c r="H1430">
        <f t="shared" ca="1" si="180"/>
        <v>0</v>
      </c>
      <c r="I1430" t="str">
        <f ca="1">VLOOKUP(Q1430,Tabela3[],9,1)</f>
        <v>Tanker</v>
      </c>
      <c r="J1430" t="str">
        <f ca="1">VLOOKUP(Q1430,Tabela3[],11,0)</f>
        <v>Polipropileno</v>
      </c>
      <c r="K1430" t="str">
        <f ca="1">VLOOKUP(Q1430,Tabela3[],10,0)</f>
        <v>Petroquimicos</v>
      </c>
      <c r="L1430" t="e" cm="1">
        <f t="array" aca="1" ref="L1430" ca="1">IF(Tabela2[[#This Row],[PORTO]]=Tabela2[[#This Row],[DESTINO]],0,erro)</f>
        <v>#NAME?</v>
      </c>
      <c r="N1430">
        <f t="shared" ca="1" si="183"/>
        <v>0</v>
      </c>
      <c r="O1430">
        <f t="shared" ca="1" si="184"/>
        <v>4</v>
      </c>
      <c r="P1430">
        <f t="shared" ca="1" si="185"/>
        <v>12</v>
      </c>
      <c r="Q1430">
        <f t="shared" ca="1" si="181"/>
        <v>30</v>
      </c>
      <c r="R1430">
        <f t="shared" ca="1" si="182"/>
        <v>16</v>
      </c>
    </row>
    <row r="1431" spans="1:18">
      <c r="A1431">
        <f ca="1">VLOOKUP(O1431,Tabela3[],2,0)</f>
        <v>2004</v>
      </c>
      <c r="B1431" t="str">
        <f ca="1">VLOOKUP(P1431,Tabela3[],4,0)</f>
        <v>JANEIRO</v>
      </c>
      <c r="C1431" t="str">
        <f ca="1">VLOOKUP(Q1431,Tabela3[],5,0)</f>
        <v>Reino Unido</v>
      </c>
      <c r="D1431" t="str">
        <f ca="1">VLOOKUP(Q1431,Tabela3[],3,0)</f>
        <v>Unilever</v>
      </c>
      <c r="E1431" t="str">
        <f ca="1">IF(R1431=Q1431, (VLOOKUP(P1431+1,Tabela3[],5,0)),VLOOKUP(R1431,Tabela3[],5,0))</f>
        <v>Holanda</v>
      </c>
      <c r="F1431" s="1">
        <f t="shared" ca="1" si="178"/>
        <v>38009</v>
      </c>
      <c r="G1431" s="1">
        <f t="shared" ca="1" si="179"/>
        <v>38013.788569419208</v>
      </c>
      <c r="H1431">
        <f t="shared" ca="1" si="180"/>
        <v>1</v>
      </c>
      <c r="I1431" t="str">
        <f ca="1">VLOOKUP(Q1431,Tabela3[],9,1)</f>
        <v>HMM Helsinki</v>
      </c>
      <c r="J1431" t="str">
        <f ca="1">VLOOKUP(Q1431,Tabela3[],11,0)</f>
        <v xml:space="preserve">Desodorante Antitranspirante Aerosol </v>
      </c>
      <c r="K1431" t="str">
        <f ca="1">VLOOKUP(Q1431,Tabela3[],10,0)</f>
        <v>Quimico</v>
      </c>
      <c r="L1431" t="e" cm="1">
        <f t="array" aca="1" ref="L1431" ca="1">IF(Tabela2[[#This Row],[PORTO]]=Tabela2[[#This Row],[DESTINO]],0,erro)</f>
        <v>#NAME?</v>
      </c>
      <c r="N1431">
        <f t="shared" ca="1" si="183"/>
        <v>1890000</v>
      </c>
      <c r="O1431">
        <f t="shared" ca="1" si="184"/>
        <v>4</v>
      </c>
      <c r="P1431">
        <f t="shared" ca="1" si="185"/>
        <v>0</v>
      </c>
      <c r="Q1431">
        <f t="shared" ca="1" si="181"/>
        <v>25</v>
      </c>
      <c r="R1431">
        <f t="shared" ca="1" si="182"/>
        <v>15</v>
      </c>
    </row>
    <row r="1432" spans="1:18">
      <c r="A1432">
        <f ca="1">VLOOKUP(O1432,Tabela3[],2,0)</f>
        <v>2003</v>
      </c>
      <c r="B1432" t="str">
        <f ca="1">VLOOKUP(P1432,Tabela3[],4,0)</f>
        <v>NOVEMBRO</v>
      </c>
      <c r="C1432" t="str">
        <f ca="1">VLOOKUP(Q1432,Tabela3[],5,0)</f>
        <v>França</v>
      </c>
      <c r="D1432" t="str">
        <f ca="1">VLOOKUP(Q1432,Tabela3[],3,0)</f>
        <v> LVMH</v>
      </c>
      <c r="E1432" t="str">
        <f ca="1">IF(R1432=Q1432, (VLOOKUP(P1432+1,Tabela3[],5,0)),VLOOKUP(R1432,Tabela3[],5,0))</f>
        <v>França</v>
      </c>
      <c r="F1432" s="1">
        <f t="shared" ca="1" si="178"/>
        <v>37900</v>
      </c>
      <c r="G1432" s="1">
        <f t="shared" ca="1" si="179"/>
        <v>37906.222246197038</v>
      </c>
      <c r="H1432">
        <f t="shared" ca="1" si="180"/>
        <v>0</v>
      </c>
      <c r="I1432" t="str">
        <f ca="1">VLOOKUP(Q1432,Tabela3[],9,1)</f>
        <v>Emma Maersk</v>
      </c>
      <c r="J1432" t="str">
        <f ca="1">VLOOKUP(Q1432,Tabela3[],11,0)</f>
        <v>Guerlain</v>
      </c>
      <c r="K1432" t="str">
        <f ca="1">VLOOKUP(Q1432,Tabela3[],10,0)</f>
        <v>Tecido</v>
      </c>
      <c r="L1432" cm="1">
        <f t="array" aca="1" ref="L1432" ca="1">IF(Tabela2[[#This Row],[PORTO]]=Tabela2[[#This Row],[DESTINO]],0,erro)</f>
        <v>0</v>
      </c>
      <c r="N1432">
        <f t="shared" ca="1" si="183"/>
        <v>23000</v>
      </c>
      <c r="O1432">
        <f t="shared" ca="1" si="184"/>
        <v>3</v>
      </c>
      <c r="P1432">
        <f t="shared" ca="1" si="185"/>
        <v>10</v>
      </c>
      <c r="Q1432">
        <f t="shared" ca="1" si="181"/>
        <v>23</v>
      </c>
      <c r="R1432">
        <f t="shared" ca="1" si="182"/>
        <v>22</v>
      </c>
    </row>
    <row r="1433" spans="1:18">
      <c r="A1433">
        <f ca="1">VLOOKUP(O1433,Tabela3[],2,0)</f>
        <v>2001</v>
      </c>
      <c r="B1433" t="str">
        <f ca="1">VLOOKUP(P1433,Tabela3[],4,0)</f>
        <v>MARÇO</v>
      </c>
      <c r="C1433" t="str">
        <f ca="1">VLOOKUP(Q1433,Tabela3[],5,0)</f>
        <v>Estados Unidos</v>
      </c>
      <c r="D1433" t="str">
        <f ca="1">VLOOKUP(Q1433,Tabela3[],3,0)</f>
        <v>Amazon</v>
      </c>
      <c r="E1433" t="str">
        <f ca="1">IF(R1433=Q1433, (VLOOKUP(P1433+1,Tabela3[],5,0)),VLOOKUP(R1433,Tabela3[],5,0))</f>
        <v>Alemanha</v>
      </c>
      <c r="F1433" s="1">
        <f t="shared" ca="1" si="178"/>
        <v>36929</v>
      </c>
      <c r="G1433" s="1">
        <f t="shared" ca="1" si="179"/>
        <v>36936.280530221156</v>
      </c>
      <c r="H1433">
        <f t="shared" ca="1" si="180"/>
        <v>0</v>
      </c>
      <c r="I1433" t="str">
        <f ca="1">VLOOKUP(Q1433,Tabela3[],9,1)</f>
        <v>HMM Algeciras</v>
      </c>
      <c r="J1433" t="str">
        <f ca="1">VLOOKUP(Q1433,Tabela3[],11,0)</f>
        <v>Escrivaninha Trevalla</v>
      </c>
      <c r="K1433" t="str">
        <f ca="1">VLOOKUP(Q1433,Tabela3[],10,0)</f>
        <v>Geral</v>
      </c>
      <c r="L1433" t="e" cm="1">
        <f t="array" aca="1" ref="L1433" ca="1">IF(Tabela2[[#This Row],[PORTO]]=Tabela2[[#This Row],[DESTINO]],0,erro)</f>
        <v>#NAME?</v>
      </c>
      <c r="N1433">
        <f t="shared" ca="1" si="183"/>
        <v>1000</v>
      </c>
      <c r="O1433">
        <f t="shared" ca="1" si="184"/>
        <v>1</v>
      </c>
      <c r="P1433">
        <f t="shared" ca="1" si="185"/>
        <v>2</v>
      </c>
      <c r="Q1433">
        <f t="shared" ca="1" si="181"/>
        <v>3</v>
      </c>
      <c r="R1433">
        <f t="shared" ca="1" si="182"/>
        <v>6</v>
      </c>
    </row>
    <row r="1434" spans="1:18">
      <c r="A1434">
        <f ca="1">VLOOKUP(O1434,Tabela3[],2,0)</f>
        <v>2009</v>
      </c>
      <c r="B1434" t="str">
        <f ca="1">VLOOKUP(P1434,Tabela3[],4,0)</f>
        <v>JANEIRO</v>
      </c>
      <c r="C1434" t="str">
        <f ca="1">VLOOKUP(Q1434,Tabela3[],5,0)</f>
        <v>India</v>
      </c>
      <c r="D1434" t="str">
        <f ca="1">VLOOKUP(Q1434,Tabela3[],3,0)</f>
        <v>Reliance Industries</v>
      </c>
      <c r="E1434" t="str">
        <f ca="1">IF(R1434=Q1434, (VLOOKUP(P1434+1,Tabela3[],5,0)),VLOOKUP(R1434,Tabela3[],5,0))</f>
        <v>Coréia do Sul</v>
      </c>
      <c r="F1434" s="1">
        <f t="shared" ca="1" si="178"/>
        <v>40164</v>
      </c>
      <c r="G1434" s="1">
        <f t="shared" ca="1" si="179"/>
        <v>40173.16851421474</v>
      </c>
      <c r="H1434">
        <f t="shared" ca="1" si="180"/>
        <v>1</v>
      </c>
      <c r="I1434" t="str">
        <f ca="1">VLOOKUP(Q1434,Tabela3[],9,1)</f>
        <v>Tanker</v>
      </c>
      <c r="J1434" t="str">
        <f ca="1">VLOOKUP(Q1434,Tabela3[],11,0)</f>
        <v>Cloreto de polivinila</v>
      </c>
      <c r="K1434" t="str">
        <f ca="1">VLOOKUP(Q1434,Tabela3[],10,0)</f>
        <v>Petroquimicos</v>
      </c>
      <c r="L1434" t="e" cm="1">
        <f t="array" aca="1" ref="L1434" ca="1">IF(Tabela2[[#This Row],[PORTO]]=Tabela2[[#This Row],[DESTINO]],0,erro)</f>
        <v>#NAME?</v>
      </c>
      <c r="N1434">
        <f t="shared" ca="1" si="183"/>
        <v>0</v>
      </c>
      <c r="O1434">
        <f t="shared" ca="1" si="184"/>
        <v>9</v>
      </c>
      <c r="P1434">
        <f t="shared" ca="1" si="185"/>
        <v>12</v>
      </c>
      <c r="Q1434">
        <f t="shared" ca="1" si="181"/>
        <v>32</v>
      </c>
      <c r="R1434">
        <f t="shared" ca="1" si="182"/>
        <v>12</v>
      </c>
    </row>
    <row r="1435" spans="1:18">
      <c r="A1435">
        <f ca="1">VLOOKUP(O1435,Tabela3[],2,0)</f>
        <v>2008</v>
      </c>
      <c r="B1435" t="str">
        <f ca="1">VLOOKUP(P1435,Tabela3[],4,0)</f>
        <v>OUTUBRO</v>
      </c>
      <c r="C1435" t="str">
        <f ca="1">VLOOKUP(Q1435,Tabela3[],5,0)</f>
        <v>Brasil</v>
      </c>
      <c r="D1435" t="str">
        <f ca="1">VLOOKUP(Q1435,Tabela3[],3,0)</f>
        <v>VALE</v>
      </c>
      <c r="E1435" t="str">
        <f ca="1">IF(R1435=Q1435, (VLOOKUP(P1435+1,Tabela3[],5,0)),VLOOKUP(R1435,Tabela3[],5,0))</f>
        <v>Estados Unidos</v>
      </c>
      <c r="F1435" s="1">
        <f t="shared" ca="1" si="178"/>
        <v>39705</v>
      </c>
      <c r="G1435" s="1">
        <f t="shared" ca="1" si="179"/>
        <v>39710.323373189349</v>
      </c>
      <c r="H1435">
        <f t="shared" ca="1" si="180"/>
        <v>0</v>
      </c>
      <c r="I1435" t="str">
        <f ca="1">VLOOKUP(Q1435,Tabela3[],9,1)</f>
        <v>Lan Hua Hai</v>
      </c>
      <c r="J1435" t="str">
        <f ca="1">VLOOKUP(Q1435,Tabela3[],11,0)</f>
        <v>Manganês</v>
      </c>
      <c r="K1435" t="str">
        <f ca="1">VLOOKUP(Q1435,Tabela3[],10,0)</f>
        <v>Minério</v>
      </c>
      <c r="L1435" t="e" cm="1">
        <f t="array" aca="1" ref="L1435" ca="1">IF(Tabela2[[#This Row],[PORTO]]=Tabela2[[#This Row],[DESTINO]],0,erro)</f>
        <v>#NAME?</v>
      </c>
      <c r="N1435">
        <f t="shared" ca="1" si="183"/>
        <v>0</v>
      </c>
      <c r="O1435">
        <f t="shared" ca="1" si="184"/>
        <v>8</v>
      </c>
      <c r="P1435">
        <f t="shared" ca="1" si="185"/>
        <v>9</v>
      </c>
      <c r="Q1435">
        <f t="shared" ca="1" si="181"/>
        <v>29</v>
      </c>
      <c r="R1435">
        <f t="shared" ca="1" si="182"/>
        <v>5</v>
      </c>
    </row>
    <row r="1436" spans="1:18">
      <c r="A1436">
        <f ca="1">VLOOKUP(O1436,Tabela3[],2,0)</f>
        <v>2009</v>
      </c>
      <c r="B1436" t="str">
        <f ca="1">VLOOKUP(P1436,Tabela3[],4,0)</f>
        <v>JANEIRO</v>
      </c>
      <c r="C1436" t="str">
        <f ca="1">VLOOKUP(Q1436,Tabela3[],5,0)</f>
        <v>Japão</v>
      </c>
      <c r="D1436" t="str">
        <f ca="1">VLOOKUP(Q1436,Tabela3[],3,0)</f>
        <v>Toyota</v>
      </c>
      <c r="E1436" t="str">
        <f ca="1">IF(R1436=Q1436, (VLOOKUP(P1436+1,Tabela3[],5,0)),VLOOKUP(R1436,Tabela3[],5,0))</f>
        <v>China</v>
      </c>
      <c r="F1436" s="1">
        <f t="shared" ca="1" si="178"/>
        <v>39835</v>
      </c>
      <c r="G1436" s="1">
        <f t="shared" ca="1" si="179"/>
        <v>39844.206993041465</v>
      </c>
      <c r="H1436">
        <f t="shared" ca="1" si="180"/>
        <v>0</v>
      </c>
      <c r="I1436" t="str">
        <f ca="1">VLOOKUP(Q1436,Tabela3[],9,1)</f>
        <v>Trailer Carriers</v>
      </c>
      <c r="J1436" t="str">
        <f ca="1">VLOOKUP(Q1436,Tabela3[],11,0)</f>
        <v>HILUX CABINE DUPLA STD POWER PACK</v>
      </c>
      <c r="K1436" t="str">
        <f ca="1">VLOOKUP(Q1436,Tabela3[],10,0)</f>
        <v>Carros</v>
      </c>
      <c r="L1436" t="e" cm="1">
        <f t="array" aca="1" ref="L1436" ca="1">IF(Tabela2[[#This Row],[PORTO]]=Tabela2[[#This Row],[DESTINO]],0,erro)</f>
        <v>#NAME?</v>
      </c>
      <c r="N1436">
        <f t="shared" ca="1" si="183"/>
        <v>200</v>
      </c>
      <c r="O1436">
        <f t="shared" ca="1" si="184"/>
        <v>9</v>
      </c>
      <c r="P1436">
        <f t="shared" ca="1" si="185"/>
        <v>0</v>
      </c>
      <c r="Q1436">
        <f t="shared" ca="1" si="181"/>
        <v>9</v>
      </c>
      <c r="R1436">
        <f t="shared" ca="1" si="182"/>
        <v>9</v>
      </c>
    </row>
    <row r="1437" spans="1:18">
      <c r="A1437">
        <f ca="1">VLOOKUP(O1437,Tabela3[],2,0)</f>
        <v>2003</v>
      </c>
      <c r="B1437" t="str">
        <f ca="1">VLOOKUP(P1437,Tabela3[],4,0)</f>
        <v>JUNHO</v>
      </c>
      <c r="C1437" t="str">
        <f ca="1">VLOOKUP(Q1437,Tabela3[],5,0)</f>
        <v>India</v>
      </c>
      <c r="D1437" t="str">
        <f ca="1">VLOOKUP(Q1437,Tabela3[],3,0)</f>
        <v>Reliance Industries</v>
      </c>
      <c r="E1437" t="str">
        <f ca="1">IF(R1437=Q1437, (VLOOKUP(P1437+1,Tabela3[],5,0)),VLOOKUP(R1437,Tabela3[],5,0))</f>
        <v>Estados Unidos</v>
      </c>
      <c r="F1437" s="1">
        <f t="shared" ca="1" si="178"/>
        <v>37755</v>
      </c>
      <c r="G1437" s="1">
        <f t="shared" ca="1" si="179"/>
        <v>37755.419444874715</v>
      </c>
      <c r="H1437">
        <f t="shared" ca="1" si="180"/>
        <v>1</v>
      </c>
      <c r="I1437" t="str">
        <f ca="1">VLOOKUP(Q1437,Tabela3[],9,1)</f>
        <v>Tanker</v>
      </c>
      <c r="J1437" t="str">
        <f ca="1">VLOOKUP(Q1437,Tabela3[],11,0)</f>
        <v>Cloreto de polivinila</v>
      </c>
      <c r="K1437" t="str">
        <f ca="1">VLOOKUP(Q1437,Tabela3[],10,0)</f>
        <v>Petroquimicos</v>
      </c>
      <c r="L1437" t="e" cm="1">
        <f t="array" aca="1" ref="L1437" ca="1">IF(Tabela2[[#This Row],[PORTO]]=Tabela2[[#This Row],[DESTINO]],0,erro)</f>
        <v>#NAME?</v>
      </c>
      <c r="N1437">
        <f t="shared" ca="1" si="183"/>
        <v>0</v>
      </c>
      <c r="O1437">
        <f t="shared" ca="1" si="184"/>
        <v>3</v>
      </c>
      <c r="P1437">
        <f t="shared" ca="1" si="185"/>
        <v>5</v>
      </c>
      <c r="Q1437">
        <f t="shared" ca="1" si="181"/>
        <v>32</v>
      </c>
      <c r="R1437">
        <f t="shared" ca="1" si="182"/>
        <v>4</v>
      </c>
    </row>
    <row r="1438" spans="1:18">
      <c r="A1438">
        <f ca="1">VLOOKUP(O1438,Tabela3[],2,0)</f>
        <v>2009</v>
      </c>
      <c r="B1438" t="str">
        <f ca="1">VLOOKUP(P1438,Tabela3[],4,0)</f>
        <v>NOVEMBRO</v>
      </c>
      <c r="C1438" t="str">
        <f ca="1">VLOOKUP(Q1438,Tabela3[],5,0)</f>
        <v>Alemanha</v>
      </c>
      <c r="D1438" t="str">
        <f ca="1">VLOOKUP(Q1438,Tabela3[],3,0)</f>
        <v>Volkswagen</v>
      </c>
      <c r="E1438" t="str">
        <f ca="1">IF(R1438=Q1438, (VLOOKUP(P1438+1,Tabela3[],5,0)),VLOOKUP(R1438,Tabela3[],5,0))</f>
        <v>França</v>
      </c>
      <c r="F1438" s="1">
        <f t="shared" ca="1" si="178"/>
        <v>40107</v>
      </c>
      <c r="G1438" s="1">
        <f t="shared" ca="1" si="179"/>
        <v>40109.465945256386</v>
      </c>
      <c r="H1438">
        <f t="shared" ca="1" si="180"/>
        <v>1</v>
      </c>
      <c r="I1438" t="str">
        <f ca="1">VLOOKUP(Q1438,Tabela3[],9,1)</f>
        <v>Warehouse Carriers </v>
      </c>
      <c r="J1438" t="str">
        <f ca="1">VLOOKUP(Q1438,Tabela3[],11,0)</f>
        <v>GLI 350 TSI (Jetta)</v>
      </c>
      <c r="K1438" t="str">
        <f ca="1">VLOOKUP(Q1438,Tabela3[],10,0)</f>
        <v>Carros</v>
      </c>
      <c r="L1438" t="e" cm="1">
        <f t="array" aca="1" ref="L1438" ca="1">IF(Tabela2[[#This Row],[PORTO]]=Tabela2[[#This Row],[DESTINO]],0,erro)</f>
        <v>#NAME?</v>
      </c>
      <c r="N1438">
        <f t="shared" ca="1" si="183"/>
        <v>300</v>
      </c>
      <c r="O1438">
        <f t="shared" ca="1" si="184"/>
        <v>9</v>
      </c>
      <c r="P1438">
        <f t="shared" ca="1" si="185"/>
        <v>10</v>
      </c>
      <c r="Q1438">
        <f t="shared" ca="1" si="181"/>
        <v>8</v>
      </c>
      <c r="R1438">
        <f t="shared" ca="1" si="182"/>
        <v>22</v>
      </c>
    </row>
    <row r="1439" spans="1:18">
      <c r="A1439">
        <f ca="1">VLOOKUP(O1439,Tabela3[],2,0)</f>
        <v>2000</v>
      </c>
      <c r="B1439" t="str">
        <f ca="1">VLOOKUP(P1439,Tabela3[],4,0)</f>
        <v>JANEIRO</v>
      </c>
      <c r="C1439" t="str">
        <f ca="1">VLOOKUP(Q1439,Tabela3[],5,0)</f>
        <v>Reino Unido</v>
      </c>
      <c r="D1439" t="str">
        <f ca="1">VLOOKUP(Q1439,Tabela3[],3,0)</f>
        <v>Unilever</v>
      </c>
      <c r="E1439" t="str">
        <f ca="1">IF(R1439=Q1439, (VLOOKUP(P1439+1,Tabela3[],5,0)),VLOOKUP(R1439,Tabela3[],5,0))</f>
        <v>Alemanha</v>
      </c>
      <c r="F1439" s="1">
        <f t="shared" ca="1" si="178"/>
        <v>36867</v>
      </c>
      <c r="G1439" s="1">
        <f t="shared" ca="1" si="179"/>
        <v>36867.798804200196</v>
      </c>
      <c r="H1439">
        <f t="shared" ca="1" si="180"/>
        <v>1</v>
      </c>
      <c r="I1439" t="str">
        <f ca="1">VLOOKUP(Q1439,Tabela3[],9,1)</f>
        <v>HMM Helsinki</v>
      </c>
      <c r="J1439" t="str">
        <f ca="1">VLOOKUP(Q1439,Tabela3[],11,0)</f>
        <v>Sabonete</v>
      </c>
      <c r="K1439" t="str">
        <f ca="1">VLOOKUP(Q1439,Tabela3[],10,0)</f>
        <v>Quimico</v>
      </c>
      <c r="L1439" t="e" cm="1">
        <f t="array" aca="1" ref="L1439" ca="1">IF(Tabela2[[#This Row],[PORTO]]=Tabela2[[#This Row],[DESTINO]],0,erro)</f>
        <v>#NAME?</v>
      </c>
      <c r="N1439">
        <f t="shared" ca="1" si="183"/>
        <v>890000</v>
      </c>
      <c r="O1439">
        <f t="shared" ca="1" si="184"/>
        <v>0</v>
      </c>
      <c r="P1439">
        <f t="shared" ca="1" si="185"/>
        <v>12</v>
      </c>
      <c r="Q1439">
        <f t="shared" ca="1" si="181"/>
        <v>26</v>
      </c>
      <c r="R1439">
        <f t="shared" ca="1" si="182"/>
        <v>6</v>
      </c>
    </row>
    <row r="1440" spans="1:18">
      <c r="A1440">
        <f ca="1">VLOOKUP(O1440,Tabela3[],2,0)</f>
        <v>2006</v>
      </c>
      <c r="B1440" t="str">
        <f ca="1">VLOOKUP(P1440,Tabela3[],4,0)</f>
        <v>MAIO</v>
      </c>
      <c r="C1440" t="str">
        <f ca="1">VLOOKUP(Q1440,Tabela3[],5,0)</f>
        <v>Itália</v>
      </c>
      <c r="D1440" t="str">
        <f ca="1">VLOOKUP(Q1440,Tabela3[],3,0)</f>
        <v>Hyundai</v>
      </c>
      <c r="E1440" t="str">
        <f ca="1">IF(R1440=Q1440, (VLOOKUP(P1440+1,Tabela3[],5,0)),VLOOKUP(R1440,Tabela3[],5,0))</f>
        <v>Reino Unido</v>
      </c>
      <c r="F1440" s="1">
        <f t="shared" ca="1" si="178"/>
        <v>38818</v>
      </c>
      <c r="G1440" s="1">
        <f t="shared" ca="1" si="179"/>
        <v>38825.918604315637</v>
      </c>
      <c r="H1440">
        <f t="shared" ca="1" si="180"/>
        <v>0</v>
      </c>
      <c r="I1440" t="str">
        <f ca="1">VLOOKUP(Q1440,Tabela3[],9,1)</f>
        <v>Car Carriers</v>
      </c>
      <c r="J1440" t="str">
        <f ca="1">VLOOKUP(Q1440,Tabela3[],11,0)</f>
        <v>HB20 Sense</v>
      </c>
      <c r="K1440" t="str">
        <f ca="1">VLOOKUP(Q1440,Tabela3[],10,0)</f>
        <v>Carros</v>
      </c>
      <c r="L1440" t="e" cm="1">
        <f t="array" aca="1" ref="L1440" ca="1">IF(Tabela2[[#This Row],[PORTO]]=Tabela2[[#This Row],[DESTINO]],0,erro)</f>
        <v>#NAME?</v>
      </c>
      <c r="N1440">
        <f t="shared" ca="1" si="183"/>
        <v>500</v>
      </c>
      <c r="O1440">
        <f t="shared" ca="1" si="184"/>
        <v>6</v>
      </c>
      <c r="P1440">
        <f t="shared" ca="1" si="185"/>
        <v>4</v>
      </c>
      <c r="Q1440">
        <f t="shared" ca="1" si="181"/>
        <v>19</v>
      </c>
      <c r="R1440">
        <f t="shared" ca="1" si="182"/>
        <v>24</v>
      </c>
    </row>
    <row r="1441" spans="1:18">
      <c r="A1441">
        <f ca="1">VLOOKUP(O1441,Tabela3[],2,0)</f>
        <v>2007</v>
      </c>
      <c r="B1441" t="str">
        <f ca="1">VLOOKUP(P1441,Tabela3[],4,0)</f>
        <v>ABRIL</v>
      </c>
      <c r="C1441" t="str">
        <f ca="1">VLOOKUP(Q1441,Tabela3[],5,0)</f>
        <v>Holanda</v>
      </c>
      <c r="D1441" t="str">
        <f ca="1">VLOOKUP(Q1441,Tabela3[],3,0)</f>
        <v>Shell</v>
      </c>
      <c r="E1441" t="str">
        <f ca="1">IF(R1441=Q1441, (VLOOKUP(P1441+1,Tabela3[],5,0)),VLOOKUP(R1441,Tabela3[],5,0))</f>
        <v>Alemanha</v>
      </c>
      <c r="F1441" s="1">
        <f t="shared" ca="1" si="178"/>
        <v>39161</v>
      </c>
      <c r="G1441" s="1">
        <f t="shared" ca="1" si="179"/>
        <v>39161.336929893245</v>
      </c>
      <c r="H1441">
        <f t="shared" ca="1" si="180"/>
        <v>0</v>
      </c>
      <c r="I1441" t="str">
        <f ca="1">VLOOKUP(Q1441,Tabela3[],9,1)</f>
        <v>AbQaiq</v>
      </c>
      <c r="J1441" t="str">
        <f ca="1">VLOOKUP(Q1441,Tabela3[],11,0)</f>
        <v>Gasolina</v>
      </c>
      <c r="K1441" t="str">
        <f ca="1">VLOOKUP(Q1441,Tabela3[],10,0)</f>
        <v>Petróleo</v>
      </c>
      <c r="L1441" t="e" cm="1">
        <f t="array" aca="1" ref="L1441" ca="1">IF(Tabela2[[#This Row],[PORTO]]=Tabela2[[#This Row],[DESTINO]],0,erro)</f>
        <v>#NAME?</v>
      </c>
      <c r="N1441">
        <f t="shared" ca="1" si="183"/>
        <v>91000</v>
      </c>
      <c r="O1441">
        <f t="shared" ca="1" si="184"/>
        <v>7</v>
      </c>
      <c r="P1441">
        <f t="shared" ca="1" si="185"/>
        <v>3</v>
      </c>
      <c r="Q1441">
        <f t="shared" ca="1" si="181"/>
        <v>16</v>
      </c>
      <c r="R1441">
        <f t="shared" ca="1" si="182"/>
        <v>8</v>
      </c>
    </row>
    <row r="1442" spans="1:18">
      <c r="A1442">
        <f ca="1">VLOOKUP(O1442,Tabela3[],2,0)</f>
        <v>2004</v>
      </c>
      <c r="B1442" t="str">
        <f ca="1">VLOOKUP(P1442,Tabela3[],4,0)</f>
        <v>MARÇO</v>
      </c>
      <c r="C1442" t="str">
        <f ca="1">VLOOKUP(Q1442,Tabela3[],5,0)</f>
        <v>Itália</v>
      </c>
      <c r="D1442" t="str">
        <f ca="1">VLOOKUP(Q1442,Tabela3[],3,0)</f>
        <v>Hyundai</v>
      </c>
      <c r="E1442" t="str">
        <f ca="1">IF(R1442=Q1442, (VLOOKUP(P1442+1,Tabela3[],5,0)),VLOOKUP(R1442,Tabela3[],5,0))</f>
        <v>Japão</v>
      </c>
      <c r="F1442" s="1">
        <f t="shared" ca="1" si="178"/>
        <v>38021</v>
      </c>
      <c r="G1442" s="1">
        <f t="shared" ca="1" si="179"/>
        <v>38028.79412486776</v>
      </c>
      <c r="H1442">
        <f t="shared" ca="1" si="180"/>
        <v>0</v>
      </c>
      <c r="I1442" t="str">
        <f ca="1">VLOOKUP(Q1442,Tabela3[],9,1)</f>
        <v>Car Carriers</v>
      </c>
      <c r="J1442" t="str">
        <f ca="1">VLOOKUP(Q1442,Tabela3[],11,0)</f>
        <v>HB20 Sense</v>
      </c>
      <c r="K1442" t="str">
        <f ca="1">VLOOKUP(Q1442,Tabela3[],10,0)</f>
        <v>Carros</v>
      </c>
      <c r="L1442" t="e" cm="1">
        <f t="array" aca="1" ref="L1442" ca="1">IF(Tabela2[[#This Row],[PORTO]]=Tabela2[[#This Row],[DESTINO]],0,erro)</f>
        <v>#NAME?</v>
      </c>
      <c r="N1442">
        <f t="shared" ca="1" si="183"/>
        <v>400</v>
      </c>
      <c r="O1442">
        <f t="shared" ca="1" si="184"/>
        <v>4</v>
      </c>
      <c r="P1442">
        <f t="shared" ca="1" si="185"/>
        <v>2</v>
      </c>
      <c r="Q1442">
        <f t="shared" ca="1" si="181"/>
        <v>19</v>
      </c>
      <c r="R1442">
        <f t="shared" ca="1" si="182"/>
        <v>10</v>
      </c>
    </row>
    <row r="1443" spans="1:18">
      <c r="A1443">
        <f ca="1">VLOOKUP(O1443,Tabela3[],2,0)</f>
        <v>2007</v>
      </c>
      <c r="B1443" t="str">
        <f ca="1">VLOOKUP(P1443,Tabela3[],4,0)</f>
        <v>OUTUBRO</v>
      </c>
      <c r="C1443" t="str">
        <f ca="1">VLOOKUP(Q1443,Tabela3[],5,0)</f>
        <v>França</v>
      </c>
      <c r="D1443" t="str">
        <f ca="1">VLOOKUP(Q1443,Tabela3[],3,0)</f>
        <v> LVMH</v>
      </c>
      <c r="E1443" t="str">
        <f ca="1">IF(R1443=Q1443, (VLOOKUP(P1443+1,Tabela3[],5,0)),VLOOKUP(R1443,Tabela3[],5,0))</f>
        <v>China</v>
      </c>
      <c r="F1443" s="1">
        <f t="shared" ca="1" si="178"/>
        <v>39328</v>
      </c>
      <c r="G1443" s="1">
        <f t="shared" ca="1" si="179"/>
        <v>39337.857028658793</v>
      </c>
      <c r="H1443">
        <f t="shared" ca="1" si="180"/>
        <v>1</v>
      </c>
      <c r="I1443" t="str">
        <f ca="1">VLOOKUP(Q1443,Tabela3[],9,1)</f>
        <v>Emma Maersk</v>
      </c>
      <c r="J1443" t="str">
        <f ca="1">VLOOKUP(Q1443,Tabela3[],11,0)</f>
        <v>Clos Des Lambrys</v>
      </c>
      <c r="K1443" t="str">
        <f ca="1">VLOOKUP(Q1443,Tabela3[],10,0)</f>
        <v>Tecido</v>
      </c>
      <c r="L1443" t="e" cm="1">
        <f t="array" aca="1" ref="L1443" ca="1">IF(Tabela2[[#This Row],[PORTO]]=Tabela2[[#This Row],[DESTINO]],0,erro)</f>
        <v>#NAME?</v>
      </c>
      <c r="N1443">
        <f t="shared" ca="1" si="183"/>
        <v>42000</v>
      </c>
      <c r="O1443">
        <f t="shared" ca="1" si="184"/>
        <v>7</v>
      </c>
      <c r="P1443">
        <f t="shared" ca="1" si="185"/>
        <v>9</v>
      </c>
      <c r="Q1443">
        <f t="shared" ca="1" si="181"/>
        <v>21</v>
      </c>
      <c r="R1443">
        <f t="shared" ca="1" si="182"/>
        <v>0</v>
      </c>
    </row>
    <row r="1444" spans="1:18">
      <c r="A1444">
        <f ca="1">VLOOKUP(O1444,Tabela3[],2,0)</f>
        <v>2004</v>
      </c>
      <c r="B1444" t="str">
        <f ca="1">VLOOKUP(P1444,Tabela3[],4,0)</f>
        <v>AGOSTO</v>
      </c>
      <c r="C1444" t="str">
        <f ca="1">VLOOKUP(Q1444,Tabela3[],5,0)</f>
        <v>India</v>
      </c>
      <c r="D1444" t="str">
        <f ca="1">VLOOKUP(Q1444,Tabela3[],3,0)</f>
        <v>Reliance Industries</v>
      </c>
      <c r="E1444" t="str">
        <f ca="1">IF(R1444=Q1444, (VLOOKUP(P1444+1,Tabela3[],5,0)),VLOOKUP(R1444,Tabela3[],5,0))</f>
        <v>França</v>
      </c>
      <c r="F1444" s="1">
        <f t="shared" ca="1" si="178"/>
        <v>38183</v>
      </c>
      <c r="G1444" s="1">
        <f t="shared" ca="1" si="179"/>
        <v>38185.025407770117</v>
      </c>
      <c r="H1444">
        <f t="shared" ca="1" si="180"/>
        <v>0</v>
      </c>
      <c r="I1444" t="str">
        <f ca="1">VLOOKUP(Q1444,Tabela3[],9,1)</f>
        <v>Tanker</v>
      </c>
      <c r="J1444" t="str">
        <f ca="1">VLOOKUP(Q1444,Tabela3[],11,0)</f>
        <v>Polipropileno</v>
      </c>
      <c r="K1444" t="str">
        <f ca="1">VLOOKUP(Q1444,Tabela3[],10,0)</f>
        <v>Petroquimicos</v>
      </c>
      <c r="L1444" t="e" cm="1">
        <f t="array" aca="1" ref="L1444" ca="1">IF(Tabela2[[#This Row],[PORTO]]=Tabela2[[#This Row],[DESTINO]],0,erro)</f>
        <v>#NAME?</v>
      </c>
      <c r="N1444">
        <f t="shared" ca="1" si="183"/>
        <v>0</v>
      </c>
      <c r="O1444">
        <f t="shared" ca="1" si="184"/>
        <v>4</v>
      </c>
      <c r="P1444">
        <f t="shared" ca="1" si="185"/>
        <v>7</v>
      </c>
      <c r="Q1444">
        <f t="shared" ca="1" si="181"/>
        <v>30</v>
      </c>
      <c r="R1444">
        <f t="shared" ca="1" si="182"/>
        <v>22</v>
      </c>
    </row>
    <row r="1445" spans="1:18">
      <c r="A1445">
        <f ca="1">VLOOKUP(O1445,Tabela3[],2,0)</f>
        <v>2008</v>
      </c>
      <c r="B1445" t="str">
        <f ca="1">VLOOKUP(P1445,Tabela3[],4,0)</f>
        <v>DEZEMBRO</v>
      </c>
      <c r="C1445" t="str">
        <f ca="1">VLOOKUP(Q1445,Tabela3[],5,0)</f>
        <v>Holanda</v>
      </c>
      <c r="D1445" t="str">
        <f ca="1">VLOOKUP(Q1445,Tabela3[],3,0)</f>
        <v>Shell</v>
      </c>
      <c r="E1445" t="str">
        <f ca="1">IF(R1445=Q1445, (VLOOKUP(P1445+1,Tabela3[],5,0)),VLOOKUP(R1445,Tabela3[],5,0))</f>
        <v>França</v>
      </c>
      <c r="F1445" s="1">
        <f t="shared" ca="1" si="178"/>
        <v>39755</v>
      </c>
      <c r="G1445" s="1">
        <f t="shared" ca="1" si="179"/>
        <v>39761.881886799827</v>
      </c>
      <c r="H1445">
        <f t="shared" ca="1" si="180"/>
        <v>0</v>
      </c>
      <c r="I1445" t="str">
        <f ca="1">VLOOKUP(Q1445,Tabela3[],9,1)</f>
        <v>AbQaiq</v>
      </c>
      <c r="J1445" t="str">
        <f ca="1">VLOOKUP(Q1445,Tabela3[],11,0)</f>
        <v>Gasolina</v>
      </c>
      <c r="K1445" t="str">
        <f ca="1">VLOOKUP(Q1445,Tabela3[],10,0)</f>
        <v>Petróleo</v>
      </c>
      <c r="L1445" t="e" cm="1">
        <f t="array" aca="1" ref="L1445" ca="1">IF(Tabela2[[#This Row],[PORTO]]=Tabela2[[#This Row],[DESTINO]],0,erro)</f>
        <v>#NAME?</v>
      </c>
      <c r="N1445">
        <f t="shared" ca="1" si="183"/>
        <v>96000</v>
      </c>
      <c r="O1445">
        <f t="shared" ca="1" si="184"/>
        <v>8</v>
      </c>
      <c r="P1445">
        <f t="shared" ca="1" si="185"/>
        <v>11</v>
      </c>
      <c r="Q1445">
        <f t="shared" ca="1" si="181"/>
        <v>16</v>
      </c>
      <c r="R1445">
        <f t="shared" ca="1" si="182"/>
        <v>23</v>
      </c>
    </row>
    <row r="1446" spans="1:18">
      <c r="A1446">
        <f ca="1">VLOOKUP(O1446,Tabela3[],2,0)</f>
        <v>2000</v>
      </c>
      <c r="B1446" t="str">
        <f ca="1">VLOOKUP(P1446,Tabela3[],4,0)</f>
        <v>SETEMBRO</v>
      </c>
      <c r="C1446" t="str">
        <f ca="1">VLOOKUP(Q1446,Tabela3[],5,0)</f>
        <v>Canadá</v>
      </c>
      <c r="D1446" t="str">
        <f ca="1">VLOOKUP(Q1446,Tabela3[],3,0)</f>
        <v>Shopify</v>
      </c>
      <c r="E1446" t="str">
        <f ca="1">IF(R1446=Q1446, (VLOOKUP(P1446+1,Tabela3[],5,0)),VLOOKUP(R1446,Tabela3[],5,0))</f>
        <v>Holanda</v>
      </c>
      <c r="F1446" s="1">
        <f t="shared" ca="1" si="178"/>
        <v>36741</v>
      </c>
      <c r="G1446" s="1">
        <f t="shared" ca="1" si="179"/>
        <v>36747.291089537473</v>
      </c>
      <c r="H1446">
        <f t="shared" ca="1" si="180"/>
        <v>1</v>
      </c>
      <c r="I1446" t="str">
        <f ca="1">VLOOKUP(Q1446,Tabela3[],9,1)</f>
        <v>HMM Southampton</v>
      </c>
      <c r="J1446" t="str">
        <f ca="1">VLOOKUP(Q1446,Tabela3[],11,0)</f>
        <v>TORRADORES DE CAFÉ</v>
      </c>
      <c r="K1446" t="str">
        <f ca="1">VLOOKUP(Q1446,Tabela3[],10,0)</f>
        <v>Geral</v>
      </c>
      <c r="L1446" t="e" cm="1">
        <f t="array" aca="1" ref="L1446" ca="1">IF(Tabela2[[#This Row],[PORTO]]=Tabela2[[#This Row],[DESTINO]],0,erro)</f>
        <v>#NAME?</v>
      </c>
      <c r="N1446">
        <f t="shared" ca="1" si="183"/>
        <v>3000</v>
      </c>
      <c r="O1446">
        <f t="shared" ca="1" si="184"/>
        <v>0</v>
      </c>
      <c r="P1446">
        <f t="shared" ca="1" si="185"/>
        <v>8</v>
      </c>
      <c r="Q1446">
        <f t="shared" ca="1" si="181"/>
        <v>33</v>
      </c>
      <c r="R1446">
        <f t="shared" ca="1" si="182"/>
        <v>15</v>
      </c>
    </row>
    <row r="1447" spans="1:18">
      <c r="A1447">
        <f ca="1">VLOOKUP(O1447,Tabela3[],2,0)</f>
        <v>2006</v>
      </c>
      <c r="B1447" t="str">
        <f ca="1">VLOOKUP(P1447,Tabela3[],4,0)</f>
        <v>MAIO</v>
      </c>
      <c r="C1447" t="str">
        <f ca="1">VLOOKUP(Q1447,Tabela3[],5,0)</f>
        <v>Holanda</v>
      </c>
      <c r="D1447" t="str">
        <f ca="1">VLOOKUP(Q1447,Tabela3[],3,0)</f>
        <v>Shell</v>
      </c>
      <c r="E1447" t="str">
        <f ca="1">IF(R1447=Q1447, (VLOOKUP(P1447+1,Tabela3[],5,0)),VLOOKUP(R1447,Tabela3[],5,0))</f>
        <v>Alemanha</v>
      </c>
      <c r="F1447" s="1">
        <f t="shared" ca="1" si="178"/>
        <v>38834</v>
      </c>
      <c r="G1447" s="1">
        <f t="shared" ca="1" si="179"/>
        <v>38840.611976627624</v>
      </c>
      <c r="H1447">
        <f t="shared" ca="1" si="180"/>
        <v>0</v>
      </c>
      <c r="I1447" t="str">
        <f ca="1">VLOOKUP(Q1447,Tabela3[],9,1)</f>
        <v>AbQaiq</v>
      </c>
      <c r="J1447" t="str">
        <f ca="1">VLOOKUP(Q1447,Tabela3[],11,0)</f>
        <v>Gasolina</v>
      </c>
      <c r="K1447" t="str">
        <f ca="1">VLOOKUP(Q1447,Tabela3[],10,0)</f>
        <v>Petróleo</v>
      </c>
      <c r="L1447" t="e" cm="1">
        <f t="array" aca="1" ref="L1447" ca="1">IF(Tabela2[[#This Row],[PORTO]]=Tabela2[[#This Row],[DESTINO]],0,erro)</f>
        <v>#NAME?</v>
      </c>
      <c r="N1447">
        <f t="shared" ca="1" si="183"/>
        <v>90000</v>
      </c>
      <c r="O1447">
        <f t="shared" ca="1" si="184"/>
        <v>6</v>
      </c>
      <c r="P1447">
        <f t="shared" ca="1" si="185"/>
        <v>4</v>
      </c>
      <c r="Q1447">
        <f t="shared" ca="1" si="181"/>
        <v>16</v>
      </c>
      <c r="R1447">
        <f t="shared" ca="1" si="182"/>
        <v>8</v>
      </c>
    </row>
    <row r="1448" spans="1:18">
      <c r="A1448">
        <f ca="1">VLOOKUP(O1448,Tabela3[],2,0)</f>
        <v>2009</v>
      </c>
      <c r="B1448" t="str">
        <f ca="1">VLOOKUP(P1448,Tabela3[],4,0)</f>
        <v>DEZEMBRO</v>
      </c>
      <c r="C1448" t="str">
        <f ca="1">VLOOKUP(Q1448,Tabela3[],5,0)</f>
        <v>Japão</v>
      </c>
      <c r="D1448" t="str">
        <f ca="1">VLOOKUP(Q1448,Tabela3[],3,0)</f>
        <v>Toyota</v>
      </c>
      <c r="E1448" t="str">
        <f ca="1">IF(R1448=Q1448, (VLOOKUP(P1448+1,Tabela3[],5,0)),VLOOKUP(R1448,Tabela3[],5,0))</f>
        <v>Holanda</v>
      </c>
      <c r="F1448" s="1">
        <f t="shared" ca="1" si="178"/>
        <v>40134</v>
      </c>
      <c r="G1448" s="1">
        <f t="shared" ca="1" si="179"/>
        <v>40138.440694067249</v>
      </c>
      <c r="H1448">
        <f t="shared" ca="1" si="180"/>
        <v>0</v>
      </c>
      <c r="I1448" t="str">
        <f ca="1">VLOOKUP(Q1448,Tabela3[],9,1)</f>
        <v>Trailer Carriers</v>
      </c>
      <c r="J1448" t="str">
        <f ca="1">VLOOKUP(Q1448,Tabela3[],11,0)</f>
        <v>COROLLA CROSS XR</v>
      </c>
      <c r="K1448" t="str">
        <f ca="1">VLOOKUP(Q1448,Tabela3[],10,0)</f>
        <v>Carros</v>
      </c>
      <c r="L1448" t="e" cm="1">
        <f t="array" aca="1" ref="L1448" ca="1">IF(Tabela2[[#This Row],[PORTO]]=Tabela2[[#This Row],[DESTINO]],0,erro)</f>
        <v>#NAME?</v>
      </c>
      <c r="N1448">
        <f t="shared" ca="1" si="183"/>
        <v>300</v>
      </c>
      <c r="O1448">
        <f t="shared" ca="1" si="184"/>
        <v>9</v>
      </c>
      <c r="P1448">
        <f t="shared" ca="1" si="185"/>
        <v>11</v>
      </c>
      <c r="Q1448">
        <f t="shared" ca="1" si="181"/>
        <v>11</v>
      </c>
      <c r="R1448">
        <f t="shared" ca="1" si="182"/>
        <v>17</v>
      </c>
    </row>
    <row r="1449" spans="1:18">
      <c r="A1449">
        <f ca="1">VLOOKUP(O1449,Tabela3[],2,0)</f>
        <v>2005</v>
      </c>
      <c r="B1449" t="str">
        <f ca="1">VLOOKUP(P1449,Tabela3[],4,0)</f>
        <v>MAIO</v>
      </c>
      <c r="C1449" t="str">
        <f ca="1">VLOOKUP(Q1449,Tabela3[],5,0)</f>
        <v>Reino Unido</v>
      </c>
      <c r="D1449" t="str">
        <f ca="1">VLOOKUP(Q1449,Tabela3[],3,0)</f>
        <v>Unilever</v>
      </c>
      <c r="E1449" t="str">
        <f ca="1">IF(R1449=Q1449, (VLOOKUP(P1449+1,Tabela3[],5,0)),VLOOKUP(R1449,Tabela3[],5,0))</f>
        <v>França</v>
      </c>
      <c r="F1449" s="1">
        <f t="shared" ca="1" si="178"/>
        <v>38464</v>
      </c>
      <c r="G1449" s="1">
        <f t="shared" ca="1" si="179"/>
        <v>38465.333283186061</v>
      </c>
      <c r="H1449">
        <f t="shared" ca="1" si="180"/>
        <v>0</v>
      </c>
      <c r="I1449" t="str">
        <f ca="1">VLOOKUP(Q1449,Tabela3[],9,1)</f>
        <v>HMM Helsinki</v>
      </c>
      <c r="J1449" t="str">
        <f ca="1">VLOOKUP(Q1449,Tabela3[],11,0)</f>
        <v xml:space="preserve">Shampoo </v>
      </c>
      <c r="K1449" t="str">
        <f ca="1">VLOOKUP(Q1449,Tabela3[],10,0)</f>
        <v>Quimico</v>
      </c>
      <c r="L1449" t="e" cm="1">
        <f t="array" aca="1" ref="L1449" ca="1">IF(Tabela2[[#This Row],[PORTO]]=Tabela2[[#This Row],[DESTINO]],0,erro)</f>
        <v>#NAME?</v>
      </c>
      <c r="N1449">
        <f t="shared" ca="1" si="183"/>
        <v>970000</v>
      </c>
      <c r="O1449">
        <f t="shared" ca="1" si="184"/>
        <v>5</v>
      </c>
      <c r="P1449">
        <f t="shared" ca="1" si="185"/>
        <v>4</v>
      </c>
      <c r="Q1449">
        <f t="shared" ca="1" si="181"/>
        <v>24</v>
      </c>
      <c r="R1449">
        <f t="shared" ca="1" si="182"/>
        <v>21</v>
      </c>
    </row>
    <row r="1450" spans="1:18">
      <c r="A1450">
        <f ca="1">VLOOKUP(O1450,Tabela3[],2,0)</f>
        <v>2001</v>
      </c>
      <c r="B1450" t="str">
        <f ca="1">VLOOKUP(P1450,Tabela3[],4,0)</f>
        <v>JULHO</v>
      </c>
      <c r="C1450" t="str">
        <f ca="1">VLOOKUP(Q1450,Tabela3[],5,0)</f>
        <v>Canadá</v>
      </c>
      <c r="D1450" t="str">
        <f ca="1">VLOOKUP(Q1450,Tabela3[],3,0)</f>
        <v>Shopify</v>
      </c>
      <c r="E1450" t="str">
        <f ca="1">IF(R1450=Q1450, (VLOOKUP(P1450+1,Tabela3[],5,0)),VLOOKUP(R1450,Tabela3[],5,0))</f>
        <v>Holanda</v>
      </c>
      <c r="F1450" s="1">
        <f t="shared" ca="1" si="178"/>
        <v>37057</v>
      </c>
      <c r="G1450" s="1">
        <f t="shared" ca="1" si="179"/>
        <v>37061.646508931357</v>
      </c>
      <c r="H1450">
        <f t="shared" ca="1" si="180"/>
        <v>1</v>
      </c>
      <c r="I1450" t="str">
        <f ca="1">VLOOKUP(Q1450,Tabela3[],9,1)</f>
        <v>HMM Southampton</v>
      </c>
      <c r="J1450" t="str">
        <f ca="1">VLOOKUP(Q1450,Tabela3[],11,0)</f>
        <v>TORRADORES DE CAFÉ</v>
      </c>
      <c r="K1450" t="str">
        <f ca="1">VLOOKUP(Q1450,Tabela3[],10,0)</f>
        <v>Geral</v>
      </c>
      <c r="L1450" t="e" cm="1">
        <f t="array" aca="1" ref="L1450" ca="1">IF(Tabela2[[#This Row],[PORTO]]=Tabela2[[#This Row],[DESTINO]],0,erro)</f>
        <v>#NAME?</v>
      </c>
      <c r="N1450">
        <f t="shared" ca="1" si="183"/>
        <v>1000</v>
      </c>
      <c r="O1450">
        <f t="shared" ca="1" si="184"/>
        <v>1</v>
      </c>
      <c r="P1450">
        <f t="shared" ca="1" si="185"/>
        <v>6</v>
      </c>
      <c r="Q1450">
        <f t="shared" ca="1" si="181"/>
        <v>33</v>
      </c>
      <c r="R1450">
        <f t="shared" ca="1" si="182"/>
        <v>15</v>
      </c>
    </row>
    <row r="1451" spans="1:18">
      <c r="A1451">
        <f ca="1">VLOOKUP(O1451,Tabela3[],2,0)</f>
        <v>2004</v>
      </c>
      <c r="B1451" t="str">
        <f ca="1">VLOOKUP(P1451,Tabela3[],4,0)</f>
        <v>NOVEMBRO</v>
      </c>
      <c r="C1451" t="str">
        <f ca="1">VLOOKUP(Q1451,Tabela3[],5,0)</f>
        <v>Brasil</v>
      </c>
      <c r="D1451" t="str">
        <f ca="1">VLOOKUP(Q1451,Tabela3[],3,0)</f>
        <v>VALE</v>
      </c>
      <c r="E1451" t="str">
        <f ca="1">IF(R1451=Q1451, (VLOOKUP(P1451+1,Tabela3[],5,0)),VLOOKUP(R1451,Tabela3[],5,0))</f>
        <v>Holanda</v>
      </c>
      <c r="F1451" s="1">
        <f t="shared" ca="1" si="178"/>
        <v>38269</v>
      </c>
      <c r="G1451" s="1">
        <f t="shared" ca="1" si="179"/>
        <v>38277.640175598404</v>
      </c>
      <c r="H1451">
        <f t="shared" ca="1" si="180"/>
        <v>0</v>
      </c>
      <c r="I1451" t="str">
        <f ca="1">VLOOKUP(Q1451,Tabela3[],9,1)</f>
        <v>Lan Hua Hai</v>
      </c>
      <c r="J1451" t="str">
        <f ca="1">VLOOKUP(Q1451,Tabela3[],11,0)</f>
        <v>Manganês</v>
      </c>
      <c r="K1451" t="str">
        <f ca="1">VLOOKUP(Q1451,Tabela3[],10,0)</f>
        <v>Minério</v>
      </c>
      <c r="L1451" t="e" cm="1">
        <f t="array" aca="1" ref="L1451" ca="1">IF(Tabela2[[#This Row],[PORTO]]=Tabela2[[#This Row],[DESTINO]],0,erro)</f>
        <v>#NAME?</v>
      </c>
      <c r="N1451">
        <f t="shared" ca="1" si="183"/>
        <v>0</v>
      </c>
      <c r="O1451">
        <f t="shared" ca="1" si="184"/>
        <v>4</v>
      </c>
      <c r="P1451">
        <f t="shared" ca="1" si="185"/>
        <v>10</v>
      </c>
      <c r="Q1451">
        <f t="shared" ca="1" si="181"/>
        <v>29</v>
      </c>
      <c r="R1451">
        <f t="shared" ca="1" si="182"/>
        <v>17</v>
      </c>
    </row>
    <row r="1452" spans="1:18">
      <c r="A1452">
        <f ca="1">VLOOKUP(O1452,Tabela3[],2,0)</f>
        <v>2007</v>
      </c>
      <c r="B1452" t="str">
        <f ca="1">VLOOKUP(P1452,Tabela3[],4,0)</f>
        <v>AGOSTO</v>
      </c>
      <c r="C1452" t="str">
        <f ca="1">VLOOKUP(Q1452,Tabela3[],5,0)</f>
        <v>India</v>
      </c>
      <c r="D1452" t="str">
        <f ca="1">VLOOKUP(Q1452,Tabela3[],3,0)</f>
        <v>Reliance Industries</v>
      </c>
      <c r="E1452" t="str">
        <f ca="1">IF(R1452=Q1452, (VLOOKUP(P1452+1,Tabela3[],5,0)),VLOOKUP(R1452,Tabela3[],5,0))</f>
        <v>Alemanha</v>
      </c>
      <c r="F1452" s="1">
        <f t="shared" ca="1" si="178"/>
        <v>39269</v>
      </c>
      <c r="G1452" s="1">
        <f t="shared" ca="1" si="179"/>
        <v>39275.876423963666</v>
      </c>
      <c r="H1452">
        <f t="shared" ca="1" si="180"/>
        <v>0</v>
      </c>
      <c r="I1452" t="str">
        <f ca="1">VLOOKUP(Q1452,Tabela3[],9,1)</f>
        <v>Tanker</v>
      </c>
      <c r="J1452" t="str">
        <f ca="1">VLOOKUP(Q1452,Tabela3[],11,0)</f>
        <v>Polipropileno</v>
      </c>
      <c r="K1452" t="str">
        <f ca="1">VLOOKUP(Q1452,Tabela3[],10,0)</f>
        <v>Petroquimicos</v>
      </c>
      <c r="L1452" t="e" cm="1">
        <f t="array" aca="1" ref="L1452" ca="1">IF(Tabela2[[#This Row],[PORTO]]=Tabela2[[#This Row],[DESTINO]],0,erro)</f>
        <v>#NAME?</v>
      </c>
      <c r="N1452">
        <f t="shared" ca="1" si="183"/>
        <v>0</v>
      </c>
      <c r="O1452">
        <f t="shared" ca="1" si="184"/>
        <v>7</v>
      </c>
      <c r="P1452">
        <f t="shared" ca="1" si="185"/>
        <v>7</v>
      </c>
      <c r="Q1452">
        <f t="shared" ca="1" si="181"/>
        <v>30</v>
      </c>
      <c r="R1452">
        <f t="shared" ca="1" si="182"/>
        <v>6</v>
      </c>
    </row>
    <row r="1453" spans="1:18">
      <c r="A1453">
        <f ca="1">VLOOKUP(O1453,Tabela3[],2,0)</f>
        <v>2009</v>
      </c>
      <c r="B1453" t="str">
        <f ca="1">VLOOKUP(P1453,Tabela3[],4,0)</f>
        <v>SETEMBRO</v>
      </c>
      <c r="C1453" t="str">
        <f ca="1">VLOOKUP(Q1453,Tabela3[],5,0)</f>
        <v>Estados Unidos</v>
      </c>
      <c r="D1453" t="str">
        <f ca="1">VLOOKUP(Q1453,Tabela3[],3,0)</f>
        <v>Amazon</v>
      </c>
      <c r="E1453" t="str">
        <f ca="1">IF(R1453=Q1453, (VLOOKUP(P1453+1,Tabela3[],5,0)),VLOOKUP(R1453,Tabela3[],5,0))</f>
        <v>Holanda</v>
      </c>
      <c r="F1453" s="1">
        <f t="shared" ca="1" si="178"/>
        <v>40046</v>
      </c>
      <c r="G1453" s="1">
        <f t="shared" ca="1" si="179"/>
        <v>40046.435373556669</v>
      </c>
      <c r="H1453">
        <f t="shared" ca="1" si="180"/>
        <v>0</v>
      </c>
      <c r="I1453" t="str">
        <f ca="1">VLOOKUP(Q1453,Tabela3[],9,1)</f>
        <v>HMM Algeciras</v>
      </c>
      <c r="J1453" t="str">
        <f ca="1">VLOOKUP(Q1453,Tabela3[],11,0)</f>
        <v>Travesseiro Toque de Pluma</v>
      </c>
      <c r="K1453" t="str">
        <f ca="1">VLOOKUP(Q1453,Tabela3[],10,0)</f>
        <v>Geral</v>
      </c>
      <c r="L1453" t="e" cm="1">
        <f t="array" aca="1" ref="L1453" ca="1">IF(Tabela2[[#This Row],[PORTO]]=Tabela2[[#This Row],[DESTINO]],0,erro)</f>
        <v>#NAME?</v>
      </c>
      <c r="N1453">
        <f t="shared" ca="1" si="183"/>
        <v>3000</v>
      </c>
      <c r="O1453">
        <f t="shared" ca="1" si="184"/>
        <v>9</v>
      </c>
      <c r="P1453">
        <f t="shared" ca="1" si="185"/>
        <v>8</v>
      </c>
      <c r="Q1453">
        <f t="shared" ca="1" si="181"/>
        <v>5</v>
      </c>
      <c r="R1453">
        <f t="shared" ca="1" si="182"/>
        <v>16</v>
      </c>
    </row>
    <row r="1454" spans="1:18">
      <c r="A1454">
        <f ca="1">VLOOKUP(O1454,Tabela3[],2,0)</f>
        <v>2002</v>
      </c>
      <c r="B1454" t="str">
        <f ca="1">VLOOKUP(P1454,Tabela3[],4,0)</f>
        <v>MAIO</v>
      </c>
      <c r="C1454" t="str">
        <f ca="1">VLOOKUP(Q1454,Tabela3[],5,0)</f>
        <v>Alemanha</v>
      </c>
      <c r="D1454" t="str">
        <f ca="1">VLOOKUP(Q1454,Tabela3[],3,0)</f>
        <v>Volkswagen</v>
      </c>
      <c r="E1454" t="str">
        <f ca="1">IF(R1454=Q1454, (VLOOKUP(P1454+1,Tabela3[],5,0)),VLOOKUP(R1454,Tabela3[],5,0))</f>
        <v>China</v>
      </c>
      <c r="F1454" s="1">
        <f t="shared" ca="1" si="178"/>
        <v>37358</v>
      </c>
      <c r="G1454" s="1">
        <f t="shared" ca="1" si="179"/>
        <v>37364.68190532492</v>
      </c>
      <c r="H1454">
        <f t="shared" ca="1" si="180"/>
        <v>1</v>
      </c>
      <c r="I1454" t="str">
        <f ca="1">VLOOKUP(Q1454,Tabela3[],9,1)</f>
        <v>Warehouse Carriers </v>
      </c>
      <c r="J1454" t="str">
        <f ca="1">VLOOKUP(Q1454,Tabela3[],11,0)</f>
        <v>Cross CD (Saveiro)</v>
      </c>
      <c r="K1454" t="str">
        <f ca="1">VLOOKUP(Q1454,Tabela3[],10,0)</f>
        <v>Carros</v>
      </c>
      <c r="L1454" t="e" cm="1">
        <f t="array" aca="1" ref="L1454" ca="1">IF(Tabela2[[#This Row],[PORTO]]=Tabela2[[#This Row],[DESTINO]],0,erro)</f>
        <v>#NAME?</v>
      </c>
      <c r="N1454">
        <f t="shared" ca="1" si="183"/>
        <v>300</v>
      </c>
      <c r="O1454">
        <f t="shared" ca="1" si="184"/>
        <v>2</v>
      </c>
      <c r="P1454">
        <f t="shared" ca="1" si="185"/>
        <v>4</v>
      </c>
      <c r="Q1454">
        <f t="shared" ca="1" si="181"/>
        <v>6</v>
      </c>
      <c r="R1454">
        <f t="shared" ca="1" si="182"/>
        <v>1</v>
      </c>
    </row>
    <row r="1455" spans="1:18">
      <c r="A1455">
        <f ca="1">VLOOKUP(O1455,Tabela3[],2,0)</f>
        <v>2000</v>
      </c>
      <c r="B1455" t="str">
        <f ca="1">VLOOKUP(P1455,Tabela3[],4,0)</f>
        <v>MARÇO</v>
      </c>
      <c r="C1455" t="str">
        <f ca="1">VLOOKUP(Q1455,Tabela3[],5,0)</f>
        <v>Canadá</v>
      </c>
      <c r="D1455" t="str">
        <f ca="1">VLOOKUP(Q1455,Tabela3[],3,0)</f>
        <v>Shopify</v>
      </c>
      <c r="E1455" t="str">
        <f ca="1">IF(R1455=Q1455, (VLOOKUP(P1455+1,Tabela3[],5,0)),VLOOKUP(R1455,Tabela3[],5,0))</f>
        <v>Japão</v>
      </c>
      <c r="F1455" s="1">
        <f t="shared" ca="1" si="178"/>
        <v>36581</v>
      </c>
      <c r="G1455" s="1">
        <f t="shared" ca="1" si="179"/>
        <v>36590.729761579154</v>
      </c>
      <c r="H1455">
        <f t="shared" ca="1" si="180"/>
        <v>0</v>
      </c>
      <c r="I1455" t="str">
        <f ca="1">VLOOKUP(Q1455,Tabela3[],9,1)</f>
        <v>HMM Southampton</v>
      </c>
      <c r="J1455" t="str">
        <f ca="1">VLOOKUP(Q1455,Tabela3[],11,0)</f>
        <v>TORRADORES DE CAFÉ</v>
      </c>
      <c r="K1455" t="str">
        <f ca="1">VLOOKUP(Q1455,Tabela3[],10,0)</f>
        <v>Geral</v>
      </c>
      <c r="L1455" t="e" cm="1">
        <f t="array" aca="1" ref="L1455" ca="1">IF(Tabela2[[#This Row],[PORTO]]=Tabela2[[#This Row],[DESTINO]],0,erro)</f>
        <v>#NAME?</v>
      </c>
      <c r="N1455">
        <f t="shared" ca="1" si="183"/>
        <v>3000</v>
      </c>
      <c r="O1455">
        <f t="shared" ca="1" si="184"/>
        <v>0</v>
      </c>
      <c r="P1455">
        <f t="shared" ca="1" si="185"/>
        <v>2</v>
      </c>
      <c r="Q1455">
        <f t="shared" ca="1" si="181"/>
        <v>33</v>
      </c>
      <c r="R1455">
        <f t="shared" ca="1" si="182"/>
        <v>10</v>
      </c>
    </row>
    <row r="1456" spans="1:18">
      <c r="A1456">
        <f ca="1">VLOOKUP(O1456,Tabela3[],2,0)</f>
        <v>2009</v>
      </c>
      <c r="B1456" t="str">
        <f ca="1">VLOOKUP(P1456,Tabela3[],4,0)</f>
        <v>NOVEMBRO</v>
      </c>
      <c r="C1456" t="str">
        <f ca="1">VLOOKUP(Q1456,Tabela3[],5,0)</f>
        <v>Estados Unidos</v>
      </c>
      <c r="D1456" t="str">
        <f ca="1">VLOOKUP(Q1456,Tabela3[],3,0)</f>
        <v>Amazon</v>
      </c>
      <c r="E1456" t="str">
        <f ca="1">IF(R1456=Q1456, (VLOOKUP(P1456+1,Tabela3[],5,0)),VLOOKUP(R1456,Tabela3[],5,0))</f>
        <v>Coréia do Sul</v>
      </c>
      <c r="F1456" s="1">
        <f t="shared" ca="1" si="178"/>
        <v>40107</v>
      </c>
      <c r="G1456" s="1">
        <f t="shared" ca="1" si="179"/>
        <v>40116.657706287282</v>
      </c>
      <c r="H1456">
        <f t="shared" ca="1" si="180"/>
        <v>0</v>
      </c>
      <c r="I1456" t="str">
        <f ca="1">VLOOKUP(Q1456,Tabela3[],9,1)</f>
        <v>HMM Algeciras</v>
      </c>
      <c r="J1456" t="str">
        <f ca="1">VLOOKUP(Q1456,Tabela3[],11,0)</f>
        <v>Colchão Baby Light D18</v>
      </c>
      <c r="K1456" t="str">
        <f ca="1">VLOOKUP(Q1456,Tabela3[],10,0)</f>
        <v>Geral</v>
      </c>
      <c r="L1456" t="e" cm="1">
        <f t="array" aca="1" ref="L1456" ca="1">IF(Tabela2[[#This Row],[PORTO]]=Tabela2[[#This Row],[DESTINO]],0,erro)</f>
        <v>#NAME?</v>
      </c>
      <c r="N1456">
        <f t="shared" ca="1" si="183"/>
        <v>3000</v>
      </c>
      <c r="O1456">
        <f t="shared" ca="1" si="184"/>
        <v>9</v>
      </c>
      <c r="P1456">
        <f t="shared" ca="1" si="185"/>
        <v>10</v>
      </c>
      <c r="Q1456">
        <f t="shared" ca="1" si="181"/>
        <v>4</v>
      </c>
      <c r="R1456">
        <f t="shared" ca="1" si="182"/>
        <v>13</v>
      </c>
    </row>
    <row r="1457" spans="1:18">
      <c r="A1457">
        <f ca="1">VLOOKUP(O1457,Tabela3[],2,0)</f>
        <v>2001</v>
      </c>
      <c r="B1457" t="str">
        <f ca="1">VLOOKUP(P1457,Tabela3[],4,0)</f>
        <v>JANEIRO</v>
      </c>
      <c r="C1457" t="str">
        <f ca="1">VLOOKUP(Q1457,Tabela3[],5,0)</f>
        <v>Alemanha</v>
      </c>
      <c r="D1457" t="str">
        <f ca="1">VLOOKUP(Q1457,Tabela3[],3,0)</f>
        <v>Volkswagen</v>
      </c>
      <c r="E1457" t="str">
        <f ca="1">IF(R1457=Q1457, (VLOOKUP(P1457+1,Tabela3[],5,0)),VLOOKUP(R1457,Tabela3[],5,0))</f>
        <v>Holanda</v>
      </c>
      <c r="F1457" s="1">
        <f t="shared" ca="1" si="178"/>
        <v>36905</v>
      </c>
      <c r="G1457" s="1">
        <f t="shared" ca="1" si="179"/>
        <v>36907.714665030318</v>
      </c>
      <c r="H1457">
        <f t="shared" ca="1" si="180"/>
        <v>1</v>
      </c>
      <c r="I1457" t="str">
        <f ca="1">VLOOKUP(Q1457,Tabela3[],9,1)</f>
        <v>Warehouse Carriers </v>
      </c>
      <c r="J1457" t="str">
        <f ca="1">VLOOKUP(Q1457,Tabela3[],11,0)</f>
        <v>GLI 350 TSI (Jetta)</v>
      </c>
      <c r="K1457" t="str">
        <f ca="1">VLOOKUP(Q1457,Tabela3[],10,0)</f>
        <v>Carros</v>
      </c>
      <c r="L1457" t="e" cm="1">
        <f t="array" aca="1" ref="L1457" ca="1">IF(Tabela2[[#This Row],[PORTO]]=Tabela2[[#This Row],[DESTINO]],0,erro)</f>
        <v>#NAME?</v>
      </c>
      <c r="N1457">
        <f t="shared" ca="1" si="183"/>
        <v>300</v>
      </c>
      <c r="O1457">
        <f t="shared" ca="1" si="184"/>
        <v>1</v>
      </c>
      <c r="P1457">
        <f t="shared" ca="1" si="185"/>
        <v>0</v>
      </c>
      <c r="Q1457">
        <f t="shared" ca="1" si="181"/>
        <v>8</v>
      </c>
      <c r="R1457">
        <f t="shared" ca="1" si="182"/>
        <v>15</v>
      </c>
    </row>
    <row r="1458" spans="1:18">
      <c r="A1458">
        <f ca="1">VLOOKUP(O1458,Tabela3[],2,0)</f>
        <v>2006</v>
      </c>
      <c r="B1458" t="str">
        <f ca="1">VLOOKUP(P1458,Tabela3[],4,0)</f>
        <v>JANEIRO</v>
      </c>
      <c r="C1458" t="str">
        <f ca="1">VLOOKUP(Q1458,Tabela3[],5,0)</f>
        <v>India</v>
      </c>
      <c r="D1458" t="str">
        <f ca="1">VLOOKUP(Q1458,Tabela3[],3,0)</f>
        <v>Reliance Industries</v>
      </c>
      <c r="E1458" t="str">
        <f ca="1">IF(R1458=Q1458, (VLOOKUP(P1458+1,Tabela3[],5,0)),VLOOKUP(R1458,Tabela3[],5,0))</f>
        <v>Holanda</v>
      </c>
      <c r="F1458" s="1">
        <f t="shared" ca="1" si="178"/>
        <v>39078</v>
      </c>
      <c r="G1458" s="1">
        <f t="shared" ca="1" si="179"/>
        <v>39085.407553518948</v>
      </c>
      <c r="H1458">
        <f t="shared" ca="1" si="180"/>
        <v>0</v>
      </c>
      <c r="I1458" t="str">
        <f ca="1">VLOOKUP(Q1458,Tabela3[],9,1)</f>
        <v>Tanker</v>
      </c>
      <c r="J1458" t="str">
        <f ca="1">VLOOKUP(Q1458,Tabela3[],11,0)</f>
        <v>Polipropileno</v>
      </c>
      <c r="K1458" t="str">
        <f ca="1">VLOOKUP(Q1458,Tabela3[],10,0)</f>
        <v>Petroquimicos</v>
      </c>
      <c r="L1458" t="e" cm="1">
        <f t="array" aca="1" ref="L1458" ca="1">IF(Tabela2[[#This Row],[PORTO]]=Tabela2[[#This Row],[DESTINO]],0,erro)</f>
        <v>#NAME?</v>
      </c>
      <c r="N1458">
        <f t="shared" ca="1" si="183"/>
        <v>0</v>
      </c>
      <c r="O1458">
        <f t="shared" ca="1" si="184"/>
        <v>6</v>
      </c>
      <c r="P1458">
        <f t="shared" ca="1" si="185"/>
        <v>12</v>
      </c>
      <c r="Q1458">
        <f t="shared" ca="1" si="181"/>
        <v>30</v>
      </c>
      <c r="R1458">
        <f t="shared" ca="1" si="182"/>
        <v>17</v>
      </c>
    </row>
    <row r="1459" spans="1:18">
      <c r="A1459">
        <f ca="1">VLOOKUP(O1459,Tabela3[],2,0)</f>
        <v>2000</v>
      </c>
      <c r="B1459" t="str">
        <f ca="1">VLOOKUP(P1459,Tabela3[],4,0)</f>
        <v>OUTUBRO</v>
      </c>
      <c r="C1459" t="str">
        <f ca="1">VLOOKUP(Q1459,Tabela3[],5,0)</f>
        <v>França</v>
      </c>
      <c r="D1459" t="str">
        <f ca="1">VLOOKUP(Q1459,Tabela3[],3,0)</f>
        <v> LVMH</v>
      </c>
      <c r="E1459" t="str">
        <f ca="1">IF(R1459=Q1459, (VLOOKUP(P1459+1,Tabela3[],5,0)),VLOOKUP(R1459,Tabela3[],5,0))</f>
        <v>Japão</v>
      </c>
      <c r="F1459" s="1">
        <f t="shared" ca="1" si="178"/>
        <v>36774</v>
      </c>
      <c r="G1459" s="1">
        <f t="shared" ca="1" si="179"/>
        <v>36780.663545007686</v>
      </c>
      <c r="H1459">
        <f t="shared" ca="1" si="180"/>
        <v>0</v>
      </c>
      <c r="I1459" t="str">
        <f ca="1">VLOOKUP(Q1459,Tabela3[],9,1)</f>
        <v>Emma Maersk</v>
      </c>
      <c r="J1459" t="str">
        <f ca="1">VLOOKUP(Q1459,Tabela3[],11,0)</f>
        <v>Clos Des Lambrys</v>
      </c>
      <c r="K1459" t="str">
        <f ca="1">VLOOKUP(Q1459,Tabela3[],10,0)</f>
        <v>Tecido</v>
      </c>
      <c r="L1459" t="e" cm="1">
        <f t="array" aca="1" ref="L1459" ca="1">IF(Tabela2[[#This Row],[PORTO]]=Tabela2[[#This Row],[DESTINO]],0,erro)</f>
        <v>#NAME?</v>
      </c>
      <c r="N1459">
        <f t="shared" ca="1" si="183"/>
        <v>42000</v>
      </c>
      <c r="O1459">
        <f t="shared" ca="1" si="184"/>
        <v>0</v>
      </c>
      <c r="P1459">
        <f t="shared" ca="1" si="185"/>
        <v>9</v>
      </c>
      <c r="Q1459">
        <f t="shared" ca="1" si="181"/>
        <v>21</v>
      </c>
      <c r="R1459">
        <f t="shared" ca="1" si="182"/>
        <v>10</v>
      </c>
    </row>
    <row r="1460" spans="1:18">
      <c r="A1460">
        <f ca="1">VLOOKUP(O1460,Tabela3[],2,0)</f>
        <v>2006</v>
      </c>
      <c r="B1460" t="str">
        <f ca="1">VLOOKUP(P1460,Tabela3[],4,0)</f>
        <v>JULHO</v>
      </c>
      <c r="C1460" t="str">
        <f ca="1">VLOOKUP(Q1460,Tabela3[],5,0)</f>
        <v>França</v>
      </c>
      <c r="D1460" t="str">
        <f ca="1">VLOOKUP(Q1460,Tabela3[],3,0)</f>
        <v> LVMH</v>
      </c>
      <c r="E1460" t="str">
        <f ca="1">IF(R1460=Q1460, (VLOOKUP(P1460+1,Tabela3[],5,0)),VLOOKUP(R1460,Tabela3[],5,0))</f>
        <v>Estados Unidos</v>
      </c>
      <c r="F1460" s="1">
        <f t="shared" ca="1" si="178"/>
        <v>38879</v>
      </c>
      <c r="G1460" s="1">
        <f t="shared" ca="1" si="179"/>
        <v>38883.963657496752</v>
      </c>
      <c r="H1460">
        <f t="shared" ca="1" si="180"/>
        <v>1</v>
      </c>
      <c r="I1460" t="str">
        <f ca="1">VLOOKUP(Q1460,Tabela3[],9,1)</f>
        <v>Emma Maersk</v>
      </c>
      <c r="J1460" t="str">
        <f ca="1">VLOOKUP(Q1460,Tabela3[],11,0)</f>
        <v>Clos Des Lambrys</v>
      </c>
      <c r="K1460" t="str">
        <f ca="1">VLOOKUP(Q1460,Tabela3[],10,0)</f>
        <v>Tecido</v>
      </c>
      <c r="L1460" t="e" cm="1">
        <f t="array" aca="1" ref="L1460" ca="1">IF(Tabela2[[#This Row],[PORTO]]=Tabela2[[#This Row],[DESTINO]],0,erro)</f>
        <v>#NAME?</v>
      </c>
      <c r="N1460">
        <f t="shared" ca="1" si="183"/>
        <v>18000</v>
      </c>
      <c r="O1460">
        <f t="shared" ca="1" si="184"/>
        <v>6</v>
      </c>
      <c r="P1460">
        <f t="shared" ca="1" si="185"/>
        <v>6</v>
      </c>
      <c r="Q1460">
        <f t="shared" ca="1" si="181"/>
        <v>21</v>
      </c>
      <c r="R1460">
        <f t="shared" ca="1" si="182"/>
        <v>5</v>
      </c>
    </row>
    <row r="1461" spans="1:18">
      <c r="A1461">
        <f ca="1">VLOOKUP(O1461,Tabela3[],2,0)</f>
        <v>2006</v>
      </c>
      <c r="B1461" t="str">
        <f ca="1">VLOOKUP(P1461,Tabela3[],4,0)</f>
        <v>AGOSTO</v>
      </c>
      <c r="C1461" t="str">
        <f ca="1">VLOOKUP(Q1461,Tabela3[],5,0)</f>
        <v>Alemanha</v>
      </c>
      <c r="D1461" t="str">
        <f ca="1">VLOOKUP(Q1461,Tabela3[],3,0)</f>
        <v>Volkswagen</v>
      </c>
      <c r="E1461" t="str">
        <f ca="1">IF(R1461=Q1461, (VLOOKUP(P1461+1,Tabela3[],5,0)),VLOOKUP(R1461,Tabela3[],5,0))</f>
        <v>Estados Unidos</v>
      </c>
      <c r="F1461" s="1">
        <f t="shared" ca="1" si="178"/>
        <v>38910</v>
      </c>
      <c r="G1461" s="1">
        <f t="shared" ca="1" si="179"/>
        <v>38915.03610720078</v>
      </c>
      <c r="H1461">
        <f t="shared" ca="1" si="180"/>
        <v>1</v>
      </c>
      <c r="I1461" t="str">
        <f ca="1">VLOOKUP(Q1461,Tabela3[],9,1)</f>
        <v>Warehouse Carriers </v>
      </c>
      <c r="J1461" t="str">
        <f ca="1">VLOOKUP(Q1461,Tabela3[],11,0)</f>
        <v>GLI 350 TSI (Jetta)</v>
      </c>
      <c r="K1461" t="str">
        <f ca="1">VLOOKUP(Q1461,Tabela3[],10,0)</f>
        <v>Carros</v>
      </c>
      <c r="L1461" t="e" cm="1">
        <f t="array" aca="1" ref="L1461" ca="1">IF(Tabela2[[#This Row],[PORTO]]=Tabela2[[#This Row],[DESTINO]],0,erro)</f>
        <v>#NAME?</v>
      </c>
      <c r="N1461">
        <f t="shared" ca="1" si="183"/>
        <v>400</v>
      </c>
      <c r="O1461">
        <f t="shared" ca="1" si="184"/>
        <v>6</v>
      </c>
      <c r="P1461">
        <f t="shared" ca="1" si="185"/>
        <v>7</v>
      </c>
      <c r="Q1461">
        <f t="shared" ca="1" si="181"/>
        <v>8</v>
      </c>
      <c r="R1461">
        <f t="shared" ca="1" si="182"/>
        <v>4</v>
      </c>
    </row>
    <row r="1462" spans="1:18">
      <c r="A1462">
        <f ca="1">VLOOKUP(O1462,Tabela3[],2,0)</f>
        <v>2009</v>
      </c>
      <c r="B1462" t="str">
        <f ca="1">VLOOKUP(P1462,Tabela3[],4,0)</f>
        <v>SETEMBRO</v>
      </c>
      <c r="C1462" t="str">
        <f ca="1">VLOOKUP(Q1462,Tabela3[],5,0)</f>
        <v>Japão</v>
      </c>
      <c r="D1462" t="str">
        <f ca="1">VLOOKUP(Q1462,Tabela3[],3,0)</f>
        <v>Toyota</v>
      </c>
      <c r="E1462" t="str">
        <f ca="1">IF(R1462=Q1462, (VLOOKUP(P1462+1,Tabela3[],5,0)),VLOOKUP(R1462,Tabela3[],5,0))</f>
        <v>França</v>
      </c>
      <c r="F1462" s="1">
        <f t="shared" ca="1" si="178"/>
        <v>40050</v>
      </c>
      <c r="G1462" s="1">
        <f t="shared" ca="1" si="179"/>
        <v>40052.203422729435</v>
      </c>
      <c r="H1462">
        <f t="shared" ca="1" si="180"/>
        <v>1</v>
      </c>
      <c r="I1462" t="str">
        <f ca="1">VLOOKUP(Q1462,Tabela3[],9,1)</f>
        <v>Trailer Carriers</v>
      </c>
      <c r="J1462" t="str">
        <f ca="1">VLOOKUP(Q1462,Tabela3[],11,0)</f>
        <v>COROLLA CROSS XR</v>
      </c>
      <c r="K1462" t="str">
        <f ca="1">VLOOKUP(Q1462,Tabela3[],10,0)</f>
        <v>Carros</v>
      </c>
      <c r="L1462" t="e" cm="1">
        <f t="array" aca="1" ref="L1462" ca="1">IF(Tabela2[[#This Row],[PORTO]]=Tabela2[[#This Row],[DESTINO]],0,erro)</f>
        <v>#NAME?</v>
      </c>
      <c r="N1462">
        <f t="shared" ca="1" si="183"/>
        <v>100</v>
      </c>
      <c r="O1462">
        <f t="shared" ca="1" si="184"/>
        <v>9</v>
      </c>
      <c r="P1462">
        <f t="shared" ca="1" si="185"/>
        <v>8</v>
      </c>
      <c r="Q1462">
        <f t="shared" ca="1" si="181"/>
        <v>11</v>
      </c>
      <c r="R1462">
        <f t="shared" ca="1" si="182"/>
        <v>22</v>
      </c>
    </row>
    <row r="1463" spans="1:18">
      <c r="A1463">
        <f ca="1">VLOOKUP(O1463,Tabela3[],2,0)</f>
        <v>2003</v>
      </c>
      <c r="B1463" t="str">
        <f ca="1">VLOOKUP(P1463,Tabela3[],4,0)</f>
        <v>DEZEMBRO</v>
      </c>
      <c r="C1463" t="str">
        <f ca="1">VLOOKUP(Q1463,Tabela3[],5,0)</f>
        <v>Estados Unidos</v>
      </c>
      <c r="D1463" t="str">
        <f ca="1">VLOOKUP(Q1463,Tabela3[],3,0)</f>
        <v>Amazon</v>
      </c>
      <c r="E1463" t="str">
        <f ca="1">IF(R1463=Q1463, (VLOOKUP(P1463+1,Tabela3[],5,0)),VLOOKUP(R1463,Tabela3[],5,0))</f>
        <v>Japão</v>
      </c>
      <c r="F1463" s="1">
        <f t="shared" ca="1" si="178"/>
        <v>37946</v>
      </c>
      <c r="G1463" s="1">
        <f t="shared" ca="1" si="179"/>
        <v>37948.368997502475</v>
      </c>
      <c r="H1463">
        <f t="shared" ca="1" si="180"/>
        <v>1</v>
      </c>
      <c r="I1463" t="str">
        <f ca="1">VLOOKUP(Q1463,Tabela3[],9,1)</f>
        <v>HMM Algeciras</v>
      </c>
      <c r="J1463" t="str">
        <f ca="1">VLOOKUP(Q1463,Tabela3[],11,0)</f>
        <v>Travesseiro Toque de Pluma</v>
      </c>
      <c r="K1463" t="str">
        <f ca="1">VLOOKUP(Q1463,Tabela3[],10,0)</f>
        <v>Geral</v>
      </c>
      <c r="L1463" t="e" cm="1">
        <f t="array" aca="1" ref="L1463" ca="1">IF(Tabela2[[#This Row],[PORTO]]=Tabela2[[#This Row],[DESTINO]],0,erro)</f>
        <v>#NAME?</v>
      </c>
      <c r="N1463">
        <f t="shared" ca="1" si="183"/>
        <v>5000</v>
      </c>
      <c r="O1463">
        <f t="shared" ca="1" si="184"/>
        <v>3</v>
      </c>
      <c r="P1463">
        <f t="shared" ca="1" si="185"/>
        <v>11</v>
      </c>
      <c r="Q1463">
        <f t="shared" ca="1" si="181"/>
        <v>5</v>
      </c>
      <c r="R1463">
        <f t="shared" ca="1" si="182"/>
        <v>10</v>
      </c>
    </row>
    <row r="1464" spans="1:18">
      <c r="A1464">
        <f ca="1">VLOOKUP(O1464,Tabela3[],2,0)</f>
        <v>2005</v>
      </c>
      <c r="B1464" t="str">
        <f ca="1">VLOOKUP(P1464,Tabela3[],4,0)</f>
        <v>JANEIRO</v>
      </c>
      <c r="C1464" t="str">
        <f ca="1">VLOOKUP(Q1464,Tabela3[],5,0)</f>
        <v>China</v>
      </c>
      <c r="D1464" t="str">
        <f ca="1">VLOOKUP(Q1464,Tabela3[],3,0)</f>
        <v>Alibaba Group</v>
      </c>
      <c r="E1464" t="str">
        <f ca="1">IF(R1464=Q1464, (VLOOKUP(P1464+1,Tabela3[],5,0)),VLOOKUP(R1464,Tabela3[],5,0))</f>
        <v>Japão</v>
      </c>
      <c r="F1464" s="1">
        <f t="shared" ca="1" si="178"/>
        <v>38377</v>
      </c>
      <c r="G1464" s="1">
        <f t="shared" ca="1" si="179"/>
        <v>38380.245532600537</v>
      </c>
      <c r="H1464">
        <f t="shared" ca="1" si="180"/>
        <v>1</v>
      </c>
      <c r="I1464" t="str">
        <f ca="1">VLOOKUP(Q1464,Tabela3[],9,1)</f>
        <v>HMM St Petersburg</v>
      </c>
      <c r="J1464" t="str">
        <f ca="1">VLOOKUP(Q1464,Tabela3[],11,0)</f>
        <v>Ar Condicionado 18000</v>
      </c>
      <c r="K1464" t="str">
        <f ca="1">VLOOKUP(Q1464,Tabela3[],10,0)</f>
        <v>Eletrônicos</v>
      </c>
      <c r="L1464" t="e" cm="1">
        <f t="array" aca="1" ref="L1464" ca="1">IF(Tabela2[[#This Row],[PORTO]]=Tabela2[[#This Row],[DESTINO]],0,erro)</f>
        <v>#NAME?</v>
      </c>
      <c r="N1464">
        <f t="shared" ca="1" si="183"/>
        <v>500</v>
      </c>
      <c r="O1464">
        <f t="shared" ca="1" si="184"/>
        <v>5</v>
      </c>
      <c r="P1464">
        <f t="shared" ca="1" si="185"/>
        <v>0</v>
      </c>
      <c r="Q1464">
        <f t="shared" ca="1" si="181"/>
        <v>2</v>
      </c>
      <c r="R1464">
        <f t="shared" ca="1" si="182"/>
        <v>9</v>
      </c>
    </row>
    <row r="1465" spans="1:18">
      <c r="A1465">
        <f ca="1">VLOOKUP(O1465,Tabela3[],2,0)</f>
        <v>2006</v>
      </c>
      <c r="B1465" t="str">
        <f ca="1">VLOOKUP(P1465,Tabela3[],4,0)</f>
        <v>MAIO</v>
      </c>
      <c r="C1465" t="str">
        <f ca="1">VLOOKUP(Q1465,Tabela3[],5,0)</f>
        <v>Estados Unidos</v>
      </c>
      <c r="D1465" t="str">
        <f ca="1">VLOOKUP(Q1465,Tabela3[],3,0)</f>
        <v>Amazon</v>
      </c>
      <c r="E1465" t="str">
        <f ca="1">IF(R1465=Q1465, (VLOOKUP(P1465+1,Tabela3[],5,0)),VLOOKUP(R1465,Tabela3[],5,0))</f>
        <v>Itália</v>
      </c>
      <c r="F1465" s="1">
        <f t="shared" ca="1" si="178"/>
        <v>38817</v>
      </c>
      <c r="G1465" s="1">
        <f t="shared" ca="1" si="179"/>
        <v>38822.387288668324</v>
      </c>
      <c r="H1465">
        <f t="shared" ca="1" si="180"/>
        <v>1</v>
      </c>
      <c r="I1465" t="str">
        <f ca="1">VLOOKUP(Q1465,Tabela3[],9,1)</f>
        <v>HMM Algeciras</v>
      </c>
      <c r="J1465" t="str">
        <f ca="1">VLOOKUP(Q1465,Tabela3[],11,0)</f>
        <v>Escrivaninha Trevalla</v>
      </c>
      <c r="K1465" t="str">
        <f ca="1">VLOOKUP(Q1465,Tabela3[],10,0)</f>
        <v>Geral</v>
      </c>
      <c r="L1465" t="e" cm="1">
        <f t="array" aca="1" ref="L1465" ca="1">IF(Tabela2[[#This Row],[PORTO]]=Tabela2[[#This Row],[DESTINO]],0,erro)</f>
        <v>#NAME?</v>
      </c>
      <c r="N1465">
        <f t="shared" ca="1" si="183"/>
        <v>2000</v>
      </c>
      <c r="O1465">
        <f t="shared" ca="1" si="184"/>
        <v>6</v>
      </c>
      <c r="P1465">
        <f t="shared" ca="1" si="185"/>
        <v>4</v>
      </c>
      <c r="Q1465">
        <f t="shared" ca="1" si="181"/>
        <v>3</v>
      </c>
      <c r="R1465">
        <f t="shared" ca="1" si="182"/>
        <v>18</v>
      </c>
    </row>
    <row r="1466" spans="1:18">
      <c r="A1466">
        <f ca="1">VLOOKUP(O1466,Tabela3[],2,0)</f>
        <v>2005</v>
      </c>
      <c r="B1466" t="str">
        <f ca="1">VLOOKUP(P1466,Tabela3[],4,0)</f>
        <v>DEZEMBRO</v>
      </c>
      <c r="C1466" t="str">
        <f ca="1">VLOOKUP(Q1466,Tabela3[],5,0)</f>
        <v>Holanda</v>
      </c>
      <c r="D1466" t="str">
        <f ca="1">VLOOKUP(Q1466,Tabela3[],3,0)</f>
        <v>Shell</v>
      </c>
      <c r="E1466" t="str">
        <f ca="1">IF(R1466=Q1466, (VLOOKUP(P1466+1,Tabela3[],5,0)),VLOOKUP(R1466,Tabela3[],5,0))</f>
        <v>França</v>
      </c>
      <c r="F1466" s="1">
        <f t="shared" ca="1" si="178"/>
        <v>38671</v>
      </c>
      <c r="G1466" s="1">
        <f t="shared" ca="1" si="179"/>
        <v>38679.260476672134</v>
      </c>
      <c r="H1466">
        <f t="shared" ca="1" si="180"/>
        <v>1</v>
      </c>
      <c r="I1466" t="str">
        <f ca="1">VLOOKUP(Q1466,Tabela3[],9,1)</f>
        <v>AbQaiq</v>
      </c>
      <c r="J1466" t="str">
        <f ca="1">VLOOKUP(Q1466,Tabela3[],11,0)</f>
        <v>Gasolina</v>
      </c>
      <c r="K1466" t="str">
        <f ca="1">VLOOKUP(Q1466,Tabela3[],10,0)</f>
        <v>Petróleo</v>
      </c>
      <c r="L1466" t="e" cm="1">
        <f t="array" aca="1" ref="L1466" ca="1">IF(Tabela2[[#This Row],[PORTO]]=Tabela2[[#This Row],[DESTINO]],0,erro)</f>
        <v>#NAME?</v>
      </c>
      <c r="N1466">
        <f t="shared" ca="1" si="183"/>
        <v>77000</v>
      </c>
      <c r="O1466">
        <f t="shared" ca="1" si="184"/>
        <v>5</v>
      </c>
      <c r="P1466">
        <f t="shared" ca="1" si="185"/>
        <v>11</v>
      </c>
      <c r="Q1466">
        <f t="shared" ca="1" si="181"/>
        <v>16</v>
      </c>
      <c r="R1466">
        <f t="shared" ca="1" si="182"/>
        <v>21</v>
      </c>
    </row>
    <row r="1467" spans="1:18">
      <c r="A1467">
        <f ca="1">VLOOKUP(O1467,Tabela3[],2,0)</f>
        <v>2007</v>
      </c>
      <c r="B1467" t="str">
        <f ca="1">VLOOKUP(P1467,Tabela3[],4,0)</f>
        <v>JANEIRO</v>
      </c>
      <c r="C1467" t="str">
        <f ca="1">VLOOKUP(Q1467,Tabela3[],5,0)</f>
        <v>China</v>
      </c>
      <c r="D1467" t="str">
        <f ca="1">VLOOKUP(Q1467,Tabela3[],3,0)</f>
        <v>Alibaba Group</v>
      </c>
      <c r="E1467" t="str">
        <f ca="1">IF(R1467=Q1467, (VLOOKUP(P1467+1,Tabela3[],5,0)),VLOOKUP(R1467,Tabela3[],5,0))</f>
        <v>Coréia do Sul</v>
      </c>
      <c r="F1467" s="1">
        <f t="shared" ca="1" si="178"/>
        <v>39095</v>
      </c>
      <c r="G1467" s="1">
        <f t="shared" ca="1" si="179"/>
        <v>39097.677082682349</v>
      </c>
      <c r="H1467">
        <f t="shared" ca="1" si="180"/>
        <v>1</v>
      </c>
      <c r="I1467" t="str">
        <f ca="1">VLOOKUP(Q1467,Tabela3[],9,1)</f>
        <v>HMM St Petersburg</v>
      </c>
      <c r="J1467" t="str">
        <f ca="1">VLOOKUP(Q1467,Tabela3[],11,0)</f>
        <v>Serração Portatil</v>
      </c>
      <c r="K1467" t="str">
        <f ca="1">VLOOKUP(Q1467,Tabela3[],10,0)</f>
        <v>Maquinário</v>
      </c>
      <c r="L1467" t="e" cm="1">
        <f t="array" aca="1" ref="L1467" ca="1">IF(Tabela2[[#This Row],[PORTO]]=Tabela2[[#This Row],[DESTINO]],0,erro)</f>
        <v>#NAME?</v>
      </c>
      <c r="N1467">
        <f t="shared" ca="1" si="183"/>
        <v>50</v>
      </c>
      <c r="O1467">
        <f t="shared" ca="1" si="184"/>
        <v>7</v>
      </c>
      <c r="P1467">
        <f t="shared" ca="1" si="185"/>
        <v>0</v>
      </c>
      <c r="Q1467">
        <f t="shared" ca="1" si="181"/>
        <v>0</v>
      </c>
      <c r="R1467">
        <f t="shared" ca="1" si="182"/>
        <v>13</v>
      </c>
    </row>
    <row r="1468" spans="1:18">
      <c r="A1468">
        <f ca="1">VLOOKUP(O1468,Tabela3[],2,0)</f>
        <v>2002</v>
      </c>
      <c r="B1468" t="str">
        <f ca="1">VLOOKUP(P1468,Tabela3[],4,0)</f>
        <v>SETEMBRO</v>
      </c>
      <c r="C1468" t="str">
        <f ca="1">VLOOKUP(Q1468,Tabela3[],5,0)</f>
        <v>Brasil</v>
      </c>
      <c r="D1468" t="str">
        <f ca="1">VLOOKUP(Q1468,Tabela3[],3,0)</f>
        <v>VALE</v>
      </c>
      <c r="E1468" t="str">
        <f ca="1">IF(R1468=Q1468, (VLOOKUP(P1468+1,Tabela3[],5,0)),VLOOKUP(R1468,Tabela3[],5,0))</f>
        <v>Reino Unido</v>
      </c>
      <c r="F1468" s="1">
        <f t="shared" ca="1" si="178"/>
        <v>37488</v>
      </c>
      <c r="G1468" s="1">
        <f t="shared" ca="1" si="179"/>
        <v>37494.816799591252</v>
      </c>
      <c r="H1468">
        <f t="shared" ca="1" si="180"/>
        <v>0</v>
      </c>
      <c r="I1468" t="str">
        <f ca="1">VLOOKUP(Q1468,Tabela3[],9,1)</f>
        <v>Lan Hua Hai</v>
      </c>
      <c r="J1468" t="str">
        <f ca="1">VLOOKUP(Q1468,Tabela3[],11,0)</f>
        <v>Bauxita</v>
      </c>
      <c r="K1468" t="str">
        <f ca="1">VLOOKUP(Q1468,Tabela3[],10,0)</f>
        <v>Minério</v>
      </c>
      <c r="L1468" t="e" cm="1">
        <f t="array" aca="1" ref="L1468" ca="1">IF(Tabela2[[#This Row],[PORTO]]=Tabela2[[#This Row],[DESTINO]],0,erro)</f>
        <v>#NAME?</v>
      </c>
      <c r="N1468">
        <f t="shared" ca="1" si="183"/>
        <v>0</v>
      </c>
      <c r="O1468">
        <f t="shared" ca="1" si="184"/>
        <v>2</v>
      </c>
      <c r="P1468">
        <f t="shared" ca="1" si="185"/>
        <v>8</v>
      </c>
      <c r="Q1468">
        <f t="shared" ca="1" si="181"/>
        <v>28</v>
      </c>
      <c r="R1468">
        <f t="shared" ca="1" si="182"/>
        <v>24</v>
      </c>
    </row>
    <row r="1469" spans="1:18">
      <c r="A1469">
        <f ca="1">VLOOKUP(O1469,Tabela3[],2,0)</f>
        <v>2004</v>
      </c>
      <c r="B1469" t="str">
        <f ca="1">VLOOKUP(P1469,Tabela3[],4,0)</f>
        <v>DEZEMBRO</v>
      </c>
      <c r="C1469" t="str">
        <f ca="1">VLOOKUP(Q1469,Tabela3[],5,0)</f>
        <v>Reino Unido</v>
      </c>
      <c r="D1469" t="str">
        <f ca="1">VLOOKUP(Q1469,Tabela3[],3,0)</f>
        <v>Unilever</v>
      </c>
      <c r="E1469" t="str">
        <f ca="1">IF(R1469=Q1469, (VLOOKUP(P1469+1,Tabela3[],5,0)),VLOOKUP(R1469,Tabela3[],5,0))</f>
        <v>Estados Unidos</v>
      </c>
      <c r="F1469" s="1">
        <f t="shared" ca="1" si="178"/>
        <v>38317</v>
      </c>
      <c r="G1469" s="1">
        <f t="shared" ca="1" si="179"/>
        <v>38325.881665025197</v>
      </c>
      <c r="H1469">
        <f t="shared" ca="1" si="180"/>
        <v>1</v>
      </c>
      <c r="I1469" t="str">
        <f ca="1">VLOOKUP(Q1469,Tabela3[],9,1)</f>
        <v>HMM Helsinki</v>
      </c>
      <c r="J1469" t="str">
        <f ca="1">VLOOKUP(Q1469,Tabela3[],11,0)</f>
        <v xml:space="preserve">Shampoo </v>
      </c>
      <c r="K1469" t="str">
        <f ca="1">VLOOKUP(Q1469,Tabela3[],10,0)</f>
        <v>Quimico</v>
      </c>
      <c r="L1469" t="e" cm="1">
        <f t="array" aca="1" ref="L1469" ca="1">IF(Tabela2[[#This Row],[PORTO]]=Tabela2[[#This Row],[DESTINO]],0,erro)</f>
        <v>#NAME?</v>
      </c>
      <c r="N1469">
        <f t="shared" ca="1" si="183"/>
        <v>1040000</v>
      </c>
      <c r="O1469">
        <f t="shared" ca="1" si="184"/>
        <v>4</v>
      </c>
      <c r="P1469">
        <f t="shared" ca="1" si="185"/>
        <v>11</v>
      </c>
      <c r="Q1469">
        <f t="shared" ca="1" si="181"/>
        <v>24</v>
      </c>
      <c r="R1469">
        <f t="shared" ca="1" si="182"/>
        <v>5</v>
      </c>
    </row>
    <row r="1470" spans="1:18">
      <c r="A1470">
        <f ca="1">VLOOKUP(O1470,Tabela3[],2,0)</f>
        <v>2006</v>
      </c>
      <c r="B1470" t="str">
        <f ca="1">VLOOKUP(P1470,Tabela3[],4,0)</f>
        <v>JANEIRO</v>
      </c>
      <c r="C1470" t="str">
        <f ca="1">VLOOKUP(Q1470,Tabela3[],5,0)</f>
        <v>Japão</v>
      </c>
      <c r="D1470" t="str">
        <f ca="1">VLOOKUP(Q1470,Tabela3[],3,0)</f>
        <v>Toyota</v>
      </c>
      <c r="E1470" t="str">
        <f ca="1">IF(R1470=Q1470, (VLOOKUP(P1470+1,Tabela3[],5,0)),VLOOKUP(R1470,Tabela3[],5,0))</f>
        <v>Holanda</v>
      </c>
      <c r="F1470" s="1">
        <f t="shared" ca="1" si="178"/>
        <v>39067</v>
      </c>
      <c r="G1470" s="1">
        <f t="shared" ca="1" si="179"/>
        <v>39069.6695989195</v>
      </c>
      <c r="H1470">
        <f t="shared" ca="1" si="180"/>
        <v>0</v>
      </c>
      <c r="I1470" t="str">
        <f ca="1">VLOOKUP(Q1470,Tabela3[],9,1)</f>
        <v>Trailer Carriers</v>
      </c>
      <c r="J1470" t="str">
        <f ca="1">VLOOKUP(Q1470,Tabela3[],11,0)</f>
        <v>COROLLA GLI</v>
      </c>
      <c r="K1470" t="str">
        <f ca="1">VLOOKUP(Q1470,Tabela3[],10,0)</f>
        <v>Carros</v>
      </c>
      <c r="L1470" t="e" cm="1">
        <f t="array" aca="1" ref="L1470" ca="1">IF(Tabela2[[#This Row],[PORTO]]=Tabela2[[#This Row],[DESTINO]],0,erro)</f>
        <v>#NAME?</v>
      </c>
      <c r="N1470">
        <f t="shared" ca="1" si="183"/>
        <v>400</v>
      </c>
      <c r="O1470">
        <f t="shared" ca="1" si="184"/>
        <v>6</v>
      </c>
      <c r="P1470">
        <f t="shared" ca="1" si="185"/>
        <v>12</v>
      </c>
      <c r="Q1470">
        <f t="shared" ca="1" si="181"/>
        <v>10</v>
      </c>
      <c r="R1470">
        <f t="shared" ca="1" si="182"/>
        <v>15</v>
      </c>
    </row>
    <row r="1471" spans="1:18">
      <c r="A1471">
        <f ca="1">VLOOKUP(O1471,Tabela3[],2,0)</f>
        <v>2001</v>
      </c>
      <c r="B1471" t="str">
        <f ca="1">VLOOKUP(P1471,Tabela3[],4,0)</f>
        <v>NOVEMBRO</v>
      </c>
      <c r="C1471" t="str">
        <f ca="1">VLOOKUP(Q1471,Tabela3[],5,0)</f>
        <v>França</v>
      </c>
      <c r="D1471" t="str">
        <f ca="1">VLOOKUP(Q1471,Tabela3[],3,0)</f>
        <v> LVMH</v>
      </c>
      <c r="E1471" t="str">
        <f ca="1">IF(R1471=Q1471, (VLOOKUP(P1471+1,Tabela3[],5,0)),VLOOKUP(R1471,Tabela3[],5,0))</f>
        <v>França</v>
      </c>
      <c r="F1471" s="1">
        <f t="shared" ca="1" si="178"/>
        <v>37169</v>
      </c>
      <c r="G1471" s="1">
        <f t="shared" ca="1" si="179"/>
        <v>37176.80516888915</v>
      </c>
      <c r="H1471">
        <f t="shared" ca="1" si="180"/>
        <v>1</v>
      </c>
      <c r="I1471" t="str">
        <f ca="1">VLOOKUP(Q1471,Tabela3[],9,1)</f>
        <v>Emma Maersk</v>
      </c>
      <c r="J1471" t="str">
        <f ca="1">VLOOKUP(Q1471,Tabela3[],11,0)</f>
        <v>Guerlain</v>
      </c>
      <c r="K1471" t="str">
        <f ca="1">VLOOKUP(Q1471,Tabela3[],10,0)</f>
        <v>Tecido</v>
      </c>
      <c r="L1471" cm="1">
        <f t="array" aca="1" ref="L1471" ca="1">IF(Tabela2[[#This Row],[PORTO]]=Tabela2[[#This Row],[DESTINO]],0,erro)</f>
        <v>0</v>
      </c>
      <c r="N1471">
        <f t="shared" ca="1" si="183"/>
        <v>18000</v>
      </c>
      <c r="O1471">
        <f t="shared" ca="1" si="184"/>
        <v>1</v>
      </c>
      <c r="P1471">
        <f t="shared" ca="1" si="185"/>
        <v>10</v>
      </c>
      <c r="Q1471">
        <f t="shared" ca="1" si="181"/>
        <v>23</v>
      </c>
      <c r="R1471">
        <f t="shared" ca="1" si="182"/>
        <v>22</v>
      </c>
    </row>
    <row r="1472" spans="1:18">
      <c r="A1472">
        <f ca="1">VLOOKUP(O1472,Tabela3[],2,0)</f>
        <v>2008</v>
      </c>
      <c r="B1472" t="str">
        <f ca="1">VLOOKUP(P1472,Tabela3[],4,0)</f>
        <v>SETEMBRO</v>
      </c>
      <c r="C1472" t="str">
        <f ca="1">VLOOKUP(Q1472,Tabela3[],5,0)</f>
        <v>Estados Unidos</v>
      </c>
      <c r="D1472" t="str">
        <f ca="1">VLOOKUP(Q1472,Tabela3[],3,0)</f>
        <v>Amazon</v>
      </c>
      <c r="E1472" t="str">
        <f ca="1">IF(R1472=Q1472, (VLOOKUP(P1472+1,Tabela3[],5,0)),VLOOKUP(R1472,Tabela3[],5,0))</f>
        <v>Alemanha</v>
      </c>
      <c r="F1472" s="1">
        <f t="shared" ca="1" si="178"/>
        <v>39663</v>
      </c>
      <c r="G1472" s="1">
        <f t="shared" ca="1" si="179"/>
        <v>39665.315217241434</v>
      </c>
      <c r="H1472">
        <f t="shared" ca="1" si="180"/>
        <v>1</v>
      </c>
      <c r="I1472" t="str">
        <f ca="1">VLOOKUP(Q1472,Tabela3[],9,1)</f>
        <v>HMM Algeciras</v>
      </c>
      <c r="J1472" t="str">
        <f ca="1">VLOOKUP(Q1472,Tabela3[],11,0)</f>
        <v>Travesseiro Toque de Pluma</v>
      </c>
      <c r="K1472" t="str">
        <f ca="1">VLOOKUP(Q1472,Tabela3[],10,0)</f>
        <v>Geral</v>
      </c>
      <c r="L1472" t="e" cm="1">
        <f t="array" aca="1" ref="L1472" ca="1">IF(Tabela2[[#This Row],[PORTO]]=Tabela2[[#This Row],[DESTINO]],0,erro)</f>
        <v>#NAME?</v>
      </c>
      <c r="N1472">
        <f t="shared" ca="1" si="183"/>
        <v>3000</v>
      </c>
      <c r="O1472">
        <f t="shared" ca="1" si="184"/>
        <v>8</v>
      </c>
      <c r="P1472">
        <f t="shared" ca="1" si="185"/>
        <v>8</v>
      </c>
      <c r="Q1472">
        <f t="shared" ca="1" si="181"/>
        <v>5</v>
      </c>
      <c r="R1472">
        <f t="shared" ca="1" si="182"/>
        <v>8</v>
      </c>
    </row>
    <row r="1473" spans="1:18">
      <c r="A1473">
        <f ca="1">VLOOKUP(O1473,Tabela3[],2,0)</f>
        <v>2003</v>
      </c>
      <c r="B1473" t="str">
        <f ca="1">VLOOKUP(P1473,Tabela3[],4,0)</f>
        <v>JUNHO</v>
      </c>
      <c r="C1473" t="str">
        <f ca="1">VLOOKUP(Q1473,Tabela3[],5,0)</f>
        <v>Coréia do Sul</v>
      </c>
      <c r="D1473" t="str">
        <f ca="1">VLOOKUP(Q1473,Tabela3[],3,0)</f>
        <v>Samsung</v>
      </c>
      <c r="E1473" t="str">
        <f ca="1">IF(R1473=Q1473, (VLOOKUP(P1473+1,Tabela3[],5,0)),VLOOKUP(R1473,Tabela3[],5,0))</f>
        <v>Estados Unidos</v>
      </c>
      <c r="F1473" s="1">
        <f t="shared" ca="1" si="178"/>
        <v>37759</v>
      </c>
      <c r="G1473" s="1">
        <f t="shared" ca="1" si="179"/>
        <v>37765.847884104442</v>
      </c>
      <c r="H1473">
        <f t="shared" ca="1" si="180"/>
        <v>0</v>
      </c>
      <c r="I1473" t="str">
        <f ca="1">VLOOKUP(Q1473,Tabela3[],9,1)</f>
        <v>HMM Rotterdam</v>
      </c>
      <c r="J1473" t="str">
        <f ca="1">VLOOKUP(Q1473,Tabela3[],11,0)</f>
        <v>QLED 4k 75"</v>
      </c>
      <c r="K1473" t="str">
        <f ca="1">VLOOKUP(Q1473,Tabela3[],10,0)</f>
        <v>Eletrônicos</v>
      </c>
      <c r="L1473" t="e" cm="1">
        <f t="array" aca="1" ref="L1473" ca="1">IF(Tabela2[[#This Row],[PORTO]]=Tabela2[[#This Row],[DESTINO]],0,erro)</f>
        <v>#NAME?</v>
      </c>
      <c r="N1473">
        <f t="shared" ca="1" si="183"/>
        <v>2500</v>
      </c>
      <c r="O1473">
        <f t="shared" ca="1" si="184"/>
        <v>3</v>
      </c>
      <c r="P1473">
        <f t="shared" ca="1" si="185"/>
        <v>5</v>
      </c>
      <c r="Q1473">
        <f t="shared" ca="1" si="181"/>
        <v>13</v>
      </c>
      <c r="R1473">
        <f t="shared" ca="1" si="182"/>
        <v>4</v>
      </c>
    </row>
    <row r="1474" spans="1:18">
      <c r="A1474">
        <f ca="1">VLOOKUP(O1474,Tabela3[],2,0)</f>
        <v>2003</v>
      </c>
      <c r="B1474" t="str">
        <f ca="1">VLOOKUP(P1474,Tabela3[],4,0)</f>
        <v>FEVEREIRO</v>
      </c>
      <c r="C1474" t="str">
        <f ca="1">VLOOKUP(Q1474,Tabela3[],5,0)</f>
        <v>Estados Unidos</v>
      </c>
      <c r="D1474" t="str">
        <f ca="1">VLOOKUP(Q1474,Tabela3[],3,0)</f>
        <v>Amazon</v>
      </c>
      <c r="E1474" t="str">
        <f ca="1">IF(R1474=Q1474, (VLOOKUP(P1474+1,Tabela3[],5,0)),VLOOKUP(R1474,Tabela3[],5,0))</f>
        <v>Japão</v>
      </c>
      <c r="F1474" s="1">
        <f t="shared" ref="F1474:F1537" ca="1" si="186">(DATE(A1474,IF(P1474&gt;0,P1474,IF(P1474&gt;12,P1474-1,IF(P1474=0,P1474+1))),RAND()*28))</f>
        <v>37646</v>
      </c>
      <c r="G1474" s="1">
        <f t="shared" ca="1" si="179"/>
        <v>37655.281290939762</v>
      </c>
      <c r="H1474">
        <f t="shared" ca="1" si="180"/>
        <v>0</v>
      </c>
      <c r="I1474" t="str">
        <f ca="1">VLOOKUP(Q1474,Tabela3[],9,1)</f>
        <v>HMM Algeciras</v>
      </c>
      <c r="J1474" t="str">
        <f ca="1">VLOOKUP(Q1474,Tabela3[],11,0)</f>
        <v>Escrivaninha Trevalla</v>
      </c>
      <c r="K1474" t="str">
        <f ca="1">VLOOKUP(Q1474,Tabela3[],10,0)</f>
        <v>Geral</v>
      </c>
      <c r="L1474" t="e" cm="1">
        <f t="array" aca="1" ref="L1474" ca="1">IF(Tabela2[[#This Row],[PORTO]]=Tabela2[[#This Row],[DESTINO]],0,erro)</f>
        <v>#NAME?</v>
      </c>
      <c r="N1474">
        <f t="shared" ca="1" si="183"/>
        <v>3000</v>
      </c>
      <c r="O1474">
        <f t="shared" ca="1" si="184"/>
        <v>3</v>
      </c>
      <c r="P1474">
        <f t="shared" ca="1" si="185"/>
        <v>1</v>
      </c>
      <c r="Q1474">
        <f t="shared" ca="1" si="181"/>
        <v>3</v>
      </c>
      <c r="R1474">
        <f t="shared" ca="1" si="182"/>
        <v>10</v>
      </c>
    </row>
    <row r="1475" spans="1:18">
      <c r="A1475">
        <f ca="1">VLOOKUP(O1475,Tabela3[],2,0)</f>
        <v>2005</v>
      </c>
      <c r="B1475" t="str">
        <f ca="1">VLOOKUP(P1475,Tabela3[],4,0)</f>
        <v>ABRIL</v>
      </c>
      <c r="C1475" t="str">
        <f ca="1">VLOOKUP(Q1475,Tabela3[],5,0)</f>
        <v>Japão</v>
      </c>
      <c r="D1475" t="str">
        <f ca="1">VLOOKUP(Q1475,Tabela3[],3,0)</f>
        <v>Toyota</v>
      </c>
      <c r="E1475" t="str">
        <f ca="1">IF(R1475=Q1475, (VLOOKUP(P1475+1,Tabela3[],5,0)),VLOOKUP(R1475,Tabela3[],5,0))</f>
        <v>China</v>
      </c>
      <c r="F1475" s="1">
        <f t="shared" ca="1" si="186"/>
        <v>38434</v>
      </c>
      <c r="G1475" s="1">
        <f t="shared" ref="G1475:G1538" ca="1" si="187">F1475+RAND()*10</f>
        <v>38436.068363745464</v>
      </c>
      <c r="H1475">
        <f t="shared" ref="H1475:H1538" ca="1" si="188">INT(RAND()*2)</f>
        <v>1</v>
      </c>
      <c r="I1475" t="str">
        <f ca="1">VLOOKUP(Q1475,Tabela3[],9,1)</f>
        <v>Trailer Carriers</v>
      </c>
      <c r="J1475" t="str">
        <f ca="1">VLOOKUP(Q1475,Tabela3[],11,0)</f>
        <v>HILUX CABINE DUPLA STD POWER PACK</v>
      </c>
      <c r="K1475" t="str">
        <f ca="1">VLOOKUP(Q1475,Tabela3[],10,0)</f>
        <v>Carros</v>
      </c>
      <c r="L1475" t="e" cm="1">
        <f t="array" aca="1" ref="L1475" ca="1">IF(Tabela2[[#This Row],[PORTO]]=Tabela2[[#This Row],[DESTINO]],0,erro)</f>
        <v>#NAME?</v>
      </c>
      <c r="N1475">
        <f t="shared" ca="1" si="183"/>
        <v>400</v>
      </c>
      <c r="O1475">
        <f t="shared" ca="1" si="184"/>
        <v>5</v>
      </c>
      <c r="P1475">
        <f t="shared" ca="1" si="185"/>
        <v>3</v>
      </c>
      <c r="Q1475">
        <f t="shared" ref="Q1475:Q1538" ca="1" si="189">INT(RAND()*35)</f>
        <v>9</v>
      </c>
      <c r="R1475">
        <f t="shared" ref="R1475:R1538" ca="1" si="190">INT(RAND()*25)</f>
        <v>0</v>
      </c>
    </row>
    <row r="1476" spans="1:18">
      <c r="A1476">
        <f ca="1">VLOOKUP(O1476,Tabela3[],2,0)</f>
        <v>2009</v>
      </c>
      <c r="B1476" t="str">
        <f ca="1">VLOOKUP(P1476,Tabela3[],4,0)</f>
        <v>SETEMBRO</v>
      </c>
      <c r="C1476" t="str">
        <f ca="1">VLOOKUP(Q1476,Tabela3[],5,0)</f>
        <v>Coréia do Sul</v>
      </c>
      <c r="D1476" t="str">
        <f ca="1">VLOOKUP(Q1476,Tabela3[],3,0)</f>
        <v>Samsung</v>
      </c>
      <c r="E1476" t="str">
        <f ca="1">IF(R1476=Q1476, (VLOOKUP(P1476+1,Tabela3[],5,0)),VLOOKUP(R1476,Tabela3[],5,0))</f>
        <v>China</v>
      </c>
      <c r="F1476" s="1">
        <f t="shared" ca="1" si="186"/>
        <v>40049</v>
      </c>
      <c r="G1476" s="1">
        <f t="shared" ca="1" si="187"/>
        <v>40049.331378061448</v>
      </c>
      <c r="H1476">
        <f t="shared" ca="1" si="188"/>
        <v>0</v>
      </c>
      <c r="I1476" t="str">
        <f ca="1">VLOOKUP(Q1476,Tabela3[],9,1)</f>
        <v>HMM Rotterdam</v>
      </c>
      <c r="J1476" t="str">
        <f ca="1">VLOOKUP(Q1476,Tabela3[],11,0)</f>
        <v>QLED 4k 75"</v>
      </c>
      <c r="K1476" t="str">
        <f ca="1">VLOOKUP(Q1476,Tabela3[],10,0)</f>
        <v>Eletrônicos</v>
      </c>
      <c r="L1476" t="e" cm="1">
        <f t="array" aca="1" ref="L1476" ca="1">IF(Tabela2[[#This Row],[PORTO]]=Tabela2[[#This Row],[DESTINO]],0,erro)</f>
        <v>#NAME?</v>
      </c>
      <c r="N1476">
        <f t="shared" ca="1" si="183"/>
        <v>1500</v>
      </c>
      <c r="O1476">
        <f t="shared" ca="1" si="184"/>
        <v>9</v>
      </c>
      <c r="P1476">
        <f t="shared" ca="1" si="185"/>
        <v>8</v>
      </c>
      <c r="Q1476">
        <f t="shared" ca="1" si="189"/>
        <v>13</v>
      </c>
      <c r="R1476">
        <f t="shared" ca="1" si="190"/>
        <v>1</v>
      </c>
    </row>
    <row r="1477" spans="1:18">
      <c r="A1477">
        <f ca="1">VLOOKUP(O1477,Tabela3[],2,0)</f>
        <v>2002</v>
      </c>
      <c r="B1477" t="str">
        <f ca="1">VLOOKUP(P1477,Tabela3[],4,0)</f>
        <v>JANEIRO</v>
      </c>
      <c r="C1477" t="str">
        <f ca="1">VLOOKUP(Q1477,Tabela3[],5,0)</f>
        <v>Alemanha</v>
      </c>
      <c r="D1477" t="str">
        <f ca="1">VLOOKUP(Q1477,Tabela3[],3,0)</f>
        <v>Volkswagen</v>
      </c>
      <c r="E1477" t="str">
        <f ca="1">IF(R1477=Q1477, (VLOOKUP(P1477+1,Tabela3[],5,0)),VLOOKUP(R1477,Tabela3[],5,0))</f>
        <v>Alemanha</v>
      </c>
      <c r="F1477" s="1">
        <f t="shared" ca="1" si="186"/>
        <v>37271</v>
      </c>
      <c r="G1477" s="1">
        <f t="shared" ca="1" si="187"/>
        <v>37276.342591200802</v>
      </c>
      <c r="H1477">
        <f t="shared" ca="1" si="188"/>
        <v>0</v>
      </c>
      <c r="I1477" t="str">
        <f ca="1">VLOOKUP(Q1477,Tabela3[],9,1)</f>
        <v>Warehouse Carriers </v>
      </c>
      <c r="J1477" t="str">
        <f ca="1">VLOOKUP(Q1477,Tabela3[],11,0)</f>
        <v>Highline 250 TSI (Taos)</v>
      </c>
      <c r="K1477" t="str">
        <f ca="1">VLOOKUP(Q1477,Tabela3[],10,0)</f>
        <v>Carros</v>
      </c>
      <c r="L1477" cm="1">
        <f t="array" aca="1" ref="L1477" ca="1">IF(Tabela2[[#This Row],[PORTO]]=Tabela2[[#This Row],[DESTINO]],0,erro)</f>
        <v>0</v>
      </c>
      <c r="N1477">
        <f t="shared" ref="N1477:N1540" ca="1" si="191">IF(K1477="Geral",INT((RANDBETWEEN(1,5)*1000)),IF(K1477="Eletrônicos",INT((RANDBETWEEN(1,5))*500),IF(K1477="Tecido",INT((RANDBETWEEN(10,50)*1000)),IF(K1477="Carros",INT((RANDBETWEEN(1,5)*100)),IF(K1477="Petróleo",INT((RANDBETWEEN(50,100)*1000)),IF(K1477="Quimico",INT((RANDBETWEEN(10,200)*10000)),IF(K1477="Maquinário",INT((RANDBETWEEN(1,5)*10)),0)))))))</f>
        <v>500</v>
      </c>
      <c r="O1477">
        <f t="shared" ca="1" si="184"/>
        <v>2</v>
      </c>
      <c r="P1477">
        <f t="shared" ca="1" si="185"/>
        <v>0</v>
      </c>
      <c r="Q1477">
        <f t="shared" ca="1" si="189"/>
        <v>7</v>
      </c>
      <c r="R1477">
        <f t="shared" ca="1" si="190"/>
        <v>8</v>
      </c>
    </row>
    <row r="1478" spans="1:18">
      <c r="A1478">
        <f ca="1">VLOOKUP(O1478,Tabela3[],2,0)</f>
        <v>2007</v>
      </c>
      <c r="B1478" t="str">
        <f ca="1">VLOOKUP(P1478,Tabela3[],4,0)</f>
        <v>SETEMBRO</v>
      </c>
      <c r="C1478" t="str">
        <f ca="1">VLOOKUP(Q1478,Tabela3[],5,0)</f>
        <v>Alemanha</v>
      </c>
      <c r="D1478" t="str">
        <f ca="1">VLOOKUP(Q1478,Tabela3[],3,0)</f>
        <v>Volkswagen</v>
      </c>
      <c r="E1478" t="str">
        <f ca="1">IF(R1478=Q1478, (VLOOKUP(P1478+1,Tabela3[],5,0)),VLOOKUP(R1478,Tabela3[],5,0))</f>
        <v>Alemanha</v>
      </c>
      <c r="F1478" s="1">
        <f t="shared" ca="1" si="186"/>
        <v>39296</v>
      </c>
      <c r="G1478" s="1">
        <f t="shared" ca="1" si="187"/>
        <v>39299.336261054013</v>
      </c>
      <c r="H1478">
        <f t="shared" ca="1" si="188"/>
        <v>0</v>
      </c>
      <c r="I1478" t="str">
        <f ca="1">VLOOKUP(Q1478,Tabela3[],9,1)</f>
        <v>Warehouse Carriers </v>
      </c>
      <c r="J1478" t="str">
        <f ca="1">VLOOKUP(Q1478,Tabela3[],11,0)</f>
        <v>Cross CD (Saveiro)</v>
      </c>
      <c r="K1478" t="str">
        <f ca="1">VLOOKUP(Q1478,Tabela3[],10,0)</f>
        <v>Carros</v>
      </c>
      <c r="L1478" cm="1">
        <f t="array" aca="1" ref="L1478" ca="1">IF(Tabela2[[#This Row],[PORTO]]=Tabela2[[#This Row],[DESTINO]],0,erro)</f>
        <v>0</v>
      </c>
      <c r="N1478">
        <f t="shared" ca="1" si="191"/>
        <v>300</v>
      </c>
      <c r="O1478">
        <f t="shared" ca="1" si="184"/>
        <v>7</v>
      </c>
      <c r="P1478">
        <f t="shared" ca="1" si="185"/>
        <v>8</v>
      </c>
      <c r="Q1478">
        <f t="shared" ca="1" si="189"/>
        <v>6</v>
      </c>
      <c r="R1478">
        <f t="shared" ca="1" si="190"/>
        <v>7</v>
      </c>
    </row>
    <row r="1479" spans="1:18">
      <c r="A1479">
        <f ca="1">VLOOKUP(O1479,Tabela3[],2,0)</f>
        <v>2004</v>
      </c>
      <c r="B1479" t="str">
        <f ca="1">VLOOKUP(P1479,Tabela3[],4,0)</f>
        <v>AGOSTO</v>
      </c>
      <c r="C1479" t="str">
        <f ca="1">VLOOKUP(Q1479,Tabela3[],5,0)</f>
        <v>Brasil</v>
      </c>
      <c r="D1479" t="str">
        <f ca="1">VLOOKUP(Q1479,Tabela3[],3,0)</f>
        <v>VALE</v>
      </c>
      <c r="E1479" t="str">
        <f ca="1">IF(R1479=Q1479, (VLOOKUP(P1479+1,Tabela3[],5,0)),VLOOKUP(R1479,Tabela3[],5,0))</f>
        <v>Coréia do Sul</v>
      </c>
      <c r="F1479" s="1">
        <f t="shared" ca="1" si="186"/>
        <v>38172</v>
      </c>
      <c r="G1479" s="1">
        <f t="shared" ca="1" si="187"/>
        <v>38176.318198422268</v>
      </c>
      <c r="H1479">
        <f t="shared" ca="1" si="188"/>
        <v>0</v>
      </c>
      <c r="I1479" t="str">
        <f ca="1">VLOOKUP(Q1479,Tabela3[],9,1)</f>
        <v>Lan Hua Hai</v>
      </c>
      <c r="J1479" t="str">
        <f ca="1">VLOOKUP(Q1479,Tabela3[],11,0)</f>
        <v>Manganês</v>
      </c>
      <c r="K1479" t="str">
        <f ca="1">VLOOKUP(Q1479,Tabela3[],10,0)</f>
        <v>Minério</v>
      </c>
      <c r="L1479" t="e" cm="1">
        <f t="array" aca="1" ref="L1479" ca="1">IF(Tabela2[[#This Row],[PORTO]]=Tabela2[[#This Row],[DESTINO]],0,erro)</f>
        <v>#NAME?</v>
      </c>
      <c r="N1479">
        <f t="shared" ca="1" si="191"/>
        <v>0</v>
      </c>
      <c r="O1479">
        <f t="shared" ca="1" si="184"/>
        <v>4</v>
      </c>
      <c r="P1479">
        <f t="shared" ca="1" si="185"/>
        <v>7</v>
      </c>
      <c r="Q1479">
        <f t="shared" ca="1" si="189"/>
        <v>29</v>
      </c>
      <c r="R1479">
        <f t="shared" ca="1" si="190"/>
        <v>12</v>
      </c>
    </row>
    <row r="1480" spans="1:18">
      <c r="A1480">
        <f ca="1">VLOOKUP(O1480,Tabela3[],2,0)</f>
        <v>2006</v>
      </c>
      <c r="B1480" t="str">
        <f ca="1">VLOOKUP(P1480,Tabela3[],4,0)</f>
        <v>OUTUBRO</v>
      </c>
      <c r="C1480" t="str">
        <f ca="1">VLOOKUP(Q1480,Tabela3[],5,0)</f>
        <v>Reino Unido</v>
      </c>
      <c r="D1480" t="str">
        <f ca="1">VLOOKUP(Q1480,Tabela3[],3,0)</f>
        <v>Unilever</v>
      </c>
      <c r="E1480" t="str">
        <f ca="1">IF(R1480=Q1480, (VLOOKUP(P1480+1,Tabela3[],5,0)),VLOOKUP(R1480,Tabela3[],5,0))</f>
        <v>Holanda</v>
      </c>
      <c r="F1480" s="1">
        <f t="shared" ca="1" si="186"/>
        <v>38986</v>
      </c>
      <c r="G1480" s="1">
        <f t="shared" ca="1" si="187"/>
        <v>38988.886764368952</v>
      </c>
      <c r="H1480">
        <f t="shared" ca="1" si="188"/>
        <v>0</v>
      </c>
      <c r="I1480" t="str">
        <f ca="1">VLOOKUP(Q1480,Tabela3[],9,1)</f>
        <v>HMM Helsinki</v>
      </c>
      <c r="J1480" t="str">
        <f ca="1">VLOOKUP(Q1480,Tabela3[],11,0)</f>
        <v>Sabonete</v>
      </c>
      <c r="K1480" t="str">
        <f ca="1">VLOOKUP(Q1480,Tabela3[],10,0)</f>
        <v>Quimico</v>
      </c>
      <c r="L1480" t="e" cm="1">
        <f t="array" aca="1" ref="L1480" ca="1">IF(Tabela2[[#This Row],[PORTO]]=Tabela2[[#This Row],[DESTINO]],0,erro)</f>
        <v>#NAME?</v>
      </c>
      <c r="N1480">
        <f t="shared" ca="1" si="191"/>
        <v>1640000</v>
      </c>
      <c r="O1480">
        <f t="shared" ca="1" si="184"/>
        <v>6</v>
      </c>
      <c r="P1480">
        <f t="shared" ca="1" si="185"/>
        <v>9</v>
      </c>
      <c r="Q1480">
        <f t="shared" ca="1" si="189"/>
        <v>26</v>
      </c>
      <c r="R1480">
        <f t="shared" ca="1" si="190"/>
        <v>17</v>
      </c>
    </row>
    <row r="1481" spans="1:18">
      <c r="A1481">
        <f ca="1">VLOOKUP(O1481,Tabela3[],2,0)</f>
        <v>2008</v>
      </c>
      <c r="B1481" t="str">
        <f ca="1">VLOOKUP(P1481,Tabela3[],4,0)</f>
        <v>DEZEMBRO</v>
      </c>
      <c r="C1481" t="str">
        <f ca="1">VLOOKUP(Q1481,Tabela3[],5,0)</f>
        <v>Japão</v>
      </c>
      <c r="D1481" t="str">
        <f ca="1">VLOOKUP(Q1481,Tabela3[],3,0)</f>
        <v>Toyota</v>
      </c>
      <c r="E1481" t="str">
        <f ca="1">IF(R1481=Q1481, (VLOOKUP(P1481+1,Tabela3[],5,0)),VLOOKUP(R1481,Tabela3[],5,0))</f>
        <v>Itália</v>
      </c>
      <c r="F1481" s="1">
        <f t="shared" ca="1" si="186"/>
        <v>39771</v>
      </c>
      <c r="G1481" s="1">
        <f t="shared" ca="1" si="187"/>
        <v>39774.288133102949</v>
      </c>
      <c r="H1481">
        <f t="shared" ca="1" si="188"/>
        <v>0</v>
      </c>
      <c r="I1481" t="str">
        <f ca="1">VLOOKUP(Q1481,Tabela3[],9,1)</f>
        <v>Trailer Carriers</v>
      </c>
      <c r="J1481" t="str">
        <f ca="1">VLOOKUP(Q1481,Tabela3[],11,0)</f>
        <v>COROLLA CROSS XR</v>
      </c>
      <c r="K1481" t="str">
        <f ca="1">VLOOKUP(Q1481,Tabela3[],10,0)</f>
        <v>Carros</v>
      </c>
      <c r="L1481" t="e" cm="1">
        <f t="array" aca="1" ref="L1481" ca="1">IF(Tabela2[[#This Row],[PORTO]]=Tabela2[[#This Row],[DESTINO]],0,erro)</f>
        <v>#NAME?</v>
      </c>
      <c r="N1481">
        <f t="shared" ca="1" si="191"/>
        <v>300</v>
      </c>
      <c r="O1481">
        <f t="shared" ca="1" si="184"/>
        <v>8</v>
      </c>
      <c r="P1481">
        <f t="shared" ca="1" si="185"/>
        <v>11</v>
      </c>
      <c r="Q1481">
        <f t="shared" ca="1" si="189"/>
        <v>11</v>
      </c>
      <c r="R1481">
        <f t="shared" ca="1" si="190"/>
        <v>18</v>
      </c>
    </row>
    <row r="1482" spans="1:18">
      <c r="A1482">
        <f ca="1">VLOOKUP(O1482,Tabela3[],2,0)</f>
        <v>2005</v>
      </c>
      <c r="B1482" t="str">
        <f ca="1">VLOOKUP(P1482,Tabela3[],4,0)</f>
        <v>NOVEMBRO</v>
      </c>
      <c r="C1482" t="str">
        <f ca="1">VLOOKUP(Q1482,Tabela3[],5,0)</f>
        <v>Holanda</v>
      </c>
      <c r="D1482" t="str">
        <f ca="1">VLOOKUP(Q1482,Tabela3[],3,0)</f>
        <v>Shell</v>
      </c>
      <c r="E1482" t="str">
        <f ca="1">IF(R1482=Q1482, (VLOOKUP(P1482+1,Tabela3[],5,0)),VLOOKUP(R1482,Tabela3[],5,0))</f>
        <v>Itália</v>
      </c>
      <c r="F1482" s="1">
        <f t="shared" ca="1" si="186"/>
        <v>38630</v>
      </c>
      <c r="G1482" s="1">
        <f t="shared" ca="1" si="187"/>
        <v>38639.389219938232</v>
      </c>
      <c r="H1482">
        <f t="shared" ca="1" si="188"/>
        <v>0</v>
      </c>
      <c r="I1482" t="str">
        <f ca="1">VLOOKUP(Q1482,Tabela3[],9,1)</f>
        <v>AbQaiq</v>
      </c>
      <c r="J1482" t="str">
        <f ca="1">VLOOKUP(Q1482,Tabela3[],11,0)</f>
        <v>Gasolina</v>
      </c>
      <c r="K1482" t="str">
        <f ca="1">VLOOKUP(Q1482,Tabela3[],10,0)</f>
        <v>Petróleo</v>
      </c>
      <c r="L1482" t="e" cm="1">
        <f t="array" aca="1" ref="L1482" ca="1">IF(Tabela2[[#This Row],[PORTO]]=Tabela2[[#This Row],[DESTINO]],0,erro)</f>
        <v>#NAME?</v>
      </c>
      <c r="N1482">
        <f t="shared" ca="1" si="191"/>
        <v>70000</v>
      </c>
      <c r="O1482">
        <f t="shared" ca="1" si="184"/>
        <v>5</v>
      </c>
      <c r="P1482">
        <f t="shared" ca="1" si="185"/>
        <v>10</v>
      </c>
      <c r="Q1482">
        <f t="shared" ca="1" si="189"/>
        <v>16</v>
      </c>
      <c r="R1482">
        <f t="shared" ca="1" si="190"/>
        <v>20</v>
      </c>
    </row>
    <row r="1483" spans="1:18">
      <c r="A1483">
        <f ca="1">VLOOKUP(O1483,Tabela3[],2,0)</f>
        <v>2002</v>
      </c>
      <c r="B1483" t="str">
        <f ca="1">VLOOKUP(P1483,Tabela3[],4,0)</f>
        <v>DEZEMBRO</v>
      </c>
      <c r="C1483" t="str">
        <f ca="1">VLOOKUP(Q1483,Tabela3[],5,0)</f>
        <v>Reino Unido</v>
      </c>
      <c r="D1483" t="str">
        <f ca="1">VLOOKUP(Q1483,Tabela3[],3,0)</f>
        <v>Unilever</v>
      </c>
      <c r="E1483" t="str">
        <f ca="1">IF(R1483=Q1483, (VLOOKUP(P1483+1,Tabela3[],5,0)),VLOOKUP(R1483,Tabela3[],5,0))</f>
        <v>Itália</v>
      </c>
      <c r="F1483" s="1">
        <f t="shared" ca="1" si="186"/>
        <v>37585</v>
      </c>
      <c r="G1483" s="1">
        <f t="shared" ca="1" si="187"/>
        <v>37590.010683010369</v>
      </c>
      <c r="H1483">
        <f t="shared" ca="1" si="188"/>
        <v>0</v>
      </c>
      <c r="I1483" t="str">
        <f ca="1">VLOOKUP(Q1483,Tabela3[],9,1)</f>
        <v>HMM Helsinki</v>
      </c>
      <c r="J1483" t="str">
        <f ca="1">VLOOKUP(Q1483,Tabela3[],11,0)</f>
        <v>Sabonete</v>
      </c>
      <c r="K1483" t="str">
        <f ca="1">VLOOKUP(Q1483,Tabela3[],10,0)</f>
        <v>Quimico</v>
      </c>
      <c r="L1483" t="e" cm="1">
        <f t="array" aca="1" ref="L1483" ca="1">IF(Tabela2[[#This Row],[PORTO]]=Tabela2[[#This Row],[DESTINO]],0,erro)</f>
        <v>#NAME?</v>
      </c>
      <c r="N1483">
        <f t="shared" ca="1" si="191"/>
        <v>1110000</v>
      </c>
      <c r="O1483">
        <f t="shared" ca="1" si="184"/>
        <v>2</v>
      </c>
      <c r="P1483">
        <f t="shared" ca="1" si="185"/>
        <v>11</v>
      </c>
      <c r="Q1483">
        <f t="shared" ca="1" si="189"/>
        <v>26</v>
      </c>
      <c r="R1483">
        <f t="shared" ca="1" si="190"/>
        <v>19</v>
      </c>
    </row>
    <row r="1484" spans="1:18">
      <c r="A1484">
        <f ca="1">VLOOKUP(O1484,Tabela3[],2,0)</f>
        <v>2008</v>
      </c>
      <c r="B1484" t="str">
        <f ca="1">VLOOKUP(P1484,Tabela3[],4,0)</f>
        <v>SETEMBRO</v>
      </c>
      <c r="C1484" t="str">
        <f ca="1">VLOOKUP(Q1484,Tabela3[],5,0)</f>
        <v>Itália</v>
      </c>
      <c r="D1484" t="str">
        <f ca="1">VLOOKUP(Q1484,Tabela3[],3,0)</f>
        <v>Hyundai</v>
      </c>
      <c r="E1484" t="str">
        <f ca="1">IF(R1484=Q1484, (VLOOKUP(P1484+1,Tabela3[],5,0)),VLOOKUP(R1484,Tabela3[],5,0))</f>
        <v>Alemanha</v>
      </c>
      <c r="F1484" s="1">
        <f t="shared" ca="1" si="186"/>
        <v>39674</v>
      </c>
      <c r="G1484" s="1">
        <f t="shared" ca="1" si="187"/>
        <v>39681.135238760762</v>
      </c>
      <c r="H1484">
        <f t="shared" ca="1" si="188"/>
        <v>0</v>
      </c>
      <c r="I1484" t="str">
        <f ca="1">VLOOKUP(Q1484,Tabela3[],9,1)</f>
        <v>Car Carriers</v>
      </c>
      <c r="J1484" t="str">
        <f ca="1">VLOOKUP(Q1484,Tabela3[],11,0)</f>
        <v>HB20 Vision</v>
      </c>
      <c r="K1484" t="str">
        <f ca="1">VLOOKUP(Q1484,Tabela3[],10,0)</f>
        <v>Carros</v>
      </c>
      <c r="L1484" t="e" cm="1">
        <f t="array" aca="1" ref="L1484" ca="1">IF(Tabela2[[#This Row],[PORTO]]=Tabela2[[#This Row],[DESTINO]],0,erro)</f>
        <v>#NAME?</v>
      </c>
      <c r="N1484">
        <f t="shared" ca="1" si="191"/>
        <v>500</v>
      </c>
      <c r="O1484">
        <f t="shared" ca="1" si="184"/>
        <v>8</v>
      </c>
      <c r="P1484">
        <f t="shared" ca="1" si="185"/>
        <v>8</v>
      </c>
      <c r="Q1484">
        <f t="shared" ca="1" si="189"/>
        <v>20</v>
      </c>
      <c r="R1484">
        <f t="shared" ca="1" si="190"/>
        <v>7</v>
      </c>
    </row>
    <row r="1485" spans="1:18">
      <c r="A1485">
        <f ca="1">VLOOKUP(O1485,Tabela3[],2,0)</f>
        <v>2007</v>
      </c>
      <c r="B1485" t="str">
        <f ca="1">VLOOKUP(P1485,Tabela3[],4,0)</f>
        <v>DEZEMBRO</v>
      </c>
      <c r="C1485" t="str">
        <f ca="1">VLOOKUP(Q1485,Tabela3[],5,0)</f>
        <v>Japão</v>
      </c>
      <c r="D1485" t="str">
        <f ca="1">VLOOKUP(Q1485,Tabela3[],3,0)</f>
        <v>Toyota</v>
      </c>
      <c r="E1485" t="str">
        <f ca="1">IF(R1485=Q1485, (VLOOKUP(P1485+1,Tabela3[],5,0)),VLOOKUP(R1485,Tabela3[],5,0))</f>
        <v>Itália</v>
      </c>
      <c r="F1485" s="1">
        <f t="shared" ca="1" si="186"/>
        <v>39399</v>
      </c>
      <c r="G1485" s="1">
        <f t="shared" ca="1" si="187"/>
        <v>39406.386874526142</v>
      </c>
      <c r="H1485">
        <f t="shared" ca="1" si="188"/>
        <v>1</v>
      </c>
      <c r="I1485" t="str">
        <f ca="1">VLOOKUP(Q1485,Tabela3[],9,1)</f>
        <v>Trailer Carriers</v>
      </c>
      <c r="J1485" t="str">
        <f ca="1">VLOOKUP(Q1485,Tabela3[],11,0)</f>
        <v>HILUX CABINE DUPLA STD POWER PACK</v>
      </c>
      <c r="K1485" t="str">
        <f ca="1">VLOOKUP(Q1485,Tabela3[],10,0)</f>
        <v>Carros</v>
      </c>
      <c r="L1485" t="e" cm="1">
        <f t="array" aca="1" ref="L1485" ca="1">IF(Tabela2[[#This Row],[PORTO]]=Tabela2[[#This Row],[DESTINO]],0,erro)</f>
        <v>#NAME?</v>
      </c>
      <c r="N1485">
        <f t="shared" ca="1" si="191"/>
        <v>300</v>
      </c>
      <c r="O1485">
        <f t="shared" ca="1" si="184"/>
        <v>7</v>
      </c>
      <c r="P1485">
        <f t="shared" ca="1" si="185"/>
        <v>11</v>
      </c>
      <c r="Q1485">
        <f t="shared" ca="1" si="189"/>
        <v>9</v>
      </c>
      <c r="R1485">
        <f t="shared" ca="1" si="190"/>
        <v>18</v>
      </c>
    </row>
    <row r="1486" spans="1:18">
      <c r="A1486">
        <f ca="1">VLOOKUP(O1486,Tabela3[],2,0)</f>
        <v>2005</v>
      </c>
      <c r="B1486" t="str">
        <f ca="1">VLOOKUP(P1486,Tabela3[],4,0)</f>
        <v>AGOSTO</v>
      </c>
      <c r="C1486" t="str">
        <f ca="1">VLOOKUP(Q1486,Tabela3[],5,0)</f>
        <v>Reino Unido</v>
      </c>
      <c r="D1486" t="str">
        <f ca="1">VLOOKUP(Q1486,Tabela3[],3,0)</f>
        <v>Unilever</v>
      </c>
      <c r="E1486" t="str">
        <f ca="1">IF(R1486=Q1486, (VLOOKUP(P1486+1,Tabela3[],5,0)),VLOOKUP(R1486,Tabela3[],5,0))</f>
        <v>Alemanha</v>
      </c>
      <c r="F1486" s="1">
        <f t="shared" ca="1" si="186"/>
        <v>38559</v>
      </c>
      <c r="G1486" s="1">
        <f t="shared" ca="1" si="187"/>
        <v>38566.357608368438</v>
      </c>
      <c r="H1486">
        <f t="shared" ca="1" si="188"/>
        <v>1</v>
      </c>
      <c r="I1486" t="str">
        <f ca="1">VLOOKUP(Q1486,Tabela3[],9,1)</f>
        <v>HMM Helsinki</v>
      </c>
      <c r="J1486" t="str">
        <f ca="1">VLOOKUP(Q1486,Tabela3[],11,0)</f>
        <v xml:space="preserve">Shampoo </v>
      </c>
      <c r="K1486" t="str">
        <f ca="1">VLOOKUP(Q1486,Tabela3[],10,0)</f>
        <v>Quimico</v>
      </c>
      <c r="L1486" t="e" cm="1">
        <f t="array" aca="1" ref="L1486" ca="1">IF(Tabela2[[#This Row],[PORTO]]=Tabela2[[#This Row],[DESTINO]],0,erro)</f>
        <v>#NAME?</v>
      </c>
      <c r="N1486">
        <f t="shared" ca="1" si="191"/>
        <v>140000</v>
      </c>
      <c r="O1486">
        <f t="shared" ca="1" si="184"/>
        <v>5</v>
      </c>
      <c r="P1486">
        <f t="shared" ca="1" si="185"/>
        <v>7</v>
      </c>
      <c r="Q1486">
        <f t="shared" ca="1" si="189"/>
        <v>24</v>
      </c>
      <c r="R1486">
        <f t="shared" ca="1" si="190"/>
        <v>6</v>
      </c>
    </row>
    <row r="1487" spans="1:18">
      <c r="A1487">
        <f ca="1">VLOOKUP(O1487,Tabela3[],2,0)</f>
        <v>2004</v>
      </c>
      <c r="B1487" t="str">
        <f ca="1">VLOOKUP(P1487,Tabela3[],4,0)</f>
        <v>DEZEMBRO</v>
      </c>
      <c r="C1487" t="str">
        <f ca="1">VLOOKUP(Q1487,Tabela3[],5,0)</f>
        <v>Itália</v>
      </c>
      <c r="D1487" t="str">
        <f ca="1">VLOOKUP(Q1487,Tabela3[],3,0)</f>
        <v>Hyundai</v>
      </c>
      <c r="E1487" t="str">
        <f ca="1">IF(R1487=Q1487, (VLOOKUP(P1487+1,Tabela3[],5,0)),VLOOKUP(R1487,Tabela3[],5,0))</f>
        <v>China</v>
      </c>
      <c r="F1487" s="1">
        <f t="shared" ca="1" si="186"/>
        <v>38303</v>
      </c>
      <c r="G1487" s="1">
        <f t="shared" ca="1" si="187"/>
        <v>38312.055330760064</v>
      </c>
      <c r="H1487">
        <f t="shared" ca="1" si="188"/>
        <v>0</v>
      </c>
      <c r="I1487" t="str">
        <f ca="1">VLOOKUP(Q1487,Tabela3[],9,1)</f>
        <v>Car Carriers</v>
      </c>
      <c r="J1487" t="str">
        <f ca="1">VLOOKUP(Q1487,Tabela3[],11,0)</f>
        <v>HB20 Sense</v>
      </c>
      <c r="K1487" t="str">
        <f ca="1">VLOOKUP(Q1487,Tabela3[],10,0)</f>
        <v>Carros</v>
      </c>
      <c r="L1487" t="e" cm="1">
        <f t="array" aca="1" ref="L1487" ca="1">IF(Tabela2[[#This Row],[PORTO]]=Tabela2[[#This Row],[DESTINO]],0,erro)</f>
        <v>#NAME?</v>
      </c>
      <c r="N1487">
        <f t="shared" ca="1" si="191"/>
        <v>300</v>
      </c>
      <c r="O1487">
        <f t="shared" ca="1" si="184"/>
        <v>4</v>
      </c>
      <c r="P1487">
        <f t="shared" ca="1" si="185"/>
        <v>11</v>
      </c>
      <c r="Q1487">
        <f t="shared" ca="1" si="189"/>
        <v>19</v>
      </c>
      <c r="R1487">
        <f t="shared" ca="1" si="190"/>
        <v>0</v>
      </c>
    </row>
    <row r="1488" spans="1:18">
      <c r="A1488">
        <f ca="1">VLOOKUP(O1488,Tabela3[],2,0)</f>
        <v>2004</v>
      </c>
      <c r="B1488" t="str">
        <f ca="1">VLOOKUP(P1488,Tabela3[],4,0)</f>
        <v>MAIO</v>
      </c>
      <c r="C1488" t="str">
        <f ca="1">VLOOKUP(Q1488,Tabela3[],5,0)</f>
        <v>Holanda</v>
      </c>
      <c r="D1488" t="str">
        <f ca="1">VLOOKUP(Q1488,Tabela3[],3,0)</f>
        <v>Shell</v>
      </c>
      <c r="E1488" t="str">
        <f ca="1">IF(R1488=Q1488, (VLOOKUP(P1488+1,Tabela3[],5,0)),VLOOKUP(R1488,Tabela3[],5,0))</f>
        <v>França</v>
      </c>
      <c r="F1488" s="1">
        <f t="shared" ca="1" si="186"/>
        <v>38093</v>
      </c>
      <c r="G1488" s="1">
        <f t="shared" ca="1" si="187"/>
        <v>38100.055646738823</v>
      </c>
      <c r="H1488">
        <f t="shared" ca="1" si="188"/>
        <v>1</v>
      </c>
      <c r="I1488" t="str">
        <f ca="1">VLOOKUP(Q1488,Tabela3[],9,1)</f>
        <v>AbQaiq</v>
      </c>
      <c r="J1488" t="str">
        <f ca="1">VLOOKUP(Q1488,Tabela3[],11,0)</f>
        <v>Gasolina</v>
      </c>
      <c r="K1488" t="str">
        <f ca="1">VLOOKUP(Q1488,Tabela3[],10,0)</f>
        <v>Petróleo</v>
      </c>
      <c r="L1488" t="e" cm="1">
        <f t="array" aca="1" ref="L1488" ca="1">IF(Tabela2[[#This Row],[PORTO]]=Tabela2[[#This Row],[DESTINO]],0,erro)</f>
        <v>#NAME?</v>
      </c>
      <c r="N1488">
        <f t="shared" ca="1" si="191"/>
        <v>51000</v>
      </c>
      <c r="O1488">
        <f t="shared" ca="1" si="184"/>
        <v>4</v>
      </c>
      <c r="P1488">
        <f t="shared" ca="1" si="185"/>
        <v>4</v>
      </c>
      <c r="Q1488">
        <f t="shared" ca="1" si="189"/>
        <v>16</v>
      </c>
      <c r="R1488">
        <f t="shared" ca="1" si="190"/>
        <v>22</v>
      </c>
    </row>
    <row r="1489" spans="1:18">
      <c r="A1489">
        <f ca="1">VLOOKUP(O1489,Tabela3[],2,0)</f>
        <v>2006</v>
      </c>
      <c r="B1489" t="str">
        <f ca="1">VLOOKUP(P1489,Tabela3[],4,0)</f>
        <v>MARÇO</v>
      </c>
      <c r="C1489" t="str">
        <f ca="1">VLOOKUP(Q1489,Tabela3[],5,0)</f>
        <v>Brasil</v>
      </c>
      <c r="D1489" t="str">
        <f ca="1">VLOOKUP(Q1489,Tabela3[],3,0)</f>
        <v>VALE</v>
      </c>
      <c r="E1489" t="str">
        <f ca="1">IF(R1489=Q1489, (VLOOKUP(P1489+1,Tabela3[],5,0)),VLOOKUP(R1489,Tabela3[],5,0))</f>
        <v>Alemanha</v>
      </c>
      <c r="F1489" s="1">
        <f t="shared" ca="1" si="186"/>
        <v>38761</v>
      </c>
      <c r="G1489" s="1">
        <f t="shared" ca="1" si="187"/>
        <v>38769.407128155217</v>
      </c>
      <c r="H1489">
        <f t="shared" ca="1" si="188"/>
        <v>0</v>
      </c>
      <c r="I1489" t="str">
        <f ca="1">VLOOKUP(Q1489,Tabela3[],9,1)</f>
        <v>Lan Hua Hai</v>
      </c>
      <c r="J1489" t="str">
        <f ca="1">VLOOKUP(Q1489,Tabela3[],11,0)</f>
        <v>Minério de Ferro</v>
      </c>
      <c r="K1489" t="str">
        <f ca="1">VLOOKUP(Q1489,Tabela3[],10,0)</f>
        <v>Minério</v>
      </c>
      <c r="L1489" t="e" cm="1">
        <f t="array" aca="1" ref="L1489" ca="1">IF(Tabela2[[#This Row],[PORTO]]=Tabela2[[#This Row],[DESTINO]],0,erro)</f>
        <v>#NAME?</v>
      </c>
      <c r="N1489">
        <f t="shared" ca="1" si="191"/>
        <v>0</v>
      </c>
      <c r="O1489">
        <f t="shared" ca="1" si="184"/>
        <v>6</v>
      </c>
      <c r="P1489">
        <f t="shared" ca="1" si="185"/>
        <v>2</v>
      </c>
      <c r="Q1489">
        <f t="shared" ca="1" si="189"/>
        <v>27</v>
      </c>
      <c r="R1489">
        <f t="shared" ca="1" si="190"/>
        <v>6</v>
      </c>
    </row>
    <row r="1490" spans="1:18">
      <c r="A1490">
        <f ca="1">VLOOKUP(O1490,Tabela3[],2,0)</f>
        <v>2009</v>
      </c>
      <c r="B1490" t="str">
        <f ca="1">VLOOKUP(P1490,Tabela3[],4,0)</f>
        <v>AGOSTO</v>
      </c>
      <c r="C1490" t="str">
        <f ca="1">VLOOKUP(Q1490,Tabela3[],5,0)</f>
        <v>Japão</v>
      </c>
      <c r="D1490" t="str">
        <f ca="1">VLOOKUP(Q1490,Tabela3[],3,0)</f>
        <v>Toyota</v>
      </c>
      <c r="E1490" t="str">
        <f ca="1">IF(R1490=Q1490, (VLOOKUP(P1490+1,Tabela3[],5,0)),VLOOKUP(R1490,Tabela3[],5,0))</f>
        <v>Coréia do Sul</v>
      </c>
      <c r="F1490" s="1">
        <f t="shared" ca="1" si="186"/>
        <v>40003</v>
      </c>
      <c r="G1490" s="1">
        <f t="shared" ca="1" si="187"/>
        <v>40005.79404312581</v>
      </c>
      <c r="H1490">
        <f t="shared" ca="1" si="188"/>
        <v>1</v>
      </c>
      <c r="I1490" t="str">
        <f ca="1">VLOOKUP(Q1490,Tabela3[],9,1)</f>
        <v>Trailer Carriers</v>
      </c>
      <c r="J1490" t="str">
        <f ca="1">VLOOKUP(Q1490,Tabela3[],11,0)</f>
        <v>HILUX CABINE DUPLA STD POWER PACK</v>
      </c>
      <c r="K1490" t="str">
        <f ca="1">VLOOKUP(Q1490,Tabela3[],10,0)</f>
        <v>Carros</v>
      </c>
      <c r="L1490" t="e" cm="1">
        <f t="array" aca="1" ref="L1490" ca="1">IF(Tabela2[[#This Row],[PORTO]]=Tabela2[[#This Row],[DESTINO]],0,erro)</f>
        <v>#NAME?</v>
      </c>
      <c r="N1490">
        <f t="shared" ca="1" si="191"/>
        <v>500</v>
      </c>
      <c r="O1490">
        <f t="shared" ca="1" si="184"/>
        <v>9</v>
      </c>
      <c r="P1490">
        <f t="shared" ca="1" si="185"/>
        <v>7</v>
      </c>
      <c r="Q1490">
        <f t="shared" ca="1" si="189"/>
        <v>9</v>
      </c>
      <c r="R1490">
        <f t="shared" ca="1" si="190"/>
        <v>12</v>
      </c>
    </row>
    <row r="1491" spans="1:18">
      <c r="A1491">
        <f ca="1">VLOOKUP(O1491,Tabela3[],2,0)</f>
        <v>2002</v>
      </c>
      <c r="B1491" t="str">
        <f ca="1">VLOOKUP(P1491,Tabela3[],4,0)</f>
        <v>AGOSTO</v>
      </c>
      <c r="C1491" t="str">
        <f ca="1">VLOOKUP(Q1491,Tabela3[],5,0)</f>
        <v>Alemanha</v>
      </c>
      <c r="D1491" t="str">
        <f ca="1">VLOOKUP(Q1491,Tabela3[],3,0)</f>
        <v>Volkswagen</v>
      </c>
      <c r="E1491" t="str">
        <f ca="1">IF(R1491=Q1491, (VLOOKUP(P1491+1,Tabela3[],5,0)),VLOOKUP(R1491,Tabela3[],5,0))</f>
        <v>China</v>
      </c>
      <c r="F1491" s="1">
        <f t="shared" ca="1" si="186"/>
        <v>37458</v>
      </c>
      <c r="G1491" s="1">
        <f t="shared" ca="1" si="187"/>
        <v>37460.193725483405</v>
      </c>
      <c r="H1491">
        <f t="shared" ca="1" si="188"/>
        <v>1</v>
      </c>
      <c r="I1491" t="str">
        <f ca="1">VLOOKUP(Q1491,Tabela3[],9,1)</f>
        <v>Warehouse Carriers </v>
      </c>
      <c r="J1491" t="str">
        <f ca="1">VLOOKUP(Q1491,Tabela3[],11,0)</f>
        <v>Cross CD (Saveiro)</v>
      </c>
      <c r="K1491" t="str">
        <f ca="1">VLOOKUP(Q1491,Tabela3[],10,0)</f>
        <v>Carros</v>
      </c>
      <c r="L1491" t="e" cm="1">
        <f t="array" aca="1" ref="L1491" ca="1">IF(Tabela2[[#This Row],[PORTO]]=Tabela2[[#This Row],[DESTINO]],0,erro)</f>
        <v>#NAME?</v>
      </c>
      <c r="N1491">
        <f t="shared" ca="1" si="191"/>
        <v>300</v>
      </c>
      <c r="O1491">
        <f t="shared" ref="O1491:O1554" ca="1" si="192">INT(RAND()*10)</f>
        <v>2</v>
      </c>
      <c r="P1491">
        <f t="shared" ref="P1491:P1554" ca="1" si="193">INT(RAND()*13)</f>
        <v>7</v>
      </c>
      <c r="Q1491">
        <f t="shared" ca="1" si="189"/>
        <v>6</v>
      </c>
      <c r="R1491">
        <f t="shared" ca="1" si="190"/>
        <v>2</v>
      </c>
    </row>
    <row r="1492" spans="1:18">
      <c r="A1492">
        <f ca="1">VLOOKUP(O1492,Tabela3[],2,0)</f>
        <v>2004</v>
      </c>
      <c r="B1492" t="str">
        <f ca="1">VLOOKUP(P1492,Tabela3[],4,0)</f>
        <v>AGOSTO</v>
      </c>
      <c r="C1492" t="str">
        <f ca="1">VLOOKUP(Q1492,Tabela3[],5,0)</f>
        <v>Reino Unido</v>
      </c>
      <c r="D1492" t="str">
        <f ca="1">VLOOKUP(Q1492,Tabela3[],3,0)</f>
        <v>Unilever</v>
      </c>
      <c r="E1492" t="str">
        <f ca="1">IF(R1492=Q1492, (VLOOKUP(P1492+1,Tabela3[],5,0)),VLOOKUP(R1492,Tabela3[],5,0))</f>
        <v>Alemanha</v>
      </c>
      <c r="F1492" s="1">
        <f t="shared" ca="1" si="186"/>
        <v>38178</v>
      </c>
      <c r="G1492" s="1">
        <f t="shared" ca="1" si="187"/>
        <v>38182.987396302007</v>
      </c>
      <c r="H1492">
        <f t="shared" ca="1" si="188"/>
        <v>1</v>
      </c>
      <c r="I1492" t="str">
        <f ca="1">VLOOKUP(Q1492,Tabela3[],9,1)</f>
        <v>HMM Helsinki</v>
      </c>
      <c r="J1492" t="str">
        <f ca="1">VLOOKUP(Q1492,Tabela3[],11,0)</f>
        <v xml:space="preserve">Shampoo </v>
      </c>
      <c r="K1492" t="str">
        <f ca="1">VLOOKUP(Q1492,Tabela3[],10,0)</f>
        <v>Quimico</v>
      </c>
      <c r="L1492" t="e" cm="1">
        <f t="array" aca="1" ref="L1492" ca="1">IF(Tabela2[[#This Row],[PORTO]]=Tabela2[[#This Row],[DESTINO]],0,erro)</f>
        <v>#NAME?</v>
      </c>
      <c r="N1492">
        <f t="shared" ca="1" si="191"/>
        <v>1110000</v>
      </c>
      <c r="O1492">
        <f t="shared" ca="1" si="192"/>
        <v>4</v>
      </c>
      <c r="P1492">
        <f t="shared" ca="1" si="193"/>
        <v>7</v>
      </c>
      <c r="Q1492">
        <f t="shared" ca="1" si="189"/>
        <v>24</v>
      </c>
      <c r="R1492">
        <f t="shared" ca="1" si="190"/>
        <v>6</v>
      </c>
    </row>
    <row r="1493" spans="1:18">
      <c r="A1493">
        <f ca="1">VLOOKUP(O1493,Tabela3[],2,0)</f>
        <v>2002</v>
      </c>
      <c r="B1493" t="str">
        <f ca="1">VLOOKUP(P1493,Tabela3[],4,0)</f>
        <v>JANEIRO</v>
      </c>
      <c r="C1493" t="str">
        <f ca="1">VLOOKUP(Q1493,Tabela3[],5,0)</f>
        <v>Itália</v>
      </c>
      <c r="D1493" t="str">
        <f ca="1">VLOOKUP(Q1493,Tabela3[],3,0)</f>
        <v>Hyundai</v>
      </c>
      <c r="E1493" t="str">
        <f ca="1">IF(R1493=Q1493, (VLOOKUP(P1493+1,Tabela3[],5,0)),VLOOKUP(R1493,Tabela3[],5,0))</f>
        <v>Reino Unido</v>
      </c>
      <c r="F1493" s="1">
        <f t="shared" ca="1" si="186"/>
        <v>37264</v>
      </c>
      <c r="G1493" s="1">
        <f t="shared" ca="1" si="187"/>
        <v>37272.60769550284</v>
      </c>
      <c r="H1493">
        <f t="shared" ca="1" si="188"/>
        <v>1</v>
      </c>
      <c r="I1493" t="str">
        <f ca="1">VLOOKUP(Q1493,Tabela3[],9,1)</f>
        <v>Car Carriers</v>
      </c>
      <c r="J1493" t="str">
        <f ca="1">VLOOKUP(Q1493,Tabela3[],11,0)</f>
        <v>HB20 Vision</v>
      </c>
      <c r="K1493" t="str">
        <f ca="1">VLOOKUP(Q1493,Tabela3[],10,0)</f>
        <v>Carros</v>
      </c>
      <c r="L1493" t="e" cm="1">
        <f t="array" aca="1" ref="L1493" ca="1">IF(Tabela2[[#This Row],[PORTO]]=Tabela2[[#This Row],[DESTINO]],0,erro)</f>
        <v>#NAME?</v>
      </c>
      <c r="N1493">
        <f t="shared" ca="1" si="191"/>
        <v>100</v>
      </c>
      <c r="O1493">
        <f t="shared" ca="1" si="192"/>
        <v>2</v>
      </c>
      <c r="P1493">
        <f t="shared" ca="1" si="193"/>
        <v>0</v>
      </c>
      <c r="Q1493">
        <f t="shared" ca="1" si="189"/>
        <v>20</v>
      </c>
      <c r="R1493">
        <f t="shared" ca="1" si="190"/>
        <v>24</v>
      </c>
    </row>
    <row r="1494" spans="1:18">
      <c r="A1494">
        <f ca="1">VLOOKUP(O1494,Tabela3[],2,0)</f>
        <v>2006</v>
      </c>
      <c r="B1494" t="str">
        <f ca="1">VLOOKUP(P1494,Tabela3[],4,0)</f>
        <v>ABRIL</v>
      </c>
      <c r="C1494" t="str">
        <f ca="1">VLOOKUP(Q1494,Tabela3[],5,0)</f>
        <v>Coréia do Sul</v>
      </c>
      <c r="D1494" t="str">
        <f ca="1">VLOOKUP(Q1494,Tabela3[],3,0)</f>
        <v>Samsung</v>
      </c>
      <c r="E1494" t="str">
        <f ca="1">IF(R1494=Q1494, (VLOOKUP(P1494+1,Tabela3[],5,0)),VLOOKUP(R1494,Tabela3[],5,0))</f>
        <v>Holanda</v>
      </c>
      <c r="F1494" s="1">
        <f t="shared" ca="1" si="186"/>
        <v>38791</v>
      </c>
      <c r="G1494" s="1">
        <f t="shared" ca="1" si="187"/>
        <v>38791.921096698934</v>
      </c>
      <c r="H1494">
        <f t="shared" ca="1" si="188"/>
        <v>1</v>
      </c>
      <c r="I1494" t="str">
        <f ca="1">VLOOKUP(Q1494,Tabela3[],9,1)</f>
        <v>HMM Rotterdam</v>
      </c>
      <c r="J1494" t="str">
        <f ca="1">VLOOKUP(Q1494,Tabela3[],11,0)</f>
        <v>Crystal UHD 4k 65"</v>
      </c>
      <c r="K1494" t="str">
        <f ca="1">VLOOKUP(Q1494,Tabela3[],10,0)</f>
        <v>Eletrônicos</v>
      </c>
      <c r="L1494" t="e" cm="1">
        <f t="array" aca="1" ref="L1494" ca="1">IF(Tabela2[[#This Row],[PORTO]]=Tabela2[[#This Row],[DESTINO]],0,erro)</f>
        <v>#NAME?</v>
      </c>
      <c r="N1494">
        <f t="shared" ca="1" si="191"/>
        <v>2500</v>
      </c>
      <c r="O1494">
        <f t="shared" ca="1" si="192"/>
        <v>6</v>
      </c>
      <c r="P1494">
        <f t="shared" ca="1" si="193"/>
        <v>3</v>
      </c>
      <c r="Q1494">
        <f t="shared" ca="1" si="189"/>
        <v>14</v>
      </c>
      <c r="R1494">
        <f t="shared" ca="1" si="190"/>
        <v>15</v>
      </c>
    </row>
    <row r="1495" spans="1:18">
      <c r="A1495">
        <f ca="1">VLOOKUP(O1495,Tabela3[],2,0)</f>
        <v>2004</v>
      </c>
      <c r="B1495" t="str">
        <f ca="1">VLOOKUP(P1495,Tabela3[],4,0)</f>
        <v>DEZEMBRO</v>
      </c>
      <c r="C1495" t="str">
        <f ca="1">VLOOKUP(Q1495,Tabela3[],5,0)</f>
        <v>França</v>
      </c>
      <c r="D1495" t="str">
        <f ca="1">VLOOKUP(Q1495,Tabela3[],3,0)</f>
        <v> LVMH</v>
      </c>
      <c r="E1495" t="str">
        <f ca="1">IF(R1495=Q1495, (VLOOKUP(P1495+1,Tabela3[],5,0)),VLOOKUP(R1495,Tabela3[],5,0))</f>
        <v>Coréia do Sul</v>
      </c>
      <c r="F1495" s="1">
        <f t="shared" ca="1" si="186"/>
        <v>38307</v>
      </c>
      <c r="G1495" s="1">
        <f t="shared" ca="1" si="187"/>
        <v>38315.616035478299</v>
      </c>
      <c r="H1495">
        <f t="shared" ca="1" si="188"/>
        <v>0</v>
      </c>
      <c r="I1495" t="str">
        <f ca="1">VLOOKUP(Q1495,Tabela3[],9,1)</f>
        <v>Emma Maersk</v>
      </c>
      <c r="J1495" t="str">
        <f ca="1">VLOOKUP(Q1495,Tabela3[],11,0)</f>
        <v>Guerlain</v>
      </c>
      <c r="K1495" t="str">
        <f ca="1">VLOOKUP(Q1495,Tabela3[],10,0)</f>
        <v>Tecido</v>
      </c>
      <c r="L1495" t="e" cm="1">
        <f t="array" aca="1" ref="L1495" ca="1">IF(Tabela2[[#This Row],[PORTO]]=Tabela2[[#This Row],[DESTINO]],0,erro)</f>
        <v>#NAME?</v>
      </c>
      <c r="N1495">
        <f t="shared" ca="1" si="191"/>
        <v>26000</v>
      </c>
      <c r="O1495">
        <f t="shared" ca="1" si="192"/>
        <v>4</v>
      </c>
      <c r="P1495">
        <f t="shared" ca="1" si="193"/>
        <v>11</v>
      </c>
      <c r="Q1495">
        <f t="shared" ca="1" si="189"/>
        <v>23</v>
      </c>
      <c r="R1495">
        <f t="shared" ca="1" si="190"/>
        <v>23</v>
      </c>
    </row>
    <row r="1496" spans="1:18">
      <c r="A1496">
        <f ca="1">VLOOKUP(O1496,Tabela3[],2,0)</f>
        <v>2004</v>
      </c>
      <c r="B1496" t="str">
        <f ca="1">VLOOKUP(P1496,Tabela3[],4,0)</f>
        <v>FEVEREIRO</v>
      </c>
      <c r="C1496" t="str">
        <f ca="1">VLOOKUP(Q1496,Tabela3[],5,0)</f>
        <v>Itália</v>
      </c>
      <c r="D1496" t="str">
        <f ca="1">VLOOKUP(Q1496,Tabela3[],3,0)</f>
        <v>Hyundai</v>
      </c>
      <c r="E1496" t="str">
        <f ca="1">IF(R1496=Q1496, (VLOOKUP(P1496+1,Tabela3[],5,0)),VLOOKUP(R1496,Tabela3[],5,0))</f>
        <v>França</v>
      </c>
      <c r="F1496" s="1">
        <f t="shared" ca="1" si="186"/>
        <v>37990</v>
      </c>
      <c r="G1496" s="1">
        <f t="shared" ca="1" si="187"/>
        <v>37998.94410900904</v>
      </c>
      <c r="H1496">
        <f t="shared" ca="1" si="188"/>
        <v>0</v>
      </c>
      <c r="I1496" t="str">
        <f ca="1">VLOOKUP(Q1496,Tabela3[],9,1)</f>
        <v>Car Carriers</v>
      </c>
      <c r="J1496" t="str">
        <f ca="1">VLOOKUP(Q1496,Tabela3[],11,0)</f>
        <v>HB20 Vision</v>
      </c>
      <c r="K1496" t="str">
        <f ca="1">VLOOKUP(Q1496,Tabela3[],10,0)</f>
        <v>Carros</v>
      </c>
      <c r="L1496" t="e" cm="1">
        <f t="array" aca="1" ref="L1496" ca="1">IF(Tabela2[[#This Row],[PORTO]]=Tabela2[[#This Row],[DESTINO]],0,erro)</f>
        <v>#NAME?</v>
      </c>
      <c r="N1496">
        <f t="shared" ca="1" si="191"/>
        <v>400</v>
      </c>
      <c r="O1496">
        <f t="shared" ca="1" si="192"/>
        <v>4</v>
      </c>
      <c r="P1496">
        <f t="shared" ca="1" si="193"/>
        <v>1</v>
      </c>
      <c r="Q1496">
        <f t="shared" ca="1" si="189"/>
        <v>20</v>
      </c>
      <c r="R1496">
        <f t="shared" ca="1" si="190"/>
        <v>23</v>
      </c>
    </row>
    <row r="1497" spans="1:18">
      <c r="A1497">
        <f ca="1">VLOOKUP(O1497,Tabela3[],2,0)</f>
        <v>2008</v>
      </c>
      <c r="B1497" t="str">
        <f ca="1">VLOOKUP(P1497,Tabela3[],4,0)</f>
        <v>ABRIL</v>
      </c>
      <c r="C1497" t="str">
        <f ca="1">VLOOKUP(Q1497,Tabela3[],5,0)</f>
        <v>Estados Unidos</v>
      </c>
      <c r="D1497" t="str">
        <f ca="1">VLOOKUP(Q1497,Tabela3[],3,0)</f>
        <v>Amazon</v>
      </c>
      <c r="E1497" t="str">
        <f ca="1">IF(R1497=Q1497, (VLOOKUP(P1497+1,Tabela3[],5,0)),VLOOKUP(R1497,Tabela3[],5,0))</f>
        <v>Itália</v>
      </c>
      <c r="F1497" s="1">
        <f t="shared" ca="1" si="186"/>
        <v>39524</v>
      </c>
      <c r="G1497" s="1">
        <f t="shared" ca="1" si="187"/>
        <v>39529.25596024048</v>
      </c>
      <c r="H1497">
        <f t="shared" ca="1" si="188"/>
        <v>0</v>
      </c>
      <c r="I1497" t="str">
        <f ca="1">VLOOKUP(Q1497,Tabela3[],9,1)</f>
        <v>HMM Algeciras</v>
      </c>
      <c r="J1497" t="str">
        <f ca="1">VLOOKUP(Q1497,Tabela3[],11,0)</f>
        <v>Escrivaninha Trevalla</v>
      </c>
      <c r="K1497" t="str">
        <f ca="1">VLOOKUP(Q1497,Tabela3[],10,0)</f>
        <v>Geral</v>
      </c>
      <c r="L1497" t="e" cm="1">
        <f t="array" aca="1" ref="L1497" ca="1">IF(Tabela2[[#This Row],[PORTO]]=Tabela2[[#This Row],[DESTINO]],0,erro)</f>
        <v>#NAME?</v>
      </c>
      <c r="N1497">
        <f t="shared" ca="1" si="191"/>
        <v>3000</v>
      </c>
      <c r="O1497">
        <f t="shared" ca="1" si="192"/>
        <v>8</v>
      </c>
      <c r="P1497">
        <f t="shared" ca="1" si="193"/>
        <v>3</v>
      </c>
      <c r="Q1497">
        <f t="shared" ca="1" si="189"/>
        <v>3</v>
      </c>
      <c r="R1497">
        <f t="shared" ca="1" si="190"/>
        <v>18</v>
      </c>
    </row>
    <row r="1498" spans="1:18">
      <c r="A1498">
        <f ca="1">VLOOKUP(O1498,Tabela3[],2,0)</f>
        <v>2009</v>
      </c>
      <c r="B1498" t="str">
        <f ca="1">VLOOKUP(P1498,Tabela3[],4,0)</f>
        <v>JANEIRO</v>
      </c>
      <c r="C1498" t="str">
        <f ca="1">VLOOKUP(Q1498,Tabela3[],5,0)</f>
        <v>Estados Unidos</v>
      </c>
      <c r="D1498" t="str">
        <f ca="1">VLOOKUP(Q1498,Tabela3[],3,0)</f>
        <v>Amazon</v>
      </c>
      <c r="E1498" t="str">
        <f ca="1">IF(R1498=Q1498, (VLOOKUP(P1498+1,Tabela3[],5,0)),VLOOKUP(R1498,Tabela3[],5,0))</f>
        <v>França</v>
      </c>
      <c r="F1498" s="1">
        <f t="shared" ca="1" si="186"/>
        <v>40169</v>
      </c>
      <c r="G1498" s="1">
        <f t="shared" ca="1" si="187"/>
        <v>40171.989978345417</v>
      </c>
      <c r="H1498">
        <f t="shared" ca="1" si="188"/>
        <v>1</v>
      </c>
      <c r="I1498" t="str">
        <f ca="1">VLOOKUP(Q1498,Tabela3[],9,1)</f>
        <v>HMM Algeciras</v>
      </c>
      <c r="J1498" t="str">
        <f ca="1">VLOOKUP(Q1498,Tabela3[],11,0)</f>
        <v>Escrivaninha Trevalla</v>
      </c>
      <c r="K1498" t="str">
        <f ca="1">VLOOKUP(Q1498,Tabela3[],10,0)</f>
        <v>Geral</v>
      </c>
      <c r="L1498" t="e" cm="1">
        <f t="array" aca="1" ref="L1498" ca="1">IF(Tabela2[[#This Row],[PORTO]]=Tabela2[[#This Row],[DESTINO]],0,erro)</f>
        <v>#NAME?</v>
      </c>
      <c r="N1498">
        <f t="shared" ca="1" si="191"/>
        <v>3000</v>
      </c>
      <c r="O1498">
        <f t="shared" ca="1" si="192"/>
        <v>9</v>
      </c>
      <c r="P1498">
        <f t="shared" ca="1" si="193"/>
        <v>12</v>
      </c>
      <c r="Q1498">
        <f t="shared" ca="1" si="189"/>
        <v>3</v>
      </c>
      <c r="R1498">
        <f t="shared" ca="1" si="190"/>
        <v>23</v>
      </c>
    </row>
    <row r="1499" spans="1:18">
      <c r="A1499">
        <f ca="1">VLOOKUP(O1499,Tabela3[],2,0)</f>
        <v>2005</v>
      </c>
      <c r="B1499" t="str">
        <f ca="1">VLOOKUP(P1499,Tabela3[],4,0)</f>
        <v>JUNHO</v>
      </c>
      <c r="C1499" t="str">
        <f ca="1">VLOOKUP(Q1499,Tabela3[],5,0)</f>
        <v>Estados Unidos</v>
      </c>
      <c r="D1499" t="str">
        <f ca="1">VLOOKUP(Q1499,Tabela3[],3,0)</f>
        <v>Amazon</v>
      </c>
      <c r="E1499" t="str">
        <f ca="1">IF(R1499=Q1499, (VLOOKUP(P1499+1,Tabela3[],5,0)),VLOOKUP(R1499,Tabela3[],5,0))</f>
        <v>China</v>
      </c>
      <c r="F1499" s="1">
        <f t="shared" ca="1" si="186"/>
        <v>38472</v>
      </c>
      <c r="G1499" s="1">
        <f t="shared" ca="1" si="187"/>
        <v>38480.31135476601</v>
      </c>
      <c r="H1499">
        <f t="shared" ca="1" si="188"/>
        <v>0</v>
      </c>
      <c r="I1499" t="str">
        <f ca="1">VLOOKUP(Q1499,Tabela3[],9,1)</f>
        <v>HMM Algeciras</v>
      </c>
      <c r="J1499" t="str">
        <f ca="1">VLOOKUP(Q1499,Tabela3[],11,0)</f>
        <v>Escrivaninha Trevalla</v>
      </c>
      <c r="K1499" t="str">
        <f ca="1">VLOOKUP(Q1499,Tabela3[],10,0)</f>
        <v>Geral</v>
      </c>
      <c r="L1499" t="e" cm="1">
        <f t="array" aca="1" ref="L1499" ca="1">IF(Tabela2[[#This Row],[PORTO]]=Tabela2[[#This Row],[DESTINO]],0,erro)</f>
        <v>#NAME?</v>
      </c>
      <c r="N1499">
        <f t="shared" ca="1" si="191"/>
        <v>5000</v>
      </c>
      <c r="O1499">
        <f t="shared" ca="1" si="192"/>
        <v>5</v>
      </c>
      <c r="P1499">
        <f t="shared" ca="1" si="193"/>
        <v>5</v>
      </c>
      <c r="Q1499">
        <f t="shared" ca="1" si="189"/>
        <v>3</v>
      </c>
      <c r="R1499">
        <f t="shared" ca="1" si="190"/>
        <v>2</v>
      </c>
    </row>
    <row r="1500" spans="1:18">
      <c r="A1500">
        <f ca="1">VLOOKUP(O1500,Tabela3[],2,0)</f>
        <v>2006</v>
      </c>
      <c r="B1500" t="str">
        <f ca="1">VLOOKUP(P1500,Tabela3[],4,0)</f>
        <v>AGOSTO</v>
      </c>
      <c r="C1500" t="str">
        <f ca="1">VLOOKUP(Q1500,Tabela3[],5,0)</f>
        <v>Itália</v>
      </c>
      <c r="D1500" t="str">
        <f ca="1">VLOOKUP(Q1500,Tabela3[],3,0)</f>
        <v>Hyundai</v>
      </c>
      <c r="E1500" t="str">
        <f ca="1">IF(R1500=Q1500, (VLOOKUP(P1500+1,Tabela3[],5,0)),VLOOKUP(R1500,Tabela3[],5,0))</f>
        <v>China</v>
      </c>
      <c r="F1500" s="1">
        <f t="shared" ca="1" si="186"/>
        <v>38915</v>
      </c>
      <c r="G1500" s="1">
        <f t="shared" ca="1" si="187"/>
        <v>38918.432077599406</v>
      </c>
      <c r="H1500">
        <f t="shared" ca="1" si="188"/>
        <v>0</v>
      </c>
      <c r="I1500" t="str">
        <f ca="1">VLOOKUP(Q1500,Tabela3[],9,1)</f>
        <v>Car Carriers</v>
      </c>
      <c r="J1500" t="str">
        <f ca="1">VLOOKUP(Q1500,Tabela3[],11,0)</f>
        <v>Creta Confort</v>
      </c>
      <c r="K1500" t="str">
        <f ca="1">VLOOKUP(Q1500,Tabela3[],10,0)</f>
        <v>Carros</v>
      </c>
      <c r="L1500" t="e" cm="1">
        <f t="array" aca="1" ref="L1500" ca="1">IF(Tabela2[[#This Row],[PORTO]]=Tabela2[[#This Row],[DESTINO]],0,erro)</f>
        <v>#NAME?</v>
      </c>
      <c r="N1500">
        <f t="shared" ca="1" si="191"/>
        <v>400</v>
      </c>
      <c r="O1500">
        <f t="shared" ca="1" si="192"/>
        <v>6</v>
      </c>
      <c r="P1500">
        <f t="shared" ca="1" si="193"/>
        <v>7</v>
      </c>
      <c r="Q1500">
        <f t="shared" ca="1" si="189"/>
        <v>18</v>
      </c>
      <c r="R1500">
        <f t="shared" ca="1" si="190"/>
        <v>0</v>
      </c>
    </row>
    <row r="1501" spans="1:18">
      <c r="A1501">
        <f ca="1">VLOOKUP(O1501,Tabela3[],2,0)</f>
        <v>2006</v>
      </c>
      <c r="B1501" t="str">
        <f ca="1">VLOOKUP(P1501,Tabela3[],4,0)</f>
        <v>DEZEMBRO</v>
      </c>
      <c r="C1501" t="str">
        <f ca="1">VLOOKUP(Q1501,Tabela3[],5,0)</f>
        <v>Alemanha</v>
      </c>
      <c r="D1501" t="str">
        <f ca="1">VLOOKUP(Q1501,Tabela3[],3,0)</f>
        <v>Volkswagen</v>
      </c>
      <c r="E1501" t="str">
        <f ca="1">IF(R1501=Q1501, (VLOOKUP(P1501+1,Tabela3[],5,0)),VLOOKUP(R1501,Tabela3[],5,0))</f>
        <v>Alemanha</v>
      </c>
      <c r="F1501" s="1">
        <f t="shared" ca="1" si="186"/>
        <v>39039</v>
      </c>
      <c r="G1501" s="1">
        <f t="shared" ca="1" si="187"/>
        <v>39047.232158969207</v>
      </c>
      <c r="H1501">
        <f t="shared" ca="1" si="188"/>
        <v>0</v>
      </c>
      <c r="I1501" t="str">
        <f ca="1">VLOOKUP(Q1501,Tabela3[],9,1)</f>
        <v>Warehouse Carriers </v>
      </c>
      <c r="J1501" t="str">
        <f ca="1">VLOOKUP(Q1501,Tabela3[],11,0)</f>
        <v>Highline 250 TSI (Taos)</v>
      </c>
      <c r="K1501" t="str">
        <f ca="1">VLOOKUP(Q1501,Tabela3[],10,0)</f>
        <v>Carros</v>
      </c>
      <c r="L1501" cm="1">
        <f t="array" aca="1" ref="L1501" ca="1">IF(Tabela2[[#This Row],[PORTO]]=Tabela2[[#This Row],[DESTINO]],0,erro)</f>
        <v>0</v>
      </c>
      <c r="N1501">
        <f t="shared" ca="1" si="191"/>
        <v>200</v>
      </c>
      <c r="O1501">
        <f t="shared" ca="1" si="192"/>
        <v>6</v>
      </c>
      <c r="P1501">
        <f t="shared" ca="1" si="193"/>
        <v>11</v>
      </c>
      <c r="Q1501">
        <f t="shared" ca="1" si="189"/>
        <v>7</v>
      </c>
      <c r="R1501">
        <f t="shared" ca="1" si="190"/>
        <v>8</v>
      </c>
    </row>
    <row r="1502" spans="1:18">
      <c r="A1502">
        <f ca="1">VLOOKUP(O1502,Tabela3[],2,0)</f>
        <v>2002</v>
      </c>
      <c r="B1502" t="str">
        <f ca="1">VLOOKUP(P1502,Tabela3[],4,0)</f>
        <v>OUTUBRO</v>
      </c>
      <c r="C1502" t="str">
        <f ca="1">VLOOKUP(Q1502,Tabela3[],5,0)</f>
        <v>Alemanha</v>
      </c>
      <c r="D1502" t="str">
        <f ca="1">VLOOKUP(Q1502,Tabela3[],3,0)</f>
        <v>Volkswagen</v>
      </c>
      <c r="E1502" t="str">
        <f ca="1">IF(R1502=Q1502, (VLOOKUP(P1502+1,Tabela3[],5,0)),VLOOKUP(R1502,Tabela3[],5,0))</f>
        <v>Estados Unidos</v>
      </c>
      <c r="F1502" s="1">
        <f t="shared" ca="1" si="186"/>
        <v>37513</v>
      </c>
      <c r="G1502" s="1">
        <f t="shared" ca="1" si="187"/>
        <v>37517.060775622085</v>
      </c>
      <c r="H1502">
        <f t="shared" ca="1" si="188"/>
        <v>0</v>
      </c>
      <c r="I1502" t="str">
        <f ca="1">VLOOKUP(Q1502,Tabela3[],9,1)</f>
        <v>Warehouse Carriers </v>
      </c>
      <c r="J1502" t="str">
        <f ca="1">VLOOKUP(Q1502,Tabela3[],11,0)</f>
        <v>Highline 250 TSI (Taos)</v>
      </c>
      <c r="K1502" t="str">
        <f ca="1">VLOOKUP(Q1502,Tabela3[],10,0)</f>
        <v>Carros</v>
      </c>
      <c r="L1502" t="e" cm="1">
        <f t="array" aca="1" ref="L1502" ca="1">IF(Tabela2[[#This Row],[PORTO]]=Tabela2[[#This Row],[DESTINO]],0,erro)</f>
        <v>#NAME?</v>
      </c>
      <c r="N1502">
        <f t="shared" ca="1" si="191"/>
        <v>400</v>
      </c>
      <c r="O1502">
        <f t="shared" ca="1" si="192"/>
        <v>2</v>
      </c>
      <c r="P1502">
        <f t="shared" ca="1" si="193"/>
        <v>9</v>
      </c>
      <c r="Q1502">
        <f t="shared" ca="1" si="189"/>
        <v>7</v>
      </c>
      <c r="R1502">
        <f t="shared" ca="1" si="190"/>
        <v>4</v>
      </c>
    </row>
    <row r="1503" spans="1:18">
      <c r="A1503">
        <f ca="1">VLOOKUP(O1503,Tabela3[],2,0)</f>
        <v>2002</v>
      </c>
      <c r="B1503" t="str">
        <f ca="1">VLOOKUP(P1503,Tabela3[],4,0)</f>
        <v>FEVEREIRO</v>
      </c>
      <c r="C1503" t="str">
        <f ca="1">VLOOKUP(Q1503,Tabela3[],5,0)</f>
        <v>Holanda</v>
      </c>
      <c r="D1503" t="str">
        <f ca="1">VLOOKUP(Q1503,Tabela3[],3,0)</f>
        <v>Shell</v>
      </c>
      <c r="E1503" t="str">
        <f ca="1">IF(R1503=Q1503, (VLOOKUP(P1503+1,Tabela3[],5,0)),VLOOKUP(R1503,Tabela3[],5,0))</f>
        <v>Itália</v>
      </c>
      <c r="F1503" s="1">
        <f t="shared" ca="1" si="186"/>
        <v>37260</v>
      </c>
      <c r="G1503" s="1">
        <f t="shared" ca="1" si="187"/>
        <v>37262.179673580758</v>
      </c>
      <c r="H1503">
        <f t="shared" ca="1" si="188"/>
        <v>1</v>
      </c>
      <c r="I1503" t="str">
        <f ca="1">VLOOKUP(Q1503,Tabela3[],9,1)</f>
        <v>AbQaiq</v>
      </c>
      <c r="J1503" t="str">
        <f ca="1">VLOOKUP(Q1503,Tabela3[],11,0)</f>
        <v>Gasolina</v>
      </c>
      <c r="K1503" t="str">
        <f ca="1">VLOOKUP(Q1503,Tabela3[],10,0)</f>
        <v>Petróleo</v>
      </c>
      <c r="L1503" t="e" cm="1">
        <f t="array" aca="1" ref="L1503" ca="1">IF(Tabela2[[#This Row],[PORTO]]=Tabela2[[#This Row],[DESTINO]],0,erro)</f>
        <v>#NAME?</v>
      </c>
      <c r="N1503">
        <f t="shared" ca="1" si="191"/>
        <v>60000</v>
      </c>
      <c r="O1503">
        <f t="shared" ca="1" si="192"/>
        <v>2</v>
      </c>
      <c r="P1503">
        <f t="shared" ca="1" si="193"/>
        <v>1</v>
      </c>
      <c r="Q1503">
        <f t="shared" ca="1" si="189"/>
        <v>16</v>
      </c>
      <c r="R1503">
        <f t="shared" ca="1" si="190"/>
        <v>20</v>
      </c>
    </row>
    <row r="1504" spans="1:18">
      <c r="A1504">
        <f ca="1">VLOOKUP(O1504,Tabela3[],2,0)</f>
        <v>2004</v>
      </c>
      <c r="B1504" t="str">
        <f ca="1">VLOOKUP(P1504,Tabela3[],4,0)</f>
        <v>NOVEMBRO</v>
      </c>
      <c r="C1504" t="str">
        <f ca="1">VLOOKUP(Q1504,Tabela3[],5,0)</f>
        <v>Estados Unidos</v>
      </c>
      <c r="D1504" t="str">
        <f ca="1">VLOOKUP(Q1504,Tabela3[],3,0)</f>
        <v>Amazon</v>
      </c>
      <c r="E1504" t="str">
        <f ca="1">IF(R1504=Q1504, (VLOOKUP(P1504+1,Tabela3[],5,0)),VLOOKUP(R1504,Tabela3[],5,0))</f>
        <v>Japão</v>
      </c>
      <c r="F1504" s="1">
        <f t="shared" ca="1" si="186"/>
        <v>38277</v>
      </c>
      <c r="G1504" s="1">
        <f t="shared" ca="1" si="187"/>
        <v>38284.636522295099</v>
      </c>
      <c r="H1504">
        <f t="shared" ca="1" si="188"/>
        <v>1</v>
      </c>
      <c r="I1504" t="str">
        <f ca="1">VLOOKUP(Q1504,Tabela3[],9,1)</f>
        <v>HMM Algeciras</v>
      </c>
      <c r="J1504" t="str">
        <f ca="1">VLOOKUP(Q1504,Tabela3[],11,0)</f>
        <v>Colchão Baby Light D18</v>
      </c>
      <c r="K1504" t="str">
        <f ca="1">VLOOKUP(Q1504,Tabela3[],10,0)</f>
        <v>Geral</v>
      </c>
      <c r="L1504" t="e" cm="1">
        <f t="array" aca="1" ref="L1504" ca="1">IF(Tabela2[[#This Row],[PORTO]]=Tabela2[[#This Row],[DESTINO]],0,erro)</f>
        <v>#NAME?</v>
      </c>
      <c r="N1504">
        <f t="shared" ca="1" si="191"/>
        <v>3000</v>
      </c>
      <c r="O1504">
        <f t="shared" ca="1" si="192"/>
        <v>4</v>
      </c>
      <c r="P1504">
        <f t="shared" ca="1" si="193"/>
        <v>10</v>
      </c>
      <c r="Q1504">
        <f t="shared" ca="1" si="189"/>
        <v>4</v>
      </c>
      <c r="R1504">
        <f t="shared" ca="1" si="190"/>
        <v>9</v>
      </c>
    </row>
    <row r="1505" spans="1:18">
      <c r="A1505">
        <f ca="1">VLOOKUP(O1505,Tabela3[],2,0)</f>
        <v>2005</v>
      </c>
      <c r="B1505" t="str">
        <f ca="1">VLOOKUP(P1505,Tabela3[],4,0)</f>
        <v>AGOSTO</v>
      </c>
      <c r="C1505" t="str">
        <f ca="1">VLOOKUP(Q1505,Tabela3[],5,0)</f>
        <v>Japão</v>
      </c>
      <c r="D1505" t="str">
        <f ca="1">VLOOKUP(Q1505,Tabela3[],3,0)</f>
        <v>Toyota</v>
      </c>
      <c r="E1505" t="str">
        <f ca="1">IF(R1505=Q1505, (VLOOKUP(P1505+1,Tabela3[],5,0)),VLOOKUP(R1505,Tabela3[],5,0))</f>
        <v>França</v>
      </c>
      <c r="F1505" s="1">
        <f t="shared" ca="1" si="186"/>
        <v>38547</v>
      </c>
      <c r="G1505" s="1">
        <f t="shared" ca="1" si="187"/>
        <v>38547.257613659196</v>
      </c>
      <c r="H1505">
        <f t="shared" ca="1" si="188"/>
        <v>1</v>
      </c>
      <c r="I1505" t="str">
        <f ca="1">VLOOKUP(Q1505,Tabela3[],9,1)</f>
        <v>Trailer Carriers</v>
      </c>
      <c r="J1505" t="str">
        <f ca="1">VLOOKUP(Q1505,Tabela3[],11,0)</f>
        <v>COROLLA CROSS XR</v>
      </c>
      <c r="K1505" t="str">
        <f ca="1">VLOOKUP(Q1505,Tabela3[],10,0)</f>
        <v>Carros</v>
      </c>
      <c r="L1505" t="e" cm="1">
        <f t="array" aca="1" ref="L1505" ca="1">IF(Tabela2[[#This Row],[PORTO]]=Tabela2[[#This Row],[DESTINO]],0,erro)</f>
        <v>#NAME?</v>
      </c>
      <c r="N1505">
        <f t="shared" ca="1" si="191"/>
        <v>400</v>
      </c>
      <c r="O1505">
        <f t="shared" ca="1" si="192"/>
        <v>5</v>
      </c>
      <c r="P1505">
        <f t="shared" ca="1" si="193"/>
        <v>7</v>
      </c>
      <c r="Q1505">
        <f t="shared" ca="1" si="189"/>
        <v>11</v>
      </c>
      <c r="R1505">
        <f t="shared" ca="1" si="190"/>
        <v>21</v>
      </c>
    </row>
    <row r="1506" spans="1:18">
      <c r="A1506">
        <f ca="1">VLOOKUP(O1506,Tabela3[],2,0)</f>
        <v>2003</v>
      </c>
      <c r="B1506" t="str">
        <f ca="1">VLOOKUP(P1506,Tabela3[],4,0)</f>
        <v>JANEIRO</v>
      </c>
      <c r="C1506" t="str">
        <f ca="1">VLOOKUP(Q1506,Tabela3[],5,0)</f>
        <v>Reino Unido</v>
      </c>
      <c r="D1506" t="str">
        <f ca="1">VLOOKUP(Q1506,Tabela3[],3,0)</f>
        <v>Unilever</v>
      </c>
      <c r="E1506" t="str">
        <f ca="1">IF(R1506=Q1506, (VLOOKUP(P1506+1,Tabela3[],5,0)),VLOOKUP(R1506,Tabela3[],5,0))</f>
        <v>Japão</v>
      </c>
      <c r="F1506" s="1">
        <f t="shared" ca="1" si="186"/>
        <v>37982</v>
      </c>
      <c r="G1506" s="1">
        <f t="shared" ca="1" si="187"/>
        <v>37982.204618956617</v>
      </c>
      <c r="H1506">
        <f t="shared" ca="1" si="188"/>
        <v>1</v>
      </c>
      <c r="I1506" t="str">
        <f ca="1">VLOOKUP(Q1506,Tabela3[],9,1)</f>
        <v>HMM Helsinki</v>
      </c>
      <c r="J1506" t="str">
        <f ca="1">VLOOKUP(Q1506,Tabela3[],11,0)</f>
        <v>Sabonete</v>
      </c>
      <c r="K1506" t="str">
        <f ca="1">VLOOKUP(Q1506,Tabela3[],10,0)</f>
        <v>Quimico</v>
      </c>
      <c r="L1506" t="e" cm="1">
        <f t="array" aca="1" ref="L1506" ca="1">IF(Tabela2[[#This Row],[PORTO]]=Tabela2[[#This Row],[DESTINO]],0,erro)</f>
        <v>#NAME?</v>
      </c>
      <c r="N1506">
        <f t="shared" ca="1" si="191"/>
        <v>100000</v>
      </c>
      <c r="O1506">
        <f t="shared" ca="1" si="192"/>
        <v>3</v>
      </c>
      <c r="P1506">
        <f t="shared" ca="1" si="193"/>
        <v>12</v>
      </c>
      <c r="Q1506">
        <f t="shared" ca="1" si="189"/>
        <v>26</v>
      </c>
      <c r="R1506">
        <f t="shared" ca="1" si="190"/>
        <v>9</v>
      </c>
    </row>
    <row r="1507" spans="1:18">
      <c r="A1507">
        <f ca="1">VLOOKUP(O1507,Tabela3[],2,0)</f>
        <v>2005</v>
      </c>
      <c r="B1507" t="str">
        <f ca="1">VLOOKUP(P1507,Tabela3[],4,0)</f>
        <v>JANEIRO</v>
      </c>
      <c r="C1507" t="str">
        <f ca="1">VLOOKUP(Q1507,Tabela3[],5,0)</f>
        <v>Holanda</v>
      </c>
      <c r="D1507" t="str">
        <f ca="1">VLOOKUP(Q1507,Tabela3[],3,0)</f>
        <v>Shell</v>
      </c>
      <c r="E1507" t="str">
        <f ca="1">IF(R1507=Q1507, (VLOOKUP(P1507+1,Tabela3[],5,0)),VLOOKUP(R1507,Tabela3[],5,0))</f>
        <v>Reino Unido</v>
      </c>
      <c r="F1507" s="1">
        <f t="shared" ca="1" si="186"/>
        <v>38698</v>
      </c>
      <c r="G1507" s="1">
        <f t="shared" ca="1" si="187"/>
        <v>38702.192463387597</v>
      </c>
      <c r="H1507">
        <f t="shared" ca="1" si="188"/>
        <v>1</v>
      </c>
      <c r="I1507" t="str">
        <f ca="1">VLOOKUP(Q1507,Tabela3[],9,1)</f>
        <v>AbQaiq</v>
      </c>
      <c r="J1507" t="str">
        <f ca="1">VLOOKUP(Q1507,Tabela3[],11,0)</f>
        <v>Diesel</v>
      </c>
      <c r="K1507" t="str">
        <f ca="1">VLOOKUP(Q1507,Tabela3[],10,0)</f>
        <v>Petróleo</v>
      </c>
      <c r="L1507" t="e" cm="1">
        <f t="array" aca="1" ref="L1507" ca="1">IF(Tabela2[[#This Row],[PORTO]]=Tabela2[[#This Row],[DESTINO]],0,erro)</f>
        <v>#NAME?</v>
      </c>
      <c r="N1507">
        <f t="shared" ca="1" si="191"/>
        <v>90000</v>
      </c>
      <c r="O1507">
        <f t="shared" ca="1" si="192"/>
        <v>5</v>
      </c>
      <c r="P1507">
        <f t="shared" ca="1" si="193"/>
        <v>12</v>
      </c>
      <c r="Q1507">
        <f t="shared" ca="1" si="189"/>
        <v>15</v>
      </c>
      <c r="R1507">
        <f t="shared" ca="1" si="190"/>
        <v>24</v>
      </c>
    </row>
    <row r="1508" spans="1:18">
      <c r="A1508">
        <f ca="1">VLOOKUP(O1508,Tabela3[],2,0)</f>
        <v>2003</v>
      </c>
      <c r="B1508" t="str">
        <f ca="1">VLOOKUP(P1508,Tabela3[],4,0)</f>
        <v>SETEMBRO</v>
      </c>
      <c r="C1508" t="str">
        <f ca="1">VLOOKUP(Q1508,Tabela3[],5,0)</f>
        <v>Holanda</v>
      </c>
      <c r="D1508" t="str">
        <f ca="1">VLOOKUP(Q1508,Tabela3[],3,0)</f>
        <v>Shell</v>
      </c>
      <c r="E1508" t="str">
        <f ca="1">IF(R1508=Q1508, (VLOOKUP(P1508+1,Tabela3[],5,0)),VLOOKUP(R1508,Tabela3[],5,0))</f>
        <v>China</v>
      </c>
      <c r="F1508" s="1">
        <f t="shared" ca="1" si="186"/>
        <v>37842</v>
      </c>
      <c r="G1508" s="1">
        <f t="shared" ca="1" si="187"/>
        <v>37846.517687058142</v>
      </c>
      <c r="H1508">
        <f t="shared" ca="1" si="188"/>
        <v>0</v>
      </c>
      <c r="I1508" t="str">
        <f ca="1">VLOOKUP(Q1508,Tabela3[],9,1)</f>
        <v>AbQaiq</v>
      </c>
      <c r="J1508" t="str">
        <f ca="1">VLOOKUP(Q1508,Tabela3[],11,0)</f>
        <v>Diesel</v>
      </c>
      <c r="K1508" t="str">
        <f ca="1">VLOOKUP(Q1508,Tabela3[],10,0)</f>
        <v>Petróleo</v>
      </c>
      <c r="L1508" t="e" cm="1">
        <f t="array" aca="1" ref="L1508" ca="1">IF(Tabela2[[#This Row],[PORTO]]=Tabela2[[#This Row],[DESTINO]],0,erro)</f>
        <v>#NAME?</v>
      </c>
      <c r="N1508">
        <f t="shared" ca="1" si="191"/>
        <v>82000</v>
      </c>
      <c r="O1508">
        <f t="shared" ca="1" si="192"/>
        <v>3</v>
      </c>
      <c r="P1508">
        <f t="shared" ca="1" si="193"/>
        <v>8</v>
      </c>
      <c r="Q1508">
        <f t="shared" ca="1" si="189"/>
        <v>15</v>
      </c>
      <c r="R1508">
        <f t="shared" ca="1" si="190"/>
        <v>0</v>
      </c>
    </row>
    <row r="1509" spans="1:18">
      <c r="A1509">
        <f ca="1">VLOOKUP(O1509,Tabela3[],2,0)</f>
        <v>2003</v>
      </c>
      <c r="B1509" t="str">
        <f ca="1">VLOOKUP(P1509,Tabela3[],4,0)</f>
        <v>SETEMBRO</v>
      </c>
      <c r="C1509" t="str">
        <f ca="1">VLOOKUP(Q1509,Tabela3[],5,0)</f>
        <v>Reino Unido</v>
      </c>
      <c r="D1509" t="str">
        <f ca="1">VLOOKUP(Q1509,Tabela3[],3,0)</f>
        <v>Unilever</v>
      </c>
      <c r="E1509" t="str">
        <f ca="1">IF(R1509=Q1509, (VLOOKUP(P1509+1,Tabela3[],5,0)),VLOOKUP(R1509,Tabela3[],5,0))</f>
        <v>Holanda</v>
      </c>
      <c r="F1509" s="1">
        <f t="shared" ca="1" si="186"/>
        <v>37860</v>
      </c>
      <c r="G1509" s="1">
        <f t="shared" ca="1" si="187"/>
        <v>37860.029801126359</v>
      </c>
      <c r="H1509">
        <f t="shared" ca="1" si="188"/>
        <v>0</v>
      </c>
      <c r="I1509" t="str">
        <f ca="1">VLOOKUP(Q1509,Tabela3[],9,1)</f>
        <v>HMM Helsinki</v>
      </c>
      <c r="J1509" t="str">
        <f ca="1">VLOOKUP(Q1509,Tabela3[],11,0)</f>
        <v xml:space="preserve">Shampoo </v>
      </c>
      <c r="K1509" t="str">
        <f ca="1">VLOOKUP(Q1509,Tabela3[],10,0)</f>
        <v>Quimico</v>
      </c>
      <c r="L1509" t="e" cm="1">
        <f t="array" aca="1" ref="L1509" ca="1">IF(Tabela2[[#This Row],[PORTO]]=Tabela2[[#This Row],[DESTINO]],0,erro)</f>
        <v>#NAME?</v>
      </c>
      <c r="N1509">
        <f t="shared" ca="1" si="191"/>
        <v>510000</v>
      </c>
      <c r="O1509">
        <f t="shared" ca="1" si="192"/>
        <v>3</v>
      </c>
      <c r="P1509">
        <f t="shared" ca="1" si="193"/>
        <v>8</v>
      </c>
      <c r="Q1509">
        <f t="shared" ca="1" si="189"/>
        <v>24</v>
      </c>
      <c r="R1509">
        <f t="shared" ca="1" si="190"/>
        <v>15</v>
      </c>
    </row>
    <row r="1510" spans="1:18">
      <c r="A1510">
        <f ca="1">VLOOKUP(O1510,Tabela3[],2,0)</f>
        <v>2008</v>
      </c>
      <c r="B1510" t="str">
        <f ca="1">VLOOKUP(P1510,Tabela3[],4,0)</f>
        <v>SETEMBRO</v>
      </c>
      <c r="C1510" t="str">
        <f ca="1">VLOOKUP(Q1510,Tabela3[],5,0)</f>
        <v>Brasil</v>
      </c>
      <c r="D1510" t="str">
        <f ca="1">VLOOKUP(Q1510,Tabela3[],3,0)</f>
        <v>VALE</v>
      </c>
      <c r="E1510" t="str">
        <f ca="1">IF(R1510=Q1510, (VLOOKUP(P1510+1,Tabela3[],5,0)),VLOOKUP(R1510,Tabela3[],5,0))</f>
        <v>França</v>
      </c>
      <c r="F1510" s="1">
        <f t="shared" ca="1" si="186"/>
        <v>39674</v>
      </c>
      <c r="G1510" s="1">
        <f t="shared" ca="1" si="187"/>
        <v>39683.32334917743</v>
      </c>
      <c r="H1510">
        <f t="shared" ca="1" si="188"/>
        <v>1</v>
      </c>
      <c r="I1510" t="str">
        <f ca="1">VLOOKUP(Q1510,Tabela3[],9,1)</f>
        <v>Lan Hua Hai</v>
      </c>
      <c r="J1510" t="str">
        <f ca="1">VLOOKUP(Q1510,Tabela3[],11,0)</f>
        <v>Minério de Ferro</v>
      </c>
      <c r="K1510" t="str">
        <f ca="1">VLOOKUP(Q1510,Tabela3[],10,0)</f>
        <v>Minério</v>
      </c>
      <c r="L1510" t="e" cm="1">
        <f t="array" aca="1" ref="L1510" ca="1">IF(Tabela2[[#This Row],[PORTO]]=Tabela2[[#This Row],[DESTINO]],0,erro)</f>
        <v>#NAME?</v>
      </c>
      <c r="N1510">
        <f t="shared" ca="1" si="191"/>
        <v>0</v>
      </c>
      <c r="O1510">
        <f t="shared" ca="1" si="192"/>
        <v>8</v>
      </c>
      <c r="P1510">
        <f t="shared" ca="1" si="193"/>
        <v>8</v>
      </c>
      <c r="Q1510">
        <f t="shared" ca="1" si="189"/>
        <v>27</v>
      </c>
      <c r="R1510">
        <f t="shared" ca="1" si="190"/>
        <v>21</v>
      </c>
    </row>
    <row r="1511" spans="1:18">
      <c r="A1511">
        <f ca="1">VLOOKUP(O1511,Tabela3[],2,0)</f>
        <v>2009</v>
      </c>
      <c r="B1511" t="str">
        <f ca="1">VLOOKUP(P1511,Tabela3[],4,0)</f>
        <v>JUNHO</v>
      </c>
      <c r="C1511" t="str">
        <f ca="1">VLOOKUP(Q1511,Tabela3[],5,0)</f>
        <v>Canadá</v>
      </c>
      <c r="D1511" t="str">
        <f ca="1">VLOOKUP(Q1511,Tabela3[],3,0)</f>
        <v>Shopify</v>
      </c>
      <c r="E1511" t="str">
        <f ca="1">IF(R1511=Q1511, (VLOOKUP(P1511+1,Tabela3[],5,0)),VLOOKUP(R1511,Tabela3[],5,0))</f>
        <v>Itália</v>
      </c>
      <c r="F1511" s="1">
        <f t="shared" ca="1" si="186"/>
        <v>39954</v>
      </c>
      <c r="G1511" s="1">
        <f t="shared" ca="1" si="187"/>
        <v>39961.481577082297</v>
      </c>
      <c r="H1511">
        <f t="shared" ca="1" si="188"/>
        <v>0</v>
      </c>
      <c r="I1511" t="str">
        <f ca="1">VLOOKUP(Q1511,Tabela3[],9,1)</f>
        <v>HMM Southampton</v>
      </c>
      <c r="J1511" t="str">
        <f ca="1">VLOOKUP(Q1511,Tabela3[],11,0)</f>
        <v>NONA</v>
      </c>
      <c r="K1511" t="str">
        <f ca="1">VLOOKUP(Q1511,Tabela3[],10,0)</f>
        <v>Bebida</v>
      </c>
      <c r="L1511" t="e" cm="1">
        <f t="array" aca="1" ref="L1511" ca="1">IF(Tabela2[[#This Row],[PORTO]]=Tabela2[[#This Row],[DESTINO]],0,erro)</f>
        <v>#NAME?</v>
      </c>
      <c r="N1511">
        <f t="shared" ca="1" si="191"/>
        <v>0</v>
      </c>
      <c r="O1511">
        <f t="shared" ca="1" si="192"/>
        <v>9</v>
      </c>
      <c r="P1511">
        <f t="shared" ca="1" si="193"/>
        <v>5</v>
      </c>
      <c r="Q1511">
        <f t="shared" ca="1" si="189"/>
        <v>34</v>
      </c>
      <c r="R1511">
        <f t="shared" ca="1" si="190"/>
        <v>20</v>
      </c>
    </row>
    <row r="1512" spans="1:18">
      <c r="A1512">
        <f ca="1">VLOOKUP(O1512,Tabela3[],2,0)</f>
        <v>2005</v>
      </c>
      <c r="B1512" t="str">
        <f ca="1">VLOOKUP(P1512,Tabela3[],4,0)</f>
        <v>MARÇO</v>
      </c>
      <c r="C1512" t="str">
        <f ca="1">VLOOKUP(Q1512,Tabela3[],5,0)</f>
        <v>Itália</v>
      </c>
      <c r="D1512" t="str">
        <f ca="1">VLOOKUP(Q1512,Tabela3[],3,0)</f>
        <v>Hyundai</v>
      </c>
      <c r="E1512" t="str">
        <f ca="1">IF(R1512=Q1512, (VLOOKUP(P1512+1,Tabela3[],5,0)),VLOOKUP(R1512,Tabela3[],5,0))</f>
        <v>China</v>
      </c>
      <c r="F1512" s="1">
        <f t="shared" ca="1" si="186"/>
        <v>38405</v>
      </c>
      <c r="G1512" s="1">
        <f t="shared" ca="1" si="187"/>
        <v>38408.616464030587</v>
      </c>
      <c r="H1512">
        <f t="shared" ca="1" si="188"/>
        <v>1</v>
      </c>
      <c r="I1512" t="str">
        <f ca="1">VLOOKUP(Q1512,Tabela3[],9,1)</f>
        <v>Car Carriers</v>
      </c>
      <c r="J1512" t="str">
        <f ca="1">VLOOKUP(Q1512,Tabela3[],11,0)</f>
        <v>HB20 Sense</v>
      </c>
      <c r="K1512" t="str">
        <f ca="1">VLOOKUP(Q1512,Tabela3[],10,0)</f>
        <v>Carros</v>
      </c>
      <c r="L1512" t="e" cm="1">
        <f t="array" aca="1" ref="L1512" ca="1">IF(Tabela2[[#This Row],[PORTO]]=Tabela2[[#This Row],[DESTINO]],0,erro)</f>
        <v>#NAME?</v>
      </c>
      <c r="N1512">
        <f t="shared" ca="1" si="191"/>
        <v>200</v>
      </c>
      <c r="O1512">
        <f t="shared" ca="1" si="192"/>
        <v>5</v>
      </c>
      <c r="P1512">
        <f t="shared" ca="1" si="193"/>
        <v>2</v>
      </c>
      <c r="Q1512">
        <f t="shared" ca="1" si="189"/>
        <v>19</v>
      </c>
      <c r="R1512">
        <f t="shared" ca="1" si="190"/>
        <v>2</v>
      </c>
    </row>
    <row r="1513" spans="1:18">
      <c r="A1513">
        <f ca="1">VLOOKUP(O1513,Tabela3[],2,0)</f>
        <v>2002</v>
      </c>
      <c r="B1513" t="str">
        <f ca="1">VLOOKUP(P1513,Tabela3[],4,0)</f>
        <v>JULHO</v>
      </c>
      <c r="C1513" t="str">
        <f ca="1">VLOOKUP(Q1513,Tabela3[],5,0)</f>
        <v>França</v>
      </c>
      <c r="D1513" t="str">
        <f ca="1">VLOOKUP(Q1513,Tabela3[],3,0)</f>
        <v> LVMH</v>
      </c>
      <c r="E1513" t="str">
        <f ca="1">IF(R1513=Q1513, (VLOOKUP(P1513+1,Tabela3[],5,0)),VLOOKUP(R1513,Tabela3[],5,0))</f>
        <v>Estados Unidos</v>
      </c>
      <c r="F1513" s="1">
        <f t="shared" ca="1" si="186"/>
        <v>37410</v>
      </c>
      <c r="G1513" s="1">
        <f t="shared" ca="1" si="187"/>
        <v>37415.713771080606</v>
      </c>
      <c r="H1513">
        <f t="shared" ca="1" si="188"/>
        <v>1</v>
      </c>
      <c r="I1513" t="str">
        <f ca="1">VLOOKUP(Q1513,Tabela3[],9,1)</f>
        <v>Emma Maersk</v>
      </c>
      <c r="J1513" t="str">
        <f ca="1">VLOOKUP(Q1513,Tabela3[],11,0)</f>
        <v>Guerlain</v>
      </c>
      <c r="K1513" t="str">
        <f ca="1">VLOOKUP(Q1513,Tabela3[],10,0)</f>
        <v>Tecido</v>
      </c>
      <c r="L1513" t="e" cm="1">
        <f t="array" aca="1" ref="L1513" ca="1">IF(Tabela2[[#This Row],[PORTO]]=Tabela2[[#This Row],[DESTINO]],0,erro)</f>
        <v>#NAME?</v>
      </c>
      <c r="N1513">
        <f t="shared" ca="1" si="191"/>
        <v>42000</v>
      </c>
      <c r="O1513">
        <f t="shared" ca="1" si="192"/>
        <v>2</v>
      </c>
      <c r="P1513">
        <f t="shared" ca="1" si="193"/>
        <v>6</v>
      </c>
      <c r="Q1513">
        <f t="shared" ca="1" si="189"/>
        <v>23</v>
      </c>
      <c r="R1513">
        <f t="shared" ca="1" si="190"/>
        <v>5</v>
      </c>
    </row>
    <row r="1514" spans="1:18">
      <c r="A1514">
        <f ca="1">VLOOKUP(O1514,Tabela3[],2,0)</f>
        <v>2002</v>
      </c>
      <c r="B1514" t="str">
        <f ca="1">VLOOKUP(P1514,Tabela3[],4,0)</f>
        <v>MARÇO</v>
      </c>
      <c r="C1514" t="str">
        <f ca="1">VLOOKUP(Q1514,Tabela3[],5,0)</f>
        <v>Japão</v>
      </c>
      <c r="D1514" t="str">
        <f ca="1">VLOOKUP(Q1514,Tabela3[],3,0)</f>
        <v>Toyota</v>
      </c>
      <c r="E1514" t="str">
        <f ca="1">IF(R1514=Q1514, (VLOOKUP(P1514+1,Tabela3[],5,0)),VLOOKUP(R1514,Tabela3[],5,0))</f>
        <v>Itália</v>
      </c>
      <c r="F1514" s="1">
        <f t="shared" ca="1" si="186"/>
        <v>37308</v>
      </c>
      <c r="G1514" s="1">
        <f t="shared" ca="1" si="187"/>
        <v>37310.612422844322</v>
      </c>
      <c r="H1514">
        <f t="shared" ca="1" si="188"/>
        <v>0</v>
      </c>
      <c r="I1514" t="str">
        <f ca="1">VLOOKUP(Q1514,Tabela3[],9,1)</f>
        <v>Trailer Carriers</v>
      </c>
      <c r="J1514" t="str">
        <f ca="1">VLOOKUP(Q1514,Tabela3[],11,0)</f>
        <v>HILUX CABINE DUPLA STD POWER PACK</v>
      </c>
      <c r="K1514" t="str">
        <f ca="1">VLOOKUP(Q1514,Tabela3[],10,0)</f>
        <v>Carros</v>
      </c>
      <c r="L1514" t="e" cm="1">
        <f t="array" aca="1" ref="L1514" ca="1">IF(Tabela2[[#This Row],[PORTO]]=Tabela2[[#This Row],[DESTINO]],0,erro)</f>
        <v>#NAME?</v>
      </c>
      <c r="N1514">
        <f t="shared" ca="1" si="191"/>
        <v>500</v>
      </c>
      <c r="O1514">
        <f t="shared" ca="1" si="192"/>
        <v>2</v>
      </c>
      <c r="P1514">
        <f t="shared" ca="1" si="193"/>
        <v>2</v>
      </c>
      <c r="Q1514">
        <f t="shared" ca="1" si="189"/>
        <v>9</v>
      </c>
      <c r="R1514">
        <f t="shared" ca="1" si="190"/>
        <v>19</v>
      </c>
    </row>
    <row r="1515" spans="1:18">
      <c r="A1515">
        <f ca="1">VLOOKUP(O1515,Tabela3[],2,0)</f>
        <v>2008</v>
      </c>
      <c r="B1515" t="str">
        <f ca="1">VLOOKUP(P1515,Tabela3[],4,0)</f>
        <v>FEVEREIRO</v>
      </c>
      <c r="C1515" t="str">
        <f ca="1">VLOOKUP(Q1515,Tabela3[],5,0)</f>
        <v>Alemanha</v>
      </c>
      <c r="D1515" t="str">
        <f ca="1">VLOOKUP(Q1515,Tabela3[],3,0)</f>
        <v>Volkswagen</v>
      </c>
      <c r="E1515" t="str">
        <f ca="1">IF(R1515=Q1515, (VLOOKUP(P1515+1,Tabela3[],5,0)),VLOOKUP(R1515,Tabela3[],5,0))</f>
        <v>China</v>
      </c>
      <c r="F1515" s="1">
        <f t="shared" ca="1" si="186"/>
        <v>39447</v>
      </c>
      <c r="G1515" s="1">
        <f t="shared" ca="1" si="187"/>
        <v>39450.737600414934</v>
      </c>
      <c r="H1515">
        <f t="shared" ca="1" si="188"/>
        <v>1</v>
      </c>
      <c r="I1515" t="str">
        <f ca="1">VLOOKUP(Q1515,Tabela3[],9,1)</f>
        <v>Warehouse Carriers </v>
      </c>
      <c r="J1515" t="str">
        <f ca="1">VLOOKUP(Q1515,Tabela3[],11,0)</f>
        <v>GLI 350 TSI (Jetta)</v>
      </c>
      <c r="K1515" t="str">
        <f ca="1">VLOOKUP(Q1515,Tabela3[],10,0)</f>
        <v>Carros</v>
      </c>
      <c r="L1515" t="e" cm="1">
        <f t="array" aca="1" ref="L1515" ca="1">IF(Tabela2[[#This Row],[PORTO]]=Tabela2[[#This Row],[DESTINO]],0,erro)</f>
        <v>#NAME?</v>
      </c>
      <c r="N1515">
        <f t="shared" ca="1" si="191"/>
        <v>300</v>
      </c>
      <c r="O1515">
        <f t="shared" ca="1" si="192"/>
        <v>8</v>
      </c>
      <c r="P1515">
        <f t="shared" ca="1" si="193"/>
        <v>1</v>
      </c>
      <c r="Q1515">
        <f t="shared" ca="1" si="189"/>
        <v>8</v>
      </c>
      <c r="R1515">
        <f t="shared" ca="1" si="190"/>
        <v>8</v>
      </c>
    </row>
    <row r="1516" spans="1:18">
      <c r="A1516">
        <f ca="1">VLOOKUP(O1516,Tabela3[],2,0)</f>
        <v>2009</v>
      </c>
      <c r="B1516" t="str">
        <f ca="1">VLOOKUP(P1516,Tabela3[],4,0)</f>
        <v>JUNHO</v>
      </c>
      <c r="C1516" t="str">
        <f ca="1">VLOOKUP(Q1516,Tabela3[],5,0)</f>
        <v>Canadá</v>
      </c>
      <c r="D1516" t="str">
        <f ca="1">VLOOKUP(Q1516,Tabela3[],3,0)</f>
        <v>Shopify</v>
      </c>
      <c r="E1516" t="str">
        <f ca="1">IF(R1516=Q1516, (VLOOKUP(P1516+1,Tabela3[],5,0)),VLOOKUP(R1516,Tabela3[],5,0))</f>
        <v>Alemanha</v>
      </c>
      <c r="F1516" s="1">
        <f t="shared" ca="1" si="186"/>
        <v>39937</v>
      </c>
      <c r="G1516" s="1">
        <f t="shared" ca="1" si="187"/>
        <v>39941.62484838556</v>
      </c>
      <c r="H1516">
        <f t="shared" ca="1" si="188"/>
        <v>1</v>
      </c>
      <c r="I1516" t="str">
        <f ca="1">VLOOKUP(Q1516,Tabela3[],9,1)</f>
        <v>HMM Southampton</v>
      </c>
      <c r="J1516" t="str">
        <f ca="1">VLOOKUP(Q1516,Tabela3[],11,0)</f>
        <v>NONA</v>
      </c>
      <c r="K1516" t="str">
        <f ca="1">VLOOKUP(Q1516,Tabela3[],10,0)</f>
        <v>Bebida</v>
      </c>
      <c r="L1516" t="e" cm="1">
        <f t="array" aca="1" ref="L1516" ca="1">IF(Tabela2[[#This Row],[PORTO]]=Tabela2[[#This Row],[DESTINO]],0,erro)</f>
        <v>#NAME?</v>
      </c>
      <c r="N1516">
        <f t="shared" ca="1" si="191"/>
        <v>0</v>
      </c>
      <c r="O1516">
        <f t="shared" ca="1" si="192"/>
        <v>9</v>
      </c>
      <c r="P1516">
        <f t="shared" ca="1" si="193"/>
        <v>5</v>
      </c>
      <c r="Q1516">
        <f t="shared" ca="1" si="189"/>
        <v>34</v>
      </c>
      <c r="R1516">
        <f t="shared" ca="1" si="190"/>
        <v>7</v>
      </c>
    </row>
    <row r="1517" spans="1:18">
      <c r="A1517">
        <f ca="1">VLOOKUP(O1517,Tabela3[],2,0)</f>
        <v>2007</v>
      </c>
      <c r="B1517" t="str">
        <f ca="1">VLOOKUP(P1517,Tabela3[],4,0)</f>
        <v>JANEIRO</v>
      </c>
      <c r="C1517" t="str">
        <f ca="1">VLOOKUP(Q1517,Tabela3[],5,0)</f>
        <v>India</v>
      </c>
      <c r="D1517" t="str">
        <f ca="1">VLOOKUP(Q1517,Tabela3[],3,0)</f>
        <v>Reliance Industries</v>
      </c>
      <c r="E1517" t="str">
        <f ca="1">IF(R1517=Q1517, (VLOOKUP(P1517+1,Tabela3[],5,0)),VLOOKUP(R1517,Tabela3[],5,0))</f>
        <v>Holanda</v>
      </c>
      <c r="F1517" s="1">
        <f t="shared" ca="1" si="186"/>
        <v>39422</v>
      </c>
      <c r="G1517" s="1">
        <f t="shared" ca="1" si="187"/>
        <v>39430.123378384058</v>
      </c>
      <c r="H1517">
        <f t="shared" ca="1" si="188"/>
        <v>1</v>
      </c>
      <c r="I1517" t="str">
        <f ca="1">VLOOKUP(Q1517,Tabela3[],9,1)</f>
        <v>Tanker</v>
      </c>
      <c r="J1517" t="str">
        <f ca="1">VLOOKUP(Q1517,Tabela3[],11,0)</f>
        <v>Cloreto de polivinila</v>
      </c>
      <c r="K1517" t="str">
        <f ca="1">VLOOKUP(Q1517,Tabela3[],10,0)</f>
        <v>Petroquimicos</v>
      </c>
      <c r="L1517" t="e" cm="1">
        <f t="array" aca="1" ref="L1517" ca="1">IF(Tabela2[[#This Row],[PORTO]]=Tabela2[[#This Row],[DESTINO]],0,erro)</f>
        <v>#NAME?</v>
      </c>
      <c r="N1517">
        <f t="shared" ca="1" si="191"/>
        <v>0</v>
      </c>
      <c r="O1517">
        <f t="shared" ca="1" si="192"/>
        <v>7</v>
      </c>
      <c r="P1517">
        <f t="shared" ca="1" si="193"/>
        <v>12</v>
      </c>
      <c r="Q1517">
        <f t="shared" ca="1" si="189"/>
        <v>32</v>
      </c>
      <c r="R1517">
        <f t="shared" ca="1" si="190"/>
        <v>15</v>
      </c>
    </row>
    <row r="1518" spans="1:18">
      <c r="A1518">
        <f ca="1">VLOOKUP(O1518,Tabela3[],2,0)</f>
        <v>2002</v>
      </c>
      <c r="B1518" t="str">
        <f ca="1">VLOOKUP(P1518,Tabela3[],4,0)</f>
        <v>JANEIRO</v>
      </c>
      <c r="C1518" t="str">
        <f ca="1">VLOOKUP(Q1518,Tabela3[],5,0)</f>
        <v>Alemanha</v>
      </c>
      <c r="D1518" t="str">
        <f ca="1">VLOOKUP(Q1518,Tabela3[],3,0)</f>
        <v>Volkswagen</v>
      </c>
      <c r="E1518" t="str">
        <f ca="1">IF(R1518=Q1518, (VLOOKUP(P1518+1,Tabela3[],5,0)),VLOOKUP(R1518,Tabela3[],5,0))</f>
        <v>França</v>
      </c>
      <c r="F1518" s="1">
        <f t="shared" ca="1" si="186"/>
        <v>37278</v>
      </c>
      <c r="G1518" s="1">
        <f t="shared" ca="1" si="187"/>
        <v>37282.22931490466</v>
      </c>
      <c r="H1518">
        <f t="shared" ca="1" si="188"/>
        <v>0</v>
      </c>
      <c r="I1518" t="str">
        <f ca="1">VLOOKUP(Q1518,Tabela3[],9,1)</f>
        <v>Warehouse Carriers </v>
      </c>
      <c r="J1518" t="str">
        <f ca="1">VLOOKUP(Q1518,Tabela3[],11,0)</f>
        <v>Cross CD (Saveiro)</v>
      </c>
      <c r="K1518" t="str">
        <f ca="1">VLOOKUP(Q1518,Tabela3[],10,0)</f>
        <v>Carros</v>
      </c>
      <c r="L1518" t="e" cm="1">
        <f t="array" aca="1" ref="L1518" ca="1">IF(Tabela2[[#This Row],[PORTO]]=Tabela2[[#This Row],[DESTINO]],0,erro)</f>
        <v>#NAME?</v>
      </c>
      <c r="N1518">
        <f t="shared" ca="1" si="191"/>
        <v>500</v>
      </c>
      <c r="O1518">
        <f t="shared" ca="1" si="192"/>
        <v>2</v>
      </c>
      <c r="P1518">
        <f t="shared" ca="1" si="193"/>
        <v>0</v>
      </c>
      <c r="Q1518">
        <f t="shared" ca="1" si="189"/>
        <v>6</v>
      </c>
      <c r="R1518">
        <f t="shared" ca="1" si="190"/>
        <v>22</v>
      </c>
    </row>
    <row r="1519" spans="1:18">
      <c r="A1519">
        <f ca="1">VLOOKUP(O1519,Tabela3[],2,0)</f>
        <v>2009</v>
      </c>
      <c r="B1519" t="str">
        <f ca="1">VLOOKUP(P1519,Tabela3[],4,0)</f>
        <v>SETEMBRO</v>
      </c>
      <c r="C1519" t="str">
        <f ca="1">VLOOKUP(Q1519,Tabela3[],5,0)</f>
        <v>China</v>
      </c>
      <c r="D1519" t="str">
        <f ca="1">VLOOKUP(Q1519,Tabela3[],3,0)</f>
        <v>Alibaba Group</v>
      </c>
      <c r="E1519" t="str">
        <f ca="1">IF(R1519=Q1519, (VLOOKUP(P1519+1,Tabela3[],5,0)),VLOOKUP(R1519,Tabela3[],5,0))</f>
        <v>Itália</v>
      </c>
      <c r="F1519" s="1">
        <f t="shared" ca="1" si="186"/>
        <v>40040</v>
      </c>
      <c r="G1519" s="1">
        <f t="shared" ca="1" si="187"/>
        <v>40047.680700643177</v>
      </c>
      <c r="H1519">
        <f t="shared" ca="1" si="188"/>
        <v>1</v>
      </c>
      <c r="I1519" t="str">
        <f ca="1">VLOOKUP(Q1519,Tabela3[],9,1)</f>
        <v>HMM St Petersburg</v>
      </c>
      <c r="J1519" t="str">
        <f ca="1">VLOOKUP(Q1519,Tabela3[],11,0)</f>
        <v>Serração Portatil</v>
      </c>
      <c r="K1519" t="str">
        <f ca="1">VLOOKUP(Q1519,Tabela3[],10,0)</f>
        <v>Maquinário</v>
      </c>
      <c r="L1519" t="e" cm="1">
        <f t="array" aca="1" ref="L1519" ca="1">IF(Tabela2[[#This Row],[PORTO]]=Tabela2[[#This Row],[DESTINO]],0,erro)</f>
        <v>#NAME?</v>
      </c>
      <c r="N1519">
        <f t="shared" ca="1" si="191"/>
        <v>10</v>
      </c>
      <c r="O1519">
        <f t="shared" ca="1" si="192"/>
        <v>9</v>
      </c>
      <c r="P1519">
        <f t="shared" ca="1" si="193"/>
        <v>8</v>
      </c>
      <c r="Q1519">
        <f t="shared" ca="1" si="189"/>
        <v>0</v>
      </c>
      <c r="R1519">
        <f t="shared" ca="1" si="190"/>
        <v>20</v>
      </c>
    </row>
    <row r="1520" spans="1:18">
      <c r="A1520">
        <f ca="1">VLOOKUP(O1520,Tabela3[],2,0)</f>
        <v>2002</v>
      </c>
      <c r="B1520" t="str">
        <f ca="1">VLOOKUP(P1520,Tabela3[],4,0)</f>
        <v>ABRIL</v>
      </c>
      <c r="C1520" t="str">
        <f ca="1">VLOOKUP(Q1520,Tabela3[],5,0)</f>
        <v>Estados Unidos</v>
      </c>
      <c r="D1520" t="str">
        <f ca="1">VLOOKUP(Q1520,Tabela3[],3,0)</f>
        <v>Amazon</v>
      </c>
      <c r="E1520" t="str">
        <f ca="1">IF(R1520=Q1520, (VLOOKUP(P1520+1,Tabela3[],5,0)),VLOOKUP(R1520,Tabela3[],5,0))</f>
        <v>França</v>
      </c>
      <c r="F1520" s="1">
        <f t="shared" ca="1" si="186"/>
        <v>37328</v>
      </c>
      <c r="G1520" s="1">
        <f t="shared" ca="1" si="187"/>
        <v>37334.446258022494</v>
      </c>
      <c r="H1520">
        <f t="shared" ca="1" si="188"/>
        <v>0</v>
      </c>
      <c r="I1520" t="str">
        <f ca="1">VLOOKUP(Q1520,Tabela3[],9,1)</f>
        <v>HMM Algeciras</v>
      </c>
      <c r="J1520" t="str">
        <f ca="1">VLOOKUP(Q1520,Tabela3[],11,0)</f>
        <v>Escrivaninha Trevalla</v>
      </c>
      <c r="K1520" t="str">
        <f ca="1">VLOOKUP(Q1520,Tabela3[],10,0)</f>
        <v>Geral</v>
      </c>
      <c r="L1520" t="e" cm="1">
        <f t="array" aca="1" ref="L1520" ca="1">IF(Tabela2[[#This Row],[PORTO]]=Tabela2[[#This Row],[DESTINO]],0,erro)</f>
        <v>#NAME?</v>
      </c>
      <c r="N1520">
        <f t="shared" ca="1" si="191"/>
        <v>3000</v>
      </c>
      <c r="O1520">
        <f t="shared" ca="1" si="192"/>
        <v>2</v>
      </c>
      <c r="P1520">
        <f t="shared" ca="1" si="193"/>
        <v>3</v>
      </c>
      <c r="Q1520">
        <f t="shared" ca="1" si="189"/>
        <v>3</v>
      </c>
      <c r="R1520">
        <f t="shared" ca="1" si="190"/>
        <v>22</v>
      </c>
    </row>
    <row r="1521" spans="1:18">
      <c r="A1521">
        <f ca="1">VLOOKUP(O1521,Tabela3[],2,0)</f>
        <v>2007</v>
      </c>
      <c r="B1521" t="str">
        <f ca="1">VLOOKUP(P1521,Tabela3[],4,0)</f>
        <v>ABRIL</v>
      </c>
      <c r="C1521" t="str">
        <f ca="1">VLOOKUP(Q1521,Tabela3[],5,0)</f>
        <v>Itália</v>
      </c>
      <c r="D1521" t="str">
        <f ca="1">VLOOKUP(Q1521,Tabela3[],3,0)</f>
        <v>Hyundai</v>
      </c>
      <c r="E1521" t="str">
        <f ca="1">IF(R1521=Q1521, (VLOOKUP(P1521+1,Tabela3[],5,0)),VLOOKUP(R1521,Tabela3[],5,0))</f>
        <v>Japão</v>
      </c>
      <c r="F1521" s="1">
        <f t="shared" ca="1" si="186"/>
        <v>39161</v>
      </c>
      <c r="G1521" s="1">
        <f t="shared" ca="1" si="187"/>
        <v>39169.025190190507</v>
      </c>
      <c r="H1521">
        <f t="shared" ca="1" si="188"/>
        <v>0</v>
      </c>
      <c r="I1521" t="str">
        <f ca="1">VLOOKUP(Q1521,Tabela3[],9,1)</f>
        <v>Car Carriers</v>
      </c>
      <c r="J1521" t="str">
        <f ca="1">VLOOKUP(Q1521,Tabela3[],11,0)</f>
        <v>HB20 Sense</v>
      </c>
      <c r="K1521" t="str">
        <f ca="1">VLOOKUP(Q1521,Tabela3[],10,0)</f>
        <v>Carros</v>
      </c>
      <c r="L1521" t="e" cm="1">
        <f t="array" aca="1" ref="L1521" ca="1">IF(Tabela2[[#This Row],[PORTO]]=Tabela2[[#This Row],[DESTINO]],0,erro)</f>
        <v>#NAME?</v>
      </c>
      <c r="N1521">
        <f t="shared" ca="1" si="191"/>
        <v>400</v>
      </c>
      <c r="O1521">
        <f t="shared" ca="1" si="192"/>
        <v>7</v>
      </c>
      <c r="P1521">
        <f t="shared" ca="1" si="193"/>
        <v>3</v>
      </c>
      <c r="Q1521">
        <f t="shared" ca="1" si="189"/>
        <v>19</v>
      </c>
      <c r="R1521">
        <f t="shared" ca="1" si="190"/>
        <v>11</v>
      </c>
    </row>
    <row r="1522" spans="1:18">
      <c r="A1522">
        <f ca="1">VLOOKUP(O1522,Tabela3[],2,0)</f>
        <v>2003</v>
      </c>
      <c r="B1522" t="str">
        <f ca="1">VLOOKUP(P1522,Tabela3[],4,0)</f>
        <v>MARÇO</v>
      </c>
      <c r="C1522" t="str">
        <f ca="1">VLOOKUP(Q1522,Tabela3[],5,0)</f>
        <v>França</v>
      </c>
      <c r="D1522" t="str">
        <f ca="1">VLOOKUP(Q1522,Tabela3[],3,0)</f>
        <v> LVMH</v>
      </c>
      <c r="E1522" t="str">
        <f ca="1">IF(R1522=Q1522, (VLOOKUP(P1522+1,Tabela3[],5,0)),VLOOKUP(R1522,Tabela3[],5,0))</f>
        <v>Estados Unidos</v>
      </c>
      <c r="F1522" s="1">
        <f t="shared" ca="1" si="186"/>
        <v>37670</v>
      </c>
      <c r="G1522" s="1">
        <f t="shared" ca="1" si="187"/>
        <v>37670.021573914979</v>
      </c>
      <c r="H1522">
        <f t="shared" ca="1" si="188"/>
        <v>0</v>
      </c>
      <c r="I1522" t="str">
        <f ca="1">VLOOKUP(Q1522,Tabela3[],9,1)</f>
        <v>Emma Maersk</v>
      </c>
      <c r="J1522" t="str">
        <f ca="1">VLOOKUP(Q1522,Tabela3[],11,0)</f>
        <v>Louis Vuitton</v>
      </c>
      <c r="K1522" t="str">
        <f ca="1">VLOOKUP(Q1522,Tabela3[],10,0)</f>
        <v>Tecido</v>
      </c>
      <c r="L1522" t="e" cm="1">
        <f t="array" aca="1" ref="L1522" ca="1">IF(Tabela2[[#This Row],[PORTO]]=Tabela2[[#This Row],[DESTINO]],0,erro)</f>
        <v>#NAME?</v>
      </c>
      <c r="N1522">
        <f t="shared" ca="1" si="191"/>
        <v>27000</v>
      </c>
      <c r="O1522">
        <f t="shared" ca="1" si="192"/>
        <v>3</v>
      </c>
      <c r="P1522">
        <f t="shared" ca="1" si="193"/>
        <v>2</v>
      </c>
      <c r="Q1522">
        <f t="shared" ca="1" si="189"/>
        <v>22</v>
      </c>
      <c r="R1522">
        <f t="shared" ca="1" si="190"/>
        <v>4</v>
      </c>
    </row>
    <row r="1523" spans="1:18">
      <c r="A1523">
        <f ca="1">VLOOKUP(O1523,Tabela3[],2,0)</f>
        <v>2002</v>
      </c>
      <c r="B1523" t="str">
        <f ca="1">VLOOKUP(P1523,Tabela3[],4,0)</f>
        <v>JANEIRO</v>
      </c>
      <c r="C1523" t="str">
        <f ca="1">VLOOKUP(Q1523,Tabela3[],5,0)</f>
        <v>Brasil</v>
      </c>
      <c r="D1523" t="str">
        <f ca="1">VLOOKUP(Q1523,Tabela3[],3,0)</f>
        <v>VALE</v>
      </c>
      <c r="E1523" t="str">
        <f ca="1">IF(R1523=Q1523, (VLOOKUP(P1523+1,Tabela3[],5,0)),VLOOKUP(R1523,Tabela3[],5,0))</f>
        <v>Coréia do Sul</v>
      </c>
      <c r="F1523" s="1">
        <f t="shared" ca="1" si="186"/>
        <v>37600</v>
      </c>
      <c r="G1523" s="1">
        <f t="shared" ca="1" si="187"/>
        <v>37607.645755776233</v>
      </c>
      <c r="H1523">
        <f t="shared" ca="1" si="188"/>
        <v>0</v>
      </c>
      <c r="I1523" t="str">
        <f ca="1">VLOOKUP(Q1523,Tabela3[],9,1)</f>
        <v>Lan Hua Hai</v>
      </c>
      <c r="J1523" t="str">
        <f ca="1">VLOOKUP(Q1523,Tabela3[],11,0)</f>
        <v>Manganês</v>
      </c>
      <c r="K1523" t="str">
        <f ca="1">VLOOKUP(Q1523,Tabela3[],10,0)</f>
        <v>Minério</v>
      </c>
      <c r="L1523" t="e" cm="1">
        <f t="array" aca="1" ref="L1523" ca="1">IF(Tabela2[[#This Row],[PORTO]]=Tabela2[[#This Row],[DESTINO]],0,erro)</f>
        <v>#NAME?</v>
      </c>
      <c r="N1523">
        <f t="shared" ca="1" si="191"/>
        <v>0</v>
      </c>
      <c r="O1523">
        <f t="shared" ca="1" si="192"/>
        <v>2</v>
      </c>
      <c r="P1523">
        <f t="shared" ca="1" si="193"/>
        <v>12</v>
      </c>
      <c r="Q1523">
        <f t="shared" ca="1" si="189"/>
        <v>29</v>
      </c>
      <c r="R1523">
        <f t="shared" ca="1" si="190"/>
        <v>13</v>
      </c>
    </row>
    <row r="1524" spans="1:18">
      <c r="A1524">
        <f ca="1">VLOOKUP(O1524,Tabela3[],2,0)</f>
        <v>2008</v>
      </c>
      <c r="B1524" t="str">
        <f ca="1">VLOOKUP(P1524,Tabela3[],4,0)</f>
        <v>FEVEREIRO</v>
      </c>
      <c r="C1524" t="str">
        <f ca="1">VLOOKUP(Q1524,Tabela3[],5,0)</f>
        <v>Canadá</v>
      </c>
      <c r="D1524" t="str">
        <f ca="1">VLOOKUP(Q1524,Tabela3[],3,0)</f>
        <v>Shopify</v>
      </c>
      <c r="E1524" t="str">
        <f ca="1">IF(R1524=Q1524, (VLOOKUP(P1524+1,Tabela3[],5,0)),VLOOKUP(R1524,Tabela3[],5,0))</f>
        <v>Estados Unidos</v>
      </c>
      <c r="F1524" s="1">
        <f t="shared" ca="1" si="186"/>
        <v>39450</v>
      </c>
      <c r="G1524" s="1">
        <f t="shared" ca="1" si="187"/>
        <v>39457.859113862876</v>
      </c>
      <c r="H1524">
        <f t="shared" ca="1" si="188"/>
        <v>1</v>
      </c>
      <c r="I1524" t="str">
        <f ca="1">VLOOKUP(Q1524,Tabela3[],9,1)</f>
        <v>HMM Southampton</v>
      </c>
      <c r="J1524" t="str">
        <f ca="1">VLOOKUP(Q1524,Tabela3[],11,0)</f>
        <v>TORRADORES DE CAFÉ</v>
      </c>
      <c r="K1524" t="str">
        <f ca="1">VLOOKUP(Q1524,Tabela3[],10,0)</f>
        <v>Geral</v>
      </c>
      <c r="L1524" t="e" cm="1">
        <f t="array" aca="1" ref="L1524" ca="1">IF(Tabela2[[#This Row],[PORTO]]=Tabela2[[#This Row],[DESTINO]],0,erro)</f>
        <v>#NAME?</v>
      </c>
      <c r="N1524">
        <f t="shared" ca="1" si="191"/>
        <v>1000</v>
      </c>
      <c r="O1524">
        <f t="shared" ca="1" si="192"/>
        <v>8</v>
      </c>
      <c r="P1524">
        <f t="shared" ca="1" si="193"/>
        <v>1</v>
      </c>
      <c r="Q1524">
        <f t="shared" ca="1" si="189"/>
        <v>33</v>
      </c>
      <c r="R1524">
        <f t="shared" ca="1" si="190"/>
        <v>3</v>
      </c>
    </row>
    <row r="1525" spans="1:18">
      <c r="A1525">
        <f ca="1">VLOOKUP(O1525,Tabela3[],2,0)</f>
        <v>2000</v>
      </c>
      <c r="B1525" t="str">
        <f ca="1">VLOOKUP(P1525,Tabela3[],4,0)</f>
        <v>OUTUBRO</v>
      </c>
      <c r="C1525" t="str">
        <f ca="1">VLOOKUP(Q1525,Tabela3[],5,0)</f>
        <v>Holanda</v>
      </c>
      <c r="D1525" t="str">
        <f ca="1">VLOOKUP(Q1525,Tabela3[],3,0)</f>
        <v>Shell</v>
      </c>
      <c r="E1525" t="str">
        <f ca="1">IF(R1525=Q1525, (VLOOKUP(P1525+1,Tabela3[],5,0)),VLOOKUP(R1525,Tabela3[],5,0))</f>
        <v>Itália</v>
      </c>
      <c r="F1525" s="1">
        <f t="shared" ca="1" si="186"/>
        <v>36780</v>
      </c>
      <c r="G1525" s="1">
        <f t="shared" ca="1" si="187"/>
        <v>36781.968481892916</v>
      </c>
      <c r="H1525">
        <f t="shared" ca="1" si="188"/>
        <v>1</v>
      </c>
      <c r="I1525" t="str">
        <f ca="1">VLOOKUP(Q1525,Tabela3[],9,1)</f>
        <v>AbQaiq</v>
      </c>
      <c r="J1525" t="str">
        <f ca="1">VLOOKUP(Q1525,Tabela3[],11,0)</f>
        <v>Diesel</v>
      </c>
      <c r="K1525" t="str">
        <f ca="1">VLOOKUP(Q1525,Tabela3[],10,0)</f>
        <v>Petróleo</v>
      </c>
      <c r="L1525" t="e" cm="1">
        <f t="array" aca="1" ref="L1525" ca="1">IF(Tabela2[[#This Row],[PORTO]]=Tabela2[[#This Row],[DESTINO]],0,erro)</f>
        <v>#NAME?</v>
      </c>
      <c r="N1525">
        <f t="shared" ca="1" si="191"/>
        <v>90000</v>
      </c>
      <c r="O1525">
        <f t="shared" ca="1" si="192"/>
        <v>0</v>
      </c>
      <c r="P1525">
        <f t="shared" ca="1" si="193"/>
        <v>9</v>
      </c>
      <c r="Q1525">
        <f t="shared" ca="1" si="189"/>
        <v>15</v>
      </c>
      <c r="R1525">
        <f t="shared" ca="1" si="190"/>
        <v>20</v>
      </c>
    </row>
    <row r="1526" spans="1:18">
      <c r="A1526">
        <f ca="1">VLOOKUP(O1526,Tabela3[],2,0)</f>
        <v>2001</v>
      </c>
      <c r="B1526" t="str">
        <f ca="1">VLOOKUP(P1526,Tabela3[],4,0)</f>
        <v>JANEIRO</v>
      </c>
      <c r="C1526" t="str">
        <f ca="1">VLOOKUP(Q1526,Tabela3[],5,0)</f>
        <v>Brasil</v>
      </c>
      <c r="D1526" t="str">
        <f ca="1">VLOOKUP(Q1526,Tabela3[],3,0)</f>
        <v>VALE</v>
      </c>
      <c r="E1526" t="str">
        <f ca="1">IF(R1526=Q1526, (VLOOKUP(P1526+1,Tabela3[],5,0)),VLOOKUP(R1526,Tabela3[],5,0))</f>
        <v>Holanda</v>
      </c>
      <c r="F1526" s="1">
        <f t="shared" ca="1" si="186"/>
        <v>36918</v>
      </c>
      <c r="G1526" s="1">
        <f t="shared" ca="1" si="187"/>
        <v>36920.756875357205</v>
      </c>
      <c r="H1526">
        <f t="shared" ca="1" si="188"/>
        <v>1</v>
      </c>
      <c r="I1526" t="str">
        <f ca="1">VLOOKUP(Q1526,Tabela3[],9,1)</f>
        <v>Lan Hua Hai</v>
      </c>
      <c r="J1526" t="str">
        <f ca="1">VLOOKUP(Q1526,Tabela3[],11,0)</f>
        <v>Bauxita</v>
      </c>
      <c r="K1526" t="str">
        <f ca="1">VLOOKUP(Q1526,Tabela3[],10,0)</f>
        <v>Minério</v>
      </c>
      <c r="L1526" t="e" cm="1">
        <f t="array" aca="1" ref="L1526" ca="1">IF(Tabela2[[#This Row],[PORTO]]=Tabela2[[#This Row],[DESTINO]],0,erro)</f>
        <v>#NAME?</v>
      </c>
      <c r="N1526">
        <f t="shared" ca="1" si="191"/>
        <v>0</v>
      </c>
      <c r="O1526">
        <f t="shared" ca="1" si="192"/>
        <v>1</v>
      </c>
      <c r="P1526">
        <f t="shared" ca="1" si="193"/>
        <v>0</v>
      </c>
      <c r="Q1526">
        <f t="shared" ca="1" si="189"/>
        <v>28</v>
      </c>
      <c r="R1526">
        <f t="shared" ca="1" si="190"/>
        <v>16</v>
      </c>
    </row>
    <row r="1527" spans="1:18">
      <c r="A1527">
        <f ca="1">VLOOKUP(O1527,Tabela3[],2,0)</f>
        <v>2000</v>
      </c>
      <c r="B1527" t="str">
        <f ca="1">VLOOKUP(P1527,Tabela3[],4,0)</f>
        <v>AGOSTO</v>
      </c>
      <c r="C1527" t="str">
        <f ca="1">VLOOKUP(Q1527,Tabela3[],5,0)</f>
        <v>China</v>
      </c>
      <c r="D1527" t="str">
        <f ca="1">VLOOKUP(Q1527,Tabela3[],3,0)</f>
        <v>Alibaba Group</v>
      </c>
      <c r="E1527" t="str">
        <f ca="1">IF(R1527=Q1527, (VLOOKUP(P1527+1,Tabela3[],5,0)),VLOOKUP(R1527,Tabela3[],5,0))</f>
        <v>França</v>
      </c>
      <c r="F1527" s="1">
        <f t="shared" ca="1" si="186"/>
        <v>36727</v>
      </c>
      <c r="G1527" s="1">
        <f t="shared" ca="1" si="187"/>
        <v>36733.078956002639</v>
      </c>
      <c r="H1527">
        <f t="shared" ca="1" si="188"/>
        <v>0</v>
      </c>
      <c r="I1527" t="str">
        <f ca="1">VLOOKUP(Q1527,Tabela3[],9,1)</f>
        <v>HMM St Petersburg</v>
      </c>
      <c r="J1527" t="str">
        <f ca="1">VLOOKUP(Q1527,Tabela3[],11,0)</f>
        <v>Serração Portatil</v>
      </c>
      <c r="K1527" t="str">
        <f ca="1">VLOOKUP(Q1527,Tabela3[],10,0)</f>
        <v>Maquinário</v>
      </c>
      <c r="L1527" t="e" cm="1">
        <f t="array" aca="1" ref="L1527" ca="1">IF(Tabela2[[#This Row],[PORTO]]=Tabela2[[#This Row],[DESTINO]],0,erro)</f>
        <v>#NAME?</v>
      </c>
      <c r="N1527">
        <f t="shared" ca="1" si="191"/>
        <v>40</v>
      </c>
      <c r="O1527">
        <f t="shared" ca="1" si="192"/>
        <v>0</v>
      </c>
      <c r="P1527">
        <f t="shared" ca="1" si="193"/>
        <v>7</v>
      </c>
      <c r="Q1527">
        <f t="shared" ca="1" si="189"/>
        <v>0</v>
      </c>
      <c r="R1527">
        <f t="shared" ca="1" si="190"/>
        <v>23</v>
      </c>
    </row>
    <row r="1528" spans="1:18">
      <c r="A1528">
        <f ca="1">VLOOKUP(O1528,Tabela3[],2,0)</f>
        <v>2008</v>
      </c>
      <c r="B1528" t="str">
        <f ca="1">VLOOKUP(P1528,Tabela3[],4,0)</f>
        <v>MAIO</v>
      </c>
      <c r="C1528" t="str">
        <f ca="1">VLOOKUP(Q1528,Tabela3[],5,0)</f>
        <v>Coréia do Sul</v>
      </c>
      <c r="D1528" t="str">
        <f ca="1">VLOOKUP(Q1528,Tabela3[],3,0)</f>
        <v>Samsung</v>
      </c>
      <c r="E1528" t="str">
        <f ca="1">IF(R1528=Q1528, (VLOOKUP(P1528+1,Tabela3[],5,0)),VLOOKUP(R1528,Tabela3[],5,0))</f>
        <v>China</v>
      </c>
      <c r="F1528" s="1">
        <f t="shared" ca="1" si="186"/>
        <v>39539</v>
      </c>
      <c r="G1528" s="1">
        <f t="shared" ca="1" si="187"/>
        <v>39540.475700375966</v>
      </c>
      <c r="H1528">
        <f t="shared" ca="1" si="188"/>
        <v>1</v>
      </c>
      <c r="I1528" t="str">
        <f ca="1">VLOOKUP(Q1528,Tabela3[],9,1)</f>
        <v>HMM Rotterdam</v>
      </c>
      <c r="J1528" t="str">
        <f ca="1">VLOOKUP(Q1528,Tabela3[],11,0)</f>
        <v>Crystal UHD 4k 65"</v>
      </c>
      <c r="K1528" t="str">
        <f ca="1">VLOOKUP(Q1528,Tabela3[],10,0)</f>
        <v>Eletrônicos</v>
      </c>
      <c r="L1528" t="e" cm="1">
        <f t="array" aca="1" ref="L1528" ca="1">IF(Tabela2[[#This Row],[PORTO]]=Tabela2[[#This Row],[DESTINO]],0,erro)</f>
        <v>#NAME?</v>
      </c>
      <c r="N1528">
        <f t="shared" ca="1" si="191"/>
        <v>500</v>
      </c>
      <c r="O1528">
        <f t="shared" ca="1" si="192"/>
        <v>8</v>
      </c>
      <c r="P1528">
        <f t="shared" ca="1" si="193"/>
        <v>4</v>
      </c>
      <c r="Q1528">
        <f t="shared" ca="1" si="189"/>
        <v>14</v>
      </c>
      <c r="R1528">
        <f t="shared" ca="1" si="190"/>
        <v>2</v>
      </c>
    </row>
    <row r="1529" spans="1:18">
      <c r="A1529">
        <f ca="1">VLOOKUP(O1529,Tabela3[],2,0)</f>
        <v>2007</v>
      </c>
      <c r="B1529" t="str">
        <f ca="1">VLOOKUP(P1529,Tabela3[],4,0)</f>
        <v>SETEMBRO</v>
      </c>
      <c r="C1529" t="str">
        <f ca="1">VLOOKUP(Q1529,Tabela3[],5,0)</f>
        <v>Brasil</v>
      </c>
      <c r="D1529" t="str">
        <f ca="1">VLOOKUP(Q1529,Tabela3[],3,0)</f>
        <v>VALE</v>
      </c>
      <c r="E1529" t="str">
        <f ca="1">IF(R1529=Q1529, (VLOOKUP(P1529+1,Tabela3[],5,0)),VLOOKUP(R1529,Tabela3[],5,0))</f>
        <v>Estados Unidos</v>
      </c>
      <c r="F1529" s="1">
        <f t="shared" ca="1" si="186"/>
        <v>39302</v>
      </c>
      <c r="G1529" s="1">
        <f t="shared" ca="1" si="187"/>
        <v>39304.232601839183</v>
      </c>
      <c r="H1529">
        <f t="shared" ca="1" si="188"/>
        <v>0</v>
      </c>
      <c r="I1529" t="str">
        <f ca="1">VLOOKUP(Q1529,Tabela3[],9,1)</f>
        <v>Lan Hua Hai</v>
      </c>
      <c r="J1529" t="str">
        <f ca="1">VLOOKUP(Q1529,Tabela3[],11,0)</f>
        <v>Minério de Ferro</v>
      </c>
      <c r="K1529" t="str">
        <f ca="1">VLOOKUP(Q1529,Tabela3[],10,0)</f>
        <v>Minério</v>
      </c>
      <c r="L1529" t="e" cm="1">
        <f t="array" aca="1" ref="L1529" ca="1">IF(Tabela2[[#This Row],[PORTO]]=Tabela2[[#This Row],[DESTINO]],0,erro)</f>
        <v>#NAME?</v>
      </c>
      <c r="N1529">
        <f t="shared" ca="1" si="191"/>
        <v>0</v>
      </c>
      <c r="O1529">
        <f t="shared" ca="1" si="192"/>
        <v>7</v>
      </c>
      <c r="P1529">
        <f t="shared" ca="1" si="193"/>
        <v>8</v>
      </c>
      <c r="Q1529">
        <f t="shared" ca="1" si="189"/>
        <v>27</v>
      </c>
      <c r="R1529">
        <f t="shared" ca="1" si="190"/>
        <v>3</v>
      </c>
    </row>
    <row r="1530" spans="1:18">
      <c r="A1530">
        <f ca="1">VLOOKUP(O1530,Tabela3[],2,0)</f>
        <v>2002</v>
      </c>
      <c r="B1530" t="str">
        <f ca="1">VLOOKUP(P1530,Tabela3[],4,0)</f>
        <v>JANEIRO</v>
      </c>
      <c r="C1530" t="str">
        <f ca="1">VLOOKUP(Q1530,Tabela3[],5,0)</f>
        <v>Brasil</v>
      </c>
      <c r="D1530" t="str">
        <f ca="1">VLOOKUP(Q1530,Tabela3[],3,0)</f>
        <v>VALE</v>
      </c>
      <c r="E1530" t="str">
        <f ca="1">IF(R1530=Q1530, (VLOOKUP(P1530+1,Tabela3[],5,0)),VLOOKUP(R1530,Tabela3[],5,0))</f>
        <v>Itália</v>
      </c>
      <c r="F1530" s="1">
        <f t="shared" ca="1" si="186"/>
        <v>37613</v>
      </c>
      <c r="G1530" s="1">
        <f t="shared" ca="1" si="187"/>
        <v>37620.899602441743</v>
      </c>
      <c r="H1530">
        <f t="shared" ca="1" si="188"/>
        <v>0</v>
      </c>
      <c r="I1530" t="str">
        <f ca="1">VLOOKUP(Q1530,Tabela3[],9,1)</f>
        <v>Lan Hua Hai</v>
      </c>
      <c r="J1530" t="str">
        <f ca="1">VLOOKUP(Q1530,Tabela3[],11,0)</f>
        <v>Minério de Ferro</v>
      </c>
      <c r="K1530" t="str">
        <f ca="1">VLOOKUP(Q1530,Tabela3[],10,0)</f>
        <v>Minério</v>
      </c>
      <c r="L1530" t="e" cm="1">
        <f t="array" aca="1" ref="L1530" ca="1">IF(Tabela2[[#This Row],[PORTO]]=Tabela2[[#This Row],[DESTINO]],0,erro)</f>
        <v>#NAME?</v>
      </c>
      <c r="N1530">
        <f t="shared" ca="1" si="191"/>
        <v>0</v>
      </c>
      <c r="O1530">
        <f t="shared" ca="1" si="192"/>
        <v>2</v>
      </c>
      <c r="P1530">
        <f t="shared" ca="1" si="193"/>
        <v>12</v>
      </c>
      <c r="Q1530">
        <f t="shared" ca="1" si="189"/>
        <v>27</v>
      </c>
      <c r="R1530">
        <f t="shared" ca="1" si="190"/>
        <v>18</v>
      </c>
    </row>
    <row r="1531" spans="1:18">
      <c r="A1531">
        <f ca="1">VLOOKUP(O1531,Tabela3[],2,0)</f>
        <v>2006</v>
      </c>
      <c r="B1531" t="str">
        <f ca="1">VLOOKUP(P1531,Tabela3[],4,0)</f>
        <v>ABRIL</v>
      </c>
      <c r="C1531" t="str">
        <f ca="1">VLOOKUP(Q1531,Tabela3[],5,0)</f>
        <v>França</v>
      </c>
      <c r="D1531" t="str">
        <f ca="1">VLOOKUP(Q1531,Tabela3[],3,0)</f>
        <v> LVMH</v>
      </c>
      <c r="E1531" t="str">
        <f ca="1">IF(R1531=Q1531, (VLOOKUP(P1531+1,Tabela3[],5,0)),VLOOKUP(R1531,Tabela3[],5,0))</f>
        <v>Holanda</v>
      </c>
      <c r="F1531" s="1">
        <f t="shared" ca="1" si="186"/>
        <v>38797</v>
      </c>
      <c r="G1531" s="1">
        <f t="shared" ca="1" si="187"/>
        <v>38801.813400290055</v>
      </c>
      <c r="H1531">
        <f t="shared" ca="1" si="188"/>
        <v>1</v>
      </c>
      <c r="I1531" t="str">
        <f ca="1">VLOOKUP(Q1531,Tabela3[],9,1)</f>
        <v>Emma Maersk</v>
      </c>
      <c r="J1531" t="str">
        <f ca="1">VLOOKUP(Q1531,Tabela3[],11,0)</f>
        <v>Louis Vuitton</v>
      </c>
      <c r="K1531" t="str">
        <f ca="1">VLOOKUP(Q1531,Tabela3[],10,0)</f>
        <v>Tecido</v>
      </c>
      <c r="L1531" t="e" cm="1">
        <f t="array" aca="1" ref="L1531" ca="1">IF(Tabela2[[#This Row],[PORTO]]=Tabela2[[#This Row],[DESTINO]],0,erro)</f>
        <v>#NAME?</v>
      </c>
      <c r="N1531">
        <f t="shared" ca="1" si="191"/>
        <v>16000</v>
      </c>
      <c r="O1531">
        <f t="shared" ca="1" si="192"/>
        <v>6</v>
      </c>
      <c r="P1531">
        <f t="shared" ca="1" si="193"/>
        <v>3</v>
      </c>
      <c r="Q1531">
        <f t="shared" ca="1" si="189"/>
        <v>22</v>
      </c>
      <c r="R1531">
        <f t="shared" ca="1" si="190"/>
        <v>15</v>
      </c>
    </row>
    <row r="1532" spans="1:18">
      <c r="A1532">
        <f ca="1">VLOOKUP(O1532,Tabela3[],2,0)</f>
        <v>2000</v>
      </c>
      <c r="B1532" t="str">
        <f ca="1">VLOOKUP(P1532,Tabela3[],4,0)</f>
        <v>JANEIRO</v>
      </c>
      <c r="C1532" t="str">
        <f ca="1">VLOOKUP(Q1532,Tabela3[],5,0)</f>
        <v>França</v>
      </c>
      <c r="D1532" t="str">
        <f ca="1">VLOOKUP(Q1532,Tabela3[],3,0)</f>
        <v> LVMH</v>
      </c>
      <c r="E1532" t="str">
        <f ca="1">IF(R1532=Q1532, (VLOOKUP(P1532+1,Tabela3[],5,0)),VLOOKUP(R1532,Tabela3[],5,0))</f>
        <v>Japão</v>
      </c>
      <c r="F1532" s="1">
        <f t="shared" ca="1" si="186"/>
        <v>36532</v>
      </c>
      <c r="G1532" s="1">
        <f t="shared" ca="1" si="187"/>
        <v>36540.785569428386</v>
      </c>
      <c r="H1532">
        <f t="shared" ca="1" si="188"/>
        <v>0</v>
      </c>
      <c r="I1532" t="str">
        <f ca="1">VLOOKUP(Q1532,Tabela3[],9,1)</f>
        <v>Emma Maersk</v>
      </c>
      <c r="J1532" t="str">
        <f ca="1">VLOOKUP(Q1532,Tabela3[],11,0)</f>
        <v>Clos Des Lambrys</v>
      </c>
      <c r="K1532" t="str">
        <f ca="1">VLOOKUP(Q1532,Tabela3[],10,0)</f>
        <v>Tecido</v>
      </c>
      <c r="L1532" t="e" cm="1">
        <f t="array" aca="1" ref="L1532" ca="1">IF(Tabela2[[#This Row],[PORTO]]=Tabela2[[#This Row],[DESTINO]],0,erro)</f>
        <v>#NAME?</v>
      </c>
      <c r="N1532">
        <f t="shared" ca="1" si="191"/>
        <v>40000</v>
      </c>
      <c r="O1532">
        <f t="shared" ca="1" si="192"/>
        <v>0</v>
      </c>
      <c r="P1532">
        <f t="shared" ca="1" si="193"/>
        <v>0</v>
      </c>
      <c r="Q1532">
        <f t="shared" ca="1" si="189"/>
        <v>21</v>
      </c>
      <c r="R1532">
        <f t="shared" ca="1" si="190"/>
        <v>10</v>
      </c>
    </row>
    <row r="1533" spans="1:18">
      <c r="A1533">
        <f ca="1">VLOOKUP(O1533,Tabela3[],2,0)</f>
        <v>2009</v>
      </c>
      <c r="B1533" t="str">
        <f ca="1">VLOOKUP(P1533,Tabela3[],4,0)</f>
        <v>AGOSTO</v>
      </c>
      <c r="C1533" t="str">
        <f ca="1">VLOOKUP(Q1533,Tabela3[],5,0)</f>
        <v>Reino Unido</v>
      </c>
      <c r="D1533" t="str">
        <f ca="1">VLOOKUP(Q1533,Tabela3[],3,0)</f>
        <v>Unilever</v>
      </c>
      <c r="E1533" t="str">
        <f ca="1">IF(R1533=Q1533, (VLOOKUP(P1533+1,Tabela3[],5,0)),VLOOKUP(R1533,Tabela3[],5,0))</f>
        <v>Holanda</v>
      </c>
      <c r="F1533" s="1">
        <f t="shared" ca="1" si="186"/>
        <v>40014</v>
      </c>
      <c r="G1533" s="1">
        <f t="shared" ca="1" si="187"/>
        <v>40022.321789568457</v>
      </c>
      <c r="H1533">
        <f t="shared" ca="1" si="188"/>
        <v>1</v>
      </c>
      <c r="I1533" t="str">
        <f ca="1">VLOOKUP(Q1533,Tabela3[],9,1)</f>
        <v>HMM Helsinki</v>
      </c>
      <c r="J1533" t="str">
        <f ca="1">VLOOKUP(Q1533,Tabela3[],11,0)</f>
        <v>Sabonete</v>
      </c>
      <c r="K1533" t="str">
        <f ca="1">VLOOKUP(Q1533,Tabela3[],10,0)</f>
        <v>Quimico</v>
      </c>
      <c r="L1533" t="e" cm="1">
        <f t="array" aca="1" ref="L1533" ca="1">IF(Tabela2[[#This Row],[PORTO]]=Tabela2[[#This Row],[DESTINO]],0,erro)</f>
        <v>#NAME?</v>
      </c>
      <c r="N1533">
        <f t="shared" ca="1" si="191"/>
        <v>1540000</v>
      </c>
      <c r="O1533">
        <f t="shared" ca="1" si="192"/>
        <v>9</v>
      </c>
      <c r="P1533">
        <f t="shared" ca="1" si="193"/>
        <v>7</v>
      </c>
      <c r="Q1533">
        <f t="shared" ca="1" si="189"/>
        <v>26</v>
      </c>
      <c r="R1533">
        <f t="shared" ca="1" si="190"/>
        <v>17</v>
      </c>
    </row>
    <row r="1534" spans="1:18">
      <c r="A1534">
        <f ca="1">VLOOKUP(O1534,Tabela3[],2,0)</f>
        <v>2006</v>
      </c>
      <c r="B1534" t="str">
        <f ca="1">VLOOKUP(P1534,Tabela3[],4,0)</f>
        <v>DEZEMBRO</v>
      </c>
      <c r="C1534" t="str">
        <f ca="1">VLOOKUP(Q1534,Tabela3[],5,0)</f>
        <v>Reino Unido</v>
      </c>
      <c r="D1534" t="str">
        <f ca="1">VLOOKUP(Q1534,Tabela3[],3,0)</f>
        <v>Unilever</v>
      </c>
      <c r="E1534" t="str">
        <f ca="1">IF(R1534=Q1534, (VLOOKUP(P1534+1,Tabela3[],5,0)),VLOOKUP(R1534,Tabela3[],5,0))</f>
        <v>Itália</v>
      </c>
      <c r="F1534" s="1">
        <f t="shared" ca="1" si="186"/>
        <v>39029</v>
      </c>
      <c r="G1534" s="1">
        <f t="shared" ca="1" si="187"/>
        <v>39030.234099291316</v>
      </c>
      <c r="H1534">
        <f t="shared" ca="1" si="188"/>
        <v>0</v>
      </c>
      <c r="I1534" t="str">
        <f ca="1">VLOOKUP(Q1534,Tabela3[],9,1)</f>
        <v>HMM Helsinki</v>
      </c>
      <c r="J1534" t="str">
        <f ca="1">VLOOKUP(Q1534,Tabela3[],11,0)</f>
        <v>Sabonete</v>
      </c>
      <c r="K1534" t="str">
        <f ca="1">VLOOKUP(Q1534,Tabela3[],10,0)</f>
        <v>Quimico</v>
      </c>
      <c r="L1534" t="e" cm="1">
        <f t="array" aca="1" ref="L1534" ca="1">IF(Tabela2[[#This Row],[PORTO]]=Tabela2[[#This Row],[DESTINO]],0,erro)</f>
        <v>#NAME?</v>
      </c>
      <c r="N1534">
        <f t="shared" ca="1" si="191"/>
        <v>1540000</v>
      </c>
      <c r="O1534">
        <f t="shared" ca="1" si="192"/>
        <v>6</v>
      </c>
      <c r="P1534">
        <f t="shared" ca="1" si="193"/>
        <v>11</v>
      </c>
      <c r="Q1534">
        <f t="shared" ca="1" si="189"/>
        <v>26</v>
      </c>
      <c r="R1534">
        <f t="shared" ca="1" si="190"/>
        <v>19</v>
      </c>
    </row>
    <row r="1535" spans="1:18">
      <c r="A1535">
        <f ca="1">VLOOKUP(O1535,Tabela3[],2,0)</f>
        <v>2006</v>
      </c>
      <c r="B1535" t="str">
        <f ca="1">VLOOKUP(P1535,Tabela3[],4,0)</f>
        <v>AGOSTO</v>
      </c>
      <c r="C1535" t="str">
        <f ca="1">VLOOKUP(Q1535,Tabela3[],5,0)</f>
        <v>Estados Unidos</v>
      </c>
      <c r="D1535" t="str">
        <f ca="1">VLOOKUP(Q1535,Tabela3[],3,0)</f>
        <v>Amazon</v>
      </c>
      <c r="E1535" t="str">
        <f ca="1">IF(R1535=Q1535, (VLOOKUP(P1535+1,Tabela3[],5,0)),VLOOKUP(R1535,Tabela3[],5,0))</f>
        <v>Holanda</v>
      </c>
      <c r="F1535" s="1">
        <f t="shared" ca="1" si="186"/>
        <v>38905</v>
      </c>
      <c r="G1535" s="1">
        <f t="shared" ca="1" si="187"/>
        <v>38909.356384044935</v>
      </c>
      <c r="H1535">
        <f t="shared" ca="1" si="188"/>
        <v>0</v>
      </c>
      <c r="I1535" t="str">
        <f ca="1">VLOOKUP(Q1535,Tabela3[],9,1)</f>
        <v>HMM Algeciras</v>
      </c>
      <c r="J1535" t="str">
        <f ca="1">VLOOKUP(Q1535,Tabela3[],11,0)</f>
        <v>Travesseiro Toque de Pluma</v>
      </c>
      <c r="K1535" t="str">
        <f ca="1">VLOOKUP(Q1535,Tabela3[],10,0)</f>
        <v>Geral</v>
      </c>
      <c r="L1535" t="e" cm="1">
        <f t="array" aca="1" ref="L1535" ca="1">IF(Tabela2[[#This Row],[PORTO]]=Tabela2[[#This Row],[DESTINO]],0,erro)</f>
        <v>#NAME?</v>
      </c>
      <c r="N1535">
        <f t="shared" ca="1" si="191"/>
        <v>3000</v>
      </c>
      <c r="O1535">
        <f t="shared" ca="1" si="192"/>
        <v>6</v>
      </c>
      <c r="P1535">
        <f t="shared" ca="1" si="193"/>
        <v>7</v>
      </c>
      <c r="Q1535">
        <f t="shared" ca="1" si="189"/>
        <v>5</v>
      </c>
      <c r="R1535">
        <f t="shared" ca="1" si="190"/>
        <v>15</v>
      </c>
    </row>
    <row r="1536" spans="1:18">
      <c r="A1536">
        <f ca="1">VLOOKUP(O1536,Tabela3[],2,0)</f>
        <v>2000</v>
      </c>
      <c r="B1536" t="str">
        <f ca="1">VLOOKUP(P1536,Tabela3[],4,0)</f>
        <v>OUTUBRO</v>
      </c>
      <c r="C1536" t="str">
        <f ca="1">VLOOKUP(Q1536,Tabela3[],5,0)</f>
        <v>Holanda</v>
      </c>
      <c r="D1536" t="str">
        <f ca="1">VLOOKUP(Q1536,Tabela3[],3,0)</f>
        <v>Shell</v>
      </c>
      <c r="E1536" t="str">
        <f ca="1">IF(R1536=Q1536, (VLOOKUP(P1536+1,Tabela3[],5,0)),VLOOKUP(R1536,Tabela3[],5,0))</f>
        <v>Holanda</v>
      </c>
      <c r="F1536" s="1">
        <f t="shared" ca="1" si="186"/>
        <v>36786</v>
      </c>
      <c r="G1536" s="1">
        <f t="shared" ca="1" si="187"/>
        <v>36788.232721184395</v>
      </c>
      <c r="H1536">
        <f t="shared" ca="1" si="188"/>
        <v>0</v>
      </c>
      <c r="I1536" t="str">
        <f ca="1">VLOOKUP(Q1536,Tabela3[],9,1)</f>
        <v>AbQaiq</v>
      </c>
      <c r="J1536" t="str">
        <f ca="1">VLOOKUP(Q1536,Tabela3[],11,0)</f>
        <v>Gasolina</v>
      </c>
      <c r="K1536" t="str">
        <f ca="1">VLOOKUP(Q1536,Tabela3[],10,0)</f>
        <v>Petróleo</v>
      </c>
      <c r="L1536" cm="1">
        <f t="array" aca="1" ref="L1536" ca="1">IF(Tabela2[[#This Row],[PORTO]]=Tabela2[[#This Row],[DESTINO]],0,erro)</f>
        <v>0</v>
      </c>
      <c r="N1536">
        <f t="shared" ca="1" si="191"/>
        <v>65000</v>
      </c>
      <c r="O1536">
        <f t="shared" ca="1" si="192"/>
        <v>0</v>
      </c>
      <c r="P1536">
        <f t="shared" ca="1" si="193"/>
        <v>9</v>
      </c>
      <c r="Q1536">
        <f t="shared" ca="1" si="189"/>
        <v>16</v>
      </c>
      <c r="R1536">
        <f t="shared" ca="1" si="190"/>
        <v>17</v>
      </c>
    </row>
    <row r="1537" spans="1:18">
      <c r="A1537">
        <f ca="1">VLOOKUP(O1537,Tabela3[],2,0)</f>
        <v>2000</v>
      </c>
      <c r="B1537" t="str">
        <f ca="1">VLOOKUP(P1537,Tabela3[],4,0)</f>
        <v>JANEIRO</v>
      </c>
      <c r="C1537" t="str">
        <f ca="1">VLOOKUP(Q1537,Tabela3[],5,0)</f>
        <v>Brasil</v>
      </c>
      <c r="D1537" t="str">
        <f ca="1">VLOOKUP(Q1537,Tabela3[],3,0)</f>
        <v>VALE</v>
      </c>
      <c r="E1537" t="str">
        <f ca="1">IF(R1537=Q1537, (VLOOKUP(P1537+1,Tabela3[],5,0)),VLOOKUP(R1537,Tabela3[],5,0))</f>
        <v>Estados Unidos</v>
      </c>
      <c r="F1537" s="1">
        <f t="shared" ca="1" si="186"/>
        <v>36881</v>
      </c>
      <c r="G1537" s="1">
        <f t="shared" ca="1" si="187"/>
        <v>36890.363997566703</v>
      </c>
      <c r="H1537">
        <f t="shared" ca="1" si="188"/>
        <v>0</v>
      </c>
      <c r="I1537" t="str">
        <f ca="1">VLOOKUP(Q1537,Tabela3[],9,1)</f>
        <v>Lan Hua Hai</v>
      </c>
      <c r="J1537" t="str">
        <f ca="1">VLOOKUP(Q1537,Tabela3[],11,0)</f>
        <v>Manganês</v>
      </c>
      <c r="K1537" t="str">
        <f ca="1">VLOOKUP(Q1537,Tabela3[],10,0)</f>
        <v>Minério</v>
      </c>
      <c r="L1537" t="e" cm="1">
        <f t="array" aca="1" ref="L1537" ca="1">IF(Tabela2[[#This Row],[PORTO]]=Tabela2[[#This Row],[DESTINO]],0,erro)</f>
        <v>#NAME?</v>
      </c>
      <c r="N1537">
        <f t="shared" ca="1" si="191"/>
        <v>0</v>
      </c>
      <c r="O1537">
        <f t="shared" ca="1" si="192"/>
        <v>0</v>
      </c>
      <c r="P1537">
        <f t="shared" ca="1" si="193"/>
        <v>12</v>
      </c>
      <c r="Q1537">
        <f t="shared" ca="1" si="189"/>
        <v>29</v>
      </c>
      <c r="R1537">
        <f t="shared" ca="1" si="190"/>
        <v>4</v>
      </c>
    </row>
    <row r="1538" spans="1:18">
      <c r="A1538">
        <f ca="1">VLOOKUP(O1538,Tabela3[],2,0)</f>
        <v>2001</v>
      </c>
      <c r="B1538" t="str">
        <f ca="1">VLOOKUP(P1538,Tabela3[],4,0)</f>
        <v>ABRIL</v>
      </c>
      <c r="C1538" t="str">
        <f ca="1">VLOOKUP(Q1538,Tabela3[],5,0)</f>
        <v>Brasil</v>
      </c>
      <c r="D1538" t="str">
        <f ca="1">VLOOKUP(Q1538,Tabela3[],3,0)</f>
        <v>VALE</v>
      </c>
      <c r="E1538" t="str">
        <f ca="1">IF(R1538=Q1538, (VLOOKUP(P1538+1,Tabela3[],5,0)),VLOOKUP(R1538,Tabela3[],5,0))</f>
        <v>Alemanha</v>
      </c>
      <c r="F1538" s="1">
        <f t="shared" ref="F1538:F1601" ca="1" si="194">(DATE(A1538,IF(P1538&gt;0,P1538,IF(P1538&gt;12,P1538-1,IF(P1538=0,P1538+1))),RAND()*28))</f>
        <v>36958</v>
      </c>
      <c r="G1538" s="1">
        <f t="shared" ca="1" si="187"/>
        <v>36962.067228323904</v>
      </c>
      <c r="H1538">
        <f t="shared" ca="1" si="188"/>
        <v>0</v>
      </c>
      <c r="I1538" t="str">
        <f ca="1">VLOOKUP(Q1538,Tabela3[],9,1)</f>
        <v>Lan Hua Hai</v>
      </c>
      <c r="J1538" t="str">
        <f ca="1">VLOOKUP(Q1538,Tabela3[],11,0)</f>
        <v>Minério de Ferro</v>
      </c>
      <c r="K1538" t="str">
        <f ca="1">VLOOKUP(Q1538,Tabela3[],10,0)</f>
        <v>Minério</v>
      </c>
      <c r="L1538" t="e" cm="1">
        <f t="array" aca="1" ref="L1538" ca="1">IF(Tabela2[[#This Row],[PORTO]]=Tabela2[[#This Row],[DESTINO]],0,erro)</f>
        <v>#NAME?</v>
      </c>
      <c r="N1538">
        <f t="shared" ca="1" si="191"/>
        <v>0</v>
      </c>
      <c r="O1538">
        <f t="shared" ca="1" si="192"/>
        <v>1</v>
      </c>
      <c r="P1538">
        <f t="shared" ca="1" si="193"/>
        <v>3</v>
      </c>
      <c r="Q1538">
        <f t="shared" ca="1" si="189"/>
        <v>27</v>
      </c>
      <c r="R1538">
        <f t="shared" ca="1" si="190"/>
        <v>8</v>
      </c>
    </row>
    <row r="1539" spans="1:18">
      <c r="A1539">
        <f ca="1">VLOOKUP(O1539,Tabela3[],2,0)</f>
        <v>2003</v>
      </c>
      <c r="B1539" t="str">
        <f ca="1">VLOOKUP(P1539,Tabela3[],4,0)</f>
        <v>ABRIL</v>
      </c>
      <c r="C1539" t="str">
        <f ca="1">VLOOKUP(Q1539,Tabela3[],5,0)</f>
        <v>Brasil</v>
      </c>
      <c r="D1539" t="str">
        <f ca="1">VLOOKUP(Q1539,Tabela3[],3,0)</f>
        <v>VALE</v>
      </c>
      <c r="E1539" t="str">
        <f ca="1">IF(R1539=Q1539, (VLOOKUP(P1539+1,Tabela3[],5,0)),VLOOKUP(R1539,Tabela3[],5,0))</f>
        <v>Alemanha</v>
      </c>
      <c r="F1539" s="1">
        <f t="shared" ca="1" si="194"/>
        <v>37689</v>
      </c>
      <c r="G1539" s="1">
        <f t="shared" ref="G1539:G1602" ca="1" si="195">F1539+RAND()*10</f>
        <v>37692.785859139069</v>
      </c>
      <c r="H1539">
        <f t="shared" ref="H1539:H1602" ca="1" si="196">INT(RAND()*2)</f>
        <v>0</v>
      </c>
      <c r="I1539" t="str">
        <f ca="1">VLOOKUP(Q1539,Tabela3[],9,1)</f>
        <v>Lan Hua Hai</v>
      </c>
      <c r="J1539" t="str">
        <f ca="1">VLOOKUP(Q1539,Tabela3[],11,0)</f>
        <v>Manganês</v>
      </c>
      <c r="K1539" t="str">
        <f ca="1">VLOOKUP(Q1539,Tabela3[],10,0)</f>
        <v>Minério</v>
      </c>
      <c r="L1539" t="e" cm="1">
        <f t="array" aca="1" ref="L1539" ca="1">IF(Tabela2[[#This Row],[PORTO]]=Tabela2[[#This Row],[DESTINO]],0,erro)</f>
        <v>#NAME?</v>
      </c>
      <c r="N1539">
        <f t="shared" ca="1" si="191"/>
        <v>0</v>
      </c>
      <c r="O1539">
        <f t="shared" ca="1" si="192"/>
        <v>3</v>
      </c>
      <c r="P1539">
        <f t="shared" ca="1" si="193"/>
        <v>3</v>
      </c>
      <c r="Q1539">
        <f t="shared" ref="Q1539:Q1602" ca="1" si="197">INT(RAND()*35)</f>
        <v>29</v>
      </c>
      <c r="R1539">
        <f t="shared" ref="R1539:R1602" ca="1" si="198">INT(RAND()*25)</f>
        <v>6</v>
      </c>
    </row>
    <row r="1540" spans="1:18">
      <c r="A1540">
        <f ca="1">VLOOKUP(O1540,Tabela3[],2,0)</f>
        <v>2005</v>
      </c>
      <c r="B1540" t="str">
        <f ca="1">VLOOKUP(P1540,Tabela3[],4,0)</f>
        <v>FEVEREIRO</v>
      </c>
      <c r="C1540" t="str">
        <f ca="1">VLOOKUP(Q1540,Tabela3[],5,0)</f>
        <v>China</v>
      </c>
      <c r="D1540" t="str">
        <f ca="1">VLOOKUP(Q1540,Tabela3[],3,0)</f>
        <v>Alibaba Group</v>
      </c>
      <c r="E1540" t="str">
        <f ca="1">IF(R1540=Q1540, (VLOOKUP(P1540+1,Tabela3[],5,0)),VLOOKUP(R1540,Tabela3[],5,0))</f>
        <v>Holanda</v>
      </c>
      <c r="F1540" s="1">
        <f t="shared" ca="1" si="194"/>
        <v>38377</v>
      </c>
      <c r="G1540" s="1">
        <f t="shared" ca="1" si="195"/>
        <v>38377.17669319651</v>
      </c>
      <c r="H1540">
        <f t="shared" ca="1" si="196"/>
        <v>1</v>
      </c>
      <c r="I1540" t="str">
        <f ca="1">VLOOKUP(Q1540,Tabela3[],9,1)</f>
        <v>HMM St Petersburg</v>
      </c>
      <c r="J1540" t="str">
        <f ca="1">VLOOKUP(Q1540,Tabela3[],11,0)</f>
        <v>Ar Condicionado 18000</v>
      </c>
      <c r="K1540" t="str">
        <f ca="1">VLOOKUP(Q1540,Tabela3[],10,0)</f>
        <v>Eletrônicos</v>
      </c>
      <c r="L1540" t="e" cm="1">
        <f t="array" aca="1" ref="L1540" ca="1">IF(Tabela2[[#This Row],[PORTO]]=Tabela2[[#This Row],[DESTINO]],0,erro)</f>
        <v>#NAME?</v>
      </c>
      <c r="N1540">
        <f t="shared" ca="1" si="191"/>
        <v>2000</v>
      </c>
      <c r="O1540">
        <f t="shared" ca="1" si="192"/>
        <v>5</v>
      </c>
      <c r="P1540">
        <f t="shared" ca="1" si="193"/>
        <v>1</v>
      </c>
      <c r="Q1540">
        <f t="shared" ca="1" si="197"/>
        <v>2</v>
      </c>
      <c r="R1540">
        <f t="shared" ca="1" si="198"/>
        <v>15</v>
      </c>
    </row>
    <row r="1541" spans="1:18">
      <c r="A1541">
        <f ca="1">VLOOKUP(O1541,Tabela3[],2,0)</f>
        <v>2004</v>
      </c>
      <c r="B1541" t="str">
        <f ca="1">VLOOKUP(P1541,Tabela3[],4,0)</f>
        <v>MAIO</v>
      </c>
      <c r="C1541" t="str">
        <f ca="1">VLOOKUP(Q1541,Tabela3[],5,0)</f>
        <v>Japão</v>
      </c>
      <c r="D1541" t="str">
        <f ca="1">VLOOKUP(Q1541,Tabela3[],3,0)</f>
        <v>Toyota</v>
      </c>
      <c r="E1541" t="str">
        <f ca="1">IF(R1541=Q1541, (VLOOKUP(P1541+1,Tabela3[],5,0)),VLOOKUP(R1541,Tabela3[],5,0))</f>
        <v>Japão</v>
      </c>
      <c r="F1541" s="1">
        <f t="shared" ca="1" si="194"/>
        <v>38085</v>
      </c>
      <c r="G1541" s="1">
        <f t="shared" ca="1" si="195"/>
        <v>38086.031530890003</v>
      </c>
      <c r="H1541">
        <f t="shared" ca="1" si="196"/>
        <v>1</v>
      </c>
      <c r="I1541" t="str">
        <f ca="1">VLOOKUP(Q1541,Tabela3[],9,1)</f>
        <v>Trailer Carriers</v>
      </c>
      <c r="J1541" t="str">
        <f ca="1">VLOOKUP(Q1541,Tabela3[],11,0)</f>
        <v>COROLLA GLI</v>
      </c>
      <c r="K1541" t="str">
        <f ca="1">VLOOKUP(Q1541,Tabela3[],10,0)</f>
        <v>Carros</v>
      </c>
      <c r="L1541" cm="1">
        <f t="array" aca="1" ref="L1541" ca="1">IF(Tabela2[[#This Row],[PORTO]]=Tabela2[[#This Row],[DESTINO]],0,erro)</f>
        <v>0</v>
      </c>
      <c r="N1541">
        <f t="shared" ref="N1541:N1604" ca="1" si="199">IF(K1541="Geral",INT((RANDBETWEEN(1,5)*1000)),IF(K1541="Eletrônicos",INT((RANDBETWEEN(1,5))*500),IF(K1541="Tecido",INT((RANDBETWEEN(10,50)*1000)),IF(K1541="Carros",INT((RANDBETWEEN(1,5)*100)),IF(K1541="Petróleo",INT((RANDBETWEEN(50,100)*1000)),IF(K1541="Quimico",INT((RANDBETWEEN(10,200)*10000)),IF(K1541="Maquinário",INT((RANDBETWEEN(1,5)*10)),0)))))))</f>
        <v>300</v>
      </c>
      <c r="O1541">
        <f t="shared" ca="1" si="192"/>
        <v>4</v>
      </c>
      <c r="P1541">
        <f t="shared" ca="1" si="193"/>
        <v>4</v>
      </c>
      <c r="Q1541">
        <f t="shared" ca="1" si="197"/>
        <v>10</v>
      </c>
      <c r="R1541">
        <f t="shared" ca="1" si="198"/>
        <v>9</v>
      </c>
    </row>
    <row r="1542" spans="1:18">
      <c r="A1542">
        <f ca="1">VLOOKUP(O1542,Tabela3[],2,0)</f>
        <v>2009</v>
      </c>
      <c r="B1542" t="str">
        <f ca="1">VLOOKUP(P1542,Tabela3[],4,0)</f>
        <v>MAIO</v>
      </c>
      <c r="C1542" t="str">
        <f ca="1">VLOOKUP(Q1542,Tabela3[],5,0)</f>
        <v>França</v>
      </c>
      <c r="D1542" t="str">
        <f ca="1">VLOOKUP(Q1542,Tabela3[],3,0)</f>
        <v> LVMH</v>
      </c>
      <c r="E1542" t="str">
        <f ca="1">IF(R1542=Q1542, (VLOOKUP(P1542+1,Tabela3[],5,0)),VLOOKUP(R1542,Tabela3[],5,0))</f>
        <v>Estados Unidos</v>
      </c>
      <c r="F1542" s="1">
        <f t="shared" ca="1" si="194"/>
        <v>39918</v>
      </c>
      <c r="G1542" s="1">
        <f t="shared" ca="1" si="195"/>
        <v>39925.937814337849</v>
      </c>
      <c r="H1542">
        <f t="shared" ca="1" si="196"/>
        <v>0</v>
      </c>
      <c r="I1542" t="str">
        <f ca="1">VLOOKUP(Q1542,Tabela3[],9,1)</f>
        <v>Emma Maersk</v>
      </c>
      <c r="J1542" t="str">
        <f ca="1">VLOOKUP(Q1542,Tabela3[],11,0)</f>
        <v>Clos Des Lambrys</v>
      </c>
      <c r="K1542" t="str">
        <f ca="1">VLOOKUP(Q1542,Tabela3[],10,0)</f>
        <v>Tecido</v>
      </c>
      <c r="L1542" t="e" cm="1">
        <f t="array" aca="1" ref="L1542" ca="1">IF(Tabela2[[#This Row],[PORTO]]=Tabela2[[#This Row],[DESTINO]],0,erro)</f>
        <v>#NAME?</v>
      </c>
      <c r="N1542">
        <f t="shared" ca="1" si="199"/>
        <v>33000</v>
      </c>
      <c r="O1542">
        <f t="shared" ca="1" si="192"/>
        <v>9</v>
      </c>
      <c r="P1542">
        <f t="shared" ca="1" si="193"/>
        <v>4</v>
      </c>
      <c r="Q1542">
        <f t="shared" ca="1" si="197"/>
        <v>21</v>
      </c>
      <c r="R1542">
        <f t="shared" ca="1" si="198"/>
        <v>4</v>
      </c>
    </row>
    <row r="1543" spans="1:18">
      <c r="A1543">
        <f ca="1">VLOOKUP(O1543,Tabela3[],2,0)</f>
        <v>2007</v>
      </c>
      <c r="B1543" t="str">
        <f ca="1">VLOOKUP(P1543,Tabela3[],4,0)</f>
        <v>DEZEMBRO</v>
      </c>
      <c r="C1543" t="str">
        <f ca="1">VLOOKUP(Q1543,Tabela3[],5,0)</f>
        <v>Coréia do Sul</v>
      </c>
      <c r="D1543" t="str">
        <f ca="1">VLOOKUP(Q1543,Tabela3[],3,0)</f>
        <v>Samsung</v>
      </c>
      <c r="E1543" t="str">
        <f ca="1">IF(R1543=Q1543, (VLOOKUP(P1543+1,Tabela3[],5,0)),VLOOKUP(R1543,Tabela3[],5,0))</f>
        <v>Reino Unido</v>
      </c>
      <c r="F1543" s="1">
        <f t="shared" ca="1" si="194"/>
        <v>39392</v>
      </c>
      <c r="G1543" s="1">
        <f t="shared" ca="1" si="195"/>
        <v>39394.371038154335</v>
      </c>
      <c r="H1543">
        <f t="shared" ca="1" si="196"/>
        <v>1</v>
      </c>
      <c r="I1543" t="str">
        <f ca="1">VLOOKUP(Q1543,Tabela3[],9,1)</f>
        <v>HMM Rotterdam</v>
      </c>
      <c r="J1543" t="str">
        <f ca="1">VLOOKUP(Q1543,Tabela3[],11,0)</f>
        <v>QLED 4k 75"</v>
      </c>
      <c r="K1543" t="str">
        <f ca="1">VLOOKUP(Q1543,Tabela3[],10,0)</f>
        <v>Eletrônicos</v>
      </c>
      <c r="L1543" t="e" cm="1">
        <f t="array" aca="1" ref="L1543" ca="1">IF(Tabela2[[#This Row],[PORTO]]=Tabela2[[#This Row],[DESTINO]],0,erro)</f>
        <v>#NAME?</v>
      </c>
      <c r="N1543">
        <f t="shared" ca="1" si="199"/>
        <v>2000</v>
      </c>
      <c r="O1543">
        <f t="shared" ca="1" si="192"/>
        <v>7</v>
      </c>
      <c r="P1543">
        <f t="shared" ca="1" si="193"/>
        <v>11</v>
      </c>
      <c r="Q1543">
        <f t="shared" ca="1" si="197"/>
        <v>13</v>
      </c>
      <c r="R1543">
        <f t="shared" ca="1" si="198"/>
        <v>24</v>
      </c>
    </row>
    <row r="1544" spans="1:18">
      <c r="A1544">
        <f ca="1">VLOOKUP(O1544,Tabela3[],2,0)</f>
        <v>2008</v>
      </c>
      <c r="B1544" t="str">
        <f ca="1">VLOOKUP(P1544,Tabela3[],4,0)</f>
        <v>MAIO</v>
      </c>
      <c r="C1544" t="str">
        <f ca="1">VLOOKUP(Q1544,Tabela3[],5,0)</f>
        <v>Holanda</v>
      </c>
      <c r="D1544" t="str">
        <f ca="1">VLOOKUP(Q1544,Tabela3[],3,0)</f>
        <v>Shell</v>
      </c>
      <c r="E1544" t="str">
        <f ca="1">IF(R1544=Q1544, (VLOOKUP(P1544+1,Tabela3[],5,0)),VLOOKUP(R1544,Tabela3[],5,0))</f>
        <v>Itália</v>
      </c>
      <c r="F1544" s="1">
        <f t="shared" ca="1" si="194"/>
        <v>39560</v>
      </c>
      <c r="G1544" s="1">
        <f t="shared" ca="1" si="195"/>
        <v>39563.945158490889</v>
      </c>
      <c r="H1544">
        <f t="shared" ca="1" si="196"/>
        <v>1</v>
      </c>
      <c r="I1544" t="str">
        <f ca="1">VLOOKUP(Q1544,Tabela3[],9,1)</f>
        <v>AbQaiq</v>
      </c>
      <c r="J1544" t="str">
        <f ca="1">VLOOKUP(Q1544,Tabela3[],11,0)</f>
        <v>Diesel</v>
      </c>
      <c r="K1544" t="str">
        <f ca="1">VLOOKUP(Q1544,Tabela3[],10,0)</f>
        <v>Petróleo</v>
      </c>
      <c r="L1544" t="e" cm="1">
        <f t="array" aca="1" ref="L1544" ca="1">IF(Tabela2[[#This Row],[PORTO]]=Tabela2[[#This Row],[DESTINO]],0,erro)</f>
        <v>#NAME?</v>
      </c>
      <c r="N1544">
        <f t="shared" ca="1" si="199"/>
        <v>56000</v>
      </c>
      <c r="O1544">
        <f t="shared" ca="1" si="192"/>
        <v>8</v>
      </c>
      <c r="P1544">
        <f t="shared" ca="1" si="193"/>
        <v>4</v>
      </c>
      <c r="Q1544">
        <f t="shared" ca="1" si="197"/>
        <v>15</v>
      </c>
      <c r="R1544">
        <f t="shared" ca="1" si="198"/>
        <v>18</v>
      </c>
    </row>
    <row r="1545" spans="1:18">
      <c r="A1545">
        <f ca="1">VLOOKUP(O1545,Tabela3[],2,0)</f>
        <v>2001</v>
      </c>
      <c r="B1545" t="str">
        <f ca="1">VLOOKUP(P1545,Tabela3[],4,0)</f>
        <v>SETEMBRO</v>
      </c>
      <c r="C1545" t="str">
        <f ca="1">VLOOKUP(Q1545,Tabela3[],5,0)</f>
        <v>India</v>
      </c>
      <c r="D1545" t="str">
        <f ca="1">VLOOKUP(Q1545,Tabela3[],3,0)</f>
        <v>Reliance Industries</v>
      </c>
      <c r="E1545" t="str">
        <f ca="1">IF(R1545=Q1545, (VLOOKUP(P1545+1,Tabela3[],5,0)),VLOOKUP(R1545,Tabela3[],5,0))</f>
        <v>China</v>
      </c>
      <c r="F1545" s="1">
        <f t="shared" ca="1" si="194"/>
        <v>37130</v>
      </c>
      <c r="G1545" s="1">
        <f t="shared" ca="1" si="195"/>
        <v>37135.143301212891</v>
      </c>
      <c r="H1545">
        <f t="shared" ca="1" si="196"/>
        <v>0</v>
      </c>
      <c r="I1545" t="str">
        <f ca="1">VLOOKUP(Q1545,Tabela3[],9,1)</f>
        <v>Tanker</v>
      </c>
      <c r="J1545" t="str">
        <f ca="1">VLOOKUP(Q1545,Tabela3[],11,0)</f>
        <v>Polipropileno</v>
      </c>
      <c r="K1545" t="str">
        <f ca="1">VLOOKUP(Q1545,Tabela3[],10,0)</f>
        <v>Petroquimicos</v>
      </c>
      <c r="L1545" t="e" cm="1">
        <f t="array" aca="1" ref="L1545" ca="1">IF(Tabela2[[#This Row],[PORTO]]=Tabela2[[#This Row],[DESTINO]],0,erro)</f>
        <v>#NAME?</v>
      </c>
      <c r="N1545">
        <f t="shared" ca="1" si="199"/>
        <v>0</v>
      </c>
      <c r="O1545">
        <f t="shared" ca="1" si="192"/>
        <v>1</v>
      </c>
      <c r="P1545">
        <f t="shared" ca="1" si="193"/>
        <v>8</v>
      </c>
      <c r="Q1545">
        <f t="shared" ca="1" si="197"/>
        <v>30</v>
      </c>
      <c r="R1545">
        <f t="shared" ca="1" si="198"/>
        <v>0</v>
      </c>
    </row>
    <row r="1546" spans="1:18">
      <c r="A1546">
        <f ca="1">VLOOKUP(O1546,Tabela3[],2,0)</f>
        <v>2005</v>
      </c>
      <c r="B1546" t="str">
        <f ca="1">VLOOKUP(P1546,Tabela3[],4,0)</f>
        <v>JUNHO</v>
      </c>
      <c r="C1546" t="str">
        <f ca="1">VLOOKUP(Q1546,Tabela3[],5,0)</f>
        <v>Canadá</v>
      </c>
      <c r="D1546" t="str">
        <f ca="1">VLOOKUP(Q1546,Tabela3[],3,0)</f>
        <v>Shopify</v>
      </c>
      <c r="E1546" t="str">
        <f ca="1">IF(R1546=Q1546, (VLOOKUP(P1546+1,Tabela3[],5,0)),VLOOKUP(R1546,Tabela3[],5,0))</f>
        <v>Japão</v>
      </c>
      <c r="F1546" s="1">
        <f t="shared" ca="1" si="194"/>
        <v>38474</v>
      </c>
      <c r="G1546" s="1">
        <f t="shared" ca="1" si="195"/>
        <v>38477.701690011862</v>
      </c>
      <c r="H1546">
        <f t="shared" ca="1" si="196"/>
        <v>1</v>
      </c>
      <c r="I1546" t="str">
        <f ca="1">VLOOKUP(Q1546,Tabela3[],9,1)</f>
        <v>HMM Southampton</v>
      </c>
      <c r="J1546" t="str">
        <f ca="1">VLOOKUP(Q1546,Tabela3[],11,0)</f>
        <v>TORRADORES DE CAFÉ</v>
      </c>
      <c r="K1546" t="str">
        <f ca="1">VLOOKUP(Q1546,Tabela3[],10,0)</f>
        <v>Geral</v>
      </c>
      <c r="L1546" t="e" cm="1">
        <f t="array" aca="1" ref="L1546" ca="1">IF(Tabela2[[#This Row],[PORTO]]=Tabela2[[#This Row],[DESTINO]],0,erro)</f>
        <v>#NAME?</v>
      </c>
      <c r="N1546">
        <f t="shared" ca="1" si="199"/>
        <v>4000</v>
      </c>
      <c r="O1546">
        <f t="shared" ca="1" si="192"/>
        <v>5</v>
      </c>
      <c r="P1546">
        <f t="shared" ca="1" si="193"/>
        <v>5</v>
      </c>
      <c r="Q1546">
        <f t="shared" ca="1" si="197"/>
        <v>33</v>
      </c>
      <c r="R1546">
        <f t="shared" ca="1" si="198"/>
        <v>9</v>
      </c>
    </row>
    <row r="1547" spans="1:18">
      <c r="A1547">
        <f ca="1">VLOOKUP(O1547,Tabela3[],2,0)</f>
        <v>2007</v>
      </c>
      <c r="B1547" t="str">
        <f ca="1">VLOOKUP(P1547,Tabela3[],4,0)</f>
        <v>NOVEMBRO</v>
      </c>
      <c r="C1547" t="str">
        <f ca="1">VLOOKUP(Q1547,Tabela3[],5,0)</f>
        <v>China</v>
      </c>
      <c r="D1547" t="str">
        <f ca="1">VLOOKUP(Q1547,Tabela3[],3,0)</f>
        <v>Alibaba Group</v>
      </c>
      <c r="E1547" t="str">
        <f ca="1">IF(R1547=Q1547, (VLOOKUP(P1547+1,Tabela3[],5,0)),VLOOKUP(R1547,Tabela3[],5,0))</f>
        <v>Estados Unidos</v>
      </c>
      <c r="F1547" s="1">
        <f t="shared" ca="1" si="194"/>
        <v>39364</v>
      </c>
      <c r="G1547" s="1">
        <f t="shared" ca="1" si="195"/>
        <v>39372.058150351797</v>
      </c>
      <c r="H1547">
        <f t="shared" ca="1" si="196"/>
        <v>1</v>
      </c>
      <c r="I1547" t="str">
        <f ca="1">VLOOKUP(Q1547,Tabela3[],9,1)</f>
        <v>HMM St Petersburg</v>
      </c>
      <c r="J1547" t="str">
        <f ca="1">VLOOKUP(Q1547,Tabela3[],11,0)</f>
        <v>Miniescavadeira</v>
      </c>
      <c r="K1547" t="str">
        <f ca="1">VLOOKUP(Q1547,Tabela3[],10,0)</f>
        <v>Maquinário</v>
      </c>
      <c r="L1547" t="e" cm="1">
        <f t="array" aca="1" ref="L1547" ca="1">IF(Tabela2[[#This Row],[PORTO]]=Tabela2[[#This Row],[DESTINO]],0,erro)</f>
        <v>#NAME?</v>
      </c>
      <c r="N1547">
        <f t="shared" ca="1" si="199"/>
        <v>30</v>
      </c>
      <c r="O1547">
        <f t="shared" ca="1" si="192"/>
        <v>7</v>
      </c>
      <c r="P1547">
        <f t="shared" ca="1" si="193"/>
        <v>10</v>
      </c>
      <c r="Q1547">
        <f t="shared" ca="1" si="197"/>
        <v>1</v>
      </c>
      <c r="R1547">
        <f t="shared" ca="1" si="198"/>
        <v>4</v>
      </c>
    </row>
    <row r="1548" spans="1:18">
      <c r="A1548">
        <f ca="1">VLOOKUP(O1548,Tabela3[],2,0)</f>
        <v>2009</v>
      </c>
      <c r="B1548" t="str">
        <f ca="1">VLOOKUP(P1548,Tabela3[],4,0)</f>
        <v>ABRIL</v>
      </c>
      <c r="C1548" t="str">
        <f ca="1">VLOOKUP(Q1548,Tabela3[],5,0)</f>
        <v>Japão</v>
      </c>
      <c r="D1548" t="str">
        <f ca="1">VLOOKUP(Q1548,Tabela3[],3,0)</f>
        <v>Toyota</v>
      </c>
      <c r="E1548" t="str">
        <f ca="1">IF(R1548=Q1548, (VLOOKUP(P1548+1,Tabela3[],5,0)),VLOOKUP(R1548,Tabela3[],5,0))</f>
        <v>Coréia do Sul</v>
      </c>
      <c r="F1548" s="1">
        <f t="shared" ca="1" si="194"/>
        <v>39898</v>
      </c>
      <c r="G1548" s="1">
        <f t="shared" ca="1" si="195"/>
        <v>39901.900831276747</v>
      </c>
      <c r="H1548">
        <f t="shared" ca="1" si="196"/>
        <v>1</v>
      </c>
      <c r="I1548" t="str">
        <f ca="1">VLOOKUP(Q1548,Tabela3[],9,1)</f>
        <v>Trailer Carriers</v>
      </c>
      <c r="J1548" t="str">
        <f ca="1">VLOOKUP(Q1548,Tabela3[],11,0)</f>
        <v>COROLLA CROSS XR</v>
      </c>
      <c r="K1548" t="str">
        <f ca="1">VLOOKUP(Q1548,Tabela3[],10,0)</f>
        <v>Carros</v>
      </c>
      <c r="L1548" t="e" cm="1">
        <f t="array" aca="1" ref="L1548" ca="1">IF(Tabela2[[#This Row],[PORTO]]=Tabela2[[#This Row],[DESTINO]],0,erro)</f>
        <v>#NAME?</v>
      </c>
      <c r="N1548">
        <f t="shared" ca="1" si="199"/>
        <v>500</v>
      </c>
      <c r="O1548">
        <f t="shared" ca="1" si="192"/>
        <v>9</v>
      </c>
      <c r="P1548">
        <f t="shared" ca="1" si="193"/>
        <v>3</v>
      </c>
      <c r="Q1548">
        <f t="shared" ca="1" si="197"/>
        <v>11</v>
      </c>
      <c r="R1548">
        <f t="shared" ca="1" si="198"/>
        <v>13</v>
      </c>
    </row>
    <row r="1549" spans="1:18">
      <c r="A1549">
        <f ca="1">VLOOKUP(O1549,Tabela3[],2,0)</f>
        <v>2002</v>
      </c>
      <c r="B1549" t="str">
        <f ca="1">VLOOKUP(P1549,Tabela3[],4,0)</f>
        <v>JUNHO</v>
      </c>
      <c r="C1549" t="str">
        <f ca="1">VLOOKUP(Q1549,Tabela3[],5,0)</f>
        <v>Brasil</v>
      </c>
      <c r="D1549" t="str">
        <f ca="1">VLOOKUP(Q1549,Tabela3[],3,0)</f>
        <v>VALE</v>
      </c>
      <c r="E1549" t="str">
        <f ca="1">IF(R1549=Q1549, (VLOOKUP(P1549+1,Tabela3[],5,0)),VLOOKUP(R1549,Tabela3[],5,0))</f>
        <v>Itália</v>
      </c>
      <c r="F1549" s="1">
        <f t="shared" ca="1" si="194"/>
        <v>37392</v>
      </c>
      <c r="G1549" s="1">
        <f t="shared" ca="1" si="195"/>
        <v>37393.588903515927</v>
      </c>
      <c r="H1549">
        <f t="shared" ca="1" si="196"/>
        <v>1</v>
      </c>
      <c r="I1549" t="str">
        <f ca="1">VLOOKUP(Q1549,Tabela3[],9,1)</f>
        <v>Lan Hua Hai</v>
      </c>
      <c r="J1549" t="str">
        <f ca="1">VLOOKUP(Q1549,Tabela3[],11,0)</f>
        <v>Bauxita</v>
      </c>
      <c r="K1549" t="str">
        <f ca="1">VLOOKUP(Q1549,Tabela3[],10,0)</f>
        <v>Minério</v>
      </c>
      <c r="L1549" t="e" cm="1">
        <f t="array" aca="1" ref="L1549" ca="1">IF(Tabela2[[#This Row],[PORTO]]=Tabela2[[#This Row],[DESTINO]],0,erro)</f>
        <v>#NAME?</v>
      </c>
      <c r="N1549">
        <f t="shared" ca="1" si="199"/>
        <v>0</v>
      </c>
      <c r="O1549">
        <f t="shared" ca="1" si="192"/>
        <v>2</v>
      </c>
      <c r="P1549">
        <f t="shared" ca="1" si="193"/>
        <v>5</v>
      </c>
      <c r="Q1549">
        <f t="shared" ca="1" si="197"/>
        <v>28</v>
      </c>
      <c r="R1549">
        <f t="shared" ca="1" si="198"/>
        <v>19</v>
      </c>
    </row>
    <row r="1550" spans="1:18">
      <c r="A1550">
        <f ca="1">VLOOKUP(O1550,Tabela3[],2,0)</f>
        <v>2006</v>
      </c>
      <c r="B1550" t="str">
        <f ca="1">VLOOKUP(P1550,Tabela3[],4,0)</f>
        <v>JANEIRO</v>
      </c>
      <c r="C1550" t="str">
        <f ca="1">VLOOKUP(Q1550,Tabela3[],5,0)</f>
        <v>Coréia do Sul</v>
      </c>
      <c r="D1550" t="str">
        <f ca="1">VLOOKUP(Q1550,Tabela3[],3,0)</f>
        <v>Samsung</v>
      </c>
      <c r="E1550" t="str">
        <f ca="1">IF(R1550=Q1550, (VLOOKUP(P1550+1,Tabela3[],5,0)),VLOOKUP(R1550,Tabela3[],5,0))</f>
        <v>Holanda</v>
      </c>
      <c r="F1550" s="1">
        <f t="shared" ca="1" si="194"/>
        <v>38724</v>
      </c>
      <c r="G1550" s="1">
        <f t="shared" ca="1" si="195"/>
        <v>38733.33177535874</v>
      </c>
      <c r="H1550">
        <f t="shared" ca="1" si="196"/>
        <v>1</v>
      </c>
      <c r="I1550" t="str">
        <f ca="1">VLOOKUP(Q1550,Tabela3[],9,1)</f>
        <v>HMM Rotterdam</v>
      </c>
      <c r="J1550" t="str">
        <f ca="1">VLOOKUP(Q1550,Tabela3[],11,0)</f>
        <v>Neo QLED 8k 75"</v>
      </c>
      <c r="K1550" t="str">
        <f ca="1">VLOOKUP(Q1550,Tabela3[],10,0)</f>
        <v>Eletrônicos</v>
      </c>
      <c r="L1550" t="e" cm="1">
        <f t="array" aca="1" ref="L1550" ca="1">IF(Tabela2[[#This Row],[PORTO]]=Tabela2[[#This Row],[DESTINO]],0,erro)</f>
        <v>#NAME?</v>
      </c>
      <c r="N1550">
        <f t="shared" ca="1" si="199"/>
        <v>1000</v>
      </c>
      <c r="O1550">
        <f t="shared" ca="1" si="192"/>
        <v>6</v>
      </c>
      <c r="P1550">
        <f t="shared" ca="1" si="193"/>
        <v>0</v>
      </c>
      <c r="Q1550">
        <f t="shared" ca="1" si="197"/>
        <v>12</v>
      </c>
      <c r="R1550">
        <f t="shared" ca="1" si="198"/>
        <v>15</v>
      </c>
    </row>
    <row r="1551" spans="1:18">
      <c r="A1551">
        <f ca="1">VLOOKUP(O1551,Tabela3[],2,0)</f>
        <v>2005</v>
      </c>
      <c r="B1551" t="str">
        <f ca="1">VLOOKUP(P1551,Tabela3[],4,0)</f>
        <v>JULHO</v>
      </c>
      <c r="C1551" t="str">
        <f ca="1">VLOOKUP(Q1551,Tabela3[],5,0)</f>
        <v>Canadá</v>
      </c>
      <c r="D1551" t="str">
        <f ca="1">VLOOKUP(Q1551,Tabela3[],3,0)</f>
        <v>Shopify</v>
      </c>
      <c r="E1551" t="str">
        <f ca="1">IF(R1551=Q1551, (VLOOKUP(P1551+1,Tabela3[],5,0)),VLOOKUP(R1551,Tabela3[],5,0))</f>
        <v>Estados Unidos</v>
      </c>
      <c r="F1551" s="1">
        <f t="shared" ca="1" si="194"/>
        <v>38505</v>
      </c>
      <c r="G1551" s="1">
        <f t="shared" ca="1" si="195"/>
        <v>38506.451938980055</v>
      </c>
      <c r="H1551">
        <f t="shared" ca="1" si="196"/>
        <v>1</v>
      </c>
      <c r="I1551" t="str">
        <f ca="1">VLOOKUP(Q1551,Tabela3[],9,1)</f>
        <v>HMM Southampton</v>
      </c>
      <c r="J1551" t="str">
        <f ca="1">VLOOKUP(Q1551,Tabela3[],11,0)</f>
        <v>NONA</v>
      </c>
      <c r="K1551" t="str">
        <f ca="1">VLOOKUP(Q1551,Tabela3[],10,0)</f>
        <v>Bebida</v>
      </c>
      <c r="L1551" t="e" cm="1">
        <f t="array" aca="1" ref="L1551" ca="1">IF(Tabela2[[#This Row],[PORTO]]=Tabela2[[#This Row],[DESTINO]],0,erro)</f>
        <v>#NAME?</v>
      </c>
      <c r="N1551">
        <f t="shared" ca="1" si="199"/>
        <v>0</v>
      </c>
      <c r="O1551">
        <f t="shared" ca="1" si="192"/>
        <v>5</v>
      </c>
      <c r="P1551">
        <f t="shared" ca="1" si="193"/>
        <v>6</v>
      </c>
      <c r="Q1551">
        <f t="shared" ca="1" si="197"/>
        <v>34</v>
      </c>
      <c r="R1551">
        <f t="shared" ca="1" si="198"/>
        <v>5</v>
      </c>
    </row>
    <row r="1552" spans="1:18">
      <c r="A1552">
        <f ca="1">VLOOKUP(O1552,Tabela3[],2,0)</f>
        <v>2007</v>
      </c>
      <c r="B1552" t="str">
        <f ca="1">VLOOKUP(P1552,Tabela3[],4,0)</f>
        <v>ABRIL</v>
      </c>
      <c r="C1552" t="str">
        <f ca="1">VLOOKUP(Q1552,Tabela3[],5,0)</f>
        <v>Holanda</v>
      </c>
      <c r="D1552" t="str">
        <f ca="1">VLOOKUP(Q1552,Tabela3[],3,0)</f>
        <v>Shell</v>
      </c>
      <c r="E1552" t="str">
        <f ca="1">IF(R1552=Q1552, (VLOOKUP(P1552+1,Tabela3[],5,0)),VLOOKUP(R1552,Tabela3[],5,0))</f>
        <v>Itália</v>
      </c>
      <c r="F1552" s="1">
        <f t="shared" ca="1" si="194"/>
        <v>39164</v>
      </c>
      <c r="G1552" s="1">
        <f t="shared" ca="1" si="195"/>
        <v>39173.849945585178</v>
      </c>
      <c r="H1552">
        <f t="shared" ca="1" si="196"/>
        <v>0</v>
      </c>
      <c r="I1552" t="str">
        <f ca="1">VLOOKUP(Q1552,Tabela3[],9,1)</f>
        <v>AbQaiq</v>
      </c>
      <c r="J1552" t="str">
        <f ca="1">VLOOKUP(Q1552,Tabela3[],11,0)</f>
        <v>Diesel</v>
      </c>
      <c r="K1552" t="str">
        <f ca="1">VLOOKUP(Q1552,Tabela3[],10,0)</f>
        <v>Petróleo</v>
      </c>
      <c r="L1552" t="e" cm="1">
        <f t="array" aca="1" ref="L1552" ca="1">IF(Tabela2[[#This Row],[PORTO]]=Tabela2[[#This Row],[DESTINO]],0,erro)</f>
        <v>#NAME?</v>
      </c>
      <c r="N1552">
        <f t="shared" ca="1" si="199"/>
        <v>92000</v>
      </c>
      <c r="O1552">
        <f t="shared" ca="1" si="192"/>
        <v>7</v>
      </c>
      <c r="P1552">
        <f t="shared" ca="1" si="193"/>
        <v>3</v>
      </c>
      <c r="Q1552">
        <f t="shared" ca="1" si="197"/>
        <v>15</v>
      </c>
      <c r="R1552">
        <f t="shared" ca="1" si="198"/>
        <v>19</v>
      </c>
    </row>
    <row r="1553" spans="1:18">
      <c r="A1553">
        <f ca="1">VLOOKUP(O1553,Tabela3[],2,0)</f>
        <v>2007</v>
      </c>
      <c r="B1553" t="str">
        <f ca="1">VLOOKUP(P1553,Tabela3[],4,0)</f>
        <v>SETEMBRO</v>
      </c>
      <c r="C1553" t="str">
        <f ca="1">VLOOKUP(Q1553,Tabela3[],5,0)</f>
        <v>Holanda</v>
      </c>
      <c r="D1553" t="str">
        <f ca="1">VLOOKUP(Q1553,Tabela3[],3,0)</f>
        <v>Shell</v>
      </c>
      <c r="E1553" t="str">
        <f ca="1">IF(R1553=Q1553, (VLOOKUP(P1553+1,Tabela3[],5,0)),VLOOKUP(R1553,Tabela3[],5,0))</f>
        <v>Coréia do Sul</v>
      </c>
      <c r="F1553" s="1">
        <f t="shared" ca="1" si="194"/>
        <v>39315</v>
      </c>
      <c r="G1553" s="1">
        <f t="shared" ca="1" si="195"/>
        <v>39319.425465105269</v>
      </c>
      <c r="H1553">
        <f t="shared" ca="1" si="196"/>
        <v>0</v>
      </c>
      <c r="I1553" t="str">
        <f ca="1">VLOOKUP(Q1553,Tabela3[],9,1)</f>
        <v>AbQaiq</v>
      </c>
      <c r="J1553" t="str">
        <f ca="1">VLOOKUP(Q1553,Tabela3[],11,0)</f>
        <v>Petróleo Bruto</v>
      </c>
      <c r="K1553" t="str">
        <f ca="1">VLOOKUP(Q1553,Tabela3[],10,0)</f>
        <v>Petróleo</v>
      </c>
      <c r="L1553" t="e" cm="1">
        <f t="array" aca="1" ref="L1553" ca="1">IF(Tabela2[[#This Row],[PORTO]]=Tabela2[[#This Row],[DESTINO]],0,erro)</f>
        <v>#NAME?</v>
      </c>
      <c r="N1553">
        <f t="shared" ca="1" si="199"/>
        <v>89000</v>
      </c>
      <c r="O1553">
        <f t="shared" ca="1" si="192"/>
        <v>7</v>
      </c>
      <c r="P1553">
        <f t="shared" ca="1" si="193"/>
        <v>8</v>
      </c>
      <c r="Q1553">
        <f t="shared" ca="1" si="197"/>
        <v>17</v>
      </c>
      <c r="R1553">
        <f t="shared" ca="1" si="198"/>
        <v>12</v>
      </c>
    </row>
    <row r="1554" spans="1:18">
      <c r="A1554">
        <f ca="1">VLOOKUP(O1554,Tabela3[],2,0)</f>
        <v>2005</v>
      </c>
      <c r="B1554" t="str">
        <f ca="1">VLOOKUP(P1554,Tabela3[],4,0)</f>
        <v>NOVEMBRO</v>
      </c>
      <c r="C1554" t="str">
        <f ca="1">VLOOKUP(Q1554,Tabela3[],5,0)</f>
        <v>China</v>
      </c>
      <c r="D1554" t="str">
        <f ca="1">VLOOKUP(Q1554,Tabela3[],3,0)</f>
        <v>Alibaba Group</v>
      </c>
      <c r="E1554" t="str">
        <f ca="1">IF(R1554=Q1554, (VLOOKUP(P1554+1,Tabela3[],5,0)),VLOOKUP(R1554,Tabela3[],5,0))</f>
        <v>Japão</v>
      </c>
      <c r="F1554" s="1">
        <f t="shared" ca="1" si="194"/>
        <v>38644</v>
      </c>
      <c r="G1554" s="1">
        <f t="shared" ca="1" si="195"/>
        <v>38652.23135175366</v>
      </c>
      <c r="H1554">
        <f t="shared" ca="1" si="196"/>
        <v>0</v>
      </c>
      <c r="I1554" t="str">
        <f ca="1">VLOOKUP(Q1554,Tabela3[],9,1)</f>
        <v>HMM St Petersburg</v>
      </c>
      <c r="J1554" t="str">
        <f ca="1">VLOOKUP(Q1554,Tabela3[],11,0)</f>
        <v>Miniescavadeira</v>
      </c>
      <c r="K1554" t="str">
        <f ca="1">VLOOKUP(Q1554,Tabela3[],10,0)</f>
        <v>Maquinário</v>
      </c>
      <c r="L1554" t="e" cm="1">
        <f t="array" aca="1" ref="L1554" ca="1">IF(Tabela2[[#This Row],[PORTO]]=Tabela2[[#This Row],[DESTINO]],0,erro)</f>
        <v>#NAME?</v>
      </c>
      <c r="N1554">
        <f t="shared" ca="1" si="199"/>
        <v>40</v>
      </c>
      <c r="O1554">
        <f t="shared" ca="1" si="192"/>
        <v>5</v>
      </c>
      <c r="P1554">
        <f t="shared" ca="1" si="193"/>
        <v>10</v>
      </c>
      <c r="Q1554">
        <f t="shared" ca="1" si="197"/>
        <v>1</v>
      </c>
      <c r="R1554">
        <f t="shared" ca="1" si="198"/>
        <v>11</v>
      </c>
    </row>
    <row r="1555" spans="1:18">
      <c r="A1555">
        <f ca="1">VLOOKUP(O1555,Tabela3[],2,0)</f>
        <v>2008</v>
      </c>
      <c r="B1555" t="str">
        <f ca="1">VLOOKUP(P1555,Tabela3[],4,0)</f>
        <v>JANEIRO</v>
      </c>
      <c r="C1555" t="str">
        <f ca="1">VLOOKUP(Q1555,Tabela3[],5,0)</f>
        <v>Canadá</v>
      </c>
      <c r="D1555" t="str">
        <f ca="1">VLOOKUP(Q1555,Tabela3[],3,0)</f>
        <v>Shopify</v>
      </c>
      <c r="E1555" t="str">
        <f ca="1">IF(R1555=Q1555, (VLOOKUP(P1555+1,Tabela3[],5,0)),VLOOKUP(R1555,Tabela3[],5,0))</f>
        <v>Estados Unidos</v>
      </c>
      <c r="F1555" s="1">
        <f t="shared" ca="1" si="194"/>
        <v>39794</v>
      </c>
      <c r="G1555" s="1">
        <f t="shared" ca="1" si="195"/>
        <v>39799.803428191502</v>
      </c>
      <c r="H1555">
        <f t="shared" ca="1" si="196"/>
        <v>0</v>
      </c>
      <c r="I1555" t="str">
        <f ca="1">VLOOKUP(Q1555,Tabela3[],9,1)</f>
        <v>HMM Southampton</v>
      </c>
      <c r="J1555" t="str">
        <f ca="1">VLOOKUP(Q1555,Tabela3[],11,0)</f>
        <v>NONA</v>
      </c>
      <c r="K1555" t="str">
        <f ca="1">VLOOKUP(Q1555,Tabela3[],10,0)</f>
        <v>Bebida</v>
      </c>
      <c r="L1555" t="e" cm="1">
        <f t="array" aca="1" ref="L1555" ca="1">IF(Tabela2[[#This Row],[PORTO]]=Tabela2[[#This Row],[DESTINO]],0,erro)</f>
        <v>#NAME?</v>
      </c>
      <c r="N1555">
        <f t="shared" ca="1" si="199"/>
        <v>0</v>
      </c>
      <c r="O1555">
        <f t="shared" ref="O1555:O1618" ca="1" si="200">INT(RAND()*10)</f>
        <v>8</v>
      </c>
      <c r="P1555">
        <f t="shared" ref="P1555:P1618" ca="1" si="201">INT(RAND()*13)</f>
        <v>12</v>
      </c>
      <c r="Q1555">
        <f t="shared" ca="1" si="197"/>
        <v>34</v>
      </c>
      <c r="R1555">
        <f t="shared" ca="1" si="198"/>
        <v>5</v>
      </c>
    </row>
    <row r="1556" spans="1:18">
      <c r="A1556">
        <f ca="1">VLOOKUP(O1556,Tabela3[],2,0)</f>
        <v>2005</v>
      </c>
      <c r="B1556" t="str">
        <f ca="1">VLOOKUP(P1556,Tabela3[],4,0)</f>
        <v>FEVEREIRO</v>
      </c>
      <c r="C1556" t="str">
        <f ca="1">VLOOKUP(Q1556,Tabela3[],5,0)</f>
        <v>Holanda</v>
      </c>
      <c r="D1556" t="str">
        <f ca="1">VLOOKUP(Q1556,Tabela3[],3,0)</f>
        <v>Shell</v>
      </c>
      <c r="E1556" t="str">
        <f ca="1">IF(R1556=Q1556, (VLOOKUP(P1556+1,Tabela3[],5,0)),VLOOKUP(R1556,Tabela3[],5,0))</f>
        <v>Coréia do Sul</v>
      </c>
      <c r="F1556" s="1">
        <f t="shared" ca="1" si="194"/>
        <v>38376</v>
      </c>
      <c r="G1556" s="1">
        <f t="shared" ca="1" si="195"/>
        <v>38382.231802505717</v>
      </c>
      <c r="H1556">
        <f t="shared" ca="1" si="196"/>
        <v>1</v>
      </c>
      <c r="I1556" t="str">
        <f ca="1">VLOOKUP(Q1556,Tabela3[],9,1)</f>
        <v>AbQaiq</v>
      </c>
      <c r="J1556" t="str">
        <f ca="1">VLOOKUP(Q1556,Tabela3[],11,0)</f>
        <v>Diesel</v>
      </c>
      <c r="K1556" t="str">
        <f ca="1">VLOOKUP(Q1556,Tabela3[],10,0)</f>
        <v>Petróleo</v>
      </c>
      <c r="L1556" t="e" cm="1">
        <f t="array" aca="1" ref="L1556" ca="1">IF(Tabela2[[#This Row],[PORTO]]=Tabela2[[#This Row],[DESTINO]],0,erro)</f>
        <v>#NAME?</v>
      </c>
      <c r="N1556">
        <f t="shared" ca="1" si="199"/>
        <v>65000</v>
      </c>
      <c r="O1556">
        <f t="shared" ca="1" si="200"/>
        <v>5</v>
      </c>
      <c r="P1556">
        <f t="shared" ca="1" si="201"/>
        <v>1</v>
      </c>
      <c r="Q1556">
        <f t="shared" ca="1" si="197"/>
        <v>15</v>
      </c>
      <c r="R1556">
        <f t="shared" ca="1" si="198"/>
        <v>14</v>
      </c>
    </row>
    <row r="1557" spans="1:18">
      <c r="A1557">
        <f ca="1">VLOOKUP(O1557,Tabela3[],2,0)</f>
        <v>2004</v>
      </c>
      <c r="B1557" t="str">
        <f ca="1">VLOOKUP(P1557,Tabela3[],4,0)</f>
        <v>SETEMBRO</v>
      </c>
      <c r="C1557" t="str">
        <f ca="1">VLOOKUP(Q1557,Tabela3[],5,0)</f>
        <v>França</v>
      </c>
      <c r="D1557" t="str">
        <f ca="1">VLOOKUP(Q1557,Tabela3[],3,0)</f>
        <v> LVMH</v>
      </c>
      <c r="E1557" t="str">
        <f ca="1">IF(R1557=Q1557, (VLOOKUP(P1557+1,Tabela3[],5,0)),VLOOKUP(R1557,Tabela3[],5,0))</f>
        <v>China</v>
      </c>
      <c r="F1557" s="1">
        <f t="shared" ca="1" si="194"/>
        <v>38200</v>
      </c>
      <c r="G1557" s="1">
        <f t="shared" ca="1" si="195"/>
        <v>38209.391764919455</v>
      </c>
      <c r="H1557">
        <f t="shared" ca="1" si="196"/>
        <v>0</v>
      </c>
      <c r="I1557" t="str">
        <f ca="1">VLOOKUP(Q1557,Tabela3[],9,1)</f>
        <v>Emma Maersk</v>
      </c>
      <c r="J1557" t="str">
        <f ca="1">VLOOKUP(Q1557,Tabela3[],11,0)</f>
        <v>Louis Vuitton</v>
      </c>
      <c r="K1557" t="str">
        <f ca="1">VLOOKUP(Q1557,Tabela3[],10,0)</f>
        <v>Tecido</v>
      </c>
      <c r="L1557" t="e" cm="1">
        <f t="array" aca="1" ref="L1557" ca="1">IF(Tabela2[[#This Row],[PORTO]]=Tabela2[[#This Row],[DESTINO]],0,erro)</f>
        <v>#NAME?</v>
      </c>
      <c r="N1557">
        <f t="shared" ca="1" si="199"/>
        <v>28000</v>
      </c>
      <c r="O1557">
        <f t="shared" ca="1" si="200"/>
        <v>4</v>
      </c>
      <c r="P1557">
        <f t="shared" ca="1" si="201"/>
        <v>8</v>
      </c>
      <c r="Q1557">
        <f t="shared" ca="1" si="197"/>
        <v>22</v>
      </c>
      <c r="R1557">
        <f t="shared" ca="1" si="198"/>
        <v>0</v>
      </c>
    </row>
    <row r="1558" spans="1:18">
      <c r="A1558">
        <f ca="1">VLOOKUP(O1558,Tabela3[],2,0)</f>
        <v>2007</v>
      </c>
      <c r="B1558" t="str">
        <f ca="1">VLOOKUP(P1558,Tabela3[],4,0)</f>
        <v>AGOSTO</v>
      </c>
      <c r="C1558" t="str">
        <f ca="1">VLOOKUP(Q1558,Tabela3[],5,0)</f>
        <v>Alemanha</v>
      </c>
      <c r="D1558" t="str">
        <f ca="1">VLOOKUP(Q1558,Tabela3[],3,0)</f>
        <v>Volkswagen</v>
      </c>
      <c r="E1558" t="str">
        <f ca="1">IF(R1558=Q1558, (VLOOKUP(P1558+1,Tabela3[],5,0)),VLOOKUP(R1558,Tabela3[],5,0))</f>
        <v>Estados Unidos</v>
      </c>
      <c r="F1558" s="1">
        <f t="shared" ca="1" si="194"/>
        <v>39267</v>
      </c>
      <c r="G1558" s="1">
        <f t="shared" ca="1" si="195"/>
        <v>39271.291991155107</v>
      </c>
      <c r="H1558">
        <f t="shared" ca="1" si="196"/>
        <v>1</v>
      </c>
      <c r="I1558" t="str">
        <f ca="1">VLOOKUP(Q1558,Tabela3[],9,1)</f>
        <v>Warehouse Carriers </v>
      </c>
      <c r="J1558" t="str">
        <f ca="1">VLOOKUP(Q1558,Tabela3[],11,0)</f>
        <v>GLI 350 TSI (Jetta)</v>
      </c>
      <c r="K1558" t="str">
        <f ca="1">VLOOKUP(Q1558,Tabela3[],10,0)</f>
        <v>Carros</v>
      </c>
      <c r="L1558" t="e" cm="1">
        <f t="array" aca="1" ref="L1558" ca="1">IF(Tabela2[[#This Row],[PORTO]]=Tabela2[[#This Row],[DESTINO]],0,erro)</f>
        <v>#NAME?</v>
      </c>
      <c r="N1558">
        <f t="shared" ca="1" si="199"/>
        <v>300</v>
      </c>
      <c r="O1558">
        <f t="shared" ca="1" si="200"/>
        <v>7</v>
      </c>
      <c r="P1558">
        <f t="shared" ca="1" si="201"/>
        <v>7</v>
      </c>
      <c r="Q1558">
        <f t="shared" ca="1" si="197"/>
        <v>8</v>
      </c>
      <c r="R1558">
        <f t="shared" ca="1" si="198"/>
        <v>5</v>
      </c>
    </row>
    <row r="1559" spans="1:18">
      <c r="A1559">
        <f ca="1">VLOOKUP(O1559,Tabela3[],2,0)</f>
        <v>2001</v>
      </c>
      <c r="B1559" t="str">
        <f ca="1">VLOOKUP(P1559,Tabela3[],4,0)</f>
        <v>DEZEMBRO</v>
      </c>
      <c r="C1559" t="str">
        <f ca="1">VLOOKUP(Q1559,Tabela3[],5,0)</f>
        <v>Coréia do Sul</v>
      </c>
      <c r="D1559" t="str">
        <f ca="1">VLOOKUP(Q1559,Tabela3[],3,0)</f>
        <v>Samsung</v>
      </c>
      <c r="E1559" t="str">
        <f ca="1">IF(R1559=Q1559, (VLOOKUP(P1559+1,Tabela3[],5,0)),VLOOKUP(R1559,Tabela3[],5,0))</f>
        <v>Estados Unidos</v>
      </c>
      <c r="F1559" s="1">
        <f t="shared" ca="1" si="194"/>
        <v>37200</v>
      </c>
      <c r="G1559" s="1">
        <f t="shared" ca="1" si="195"/>
        <v>37209.765599281578</v>
      </c>
      <c r="H1559">
        <f t="shared" ca="1" si="196"/>
        <v>0</v>
      </c>
      <c r="I1559" t="str">
        <f ca="1">VLOOKUP(Q1559,Tabela3[],9,1)</f>
        <v>HMM Rotterdam</v>
      </c>
      <c r="J1559" t="str">
        <f ca="1">VLOOKUP(Q1559,Tabela3[],11,0)</f>
        <v>QLED 4k 75"</v>
      </c>
      <c r="K1559" t="str">
        <f ca="1">VLOOKUP(Q1559,Tabela3[],10,0)</f>
        <v>Eletrônicos</v>
      </c>
      <c r="L1559" t="e" cm="1">
        <f t="array" aca="1" ref="L1559" ca="1">IF(Tabela2[[#This Row],[PORTO]]=Tabela2[[#This Row],[DESTINO]],0,erro)</f>
        <v>#NAME?</v>
      </c>
      <c r="N1559">
        <f t="shared" ca="1" si="199"/>
        <v>2500</v>
      </c>
      <c r="O1559">
        <f t="shared" ca="1" si="200"/>
        <v>1</v>
      </c>
      <c r="P1559">
        <f t="shared" ca="1" si="201"/>
        <v>11</v>
      </c>
      <c r="Q1559">
        <f t="shared" ca="1" si="197"/>
        <v>13</v>
      </c>
      <c r="R1559">
        <f t="shared" ca="1" si="198"/>
        <v>4</v>
      </c>
    </row>
    <row r="1560" spans="1:18">
      <c r="A1560">
        <f ca="1">VLOOKUP(O1560,Tabela3[],2,0)</f>
        <v>2002</v>
      </c>
      <c r="B1560" t="str">
        <f ca="1">VLOOKUP(P1560,Tabela3[],4,0)</f>
        <v>SETEMBRO</v>
      </c>
      <c r="C1560" t="str">
        <f ca="1">VLOOKUP(Q1560,Tabela3[],5,0)</f>
        <v>França</v>
      </c>
      <c r="D1560" t="str">
        <f ca="1">VLOOKUP(Q1560,Tabela3[],3,0)</f>
        <v> LVMH</v>
      </c>
      <c r="E1560" t="str">
        <f ca="1">IF(R1560=Q1560, (VLOOKUP(P1560+1,Tabela3[],5,0)),VLOOKUP(R1560,Tabela3[],5,0))</f>
        <v>Holanda</v>
      </c>
      <c r="F1560" s="1">
        <f t="shared" ca="1" si="194"/>
        <v>37472</v>
      </c>
      <c r="G1560" s="1">
        <f t="shared" ca="1" si="195"/>
        <v>37475.392787921941</v>
      </c>
      <c r="H1560">
        <f t="shared" ca="1" si="196"/>
        <v>1</v>
      </c>
      <c r="I1560" t="str">
        <f ca="1">VLOOKUP(Q1560,Tabela3[],9,1)</f>
        <v>Emma Maersk</v>
      </c>
      <c r="J1560" t="str">
        <f ca="1">VLOOKUP(Q1560,Tabela3[],11,0)</f>
        <v>Louis Vuitton</v>
      </c>
      <c r="K1560" t="str">
        <f ca="1">VLOOKUP(Q1560,Tabela3[],10,0)</f>
        <v>Tecido</v>
      </c>
      <c r="L1560" t="e" cm="1">
        <f t="array" aca="1" ref="L1560" ca="1">IF(Tabela2[[#This Row],[PORTO]]=Tabela2[[#This Row],[DESTINO]],0,erro)</f>
        <v>#NAME?</v>
      </c>
      <c r="N1560">
        <f t="shared" ca="1" si="199"/>
        <v>12000</v>
      </c>
      <c r="O1560">
        <f t="shared" ca="1" si="200"/>
        <v>2</v>
      </c>
      <c r="P1560">
        <f t="shared" ca="1" si="201"/>
        <v>8</v>
      </c>
      <c r="Q1560">
        <f t="shared" ca="1" si="197"/>
        <v>22</v>
      </c>
      <c r="R1560">
        <f t="shared" ca="1" si="198"/>
        <v>17</v>
      </c>
    </row>
    <row r="1561" spans="1:18">
      <c r="A1561">
        <f ca="1">VLOOKUP(O1561,Tabela3[],2,0)</f>
        <v>2001</v>
      </c>
      <c r="B1561" t="str">
        <f ca="1">VLOOKUP(P1561,Tabela3[],4,0)</f>
        <v>DEZEMBRO</v>
      </c>
      <c r="C1561" t="str">
        <f ca="1">VLOOKUP(Q1561,Tabela3[],5,0)</f>
        <v>Japão</v>
      </c>
      <c r="D1561" t="str">
        <f ca="1">VLOOKUP(Q1561,Tabela3[],3,0)</f>
        <v>Toyota</v>
      </c>
      <c r="E1561" t="str">
        <f ca="1">IF(R1561=Q1561, (VLOOKUP(P1561+1,Tabela3[],5,0)),VLOOKUP(R1561,Tabela3[],5,0))</f>
        <v>Coréia do Sul</v>
      </c>
      <c r="F1561" s="1">
        <f t="shared" ca="1" si="194"/>
        <v>37195</v>
      </c>
      <c r="G1561" s="1">
        <f t="shared" ca="1" si="195"/>
        <v>37199.607502799125</v>
      </c>
      <c r="H1561">
        <f t="shared" ca="1" si="196"/>
        <v>1</v>
      </c>
      <c r="I1561" t="str">
        <f ca="1">VLOOKUP(Q1561,Tabela3[],9,1)</f>
        <v>Trailer Carriers</v>
      </c>
      <c r="J1561" t="str">
        <f ca="1">VLOOKUP(Q1561,Tabela3[],11,0)</f>
        <v>COROLLA CROSS XR</v>
      </c>
      <c r="K1561" t="str">
        <f ca="1">VLOOKUP(Q1561,Tabela3[],10,0)</f>
        <v>Carros</v>
      </c>
      <c r="L1561" t="e" cm="1">
        <f t="array" aca="1" ref="L1561" ca="1">IF(Tabela2[[#This Row],[PORTO]]=Tabela2[[#This Row],[DESTINO]],0,erro)</f>
        <v>#NAME?</v>
      </c>
      <c r="N1561">
        <f t="shared" ca="1" si="199"/>
        <v>400</v>
      </c>
      <c r="O1561">
        <f t="shared" ca="1" si="200"/>
        <v>1</v>
      </c>
      <c r="P1561">
        <f t="shared" ca="1" si="201"/>
        <v>11</v>
      </c>
      <c r="Q1561">
        <f t="shared" ca="1" si="197"/>
        <v>11</v>
      </c>
      <c r="R1561">
        <f t="shared" ca="1" si="198"/>
        <v>12</v>
      </c>
    </row>
    <row r="1562" spans="1:18">
      <c r="A1562">
        <f ca="1">VLOOKUP(O1562,Tabela3[],2,0)</f>
        <v>2009</v>
      </c>
      <c r="B1562" t="str">
        <f ca="1">VLOOKUP(P1562,Tabela3[],4,0)</f>
        <v>SETEMBRO</v>
      </c>
      <c r="C1562" t="str">
        <f ca="1">VLOOKUP(Q1562,Tabela3[],5,0)</f>
        <v>Itália</v>
      </c>
      <c r="D1562" t="str">
        <f ca="1">VLOOKUP(Q1562,Tabela3[],3,0)</f>
        <v>Hyundai</v>
      </c>
      <c r="E1562" t="str">
        <f ca="1">IF(R1562=Q1562, (VLOOKUP(P1562+1,Tabela3[],5,0)),VLOOKUP(R1562,Tabela3[],5,0))</f>
        <v>Itália</v>
      </c>
      <c r="F1562" s="1">
        <f t="shared" ca="1" si="194"/>
        <v>40048</v>
      </c>
      <c r="G1562" s="1">
        <f t="shared" ca="1" si="195"/>
        <v>40049.870610142956</v>
      </c>
      <c r="H1562">
        <f t="shared" ca="1" si="196"/>
        <v>1</v>
      </c>
      <c r="I1562" t="str">
        <f ca="1">VLOOKUP(Q1562,Tabela3[],9,1)</f>
        <v>Car Carriers</v>
      </c>
      <c r="J1562" t="str">
        <f ca="1">VLOOKUP(Q1562,Tabela3[],11,0)</f>
        <v>HB20 Sense</v>
      </c>
      <c r="K1562" t="str">
        <f ca="1">VLOOKUP(Q1562,Tabela3[],10,0)</f>
        <v>Carros</v>
      </c>
      <c r="L1562" cm="1">
        <f t="array" aca="1" ref="L1562" ca="1">IF(Tabela2[[#This Row],[PORTO]]=Tabela2[[#This Row],[DESTINO]],0,erro)</f>
        <v>0</v>
      </c>
      <c r="N1562">
        <f t="shared" ca="1" si="199"/>
        <v>200</v>
      </c>
      <c r="O1562">
        <f t="shared" ca="1" si="200"/>
        <v>9</v>
      </c>
      <c r="P1562">
        <f t="shared" ca="1" si="201"/>
        <v>8</v>
      </c>
      <c r="Q1562">
        <f t="shared" ca="1" si="197"/>
        <v>19</v>
      </c>
      <c r="R1562">
        <f t="shared" ca="1" si="198"/>
        <v>18</v>
      </c>
    </row>
    <row r="1563" spans="1:18">
      <c r="A1563">
        <f ca="1">VLOOKUP(O1563,Tabela3[],2,0)</f>
        <v>2006</v>
      </c>
      <c r="B1563" t="str">
        <f ca="1">VLOOKUP(P1563,Tabela3[],4,0)</f>
        <v>AGOSTO</v>
      </c>
      <c r="C1563" t="str">
        <f ca="1">VLOOKUP(Q1563,Tabela3[],5,0)</f>
        <v>China</v>
      </c>
      <c r="D1563" t="str">
        <f ca="1">VLOOKUP(Q1563,Tabela3[],3,0)</f>
        <v>Alibaba Group</v>
      </c>
      <c r="E1563" t="str">
        <f ca="1">IF(R1563=Q1563, (VLOOKUP(P1563+1,Tabela3[],5,0)),VLOOKUP(R1563,Tabela3[],5,0))</f>
        <v>Alemanha</v>
      </c>
      <c r="F1563" s="1">
        <f t="shared" ca="1" si="194"/>
        <v>38907</v>
      </c>
      <c r="G1563" s="1">
        <f t="shared" ca="1" si="195"/>
        <v>38909.038107261629</v>
      </c>
      <c r="H1563">
        <f t="shared" ca="1" si="196"/>
        <v>1</v>
      </c>
      <c r="I1563" t="str">
        <f ca="1">VLOOKUP(Q1563,Tabela3[],9,1)</f>
        <v>HMM St Petersburg</v>
      </c>
      <c r="J1563" t="str">
        <f ca="1">VLOOKUP(Q1563,Tabela3[],11,0)</f>
        <v>Ar Condicionado 18000</v>
      </c>
      <c r="K1563" t="str">
        <f ca="1">VLOOKUP(Q1563,Tabela3[],10,0)</f>
        <v>Eletrônicos</v>
      </c>
      <c r="L1563" t="e" cm="1">
        <f t="array" aca="1" ref="L1563" ca="1">IF(Tabela2[[#This Row],[PORTO]]=Tabela2[[#This Row],[DESTINO]],0,erro)</f>
        <v>#NAME?</v>
      </c>
      <c r="N1563">
        <f t="shared" ca="1" si="199"/>
        <v>1000</v>
      </c>
      <c r="O1563">
        <f t="shared" ca="1" si="200"/>
        <v>6</v>
      </c>
      <c r="P1563">
        <f t="shared" ca="1" si="201"/>
        <v>7</v>
      </c>
      <c r="Q1563">
        <f t="shared" ca="1" si="197"/>
        <v>2</v>
      </c>
      <c r="R1563">
        <f t="shared" ca="1" si="198"/>
        <v>8</v>
      </c>
    </row>
    <row r="1564" spans="1:18">
      <c r="A1564">
        <f ca="1">VLOOKUP(O1564,Tabela3[],2,0)</f>
        <v>2000</v>
      </c>
      <c r="B1564" t="str">
        <f ca="1">VLOOKUP(P1564,Tabela3[],4,0)</f>
        <v>JUNHO</v>
      </c>
      <c r="C1564" t="str">
        <f ca="1">VLOOKUP(Q1564,Tabela3[],5,0)</f>
        <v>Estados Unidos</v>
      </c>
      <c r="D1564" t="str">
        <f ca="1">VLOOKUP(Q1564,Tabela3[],3,0)</f>
        <v>Amazon</v>
      </c>
      <c r="E1564" t="str">
        <f ca="1">IF(R1564=Q1564, (VLOOKUP(P1564+1,Tabela3[],5,0)),VLOOKUP(R1564,Tabela3[],5,0))</f>
        <v>Alemanha</v>
      </c>
      <c r="F1564" s="1">
        <f t="shared" ca="1" si="194"/>
        <v>36651</v>
      </c>
      <c r="G1564" s="1">
        <f t="shared" ca="1" si="195"/>
        <v>36655.75280421762</v>
      </c>
      <c r="H1564">
        <f t="shared" ca="1" si="196"/>
        <v>1</v>
      </c>
      <c r="I1564" t="str">
        <f ca="1">VLOOKUP(Q1564,Tabela3[],9,1)</f>
        <v>HMM Algeciras</v>
      </c>
      <c r="J1564" t="str">
        <f ca="1">VLOOKUP(Q1564,Tabela3[],11,0)</f>
        <v>Escrivaninha Trevalla</v>
      </c>
      <c r="K1564" t="str">
        <f ca="1">VLOOKUP(Q1564,Tabela3[],10,0)</f>
        <v>Geral</v>
      </c>
      <c r="L1564" t="e" cm="1">
        <f t="array" aca="1" ref="L1564" ca="1">IF(Tabela2[[#This Row],[PORTO]]=Tabela2[[#This Row],[DESTINO]],0,erro)</f>
        <v>#NAME?</v>
      </c>
      <c r="N1564">
        <f t="shared" ca="1" si="199"/>
        <v>3000</v>
      </c>
      <c r="O1564">
        <f t="shared" ca="1" si="200"/>
        <v>0</v>
      </c>
      <c r="P1564">
        <f t="shared" ca="1" si="201"/>
        <v>5</v>
      </c>
      <c r="Q1564">
        <f t="shared" ca="1" si="197"/>
        <v>3</v>
      </c>
      <c r="R1564">
        <f t="shared" ca="1" si="198"/>
        <v>8</v>
      </c>
    </row>
    <row r="1565" spans="1:18">
      <c r="A1565">
        <f ca="1">VLOOKUP(O1565,Tabela3[],2,0)</f>
        <v>2000</v>
      </c>
      <c r="B1565" t="str">
        <f ca="1">VLOOKUP(P1565,Tabela3[],4,0)</f>
        <v>JUNHO</v>
      </c>
      <c r="C1565" t="str">
        <f ca="1">VLOOKUP(Q1565,Tabela3[],5,0)</f>
        <v>Holanda</v>
      </c>
      <c r="D1565" t="str">
        <f ca="1">VLOOKUP(Q1565,Tabela3[],3,0)</f>
        <v>Shell</v>
      </c>
      <c r="E1565" t="str">
        <f ca="1">IF(R1565=Q1565, (VLOOKUP(P1565+1,Tabela3[],5,0)),VLOOKUP(R1565,Tabela3[],5,0))</f>
        <v>França</v>
      </c>
      <c r="F1565" s="1">
        <f t="shared" ca="1" si="194"/>
        <v>36655</v>
      </c>
      <c r="G1565" s="1">
        <f t="shared" ca="1" si="195"/>
        <v>36660.178491962324</v>
      </c>
      <c r="H1565">
        <f t="shared" ca="1" si="196"/>
        <v>0</v>
      </c>
      <c r="I1565" t="str">
        <f ca="1">VLOOKUP(Q1565,Tabela3[],9,1)</f>
        <v>AbQaiq</v>
      </c>
      <c r="J1565" t="str">
        <f ca="1">VLOOKUP(Q1565,Tabela3[],11,0)</f>
        <v>Petróleo Bruto</v>
      </c>
      <c r="K1565" t="str">
        <f ca="1">VLOOKUP(Q1565,Tabela3[],10,0)</f>
        <v>Petróleo</v>
      </c>
      <c r="L1565" t="e" cm="1">
        <f t="array" aca="1" ref="L1565" ca="1">IF(Tabela2[[#This Row],[PORTO]]=Tabela2[[#This Row],[DESTINO]],0,erro)</f>
        <v>#NAME?</v>
      </c>
      <c r="N1565">
        <f t="shared" ca="1" si="199"/>
        <v>85000</v>
      </c>
      <c r="O1565">
        <f t="shared" ca="1" si="200"/>
        <v>0</v>
      </c>
      <c r="P1565">
        <f t="shared" ca="1" si="201"/>
        <v>5</v>
      </c>
      <c r="Q1565">
        <f t="shared" ca="1" si="197"/>
        <v>17</v>
      </c>
      <c r="R1565">
        <f t="shared" ca="1" si="198"/>
        <v>22</v>
      </c>
    </row>
    <row r="1566" spans="1:18">
      <c r="A1566">
        <f ca="1">VLOOKUP(O1566,Tabela3[],2,0)</f>
        <v>2006</v>
      </c>
      <c r="B1566" t="str">
        <f ca="1">VLOOKUP(P1566,Tabela3[],4,0)</f>
        <v>FEVEREIRO</v>
      </c>
      <c r="C1566" t="str">
        <f ca="1">VLOOKUP(Q1566,Tabela3[],5,0)</f>
        <v>Japão</v>
      </c>
      <c r="D1566" t="str">
        <f ca="1">VLOOKUP(Q1566,Tabela3[],3,0)</f>
        <v>Toyota</v>
      </c>
      <c r="E1566" t="str">
        <f ca="1">IF(R1566=Q1566, (VLOOKUP(P1566+1,Tabela3[],5,0)),VLOOKUP(R1566,Tabela3[],5,0))</f>
        <v>Itália</v>
      </c>
      <c r="F1566" s="1">
        <f t="shared" ca="1" si="194"/>
        <v>38738</v>
      </c>
      <c r="G1566" s="1">
        <f t="shared" ca="1" si="195"/>
        <v>38741.179980143068</v>
      </c>
      <c r="H1566">
        <f t="shared" ca="1" si="196"/>
        <v>0</v>
      </c>
      <c r="I1566" t="str">
        <f ca="1">VLOOKUP(Q1566,Tabela3[],9,1)</f>
        <v>Trailer Carriers</v>
      </c>
      <c r="J1566" t="str">
        <f ca="1">VLOOKUP(Q1566,Tabela3[],11,0)</f>
        <v>COROLLA CROSS XR</v>
      </c>
      <c r="K1566" t="str">
        <f ca="1">VLOOKUP(Q1566,Tabela3[],10,0)</f>
        <v>Carros</v>
      </c>
      <c r="L1566" t="e" cm="1">
        <f t="array" aca="1" ref="L1566" ca="1">IF(Tabela2[[#This Row],[PORTO]]=Tabela2[[#This Row],[DESTINO]],0,erro)</f>
        <v>#NAME?</v>
      </c>
      <c r="N1566">
        <f t="shared" ca="1" si="199"/>
        <v>500</v>
      </c>
      <c r="O1566">
        <f t="shared" ca="1" si="200"/>
        <v>6</v>
      </c>
      <c r="P1566">
        <f t="shared" ca="1" si="201"/>
        <v>1</v>
      </c>
      <c r="Q1566">
        <f t="shared" ca="1" si="197"/>
        <v>11</v>
      </c>
      <c r="R1566">
        <f t="shared" ca="1" si="198"/>
        <v>18</v>
      </c>
    </row>
    <row r="1567" spans="1:18">
      <c r="A1567">
        <f ca="1">VLOOKUP(O1567,Tabela3[],2,0)</f>
        <v>2008</v>
      </c>
      <c r="B1567" t="str">
        <f ca="1">VLOOKUP(P1567,Tabela3[],4,0)</f>
        <v>JULHO</v>
      </c>
      <c r="C1567" t="str">
        <f ca="1">VLOOKUP(Q1567,Tabela3[],5,0)</f>
        <v>China</v>
      </c>
      <c r="D1567" t="str">
        <f ca="1">VLOOKUP(Q1567,Tabela3[],3,0)</f>
        <v>Alibaba Group</v>
      </c>
      <c r="E1567" t="str">
        <f ca="1">IF(R1567=Q1567, (VLOOKUP(P1567+1,Tabela3[],5,0)),VLOOKUP(R1567,Tabela3[],5,0))</f>
        <v>Coréia do Sul</v>
      </c>
      <c r="F1567" s="1">
        <f t="shared" ca="1" si="194"/>
        <v>39607</v>
      </c>
      <c r="G1567" s="1">
        <f t="shared" ca="1" si="195"/>
        <v>39612.975257798229</v>
      </c>
      <c r="H1567">
        <f t="shared" ca="1" si="196"/>
        <v>1</v>
      </c>
      <c r="I1567" t="str">
        <f ca="1">VLOOKUP(Q1567,Tabela3[],9,1)</f>
        <v>HMM St Petersburg</v>
      </c>
      <c r="J1567" t="str">
        <f ca="1">VLOOKUP(Q1567,Tabela3[],11,0)</f>
        <v>Serração Portatil</v>
      </c>
      <c r="K1567" t="str">
        <f ca="1">VLOOKUP(Q1567,Tabela3[],10,0)</f>
        <v>Maquinário</v>
      </c>
      <c r="L1567" t="e" cm="1">
        <f t="array" aca="1" ref="L1567" ca="1">IF(Tabela2[[#This Row],[PORTO]]=Tabela2[[#This Row],[DESTINO]],0,erro)</f>
        <v>#NAME?</v>
      </c>
      <c r="N1567">
        <f t="shared" ca="1" si="199"/>
        <v>10</v>
      </c>
      <c r="O1567">
        <f t="shared" ca="1" si="200"/>
        <v>8</v>
      </c>
      <c r="P1567">
        <f t="shared" ca="1" si="201"/>
        <v>6</v>
      </c>
      <c r="Q1567">
        <f t="shared" ca="1" si="197"/>
        <v>0</v>
      </c>
      <c r="R1567">
        <f t="shared" ca="1" si="198"/>
        <v>14</v>
      </c>
    </row>
    <row r="1568" spans="1:18">
      <c r="A1568">
        <f ca="1">VLOOKUP(O1568,Tabela3[],2,0)</f>
        <v>2002</v>
      </c>
      <c r="B1568" t="str">
        <f ca="1">VLOOKUP(P1568,Tabela3[],4,0)</f>
        <v>ABRIL</v>
      </c>
      <c r="C1568" t="str">
        <f ca="1">VLOOKUP(Q1568,Tabela3[],5,0)</f>
        <v>Japão</v>
      </c>
      <c r="D1568" t="str">
        <f ca="1">VLOOKUP(Q1568,Tabela3[],3,0)</f>
        <v>Toyota</v>
      </c>
      <c r="E1568" t="str">
        <f ca="1">IF(R1568=Q1568, (VLOOKUP(P1568+1,Tabela3[],5,0)),VLOOKUP(R1568,Tabela3[],5,0))</f>
        <v>Itália</v>
      </c>
      <c r="F1568" s="1">
        <f t="shared" ca="1" si="194"/>
        <v>37326</v>
      </c>
      <c r="G1568" s="1">
        <f t="shared" ca="1" si="195"/>
        <v>37328.292766262821</v>
      </c>
      <c r="H1568">
        <f t="shared" ca="1" si="196"/>
        <v>1</v>
      </c>
      <c r="I1568" t="str">
        <f ca="1">VLOOKUP(Q1568,Tabela3[],9,1)</f>
        <v>Trailer Carriers</v>
      </c>
      <c r="J1568" t="str">
        <f ca="1">VLOOKUP(Q1568,Tabela3[],11,0)</f>
        <v>COROLLA GLI</v>
      </c>
      <c r="K1568" t="str">
        <f ca="1">VLOOKUP(Q1568,Tabela3[],10,0)</f>
        <v>Carros</v>
      </c>
      <c r="L1568" t="e" cm="1">
        <f t="array" aca="1" ref="L1568" ca="1">IF(Tabela2[[#This Row],[PORTO]]=Tabela2[[#This Row],[DESTINO]],0,erro)</f>
        <v>#NAME?</v>
      </c>
      <c r="N1568">
        <f t="shared" ca="1" si="199"/>
        <v>400</v>
      </c>
      <c r="O1568">
        <f t="shared" ca="1" si="200"/>
        <v>2</v>
      </c>
      <c r="P1568">
        <f t="shared" ca="1" si="201"/>
        <v>3</v>
      </c>
      <c r="Q1568">
        <f t="shared" ca="1" si="197"/>
        <v>10</v>
      </c>
      <c r="R1568">
        <f t="shared" ca="1" si="198"/>
        <v>20</v>
      </c>
    </row>
    <row r="1569" spans="1:18">
      <c r="A1569">
        <f ca="1">VLOOKUP(O1569,Tabela3[],2,0)</f>
        <v>2006</v>
      </c>
      <c r="B1569" t="str">
        <f ca="1">VLOOKUP(P1569,Tabela3[],4,0)</f>
        <v>OUTUBRO</v>
      </c>
      <c r="C1569" t="str">
        <f ca="1">VLOOKUP(Q1569,Tabela3[],5,0)</f>
        <v>China</v>
      </c>
      <c r="D1569" t="str">
        <f ca="1">VLOOKUP(Q1569,Tabela3[],3,0)</f>
        <v>Alibaba Group</v>
      </c>
      <c r="E1569" t="str">
        <f ca="1">IF(R1569=Q1569, (VLOOKUP(P1569+1,Tabela3[],5,0)),VLOOKUP(R1569,Tabela3[],5,0))</f>
        <v>Estados Unidos</v>
      </c>
      <c r="F1569" s="1">
        <f t="shared" ca="1" si="194"/>
        <v>38969</v>
      </c>
      <c r="G1569" s="1">
        <f t="shared" ca="1" si="195"/>
        <v>38969.154806535858</v>
      </c>
      <c r="H1569">
        <f t="shared" ca="1" si="196"/>
        <v>1</v>
      </c>
      <c r="I1569" t="str">
        <f ca="1">VLOOKUP(Q1569,Tabela3[],9,1)</f>
        <v>HMM St Petersburg</v>
      </c>
      <c r="J1569" t="str">
        <f ca="1">VLOOKUP(Q1569,Tabela3[],11,0)</f>
        <v>Miniescavadeira</v>
      </c>
      <c r="K1569" t="str">
        <f ca="1">VLOOKUP(Q1569,Tabela3[],10,0)</f>
        <v>Maquinário</v>
      </c>
      <c r="L1569" t="e" cm="1">
        <f t="array" aca="1" ref="L1569" ca="1">IF(Tabela2[[#This Row],[PORTO]]=Tabela2[[#This Row],[DESTINO]],0,erro)</f>
        <v>#NAME?</v>
      </c>
      <c r="N1569">
        <f t="shared" ca="1" si="199"/>
        <v>20</v>
      </c>
      <c r="O1569">
        <f t="shared" ca="1" si="200"/>
        <v>6</v>
      </c>
      <c r="P1569">
        <f t="shared" ca="1" si="201"/>
        <v>9</v>
      </c>
      <c r="Q1569">
        <f t="shared" ca="1" si="197"/>
        <v>1</v>
      </c>
      <c r="R1569">
        <f t="shared" ca="1" si="198"/>
        <v>4</v>
      </c>
    </row>
    <row r="1570" spans="1:18">
      <c r="A1570">
        <f ca="1">VLOOKUP(O1570,Tabela3[],2,0)</f>
        <v>2008</v>
      </c>
      <c r="B1570" t="str">
        <f ca="1">VLOOKUP(P1570,Tabela3[],4,0)</f>
        <v>AGOSTO</v>
      </c>
      <c r="C1570" t="str">
        <f ca="1">VLOOKUP(Q1570,Tabela3[],5,0)</f>
        <v>Itália</v>
      </c>
      <c r="D1570" t="str">
        <f ca="1">VLOOKUP(Q1570,Tabela3[],3,0)</f>
        <v>Hyundai</v>
      </c>
      <c r="E1570" t="str">
        <f ca="1">IF(R1570=Q1570, (VLOOKUP(P1570+1,Tabela3[],5,0)),VLOOKUP(R1570,Tabela3[],5,0))</f>
        <v>Alemanha</v>
      </c>
      <c r="F1570" s="1">
        <f t="shared" ca="1" si="194"/>
        <v>39648</v>
      </c>
      <c r="G1570" s="1">
        <f t="shared" ca="1" si="195"/>
        <v>39654.410689553421</v>
      </c>
      <c r="H1570">
        <f t="shared" ca="1" si="196"/>
        <v>1</v>
      </c>
      <c r="I1570" t="str">
        <f ca="1">VLOOKUP(Q1570,Tabela3[],9,1)</f>
        <v>Car Carriers</v>
      </c>
      <c r="J1570" t="str">
        <f ca="1">VLOOKUP(Q1570,Tabela3[],11,0)</f>
        <v>HB20 Sense</v>
      </c>
      <c r="K1570" t="str">
        <f ca="1">VLOOKUP(Q1570,Tabela3[],10,0)</f>
        <v>Carros</v>
      </c>
      <c r="L1570" t="e" cm="1">
        <f t="array" aca="1" ref="L1570" ca="1">IF(Tabela2[[#This Row],[PORTO]]=Tabela2[[#This Row],[DESTINO]],0,erro)</f>
        <v>#NAME?</v>
      </c>
      <c r="N1570">
        <f t="shared" ca="1" si="199"/>
        <v>200</v>
      </c>
      <c r="O1570">
        <f t="shared" ca="1" si="200"/>
        <v>8</v>
      </c>
      <c r="P1570">
        <f t="shared" ca="1" si="201"/>
        <v>7</v>
      </c>
      <c r="Q1570">
        <f t="shared" ca="1" si="197"/>
        <v>19</v>
      </c>
      <c r="R1570">
        <f t="shared" ca="1" si="198"/>
        <v>19</v>
      </c>
    </row>
    <row r="1571" spans="1:18">
      <c r="A1571">
        <f ca="1">VLOOKUP(O1571,Tabela3[],2,0)</f>
        <v>2001</v>
      </c>
      <c r="B1571" t="str">
        <f ca="1">VLOOKUP(P1571,Tabela3[],4,0)</f>
        <v>OUTUBRO</v>
      </c>
      <c r="C1571" t="str">
        <f ca="1">VLOOKUP(Q1571,Tabela3[],5,0)</f>
        <v>Reino Unido</v>
      </c>
      <c r="D1571" t="str">
        <f ca="1">VLOOKUP(Q1571,Tabela3[],3,0)</f>
        <v>Unilever</v>
      </c>
      <c r="E1571" t="str">
        <f ca="1">IF(R1571=Q1571, (VLOOKUP(P1571+1,Tabela3[],5,0)),VLOOKUP(R1571,Tabela3[],5,0))</f>
        <v>Reino Unido</v>
      </c>
      <c r="F1571" s="1">
        <f t="shared" ca="1" si="194"/>
        <v>37135</v>
      </c>
      <c r="G1571" s="1">
        <f t="shared" ca="1" si="195"/>
        <v>37136.777896240419</v>
      </c>
      <c r="H1571">
        <f t="shared" ca="1" si="196"/>
        <v>1</v>
      </c>
      <c r="I1571" t="str">
        <f ca="1">VLOOKUP(Q1571,Tabela3[],9,1)</f>
        <v>HMM Helsinki</v>
      </c>
      <c r="J1571" t="str">
        <f ca="1">VLOOKUP(Q1571,Tabela3[],11,0)</f>
        <v xml:space="preserve">Desodorante Antitranspirante Aerosol </v>
      </c>
      <c r="K1571" t="str">
        <f ca="1">VLOOKUP(Q1571,Tabela3[],10,0)</f>
        <v>Quimico</v>
      </c>
      <c r="L1571" cm="1">
        <f t="array" aca="1" ref="L1571" ca="1">IF(Tabela2[[#This Row],[PORTO]]=Tabela2[[#This Row],[DESTINO]],0,erro)</f>
        <v>0</v>
      </c>
      <c r="N1571">
        <f t="shared" ca="1" si="199"/>
        <v>1590000</v>
      </c>
      <c r="O1571">
        <f t="shared" ca="1" si="200"/>
        <v>1</v>
      </c>
      <c r="P1571">
        <f t="shared" ca="1" si="201"/>
        <v>9</v>
      </c>
      <c r="Q1571">
        <f t="shared" ca="1" si="197"/>
        <v>25</v>
      </c>
      <c r="R1571">
        <f t="shared" ca="1" si="198"/>
        <v>24</v>
      </c>
    </row>
    <row r="1572" spans="1:18">
      <c r="A1572">
        <f ca="1">VLOOKUP(O1572,Tabela3[],2,0)</f>
        <v>2008</v>
      </c>
      <c r="B1572" t="str">
        <f ca="1">VLOOKUP(P1572,Tabela3[],4,0)</f>
        <v>DEZEMBRO</v>
      </c>
      <c r="C1572" t="str">
        <f ca="1">VLOOKUP(Q1572,Tabela3[],5,0)</f>
        <v>Reino Unido</v>
      </c>
      <c r="D1572" t="str">
        <f ca="1">VLOOKUP(Q1572,Tabela3[],3,0)</f>
        <v>Unilever</v>
      </c>
      <c r="E1572" t="str">
        <f ca="1">IF(R1572=Q1572, (VLOOKUP(P1572+1,Tabela3[],5,0)),VLOOKUP(R1572,Tabela3[],5,0))</f>
        <v>Japão</v>
      </c>
      <c r="F1572" s="1">
        <f t="shared" ca="1" si="194"/>
        <v>39761</v>
      </c>
      <c r="G1572" s="1">
        <f t="shared" ca="1" si="195"/>
        <v>39762.171303946307</v>
      </c>
      <c r="H1572">
        <f t="shared" ca="1" si="196"/>
        <v>0</v>
      </c>
      <c r="I1572" t="str">
        <f ca="1">VLOOKUP(Q1572,Tabela3[],9,1)</f>
        <v>HMM Helsinki</v>
      </c>
      <c r="J1572" t="str">
        <f ca="1">VLOOKUP(Q1572,Tabela3[],11,0)</f>
        <v>Sabonete</v>
      </c>
      <c r="K1572" t="str">
        <f ca="1">VLOOKUP(Q1572,Tabela3[],10,0)</f>
        <v>Quimico</v>
      </c>
      <c r="L1572" t="e" cm="1">
        <f t="array" aca="1" ref="L1572" ca="1">IF(Tabela2[[#This Row],[PORTO]]=Tabela2[[#This Row],[DESTINO]],0,erro)</f>
        <v>#NAME?</v>
      </c>
      <c r="N1572">
        <f t="shared" ca="1" si="199"/>
        <v>430000</v>
      </c>
      <c r="O1572">
        <f t="shared" ca="1" si="200"/>
        <v>8</v>
      </c>
      <c r="P1572">
        <f t="shared" ca="1" si="201"/>
        <v>11</v>
      </c>
      <c r="Q1572">
        <f t="shared" ca="1" si="197"/>
        <v>26</v>
      </c>
      <c r="R1572">
        <f t="shared" ca="1" si="198"/>
        <v>11</v>
      </c>
    </row>
    <row r="1573" spans="1:18">
      <c r="A1573">
        <f ca="1">VLOOKUP(O1573,Tabela3[],2,0)</f>
        <v>2005</v>
      </c>
      <c r="B1573" t="str">
        <f ca="1">VLOOKUP(P1573,Tabela3[],4,0)</f>
        <v>SETEMBRO</v>
      </c>
      <c r="C1573" t="str">
        <f ca="1">VLOOKUP(Q1573,Tabela3[],5,0)</f>
        <v>Japão</v>
      </c>
      <c r="D1573" t="str">
        <f ca="1">VLOOKUP(Q1573,Tabela3[],3,0)</f>
        <v>Toyota</v>
      </c>
      <c r="E1573" t="str">
        <f ca="1">IF(R1573=Q1573, (VLOOKUP(P1573+1,Tabela3[],5,0)),VLOOKUP(R1573,Tabela3[],5,0))</f>
        <v>Itália</v>
      </c>
      <c r="F1573" s="1">
        <f t="shared" ca="1" si="194"/>
        <v>38566</v>
      </c>
      <c r="G1573" s="1">
        <f t="shared" ca="1" si="195"/>
        <v>38575.999645641641</v>
      </c>
      <c r="H1573">
        <f t="shared" ca="1" si="196"/>
        <v>0</v>
      </c>
      <c r="I1573" t="str">
        <f ca="1">VLOOKUP(Q1573,Tabela3[],9,1)</f>
        <v>Trailer Carriers</v>
      </c>
      <c r="J1573" t="str">
        <f ca="1">VLOOKUP(Q1573,Tabela3[],11,0)</f>
        <v>COROLLA CROSS XR</v>
      </c>
      <c r="K1573" t="str">
        <f ca="1">VLOOKUP(Q1573,Tabela3[],10,0)</f>
        <v>Carros</v>
      </c>
      <c r="L1573" t="e" cm="1">
        <f t="array" aca="1" ref="L1573" ca="1">IF(Tabela2[[#This Row],[PORTO]]=Tabela2[[#This Row],[DESTINO]],0,erro)</f>
        <v>#NAME?</v>
      </c>
      <c r="N1573">
        <f t="shared" ca="1" si="199"/>
        <v>200</v>
      </c>
      <c r="O1573">
        <f t="shared" ca="1" si="200"/>
        <v>5</v>
      </c>
      <c r="P1573">
        <f t="shared" ca="1" si="201"/>
        <v>8</v>
      </c>
      <c r="Q1573">
        <f t="shared" ca="1" si="197"/>
        <v>11</v>
      </c>
      <c r="R1573">
        <f t="shared" ca="1" si="198"/>
        <v>18</v>
      </c>
    </row>
    <row r="1574" spans="1:18">
      <c r="A1574">
        <f ca="1">VLOOKUP(O1574,Tabela3[],2,0)</f>
        <v>2003</v>
      </c>
      <c r="B1574" t="str">
        <f ca="1">VLOOKUP(P1574,Tabela3[],4,0)</f>
        <v>ABRIL</v>
      </c>
      <c r="C1574" t="str">
        <f ca="1">VLOOKUP(Q1574,Tabela3[],5,0)</f>
        <v>China</v>
      </c>
      <c r="D1574" t="str">
        <f ca="1">VLOOKUP(Q1574,Tabela3[],3,0)</f>
        <v>Alibaba Group</v>
      </c>
      <c r="E1574" t="str">
        <f ca="1">IF(R1574=Q1574, (VLOOKUP(P1574+1,Tabela3[],5,0)),VLOOKUP(R1574,Tabela3[],5,0))</f>
        <v>Coréia do Sul</v>
      </c>
      <c r="F1574" s="1">
        <f t="shared" ca="1" si="194"/>
        <v>37687</v>
      </c>
      <c r="G1574" s="1">
        <f t="shared" ca="1" si="195"/>
        <v>37695.443353000672</v>
      </c>
      <c r="H1574">
        <f t="shared" ca="1" si="196"/>
        <v>0</v>
      </c>
      <c r="I1574" t="str">
        <f ca="1">VLOOKUP(Q1574,Tabela3[],9,1)</f>
        <v>HMM St Petersburg</v>
      </c>
      <c r="J1574" t="str">
        <f ca="1">VLOOKUP(Q1574,Tabela3[],11,0)</f>
        <v>Serração Portatil</v>
      </c>
      <c r="K1574" t="str">
        <f ca="1">VLOOKUP(Q1574,Tabela3[],10,0)</f>
        <v>Maquinário</v>
      </c>
      <c r="L1574" t="e" cm="1">
        <f t="array" aca="1" ref="L1574" ca="1">IF(Tabela2[[#This Row],[PORTO]]=Tabela2[[#This Row],[DESTINO]],0,erro)</f>
        <v>#NAME?</v>
      </c>
      <c r="N1574">
        <f t="shared" ca="1" si="199"/>
        <v>50</v>
      </c>
      <c r="O1574">
        <f t="shared" ca="1" si="200"/>
        <v>3</v>
      </c>
      <c r="P1574">
        <f t="shared" ca="1" si="201"/>
        <v>3</v>
      </c>
      <c r="Q1574">
        <f t="shared" ca="1" si="197"/>
        <v>0</v>
      </c>
      <c r="R1574">
        <f t="shared" ca="1" si="198"/>
        <v>12</v>
      </c>
    </row>
    <row r="1575" spans="1:18">
      <c r="A1575">
        <f ca="1">VLOOKUP(O1575,Tabela3[],2,0)</f>
        <v>2006</v>
      </c>
      <c r="B1575" t="str">
        <f ca="1">VLOOKUP(P1575,Tabela3[],4,0)</f>
        <v>ABRIL</v>
      </c>
      <c r="C1575" t="str">
        <f ca="1">VLOOKUP(Q1575,Tabela3[],5,0)</f>
        <v>França</v>
      </c>
      <c r="D1575" t="str">
        <f ca="1">VLOOKUP(Q1575,Tabela3[],3,0)</f>
        <v> LVMH</v>
      </c>
      <c r="E1575" t="str">
        <f ca="1">IF(R1575=Q1575, (VLOOKUP(P1575+1,Tabela3[],5,0)),VLOOKUP(R1575,Tabela3[],5,0))</f>
        <v>Holanda</v>
      </c>
      <c r="F1575" s="1">
        <f t="shared" ca="1" si="194"/>
        <v>38783</v>
      </c>
      <c r="G1575" s="1">
        <f t="shared" ca="1" si="195"/>
        <v>38789.884914371716</v>
      </c>
      <c r="H1575">
        <f t="shared" ca="1" si="196"/>
        <v>0</v>
      </c>
      <c r="I1575" t="str">
        <f ca="1">VLOOKUP(Q1575,Tabela3[],9,1)</f>
        <v>Emma Maersk</v>
      </c>
      <c r="J1575" t="str">
        <f ca="1">VLOOKUP(Q1575,Tabela3[],11,0)</f>
        <v>Clos Des Lambrys</v>
      </c>
      <c r="K1575" t="str">
        <f ca="1">VLOOKUP(Q1575,Tabela3[],10,0)</f>
        <v>Tecido</v>
      </c>
      <c r="L1575" t="e" cm="1">
        <f t="array" aca="1" ref="L1575" ca="1">IF(Tabela2[[#This Row],[PORTO]]=Tabela2[[#This Row],[DESTINO]],0,erro)</f>
        <v>#NAME?</v>
      </c>
      <c r="N1575">
        <f t="shared" ca="1" si="199"/>
        <v>39000</v>
      </c>
      <c r="O1575">
        <f t="shared" ca="1" si="200"/>
        <v>6</v>
      </c>
      <c r="P1575">
        <f t="shared" ca="1" si="201"/>
        <v>3</v>
      </c>
      <c r="Q1575">
        <f t="shared" ca="1" si="197"/>
        <v>21</v>
      </c>
      <c r="R1575">
        <f t="shared" ca="1" si="198"/>
        <v>15</v>
      </c>
    </row>
    <row r="1576" spans="1:18">
      <c r="A1576">
        <f ca="1">VLOOKUP(O1576,Tabela3[],2,0)</f>
        <v>2004</v>
      </c>
      <c r="B1576" t="str">
        <f ca="1">VLOOKUP(P1576,Tabela3[],4,0)</f>
        <v>FEVEREIRO</v>
      </c>
      <c r="C1576" t="str">
        <f ca="1">VLOOKUP(Q1576,Tabela3[],5,0)</f>
        <v>França</v>
      </c>
      <c r="D1576" t="str">
        <f ca="1">VLOOKUP(Q1576,Tabela3[],3,0)</f>
        <v> LVMH</v>
      </c>
      <c r="E1576" t="str">
        <f ca="1">IF(R1576=Q1576, (VLOOKUP(P1576+1,Tabela3[],5,0)),VLOOKUP(R1576,Tabela3[],5,0))</f>
        <v>França</v>
      </c>
      <c r="F1576" s="1">
        <f t="shared" ca="1" si="194"/>
        <v>37987</v>
      </c>
      <c r="G1576" s="1">
        <f t="shared" ca="1" si="195"/>
        <v>37993.01726554599</v>
      </c>
      <c r="H1576">
        <f t="shared" ca="1" si="196"/>
        <v>0</v>
      </c>
      <c r="I1576" t="str">
        <f ca="1">VLOOKUP(Q1576,Tabela3[],9,1)</f>
        <v>Emma Maersk</v>
      </c>
      <c r="J1576" t="str">
        <f ca="1">VLOOKUP(Q1576,Tabela3[],11,0)</f>
        <v>Guerlain</v>
      </c>
      <c r="K1576" t="str">
        <f ca="1">VLOOKUP(Q1576,Tabela3[],10,0)</f>
        <v>Tecido</v>
      </c>
      <c r="L1576" cm="1">
        <f t="array" aca="1" ref="L1576" ca="1">IF(Tabela2[[#This Row],[PORTO]]=Tabela2[[#This Row],[DESTINO]],0,erro)</f>
        <v>0</v>
      </c>
      <c r="N1576">
        <f t="shared" ca="1" si="199"/>
        <v>16000</v>
      </c>
      <c r="O1576">
        <f t="shared" ca="1" si="200"/>
        <v>4</v>
      </c>
      <c r="P1576">
        <f t="shared" ca="1" si="201"/>
        <v>1</v>
      </c>
      <c r="Q1576">
        <f t="shared" ca="1" si="197"/>
        <v>23</v>
      </c>
      <c r="R1576">
        <f t="shared" ca="1" si="198"/>
        <v>22</v>
      </c>
    </row>
    <row r="1577" spans="1:18">
      <c r="A1577">
        <f ca="1">VLOOKUP(O1577,Tabela3[],2,0)</f>
        <v>2003</v>
      </c>
      <c r="B1577" t="str">
        <f ca="1">VLOOKUP(P1577,Tabela3[],4,0)</f>
        <v>JANEIRO</v>
      </c>
      <c r="C1577" t="str">
        <f ca="1">VLOOKUP(Q1577,Tabela3[],5,0)</f>
        <v>Holanda</v>
      </c>
      <c r="D1577" t="str">
        <f ca="1">VLOOKUP(Q1577,Tabela3[],3,0)</f>
        <v>Shell</v>
      </c>
      <c r="E1577" t="str">
        <f ca="1">IF(R1577=Q1577, (VLOOKUP(P1577+1,Tabela3[],5,0)),VLOOKUP(R1577,Tabela3[],5,0))</f>
        <v>Coréia do Sul</v>
      </c>
      <c r="F1577" s="1">
        <f t="shared" ca="1" si="194"/>
        <v>37641</v>
      </c>
      <c r="G1577" s="1">
        <f t="shared" ca="1" si="195"/>
        <v>37644.584562808981</v>
      </c>
      <c r="H1577">
        <f t="shared" ca="1" si="196"/>
        <v>0</v>
      </c>
      <c r="I1577" t="str">
        <f ca="1">VLOOKUP(Q1577,Tabela3[],9,1)</f>
        <v>AbQaiq</v>
      </c>
      <c r="J1577" t="str">
        <f ca="1">VLOOKUP(Q1577,Tabela3[],11,0)</f>
        <v>Gasolina</v>
      </c>
      <c r="K1577" t="str">
        <f ca="1">VLOOKUP(Q1577,Tabela3[],10,0)</f>
        <v>Petróleo</v>
      </c>
      <c r="L1577" t="e" cm="1">
        <f t="array" aca="1" ref="L1577" ca="1">IF(Tabela2[[#This Row],[PORTO]]=Tabela2[[#This Row],[DESTINO]],0,erro)</f>
        <v>#NAME?</v>
      </c>
      <c r="N1577">
        <f t="shared" ca="1" si="199"/>
        <v>78000</v>
      </c>
      <c r="O1577">
        <f t="shared" ca="1" si="200"/>
        <v>3</v>
      </c>
      <c r="P1577">
        <f t="shared" ca="1" si="201"/>
        <v>0</v>
      </c>
      <c r="Q1577">
        <f t="shared" ca="1" si="197"/>
        <v>16</v>
      </c>
      <c r="R1577">
        <f t="shared" ca="1" si="198"/>
        <v>12</v>
      </c>
    </row>
    <row r="1578" spans="1:18">
      <c r="A1578">
        <f ca="1">VLOOKUP(O1578,Tabela3[],2,0)</f>
        <v>2005</v>
      </c>
      <c r="B1578" t="str">
        <f ca="1">VLOOKUP(P1578,Tabela3[],4,0)</f>
        <v>JANEIRO</v>
      </c>
      <c r="C1578" t="str">
        <f ca="1">VLOOKUP(Q1578,Tabela3[],5,0)</f>
        <v>Reino Unido</v>
      </c>
      <c r="D1578" t="str">
        <f ca="1">VLOOKUP(Q1578,Tabela3[],3,0)</f>
        <v>Unilever</v>
      </c>
      <c r="E1578" t="str">
        <f ca="1">IF(R1578=Q1578, (VLOOKUP(P1578+1,Tabela3[],5,0)),VLOOKUP(R1578,Tabela3[],5,0))</f>
        <v>Coréia do Sul</v>
      </c>
      <c r="F1578" s="1">
        <f t="shared" ca="1" si="194"/>
        <v>38374</v>
      </c>
      <c r="G1578" s="1">
        <f t="shared" ca="1" si="195"/>
        <v>38382.444228075248</v>
      </c>
      <c r="H1578">
        <f t="shared" ca="1" si="196"/>
        <v>1</v>
      </c>
      <c r="I1578" t="str">
        <f ca="1">VLOOKUP(Q1578,Tabela3[],9,1)</f>
        <v>HMM Helsinki</v>
      </c>
      <c r="J1578" t="str">
        <f ca="1">VLOOKUP(Q1578,Tabela3[],11,0)</f>
        <v>Sabonete</v>
      </c>
      <c r="K1578" t="str">
        <f ca="1">VLOOKUP(Q1578,Tabela3[],10,0)</f>
        <v>Quimico</v>
      </c>
      <c r="L1578" t="e" cm="1">
        <f t="array" aca="1" ref="L1578" ca="1">IF(Tabela2[[#This Row],[PORTO]]=Tabela2[[#This Row],[DESTINO]],0,erro)</f>
        <v>#NAME?</v>
      </c>
      <c r="N1578">
        <f t="shared" ca="1" si="199"/>
        <v>1980000</v>
      </c>
      <c r="O1578">
        <f t="shared" ca="1" si="200"/>
        <v>5</v>
      </c>
      <c r="P1578">
        <f t="shared" ca="1" si="201"/>
        <v>0</v>
      </c>
      <c r="Q1578">
        <f t="shared" ca="1" si="197"/>
        <v>26</v>
      </c>
      <c r="R1578">
        <f t="shared" ca="1" si="198"/>
        <v>14</v>
      </c>
    </row>
    <row r="1579" spans="1:18">
      <c r="A1579">
        <f ca="1">VLOOKUP(O1579,Tabela3[],2,0)</f>
        <v>2009</v>
      </c>
      <c r="B1579" t="str">
        <f ca="1">VLOOKUP(P1579,Tabela3[],4,0)</f>
        <v>FEVEREIRO</v>
      </c>
      <c r="C1579" t="str">
        <f ca="1">VLOOKUP(Q1579,Tabela3[],5,0)</f>
        <v>Holanda</v>
      </c>
      <c r="D1579" t="str">
        <f ca="1">VLOOKUP(Q1579,Tabela3[],3,0)</f>
        <v>Shell</v>
      </c>
      <c r="E1579" t="str">
        <f ca="1">IF(R1579=Q1579, (VLOOKUP(P1579+1,Tabela3[],5,0)),VLOOKUP(R1579,Tabela3[],5,0))</f>
        <v>Coréia do Sul</v>
      </c>
      <c r="F1579" s="1">
        <f t="shared" ca="1" si="194"/>
        <v>39836</v>
      </c>
      <c r="G1579" s="1">
        <f t="shared" ca="1" si="195"/>
        <v>39842.190888635952</v>
      </c>
      <c r="H1579">
        <f t="shared" ca="1" si="196"/>
        <v>0</v>
      </c>
      <c r="I1579" t="str">
        <f ca="1">VLOOKUP(Q1579,Tabela3[],9,1)</f>
        <v>AbQaiq</v>
      </c>
      <c r="J1579" t="str">
        <f ca="1">VLOOKUP(Q1579,Tabela3[],11,0)</f>
        <v>Petróleo Bruto</v>
      </c>
      <c r="K1579" t="str">
        <f ca="1">VLOOKUP(Q1579,Tabela3[],10,0)</f>
        <v>Petróleo</v>
      </c>
      <c r="L1579" t="e" cm="1">
        <f t="array" aca="1" ref="L1579" ca="1">IF(Tabela2[[#This Row],[PORTO]]=Tabela2[[#This Row],[DESTINO]],0,erro)</f>
        <v>#NAME?</v>
      </c>
      <c r="N1579">
        <f t="shared" ca="1" si="199"/>
        <v>94000</v>
      </c>
      <c r="O1579">
        <f t="shared" ca="1" si="200"/>
        <v>9</v>
      </c>
      <c r="P1579">
        <f t="shared" ca="1" si="201"/>
        <v>1</v>
      </c>
      <c r="Q1579">
        <f t="shared" ca="1" si="197"/>
        <v>17</v>
      </c>
      <c r="R1579">
        <f t="shared" ca="1" si="198"/>
        <v>14</v>
      </c>
    </row>
    <row r="1580" spans="1:18">
      <c r="A1580">
        <f ca="1">VLOOKUP(O1580,Tabela3[],2,0)</f>
        <v>2009</v>
      </c>
      <c r="B1580" t="str">
        <f ca="1">VLOOKUP(P1580,Tabela3[],4,0)</f>
        <v>DEZEMBRO</v>
      </c>
      <c r="C1580" t="str">
        <f ca="1">VLOOKUP(Q1580,Tabela3[],5,0)</f>
        <v>Canadá</v>
      </c>
      <c r="D1580" t="str">
        <f ca="1">VLOOKUP(Q1580,Tabela3[],3,0)</f>
        <v>Shopify</v>
      </c>
      <c r="E1580" t="str">
        <f ca="1">IF(R1580=Q1580, (VLOOKUP(P1580+1,Tabela3[],5,0)),VLOOKUP(R1580,Tabela3[],5,0))</f>
        <v>França</v>
      </c>
      <c r="F1580" s="1">
        <f t="shared" ca="1" si="194"/>
        <v>40124</v>
      </c>
      <c r="G1580" s="1">
        <f t="shared" ca="1" si="195"/>
        <v>40127.133484356571</v>
      </c>
      <c r="H1580">
        <f t="shared" ca="1" si="196"/>
        <v>1</v>
      </c>
      <c r="I1580" t="str">
        <f ca="1">VLOOKUP(Q1580,Tabela3[],9,1)</f>
        <v>HMM Southampton</v>
      </c>
      <c r="J1580" t="str">
        <f ca="1">VLOOKUP(Q1580,Tabela3[],11,0)</f>
        <v>TORRADORES DE CAFÉ</v>
      </c>
      <c r="K1580" t="str">
        <f ca="1">VLOOKUP(Q1580,Tabela3[],10,0)</f>
        <v>Geral</v>
      </c>
      <c r="L1580" t="e" cm="1">
        <f t="array" aca="1" ref="L1580" ca="1">IF(Tabela2[[#This Row],[PORTO]]=Tabela2[[#This Row],[DESTINO]],0,erro)</f>
        <v>#NAME?</v>
      </c>
      <c r="N1580">
        <f t="shared" ca="1" si="199"/>
        <v>4000</v>
      </c>
      <c r="O1580">
        <f t="shared" ca="1" si="200"/>
        <v>9</v>
      </c>
      <c r="P1580">
        <f t="shared" ca="1" si="201"/>
        <v>11</v>
      </c>
      <c r="Q1580">
        <f t="shared" ca="1" si="197"/>
        <v>33</v>
      </c>
      <c r="R1580">
        <f t="shared" ca="1" si="198"/>
        <v>23</v>
      </c>
    </row>
    <row r="1581" spans="1:18">
      <c r="A1581">
        <f ca="1">VLOOKUP(O1581,Tabela3[],2,0)</f>
        <v>2001</v>
      </c>
      <c r="B1581" t="str">
        <f ca="1">VLOOKUP(P1581,Tabela3[],4,0)</f>
        <v>JANEIRO</v>
      </c>
      <c r="C1581" t="str">
        <f ca="1">VLOOKUP(Q1581,Tabela3[],5,0)</f>
        <v>Reino Unido</v>
      </c>
      <c r="D1581" t="str">
        <f ca="1">VLOOKUP(Q1581,Tabela3[],3,0)</f>
        <v>Unilever</v>
      </c>
      <c r="E1581" t="str">
        <f ca="1">IF(R1581=Q1581, (VLOOKUP(P1581+1,Tabela3[],5,0)),VLOOKUP(R1581,Tabela3[],5,0))</f>
        <v>Coréia do Sul</v>
      </c>
      <c r="F1581" s="1">
        <f t="shared" ca="1" si="194"/>
        <v>36895</v>
      </c>
      <c r="G1581" s="1">
        <f t="shared" ca="1" si="195"/>
        <v>36900.698952486033</v>
      </c>
      <c r="H1581">
        <f t="shared" ca="1" si="196"/>
        <v>0</v>
      </c>
      <c r="I1581" t="str">
        <f ca="1">VLOOKUP(Q1581,Tabela3[],9,1)</f>
        <v>HMM Helsinki</v>
      </c>
      <c r="J1581" t="str">
        <f ca="1">VLOOKUP(Q1581,Tabela3[],11,0)</f>
        <v>Sabonete</v>
      </c>
      <c r="K1581" t="str">
        <f ca="1">VLOOKUP(Q1581,Tabela3[],10,0)</f>
        <v>Quimico</v>
      </c>
      <c r="L1581" t="e" cm="1">
        <f t="array" aca="1" ref="L1581" ca="1">IF(Tabela2[[#This Row],[PORTO]]=Tabela2[[#This Row],[DESTINO]],0,erro)</f>
        <v>#NAME?</v>
      </c>
      <c r="N1581">
        <f t="shared" ca="1" si="199"/>
        <v>1790000</v>
      </c>
      <c r="O1581">
        <f t="shared" ca="1" si="200"/>
        <v>1</v>
      </c>
      <c r="P1581">
        <f t="shared" ca="1" si="201"/>
        <v>0</v>
      </c>
      <c r="Q1581">
        <f t="shared" ca="1" si="197"/>
        <v>26</v>
      </c>
      <c r="R1581">
        <f t="shared" ca="1" si="198"/>
        <v>12</v>
      </c>
    </row>
    <row r="1582" spans="1:18">
      <c r="A1582">
        <f ca="1">VLOOKUP(O1582,Tabela3[],2,0)</f>
        <v>2001</v>
      </c>
      <c r="B1582" t="str">
        <f ca="1">VLOOKUP(P1582,Tabela3[],4,0)</f>
        <v>MAIO</v>
      </c>
      <c r="C1582" t="str">
        <f ca="1">VLOOKUP(Q1582,Tabela3[],5,0)</f>
        <v>Canadá</v>
      </c>
      <c r="D1582" t="str">
        <f ca="1">VLOOKUP(Q1582,Tabela3[],3,0)</f>
        <v>Shopify</v>
      </c>
      <c r="E1582" t="str">
        <f ca="1">IF(R1582=Q1582, (VLOOKUP(P1582+1,Tabela3[],5,0)),VLOOKUP(R1582,Tabela3[],5,0))</f>
        <v>China</v>
      </c>
      <c r="F1582" s="1">
        <f t="shared" ca="1" si="194"/>
        <v>37001</v>
      </c>
      <c r="G1582" s="1">
        <f t="shared" ca="1" si="195"/>
        <v>37009.612139412595</v>
      </c>
      <c r="H1582">
        <f t="shared" ca="1" si="196"/>
        <v>1</v>
      </c>
      <c r="I1582" t="str">
        <f ca="1">VLOOKUP(Q1582,Tabela3[],9,1)</f>
        <v>HMM Southampton</v>
      </c>
      <c r="J1582" t="str">
        <f ca="1">VLOOKUP(Q1582,Tabela3[],11,0)</f>
        <v>TORRADORES DE CAFÉ</v>
      </c>
      <c r="K1582" t="str">
        <f ca="1">VLOOKUP(Q1582,Tabela3[],10,0)</f>
        <v>Geral</v>
      </c>
      <c r="L1582" t="e" cm="1">
        <f t="array" aca="1" ref="L1582" ca="1">IF(Tabela2[[#This Row],[PORTO]]=Tabela2[[#This Row],[DESTINO]],0,erro)</f>
        <v>#NAME?</v>
      </c>
      <c r="N1582">
        <f t="shared" ca="1" si="199"/>
        <v>5000</v>
      </c>
      <c r="O1582">
        <f t="shared" ca="1" si="200"/>
        <v>1</v>
      </c>
      <c r="P1582">
        <f t="shared" ca="1" si="201"/>
        <v>4</v>
      </c>
      <c r="Q1582">
        <f t="shared" ca="1" si="197"/>
        <v>33</v>
      </c>
      <c r="R1582">
        <f t="shared" ca="1" si="198"/>
        <v>2</v>
      </c>
    </row>
    <row r="1583" spans="1:18">
      <c r="A1583">
        <f ca="1">VLOOKUP(O1583,Tabela3[],2,0)</f>
        <v>2005</v>
      </c>
      <c r="B1583" t="str">
        <f ca="1">VLOOKUP(P1583,Tabela3[],4,0)</f>
        <v>DEZEMBRO</v>
      </c>
      <c r="C1583" t="str">
        <f ca="1">VLOOKUP(Q1583,Tabela3[],5,0)</f>
        <v>França</v>
      </c>
      <c r="D1583" t="str">
        <f ca="1">VLOOKUP(Q1583,Tabela3[],3,0)</f>
        <v> LVMH</v>
      </c>
      <c r="E1583" t="str">
        <f ca="1">IF(R1583=Q1583, (VLOOKUP(P1583+1,Tabela3[],5,0)),VLOOKUP(R1583,Tabela3[],5,0))</f>
        <v>Alemanha</v>
      </c>
      <c r="F1583" s="1">
        <f t="shared" ca="1" si="194"/>
        <v>38671</v>
      </c>
      <c r="G1583" s="1">
        <f t="shared" ca="1" si="195"/>
        <v>38673.221580130004</v>
      </c>
      <c r="H1583">
        <f t="shared" ca="1" si="196"/>
        <v>1</v>
      </c>
      <c r="I1583" t="str">
        <f ca="1">VLOOKUP(Q1583,Tabela3[],9,1)</f>
        <v>Emma Maersk</v>
      </c>
      <c r="J1583" t="str">
        <f ca="1">VLOOKUP(Q1583,Tabela3[],11,0)</f>
        <v>Guerlain</v>
      </c>
      <c r="K1583" t="str">
        <f ca="1">VLOOKUP(Q1583,Tabela3[],10,0)</f>
        <v>Tecido</v>
      </c>
      <c r="L1583" t="e" cm="1">
        <f t="array" aca="1" ref="L1583" ca="1">IF(Tabela2[[#This Row],[PORTO]]=Tabela2[[#This Row],[DESTINO]],0,erro)</f>
        <v>#NAME?</v>
      </c>
      <c r="N1583">
        <f t="shared" ca="1" si="199"/>
        <v>50000</v>
      </c>
      <c r="O1583">
        <f t="shared" ca="1" si="200"/>
        <v>5</v>
      </c>
      <c r="P1583">
        <f t="shared" ca="1" si="201"/>
        <v>11</v>
      </c>
      <c r="Q1583">
        <f t="shared" ca="1" si="197"/>
        <v>23</v>
      </c>
      <c r="R1583">
        <f t="shared" ca="1" si="198"/>
        <v>7</v>
      </c>
    </row>
    <row r="1584" spans="1:18">
      <c r="A1584">
        <f ca="1">VLOOKUP(O1584,Tabela3[],2,0)</f>
        <v>2006</v>
      </c>
      <c r="B1584" t="str">
        <f ca="1">VLOOKUP(P1584,Tabela3[],4,0)</f>
        <v>NOVEMBRO</v>
      </c>
      <c r="C1584" t="str">
        <f ca="1">VLOOKUP(Q1584,Tabela3[],5,0)</f>
        <v>Canadá</v>
      </c>
      <c r="D1584" t="str">
        <f ca="1">VLOOKUP(Q1584,Tabela3[],3,0)</f>
        <v>Shopify</v>
      </c>
      <c r="E1584" t="str">
        <f ca="1">IF(R1584=Q1584, (VLOOKUP(P1584+1,Tabela3[],5,0)),VLOOKUP(R1584,Tabela3[],5,0))</f>
        <v>Estados Unidos</v>
      </c>
      <c r="F1584" s="1">
        <f t="shared" ca="1" si="194"/>
        <v>39012</v>
      </c>
      <c r="G1584" s="1">
        <f t="shared" ca="1" si="195"/>
        <v>39015.152166271109</v>
      </c>
      <c r="H1584">
        <f t="shared" ca="1" si="196"/>
        <v>0</v>
      </c>
      <c r="I1584" t="str">
        <f ca="1">VLOOKUP(Q1584,Tabela3[],9,1)</f>
        <v>HMM Southampton</v>
      </c>
      <c r="J1584" t="str">
        <f ca="1">VLOOKUP(Q1584,Tabela3[],11,0)</f>
        <v>TORRADORES DE CAFÉ</v>
      </c>
      <c r="K1584" t="str">
        <f ca="1">VLOOKUP(Q1584,Tabela3[],10,0)</f>
        <v>Geral</v>
      </c>
      <c r="L1584" t="e" cm="1">
        <f t="array" aca="1" ref="L1584" ca="1">IF(Tabela2[[#This Row],[PORTO]]=Tabela2[[#This Row],[DESTINO]],0,erro)</f>
        <v>#NAME?</v>
      </c>
      <c r="N1584">
        <f t="shared" ca="1" si="199"/>
        <v>1000</v>
      </c>
      <c r="O1584">
        <f t="shared" ca="1" si="200"/>
        <v>6</v>
      </c>
      <c r="P1584">
        <f t="shared" ca="1" si="201"/>
        <v>10</v>
      </c>
      <c r="Q1584">
        <f t="shared" ca="1" si="197"/>
        <v>33</v>
      </c>
      <c r="R1584">
        <f t="shared" ca="1" si="198"/>
        <v>3</v>
      </c>
    </row>
    <row r="1585" spans="1:18">
      <c r="A1585">
        <f ca="1">VLOOKUP(O1585,Tabela3[],2,0)</f>
        <v>2001</v>
      </c>
      <c r="B1585" t="str">
        <f ca="1">VLOOKUP(P1585,Tabela3[],4,0)</f>
        <v>JANEIRO</v>
      </c>
      <c r="C1585" t="str">
        <f ca="1">VLOOKUP(Q1585,Tabela3[],5,0)</f>
        <v>França</v>
      </c>
      <c r="D1585" t="str">
        <f ca="1">VLOOKUP(Q1585,Tabela3[],3,0)</f>
        <v> LVMH</v>
      </c>
      <c r="E1585" t="str">
        <f ca="1">IF(R1585=Q1585, (VLOOKUP(P1585+1,Tabela3[],5,0)),VLOOKUP(R1585,Tabela3[],5,0))</f>
        <v>Estados Unidos</v>
      </c>
      <c r="F1585" s="1">
        <f t="shared" ca="1" si="194"/>
        <v>37252</v>
      </c>
      <c r="G1585" s="1">
        <f t="shared" ca="1" si="195"/>
        <v>37260.453668029819</v>
      </c>
      <c r="H1585">
        <f t="shared" ca="1" si="196"/>
        <v>0</v>
      </c>
      <c r="I1585" t="str">
        <f ca="1">VLOOKUP(Q1585,Tabela3[],9,1)</f>
        <v>Emma Maersk</v>
      </c>
      <c r="J1585" t="str">
        <f ca="1">VLOOKUP(Q1585,Tabela3[],11,0)</f>
        <v>Louis Vuitton</v>
      </c>
      <c r="K1585" t="str">
        <f ca="1">VLOOKUP(Q1585,Tabela3[],10,0)</f>
        <v>Tecido</v>
      </c>
      <c r="L1585" t="e" cm="1">
        <f t="array" aca="1" ref="L1585" ca="1">IF(Tabela2[[#This Row],[PORTO]]=Tabela2[[#This Row],[DESTINO]],0,erro)</f>
        <v>#NAME?</v>
      </c>
      <c r="N1585">
        <f t="shared" ca="1" si="199"/>
        <v>14000</v>
      </c>
      <c r="O1585">
        <f t="shared" ca="1" si="200"/>
        <v>1</v>
      </c>
      <c r="P1585">
        <f t="shared" ca="1" si="201"/>
        <v>12</v>
      </c>
      <c r="Q1585">
        <f t="shared" ca="1" si="197"/>
        <v>22</v>
      </c>
      <c r="R1585">
        <f t="shared" ca="1" si="198"/>
        <v>4</v>
      </c>
    </row>
    <row r="1586" spans="1:18">
      <c r="A1586">
        <f ca="1">VLOOKUP(O1586,Tabela3[],2,0)</f>
        <v>2009</v>
      </c>
      <c r="B1586" t="str">
        <f ca="1">VLOOKUP(P1586,Tabela3[],4,0)</f>
        <v>JUNHO</v>
      </c>
      <c r="C1586" t="str">
        <f ca="1">VLOOKUP(Q1586,Tabela3[],5,0)</f>
        <v>Japão</v>
      </c>
      <c r="D1586" t="str">
        <f ca="1">VLOOKUP(Q1586,Tabela3[],3,0)</f>
        <v>Toyota</v>
      </c>
      <c r="E1586" t="str">
        <f ca="1">IF(R1586=Q1586, (VLOOKUP(P1586+1,Tabela3[],5,0)),VLOOKUP(R1586,Tabela3[],5,0))</f>
        <v>Holanda</v>
      </c>
      <c r="F1586" s="1">
        <f t="shared" ca="1" si="194"/>
        <v>39958</v>
      </c>
      <c r="G1586" s="1">
        <f t="shared" ca="1" si="195"/>
        <v>39960.520764693814</v>
      </c>
      <c r="H1586">
        <f t="shared" ca="1" si="196"/>
        <v>0</v>
      </c>
      <c r="I1586" t="str">
        <f ca="1">VLOOKUP(Q1586,Tabela3[],9,1)</f>
        <v>Trailer Carriers</v>
      </c>
      <c r="J1586" t="str">
        <f ca="1">VLOOKUP(Q1586,Tabela3[],11,0)</f>
        <v>COROLLA GLI</v>
      </c>
      <c r="K1586" t="str">
        <f ca="1">VLOOKUP(Q1586,Tabela3[],10,0)</f>
        <v>Carros</v>
      </c>
      <c r="L1586" t="e" cm="1">
        <f t="array" aca="1" ref="L1586" ca="1">IF(Tabela2[[#This Row],[PORTO]]=Tabela2[[#This Row],[DESTINO]],0,erro)</f>
        <v>#NAME?</v>
      </c>
      <c r="N1586">
        <f t="shared" ca="1" si="199"/>
        <v>100</v>
      </c>
      <c r="O1586">
        <f t="shared" ca="1" si="200"/>
        <v>9</v>
      </c>
      <c r="P1586">
        <f t="shared" ca="1" si="201"/>
        <v>5</v>
      </c>
      <c r="Q1586">
        <f t="shared" ca="1" si="197"/>
        <v>10</v>
      </c>
      <c r="R1586">
        <f t="shared" ca="1" si="198"/>
        <v>16</v>
      </c>
    </row>
    <row r="1587" spans="1:18">
      <c r="A1587">
        <f ca="1">VLOOKUP(O1587,Tabela3[],2,0)</f>
        <v>2003</v>
      </c>
      <c r="B1587" t="str">
        <f ca="1">VLOOKUP(P1587,Tabela3[],4,0)</f>
        <v>JANEIRO</v>
      </c>
      <c r="C1587" t="str">
        <f ca="1">VLOOKUP(Q1587,Tabela3[],5,0)</f>
        <v>Japão</v>
      </c>
      <c r="D1587" t="str">
        <f ca="1">VLOOKUP(Q1587,Tabela3[],3,0)</f>
        <v>Toyota</v>
      </c>
      <c r="E1587" t="str">
        <f ca="1">IF(R1587=Q1587, (VLOOKUP(P1587+1,Tabela3[],5,0)),VLOOKUP(R1587,Tabela3[],5,0))</f>
        <v>China</v>
      </c>
      <c r="F1587" s="1">
        <f t="shared" ca="1" si="194"/>
        <v>37976</v>
      </c>
      <c r="G1587" s="1">
        <f t="shared" ca="1" si="195"/>
        <v>37982.560109241625</v>
      </c>
      <c r="H1587">
        <f t="shared" ca="1" si="196"/>
        <v>1</v>
      </c>
      <c r="I1587" t="str">
        <f ca="1">VLOOKUP(Q1587,Tabela3[],9,1)</f>
        <v>Trailer Carriers</v>
      </c>
      <c r="J1587" t="str">
        <f ca="1">VLOOKUP(Q1587,Tabela3[],11,0)</f>
        <v>COROLLA GLI</v>
      </c>
      <c r="K1587" t="str">
        <f ca="1">VLOOKUP(Q1587,Tabela3[],10,0)</f>
        <v>Carros</v>
      </c>
      <c r="L1587" t="e" cm="1">
        <f t="array" aca="1" ref="L1587" ca="1">IF(Tabela2[[#This Row],[PORTO]]=Tabela2[[#This Row],[DESTINO]],0,erro)</f>
        <v>#NAME?</v>
      </c>
      <c r="N1587">
        <f t="shared" ca="1" si="199"/>
        <v>200</v>
      </c>
      <c r="O1587">
        <f t="shared" ca="1" si="200"/>
        <v>3</v>
      </c>
      <c r="P1587">
        <f t="shared" ca="1" si="201"/>
        <v>12</v>
      </c>
      <c r="Q1587">
        <f t="shared" ca="1" si="197"/>
        <v>10</v>
      </c>
      <c r="R1587">
        <f t="shared" ca="1" si="198"/>
        <v>0</v>
      </c>
    </row>
    <row r="1588" spans="1:18">
      <c r="A1588">
        <f ca="1">VLOOKUP(O1588,Tabela3[],2,0)</f>
        <v>2004</v>
      </c>
      <c r="B1588" t="str">
        <f ca="1">VLOOKUP(P1588,Tabela3[],4,0)</f>
        <v>JANEIRO</v>
      </c>
      <c r="C1588" t="str">
        <f ca="1">VLOOKUP(Q1588,Tabela3[],5,0)</f>
        <v>Reino Unido</v>
      </c>
      <c r="D1588" t="str">
        <f ca="1">VLOOKUP(Q1588,Tabela3[],3,0)</f>
        <v>Unilever</v>
      </c>
      <c r="E1588" t="str">
        <f ca="1">IF(R1588=Q1588, (VLOOKUP(P1588+1,Tabela3[],5,0)),VLOOKUP(R1588,Tabela3[],5,0))</f>
        <v>Alemanha</v>
      </c>
      <c r="F1588" s="1">
        <f t="shared" ca="1" si="194"/>
        <v>38344</v>
      </c>
      <c r="G1588" s="1">
        <f t="shared" ca="1" si="195"/>
        <v>38352.518894298169</v>
      </c>
      <c r="H1588">
        <f t="shared" ca="1" si="196"/>
        <v>0</v>
      </c>
      <c r="I1588" t="str">
        <f ca="1">VLOOKUP(Q1588,Tabela3[],9,1)</f>
        <v>HMM Helsinki</v>
      </c>
      <c r="J1588" t="str">
        <f ca="1">VLOOKUP(Q1588,Tabela3[],11,0)</f>
        <v xml:space="preserve">Shampoo </v>
      </c>
      <c r="K1588" t="str">
        <f ca="1">VLOOKUP(Q1588,Tabela3[],10,0)</f>
        <v>Quimico</v>
      </c>
      <c r="L1588" t="e" cm="1">
        <f t="array" aca="1" ref="L1588" ca="1">IF(Tabela2[[#This Row],[PORTO]]=Tabela2[[#This Row],[DESTINO]],0,erro)</f>
        <v>#NAME?</v>
      </c>
      <c r="N1588">
        <f t="shared" ca="1" si="199"/>
        <v>200000</v>
      </c>
      <c r="O1588">
        <f t="shared" ca="1" si="200"/>
        <v>4</v>
      </c>
      <c r="P1588">
        <f t="shared" ca="1" si="201"/>
        <v>12</v>
      </c>
      <c r="Q1588">
        <f t="shared" ca="1" si="197"/>
        <v>24</v>
      </c>
      <c r="R1588">
        <f t="shared" ca="1" si="198"/>
        <v>6</v>
      </c>
    </row>
    <row r="1589" spans="1:18">
      <c r="A1589">
        <f ca="1">VLOOKUP(O1589,Tabela3[],2,0)</f>
        <v>2001</v>
      </c>
      <c r="B1589" t="str">
        <f ca="1">VLOOKUP(P1589,Tabela3[],4,0)</f>
        <v>OUTUBRO</v>
      </c>
      <c r="C1589" t="str">
        <f ca="1">VLOOKUP(Q1589,Tabela3[],5,0)</f>
        <v>Estados Unidos</v>
      </c>
      <c r="D1589" t="str">
        <f ca="1">VLOOKUP(Q1589,Tabela3[],3,0)</f>
        <v>Amazon</v>
      </c>
      <c r="E1589" t="str">
        <f ca="1">IF(R1589=Q1589, (VLOOKUP(P1589+1,Tabela3[],5,0)),VLOOKUP(R1589,Tabela3[],5,0))</f>
        <v>China</v>
      </c>
      <c r="F1589" s="1">
        <f t="shared" ca="1" si="194"/>
        <v>37137</v>
      </c>
      <c r="G1589" s="1">
        <f t="shared" ca="1" si="195"/>
        <v>37138.157419833049</v>
      </c>
      <c r="H1589">
        <f t="shared" ca="1" si="196"/>
        <v>0</v>
      </c>
      <c r="I1589" t="str">
        <f ca="1">VLOOKUP(Q1589,Tabela3[],9,1)</f>
        <v>HMM Algeciras</v>
      </c>
      <c r="J1589" t="str">
        <f ca="1">VLOOKUP(Q1589,Tabela3[],11,0)</f>
        <v>Colchão Baby Light D18</v>
      </c>
      <c r="K1589" t="str">
        <f ca="1">VLOOKUP(Q1589,Tabela3[],10,0)</f>
        <v>Geral</v>
      </c>
      <c r="L1589" t="e" cm="1">
        <f t="array" aca="1" ref="L1589" ca="1">IF(Tabela2[[#This Row],[PORTO]]=Tabela2[[#This Row],[DESTINO]],0,erro)</f>
        <v>#NAME?</v>
      </c>
      <c r="N1589">
        <f t="shared" ca="1" si="199"/>
        <v>1000</v>
      </c>
      <c r="O1589">
        <f t="shared" ca="1" si="200"/>
        <v>1</v>
      </c>
      <c r="P1589">
        <f t="shared" ca="1" si="201"/>
        <v>9</v>
      </c>
      <c r="Q1589">
        <f t="shared" ca="1" si="197"/>
        <v>4</v>
      </c>
      <c r="R1589">
        <f t="shared" ca="1" si="198"/>
        <v>2</v>
      </c>
    </row>
    <row r="1590" spans="1:18">
      <c r="A1590">
        <f ca="1">VLOOKUP(O1590,Tabela3[],2,0)</f>
        <v>2008</v>
      </c>
      <c r="B1590" t="str">
        <f ca="1">VLOOKUP(P1590,Tabela3[],4,0)</f>
        <v>DEZEMBRO</v>
      </c>
      <c r="C1590" t="str">
        <f ca="1">VLOOKUP(Q1590,Tabela3[],5,0)</f>
        <v>Canadá</v>
      </c>
      <c r="D1590" t="str">
        <f ca="1">VLOOKUP(Q1590,Tabela3[],3,0)</f>
        <v>Shopify</v>
      </c>
      <c r="E1590" t="str">
        <f ca="1">IF(R1590=Q1590, (VLOOKUP(P1590+1,Tabela3[],5,0)),VLOOKUP(R1590,Tabela3[],5,0))</f>
        <v>Reino Unido</v>
      </c>
      <c r="F1590" s="1">
        <f t="shared" ca="1" si="194"/>
        <v>39752</v>
      </c>
      <c r="G1590" s="1">
        <f t="shared" ca="1" si="195"/>
        <v>39754.613358451395</v>
      </c>
      <c r="H1590">
        <f t="shared" ca="1" si="196"/>
        <v>1</v>
      </c>
      <c r="I1590" t="str">
        <f ca="1">VLOOKUP(Q1590,Tabela3[],9,1)</f>
        <v>HMM Southampton</v>
      </c>
      <c r="J1590" t="str">
        <f ca="1">VLOOKUP(Q1590,Tabela3[],11,0)</f>
        <v>TORRADORES DE CAFÉ</v>
      </c>
      <c r="K1590" t="str">
        <f ca="1">VLOOKUP(Q1590,Tabela3[],10,0)</f>
        <v>Geral</v>
      </c>
      <c r="L1590" t="e" cm="1">
        <f t="array" aca="1" ref="L1590" ca="1">IF(Tabela2[[#This Row],[PORTO]]=Tabela2[[#This Row],[DESTINO]],0,erro)</f>
        <v>#NAME?</v>
      </c>
      <c r="N1590">
        <f t="shared" ca="1" si="199"/>
        <v>5000</v>
      </c>
      <c r="O1590">
        <f t="shared" ca="1" si="200"/>
        <v>8</v>
      </c>
      <c r="P1590">
        <f t="shared" ca="1" si="201"/>
        <v>11</v>
      </c>
      <c r="Q1590">
        <f t="shared" ca="1" si="197"/>
        <v>33</v>
      </c>
      <c r="R1590">
        <f t="shared" ca="1" si="198"/>
        <v>24</v>
      </c>
    </row>
    <row r="1591" spans="1:18">
      <c r="A1591">
        <f ca="1">VLOOKUP(O1591,Tabela3[],2,0)</f>
        <v>2005</v>
      </c>
      <c r="B1591" t="str">
        <f ca="1">VLOOKUP(P1591,Tabela3[],4,0)</f>
        <v>JULHO</v>
      </c>
      <c r="C1591" t="str">
        <f ca="1">VLOOKUP(Q1591,Tabela3[],5,0)</f>
        <v>Japão</v>
      </c>
      <c r="D1591" t="str">
        <f ca="1">VLOOKUP(Q1591,Tabela3[],3,0)</f>
        <v>Toyota</v>
      </c>
      <c r="E1591" t="str">
        <f ca="1">IF(R1591=Q1591, (VLOOKUP(P1591+1,Tabela3[],5,0)),VLOOKUP(R1591,Tabela3[],5,0))</f>
        <v>Holanda</v>
      </c>
      <c r="F1591" s="1">
        <f t="shared" ca="1" si="194"/>
        <v>38506</v>
      </c>
      <c r="G1591" s="1">
        <f t="shared" ca="1" si="195"/>
        <v>38511.369179466616</v>
      </c>
      <c r="H1591">
        <f t="shared" ca="1" si="196"/>
        <v>1</v>
      </c>
      <c r="I1591" t="str">
        <f ca="1">VLOOKUP(Q1591,Tabela3[],9,1)</f>
        <v>Trailer Carriers</v>
      </c>
      <c r="J1591" t="str">
        <f ca="1">VLOOKUP(Q1591,Tabela3[],11,0)</f>
        <v>HILUX CABINE DUPLA STD POWER PACK</v>
      </c>
      <c r="K1591" t="str">
        <f ca="1">VLOOKUP(Q1591,Tabela3[],10,0)</f>
        <v>Carros</v>
      </c>
      <c r="L1591" t="e" cm="1">
        <f t="array" aca="1" ref="L1591" ca="1">IF(Tabela2[[#This Row],[PORTO]]=Tabela2[[#This Row],[DESTINO]],0,erro)</f>
        <v>#NAME?</v>
      </c>
      <c r="N1591">
        <f t="shared" ca="1" si="199"/>
        <v>300</v>
      </c>
      <c r="O1591">
        <f t="shared" ca="1" si="200"/>
        <v>5</v>
      </c>
      <c r="P1591">
        <f t="shared" ca="1" si="201"/>
        <v>6</v>
      </c>
      <c r="Q1591">
        <f t="shared" ca="1" si="197"/>
        <v>9</v>
      </c>
      <c r="R1591">
        <f t="shared" ca="1" si="198"/>
        <v>15</v>
      </c>
    </row>
    <row r="1592" spans="1:18">
      <c r="A1592">
        <f ca="1">VLOOKUP(O1592,Tabela3[],2,0)</f>
        <v>2009</v>
      </c>
      <c r="B1592" t="str">
        <f ca="1">VLOOKUP(P1592,Tabela3[],4,0)</f>
        <v>MAIO</v>
      </c>
      <c r="C1592" t="str">
        <f ca="1">VLOOKUP(Q1592,Tabela3[],5,0)</f>
        <v>Estados Unidos</v>
      </c>
      <c r="D1592" t="str">
        <f ca="1">VLOOKUP(Q1592,Tabela3[],3,0)</f>
        <v>Amazon</v>
      </c>
      <c r="E1592" t="str">
        <f ca="1">IF(R1592=Q1592, (VLOOKUP(P1592+1,Tabela3[],5,0)),VLOOKUP(R1592,Tabela3[],5,0))</f>
        <v>Itália</v>
      </c>
      <c r="F1592" s="1">
        <f t="shared" ca="1" si="194"/>
        <v>39917</v>
      </c>
      <c r="G1592" s="1">
        <f t="shared" ca="1" si="195"/>
        <v>39925.426556324332</v>
      </c>
      <c r="H1592">
        <f t="shared" ca="1" si="196"/>
        <v>1</v>
      </c>
      <c r="I1592" t="str">
        <f ca="1">VLOOKUP(Q1592,Tabela3[],9,1)</f>
        <v>HMM Algeciras</v>
      </c>
      <c r="J1592" t="str">
        <f ca="1">VLOOKUP(Q1592,Tabela3[],11,0)</f>
        <v>Escrivaninha Trevalla</v>
      </c>
      <c r="K1592" t="str">
        <f ca="1">VLOOKUP(Q1592,Tabela3[],10,0)</f>
        <v>Geral</v>
      </c>
      <c r="L1592" t="e" cm="1">
        <f t="array" aca="1" ref="L1592" ca="1">IF(Tabela2[[#This Row],[PORTO]]=Tabela2[[#This Row],[DESTINO]],0,erro)</f>
        <v>#NAME?</v>
      </c>
      <c r="N1592">
        <f t="shared" ca="1" si="199"/>
        <v>2000</v>
      </c>
      <c r="O1592">
        <f t="shared" ca="1" si="200"/>
        <v>9</v>
      </c>
      <c r="P1592">
        <f t="shared" ca="1" si="201"/>
        <v>4</v>
      </c>
      <c r="Q1592">
        <f t="shared" ca="1" si="197"/>
        <v>3</v>
      </c>
      <c r="R1592">
        <f t="shared" ca="1" si="198"/>
        <v>18</v>
      </c>
    </row>
    <row r="1593" spans="1:18">
      <c r="A1593">
        <f ca="1">VLOOKUP(O1593,Tabela3[],2,0)</f>
        <v>2008</v>
      </c>
      <c r="B1593" t="str">
        <f ca="1">VLOOKUP(P1593,Tabela3[],4,0)</f>
        <v>AGOSTO</v>
      </c>
      <c r="C1593" t="str">
        <f ca="1">VLOOKUP(Q1593,Tabela3[],5,0)</f>
        <v>Alemanha</v>
      </c>
      <c r="D1593" t="str">
        <f ca="1">VLOOKUP(Q1593,Tabela3[],3,0)</f>
        <v>Volkswagen</v>
      </c>
      <c r="E1593" t="str">
        <f ca="1">IF(R1593=Q1593, (VLOOKUP(P1593+1,Tabela3[],5,0)),VLOOKUP(R1593,Tabela3[],5,0))</f>
        <v>Japão</v>
      </c>
      <c r="F1593" s="1">
        <f t="shared" ca="1" si="194"/>
        <v>39650</v>
      </c>
      <c r="G1593" s="1">
        <f t="shared" ca="1" si="195"/>
        <v>39656.602095653281</v>
      </c>
      <c r="H1593">
        <f t="shared" ca="1" si="196"/>
        <v>1</v>
      </c>
      <c r="I1593" t="str">
        <f ca="1">VLOOKUP(Q1593,Tabela3[],9,1)</f>
        <v>Warehouse Carriers </v>
      </c>
      <c r="J1593" t="str">
        <f ca="1">VLOOKUP(Q1593,Tabela3[],11,0)</f>
        <v>GLI 350 TSI (Jetta)</v>
      </c>
      <c r="K1593" t="str">
        <f ca="1">VLOOKUP(Q1593,Tabela3[],10,0)</f>
        <v>Carros</v>
      </c>
      <c r="L1593" t="e" cm="1">
        <f t="array" aca="1" ref="L1593" ca="1">IF(Tabela2[[#This Row],[PORTO]]=Tabela2[[#This Row],[DESTINO]],0,erro)</f>
        <v>#NAME?</v>
      </c>
      <c r="N1593">
        <f t="shared" ca="1" si="199"/>
        <v>200</v>
      </c>
      <c r="O1593">
        <f t="shared" ca="1" si="200"/>
        <v>8</v>
      </c>
      <c r="P1593">
        <f t="shared" ca="1" si="201"/>
        <v>7</v>
      </c>
      <c r="Q1593">
        <f t="shared" ca="1" si="197"/>
        <v>8</v>
      </c>
      <c r="R1593">
        <f t="shared" ca="1" si="198"/>
        <v>9</v>
      </c>
    </row>
    <row r="1594" spans="1:18">
      <c r="A1594">
        <f ca="1">VLOOKUP(O1594,Tabela3[],2,0)</f>
        <v>2009</v>
      </c>
      <c r="B1594" t="str">
        <f ca="1">VLOOKUP(P1594,Tabela3[],4,0)</f>
        <v>JANEIRO</v>
      </c>
      <c r="C1594" t="str">
        <f ca="1">VLOOKUP(Q1594,Tabela3[],5,0)</f>
        <v>Holanda</v>
      </c>
      <c r="D1594" t="str">
        <f ca="1">VLOOKUP(Q1594,Tabela3[],3,0)</f>
        <v>Shell</v>
      </c>
      <c r="E1594" t="str">
        <f ca="1">IF(R1594=Q1594, (VLOOKUP(P1594+1,Tabela3[],5,0)),VLOOKUP(R1594,Tabela3[],5,0))</f>
        <v>China</v>
      </c>
      <c r="F1594" s="1">
        <f t="shared" ca="1" si="194"/>
        <v>39827</v>
      </c>
      <c r="G1594" s="1">
        <f t="shared" ca="1" si="195"/>
        <v>39836.330739868099</v>
      </c>
      <c r="H1594">
        <f t="shared" ca="1" si="196"/>
        <v>0</v>
      </c>
      <c r="I1594" t="str">
        <f ca="1">VLOOKUP(Q1594,Tabela3[],9,1)</f>
        <v>AbQaiq</v>
      </c>
      <c r="J1594" t="str">
        <f ca="1">VLOOKUP(Q1594,Tabela3[],11,0)</f>
        <v>Gasolina</v>
      </c>
      <c r="K1594" t="str">
        <f ca="1">VLOOKUP(Q1594,Tabela3[],10,0)</f>
        <v>Petróleo</v>
      </c>
      <c r="L1594" t="e" cm="1">
        <f t="array" aca="1" ref="L1594" ca="1">IF(Tabela2[[#This Row],[PORTO]]=Tabela2[[#This Row],[DESTINO]],0,erro)</f>
        <v>#NAME?</v>
      </c>
      <c r="N1594">
        <f t="shared" ca="1" si="199"/>
        <v>100000</v>
      </c>
      <c r="O1594">
        <f t="shared" ca="1" si="200"/>
        <v>9</v>
      </c>
      <c r="P1594">
        <f t="shared" ca="1" si="201"/>
        <v>0</v>
      </c>
      <c r="Q1594">
        <f t="shared" ca="1" si="197"/>
        <v>16</v>
      </c>
      <c r="R1594">
        <f t="shared" ca="1" si="198"/>
        <v>16</v>
      </c>
    </row>
    <row r="1595" spans="1:18">
      <c r="A1595">
        <f ca="1">VLOOKUP(O1595,Tabela3[],2,0)</f>
        <v>2008</v>
      </c>
      <c r="B1595" t="str">
        <f ca="1">VLOOKUP(P1595,Tabela3[],4,0)</f>
        <v>OUTUBRO</v>
      </c>
      <c r="C1595" t="str">
        <f ca="1">VLOOKUP(Q1595,Tabela3[],5,0)</f>
        <v>Holanda</v>
      </c>
      <c r="D1595" t="str">
        <f ca="1">VLOOKUP(Q1595,Tabela3[],3,0)</f>
        <v>Shell</v>
      </c>
      <c r="E1595" t="str">
        <f ca="1">IF(R1595=Q1595, (VLOOKUP(P1595+1,Tabela3[],5,0)),VLOOKUP(R1595,Tabela3[],5,0))</f>
        <v>China</v>
      </c>
      <c r="F1595" s="1">
        <f t="shared" ca="1" si="194"/>
        <v>39710</v>
      </c>
      <c r="G1595" s="1">
        <f t="shared" ca="1" si="195"/>
        <v>39713.370059302943</v>
      </c>
      <c r="H1595">
        <f t="shared" ca="1" si="196"/>
        <v>0</v>
      </c>
      <c r="I1595" t="str">
        <f ca="1">VLOOKUP(Q1595,Tabela3[],9,1)</f>
        <v>AbQaiq</v>
      </c>
      <c r="J1595" t="str">
        <f ca="1">VLOOKUP(Q1595,Tabela3[],11,0)</f>
        <v>Gasolina</v>
      </c>
      <c r="K1595" t="str">
        <f ca="1">VLOOKUP(Q1595,Tabela3[],10,0)</f>
        <v>Petróleo</v>
      </c>
      <c r="L1595" t="e" cm="1">
        <f t="array" aca="1" ref="L1595" ca="1">IF(Tabela2[[#This Row],[PORTO]]=Tabela2[[#This Row],[DESTINO]],0,erro)</f>
        <v>#NAME?</v>
      </c>
      <c r="N1595">
        <f t="shared" ca="1" si="199"/>
        <v>79000</v>
      </c>
      <c r="O1595">
        <f t="shared" ca="1" si="200"/>
        <v>8</v>
      </c>
      <c r="P1595">
        <f t="shared" ca="1" si="201"/>
        <v>9</v>
      </c>
      <c r="Q1595">
        <f t="shared" ca="1" si="197"/>
        <v>16</v>
      </c>
      <c r="R1595">
        <f t="shared" ca="1" si="198"/>
        <v>1</v>
      </c>
    </row>
    <row r="1596" spans="1:18">
      <c r="A1596">
        <f ca="1">VLOOKUP(O1596,Tabela3[],2,0)</f>
        <v>2005</v>
      </c>
      <c r="B1596" t="str">
        <f ca="1">VLOOKUP(P1596,Tabela3[],4,0)</f>
        <v>ABRIL</v>
      </c>
      <c r="C1596" t="str">
        <f ca="1">VLOOKUP(Q1596,Tabela3[],5,0)</f>
        <v>Reino Unido</v>
      </c>
      <c r="D1596" t="str">
        <f ca="1">VLOOKUP(Q1596,Tabela3[],3,0)</f>
        <v>Unilever</v>
      </c>
      <c r="E1596" t="str">
        <f ca="1">IF(R1596=Q1596, (VLOOKUP(P1596+1,Tabela3[],5,0)),VLOOKUP(R1596,Tabela3[],5,0))</f>
        <v>Estados Unidos</v>
      </c>
      <c r="F1596" s="1">
        <f t="shared" ca="1" si="194"/>
        <v>38416</v>
      </c>
      <c r="G1596" s="1">
        <f t="shared" ca="1" si="195"/>
        <v>38422.297692086649</v>
      </c>
      <c r="H1596">
        <f t="shared" ca="1" si="196"/>
        <v>0</v>
      </c>
      <c r="I1596" t="str">
        <f ca="1">VLOOKUP(Q1596,Tabela3[],9,1)</f>
        <v>HMM Helsinki</v>
      </c>
      <c r="J1596" t="str">
        <f ca="1">VLOOKUP(Q1596,Tabela3[],11,0)</f>
        <v xml:space="preserve">Shampoo </v>
      </c>
      <c r="K1596" t="str">
        <f ca="1">VLOOKUP(Q1596,Tabela3[],10,0)</f>
        <v>Quimico</v>
      </c>
      <c r="L1596" t="e" cm="1">
        <f t="array" aca="1" ref="L1596" ca="1">IF(Tabela2[[#This Row],[PORTO]]=Tabela2[[#This Row],[DESTINO]],0,erro)</f>
        <v>#NAME?</v>
      </c>
      <c r="N1596">
        <f t="shared" ca="1" si="199"/>
        <v>1080000</v>
      </c>
      <c r="O1596">
        <f t="shared" ca="1" si="200"/>
        <v>5</v>
      </c>
      <c r="P1596">
        <f t="shared" ca="1" si="201"/>
        <v>3</v>
      </c>
      <c r="Q1596">
        <f t="shared" ca="1" si="197"/>
        <v>24</v>
      </c>
      <c r="R1596">
        <f t="shared" ca="1" si="198"/>
        <v>3</v>
      </c>
    </row>
    <row r="1597" spans="1:18">
      <c r="A1597">
        <f ca="1">VLOOKUP(O1597,Tabela3[],2,0)</f>
        <v>2000</v>
      </c>
      <c r="B1597" t="str">
        <f ca="1">VLOOKUP(P1597,Tabela3[],4,0)</f>
        <v>AGOSTO</v>
      </c>
      <c r="C1597" t="str">
        <f ca="1">VLOOKUP(Q1597,Tabela3[],5,0)</f>
        <v>Alemanha</v>
      </c>
      <c r="D1597" t="str">
        <f ca="1">VLOOKUP(Q1597,Tabela3[],3,0)</f>
        <v>Volkswagen</v>
      </c>
      <c r="E1597" t="str">
        <f ca="1">IF(R1597=Q1597, (VLOOKUP(P1597+1,Tabela3[],5,0)),VLOOKUP(R1597,Tabela3[],5,0))</f>
        <v>Holanda</v>
      </c>
      <c r="F1597" s="1">
        <f t="shared" ca="1" si="194"/>
        <v>36708</v>
      </c>
      <c r="G1597" s="1">
        <f t="shared" ca="1" si="195"/>
        <v>36712.947910641182</v>
      </c>
      <c r="H1597">
        <f t="shared" ca="1" si="196"/>
        <v>1</v>
      </c>
      <c r="I1597" t="str">
        <f ca="1">VLOOKUP(Q1597,Tabela3[],9,1)</f>
        <v>Warehouse Carriers </v>
      </c>
      <c r="J1597" t="str">
        <f ca="1">VLOOKUP(Q1597,Tabela3[],11,0)</f>
        <v>Cross CD (Saveiro)</v>
      </c>
      <c r="K1597" t="str">
        <f ca="1">VLOOKUP(Q1597,Tabela3[],10,0)</f>
        <v>Carros</v>
      </c>
      <c r="L1597" t="e" cm="1">
        <f t="array" aca="1" ref="L1597" ca="1">IF(Tabela2[[#This Row],[PORTO]]=Tabela2[[#This Row],[DESTINO]],0,erro)</f>
        <v>#NAME?</v>
      </c>
      <c r="N1597">
        <f t="shared" ca="1" si="199"/>
        <v>100</v>
      </c>
      <c r="O1597">
        <f t="shared" ca="1" si="200"/>
        <v>0</v>
      </c>
      <c r="P1597">
        <f t="shared" ca="1" si="201"/>
        <v>7</v>
      </c>
      <c r="Q1597">
        <f t="shared" ca="1" si="197"/>
        <v>6</v>
      </c>
      <c r="R1597">
        <f t="shared" ca="1" si="198"/>
        <v>17</v>
      </c>
    </row>
    <row r="1598" spans="1:18">
      <c r="A1598">
        <f ca="1">VLOOKUP(O1598,Tabela3[],2,0)</f>
        <v>2007</v>
      </c>
      <c r="B1598" t="str">
        <f ca="1">VLOOKUP(P1598,Tabela3[],4,0)</f>
        <v>OUTUBRO</v>
      </c>
      <c r="C1598" t="str">
        <f ca="1">VLOOKUP(Q1598,Tabela3[],5,0)</f>
        <v>Holanda</v>
      </c>
      <c r="D1598" t="str">
        <f ca="1">VLOOKUP(Q1598,Tabela3[],3,0)</f>
        <v>Shell</v>
      </c>
      <c r="E1598" t="str">
        <f ca="1">IF(R1598=Q1598, (VLOOKUP(P1598+1,Tabela3[],5,0)),VLOOKUP(R1598,Tabela3[],5,0))</f>
        <v>Estados Unidos</v>
      </c>
      <c r="F1598" s="1">
        <f t="shared" ca="1" si="194"/>
        <v>39345</v>
      </c>
      <c r="G1598" s="1">
        <f t="shared" ca="1" si="195"/>
        <v>39346.56845299757</v>
      </c>
      <c r="H1598">
        <f t="shared" ca="1" si="196"/>
        <v>0</v>
      </c>
      <c r="I1598" t="str">
        <f ca="1">VLOOKUP(Q1598,Tabela3[],9,1)</f>
        <v>AbQaiq</v>
      </c>
      <c r="J1598" t="str">
        <f ca="1">VLOOKUP(Q1598,Tabela3[],11,0)</f>
        <v>Diesel</v>
      </c>
      <c r="K1598" t="str">
        <f ca="1">VLOOKUP(Q1598,Tabela3[],10,0)</f>
        <v>Petróleo</v>
      </c>
      <c r="L1598" t="e" cm="1">
        <f t="array" aca="1" ref="L1598" ca="1">IF(Tabela2[[#This Row],[PORTO]]=Tabela2[[#This Row],[DESTINO]],0,erro)</f>
        <v>#NAME?</v>
      </c>
      <c r="N1598">
        <f t="shared" ca="1" si="199"/>
        <v>82000</v>
      </c>
      <c r="O1598">
        <f t="shared" ca="1" si="200"/>
        <v>7</v>
      </c>
      <c r="P1598">
        <f t="shared" ca="1" si="201"/>
        <v>9</v>
      </c>
      <c r="Q1598">
        <f t="shared" ca="1" si="197"/>
        <v>15</v>
      </c>
      <c r="R1598">
        <f t="shared" ca="1" si="198"/>
        <v>3</v>
      </c>
    </row>
    <row r="1599" spans="1:18">
      <c r="A1599">
        <f ca="1">VLOOKUP(O1599,Tabela3[],2,0)</f>
        <v>2007</v>
      </c>
      <c r="B1599" t="str">
        <f ca="1">VLOOKUP(P1599,Tabela3[],4,0)</f>
        <v>JUNHO</v>
      </c>
      <c r="C1599" t="str">
        <f ca="1">VLOOKUP(Q1599,Tabela3[],5,0)</f>
        <v>Reino Unido</v>
      </c>
      <c r="D1599" t="str">
        <f ca="1">VLOOKUP(Q1599,Tabela3[],3,0)</f>
        <v>Unilever</v>
      </c>
      <c r="E1599" t="str">
        <f ca="1">IF(R1599=Q1599, (VLOOKUP(P1599+1,Tabela3[],5,0)),VLOOKUP(R1599,Tabela3[],5,0))</f>
        <v>Coréia do Sul</v>
      </c>
      <c r="F1599" s="1">
        <f t="shared" ca="1" si="194"/>
        <v>39218</v>
      </c>
      <c r="G1599" s="1">
        <f t="shared" ca="1" si="195"/>
        <v>39221.722688446214</v>
      </c>
      <c r="H1599">
        <f t="shared" ca="1" si="196"/>
        <v>1</v>
      </c>
      <c r="I1599" t="str">
        <f ca="1">VLOOKUP(Q1599,Tabela3[],9,1)</f>
        <v>HMM Helsinki</v>
      </c>
      <c r="J1599" t="str">
        <f ca="1">VLOOKUP(Q1599,Tabela3[],11,0)</f>
        <v xml:space="preserve">Shampoo </v>
      </c>
      <c r="K1599" t="str">
        <f ca="1">VLOOKUP(Q1599,Tabela3[],10,0)</f>
        <v>Quimico</v>
      </c>
      <c r="L1599" t="e" cm="1">
        <f t="array" aca="1" ref="L1599" ca="1">IF(Tabela2[[#This Row],[PORTO]]=Tabela2[[#This Row],[DESTINO]],0,erro)</f>
        <v>#NAME?</v>
      </c>
      <c r="N1599">
        <f t="shared" ca="1" si="199"/>
        <v>1220000</v>
      </c>
      <c r="O1599">
        <f t="shared" ca="1" si="200"/>
        <v>7</v>
      </c>
      <c r="P1599">
        <f t="shared" ca="1" si="201"/>
        <v>5</v>
      </c>
      <c r="Q1599">
        <f t="shared" ca="1" si="197"/>
        <v>24</v>
      </c>
      <c r="R1599">
        <f t="shared" ca="1" si="198"/>
        <v>13</v>
      </c>
    </row>
    <row r="1600" spans="1:18">
      <c r="A1600">
        <f ca="1">VLOOKUP(O1600,Tabela3[],2,0)</f>
        <v>2006</v>
      </c>
      <c r="B1600" t="str">
        <f ca="1">VLOOKUP(P1600,Tabela3[],4,0)</f>
        <v>MARÇO</v>
      </c>
      <c r="C1600" t="str">
        <f ca="1">VLOOKUP(Q1600,Tabela3[],5,0)</f>
        <v>Holanda</v>
      </c>
      <c r="D1600" t="str">
        <f ca="1">VLOOKUP(Q1600,Tabela3[],3,0)</f>
        <v>Shell</v>
      </c>
      <c r="E1600" t="str">
        <f ca="1">IF(R1600=Q1600, (VLOOKUP(P1600+1,Tabela3[],5,0)),VLOOKUP(R1600,Tabela3[],5,0))</f>
        <v>China</v>
      </c>
      <c r="F1600" s="1">
        <f t="shared" ca="1" si="194"/>
        <v>38750</v>
      </c>
      <c r="G1600" s="1">
        <f t="shared" ca="1" si="195"/>
        <v>38758.494999854098</v>
      </c>
      <c r="H1600">
        <f t="shared" ca="1" si="196"/>
        <v>0</v>
      </c>
      <c r="I1600" t="str">
        <f ca="1">VLOOKUP(Q1600,Tabela3[],9,1)</f>
        <v>AbQaiq</v>
      </c>
      <c r="J1600" t="str">
        <f ca="1">VLOOKUP(Q1600,Tabela3[],11,0)</f>
        <v>Petróleo Bruto</v>
      </c>
      <c r="K1600" t="str">
        <f ca="1">VLOOKUP(Q1600,Tabela3[],10,0)</f>
        <v>Petróleo</v>
      </c>
      <c r="L1600" t="e" cm="1">
        <f t="array" aca="1" ref="L1600" ca="1">IF(Tabela2[[#This Row],[PORTO]]=Tabela2[[#This Row],[DESTINO]],0,erro)</f>
        <v>#NAME?</v>
      </c>
      <c r="N1600">
        <f t="shared" ca="1" si="199"/>
        <v>69000</v>
      </c>
      <c r="O1600">
        <f t="shared" ca="1" si="200"/>
        <v>6</v>
      </c>
      <c r="P1600">
        <f t="shared" ca="1" si="201"/>
        <v>2</v>
      </c>
      <c r="Q1600">
        <f t="shared" ca="1" si="197"/>
        <v>17</v>
      </c>
      <c r="R1600">
        <f t="shared" ca="1" si="198"/>
        <v>2</v>
      </c>
    </row>
    <row r="1601" spans="1:18">
      <c r="A1601">
        <f ca="1">VLOOKUP(O1601,Tabela3[],2,0)</f>
        <v>2007</v>
      </c>
      <c r="B1601" t="str">
        <f ca="1">VLOOKUP(P1601,Tabela3[],4,0)</f>
        <v>OUTUBRO</v>
      </c>
      <c r="C1601" t="str">
        <f ca="1">VLOOKUP(Q1601,Tabela3[],5,0)</f>
        <v>Itália</v>
      </c>
      <c r="D1601" t="str">
        <f ca="1">VLOOKUP(Q1601,Tabela3[],3,0)</f>
        <v>Hyundai</v>
      </c>
      <c r="E1601" t="str">
        <f ca="1">IF(R1601=Q1601, (VLOOKUP(P1601+1,Tabela3[],5,0)),VLOOKUP(R1601,Tabela3[],5,0))</f>
        <v>Estados Unidos</v>
      </c>
      <c r="F1601" s="1">
        <f t="shared" ca="1" si="194"/>
        <v>39325</v>
      </c>
      <c r="G1601" s="1">
        <f t="shared" ca="1" si="195"/>
        <v>39332.787525006032</v>
      </c>
      <c r="H1601">
        <f t="shared" ca="1" si="196"/>
        <v>1</v>
      </c>
      <c r="I1601" t="str">
        <f ca="1">VLOOKUP(Q1601,Tabela3[],9,1)</f>
        <v>Car Carriers</v>
      </c>
      <c r="J1601" t="str">
        <f ca="1">VLOOKUP(Q1601,Tabela3[],11,0)</f>
        <v>Creta Confort</v>
      </c>
      <c r="K1601" t="str">
        <f ca="1">VLOOKUP(Q1601,Tabela3[],10,0)</f>
        <v>Carros</v>
      </c>
      <c r="L1601" t="e" cm="1">
        <f t="array" aca="1" ref="L1601" ca="1">IF(Tabela2[[#This Row],[PORTO]]=Tabela2[[#This Row],[DESTINO]],0,erro)</f>
        <v>#NAME?</v>
      </c>
      <c r="N1601">
        <f t="shared" ca="1" si="199"/>
        <v>500</v>
      </c>
      <c r="O1601">
        <f t="shared" ca="1" si="200"/>
        <v>7</v>
      </c>
      <c r="P1601">
        <f t="shared" ca="1" si="201"/>
        <v>9</v>
      </c>
      <c r="Q1601">
        <f t="shared" ca="1" si="197"/>
        <v>18</v>
      </c>
      <c r="R1601">
        <f t="shared" ca="1" si="198"/>
        <v>4</v>
      </c>
    </row>
    <row r="1602" spans="1:18">
      <c r="A1602">
        <f ca="1">VLOOKUP(O1602,Tabela3[],2,0)</f>
        <v>2005</v>
      </c>
      <c r="B1602" t="str">
        <f ca="1">VLOOKUP(P1602,Tabela3[],4,0)</f>
        <v>JUNHO</v>
      </c>
      <c r="C1602" t="str">
        <f ca="1">VLOOKUP(Q1602,Tabela3[],5,0)</f>
        <v>China</v>
      </c>
      <c r="D1602" t="str">
        <f ca="1">VLOOKUP(Q1602,Tabela3[],3,0)</f>
        <v>Alibaba Group</v>
      </c>
      <c r="E1602" t="str">
        <f ca="1">IF(R1602=Q1602, (VLOOKUP(P1602+1,Tabela3[],5,0)),VLOOKUP(R1602,Tabela3[],5,0))</f>
        <v>Coréia do Sul</v>
      </c>
      <c r="F1602" s="1">
        <f t="shared" ref="F1602:F1665" ca="1" si="202">(DATE(A1602,IF(P1602&gt;0,P1602,IF(P1602&gt;12,P1602-1,IF(P1602=0,P1602+1))),RAND()*28))</f>
        <v>38486</v>
      </c>
      <c r="G1602" s="1">
        <f t="shared" ca="1" si="195"/>
        <v>38493.315534369271</v>
      </c>
      <c r="H1602">
        <f t="shared" ca="1" si="196"/>
        <v>0</v>
      </c>
      <c r="I1602" t="str">
        <f ca="1">VLOOKUP(Q1602,Tabela3[],9,1)</f>
        <v>HMM St Petersburg</v>
      </c>
      <c r="J1602" t="str">
        <f ca="1">VLOOKUP(Q1602,Tabela3[],11,0)</f>
        <v>Miniescavadeira</v>
      </c>
      <c r="K1602" t="str">
        <f ca="1">VLOOKUP(Q1602,Tabela3[],10,0)</f>
        <v>Maquinário</v>
      </c>
      <c r="L1602" t="e" cm="1">
        <f t="array" aca="1" ref="L1602" ca="1">IF(Tabela2[[#This Row],[PORTO]]=Tabela2[[#This Row],[DESTINO]],0,erro)</f>
        <v>#NAME?</v>
      </c>
      <c r="N1602">
        <f t="shared" ca="1" si="199"/>
        <v>30</v>
      </c>
      <c r="O1602">
        <f t="shared" ca="1" si="200"/>
        <v>5</v>
      </c>
      <c r="P1602">
        <f t="shared" ca="1" si="201"/>
        <v>5</v>
      </c>
      <c r="Q1602">
        <f t="shared" ca="1" si="197"/>
        <v>1</v>
      </c>
      <c r="R1602">
        <f t="shared" ca="1" si="198"/>
        <v>12</v>
      </c>
    </row>
    <row r="1603" spans="1:18">
      <c r="A1603">
        <f ca="1">VLOOKUP(O1603,Tabela3[],2,0)</f>
        <v>2001</v>
      </c>
      <c r="B1603" t="str">
        <f ca="1">VLOOKUP(P1603,Tabela3[],4,0)</f>
        <v>AGOSTO</v>
      </c>
      <c r="C1603" t="str">
        <f ca="1">VLOOKUP(Q1603,Tabela3[],5,0)</f>
        <v>França</v>
      </c>
      <c r="D1603" t="str">
        <f ca="1">VLOOKUP(Q1603,Tabela3[],3,0)</f>
        <v> LVMH</v>
      </c>
      <c r="E1603" t="str">
        <f ca="1">IF(R1603=Q1603, (VLOOKUP(P1603+1,Tabela3[],5,0)),VLOOKUP(R1603,Tabela3[],5,0))</f>
        <v>Coréia do Sul</v>
      </c>
      <c r="F1603" s="1">
        <f t="shared" ca="1" si="202"/>
        <v>37073</v>
      </c>
      <c r="G1603" s="1">
        <f t="shared" ref="G1603:G1666" ca="1" si="203">F1603+RAND()*10</f>
        <v>37081.777403597203</v>
      </c>
      <c r="H1603">
        <f t="shared" ref="H1603:H1666" ca="1" si="204">INT(RAND()*2)</f>
        <v>0</v>
      </c>
      <c r="I1603" t="str">
        <f ca="1">VLOOKUP(Q1603,Tabela3[],9,1)</f>
        <v>Emma Maersk</v>
      </c>
      <c r="J1603" t="str">
        <f ca="1">VLOOKUP(Q1603,Tabela3[],11,0)</f>
        <v>Louis Vuitton</v>
      </c>
      <c r="K1603" t="str">
        <f ca="1">VLOOKUP(Q1603,Tabela3[],10,0)</f>
        <v>Tecido</v>
      </c>
      <c r="L1603" t="e" cm="1">
        <f t="array" aca="1" ref="L1603" ca="1">IF(Tabela2[[#This Row],[PORTO]]=Tabela2[[#This Row],[DESTINO]],0,erro)</f>
        <v>#NAME?</v>
      </c>
      <c r="N1603">
        <f t="shared" ca="1" si="199"/>
        <v>13000</v>
      </c>
      <c r="O1603">
        <f t="shared" ca="1" si="200"/>
        <v>1</v>
      </c>
      <c r="P1603">
        <f t="shared" ca="1" si="201"/>
        <v>7</v>
      </c>
      <c r="Q1603">
        <f t="shared" ref="Q1603:Q1666" ca="1" si="205">INT(RAND()*35)</f>
        <v>22</v>
      </c>
      <c r="R1603">
        <f t="shared" ref="R1603:R1666" ca="1" si="206">INT(RAND()*25)</f>
        <v>12</v>
      </c>
    </row>
    <row r="1604" spans="1:18">
      <c r="A1604">
        <f ca="1">VLOOKUP(O1604,Tabela3[],2,0)</f>
        <v>2001</v>
      </c>
      <c r="B1604" t="str">
        <f ca="1">VLOOKUP(P1604,Tabela3[],4,0)</f>
        <v>NOVEMBRO</v>
      </c>
      <c r="C1604" t="str">
        <f ca="1">VLOOKUP(Q1604,Tabela3[],5,0)</f>
        <v>Brasil</v>
      </c>
      <c r="D1604" t="str">
        <f ca="1">VLOOKUP(Q1604,Tabela3[],3,0)</f>
        <v>VALE</v>
      </c>
      <c r="E1604" t="str">
        <f ca="1">IF(R1604=Q1604, (VLOOKUP(P1604+1,Tabela3[],5,0)),VLOOKUP(R1604,Tabela3[],5,0))</f>
        <v>Coréia do Sul</v>
      </c>
      <c r="F1604" s="1">
        <f t="shared" ca="1" si="202"/>
        <v>37187</v>
      </c>
      <c r="G1604" s="1">
        <f t="shared" ca="1" si="203"/>
        <v>37192.252712384783</v>
      </c>
      <c r="H1604">
        <f t="shared" ca="1" si="204"/>
        <v>0</v>
      </c>
      <c r="I1604" t="str">
        <f ca="1">VLOOKUP(Q1604,Tabela3[],9,1)</f>
        <v>Lan Hua Hai</v>
      </c>
      <c r="J1604" t="str">
        <f ca="1">VLOOKUP(Q1604,Tabela3[],11,0)</f>
        <v>Minério de Ferro</v>
      </c>
      <c r="K1604" t="str">
        <f ca="1">VLOOKUP(Q1604,Tabela3[],10,0)</f>
        <v>Minério</v>
      </c>
      <c r="L1604" t="e" cm="1">
        <f t="array" aca="1" ref="L1604" ca="1">IF(Tabela2[[#This Row],[PORTO]]=Tabela2[[#This Row],[DESTINO]],0,erro)</f>
        <v>#NAME?</v>
      </c>
      <c r="N1604">
        <f t="shared" ca="1" si="199"/>
        <v>0</v>
      </c>
      <c r="O1604">
        <f t="shared" ca="1" si="200"/>
        <v>1</v>
      </c>
      <c r="P1604">
        <f t="shared" ca="1" si="201"/>
        <v>10</v>
      </c>
      <c r="Q1604">
        <f t="shared" ca="1" si="205"/>
        <v>27</v>
      </c>
      <c r="R1604">
        <f t="shared" ca="1" si="206"/>
        <v>14</v>
      </c>
    </row>
    <row r="1605" spans="1:18">
      <c r="A1605">
        <f ca="1">VLOOKUP(O1605,Tabela3[],2,0)</f>
        <v>2004</v>
      </c>
      <c r="B1605" t="str">
        <f ca="1">VLOOKUP(P1605,Tabela3[],4,0)</f>
        <v>MARÇO</v>
      </c>
      <c r="C1605" t="str">
        <f ca="1">VLOOKUP(Q1605,Tabela3[],5,0)</f>
        <v>China</v>
      </c>
      <c r="D1605" t="str">
        <f ca="1">VLOOKUP(Q1605,Tabela3[],3,0)</f>
        <v>Alibaba Group</v>
      </c>
      <c r="E1605" t="str">
        <f ca="1">IF(R1605=Q1605, (VLOOKUP(P1605+1,Tabela3[],5,0)),VLOOKUP(R1605,Tabela3[],5,0))</f>
        <v>Reino Unido</v>
      </c>
      <c r="F1605" s="1">
        <f t="shared" ca="1" si="202"/>
        <v>38031</v>
      </c>
      <c r="G1605" s="1">
        <f t="shared" ca="1" si="203"/>
        <v>38034.079112558</v>
      </c>
      <c r="H1605">
        <f t="shared" ca="1" si="204"/>
        <v>1</v>
      </c>
      <c r="I1605" t="str">
        <f ca="1">VLOOKUP(Q1605,Tabela3[],9,1)</f>
        <v>HMM St Petersburg</v>
      </c>
      <c r="J1605" t="str">
        <f ca="1">VLOOKUP(Q1605,Tabela3[],11,0)</f>
        <v>Ar Condicionado 18000</v>
      </c>
      <c r="K1605" t="str">
        <f ca="1">VLOOKUP(Q1605,Tabela3[],10,0)</f>
        <v>Eletrônicos</v>
      </c>
      <c r="L1605" t="e" cm="1">
        <f t="array" aca="1" ref="L1605" ca="1">IF(Tabela2[[#This Row],[PORTO]]=Tabela2[[#This Row],[DESTINO]],0,erro)</f>
        <v>#NAME?</v>
      </c>
      <c r="N1605">
        <f t="shared" ref="N1605:N1668" ca="1" si="207">IF(K1605="Geral",INT((RANDBETWEEN(1,5)*1000)),IF(K1605="Eletrônicos",INT((RANDBETWEEN(1,5))*500),IF(K1605="Tecido",INT((RANDBETWEEN(10,50)*1000)),IF(K1605="Carros",INT((RANDBETWEEN(1,5)*100)),IF(K1605="Petróleo",INT((RANDBETWEEN(50,100)*1000)),IF(K1605="Quimico",INT((RANDBETWEEN(10,200)*10000)),IF(K1605="Maquinário",INT((RANDBETWEEN(1,5)*10)),0)))))))</f>
        <v>2000</v>
      </c>
      <c r="O1605">
        <f t="shared" ca="1" si="200"/>
        <v>4</v>
      </c>
      <c r="P1605">
        <f t="shared" ca="1" si="201"/>
        <v>2</v>
      </c>
      <c r="Q1605">
        <f t="shared" ca="1" si="205"/>
        <v>2</v>
      </c>
      <c r="R1605">
        <f t="shared" ca="1" si="206"/>
        <v>24</v>
      </c>
    </row>
    <row r="1606" spans="1:18">
      <c r="A1606">
        <f ca="1">VLOOKUP(O1606,Tabela3[],2,0)</f>
        <v>2007</v>
      </c>
      <c r="B1606" t="str">
        <f ca="1">VLOOKUP(P1606,Tabela3[],4,0)</f>
        <v>DEZEMBRO</v>
      </c>
      <c r="C1606" t="str">
        <f ca="1">VLOOKUP(Q1606,Tabela3[],5,0)</f>
        <v>Itália</v>
      </c>
      <c r="D1606" t="str">
        <f ca="1">VLOOKUP(Q1606,Tabela3[],3,0)</f>
        <v>Hyundai</v>
      </c>
      <c r="E1606" t="str">
        <f ca="1">IF(R1606=Q1606, (VLOOKUP(P1606+1,Tabela3[],5,0)),VLOOKUP(R1606,Tabela3[],5,0))</f>
        <v>Alemanha</v>
      </c>
      <c r="F1606" s="1">
        <f t="shared" ca="1" si="202"/>
        <v>39388</v>
      </c>
      <c r="G1606" s="1">
        <f t="shared" ca="1" si="203"/>
        <v>39391.730955476516</v>
      </c>
      <c r="H1606">
        <f t="shared" ca="1" si="204"/>
        <v>1</v>
      </c>
      <c r="I1606" t="str">
        <f ca="1">VLOOKUP(Q1606,Tabela3[],9,1)</f>
        <v>Car Carriers</v>
      </c>
      <c r="J1606" t="str">
        <f ca="1">VLOOKUP(Q1606,Tabela3[],11,0)</f>
        <v>Creta Confort</v>
      </c>
      <c r="K1606" t="str">
        <f ca="1">VLOOKUP(Q1606,Tabela3[],10,0)</f>
        <v>Carros</v>
      </c>
      <c r="L1606" t="e" cm="1">
        <f t="array" aca="1" ref="L1606" ca="1">IF(Tabela2[[#This Row],[PORTO]]=Tabela2[[#This Row],[DESTINO]],0,erro)</f>
        <v>#NAME?</v>
      </c>
      <c r="N1606">
        <f t="shared" ca="1" si="207"/>
        <v>200</v>
      </c>
      <c r="O1606">
        <f t="shared" ca="1" si="200"/>
        <v>7</v>
      </c>
      <c r="P1606">
        <f t="shared" ca="1" si="201"/>
        <v>11</v>
      </c>
      <c r="Q1606">
        <f t="shared" ca="1" si="205"/>
        <v>18</v>
      </c>
      <c r="R1606">
        <f t="shared" ca="1" si="206"/>
        <v>8</v>
      </c>
    </row>
    <row r="1607" spans="1:18">
      <c r="A1607">
        <f ca="1">VLOOKUP(O1607,Tabela3[],2,0)</f>
        <v>2009</v>
      </c>
      <c r="B1607" t="str">
        <f ca="1">VLOOKUP(P1607,Tabela3[],4,0)</f>
        <v>MAIO</v>
      </c>
      <c r="C1607" t="str">
        <f ca="1">VLOOKUP(Q1607,Tabela3[],5,0)</f>
        <v>Brasil</v>
      </c>
      <c r="D1607" t="str">
        <f ca="1">VLOOKUP(Q1607,Tabela3[],3,0)</f>
        <v>VALE</v>
      </c>
      <c r="E1607" t="str">
        <f ca="1">IF(R1607=Q1607, (VLOOKUP(P1607+1,Tabela3[],5,0)),VLOOKUP(R1607,Tabela3[],5,0))</f>
        <v>Estados Unidos</v>
      </c>
      <c r="F1607" s="1">
        <f t="shared" ca="1" si="202"/>
        <v>39914</v>
      </c>
      <c r="G1607" s="1">
        <f t="shared" ca="1" si="203"/>
        <v>39920.919511127264</v>
      </c>
      <c r="H1607">
        <f t="shared" ca="1" si="204"/>
        <v>1</v>
      </c>
      <c r="I1607" t="str">
        <f ca="1">VLOOKUP(Q1607,Tabela3[],9,1)</f>
        <v>Lan Hua Hai</v>
      </c>
      <c r="J1607" t="str">
        <f ca="1">VLOOKUP(Q1607,Tabela3[],11,0)</f>
        <v>Minério de Ferro</v>
      </c>
      <c r="K1607" t="str">
        <f ca="1">VLOOKUP(Q1607,Tabela3[],10,0)</f>
        <v>Minério</v>
      </c>
      <c r="L1607" t="e" cm="1">
        <f t="array" aca="1" ref="L1607" ca="1">IF(Tabela2[[#This Row],[PORTO]]=Tabela2[[#This Row],[DESTINO]],0,erro)</f>
        <v>#NAME?</v>
      </c>
      <c r="N1607">
        <f t="shared" ca="1" si="207"/>
        <v>0</v>
      </c>
      <c r="O1607">
        <f t="shared" ca="1" si="200"/>
        <v>9</v>
      </c>
      <c r="P1607">
        <f t="shared" ca="1" si="201"/>
        <v>4</v>
      </c>
      <c r="Q1607">
        <f t="shared" ca="1" si="205"/>
        <v>27</v>
      </c>
      <c r="R1607">
        <f t="shared" ca="1" si="206"/>
        <v>3</v>
      </c>
    </row>
    <row r="1608" spans="1:18">
      <c r="A1608">
        <f ca="1">VLOOKUP(O1608,Tabela3[],2,0)</f>
        <v>2009</v>
      </c>
      <c r="B1608" t="str">
        <f ca="1">VLOOKUP(P1608,Tabela3[],4,0)</f>
        <v>NOVEMBRO</v>
      </c>
      <c r="C1608" t="str">
        <f ca="1">VLOOKUP(Q1608,Tabela3[],5,0)</f>
        <v>Itália</v>
      </c>
      <c r="D1608" t="str">
        <f ca="1">VLOOKUP(Q1608,Tabela3[],3,0)</f>
        <v>Hyundai</v>
      </c>
      <c r="E1608" t="str">
        <f ca="1">IF(R1608=Q1608, (VLOOKUP(P1608+1,Tabela3[],5,0)),VLOOKUP(R1608,Tabela3[],5,0))</f>
        <v>China</v>
      </c>
      <c r="F1608" s="1">
        <f t="shared" ca="1" si="202"/>
        <v>40086</v>
      </c>
      <c r="G1608" s="1">
        <f t="shared" ca="1" si="203"/>
        <v>40086.160286084523</v>
      </c>
      <c r="H1608">
        <f t="shared" ca="1" si="204"/>
        <v>0</v>
      </c>
      <c r="I1608" t="str">
        <f ca="1">VLOOKUP(Q1608,Tabela3[],9,1)</f>
        <v>Car Carriers</v>
      </c>
      <c r="J1608" t="str">
        <f ca="1">VLOOKUP(Q1608,Tabela3[],11,0)</f>
        <v>HB20 Vision</v>
      </c>
      <c r="K1608" t="str">
        <f ca="1">VLOOKUP(Q1608,Tabela3[],10,0)</f>
        <v>Carros</v>
      </c>
      <c r="L1608" t="e" cm="1">
        <f t="array" aca="1" ref="L1608" ca="1">IF(Tabela2[[#This Row],[PORTO]]=Tabela2[[#This Row],[DESTINO]],0,erro)</f>
        <v>#NAME?</v>
      </c>
      <c r="N1608">
        <f t="shared" ca="1" si="207"/>
        <v>300</v>
      </c>
      <c r="O1608">
        <f t="shared" ca="1" si="200"/>
        <v>9</v>
      </c>
      <c r="P1608">
        <f t="shared" ca="1" si="201"/>
        <v>10</v>
      </c>
      <c r="Q1608">
        <f t="shared" ca="1" si="205"/>
        <v>20</v>
      </c>
      <c r="R1608">
        <f t="shared" ca="1" si="206"/>
        <v>2</v>
      </c>
    </row>
    <row r="1609" spans="1:18">
      <c r="A1609">
        <f ca="1">VLOOKUP(O1609,Tabela3[],2,0)</f>
        <v>2000</v>
      </c>
      <c r="B1609" t="str">
        <f ca="1">VLOOKUP(P1609,Tabela3[],4,0)</f>
        <v>JANEIRO</v>
      </c>
      <c r="C1609" t="str">
        <f ca="1">VLOOKUP(Q1609,Tabela3[],5,0)</f>
        <v>Holanda</v>
      </c>
      <c r="D1609" t="str">
        <f ca="1">VLOOKUP(Q1609,Tabela3[],3,0)</f>
        <v>Shell</v>
      </c>
      <c r="E1609" t="str">
        <f ca="1">IF(R1609=Q1609, (VLOOKUP(P1609+1,Tabela3[],5,0)),VLOOKUP(R1609,Tabela3[],5,0))</f>
        <v>Itália</v>
      </c>
      <c r="F1609" s="1">
        <f t="shared" ca="1" si="202"/>
        <v>36863</v>
      </c>
      <c r="G1609" s="1">
        <f t="shared" ca="1" si="203"/>
        <v>36868.727500995738</v>
      </c>
      <c r="H1609">
        <f t="shared" ca="1" si="204"/>
        <v>0</v>
      </c>
      <c r="I1609" t="str">
        <f ca="1">VLOOKUP(Q1609,Tabela3[],9,1)</f>
        <v>AbQaiq</v>
      </c>
      <c r="J1609" t="str">
        <f ca="1">VLOOKUP(Q1609,Tabela3[],11,0)</f>
        <v>Diesel</v>
      </c>
      <c r="K1609" t="str">
        <f ca="1">VLOOKUP(Q1609,Tabela3[],10,0)</f>
        <v>Petróleo</v>
      </c>
      <c r="L1609" t="e" cm="1">
        <f t="array" aca="1" ref="L1609" ca="1">IF(Tabela2[[#This Row],[PORTO]]=Tabela2[[#This Row],[DESTINO]],0,erro)</f>
        <v>#NAME?</v>
      </c>
      <c r="N1609">
        <f t="shared" ca="1" si="207"/>
        <v>51000</v>
      </c>
      <c r="O1609">
        <f t="shared" ca="1" si="200"/>
        <v>0</v>
      </c>
      <c r="P1609">
        <f t="shared" ca="1" si="201"/>
        <v>12</v>
      </c>
      <c r="Q1609">
        <f t="shared" ca="1" si="205"/>
        <v>15</v>
      </c>
      <c r="R1609">
        <f t="shared" ca="1" si="206"/>
        <v>18</v>
      </c>
    </row>
    <row r="1610" spans="1:18">
      <c r="A1610">
        <f ca="1">VLOOKUP(O1610,Tabela3[],2,0)</f>
        <v>2000</v>
      </c>
      <c r="B1610" t="str">
        <f ca="1">VLOOKUP(P1610,Tabela3[],4,0)</f>
        <v>DEZEMBRO</v>
      </c>
      <c r="C1610" t="str">
        <f ca="1">VLOOKUP(Q1610,Tabela3[],5,0)</f>
        <v>Estados Unidos</v>
      </c>
      <c r="D1610" t="str">
        <f ca="1">VLOOKUP(Q1610,Tabela3[],3,0)</f>
        <v>Amazon</v>
      </c>
      <c r="E1610" t="str">
        <f ca="1">IF(R1610=Q1610, (VLOOKUP(P1610+1,Tabela3[],5,0)),VLOOKUP(R1610,Tabela3[],5,0))</f>
        <v>China</v>
      </c>
      <c r="F1610" s="1">
        <f t="shared" ca="1" si="202"/>
        <v>36851</v>
      </c>
      <c r="G1610" s="1">
        <f t="shared" ca="1" si="203"/>
        <v>36855.126919679205</v>
      </c>
      <c r="H1610">
        <f t="shared" ca="1" si="204"/>
        <v>1</v>
      </c>
      <c r="I1610" t="str">
        <f ca="1">VLOOKUP(Q1610,Tabela3[],9,1)</f>
        <v>HMM Algeciras</v>
      </c>
      <c r="J1610" t="str">
        <f ca="1">VLOOKUP(Q1610,Tabela3[],11,0)</f>
        <v>Escrivaninha Trevalla</v>
      </c>
      <c r="K1610" t="str">
        <f ca="1">VLOOKUP(Q1610,Tabela3[],10,0)</f>
        <v>Geral</v>
      </c>
      <c r="L1610" t="e" cm="1">
        <f t="array" aca="1" ref="L1610" ca="1">IF(Tabela2[[#This Row],[PORTO]]=Tabela2[[#This Row],[DESTINO]],0,erro)</f>
        <v>#NAME?</v>
      </c>
      <c r="N1610">
        <f t="shared" ca="1" si="207"/>
        <v>2000</v>
      </c>
      <c r="O1610">
        <f t="shared" ca="1" si="200"/>
        <v>0</v>
      </c>
      <c r="P1610">
        <f t="shared" ca="1" si="201"/>
        <v>11</v>
      </c>
      <c r="Q1610">
        <f t="shared" ca="1" si="205"/>
        <v>3</v>
      </c>
      <c r="R1610">
        <f t="shared" ca="1" si="206"/>
        <v>1</v>
      </c>
    </row>
    <row r="1611" spans="1:18">
      <c r="A1611">
        <f ca="1">VLOOKUP(O1611,Tabela3[],2,0)</f>
        <v>2000</v>
      </c>
      <c r="B1611" t="str">
        <f ca="1">VLOOKUP(P1611,Tabela3[],4,0)</f>
        <v>JANEIRO</v>
      </c>
      <c r="C1611" t="str">
        <f ca="1">VLOOKUP(Q1611,Tabela3[],5,0)</f>
        <v>França</v>
      </c>
      <c r="D1611" t="str">
        <f ca="1">VLOOKUP(Q1611,Tabela3[],3,0)</f>
        <v> LVMH</v>
      </c>
      <c r="E1611" t="str">
        <f ca="1">IF(R1611=Q1611, (VLOOKUP(P1611+1,Tabela3[],5,0)),VLOOKUP(R1611,Tabela3[],5,0))</f>
        <v>Alemanha</v>
      </c>
      <c r="F1611" s="1">
        <f t="shared" ca="1" si="202"/>
        <v>36552</v>
      </c>
      <c r="G1611" s="1">
        <f t="shared" ca="1" si="203"/>
        <v>36552.139836439586</v>
      </c>
      <c r="H1611">
        <f t="shared" ca="1" si="204"/>
        <v>1</v>
      </c>
      <c r="I1611" t="str">
        <f ca="1">VLOOKUP(Q1611,Tabela3[],9,1)</f>
        <v>Emma Maersk</v>
      </c>
      <c r="J1611" t="str">
        <f ca="1">VLOOKUP(Q1611,Tabela3[],11,0)</f>
        <v>Guerlain</v>
      </c>
      <c r="K1611" t="str">
        <f ca="1">VLOOKUP(Q1611,Tabela3[],10,0)</f>
        <v>Tecido</v>
      </c>
      <c r="L1611" t="e" cm="1">
        <f t="array" aca="1" ref="L1611" ca="1">IF(Tabela2[[#This Row],[PORTO]]=Tabela2[[#This Row],[DESTINO]],0,erro)</f>
        <v>#NAME?</v>
      </c>
      <c r="N1611">
        <f t="shared" ca="1" si="207"/>
        <v>46000</v>
      </c>
      <c r="O1611">
        <f t="shared" ca="1" si="200"/>
        <v>0</v>
      </c>
      <c r="P1611">
        <f t="shared" ca="1" si="201"/>
        <v>0</v>
      </c>
      <c r="Q1611">
        <f t="shared" ca="1" si="205"/>
        <v>23</v>
      </c>
      <c r="R1611">
        <f t="shared" ca="1" si="206"/>
        <v>7</v>
      </c>
    </row>
    <row r="1612" spans="1:18">
      <c r="A1612">
        <f ca="1">VLOOKUP(O1612,Tabela3[],2,0)</f>
        <v>2002</v>
      </c>
      <c r="B1612" t="str">
        <f ca="1">VLOOKUP(P1612,Tabela3[],4,0)</f>
        <v>JUNHO</v>
      </c>
      <c r="C1612" t="str">
        <f ca="1">VLOOKUP(Q1612,Tabela3[],5,0)</f>
        <v>Coréia do Sul</v>
      </c>
      <c r="D1612" t="str">
        <f ca="1">VLOOKUP(Q1612,Tabela3[],3,0)</f>
        <v>Samsung</v>
      </c>
      <c r="E1612" t="str">
        <f ca="1">IF(R1612=Q1612, (VLOOKUP(P1612+1,Tabela3[],5,0)),VLOOKUP(R1612,Tabela3[],5,0))</f>
        <v>Japão</v>
      </c>
      <c r="F1612" s="1">
        <f t="shared" ca="1" si="202"/>
        <v>37401</v>
      </c>
      <c r="G1612" s="1">
        <f t="shared" ca="1" si="203"/>
        <v>37407.305559595028</v>
      </c>
      <c r="H1612">
        <f t="shared" ca="1" si="204"/>
        <v>1</v>
      </c>
      <c r="I1612" t="str">
        <f ca="1">VLOOKUP(Q1612,Tabela3[],9,1)</f>
        <v>HMM Rotterdam</v>
      </c>
      <c r="J1612" t="str">
        <f ca="1">VLOOKUP(Q1612,Tabela3[],11,0)</f>
        <v>Neo QLED 8k 75"</v>
      </c>
      <c r="K1612" t="str">
        <f ca="1">VLOOKUP(Q1612,Tabela3[],10,0)</f>
        <v>Eletrônicos</v>
      </c>
      <c r="L1612" t="e" cm="1">
        <f t="array" aca="1" ref="L1612" ca="1">IF(Tabela2[[#This Row],[PORTO]]=Tabela2[[#This Row],[DESTINO]],0,erro)</f>
        <v>#NAME?</v>
      </c>
      <c r="N1612">
        <f t="shared" ca="1" si="207"/>
        <v>2000</v>
      </c>
      <c r="O1612">
        <f t="shared" ca="1" si="200"/>
        <v>2</v>
      </c>
      <c r="P1612">
        <f t="shared" ca="1" si="201"/>
        <v>5</v>
      </c>
      <c r="Q1612">
        <f t="shared" ca="1" si="205"/>
        <v>12</v>
      </c>
      <c r="R1612">
        <f t="shared" ca="1" si="206"/>
        <v>9</v>
      </c>
    </row>
    <row r="1613" spans="1:18">
      <c r="A1613">
        <f ca="1">VLOOKUP(O1613,Tabela3[],2,0)</f>
        <v>2006</v>
      </c>
      <c r="B1613" t="str">
        <f ca="1">VLOOKUP(P1613,Tabela3[],4,0)</f>
        <v>JANEIRO</v>
      </c>
      <c r="C1613" t="str">
        <f ca="1">VLOOKUP(Q1613,Tabela3[],5,0)</f>
        <v>Canadá</v>
      </c>
      <c r="D1613" t="str">
        <f ca="1">VLOOKUP(Q1613,Tabela3[],3,0)</f>
        <v>Shopify</v>
      </c>
      <c r="E1613" t="str">
        <f ca="1">IF(R1613=Q1613, (VLOOKUP(P1613+1,Tabela3[],5,0)),VLOOKUP(R1613,Tabela3[],5,0))</f>
        <v>Japão</v>
      </c>
      <c r="F1613" s="1">
        <f t="shared" ca="1" si="202"/>
        <v>39057</v>
      </c>
      <c r="G1613" s="1">
        <f t="shared" ca="1" si="203"/>
        <v>39061.857085732045</v>
      </c>
      <c r="H1613">
        <f t="shared" ca="1" si="204"/>
        <v>1</v>
      </c>
      <c r="I1613" t="str">
        <f ca="1">VLOOKUP(Q1613,Tabela3[],9,1)</f>
        <v>HMM Southampton</v>
      </c>
      <c r="J1613" t="str">
        <f ca="1">VLOOKUP(Q1613,Tabela3[],11,0)</f>
        <v>TORRADORES DE CAFÉ</v>
      </c>
      <c r="K1613" t="str">
        <f ca="1">VLOOKUP(Q1613,Tabela3[],10,0)</f>
        <v>Geral</v>
      </c>
      <c r="L1613" t="e" cm="1">
        <f t="array" aca="1" ref="L1613" ca="1">IF(Tabela2[[#This Row],[PORTO]]=Tabela2[[#This Row],[DESTINO]],0,erro)</f>
        <v>#NAME?</v>
      </c>
      <c r="N1613">
        <f t="shared" ca="1" si="207"/>
        <v>4000</v>
      </c>
      <c r="O1613">
        <f t="shared" ca="1" si="200"/>
        <v>6</v>
      </c>
      <c r="P1613">
        <f t="shared" ca="1" si="201"/>
        <v>12</v>
      </c>
      <c r="Q1613">
        <f t="shared" ca="1" si="205"/>
        <v>33</v>
      </c>
      <c r="R1613">
        <f t="shared" ca="1" si="206"/>
        <v>11</v>
      </c>
    </row>
    <row r="1614" spans="1:18">
      <c r="A1614">
        <f ca="1">VLOOKUP(O1614,Tabela3[],2,0)</f>
        <v>2000</v>
      </c>
      <c r="B1614" t="str">
        <f ca="1">VLOOKUP(P1614,Tabela3[],4,0)</f>
        <v>NOVEMBRO</v>
      </c>
      <c r="C1614" t="str">
        <f ca="1">VLOOKUP(Q1614,Tabela3[],5,0)</f>
        <v>Alemanha</v>
      </c>
      <c r="D1614" t="str">
        <f ca="1">VLOOKUP(Q1614,Tabela3[],3,0)</f>
        <v>Volkswagen</v>
      </c>
      <c r="E1614" t="str">
        <f ca="1">IF(R1614=Q1614, (VLOOKUP(P1614+1,Tabela3[],5,0)),VLOOKUP(R1614,Tabela3[],5,0))</f>
        <v>França</v>
      </c>
      <c r="F1614" s="1">
        <f t="shared" ca="1" si="202"/>
        <v>36821</v>
      </c>
      <c r="G1614" s="1">
        <f t="shared" ca="1" si="203"/>
        <v>36828.390054145675</v>
      </c>
      <c r="H1614">
        <f t="shared" ca="1" si="204"/>
        <v>0</v>
      </c>
      <c r="I1614" t="str">
        <f ca="1">VLOOKUP(Q1614,Tabela3[],9,1)</f>
        <v>Warehouse Carriers </v>
      </c>
      <c r="J1614" t="str">
        <f ca="1">VLOOKUP(Q1614,Tabela3[],11,0)</f>
        <v>Cross CD (Saveiro)</v>
      </c>
      <c r="K1614" t="str">
        <f ca="1">VLOOKUP(Q1614,Tabela3[],10,0)</f>
        <v>Carros</v>
      </c>
      <c r="L1614" t="e" cm="1">
        <f t="array" aca="1" ref="L1614" ca="1">IF(Tabela2[[#This Row],[PORTO]]=Tabela2[[#This Row],[DESTINO]],0,erro)</f>
        <v>#NAME?</v>
      </c>
      <c r="N1614">
        <f t="shared" ca="1" si="207"/>
        <v>400</v>
      </c>
      <c r="O1614">
        <f t="shared" ca="1" si="200"/>
        <v>0</v>
      </c>
      <c r="P1614">
        <f t="shared" ca="1" si="201"/>
        <v>10</v>
      </c>
      <c r="Q1614">
        <f t="shared" ca="1" si="205"/>
        <v>6</v>
      </c>
      <c r="R1614">
        <f t="shared" ca="1" si="206"/>
        <v>21</v>
      </c>
    </row>
    <row r="1615" spans="1:18">
      <c r="A1615">
        <f ca="1">VLOOKUP(O1615,Tabela3[],2,0)</f>
        <v>2000</v>
      </c>
      <c r="B1615" t="str">
        <f ca="1">VLOOKUP(P1615,Tabela3[],4,0)</f>
        <v>JULHO</v>
      </c>
      <c r="C1615" t="str">
        <f ca="1">VLOOKUP(Q1615,Tabela3[],5,0)</f>
        <v>França</v>
      </c>
      <c r="D1615" t="str">
        <f ca="1">VLOOKUP(Q1615,Tabela3[],3,0)</f>
        <v> LVMH</v>
      </c>
      <c r="E1615" t="str">
        <f ca="1">IF(R1615=Q1615, (VLOOKUP(P1615+1,Tabela3[],5,0)),VLOOKUP(R1615,Tabela3[],5,0))</f>
        <v>Alemanha</v>
      </c>
      <c r="F1615" s="1">
        <f t="shared" ca="1" si="202"/>
        <v>36686</v>
      </c>
      <c r="G1615" s="1">
        <f t="shared" ca="1" si="203"/>
        <v>36691.905326663618</v>
      </c>
      <c r="H1615">
        <f t="shared" ca="1" si="204"/>
        <v>1</v>
      </c>
      <c r="I1615" t="str">
        <f ca="1">VLOOKUP(Q1615,Tabela3[],9,1)</f>
        <v>Emma Maersk</v>
      </c>
      <c r="J1615" t="str">
        <f ca="1">VLOOKUP(Q1615,Tabela3[],11,0)</f>
        <v>Clos Des Lambrys</v>
      </c>
      <c r="K1615" t="str">
        <f ca="1">VLOOKUP(Q1615,Tabela3[],10,0)</f>
        <v>Tecido</v>
      </c>
      <c r="L1615" t="e" cm="1">
        <f t="array" aca="1" ref="L1615" ca="1">IF(Tabela2[[#This Row],[PORTO]]=Tabela2[[#This Row],[DESTINO]],0,erro)</f>
        <v>#NAME?</v>
      </c>
      <c r="N1615">
        <f t="shared" ca="1" si="207"/>
        <v>12000</v>
      </c>
      <c r="O1615">
        <f t="shared" ca="1" si="200"/>
        <v>0</v>
      </c>
      <c r="P1615">
        <f t="shared" ca="1" si="201"/>
        <v>6</v>
      </c>
      <c r="Q1615">
        <f t="shared" ca="1" si="205"/>
        <v>21</v>
      </c>
      <c r="R1615">
        <f t="shared" ca="1" si="206"/>
        <v>8</v>
      </c>
    </row>
    <row r="1616" spans="1:18">
      <c r="A1616">
        <f ca="1">VLOOKUP(O1616,Tabela3[],2,0)</f>
        <v>2009</v>
      </c>
      <c r="B1616" t="str">
        <f ca="1">VLOOKUP(P1616,Tabela3[],4,0)</f>
        <v>AGOSTO</v>
      </c>
      <c r="C1616" t="str">
        <f ca="1">VLOOKUP(Q1616,Tabela3[],5,0)</f>
        <v>Brasil</v>
      </c>
      <c r="D1616" t="str">
        <f ca="1">VLOOKUP(Q1616,Tabela3[],3,0)</f>
        <v>VALE</v>
      </c>
      <c r="E1616" t="str">
        <f ca="1">IF(R1616=Q1616, (VLOOKUP(P1616+1,Tabela3[],5,0)),VLOOKUP(R1616,Tabela3[],5,0))</f>
        <v>Reino Unido</v>
      </c>
      <c r="F1616" s="1">
        <f t="shared" ca="1" si="202"/>
        <v>40018</v>
      </c>
      <c r="G1616" s="1">
        <f t="shared" ca="1" si="203"/>
        <v>40023.706720643218</v>
      </c>
      <c r="H1616">
        <f t="shared" ca="1" si="204"/>
        <v>1</v>
      </c>
      <c r="I1616" t="str">
        <f ca="1">VLOOKUP(Q1616,Tabela3[],9,1)</f>
        <v>Lan Hua Hai</v>
      </c>
      <c r="J1616" t="str">
        <f ca="1">VLOOKUP(Q1616,Tabela3[],11,0)</f>
        <v>Bauxita</v>
      </c>
      <c r="K1616" t="str">
        <f ca="1">VLOOKUP(Q1616,Tabela3[],10,0)</f>
        <v>Minério</v>
      </c>
      <c r="L1616" t="e" cm="1">
        <f t="array" aca="1" ref="L1616" ca="1">IF(Tabela2[[#This Row],[PORTO]]=Tabela2[[#This Row],[DESTINO]],0,erro)</f>
        <v>#NAME?</v>
      </c>
      <c r="N1616">
        <f t="shared" ca="1" si="207"/>
        <v>0</v>
      </c>
      <c r="O1616">
        <f t="shared" ca="1" si="200"/>
        <v>9</v>
      </c>
      <c r="P1616">
        <f t="shared" ca="1" si="201"/>
        <v>7</v>
      </c>
      <c r="Q1616">
        <f t="shared" ca="1" si="205"/>
        <v>28</v>
      </c>
      <c r="R1616">
        <f t="shared" ca="1" si="206"/>
        <v>24</v>
      </c>
    </row>
    <row r="1617" spans="1:18">
      <c r="A1617">
        <f ca="1">VLOOKUP(O1617,Tabela3[],2,0)</f>
        <v>2002</v>
      </c>
      <c r="B1617" t="str">
        <f ca="1">VLOOKUP(P1617,Tabela3[],4,0)</f>
        <v>JANEIRO</v>
      </c>
      <c r="C1617" t="str">
        <f ca="1">VLOOKUP(Q1617,Tabela3[],5,0)</f>
        <v>China</v>
      </c>
      <c r="D1617" t="str">
        <f ca="1">VLOOKUP(Q1617,Tabela3[],3,0)</f>
        <v>Alibaba Group</v>
      </c>
      <c r="E1617" t="str">
        <f ca="1">IF(R1617=Q1617, (VLOOKUP(P1617+1,Tabela3[],5,0)),VLOOKUP(R1617,Tabela3[],5,0))</f>
        <v>França</v>
      </c>
      <c r="F1617" s="1">
        <f t="shared" ca="1" si="202"/>
        <v>37604</v>
      </c>
      <c r="G1617" s="1">
        <f t="shared" ca="1" si="203"/>
        <v>37608.877181468364</v>
      </c>
      <c r="H1617">
        <f t="shared" ca="1" si="204"/>
        <v>1</v>
      </c>
      <c r="I1617" t="str">
        <f ca="1">VLOOKUP(Q1617,Tabela3[],9,1)</f>
        <v>HMM St Petersburg</v>
      </c>
      <c r="J1617" t="str">
        <f ca="1">VLOOKUP(Q1617,Tabela3[],11,0)</f>
        <v>Ar Condicionado 18000</v>
      </c>
      <c r="K1617" t="str">
        <f ca="1">VLOOKUP(Q1617,Tabela3[],10,0)</f>
        <v>Eletrônicos</v>
      </c>
      <c r="L1617" t="e" cm="1">
        <f t="array" aca="1" ref="L1617" ca="1">IF(Tabela2[[#This Row],[PORTO]]=Tabela2[[#This Row],[DESTINO]],0,erro)</f>
        <v>#NAME?</v>
      </c>
      <c r="N1617">
        <f t="shared" ca="1" si="207"/>
        <v>500</v>
      </c>
      <c r="O1617">
        <f t="shared" ca="1" si="200"/>
        <v>2</v>
      </c>
      <c r="P1617">
        <f t="shared" ca="1" si="201"/>
        <v>12</v>
      </c>
      <c r="Q1617">
        <f t="shared" ca="1" si="205"/>
        <v>2</v>
      </c>
      <c r="R1617">
        <f t="shared" ca="1" si="206"/>
        <v>23</v>
      </c>
    </row>
    <row r="1618" spans="1:18">
      <c r="A1618">
        <f ca="1">VLOOKUP(O1618,Tabela3[],2,0)</f>
        <v>2002</v>
      </c>
      <c r="B1618" t="str">
        <f ca="1">VLOOKUP(P1618,Tabela3[],4,0)</f>
        <v>AGOSTO</v>
      </c>
      <c r="C1618" t="str">
        <f ca="1">VLOOKUP(Q1618,Tabela3[],5,0)</f>
        <v>Reino Unido</v>
      </c>
      <c r="D1618" t="str">
        <f ca="1">VLOOKUP(Q1618,Tabela3[],3,0)</f>
        <v>Unilever</v>
      </c>
      <c r="E1618" t="str">
        <f ca="1">IF(R1618=Q1618, (VLOOKUP(P1618+1,Tabela3[],5,0)),VLOOKUP(R1618,Tabela3[],5,0))</f>
        <v>Estados Unidos</v>
      </c>
      <c r="F1618" s="1">
        <f t="shared" ca="1" si="202"/>
        <v>37437</v>
      </c>
      <c r="G1618" s="1">
        <f t="shared" ca="1" si="203"/>
        <v>37439.965920769915</v>
      </c>
      <c r="H1618">
        <f t="shared" ca="1" si="204"/>
        <v>0</v>
      </c>
      <c r="I1618" t="str">
        <f ca="1">VLOOKUP(Q1618,Tabela3[],9,1)</f>
        <v>HMM Helsinki</v>
      </c>
      <c r="J1618" t="str">
        <f ca="1">VLOOKUP(Q1618,Tabela3[],11,0)</f>
        <v>Sabonete</v>
      </c>
      <c r="K1618" t="str">
        <f ca="1">VLOOKUP(Q1618,Tabela3[],10,0)</f>
        <v>Quimico</v>
      </c>
      <c r="L1618" t="e" cm="1">
        <f t="array" aca="1" ref="L1618" ca="1">IF(Tabela2[[#This Row],[PORTO]]=Tabela2[[#This Row],[DESTINO]],0,erro)</f>
        <v>#NAME?</v>
      </c>
      <c r="N1618">
        <f t="shared" ca="1" si="207"/>
        <v>380000</v>
      </c>
      <c r="O1618">
        <f t="shared" ca="1" si="200"/>
        <v>2</v>
      </c>
      <c r="P1618">
        <f t="shared" ca="1" si="201"/>
        <v>7</v>
      </c>
      <c r="Q1618">
        <f t="shared" ca="1" si="205"/>
        <v>26</v>
      </c>
      <c r="R1618">
        <f t="shared" ca="1" si="206"/>
        <v>5</v>
      </c>
    </row>
    <row r="1619" spans="1:18">
      <c r="A1619">
        <f ca="1">VLOOKUP(O1619,Tabela3[],2,0)</f>
        <v>2007</v>
      </c>
      <c r="B1619" t="str">
        <f ca="1">VLOOKUP(P1619,Tabela3[],4,0)</f>
        <v>ABRIL</v>
      </c>
      <c r="C1619" t="str">
        <f ca="1">VLOOKUP(Q1619,Tabela3[],5,0)</f>
        <v>França</v>
      </c>
      <c r="D1619" t="str">
        <f ca="1">VLOOKUP(Q1619,Tabela3[],3,0)</f>
        <v> LVMH</v>
      </c>
      <c r="E1619" t="str">
        <f ca="1">IF(R1619=Q1619, (VLOOKUP(P1619+1,Tabela3[],5,0)),VLOOKUP(R1619,Tabela3[],5,0))</f>
        <v>China</v>
      </c>
      <c r="F1619" s="1">
        <f t="shared" ca="1" si="202"/>
        <v>39153</v>
      </c>
      <c r="G1619" s="1">
        <f t="shared" ca="1" si="203"/>
        <v>39153.249033633037</v>
      </c>
      <c r="H1619">
        <f t="shared" ca="1" si="204"/>
        <v>1</v>
      </c>
      <c r="I1619" t="str">
        <f ca="1">VLOOKUP(Q1619,Tabela3[],9,1)</f>
        <v>Emma Maersk</v>
      </c>
      <c r="J1619" t="str">
        <f ca="1">VLOOKUP(Q1619,Tabela3[],11,0)</f>
        <v>Guerlain</v>
      </c>
      <c r="K1619" t="str">
        <f ca="1">VLOOKUP(Q1619,Tabela3[],10,0)</f>
        <v>Tecido</v>
      </c>
      <c r="L1619" t="e" cm="1">
        <f t="array" aca="1" ref="L1619" ca="1">IF(Tabela2[[#This Row],[PORTO]]=Tabela2[[#This Row],[DESTINO]],0,erro)</f>
        <v>#NAME?</v>
      </c>
      <c r="N1619">
        <f t="shared" ca="1" si="207"/>
        <v>48000</v>
      </c>
      <c r="O1619">
        <f t="shared" ref="O1619:O1682" ca="1" si="208">INT(RAND()*10)</f>
        <v>7</v>
      </c>
      <c r="P1619">
        <f t="shared" ref="P1619:P1682" ca="1" si="209">INT(RAND()*13)</f>
        <v>3</v>
      </c>
      <c r="Q1619">
        <f t="shared" ca="1" si="205"/>
        <v>23</v>
      </c>
      <c r="R1619">
        <f t="shared" ca="1" si="206"/>
        <v>0</v>
      </c>
    </row>
    <row r="1620" spans="1:18">
      <c r="A1620">
        <f ca="1">VLOOKUP(O1620,Tabela3[],2,0)</f>
        <v>2006</v>
      </c>
      <c r="B1620" t="str">
        <f ca="1">VLOOKUP(P1620,Tabela3[],4,0)</f>
        <v>JUNHO</v>
      </c>
      <c r="C1620" t="str">
        <f ca="1">VLOOKUP(Q1620,Tabela3[],5,0)</f>
        <v>Holanda</v>
      </c>
      <c r="D1620" t="str">
        <f ca="1">VLOOKUP(Q1620,Tabela3[],3,0)</f>
        <v>Shell</v>
      </c>
      <c r="E1620" t="str">
        <f ca="1">IF(R1620=Q1620, (VLOOKUP(P1620+1,Tabela3[],5,0)),VLOOKUP(R1620,Tabela3[],5,0))</f>
        <v>Estados Unidos</v>
      </c>
      <c r="F1620" s="1">
        <f t="shared" ca="1" si="202"/>
        <v>38840</v>
      </c>
      <c r="G1620" s="1">
        <f t="shared" ca="1" si="203"/>
        <v>38847.394225233271</v>
      </c>
      <c r="H1620">
        <f t="shared" ca="1" si="204"/>
        <v>0</v>
      </c>
      <c r="I1620" t="str">
        <f ca="1">VLOOKUP(Q1620,Tabela3[],9,1)</f>
        <v>AbQaiq</v>
      </c>
      <c r="J1620" t="str">
        <f ca="1">VLOOKUP(Q1620,Tabela3[],11,0)</f>
        <v>Gasolina</v>
      </c>
      <c r="K1620" t="str">
        <f ca="1">VLOOKUP(Q1620,Tabela3[],10,0)</f>
        <v>Petróleo</v>
      </c>
      <c r="L1620" t="e" cm="1">
        <f t="array" aca="1" ref="L1620" ca="1">IF(Tabela2[[#This Row],[PORTO]]=Tabela2[[#This Row],[DESTINO]],0,erro)</f>
        <v>#NAME?</v>
      </c>
      <c r="N1620">
        <f t="shared" ca="1" si="207"/>
        <v>54000</v>
      </c>
      <c r="O1620">
        <f t="shared" ca="1" si="208"/>
        <v>6</v>
      </c>
      <c r="P1620">
        <f t="shared" ca="1" si="209"/>
        <v>5</v>
      </c>
      <c r="Q1620">
        <f t="shared" ca="1" si="205"/>
        <v>16</v>
      </c>
      <c r="R1620">
        <f t="shared" ca="1" si="206"/>
        <v>5</v>
      </c>
    </row>
    <row r="1621" spans="1:18">
      <c r="A1621">
        <f ca="1">VLOOKUP(O1621,Tabela3[],2,0)</f>
        <v>2002</v>
      </c>
      <c r="B1621" t="str">
        <f ca="1">VLOOKUP(P1621,Tabela3[],4,0)</f>
        <v>NOVEMBRO</v>
      </c>
      <c r="C1621" t="str">
        <f ca="1">VLOOKUP(Q1621,Tabela3[],5,0)</f>
        <v>China</v>
      </c>
      <c r="D1621" t="str">
        <f ca="1">VLOOKUP(Q1621,Tabela3[],3,0)</f>
        <v>Alibaba Group</v>
      </c>
      <c r="E1621" t="str">
        <f ca="1">IF(R1621=Q1621, (VLOOKUP(P1621+1,Tabela3[],5,0)),VLOOKUP(R1621,Tabela3[],5,0))</f>
        <v>Coréia do Sul</v>
      </c>
      <c r="F1621" s="1">
        <f t="shared" ca="1" si="202"/>
        <v>37537</v>
      </c>
      <c r="G1621" s="1">
        <f t="shared" ca="1" si="203"/>
        <v>37541.101512589732</v>
      </c>
      <c r="H1621">
        <f t="shared" ca="1" si="204"/>
        <v>1</v>
      </c>
      <c r="I1621" t="str">
        <f ca="1">VLOOKUP(Q1621,Tabela3[],9,1)</f>
        <v>HMM St Petersburg</v>
      </c>
      <c r="J1621" t="str">
        <f ca="1">VLOOKUP(Q1621,Tabela3[],11,0)</f>
        <v>Miniescavadeira</v>
      </c>
      <c r="K1621" t="str">
        <f ca="1">VLOOKUP(Q1621,Tabela3[],10,0)</f>
        <v>Maquinário</v>
      </c>
      <c r="L1621" t="e" cm="1">
        <f t="array" aca="1" ref="L1621" ca="1">IF(Tabela2[[#This Row],[PORTO]]=Tabela2[[#This Row],[DESTINO]],0,erro)</f>
        <v>#NAME?</v>
      </c>
      <c r="N1621">
        <f t="shared" ca="1" si="207"/>
        <v>10</v>
      </c>
      <c r="O1621">
        <f t="shared" ca="1" si="208"/>
        <v>2</v>
      </c>
      <c r="P1621">
        <f t="shared" ca="1" si="209"/>
        <v>10</v>
      </c>
      <c r="Q1621">
        <f t="shared" ca="1" si="205"/>
        <v>1</v>
      </c>
      <c r="R1621">
        <f t="shared" ca="1" si="206"/>
        <v>14</v>
      </c>
    </row>
    <row r="1622" spans="1:18">
      <c r="A1622">
        <f ca="1">VLOOKUP(O1622,Tabela3[],2,0)</f>
        <v>2009</v>
      </c>
      <c r="B1622" t="str">
        <f ca="1">VLOOKUP(P1622,Tabela3[],4,0)</f>
        <v>JANEIRO</v>
      </c>
      <c r="C1622" t="str">
        <f ca="1">VLOOKUP(Q1622,Tabela3[],5,0)</f>
        <v>Holanda</v>
      </c>
      <c r="D1622" t="str">
        <f ca="1">VLOOKUP(Q1622,Tabela3[],3,0)</f>
        <v>Shell</v>
      </c>
      <c r="E1622" t="str">
        <f ca="1">IF(R1622=Q1622, (VLOOKUP(P1622+1,Tabela3[],5,0)),VLOOKUP(R1622,Tabela3[],5,0))</f>
        <v>Reino Unido</v>
      </c>
      <c r="F1622" s="1">
        <f t="shared" ca="1" si="202"/>
        <v>40173</v>
      </c>
      <c r="G1622" s="1">
        <f t="shared" ca="1" si="203"/>
        <v>40176.647752329773</v>
      </c>
      <c r="H1622">
        <f t="shared" ca="1" si="204"/>
        <v>1</v>
      </c>
      <c r="I1622" t="str">
        <f ca="1">VLOOKUP(Q1622,Tabela3[],9,1)</f>
        <v>AbQaiq</v>
      </c>
      <c r="J1622" t="str">
        <f ca="1">VLOOKUP(Q1622,Tabela3[],11,0)</f>
        <v>Gasolina</v>
      </c>
      <c r="K1622" t="str">
        <f ca="1">VLOOKUP(Q1622,Tabela3[],10,0)</f>
        <v>Petróleo</v>
      </c>
      <c r="L1622" t="e" cm="1">
        <f t="array" aca="1" ref="L1622" ca="1">IF(Tabela2[[#This Row],[PORTO]]=Tabela2[[#This Row],[DESTINO]],0,erro)</f>
        <v>#NAME?</v>
      </c>
      <c r="N1622">
        <f t="shared" ca="1" si="207"/>
        <v>56000</v>
      </c>
      <c r="O1622">
        <f t="shared" ca="1" si="208"/>
        <v>9</v>
      </c>
      <c r="P1622">
        <f t="shared" ca="1" si="209"/>
        <v>12</v>
      </c>
      <c r="Q1622">
        <f t="shared" ca="1" si="205"/>
        <v>16</v>
      </c>
      <c r="R1622">
        <f t="shared" ca="1" si="206"/>
        <v>24</v>
      </c>
    </row>
    <row r="1623" spans="1:18">
      <c r="A1623">
        <f ca="1">VLOOKUP(O1623,Tabela3[],2,0)</f>
        <v>2008</v>
      </c>
      <c r="B1623" t="str">
        <f ca="1">VLOOKUP(P1623,Tabela3[],4,0)</f>
        <v>ABRIL</v>
      </c>
      <c r="C1623" t="str">
        <f ca="1">VLOOKUP(Q1623,Tabela3[],5,0)</f>
        <v>Alemanha</v>
      </c>
      <c r="D1623" t="str">
        <f ca="1">VLOOKUP(Q1623,Tabela3[],3,0)</f>
        <v>Volkswagen</v>
      </c>
      <c r="E1623" t="str">
        <f ca="1">IF(R1623=Q1623, (VLOOKUP(P1623+1,Tabela3[],5,0)),VLOOKUP(R1623,Tabela3[],5,0))</f>
        <v>Japão</v>
      </c>
      <c r="F1623" s="1">
        <f t="shared" ca="1" si="202"/>
        <v>39519</v>
      </c>
      <c r="G1623" s="1">
        <f t="shared" ca="1" si="203"/>
        <v>39521.989196953022</v>
      </c>
      <c r="H1623">
        <f t="shared" ca="1" si="204"/>
        <v>0</v>
      </c>
      <c r="I1623" t="str">
        <f ca="1">VLOOKUP(Q1623,Tabela3[],9,1)</f>
        <v>Warehouse Carriers </v>
      </c>
      <c r="J1623" t="str">
        <f ca="1">VLOOKUP(Q1623,Tabela3[],11,0)</f>
        <v>GLI 350 TSI (Jetta)</v>
      </c>
      <c r="K1623" t="str">
        <f ca="1">VLOOKUP(Q1623,Tabela3[],10,0)</f>
        <v>Carros</v>
      </c>
      <c r="L1623" t="e" cm="1">
        <f t="array" aca="1" ref="L1623" ca="1">IF(Tabela2[[#This Row],[PORTO]]=Tabela2[[#This Row],[DESTINO]],0,erro)</f>
        <v>#NAME?</v>
      </c>
      <c r="N1623">
        <f t="shared" ca="1" si="207"/>
        <v>300</v>
      </c>
      <c r="O1623">
        <f t="shared" ca="1" si="208"/>
        <v>8</v>
      </c>
      <c r="P1623">
        <f t="shared" ca="1" si="209"/>
        <v>3</v>
      </c>
      <c r="Q1623">
        <f t="shared" ca="1" si="205"/>
        <v>8</v>
      </c>
      <c r="R1623">
        <f t="shared" ca="1" si="206"/>
        <v>11</v>
      </c>
    </row>
    <row r="1624" spans="1:18">
      <c r="A1624">
        <f ca="1">VLOOKUP(O1624,Tabela3[],2,0)</f>
        <v>2007</v>
      </c>
      <c r="B1624" t="str">
        <f ca="1">VLOOKUP(P1624,Tabela3[],4,0)</f>
        <v>DEZEMBRO</v>
      </c>
      <c r="C1624" t="str">
        <f ca="1">VLOOKUP(Q1624,Tabela3[],5,0)</f>
        <v>Holanda</v>
      </c>
      <c r="D1624" t="str">
        <f ca="1">VLOOKUP(Q1624,Tabela3[],3,0)</f>
        <v>Shell</v>
      </c>
      <c r="E1624" t="str">
        <f ca="1">IF(R1624=Q1624, (VLOOKUP(P1624+1,Tabela3[],5,0)),VLOOKUP(R1624,Tabela3[],5,0))</f>
        <v>Alemanha</v>
      </c>
      <c r="F1624" s="1">
        <f t="shared" ca="1" si="202"/>
        <v>39388</v>
      </c>
      <c r="G1624" s="1">
        <f t="shared" ca="1" si="203"/>
        <v>39391.437764934744</v>
      </c>
      <c r="H1624">
        <f t="shared" ca="1" si="204"/>
        <v>1</v>
      </c>
      <c r="I1624" t="str">
        <f ca="1">VLOOKUP(Q1624,Tabela3[],9,1)</f>
        <v>AbQaiq</v>
      </c>
      <c r="J1624" t="str">
        <f ca="1">VLOOKUP(Q1624,Tabela3[],11,0)</f>
        <v>Gasolina</v>
      </c>
      <c r="K1624" t="str">
        <f ca="1">VLOOKUP(Q1624,Tabela3[],10,0)</f>
        <v>Petróleo</v>
      </c>
      <c r="L1624" t="e" cm="1">
        <f t="array" aca="1" ref="L1624" ca="1">IF(Tabela2[[#This Row],[PORTO]]=Tabela2[[#This Row],[DESTINO]],0,erro)</f>
        <v>#NAME?</v>
      </c>
      <c r="N1624">
        <f t="shared" ca="1" si="207"/>
        <v>83000</v>
      </c>
      <c r="O1624">
        <f t="shared" ca="1" si="208"/>
        <v>7</v>
      </c>
      <c r="P1624">
        <f t="shared" ca="1" si="209"/>
        <v>11</v>
      </c>
      <c r="Q1624">
        <f t="shared" ca="1" si="205"/>
        <v>16</v>
      </c>
      <c r="R1624">
        <f t="shared" ca="1" si="206"/>
        <v>7</v>
      </c>
    </row>
    <row r="1625" spans="1:18">
      <c r="A1625">
        <f ca="1">VLOOKUP(O1625,Tabela3[],2,0)</f>
        <v>2001</v>
      </c>
      <c r="B1625" t="str">
        <f ca="1">VLOOKUP(P1625,Tabela3[],4,0)</f>
        <v>OUTUBRO</v>
      </c>
      <c r="C1625" t="str">
        <f ca="1">VLOOKUP(Q1625,Tabela3[],5,0)</f>
        <v>Brasil</v>
      </c>
      <c r="D1625" t="str">
        <f ca="1">VLOOKUP(Q1625,Tabela3[],3,0)</f>
        <v>VALE</v>
      </c>
      <c r="E1625" t="str">
        <f ca="1">IF(R1625=Q1625, (VLOOKUP(P1625+1,Tabela3[],5,0)),VLOOKUP(R1625,Tabela3[],5,0))</f>
        <v>Estados Unidos</v>
      </c>
      <c r="F1625" s="1">
        <f t="shared" ca="1" si="202"/>
        <v>37145</v>
      </c>
      <c r="G1625" s="1">
        <f t="shared" ca="1" si="203"/>
        <v>37152.132899283395</v>
      </c>
      <c r="H1625">
        <f t="shared" ca="1" si="204"/>
        <v>1</v>
      </c>
      <c r="I1625" t="str">
        <f ca="1">VLOOKUP(Q1625,Tabela3[],9,1)</f>
        <v>Lan Hua Hai</v>
      </c>
      <c r="J1625" t="str">
        <f ca="1">VLOOKUP(Q1625,Tabela3[],11,0)</f>
        <v>Bauxita</v>
      </c>
      <c r="K1625" t="str">
        <f ca="1">VLOOKUP(Q1625,Tabela3[],10,0)</f>
        <v>Minério</v>
      </c>
      <c r="L1625" t="e" cm="1">
        <f t="array" aca="1" ref="L1625" ca="1">IF(Tabela2[[#This Row],[PORTO]]=Tabela2[[#This Row],[DESTINO]],0,erro)</f>
        <v>#NAME?</v>
      </c>
      <c r="N1625">
        <f t="shared" ca="1" si="207"/>
        <v>0</v>
      </c>
      <c r="O1625">
        <f t="shared" ca="1" si="208"/>
        <v>1</v>
      </c>
      <c r="P1625">
        <f t="shared" ca="1" si="209"/>
        <v>9</v>
      </c>
      <c r="Q1625">
        <f t="shared" ca="1" si="205"/>
        <v>28</v>
      </c>
      <c r="R1625">
        <f t="shared" ca="1" si="206"/>
        <v>5</v>
      </c>
    </row>
    <row r="1626" spans="1:18">
      <c r="A1626">
        <f ca="1">VLOOKUP(O1626,Tabela3[],2,0)</f>
        <v>2009</v>
      </c>
      <c r="B1626" t="str">
        <f ca="1">VLOOKUP(P1626,Tabela3[],4,0)</f>
        <v>NOVEMBRO</v>
      </c>
      <c r="C1626" t="str">
        <f ca="1">VLOOKUP(Q1626,Tabela3[],5,0)</f>
        <v>Itália</v>
      </c>
      <c r="D1626" t="str">
        <f ca="1">VLOOKUP(Q1626,Tabela3[],3,0)</f>
        <v>Hyundai</v>
      </c>
      <c r="E1626" t="str">
        <f ca="1">IF(R1626=Q1626, (VLOOKUP(P1626+1,Tabela3[],5,0)),VLOOKUP(R1626,Tabela3[],5,0))</f>
        <v>França</v>
      </c>
      <c r="F1626" s="1">
        <f t="shared" ca="1" si="202"/>
        <v>40093</v>
      </c>
      <c r="G1626" s="1">
        <f t="shared" ca="1" si="203"/>
        <v>40093.651610659173</v>
      </c>
      <c r="H1626">
        <f t="shared" ca="1" si="204"/>
        <v>1</v>
      </c>
      <c r="I1626" t="str">
        <f ca="1">VLOOKUP(Q1626,Tabela3[],9,1)</f>
        <v>Car Carriers</v>
      </c>
      <c r="J1626" t="str">
        <f ca="1">VLOOKUP(Q1626,Tabela3[],11,0)</f>
        <v>Creta Confort</v>
      </c>
      <c r="K1626" t="str">
        <f ca="1">VLOOKUP(Q1626,Tabela3[],10,0)</f>
        <v>Carros</v>
      </c>
      <c r="L1626" t="e" cm="1">
        <f t="array" aca="1" ref="L1626" ca="1">IF(Tabela2[[#This Row],[PORTO]]=Tabela2[[#This Row],[DESTINO]],0,erro)</f>
        <v>#NAME?</v>
      </c>
      <c r="N1626">
        <f t="shared" ca="1" si="207"/>
        <v>400</v>
      </c>
      <c r="O1626">
        <f t="shared" ca="1" si="208"/>
        <v>9</v>
      </c>
      <c r="P1626">
        <f t="shared" ca="1" si="209"/>
        <v>10</v>
      </c>
      <c r="Q1626">
        <f t="shared" ca="1" si="205"/>
        <v>18</v>
      </c>
      <c r="R1626">
        <f t="shared" ca="1" si="206"/>
        <v>21</v>
      </c>
    </row>
    <row r="1627" spans="1:18">
      <c r="A1627">
        <f ca="1">VLOOKUP(O1627,Tabela3[],2,0)</f>
        <v>2007</v>
      </c>
      <c r="B1627" t="str">
        <f ca="1">VLOOKUP(P1627,Tabela3[],4,0)</f>
        <v>AGOSTO</v>
      </c>
      <c r="C1627" t="str">
        <f ca="1">VLOOKUP(Q1627,Tabela3[],5,0)</f>
        <v>Coréia do Sul</v>
      </c>
      <c r="D1627" t="str">
        <f ca="1">VLOOKUP(Q1627,Tabela3[],3,0)</f>
        <v>Samsung</v>
      </c>
      <c r="E1627" t="str">
        <f ca="1">IF(R1627=Q1627, (VLOOKUP(P1627+1,Tabela3[],5,0)),VLOOKUP(R1627,Tabela3[],5,0))</f>
        <v>Alemanha</v>
      </c>
      <c r="F1627" s="1">
        <f t="shared" ca="1" si="202"/>
        <v>39286</v>
      </c>
      <c r="G1627" s="1">
        <f t="shared" ca="1" si="203"/>
        <v>39289.051317423487</v>
      </c>
      <c r="H1627">
        <f t="shared" ca="1" si="204"/>
        <v>0</v>
      </c>
      <c r="I1627" t="str">
        <f ca="1">VLOOKUP(Q1627,Tabela3[],9,1)</f>
        <v>HMM Rotterdam</v>
      </c>
      <c r="J1627" t="str">
        <f ca="1">VLOOKUP(Q1627,Tabela3[],11,0)</f>
        <v>QLED 4k 75"</v>
      </c>
      <c r="K1627" t="str">
        <f ca="1">VLOOKUP(Q1627,Tabela3[],10,0)</f>
        <v>Eletrônicos</v>
      </c>
      <c r="L1627" t="e" cm="1">
        <f t="array" aca="1" ref="L1627" ca="1">IF(Tabela2[[#This Row],[PORTO]]=Tabela2[[#This Row],[DESTINO]],0,erro)</f>
        <v>#NAME?</v>
      </c>
      <c r="N1627">
        <f t="shared" ca="1" si="207"/>
        <v>2000</v>
      </c>
      <c r="O1627">
        <f t="shared" ca="1" si="208"/>
        <v>7</v>
      </c>
      <c r="P1627">
        <f t="shared" ca="1" si="209"/>
        <v>7</v>
      </c>
      <c r="Q1627">
        <f t="shared" ca="1" si="205"/>
        <v>13</v>
      </c>
      <c r="R1627">
        <f t="shared" ca="1" si="206"/>
        <v>7</v>
      </c>
    </row>
    <row r="1628" spans="1:18">
      <c r="A1628">
        <f ca="1">VLOOKUP(O1628,Tabela3[],2,0)</f>
        <v>2002</v>
      </c>
      <c r="B1628" t="str">
        <f ca="1">VLOOKUP(P1628,Tabela3[],4,0)</f>
        <v>DEZEMBRO</v>
      </c>
      <c r="C1628" t="str">
        <f ca="1">VLOOKUP(Q1628,Tabela3[],5,0)</f>
        <v>França</v>
      </c>
      <c r="D1628" t="str">
        <f ca="1">VLOOKUP(Q1628,Tabela3[],3,0)</f>
        <v> LVMH</v>
      </c>
      <c r="E1628" t="str">
        <f ca="1">IF(R1628=Q1628, (VLOOKUP(P1628+1,Tabela3[],5,0)),VLOOKUP(R1628,Tabela3[],5,0))</f>
        <v>Coréia do Sul</v>
      </c>
      <c r="F1628" s="1">
        <f t="shared" ca="1" si="202"/>
        <v>37580</v>
      </c>
      <c r="G1628" s="1">
        <f t="shared" ca="1" si="203"/>
        <v>37589.896302285633</v>
      </c>
      <c r="H1628">
        <f t="shared" ca="1" si="204"/>
        <v>1</v>
      </c>
      <c r="I1628" t="str">
        <f ca="1">VLOOKUP(Q1628,Tabela3[],9,1)</f>
        <v>Emma Maersk</v>
      </c>
      <c r="J1628" t="str">
        <f ca="1">VLOOKUP(Q1628,Tabela3[],11,0)</f>
        <v>Guerlain</v>
      </c>
      <c r="K1628" t="str">
        <f ca="1">VLOOKUP(Q1628,Tabela3[],10,0)</f>
        <v>Tecido</v>
      </c>
      <c r="L1628" t="e" cm="1">
        <f t="array" aca="1" ref="L1628" ca="1">IF(Tabela2[[#This Row],[PORTO]]=Tabela2[[#This Row],[DESTINO]],0,erro)</f>
        <v>#NAME?</v>
      </c>
      <c r="N1628">
        <f t="shared" ca="1" si="207"/>
        <v>35000</v>
      </c>
      <c r="O1628">
        <f t="shared" ca="1" si="208"/>
        <v>2</v>
      </c>
      <c r="P1628">
        <f t="shared" ca="1" si="209"/>
        <v>11</v>
      </c>
      <c r="Q1628">
        <f t="shared" ca="1" si="205"/>
        <v>23</v>
      </c>
      <c r="R1628">
        <f t="shared" ca="1" si="206"/>
        <v>13</v>
      </c>
    </row>
    <row r="1629" spans="1:18">
      <c r="A1629">
        <f ca="1">VLOOKUP(O1629,Tabela3[],2,0)</f>
        <v>2000</v>
      </c>
      <c r="B1629" t="str">
        <f ca="1">VLOOKUP(P1629,Tabela3[],4,0)</f>
        <v>JANEIRO</v>
      </c>
      <c r="C1629" t="str">
        <f ca="1">VLOOKUP(Q1629,Tabela3[],5,0)</f>
        <v>Itália</v>
      </c>
      <c r="D1629" t="str">
        <f ca="1">VLOOKUP(Q1629,Tabela3[],3,0)</f>
        <v>Hyundai</v>
      </c>
      <c r="E1629" t="str">
        <f ca="1">IF(R1629=Q1629, (VLOOKUP(P1629+1,Tabela3[],5,0)),VLOOKUP(R1629,Tabela3[],5,0))</f>
        <v>Japão</v>
      </c>
      <c r="F1629" s="1">
        <f t="shared" ca="1" si="202"/>
        <v>36542</v>
      </c>
      <c r="G1629" s="1">
        <f t="shared" ca="1" si="203"/>
        <v>36551.408775079188</v>
      </c>
      <c r="H1629">
        <f t="shared" ca="1" si="204"/>
        <v>0</v>
      </c>
      <c r="I1629" t="str">
        <f ca="1">VLOOKUP(Q1629,Tabela3[],9,1)</f>
        <v>Car Carriers</v>
      </c>
      <c r="J1629" t="str">
        <f ca="1">VLOOKUP(Q1629,Tabela3[],11,0)</f>
        <v>HB20 Vision</v>
      </c>
      <c r="K1629" t="str">
        <f ca="1">VLOOKUP(Q1629,Tabela3[],10,0)</f>
        <v>Carros</v>
      </c>
      <c r="L1629" t="e" cm="1">
        <f t="array" aca="1" ref="L1629" ca="1">IF(Tabela2[[#This Row],[PORTO]]=Tabela2[[#This Row],[DESTINO]],0,erro)</f>
        <v>#NAME?</v>
      </c>
      <c r="N1629">
        <f t="shared" ca="1" si="207"/>
        <v>400</v>
      </c>
      <c r="O1629">
        <f t="shared" ca="1" si="208"/>
        <v>0</v>
      </c>
      <c r="P1629">
        <f t="shared" ca="1" si="209"/>
        <v>0</v>
      </c>
      <c r="Q1629">
        <f t="shared" ca="1" si="205"/>
        <v>20</v>
      </c>
      <c r="R1629">
        <f t="shared" ca="1" si="206"/>
        <v>11</v>
      </c>
    </row>
    <row r="1630" spans="1:18">
      <c r="A1630">
        <f ca="1">VLOOKUP(O1630,Tabela3[],2,0)</f>
        <v>2002</v>
      </c>
      <c r="B1630" t="str">
        <f ca="1">VLOOKUP(P1630,Tabela3[],4,0)</f>
        <v>JANEIRO</v>
      </c>
      <c r="C1630" t="str">
        <f ca="1">VLOOKUP(Q1630,Tabela3[],5,0)</f>
        <v>Alemanha</v>
      </c>
      <c r="D1630" t="str">
        <f ca="1">VLOOKUP(Q1630,Tabela3[],3,0)</f>
        <v>Volkswagen</v>
      </c>
      <c r="E1630" t="str">
        <f ca="1">IF(R1630=Q1630, (VLOOKUP(P1630+1,Tabela3[],5,0)),VLOOKUP(R1630,Tabela3[],5,0))</f>
        <v>Itália</v>
      </c>
      <c r="F1630" s="1">
        <f t="shared" ca="1" si="202"/>
        <v>37592</v>
      </c>
      <c r="G1630" s="1">
        <f t="shared" ca="1" si="203"/>
        <v>37597.739974824952</v>
      </c>
      <c r="H1630">
        <f t="shared" ca="1" si="204"/>
        <v>1</v>
      </c>
      <c r="I1630" t="str">
        <f ca="1">VLOOKUP(Q1630,Tabela3[],9,1)</f>
        <v>Warehouse Carriers </v>
      </c>
      <c r="J1630" t="str">
        <f ca="1">VLOOKUP(Q1630,Tabela3[],11,0)</f>
        <v>GLI 350 TSI (Jetta)</v>
      </c>
      <c r="K1630" t="str">
        <f ca="1">VLOOKUP(Q1630,Tabela3[],10,0)</f>
        <v>Carros</v>
      </c>
      <c r="L1630" t="e" cm="1">
        <f t="array" aca="1" ref="L1630" ca="1">IF(Tabela2[[#This Row],[PORTO]]=Tabela2[[#This Row],[DESTINO]],0,erro)</f>
        <v>#NAME?</v>
      </c>
      <c r="N1630">
        <f t="shared" ca="1" si="207"/>
        <v>100</v>
      </c>
      <c r="O1630">
        <f t="shared" ca="1" si="208"/>
        <v>2</v>
      </c>
      <c r="P1630">
        <f t="shared" ca="1" si="209"/>
        <v>12</v>
      </c>
      <c r="Q1630">
        <f t="shared" ca="1" si="205"/>
        <v>8</v>
      </c>
      <c r="R1630">
        <f t="shared" ca="1" si="206"/>
        <v>18</v>
      </c>
    </row>
    <row r="1631" spans="1:18">
      <c r="A1631">
        <f ca="1">VLOOKUP(O1631,Tabela3[],2,0)</f>
        <v>2006</v>
      </c>
      <c r="B1631" t="str">
        <f ca="1">VLOOKUP(P1631,Tabela3[],4,0)</f>
        <v>SETEMBRO</v>
      </c>
      <c r="C1631" t="str">
        <f ca="1">VLOOKUP(Q1631,Tabela3[],5,0)</f>
        <v>Estados Unidos</v>
      </c>
      <c r="D1631" t="str">
        <f ca="1">VLOOKUP(Q1631,Tabela3[],3,0)</f>
        <v>Amazon</v>
      </c>
      <c r="E1631" t="str">
        <f ca="1">IF(R1631=Q1631, (VLOOKUP(P1631+1,Tabela3[],5,0)),VLOOKUP(R1631,Tabela3[],5,0))</f>
        <v>Holanda</v>
      </c>
      <c r="F1631" s="1">
        <f t="shared" ca="1" si="202"/>
        <v>38941</v>
      </c>
      <c r="G1631" s="1">
        <f t="shared" ca="1" si="203"/>
        <v>38950.594704006231</v>
      </c>
      <c r="H1631">
        <f t="shared" ca="1" si="204"/>
        <v>0</v>
      </c>
      <c r="I1631" t="str">
        <f ca="1">VLOOKUP(Q1631,Tabela3[],9,1)</f>
        <v>HMM Algeciras</v>
      </c>
      <c r="J1631" t="str">
        <f ca="1">VLOOKUP(Q1631,Tabela3[],11,0)</f>
        <v>Colchão Baby Light D18</v>
      </c>
      <c r="K1631" t="str">
        <f ca="1">VLOOKUP(Q1631,Tabela3[],10,0)</f>
        <v>Geral</v>
      </c>
      <c r="L1631" t="e" cm="1">
        <f t="array" aca="1" ref="L1631" ca="1">IF(Tabela2[[#This Row],[PORTO]]=Tabela2[[#This Row],[DESTINO]],0,erro)</f>
        <v>#NAME?</v>
      </c>
      <c r="N1631">
        <f t="shared" ca="1" si="207"/>
        <v>5000</v>
      </c>
      <c r="O1631">
        <f t="shared" ca="1" si="208"/>
        <v>6</v>
      </c>
      <c r="P1631">
        <f t="shared" ca="1" si="209"/>
        <v>8</v>
      </c>
      <c r="Q1631">
        <f t="shared" ca="1" si="205"/>
        <v>4</v>
      </c>
      <c r="R1631">
        <f t="shared" ca="1" si="206"/>
        <v>17</v>
      </c>
    </row>
    <row r="1632" spans="1:18">
      <c r="A1632">
        <f ca="1">VLOOKUP(O1632,Tabela3[],2,0)</f>
        <v>2000</v>
      </c>
      <c r="B1632" t="str">
        <f ca="1">VLOOKUP(P1632,Tabela3[],4,0)</f>
        <v>ABRIL</v>
      </c>
      <c r="C1632" t="str">
        <f ca="1">VLOOKUP(Q1632,Tabela3[],5,0)</f>
        <v>India</v>
      </c>
      <c r="D1632" t="str">
        <f ca="1">VLOOKUP(Q1632,Tabela3[],3,0)</f>
        <v>Reliance Industries</v>
      </c>
      <c r="E1632" t="str">
        <f ca="1">IF(R1632=Q1632, (VLOOKUP(P1632+1,Tabela3[],5,0)),VLOOKUP(R1632,Tabela3[],5,0))</f>
        <v>Itália</v>
      </c>
      <c r="F1632" s="1">
        <f t="shared" ca="1" si="202"/>
        <v>36606</v>
      </c>
      <c r="G1632" s="1">
        <f t="shared" ca="1" si="203"/>
        <v>36609.713524053805</v>
      </c>
      <c r="H1632">
        <f t="shared" ca="1" si="204"/>
        <v>1</v>
      </c>
      <c r="I1632" t="str">
        <f ca="1">VLOOKUP(Q1632,Tabela3[],9,1)</f>
        <v>Tanker</v>
      </c>
      <c r="J1632" t="str">
        <f ca="1">VLOOKUP(Q1632,Tabela3[],11,0)</f>
        <v>Polietileno</v>
      </c>
      <c r="K1632" t="str">
        <f ca="1">VLOOKUP(Q1632,Tabela3[],10,0)</f>
        <v>Petroquimicos</v>
      </c>
      <c r="L1632" t="e" cm="1">
        <f t="array" aca="1" ref="L1632" ca="1">IF(Tabela2[[#This Row],[PORTO]]=Tabela2[[#This Row],[DESTINO]],0,erro)</f>
        <v>#NAME?</v>
      </c>
      <c r="N1632">
        <f t="shared" ca="1" si="207"/>
        <v>0</v>
      </c>
      <c r="O1632">
        <f t="shared" ca="1" si="208"/>
        <v>0</v>
      </c>
      <c r="P1632">
        <f t="shared" ca="1" si="209"/>
        <v>3</v>
      </c>
      <c r="Q1632">
        <f t="shared" ca="1" si="205"/>
        <v>31</v>
      </c>
      <c r="R1632">
        <f t="shared" ca="1" si="206"/>
        <v>19</v>
      </c>
    </row>
    <row r="1633" spans="1:18">
      <c r="A1633">
        <f ca="1">VLOOKUP(O1633,Tabela3[],2,0)</f>
        <v>2002</v>
      </c>
      <c r="B1633" t="str">
        <f ca="1">VLOOKUP(P1633,Tabela3[],4,0)</f>
        <v>FEVEREIRO</v>
      </c>
      <c r="C1633" t="str">
        <f ca="1">VLOOKUP(Q1633,Tabela3[],5,0)</f>
        <v>Coréia do Sul</v>
      </c>
      <c r="D1633" t="str">
        <f ca="1">VLOOKUP(Q1633,Tabela3[],3,0)</f>
        <v>Samsung</v>
      </c>
      <c r="E1633" t="str">
        <f ca="1">IF(R1633=Q1633, (VLOOKUP(P1633+1,Tabela3[],5,0)),VLOOKUP(R1633,Tabela3[],5,0))</f>
        <v>Estados Unidos</v>
      </c>
      <c r="F1633" s="1">
        <f t="shared" ca="1" si="202"/>
        <v>37264</v>
      </c>
      <c r="G1633" s="1">
        <f t="shared" ca="1" si="203"/>
        <v>37264.769591436569</v>
      </c>
      <c r="H1633">
        <f t="shared" ca="1" si="204"/>
        <v>1</v>
      </c>
      <c r="I1633" t="str">
        <f ca="1">VLOOKUP(Q1633,Tabela3[],9,1)</f>
        <v>HMM Rotterdam</v>
      </c>
      <c r="J1633" t="str">
        <f ca="1">VLOOKUP(Q1633,Tabela3[],11,0)</f>
        <v>Crystal UHD 4k 65"</v>
      </c>
      <c r="K1633" t="str">
        <f ca="1">VLOOKUP(Q1633,Tabela3[],10,0)</f>
        <v>Eletrônicos</v>
      </c>
      <c r="L1633" t="e" cm="1">
        <f t="array" aca="1" ref="L1633" ca="1">IF(Tabela2[[#This Row],[PORTO]]=Tabela2[[#This Row],[DESTINO]],0,erro)</f>
        <v>#NAME?</v>
      </c>
      <c r="N1633">
        <f t="shared" ca="1" si="207"/>
        <v>1500</v>
      </c>
      <c r="O1633">
        <f t="shared" ca="1" si="208"/>
        <v>2</v>
      </c>
      <c r="P1633">
        <f t="shared" ca="1" si="209"/>
        <v>1</v>
      </c>
      <c r="Q1633">
        <f t="shared" ca="1" si="205"/>
        <v>14</v>
      </c>
      <c r="R1633">
        <f t="shared" ca="1" si="206"/>
        <v>4</v>
      </c>
    </row>
    <row r="1634" spans="1:18">
      <c r="A1634">
        <f ca="1">VLOOKUP(O1634,Tabela3[],2,0)</f>
        <v>2005</v>
      </c>
      <c r="B1634" t="str">
        <f ca="1">VLOOKUP(P1634,Tabela3[],4,0)</f>
        <v>JULHO</v>
      </c>
      <c r="C1634" t="str">
        <f ca="1">VLOOKUP(Q1634,Tabela3[],5,0)</f>
        <v>Itália</v>
      </c>
      <c r="D1634" t="str">
        <f ca="1">VLOOKUP(Q1634,Tabela3[],3,0)</f>
        <v>Hyundai</v>
      </c>
      <c r="E1634" t="str">
        <f ca="1">IF(R1634=Q1634, (VLOOKUP(P1634+1,Tabela3[],5,0)),VLOOKUP(R1634,Tabela3[],5,0))</f>
        <v>Japão</v>
      </c>
      <c r="F1634" s="1">
        <f t="shared" ca="1" si="202"/>
        <v>38508</v>
      </c>
      <c r="G1634" s="1">
        <f t="shared" ca="1" si="203"/>
        <v>38510.909890999632</v>
      </c>
      <c r="H1634">
        <f t="shared" ca="1" si="204"/>
        <v>1</v>
      </c>
      <c r="I1634" t="str">
        <f ca="1">VLOOKUP(Q1634,Tabela3[],9,1)</f>
        <v>Car Carriers</v>
      </c>
      <c r="J1634" t="str">
        <f ca="1">VLOOKUP(Q1634,Tabela3[],11,0)</f>
        <v>HB20 Sense</v>
      </c>
      <c r="K1634" t="str">
        <f ca="1">VLOOKUP(Q1634,Tabela3[],10,0)</f>
        <v>Carros</v>
      </c>
      <c r="L1634" t="e" cm="1">
        <f t="array" aca="1" ref="L1634" ca="1">IF(Tabela2[[#This Row],[PORTO]]=Tabela2[[#This Row],[DESTINO]],0,erro)</f>
        <v>#NAME?</v>
      </c>
      <c r="N1634">
        <f t="shared" ca="1" si="207"/>
        <v>200</v>
      </c>
      <c r="O1634">
        <f t="shared" ca="1" si="208"/>
        <v>5</v>
      </c>
      <c r="P1634">
        <f t="shared" ca="1" si="209"/>
        <v>6</v>
      </c>
      <c r="Q1634">
        <f t="shared" ca="1" si="205"/>
        <v>19</v>
      </c>
      <c r="R1634">
        <f t="shared" ca="1" si="206"/>
        <v>9</v>
      </c>
    </row>
    <row r="1635" spans="1:18">
      <c r="A1635">
        <f ca="1">VLOOKUP(O1635,Tabela3[],2,0)</f>
        <v>2006</v>
      </c>
      <c r="B1635" t="str">
        <f ca="1">VLOOKUP(P1635,Tabela3[],4,0)</f>
        <v>OUTUBRO</v>
      </c>
      <c r="C1635" t="str">
        <f ca="1">VLOOKUP(Q1635,Tabela3[],5,0)</f>
        <v>Coréia do Sul</v>
      </c>
      <c r="D1635" t="str">
        <f ca="1">VLOOKUP(Q1635,Tabela3[],3,0)</f>
        <v>Samsung</v>
      </c>
      <c r="E1635" t="str">
        <f ca="1">IF(R1635=Q1635, (VLOOKUP(P1635+1,Tabela3[],5,0)),VLOOKUP(R1635,Tabela3[],5,0))</f>
        <v>França</v>
      </c>
      <c r="F1635" s="1">
        <f t="shared" ca="1" si="202"/>
        <v>38975</v>
      </c>
      <c r="G1635" s="1">
        <f t="shared" ca="1" si="203"/>
        <v>38977.069922702656</v>
      </c>
      <c r="H1635">
        <f t="shared" ca="1" si="204"/>
        <v>0</v>
      </c>
      <c r="I1635" t="str">
        <f ca="1">VLOOKUP(Q1635,Tabela3[],9,1)</f>
        <v>HMM Rotterdam</v>
      </c>
      <c r="J1635" t="str">
        <f ca="1">VLOOKUP(Q1635,Tabela3[],11,0)</f>
        <v>Neo QLED 8k 75"</v>
      </c>
      <c r="K1635" t="str">
        <f ca="1">VLOOKUP(Q1635,Tabela3[],10,0)</f>
        <v>Eletrônicos</v>
      </c>
      <c r="L1635" t="e" cm="1">
        <f t="array" aca="1" ref="L1635" ca="1">IF(Tabela2[[#This Row],[PORTO]]=Tabela2[[#This Row],[DESTINO]],0,erro)</f>
        <v>#NAME?</v>
      </c>
      <c r="N1635">
        <f t="shared" ca="1" si="207"/>
        <v>1500</v>
      </c>
      <c r="O1635">
        <f t="shared" ca="1" si="208"/>
        <v>6</v>
      </c>
      <c r="P1635">
        <f t="shared" ca="1" si="209"/>
        <v>9</v>
      </c>
      <c r="Q1635">
        <f t="shared" ca="1" si="205"/>
        <v>12</v>
      </c>
      <c r="R1635">
        <f t="shared" ca="1" si="206"/>
        <v>22</v>
      </c>
    </row>
    <row r="1636" spans="1:18">
      <c r="A1636">
        <f ca="1">VLOOKUP(O1636,Tabela3[],2,0)</f>
        <v>2000</v>
      </c>
      <c r="B1636" t="str">
        <f ca="1">VLOOKUP(P1636,Tabela3[],4,0)</f>
        <v>JANEIRO</v>
      </c>
      <c r="C1636" t="str">
        <f ca="1">VLOOKUP(Q1636,Tabela3[],5,0)</f>
        <v>Japão</v>
      </c>
      <c r="D1636" t="str">
        <f ca="1">VLOOKUP(Q1636,Tabela3[],3,0)</f>
        <v>Toyota</v>
      </c>
      <c r="E1636" t="str">
        <f ca="1">IF(R1636=Q1636, (VLOOKUP(P1636+1,Tabela3[],5,0)),VLOOKUP(R1636,Tabela3[],5,0))</f>
        <v>Coréia do Sul</v>
      </c>
      <c r="F1636" s="1">
        <f t="shared" ca="1" si="202"/>
        <v>36527</v>
      </c>
      <c r="G1636" s="1">
        <f t="shared" ca="1" si="203"/>
        <v>36531.007521503481</v>
      </c>
      <c r="H1636">
        <f t="shared" ca="1" si="204"/>
        <v>1</v>
      </c>
      <c r="I1636" t="str">
        <f ca="1">VLOOKUP(Q1636,Tabela3[],9,1)</f>
        <v>Trailer Carriers</v>
      </c>
      <c r="J1636" t="str">
        <f ca="1">VLOOKUP(Q1636,Tabela3[],11,0)</f>
        <v>HILUX CABINE DUPLA STD POWER PACK</v>
      </c>
      <c r="K1636" t="str">
        <f ca="1">VLOOKUP(Q1636,Tabela3[],10,0)</f>
        <v>Carros</v>
      </c>
      <c r="L1636" t="e" cm="1">
        <f t="array" aca="1" ref="L1636" ca="1">IF(Tabela2[[#This Row],[PORTO]]=Tabela2[[#This Row],[DESTINO]],0,erro)</f>
        <v>#NAME?</v>
      </c>
      <c r="N1636">
        <f t="shared" ca="1" si="207"/>
        <v>400</v>
      </c>
      <c r="O1636">
        <f t="shared" ca="1" si="208"/>
        <v>0</v>
      </c>
      <c r="P1636">
        <f t="shared" ca="1" si="209"/>
        <v>0</v>
      </c>
      <c r="Q1636">
        <f t="shared" ca="1" si="205"/>
        <v>9</v>
      </c>
      <c r="R1636">
        <f t="shared" ca="1" si="206"/>
        <v>12</v>
      </c>
    </row>
    <row r="1637" spans="1:18">
      <c r="A1637">
        <f ca="1">VLOOKUP(O1637,Tabela3[],2,0)</f>
        <v>2002</v>
      </c>
      <c r="B1637" t="str">
        <f ca="1">VLOOKUP(P1637,Tabela3[],4,0)</f>
        <v>JANEIRO</v>
      </c>
      <c r="C1637" t="str">
        <f ca="1">VLOOKUP(Q1637,Tabela3[],5,0)</f>
        <v>Japão</v>
      </c>
      <c r="D1637" t="str">
        <f ca="1">VLOOKUP(Q1637,Tabela3[],3,0)</f>
        <v>Toyota</v>
      </c>
      <c r="E1637" t="str">
        <f ca="1">IF(R1637=Q1637, (VLOOKUP(P1637+1,Tabela3[],5,0)),VLOOKUP(R1637,Tabela3[],5,0))</f>
        <v>China</v>
      </c>
      <c r="F1637" s="1">
        <f t="shared" ca="1" si="202"/>
        <v>37592</v>
      </c>
      <c r="G1637" s="1">
        <f t="shared" ca="1" si="203"/>
        <v>37601.901943641671</v>
      </c>
      <c r="H1637">
        <f t="shared" ca="1" si="204"/>
        <v>0</v>
      </c>
      <c r="I1637" t="str">
        <f ca="1">VLOOKUP(Q1637,Tabela3[],9,1)</f>
        <v>Trailer Carriers</v>
      </c>
      <c r="J1637" t="str">
        <f ca="1">VLOOKUP(Q1637,Tabela3[],11,0)</f>
        <v>COROLLA GLI</v>
      </c>
      <c r="K1637" t="str">
        <f ca="1">VLOOKUP(Q1637,Tabela3[],10,0)</f>
        <v>Carros</v>
      </c>
      <c r="L1637" t="e" cm="1">
        <f t="array" aca="1" ref="L1637" ca="1">IF(Tabela2[[#This Row],[PORTO]]=Tabela2[[#This Row],[DESTINO]],0,erro)</f>
        <v>#NAME?</v>
      </c>
      <c r="N1637">
        <f t="shared" ca="1" si="207"/>
        <v>300</v>
      </c>
      <c r="O1637">
        <f t="shared" ca="1" si="208"/>
        <v>2</v>
      </c>
      <c r="P1637">
        <f t="shared" ca="1" si="209"/>
        <v>12</v>
      </c>
      <c r="Q1637">
        <f t="shared" ca="1" si="205"/>
        <v>10</v>
      </c>
      <c r="R1637">
        <f t="shared" ca="1" si="206"/>
        <v>1</v>
      </c>
    </row>
    <row r="1638" spans="1:18">
      <c r="A1638">
        <f ca="1">VLOOKUP(O1638,Tabela3[],2,0)</f>
        <v>2008</v>
      </c>
      <c r="B1638" t="str">
        <f ca="1">VLOOKUP(P1638,Tabela3[],4,0)</f>
        <v>JULHO</v>
      </c>
      <c r="C1638" t="str">
        <f ca="1">VLOOKUP(Q1638,Tabela3[],5,0)</f>
        <v>Canadá</v>
      </c>
      <c r="D1638" t="str">
        <f ca="1">VLOOKUP(Q1638,Tabela3[],3,0)</f>
        <v>Shopify</v>
      </c>
      <c r="E1638" t="str">
        <f ca="1">IF(R1638=Q1638, (VLOOKUP(P1638+1,Tabela3[],5,0)),VLOOKUP(R1638,Tabela3[],5,0))</f>
        <v>Japão</v>
      </c>
      <c r="F1638" s="1">
        <f t="shared" ca="1" si="202"/>
        <v>39605</v>
      </c>
      <c r="G1638" s="1">
        <f t="shared" ca="1" si="203"/>
        <v>39605.326243423027</v>
      </c>
      <c r="H1638">
        <f t="shared" ca="1" si="204"/>
        <v>0</v>
      </c>
      <c r="I1638" t="str">
        <f ca="1">VLOOKUP(Q1638,Tabela3[],9,1)</f>
        <v>HMM Southampton</v>
      </c>
      <c r="J1638" t="str">
        <f ca="1">VLOOKUP(Q1638,Tabela3[],11,0)</f>
        <v>NONA</v>
      </c>
      <c r="K1638" t="str">
        <f ca="1">VLOOKUP(Q1638,Tabela3[],10,0)</f>
        <v>Bebida</v>
      </c>
      <c r="L1638" t="e" cm="1">
        <f t="array" aca="1" ref="L1638" ca="1">IF(Tabela2[[#This Row],[PORTO]]=Tabela2[[#This Row],[DESTINO]],0,erro)</f>
        <v>#NAME?</v>
      </c>
      <c r="N1638">
        <f t="shared" ca="1" si="207"/>
        <v>0</v>
      </c>
      <c r="O1638">
        <f t="shared" ca="1" si="208"/>
        <v>8</v>
      </c>
      <c r="P1638">
        <f t="shared" ca="1" si="209"/>
        <v>6</v>
      </c>
      <c r="Q1638">
        <f t="shared" ca="1" si="205"/>
        <v>34</v>
      </c>
      <c r="R1638">
        <f t="shared" ca="1" si="206"/>
        <v>9</v>
      </c>
    </row>
    <row r="1639" spans="1:18">
      <c r="A1639">
        <f ca="1">VLOOKUP(O1639,Tabela3[],2,0)</f>
        <v>2001</v>
      </c>
      <c r="B1639" t="str">
        <f ca="1">VLOOKUP(P1639,Tabela3[],4,0)</f>
        <v>DEZEMBRO</v>
      </c>
      <c r="C1639" t="str">
        <f ca="1">VLOOKUP(Q1639,Tabela3[],5,0)</f>
        <v>China</v>
      </c>
      <c r="D1639" t="str">
        <f ca="1">VLOOKUP(Q1639,Tabela3[],3,0)</f>
        <v>Alibaba Group</v>
      </c>
      <c r="E1639" t="str">
        <f ca="1">IF(R1639=Q1639, (VLOOKUP(P1639+1,Tabela3[],5,0)),VLOOKUP(R1639,Tabela3[],5,0))</f>
        <v>Alemanha</v>
      </c>
      <c r="F1639" s="1">
        <f t="shared" ca="1" si="202"/>
        <v>37204</v>
      </c>
      <c r="G1639" s="1">
        <f t="shared" ca="1" si="203"/>
        <v>37212.04544841819</v>
      </c>
      <c r="H1639">
        <f t="shared" ca="1" si="204"/>
        <v>0</v>
      </c>
      <c r="I1639" t="str">
        <f ca="1">VLOOKUP(Q1639,Tabela3[],9,1)</f>
        <v>HMM St Petersburg</v>
      </c>
      <c r="J1639" t="str">
        <f ca="1">VLOOKUP(Q1639,Tabela3[],11,0)</f>
        <v>Ar Condicionado 18000</v>
      </c>
      <c r="K1639" t="str">
        <f ca="1">VLOOKUP(Q1639,Tabela3[],10,0)</f>
        <v>Eletrônicos</v>
      </c>
      <c r="L1639" t="e" cm="1">
        <f t="array" aca="1" ref="L1639" ca="1">IF(Tabela2[[#This Row],[PORTO]]=Tabela2[[#This Row],[DESTINO]],0,erro)</f>
        <v>#NAME?</v>
      </c>
      <c r="N1639">
        <f t="shared" ca="1" si="207"/>
        <v>1000</v>
      </c>
      <c r="O1639">
        <f t="shared" ca="1" si="208"/>
        <v>1</v>
      </c>
      <c r="P1639">
        <f t="shared" ca="1" si="209"/>
        <v>11</v>
      </c>
      <c r="Q1639">
        <f t="shared" ca="1" si="205"/>
        <v>2</v>
      </c>
      <c r="R1639">
        <f t="shared" ca="1" si="206"/>
        <v>6</v>
      </c>
    </row>
    <row r="1640" spans="1:18">
      <c r="A1640">
        <f ca="1">VLOOKUP(O1640,Tabela3[],2,0)</f>
        <v>2000</v>
      </c>
      <c r="B1640" t="str">
        <f ca="1">VLOOKUP(P1640,Tabela3[],4,0)</f>
        <v>JULHO</v>
      </c>
      <c r="C1640" t="str">
        <f ca="1">VLOOKUP(Q1640,Tabela3[],5,0)</f>
        <v>China</v>
      </c>
      <c r="D1640" t="str">
        <f ca="1">VLOOKUP(Q1640,Tabela3[],3,0)</f>
        <v>Alibaba Group</v>
      </c>
      <c r="E1640" t="str">
        <f ca="1">IF(R1640=Q1640, (VLOOKUP(P1640+1,Tabela3[],5,0)),VLOOKUP(R1640,Tabela3[],5,0))</f>
        <v>Holanda</v>
      </c>
      <c r="F1640" s="1">
        <f t="shared" ca="1" si="202"/>
        <v>36681</v>
      </c>
      <c r="G1640" s="1">
        <f t="shared" ca="1" si="203"/>
        <v>36690.489635519509</v>
      </c>
      <c r="H1640">
        <f t="shared" ca="1" si="204"/>
        <v>1</v>
      </c>
      <c r="I1640" t="str">
        <f ca="1">VLOOKUP(Q1640,Tabela3[],9,1)</f>
        <v>HMM St Petersburg</v>
      </c>
      <c r="J1640" t="str">
        <f ca="1">VLOOKUP(Q1640,Tabela3[],11,0)</f>
        <v>Serração Portatil</v>
      </c>
      <c r="K1640" t="str">
        <f ca="1">VLOOKUP(Q1640,Tabela3[],10,0)</f>
        <v>Maquinário</v>
      </c>
      <c r="L1640" t="e" cm="1">
        <f t="array" aca="1" ref="L1640" ca="1">IF(Tabela2[[#This Row],[PORTO]]=Tabela2[[#This Row],[DESTINO]],0,erro)</f>
        <v>#NAME?</v>
      </c>
      <c r="N1640">
        <f t="shared" ca="1" si="207"/>
        <v>10</v>
      </c>
      <c r="O1640">
        <f t="shared" ca="1" si="208"/>
        <v>0</v>
      </c>
      <c r="P1640">
        <f t="shared" ca="1" si="209"/>
        <v>6</v>
      </c>
      <c r="Q1640">
        <f t="shared" ca="1" si="205"/>
        <v>0</v>
      </c>
      <c r="R1640">
        <f t="shared" ca="1" si="206"/>
        <v>15</v>
      </c>
    </row>
    <row r="1641" spans="1:18">
      <c r="A1641">
        <f ca="1">VLOOKUP(O1641,Tabela3[],2,0)</f>
        <v>2009</v>
      </c>
      <c r="B1641" t="str">
        <f ca="1">VLOOKUP(P1641,Tabela3[],4,0)</f>
        <v>FEVEREIRO</v>
      </c>
      <c r="C1641" t="str">
        <f ca="1">VLOOKUP(Q1641,Tabela3[],5,0)</f>
        <v>Brasil</v>
      </c>
      <c r="D1641" t="str">
        <f ca="1">VLOOKUP(Q1641,Tabela3[],3,0)</f>
        <v>VALE</v>
      </c>
      <c r="E1641" t="str">
        <f ca="1">IF(R1641=Q1641, (VLOOKUP(P1641+1,Tabela3[],5,0)),VLOOKUP(R1641,Tabela3[],5,0))</f>
        <v>Itália</v>
      </c>
      <c r="F1641" s="1">
        <f t="shared" ca="1" si="202"/>
        <v>39822</v>
      </c>
      <c r="G1641" s="1">
        <f t="shared" ca="1" si="203"/>
        <v>39822.161600132349</v>
      </c>
      <c r="H1641">
        <f t="shared" ca="1" si="204"/>
        <v>0</v>
      </c>
      <c r="I1641" t="str">
        <f ca="1">VLOOKUP(Q1641,Tabela3[],9,1)</f>
        <v>Lan Hua Hai</v>
      </c>
      <c r="J1641" t="str">
        <f ca="1">VLOOKUP(Q1641,Tabela3[],11,0)</f>
        <v>Minério de Ferro</v>
      </c>
      <c r="K1641" t="str">
        <f ca="1">VLOOKUP(Q1641,Tabela3[],10,0)</f>
        <v>Minério</v>
      </c>
      <c r="L1641" t="e" cm="1">
        <f t="array" aca="1" ref="L1641" ca="1">IF(Tabela2[[#This Row],[PORTO]]=Tabela2[[#This Row],[DESTINO]],0,erro)</f>
        <v>#NAME?</v>
      </c>
      <c r="N1641">
        <f t="shared" ca="1" si="207"/>
        <v>0</v>
      </c>
      <c r="O1641">
        <f t="shared" ca="1" si="208"/>
        <v>9</v>
      </c>
      <c r="P1641">
        <f t="shared" ca="1" si="209"/>
        <v>1</v>
      </c>
      <c r="Q1641">
        <f t="shared" ca="1" si="205"/>
        <v>27</v>
      </c>
      <c r="R1641">
        <f t="shared" ca="1" si="206"/>
        <v>19</v>
      </c>
    </row>
    <row r="1642" spans="1:18">
      <c r="A1642">
        <f ca="1">VLOOKUP(O1642,Tabela3[],2,0)</f>
        <v>2008</v>
      </c>
      <c r="B1642" t="str">
        <f ca="1">VLOOKUP(P1642,Tabela3[],4,0)</f>
        <v>MAIO</v>
      </c>
      <c r="C1642" t="str">
        <f ca="1">VLOOKUP(Q1642,Tabela3[],5,0)</f>
        <v>Coréia do Sul</v>
      </c>
      <c r="D1642" t="str">
        <f ca="1">VLOOKUP(Q1642,Tabela3[],3,0)</f>
        <v>Samsung</v>
      </c>
      <c r="E1642" t="str">
        <f ca="1">IF(R1642=Q1642, (VLOOKUP(P1642+1,Tabela3[],5,0)),VLOOKUP(R1642,Tabela3[],5,0))</f>
        <v>Alemanha</v>
      </c>
      <c r="F1642" s="1">
        <f t="shared" ca="1" si="202"/>
        <v>39557</v>
      </c>
      <c r="G1642" s="1">
        <f t="shared" ca="1" si="203"/>
        <v>39560.659254583341</v>
      </c>
      <c r="H1642">
        <f t="shared" ca="1" si="204"/>
        <v>0</v>
      </c>
      <c r="I1642" t="str">
        <f ca="1">VLOOKUP(Q1642,Tabela3[],9,1)</f>
        <v>HMM Rotterdam</v>
      </c>
      <c r="J1642" t="str">
        <f ca="1">VLOOKUP(Q1642,Tabela3[],11,0)</f>
        <v>Neo QLED 8k 75"</v>
      </c>
      <c r="K1642" t="str">
        <f ca="1">VLOOKUP(Q1642,Tabela3[],10,0)</f>
        <v>Eletrônicos</v>
      </c>
      <c r="L1642" t="e" cm="1">
        <f t="array" aca="1" ref="L1642" ca="1">IF(Tabela2[[#This Row],[PORTO]]=Tabela2[[#This Row],[DESTINO]],0,erro)</f>
        <v>#NAME?</v>
      </c>
      <c r="N1642">
        <f t="shared" ca="1" si="207"/>
        <v>500</v>
      </c>
      <c r="O1642">
        <f t="shared" ca="1" si="208"/>
        <v>8</v>
      </c>
      <c r="P1642">
        <f t="shared" ca="1" si="209"/>
        <v>4</v>
      </c>
      <c r="Q1642">
        <f t="shared" ca="1" si="205"/>
        <v>12</v>
      </c>
      <c r="R1642">
        <f t="shared" ca="1" si="206"/>
        <v>6</v>
      </c>
    </row>
    <row r="1643" spans="1:18">
      <c r="A1643">
        <f ca="1">VLOOKUP(O1643,Tabela3[],2,0)</f>
        <v>2005</v>
      </c>
      <c r="B1643" t="str">
        <f ca="1">VLOOKUP(P1643,Tabela3[],4,0)</f>
        <v>MARÇO</v>
      </c>
      <c r="C1643" t="str">
        <f ca="1">VLOOKUP(Q1643,Tabela3[],5,0)</f>
        <v>Estados Unidos</v>
      </c>
      <c r="D1643" t="str">
        <f ca="1">VLOOKUP(Q1643,Tabela3[],3,0)</f>
        <v>Amazon</v>
      </c>
      <c r="E1643" t="str">
        <f ca="1">IF(R1643=Q1643, (VLOOKUP(P1643+1,Tabela3[],5,0)),VLOOKUP(R1643,Tabela3[],5,0))</f>
        <v>China</v>
      </c>
      <c r="F1643" s="1">
        <f t="shared" ca="1" si="202"/>
        <v>38394</v>
      </c>
      <c r="G1643" s="1">
        <f t="shared" ca="1" si="203"/>
        <v>38400.015647944892</v>
      </c>
      <c r="H1643">
        <f t="shared" ca="1" si="204"/>
        <v>1</v>
      </c>
      <c r="I1643" t="str">
        <f ca="1">VLOOKUP(Q1643,Tabela3[],9,1)</f>
        <v>HMM Algeciras</v>
      </c>
      <c r="J1643" t="str">
        <f ca="1">VLOOKUP(Q1643,Tabela3[],11,0)</f>
        <v>Colchão Baby Light D18</v>
      </c>
      <c r="K1643" t="str">
        <f ca="1">VLOOKUP(Q1643,Tabela3[],10,0)</f>
        <v>Geral</v>
      </c>
      <c r="L1643" t="e" cm="1">
        <f t="array" aca="1" ref="L1643" ca="1">IF(Tabela2[[#This Row],[PORTO]]=Tabela2[[#This Row],[DESTINO]],0,erro)</f>
        <v>#NAME?</v>
      </c>
      <c r="N1643">
        <f t="shared" ca="1" si="207"/>
        <v>1000</v>
      </c>
      <c r="O1643">
        <f t="shared" ca="1" si="208"/>
        <v>5</v>
      </c>
      <c r="P1643">
        <f t="shared" ca="1" si="209"/>
        <v>2</v>
      </c>
      <c r="Q1643">
        <f t="shared" ca="1" si="205"/>
        <v>4</v>
      </c>
      <c r="R1643">
        <f t="shared" ca="1" si="206"/>
        <v>1</v>
      </c>
    </row>
    <row r="1644" spans="1:18">
      <c r="A1644">
        <f ca="1">VLOOKUP(O1644,Tabela3[],2,0)</f>
        <v>2008</v>
      </c>
      <c r="B1644" t="str">
        <f ca="1">VLOOKUP(P1644,Tabela3[],4,0)</f>
        <v>ABRIL</v>
      </c>
      <c r="C1644" t="str">
        <f ca="1">VLOOKUP(Q1644,Tabela3[],5,0)</f>
        <v>Holanda</v>
      </c>
      <c r="D1644" t="str">
        <f ca="1">VLOOKUP(Q1644,Tabela3[],3,0)</f>
        <v>Shell</v>
      </c>
      <c r="E1644" t="str">
        <f ca="1">IF(R1644=Q1644, (VLOOKUP(P1644+1,Tabela3[],5,0)),VLOOKUP(R1644,Tabela3[],5,0))</f>
        <v>Holanda</v>
      </c>
      <c r="F1644" s="1">
        <f t="shared" ca="1" si="202"/>
        <v>39516</v>
      </c>
      <c r="G1644" s="1">
        <f t="shared" ca="1" si="203"/>
        <v>39522.217892690336</v>
      </c>
      <c r="H1644">
        <f t="shared" ca="1" si="204"/>
        <v>0</v>
      </c>
      <c r="I1644" t="str">
        <f ca="1">VLOOKUP(Q1644,Tabela3[],9,1)</f>
        <v>AbQaiq</v>
      </c>
      <c r="J1644" t="str">
        <f ca="1">VLOOKUP(Q1644,Tabela3[],11,0)</f>
        <v>Petróleo Bruto</v>
      </c>
      <c r="K1644" t="str">
        <f ca="1">VLOOKUP(Q1644,Tabela3[],10,0)</f>
        <v>Petróleo</v>
      </c>
      <c r="L1644" cm="1">
        <f t="array" aca="1" ref="L1644" ca="1">IF(Tabela2[[#This Row],[PORTO]]=Tabela2[[#This Row],[DESTINO]],0,erro)</f>
        <v>0</v>
      </c>
      <c r="N1644">
        <f t="shared" ca="1" si="207"/>
        <v>71000</v>
      </c>
      <c r="O1644">
        <f t="shared" ca="1" si="208"/>
        <v>8</v>
      </c>
      <c r="P1644">
        <f t="shared" ca="1" si="209"/>
        <v>3</v>
      </c>
      <c r="Q1644">
        <f t="shared" ca="1" si="205"/>
        <v>17</v>
      </c>
      <c r="R1644">
        <f t="shared" ca="1" si="206"/>
        <v>16</v>
      </c>
    </row>
    <row r="1645" spans="1:18">
      <c r="A1645">
        <f ca="1">VLOOKUP(O1645,Tabela3[],2,0)</f>
        <v>2007</v>
      </c>
      <c r="B1645" t="str">
        <f ca="1">VLOOKUP(P1645,Tabela3[],4,0)</f>
        <v>JANEIRO</v>
      </c>
      <c r="C1645" t="str">
        <f ca="1">VLOOKUP(Q1645,Tabela3[],5,0)</f>
        <v>Brasil</v>
      </c>
      <c r="D1645" t="str">
        <f ca="1">VLOOKUP(Q1645,Tabela3[],3,0)</f>
        <v>VALE</v>
      </c>
      <c r="E1645" t="str">
        <f ca="1">IF(R1645=Q1645, (VLOOKUP(P1645+1,Tabela3[],5,0)),VLOOKUP(R1645,Tabela3[],5,0))</f>
        <v>Itália</v>
      </c>
      <c r="F1645" s="1">
        <f t="shared" ca="1" si="202"/>
        <v>39096</v>
      </c>
      <c r="G1645" s="1">
        <f t="shared" ca="1" si="203"/>
        <v>39102.163434491486</v>
      </c>
      <c r="H1645">
        <f t="shared" ca="1" si="204"/>
        <v>1</v>
      </c>
      <c r="I1645" t="str">
        <f ca="1">VLOOKUP(Q1645,Tabela3[],9,1)</f>
        <v>Lan Hua Hai</v>
      </c>
      <c r="J1645" t="str">
        <f ca="1">VLOOKUP(Q1645,Tabela3[],11,0)</f>
        <v>Bauxita</v>
      </c>
      <c r="K1645" t="str">
        <f ca="1">VLOOKUP(Q1645,Tabela3[],10,0)</f>
        <v>Minério</v>
      </c>
      <c r="L1645" t="e" cm="1">
        <f t="array" aca="1" ref="L1645" ca="1">IF(Tabela2[[#This Row],[PORTO]]=Tabela2[[#This Row],[DESTINO]],0,erro)</f>
        <v>#NAME?</v>
      </c>
      <c r="N1645">
        <f t="shared" ca="1" si="207"/>
        <v>0</v>
      </c>
      <c r="O1645">
        <f t="shared" ca="1" si="208"/>
        <v>7</v>
      </c>
      <c r="P1645">
        <f t="shared" ca="1" si="209"/>
        <v>0</v>
      </c>
      <c r="Q1645">
        <f t="shared" ca="1" si="205"/>
        <v>28</v>
      </c>
      <c r="R1645">
        <f t="shared" ca="1" si="206"/>
        <v>19</v>
      </c>
    </row>
    <row r="1646" spans="1:18">
      <c r="A1646">
        <f ca="1">VLOOKUP(O1646,Tabela3[],2,0)</f>
        <v>2000</v>
      </c>
      <c r="B1646" t="str">
        <f ca="1">VLOOKUP(P1646,Tabela3[],4,0)</f>
        <v>MARÇO</v>
      </c>
      <c r="C1646" t="str">
        <f ca="1">VLOOKUP(Q1646,Tabela3[],5,0)</f>
        <v>Estados Unidos</v>
      </c>
      <c r="D1646" t="str">
        <f ca="1">VLOOKUP(Q1646,Tabela3[],3,0)</f>
        <v>Amazon</v>
      </c>
      <c r="E1646" t="str">
        <f ca="1">IF(R1646=Q1646, (VLOOKUP(P1646+1,Tabela3[],5,0)),VLOOKUP(R1646,Tabela3[],5,0))</f>
        <v>China</v>
      </c>
      <c r="F1646" s="1">
        <f t="shared" ca="1" si="202"/>
        <v>36575</v>
      </c>
      <c r="G1646" s="1">
        <f t="shared" ca="1" si="203"/>
        <v>36577.222250839528</v>
      </c>
      <c r="H1646">
        <f t="shared" ca="1" si="204"/>
        <v>0</v>
      </c>
      <c r="I1646" t="str">
        <f ca="1">VLOOKUP(Q1646,Tabela3[],9,1)</f>
        <v>HMM Algeciras</v>
      </c>
      <c r="J1646" t="str">
        <f ca="1">VLOOKUP(Q1646,Tabela3[],11,0)</f>
        <v>Escrivaninha Trevalla</v>
      </c>
      <c r="K1646" t="str">
        <f ca="1">VLOOKUP(Q1646,Tabela3[],10,0)</f>
        <v>Geral</v>
      </c>
      <c r="L1646" t="e" cm="1">
        <f t="array" aca="1" ref="L1646" ca="1">IF(Tabela2[[#This Row],[PORTO]]=Tabela2[[#This Row],[DESTINO]],0,erro)</f>
        <v>#NAME?</v>
      </c>
      <c r="N1646">
        <f t="shared" ca="1" si="207"/>
        <v>5000</v>
      </c>
      <c r="O1646">
        <f t="shared" ca="1" si="208"/>
        <v>0</v>
      </c>
      <c r="P1646">
        <f t="shared" ca="1" si="209"/>
        <v>2</v>
      </c>
      <c r="Q1646">
        <f t="shared" ca="1" si="205"/>
        <v>3</v>
      </c>
      <c r="R1646">
        <f t="shared" ca="1" si="206"/>
        <v>2</v>
      </c>
    </row>
    <row r="1647" spans="1:18">
      <c r="A1647">
        <f ca="1">VLOOKUP(O1647,Tabela3[],2,0)</f>
        <v>2000</v>
      </c>
      <c r="B1647" t="str">
        <f ca="1">VLOOKUP(P1647,Tabela3[],4,0)</f>
        <v>NOVEMBRO</v>
      </c>
      <c r="C1647" t="str">
        <f ca="1">VLOOKUP(Q1647,Tabela3[],5,0)</f>
        <v>Coréia do Sul</v>
      </c>
      <c r="D1647" t="str">
        <f ca="1">VLOOKUP(Q1647,Tabela3[],3,0)</f>
        <v>Samsung</v>
      </c>
      <c r="E1647" t="str">
        <f ca="1">IF(R1647=Q1647, (VLOOKUP(P1647+1,Tabela3[],5,0)),VLOOKUP(R1647,Tabela3[],5,0))</f>
        <v>Reino Unido</v>
      </c>
      <c r="F1647" s="1">
        <f t="shared" ca="1" si="202"/>
        <v>36817</v>
      </c>
      <c r="G1647" s="1">
        <f t="shared" ca="1" si="203"/>
        <v>36822.492569394773</v>
      </c>
      <c r="H1647">
        <f t="shared" ca="1" si="204"/>
        <v>1</v>
      </c>
      <c r="I1647" t="str">
        <f ca="1">VLOOKUP(Q1647,Tabela3[],9,1)</f>
        <v>HMM Rotterdam</v>
      </c>
      <c r="J1647" t="str">
        <f ca="1">VLOOKUP(Q1647,Tabela3[],11,0)</f>
        <v>Neo QLED 8k 75"</v>
      </c>
      <c r="K1647" t="str">
        <f ca="1">VLOOKUP(Q1647,Tabela3[],10,0)</f>
        <v>Eletrônicos</v>
      </c>
      <c r="L1647" t="e" cm="1">
        <f t="array" aca="1" ref="L1647" ca="1">IF(Tabela2[[#This Row],[PORTO]]=Tabela2[[#This Row],[DESTINO]],0,erro)</f>
        <v>#NAME?</v>
      </c>
      <c r="N1647">
        <f t="shared" ca="1" si="207"/>
        <v>1500</v>
      </c>
      <c r="O1647">
        <f t="shared" ca="1" si="208"/>
        <v>0</v>
      </c>
      <c r="P1647">
        <f t="shared" ca="1" si="209"/>
        <v>10</v>
      </c>
      <c r="Q1647">
        <f t="shared" ca="1" si="205"/>
        <v>12</v>
      </c>
      <c r="R1647">
        <f t="shared" ca="1" si="206"/>
        <v>24</v>
      </c>
    </row>
    <row r="1648" spans="1:18">
      <c r="A1648">
        <f ca="1">VLOOKUP(O1648,Tabela3[],2,0)</f>
        <v>2003</v>
      </c>
      <c r="B1648" t="str">
        <f ca="1">VLOOKUP(P1648,Tabela3[],4,0)</f>
        <v>MARÇO</v>
      </c>
      <c r="C1648" t="str">
        <f ca="1">VLOOKUP(Q1648,Tabela3[],5,0)</f>
        <v>Brasil</v>
      </c>
      <c r="D1648" t="str">
        <f ca="1">VLOOKUP(Q1648,Tabela3[],3,0)</f>
        <v>VALE</v>
      </c>
      <c r="E1648" t="str">
        <f ca="1">IF(R1648=Q1648, (VLOOKUP(P1648+1,Tabela3[],5,0)),VLOOKUP(R1648,Tabela3[],5,0))</f>
        <v>Itália</v>
      </c>
      <c r="F1648" s="1">
        <f t="shared" ca="1" si="202"/>
        <v>37655</v>
      </c>
      <c r="G1648" s="1">
        <f t="shared" ca="1" si="203"/>
        <v>37661.235149609398</v>
      </c>
      <c r="H1648">
        <f t="shared" ca="1" si="204"/>
        <v>0</v>
      </c>
      <c r="I1648" t="str">
        <f ca="1">VLOOKUP(Q1648,Tabela3[],9,1)</f>
        <v>Lan Hua Hai</v>
      </c>
      <c r="J1648" t="str">
        <f ca="1">VLOOKUP(Q1648,Tabela3[],11,0)</f>
        <v>Minério de Ferro</v>
      </c>
      <c r="K1648" t="str">
        <f ca="1">VLOOKUP(Q1648,Tabela3[],10,0)</f>
        <v>Minério</v>
      </c>
      <c r="L1648" t="e" cm="1">
        <f t="array" aca="1" ref="L1648" ca="1">IF(Tabela2[[#This Row],[PORTO]]=Tabela2[[#This Row],[DESTINO]],0,erro)</f>
        <v>#NAME?</v>
      </c>
      <c r="N1648">
        <f t="shared" ca="1" si="207"/>
        <v>0</v>
      </c>
      <c r="O1648">
        <f t="shared" ca="1" si="208"/>
        <v>3</v>
      </c>
      <c r="P1648">
        <f t="shared" ca="1" si="209"/>
        <v>2</v>
      </c>
      <c r="Q1648">
        <f t="shared" ca="1" si="205"/>
        <v>27</v>
      </c>
      <c r="R1648">
        <f t="shared" ca="1" si="206"/>
        <v>20</v>
      </c>
    </row>
    <row r="1649" spans="1:18">
      <c r="A1649">
        <f ca="1">VLOOKUP(O1649,Tabela3[],2,0)</f>
        <v>2008</v>
      </c>
      <c r="B1649" t="str">
        <f ca="1">VLOOKUP(P1649,Tabela3[],4,0)</f>
        <v>DEZEMBRO</v>
      </c>
      <c r="C1649" t="str">
        <f ca="1">VLOOKUP(Q1649,Tabela3[],5,0)</f>
        <v>Estados Unidos</v>
      </c>
      <c r="D1649" t="str">
        <f ca="1">VLOOKUP(Q1649,Tabela3[],3,0)</f>
        <v>Amazon</v>
      </c>
      <c r="E1649" t="str">
        <f ca="1">IF(R1649=Q1649, (VLOOKUP(P1649+1,Tabela3[],5,0)),VLOOKUP(R1649,Tabela3[],5,0))</f>
        <v>Reino Unido</v>
      </c>
      <c r="F1649" s="1">
        <f t="shared" ca="1" si="202"/>
        <v>39772</v>
      </c>
      <c r="G1649" s="1">
        <f t="shared" ca="1" si="203"/>
        <v>39778.009423377625</v>
      </c>
      <c r="H1649">
        <f t="shared" ca="1" si="204"/>
        <v>0</v>
      </c>
      <c r="I1649" t="str">
        <f ca="1">VLOOKUP(Q1649,Tabela3[],9,1)</f>
        <v>HMM Algeciras</v>
      </c>
      <c r="J1649" t="str">
        <f ca="1">VLOOKUP(Q1649,Tabela3[],11,0)</f>
        <v>Colchão Baby Light D18</v>
      </c>
      <c r="K1649" t="str">
        <f ca="1">VLOOKUP(Q1649,Tabela3[],10,0)</f>
        <v>Geral</v>
      </c>
      <c r="L1649" t="e" cm="1">
        <f t="array" aca="1" ref="L1649" ca="1">IF(Tabela2[[#This Row],[PORTO]]=Tabela2[[#This Row],[DESTINO]],0,erro)</f>
        <v>#NAME?</v>
      </c>
      <c r="N1649">
        <f t="shared" ca="1" si="207"/>
        <v>1000</v>
      </c>
      <c r="O1649">
        <f t="shared" ca="1" si="208"/>
        <v>8</v>
      </c>
      <c r="P1649">
        <f t="shared" ca="1" si="209"/>
        <v>11</v>
      </c>
      <c r="Q1649">
        <f t="shared" ca="1" si="205"/>
        <v>4</v>
      </c>
      <c r="R1649">
        <f t="shared" ca="1" si="206"/>
        <v>24</v>
      </c>
    </row>
    <row r="1650" spans="1:18">
      <c r="A1650">
        <f ca="1">VLOOKUP(O1650,Tabela3[],2,0)</f>
        <v>2009</v>
      </c>
      <c r="B1650" t="str">
        <f ca="1">VLOOKUP(P1650,Tabela3[],4,0)</f>
        <v>DEZEMBRO</v>
      </c>
      <c r="C1650" t="str">
        <f ca="1">VLOOKUP(Q1650,Tabela3[],5,0)</f>
        <v>França</v>
      </c>
      <c r="D1650" t="str">
        <f ca="1">VLOOKUP(Q1650,Tabela3[],3,0)</f>
        <v> LVMH</v>
      </c>
      <c r="E1650" t="str">
        <f ca="1">IF(R1650=Q1650, (VLOOKUP(P1650+1,Tabela3[],5,0)),VLOOKUP(R1650,Tabela3[],5,0))</f>
        <v>Japão</v>
      </c>
      <c r="F1650" s="1">
        <f t="shared" ca="1" si="202"/>
        <v>40135</v>
      </c>
      <c r="G1650" s="1">
        <f t="shared" ca="1" si="203"/>
        <v>40141.681661799434</v>
      </c>
      <c r="H1650">
        <f t="shared" ca="1" si="204"/>
        <v>0</v>
      </c>
      <c r="I1650" t="str">
        <f ca="1">VLOOKUP(Q1650,Tabela3[],9,1)</f>
        <v>Emma Maersk</v>
      </c>
      <c r="J1650" t="str">
        <f ca="1">VLOOKUP(Q1650,Tabela3[],11,0)</f>
        <v>Clos Des Lambrys</v>
      </c>
      <c r="K1650" t="str">
        <f ca="1">VLOOKUP(Q1650,Tabela3[],10,0)</f>
        <v>Tecido</v>
      </c>
      <c r="L1650" t="e" cm="1">
        <f t="array" aca="1" ref="L1650" ca="1">IF(Tabela2[[#This Row],[PORTO]]=Tabela2[[#This Row],[DESTINO]],0,erro)</f>
        <v>#NAME?</v>
      </c>
      <c r="N1650">
        <f t="shared" ca="1" si="207"/>
        <v>21000</v>
      </c>
      <c r="O1650">
        <f t="shared" ca="1" si="208"/>
        <v>9</v>
      </c>
      <c r="P1650">
        <f t="shared" ca="1" si="209"/>
        <v>11</v>
      </c>
      <c r="Q1650">
        <f t="shared" ca="1" si="205"/>
        <v>21</v>
      </c>
      <c r="R1650">
        <f t="shared" ca="1" si="206"/>
        <v>11</v>
      </c>
    </row>
    <row r="1651" spans="1:18">
      <c r="A1651">
        <f ca="1">VLOOKUP(O1651,Tabela3[],2,0)</f>
        <v>2006</v>
      </c>
      <c r="B1651" t="str">
        <f ca="1">VLOOKUP(P1651,Tabela3[],4,0)</f>
        <v>AGOSTO</v>
      </c>
      <c r="C1651" t="str">
        <f ca="1">VLOOKUP(Q1651,Tabela3[],5,0)</f>
        <v>Brasil</v>
      </c>
      <c r="D1651" t="str">
        <f ca="1">VLOOKUP(Q1651,Tabela3[],3,0)</f>
        <v>VALE</v>
      </c>
      <c r="E1651" t="str">
        <f ca="1">IF(R1651=Q1651, (VLOOKUP(P1651+1,Tabela3[],5,0)),VLOOKUP(R1651,Tabela3[],5,0))</f>
        <v>Alemanha</v>
      </c>
      <c r="F1651" s="1">
        <f t="shared" ca="1" si="202"/>
        <v>38902</v>
      </c>
      <c r="G1651" s="1">
        <f t="shared" ca="1" si="203"/>
        <v>38907.796813447065</v>
      </c>
      <c r="H1651">
        <f t="shared" ca="1" si="204"/>
        <v>1</v>
      </c>
      <c r="I1651" t="str">
        <f ca="1">VLOOKUP(Q1651,Tabela3[],9,1)</f>
        <v>Lan Hua Hai</v>
      </c>
      <c r="J1651" t="str">
        <f ca="1">VLOOKUP(Q1651,Tabela3[],11,0)</f>
        <v>Bauxita</v>
      </c>
      <c r="K1651" t="str">
        <f ca="1">VLOOKUP(Q1651,Tabela3[],10,0)</f>
        <v>Minério</v>
      </c>
      <c r="L1651" t="e" cm="1">
        <f t="array" aca="1" ref="L1651" ca="1">IF(Tabela2[[#This Row],[PORTO]]=Tabela2[[#This Row],[DESTINO]],0,erro)</f>
        <v>#NAME?</v>
      </c>
      <c r="N1651">
        <f t="shared" ca="1" si="207"/>
        <v>0</v>
      </c>
      <c r="O1651">
        <f t="shared" ca="1" si="208"/>
        <v>6</v>
      </c>
      <c r="P1651">
        <f t="shared" ca="1" si="209"/>
        <v>7</v>
      </c>
      <c r="Q1651">
        <f t="shared" ca="1" si="205"/>
        <v>28</v>
      </c>
      <c r="R1651">
        <f t="shared" ca="1" si="206"/>
        <v>7</v>
      </c>
    </row>
    <row r="1652" spans="1:18">
      <c r="A1652">
        <f ca="1">VLOOKUP(O1652,Tabela3[],2,0)</f>
        <v>2000</v>
      </c>
      <c r="B1652" t="str">
        <f ca="1">VLOOKUP(P1652,Tabela3[],4,0)</f>
        <v>JUNHO</v>
      </c>
      <c r="C1652" t="str">
        <f ca="1">VLOOKUP(Q1652,Tabela3[],5,0)</f>
        <v>Coréia do Sul</v>
      </c>
      <c r="D1652" t="str">
        <f ca="1">VLOOKUP(Q1652,Tabela3[],3,0)</f>
        <v>Samsung</v>
      </c>
      <c r="E1652" t="str">
        <f ca="1">IF(R1652=Q1652, (VLOOKUP(P1652+1,Tabela3[],5,0)),VLOOKUP(R1652,Tabela3[],5,0))</f>
        <v>Coréia do Sul</v>
      </c>
      <c r="F1652" s="1">
        <f t="shared" ca="1" si="202"/>
        <v>36649</v>
      </c>
      <c r="G1652" s="1">
        <f t="shared" ca="1" si="203"/>
        <v>36656.957827935512</v>
      </c>
      <c r="H1652">
        <f t="shared" ca="1" si="204"/>
        <v>0</v>
      </c>
      <c r="I1652" t="str">
        <f ca="1">VLOOKUP(Q1652,Tabela3[],9,1)</f>
        <v>HMM Rotterdam</v>
      </c>
      <c r="J1652" t="str">
        <f ca="1">VLOOKUP(Q1652,Tabela3[],11,0)</f>
        <v>QLED 4k 75"</v>
      </c>
      <c r="K1652" t="str">
        <f ca="1">VLOOKUP(Q1652,Tabela3[],10,0)</f>
        <v>Eletrônicos</v>
      </c>
      <c r="L1652" cm="1">
        <f t="array" aca="1" ref="L1652" ca="1">IF(Tabela2[[#This Row],[PORTO]]=Tabela2[[#This Row],[DESTINO]],0,erro)</f>
        <v>0</v>
      </c>
      <c r="N1652">
        <f t="shared" ca="1" si="207"/>
        <v>1000</v>
      </c>
      <c r="O1652">
        <f t="shared" ca="1" si="208"/>
        <v>0</v>
      </c>
      <c r="P1652">
        <f t="shared" ca="1" si="209"/>
        <v>5</v>
      </c>
      <c r="Q1652">
        <f t="shared" ca="1" si="205"/>
        <v>13</v>
      </c>
      <c r="R1652">
        <f t="shared" ca="1" si="206"/>
        <v>12</v>
      </c>
    </row>
    <row r="1653" spans="1:18">
      <c r="A1653">
        <f ca="1">VLOOKUP(O1653,Tabela3[],2,0)</f>
        <v>2009</v>
      </c>
      <c r="B1653" t="str">
        <f ca="1">VLOOKUP(P1653,Tabela3[],4,0)</f>
        <v>JANEIRO</v>
      </c>
      <c r="C1653" t="str">
        <f ca="1">VLOOKUP(Q1653,Tabela3[],5,0)</f>
        <v>China</v>
      </c>
      <c r="D1653" t="str">
        <f ca="1">VLOOKUP(Q1653,Tabela3[],3,0)</f>
        <v>Alibaba Group</v>
      </c>
      <c r="E1653" t="str">
        <f ca="1">IF(R1653=Q1653, (VLOOKUP(P1653+1,Tabela3[],5,0)),VLOOKUP(R1653,Tabela3[],5,0))</f>
        <v>Coréia do Sul</v>
      </c>
      <c r="F1653" s="1">
        <f t="shared" ca="1" si="202"/>
        <v>39827</v>
      </c>
      <c r="G1653" s="1">
        <f t="shared" ca="1" si="203"/>
        <v>39834.235339374965</v>
      </c>
      <c r="H1653">
        <f t="shared" ca="1" si="204"/>
        <v>0</v>
      </c>
      <c r="I1653" t="str">
        <f ca="1">VLOOKUP(Q1653,Tabela3[],9,1)</f>
        <v>HMM St Petersburg</v>
      </c>
      <c r="J1653" t="str">
        <f ca="1">VLOOKUP(Q1653,Tabela3[],11,0)</f>
        <v>Serração Portatil</v>
      </c>
      <c r="K1653" t="str">
        <f ca="1">VLOOKUP(Q1653,Tabela3[],10,0)</f>
        <v>Maquinário</v>
      </c>
      <c r="L1653" t="e" cm="1">
        <f t="array" aca="1" ref="L1653" ca="1">IF(Tabela2[[#This Row],[PORTO]]=Tabela2[[#This Row],[DESTINO]],0,erro)</f>
        <v>#NAME?</v>
      </c>
      <c r="N1653">
        <f t="shared" ca="1" si="207"/>
        <v>30</v>
      </c>
      <c r="O1653">
        <f t="shared" ca="1" si="208"/>
        <v>9</v>
      </c>
      <c r="P1653">
        <f t="shared" ca="1" si="209"/>
        <v>0</v>
      </c>
      <c r="Q1653">
        <f t="shared" ca="1" si="205"/>
        <v>0</v>
      </c>
      <c r="R1653">
        <f t="shared" ca="1" si="206"/>
        <v>13</v>
      </c>
    </row>
    <row r="1654" spans="1:18">
      <c r="A1654">
        <f ca="1">VLOOKUP(O1654,Tabela3[],2,0)</f>
        <v>2007</v>
      </c>
      <c r="B1654" t="str">
        <f ca="1">VLOOKUP(P1654,Tabela3[],4,0)</f>
        <v>DEZEMBRO</v>
      </c>
      <c r="C1654" t="str">
        <f ca="1">VLOOKUP(Q1654,Tabela3[],5,0)</f>
        <v>Brasil</v>
      </c>
      <c r="D1654" t="str">
        <f ca="1">VLOOKUP(Q1654,Tabela3[],3,0)</f>
        <v>VALE</v>
      </c>
      <c r="E1654" t="str">
        <f ca="1">IF(R1654=Q1654, (VLOOKUP(P1654+1,Tabela3[],5,0)),VLOOKUP(R1654,Tabela3[],5,0))</f>
        <v>França</v>
      </c>
      <c r="F1654" s="1">
        <f t="shared" ca="1" si="202"/>
        <v>39386</v>
      </c>
      <c r="G1654" s="1">
        <f t="shared" ca="1" si="203"/>
        <v>39393.665854010069</v>
      </c>
      <c r="H1654">
        <f t="shared" ca="1" si="204"/>
        <v>0</v>
      </c>
      <c r="I1654" t="str">
        <f ca="1">VLOOKUP(Q1654,Tabela3[],9,1)</f>
        <v>Lan Hua Hai</v>
      </c>
      <c r="J1654" t="str">
        <f ca="1">VLOOKUP(Q1654,Tabela3[],11,0)</f>
        <v>Bauxita</v>
      </c>
      <c r="K1654" t="str">
        <f ca="1">VLOOKUP(Q1654,Tabela3[],10,0)</f>
        <v>Minério</v>
      </c>
      <c r="L1654" t="e" cm="1">
        <f t="array" aca="1" ref="L1654" ca="1">IF(Tabela2[[#This Row],[PORTO]]=Tabela2[[#This Row],[DESTINO]],0,erro)</f>
        <v>#NAME?</v>
      </c>
      <c r="N1654">
        <f t="shared" ca="1" si="207"/>
        <v>0</v>
      </c>
      <c r="O1654">
        <f t="shared" ca="1" si="208"/>
        <v>7</v>
      </c>
      <c r="P1654">
        <f t="shared" ca="1" si="209"/>
        <v>11</v>
      </c>
      <c r="Q1654">
        <f t="shared" ca="1" si="205"/>
        <v>28</v>
      </c>
      <c r="R1654">
        <f t="shared" ca="1" si="206"/>
        <v>23</v>
      </c>
    </row>
    <row r="1655" spans="1:18">
      <c r="A1655">
        <f ca="1">VLOOKUP(O1655,Tabela3[],2,0)</f>
        <v>2004</v>
      </c>
      <c r="B1655" t="str">
        <f ca="1">VLOOKUP(P1655,Tabela3[],4,0)</f>
        <v>JANEIRO</v>
      </c>
      <c r="C1655" t="str">
        <f ca="1">VLOOKUP(Q1655,Tabela3[],5,0)</f>
        <v>França</v>
      </c>
      <c r="D1655" t="str">
        <f ca="1">VLOOKUP(Q1655,Tabela3[],3,0)</f>
        <v> LVMH</v>
      </c>
      <c r="E1655" t="str">
        <f ca="1">IF(R1655=Q1655, (VLOOKUP(P1655+1,Tabela3[],5,0)),VLOOKUP(R1655,Tabela3[],5,0))</f>
        <v>Alemanha</v>
      </c>
      <c r="F1655" s="1">
        <f t="shared" ca="1" si="202"/>
        <v>37987</v>
      </c>
      <c r="G1655" s="1">
        <f t="shared" ca="1" si="203"/>
        <v>37992.589198658527</v>
      </c>
      <c r="H1655">
        <f t="shared" ca="1" si="204"/>
        <v>1</v>
      </c>
      <c r="I1655" t="str">
        <f ca="1">VLOOKUP(Q1655,Tabela3[],9,1)</f>
        <v>Emma Maersk</v>
      </c>
      <c r="J1655" t="str">
        <f ca="1">VLOOKUP(Q1655,Tabela3[],11,0)</f>
        <v>Louis Vuitton</v>
      </c>
      <c r="K1655" t="str">
        <f ca="1">VLOOKUP(Q1655,Tabela3[],10,0)</f>
        <v>Tecido</v>
      </c>
      <c r="L1655" t="e" cm="1">
        <f t="array" aca="1" ref="L1655" ca="1">IF(Tabela2[[#This Row],[PORTO]]=Tabela2[[#This Row],[DESTINO]],0,erro)</f>
        <v>#NAME?</v>
      </c>
      <c r="N1655">
        <f t="shared" ca="1" si="207"/>
        <v>44000</v>
      </c>
      <c r="O1655">
        <f t="shared" ca="1" si="208"/>
        <v>4</v>
      </c>
      <c r="P1655">
        <f t="shared" ca="1" si="209"/>
        <v>0</v>
      </c>
      <c r="Q1655">
        <f t="shared" ca="1" si="205"/>
        <v>22</v>
      </c>
      <c r="R1655">
        <f t="shared" ca="1" si="206"/>
        <v>7</v>
      </c>
    </row>
    <row r="1656" spans="1:18">
      <c r="A1656">
        <f ca="1">VLOOKUP(O1656,Tabela3[],2,0)</f>
        <v>2006</v>
      </c>
      <c r="B1656" t="str">
        <f ca="1">VLOOKUP(P1656,Tabela3[],4,0)</f>
        <v>JANEIRO</v>
      </c>
      <c r="C1656" t="str">
        <f ca="1">VLOOKUP(Q1656,Tabela3[],5,0)</f>
        <v>Canadá</v>
      </c>
      <c r="D1656" t="str">
        <f ca="1">VLOOKUP(Q1656,Tabela3[],3,0)</f>
        <v>Shopify</v>
      </c>
      <c r="E1656" t="str">
        <f ca="1">IF(R1656=Q1656, (VLOOKUP(P1656+1,Tabela3[],5,0)),VLOOKUP(R1656,Tabela3[],5,0))</f>
        <v>Itália</v>
      </c>
      <c r="F1656" s="1">
        <f t="shared" ca="1" si="202"/>
        <v>38731</v>
      </c>
      <c r="G1656" s="1">
        <f t="shared" ca="1" si="203"/>
        <v>38732.092204177621</v>
      </c>
      <c r="H1656">
        <f t="shared" ca="1" si="204"/>
        <v>0</v>
      </c>
      <c r="I1656" t="str">
        <f ca="1">VLOOKUP(Q1656,Tabela3[],9,1)</f>
        <v>HMM Southampton</v>
      </c>
      <c r="J1656" t="str">
        <f ca="1">VLOOKUP(Q1656,Tabela3[],11,0)</f>
        <v>NONA</v>
      </c>
      <c r="K1656" t="str">
        <f ca="1">VLOOKUP(Q1656,Tabela3[],10,0)</f>
        <v>Bebida</v>
      </c>
      <c r="L1656" t="e" cm="1">
        <f t="array" aca="1" ref="L1656" ca="1">IF(Tabela2[[#This Row],[PORTO]]=Tabela2[[#This Row],[DESTINO]],0,erro)</f>
        <v>#NAME?</v>
      </c>
      <c r="N1656">
        <f t="shared" ca="1" si="207"/>
        <v>0</v>
      </c>
      <c r="O1656">
        <f t="shared" ca="1" si="208"/>
        <v>6</v>
      </c>
      <c r="P1656">
        <f t="shared" ca="1" si="209"/>
        <v>0</v>
      </c>
      <c r="Q1656">
        <f t="shared" ca="1" si="205"/>
        <v>34</v>
      </c>
      <c r="R1656">
        <f t="shared" ca="1" si="206"/>
        <v>18</v>
      </c>
    </row>
    <row r="1657" spans="1:18">
      <c r="A1657">
        <f ca="1">VLOOKUP(O1657,Tabela3[],2,0)</f>
        <v>2003</v>
      </c>
      <c r="B1657" t="str">
        <f ca="1">VLOOKUP(P1657,Tabela3[],4,0)</f>
        <v>JANEIRO</v>
      </c>
      <c r="C1657" t="str">
        <f ca="1">VLOOKUP(Q1657,Tabela3[],5,0)</f>
        <v>China</v>
      </c>
      <c r="D1657" t="str">
        <f ca="1">VLOOKUP(Q1657,Tabela3[],3,0)</f>
        <v>Alibaba Group</v>
      </c>
      <c r="E1657" t="str">
        <f ca="1">IF(R1657=Q1657, (VLOOKUP(P1657+1,Tabela3[],5,0)),VLOOKUP(R1657,Tabela3[],5,0))</f>
        <v>França</v>
      </c>
      <c r="F1657" s="1">
        <f t="shared" ca="1" si="202"/>
        <v>37979</v>
      </c>
      <c r="G1657" s="1">
        <f t="shared" ca="1" si="203"/>
        <v>37988.288238494948</v>
      </c>
      <c r="H1657">
        <f t="shared" ca="1" si="204"/>
        <v>1</v>
      </c>
      <c r="I1657" t="str">
        <f ca="1">VLOOKUP(Q1657,Tabela3[],9,1)</f>
        <v>HMM St Petersburg</v>
      </c>
      <c r="J1657" t="str">
        <f ca="1">VLOOKUP(Q1657,Tabela3[],11,0)</f>
        <v>Miniescavadeira</v>
      </c>
      <c r="K1657" t="str">
        <f ca="1">VLOOKUP(Q1657,Tabela3[],10,0)</f>
        <v>Maquinário</v>
      </c>
      <c r="L1657" t="e" cm="1">
        <f t="array" aca="1" ref="L1657" ca="1">IF(Tabela2[[#This Row],[PORTO]]=Tabela2[[#This Row],[DESTINO]],0,erro)</f>
        <v>#NAME?</v>
      </c>
      <c r="N1657">
        <f t="shared" ca="1" si="207"/>
        <v>30</v>
      </c>
      <c r="O1657">
        <f t="shared" ca="1" si="208"/>
        <v>3</v>
      </c>
      <c r="P1657">
        <f t="shared" ca="1" si="209"/>
        <v>12</v>
      </c>
      <c r="Q1657">
        <f t="shared" ca="1" si="205"/>
        <v>1</v>
      </c>
      <c r="R1657">
        <f t="shared" ca="1" si="206"/>
        <v>21</v>
      </c>
    </row>
    <row r="1658" spans="1:18">
      <c r="A1658">
        <f ca="1">VLOOKUP(O1658,Tabela3[],2,0)</f>
        <v>2008</v>
      </c>
      <c r="B1658" t="str">
        <f ca="1">VLOOKUP(P1658,Tabela3[],4,0)</f>
        <v>FEVEREIRO</v>
      </c>
      <c r="C1658" t="str">
        <f ca="1">VLOOKUP(Q1658,Tabela3[],5,0)</f>
        <v>Japão</v>
      </c>
      <c r="D1658" t="str">
        <f ca="1">VLOOKUP(Q1658,Tabela3[],3,0)</f>
        <v>Toyota</v>
      </c>
      <c r="E1658" t="str">
        <f ca="1">IF(R1658=Q1658, (VLOOKUP(P1658+1,Tabela3[],5,0)),VLOOKUP(R1658,Tabela3[],5,0))</f>
        <v>Coréia do Sul</v>
      </c>
      <c r="F1658" s="1">
        <f t="shared" ca="1" si="202"/>
        <v>39459</v>
      </c>
      <c r="G1658" s="1">
        <f t="shared" ca="1" si="203"/>
        <v>39459.587136194714</v>
      </c>
      <c r="H1658">
        <f t="shared" ca="1" si="204"/>
        <v>0</v>
      </c>
      <c r="I1658" t="str">
        <f ca="1">VLOOKUP(Q1658,Tabela3[],9,1)</f>
        <v>Trailer Carriers</v>
      </c>
      <c r="J1658" t="str">
        <f ca="1">VLOOKUP(Q1658,Tabela3[],11,0)</f>
        <v>HILUX CABINE DUPLA STD POWER PACK</v>
      </c>
      <c r="K1658" t="str">
        <f ca="1">VLOOKUP(Q1658,Tabela3[],10,0)</f>
        <v>Carros</v>
      </c>
      <c r="L1658" t="e" cm="1">
        <f t="array" aca="1" ref="L1658" ca="1">IF(Tabela2[[#This Row],[PORTO]]=Tabela2[[#This Row],[DESTINO]],0,erro)</f>
        <v>#NAME?</v>
      </c>
      <c r="N1658">
        <f t="shared" ca="1" si="207"/>
        <v>500</v>
      </c>
      <c r="O1658">
        <f t="shared" ca="1" si="208"/>
        <v>8</v>
      </c>
      <c r="P1658">
        <f t="shared" ca="1" si="209"/>
        <v>1</v>
      </c>
      <c r="Q1658">
        <f t="shared" ca="1" si="205"/>
        <v>9</v>
      </c>
      <c r="R1658">
        <f t="shared" ca="1" si="206"/>
        <v>13</v>
      </c>
    </row>
    <row r="1659" spans="1:18">
      <c r="A1659">
        <f ca="1">VLOOKUP(O1659,Tabela3[],2,0)</f>
        <v>2009</v>
      </c>
      <c r="B1659" t="str">
        <f ca="1">VLOOKUP(P1659,Tabela3[],4,0)</f>
        <v>AGOSTO</v>
      </c>
      <c r="C1659" t="str">
        <f ca="1">VLOOKUP(Q1659,Tabela3[],5,0)</f>
        <v>França</v>
      </c>
      <c r="D1659" t="str">
        <f ca="1">VLOOKUP(Q1659,Tabela3[],3,0)</f>
        <v> LVMH</v>
      </c>
      <c r="E1659" t="str">
        <f ca="1">IF(R1659=Q1659, (VLOOKUP(P1659+1,Tabela3[],5,0)),VLOOKUP(R1659,Tabela3[],5,0))</f>
        <v>Estados Unidos</v>
      </c>
      <c r="F1659" s="1">
        <f t="shared" ca="1" si="202"/>
        <v>40018</v>
      </c>
      <c r="G1659" s="1">
        <f t="shared" ca="1" si="203"/>
        <v>40019.427179214814</v>
      </c>
      <c r="H1659">
        <f t="shared" ca="1" si="204"/>
        <v>0</v>
      </c>
      <c r="I1659" t="str">
        <f ca="1">VLOOKUP(Q1659,Tabela3[],9,1)</f>
        <v>Emma Maersk</v>
      </c>
      <c r="J1659" t="str">
        <f ca="1">VLOOKUP(Q1659,Tabela3[],11,0)</f>
        <v>Guerlain</v>
      </c>
      <c r="K1659" t="str">
        <f ca="1">VLOOKUP(Q1659,Tabela3[],10,0)</f>
        <v>Tecido</v>
      </c>
      <c r="L1659" t="e" cm="1">
        <f t="array" aca="1" ref="L1659" ca="1">IF(Tabela2[[#This Row],[PORTO]]=Tabela2[[#This Row],[DESTINO]],0,erro)</f>
        <v>#NAME?</v>
      </c>
      <c r="N1659">
        <f t="shared" ca="1" si="207"/>
        <v>19000</v>
      </c>
      <c r="O1659">
        <f t="shared" ca="1" si="208"/>
        <v>9</v>
      </c>
      <c r="P1659">
        <f t="shared" ca="1" si="209"/>
        <v>7</v>
      </c>
      <c r="Q1659">
        <f t="shared" ca="1" si="205"/>
        <v>23</v>
      </c>
      <c r="R1659">
        <f t="shared" ca="1" si="206"/>
        <v>4</v>
      </c>
    </row>
    <row r="1660" spans="1:18">
      <c r="A1660">
        <f ca="1">VLOOKUP(O1660,Tabela3[],2,0)</f>
        <v>2002</v>
      </c>
      <c r="B1660" t="str">
        <f ca="1">VLOOKUP(P1660,Tabela3[],4,0)</f>
        <v>NOVEMBRO</v>
      </c>
      <c r="C1660" t="str">
        <f ca="1">VLOOKUP(Q1660,Tabela3[],5,0)</f>
        <v>Holanda</v>
      </c>
      <c r="D1660" t="str">
        <f ca="1">VLOOKUP(Q1660,Tabela3[],3,0)</f>
        <v>Shell</v>
      </c>
      <c r="E1660" t="str">
        <f ca="1">IF(R1660=Q1660, (VLOOKUP(P1660+1,Tabela3[],5,0)),VLOOKUP(R1660,Tabela3[],5,0))</f>
        <v>China</v>
      </c>
      <c r="F1660" s="1">
        <f t="shared" ca="1" si="202"/>
        <v>37538</v>
      </c>
      <c r="G1660" s="1">
        <f t="shared" ca="1" si="203"/>
        <v>37539.238238187208</v>
      </c>
      <c r="H1660">
        <f t="shared" ca="1" si="204"/>
        <v>1</v>
      </c>
      <c r="I1660" t="str">
        <f ca="1">VLOOKUP(Q1660,Tabela3[],9,1)</f>
        <v>AbQaiq</v>
      </c>
      <c r="J1660" t="str">
        <f ca="1">VLOOKUP(Q1660,Tabela3[],11,0)</f>
        <v>Gasolina</v>
      </c>
      <c r="K1660" t="str">
        <f ca="1">VLOOKUP(Q1660,Tabela3[],10,0)</f>
        <v>Petróleo</v>
      </c>
      <c r="L1660" t="e" cm="1">
        <f t="array" aca="1" ref="L1660" ca="1">IF(Tabela2[[#This Row],[PORTO]]=Tabela2[[#This Row],[DESTINO]],0,erro)</f>
        <v>#NAME?</v>
      </c>
      <c r="N1660">
        <f t="shared" ca="1" si="207"/>
        <v>94000</v>
      </c>
      <c r="O1660">
        <f t="shared" ca="1" si="208"/>
        <v>2</v>
      </c>
      <c r="P1660">
        <f t="shared" ca="1" si="209"/>
        <v>10</v>
      </c>
      <c r="Q1660">
        <f t="shared" ca="1" si="205"/>
        <v>16</v>
      </c>
      <c r="R1660">
        <f t="shared" ca="1" si="206"/>
        <v>0</v>
      </c>
    </row>
    <row r="1661" spans="1:18">
      <c r="A1661">
        <f ca="1">VLOOKUP(O1661,Tabela3[],2,0)</f>
        <v>2005</v>
      </c>
      <c r="B1661" t="str">
        <f ca="1">VLOOKUP(P1661,Tabela3[],4,0)</f>
        <v>FEVEREIRO</v>
      </c>
      <c r="C1661" t="str">
        <f ca="1">VLOOKUP(Q1661,Tabela3[],5,0)</f>
        <v>Alemanha</v>
      </c>
      <c r="D1661" t="str">
        <f ca="1">VLOOKUP(Q1661,Tabela3[],3,0)</f>
        <v>Volkswagen</v>
      </c>
      <c r="E1661" t="str">
        <f ca="1">IF(R1661=Q1661, (VLOOKUP(P1661+1,Tabela3[],5,0)),VLOOKUP(R1661,Tabela3[],5,0))</f>
        <v>China</v>
      </c>
      <c r="F1661" s="1">
        <f t="shared" ca="1" si="202"/>
        <v>38370</v>
      </c>
      <c r="G1661" s="1">
        <f t="shared" ca="1" si="203"/>
        <v>38378.475688646162</v>
      </c>
      <c r="H1661">
        <f t="shared" ca="1" si="204"/>
        <v>0</v>
      </c>
      <c r="I1661" t="str">
        <f ca="1">VLOOKUP(Q1661,Tabela3[],9,1)</f>
        <v>Warehouse Carriers </v>
      </c>
      <c r="J1661" t="str">
        <f ca="1">VLOOKUP(Q1661,Tabela3[],11,0)</f>
        <v>Cross CD (Saveiro)</v>
      </c>
      <c r="K1661" t="str">
        <f ca="1">VLOOKUP(Q1661,Tabela3[],10,0)</f>
        <v>Carros</v>
      </c>
      <c r="L1661" t="e" cm="1">
        <f t="array" aca="1" ref="L1661" ca="1">IF(Tabela2[[#This Row],[PORTO]]=Tabela2[[#This Row],[DESTINO]],0,erro)</f>
        <v>#NAME?</v>
      </c>
      <c r="N1661">
        <f t="shared" ca="1" si="207"/>
        <v>300</v>
      </c>
      <c r="O1661">
        <f t="shared" ca="1" si="208"/>
        <v>5</v>
      </c>
      <c r="P1661">
        <f t="shared" ca="1" si="209"/>
        <v>1</v>
      </c>
      <c r="Q1661">
        <f t="shared" ca="1" si="205"/>
        <v>6</v>
      </c>
      <c r="R1661">
        <f t="shared" ca="1" si="206"/>
        <v>6</v>
      </c>
    </row>
    <row r="1662" spans="1:18">
      <c r="A1662">
        <f ca="1">VLOOKUP(O1662,Tabela3[],2,0)</f>
        <v>2003</v>
      </c>
      <c r="B1662" t="str">
        <f ca="1">VLOOKUP(P1662,Tabela3[],4,0)</f>
        <v>JUNHO</v>
      </c>
      <c r="C1662" t="str">
        <f ca="1">VLOOKUP(Q1662,Tabela3[],5,0)</f>
        <v>India</v>
      </c>
      <c r="D1662" t="str">
        <f ca="1">VLOOKUP(Q1662,Tabela3[],3,0)</f>
        <v>Reliance Industries</v>
      </c>
      <c r="E1662" t="str">
        <f ca="1">IF(R1662=Q1662, (VLOOKUP(P1662+1,Tabela3[],5,0)),VLOOKUP(R1662,Tabela3[],5,0))</f>
        <v>China</v>
      </c>
      <c r="F1662" s="1">
        <f t="shared" ca="1" si="202"/>
        <v>37764</v>
      </c>
      <c r="G1662" s="1">
        <f t="shared" ca="1" si="203"/>
        <v>37770.41852226905</v>
      </c>
      <c r="H1662">
        <f t="shared" ca="1" si="204"/>
        <v>1</v>
      </c>
      <c r="I1662" t="str">
        <f ca="1">VLOOKUP(Q1662,Tabela3[],9,1)</f>
        <v>Tanker</v>
      </c>
      <c r="J1662" t="str">
        <f ca="1">VLOOKUP(Q1662,Tabela3[],11,0)</f>
        <v>Polietileno</v>
      </c>
      <c r="K1662" t="str">
        <f ca="1">VLOOKUP(Q1662,Tabela3[],10,0)</f>
        <v>Petroquimicos</v>
      </c>
      <c r="L1662" t="e" cm="1">
        <f t="array" aca="1" ref="L1662" ca="1">IF(Tabela2[[#This Row],[PORTO]]=Tabela2[[#This Row],[DESTINO]],0,erro)</f>
        <v>#NAME?</v>
      </c>
      <c r="N1662">
        <f t="shared" ca="1" si="207"/>
        <v>0</v>
      </c>
      <c r="O1662">
        <f t="shared" ca="1" si="208"/>
        <v>3</v>
      </c>
      <c r="P1662">
        <f t="shared" ca="1" si="209"/>
        <v>5</v>
      </c>
      <c r="Q1662">
        <f t="shared" ca="1" si="205"/>
        <v>31</v>
      </c>
      <c r="R1662">
        <f t="shared" ca="1" si="206"/>
        <v>0</v>
      </c>
    </row>
    <row r="1663" spans="1:18">
      <c r="A1663">
        <f ca="1">VLOOKUP(O1663,Tabela3[],2,0)</f>
        <v>2007</v>
      </c>
      <c r="B1663" t="str">
        <f ca="1">VLOOKUP(P1663,Tabela3[],4,0)</f>
        <v>MAIO</v>
      </c>
      <c r="C1663" t="str">
        <f ca="1">VLOOKUP(Q1663,Tabela3[],5,0)</f>
        <v>India</v>
      </c>
      <c r="D1663" t="str">
        <f ca="1">VLOOKUP(Q1663,Tabela3[],3,0)</f>
        <v>Reliance Industries</v>
      </c>
      <c r="E1663" t="str">
        <f ca="1">IF(R1663=Q1663, (VLOOKUP(P1663+1,Tabela3[],5,0)),VLOOKUP(R1663,Tabela3[],5,0))</f>
        <v>Alemanha</v>
      </c>
      <c r="F1663" s="1">
        <f t="shared" ca="1" si="202"/>
        <v>39196</v>
      </c>
      <c r="G1663" s="1">
        <f t="shared" ca="1" si="203"/>
        <v>39198.024622612262</v>
      </c>
      <c r="H1663">
        <f t="shared" ca="1" si="204"/>
        <v>0</v>
      </c>
      <c r="I1663" t="str">
        <f ca="1">VLOOKUP(Q1663,Tabela3[],9,1)</f>
        <v>Tanker</v>
      </c>
      <c r="J1663" t="str">
        <f ca="1">VLOOKUP(Q1663,Tabela3[],11,0)</f>
        <v>Polipropileno</v>
      </c>
      <c r="K1663" t="str">
        <f ca="1">VLOOKUP(Q1663,Tabela3[],10,0)</f>
        <v>Petroquimicos</v>
      </c>
      <c r="L1663" t="e" cm="1">
        <f t="array" aca="1" ref="L1663" ca="1">IF(Tabela2[[#This Row],[PORTO]]=Tabela2[[#This Row],[DESTINO]],0,erro)</f>
        <v>#NAME?</v>
      </c>
      <c r="N1663">
        <f t="shared" ca="1" si="207"/>
        <v>0</v>
      </c>
      <c r="O1663">
        <f t="shared" ca="1" si="208"/>
        <v>7</v>
      </c>
      <c r="P1663">
        <f t="shared" ca="1" si="209"/>
        <v>4</v>
      </c>
      <c r="Q1663">
        <f t="shared" ca="1" si="205"/>
        <v>30</v>
      </c>
      <c r="R1663">
        <f t="shared" ca="1" si="206"/>
        <v>6</v>
      </c>
    </row>
    <row r="1664" spans="1:18">
      <c r="A1664">
        <f ca="1">VLOOKUP(O1664,Tabela3[],2,0)</f>
        <v>2003</v>
      </c>
      <c r="B1664" t="str">
        <f ca="1">VLOOKUP(P1664,Tabela3[],4,0)</f>
        <v>SETEMBRO</v>
      </c>
      <c r="C1664" t="str">
        <f ca="1">VLOOKUP(Q1664,Tabela3[],5,0)</f>
        <v>Canadá</v>
      </c>
      <c r="D1664" t="str">
        <f ca="1">VLOOKUP(Q1664,Tabela3[],3,0)</f>
        <v>Shopify</v>
      </c>
      <c r="E1664" t="str">
        <f ca="1">IF(R1664=Q1664, (VLOOKUP(P1664+1,Tabela3[],5,0)),VLOOKUP(R1664,Tabela3[],5,0))</f>
        <v>França</v>
      </c>
      <c r="F1664" s="1">
        <f t="shared" ca="1" si="202"/>
        <v>37846</v>
      </c>
      <c r="G1664" s="1">
        <f t="shared" ca="1" si="203"/>
        <v>37846.95034660423</v>
      </c>
      <c r="H1664">
        <f t="shared" ca="1" si="204"/>
        <v>0</v>
      </c>
      <c r="I1664" t="str">
        <f ca="1">VLOOKUP(Q1664,Tabela3[],9,1)</f>
        <v>HMM Southampton</v>
      </c>
      <c r="J1664" t="str">
        <f ca="1">VLOOKUP(Q1664,Tabela3[],11,0)</f>
        <v>TORRADORES DE CAFÉ</v>
      </c>
      <c r="K1664" t="str">
        <f ca="1">VLOOKUP(Q1664,Tabela3[],10,0)</f>
        <v>Geral</v>
      </c>
      <c r="L1664" t="e" cm="1">
        <f t="array" aca="1" ref="L1664" ca="1">IF(Tabela2[[#This Row],[PORTO]]=Tabela2[[#This Row],[DESTINO]],0,erro)</f>
        <v>#NAME?</v>
      </c>
      <c r="N1664">
        <f t="shared" ca="1" si="207"/>
        <v>2000</v>
      </c>
      <c r="O1664">
        <f t="shared" ca="1" si="208"/>
        <v>3</v>
      </c>
      <c r="P1664">
        <f t="shared" ca="1" si="209"/>
        <v>8</v>
      </c>
      <c r="Q1664">
        <f t="shared" ca="1" si="205"/>
        <v>33</v>
      </c>
      <c r="R1664">
        <f t="shared" ca="1" si="206"/>
        <v>23</v>
      </c>
    </row>
    <row r="1665" spans="1:18">
      <c r="A1665">
        <f ca="1">VLOOKUP(O1665,Tabela3[],2,0)</f>
        <v>2002</v>
      </c>
      <c r="B1665" t="str">
        <f ca="1">VLOOKUP(P1665,Tabela3[],4,0)</f>
        <v>MAIO</v>
      </c>
      <c r="C1665" t="str">
        <f ca="1">VLOOKUP(Q1665,Tabela3[],5,0)</f>
        <v>Brasil</v>
      </c>
      <c r="D1665" t="str">
        <f ca="1">VLOOKUP(Q1665,Tabela3[],3,0)</f>
        <v>VALE</v>
      </c>
      <c r="E1665" t="str">
        <f ca="1">IF(R1665=Q1665, (VLOOKUP(P1665+1,Tabela3[],5,0)),VLOOKUP(R1665,Tabela3[],5,0))</f>
        <v>Holanda</v>
      </c>
      <c r="F1665" s="1">
        <f t="shared" ca="1" si="202"/>
        <v>37359</v>
      </c>
      <c r="G1665" s="1">
        <f t="shared" ca="1" si="203"/>
        <v>37363.002548495693</v>
      </c>
      <c r="H1665">
        <f t="shared" ca="1" si="204"/>
        <v>1</v>
      </c>
      <c r="I1665" t="str">
        <f ca="1">VLOOKUP(Q1665,Tabela3[],9,1)</f>
        <v>Lan Hua Hai</v>
      </c>
      <c r="J1665" t="str">
        <f ca="1">VLOOKUP(Q1665,Tabela3[],11,0)</f>
        <v>Bauxita</v>
      </c>
      <c r="K1665" t="str">
        <f ca="1">VLOOKUP(Q1665,Tabela3[],10,0)</f>
        <v>Minério</v>
      </c>
      <c r="L1665" t="e" cm="1">
        <f t="array" aca="1" ref="L1665" ca="1">IF(Tabela2[[#This Row],[PORTO]]=Tabela2[[#This Row],[DESTINO]],0,erro)</f>
        <v>#NAME?</v>
      </c>
      <c r="N1665">
        <f t="shared" ca="1" si="207"/>
        <v>0</v>
      </c>
      <c r="O1665">
        <f t="shared" ca="1" si="208"/>
        <v>2</v>
      </c>
      <c r="P1665">
        <f t="shared" ca="1" si="209"/>
        <v>4</v>
      </c>
      <c r="Q1665">
        <f t="shared" ca="1" si="205"/>
        <v>28</v>
      </c>
      <c r="R1665">
        <f t="shared" ca="1" si="206"/>
        <v>17</v>
      </c>
    </row>
    <row r="1666" spans="1:18">
      <c r="A1666">
        <f ca="1">VLOOKUP(O1666,Tabela3[],2,0)</f>
        <v>2004</v>
      </c>
      <c r="B1666" t="str">
        <f ca="1">VLOOKUP(P1666,Tabela3[],4,0)</f>
        <v>JUNHO</v>
      </c>
      <c r="C1666" t="str">
        <f ca="1">VLOOKUP(Q1666,Tabela3[],5,0)</f>
        <v>Brasil</v>
      </c>
      <c r="D1666" t="str">
        <f ca="1">VLOOKUP(Q1666,Tabela3[],3,0)</f>
        <v>VALE</v>
      </c>
      <c r="E1666" t="str">
        <f ca="1">IF(R1666=Q1666, (VLOOKUP(P1666+1,Tabela3[],5,0)),VLOOKUP(R1666,Tabela3[],5,0))</f>
        <v>Estados Unidos</v>
      </c>
      <c r="F1666" s="1">
        <f t="shared" ref="F1666:F1729" ca="1" si="210">(DATE(A1666,IF(P1666&gt;0,P1666,IF(P1666&gt;12,P1666-1,IF(P1666=0,P1666+1))),RAND()*28))</f>
        <v>38111</v>
      </c>
      <c r="G1666" s="1">
        <f t="shared" ca="1" si="203"/>
        <v>38118.390689485539</v>
      </c>
      <c r="H1666">
        <f t="shared" ca="1" si="204"/>
        <v>0</v>
      </c>
      <c r="I1666" t="str">
        <f ca="1">VLOOKUP(Q1666,Tabela3[],9,1)</f>
        <v>Lan Hua Hai</v>
      </c>
      <c r="J1666" t="str">
        <f ca="1">VLOOKUP(Q1666,Tabela3[],11,0)</f>
        <v>Bauxita</v>
      </c>
      <c r="K1666" t="str">
        <f ca="1">VLOOKUP(Q1666,Tabela3[],10,0)</f>
        <v>Minério</v>
      </c>
      <c r="L1666" t="e" cm="1">
        <f t="array" aca="1" ref="L1666" ca="1">IF(Tabela2[[#This Row],[PORTO]]=Tabela2[[#This Row],[DESTINO]],0,erro)</f>
        <v>#NAME?</v>
      </c>
      <c r="N1666">
        <f t="shared" ca="1" si="207"/>
        <v>0</v>
      </c>
      <c r="O1666">
        <f t="shared" ca="1" si="208"/>
        <v>4</v>
      </c>
      <c r="P1666">
        <f t="shared" ca="1" si="209"/>
        <v>5</v>
      </c>
      <c r="Q1666">
        <f t="shared" ca="1" si="205"/>
        <v>28</v>
      </c>
      <c r="R1666">
        <f t="shared" ca="1" si="206"/>
        <v>4</v>
      </c>
    </row>
    <row r="1667" spans="1:18">
      <c r="A1667">
        <f ca="1">VLOOKUP(O1667,Tabela3[],2,0)</f>
        <v>2001</v>
      </c>
      <c r="B1667" t="str">
        <f ca="1">VLOOKUP(P1667,Tabela3[],4,0)</f>
        <v>FEVEREIRO</v>
      </c>
      <c r="C1667" t="str">
        <f ca="1">VLOOKUP(Q1667,Tabela3[],5,0)</f>
        <v>Canadá</v>
      </c>
      <c r="D1667" t="str">
        <f ca="1">VLOOKUP(Q1667,Tabela3[],3,0)</f>
        <v>Shopify</v>
      </c>
      <c r="E1667" t="str">
        <f ca="1">IF(R1667=Q1667, (VLOOKUP(P1667+1,Tabela3[],5,0)),VLOOKUP(R1667,Tabela3[],5,0))</f>
        <v>Estados Unidos</v>
      </c>
      <c r="F1667" s="1">
        <f t="shared" ca="1" si="210"/>
        <v>36909</v>
      </c>
      <c r="G1667" s="1">
        <f t="shared" ref="G1667:G1730" ca="1" si="211">F1667+RAND()*10</f>
        <v>36914.588840819983</v>
      </c>
      <c r="H1667">
        <f t="shared" ref="H1667:H1730" ca="1" si="212">INT(RAND()*2)</f>
        <v>0</v>
      </c>
      <c r="I1667" t="str">
        <f ca="1">VLOOKUP(Q1667,Tabela3[],9,1)</f>
        <v>HMM Southampton</v>
      </c>
      <c r="J1667" t="str">
        <f ca="1">VLOOKUP(Q1667,Tabela3[],11,0)</f>
        <v>TORRADORES DE CAFÉ</v>
      </c>
      <c r="K1667" t="str">
        <f ca="1">VLOOKUP(Q1667,Tabela3[],10,0)</f>
        <v>Geral</v>
      </c>
      <c r="L1667" t="e" cm="1">
        <f t="array" aca="1" ref="L1667" ca="1">IF(Tabela2[[#This Row],[PORTO]]=Tabela2[[#This Row],[DESTINO]],0,erro)</f>
        <v>#NAME?</v>
      </c>
      <c r="N1667">
        <f t="shared" ca="1" si="207"/>
        <v>4000</v>
      </c>
      <c r="O1667">
        <f t="shared" ca="1" si="208"/>
        <v>1</v>
      </c>
      <c r="P1667">
        <f t="shared" ca="1" si="209"/>
        <v>1</v>
      </c>
      <c r="Q1667">
        <f t="shared" ref="Q1667:Q1730" ca="1" si="213">INT(RAND()*35)</f>
        <v>33</v>
      </c>
      <c r="R1667">
        <f t="shared" ref="R1667:R1730" ca="1" si="214">INT(RAND()*25)</f>
        <v>5</v>
      </c>
    </row>
    <row r="1668" spans="1:18">
      <c r="A1668">
        <f ca="1">VLOOKUP(O1668,Tabela3[],2,0)</f>
        <v>2008</v>
      </c>
      <c r="B1668" t="str">
        <f ca="1">VLOOKUP(P1668,Tabela3[],4,0)</f>
        <v>OUTUBRO</v>
      </c>
      <c r="C1668" t="str">
        <f ca="1">VLOOKUP(Q1668,Tabela3[],5,0)</f>
        <v>Itália</v>
      </c>
      <c r="D1668" t="str">
        <f ca="1">VLOOKUP(Q1668,Tabela3[],3,0)</f>
        <v>Hyundai</v>
      </c>
      <c r="E1668" t="str">
        <f ca="1">IF(R1668=Q1668, (VLOOKUP(P1668+1,Tabela3[],5,0)),VLOOKUP(R1668,Tabela3[],5,0))</f>
        <v>Estados Unidos</v>
      </c>
      <c r="F1668" s="1">
        <f t="shared" ca="1" si="210"/>
        <v>39713</v>
      </c>
      <c r="G1668" s="1">
        <f t="shared" ca="1" si="211"/>
        <v>39713.027652302357</v>
      </c>
      <c r="H1668">
        <f t="shared" ca="1" si="212"/>
        <v>1</v>
      </c>
      <c r="I1668" t="str">
        <f ca="1">VLOOKUP(Q1668,Tabela3[],9,1)</f>
        <v>Car Carriers</v>
      </c>
      <c r="J1668" t="str">
        <f ca="1">VLOOKUP(Q1668,Tabela3[],11,0)</f>
        <v>HB20 Vision</v>
      </c>
      <c r="K1668" t="str">
        <f ca="1">VLOOKUP(Q1668,Tabela3[],10,0)</f>
        <v>Carros</v>
      </c>
      <c r="L1668" t="e" cm="1">
        <f t="array" aca="1" ref="L1668" ca="1">IF(Tabela2[[#This Row],[PORTO]]=Tabela2[[#This Row],[DESTINO]],0,erro)</f>
        <v>#NAME?</v>
      </c>
      <c r="N1668">
        <f t="shared" ca="1" si="207"/>
        <v>100</v>
      </c>
      <c r="O1668">
        <f t="shared" ca="1" si="208"/>
        <v>8</v>
      </c>
      <c r="P1668">
        <f t="shared" ca="1" si="209"/>
        <v>9</v>
      </c>
      <c r="Q1668">
        <f t="shared" ca="1" si="213"/>
        <v>20</v>
      </c>
      <c r="R1668">
        <f t="shared" ca="1" si="214"/>
        <v>3</v>
      </c>
    </row>
    <row r="1669" spans="1:18">
      <c r="A1669">
        <f ca="1">VLOOKUP(O1669,Tabela3[],2,0)</f>
        <v>2000</v>
      </c>
      <c r="B1669" t="str">
        <f ca="1">VLOOKUP(P1669,Tabela3[],4,0)</f>
        <v>DEZEMBRO</v>
      </c>
      <c r="C1669" t="str">
        <f ca="1">VLOOKUP(Q1669,Tabela3[],5,0)</f>
        <v>Estados Unidos</v>
      </c>
      <c r="D1669" t="str">
        <f ca="1">VLOOKUP(Q1669,Tabela3[],3,0)</f>
        <v>Amazon</v>
      </c>
      <c r="E1669" t="str">
        <f ca="1">IF(R1669=Q1669, (VLOOKUP(P1669+1,Tabela3[],5,0)),VLOOKUP(R1669,Tabela3[],5,0))</f>
        <v>China</v>
      </c>
      <c r="F1669" s="1">
        <f t="shared" ca="1" si="210"/>
        <v>36840</v>
      </c>
      <c r="G1669" s="1">
        <f t="shared" ca="1" si="211"/>
        <v>36847.639985224283</v>
      </c>
      <c r="H1669">
        <f t="shared" ca="1" si="212"/>
        <v>1</v>
      </c>
      <c r="I1669" t="str">
        <f ca="1">VLOOKUP(Q1669,Tabela3[],9,1)</f>
        <v>HMM Algeciras</v>
      </c>
      <c r="J1669" t="str">
        <f ca="1">VLOOKUP(Q1669,Tabela3[],11,0)</f>
        <v>Travesseiro Toque de Pluma</v>
      </c>
      <c r="K1669" t="str">
        <f ca="1">VLOOKUP(Q1669,Tabela3[],10,0)</f>
        <v>Geral</v>
      </c>
      <c r="L1669" t="e" cm="1">
        <f t="array" aca="1" ref="L1669" ca="1">IF(Tabela2[[#This Row],[PORTO]]=Tabela2[[#This Row],[DESTINO]],0,erro)</f>
        <v>#NAME?</v>
      </c>
      <c r="N1669">
        <f t="shared" ref="N1669:N1732" ca="1" si="215">IF(K1669="Geral",INT((RANDBETWEEN(1,5)*1000)),IF(K1669="Eletrônicos",INT((RANDBETWEEN(1,5))*500),IF(K1669="Tecido",INT((RANDBETWEEN(10,50)*1000)),IF(K1669="Carros",INT((RANDBETWEEN(1,5)*100)),IF(K1669="Petróleo",INT((RANDBETWEEN(50,100)*1000)),IF(K1669="Quimico",INT((RANDBETWEEN(10,200)*10000)),IF(K1669="Maquinário",INT((RANDBETWEEN(1,5)*10)),0)))))))</f>
        <v>4000</v>
      </c>
      <c r="O1669">
        <f t="shared" ca="1" si="208"/>
        <v>0</v>
      </c>
      <c r="P1669">
        <f t="shared" ca="1" si="209"/>
        <v>11</v>
      </c>
      <c r="Q1669">
        <f t="shared" ca="1" si="213"/>
        <v>5</v>
      </c>
      <c r="R1669">
        <f t="shared" ca="1" si="214"/>
        <v>1</v>
      </c>
    </row>
    <row r="1670" spans="1:18">
      <c r="A1670">
        <f ca="1">VLOOKUP(O1670,Tabela3[],2,0)</f>
        <v>2007</v>
      </c>
      <c r="B1670" t="str">
        <f ca="1">VLOOKUP(P1670,Tabela3[],4,0)</f>
        <v>AGOSTO</v>
      </c>
      <c r="C1670" t="str">
        <f ca="1">VLOOKUP(Q1670,Tabela3[],5,0)</f>
        <v>Estados Unidos</v>
      </c>
      <c r="D1670" t="str">
        <f ca="1">VLOOKUP(Q1670,Tabela3[],3,0)</f>
        <v>Amazon</v>
      </c>
      <c r="E1670" t="str">
        <f ca="1">IF(R1670=Q1670, (VLOOKUP(P1670+1,Tabela3[],5,0)),VLOOKUP(R1670,Tabela3[],5,0))</f>
        <v>Holanda</v>
      </c>
      <c r="F1670" s="1">
        <f t="shared" ca="1" si="210"/>
        <v>39277</v>
      </c>
      <c r="G1670" s="1">
        <f t="shared" ca="1" si="211"/>
        <v>39285.243795893715</v>
      </c>
      <c r="H1670">
        <f t="shared" ca="1" si="212"/>
        <v>1</v>
      </c>
      <c r="I1670" t="str">
        <f ca="1">VLOOKUP(Q1670,Tabela3[],9,1)</f>
        <v>HMM Algeciras</v>
      </c>
      <c r="J1670" t="str">
        <f ca="1">VLOOKUP(Q1670,Tabela3[],11,0)</f>
        <v>Escrivaninha Trevalla</v>
      </c>
      <c r="K1670" t="str">
        <f ca="1">VLOOKUP(Q1670,Tabela3[],10,0)</f>
        <v>Geral</v>
      </c>
      <c r="L1670" t="e" cm="1">
        <f t="array" aca="1" ref="L1670" ca="1">IF(Tabela2[[#This Row],[PORTO]]=Tabela2[[#This Row],[DESTINO]],0,erro)</f>
        <v>#NAME?</v>
      </c>
      <c r="N1670">
        <f t="shared" ca="1" si="215"/>
        <v>5000</v>
      </c>
      <c r="O1670">
        <f t="shared" ca="1" si="208"/>
        <v>7</v>
      </c>
      <c r="P1670">
        <f t="shared" ca="1" si="209"/>
        <v>7</v>
      </c>
      <c r="Q1670">
        <f t="shared" ca="1" si="213"/>
        <v>3</v>
      </c>
      <c r="R1670">
        <f t="shared" ca="1" si="214"/>
        <v>17</v>
      </c>
    </row>
    <row r="1671" spans="1:18">
      <c r="A1671">
        <f ca="1">VLOOKUP(O1671,Tabela3[],2,0)</f>
        <v>2001</v>
      </c>
      <c r="B1671" t="str">
        <f ca="1">VLOOKUP(P1671,Tabela3[],4,0)</f>
        <v>JANEIRO</v>
      </c>
      <c r="C1671" t="str">
        <f ca="1">VLOOKUP(Q1671,Tabela3[],5,0)</f>
        <v>Estados Unidos</v>
      </c>
      <c r="D1671" t="str">
        <f ca="1">VLOOKUP(Q1671,Tabela3[],3,0)</f>
        <v>Amazon</v>
      </c>
      <c r="E1671" t="str">
        <f ca="1">IF(R1671=Q1671, (VLOOKUP(P1671+1,Tabela3[],5,0)),VLOOKUP(R1671,Tabela3[],5,0))</f>
        <v>Coréia do Sul</v>
      </c>
      <c r="F1671" s="1">
        <f t="shared" ca="1" si="210"/>
        <v>36891</v>
      </c>
      <c r="G1671" s="1">
        <f t="shared" ca="1" si="211"/>
        <v>36894.192137408223</v>
      </c>
      <c r="H1671">
        <f t="shared" ca="1" si="212"/>
        <v>0</v>
      </c>
      <c r="I1671" t="str">
        <f ca="1">VLOOKUP(Q1671,Tabela3[],9,1)</f>
        <v>HMM Algeciras</v>
      </c>
      <c r="J1671" t="str">
        <f ca="1">VLOOKUP(Q1671,Tabela3[],11,0)</f>
        <v>Travesseiro Toque de Pluma</v>
      </c>
      <c r="K1671" t="str">
        <f ca="1">VLOOKUP(Q1671,Tabela3[],10,0)</f>
        <v>Geral</v>
      </c>
      <c r="L1671" t="e" cm="1">
        <f t="array" aca="1" ref="L1671" ca="1">IF(Tabela2[[#This Row],[PORTO]]=Tabela2[[#This Row],[DESTINO]],0,erro)</f>
        <v>#NAME?</v>
      </c>
      <c r="N1671">
        <f t="shared" ca="1" si="215"/>
        <v>1000</v>
      </c>
      <c r="O1671">
        <f t="shared" ca="1" si="208"/>
        <v>1</v>
      </c>
      <c r="P1671">
        <f t="shared" ca="1" si="209"/>
        <v>0</v>
      </c>
      <c r="Q1671">
        <f t="shared" ca="1" si="213"/>
        <v>5</v>
      </c>
      <c r="R1671">
        <f t="shared" ca="1" si="214"/>
        <v>13</v>
      </c>
    </row>
    <row r="1672" spans="1:18">
      <c r="A1672">
        <f ca="1">VLOOKUP(O1672,Tabela3[],2,0)</f>
        <v>2006</v>
      </c>
      <c r="B1672" t="str">
        <f ca="1">VLOOKUP(P1672,Tabela3[],4,0)</f>
        <v>AGOSTO</v>
      </c>
      <c r="C1672" t="str">
        <f ca="1">VLOOKUP(Q1672,Tabela3[],5,0)</f>
        <v>Japão</v>
      </c>
      <c r="D1672" t="str">
        <f ca="1">VLOOKUP(Q1672,Tabela3[],3,0)</f>
        <v>Toyota</v>
      </c>
      <c r="E1672" t="str">
        <f ca="1">IF(R1672=Q1672, (VLOOKUP(P1672+1,Tabela3[],5,0)),VLOOKUP(R1672,Tabela3[],5,0))</f>
        <v>Estados Unidos</v>
      </c>
      <c r="F1672" s="1">
        <f t="shared" ca="1" si="210"/>
        <v>38917</v>
      </c>
      <c r="G1672" s="1">
        <f t="shared" ca="1" si="211"/>
        <v>38923.599300418173</v>
      </c>
      <c r="H1672">
        <f t="shared" ca="1" si="212"/>
        <v>1</v>
      </c>
      <c r="I1672" t="str">
        <f ca="1">VLOOKUP(Q1672,Tabela3[],9,1)</f>
        <v>Trailer Carriers</v>
      </c>
      <c r="J1672" t="str">
        <f ca="1">VLOOKUP(Q1672,Tabela3[],11,0)</f>
        <v>COROLLA GLI</v>
      </c>
      <c r="K1672" t="str">
        <f ca="1">VLOOKUP(Q1672,Tabela3[],10,0)</f>
        <v>Carros</v>
      </c>
      <c r="L1672" t="e" cm="1">
        <f t="array" aca="1" ref="L1672" ca="1">IF(Tabela2[[#This Row],[PORTO]]=Tabela2[[#This Row],[DESTINO]],0,erro)</f>
        <v>#NAME?</v>
      </c>
      <c r="N1672">
        <f t="shared" ca="1" si="215"/>
        <v>400</v>
      </c>
      <c r="O1672">
        <f t="shared" ca="1" si="208"/>
        <v>6</v>
      </c>
      <c r="P1672">
        <f t="shared" ca="1" si="209"/>
        <v>7</v>
      </c>
      <c r="Q1672">
        <f t="shared" ca="1" si="213"/>
        <v>10</v>
      </c>
      <c r="R1672">
        <f t="shared" ca="1" si="214"/>
        <v>3</v>
      </c>
    </row>
    <row r="1673" spans="1:18">
      <c r="A1673">
        <f ca="1">VLOOKUP(O1673,Tabela3[],2,0)</f>
        <v>2006</v>
      </c>
      <c r="B1673" t="str">
        <f ca="1">VLOOKUP(P1673,Tabela3[],4,0)</f>
        <v>JUNHO</v>
      </c>
      <c r="C1673" t="str">
        <f ca="1">VLOOKUP(Q1673,Tabela3[],5,0)</f>
        <v>Holanda</v>
      </c>
      <c r="D1673" t="str">
        <f ca="1">VLOOKUP(Q1673,Tabela3[],3,0)</f>
        <v>Shell</v>
      </c>
      <c r="E1673" t="str">
        <f ca="1">IF(R1673=Q1673, (VLOOKUP(P1673+1,Tabela3[],5,0)),VLOOKUP(R1673,Tabela3[],5,0))</f>
        <v>Japão</v>
      </c>
      <c r="F1673" s="1">
        <f t="shared" ca="1" si="210"/>
        <v>38846</v>
      </c>
      <c r="G1673" s="1">
        <f t="shared" ca="1" si="211"/>
        <v>38851.847987997848</v>
      </c>
      <c r="H1673">
        <f t="shared" ca="1" si="212"/>
        <v>1</v>
      </c>
      <c r="I1673" t="str">
        <f ca="1">VLOOKUP(Q1673,Tabela3[],9,1)</f>
        <v>AbQaiq</v>
      </c>
      <c r="J1673" t="str">
        <f ca="1">VLOOKUP(Q1673,Tabela3[],11,0)</f>
        <v>Gasolina</v>
      </c>
      <c r="K1673" t="str">
        <f ca="1">VLOOKUP(Q1673,Tabela3[],10,0)</f>
        <v>Petróleo</v>
      </c>
      <c r="L1673" t="e" cm="1">
        <f t="array" aca="1" ref="L1673" ca="1">IF(Tabela2[[#This Row],[PORTO]]=Tabela2[[#This Row],[DESTINO]],0,erro)</f>
        <v>#NAME?</v>
      </c>
      <c r="N1673">
        <f t="shared" ca="1" si="215"/>
        <v>100000</v>
      </c>
      <c r="O1673">
        <f t="shared" ca="1" si="208"/>
        <v>6</v>
      </c>
      <c r="P1673">
        <f t="shared" ca="1" si="209"/>
        <v>5</v>
      </c>
      <c r="Q1673">
        <f t="shared" ca="1" si="213"/>
        <v>16</v>
      </c>
      <c r="R1673">
        <f t="shared" ca="1" si="214"/>
        <v>11</v>
      </c>
    </row>
    <row r="1674" spans="1:18">
      <c r="A1674">
        <f ca="1">VLOOKUP(O1674,Tabela3[],2,0)</f>
        <v>2005</v>
      </c>
      <c r="B1674" t="str">
        <f ca="1">VLOOKUP(P1674,Tabela3[],4,0)</f>
        <v>DEZEMBRO</v>
      </c>
      <c r="C1674" t="str">
        <f ca="1">VLOOKUP(Q1674,Tabela3[],5,0)</f>
        <v>França</v>
      </c>
      <c r="D1674" t="str">
        <f ca="1">VLOOKUP(Q1674,Tabela3[],3,0)</f>
        <v> LVMH</v>
      </c>
      <c r="E1674" t="str">
        <f ca="1">IF(R1674=Q1674, (VLOOKUP(P1674+1,Tabela3[],5,0)),VLOOKUP(R1674,Tabela3[],5,0))</f>
        <v>China</v>
      </c>
      <c r="F1674" s="1">
        <f t="shared" ca="1" si="210"/>
        <v>38671</v>
      </c>
      <c r="G1674" s="1">
        <f t="shared" ca="1" si="211"/>
        <v>38676.467250181966</v>
      </c>
      <c r="H1674">
        <f t="shared" ca="1" si="212"/>
        <v>1</v>
      </c>
      <c r="I1674" t="str">
        <f ca="1">VLOOKUP(Q1674,Tabela3[],9,1)</f>
        <v>Emma Maersk</v>
      </c>
      <c r="J1674" t="str">
        <f ca="1">VLOOKUP(Q1674,Tabela3[],11,0)</f>
        <v>Louis Vuitton</v>
      </c>
      <c r="K1674" t="str">
        <f ca="1">VLOOKUP(Q1674,Tabela3[],10,0)</f>
        <v>Tecido</v>
      </c>
      <c r="L1674" t="e" cm="1">
        <f t="array" aca="1" ref="L1674" ca="1">IF(Tabela2[[#This Row],[PORTO]]=Tabela2[[#This Row],[DESTINO]],0,erro)</f>
        <v>#NAME?</v>
      </c>
      <c r="N1674">
        <f t="shared" ca="1" si="215"/>
        <v>45000</v>
      </c>
      <c r="O1674">
        <f t="shared" ca="1" si="208"/>
        <v>5</v>
      </c>
      <c r="P1674">
        <f t="shared" ca="1" si="209"/>
        <v>11</v>
      </c>
      <c r="Q1674">
        <f t="shared" ca="1" si="213"/>
        <v>22</v>
      </c>
      <c r="R1674">
        <f t="shared" ca="1" si="214"/>
        <v>2</v>
      </c>
    </row>
    <row r="1675" spans="1:18">
      <c r="A1675">
        <f ca="1">VLOOKUP(O1675,Tabela3[],2,0)</f>
        <v>2000</v>
      </c>
      <c r="B1675" t="str">
        <f ca="1">VLOOKUP(P1675,Tabela3[],4,0)</f>
        <v>ABRIL</v>
      </c>
      <c r="C1675" t="str">
        <f ca="1">VLOOKUP(Q1675,Tabela3[],5,0)</f>
        <v>Brasil</v>
      </c>
      <c r="D1675" t="str">
        <f ca="1">VLOOKUP(Q1675,Tabela3[],3,0)</f>
        <v>VALE</v>
      </c>
      <c r="E1675" t="str">
        <f ca="1">IF(R1675=Q1675, (VLOOKUP(P1675+1,Tabela3[],5,0)),VLOOKUP(R1675,Tabela3[],5,0))</f>
        <v>Coréia do Sul</v>
      </c>
      <c r="F1675" s="1">
        <f t="shared" ca="1" si="210"/>
        <v>36597</v>
      </c>
      <c r="G1675" s="1">
        <f t="shared" ca="1" si="211"/>
        <v>36598.54254561878</v>
      </c>
      <c r="H1675">
        <f t="shared" ca="1" si="212"/>
        <v>0</v>
      </c>
      <c r="I1675" t="str">
        <f ca="1">VLOOKUP(Q1675,Tabela3[],9,1)</f>
        <v>Lan Hua Hai</v>
      </c>
      <c r="J1675" t="str">
        <f ca="1">VLOOKUP(Q1675,Tabela3[],11,0)</f>
        <v>Manganês</v>
      </c>
      <c r="K1675" t="str">
        <f ca="1">VLOOKUP(Q1675,Tabela3[],10,0)</f>
        <v>Minério</v>
      </c>
      <c r="L1675" t="e" cm="1">
        <f t="array" aca="1" ref="L1675" ca="1">IF(Tabela2[[#This Row],[PORTO]]=Tabela2[[#This Row],[DESTINO]],0,erro)</f>
        <v>#NAME?</v>
      </c>
      <c r="N1675">
        <f t="shared" ca="1" si="215"/>
        <v>0</v>
      </c>
      <c r="O1675">
        <f t="shared" ca="1" si="208"/>
        <v>0</v>
      </c>
      <c r="P1675">
        <f t="shared" ca="1" si="209"/>
        <v>3</v>
      </c>
      <c r="Q1675">
        <f t="shared" ca="1" si="213"/>
        <v>29</v>
      </c>
      <c r="R1675">
        <f t="shared" ca="1" si="214"/>
        <v>13</v>
      </c>
    </row>
    <row r="1676" spans="1:18">
      <c r="A1676">
        <f ca="1">VLOOKUP(O1676,Tabela3[],2,0)</f>
        <v>2003</v>
      </c>
      <c r="B1676" t="str">
        <f ca="1">VLOOKUP(P1676,Tabela3[],4,0)</f>
        <v>AGOSTO</v>
      </c>
      <c r="C1676" t="str">
        <f ca="1">VLOOKUP(Q1676,Tabela3[],5,0)</f>
        <v>Estados Unidos</v>
      </c>
      <c r="D1676" t="str">
        <f ca="1">VLOOKUP(Q1676,Tabela3[],3,0)</f>
        <v>Amazon</v>
      </c>
      <c r="E1676" t="str">
        <f ca="1">IF(R1676=Q1676, (VLOOKUP(P1676+1,Tabela3[],5,0)),VLOOKUP(R1676,Tabela3[],5,0))</f>
        <v>Coréia do Sul</v>
      </c>
      <c r="F1676" s="1">
        <f t="shared" ca="1" si="210"/>
        <v>37827</v>
      </c>
      <c r="G1676" s="1">
        <f t="shared" ca="1" si="211"/>
        <v>37833.545593893024</v>
      </c>
      <c r="H1676">
        <f t="shared" ca="1" si="212"/>
        <v>0</v>
      </c>
      <c r="I1676" t="str">
        <f ca="1">VLOOKUP(Q1676,Tabela3[],9,1)</f>
        <v>HMM Algeciras</v>
      </c>
      <c r="J1676" t="str">
        <f ca="1">VLOOKUP(Q1676,Tabela3[],11,0)</f>
        <v>Travesseiro Toque de Pluma</v>
      </c>
      <c r="K1676" t="str">
        <f ca="1">VLOOKUP(Q1676,Tabela3[],10,0)</f>
        <v>Geral</v>
      </c>
      <c r="L1676" t="e" cm="1">
        <f t="array" aca="1" ref="L1676" ca="1">IF(Tabela2[[#This Row],[PORTO]]=Tabela2[[#This Row],[DESTINO]],0,erro)</f>
        <v>#NAME?</v>
      </c>
      <c r="N1676">
        <f t="shared" ca="1" si="215"/>
        <v>1000</v>
      </c>
      <c r="O1676">
        <f t="shared" ca="1" si="208"/>
        <v>3</v>
      </c>
      <c r="P1676">
        <f t="shared" ca="1" si="209"/>
        <v>7</v>
      </c>
      <c r="Q1676">
        <f t="shared" ca="1" si="213"/>
        <v>5</v>
      </c>
      <c r="R1676">
        <f t="shared" ca="1" si="214"/>
        <v>12</v>
      </c>
    </row>
    <row r="1677" spans="1:18">
      <c r="A1677">
        <f ca="1">VLOOKUP(O1677,Tabela3[],2,0)</f>
        <v>2002</v>
      </c>
      <c r="B1677" t="str">
        <f ca="1">VLOOKUP(P1677,Tabela3[],4,0)</f>
        <v>MAIO</v>
      </c>
      <c r="C1677" t="str">
        <f ca="1">VLOOKUP(Q1677,Tabela3[],5,0)</f>
        <v>Itália</v>
      </c>
      <c r="D1677" t="str">
        <f ca="1">VLOOKUP(Q1677,Tabela3[],3,0)</f>
        <v>Hyundai</v>
      </c>
      <c r="E1677" t="str">
        <f ca="1">IF(R1677=Q1677, (VLOOKUP(P1677+1,Tabela3[],5,0)),VLOOKUP(R1677,Tabela3[],5,0))</f>
        <v>Holanda</v>
      </c>
      <c r="F1677" s="1">
        <f t="shared" ca="1" si="210"/>
        <v>37355</v>
      </c>
      <c r="G1677" s="1">
        <f t="shared" ca="1" si="211"/>
        <v>37361.640116852097</v>
      </c>
      <c r="H1677">
        <f t="shared" ca="1" si="212"/>
        <v>0</v>
      </c>
      <c r="I1677" t="str">
        <f ca="1">VLOOKUP(Q1677,Tabela3[],9,1)</f>
        <v>Car Carriers</v>
      </c>
      <c r="J1677" t="str">
        <f ca="1">VLOOKUP(Q1677,Tabela3[],11,0)</f>
        <v>HB20 Vision</v>
      </c>
      <c r="K1677" t="str">
        <f ca="1">VLOOKUP(Q1677,Tabela3[],10,0)</f>
        <v>Carros</v>
      </c>
      <c r="L1677" t="e" cm="1">
        <f t="array" aca="1" ref="L1677" ca="1">IF(Tabela2[[#This Row],[PORTO]]=Tabela2[[#This Row],[DESTINO]],0,erro)</f>
        <v>#NAME?</v>
      </c>
      <c r="N1677">
        <f t="shared" ca="1" si="215"/>
        <v>300</v>
      </c>
      <c r="O1677">
        <f t="shared" ca="1" si="208"/>
        <v>2</v>
      </c>
      <c r="P1677">
        <f t="shared" ca="1" si="209"/>
        <v>4</v>
      </c>
      <c r="Q1677">
        <f t="shared" ca="1" si="213"/>
        <v>20</v>
      </c>
      <c r="R1677">
        <f t="shared" ca="1" si="214"/>
        <v>16</v>
      </c>
    </row>
    <row r="1678" spans="1:18">
      <c r="A1678">
        <f ca="1">VLOOKUP(O1678,Tabela3[],2,0)</f>
        <v>2007</v>
      </c>
      <c r="B1678" t="str">
        <f ca="1">VLOOKUP(P1678,Tabela3[],4,0)</f>
        <v>FEVEREIRO</v>
      </c>
      <c r="C1678" t="str">
        <f ca="1">VLOOKUP(Q1678,Tabela3[],5,0)</f>
        <v>China</v>
      </c>
      <c r="D1678" t="str">
        <f ca="1">VLOOKUP(Q1678,Tabela3[],3,0)</f>
        <v>Alibaba Group</v>
      </c>
      <c r="E1678" t="str">
        <f ca="1">IF(R1678=Q1678, (VLOOKUP(P1678+1,Tabela3[],5,0)),VLOOKUP(R1678,Tabela3[],5,0))</f>
        <v>Alemanha</v>
      </c>
      <c r="F1678" s="1">
        <f t="shared" ca="1" si="210"/>
        <v>39092</v>
      </c>
      <c r="G1678" s="1">
        <f t="shared" ca="1" si="211"/>
        <v>39092.739021055502</v>
      </c>
      <c r="H1678">
        <f t="shared" ca="1" si="212"/>
        <v>1</v>
      </c>
      <c r="I1678" t="str">
        <f ca="1">VLOOKUP(Q1678,Tabela3[],9,1)</f>
        <v>HMM St Petersburg</v>
      </c>
      <c r="J1678" t="str">
        <f ca="1">VLOOKUP(Q1678,Tabela3[],11,0)</f>
        <v>Miniescavadeira</v>
      </c>
      <c r="K1678" t="str">
        <f ca="1">VLOOKUP(Q1678,Tabela3[],10,0)</f>
        <v>Maquinário</v>
      </c>
      <c r="L1678" t="e" cm="1">
        <f t="array" aca="1" ref="L1678" ca="1">IF(Tabela2[[#This Row],[PORTO]]=Tabela2[[#This Row],[DESTINO]],0,erro)</f>
        <v>#NAME?</v>
      </c>
      <c r="N1678">
        <f t="shared" ca="1" si="215"/>
        <v>10</v>
      </c>
      <c r="O1678">
        <f t="shared" ca="1" si="208"/>
        <v>7</v>
      </c>
      <c r="P1678">
        <f t="shared" ca="1" si="209"/>
        <v>1</v>
      </c>
      <c r="Q1678">
        <f t="shared" ca="1" si="213"/>
        <v>1</v>
      </c>
      <c r="R1678">
        <f t="shared" ca="1" si="214"/>
        <v>7</v>
      </c>
    </row>
    <row r="1679" spans="1:18">
      <c r="A1679">
        <f ca="1">VLOOKUP(O1679,Tabela3[],2,0)</f>
        <v>2002</v>
      </c>
      <c r="B1679" t="str">
        <f ca="1">VLOOKUP(P1679,Tabela3[],4,0)</f>
        <v>FEVEREIRO</v>
      </c>
      <c r="C1679" t="str">
        <f ca="1">VLOOKUP(Q1679,Tabela3[],5,0)</f>
        <v>Coréia do Sul</v>
      </c>
      <c r="D1679" t="str">
        <f ca="1">VLOOKUP(Q1679,Tabela3[],3,0)</f>
        <v>Samsung</v>
      </c>
      <c r="E1679" t="str">
        <f ca="1">IF(R1679=Q1679, (VLOOKUP(P1679+1,Tabela3[],5,0)),VLOOKUP(R1679,Tabela3[],5,0))</f>
        <v>Reino Unido</v>
      </c>
      <c r="F1679" s="1">
        <f t="shared" ca="1" si="210"/>
        <v>37280</v>
      </c>
      <c r="G1679" s="1">
        <f t="shared" ca="1" si="211"/>
        <v>37283.166867428103</v>
      </c>
      <c r="H1679">
        <f t="shared" ca="1" si="212"/>
        <v>0</v>
      </c>
      <c r="I1679" t="str">
        <f ca="1">VLOOKUP(Q1679,Tabela3[],9,1)</f>
        <v>HMM Rotterdam</v>
      </c>
      <c r="J1679" t="str">
        <f ca="1">VLOOKUP(Q1679,Tabela3[],11,0)</f>
        <v>Neo QLED 8k 75"</v>
      </c>
      <c r="K1679" t="str">
        <f ca="1">VLOOKUP(Q1679,Tabela3[],10,0)</f>
        <v>Eletrônicos</v>
      </c>
      <c r="L1679" t="e" cm="1">
        <f t="array" aca="1" ref="L1679" ca="1">IF(Tabela2[[#This Row],[PORTO]]=Tabela2[[#This Row],[DESTINO]],0,erro)</f>
        <v>#NAME?</v>
      </c>
      <c r="N1679">
        <f t="shared" ca="1" si="215"/>
        <v>500</v>
      </c>
      <c r="O1679">
        <f t="shared" ca="1" si="208"/>
        <v>2</v>
      </c>
      <c r="P1679">
        <f t="shared" ca="1" si="209"/>
        <v>1</v>
      </c>
      <c r="Q1679">
        <f t="shared" ca="1" si="213"/>
        <v>12</v>
      </c>
      <c r="R1679">
        <f t="shared" ca="1" si="214"/>
        <v>24</v>
      </c>
    </row>
    <row r="1680" spans="1:18">
      <c r="A1680">
        <f ca="1">VLOOKUP(O1680,Tabela3[],2,0)</f>
        <v>2007</v>
      </c>
      <c r="B1680" t="str">
        <f ca="1">VLOOKUP(P1680,Tabela3[],4,0)</f>
        <v>JANEIRO</v>
      </c>
      <c r="C1680" t="str">
        <f ca="1">VLOOKUP(Q1680,Tabela3[],5,0)</f>
        <v>Brasil</v>
      </c>
      <c r="D1680" t="str">
        <f ca="1">VLOOKUP(Q1680,Tabela3[],3,0)</f>
        <v>VALE</v>
      </c>
      <c r="E1680" t="str">
        <f ca="1">IF(R1680=Q1680, (VLOOKUP(P1680+1,Tabela3[],5,0)),VLOOKUP(R1680,Tabela3[],5,0))</f>
        <v>Coréia do Sul</v>
      </c>
      <c r="F1680" s="1">
        <f t="shared" ca="1" si="210"/>
        <v>39443</v>
      </c>
      <c r="G1680" s="1">
        <f t="shared" ca="1" si="211"/>
        <v>39451.418894940776</v>
      </c>
      <c r="H1680">
        <f t="shared" ca="1" si="212"/>
        <v>1</v>
      </c>
      <c r="I1680" t="str">
        <f ca="1">VLOOKUP(Q1680,Tabela3[],9,1)</f>
        <v>Lan Hua Hai</v>
      </c>
      <c r="J1680" t="str">
        <f ca="1">VLOOKUP(Q1680,Tabela3[],11,0)</f>
        <v>Minério de Ferro</v>
      </c>
      <c r="K1680" t="str">
        <f ca="1">VLOOKUP(Q1680,Tabela3[],10,0)</f>
        <v>Minério</v>
      </c>
      <c r="L1680" t="e" cm="1">
        <f t="array" aca="1" ref="L1680" ca="1">IF(Tabela2[[#This Row],[PORTO]]=Tabela2[[#This Row],[DESTINO]],0,erro)</f>
        <v>#NAME?</v>
      </c>
      <c r="N1680">
        <f t="shared" ca="1" si="215"/>
        <v>0</v>
      </c>
      <c r="O1680">
        <f t="shared" ca="1" si="208"/>
        <v>7</v>
      </c>
      <c r="P1680">
        <f t="shared" ca="1" si="209"/>
        <v>12</v>
      </c>
      <c r="Q1680">
        <f t="shared" ca="1" si="213"/>
        <v>27</v>
      </c>
      <c r="R1680">
        <f t="shared" ca="1" si="214"/>
        <v>12</v>
      </c>
    </row>
    <row r="1681" spans="1:18">
      <c r="A1681">
        <f ca="1">VLOOKUP(O1681,Tabela3[],2,0)</f>
        <v>2004</v>
      </c>
      <c r="B1681" t="str">
        <f ca="1">VLOOKUP(P1681,Tabela3[],4,0)</f>
        <v>MARÇO</v>
      </c>
      <c r="C1681" t="str">
        <f ca="1">VLOOKUP(Q1681,Tabela3[],5,0)</f>
        <v>Canadá</v>
      </c>
      <c r="D1681" t="str">
        <f ca="1">VLOOKUP(Q1681,Tabela3[],3,0)</f>
        <v>Shopify</v>
      </c>
      <c r="E1681" t="str">
        <f ca="1">IF(R1681=Q1681, (VLOOKUP(P1681+1,Tabela3[],5,0)),VLOOKUP(R1681,Tabela3[],5,0))</f>
        <v>China</v>
      </c>
      <c r="F1681" s="1">
        <f t="shared" ca="1" si="210"/>
        <v>38040</v>
      </c>
      <c r="G1681" s="1">
        <f t="shared" ca="1" si="211"/>
        <v>38049.244768858865</v>
      </c>
      <c r="H1681">
        <f t="shared" ca="1" si="212"/>
        <v>0</v>
      </c>
      <c r="I1681" t="str">
        <f ca="1">VLOOKUP(Q1681,Tabela3[],9,1)</f>
        <v>HMM Southampton</v>
      </c>
      <c r="J1681" t="str">
        <f ca="1">VLOOKUP(Q1681,Tabela3[],11,0)</f>
        <v>NONA</v>
      </c>
      <c r="K1681" t="str">
        <f ca="1">VLOOKUP(Q1681,Tabela3[],10,0)</f>
        <v>Bebida</v>
      </c>
      <c r="L1681" t="e" cm="1">
        <f t="array" aca="1" ref="L1681" ca="1">IF(Tabela2[[#This Row],[PORTO]]=Tabela2[[#This Row],[DESTINO]],0,erro)</f>
        <v>#NAME?</v>
      </c>
      <c r="N1681">
        <f t="shared" ca="1" si="215"/>
        <v>0</v>
      </c>
      <c r="O1681">
        <f t="shared" ca="1" si="208"/>
        <v>4</v>
      </c>
      <c r="P1681">
        <f t="shared" ca="1" si="209"/>
        <v>2</v>
      </c>
      <c r="Q1681">
        <f t="shared" ca="1" si="213"/>
        <v>34</v>
      </c>
      <c r="R1681">
        <f t="shared" ca="1" si="214"/>
        <v>2</v>
      </c>
    </row>
    <row r="1682" spans="1:18">
      <c r="A1682">
        <f ca="1">VLOOKUP(O1682,Tabela3[],2,0)</f>
        <v>2003</v>
      </c>
      <c r="B1682" t="str">
        <f ca="1">VLOOKUP(P1682,Tabela3[],4,0)</f>
        <v>MARÇO</v>
      </c>
      <c r="C1682" t="str">
        <f ca="1">VLOOKUP(Q1682,Tabela3[],5,0)</f>
        <v>França</v>
      </c>
      <c r="D1682" t="str">
        <f ca="1">VLOOKUP(Q1682,Tabela3[],3,0)</f>
        <v> LVMH</v>
      </c>
      <c r="E1682" t="str">
        <f ca="1">IF(R1682=Q1682, (VLOOKUP(P1682+1,Tabela3[],5,0)),VLOOKUP(R1682,Tabela3[],5,0))</f>
        <v>Coréia do Sul</v>
      </c>
      <c r="F1682" s="1">
        <f t="shared" ca="1" si="210"/>
        <v>37673</v>
      </c>
      <c r="G1682" s="1">
        <f t="shared" ca="1" si="211"/>
        <v>37675.406881205294</v>
      </c>
      <c r="H1682">
        <f t="shared" ca="1" si="212"/>
        <v>0</v>
      </c>
      <c r="I1682" t="str">
        <f ca="1">VLOOKUP(Q1682,Tabela3[],9,1)</f>
        <v>Emma Maersk</v>
      </c>
      <c r="J1682" t="str">
        <f ca="1">VLOOKUP(Q1682,Tabela3[],11,0)</f>
        <v>Clos Des Lambrys</v>
      </c>
      <c r="K1682" t="str">
        <f ca="1">VLOOKUP(Q1682,Tabela3[],10,0)</f>
        <v>Tecido</v>
      </c>
      <c r="L1682" t="e" cm="1">
        <f t="array" aca="1" ref="L1682" ca="1">IF(Tabela2[[#This Row],[PORTO]]=Tabela2[[#This Row],[DESTINO]],0,erro)</f>
        <v>#NAME?</v>
      </c>
      <c r="N1682">
        <f t="shared" ca="1" si="215"/>
        <v>39000</v>
      </c>
      <c r="O1682">
        <f t="shared" ca="1" si="208"/>
        <v>3</v>
      </c>
      <c r="P1682">
        <f t="shared" ca="1" si="209"/>
        <v>2</v>
      </c>
      <c r="Q1682">
        <f t="shared" ca="1" si="213"/>
        <v>21</v>
      </c>
      <c r="R1682">
        <f t="shared" ca="1" si="214"/>
        <v>13</v>
      </c>
    </row>
    <row r="1683" spans="1:18">
      <c r="A1683">
        <f ca="1">VLOOKUP(O1683,Tabela3[],2,0)</f>
        <v>2005</v>
      </c>
      <c r="B1683" t="str">
        <f ca="1">VLOOKUP(P1683,Tabela3[],4,0)</f>
        <v>FEVEREIRO</v>
      </c>
      <c r="C1683" t="str">
        <f ca="1">VLOOKUP(Q1683,Tabela3[],5,0)</f>
        <v>Itália</v>
      </c>
      <c r="D1683" t="str">
        <f ca="1">VLOOKUP(Q1683,Tabela3[],3,0)</f>
        <v>Hyundai</v>
      </c>
      <c r="E1683" t="str">
        <f ca="1">IF(R1683=Q1683, (VLOOKUP(P1683+1,Tabela3[],5,0)),VLOOKUP(R1683,Tabela3[],5,0))</f>
        <v>Holanda</v>
      </c>
      <c r="F1683" s="1">
        <f t="shared" ca="1" si="210"/>
        <v>38376</v>
      </c>
      <c r="G1683" s="1">
        <f t="shared" ca="1" si="211"/>
        <v>38380.419721890605</v>
      </c>
      <c r="H1683">
        <f t="shared" ca="1" si="212"/>
        <v>1</v>
      </c>
      <c r="I1683" t="str">
        <f ca="1">VLOOKUP(Q1683,Tabela3[],9,1)</f>
        <v>Car Carriers</v>
      </c>
      <c r="J1683" t="str">
        <f ca="1">VLOOKUP(Q1683,Tabela3[],11,0)</f>
        <v>HB20 Vision</v>
      </c>
      <c r="K1683" t="str">
        <f ca="1">VLOOKUP(Q1683,Tabela3[],10,0)</f>
        <v>Carros</v>
      </c>
      <c r="L1683" t="e" cm="1">
        <f t="array" aca="1" ref="L1683" ca="1">IF(Tabela2[[#This Row],[PORTO]]=Tabela2[[#This Row],[DESTINO]],0,erro)</f>
        <v>#NAME?</v>
      </c>
      <c r="N1683">
        <f t="shared" ca="1" si="215"/>
        <v>100</v>
      </c>
      <c r="O1683">
        <f t="shared" ref="O1683:O1746" ca="1" si="216">INT(RAND()*10)</f>
        <v>5</v>
      </c>
      <c r="P1683">
        <f t="shared" ref="P1683:P1746" ca="1" si="217">INT(RAND()*13)</f>
        <v>1</v>
      </c>
      <c r="Q1683">
        <f t="shared" ca="1" si="213"/>
        <v>20</v>
      </c>
      <c r="R1683">
        <f t="shared" ca="1" si="214"/>
        <v>16</v>
      </c>
    </row>
    <row r="1684" spans="1:18">
      <c r="A1684">
        <f ca="1">VLOOKUP(O1684,Tabela3[],2,0)</f>
        <v>2000</v>
      </c>
      <c r="B1684" t="str">
        <f ca="1">VLOOKUP(P1684,Tabela3[],4,0)</f>
        <v>NOVEMBRO</v>
      </c>
      <c r="C1684" t="str">
        <f ca="1">VLOOKUP(Q1684,Tabela3[],5,0)</f>
        <v>Estados Unidos</v>
      </c>
      <c r="D1684" t="str">
        <f ca="1">VLOOKUP(Q1684,Tabela3[],3,0)</f>
        <v>Amazon</v>
      </c>
      <c r="E1684" t="str">
        <f ca="1">IF(R1684=Q1684, (VLOOKUP(P1684+1,Tabela3[],5,0)),VLOOKUP(R1684,Tabela3[],5,0))</f>
        <v>Alemanha</v>
      </c>
      <c r="F1684" s="1">
        <f t="shared" ca="1" si="210"/>
        <v>36823</v>
      </c>
      <c r="G1684" s="1">
        <f t="shared" ca="1" si="211"/>
        <v>36824.916572710186</v>
      </c>
      <c r="H1684">
        <f t="shared" ca="1" si="212"/>
        <v>1</v>
      </c>
      <c r="I1684" t="str">
        <f ca="1">VLOOKUP(Q1684,Tabela3[],9,1)</f>
        <v>HMM Algeciras</v>
      </c>
      <c r="J1684" t="str">
        <f ca="1">VLOOKUP(Q1684,Tabela3[],11,0)</f>
        <v>Travesseiro Toque de Pluma</v>
      </c>
      <c r="K1684" t="str">
        <f ca="1">VLOOKUP(Q1684,Tabela3[],10,0)</f>
        <v>Geral</v>
      </c>
      <c r="L1684" t="e" cm="1">
        <f t="array" aca="1" ref="L1684" ca="1">IF(Tabela2[[#This Row],[PORTO]]=Tabela2[[#This Row],[DESTINO]],0,erro)</f>
        <v>#NAME?</v>
      </c>
      <c r="N1684">
        <f t="shared" ca="1" si="215"/>
        <v>3000</v>
      </c>
      <c r="O1684">
        <f t="shared" ca="1" si="216"/>
        <v>0</v>
      </c>
      <c r="P1684">
        <f t="shared" ca="1" si="217"/>
        <v>10</v>
      </c>
      <c r="Q1684">
        <f t="shared" ca="1" si="213"/>
        <v>5</v>
      </c>
      <c r="R1684">
        <f t="shared" ca="1" si="214"/>
        <v>7</v>
      </c>
    </row>
    <row r="1685" spans="1:18">
      <c r="A1685">
        <f ca="1">VLOOKUP(O1685,Tabela3[],2,0)</f>
        <v>2000</v>
      </c>
      <c r="B1685" t="str">
        <f ca="1">VLOOKUP(P1685,Tabela3[],4,0)</f>
        <v>OUTUBRO</v>
      </c>
      <c r="C1685" t="str">
        <f ca="1">VLOOKUP(Q1685,Tabela3[],5,0)</f>
        <v>Itália</v>
      </c>
      <c r="D1685" t="str">
        <f ca="1">VLOOKUP(Q1685,Tabela3[],3,0)</f>
        <v>Hyundai</v>
      </c>
      <c r="E1685" t="str">
        <f ca="1">IF(R1685=Q1685, (VLOOKUP(P1685+1,Tabela3[],5,0)),VLOOKUP(R1685,Tabela3[],5,0))</f>
        <v>Japão</v>
      </c>
      <c r="F1685" s="1">
        <f t="shared" ca="1" si="210"/>
        <v>36784</v>
      </c>
      <c r="G1685" s="1">
        <f t="shared" ca="1" si="211"/>
        <v>36792.668628175925</v>
      </c>
      <c r="H1685">
        <f t="shared" ca="1" si="212"/>
        <v>0</v>
      </c>
      <c r="I1685" t="str">
        <f ca="1">VLOOKUP(Q1685,Tabela3[],9,1)</f>
        <v>Car Carriers</v>
      </c>
      <c r="J1685" t="str">
        <f ca="1">VLOOKUP(Q1685,Tabela3[],11,0)</f>
        <v>HB20 Vision</v>
      </c>
      <c r="K1685" t="str">
        <f ca="1">VLOOKUP(Q1685,Tabela3[],10,0)</f>
        <v>Carros</v>
      </c>
      <c r="L1685" t="e" cm="1">
        <f t="array" aca="1" ref="L1685" ca="1">IF(Tabela2[[#This Row],[PORTO]]=Tabela2[[#This Row],[DESTINO]],0,erro)</f>
        <v>#NAME?</v>
      </c>
      <c r="N1685">
        <f t="shared" ca="1" si="215"/>
        <v>300</v>
      </c>
      <c r="O1685">
        <f t="shared" ca="1" si="216"/>
        <v>0</v>
      </c>
      <c r="P1685">
        <f t="shared" ca="1" si="217"/>
        <v>9</v>
      </c>
      <c r="Q1685">
        <f t="shared" ca="1" si="213"/>
        <v>20</v>
      </c>
      <c r="R1685">
        <f t="shared" ca="1" si="214"/>
        <v>11</v>
      </c>
    </row>
    <row r="1686" spans="1:18">
      <c r="A1686">
        <f ca="1">VLOOKUP(O1686,Tabela3[],2,0)</f>
        <v>2002</v>
      </c>
      <c r="B1686" t="str">
        <f ca="1">VLOOKUP(P1686,Tabela3[],4,0)</f>
        <v>AGOSTO</v>
      </c>
      <c r="C1686" t="str">
        <f ca="1">VLOOKUP(Q1686,Tabela3[],5,0)</f>
        <v>França</v>
      </c>
      <c r="D1686" t="str">
        <f ca="1">VLOOKUP(Q1686,Tabela3[],3,0)</f>
        <v> LVMH</v>
      </c>
      <c r="E1686" t="str">
        <f ca="1">IF(R1686=Q1686, (VLOOKUP(P1686+1,Tabela3[],5,0)),VLOOKUP(R1686,Tabela3[],5,0))</f>
        <v>Coréia do Sul</v>
      </c>
      <c r="F1686" s="1">
        <f t="shared" ca="1" si="210"/>
        <v>37445</v>
      </c>
      <c r="G1686" s="1">
        <f t="shared" ca="1" si="211"/>
        <v>37445.159626340595</v>
      </c>
      <c r="H1686">
        <f t="shared" ca="1" si="212"/>
        <v>1</v>
      </c>
      <c r="I1686" t="str">
        <f ca="1">VLOOKUP(Q1686,Tabela3[],9,1)</f>
        <v>Emma Maersk</v>
      </c>
      <c r="J1686" t="str">
        <f ca="1">VLOOKUP(Q1686,Tabela3[],11,0)</f>
        <v>Louis Vuitton</v>
      </c>
      <c r="K1686" t="str">
        <f ca="1">VLOOKUP(Q1686,Tabela3[],10,0)</f>
        <v>Tecido</v>
      </c>
      <c r="L1686" t="e" cm="1">
        <f t="array" aca="1" ref="L1686" ca="1">IF(Tabela2[[#This Row],[PORTO]]=Tabela2[[#This Row],[DESTINO]],0,erro)</f>
        <v>#NAME?</v>
      </c>
      <c r="N1686">
        <f t="shared" ca="1" si="215"/>
        <v>26000</v>
      </c>
      <c r="O1686">
        <f t="shared" ca="1" si="216"/>
        <v>2</v>
      </c>
      <c r="P1686">
        <f t="shared" ca="1" si="217"/>
        <v>7</v>
      </c>
      <c r="Q1686">
        <f t="shared" ca="1" si="213"/>
        <v>22</v>
      </c>
      <c r="R1686">
        <f t="shared" ca="1" si="214"/>
        <v>14</v>
      </c>
    </row>
    <row r="1687" spans="1:18">
      <c r="A1687">
        <f ca="1">VLOOKUP(O1687,Tabela3[],2,0)</f>
        <v>2009</v>
      </c>
      <c r="B1687" t="str">
        <f ca="1">VLOOKUP(P1687,Tabela3[],4,0)</f>
        <v>JANEIRO</v>
      </c>
      <c r="C1687" t="str">
        <f ca="1">VLOOKUP(Q1687,Tabela3[],5,0)</f>
        <v>China</v>
      </c>
      <c r="D1687" t="str">
        <f ca="1">VLOOKUP(Q1687,Tabela3[],3,0)</f>
        <v>Alibaba Group</v>
      </c>
      <c r="E1687" t="str">
        <f ca="1">IF(R1687=Q1687, (VLOOKUP(P1687+1,Tabela3[],5,0)),VLOOKUP(R1687,Tabela3[],5,0))</f>
        <v>Holanda</v>
      </c>
      <c r="F1687" s="1">
        <f t="shared" ca="1" si="210"/>
        <v>40173</v>
      </c>
      <c r="G1687" s="1">
        <f t="shared" ca="1" si="211"/>
        <v>40176.936730648835</v>
      </c>
      <c r="H1687">
        <f t="shared" ca="1" si="212"/>
        <v>0</v>
      </c>
      <c r="I1687" t="str">
        <f ca="1">VLOOKUP(Q1687,Tabela3[],9,1)</f>
        <v>HMM St Petersburg</v>
      </c>
      <c r="J1687" t="str">
        <f ca="1">VLOOKUP(Q1687,Tabela3[],11,0)</f>
        <v>Ar Condicionado 18000</v>
      </c>
      <c r="K1687" t="str">
        <f ca="1">VLOOKUP(Q1687,Tabela3[],10,0)</f>
        <v>Eletrônicos</v>
      </c>
      <c r="L1687" t="e" cm="1">
        <f t="array" aca="1" ref="L1687" ca="1">IF(Tabela2[[#This Row],[PORTO]]=Tabela2[[#This Row],[DESTINO]],0,erro)</f>
        <v>#NAME?</v>
      </c>
      <c r="N1687">
        <f t="shared" ca="1" si="215"/>
        <v>2000</v>
      </c>
      <c r="O1687">
        <f t="shared" ca="1" si="216"/>
        <v>9</v>
      </c>
      <c r="P1687">
        <f t="shared" ca="1" si="217"/>
        <v>12</v>
      </c>
      <c r="Q1687">
        <f t="shared" ca="1" si="213"/>
        <v>2</v>
      </c>
      <c r="R1687">
        <f t="shared" ca="1" si="214"/>
        <v>17</v>
      </c>
    </row>
    <row r="1688" spans="1:18">
      <c r="A1688">
        <f ca="1">VLOOKUP(O1688,Tabela3[],2,0)</f>
        <v>2008</v>
      </c>
      <c r="B1688" t="str">
        <f ca="1">VLOOKUP(P1688,Tabela3[],4,0)</f>
        <v>ABRIL</v>
      </c>
      <c r="C1688" t="str">
        <f ca="1">VLOOKUP(Q1688,Tabela3[],5,0)</f>
        <v>Alemanha</v>
      </c>
      <c r="D1688" t="str">
        <f ca="1">VLOOKUP(Q1688,Tabela3[],3,0)</f>
        <v>Volkswagen</v>
      </c>
      <c r="E1688" t="str">
        <f ca="1">IF(R1688=Q1688, (VLOOKUP(P1688+1,Tabela3[],5,0)),VLOOKUP(R1688,Tabela3[],5,0))</f>
        <v>Holanda</v>
      </c>
      <c r="F1688" s="1">
        <f t="shared" ca="1" si="210"/>
        <v>39507</v>
      </c>
      <c r="G1688" s="1">
        <f t="shared" ca="1" si="211"/>
        <v>39516.852166488745</v>
      </c>
      <c r="H1688">
        <f t="shared" ca="1" si="212"/>
        <v>0</v>
      </c>
      <c r="I1688" t="str">
        <f ca="1">VLOOKUP(Q1688,Tabela3[],9,1)</f>
        <v>Warehouse Carriers </v>
      </c>
      <c r="J1688" t="str">
        <f ca="1">VLOOKUP(Q1688,Tabela3[],11,0)</f>
        <v>Highline 250 TSI (Taos)</v>
      </c>
      <c r="K1688" t="str">
        <f ca="1">VLOOKUP(Q1688,Tabela3[],10,0)</f>
        <v>Carros</v>
      </c>
      <c r="L1688" t="e" cm="1">
        <f t="array" aca="1" ref="L1688" ca="1">IF(Tabela2[[#This Row],[PORTO]]=Tabela2[[#This Row],[DESTINO]],0,erro)</f>
        <v>#NAME?</v>
      </c>
      <c r="N1688">
        <f t="shared" ca="1" si="215"/>
        <v>200</v>
      </c>
      <c r="O1688">
        <f t="shared" ca="1" si="216"/>
        <v>8</v>
      </c>
      <c r="P1688">
        <f t="shared" ca="1" si="217"/>
        <v>3</v>
      </c>
      <c r="Q1688">
        <f t="shared" ca="1" si="213"/>
        <v>7</v>
      </c>
      <c r="R1688">
        <f t="shared" ca="1" si="214"/>
        <v>16</v>
      </c>
    </row>
    <row r="1689" spans="1:18">
      <c r="A1689">
        <f ca="1">VLOOKUP(O1689,Tabela3[],2,0)</f>
        <v>2009</v>
      </c>
      <c r="B1689" t="str">
        <f ca="1">VLOOKUP(P1689,Tabela3[],4,0)</f>
        <v>OUTUBRO</v>
      </c>
      <c r="C1689" t="str">
        <f ca="1">VLOOKUP(Q1689,Tabela3[],5,0)</f>
        <v>India</v>
      </c>
      <c r="D1689" t="str">
        <f ca="1">VLOOKUP(Q1689,Tabela3[],3,0)</f>
        <v>Reliance Industries</v>
      </c>
      <c r="E1689" t="str">
        <f ca="1">IF(R1689=Q1689, (VLOOKUP(P1689+1,Tabela3[],5,0)),VLOOKUP(R1689,Tabela3[],5,0))</f>
        <v>Japão</v>
      </c>
      <c r="F1689" s="1">
        <f t="shared" ca="1" si="210"/>
        <v>40070</v>
      </c>
      <c r="G1689" s="1">
        <f t="shared" ca="1" si="211"/>
        <v>40074.851748441477</v>
      </c>
      <c r="H1689">
        <f t="shared" ca="1" si="212"/>
        <v>0</v>
      </c>
      <c r="I1689" t="str">
        <f ca="1">VLOOKUP(Q1689,Tabela3[],9,1)</f>
        <v>Tanker</v>
      </c>
      <c r="J1689" t="str">
        <f ca="1">VLOOKUP(Q1689,Tabela3[],11,0)</f>
        <v>Cloreto de polivinila</v>
      </c>
      <c r="K1689" t="str">
        <f ca="1">VLOOKUP(Q1689,Tabela3[],10,0)</f>
        <v>Petroquimicos</v>
      </c>
      <c r="L1689" t="e" cm="1">
        <f t="array" aca="1" ref="L1689" ca="1">IF(Tabela2[[#This Row],[PORTO]]=Tabela2[[#This Row],[DESTINO]],0,erro)</f>
        <v>#NAME?</v>
      </c>
      <c r="N1689">
        <f t="shared" ca="1" si="215"/>
        <v>0</v>
      </c>
      <c r="O1689">
        <f t="shared" ca="1" si="216"/>
        <v>9</v>
      </c>
      <c r="P1689">
        <f t="shared" ca="1" si="217"/>
        <v>9</v>
      </c>
      <c r="Q1689">
        <f t="shared" ca="1" si="213"/>
        <v>32</v>
      </c>
      <c r="R1689">
        <f t="shared" ca="1" si="214"/>
        <v>11</v>
      </c>
    </row>
    <row r="1690" spans="1:18">
      <c r="A1690">
        <f ca="1">VLOOKUP(O1690,Tabela3[],2,0)</f>
        <v>2007</v>
      </c>
      <c r="B1690" t="str">
        <f ca="1">VLOOKUP(P1690,Tabela3[],4,0)</f>
        <v>ABRIL</v>
      </c>
      <c r="C1690" t="str">
        <f ca="1">VLOOKUP(Q1690,Tabela3[],5,0)</f>
        <v>India</v>
      </c>
      <c r="D1690" t="str">
        <f ca="1">VLOOKUP(Q1690,Tabela3[],3,0)</f>
        <v>Reliance Industries</v>
      </c>
      <c r="E1690" t="str">
        <f ca="1">IF(R1690=Q1690, (VLOOKUP(P1690+1,Tabela3[],5,0)),VLOOKUP(R1690,Tabela3[],5,0))</f>
        <v>Itália</v>
      </c>
      <c r="F1690" s="1">
        <f t="shared" ca="1" si="210"/>
        <v>39146</v>
      </c>
      <c r="G1690" s="1">
        <f t="shared" ca="1" si="211"/>
        <v>39150.272301297329</v>
      </c>
      <c r="H1690">
        <f t="shared" ca="1" si="212"/>
        <v>0</v>
      </c>
      <c r="I1690" t="str">
        <f ca="1">VLOOKUP(Q1690,Tabela3[],9,1)</f>
        <v>Tanker</v>
      </c>
      <c r="J1690" t="str">
        <f ca="1">VLOOKUP(Q1690,Tabela3[],11,0)</f>
        <v>Cloreto de polivinila</v>
      </c>
      <c r="K1690" t="str">
        <f ca="1">VLOOKUP(Q1690,Tabela3[],10,0)</f>
        <v>Petroquimicos</v>
      </c>
      <c r="L1690" t="e" cm="1">
        <f t="array" aca="1" ref="L1690" ca="1">IF(Tabela2[[#This Row],[PORTO]]=Tabela2[[#This Row],[DESTINO]],0,erro)</f>
        <v>#NAME?</v>
      </c>
      <c r="N1690">
        <f t="shared" ca="1" si="215"/>
        <v>0</v>
      </c>
      <c r="O1690">
        <f t="shared" ca="1" si="216"/>
        <v>7</v>
      </c>
      <c r="P1690">
        <f t="shared" ca="1" si="217"/>
        <v>3</v>
      </c>
      <c r="Q1690">
        <f t="shared" ca="1" si="213"/>
        <v>32</v>
      </c>
      <c r="R1690">
        <f t="shared" ca="1" si="214"/>
        <v>20</v>
      </c>
    </row>
    <row r="1691" spans="1:18">
      <c r="A1691">
        <f ca="1">VLOOKUP(O1691,Tabela3[],2,0)</f>
        <v>2008</v>
      </c>
      <c r="B1691" t="str">
        <f ca="1">VLOOKUP(P1691,Tabela3[],4,0)</f>
        <v>JANEIRO</v>
      </c>
      <c r="C1691" t="str">
        <f ca="1">VLOOKUP(Q1691,Tabela3[],5,0)</f>
        <v>Holanda</v>
      </c>
      <c r="D1691" t="str">
        <f ca="1">VLOOKUP(Q1691,Tabela3[],3,0)</f>
        <v>Shell</v>
      </c>
      <c r="E1691" t="str">
        <f ca="1">IF(R1691=Q1691, (VLOOKUP(P1691+1,Tabela3[],5,0)),VLOOKUP(R1691,Tabela3[],5,0))</f>
        <v>França</v>
      </c>
      <c r="F1691" s="1">
        <f t="shared" ca="1" si="210"/>
        <v>39806</v>
      </c>
      <c r="G1691" s="1">
        <f t="shared" ca="1" si="211"/>
        <v>39808.524030981047</v>
      </c>
      <c r="H1691">
        <f t="shared" ca="1" si="212"/>
        <v>1</v>
      </c>
      <c r="I1691" t="str">
        <f ca="1">VLOOKUP(Q1691,Tabela3[],9,1)</f>
        <v>AbQaiq</v>
      </c>
      <c r="J1691" t="str">
        <f ca="1">VLOOKUP(Q1691,Tabela3[],11,0)</f>
        <v>Petróleo Bruto</v>
      </c>
      <c r="K1691" t="str">
        <f ca="1">VLOOKUP(Q1691,Tabela3[],10,0)</f>
        <v>Petróleo</v>
      </c>
      <c r="L1691" t="e" cm="1">
        <f t="array" aca="1" ref="L1691" ca="1">IF(Tabela2[[#This Row],[PORTO]]=Tabela2[[#This Row],[DESTINO]],0,erro)</f>
        <v>#NAME?</v>
      </c>
      <c r="N1691">
        <f t="shared" ca="1" si="215"/>
        <v>70000</v>
      </c>
      <c r="O1691">
        <f t="shared" ca="1" si="216"/>
        <v>8</v>
      </c>
      <c r="P1691">
        <f t="shared" ca="1" si="217"/>
        <v>12</v>
      </c>
      <c r="Q1691">
        <f t="shared" ca="1" si="213"/>
        <v>17</v>
      </c>
      <c r="R1691">
        <f t="shared" ca="1" si="214"/>
        <v>23</v>
      </c>
    </row>
    <row r="1692" spans="1:18">
      <c r="A1692">
        <f ca="1">VLOOKUP(O1692,Tabela3[],2,0)</f>
        <v>2007</v>
      </c>
      <c r="B1692" t="str">
        <f ca="1">VLOOKUP(P1692,Tabela3[],4,0)</f>
        <v>MAIO</v>
      </c>
      <c r="C1692" t="str">
        <f ca="1">VLOOKUP(Q1692,Tabela3[],5,0)</f>
        <v>Japão</v>
      </c>
      <c r="D1692" t="str">
        <f ca="1">VLOOKUP(Q1692,Tabela3[],3,0)</f>
        <v>Toyota</v>
      </c>
      <c r="E1692" t="str">
        <f ca="1">IF(R1692=Q1692, (VLOOKUP(P1692+1,Tabela3[],5,0)),VLOOKUP(R1692,Tabela3[],5,0))</f>
        <v>França</v>
      </c>
      <c r="F1692" s="1">
        <f t="shared" ca="1" si="210"/>
        <v>39188</v>
      </c>
      <c r="G1692" s="1">
        <f t="shared" ca="1" si="211"/>
        <v>39190.015399313132</v>
      </c>
      <c r="H1692">
        <f t="shared" ca="1" si="212"/>
        <v>0</v>
      </c>
      <c r="I1692" t="str">
        <f ca="1">VLOOKUP(Q1692,Tabela3[],9,1)</f>
        <v>Trailer Carriers</v>
      </c>
      <c r="J1692" t="str">
        <f ca="1">VLOOKUP(Q1692,Tabela3[],11,0)</f>
        <v>COROLLA CROSS XR</v>
      </c>
      <c r="K1692" t="str">
        <f ca="1">VLOOKUP(Q1692,Tabela3[],10,0)</f>
        <v>Carros</v>
      </c>
      <c r="L1692" t="e" cm="1">
        <f t="array" aca="1" ref="L1692" ca="1">IF(Tabela2[[#This Row],[PORTO]]=Tabela2[[#This Row],[DESTINO]],0,erro)</f>
        <v>#NAME?</v>
      </c>
      <c r="N1692">
        <f t="shared" ca="1" si="215"/>
        <v>500</v>
      </c>
      <c r="O1692">
        <f t="shared" ca="1" si="216"/>
        <v>7</v>
      </c>
      <c r="P1692">
        <f t="shared" ca="1" si="217"/>
        <v>4</v>
      </c>
      <c r="Q1692">
        <f t="shared" ca="1" si="213"/>
        <v>11</v>
      </c>
      <c r="R1692">
        <f t="shared" ca="1" si="214"/>
        <v>23</v>
      </c>
    </row>
    <row r="1693" spans="1:18">
      <c r="A1693">
        <f ca="1">VLOOKUP(O1693,Tabela3[],2,0)</f>
        <v>2007</v>
      </c>
      <c r="B1693" t="str">
        <f ca="1">VLOOKUP(P1693,Tabela3[],4,0)</f>
        <v>SETEMBRO</v>
      </c>
      <c r="C1693" t="str">
        <f ca="1">VLOOKUP(Q1693,Tabela3[],5,0)</f>
        <v>China</v>
      </c>
      <c r="D1693" t="str">
        <f ca="1">VLOOKUP(Q1693,Tabela3[],3,0)</f>
        <v>Alibaba Group</v>
      </c>
      <c r="E1693" t="str">
        <f ca="1">IF(R1693=Q1693, (VLOOKUP(P1693+1,Tabela3[],5,0)),VLOOKUP(R1693,Tabela3[],5,0))</f>
        <v>Estados Unidos</v>
      </c>
      <c r="F1693" s="1">
        <f t="shared" ca="1" si="210"/>
        <v>39308</v>
      </c>
      <c r="G1693" s="1">
        <f t="shared" ca="1" si="211"/>
        <v>39308.694330374361</v>
      </c>
      <c r="H1693">
        <f t="shared" ca="1" si="212"/>
        <v>1</v>
      </c>
      <c r="I1693" t="str">
        <f ca="1">VLOOKUP(Q1693,Tabela3[],9,1)</f>
        <v>HMM St Petersburg</v>
      </c>
      <c r="J1693" t="str">
        <f ca="1">VLOOKUP(Q1693,Tabela3[],11,0)</f>
        <v>Serração Portatil</v>
      </c>
      <c r="K1693" t="str">
        <f ca="1">VLOOKUP(Q1693,Tabela3[],10,0)</f>
        <v>Maquinário</v>
      </c>
      <c r="L1693" t="e" cm="1">
        <f t="array" aca="1" ref="L1693" ca="1">IF(Tabela2[[#This Row],[PORTO]]=Tabela2[[#This Row],[DESTINO]],0,erro)</f>
        <v>#NAME?</v>
      </c>
      <c r="N1693">
        <f t="shared" ca="1" si="215"/>
        <v>50</v>
      </c>
      <c r="O1693">
        <f t="shared" ca="1" si="216"/>
        <v>7</v>
      </c>
      <c r="P1693">
        <f t="shared" ca="1" si="217"/>
        <v>8</v>
      </c>
      <c r="Q1693">
        <f t="shared" ca="1" si="213"/>
        <v>0</v>
      </c>
      <c r="R1693">
        <f t="shared" ca="1" si="214"/>
        <v>5</v>
      </c>
    </row>
    <row r="1694" spans="1:18">
      <c r="A1694">
        <f ca="1">VLOOKUP(O1694,Tabela3[],2,0)</f>
        <v>2000</v>
      </c>
      <c r="B1694" t="str">
        <f ca="1">VLOOKUP(P1694,Tabela3[],4,0)</f>
        <v>SETEMBRO</v>
      </c>
      <c r="C1694" t="str">
        <f ca="1">VLOOKUP(Q1694,Tabela3[],5,0)</f>
        <v>India</v>
      </c>
      <c r="D1694" t="str">
        <f ca="1">VLOOKUP(Q1694,Tabela3[],3,0)</f>
        <v>Reliance Industries</v>
      </c>
      <c r="E1694" t="str">
        <f ca="1">IF(R1694=Q1694, (VLOOKUP(P1694+1,Tabela3[],5,0)),VLOOKUP(R1694,Tabela3[],5,0))</f>
        <v>Holanda</v>
      </c>
      <c r="F1694" s="1">
        <f t="shared" ca="1" si="210"/>
        <v>36748</v>
      </c>
      <c r="G1694" s="1">
        <f t="shared" ca="1" si="211"/>
        <v>36753.759904801736</v>
      </c>
      <c r="H1694">
        <f t="shared" ca="1" si="212"/>
        <v>1</v>
      </c>
      <c r="I1694" t="str">
        <f ca="1">VLOOKUP(Q1694,Tabela3[],9,1)</f>
        <v>Tanker</v>
      </c>
      <c r="J1694" t="str">
        <f ca="1">VLOOKUP(Q1694,Tabela3[],11,0)</f>
        <v>Polipropileno</v>
      </c>
      <c r="K1694" t="str">
        <f ca="1">VLOOKUP(Q1694,Tabela3[],10,0)</f>
        <v>Petroquimicos</v>
      </c>
      <c r="L1694" t="e" cm="1">
        <f t="array" aca="1" ref="L1694" ca="1">IF(Tabela2[[#This Row],[PORTO]]=Tabela2[[#This Row],[DESTINO]],0,erro)</f>
        <v>#NAME?</v>
      </c>
      <c r="N1694">
        <f t="shared" ca="1" si="215"/>
        <v>0</v>
      </c>
      <c r="O1694">
        <f t="shared" ca="1" si="216"/>
        <v>0</v>
      </c>
      <c r="P1694">
        <f t="shared" ca="1" si="217"/>
        <v>8</v>
      </c>
      <c r="Q1694">
        <f t="shared" ca="1" si="213"/>
        <v>30</v>
      </c>
      <c r="R1694">
        <f t="shared" ca="1" si="214"/>
        <v>15</v>
      </c>
    </row>
    <row r="1695" spans="1:18">
      <c r="A1695">
        <f ca="1">VLOOKUP(O1695,Tabela3[],2,0)</f>
        <v>2005</v>
      </c>
      <c r="B1695" t="str">
        <f ca="1">VLOOKUP(P1695,Tabela3[],4,0)</f>
        <v>JANEIRO</v>
      </c>
      <c r="C1695" t="str">
        <f ca="1">VLOOKUP(Q1695,Tabela3[],5,0)</f>
        <v>Itália</v>
      </c>
      <c r="D1695" t="str">
        <f ca="1">VLOOKUP(Q1695,Tabela3[],3,0)</f>
        <v>Hyundai</v>
      </c>
      <c r="E1695" t="str">
        <f ca="1">IF(R1695=Q1695, (VLOOKUP(P1695+1,Tabela3[],5,0)),VLOOKUP(R1695,Tabela3[],5,0))</f>
        <v>França</v>
      </c>
      <c r="F1695" s="1">
        <f t="shared" ca="1" si="210"/>
        <v>38697</v>
      </c>
      <c r="G1695" s="1">
        <f t="shared" ca="1" si="211"/>
        <v>38705.985331295611</v>
      </c>
      <c r="H1695">
        <f t="shared" ca="1" si="212"/>
        <v>1</v>
      </c>
      <c r="I1695" t="str">
        <f ca="1">VLOOKUP(Q1695,Tabela3[],9,1)</f>
        <v>Car Carriers</v>
      </c>
      <c r="J1695" t="str">
        <f ca="1">VLOOKUP(Q1695,Tabela3[],11,0)</f>
        <v>HB20 Vision</v>
      </c>
      <c r="K1695" t="str">
        <f ca="1">VLOOKUP(Q1695,Tabela3[],10,0)</f>
        <v>Carros</v>
      </c>
      <c r="L1695" t="e" cm="1">
        <f t="array" aca="1" ref="L1695" ca="1">IF(Tabela2[[#This Row],[PORTO]]=Tabela2[[#This Row],[DESTINO]],0,erro)</f>
        <v>#NAME?</v>
      </c>
      <c r="N1695">
        <f t="shared" ca="1" si="215"/>
        <v>300</v>
      </c>
      <c r="O1695">
        <f t="shared" ca="1" si="216"/>
        <v>5</v>
      </c>
      <c r="P1695">
        <f t="shared" ca="1" si="217"/>
        <v>12</v>
      </c>
      <c r="Q1695">
        <f t="shared" ca="1" si="213"/>
        <v>20</v>
      </c>
      <c r="R1695">
        <f t="shared" ca="1" si="214"/>
        <v>23</v>
      </c>
    </row>
    <row r="1696" spans="1:18">
      <c r="A1696">
        <f ca="1">VLOOKUP(O1696,Tabela3[],2,0)</f>
        <v>2002</v>
      </c>
      <c r="B1696" t="str">
        <f ca="1">VLOOKUP(P1696,Tabela3[],4,0)</f>
        <v>DEZEMBRO</v>
      </c>
      <c r="C1696" t="str">
        <f ca="1">VLOOKUP(Q1696,Tabela3[],5,0)</f>
        <v>Itália</v>
      </c>
      <c r="D1696" t="str">
        <f ca="1">VLOOKUP(Q1696,Tabela3[],3,0)</f>
        <v>Hyundai</v>
      </c>
      <c r="E1696" t="str">
        <f ca="1">IF(R1696=Q1696, (VLOOKUP(P1696+1,Tabela3[],5,0)),VLOOKUP(R1696,Tabela3[],5,0))</f>
        <v>Holanda</v>
      </c>
      <c r="F1696" s="1">
        <f t="shared" ca="1" si="210"/>
        <v>37585</v>
      </c>
      <c r="G1696" s="1">
        <f t="shared" ca="1" si="211"/>
        <v>37592.886675059191</v>
      </c>
      <c r="H1696">
        <f t="shared" ca="1" si="212"/>
        <v>0</v>
      </c>
      <c r="I1696" t="str">
        <f ca="1">VLOOKUP(Q1696,Tabela3[],9,1)</f>
        <v>Car Carriers</v>
      </c>
      <c r="J1696" t="str">
        <f ca="1">VLOOKUP(Q1696,Tabela3[],11,0)</f>
        <v>HB20 Sense</v>
      </c>
      <c r="K1696" t="str">
        <f ca="1">VLOOKUP(Q1696,Tabela3[],10,0)</f>
        <v>Carros</v>
      </c>
      <c r="L1696" t="e" cm="1">
        <f t="array" aca="1" ref="L1696" ca="1">IF(Tabela2[[#This Row],[PORTO]]=Tabela2[[#This Row],[DESTINO]],0,erro)</f>
        <v>#NAME?</v>
      </c>
      <c r="N1696">
        <f t="shared" ca="1" si="215"/>
        <v>100</v>
      </c>
      <c r="O1696">
        <f t="shared" ca="1" si="216"/>
        <v>2</v>
      </c>
      <c r="P1696">
        <f t="shared" ca="1" si="217"/>
        <v>11</v>
      </c>
      <c r="Q1696">
        <f t="shared" ca="1" si="213"/>
        <v>19</v>
      </c>
      <c r="R1696">
        <f t="shared" ca="1" si="214"/>
        <v>17</v>
      </c>
    </row>
    <row r="1697" spans="1:18">
      <c r="A1697">
        <f ca="1">VLOOKUP(O1697,Tabela3[],2,0)</f>
        <v>2000</v>
      </c>
      <c r="B1697" t="str">
        <f ca="1">VLOOKUP(P1697,Tabela3[],4,0)</f>
        <v>OUTUBRO</v>
      </c>
      <c r="C1697" t="str">
        <f ca="1">VLOOKUP(Q1697,Tabela3[],5,0)</f>
        <v>Itália</v>
      </c>
      <c r="D1697" t="str">
        <f ca="1">VLOOKUP(Q1697,Tabela3[],3,0)</f>
        <v>Hyundai</v>
      </c>
      <c r="E1697" t="str">
        <f ca="1">IF(R1697=Q1697, (VLOOKUP(P1697+1,Tabela3[],5,0)),VLOOKUP(R1697,Tabela3[],5,0))</f>
        <v>França</v>
      </c>
      <c r="F1697" s="1">
        <f t="shared" ca="1" si="210"/>
        <v>36783</v>
      </c>
      <c r="G1697" s="1">
        <f t="shared" ca="1" si="211"/>
        <v>36789.614959093364</v>
      </c>
      <c r="H1697">
        <f t="shared" ca="1" si="212"/>
        <v>1</v>
      </c>
      <c r="I1697" t="str">
        <f ca="1">VLOOKUP(Q1697,Tabela3[],9,1)</f>
        <v>Car Carriers</v>
      </c>
      <c r="J1697" t="str">
        <f ca="1">VLOOKUP(Q1697,Tabela3[],11,0)</f>
        <v>HB20 Sense</v>
      </c>
      <c r="K1697" t="str">
        <f ca="1">VLOOKUP(Q1697,Tabela3[],10,0)</f>
        <v>Carros</v>
      </c>
      <c r="L1697" t="e" cm="1">
        <f t="array" aca="1" ref="L1697" ca="1">IF(Tabela2[[#This Row],[PORTO]]=Tabela2[[#This Row],[DESTINO]],0,erro)</f>
        <v>#NAME?</v>
      </c>
      <c r="N1697">
        <f t="shared" ca="1" si="215"/>
        <v>400</v>
      </c>
      <c r="O1697">
        <f t="shared" ca="1" si="216"/>
        <v>0</v>
      </c>
      <c r="P1697">
        <f t="shared" ca="1" si="217"/>
        <v>9</v>
      </c>
      <c r="Q1697">
        <f t="shared" ca="1" si="213"/>
        <v>19</v>
      </c>
      <c r="R1697">
        <f t="shared" ca="1" si="214"/>
        <v>22</v>
      </c>
    </row>
    <row r="1698" spans="1:18">
      <c r="A1698">
        <f ca="1">VLOOKUP(O1698,Tabela3[],2,0)</f>
        <v>2005</v>
      </c>
      <c r="B1698" t="str">
        <f ca="1">VLOOKUP(P1698,Tabela3[],4,0)</f>
        <v>AGOSTO</v>
      </c>
      <c r="C1698" t="str">
        <f ca="1">VLOOKUP(Q1698,Tabela3[],5,0)</f>
        <v>França</v>
      </c>
      <c r="D1698" t="str">
        <f ca="1">VLOOKUP(Q1698,Tabela3[],3,0)</f>
        <v> LVMH</v>
      </c>
      <c r="E1698" t="str">
        <f ca="1">IF(R1698=Q1698, (VLOOKUP(P1698+1,Tabela3[],5,0)),VLOOKUP(R1698,Tabela3[],5,0))</f>
        <v>Holanda</v>
      </c>
      <c r="F1698" s="1">
        <f t="shared" ca="1" si="210"/>
        <v>38558</v>
      </c>
      <c r="G1698" s="1">
        <f t="shared" ca="1" si="211"/>
        <v>38558.499135854603</v>
      </c>
      <c r="H1698">
        <f t="shared" ca="1" si="212"/>
        <v>1</v>
      </c>
      <c r="I1698" t="str">
        <f ca="1">VLOOKUP(Q1698,Tabela3[],9,1)</f>
        <v>Emma Maersk</v>
      </c>
      <c r="J1698" t="str">
        <f ca="1">VLOOKUP(Q1698,Tabela3[],11,0)</f>
        <v>Guerlain</v>
      </c>
      <c r="K1698" t="str">
        <f ca="1">VLOOKUP(Q1698,Tabela3[],10,0)</f>
        <v>Tecido</v>
      </c>
      <c r="L1698" t="e" cm="1">
        <f t="array" aca="1" ref="L1698" ca="1">IF(Tabela2[[#This Row],[PORTO]]=Tabela2[[#This Row],[DESTINO]],0,erro)</f>
        <v>#NAME?</v>
      </c>
      <c r="N1698">
        <f t="shared" ca="1" si="215"/>
        <v>20000</v>
      </c>
      <c r="O1698">
        <f t="shared" ca="1" si="216"/>
        <v>5</v>
      </c>
      <c r="P1698">
        <f t="shared" ca="1" si="217"/>
        <v>7</v>
      </c>
      <c r="Q1698">
        <f t="shared" ca="1" si="213"/>
        <v>23</v>
      </c>
      <c r="R1698">
        <f t="shared" ca="1" si="214"/>
        <v>17</v>
      </c>
    </row>
    <row r="1699" spans="1:18">
      <c r="A1699">
        <f ca="1">VLOOKUP(O1699,Tabela3[],2,0)</f>
        <v>2005</v>
      </c>
      <c r="B1699" t="str">
        <f ca="1">VLOOKUP(P1699,Tabela3[],4,0)</f>
        <v>FEVEREIRO</v>
      </c>
      <c r="C1699" t="str">
        <f ca="1">VLOOKUP(Q1699,Tabela3[],5,0)</f>
        <v>França</v>
      </c>
      <c r="D1699" t="str">
        <f ca="1">VLOOKUP(Q1699,Tabela3[],3,0)</f>
        <v> LVMH</v>
      </c>
      <c r="E1699" t="str">
        <f ca="1">IF(R1699=Q1699, (VLOOKUP(P1699+1,Tabela3[],5,0)),VLOOKUP(R1699,Tabela3[],5,0))</f>
        <v>Alemanha</v>
      </c>
      <c r="F1699" s="1">
        <f t="shared" ca="1" si="210"/>
        <v>38363</v>
      </c>
      <c r="G1699" s="1">
        <f t="shared" ca="1" si="211"/>
        <v>38366.503885488848</v>
      </c>
      <c r="H1699">
        <f t="shared" ca="1" si="212"/>
        <v>0</v>
      </c>
      <c r="I1699" t="str">
        <f ca="1">VLOOKUP(Q1699,Tabela3[],9,1)</f>
        <v>Emma Maersk</v>
      </c>
      <c r="J1699" t="str">
        <f ca="1">VLOOKUP(Q1699,Tabela3[],11,0)</f>
        <v>Guerlain</v>
      </c>
      <c r="K1699" t="str">
        <f ca="1">VLOOKUP(Q1699,Tabela3[],10,0)</f>
        <v>Tecido</v>
      </c>
      <c r="L1699" t="e" cm="1">
        <f t="array" aca="1" ref="L1699" ca="1">IF(Tabela2[[#This Row],[PORTO]]=Tabela2[[#This Row],[DESTINO]],0,erro)</f>
        <v>#NAME?</v>
      </c>
      <c r="N1699">
        <f t="shared" ca="1" si="215"/>
        <v>12000</v>
      </c>
      <c r="O1699">
        <f t="shared" ca="1" si="216"/>
        <v>5</v>
      </c>
      <c r="P1699">
        <f t="shared" ca="1" si="217"/>
        <v>1</v>
      </c>
      <c r="Q1699">
        <f t="shared" ca="1" si="213"/>
        <v>23</v>
      </c>
      <c r="R1699">
        <f t="shared" ca="1" si="214"/>
        <v>7</v>
      </c>
    </row>
    <row r="1700" spans="1:18">
      <c r="A1700">
        <f ca="1">VLOOKUP(O1700,Tabela3[],2,0)</f>
        <v>2006</v>
      </c>
      <c r="B1700" t="str">
        <f ca="1">VLOOKUP(P1700,Tabela3[],4,0)</f>
        <v>MAIO</v>
      </c>
      <c r="C1700" t="str">
        <f ca="1">VLOOKUP(Q1700,Tabela3[],5,0)</f>
        <v>Japão</v>
      </c>
      <c r="D1700" t="str">
        <f ca="1">VLOOKUP(Q1700,Tabela3[],3,0)</f>
        <v>Toyota</v>
      </c>
      <c r="E1700" t="str">
        <f ca="1">IF(R1700=Q1700, (VLOOKUP(P1700+1,Tabela3[],5,0)),VLOOKUP(R1700,Tabela3[],5,0))</f>
        <v>Estados Unidos</v>
      </c>
      <c r="F1700" s="1">
        <f t="shared" ca="1" si="210"/>
        <v>38832</v>
      </c>
      <c r="G1700" s="1">
        <f t="shared" ca="1" si="211"/>
        <v>38839.306012810004</v>
      </c>
      <c r="H1700">
        <f t="shared" ca="1" si="212"/>
        <v>1</v>
      </c>
      <c r="I1700" t="str">
        <f ca="1">VLOOKUP(Q1700,Tabela3[],9,1)</f>
        <v>Trailer Carriers</v>
      </c>
      <c r="J1700" t="str">
        <f ca="1">VLOOKUP(Q1700,Tabela3[],11,0)</f>
        <v>COROLLA GLI</v>
      </c>
      <c r="K1700" t="str">
        <f ca="1">VLOOKUP(Q1700,Tabela3[],10,0)</f>
        <v>Carros</v>
      </c>
      <c r="L1700" t="e" cm="1">
        <f t="array" aca="1" ref="L1700" ca="1">IF(Tabela2[[#This Row],[PORTO]]=Tabela2[[#This Row],[DESTINO]],0,erro)</f>
        <v>#NAME?</v>
      </c>
      <c r="N1700">
        <f t="shared" ca="1" si="215"/>
        <v>400</v>
      </c>
      <c r="O1700">
        <f t="shared" ca="1" si="216"/>
        <v>6</v>
      </c>
      <c r="P1700">
        <f t="shared" ca="1" si="217"/>
        <v>4</v>
      </c>
      <c r="Q1700">
        <f t="shared" ca="1" si="213"/>
        <v>10</v>
      </c>
      <c r="R1700">
        <f t="shared" ca="1" si="214"/>
        <v>4</v>
      </c>
    </row>
    <row r="1701" spans="1:18">
      <c r="A1701">
        <f ca="1">VLOOKUP(O1701,Tabela3[],2,0)</f>
        <v>2001</v>
      </c>
      <c r="B1701" t="str">
        <f ca="1">VLOOKUP(P1701,Tabela3[],4,0)</f>
        <v>SETEMBRO</v>
      </c>
      <c r="C1701" t="str">
        <f ca="1">VLOOKUP(Q1701,Tabela3[],5,0)</f>
        <v>Reino Unido</v>
      </c>
      <c r="D1701" t="str">
        <f ca="1">VLOOKUP(Q1701,Tabela3[],3,0)</f>
        <v>Unilever</v>
      </c>
      <c r="E1701" t="str">
        <f ca="1">IF(R1701=Q1701, (VLOOKUP(P1701+1,Tabela3[],5,0)),VLOOKUP(R1701,Tabela3[],5,0))</f>
        <v>Itália</v>
      </c>
      <c r="F1701" s="1">
        <f t="shared" ca="1" si="210"/>
        <v>37128</v>
      </c>
      <c r="G1701" s="1">
        <f t="shared" ca="1" si="211"/>
        <v>37128.468568218275</v>
      </c>
      <c r="H1701">
        <f t="shared" ca="1" si="212"/>
        <v>1</v>
      </c>
      <c r="I1701" t="str">
        <f ca="1">VLOOKUP(Q1701,Tabela3[],9,1)</f>
        <v>HMM Helsinki</v>
      </c>
      <c r="J1701" t="str">
        <f ca="1">VLOOKUP(Q1701,Tabela3[],11,0)</f>
        <v xml:space="preserve">Desodorante Antitranspirante Aerosol </v>
      </c>
      <c r="K1701" t="str">
        <f ca="1">VLOOKUP(Q1701,Tabela3[],10,0)</f>
        <v>Quimico</v>
      </c>
      <c r="L1701" t="e" cm="1">
        <f t="array" aca="1" ref="L1701" ca="1">IF(Tabela2[[#This Row],[PORTO]]=Tabela2[[#This Row],[DESTINO]],0,erro)</f>
        <v>#NAME?</v>
      </c>
      <c r="N1701">
        <f t="shared" ca="1" si="215"/>
        <v>1920000</v>
      </c>
      <c r="O1701">
        <f t="shared" ca="1" si="216"/>
        <v>1</v>
      </c>
      <c r="P1701">
        <f t="shared" ca="1" si="217"/>
        <v>8</v>
      </c>
      <c r="Q1701">
        <f t="shared" ca="1" si="213"/>
        <v>25</v>
      </c>
      <c r="R1701">
        <f t="shared" ca="1" si="214"/>
        <v>20</v>
      </c>
    </row>
    <row r="1702" spans="1:18">
      <c r="A1702">
        <f ca="1">VLOOKUP(O1702,Tabela3[],2,0)</f>
        <v>2004</v>
      </c>
      <c r="B1702" t="str">
        <f ca="1">VLOOKUP(P1702,Tabela3[],4,0)</f>
        <v>DEZEMBRO</v>
      </c>
      <c r="C1702" t="str">
        <f ca="1">VLOOKUP(Q1702,Tabela3[],5,0)</f>
        <v>India</v>
      </c>
      <c r="D1702" t="str">
        <f ca="1">VLOOKUP(Q1702,Tabela3[],3,0)</f>
        <v>Reliance Industries</v>
      </c>
      <c r="E1702" t="str">
        <f ca="1">IF(R1702=Q1702, (VLOOKUP(P1702+1,Tabela3[],5,0)),VLOOKUP(R1702,Tabela3[],5,0))</f>
        <v>Estados Unidos</v>
      </c>
      <c r="F1702" s="1">
        <f t="shared" ca="1" si="210"/>
        <v>38293</v>
      </c>
      <c r="G1702" s="1">
        <f t="shared" ca="1" si="211"/>
        <v>38295.032781630638</v>
      </c>
      <c r="H1702">
        <f t="shared" ca="1" si="212"/>
        <v>1</v>
      </c>
      <c r="I1702" t="str">
        <f ca="1">VLOOKUP(Q1702,Tabela3[],9,1)</f>
        <v>Tanker</v>
      </c>
      <c r="J1702" t="str">
        <f ca="1">VLOOKUP(Q1702,Tabela3[],11,0)</f>
        <v>Polipropileno</v>
      </c>
      <c r="K1702" t="str">
        <f ca="1">VLOOKUP(Q1702,Tabela3[],10,0)</f>
        <v>Petroquimicos</v>
      </c>
      <c r="L1702" t="e" cm="1">
        <f t="array" aca="1" ref="L1702" ca="1">IF(Tabela2[[#This Row],[PORTO]]=Tabela2[[#This Row],[DESTINO]],0,erro)</f>
        <v>#NAME?</v>
      </c>
      <c r="N1702">
        <f t="shared" ca="1" si="215"/>
        <v>0</v>
      </c>
      <c r="O1702">
        <f t="shared" ca="1" si="216"/>
        <v>4</v>
      </c>
      <c r="P1702">
        <f t="shared" ca="1" si="217"/>
        <v>11</v>
      </c>
      <c r="Q1702">
        <f t="shared" ca="1" si="213"/>
        <v>30</v>
      </c>
      <c r="R1702">
        <f t="shared" ca="1" si="214"/>
        <v>3</v>
      </c>
    </row>
    <row r="1703" spans="1:18">
      <c r="A1703">
        <f ca="1">VLOOKUP(O1703,Tabela3[],2,0)</f>
        <v>2006</v>
      </c>
      <c r="B1703" t="str">
        <f ca="1">VLOOKUP(P1703,Tabela3[],4,0)</f>
        <v>ABRIL</v>
      </c>
      <c r="C1703" t="str">
        <f ca="1">VLOOKUP(Q1703,Tabela3[],5,0)</f>
        <v>Canadá</v>
      </c>
      <c r="D1703" t="str">
        <f ca="1">VLOOKUP(Q1703,Tabela3[],3,0)</f>
        <v>Shopify</v>
      </c>
      <c r="E1703" t="str">
        <f ca="1">IF(R1703=Q1703, (VLOOKUP(P1703+1,Tabela3[],5,0)),VLOOKUP(R1703,Tabela3[],5,0))</f>
        <v>China</v>
      </c>
      <c r="F1703" s="1">
        <f t="shared" ca="1" si="210"/>
        <v>38776</v>
      </c>
      <c r="G1703" s="1">
        <f t="shared" ca="1" si="211"/>
        <v>38776.071544077422</v>
      </c>
      <c r="H1703">
        <f t="shared" ca="1" si="212"/>
        <v>0</v>
      </c>
      <c r="I1703" t="str">
        <f ca="1">VLOOKUP(Q1703,Tabela3[],9,1)</f>
        <v>HMM Southampton</v>
      </c>
      <c r="J1703" t="str">
        <f ca="1">VLOOKUP(Q1703,Tabela3[],11,0)</f>
        <v>TORRADORES DE CAFÉ</v>
      </c>
      <c r="K1703" t="str">
        <f ca="1">VLOOKUP(Q1703,Tabela3[],10,0)</f>
        <v>Geral</v>
      </c>
      <c r="L1703" t="e" cm="1">
        <f t="array" aca="1" ref="L1703" ca="1">IF(Tabela2[[#This Row],[PORTO]]=Tabela2[[#This Row],[DESTINO]],0,erro)</f>
        <v>#NAME?</v>
      </c>
      <c r="N1703">
        <f t="shared" ca="1" si="215"/>
        <v>4000</v>
      </c>
      <c r="O1703">
        <f t="shared" ca="1" si="216"/>
        <v>6</v>
      </c>
      <c r="P1703">
        <f t="shared" ca="1" si="217"/>
        <v>3</v>
      </c>
      <c r="Q1703">
        <f t="shared" ca="1" si="213"/>
        <v>33</v>
      </c>
      <c r="R1703">
        <f t="shared" ca="1" si="214"/>
        <v>0</v>
      </c>
    </row>
    <row r="1704" spans="1:18">
      <c r="A1704">
        <f ca="1">VLOOKUP(O1704,Tabela3[],2,0)</f>
        <v>2003</v>
      </c>
      <c r="B1704" t="str">
        <f ca="1">VLOOKUP(P1704,Tabela3[],4,0)</f>
        <v>NOVEMBRO</v>
      </c>
      <c r="C1704" t="str">
        <f ca="1">VLOOKUP(Q1704,Tabela3[],5,0)</f>
        <v>Brasil</v>
      </c>
      <c r="D1704" t="str">
        <f ca="1">VLOOKUP(Q1704,Tabela3[],3,0)</f>
        <v>VALE</v>
      </c>
      <c r="E1704" t="str">
        <f ca="1">IF(R1704=Q1704, (VLOOKUP(P1704+1,Tabela3[],5,0)),VLOOKUP(R1704,Tabela3[],5,0))</f>
        <v>Holanda</v>
      </c>
      <c r="F1704" s="1">
        <f t="shared" ca="1" si="210"/>
        <v>37917</v>
      </c>
      <c r="G1704" s="1">
        <f t="shared" ca="1" si="211"/>
        <v>37919.49945584462</v>
      </c>
      <c r="H1704">
        <f t="shared" ca="1" si="212"/>
        <v>1</v>
      </c>
      <c r="I1704" t="str">
        <f ca="1">VLOOKUP(Q1704,Tabela3[],9,1)</f>
        <v>Lan Hua Hai</v>
      </c>
      <c r="J1704" t="str">
        <f ca="1">VLOOKUP(Q1704,Tabela3[],11,0)</f>
        <v>Bauxita</v>
      </c>
      <c r="K1704" t="str">
        <f ca="1">VLOOKUP(Q1704,Tabela3[],10,0)</f>
        <v>Minério</v>
      </c>
      <c r="L1704" t="e" cm="1">
        <f t="array" aca="1" ref="L1704" ca="1">IF(Tabela2[[#This Row],[PORTO]]=Tabela2[[#This Row],[DESTINO]],0,erro)</f>
        <v>#NAME?</v>
      </c>
      <c r="N1704">
        <f t="shared" ca="1" si="215"/>
        <v>0</v>
      </c>
      <c r="O1704">
        <f t="shared" ca="1" si="216"/>
        <v>3</v>
      </c>
      <c r="P1704">
        <f t="shared" ca="1" si="217"/>
        <v>10</v>
      </c>
      <c r="Q1704">
        <f t="shared" ca="1" si="213"/>
        <v>28</v>
      </c>
      <c r="R1704">
        <f t="shared" ca="1" si="214"/>
        <v>15</v>
      </c>
    </row>
    <row r="1705" spans="1:18">
      <c r="A1705">
        <f ca="1">VLOOKUP(O1705,Tabela3[],2,0)</f>
        <v>2007</v>
      </c>
      <c r="B1705" t="str">
        <f ca="1">VLOOKUP(P1705,Tabela3[],4,0)</f>
        <v>JUNHO</v>
      </c>
      <c r="C1705" t="str">
        <f ca="1">VLOOKUP(Q1705,Tabela3[],5,0)</f>
        <v>Japão</v>
      </c>
      <c r="D1705" t="str">
        <f ca="1">VLOOKUP(Q1705,Tabela3[],3,0)</f>
        <v>Toyota</v>
      </c>
      <c r="E1705" t="str">
        <f ca="1">IF(R1705=Q1705, (VLOOKUP(P1705+1,Tabela3[],5,0)),VLOOKUP(R1705,Tabela3[],5,0))</f>
        <v>Coréia do Sul</v>
      </c>
      <c r="F1705" s="1">
        <f t="shared" ca="1" si="210"/>
        <v>39218</v>
      </c>
      <c r="G1705" s="1">
        <f t="shared" ca="1" si="211"/>
        <v>39223.543521809908</v>
      </c>
      <c r="H1705">
        <f t="shared" ca="1" si="212"/>
        <v>1</v>
      </c>
      <c r="I1705" t="str">
        <f ca="1">VLOOKUP(Q1705,Tabela3[],9,1)</f>
        <v>Trailer Carriers</v>
      </c>
      <c r="J1705" t="str">
        <f ca="1">VLOOKUP(Q1705,Tabela3[],11,0)</f>
        <v>COROLLA GLI</v>
      </c>
      <c r="K1705" t="str">
        <f ca="1">VLOOKUP(Q1705,Tabela3[],10,0)</f>
        <v>Carros</v>
      </c>
      <c r="L1705" t="e" cm="1">
        <f t="array" aca="1" ref="L1705" ca="1">IF(Tabela2[[#This Row],[PORTO]]=Tabela2[[#This Row],[DESTINO]],0,erro)</f>
        <v>#NAME?</v>
      </c>
      <c r="N1705">
        <f t="shared" ca="1" si="215"/>
        <v>300</v>
      </c>
      <c r="O1705">
        <f t="shared" ca="1" si="216"/>
        <v>7</v>
      </c>
      <c r="P1705">
        <f t="shared" ca="1" si="217"/>
        <v>5</v>
      </c>
      <c r="Q1705">
        <f t="shared" ca="1" si="213"/>
        <v>10</v>
      </c>
      <c r="R1705">
        <f t="shared" ca="1" si="214"/>
        <v>14</v>
      </c>
    </row>
    <row r="1706" spans="1:18">
      <c r="A1706">
        <f ca="1">VLOOKUP(O1706,Tabela3[],2,0)</f>
        <v>2003</v>
      </c>
      <c r="B1706" t="str">
        <f ca="1">VLOOKUP(P1706,Tabela3[],4,0)</f>
        <v>JANEIRO</v>
      </c>
      <c r="C1706" t="str">
        <f ca="1">VLOOKUP(Q1706,Tabela3[],5,0)</f>
        <v>China</v>
      </c>
      <c r="D1706" t="str">
        <f ca="1">VLOOKUP(Q1706,Tabela3[],3,0)</f>
        <v>Alibaba Group</v>
      </c>
      <c r="E1706" t="str">
        <f ca="1">IF(R1706=Q1706, (VLOOKUP(P1706+1,Tabela3[],5,0)),VLOOKUP(R1706,Tabela3[],5,0))</f>
        <v>Holanda</v>
      </c>
      <c r="F1706" s="1">
        <f t="shared" ca="1" si="210"/>
        <v>37626</v>
      </c>
      <c r="G1706" s="1">
        <f t="shared" ca="1" si="211"/>
        <v>37632.961088910786</v>
      </c>
      <c r="H1706">
        <f t="shared" ca="1" si="212"/>
        <v>0</v>
      </c>
      <c r="I1706" t="str">
        <f ca="1">VLOOKUP(Q1706,Tabela3[],9,1)</f>
        <v>HMM St Petersburg</v>
      </c>
      <c r="J1706" t="str">
        <f ca="1">VLOOKUP(Q1706,Tabela3[],11,0)</f>
        <v>Ar Condicionado 18000</v>
      </c>
      <c r="K1706" t="str">
        <f ca="1">VLOOKUP(Q1706,Tabela3[],10,0)</f>
        <v>Eletrônicos</v>
      </c>
      <c r="L1706" t="e" cm="1">
        <f t="array" aca="1" ref="L1706" ca="1">IF(Tabela2[[#This Row],[PORTO]]=Tabela2[[#This Row],[DESTINO]],0,erro)</f>
        <v>#NAME?</v>
      </c>
      <c r="N1706">
        <f t="shared" ca="1" si="215"/>
        <v>1500</v>
      </c>
      <c r="O1706">
        <f t="shared" ca="1" si="216"/>
        <v>3</v>
      </c>
      <c r="P1706">
        <f t="shared" ca="1" si="217"/>
        <v>0</v>
      </c>
      <c r="Q1706">
        <f t="shared" ca="1" si="213"/>
        <v>2</v>
      </c>
      <c r="R1706">
        <f t="shared" ca="1" si="214"/>
        <v>15</v>
      </c>
    </row>
    <row r="1707" spans="1:18">
      <c r="A1707">
        <f ca="1">VLOOKUP(O1707,Tabela3[],2,0)</f>
        <v>2001</v>
      </c>
      <c r="B1707" t="str">
        <f ca="1">VLOOKUP(P1707,Tabela3[],4,0)</f>
        <v>JANEIRO</v>
      </c>
      <c r="C1707" t="str">
        <f ca="1">VLOOKUP(Q1707,Tabela3[],5,0)</f>
        <v>India</v>
      </c>
      <c r="D1707" t="str">
        <f ca="1">VLOOKUP(Q1707,Tabela3[],3,0)</f>
        <v>Reliance Industries</v>
      </c>
      <c r="E1707" t="str">
        <f ca="1">IF(R1707=Q1707, (VLOOKUP(P1707+1,Tabela3[],5,0)),VLOOKUP(R1707,Tabela3[],5,0))</f>
        <v>Estados Unidos</v>
      </c>
      <c r="F1707" s="1">
        <f t="shared" ca="1" si="210"/>
        <v>36894</v>
      </c>
      <c r="G1707" s="1">
        <f t="shared" ca="1" si="211"/>
        <v>36902.818605242705</v>
      </c>
      <c r="H1707">
        <f t="shared" ca="1" si="212"/>
        <v>0</v>
      </c>
      <c r="I1707" t="str">
        <f ca="1">VLOOKUP(Q1707,Tabela3[],9,1)</f>
        <v>Tanker</v>
      </c>
      <c r="J1707" t="str">
        <f ca="1">VLOOKUP(Q1707,Tabela3[],11,0)</f>
        <v>Cloreto de polivinila</v>
      </c>
      <c r="K1707" t="str">
        <f ca="1">VLOOKUP(Q1707,Tabela3[],10,0)</f>
        <v>Petroquimicos</v>
      </c>
      <c r="L1707" t="e" cm="1">
        <f t="array" aca="1" ref="L1707" ca="1">IF(Tabela2[[#This Row],[PORTO]]=Tabela2[[#This Row],[DESTINO]],0,erro)</f>
        <v>#NAME?</v>
      </c>
      <c r="N1707">
        <f t="shared" ca="1" si="215"/>
        <v>0</v>
      </c>
      <c r="O1707">
        <f t="shared" ca="1" si="216"/>
        <v>1</v>
      </c>
      <c r="P1707">
        <f t="shared" ca="1" si="217"/>
        <v>0</v>
      </c>
      <c r="Q1707">
        <f t="shared" ca="1" si="213"/>
        <v>32</v>
      </c>
      <c r="R1707">
        <f t="shared" ca="1" si="214"/>
        <v>5</v>
      </c>
    </row>
    <row r="1708" spans="1:18">
      <c r="A1708">
        <f ca="1">VLOOKUP(O1708,Tabela3[],2,0)</f>
        <v>2003</v>
      </c>
      <c r="B1708" t="str">
        <f ca="1">VLOOKUP(P1708,Tabela3[],4,0)</f>
        <v>OUTUBRO</v>
      </c>
      <c r="C1708" t="str">
        <f ca="1">VLOOKUP(Q1708,Tabela3[],5,0)</f>
        <v>Alemanha</v>
      </c>
      <c r="D1708" t="str">
        <f ca="1">VLOOKUP(Q1708,Tabela3[],3,0)</f>
        <v>Volkswagen</v>
      </c>
      <c r="E1708" t="str">
        <f ca="1">IF(R1708=Q1708, (VLOOKUP(P1708+1,Tabela3[],5,0)),VLOOKUP(R1708,Tabela3[],5,0))</f>
        <v>Itália</v>
      </c>
      <c r="F1708" s="1">
        <f t="shared" ca="1" si="210"/>
        <v>37875</v>
      </c>
      <c r="G1708" s="1">
        <f t="shared" ca="1" si="211"/>
        <v>37878.419349272794</v>
      </c>
      <c r="H1708">
        <f t="shared" ca="1" si="212"/>
        <v>1</v>
      </c>
      <c r="I1708" t="str">
        <f ca="1">VLOOKUP(Q1708,Tabela3[],9,1)</f>
        <v>Warehouse Carriers </v>
      </c>
      <c r="J1708" t="str">
        <f ca="1">VLOOKUP(Q1708,Tabela3[],11,0)</f>
        <v>GLI 350 TSI (Jetta)</v>
      </c>
      <c r="K1708" t="str">
        <f ca="1">VLOOKUP(Q1708,Tabela3[],10,0)</f>
        <v>Carros</v>
      </c>
      <c r="L1708" t="e" cm="1">
        <f t="array" aca="1" ref="L1708" ca="1">IF(Tabela2[[#This Row],[PORTO]]=Tabela2[[#This Row],[DESTINO]],0,erro)</f>
        <v>#NAME?</v>
      </c>
      <c r="N1708">
        <f t="shared" ca="1" si="215"/>
        <v>100</v>
      </c>
      <c r="O1708">
        <f t="shared" ca="1" si="216"/>
        <v>3</v>
      </c>
      <c r="P1708">
        <f t="shared" ca="1" si="217"/>
        <v>9</v>
      </c>
      <c r="Q1708">
        <f t="shared" ca="1" si="213"/>
        <v>8</v>
      </c>
      <c r="R1708">
        <f t="shared" ca="1" si="214"/>
        <v>19</v>
      </c>
    </row>
    <row r="1709" spans="1:18">
      <c r="A1709">
        <f ca="1">VLOOKUP(O1709,Tabela3[],2,0)</f>
        <v>2004</v>
      </c>
      <c r="B1709" t="str">
        <f ca="1">VLOOKUP(P1709,Tabela3[],4,0)</f>
        <v>JANEIRO</v>
      </c>
      <c r="C1709" t="str">
        <f ca="1">VLOOKUP(Q1709,Tabela3[],5,0)</f>
        <v>Japão</v>
      </c>
      <c r="D1709" t="str">
        <f ca="1">VLOOKUP(Q1709,Tabela3[],3,0)</f>
        <v>Toyota</v>
      </c>
      <c r="E1709" t="str">
        <f ca="1">IF(R1709=Q1709, (VLOOKUP(P1709+1,Tabela3[],5,0)),VLOOKUP(R1709,Tabela3[],5,0))</f>
        <v>Coréia do Sul</v>
      </c>
      <c r="F1709" s="1">
        <f t="shared" ca="1" si="210"/>
        <v>37989</v>
      </c>
      <c r="G1709" s="1">
        <f t="shared" ca="1" si="211"/>
        <v>37992.831857734353</v>
      </c>
      <c r="H1709">
        <f t="shared" ca="1" si="212"/>
        <v>0</v>
      </c>
      <c r="I1709" t="str">
        <f ca="1">VLOOKUP(Q1709,Tabela3[],9,1)</f>
        <v>Trailer Carriers</v>
      </c>
      <c r="J1709" t="str">
        <f ca="1">VLOOKUP(Q1709,Tabela3[],11,0)</f>
        <v>HILUX CABINE DUPLA STD POWER PACK</v>
      </c>
      <c r="K1709" t="str">
        <f ca="1">VLOOKUP(Q1709,Tabela3[],10,0)</f>
        <v>Carros</v>
      </c>
      <c r="L1709" t="e" cm="1">
        <f t="array" aca="1" ref="L1709" ca="1">IF(Tabela2[[#This Row],[PORTO]]=Tabela2[[#This Row],[DESTINO]],0,erro)</f>
        <v>#NAME?</v>
      </c>
      <c r="N1709">
        <f t="shared" ca="1" si="215"/>
        <v>100</v>
      </c>
      <c r="O1709">
        <f t="shared" ca="1" si="216"/>
        <v>4</v>
      </c>
      <c r="P1709">
        <f t="shared" ca="1" si="217"/>
        <v>0</v>
      </c>
      <c r="Q1709">
        <f t="shared" ca="1" si="213"/>
        <v>9</v>
      </c>
      <c r="R1709">
        <f t="shared" ca="1" si="214"/>
        <v>13</v>
      </c>
    </row>
    <row r="1710" spans="1:18">
      <c r="A1710">
        <f ca="1">VLOOKUP(O1710,Tabela3[],2,0)</f>
        <v>2008</v>
      </c>
      <c r="B1710" t="str">
        <f ca="1">VLOOKUP(P1710,Tabela3[],4,0)</f>
        <v>JUNHO</v>
      </c>
      <c r="C1710" t="str">
        <f ca="1">VLOOKUP(Q1710,Tabela3[],5,0)</f>
        <v>China</v>
      </c>
      <c r="D1710" t="str">
        <f ca="1">VLOOKUP(Q1710,Tabela3[],3,0)</f>
        <v>Alibaba Group</v>
      </c>
      <c r="E1710" t="str">
        <f ca="1">IF(R1710=Q1710, (VLOOKUP(P1710+1,Tabela3[],5,0)),VLOOKUP(R1710,Tabela3[],5,0))</f>
        <v>Coréia do Sul</v>
      </c>
      <c r="F1710" s="1">
        <f t="shared" ca="1" si="210"/>
        <v>39577</v>
      </c>
      <c r="G1710" s="1">
        <f t="shared" ca="1" si="211"/>
        <v>39580.25889801795</v>
      </c>
      <c r="H1710">
        <f t="shared" ca="1" si="212"/>
        <v>1</v>
      </c>
      <c r="I1710" t="str">
        <f ca="1">VLOOKUP(Q1710,Tabela3[],9,1)</f>
        <v>HMM St Petersburg</v>
      </c>
      <c r="J1710" t="str">
        <f ca="1">VLOOKUP(Q1710,Tabela3[],11,0)</f>
        <v>Serração Portatil</v>
      </c>
      <c r="K1710" t="str">
        <f ca="1">VLOOKUP(Q1710,Tabela3[],10,0)</f>
        <v>Maquinário</v>
      </c>
      <c r="L1710" t="e" cm="1">
        <f t="array" aca="1" ref="L1710" ca="1">IF(Tabela2[[#This Row],[PORTO]]=Tabela2[[#This Row],[DESTINO]],0,erro)</f>
        <v>#NAME?</v>
      </c>
      <c r="N1710">
        <f t="shared" ca="1" si="215"/>
        <v>10</v>
      </c>
      <c r="O1710">
        <f t="shared" ca="1" si="216"/>
        <v>8</v>
      </c>
      <c r="P1710">
        <f t="shared" ca="1" si="217"/>
        <v>5</v>
      </c>
      <c r="Q1710">
        <f t="shared" ca="1" si="213"/>
        <v>0</v>
      </c>
      <c r="R1710">
        <f t="shared" ca="1" si="214"/>
        <v>14</v>
      </c>
    </row>
    <row r="1711" spans="1:18">
      <c r="A1711">
        <f ca="1">VLOOKUP(O1711,Tabela3[],2,0)</f>
        <v>2005</v>
      </c>
      <c r="B1711" t="str">
        <f ca="1">VLOOKUP(P1711,Tabela3[],4,0)</f>
        <v>OUTUBRO</v>
      </c>
      <c r="C1711" t="str">
        <f ca="1">VLOOKUP(Q1711,Tabela3[],5,0)</f>
        <v>Estados Unidos</v>
      </c>
      <c r="D1711" t="str">
        <f ca="1">VLOOKUP(Q1711,Tabela3[],3,0)</f>
        <v>Amazon</v>
      </c>
      <c r="E1711" t="str">
        <f ca="1">IF(R1711=Q1711, (VLOOKUP(P1711+1,Tabela3[],5,0)),VLOOKUP(R1711,Tabela3[],5,0))</f>
        <v>Itália</v>
      </c>
      <c r="F1711" s="1">
        <f t="shared" ca="1" si="210"/>
        <v>38609</v>
      </c>
      <c r="G1711" s="1">
        <f t="shared" ca="1" si="211"/>
        <v>38612.01945298908</v>
      </c>
      <c r="H1711">
        <f t="shared" ca="1" si="212"/>
        <v>1</v>
      </c>
      <c r="I1711" t="str">
        <f ca="1">VLOOKUP(Q1711,Tabela3[],9,1)</f>
        <v>HMM Algeciras</v>
      </c>
      <c r="J1711" t="str">
        <f ca="1">VLOOKUP(Q1711,Tabela3[],11,0)</f>
        <v>Colchão Baby Light D18</v>
      </c>
      <c r="K1711" t="str">
        <f ca="1">VLOOKUP(Q1711,Tabela3[],10,0)</f>
        <v>Geral</v>
      </c>
      <c r="L1711" t="e" cm="1">
        <f t="array" aca="1" ref="L1711" ca="1">IF(Tabela2[[#This Row],[PORTO]]=Tabela2[[#This Row],[DESTINO]],0,erro)</f>
        <v>#NAME?</v>
      </c>
      <c r="N1711">
        <f t="shared" ca="1" si="215"/>
        <v>4000</v>
      </c>
      <c r="O1711">
        <f t="shared" ca="1" si="216"/>
        <v>5</v>
      </c>
      <c r="P1711">
        <f t="shared" ca="1" si="217"/>
        <v>9</v>
      </c>
      <c r="Q1711">
        <f t="shared" ca="1" si="213"/>
        <v>4</v>
      </c>
      <c r="R1711">
        <f t="shared" ca="1" si="214"/>
        <v>20</v>
      </c>
    </row>
    <row r="1712" spans="1:18">
      <c r="A1712">
        <f ca="1">VLOOKUP(O1712,Tabela3[],2,0)</f>
        <v>2003</v>
      </c>
      <c r="B1712" t="str">
        <f ca="1">VLOOKUP(P1712,Tabela3[],4,0)</f>
        <v>DEZEMBRO</v>
      </c>
      <c r="C1712" t="str">
        <f ca="1">VLOOKUP(Q1712,Tabela3[],5,0)</f>
        <v>Brasil</v>
      </c>
      <c r="D1712" t="str">
        <f ca="1">VLOOKUP(Q1712,Tabela3[],3,0)</f>
        <v>VALE</v>
      </c>
      <c r="E1712" t="str">
        <f ca="1">IF(R1712=Q1712, (VLOOKUP(P1712+1,Tabela3[],5,0)),VLOOKUP(R1712,Tabela3[],5,0))</f>
        <v>Alemanha</v>
      </c>
      <c r="F1712" s="1">
        <f t="shared" ca="1" si="210"/>
        <v>37927</v>
      </c>
      <c r="G1712" s="1">
        <f t="shared" ca="1" si="211"/>
        <v>37936.904278245755</v>
      </c>
      <c r="H1712">
        <f t="shared" ca="1" si="212"/>
        <v>1</v>
      </c>
      <c r="I1712" t="str">
        <f ca="1">VLOOKUP(Q1712,Tabela3[],9,1)</f>
        <v>Lan Hua Hai</v>
      </c>
      <c r="J1712" t="str">
        <f ca="1">VLOOKUP(Q1712,Tabela3[],11,0)</f>
        <v>Bauxita</v>
      </c>
      <c r="K1712" t="str">
        <f ca="1">VLOOKUP(Q1712,Tabela3[],10,0)</f>
        <v>Minério</v>
      </c>
      <c r="L1712" t="e" cm="1">
        <f t="array" aca="1" ref="L1712" ca="1">IF(Tabela2[[#This Row],[PORTO]]=Tabela2[[#This Row],[DESTINO]],0,erro)</f>
        <v>#NAME?</v>
      </c>
      <c r="N1712">
        <f t="shared" ca="1" si="215"/>
        <v>0</v>
      </c>
      <c r="O1712">
        <f t="shared" ca="1" si="216"/>
        <v>3</v>
      </c>
      <c r="P1712">
        <f t="shared" ca="1" si="217"/>
        <v>11</v>
      </c>
      <c r="Q1712">
        <f t="shared" ca="1" si="213"/>
        <v>28</v>
      </c>
      <c r="R1712">
        <f t="shared" ca="1" si="214"/>
        <v>7</v>
      </c>
    </row>
    <row r="1713" spans="1:18">
      <c r="A1713">
        <f ca="1">VLOOKUP(O1713,Tabela3[],2,0)</f>
        <v>2003</v>
      </c>
      <c r="B1713" t="str">
        <f ca="1">VLOOKUP(P1713,Tabela3[],4,0)</f>
        <v>JUNHO</v>
      </c>
      <c r="C1713" t="str">
        <f ca="1">VLOOKUP(Q1713,Tabela3[],5,0)</f>
        <v>Itália</v>
      </c>
      <c r="D1713" t="str">
        <f ca="1">VLOOKUP(Q1713,Tabela3[],3,0)</f>
        <v>Hyundai</v>
      </c>
      <c r="E1713" t="str">
        <f ca="1">IF(R1713=Q1713, (VLOOKUP(P1713+1,Tabela3[],5,0)),VLOOKUP(R1713,Tabela3[],5,0))</f>
        <v>França</v>
      </c>
      <c r="F1713" s="1">
        <f t="shared" ca="1" si="210"/>
        <v>37741</v>
      </c>
      <c r="G1713" s="1">
        <f t="shared" ca="1" si="211"/>
        <v>37747.751558074197</v>
      </c>
      <c r="H1713">
        <f t="shared" ca="1" si="212"/>
        <v>0</v>
      </c>
      <c r="I1713" t="str">
        <f ca="1">VLOOKUP(Q1713,Tabela3[],9,1)</f>
        <v>Car Carriers</v>
      </c>
      <c r="J1713" t="str">
        <f ca="1">VLOOKUP(Q1713,Tabela3[],11,0)</f>
        <v>Creta Confort</v>
      </c>
      <c r="K1713" t="str">
        <f ca="1">VLOOKUP(Q1713,Tabela3[],10,0)</f>
        <v>Carros</v>
      </c>
      <c r="L1713" t="e" cm="1">
        <f t="array" aca="1" ref="L1713" ca="1">IF(Tabela2[[#This Row],[PORTO]]=Tabela2[[#This Row],[DESTINO]],0,erro)</f>
        <v>#NAME?</v>
      </c>
      <c r="N1713">
        <f t="shared" ca="1" si="215"/>
        <v>200</v>
      </c>
      <c r="O1713">
        <f t="shared" ca="1" si="216"/>
        <v>3</v>
      </c>
      <c r="P1713">
        <f t="shared" ca="1" si="217"/>
        <v>5</v>
      </c>
      <c r="Q1713">
        <f t="shared" ca="1" si="213"/>
        <v>18</v>
      </c>
      <c r="R1713">
        <f t="shared" ca="1" si="214"/>
        <v>23</v>
      </c>
    </row>
    <row r="1714" spans="1:18">
      <c r="A1714">
        <f ca="1">VLOOKUP(O1714,Tabela3[],2,0)</f>
        <v>2004</v>
      </c>
      <c r="B1714" t="str">
        <f ca="1">VLOOKUP(P1714,Tabela3[],4,0)</f>
        <v>JANEIRO</v>
      </c>
      <c r="C1714" t="str">
        <f ca="1">VLOOKUP(Q1714,Tabela3[],5,0)</f>
        <v>Holanda</v>
      </c>
      <c r="D1714" t="str">
        <f ca="1">VLOOKUP(Q1714,Tabela3[],3,0)</f>
        <v>Shell</v>
      </c>
      <c r="E1714" t="str">
        <f ca="1">IF(R1714=Q1714, (VLOOKUP(P1714+1,Tabela3[],5,0)),VLOOKUP(R1714,Tabela3[],5,0))</f>
        <v>Japão</v>
      </c>
      <c r="F1714" s="1">
        <f t="shared" ca="1" si="210"/>
        <v>37987</v>
      </c>
      <c r="G1714" s="1">
        <f t="shared" ca="1" si="211"/>
        <v>37993.047096460345</v>
      </c>
      <c r="H1714">
        <f t="shared" ca="1" si="212"/>
        <v>0</v>
      </c>
      <c r="I1714" t="str">
        <f ca="1">VLOOKUP(Q1714,Tabela3[],9,1)</f>
        <v>AbQaiq</v>
      </c>
      <c r="J1714" t="str">
        <f ca="1">VLOOKUP(Q1714,Tabela3[],11,0)</f>
        <v>Petróleo Bruto</v>
      </c>
      <c r="K1714" t="str">
        <f ca="1">VLOOKUP(Q1714,Tabela3[],10,0)</f>
        <v>Petróleo</v>
      </c>
      <c r="L1714" t="e" cm="1">
        <f t="array" aca="1" ref="L1714" ca="1">IF(Tabela2[[#This Row],[PORTO]]=Tabela2[[#This Row],[DESTINO]],0,erro)</f>
        <v>#NAME?</v>
      </c>
      <c r="N1714">
        <f t="shared" ca="1" si="215"/>
        <v>75000</v>
      </c>
      <c r="O1714">
        <f t="shared" ca="1" si="216"/>
        <v>4</v>
      </c>
      <c r="P1714">
        <f t="shared" ca="1" si="217"/>
        <v>0</v>
      </c>
      <c r="Q1714">
        <f t="shared" ca="1" si="213"/>
        <v>17</v>
      </c>
      <c r="R1714">
        <f t="shared" ca="1" si="214"/>
        <v>10</v>
      </c>
    </row>
    <row r="1715" spans="1:18">
      <c r="A1715">
        <f ca="1">VLOOKUP(O1715,Tabela3[],2,0)</f>
        <v>2003</v>
      </c>
      <c r="B1715" t="str">
        <f ca="1">VLOOKUP(P1715,Tabela3[],4,0)</f>
        <v>DEZEMBRO</v>
      </c>
      <c r="C1715" t="str">
        <f ca="1">VLOOKUP(Q1715,Tabela3[],5,0)</f>
        <v>Alemanha</v>
      </c>
      <c r="D1715" t="str">
        <f ca="1">VLOOKUP(Q1715,Tabela3[],3,0)</f>
        <v>Volkswagen</v>
      </c>
      <c r="E1715" t="str">
        <f ca="1">IF(R1715=Q1715, (VLOOKUP(P1715+1,Tabela3[],5,0)),VLOOKUP(R1715,Tabela3[],5,0))</f>
        <v>Reino Unido</v>
      </c>
      <c r="F1715" s="1">
        <f t="shared" ca="1" si="210"/>
        <v>37934</v>
      </c>
      <c r="G1715" s="1">
        <f t="shared" ca="1" si="211"/>
        <v>37940.188741786646</v>
      </c>
      <c r="H1715">
        <f t="shared" ca="1" si="212"/>
        <v>0</v>
      </c>
      <c r="I1715" t="str">
        <f ca="1">VLOOKUP(Q1715,Tabela3[],9,1)</f>
        <v>Warehouse Carriers </v>
      </c>
      <c r="J1715" t="str">
        <f ca="1">VLOOKUP(Q1715,Tabela3[],11,0)</f>
        <v>Highline 250 TSI (Taos)</v>
      </c>
      <c r="K1715" t="str">
        <f ca="1">VLOOKUP(Q1715,Tabela3[],10,0)</f>
        <v>Carros</v>
      </c>
      <c r="L1715" t="e" cm="1">
        <f t="array" aca="1" ref="L1715" ca="1">IF(Tabela2[[#This Row],[PORTO]]=Tabela2[[#This Row],[DESTINO]],0,erro)</f>
        <v>#NAME?</v>
      </c>
      <c r="N1715">
        <f t="shared" ca="1" si="215"/>
        <v>500</v>
      </c>
      <c r="O1715">
        <f t="shared" ca="1" si="216"/>
        <v>3</v>
      </c>
      <c r="P1715">
        <f t="shared" ca="1" si="217"/>
        <v>11</v>
      </c>
      <c r="Q1715">
        <f t="shared" ca="1" si="213"/>
        <v>7</v>
      </c>
      <c r="R1715">
        <f t="shared" ca="1" si="214"/>
        <v>24</v>
      </c>
    </row>
    <row r="1716" spans="1:18">
      <c r="A1716">
        <f ca="1">VLOOKUP(O1716,Tabela3[],2,0)</f>
        <v>2009</v>
      </c>
      <c r="B1716" t="str">
        <f ca="1">VLOOKUP(P1716,Tabela3[],4,0)</f>
        <v>ABRIL</v>
      </c>
      <c r="C1716" t="str">
        <f ca="1">VLOOKUP(Q1716,Tabela3[],5,0)</f>
        <v>Canadá</v>
      </c>
      <c r="D1716" t="str">
        <f ca="1">VLOOKUP(Q1716,Tabela3[],3,0)</f>
        <v>Shopify</v>
      </c>
      <c r="E1716" t="str">
        <f ca="1">IF(R1716=Q1716, (VLOOKUP(P1716+1,Tabela3[],5,0)),VLOOKUP(R1716,Tabela3[],5,0))</f>
        <v>Reino Unido</v>
      </c>
      <c r="F1716" s="1">
        <f t="shared" ca="1" si="210"/>
        <v>39879</v>
      </c>
      <c r="G1716" s="1">
        <f t="shared" ca="1" si="211"/>
        <v>39882.073231334587</v>
      </c>
      <c r="H1716">
        <f t="shared" ca="1" si="212"/>
        <v>1</v>
      </c>
      <c r="I1716" t="str">
        <f ca="1">VLOOKUP(Q1716,Tabela3[],9,1)</f>
        <v>HMM Southampton</v>
      </c>
      <c r="J1716" t="str">
        <f ca="1">VLOOKUP(Q1716,Tabela3[],11,0)</f>
        <v>NONA</v>
      </c>
      <c r="K1716" t="str">
        <f ca="1">VLOOKUP(Q1716,Tabela3[],10,0)</f>
        <v>Bebida</v>
      </c>
      <c r="L1716" t="e" cm="1">
        <f t="array" aca="1" ref="L1716" ca="1">IF(Tabela2[[#This Row],[PORTO]]=Tabela2[[#This Row],[DESTINO]],0,erro)</f>
        <v>#NAME?</v>
      </c>
      <c r="N1716">
        <f t="shared" ca="1" si="215"/>
        <v>0</v>
      </c>
      <c r="O1716">
        <f t="shared" ca="1" si="216"/>
        <v>9</v>
      </c>
      <c r="P1716">
        <f t="shared" ca="1" si="217"/>
        <v>3</v>
      </c>
      <c r="Q1716">
        <f t="shared" ca="1" si="213"/>
        <v>34</v>
      </c>
      <c r="R1716">
        <f t="shared" ca="1" si="214"/>
        <v>24</v>
      </c>
    </row>
    <row r="1717" spans="1:18">
      <c r="A1717">
        <f ca="1">VLOOKUP(O1717,Tabela3[],2,0)</f>
        <v>2003</v>
      </c>
      <c r="B1717" t="str">
        <f ca="1">VLOOKUP(P1717,Tabela3[],4,0)</f>
        <v>MAIO</v>
      </c>
      <c r="C1717" t="str">
        <f ca="1">VLOOKUP(Q1717,Tabela3[],5,0)</f>
        <v>India</v>
      </c>
      <c r="D1717" t="str">
        <f ca="1">VLOOKUP(Q1717,Tabela3[],3,0)</f>
        <v>Reliance Industries</v>
      </c>
      <c r="E1717" t="str">
        <f ca="1">IF(R1717=Q1717, (VLOOKUP(P1717+1,Tabela3[],5,0)),VLOOKUP(R1717,Tabela3[],5,0))</f>
        <v>Estados Unidos</v>
      </c>
      <c r="F1717" s="1">
        <f t="shared" ca="1" si="210"/>
        <v>37711</v>
      </c>
      <c r="G1717" s="1">
        <f t="shared" ca="1" si="211"/>
        <v>37713.878278914111</v>
      </c>
      <c r="H1717">
        <f t="shared" ca="1" si="212"/>
        <v>1</v>
      </c>
      <c r="I1717" t="str">
        <f ca="1">VLOOKUP(Q1717,Tabela3[],9,1)</f>
        <v>Tanker</v>
      </c>
      <c r="J1717" t="str">
        <f ca="1">VLOOKUP(Q1717,Tabela3[],11,0)</f>
        <v>Polietileno</v>
      </c>
      <c r="K1717" t="str">
        <f ca="1">VLOOKUP(Q1717,Tabela3[],10,0)</f>
        <v>Petroquimicos</v>
      </c>
      <c r="L1717" t="e" cm="1">
        <f t="array" aca="1" ref="L1717" ca="1">IF(Tabela2[[#This Row],[PORTO]]=Tabela2[[#This Row],[DESTINO]],0,erro)</f>
        <v>#NAME?</v>
      </c>
      <c r="N1717">
        <f t="shared" ca="1" si="215"/>
        <v>0</v>
      </c>
      <c r="O1717">
        <f t="shared" ca="1" si="216"/>
        <v>3</v>
      </c>
      <c r="P1717">
        <f t="shared" ca="1" si="217"/>
        <v>4</v>
      </c>
      <c r="Q1717">
        <f t="shared" ca="1" si="213"/>
        <v>31</v>
      </c>
      <c r="R1717">
        <f t="shared" ca="1" si="214"/>
        <v>5</v>
      </c>
    </row>
    <row r="1718" spans="1:18">
      <c r="A1718">
        <f ca="1">VLOOKUP(O1718,Tabela3[],2,0)</f>
        <v>2006</v>
      </c>
      <c r="B1718" t="str">
        <f ca="1">VLOOKUP(P1718,Tabela3[],4,0)</f>
        <v>FEVEREIRO</v>
      </c>
      <c r="C1718" t="str">
        <f ca="1">VLOOKUP(Q1718,Tabela3[],5,0)</f>
        <v>França</v>
      </c>
      <c r="D1718" t="str">
        <f ca="1">VLOOKUP(Q1718,Tabela3[],3,0)</f>
        <v> LVMH</v>
      </c>
      <c r="E1718" t="str">
        <f ca="1">IF(R1718=Q1718, (VLOOKUP(P1718+1,Tabela3[],5,0)),VLOOKUP(R1718,Tabela3[],5,0))</f>
        <v>China</v>
      </c>
      <c r="F1718" s="1">
        <f t="shared" ca="1" si="210"/>
        <v>38717</v>
      </c>
      <c r="G1718" s="1">
        <f t="shared" ca="1" si="211"/>
        <v>38725.357395927153</v>
      </c>
      <c r="H1718">
        <f t="shared" ca="1" si="212"/>
        <v>0</v>
      </c>
      <c r="I1718" t="str">
        <f ca="1">VLOOKUP(Q1718,Tabela3[],9,1)</f>
        <v>Emma Maersk</v>
      </c>
      <c r="J1718" t="str">
        <f ca="1">VLOOKUP(Q1718,Tabela3[],11,0)</f>
        <v>Louis Vuitton</v>
      </c>
      <c r="K1718" t="str">
        <f ca="1">VLOOKUP(Q1718,Tabela3[],10,0)</f>
        <v>Tecido</v>
      </c>
      <c r="L1718" t="e" cm="1">
        <f t="array" aca="1" ref="L1718" ca="1">IF(Tabela2[[#This Row],[PORTO]]=Tabela2[[#This Row],[DESTINO]],0,erro)</f>
        <v>#NAME?</v>
      </c>
      <c r="N1718">
        <f t="shared" ca="1" si="215"/>
        <v>22000</v>
      </c>
      <c r="O1718">
        <f t="shared" ca="1" si="216"/>
        <v>6</v>
      </c>
      <c r="P1718">
        <f t="shared" ca="1" si="217"/>
        <v>1</v>
      </c>
      <c r="Q1718">
        <f t="shared" ca="1" si="213"/>
        <v>22</v>
      </c>
      <c r="R1718">
        <f t="shared" ca="1" si="214"/>
        <v>2</v>
      </c>
    </row>
    <row r="1719" spans="1:18">
      <c r="A1719">
        <f ca="1">VLOOKUP(O1719,Tabela3[],2,0)</f>
        <v>2003</v>
      </c>
      <c r="B1719" t="str">
        <f ca="1">VLOOKUP(P1719,Tabela3[],4,0)</f>
        <v>JANEIRO</v>
      </c>
      <c r="C1719" t="str">
        <f ca="1">VLOOKUP(Q1719,Tabela3[],5,0)</f>
        <v>Coréia do Sul</v>
      </c>
      <c r="D1719" t="str">
        <f ca="1">VLOOKUP(Q1719,Tabela3[],3,0)</f>
        <v>Samsung</v>
      </c>
      <c r="E1719" t="str">
        <f ca="1">IF(R1719=Q1719, (VLOOKUP(P1719+1,Tabela3[],5,0)),VLOOKUP(R1719,Tabela3[],5,0))</f>
        <v>França</v>
      </c>
      <c r="F1719" s="1">
        <f t="shared" ca="1" si="210"/>
        <v>37968</v>
      </c>
      <c r="G1719" s="1">
        <f t="shared" ca="1" si="211"/>
        <v>37976.98708497703</v>
      </c>
      <c r="H1719">
        <f t="shared" ca="1" si="212"/>
        <v>1</v>
      </c>
      <c r="I1719" t="str">
        <f ca="1">VLOOKUP(Q1719,Tabela3[],9,1)</f>
        <v>HMM Rotterdam</v>
      </c>
      <c r="J1719" t="str">
        <f ca="1">VLOOKUP(Q1719,Tabela3[],11,0)</f>
        <v>Neo QLED 8k 75"</v>
      </c>
      <c r="K1719" t="str">
        <f ca="1">VLOOKUP(Q1719,Tabela3[],10,0)</f>
        <v>Eletrônicos</v>
      </c>
      <c r="L1719" t="e" cm="1">
        <f t="array" aca="1" ref="L1719" ca="1">IF(Tabela2[[#This Row],[PORTO]]=Tabela2[[#This Row],[DESTINO]],0,erro)</f>
        <v>#NAME?</v>
      </c>
      <c r="N1719">
        <f t="shared" ca="1" si="215"/>
        <v>1000</v>
      </c>
      <c r="O1719">
        <f t="shared" ca="1" si="216"/>
        <v>3</v>
      </c>
      <c r="P1719">
        <f t="shared" ca="1" si="217"/>
        <v>12</v>
      </c>
      <c r="Q1719">
        <f t="shared" ca="1" si="213"/>
        <v>12</v>
      </c>
      <c r="R1719">
        <f t="shared" ca="1" si="214"/>
        <v>23</v>
      </c>
    </row>
    <row r="1720" spans="1:18">
      <c r="A1720">
        <f ca="1">VLOOKUP(O1720,Tabela3[],2,0)</f>
        <v>2007</v>
      </c>
      <c r="B1720" t="str">
        <f ca="1">VLOOKUP(P1720,Tabela3[],4,0)</f>
        <v>JANEIRO</v>
      </c>
      <c r="C1720" t="str">
        <f ca="1">VLOOKUP(Q1720,Tabela3[],5,0)</f>
        <v>Itália</v>
      </c>
      <c r="D1720" t="str">
        <f ca="1">VLOOKUP(Q1720,Tabela3[],3,0)</f>
        <v>Hyundai</v>
      </c>
      <c r="E1720" t="str">
        <f ca="1">IF(R1720=Q1720, (VLOOKUP(P1720+1,Tabela3[],5,0)),VLOOKUP(R1720,Tabela3[],5,0))</f>
        <v>Holanda</v>
      </c>
      <c r="F1720" s="1">
        <f t="shared" ca="1" si="210"/>
        <v>39425</v>
      </c>
      <c r="G1720" s="1">
        <f t="shared" ca="1" si="211"/>
        <v>39429.548683565379</v>
      </c>
      <c r="H1720">
        <f t="shared" ca="1" si="212"/>
        <v>1</v>
      </c>
      <c r="I1720" t="str">
        <f ca="1">VLOOKUP(Q1720,Tabela3[],9,1)</f>
        <v>Car Carriers</v>
      </c>
      <c r="J1720" t="str">
        <f ca="1">VLOOKUP(Q1720,Tabela3[],11,0)</f>
        <v>Creta Confort</v>
      </c>
      <c r="K1720" t="str">
        <f ca="1">VLOOKUP(Q1720,Tabela3[],10,0)</f>
        <v>Carros</v>
      </c>
      <c r="L1720" t="e" cm="1">
        <f t="array" aca="1" ref="L1720" ca="1">IF(Tabela2[[#This Row],[PORTO]]=Tabela2[[#This Row],[DESTINO]],0,erro)</f>
        <v>#NAME?</v>
      </c>
      <c r="N1720">
        <f t="shared" ca="1" si="215"/>
        <v>400</v>
      </c>
      <c r="O1720">
        <f t="shared" ca="1" si="216"/>
        <v>7</v>
      </c>
      <c r="P1720">
        <f t="shared" ca="1" si="217"/>
        <v>12</v>
      </c>
      <c r="Q1720">
        <f t="shared" ca="1" si="213"/>
        <v>18</v>
      </c>
      <c r="R1720">
        <f t="shared" ca="1" si="214"/>
        <v>17</v>
      </c>
    </row>
    <row r="1721" spans="1:18">
      <c r="A1721">
        <f ca="1">VLOOKUP(O1721,Tabela3[],2,0)</f>
        <v>2009</v>
      </c>
      <c r="B1721" t="str">
        <f ca="1">VLOOKUP(P1721,Tabela3[],4,0)</f>
        <v>ABRIL</v>
      </c>
      <c r="C1721" t="str">
        <f ca="1">VLOOKUP(Q1721,Tabela3[],5,0)</f>
        <v>Coréia do Sul</v>
      </c>
      <c r="D1721" t="str">
        <f ca="1">VLOOKUP(Q1721,Tabela3[],3,0)</f>
        <v>Samsung</v>
      </c>
      <c r="E1721" t="str">
        <f ca="1">IF(R1721=Q1721, (VLOOKUP(P1721+1,Tabela3[],5,0)),VLOOKUP(R1721,Tabela3[],5,0))</f>
        <v>França</v>
      </c>
      <c r="F1721" s="1">
        <f t="shared" ca="1" si="210"/>
        <v>39885</v>
      </c>
      <c r="G1721" s="1">
        <f t="shared" ca="1" si="211"/>
        <v>39894.388451206956</v>
      </c>
      <c r="H1721">
        <f t="shared" ca="1" si="212"/>
        <v>0</v>
      </c>
      <c r="I1721" t="str">
        <f ca="1">VLOOKUP(Q1721,Tabela3[],9,1)</f>
        <v>HMM Rotterdam</v>
      </c>
      <c r="J1721" t="str">
        <f ca="1">VLOOKUP(Q1721,Tabela3[],11,0)</f>
        <v>Crystal UHD 4k 65"</v>
      </c>
      <c r="K1721" t="str">
        <f ca="1">VLOOKUP(Q1721,Tabela3[],10,0)</f>
        <v>Eletrônicos</v>
      </c>
      <c r="L1721" t="e" cm="1">
        <f t="array" aca="1" ref="L1721" ca="1">IF(Tabela2[[#This Row],[PORTO]]=Tabela2[[#This Row],[DESTINO]],0,erro)</f>
        <v>#NAME?</v>
      </c>
      <c r="N1721">
        <f t="shared" ca="1" si="215"/>
        <v>1000</v>
      </c>
      <c r="O1721">
        <f t="shared" ca="1" si="216"/>
        <v>9</v>
      </c>
      <c r="P1721">
        <f t="shared" ca="1" si="217"/>
        <v>3</v>
      </c>
      <c r="Q1721">
        <f t="shared" ca="1" si="213"/>
        <v>14</v>
      </c>
      <c r="R1721">
        <f t="shared" ca="1" si="214"/>
        <v>21</v>
      </c>
    </row>
    <row r="1722" spans="1:18">
      <c r="A1722">
        <f ca="1">VLOOKUP(O1722,Tabela3[],2,0)</f>
        <v>2004</v>
      </c>
      <c r="B1722" t="str">
        <f ca="1">VLOOKUP(P1722,Tabela3[],4,0)</f>
        <v>AGOSTO</v>
      </c>
      <c r="C1722" t="str">
        <f ca="1">VLOOKUP(Q1722,Tabela3[],5,0)</f>
        <v>França</v>
      </c>
      <c r="D1722" t="str">
        <f ca="1">VLOOKUP(Q1722,Tabela3[],3,0)</f>
        <v> LVMH</v>
      </c>
      <c r="E1722" t="str">
        <f ca="1">IF(R1722=Q1722, (VLOOKUP(P1722+1,Tabela3[],5,0)),VLOOKUP(R1722,Tabela3[],5,0))</f>
        <v>Coréia do Sul</v>
      </c>
      <c r="F1722" s="1">
        <f t="shared" ca="1" si="210"/>
        <v>38179</v>
      </c>
      <c r="G1722" s="1">
        <f t="shared" ca="1" si="211"/>
        <v>38179.186848306643</v>
      </c>
      <c r="H1722">
        <f t="shared" ca="1" si="212"/>
        <v>1</v>
      </c>
      <c r="I1722" t="str">
        <f ca="1">VLOOKUP(Q1722,Tabela3[],9,1)</f>
        <v>Emma Maersk</v>
      </c>
      <c r="J1722" t="str">
        <f ca="1">VLOOKUP(Q1722,Tabela3[],11,0)</f>
        <v>Clos Des Lambrys</v>
      </c>
      <c r="K1722" t="str">
        <f ca="1">VLOOKUP(Q1722,Tabela3[],10,0)</f>
        <v>Tecido</v>
      </c>
      <c r="L1722" t="e" cm="1">
        <f t="array" aca="1" ref="L1722" ca="1">IF(Tabela2[[#This Row],[PORTO]]=Tabela2[[#This Row],[DESTINO]],0,erro)</f>
        <v>#NAME?</v>
      </c>
      <c r="N1722">
        <f t="shared" ca="1" si="215"/>
        <v>18000</v>
      </c>
      <c r="O1722">
        <f t="shared" ca="1" si="216"/>
        <v>4</v>
      </c>
      <c r="P1722">
        <f t="shared" ca="1" si="217"/>
        <v>7</v>
      </c>
      <c r="Q1722">
        <f t="shared" ca="1" si="213"/>
        <v>21</v>
      </c>
      <c r="R1722">
        <f t="shared" ca="1" si="214"/>
        <v>12</v>
      </c>
    </row>
    <row r="1723" spans="1:18">
      <c r="A1723">
        <f ca="1">VLOOKUP(O1723,Tabela3[],2,0)</f>
        <v>2008</v>
      </c>
      <c r="B1723" t="str">
        <f ca="1">VLOOKUP(P1723,Tabela3[],4,0)</f>
        <v>JUNHO</v>
      </c>
      <c r="C1723" t="str">
        <f ca="1">VLOOKUP(Q1723,Tabela3[],5,0)</f>
        <v>Alemanha</v>
      </c>
      <c r="D1723" t="str">
        <f ca="1">VLOOKUP(Q1723,Tabela3[],3,0)</f>
        <v>Volkswagen</v>
      </c>
      <c r="E1723" t="str">
        <f ca="1">IF(R1723=Q1723, (VLOOKUP(P1723+1,Tabela3[],5,0)),VLOOKUP(R1723,Tabela3[],5,0))</f>
        <v>Estados Unidos</v>
      </c>
      <c r="F1723" s="1">
        <f t="shared" ca="1" si="210"/>
        <v>39582</v>
      </c>
      <c r="G1723" s="1">
        <f t="shared" ca="1" si="211"/>
        <v>39590.538133072034</v>
      </c>
      <c r="H1723">
        <f t="shared" ca="1" si="212"/>
        <v>0</v>
      </c>
      <c r="I1723" t="str">
        <f ca="1">VLOOKUP(Q1723,Tabela3[],9,1)</f>
        <v>Warehouse Carriers </v>
      </c>
      <c r="J1723" t="str">
        <f ca="1">VLOOKUP(Q1723,Tabela3[],11,0)</f>
        <v>GLI 350 TSI (Jetta)</v>
      </c>
      <c r="K1723" t="str">
        <f ca="1">VLOOKUP(Q1723,Tabela3[],10,0)</f>
        <v>Carros</v>
      </c>
      <c r="L1723" t="e" cm="1">
        <f t="array" aca="1" ref="L1723" ca="1">IF(Tabela2[[#This Row],[PORTO]]=Tabela2[[#This Row],[DESTINO]],0,erro)</f>
        <v>#NAME?</v>
      </c>
      <c r="N1723">
        <f t="shared" ca="1" si="215"/>
        <v>500</v>
      </c>
      <c r="O1723">
        <f t="shared" ca="1" si="216"/>
        <v>8</v>
      </c>
      <c r="P1723">
        <f t="shared" ca="1" si="217"/>
        <v>5</v>
      </c>
      <c r="Q1723">
        <f t="shared" ca="1" si="213"/>
        <v>8</v>
      </c>
      <c r="R1723">
        <f t="shared" ca="1" si="214"/>
        <v>3</v>
      </c>
    </row>
    <row r="1724" spans="1:18">
      <c r="A1724">
        <f ca="1">VLOOKUP(O1724,Tabela3[],2,0)</f>
        <v>2006</v>
      </c>
      <c r="B1724" t="str">
        <f ca="1">VLOOKUP(P1724,Tabela3[],4,0)</f>
        <v>NOVEMBRO</v>
      </c>
      <c r="C1724" t="str">
        <f ca="1">VLOOKUP(Q1724,Tabela3[],5,0)</f>
        <v>Itália</v>
      </c>
      <c r="D1724" t="str">
        <f ca="1">VLOOKUP(Q1724,Tabela3[],3,0)</f>
        <v>Hyundai</v>
      </c>
      <c r="E1724" t="str">
        <f ca="1">IF(R1724=Q1724, (VLOOKUP(P1724+1,Tabela3[],5,0)),VLOOKUP(R1724,Tabela3[],5,0))</f>
        <v>Japão</v>
      </c>
      <c r="F1724" s="1">
        <f t="shared" ca="1" si="210"/>
        <v>39017</v>
      </c>
      <c r="G1724" s="1">
        <f t="shared" ca="1" si="211"/>
        <v>39025.599733287199</v>
      </c>
      <c r="H1724">
        <f t="shared" ca="1" si="212"/>
        <v>1</v>
      </c>
      <c r="I1724" t="str">
        <f ca="1">VLOOKUP(Q1724,Tabela3[],9,1)</f>
        <v>Car Carriers</v>
      </c>
      <c r="J1724" t="str">
        <f ca="1">VLOOKUP(Q1724,Tabela3[],11,0)</f>
        <v>HB20 Sense</v>
      </c>
      <c r="K1724" t="str">
        <f ca="1">VLOOKUP(Q1724,Tabela3[],10,0)</f>
        <v>Carros</v>
      </c>
      <c r="L1724" t="e" cm="1">
        <f t="array" aca="1" ref="L1724" ca="1">IF(Tabela2[[#This Row],[PORTO]]=Tabela2[[#This Row],[DESTINO]],0,erro)</f>
        <v>#NAME?</v>
      </c>
      <c r="N1724">
        <f t="shared" ca="1" si="215"/>
        <v>200</v>
      </c>
      <c r="O1724">
        <f t="shared" ca="1" si="216"/>
        <v>6</v>
      </c>
      <c r="P1724">
        <f t="shared" ca="1" si="217"/>
        <v>10</v>
      </c>
      <c r="Q1724">
        <f t="shared" ca="1" si="213"/>
        <v>19</v>
      </c>
      <c r="R1724">
        <f t="shared" ca="1" si="214"/>
        <v>9</v>
      </c>
    </row>
    <row r="1725" spans="1:18">
      <c r="A1725">
        <f ca="1">VLOOKUP(O1725,Tabela3[],2,0)</f>
        <v>2001</v>
      </c>
      <c r="B1725" t="str">
        <f ca="1">VLOOKUP(P1725,Tabela3[],4,0)</f>
        <v>DEZEMBRO</v>
      </c>
      <c r="C1725" t="str">
        <f ca="1">VLOOKUP(Q1725,Tabela3[],5,0)</f>
        <v>Itália</v>
      </c>
      <c r="D1725" t="str">
        <f ca="1">VLOOKUP(Q1725,Tabela3[],3,0)</f>
        <v>Hyundai</v>
      </c>
      <c r="E1725" t="str">
        <f ca="1">IF(R1725=Q1725, (VLOOKUP(P1725+1,Tabela3[],5,0)),VLOOKUP(R1725,Tabela3[],5,0))</f>
        <v>França</v>
      </c>
      <c r="F1725" s="1">
        <f t="shared" ca="1" si="210"/>
        <v>37209</v>
      </c>
      <c r="G1725" s="1">
        <f t="shared" ca="1" si="211"/>
        <v>37210.129994979463</v>
      </c>
      <c r="H1725">
        <f t="shared" ca="1" si="212"/>
        <v>0</v>
      </c>
      <c r="I1725" t="str">
        <f ca="1">VLOOKUP(Q1725,Tabela3[],9,1)</f>
        <v>Car Carriers</v>
      </c>
      <c r="J1725" t="str">
        <f ca="1">VLOOKUP(Q1725,Tabela3[],11,0)</f>
        <v>HB20 Sense</v>
      </c>
      <c r="K1725" t="str">
        <f ca="1">VLOOKUP(Q1725,Tabela3[],10,0)</f>
        <v>Carros</v>
      </c>
      <c r="L1725" t="e" cm="1">
        <f t="array" aca="1" ref="L1725" ca="1">IF(Tabela2[[#This Row],[PORTO]]=Tabela2[[#This Row],[DESTINO]],0,erro)</f>
        <v>#NAME?</v>
      </c>
      <c r="N1725">
        <f t="shared" ca="1" si="215"/>
        <v>100</v>
      </c>
      <c r="O1725">
        <f t="shared" ca="1" si="216"/>
        <v>1</v>
      </c>
      <c r="P1725">
        <f t="shared" ca="1" si="217"/>
        <v>11</v>
      </c>
      <c r="Q1725">
        <f t="shared" ca="1" si="213"/>
        <v>19</v>
      </c>
      <c r="R1725">
        <f t="shared" ca="1" si="214"/>
        <v>22</v>
      </c>
    </row>
    <row r="1726" spans="1:18">
      <c r="A1726">
        <f ca="1">VLOOKUP(O1726,Tabela3[],2,0)</f>
        <v>2001</v>
      </c>
      <c r="B1726" t="str">
        <f ca="1">VLOOKUP(P1726,Tabela3[],4,0)</f>
        <v>NOVEMBRO</v>
      </c>
      <c r="C1726" t="str">
        <f ca="1">VLOOKUP(Q1726,Tabela3[],5,0)</f>
        <v>Holanda</v>
      </c>
      <c r="D1726" t="str">
        <f ca="1">VLOOKUP(Q1726,Tabela3[],3,0)</f>
        <v>Shell</v>
      </c>
      <c r="E1726" t="str">
        <f ca="1">IF(R1726=Q1726, (VLOOKUP(P1726+1,Tabela3[],5,0)),VLOOKUP(R1726,Tabela3[],5,0))</f>
        <v>França</v>
      </c>
      <c r="F1726" s="1">
        <f t="shared" ca="1" si="210"/>
        <v>37171</v>
      </c>
      <c r="G1726" s="1">
        <f t="shared" ca="1" si="211"/>
        <v>37176.693021819927</v>
      </c>
      <c r="H1726">
        <f t="shared" ca="1" si="212"/>
        <v>0</v>
      </c>
      <c r="I1726" t="str">
        <f ca="1">VLOOKUP(Q1726,Tabela3[],9,1)</f>
        <v>AbQaiq</v>
      </c>
      <c r="J1726" t="str">
        <f ca="1">VLOOKUP(Q1726,Tabela3[],11,0)</f>
        <v>Diesel</v>
      </c>
      <c r="K1726" t="str">
        <f ca="1">VLOOKUP(Q1726,Tabela3[],10,0)</f>
        <v>Petróleo</v>
      </c>
      <c r="L1726" t="e" cm="1">
        <f t="array" aca="1" ref="L1726" ca="1">IF(Tabela2[[#This Row],[PORTO]]=Tabela2[[#This Row],[DESTINO]],0,erro)</f>
        <v>#NAME?</v>
      </c>
      <c r="N1726">
        <f t="shared" ca="1" si="215"/>
        <v>56000</v>
      </c>
      <c r="O1726">
        <f t="shared" ca="1" si="216"/>
        <v>1</v>
      </c>
      <c r="P1726">
        <f t="shared" ca="1" si="217"/>
        <v>10</v>
      </c>
      <c r="Q1726">
        <f t="shared" ca="1" si="213"/>
        <v>15</v>
      </c>
      <c r="R1726">
        <f t="shared" ca="1" si="214"/>
        <v>21</v>
      </c>
    </row>
    <row r="1727" spans="1:18">
      <c r="A1727">
        <f ca="1">VLOOKUP(O1727,Tabela3[],2,0)</f>
        <v>2009</v>
      </c>
      <c r="B1727" t="str">
        <f ca="1">VLOOKUP(P1727,Tabela3[],4,0)</f>
        <v>AGOSTO</v>
      </c>
      <c r="C1727" t="str">
        <f ca="1">VLOOKUP(Q1727,Tabela3[],5,0)</f>
        <v>França</v>
      </c>
      <c r="D1727" t="str">
        <f ca="1">VLOOKUP(Q1727,Tabela3[],3,0)</f>
        <v> LVMH</v>
      </c>
      <c r="E1727" t="str">
        <f ca="1">IF(R1727=Q1727, (VLOOKUP(P1727+1,Tabela3[],5,0)),VLOOKUP(R1727,Tabela3[],5,0))</f>
        <v>Alemanha</v>
      </c>
      <c r="F1727" s="1">
        <f t="shared" ca="1" si="210"/>
        <v>40014</v>
      </c>
      <c r="G1727" s="1">
        <f t="shared" ca="1" si="211"/>
        <v>40017.878999483939</v>
      </c>
      <c r="H1727">
        <f t="shared" ca="1" si="212"/>
        <v>0</v>
      </c>
      <c r="I1727" t="str">
        <f ca="1">VLOOKUP(Q1727,Tabela3[],9,1)</f>
        <v>Emma Maersk</v>
      </c>
      <c r="J1727" t="str">
        <f ca="1">VLOOKUP(Q1727,Tabela3[],11,0)</f>
        <v>Clos Des Lambrys</v>
      </c>
      <c r="K1727" t="str">
        <f ca="1">VLOOKUP(Q1727,Tabela3[],10,0)</f>
        <v>Tecido</v>
      </c>
      <c r="L1727" t="e" cm="1">
        <f t="array" aca="1" ref="L1727" ca="1">IF(Tabela2[[#This Row],[PORTO]]=Tabela2[[#This Row],[DESTINO]],0,erro)</f>
        <v>#NAME?</v>
      </c>
      <c r="N1727">
        <f t="shared" ca="1" si="215"/>
        <v>23000</v>
      </c>
      <c r="O1727">
        <f t="shared" ca="1" si="216"/>
        <v>9</v>
      </c>
      <c r="P1727">
        <f t="shared" ca="1" si="217"/>
        <v>7</v>
      </c>
      <c r="Q1727">
        <f t="shared" ca="1" si="213"/>
        <v>21</v>
      </c>
      <c r="R1727">
        <f t="shared" ca="1" si="214"/>
        <v>7</v>
      </c>
    </row>
    <row r="1728" spans="1:18">
      <c r="A1728">
        <f ca="1">VLOOKUP(O1728,Tabela3[],2,0)</f>
        <v>2001</v>
      </c>
      <c r="B1728" t="str">
        <f ca="1">VLOOKUP(P1728,Tabela3[],4,0)</f>
        <v>DEZEMBRO</v>
      </c>
      <c r="C1728" t="str">
        <f ca="1">VLOOKUP(Q1728,Tabela3[],5,0)</f>
        <v>Alemanha</v>
      </c>
      <c r="D1728" t="str">
        <f ca="1">VLOOKUP(Q1728,Tabela3[],3,0)</f>
        <v>Volkswagen</v>
      </c>
      <c r="E1728" t="str">
        <f ca="1">IF(R1728=Q1728, (VLOOKUP(P1728+1,Tabela3[],5,0)),VLOOKUP(R1728,Tabela3[],5,0))</f>
        <v>Estados Unidos</v>
      </c>
      <c r="F1728" s="1">
        <f t="shared" ca="1" si="210"/>
        <v>37214</v>
      </c>
      <c r="G1728" s="1">
        <f t="shared" ca="1" si="211"/>
        <v>37216.849431800911</v>
      </c>
      <c r="H1728">
        <f t="shared" ca="1" si="212"/>
        <v>0</v>
      </c>
      <c r="I1728" t="str">
        <f ca="1">VLOOKUP(Q1728,Tabela3[],9,1)</f>
        <v>Warehouse Carriers </v>
      </c>
      <c r="J1728" t="str">
        <f ca="1">VLOOKUP(Q1728,Tabela3[],11,0)</f>
        <v>Highline 250 TSI (Taos)</v>
      </c>
      <c r="K1728" t="str">
        <f ca="1">VLOOKUP(Q1728,Tabela3[],10,0)</f>
        <v>Carros</v>
      </c>
      <c r="L1728" t="e" cm="1">
        <f t="array" aca="1" ref="L1728" ca="1">IF(Tabela2[[#This Row],[PORTO]]=Tabela2[[#This Row],[DESTINO]],0,erro)</f>
        <v>#NAME?</v>
      </c>
      <c r="N1728">
        <f t="shared" ca="1" si="215"/>
        <v>100</v>
      </c>
      <c r="O1728">
        <f t="shared" ca="1" si="216"/>
        <v>1</v>
      </c>
      <c r="P1728">
        <f t="shared" ca="1" si="217"/>
        <v>11</v>
      </c>
      <c r="Q1728">
        <f t="shared" ca="1" si="213"/>
        <v>7</v>
      </c>
      <c r="R1728">
        <f t="shared" ca="1" si="214"/>
        <v>5</v>
      </c>
    </row>
    <row r="1729" spans="1:18">
      <c r="A1729">
        <f ca="1">VLOOKUP(O1729,Tabela3[],2,0)</f>
        <v>2004</v>
      </c>
      <c r="B1729" t="str">
        <f ca="1">VLOOKUP(P1729,Tabela3[],4,0)</f>
        <v>AGOSTO</v>
      </c>
      <c r="C1729" t="str">
        <f ca="1">VLOOKUP(Q1729,Tabela3[],5,0)</f>
        <v>China</v>
      </c>
      <c r="D1729" t="str">
        <f ca="1">VLOOKUP(Q1729,Tabela3[],3,0)</f>
        <v>Alibaba Group</v>
      </c>
      <c r="E1729" t="str">
        <f ca="1">IF(R1729=Q1729, (VLOOKUP(P1729+1,Tabela3[],5,0)),VLOOKUP(R1729,Tabela3[],5,0))</f>
        <v>Holanda</v>
      </c>
      <c r="F1729" s="1">
        <f t="shared" ca="1" si="210"/>
        <v>38170</v>
      </c>
      <c r="G1729" s="1">
        <f t="shared" ca="1" si="211"/>
        <v>38174.984430391174</v>
      </c>
      <c r="H1729">
        <f t="shared" ca="1" si="212"/>
        <v>0</v>
      </c>
      <c r="I1729" t="str">
        <f ca="1">VLOOKUP(Q1729,Tabela3[],9,1)</f>
        <v>HMM St Petersburg</v>
      </c>
      <c r="J1729" t="str">
        <f ca="1">VLOOKUP(Q1729,Tabela3[],11,0)</f>
        <v>Miniescavadeira</v>
      </c>
      <c r="K1729" t="str">
        <f ca="1">VLOOKUP(Q1729,Tabela3[],10,0)</f>
        <v>Maquinário</v>
      </c>
      <c r="L1729" t="e" cm="1">
        <f t="array" aca="1" ref="L1729" ca="1">IF(Tabela2[[#This Row],[PORTO]]=Tabela2[[#This Row],[DESTINO]],0,erro)</f>
        <v>#NAME?</v>
      </c>
      <c r="N1729">
        <f t="shared" ca="1" si="215"/>
        <v>30</v>
      </c>
      <c r="O1729">
        <f t="shared" ca="1" si="216"/>
        <v>4</v>
      </c>
      <c r="P1729">
        <f t="shared" ca="1" si="217"/>
        <v>7</v>
      </c>
      <c r="Q1729">
        <f t="shared" ca="1" si="213"/>
        <v>1</v>
      </c>
      <c r="R1729">
        <f t="shared" ca="1" si="214"/>
        <v>17</v>
      </c>
    </row>
    <row r="1730" spans="1:18">
      <c r="A1730">
        <f ca="1">VLOOKUP(O1730,Tabela3[],2,0)</f>
        <v>2000</v>
      </c>
      <c r="B1730" t="str">
        <f ca="1">VLOOKUP(P1730,Tabela3[],4,0)</f>
        <v>FEVEREIRO</v>
      </c>
      <c r="C1730" t="str">
        <f ca="1">VLOOKUP(Q1730,Tabela3[],5,0)</f>
        <v>Coréia do Sul</v>
      </c>
      <c r="D1730" t="str">
        <f ca="1">VLOOKUP(Q1730,Tabela3[],3,0)</f>
        <v>Samsung</v>
      </c>
      <c r="E1730" t="str">
        <f ca="1">IF(R1730=Q1730, (VLOOKUP(P1730+1,Tabela3[],5,0)),VLOOKUP(R1730,Tabela3[],5,0))</f>
        <v>Coréia do Sul</v>
      </c>
      <c r="F1730" s="1">
        <f t="shared" ref="F1730:F1793" ca="1" si="218">(DATE(A1730,IF(P1730&gt;0,P1730,IF(P1730&gt;12,P1730-1,IF(P1730=0,P1730+1))),RAND()*28))</f>
        <v>36525</v>
      </c>
      <c r="G1730" s="1">
        <f t="shared" ca="1" si="211"/>
        <v>36529.714152861408</v>
      </c>
      <c r="H1730">
        <f t="shared" ca="1" si="212"/>
        <v>1</v>
      </c>
      <c r="I1730" t="str">
        <f ca="1">VLOOKUP(Q1730,Tabela3[],9,1)</f>
        <v>HMM Rotterdam</v>
      </c>
      <c r="J1730" t="str">
        <f ca="1">VLOOKUP(Q1730,Tabela3[],11,0)</f>
        <v>QLED 4k 75"</v>
      </c>
      <c r="K1730" t="str">
        <f ca="1">VLOOKUP(Q1730,Tabela3[],10,0)</f>
        <v>Eletrônicos</v>
      </c>
      <c r="L1730" cm="1">
        <f t="array" aca="1" ref="L1730" ca="1">IF(Tabela2[[#This Row],[PORTO]]=Tabela2[[#This Row],[DESTINO]],0,erro)</f>
        <v>0</v>
      </c>
      <c r="N1730">
        <f t="shared" ca="1" si="215"/>
        <v>1500</v>
      </c>
      <c r="O1730">
        <f t="shared" ca="1" si="216"/>
        <v>0</v>
      </c>
      <c r="P1730">
        <f t="shared" ca="1" si="217"/>
        <v>1</v>
      </c>
      <c r="Q1730">
        <f t="shared" ca="1" si="213"/>
        <v>13</v>
      </c>
      <c r="R1730">
        <f t="shared" ca="1" si="214"/>
        <v>12</v>
      </c>
    </row>
    <row r="1731" spans="1:18">
      <c r="A1731">
        <f ca="1">VLOOKUP(O1731,Tabela3[],2,0)</f>
        <v>2004</v>
      </c>
      <c r="B1731" t="str">
        <f ca="1">VLOOKUP(P1731,Tabela3[],4,0)</f>
        <v>DEZEMBRO</v>
      </c>
      <c r="C1731" t="str">
        <f ca="1">VLOOKUP(Q1731,Tabela3[],5,0)</f>
        <v>China</v>
      </c>
      <c r="D1731" t="str">
        <f ca="1">VLOOKUP(Q1731,Tabela3[],3,0)</f>
        <v>Alibaba Group</v>
      </c>
      <c r="E1731" t="str">
        <f ca="1">IF(R1731=Q1731, (VLOOKUP(P1731+1,Tabela3[],5,0)),VLOOKUP(R1731,Tabela3[],5,0))</f>
        <v>Japão</v>
      </c>
      <c r="F1731" s="1">
        <f t="shared" ca="1" si="218"/>
        <v>38313</v>
      </c>
      <c r="G1731" s="1">
        <f t="shared" ref="G1731:G1794" ca="1" si="219">F1731+RAND()*10</f>
        <v>38320.309369103401</v>
      </c>
      <c r="H1731">
        <f t="shared" ref="H1731:H1794" ca="1" si="220">INT(RAND()*2)</f>
        <v>0</v>
      </c>
      <c r="I1731" t="str">
        <f ca="1">VLOOKUP(Q1731,Tabela3[],9,1)</f>
        <v>HMM St Petersburg</v>
      </c>
      <c r="J1731" t="str">
        <f ca="1">VLOOKUP(Q1731,Tabela3[],11,0)</f>
        <v>Miniescavadeira</v>
      </c>
      <c r="K1731" t="str">
        <f ca="1">VLOOKUP(Q1731,Tabela3[],10,0)</f>
        <v>Maquinário</v>
      </c>
      <c r="L1731" t="e" cm="1">
        <f t="array" aca="1" ref="L1731" ca="1">IF(Tabela2[[#This Row],[PORTO]]=Tabela2[[#This Row],[DESTINO]],0,erro)</f>
        <v>#NAME?</v>
      </c>
      <c r="N1731">
        <f t="shared" ca="1" si="215"/>
        <v>10</v>
      </c>
      <c r="O1731">
        <f t="shared" ca="1" si="216"/>
        <v>4</v>
      </c>
      <c r="P1731">
        <f t="shared" ca="1" si="217"/>
        <v>11</v>
      </c>
      <c r="Q1731">
        <f t="shared" ref="Q1731:Q1794" ca="1" si="221">INT(RAND()*35)</f>
        <v>1</v>
      </c>
      <c r="R1731">
        <f t="shared" ref="R1731:R1794" ca="1" si="222">INT(RAND()*25)</f>
        <v>9</v>
      </c>
    </row>
    <row r="1732" spans="1:18">
      <c r="A1732">
        <f ca="1">VLOOKUP(O1732,Tabela3[],2,0)</f>
        <v>2002</v>
      </c>
      <c r="B1732" t="str">
        <f ca="1">VLOOKUP(P1732,Tabela3[],4,0)</f>
        <v>DEZEMBRO</v>
      </c>
      <c r="C1732" t="str">
        <f ca="1">VLOOKUP(Q1732,Tabela3[],5,0)</f>
        <v>Alemanha</v>
      </c>
      <c r="D1732" t="str">
        <f ca="1">VLOOKUP(Q1732,Tabela3[],3,0)</f>
        <v>Volkswagen</v>
      </c>
      <c r="E1732" t="str">
        <f ca="1">IF(R1732=Q1732, (VLOOKUP(P1732+1,Tabela3[],5,0)),VLOOKUP(R1732,Tabela3[],5,0))</f>
        <v>Estados Unidos</v>
      </c>
      <c r="F1732" s="1">
        <f t="shared" ca="1" si="218"/>
        <v>37572</v>
      </c>
      <c r="G1732" s="1">
        <f t="shared" ca="1" si="219"/>
        <v>37580.159949454508</v>
      </c>
      <c r="H1732">
        <f t="shared" ca="1" si="220"/>
        <v>1</v>
      </c>
      <c r="I1732" t="str">
        <f ca="1">VLOOKUP(Q1732,Tabela3[],9,1)</f>
        <v>Warehouse Carriers </v>
      </c>
      <c r="J1732" t="str">
        <f ca="1">VLOOKUP(Q1732,Tabela3[],11,0)</f>
        <v>Highline 250 TSI (Taos)</v>
      </c>
      <c r="K1732" t="str">
        <f ca="1">VLOOKUP(Q1732,Tabela3[],10,0)</f>
        <v>Carros</v>
      </c>
      <c r="L1732" t="e" cm="1">
        <f t="array" aca="1" ref="L1732" ca="1">IF(Tabela2[[#This Row],[PORTO]]=Tabela2[[#This Row],[DESTINO]],0,erro)</f>
        <v>#NAME?</v>
      </c>
      <c r="N1732">
        <f t="shared" ca="1" si="215"/>
        <v>100</v>
      </c>
      <c r="O1732">
        <f t="shared" ca="1" si="216"/>
        <v>2</v>
      </c>
      <c r="P1732">
        <f t="shared" ca="1" si="217"/>
        <v>11</v>
      </c>
      <c r="Q1732">
        <f t="shared" ca="1" si="221"/>
        <v>7</v>
      </c>
      <c r="R1732">
        <f t="shared" ca="1" si="222"/>
        <v>3</v>
      </c>
    </row>
    <row r="1733" spans="1:18">
      <c r="A1733">
        <f ca="1">VLOOKUP(O1733,Tabela3[],2,0)</f>
        <v>2008</v>
      </c>
      <c r="B1733" t="str">
        <f ca="1">VLOOKUP(P1733,Tabela3[],4,0)</f>
        <v>JULHO</v>
      </c>
      <c r="C1733" t="str">
        <f ca="1">VLOOKUP(Q1733,Tabela3[],5,0)</f>
        <v>India</v>
      </c>
      <c r="D1733" t="str">
        <f ca="1">VLOOKUP(Q1733,Tabela3[],3,0)</f>
        <v>Reliance Industries</v>
      </c>
      <c r="E1733" t="str">
        <f ca="1">IF(R1733=Q1733, (VLOOKUP(P1733+1,Tabela3[],5,0)),VLOOKUP(R1733,Tabela3[],5,0))</f>
        <v>Reino Unido</v>
      </c>
      <c r="F1733" s="1">
        <f t="shared" ca="1" si="218"/>
        <v>39622</v>
      </c>
      <c r="G1733" s="1">
        <f t="shared" ca="1" si="219"/>
        <v>39623.131362428889</v>
      </c>
      <c r="H1733">
        <f t="shared" ca="1" si="220"/>
        <v>0</v>
      </c>
      <c r="I1733" t="str">
        <f ca="1">VLOOKUP(Q1733,Tabela3[],9,1)</f>
        <v>Tanker</v>
      </c>
      <c r="J1733" t="str">
        <f ca="1">VLOOKUP(Q1733,Tabela3[],11,0)</f>
        <v>Cloreto de polivinila</v>
      </c>
      <c r="K1733" t="str">
        <f ca="1">VLOOKUP(Q1733,Tabela3[],10,0)</f>
        <v>Petroquimicos</v>
      </c>
      <c r="L1733" t="e" cm="1">
        <f t="array" aca="1" ref="L1733" ca="1">IF(Tabela2[[#This Row],[PORTO]]=Tabela2[[#This Row],[DESTINO]],0,erro)</f>
        <v>#NAME?</v>
      </c>
      <c r="N1733">
        <f t="shared" ref="N1733:N1796" ca="1" si="223">IF(K1733="Geral",INT((RANDBETWEEN(1,5)*1000)),IF(K1733="Eletrônicos",INT((RANDBETWEEN(1,5))*500),IF(K1733="Tecido",INT((RANDBETWEEN(10,50)*1000)),IF(K1733="Carros",INT((RANDBETWEEN(1,5)*100)),IF(K1733="Petróleo",INT((RANDBETWEEN(50,100)*1000)),IF(K1733="Quimico",INT((RANDBETWEEN(10,200)*10000)),IF(K1733="Maquinário",INT((RANDBETWEEN(1,5)*10)),0)))))))</f>
        <v>0</v>
      </c>
      <c r="O1733">
        <f t="shared" ca="1" si="216"/>
        <v>8</v>
      </c>
      <c r="P1733">
        <f t="shared" ca="1" si="217"/>
        <v>6</v>
      </c>
      <c r="Q1733">
        <f t="shared" ca="1" si="221"/>
        <v>32</v>
      </c>
      <c r="R1733">
        <f t="shared" ca="1" si="222"/>
        <v>24</v>
      </c>
    </row>
    <row r="1734" spans="1:18">
      <c r="A1734">
        <f ca="1">VLOOKUP(O1734,Tabela3[],2,0)</f>
        <v>2001</v>
      </c>
      <c r="B1734" t="str">
        <f ca="1">VLOOKUP(P1734,Tabela3[],4,0)</f>
        <v>NOVEMBRO</v>
      </c>
      <c r="C1734" t="str">
        <f ca="1">VLOOKUP(Q1734,Tabela3[],5,0)</f>
        <v>Reino Unido</v>
      </c>
      <c r="D1734" t="str">
        <f ca="1">VLOOKUP(Q1734,Tabela3[],3,0)</f>
        <v>Unilever</v>
      </c>
      <c r="E1734" t="str">
        <f ca="1">IF(R1734=Q1734, (VLOOKUP(P1734+1,Tabela3[],5,0)),VLOOKUP(R1734,Tabela3[],5,0))</f>
        <v>Alemanha</v>
      </c>
      <c r="F1734" s="1">
        <f t="shared" ca="1" si="218"/>
        <v>37171</v>
      </c>
      <c r="G1734" s="1">
        <f t="shared" ca="1" si="219"/>
        <v>37172.434513454646</v>
      </c>
      <c r="H1734">
        <f t="shared" ca="1" si="220"/>
        <v>1</v>
      </c>
      <c r="I1734" t="str">
        <f ca="1">VLOOKUP(Q1734,Tabela3[],9,1)</f>
        <v>HMM Helsinki</v>
      </c>
      <c r="J1734" t="str">
        <f ca="1">VLOOKUP(Q1734,Tabela3[],11,0)</f>
        <v>Sabonete</v>
      </c>
      <c r="K1734" t="str">
        <f ca="1">VLOOKUP(Q1734,Tabela3[],10,0)</f>
        <v>Quimico</v>
      </c>
      <c r="L1734" t="e" cm="1">
        <f t="array" aca="1" ref="L1734" ca="1">IF(Tabela2[[#This Row],[PORTO]]=Tabela2[[#This Row],[DESTINO]],0,erro)</f>
        <v>#NAME?</v>
      </c>
      <c r="N1734">
        <f t="shared" ca="1" si="223"/>
        <v>690000</v>
      </c>
      <c r="O1734">
        <f t="shared" ca="1" si="216"/>
        <v>1</v>
      </c>
      <c r="P1734">
        <f t="shared" ca="1" si="217"/>
        <v>10</v>
      </c>
      <c r="Q1734">
        <f t="shared" ca="1" si="221"/>
        <v>26</v>
      </c>
      <c r="R1734">
        <f t="shared" ca="1" si="222"/>
        <v>8</v>
      </c>
    </row>
    <row r="1735" spans="1:18">
      <c r="A1735">
        <f ca="1">VLOOKUP(O1735,Tabela3[],2,0)</f>
        <v>2007</v>
      </c>
      <c r="B1735" t="str">
        <f ca="1">VLOOKUP(P1735,Tabela3[],4,0)</f>
        <v>FEVEREIRO</v>
      </c>
      <c r="C1735" t="str">
        <f ca="1">VLOOKUP(Q1735,Tabela3[],5,0)</f>
        <v>Coréia do Sul</v>
      </c>
      <c r="D1735" t="str">
        <f ca="1">VLOOKUP(Q1735,Tabela3[],3,0)</f>
        <v>Samsung</v>
      </c>
      <c r="E1735" t="str">
        <f ca="1">IF(R1735=Q1735, (VLOOKUP(P1735+1,Tabela3[],5,0)),VLOOKUP(R1735,Tabela3[],5,0))</f>
        <v>Holanda</v>
      </c>
      <c r="F1735" s="1">
        <f t="shared" ca="1" si="218"/>
        <v>39084</v>
      </c>
      <c r="G1735" s="1">
        <f t="shared" ca="1" si="219"/>
        <v>39088.718450650558</v>
      </c>
      <c r="H1735">
        <f t="shared" ca="1" si="220"/>
        <v>1</v>
      </c>
      <c r="I1735" t="str">
        <f ca="1">VLOOKUP(Q1735,Tabela3[],9,1)</f>
        <v>HMM Rotterdam</v>
      </c>
      <c r="J1735" t="str">
        <f ca="1">VLOOKUP(Q1735,Tabela3[],11,0)</f>
        <v>QLED 4k 75"</v>
      </c>
      <c r="K1735" t="str">
        <f ca="1">VLOOKUP(Q1735,Tabela3[],10,0)</f>
        <v>Eletrônicos</v>
      </c>
      <c r="L1735" t="e" cm="1">
        <f t="array" aca="1" ref="L1735" ca="1">IF(Tabela2[[#This Row],[PORTO]]=Tabela2[[#This Row],[DESTINO]],0,erro)</f>
        <v>#NAME?</v>
      </c>
      <c r="N1735">
        <f t="shared" ca="1" si="223"/>
        <v>1000</v>
      </c>
      <c r="O1735">
        <f t="shared" ca="1" si="216"/>
        <v>7</v>
      </c>
      <c r="P1735">
        <f t="shared" ca="1" si="217"/>
        <v>1</v>
      </c>
      <c r="Q1735">
        <f t="shared" ca="1" si="221"/>
        <v>13</v>
      </c>
      <c r="R1735">
        <f t="shared" ca="1" si="222"/>
        <v>17</v>
      </c>
    </row>
    <row r="1736" spans="1:18">
      <c r="A1736">
        <f ca="1">VLOOKUP(O1736,Tabela3[],2,0)</f>
        <v>2003</v>
      </c>
      <c r="B1736" t="str">
        <f ca="1">VLOOKUP(P1736,Tabela3[],4,0)</f>
        <v>MARÇO</v>
      </c>
      <c r="C1736" t="str">
        <f ca="1">VLOOKUP(Q1736,Tabela3[],5,0)</f>
        <v>Alemanha</v>
      </c>
      <c r="D1736" t="str">
        <f ca="1">VLOOKUP(Q1736,Tabela3[],3,0)</f>
        <v>Volkswagen</v>
      </c>
      <c r="E1736" t="str">
        <f ca="1">IF(R1736=Q1736, (VLOOKUP(P1736+1,Tabela3[],5,0)),VLOOKUP(R1736,Tabela3[],5,0))</f>
        <v>Japão</v>
      </c>
      <c r="F1736" s="1">
        <f t="shared" ca="1" si="218"/>
        <v>37667</v>
      </c>
      <c r="G1736" s="1">
        <f t="shared" ca="1" si="219"/>
        <v>37675.744984802652</v>
      </c>
      <c r="H1736">
        <f t="shared" ca="1" si="220"/>
        <v>1</v>
      </c>
      <c r="I1736" t="str">
        <f ca="1">VLOOKUP(Q1736,Tabela3[],9,1)</f>
        <v>Warehouse Carriers </v>
      </c>
      <c r="J1736" t="str">
        <f ca="1">VLOOKUP(Q1736,Tabela3[],11,0)</f>
        <v>GLI 350 TSI (Jetta)</v>
      </c>
      <c r="K1736" t="str">
        <f ca="1">VLOOKUP(Q1736,Tabela3[],10,0)</f>
        <v>Carros</v>
      </c>
      <c r="L1736" t="e" cm="1">
        <f t="array" aca="1" ref="L1736" ca="1">IF(Tabela2[[#This Row],[PORTO]]=Tabela2[[#This Row],[DESTINO]],0,erro)</f>
        <v>#NAME?</v>
      </c>
      <c r="N1736">
        <f t="shared" ca="1" si="223"/>
        <v>100</v>
      </c>
      <c r="O1736">
        <f t="shared" ca="1" si="216"/>
        <v>3</v>
      </c>
      <c r="P1736">
        <f t="shared" ca="1" si="217"/>
        <v>2</v>
      </c>
      <c r="Q1736">
        <f t="shared" ca="1" si="221"/>
        <v>8</v>
      </c>
      <c r="R1736">
        <f t="shared" ca="1" si="222"/>
        <v>9</v>
      </c>
    </row>
    <row r="1737" spans="1:18">
      <c r="A1737">
        <f ca="1">VLOOKUP(O1737,Tabela3[],2,0)</f>
        <v>2001</v>
      </c>
      <c r="B1737" t="str">
        <f ca="1">VLOOKUP(P1737,Tabela3[],4,0)</f>
        <v>JULHO</v>
      </c>
      <c r="C1737" t="str">
        <f ca="1">VLOOKUP(Q1737,Tabela3[],5,0)</f>
        <v>Coréia do Sul</v>
      </c>
      <c r="D1737" t="str">
        <f ca="1">VLOOKUP(Q1737,Tabela3[],3,0)</f>
        <v>Samsung</v>
      </c>
      <c r="E1737" t="str">
        <f ca="1">IF(R1737=Q1737, (VLOOKUP(P1737+1,Tabela3[],5,0)),VLOOKUP(R1737,Tabela3[],5,0))</f>
        <v>Alemanha</v>
      </c>
      <c r="F1737" s="1">
        <f t="shared" ca="1" si="218"/>
        <v>37045</v>
      </c>
      <c r="G1737" s="1">
        <f t="shared" ca="1" si="219"/>
        <v>37046.159073746996</v>
      </c>
      <c r="H1737">
        <f t="shared" ca="1" si="220"/>
        <v>0</v>
      </c>
      <c r="I1737" t="str">
        <f ca="1">VLOOKUP(Q1737,Tabela3[],9,1)</f>
        <v>HMM Rotterdam</v>
      </c>
      <c r="J1737" t="str">
        <f ca="1">VLOOKUP(Q1737,Tabela3[],11,0)</f>
        <v>Neo QLED 8k 75"</v>
      </c>
      <c r="K1737" t="str">
        <f ca="1">VLOOKUP(Q1737,Tabela3[],10,0)</f>
        <v>Eletrônicos</v>
      </c>
      <c r="L1737" t="e" cm="1">
        <f t="array" aca="1" ref="L1737" ca="1">IF(Tabela2[[#This Row],[PORTO]]=Tabela2[[#This Row],[DESTINO]],0,erro)</f>
        <v>#NAME?</v>
      </c>
      <c r="N1737">
        <f t="shared" ca="1" si="223"/>
        <v>1000</v>
      </c>
      <c r="O1737">
        <f t="shared" ca="1" si="216"/>
        <v>1</v>
      </c>
      <c r="P1737">
        <f t="shared" ca="1" si="217"/>
        <v>6</v>
      </c>
      <c r="Q1737">
        <f t="shared" ca="1" si="221"/>
        <v>12</v>
      </c>
      <c r="R1737">
        <f t="shared" ca="1" si="222"/>
        <v>8</v>
      </c>
    </row>
    <row r="1738" spans="1:18">
      <c r="A1738">
        <f ca="1">VLOOKUP(O1738,Tabela3[],2,0)</f>
        <v>2003</v>
      </c>
      <c r="B1738" t="str">
        <f ca="1">VLOOKUP(P1738,Tabela3[],4,0)</f>
        <v>JULHO</v>
      </c>
      <c r="C1738" t="str">
        <f ca="1">VLOOKUP(Q1738,Tabela3[],5,0)</f>
        <v>Estados Unidos</v>
      </c>
      <c r="D1738" t="str">
        <f ca="1">VLOOKUP(Q1738,Tabela3[],3,0)</f>
        <v>Amazon</v>
      </c>
      <c r="E1738" t="str">
        <f ca="1">IF(R1738=Q1738, (VLOOKUP(P1738+1,Tabela3[],5,0)),VLOOKUP(R1738,Tabela3[],5,0))</f>
        <v>Japão</v>
      </c>
      <c r="F1738" s="1">
        <f t="shared" ca="1" si="218"/>
        <v>37791</v>
      </c>
      <c r="G1738" s="1">
        <f t="shared" ca="1" si="219"/>
        <v>37794.659868536313</v>
      </c>
      <c r="H1738">
        <f t="shared" ca="1" si="220"/>
        <v>0</v>
      </c>
      <c r="I1738" t="str">
        <f ca="1">VLOOKUP(Q1738,Tabela3[],9,1)</f>
        <v>HMM Algeciras</v>
      </c>
      <c r="J1738" t="str">
        <f ca="1">VLOOKUP(Q1738,Tabela3[],11,0)</f>
        <v>Travesseiro Toque de Pluma</v>
      </c>
      <c r="K1738" t="str">
        <f ca="1">VLOOKUP(Q1738,Tabela3[],10,0)</f>
        <v>Geral</v>
      </c>
      <c r="L1738" t="e" cm="1">
        <f t="array" aca="1" ref="L1738" ca="1">IF(Tabela2[[#This Row],[PORTO]]=Tabela2[[#This Row],[DESTINO]],0,erro)</f>
        <v>#NAME?</v>
      </c>
      <c r="N1738">
        <f t="shared" ca="1" si="223"/>
        <v>5000</v>
      </c>
      <c r="O1738">
        <f t="shared" ca="1" si="216"/>
        <v>3</v>
      </c>
      <c r="P1738">
        <f t="shared" ca="1" si="217"/>
        <v>6</v>
      </c>
      <c r="Q1738">
        <f t="shared" ca="1" si="221"/>
        <v>5</v>
      </c>
      <c r="R1738">
        <f t="shared" ca="1" si="222"/>
        <v>10</v>
      </c>
    </row>
    <row r="1739" spans="1:18">
      <c r="A1739">
        <f ca="1">VLOOKUP(O1739,Tabela3[],2,0)</f>
        <v>2000</v>
      </c>
      <c r="B1739" t="str">
        <f ca="1">VLOOKUP(P1739,Tabela3[],4,0)</f>
        <v>AGOSTO</v>
      </c>
      <c r="C1739" t="str">
        <f ca="1">VLOOKUP(Q1739,Tabela3[],5,0)</f>
        <v>Brasil</v>
      </c>
      <c r="D1739" t="str">
        <f ca="1">VLOOKUP(Q1739,Tabela3[],3,0)</f>
        <v>VALE</v>
      </c>
      <c r="E1739" t="str">
        <f ca="1">IF(R1739=Q1739, (VLOOKUP(P1739+1,Tabela3[],5,0)),VLOOKUP(R1739,Tabela3[],5,0))</f>
        <v>Alemanha</v>
      </c>
      <c r="F1739" s="1">
        <f t="shared" ca="1" si="218"/>
        <v>36720</v>
      </c>
      <c r="G1739" s="1">
        <f t="shared" ca="1" si="219"/>
        <v>36728.804610890009</v>
      </c>
      <c r="H1739">
        <f t="shared" ca="1" si="220"/>
        <v>1</v>
      </c>
      <c r="I1739" t="str">
        <f ca="1">VLOOKUP(Q1739,Tabela3[],9,1)</f>
        <v>Lan Hua Hai</v>
      </c>
      <c r="J1739" t="str">
        <f ca="1">VLOOKUP(Q1739,Tabela3[],11,0)</f>
        <v>Minério de Ferro</v>
      </c>
      <c r="K1739" t="str">
        <f ca="1">VLOOKUP(Q1739,Tabela3[],10,0)</f>
        <v>Minério</v>
      </c>
      <c r="L1739" t="e" cm="1">
        <f t="array" aca="1" ref="L1739" ca="1">IF(Tabela2[[#This Row],[PORTO]]=Tabela2[[#This Row],[DESTINO]],0,erro)</f>
        <v>#NAME?</v>
      </c>
      <c r="N1739">
        <f t="shared" ca="1" si="223"/>
        <v>0</v>
      </c>
      <c r="O1739">
        <f t="shared" ca="1" si="216"/>
        <v>0</v>
      </c>
      <c r="P1739">
        <f t="shared" ca="1" si="217"/>
        <v>7</v>
      </c>
      <c r="Q1739">
        <f t="shared" ca="1" si="221"/>
        <v>27</v>
      </c>
      <c r="R1739">
        <f t="shared" ca="1" si="222"/>
        <v>7</v>
      </c>
    </row>
    <row r="1740" spans="1:18">
      <c r="A1740">
        <f ca="1">VLOOKUP(O1740,Tabela3[],2,0)</f>
        <v>2005</v>
      </c>
      <c r="B1740" t="str">
        <f ca="1">VLOOKUP(P1740,Tabela3[],4,0)</f>
        <v>SETEMBRO</v>
      </c>
      <c r="C1740" t="str">
        <f ca="1">VLOOKUP(Q1740,Tabela3[],5,0)</f>
        <v>Reino Unido</v>
      </c>
      <c r="D1740" t="str">
        <f ca="1">VLOOKUP(Q1740,Tabela3[],3,0)</f>
        <v>Unilever</v>
      </c>
      <c r="E1740" t="str">
        <f ca="1">IF(R1740=Q1740, (VLOOKUP(P1740+1,Tabela3[],5,0)),VLOOKUP(R1740,Tabela3[],5,0))</f>
        <v>Japão</v>
      </c>
      <c r="F1740" s="1">
        <f t="shared" ca="1" si="218"/>
        <v>38590</v>
      </c>
      <c r="G1740" s="1">
        <f t="shared" ca="1" si="219"/>
        <v>38599.001653653781</v>
      </c>
      <c r="H1740">
        <f t="shared" ca="1" si="220"/>
        <v>0</v>
      </c>
      <c r="I1740" t="str">
        <f ca="1">VLOOKUP(Q1740,Tabela3[],9,1)</f>
        <v>HMM Helsinki</v>
      </c>
      <c r="J1740" t="str">
        <f ca="1">VLOOKUP(Q1740,Tabela3[],11,0)</f>
        <v>Sabonete</v>
      </c>
      <c r="K1740" t="str">
        <f ca="1">VLOOKUP(Q1740,Tabela3[],10,0)</f>
        <v>Quimico</v>
      </c>
      <c r="L1740" t="e" cm="1">
        <f t="array" aca="1" ref="L1740" ca="1">IF(Tabela2[[#This Row],[PORTO]]=Tabela2[[#This Row],[DESTINO]],0,erro)</f>
        <v>#NAME?</v>
      </c>
      <c r="N1740">
        <f t="shared" ca="1" si="223"/>
        <v>1490000</v>
      </c>
      <c r="O1740">
        <f t="shared" ca="1" si="216"/>
        <v>5</v>
      </c>
      <c r="P1740">
        <f t="shared" ca="1" si="217"/>
        <v>8</v>
      </c>
      <c r="Q1740">
        <f t="shared" ca="1" si="221"/>
        <v>26</v>
      </c>
      <c r="R1740">
        <f t="shared" ca="1" si="222"/>
        <v>11</v>
      </c>
    </row>
    <row r="1741" spans="1:18">
      <c r="A1741">
        <f ca="1">VLOOKUP(O1741,Tabela3[],2,0)</f>
        <v>2000</v>
      </c>
      <c r="B1741" t="str">
        <f ca="1">VLOOKUP(P1741,Tabela3[],4,0)</f>
        <v>FEVEREIRO</v>
      </c>
      <c r="C1741" t="str">
        <f ca="1">VLOOKUP(Q1741,Tabela3[],5,0)</f>
        <v>Itália</v>
      </c>
      <c r="D1741" t="str">
        <f ca="1">VLOOKUP(Q1741,Tabela3[],3,0)</f>
        <v>Hyundai</v>
      </c>
      <c r="E1741" t="str">
        <f ca="1">IF(R1741=Q1741, (VLOOKUP(P1741+1,Tabela3[],5,0)),VLOOKUP(R1741,Tabela3[],5,0))</f>
        <v>Estados Unidos</v>
      </c>
      <c r="F1741" s="1">
        <f t="shared" ca="1" si="218"/>
        <v>36546</v>
      </c>
      <c r="G1741" s="1">
        <f t="shared" ca="1" si="219"/>
        <v>36554.968273327933</v>
      </c>
      <c r="H1741">
        <f t="shared" ca="1" si="220"/>
        <v>1</v>
      </c>
      <c r="I1741" t="str">
        <f ca="1">VLOOKUP(Q1741,Tabela3[],9,1)</f>
        <v>Car Carriers</v>
      </c>
      <c r="J1741" t="str">
        <f ca="1">VLOOKUP(Q1741,Tabela3[],11,0)</f>
        <v>Creta Confort</v>
      </c>
      <c r="K1741" t="str">
        <f ca="1">VLOOKUP(Q1741,Tabela3[],10,0)</f>
        <v>Carros</v>
      </c>
      <c r="L1741" t="e" cm="1">
        <f t="array" aca="1" ref="L1741" ca="1">IF(Tabela2[[#This Row],[PORTO]]=Tabela2[[#This Row],[DESTINO]],0,erro)</f>
        <v>#NAME?</v>
      </c>
      <c r="N1741">
        <f t="shared" ca="1" si="223"/>
        <v>100</v>
      </c>
      <c r="O1741">
        <f t="shared" ca="1" si="216"/>
        <v>0</v>
      </c>
      <c r="P1741">
        <f t="shared" ca="1" si="217"/>
        <v>1</v>
      </c>
      <c r="Q1741">
        <f t="shared" ca="1" si="221"/>
        <v>18</v>
      </c>
      <c r="R1741">
        <f t="shared" ca="1" si="222"/>
        <v>4</v>
      </c>
    </row>
    <row r="1742" spans="1:18">
      <c r="A1742">
        <f ca="1">VLOOKUP(O1742,Tabela3[],2,0)</f>
        <v>2008</v>
      </c>
      <c r="B1742" t="str">
        <f ca="1">VLOOKUP(P1742,Tabela3[],4,0)</f>
        <v>JANEIRO</v>
      </c>
      <c r="C1742" t="str">
        <f ca="1">VLOOKUP(Q1742,Tabela3[],5,0)</f>
        <v>Reino Unido</v>
      </c>
      <c r="D1742" t="str">
        <f ca="1">VLOOKUP(Q1742,Tabela3[],3,0)</f>
        <v>Unilever</v>
      </c>
      <c r="E1742" t="str">
        <f ca="1">IF(R1742=Q1742, (VLOOKUP(P1742+1,Tabela3[],5,0)),VLOOKUP(R1742,Tabela3[],5,0))</f>
        <v>Reino Unido</v>
      </c>
      <c r="F1742" s="1">
        <f t="shared" ca="1" si="218"/>
        <v>39454</v>
      </c>
      <c r="G1742" s="1">
        <f t="shared" ca="1" si="219"/>
        <v>39454.654647592317</v>
      </c>
      <c r="H1742">
        <f t="shared" ca="1" si="220"/>
        <v>1</v>
      </c>
      <c r="I1742" t="str">
        <f ca="1">VLOOKUP(Q1742,Tabela3[],9,1)</f>
        <v>HMM Helsinki</v>
      </c>
      <c r="J1742" t="str">
        <f ca="1">VLOOKUP(Q1742,Tabela3[],11,0)</f>
        <v xml:space="preserve">Desodorante Antitranspirante Aerosol </v>
      </c>
      <c r="K1742" t="str">
        <f ca="1">VLOOKUP(Q1742,Tabela3[],10,0)</f>
        <v>Quimico</v>
      </c>
      <c r="L1742" cm="1">
        <f t="array" aca="1" ref="L1742" ca="1">IF(Tabela2[[#This Row],[PORTO]]=Tabela2[[#This Row],[DESTINO]],0,erro)</f>
        <v>0</v>
      </c>
      <c r="N1742">
        <f t="shared" ca="1" si="223"/>
        <v>950000</v>
      </c>
      <c r="O1742">
        <f t="shared" ca="1" si="216"/>
        <v>8</v>
      </c>
      <c r="P1742">
        <f t="shared" ca="1" si="217"/>
        <v>0</v>
      </c>
      <c r="Q1742">
        <f t="shared" ca="1" si="221"/>
        <v>25</v>
      </c>
      <c r="R1742">
        <f t="shared" ca="1" si="222"/>
        <v>24</v>
      </c>
    </row>
    <row r="1743" spans="1:18">
      <c r="A1743">
        <f ca="1">VLOOKUP(O1743,Tabela3[],2,0)</f>
        <v>2005</v>
      </c>
      <c r="B1743" t="str">
        <f ca="1">VLOOKUP(P1743,Tabela3[],4,0)</f>
        <v>MARÇO</v>
      </c>
      <c r="C1743" t="str">
        <f ca="1">VLOOKUP(Q1743,Tabela3[],5,0)</f>
        <v>Reino Unido</v>
      </c>
      <c r="D1743" t="str">
        <f ca="1">VLOOKUP(Q1743,Tabela3[],3,0)</f>
        <v>Unilever</v>
      </c>
      <c r="E1743" t="str">
        <f ca="1">IF(R1743=Q1743, (VLOOKUP(P1743+1,Tabela3[],5,0)),VLOOKUP(R1743,Tabela3[],5,0))</f>
        <v>Estados Unidos</v>
      </c>
      <c r="F1743" s="1">
        <f t="shared" ca="1" si="218"/>
        <v>38394</v>
      </c>
      <c r="G1743" s="1">
        <f t="shared" ca="1" si="219"/>
        <v>38400.839757137648</v>
      </c>
      <c r="H1743">
        <f t="shared" ca="1" si="220"/>
        <v>0</v>
      </c>
      <c r="I1743" t="str">
        <f ca="1">VLOOKUP(Q1743,Tabela3[],9,1)</f>
        <v>HMM Helsinki</v>
      </c>
      <c r="J1743" t="str">
        <f ca="1">VLOOKUP(Q1743,Tabela3[],11,0)</f>
        <v xml:space="preserve">Desodorante Antitranspirante Aerosol </v>
      </c>
      <c r="K1743" t="str">
        <f ca="1">VLOOKUP(Q1743,Tabela3[],10,0)</f>
        <v>Quimico</v>
      </c>
      <c r="L1743" t="e" cm="1">
        <f t="array" aca="1" ref="L1743" ca="1">IF(Tabela2[[#This Row],[PORTO]]=Tabela2[[#This Row],[DESTINO]],0,erro)</f>
        <v>#NAME?</v>
      </c>
      <c r="N1743">
        <f t="shared" ca="1" si="223"/>
        <v>1770000</v>
      </c>
      <c r="O1743">
        <f t="shared" ca="1" si="216"/>
        <v>5</v>
      </c>
      <c r="P1743">
        <f t="shared" ca="1" si="217"/>
        <v>2</v>
      </c>
      <c r="Q1743">
        <f t="shared" ca="1" si="221"/>
        <v>25</v>
      </c>
      <c r="R1743">
        <f t="shared" ca="1" si="222"/>
        <v>3</v>
      </c>
    </row>
    <row r="1744" spans="1:18">
      <c r="A1744">
        <f ca="1">VLOOKUP(O1744,Tabela3[],2,0)</f>
        <v>2003</v>
      </c>
      <c r="B1744" t="str">
        <f ca="1">VLOOKUP(P1744,Tabela3[],4,0)</f>
        <v>JANEIRO</v>
      </c>
      <c r="C1744" t="str">
        <f ca="1">VLOOKUP(Q1744,Tabela3[],5,0)</f>
        <v>Coréia do Sul</v>
      </c>
      <c r="D1744" t="str">
        <f ca="1">VLOOKUP(Q1744,Tabela3[],3,0)</f>
        <v>Samsung</v>
      </c>
      <c r="E1744" t="str">
        <f ca="1">IF(R1744=Q1744, (VLOOKUP(P1744+1,Tabela3[],5,0)),VLOOKUP(R1744,Tabela3[],5,0))</f>
        <v>Itália</v>
      </c>
      <c r="F1744" s="1">
        <f t="shared" ca="1" si="218"/>
        <v>37981</v>
      </c>
      <c r="G1744" s="1">
        <f t="shared" ca="1" si="219"/>
        <v>37986.865299421843</v>
      </c>
      <c r="H1744">
        <f t="shared" ca="1" si="220"/>
        <v>0</v>
      </c>
      <c r="I1744" t="str">
        <f ca="1">VLOOKUP(Q1744,Tabela3[],9,1)</f>
        <v>HMM Rotterdam</v>
      </c>
      <c r="J1744" t="str">
        <f ca="1">VLOOKUP(Q1744,Tabela3[],11,0)</f>
        <v>QLED 4k 75"</v>
      </c>
      <c r="K1744" t="str">
        <f ca="1">VLOOKUP(Q1744,Tabela3[],10,0)</f>
        <v>Eletrônicos</v>
      </c>
      <c r="L1744" t="e" cm="1">
        <f t="array" aca="1" ref="L1744" ca="1">IF(Tabela2[[#This Row],[PORTO]]=Tabela2[[#This Row],[DESTINO]],0,erro)</f>
        <v>#NAME?</v>
      </c>
      <c r="N1744">
        <f t="shared" ca="1" si="223"/>
        <v>1000</v>
      </c>
      <c r="O1744">
        <f t="shared" ca="1" si="216"/>
        <v>3</v>
      </c>
      <c r="P1744">
        <f t="shared" ca="1" si="217"/>
        <v>12</v>
      </c>
      <c r="Q1744">
        <f t="shared" ca="1" si="221"/>
        <v>13</v>
      </c>
      <c r="R1744">
        <f t="shared" ca="1" si="222"/>
        <v>18</v>
      </c>
    </row>
    <row r="1745" spans="1:18">
      <c r="A1745">
        <f ca="1">VLOOKUP(O1745,Tabela3[],2,0)</f>
        <v>2009</v>
      </c>
      <c r="B1745" t="str">
        <f ca="1">VLOOKUP(P1745,Tabela3[],4,0)</f>
        <v>MAIO</v>
      </c>
      <c r="C1745" t="str">
        <f ca="1">VLOOKUP(Q1745,Tabela3[],5,0)</f>
        <v>Canadá</v>
      </c>
      <c r="D1745" t="str">
        <f ca="1">VLOOKUP(Q1745,Tabela3[],3,0)</f>
        <v>Shopify</v>
      </c>
      <c r="E1745" t="str">
        <f ca="1">IF(R1745=Q1745, (VLOOKUP(P1745+1,Tabela3[],5,0)),VLOOKUP(R1745,Tabela3[],5,0))</f>
        <v>Alemanha</v>
      </c>
      <c r="F1745" s="1">
        <f t="shared" ca="1" si="218"/>
        <v>39916</v>
      </c>
      <c r="G1745" s="1">
        <f t="shared" ca="1" si="219"/>
        <v>39922.571898365051</v>
      </c>
      <c r="H1745">
        <f t="shared" ca="1" si="220"/>
        <v>0</v>
      </c>
      <c r="I1745" t="str">
        <f ca="1">VLOOKUP(Q1745,Tabela3[],9,1)</f>
        <v>HMM Southampton</v>
      </c>
      <c r="J1745" t="str">
        <f ca="1">VLOOKUP(Q1745,Tabela3[],11,0)</f>
        <v>NONA</v>
      </c>
      <c r="K1745" t="str">
        <f ca="1">VLOOKUP(Q1745,Tabela3[],10,0)</f>
        <v>Bebida</v>
      </c>
      <c r="L1745" t="e" cm="1">
        <f t="array" aca="1" ref="L1745" ca="1">IF(Tabela2[[#This Row],[PORTO]]=Tabela2[[#This Row],[DESTINO]],0,erro)</f>
        <v>#NAME?</v>
      </c>
      <c r="N1745">
        <f t="shared" ca="1" si="223"/>
        <v>0</v>
      </c>
      <c r="O1745">
        <f t="shared" ca="1" si="216"/>
        <v>9</v>
      </c>
      <c r="P1745">
        <f t="shared" ca="1" si="217"/>
        <v>4</v>
      </c>
      <c r="Q1745">
        <f t="shared" ca="1" si="221"/>
        <v>34</v>
      </c>
      <c r="R1745">
        <f t="shared" ca="1" si="222"/>
        <v>6</v>
      </c>
    </row>
    <row r="1746" spans="1:18">
      <c r="A1746">
        <f ca="1">VLOOKUP(O1746,Tabela3[],2,0)</f>
        <v>2002</v>
      </c>
      <c r="B1746" t="str">
        <f ca="1">VLOOKUP(P1746,Tabela3[],4,0)</f>
        <v>ABRIL</v>
      </c>
      <c r="C1746" t="str">
        <f ca="1">VLOOKUP(Q1746,Tabela3[],5,0)</f>
        <v>Brasil</v>
      </c>
      <c r="D1746" t="str">
        <f ca="1">VLOOKUP(Q1746,Tabela3[],3,0)</f>
        <v>VALE</v>
      </c>
      <c r="E1746" t="str">
        <f ca="1">IF(R1746=Q1746, (VLOOKUP(P1746+1,Tabela3[],5,0)),VLOOKUP(R1746,Tabela3[],5,0))</f>
        <v>Japão</v>
      </c>
      <c r="F1746" s="1">
        <f t="shared" ca="1" si="218"/>
        <v>37328</v>
      </c>
      <c r="G1746" s="1">
        <f t="shared" ca="1" si="219"/>
        <v>37331.385293253639</v>
      </c>
      <c r="H1746">
        <f t="shared" ca="1" si="220"/>
        <v>0</v>
      </c>
      <c r="I1746" t="str">
        <f ca="1">VLOOKUP(Q1746,Tabela3[],9,1)</f>
        <v>Lan Hua Hai</v>
      </c>
      <c r="J1746" t="str">
        <f ca="1">VLOOKUP(Q1746,Tabela3[],11,0)</f>
        <v>Manganês</v>
      </c>
      <c r="K1746" t="str">
        <f ca="1">VLOOKUP(Q1746,Tabela3[],10,0)</f>
        <v>Minério</v>
      </c>
      <c r="L1746" t="e" cm="1">
        <f t="array" aca="1" ref="L1746" ca="1">IF(Tabela2[[#This Row],[PORTO]]=Tabela2[[#This Row],[DESTINO]],0,erro)</f>
        <v>#NAME?</v>
      </c>
      <c r="N1746">
        <f t="shared" ca="1" si="223"/>
        <v>0</v>
      </c>
      <c r="O1746">
        <f t="shared" ca="1" si="216"/>
        <v>2</v>
      </c>
      <c r="P1746">
        <f t="shared" ca="1" si="217"/>
        <v>3</v>
      </c>
      <c r="Q1746">
        <f t="shared" ca="1" si="221"/>
        <v>29</v>
      </c>
      <c r="R1746">
        <f t="shared" ca="1" si="222"/>
        <v>9</v>
      </c>
    </row>
    <row r="1747" spans="1:18">
      <c r="A1747">
        <f ca="1">VLOOKUP(O1747,Tabela3[],2,0)</f>
        <v>2003</v>
      </c>
      <c r="B1747" t="str">
        <f ca="1">VLOOKUP(P1747,Tabela3[],4,0)</f>
        <v>MAIO</v>
      </c>
      <c r="C1747" t="str">
        <f ca="1">VLOOKUP(Q1747,Tabela3[],5,0)</f>
        <v>Brasil</v>
      </c>
      <c r="D1747" t="str">
        <f ca="1">VLOOKUP(Q1747,Tabela3[],3,0)</f>
        <v>VALE</v>
      </c>
      <c r="E1747" t="str">
        <f ca="1">IF(R1747=Q1747, (VLOOKUP(P1747+1,Tabela3[],5,0)),VLOOKUP(R1747,Tabela3[],5,0))</f>
        <v>Japão</v>
      </c>
      <c r="F1747" s="1">
        <f t="shared" ca="1" si="218"/>
        <v>37725</v>
      </c>
      <c r="G1747" s="1">
        <f t="shared" ca="1" si="219"/>
        <v>37725.325079800656</v>
      </c>
      <c r="H1747">
        <f t="shared" ca="1" si="220"/>
        <v>1</v>
      </c>
      <c r="I1747" t="str">
        <f ca="1">VLOOKUP(Q1747,Tabela3[],9,1)</f>
        <v>Lan Hua Hai</v>
      </c>
      <c r="J1747" t="str">
        <f ca="1">VLOOKUP(Q1747,Tabela3[],11,0)</f>
        <v>Minério de Ferro</v>
      </c>
      <c r="K1747" t="str">
        <f ca="1">VLOOKUP(Q1747,Tabela3[],10,0)</f>
        <v>Minério</v>
      </c>
      <c r="L1747" t="e" cm="1">
        <f t="array" aca="1" ref="L1747" ca="1">IF(Tabela2[[#This Row],[PORTO]]=Tabela2[[#This Row],[DESTINO]],0,erro)</f>
        <v>#NAME?</v>
      </c>
      <c r="N1747">
        <f t="shared" ca="1" si="223"/>
        <v>0</v>
      </c>
      <c r="O1747">
        <f t="shared" ref="O1747:O1810" ca="1" si="224">INT(RAND()*10)</f>
        <v>3</v>
      </c>
      <c r="P1747">
        <f t="shared" ref="P1747:P1810" ca="1" si="225">INT(RAND()*13)</f>
        <v>4</v>
      </c>
      <c r="Q1747">
        <f t="shared" ca="1" si="221"/>
        <v>27</v>
      </c>
      <c r="R1747">
        <f t="shared" ca="1" si="222"/>
        <v>10</v>
      </c>
    </row>
    <row r="1748" spans="1:18">
      <c r="A1748">
        <f ca="1">VLOOKUP(O1748,Tabela3[],2,0)</f>
        <v>2000</v>
      </c>
      <c r="B1748" t="str">
        <f ca="1">VLOOKUP(P1748,Tabela3[],4,0)</f>
        <v>JANEIRO</v>
      </c>
      <c r="C1748" t="str">
        <f ca="1">VLOOKUP(Q1748,Tabela3[],5,0)</f>
        <v>India</v>
      </c>
      <c r="D1748" t="str">
        <f ca="1">VLOOKUP(Q1748,Tabela3[],3,0)</f>
        <v>Reliance Industries</v>
      </c>
      <c r="E1748" t="str">
        <f ca="1">IF(R1748=Q1748, (VLOOKUP(P1748+1,Tabela3[],5,0)),VLOOKUP(R1748,Tabela3[],5,0))</f>
        <v>Coréia do Sul</v>
      </c>
      <c r="F1748" s="1">
        <f t="shared" ca="1" si="218"/>
        <v>36546</v>
      </c>
      <c r="G1748" s="1">
        <f t="shared" ca="1" si="219"/>
        <v>36555.402034814739</v>
      </c>
      <c r="H1748">
        <f t="shared" ca="1" si="220"/>
        <v>1</v>
      </c>
      <c r="I1748" t="str">
        <f ca="1">VLOOKUP(Q1748,Tabela3[],9,1)</f>
        <v>Tanker</v>
      </c>
      <c r="J1748" t="str">
        <f ca="1">VLOOKUP(Q1748,Tabela3[],11,0)</f>
        <v>Polietileno</v>
      </c>
      <c r="K1748" t="str">
        <f ca="1">VLOOKUP(Q1748,Tabela3[],10,0)</f>
        <v>Petroquimicos</v>
      </c>
      <c r="L1748" t="e" cm="1">
        <f t="array" aca="1" ref="L1748" ca="1">IF(Tabela2[[#This Row],[PORTO]]=Tabela2[[#This Row],[DESTINO]],0,erro)</f>
        <v>#NAME?</v>
      </c>
      <c r="N1748">
        <f t="shared" ca="1" si="223"/>
        <v>0</v>
      </c>
      <c r="O1748">
        <f t="shared" ca="1" si="224"/>
        <v>0</v>
      </c>
      <c r="P1748">
        <f t="shared" ca="1" si="225"/>
        <v>0</v>
      </c>
      <c r="Q1748">
        <f t="shared" ca="1" si="221"/>
        <v>31</v>
      </c>
      <c r="R1748">
        <f t="shared" ca="1" si="222"/>
        <v>14</v>
      </c>
    </row>
    <row r="1749" spans="1:18">
      <c r="A1749">
        <f ca="1">VLOOKUP(O1749,Tabela3[],2,0)</f>
        <v>2004</v>
      </c>
      <c r="B1749" t="str">
        <f ca="1">VLOOKUP(P1749,Tabela3[],4,0)</f>
        <v>SETEMBRO</v>
      </c>
      <c r="C1749" t="str">
        <f ca="1">VLOOKUP(Q1749,Tabela3[],5,0)</f>
        <v>India</v>
      </c>
      <c r="D1749" t="str">
        <f ca="1">VLOOKUP(Q1749,Tabela3[],3,0)</f>
        <v>Reliance Industries</v>
      </c>
      <c r="E1749" t="str">
        <f ca="1">IF(R1749=Q1749, (VLOOKUP(P1749+1,Tabela3[],5,0)),VLOOKUP(R1749,Tabela3[],5,0))</f>
        <v>França</v>
      </c>
      <c r="F1749" s="1">
        <f t="shared" ca="1" si="218"/>
        <v>38212</v>
      </c>
      <c r="G1749" s="1">
        <f t="shared" ca="1" si="219"/>
        <v>38214.597473798618</v>
      </c>
      <c r="H1749">
        <f t="shared" ca="1" si="220"/>
        <v>0</v>
      </c>
      <c r="I1749" t="str">
        <f ca="1">VLOOKUP(Q1749,Tabela3[],9,1)</f>
        <v>Tanker</v>
      </c>
      <c r="J1749" t="str">
        <f ca="1">VLOOKUP(Q1749,Tabela3[],11,0)</f>
        <v>Polipropileno</v>
      </c>
      <c r="K1749" t="str">
        <f ca="1">VLOOKUP(Q1749,Tabela3[],10,0)</f>
        <v>Petroquimicos</v>
      </c>
      <c r="L1749" t="e" cm="1">
        <f t="array" aca="1" ref="L1749" ca="1">IF(Tabela2[[#This Row],[PORTO]]=Tabela2[[#This Row],[DESTINO]],0,erro)</f>
        <v>#NAME?</v>
      </c>
      <c r="N1749">
        <f t="shared" ca="1" si="223"/>
        <v>0</v>
      </c>
      <c r="O1749">
        <f t="shared" ca="1" si="224"/>
        <v>4</v>
      </c>
      <c r="P1749">
        <f t="shared" ca="1" si="225"/>
        <v>8</v>
      </c>
      <c r="Q1749">
        <f t="shared" ca="1" si="221"/>
        <v>30</v>
      </c>
      <c r="R1749">
        <f t="shared" ca="1" si="222"/>
        <v>21</v>
      </c>
    </row>
    <row r="1750" spans="1:18">
      <c r="A1750">
        <f ca="1">VLOOKUP(O1750,Tabela3[],2,0)</f>
        <v>2008</v>
      </c>
      <c r="B1750" t="str">
        <f ca="1">VLOOKUP(P1750,Tabela3[],4,0)</f>
        <v>AGOSTO</v>
      </c>
      <c r="C1750" t="str">
        <f ca="1">VLOOKUP(Q1750,Tabela3[],5,0)</f>
        <v>China</v>
      </c>
      <c r="D1750" t="str">
        <f ca="1">VLOOKUP(Q1750,Tabela3[],3,0)</f>
        <v>Alibaba Group</v>
      </c>
      <c r="E1750" t="str">
        <f ca="1">IF(R1750=Q1750, (VLOOKUP(P1750+1,Tabela3[],5,0)),VLOOKUP(R1750,Tabela3[],5,0))</f>
        <v>Alemanha</v>
      </c>
      <c r="F1750" s="1">
        <f t="shared" ca="1" si="218"/>
        <v>39644</v>
      </c>
      <c r="G1750" s="1">
        <f t="shared" ca="1" si="219"/>
        <v>39652.787231323819</v>
      </c>
      <c r="H1750">
        <f t="shared" ca="1" si="220"/>
        <v>0</v>
      </c>
      <c r="I1750" t="str">
        <f ca="1">VLOOKUP(Q1750,Tabela3[],9,1)</f>
        <v>HMM St Petersburg</v>
      </c>
      <c r="J1750" t="str">
        <f ca="1">VLOOKUP(Q1750,Tabela3[],11,0)</f>
        <v>Ar Condicionado 18000</v>
      </c>
      <c r="K1750" t="str">
        <f ca="1">VLOOKUP(Q1750,Tabela3[],10,0)</f>
        <v>Eletrônicos</v>
      </c>
      <c r="L1750" t="e" cm="1">
        <f t="array" aca="1" ref="L1750" ca="1">IF(Tabela2[[#This Row],[PORTO]]=Tabela2[[#This Row],[DESTINO]],0,erro)</f>
        <v>#NAME?</v>
      </c>
      <c r="N1750">
        <f t="shared" ca="1" si="223"/>
        <v>1000</v>
      </c>
      <c r="O1750">
        <f t="shared" ca="1" si="224"/>
        <v>8</v>
      </c>
      <c r="P1750">
        <f t="shared" ca="1" si="225"/>
        <v>7</v>
      </c>
      <c r="Q1750">
        <f t="shared" ca="1" si="221"/>
        <v>2</v>
      </c>
      <c r="R1750">
        <f t="shared" ca="1" si="222"/>
        <v>8</v>
      </c>
    </row>
    <row r="1751" spans="1:18">
      <c r="A1751">
        <f ca="1">VLOOKUP(O1751,Tabela3[],2,0)</f>
        <v>2001</v>
      </c>
      <c r="B1751" t="str">
        <f ca="1">VLOOKUP(P1751,Tabela3[],4,0)</f>
        <v>SETEMBRO</v>
      </c>
      <c r="C1751" t="str">
        <f ca="1">VLOOKUP(Q1751,Tabela3[],5,0)</f>
        <v>Reino Unido</v>
      </c>
      <c r="D1751" t="str">
        <f ca="1">VLOOKUP(Q1751,Tabela3[],3,0)</f>
        <v>Unilever</v>
      </c>
      <c r="E1751" t="str">
        <f ca="1">IF(R1751=Q1751, (VLOOKUP(P1751+1,Tabela3[],5,0)),VLOOKUP(R1751,Tabela3[],5,0))</f>
        <v>Japão</v>
      </c>
      <c r="F1751" s="1">
        <f t="shared" ca="1" si="218"/>
        <v>37126</v>
      </c>
      <c r="G1751" s="1">
        <f t="shared" ca="1" si="219"/>
        <v>37135.955241780088</v>
      </c>
      <c r="H1751">
        <f t="shared" ca="1" si="220"/>
        <v>0</v>
      </c>
      <c r="I1751" t="str">
        <f ca="1">VLOOKUP(Q1751,Tabela3[],9,1)</f>
        <v>HMM Helsinki</v>
      </c>
      <c r="J1751" t="str">
        <f ca="1">VLOOKUP(Q1751,Tabela3[],11,0)</f>
        <v xml:space="preserve">Desodorante Antitranspirante Aerosol </v>
      </c>
      <c r="K1751" t="str">
        <f ca="1">VLOOKUP(Q1751,Tabela3[],10,0)</f>
        <v>Quimico</v>
      </c>
      <c r="L1751" t="e" cm="1">
        <f t="array" aca="1" ref="L1751" ca="1">IF(Tabela2[[#This Row],[PORTO]]=Tabela2[[#This Row],[DESTINO]],0,erro)</f>
        <v>#NAME?</v>
      </c>
      <c r="N1751">
        <f t="shared" ca="1" si="223"/>
        <v>1310000</v>
      </c>
      <c r="O1751">
        <f t="shared" ca="1" si="224"/>
        <v>1</v>
      </c>
      <c r="P1751">
        <f t="shared" ca="1" si="225"/>
        <v>8</v>
      </c>
      <c r="Q1751">
        <f t="shared" ca="1" si="221"/>
        <v>25</v>
      </c>
      <c r="R1751">
        <f t="shared" ca="1" si="222"/>
        <v>9</v>
      </c>
    </row>
    <row r="1752" spans="1:18">
      <c r="A1752">
        <f ca="1">VLOOKUP(O1752,Tabela3[],2,0)</f>
        <v>2005</v>
      </c>
      <c r="B1752" t="str">
        <f ca="1">VLOOKUP(P1752,Tabela3[],4,0)</f>
        <v>JUNHO</v>
      </c>
      <c r="C1752" t="str">
        <f ca="1">VLOOKUP(Q1752,Tabela3[],5,0)</f>
        <v>Reino Unido</v>
      </c>
      <c r="D1752" t="str">
        <f ca="1">VLOOKUP(Q1752,Tabela3[],3,0)</f>
        <v>Unilever</v>
      </c>
      <c r="E1752" t="str">
        <f ca="1">IF(R1752=Q1752, (VLOOKUP(P1752+1,Tabela3[],5,0)),VLOOKUP(R1752,Tabela3[],5,0))</f>
        <v>Itália</v>
      </c>
      <c r="F1752" s="1">
        <f t="shared" ca="1" si="218"/>
        <v>38486</v>
      </c>
      <c r="G1752" s="1">
        <f t="shared" ca="1" si="219"/>
        <v>38490.476468388581</v>
      </c>
      <c r="H1752">
        <f t="shared" ca="1" si="220"/>
        <v>1</v>
      </c>
      <c r="I1752" t="str">
        <f ca="1">VLOOKUP(Q1752,Tabela3[],9,1)</f>
        <v>HMM Helsinki</v>
      </c>
      <c r="J1752" t="str">
        <f ca="1">VLOOKUP(Q1752,Tabela3[],11,0)</f>
        <v>Sabonete</v>
      </c>
      <c r="K1752" t="str">
        <f ca="1">VLOOKUP(Q1752,Tabela3[],10,0)</f>
        <v>Quimico</v>
      </c>
      <c r="L1752" t="e" cm="1">
        <f t="array" aca="1" ref="L1752" ca="1">IF(Tabela2[[#This Row],[PORTO]]=Tabela2[[#This Row],[DESTINO]],0,erro)</f>
        <v>#NAME?</v>
      </c>
      <c r="N1752">
        <f t="shared" ca="1" si="223"/>
        <v>390000</v>
      </c>
      <c r="O1752">
        <f t="shared" ca="1" si="224"/>
        <v>5</v>
      </c>
      <c r="P1752">
        <f t="shared" ca="1" si="225"/>
        <v>5</v>
      </c>
      <c r="Q1752">
        <f t="shared" ca="1" si="221"/>
        <v>26</v>
      </c>
      <c r="R1752">
        <f t="shared" ca="1" si="222"/>
        <v>20</v>
      </c>
    </row>
    <row r="1753" spans="1:18">
      <c r="A1753">
        <f ca="1">VLOOKUP(O1753,Tabela3[],2,0)</f>
        <v>2005</v>
      </c>
      <c r="B1753" t="str">
        <f ca="1">VLOOKUP(P1753,Tabela3[],4,0)</f>
        <v>MAIO</v>
      </c>
      <c r="C1753" t="str">
        <f ca="1">VLOOKUP(Q1753,Tabela3[],5,0)</f>
        <v>China</v>
      </c>
      <c r="D1753" t="str">
        <f ca="1">VLOOKUP(Q1753,Tabela3[],3,0)</f>
        <v>Alibaba Group</v>
      </c>
      <c r="E1753" t="str">
        <f ca="1">IF(R1753=Q1753, (VLOOKUP(P1753+1,Tabela3[],5,0)),VLOOKUP(R1753,Tabela3[],5,0))</f>
        <v>Estados Unidos</v>
      </c>
      <c r="F1753" s="1">
        <f t="shared" ca="1" si="218"/>
        <v>38464</v>
      </c>
      <c r="G1753" s="1">
        <f t="shared" ca="1" si="219"/>
        <v>38468.315612557162</v>
      </c>
      <c r="H1753">
        <f t="shared" ca="1" si="220"/>
        <v>1</v>
      </c>
      <c r="I1753" t="str">
        <f ca="1">VLOOKUP(Q1753,Tabela3[],9,1)</f>
        <v>HMM St Petersburg</v>
      </c>
      <c r="J1753" t="str">
        <f ca="1">VLOOKUP(Q1753,Tabela3[],11,0)</f>
        <v>Serração Portatil</v>
      </c>
      <c r="K1753" t="str">
        <f ca="1">VLOOKUP(Q1753,Tabela3[],10,0)</f>
        <v>Maquinário</v>
      </c>
      <c r="L1753" t="e" cm="1">
        <f t="array" aca="1" ref="L1753" ca="1">IF(Tabela2[[#This Row],[PORTO]]=Tabela2[[#This Row],[DESTINO]],0,erro)</f>
        <v>#NAME?</v>
      </c>
      <c r="N1753">
        <f t="shared" ca="1" si="223"/>
        <v>10</v>
      </c>
      <c r="O1753">
        <f t="shared" ca="1" si="224"/>
        <v>5</v>
      </c>
      <c r="P1753">
        <f t="shared" ca="1" si="225"/>
        <v>4</v>
      </c>
      <c r="Q1753">
        <f t="shared" ca="1" si="221"/>
        <v>0</v>
      </c>
      <c r="R1753">
        <f t="shared" ca="1" si="222"/>
        <v>4</v>
      </c>
    </row>
    <row r="1754" spans="1:18">
      <c r="A1754">
        <f ca="1">VLOOKUP(O1754,Tabela3[],2,0)</f>
        <v>2004</v>
      </c>
      <c r="B1754" t="str">
        <f ca="1">VLOOKUP(P1754,Tabela3[],4,0)</f>
        <v>NOVEMBRO</v>
      </c>
      <c r="C1754" t="str">
        <f ca="1">VLOOKUP(Q1754,Tabela3[],5,0)</f>
        <v>França</v>
      </c>
      <c r="D1754" t="str">
        <f ca="1">VLOOKUP(Q1754,Tabela3[],3,0)</f>
        <v> LVMH</v>
      </c>
      <c r="E1754" t="str">
        <f ca="1">IF(R1754=Q1754, (VLOOKUP(P1754+1,Tabela3[],5,0)),VLOOKUP(R1754,Tabela3[],5,0))</f>
        <v>Japão</v>
      </c>
      <c r="F1754" s="1">
        <f t="shared" ca="1" si="218"/>
        <v>38265</v>
      </c>
      <c r="G1754" s="1">
        <f t="shared" ca="1" si="219"/>
        <v>38274.693390769986</v>
      </c>
      <c r="H1754">
        <f t="shared" ca="1" si="220"/>
        <v>1</v>
      </c>
      <c r="I1754" t="str">
        <f ca="1">VLOOKUP(Q1754,Tabela3[],9,1)</f>
        <v>Emma Maersk</v>
      </c>
      <c r="J1754" t="str">
        <f ca="1">VLOOKUP(Q1754,Tabela3[],11,0)</f>
        <v>Clos Des Lambrys</v>
      </c>
      <c r="K1754" t="str">
        <f ca="1">VLOOKUP(Q1754,Tabela3[],10,0)</f>
        <v>Tecido</v>
      </c>
      <c r="L1754" t="e" cm="1">
        <f t="array" aca="1" ref="L1754" ca="1">IF(Tabela2[[#This Row],[PORTO]]=Tabela2[[#This Row],[DESTINO]],0,erro)</f>
        <v>#NAME?</v>
      </c>
      <c r="N1754">
        <f t="shared" ca="1" si="223"/>
        <v>49000</v>
      </c>
      <c r="O1754">
        <f t="shared" ca="1" si="224"/>
        <v>4</v>
      </c>
      <c r="P1754">
        <f t="shared" ca="1" si="225"/>
        <v>10</v>
      </c>
      <c r="Q1754">
        <f t="shared" ca="1" si="221"/>
        <v>21</v>
      </c>
      <c r="R1754">
        <f t="shared" ca="1" si="222"/>
        <v>9</v>
      </c>
    </row>
    <row r="1755" spans="1:18">
      <c r="A1755">
        <f ca="1">VLOOKUP(O1755,Tabela3[],2,0)</f>
        <v>2001</v>
      </c>
      <c r="B1755" t="str">
        <f ca="1">VLOOKUP(P1755,Tabela3[],4,0)</f>
        <v>ABRIL</v>
      </c>
      <c r="C1755" t="str">
        <f ca="1">VLOOKUP(Q1755,Tabela3[],5,0)</f>
        <v>Itália</v>
      </c>
      <c r="D1755" t="str">
        <f ca="1">VLOOKUP(Q1755,Tabela3[],3,0)</f>
        <v>Hyundai</v>
      </c>
      <c r="E1755" t="str">
        <f ca="1">IF(R1755=Q1755, (VLOOKUP(P1755+1,Tabela3[],5,0)),VLOOKUP(R1755,Tabela3[],5,0))</f>
        <v>Holanda</v>
      </c>
      <c r="F1755" s="1">
        <f t="shared" ca="1" si="218"/>
        <v>36957</v>
      </c>
      <c r="G1755" s="1">
        <f t="shared" ca="1" si="219"/>
        <v>36959.601112846503</v>
      </c>
      <c r="H1755">
        <f t="shared" ca="1" si="220"/>
        <v>0</v>
      </c>
      <c r="I1755" t="str">
        <f ca="1">VLOOKUP(Q1755,Tabela3[],9,1)</f>
        <v>Car Carriers</v>
      </c>
      <c r="J1755" t="str">
        <f ca="1">VLOOKUP(Q1755,Tabela3[],11,0)</f>
        <v>HB20 Vision</v>
      </c>
      <c r="K1755" t="str">
        <f ca="1">VLOOKUP(Q1755,Tabela3[],10,0)</f>
        <v>Carros</v>
      </c>
      <c r="L1755" t="e" cm="1">
        <f t="array" aca="1" ref="L1755" ca="1">IF(Tabela2[[#This Row],[PORTO]]=Tabela2[[#This Row],[DESTINO]],0,erro)</f>
        <v>#NAME?</v>
      </c>
      <c r="N1755">
        <f t="shared" ca="1" si="223"/>
        <v>300</v>
      </c>
      <c r="O1755">
        <f t="shared" ca="1" si="224"/>
        <v>1</v>
      </c>
      <c r="P1755">
        <f t="shared" ca="1" si="225"/>
        <v>3</v>
      </c>
      <c r="Q1755">
        <f t="shared" ca="1" si="221"/>
        <v>20</v>
      </c>
      <c r="R1755">
        <f t="shared" ca="1" si="222"/>
        <v>16</v>
      </c>
    </row>
    <row r="1756" spans="1:18">
      <c r="A1756">
        <f ca="1">VLOOKUP(O1756,Tabela3[],2,0)</f>
        <v>2007</v>
      </c>
      <c r="B1756" t="str">
        <f ca="1">VLOOKUP(P1756,Tabela3[],4,0)</f>
        <v>MARÇO</v>
      </c>
      <c r="C1756" t="str">
        <f ca="1">VLOOKUP(Q1756,Tabela3[],5,0)</f>
        <v>Coréia do Sul</v>
      </c>
      <c r="D1756" t="str">
        <f ca="1">VLOOKUP(Q1756,Tabela3[],3,0)</f>
        <v>Samsung</v>
      </c>
      <c r="E1756" t="str">
        <f ca="1">IF(R1756=Q1756, (VLOOKUP(P1756+1,Tabela3[],5,0)),VLOOKUP(R1756,Tabela3[],5,0))</f>
        <v>Estados Unidos</v>
      </c>
      <c r="F1756" s="1">
        <f t="shared" ca="1" si="218"/>
        <v>39135</v>
      </c>
      <c r="G1756" s="1">
        <f t="shared" ca="1" si="219"/>
        <v>39138.354662180202</v>
      </c>
      <c r="H1756">
        <f t="shared" ca="1" si="220"/>
        <v>0</v>
      </c>
      <c r="I1756" t="str">
        <f ca="1">VLOOKUP(Q1756,Tabela3[],9,1)</f>
        <v>HMM Rotterdam</v>
      </c>
      <c r="J1756" t="str">
        <f ca="1">VLOOKUP(Q1756,Tabela3[],11,0)</f>
        <v>Crystal UHD 4k 65"</v>
      </c>
      <c r="K1756" t="str">
        <f ca="1">VLOOKUP(Q1756,Tabela3[],10,0)</f>
        <v>Eletrônicos</v>
      </c>
      <c r="L1756" t="e" cm="1">
        <f t="array" aca="1" ref="L1756" ca="1">IF(Tabela2[[#This Row],[PORTO]]=Tabela2[[#This Row],[DESTINO]],0,erro)</f>
        <v>#NAME?</v>
      </c>
      <c r="N1756">
        <f t="shared" ca="1" si="223"/>
        <v>2500</v>
      </c>
      <c r="O1756">
        <f t="shared" ca="1" si="224"/>
        <v>7</v>
      </c>
      <c r="P1756">
        <f t="shared" ca="1" si="225"/>
        <v>2</v>
      </c>
      <c r="Q1756">
        <f t="shared" ca="1" si="221"/>
        <v>14</v>
      </c>
      <c r="R1756">
        <f t="shared" ca="1" si="222"/>
        <v>14</v>
      </c>
    </row>
    <row r="1757" spans="1:18">
      <c r="A1757">
        <f ca="1">VLOOKUP(O1757,Tabela3[],2,0)</f>
        <v>2001</v>
      </c>
      <c r="B1757" t="str">
        <f ca="1">VLOOKUP(P1757,Tabela3[],4,0)</f>
        <v>FEVEREIRO</v>
      </c>
      <c r="C1757" t="str">
        <f ca="1">VLOOKUP(Q1757,Tabela3[],5,0)</f>
        <v>Holanda</v>
      </c>
      <c r="D1757" t="str">
        <f ca="1">VLOOKUP(Q1757,Tabela3[],3,0)</f>
        <v>Shell</v>
      </c>
      <c r="E1757" t="str">
        <f ca="1">IF(R1757=Q1757, (VLOOKUP(P1757+1,Tabela3[],5,0)),VLOOKUP(R1757,Tabela3[],5,0))</f>
        <v>Coréia do Sul</v>
      </c>
      <c r="F1757" s="1">
        <f t="shared" ca="1" si="218"/>
        <v>36902</v>
      </c>
      <c r="G1757" s="1">
        <f t="shared" ca="1" si="219"/>
        <v>36907.084759663107</v>
      </c>
      <c r="H1757">
        <f t="shared" ca="1" si="220"/>
        <v>0</v>
      </c>
      <c r="I1757" t="str">
        <f ca="1">VLOOKUP(Q1757,Tabela3[],9,1)</f>
        <v>AbQaiq</v>
      </c>
      <c r="J1757" t="str">
        <f ca="1">VLOOKUP(Q1757,Tabela3[],11,0)</f>
        <v>Diesel</v>
      </c>
      <c r="K1757" t="str">
        <f ca="1">VLOOKUP(Q1757,Tabela3[],10,0)</f>
        <v>Petróleo</v>
      </c>
      <c r="L1757" t="e" cm="1">
        <f t="array" aca="1" ref="L1757" ca="1">IF(Tabela2[[#This Row],[PORTO]]=Tabela2[[#This Row],[DESTINO]],0,erro)</f>
        <v>#NAME?</v>
      </c>
      <c r="N1757">
        <f t="shared" ca="1" si="223"/>
        <v>85000</v>
      </c>
      <c r="O1757">
        <f t="shared" ca="1" si="224"/>
        <v>1</v>
      </c>
      <c r="P1757">
        <f t="shared" ca="1" si="225"/>
        <v>1</v>
      </c>
      <c r="Q1757">
        <f t="shared" ca="1" si="221"/>
        <v>15</v>
      </c>
      <c r="R1757">
        <f t="shared" ca="1" si="222"/>
        <v>13</v>
      </c>
    </row>
    <row r="1758" spans="1:18">
      <c r="A1758">
        <f ca="1">VLOOKUP(O1758,Tabela3[],2,0)</f>
        <v>2006</v>
      </c>
      <c r="B1758" t="str">
        <f ca="1">VLOOKUP(P1758,Tabela3[],4,0)</f>
        <v>JULHO</v>
      </c>
      <c r="C1758" t="str">
        <f ca="1">VLOOKUP(Q1758,Tabela3[],5,0)</f>
        <v>Itália</v>
      </c>
      <c r="D1758" t="str">
        <f ca="1">VLOOKUP(Q1758,Tabela3[],3,0)</f>
        <v>Hyundai</v>
      </c>
      <c r="E1758" t="str">
        <f ca="1">IF(R1758=Q1758, (VLOOKUP(P1758+1,Tabela3[],5,0)),VLOOKUP(R1758,Tabela3[],5,0))</f>
        <v>Japão</v>
      </c>
      <c r="F1758" s="1">
        <f t="shared" ca="1" si="218"/>
        <v>38877</v>
      </c>
      <c r="G1758" s="1">
        <f t="shared" ca="1" si="219"/>
        <v>38879.379285242998</v>
      </c>
      <c r="H1758">
        <f t="shared" ca="1" si="220"/>
        <v>1</v>
      </c>
      <c r="I1758" t="str">
        <f ca="1">VLOOKUP(Q1758,Tabela3[],9,1)</f>
        <v>Car Carriers</v>
      </c>
      <c r="J1758" t="str">
        <f ca="1">VLOOKUP(Q1758,Tabela3[],11,0)</f>
        <v>Creta Confort</v>
      </c>
      <c r="K1758" t="str">
        <f ca="1">VLOOKUP(Q1758,Tabela3[],10,0)</f>
        <v>Carros</v>
      </c>
      <c r="L1758" t="e" cm="1">
        <f t="array" aca="1" ref="L1758" ca="1">IF(Tabela2[[#This Row],[PORTO]]=Tabela2[[#This Row],[DESTINO]],0,erro)</f>
        <v>#NAME?</v>
      </c>
      <c r="N1758">
        <f t="shared" ca="1" si="223"/>
        <v>200</v>
      </c>
      <c r="O1758">
        <f t="shared" ca="1" si="224"/>
        <v>6</v>
      </c>
      <c r="P1758">
        <f t="shared" ca="1" si="225"/>
        <v>6</v>
      </c>
      <c r="Q1758">
        <f t="shared" ca="1" si="221"/>
        <v>18</v>
      </c>
      <c r="R1758">
        <f t="shared" ca="1" si="222"/>
        <v>9</v>
      </c>
    </row>
    <row r="1759" spans="1:18">
      <c r="A1759">
        <f ca="1">VLOOKUP(O1759,Tabela3[],2,0)</f>
        <v>2002</v>
      </c>
      <c r="B1759" t="str">
        <f ca="1">VLOOKUP(P1759,Tabela3[],4,0)</f>
        <v>DEZEMBRO</v>
      </c>
      <c r="C1759" t="str">
        <f ca="1">VLOOKUP(Q1759,Tabela3[],5,0)</f>
        <v>China</v>
      </c>
      <c r="D1759" t="str">
        <f ca="1">VLOOKUP(Q1759,Tabela3[],3,0)</f>
        <v>Alibaba Group</v>
      </c>
      <c r="E1759" t="str">
        <f ca="1">IF(R1759=Q1759, (VLOOKUP(P1759+1,Tabela3[],5,0)),VLOOKUP(R1759,Tabela3[],5,0))</f>
        <v>França</v>
      </c>
      <c r="F1759" s="1">
        <f t="shared" ca="1" si="218"/>
        <v>37577</v>
      </c>
      <c r="G1759" s="1">
        <f t="shared" ca="1" si="219"/>
        <v>37577.620392397082</v>
      </c>
      <c r="H1759">
        <f t="shared" ca="1" si="220"/>
        <v>1</v>
      </c>
      <c r="I1759" t="str">
        <f ca="1">VLOOKUP(Q1759,Tabela3[],9,1)</f>
        <v>HMM St Petersburg</v>
      </c>
      <c r="J1759" t="str">
        <f ca="1">VLOOKUP(Q1759,Tabela3[],11,0)</f>
        <v>Serração Portatil</v>
      </c>
      <c r="K1759" t="str">
        <f ca="1">VLOOKUP(Q1759,Tabela3[],10,0)</f>
        <v>Maquinário</v>
      </c>
      <c r="L1759" t="e" cm="1">
        <f t="array" aca="1" ref="L1759" ca="1">IF(Tabela2[[#This Row],[PORTO]]=Tabela2[[#This Row],[DESTINO]],0,erro)</f>
        <v>#NAME?</v>
      </c>
      <c r="N1759">
        <f t="shared" ca="1" si="223"/>
        <v>50</v>
      </c>
      <c r="O1759">
        <f t="shared" ca="1" si="224"/>
        <v>2</v>
      </c>
      <c r="P1759">
        <f t="shared" ca="1" si="225"/>
        <v>11</v>
      </c>
      <c r="Q1759">
        <f t="shared" ca="1" si="221"/>
        <v>0</v>
      </c>
      <c r="R1759">
        <f t="shared" ca="1" si="222"/>
        <v>22</v>
      </c>
    </row>
    <row r="1760" spans="1:18">
      <c r="A1760">
        <f ca="1">VLOOKUP(O1760,Tabela3[],2,0)</f>
        <v>2005</v>
      </c>
      <c r="B1760" t="str">
        <f ca="1">VLOOKUP(P1760,Tabela3[],4,0)</f>
        <v>DEZEMBRO</v>
      </c>
      <c r="C1760" t="str">
        <f ca="1">VLOOKUP(Q1760,Tabela3[],5,0)</f>
        <v>Estados Unidos</v>
      </c>
      <c r="D1760" t="str">
        <f ca="1">VLOOKUP(Q1760,Tabela3[],3,0)</f>
        <v>Amazon</v>
      </c>
      <c r="E1760" t="str">
        <f ca="1">IF(R1760=Q1760, (VLOOKUP(P1760+1,Tabela3[],5,0)),VLOOKUP(R1760,Tabela3[],5,0))</f>
        <v>China</v>
      </c>
      <c r="F1760" s="1">
        <f t="shared" ca="1" si="218"/>
        <v>38676</v>
      </c>
      <c r="G1760" s="1">
        <f t="shared" ca="1" si="219"/>
        <v>38680.443060587953</v>
      </c>
      <c r="H1760">
        <f t="shared" ca="1" si="220"/>
        <v>0</v>
      </c>
      <c r="I1760" t="str">
        <f ca="1">VLOOKUP(Q1760,Tabela3[],9,1)</f>
        <v>HMM Algeciras</v>
      </c>
      <c r="J1760" t="str">
        <f ca="1">VLOOKUP(Q1760,Tabela3[],11,0)</f>
        <v>Travesseiro Toque de Pluma</v>
      </c>
      <c r="K1760" t="str">
        <f ca="1">VLOOKUP(Q1760,Tabela3[],10,0)</f>
        <v>Geral</v>
      </c>
      <c r="L1760" t="e" cm="1">
        <f t="array" aca="1" ref="L1760" ca="1">IF(Tabela2[[#This Row],[PORTO]]=Tabela2[[#This Row],[DESTINO]],0,erro)</f>
        <v>#NAME?</v>
      </c>
      <c r="N1760">
        <f t="shared" ca="1" si="223"/>
        <v>2000</v>
      </c>
      <c r="O1760">
        <f t="shared" ca="1" si="224"/>
        <v>5</v>
      </c>
      <c r="P1760">
        <f t="shared" ca="1" si="225"/>
        <v>11</v>
      </c>
      <c r="Q1760">
        <f t="shared" ca="1" si="221"/>
        <v>5</v>
      </c>
      <c r="R1760">
        <f t="shared" ca="1" si="222"/>
        <v>1</v>
      </c>
    </row>
    <row r="1761" spans="1:18">
      <c r="A1761">
        <f ca="1">VLOOKUP(O1761,Tabela3[],2,0)</f>
        <v>2004</v>
      </c>
      <c r="B1761" t="str">
        <f ca="1">VLOOKUP(P1761,Tabela3[],4,0)</f>
        <v>NOVEMBRO</v>
      </c>
      <c r="C1761" t="str">
        <f ca="1">VLOOKUP(Q1761,Tabela3[],5,0)</f>
        <v>Japão</v>
      </c>
      <c r="D1761" t="str">
        <f ca="1">VLOOKUP(Q1761,Tabela3[],3,0)</f>
        <v>Toyota</v>
      </c>
      <c r="E1761" t="str">
        <f ca="1">IF(R1761=Q1761, (VLOOKUP(P1761+1,Tabela3[],5,0)),VLOOKUP(R1761,Tabela3[],5,0))</f>
        <v>China</v>
      </c>
      <c r="F1761" s="1">
        <f t="shared" ca="1" si="218"/>
        <v>38263</v>
      </c>
      <c r="G1761" s="1">
        <f t="shared" ca="1" si="219"/>
        <v>38269.28187160987</v>
      </c>
      <c r="H1761">
        <f t="shared" ca="1" si="220"/>
        <v>0</v>
      </c>
      <c r="I1761" t="str">
        <f ca="1">VLOOKUP(Q1761,Tabela3[],9,1)</f>
        <v>Trailer Carriers</v>
      </c>
      <c r="J1761" t="str">
        <f ca="1">VLOOKUP(Q1761,Tabela3[],11,0)</f>
        <v>COROLLA GLI</v>
      </c>
      <c r="K1761" t="str">
        <f ca="1">VLOOKUP(Q1761,Tabela3[],10,0)</f>
        <v>Carros</v>
      </c>
      <c r="L1761" t="e" cm="1">
        <f t="array" aca="1" ref="L1761" ca="1">IF(Tabela2[[#This Row],[PORTO]]=Tabela2[[#This Row],[DESTINO]],0,erro)</f>
        <v>#NAME?</v>
      </c>
      <c r="N1761">
        <f t="shared" ca="1" si="223"/>
        <v>300</v>
      </c>
      <c r="O1761">
        <f t="shared" ca="1" si="224"/>
        <v>4</v>
      </c>
      <c r="P1761">
        <f t="shared" ca="1" si="225"/>
        <v>10</v>
      </c>
      <c r="Q1761">
        <f t="shared" ca="1" si="221"/>
        <v>10</v>
      </c>
      <c r="R1761">
        <f t="shared" ca="1" si="222"/>
        <v>2</v>
      </c>
    </row>
    <row r="1762" spans="1:18">
      <c r="A1762">
        <f ca="1">VLOOKUP(O1762,Tabela3[],2,0)</f>
        <v>2000</v>
      </c>
      <c r="B1762" t="str">
        <f ca="1">VLOOKUP(P1762,Tabela3[],4,0)</f>
        <v>JULHO</v>
      </c>
      <c r="C1762" t="str">
        <f ca="1">VLOOKUP(Q1762,Tabela3[],5,0)</f>
        <v>Estados Unidos</v>
      </c>
      <c r="D1762" t="str">
        <f ca="1">VLOOKUP(Q1762,Tabela3[],3,0)</f>
        <v>Amazon</v>
      </c>
      <c r="E1762" t="str">
        <f ca="1">IF(R1762=Q1762, (VLOOKUP(P1762+1,Tabela3[],5,0)),VLOOKUP(R1762,Tabela3[],5,0))</f>
        <v>França</v>
      </c>
      <c r="F1762" s="1">
        <f t="shared" ca="1" si="218"/>
        <v>36679</v>
      </c>
      <c r="G1762" s="1">
        <f t="shared" ca="1" si="219"/>
        <v>36684.469039925563</v>
      </c>
      <c r="H1762">
        <f t="shared" ca="1" si="220"/>
        <v>1</v>
      </c>
      <c r="I1762" t="str">
        <f ca="1">VLOOKUP(Q1762,Tabela3[],9,1)</f>
        <v>HMM Algeciras</v>
      </c>
      <c r="J1762" t="str">
        <f ca="1">VLOOKUP(Q1762,Tabela3[],11,0)</f>
        <v>Colchão Baby Light D18</v>
      </c>
      <c r="K1762" t="str">
        <f ca="1">VLOOKUP(Q1762,Tabela3[],10,0)</f>
        <v>Geral</v>
      </c>
      <c r="L1762" t="e" cm="1">
        <f t="array" aca="1" ref="L1762" ca="1">IF(Tabela2[[#This Row],[PORTO]]=Tabela2[[#This Row],[DESTINO]],0,erro)</f>
        <v>#NAME?</v>
      </c>
      <c r="N1762">
        <f t="shared" ca="1" si="223"/>
        <v>3000</v>
      </c>
      <c r="O1762">
        <f t="shared" ca="1" si="224"/>
        <v>0</v>
      </c>
      <c r="P1762">
        <f t="shared" ca="1" si="225"/>
        <v>6</v>
      </c>
      <c r="Q1762">
        <f t="shared" ca="1" si="221"/>
        <v>4</v>
      </c>
      <c r="R1762">
        <f t="shared" ca="1" si="222"/>
        <v>22</v>
      </c>
    </row>
    <row r="1763" spans="1:18">
      <c r="A1763">
        <f ca="1">VLOOKUP(O1763,Tabela3[],2,0)</f>
        <v>2006</v>
      </c>
      <c r="B1763" t="str">
        <f ca="1">VLOOKUP(P1763,Tabela3[],4,0)</f>
        <v>NOVEMBRO</v>
      </c>
      <c r="C1763" t="str">
        <f ca="1">VLOOKUP(Q1763,Tabela3[],5,0)</f>
        <v>China</v>
      </c>
      <c r="D1763" t="str">
        <f ca="1">VLOOKUP(Q1763,Tabela3[],3,0)</f>
        <v>Alibaba Group</v>
      </c>
      <c r="E1763" t="str">
        <f ca="1">IF(R1763=Q1763, (VLOOKUP(P1763+1,Tabela3[],5,0)),VLOOKUP(R1763,Tabela3[],5,0))</f>
        <v>Holanda</v>
      </c>
      <c r="F1763" s="1">
        <f t="shared" ca="1" si="218"/>
        <v>38996</v>
      </c>
      <c r="G1763" s="1">
        <f t="shared" ca="1" si="219"/>
        <v>38999.099981651001</v>
      </c>
      <c r="H1763">
        <f t="shared" ca="1" si="220"/>
        <v>1</v>
      </c>
      <c r="I1763" t="str">
        <f ca="1">VLOOKUP(Q1763,Tabela3[],9,1)</f>
        <v>HMM St Petersburg</v>
      </c>
      <c r="J1763" t="str">
        <f ca="1">VLOOKUP(Q1763,Tabela3[],11,0)</f>
        <v>Serração Portatil</v>
      </c>
      <c r="K1763" t="str">
        <f ca="1">VLOOKUP(Q1763,Tabela3[],10,0)</f>
        <v>Maquinário</v>
      </c>
      <c r="L1763" t="e" cm="1">
        <f t="array" aca="1" ref="L1763" ca="1">IF(Tabela2[[#This Row],[PORTO]]=Tabela2[[#This Row],[DESTINO]],0,erro)</f>
        <v>#NAME?</v>
      </c>
      <c r="N1763">
        <f t="shared" ca="1" si="223"/>
        <v>50</v>
      </c>
      <c r="O1763">
        <f t="shared" ca="1" si="224"/>
        <v>6</v>
      </c>
      <c r="P1763">
        <f t="shared" ca="1" si="225"/>
        <v>10</v>
      </c>
      <c r="Q1763">
        <f t="shared" ca="1" si="221"/>
        <v>0</v>
      </c>
      <c r="R1763">
        <f t="shared" ca="1" si="222"/>
        <v>16</v>
      </c>
    </row>
    <row r="1764" spans="1:18">
      <c r="A1764">
        <f ca="1">VLOOKUP(O1764,Tabela3[],2,0)</f>
        <v>2007</v>
      </c>
      <c r="B1764" t="str">
        <f ca="1">VLOOKUP(P1764,Tabela3[],4,0)</f>
        <v>NOVEMBRO</v>
      </c>
      <c r="C1764" t="str">
        <f ca="1">VLOOKUP(Q1764,Tabela3[],5,0)</f>
        <v>Itália</v>
      </c>
      <c r="D1764" t="str">
        <f ca="1">VLOOKUP(Q1764,Tabela3[],3,0)</f>
        <v>Hyundai</v>
      </c>
      <c r="E1764" t="str">
        <f ca="1">IF(R1764=Q1764, (VLOOKUP(P1764+1,Tabela3[],5,0)),VLOOKUP(R1764,Tabela3[],5,0))</f>
        <v>Japão</v>
      </c>
      <c r="F1764" s="1">
        <f t="shared" ca="1" si="218"/>
        <v>39358</v>
      </c>
      <c r="G1764" s="1">
        <f t="shared" ca="1" si="219"/>
        <v>39360.188355053906</v>
      </c>
      <c r="H1764">
        <f t="shared" ca="1" si="220"/>
        <v>0</v>
      </c>
      <c r="I1764" t="str">
        <f ca="1">VLOOKUP(Q1764,Tabela3[],9,1)</f>
        <v>Car Carriers</v>
      </c>
      <c r="J1764" t="str">
        <f ca="1">VLOOKUP(Q1764,Tabela3[],11,0)</f>
        <v>Creta Confort</v>
      </c>
      <c r="K1764" t="str">
        <f ca="1">VLOOKUP(Q1764,Tabela3[],10,0)</f>
        <v>Carros</v>
      </c>
      <c r="L1764" t="e" cm="1">
        <f t="array" aca="1" ref="L1764" ca="1">IF(Tabela2[[#This Row],[PORTO]]=Tabela2[[#This Row],[DESTINO]],0,erro)</f>
        <v>#NAME?</v>
      </c>
      <c r="N1764">
        <f t="shared" ca="1" si="223"/>
        <v>200</v>
      </c>
      <c r="O1764">
        <f t="shared" ca="1" si="224"/>
        <v>7</v>
      </c>
      <c r="P1764">
        <f t="shared" ca="1" si="225"/>
        <v>10</v>
      </c>
      <c r="Q1764">
        <f t="shared" ca="1" si="221"/>
        <v>18</v>
      </c>
      <c r="R1764">
        <f t="shared" ca="1" si="222"/>
        <v>11</v>
      </c>
    </row>
    <row r="1765" spans="1:18">
      <c r="A1765">
        <f ca="1">VLOOKUP(O1765,Tabela3[],2,0)</f>
        <v>2004</v>
      </c>
      <c r="B1765" t="str">
        <f ca="1">VLOOKUP(P1765,Tabela3[],4,0)</f>
        <v>JULHO</v>
      </c>
      <c r="C1765" t="str">
        <f ca="1">VLOOKUP(Q1765,Tabela3[],5,0)</f>
        <v>França</v>
      </c>
      <c r="D1765" t="str">
        <f ca="1">VLOOKUP(Q1765,Tabela3[],3,0)</f>
        <v> LVMH</v>
      </c>
      <c r="E1765" t="str">
        <f ca="1">IF(R1765=Q1765, (VLOOKUP(P1765+1,Tabela3[],5,0)),VLOOKUP(R1765,Tabela3[],5,0))</f>
        <v>Holanda</v>
      </c>
      <c r="F1765" s="1">
        <f t="shared" ca="1" si="218"/>
        <v>38142</v>
      </c>
      <c r="G1765" s="1">
        <f t="shared" ca="1" si="219"/>
        <v>38151.205002623814</v>
      </c>
      <c r="H1765">
        <f t="shared" ca="1" si="220"/>
        <v>0</v>
      </c>
      <c r="I1765" t="str">
        <f ca="1">VLOOKUP(Q1765,Tabela3[],9,1)</f>
        <v>Emma Maersk</v>
      </c>
      <c r="J1765" t="str">
        <f ca="1">VLOOKUP(Q1765,Tabela3[],11,0)</f>
        <v>Guerlain</v>
      </c>
      <c r="K1765" t="str">
        <f ca="1">VLOOKUP(Q1765,Tabela3[],10,0)</f>
        <v>Tecido</v>
      </c>
      <c r="L1765" t="e" cm="1">
        <f t="array" aca="1" ref="L1765" ca="1">IF(Tabela2[[#This Row],[PORTO]]=Tabela2[[#This Row],[DESTINO]],0,erro)</f>
        <v>#NAME?</v>
      </c>
      <c r="N1765">
        <f t="shared" ca="1" si="223"/>
        <v>48000</v>
      </c>
      <c r="O1765">
        <f t="shared" ca="1" si="224"/>
        <v>4</v>
      </c>
      <c r="P1765">
        <f t="shared" ca="1" si="225"/>
        <v>6</v>
      </c>
      <c r="Q1765">
        <f t="shared" ca="1" si="221"/>
        <v>23</v>
      </c>
      <c r="R1765">
        <f t="shared" ca="1" si="222"/>
        <v>16</v>
      </c>
    </row>
    <row r="1766" spans="1:18">
      <c r="A1766">
        <f ca="1">VLOOKUP(O1766,Tabela3[],2,0)</f>
        <v>2003</v>
      </c>
      <c r="B1766" t="str">
        <f ca="1">VLOOKUP(P1766,Tabela3[],4,0)</f>
        <v>ABRIL</v>
      </c>
      <c r="C1766" t="str">
        <f ca="1">VLOOKUP(Q1766,Tabela3[],5,0)</f>
        <v>Canadá</v>
      </c>
      <c r="D1766" t="str">
        <f ca="1">VLOOKUP(Q1766,Tabela3[],3,0)</f>
        <v>Shopify</v>
      </c>
      <c r="E1766" t="str">
        <f ca="1">IF(R1766=Q1766, (VLOOKUP(P1766+1,Tabela3[],5,0)),VLOOKUP(R1766,Tabela3[],5,0))</f>
        <v>Estados Unidos</v>
      </c>
      <c r="F1766" s="1">
        <f t="shared" ca="1" si="218"/>
        <v>37690</v>
      </c>
      <c r="G1766" s="1">
        <f t="shared" ca="1" si="219"/>
        <v>37691.056795428078</v>
      </c>
      <c r="H1766">
        <f t="shared" ca="1" si="220"/>
        <v>0</v>
      </c>
      <c r="I1766" t="str">
        <f ca="1">VLOOKUP(Q1766,Tabela3[],9,1)</f>
        <v>HMM Southampton</v>
      </c>
      <c r="J1766" t="str">
        <f ca="1">VLOOKUP(Q1766,Tabela3[],11,0)</f>
        <v>NONA</v>
      </c>
      <c r="K1766" t="str">
        <f ca="1">VLOOKUP(Q1766,Tabela3[],10,0)</f>
        <v>Bebida</v>
      </c>
      <c r="L1766" t="e" cm="1">
        <f t="array" aca="1" ref="L1766" ca="1">IF(Tabela2[[#This Row],[PORTO]]=Tabela2[[#This Row],[DESTINO]],0,erro)</f>
        <v>#NAME?</v>
      </c>
      <c r="N1766">
        <f t="shared" ca="1" si="223"/>
        <v>0</v>
      </c>
      <c r="O1766">
        <f t="shared" ca="1" si="224"/>
        <v>3</v>
      </c>
      <c r="P1766">
        <f t="shared" ca="1" si="225"/>
        <v>3</v>
      </c>
      <c r="Q1766">
        <f t="shared" ca="1" si="221"/>
        <v>34</v>
      </c>
      <c r="R1766">
        <f t="shared" ca="1" si="222"/>
        <v>4</v>
      </c>
    </row>
    <row r="1767" spans="1:18">
      <c r="A1767">
        <f ca="1">VLOOKUP(O1767,Tabela3[],2,0)</f>
        <v>2009</v>
      </c>
      <c r="B1767" t="str">
        <f ca="1">VLOOKUP(P1767,Tabela3[],4,0)</f>
        <v>NOVEMBRO</v>
      </c>
      <c r="C1767" t="str">
        <f ca="1">VLOOKUP(Q1767,Tabela3[],5,0)</f>
        <v>Itália</v>
      </c>
      <c r="D1767" t="str">
        <f ca="1">VLOOKUP(Q1767,Tabela3[],3,0)</f>
        <v>Hyundai</v>
      </c>
      <c r="E1767" t="str">
        <f ca="1">IF(R1767=Q1767, (VLOOKUP(P1767+1,Tabela3[],5,0)),VLOOKUP(R1767,Tabela3[],5,0))</f>
        <v>Reino Unido</v>
      </c>
      <c r="F1767" s="1">
        <f t="shared" ca="1" si="218"/>
        <v>40112</v>
      </c>
      <c r="G1767" s="1">
        <f t="shared" ca="1" si="219"/>
        <v>40116.873771412036</v>
      </c>
      <c r="H1767">
        <f t="shared" ca="1" si="220"/>
        <v>1</v>
      </c>
      <c r="I1767" t="str">
        <f ca="1">VLOOKUP(Q1767,Tabela3[],9,1)</f>
        <v>Car Carriers</v>
      </c>
      <c r="J1767" t="str">
        <f ca="1">VLOOKUP(Q1767,Tabela3[],11,0)</f>
        <v>HB20 Sense</v>
      </c>
      <c r="K1767" t="str">
        <f ca="1">VLOOKUP(Q1767,Tabela3[],10,0)</f>
        <v>Carros</v>
      </c>
      <c r="L1767" t="e" cm="1">
        <f t="array" aca="1" ref="L1767" ca="1">IF(Tabela2[[#This Row],[PORTO]]=Tabela2[[#This Row],[DESTINO]],0,erro)</f>
        <v>#NAME?</v>
      </c>
      <c r="N1767">
        <f t="shared" ca="1" si="223"/>
        <v>300</v>
      </c>
      <c r="O1767">
        <f t="shared" ca="1" si="224"/>
        <v>9</v>
      </c>
      <c r="P1767">
        <f t="shared" ca="1" si="225"/>
        <v>10</v>
      </c>
      <c r="Q1767">
        <f t="shared" ca="1" si="221"/>
        <v>19</v>
      </c>
      <c r="R1767">
        <f t="shared" ca="1" si="222"/>
        <v>24</v>
      </c>
    </row>
    <row r="1768" spans="1:18">
      <c r="A1768">
        <f ca="1">VLOOKUP(O1768,Tabela3[],2,0)</f>
        <v>2007</v>
      </c>
      <c r="B1768" t="str">
        <f ca="1">VLOOKUP(P1768,Tabela3[],4,0)</f>
        <v>JANEIRO</v>
      </c>
      <c r="C1768" t="str">
        <f ca="1">VLOOKUP(Q1768,Tabela3[],5,0)</f>
        <v>Japão</v>
      </c>
      <c r="D1768" t="str">
        <f ca="1">VLOOKUP(Q1768,Tabela3[],3,0)</f>
        <v>Toyota</v>
      </c>
      <c r="E1768" t="str">
        <f ca="1">IF(R1768=Q1768, (VLOOKUP(P1768+1,Tabela3[],5,0)),VLOOKUP(R1768,Tabela3[],5,0))</f>
        <v>Alemanha</v>
      </c>
      <c r="F1768" s="1">
        <f t="shared" ca="1" si="218"/>
        <v>39105</v>
      </c>
      <c r="G1768" s="1">
        <f t="shared" ca="1" si="219"/>
        <v>39114.937934833892</v>
      </c>
      <c r="H1768">
        <f t="shared" ca="1" si="220"/>
        <v>1</v>
      </c>
      <c r="I1768" t="str">
        <f ca="1">VLOOKUP(Q1768,Tabela3[],9,1)</f>
        <v>Trailer Carriers</v>
      </c>
      <c r="J1768" t="str">
        <f ca="1">VLOOKUP(Q1768,Tabela3[],11,0)</f>
        <v>COROLLA GLI</v>
      </c>
      <c r="K1768" t="str">
        <f ca="1">VLOOKUP(Q1768,Tabela3[],10,0)</f>
        <v>Carros</v>
      </c>
      <c r="L1768" t="e" cm="1">
        <f t="array" aca="1" ref="L1768" ca="1">IF(Tabela2[[#This Row],[PORTO]]=Tabela2[[#This Row],[DESTINO]],0,erro)</f>
        <v>#NAME?</v>
      </c>
      <c r="N1768">
        <f t="shared" ca="1" si="223"/>
        <v>500</v>
      </c>
      <c r="O1768">
        <f t="shared" ca="1" si="224"/>
        <v>7</v>
      </c>
      <c r="P1768">
        <f t="shared" ca="1" si="225"/>
        <v>0</v>
      </c>
      <c r="Q1768">
        <f t="shared" ca="1" si="221"/>
        <v>10</v>
      </c>
      <c r="R1768">
        <f t="shared" ca="1" si="222"/>
        <v>7</v>
      </c>
    </row>
    <row r="1769" spans="1:18">
      <c r="A1769">
        <f ca="1">VLOOKUP(O1769,Tabela3[],2,0)</f>
        <v>2005</v>
      </c>
      <c r="B1769" t="str">
        <f ca="1">VLOOKUP(P1769,Tabela3[],4,0)</f>
        <v>FEVEREIRO</v>
      </c>
      <c r="C1769" t="str">
        <f ca="1">VLOOKUP(Q1769,Tabela3[],5,0)</f>
        <v>Japão</v>
      </c>
      <c r="D1769" t="str">
        <f ca="1">VLOOKUP(Q1769,Tabela3[],3,0)</f>
        <v>Toyota</v>
      </c>
      <c r="E1769" t="str">
        <f ca="1">IF(R1769=Q1769, (VLOOKUP(P1769+1,Tabela3[],5,0)),VLOOKUP(R1769,Tabela3[],5,0))</f>
        <v>Alemanha</v>
      </c>
      <c r="F1769" s="1">
        <f t="shared" ca="1" si="218"/>
        <v>38363</v>
      </c>
      <c r="G1769" s="1">
        <f t="shared" ca="1" si="219"/>
        <v>38366.489751920002</v>
      </c>
      <c r="H1769">
        <f t="shared" ca="1" si="220"/>
        <v>1</v>
      </c>
      <c r="I1769" t="str">
        <f ca="1">VLOOKUP(Q1769,Tabela3[],9,1)</f>
        <v>Trailer Carriers</v>
      </c>
      <c r="J1769" t="str">
        <f ca="1">VLOOKUP(Q1769,Tabela3[],11,0)</f>
        <v>HILUX CABINE DUPLA STD POWER PACK</v>
      </c>
      <c r="K1769" t="str">
        <f ca="1">VLOOKUP(Q1769,Tabela3[],10,0)</f>
        <v>Carros</v>
      </c>
      <c r="L1769" t="e" cm="1">
        <f t="array" aca="1" ref="L1769" ca="1">IF(Tabela2[[#This Row],[PORTO]]=Tabela2[[#This Row],[DESTINO]],0,erro)</f>
        <v>#NAME?</v>
      </c>
      <c r="N1769">
        <f t="shared" ca="1" si="223"/>
        <v>300</v>
      </c>
      <c r="O1769">
        <f t="shared" ca="1" si="224"/>
        <v>5</v>
      </c>
      <c r="P1769">
        <f t="shared" ca="1" si="225"/>
        <v>1</v>
      </c>
      <c r="Q1769">
        <f t="shared" ca="1" si="221"/>
        <v>9</v>
      </c>
      <c r="R1769">
        <f t="shared" ca="1" si="222"/>
        <v>8</v>
      </c>
    </row>
    <row r="1770" spans="1:18">
      <c r="A1770">
        <f ca="1">VLOOKUP(O1770,Tabela3[],2,0)</f>
        <v>2007</v>
      </c>
      <c r="B1770" t="str">
        <f ca="1">VLOOKUP(P1770,Tabela3[],4,0)</f>
        <v>MAIO</v>
      </c>
      <c r="C1770" t="str">
        <f ca="1">VLOOKUP(Q1770,Tabela3[],5,0)</f>
        <v>Reino Unido</v>
      </c>
      <c r="D1770" t="str">
        <f ca="1">VLOOKUP(Q1770,Tabela3[],3,0)</f>
        <v>Unilever</v>
      </c>
      <c r="E1770" t="str">
        <f ca="1">IF(R1770=Q1770, (VLOOKUP(P1770+1,Tabela3[],5,0)),VLOOKUP(R1770,Tabela3[],5,0))</f>
        <v>Estados Unidos</v>
      </c>
      <c r="F1770" s="1">
        <f t="shared" ca="1" si="218"/>
        <v>39197</v>
      </c>
      <c r="G1770" s="1">
        <f t="shared" ca="1" si="219"/>
        <v>39204.474666315713</v>
      </c>
      <c r="H1770">
        <f t="shared" ca="1" si="220"/>
        <v>0</v>
      </c>
      <c r="I1770" t="str">
        <f ca="1">VLOOKUP(Q1770,Tabela3[],9,1)</f>
        <v>HMM Helsinki</v>
      </c>
      <c r="J1770" t="str">
        <f ca="1">VLOOKUP(Q1770,Tabela3[],11,0)</f>
        <v xml:space="preserve">Desodorante Antitranspirante Aerosol </v>
      </c>
      <c r="K1770" t="str">
        <f ca="1">VLOOKUP(Q1770,Tabela3[],10,0)</f>
        <v>Quimico</v>
      </c>
      <c r="L1770" t="e" cm="1">
        <f t="array" aca="1" ref="L1770" ca="1">IF(Tabela2[[#This Row],[PORTO]]=Tabela2[[#This Row],[DESTINO]],0,erro)</f>
        <v>#NAME?</v>
      </c>
      <c r="N1770">
        <f t="shared" ca="1" si="223"/>
        <v>1390000</v>
      </c>
      <c r="O1770">
        <f t="shared" ca="1" si="224"/>
        <v>7</v>
      </c>
      <c r="P1770">
        <f t="shared" ca="1" si="225"/>
        <v>4</v>
      </c>
      <c r="Q1770">
        <f t="shared" ca="1" si="221"/>
        <v>25</v>
      </c>
      <c r="R1770">
        <f t="shared" ca="1" si="222"/>
        <v>5</v>
      </c>
    </row>
    <row r="1771" spans="1:18">
      <c r="A1771">
        <f ca="1">VLOOKUP(O1771,Tabela3[],2,0)</f>
        <v>2004</v>
      </c>
      <c r="B1771" t="str">
        <f ca="1">VLOOKUP(P1771,Tabela3[],4,0)</f>
        <v>JUNHO</v>
      </c>
      <c r="C1771" t="str">
        <f ca="1">VLOOKUP(Q1771,Tabela3[],5,0)</f>
        <v>India</v>
      </c>
      <c r="D1771" t="str">
        <f ca="1">VLOOKUP(Q1771,Tabela3[],3,0)</f>
        <v>Reliance Industries</v>
      </c>
      <c r="E1771" t="str">
        <f ca="1">IF(R1771=Q1771, (VLOOKUP(P1771+1,Tabela3[],5,0)),VLOOKUP(R1771,Tabela3[],5,0))</f>
        <v>China</v>
      </c>
      <c r="F1771" s="1">
        <f t="shared" ca="1" si="218"/>
        <v>38119</v>
      </c>
      <c r="G1771" s="1">
        <f t="shared" ca="1" si="219"/>
        <v>38126.183872416725</v>
      </c>
      <c r="H1771">
        <f t="shared" ca="1" si="220"/>
        <v>0</v>
      </c>
      <c r="I1771" t="str">
        <f ca="1">VLOOKUP(Q1771,Tabela3[],9,1)</f>
        <v>Tanker</v>
      </c>
      <c r="J1771" t="str">
        <f ca="1">VLOOKUP(Q1771,Tabela3[],11,0)</f>
        <v>Cloreto de polivinila</v>
      </c>
      <c r="K1771" t="str">
        <f ca="1">VLOOKUP(Q1771,Tabela3[],10,0)</f>
        <v>Petroquimicos</v>
      </c>
      <c r="L1771" t="e" cm="1">
        <f t="array" aca="1" ref="L1771" ca="1">IF(Tabela2[[#This Row],[PORTO]]=Tabela2[[#This Row],[DESTINO]],0,erro)</f>
        <v>#NAME?</v>
      </c>
      <c r="N1771">
        <f t="shared" ca="1" si="223"/>
        <v>0</v>
      </c>
      <c r="O1771">
        <f t="shared" ca="1" si="224"/>
        <v>4</v>
      </c>
      <c r="P1771">
        <f t="shared" ca="1" si="225"/>
        <v>5</v>
      </c>
      <c r="Q1771">
        <f t="shared" ca="1" si="221"/>
        <v>32</v>
      </c>
      <c r="R1771">
        <f t="shared" ca="1" si="222"/>
        <v>2</v>
      </c>
    </row>
    <row r="1772" spans="1:18">
      <c r="A1772">
        <f ca="1">VLOOKUP(O1772,Tabela3[],2,0)</f>
        <v>2004</v>
      </c>
      <c r="B1772" t="str">
        <f ca="1">VLOOKUP(P1772,Tabela3[],4,0)</f>
        <v>JANEIRO</v>
      </c>
      <c r="C1772" t="str">
        <f ca="1">VLOOKUP(Q1772,Tabela3[],5,0)</f>
        <v>China</v>
      </c>
      <c r="D1772" t="str">
        <f ca="1">VLOOKUP(Q1772,Tabela3[],3,0)</f>
        <v>Alibaba Group</v>
      </c>
      <c r="E1772" t="str">
        <f ca="1">IF(R1772=Q1772, (VLOOKUP(P1772+1,Tabela3[],5,0)),VLOOKUP(R1772,Tabela3[],5,0))</f>
        <v>Holanda</v>
      </c>
      <c r="F1772" s="1">
        <f t="shared" ca="1" si="218"/>
        <v>37990</v>
      </c>
      <c r="G1772" s="1">
        <f t="shared" ca="1" si="219"/>
        <v>37992.600615488278</v>
      </c>
      <c r="H1772">
        <f t="shared" ca="1" si="220"/>
        <v>0</v>
      </c>
      <c r="I1772" t="str">
        <f ca="1">VLOOKUP(Q1772,Tabela3[],9,1)</f>
        <v>HMM St Petersburg</v>
      </c>
      <c r="J1772" t="str">
        <f ca="1">VLOOKUP(Q1772,Tabela3[],11,0)</f>
        <v>Miniescavadeira</v>
      </c>
      <c r="K1772" t="str">
        <f ca="1">VLOOKUP(Q1772,Tabela3[],10,0)</f>
        <v>Maquinário</v>
      </c>
      <c r="L1772" t="e" cm="1">
        <f t="array" aca="1" ref="L1772" ca="1">IF(Tabela2[[#This Row],[PORTO]]=Tabela2[[#This Row],[DESTINO]],0,erro)</f>
        <v>#NAME?</v>
      </c>
      <c r="N1772">
        <f t="shared" ca="1" si="223"/>
        <v>30</v>
      </c>
      <c r="O1772">
        <f t="shared" ca="1" si="224"/>
        <v>4</v>
      </c>
      <c r="P1772">
        <f t="shared" ca="1" si="225"/>
        <v>0</v>
      </c>
      <c r="Q1772">
        <f t="shared" ca="1" si="221"/>
        <v>1</v>
      </c>
      <c r="R1772">
        <f t="shared" ca="1" si="222"/>
        <v>15</v>
      </c>
    </row>
    <row r="1773" spans="1:18">
      <c r="A1773">
        <f ca="1">VLOOKUP(O1773,Tabela3[],2,0)</f>
        <v>2005</v>
      </c>
      <c r="B1773" t="str">
        <f ca="1">VLOOKUP(P1773,Tabela3[],4,0)</f>
        <v>JANEIRO</v>
      </c>
      <c r="C1773" t="str">
        <f ca="1">VLOOKUP(Q1773,Tabela3[],5,0)</f>
        <v>Estados Unidos</v>
      </c>
      <c r="D1773" t="str">
        <f ca="1">VLOOKUP(Q1773,Tabela3[],3,0)</f>
        <v>Amazon</v>
      </c>
      <c r="E1773" t="str">
        <f ca="1">IF(R1773=Q1773, (VLOOKUP(P1773+1,Tabela3[],5,0)),VLOOKUP(R1773,Tabela3[],5,0))</f>
        <v>Holanda</v>
      </c>
      <c r="F1773" s="1">
        <f t="shared" ca="1" si="218"/>
        <v>38359</v>
      </c>
      <c r="G1773" s="1">
        <f t="shared" ca="1" si="219"/>
        <v>38360.163088256522</v>
      </c>
      <c r="H1773">
        <f t="shared" ca="1" si="220"/>
        <v>1</v>
      </c>
      <c r="I1773" t="str">
        <f ca="1">VLOOKUP(Q1773,Tabela3[],9,1)</f>
        <v>HMM Algeciras</v>
      </c>
      <c r="J1773" t="str">
        <f ca="1">VLOOKUP(Q1773,Tabela3[],11,0)</f>
        <v>Colchão Baby Light D18</v>
      </c>
      <c r="K1773" t="str">
        <f ca="1">VLOOKUP(Q1773,Tabela3[],10,0)</f>
        <v>Geral</v>
      </c>
      <c r="L1773" t="e" cm="1">
        <f t="array" aca="1" ref="L1773" ca="1">IF(Tabela2[[#This Row],[PORTO]]=Tabela2[[#This Row],[DESTINO]],0,erro)</f>
        <v>#NAME?</v>
      </c>
      <c r="N1773">
        <f t="shared" ca="1" si="223"/>
        <v>4000</v>
      </c>
      <c r="O1773">
        <f t="shared" ca="1" si="224"/>
        <v>5</v>
      </c>
      <c r="P1773">
        <f t="shared" ca="1" si="225"/>
        <v>0</v>
      </c>
      <c r="Q1773">
        <f t="shared" ca="1" si="221"/>
        <v>4</v>
      </c>
      <c r="R1773">
        <f t="shared" ca="1" si="222"/>
        <v>15</v>
      </c>
    </row>
    <row r="1774" spans="1:18">
      <c r="A1774">
        <f ca="1">VLOOKUP(O1774,Tabela3[],2,0)</f>
        <v>2008</v>
      </c>
      <c r="B1774" t="str">
        <f ca="1">VLOOKUP(P1774,Tabela3[],4,0)</f>
        <v>JANEIRO</v>
      </c>
      <c r="C1774" t="str">
        <f ca="1">VLOOKUP(Q1774,Tabela3[],5,0)</f>
        <v>Itália</v>
      </c>
      <c r="D1774" t="str">
        <f ca="1">VLOOKUP(Q1774,Tabela3[],3,0)</f>
        <v>Hyundai</v>
      </c>
      <c r="E1774" t="str">
        <f ca="1">IF(R1774=Q1774, (VLOOKUP(P1774+1,Tabela3[],5,0)),VLOOKUP(R1774,Tabela3[],5,0))</f>
        <v>Japão</v>
      </c>
      <c r="F1774" s="1">
        <f t="shared" ca="1" si="218"/>
        <v>39465</v>
      </c>
      <c r="G1774" s="1">
        <f t="shared" ca="1" si="219"/>
        <v>39471.132088470833</v>
      </c>
      <c r="H1774">
        <f t="shared" ca="1" si="220"/>
        <v>1</v>
      </c>
      <c r="I1774" t="str">
        <f ca="1">VLOOKUP(Q1774,Tabela3[],9,1)</f>
        <v>Car Carriers</v>
      </c>
      <c r="J1774" t="str">
        <f ca="1">VLOOKUP(Q1774,Tabela3[],11,0)</f>
        <v>HB20 Vision</v>
      </c>
      <c r="K1774" t="str">
        <f ca="1">VLOOKUP(Q1774,Tabela3[],10,0)</f>
        <v>Carros</v>
      </c>
      <c r="L1774" t="e" cm="1">
        <f t="array" aca="1" ref="L1774" ca="1">IF(Tabela2[[#This Row],[PORTO]]=Tabela2[[#This Row],[DESTINO]],0,erro)</f>
        <v>#NAME?</v>
      </c>
      <c r="N1774">
        <f t="shared" ca="1" si="223"/>
        <v>200</v>
      </c>
      <c r="O1774">
        <f t="shared" ca="1" si="224"/>
        <v>8</v>
      </c>
      <c r="P1774">
        <f t="shared" ca="1" si="225"/>
        <v>0</v>
      </c>
      <c r="Q1774">
        <f t="shared" ca="1" si="221"/>
        <v>20</v>
      </c>
      <c r="R1774">
        <f t="shared" ca="1" si="222"/>
        <v>10</v>
      </c>
    </row>
    <row r="1775" spans="1:18">
      <c r="A1775">
        <f ca="1">VLOOKUP(O1775,Tabela3[],2,0)</f>
        <v>2005</v>
      </c>
      <c r="B1775" t="str">
        <f ca="1">VLOOKUP(P1775,Tabela3[],4,0)</f>
        <v>NOVEMBRO</v>
      </c>
      <c r="C1775" t="str">
        <f ca="1">VLOOKUP(Q1775,Tabela3[],5,0)</f>
        <v>Coréia do Sul</v>
      </c>
      <c r="D1775" t="str">
        <f ca="1">VLOOKUP(Q1775,Tabela3[],3,0)</f>
        <v>Samsung</v>
      </c>
      <c r="E1775" t="str">
        <f ca="1">IF(R1775=Q1775, (VLOOKUP(P1775+1,Tabela3[],5,0)),VLOOKUP(R1775,Tabela3[],5,0))</f>
        <v>França</v>
      </c>
      <c r="F1775" s="1">
        <f t="shared" ca="1" si="218"/>
        <v>38650</v>
      </c>
      <c r="G1775" s="1">
        <f t="shared" ca="1" si="219"/>
        <v>38657.772801950741</v>
      </c>
      <c r="H1775">
        <f t="shared" ca="1" si="220"/>
        <v>0</v>
      </c>
      <c r="I1775" t="str">
        <f ca="1">VLOOKUP(Q1775,Tabela3[],9,1)</f>
        <v>HMM Rotterdam</v>
      </c>
      <c r="J1775" t="str">
        <f ca="1">VLOOKUP(Q1775,Tabela3[],11,0)</f>
        <v>QLED 4k 75"</v>
      </c>
      <c r="K1775" t="str">
        <f ca="1">VLOOKUP(Q1775,Tabela3[],10,0)</f>
        <v>Eletrônicos</v>
      </c>
      <c r="L1775" t="e" cm="1">
        <f t="array" aca="1" ref="L1775" ca="1">IF(Tabela2[[#This Row],[PORTO]]=Tabela2[[#This Row],[DESTINO]],0,erro)</f>
        <v>#NAME?</v>
      </c>
      <c r="N1775">
        <f t="shared" ca="1" si="223"/>
        <v>2500</v>
      </c>
      <c r="O1775">
        <f t="shared" ca="1" si="224"/>
        <v>5</v>
      </c>
      <c r="P1775">
        <f t="shared" ca="1" si="225"/>
        <v>10</v>
      </c>
      <c r="Q1775">
        <f t="shared" ca="1" si="221"/>
        <v>13</v>
      </c>
      <c r="R1775">
        <f t="shared" ca="1" si="222"/>
        <v>23</v>
      </c>
    </row>
    <row r="1776" spans="1:18">
      <c r="A1776">
        <f ca="1">VLOOKUP(O1776,Tabela3[],2,0)</f>
        <v>2000</v>
      </c>
      <c r="B1776" t="str">
        <f ca="1">VLOOKUP(P1776,Tabela3[],4,0)</f>
        <v>NOVEMBRO</v>
      </c>
      <c r="C1776" t="str">
        <f ca="1">VLOOKUP(Q1776,Tabela3[],5,0)</f>
        <v>Alemanha</v>
      </c>
      <c r="D1776" t="str">
        <f ca="1">VLOOKUP(Q1776,Tabela3[],3,0)</f>
        <v>Volkswagen</v>
      </c>
      <c r="E1776" t="str">
        <f ca="1">IF(R1776=Q1776, (VLOOKUP(P1776+1,Tabela3[],5,0)),VLOOKUP(R1776,Tabela3[],5,0))</f>
        <v>China</v>
      </c>
      <c r="F1776" s="1">
        <f t="shared" ca="1" si="218"/>
        <v>36809</v>
      </c>
      <c r="G1776" s="1">
        <f t="shared" ca="1" si="219"/>
        <v>36813.096308275643</v>
      </c>
      <c r="H1776">
        <f t="shared" ca="1" si="220"/>
        <v>1</v>
      </c>
      <c r="I1776" t="str">
        <f ca="1">VLOOKUP(Q1776,Tabela3[],9,1)</f>
        <v>Warehouse Carriers </v>
      </c>
      <c r="J1776" t="str">
        <f ca="1">VLOOKUP(Q1776,Tabela3[],11,0)</f>
        <v>Cross CD (Saveiro)</v>
      </c>
      <c r="K1776" t="str">
        <f ca="1">VLOOKUP(Q1776,Tabela3[],10,0)</f>
        <v>Carros</v>
      </c>
      <c r="L1776" t="e" cm="1">
        <f t="array" aca="1" ref="L1776" ca="1">IF(Tabela2[[#This Row],[PORTO]]=Tabela2[[#This Row],[DESTINO]],0,erro)</f>
        <v>#NAME?</v>
      </c>
      <c r="N1776">
        <f t="shared" ca="1" si="223"/>
        <v>500</v>
      </c>
      <c r="O1776">
        <f t="shared" ca="1" si="224"/>
        <v>0</v>
      </c>
      <c r="P1776">
        <f t="shared" ca="1" si="225"/>
        <v>10</v>
      </c>
      <c r="Q1776">
        <f t="shared" ca="1" si="221"/>
        <v>6</v>
      </c>
      <c r="R1776">
        <f t="shared" ca="1" si="222"/>
        <v>1</v>
      </c>
    </row>
    <row r="1777" spans="1:18">
      <c r="A1777">
        <f ca="1">VLOOKUP(O1777,Tabela3[],2,0)</f>
        <v>2008</v>
      </c>
      <c r="B1777" t="str">
        <f ca="1">VLOOKUP(P1777,Tabela3[],4,0)</f>
        <v>OUTUBRO</v>
      </c>
      <c r="C1777" t="str">
        <f ca="1">VLOOKUP(Q1777,Tabela3[],5,0)</f>
        <v>Canadá</v>
      </c>
      <c r="D1777" t="str">
        <f ca="1">VLOOKUP(Q1777,Tabela3[],3,0)</f>
        <v>Shopify</v>
      </c>
      <c r="E1777" t="str">
        <f ca="1">IF(R1777=Q1777, (VLOOKUP(P1777+1,Tabela3[],5,0)),VLOOKUP(R1777,Tabela3[],5,0))</f>
        <v>Holanda</v>
      </c>
      <c r="F1777" s="1">
        <f t="shared" ca="1" si="218"/>
        <v>39716</v>
      </c>
      <c r="G1777" s="1">
        <f t="shared" ca="1" si="219"/>
        <v>39723.83748199937</v>
      </c>
      <c r="H1777">
        <f t="shared" ca="1" si="220"/>
        <v>1</v>
      </c>
      <c r="I1777" t="str">
        <f ca="1">VLOOKUP(Q1777,Tabela3[],9,1)</f>
        <v>HMM Southampton</v>
      </c>
      <c r="J1777" t="str">
        <f ca="1">VLOOKUP(Q1777,Tabela3[],11,0)</f>
        <v>TORRADORES DE CAFÉ</v>
      </c>
      <c r="K1777" t="str">
        <f ca="1">VLOOKUP(Q1777,Tabela3[],10,0)</f>
        <v>Geral</v>
      </c>
      <c r="L1777" t="e" cm="1">
        <f t="array" aca="1" ref="L1777" ca="1">IF(Tabela2[[#This Row],[PORTO]]=Tabela2[[#This Row],[DESTINO]],0,erro)</f>
        <v>#NAME?</v>
      </c>
      <c r="N1777">
        <f t="shared" ca="1" si="223"/>
        <v>1000</v>
      </c>
      <c r="O1777">
        <f t="shared" ca="1" si="224"/>
        <v>8</v>
      </c>
      <c r="P1777">
        <f t="shared" ca="1" si="225"/>
        <v>9</v>
      </c>
      <c r="Q1777">
        <f t="shared" ca="1" si="221"/>
        <v>33</v>
      </c>
      <c r="R1777">
        <f t="shared" ca="1" si="222"/>
        <v>17</v>
      </c>
    </row>
    <row r="1778" spans="1:18">
      <c r="A1778">
        <f ca="1">VLOOKUP(O1778,Tabela3[],2,0)</f>
        <v>2002</v>
      </c>
      <c r="B1778" t="str">
        <f ca="1">VLOOKUP(P1778,Tabela3[],4,0)</f>
        <v>NOVEMBRO</v>
      </c>
      <c r="C1778" t="str">
        <f ca="1">VLOOKUP(Q1778,Tabela3[],5,0)</f>
        <v>França</v>
      </c>
      <c r="D1778" t="str">
        <f ca="1">VLOOKUP(Q1778,Tabela3[],3,0)</f>
        <v> LVMH</v>
      </c>
      <c r="E1778" t="str">
        <f ca="1">IF(R1778=Q1778, (VLOOKUP(P1778+1,Tabela3[],5,0)),VLOOKUP(R1778,Tabela3[],5,0))</f>
        <v>França</v>
      </c>
      <c r="F1778" s="1">
        <f t="shared" ca="1" si="218"/>
        <v>37542</v>
      </c>
      <c r="G1778" s="1">
        <f t="shared" ca="1" si="219"/>
        <v>37550.505264991989</v>
      </c>
      <c r="H1778">
        <f t="shared" ca="1" si="220"/>
        <v>0</v>
      </c>
      <c r="I1778" t="str">
        <f ca="1">VLOOKUP(Q1778,Tabela3[],9,1)</f>
        <v>Emma Maersk</v>
      </c>
      <c r="J1778" t="str">
        <f ca="1">VLOOKUP(Q1778,Tabela3[],11,0)</f>
        <v>Clos Des Lambrys</v>
      </c>
      <c r="K1778" t="str">
        <f ca="1">VLOOKUP(Q1778,Tabela3[],10,0)</f>
        <v>Tecido</v>
      </c>
      <c r="L1778" cm="1">
        <f t="array" aca="1" ref="L1778" ca="1">IF(Tabela2[[#This Row],[PORTO]]=Tabela2[[#This Row],[DESTINO]],0,erro)</f>
        <v>0</v>
      </c>
      <c r="N1778">
        <f t="shared" ca="1" si="223"/>
        <v>24000</v>
      </c>
      <c r="O1778">
        <f t="shared" ca="1" si="224"/>
        <v>2</v>
      </c>
      <c r="P1778">
        <f t="shared" ca="1" si="225"/>
        <v>10</v>
      </c>
      <c r="Q1778">
        <f t="shared" ca="1" si="221"/>
        <v>21</v>
      </c>
      <c r="R1778">
        <f t="shared" ca="1" si="222"/>
        <v>22</v>
      </c>
    </row>
    <row r="1779" spans="1:18">
      <c r="A1779">
        <f ca="1">VLOOKUP(O1779,Tabela3[],2,0)</f>
        <v>2007</v>
      </c>
      <c r="B1779" t="str">
        <f ca="1">VLOOKUP(P1779,Tabela3[],4,0)</f>
        <v>AGOSTO</v>
      </c>
      <c r="C1779" t="str">
        <f ca="1">VLOOKUP(Q1779,Tabela3[],5,0)</f>
        <v>França</v>
      </c>
      <c r="D1779" t="str">
        <f ca="1">VLOOKUP(Q1779,Tabela3[],3,0)</f>
        <v> LVMH</v>
      </c>
      <c r="E1779" t="str">
        <f ca="1">IF(R1779=Q1779, (VLOOKUP(P1779+1,Tabela3[],5,0)),VLOOKUP(R1779,Tabela3[],5,0))</f>
        <v>França</v>
      </c>
      <c r="F1779" s="1">
        <f t="shared" ca="1" si="218"/>
        <v>39281</v>
      </c>
      <c r="G1779" s="1">
        <f t="shared" ca="1" si="219"/>
        <v>39284.236911509812</v>
      </c>
      <c r="H1779">
        <f t="shared" ca="1" si="220"/>
        <v>1</v>
      </c>
      <c r="I1779" t="str">
        <f ca="1">VLOOKUP(Q1779,Tabela3[],9,1)</f>
        <v>Emma Maersk</v>
      </c>
      <c r="J1779" t="str">
        <f ca="1">VLOOKUP(Q1779,Tabela3[],11,0)</f>
        <v>Louis Vuitton</v>
      </c>
      <c r="K1779" t="str">
        <f ca="1">VLOOKUP(Q1779,Tabela3[],10,0)</f>
        <v>Tecido</v>
      </c>
      <c r="L1779" cm="1">
        <f t="array" aca="1" ref="L1779" ca="1">IF(Tabela2[[#This Row],[PORTO]]=Tabela2[[#This Row],[DESTINO]],0,erro)</f>
        <v>0</v>
      </c>
      <c r="N1779">
        <f t="shared" ca="1" si="223"/>
        <v>47000</v>
      </c>
      <c r="O1779">
        <f t="shared" ca="1" si="224"/>
        <v>7</v>
      </c>
      <c r="P1779">
        <f t="shared" ca="1" si="225"/>
        <v>7</v>
      </c>
      <c r="Q1779">
        <f t="shared" ca="1" si="221"/>
        <v>22</v>
      </c>
      <c r="R1779">
        <f t="shared" ca="1" si="222"/>
        <v>23</v>
      </c>
    </row>
    <row r="1780" spans="1:18">
      <c r="A1780">
        <f ca="1">VLOOKUP(O1780,Tabela3[],2,0)</f>
        <v>2008</v>
      </c>
      <c r="B1780" t="str">
        <f ca="1">VLOOKUP(P1780,Tabela3[],4,0)</f>
        <v>MAIO</v>
      </c>
      <c r="C1780" t="str">
        <f ca="1">VLOOKUP(Q1780,Tabela3[],5,0)</f>
        <v>Reino Unido</v>
      </c>
      <c r="D1780" t="str">
        <f ca="1">VLOOKUP(Q1780,Tabela3[],3,0)</f>
        <v>Unilever</v>
      </c>
      <c r="E1780" t="str">
        <f ca="1">IF(R1780=Q1780, (VLOOKUP(P1780+1,Tabela3[],5,0)),VLOOKUP(R1780,Tabela3[],5,0))</f>
        <v>Itália</v>
      </c>
      <c r="F1780" s="1">
        <f t="shared" ca="1" si="218"/>
        <v>39564</v>
      </c>
      <c r="G1780" s="1">
        <f t="shared" ca="1" si="219"/>
        <v>39568.352640464007</v>
      </c>
      <c r="H1780">
        <f t="shared" ca="1" si="220"/>
        <v>0</v>
      </c>
      <c r="I1780" t="str">
        <f ca="1">VLOOKUP(Q1780,Tabela3[],9,1)</f>
        <v>HMM Helsinki</v>
      </c>
      <c r="J1780" t="str">
        <f ca="1">VLOOKUP(Q1780,Tabela3[],11,0)</f>
        <v xml:space="preserve">Shampoo </v>
      </c>
      <c r="K1780" t="str">
        <f ca="1">VLOOKUP(Q1780,Tabela3[],10,0)</f>
        <v>Quimico</v>
      </c>
      <c r="L1780" t="e" cm="1">
        <f t="array" aca="1" ref="L1780" ca="1">IF(Tabela2[[#This Row],[PORTO]]=Tabela2[[#This Row],[DESTINO]],0,erro)</f>
        <v>#NAME?</v>
      </c>
      <c r="N1780">
        <f t="shared" ca="1" si="223"/>
        <v>1300000</v>
      </c>
      <c r="O1780">
        <f t="shared" ca="1" si="224"/>
        <v>8</v>
      </c>
      <c r="P1780">
        <f t="shared" ca="1" si="225"/>
        <v>4</v>
      </c>
      <c r="Q1780">
        <f t="shared" ca="1" si="221"/>
        <v>24</v>
      </c>
      <c r="R1780">
        <f t="shared" ca="1" si="222"/>
        <v>19</v>
      </c>
    </row>
    <row r="1781" spans="1:18">
      <c r="A1781">
        <f ca="1">VLOOKUP(O1781,Tabela3[],2,0)</f>
        <v>2004</v>
      </c>
      <c r="B1781" t="str">
        <f ca="1">VLOOKUP(P1781,Tabela3[],4,0)</f>
        <v>MAIO</v>
      </c>
      <c r="C1781" t="str">
        <f ca="1">VLOOKUP(Q1781,Tabela3[],5,0)</f>
        <v>China</v>
      </c>
      <c r="D1781" t="str">
        <f ca="1">VLOOKUP(Q1781,Tabela3[],3,0)</f>
        <v>Alibaba Group</v>
      </c>
      <c r="E1781" t="str">
        <f ca="1">IF(R1781=Q1781, (VLOOKUP(P1781+1,Tabela3[],5,0)),VLOOKUP(R1781,Tabela3[],5,0))</f>
        <v>França</v>
      </c>
      <c r="F1781" s="1">
        <f t="shared" ca="1" si="218"/>
        <v>38078</v>
      </c>
      <c r="G1781" s="1">
        <f t="shared" ca="1" si="219"/>
        <v>38079.795940310127</v>
      </c>
      <c r="H1781">
        <f t="shared" ca="1" si="220"/>
        <v>0</v>
      </c>
      <c r="I1781" t="str">
        <f ca="1">VLOOKUP(Q1781,Tabela3[],9,1)</f>
        <v>HMM St Petersburg</v>
      </c>
      <c r="J1781" t="str">
        <f ca="1">VLOOKUP(Q1781,Tabela3[],11,0)</f>
        <v>Serração Portatil</v>
      </c>
      <c r="K1781" t="str">
        <f ca="1">VLOOKUP(Q1781,Tabela3[],10,0)</f>
        <v>Maquinário</v>
      </c>
      <c r="L1781" t="e" cm="1">
        <f t="array" aca="1" ref="L1781" ca="1">IF(Tabela2[[#This Row],[PORTO]]=Tabela2[[#This Row],[DESTINO]],0,erro)</f>
        <v>#NAME?</v>
      </c>
      <c r="N1781">
        <f t="shared" ca="1" si="223"/>
        <v>50</v>
      </c>
      <c r="O1781">
        <f t="shared" ca="1" si="224"/>
        <v>4</v>
      </c>
      <c r="P1781">
        <f t="shared" ca="1" si="225"/>
        <v>4</v>
      </c>
      <c r="Q1781">
        <f t="shared" ca="1" si="221"/>
        <v>0</v>
      </c>
      <c r="R1781">
        <f t="shared" ca="1" si="222"/>
        <v>21</v>
      </c>
    </row>
    <row r="1782" spans="1:18">
      <c r="A1782">
        <f ca="1">VLOOKUP(O1782,Tabela3[],2,0)</f>
        <v>2004</v>
      </c>
      <c r="B1782" t="str">
        <f ca="1">VLOOKUP(P1782,Tabela3[],4,0)</f>
        <v>ABRIL</v>
      </c>
      <c r="C1782" t="str">
        <f ca="1">VLOOKUP(Q1782,Tabela3[],5,0)</f>
        <v>França</v>
      </c>
      <c r="D1782" t="str">
        <f ca="1">VLOOKUP(Q1782,Tabela3[],3,0)</f>
        <v> LVMH</v>
      </c>
      <c r="E1782" t="str">
        <f ca="1">IF(R1782=Q1782, (VLOOKUP(P1782+1,Tabela3[],5,0)),VLOOKUP(R1782,Tabela3[],5,0))</f>
        <v>Coréia do Sul</v>
      </c>
      <c r="F1782" s="1">
        <f t="shared" ca="1" si="218"/>
        <v>38073</v>
      </c>
      <c r="G1782" s="1">
        <f t="shared" ca="1" si="219"/>
        <v>38079.487933300356</v>
      </c>
      <c r="H1782">
        <f t="shared" ca="1" si="220"/>
        <v>1</v>
      </c>
      <c r="I1782" t="str">
        <f ca="1">VLOOKUP(Q1782,Tabela3[],9,1)</f>
        <v>Emma Maersk</v>
      </c>
      <c r="J1782" t="str">
        <f ca="1">VLOOKUP(Q1782,Tabela3[],11,0)</f>
        <v>Clos Des Lambrys</v>
      </c>
      <c r="K1782" t="str">
        <f ca="1">VLOOKUP(Q1782,Tabela3[],10,0)</f>
        <v>Tecido</v>
      </c>
      <c r="L1782" t="e" cm="1">
        <f t="array" aca="1" ref="L1782" ca="1">IF(Tabela2[[#This Row],[PORTO]]=Tabela2[[#This Row],[DESTINO]],0,erro)</f>
        <v>#NAME?</v>
      </c>
      <c r="N1782">
        <f t="shared" ca="1" si="223"/>
        <v>30000</v>
      </c>
      <c r="O1782">
        <f t="shared" ca="1" si="224"/>
        <v>4</v>
      </c>
      <c r="P1782">
        <f t="shared" ca="1" si="225"/>
        <v>3</v>
      </c>
      <c r="Q1782">
        <f t="shared" ca="1" si="221"/>
        <v>21</v>
      </c>
      <c r="R1782">
        <f t="shared" ca="1" si="222"/>
        <v>13</v>
      </c>
    </row>
    <row r="1783" spans="1:18">
      <c r="A1783">
        <f ca="1">VLOOKUP(O1783,Tabela3[],2,0)</f>
        <v>2004</v>
      </c>
      <c r="B1783" t="str">
        <f ca="1">VLOOKUP(P1783,Tabela3[],4,0)</f>
        <v>JUNHO</v>
      </c>
      <c r="C1783" t="str">
        <f ca="1">VLOOKUP(Q1783,Tabela3[],5,0)</f>
        <v>França</v>
      </c>
      <c r="D1783" t="str">
        <f ca="1">VLOOKUP(Q1783,Tabela3[],3,0)</f>
        <v> LVMH</v>
      </c>
      <c r="E1783" t="str">
        <f ca="1">IF(R1783=Q1783, (VLOOKUP(P1783+1,Tabela3[],5,0)),VLOOKUP(R1783,Tabela3[],5,0))</f>
        <v>Alemanha</v>
      </c>
      <c r="F1783" s="1">
        <f t="shared" ca="1" si="218"/>
        <v>38121</v>
      </c>
      <c r="G1783" s="1">
        <f t="shared" ca="1" si="219"/>
        <v>38129.691631459558</v>
      </c>
      <c r="H1783">
        <f t="shared" ca="1" si="220"/>
        <v>1</v>
      </c>
      <c r="I1783" t="str">
        <f ca="1">VLOOKUP(Q1783,Tabela3[],9,1)</f>
        <v>Emma Maersk</v>
      </c>
      <c r="J1783" t="str">
        <f ca="1">VLOOKUP(Q1783,Tabela3[],11,0)</f>
        <v>Guerlain</v>
      </c>
      <c r="K1783" t="str">
        <f ca="1">VLOOKUP(Q1783,Tabela3[],10,0)</f>
        <v>Tecido</v>
      </c>
      <c r="L1783" t="e" cm="1">
        <f t="array" aca="1" ref="L1783" ca="1">IF(Tabela2[[#This Row],[PORTO]]=Tabela2[[#This Row],[DESTINO]],0,erro)</f>
        <v>#NAME?</v>
      </c>
      <c r="N1783">
        <f t="shared" ca="1" si="223"/>
        <v>22000</v>
      </c>
      <c r="O1783">
        <f t="shared" ca="1" si="224"/>
        <v>4</v>
      </c>
      <c r="P1783">
        <f t="shared" ca="1" si="225"/>
        <v>5</v>
      </c>
      <c r="Q1783">
        <f t="shared" ca="1" si="221"/>
        <v>23</v>
      </c>
      <c r="R1783">
        <f t="shared" ca="1" si="222"/>
        <v>23</v>
      </c>
    </row>
    <row r="1784" spans="1:18">
      <c r="A1784">
        <f ca="1">VLOOKUP(O1784,Tabela3[],2,0)</f>
        <v>2001</v>
      </c>
      <c r="B1784" t="str">
        <f ca="1">VLOOKUP(P1784,Tabela3[],4,0)</f>
        <v>SETEMBRO</v>
      </c>
      <c r="C1784" t="str">
        <f ca="1">VLOOKUP(Q1784,Tabela3[],5,0)</f>
        <v>Alemanha</v>
      </c>
      <c r="D1784" t="str">
        <f ca="1">VLOOKUP(Q1784,Tabela3[],3,0)</f>
        <v>Volkswagen</v>
      </c>
      <c r="E1784" t="str">
        <f ca="1">IF(R1784=Q1784, (VLOOKUP(P1784+1,Tabela3[],5,0)),VLOOKUP(R1784,Tabela3[],5,0))</f>
        <v>Japão</v>
      </c>
      <c r="F1784" s="1">
        <f t="shared" ca="1" si="218"/>
        <v>37117</v>
      </c>
      <c r="G1784" s="1">
        <f t="shared" ca="1" si="219"/>
        <v>37117.252619804778</v>
      </c>
      <c r="H1784">
        <f t="shared" ca="1" si="220"/>
        <v>0</v>
      </c>
      <c r="I1784" t="str">
        <f ca="1">VLOOKUP(Q1784,Tabela3[],9,1)</f>
        <v>Warehouse Carriers </v>
      </c>
      <c r="J1784" t="str">
        <f ca="1">VLOOKUP(Q1784,Tabela3[],11,0)</f>
        <v>GLI 350 TSI (Jetta)</v>
      </c>
      <c r="K1784" t="str">
        <f ca="1">VLOOKUP(Q1784,Tabela3[],10,0)</f>
        <v>Carros</v>
      </c>
      <c r="L1784" t="e" cm="1">
        <f t="array" aca="1" ref="L1784" ca="1">IF(Tabela2[[#This Row],[PORTO]]=Tabela2[[#This Row],[DESTINO]],0,erro)</f>
        <v>#NAME?</v>
      </c>
      <c r="N1784">
        <f t="shared" ca="1" si="223"/>
        <v>200</v>
      </c>
      <c r="O1784">
        <f t="shared" ca="1" si="224"/>
        <v>1</v>
      </c>
      <c r="P1784">
        <f t="shared" ca="1" si="225"/>
        <v>8</v>
      </c>
      <c r="Q1784">
        <f t="shared" ca="1" si="221"/>
        <v>8</v>
      </c>
      <c r="R1784">
        <f t="shared" ca="1" si="222"/>
        <v>10</v>
      </c>
    </row>
    <row r="1785" spans="1:18">
      <c r="A1785">
        <f ca="1">VLOOKUP(O1785,Tabela3[],2,0)</f>
        <v>2006</v>
      </c>
      <c r="B1785" t="str">
        <f ca="1">VLOOKUP(P1785,Tabela3[],4,0)</f>
        <v>JUNHO</v>
      </c>
      <c r="C1785" t="str">
        <f ca="1">VLOOKUP(Q1785,Tabela3[],5,0)</f>
        <v>Alemanha</v>
      </c>
      <c r="D1785" t="str">
        <f ca="1">VLOOKUP(Q1785,Tabela3[],3,0)</f>
        <v>Volkswagen</v>
      </c>
      <c r="E1785" t="str">
        <f ca="1">IF(R1785=Q1785, (VLOOKUP(P1785+1,Tabela3[],5,0)),VLOOKUP(R1785,Tabela3[],5,0))</f>
        <v>França</v>
      </c>
      <c r="F1785" s="1">
        <f t="shared" ca="1" si="218"/>
        <v>38851</v>
      </c>
      <c r="G1785" s="1">
        <f t="shared" ca="1" si="219"/>
        <v>38852.408079709276</v>
      </c>
      <c r="H1785">
        <f t="shared" ca="1" si="220"/>
        <v>1</v>
      </c>
      <c r="I1785" t="str">
        <f ca="1">VLOOKUP(Q1785,Tabela3[],9,1)</f>
        <v>Warehouse Carriers </v>
      </c>
      <c r="J1785" t="str">
        <f ca="1">VLOOKUP(Q1785,Tabela3[],11,0)</f>
        <v>Highline 250 TSI (Taos)</v>
      </c>
      <c r="K1785" t="str">
        <f ca="1">VLOOKUP(Q1785,Tabela3[],10,0)</f>
        <v>Carros</v>
      </c>
      <c r="L1785" t="e" cm="1">
        <f t="array" aca="1" ref="L1785" ca="1">IF(Tabela2[[#This Row],[PORTO]]=Tabela2[[#This Row],[DESTINO]],0,erro)</f>
        <v>#NAME?</v>
      </c>
      <c r="N1785">
        <f t="shared" ca="1" si="223"/>
        <v>500</v>
      </c>
      <c r="O1785">
        <f t="shared" ca="1" si="224"/>
        <v>6</v>
      </c>
      <c r="P1785">
        <f t="shared" ca="1" si="225"/>
        <v>5</v>
      </c>
      <c r="Q1785">
        <f t="shared" ca="1" si="221"/>
        <v>7</v>
      </c>
      <c r="R1785">
        <f t="shared" ca="1" si="222"/>
        <v>21</v>
      </c>
    </row>
    <row r="1786" spans="1:18">
      <c r="A1786">
        <f ca="1">VLOOKUP(O1786,Tabela3[],2,0)</f>
        <v>2008</v>
      </c>
      <c r="B1786" t="str">
        <f ca="1">VLOOKUP(P1786,Tabela3[],4,0)</f>
        <v>FEVEREIRO</v>
      </c>
      <c r="C1786" t="str">
        <f ca="1">VLOOKUP(Q1786,Tabela3[],5,0)</f>
        <v>Brasil</v>
      </c>
      <c r="D1786" t="str">
        <f ca="1">VLOOKUP(Q1786,Tabela3[],3,0)</f>
        <v>VALE</v>
      </c>
      <c r="E1786" t="str">
        <f ca="1">IF(R1786=Q1786, (VLOOKUP(P1786+1,Tabela3[],5,0)),VLOOKUP(R1786,Tabela3[],5,0))</f>
        <v>Coréia do Sul</v>
      </c>
      <c r="F1786" s="1">
        <f t="shared" ca="1" si="218"/>
        <v>39460</v>
      </c>
      <c r="G1786" s="1">
        <f t="shared" ca="1" si="219"/>
        <v>39461.108063111424</v>
      </c>
      <c r="H1786">
        <f t="shared" ca="1" si="220"/>
        <v>1</v>
      </c>
      <c r="I1786" t="str">
        <f ca="1">VLOOKUP(Q1786,Tabela3[],9,1)</f>
        <v>Lan Hua Hai</v>
      </c>
      <c r="J1786" t="str">
        <f ca="1">VLOOKUP(Q1786,Tabela3[],11,0)</f>
        <v>Minério de Ferro</v>
      </c>
      <c r="K1786" t="str">
        <f ca="1">VLOOKUP(Q1786,Tabela3[],10,0)</f>
        <v>Minério</v>
      </c>
      <c r="L1786" t="e" cm="1">
        <f t="array" aca="1" ref="L1786" ca="1">IF(Tabela2[[#This Row],[PORTO]]=Tabela2[[#This Row],[DESTINO]],0,erro)</f>
        <v>#NAME?</v>
      </c>
      <c r="N1786">
        <f t="shared" ca="1" si="223"/>
        <v>0</v>
      </c>
      <c r="O1786">
        <f t="shared" ca="1" si="224"/>
        <v>8</v>
      </c>
      <c r="P1786">
        <f t="shared" ca="1" si="225"/>
        <v>1</v>
      </c>
      <c r="Q1786">
        <f t="shared" ca="1" si="221"/>
        <v>27</v>
      </c>
      <c r="R1786">
        <f t="shared" ca="1" si="222"/>
        <v>13</v>
      </c>
    </row>
    <row r="1787" spans="1:18">
      <c r="A1787">
        <f ca="1">VLOOKUP(O1787,Tabela3[],2,0)</f>
        <v>2003</v>
      </c>
      <c r="B1787" t="str">
        <f ca="1">VLOOKUP(P1787,Tabela3[],4,0)</f>
        <v>AGOSTO</v>
      </c>
      <c r="C1787" t="str">
        <f ca="1">VLOOKUP(Q1787,Tabela3[],5,0)</f>
        <v>Itália</v>
      </c>
      <c r="D1787" t="str">
        <f ca="1">VLOOKUP(Q1787,Tabela3[],3,0)</f>
        <v>Hyundai</v>
      </c>
      <c r="E1787" t="str">
        <f ca="1">IF(R1787=Q1787, (VLOOKUP(P1787+1,Tabela3[],5,0)),VLOOKUP(R1787,Tabela3[],5,0))</f>
        <v>Japão</v>
      </c>
      <c r="F1787" s="1">
        <f t="shared" ca="1" si="218"/>
        <v>37816</v>
      </c>
      <c r="G1787" s="1">
        <f t="shared" ca="1" si="219"/>
        <v>37819.989493634857</v>
      </c>
      <c r="H1787">
        <f t="shared" ca="1" si="220"/>
        <v>0</v>
      </c>
      <c r="I1787" t="str">
        <f ca="1">VLOOKUP(Q1787,Tabela3[],9,1)</f>
        <v>Car Carriers</v>
      </c>
      <c r="J1787" t="str">
        <f ca="1">VLOOKUP(Q1787,Tabela3[],11,0)</f>
        <v>HB20 Sense</v>
      </c>
      <c r="K1787" t="str">
        <f ca="1">VLOOKUP(Q1787,Tabela3[],10,0)</f>
        <v>Carros</v>
      </c>
      <c r="L1787" t="e" cm="1">
        <f t="array" aca="1" ref="L1787" ca="1">IF(Tabela2[[#This Row],[PORTO]]=Tabela2[[#This Row],[DESTINO]],0,erro)</f>
        <v>#NAME?</v>
      </c>
      <c r="N1787">
        <f t="shared" ca="1" si="223"/>
        <v>200</v>
      </c>
      <c r="O1787">
        <f t="shared" ca="1" si="224"/>
        <v>3</v>
      </c>
      <c r="P1787">
        <f t="shared" ca="1" si="225"/>
        <v>7</v>
      </c>
      <c r="Q1787">
        <f t="shared" ca="1" si="221"/>
        <v>19</v>
      </c>
      <c r="R1787">
        <f t="shared" ca="1" si="222"/>
        <v>11</v>
      </c>
    </row>
    <row r="1788" spans="1:18">
      <c r="A1788">
        <f ca="1">VLOOKUP(O1788,Tabela3[],2,0)</f>
        <v>2000</v>
      </c>
      <c r="B1788" t="str">
        <f ca="1">VLOOKUP(P1788,Tabela3[],4,0)</f>
        <v>DEZEMBRO</v>
      </c>
      <c r="C1788" t="str">
        <f ca="1">VLOOKUP(Q1788,Tabela3[],5,0)</f>
        <v>Japão</v>
      </c>
      <c r="D1788" t="str">
        <f ca="1">VLOOKUP(Q1788,Tabela3[],3,0)</f>
        <v>Toyota</v>
      </c>
      <c r="E1788" t="str">
        <f ca="1">IF(R1788=Q1788, (VLOOKUP(P1788+1,Tabela3[],5,0)),VLOOKUP(R1788,Tabela3[],5,0))</f>
        <v>Alemanha</v>
      </c>
      <c r="F1788" s="1">
        <f t="shared" ca="1" si="218"/>
        <v>36845</v>
      </c>
      <c r="G1788" s="1">
        <f t="shared" ca="1" si="219"/>
        <v>36846.550297359587</v>
      </c>
      <c r="H1788">
        <f t="shared" ca="1" si="220"/>
        <v>0</v>
      </c>
      <c r="I1788" t="str">
        <f ca="1">VLOOKUP(Q1788,Tabela3[],9,1)</f>
        <v>Trailer Carriers</v>
      </c>
      <c r="J1788" t="str">
        <f ca="1">VLOOKUP(Q1788,Tabela3[],11,0)</f>
        <v>HILUX CABINE DUPLA STD POWER PACK</v>
      </c>
      <c r="K1788" t="str">
        <f ca="1">VLOOKUP(Q1788,Tabela3[],10,0)</f>
        <v>Carros</v>
      </c>
      <c r="L1788" t="e" cm="1">
        <f t="array" aca="1" ref="L1788" ca="1">IF(Tabela2[[#This Row],[PORTO]]=Tabela2[[#This Row],[DESTINO]],0,erro)</f>
        <v>#NAME?</v>
      </c>
      <c r="N1788">
        <f t="shared" ca="1" si="223"/>
        <v>200</v>
      </c>
      <c r="O1788">
        <f t="shared" ca="1" si="224"/>
        <v>0</v>
      </c>
      <c r="P1788">
        <f t="shared" ca="1" si="225"/>
        <v>11</v>
      </c>
      <c r="Q1788">
        <f t="shared" ca="1" si="221"/>
        <v>9</v>
      </c>
      <c r="R1788">
        <f t="shared" ca="1" si="222"/>
        <v>6</v>
      </c>
    </row>
    <row r="1789" spans="1:18">
      <c r="A1789">
        <f ca="1">VLOOKUP(O1789,Tabela3[],2,0)</f>
        <v>2001</v>
      </c>
      <c r="B1789" t="str">
        <f ca="1">VLOOKUP(P1789,Tabela3[],4,0)</f>
        <v>DEZEMBRO</v>
      </c>
      <c r="C1789" t="str">
        <f ca="1">VLOOKUP(Q1789,Tabela3[],5,0)</f>
        <v>Reino Unido</v>
      </c>
      <c r="D1789" t="str">
        <f ca="1">VLOOKUP(Q1789,Tabela3[],3,0)</f>
        <v>Unilever</v>
      </c>
      <c r="E1789" t="str">
        <f ca="1">IF(R1789=Q1789, (VLOOKUP(P1789+1,Tabela3[],5,0)),VLOOKUP(R1789,Tabela3[],5,0))</f>
        <v>Itália</v>
      </c>
      <c r="F1789" s="1">
        <f t="shared" ca="1" si="218"/>
        <v>37215</v>
      </c>
      <c r="G1789" s="1">
        <f t="shared" ca="1" si="219"/>
        <v>37222.748735102621</v>
      </c>
      <c r="H1789">
        <f t="shared" ca="1" si="220"/>
        <v>1</v>
      </c>
      <c r="I1789" t="str">
        <f ca="1">VLOOKUP(Q1789,Tabela3[],9,1)</f>
        <v>HMM Helsinki</v>
      </c>
      <c r="J1789" t="str">
        <f ca="1">VLOOKUP(Q1789,Tabela3[],11,0)</f>
        <v>Sabonete</v>
      </c>
      <c r="K1789" t="str">
        <f ca="1">VLOOKUP(Q1789,Tabela3[],10,0)</f>
        <v>Quimico</v>
      </c>
      <c r="L1789" t="e" cm="1">
        <f t="array" aca="1" ref="L1789" ca="1">IF(Tabela2[[#This Row],[PORTO]]=Tabela2[[#This Row],[DESTINO]],0,erro)</f>
        <v>#NAME?</v>
      </c>
      <c r="N1789">
        <f t="shared" ca="1" si="223"/>
        <v>1240000</v>
      </c>
      <c r="O1789">
        <f t="shared" ca="1" si="224"/>
        <v>1</v>
      </c>
      <c r="P1789">
        <f t="shared" ca="1" si="225"/>
        <v>11</v>
      </c>
      <c r="Q1789">
        <f t="shared" ca="1" si="221"/>
        <v>26</v>
      </c>
      <c r="R1789">
        <f t="shared" ca="1" si="222"/>
        <v>18</v>
      </c>
    </row>
    <row r="1790" spans="1:18">
      <c r="A1790">
        <f ca="1">VLOOKUP(O1790,Tabela3[],2,0)</f>
        <v>2009</v>
      </c>
      <c r="B1790" t="str">
        <f ca="1">VLOOKUP(P1790,Tabela3[],4,0)</f>
        <v>JUNHO</v>
      </c>
      <c r="C1790" t="str">
        <f ca="1">VLOOKUP(Q1790,Tabela3[],5,0)</f>
        <v>Estados Unidos</v>
      </c>
      <c r="D1790" t="str">
        <f ca="1">VLOOKUP(Q1790,Tabela3[],3,0)</f>
        <v>Amazon</v>
      </c>
      <c r="E1790" t="str">
        <f ca="1">IF(R1790=Q1790, (VLOOKUP(P1790+1,Tabela3[],5,0)),VLOOKUP(R1790,Tabela3[],5,0))</f>
        <v>China</v>
      </c>
      <c r="F1790" s="1">
        <f t="shared" ca="1" si="218"/>
        <v>39936</v>
      </c>
      <c r="G1790" s="1">
        <f t="shared" ca="1" si="219"/>
        <v>39945.35700150959</v>
      </c>
      <c r="H1790">
        <f t="shared" ca="1" si="220"/>
        <v>0</v>
      </c>
      <c r="I1790" t="str">
        <f ca="1">VLOOKUP(Q1790,Tabela3[],9,1)</f>
        <v>HMM Algeciras</v>
      </c>
      <c r="J1790" t="str">
        <f ca="1">VLOOKUP(Q1790,Tabela3[],11,0)</f>
        <v>Colchão Baby Light D18</v>
      </c>
      <c r="K1790" t="str">
        <f ca="1">VLOOKUP(Q1790,Tabela3[],10,0)</f>
        <v>Geral</v>
      </c>
      <c r="L1790" t="e" cm="1">
        <f t="array" aca="1" ref="L1790" ca="1">IF(Tabela2[[#This Row],[PORTO]]=Tabela2[[#This Row],[DESTINO]],0,erro)</f>
        <v>#NAME?</v>
      </c>
      <c r="N1790">
        <f t="shared" ca="1" si="223"/>
        <v>3000</v>
      </c>
      <c r="O1790">
        <f t="shared" ca="1" si="224"/>
        <v>9</v>
      </c>
      <c r="P1790">
        <f t="shared" ca="1" si="225"/>
        <v>5</v>
      </c>
      <c r="Q1790">
        <f t="shared" ca="1" si="221"/>
        <v>4</v>
      </c>
      <c r="R1790">
        <f t="shared" ca="1" si="222"/>
        <v>1</v>
      </c>
    </row>
    <row r="1791" spans="1:18">
      <c r="A1791">
        <f ca="1">VLOOKUP(O1791,Tabela3[],2,0)</f>
        <v>2004</v>
      </c>
      <c r="B1791" t="str">
        <f ca="1">VLOOKUP(P1791,Tabela3[],4,0)</f>
        <v>DEZEMBRO</v>
      </c>
      <c r="C1791" t="str">
        <f ca="1">VLOOKUP(Q1791,Tabela3[],5,0)</f>
        <v>Holanda</v>
      </c>
      <c r="D1791" t="str">
        <f ca="1">VLOOKUP(Q1791,Tabela3[],3,0)</f>
        <v>Shell</v>
      </c>
      <c r="E1791" t="str">
        <f ca="1">IF(R1791=Q1791, (VLOOKUP(P1791+1,Tabela3[],5,0)),VLOOKUP(R1791,Tabela3[],5,0))</f>
        <v>Coréia do Sul</v>
      </c>
      <c r="F1791" s="1">
        <f t="shared" ca="1" si="218"/>
        <v>38295</v>
      </c>
      <c r="G1791" s="1">
        <f t="shared" ca="1" si="219"/>
        <v>38299.127323925939</v>
      </c>
      <c r="H1791">
        <f t="shared" ca="1" si="220"/>
        <v>1</v>
      </c>
      <c r="I1791" t="str">
        <f ca="1">VLOOKUP(Q1791,Tabela3[],9,1)</f>
        <v>AbQaiq</v>
      </c>
      <c r="J1791" t="str">
        <f ca="1">VLOOKUP(Q1791,Tabela3[],11,0)</f>
        <v>Diesel</v>
      </c>
      <c r="K1791" t="str">
        <f ca="1">VLOOKUP(Q1791,Tabela3[],10,0)</f>
        <v>Petróleo</v>
      </c>
      <c r="L1791" t="e" cm="1">
        <f t="array" aca="1" ref="L1791" ca="1">IF(Tabela2[[#This Row],[PORTO]]=Tabela2[[#This Row],[DESTINO]],0,erro)</f>
        <v>#NAME?</v>
      </c>
      <c r="N1791">
        <f t="shared" ca="1" si="223"/>
        <v>62000</v>
      </c>
      <c r="O1791">
        <f t="shared" ca="1" si="224"/>
        <v>4</v>
      </c>
      <c r="P1791">
        <f t="shared" ca="1" si="225"/>
        <v>11</v>
      </c>
      <c r="Q1791">
        <f t="shared" ca="1" si="221"/>
        <v>15</v>
      </c>
      <c r="R1791">
        <f t="shared" ca="1" si="222"/>
        <v>14</v>
      </c>
    </row>
    <row r="1792" spans="1:18">
      <c r="A1792">
        <f ca="1">VLOOKUP(O1792,Tabela3[],2,0)</f>
        <v>2005</v>
      </c>
      <c r="B1792" t="str">
        <f ca="1">VLOOKUP(P1792,Tabela3[],4,0)</f>
        <v>JUNHO</v>
      </c>
      <c r="C1792" t="str">
        <f ca="1">VLOOKUP(Q1792,Tabela3[],5,0)</f>
        <v>China</v>
      </c>
      <c r="D1792" t="str">
        <f ca="1">VLOOKUP(Q1792,Tabela3[],3,0)</f>
        <v>Alibaba Group</v>
      </c>
      <c r="E1792" t="str">
        <f ca="1">IF(R1792=Q1792, (VLOOKUP(P1792+1,Tabela3[],5,0)),VLOOKUP(R1792,Tabela3[],5,0))</f>
        <v>Alemanha</v>
      </c>
      <c r="F1792" s="1">
        <f t="shared" ca="1" si="218"/>
        <v>38495</v>
      </c>
      <c r="G1792" s="1">
        <f t="shared" ca="1" si="219"/>
        <v>38503.300401892855</v>
      </c>
      <c r="H1792">
        <f t="shared" ca="1" si="220"/>
        <v>0</v>
      </c>
      <c r="I1792" t="str">
        <f ca="1">VLOOKUP(Q1792,Tabela3[],9,1)</f>
        <v>HMM St Petersburg</v>
      </c>
      <c r="J1792" t="str">
        <f ca="1">VLOOKUP(Q1792,Tabela3[],11,0)</f>
        <v>Ar Condicionado 18000</v>
      </c>
      <c r="K1792" t="str">
        <f ca="1">VLOOKUP(Q1792,Tabela3[],10,0)</f>
        <v>Eletrônicos</v>
      </c>
      <c r="L1792" t="e" cm="1">
        <f t="array" aca="1" ref="L1792" ca="1">IF(Tabela2[[#This Row],[PORTO]]=Tabela2[[#This Row],[DESTINO]],0,erro)</f>
        <v>#NAME?</v>
      </c>
      <c r="N1792">
        <f t="shared" ca="1" si="223"/>
        <v>1000</v>
      </c>
      <c r="O1792">
        <f t="shared" ca="1" si="224"/>
        <v>5</v>
      </c>
      <c r="P1792">
        <f t="shared" ca="1" si="225"/>
        <v>5</v>
      </c>
      <c r="Q1792">
        <f t="shared" ca="1" si="221"/>
        <v>2</v>
      </c>
      <c r="R1792">
        <f t="shared" ca="1" si="222"/>
        <v>6</v>
      </c>
    </row>
    <row r="1793" spans="1:18">
      <c r="A1793">
        <f ca="1">VLOOKUP(O1793,Tabela3[],2,0)</f>
        <v>2009</v>
      </c>
      <c r="B1793" t="str">
        <f ca="1">VLOOKUP(P1793,Tabela3[],4,0)</f>
        <v>NOVEMBRO</v>
      </c>
      <c r="C1793" t="str">
        <f ca="1">VLOOKUP(Q1793,Tabela3[],5,0)</f>
        <v>Reino Unido</v>
      </c>
      <c r="D1793" t="str">
        <f ca="1">VLOOKUP(Q1793,Tabela3[],3,0)</f>
        <v>Unilever</v>
      </c>
      <c r="E1793" t="str">
        <f ca="1">IF(R1793=Q1793, (VLOOKUP(P1793+1,Tabela3[],5,0)),VLOOKUP(R1793,Tabela3[],5,0))</f>
        <v>França</v>
      </c>
      <c r="F1793" s="1">
        <f t="shared" ca="1" si="218"/>
        <v>40096</v>
      </c>
      <c r="G1793" s="1">
        <f t="shared" ca="1" si="219"/>
        <v>40105.374578861905</v>
      </c>
      <c r="H1793">
        <f t="shared" ca="1" si="220"/>
        <v>0</v>
      </c>
      <c r="I1793" t="str">
        <f ca="1">VLOOKUP(Q1793,Tabela3[],9,1)</f>
        <v>HMM Helsinki</v>
      </c>
      <c r="J1793" t="str">
        <f ca="1">VLOOKUP(Q1793,Tabela3[],11,0)</f>
        <v xml:space="preserve">Shampoo </v>
      </c>
      <c r="K1793" t="str">
        <f ca="1">VLOOKUP(Q1793,Tabela3[],10,0)</f>
        <v>Quimico</v>
      </c>
      <c r="L1793" t="e" cm="1">
        <f t="array" aca="1" ref="L1793" ca="1">IF(Tabela2[[#This Row],[PORTO]]=Tabela2[[#This Row],[DESTINO]],0,erro)</f>
        <v>#NAME?</v>
      </c>
      <c r="N1793">
        <f t="shared" ca="1" si="223"/>
        <v>140000</v>
      </c>
      <c r="O1793">
        <f t="shared" ca="1" si="224"/>
        <v>9</v>
      </c>
      <c r="P1793">
        <f t="shared" ca="1" si="225"/>
        <v>10</v>
      </c>
      <c r="Q1793">
        <f t="shared" ca="1" si="221"/>
        <v>24</v>
      </c>
      <c r="R1793">
        <f t="shared" ca="1" si="222"/>
        <v>21</v>
      </c>
    </row>
    <row r="1794" spans="1:18">
      <c r="A1794">
        <f ca="1">VLOOKUP(O1794,Tabela3[],2,0)</f>
        <v>2004</v>
      </c>
      <c r="B1794" t="str">
        <f ca="1">VLOOKUP(P1794,Tabela3[],4,0)</f>
        <v>MARÇO</v>
      </c>
      <c r="C1794" t="str">
        <f ca="1">VLOOKUP(Q1794,Tabela3[],5,0)</f>
        <v>Coréia do Sul</v>
      </c>
      <c r="D1794" t="str">
        <f ca="1">VLOOKUP(Q1794,Tabela3[],3,0)</f>
        <v>Samsung</v>
      </c>
      <c r="E1794" t="str">
        <f ca="1">IF(R1794=Q1794, (VLOOKUP(P1794+1,Tabela3[],5,0)),VLOOKUP(R1794,Tabela3[],5,0))</f>
        <v>China</v>
      </c>
      <c r="F1794" s="1">
        <f t="shared" ref="F1794:F1857" ca="1" si="226">(DATE(A1794,IF(P1794&gt;0,P1794,IF(P1794&gt;12,P1794-1,IF(P1794=0,P1794+1))),RAND()*28))</f>
        <v>38030</v>
      </c>
      <c r="G1794" s="1">
        <f t="shared" ca="1" si="219"/>
        <v>38038.612098689955</v>
      </c>
      <c r="H1794">
        <f t="shared" ca="1" si="220"/>
        <v>0</v>
      </c>
      <c r="I1794" t="str">
        <f ca="1">VLOOKUP(Q1794,Tabela3[],9,1)</f>
        <v>HMM Rotterdam</v>
      </c>
      <c r="J1794" t="str">
        <f ca="1">VLOOKUP(Q1794,Tabela3[],11,0)</f>
        <v>QLED 4k 75"</v>
      </c>
      <c r="K1794" t="str">
        <f ca="1">VLOOKUP(Q1794,Tabela3[],10,0)</f>
        <v>Eletrônicos</v>
      </c>
      <c r="L1794" t="e" cm="1">
        <f t="array" aca="1" ref="L1794" ca="1">IF(Tabela2[[#This Row],[PORTO]]=Tabela2[[#This Row],[DESTINO]],0,erro)</f>
        <v>#NAME?</v>
      </c>
      <c r="N1794">
        <f t="shared" ca="1" si="223"/>
        <v>1000</v>
      </c>
      <c r="O1794">
        <f t="shared" ca="1" si="224"/>
        <v>4</v>
      </c>
      <c r="P1794">
        <f t="shared" ca="1" si="225"/>
        <v>2</v>
      </c>
      <c r="Q1794">
        <f t="shared" ca="1" si="221"/>
        <v>13</v>
      </c>
      <c r="R1794">
        <f t="shared" ca="1" si="222"/>
        <v>1</v>
      </c>
    </row>
    <row r="1795" spans="1:18">
      <c r="A1795">
        <f ca="1">VLOOKUP(O1795,Tabela3[],2,0)</f>
        <v>2007</v>
      </c>
      <c r="B1795" t="str">
        <f ca="1">VLOOKUP(P1795,Tabela3[],4,0)</f>
        <v>JUNHO</v>
      </c>
      <c r="C1795" t="str">
        <f ca="1">VLOOKUP(Q1795,Tabela3[],5,0)</f>
        <v>India</v>
      </c>
      <c r="D1795" t="str">
        <f ca="1">VLOOKUP(Q1795,Tabela3[],3,0)</f>
        <v>Reliance Industries</v>
      </c>
      <c r="E1795" t="str">
        <f ca="1">IF(R1795=Q1795, (VLOOKUP(P1795+1,Tabela3[],5,0)),VLOOKUP(R1795,Tabela3[],5,0))</f>
        <v>Alemanha</v>
      </c>
      <c r="F1795" s="1">
        <f t="shared" ca="1" si="226"/>
        <v>39222</v>
      </c>
      <c r="G1795" s="1">
        <f t="shared" ref="G1795:G1858" ca="1" si="227">F1795+RAND()*10</f>
        <v>39226.861229495829</v>
      </c>
      <c r="H1795">
        <f t="shared" ref="H1795:H1858" ca="1" si="228">INT(RAND()*2)</f>
        <v>1</v>
      </c>
      <c r="I1795" t="str">
        <f ca="1">VLOOKUP(Q1795,Tabela3[],9,1)</f>
        <v>Tanker</v>
      </c>
      <c r="J1795" t="str">
        <f ca="1">VLOOKUP(Q1795,Tabela3[],11,0)</f>
        <v>Polipropileno</v>
      </c>
      <c r="K1795" t="str">
        <f ca="1">VLOOKUP(Q1795,Tabela3[],10,0)</f>
        <v>Petroquimicos</v>
      </c>
      <c r="L1795" t="e" cm="1">
        <f t="array" aca="1" ref="L1795" ca="1">IF(Tabela2[[#This Row],[PORTO]]=Tabela2[[#This Row],[DESTINO]],0,erro)</f>
        <v>#NAME?</v>
      </c>
      <c r="N1795">
        <f t="shared" ca="1" si="223"/>
        <v>0</v>
      </c>
      <c r="O1795">
        <f t="shared" ca="1" si="224"/>
        <v>7</v>
      </c>
      <c r="P1795">
        <f t="shared" ca="1" si="225"/>
        <v>5</v>
      </c>
      <c r="Q1795">
        <f t="shared" ref="Q1795:Q1858" ca="1" si="229">INT(RAND()*35)</f>
        <v>30</v>
      </c>
      <c r="R1795">
        <f t="shared" ref="R1795:R1858" ca="1" si="230">INT(RAND()*25)</f>
        <v>8</v>
      </c>
    </row>
    <row r="1796" spans="1:18">
      <c r="A1796">
        <f ca="1">VLOOKUP(O1796,Tabela3[],2,0)</f>
        <v>2006</v>
      </c>
      <c r="B1796" t="str">
        <f ca="1">VLOOKUP(P1796,Tabela3[],4,0)</f>
        <v>JUNHO</v>
      </c>
      <c r="C1796" t="str">
        <f ca="1">VLOOKUP(Q1796,Tabela3[],5,0)</f>
        <v>China</v>
      </c>
      <c r="D1796" t="str">
        <f ca="1">VLOOKUP(Q1796,Tabela3[],3,0)</f>
        <v>Alibaba Group</v>
      </c>
      <c r="E1796" t="str">
        <f ca="1">IF(R1796=Q1796, (VLOOKUP(P1796+1,Tabela3[],5,0)),VLOOKUP(R1796,Tabela3[],5,0))</f>
        <v>Alemanha</v>
      </c>
      <c r="F1796" s="1">
        <f t="shared" ca="1" si="226"/>
        <v>38838</v>
      </c>
      <c r="G1796" s="1">
        <f t="shared" ca="1" si="227"/>
        <v>38842.007402515177</v>
      </c>
      <c r="H1796">
        <f t="shared" ca="1" si="228"/>
        <v>1</v>
      </c>
      <c r="I1796" t="str">
        <f ca="1">VLOOKUP(Q1796,Tabela3[],9,1)</f>
        <v>HMM St Petersburg</v>
      </c>
      <c r="J1796" t="str">
        <f ca="1">VLOOKUP(Q1796,Tabela3[],11,0)</f>
        <v>Miniescavadeira</v>
      </c>
      <c r="K1796" t="str">
        <f ca="1">VLOOKUP(Q1796,Tabela3[],10,0)</f>
        <v>Maquinário</v>
      </c>
      <c r="L1796" t="e" cm="1">
        <f t="array" aca="1" ref="L1796" ca="1">IF(Tabela2[[#This Row],[PORTO]]=Tabela2[[#This Row],[DESTINO]],0,erro)</f>
        <v>#NAME?</v>
      </c>
      <c r="N1796">
        <f t="shared" ca="1" si="223"/>
        <v>30</v>
      </c>
      <c r="O1796">
        <f t="shared" ca="1" si="224"/>
        <v>6</v>
      </c>
      <c r="P1796">
        <f t="shared" ca="1" si="225"/>
        <v>5</v>
      </c>
      <c r="Q1796">
        <f t="shared" ca="1" si="229"/>
        <v>1</v>
      </c>
      <c r="R1796">
        <f t="shared" ca="1" si="230"/>
        <v>6</v>
      </c>
    </row>
    <row r="1797" spans="1:18">
      <c r="A1797">
        <f ca="1">VLOOKUP(O1797,Tabela3[],2,0)</f>
        <v>2003</v>
      </c>
      <c r="B1797" t="str">
        <f ca="1">VLOOKUP(P1797,Tabela3[],4,0)</f>
        <v>MAIO</v>
      </c>
      <c r="C1797" t="str">
        <f ca="1">VLOOKUP(Q1797,Tabela3[],5,0)</f>
        <v>Coréia do Sul</v>
      </c>
      <c r="D1797" t="str">
        <f ca="1">VLOOKUP(Q1797,Tabela3[],3,0)</f>
        <v>Samsung</v>
      </c>
      <c r="E1797" t="str">
        <f ca="1">IF(R1797=Q1797, (VLOOKUP(P1797+1,Tabela3[],5,0)),VLOOKUP(R1797,Tabela3[],5,0))</f>
        <v>China</v>
      </c>
      <c r="F1797" s="1">
        <f t="shared" ca="1" si="226"/>
        <v>37719</v>
      </c>
      <c r="G1797" s="1">
        <f t="shared" ca="1" si="227"/>
        <v>37724.726792790811</v>
      </c>
      <c r="H1797">
        <f t="shared" ca="1" si="228"/>
        <v>1</v>
      </c>
      <c r="I1797" t="str">
        <f ca="1">VLOOKUP(Q1797,Tabela3[],9,1)</f>
        <v>HMM Rotterdam</v>
      </c>
      <c r="J1797" t="str">
        <f ca="1">VLOOKUP(Q1797,Tabela3[],11,0)</f>
        <v>Neo QLED 8k 75"</v>
      </c>
      <c r="K1797" t="str">
        <f ca="1">VLOOKUP(Q1797,Tabela3[],10,0)</f>
        <v>Eletrônicos</v>
      </c>
      <c r="L1797" t="e" cm="1">
        <f t="array" aca="1" ref="L1797" ca="1">IF(Tabela2[[#This Row],[PORTO]]=Tabela2[[#This Row],[DESTINO]],0,erro)</f>
        <v>#NAME?</v>
      </c>
      <c r="N1797">
        <f t="shared" ref="N1797:N1860" ca="1" si="231">IF(K1797="Geral",INT((RANDBETWEEN(1,5)*1000)),IF(K1797="Eletrônicos",INT((RANDBETWEEN(1,5))*500),IF(K1797="Tecido",INT((RANDBETWEEN(10,50)*1000)),IF(K1797="Carros",INT((RANDBETWEEN(1,5)*100)),IF(K1797="Petróleo",INT((RANDBETWEEN(50,100)*1000)),IF(K1797="Quimico",INT((RANDBETWEEN(10,200)*10000)),IF(K1797="Maquinário",INT((RANDBETWEEN(1,5)*10)),0)))))))</f>
        <v>2000</v>
      </c>
      <c r="O1797">
        <f t="shared" ca="1" si="224"/>
        <v>3</v>
      </c>
      <c r="P1797">
        <f t="shared" ca="1" si="225"/>
        <v>4</v>
      </c>
      <c r="Q1797">
        <f t="shared" ca="1" si="229"/>
        <v>12</v>
      </c>
      <c r="R1797">
        <f t="shared" ca="1" si="230"/>
        <v>2</v>
      </c>
    </row>
    <row r="1798" spans="1:18">
      <c r="A1798">
        <f ca="1">VLOOKUP(O1798,Tabela3[],2,0)</f>
        <v>2001</v>
      </c>
      <c r="B1798" t="str">
        <f ca="1">VLOOKUP(P1798,Tabela3[],4,0)</f>
        <v>AGOSTO</v>
      </c>
      <c r="C1798" t="str">
        <f ca="1">VLOOKUP(Q1798,Tabela3[],5,0)</f>
        <v>Coréia do Sul</v>
      </c>
      <c r="D1798" t="str">
        <f ca="1">VLOOKUP(Q1798,Tabela3[],3,0)</f>
        <v>Samsung</v>
      </c>
      <c r="E1798" t="str">
        <f ca="1">IF(R1798=Q1798, (VLOOKUP(P1798+1,Tabela3[],5,0)),VLOOKUP(R1798,Tabela3[],5,0))</f>
        <v>Itália</v>
      </c>
      <c r="F1798" s="1">
        <f t="shared" ca="1" si="226"/>
        <v>37078</v>
      </c>
      <c r="G1798" s="1">
        <f t="shared" ca="1" si="227"/>
        <v>37086.25278444033</v>
      </c>
      <c r="H1798">
        <f t="shared" ca="1" si="228"/>
        <v>0</v>
      </c>
      <c r="I1798" t="str">
        <f ca="1">VLOOKUP(Q1798,Tabela3[],9,1)</f>
        <v>HMM Rotterdam</v>
      </c>
      <c r="J1798" t="str">
        <f ca="1">VLOOKUP(Q1798,Tabela3[],11,0)</f>
        <v>Neo QLED 8k 75"</v>
      </c>
      <c r="K1798" t="str">
        <f ca="1">VLOOKUP(Q1798,Tabela3[],10,0)</f>
        <v>Eletrônicos</v>
      </c>
      <c r="L1798" t="e" cm="1">
        <f t="array" aca="1" ref="L1798" ca="1">IF(Tabela2[[#This Row],[PORTO]]=Tabela2[[#This Row],[DESTINO]],0,erro)</f>
        <v>#NAME?</v>
      </c>
      <c r="N1798">
        <f t="shared" ca="1" si="231"/>
        <v>1500</v>
      </c>
      <c r="O1798">
        <f t="shared" ca="1" si="224"/>
        <v>1</v>
      </c>
      <c r="P1798">
        <f t="shared" ca="1" si="225"/>
        <v>7</v>
      </c>
      <c r="Q1798">
        <f t="shared" ca="1" si="229"/>
        <v>12</v>
      </c>
      <c r="R1798">
        <f t="shared" ca="1" si="230"/>
        <v>18</v>
      </c>
    </row>
    <row r="1799" spans="1:18">
      <c r="A1799">
        <f ca="1">VLOOKUP(O1799,Tabela3[],2,0)</f>
        <v>2002</v>
      </c>
      <c r="B1799" t="str">
        <f ca="1">VLOOKUP(P1799,Tabela3[],4,0)</f>
        <v>DEZEMBRO</v>
      </c>
      <c r="C1799" t="str">
        <f ca="1">VLOOKUP(Q1799,Tabela3[],5,0)</f>
        <v>Reino Unido</v>
      </c>
      <c r="D1799" t="str">
        <f ca="1">VLOOKUP(Q1799,Tabela3[],3,0)</f>
        <v>Unilever</v>
      </c>
      <c r="E1799" t="str">
        <f ca="1">IF(R1799=Q1799, (VLOOKUP(P1799+1,Tabela3[],5,0)),VLOOKUP(R1799,Tabela3[],5,0))</f>
        <v>Itália</v>
      </c>
      <c r="F1799" s="1">
        <f t="shared" ca="1" si="226"/>
        <v>37561</v>
      </c>
      <c r="G1799" s="1">
        <f t="shared" ca="1" si="227"/>
        <v>37563.123894531593</v>
      </c>
      <c r="H1799">
        <f t="shared" ca="1" si="228"/>
        <v>0</v>
      </c>
      <c r="I1799" t="str">
        <f ca="1">VLOOKUP(Q1799,Tabela3[],9,1)</f>
        <v>HMM Helsinki</v>
      </c>
      <c r="J1799" t="str">
        <f ca="1">VLOOKUP(Q1799,Tabela3[],11,0)</f>
        <v xml:space="preserve">Shampoo </v>
      </c>
      <c r="K1799" t="str">
        <f ca="1">VLOOKUP(Q1799,Tabela3[],10,0)</f>
        <v>Quimico</v>
      </c>
      <c r="L1799" t="e" cm="1">
        <f t="array" aca="1" ref="L1799" ca="1">IF(Tabela2[[#This Row],[PORTO]]=Tabela2[[#This Row],[DESTINO]],0,erro)</f>
        <v>#NAME?</v>
      </c>
      <c r="N1799">
        <f t="shared" ca="1" si="231"/>
        <v>1450000</v>
      </c>
      <c r="O1799">
        <f t="shared" ca="1" si="224"/>
        <v>2</v>
      </c>
      <c r="P1799">
        <f t="shared" ca="1" si="225"/>
        <v>11</v>
      </c>
      <c r="Q1799">
        <f t="shared" ca="1" si="229"/>
        <v>24</v>
      </c>
      <c r="R1799">
        <f t="shared" ca="1" si="230"/>
        <v>18</v>
      </c>
    </row>
    <row r="1800" spans="1:18">
      <c r="A1800">
        <f ca="1">VLOOKUP(O1800,Tabela3[],2,0)</f>
        <v>2001</v>
      </c>
      <c r="B1800" t="str">
        <f ca="1">VLOOKUP(P1800,Tabela3[],4,0)</f>
        <v>NOVEMBRO</v>
      </c>
      <c r="C1800" t="str">
        <f ca="1">VLOOKUP(Q1800,Tabela3[],5,0)</f>
        <v>Brasil</v>
      </c>
      <c r="D1800" t="str">
        <f ca="1">VLOOKUP(Q1800,Tabela3[],3,0)</f>
        <v>VALE</v>
      </c>
      <c r="E1800" t="str">
        <f ca="1">IF(R1800=Q1800, (VLOOKUP(P1800+1,Tabela3[],5,0)),VLOOKUP(R1800,Tabela3[],5,0))</f>
        <v>Holanda</v>
      </c>
      <c r="F1800" s="1">
        <f t="shared" ca="1" si="226"/>
        <v>37181</v>
      </c>
      <c r="G1800" s="1">
        <f t="shared" ca="1" si="227"/>
        <v>37189.353677341387</v>
      </c>
      <c r="H1800">
        <f t="shared" ca="1" si="228"/>
        <v>1</v>
      </c>
      <c r="I1800" t="str">
        <f ca="1">VLOOKUP(Q1800,Tabela3[],9,1)</f>
        <v>Lan Hua Hai</v>
      </c>
      <c r="J1800" t="str">
        <f ca="1">VLOOKUP(Q1800,Tabela3[],11,0)</f>
        <v>Manganês</v>
      </c>
      <c r="K1800" t="str">
        <f ca="1">VLOOKUP(Q1800,Tabela3[],10,0)</f>
        <v>Minério</v>
      </c>
      <c r="L1800" t="e" cm="1">
        <f t="array" aca="1" ref="L1800" ca="1">IF(Tabela2[[#This Row],[PORTO]]=Tabela2[[#This Row],[DESTINO]],0,erro)</f>
        <v>#NAME?</v>
      </c>
      <c r="N1800">
        <f t="shared" ca="1" si="231"/>
        <v>0</v>
      </c>
      <c r="O1800">
        <f t="shared" ca="1" si="224"/>
        <v>1</v>
      </c>
      <c r="P1800">
        <f t="shared" ca="1" si="225"/>
        <v>10</v>
      </c>
      <c r="Q1800">
        <f t="shared" ca="1" si="229"/>
        <v>29</v>
      </c>
      <c r="R1800">
        <f t="shared" ca="1" si="230"/>
        <v>16</v>
      </c>
    </row>
    <row r="1801" spans="1:18">
      <c r="A1801">
        <f ca="1">VLOOKUP(O1801,Tabela3[],2,0)</f>
        <v>2006</v>
      </c>
      <c r="B1801" t="str">
        <f ca="1">VLOOKUP(P1801,Tabela3[],4,0)</f>
        <v>MAIO</v>
      </c>
      <c r="C1801" t="str">
        <f ca="1">VLOOKUP(Q1801,Tabela3[],5,0)</f>
        <v>Alemanha</v>
      </c>
      <c r="D1801" t="str">
        <f ca="1">VLOOKUP(Q1801,Tabela3[],3,0)</f>
        <v>Volkswagen</v>
      </c>
      <c r="E1801" t="str">
        <f ca="1">IF(R1801=Q1801, (VLOOKUP(P1801+1,Tabela3[],5,0)),VLOOKUP(R1801,Tabela3[],5,0))</f>
        <v>Japão</v>
      </c>
      <c r="F1801" s="1">
        <f t="shared" ca="1" si="226"/>
        <v>38809</v>
      </c>
      <c r="G1801" s="1">
        <f t="shared" ca="1" si="227"/>
        <v>38816.333204038594</v>
      </c>
      <c r="H1801">
        <f t="shared" ca="1" si="228"/>
        <v>1</v>
      </c>
      <c r="I1801" t="str">
        <f ca="1">VLOOKUP(Q1801,Tabela3[],9,1)</f>
        <v>Warehouse Carriers </v>
      </c>
      <c r="J1801" t="str">
        <f ca="1">VLOOKUP(Q1801,Tabela3[],11,0)</f>
        <v>GLI 350 TSI (Jetta)</v>
      </c>
      <c r="K1801" t="str">
        <f ca="1">VLOOKUP(Q1801,Tabela3[],10,0)</f>
        <v>Carros</v>
      </c>
      <c r="L1801" t="e" cm="1">
        <f t="array" aca="1" ref="L1801" ca="1">IF(Tabela2[[#This Row],[PORTO]]=Tabela2[[#This Row],[DESTINO]],0,erro)</f>
        <v>#NAME?</v>
      </c>
      <c r="N1801">
        <f t="shared" ca="1" si="231"/>
        <v>200</v>
      </c>
      <c r="O1801">
        <f t="shared" ca="1" si="224"/>
        <v>6</v>
      </c>
      <c r="P1801">
        <f t="shared" ca="1" si="225"/>
        <v>4</v>
      </c>
      <c r="Q1801">
        <f t="shared" ca="1" si="229"/>
        <v>8</v>
      </c>
      <c r="R1801">
        <f t="shared" ca="1" si="230"/>
        <v>11</v>
      </c>
    </row>
    <row r="1802" spans="1:18">
      <c r="A1802">
        <f ca="1">VLOOKUP(O1802,Tabela3[],2,0)</f>
        <v>2005</v>
      </c>
      <c r="B1802" t="str">
        <f ca="1">VLOOKUP(P1802,Tabela3[],4,0)</f>
        <v>AGOSTO</v>
      </c>
      <c r="C1802" t="str">
        <f ca="1">VLOOKUP(Q1802,Tabela3[],5,0)</f>
        <v>Alemanha</v>
      </c>
      <c r="D1802" t="str">
        <f ca="1">VLOOKUP(Q1802,Tabela3[],3,0)</f>
        <v>Volkswagen</v>
      </c>
      <c r="E1802" t="str">
        <f ca="1">IF(R1802=Q1802, (VLOOKUP(P1802+1,Tabela3[],5,0)),VLOOKUP(R1802,Tabela3[],5,0))</f>
        <v>Alemanha</v>
      </c>
      <c r="F1802" s="1">
        <f t="shared" ca="1" si="226"/>
        <v>38537</v>
      </c>
      <c r="G1802" s="1">
        <f t="shared" ca="1" si="227"/>
        <v>38539.06894948714</v>
      </c>
      <c r="H1802">
        <f t="shared" ca="1" si="228"/>
        <v>1</v>
      </c>
      <c r="I1802" t="str">
        <f ca="1">VLOOKUP(Q1802,Tabela3[],9,1)</f>
        <v>Warehouse Carriers </v>
      </c>
      <c r="J1802" t="str">
        <f ca="1">VLOOKUP(Q1802,Tabela3[],11,0)</f>
        <v>GLI 350 TSI (Jetta)</v>
      </c>
      <c r="K1802" t="str">
        <f ca="1">VLOOKUP(Q1802,Tabela3[],10,0)</f>
        <v>Carros</v>
      </c>
      <c r="L1802" cm="1">
        <f t="array" aca="1" ref="L1802" ca="1">IF(Tabela2[[#This Row],[PORTO]]=Tabela2[[#This Row],[DESTINO]],0,erro)</f>
        <v>0</v>
      </c>
      <c r="N1802">
        <f t="shared" ca="1" si="231"/>
        <v>100</v>
      </c>
      <c r="O1802">
        <f t="shared" ca="1" si="224"/>
        <v>5</v>
      </c>
      <c r="P1802">
        <f t="shared" ca="1" si="225"/>
        <v>7</v>
      </c>
      <c r="Q1802">
        <f t="shared" ca="1" si="229"/>
        <v>8</v>
      </c>
      <c r="R1802">
        <f t="shared" ca="1" si="230"/>
        <v>8</v>
      </c>
    </row>
    <row r="1803" spans="1:18">
      <c r="A1803">
        <f ca="1">VLOOKUP(O1803,Tabela3[],2,0)</f>
        <v>2007</v>
      </c>
      <c r="B1803" t="str">
        <f ca="1">VLOOKUP(P1803,Tabela3[],4,0)</f>
        <v>JULHO</v>
      </c>
      <c r="C1803" t="str">
        <f ca="1">VLOOKUP(Q1803,Tabela3[],5,0)</f>
        <v>Alemanha</v>
      </c>
      <c r="D1803" t="str">
        <f ca="1">VLOOKUP(Q1803,Tabela3[],3,0)</f>
        <v>Volkswagen</v>
      </c>
      <c r="E1803" t="str">
        <f ca="1">IF(R1803=Q1803, (VLOOKUP(P1803+1,Tabela3[],5,0)),VLOOKUP(R1803,Tabela3[],5,0))</f>
        <v>Estados Unidos</v>
      </c>
      <c r="F1803" s="1">
        <f t="shared" ca="1" si="226"/>
        <v>39242</v>
      </c>
      <c r="G1803" s="1">
        <f t="shared" ca="1" si="227"/>
        <v>39243.746119251584</v>
      </c>
      <c r="H1803">
        <f t="shared" ca="1" si="228"/>
        <v>0</v>
      </c>
      <c r="I1803" t="str">
        <f ca="1">VLOOKUP(Q1803,Tabela3[],9,1)</f>
        <v>Warehouse Carriers </v>
      </c>
      <c r="J1803" t="str">
        <f ca="1">VLOOKUP(Q1803,Tabela3[],11,0)</f>
        <v>GLI 350 TSI (Jetta)</v>
      </c>
      <c r="K1803" t="str">
        <f ca="1">VLOOKUP(Q1803,Tabela3[],10,0)</f>
        <v>Carros</v>
      </c>
      <c r="L1803" t="e" cm="1">
        <f t="array" aca="1" ref="L1803" ca="1">IF(Tabela2[[#This Row],[PORTO]]=Tabela2[[#This Row],[DESTINO]],0,erro)</f>
        <v>#NAME?</v>
      </c>
      <c r="N1803">
        <f t="shared" ca="1" si="231"/>
        <v>300</v>
      </c>
      <c r="O1803">
        <f t="shared" ca="1" si="224"/>
        <v>7</v>
      </c>
      <c r="P1803">
        <f t="shared" ca="1" si="225"/>
        <v>6</v>
      </c>
      <c r="Q1803">
        <f t="shared" ca="1" si="229"/>
        <v>8</v>
      </c>
      <c r="R1803">
        <f t="shared" ca="1" si="230"/>
        <v>5</v>
      </c>
    </row>
    <row r="1804" spans="1:18">
      <c r="A1804">
        <f ca="1">VLOOKUP(O1804,Tabela3[],2,0)</f>
        <v>2000</v>
      </c>
      <c r="B1804" t="str">
        <f ca="1">VLOOKUP(P1804,Tabela3[],4,0)</f>
        <v>SETEMBRO</v>
      </c>
      <c r="C1804" t="str">
        <f ca="1">VLOOKUP(Q1804,Tabela3[],5,0)</f>
        <v>Estados Unidos</v>
      </c>
      <c r="D1804" t="str">
        <f ca="1">VLOOKUP(Q1804,Tabela3[],3,0)</f>
        <v>Amazon</v>
      </c>
      <c r="E1804" t="str">
        <f ca="1">IF(R1804=Q1804, (VLOOKUP(P1804+1,Tabela3[],5,0)),VLOOKUP(R1804,Tabela3[],5,0))</f>
        <v>França</v>
      </c>
      <c r="F1804" s="1">
        <f t="shared" ca="1" si="226"/>
        <v>36751</v>
      </c>
      <c r="G1804" s="1">
        <f t="shared" ca="1" si="227"/>
        <v>36753.780352331261</v>
      </c>
      <c r="H1804">
        <f t="shared" ca="1" si="228"/>
        <v>0</v>
      </c>
      <c r="I1804" t="str">
        <f ca="1">VLOOKUP(Q1804,Tabela3[],9,1)</f>
        <v>HMM Algeciras</v>
      </c>
      <c r="J1804" t="str">
        <f ca="1">VLOOKUP(Q1804,Tabela3[],11,0)</f>
        <v>Escrivaninha Trevalla</v>
      </c>
      <c r="K1804" t="str">
        <f ca="1">VLOOKUP(Q1804,Tabela3[],10,0)</f>
        <v>Geral</v>
      </c>
      <c r="L1804" t="e" cm="1">
        <f t="array" aca="1" ref="L1804" ca="1">IF(Tabela2[[#This Row],[PORTO]]=Tabela2[[#This Row],[DESTINO]],0,erro)</f>
        <v>#NAME?</v>
      </c>
      <c r="N1804">
        <f t="shared" ca="1" si="231"/>
        <v>2000</v>
      </c>
      <c r="O1804">
        <f t="shared" ca="1" si="224"/>
        <v>0</v>
      </c>
      <c r="P1804">
        <f t="shared" ca="1" si="225"/>
        <v>8</v>
      </c>
      <c r="Q1804">
        <f t="shared" ca="1" si="229"/>
        <v>3</v>
      </c>
      <c r="R1804">
        <f t="shared" ca="1" si="230"/>
        <v>23</v>
      </c>
    </row>
    <row r="1805" spans="1:18">
      <c r="A1805">
        <f ca="1">VLOOKUP(O1805,Tabela3[],2,0)</f>
        <v>2003</v>
      </c>
      <c r="B1805" t="str">
        <f ca="1">VLOOKUP(P1805,Tabela3[],4,0)</f>
        <v>JULHO</v>
      </c>
      <c r="C1805" t="str">
        <f ca="1">VLOOKUP(Q1805,Tabela3[],5,0)</f>
        <v>Estados Unidos</v>
      </c>
      <c r="D1805" t="str">
        <f ca="1">VLOOKUP(Q1805,Tabela3[],3,0)</f>
        <v>Amazon</v>
      </c>
      <c r="E1805" t="str">
        <f ca="1">IF(R1805=Q1805, (VLOOKUP(P1805+1,Tabela3[],5,0)),VLOOKUP(R1805,Tabela3[],5,0))</f>
        <v>Itália</v>
      </c>
      <c r="F1805" s="1">
        <f t="shared" ca="1" si="226"/>
        <v>37785</v>
      </c>
      <c r="G1805" s="1">
        <f t="shared" ca="1" si="227"/>
        <v>37786.085118608426</v>
      </c>
      <c r="H1805">
        <f t="shared" ca="1" si="228"/>
        <v>1</v>
      </c>
      <c r="I1805" t="str">
        <f ca="1">VLOOKUP(Q1805,Tabela3[],9,1)</f>
        <v>HMM Algeciras</v>
      </c>
      <c r="J1805" t="str">
        <f ca="1">VLOOKUP(Q1805,Tabela3[],11,0)</f>
        <v>Colchão Baby Light D18</v>
      </c>
      <c r="K1805" t="str">
        <f ca="1">VLOOKUP(Q1805,Tabela3[],10,0)</f>
        <v>Geral</v>
      </c>
      <c r="L1805" t="e" cm="1">
        <f t="array" aca="1" ref="L1805" ca="1">IF(Tabela2[[#This Row],[PORTO]]=Tabela2[[#This Row],[DESTINO]],0,erro)</f>
        <v>#NAME?</v>
      </c>
      <c r="N1805">
        <f t="shared" ca="1" si="231"/>
        <v>1000</v>
      </c>
      <c r="O1805">
        <f t="shared" ca="1" si="224"/>
        <v>3</v>
      </c>
      <c r="P1805">
        <f t="shared" ca="1" si="225"/>
        <v>6</v>
      </c>
      <c r="Q1805">
        <f t="shared" ca="1" si="229"/>
        <v>4</v>
      </c>
      <c r="R1805">
        <f t="shared" ca="1" si="230"/>
        <v>18</v>
      </c>
    </row>
    <row r="1806" spans="1:18">
      <c r="A1806">
        <f ca="1">VLOOKUP(O1806,Tabela3[],2,0)</f>
        <v>2001</v>
      </c>
      <c r="B1806" t="str">
        <f ca="1">VLOOKUP(P1806,Tabela3[],4,0)</f>
        <v>AGOSTO</v>
      </c>
      <c r="C1806" t="str">
        <f ca="1">VLOOKUP(Q1806,Tabela3[],5,0)</f>
        <v>Brasil</v>
      </c>
      <c r="D1806" t="str">
        <f ca="1">VLOOKUP(Q1806,Tabela3[],3,0)</f>
        <v>VALE</v>
      </c>
      <c r="E1806" t="str">
        <f ca="1">IF(R1806=Q1806, (VLOOKUP(P1806+1,Tabela3[],5,0)),VLOOKUP(R1806,Tabela3[],5,0))</f>
        <v>China</v>
      </c>
      <c r="F1806" s="1">
        <f t="shared" ca="1" si="226"/>
        <v>37075</v>
      </c>
      <c r="G1806" s="1">
        <f t="shared" ca="1" si="227"/>
        <v>37079.096178636624</v>
      </c>
      <c r="H1806">
        <f t="shared" ca="1" si="228"/>
        <v>1</v>
      </c>
      <c r="I1806" t="str">
        <f ca="1">VLOOKUP(Q1806,Tabela3[],9,1)</f>
        <v>Lan Hua Hai</v>
      </c>
      <c r="J1806" t="str">
        <f ca="1">VLOOKUP(Q1806,Tabela3[],11,0)</f>
        <v>Bauxita</v>
      </c>
      <c r="K1806" t="str">
        <f ca="1">VLOOKUP(Q1806,Tabela3[],10,0)</f>
        <v>Minério</v>
      </c>
      <c r="L1806" t="e" cm="1">
        <f t="array" aca="1" ref="L1806" ca="1">IF(Tabela2[[#This Row],[PORTO]]=Tabela2[[#This Row],[DESTINO]],0,erro)</f>
        <v>#NAME?</v>
      </c>
      <c r="N1806">
        <f t="shared" ca="1" si="231"/>
        <v>0</v>
      </c>
      <c r="O1806">
        <f t="shared" ca="1" si="224"/>
        <v>1</v>
      </c>
      <c r="P1806">
        <f t="shared" ca="1" si="225"/>
        <v>7</v>
      </c>
      <c r="Q1806">
        <f t="shared" ca="1" si="229"/>
        <v>28</v>
      </c>
      <c r="R1806">
        <f t="shared" ca="1" si="230"/>
        <v>2</v>
      </c>
    </row>
    <row r="1807" spans="1:18">
      <c r="A1807">
        <f ca="1">VLOOKUP(O1807,Tabela3[],2,0)</f>
        <v>2007</v>
      </c>
      <c r="B1807" t="str">
        <f ca="1">VLOOKUP(P1807,Tabela3[],4,0)</f>
        <v>SETEMBRO</v>
      </c>
      <c r="C1807" t="str">
        <f ca="1">VLOOKUP(Q1807,Tabela3[],5,0)</f>
        <v>Japão</v>
      </c>
      <c r="D1807" t="str">
        <f ca="1">VLOOKUP(Q1807,Tabela3[],3,0)</f>
        <v>Toyota</v>
      </c>
      <c r="E1807" t="str">
        <f ca="1">IF(R1807=Q1807, (VLOOKUP(P1807+1,Tabela3[],5,0)),VLOOKUP(R1807,Tabela3[],5,0))</f>
        <v>Reino Unido</v>
      </c>
      <c r="F1807" s="1">
        <f t="shared" ca="1" si="226"/>
        <v>39306</v>
      </c>
      <c r="G1807" s="1">
        <f t="shared" ca="1" si="227"/>
        <v>39311.226346949072</v>
      </c>
      <c r="H1807">
        <f t="shared" ca="1" si="228"/>
        <v>0</v>
      </c>
      <c r="I1807" t="str">
        <f ca="1">VLOOKUP(Q1807,Tabela3[],9,1)</f>
        <v>Trailer Carriers</v>
      </c>
      <c r="J1807" t="str">
        <f ca="1">VLOOKUP(Q1807,Tabela3[],11,0)</f>
        <v>HILUX CABINE DUPLA STD POWER PACK</v>
      </c>
      <c r="K1807" t="str">
        <f ca="1">VLOOKUP(Q1807,Tabela3[],10,0)</f>
        <v>Carros</v>
      </c>
      <c r="L1807" t="e" cm="1">
        <f t="array" aca="1" ref="L1807" ca="1">IF(Tabela2[[#This Row],[PORTO]]=Tabela2[[#This Row],[DESTINO]],0,erro)</f>
        <v>#NAME?</v>
      </c>
      <c r="N1807">
        <f t="shared" ca="1" si="231"/>
        <v>100</v>
      </c>
      <c r="O1807">
        <f t="shared" ca="1" si="224"/>
        <v>7</v>
      </c>
      <c r="P1807">
        <f t="shared" ca="1" si="225"/>
        <v>8</v>
      </c>
      <c r="Q1807">
        <f t="shared" ca="1" si="229"/>
        <v>9</v>
      </c>
      <c r="R1807">
        <f t="shared" ca="1" si="230"/>
        <v>24</v>
      </c>
    </row>
    <row r="1808" spans="1:18">
      <c r="A1808">
        <f ca="1">VLOOKUP(O1808,Tabela3[],2,0)</f>
        <v>2007</v>
      </c>
      <c r="B1808" t="str">
        <f ca="1">VLOOKUP(P1808,Tabela3[],4,0)</f>
        <v>DEZEMBRO</v>
      </c>
      <c r="C1808" t="str">
        <f ca="1">VLOOKUP(Q1808,Tabela3[],5,0)</f>
        <v>Reino Unido</v>
      </c>
      <c r="D1808" t="str">
        <f ca="1">VLOOKUP(Q1808,Tabela3[],3,0)</f>
        <v>Unilever</v>
      </c>
      <c r="E1808" t="str">
        <f ca="1">IF(R1808=Q1808, (VLOOKUP(P1808+1,Tabela3[],5,0)),VLOOKUP(R1808,Tabela3[],5,0))</f>
        <v>Coréia do Sul</v>
      </c>
      <c r="F1808" s="1">
        <f t="shared" ca="1" si="226"/>
        <v>39388</v>
      </c>
      <c r="G1808" s="1">
        <f t="shared" ca="1" si="227"/>
        <v>39388.858470239109</v>
      </c>
      <c r="H1808">
        <f t="shared" ca="1" si="228"/>
        <v>0</v>
      </c>
      <c r="I1808" t="str">
        <f ca="1">VLOOKUP(Q1808,Tabela3[],9,1)</f>
        <v>HMM Helsinki</v>
      </c>
      <c r="J1808" t="str">
        <f ca="1">VLOOKUP(Q1808,Tabela3[],11,0)</f>
        <v xml:space="preserve">Shampoo </v>
      </c>
      <c r="K1808" t="str">
        <f ca="1">VLOOKUP(Q1808,Tabela3[],10,0)</f>
        <v>Quimico</v>
      </c>
      <c r="L1808" t="e" cm="1">
        <f t="array" aca="1" ref="L1808" ca="1">IF(Tabela2[[#This Row],[PORTO]]=Tabela2[[#This Row],[DESTINO]],0,erro)</f>
        <v>#NAME?</v>
      </c>
      <c r="N1808">
        <f t="shared" ca="1" si="231"/>
        <v>750000</v>
      </c>
      <c r="O1808">
        <f t="shared" ca="1" si="224"/>
        <v>7</v>
      </c>
      <c r="P1808">
        <f t="shared" ca="1" si="225"/>
        <v>11</v>
      </c>
      <c r="Q1808">
        <f t="shared" ca="1" si="229"/>
        <v>24</v>
      </c>
      <c r="R1808">
        <f t="shared" ca="1" si="230"/>
        <v>12</v>
      </c>
    </row>
    <row r="1809" spans="1:18">
      <c r="A1809">
        <f ca="1">VLOOKUP(O1809,Tabela3[],2,0)</f>
        <v>2004</v>
      </c>
      <c r="B1809" t="str">
        <f ca="1">VLOOKUP(P1809,Tabela3[],4,0)</f>
        <v>OUTUBRO</v>
      </c>
      <c r="C1809" t="str">
        <f ca="1">VLOOKUP(Q1809,Tabela3[],5,0)</f>
        <v>Holanda</v>
      </c>
      <c r="D1809" t="str">
        <f ca="1">VLOOKUP(Q1809,Tabela3[],3,0)</f>
        <v>Shell</v>
      </c>
      <c r="E1809" t="str">
        <f ca="1">IF(R1809=Q1809, (VLOOKUP(P1809+1,Tabela3[],5,0)),VLOOKUP(R1809,Tabela3[],5,0))</f>
        <v>França</v>
      </c>
      <c r="F1809" s="1">
        <f t="shared" ca="1" si="226"/>
        <v>38248</v>
      </c>
      <c r="G1809" s="1">
        <f t="shared" ca="1" si="227"/>
        <v>38251.238360016643</v>
      </c>
      <c r="H1809">
        <f t="shared" ca="1" si="228"/>
        <v>0</v>
      </c>
      <c r="I1809" t="str">
        <f ca="1">VLOOKUP(Q1809,Tabela3[],9,1)</f>
        <v>AbQaiq</v>
      </c>
      <c r="J1809" t="str">
        <f ca="1">VLOOKUP(Q1809,Tabela3[],11,0)</f>
        <v>Diesel</v>
      </c>
      <c r="K1809" t="str">
        <f ca="1">VLOOKUP(Q1809,Tabela3[],10,0)</f>
        <v>Petróleo</v>
      </c>
      <c r="L1809" t="e" cm="1">
        <f t="array" aca="1" ref="L1809" ca="1">IF(Tabela2[[#This Row],[PORTO]]=Tabela2[[#This Row],[DESTINO]],0,erro)</f>
        <v>#NAME?</v>
      </c>
      <c r="N1809">
        <f t="shared" ca="1" si="231"/>
        <v>100000</v>
      </c>
      <c r="O1809">
        <f t="shared" ca="1" si="224"/>
        <v>4</v>
      </c>
      <c r="P1809">
        <f t="shared" ca="1" si="225"/>
        <v>9</v>
      </c>
      <c r="Q1809">
        <f t="shared" ca="1" si="229"/>
        <v>15</v>
      </c>
      <c r="R1809">
        <f t="shared" ca="1" si="230"/>
        <v>23</v>
      </c>
    </row>
    <row r="1810" spans="1:18">
      <c r="A1810">
        <f ca="1">VLOOKUP(O1810,Tabela3[],2,0)</f>
        <v>2008</v>
      </c>
      <c r="B1810" t="str">
        <f ca="1">VLOOKUP(P1810,Tabela3[],4,0)</f>
        <v>JANEIRO</v>
      </c>
      <c r="C1810" t="str">
        <f ca="1">VLOOKUP(Q1810,Tabela3[],5,0)</f>
        <v>Alemanha</v>
      </c>
      <c r="D1810" t="str">
        <f ca="1">VLOOKUP(Q1810,Tabela3[],3,0)</f>
        <v>Volkswagen</v>
      </c>
      <c r="E1810" t="str">
        <f ca="1">IF(R1810=Q1810, (VLOOKUP(P1810+1,Tabela3[],5,0)),VLOOKUP(R1810,Tabela3[],5,0))</f>
        <v>Itália</v>
      </c>
      <c r="F1810" s="1">
        <f t="shared" ca="1" si="226"/>
        <v>39809</v>
      </c>
      <c r="G1810" s="1">
        <f t="shared" ca="1" si="227"/>
        <v>39818.527508468811</v>
      </c>
      <c r="H1810">
        <f t="shared" ca="1" si="228"/>
        <v>1</v>
      </c>
      <c r="I1810" t="str">
        <f ca="1">VLOOKUP(Q1810,Tabela3[],9,1)</f>
        <v>Warehouse Carriers </v>
      </c>
      <c r="J1810" t="str">
        <f ca="1">VLOOKUP(Q1810,Tabela3[],11,0)</f>
        <v>Cross CD (Saveiro)</v>
      </c>
      <c r="K1810" t="str">
        <f ca="1">VLOOKUP(Q1810,Tabela3[],10,0)</f>
        <v>Carros</v>
      </c>
      <c r="L1810" t="e" cm="1">
        <f t="array" aca="1" ref="L1810" ca="1">IF(Tabela2[[#This Row],[PORTO]]=Tabela2[[#This Row],[DESTINO]],0,erro)</f>
        <v>#NAME?</v>
      </c>
      <c r="N1810">
        <f t="shared" ca="1" si="231"/>
        <v>100</v>
      </c>
      <c r="O1810">
        <f t="shared" ca="1" si="224"/>
        <v>8</v>
      </c>
      <c r="P1810">
        <f t="shared" ca="1" si="225"/>
        <v>12</v>
      </c>
      <c r="Q1810">
        <f t="shared" ca="1" si="229"/>
        <v>6</v>
      </c>
      <c r="R1810">
        <f t="shared" ca="1" si="230"/>
        <v>19</v>
      </c>
    </row>
    <row r="1811" spans="1:18">
      <c r="A1811">
        <f ca="1">VLOOKUP(O1811,Tabela3[],2,0)</f>
        <v>2008</v>
      </c>
      <c r="B1811" t="str">
        <f ca="1">VLOOKUP(P1811,Tabela3[],4,0)</f>
        <v>JANEIRO</v>
      </c>
      <c r="C1811" t="str">
        <f ca="1">VLOOKUP(Q1811,Tabela3[],5,0)</f>
        <v>China</v>
      </c>
      <c r="D1811" t="str">
        <f ca="1">VLOOKUP(Q1811,Tabela3[],3,0)</f>
        <v>Alibaba Group</v>
      </c>
      <c r="E1811" t="str">
        <f ca="1">IF(R1811=Q1811, (VLOOKUP(P1811+1,Tabela3[],5,0)),VLOOKUP(R1811,Tabela3[],5,0))</f>
        <v>Reino Unido</v>
      </c>
      <c r="F1811" s="1">
        <f t="shared" ca="1" si="226"/>
        <v>39809</v>
      </c>
      <c r="G1811" s="1">
        <f t="shared" ca="1" si="227"/>
        <v>39817.89059291195</v>
      </c>
      <c r="H1811">
        <f t="shared" ca="1" si="228"/>
        <v>0</v>
      </c>
      <c r="I1811" t="str">
        <f ca="1">VLOOKUP(Q1811,Tabela3[],9,1)</f>
        <v>HMM St Petersburg</v>
      </c>
      <c r="J1811" t="str">
        <f ca="1">VLOOKUP(Q1811,Tabela3[],11,0)</f>
        <v>Serração Portatil</v>
      </c>
      <c r="K1811" t="str">
        <f ca="1">VLOOKUP(Q1811,Tabela3[],10,0)</f>
        <v>Maquinário</v>
      </c>
      <c r="L1811" t="e" cm="1">
        <f t="array" aca="1" ref="L1811" ca="1">IF(Tabela2[[#This Row],[PORTO]]=Tabela2[[#This Row],[DESTINO]],0,erro)</f>
        <v>#NAME?</v>
      </c>
      <c r="N1811">
        <f t="shared" ca="1" si="231"/>
        <v>50</v>
      </c>
      <c r="O1811">
        <f t="shared" ref="O1811:O1874" ca="1" si="232">INT(RAND()*10)</f>
        <v>8</v>
      </c>
      <c r="P1811">
        <f t="shared" ref="P1811:P1874" ca="1" si="233">INT(RAND()*13)</f>
        <v>12</v>
      </c>
      <c r="Q1811">
        <f t="shared" ca="1" si="229"/>
        <v>0</v>
      </c>
      <c r="R1811">
        <f t="shared" ca="1" si="230"/>
        <v>24</v>
      </c>
    </row>
    <row r="1812" spans="1:18">
      <c r="A1812">
        <f ca="1">VLOOKUP(O1812,Tabela3[],2,0)</f>
        <v>2001</v>
      </c>
      <c r="B1812" t="str">
        <f ca="1">VLOOKUP(P1812,Tabela3[],4,0)</f>
        <v>OUTUBRO</v>
      </c>
      <c r="C1812" t="str">
        <f ca="1">VLOOKUP(Q1812,Tabela3[],5,0)</f>
        <v>França</v>
      </c>
      <c r="D1812" t="str">
        <f ca="1">VLOOKUP(Q1812,Tabela3[],3,0)</f>
        <v> LVMH</v>
      </c>
      <c r="E1812" t="str">
        <f ca="1">IF(R1812=Q1812, (VLOOKUP(P1812+1,Tabela3[],5,0)),VLOOKUP(R1812,Tabela3[],5,0))</f>
        <v>Coréia do Sul</v>
      </c>
      <c r="F1812" s="1">
        <f t="shared" ca="1" si="226"/>
        <v>37141</v>
      </c>
      <c r="G1812" s="1">
        <f t="shared" ca="1" si="227"/>
        <v>37149.434280295165</v>
      </c>
      <c r="H1812">
        <f t="shared" ca="1" si="228"/>
        <v>1</v>
      </c>
      <c r="I1812" t="str">
        <f ca="1">VLOOKUP(Q1812,Tabela3[],9,1)</f>
        <v>Emma Maersk</v>
      </c>
      <c r="J1812" t="str">
        <f ca="1">VLOOKUP(Q1812,Tabela3[],11,0)</f>
        <v>Guerlain</v>
      </c>
      <c r="K1812" t="str">
        <f ca="1">VLOOKUP(Q1812,Tabela3[],10,0)</f>
        <v>Tecido</v>
      </c>
      <c r="L1812" t="e" cm="1">
        <f t="array" aca="1" ref="L1812" ca="1">IF(Tabela2[[#This Row],[PORTO]]=Tabela2[[#This Row],[DESTINO]],0,erro)</f>
        <v>#NAME?</v>
      </c>
      <c r="N1812">
        <f t="shared" ca="1" si="231"/>
        <v>39000</v>
      </c>
      <c r="O1812">
        <f t="shared" ca="1" si="232"/>
        <v>1</v>
      </c>
      <c r="P1812">
        <f t="shared" ca="1" si="233"/>
        <v>9</v>
      </c>
      <c r="Q1812">
        <f t="shared" ca="1" si="229"/>
        <v>23</v>
      </c>
      <c r="R1812">
        <f t="shared" ca="1" si="230"/>
        <v>13</v>
      </c>
    </row>
    <row r="1813" spans="1:18">
      <c r="A1813">
        <f ca="1">VLOOKUP(O1813,Tabela3[],2,0)</f>
        <v>2008</v>
      </c>
      <c r="B1813" t="str">
        <f ca="1">VLOOKUP(P1813,Tabela3[],4,0)</f>
        <v>JULHO</v>
      </c>
      <c r="C1813" t="str">
        <f ca="1">VLOOKUP(Q1813,Tabela3[],5,0)</f>
        <v>Estados Unidos</v>
      </c>
      <c r="D1813" t="str">
        <f ca="1">VLOOKUP(Q1813,Tabela3[],3,0)</f>
        <v>Amazon</v>
      </c>
      <c r="E1813" t="str">
        <f ca="1">IF(R1813=Q1813, (VLOOKUP(P1813+1,Tabela3[],5,0)),VLOOKUP(R1813,Tabela3[],5,0))</f>
        <v>China</v>
      </c>
      <c r="F1813" s="1">
        <f t="shared" ca="1" si="226"/>
        <v>39609</v>
      </c>
      <c r="G1813" s="1">
        <f t="shared" ca="1" si="227"/>
        <v>39617.609632270229</v>
      </c>
      <c r="H1813">
        <f t="shared" ca="1" si="228"/>
        <v>1</v>
      </c>
      <c r="I1813" t="str">
        <f ca="1">VLOOKUP(Q1813,Tabela3[],9,1)</f>
        <v>HMM Algeciras</v>
      </c>
      <c r="J1813" t="str">
        <f ca="1">VLOOKUP(Q1813,Tabela3[],11,0)</f>
        <v>Travesseiro Toque de Pluma</v>
      </c>
      <c r="K1813" t="str">
        <f ca="1">VLOOKUP(Q1813,Tabela3[],10,0)</f>
        <v>Geral</v>
      </c>
      <c r="L1813" t="e" cm="1">
        <f t="array" aca="1" ref="L1813" ca="1">IF(Tabela2[[#This Row],[PORTO]]=Tabela2[[#This Row],[DESTINO]],0,erro)</f>
        <v>#NAME?</v>
      </c>
      <c r="N1813">
        <f t="shared" ca="1" si="231"/>
        <v>5000</v>
      </c>
      <c r="O1813">
        <f t="shared" ca="1" si="232"/>
        <v>8</v>
      </c>
      <c r="P1813">
        <f t="shared" ca="1" si="233"/>
        <v>6</v>
      </c>
      <c r="Q1813">
        <f t="shared" ca="1" si="229"/>
        <v>5</v>
      </c>
      <c r="R1813">
        <f t="shared" ca="1" si="230"/>
        <v>2</v>
      </c>
    </row>
    <row r="1814" spans="1:18">
      <c r="A1814">
        <f ca="1">VLOOKUP(O1814,Tabela3[],2,0)</f>
        <v>2006</v>
      </c>
      <c r="B1814" t="str">
        <f ca="1">VLOOKUP(P1814,Tabela3[],4,0)</f>
        <v>SETEMBRO</v>
      </c>
      <c r="C1814" t="str">
        <f ca="1">VLOOKUP(Q1814,Tabela3[],5,0)</f>
        <v>Holanda</v>
      </c>
      <c r="D1814" t="str">
        <f ca="1">VLOOKUP(Q1814,Tabela3[],3,0)</f>
        <v>Shell</v>
      </c>
      <c r="E1814" t="str">
        <f ca="1">IF(R1814=Q1814, (VLOOKUP(P1814+1,Tabela3[],5,0)),VLOOKUP(R1814,Tabela3[],5,0))</f>
        <v>China</v>
      </c>
      <c r="F1814" s="1">
        <f t="shared" ca="1" si="226"/>
        <v>38939</v>
      </c>
      <c r="G1814" s="1">
        <f t="shared" ca="1" si="227"/>
        <v>38942.362861150395</v>
      </c>
      <c r="H1814">
        <f t="shared" ca="1" si="228"/>
        <v>0</v>
      </c>
      <c r="I1814" t="str">
        <f ca="1">VLOOKUP(Q1814,Tabela3[],9,1)</f>
        <v>AbQaiq</v>
      </c>
      <c r="J1814" t="str">
        <f ca="1">VLOOKUP(Q1814,Tabela3[],11,0)</f>
        <v>Diesel</v>
      </c>
      <c r="K1814" t="str">
        <f ca="1">VLOOKUP(Q1814,Tabela3[],10,0)</f>
        <v>Petróleo</v>
      </c>
      <c r="L1814" t="e" cm="1">
        <f t="array" aca="1" ref="L1814" ca="1">IF(Tabela2[[#This Row],[PORTO]]=Tabela2[[#This Row],[DESTINO]],0,erro)</f>
        <v>#NAME?</v>
      </c>
      <c r="N1814">
        <f t="shared" ca="1" si="231"/>
        <v>97000</v>
      </c>
      <c r="O1814">
        <f t="shared" ca="1" si="232"/>
        <v>6</v>
      </c>
      <c r="P1814">
        <f t="shared" ca="1" si="233"/>
        <v>8</v>
      </c>
      <c r="Q1814">
        <f t="shared" ca="1" si="229"/>
        <v>15</v>
      </c>
      <c r="R1814">
        <f t="shared" ca="1" si="230"/>
        <v>2</v>
      </c>
    </row>
    <row r="1815" spans="1:18">
      <c r="A1815">
        <f ca="1">VLOOKUP(O1815,Tabela3[],2,0)</f>
        <v>2006</v>
      </c>
      <c r="B1815" t="str">
        <f ca="1">VLOOKUP(P1815,Tabela3[],4,0)</f>
        <v>OUTUBRO</v>
      </c>
      <c r="C1815" t="str">
        <f ca="1">VLOOKUP(Q1815,Tabela3[],5,0)</f>
        <v>Brasil</v>
      </c>
      <c r="D1815" t="str">
        <f ca="1">VLOOKUP(Q1815,Tabela3[],3,0)</f>
        <v>VALE</v>
      </c>
      <c r="E1815" t="str">
        <f ca="1">IF(R1815=Q1815, (VLOOKUP(P1815+1,Tabela3[],5,0)),VLOOKUP(R1815,Tabela3[],5,0))</f>
        <v>Alemanha</v>
      </c>
      <c r="F1815" s="1">
        <f t="shared" ca="1" si="226"/>
        <v>38963</v>
      </c>
      <c r="G1815" s="1">
        <f t="shared" ca="1" si="227"/>
        <v>38963.136564724366</v>
      </c>
      <c r="H1815">
        <f t="shared" ca="1" si="228"/>
        <v>1</v>
      </c>
      <c r="I1815" t="str">
        <f ca="1">VLOOKUP(Q1815,Tabela3[],9,1)</f>
        <v>Lan Hua Hai</v>
      </c>
      <c r="J1815" t="str">
        <f ca="1">VLOOKUP(Q1815,Tabela3[],11,0)</f>
        <v>Minério de Ferro</v>
      </c>
      <c r="K1815" t="str">
        <f ca="1">VLOOKUP(Q1815,Tabela3[],10,0)</f>
        <v>Minério</v>
      </c>
      <c r="L1815" t="e" cm="1">
        <f t="array" aca="1" ref="L1815" ca="1">IF(Tabela2[[#This Row],[PORTO]]=Tabela2[[#This Row],[DESTINO]],0,erro)</f>
        <v>#NAME?</v>
      </c>
      <c r="N1815">
        <f t="shared" ca="1" si="231"/>
        <v>0</v>
      </c>
      <c r="O1815">
        <f t="shared" ca="1" si="232"/>
        <v>6</v>
      </c>
      <c r="P1815">
        <f t="shared" ca="1" si="233"/>
        <v>9</v>
      </c>
      <c r="Q1815">
        <f t="shared" ca="1" si="229"/>
        <v>27</v>
      </c>
      <c r="R1815">
        <f t="shared" ca="1" si="230"/>
        <v>7</v>
      </c>
    </row>
    <row r="1816" spans="1:18">
      <c r="A1816">
        <f ca="1">VLOOKUP(O1816,Tabela3[],2,0)</f>
        <v>2000</v>
      </c>
      <c r="B1816" t="str">
        <f ca="1">VLOOKUP(P1816,Tabela3[],4,0)</f>
        <v>DEZEMBRO</v>
      </c>
      <c r="C1816" t="str">
        <f ca="1">VLOOKUP(Q1816,Tabela3[],5,0)</f>
        <v>Alemanha</v>
      </c>
      <c r="D1816" t="str">
        <f ca="1">VLOOKUP(Q1816,Tabela3[],3,0)</f>
        <v>Volkswagen</v>
      </c>
      <c r="E1816" t="str">
        <f ca="1">IF(R1816=Q1816, (VLOOKUP(P1816+1,Tabela3[],5,0)),VLOOKUP(R1816,Tabela3[],5,0))</f>
        <v>Estados Unidos</v>
      </c>
      <c r="F1816" s="1">
        <f t="shared" ca="1" si="226"/>
        <v>36852</v>
      </c>
      <c r="G1816" s="1">
        <f t="shared" ca="1" si="227"/>
        <v>36859.834324422278</v>
      </c>
      <c r="H1816">
        <f t="shared" ca="1" si="228"/>
        <v>1</v>
      </c>
      <c r="I1816" t="str">
        <f ca="1">VLOOKUP(Q1816,Tabela3[],9,1)</f>
        <v>Warehouse Carriers </v>
      </c>
      <c r="J1816" t="str">
        <f ca="1">VLOOKUP(Q1816,Tabela3[],11,0)</f>
        <v>Cross CD (Saveiro)</v>
      </c>
      <c r="K1816" t="str">
        <f ca="1">VLOOKUP(Q1816,Tabela3[],10,0)</f>
        <v>Carros</v>
      </c>
      <c r="L1816" t="e" cm="1">
        <f t="array" aca="1" ref="L1816" ca="1">IF(Tabela2[[#This Row],[PORTO]]=Tabela2[[#This Row],[DESTINO]],0,erro)</f>
        <v>#NAME?</v>
      </c>
      <c r="N1816">
        <f t="shared" ca="1" si="231"/>
        <v>500</v>
      </c>
      <c r="O1816">
        <f t="shared" ca="1" si="232"/>
        <v>0</v>
      </c>
      <c r="P1816">
        <f t="shared" ca="1" si="233"/>
        <v>11</v>
      </c>
      <c r="Q1816">
        <f t="shared" ca="1" si="229"/>
        <v>6</v>
      </c>
      <c r="R1816">
        <f t="shared" ca="1" si="230"/>
        <v>4</v>
      </c>
    </row>
    <row r="1817" spans="1:18">
      <c r="A1817">
        <f ca="1">VLOOKUP(O1817,Tabela3[],2,0)</f>
        <v>2007</v>
      </c>
      <c r="B1817" t="str">
        <f ca="1">VLOOKUP(P1817,Tabela3[],4,0)</f>
        <v>JANEIRO</v>
      </c>
      <c r="C1817" t="str">
        <f ca="1">VLOOKUP(Q1817,Tabela3[],5,0)</f>
        <v>China</v>
      </c>
      <c r="D1817" t="str">
        <f ca="1">VLOOKUP(Q1817,Tabela3[],3,0)</f>
        <v>Alibaba Group</v>
      </c>
      <c r="E1817" t="str">
        <f ca="1">IF(R1817=Q1817, (VLOOKUP(P1817+1,Tabela3[],5,0)),VLOOKUP(R1817,Tabela3[],5,0))</f>
        <v>Coréia do Sul</v>
      </c>
      <c r="F1817" s="1">
        <f t="shared" ca="1" si="226"/>
        <v>39440</v>
      </c>
      <c r="G1817" s="1">
        <f t="shared" ca="1" si="227"/>
        <v>39441.047870548078</v>
      </c>
      <c r="H1817">
        <f t="shared" ca="1" si="228"/>
        <v>1</v>
      </c>
      <c r="I1817" t="str">
        <f ca="1">VLOOKUP(Q1817,Tabela3[],9,1)</f>
        <v>HMM St Petersburg</v>
      </c>
      <c r="J1817" t="str">
        <f ca="1">VLOOKUP(Q1817,Tabela3[],11,0)</f>
        <v>Serração Portatil</v>
      </c>
      <c r="K1817" t="str">
        <f ca="1">VLOOKUP(Q1817,Tabela3[],10,0)</f>
        <v>Maquinário</v>
      </c>
      <c r="L1817" t="e" cm="1">
        <f t="array" aca="1" ref="L1817" ca="1">IF(Tabela2[[#This Row],[PORTO]]=Tabela2[[#This Row],[DESTINO]],0,erro)</f>
        <v>#NAME?</v>
      </c>
      <c r="N1817">
        <f t="shared" ca="1" si="231"/>
        <v>40</v>
      </c>
      <c r="O1817">
        <f t="shared" ca="1" si="232"/>
        <v>7</v>
      </c>
      <c r="P1817">
        <f t="shared" ca="1" si="233"/>
        <v>12</v>
      </c>
      <c r="Q1817">
        <f t="shared" ca="1" si="229"/>
        <v>0</v>
      </c>
      <c r="R1817">
        <f t="shared" ca="1" si="230"/>
        <v>13</v>
      </c>
    </row>
    <row r="1818" spans="1:18">
      <c r="A1818">
        <f ca="1">VLOOKUP(O1818,Tabela3[],2,0)</f>
        <v>2009</v>
      </c>
      <c r="B1818" t="str">
        <f ca="1">VLOOKUP(P1818,Tabela3[],4,0)</f>
        <v>JULHO</v>
      </c>
      <c r="C1818" t="str">
        <f ca="1">VLOOKUP(Q1818,Tabela3[],5,0)</f>
        <v>Reino Unido</v>
      </c>
      <c r="D1818" t="str">
        <f ca="1">VLOOKUP(Q1818,Tabela3[],3,0)</f>
        <v>Unilever</v>
      </c>
      <c r="E1818" t="str">
        <f ca="1">IF(R1818=Q1818, (VLOOKUP(P1818+1,Tabela3[],5,0)),VLOOKUP(R1818,Tabela3[],5,0))</f>
        <v>Japão</v>
      </c>
      <c r="F1818" s="1">
        <f t="shared" ca="1" si="226"/>
        <v>39987</v>
      </c>
      <c r="G1818" s="1">
        <f t="shared" ca="1" si="227"/>
        <v>39995.315666304887</v>
      </c>
      <c r="H1818">
        <f t="shared" ca="1" si="228"/>
        <v>0</v>
      </c>
      <c r="I1818" t="str">
        <f ca="1">VLOOKUP(Q1818,Tabela3[],9,1)</f>
        <v>HMM Helsinki</v>
      </c>
      <c r="J1818" t="str">
        <f ca="1">VLOOKUP(Q1818,Tabela3[],11,0)</f>
        <v xml:space="preserve">Desodorante Antitranspirante Aerosol </v>
      </c>
      <c r="K1818" t="str">
        <f ca="1">VLOOKUP(Q1818,Tabela3[],10,0)</f>
        <v>Quimico</v>
      </c>
      <c r="L1818" t="e" cm="1">
        <f t="array" aca="1" ref="L1818" ca="1">IF(Tabela2[[#This Row],[PORTO]]=Tabela2[[#This Row],[DESTINO]],0,erro)</f>
        <v>#NAME?</v>
      </c>
      <c r="N1818">
        <f t="shared" ca="1" si="231"/>
        <v>1330000</v>
      </c>
      <c r="O1818">
        <f t="shared" ca="1" si="232"/>
        <v>9</v>
      </c>
      <c r="P1818">
        <f t="shared" ca="1" si="233"/>
        <v>6</v>
      </c>
      <c r="Q1818">
        <f t="shared" ca="1" si="229"/>
        <v>25</v>
      </c>
      <c r="R1818">
        <f t="shared" ca="1" si="230"/>
        <v>9</v>
      </c>
    </row>
    <row r="1819" spans="1:18">
      <c r="A1819">
        <f ca="1">VLOOKUP(O1819,Tabela3[],2,0)</f>
        <v>2005</v>
      </c>
      <c r="B1819" t="str">
        <f ca="1">VLOOKUP(P1819,Tabela3[],4,0)</f>
        <v>SETEMBRO</v>
      </c>
      <c r="C1819" t="str">
        <f ca="1">VLOOKUP(Q1819,Tabela3[],5,0)</f>
        <v>China</v>
      </c>
      <c r="D1819" t="str">
        <f ca="1">VLOOKUP(Q1819,Tabela3[],3,0)</f>
        <v>Alibaba Group</v>
      </c>
      <c r="E1819" t="str">
        <f ca="1">IF(R1819=Q1819, (VLOOKUP(P1819+1,Tabela3[],5,0)),VLOOKUP(R1819,Tabela3[],5,0))</f>
        <v>Coréia do Sul</v>
      </c>
      <c r="F1819" s="1">
        <f t="shared" ca="1" si="226"/>
        <v>38567</v>
      </c>
      <c r="G1819" s="1">
        <f t="shared" ca="1" si="227"/>
        <v>38572.69569287038</v>
      </c>
      <c r="H1819">
        <f t="shared" ca="1" si="228"/>
        <v>1</v>
      </c>
      <c r="I1819" t="str">
        <f ca="1">VLOOKUP(Q1819,Tabela3[],9,1)</f>
        <v>HMM St Petersburg</v>
      </c>
      <c r="J1819" t="str">
        <f ca="1">VLOOKUP(Q1819,Tabela3[],11,0)</f>
        <v>Ar Condicionado 18000</v>
      </c>
      <c r="K1819" t="str">
        <f ca="1">VLOOKUP(Q1819,Tabela3[],10,0)</f>
        <v>Eletrônicos</v>
      </c>
      <c r="L1819" t="e" cm="1">
        <f t="array" aca="1" ref="L1819" ca="1">IF(Tabela2[[#This Row],[PORTO]]=Tabela2[[#This Row],[DESTINO]],0,erro)</f>
        <v>#NAME?</v>
      </c>
      <c r="N1819">
        <f t="shared" ca="1" si="231"/>
        <v>1000</v>
      </c>
      <c r="O1819">
        <f t="shared" ca="1" si="232"/>
        <v>5</v>
      </c>
      <c r="P1819">
        <f t="shared" ca="1" si="233"/>
        <v>8</v>
      </c>
      <c r="Q1819">
        <f t="shared" ca="1" si="229"/>
        <v>2</v>
      </c>
      <c r="R1819">
        <f t="shared" ca="1" si="230"/>
        <v>13</v>
      </c>
    </row>
    <row r="1820" spans="1:18">
      <c r="A1820">
        <f ca="1">VLOOKUP(O1820,Tabela3[],2,0)</f>
        <v>2006</v>
      </c>
      <c r="B1820" t="str">
        <f ca="1">VLOOKUP(P1820,Tabela3[],4,0)</f>
        <v>AGOSTO</v>
      </c>
      <c r="C1820" t="str">
        <f ca="1">VLOOKUP(Q1820,Tabela3[],5,0)</f>
        <v>Holanda</v>
      </c>
      <c r="D1820" t="str">
        <f ca="1">VLOOKUP(Q1820,Tabela3[],3,0)</f>
        <v>Shell</v>
      </c>
      <c r="E1820" t="str">
        <f ca="1">IF(R1820=Q1820, (VLOOKUP(P1820+1,Tabela3[],5,0)),VLOOKUP(R1820,Tabela3[],5,0))</f>
        <v>Japão</v>
      </c>
      <c r="F1820" s="1">
        <f t="shared" ca="1" si="226"/>
        <v>38905</v>
      </c>
      <c r="G1820" s="1">
        <f t="shared" ca="1" si="227"/>
        <v>38911.285640240021</v>
      </c>
      <c r="H1820">
        <f t="shared" ca="1" si="228"/>
        <v>0</v>
      </c>
      <c r="I1820" t="str">
        <f ca="1">VLOOKUP(Q1820,Tabela3[],9,1)</f>
        <v>AbQaiq</v>
      </c>
      <c r="J1820" t="str">
        <f ca="1">VLOOKUP(Q1820,Tabela3[],11,0)</f>
        <v>Petróleo Bruto</v>
      </c>
      <c r="K1820" t="str">
        <f ca="1">VLOOKUP(Q1820,Tabela3[],10,0)</f>
        <v>Petróleo</v>
      </c>
      <c r="L1820" t="e" cm="1">
        <f t="array" aca="1" ref="L1820" ca="1">IF(Tabela2[[#This Row],[PORTO]]=Tabela2[[#This Row],[DESTINO]],0,erro)</f>
        <v>#NAME?</v>
      </c>
      <c r="N1820">
        <f t="shared" ca="1" si="231"/>
        <v>60000</v>
      </c>
      <c r="O1820">
        <f t="shared" ca="1" si="232"/>
        <v>6</v>
      </c>
      <c r="P1820">
        <f t="shared" ca="1" si="233"/>
        <v>7</v>
      </c>
      <c r="Q1820">
        <f t="shared" ca="1" si="229"/>
        <v>17</v>
      </c>
      <c r="R1820">
        <f t="shared" ca="1" si="230"/>
        <v>9</v>
      </c>
    </row>
    <row r="1821" spans="1:18">
      <c r="A1821">
        <f ca="1">VLOOKUP(O1821,Tabela3[],2,0)</f>
        <v>2005</v>
      </c>
      <c r="B1821" t="str">
        <f ca="1">VLOOKUP(P1821,Tabela3[],4,0)</f>
        <v>JANEIRO</v>
      </c>
      <c r="C1821" t="str">
        <f ca="1">VLOOKUP(Q1821,Tabela3[],5,0)</f>
        <v>Reino Unido</v>
      </c>
      <c r="D1821" t="str">
        <f ca="1">VLOOKUP(Q1821,Tabela3[],3,0)</f>
        <v>Unilever</v>
      </c>
      <c r="E1821" t="str">
        <f ca="1">IF(R1821=Q1821, (VLOOKUP(P1821+1,Tabela3[],5,0)),VLOOKUP(R1821,Tabela3[],5,0))</f>
        <v>China</v>
      </c>
      <c r="F1821" s="1">
        <f t="shared" ca="1" si="226"/>
        <v>38687</v>
      </c>
      <c r="G1821" s="1">
        <f t="shared" ca="1" si="227"/>
        <v>38694.261676779344</v>
      </c>
      <c r="H1821">
        <f t="shared" ca="1" si="228"/>
        <v>0</v>
      </c>
      <c r="I1821" t="str">
        <f ca="1">VLOOKUP(Q1821,Tabela3[],9,1)</f>
        <v>HMM Helsinki</v>
      </c>
      <c r="J1821" t="str">
        <f ca="1">VLOOKUP(Q1821,Tabela3[],11,0)</f>
        <v xml:space="preserve">Shampoo </v>
      </c>
      <c r="K1821" t="str">
        <f ca="1">VLOOKUP(Q1821,Tabela3[],10,0)</f>
        <v>Quimico</v>
      </c>
      <c r="L1821" t="e" cm="1">
        <f t="array" aca="1" ref="L1821" ca="1">IF(Tabela2[[#This Row],[PORTO]]=Tabela2[[#This Row],[DESTINO]],0,erro)</f>
        <v>#NAME?</v>
      </c>
      <c r="N1821">
        <f t="shared" ca="1" si="231"/>
        <v>1090000</v>
      </c>
      <c r="O1821">
        <f t="shared" ca="1" si="232"/>
        <v>5</v>
      </c>
      <c r="P1821">
        <f t="shared" ca="1" si="233"/>
        <v>12</v>
      </c>
      <c r="Q1821">
        <f t="shared" ca="1" si="229"/>
        <v>24</v>
      </c>
      <c r="R1821">
        <f t="shared" ca="1" si="230"/>
        <v>0</v>
      </c>
    </row>
    <row r="1822" spans="1:18">
      <c r="A1822">
        <f ca="1">VLOOKUP(O1822,Tabela3[],2,0)</f>
        <v>2005</v>
      </c>
      <c r="B1822" t="str">
        <f ca="1">VLOOKUP(P1822,Tabela3[],4,0)</f>
        <v>DEZEMBRO</v>
      </c>
      <c r="C1822" t="str">
        <f ca="1">VLOOKUP(Q1822,Tabela3[],5,0)</f>
        <v>França</v>
      </c>
      <c r="D1822" t="str">
        <f ca="1">VLOOKUP(Q1822,Tabela3[],3,0)</f>
        <v> LVMH</v>
      </c>
      <c r="E1822" t="str">
        <f ca="1">IF(R1822=Q1822, (VLOOKUP(P1822+1,Tabela3[],5,0)),VLOOKUP(R1822,Tabela3[],5,0))</f>
        <v>Alemanha</v>
      </c>
      <c r="F1822" s="1">
        <f t="shared" ca="1" si="226"/>
        <v>38664</v>
      </c>
      <c r="G1822" s="1">
        <f t="shared" ca="1" si="227"/>
        <v>38670.624978429907</v>
      </c>
      <c r="H1822">
        <f t="shared" ca="1" si="228"/>
        <v>0</v>
      </c>
      <c r="I1822" t="str">
        <f ca="1">VLOOKUP(Q1822,Tabela3[],9,1)</f>
        <v>Emma Maersk</v>
      </c>
      <c r="J1822" t="str">
        <f ca="1">VLOOKUP(Q1822,Tabela3[],11,0)</f>
        <v>Clos Des Lambrys</v>
      </c>
      <c r="K1822" t="str">
        <f ca="1">VLOOKUP(Q1822,Tabela3[],10,0)</f>
        <v>Tecido</v>
      </c>
      <c r="L1822" t="e" cm="1">
        <f t="array" aca="1" ref="L1822" ca="1">IF(Tabela2[[#This Row],[PORTO]]=Tabela2[[#This Row],[DESTINO]],0,erro)</f>
        <v>#NAME?</v>
      </c>
      <c r="N1822">
        <f t="shared" ca="1" si="231"/>
        <v>13000</v>
      </c>
      <c r="O1822">
        <f t="shared" ca="1" si="232"/>
        <v>5</v>
      </c>
      <c r="P1822">
        <f t="shared" ca="1" si="233"/>
        <v>11</v>
      </c>
      <c r="Q1822">
        <f t="shared" ca="1" si="229"/>
        <v>21</v>
      </c>
      <c r="R1822">
        <f t="shared" ca="1" si="230"/>
        <v>6</v>
      </c>
    </row>
    <row r="1823" spans="1:18">
      <c r="A1823">
        <f ca="1">VLOOKUP(O1823,Tabela3[],2,0)</f>
        <v>2002</v>
      </c>
      <c r="B1823" t="str">
        <f ca="1">VLOOKUP(P1823,Tabela3[],4,0)</f>
        <v>JULHO</v>
      </c>
      <c r="C1823" t="str">
        <f ca="1">VLOOKUP(Q1823,Tabela3[],5,0)</f>
        <v>Reino Unido</v>
      </c>
      <c r="D1823" t="str">
        <f ca="1">VLOOKUP(Q1823,Tabela3[],3,0)</f>
        <v>Unilever</v>
      </c>
      <c r="E1823" t="str">
        <f ca="1">IF(R1823=Q1823, (VLOOKUP(P1823+1,Tabela3[],5,0)),VLOOKUP(R1823,Tabela3[],5,0))</f>
        <v>Alemanha</v>
      </c>
      <c r="F1823" s="1">
        <f t="shared" ca="1" si="226"/>
        <v>37414</v>
      </c>
      <c r="G1823" s="1">
        <f t="shared" ca="1" si="227"/>
        <v>37419.329633005982</v>
      </c>
      <c r="H1823">
        <f t="shared" ca="1" si="228"/>
        <v>1</v>
      </c>
      <c r="I1823" t="str">
        <f ca="1">VLOOKUP(Q1823,Tabela3[],9,1)</f>
        <v>HMM Helsinki</v>
      </c>
      <c r="J1823" t="str">
        <f ca="1">VLOOKUP(Q1823,Tabela3[],11,0)</f>
        <v>Sabonete</v>
      </c>
      <c r="K1823" t="str">
        <f ca="1">VLOOKUP(Q1823,Tabela3[],10,0)</f>
        <v>Quimico</v>
      </c>
      <c r="L1823" t="e" cm="1">
        <f t="array" aca="1" ref="L1823" ca="1">IF(Tabela2[[#This Row],[PORTO]]=Tabela2[[#This Row],[DESTINO]],0,erro)</f>
        <v>#NAME?</v>
      </c>
      <c r="N1823">
        <f t="shared" ca="1" si="231"/>
        <v>640000</v>
      </c>
      <c r="O1823">
        <f t="shared" ca="1" si="232"/>
        <v>2</v>
      </c>
      <c r="P1823">
        <f t="shared" ca="1" si="233"/>
        <v>6</v>
      </c>
      <c r="Q1823">
        <f t="shared" ca="1" si="229"/>
        <v>26</v>
      </c>
      <c r="R1823">
        <f t="shared" ca="1" si="230"/>
        <v>7</v>
      </c>
    </row>
    <row r="1824" spans="1:18">
      <c r="A1824">
        <f ca="1">VLOOKUP(O1824,Tabela3[],2,0)</f>
        <v>2005</v>
      </c>
      <c r="B1824" t="str">
        <f ca="1">VLOOKUP(P1824,Tabela3[],4,0)</f>
        <v>SETEMBRO</v>
      </c>
      <c r="C1824" t="str">
        <f ca="1">VLOOKUP(Q1824,Tabela3[],5,0)</f>
        <v>Holanda</v>
      </c>
      <c r="D1824" t="str">
        <f ca="1">VLOOKUP(Q1824,Tabela3[],3,0)</f>
        <v>Shell</v>
      </c>
      <c r="E1824" t="str">
        <f ca="1">IF(R1824=Q1824, (VLOOKUP(P1824+1,Tabela3[],5,0)),VLOOKUP(R1824,Tabela3[],5,0))</f>
        <v>Coréia do Sul</v>
      </c>
      <c r="F1824" s="1">
        <f t="shared" ca="1" si="226"/>
        <v>38569</v>
      </c>
      <c r="G1824" s="1">
        <f t="shared" ca="1" si="227"/>
        <v>38571.018873515699</v>
      </c>
      <c r="H1824">
        <f t="shared" ca="1" si="228"/>
        <v>1</v>
      </c>
      <c r="I1824" t="str">
        <f ca="1">VLOOKUP(Q1824,Tabela3[],9,1)</f>
        <v>AbQaiq</v>
      </c>
      <c r="J1824" t="str">
        <f ca="1">VLOOKUP(Q1824,Tabela3[],11,0)</f>
        <v>Petróleo Bruto</v>
      </c>
      <c r="K1824" t="str">
        <f ca="1">VLOOKUP(Q1824,Tabela3[],10,0)</f>
        <v>Petróleo</v>
      </c>
      <c r="L1824" t="e" cm="1">
        <f t="array" aca="1" ref="L1824" ca="1">IF(Tabela2[[#This Row],[PORTO]]=Tabela2[[#This Row],[DESTINO]],0,erro)</f>
        <v>#NAME?</v>
      </c>
      <c r="N1824">
        <f t="shared" ca="1" si="231"/>
        <v>72000</v>
      </c>
      <c r="O1824">
        <f t="shared" ca="1" si="232"/>
        <v>5</v>
      </c>
      <c r="P1824">
        <f t="shared" ca="1" si="233"/>
        <v>8</v>
      </c>
      <c r="Q1824">
        <f t="shared" ca="1" si="229"/>
        <v>17</v>
      </c>
      <c r="R1824">
        <f t="shared" ca="1" si="230"/>
        <v>13</v>
      </c>
    </row>
    <row r="1825" spans="1:18">
      <c r="A1825">
        <f ca="1">VLOOKUP(O1825,Tabela3[],2,0)</f>
        <v>2004</v>
      </c>
      <c r="B1825" t="str">
        <f ca="1">VLOOKUP(P1825,Tabela3[],4,0)</f>
        <v>NOVEMBRO</v>
      </c>
      <c r="C1825" t="str">
        <f ca="1">VLOOKUP(Q1825,Tabela3[],5,0)</f>
        <v>Holanda</v>
      </c>
      <c r="D1825" t="str">
        <f ca="1">VLOOKUP(Q1825,Tabela3[],3,0)</f>
        <v>Shell</v>
      </c>
      <c r="E1825" t="str">
        <f ca="1">IF(R1825=Q1825, (VLOOKUP(P1825+1,Tabela3[],5,0)),VLOOKUP(R1825,Tabela3[],5,0))</f>
        <v>Holanda</v>
      </c>
      <c r="F1825" s="1">
        <f t="shared" ca="1" si="226"/>
        <v>38282</v>
      </c>
      <c r="G1825" s="1">
        <f t="shared" ca="1" si="227"/>
        <v>38287.948664101859</v>
      </c>
      <c r="H1825">
        <f t="shared" ca="1" si="228"/>
        <v>1</v>
      </c>
      <c r="I1825" t="str">
        <f ca="1">VLOOKUP(Q1825,Tabela3[],9,1)</f>
        <v>AbQaiq</v>
      </c>
      <c r="J1825" t="str">
        <f ca="1">VLOOKUP(Q1825,Tabela3[],11,0)</f>
        <v>Gasolina</v>
      </c>
      <c r="K1825" t="str">
        <f ca="1">VLOOKUP(Q1825,Tabela3[],10,0)</f>
        <v>Petróleo</v>
      </c>
      <c r="L1825" cm="1">
        <f t="array" aca="1" ref="L1825" ca="1">IF(Tabela2[[#This Row],[PORTO]]=Tabela2[[#This Row],[DESTINO]],0,erro)</f>
        <v>0</v>
      </c>
      <c r="N1825">
        <f t="shared" ca="1" si="231"/>
        <v>69000</v>
      </c>
      <c r="O1825">
        <f t="shared" ca="1" si="232"/>
        <v>4</v>
      </c>
      <c r="P1825">
        <f t="shared" ca="1" si="233"/>
        <v>10</v>
      </c>
      <c r="Q1825">
        <f t="shared" ca="1" si="229"/>
        <v>16</v>
      </c>
      <c r="R1825">
        <f t="shared" ca="1" si="230"/>
        <v>17</v>
      </c>
    </row>
    <row r="1826" spans="1:18">
      <c r="A1826">
        <f ca="1">VLOOKUP(O1826,Tabela3[],2,0)</f>
        <v>2004</v>
      </c>
      <c r="B1826" t="str">
        <f ca="1">VLOOKUP(P1826,Tabela3[],4,0)</f>
        <v>JANEIRO</v>
      </c>
      <c r="C1826" t="str">
        <f ca="1">VLOOKUP(Q1826,Tabela3[],5,0)</f>
        <v>Japão</v>
      </c>
      <c r="D1826" t="str">
        <f ca="1">VLOOKUP(Q1826,Tabela3[],3,0)</f>
        <v>Toyota</v>
      </c>
      <c r="E1826" t="str">
        <f ca="1">IF(R1826=Q1826, (VLOOKUP(P1826+1,Tabela3[],5,0)),VLOOKUP(R1826,Tabela3[],5,0))</f>
        <v>China</v>
      </c>
      <c r="F1826" s="1">
        <f t="shared" ca="1" si="226"/>
        <v>38323</v>
      </c>
      <c r="G1826" s="1">
        <f t="shared" ca="1" si="227"/>
        <v>38327.513903300947</v>
      </c>
      <c r="H1826">
        <f t="shared" ca="1" si="228"/>
        <v>0</v>
      </c>
      <c r="I1826" t="str">
        <f ca="1">VLOOKUP(Q1826,Tabela3[],9,1)</f>
        <v>Trailer Carriers</v>
      </c>
      <c r="J1826" t="str">
        <f ca="1">VLOOKUP(Q1826,Tabela3[],11,0)</f>
        <v>COROLLA CROSS XR</v>
      </c>
      <c r="K1826" t="str">
        <f ca="1">VLOOKUP(Q1826,Tabela3[],10,0)</f>
        <v>Carros</v>
      </c>
      <c r="L1826" t="e" cm="1">
        <f t="array" aca="1" ref="L1826" ca="1">IF(Tabela2[[#This Row],[PORTO]]=Tabela2[[#This Row],[DESTINO]],0,erro)</f>
        <v>#NAME?</v>
      </c>
      <c r="N1826">
        <f t="shared" ca="1" si="231"/>
        <v>400</v>
      </c>
      <c r="O1826">
        <f t="shared" ca="1" si="232"/>
        <v>4</v>
      </c>
      <c r="P1826">
        <f t="shared" ca="1" si="233"/>
        <v>12</v>
      </c>
      <c r="Q1826">
        <f t="shared" ca="1" si="229"/>
        <v>11</v>
      </c>
      <c r="R1826">
        <f t="shared" ca="1" si="230"/>
        <v>1</v>
      </c>
    </row>
    <row r="1827" spans="1:18">
      <c r="A1827">
        <f ca="1">VLOOKUP(O1827,Tabela3[],2,0)</f>
        <v>2009</v>
      </c>
      <c r="B1827" t="str">
        <f ca="1">VLOOKUP(P1827,Tabela3[],4,0)</f>
        <v>ABRIL</v>
      </c>
      <c r="C1827" t="str">
        <f ca="1">VLOOKUP(Q1827,Tabela3[],5,0)</f>
        <v>Reino Unido</v>
      </c>
      <c r="D1827" t="str">
        <f ca="1">VLOOKUP(Q1827,Tabela3[],3,0)</f>
        <v>Unilever</v>
      </c>
      <c r="E1827" t="str">
        <f ca="1">IF(R1827=Q1827, (VLOOKUP(P1827+1,Tabela3[],5,0)),VLOOKUP(R1827,Tabela3[],5,0))</f>
        <v>Estados Unidos</v>
      </c>
      <c r="F1827" s="1">
        <f t="shared" ca="1" si="226"/>
        <v>39872</v>
      </c>
      <c r="G1827" s="1">
        <f t="shared" ca="1" si="227"/>
        <v>39879.480263743673</v>
      </c>
      <c r="H1827">
        <f t="shared" ca="1" si="228"/>
        <v>1</v>
      </c>
      <c r="I1827" t="str">
        <f ca="1">VLOOKUP(Q1827,Tabela3[],9,1)</f>
        <v>HMM Helsinki</v>
      </c>
      <c r="J1827" t="str">
        <f ca="1">VLOOKUP(Q1827,Tabela3[],11,0)</f>
        <v xml:space="preserve">Shampoo </v>
      </c>
      <c r="K1827" t="str">
        <f ca="1">VLOOKUP(Q1827,Tabela3[],10,0)</f>
        <v>Quimico</v>
      </c>
      <c r="L1827" t="e" cm="1">
        <f t="array" aca="1" ref="L1827" ca="1">IF(Tabela2[[#This Row],[PORTO]]=Tabela2[[#This Row],[DESTINO]],0,erro)</f>
        <v>#NAME?</v>
      </c>
      <c r="N1827">
        <f t="shared" ca="1" si="231"/>
        <v>270000</v>
      </c>
      <c r="O1827">
        <f t="shared" ca="1" si="232"/>
        <v>9</v>
      </c>
      <c r="P1827">
        <f t="shared" ca="1" si="233"/>
        <v>3</v>
      </c>
      <c r="Q1827">
        <f t="shared" ca="1" si="229"/>
        <v>24</v>
      </c>
      <c r="R1827">
        <f t="shared" ca="1" si="230"/>
        <v>3</v>
      </c>
    </row>
    <row r="1828" spans="1:18">
      <c r="A1828">
        <f ca="1">VLOOKUP(O1828,Tabela3[],2,0)</f>
        <v>2004</v>
      </c>
      <c r="B1828" t="str">
        <f ca="1">VLOOKUP(P1828,Tabela3[],4,0)</f>
        <v>DEZEMBRO</v>
      </c>
      <c r="C1828" t="str">
        <f ca="1">VLOOKUP(Q1828,Tabela3[],5,0)</f>
        <v>Estados Unidos</v>
      </c>
      <c r="D1828" t="str">
        <f ca="1">VLOOKUP(Q1828,Tabela3[],3,0)</f>
        <v>Amazon</v>
      </c>
      <c r="E1828" t="str">
        <f ca="1">IF(R1828=Q1828, (VLOOKUP(P1828+1,Tabela3[],5,0)),VLOOKUP(R1828,Tabela3[],5,0))</f>
        <v>Coréia do Sul</v>
      </c>
      <c r="F1828" s="1">
        <f t="shared" ca="1" si="226"/>
        <v>38301</v>
      </c>
      <c r="G1828" s="1">
        <f t="shared" ca="1" si="227"/>
        <v>38309.570503258001</v>
      </c>
      <c r="H1828">
        <f t="shared" ca="1" si="228"/>
        <v>1</v>
      </c>
      <c r="I1828" t="str">
        <f ca="1">VLOOKUP(Q1828,Tabela3[],9,1)</f>
        <v>HMM Algeciras</v>
      </c>
      <c r="J1828" t="str">
        <f ca="1">VLOOKUP(Q1828,Tabela3[],11,0)</f>
        <v>Travesseiro Toque de Pluma</v>
      </c>
      <c r="K1828" t="str">
        <f ca="1">VLOOKUP(Q1828,Tabela3[],10,0)</f>
        <v>Geral</v>
      </c>
      <c r="L1828" t="e" cm="1">
        <f t="array" aca="1" ref="L1828" ca="1">IF(Tabela2[[#This Row],[PORTO]]=Tabela2[[#This Row],[DESTINO]],0,erro)</f>
        <v>#NAME?</v>
      </c>
      <c r="N1828">
        <f t="shared" ca="1" si="231"/>
        <v>5000</v>
      </c>
      <c r="O1828">
        <f t="shared" ca="1" si="232"/>
        <v>4</v>
      </c>
      <c r="P1828">
        <f t="shared" ca="1" si="233"/>
        <v>11</v>
      </c>
      <c r="Q1828">
        <f t="shared" ca="1" si="229"/>
        <v>5</v>
      </c>
      <c r="R1828">
        <f t="shared" ca="1" si="230"/>
        <v>13</v>
      </c>
    </row>
    <row r="1829" spans="1:18">
      <c r="A1829">
        <f ca="1">VLOOKUP(O1829,Tabela3[],2,0)</f>
        <v>2000</v>
      </c>
      <c r="B1829" t="str">
        <f ca="1">VLOOKUP(P1829,Tabela3[],4,0)</f>
        <v>OUTUBRO</v>
      </c>
      <c r="C1829" t="str">
        <f ca="1">VLOOKUP(Q1829,Tabela3[],5,0)</f>
        <v>Estados Unidos</v>
      </c>
      <c r="D1829" t="str">
        <f ca="1">VLOOKUP(Q1829,Tabela3[],3,0)</f>
        <v>Amazon</v>
      </c>
      <c r="E1829" t="str">
        <f ca="1">IF(R1829=Q1829, (VLOOKUP(P1829+1,Tabela3[],5,0)),VLOOKUP(R1829,Tabela3[],5,0))</f>
        <v>China</v>
      </c>
      <c r="F1829" s="1">
        <f t="shared" ca="1" si="226"/>
        <v>36791</v>
      </c>
      <c r="G1829" s="1">
        <f t="shared" ca="1" si="227"/>
        <v>36796.000587835901</v>
      </c>
      <c r="H1829">
        <f t="shared" ca="1" si="228"/>
        <v>1</v>
      </c>
      <c r="I1829" t="str">
        <f ca="1">VLOOKUP(Q1829,Tabela3[],9,1)</f>
        <v>HMM Algeciras</v>
      </c>
      <c r="J1829" t="str">
        <f ca="1">VLOOKUP(Q1829,Tabela3[],11,0)</f>
        <v>Escrivaninha Trevalla</v>
      </c>
      <c r="K1829" t="str">
        <f ca="1">VLOOKUP(Q1829,Tabela3[],10,0)</f>
        <v>Geral</v>
      </c>
      <c r="L1829" t="e" cm="1">
        <f t="array" aca="1" ref="L1829" ca="1">IF(Tabela2[[#This Row],[PORTO]]=Tabela2[[#This Row],[DESTINO]],0,erro)</f>
        <v>#NAME?</v>
      </c>
      <c r="N1829">
        <f t="shared" ca="1" si="231"/>
        <v>5000</v>
      </c>
      <c r="O1829">
        <f t="shared" ca="1" si="232"/>
        <v>0</v>
      </c>
      <c r="P1829">
        <f t="shared" ca="1" si="233"/>
        <v>9</v>
      </c>
      <c r="Q1829">
        <f t="shared" ca="1" si="229"/>
        <v>3</v>
      </c>
      <c r="R1829">
        <f t="shared" ca="1" si="230"/>
        <v>1</v>
      </c>
    </row>
    <row r="1830" spans="1:18">
      <c r="A1830">
        <f ca="1">VLOOKUP(O1830,Tabela3[],2,0)</f>
        <v>2005</v>
      </c>
      <c r="B1830" t="str">
        <f ca="1">VLOOKUP(P1830,Tabela3[],4,0)</f>
        <v>FEVEREIRO</v>
      </c>
      <c r="C1830" t="str">
        <f ca="1">VLOOKUP(Q1830,Tabela3[],5,0)</f>
        <v>Japão</v>
      </c>
      <c r="D1830" t="str">
        <f ca="1">VLOOKUP(Q1830,Tabela3[],3,0)</f>
        <v>Toyota</v>
      </c>
      <c r="E1830" t="str">
        <f ca="1">IF(R1830=Q1830, (VLOOKUP(P1830+1,Tabela3[],5,0)),VLOOKUP(R1830,Tabela3[],5,0))</f>
        <v>Estados Unidos</v>
      </c>
      <c r="F1830" s="1">
        <f t="shared" ca="1" si="226"/>
        <v>38369</v>
      </c>
      <c r="G1830" s="1">
        <f t="shared" ca="1" si="227"/>
        <v>38369.116001558985</v>
      </c>
      <c r="H1830">
        <f t="shared" ca="1" si="228"/>
        <v>0</v>
      </c>
      <c r="I1830" t="str">
        <f ca="1">VLOOKUP(Q1830,Tabela3[],9,1)</f>
        <v>Trailer Carriers</v>
      </c>
      <c r="J1830" t="str">
        <f ca="1">VLOOKUP(Q1830,Tabela3[],11,0)</f>
        <v>COROLLA CROSS XR</v>
      </c>
      <c r="K1830" t="str">
        <f ca="1">VLOOKUP(Q1830,Tabela3[],10,0)</f>
        <v>Carros</v>
      </c>
      <c r="L1830" t="e" cm="1">
        <f t="array" aca="1" ref="L1830" ca="1">IF(Tabela2[[#This Row],[PORTO]]=Tabela2[[#This Row],[DESTINO]],0,erro)</f>
        <v>#NAME?</v>
      </c>
      <c r="N1830">
        <f t="shared" ca="1" si="231"/>
        <v>500</v>
      </c>
      <c r="O1830">
        <f t="shared" ca="1" si="232"/>
        <v>5</v>
      </c>
      <c r="P1830">
        <f t="shared" ca="1" si="233"/>
        <v>1</v>
      </c>
      <c r="Q1830">
        <f t="shared" ca="1" si="229"/>
        <v>11</v>
      </c>
      <c r="R1830">
        <f t="shared" ca="1" si="230"/>
        <v>5</v>
      </c>
    </row>
    <row r="1831" spans="1:18">
      <c r="A1831">
        <f ca="1">VLOOKUP(O1831,Tabela3[],2,0)</f>
        <v>2003</v>
      </c>
      <c r="B1831" t="str">
        <f ca="1">VLOOKUP(P1831,Tabela3[],4,0)</f>
        <v>OUTUBRO</v>
      </c>
      <c r="C1831" t="str">
        <f ca="1">VLOOKUP(Q1831,Tabela3[],5,0)</f>
        <v>Reino Unido</v>
      </c>
      <c r="D1831" t="str">
        <f ca="1">VLOOKUP(Q1831,Tabela3[],3,0)</f>
        <v>Unilever</v>
      </c>
      <c r="E1831" t="str">
        <f ca="1">IF(R1831=Q1831, (VLOOKUP(P1831+1,Tabela3[],5,0)),VLOOKUP(R1831,Tabela3[],5,0))</f>
        <v>Japão</v>
      </c>
      <c r="F1831" s="1">
        <f t="shared" ca="1" si="226"/>
        <v>37891</v>
      </c>
      <c r="G1831" s="1">
        <f t="shared" ca="1" si="227"/>
        <v>37896.909239133856</v>
      </c>
      <c r="H1831">
        <f t="shared" ca="1" si="228"/>
        <v>1</v>
      </c>
      <c r="I1831" t="str">
        <f ca="1">VLOOKUP(Q1831,Tabela3[],9,1)</f>
        <v>HMM Helsinki</v>
      </c>
      <c r="J1831" t="str">
        <f ca="1">VLOOKUP(Q1831,Tabela3[],11,0)</f>
        <v>Sabonete</v>
      </c>
      <c r="K1831" t="str">
        <f ca="1">VLOOKUP(Q1831,Tabela3[],10,0)</f>
        <v>Quimico</v>
      </c>
      <c r="L1831" t="e" cm="1">
        <f t="array" aca="1" ref="L1831" ca="1">IF(Tabela2[[#This Row],[PORTO]]=Tabela2[[#This Row],[DESTINO]],0,erro)</f>
        <v>#NAME?</v>
      </c>
      <c r="N1831">
        <f t="shared" ca="1" si="231"/>
        <v>1040000</v>
      </c>
      <c r="O1831">
        <f t="shared" ca="1" si="232"/>
        <v>3</v>
      </c>
      <c r="P1831">
        <f t="shared" ca="1" si="233"/>
        <v>9</v>
      </c>
      <c r="Q1831">
        <f t="shared" ca="1" si="229"/>
        <v>26</v>
      </c>
      <c r="R1831">
        <f t="shared" ca="1" si="230"/>
        <v>9</v>
      </c>
    </row>
    <row r="1832" spans="1:18">
      <c r="A1832">
        <f ca="1">VLOOKUP(O1832,Tabela3[],2,0)</f>
        <v>2002</v>
      </c>
      <c r="B1832" t="str">
        <f ca="1">VLOOKUP(P1832,Tabela3[],4,0)</f>
        <v>MAIO</v>
      </c>
      <c r="C1832" t="str">
        <f ca="1">VLOOKUP(Q1832,Tabela3[],5,0)</f>
        <v>Canadá</v>
      </c>
      <c r="D1832" t="str">
        <f ca="1">VLOOKUP(Q1832,Tabela3[],3,0)</f>
        <v>Shopify</v>
      </c>
      <c r="E1832" t="str">
        <f ca="1">IF(R1832=Q1832, (VLOOKUP(P1832+1,Tabela3[],5,0)),VLOOKUP(R1832,Tabela3[],5,0))</f>
        <v>Estados Unidos</v>
      </c>
      <c r="F1832" s="1">
        <f t="shared" ca="1" si="226"/>
        <v>37373</v>
      </c>
      <c r="G1832" s="1">
        <f t="shared" ca="1" si="227"/>
        <v>37377.480904392112</v>
      </c>
      <c r="H1832">
        <f t="shared" ca="1" si="228"/>
        <v>0</v>
      </c>
      <c r="I1832" t="str">
        <f ca="1">VLOOKUP(Q1832,Tabela3[],9,1)</f>
        <v>HMM Southampton</v>
      </c>
      <c r="J1832" t="str">
        <f ca="1">VLOOKUP(Q1832,Tabela3[],11,0)</f>
        <v>TORRADORES DE CAFÉ</v>
      </c>
      <c r="K1832" t="str">
        <f ca="1">VLOOKUP(Q1832,Tabela3[],10,0)</f>
        <v>Geral</v>
      </c>
      <c r="L1832" t="e" cm="1">
        <f t="array" aca="1" ref="L1832" ca="1">IF(Tabela2[[#This Row],[PORTO]]=Tabela2[[#This Row],[DESTINO]],0,erro)</f>
        <v>#NAME?</v>
      </c>
      <c r="N1832">
        <f t="shared" ca="1" si="231"/>
        <v>5000</v>
      </c>
      <c r="O1832">
        <f t="shared" ca="1" si="232"/>
        <v>2</v>
      </c>
      <c r="P1832">
        <f t="shared" ca="1" si="233"/>
        <v>4</v>
      </c>
      <c r="Q1832">
        <f t="shared" ca="1" si="229"/>
        <v>33</v>
      </c>
      <c r="R1832">
        <f t="shared" ca="1" si="230"/>
        <v>4</v>
      </c>
    </row>
    <row r="1833" spans="1:18">
      <c r="A1833">
        <f ca="1">VLOOKUP(O1833,Tabela3[],2,0)</f>
        <v>2009</v>
      </c>
      <c r="B1833" t="str">
        <f ca="1">VLOOKUP(P1833,Tabela3[],4,0)</f>
        <v>JULHO</v>
      </c>
      <c r="C1833" t="str">
        <f ca="1">VLOOKUP(Q1833,Tabela3[],5,0)</f>
        <v>Holanda</v>
      </c>
      <c r="D1833" t="str">
        <f ca="1">VLOOKUP(Q1833,Tabela3[],3,0)</f>
        <v>Shell</v>
      </c>
      <c r="E1833" t="str">
        <f ca="1">IF(R1833=Q1833, (VLOOKUP(P1833+1,Tabela3[],5,0)),VLOOKUP(R1833,Tabela3[],5,0))</f>
        <v>Japão</v>
      </c>
      <c r="F1833" s="1">
        <f t="shared" ca="1" si="226"/>
        <v>39971</v>
      </c>
      <c r="G1833" s="1">
        <f t="shared" ca="1" si="227"/>
        <v>39979.191376980307</v>
      </c>
      <c r="H1833">
        <f t="shared" ca="1" si="228"/>
        <v>1</v>
      </c>
      <c r="I1833" t="str">
        <f ca="1">VLOOKUP(Q1833,Tabela3[],9,1)</f>
        <v>AbQaiq</v>
      </c>
      <c r="J1833" t="str">
        <f ca="1">VLOOKUP(Q1833,Tabela3[],11,0)</f>
        <v>Diesel</v>
      </c>
      <c r="K1833" t="str">
        <f ca="1">VLOOKUP(Q1833,Tabela3[],10,0)</f>
        <v>Petróleo</v>
      </c>
      <c r="L1833" t="e" cm="1">
        <f t="array" aca="1" ref="L1833" ca="1">IF(Tabela2[[#This Row],[PORTO]]=Tabela2[[#This Row],[DESTINO]],0,erro)</f>
        <v>#NAME?</v>
      </c>
      <c r="N1833">
        <f t="shared" ca="1" si="231"/>
        <v>68000</v>
      </c>
      <c r="O1833">
        <f t="shared" ca="1" si="232"/>
        <v>9</v>
      </c>
      <c r="P1833">
        <f t="shared" ca="1" si="233"/>
        <v>6</v>
      </c>
      <c r="Q1833">
        <f t="shared" ca="1" si="229"/>
        <v>15</v>
      </c>
      <c r="R1833">
        <f t="shared" ca="1" si="230"/>
        <v>11</v>
      </c>
    </row>
    <row r="1834" spans="1:18">
      <c r="A1834">
        <f ca="1">VLOOKUP(O1834,Tabela3[],2,0)</f>
        <v>2000</v>
      </c>
      <c r="B1834" t="str">
        <f ca="1">VLOOKUP(P1834,Tabela3[],4,0)</f>
        <v>SETEMBRO</v>
      </c>
      <c r="C1834" t="str">
        <f ca="1">VLOOKUP(Q1834,Tabela3[],5,0)</f>
        <v>Holanda</v>
      </c>
      <c r="D1834" t="str">
        <f ca="1">VLOOKUP(Q1834,Tabela3[],3,0)</f>
        <v>Shell</v>
      </c>
      <c r="E1834" t="str">
        <f ca="1">IF(R1834=Q1834, (VLOOKUP(P1834+1,Tabela3[],5,0)),VLOOKUP(R1834,Tabela3[],5,0))</f>
        <v>Japão</v>
      </c>
      <c r="F1834" s="1">
        <f t="shared" ca="1" si="226"/>
        <v>36746</v>
      </c>
      <c r="G1834" s="1">
        <f t="shared" ca="1" si="227"/>
        <v>36753.351444286338</v>
      </c>
      <c r="H1834">
        <f t="shared" ca="1" si="228"/>
        <v>0</v>
      </c>
      <c r="I1834" t="str">
        <f ca="1">VLOOKUP(Q1834,Tabela3[],9,1)</f>
        <v>AbQaiq</v>
      </c>
      <c r="J1834" t="str">
        <f ca="1">VLOOKUP(Q1834,Tabela3[],11,0)</f>
        <v>Gasolina</v>
      </c>
      <c r="K1834" t="str">
        <f ca="1">VLOOKUP(Q1834,Tabela3[],10,0)</f>
        <v>Petróleo</v>
      </c>
      <c r="L1834" t="e" cm="1">
        <f t="array" aca="1" ref="L1834" ca="1">IF(Tabela2[[#This Row],[PORTO]]=Tabela2[[#This Row],[DESTINO]],0,erro)</f>
        <v>#NAME?</v>
      </c>
      <c r="N1834">
        <f t="shared" ca="1" si="231"/>
        <v>90000</v>
      </c>
      <c r="O1834">
        <f t="shared" ca="1" si="232"/>
        <v>0</v>
      </c>
      <c r="P1834">
        <f t="shared" ca="1" si="233"/>
        <v>8</v>
      </c>
      <c r="Q1834">
        <f t="shared" ca="1" si="229"/>
        <v>16</v>
      </c>
      <c r="R1834">
        <f t="shared" ca="1" si="230"/>
        <v>11</v>
      </c>
    </row>
    <row r="1835" spans="1:18">
      <c r="A1835">
        <f ca="1">VLOOKUP(O1835,Tabela3[],2,0)</f>
        <v>2006</v>
      </c>
      <c r="B1835" t="str">
        <f ca="1">VLOOKUP(P1835,Tabela3[],4,0)</f>
        <v>JANEIRO</v>
      </c>
      <c r="C1835" t="str">
        <f ca="1">VLOOKUP(Q1835,Tabela3[],5,0)</f>
        <v>Canadá</v>
      </c>
      <c r="D1835" t="str">
        <f ca="1">VLOOKUP(Q1835,Tabela3[],3,0)</f>
        <v>Shopify</v>
      </c>
      <c r="E1835" t="str">
        <f ca="1">IF(R1835=Q1835, (VLOOKUP(P1835+1,Tabela3[],5,0)),VLOOKUP(R1835,Tabela3[],5,0))</f>
        <v>Coréia do Sul</v>
      </c>
      <c r="F1835" s="1">
        <f t="shared" ca="1" si="226"/>
        <v>39067</v>
      </c>
      <c r="G1835" s="1">
        <f t="shared" ca="1" si="227"/>
        <v>39076.961752157513</v>
      </c>
      <c r="H1835">
        <f t="shared" ca="1" si="228"/>
        <v>1</v>
      </c>
      <c r="I1835" t="str">
        <f ca="1">VLOOKUP(Q1835,Tabela3[],9,1)</f>
        <v>HMM Southampton</v>
      </c>
      <c r="J1835" t="str">
        <f ca="1">VLOOKUP(Q1835,Tabela3[],11,0)</f>
        <v>NONA</v>
      </c>
      <c r="K1835" t="str">
        <f ca="1">VLOOKUP(Q1835,Tabela3[],10,0)</f>
        <v>Bebida</v>
      </c>
      <c r="L1835" t="e" cm="1">
        <f t="array" aca="1" ref="L1835" ca="1">IF(Tabela2[[#This Row],[PORTO]]=Tabela2[[#This Row],[DESTINO]],0,erro)</f>
        <v>#NAME?</v>
      </c>
      <c r="N1835">
        <f t="shared" ca="1" si="231"/>
        <v>0</v>
      </c>
      <c r="O1835">
        <f t="shared" ca="1" si="232"/>
        <v>6</v>
      </c>
      <c r="P1835">
        <f t="shared" ca="1" si="233"/>
        <v>12</v>
      </c>
      <c r="Q1835">
        <f t="shared" ca="1" si="229"/>
        <v>34</v>
      </c>
      <c r="R1835">
        <f t="shared" ca="1" si="230"/>
        <v>12</v>
      </c>
    </row>
    <row r="1836" spans="1:18">
      <c r="A1836">
        <f ca="1">VLOOKUP(O1836,Tabela3[],2,0)</f>
        <v>2004</v>
      </c>
      <c r="B1836" t="str">
        <f ca="1">VLOOKUP(P1836,Tabela3[],4,0)</f>
        <v>DEZEMBRO</v>
      </c>
      <c r="C1836" t="str">
        <f ca="1">VLOOKUP(Q1836,Tabela3[],5,0)</f>
        <v>Alemanha</v>
      </c>
      <c r="D1836" t="str">
        <f ca="1">VLOOKUP(Q1836,Tabela3[],3,0)</f>
        <v>Volkswagen</v>
      </c>
      <c r="E1836" t="str">
        <f ca="1">IF(R1836=Q1836, (VLOOKUP(P1836+1,Tabela3[],5,0)),VLOOKUP(R1836,Tabela3[],5,0))</f>
        <v>Coréia do Sul</v>
      </c>
      <c r="F1836" s="1">
        <f t="shared" ca="1" si="226"/>
        <v>38297</v>
      </c>
      <c r="G1836" s="1">
        <f t="shared" ca="1" si="227"/>
        <v>38305.417013611106</v>
      </c>
      <c r="H1836">
        <f t="shared" ca="1" si="228"/>
        <v>0</v>
      </c>
      <c r="I1836" t="str">
        <f ca="1">VLOOKUP(Q1836,Tabela3[],9,1)</f>
        <v>Warehouse Carriers </v>
      </c>
      <c r="J1836" t="str">
        <f ca="1">VLOOKUP(Q1836,Tabela3[],11,0)</f>
        <v>GLI 350 TSI (Jetta)</v>
      </c>
      <c r="K1836" t="str">
        <f ca="1">VLOOKUP(Q1836,Tabela3[],10,0)</f>
        <v>Carros</v>
      </c>
      <c r="L1836" t="e" cm="1">
        <f t="array" aca="1" ref="L1836" ca="1">IF(Tabela2[[#This Row],[PORTO]]=Tabela2[[#This Row],[DESTINO]],0,erro)</f>
        <v>#NAME?</v>
      </c>
      <c r="N1836">
        <f t="shared" ca="1" si="231"/>
        <v>200</v>
      </c>
      <c r="O1836">
        <f t="shared" ca="1" si="232"/>
        <v>4</v>
      </c>
      <c r="P1836">
        <f t="shared" ca="1" si="233"/>
        <v>11</v>
      </c>
      <c r="Q1836">
        <f t="shared" ca="1" si="229"/>
        <v>8</v>
      </c>
      <c r="R1836">
        <f t="shared" ca="1" si="230"/>
        <v>13</v>
      </c>
    </row>
    <row r="1837" spans="1:18">
      <c r="A1837">
        <f ca="1">VLOOKUP(O1837,Tabela3[],2,0)</f>
        <v>2002</v>
      </c>
      <c r="B1837" t="str">
        <f ca="1">VLOOKUP(P1837,Tabela3[],4,0)</f>
        <v>AGOSTO</v>
      </c>
      <c r="C1837" t="str">
        <f ca="1">VLOOKUP(Q1837,Tabela3[],5,0)</f>
        <v>Holanda</v>
      </c>
      <c r="D1837" t="str">
        <f ca="1">VLOOKUP(Q1837,Tabela3[],3,0)</f>
        <v>Shell</v>
      </c>
      <c r="E1837" t="str">
        <f ca="1">IF(R1837=Q1837, (VLOOKUP(P1837+1,Tabela3[],5,0)),VLOOKUP(R1837,Tabela3[],5,0))</f>
        <v>Alemanha</v>
      </c>
      <c r="F1837" s="1">
        <f t="shared" ca="1" si="226"/>
        <v>37463</v>
      </c>
      <c r="G1837" s="1">
        <f t="shared" ca="1" si="227"/>
        <v>37472.535708147909</v>
      </c>
      <c r="H1837">
        <f t="shared" ca="1" si="228"/>
        <v>0</v>
      </c>
      <c r="I1837" t="str">
        <f ca="1">VLOOKUP(Q1837,Tabela3[],9,1)</f>
        <v>AbQaiq</v>
      </c>
      <c r="J1837" t="str">
        <f ca="1">VLOOKUP(Q1837,Tabela3[],11,0)</f>
        <v>Petróleo Bruto</v>
      </c>
      <c r="K1837" t="str">
        <f ca="1">VLOOKUP(Q1837,Tabela3[],10,0)</f>
        <v>Petróleo</v>
      </c>
      <c r="L1837" t="e" cm="1">
        <f t="array" aca="1" ref="L1837" ca="1">IF(Tabela2[[#This Row],[PORTO]]=Tabela2[[#This Row],[DESTINO]],0,erro)</f>
        <v>#NAME?</v>
      </c>
      <c r="N1837">
        <f t="shared" ca="1" si="231"/>
        <v>61000</v>
      </c>
      <c r="O1837">
        <f t="shared" ca="1" si="232"/>
        <v>2</v>
      </c>
      <c r="P1837">
        <f t="shared" ca="1" si="233"/>
        <v>7</v>
      </c>
      <c r="Q1837">
        <f t="shared" ca="1" si="229"/>
        <v>17</v>
      </c>
      <c r="R1837">
        <f t="shared" ca="1" si="230"/>
        <v>8</v>
      </c>
    </row>
    <row r="1838" spans="1:18">
      <c r="A1838">
        <f ca="1">VLOOKUP(O1838,Tabela3[],2,0)</f>
        <v>2004</v>
      </c>
      <c r="B1838" t="str">
        <f ca="1">VLOOKUP(P1838,Tabela3[],4,0)</f>
        <v>OUTUBRO</v>
      </c>
      <c r="C1838" t="str">
        <f ca="1">VLOOKUP(Q1838,Tabela3[],5,0)</f>
        <v>Holanda</v>
      </c>
      <c r="D1838" t="str">
        <f ca="1">VLOOKUP(Q1838,Tabela3[],3,0)</f>
        <v>Shell</v>
      </c>
      <c r="E1838" t="str">
        <f ca="1">IF(R1838=Q1838, (VLOOKUP(P1838+1,Tabela3[],5,0)),VLOOKUP(R1838,Tabela3[],5,0))</f>
        <v>China</v>
      </c>
      <c r="F1838" s="1">
        <f t="shared" ca="1" si="226"/>
        <v>38233</v>
      </c>
      <c r="G1838" s="1">
        <f t="shared" ca="1" si="227"/>
        <v>38235.210404295925</v>
      </c>
      <c r="H1838">
        <f t="shared" ca="1" si="228"/>
        <v>0</v>
      </c>
      <c r="I1838" t="str">
        <f ca="1">VLOOKUP(Q1838,Tabela3[],9,1)</f>
        <v>AbQaiq</v>
      </c>
      <c r="J1838" t="str">
        <f ca="1">VLOOKUP(Q1838,Tabela3[],11,0)</f>
        <v>Petróleo Bruto</v>
      </c>
      <c r="K1838" t="str">
        <f ca="1">VLOOKUP(Q1838,Tabela3[],10,0)</f>
        <v>Petróleo</v>
      </c>
      <c r="L1838" t="e" cm="1">
        <f t="array" aca="1" ref="L1838" ca="1">IF(Tabela2[[#This Row],[PORTO]]=Tabela2[[#This Row],[DESTINO]],0,erro)</f>
        <v>#NAME?</v>
      </c>
      <c r="N1838">
        <f t="shared" ca="1" si="231"/>
        <v>65000</v>
      </c>
      <c r="O1838">
        <f t="shared" ca="1" si="232"/>
        <v>4</v>
      </c>
      <c r="P1838">
        <f t="shared" ca="1" si="233"/>
        <v>9</v>
      </c>
      <c r="Q1838">
        <f t="shared" ca="1" si="229"/>
        <v>17</v>
      </c>
      <c r="R1838">
        <f t="shared" ca="1" si="230"/>
        <v>0</v>
      </c>
    </row>
    <row r="1839" spans="1:18">
      <c r="A1839">
        <f ca="1">VLOOKUP(O1839,Tabela3[],2,0)</f>
        <v>2005</v>
      </c>
      <c r="B1839" t="str">
        <f ca="1">VLOOKUP(P1839,Tabela3[],4,0)</f>
        <v>NOVEMBRO</v>
      </c>
      <c r="C1839" t="str">
        <f ca="1">VLOOKUP(Q1839,Tabela3[],5,0)</f>
        <v>Itália</v>
      </c>
      <c r="D1839" t="str">
        <f ca="1">VLOOKUP(Q1839,Tabela3[],3,0)</f>
        <v>Hyundai</v>
      </c>
      <c r="E1839" t="str">
        <f ca="1">IF(R1839=Q1839, (VLOOKUP(P1839+1,Tabela3[],5,0)),VLOOKUP(R1839,Tabela3[],5,0))</f>
        <v>Holanda</v>
      </c>
      <c r="F1839" s="1">
        <f t="shared" ca="1" si="226"/>
        <v>38629</v>
      </c>
      <c r="G1839" s="1">
        <f t="shared" ca="1" si="227"/>
        <v>38631.600916792195</v>
      </c>
      <c r="H1839">
        <f t="shared" ca="1" si="228"/>
        <v>0</v>
      </c>
      <c r="I1839" t="str">
        <f ca="1">VLOOKUP(Q1839,Tabela3[],9,1)</f>
        <v>Car Carriers</v>
      </c>
      <c r="J1839" t="str">
        <f ca="1">VLOOKUP(Q1839,Tabela3[],11,0)</f>
        <v>Creta Confort</v>
      </c>
      <c r="K1839" t="str">
        <f ca="1">VLOOKUP(Q1839,Tabela3[],10,0)</f>
        <v>Carros</v>
      </c>
      <c r="L1839" t="e" cm="1">
        <f t="array" aca="1" ref="L1839" ca="1">IF(Tabela2[[#This Row],[PORTO]]=Tabela2[[#This Row],[DESTINO]],0,erro)</f>
        <v>#NAME?</v>
      </c>
      <c r="N1839">
        <f t="shared" ca="1" si="231"/>
        <v>400</v>
      </c>
      <c r="O1839">
        <f t="shared" ca="1" si="232"/>
        <v>5</v>
      </c>
      <c r="P1839">
        <f t="shared" ca="1" si="233"/>
        <v>10</v>
      </c>
      <c r="Q1839">
        <f t="shared" ca="1" si="229"/>
        <v>18</v>
      </c>
      <c r="R1839">
        <f t="shared" ca="1" si="230"/>
        <v>17</v>
      </c>
    </row>
    <row r="1840" spans="1:18">
      <c r="A1840">
        <f ca="1">VLOOKUP(O1840,Tabela3[],2,0)</f>
        <v>2007</v>
      </c>
      <c r="B1840" t="str">
        <f ca="1">VLOOKUP(P1840,Tabela3[],4,0)</f>
        <v>JUNHO</v>
      </c>
      <c r="C1840" t="str">
        <f ca="1">VLOOKUP(Q1840,Tabela3[],5,0)</f>
        <v>Alemanha</v>
      </c>
      <c r="D1840" t="str">
        <f ca="1">VLOOKUP(Q1840,Tabela3[],3,0)</f>
        <v>Volkswagen</v>
      </c>
      <c r="E1840" t="str">
        <f ca="1">IF(R1840=Q1840, (VLOOKUP(P1840+1,Tabela3[],5,0)),VLOOKUP(R1840,Tabela3[],5,0))</f>
        <v>Itália</v>
      </c>
      <c r="F1840" s="1">
        <f t="shared" ca="1" si="226"/>
        <v>39203</v>
      </c>
      <c r="G1840" s="1">
        <f t="shared" ca="1" si="227"/>
        <v>39209.664305493345</v>
      </c>
      <c r="H1840">
        <f t="shared" ca="1" si="228"/>
        <v>1</v>
      </c>
      <c r="I1840" t="str">
        <f ca="1">VLOOKUP(Q1840,Tabela3[],9,1)</f>
        <v>Warehouse Carriers </v>
      </c>
      <c r="J1840" t="str">
        <f ca="1">VLOOKUP(Q1840,Tabela3[],11,0)</f>
        <v>GLI 350 TSI (Jetta)</v>
      </c>
      <c r="K1840" t="str">
        <f ca="1">VLOOKUP(Q1840,Tabela3[],10,0)</f>
        <v>Carros</v>
      </c>
      <c r="L1840" t="e" cm="1">
        <f t="array" aca="1" ref="L1840" ca="1">IF(Tabela2[[#This Row],[PORTO]]=Tabela2[[#This Row],[DESTINO]],0,erro)</f>
        <v>#NAME?</v>
      </c>
      <c r="N1840">
        <f t="shared" ca="1" si="231"/>
        <v>500</v>
      </c>
      <c r="O1840">
        <f t="shared" ca="1" si="232"/>
        <v>7</v>
      </c>
      <c r="P1840">
        <f t="shared" ca="1" si="233"/>
        <v>5</v>
      </c>
      <c r="Q1840">
        <f t="shared" ca="1" si="229"/>
        <v>8</v>
      </c>
      <c r="R1840">
        <f t="shared" ca="1" si="230"/>
        <v>20</v>
      </c>
    </row>
    <row r="1841" spans="1:18">
      <c r="A1841">
        <f ca="1">VLOOKUP(O1841,Tabela3[],2,0)</f>
        <v>2005</v>
      </c>
      <c r="B1841" t="str">
        <f ca="1">VLOOKUP(P1841,Tabela3[],4,0)</f>
        <v>JANEIRO</v>
      </c>
      <c r="C1841" t="str">
        <f ca="1">VLOOKUP(Q1841,Tabela3[],5,0)</f>
        <v>India</v>
      </c>
      <c r="D1841" t="str">
        <f ca="1">VLOOKUP(Q1841,Tabela3[],3,0)</f>
        <v>Reliance Industries</v>
      </c>
      <c r="E1841" t="str">
        <f ca="1">IF(R1841=Q1841, (VLOOKUP(P1841+1,Tabela3[],5,0)),VLOOKUP(R1841,Tabela3[],5,0))</f>
        <v>Reino Unido</v>
      </c>
      <c r="F1841" s="1">
        <f t="shared" ca="1" si="226"/>
        <v>38379</v>
      </c>
      <c r="G1841" s="1">
        <f t="shared" ca="1" si="227"/>
        <v>38387.173418315288</v>
      </c>
      <c r="H1841">
        <f t="shared" ca="1" si="228"/>
        <v>0</v>
      </c>
      <c r="I1841" t="str">
        <f ca="1">VLOOKUP(Q1841,Tabela3[],9,1)</f>
        <v>Tanker</v>
      </c>
      <c r="J1841" t="str">
        <f ca="1">VLOOKUP(Q1841,Tabela3[],11,0)</f>
        <v>Cloreto de polivinila</v>
      </c>
      <c r="K1841" t="str">
        <f ca="1">VLOOKUP(Q1841,Tabela3[],10,0)</f>
        <v>Petroquimicos</v>
      </c>
      <c r="L1841" t="e" cm="1">
        <f t="array" aca="1" ref="L1841" ca="1">IF(Tabela2[[#This Row],[PORTO]]=Tabela2[[#This Row],[DESTINO]],0,erro)</f>
        <v>#NAME?</v>
      </c>
      <c r="N1841">
        <f t="shared" ca="1" si="231"/>
        <v>0</v>
      </c>
      <c r="O1841">
        <f t="shared" ca="1" si="232"/>
        <v>5</v>
      </c>
      <c r="P1841">
        <f t="shared" ca="1" si="233"/>
        <v>0</v>
      </c>
      <c r="Q1841">
        <f t="shared" ca="1" si="229"/>
        <v>32</v>
      </c>
      <c r="R1841">
        <f t="shared" ca="1" si="230"/>
        <v>24</v>
      </c>
    </row>
    <row r="1842" spans="1:18">
      <c r="A1842">
        <f ca="1">VLOOKUP(O1842,Tabela3[],2,0)</f>
        <v>2005</v>
      </c>
      <c r="B1842" t="str">
        <f ca="1">VLOOKUP(P1842,Tabela3[],4,0)</f>
        <v>DEZEMBRO</v>
      </c>
      <c r="C1842" t="str">
        <f ca="1">VLOOKUP(Q1842,Tabela3[],5,0)</f>
        <v>Estados Unidos</v>
      </c>
      <c r="D1842" t="str">
        <f ca="1">VLOOKUP(Q1842,Tabela3[],3,0)</f>
        <v>Amazon</v>
      </c>
      <c r="E1842" t="str">
        <f ca="1">IF(R1842=Q1842, (VLOOKUP(P1842+1,Tabela3[],5,0)),VLOOKUP(R1842,Tabela3[],5,0))</f>
        <v>França</v>
      </c>
      <c r="F1842" s="1">
        <f t="shared" ca="1" si="226"/>
        <v>38660</v>
      </c>
      <c r="G1842" s="1">
        <f t="shared" ca="1" si="227"/>
        <v>38662.991446509048</v>
      </c>
      <c r="H1842">
        <f t="shared" ca="1" si="228"/>
        <v>0</v>
      </c>
      <c r="I1842" t="str">
        <f ca="1">VLOOKUP(Q1842,Tabela3[],9,1)</f>
        <v>HMM Algeciras</v>
      </c>
      <c r="J1842" t="str">
        <f ca="1">VLOOKUP(Q1842,Tabela3[],11,0)</f>
        <v>Travesseiro Toque de Pluma</v>
      </c>
      <c r="K1842" t="str">
        <f ca="1">VLOOKUP(Q1842,Tabela3[],10,0)</f>
        <v>Geral</v>
      </c>
      <c r="L1842" t="e" cm="1">
        <f t="array" aca="1" ref="L1842" ca="1">IF(Tabela2[[#This Row],[PORTO]]=Tabela2[[#This Row],[DESTINO]],0,erro)</f>
        <v>#NAME?</v>
      </c>
      <c r="N1842">
        <f t="shared" ca="1" si="231"/>
        <v>2000</v>
      </c>
      <c r="O1842">
        <f t="shared" ca="1" si="232"/>
        <v>5</v>
      </c>
      <c r="P1842">
        <f t="shared" ca="1" si="233"/>
        <v>11</v>
      </c>
      <c r="Q1842">
        <f t="shared" ca="1" si="229"/>
        <v>5</v>
      </c>
      <c r="R1842">
        <f t="shared" ca="1" si="230"/>
        <v>23</v>
      </c>
    </row>
    <row r="1843" spans="1:18">
      <c r="A1843">
        <f ca="1">VLOOKUP(O1843,Tabela3[],2,0)</f>
        <v>2008</v>
      </c>
      <c r="B1843" t="str">
        <f ca="1">VLOOKUP(P1843,Tabela3[],4,0)</f>
        <v>ABRIL</v>
      </c>
      <c r="C1843" t="str">
        <f ca="1">VLOOKUP(Q1843,Tabela3[],5,0)</f>
        <v>Holanda</v>
      </c>
      <c r="D1843" t="str">
        <f ca="1">VLOOKUP(Q1843,Tabela3[],3,0)</f>
        <v>Shell</v>
      </c>
      <c r="E1843" t="str">
        <f ca="1">IF(R1843=Q1843, (VLOOKUP(P1843+1,Tabela3[],5,0)),VLOOKUP(R1843,Tabela3[],5,0))</f>
        <v>Coréia do Sul</v>
      </c>
      <c r="F1843" s="1">
        <f t="shared" ca="1" si="226"/>
        <v>39532</v>
      </c>
      <c r="G1843" s="1">
        <f t="shared" ca="1" si="227"/>
        <v>39539.382954905283</v>
      </c>
      <c r="H1843">
        <f t="shared" ca="1" si="228"/>
        <v>0</v>
      </c>
      <c r="I1843" t="str">
        <f ca="1">VLOOKUP(Q1843,Tabela3[],9,1)</f>
        <v>AbQaiq</v>
      </c>
      <c r="J1843" t="str">
        <f ca="1">VLOOKUP(Q1843,Tabela3[],11,0)</f>
        <v>Diesel</v>
      </c>
      <c r="K1843" t="str">
        <f ca="1">VLOOKUP(Q1843,Tabela3[],10,0)</f>
        <v>Petróleo</v>
      </c>
      <c r="L1843" t="e" cm="1">
        <f t="array" aca="1" ref="L1843" ca="1">IF(Tabela2[[#This Row],[PORTO]]=Tabela2[[#This Row],[DESTINO]],0,erro)</f>
        <v>#NAME?</v>
      </c>
      <c r="N1843">
        <f t="shared" ca="1" si="231"/>
        <v>83000</v>
      </c>
      <c r="O1843">
        <f t="shared" ca="1" si="232"/>
        <v>8</v>
      </c>
      <c r="P1843">
        <f t="shared" ca="1" si="233"/>
        <v>3</v>
      </c>
      <c r="Q1843">
        <f t="shared" ca="1" si="229"/>
        <v>15</v>
      </c>
      <c r="R1843">
        <f t="shared" ca="1" si="230"/>
        <v>13</v>
      </c>
    </row>
    <row r="1844" spans="1:18">
      <c r="A1844">
        <f ca="1">VLOOKUP(O1844,Tabela3[],2,0)</f>
        <v>2003</v>
      </c>
      <c r="B1844" t="str">
        <f ca="1">VLOOKUP(P1844,Tabela3[],4,0)</f>
        <v>JANEIRO</v>
      </c>
      <c r="C1844" t="str">
        <f ca="1">VLOOKUP(Q1844,Tabela3[],5,0)</f>
        <v>India</v>
      </c>
      <c r="D1844" t="str">
        <f ca="1">VLOOKUP(Q1844,Tabela3[],3,0)</f>
        <v>Reliance Industries</v>
      </c>
      <c r="E1844" t="str">
        <f ca="1">IF(R1844=Q1844, (VLOOKUP(P1844+1,Tabela3[],5,0)),VLOOKUP(R1844,Tabela3[],5,0))</f>
        <v>Estados Unidos</v>
      </c>
      <c r="F1844" s="1">
        <f t="shared" ca="1" si="226"/>
        <v>37960</v>
      </c>
      <c r="G1844" s="1">
        <f t="shared" ca="1" si="227"/>
        <v>37965.815692158249</v>
      </c>
      <c r="H1844">
        <f t="shared" ca="1" si="228"/>
        <v>0</v>
      </c>
      <c r="I1844" t="str">
        <f ca="1">VLOOKUP(Q1844,Tabela3[],9,1)</f>
        <v>Tanker</v>
      </c>
      <c r="J1844" t="str">
        <f ca="1">VLOOKUP(Q1844,Tabela3[],11,0)</f>
        <v>Cloreto de polivinila</v>
      </c>
      <c r="K1844" t="str">
        <f ca="1">VLOOKUP(Q1844,Tabela3[],10,0)</f>
        <v>Petroquimicos</v>
      </c>
      <c r="L1844" t="e" cm="1">
        <f t="array" aca="1" ref="L1844" ca="1">IF(Tabela2[[#This Row],[PORTO]]=Tabela2[[#This Row],[DESTINO]],0,erro)</f>
        <v>#NAME?</v>
      </c>
      <c r="N1844">
        <f t="shared" ca="1" si="231"/>
        <v>0</v>
      </c>
      <c r="O1844">
        <f t="shared" ca="1" si="232"/>
        <v>3</v>
      </c>
      <c r="P1844">
        <f t="shared" ca="1" si="233"/>
        <v>12</v>
      </c>
      <c r="Q1844">
        <f t="shared" ca="1" si="229"/>
        <v>32</v>
      </c>
      <c r="R1844">
        <f t="shared" ca="1" si="230"/>
        <v>3</v>
      </c>
    </row>
    <row r="1845" spans="1:18">
      <c r="A1845">
        <f ca="1">VLOOKUP(O1845,Tabela3[],2,0)</f>
        <v>2008</v>
      </c>
      <c r="B1845" t="str">
        <f ca="1">VLOOKUP(P1845,Tabela3[],4,0)</f>
        <v>ABRIL</v>
      </c>
      <c r="C1845" t="str">
        <f ca="1">VLOOKUP(Q1845,Tabela3[],5,0)</f>
        <v>Estados Unidos</v>
      </c>
      <c r="D1845" t="str">
        <f ca="1">VLOOKUP(Q1845,Tabela3[],3,0)</f>
        <v>Amazon</v>
      </c>
      <c r="E1845" t="str">
        <f ca="1">IF(R1845=Q1845, (VLOOKUP(P1845+1,Tabela3[],5,0)),VLOOKUP(R1845,Tabela3[],5,0))</f>
        <v>Japão</v>
      </c>
      <c r="F1845" s="1">
        <f t="shared" ca="1" si="226"/>
        <v>39508</v>
      </c>
      <c r="G1845" s="1">
        <f t="shared" ca="1" si="227"/>
        <v>39509.334491633599</v>
      </c>
      <c r="H1845">
        <f t="shared" ca="1" si="228"/>
        <v>1</v>
      </c>
      <c r="I1845" t="str">
        <f ca="1">VLOOKUP(Q1845,Tabela3[],9,1)</f>
        <v>HMM Algeciras</v>
      </c>
      <c r="J1845" t="str">
        <f ca="1">VLOOKUP(Q1845,Tabela3[],11,0)</f>
        <v>Escrivaninha Trevalla</v>
      </c>
      <c r="K1845" t="str">
        <f ca="1">VLOOKUP(Q1845,Tabela3[],10,0)</f>
        <v>Geral</v>
      </c>
      <c r="L1845" t="e" cm="1">
        <f t="array" aca="1" ref="L1845" ca="1">IF(Tabela2[[#This Row],[PORTO]]=Tabela2[[#This Row],[DESTINO]],0,erro)</f>
        <v>#NAME?</v>
      </c>
      <c r="N1845">
        <f t="shared" ca="1" si="231"/>
        <v>1000</v>
      </c>
      <c r="O1845">
        <f t="shared" ca="1" si="232"/>
        <v>8</v>
      </c>
      <c r="P1845">
        <f t="shared" ca="1" si="233"/>
        <v>3</v>
      </c>
      <c r="Q1845">
        <f t="shared" ca="1" si="229"/>
        <v>3</v>
      </c>
      <c r="R1845">
        <f t="shared" ca="1" si="230"/>
        <v>11</v>
      </c>
    </row>
    <row r="1846" spans="1:18">
      <c r="A1846">
        <f ca="1">VLOOKUP(O1846,Tabela3[],2,0)</f>
        <v>2007</v>
      </c>
      <c r="B1846" t="str">
        <f ca="1">VLOOKUP(P1846,Tabela3[],4,0)</f>
        <v>AGOSTO</v>
      </c>
      <c r="C1846" t="str">
        <f ca="1">VLOOKUP(Q1846,Tabela3[],5,0)</f>
        <v>Alemanha</v>
      </c>
      <c r="D1846" t="str">
        <f ca="1">VLOOKUP(Q1846,Tabela3[],3,0)</f>
        <v>Volkswagen</v>
      </c>
      <c r="E1846" t="str">
        <f ca="1">IF(R1846=Q1846, (VLOOKUP(P1846+1,Tabela3[],5,0)),VLOOKUP(R1846,Tabela3[],5,0))</f>
        <v>Japão</v>
      </c>
      <c r="F1846" s="1">
        <f t="shared" ca="1" si="226"/>
        <v>39287</v>
      </c>
      <c r="G1846" s="1">
        <f t="shared" ca="1" si="227"/>
        <v>39295.33232954613</v>
      </c>
      <c r="H1846">
        <f t="shared" ca="1" si="228"/>
        <v>1</v>
      </c>
      <c r="I1846" t="str">
        <f ca="1">VLOOKUP(Q1846,Tabela3[],9,1)</f>
        <v>Warehouse Carriers </v>
      </c>
      <c r="J1846" t="str">
        <f ca="1">VLOOKUP(Q1846,Tabela3[],11,0)</f>
        <v>Cross CD (Saveiro)</v>
      </c>
      <c r="K1846" t="str">
        <f ca="1">VLOOKUP(Q1846,Tabela3[],10,0)</f>
        <v>Carros</v>
      </c>
      <c r="L1846" t="e" cm="1">
        <f t="array" aca="1" ref="L1846" ca="1">IF(Tabela2[[#This Row],[PORTO]]=Tabela2[[#This Row],[DESTINO]],0,erro)</f>
        <v>#NAME?</v>
      </c>
      <c r="N1846">
        <f t="shared" ca="1" si="231"/>
        <v>100</v>
      </c>
      <c r="O1846">
        <f t="shared" ca="1" si="232"/>
        <v>7</v>
      </c>
      <c r="P1846">
        <f t="shared" ca="1" si="233"/>
        <v>7</v>
      </c>
      <c r="Q1846">
        <f t="shared" ca="1" si="229"/>
        <v>6</v>
      </c>
      <c r="R1846">
        <f t="shared" ca="1" si="230"/>
        <v>9</v>
      </c>
    </row>
    <row r="1847" spans="1:18">
      <c r="A1847">
        <f ca="1">VLOOKUP(O1847,Tabela3[],2,0)</f>
        <v>2002</v>
      </c>
      <c r="B1847" t="str">
        <f ca="1">VLOOKUP(P1847,Tabela3[],4,0)</f>
        <v>MARÇO</v>
      </c>
      <c r="C1847" t="str">
        <f ca="1">VLOOKUP(Q1847,Tabela3[],5,0)</f>
        <v>Reino Unido</v>
      </c>
      <c r="D1847" t="str">
        <f ca="1">VLOOKUP(Q1847,Tabela3[],3,0)</f>
        <v>Unilever</v>
      </c>
      <c r="E1847" t="str">
        <f ca="1">IF(R1847=Q1847, (VLOOKUP(P1847+1,Tabela3[],5,0)),VLOOKUP(R1847,Tabela3[],5,0))</f>
        <v>Estados Unidos</v>
      </c>
      <c r="F1847" s="1">
        <f t="shared" ca="1" si="226"/>
        <v>37310</v>
      </c>
      <c r="G1847" s="1">
        <f t="shared" ca="1" si="227"/>
        <v>37312.725872779803</v>
      </c>
      <c r="H1847">
        <f t="shared" ca="1" si="228"/>
        <v>1</v>
      </c>
      <c r="I1847" t="str">
        <f ca="1">VLOOKUP(Q1847,Tabela3[],9,1)</f>
        <v>HMM Helsinki</v>
      </c>
      <c r="J1847" t="str">
        <f ca="1">VLOOKUP(Q1847,Tabela3[],11,0)</f>
        <v>Sabonete</v>
      </c>
      <c r="K1847" t="str">
        <f ca="1">VLOOKUP(Q1847,Tabela3[],10,0)</f>
        <v>Quimico</v>
      </c>
      <c r="L1847" t="e" cm="1">
        <f t="array" aca="1" ref="L1847" ca="1">IF(Tabela2[[#This Row],[PORTO]]=Tabela2[[#This Row],[DESTINO]],0,erro)</f>
        <v>#NAME?</v>
      </c>
      <c r="N1847">
        <f t="shared" ca="1" si="231"/>
        <v>180000</v>
      </c>
      <c r="O1847">
        <f t="shared" ca="1" si="232"/>
        <v>2</v>
      </c>
      <c r="P1847">
        <f t="shared" ca="1" si="233"/>
        <v>2</v>
      </c>
      <c r="Q1847">
        <f t="shared" ca="1" si="229"/>
        <v>26</v>
      </c>
      <c r="R1847">
        <f t="shared" ca="1" si="230"/>
        <v>5</v>
      </c>
    </row>
    <row r="1848" spans="1:18">
      <c r="A1848">
        <f ca="1">VLOOKUP(O1848,Tabela3[],2,0)</f>
        <v>2004</v>
      </c>
      <c r="B1848" t="str">
        <f ca="1">VLOOKUP(P1848,Tabela3[],4,0)</f>
        <v>JULHO</v>
      </c>
      <c r="C1848" t="str">
        <f ca="1">VLOOKUP(Q1848,Tabela3[],5,0)</f>
        <v>Reino Unido</v>
      </c>
      <c r="D1848" t="str">
        <f ca="1">VLOOKUP(Q1848,Tabela3[],3,0)</f>
        <v>Unilever</v>
      </c>
      <c r="E1848" t="str">
        <f ca="1">IF(R1848=Q1848, (VLOOKUP(P1848+1,Tabela3[],5,0)),VLOOKUP(R1848,Tabela3[],5,0))</f>
        <v>Holanda</v>
      </c>
      <c r="F1848" s="1">
        <f t="shared" ca="1" si="226"/>
        <v>38151</v>
      </c>
      <c r="G1848" s="1">
        <f t="shared" ca="1" si="227"/>
        <v>38153.748103470876</v>
      </c>
      <c r="H1848">
        <f t="shared" ca="1" si="228"/>
        <v>0</v>
      </c>
      <c r="I1848" t="str">
        <f ca="1">VLOOKUP(Q1848,Tabela3[],9,1)</f>
        <v>HMM Helsinki</v>
      </c>
      <c r="J1848" t="str">
        <f ca="1">VLOOKUP(Q1848,Tabela3[],11,0)</f>
        <v xml:space="preserve">Shampoo </v>
      </c>
      <c r="K1848" t="str">
        <f ca="1">VLOOKUP(Q1848,Tabela3[],10,0)</f>
        <v>Quimico</v>
      </c>
      <c r="L1848" t="e" cm="1">
        <f t="array" aca="1" ref="L1848" ca="1">IF(Tabela2[[#This Row],[PORTO]]=Tabela2[[#This Row],[DESTINO]],0,erro)</f>
        <v>#NAME?</v>
      </c>
      <c r="N1848">
        <f t="shared" ca="1" si="231"/>
        <v>1650000</v>
      </c>
      <c r="O1848">
        <f t="shared" ca="1" si="232"/>
        <v>4</v>
      </c>
      <c r="P1848">
        <f t="shared" ca="1" si="233"/>
        <v>6</v>
      </c>
      <c r="Q1848">
        <f t="shared" ca="1" si="229"/>
        <v>24</v>
      </c>
      <c r="R1848">
        <f t="shared" ca="1" si="230"/>
        <v>17</v>
      </c>
    </row>
    <row r="1849" spans="1:18">
      <c r="A1849">
        <f ca="1">VLOOKUP(O1849,Tabela3[],2,0)</f>
        <v>2004</v>
      </c>
      <c r="B1849" t="str">
        <f ca="1">VLOOKUP(P1849,Tabela3[],4,0)</f>
        <v>ABRIL</v>
      </c>
      <c r="C1849" t="str">
        <f ca="1">VLOOKUP(Q1849,Tabela3[],5,0)</f>
        <v>Canadá</v>
      </c>
      <c r="D1849" t="str">
        <f ca="1">VLOOKUP(Q1849,Tabela3[],3,0)</f>
        <v>Shopify</v>
      </c>
      <c r="E1849" t="str">
        <f ca="1">IF(R1849=Q1849, (VLOOKUP(P1849+1,Tabela3[],5,0)),VLOOKUP(R1849,Tabela3[],5,0))</f>
        <v>Itália</v>
      </c>
      <c r="F1849" s="1">
        <f t="shared" ca="1" si="226"/>
        <v>38054</v>
      </c>
      <c r="G1849" s="1">
        <f t="shared" ca="1" si="227"/>
        <v>38059.620536458009</v>
      </c>
      <c r="H1849">
        <f t="shared" ca="1" si="228"/>
        <v>1</v>
      </c>
      <c r="I1849" t="str">
        <f ca="1">VLOOKUP(Q1849,Tabela3[],9,1)</f>
        <v>HMM Southampton</v>
      </c>
      <c r="J1849" t="str">
        <f ca="1">VLOOKUP(Q1849,Tabela3[],11,0)</f>
        <v>NONA</v>
      </c>
      <c r="K1849" t="str">
        <f ca="1">VLOOKUP(Q1849,Tabela3[],10,0)</f>
        <v>Bebida</v>
      </c>
      <c r="L1849" t="e" cm="1">
        <f t="array" aca="1" ref="L1849" ca="1">IF(Tabela2[[#This Row],[PORTO]]=Tabela2[[#This Row],[DESTINO]],0,erro)</f>
        <v>#NAME?</v>
      </c>
      <c r="N1849">
        <f t="shared" ca="1" si="231"/>
        <v>0</v>
      </c>
      <c r="O1849">
        <f t="shared" ca="1" si="232"/>
        <v>4</v>
      </c>
      <c r="P1849">
        <f t="shared" ca="1" si="233"/>
        <v>3</v>
      </c>
      <c r="Q1849">
        <f t="shared" ca="1" si="229"/>
        <v>34</v>
      </c>
      <c r="R1849">
        <f t="shared" ca="1" si="230"/>
        <v>18</v>
      </c>
    </row>
    <row r="1850" spans="1:18">
      <c r="A1850">
        <f ca="1">VLOOKUP(O1850,Tabela3[],2,0)</f>
        <v>2005</v>
      </c>
      <c r="B1850" t="str">
        <f ca="1">VLOOKUP(P1850,Tabela3[],4,0)</f>
        <v>AGOSTO</v>
      </c>
      <c r="C1850" t="str">
        <f ca="1">VLOOKUP(Q1850,Tabela3[],5,0)</f>
        <v>Reino Unido</v>
      </c>
      <c r="D1850" t="str">
        <f ca="1">VLOOKUP(Q1850,Tabela3[],3,0)</f>
        <v>Unilever</v>
      </c>
      <c r="E1850" t="str">
        <f ca="1">IF(R1850=Q1850, (VLOOKUP(P1850+1,Tabela3[],5,0)),VLOOKUP(R1850,Tabela3[],5,0))</f>
        <v>Holanda</v>
      </c>
      <c r="F1850" s="1">
        <f t="shared" ca="1" si="226"/>
        <v>38535</v>
      </c>
      <c r="G1850" s="1">
        <f t="shared" ca="1" si="227"/>
        <v>38541.068968162421</v>
      </c>
      <c r="H1850">
        <f t="shared" ca="1" si="228"/>
        <v>0</v>
      </c>
      <c r="I1850" t="str">
        <f ca="1">VLOOKUP(Q1850,Tabela3[],9,1)</f>
        <v>HMM Helsinki</v>
      </c>
      <c r="J1850" t="str">
        <f ca="1">VLOOKUP(Q1850,Tabela3[],11,0)</f>
        <v>Sabonete</v>
      </c>
      <c r="K1850" t="str">
        <f ca="1">VLOOKUP(Q1850,Tabela3[],10,0)</f>
        <v>Quimico</v>
      </c>
      <c r="L1850" t="e" cm="1">
        <f t="array" aca="1" ref="L1850" ca="1">IF(Tabela2[[#This Row],[PORTO]]=Tabela2[[#This Row],[DESTINO]],0,erro)</f>
        <v>#NAME?</v>
      </c>
      <c r="N1850">
        <f t="shared" ca="1" si="231"/>
        <v>1730000</v>
      </c>
      <c r="O1850">
        <f t="shared" ca="1" si="232"/>
        <v>5</v>
      </c>
      <c r="P1850">
        <f t="shared" ca="1" si="233"/>
        <v>7</v>
      </c>
      <c r="Q1850">
        <f t="shared" ca="1" si="229"/>
        <v>26</v>
      </c>
      <c r="R1850">
        <f t="shared" ca="1" si="230"/>
        <v>16</v>
      </c>
    </row>
    <row r="1851" spans="1:18">
      <c r="A1851">
        <f ca="1">VLOOKUP(O1851,Tabela3[],2,0)</f>
        <v>2009</v>
      </c>
      <c r="B1851" t="str">
        <f ca="1">VLOOKUP(P1851,Tabela3[],4,0)</f>
        <v>JANEIRO</v>
      </c>
      <c r="C1851" t="str">
        <f ca="1">VLOOKUP(Q1851,Tabela3[],5,0)</f>
        <v>Alemanha</v>
      </c>
      <c r="D1851" t="str">
        <f ca="1">VLOOKUP(Q1851,Tabela3[],3,0)</f>
        <v>Volkswagen</v>
      </c>
      <c r="E1851" t="str">
        <f ca="1">IF(R1851=Q1851, (VLOOKUP(P1851+1,Tabela3[],5,0)),VLOOKUP(R1851,Tabela3[],5,0))</f>
        <v>China</v>
      </c>
      <c r="F1851" s="1">
        <f t="shared" ca="1" si="226"/>
        <v>40167</v>
      </c>
      <c r="G1851" s="1">
        <f t="shared" ca="1" si="227"/>
        <v>40176.59185272023</v>
      </c>
      <c r="H1851">
        <f t="shared" ca="1" si="228"/>
        <v>0</v>
      </c>
      <c r="I1851" t="str">
        <f ca="1">VLOOKUP(Q1851,Tabela3[],9,1)</f>
        <v>Warehouse Carriers </v>
      </c>
      <c r="J1851" t="str">
        <f ca="1">VLOOKUP(Q1851,Tabela3[],11,0)</f>
        <v>Highline 250 TSI (Taos)</v>
      </c>
      <c r="K1851" t="str">
        <f ca="1">VLOOKUP(Q1851,Tabela3[],10,0)</f>
        <v>Carros</v>
      </c>
      <c r="L1851" t="e" cm="1">
        <f t="array" aca="1" ref="L1851" ca="1">IF(Tabela2[[#This Row],[PORTO]]=Tabela2[[#This Row],[DESTINO]],0,erro)</f>
        <v>#NAME?</v>
      </c>
      <c r="N1851">
        <f t="shared" ca="1" si="231"/>
        <v>200</v>
      </c>
      <c r="O1851">
        <f t="shared" ca="1" si="232"/>
        <v>9</v>
      </c>
      <c r="P1851">
        <f t="shared" ca="1" si="233"/>
        <v>12</v>
      </c>
      <c r="Q1851">
        <f t="shared" ca="1" si="229"/>
        <v>7</v>
      </c>
      <c r="R1851">
        <f t="shared" ca="1" si="230"/>
        <v>0</v>
      </c>
    </row>
    <row r="1852" spans="1:18">
      <c r="A1852">
        <f ca="1">VLOOKUP(O1852,Tabela3[],2,0)</f>
        <v>2006</v>
      </c>
      <c r="B1852" t="str">
        <f ca="1">VLOOKUP(P1852,Tabela3[],4,0)</f>
        <v>MAIO</v>
      </c>
      <c r="C1852" t="str">
        <f ca="1">VLOOKUP(Q1852,Tabela3[],5,0)</f>
        <v>China</v>
      </c>
      <c r="D1852" t="str">
        <f ca="1">VLOOKUP(Q1852,Tabela3[],3,0)</f>
        <v>Alibaba Group</v>
      </c>
      <c r="E1852" t="str">
        <f ca="1">IF(R1852=Q1852, (VLOOKUP(P1852+1,Tabela3[],5,0)),VLOOKUP(R1852,Tabela3[],5,0))</f>
        <v>Japão</v>
      </c>
      <c r="F1852" s="1">
        <f t="shared" ca="1" si="226"/>
        <v>38828</v>
      </c>
      <c r="G1852" s="1">
        <f t="shared" ca="1" si="227"/>
        <v>38828.310165453928</v>
      </c>
      <c r="H1852">
        <f t="shared" ca="1" si="228"/>
        <v>0</v>
      </c>
      <c r="I1852" t="str">
        <f ca="1">VLOOKUP(Q1852,Tabela3[],9,1)</f>
        <v>HMM St Petersburg</v>
      </c>
      <c r="J1852" t="str">
        <f ca="1">VLOOKUP(Q1852,Tabela3[],11,0)</f>
        <v>Miniescavadeira</v>
      </c>
      <c r="K1852" t="str">
        <f ca="1">VLOOKUP(Q1852,Tabela3[],10,0)</f>
        <v>Maquinário</v>
      </c>
      <c r="L1852" t="e" cm="1">
        <f t="array" aca="1" ref="L1852" ca="1">IF(Tabela2[[#This Row],[PORTO]]=Tabela2[[#This Row],[DESTINO]],0,erro)</f>
        <v>#NAME?</v>
      </c>
      <c r="N1852">
        <f t="shared" ca="1" si="231"/>
        <v>50</v>
      </c>
      <c r="O1852">
        <f t="shared" ca="1" si="232"/>
        <v>6</v>
      </c>
      <c r="P1852">
        <f t="shared" ca="1" si="233"/>
        <v>4</v>
      </c>
      <c r="Q1852">
        <f t="shared" ca="1" si="229"/>
        <v>1</v>
      </c>
      <c r="R1852">
        <f t="shared" ca="1" si="230"/>
        <v>9</v>
      </c>
    </row>
    <row r="1853" spans="1:18">
      <c r="A1853">
        <f ca="1">VLOOKUP(O1853,Tabela3[],2,0)</f>
        <v>2002</v>
      </c>
      <c r="B1853" t="str">
        <f ca="1">VLOOKUP(P1853,Tabela3[],4,0)</f>
        <v>ABRIL</v>
      </c>
      <c r="C1853" t="str">
        <f ca="1">VLOOKUP(Q1853,Tabela3[],5,0)</f>
        <v>Holanda</v>
      </c>
      <c r="D1853" t="str">
        <f ca="1">VLOOKUP(Q1853,Tabela3[],3,0)</f>
        <v>Shell</v>
      </c>
      <c r="E1853" t="str">
        <f ca="1">IF(R1853=Q1853, (VLOOKUP(P1853+1,Tabela3[],5,0)),VLOOKUP(R1853,Tabela3[],5,0))</f>
        <v>China</v>
      </c>
      <c r="F1853" s="1">
        <f t="shared" ca="1" si="226"/>
        <v>37322</v>
      </c>
      <c r="G1853" s="1">
        <f t="shared" ca="1" si="227"/>
        <v>37326.595058085317</v>
      </c>
      <c r="H1853">
        <f t="shared" ca="1" si="228"/>
        <v>0</v>
      </c>
      <c r="I1853" t="str">
        <f ca="1">VLOOKUP(Q1853,Tabela3[],9,1)</f>
        <v>AbQaiq</v>
      </c>
      <c r="J1853" t="str">
        <f ca="1">VLOOKUP(Q1853,Tabela3[],11,0)</f>
        <v>Diesel</v>
      </c>
      <c r="K1853" t="str">
        <f ca="1">VLOOKUP(Q1853,Tabela3[],10,0)</f>
        <v>Petróleo</v>
      </c>
      <c r="L1853" t="e" cm="1">
        <f t="array" aca="1" ref="L1853" ca="1">IF(Tabela2[[#This Row],[PORTO]]=Tabela2[[#This Row],[DESTINO]],0,erro)</f>
        <v>#NAME?</v>
      </c>
      <c r="N1853">
        <f t="shared" ca="1" si="231"/>
        <v>50000</v>
      </c>
      <c r="O1853">
        <f t="shared" ca="1" si="232"/>
        <v>2</v>
      </c>
      <c r="P1853">
        <f t="shared" ca="1" si="233"/>
        <v>3</v>
      </c>
      <c r="Q1853">
        <f t="shared" ca="1" si="229"/>
        <v>15</v>
      </c>
      <c r="R1853">
        <f t="shared" ca="1" si="230"/>
        <v>1</v>
      </c>
    </row>
    <row r="1854" spans="1:18">
      <c r="A1854">
        <f ca="1">VLOOKUP(O1854,Tabela3[],2,0)</f>
        <v>2006</v>
      </c>
      <c r="B1854" t="str">
        <f ca="1">VLOOKUP(P1854,Tabela3[],4,0)</f>
        <v>DEZEMBRO</v>
      </c>
      <c r="C1854" t="str">
        <f ca="1">VLOOKUP(Q1854,Tabela3[],5,0)</f>
        <v>Coréia do Sul</v>
      </c>
      <c r="D1854" t="str">
        <f ca="1">VLOOKUP(Q1854,Tabela3[],3,0)</f>
        <v>Samsung</v>
      </c>
      <c r="E1854" t="str">
        <f ca="1">IF(R1854=Q1854, (VLOOKUP(P1854+1,Tabela3[],5,0)),VLOOKUP(R1854,Tabela3[],5,0))</f>
        <v>China</v>
      </c>
      <c r="F1854" s="1">
        <f t="shared" ca="1" si="226"/>
        <v>39029</v>
      </c>
      <c r="G1854" s="1">
        <f t="shared" ca="1" si="227"/>
        <v>39038.801397700321</v>
      </c>
      <c r="H1854">
        <f t="shared" ca="1" si="228"/>
        <v>1</v>
      </c>
      <c r="I1854" t="str">
        <f ca="1">VLOOKUP(Q1854,Tabela3[],9,1)</f>
        <v>HMM Rotterdam</v>
      </c>
      <c r="J1854" t="str">
        <f ca="1">VLOOKUP(Q1854,Tabela3[],11,0)</f>
        <v>QLED 4k 75"</v>
      </c>
      <c r="K1854" t="str">
        <f ca="1">VLOOKUP(Q1854,Tabela3[],10,0)</f>
        <v>Eletrônicos</v>
      </c>
      <c r="L1854" t="e" cm="1">
        <f t="array" aca="1" ref="L1854" ca="1">IF(Tabela2[[#This Row],[PORTO]]=Tabela2[[#This Row],[DESTINO]],0,erro)</f>
        <v>#NAME?</v>
      </c>
      <c r="N1854">
        <f t="shared" ca="1" si="231"/>
        <v>1000</v>
      </c>
      <c r="O1854">
        <f t="shared" ca="1" si="232"/>
        <v>6</v>
      </c>
      <c r="P1854">
        <f t="shared" ca="1" si="233"/>
        <v>11</v>
      </c>
      <c r="Q1854">
        <f t="shared" ca="1" si="229"/>
        <v>13</v>
      </c>
      <c r="R1854">
        <f t="shared" ca="1" si="230"/>
        <v>0</v>
      </c>
    </row>
    <row r="1855" spans="1:18">
      <c r="A1855">
        <f ca="1">VLOOKUP(O1855,Tabela3[],2,0)</f>
        <v>2008</v>
      </c>
      <c r="B1855" t="str">
        <f ca="1">VLOOKUP(P1855,Tabela3[],4,0)</f>
        <v>MAIO</v>
      </c>
      <c r="C1855" t="str">
        <f ca="1">VLOOKUP(Q1855,Tabela3[],5,0)</f>
        <v>Estados Unidos</v>
      </c>
      <c r="D1855" t="str">
        <f ca="1">VLOOKUP(Q1855,Tabela3[],3,0)</f>
        <v>Amazon</v>
      </c>
      <c r="E1855" t="str">
        <f ca="1">IF(R1855=Q1855, (VLOOKUP(P1855+1,Tabela3[],5,0)),VLOOKUP(R1855,Tabela3[],5,0))</f>
        <v>Itália</v>
      </c>
      <c r="F1855" s="1">
        <f t="shared" ca="1" si="226"/>
        <v>39552</v>
      </c>
      <c r="G1855" s="1">
        <f t="shared" ca="1" si="227"/>
        <v>39559.642301067266</v>
      </c>
      <c r="H1855">
        <f t="shared" ca="1" si="228"/>
        <v>1</v>
      </c>
      <c r="I1855" t="str">
        <f ca="1">VLOOKUP(Q1855,Tabela3[],9,1)</f>
        <v>HMM Algeciras</v>
      </c>
      <c r="J1855" t="str">
        <f ca="1">VLOOKUP(Q1855,Tabela3[],11,0)</f>
        <v>Escrivaninha Trevalla</v>
      </c>
      <c r="K1855" t="str">
        <f ca="1">VLOOKUP(Q1855,Tabela3[],10,0)</f>
        <v>Geral</v>
      </c>
      <c r="L1855" t="e" cm="1">
        <f t="array" aca="1" ref="L1855" ca="1">IF(Tabela2[[#This Row],[PORTO]]=Tabela2[[#This Row],[DESTINO]],0,erro)</f>
        <v>#NAME?</v>
      </c>
      <c r="N1855">
        <f t="shared" ca="1" si="231"/>
        <v>2000</v>
      </c>
      <c r="O1855">
        <f t="shared" ca="1" si="232"/>
        <v>8</v>
      </c>
      <c r="P1855">
        <f t="shared" ca="1" si="233"/>
        <v>4</v>
      </c>
      <c r="Q1855">
        <f t="shared" ca="1" si="229"/>
        <v>3</v>
      </c>
      <c r="R1855">
        <f t="shared" ca="1" si="230"/>
        <v>20</v>
      </c>
    </row>
    <row r="1856" spans="1:18">
      <c r="A1856">
        <f ca="1">VLOOKUP(O1856,Tabela3[],2,0)</f>
        <v>2008</v>
      </c>
      <c r="B1856" t="str">
        <f ca="1">VLOOKUP(P1856,Tabela3[],4,0)</f>
        <v>JUNHO</v>
      </c>
      <c r="C1856" t="str">
        <f ca="1">VLOOKUP(Q1856,Tabela3[],5,0)</f>
        <v>Holanda</v>
      </c>
      <c r="D1856" t="str">
        <f ca="1">VLOOKUP(Q1856,Tabela3[],3,0)</f>
        <v>Shell</v>
      </c>
      <c r="E1856" t="str">
        <f ca="1">IF(R1856=Q1856, (VLOOKUP(P1856+1,Tabela3[],5,0)),VLOOKUP(R1856,Tabela3[],5,0))</f>
        <v>Itália</v>
      </c>
      <c r="F1856" s="1">
        <f t="shared" ca="1" si="226"/>
        <v>39592</v>
      </c>
      <c r="G1856" s="1">
        <f t="shared" ca="1" si="227"/>
        <v>39593.230545994011</v>
      </c>
      <c r="H1856">
        <f t="shared" ca="1" si="228"/>
        <v>0</v>
      </c>
      <c r="I1856" t="str">
        <f ca="1">VLOOKUP(Q1856,Tabela3[],9,1)</f>
        <v>AbQaiq</v>
      </c>
      <c r="J1856" t="str">
        <f ca="1">VLOOKUP(Q1856,Tabela3[],11,0)</f>
        <v>Petróleo Bruto</v>
      </c>
      <c r="K1856" t="str">
        <f ca="1">VLOOKUP(Q1856,Tabela3[],10,0)</f>
        <v>Petróleo</v>
      </c>
      <c r="L1856" t="e" cm="1">
        <f t="array" aca="1" ref="L1856" ca="1">IF(Tabela2[[#This Row],[PORTO]]=Tabela2[[#This Row],[DESTINO]],0,erro)</f>
        <v>#NAME?</v>
      </c>
      <c r="N1856">
        <f t="shared" ca="1" si="231"/>
        <v>78000</v>
      </c>
      <c r="O1856">
        <f t="shared" ca="1" si="232"/>
        <v>8</v>
      </c>
      <c r="P1856">
        <f t="shared" ca="1" si="233"/>
        <v>5</v>
      </c>
      <c r="Q1856">
        <f t="shared" ca="1" si="229"/>
        <v>17</v>
      </c>
      <c r="R1856">
        <f t="shared" ca="1" si="230"/>
        <v>18</v>
      </c>
    </row>
    <row r="1857" spans="1:18">
      <c r="A1857">
        <f ca="1">VLOOKUP(O1857,Tabela3[],2,0)</f>
        <v>2005</v>
      </c>
      <c r="B1857" t="str">
        <f ca="1">VLOOKUP(P1857,Tabela3[],4,0)</f>
        <v>MARÇO</v>
      </c>
      <c r="C1857" t="str">
        <f ca="1">VLOOKUP(Q1857,Tabela3[],5,0)</f>
        <v>França</v>
      </c>
      <c r="D1857" t="str">
        <f ca="1">VLOOKUP(Q1857,Tabela3[],3,0)</f>
        <v> LVMH</v>
      </c>
      <c r="E1857" t="str">
        <f ca="1">IF(R1857=Q1857, (VLOOKUP(P1857+1,Tabela3[],5,0)),VLOOKUP(R1857,Tabela3[],5,0))</f>
        <v>Coréia do Sul</v>
      </c>
      <c r="F1857" s="1">
        <f t="shared" ca="1" si="226"/>
        <v>38386</v>
      </c>
      <c r="G1857" s="1">
        <f t="shared" ca="1" si="227"/>
        <v>38394.877998397205</v>
      </c>
      <c r="H1857">
        <f t="shared" ca="1" si="228"/>
        <v>0</v>
      </c>
      <c r="I1857" t="str">
        <f ca="1">VLOOKUP(Q1857,Tabela3[],9,1)</f>
        <v>Emma Maersk</v>
      </c>
      <c r="J1857" t="str">
        <f ca="1">VLOOKUP(Q1857,Tabela3[],11,0)</f>
        <v>Clos Des Lambrys</v>
      </c>
      <c r="K1857" t="str">
        <f ca="1">VLOOKUP(Q1857,Tabela3[],10,0)</f>
        <v>Tecido</v>
      </c>
      <c r="L1857" t="e" cm="1">
        <f t="array" aca="1" ref="L1857" ca="1">IF(Tabela2[[#This Row],[PORTO]]=Tabela2[[#This Row],[DESTINO]],0,erro)</f>
        <v>#NAME?</v>
      </c>
      <c r="N1857">
        <f t="shared" ca="1" si="231"/>
        <v>24000</v>
      </c>
      <c r="O1857">
        <f t="shared" ca="1" si="232"/>
        <v>5</v>
      </c>
      <c r="P1857">
        <f t="shared" ca="1" si="233"/>
        <v>2</v>
      </c>
      <c r="Q1857">
        <f t="shared" ca="1" si="229"/>
        <v>21</v>
      </c>
      <c r="R1857">
        <f t="shared" ca="1" si="230"/>
        <v>12</v>
      </c>
    </row>
    <row r="1858" spans="1:18">
      <c r="A1858">
        <f ca="1">VLOOKUP(O1858,Tabela3[],2,0)</f>
        <v>2005</v>
      </c>
      <c r="B1858" t="str">
        <f ca="1">VLOOKUP(P1858,Tabela3[],4,0)</f>
        <v>NOVEMBRO</v>
      </c>
      <c r="C1858" t="str">
        <f ca="1">VLOOKUP(Q1858,Tabela3[],5,0)</f>
        <v>Holanda</v>
      </c>
      <c r="D1858" t="str">
        <f ca="1">VLOOKUP(Q1858,Tabela3[],3,0)</f>
        <v>Shell</v>
      </c>
      <c r="E1858" t="str">
        <f ca="1">IF(R1858=Q1858, (VLOOKUP(P1858+1,Tabela3[],5,0)),VLOOKUP(R1858,Tabela3[],5,0))</f>
        <v>Reino Unido</v>
      </c>
      <c r="F1858" s="1">
        <f t="shared" ref="F1858:F1921" ca="1" si="234">(DATE(A1858,IF(P1858&gt;0,P1858,IF(P1858&gt;12,P1858-1,IF(P1858=0,P1858+1))),RAND()*28))</f>
        <v>38650</v>
      </c>
      <c r="G1858" s="1">
        <f t="shared" ca="1" si="227"/>
        <v>38657.787532858172</v>
      </c>
      <c r="H1858">
        <f t="shared" ca="1" si="228"/>
        <v>0</v>
      </c>
      <c r="I1858" t="str">
        <f ca="1">VLOOKUP(Q1858,Tabela3[],9,1)</f>
        <v>AbQaiq</v>
      </c>
      <c r="J1858" t="str">
        <f ca="1">VLOOKUP(Q1858,Tabela3[],11,0)</f>
        <v>Petróleo Bruto</v>
      </c>
      <c r="K1858" t="str">
        <f ca="1">VLOOKUP(Q1858,Tabela3[],10,0)</f>
        <v>Petróleo</v>
      </c>
      <c r="L1858" t="e" cm="1">
        <f t="array" aca="1" ref="L1858" ca="1">IF(Tabela2[[#This Row],[PORTO]]=Tabela2[[#This Row],[DESTINO]],0,erro)</f>
        <v>#NAME?</v>
      </c>
      <c r="N1858">
        <f t="shared" ca="1" si="231"/>
        <v>90000</v>
      </c>
      <c r="O1858">
        <f t="shared" ca="1" si="232"/>
        <v>5</v>
      </c>
      <c r="P1858">
        <f t="shared" ca="1" si="233"/>
        <v>10</v>
      </c>
      <c r="Q1858">
        <f t="shared" ca="1" si="229"/>
        <v>17</v>
      </c>
      <c r="R1858">
        <f t="shared" ca="1" si="230"/>
        <v>24</v>
      </c>
    </row>
    <row r="1859" spans="1:18">
      <c r="A1859">
        <f ca="1">VLOOKUP(O1859,Tabela3[],2,0)</f>
        <v>2009</v>
      </c>
      <c r="B1859" t="str">
        <f ca="1">VLOOKUP(P1859,Tabela3[],4,0)</f>
        <v>MARÇO</v>
      </c>
      <c r="C1859" t="str">
        <f ca="1">VLOOKUP(Q1859,Tabela3[],5,0)</f>
        <v>Japão</v>
      </c>
      <c r="D1859" t="str">
        <f ca="1">VLOOKUP(Q1859,Tabela3[],3,0)</f>
        <v>Toyota</v>
      </c>
      <c r="E1859" t="str">
        <f ca="1">IF(R1859=Q1859, (VLOOKUP(P1859+1,Tabela3[],5,0)),VLOOKUP(R1859,Tabela3[],5,0))</f>
        <v>China</v>
      </c>
      <c r="F1859" s="1">
        <f t="shared" ca="1" si="234"/>
        <v>39858</v>
      </c>
      <c r="G1859" s="1">
        <f t="shared" ref="G1859:G1922" ca="1" si="235">F1859+RAND()*10</f>
        <v>39867.452867847307</v>
      </c>
      <c r="H1859">
        <f t="shared" ref="H1859:H1922" ca="1" si="236">INT(RAND()*2)</f>
        <v>1</v>
      </c>
      <c r="I1859" t="str">
        <f ca="1">VLOOKUP(Q1859,Tabela3[],9,1)</f>
        <v>Trailer Carriers</v>
      </c>
      <c r="J1859" t="str">
        <f ca="1">VLOOKUP(Q1859,Tabela3[],11,0)</f>
        <v>HILUX CABINE DUPLA STD POWER PACK</v>
      </c>
      <c r="K1859" t="str">
        <f ca="1">VLOOKUP(Q1859,Tabela3[],10,0)</f>
        <v>Carros</v>
      </c>
      <c r="L1859" t="e" cm="1">
        <f t="array" aca="1" ref="L1859" ca="1">IF(Tabela2[[#This Row],[PORTO]]=Tabela2[[#This Row],[DESTINO]],0,erro)</f>
        <v>#NAME?</v>
      </c>
      <c r="N1859">
        <f t="shared" ca="1" si="231"/>
        <v>100</v>
      </c>
      <c r="O1859">
        <f t="shared" ca="1" si="232"/>
        <v>9</v>
      </c>
      <c r="P1859">
        <f t="shared" ca="1" si="233"/>
        <v>2</v>
      </c>
      <c r="Q1859">
        <f t="shared" ref="Q1859:Q1922" ca="1" si="237">INT(RAND()*35)</f>
        <v>9</v>
      </c>
      <c r="R1859">
        <f t="shared" ref="R1859:R1922" ca="1" si="238">INT(RAND()*25)</f>
        <v>1</v>
      </c>
    </row>
    <row r="1860" spans="1:18">
      <c r="A1860">
        <f ca="1">VLOOKUP(O1860,Tabela3[],2,0)</f>
        <v>2002</v>
      </c>
      <c r="B1860" t="str">
        <f ca="1">VLOOKUP(P1860,Tabela3[],4,0)</f>
        <v>JUNHO</v>
      </c>
      <c r="C1860" t="str">
        <f ca="1">VLOOKUP(Q1860,Tabela3[],5,0)</f>
        <v>Japão</v>
      </c>
      <c r="D1860" t="str">
        <f ca="1">VLOOKUP(Q1860,Tabela3[],3,0)</f>
        <v>Toyota</v>
      </c>
      <c r="E1860" t="str">
        <f ca="1">IF(R1860=Q1860, (VLOOKUP(P1860+1,Tabela3[],5,0)),VLOOKUP(R1860,Tabela3[],5,0))</f>
        <v>Coréia do Sul</v>
      </c>
      <c r="F1860" s="1">
        <f t="shared" ca="1" si="234"/>
        <v>37403</v>
      </c>
      <c r="G1860" s="1">
        <f t="shared" ca="1" si="235"/>
        <v>37405.17918659313</v>
      </c>
      <c r="H1860">
        <f t="shared" ca="1" si="236"/>
        <v>0</v>
      </c>
      <c r="I1860" t="str">
        <f ca="1">VLOOKUP(Q1860,Tabela3[],9,1)</f>
        <v>Trailer Carriers</v>
      </c>
      <c r="J1860" t="str">
        <f ca="1">VLOOKUP(Q1860,Tabela3[],11,0)</f>
        <v>HILUX CABINE DUPLA STD POWER PACK</v>
      </c>
      <c r="K1860" t="str">
        <f ca="1">VLOOKUP(Q1860,Tabela3[],10,0)</f>
        <v>Carros</v>
      </c>
      <c r="L1860" t="e" cm="1">
        <f t="array" aca="1" ref="L1860" ca="1">IF(Tabela2[[#This Row],[PORTO]]=Tabela2[[#This Row],[DESTINO]],0,erro)</f>
        <v>#NAME?</v>
      </c>
      <c r="N1860">
        <f t="shared" ca="1" si="231"/>
        <v>500</v>
      </c>
      <c r="O1860">
        <f t="shared" ca="1" si="232"/>
        <v>2</v>
      </c>
      <c r="P1860">
        <f t="shared" ca="1" si="233"/>
        <v>5</v>
      </c>
      <c r="Q1860">
        <f t="shared" ca="1" si="237"/>
        <v>9</v>
      </c>
      <c r="R1860">
        <f t="shared" ca="1" si="238"/>
        <v>12</v>
      </c>
    </row>
    <row r="1861" spans="1:18">
      <c r="A1861">
        <f ca="1">VLOOKUP(O1861,Tabela3[],2,0)</f>
        <v>2003</v>
      </c>
      <c r="B1861" t="str">
        <f ca="1">VLOOKUP(P1861,Tabela3[],4,0)</f>
        <v>AGOSTO</v>
      </c>
      <c r="C1861" t="str">
        <f ca="1">VLOOKUP(Q1861,Tabela3[],5,0)</f>
        <v>Japão</v>
      </c>
      <c r="D1861" t="str">
        <f ca="1">VLOOKUP(Q1861,Tabela3[],3,0)</f>
        <v>Toyota</v>
      </c>
      <c r="E1861" t="str">
        <f ca="1">IF(R1861=Q1861, (VLOOKUP(P1861+1,Tabela3[],5,0)),VLOOKUP(R1861,Tabela3[],5,0))</f>
        <v>Reino Unido</v>
      </c>
      <c r="F1861" s="1">
        <f t="shared" ca="1" si="234"/>
        <v>37819</v>
      </c>
      <c r="G1861" s="1">
        <f t="shared" ca="1" si="235"/>
        <v>37819.796204566395</v>
      </c>
      <c r="H1861">
        <f t="shared" ca="1" si="236"/>
        <v>0</v>
      </c>
      <c r="I1861" t="str">
        <f ca="1">VLOOKUP(Q1861,Tabela3[],9,1)</f>
        <v>Trailer Carriers</v>
      </c>
      <c r="J1861" t="str">
        <f ca="1">VLOOKUP(Q1861,Tabela3[],11,0)</f>
        <v>HILUX CABINE DUPLA STD POWER PACK</v>
      </c>
      <c r="K1861" t="str">
        <f ca="1">VLOOKUP(Q1861,Tabela3[],10,0)</f>
        <v>Carros</v>
      </c>
      <c r="L1861" t="e" cm="1">
        <f t="array" aca="1" ref="L1861" ca="1">IF(Tabela2[[#This Row],[PORTO]]=Tabela2[[#This Row],[DESTINO]],0,erro)</f>
        <v>#NAME?</v>
      </c>
      <c r="N1861">
        <f t="shared" ref="N1861:N1924" ca="1" si="239">IF(K1861="Geral",INT((RANDBETWEEN(1,5)*1000)),IF(K1861="Eletrônicos",INT((RANDBETWEEN(1,5))*500),IF(K1861="Tecido",INT((RANDBETWEEN(10,50)*1000)),IF(K1861="Carros",INT((RANDBETWEEN(1,5)*100)),IF(K1861="Petróleo",INT((RANDBETWEEN(50,100)*1000)),IF(K1861="Quimico",INT((RANDBETWEEN(10,200)*10000)),IF(K1861="Maquinário",INT((RANDBETWEEN(1,5)*10)),0)))))))</f>
        <v>100</v>
      </c>
      <c r="O1861">
        <f t="shared" ca="1" si="232"/>
        <v>3</v>
      </c>
      <c r="P1861">
        <f t="shared" ca="1" si="233"/>
        <v>7</v>
      </c>
      <c r="Q1861">
        <f t="shared" ca="1" si="237"/>
        <v>9</v>
      </c>
      <c r="R1861">
        <f t="shared" ca="1" si="238"/>
        <v>24</v>
      </c>
    </row>
    <row r="1862" spans="1:18">
      <c r="A1862">
        <f ca="1">VLOOKUP(O1862,Tabela3[],2,0)</f>
        <v>2009</v>
      </c>
      <c r="B1862" t="str">
        <f ca="1">VLOOKUP(P1862,Tabela3[],4,0)</f>
        <v>DEZEMBRO</v>
      </c>
      <c r="C1862" t="str">
        <f ca="1">VLOOKUP(Q1862,Tabela3[],5,0)</f>
        <v>Japão</v>
      </c>
      <c r="D1862" t="str">
        <f ca="1">VLOOKUP(Q1862,Tabela3[],3,0)</f>
        <v>Toyota</v>
      </c>
      <c r="E1862" t="str">
        <f ca="1">IF(R1862=Q1862, (VLOOKUP(P1862+1,Tabela3[],5,0)),VLOOKUP(R1862,Tabela3[],5,0))</f>
        <v>Itália</v>
      </c>
      <c r="F1862" s="1">
        <f t="shared" ca="1" si="234"/>
        <v>40121</v>
      </c>
      <c r="G1862" s="1">
        <f t="shared" ca="1" si="235"/>
        <v>40126.628812048541</v>
      </c>
      <c r="H1862">
        <f t="shared" ca="1" si="236"/>
        <v>0</v>
      </c>
      <c r="I1862" t="str">
        <f ca="1">VLOOKUP(Q1862,Tabela3[],9,1)</f>
        <v>Trailer Carriers</v>
      </c>
      <c r="J1862" t="str">
        <f ca="1">VLOOKUP(Q1862,Tabela3[],11,0)</f>
        <v>HILUX CABINE DUPLA STD POWER PACK</v>
      </c>
      <c r="K1862" t="str">
        <f ca="1">VLOOKUP(Q1862,Tabela3[],10,0)</f>
        <v>Carros</v>
      </c>
      <c r="L1862" t="e" cm="1">
        <f t="array" aca="1" ref="L1862" ca="1">IF(Tabela2[[#This Row],[PORTO]]=Tabela2[[#This Row],[DESTINO]],0,erro)</f>
        <v>#NAME?</v>
      </c>
      <c r="N1862">
        <f t="shared" ca="1" si="239"/>
        <v>400</v>
      </c>
      <c r="O1862">
        <f t="shared" ca="1" si="232"/>
        <v>9</v>
      </c>
      <c r="P1862">
        <f t="shared" ca="1" si="233"/>
        <v>11</v>
      </c>
      <c r="Q1862">
        <f t="shared" ca="1" si="237"/>
        <v>9</v>
      </c>
      <c r="R1862">
        <f t="shared" ca="1" si="238"/>
        <v>19</v>
      </c>
    </row>
    <row r="1863" spans="1:18">
      <c r="A1863">
        <f ca="1">VLOOKUP(O1863,Tabela3[],2,0)</f>
        <v>2002</v>
      </c>
      <c r="B1863" t="str">
        <f ca="1">VLOOKUP(P1863,Tabela3[],4,0)</f>
        <v>ABRIL</v>
      </c>
      <c r="C1863" t="str">
        <f ca="1">VLOOKUP(Q1863,Tabela3[],5,0)</f>
        <v>China</v>
      </c>
      <c r="D1863" t="str">
        <f ca="1">VLOOKUP(Q1863,Tabela3[],3,0)</f>
        <v>Alibaba Group</v>
      </c>
      <c r="E1863" t="str">
        <f ca="1">IF(R1863=Q1863, (VLOOKUP(P1863+1,Tabela3[],5,0)),VLOOKUP(R1863,Tabela3[],5,0))</f>
        <v>Coréia do Sul</v>
      </c>
      <c r="F1863" s="1">
        <f t="shared" ca="1" si="234"/>
        <v>37342</v>
      </c>
      <c r="G1863" s="1">
        <f t="shared" ca="1" si="235"/>
        <v>37351.280640717712</v>
      </c>
      <c r="H1863">
        <f t="shared" ca="1" si="236"/>
        <v>0</v>
      </c>
      <c r="I1863" t="str">
        <f ca="1">VLOOKUP(Q1863,Tabela3[],9,1)</f>
        <v>HMM St Petersburg</v>
      </c>
      <c r="J1863" t="str">
        <f ca="1">VLOOKUP(Q1863,Tabela3[],11,0)</f>
        <v>Ar Condicionado 18000</v>
      </c>
      <c r="K1863" t="str">
        <f ca="1">VLOOKUP(Q1863,Tabela3[],10,0)</f>
        <v>Eletrônicos</v>
      </c>
      <c r="L1863" t="e" cm="1">
        <f t="array" aca="1" ref="L1863" ca="1">IF(Tabela2[[#This Row],[PORTO]]=Tabela2[[#This Row],[DESTINO]],0,erro)</f>
        <v>#NAME?</v>
      </c>
      <c r="N1863">
        <f t="shared" ca="1" si="239"/>
        <v>500</v>
      </c>
      <c r="O1863">
        <f t="shared" ca="1" si="232"/>
        <v>2</v>
      </c>
      <c r="P1863">
        <f t="shared" ca="1" si="233"/>
        <v>3</v>
      </c>
      <c r="Q1863">
        <f t="shared" ca="1" si="237"/>
        <v>2</v>
      </c>
      <c r="R1863">
        <f t="shared" ca="1" si="238"/>
        <v>13</v>
      </c>
    </row>
    <row r="1864" spans="1:18">
      <c r="A1864">
        <f ca="1">VLOOKUP(O1864,Tabela3[],2,0)</f>
        <v>2007</v>
      </c>
      <c r="B1864" t="str">
        <f ca="1">VLOOKUP(P1864,Tabela3[],4,0)</f>
        <v>ABRIL</v>
      </c>
      <c r="C1864" t="str">
        <f ca="1">VLOOKUP(Q1864,Tabela3[],5,0)</f>
        <v>França</v>
      </c>
      <c r="D1864" t="str">
        <f ca="1">VLOOKUP(Q1864,Tabela3[],3,0)</f>
        <v> LVMH</v>
      </c>
      <c r="E1864" t="str">
        <f ca="1">IF(R1864=Q1864, (VLOOKUP(P1864+1,Tabela3[],5,0)),VLOOKUP(R1864,Tabela3[],5,0))</f>
        <v>Itália</v>
      </c>
      <c r="F1864" s="1">
        <f t="shared" ca="1" si="234"/>
        <v>39167</v>
      </c>
      <c r="G1864" s="1">
        <f t="shared" ca="1" si="235"/>
        <v>39167.065271465239</v>
      </c>
      <c r="H1864">
        <f t="shared" ca="1" si="236"/>
        <v>0</v>
      </c>
      <c r="I1864" t="str">
        <f ca="1">VLOOKUP(Q1864,Tabela3[],9,1)</f>
        <v>Emma Maersk</v>
      </c>
      <c r="J1864" t="str">
        <f ca="1">VLOOKUP(Q1864,Tabela3[],11,0)</f>
        <v>Louis Vuitton</v>
      </c>
      <c r="K1864" t="str">
        <f ca="1">VLOOKUP(Q1864,Tabela3[],10,0)</f>
        <v>Tecido</v>
      </c>
      <c r="L1864" t="e" cm="1">
        <f t="array" aca="1" ref="L1864" ca="1">IF(Tabela2[[#This Row],[PORTO]]=Tabela2[[#This Row],[DESTINO]],0,erro)</f>
        <v>#NAME?</v>
      </c>
      <c r="N1864">
        <f t="shared" ca="1" si="239"/>
        <v>28000</v>
      </c>
      <c r="O1864">
        <f t="shared" ca="1" si="232"/>
        <v>7</v>
      </c>
      <c r="P1864">
        <f t="shared" ca="1" si="233"/>
        <v>3</v>
      </c>
      <c r="Q1864">
        <f t="shared" ca="1" si="237"/>
        <v>22</v>
      </c>
      <c r="R1864">
        <f t="shared" ca="1" si="238"/>
        <v>19</v>
      </c>
    </row>
    <row r="1865" spans="1:18">
      <c r="A1865">
        <f ca="1">VLOOKUP(O1865,Tabela3[],2,0)</f>
        <v>2000</v>
      </c>
      <c r="B1865" t="str">
        <f ca="1">VLOOKUP(P1865,Tabela3[],4,0)</f>
        <v>ABRIL</v>
      </c>
      <c r="C1865" t="str">
        <f ca="1">VLOOKUP(Q1865,Tabela3[],5,0)</f>
        <v>França</v>
      </c>
      <c r="D1865" t="str">
        <f ca="1">VLOOKUP(Q1865,Tabela3[],3,0)</f>
        <v> LVMH</v>
      </c>
      <c r="E1865" t="str">
        <f ca="1">IF(R1865=Q1865, (VLOOKUP(P1865+1,Tabela3[],5,0)),VLOOKUP(R1865,Tabela3[],5,0))</f>
        <v>Japão</v>
      </c>
      <c r="F1865" s="1">
        <f t="shared" ca="1" si="234"/>
        <v>36602</v>
      </c>
      <c r="G1865" s="1">
        <f t="shared" ca="1" si="235"/>
        <v>36610.134226674811</v>
      </c>
      <c r="H1865">
        <f t="shared" ca="1" si="236"/>
        <v>1</v>
      </c>
      <c r="I1865" t="str">
        <f ca="1">VLOOKUP(Q1865,Tabela3[],9,1)</f>
        <v>Emma Maersk</v>
      </c>
      <c r="J1865" t="str">
        <f ca="1">VLOOKUP(Q1865,Tabela3[],11,0)</f>
        <v>Clos Des Lambrys</v>
      </c>
      <c r="K1865" t="str">
        <f ca="1">VLOOKUP(Q1865,Tabela3[],10,0)</f>
        <v>Tecido</v>
      </c>
      <c r="L1865" t="e" cm="1">
        <f t="array" aca="1" ref="L1865" ca="1">IF(Tabela2[[#This Row],[PORTO]]=Tabela2[[#This Row],[DESTINO]],0,erro)</f>
        <v>#NAME?</v>
      </c>
      <c r="N1865">
        <f t="shared" ca="1" si="239"/>
        <v>42000</v>
      </c>
      <c r="O1865">
        <f t="shared" ca="1" si="232"/>
        <v>0</v>
      </c>
      <c r="P1865">
        <f t="shared" ca="1" si="233"/>
        <v>3</v>
      </c>
      <c r="Q1865">
        <f t="shared" ca="1" si="237"/>
        <v>21</v>
      </c>
      <c r="R1865">
        <f t="shared" ca="1" si="238"/>
        <v>9</v>
      </c>
    </row>
    <row r="1866" spans="1:18">
      <c r="A1866">
        <f ca="1">VLOOKUP(O1866,Tabela3[],2,0)</f>
        <v>2007</v>
      </c>
      <c r="B1866" t="str">
        <f ca="1">VLOOKUP(P1866,Tabela3[],4,0)</f>
        <v>ABRIL</v>
      </c>
      <c r="C1866" t="str">
        <f ca="1">VLOOKUP(Q1866,Tabela3[],5,0)</f>
        <v>Reino Unido</v>
      </c>
      <c r="D1866" t="str">
        <f ca="1">VLOOKUP(Q1866,Tabela3[],3,0)</f>
        <v>Unilever</v>
      </c>
      <c r="E1866" t="str">
        <f ca="1">IF(R1866=Q1866, (VLOOKUP(P1866+1,Tabela3[],5,0)),VLOOKUP(R1866,Tabela3[],5,0))</f>
        <v>Japão</v>
      </c>
      <c r="F1866" s="1">
        <f t="shared" ca="1" si="234"/>
        <v>39157</v>
      </c>
      <c r="G1866" s="1">
        <f t="shared" ca="1" si="235"/>
        <v>39161.73528279506</v>
      </c>
      <c r="H1866">
        <f t="shared" ca="1" si="236"/>
        <v>1</v>
      </c>
      <c r="I1866" t="str">
        <f ca="1">VLOOKUP(Q1866,Tabela3[],9,1)</f>
        <v>HMM Helsinki</v>
      </c>
      <c r="J1866" t="str">
        <f ca="1">VLOOKUP(Q1866,Tabela3[],11,0)</f>
        <v xml:space="preserve">Desodorante Antitranspirante Aerosol </v>
      </c>
      <c r="K1866" t="str">
        <f ca="1">VLOOKUP(Q1866,Tabela3[],10,0)</f>
        <v>Quimico</v>
      </c>
      <c r="L1866" t="e" cm="1">
        <f t="array" aca="1" ref="L1866" ca="1">IF(Tabela2[[#This Row],[PORTO]]=Tabela2[[#This Row],[DESTINO]],0,erro)</f>
        <v>#NAME?</v>
      </c>
      <c r="N1866">
        <f t="shared" ca="1" si="239"/>
        <v>780000</v>
      </c>
      <c r="O1866">
        <f t="shared" ca="1" si="232"/>
        <v>7</v>
      </c>
      <c r="P1866">
        <f t="shared" ca="1" si="233"/>
        <v>3</v>
      </c>
      <c r="Q1866">
        <f t="shared" ca="1" si="237"/>
        <v>25</v>
      </c>
      <c r="R1866">
        <f t="shared" ca="1" si="238"/>
        <v>10</v>
      </c>
    </row>
    <row r="1867" spans="1:18">
      <c r="A1867">
        <f ca="1">VLOOKUP(O1867,Tabela3[],2,0)</f>
        <v>2002</v>
      </c>
      <c r="B1867" t="str">
        <f ca="1">VLOOKUP(P1867,Tabela3[],4,0)</f>
        <v>JUNHO</v>
      </c>
      <c r="C1867" t="str">
        <f ca="1">VLOOKUP(Q1867,Tabela3[],5,0)</f>
        <v>Alemanha</v>
      </c>
      <c r="D1867" t="str">
        <f ca="1">VLOOKUP(Q1867,Tabela3[],3,0)</f>
        <v>Volkswagen</v>
      </c>
      <c r="E1867" t="str">
        <f ca="1">IF(R1867=Q1867, (VLOOKUP(P1867+1,Tabela3[],5,0)),VLOOKUP(R1867,Tabela3[],5,0))</f>
        <v>França</v>
      </c>
      <c r="F1867" s="1">
        <f t="shared" ca="1" si="234"/>
        <v>37394</v>
      </c>
      <c r="G1867" s="1">
        <f t="shared" ca="1" si="235"/>
        <v>37399.286687790052</v>
      </c>
      <c r="H1867">
        <f t="shared" ca="1" si="236"/>
        <v>0</v>
      </c>
      <c r="I1867" t="str">
        <f ca="1">VLOOKUP(Q1867,Tabela3[],9,1)</f>
        <v>Warehouse Carriers </v>
      </c>
      <c r="J1867" t="str">
        <f ca="1">VLOOKUP(Q1867,Tabela3[],11,0)</f>
        <v>Cross CD (Saveiro)</v>
      </c>
      <c r="K1867" t="str">
        <f ca="1">VLOOKUP(Q1867,Tabela3[],10,0)</f>
        <v>Carros</v>
      </c>
      <c r="L1867" t="e" cm="1">
        <f t="array" aca="1" ref="L1867" ca="1">IF(Tabela2[[#This Row],[PORTO]]=Tabela2[[#This Row],[DESTINO]],0,erro)</f>
        <v>#NAME?</v>
      </c>
      <c r="N1867">
        <f t="shared" ca="1" si="239"/>
        <v>400</v>
      </c>
      <c r="O1867">
        <f t="shared" ca="1" si="232"/>
        <v>2</v>
      </c>
      <c r="P1867">
        <f t="shared" ca="1" si="233"/>
        <v>5</v>
      </c>
      <c r="Q1867">
        <f t="shared" ca="1" si="237"/>
        <v>6</v>
      </c>
      <c r="R1867">
        <f t="shared" ca="1" si="238"/>
        <v>21</v>
      </c>
    </row>
    <row r="1868" spans="1:18">
      <c r="A1868">
        <f ca="1">VLOOKUP(O1868,Tabela3[],2,0)</f>
        <v>2002</v>
      </c>
      <c r="B1868" t="str">
        <f ca="1">VLOOKUP(P1868,Tabela3[],4,0)</f>
        <v>JULHO</v>
      </c>
      <c r="C1868" t="str">
        <f ca="1">VLOOKUP(Q1868,Tabela3[],5,0)</f>
        <v>China</v>
      </c>
      <c r="D1868" t="str">
        <f ca="1">VLOOKUP(Q1868,Tabela3[],3,0)</f>
        <v>Alibaba Group</v>
      </c>
      <c r="E1868" t="str">
        <f ca="1">IF(R1868=Q1868, (VLOOKUP(P1868+1,Tabela3[],5,0)),VLOOKUP(R1868,Tabela3[],5,0))</f>
        <v>Coréia do Sul</v>
      </c>
      <c r="F1868" s="1">
        <f t="shared" ca="1" si="234"/>
        <v>37418</v>
      </c>
      <c r="G1868" s="1">
        <f t="shared" ca="1" si="235"/>
        <v>37424.702798053877</v>
      </c>
      <c r="H1868">
        <f t="shared" ca="1" si="236"/>
        <v>0</v>
      </c>
      <c r="I1868" t="str">
        <f ca="1">VLOOKUP(Q1868,Tabela3[],9,1)</f>
        <v>HMM St Petersburg</v>
      </c>
      <c r="J1868" t="str">
        <f ca="1">VLOOKUP(Q1868,Tabela3[],11,0)</f>
        <v>Serração Portatil</v>
      </c>
      <c r="K1868" t="str">
        <f ca="1">VLOOKUP(Q1868,Tabela3[],10,0)</f>
        <v>Maquinário</v>
      </c>
      <c r="L1868" t="e" cm="1">
        <f t="array" aca="1" ref="L1868" ca="1">IF(Tabela2[[#This Row],[PORTO]]=Tabela2[[#This Row],[DESTINO]],0,erro)</f>
        <v>#NAME?</v>
      </c>
      <c r="N1868">
        <f t="shared" ca="1" si="239"/>
        <v>50</v>
      </c>
      <c r="O1868">
        <f t="shared" ca="1" si="232"/>
        <v>2</v>
      </c>
      <c r="P1868">
        <f t="shared" ca="1" si="233"/>
        <v>6</v>
      </c>
      <c r="Q1868">
        <f t="shared" ca="1" si="237"/>
        <v>0</v>
      </c>
      <c r="R1868">
        <f t="shared" ca="1" si="238"/>
        <v>14</v>
      </c>
    </row>
    <row r="1869" spans="1:18">
      <c r="A1869">
        <f ca="1">VLOOKUP(O1869,Tabela3[],2,0)</f>
        <v>2006</v>
      </c>
      <c r="B1869" t="str">
        <f ca="1">VLOOKUP(P1869,Tabela3[],4,0)</f>
        <v>AGOSTO</v>
      </c>
      <c r="C1869" t="str">
        <f ca="1">VLOOKUP(Q1869,Tabela3[],5,0)</f>
        <v>Estados Unidos</v>
      </c>
      <c r="D1869" t="str">
        <f ca="1">VLOOKUP(Q1869,Tabela3[],3,0)</f>
        <v>Amazon</v>
      </c>
      <c r="E1869" t="str">
        <f ca="1">IF(R1869=Q1869, (VLOOKUP(P1869+1,Tabela3[],5,0)),VLOOKUP(R1869,Tabela3[],5,0))</f>
        <v>Estados Unidos</v>
      </c>
      <c r="F1869" s="1">
        <f t="shared" ca="1" si="234"/>
        <v>38918</v>
      </c>
      <c r="G1869" s="1">
        <f t="shared" ca="1" si="235"/>
        <v>38924.885476601099</v>
      </c>
      <c r="H1869">
        <f t="shared" ca="1" si="236"/>
        <v>0</v>
      </c>
      <c r="I1869" t="str">
        <f ca="1">VLOOKUP(Q1869,Tabela3[],9,1)</f>
        <v>HMM Algeciras</v>
      </c>
      <c r="J1869" t="str">
        <f ca="1">VLOOKUP(Q1869,Tabela3[],11,0)</f>
        <v>Escrivaninha Trevalla</v>
      </c>
      <c r="K1869" t="str">
        <f ca="1">VLOOKUP(Q1869,Tabela3[],10,0)</f>
        <v>Geral</v>
      </c>
      <c r="L1869" cm="1">
        <f t="array" aca="1" ref="L1869" ca="1">IF(Tabela2[[#This Row],[PORTO]]=Tabela2[[#This Row],[DESTINO]],0,erro)</f>
        <v>0</v>
      </c>
      <c r="N1869">
        <f t="shared" ca="1" si="239"/>
        <v>1000</v>
      </c>
      <c r="O1869">
        <f t="shared" ca="1" si="232"/>
        <v>6</v>
      </c>
      <c r="P1869">
        <f t="shared" ca="1" si="233"/>
        <v>7</v>
      </c>
      <c r="Q1869">
        <f t="shared" ca="1" si="237"/>
        <v>3</v>
      </c>
      <c r="R1869">
        <f t="shared" ca="1" si="238"/>
        <v>5</v>
      </c>
    </row>
    <row r="1870" spans="1:18">
      <c r="A1870">
        <f ca="1">VLOOKUP(O1870,Tabela3[],2,0)</f>
        <v>2006</v>
      </c>
      <c r="B1870" t="str">
        <f ca="1">VLOOKUP(P1870,Tabela3[],4,0)</f>
        <v>SETEMBRO</v>
      </c>
      <c r="C1870" t="str">
        <f ca="1">VLOOKUP(Q1870,Tabela3[],5,0)</f>
        <v>Reino Unido</v>
      </c>
      <c r="D1870" t="str">
        <f ca="1">VLOOKUP(Q1870,Tabela3[],3,0)</f>
        <v>Unilever</v>
      </c>
      <c r="E1870" t="str">
        <f ca="1">IF(R1870=Q1870, (VLOOKUP(P1870+1,Tabela3[],5,0)),VLOOKUP(R1870,Tabela3[],5,0))</f>
        <v>Itália</v>
      </c>
      <c r="F1870" s="1">
        <f t="shared" ca="1" si="234"/>
        <v>38929</v>
      </c>
      <c r="G1870" s="1">
        <f t="shared" ca="1" si="235"/>
        <v>38929.307371015821</v>
      </c>
      <c r="H1870">
        <f t="shared" ca="1" si="236"/>
        <v>0</v>
      </c>
      <c r="I1870" t="str">
        <f ca="1">VLOOKUP(Q1870,Tabela3[],9,1)</f>
        <v>HMM Helsinki</v>
      </c>
      <c r="J1870" t="str">
        <f ca="1">VLOOKUP(Q1870,Tabela3[],11,0)</f>
        <v xml:space="preserve">Desodorante Antitranspirante Aerosol </v>
      </c>
      <c r="K1870" t="str">
        <f ca="1">VLOOKUP(Q1870,Tabela3[],10,0)</f>
        <v>Quimico</v>
      </c>
      <c r="L1870" t="e" cm="1">
        <f t="array" aca="1" ref="L1870" ca="1">IF(Tabela2[[#This Row],[PORTO]]=Tabela2[[#This Row],[DESTINO]],0,erro)</f>
        <v>#NAME?</v>
      </c>
      <c r="N1870">
        <f t="shared" ca="1" si="239"/>
        <v>310000</v>
      </c>
      <c r="O1870">
        <f t="shared" ca="1" si="232"/>
        <v>6</v>
      </c>
      <c r="P1870">
        <f t="shared" ca="1" si="233"/>
        <v>8</v>
      </c>
      <c r="Q1870">
        <f t="shared" ca="1" si="237"/>
        <v>25</v>
      </c>
      <c r="R1870">
        <f t="shared" ca="1" si="238"/>
        <v>19</v>
      </c>
    </row>
    <row r="1871" spans="1:18">
      <c r="A1871">
        <f ca="1">VLOOKUP(O1871,Tabela3[],2,0)</f>
        <v>2006</v>
      </c>
      <c r="B1871" t="str">
        <f ca="1">VLOOKUP(P1871,Tabela3[],4,0)</f>
        <v>ABRIL</v>
      </c>
      <c r="C1871" t="str">
        <f ca="1">VLOOKUP(Q1871,Tabela3[],5,0)</f>
        <v>França</v>
      </c>
      <c r="D1871" t="str">
        <f ca="1">VLOOKUP(Q1871,Tabela3[],3,0)</f>
        <v> LVMH</v>
      </c>
      <c r="E1871" t="str">
        <f ca="1">IF(R1871=Q1871, (VLOOKUP(P1871+1,Tabela3[],5,0)),VLOOKUP(R1871,Tabela3[],5,0))</f>
        <v>Japão</v>
      </c>
      <c r="F1871" s="1">
        <f t="shared" ca="1" si="234"/>
        <v>38800</v>
      </c>
      <c r="G1871" s="1">
        <f t="shared" ca="1" si="235"/>
        <v>38805.300905392221</v>
      </c>
      <c r="H1871">
        <f t="shared" ca="1" si="236"/>
        <v>0</v>
      </c>
      <c r="I1871" t="str">
        <f ca="1">VLOOKUP(Q1871,Tabela3[],9,1)</f>
        <v>Emma Maersk</v>
      </c>
      <c r="J1871" t="str">
        <f ca="1">VLOOKUP(Q1871,Tabela3[],11,0)</f>
        <v>Clos Des Lambrys</v>
      </c>
      <c r="K1871" t="str">
        <f ca="1">VLOOKUP(Q1871,Tabela3[],10,0)</f>
        <v>Tecido</v>
      </c>
      <c r="L1871" t="e" cm="1">
        <f t="array" aca="1" ref="L1871" ca="1">IF(Tabela2[[#This Row],[PORTO]]=Tabela2[[#This Row],[DESTINO]],0,erro)</f>
        <v>#NAME?</v>
      </c>
      <c r="N1871">
        <f t="shared" ca="1" si="239"/>
        <v>47000</v>
      </c>
      <c r="O1871">
        <f t="shared" ca="1" si="232"/>
        <v>6</v>
      </c>
      <c r="P1871">
        <f t="shared" ca="1" si="233"/>
        <v>3</v>
      </c>
      <c r="Q1871">
        <f t="shared" ca="1" si="237"/>
        <v>21</v>
      </c>
      <c r="R1871">
        <f t="shared" ca="1" si="238"/>
        <v>9</v>
      </c>
    </row>
    <row r="1872" spans="1:18">
      <c r="A1872">
        <f ca="1">VLOOKUP(O1872,Tabela3[],2,0)</f>
        <v>2005</v>
      </c>
      <c r="B1872" t="str">
        <f ca="1">VLOOKUP(P1872,Tabela3[],4,0)</f>
        <v>FEVEREIRO</v>
      </c>
      <c r="C1872" t="str">
        <f ca="1">VLOOKUP(Q1872,Tabela3[],5,0)</f>
        <v>Canadá</v>
      </c>
      <c r="D1872" t="str">
        <f ca="1">VLOOKUP(Q1872,Tabela3[],3,0)</f>
        <v>Shopify</v>
      </c>
      <c r="E1872" t="str">
        <f ca="1">IF(R1872=Q1872, (VLOOKUP(P1872+1,Tabela3[],5,0)),VLOOKUP(R1872,Tabela3[],5,0))</f>
        <v>China</v>
      </c>
      <c r="F1872" s="1">
        <f t="shared" ca="1" si="234"/>
        <v>38367</v>
      </c>
      <c r="G1872" s="1">
        <f t="shared" ca="1" si="235"/>
        <v>38371.562077200448</v>
      </c>
      <c r="H1872">
        <f t="shared" ca="1" si="236"/>
        <v>1</v>
      </c>
      <c r="I1872" t="str">
        <f ca="1">VLOOKUP(Q1872,Tabela3[],9,1)</f>
        <v>HMM Southampton</v>
      </c>
      <c r="J1872" t="str">
        <f ca="1">VLOOKUP(Q1872,Tabela3[],11,0)</f>
        <v>TORRADORES DE CAFÉ</v>
      </c>
      <c r="K1872" t="str">
        <f ca="1">VLOOKUP(Q1872,Tabela3[],10,0)</f>
        <v>Geral</v>
      </c>
      <c r="L1872" t="e" cm="1">
        <f t="array" aca="1" ref="L1872" ca="1">IF(Tabela2[[#This Row],[PORTO]]=Tabela2[[#This Row],[DESTINO]],0,erro)</f>
        <v>#NAME?</v>
      </c>
      <c r="N1872">
        <f t="shared" ca="1" si="239"/>
        <v>3000</v>
      </c>
      <c r="O1872">
        <f t="shared" ca="1" si="232"/>
        <v>5</v>
      </c>
      <c r="P1872">
        <f t="shared" ca="1" si="233"/>
        <v>1</v>
      </c>
      <c r="Q1872">
        <f t="shared" ca="1" si="237"/>
        <v>33</v>
      </c>
      <c r="R1872">
        <f t="shared" ca="1" si="238"/>
        <v>0</v>
      </c>
    </row>
    <row r="1873" spans="1:18">
      <c r="A1873">
        <f ca="1">VLOOKUP(O1873,Tabela3[],2,0)</f>
        <v>2002</v>
      </c>
      <c r="B1873" t="str">
        <f ca="1">VLOOKUP(P1873,Tabela3[],4,0)</f>
        <v>ABRIL</v>
      </c>
      <c r="C1873" t="str">
        <f ca="1">VLOOKUP(Q1873,Tabela3[],5,0)</f>
        <v>Brasil</v>
      </c>
      <c r="D1873" t="str">
        <f ca="1">VLOOKUP(Q1873,Tabela3[],3,0)</f>
        <v>VALE</v>
      </c>
      <c r="E1873" t="str">
        <f ca="1">IF(R1873=Q1873, (VLOOKUP(P1873+1,Tabela3[],5,0)),VLOOKUP(R1873,Tabela3[],5,0))</f>
        <v>Estados Unidos</v>
      </c>
      <c r="F1873" s="1">
        <f t="shared" ca="1" si="234"/>
        <v>37317</v>
      </c>
      <c r="G1873" s="1">
        <f t="shared" ca="1" si="235"/>
        <v>37317.537234380463</v>
      </c>
      <c r="H1873">
        <f t="shared" ca="1" si="236"/>
        <v>0</v>
      </c>
      <c r="I1873" t="str">
        <f ca="1">VLOOKUP(Q1873,Tabela3[],9,1)</f>
        <v>Lan Hua Hai</v>
      </c>
      <c r="J1873" t="str">
        <f ca="1">VLOOKUP(Q1873,Tabela3[],11,0)</f>
        <v>Bauxita</v>
      </c>
      <c r="K1873" t="str">
        <f ca="1">VLOOKUP(Q1873,Tabela3[],10,0)</f>
        <v>Minério</v>
      </c>
      <c r="L1873" t="e" cm="1">
        <f t="array" aca="1" ref="L1873" ca="1">IF(Tabela2[[#This Row],[PORTO]]=Tabela2[[#This Row],[DESTINO]],0,erro)</f>
        <v>#NAME?</v>
      </c>
      <c r="N1873">
        <f t="shared" ca="1" si="239"/>
        <v>0</v>
      </c>
      <c r="O1873">
        <f t="shared" ca="1" si="232"/>
        <v>2</v>
      </c>
      <c r="P1873">
        <f t="shared" ca="1" si="233"/>
        <v>3</v>
      </c>
      <c r="Q1873">
        <f t="shared" ca="1" si="237"/>
        <v>28</v>
      </c>
      <c r="R1873">
        <f t="shared" ca="1" si="238"/>
        <v>3</v>
      </c>
    </row>
    <row r="1874" spans="1:18">
      <c r="A1874">
        <f ca="1">VLOOKUP(O1874,Tabela3[],2,0)</f>
        <v>2008</v>
      </c>
      <c r="B1874" t="str">
        <f ca="1">VLOOKUP(P1874,Tabela3[],4,0)</f>
        <v>JUNHO</v>
      </c>
      <c r="C1874" t="str">
        <f ca="1">VLOOKUP(Q1874,Tabela3[],5,0)</f>
        <v>Alemanha</v>
      </c>
      <c r="D1874" t="str">
        <f ca="1">VLOOKUP(Q1874,Tabela3[],3,0)</f>
        <v>Volkswagen</v>
      </c>
      <c r="E1874" t="str">
        <f ca="1">IF(R1874=Q1874, (VLOOKUP(P1874+1,Tabela3[],5,0)),VLOOKUP(R1874,Tabela3[],5,0))</f>
        <v>Estados Unidos</v>
      </c>
      <c r="F1874" s="1">
        <f t="shared" ca="1" si="234"/>
        <v>39584</v>
      </c>
      <c r="G1874" s="1">
        <f t="shared" ca="1" si="235"/>
        <v>39587.362837408145</v>
      </c>
      <c r="H1874">
        <f t="shared" ca="1" si="236"/>
        <v>1</v>
      </c>
      <c r="I1874" t="str">
        <f ca="1">VLOOKUP(Q1874,Tabela3[],9,1)</f>
        <v>Warehouse Carriers </v>
      </c>
      <c r="J1874" t="str">
        <f ca="1">VLOOKUP(Q1874,Tabela3[],11,0)</f>
        <v>Cross CD (Saveiro)</v>
      </c>
      <c r="K1874" t="str">
        <f ca="1">VLOOKUP(Q1874,Tabela3[],10,0)</f>
        <v>Carros</v>
      </c>
      <c r="L1874" t="e" cm="1">
        <f t="array" aca="1" ref="L1874" ca="1">IF(Tabela2[[#This Row],[PORTO]]=Tabela2[[#This Row],[DESTINO]],0,erro)</f>
        <v>#NAME?</v>
      </c>
      <c r="N1874">
        <f t="shared" ca="1" si="239"/>
        <v>100</v>
      </c>
      <c r="O1874">
        <f t="shared" ca="1" si="232"/>
        <v>8</v>
      </c>
      <c r="P1874">
        <f t="shared" ca="1" si="233"/>
        <v>5</v>
      </c>
      <c r="Q1874">
        <f t="shared" ca="1" si="237"/>
        <v>6</v>
      </c>
      <c r="R1874">
        <f t="shared" ca="1" si="238"/>
        <v>5</v>
      </c>
    </row>
    <row r="1875" spans="1:18">
      <c r="A1875">
        <f ca="1">VLOOKUP(O1875,Tabela3[],2,0)</f>
        <v>2003</v>
      </c>
      <c r="B1875" t="str">
        <f ca="1">VLOOKUP(P1875,Tabela3[],4,0)</f>
        <v>JANEIRO</v>
      </c>
      <c r="C1875" t="str">
        <f ca="1">VLOOKUP(Q1875,Tabela3[],5,0)</f>
        <v>França</v>
      </c>
      <c r="D1875" t="str">
        <f ca="1">VLOOKUP(Q1875,Tabela3[],3,0)</f>
        <v> LVMH</v>
      </c>
      <c r="E1875" t="str">
        <f ca="1">IF(R1875=Q1875, (VLOOKUP(P1875+1,Tabela3[],5,0)),VLOOKUP(R1875,Tabela3[],5,0))</f>
        <v>China</v>
      </c>
      <c r="F1875" s="1">
        <f t="shared" ca="1" si="234"/>
        <v>37630</v>
      </c>
      <c r="G1875" s="1">
        <f t="shared" ca="1" si="235"/>
        <v>37631.967436139064</v>
      </c>
      <c r="H1875">
        <f t="shared" ca="1" si="236"/>
        <v>0</v>
      </c>
      <c r="I1875" t="str">
        <f ca="1">VLOOKUP(Q1875,Tabela3[],9,1)</f>
        <v>Emma Maersk</v>
      </c>
      <c r="J1875" t="str">
        <f ca="1">VLOOKUP(Q1875,Tabela3[],11,0)</f>
        <v>Clos Des Lambrys</v>
      </c>
      <c r="K1875" t="str">
        <f ca="1">VLOOKUP(Q1875,Tabela3[],10,0)</f>
        <v>Tecido</v>
      </c>
      <c r="L1875" t="e" cm="1">
        <f t="array" aca="1" ref="L1875" ca="1">IF(Tabela2[[#This Row],[PORTO]]=Tabela2[[#This Row],[DESTINO]],0,erro)</f>
        <v>#NAME?</v>
      </c>
      <c r="N1875">
        <f t="shared" ca="1" si="239"/>
        <v>31000</v>
      </c>
      <c r="O1875">
        <f t="shared" ref="O1875:O1938" ca="1" si="240">INT(RAND()*10)</f>
        <v>3</v>
      </c>
      <c r="P1875">
        <f t="shared" ref="P1875:P1938" ca="1" si="241">INT(RAND()*13)</f>
        <v>0</v>
      </c>
      <c r="Q1875">
        <f t="shared" ca="1" si="237"/>
        <v>21</v>
      </c>
      <c r="R1875">
        <f t="shared" ca="1" si="238"/>
        <v>21</v>
      </c>
    </row>
    <row r="1876" spans="1:18">
      <c r="A1876">
        <f ca="1">VLOOKUP(O1876,Tabela3[],2,0)</f>
        <v>2001</v>
      </c>
      <c r="B1876" t="str">
        <f ca="1">VLOOKUP(P1876,Tabela3[],4,0)</f>
        <v>JUNHO</v>
      </c>
      <c r="C1876" t="str">
        <f ca="1">VLOOKUP(Q1876,Tabela3[],5,0)</f>
        <v>Itália</v>
      </c>
      <c r="D1876" t="str">
        <f ca="1">VLOOKUP(Q1876,Tabela3[],3,0)</f>
        <v>Hyundai</v>
      </c>
      <c r="E1876" t="str">
        <f ca="1">IF(R1876=Q1876, (VLOOKUP(P1876+1,Tabela3[],5,0)),VLOOKUP(R1876,Tabela3[],5,0))</f>
        <v>Estados Unidos</v>
      </c>
      <c r="F1876" s="1">
        <f t="shared" ca="1" si="234"/>
        <v>37015</v>
      </c>
      <c r="G1876" s="1">
        <f t="shared" ca="1" si="235"/>
        <v>37019.520966632786</v>
      </c>
      <c r="H1876">
        <f t="shared" ca="1" si="236"/>
        <v>0</v>
      </c>
      <c r="I1876" t="str">
        <f ca="1">VLOOKUP(Q1876,Tabela3[],9,1)</f>
        <v>Car Carriers</v>
      </c>
      <c r="J1876" t="str">
        <f ca="1">VLOOKUP(Q1876,Tabela3[],11,0)</f>
        <v>HB20 Sense</v>
      </c>
      <c r="K1876" t="str">
        <f ca="1">VLOOKUP(Q1876,Tabela3[],10,0)</f>
        <v>Carros</v>
      </c>
      <c r="L1876" t="e" cm="1">
        <f t="array" aca="1" ref="L1876" ca="1">IF(Tabela2[[#This Row],[PORTO]]=Tabela2[[#This Row],[DESTINO]],0,erro)</f>
        <v>#NAME?</v>
      </c>
      <c r="N1876">
        <f t="shared" ca="1" si="239"/>
        <v>400</v>
      </c>
      <c r="O1876">
        <f t="shared" ca="1" si="240"/>
        <v>1</v>
      </c>
      <c r="P1876">
        <f t="shared" ca="1" si="241"/>
        <v>5</v>
      </c>
      <c r="Q1876">
        <f t="shared" ca="1" si="237"/>
        <v>19</v>
      </c>
      <c r="R1876">
        <f t="shared" ca="1" si="238"/>
        <v>4</v>
      </c>
    </row>
    <row r="1877" spans="1:18">
      <c r="A1877">
        <f ca="1">VLOOKUP(O1877,Tabela3[],2,0)</f>
        <v>2006</v>
      </c>
      <c r="B1877" t="str">
        <f ca="1">VLOOKUP(P1877,Tabela3[],4,0)</f>
        <v>JUNHO</v>
      </c>
      <c r="C1877" t="str">
        <f ca="1">VLOOKUP(Q1877,Tabela3[],5,0)</f>
        <v>Japão</v>
      </c>
      <c r="D1877" t="str">
        <f ca="1">VLOOKUP(Q1877,Tabela3[],3,0)</f>
        <v>Toyota</v>
      </c>
      <c r="E1877" t="str">
        <f ca="1">IF(R1877=Q1877, (VLOOKUP(P1877+1,Tabela3[],5,0)),VLOOKUP(R1877,Tabela3[],5,0))</f>
        <v>França</v>
      </c>
      <c r="F1877" s="1">
        <f t="shared" ca="1" si="234"/>
        <v>38857</v>
      </c>
      <c r="G1877" s="1">
        <f t="shared" ca="1" si="235"/>
        <v>38864.944854537782</v>
      </c>
      <c r="H1877">
        <f t="shared" ca="1" si="236"/>
        <v>0</v>
      </c>
      <c r="I1877" t="str">
        <f ca="1">VLOOKUP(Q1877,Tabela3[],9,1)</f>
        <v>Trailer Carriers</v>
      </c>
      <c r="J1877" t="str">
        <f ca="1">VLOOKUP(Q1877,Tabela3[],11,0)</f>
        <v>COROLLA GLI</v>
      </c>
      <c r="K1877" t="str">
        <f ca="1">VLOOKUP(Q1877,Tabela3[],10,0)</f>
        <v>Carros</v>
      </c>
      <c r="L1877" t="e" cm="1">
        <f t="array" aca="1" ref="L1877" ca="1">IF(Tabela2[[#This Row],[PORTO]]=Tabela2[[#This Row],[DESTINO]],0,erro)</f>
        <v>#NAME?</v>
      </c>
      <c r="N1877">
        <f t="shared" ca="1" si="239"/>
        <v>100</v>
      </c>
      <c r="O1877">
        <f t="shared" ca="1" si="240"/>
        <v>6</v>
      </c>
      <c r="P1877">
        <f t="shared" ca="1" si="241"/>
        <v>5</v>
      </c>
      <c r="Q1877">
        <f t="shared" ca="1" si="237"/>
        <v>10</v>
      </c>
      <c r="R1877">
        <f t="shared" ca="1" si="238"/>
        <v>21</v>
      </c>
    </row>
    <row r="1878" spans="1:18">
      <c r="A1878">
        <f ca="1">VLOOKUP(O1878,Tabela3[],2,0)</f>
        <v>2000</v>
      </c>
      <c r="B1878" t="str">
        <f ca="1">VLOOKUP(P1878,Tabela3[],4,0)</f>
        <v>AGOSTO</v>
      </c>
      <c r="C1878" t="str">
        <f ca="1">VLOOKUP(Q1878,Tabela3[],5,0)</f>
        <v>Estados Unidos</v>
      </c>
      <c r="D1878" t="str">
        <f ca="1">VLOOKUP(Q1878,Tabela3[],3,0)</f>
        <v>Amazon</v>
      </c>
      <c r="E1878" t="str">
        <f ca="1">IF(R1878=Q1878, (VLOOKUP(P1878+1,Tabela3[],5,0)),VLOOKUP(R1878,Tabela3[],5,0))</f>
        <v>Alemanha</v>
      </c>
      <c r="F1878" s="1">
        <f t="shared" ca="1" si="234"/>
        <v>36729</v>
      </c>
      <c r="G1878" s="1">
        <f t="shared" ca="1" si="235"/>
        <v>36737.058166762923</v>
      </c>
      <c r="H1878">
        <f t="shared" ca="1" si="236"/>
        <v>1</v>
      </c>
      <c r="I1878" t="str">
        <f ca="1">VLOOKUP(Q1878,Tabela3[],9,1)</f>
        <v>HMM Algeciras</v>
      </c>
      <c r="J1878" t="str">
        <f ca="1">VLOOKUP(Q1878,Tabela3[],11,0)</f>
        <v>Travesseiro Toque de Pluma</v>
      </c>
      <c r="K1878" t="str">
        <f ca="1">VLOOKUP(Q1878,Tabela3[],10,0)</f>
        <v>Geral</v>
      </c>
      <c r="L1878" t="e" cm="1">
        <f t="array" aca="1" ref="L1878" ca="1">IF(Tabela2[[#This Row],[PORTO]]=Tabela2[[#This Row],[DESTINO]],0,erro)</f>
        <v>#NAME?</v>
      </c>
      <c r="N1878">
        <f t="shared" ca="1" si="239"/>
        <v>1000</v>
      </c>
      <c r="O1878">
        <f t="shared" ca="1" si="240"/>
        <v>0</v>
      </c>
      <c r="P1878">
        <f t="shared" ca="1" si="241"/>
        <v>7</v>
      </c>
      <c r="Q1878">
        <f t="shared" ca="1" si="237"/>
        <v>5</v>
      </c>
      <c r="R1878">
        <f t="shared" ca="1" si="238"/>
        <v>6</v>
      </c>
    </row>
    <row r="1879" spans="1:18">
      <c r="A1879">
        <f ca="1">VLOOKUP(O1879,Tabela3[],2,0)</f>
        <v>2003</v>
      </c>
      <c r="B1879" t="str">
        <f ca="1">VLOOKUP(P1879,Tabela3[],4,0)</f>
        <v>JANEIRO</v>
      </c>
      <c r="C1879" t="str">
        <f ca="1">VLOOKUP(Q1879,Tabela3[],5,0)</f>
        <v>Alemanha</v>
      </c>
      <c r="D1879" t="str">
        <f ca="1">VLOOKUP(Q1879,Tabela3[],3,0)</f>
        <v>Volkswagen</v>
      </c>
      <c r="E1879" t="str">
        <f ca="1">IF(R1879=Q1879, (VLOOKUP(P1879+1,Tabela3[],5,0)),VLOOKUP(R1879,Tabela3[],5,0))</f>
        <v>Itália</v>
      </c>
      <c r="F1879" s="1">
        <f t="shared" ca="1" si="234"/>
        <v>37971</v>
      </c>
      <c r="G1879" s="1">
        <f t="shared" ca="1" si="235"/>
        <v>37975.541463804788</v>
      </c>
      <c r="H1879">
        <f t="shared" ca="1" si="236"/>
        <v>1</v>
      </c>
      <c r="I1879" t="str">
        <f ca="1">VLOOKUP(Q1879,Tabela3[],9,1)</f>
        <v>Warehouse Carriers </v>
      </c>
      <c r="J1879" t="str">
        <f ca="1">VLOOKUP(Q1879,Tabela3[],11,0)</f>
        <v>Highline 250 TSI (Taos)</v>
      </c>
      <c r="K1879" t="str">
        <f ca="1">VLOOKUP(Q1879,Tabela3[],10,0)</f>
        <v>Carros</v>
      </c>
      <c r="L1879" t="e" cm="1">
        <f t="array" aca="1" ref="L1879" ca="1">IF(Tabela2[[#This Row],[PORTO]]=Tabela2[[#This Row],[DESTINO]],0,erro)</f>
        <v>#NAME?</v>
      </c>
      <c r="N1879">
        <f t="shared" ca="1" si="239"/>
        <v>500</v>
      </c>
      <c r="O1879">
        <f t="shared" ca="1" si="240"/>
        <v>3</v>
      </c>
      <c r="P1879">
        <f t="shared" ca="1" si="241"/>
        <v>12</v>
      </c>
      <c r="Q1879">
        <f t="shared" ca="1" si="237"/>
        <v>7</v>
      </c>
      <c r="R1879">
        <f t="shared" ca="1" si="238"/>
        <v>18</v>
      </c>
    </row>
    <row r="1880" spans="1:18">
      <c r="A1880">
        <f ca="1">VLOOKUP(O1880,Tabela3[],2,0)</f>
        <v>2003</v>
      </c>
      <c r="B1880" t="str">
        <f ca="1">VLOOKUP(P1880,Tabela3[],4,0)</f>
        <v>OUTUBRO</v>
      </c>
      <c r="C1880" t="str">
        <f ca="1">VLOOKUP(Q1880,Tabela3[],5,0)</f>
        <v>India</v>
      </c>
      <c r="D1880" t="str">
        <f ca="1">VLOOKUP(Q1880,Tabela3[],3,0)</f>
        <v>Reliance Industries</v>
      </c>
      <c r="E1880" t="str">
        <f ca="1">IF(R1880=Q1880, (VLOOKUP(P1880+1,Tabela3[],5,0)),VLOOKUP(R1880,Tabela3[],5,0))</f>
        <v>França</v>
      </c>
      <c r="F1880" s="1">
        <f t="shared" ca="1" si="234"/>
        <v>37889</v>
      </c>
      <c r="G1880" s="1">
        <f t="shared" ca="1" si="235"/>
        <v>37892.310538251855</v>
      </c>
      <c r="H1880">
        <f t="shared" ca="1" si="236"/>
        <v>0</v>
      </c>
      <c r="I1880" t="str">
        <f ca="1">VLOOKUP(Q1880,Tabela3[],9,1)</f>
        <v>Tanker</v>
      </c>
      <c r="J1880" t="str">
        <f ca="1">VLOOKUP(Q1880,Tabela3[],11,0)</f>
        <v>Cloreto de polivinila</v>
      </c>
      <c r="K1880" t="str">
        <f ca="1">VLOOKUP(Q1880,Tabela3[],10,0)</f>
        <v>Petroquimicos</v>
      </c>
      <c r="L1880" t="e" cm="1">
        <f t="array" aca="1" ref="L1880" ca="1">IF(Tabela2[[#This Row],[PORTO]]=Tabela2[[#This Row],[DESTINO]],0,erro)</f>
        <v>#NAME?</v>
      </c>
      <c r="N1880">
        <f t="shared" ca="1" si="239"/>
        <v>0</v>
      </c>
      <c r="O1880">
        <f t="shared" ca="1" si="240"/>
        <v>3</v>
      </c>
      <c r="P1880">
        <f t="shared" ca="1" si="241"/>
        <v>9</v>
      </c>
      <c r="Q1880">
        <f t="shared" ca="1" si="237"/>
        <v>32</v>
      </c>
      <c r="R1880">
        <f t="shared" ca="1" si="238"/>
        <v>21</v>
      </c>
    </row>
    <row r="1881" spans="1:18">
      <c r="A1881">
        <f ca="1">VLOOKUP(O1881,Tabela3[],2,0)</f>
        <v>2007</v>
      </c>
      <c r="B1881" t="str">
        <f ca="1">VLOOKUP(P1881,Tabela3[],4,0)</f>
        <v>JULHO</v>
      </c>
      <c r="C1881" t="str">
        <f ca="1">VLOOKUP(Q1881,Tabela3[],5,0)</f>
        <v>Estados Unidos</v>
      </c>
      <c r="D1881" t="str">
        <f ca="1">VLOOKUP(Q1881,Tabela3[],3,0)</f>
        <v>Amazon</v>
      </c>
      <c r="E1881" t="str">
        <f ca="1">IF(R1881=Q1881, (VLOOKUP(P1881+1,Tabela3[],5,0)),VLOOKUP(R1881,Tabela3[],5,0))</f>
        <v>Japão</v>
      </c>
      <c r="F1881" s="1">
        <f t="shared" ca="1" si="234"/>
        <v>39241</v>
      </c>
      <c r="G1881" s="1">
        <f t="shared" ca="1" si="235"/>
        <v>39247.140393163594</v>
      </c>
      <c r="H1881">
        <f t="shared" ca="1" si="236"/>
        <v>0</v>
      </c>
      <c r="I1881" t="str">
        <f ca="1">VLOOKUP(Q1881,Tabela3[],9,1)</f>
        <v>HMM Algeciras</v>
      </c>
      <c r="J1881" t="str">
        <f ca="1">VLOOKUP(Q1881,Tabela3[],11,0)</f>
        <v>Travesseiro Toque de Pluma</v>
      </c>
      <c r="K1881" t="str">
        <f ca="1">VLOOKUP(Q1881,Tabela3[],10,0)</f>
        <v>Geral</v>
      </c>
      <c r="L1881" t="e" cm="1">
        <f t="array" aca="1" ref="L1881" ca="1">IF(Tabela2[[#This Row],[PORTO]]=Tabela2[[#This Row],[DESTINO]],0,erro)</f>
        <v>#NAME?</v>
      </c>
      <c r="N1881">
        <f t="shared" ca="1" si="239"/>
        <v>1000</v>
      </c>
      <c r="O1881">
        <f t="shared" ca="1" si="240"/>
        <v>7</v>
      </c>
      <c r="P1881">
        <f t="shared" ca="1" si="241"/>
        <v>6</v>
      </c>
      <c r="Q1881">
        <f t="shared" ca="1" si="237"/>
        <v>5</v>
      </c>
      <c r="R1881">
        <f t="shared" ca="1" si="238"/>
        <v>9</v>
      </c>
    </row>
    <row r="1882" spans="1:18">
      <c r="A1882">
        <f ca="1">VLOOKUP(O1882,Tabela3[],2,0)</f>
        <v>2004</v>
      </c>
      <c r="B1882" t="str">
        <f ca="1">VLOOKUP(P1882,Tabela3[],4,0)</f>
        <v>JUNHO</v>
      </c>
      <c r="C1882" t="str">
        <f ca="1">VLOOKUP(Q1882,Tabela3[],5,0)</f>
        <v>China</v>
      </c>
      <c r="D1882" t="str">
        <f ca="1">VLOOKUP(Q1882,Tabela3[],3,0)</f>
        <v>Alibaba Group</v>
      </c>
      <c r="E1882" t="str">
        <f ca="1">IF(R1882=Q1882, (VLOOKUP(P1882+1,Tabela3[],5,0)),VLOOKUP(R1882,Tabela3[],5,0))</f>
        <v>França</v>
      </c>
      <c r="F1882" s="1">
        <f t="shared" ca="1" si="234"/>
        <v>38133</v>
      </c>
      <c r="G1882" s="1">
        <f t="shared" ca="1" si="235"/>
        <v>38135.187234615885</v>
      </c>
      <c r="H1882">
        <f t="shared" ca="1" si="236"/>
        <v>0</v>
      </c>
      <c r="I1882" t="str">
        <f ca="1">VLOOKUP(Q1882,Tabela3[],9,1)</f>
        <v>HMM St Petersburg</v>
      </c>
      <c r="J1882" t="str">
        <f ca="1">VLOOKUP(Q1882,Tabela3[],11,0)</f>
        <v>Miniescavadeira</v>
      </c>
      <c r="K1882" t="str">
        <f ca="1">VLOOKUP(Q1882,Tabela3[],10,0)</f>
        <v>Maquinário</v>
      </c>
      <c r="L1882" t="e" cm="1">
        <f t="array" aca="1" ref="L1882" ca="1">IF(Tabela2[[#This Row],[PORTO]]=Tabela2[[#This Row],[DESTINO]],0,erro)</f>
        <v>#NAME?</v>
      </c>
      <c r="N1882">
        <f t="shared" ca="1" si="239"/>
        <v>10</v>
      </c>
      <c r="O1882">
        <f t="shared" ca="1" si="240"/>
        <v>4</v>
      </c>
      <c r="P1882">
        <f t="shared" ca="1" si="241"/>
        <v>5</v>
      </c>
      <c r="Q1882">
        <f t="shared" ca="1" si="237"/>
        <v>1</v>
      </c>
      <c r="R1882">
        <f t="shared" ca="1" si="238"/>
        <v>23</v>
      </c>
    </row>
    <row r="1883" spans="1:18">
      <c r="A1883">
        <f ca="1">VLOOKUP(O1883,Tabela3[],2,0)</f>
        <v>2004</v>
      </c>
      <c r="B1883" t="str">
        <f ca="1">VLOOKUP(P1883,Tabela3[],4,0)</f>
        <v>MARÇO</v>
      </c>
      <c r="C1883" t="str">
        <f ca="1">VLOOKUP(Q1883,Tabela3[],5,0)</f>
        <v>Brasil</v>
      </c>
      <c r="D1883" t="str">
        <f ca="1">VLOOKUP(Q1883,Tabela3[],3,0)</f>
        <v>VALE</v>
      </c>
      <c r="E1883" t="str">
        <f ca="1">IF(R1883=Q1883, (VLOOKUP(P1883+1,Tabela3[],5,0)),VLOOKUP(R1883,Tabela3[],5,0))</f>
        <v>Japão</v>
      </c>
      <c r="F1883" s="1">
        <f t="shared" ca="1" si="234"/>
        <v>38037</v>
      </c>
      <c r="G1883" s="1">
        <f t="shared" ca="1" si="235"/>
        <v>38039.862019057684</v>
      </c>
      <c r="H1883">
        <f t="shared" ca="1" si="236"/>
        <v>1</v>
      </c>
      <c r="I1883" t="str">
        <f ca="1">VLOOKUP(Q1883,Tabela3[],9,1)</f>
        <v>Lan Hua Hai</v>
      </c>
      <c r="J1883" t="str">
        <f ca="1">VLOOKUP(Q1883,Tabela3[],11,0)</f>
        <v>Manganês</v>
      </c>
      <c r="K1883" t="str">
        <f ca="1">VLOOKUP(Q1883,Tabela3[],10,0)</f>
        <v>Minério</v>
      </c>
      <c r="L1883" t="e" cm="1">
        <f t="array" aca="1" ref="L1883" ca="1">IF(Tabela2[[#This Row],[PORTO]]=Tabela2[[#This Row],[DESTINO]],0,erro)</f>
        <v>#NAME?</v>
      </c>
      <c r="N1883">
        <f t="shared" ca="1" si="239"/>
        <v>0</v>
      </c>
      <c r="O1883">
        <f t="shared" ca="1" si="240"/>
        <v>4</v>
      </c>
      <c r="P1883">
        <f t="shared" ca="1" si="241"/>
        <v>2</v>
      </c>
      <c r="Q1883">
        <f t="shared" ca="1" si="237"/>
        <v>29</v>
      </c>
      <c r="R1883">
        <f t="shared" ca="1" si="238"/>
        <v>10</v>
      </c>
    </row>
    <row r="1884" spans="1:18">
      <c r="A1884">
        <f ca="1">VLOOKUP(O1884,Tabela3[],2,0)</f>
        <v>2000</v>
      </c>
      <c r="B1884" t="str">
        <f ca="1">VLOOKUP(P1884,Tabela3[],4,0)</f>
        <v>JANEIRO</v>
      </c>
      <c r="C1884" t="str">
        <f ca="1">VLOOKUP(Q1884,Tabela3[],5,0)</f>
        <v>China</v>
      </c>
      <c r="D1884" t="str">
        <f ca="1">VLOOKUP(Q1884,Tabela3[],3,0)</f>
        <v>Alibaba Group</v>
      </c>
      <c r="E1884" t="str">
        <f ca="1">IF(R1884=Q1884, (VLOOKUP(P1884+1,Tabela3[],5,0)),VLOOKUP(R1884,Tabela3[],5,0))</f>
        <v>Itália</v>
      </c>
      <c r="F1884" s="1">
        <f t="shared" ca="1" si="234"/>
        <v>36551</v>
      </c>
      <c r="G1884" s="1">
        <f t="shared" ca="1" si="235"/>
        <v>36552.991676995822</v>
      </c>
      <c r="H1884">
        <f t="shared" ca="1" si="236"/>
        <v>1</v>
      </c>
      <c r="I1884" t="str">
        <f ca="1">VLOOKUP(Q1884,Tabela3[],9,1)</f>
        <v>HMM St Petersburg</v>
      </c>
      <c r="J1884" t="str">
        <f ca="1">VLOOKUP(Q1884,Tabela3[],11,0)</f>
        <v>Miniescavadeira</v>
      </c>
      <c r="K1884" t="str">
        <f ca="1">VLOOKUP(Q1884,Tabela3[],10,0)</f>
        <v>Maquinário</v>
      </c>
      <c r="L1884" t="e" cm="1">
        <f t="array" aca="1" ref="L1884" ca="1">IF(Tabela2[[#This Row],[PORTO]]=Tabela2[[#This Row],[DESTINO]],0,erro)</f>
        <v>#NAME?</v>
      </c>
      <c r="N1884">
        <f t="shared" ca="1" si="239"/>
        <v>50</v>
      </c>
      <c r="O1884">
        <f t="shared" ca="1" si="240"/>
        <v>0</v>
      </c>
      <c r="P1884">
        <f t="shared" ca="1" si="241"/>
        <v>0</v>
      </c>
      <c r="Q1884">
        <f t="shared" ca="1" si="237"/>
        <v>1</v>
      </c>
      <c r="R1884">
        <f t="shared" ca="1" si="238"/>
        <v>19</v>
      </c>
    </row>
    <row r="1885" spans="1:18">
      <c r="A1885">
        <f ca="1">VLOOKUP(O1885,Tabela3[],2,0)</f>
        <v>2007</v>
      </c>
      <c r="B1885" t="str">
        <f ca="1">VLOOKUP(P1885,Tabela3[],4,0)</f>
        <v>OUTUBRO</v>
      </c>
      <c r="C1885" t="str">
        <f ca="1">VLOOKUP(Q1885,Tabela3[],5,0)</f>
        <v>Reino Unido</v>
      </c>
      <c r="D1885" t="str">
        <f ca="1">VLOOKUP(Q1885,Tabela3[],3,0)</f>
        <v>Unilever</v>
      </c>
      <c r="E1885" t="str">
        <f ca="1">IF(R1885=Q1885, (VLOOKUP(P1885+1,Tabela3[],5,0)),VLOOKUP(R1885,Tabela3[],5,0))</f>
        <v>Japão</v>
      </c>
      <c r="F1885" s="1">
        <f t="shared" ca="1" si="234"/>
        <v>39351</v>
      </c>
      <c r="G1885" s="1">
        <f t="shared" ca="1" si="235"/>
        <v>39357.047420993709</v>
      </c>
      <c r="H1885">
        <f t="shared" ca="1" si="236"/>
        <v>1</v>
      </c>
      <c r="I1885" t="str">
        <f ca="1">VLOOKUP(Q1885,Tabela3[],9,1)</f>
        <v>HMM Helsinki</v>
      </c>
      <c r="J1885" t="str">
        <f ca="1">VLOOKUP(Q1885,Tabela3[],11,0)</f>
        <v xml:space="preserve">Desodorante Antitranspirante Aerosol </v>
      </c>
      <c r="K1885" t="str">
        <f ca="1">VLOOKUP(Q1885,Tabela3[],10,0)</f>
        <v>Quimico</v>
      </c>
      <c r="L1885" t="e" cm="1">
        <f t="array" aca="1" ref="L1885" ca="1">IF(Tabela2[[#This Row],[PORTO]]=Tabela2[[#This Row],[DESTINO]],0,erro)</f>
        <v>#NAME?</v>
      </c>
      <c r="N1885">
        <f t="shared" ca="1" si="239"/>
        <v>1940000</v>
      </c>
      <c r="O1885">
        <f t="shared" ca="1" si="240"/>
        <v>7</v>
      </c>
      <c r="P1885">
        <f t="shared" ca="1" si="241"/>
        <v>9</v>
      </c>
      <c r="Q1885">
        <f t="shared" ca="1" si="237"/>
        <v>25</v>
      </c>
      <c r="R1885">
        <f t="shared" ca="1" si="238"/>
        <v>10</v>
      </c>
    </row>
    <row r="1886" spans="1:18">
      <c r="A1886">
        <f ca="1">VLOOKUP(O1886,Tabela3[],2,0)</f>
        <v>2002</v>
      </c>
      <c r="B1886" t="str">
        <f ca="1">VLOOKUP(P1886,Tabela3[],4,0)</f>
        <v>SETEMBRO</v>
      </c>
      <c r="C1886" t="str">
        <f ca="1">VLOOKUP(Q1886,Tabela3[],5,0)</f>
        <v>India</v>
      </c>
      <c r="D1886" t="str">
        <f ca="1">VLOOKUP(Q1886,Tabela3[],3,0)</f>
        <v>Reliance Industries</v>
      </c>
      <c r="E1886" t="str">
        <f ca="1">IF(R1886=Q1886, (VLOOKUP(P1886+1,Tabela3[],5,0)),VLOOKUP(R1886,Tabela3[],5,0))</f>
        <v>China</v>
      </c>
      <c r="F1886" s="1">
        <f t="shared" ca="1" si="234"/>
        <v>37472</v>
      </c>
      <c r="G1886" s="1">
        <f t="shared" ca="1" si="235"/>
        <v>37474.444511815025</v>
      </c>
      <c r="H1886">
        <f t="shared" ca="1" si="236"/>
        <v>1</v>
      </c>
      <c r="I1886" t="str">
        <f ca="1">VLOOKUP(Q1886,Tabela3[],9,1)</f>
        <v>Tanker</v>
      </c>
      <c r="J1886" t="str">
        <f ca="1">VLOOKUP(Q1886,Tabela3[],11,0)</f>
        <v>Polipropileno</v>
      </c>
      <c r="K1886" t="str">
        <f ca="1">VLOOKUP(Q1886,Tabela3[],10,0)</f>
        <v>Petroquimicos</v>
      </c>
      <c r="L1886" t="e" cm="1">
        <f t="array" aca="1" ref="L1886" ca="1">IF(Tabela2[[#This Row],[PORTO]]=Tabela2[[#This Row],[DESTINO]],0,erro)</f>
        <v>#NAME?</v>
      </c>
      <c r="N1886">
        <f t="shared" ca="1" si="239"/>
        <v>0</v>
      </c>
      <c r="O1886">
        <f t="shared" ca="1" si="240"/>
        <v>2</v>
      </c>
      <c r="P1886">
        <f t="shared" ca="1" si="241"/>
        <v>8</v>
      </c>
      <c r="Q1886">
        <f t="shared" ca="1" si="237"/>
        <v>30</v>
      </c>
      <c r="R1886">
        <f t="shared" ca="1" si="238"/>
        <v>2</v>
      </c>
    </row>
    <row r="1887" spans="1:18">
      <c r="A1887">
        <f ca="1">VLOOKUP(O1887,Tabela3[],2,0)</f>
        <v>2005</v>
      </c>
      <c r="B1887" t="str">
        <f ca="1">VLOOKUP(P1887,Tabela3[],4,0)</f>
        <v>JANEIRO</v>
      </c>
      <c r="C1887" t="str">
        <f ca="1">VLOOKUP(Q1887,Tabela3[],5,0)</f>
        <v>Alemanha</v>
      </c>
      <c r="D1887" t="str">
        <f ca="1">VLOOKUP(Q1887,Tabela3[],3,0)</f>
        <v>Volkswagen</v>
      </c>
      <c r="E1887" t="str">
        <f ca="1">IF(R1887=Q1887, (VLOOKUP(P1887+1,Tabela3[],5,0)),VLOOKUP(R1887,Tabela3[],5,0))</f>
        <v>França</v>
      </c>
      <c r="F1887" s="1">
        <f t="shared" ca="1" si="234"/>
        <v>38374</v>
      </c>
      <c r="G1887" s="1">
        <f t="shared" ca="1" si="235"/>
        <v>38376.806687561118</v>
      </c>
      <c r="H1887">
        <f t="shared" ca="1" si="236"/>
        <v>1</v>
      </c>
      <c r="I1887" t="str">
        <f ca="1">VLOOKUP(Q1887,Tabela3[],9,1)</f>
        <v>Warehouse Carriers </v>
      </c>
      <c r="J1887" t="str">
        <f ca="1">VLOOKUP(Q1887,Tabela3[],11,0)</f>
        <v>Cross CD (Saveiro)</v>
      </c>
      <c r="K1887" t="str">
        <f ca="1">VLOOKUP(Q1887,Tabela3[],10,0)</f>
        <v>Carros</v>
      </c>
      <c r="L1887" t="e" cm="1">
        <f t="array" aca="1" ref="L1887" ca="1">IF(Tabela2[[#This Row],[PORTO]]=Tabela2[[#This Row],[DESTINO]],0,erro)</f>
        <v>#NAME?</v>
      </c>
      <c r="N1887">
        <f t="shared" ca="1" si="239"/>
        <v>200</v>
      </c>
      <c r="O1887">
        <f t="shared" ca="1" si="240"/>
        <v>5</v>
      </c>
      <c r="P1887">
        <f t="shared" ca="1" si="241"/>
        <v>0</v>
      </c>
      <c r="Q1887">
        <f t="shared" ca="1" si="237"/>
        <v>6</v>
      </c>
      <c r="R1887">
        <f t="shared" ca="1" si="238"/>
        <v>21</v>
      </c>
    </row>
    <row r="1888" spans="1:18">
      <c r="A1888">
        <f ca="1">VLOOKUP(O1888,Tabela3[],2,0)</f>
        <v>2005</v>
      </c>
      <c r="B1888" t="str">
        <f ca="1">VLOOKUP(P1888,Tabela3[],4,0)</f>
        <v>DEZEMBRO</v>
      </c>
      <c r="C1888" t="str">
        <f ca="1">VLOOKUP(Q1888,Tabela3[],5,0)</f>
        <v>Coréia do Sul</v>
      </c>
      <c r="D1888" t="str">
        <f ca="1">VLOOKUP(Q1888,Tabela3[],3,0)</f>
        <v>Samsung</v>
      </c>
      <c r="E1888" t="str">
        <f ca="1">IF(R1888=Q1888, (VLOOKUP(P1888+1,Tabela3[],5,0)),VLOOKUP(R1888,Tabela3[],5,0))</f>
        <v>Alemanha</v>
      </c>
      <c r="F1888" s="1">
        <f t="shared" ca="1" si="234"/>
        <v>38664</v>
      </c>
      <c r="G1888" s="1">
        <f t="shared" ca="1" si="235"/>
        <v>38673.371570066854</v>
      </c>
      <c r="H1888">
        <f t="shared" ca="1" si="236"/>
        <v>1</v>
      </c>
      <c r="I1888" t="str">
        <f ca="1">VLOOKUP(Q1888,Tabela3[],9,1)</f>
        <v>HMM Rotterdam</v>
      </c>
      <c r="J1888" t="str">
        <f ca="1">VLOOKUP(Q1888,Tabela3[],11,0)</f>
        <v>Neo QLED 8k 75"</v>
      </c>
      <c r="K1888" t="str">
        <f ca="1">VLOOKUP(Q1888,Tabela3[],10,0)</f>
        <v>Eletrônicos</v>
      </c>
      <c r="L1888" t="e" cm="1">
        <f t="array" aca="1" ref="L1888" ca="1">IF(Tabela2[[#This Row],[PORTO]]=Tabela2[[#This Row],[DESTINO]],0,erro)</f>
        <v>#NAME?</v>
      </c>
      <c r="N1888">
        <f t="shared" ca="1" si="239"/>
        <v>500</v>
      </c>
      <c r="O1888">
        <f t="shared" ca="1" si="240"/>
        <v>5</v>
      </c>
      <c r="P1888">
        <f t="shared" ca="1" si="241"/>
        <v>11</v>
      </c>
      <c r="Q1888">
        <f t="shared" ca="1" si="237"/>
        <v>12</v>
      </c>
      <c r="R1888">
        <f t="shared" ca="1" si="238"/>
        <v>6</v>
      </c>
    </row>
    <row r="1889" spans="1:18">
      <c r="A1889">
        <f ca="1">VLOOKUP(O1889,Tabela3[],2,0)</f>
        <v>2004</v>
      </c>
      <c r="B1889" t="str">
        <f ca="1">VLOOKUP(P1889,Tabela3[],4,0)</f>
        <v>ABRIL</v>
      </c>
      <c r="C1889" t="str">
        <f ca="1">VLOOKUP(Q1889,Tabela3[],5,0)</f>
        <v>Itália</v>
      </c>
      <c r="D1889" t="str">
        <f ca="1">VLOOKUP(Q1889,Tabela3[],3,0)</f>
        <v>Hyundai</v>
      </c>
      <c r="E1889" t="str">
        <f ca="1">IF(R1889=Q1889, (VLOOKUP(P1889+1,Tabela3[],5,0)),VLOOKUP(R1889,Tabela3[],5,0))</f>
        <v>Itália</v>
      </c>
      <c r="F1889" s="1">
        <f t="shared" ca="1" si="234"/>
        <v>38070</v>
      </c>
      <c r="G1889" s="1">
        <f t="shared" ca="1" si="235"/>
        <v>38073.877631868309</v>
      </c>
      <c r="H1889">
        <f t="shared" ca="1" si="236"/>
        <v>1</v>
      </c>
      <c r="I1889" t="str">
        <f ca="1">VLOOKUP(Q1889,Tabela3[],9,1)</f>
        <v>Car Carriers</v>
      </c>
      <c r="J1889" t="str">
        <f ca="1">VLOOKUP(Q1889,Tabela3[],11,0)</f>
        <v>HB20 Sense</v>
      </c>
      <c r="K1889" t="str">
        <f ca="1">VLOOKUP(Q1889,Tabela3[],10,0)</f>
        <v>Carros</v>
      </c>
      <c r="L1889" cm="1">
        <f t="array" aca="1" ref="L1889" ca="1">IF(Tabela2[[#This Row],[PORTO]]=Tabela2[[#This Row],[DESTINO]],0,erro)</f>
        <v>0</v>
      </c>
      <c r="N1889">
        <f t="shared" ca="1" si="239"/>
        <v>400</v>
      </c>
      <c r="O1889">
        <f t="shared" ca="1" si="240"/>
        <v>4</v>
      </c>
      <c r="P1889">
        <f t="shared" ca="1" si="241"/>
        <v>3</v>
      </c>
      <c r="Q1889">
        <f t="shared" ca="1" si="237"/>
        <v>19</v>
      </c>
      <c r="R1889">
        <f t="shared" ca="1" si="238"/>
        <v>20</v>
      </c>
    </row>
    <row r="1890" spans="1:18">
      <c r="A1890">
        <f ca="1">VLOOKUP(O1890,Tabela3[],2,0)</f>
        <v>2008</v>
      </c>
      <c r="B1890" t="str">
        <f ca="1">VLOOKUP(P1890,Tabela3[],4,0)</f>
        <v>NOVEMBRO</v>
      </c>
      <c r="C1890" t="str">
        <f ca="1">VLOOKUP(Q1890,Tabela3[],5,0)</f>
        <v>Coréia do Sul</v>
      </c>
      <c r="D1890" t="str">
        <f ca="1">VLOOKUP(Q1890,Tabela3[],3,0)</f>
        <v>Samsung</v>
      </c>
      <c r="E1890" t="str">
        <f ca="1">IF(R1890=Q1890, (VLOOKUP(P1890+1,Tabela3[],5,0)),VLOOKUP(R1890,Tabela3[],5,0))</f>
        <v>Alemanha</v>
      </c>
      <c r="F1890" s="1">
        <f t="shared" ca="1" si="234"/>
        <v>39726</v>
      </c>
      <c r="G1890" s="1">
        <f t="shared" ca="1" si="235"/>
        <v>39729.945099073928</v>
      </c>
      <c r="H1890">
        <f t="shared" ca="1" si="236"/>
        <v>1</v>
      </c>
      <c r="I1890" t="str">
        <f ca="1">VLOOKUP(Q1890,Tabela3[],9,1)</f>
        <v>HMM Rotterdam</v>
      </c>
      <c r="J1890" t="str">
        <f ca="1">VLOOKUP(Q1890,Tabela3[],11,0)</f>
        <v>Neo QLED 8k 75"</v>
      </c>
      <c r="K1890" t="str">
        <f ca="1">VLOOKUP(Q1890,Tabela3[],10,0)</f>
        <v>Eletrônicos</v>
      </c>
      <c r="L1890" t="e" cm="1">
        <f t="array" aca="1" ref="L1890" ca="1">IF(Tabela2[[#This Row],[PORTO]]=Tabela2[[#This Row],[DESTINO]],0,erro)</f>
        <v>#NAME?</v>
      </c>
      <c r="N1890">
        <f t="shared" ca="1" si="239"/>
        <v>1000</v>
      </c>
      <c r="O1890">
        <f t="shared" ca="1" si="240"/>
        <v>8</v>
      </c>
      <c r="P1890">
        <f t="shared" ca="1" si="241"/>
        <v>10</v>
      </c>
      <c r="Q1890">
        <f t="shared" ca="1" si="237"/>
        <v>12</v>
      </c>
      <c r="R1890">
        <f t="shared" ca="1" si="238"/>
        <v>7</v>
      </c>
    </row>
    <row r="1891" spans="1:18">
      <c r="A1891">
        <f ca="1">VLOOKUP(O1891,Tabela3[],2,0)</f>
        <v>2009</v>
      </c>
      <c r="B1891" t="str">
        <f ca="1">VLOOKUP(P1891,Tabela3[],4,0)</f>
        <v>OUTUBRO</v>
      </c>
      <c r="C1891" t="str">
        <f ca="1">VLOOKUP(Q1891,Tabela3[],5,0)</f>
        <v>Canadá</v>
      </c>
      <c r="D1891" t="str">
        <f ca="1">VLOOKUP(Q1891,Tabela3[],3,0)</f>
        <v>Shopify</v>
      </c>
      <c r="E1891" t="str">
        <f ca="1">IF(R1891=Q1891, (VLOOKUP(P1891+1,Tabela3[],5,0)),VLOOKUP(R1891,Tabela3[],5,0))</f>
        <v>Japão</v>
      </c>
      <c r="F1891" s="1">
        <f t="shared" ca="1" si="234"/>
        <v>40075</v>
      </c>
      <c r="G1891" s="1">
        <f t="shared" ca="1" si="235"/>
        <v>40077.412275746501</v>
      </c>
      <c r="H1891">
        <f t="shared" ca="1" si="236"/>
        <v>0</v>
      </c>
      <c r="I1891" t="str">
        <f ca="1">VLOOKUP(Q1891,Tabela3[],9,1)</f>
        <v>HMM Southampton</v>
      </c>
      <c r="J1891" t="str">
        <f ca="1">VLOOKUP(Q1891,Tabela3[],11,0)</f>
        <v>TORRADORES DE CAFÉ</v>
      </c>
      <c r="K1891" t="str">
        <f ca="1">VLOOKUP(Q1891,Tabela3[],10,0)</f>
        <v>Geral</v>
      </c>
      <c r="L1891" t="e" cm="1">
        <f t="array" aca="1" ref="L1891" ca="1">IF(Tabela2[[#This Row],[PORTO]]=Tabela2[[#This Row],[DESTINO]],0,erro)</f>
        <v>#NAME?</v>
      </c>
      <c r="N1891">
        <f t="shared" ca="1" si="239"/>
        <v>4000</v>
      </c>
      <c r="O1891">
        <f t="shared" ca="1" si="240"/>
        <v>9</v>
      </c>
      <c r="P1891">
        <f t="shared" ca="1" si="241"/>
        <v>9</v>
      </c>
      <c r="Q1891">
        <f t="shared" ca="1" si="237"/>
        <v>33</v>
      </c>
      <c r="R1891">
        <f t="shared" ca="1" si="238"/>
        <v>10</v>
      </c>
    </row>
    <row r="1892" spans="1:18">
      <c r="A1892">
        <f ca="1">VLOOKUP(O1892,Tabela3[],2,0)</f>
        <v>2009</v>
      </c>
      <c r="B1892" t="str">
        <f ca="1">VLOOKUP(P1892,Tabela3[],4,0)</f>
        <v>FEVEREIRO</v>
      </c>
      <c r="C1892" t="str">
        <f ca="1">VLOOKUP(Q1892,Tabela3[],5,0)</f>
        <v>Alemanha</v>
      </c>
      <c r="D1892" t="str">
        <f ca="1">VLOOKUP(Q1892,Tabela3[],3,0)</f>
        <v>Volkswagen</v>
      </c>
      <c r="E1892" t="str">
        <f ca="1">IF(R1892=Q1892, (VLOOKUP(P1892+1,Tabela3[],5,0)),VLOOKUP(R1892,Tabela3[],5,0))</f>
        <v>Alemanha</v>
      </c>
      <c r="F1892" s="1">
        <f t="shared" ca="1" si="234"/>
        <v>39830</v>
      </c>
      <c r="G1892" s="1">
        <f t="shared" ca="1" si="235"/>
        <v>39836.281574559835</v>
      </c>
      <c r="H1892">
        <f t="shared" ca="1" si="236"/>
        <v>0</v>
      </c>
      <c r="I1892" t="str">
        <f ca="1">VLOOKUP(Q1892,Tabela3[],9,1)</f>
        <v>Warehouse Carriers </v>
      </c>
      <c r="J1892" t="str">
        <f ca="1">VLOOKUP(Q1892,Tabela3[],11,0)</f>
        <v>GLI 350 TSI (Jetta)</v>
      </c>
      <c r="K1892" t="str">
        <f ca="1">VLOOKUP(Q1892,Tabela3[],10,0)</f>
        <v>Carros</v>
      </c>
      <c r="L1892" cm="1">
        <f t="array" aca="1" ref="L1892" ca="1">IF(Tabela2[[#This Row],[PORTO]]=Tabela2[[#This Row],[DESTINO]],0,erro)</f>
        <v>0</v>
      </c>
      <c r="N1892">
        <f t="shared" ca="1" si="239"/>
        <v>400</v>
      </c>
      <c r="O1892">
        <f t="shared" ca="1" si="240"/>
        <v>9</v>
      </c>
      <c r="P1892">
        <f t="shared" ca="1" si="241"/>
        <v>1</v>
      </c>
      <c r="Q1892">
        <f t="shared" ca="1" si="237"/>
        <v>8</v>
      </c>
      <c r="R1892">
        <f t="shared" ca="1" si="238"/>
        <v>6</v>
      </c>
    </row>
    <row r="1893" spans="1:18">
      <c r="A1893">
        <f ca="1">VLOOKUP(O1893,Tabela3[],2,0)</f>
        <v>2008</v>
      </c>
      <c r="B1893" t="str">
        <f ca="1">VLOOKUP(P1893,Tabela3[],4,0)</f>
        <v>DEZEMBRO</v>
      </c>
      <c r="C1893" t="str">
        <f ca="1">VLOOKUP(Q1893,Tabela3[],5,0)</f>
        <v>Brasil</v>
      </c>
      <c r="D1893" t="str">
        <f ca="1">VLOOKUP(Q1893,Tabela3[],3,0)</f>
        <v>VALE</v>
      </c>
      <c r="E1893" t="str">
        <f ca="1">IF(R1893=Q1893, (VLOOKUP(P1893+1,Tabela3[],5,0)),VLOOKUP(R1893,Tabela3[],5,0))</f>
        <v>Japão</v>
      </c>
      <c r="F1893" s="1">
        <f t="shared" ca="1" si="234"/>
        <v>39768</v>
      </c>
      <c r="G1893" s="1">
        <f t="shared" ca="1" si="235"/>
        <v>39770.42230032599</v>
      </c>
      <c r="H1893">
        <f t="shared" ca="1" si="236"/>
        <v>0</v>
      </c>
      <c r="I1893" t="str">
        <f ca="1">VLOOKUP(Q1893,Tabela3[],9,1)</f>
        <v>Lan Hua Hai</v>
      </c>
      <c r="J1893" t="str">
        <f ca="1">VLOOKUP(Q1893,Tabela3[],11,0)</f>
        <v>Minério de Ferro</v>
      </c>
      <c r="K1893" t="str">
        <f ca="1">VLOOKUP(Q1893,Tabela3[],10,0)</f>
        <v>Minério</v>
      </c>
      <c r="L1893" t="e" cm="1">
        <f t="array" aca="1" ref="L1893" ca="1">IF(Tabela2[[#This Row],[PORTO]]=Tabela2[[#This Row],[DESTINO]],0,erro)</f>
        <v>#NAME?</v>
      </c>
      <c r="N1893">
        <f t="shared" ca="1" si="239"/>
        <v>0</v>
      </c>
      <c r="O1893">
        <f t="shared" ca="1" si="240"/>
        <v>8</v>
      </c>
      <c r="P1893">
        <f t="shared" ca="1" si="241"/>
        <v>11</v>
      </c>
      <c r="Q1893">
        <f t="shared" ca="1" si="237"/>
        <v>27</v>
      </c>
      <c r="R1893">
        <f t="shared" ca="1" si="238"/>
        <v>9</v>
      </c>
    </row>
    <row r="1894" spans="1:18">
      <c r="A1894">
        <f ca="1">VLOOKUP(O1894,Tabela3[],2,0)</f>
        <v>2007</v>
      </c>
      <c r="B1894" t="str">
        <f ca="1">VLOOKUP(P1894,Tabela3[],4,0)</f>
        <v>DEZEMBRO</v>
      </c>
      <c r="C1894" t="str">
        <f ca="1">VLOOKUP(Q1894,Tabela3[],5,0)</f>
        <v>Estados Unidos</v>
      </c>
      <c r="D1894" t="str">
        <f ca="1">VLOOKUP(Q1894,Tabela3[],3,0)</f>
        <v>Amazon</v>
      </c>
      <c r="E1894" t="str">
        <f ca="1">IF(R1894=Q1894, (VLOOKUP(P1894+1,Tabela3[],5,0)),VLOOKUP(R1894,Tabela3[],5,0))</f>
        <v>China</v>
      </c>
      <c r="F1894" s="1">
        <f t="shared" ca="1" si="234"/>
        <v>39387</v>
      </c>
      <c r="G1894" s="1">
        <f t="shared" ca="1" si="235"/>
        <v>39394.665018397522</v>
      </c>
      <c r="H1894">
        <f t="shared" ca="1" si="236"/>
        <v>1</v>
      </c>
      <c r="I1894" t="str">
        <f ca="1">VLOOKUP(Q1894,Tabela3[],9,1)</f>
        <v>HMM Algeciras</v>
      </c>
      <c r="J1894" t="str">
        <f ca="1">VLOOKUP(Q1894,Tabela3[],11,0)</f>
        <v>Escrivaninha Trevalla</v>
      </c>
      <c r="K1894" t="str">
        <f ca="1">VLOOKUP(Q1894,Tabela3[],10,0)</f>
        <v>Geral</v>
      </c>
      <c r="L1894" t="e" cm="1">
        <f t="array" aca="1" ref="L1894" ca="1">IF(Tabela2[[#This Row],[PORTO]]=Tabela2[[#This Row],[DESTINO]],0,erro)</f>
        <v>#NAME?</v>
      </c>
      <c r="N1894">
        <f t="shared" ca="1" si="239"/>
        <v>3000</v>
      </c>
      <c r="O1894">
        <f t="shared" ca="1" si="240"/>
        <v>7</v>
      </c>
      <c r="P1894">
        <f t="shared" ca="1" si="241"/>
        <v>11</v>
      </c>
      <c r="Q1894">
        <f t="shared" ca="1" si="237"/>
        <v>3</v>
      </c>
      <c r="R1894">
        <f t="shared" ca="1" si="238"/>
        <v>1</v>
      </c>
    </row>
    <row r="1895" spans="1:18">
      <c r="A1895">
        <f ca="1">VLOOKUP(O1895,Tabela3[],2,0)</f>
        <v>2001</v>
      </c>
      <c r="B1895" t="str">
        <f ca="1">VLOOKUP(P1895,Tabela3[],4,0)</f>
        <v>MARÇO</v>
      </c>
      <c r="C1895" t="str">
        <f ca="1">VLOOKUP(Q1895,Tabela3[],5,0)</f>
        <v>França</v>
      </c>
      <c r="D1895" t="str">
        <f ca="1">VLOOKUP(Q1895,Tabela3[],3,0)</f>
        <v> LVMH</v>
      </c>
      <c r="E1895" t="str">
        <f ca="1">IF(R1895=Q1895, (VLOOKUP(P1895+1,Tabela3[],5,0)),VLOOKUP(R1895,Tabela3[],5,0))</f>
        <v>China</v>
      </c>
      <c r="F1895" s="1">
        <f t="shared" ca="1" si="234"/>
        <v>36937</v>
      </c>
      <c r="G1895" s="1">
        <f t="shared" ca="1" si="235"/>
        <v>36940.448555032701</v>
      </c>
      <c r="H1895">
        <f t="shared" ca="1" si="236"/>
        <v>0</v>
      </c>
      <c r="I1895" t="str">
        <f ca="1">VLOOKUP(Q1895,Tabela3[],9,1)</f>
        <v>Emma Maersk</v>
      </c>
      <c r="J1895" t="str">
        <f ca="1">VLOOKUP(Q1895,Tabela3[],11,0)</f>
        <v>Guerlain</v>
      </c>
      <c r="K1895" t="str">
        <f ca="1">VLOOKUP(Q1895,Tabela3[],10,0)</f>
        <v>Tecido</v>
      </c>
      <c r="L1895" t="e" cm="1">
        <f t="array" aca="1" ref="L1895" ca="1">IF(Tabela2[[#This Row],[PORTO]]=Tabela2[[#This Row],[DESTINO]],0,erro)</f>
        <v>#NAME?</v>
      </c>
      <c r="N1895">
        <f t="shared" ca="1" si="239"/>
        <v>30000</v>
      </c>
      <c r="O1895">
        <f t="shared" ca="1" si="240"/>
        <v>1</v>
      </c>
      <c r="P1895">
        <f t="shared" ca="1" si="241"/>
        <v>2</v>
      </c>
      <c r="Q1895">
        <f t="shared" ca="1" si="237"/>
        <v>23</v>
      </c>
      <c r="R1895">
        <f t="shared" ca="1" si="238"/>
        <v>0</v>
      </c>
    </row>
    <row r="1896" spans="1:18">
      <c r="A1896">
        <f ca="1">VLOOKUP(O1896,Tabela3[],2,0)</f>
        <v>2009</v>
      </c>
      <c r="B1896" t="str">
        <f ca="1">VLOOKUP(P1896,Tabela3[],4,0)</f>
        <v>JANEIRO</v>
      </c>
      <c r="C1896" t="str">
        <f ca="1">VLOOKUP(Q1896,Tabela3[],5,0)</f>
        <v>Canadá</v>
      </c>
      <c r="D1896" t="str">
        <f ca="1">VLOOKUP(Q1896,Tabela3[],3,0)</f>
        <v>Shopify</v>
      </c>
      <c r="E1896" t="str">
        <f ca="1">IF(R1896=Q1896, (VLOOKUP(P1896+1,Tabela3[],5,0)),VLOOKUP(R1896,Tabela3[],5,0))</f>
        <v>Alemanha</v>
      </c>
      <c r="F1896" s="1">
        <f t="shared" ca="1" si="234"/>
        <v>39828</v>
      </c>
      <c r="G1896" s="1">
        <f t="shared" ca="1" si="235"/>
        <v>39829.536902483211</v>
      </c>
      <c r="H1896">
        <f t="shared" ca="1" si="236"/>
        <v>0</v>
      </c>
      <c r="I1896" t="str">
        <f ca="1">VLOOKUP(Q1896,Tabela3[],9,1)</f>
        <v>HMM Southampton</v>
      </c>
      <c r="J1896" t="str">
        <f ca="1">VLOOKUP(Q1896,Tabela3[],11,0)</f>
        <v>TORRADORES DE CAFÉ</v>
      </c>
      <c r="K1896" t="str">
        <f ca="1">VLOOKUP(Q1896,Tabela3[],10,0)</f>
        <v>Geral</v>
      </c>
      <c r="L1896" t="e" cm="1">
        <f t="array" aca="1" ref="L1896" ca="1">IF(Tabela2[[#This Row],[PORTO]]=Tabela2[[#This Row],[DESTINO]],0,erro)</f>
        <v>#NAME?</v>
      </c>
      <c r="N1896">
        <f t="shared" ca="1" si="239"/>
        <v>4000</v>
      </c>
      <c r="O1896">
        <f t="shared" ca="1" si="240"/>
        <v>9</v>
      </c>
      <c r="P1896">
        <f t="shared" ca="1" si="241"/>
        <v>0</v>
      </c>
      <c r="Q1896">
        <f t="shared" ca="1" si="237"/>
        <v>33</v>
      </c>
      <c r="R1896">
        <f t="shared" ca="1" si="238"/>
        <v>7</v>
      </c>
    </row>
    <row r="1897" spans="1:18">
      <c r="A1897">
        <f ca="1">VLOOKUP(O1897,Tabela3[],2,0)</f>
        <v>2007</v>
      </c>
      <c r="B1897" t="str">
        <f ca="1">VLOOKUP(P1897,Tabela3[],4,0)</f>
        <v>SETEMBRO</v>
      </c>
      <c r="C1897" t="str">
        <f ca="1">VLOOKUP(Q1897,Tabela3[],5,0)</f>
        <v>Reino Unido</v>
      </c>
      <c r="D1897" t="str">
        <f ca="1">VLOOKUP(Q1897,Tabela3[],3,0)</f>
        <v>Unilever</v>
      </c>
      <c r="E1897" t="str">
        <f ca="1">IF(R1897=Q1897, (VLOOKUP(P1897+1,Tabela3[],5,0)),VLOOKUP(R1897,Tabela3[],5,0))</f>
        <v>Japão</v>
      </c>
      <c r="F1897" s="1">
        <f t="shared" ca="1" si="234"/>
        <v>39315</v>
      </c>
      <c r="G1897" s="1">
        <f t="shared" ca="1" si="235"/>
        <v>39322.378518864534</v>
      </c>
      <c r="H1897">
        <f t="shared" ca="1" si="236"/>
        <v>1</v>
      </c>
      <c r="I1897" t="str">
        <f ca="1">VLOOKUP(Q1897,Tabela3[],9,1)</f>
        <v>HMM Helsinki</v>
      </c>
      <c r="J1897" t="str">
        <f ca="1">VLOOKUP(Q1897,Tabela3[],11,0)</f>
        <v>Sabonete</v>
      </c>
      <c r="K1897" t="str">
        <f ca="1">VLOOKUP(Q1897,Tabela3[],10,0)</f>
        <v>Quimico</v>
      </c>
      <c r="L1897" t="e" cm="1">
        <f t="array" aca="1" ref="L1897" ca="1">IF(Tabela2[[#This Row],[PORTO]]=Tabela2[[#This Row],[DESTINO]],0,erro)</f>
        <v>#NAME?</v>
      </c>
      <c r="N1897">
        <f t="shared" ca="1" si="239"/>
        <v>740000</v>
      </c>
      <c r="O1897">
        <f t="shared" ca="1" si="240"/>
        <v>7</v>
      </c>
      <c r="P1897">
        <f t="shared" ca="1" si="241"/>
        <v>8</v>
      </c>
      <c r="Q1897">
        <f t="shared" ca="1" si="237"/>
        <v>26</v>
      </c>
      <c r="R1897">
        <f t="shared" ca="1" si="238"/>
        <v>9</v>
      </c>
    </row>
    <row r="1898" spans="1:18">
      <c r="A1898">
        <f ca="1">VLOOKUP(O1898,Tabela3[],2,0)</f>
        <v>2000</v>
      </c>
      <c r="B1898" t="str">
        <f ca="1">VLOOKUP(P1898,Tabela3[],4,0)</f>
        <v>MAIO</v>
      </c>
      <c r="C1898" t="str">
        <f ca="1">VLOOKUP(Q1898,Tabela3[],5,0)</f>
        <v>Itália</v>
      </c>
      <c r="D1898" t="str">
        <f ca="1">VLOOKUP(Q1898,Tabela3[],3,0)</f>
        <v>Hyundai</v>
      </c>
      <c r="E1898" t="str">
        <f ca="1">IF(R1898=Q1898, (VLOOKUP(P1898+1,Tabela3[],5,0)),VLOOKUP(R1898,Tabela3[],5,0))</f>
        <v>China</v>
      </c>
      <c r="F1898" s="1">
        <f t="shared" ca="1" si="234"/>
        <v>36635</v>
      </c>
      <c r="G1898" s="1">
        <f t="shared" ca="1" si="235"/>
        <v>36640.286200698094</v>
      </c>
      <c r="H1898">
        <f t="shared" ca="1" si="236"/>
        <v>1</v>
      </c>
      <c r="I1898" t="str">
        <f ca="1">VLOOKUP(Q1898,Tabela3[],9,1)</f>
        <v>Car Carriers</v>
      </c>
      <c r="J1898" t="str">
        <f ca="1">VLOOKUP(Q1898,Tabela3[],11,0)</f>
        <v>HB20 Sense</v>
      </c>
      <c r="K1898" t="str">
        <f ca="1">VLOOKUP(Q1898,Tabela3[],10,0)</f>
        <v>Carros</v>
      </c>
      <c r="L1898" t="e" cm="1">
        <f t="array" aca="1" ref="L1898" ca="1">IF(Tabela2[[#This Row],[PORTO]]=Tabela2[[#This Row],[DESTINO]],0,erro)</f>
        <v>#NAME?</v>
      </c>
      <c r="N1898">
        <f t="shared" ca="1" si="239"/>
        <v>400</v>
      </c>
      <c r="O1898">
        <f t="shared" ca="1" si="240"/>
        <v>0</v>
      </c>
      <c r="P1898">
        <f t="shared" ca="1" si="241"/>
        <v>4</v>
      </c>
      <c r="Q1898">
        <f t="shared" ca="1" si="237"/>
        <v>19</v>
      </c>
      <c r="R1898">
        <f t="shared" ca="1" si="238"/>
        <v>0</v>
      </c>
    </row>
    <row r="1899" spans="1:18">
      <c r="A1899">
        <f ca="1">VLOOKUP(O1899,Tabela3[],2,0)</f>
        <v>2002</v>
      </c>
      <c r="B1899" t="str">
        <f ca="1">VLOOKUP(P1899,Tabela3[],4,0)</f>
        <v>MARÇO</v>
      </c>
      <c r="C1899" t="str">
        <f ca="1">VLOOKUP(Q1899,Tabela3[],5,0)</f>
        <v>Reino Unido</v>
      </c>
      <c r="D1899" t="str">
        <f ca="1">VLOOKUP(Q1899,Tabela3[],3,0)</f>
        <v>Unilever</v>
      </c>
      <c r="E1899" t="str">
        <f ca="1">IF(R1899=Q1899, (VLOOKUP(P1899+1,Tabela3[],5,0)),VLOOKUP(R1899,Tabela3[],5,0))</f>
        <v>Holanda</v>
      </c>
      <c r="F1899" s="1">
        <f t="shared" ca="1" si="234"/>
        <v>37309</v>
      </c>
      <c r="G1899" s="1">
        <f t="shared" ca="1" si="235"/>
        <v>37311.586980960565</v>
      </c>
      <c r="H1899">
        <f t="shared" ca="1" si="236"/>
        <v>1</v>
      </c>
      <c r="I1899" t="str">
        <f ca="1">VLOOKUP(Q1899,Tabela3[],9,1)</f>
        <v>HMM Helsinki</v>
      </c>
      <c r="J1899" t="str">
        <f ca="1">VLOOKUP(Q1899,Tabela3[],11,0)</f>
        <v xml:space="preserve">Shampoo </v>
      </c>
      <c r="K1899" t="str">
        <f ca="1">VLOOKUP(Q1899,Tabela3[],10,0)</f>
        <v>Quimico</v>
      </c>
      <c r="L1899" t="e" cm="1">
        <f t="array" aca="1" ref="L1899" ca="1">IF(Tabela2[[#This Row],[PORTO]]=Tabela2[[#This Row],[DESTINO]],0,erro)</f>
        <v>#NAME?</v>
      </c>
      <c r="N1899">
        <f t="shared" ca="1" si="239"/>
        <v>1260000</v>
      </c>
      <c r="O1899">
        <f t="shared" ca="1" si="240"/>
        <v>2</v>
      </c>
      <c r="P1899">
        <f t="shared" ca="1" si="241"/>
        <v>2</v>
      </c>
      <c r="Q1899">
        <f t="shared" ca="1" si="237"/>
        <v>24</v>
      </c>
      <c r="R1899">
        <f t="shared" ca="1" si="238"/>
        <v>17</v>
      </c>
    </row>
    <row r="1900" spans="1:18">
      <c r="A1900">
        <f ca="1">VLOOKUP(O1900,Tabela3[],2,0)</f>
        <v>2000</v>
      </c>
      <c r="B1900" t="str">
        <f ca="1">VLOOKUP(P1900,Tabela3[],4,0)</f>
        <v>NOVEMBRO</v>
      </c>
      <c r="C1900" t="str">
        <f ca="1">VLOOKUP(Q1900,Tabela3[],5,0)</f>
        <v>India</v>
      </c>
      <c r="D1900" t="str">
        <f ca="1">VLOOKUP(Q1900,Tabela3[],3,0)</f>
        <v>Reliance Industries</v>
      </c>
      <c r="E1900" t="str">
        <f ca="1">IF(R1900=Q1900, (VLOOKUP(P1900+1,Tabela3[],5,0)),VLOOKUP(R1900,Tabela3[],5,0))</f>
        <v>Coréia do Sul</v>
      </c>
      <c r="F1900" s="1">
        <f t="shared" ca="1" si="234"/>
        <v>36826</v>
      </c>
      <c r="G1900" s="1">
        <f t="shared" ca="1" si="235"/>
        <v>36826.955332968741</v>
      </c>
      <c r="H1900">
        <f t="shared" ca="1" si="236"/>
        <v>0</v>
      </c>
      <c r="I1900" t="str">
        <f ca="1">VLOOKUP(Q1900,Tabela3[],9,1)</f>
        <v>Tanker</v>
      </c>
      <c r="J1900" t="str">
        <f ca="1">VLOOKUP(Q1900,Tabela3[],11,0)</f>
        <v>Polipropileno</v>
      </c>
      <c r="K1900" t="str">
        <f ca="1">VLOOKUP(Q1900,Tabela3[],10,0)</f>
        <v>Petroquimicos</v>
      </c>
      <c r="L1900" t="e" cm="1">
        <f t="array" aca="1" ref="L1900" ca="1">IF(Tabela2[[#This Row],[PORTO]]=Tabela2[[#This Row],[DESTINO]],0,erro)</f>
        <v>#NAME?</v>
      </c>
      <c r="N1900">
        <f t="shared" ca="1" si="239"/>
        <v>0</v>
      </c>
      <c r="O1900">
        <f t="shared" ca="1" si="240"/>
        <v>0</v>
      </c>
      <c r="P1900">
        <f t="shared" ca="1" si="241"/>
        <v>10</v>
      </c>
      <c r="Q1900">
        <f t="shared" ca="1" si="237"/>
        <v>30</v>
      </c>
      <c r="R1900">
        <f t="shared" ca="1" si="238"/>
        <v>13</v>
      </c>
    </row>
    <row r="1901" spans="1:18">
      <c r="A1901">
        <f ca="1">VLOOKUP(O1901,Tabela3[],2,0)</f>
        <v>2008</v>
      </c>
      <c r="B1901" t="str">
        <f ca="1">VLOOKUP(P1901,Tabela3[],4,0)</f>
        <v>JULHO</v>
      </c>
      <c r="C1901" t="str">
        <f ca="1">VLOOKUP(Q1901,Tabela3[],5,0)</f>
        <v>Brasil</v>
      </c>
      <c r="D1901" t="str">
        <f ca="1">VLOOKUP(Q1901,Tabela3[],3,0)</f>
        <v>VALE</v>
      </c>
      <c r="E1901" t="str">
        <f ca="1">IF(R1901=Q1901, (VLOOKUP(P1901+1,Tabela3[],5,0)),VLOOKUP(R1901,Tabela3[],5,0))</f>
        <v>Estados Unidos</v>
      </c>
      <c r="F1901" s="1">
        <f t="shared" ca="1" si="234"/>
        <v>39611</v>
      </c>
      <c r="G1901" s="1">
        <f t="shared" ca="1" si="235"/>
        <v>39618.277315738531</v>
      </c>
      <c r="H1901">
        <f t="shared" ca="1" si="236"/>
        <v>0</v>
      </c>
      <c r="I1901" t="str">
        <f ca="1">VLOOKUP(Q1901,Tabela3[],9,1)</f>
        <v>Lan Hua Hai</v>
      </c>
      <c r="J1901" t="str">
        <f ca="1">VLOOKUP(Q1901,Tabela3[],11,0)</f>
        <v>Minério de Ferro</v>
      </c>
      <c r="K1901" t="str">
        <f ca="1">VLOOKUP(Q1901,Tabela3[],10,0)</f>
        <v>Minério</v>
      </c>
      <c r="L1901" t="e" cm="1">
        <f t="array" aca="1" ref="L1901" ca="1">IF(Tabela2[[#This Row],[PORTO]]=Tabela2[[#This Row],[DESTINO]],0,erro)</f>
        <v>#NAME?</v>
      </c>
      <c r="N1901">
        <f t="shared" ca="1" si="239"/>
        <v>0</v>
      </c>
      <c r="O1901">
        <f t="shared" ca="1" si="240"/>
        <v>8</v>
      </c>
      <c r="P1901">
        <f t="shared" ca="1" si="241"/>
        <v>6</v>
      </c>
      <c r="Q1901">
        <f t="shared" ca="1" si="237"/>
        <v>27</v>
      </c>
      <c r="R1901">
        <f t="shared" ca="1" si="238"/>
        <v>3</v>
      </c>
    </row>
    <row r="1902" spans="1:18">
      <c r="A1902">
        <f ca="1">VLOOKUP(O1902,Tabela3[],2,0)</f>
        <v>2003</v>
      </c>
      <c r="B1902" t="str">
        <f ca="1">VLOOKUP(P1902,Tabela3[],4,0)</f>
        <v>JULHO</v>
      </c>
      <c r="C1902" t="str">
        <f ca="1">VLOOKUP(Q1902,Tabela3[],5,0)</f>
        <v>Japão</v>
      </c>
      <c r="D1902" t="str">
        <f ca="1">VLOOKUP(Q1902,Tabela3[],3,0)</f>
        <v>Toyota</v>
      </c>
      <c r="E1902" t="str">
        <f ca="1">IF(R1902=Q1902, (VLOOKUP(P1902+1,Tabela3[],5,0)),VLOOKUP(R1902,Tabela3[],5,0))</f>
        <v>Itália</v>
      </c>
      <c r="F1902" s="1">
        <f t="shared" ca="1" si="234"/>
        <v>37774</v>
      </c>
      <c r="G1902" s="1">
        <f t="shared" ca="1" si="235"/>
        <v>37780.703692404895</v>
      </c>
      <c r="H1902">
        <f t="shared" ca="1" si="236"/>
        <v>0</v>
      </c>
      <c r="I1902" t="str">
        <f ca="1">VLOOKUP(Q1902,Tabela3[],9,1)</f>
        <v>Trailer Carriers</v>
      </c>
      <c r="J1902" t="str">
        <f ca="1">VLOOKUP(Q1902,Tabela3[],11,0)</f>
        <v>COROLLA GLI</v>
      </c>
      <c r="K1902" t="str">
        <f ca="1">VLOOKUP(Q1902,Tabela3[],10,0)</f>
        <v>Carros</v>
      </c>
      <c r="L1902" t="e" cm="1">
        <f t="array" aca="1" ref="L1902" ca="1">IF(Tabela2[[#This Row],[PORTO]]=Tabela2[[#This Row],[DESTINO]],0,erro)</f>
        <v>#NAME?</v>
      </c>
      <c r="N1902">
        <f t="shared" ca="1" si="239"/>
        <v>500</v>
      </c>
      <c r="O1902">
        <f t="shared" ca="1" si="240"/>
        <v>3</v>
      </c>
      <c r="P1902">
        <f t="shared" ca="1" si="241"/>
        <v>6</v>
      </c>
      <c r="Q1902">
        <f t="shared" ca="1" si="237"/>
        <v>10</v>
      </c>
      <c r="R1902">
        <f t="shared" ca="1" si="238"/>
        <v>19</v>
      </c>
    </row>
    <row r="1903" spans="1:18">
      <c r="A1903">
        <f ca="1">VLOOKUP(O1903,Tabela3[],2,0)</f>
        <v>2008</v>
      </c>
      <c r="B1903" t="str">
        <f ca="1">VLOOKUP(P1903,Tabela3[],4,0)</f>
        <v>MAIO</v>
      </c>
      <c r="C1903" t="str">
        <f ca="1">VLOOKUP(Q1903,Tabela3[],5,0)</f>
        <v>França</v>
      </c>
      <c r="D1903" t="str">
        <f ca="1">VLOOKUP(Q1903,Tabela3[],3,0)</f>
        <v> LVMH</v>
      </c>
      <c r="E1903" t="str">
        <f ca="1">IF(R1903=Q1903, (VLOOKUP(P1903+1,Tabela3[],5,0)),VLOOKUP(R1903,Tabela3[],5,0))</f>
        <v>Estados Unidos</v>
      </c>
      <c r="F1903" s="1">
        <f t="shared" ca="1" si="234"/>
        <v>39540</v>
      </c>
      <c r="G1903" s="1">
        <f t="shared" ca="1" si="235"/>
        <v>39547.015441354211</v>
      </c>
      <c r="H1903">
        <f t="shared" ca="1" si="236"/>
        <v>0</v>
      </c>
      <c r="I1903" t="str">
        <f ca="1">VLOOKUP(Q1903,Tabela3[],9,1)</f>
        <v>Emma Maersk</v>
      </c>
      <c r="J1903" t="str">
        <f ca="1">VLOOKUP(Q1903,Tabela3[],11,0)</f>
        <v>Clos Des Lambrys</v>
      </c>
      <c r="K1903" t="str">
        <f ca="1">VLOOKUP(Q1903,Tabela3[],10,0)</f>
        <v>Tecido</v>
      </c>
      <c r="L1903" t="e" cm="1">
        <f t="array" aca="1" ref="L1903" ca="1">IF(Tabela2[[#This Row],[PORTO]]=Tabela2[[#This Row],[DESTINO]],0,erro)</f>
        <v>#NAME?</v>
      </c>
      <c r="N1903">
        <f t="shared" ca="1" si="239"/>
        <v>42000</v>
      </c>
      <c r="O1903">
        <f t="shared" ca="1" si="240"/>
        <v>8</v>
      </c>
      <c r="P1903">
        <f t="shared" ca="1" si="241"/>
        <v>4</v>
      </c>
      <c r="Q1903">
        <f t="shared" ca="1" si="237"/>
        <v>21</v>
      </c>
      <c r="R1903">
        <f t="shared" ca="1" si="238"/>
        <v>3</v>
      </c>
    </row>
    <row r="1904" spans="1:18">
      <c r="A1904">
        <f ca="1">VLOOKUP(O1904,Tabela3[],2,0)</f>
        <v>2004</v>
      </c>
      <c r="B1904" t="str">
        <f ca="1">VLOOKUP(P1904,Tabela3[],4,0)</f>
        <v>JUNHO</v>
      </c>
      <c r="C1904" t="str">
        <f ca="1">VLOOKUP(Q1904,Tabela3[],5,0)</f>
        <v>Reino Unido</v>
      </c>
      <c r="D1904" t="str">
        <f ca="1">VLOOKUP(Q1904,Tabela3[],3,0)</f>
        <v>Unilever</v>
      </c>
      <c r="E1904" t="str">
        <f ca="1">IF(R1904=Q1904, (VLOOKUP(P1904+1,Tabela3[],5,0)),VLOOKUP(R1904,Tabela3[],5,0))</f>
        <v>China</v>
      </c>
      <c r="F1904" s="1">
        <f t="shared" ca="1" si="234"/>
        <v>38108</v>
      </c>
      <c r="G1904" s="1">
        <f t="shared" ca="1" si="235"/>
        <v>38108.866662204033</v>
      </c>
      <c r="H1904">
        <f t="shared" ca="1" si="236"/>
        <v>0</v>
      </c>
      <c r="I1904" t="str">
        <f ca="1">VLOOKUP(Q1904,Tabela3[],9,1)</f>
        <v>HMM Helsinki</v>
      </c>
      <c r="J1904" t="str">
        <f ca="1">VLOOKUP(Q1904,Tabela3[],11,0)</f>
        <v>Sabonete</v>
      </c>
      <c r="K1904" t="str">
        <f ca="1">VLOOKUP(Q1904,Tabela3[],10,0)</f>
        <v>Quimico</v>
      </c>
      <c r="L1904" t="e" cm="1">
        <f t="array" aca="1" ref="L1904" ca="1">IF(Tabela2[[#This Row],[PORTO]]=Tabela2[[#This Row],[DESTINO]],0,erro)</f>
        <v>#NAME?</v>
      </c>
      <c r="N1904">
        <f t="shared" ca="1" si="239"/>
        <v>1010000</v>
      </c>
      <c r="O1904">
        <f t="shared" ca="1" si="240"/>
        <v>4</v>
      </c>
      <c r="P1904">
        <f t="shared" ca="1" si="241"/>
        <v>5</v>
      </c>
      <c r="Q1904">
        <f t="shared" ca="1" si="237"/>
        <v>26</v>
      </c>
      <c r="R1904">
        <f t="shared" ca="1" si="238"/>
        <v>2</v>
      </c>
    </row>
    <row r="1905" spans="1:18">
      <c r="A1905">
        <f ca="1">VLOOKUP(O1905,Tabela3[],2,0)</f>
        <v>2004</v>
      </c>
      <c r="B1905" t="str">
        <f ca="1">VLOOKUP(P1905,Tabela3[],4,0)</f>
        <v>ABRIL</v>
      </c>
      <c r="C1905" t="str">
        <f ca="1">VLOOKUP(Q1905,Tabela3[],5,0)</f>
        <v>India</v>
      </c>
      <c r="D1905" t="str">
        <f ca="1">VLOOKUP(Q1905,Tabela3[],3,0)</f>
        <v>Reliance Industries</v>
      </c>
      <c r="E1905" t="str">
        <f ca="1">IF(R1905=Q1905, (VLOOKUP(P1905+1,Tabela3[],5,0)),VLOOKUP(R1905,Tabela3[],5,0))</f>
        <v>Estados Unidos</v>
      </c>
      <c r="F1905" s="1">
        <f t="shared" ca="1" si="234"/>
        <v>38048</v>
      </c>
      <c r="G1905" s="1">
        <f t="shared" ca="1" si="235"/>
        <v>38048.498703344841</v>
      </c>
      <c r="H1905">
        <f t="shared" ca="1" si="236"/>
        <v>1</v>
      </c>
      <c r="I1905" t="str">
        <f ca="1">VLOOKUP(Q1905,Tabela3[],9,1)</f>
        <v>Tanker</v>
      </c>
      <c r="J1905" t="str">
        <f ca="1">VLOOKUP(Q1905,Tabela3[],11,0)</f>
        <v>Cloreto de polivinila</v>
      </c>
      <c r="K1905" t="str">
        <f ca="1">VLOOKUP(Q1905,Tabela3[],10,0)</f>
        <v>Petroquimicos</v>
      </c>
      <c r="L1905" t="e" cm="1">
        <f t="array" aca="1" ref="L1905" ca="1">IF(Tabela2[[#This Row],[PORTO]]=Tabela2[[#This Row],[DESTINO]],0,erro)</f>
        <v>#NAME?</v>
      </c>
      <c r="N1905">
        <f t="shared" ca="1" si="239"/>
        <v>0</v>
      </c>
      <c r="O1905">
        <f t="shared" ca="1" si="240"/>
        <v>4</v>
      </c>
      <c r="P1905">
        <f t="shared" ca="1" si="241"/>
        <v>3</v>
      </c>
      <c r="Q1905">
        <f t="shared" ca="1" si="237"/>
        <v>32</v>
      </c>
      <c r="R1905">
        <f t="shared" ca="1" si="238"/>
        <v>4</v>
      </c>
    </row>
    <row r="1906" spans="1:18">
      <c r="A1906">
        <f ca="1">VLOOKUP(O1906,Tabela3[],2,0)</f>
        <v>2008</v>
      </c>
      <c r="B1906" t="str">
        <f ca="1">VLOOKUP(P1906,Tabela3[],4,0)</f>
        <v>JANEIRO</v>
      </c>
      <c r="C1906" t="str">
        <f ca="1">VLOOKUP(Q1906,Tabela3[],5,0)</f>
        <v>China</v>
      </c>
      <c r="D1906" t="str">
        <f ca="1">VLOOKUP(Q1906,Tabela3[],3,0)</f>
        <v>Alibaba Group</v>
      </c>
      <c r="E1906" t="str">
        <f ca="1">IF(R1906=Q1906, (VLOOKUP(P1906+1,Tabela3[],5,0)),VLOOKUP(R1906,Tabela3[],5,0))</f>
        <v>Estados Unidos</v>
      </c>
      <c r="F1906" s="1">
        <f t="shared" ca="1" si="234"/>
        <v>39468</v>
      </c>
      <c r="G1906" s="1">
        <f t="shared" ca="1" si="235"/>
        <v>39469.119193790459</v>
      </c>
      <c r="H1906">
        <f t="shared" ca="1" si="236"/>
        <v>1</v>
      </c>
      <c r="I1906" t="str">
        <f ca="1">VLOOKUP(Q1906,Tabela3[],9,1)</f>
        <v>HMM St Petersburg</v>
      </c>
      <c r="J1906" t="str">
        <f ca="1">VLOOKUP(Q1906,Tabela3[],11,0)</f>
        <v>Serração Portatil</v>
      </c>
      <c r="K1906" t="str">
        <f ca="1">VLOOKUP(Q1906,Tabela3[],10,0)</f>
        <v>Maquinário</v>
      </c>
      <c r="L1906" t="e" cm="1">
        <f t="array" aca="1" ref="L1906" ca="1">IF(Tabela2[[#This Row],[PORTO]]=Tabela2[[#This Row],[DESTINO]],0,erro)</f>
        <v>#NAME?</v>
      </c>
      <c r="N1906">
        <f t="shared" ca="1" si="239"/>
        <v>50</v>
      </c>
      <c r="O1906">
        <f t="shared" ca="1" si="240"/>
        <v>8</v>
      </c>
      <c r="P1906">
        <f t="shared" ca="1" si="241"/>
        <v>0</v>
      </c>
      <c r="Q1906">
        <f t="shared" ca="1" si="237"/>
        <v>0</v>
      </c>
      <c r="R1906">
        <f t="shared" ca="1" si="238"/>
        <v>3</v>
      </c>
    </row>
    <row r="1907" spans="1:18">
      <c r="A1907">
        <f ca="1">VLOOKUP(O1907,Tabela3[],2,0)</f>
        <v>2009</v>
      </c>
      <c r="B1907" t="str">
        <f ca="1">VLOOKUP(P1907,Tabela3[],4,0)</f>
        <v>JULHO</v>
      </c>
      <c r="C1907" t="str">
        <f ca="1">VLOOKUP(Q1907,Tabela3[],5,0)</f>
        <v>Brasil</v>
      </c>
      <c r="D1907" t="str">
        <f ca="1">VLOOKUP(Q1907,Tabela3[],3,0)</f>
        <v>VALE</v>
      </c>
      <c r="E1907" t="str">
        <f ca="1">IF(R1907=Q1907, (VLOOKUP(P1907+1,Tabela3[],5,0)),VLOOKUP(R1907,Tabela3[],5,0))</f>
        <v>Coréia do Sul</v>
      </c>
      <c r="F1907" s="1">
        <f t="shared" ca="1" si="234"/>
        <v>39984</v>
      </c>
      <c r="G1907" s="1">
        <f t="shared" ca="1" si="235"/>
        <v>39984.206969018145</v>
      </c>
      <c r="H1907">
        <f t="shared" ca="1" si="236"/>
        <v>0</v>
      </c>
      <c r="I1907" t="str">
        <f ca="1">VLOOKUP(Q1907,Tabela3[],9,1)</f>
        <v>Lan Hua Hai</v>
      </c>
      <c r="J1907" t="str">
        <f ca="1">VLOOKUP(Q1907,Tabela3[],11,0)</f>
        <v>Manganês</v>
      </c>
      <c r="K1907" t="str">
        <f ca="1">VLOOKUP(Q1907,Tabela3[],10,0)</f>
        <v>Minério</v>
      </c>
      <c r="L1907" t="e" cm="1">
        <f t="array" aca="1" ref="L1907" ca="1">IF(Tabela2[[#This Row],[PORTO]]=Tabela2[[#This Row],[DESTINO]],0,erro)</f>
        <v>#NAME?</v>
      </c>
      <c r="N1907">
        <f t="shared" ca="1" si="239"/>
        <v>0</v>
      </c>
      <c r="O1907">
        <f t="shared" ca="1" si="240"/>
        <v>9</v>
      </c>
      <c r="P1907">
        <f t="shared" ca="1" si="241"/>
        <v>6</v>
      </c>
      <c r="Q1907">
        <f t="shared" ca="1" si="237"/>
        <v>29</v>
      </c>
      <c r="R1907">
        <f t="shared" ca="1" si="238"/>
        <v>13</v>
      </c>
    </row>
    <row r="1908" spans="1:18">
      <c r="A1908">
        <f ca="1">VLOOKUP(O1908,Tabela3[],2,0)</f>
        <v>2005</v>
      </c>
      <c r="B1908" t="str">
        <f ca="1">VLOOKUP(P1908,Tabela3[],4,0)</f>
        <v>JUNHO</v>
      </c>
      <c r="C1908" t="str">
        <f ca="1">VLOOKUP(Q1908,Tabela3[],5,0)</f>
        <v>Alemanha</v>
      </c>
      <c r="D1908" t="str">
        <f ca="1">VLOOKUP(Q1908,Tabela3[],3,0)</f>
        <v>Volkswagen</v>
      </c>
      <c r="E1908" t="str">
        <f ca="1">IF(R1908=Q1908, (VLOOKUP(P1908+1,Tabela3[],5,0)),VLOOKUP(R1908,Tabela3[],5,0))</f>
        <v>Japão</v>
      </c>
      <c r="F1908" s="1">
        <f t="shared" ca="1" si="234"/>
        <v>38484</v>
      </c>
      <c r="G1908" s="1">
        <f t="shared" ca="1" si="235"/>
        <v>38486.446432721721</v>
      </c>
      <c r="H1908">
        <f t="shared" ca="1" si="236"/>
        <v>0</v>
      </c>
      <c r="I1908" t="str">
        <f ca="1">VLOOKUP(Q1908,Tabela3[],9,1)</f>
        <v>Warehouse Carriers </v>
      </c>
      <c r="J1908" t="str">
        <f ca="1">VLOOKUP(Q1908,Tabela3[],11,0)</f>
        <v>Highline 250 TSI (Taos)</v>
      </c>
      <c r="K1908" t="str">
        <f ca="1">VLOOKUP(Q1908,Tabela3[],10,0)</f>
        <v>Carros</v>
      </c>
      <c r="L1908" t="e" cm="1">
        <f t="array" aca="1" ref="L1908" ca="1">IF(Tabela2[[#This Row],[PORTO]]=Tabela2[[#This Row],[DESTINO]],0,erro)</f>
        <v>#NAME?</v>
      </c>
      <c r="N1908">
        <f t="shared" ca="1" si="239"/>
        <v>100</v>
      </c>
      <c r="O1908">
        <f t="shared" ca="1" si="240"/>
        <v>5</v>
      </c>
      <c r="P1908">
        <f t="shared" ca="1" si="241"/>
        <v>5</v>
      </c>
      <c r="Q1908">
        <f t="shared" ca="1" si="237"/>
        <v>7</v>
      </c>
      <c r="R1908">
        <f t="shared" ca="1" si="238"/>
        <v>11</v>
      </c>
    </row>
    <row r="1909" spans="1:18">
      <c r="A1909">
        <f ca="1">VLOOKUP(O1909,Tabela3[],2,0)</f>
        <v>2006</v>
      </c>
      <c r="B1909" t="str">
        <f ca="1">VLOOKUP(P1909,Tabela3[],4,0)</f>
        <v>JANEIRO</v>
      </c>
      <c r="C1909" t="str">
        <f ca="1">VLOOKUP(Q1909,Tabela3[],5,0)</f>
        <v>Brasil</v>
      </c>
      <c r="D1909" t="str">
        <f ca="1">VLOOKUP(Q1909,Tabela3[],3,0)</f>
        <v>VALE</v>
      </c>
      <c r="E1909" t="str">
        <f ca="1">IF(R1909=Q1909, (VLOOKUP(P1909+1,Tabela3[],5,0)),VLOOKUP(R1909,Tabela3[],5,0))</f>
        <v>Estados Unidos</v>
      </c>
      <c r="F1909" s="1">
        <f t="shared" ca="1" si="234"/>
        <v>38737</v>
      </c>
      <c r="G1909" s="1">
        <f t="shared" ca="1" si="235"/>
        <v>38739.193434964836</v>
      </c>
      <c r="H1909">
        <f t="shared" ca="1" si="236"/>
        <v>0</v>
      </c>
      <c r="I1909" t="str">
        <f ca="1">VLOOKUP(Q1909,Tabela3[],9,1)</f>
        <v>Lan Hua Hai</v>
      </c>
      <c r="J1909" t="str">
        <f ca="1">VLOOKUP(Q1909,Tabela3[],11,0)</f>
        <v>Minério de Ferro</v>
      </c>
      <c r="K1909" t="str">
        <f ca="1">VLOOKUP(Q1909,Tabela3[],10,0)</f>
        <v>Minério</v>
      </c>
      <c r="L1909" t="e" cm="1">
        <f t="array" aca="1" ref="L1909" ca="1">IF(Tabela2[[#This Row],[PORTO]]=Tabela2[[#This Row],[DESTINO]],0,erro)</f>
        <v>#NAME?</v>
      </c>
      <c r="N1909">
        <f t="shared" ca="1" si="239"/>
        <v>0</v>
      </c>
      <c r="O1909">
        <f t="shared" ca="1" si="240"/>
        <v>6</v>
      </c>
      <c r="P1909">
        <f t="shared" ca="1" si="241"/>
        <v>0</v>
      </c>
      <c r="Q1909">
        <f t="shared" ca="1" si="237"/>
        <v>27</v>
      </c>
      <c r="R1909">
        <f t="shared" ca="1" si="238"/>
        <v>5</v>
      </c>
    </row>
    <row r="1910" spans="1:18">
      <c r="A1910">
        <f ca="1">VLOOKUP(O1910,Tabela3[],2,0)</f>
        <v>2007</v>
      </c>
      <c r="B1910" t="str">
        <f ca="1">VLOOKUP(P1910,Tabela3[],4,0)</f>
        <v>SETEMBRO</v>
      </c>
      <c r="C1910" t="str">
        <f ca="1">VLOOKUP(Q1910,Tabela3[],5,0)</f>
        <v>Japão</v>
      </c>
      <c r="D1910" t="str">
        <f ca="1">VLOOKUP(Q1910,Tabela3[],3,0)</f>
        <v>Toyota</v>
      </c>
      <c r="E1910" t="str">
        <f ca="1">IF(R1910=Q1910, (VLOOKUP(P1910+1,Tabela3[],5,0)),VLOOKUP(R1910,Tabela3[],5,0))</f>
        <v>China</v>
      </c>
      <c r="F1910" s="1">
        <f t="shared" ca="1" si="234"/>
        <v>39306</v>
      </c>
      <c r="G1910" s="1">
        <f t="shared" ca="1" si="235"/>
        <v>39314.689146953453</v>
      </c>
      <c r="H1910">
        <f t="shared" ca="1" si="236"/>
        <v>0</v>
      </c>
      <c r="I1910" t="str">
        <f ca="1">VLOOKUP(Q1910,Tabela3[],9,1)</f>
        <v>Trailer Carriers</v>
      </c>
      <c r="J1910" t="str">
        <f ca="1">VLOOKUP(Q1910,Tabela3[],11,0)</f>
        <v>HILUX CABINE DUPLA STD POWER PACK</v>
      </c>
      <c r="K1910" t="str">
        <f ca="1">VLOOKUP(Q1910,Tabela3[],10,0)</f>
        <v>Carros</v>
      </c>
      <c r="L1910" t="e" cm="1">
        <f t="array" aca="1" ref="L1910" ca="1">IF(Tabela2[[#This Row],[PORTO]]=Tabela2[[#This Row],[DESTINO]],0,erro)</f>
        <v>#NAME?</v>
      </c>
      <c r="N1910">
        <f t="shared" ca="1" si="239"/>
        <v>100</v>
      </c>
      <c r="O1910">
        <f t="shared" ca="1" si="240"/>
        <v>7</v>
      </c>
      <c r="P1910">
        <f t="shared" ca="1" si="241"/>
        <v>8</v>
      </c>
      <c r="Q1910">
        <f t="shared" ca="1" si="237"/>
        <v>9</v>
      </c>
      <c r="R1910">
        <f t="shared" ca="1" si="238"/>
        <v>2</v>
      </c>
    </row>
    <row r="1911" spans="1:18">
      <c r="A1911">
        <f ca="1">VLOOKUP(O1911,Tabela3[],2,0)</f>
        <v>2002</v>
      </c>
      <c r="B1911" t="str">
        <f ca="1">VLOOKUP(P1911,Tabela3[],4,0)</f>
        <v>SETEMBRO</v>
      </c>
      <c r="C1911" t="str">
        <f ca="1">VLOOKUP(Q1911,Tabela3[],5,0)</f>
        <v>Estados Unidos</v>
      </c>
      <c r="D1911" t="str">
        <f ca="1">VLOOKUP(Q1911,Tabela3[],3,0)</f>
        <v>Amazon</v>
      </c>
      <c r="E1911" t="str">
        <f ca="1">IF(R1911=Q1911, (VLOOKUP(P1911+1,Tabela3[],5,0)),VLOOKUP(R1911,Tabela3[],5,0))</f>
        <v>Coréia do Sul</v>
      </c>
      <c r="F1911" s="1">
        <f t="shared" ca="1" si="234"/>
        <v>37476</v>
      </c>
      <c r="G1911" s="1">
        <f t="shared" ca="1" si="235"/>
        <v>37485.564784935319</v>
      </c>
      <c r="H1911">
        <f t="shared" ca="1" si="236"/>
        <v>0</v>
      </c>
      <c r="I1911" t="str">
        <f ca="1">VLOOKUP(Q1911,Tabela3[],9,1)</f>
        <v>HMM Algeciras</v>
      </c>
      <c r="J1911" t="str">
        <f ca="1">VLOOKUP(Q1911,Tabela3[],11,0)</f>
        <v>Colchão Baby Light D18</v>
      </c>
      <c r="K1911" t="str">
        <f ca="1">VLOOKUP(Q1911,Tabela3[],10,0)</f>
        <v>Geral</v>
      </c>
      <c r="L1911" t="e" cm="1">
        <f t="array" aca="1" ref="L1911" ca="1">IF(Tabela2[[#This Row],[PORTO]]=Tabela2[[#This Row],[DESTINO]],0,erro)</f>
        <v>#NAME?</v>
      </c>
      <c r="N1911">
        <f t="shared" ca="1" si="239"/>
        <v>4000</v>
      </c>
      <c r="O1911">
        <f t="shared" ca="1" si="240"/>
        <v>2</v>
      </c>
      <c r="P1911">
        <f t="shared" ca="1" si="241"/>
        <v>8</v>
      </c>
      <c r="Q1911">
        <f t="shared" ca="1" si="237"/>
        <v>4</v>
      </c>
      <c r="R1911">
        <f t="shared" ca="1" si="238"/>
        <v>14</v>
      </c>
    </row>
    <row r="1912" spans="1:18">
      <c r="A1912">
        <f ca="1">VLOOKUP(O1912,Tabela3[],2,0)</f>
        <v>2001</v>
      </c>
      <c r="B1912" t="str">
        <f ca="1">VLOOKUP(P1912,Tabela3[],4,0)</f>
        <v>OUTUBRO</v>
      </c>
      <c r="C1912" t="str">
        <f ca="1">VLOOKUP(Q1912,Tabela3[],5,0)</f>
        <v>India</v>
      </c>
      <c r="D1912" t="str">
        <f ca="1">VLOOKUP(Q1912,Tabela3[],3,0)</f>
        <v>Reliance Industries</v>
      </c>
      <c r="E1912" t="str">
        <f ca="1">IF(R1912=Q1912, (VLOOKUP(P1912+1,Tabela3[],5,0)),VLOOKUP(R1912,Tabela3[],5,0))</f>
        <v>Estados Unidos</v>
      </c>
      <c r="F1912" s="1">
        <f t="shared" ca="1" si="234"/>
        <v>37155</v>
      </c>
      <c r="G1912" s="1">
        <f t="shared" ca="1" si="235"/>
        <v>37162.092231376788</v>
      </c>
      <c r="H1912">
        <f t="shared" ca="1" si="236"/>
        <v>1</v>
      </c>
      <c r="I1912" t="str">
        <f ca="1">VLOOKUP(Q1912,Tabela3[],9,1)</f>
        <v>Tanker</v>
      </c>
      <c r="J1912" t="str">
        <f ca="1">VLOOKUP(Q1912,Tabela3[],11,0)</f>
        <v>Cloreto de polivinila</v>
      </c>
      <c r="K1912" t="str">
        <f ca="1">VLOOKUP(Q1912,Tabela3[],10,0)</f>
        <v>Petroquimicos</v>
      </c>
      <c r="L1912" t="e" cm="1">
        <f t="array" aca="1" ref="L1912" ca="1">IF(Tabela2[[#This Row],[PORTO]]=Tabela2[[#This Row],[DESTINO]],0,erro)</f>
        <v>#NAME?</v>
      </c>
      <c r="N1912">
        <f t="shared" ca="1" si="239"/>
        <v>0</v>
      </c>
      <c r="O1912">
        <f t="shared" ca="1" si="240"/>
        <v>1</v>
      </c>
      <c r="P1912">
        <f t="shared" ca="1" si="241"/>
        <v>9</v>
      </c>
      <c r="Q1912">
        <f t="shared" ca="1" si="237"/>
        <v>32</v>
      </c>
      <c r="R1912">
        <f t="shared" ca="1" si="238"/>
        <v>5</v>
      </c>
    </row>
    <row r="1913" spans="1:18">
      <c r="A1913">
        <f ca="1">VLOOKUP(O1913,Tabela3[],2,0)</f>
        <v>2002</v>
      </c>
      <c r="B1913" t="str">
        <f ca="1">VLOOKUP(P1913,Tabela3[],4,0)</f>
        <v>SETEMBRO</v>
      </c>
      <c r="C1913" t="str">
        <f ca="1">VLOOKUP(Q1913,Tabela3[],5,0)</f>
        <v>Canadá</v>
      </c>
      <c r="D1913" t="str">
        <f ca="1">VLOOKUP(Q1913,Tabela3[],3,0)</f>
        <v>Shopify</v>
      </c>
      <c r="E1913" t="str">
        <f ca="1">IF(R1913=Q1913, (VLOOKUP(P1913+1,Tabela3[],5,0)),VLOOKUP(R1913,Tabela3[],5,0))</f>
        <v>Coréia do Sul</v>
      </c>
      <c r="F1913" s="1">
        <f t="shared" ca="1" si="234"/>
        <v>37492</v>
      </c>
      <c r="G1913" s="1">
        <f t="shared" ca="1" si="235"/>
        <v>37492.34300838397</v>
      </c>
      <c r="H1913">
        <f t="shared" ca="1" si="236"/>
        <v>1</v>
      </c>
      <c r="I1913" t="str">
        <f ca="1">VLOOKUP(Q1913,Tabela3[],9,1)</f>
        <v>HMM Southampton</v>
      </c>
      <c r="J1913" t="str">
        <f ca="1">VLOOKUP(Q1913,Tabela3[],11,0)</f>
        <v>TORRADORES DE CAFÉ</v>
      </c>
      <c r="K1913" t="str">
        <f ca="1">VLOOKUP(Q1913,Tabela3[],10,0)</f>
        <v>Geral</v>
      </c>
      <c r="L1913" t="e" cm="1">
        <f t="array" aca="1" ref="L1913" ca="1">IF(Tabela2[[#This Row],[PORTO]]=Tabela2[[#This Row],[DESTINO]],0,erro)</f>
        <v>#NAME?</v>
      </c>
      <c r="N1913">
        <f t="shared" ca="1" si="239"/>
        <v>3000</v>
      </c>
      <c r="O1913">
        <f t="shared" ca="1" si="240"/>
        <v>2</v>
      </c>
      <c r="P1913">
        <f t="shared" ca="1" si="241"/>
        <v>8</v>
      </c>
      <c r="Q1913">
        <f t="shared" ca="1" si="237"/>
        <v>33</v>
      </c>
      <c r="R1913">
        <f t="shared" ca="1" si="238"/>
        <v>14</v>
      </c>
    </row>
    <row r="1914" spans="1:18">
      <c r="A1914">
        <f ca="1">VLOOKUP(O1914,Tabela3[],2,0)</f>
        <v>2008</v>
      </c>
      <c r="B1914" t="str">
        <f ca="1">VLOOKUP(P1914,Tabela3[],4,0)</f>
        <v>SETEMBRO</v>
      </c>
      <c r="C1914" t="str">
        <f ca="1">VLOOKUP(Q1914,Tabela3[],5,0)</f>
        <v>França</v>
      </c>
      <c r="D1914" t="str">
        <f ca="1">VLOOKUP(Q1914,Tabela3[],3,0)</f>
        <v> LVMH</v>
      </c>
      <c r="E1914" t="str">
        <f ca="1">IF(R1914=Q1914, (VLOOKUP(P1914+1,Tabela3[],5,0)),VLOOKUP(R1914,Tabela3[],5,0))</f>
        <v>França</v>
      </c>
      <c r="F1914" s="1">
        <f t="shared" ca="1" si="234"/>
        <v>39664</v>
      </c>
      <c r="G1914" s="1">
        <f t="shared" ca="1" si="235"/>
        <v>39667.223573412091</v>
      </c>
      <c r="H1914">
        <f t="shared" ca="1" si="236"/>
        <v>0</v>
      </c>
      <c r="I1914" t="str">
        <f ca="1">VLOOKUP(Q1914,Tabela3[],9,1)</f>
        <v>Emma Maersk</v>
      </c>
      <c r="J1914" t="str">
        <f ca="1">VLOOKUP(Q1914,Tabela3[],11,0)</f>
        <v>Guerlain</v>
      </c>
      <c r="K1914" t="str">
        <f ca="1">VLOOKUP(Q1914,Tabela3[],10,0)</f>
        <v>Tecido</v>
      </c>
      <c r="L1914" cm="1">
        <f t="array" aca="1" ref="L1914" ca="1">IF(Tabela2[[#This Row],[PORTO]]=Tabela2[[#This Row],[DESTINO]],0,erro)</f>
        <v>0</v>
      </c>
      <c r="N1914">
        <f t="shared" ca="1" si="239"/>
        <v>31000</v>
      </c>
      <c r="O1914">
        <f t="shared" ca="1" si="240"/>
        <v>8</v>
      </c>
      <c r="P1914">
        <f t="shared" ca="1" si="241"/>
        <v>8</v>
      </c>
      <c r="Q1914">
        <f t="shared" ca="1" si="237"/>
        <v>23</v>
      </c>
      <c r="R1914">
        <f t="shared" ca="1" si="238"/>
        <v>22</v>
      </c>
    </row>
    <row r="1915" spans="1:18">
      <c r="A1915">
        <f ca="1">VLOOKUP(O1915,Tabela3[],2,0)</f>
        <v>2008</v>
      </c>
      <c r="B1915" t="str">
        <f ca="1">VLOOKUP(P1915,Tabela3[],4,0)</f>
        <v>MARÇO</v>
      </c>
      <c r="C1915" t="str">
        <f ca="1">VLOOKUP(Q1915,Tabela3[],5,0)</f>
        <v>Japão</v>
      </c>
      <c r="D1915" t="str">
        <f ca="1">VLOOKUP(Q1915,Tabela3[],3,0)</f>
        <v>Toyota</v>
      </c>
      <c r="E1915" t="str">
        <f ca="1">IF(R1915=Q1915, (VLOOKUP(P1915+1,Tabela3[],5,0)),VLOOKUP(R1915,Tabela3[],5,0))</f>
        <v>Japão</v>
      </c>
      <c r="F1915" s="1">
        <f t="shared" ca="1" si="234"/>
        <v>39490</v>
      </c>
      <c r="G1915" s="1">
        <f t="shared" ca="1" si="235"/>
        <v>39499.465605717567</v>
      </c>
      <c r="H1915">
        <f t="shared" ca="1" si="236"/>
        <v>0</v>
      </c>
      <c r="I1915" t="str">
        <f ca="1">VLOOKUP(Q1915,Tabela3[],9,1)</f>
        <v>Trailer Carriers</v>
      </c>
      <c r="J1915" t="str">
        <f ca="1">VLOOKUP(Q1915,Tabela3[],11,0)</f>
        <v>HILUX CABINE DUPLA STD POWER PACK</v>
      </c>
      <c r="K1915" t="str">
        <f ca="1">VLOOKUP(Q1915,Tabela3[],10,0)</f>
        <v>Carros</v>
      </c>
      <c r="L1915" cm="1">
        <f t="array" aca="1" ref="L1915" ca="1">IF(Tabela2[[#This Row],[PORTO]]=Tabela2[[#This Row],[DESTINO]],0,erro)</f>
        <v>0</v>
      </c>
      <c r="N1915">
        <f t="shared" ca="1" si="239"/>
        <v>100</v>
      </c>
      <c r="O1915">
        <f t="shared" ca="1" si="240"/>
        <v>8</v>
      </c>
      <c r="P1915">
        <f t="shared" ca="1" si="241"/>
        <v>2</v>
      </c>
      <c r="Q1915">
        <f t="shared" ca="1" si="237"/>
        <v>9</v>
      </c>
      <c r="R1915">
        <f t="shared" ca="1" si="238"/>
        <v>11</v>
      </c>
    </row>
    <row r="1916" spans="1:18">
      <c r="A1916">
        <f ca="1">VLOOKUP(O1916,Tabela3[],2,0)</f>
        <v>2004</v>
      </c>
      <c r="B1916" t="str">
        <f ca="1">VLOOKUP(P1916,Tabela3[],4,0)</f>
        <v>FEVEREIRO</v>
      </c>
      <c r="C1916" t="str">
        <f ca="1">VLOOKUP(Q1916,Tabela3[],5,0)</f>
        <v>Itália</v>
      </c>
      <c r="D1916" t="str">
        <f ca="1">VLOOKUP(Q1916,Tabela3[],3,0)</f>
        <v>Hyundai</v>
      </c>
      <c r="E1916" t="str">
        <f ca="1">IF(R1916=Q1916, (VLOOKUP(P1916+1,Tabela3[],5,0)),VLOOKUP(R1916,Tabela3[],5,0))</f>
        <v>Holanda</v>
      </c>
      <c r="F1916" s="1">
        <f t="shared" ca="1" si="234"/>
        <v>38004</v>
      </c>
      <c r="G1916" s="1">
        <f t="shared" ca="1" si="235"/>
        <v>38010.683082668191</v>
      </c>
      <c r="H1916">
        <f t="shared" ca="1" si="236"/>
        <v>1</v>
      </c>
      <c r="I1916" t="str">
        <f ca="1">VLOOKUP(Q1916,Tabela3[],9,1)</f>
        <v>Car Carriers</v>
      </c>
      <c r="J1916" t="str">
        <f ca="1">VLOOKUP(Q1916,Tabela3[],11,0)</f>
        <v>HB20 Sense</v>
      </c>
      <c r="K1916" t="str">
        <f ca="1">VLOOKUP(Q1916,Tabela3[],10,0)</f>
        <v>Carros</v>
      </c>
      <c r="L1916" t="e" cm="1">
        <f t="array" aca="1" ref="L1916" ca="1">IF(Tabela2[[#This Row],[PORTO]]=Tabela2[[#This Row],[DESTINO]],0,erro)</f>
        <v>#NAME?</v>
      </c>
      <c r="N1916">
        <f t="shared" ca="1" si="239"/>
        <v>500</v>
      </c>
      <c r="O1916">
        <f t="shared" ca="1" si="240"/>
        <v>4</v>
      </c>
      <c r="P1916">
        <f t="shared" ca="1" si="241"/>
        <v>1</v>
      </c>
      <c r="Q1916">
        <f t="shared" ca="1" si="237"/>
        <v>19</v>
      </c>
      <c r="R1916">
        <f t="shared" ca="1" si="238"/>
        <v>17</v>
      </c>
    </row>
    <row r="1917" spans="1:18">
      <c r="A1917">
        <f ca="1">VLOOKUP(O1917,Tabela3[],2,0)</f>
        <v>2005</v>
      </c>
      <c r="B1917" t="str">
        <f ca="1">VLOOKUP(P1917,Tabela3[],4,0)</f>
        <v>ABRIL</v>
      </c>
      <c r="C1917" t="str">
        <f ca="1">VLOOKUP(Q1917,Tabela3[],5,0)</f>
        <v>Holanda</v>
      </c>
      <c r="D1917" t="str">
        <f ca="1">VLOOKUP(Q1917,Tabela3[],3,0)</f>
        <v>Shell</v>
      </c>
      <c r="E1917" t="str">
        <f ca="1">IF(R1917=Q1917, (VLOOKUP(P1917+1,Tabela3[],5,0)),VLOOKUP(R1917,Tabela3[],5,0))</f>
        <v>Coréia do Sul</v>
      </c>
      <c r="F1917" s="1">
        <f t="shared" ca="1" si="234"/>
        <v>38413</v>
      </c>
      <c r="G1917" s="1">
        <f t="shared" ca="1" si="235"/>
        <v>38415.878042932301</v>
      </c>
      <c r="H1917">
        <f t="shared" ca="1" si="236"/>
        <v>1</v>
      </c>
      <c r="I1917" t="str">
        <f ca="1">VLOOKUP(Q1917,Tabela3[],9,1)</f>
        <v>AbQaiq</v>
      </c>
      <c r="J1917" t="str">
        <f ca="1">VLOOKUP(Q1917,Tabela3[],11,0)</f>
        <v>Gasolina</v>
      </c>
      <c r="K1917" t="str">
        <f ca="1">VLOOKUP(Q1917,Tabela3[],10,0)</f>
        <v>Petróleo</v>
      </c>
      <c r="L1917" t="e" cm="1">
        <f t="array" aca="1" ref="L1917" ca="1">IF(Tabela2[[#This Row],[PORTO]]=Tabela2[[#This Row],[DESTINO]],0,erro)</f>
        <v>#NAME?</v>
      </c>
      <c r="N1917">
        <f t="shared" ca="1" si="239"/>
        <v>78000</v>
      </c>
      <c r="O1917">
        <f t="shared" ca="1" si="240"/>
        <v>5</v>
      </c>
      <c r="P1917">
        <f t="shared" ca="1" si="241"/>
        <v>3</v>
      </c>
      <c r="Q1917">
        <f t="shared" ca="1" si="237"/>
        <v>16</v>
      </c>
      <c r="R1917">
        <f t="shared" ca="1" si="238"/>
        <v>13</v>
      </c>
    </row>
    <row r="1918" spans="1:18">
      <c r="A1918">
        <f ca="1">VLOOKUP(O1918,Tabela3[],2,0)</f>
        <v>2006</v>
      </c>
      <c r="B1918" t="str">
        <f ca="1">VLOOKUP(P1918,Tabela3[],4,0)</f>
        <v>JANEIRO</v>
      </c>
      <c r="C1918" t="str">
        <f ca="1">VLOOKUP(Q1918,Tabela3[],5,0)</f>
        <v>Estados Unidos</v>
      </c>
      <c r="D1918" t="str">
        <f ca="1">VLOOKUP(Q1918,Tabela3[],3,0)</f>
        <v>Amazon</v>
      </c>
      <c r="E1918" t="str">
        <f ca="1">IF(R1918=Q1918, (VLOOKUP(P1918+1,Tabela3[],5,0)),VLOOKUP(R1918,Tabela3[],5,0))</f>
        <v>Holanda</v>
      </c>
      <c r="F1918" s="1">
        <f t="shared" ca="1" si="234"/>
        <v>39057</v>
      </c>
      <c r="G1918" s="1">
        <f t="shared" ca="1" si="235"/>
        <v>39063.330743227358</v>
      </c>
      <c r="H1918">
        <f t="shared" ca="1" si="236"/>
        <v>0</v>
      </c>
      <c r="I1918" t="str">
        <f ca="1">VLOOKUP(Q1918,Tabela3[],9,1)</f>
        <v>HMM Algeciras</v>
      </c>
      <c r="J1918" t="str">
        <f ca="1">VLOOKUP(Q1918,Tabela3[],11,0)</f>
        <v>Escrivaninha Trevalla</v>
      </c>
      <c r="K1918" t="str">
        <f ca="1">VLOOKUP(Q1918,Tabela3[],10,0)</f>
        <v>Geral</v>
      </c>
      <c r="L1918" t="e" cm="1">
        <f t="array" aca="1" ref="L1918" ca="1">IF(Tabela2[[#This Row],[PORTO]]=Tabela2[[#This Row],[DESTINO]],0,erro)</f>
        <v>#NAME?</v>
      </c>
      <c r="N1918">
        <f t="shared" ca="1" si="239"/>
        <v>5000</v>
      </c>
      <c r="O1918">
        <f t="shared" ca="1" si="240"/>
        <v>6</v>
      </c>
      <c r="P1918">
        <f t="shared" ca="1" si="241"/>
        <v>12</v>
      </c>
      <c r="Q1918">
        <f t="shared" ca="1" si="237"/>
        <v>3</v>
      </c>
      <c r="R1918">
        <f t="shared" ca="1" si="238"/>
        <v>16</v>
      </c>
    </row>
    <row r="1919" spans="1:18">
      <c r="A1919">
        <f ca="1">VLOOKUP(O1919,Tabela3[],2,0)</f>
        <v>2006</v>
      </c>
      <c r="B1919" t="str">
        <f ca="1">VLOOKUP(P1919,Tabela3[],4,0)</f>
        <v>JULHO</v>
      </c>
      <c r="C1919" t="str">
        <f ca="1">VLOOKUP(Q1919,Tabela3[],5,0)</f>
        <v>Itália</v>
      </c>
      <c r="D1919" t="str">
        <f ca="1">VLOOKUP(Q1919,Tabela3[],3,0)</f>
        <v>Hyundai</v>
      </c>
      <c r="E1919" t="str">
        <f ca="1">IF(R1919=Q1919, (VLOOKUP(P1919+1,Tabela3[],5,0)),VLOOKUP(R1919,Tabela3[],5,0))</f>
        <v>França</v>
      </c>
      <c r="F1919" s="1">
        <f t="shared" ca="1" si="234"/>
        <v>38884</v>
      </c>
      <c r="G1919" s="1">
        <f t="shared" ca="1" si="235"/>
        <v>38886.067540578202</v>
      </c>
      <c r="H1919">
        <f t="shared" ca="1" si="236"/>
        <v>0</v>
      </c>
      <c r="I1919" t="str">
        <f ca="1">VLOOKUP(Q1919,Tabela3[],9,1)</f>
        <v>Car Carriers</v>
      </c>
      <c r="J1919" t="str">
        <f ca="1">VLOOKUP(Q1919,Tabela3[],11,0)</f>
        <v>HB20 Vision</v>
      </c>
      <c r="K1919" t="str">
        <f ca="1">VLOOKUP(Q1919,Tabela3[],10,0)</f>
        <v>Carros</v>
      </c>
      <c r="L1919" t="e" cm="1">
        <f t="array" aca="1" ref="L1919" ca="1">IF(Tabela2[[#This Row],[PORTO]]=Tabela2[[#This Row],[DESTINO]],0,erro)</f>
        <v>#NAME?</v>
      </c>
      <c r="N1919">
        <f t="shared" ca="1" si="239"/>
        <v>400</v>
      </c>
      <c r="O1919">
        <f t="shared" ca="1" si="240"/>
        <v>6</v>
      </c>
      <c r="P1919">
        <f t="shared" ca="1" si="241"/>
        <v>6</v>
      </c>
      <c r="Q1919">
        <f t="shared" ca="1" si="237"/>
        <v>20</v>
      </c>
      <c r="R1919">
        <f t="shared" ca="1" si="238"/>
        <v>23</v>
      </c>
    </row>
    <row r="1920" spans="1:18">
      <c r="A1920">
        <f ca="1">VLOOKUP(O1920,Tabela3[],2,0)</f>
        <v>2006</v>
      </c>
      <c r="B1920" t="str">
        <f ca="1">VLOOKUP(P1920,Tabela3[],4,0)</f>
        <v>MARÇO</v>
      </c>
      <c r="C1920" t="str">
        <f ca="1">VLOOKUP(Q1920,Tabela3[],5,0)</f>
        <v>Reino Unido</v>
      </c>
      <c r="D1920" t="str">
        <f ca="1">VLOOKUP(Q1920,Tabela3[],3,0)</f>
        <v>Unilever</v>
      </c>
      <c r="E1920" t="str">
        <f ca="1">IF(R1920=Q1920, (VLOOKUP(P1920+1,Tabela3[],5,0)),VLOOKUP(R1920,Tabela3[],5,0))</f>
        <v>Coréia do Sul</v>
      </c>
      <c r="F1920" s="1">
        <f t="shared" ca="1" si="234"/>
        <v>38766</v>
      </c>
      <c r="G1920" s="1">
        <f t="shared" ca="1" si="235"/>
        <v>38766.505413340936</v>
      </c>
      <c r="H1920">
        <f t="shared" ca="1" si="236"/>
        <v>0</v>
      </c>
      <c r="I1920" t="str">
        <f ca="1">VLOOKUP(Q1920,Tabela3[],9,1)</f>
        <v>HMM Helsinki</v>
      </c>
      <c r="J1920" t="str">
        <f ca="1">VLOOKUP(Q1920,Tabela3[],11,0)</f>
        <v xml:space="preserve">Desodorante Antitranspirante Aerosol </v>
      </c>
      <c r="K1920" t="str">
        <f ca="1">VLOOKUP(Q1920,Tabela3[],10,0)</f>
        <v>Quimico</v>
      </c>
      <c r="L1920" t="e" cm="1">
        <f t="array" aca="1" ref="L1920" ca="1">IF(Tabela2[[#This Row],[PORTO]]=Tabela2[[#This Row],[DESTINO]],0,erro)</f>
        <v>#NAME?</v>
      </c>
      <c r="N1920">
        <f t="shared" ca="1" si="239"/>
        <v>1060000</v>
      </c>
      <c r="O1920">
        <f t="shared" ca="1" si="240"/>
        <v>6</v>
      </c>
      <c r="P1920">
        <f t="shared" ca="1" si="241"/>
        <v>2</v>
      </c>
      <c r="Q1920">
        <f t="shared" ca="1" si="237"/>
        <v>25</v>
      </c>
      <c r="R1920">
        <f t="shared" ca="1" si="238"/>
        <v>13</v>
      </c>
    </row>
    <row r="1921" spans="1:18">
      <c r="A1921">
        <f ca="1">VLOOKUP(O1921,Tabela3[],2,0)</f>
        <v>2004</v>
      </c>
      <c r="B1921" t="str">
        <f ca="1">VLOOKUP(P1921,Tabela3[],4,0)</f>
        <v>FEVEREIRO</v>
      </c>
      <c r="C1921" t="str">
        <f ca="1">VLOOKUP(Q1921,Tabela3[],5,0)</f>
        <v>China</v>
      </c>
      <c r="D1921" t="str">
        <f ca="1">VLOOKUP(Q1921,Tabela3[],3,0)</f>
        <v>Alibaba Group</v>
      </c>
      <c r="E1921" t="str">
        <f ca="1">IF(R1921=Q1921, (VLOOKUP(P1921+1,Tabela3[],5,0)),VLOOKUP(R1921,Tabela3[],5,0))</f>
        <v>Coréia do Sul</v>
      </c>
      <c r="F1921" s="1">
        <f t="shared" ca="1" si="234"/>
        <v>38011</v>
      </c>
      <c r="G1921" s="1">
        <f t="shared" ca="1" si="235"/>
        <v>38011.935530989977</v>
      </c>
      <c r="H1921">
        <f t="shared" ca="1" si="236"/>
        <v>0</v>
      </c>
      <c r="I1921" t="str">
        <f ca="1">VLOOKUP(Q1921,Tabela3[],9,1)</f>
        <v>HMM St Petersburg</v>
      </c>
      <c r="J1921" t="str">
        <f ca="1">VLOOKUP(Q1921,Tabela3[],11,0)</f>
        <v>Miniescavadeira</v>
      </c>
      <c r="K1921" t="str">
        <f ca="1">VLOOKUP(Q1921,Tabela3[],10,0)</f>
        <v>Maquinário</v>
      </c>
      <c r="L1921" t="e" cm="1">
        <f t="array" aca="1" ref="L1921" ca="1">IF(Tabela2[[#This Row],[PORTO]]=Tabela2[[#This Row],[DESTINO]],0,erro)</f>
        <v>#NAME?</v>
      </c>
      <c r="N1921">
        <f t="shared" ca="1" si="239"/>
        <v>20</v>
      </c>
      <c r="O1921">
        <f t="shared" ca="1" si="240"/>
        <v>4</v>
      </c>
      <c r="P1921">
        <f t="shared" ca="1" si="241"/>
        <v>1</v>
      </c>
      <c r="Q1921">
        <f t="shared" ca="1" si="237"/>
        <v>1</v>
      </c>
      <c r="R1921">
        <f t="shared" ca="1" si="238"/>
        <v>12</v>
      </c>
    </row>
    <row r="1922" spans="1:18">
      <c r="A1922">
        <f ca="1">VLOOKUP(O1922,Tabela3[],2,0)</f>
        <v>2004</v>
      </c>
      <c r="B1922" t="str">
        <f ca="1">VLOOKUP(P1922,Tabela3[],4,0)</f>
        <v>DEZEMBRO</v>
      </c>
      <c r="C1922" t="str">
        <f ca="1">VLOOKUP(Q1922,Tabela3[],5,0)</f>
        <v>Canadá</v>
      </c>
      <c r="D1922" t="str">
        <f ca="1">VLOOKUP(Q1922,Tabela3[],3,0)</f>
        <v>Shopify</v>
      </c>
      <c r="E1922" t="str">
        <f ca="1">IF(R1922=Q1922, (VLOOKUP(P1922+1,Tabela3[],5,0)),VLOOKUP(R1922,Tabela3[],5,0))</f>
        <v>França</v>
      </c>
      <c r="F1922" s="1">
        <f t="shared" ref="F1922:F1985" ca="1" si="242">(DATE(A1922,IF(P1922&gt;0,P1922,IF(P1922&gt;12,P1922-1,IF(P1922=0,P1922+1))),RAND()*28))</f>
        <v>38300</v>
      </c>
      <c r="G1922" s="1">
        <f t="shared" ca="1" si="235"/>
        <v>38302.518219032885</v>
      </c>
      <c r="H1922">
        <f t="shared" ca="1" si="236"/>
        <v>1</v>
      </c>
      <c r="I1922" t="str">
        <f ca="1">VLOOKUP(Q1922,Tabela3[],9,1)</f>
        <v>HMM Southampton</v>
      </c>
      <c r="J1922" t="str">
        <f ca="1">VLOOKUP(Q1922,Tabela3[],11,0)</f>
        <v>TORRADORES DE CAFÉ</v>
      </c>
      <c r="K1922" t="str">
        <f ca="1">VLOOKUP(Q1922,Tabela3[],10,0)</f>
        <v>Geral</v>
      </c>
      <c r="L1922" t="e" cm="1">
        <f t="array" aca="1" ref="L1922" ca="1">IF(Tabela2[[#This Row],[PORTO]]=Tabela2[[#This Row],[DESTINO]],0,erro)</f>
        <v>#NAME?</v>
      </c>
      <c r="N1922">
        <f t="shared" ca="1" si="239"/>
        <v>2000</v>
      </c>
      <c r="O1922">
        <f t="shared" ca="1" si="240"/>
        <v>4</v>
      </c>
      <c r="P1922">
        <f t="shared" ca="1" si="241"/>
        <v>11</v>
      </c>
      <c r="Q1922">
        <f t="shared" ca="1" si="237"/>
        <v>33</v>
      </c>
      <c r="R1922">
        <f t="shared" ca="1" si="238"/>
        <v>21</v>
      </c>
    </row>
    <row r="1923" spans="1:18">
      <c r="A1923">
        <f ca="1">VLOOKUP(O1923,Tabela3[],2,0)</f>
        <v>2008</v>
      </c>
      <c r="B1923" t="str">
        <f ca="1">VLOOKUP(P1923,Tabela3[],4,0)</f>
        <v>NOVEMBRO</v>
      </c>
      <c r="C1923" t="str">
        <f ca="1">VLOOKUP(Q1923,Tabela3[],5,0)</f>
        <v>Itália</v>
      </c>
      <c r="D1923" t="str">
        <f ca="1">VLOOKUP(Q1923,Tabela3[],3,0)</f>
        <v>Hyundai</v>
      </c>
      <c r="E1923" t="str">
        <f ca="1">IF(R1923=Q1923, (VLOOKUP(P1923+1,Tabela3[],5,0)),VLOOKUP(R1923,Tabela3[],5,0))</f>
        <v>Holanda</v>
      </c>
      <c r="F1923" s="1">
        <f t="shared" ca="1" si="242"/>
        <v>39744</v>
      </c>
      <c r="G1923" s="1">
        <f t="shared" ref="G1923:G1986" ca="1" si="243">F1923+RAND()*10</f>
        <v>39746.419075015561</v>
      </c>
      <c r="H1923">
        <f t="shared" ref="H1923:H1986" ca="1" si="244">INT(RAND()*2)</f>
        <v>0</v>
      </c>
      <c r="I1923" t="str">
        <f ca="1">VLOOKUP(Q1923,Tabela3[],9,1)</f>
        <v>Car Carriers</v>
      </c>
      <c r="J1923" t="str">
        <f ca="1">VLOOKUP(Q1923,Tabela3[],11,0)</f>
        <v>HB20 Sense</v>
      </c>
      <c r="K1923" t="str">
        <f ca="1">VLOOKUP(Q1923,Tabela3[],10,0)</f>
        <v>Carros</v>
      </c>
      <c r="L1923" t="e" cm="1">
        <f t="array" aca="1" ref="L1923" ca="1">IF(Tabela2[[#This Row],[PORTO]]=Tabela2[[#This Row],[DESTINO]],0,erro)</f>
        <v>#NAME?</v>
      </c>
      <c r="N1923">
        <f t="shared" ca="1" si="239"/>
        <v>500</v>
      </c>
      <c r="O1923">
        <f t="shared" ca="1" si="240"/>
        <v>8</v>
      </c>
      <c r="P1923">
        <f t="shared" ca="1" si="241"/>
        <v>10</v>
      </c>
      <c r="Q1923">
        <f t="shared" ref="Q1923:Q1986" ca="1" si="245">INT(RAND()*35)</f>
        <v>19</v>
      </c>
      <c r="R1923">
        <f t="shared" ref="R1923:R1986" ca="1" si="246">INT(RAND()*25)</f>
        <v>17</v>
      </c>
    </row>
    <row r="1924" spans="1:18">
      <c r="A1924">
        <f ca="1">VLOOKUP(O1924,Tabela3[],2,0)</f>
        <v>2008</v>
      </c>
      <c r="B1924" t="str">
        <f ca="1">VLOOKUP(P1924,Tabela3[],4,0)</f>
        <v>ABRIL</v>
      </c>
      <c r="C1924" t="str">
        <f ca="1">VLOOKUP(Q1924,Tabela3[],5,0)</f>
        <v>Canadá</v>
      </c>
      <c r="D1924" t="str">
        <f ca="1">VLOOKUP(Q1924,Tabela3[],3,0)</f>
        <v>Shopify</v>
      </c>
      <c r="E1924" t="str">
        <f ca="1">IF(R1924=Q1924, (VLOOKUP(P1924+1,Tabela3[],5,0)),VLOOKUP(R1924,Tabela3[],5,0))</f>
        <v>Coréia do Sul</v>
      </c>
      <c r="F1924" s="1">
        <f t="shared" ca="1" si="242"/>
        <v>39509</v>
      </c>
      <c r="G1924" s="1">
        <f t="shared" ca="1" si="243"/>
        <v>39510.799133652356</v>
      </c>
      <c r="H1924">
        <f t="shared" ca="1" si="244"/>
        <v>1</v>
      </c>
      <c r="I1924" t="str">
        <f ca="1">VLOOKUP(Q1924,Tabela3[],9,1)</f>
        <v>HMM Southampton</v>
      </c>
      <c r="J1924" t="str">
        <f ca="1">VLOOKUP(Q1924,Tabela3[],11,0)</f>
        <v>NONA</v>
      </c>
      <c r="K1924" t="str">
        <f ca="1">VLOOKUP(Q1924,Tabela3[],10,0)</f>
        <v>Bebida</v>
      </c>
      <c r="L1924" t="e" cm="1">
        <f t="array" aca="1" ref="L1924" ca="1">IF(Tabela2[[#This Row],[PORTO]]=Tabela2[[#This Row],[DESTINO]],0,erro)</f>
        <v>#NAME?</v>
      </c>
      <c r="N1924">
        <f t="shared" ca="1" si="239"/>
        <v>0</v>
      </c>
      <c r="O1924">
        <f t="shared" ca="1" si="240"/>
        <v>8</v>
      </c>
      <c r="P1924">
        <f t="shared" ca="1" si="241"/>
        <v>3</v>
      </c>
      <c r="Q1924">
        <f t="shared" ca="1" si="245"/>
        <v>34</v>
      </c>
      <c r="R1924">
        <f t="shared" ca="1" si="246"/>
        <v>12</v>
      </c>
    </row>
    <row r="1925" spans="1:18">
      <c r="A1925">
        <f ca="1">VLOOKUP(O1925,Tabela3[],2,0)</f>
        <v>2005</v>
      </c>
      <c r="B1925" t="str">
        <f ca="1">VLOOKUP(P1925,Tabela3[],4,0)</f>
        <v>ABRIL</v>
      </c>
      <c r="C1925" t="str">
        <f ca="1">VLOOKUP(Q1925,Tabela3[],5,0)</f>
        <v>França</v>
      </c>
      <c r="D1925" t="str">
        <f ca="1">VLOOKUP(Q1925,Tabela3[],3,0)</f>
        <v> LVMH</v>
      </c>
      <c r="E1925" t="str">
        <f ca="1">IF(R1925=Q1925, (VLOOKUP(P1925+1,Tabela3[],5,0)),VLOOKUP(R1925,Tabela3[],5,0))</f>
        <v>Itália</v>
      </c>
      <c r="F1925" s="1">
        <f t="shared" ca="1" si="242"/>
        <v>38436</v>
      </c>
      <c r="G1925" s="1">
        <f t="shared" ca="1" si="243"/>
        <v>38445.509028897628</v>
      </c>
      <c r="H1925">
        <f t="shared" ca="1" si="244"/>
        <v>0</v>
      </c>
      <c r="I1925" t="str">
        <f ca="1">VLOOKUP(Q1925,Tabela3[],9,1)</f>
        <v>Emma Maersk</v>
      </c>
      <c r="J1925" t="str">
        <f ca="1">VLOOKUP(Q1925,Tabela3[],11,0)</f>
        <v>Guerlain</v>
      </c>
      <c r="K1925" t="str">
        <f ca="1">VLOOKUP(Q1925,Tabela3[],10,0)</f>
        <v>Tecido</v>
      </c>
      <c r="L1925" t="e" cm="1">
        <f t="array" aca="1" ref="L1925" ca="1">IF(Tabela2[[#This Row],[PORTO]]=Tabela2[[#This Row],[DESTINO]],0,erro)</f>
        <v>#NAME?</v>
      </c>
      <c r="N1925">
        <f t="shared" ref="N1925:N1988" ca="1" si="247">IF(K1925="Geral",INT((RANDBETWEEN(1,5)*1000)),IF(K1925="Eletrônicos",INT((RANDBETWEEN(1,5))*500),IF(K1925="Tecido",INT((RANDBETWEEN(10,50)*1000)),IF(K1925="Carros",INT((RANDBETWEEN(1,5)*100)),IF(K1925="Petróleo",INT((RANDBETWEEN(50,100)*1000)),IF(K1925="Quimico",INT((RANDBETWEEN(10,200)*10000)),IF(K1925="Maquinário",INT((RANDBETWEEN(1,5)*10)),0)))))))</f>
        <v>38000</v>
      </c>
      <c r="O1925">
        <f t="shared" ca="1" si="240"/>
        <v>5</v>
      </c>
      <c r="P1925">
        <f t="shared" ca="1" si="241"/>
        <v>3</v>
      </c>
      <c r="Q1925">
        <f t="shared" ca="1" si="245"/>
        <v>23</v>
      </c>
      <c r="R1925">
        <f t="shared" ca="1" si="246"/>
        <v>18</v>
      </c>
    </row>
    <row r="1926" spans="1:18">
      <c r="A1926">
        <f ca="1">VLOOKUP(O1926,Tabela3[],2,0)</f>
        <v>2009</v>
      </c>
      <c r="B1926" t="str">
        <f ca="1">VLOOKUP(P1926,Tabela3[],4,0)</f>
        <v>ABRIL</v>
      </c>
      <c r="C1926" t="str">
        <f ca="1">VLOOKUP(Q1926,Tabela3[],5,0)</f>
        <v>Reino Unido</v>
      </c>
      <c r="D1926" t="str">
        <f ca="1">VLOOKUP(Q1926,Tabela3[],3,0)</f>
        <v>Unilever</v>
      </c>
      <c r="E1926" t="str">
        <f ca="1">IF(R1926=Q1926, (VLOOKUP(P1926+1,Tabela3[],5,0)),VLOOKUP(R1926,Tabela3[],5,0))</f>
        <v>Coréia do Sul</v>
      </c>
      <c r="F1926" s="1">
        <f t="shared" ca="1" si="242"/>
        <v>39883</v>
      </c>
      <c r="G1926" s="1">
        <f t="shared" ca="1" si="243"/>
        <v>39887.750027584101</v>
      </c>
      <c r="H1926">
        <f t="shared" ca="1" si="244"/>
        <v>0</v>
      </c>
      <c r="I1926" t="str">
        <f ca="1">VLOOKUP(Q1926,Tabela3[],9,1)</f>
        <v>HMM Helsinki</v>
      </c>
      <c r="J1926" t="str">
        <f ca="1">VLOOKUP(Q1926,Tabela3[],11,0)</f>
        <v>Sabonete</v>
      </c>
      <c r="K1926" t="str">
        <f ca="1">VLOOKUP(Q1926,Tabela3[],10,0)</f>
        <v>Quimico</v>
      </c>
      <c r="L1926" t="e" cm="1">
        <f t="array" aca="1" ref="L1926" ca="1">IF(Tabela2[[#This Row],[PORTO]]=Tabela2[[#This Row],[DESTINO]],0,erro)</f>
        <v>#NAME?</v>
      </c>
      <c r="N1926">
        <f t="shared" ca="1" si="247"/>
        <v>1560000</v>
      </c>
      <c r="O1926">
        <f t="shared" ca="1" si="240"/>
        <v>9</v>
      </c>
      <c r="P1926">
        <f t="shared" ca="1" si="241"/>
        <v>3</v>
      </c>
      <c r="Q1926">
        <f t="shared" ca="1" si="245"/>
        <v>26</v>
      </c>
      <c r="R1926">
        <f t="shared" ca="1" si="246"/>
        <v>14</v>
      </c>
    </row>
    <row r="1927" spans="1:18">
      <c r="A1927">
        <f ca="1">VLOOKUP(O1927,Tabela3[],2,0)</f>
        <v>2009</v>
      </c>
      <c r="B1927" t="str">
        <f ca="1">VLOOKUP(P1927,Tabela3[],4,0)</f>
        <v>MAIO</v>
      </c>
      <c r="C1927" t="str">
        <f ca="1">VLOOKUP(Q1927,Tabela3[],5,0)</f>
        <v>India</v>
      </c>
      <c r="D1927" t="str">
        <f ca="1">VLOOKUP(Q1927,Tabela3[],3,0)</f>
        <v>Reliance Industries</v>
      </c>
      <c r="E1927" t="str">
        <f ca="1">IF(R1927=Q1927, (VLOOKUP(P1927+1,Tabela3[],5,0)),VLOOKUP(R1927,Tabela3[],5,0))</f>
        <v>China</v>
      </c>
      <c r="F1927" s="1">
        <f t="shared" ca="1" si="242"/>
        <v>39915</v>
      </c>
      <c r="G1927" s="1">
        <f t="shared" ca="1" si="243"/>
        <v>39918.12988977263</v>
      </c>
      <c r="H1927">
        <f t="shared" ca="1" si="244"/>
        <v>0</v>
      </c>
      <c r="I1927" t="str">
        <f ca="1">VLOOKUP(Q1927,Tabela3[],9,1)</f>
        <v>Tanker</v>
      </c>
      <c r="J1927" t="str">
        <f ca="1">VLOOKUP(Q1927,Tabela3[],11,0)</f>
        <v>Cloreto de polivinila</v>
      </c>
      <c r="K1927" t="str">
        <f ca="1">VLOOKUP(Q1927,Tabela3[],10,0)</f>
        <v>Petroquimicos</v>
      </c>
      <c r="L1927" t="e" cm="1">
        <f t="array" aca="1" ref="L1927" ca="1">IF(Tabela2[[#This Row],[PORTO]]=Tabela2[[#This Row],[DESTINO]],0,erro)</f>
        <v>#NAME?</v>
      </c>
      <c r="N1927">
        <f t="shared" ca="1" si="247"/>
        <v>0</v>
      </c>
      <c r="O1927">
        <f t="shared" ca="1" si="240"/>
        <v>9</v>
      </c>
      <c r="P1927">
        <f t="shared" ca="1" si="241"/>
        <v>4</v>
      </c>
      <c r="Q1927">
        <f t="shared" ca="1" si="245"/>
        <v>32</v>
      </c>
      <c r="R1927">
        <f t="shared" ca="1" si="246"/>
        <v>2</v>
      </c>
    </row>
    <row r="1928" spans="1:18">
      <c r="A1928">
        <f ca="1">VLOOKUP(O1928,Tabela3[],2,0)</f>
        <v>2001</v>
      </c>
      <c r="B1928" t="str">
        <f ca="1">VLOOKUP(P1928,Tabela3[],4,0)</f>
        <v>AGOSTO</v>
      </c>
      <c r="C1928" t="str">
        <f ca="1">VLOOKUP(Q1928,Tabela3[],5,0)</f>
        <v>Brasil</v>
      </c>
      <c r="D1928" t="str">
        <f ca="1">VLOOKUP(Q1928,Tabela3[],3,0)</f>
        <v>VALE</v>
      </c>
      <c r="E1928" t="str">
        <f ca="1">IF(R1928=Q1928, (VLOOKUP(P1928+1,Tabela3[],5,0)),VLOOKUP(R1928,Tabela3[],5,0))</f>
        <v>Coréia do Sul</v>
      </c>
      <c r="F1928" s="1">
        <f t="shared" ca="1" si="242"/>
        <v>37078</v>
      </c>
      <c r="G1928" s="1">
        <f t="shared" ca="1" si="243"/>
        <v>37081.580880056783</v>
      </c>
      <c r="H1928">
        <f t="shared" ca="1" si="244"/>
        <v>0</v>
      </c>
      <c r="I1928" t="str">
        <f ca="1">VLOOKUP(Q1928,Tabela3[],9,1)</f>
        <v>Lan Hua Hai</v>
      </c>
      <c r="J1928" t="str">
        <f ca="1">VLOOKUP(Q1928,Tabela3[],11,0)</f>
        <v>Bauxita</v>
      </c>
      <c r="K1928" t="str">
        <f ca="1">VLOOKUP(Q1928,Tabela3[],10,0)</f>
        <v>Minério</v>
      </c>
      <c r="L1928" t="e" cm="1">
        <f t="array" aca="1" ref="L1928" ca="1">IF(Tabela2[[#This Row],[PORTO]]=Tabela2[[#This Row],[DESTINO]],0,erro)</f>
        <v>#NAME?</v>
      </c>
      <c r="N1928">
        <f t="shared" ca="1" si="247"/>
        <v>0</v>
      </c>
      <c r="O1928">
        <f t="shared" ca="1" si="240"/>
        <v>1</v>
      </c>
      <c r="P1928">
        <f t="shared" ca="1" si="241"/>
        <v>7</v>
      </c>
      <c r="Q1928">
        <f t="shared" ca="1" si="245"/>
        <v>28</v>
      </c>
      <c r="R1928">
        <f t="shared" ca="1" si="246"/>
        <v>12</v>
      </c>
    </row>
    <row r="1929" spans="1:18">
      <c r="A1929">
        <f ca="1">VLOOKUP(O1929,Tabela3[],2,0)</f>
        <v>2003</v>
      </c>
      <c r="B1929" t="str">
        <f ca="1">VLOOKUP(P1929,Tabela3[],4,0)</f>
        <v>ABRIL</v>
      </c>
      <c r="C1929" t="str">
        <f ca="1">VLOOKUP(Q1929,Tabela3[],5,0)</f>
        <v>China</v>
      </c>
      <c r="D1929" t="str">
        <f ca="1">VLOOKUP(Q1929,Tabela3[],3,0)</f>
        <v>Alibaba Group</v>
      </c>
      <c r="E1929" t="str">
        <f ca="1">IF(R1929=Q1929, (VLOOKUP(P1929+1,Tabela3[],5,0)),VLOOKUP(R1929,Tabela3[],5,0))</f>
        <v>Japão</v>
      </c>
      <c r="F1929" s="1">
        <f t="shared" ca="1" si="242"/>
        <v>37689</v>
      </c>
      <c r="G1929" s="1">
        <f t="shared" ca="1" si="243"/>
        <v>37698.10835251565</v>
      </c>
      <c r="H1929">
        <f t="shared" ca="1" si="244"/>
        <v>0</v>
      </c>
      <c r="I1929" t="str">
        <f ca="1">VLOOKUP(Q1929,Tabela3[],9,1)</f>
        <v>HMM St Petersburg</v>
      </c>
      <c r="J1929" t="str">
        <f ca="1">VLOOKUP(Q1929,Tabela3[],11,0)</f>
        <v>Ar Condicionado 18000</v>
      </c>
      <c r="K1929" t="str">
        <f ca="1">VLOOKUP(Q1929,Tabela3[],10,0)</f>
        <v>Eletrônicos</v>
      </c>
      <c r="L1929" t="e" cm="1">
        <f t="array" aca="1" ref="L1929" ca="1">IF(Tabela2[[#This Row],[PORTO]]=Tabela2[[#This Row],[DESTINO]],0,erro)</f>
        <v>#NAME?</v>
      </c>
      <c r="N1929">
        <f t="shared" ca="1" si="247"/>
        <v>1500</v>
      </c>
      <c r="O1929">
        <f t="shared" ca="1" si="240"/>
        <v>3</v>
      </c>
      <c r="P1929">
        <f t="shared" ca="1" si="241"/>
        <v>3</v>
      </c>
      <c r="Q1929">
        <f t="shared" ca="1" si="245"/>
        <v>2</v>
      </c>
      <c r="R1929">
        <f t="shared" ca="1" si="246"/>
        <v>10</v>
      </c>
    </row>
    <row r="1930" spans="1:18">
      <c r="A1930">
        <f ca="1">VLOOKUP(O1930,Tabela3[],2,0)</f>
        <v>2003</v>
      </c>
      <c r="B1930" t="str">
        <f ca="1">VLOOKUP(P1930,Tabela3[],4,0)</f>
        <v>JANEIRO</v>
      </c>
      <c r="C1930" t="str">
        <f ca="1">VLOOKUP(Q1930,Tabela3[],5,0)</f>
        <v>Itália</v>
      </c>
      <c r="D1930" t="str">
        <f ca="1">VLOOKUP(Q1930,Tabela3[],3,0)</f>
        <v>Hyundai</v>
      </c>
      <c r="E1930" t="str">
        <f ca="1">IF(R1930=Q1930, (VLOOKUP(P1930+1,Tabela3[],5,0)),VLOOKUP(R1930,Tabela3[],5,0))</f>
        <v>China</v>
      </c>
      <c r="F1930" s="1">
        <f t="shared" ca="1" si="242"/>
        <v>37979</v>
      </c>
      <c r="G1930" s="1">
        <f t="shared" ca="1" si="243"/>
        <v>37984.019233515093</v>
      </c>
      <c r="H1930">
        <f t="shared" ca="1" si="244"/>
        <v>1</v>
      </c>
      <c r="I1930" t="str">
        <f ca="1">VLOOKUP(Q1930,Tabela3[],9,1)</f>
        <v>Car Carriers</v>
      </c>
      <c r="J1930" t="str">
        <f ca="1">VLOOKUP(Q1930,Tabela3[],11,0)</f>
        <v>HB20 Sense</v>
      </c>
      <c r="K1930" t="str">
        <f ca="1">VLOOKUP(Q1930,Tabela3[],10,0)</f>
        <v>Carros</v>
      </c>
      <c r="L1930" t="e" cm="1">
        <f t="array" aca="1" ref="L1930" ca="1">IF(Tabela2[[#This Row],[PORTO]]=Tabela2[[#This Row],[DESTINO]],0,erro)</f>
        <v>#NAME?</v>
      </c>
      <c r="N1930">
        <f t="shared" ca="1" si="247"/>
        <v>100</v>
      </c>
      <c r="O1930">
        <f t="shared" ca="1" si="240"/>
        <v>3</v>
      </c>
      <c r="P1930">
        <f t="shared" ca="1" si="241"/>
        <v>12</v>
      </c>
      <c r="Q1930">
        <f t="shared" ca="1" si="245"/>
        <v>19</v>
      </c>
      <c r="R1930">
        <f t="shared" ca="1" si="246"/>
        <v>0</v>
      </c>
    </row>
    <row r="1931" spans="1:18">
      <c r="A1931">
        <f ca="1">VLOOKUP(O1931,Tabela3[],2,0)</f>
        <v>2004</v>
      </c>
      <c r="B1931" t="str">
        <f ca="1">VLOOKUP(P1931,Tabela3[],4,0)</f>
        <v>JANEIRO</v>
      </c>
      <c r="C1931" t="str">
        <f ca="1">VLOOKUP(Q1931,Tabela3[],5,0)</f>
        <v>Japão</v>
      </c>
      <c r="D1931" t="str">
        <f ca="1">VLOOKUP(Q1931,Tabela3[],3,0)</f>
        <v>Toyota</v>
      </c>
      <c r="E1931" t="str">
        <f ca="1">IF(R1931=Q1931, (VLOOKUP(P1931+1,Tabela3[],5,0)),VLOOKUP(R1931,Tabela3[],5,0))</f>
        <v>China</v>
      </c>
      <c r="F1931" s="1">
        <f t="shared" ca="1" si="242"/>
        <v>37989</v>
      </c>
      <c r="G1931" s="1">
        <f t="shared" ca="1" si="243"/>
        <v>37992.633136968005</v>
      </c>
      <c r="H1931">
        <f t="shared" ca="1" si="244"/>
        <v>1</v>
      </c>
      <c r="I1931" t="str">
        <f ca="1">VLOOKUP(Q1931,Tabela3[],9,1)</f>
        <v>Trailer Carriers</v>
      </c>
      <c r="J1931" t="str">
        <f ca="1">VLOOKUP(Q1931,Tabela3[],11,0)</f>
        <v>COROLLA CROSS XR</v>
      </c>
      <c r="K1931" t="str">
        <f ca="1">VLOOKUP(Q1931,Tabela3[],10,0)</f>
        <v>Carros</v>
      </c>
      <c r="L1931" t="e" cm="1">
        <f t="array" aca="1" ref="L1931" ca="1">IF(Tabela2[[#This Row],[PORTO]]=Tabela2[[#This Row],[DESTINO]],0,erro)</f>
        <v>#NAME?</v>
      </c>
      <c r="N1931">
        <f t="shared" ca="1" si="247"/>
        <v>500</v>
      </c>
      <c r="O1931">
        <f t="shared" ca="1" si="240"/>
        <v>4</v>
      </c>
      <c r="P1931">
        <f t="shared" ca="1" si="241"/>
        <v>0</v>
      </c>
      <c r="Q1931">
        <f t="shared" ca="1" si="245"/>
        <v>11</v>
      </c>
      <c r="R1931">
        <f t="shared" ca="1" si="246"/>
        <v>2</v>
      </c>
    </row>
    <row r="1932" spans="1:18">
      <c r="A1932">
        <f ca="1">VLOOKUP(O1932,Tabela3[],2,0)</f>
        <v>2000</v>
      </c>
      <c r="B1932" t="str">
        <f ca="1">VLOOKUP(P1932,Tabela3[],4,0)</f>
        <v>JUNHO</v>
      </c>
      <c r="C1932" t="str">
        <f ca="1">VLOOKUP(Q1932,Tabela3[],5,0)</f>
        <v>Japão</v>
      </c>
      <c r="D1932" t="str">
        <f ca="1">VLOOKUP(Q1932,Tabela3[],3,0)</f>
        <v>Toyota</v>
      </c>
      <c r="E1932" t="str">
        <f ca="1">IF(R1932=Q1932, (VLOOKUP(P1932+1,Tabela3[],5,0)),VLOOKUP(R1932,Tabela3[],5,0))</f>
        <v>China</v>
      </c>
      <c r="F1932" s="1">
        <f t="shared" ca="1" si="242"/>
        <v>36673</v>
      </c>
      <c r="G1932" s="1">
        <f t="shared" ca="1" si="243"/>
        <v>36682.360709946079</v>
      </c>
      <c r="H1932">
        <f t="shared" ca="1" si="244"/>
        <v>1</v>
      </c>
      <c r="I1932" t="str">
        <f ca="1">VLOOKUP(Q1932,Tabela3[],9,1)</f>
        <v>Trailer Carriers</v>
      </c>
      <c r="J1932" t="str">
        <f ca="1">VLOOKUP(Q1932,Tabela3[],11,0)</f>
        <v>COROLLA CROSS XR</v>
      </c>
      <c r="K1932" t="str">
        <f ca="1">VLOOKUP(Q1932,Tabela3[],10,0)</f>
        <v>Carros</v>
      </c>
      <c r="L1932" t="e" cm="1">
        <f t="array" aca="1" ref="L1932" ca="1">IF(Tabela2[[#This Row],[PORTO]]=Tabela2[[#This Row],[DESTINO]],0,erro)</f>
        <v>#NAME?</v>
      </c>
      <c r="N1932">
        <f t="shared" ca="1" si="247"/>
        <v>200</v>
      </c>
      <c r="O1932">
        <f t="shared" ca="1" si="240"/>
        <v>0</v>
      </c>
      <c r="P1932">
        <f t="shared" ca="1" si="241"/>
        <v>5</v>
      </c>
      <c r="Q1932">
        <f t="shared" ca="1" si="245"/>
        <v>11</v>
      </c>
      <c r="R1932">
        <f t="shared" ca="1" si="246"/>
        <v>0</v>
      </c>
    </row>
    <row r="1933" spans="1:18">
      <c r="A1933">
        <f ca="1">VLOOKUP(O1933,Tabela3[],2,0)</f>
        <v>2005</v>
      </c>
      <c r="B1933" t="str">
        <f ca="1">VLOOKUP(P1933,Tabela3[],4,0)</f>
        <v>MARÇO</v>
      </c>
      <c r="C1933" t="str">
        <f ca="1">VLOOKUP(Q1933,Tabela3[],5,0)</f>
        <v>Itália</v>
      </c>
      <c r="D1933" t="str">
        <f ca="1">VLOOKUP(Q1933,Tabela3[],3,0)</f>
        <v>Hyundai</v>
      </c>
      <c r="E1933" t="str">
        <f ca="1">IF(R1933=Q1933, (VLOOKUP(P1933+1,Tabela3[],5,0)),VLOOKUP(R1933,Tabela3[],5,0))</f>
        <v>Coréia do Sul</v>
      </c>
      <c r="F1933" s="1">
        <f t="shared" ca="1" si="242"/>
        <v>38396</v>
      </c>
      <c r="G1933" s="1">
        <f t="shared" ca="1" si="243"/>
        <v>38404.631196504597</v>
      </c>
      <c r="H1933">
        <f t="shared" ca="1" si="244"/>
        <v>1</v>
      </c>
      <c r="I1933" t="str">
        <f ca="1">VLOOKUP(Q1933,Tabela3[],9,1)</f>
        <v>Car Carriers</v>
      </c>
      <c r="J1933" t="str">
        <f ca="1">VLOOKUP(Q1933,Tabela3[],11,0)</f>
        <v>HB20 Vision</v>
      </c>
      <c r="K1933" t="str">
        <f ca="1">VLOOKUP(Q1933,Tabela3[],10,0)</f>
        <v>Carros</v>
      </c>
      <c r="L1933" t="e" cm="1">
        <f t="array" aca="1" ref="L1933" ca="1">IF(Tabela2[[#This Row],[PORTO]]=Tabela2[[#This Row],[DESTINO]],0,erro)</f>
        <v>#NAME?</v>
      </c>
      <c r="N1933">
        <f t="shared" ca="1" si="247"/>
        <v>500</v>
      </c>
      <c r="O1933">
        <f t="shared" ca="1" si="240"/>
        <v>5</v>
      </c>
      <c r="P1933">
        <f t="shared" ca="1" si="241"/>
        <v>2</v>
      </c>
      <c r="Q1933">
        <f t="shared" ca="1" si="245"/>
        <v>20</v>
      </c>
      <c r="R1933">
        <f t="shared" ca="1" si="246"/>
        <v>13</v>
      </c>
    </row>
    <row r="1934" spans="1:18">
      <c r="A1934">
        <f ca="1">VLOOKUP(O1934,Tabela3[],2,0)</f>
        <v>2002</v>
      </c>
      <c r="B1934" t="str">
        <f ca="1">VLOOKUP(P1934,Tabela3[],4,0)</f>
        <v>JULHO</v>
      </c>
      <c r="C1934" t="str">
        <f ca="1">VLOOKUP(Q1934,Tabela3[],5,0)</f>
        <v>Canadá</v>
      </c>
      <c r="D1934" t="str">
        <f ca="1">VLOOKUP(Q1934,Tabela3[],3,0)</f>
        <v>Shopify</v>
      </c>
      <c r="E1934" t="str">
        <f ca="1">IF(R1934=Q1934, (VLOOKUP(P1934+1,Tabela3[],5,0)),VLOOKUP(R1934,Tabela3[],5,0))</f>
        <v>França</v>
      </c>
      <c r="F1934" s="1">
        <f t="shared" ca="1" si="242"/>
        <v>37415</v>
      </c>
      <c r="G1934" s="1">
        <f t="shared" ca="1" si="243"/>
        <v>37423.703590727186</v>
      </c>
      <c r="H1934">
        <f t="shared" ca="1" si="244"/>
        <v>1</v>
      </c>
      <c r="I1934" t="str">
        <f ca="1">VLOOKUP(Q1934,Tabela3[],9,1)</f>
        <v>HMM Southampton</v>
      </c>
      <c r="J1934" t="str">
        <f ca="1">VLOOKUP(Q1934,Tabela3[],11,0)</f>
        <v>NONA</v>
      </c>
      <c r="K1934" t="str">
        <f ca="1">VLOOKUP(Q1934,Tabela3[],10,0)</f>
        <v>Bebida</v>
      </c>
      <c r="L1934" t="e" cm="1">
        <f t="array" aca="1" ref="L1934" ca="1">IF(Tabela2[[#This Row],[PORTO]]=Tabela2[[#This Row],[DESTINO]],0,erro)</f>
        <v>#NAME?</v>
      </c>
      <c r="N1934">
        <f t="shared" ca="1" si="247"/>
        <v>0</v>
      </c>
      <c r="O1934">
        <f t="shared" ca="1" si="240"/>
        <v>2</v>
      </c>
      <c r="P1934">
        <f t="shared" ca="1" si="241"/>
        <v>6</v>
      </c>
      <c r="Q1934">
        <f t="shared" ca="1" si="245"/>
        <v>34</v>
      </c>
      <c r="R1934">
        <f t="shared" ca="1" si="246"/>
        <v>23</v>
      </c>
    </row>
    <row r="1935" spans="1:18">
      <c r="A1935">
        <f ca="1">VLOOKUP(O1935,Tabela3[],2,0)</f>
        <v>2006</v>
      </c>
      <c r="B1935" t="str">
        <f ca="1">VLOOKUP(P1935,Tabela3[],4,0)</f>
        <v>MARÇO</v>
      </c>
      <c r="C1935" t="str">
        <f ca="1">VLOOKUP(Q1935,Tabela3[],5,0)</f>
        <v>Itália</v>
      </c>
      <c r="D1935" t="str">
        <f ca="1">VLOOKUP(Q1935,Tabela3[],3,0)</f>
        <v>Hyundai</v>
      </c>
      <c r="E1935" t="str">
        <f ca="1">IF(R1935=Q1935, (VLOOKUP(P1935+1,Tabela3[],5,0)),VLOOKUP(R1935,Tabela3[],5,0))</f>
        <v>França</v>
      </c>
      <c r="F1935" s="1">
        <f t="shared" ca="1" si="242"/>
        <v>38765</v>
      </c>
      <c r="G1935" s="1">
        <f t="shared" ca="1" si="243"/>
        <v>38770.597434210431</v>
      </c>
      <c r="H1935">
        <f t="shared" ca="1" si="244"/>
        <v>0</v>
      </c>
      <c r="I1935" t="str">
        <f ca="1">VLOOKUP(Q1935,Tabela3[],9,1)</f>
        <v>Car Carriers</v>
      </c>
      <c r="J1935" t="str">
        <f ca="1">VLOOKUP(Q1935,Tabela3[],11,0)</f>
        <v>Creta Confort</v>
      </c>
      <c r="K1935" t="str">
        <f ca="1">VLOOKUP(Q1935,Tabela3[],10,0)</f>
        <v>Carros</v>
      </c>
      <c r="L1935" t="e" cm="1">
        <f t="array" aca="1" ref="L1935" ca="1">IF(Tabela2[[#This Row],[PORTO]]=Tabela2[[#This Row],[DESTINO]],0,erro)</f>
        <v>#NAME?</v>
      </c>
      <c r="N1935">
        <f t="shared" ca="1" si="247"/>
        <v>400</v>
      </c>
      <c r="O1935">
        <f t="shared" ca="1" si="240"/>
        <v>6</v>
      </c>
      <c r="P1935">
        <f t="shared" ca="1" si="241"/>
        <v>2</v>
      </c>
      <c r="Q1935">
        <f t="shared" ca="1" si="245"/>
        <v>18</v>
      </c>
      <c r="R1935">
        <f t="shared" ca="1" si="246"/>
        <v>23</v>
      </c>
    </row>
    <row r="1936" spans="1:18">
      <c r="A1936">
        <f ca="1">VLOOKUP(O1936,Tabela3[],2,0)</f>
        <v>2003</v>
      </c>
      <c r="B1936" t="str">
        <f ca="1">VLOOKUP(P1936,Tabela3[],4,0)</f>
        <v>MARÇO</v>
      </c>
      <c r="C1936" t="str">
        <f ca="1">VLOOKUP(Q1936,Tabela3[],5,0)</f>
        <v>China</v>
      </c>
      <c r="D1936" t="str">
        <f ca="1">VLOOKUP(Q1936,Tabela3[],3,0)</f>
        <v>Alibaba Group</v>
      </c>
      <c r="E1936" t="str">
        <f ca="1">IF(R1936=Q1936, (VLOOKUP(P1936+1,Tabela3[],5,0)),VLOOKUP(R1936,Tabela3[],5,0))</f>
        <v>Holanda</v>
      </c>
      <c r="F1936" s="1">
        <f t="shared" ca="1" si="242"/>
        <v>37677</v>
      </c>
      <c r="G1936" s="1">
        <f t="shared" ca="1" si="243"/>
        <v>37684.169058984939</v>
      </c>
      <c r="H1936">
        <f t="shared" ca="1" si="244"/>
        <v>1</v>
      </c>
      <c r="I1936" t="str">
        <f ca="1">VLOOKUP(Q1936,Tabela3[],9,1)</f>
        <v>HMM St Petersburg</v>
      </c>
      <c r="J1936" t="str">
        <f ca="1">VLOOKUP(Q1936,Tabela3[],11,0)</f>
        <v>Miniescavadeira</v>
      </c>
      <c r="K1936" t="str">
        <f ca="1">VLOOKUP(Q1936,Tabela3[],10,0)</f>
        <v>Maquinário</v>
      </c>
      <c r="L1936" t="e" cm="1">
        <f t="array" aca="1" ref="L1936" ca="1">IF(Tabela2[[#This Row],[PORTO]]=Tabela2[[#This Row],[DESTINO]],0,erro)</f>
        <v>#NAME?</v>
      </c>
      <c r="N1936">
        <f t="shared" ca="1" si="247"/>
        <v>30</v>
      </c>
      <c r="O1936">
        <f t="shared" ca="1" si="240"/>
        <v>3</v>
      </c>
      <c r="P1936">
        <f t="shared" ca="1" si="241"/>
        <v>2</v>
      </c>
      <c r="Q1936">
        <f t="shared" ca="1" si="245"/>
        <v>1</v>
      </c>
      <c r="R1936">
        <f t="shared" ca="1" si="246"/>
        <v>17</v>
      </c>
    </row>
    <row r="1937" spans="1:18">
      <c r="A1937">
        <f ca="1">VLOOKUP(O1937,Tabela3[],2,0)</f>
        <v>2001</v>
      </c>
      <c r="B1937" t="str">
        <f ca="1">VLOOKUP(P1937,Tabela3[],4,0)</f>
        <v>SETEMBRO</v>
      </c>
      <c r="C1937" t="str">
        <f ca="1">VLOOKUP(Q1937,Tabela3[],5,0)</f>
        <v>Holanda</v>
      </c>
      <c r="D1937" t="str">
        <f ca="1">VLOOKUP(Q1937,Tabela3[],3,0)</f>
        <v>Shell</v>
      </c>
      <c r="E1937" t="str">
        <f ca="1">IF(R1937=Q1937, (VLOOKUP(P1937+1,Tabela3[],5,0)),VLOOKUP(R1937,Tabela3[],5,0))</f>
        <v>Japão</v>
      </c>
      <c r="F1937" s="1">
        <f t="shared" ca="1" si="242"/>
        <v>37110</v>
      </c>
      <c r="G1937" s="1">
        <f t="shared" ca="1" si="243"/>
        <v>37119.802090719262</v>
      </c>
      <c r="H1937">
        <f t="shared" ca="1" si="244"/>
        <v>1</v>
      </c>
      <c r="I1937" t="str">
        <f ca="1">VLOOKUP(Q1937,Tabela3[],9,1)</f>
        <v>AbQaiq</v>
      </c>
      <c r="J1937" t="str">
        <f ca="1">VLOOKUP(Q1937,Tabela3[],11,0)</f>
        <v>Diesel</v>
      </c>
      <c r="K1937" t="str">
        <f ca="1">VLOOKUP(Q1937,Tabela3[],10,0)</f>
        <v>Petróleo</v>
      </c>
      <c r="L1937" t="e" cm="1">
        <f t="array" aca="1" ref="L1937" ca="1">IF(Tabela2[[#This Row],[PORTO]]=Tabela2[[#This Row],[DESTINO]],0,erro)</f>
        <v>#NAME?</v>
      </c>
      <c r="N1937">
        <f t="shared" ca="1" si="247"/>
        <v>76000</v>
      </c>
      <c r="O1937">
        <f t="shared" ca="1" si="240"/>
        <v>1</v>
      </c>
      <c r="P1937">
        <f t="shared" ca="1" si="241"/>
        <v>8</v>
      </c>
      <c r="Q1937">
        <f t="shared" ca="1" si="245"/>
        <v>15</v>
      </c>
      <c r="R1937">
        <f t="shared" ca="1" si="246"/>
        <v>11</v>
      </c>
    </row>
    <row r="1938" spans="1:18">
      <c r="A1938">
        <f ca="1">VLOOKUP(O1938,Tabela3[],2,0)</f>
        <v>2005</v>
      </c>
      <c r="B1938" t="str">
        <f ca="1">VLOOKUP(P1938,Tabela3[],4,0)</f>
        <v>NOVEMBRO</v>
      </c>
      <c r="C1938" t="str">
        <f ca="1">VLOOKUP(Q1938,Tabela3[],5,0)</f>
        <v>França</v>
      </c>
      <c r="D1938" t="str">
        <f ca="1">VLOOKUP(Q1938,Tabela3[],3,0)</f>
        <v> LVMH</v>
      </c>
      <c r="E1938" t="str">
        <f ca="1">IF(R1938=Q1938, (VLOOKUP(P1938+1,Tabela3[],5,0)),VLOOKUP(R1938,Tabela3[],5,0))</f>
        <v>Estados Unidos</v>
      </c>
      <c r="F1938" s="1">
        <f t="shared" ca="1" si="242"/>
        <v>38647</v>
      </c>
      <c r="G1938" s="1">
        <f t="shared" ca="1" si="243"/>
        <v>38649.037487053742</v>
      </c>
      <c r="H1938">
        <f t="shared" ca="1" si="244"/>
        <v>1</v>
      </c>
      <c r="I1938" t="str">
        <f ca="1">VLOOKUP(Q1938,Tabela3[],9,1)</f>
        <v>Emma Maersk</v>
      </c>
      <c r="J1938" t="str">
        <f ca="1">VLOOKUP(Q1938,Tabela3[],11,0)</f>
        <v>Louis Vuitton</v>
      </c>
      <c r="K1938" t="str">
        <f ca="1">VLOOKUP(Q1938,Tabela3[],10,0)</f>
        <v>Tecido</v>
      </c>
      <c r="L1938" t="e" cm="1">
        <f t="array" aca="1" ref="L1938" ca="1">IF(Tabela2[[#This Row],[PORTO]]=Tabela2[[#This Row],[DESTINO]],0,erro)</f>
        <v>#NAME?</v>
      </c>
      <c r="N1938">
        <f t="shared" ca="1" si="247"/>
        <v>39000</v>
      </c>
      <c r="O1938">
        <f t="shared" ca="1" si="240"/>
        <v>5</v>
      </c>
      <c r="P1938">
        <f t="shared" ca="1" si="241"/>
        <v>10</v>
      </c>
      <c r="Q1938">
        <f t="shared" ca="1" si="245"/>
        <v>22</v>
      </c>
      <c r="R1938">
        <f t="shared" ca="1" si="246"/>
        <v>3</v>
      </c>
    </row>
    <row r="1939" spans="1:18">
      <c r="A1939">
        <f ca="1">VLOOKUP(O1939,Tabela3[],2,0)</f>
        <v>2008</v>
      </c>
      <c r="B1939" t="str">
        <f ca="1">VLOOKUP(P1939,Tabela3[],4,0)</f>
        <v>JANEIRO</v>
      </c>
      <c r="C1939" t="str">
        <f ca="1">VLOOKUP(Q1939,Tabela3[],5,0)</f>
        <v>Brasil</v>
      </c>
      <c r="D1939" t="str">
        <f ca="1">VLOOKUP(Q1939,Tabela3[],3,0)</f>
        <v>VALE</v>
      </c>
      <c r="E1939" t="str">
        <f ca="1">IF(R1939=Q1939, (VLOOKUP(P1939+1,Tabela3[],5,0)),VLOOKUP(R1939,Tabela3[],5,0))</f>
        <v>Itália</v>
      </c>
      <c r="F1939" s="1">
        <f t="shared" ca="1" si="242"/>
        <v>39798</v>
      </c>
      <c r="G1939" s="1">
        <f t="shared" ca="1" si="243"/>
        <v>39800.042972853371</v>
      </c>
      <c r="H1939">
        <f t="shared" ca="1" si="244"/>
        <v>1</v>
      </c>
      <c r="I1939" t="str">
        <f ca="1">VLOOKUP(Q1939,Tabela3[],9,1)</f>
        <v>Lan Hua Hai</v>
      </c>
      <c r="J1939" t="str">
        <f ca="1">VLOOKUP(Q1939,Tabela3[],11,0)</f>
        <v>Manganês</v>
      </c>
      <c r="K1939" t="str">
        <f ca="1">VLOOKUP(Q1939,Tabela3[],10,0)</f>
        <v>Minério</v>
      </c>
      <c r="L1939" t="e" cm="1">
        <f t="array" aca="1" ref="L1939" ca="1">IF(Tabela2[[#This Row],[PORTO]]=Tabela2[[#This Row],[DESTINO]],0,erro)</f>
        <v>#NAME?</v>
      </c>
      <c r="N1939">
        <f t="shared" ca="1" si="247"/>
        <v>0</v>
      </c>
      <c r="O1939">
        <f t="shared" ref="O1939:O2002" ca="1" si="248">INT(RAND()*10)</f>
        <v>8</v>
      </c>
      <c r="P1939">
        <f t="shared" ref="P1939:P2002" ca="1" si="249">INT(RAND()*13)</f>
        <v>12</v>
      </c>
      <c r="Q1939">
        <f t="shared" ca="1" si="245"/>
        <v>29</v>
      </c>
      <c r="R1939">
        <f t="shared" ca="1" si="246"/>
        <v>18</v>
      </c>
    </row>
    <row r="1940" spans="1:18">
      <c r="A1940">
        <f ca="1">VLOOKUP(O1940,Tabela3[],2,0)</f>
        <v>2004</v>
      </c>
      <c r="B1940" t="str">
        <f ca="1">VLOOKUP(P1940,Tabela3[],4,0)</f>
        <v>MARÇO</v>
      </c>
      <c r="C1940" t="str">
        <f ca="1">VLOOKUP(Q1940,Tabela3[],5,0)</f>
        <v>Coréia do Sul</v>
      </c>
      <c r="D1940" t="str">
        <f ca="1">VLOOKUP(Q1940,Tabela3[],3,0)</f>
        <v>Samsung</v>
      </c>
      <c r="E1940" t="str">
        <f ca="1">IF(R1940=Q1940, (VLOOKUP(P1940+1,Tabela3[],5,0)),VLOOKUP(R1940,Tabela3[],5,0))</f>
        <v>China</v>
      </c>
      <c r="F1940" s="1">
        <f t="shared" ca="1" si="242"/>
        <v>38024</v>
      </c>
      <c r="G1940" s="1">
        <f t="shared" ca="1" si="243"/>
        <v>38025.589011009346</v>
      </c>
      <c r="H1940">
        <f t="shared" ca="1" si="244"/>
        <v>1</v>
      </c>
      <c r="I1940" t="str">
        <f ca="1">VLOOKUP(Q1940,Tabela3[],9,1)</f>
        <v>HMM Rotterdam</v>
      </c>
      <c r="J1940" t="str">
        <f ca="1">VLOOKUP(Q1940,Tabela3[],11,0)</f>
        <v>QLED 4k 75"</v>
      </c>
      <c r="K1940" t="str">
        <f ca="1">VLOOKUP(Q1940,Tabela3[],10,0)</f>
        <v>Eletrônicos</v>
      </c>
      <c r="L1940" t="e" cm="1">
        <f t="array" aca="1" ref="L1940" ca="1">IF(Tabela2[[#This Row],[PORTO]]=Tabela2[[#This Row],[DESTINO]],0,erro)</f>
        <v>#NAME?</v>
      </c>
      <c r="N1940">
        <f t="shared" ca="1" si="247"/>
        <v>1500</v>
      </c>
      <c r="O1940">
        <f t="shared" ca="1" si="248"/>
        <v>4</v>
      </c>
      <c r="P1940">
        <f t="shared" ca="1" si="249"/>
        <v>2</v>
      </c>
      <c r="Q1940">
        <f t="shared" ca="1" si="245"/>
        <v>13</v>
      </c>
      <c r="R1940">
        <f t="shared" ca="1" si="246"/>
        <v>2</v>
      </c>
    </row>
    <row r="1941" spans="1:18">
      <c r="A1941">
        <f ca="1">VLOOKUP(O1941,Tabela3[],2,0)</f>
        <v>2002</v>
      </c>
      <c r="B1941" t="str">
        <f ca="1">VLOOKUP(P1941,Tabela3[],4,0)</f>
        <v>NOVEMBRO</v>
      </c>
      <c r="C1941" t="str">
        <f ca="1">VLOOKUP(Q1941,Tabela3[],5,0)</f>
        <v>Alemanha</v>
      </c>
      <c r="D1941" t="str">
        <f ca="1">VLOOKUP(Q1941,Tabela3[],3,0)</f>
        <v>Volkswagen</v>
      </c>
      <c r="E1941" t="str">
        <f ca="1">IF(R1941=Q1941, (VLOOKUP(P1941+1,Tabela3[],5,0)),VLOOKUP(R1941,Tabela3[],5,0))</f>
        <v>Estados Unidos</v>
      </c>
      <c r="F1941" s="1">
        <f t="shared" ca="1" si="242"/>
        <v>37543</v>
      </c>
      <c r="G1941" s="1">
        <f t="shared" ca="1" si="243"/>
        <v>37547.652833574779</v>
      </c>
      <c r="H1941">
        <f t="shared" ca="1" si="244"/>
        <v>0</v>
      </c>
      <c r="I1941" t="str">
        <f ca="1">VLOOKUP(Q1941,Tabela3[],9,1)</f>
        <v>Warehouse Carriers </v>
      </c>
      <c r="J1941" t="str">
        <f ca="1">VLOOKUP(Q1941,Tabela3[],11,0)</f>
        <v>Highline 250 TSI (Taos)</v>
      </c>
      <c r="K1941" t="str">
        <f ca="1">VLOOKUP(Q1941,Tabela3[],10,0)</f>
        <v>Carros</v>
      </c>
      <c r="L1941" t="e" cm="1">
        <f t="array" aca="1" ref="L1941" ca="1">IF(Tabela2[[#This Row],[PORTO]]=Tabela2[[#This Row],[DESTINO]],0,erro)</f>
        <v>#NAME?</v>
      </c>
      <c r="N1941">
        <f t="shared" ca="1" si="247"/>
        <v>300</v>
      </c>
      <c r="O1941">
        <f t="shared" ca="1" si="248"/>
        <v>2</v>
      </c>
      <c r="P1941">
        <f t="shared" ca="1" si="249"/>
        <v>10</v>
      </c>
      <c r="Q1941">
        <f t="shared" ca="1" si="245"/>
        <v>7</v>
      </c>
      <c r="R1941">
        <f t="shared" ca="1" si="246"/>
        <v>3</v>
      </c>
    </row>
    <row r="1942" spans="1:18">
      <c r="A1942">
        <f ca="1">VLOOKUP(O1942,Tabela3[],2,0)</f>
        <v>2006</v>
      </c>
      <c r="B1942" t="str">
        <f ca="1">VLOOKUP(P1942,Tabela3[],4,0)</f>
        <v>NOVEMBRO</v>
      </c>
      <c r="C1942" t="str">
        <f ca="1">VLOOKUP(Q1942,Tabela3[],5,0)</f>
        <v>França</v>
      </c>
      <c r="D1942" t="str">
        <f ca="1">VLOOKUP(Q1942,Tabela3[],3,0)</f>
        <v> LVMH</v>
      </c>
      <c r="E1942" t="str">
        <f ca="1">IF(R1942=Q1942, (VLOOKUP(P1942+1,Tabela3[],5,0)),VLOOKUP(R1942,Tabela3[],5,0))</f>
        <v>Japão</v>
      </c>
      <c r="F1942" s="1">
        <f t="shared" ca="1" si="242"/>
        <v>38990</v>
      </c>
      <c r="G1942" s="1">
        <f t="shared" ca="1" si="243"/>
        <v>38990.409430573804</v>
      </c>
      <c r="H1942">
        <f t="shared" ca="1" si="244"/>
        <v>0</v>
      </c>
      <c r="I1942" t="str">
        <f ca="1">VLOOKUP(Q1942,Tabela3[],9,1)</f>
        <v>Emma Maersk</v>
      </c>
      <c r="J1942" t="str">
        <f ca="1">VLOOKUP(Q1942,Tabela3[],11,0)</f>
        <v>Louis Vuitton</v>
      </c>
      <c r="K1942" t="str">
        <f ca="1">VLOOKUP(Q1942,Tabela3[],10,0)</f>
        <v>Tecido</v>
      </c>
      <c r="L1942" t="e" cm="1">
        <f t="array" aca="1" ref="L1942" ca="1">IF(Tabela2[[#This Row],[PORTO]]=Tabela2[[#This Row],[DESTINO]],0,erro)</f>
        <v>#NAME?</v>
      </c>
      <c r="N1942">
        <f t="shared" ca="1" si="247"/>
        <v>13000</v>
      </c>
      <c r="O1942">
        <f t="shared" ca="1" si="248"/>
        <v>6</v>
      </c>
      <c r="P1942">
        <f t="shared" ca="1" si="249"/>
        <v>10</v>
      </c>
      <c r="Q1942">
        <f t="shared" ca="1" si="245"/>
        <v>22</v>
      </c>
      <c r="R1942">
        <f t="shared" ca="1" si="246"/>
        <v>9</v>
      </c>
    </row>
    <row r="1943" spans="1:18">
      <c r="A1943">
        <f ca="1">VLOOKUP(O1943,Tabela3[],2,0)</f>
        <v>2004</v>
      </c>
      <c r="B1943" t="str">
        <f ca="1">VLOOKUP(P1943,Tabela3[],4,0)</f>
        <v>SETEMBRO</v>
      </c>
      <c r="C1943" t="str">
        <f ca="1">VLOOKUP(Q1943,Tabela3[],5,0)</f>
        <v>Coréia do Sul</v>
      </c>
      <c r="D1943" t="str">
        <f ca="1">VLOOKUP(Q1943,Tabela3[],3,0)</f>
        <v>Samsung</v>
      </c>
      <c r="E1943" t="str">
        <f ca="1">IF(R1943=Q1943, (VLOOKUP(P1943+1,Tabela3[],5,0)),VLOOKUP(R1943,Tabela3[],5,0))</f>
        <v>Estados Unidos</v>
      </c>
      <c r="F1943" s="1">
        <f t="shared" ca="1" si="242"/>
        <v>38218</v>
      </c>
      <c r="G1943" s="1">
        <f t="shared" ca="1" si="243"/>
        <v>38219.305074018448</v>
      </c>
      <c r="H1943">
        <f t="shared" ca="1" si="244"/>
        <v>0</v>
      </c>
      <c r="I1943" t="str">
        <f ca="1">VLOOKUP(Q1943,Tabela3[],9,1)</f>
        <v>HMM Rotterdam</v>
      </c>
      <c r="J1943" t="str">
        <f ca="1">VLOOKUP(Q1943,Tabela3[],11,0)</f>
        <v>QLED 4k 75"</v>
      </c>
      <c r="K1943" t="str">
        <f ca="1">VLOOKUP(Q1943,Tabela3[],10,0)</f>
        <v>Eletrônicos</v>
      </c>
      <c r="L1943" t="e" cm="1">
        <f t="array" aca="1" ref="L1943" ca="1">IF(Tabela2[[#This Row],[PORTO]]=Tabela2[[#This Row],[DESTINO]],0,erro)</f>
        <v>#NAME?</v>
      </c>
      <c r="N1943">
        <f t="shared" ca="1" si="247"/>
        <v>500</v>
      </c>
      <c r="O1943">
        <f t="shared" ca="1" si="248"/>
        <v>4</v>
      </c>
      <c r="P1943">
        <f t="shared" ca="1" si="249"/>
        <v>8</v>
      </c>
      <c r="Q1943">
        <f t="shared" ca="1" si="245"/>
        <v>13</v>
      </c>
      <c r="R1943">
        <f t="shared" ca="1" si="246"/>
        <v>4</v>
      </c>
    </row>
    <row r="1944" spans="1:18">
      <c r="A1944">
        <f ca="1">VLOOKUP(O1944,Tabela3[],2,0)</f>
        <v>2001</v>
      </c>
      <c r="B1944" t="str">
        <f ca="1">VLOOKUP(P1944,Tabela3[],4,0)</f>
        <v>SETEMBRO</v>
      </c>
      <c r="C1944" t="str">
        <f ca="1">VLOOKUP(Q1944,Tabela3[],5,0)</f>
        <v>Brasil</v>
      </c>
      <c r="D1944" t="str">
        <f ca="1">VLOOKUP(Q1944,Tabela3[],3,0)</f>
        <v>VALE</v>
      </c>
      <c r="E1944" t="str">
        <f ca="1">IF(R1944=Q1944, (VLOOKUP(P1944+1,Tabela3[],5,0)),VLOOKUP(R1944,Tabela3[],5,0))</f>
        <v>Itália</v>
      </c>
      <c r="F1944" s="1">
        <f t="shared" ca="1" si="242"/>
        <v>37113</v>
      </c>
      <c r="G1944" s="1">
        <f t="shared" ca="1" si="243"/>
        <v>37114.160938154288</v>
      </c>
      <c r="H1944">
        <f t="shared" ca="1" si="244"/>
        <v>0</v>
      </c>
      <c r="I1944" t="str">
        <f ca="1">VLOOKUP(Q1944,Tabela3[],9,1)</f>
        <v>Lan Hua Hai</v>
      </c>
      <c r="J1944" t="str">
        <f ca="1">VLOOKUP(Q1944,Tabela3[],11,0)</f>
        <v>Manganês</v>
      </c>
      <c r="K1944" t="str">
        <f ca="1">VLOOKUP(Q1944,Tabela3[],10,0)</f>
        <v>Minério</v>
      </c>
      <c r="L1944" t="e" cm="1">
        <f t="array" aca="1" ref="L1944" ca="1">IF(Tabela2[[#This Row],[PORTO]]=Tabela2[[#This Row],[DESTINO]],0,erro)</f>
        <v>#NAME?</v>
      </c>
      <c r="N1944">
        <f t="shared" ca="1" si="247"/>
        <v>0</v>
      </c>
      <c r="O1944">
        <f t="shared" ca="1" si="248"/>
        <v>1</v>
      </c>
      <c r="P1944">
        <f t="shared" ca="1" si="249"/>
        <v>8</v>
      </c>
      <c r="Q1944">
        <f t="shared" ca="1" si="245"/>
        <v>29</v>
      </c>
      <c r="R1944">
        <f t="shared" ca="1" si="246"/>
        <v>20</v>
      </c>
    </row>
    <row r="1945" spans="1:18">
      <c r="A1945">
        <f ca="1">VLOOKUP(O1945,Tabela3[],2,0)</f>
        <v>2000</v>
      </c>
      <c r="B1945" t="str">
        <f ca="1">VLOOKUP(P1945,Tabela3[],4,0)</f>
        <v>JANEIRO</v>
      </c>
      <c r="C1945" t="str">
        <f ca="1">VLOOKUP(Q1945,Tabela3[],5,0)</f>
        <v>Reino Unido</v>
      </c>
      <c r="D1945" t="str">
        <f ca="1">VLOOKUP(Q1945,Tabela3[],3,0)</f>
        <v>Unilever</v>
      </c>
      <c r="E1945" t="str">
        <f ca="1">IF(R1945=Q1945, (VLOOKUP(P1945+1,Tabela3[],5,0)),VLOOKUP(R1945,Tabela3[],5,0))</f>
        <v>Japão</v>
      </c>
      <c r="F1945" s="1">
        <f t="shared" ca="1" si="242"/>
        <v>36535</v>
      </c>
      <c r="G1945" s="1">
        <f t="shared" ca="1" si="243"/>
        <v>36535.183587330983</v>
      </c>
      <c r="H1945">
        <f t="shared" ca="1" si="244"/>
        <v>1</v>
      </c>
      <c r="I1945" t="str">
        <f ca="1">VLOOKUP(Q1945,Tabela3[],9,1)</f>
        <v>HMM Helsinki</v>
      </c>
      <c r="J1945" t="str">
        <f ca="1">VLOOKUP(Q1945,Tabela3[],11,0)</f>
        <v xml:space="preserve">Shampoo </v>
      </c>
      <c r="K1945" t="str">
        <f ca="1">VLOOKUP(Q1945,Tabela3[],10,0)</f>
        <v>Quimico</v>
      </c>
      <c r="L1945" t="e" cm="1">
        <f t="array" aca="1" ref="L1945" ca="1">IF(Tabela2[[#This Row],[PORTO]]=Tabela2[[#This Row],[DESTINO]],0,erro)</f>
        <v>#NAME?</v>
      </c>
      <c r="N1945">
        <f t="shared" ca="1" si="247"/>
        <v>1260000</v>
      </c>
      <c r="O1945">
        <f t="shared" ca="1" si="248"/>
        <v>0</v>
      </c>
      <c r="P1945">
        <f t="shared" ca="1" si="249"/>
        <v>0</v>
      </c>
      <c r="Q1945">
        <f t="shared" ca="1" si="245"/>
        <v>24</v>
      </c>
      <c r="R1945">
        <f t="shared" ca="1" si="246"/>
        <v>11</v>
      </c>
    </row>
    <row r="1946" spans="1:18">
      <c r="A1946">
        <f ca="1">VLOOKUP(O1946,Tabela3[],2,0)</f>
        <v>2000</v>
      </c>
      <c r="B1946" t="str">
        <f ca="1">VLOOKUP(P1946,Tabela3[],4,0)</f>
        <v>ABRIL</v>
      </c>
      <c r="C1946" t="str">
        <f ca="1">VLOOKUP(Q1946,Tabela3[],5,0)</f>
        <v>Japão</v>
      </c>
      <c r="D1946" t="str">
        <f ca="1">VLOOKUP(Q1946,Tabela3[],3,0)</f>
        <v>Toyota</v>
      </c>
      <c r="E1946" t="str">
        <f ca="1">IF(R1946=Q1946, (VLOOKUP(P1946+1,Tabela3[],5,0)),VLOOKUP(R1946,Tabela3[],5,0))</f>
        <v>Estados Unidos</v>
      </c>
      <c r="F1946" s="1">
        <f t="shared" ca="1" si="242"/>
        <v>36591</v>
      </c>
      <c r="G1946" s="1">
        <f t="shared" ca="1" si="243"/>
        <v>36591.276929296386</v>
      </c>
      <c r="H1946">
        <f t="shared" ca="1" si="244"/>
        <v>1</v>
      </c>
      <c r="I1946" t="str">
        <f ca="1">VLOOKUP(Q1946,Tabela3[],9,1)</f>
        <v>Trailer Carriers</v>
      </c>
      <c r="J1946" t="str">
        <f ca="1">VLOOKUP(Q1946,Tabela3[],11,0)</f>
        <v>COROLLA CROSS XR</v>
      </c>
      <c r="K1946" t="str">
        <f ca="1">VLOOKUP(Q1946,Tabela3[],10,0)</f>
        <v>Carros</v>
      </c>
      <c r="L1946" t="e" cm="1">
        <f t="array" aca="1" ref="L1946" ca="1">IF(Tabela2[[#This Row],[PORTO]]=Tabela2[[#This Row],[DESTINO]],0,erro)</f>
        <v>#NAME?</v>
      </c>
      <c r="N1946">
        <f t="shared" ca="1" si="247"/>
        <v>300</v>
      </c>
      <c r="O1946">
        <f t="shared" ca="1" si="248"/>
        <v>0</v>
      </c>
      <c r="P1946">
        <f t="shared" ca="1" si="249"/>
        <v>3</v>
      </c>
      <c r="Q1946">
        <f t="shared" ca="1" si="245"/>
        <v>11</v>
      </c>
      <c r="R1946">
        <f t="shared" ca="1" si="246"/>
        <v>11</v>
      </c>
    </row>
    <row r="1947" spans="1:18">
      <c r="A1947">
        <f ca="1">VLOOKUP(O1947,Tabela3[],2,0)</f>
        <v>2007</v>
      </c>
      <c r="B1947" t="str">
        <f ca="1">VLOOKUP(P1947,Tabela3[],4,0)</f>
        <v>DEZEMBRO</v>
      </c>
      <c r="C1947" t="str">
        <f ca="1">VLOOKUP(Q1947,Tabela3[],5,0)</f>
        <v>Alemanha</v>
      </c>
      <c r="D1947" t="str">
        <f ca="1">VLOOKUP(Q1947,Tabela3[],3,0)</f>
        <v>Volkswagen</v>
      </c>
      <c r="E1947" t="str">
        <f ca="1">IF(R1947=Q1947, (VLOOKUP(P1947+1,Tabela3[],5,0)),VLOOKUP(R1947,Tabela3[],5,0))</f>
        <v>Holanda</v>
      </c>
      <c r="F1947" s="1">
        <f t="shared" ca="1" si="242"/>
        <v>39411</v>
      </c>
      <c r="G1947" s="1">
        <f t="shared" ca="1" si="243"/>
        <v>39411.046262050782</v>
      </c>
      <c r="H1947">
        <f t="shared" ca="1" si="244"/>
        <v>1</v>
      </c>
      <c r="I1947" t="str">
        <f ca="1">VLOOKUP(Q1947,Tabela3[],9,1)</f>
        <v>Warehouse Carriers </v>
      </c>
      <c r="J1947" t="str">
        <f ca="1">VLOOKUP(Q1947,Tabela3[],11,0)</f>
        <v>GLI 350 TSI (Jetta)</v>
      </c>
      <c r="K1947" t="str">
        <f ca="1">VLOOKUP(Q1947,Tabela3[],10,0)</f>
        <v>Carros</v>
      </c>
      <c r="L1947" t="e" cm="1">
        <f t="array" aca="1" ref="L1947" ca="1">IF(Tabela2[[#This Row],[PORTO]]=Tabela2[[#This Row],[DESTINO]],0,erro)</f>
        <v>#NAME?</v>
      </c>
      <c r="N1947">
        <f t="shared" ca="1" si="247"/>
        <v>100</v>
      </c>
      <c r="O1947">
        <f t="shared" ca="1" si="248"/>
        <v>7</v>
      </c>
      <c r="P1947">
        <f t="shared" ca="1" si="249"/>
        <v>11</v>
      </c>
      <c r="Q1947">
        <f t="shared" ca="1" si="245"/>
        <v>8</v>
      </c>
      <c r="R1947">
        <f t="shared" ca="1" si="246"/>
        <v>16</v>
      </c>
    </row>
    <row r="1948" spans="1:18">
      <c r="A1948">
        <f ca="1">VLOOKUP(O1948,Tabela3[],2,0)</f>
        <v>2002</v>
      </c>
      <c r="B1948" t="str">
        <f ca="1">VLOOKUP(P1948,Tabela3[],4,0)</f>
        <v>ABRIL</v>
      </c>
      <c r="C1948" t="str">
        <f ca="1">VLOOKUP(Q1948,Tabela3[],5,0)</f>
        <v>Canadá</v>
      </c>
      <c r="D1948" t="str">
        <f ca="1">VLOOKUP(Q1948,Tabela3[],3,0)</f>
        <v>Shopify</v>
      </c>
      <c r="E1948" t="str">
        <f ca="1">IF(R1948=Q1948, (VLOOKUP(P1948+1,Tabela3[],5,0)),VLOOKUP(R1948,Tabela3[],5,0))</f>
        <v>Japão</v>
      </c>
      <c r="F1948" s="1">
        <f t="shared" ca="1" si="242"/>
        <v>37332</v>
      </c>
      <c r="G1948" s="1">
        <f t="shared" ca="1" si="243"/>
        <v>37340.806338530725</v>
      </c>
      <c r="H1948">
        <f t="shared" ca="1" si="244"/>
        <v>1</v>
      </c>
      <c r="I1948" t="str">
        <f ca="1">VLOOKUP(Q1948,Tabela3[],9,1)</f>
        <v>HMM Southampton</v>
      </c>
      <c r="J1948" t="str">
        <f ca="1">VLOOKUP(Q1948,Tabela3[],11,0)</f>
        <v>NONA</v>
      </c>
      <c r="K1948" t="str">
        <f ca="1">VLOOKUP(Q1948,Tabela3[],10,0)</f>
        <v>Bebida</v>
      </c>
      <c r="L1948" t="e" cm="1">
        <f t="array" aca="1" ref="L1948" ca="1">IF(Tabela2[[#This Row],[PORTO]]=Tabela2[[#This Row],[DESTINO]],0,erro)</f>
        <v>#NAME?</v>
      </c>
      <c r="N1948">
        <f t="shared" ca="1" si="247"/>
        <v>0</v>
      </c>
      <c r="O1948">
        <f t="shared" ca="1" si="248"/>
        <v>2</v>
      </c>
      <c r="P1948">
        <f t="shared" ca="1" si="249"/>
        <v>3</v>
      </c>
      <c r="Q1948">
        <f t="shared" ca="1" si="245"/>
        <v>34</v>
      </c>
      <c r="R1948">
        <f t="shared" ca="1" si="246"/>
        <v>10</v>
      </c>
    </row>
    <row r="1949" spans="1:18">
      <c r="A1949">
        <f ca="1">VLOOKUP(O1949,Tabela3[],2,0)</f>
        <v>2003</v>
      </c>
      <c r="B1949" t="str">
        <f ca="1">VLOOKUP(P1949,Tabela3[],4,0)</f>
        <v>DEZEMBRO</v>
      </c>
      <c r="C1949" t="str">
        <f ca="1">VLOOKUP(Q1949,Tabela3[],5,0)</f>
        <v>França</v>
      </c>
      <c r="D1949" t="str">
        <f ca="1">VLOOKUP(Q1949,Tabela3[],3,0)</f>
        <v> LVMH</v>
      </c>
      <c r="E1949" t="str">
        <f ca="1">IF(R1949=Q1949, (VLOOKUP(P1949+1,Tabela3[],5,0)),VLOOKUP(R1949,Tabela3[],5,0))</f>
        <v>Coréia do Sul</v>
      </c>
      <c r="F1949" s="1">
        <f t="shared" ca="1" si="242"/>
        <v>37928</v>
      </c>
      <c r="G1949" s="1">
        <f t="shared" ca="1" si="243"/>
        <v>37934.100525018352</v>
      </c>
      <c r="H1949">
        <f t="shared" ca="1" si="244"/>
        <v>1</v>
      </c>
      <c r="I1949" t="str">
        <f ca="1">VLOOKUP(Q1949,Tabela3[],9,1)</f>
        <v>Emma Maersk</v>
      </c>
      <c r="J1949" t="str">
        <f ca="1">VLOOKUP(Q1949,Tabela3[],11,0)</f>
        <v>Guerlain</v>
      </c>
      <c r="K1949" t="str">
        <f ca="1">VLOOKUP(Q1949,Tabela3[],10,0)</f>
        <v>Tecido</v>
      </c>
      <c r="L1949" t="e" cm="1">
        <f t="array" aca="1" ref="L1949" ca="1">IF(Tabela2[[#This Row],[PORTO]]=Tabela2[[#This Row],[DESTINO]],0,erro)</f>
        <v>#NAME?</v>
      </c>
      <c r="N1949">
        <f t="shared" ca="1" si="247"/>
        <v>41000</v>
      </c>
      <c r="O1949">
        <f t="shared" ca="1" si="248"/>
        <v>3</v>
      </c>
      <c r="P1949">
        <f t="shared" ca="1" si="249"/>
        <v>11</v>
      </c>
      <c r="Q1949">
        <f t="shared" ca="1" si="245"/>
        <v>23</v>
      </c>
      <c r="R1949">
        <f t="shared" ca="1" si="246"/>
        <v>23</v>
      </c>
    </row>
    <row r="1950" spans="1:18">
      <c r="A1950">
        <f ca="1">VLOOKUP(O1950,Tabela3[],2,0)</f>
        <v>2004</v>
      </c>
      <c r="B1950" t="str">
        <f ca="1">VLOOKUP(P1950,Tabela3[],4,0)</f>
        <v>FEVEREIRO</v>
      </c>
      <c r="C1950" t="str">
        <f ca="1">VLOOKUP(Q1950,Tabela3[],5,0)</f>
        <v>Japão</v>
      </c>
      <c r="D1950" t="str">
        <f ca="1">VLOOKUP(Q1950,Tabela3[],3,0)</f>
        <v>Toyota</v>
      </c>
      <c r="E1950" t="str">
        <f ca="1">IF(R1950=Q1950, (VLOOKUP(P1950+1,Tabela3[],5,0)),VLOOKUP(R1950,Tabela3[],5,0))</f>
        <v>Estados Unidos</v>
      </c>
      <c r="F1950" s="1">
        <f t="shared" ca="1" si="242"/>
        <v>37994</v>
      </c>
      <c r="G1950" s="1">
        <f t="shared" ca="1" si="243"/>
        <v>38002.353770642389</v>
      </c>
      <c r="H1950">
        <f t="shared" ca="1" si="244"/>
        <v>1</v>
      </c>
      <c r="I1950" t="str">
        <f ca="1">VLOOKUP(Q1950,Tabela3[],9,1)</f>
        <v>Trailer Carriers</v>
      </c>
      <c r="J1950" t="str">
        <f ca="1">VLOOKUP(Q1950,Tabela3[],11,0)</f>
        <v>COROLLA GLI</v>
      </c>
      <c r="K1950" t="str">
        <f ca="1">VLOOKUP(Q1950,Tabela3[],10,0)</f>
        <v>Carros</v>
      </c>
      <c r="L1950" t="e" cm="1">
        <f t="array" aca="1" ref="L1950" ca="1">IF(Tabela2[[#This Row],[PORTO]]=Tabela2[[#This Row],[DESTINO]],0,erro)</f>
        <v>#NAME?</v>
      </c>
      <c r="N1950">
        <f t="shared" ca="1" si="247"/>
        <v>300</v>
      </c>
      <c r="O1950">
        <f t="shared" ca="1" si="248"/>
        <v>4</v>
      </c>
      <c r="P1950">
        <f t="shared" ca="1" si="249"/>
        <v>1</v>
      </c>
      <c r="Q1950">
        <f t="shared" ca="1" si="245"/>
        <v>10</v>
      </c>
      <c r="R1950">
        <f t="shared" ca="1" si="246"/>
        <v>3</v>
      </c>
    </row>
    <row r="1951" spans="1:18">
      <c r="A1951">
        <f ca="1">VLOOKUP(O1951,Tabela3[],2,0)</f>
        <v>2000</v>
      </c>
      <c r="B1951" t="str">
        <f ca="1">VLOOKUP(P1951,Tabela3[],4,0)</f>
        <v>DEZEMBRO</v>
      </c>
      <c r="C1951" t="str">
        <f ca="1">VLOOKUP(Q1951,Tabela3[],5,0)</f>
        <v>Alemanha</v>
      </c>
      <c r="D1951" t="str">
        <f ca="1">VLOOKUP(Q1951,Tabela3[],3,0)</f>
        <v>Volkswagen</v>
      </c>
      <c r="E1951" t="str">
        <f ca="1">IF(R1951=Q1951, (VLOOKUP(P1951+1,Tabela3[],5,0)),VLOOKUP(R1951,Tabela3[],5,0))</f>
        <v>Itália</v>
      </c>
      <c r="F1951" s="1">
        <f t="shared" ca="1" si="242"/>
        <v>36842</v>
      </c>
      <c r="G1951" s="1">
        <f t="shared" ca="1" si="243"/>
        <v>36849.517804387899</v>
      </c>
      <c r="H1951">
        <f t="shared" ca="1" si="244"/>
        <v>1</v>
      </c>
      <c r="I1951" t="str">
        <f ca="1">VLOOKUP(Q1951,Tabela3[],9,1)</f>
        <v>Warehouse Carriers </v>
      </c>
      <c r="J1951" t="str">
        <f ca="1">VLOOKUP(Q1951,Tabela3[],11,0)</f>
        <v>Cross CD (Saveiro)</v>
      </c>
      <c r="K1951" t="str">
        <f ca="1">VLOOKUP(Q1951,Tabela3[],10,0)</f>
        <v>Carros</v>
      </c>
      <c r="L1951" t="e" cm="1">
        <f t="array" aca="1" ref="L1951" ca="1">IF(Tabela2[[#This Row],[PORTO]]=Tabela2[[#This Row],[DESTINO]],0,erro)</f>
        <v>#NAME?</v>
      </c>
      <c r="N1951">
        <f t="shared" ca="1" si="247"/>
        <v>200</v>
      </c>
      <c r="O1951">
        <f t="shared" ca="1" si="248"/>
        <v>0</v>
      </c>
      <c r="P1951">
        <f t="shared" ca="1" si="249"/>
        <v>11</v>
      </c>
      <c r="Q1951">
        <f t="shared" ca="1" si="245"/>
        <v>6</v>
      </c>
      <c r="R1951">
        <f t="shared" ca="1" si="246"/>
        <v>20</v>
      </c>
    </row>
    <row r="1952" spans="1:18">
      <c r="A1952">
        <f ca="1">VLOOKUP(O1952,Tabela3[],2,0)</f>
        <v>2002</v>
      </c>
      <c r="B1952" t="str">
        <f ca="1">VLOOKUP(P1952,Tabela3[],4,0)</f>
        <v>JULHO</v>
      </c>
      <c r="C1952" t="str">
        <f ca="1">VLOOKUP(Q1952,Tabela3[],5,0)</f>
        <v>India</v>
      </c>
      <c r="D1952" t="str">
        <f ca="1">VLOOKUP(Q1952,Tabela3[],3,0)</f>
        <v>Reliance Industries</v>
      </c>
      <c r="E1952" t="str">
        <f ca="1">IF(R1952=Q1952, (VLOOKUP(P1952+1,Tabela3[],5,0)),VLOOKUP(R1952,Tabela3[],5,0))</f>
        <v>Holanda</v>
      </c>
      <c r="F1952" s="1">
        <f t="shared" ca="1" si="242"/>
        <v>37421</v>
      </c>
      <c r="G1952" s="1">
        <f t="shared" ca="1" si="243"/>
        <v>37425.966307303861</v>
      </c>
      <c r="H1952">
        <f t="shared" ca="1" si="244"/>
        <v>0</v>
      </c>
      <c r="I1952" t="str">
        <f ca="1">VLOOKUP(Q1952,Tabela3[],9,1)</f>
        <v>Tanker</v>
      </c>
      <c r="J1952" t="str">
        <f ca="1">VLOOKUP(Q1952,Tabela3[],11,0)</f>
        <v>Polipropileno</v>
      </c>
      <c r="K1952" t="str">
        <f ca="1">VLOOKUP(Q1952,Tabela3[],10,0)</f>
        <v>Petroquimicos</v>
      </c>
      <c r="L1952" t="e" cm="1">
        <f t="array" aca="1" ref="L1952" ca="1">IF(Tabela2[[#This Row],[PORTO]]=Tabela2[[#This Row],[DESTINO]],0,erro)</f>
        <v>#NAME?</v>
      </c>
      <c r="N1952">
        <f t="shared" ca="1" si="247"/>
        <v>0</v>
      </c>
      <c r="O1952">
        <f t="shared" ca="1" si="248"/>
        <v>2</v>
      </c>
      <c r="P1952">
        <f t="shared" ca="1" si="249"/>
        <v>6</v>
      </c>
      <c r="Q1952">
        <f t="shared" ca="1" si="245"/>
        <v>30</v>
      </c>
      <c r="R1952">
        <f t="shared" ca="1" si="246"/>
        <v>17</v>
      </c>
    </row>
    <row r="1953" spans="1:18">
      <c r="A1953">
        <f ca="1">VLOOKUP(O1953,Tabela3[],2,0)</f>
        <v>2008</v>
      </c>
      <c r="B1953" t="str">
        <f ca="1">VLOOKUP(P1953,Tabela3[],4,0)</f>
        <v>NOVEMBRO</v>
      </c>
      <c r="C1953" t="str">
        <f ca="1">VLOOKUP(Q1953,Tabela3[],5,0)</f>
        <v>India</v>
      </c>
      <c r="D1953" t="str">
        <f ca="1">VLOOKUP(Q1953,Tabela3[],3,0)</f>
        <v>Reliance Industries</v>
      </c>
      <c r="E1953" t="str">
        <f ca="1">IF(R1953=Q1953, (VLOOKUP(P1953+1,Tabela3[],5,0)),VLOOKUP(R1953,Tabela3[],5,0))</f>
        <v>Coréia do Sul</v>
      </c>
      <c r="F1953" s="1">
        <f t="shared" ca="1" si="242"/>
        <v>39724</v>
      </c>
      <c r="G1953" s="1">
        <f t="shared" ca="1" si="243"/>
        <v>39726.953705337335</v>
      </c>
      <c r="H1953">
        <f t="shared" ca="1" si="244"/>
        <v>1</v>
      </c>
      <c r="I1953" t="str">
        <f ca="1">VLOOKUP(Q1953,Tabela3[],9,1)</f>
        <v>Tanker</v>
      </c>
      <c r="J1953" t="str">
        <f ca="1">VLOOKUP(Q1953,Tabela3[],11,0)</f>
        <v>Polietileno</v>
      </c>
      <c r="K1953" t="str">
        <f ca="1">VLOOKUP(Q1953,Tabela3[],10,0)</f>
        <v>Petroquimicos</v>
      </c>
      <c r="L1953" t="e" cm="1">
        <f t="array" aca="1" ref="L1953" ca="1">IF(Tabela2[[#This Row],[PORTO]]=Tabela2[[#This Row],[DESTINO]],0,erro)</f>
        <v>#NAME?</v>
      </c>
      <c r="N1953">
        <f t="shared" ca="1" si="247"/>
        <v>0</v>
      </c>
      <c r="O1953">
        <f t="shared" ca="1" si="248"/>
        <v>8</v>
      </c>
      <c r="P1953">
        <f t="shared" ca="1" si="249"/>
        <v>10</v>
      </c>
      <c r="Q1953">
        <f t="shared" ca="1" si="245"/>
        <v>31</v>
      </c>
      <c r="R1953">
        <f t="shared" ca="1" si="246"/>
        <v>13</v>
      </c>
    </row>
    <row r="1954" spans="1:18">
      <c r="A1954">
        <f ca="1">VLOOKUP(O1954,Tabela3[],2,0)</f>
        <v>2006</v>
      </c>
      <c r="B1954" t="str">
        <f ca="1">VLOOKUP(P1954,Tabela3[],4,0)</f>
        <v>JUNHO</v>
      </c>
      <c r="C1954" t="str">
        <f ca="1">VLOOKUP(Q1954,Tabela3[],5,0)</f>
        <v>Coréia do Sul</v>
      </c>
      <c r="D1954" t="str">
        <f ca="1">VLOOKUP(Q1954,Tabela3[],3,0)</f>
        <v>Samsung</v>
      </c>
      <c r="E1954" t="str">
        <f ca="1">IF(R1954=Q1954, (VLOOKUP(P1954+1,Tabela3[],5,0)),VLOOKUP(R1954,Tabela3[],5,0))</f>
        <v>Estados Unidos</v>
      </c>
      <c r="F1954" s="1">
        <f t="shared" ca="1" si="242"/>
        <v>38852</v>
      </c>
      <c r="G1954" s="1">
        <f t="shared" ca="1" si="243"/>
        <v>38856.463759379934</v>
      </c>
      <c r="H1954">
        <f t="shared" ca="1" si="244"/>
        <v>1</v>
      </c>
      <c r="I1954" t="str">
        <f ca="1">VLOOKUP(Q1954,Tabela3[],9,1)</f>
        <v>HMM Rotterdam</v>
      </c>
      <c r="J1954" t="str">
        <f ca="1">VLOOKUP(Q1954,Tabela3[],11,0)</f>
        <v>Neo QLED 8k 75"</v>
      </c>
      <c r="K1954" t="str">
        <f ca="1">VLOOKUP(Q1954,Tabela3[],10,0)</f>
        <v>Eletrônicos</v>
      </c>
      <c r="L1954" t="e" cm="1">
        <f t="array" aca="1" ref="L1954" ca="1">IF(Tabela2[[#This Row],[PORTO]]=Tabela2[[#This Row],[DESTINO]],0,erro)</f>
        <v>#NAME?</v>
      </c>
      <c r="N1954">
        <f t="shared" ca="1" si="247"/>
        <v>2500</v>
      </c>
      <c r="O1954">
        <f t="shared" ca="1" si="248"/>
        <v>6</v>
      </c>
      <c r="P1954">
        <f t="shared" ca="1" si="249"/>
        <v>5</v>
      </c>
      <c r="Q1954">
        <f t="shared" ca="1" si="245"/>
        <v>12</v>
      </c>
      <c r="R1954">
        <f t="shared" ca="1" si="246"/>
        <v>3</v>
      </c>
    </row>
    <row r="1955" spans="1:18">
      <c r="A1955">
        <f ca="1">VLOOKUP(O1955,Tabela3[],2,0)</f>
        <v>2001</v>
      </c>
      <c r="B1955" t="str">
        <f ca="1">VLOOKUP(P1955,Tabela3[],4,0)</f>
        <v>DEZEMBRO</v>
      </c>
      <c r="C1955" t="str">
        <f ca="1">VLOOKUP(Q1955,Tabela3[],5,0)</f>
        <v>Estados Unidos</v>
      </c>
      <c r="D1955" t="str">
        <f ca="1">VLOOKUP(Q1955,Tabela3[],3,0)</f>
        <v>Amazon</v>
      </c>
      <c r="E1955" t="str">
        <f ca="1">IF(R1955=Q1955, (VLOOKUP(P1955+1,Tabela3[],5,0)),VLOOKUP(R1955,Tabela3[],5,0))</f>
        <v>Coréia do Sul</v>
      </c>
      <c r="F1955" s="1">
        <f t="shared" ca="1" si="242"/>
        <v>37210</v>
      </c>
      <c r="G1955" s="1">
        <f t="shared" ca="1" si="243"/>
        <v>37215.415150624343</v>
      </c>
      <c r="H1955">
        <f t="shared" ca="1" si="244"/>
        <v>1</v>
      </c>
      <c r="I1955" t="str">
        <f ca="1">VLOOKUP(Q1955,Tabela3[],9,1)</f>
        <v>HMM Algeciras</v>
      </c>
      <c r="J1955" t="str">
        <f ca="1">VLOOKUP(Q1955,Tabela3[],11,0)</f>
        <v>Travesseiro Toque de Pluma</v>
      </c>
      <c r="K1955" t="str">
        <f ca="1">VLOOKUP(Q1955,Tabela3[],10,0)</f>
        <v>Geral</v>
      </c>
      <c r="L1955" t="e" cm="1">
        <f t="array" aca="1" ref="L1955" ca="1">IF(Tabela2[[#This Row],[PORTO]]=Tabela2[[#This Row],[DESTINO]],0,erro)</f>
        <v>#NAME?</v>
      </c>
      <c r="N1955">
        <f t="shared" ca="1" si="247"/>
        <v>5000</v>
      </c>
      <c r="O1955">
        <f t="shared" ca="1" si="248"/>
        <v>1</v>
      </c>
      <c r="P1955">
        <f t="shared" ca="1" si="249"/>
        <v>11</v>
      </c>
      <c r="Q1955">
        <f t="shared" ca="1" si="245"/>
        <v>5</v>
      </c>
      <c r="R1955">
        <f t="shared" ca="1" si="246"/>
        <v>14</v>
      </c>
    </row>
    <row r="1956" spans="1:18">
      <c r="A1956">
        <f ca="1">VLOOKUP(O1956,Tabela3[],2,0)</f>
        <v>2001</v>
      </c>
      <c r="B1956" t="str">
        <f ca="1">VLOOKUP(P1956,Tabela3[],4,0)</f>
        <v>JULHO</v>
      </c>
      <c r="C1956" t="str">
        <f ca="1">VLOOKUP(Q1956,Tabela3[],5,0)</f>
        <v>India</v>
      </c>
      <c r="D1956" t="str">
        <f ca="1">VLOOKUP(Q1956,Tabela3[],3,0)</f>
        <v>Reliance Industries</v>
      </c>
      <c r="E1956" t="str">
        <f ca="1">IF(R1956=Q1956, (VLOOKUP(P1956+1,Tabela3[],5,0)),VLOOKUP(R1956,Tabela3[],5,0))</f>
        <v>China</v>
      </c>
      <c r="F1956" s="1">
        <f t="shared" ca="1" si="242"/>
        <v>37060</v>
      </c>
      <c r="G1956" s="1">
        <f t="shared" ca="1" si="243"/>
        <v>37064.534074803923</v>
      </c>
      <c r="H1956">
        <f t="shared" ca="1" si="244"/>
        <v>0</v>
      </c>
      <c r="I1956" t="str">
        <f ca="1">VLOOKUP(Q1956,Tabela3[],9,1)</f>
        <v>Tanker</v>
      </c>
      <c r="J1956" t="str">
        <f ca="1">VLOOKUP(Q1956,Tabela3[],11,0)</f>
        <v>Polipropileno</v>
      </c>
      <c r="K1956" t="str">
        <f ca="1">VLOOKUP(Q1956,Tabela3[],10,0)</f>
        <v>Petroquimicos</v>
      </c>
      <c r="L1956" t="e" cm="1">
        <f t="array" aca="1" ref="L1956" ca="1">IF(Tabela2[[#This Row],[PORTO]]=Tabela2[[#This Row],[DESTINO]],0,erro)</f>
        <v>#NAME?</v>
      </c>
      <c r="N1956">
        <f t="shared" ca="1" si="247"/>
        <v>0</v>
      </c>
      <c r="O1956">
        <f t="shared" ca="1" si="248"/>
        <v>1</v>
      </c>
      <c r="P1956">
        <f t="shared" ca="1" si="249"/>
        <v>6</v>
      </c>
      <c r="Q1956">
        <f t="shared" ca="1" si="245"/>
        <v>30</v>
      </c>
      <c r="R1956">
        <f t="shared" ca="1" si="246"/>
        <v>1</v>
      </c>
    </row>
    <row r="1957" spans="1:18">
      <c r="A1957">
        <f ca="1">VLOOKUP(O1957,Tabela3[],2,0)</f>
        <v>2006</v>
      </c>
      <c r="B1957" t="str">
        <f ca="1">VLOOKUP(P1957,Tabela3[],4,0)</f>
        <v>SETEMBRO</v>
      </c>
      <c r="C1957" t="str">
        <f ca="1">VLOOKUP(Q1957,Tabela3[],5,0)</f>
        <v>India</v>
      </c>
      <c r="D1957" t="str">
        <f ca="1">VLOOKUP(Q1957,Tabela3[],3,0)</f>
        <v>Reliance Industries</v>
      </c>
      <c r="E1957" t="str">
        <f ca="1">IF(R1957=Q1957, (VLOOKUP(P1957+1,Tabela3[],5,0)),VLOOKUP(R1957,Tabela3[],5,0))</f>
        <v>China</v>
      </c>
      <c r="F1957" s="1">
        <f t="shared" ca="1" si="242"/>
        <v>38939</v>
      </c>
      <c r="G1957" s="1">
        <f t="shared" ca="1" si="243"/>
        <v>38943.212049350092</v>
      </c>
      <c r="H1957">
        <f t="shared" ca="1" si="244"/>
        <v>0</v>
      </c>
      <c r="I1957" t="str">
        <f ca="1">VLOOKUP(Q1957,Tabela3[],9,1)</f>
        <v>Tanker</v>
      </c>
      <c r="J1957" t="str">
        <f ca="1">VLOOKUP(Q1957,Tabela3[],11,0)</f>
        <v>Polietileno</v>
      </c>
      <c r="K1957" t="str">
        <f ca="1">VLOOKUP(Q1957,Tabela3[],10,0)</f>
        <v>Petroquimicos</v>
      </c>
      <c r="L1957" t="e" cm="1">
        <f t="array" aca="1" ref="L1957" ca="1">IF(Tabela2[[#This Row],[PORTO]]=Tabela2[[#This Row],[DESTINO]],0,erro)</f>
        <v>#NAME?</v>
      </c>
      <c r="N1957">
        <f t="shared" ca="1" si="247"/>
        <v>0</v>
      </c>
      <c r="O1957">
        <f t="shared" ca="1" si="248"/>
        <v>6</v>
      </c>
      <c r="P1957">
        <f t="shared" ca="1" si="249"/>
        <v>8</v>
      </c>
      <c r="Q1957">
        <f t="shared" ca="1" si="245"/>
        <v>31</v>
      </c>
      <c r="R1957">
        <f t="shared" ca="1" si="246"/>
        <v>2</v>
      </c>
    </row>
    <row r="1958" spans="1:18">
      <c r="A1958">
        <f ca="1">VLOOKUP(O1958,Tabela3[],2,0)</f>
        <v>2002</v>
      </c>
      <c r="B1958" t="str">
        <f ca="1">VLOOKUP(P1958,Tabela3[],4,0)</f>
        <v>JULHO</v>
      </c>
      <c r="C1958" t="str">
        <f ca="1">VLOOKUP(Q1958,Tabela3[],5,0)</f>
        <v>Reino Unido</v>
      </c>
      <c r="D1958" t="str">
        <f ca="1">VLOOKUP(Q1958,Tabela3[],3,0)</f>
        <v>Unilever</v>
      </c>
      <c r="E1958" t="str">
        <f ca="1">IF(R1958=Q1958, (VLOOKUP(P1958+1,Tabela3[],5,0)),VLOOKUP(R1958,Tabela3[],5,0))</f>
        <v>Itália</v>
      </c>
      <c r="F1958" s="1">
        <f t="shared" ca="1" si="242"/>
        <v>37421</v>
      </c>
      <c r="G1958" s="1">
        <f t="shared" ca="1" si="243"/>
        <v>37423.034945394305</v>
      </c>
      <c r="H1958">
        <f t="shared" ca="1" si="244"/>
        <v>1</v>
      </c>
      <c r="I1958" t="str">
        <f ca="1">VLOOKUP(Q1958,Tabela3[],9,1)</f>
        <v>HMM Helsinki</v>
      </c>
      <c r="J1958" t="str">
        <f ca="1">VLOOKUP(Q1958,Tabela3[],11,0)</f>
        <v xml:space="preserve">Desodorante Antitranspirante Aerosol </v>
      </c>
      <c r="K1958" t="str">
        <f ca="1">VLOOKUP(Q1958,Tabela3[],10,0)</f>
        <v>Quimico</v>
      </c>
      <c r="L1958" t="e" cm="1">
        <f t="array" aca="1" ref="L1958" ca="1">IF(Tabela2[[#This Row],[PORTO]]=Tabela2[[#This Row],[DESTINO]],0,erro)</f>
        <v>#NAME?</v>
      </c>
      <c r="N1958">
        <f t="shared" ca="1" si="247"/>
        <v>1700000</v>
      </c>
      <c r="O1958">
        <f t="shared" ca="1" si="248"/>
        <v>2</v>
      </c>
      <c r="P1958">
        <f t="shared" ca="1" si="249"/>
        <v>6</v>
      </c>
      <c r="Q1958">
        <f t="shared" ca="1" si="245"/>
        <v>25</v>
      </c>
      <c r="R1958">
        <f t="shared" ca="1" si="246"/>
        <v>18</v>
      </c>
    </row>
    <row r="1959" spans="1:18">
      <c r="A1959">
        <f ca="1">VLOOKUP(O1959,Tabela3[],2,0)</f>
        <v>2001</v>
      </c>
      <c r="B1959" t="str">
        <f ca="1">VLOOKUP(P1959,Tabela3[],4,0)</f>
        <v>DEZEMBRO</v>
      </c>
      <c r="C1959" t="str">
        <f ca="1">VLOOKUP(Q1959,Tabela3[],5,0)</f>
        <v>China</v>
      </c>
      <c r="D1959" t="str">
        <f ca="1">VLOOKUP(Q1959,Tabela3[],3,0)</f>
        <v>Alibaba Group</v>
      </c>
      <c r="E1959" t="str">
        <f ca="1">IF(R1959=Q1959, (VLOOKUP(P1959+1,Tabela3[],5,0)),VLOOKUP(R1959,Tabela3[],5,0))</f>
        <v>Alemanha</v>
      </c>
      <c r="F1959" s="1">
        <f t="shared" ca="1" si="242"/>
        <v>37217</v>
      </c>
      <c r="G1959" s="1">
        <f t="shared" ca="1" si="243"/>
        <v>37218.185586143845</v>
      </c>
      <c r="H1959">
        <f t="shared" ca="1" si="244"/>
        <v>0</v>
      </c>
      <c r="I1959" t="str">
        <f ca="1">VLOOKUP(Q1959,Tabela3[],9,1)</f>
        <v>HMM St Petersburg</v>
      </c>
      <c r="J1959" t="str">
        <f ca="1">VLOOKUP(Q1959,Tabela3[],11,0)</f>
        <v>Ar Condicionado 18000</v>
      </c>
      <c r="K1959" t="str">
        <f ca="1">VLOOKUP(Q1959,Tabela3[],10,0)</f>
        <v>Eletrônicos</v>
      </c>
      <c r="L1959" t="e" cm="1">
        <f t="array" aca="1" ref="L1959" ca="1">IF(Tabela2[[#This Row],[PORTO]]=Tabela2[[#This Row],[DESTINO]],0,erro)</f>
        <v>#NAME?</v>
      </c>
      <c r="N1959">
        <f t="shared" ca="1" si="247"/>
        <v>1000</v>
      </c>
      <c r="O1959">
        <f t="shared" ca="1" si="248"/>
        <v>1</v>
      </c>
      <c r="P1959">
        <f t="shared" ca="1" si="249"/>
        <v>11</v>
      </c>
      <c r="Q1959">
        <f t="shared" ca="1" si="245"/>
        <v>2</v>
      </c>
      <c r="R1959">
        <f t="shared" ca="1" si="246"/>
        <v>8</v>
      </c>
    </row>
    <row r="1960" spans="1:18">
      <c r="A1960">
        <f ca="1">VLOOKUP(O1960,Tabela3[],2,0)</f>
        <v>2007</v>
      </c>
      <c r="B1960" t="str">
        <f ca="1">VLOOKUP(P1960,Tabela3[],4,0)</f>
        <v>JULHO</v>
      </c>
      <c r="C1960" t="str">
        <f ca="1">VLOOKUP(Q1960,Tabela3[],5,0)</f>
        <v>Canadá</v>
      </c>
      <c r="D1960" t="str">
        <f ca="1">VLOOKUP(Q1960,Tabela3[],3,0)</f>
        <v>Shopify</v>
      </c>
      <c r="E1960" t="str">
        <f ca="1">IF(R1960=Q1960, (VLOOKUP(P1960+1,Tabela3[],5,0)),VLOOKUP(R1960,Tabela3[],5,0))</f>
        <v>Alemanha</v>
      </c>
      <c r="F1960" s="1">
        <f t="shared" ca="1" si="242"/>
        <v>39258</v>
      </c>
      <c r="G1960" s="1">
        <f t="shared" ca="1" si="243"/>
        <v>39263.553302994987</v>
      </c>
      <c r="H1960">
        <f t="shared" ca="1" si="244"/>
        <v>0</v>
      </c>
      <c r="I1960" t="str">
        <f ca="1">VLOOKUP(Q1960,Tabela3[],9,1)</f>
        <v>HMM Southampton</v>
      </c>
      <c r="J1960" t="str">
        <f ca="1">VLOOKUP(Q1960,Tabela3[],11,0)</f>
        <v>TORRADORES DE CAFÉ</v>
      </c>
      <c r="K1960" t="str">
        <f ca="1">VLOOKUP(Q1960,Tabela3[],10,0)</f>
        <v>Geral</v>
      </c>
      <c r="L1960" t="e" cm="1">
        <f t="array" aca="1" ref="L1960" ca="1">IF(Tabela2[[#This Row],[PORTO]]=Tabela2[[#This Row],[DESTINO]],0,erro)</f>
        <v>#NAME?</v>
      </c>
      <c r="N1960">
        <f t="shared" ca="1" si="247"/>
        <v>1000</v>
      </c>
      <c r="O1960">
        <f t="shared" ca="1" si="248"/>
        <v>7</v>
      </c>
      <c r="P1960">
        <f t="shared" ca="1" si="249"/>
        <v>6</v>
      </c>
      <c r="Q1960">
        <f t="shared" ca="1" si="245"/>
        <v>33</v>
      </c>
      <c r="R1960">
        <f t="shared" ca="1" si="246"/>
        <v>8</v>
      </c>
    </row>
    <row r="1961" spans="1:18">
      <c r="A1961">
        <f ca="1">VLOOKUP(O1961,Tabela3[],2,0)</f>
        <v>2005</v>
      </c>
      <c r="B1961" t="str">
        <f ca="1">VLOOKUP(P1961,Tabela3[],4,0)</f>
        <v>OUTUBRO</v>
      </c>
      <c r="C1961" t="str">
        <f ca="1">VLOOKUP(Q1961,Tabela3[],5,0)</f>
        <v>Japão</v>
      </c>
      <c r="D1961" t="str">
        <f ca="1">VLOOKUP(Q1961,Tabela3[],3,0)</f>
        <v>Toyota</v>
      </c>
      <c r="E1961" t="str">
        <f ca="1">IF(R1961=Q1961, (VLOOKUP(P1961+1,Tabela3[],5,0)),VLOOKUP(R1961,Tabela3[],5,0))</f>
        <v>China</v>
      </c>
      <c r="F1961" s="1">
        <f t="shared" ca="1" si="242"/>
        <v>38614</v>
      </c>
      <c r="G1961" s="1">
        <f t="shared" ca="1" si="243"/>
        <v>38617.954710178376</v>
      </c>
      <c r="H1961">
        <f t="shared" ca="1" si="244"/>
        <v>0</v>
      </c>
      <c r="I1961" t="str">
        <f ca="1">VLOOKUP(Q1961,Tabela3[],9,1)</f>
        <v>Trailer Carriers</v>
      </c>
      <c r="J1961" t="str">
        <f ca="1">VLOOKUP(Q1961,Tabela3[],11,0)</f>
        <v>HILUX CABINE DUPLA STD POWER PACK</v>
      </c>
      <c r="K1961" t="str">
        <f ca="1">VLOOKUP(Q1961,Tabela3[],10,0)</f>
        <v>Carros</v>
      </c>
      <c r="L1961" t="e" cm="1">
        <f t="array" aca="1" ref="L1961" ca="1">IF(Tabela2[[#This Row],[PORTO]]=Tabela2[[#This Row],[DESTINO]],0,erro)</f>
        <v>#NAME?</v>
      </c>
      <c r="N1961">
        <f t="shared" ca="1" si="247"/>
        <v>200</v>
      </c>
      <c r="O1961">
        <f t="shared" ca="1" si="248"/>
        <v>5</v>
      </c>
      <c r="P1961">
        <f t="shared" ca="1" si="249"/>
        <v>9</v>
      </c>
      <c r="Q1961">
        <f t="shared" ca="1" si="245"/>
        <v>9</v>
      </c>
      <c r="R1961">
        <f t="shared" ca="1" si="246"/>
        <v>1</v>
      </c>
    </row>
    <row r="1962" spans="1:18">
      <c r="A1962">
        <f ca="1">VLOOKUP(O1962,Tabela3[],2,0)</f>
        <v>2005</v>
      </c>
      <c r="B1962" t="str">
        <f ca="1">VLOOKUP(P1962,Tabela3[],4,0)</f>
        <v>SETEMBRO</v>
      </c>
      <c r="C1962" t="str">
        <f ca="1">VLOOKUP(Q1962,Tabela3[],5,0)</f>
        <v>Reino Unido</v>
      </c>
      <c r="D1962" t="str">
        <f ca="1">VLOOKUP(Q1962,Tabela3[],3,0)</f>
        <v>Unilever</v>
      </c>
      <c r="E1962" t="str">
        <f ca="1">IF(R1962=Q1962, (VLOOKUP(P1962+1,Tabela3[],5,0)),VLOOKUP(R1962,Tabela3[],5,0))</f>
        <v>China</v>
      </c>
      <c r="F1962" s="1">
        <f t="shared" ca="1" si="242"/>
        <v>38585</v>
      </c>
      <c r="G1962" s="1">
        <f t="shared" ca="1" si="243"/>
        <v>38590.741851332285</v>
      </c>
      <c r="H1962">
        <f t="shared" ca="1" si="244"/>
        <v>1</v>
      </c>
      <c r="I1962" t="str">
        <f ca="1">VLOOKUP(Q1962,Tabela3[],9,1)</f>
        <v>HMM Helsinki</v>
      </c>
      <c r="J1962" t="str">
        <f ca="1">VLOOKUP(Q1962,Tabela3[],11,0)</f>
        <v xml:space="preserve">Desodorante Antitranspirante Aerosol </v>
      </c>
      <c r="K1962" t="str">
        <f ca="1">VLOOKUP(Q1962,Tabela3[],10,0)</f>
        <v>Quimico</v>
      </c>
      <c r="L1962" t="e" cm="1">
        <f t="array" aca="1" ref="L1962" ca="1">IF(Tabela2[[#This Row],[PORTO]]=Tabela2[[#This Row],[DESTINO]],0,erro)</f>
        <v>#NAME?</v>
      </c>
      <c r="N1962">
        <f t="shared" ca="1" si="247"/>
        <v>1630000</v>
      </c>
      <c r="O1962">
        <f t="shared" ca="1" si="248"/>
        <v>5</v>
      </c>
      <c r="P1962">
        <f t="shared" ca="1" si="249"/>
        <v>8</v>
      </c>
      <c r="Q1962">
        <f t="shared" ca="1" si="245"/>
        <v>25</v>
      </c>
      <c r="R1962">
        <f t="shared" ca="1" si="246"/>
        <v>1</v>
      </c>
    </row>
    <row r="1963" spans="1:18">
      <c r="A1963">
        <f ca="1">VLOOKUP(O1963,Tabela3[],2,0)</f>
        <v>2001</v>
      </c>
      <c r="B1963" t="str">
        <f ca="1">VLOOKUP(P1963,Tabela3[],4,0)</f>
        <v>FEVEREIRO</v>
      </c>
      <c r="C1963" t="str">
        <f ca="1">VLOOKUP(Q1963,Tabela3[],5,0)</f>
        <v>Japão</v>
      </c>
      <c r="D1963" t="str">
        <f ca="1">VLOOKUP(Q1963,Tabela3[],3,0)</f>
        <v>Toyota</v>
      </c>
      <c r="E1963" t="str">
        <f ca="1">IF(R1963=Q1963, (VLOOKUP(P1963+1,Tabela3[],5,0)),VLOOKUP(R1963,Tabela3[],5,0))</f>
        <v>Coréia do Sul</v>
      </c>
      <c r="F1963" s="1">
        <f t="shared" ca="1" si="242"/>
        <v>36904</v>
      </c>
      <c r="G1963" s="1">
        <f t="shared" ca="1" si="243"/>
        <v>36904.52748363158</v>
      </c>
      <c r="H1963">
        <f t="shared" ca="1" si="244"/>
        <v>1</v>
      </c>
      <c r="I1963" t="str">
        <f ca="1">VLOOKUP(Q1963,Tabela3[],9,1)</f>
        <v>Trailer Carriers</v>
      </c>
      <c r="J1963" t="str">
        <f ca="1">VLOOKUP(Q1963,Tabela3[],11,0)</f>
        <v>HILUX CABINE DUPLA STD POWER PACK</v>
      </c>
      <c r="K1963" t="str">
        <f ca="1">VLOOKUP(Q1963,Tabela3[],10,0)</f>
        <v>Carros</v>
      </c>
      <c r="L1963" t="e" cm="1">
        <f t="array" aca="1" ref="L1963" ca="1">IF(Tabela2[[#This Row],[PORTO]]=Tabela2[[#This Row],[DESTINO]],0,erro)</f>
        <v>#NAME?</v>
      </c>
      <c r="N1963">
        <f t="shared" ca="1" si="247"/>
        <v>500</v>
      </c>
      <c r="O1963">
        <f t="shared" ca="1" si="248"/>
        <v>1</v>
      </c>
      <c r="P1963">
        <f t="shared" ca="1" si="249"/>
        <v>1</v>
      </c>
      <c r="Q1963">
        <f t="shared" ca="1" si="245"/>
        <v>9</v>
      </c>
      <c r="R1963">
        <f t="shared" ca="1" si="246"/>
        <v>12</v>
      </c>
    </row>
    <row r="1964" spans="1:18">
      <c r="A1964">
        <f ca="1">VLOOKUP(O1964,Tabela3[],2,0)</f>
        <v>2008</v>
      </c>
      <c r="B1964" t="str">
        <f ca="1">VLOOKUP(P1964,Tabela3[],4,0)</f>
        <v>OUTUBRO</v>
      </c>
      <c r="C1964" t="str">
        <f ca="1">VLOOKUP(Q1964,Tabela3[],5,0)</f>
        <v>China</v>
      </c>
      <c r="D1964" t="str">
        <f ca="1">VLOOKUP(Q1964,Tabela3[],3,0)</f>
        <v>Alibaba Group</v>
      </c>
      <c r="E1964" t="str">
        <f ca="1">IF(R1964=Q1964, (VLOOKUP(P1964+1,Tabela3[],5,0)),VLOOKUP(R1964,Tabela3[],5,0))</f>
        <v>Itália</v>
      </c>
      <c r="F1964" s="1">
        <f t="shared" ca="1" si="242"/>
        <v>39712</v>
      </c>
      <c r="G1964" s="1">
        <f t="shared" ca="1" si="243"/>
        <v>39717.230014286513</v>
      </c>
      <c r="H1964">
        <f t="shared" ca="1" si="244"/>
        <v>1</v>
      </c>
      <c r="I1964" t="str">
        <f ca="1">VLOOKUP(Q1964,Tabela3[],9,1)</f>
        <v>HMM St Petersburg</v>
      </c>
      <c r="J1964" t="str">
        <f ca="1">VLOOKUP(Q1964,Tabela3[],11,0)</f>
        <v>Miniescavadeira</v>
      </c>
      <c r="K1964" t="str">
        <f ca="1">VLOOKUP(Q1964,Tabela3[],10,0)</f>
        <v>Maquinário</v>
      </c>
      <c r="L1964" t="e" cm="1">
        <f t="array" aca="1" ref="L1964" ca="1">IF(Tabela2[[#This Row],[PORTO]]=Tabela2[[#This Row],[DESTINO]],0,erro)</f>
        <v>#NAME?</v>
      </c>
      <c r="N1964">
        <f t="shared" ca="1" si="247"/>
        <v>50</v>
      </c>
      <c r="O1964">
        <f t="shared" ca="1" si="248"/>
        <v>8</v>
      </c>
      <c r="P1964">
        <f t="shared" ca="1" si="249"/>
        <v>9</v>
      </c>
      <c r="Q1964">
        <f t="shared" ca="1" si="245"/>
        <v>1</v>
      </c>
      <c r="R1964">
        <f t="shared" ca="1" si="246"/>
        <v>19</v>
      </c>
    </row>
    <row r="1965" spans="1:18">
      <c r="A1965">
        <f ca="1">VLOOKUP(O1965,Tabela3[],2,0)</f>
        <v>2003</v>
      </c>
      <c r="B1965" t="str">
        <f ca="1">VLOOKUP(P1965,Tabela3[],4,0)</f>
        <v>JUNHO</v>
      </c>
      <c r="C1965" t="str">
        <f ca="1">VLOOKUP(Q1965,Tabela3[],5,0)</f>
        <v>Brasil</v>
      </c>
      <c r="D1965" t="str">
        <f ca="1">VLOOKUP(Q1965,Tabela3[],3,0)</f>
        <v>VALE</v>
      </c>
      <c r="E1965" t="str">
        <f ca="1">IF(R1965=Q1965, (VLOOKUP(P1965+1,Tabela3[],5,0)),VLOOKUP(R1965,Tabela3[],5,0))</f>
        <v>França</v>
      </c>
      <c r="F1965" s="1">
        <f t="shared" ca="1" si="242"/>
        <v>37762</v>
      </c>
      <c r="G1965" s="1">
        <f t="shared" ca="1" si="243"/>
        <v>37766.179485960696</v>
      </c>
      <c r="H1965">
        <f t="shared" ca="1" si="244"/>
        <v>1</v>
      </c>
      <c r="I1965" t="str">
        <f ca="1">VLOOKUP(Q1965,Tabela3[],9,1)</f>
        <v>Lan Hua Hai</v>
      </c>
      <c r="J1965" t="str">
        <f ca="1">VLOOKUP(Q1965,Tabela3[],11,0)</f>
        <v>Bauxita</v>
      </c>
      <c r="K1965" t="str">
        <f ca="1">VLOOKUP(Q1965,Tabela3[],10,0)</f>
        <v>Minério</v>
      </c>
      <c r="L1965" t="e" cm="1">
        <f t="array" aca="1" ref="L1965" ca="1">IF(Tabela2[[#This Row],[PORTO]]=Tabela2[[#This Row],[DESTINO]],0,erro)</f>
        <v>#NAME?</v>
      </c>
      <c r="N1965">
        <f t="shared" ca="1" si="247"/>
        <v>0</v>
      </c>
      <c r="O1965">
        <f t="shared" ca="1" si="248"/>
        <v>3</v>
      </c>
      <c r="P1965">
        <f t="shared" ca="1" si="249"/>
        <v>5</v>
      </c>
      <c r="Q1965">
        <f t="shared" ca="1" si="245"/>
        <v>28</v>
      </c>
      <c r="R1965">
        <f t="shared" ca="1" si="246"/>
        <v>22</v>
      </c>
    </row>
    <row r="1966" spans="1:18">
      <c r="A1966">
        <f ca="1">VLOOKUP(O1966,Tabela3[],2,0)</f>
        <v>2002</v>
      </c>
      <c r="B1966" t="str">
        <f ca="1">VLOOKUP(P1966,Tabela3[],4,0)</f>
        <v>MARÇO</v>
      </c>
      <c r="C1966" t="str">
        <f ca="1">VLOOKUP(Q1966,Tabela3[],5,0)</f>
        <v>Alemanha</v>
      </c>
      <c r="D1966" t="str">
        <f ca="1">VLOOKUP(Q1966,Tabela3[],3,0)</f>
        <v>Volkswagen</v>
      </c>
      <c r="E1966" t="str">
        <f ca="1">IF(R1966=Q1966, (VLOOKUP(P1966+1,Tabela3[],5,0)),VLOOKUP(R1966,Tabela3[],5,0))</f>
        <v>Holanda</v>
      </c>
      <c r="F1966" s="1">
        <f t="shared" ca="1" si="242"/>
        <v>37293</v>
      </c>
      <c r="G1966" s="1">
        <f t="shared" ca="1" si="243"/>
        <v>37295.995396189872</v>
      </c>
      <c r="H1966">
        <f t="shared" ca="1" si="244"/>
        <v>0</v>
      </c>
      <c r="I1966" t="str">
        <f ca="1">VLOOKUP(Q1966,Tabela3[],9,1)</f>
        <v>Warehouse Carriers </v>
      </c>
      <c r="J1966" t="str">
        <f ca="1">VLOOKUP(Q1966,Tabela3[],11,0)</f>
        <v>Cross CD (Saveiro)</v>
      </c>
      <c r="K1966" t="str">
        <f ca="1">VLOOKUP(Q1966,Tabela3[],10,0)</f>
        <v>Carros</v>
      </c>
      <c r="L1966" t="e" cm="1">
        <f t="array" aca="1" ref="L1966" ca="1">IF(Tabela2[[#This Row],[PORTO]]=Tabela2[[#This Row],[DESTINO]],0,erro)</f>
        <v>#NAME?</v>
      </c>
      <c r="N1966">
        <f t="shared" ca="1" si="247"/>
        <v>100</v>
      </c>
      <c r="O1966">
        <f t="shared" ca="1" si="248"/>
        <v>2</v>
      </c>
      <c r="P1966">
        <f t="shared" ca="1" si="249"/>
        <v>2</v>
      </c>
      <c r="Q1966">
        <f t="shared" ca="1" si="245"/>
        <v>6</v>
      </c>
      <c r="R1966">
        <f t="shared" ca="1" si="246"/>
        <v>17</v>
      </c>
    </row>
    <row r="1967" spans="1:18">
      <c r="A1967">
        <f ca="1">VLOOKUP(O1967,Tabela3[],2,0)</f>
        <v>2000</v>
      </c>
      <c r="B1967" t="str">
        <f ca="1">VLOOKUP(P1967,Tabela3[],4,0)</f>
        <v>JULHO</v>
      </c>
      <c r="C1967" t="str">
        <f ca="1">VLOOKUP(Q1967,Tabela3[],5,0)</f>
        <v>China</v>
      </c>
      <c r="D1967" t="str">
        <f ca="1">VLOOKUP(Q1967,Tabela3[],3,0)</f>
        <v>Alibaba Group</v>
      </c>
      <c r="E1967" t="str">
        <f ca="1">IF(R1967=Q1967, (VLOOKUP(P1967+1,Tabela3[],5,0)),VLOOKUP(R1967,Tabela3[],5,0))</f>
        <v>China</v>
      </c>
      <c r="F1967" s="1">
        <f t="shared" ca="1" si="242"/>
        <v>36684</v>
      </c>
      <c r="G1967" s="1">
        <f t="shared" ca="1" si="243"/>
        <v>36685.078478026226</v>
      </c>
      <c r="H1967">
        <f t="shared" ca="1" si="244"/>
        <v>0</v>
      </c>
      <c r="I1967" t="str">
        <f ca="1">VLOOKUP(Q1967,Tabela3[],9,1)</f>
        <v>HMM St Petersburg</v>
      </c>
      <c r="J1967" t="str">
        <f ca="1">VLOOKUP(Q1967,Tabela3[],11,0)</f>
        <v>Serração Portatil</v>
      </c>
      <c r="K1967" t="str">
        <f ca="1">VLOOKUP(Q1967,Tabela3[],10,0)</f>
        <v>Maquinário</v>
      </c>
      <c r="L1967" cm="1">
        <f t="array" aca="1" ref="L1967" ca="1">IF(Tabela2[[#This Row],[PORTO]]=Tabela2[[#This Row],[DESTINO]],0,erro)</f>
        <v>0</v>
      </c>
      <c r="N1967">
        <f t="shared" ca="1" si="247"/>
        <v>40</v>
      </c>
      <c r="O1967">
        <f t="shared" ca="1" si="248"/>
        <v>0</v>
      </c>
      <c r="P1967">
        <f t="shared" ca="1" si="249"/>
        <v>6</v>
      </c>
      <c r="Q1967">
        <f t="shared" ca="1" si="245"/>
        <v>0</v>
      </c>
      <c r="R1967">
        <f t="shared" ca="1" si="246"/>
        <v>2</v>
      </c>
    </row>
    <row r="1968" spans="1:18">
      <c r="A1968">
        <f ca="1">VLOOKUP(O1968,Tabela3[],2,0)</f>
        <v>2007</v>
      </c>
      <c r="B1968" t="str">
        <f ca="1">VLOOKUP(P1968,Tabela3[],4,0)</f>
        <v>DEZEMBRO</v>
      </c>
      <c r="C1968" t="str">
        <f ca="1">VLOOKUP(Q1968,Tabela3[],5,0)</f>
        <v>China</v>
      </c>
      <c r="D1968" t="str">
        <f ca="1">VLOOKUP(Q1968,Tabela3[],3,0)</f>
        <v>Alibaba Group</v>
      </c>
      <c r="E1968" t="str">
        <f ca="1">IF(R1968=Q1968, (VLOOKUP(P1968+1,Tabela3[],5,0)),VLOOKUP(R1968,Tabela3[],5,0))</f>
        <v>Estados Unidos</v>
      </c>
      <c r="F1968" s="1">
        <f t="shared" ca="1" si="242"/>
        <v>39404</v>
      </c>
      <c r="G1968" s="1">
        <f t="shared" ca="1" si="243"/>
        <v>39408.600385966929</v>
      </c>
      <c r="H1968">
        <f t="shared" ca="1" si="244"/>
        <v>0</v>
      </c>
      <c r="I1968" t="str">
        <f ca="1">VLOOKUP(Q1968,Tabela3[],9,1)</f>
        <v>HMM St Petersburg</v>
      </c>
      <c r="J1968" t="str">
        <f ca="1">VLOOKUP(Q1968,Tabela3[],11,0)</f>
        <v>Ar Condicionado 18000</v>
      </c>
      <c r="K1968" t="str">
        <f ca="1">VLOOKUP(Q1968,Tabela3[],10,0)</f>
        <v>Eletrônicos</v>
      </c>
      <c r="L1968" t="e" cm="1">
        <f t="array" aca="1" ref="L1968" ca="1">IF(Tabela2[[#This Row],[PORTO]]=Tabela2[[#This Row],[DESTINO]],0,erro)</f>
        <v>#NAME?</v>
      </c>
      <c r="N1968">
        <f t="shared" ca="1" si="247"/>
        <v>1000</v>
      </c>
      <c r="O1968">
        <f t="shared" ca="1" si="248"/>
        <v>7</v>
      </c>
      <c r="P1968">
        <f t="shared" ca="1" si="249"/>
        <v>11</v>
      </c>
      <c r="Q1968">
        <f t="shared" ca="1" si="245"/>
        <v>2</v>
      </c>
      <c r="R1968">
        <f t="shared" ca="1" si="246"/>
        <v>3</v>
      </c>
    </row>
    <row r="1969" spans="1:18">
      <c r="A1969">
        <f ca="1">VLOOKUP(O1969,Tabela3[],2,0)</f>
        <v>2009</v>
      </c>
      <c r="B1969" t="str">
        <f ca="1">VLOOKUP(P1969,Tabela3[],4,0)</f>
        <v>JANEIRO</v>
      </c>
      <c r="C1969" t="str">
        <f ca="1">VLOOKUP(Q1969,Tabela3[],5,0)</f>
        <v>Estados Unidos</v>
      </c>
      <c r="D1969" t="str">
        <f ca="1">VLOOKUP(Q1969,Tabela3[],3,0)</f>
        <v>Amazon</v>
      </c>
      <c r="E1969" t="str">
        <f ca="1">IF(R1969=Q1969, (VLOOKUP(P1969+1,Tabela3[],5,0)),VLOOKUP(R1969,Tabela3[],5,0))</f>
        <v>Alemanha</v>
      </c>
      <c r="F1969" s="1">
        <f t="shared" ca="1" si="242"/>
        <v>39835</v>
      </c>
      <c r="G1969" s="1">
        <f t="shared" ca="1" si="243"/>
        <v>39844.474202006204</v>
      </c>
      <c r="H1969">
        <f t="shared" ca="1" si="244"/>
        <v>0</v>
      </c>
      <c r="I1969" t="str">
        <f ca="1">VLOOKUP(Q1969,Tabela3[],9,1)</f>
        <v>HMM Algeciras</v>
      </c>
      <c r="J1969" t="str">
        <f ca="1">VLOOKUP(Q1969,Tabela3[],11,0)</f>
        <v>Colchão Baby Light D18</v>
      </c>
      <c r="K1969" t="str">
        <f ca="1">VLOOKUP(Q1969,Tabela3[],10,0)</f>
        <v>Geral</v>
      </c>
      <c r="L1969" t="e" cm="1">
        <f t="array" aca="1" ref="L1969" ca="1">IF(Tabela2[[#This Row],[PORTO]]=Tabela2[[#This Row],[DESTINO]],0,erro)</f>
        <v>#NAME?</v>
      </c>
      <c r="N1969">
        <f t="shared" ca="1" si="247"/>
        <v>1000</v>
      </c>
      <c r="O1969">
        <f t="shared" ca="1" si="248"/>
        <v>9</v>
      </c>
      <c r="P1969">
        <f t="shared" ca="1" si="249"/>
        <v>0</v>
      </c>
      <c r="Q1969">
        <f t="shared" ca="1" si="245"/>
        <v>4</v>
      </c>
      <c r="R1969">
        <f t="shared" ca="1" si="246"/>
        <v>6</v>
      </c>
    </row>
    <row r="1970" spans="1:18">
      <c r="A1970">
        <f ca="1">VLOOKUP(O1970,Tabela3[],2,0)</f>
        <v>2007</v>
      </c>
      <c r="B1970" t="str">
        <f ca="1">VLOOKUP(P1970,Tabela3[],4,0)</f>
        <v>MAIO</v>
      </c>
      <c r="C1970" t="str">
        <f ca="1">VLOOKUP(Q1970,Tabela3[],5,0)</f>
        <v>Itália</v>
      </c>
      <c r="D1970" t="str">
        <f ca="1">VLOOKUP(Q1970,Tabela3[],3,0)</f>
        <v>Hyundai</v>
      </c>
      <c r="E1970" t="str">
        <f ca="1">IF(R1970=Q1970, (VLOOKUP(P1970+1,Tabela3[],5,0)),VLOOKUP(R1970,Tabela3[],5,0))</f>
        <v>França</v>
      </c>
      <c r="F1970" s="1">
        <f t="shared" ca="1" si="242"/>
        <v>39174</v>
      </c>
      <c r="G1970" s="1">
        <f t="shared" ca="1" si="243"/>
        <v>39183.340151006123</v>
      </c>
      <c r="H1970">
        <f t="shared" ca="1" si="244"/>
        <v>1</v>
      </c>
      <c r="I1970" t="str">
        <f ca="1">VLOOKUP(Q1970,Tabela3[],9,1)</f>
        <v>Car Carriers</v>
      </c>
      <c r="J1970" t="str">
        <f ca="1">VLOOKUP(Q1970,Tabela3[],11,0)</f>
        <v>Creta Confort</v>
      </c>
      <c r="K1970" t="str">
        <f ca="1">VLOOKUP(Q1970,Tabela3[],10,0)</f>
        <v>Carros</v>
      </c>
      <c r="L1970" t="e" cm="1">
        <f t="array" aca="1" ref="L1970" ca="1">IF(Tabela2[[#This Row],[PORTO]]=Tabela2[[#This Row],[DESTINO]],0,erro)</f>
        <v>#NAME?</v>
      </c>
      <c r="N1970">
        <f t="shared" ca="1" si="247"/>
        <v>400</v>
      </c>
      <c r="O1970">
        <f t="shared" ca="1" si="248"/>
        <v>7</v>
      </c>
      <c r="P1970">
        <f t="shared" ca="1" si="249"/>
        <v>4</v>
      </c>
      <c r="Q1970">
        <f t="shared" ca="1" si="245"/>
        <v>18</v>
      </c>
      <c r="R1970">
        <f t="shared" ca="1" si="246"/>
        <v>22</v>
      </c>
    </row>
    <row r="1971" spans="1:18">
      <c r="A1971">
        <f ca="1">VLOOKUP(O1971,Tabela3[],2,0)</f>
        <v>2005</v>
      </c>
      <c r="B1971" t="str">
        <f ca="1">VLOOKUP(P1971,Tabela3[],4,0)</f>
        <v>SETEMBRO</v>
      </c>
      <c r="C1971" t="str">
        <f ca="1">VLOOKUP(Q1971,Tabela3[],5,0)</f>
        <v>Estados Unidos</v>
      </c>
      <c r="D1971" t="str">
        <f ca="1">VLOOKUP(Q1971,Tabela3[],3,0)</f>
        <v>Amazon</v>
      </c>
      <c r="E1971" t="str">
        <f ca="1">IF(R1971=Q1971, (VLOOKUP(P1971+1,Tabela3[],5,0)),VLOOKUP(R1971,Tabela3[],5,0))</f>
        <v>Alemanha</v>
      </c>
      <c r="F1971" s="1">
        <f t="shared" ca="1" si="242"/>
        <v>38566</v>
      </c>
      <c r="G1971" s="1">
        <f t="shared" ca="1" si="243"/>
        <v>38569.513366133142</v>
      </c>
      <c r="H1971">
        <f t="shared" ca="1" si="244"/>
        <v>0</v>
      </c>
      <c r="I1971" t="str">
        <f ca="1">VLOOKUP(Q1971,Tabela3[],9,1)</f>
        <v>HMM Algeciras</v>
      </c>
      <c r="J1971" t="str">
        <f ca="1">VLOOKUP(Q1971,Tabela3[],11,0)</f>
        <v>Escrivaninha Trevalla</v>
      </c>
      <c r="K1971" t="str">
        <f ca="1">VLOOKUP(Q1971,Tabela3[],10,0)</f>
        <v>Geral</v>
      </c>
      <c r="L1971" t="e" cm="1">
        <f t="array" aca="1" ref="L1971" ca="1">IF(Tabela2[[#This Row],[PORTO]]=Tabela2[[#This Row],[DESTINO]],0,erro)</f>
        <v>#NAME?</v>
      </c>
      <c r="N1971">
        <f t="shared" ca="1" si="247"/>
        <v>5000</v>
      </c>
      <c r="O1971">
        <f t="shared" ca="1" si="248"/>
        <v>5</v>
      </c>
      <c r="P1971">
        <f t="shared" ca="1" si="249"/>
        <v>8</v>
      </c>
      <c r="Q1971">
        <f t="shared" ca="1" si="245"/>
        <v>3</v>
      </c>
      <c r="R1971">
        <f t="shared" ca="1" si="246"/>
        <v>6</v>
      </c>
    </row>
    <row r="1972" spans="1:18">
      <c r="A1972">
        <f ca="1">VLOOKUP(O1972,Tabela3[],2,0)</f>
        <v>2005</v>
      </c>
      <c r="B1972" t="str">
        <f ca="1">VLOOKUP(P1972,Tabela3[],4,0)</f>
        <v>MAIO</v>
      </c>
      <c r="C1972" t="str">
        <f ca="1">VLOOKUP(Q1972,Tabela3[],5,0)</f>
        <v>Holanda</v>
      </c>
      <c r="D1972" t="str">
        <f ca="1">VLOOKUP(Q1972,Tabela3[],3,0)</f>
        <v>Shell</v>
      </c>
      <c r="E1972" t="str">
        <f ca="1">IF(R1972=Q1972, (VLOOKUP(P1972+1,Tabela3[],5,0)),VLOOKUP(R1972,Tabela3[],5,0))</f>
        <v>Japão</v>
      </c>
      <c r="F1972" s="1">
        <f t="shared" ca="1" si="242"/>
        <v>38467</v>
      </c>
      <c r="G1972" s="1">
        <f t="shared" ca="1" si="243"/>
        <v>38476.796839729512</v>
      </c>
      <c r="H1972">
        <f t="shared" ca="1" si="244"/>
        <v>0</v>
      </c>
      <c r="I1972" t="str">
        <f ca="1">VLOOKUP(Q1972,Tabela3[],9,1)</f>
        <v>AbQaiq</v>
      </c>
      <c r="J1972" t="str">
        <f ca="1">VLOOKUP(Q1972,Tabela3[],11,0)</f>
        <v>Diesel</v>
      </c>
      <c r="K1972" t="str">
        <f ca="1">VLOOKUP(Q1972,Tabela3[],10,0)</f>
        <v>Petróleo</v>
      </c>
      <c r="L1972" t="e" cm="1">
        <f t="array" aca="1" ref="L1972" ca="1">IF(Tabela2[[#This Row],[PORTO]]=Tabela2[[#This Row],[DESTINO]],0,erro)</f>
        <v>#NAME?</v>
      </c>
      <c r="N1972">
        <f t="shared" ca="1" si="247"/>
        <v>61000</v>
      </c>
      <c r="O1972">
        <f t="shared" ca="1" si="248"/>
        <v>5</v>
      </c>
      <c r="P1972">
        <f t="shared" ca="1" si="249"/>
        <v>4</v>
      </c>
      <c r="Q1972">
        <f t="shared" ca="1" si="245"/>
        <v>15</v>
      </c>
      <c r="R1972">
        <f t="shared" ca="1" si="246"/>
        <v>9</v>
      </c>
    </row>
    <row r="1973" spans="1:18">
      <c r="A1973">
        <f ca="1">VLOOKUP(O1973,Tabela3[],2,0)</f>
        <v>2008</v>
      </c>
      <c r="B1973" t="str">
        <f ca="1">VLOOKUP(P1973,Tabela3[],4,0)</f>
        <v>ABRIL</v>
      </c>
      <c r="C1973" t="str">
        <f ca="1">VLOOKUP(Q1973,Tabela3[],5,0)</f>
        <v>Itália</v>
      </c>
      <c r="D1973" t="str">
        <f ca="1">VLOOKUP(Q1973,Tabela3[],3,0)</f>
        <v>Hyundai</v>
      </c>
      <c r="E1973" t="str">
        <f ca="1">IF(R1973=Q1973, (VLOOKUP(P1973+1,Tabela3[],5,0)),VLOOKUP(R1973,Tabela3[],5,0))</f>
        <v>Alemanha</v>
      </c>
      <c r="F1973" s="1">
        <f t="shared" ca="1" si="242"/>
        <v>39517</v>
      </c>
      <c r="G1973" s="1">
        <f t="shared" ca="1" si="243"/>
        <v>39526.854805861971</v>
      </c>
      <c r="H1973">
        <f t="shared" ca="1" si="244"/>
        <v>0</v>
      </c>
      <c r="I1973" t="str">
        <f ca="1">VLOOKUP(Q1973,Tabela3[],9,1)</f>
        <v>Car Carriers</v>
      </c>
      <c r="J1973" t="str">
        <f ca="1">VLOOKUP(Q1973,Tabela3[],11,0)</f>
        <v>Creta Confort</v>
      </c>
      <c r="K1973" t="str">
        <f ca="1">VLOOKUP(Q1973,Tabela3[],10,0)</f>
        <v>Carros</v>
      </c>
      <c r="L1973" t="e" cm="1">
        <f t="array" aca="1" ref="L1973" ca="1">IF(Tabela2[[#This Row],[PORTO]]=Tabela2[[#This Row],[DESTINO]],0,erro)</f>
        <v>#NAME?</v>
      </c>
      <c r="N1973">
        <f t="shared" ca="1" si="247"/>
        <v>200</v>
      </c>
      <c r="O1973">
        <f t="shared" ca="1" si="248"/>
        <v>8</v>
      </c>
      <c r="P1973">
        <f t="shared" ca="1" si="249"/>
        <v>3</v>
      </c>
      <c r="Q1973">
        <f t="shared" ca="1" si="245"/>
        <v>18</v>
      </c>
      <c r="R1973">
        <f t="shared" ca="1" si="246"/>
        <v>6</v>
      </c>
    </row>
    <row r="1974" spans="1:18">
      <c r="A1974">
        <f ca="1">VLOOKUP(O1974,Tabela3[],2,0)</f>
        <v>2000</v>
      </c>
      <c r="B1974" t="str">
        <f ca="1">VLOOKUP(P1974,Tabela3[],4,0)</f>
        <v>JULHO</v>
      </c>
      <c r="C1974" t="str">
        <f ca="1">VLOOKUP(Q1974,Tabela3[],5,0)</f>
        <v>Alemanha</v>
      </c>
      <c r="D1974" t="str">
        <f ca="1">VLOOKUP(Q1974,Tabela3[],3,0)</f>
        <v>Volkswagen</v>
      </c>
      <c r="E1974" t="str">
        <f ca="1">IF(R1974=Q1974, (VLOOKUP(P1974+1,Tabela3[],5,0)),VLOOKUP(R1974,Tabela3[],5,0))</f>
        <v>Holanda</v>
      </c>
      <c r="F1974" s="1">
        <f t="shared" ca="1" si="242"/>
        <v>36687</v>
      </c>
      <c r="G1974" s="1">
        <f t="shared" ca="1" si="243"/>
        <v>36687.233834592247</v>
      </c>
      <c r="H1974">
        <f t="shared" ca="1" si="244"/>
        <v>0</v>
      </c>
      <c r="I1974" t="str">
        <f ca="1">VLOOKUP(Q1974,Tabela3[],9,1)</f>
        <v>Warehouse Carriers </v>
      </c>
      <c r="J1974" t="str">
        <f ca="1">VLOOKUP(Q1974,Tabela3[],11,0)</f>
        <v>GLI 350 TSI (Jetta)</v>
      </c>
      <c r="K1974" t="str">
        <f ca="1">VLOOKUP(Q1974,Tabela3[],10,0)</f>
        <v>Carros</v>
      </c>
      <c r="L1974" t="e" cm="1">
        <f t="array" aca="1" ref="L1974" ca="1">IF(Tabela2[[#This Row],[PORTO]]=Tabela2[[#This Row],[DESTINO]],0,erro)</f>
        <v>#NAME?</v>
      </c>
      <c r="N1974">
        <f t="shared" ca="1" si="247"/>
        <v>500</v>
      </c>
      <c r="O1974">
        <f t="shared" ca="1" si="248"/>
        <v>0</v>
      </c>
      <c r="P1974">
        <f t="shared" ca="1" si="249"/>
        <v>6</v>
      </c>
      <c r="Q1974">
        <f t="shared" ca="1" si="245"/>
        <v>8</v>
      </c>
      <c r="R1974">
        <f t="shared" ca="1" si="246"/>
        <v>15</v>
      </c>
    </row>
    <row r="1975" spans="1:18">
      <c r="A1975">
        <f ca="1">VLOOKUP(O1975,Tabela3[],2,0)</f>
        <v>2008</v>
      </c>
      <c r="B1975" t="str">
        <f ca="1">VLOOKUP(P1975,Tabela3[],4,0)</f>
        <v>MAIO</v>
      </c>
      <c r="C1975" t="str">
        <f ca="1">VLOOKUP(Q1975,Tabela3[],5,0)</f>
        <v>Canadá</v>
      </c>
      <c r="D1975" t="str">
        <f ca="1">VLOOKUP(Q1975,Tabela3[],3,0)</f>
        <v>Shopify</v>
      </c>
      <c r="E1975" t="str">
        <f ca="1">IF(R1975=Q1975, (VLOOKUP(P1975+1,Tabela3[],5,0)),VLOOKUP(R1975,Tabela3[],5,0))</f>
        <v>Japão</v>
      </c>
      <c r="F1975" s="1">
        <f t="shared" ca="1" si="242"/>
        <v>39540</v>
      </c>
      <c r="G1975" s="1">
        <f t="shared" ca="1" si="243"/>
        <v>39540.960346785614</v>
      </c>
      <c r="H1975">
        <f t="shared" ca="1" si="244"/>
        <v>1</v>
      </c>
      <c r="I1975" t="str">
        <f ca="1">VLOOKUP(Q1975,Tabela3[],9,1)</f>
        <v>HMM Southampton</v>
      </c>
      <c r="J1975" t="str">
        <f ca="1">VLOOKUP(Q1975,Tabela3[],11,0)</f>
        <v>TORRADORES DE CAFÉ</v>
      </c>
      <c r="K1975" t="str">
        <f ca="1">VLOOKUP(Q1975,Tabela3[],10,0)</f>
        <v>Geral</v>
      </c>
      <c r="L1975" t="e" cm="1">
        <f t="array" aca="1" ref="L1975" ca="1">IF(Tabela2[[#This Row],[PORTO]]=Tabela2[[#This Row],[DESTINO]],0,erro)</f>
        <v>#NAME?</v>
      </c>
      <c r="N1975">
        <f t="shared" ca="1" si="247"/>
        <v>5000</v>
      </c>
      <c r="O1975">
        <f t="shared" ca="1" si="248"/>
        <v>8</v>
      </c>
      <c r="P1975">
        <f t="shared" ca="1" si="249"/>
        <v>4</v>
      </c>
      <c r="Q1975">
        <f t="shared" ca="1" si="245"/>
        <v>33</v>
      </c>
      <c r="R1975">
        <f t="shared" ca="1" si="246"/>
        <v>9</v>
      </c>
    </row>
    <row r="1976" spans="1:18">
      <c r="A1976">
        <f ca="1">VLOOKUP(O1976,Tabela3[],2,0)</f>
        <v>2007</v>
      </c>
      <c r="B1976" t="str">
        <f ca="1">VLOOKUP(P1976,Tabela3[],4,0)</f>
        <v>SETEMBRO</v>
      </c>
      <c r="C1976" t="str">
        <f ca="1">VLOOKUP(Q1976,Tabela3[],5,0)</f>
        <v>Coréia do Sul</v>
      </c>
      <c r="D1976" t="str">
        <f ca="1">VLOOKUP(Q1976,Tabela3[],3,0)</f>
        <v>Samsung</v>
      </c>
      <c r="E1976" t="str">
        <f ca="1">IF(R1976=Q1976, (VLOOKUP(P1976+1,Tabela3[],5,0)),VLOOKUP(R1976,Tabela3[],5,0))</f>
        <v>Japão</v>
      </c>
      <c r="F1976" s="1">
        <f t="shared" ca="1" si="242"/>
        <v>39317</v>
      </c>
      <c r="G1976" s="1">
        <f t="shared" ca="1" si="243"/>
        <v>39324.054651917075</v>
      </c>
      <c r="H1976">
        <f t="shared" ca="1" si="244"/>
        <v>0</v>
      </c>
      <c r="I1976" t="str">
        <f ca="1">VLOOKUP(Q1976,Tabela3[],9,1)</f>
        <v>HMM Rotterdam</v>
      </c>
      <c r="J1976" t="str">
        <f ca="1">VLOOKUP(Q1976,Tabela3[],11,0)</f>
        <v>Neo QLED 8k 75"</v>
      </c>
      <c r="K1976" t="str">
        <f ca="1">VLOOKUP(Q1976,Tabela3[],10,0)</f>
        <v>Eletrônicos</v>
      </c>
      <c r="L1976" t="e" cm="1">
        <f t="array" aca="1" ref="L1976" ca="1">IF(Tabela2[[#This Row],[PORTO]]=Tabela2[[#This Row],[DESTINO]],0,erro)</f>
        <v>#NAME?</v>
      </c>
      <c r="N1976">
        <f t="shared" ca="1" si="247"/>
        <v>1000</v>
      </c>
      <c r="O1976">
        <f t="shared" ca="1" si="248"/>
        <v>7</v>
      </c>
      <c r="P1976">
        <f t="shared" ca="1" si="249"/>
        <v>8</v>
      </c>
      <c r="Q1976">
        <f t="shared" ca="1" si="245"/>
        <v>12</v>
      </c>
      <c r="R1976">
        <f t="shared" ca="1" si="246"/>
        <v>10</v>
      </c>
    </row>
    <row r="1977" spans="1:18">
      <c r="A1977">
        <f ca="1">VLOOKUP(O1977,Tabela3[],2,0)</f>
        <v>2004</v>
      </c>
      <c r="B1977" t="str">
        <f ca="1">VLOOKUP(P1977,Tabela3[],4,0)</f>
        <v>JUNHO</v>
      </c>
      <c r="C1977" t="str">
        <f ca="1">VLOOKUP(Q1977,Tabela3[],5,0)</f>
        <v>China</v>
      </c>
      <c r="D1977" t="str">
        <f ca="1">VLOOKUP(Q1977,Tabela3[],3,0)</f>
        <v>Alibaba Group</v>
      </c>
      <c r="E1977" t="str">
        <f ca="1">IF(R1977=Q1977, (VLOOKUP(P1977+1,Tabela3[],5,0)),VLOOKUP(R1977,Tabela3[],5,0))</f>
        <v>Holanda</v>
      </c>
      <c r="F1977" s="1">
        <f t="shared" ca="1" si="242"/>
        <v>38133</v>
      </c>
      <c r="G1977" s="1">
        <f t="shared" ca="1" si="243"/>
        <v>38133.216262525842</v>
      </c>
      <c r="H1977">
        <f t="shared" ca="1" si="244"/>
        <v>0</v>
      </c>
      <c r="I1977" t="str">
        <f ca="1">VLOOKUP(Q1977,Tabela3[],9,1)</f>
        <v>HMM St Petersburg</v>
      </c>
      <c r="J1977" t="str">
        <f ca="1">VLOOKUP(Q1977,Tabela3[],11,0)</f>
        <v>Serração Portatil</v>
      </c>
      <c r="K1977" t="str">
        <f ca="1">VLOOKUP(Q1977,Tabela3[],10,0)</f>
        <v>Maquinário</v>
      </c>
      <c r="L1977" t="e" cm="1">
        <f t="array" aca="1" ref="L1977" ca="1">IF(Tabela2[[#This Row],[PORTO]]=Tabela2[[#This Row],[DESTINO]],0,erro)</f>
        <v>#NAME?</v>
      </c>
      <c r="N1977">
        <f t="shared" ca="1" si="247"/>
        <v>50</v>
      </c>
      <c r="O1977">
        <f t="shared" ca="1" si="248"/>
        <v>4</v>
      </c>
      <c r="P1977">
        <f t="shared" ca="1" si="249"/>
        <v>5</v>
      </c>
      <c r="Q1977">
        <f t="shared" ca="1" si="245"/>
        <v>0</v>
      </c>
      <c r="R1977">
        <f t="shared" ca="1" si="246"/>
        <v>15</v>
      </c>
    </row>
    <row r="1978" spans="1:18">
      <c r="A1978">
        <f ca="1">VLOOKUP(O1978,Tabela3[],2,0)</f>
        <v>2000</v>
      </c>
      <c r="B1978" t="str">
        <f ca="1">VLOOKUP(P1978,Tabela3[],4,0)</f>
        <v>JUNHO</v>
      </c>
      <c r="C1978" t="str">
        <f ca="1">VLOOKUP(Q1978,Tabela3[],5,0)</f>
        <v>Estados Unidos</v>
      </c>
      <c r="D1978" t="str">
        <f ca="1">VLOOKUP(Q1978,Tabela3[],3,0)</f>
        <v>Amazon</v>
      </c>
      <c r="E1978" t="str">
        <f ca="1">IF(R1978=Q1978, (VLOOKUP(P1978+1,Tabela3[],5,0)),VLOOKUP(R1978,Tabela3[],5,0))</f>
        <v>Alemanha</v>
      </c>
      <c r="F1978" s="1">
        <f t="shared" ca="1" si="242"/>
        <v>36651</v>
      </c>
      <c r="G1978" s="1">
        <f t="shared" ca="1" si="243"/>
        <v>36655.60624520525</v>
      </c>
      <c r="H1978">
        <f t="shared" ca="1" si="244"/>
        <v>0</v>
      </c>
      <c r="I1978" t="str">
        <f ca="1">VLOOKUP(Q1978,Tabela3[],9,1)</f>
        <v>HMM Algeciras</v>
      </c>
      <c r="J1978" t="str">
        <f ca="1">VLOOKUP(Q1978,Tabela3[],11,0)</f>
        <v>Escrivaninha Trevalla</v>
      </c>
      <c r="K1978" t="str">
        <f ca="1">VLOOKUP(Q1978,Tabela3[],10,0)</f>
        <v>Geral</v>
      </c>
      <c r="L1978" t="e" cm="1">
        <f t="array" aca="1" ref="L1978" ca="1">IF(Tabela2[[#This Row],[PORTO]]=Tabela2[[#This Row],[DESTINO]],0,erro)</f>
        <v>#NAME?</v>
      </c>
      <c r="N1978">
        <f t="shared" ca="1" si="247"/>
        <v>2000</v>
      </c>
      <c r="O1978">
        <f t="shared" ca="1" si="248"/>
        <v>0</v>
      </c>
      <c r="P1978">
        <f t="shared" ca="1" si="249"/>
        <v>5</v>
      </c>
      <c r="Q1978">
        <f t="shared" ca="1" si="245"/>
        <v>3</v>
      </c>
      <c r="R1978">
        <f t="shared" ca="1" si="246"/>
        <v>7</v>
      </c>
    </row>
    <row r="1979" spans="1:18">
      <c r="A1979">
        <f ca="1">VLOOKUP(O1979,Tabela3[],2,0)</f>
        <v>2002</v>
      </c>
      <c r="B1979" t="str">
        <f ca="1">VLOOKUP(P1979,Tabela3[],4,0)</f>
        <v>FEVEREIRO</v>
      </c>
      <c r="C1979" t="str">
        <f ca="1">VLOOKUP(Q1979,Tabela3[],5,0)</f>
        <v>Coréia do Sul</v>
      </c>
      <c r="D1979" t="str">
        <f ca="1">VLOOKUP(Q1979,Tabela3[],3,0)</f>
        <v>Samsung</v>
      </c>
      <c r="E1979" t="str">
        <f ca="1">IF(R1979=Q1979, (VLOOKUP(P1979+1,Tabela3[],5,0)),VLOOKUP(R1979,Tabela3[],5,0))</f>
        <v>China</v>
      </c>
      <c r="F1979" s="1">
        <f t="shared" ca="1" si="242"/>
        <v>37268</v>
      </c>
      <c r="G1979" s="1">
        <f t="shared" ca="1" si="243"/>
        <v>37273.830616318432</v>
      </c>
      <c r="H1979">
        <f t="shared" ca="1" si="244"/>
        <v>0</v>
      </c>
      <c r="I1979" t="str">
        <f ca="1">VLOOKUP(Q1979,Tabela3[],9,1)</f>
        <v>HMM Rotterdam</v>
      </c>
      <c r="J1979" t="str">
        <f ca="1">VLOOKUP(Q1979,Tabela3[],11,0)</f>
        <v>Crystal UHD 4k 65"</v>
      </c>
      <c r="K1979" t="str">
        <f ca="1">VLOOKUP(Q1979,Tabela3[],10,0)</f>
        <v>Eletrônicos</v>
      </c>
      <c r="L1979" t="e" cm="1">
        <f t="array" aca="1" ref="L1979" ca="1">IF(Tabela2[[#This Row],[PORTO]]=Tabela2[[#This Row],[DESTINO]],0,erro)</f>
        <v>#NAME?</v>
      </c>
      <c r="N1979">
        <f t="shared" ca="1" si="247"/>
        <v>2500</v>
      </c>
      <c r="O1979">
        <f t="shared" ca="1" si="248"/>
        <v>2</v>
      </c>
      <c r="P1979">
        <f t="shared" ca="1" si="249"/>
        <v>1</v>
      </c>
      <c r="Q1979">
        <f t="shared" ca="1" si="245"/>
        <v>14</v>
      </c>
      <c r="R1979">
        <f t="shared" ca="1" si="246"/>
        <v>1</v>
      </c>
    </row>
    <row r="1980" spans="1:18">
      <c r="A1980">
        <f ca="1">VLOOKUP(O1980,Tabela3[],2,0)</f>
        <v>2003</v>
      </c>
      <c r="B1980" t="str">
        <f ca="1">VLOOKUP(P1980,Tabela3[],4,0)</f>
        <v>MARÇO</v>
      </c>
      <c r="C1980" t="str">
        <f ca="1">VLOOKUP(Q1980,Tabela3[],5,0)</f>
        <v>Alemanha</v>
      </c>
      <c r="D1980" t="str">
        <f ca="1">VLOOKUP(Q1980,Tabela3[],3,0)</f>
        <v>Volkswagen</v>
      </c>
      <c r="E1980" t="str">
        <f ca="1">IF(R1980=Q1980, (VLOOKUP(P1980+1,Tabela3[],5,0)),VLOOKUP(R1980,Tabela3[],5,0))</f>
        <v>Estados Unidos</v>
      </c>
      <c r="F1980" s="1">
        <f t="shared" ca="1" si="242"/>
        <v>37655</v>
      </c>
      <c r="G1980" s="1">
        <f t="shared" ca="1" si="243"/>
        <v>37659.388636029311</v>
      </c>
      <c r="H1980">
        <f t="shared" ca="1" si="244"/>
        <v>1</v>
      </c>
      <c r="I1980" t="str">
        <f ca="1">VLOOKUP(Q1980,Tabela3[],9,1)</f>
        <v>Warehouse Carriers </v>
      </c>
      <c r="J1980" t="str">
        <f ca="1">VLOOKUP(Q1980,Tabela3[],11,0)</f>
        <v>Highline 250 TSI (Taos)</v>
      </c>
      <c r="K1980" t="str">
        <f ca="1">VLOOKUP(Q1980,Tabela3[],10,0)</f>
        <v>Carros</v>
      </c>
      <c r="L1980" t="e" cm="1">
        <f t="array" aca="1" ref="L1980" ca="1">IF(Tabela2[[#This Row],[PORTO]]=Tabela2[[#This Row],[DESTINO]],0,erro)</f>
        <v>#NAME?</v>
      </c>
      <c r="N1980">
        <f t="shared" ca="1" si="247"/>
        <v>100</v>
      </c>
      <c r="O1980">
        <f t="shared" ca="1" si="248"/>
        <v>3</v>
      </c>
      <c r="P1980">
        <f t="shared" ca="1" si="249"/>
        <v>2</v>
      </c>
      <c r="Q1980">
        <f t="shared" ca="1" si="245"/>
        <v>7</v>
      </c>
      <c r="R1980">
        <f t="shared" ca="1" si="246"/>
        <v>3</v>
      </c>
    </row>
    <row r="1981" spans="1:18">
      <c r="A1981">
        <f ca="1">VLOOKUP(O1981,Tabela3[],2,0)</f>
        <v>2001</v>
      </c>
      <c r="B1981" t="str">
        <f ca="1">VLOOKUP(P1981,Tabela3[],4,0)</f>
        <v>AGOSTO</v>
      </c>
      <c r="C1981" t="str">
        <f ca="1">VLOOKUP(Q1981,Tabela3[],5,0)</f>
        <v>India</v>
      </c>
      <c r="D1981" t="str">
        <f ca="1">VLOOKUP(Q1981,Tabela3[],3,0)</f>
        <v>Reliance Industries</v>
      </c>
      <c r="E1981" t="str">
        <f ca="1">IF(R1981=Q1981, (VLOOKUP(P1981+1,Tabela3[],5,0)),VLOOKUP(R1981,Tabela3[],5,0))</f>
        <v>Japão</v>
      </c>
      <c r="F1981" s="1">
        <f t="shared" ca="1" si="242"/>
        <v>37087</v>
      </c>
      <c r="G1981" s="1">
        <f t="shared" ca="1" si="243"/>
        <v>37094.172448039506</v>
      </c>
      <c r="H1981">
        <f t="shared" ca="1" si="244"/>
        <v>1</v>
      </c>
      <c r="I1981" t="str">
        <f ca="1">VLOOKUP(Q1981,Tabela3[],9,1)</f>
        <v>Tanker</v>
      </c>
      <c r="J1981" t="str">
        <f ca="1">VLOOKUP(Q1981,Tabela3[],11,0)</f>
        <v>Polietileno</v>
      </c>
      <c r="K1981" t="str">
        <f ca="1">VLOOKUP(Q1981,Tabela3[],10,0)</f>
        <v>Petroquimicos</v>
      </c>
      <c r="L1981" t="e" cm="1">
        <f t="array" aca="1" ref="L1981" ca="1">IF(Tabela2[[#This Row],[PORTO]]=Tabela2[[#This Row],[DESTINO]],0,erro)</f>
        <v>#NAME?</v>
      </c>
      <c r="N1981">
        <f t="shared" ca="1" si="247"/>
        <v>0</v>
      </c>
      <c r="O1981">
        <f t="shared" ca="1" si="248"/>
        <v>1</v>
      </c>
      <c r="P1981">
        <f t="shared" ca="1" si="249"/>
        <v>7</v>
      </c>
      <c r="Q1981">
        <f t="shared" ca="1" si="245"/>
        <v>31</v>
      </c>
      <c r="R1981">
        <f t="shared" ca="1" si="246"/>
        <v>9</v>
      </c>
    </row>
    <row r="1982" spans="1:18">
      <c r="A1982">
        <f ca="1">VLOOKUP(O1982,Tabela3[],2,0)</f>
        <v>2007</v>
      </c>
      <c r="B1982" t="str">
        <f ca="1">VLOOKUP(P1982,Tabela3[],4,0)</f>
        <v>NOVEMBRO</v>
      </c>
      <c r="C1982" t="str">
        <f ca="1">VLOOKUP(Q1982,Tabela3[],5,0)</f>
        <v>Itália</v>
      </c>
      <c r="D1982" t="str">
        <f ca="1">VLOOKUP(Q1982,Tabela3[],3,0)</f>
        <v>Hyundai</v>
      </c>
      <c r="E1982" t="str">
        <f ca="1">IF(R1982=Q1982, (VLOOKUP(P1982+1,Tabela3[],5,0)),VLOOKUP(R1982,Tabela3[],5,0))</f>
        <v>Coréia do Sul</v>
      </c>
      <c r="F1982" s="1">
        <f t="shared" ca="1" si="242"/>
        <v>39363</v>
      </c>
      <c r="G1982" s="1">
        <f t="shared" ca="1" si="243"/>
        <v>39370.711340219765</v>
      </c>
      <c r="H1982">
        <f t="shared" ca="1" si="244"/>
        <v>0</v>
      </c>
      <c r="I1982" t="str">
        <f ca="1">VLOOKUP(Q1982,Tabela3[],9,1)</f>
        <v>Car Carriers</v>
      </c>
      <c r="J1982" t="str">
        <f ca="1">VLOOKUP(Q1982,Tabela3[],11,0)</f>
        <v>HB20 Sense</v>
      </c>
      <c r="K1982" t="str">
        <f ca="1">VLOOKUP(Q1982,Tabela3[],10,0)</f>
        <v>Carros</v>
      </c>
      <c r="L1982" t="e" cm="1">
        <f t="array" aca="1" ref="L1982" ca="1">IF(Tabela2[[#This Row],[PORTO]]=Tabela2[[#This Row],[DESTINO]],0,erro)</f>
        <v>#NAME?</v>
      </c>
      <c r="N1982">
        <f t="shared" ca="1" si="247"/>
        <v>200</v>
      </c>
      <c r="O1982">
        <f t="shared" ca="1" si="248"/>
        <v>7</v>
      </c>
      <c r="P1982">
        <f t="shared" ca="1" si="249"/>
        <v>10</v>
      </c>
      <c r="Q1982">
        <f t="shared" ca="1" si="245"/>
        <v>19</v>
      </c>
      <c r="R1982">
        <f t="shared" ca="1" si="246"/>
        <v>14</v>
      </c>
    </row>
    <row r="1983" spans="1:18">
      <c r="A1983">
        <f ca="1">VLOOKUP(O1983,Tabela3[],2,0)</f>
        <v>2007</v>
      </c>
      <c r="B1983" t="str">
        <f ca="1">VLOOKUP(P1983,Tabela3[],4,0)</f>
        <v>FEVEREIRO</v>
      </c>
      <c r="C1983" t="str">
        <f ca="1">VLOOKUP(Q1983,Tabela3[],5,0)</f>
        <v>Coréia do Sul</v>
      </c>
      <c r="D1983" t="str">
        <f ca="1">VLOOKUP(Q1983,Tabela3[],3,0)</f>
        <v>Samsung</v>
      </c>
      <c r="E1983" t="str">
        <f ca="1">IF(R1983=Q1983, (VLOOKUP(P1983+1,Tabela3[],5,0)),VLOOKUP(R1983,Tabela3[],5,0))</f>
        <v>China</v>
      </c>
      <c r="F1983" s="1">
        <f t="shared" ca="1" si="242"/>
        <v>39105</v>
      </c>
      <c r="G1983" s="1">
        <f t="shared" ca="1" si="243"/>
        <v>39111.384247237205</v>
      </c>
      <c r="H1983">
        <f t="shared" ca="1" si="244"/>
        <v>0</v>
      </c>
      <c r="I1983" t="str">
        <f ca="1">VLOOKUP(Q1983,Tabela3[],9,1)</f>
        <v>HMM Rotterdam</v>
      </c>
      <c r="J1983" t="str">
        <f ca="1">VLOOKUP(Q1983,Tabela3[],11,0)</f>
        <v>Crystal UHD 4k 65"</v>
      </c>
      <c r="K1983" t="str">
        <f ca="1">VLOOKUP(Q1983,Tabela3[],10,0)</f>
        <v>Eletrônicos</v>
      </c>
      <c r="L1983" t="e" cm="1">
        <f t="array" aca="1" ref="L1983" ca="1">IF(Tabela2[[#This Row],[PORTO]]=Tabela2[[#This Row],[DESTINO]],0,erro)</f>
        <v>#NAME?</v>
      </c>
      <c r="N1983">
        <f t="shared" ca="1" si="247"/>
        <v>1000</v>
      </c>
      <c r="O1983">
        <f t="shared" ca="1" si="248"/>
        <v>7</v>
      </c>
      <c r="P1983">
        <f t="shared" ca="1" si="249"/>
        <v>1</v>
      </c>
      <c r="Q1983">
        <f t="shared" ca="1" si="245"/>
        <v>14</v>
      </c>
      <c r="R1983">
        <f t="shared" ca="1" si="246"/>
        <v>2</v>
      </c>
    </row>
    <row r="1984" spans="1:18">
      <c r="A1984">
        <f ca="1">VLOOKUP(O1984,Tabela3[],2,0)</f>
        <v>2009</v>
      </c>
      <c r="B1984" t="str">
        <f ca="1">VLOOKUP(P1984,Tabela3[],4,0)</f>
        <v>FEVEREIRO</v>
      </c>
      <c r="C1984" t="str">
        <f ca="1">VLOOKUP(Q1984,Tabela3[],5,0)</f>
        <v>Itália</v>
      </c>
      <c r="D1984" t="str">
        <f ca="1">VLOOKUP(Q1984,Tabela3[],3,0)</f>
        <v>Hyundai</v>
      </c>
      <c r="E1984" t="str">
        <f ca="1">IF(R1984=Q1984, (VLOOKUP(P1984+1,Tabela3[],5,0)),VLOOKUP(R1984,Tabela3[],5,0))</f>
        <v>Holanda</v>
      </c>
      <c r="F1984" s="1">
        <f t="shared" ca="1" si="242"/>
        <v>39818</v>
      </c>
      <c r="G1984" s="1">
        <f t="shared" ca="1" si="243"/>
        <v>39818.005659016184</v>
      </c>
      <c r="H1984">
        <f t="shared" ca="1" si="244"/>
        <v>1</v>
      </c>
      <c r="I1984" t="str">
        <f ca="1">VLOOKUP(Q1984,Tabela3[],9,1)</f>
        <v>Car Carriers</v>
      </c>
      <c r="J1984" t="str">
        <f ca="1">VLOOKUP(Q1984,Tabela3[],11,0)</f>
        <v>HB20 Sense</v>
      </c>
      <c r="K1984" t="str">
        <f ca="1">VLOOKUP(Q1984,Tabela3[],10,0)</f>
        <v>Carros</v>
      </c>
      <c r="L1984" t="e" cm="1">
        <f t="array" aca="1" ref="L1984" ca="1">IF(Tabela2[[#This Row],[PORTO]]=Tabela2[[#This Row],[DESTINO]],0,erro)</f>
        <v>#NAME?</v>
      </c>
      <c r="N1984">
        <f t="shared" ca="1" si="247"/>
        <v>500</v>
      </c>
      <c r="O1984">
        <f t="shared" ca="1" si="248"/>
        <v>9</v>
      </c>
      <c r="P1984">
        <f t="shared" ca="1" si="249"/>
        <v>1</v>
      </c>
      <c r="Q1984">
        <f t="shared" ca="1" si="245"/>
        <v>19</v>
      </c>
      <c r="R1984">
        <f t="shared" ca="1" si="246"/>
        <v>17</v>
      </c>
    </row>
    <row r="1985" spans="1:18">
      <c r="A1985">
        <f ca="1">VLOOKUP(O1985,Tabela3[],2,0)</f>
        <v>2000</v>
      </c>
      <c r="B1985" t="str">
        <f ca="1">VLOOKUP(P1985,Tabela3[],4,0)</f>
        <v>MARÇO</v>
      </c>
      <c r="C1985" t="str">
        <f ca="1">VLOOKUP(Q1985,Tabela3[],5,0)</f>
        <v>Alemanha</v>
      </c>
      <c r="D1985" t="str">
        <f ca="1">VLOOKUP(Q1985,Tabela3[],3,0)</f>
        <v>Volkswagen</v>
      </c>
      <c r="E1985" t="str">
        <f ca="1">IF(R1985=Q1985, (VLOOKUP(P1985+1,Tabela3[],5,0)),VLOOKUP(R1985,Tabela3[],5,0))</f>
        <v>Coréia do Sul</v>
      </c>
      <c r="F1985" s="1">
        <f t="shared" ca="1" si="242"/>
        <v>36580</v>
      </c>
      <c r="G1985" s="1">
        <f t="shared" ca="1" si="243"/>
        <v>36581.466385420783</v>
      </c>
      <c r="H1985">
        <f t="shared" ca="1" si="244"/>
        <v>1</v>
      </c>
      <c r="I1985" t="str">
        <f ca="1">VLOOKUP(Q1985,Tabela3[],9,1)</f>
        <v>Warehouse Carriers </v>
      </c>
      <c r="J1985" t="str">
        <f ca="1">VLOOKUP(Q1985,Tabela3[],11,0)</f>
        <v>Highline 250 TSI (Taos)</v>
      </c>
      <c r="K1985" t="str">
        <f ca="1">VLOOKUP(Q1985,Tabela3[],10,0)</f>
        <v>Carros</v>
      </c>
      <c r="L1985" t="e" cm="1">
        <f t="array" aca="1" ref="L1985" ca="1">IF(Tabela2[[#This Row],[PORTO]]=Tabela2[[#This Row],[DESTINO]],0,erro)</f>
        <v>#NAME?</v>
      </c>
      <c r="N1985">
        <f t="shared" ca="1" si="247"/>
        <v>100</v>
      </c>
      <c r="O1985">
        <f t="shared" ca="1" si="248"/>
        <v>0</v>
      </c>
      <c r="P1985">
        <f t="shared" ca="1" si="249"/>
        <v>2</v>
      </c>
      <c r="Q1985">
        <f t="shared" ca="1" si="245"/>
        <v>7</v>
      </c>
      <c r="R1985">
        <f t="shared" ca="1" si="246"/>
        <v>13</v>
      </c>
    </row>
    <row r="1986" spans="1:18">
      <c r="A1986">
        <f ca="1">VLOOKUP(O1986,Tabela3[],2,0)</f>
        <v>2006</v>
      </c>
      <c r="B1986" t="str">
        <f ca="1">VLOOKUP(P1986,Tabela3[],4,0)</f>
        <v>OUTUBRO</v>
      </c>
      <c r="C1986" t="str">
        <f ca="1">VLOOKUP(Q1986,Tabela3[],5,0)</f>
        <v>Coréia do Sul</v>
      </c>
      <c r="D1986" t="str">
        <f ca="1">VLOOKUP(Q1986,Tabela3[],3,0)</f>
        <v>Samsung</v>
      </c>
      <c r="E1986" t="str">
        <f ca="1">IF(R1986=Q1986, (VLOOKUP(P1986+1,Tabela3[],5,0)),VLOOKUP(R1986,Tabela3[],5,0))</f>
        <v>Japão</v>
      </c>
      <c r="F1986" s="1">
        <f t="shared" ref="F1986:F2049" ca="1" si="250">(DATE(A1986,IF(P1986&gt;0,P1986,IF(P1986&gt;12,P1986-1,IF(P1986=0,P1986+1))),RAND()*28))</f>
        <v>38976</v>
      </c>
      <c r="G1986" s="1">
        <f t="shared" ca="1" si="243"/>
        <v>38978.559787287035</v>
      </c>
      <c r="H1986">
        <f t="shared" ca="1" si="244"/>
        <v>0</v>
      </c>
      <c r="I1986" t="str">
        <f ca="1">VLOOKUP(Q1986,Tabela3[],9,1)</f>
        <v>HMM Rotterdam</v>
      </c>
      <c r="J1986" t="str">
        <f ca="1">VLOOKUP(Q1986,Tabela3[],11,0)</f>
        <v>Neo QLED 8k 75"</v>
      </c>
      <c r="K1986" t="str">
        <f ca="1">VLOOKUP(Q1986,Tabela3[],10,0)</f>
        <v>Eletrônicos</v>
      </c>
      <c r="L1986" t="e" cm="1">
        <f t="array" aca="1" ref="L1986" ca="1">IF(Tabela2[[#This Row],[PORTO]]=Tabela2[[#This Row],[DESTINO]],0,erro)</f>
        <v>#NAME?</v>
      </c>
      <c r="N1986">
        <f t="shared" ca="1" si="247"/>
        <v>500</v>
      </c>
      <c r="O1986">
        <f t="shared" ca="1" si="248"/>
        <v>6</v>
      </c>
      <c r="P1986">
        <f t="shared" ca="1" si="249"/>
        <v>9</v>
      </c>
      <c r="Q1986">
        <f t="shared" ca="1" si="245"/>
        <v>12</v>
      </c>
      <c r="R1986">
        <f t="shared" ca="1" si="246"/>
        <v>10</v>
      </c>
    </row>
    <row r="1987" spans="1:18">
      <c r="A1987">
        <f ca="1">VLOOKUP(O1987,Tabela3[],2,0)</f>
        <v>2001</v>
      </c>
      <c r="B1987" t="str">
        <f ca="1">VLOOKUP(P1987,Tabela3[],4,0)</f>
        <v>MARÇO</v>
      </c>
      <c r="C1987" t="str">
        <f ca="1">VLOOKUP(Q1987,Tabela3[],5,0)</f>
        <v>Canadá</v>
      </c>
      <c r="D1987" t="str">
        <f ca="1">VLOOKUP(Q1987,Tabela3[],3,0)</f>
        <v>Shopify</v>
      </c>
      <c r="E1987" t="str">
        <f ca="1">IF(R1987=Q1987, (VLOOKUP(P1987+1,Tabela3[],5,0)),VLOOKUP(R1987,Tabela3[],5,0))</f>
        <v>Holanda</v>
      </c>
      <c r="F1987" s="1">
        <f t="shared" ca="1" si="250"/>
        <v>36942</v>
      </c>
      <c r="G1987" s="1">
        <f t="shared" ref="G1987:G2050" ca="1" si="251">F1987+RAND()*10</f>
        <v>36942.014473650626</v>
      </c>
      <c r="H1987">
        <f t="shared" ref="H1987:H2050" ca="1" si="252">INT(RAND()*2)</f>
        <v>0</v>
      </c>
      <c r="I1987" t="str">
        <f ca="1">VLOOKUP(Q1987,Tabela3[],9,1)</f>
        <v>HMM Southampton</v>
      </c>
      <c r="J1987" t="str">
        <f ca="1">VLOOKUP(Q1987,Tabela3[],11,0)</f>
        <v>NONA</v>
      </c>
      <c r="K1987" t="str">
        <f ca="1">VLOOKUP(Q1987,Tabela3[],10,0)</f>
        <v>Bebida</v>
      </c>
      <c r="L1987" t="e" cm="1">
        <f t="array" aca="1" ref="L1987" ca="1">IF(Tabela2[[#This Row],[PORTO]]=Tabela2[[#This Row],[DESTINO]],0,erro)</f>
        <v>#NAME?</v>
      </c>
      <c r="N1987">
        <f t="shared" ca="1" si="247"/>
        <v>0</v>
      </c>
      <c r="O1987">
        <f t="shared" ca="1" si="248"/>
        <v>1</v>
      </c>
      <c r="P1987">
        <f t="shared" ca="1" si="249"/>
        <v>2</v>
      </c>
      <c r="Q1987">
        <f t="shared" ref="Q1987:Q2050" ca="1" si="253">INT(RAND()*35)</f>
        <v>34</v>
      </c>
      <c r="R1987">
        <f t="shared" ref="R1987:R2050" ca="1" si="254">INT(RAND()*25)</f>
        <v>17</v>
      </c>
    </row>
    <row r="1988" spans="1:18">
      <c r="A1988">
        <f ca="1">VLOOKUP(O1988,Tabela3[],2,0)</f>
        <v>2007</v>
      </c>
      <c r="B1988" t="str">
        <f ca="1">VLOOKUP(P1988,Tabela3[],4,0)</f>
        <v>JANEIRO</v>
      </c>
      <c r="C1988" t="str">
        <f ca="1">VLOOKUP(Q1988,Tabela3[],5,0)</f>
        <v>Itália</v>
      </c>
      <c r="D1988" t="str">
        <f ca="1">VLOOKUP(Q1988,Tabela3[],3,0)</f>
        <v>Hyundai</v>
      </c>
      <c r="E1988" t="str">
        <f ca="1">IF(R1988=Q1988, (VLOOKUP(P1988+1,Tabela3[],5,0)),VLOOKUP(R1988,Tabela3[],5,0))</f>
        <v>China</v>
      </c>
      <c r="F1988" s="1">
        <f t="shared" ca="1" si="250"/>
        <v>39418</v>
      </c>
      <c r="G1988" s="1">
        <f t="shared" ca="1" si="251"/>
        <v>39422.423370883575</v>
      </c>
      <c r="H1988">
        <f t="shared" ca="1" si="252"/>
        <v>0</v>
      </c>
      <c r="I1988" t="str">
        <f ca="1">VLOOKUP(Q1988,Tabela3[],9,1)</f>
        <v>Car Carriers</v>
      </c>
      <c r="J1988" t="str">
        <f ca="1">VLOOKUP(Q1988,Tabela3[],11,0)</f>
        <v>HB20 Sense</v>
      </c>
      <c r="K1988" t="str">
        <f ca="1">VLOOKUP(Q1988,Tabela3[],10,0)</f>
        <v>Carros</v>
      </c>
      <c r="L1988" t="e" cm="1">
        <f t="array" aca="1" ref="L1988" ca="1">IF(Tabela2[[#This Row],[PORTO]]=Tabela2[[#This Row],[DESTINO]],0,erro)</f>
        <v>#NAME?</v>
      </c>
      <c r="N1988">
        <f t="shared" ca="1" si="247"/>
        <v>300</v>
      </c>
      <c r="O1988">
        <f t="shared" ca="1" si="248"/>
        <v>7</v>
      </c>
      <c r="P1988">
        <f t="shared" ca="1" si="249"/>
        <v>12</v>
      </c>
      <c r="Q1988">
        <f t="shared" ca="1" si="253"/>
        <v>19</v>
      </c>
      <c r="R1988">
        <f t="shared" ca="1" si="254"/>
        <v>1</v>
      </c>
    </row>
    <row r="1989" spans="1:18">
      <c r="A1989">
        <f ca="1">VLOOKUP(O1989,Tabela3[],2,0)</f>
        <v>2004</v>
      </c>
      <c r="B1989" t="str">
        <f ca="1">VLOOKUP(P1989,Tabela3[],4,0)</f>
        <v>SETEMBRO</v>
      </c>
      <c r="C1989" t="str">
        <f ca="1">VLOOKUP(Q1989,Tabela3[],5,0)</f>
        <v>Itália</v>
      </c>
      <c r="D1989" t="str">
        <f ca="1">VLOOKUP(Q1989,Tabela3[],3,0)</f>
        <v>Hyundai</v>
      </c>
      <c r="E1989" t="str">
        <f ca="1">IF(R1989=Q1989, (VLOOKUP(P1989+1,Tabela3[],5,0)),VLOOKUP(R1989,Tabela3[],5,0))</f>
        <v>Holanda</v>
      </c>
      <c r="F1989" s="1">
        <f t="shared" ca="1" si="250"/>
        <v>38201</v>
      </c>
      <c r="G1989" s="1">
        <f t="shared" ca="1" si="251"/>
        <v>38210.417725821651</v>
      </c>
      <c r="H1989">
        <f t="shared" ca="1" si="252"/>
        <v>0</v>
      </c>
      <c r="I1989" t="str">
        <f ca="1">VLOOKUP(Q1989,Tabela3[],9,1)</f>
        <v>Car Carriers</v>
      </c>
      <c r="J1989" t="str">
        <f ca="1">VLOOKUP(Q1989,Tabela3[],11,0)</f>
        <v>HB20 Sense</v>
      </c>
      <c r="K1989" t="str">
        <f ca="1">VLOOKUP(Q1989,Tabela3[],10,0)</f>
        <v>Carros</v>
      </c>
      <c r="L1989" t="e" cm="1">
        <f t="array" aca="1" ref="L1989" ca="1">IF(Tabela2[[#This Row],[PORTO]]=Tabela2[[#This Row],[DESTINO]],0,erro)</f>
        <v>#NAME?</v>
      </c>
      <c r="N1989">
        <f t="shared" ref="N1989:N2052" ca="1" si="255">IF(K1989="Geral",INT((RANDBETWEEN(1,5)*1000)),IF(K1989="Eletrônicos",INT((RANDBETWEEN(1,5))*500),IF(K1989="Tecido",INT((RANDBETWEEN(10,50)*1000)),IF(K1989="Carros",INT((RANDBETWEEN(1,5)*100)),IF(K1989="Petróleo",INT((RANDBETWEEN(50,100)*1000)),IF(K1989="Quimico",INT((RANDBETWEEN(10,200)*10000)),IF(K1989="Maquinário",INT((RANDBETWEEN(1,5)*10)),0)))))))</f>
        <v>400</v>
      </c>
      <c r="O1989">
        <f t="shared" ca="1" si="248"/>
        <v>4</v>
      </c>
      <c r="P1989">
        <f t="shared" ca="1" si="249"/>
        <v>8</v>
      </c>
      <c r="Q1989">
        <f t="shared" ca="1" si="253"/>
        <v>19</v>
      </c>
      <c r="R1989">
        <f t="shared" ca="1" si="254"/>
        <v>17</v>
      </c>
    </row>
    <row r="1990" spans="1:18">
      <c r="A1990">
        <f ca="1">VLOOKUP(O1990,Tabela3[],2,0)</f>
        <v>2005</v>
      </c>
      <c r="B1990" t="str">
        <f ca="1">VLOOKUP(P1990,Tabela3[],4,0)</f>
        <v>JANEIRO</v>
      </c>
      <c r="C1990" t="str">
        <f ca="1">VLOOKUP(Q1990,Tabela3[],5,0)</f>
        <v>Japão</v>
      </c>
      <c r="D1990" t="str">
        <f ca="1">VLOOKUP(Q1990,Tabela3[],3,0)</f>
        <v>Toyota</v>
      </c>
      <c r="E1990" t="str">
        <f ca="1">IF(R1990=Q1990, (VLOOKUP(P1990+1,Tabela3[],5,0)),VLOOKUP(R1990,Tabela3[],5,0))</f>
        <v>Estados Unidos</v>
      </c>
      <c r="F1990" s="1">
        <f t="shared" ca="1" si="250"/>
        <v>38354</v>
      </c>
      <c r="G1990" s="1">
        <f t="shared" ca="1" si="251"/>
        <v>38357.879021447799</v>
      </c>
      <c r="H1990">
        <f t="shared" ca="1" si="252"/>
        <v>0</v>
      </c>
      <c r="I1990" t="str">
        <f ca="1">VLOOKUP(Q1990,Tabela3[],9,1)</f>
        <v>Trailer Carriers</v>
      </c>
      <c r="J1990" t="str">
        <f ca="1">VLOOKUP(Q1990,Tabela3[],11,0)</f>
        <v>HILUX CABINE DUPLA STD POWER PACK</v>
      </c>
      <c r="K1990" t="str">
        <f ca="1">VLOOKUP(Q1990,Tabela3[],10,0)</f>
        <v>Carros</v>
      </c>
      <c r="L1990" t="e" cm="1">
        <f t="array" aca="1" ref="L1990" ca="1">IF(Tabela2[[#This Row],[PORTO]]=Tabela2[[#This Row],[DESTINO]],0,erro)</f>
        <v>#NAME?</v>
      </c>
      <c r="N1990">
        <f t="shared" ca="1" si="255"/>
        <v>300</v>
      </c>
      <c r="O1990">
        <f t="shared" ca="1" si="248"/>
        <v>5</v>
      </c>
      <c r="P1990">
        <f t="shared" ca="1" si="249"/>
        <v>0</v>
      </c>
      <c r="Q1990">
        <f t="shared" ca="1" si="253"/>
        <v>9</v>
      </c>
      <c r="R1990">
        <f t="shared" ca="1" si="254"/>
        <v>3</v>
      </c>
    </row>
    <row r="1991" spans="1:18">
      <c r="A1991">
        <f ca="1">VLOOKUP(O1991,Tabela3[],2,0)</f>
        <v>2007</v>
      </c>
      <c r="B1991" t="str">
        <f ca="1">VLOOKUP(P1991,Tabela3[],4,0)</f>
        <v>DEZEMBRO</v>
      </c>
      <c r="C1991" t="str">
        <f ca="1">VLOOKUP(Q1991,Tabela3[],5,0)</f>
        <v>Brasil</v>
      </c>
      <c r="D1991" t="str">
        <f ca="1">VLOOKUP(Q1991,Tabela3[],3,0)</f>
        <v>VALE</v>
      </c>
      <c r="E1991" t="str">
        <f ca="1">IF(R1991=Q1991, (VLOOKUP(P1991+1,Tabela3[],5,0)),VLOOKUP(R1991,Tabela3[],5,0))</f>
        <v>Estados Unidos</v>
      </c>
      <c r="F1991" s="1">
        <f t="shared" ca="1" si="250"/>
        <v>39411</v>
      </c>
      <c r="G1991" s="1">
        <f t="shared" ca="1" si="251"/>
        <v>39416.113080529074</v>
      </c>
      <c r="H1991">
        <f t="shared" ca="1" si="252"/>
        <v>1</v>
      </c>
      <c r="I1991" t="str">
        <f ca="1">VLOOKUP(Q1991,Tabela3[],9,1)</f>
        <v>Lan Hua Hai</v>
      </c>
      <c r="J1991" t="str">
        <f ca="1">VLOOKUP(Q1991,Tabela3[],11,0)</f>
        <v>Minério de Ferro</v>
      </c>
      <c r="K1991" t="str">
        <f ca="1">VLOOKUP(Q1991,Tabela3[],10,0)</f>
        <v>Minério</v>
      </c>
      <c r="L1991" t="e" cm="1">
        <f t="array" aca="1" ref="L1991" ca="1">IF(Tabela2[[#This Row],[PORTO]]=Tabela2[[#This Row],[DESTINO]],0,erro)</f>
        <v>#NAME?</v>
      </c>
      <c r="N1991">
        <f t="shared" ca="1" si="255"/>
        <v>0</v>
      </c>
      <c r="O1991">
        <f t="shared" ca="1" si="248"/>
        <v>7</v>
      </c>
      <c r="P1991">
        <f t="shared" ca="1" si="249"/>
        <v>11</v>
      </c>
      <c r="Q1991">
        <f t="shared" ca="1" si="253"/>
        <v>27</v>
      </c>
      <c r="R1991">
        <f t="shared" ca="1" si="254"/>
        <v>4</v>
      </c>
    </row>
    <row r="1992" spans="1:18">
      <c r="A1992">
        <f ca="1">VLOOKUP(O1992,Tabela3[],2,0)</f>
        <v>2001</v>
      </c>
      <c r="B1992" t="str">
        <f ca="1">VLOOKUP(P1992,Tabela3[],4,0)</f>
        <v>MARÇO</v>
      </c>
      <c r="C1992" t="str">
        <f ca="1">VLOOKUP(Q1992,Tabela3[],5,0)</f>
        <v>Holanda</v>
      </c>
      <c r="D1992" t="str">
        <f ca="1">VLOOKUP(Q1992,Tabela3[],3,0)</f>
        <v>Shell</v>
      </c>
      <c r="E1992" t="str">
        <f ca="1">IF(R1992=Q1992, (VLOOKUP(P1992+1,Tabela3[],5,0)),VLOOKUP(R1992,Tabela3[],5,0))</f>
        <v>Estados Unidos</v>
      </c>
      <c r="F1992" s="1">
        <f t="shared" ca="1" si="250"/>
        <v>36934</v>
      </c>
      <c r="G1992" s="1">
        <f t="shared" ca="1" si="251"/>
        <v>36938.900949070397</v>
      </c>
      <c r="H1992">
        <f t="shared" ca="1" si="252"/>
        <v>1</v>
      </c>
      <c r="I1992" t="str">
        <f ca="1">VLOOKUP(Q1992,Tabela3[],9,1)</f>
        <v>AbQaiq</v>
      </c>
      <c r="J1992" t="str">
        <f ca="1">VLOOKUP(Q1992,Tabela3[],11,0)</f>
        <v>Petróleo Bruto</v>
      </c>
      <c r="K1992" t="str">
        <f ca="1">VLOOKUP(Q1992,Tabela3[],10,0)</f>
        <v>Petróleo</v>
      </c>
      <c r="L1992" t="e" cm="1">
        <f t="array" aca="1" ref="L1992" ca="1">IF(Tabela2[[#This Row],[PORTO]]=Tabela2[[#This Row],[DESTINO]],0,erro)</f>
        <v>#NAME?</v>
      </c>
      <c r="N1992">
        <f t="shared" ca="1" si="255"/>
        <v>76000</v>
      </c>
      <c r="O1992">
        <f t="shared" ca="1" si="248"/>
        <v>1</v>
      </c>
      <c r="P1992">
        <f t="shared" ca="1" si="249"/>
        <v>2</v>
      </c>
      <c r="Q1992">
        <f t="shared" ca="1" si="253"/>
        <v>17</v>
      </c>
      <c r="R1992">
        <f t="shared" ca="1" si="254"/>
        <v>4</v>
      </c>
    </row>
    <row r="1993" spans="1:18">
      <c r="A1993">
        <f ca="1">VLOOKUP(O1993,Tabela3[],2,0)</f>
        <v>2008</v>
      </c>
      <c r="B1993" t="str">
        <f ca="1">VLOOKUP(P1993,Tabela3[],4,0)</f>
        <v>ABRIL</v>
      </c>
      <c r="C1993" t="str">
        <f ca="1">VLOOKUP(Q1993,Tabela3[],5,0)</f>
        <v>Brasil</v>
      </c>
      <c r="D1993" t="str">
        <f ca="1">VLOOKUP(Q1993,Tabela3[],3,0)</f>
        <v>VALE</v>
      </c>
      <c r="E1993" t="str">
        <f ca="1">IF(R1993=Q1993, (VLOOKUP(P1993+1,Tabela3[],5,0)),VLOOKUP(R1993,Tabela3[],5,0))</f>
        <v>Estados Unidos</v>
      </c>
      <c r="F1993" s="1">
        <f t="shared" ca="1" si="250"/>
        <v>39530</v>
      </c>
      <c r="G1993" s="1">
        <f t="shared" ca="1" si="251"/>
        <v>39536.648868767188</v>
      </c>
      <c r="H1993">
        <f t="shared" ca="1" si="252"/>
        <v>0</v>
      </c>
      <c r="I1993" t="str">
        <f ca="1">VLOOKUP(Q1993,Tabela3[],9,1)</f>
        <v>Lan Hua Hai</v>
      </c>
      <c r="J1993" t="str">
        <f ca="1">VLOOKUP(Q1993,Tabela3[],11,0)</f>
        <v>Minério de Ferro</v>
      </c>
      <c r="K1993" t="str">
        <f ca="1">VLOOKUP(Q1993,Tabela3[],10,0)</f>
        <v>Minério</v>
      </c>
      <c r="L1993" t="e" cm="1">
        <f t="array" aca="1" ref="L1993" ca="1">IF(Tabela2[[#This Row],[PORTO]]=Tabela2[[#This Row],[DESTINO]],0,erro)</f>
        <v>#NAME?</v>
      </c>
      <c r="N1993">
        <f t="shared" ca="1" si="255"/>
        <v>0</v>
      </c>
      <c r="O1993">
        <f t="shared" ca="1" si="248"/>
        <v>8</v>
      </c>
      <c r="P1993">
        <f t="shared" ca="1" si="249"/>
        <v>3</v>
      </c>
      <c r="Q1993">
        <f t="shared" ca="1" si="253"/>
        <v>27</v>
      </c>
      <c r="R1993">
        <f t="shared" ca="1" si="254"/>
        <v>5</v>
      </c>
    </row>
    <row r="1994" spans="1:18">
      <c r="A1994">
        <f ca="1">VLOOKUP(O1994,Tabela3[],2,0)</f>
        <v>2000</v>
      </c>
      <c r="B1994" t="str">
        <f ca="1">VLOOKUP(P1994,Tabela3[],4,0)</f>
        <v>JANEIRO</v>
      </c>
      <c r="C1994" t="str">
        <f ca="1">VLOOKUP(Q1994,Tabela3[],5,0)</f>
        <v>Reino Unido</v>
      </c>
      <c r="D1994" t="str">
        <f ca="1">VLOOKUP(Q1994,Tabela3[],3,0)</f>
        <v>Unilever</v>
      </c>
      <c r="E1994" t="str">
        <f ca="1">IF(R1994=Q1994, (VLOOKUP(P1994+1,Tabela3[],5,0)),VLOOKUP(R1994,Tabela3[],5,0))</f>
        <v>Holanda</v>
      </c>
      <c r="F1994" s="1">
        <f t="shared" ca="1" si="250"/>
        <v>36548</v>
      </c>
      <c r="G1994" s="1">
        <f t="shared" ca="1" si="251"/>
        <v>36552.04653895006</v>
      </c>
      <c r="H1994">
        <f t="shared" ca="1" si="252"/>
        <v>0</v>
      </c>
      <c r="I1994" t="str">
        <f ca="1">VLOOKUP(Q1994,Tabela3[],9,1)</f>
        <v>HMM Helsinki</v>
      </c>
      <c r="J1994" t="str">
        <f ca="1">VLOOKUP(Q1994,Tabela3[],11,0)</f>
        <v xml:space="preserve">Desodorante Antitranspirante Aerosol </v>
      </c>
      <c r="K1994" t="str">
        <f ca="1">VLOOKUP(Q1994,Tabela3[],10,0)</f>
        <v>Quimico</v>
      </c>
      <c r="L1994" t="e" cm="1">
        <f t="array" aca="1" ref="L1994" ca="1">IF(Tabela2[[#This Row],[PORTO]]=Tabela2[[#This Row],[DESTINO]],0,erro)</f>
        <v>#NAME?</v>
      </c>
      <c r="N1994">
        <f t="shared" ca="1" si="255"/>
        <v>1740000</v>
      </c>
      <c r="O1994">
        <f t="shared" ca="1" si="248"/>
        <v>0</v>
      </c>
      <c r="P1994">
        <f t="shared" ca="1" si="249"/>
        <v>0</v>
      </c>
      <c r="Q1994">
        <f t="shared" ca="1" si="253"/>
        <v>25</v>
      </c>
      <c r="R1994">
        <f t="shared" ca="1" si="254"/>
        <v>15</v>
      </c>
    </row>
    <row r="1995" spans="1:18">
      <c r="A1995">
        <f ca="1">VLOOKUP(O1995,Tabela3[],2,0)</f>
        <v>2007</v>
      </c>
      <c r="B1995" t="str">
        <f ca="1">VLOOKUP(P1995,Tabela3[],4,0)</f>
        <v>AGOSTO</v>
      </c>
      <c r="C1995" t="str">
        <f ca="1">VLOOKUP(Q1995,Tabela3[],5,0)</f>
        <v>India</v>
      </c>
      <c r="D1995" t="str">
        <f ca="1">VLOOKUP(Q1995,Tabela3[],3,0)</f>
        <v>Reliance Industries</v>
      </c>
      <c r="E1995" t="str">
        <f ca="1">IF(R1995=Q1995, (VLOOKUP(P1995+1,Tabela3[],5,0)),VLOOKUP(R1995,Tabela3[],5,0))</f>
        <v>Holanda</v>
      </c>
      <c r="F1995" s="1">
        <f t="shared" ca="1" si="250"/>
        <v>39279</v>
      </c>
      <c r="G1995" s="1">
        <f t="shared" ca="1" si="251"/>
        <v>39288.928686811909</v>
      </c>
      <c r="H1995">
        <f t="shared" ca="1" si="252"/>
        <v>1</v>
      </c>
      <c r="I1995" t="str">
        <f ca="1">VLOOKUP(Q1995,Tabela3[],9,1)</f>
        <v>Tanker</v>
      </c>
      <c r="J1995" t="str">
        <f ca="1">VLOOKUP(Q1995,Tabela3[],11,0)</f>
        <v>Polipropileno</v>
      </c>
      <c r="K1995" t="str">
        <f ca="1">VLOOKUP(Q1995,Tabela3[],10,0)</f>
        <v>Petroquimicos</v>
      </c>
      <c r="L1995" t="e" cm="1">
        <f t="array" aca="1" ref="L1995" ca="1">IF(Tabela2[[#This Row],[PORTO]]=Tabela2[[#This Row],[DESTINO]],0,erro)</f>
        <v>#NAME?</v>
      </c>
      <c r="N1995">
        <f t="shared" ca="1" si="255"/>
        <v>0</v>
      </c>
      <c r="O1995">
        <f t="shared" ca="1" si="248"/>
        <v>7</v>
      </c>
      <c r="P1995">
        <f t="shared" ca="1" si="249"/>
        <v>7</v>
      </c>
      <c r="Q1995">
        <f t="shared" ca="1" si="253"/>
        <v>30</v>
      </c>
      <c r="R1995">
        <f t="shared" ca="1" si="254"/>
        <v>15</v>
      </c>
    </row>
    <row r="1996" spans="1:18">
      <c r="A1996">
        <f ca="1">VLOOKUP(O1996,Tabela3[],2,0)</f>
        <v>2006</v>
      </c>
      <c r="B1996" t="str">
        <f ca="1">VLOOKUP(P1996,Tabela3[],4,0)</f>
        <v>JANEIRO</v>
      </c>
      <c r="C1996" t="str">
        <f ca="1">VLOOKUP(Q1996,Tabela3[],5,0)</f>
        <v>França</v>
      </c>
      <c r="D1996" t="str">
        <f ca="1">VLOOKUP(Q1996,Tabela3[],3,0)</f>
        <v> LVMH</v>
      </c>
      <c r="E1996" t="str">
        <f ca="1">IF(R1996=Q1996, (VLOOKUP(P1996+1,Tabela3[],5,0)),VLOOKUP(R1996,Tabela3[],5,0))</f>
        <v>Estados Unidos</v>
      </c>
      <c r="F1996" s="1">
        <f t="shared" ca="1" si="250"/>
        <v>38743</v>
      </c>
      <c r="G1996" s="1">
        <f t="shared" ca="1" si="251"/>
        <v>38750.141083839066</v>
      </c>
      <c r="H1996">
        <f t="shared" ca="1" si="252"/>
        <v>1</v>
      </c>
      <c r="I1996" t="str">
        <f ca="1">VLOOKUP(Q1996,Tabela3[],9,1)</f>
        <v>Emma Maersk</v>
      </c>
      <c r="J1996" t="str">
        <f ca="1">VLOOKUP(Q1996,Tabela3[],11,0)</f>
        <v>Clos Des Lambrys</v>
      </c>
      <c r="K1996" t="str">
        <f ca="1">VLOOKUP(Q1996,Tabela3[],10,0)</f>
        <v>Tecido</v>
      </c>
      <c r="L1996" t="e" cm="1">
        <f t="array" aca="1" ref="L1996" ca="1">IF(Tabela2[[#This Row],[PORTO]]=Tabela2[[#This Row],[DESTINO]],0,erro)</f>
        <v>#NAME?</v>
      </c>
      <c r="N1996">
        <f t="shared" ca="1" si="255"/>
        <v>43000</v>
      </c>
      <c r="O1996">
        <f t="shared" ca="1" si="248"/>
        <v>6</v>
      </c>
      <c r="P1996">
        <f t="shared" ca="1" si="249"/>
        <v>0</v>
      </c>
      <c r="Q1996">
        <f t="shared" ca="1" si="253"/>
        <v>21</v>
      </c>
      <c r="R1996">
        <f t="shared" ca="1" si="254"/>
        <v>3</v>
      </c>
    </row>
    <row r="1997" spans="1:18">
      <c r="A1997">
        <f ca="1">VLOOKUP(O1997,Tabela3[],2,0)</f>
        <v>2002</v>
      </c>
      <c r="B1997" t="str">
        <f ca="1">VLOOKUP(P1997,Tabela3[],4,0)</f>
        <v>DEZEMBRO</v>
      </c>
      <c r="C1997" t="str">
        <f ca="1">VLOOKUP(Q1997,Tabela3[],5,0)</f>
        <v>India</v>
      </c>
      <c r="D1997" t="str">
        <f ca="1">VLOOKUP(Q1997,Tabela3[],3,0)</f>
        <v>Reliance Industries</v>
      </c>
      <c r="E1997" t="str">
        <f ca="1">IF(R1997=Q1997, (VLOOKUP(P1997+1,Tabela3[],5,0)),VLOOKUP(R1997,Tabela3[],5,0))</f>
        <v>Estados Unidos</v>
      </c>
      <c r="F1997" s="1">
        <f t="shared" ca="1" si="250"/>
        <v>37571</v>
      </c>
      <c r="G1997" s="1">
        <f t="shared" ca="1" si="251"/>
        <v>37574.206918638309</v>
      </c>
      <c r="H1997">
        <f t="shared" ca="1" si="252"/>
        <v>1</v>
      </c>
      <c r="I1997" t="str">
        <f ca="1">VLOOKUP(Q1997,Tabela3[],9,1)</f>
        <v>Tanker</v>
      </c>
      <c r="J1997" t="str">
        <f ca="1">VLOOKUP(Q1997,Tabela3[],11,0)</f>
        <v>Cloreto de polivinila</v>
      </c>
      <c r="K1997" t="str">
        <f ca="1">VLOOKUP(Q1997,Tabela3[],10,0)</f>
        <v>Petroquimicos</v>
      </c>
      <c r="L1997" t="e" cm="1">
        <f t="array" aca="1" ref="L1997" ca="1">IF(Tabela2[[#This Row],[PORTO]]=Tabela2[[#This Row],[DESTINO]],0,erro)</f>
        <v>#NAME?</v>
      </c>
      <c r="N1997">
        <f t="shared" ca="1" si="255"/>
        <v>0</v>
      </c>
      <c r="O1997">
        <f t="shared" ca="1" si="248"/>
        <v>2</v>
      </c>
      <c r="P1997">
        <f t="shared" ca="1" si="249"/>
        <v>11</v>
      </c>
      <c r="Q1997">
        <f t="shared" ca="1" si="253"/>
        <v>32</v>
      </c>
      <c r="R1997">
        <f t="shared" ca="1" si="254"/>
        <v>5</v>
      </c>
    </row>
    <row r="1998" spans="1:18">
      <c r="A1998">
        <f ca="1">VLOOKUP(O1998,Tabela3[],2,0)</f>
        <v>2001</v>
      </c>
      <c r="B1998" t="str">
        <f ca="1">VLOOKUP(P1998,Tabela3[],4,0)</f>
        <v>JULHO</v>
      </c>
      <c r="C1998" t="str">
        <f ca="1">VLOOKUP(Q1998,Tabela3[],5,0)</f>
        <v>Japão</v>
      </c>
      <c r="D1998" t="str">
        <f ca="1">VLOOKUP(Q1998,Tabela3[],3,0)</f>
        <v>Toyota</v>
      </c>
      <c r="E1998" t="str">
        <f ca="1">IF(R1998=Q1998, (VLOOKUP(P1998+1,Tabela3[],5,0)),VLOOKUP(R1998,Tabela3[],5,0))</f>
        <v>Holanda</v>
      </c>
      <c r="F1998" s="1">
        <f t="shared" ca="1" si="250"/>
        <v>37060</v>
      </c>
      <c r="G1998" s="1">
        <f t="shared" ca="1" si="251"/>
        <v>37067.057732454174</v>
      </c>
      <c r="H1998">
        <f t="shared" ca="1" si="252"/>
        <v>0</v>
      </c>
      <c r="I1998" t="str">
        <f ca="1">VLOOKUP(Q1998,Tabela3[],9,1)</f>
        <v>Trailer Carriers</v>
      </c>
      <c r="J1998" t="str">
        <f ca="1">VLOOKUP(Q1998,Tabela3[],11,0)</f>
        <v>COROLLA GLI</v>
      </c>
      <c r="K1998" t="str">
        <f ca="1">VLOOKUP(Q1998,Tabela3[],10,0)</f>
        <v>Carros</v>
      </c>
      <c r="L1998" t="e" cm="1">
        <f t="array" aca="1" ref="L1998" ca="1">IF(Tabela2[[#This Row],[PORTO]]=Tabela2[[#This Row],[DESTINO]],0,erro)</f>
        <v>#NAME?</v>
      </c>
      <c r="N1998">
        <f t="shared" ca="1" si="255"/>
        <v>200</v>
      </c>
      <c r="O1998">
        <f t="shared" ca="1" si="248"/>
        <v>1</v>
      </c>
      <c r="P1998">
        <f t="shared" ca="1" si="249"/>
        <v>6</v>
      </c>
      <c r="Q1998">
        <f t="shared" ca="1" si="253"/>
        <v>10</v>
      </c>
      <c r="R1998">
        <f t="shared" ca="1" si="254"/>
        <v>15</v>
      </c>
    </row>
    <row r="1999" spans="1:18">
      <c r="A1999">
        <f ca="1">VLOOKUP(O1999,Tabela3[],2,0)</f>
        <v>2000</v>
      </c>
      <c r="B1999" t="str">
        <f ca="1">VLOOKUP(P1999,Tabela3[],4,0)</f>
        <v>OUTUBRO</v>
      </c>
      <c r="C1999" t="str">
        <f ca="1">VLOOKUP(Q1999,Tabela3[],5,0)</f>
        <v>Brasil</v>
      </c>
      <c r="D1999" t="str">
        <f ca="1">VLOOKUP(Q1999,Tabela3[],3,0)</f>
        <v>VALE</v>
      </c>
      <c r="E1999" t="str">
        <f ca="1">IF(R1999=Q1999, (VLOOKUP(P1999+1,Tabela3[],5,0)),VLOOKUP(R1999,Tabela3[],5,0))</f>
        <v>Estados Unidos</v>
      </c>
      <c r="F1999" s="1">
        <f t="shared" ca="1" si="250"/>
        <v>36794</v>
      </c>
      <c r="G1999" s="1">
        <f t="shared" ca="1" si="251"/>
        <v>36801.150352565943</v>
      </c>
      <c r="H1999">
        <f t="shared" ca="1" si="252"/>
        <v>0</v>
      </c>
      <c r="I1999" t="str">
        <f ca="1">VLOOKUP(Q1999,Tabela3[],9,1)</f>
        <v>Lan Hua Hai</v>
      </c>
      <c r="J1999" t="str">
        <f ca="1">VLOOKUP(Q1999,Tabela3[],11,0)</f>
        <v>Manganês</v>
      </c>
      <c r="K1999" t="str">
        <f ca="1">VLOOKUP(Q1999,Tabela3[],10,0)</f>
        <v>Minério</v>
      </c>
      <c r="L1999" t="e" cm="1">
        <f t="array" aca="1" ref="L1999" ca="1">IF(Tabela2[[#This Row],[PORTO]]=Tabela2[[#This Row],[DESTINO]],0,erro)</f>
        <v>#NAME?</v>
      </c>
      <c r="N1999">
        <f t="shared" ca="1" si="255"/>
        <v>0</v>
      </c>
      <c r="O1999">
        <f t="shared" ca="1" si="248"/>
        <v>0</v>
      </c>
      <c r="P1999">
        <f t="shared" ca="1" si="249"/>
        <v>9</v>
      </c>
      <c r="Q1999">
        <f t="shared" ca="1" si="253"/>
        <v>29</v>
      </c>
      <c r="R1999">
        <f t="shared" ca="1" si="254"/>
        <v>5</v>
      </c>
    </row>
    <row r="2000" spans="1:18">
      <c r="A2000">
        <f ca="1">VLOOKUP(O2000,Tabela3[],2,0)</f>
        <v>2007</v>
      </c>
      <c r="B2000" t="str">
        <f ca="1">VLOOKUP(P2000,Tabela3[],4,0)</f>
        <v>MARÇO</v>
      </c>
      <c r="C2000" t="str">
        <f ca="1">VLOOKUP(Q2000,Tabela3[],5,0)</f>
        <v>Estados Unidos</v>
      </c>
      <c r="D2000" t="str">
        <f ca="1">VLOOKUP(Q2000,Tabela3[],3,0)</f>
        <v>Amazon</v>
      </c>
      <c r="E2000" t="str">
        <f ca="1">IF(R2000=Q2000, (VLOOKUP(P2000+1,Tabela3[],5,0)),VLOOKUP(R2000,Tabela3[],5,0))</f>
        <v>China</v>
      </c>
      <c r="F2000" s="1">
        <f t="shared" ca="1" si="250"/>
        <v>39134</v>
      </c>
      <c r="G2000" s="1">
        <f t="shared" ca="1" si="251"/>
        <v>39134.610262264832</v>
      </c>
      <c r="H2000">
        <f t="shared" ca="1" si="252"/>
        <v>1</v>
      </c>
      <c r="I2000" t="str">
        <f ca="1">VLOOKUP(Q2000,Tabela3[],9,1)</f>
        <v>HMM Algeciras</v>
      </c>
      <c r="J2000" t="str">
        <f ca="1">VLOOKUP(Q2000,Tabela3[],11,0)</f>
        <v>Escrivaninha Trevalla</v>
      </c>
      <c r="K2000" t="str">
        <f ca="1">VLOOKUP(Q2000,Tabela3[],10,0)</f>
        <v>Geral</v>
      </c>
      <c r="L2000" t="e" cm="1">
        <f t="array" aca="1" ref="L2000" ca="1">IF(Tabela2[[#This Row],[PORTO]]=Tabela2[[#This Row],[DESTINO]],0,erro)</f>
        <v>#NAME?</v>
      </c>
      <c r="N2000">
        <f t="shared" ca="1" si="255"/>
        <v>1000</v>
      </c>
      <c r="O2000">
        <f t="shared" ca="1" si="248"/>
        <v>7</v>
      </c>
      <c r="P2000">
        <f t="shared" ca="1" si="249"/>
        <v>2</v>
      </c>
      <c r="Q2000">
        <f t="shared" ca="1" si="253"/>
        <v>3</v>
      </c>
      <c r="R2000">
        <f t="shared" ca="1" si="254"/>
        <v>2</v>
      </c>
    </row>
    <row r="2001" spans="1:18">
      <c r="A2001">
        <f ca="1">VLOOKUP(O2001,Tabela3[],2,0)</f>
        <v>2007</v>
      </c>
      <c r="B2001" t="str">
        <f ca="1">VLOOKUP(P2001,Tabela3[],4,0)</f>
        <v>NOVEMBRO</v>
      </c>
      <c r="C2001" t="str">
        <f ca="1">VLOOKUP(Q2001,Tabela3[],5,0)</f>
        <v>Canadá</v>
      </c>
      <c r="D2001" t="str">
        <f ca="1">VLOOKUP(Q2001,Tabela3[],3,0)</f>
        <v>Shopify</v>
      </c>
      <c r="E2001" t="str">
        <f ca="1">IF(R2001=Q2001, (VLOOKUP(P2001+1,Tabela3[],5,0)),VLOOKUP(R2001,Tabela3[],5,0))</f>
        <v>França</v>
      </c>
      <c r="F2001" s="1">
        <f t="shared" ca="1" si="250"/>
        <v>39376</v>
      </c>
      <c r="G2001" s="1">
        <f t="shared" ca="1" si="251"/>
        <v>39380.19288417566</v>
      </c>
      <c r="H2001">
        <f t="shared" ca="1" si="252"/>
        <v>0</v>
      </c>
      <c r="I2001" t="str">
        <f ca="1">VLOOKUP(Q2001,Tabela3[],9,1)</f>
        <v>HMM Southampton</v>
      </c>
      <c r="J2001" t="str">
        <f ca="1">VLOOKUP(Q2001,Tabela3[],11,0)</f>
        <v>TORRADORES DE CAFÉ</v>
      </c>
      <c r="K2001" t="str">
        <f ca="1">VLOOKUP(Q2001,Tabela3[],10,0)</f>
        <v>Geral</v>
      </c>
      <c r="L2001" t="e" cm="1">
        <f t="array" aca="1" ref="L2001" ca="1">IF(Tabela2[[#This Row],[PORTO]]=Tabela2[[#This Row],[DESTINO]],0,erro)</f>
        <v>#NAME?</v>
      </c>
      <c r="N2001">
        <f t="shared" ca="1" si="255"/>
        <v>3000</v>
      </c>
      <c r="O2001">
        <f t="shared" ca="1" si="248"/>
        <v>7</v>
      </c>
      <c r="P2001">
        <f t="shared" ca="1" si="249"/>
        <v>10</v>
      </c>
      <c r="Q2001">
        <f t="shared" ca="1" si="253"/>
        <v>33</v>
      </c>
      <c r="R2001">
        <f t="shared" ca="1" si="254"/>
        <v>22</v>
      </c>
    </row>
    <row r="2002" spans="1:18">
      <c r="A2002">
        <f ca="1">VLOOKUP(O2002,Tabela3[],2,0)</f>
        <v>2005</v>
      </c>
      <c r="B2002" t="str">
        <f ca="1">VLOOKUP(P2002,Tabela3[],4,0)</f>
        <v>DEZEMBRO</v>
      </c>
      <c r="C2002" t="str">
        <f ca="1">VLOOKUP(Q2002,Tabela3[],5,0)</f>
        <v>China</v>
      </c>
      <c r="D2002" t="str">
        <f ca="1">VLOOKUP(Q2002,Tabela3[],3,0)</f>
        <v>Alibaba Group</v>
      </c>
      <c r="E2002" t="str">
        <f ca="1">IF(R2002=Q2002, (VLOOKUP(P2002+1,Tabela3[],5,0)),VLOOKUP(R2002,Tabela3[],5,0))</f>
        <v>França</v>
      </c>
      <c r="F2002" s="1">
        <f t="shared" ca="1" si="250"/>
        <v>38662</v>
      </c>
      <c r="G2002" s="1">
        <f t="shared" ca="1" si="251"/>
        <v>38669.544647323986</v>
      </c>
      <c r="H2002">
        <f t="shared" ca="1" si="252"/>
        <v>1</v>
      </c>
      <c r="I2002" t="str">
        <f ca="1">VLOOKUP(Q2002,Tabela3[],9,1)</f>
        <v>HMM St Petersburg</v>
      </c>
      <c r="J2002" t="str">
        <f ca="1">VLOOKUP(Q2002,Tabela3[],11,0)</f>
        <v>Miniescavadeira</v>
      </c>
      <c r="K2002" t="str">
        <f ca="1">VLOOKUP(Q2002,Tabela3[],10,0)</f>
        <v>Maquinário</v>
      </c>
      <c r="L2002" t="e" cm="1">
        <f t="array" aca="1" ref="L2002" ca="1">IF(Tabela2[[#This Row],[PORTO]]=Tabela2[[#This Row],[DESTINO]],0,erro)</f>
        <v>#NAME?</v>
      </c>
      <c r="N2002">
        <f t="shared" ca="1" si="255"/>
        <v>30</v>
      </c>
      <c r="O2002">
        <f t="shared" ca="1" si="248"/>
        <v>5</v>
      </c>
      <c r="P2002">
        <f t="shared" ca="1" si="249"/>
        <v>11</v>
      </c>
      <c r="Q2002">
        <f t="shared" ca="1" si="253"/>
        <v>1</v>
      </c>
      <c r="R2002">
        <f t="shared" ca="1" si="254"/>
        <v>22</v>
      </c>
    </row>
    <row r="2003" spans="1:18">
      <c r="A2003">
        <f ca="1">VLOOKUP(O2003,Tabela3[],2,0)</f>
        <v>2008</v>
      </c>
      <c r="B2003" t="str">
        <f ca="1">VLOOKUP(P2003,Tabela3[],4,0)</f>
        <v>MAIO</v>
      </c>
      <c r="C2003" t="str">
        <f ca="1">VLOOKUP(Q2003,Tabela3[],5,0)</f>
        <v>Estados Unidos</v>
      </c>
      <c r="D2003" t="str">
        <f ca="1">VLOOKUP(Q2003,Tabela3[],3,0)</f>
        <v>Amazon</v>
      </c>
      <c r="E2003" t="str">
        <f ca="1">IF(R2003=Q2003, (VLOOKUP(P2003+1,Tabela3[],5,0)),VLOOKUP(R2003,Tabela3[],5,0))</f>
        <v>Reino Unido</v>
      </c>
      <c r="F2003" s="1">
        <f t="shared" ca="1" si="250"/>
        <v>39560</v>
      </c>
      <c r="G2003" s="1">
        <f t="shared" ca="1" si="251"/>
        <v>39563.567858226474</v>
      </c>
      <c r="H2003">
        <f t="shared" ca="1" si="252"/>
        <v>1</v>
      </c>
      <c r="I2003" t="str">
        <f ca="1">VLOOKUP(Q2003,Tabela3[],9,1)</f>
        <v>HMM Algeciras</v>
      </c>
      <c r="J2003" t="str">
        <f ca="1">VLOOKUP(Q2003,Tabela3[],11,0)</f>
        <v>Escrivaninha Trevalla</v>
      </c>
      <c r="K2003" t="str">
        <f ca="1">VLOOKUP(Q2003,Tabela3[],10,0)</f>
        <v>Geral</v>
      </c>
      <c r="L2003" t="e" cm="1">
        <f t="array" aca="1" ref="L2003" ca="1">IF(Tabela2[[#This Row],[PORTO]]=Tabela2[[#This Row],[DESTINO]],0,erro)</f>
        <v>#NAME?</v>
      </c>
      <c r="N2003">
        <f t="shared" ca="1" si="255"/>
        <v>1000</v>
      </c>
      <c r="O2003">
        <f t="shared" ref="O2003:O2066" ca="1" si="256">INT(RAND()*10)</f>
        <v>8</v>
      </c>
      <c r="P2003">
        <f t="shared" ref="P2003:P2066" ca="1" si="257">INT(RAND()*13)</f>
        <v>4</v>
      </c>
      <c r="Q2003">
        <f t="shared" ca="1" si="253"/>
        <v>3</v>
      </c>
      <c r="R2003">
        <f t="shared" ca="1" si="254"/>
        <v>24</v>
      </c>
    </row>
    <row r="2004" spans="1:18">
      <c r="A2004">
        <f ca="1">VLOOKUP(O2004,Tabela3[],2,0)</f>
        <v>2002</v>
      </c>
      <c r="B2004" t="str">
        <f ca="1">VLOOKUP(P2004,Tabela3[],4,0)</f>
        <v>AGOSTO</v>
      </c>
      <c r="C2004" t="str">
        <f ca="1">VLOOKUP(Q2004,Tabela3[],5,0)</f>
        <v>Itália</v>
      </c>
      <c r="D2004" t="str">
        <f ca="1">VLOOKUP(Q2004,Tabela3[],3,0)</f>
        <v>Hyundai</v>
      </c>
      <c r="E2004" t="str">
        <f ca="1">IF(R2004=Q2004, (VLOOKUP(P2004+1,Tabela3[],5,0)),VLOOKUP(R2004,Tabela3[],5,0))</f>
        <v>Japão</v>
      </c>
      <c r="F2004" s="1">
        <f t="shared" ca="1" si="250"/>
        <v>37441</v>
      </c>
      <c r="G2004" s="1">
        <f t="shared" ca="1" si="251"/>
        <v>37446.626570377804</v>
      </c>
      <c r="H2004">
        <f t="shared" ca="1" si="252"/>
        <v>0</v>
      </c>
      <c r="I2004" t="str">
        <f ca="1">VLOOKUP(Q2004,Tabela3[],9,1)</f>
        <v>Car Carriers</v>
      </c>
      <c r="J2004" t="str">
        <f ca="1">VLOOKUP(Q2004,Tabela3[],11,0)</f>
        <v>HB20 Sense</v>
      </c>
      <c r="K2004" t="str">
        <f ca="1">VLOOKUP(Q2004,Tabela3[],10,0)</f>
        <v>Carros</v>
      </c>
      <c r="L2004" t="e" cm="1">
        <f t="array" aca="1" ref="L2004" ca="1">IF(Tabela2[[#This Row],[PORTO]]=Tabela2[[#This Row],[DESTINO]],0,erro)</f>
        <v>#NAME?</v>
      </c>
      <c r="N2004">
        <f t="shared" ca="1" si="255"/>
        <v>200</v>
      </c>
      <c r="O2004">
        <f t="shared" ca="1" si="256"/>
        <v>2</v>
      </c>
      <c r="P2004">
        <f t="shared" ca="1" si="257"/>
        <v>7</v>
      </c>
      <c r="Q2004">
        <f t="shared" ca="1" si="253"/>
        <v>19</v>
      </c>
      <c r="R2004">
        <f t="shared" ca="1" si="254"/>
        <v>10</v>
      </c>
    </row>
    <row r="2005" spans="1:18">
      <c r="A2005">
        <f ca="1">VLOOKUP(O2005,Tabela3[],2,0)</f>
        <v>2006</v>
      </c>
      <c r="B2005" t="str">
        <f ca="1">VLOOKUP(P2005,Tabela3[],4,0)</f>
        <v>JANEIRO</v>
      </c>
      <c r="C2005" t="str">
        <f ca="1">VLOOKUP(Q2005,Tabela3[],5,0)</f>
        <v>Alemanha</v>
      </c>
      <c r="D2005" t="str">
        <f ca="1">VLOOKUP(Q2005,Tabela3[],3,0)</f>
        <v>Volkswagen</v>
      </c>
      <c r="E2005" t="str">
        <f ca="1">IF(R2005=Q2005, (VLOOKUP(P2005+1,Tabela3[],5,0)),VLOOKUP(R2005,Tabela3[],5,0))</f>
        <v>Japão</v>
      </c>
      <c r="F2005" s="1">
        <f t="shared" ca="1" si="250"/>
        <v>38725</v>
      </c>
      <c r="G2005" s="1">
        <f t="shared" ca="1" si="251"/>
        <v>38732.126938036919</v>
      </c>
      <c r="H2005">
        <f t="shared" ca="1" si="252"/>
        <v>0</v>
      </c>
      <c r="I2005" t="str">
        <f ca="1">VLOOKUP(Q2005,Tabela3[],9,1)</f>
        <v>Warehouse Carriers </v>
      </c>
      <c r="J2005" t="str">
        <f ca="1">VLOOKUP(Q2005,Tabela3[],11,0)</f>
        <v>Cross CD (Saveiro)</v>
      </c>
      <c r="K2005" t="str">
        <f ca="1">VLOOKUP(Q2005,Tabela3[],10,0)</f>
        <v>Carros</v>
      </c>
      <c r="L2005" t="e" cm="1">
        <f t="array" aca="1" ref="L2005" ca="1">IF(Tabela2[[#This Row],[PORTO]]=Tabela2[[#This Row],[DESTINO]],0,erro)</f>
        <v>#NAME?</v>
      </c>
      <c r="N2005">
        <f t="shared" ca="1" si="255"/>
        <v>200</v>
      </c>
      <c r="O2005">
        <f t="shared" ca="1" si="256"/>
        <v>6</v>
      </c>
      <c r="P2005">
        <f t="shared" ca="1" si="257"/>
        <v>0</v>
      </c>
      <c r="Q2005">
        <f t="shared" ca="1" si="253"/>
        <v>6</v>
      </c>
      <c r="R2005">
        <f t="shared" ca="1" si="254"/>
        <v>11</v>
      </c>
    </row>
    <row r="2006" spans="1:18">
      <c r="A2006">
        <f ca="1">VLOOKUP(O2006,Tabela3[],2,0)</f>
        <v>2003</v>
      </c>
      <c r="B2006" t="str">
        <f ca="1">VLOOKUP(P2006,Tabela3[],4,0)</f>
        <v>MARÇO</v>
      </c>
      <c r="C2006" t="str">
        <f ca="1">VLOOKUP(Q2006,Tabela3[],5,0)</f>
        <v>Coréia do Sul</v>
      </c>
      <c r="D2006" t="str">
        <f ca="1">VLOOKUP(Q2006,Tabela3[],3,0)</f>
        <v>Samsung</v>
      </c>
      <c r="E2006" t="str">
        <f ca="1">IF(R2006=Q2006, (VLOOKUP(P2006+1,Tabela3[],5,0)),VLOOKUP(R2006,Tabela3[],5,0))</f>
        <v>França</v>
      </c>
      <c r="F2006" s="1">
        <f t="shared" ca="1" si="250"/>
        <v>37658</v>
      </c>
      <c r="G2006" s="1">
        <f t="shared" ca="1" si="251"/>
        <v>37667.024226586444</v>
      </c>
      <c r="H2006">
        <f t="shared" ca="1" si="252"/>
        <v>0</v>
      </c>
      <c r="I2006" t="str">
        <f ca="1">VLOOKUP(Q2006,Tabela3[],9,1)</f>
        <v>HMM Rotterdam</v>
      </c>
      <c r="J2006" t="str">
        <f ca="1">VLOOKUP(Q2006,Tabela3[],11,0)</f>
        <v>Crystal UHD 4k 65"</v>
      </c>
      <c r="K2006" t="str">
        <f ca="1">VLOOKUP(Q2006,Tabela3[],10,0)</f>
        <v>Eletrônicos</v>
      </c>
      <c r="L2006" t="e" cm="1">
        <f t="array" aca="1" ref="L2006" ca="1">IF(Tabela2[[#This Row],[PORTO]]=Tabela2[[#This Row],[DESTINO]],0,erro)</f>
        <v>#NAME?</v>
      </c>
      <c r="N2006">
        <f t="shared" ca="1" si="255"/>
        <v>500</v>
      </c>
      <c r="O2006">
        <f t="shared" ca="1" si="256"/>
        <v>3</v>
      </c>
      <c r="P2006">
        <f t="shared" ca="1" si="257"/>
        <v>2</v>
      </c>
      <c r="Q2006">
        <f t="shared" ca="1" si="253"/>
        <v>14</v>
      </c>
      <c r="R2006">
        <f t="shared" ca="1" si="254"/>
        <v>21</v>
      </c>
    </row>
    <row r="2007" spans="1:18">
      <c r="A2007">
        <f ca="1">VLOOKUP(O2007,Tabela3[],2,0)</f>
        <v>2000</v>
      </c>
      <c r="B2007" t="str">
        <f ca="1">VLOOKUP(P2007,Tabela3[],4,0)</f>
        <v>FEVEREIRO</v>
      </c>
      <c r="C2007" t="str">
        <f ca="1">VLOOKUP(Q2007,Tabela3[],5,0)</f>
        <v>India</v>
      </c>
      <c r="D2007" t="str">
        <f ca="1">VLOOKUP(Q2007,Tabela3[],3,0)</f>
        <v>Reliance Industries</v>
      </c>
      <c r="E2007" t="str">
        <f ca="1">IF(R2007=Q2007, (VLOOKUP(P2007+1,Tabela3[],5,0)),VLOOKUP(R2007,Tabela3[],5,0))</f>
        <v>Holanda</v>
      </c>
      <c r="F2007" s="1">
        <f t="shared" ca="1" si="250"/>
        <v>36530</v>
      </c>
      <c r="G2007" s="1">
        <f t="shared" ca="1" si="251"/>
        <v>36537.495976938066</v>
      </c>
      <c r="H2007">
        <f t="shared" ca="1" si="252"/>
        <v>0</v>
      </c>
      <c r="I2007" t="str">
        <f ca="1">VLOOKUP(Q2007,Tabela3[],9,1)</f>
        <v>Tanker</v>
      </c>
      <c r="J2007" t="str">
        <f ca="1">VLOOKUP(Q2007,Tabela3[],11,0)</f>
        <v>Polietileno</v>
      </c>
      <c r="K2007" t="str">
        <f ca="1">VLOOKUP(Q2007,Tabela3[],10,0)</f>
        <v>Petroquimicos</v>
      </c>
      <c r="L2007" t="e" cm="1">
        <f t="array" aca="1" ref="L2007" ca="1">IF(Tabela2[[#This Row],[PORTO]]=Tabela2[[#This Row],[DESTINO]],0,erro)</f>
        <v>#NAME?</v>
      </c>
      <c r="N2007">
        <f t="shared" ca="1" si="255"/>
        <v>0</v>
      </c>
      <c r="O2007">
        <f t="shared" ca="1" si="256"/>
        <v>0</v>
      </c>
      <c r="P2007">
        <f t="shared" ca="1" si="257"/>
        <v>1</v>
      </c>
      <c r="Q2007">
        <f t="shared" ca="1" si="253"/>
        <v>31</v>
      </c>
      <c r="R2007">
        <f t="shared" ca="1" si="254"/>
        <v>17</v>
      </c>
    </row>
    <row r="2008" spans="1:18">
      <c r="A2008">
        <f ca="1">VLOOKUP(O2008,Tabela3[],2,0)</f>
        <v>2007</v>
      </c>
      <c r="B2008" t="str">
        <f ca="1">VLOOKUP(P2008,Tabela3[],4,0)</f>
        <v>AGOSTO</v>
      </c>
      <c r="C2008" t="str">
        <f ca="1">VLOOKUP(Q2008,Tabela3[],5,0)</f>
        <v>Alemanha</v>
      </c>
      <c r="D2008" t="str">
        <f ca="1">VLOOKUP(Q2008,Tabela3[],3,0)</f>
        <v>Volkswagen</v>
      </c>
      <c r="E2008" t="str">
        <f ca="1">IF(R2008=Q2008, (VLOOKUP(P2008+1,Tabela3[],5,0)),VLOOKUP(R2008,Tabela3[],5,0))</f>
        <v>Itália</v>
      </c>
      <c r="F2008" s="1">
        <f t="shared" ca="1" si="250"/>
        <v>39281</v>
      </c>
      <c r="G2008" s="1">
        <f t="shared" ca="1" si="251"/>
        <v>39290.420691656625</v>
      </c>
      <c r="H2008">
        <f t="shared" ca="1" si="252"/>
        <v>1</v>
      </c>
      <c r="I2008" t="str">
        <f ca="1">VLOOKUP(Q2008,Tabela3[],9,1)</f>
        <v>Warehouse Carriers </v>
      </c>
      <c r="J2008" t="str">
        <f ca="1">VLOOKUP(Q2008,Tabela3[],11,0)</f>
        <v>Cross CD (Saveiro)</v>
      </c>
      <c r="K2008" t="str">
        <f ca="1">VLOOKUP(Q2008,Tabela3[],10,0)</f>
        <v>Carros</v>
      </c>
      <c r="L2008" t="e" cm="1">
        <f t="array" aca="1" ref="L2008" ca="1">IF(Tabela2[[#This Row],[PORTO]]=Tabela2[[#This Row],[DESTINO]],0,erro)</f>
        <v>#NAME?</v>
      </c>
      <c r="N2008">
        <f t="shared" ca="1" si="255"/>
        <v>100</v>
      </c>
      <c r="O2008">
        <f t="shared" ca="1" si="256"/>
        <v>7</v>
      </c>
      <c r="P2008">
        <f t="shared" ca="1" si="257"/>
        <v>7</v>
      </c>
      <c r="Q2008">
        <f t="shared" ca="1" si="253"/>
        <v>6</v>
      </c>
      <c r="R2008">
        <f t="shared" ca="1" si="254"/>
        <v>19</v>
      </c>
    </row>
    <row r="2009" spans="1:18">
      <c r="A2009">
        <f ca="1">VLOOKUP(O2009,Tabela3[],2,0)</f>
        <v>2005</v>
      </c>
      <c r="B2009" t="str">
        <f ca="1">VLOOKUP(P2009,Tabela3[],4,0)</f>
        <v>OUTUBRO</v>
      </c>
      <c r="C2009" t="str">
        <f ca="1">VLOOKUP(Q2009,Tabela3[],5,0)</f>
        <v>China</v>
      </c>
      <c r="D2009" t="str">
        <f ca="1">VLOOKUP(Q2009,Tabela3[],3,0)</f>
        <v>Alibaba Group</v>
      </c>
      <c r="E2009" t="str">
        <f ca="1">IF(R2009=Q2009, (VLOOKUP(P2009+1,Tabela3[],5,0)),VLOOKUP(R2009,Tabela3[],5,0))</f>
        <v>França</v>
      </c>
      <c r="F2009" s="1">
        <f t="shared" ca="1" si="250"/>
        <v>38614</v>
      </c>
      <c r="G2009" s="1">
        <f t="shared" ca="1" si="251"/>
        <v>38619.770966150376</v>
      </c>
      <c r="H2009">
        <f t="shared" ca="1" si="252"/>
        <v>1</v>
      </c>
      <c r="I2009" t="str">
        <f ca="1">VLOOKUP(Q2009,Tabela3[],9,1)</f>
        <v>HMM St Petersburg</v>
      </c>
      <c r="J2009" t="str">
        <f ca="1">VLOOKUP(Q2009,Tabela3[],11,0)</f>
        <v>Ar Condicionado 18000</v>
      </c>
      <c r="K2009" t="str">
        <f ca="1">VLOOKUP(Q2009,Tabela3[],10,0)</f>
        <v>Eletrônicos</v>
      </c>
      <c r="L2009" t="e" cm="1">
        <f t="array" aca="1" ref="L2009" ca="1">IF(Tabela2[[#This Row],[PORTO]]=Tabela2[[#This Row],[DESTINO]],0,erro)</f>
        <v>#NAME?</v>
      </c>
      <c r="N2009">
        <f t="shared" ca="1" si="255"/>
        <v>1000</v>
      </c>
      <c r="O2009">
        <f t="shared" ca="1" si="256"/>
        <v>5</v>
      </c>
      <c r="P2009">
        <f t="shared" ca="1" si="257"/>
        <v>9</v>
      </c>
      <c r="Q2009">
        <f t="shared" ca="1" si="253"/>
        <v>2</v>
      </c>
      <c r="R2009">
        <f t="shared" ca="1" si="254"/>
        <v>22</v>
      </c>
    </row>
    <row r="2010" spans="1:18">
      <c r="A2010">
        <f ca="1">VLOOKUP(O2010,Tabela3[],2,0)</f>
        <v>2004</v>
      </c>
      <c r="B2010" t="str">
        <f ca="1">VLOOKUP(P2010,Tabela3[],4,0)</f>
        <v>DEZEMBRO</v>
      </c>
      <c r="C2010" t="str">
        <f ca="1">VLOOKUP(Q2010,Tabela3[],5,0)</f>
        <v>França</v>
      </c>
      <c r="D2010" t="str">
        <f ca="1">VLOOKUP(Q2010,Tabela3[],3,0)</f>
        <v> LVMH</v>
      </c>
      <c r="E2010" t="str">
        <f ca="1">IF(R2010=Q2010, (VLOOKUP(P2010+1,Tabela3[],5,0)),VLOOKUP(R2010,Tabela3[],5,0))</f>
        <v>Estados Unidos</v>
      </c>
      <c r="F2010" s="1">
        <f t="shared" ca="1" si="250"/>
        <v>38313</v>
      </c>
      <c r="G2010" s="1">
        <f t="shared" ca="1" si="251"/>
        <v>38314.388310462506</v>
      </c>
      <c r="H2010">
        <f t="shared" ca="1" si="252"/>
        <v>1</v>
      </c>
      <c r="I2010" t="str">
        <f ca="1">VLOOKUP(Q2010,Tabela3[],9,1)</f>
        <v>Emma Maersk</v>
      </c>
      <c r="J2010" t="str">
        <f ca="1">VLOOKUP(Q2010,Tabela3[],11,0)</f>
        <v>Clos Des Lambrys</v>
      </c>
      <c r="K2010" t="str">
        <f ca="1">VLOOKUP(Q2010,Tabela3[],10,0)</f>
        <v>Tecido</v>
      </c>
      <c r="L2010" t="e" cm="1">
        <f t="array" aca="1" ref="L2010" ca="1">IF(Tabela2[[#This Row],[PORTO]]=Tabela2[[#This Row],[DESTINO]],0,erro)</f>
        <v>#NAME?</v>
      </c>
      <c r="N2010">
        <f t="shared" ca="1" si="255"/>
        <v>16000</v>
      </c>
      <c r="O2010">
        <f t="shared" ca="1" si="256"/>
        <v>4</v>
      </c>
      <c r="P2010">
        <f t="shared" ca="1" si="257"/>
        <v>11</v>
      </c>
      <c r="Q2010">
        <f t="shared" ca="1" si="253"/>
        <v>21</v>
      </c>
      <c r="R2010">
        <f t="shared" ca="1" si="254"/>
        <v>3</v>
      </c>
    </row>
    <row r="2011" spans="1:18">
      <c r="A2011">
        <f ca="1">VLOOKUP(O2011,Tabela3[],2,0)</f>
        <v>2009</v>
      </c>
      <c r="B2011" t="str">
        <f ca="1">VLOOKUP(P2011,Tabela3[],4,0)</f>
        <v>MARÇO</v>
      </c>
      <c r="C2011" t="str">
        <f ca="1">VLOOKUP(Q2011,Tabela3[],5,0)</f>
        <v>França</v>
      </c>
      <c r="D2011" t="str">
        <f ca="1">VLOOKUP(Q2011,Tabela3[],3,0)</f>
        <v> LVMH</v>
      </c>
      <c r="E2011" t="str">
        <f ca="1">IF(R2011=Q2011, (VLOOKUP(P2011+1,Tabela3[],5,0)),VLOOKUP(R2011,Tabela3[],5,0))</f>
        <v>Estados Unidos</v>
      </c>
      <c r="F2011" s="1">
        <f t="shared" ca="1" si="250"/>
        <v>39856</v>
      </c>
      <c r="G2011" s="1">
        <f t="shared" ca="1" si="251"/>
        <v>39864.873818932268</v>
      </c>
      <c r="H2011">
        <f t="shared" ca="1" si="252"/>
        <v>1</v>
      </c>
      <c r="I2011" t="str">
        <f ca="1">VLOOKUP(Q2011,Tabela3[],9,1)</f>
        <v>Emma Maersk</v>
      </c>
      <c r="J2011" t="str">
        <f ca="1">VLOOKUP(Q2011,Tabela3[],11,0)</f>
        <v>Clos Des Lambrys</v>
      </c>
      <c r="K2011" t="str">
        <f ca="1">VLOOKUP(Q2011,Tabela3[],10,0)</f>
        <v>Tecido</v>
      </c>
      <c r="L2011" t="e" cm="1">
        <f t="array" aca="1" ref="L2011" ca="1">IF(Tabela2[[#This Row],[PORTO]]=Tabela2[[#This Row],[DESTINO]],0,erro)</f>
        <v>#NAME?</v>
      </c>
      <c r="N2011">
        <f t="shared" ca="1" si="255"/>
        <v>50000</v>
      </c>
      <c r="O2011">
        <f t="shared" ca="1" si="256"/>
        <v>9</v>
      </c>
      <c r="P2011">
        <f t="shared" ca="1" si="257"/>
        <v>2</v>
      </c>
      <c r="Q2011">
        <f t="shared" ca="1" si="253"/>
        <v>21</v>
      </c>
      <c r="R2011">
        <f t="shared" ca="1" si="254"/>
        <v>21</v>
      </c>
    </row>
    <row r="2012" spans="1:18">
      <c r="A2012">
        <f ca="1">VLOOKUP(O2012,Tabela3[],2,0)</f>
        <v>2002</v>
      </c>
      <c r="B2012" t="str">
        <f ca="1">VLOOKUP(P2012,Tabela3[],4,0)</f>
        <v>JULHO</v>
      </c>
      <c r="C2012" t="str">
        <f ca="1">VLOOKUP(Q2012,Tabela3[],5,0)</f>
        <v>Estados Unidos</v>
      </c>
      <c r="D2012" t="str">
        <f ca="1">VLOOKUP(Q2012,Tabela3[],3,0)</f>
        <v>Amazon</v>
      </c>
      <c r="E2012" t="str">
        <f ca="1">IF(R2012=Q2012, (VLOOKUP(P2012+1,Tabela3[],5,0)),VLOOKUP(R2012,Tabela3[],5,0))</f>
        <v>Coréia do Sul</v>
      </c>
      <c r="F2012" s="1">
        <f t="shared" ca="1" si="250"/>
        <v>37412</v>
      </c>
      <c r="G2012" s="1">
        <f t="shared" ca="1" si="251"/>
        <v>37419.511802656962</v>
      </c>
      <c r="H2012">
        <f t="shared" ca="1" si="252"/>
        <v>1</v>
      </c>
      <c r="I2012" t="str">
        <f ca="1">VLOOKUP(Q2012,Tabela3[],9,1)</f>
        <v>HMM Algeciras</v>
      </c>
      <c r="J2012" t="str">
        <f ca="1">VLOOKUP(Q2012,Tabela3[],11,0)</f>
        <v>Travesseiro Toque de Pluma</v>
      </c>
      <c r="K2012" t="str">
        <f ca="1">VLOOKUP(Q2012,Tabela3[],10,0)</f>
        <v>Geral</v>
      </c>
      <c r="L2012" t="e" cm="1">
        <f t="array" aca="1" ref="L2012" ca="1">IF(Tabela2[[#This Row],[PORTO]]=Tabela2[[#This Row],[DESTINO]],0,erro)</f>
        <v>#NAME?</v>
      </c>
      <c r="N2012">
        <f t="shared" ca="1" si="255"/>
        <v>1000</v>
      </c>
      <c r="O2012">
        <f t="shared" ca="1" si="256"/>
        <v>2</v>
      </c>
      <c r="P2012">
        <f t="shared" ca="1" si="257"/>
        <v>6</v>
      </c>
      <c r="Q2012">
        <f t="shared" ca="1" si="253"/>
        <v>5</v>
      </c>
      <c r="R2012">
        <f t="shared" ca="1" si="254"/>
        <v>12</v>
      </c>
    </row>
    <row r="2013" spans="1:18">
      <c r="A2013">
        <f ca="1">VLOOKUP(O2013,Tabela3[],2,0)</f>
        <v>2009</v>
      </c>
      <c r="B2013" t="str">
        <f ca="1">VLOOKUP(P2013,Tabela3[],4,0)</f>
        <v>SETEMBRO</v>
      </c>
      <c r="C2013" t="str">
        <f ca="1">VLOOKUP(Q2013,Tabela3[],5,0)</f>
        <v>Itália</v>
      </c>
      <c r="D2013" t="str">
        <f ca="1">VLOOKUP(Q2013,Tabela3[],3,0)</f>
        <v>Hyundai</v>
      </c>
      <c r="E2013" t="str">
        <f ca="1">IF(R2013=Q2013, (VLOOKUP(P2013+1,Tabela3[],5,0)),VLOOKUP(R2013,Tabela3[],5,0))</f>
        <v>Holanda</v>
      </c>
      <c r="F2013" s="1">
        <f t="shared" ca="1" si="250"/>
        <v>40029</v>
      </c>
      <c r="G2013" s="1">
        <f t="shared" ca="1" si="251"/>
        <v>40038.079615011637</v>
      </c>
      <c r="H2013">
        <f t="shared" ca="1" si="252"/>
        <v>1</v>
      </c>
      <c r="I2013" t="str">
        <f ca="1">VLOOKUP(Q2013,Tabela3[],9,1)</f>
        <v>Car Carriers</v>
      </c>
      <c r="J2013" t="str">
        <f ca="1">VLOOKUP(Q2013,Tabela3[],11,0)</f>
        <v>Creta Confort</v>
      </c>
      <c r="K2013" t="str">
        <f ca="1">VLOOKUP(Q2013,Tabela3[],10,0)</f>
        <v>Carros</v>
      </c>
      <c r="L2013" t="e" cm="1">
        <f t="array" aca="1" ref="L2013" ca="1">IF(Tabela2[[#This Row],[PORTO]]=Tabela2[[#This Row],[DESTINO]],0,erro)</f>
        <v>#NAME?</v>
      </c>
      <c r="N2013">
        <f t="shared" ca="1" si="255"/>
        <v>500</v>
      </c>
      <c r="O2013">
        <f t="shared" ca="1" si="256"/>
        <v>9</v>
      </c>
      <c r="P2013">
        <f t="shared" ca="1" si="257"/>
        <v>8</v>
      </c>
      <c r="Q2013">
        <f t="shared" ca="1" si="253"/>
        <v>18</v>
      </c>
      <c r="R2013">
        <f t="shared" ca="1" si="254"/>
        <v>16</v>
      </c>
    </row>
    <row r="2014" spans="1:18">
      <c r="A2014">
        <f ca="1">VLOOKUP(O2014,Tabela3[],2,0)</f>
        <v>2003</v>
      </c>
      <c r="B2014" t="str">
        <f ca="1">VLOOKUP(P2014,Tabela3[],4,0)</f>
        <v>AGOSTO</v>
      </c>
      <c r="C2014" t="str">
        <f ca="1">VLOOKUP(Q2014,Tabela3[],5,0)</f>
        <v>China</v>
      </c>
      <c r="D2014" t="str">
        <f ca="1">VLOOKUP(Q2014,Tabela3[],3,0)</f>
        <v>Alibaba Group</v>
      </c>
      <c r="E2014" t="str">
        <f ca="1">IF(R2014=Q2014, (VLOOKUP(P2014+1,Tabela3[],5,0)),VLOOKUP(R2014,Tabela3[],5,0))</f>
        <v>França</v>
      </c>
      <c r="F2014" s="1">
        <f t="shared" ca="1" si="250"/>
        <v>37810</v>
      </c>
      <c r="G2014" s="1">
        <f t="shared" ca="1" si="251"/>
        <v>37811.226285925623</v>
      </c>
      <c r="H2014">
        <f t="shared" ca="1" si="252"/>
        <v>0</v>
      </c>
      <c r="I2014" t="str">
        <f ca="1">VLOOKUP(Q2014,Tabela3[],9,1)</f>
        <v>HMM St Petersburg</v>
      </c>
      <c r="J2014" t="str">
        <f ca="1">VLOOKUP(Q2014,Tabela3[],11,0)</f>
        <v>Serração Portatil</v>
      </c>
      <c r="K2014" t="str">
        <f ca="1">VLOOKUP(Q2014,Tabela3[],10,0)</f>
        <v>Maquinário</v>
      </c>
      <c r="L2014" t="e" cm="1">
        <f t="array" aca="1" ref="L2014" ca="1">IF(Tabela2[[#This Row],[PORTO]]=Tabela2[[#This Row],[DESTINO]],0,erro)</f>
        <v>#NAME?</v>
      </c>
      <c r="N2014">
        <f t="shared" ca="1" si="255"/>
        <v>50</v>
      </c>
      <c r="O2014">
        <f t="shared" ca="1" si="256"/>
        <v>3</v>
      </c>
      <c r="P2014">
        <f t="shared" ca="1" si="257"/>
        <v>7</v>
      </c>
      <c r="Q2014">
        <f t="shared" ca="1" si="253"/>
        <v>0</v>
      </c>
      <c r="R2014">
        <f t="shared" ca="1" si="254"/>
        <v>22</v>
      </c>
    </row>
    <row r="2015" spans="1:18">
      <c r="A2015">
        <f ca="1">VLOOKUP(O2015,Tabela3[],2,0)</f>
        <v>2005</v>
      </c>
      <c r="B2015" t="str">
        <f ca="1">VLOOKUP(P2015,Tabela3[],4,0)</f>
        <v>MARÇO</v>
      </c>
      <c r="C2015" t="str">
        <f ca="1">VLOOKUP(Q2015,Tabela3[],5,0)</f>
        <v>Holanda</v>
      </c>
      <c r="D2015" t="str">
        <f ca="1">VLOOKUP(Q2015,Tabela3[],3,0)</f>
        <v>Shell</v>
      </c>
      <c r="E2015" t="str">
        <f ca="1">IF(R2015=Q2015, (VLOOKUP(P2015+1,Tabela3[],5,0)),VLOOKUP(R2015,Tabela3[],5,0))</f>
        <v>Alemanha</v>
      </c>
      <c r="F2015" s="1">
        <f t="shared" ca="1" si="250"/>
        <v>38410</v>
      </c>
      <c r="G2015" s="1">
        <f t="shared" ca="1" si="251"/>
        <v>38413.22214566105</v>
      </c>
      <c r="H2015">
        <f t="shared" ca="1" si="252"/>
        <v>1</v>
      </c>
      <c r="I2015" t="str">
        <f ca="1">VLOOKUP(Q2015,Tabela3[],9,1)</f>
        <v>AbQaiq</v>
      </c>
      <c r="J2015" t="str">
        <f ca="1">VLOOKUP(Q2015,Tabela3[],11,0)</f>
        <v>Diesel</v>
      </c>
      <c r="K2015" t="str">
        <f ca="1">VLOOKUP(Q2015,Tabela3[],10,0)</f>
        <v>Petróleo</v>
      </c>
      <c r="L2015" t="e" cm="1">
        <f t="array" aca="1" ref="L2015" ca="1">IF(Tabela2[[#This Row],[PORTO]]=Tabela2[[#This Row],[DESTINO]],0,erro)</f>
        <v>#NAME?</v>
      </c>
      <c r="N2015">
        <f t="shared" ca="1" si="255"/>
        <v>84000</v>
      </c>
      <c r="O2015">
        <f t="shared" ca="1" si="256"/>
        <v>5</v>
      </c>
      <c r="P2015">
        <f t="shared" ca="1" si="257"/>
        <v>2</v>
      </c>
      <c r="Q2015">
        <f t="shared" ca="1" si="253"/>
        <v>15</v>
      </c>
      <c r="R2015">
        <f t="shared" ca="1" si="254"/>
        <v>6</v>
      </c>
    </row>
    <row r="2016" spans="1:18">
      <c r="A2016">
        <f ca="1">VLOOKUP(O2016,Tabela3[],2,0)</f>
        <v>2003</v>
      </c>
      <c r="B2016" t="str">
        <f ca="1">VLOOKUP(P2016,Tabela3[],4,0)</f>
        <v>OUTUBRO</v>
      </c>
      <c r="C2016" t="str">
        <f ca="1">VLOOKUP(Q2016,Tabela3[],5,0)</f>
        <v>Itália</v>
      </c>
      <c r="D2016" t="str">
        <f ca="1">VLOOKUP(Q2016,Tabela3[],3,0)</f>
        <v>Hyundai</v>
      </c>
      <c r="E2016" t="str">
        <f ca="1">IF(R2016=Q2016, (VLOOKUP(P2016+1,Tabela3[],5,0)),VLOOKUP(R2016,Tabela3[],5,0))</f>
        <v>Alemanha</v>
      </c>
      <c r="F2016" s="1">
        <f t="shared" ca="1" si="250"/>
        <v>37888</v>
      </c>
      <c r="G2016" s="1">
        <f t="shared" ca="1" si="251"/>
        <v>37895.178762577132</v>
      </c>
      <c r="H2016">
        <f t="shared" ca="1" si="252"/>
        <v>1</v>
      </c>
      <c r="I2016" t="str">
        <f ca="1">VLOOKUP(Q2016,Tabela3[],9,1)</f>
        <v>Car Carriers</v>
      </c>
      <c r="J2016" t="str">
        <f ca="1">VLOOKUP(Q2016,Tabela3[],11,0)</f>
        <v>HB20 Vision</v>
      </c>
      <c r="K2016" t="str">
        <f ca="1">VLOOKUP(Q2016,Tabela3[],10,0)</f>
        <v>Carros</v>
      </c>
      <c r="L2016" t="e" cm="1">
        <f t="array" aca="1" ref="L2016" ca="1">IF(Tabela2[[#This Row],[PORTO]]=Tabela2[[#This Row],[DESTINO]],0,erro)</f>
        <v>#NAME?</v>
      </c>
      <c r="N2016">
        <f t="shared" ca="1" si="255"/>
        <v>100</v>
      </c>
      <c r="O2016">
        <f t="shared" ca="1" si="256"/>
        <v>3</v>
      </c>
      <c r="P2016">
        <f t="shared" ca="1" si="257"/>
        <v>9</v>
      </c>
      <c r="Q2016">
        <f t="shared" ca="1" si="253"/>
        <v>20</v>
      </c>
      <c r="R2016">
        <f t="shared" ca="1" si="254"/>
        <v>6</v>
      </c>
    </row>
    <row r="2017" spans="1:18">
      <c r="A2017">
        <f ca="1">VLOOKUP(O2017,Tabela3[],2,0)</f>
        <v>2007</v>
      </c>
      <c r="B2017" t="str">
        <f ca="1">VLOOKUP(P2017,Tabela3[],4,0)</f>
        <v>MAIO</v>
      </c>
      <c r="C2017" t="str">
        <f ca="1">VLOOKUP(Q2017,Tabela3[],5,0)</f>
        <v>Brasil</v>
      </c>
      <c r="D2017" t="str">
        <f ca="1">VLOOKUP(Q2017,Tabela3[],3,0)</f>
        <v>VALE</v>
      </c>
      <c r="E2017" t="str">
        <f ca="1">IF(R2017=Q2017, (VLOOKUP(P2017+1,Tabela3[],5,0)),VLOOKUP(R2017,Tabela3[],5,0))</f>
        <v>Itália</v>
      </c>
      <c r="F2017" s="1">
        <f t="shared" ca="1" si="250"/>
        <v>39193</v>
      </c>
      <c r="G2017" s="1">
        <f t="shared" ca="1" si="251"/>
        <v>39201.521564381292</v>
      </c>
      <c r="H2017">
        <f t="shared" ca="1" si="252"/>
        <v>1</v>
      </c>
      <c r="I2017" t="str">
        <f ca="1">VLOOKUP(Q2017,Tabela3[],9,1)</f>
        <v>Lan Hua Hai</v>
      </c>
      <c r="J2017" t="str">
        <f ca="1">VLOOKUP(Q2017,Tabela3[],11,0)</f>
        <v>Minério de Ferro</v>
      </c>
      <c r="K2017" t="str">
        <f ca="1">VLOOKUP(Q2017,Tabela3[],10,0)</f>
        <v>Minério</v>
      </c>
      <c r="L2017" t="e" cm="1">
        <f t="array" aca="1" ref="L2017" ca="1">IF(Tabela2[[#This Row],[PORTO]]=Tabela2[[#This Row],[DESTINO]],0,erro)</f>
        <v>#NAME?</v>
      </c>
      <c r="N2017">
        <f t="shared" ca="1" si="255"/>
        <v>0</v>
      </c>
      <c r="O2017">
        <f t="shared" ca="1" si="256"/>
        <v>7</v>
      </c>
      <c r="P2017">
        <f t="shared" ca="1" si="257"/>
        <v>4</v>
      </c>
      <c r="Q2017">
        <f t="shared" ca="1" si="253"/>
        <v>27</v>
      </c>
      <c r="R2017">
        <f t="shared" ca="1" si="254"/>
        <v>20</v>
      </c>
    </row>
    <row r="2018" spans="1:18">
      <c r="A2018">
        <f ca="1">VLOOKUP(O2018,Tabela3[],2,0)</f>
        <v>2001</v>
      </c>
      <c r="B2018" t="str">
        <f ca="1">VLOOKUP(P2018,Tabela3[],4,0)</f>
        <v>FEVEREIRO</v>
      </c>
      <c r="C2018" t="str">
        <f ca="1">VLOOKUP(Q2018,Tabela3[],5,0)</f>
        <v>França</v>
      </c>
      <c r="D2018" t="str">
        <f ca="1">VLOOKUP(Q2018,Tabela3[],3,0)</f>
        <v> LVMH</v>
      </c>
      <c r="E2018" t="str">
        <f ca="1">IF(R2018=Q2018, (VLOOKUP(P2018+1,Tabela3[],5,0)),VLOOKUP(R2018,Tabela3[],5,0))</f>
        <v>Estados Unidos</v>
      </c>
      <c r="F2018" s="1">
        <f t="shared" ca="1" si="250"/>
        <v>36911</v>
      </c>
      <c r="G2018" s="1">
        <f t="shared" ca="1" si="251"/>
        <v>36913.921814030567</v>
      </c>
      <c r="H2018">
        <f t="shared" ca="1" si="252"/>
        <v>0</v>
      </c>
      <c r="I2018" t="str">
        <f ca="1">VLOOKUP(Q2018,Tabela3[],9,1)</f>
        <v>Emma Maersk</v>
      </c>
      <c r="J2018" t="str">
        <f ca="1">VLOOKUP(Q2018,Tabela3[],11,0)</f>
        <v>Louis Vuitton</v>
      </c>
      <c r="K2018" t="str">
        <f ca="1">VLOOKUP(Q2018,Tabela3[],10,0)</f>
        <v>Tecido</v>
      </c>
      <c r="L2018" t="e" cm="1">
        <f t="array" aca="1" ref="L2018" ca="1">IF(Tabela2[[#This Row],[PORTO]]=Tabela2[[#This Row],[DESTINO]],0,erro)</f>
        <v>#NAME?</v>
      </c>
      <c r="N2018">
        <f t="shared" ca="1" si="255"/>
        <v>45000</v>
      </c>
      <c r="O2018">
        <f t="shared" ca="1" si="256"/>
        <v>1</v>
      </c>
      <c r="P2018">
        <f t="shared" ca="1" si="257"/>
        <v>1</v>
      </c>
      <c r="Q2018">
        <f t="shared" ca="1" si="253"/>
        <v>22</v>
      </c>
      <c r="R2018">
        <f t="shared" ca="1" si="254"/>
        <v>5</v>
      </c>
    </row>
    <row r="2019" spans="1:18">
      <c r="A2019">
        <f ca="1">VLOOKUP(O2019,Tabela3[],2,0)</f>
        <v>2007</v>
      </c>
      <c r="B2019" t="str">
        <f ca="1">VLOOKUP(P2019,Tabela3[],4,0)</f>
        <v>SETEMBRO</v>
      </c>
      <c r="C2019" t="str">
        <f ca="1">VLOOKUP(Q2019,Tabela3[],5,0)</f>
        <v>Canadá</v>
      </c>
      <c r="D2019" t="str">
        <f ca="1">VLOOKUP(Q2019,Tabela3[],3,0)</f>
        <v>Shopify</v>
      </c>
      <c r="E2019" t="str">
        <f ca="1">IF(R2019=Q2019, (VLOOKUP(P2019+1,Tabela3[],5,0)),VLOOKUP(R2019,Tabela3[],5,0))</f>
        <v>Holanda</v>
      </c>
      <c r="F2019" s="1">
        <f t="shared" ca="1" si="250"/>
        <v>39308</v>
      </c>
      <c r="G2019" s="1">
        <f t="shared" ca="1" si="251"/>
        <v>39308.43198547465</v>
      </c>
      <c r="H2019">
        <f t="shared" ca="1" si="252"/>
        <v>0</v>
      </c>
      <c r="I2019" t="str">
        <f ca="1">VLOOKUP(Q2019,Tabela3[],9,1)</f>
        <v>HMM Southampton</v>
      </c>
      <c r="J2019" t="str">
        <f ca="1">VLOOKUP(Q2019,Tabela3[],11,0)</f>
        <v>TORRADORES DE CAFÉ</v>
      </c>
      <c r="K2019" t="str">
        <f ca="1">VLOOKUP(Q2019,Tabela3[],10,0)</f>
        <v>Geral</v>
      </c>
      <c r="L2019" t="e" cm="1">
        <f t="array" aca="1" ref="L2019" ca="1">IF(Tabela2[[#This Row],[PORTO]]=Tabela2[[#This Row],[DESTINO]],0,erro)</f>
        <v>#NAME?</v>
      </c>
      <c r="N2019">
        <f t="shared" ca="1" si="255"/>
        <v>3000</v>
      </c>
      <c r="O2019">
        <f t="shared" ca="1" si="256"/>
        <v>7</v>
      </c>
      <c r="P2019">
        <f t="shared" ca="1" si="257"/>
        <v>8</v>
      </c>
      <c r="Q2019">
        <f t="shared" ca="1" si="253"/>
        <v>33</v>
      </c>
      <c r="R2019">
        <f t="shared" ca="1" si="254"/>
        <v>17</v>
      </c>
    </row>
    <row r="2020" spans="1:18">
      <c r="A2020">
        <f ca="1">VLOOKUP(O2020,Tabela3[],2,0)</f>
        <v>2003</v>
      </c>
      <c r="B2020" t="str">
        <f ca="1">VLOOKUP(P2020,Tabela3[],4,0)</f>
        <v>JULHO</v>
      </c>
      <c r="C2020" t="str">
        <f ca="1">VLOOKUP(Q2020,Tabela3[],5,0)</f>
        <v>Reino Unido</v>
      </c>
      <c r="D2020" t="str">
        <f ca="1">VLOOKUP(Q2020,Tabela3[],3,0)</f>
        <v>Unilever</v>
      </c>
      <c r="E2020" t="str">
        <f ca="1">IF(R2020=Q2020, (VLOOKUP(P2020+1,Tabela3[],5,0)),VLOOKUP(R2020,Tabela3[],5,0))</f>
        <v>Estados Unidos</v>
      </c>
      <c r="F2020" s="1">
        <f t="shared" ca="1" si="250"/>
        <v>37787</v>
      </c>
      <c r="G2020" s="1">
        <f t="shared" ca="1" si="251"/>
        <v>37789.064263613036</v>
      </c>
      <c r="H2020">
        <f t="shared" ca="1" si="252"/>
        <v>0</v>
      </c>
      <c r="I2020" t="str">
        <f ca="1">VLOOKUP(Q2020,Tabela3[],9,1)</f>
        <v>HMM Helsinki</v>
      </c>
      <c r="J2020" t="str">
        <f ca="1">VLOOKUP(Q2020,Tabela3[],11,0)</f>
        <v xml:space="preserve">Desodorante Antitranspirante Aerosol </v>
      </c>
      <c r="K2020" t="str">
        <f ca="1">VLOOKUP(Q2020,Tabela3[],10,0)</f>
        <v>Quimico</v>
      </c>
      <c r="L2020" t="e" cm="1">
        <f t="array" aca="1" ref="L2020" ca="1">IF(Tabela2[[#This Row],[PORTO]]=Tabela2[[#This Row],[DESTINO]],0,erro)</f>
        <v>#NAME?</v>
      </c>
      <c r="N2020">
        <f t="shared" ca="1" si="255"/>
        <v>630000</v>
      </c>
      <c r="O2020">
        <f t="shared" ca="1" si="256"/>
        <v>3</v>
      </c>
      <c r="P2020">
        <f t="shared" ca="1" si="257"/>
        <v>6</v>
      </c>
      <c r="Q2020">
        <f t="shared" ca="1" si="253"/>
        <v>25</v>
      </c>
      <c r="R2020">
        <f t="shared" ca="1" si="254"/>
        <v>5</v>
      </c>
    </row>
    <row r="2021" spans="1:18">
      <c r="A2021">
        <f ca="1">VLOOKUP(O2021,Tabela3[],2,0)</f>
        <v>2006</v>
      </c>
      <c r="B2021" t="str">
        <f ca="1">VLOOKUP(P2021,Tabela3[],4,0)</f>
        <v>ABRIL</v>
      </c>
      <c r="C2021" t="str">
        <f ca="1">VLOOKUP(Q2021,Tabela3[],5,0)</f>
        <v>India</v>
      </c>
      <c r="D2021" t="str">
        <f ca="1">VLOOKUP(Q2021,Tabela3[],3,0)</f>
        <v>Reliance Industries</v>
      </c>
      <c r="E2021" t="str">
        <f ca="1">IF(R2021=Q2021, (VLOOKUP(P2021+1,Tabela3[],5,0)),VLOOKUP(R2021,Tabela3[],5,0))</f>
        <v>Japão</v>
      </c>
      <c r="F2021" s="1">
        <f t="shared" ca="1" si="250"/>
        <v>38778</v>
      </c>
      <c r="G2021" s="1">
        <f t="shared" ca="1" si="251"/>
        <v>38786.475434883294</v>
      </c>
      <c r="H2021">
        <f t="shared" ca="1" si="252"/>
        <v>0</v>
      </c>
      <c r="I2021" t="str">
        <f ca="1">VLOOKUP(Q2021,Tabela3[],9,1)</f>
        <v>Tanker</v>
      </c>
      <c r="J2021" t="str">
        <f ca="1">VLOOKUP(Q2021,Tabela3[],11,0)</f>
        <v>Polietileno</v>
      </c>
      <c r="K2021" t="str">
        <f ca="1">VLOOKUP(Q2021,Tabela3[],10,0)</f>
        <v>Petroquimicos</v>
      </c>
      <c r="L2021" t="e" cm="1">
        <f t="array" aca="1" ref="L2021" ca="1">IF(Tabela2[[#This Row],[PORTO]]=Tabela2[[#This Row],[DESTINO]],0,erro)</f>
        <v>#NAME?</v>
      </c>
      <c r="N2021">
        <f t="shared" ca="1" si="255"/>
        <v>0</v>
      </c>
      <c r="O2021">
        <f t="shared" ca="1" si="256"/>
        <v>6</v>
      </c>
      <c r="P2021">
        <f t="shared" ca="1" si="257"/>
        <v>3</v>
      </c>
      <c r="Q2021">
        <f t="shared" ca="1" si="253"/>
        <v>31</v>
      </c>
      <c r="R2021">
        <f t="shared" ca="1" si="254"/>
        <v>11</v>
      </c>
    </row>
    <row r="2022" spans="1:18">
      <c r="A2022">
        <f ca="1">VLOOKUP(O2022,Tabela3[],2,0)</f>
        <v>2004</v>
      </c>
      <c r="B2022" t="str">
        <f ca="1">VLOOKUP(P2022,Tabela3[],4,0)</f>
        <v>JANEIRO</v>
      </c>
      <c r="C2022" t="str">
        <f ca="1">VLOOKUP(Q2022,Tabela3[],5,0)</f>
        <v>Estados Unidos</v>
      </c>
      <c r="D2022" t="str">
        <f ca="1">VLOOKUP(Q2022,Tabela3[],3,0)</f>
        <v>Amazon</v>
      </c>
      <c r="E2022" t="str">
        <f ca="1">IF(R2022=Q2022, (VLOOKUP(P2022+1,Tabela3[],5,0)),VLOOKUP(R2022,Tabela3[],5,0))</f>
        <v>Reino Unido</v>
      </c>
      <c r="F2022" s="1">
        <f t="shared" ca="1" si="250"/>
        <v>37997</v>
      </c>
      <c r="G2022" s="1">
        <f t="shared" ca="1" si="251"/>
        <v>38004.139633791681</v>
      </c>
      <c r="H2022">
        <f t="shared" ca="1" si="252"/>
        <v>0</v>
      </c>
      <c r="I2022" t="str">
        <f ca="1">VLOOKUP(Q2022,Tabela3[],9,1)</f>
        <v>HMM Algeciras</v>
      </c>
      <c r="J2022" t="str">
        <f ca="1">VLOOKUP(Q2022,Tabela3[],11,0)</f>
        <v>Colchão Baby Light D18</v>
      </c>
      <c r="K2022" t="str">
        <f ca="1">VLOOKUP(Q2022,Tabela3[],10,0)</f>
        <v>Geral</v>
      </c>
      <c r="L2022" t="e" cm="1">
        <f t="array" aca="1" ref="L2022" ca="1">IF(Tabela2[[#This Row],[PORTO]]=Tabela2[[#This Row],[DESTINO]],0,erro)</f>
        <v>#NAME?</v>
      </c>
      <c r="N2022">
        <f t="shared" ca="1" si="255"/>
        <v>3000</v>
      </c>
      <c r="O2022">
        <f t="shared" ca="1" si="256"/>
        <v>4</v>
      </c>
      <c r="P2022">
        <f t="shared" ca="1" si="257"/>
        <v>0</v>
      </c>
      <c r="Q2022">
        <f t="shared" ca="1" si="253"/>
        <v>4</v>
      </c>
      <c r="R2022">
        <f t="shared" ca="1" si="254"/>
        <v>24</v>
      </c>
    </row>
    <row r="2023" spans="1:18">
      <c r="A2023">
        <f ca="1">VLOOKUP(O2023,Tabela3[],2,0)</f>
        <v>2000</v>
      </c>
      <c r="B2023" t="str">
        <f ca="1">VLOOKUP(P2023,Tabela3[],4,0)</f>
        <v>SETEMBRO</v>
      </c>
      <c r="C2023" t="str">
        <f ca="1">VLOOKUP(Q2023,Tabela3[],5,0)</f>
        <v>Japão</v>
      </c>
      <c r="D2023" t="str">
        <f ca="1">VLOOKUP(Q2023,Tabela3[],3,0)</f>
        <v>Toyota</v>
      </c>
      <c r="E2023" t="str">
        <f ca="1">IF(R2023=Q2023, (VLOOKUP(P2023+1,Tabela3[],5,0)),VLOOKUP(R2023,Tabela3[],5,0))</f>
        <v>Itália</v>
      </c>
      <c r="F2023" s="1">
        <f t="shared" ca="1" si="250"/>
        <v>36754</v>
      </c>
      <c r="G2023" s="1">
        <f t="shared" ca="1" si="251"/>
        <v>36758.790045958005</v>
      </c>
      <c r="H2023">
        <f t="shared" ca="1" si="252"/>
        <v>1</v>
      </c>
      <c r="I2023" t="str">
        <f ca="1">VLOOKUP(Q2023,Tabela3[],9,1)</f>
        <v>Trailer Carriers</v>
      </c>
      <c r="J2023" t="str">
        <f ca="1">VLOOKUP(Q2023,Tabela3[],11,0)</f>
        <v>COROLLA GLI</v>
      </c>
      <c r="K2023" t="str">
        <f ca="1">VLOOKUP(Q2023,Tabela3[],10,0)</f>
        <v>Carros</v>
      </c>
      <c r="L2023" t="e" cm="1">
        <f t="array" aca="1" ref="L2023" ca="1">IF(Tabela2[[#This Row],[PORTO]]=Tabela2[[#This Row],[DESTINO]],0,erro)</f>
        <v>#NAME?</v>
      </c>
      <c r="N2023">
        <f t="shared" ca="1" si="255"/>
        <v>200</v>
      </c>
      <c r="O2023">
        <f t="shared" ca="1" si="256"/>
        <v>0</v>
      </c>
      <c r="P2023">
        <f t="shared" ca="1" si="257"/>
        <v>8</v>
      </c>
      <c r="Q2023">
        <f t="shared" ca="1" si="253"/>
        <v>10</v>
      </c>
      <c r="R2023">
        <f t="shared" ca="1" si="254"/>
        <v>20</v>
      </c>
    </row>
    <row r="2024" spans="1:18">
      <c r="A2024">
        <f ca="1">VLOOKUP(O2024,Tabela3[],2,0)</f>
        <v>2002</v>
      </c>
      <c r="B2024" t="str">
        <f ca="1">VLOOKUP(P2024,Tabela3[],4,0)</f>
        <v>JULHO</v>
      </c>
      <c r="C2024" t="str">
        <f ca="1">VLOOKUP(Q2024,Tabela3[],5,0)</f>
        <v>Estados Unidos</v>
      </c>
      <c r="D2024" t="str">
        <f ca="1">VLOOKUP(Q2024,Tabela3[],3,0)</f>
        <v>Amazon</v>
      </c>
      <c r="E2024" t="str">
        <f ca="1">IF(R2024=Q2024, (VLOOKUP(P2024+1,Tabela3[],5,0)),VLOOKUP(R2024,Tabela3[],5,0))</f>
        <v>Itália</v>
      </c>
      <c r="F2024" s="1">
        <f t="shared" ca="1" si="250"/>
        <v>37428</v>
      </c>
      <c r="G2024" s="1">
        <f t="shared" ca="1" si="251"/>
        <v>37432.015378366603</v>
      </c>
      <c r="H2024">
        <f t="shared" ca="1" si="252"/>
        <v>0</v>
      </c>
      <c r="I2024" t="str">
        <f ca="1">VLOOKUP(Q2024,Tabela3[],9,1)</f>
        <v>HMM Algeciras</v>
      </c>
      <c r="J2024" t="str">
        <f ca="1">VLOOKUP(Q2024,Tabela3[],11,0)</f>
        <v>Colchão Baby Light D18</v>
      </c>
      <c r="K2024" t="str">
        <f ca="1">VLOOKUP(Q2024,Tabela3[],10,0)</f>
        <v>Geral</v>
      </c>
      <c r="L2024" t="e" cm="1">
        <f t="array" aca="1" ref="L2024" ca="1">IF(Tabela2[[#This Row],[PORTO]]=Tabela2[[#This Row],[DESTINO]],0,erro)</f>
        <v>#NAME?</v>
      </c>
      <c r="N2024">
        <f t="shared" ca="1" si="255"/>
        <v>5000</v>
      </c>
      <c r="O2024">
        <f t="shared" ca="1" si="256"/>
        <v>2</v>
      </c>
      <c r="P2024">
        <f t="shared" ca="1" si="257"/>
        <v>6</v>
      </c>
      <c r="Q2024">
        <f t="shared" ca="1" si="253"/>
        <v>4</v>
      </c>
      <c r="R2024">
        <f t="shared" ca="1" si="254"/>
        <v>20</v>
      </c>
    </row>
    <row r="2025" spans="1:18">
      <c r="A2025">
        <f ca="1">VLOOKUP(O2025,Tabela3[],2,0)</f>
        <v>2006</v>
      </c>
      <c r="B2025" t="str">
        <f ca="1">VLOOKUP(P2025,Tabela3[],4,0)</f>
        <v>AGOSTO</v>
      </c>
      <c r="C2025" t="str">
        <f ca="1">VLOOKUP(Q2025,Tabela3[],5,0)</f>
        <v>Estados Unidos</v>
      </c>
      <c r="D2025" t="str">
        <f ca="1">VLOOKUP(Q2025,Tabela3[],3,0)</f>
        <v>Amazon</v>
      </c>
      <c r="E2025" t="str">
        <f ca="1">IF(R2025=Q2025, (VLOOKUP(P2025+1,Tabela3[],5,0)),VLOOKUP(R2025,Tabela3[],5,0))</f>
        <v>Coréia do Sul</v>
      </c>
      <c r="F2025" s="1">
        <f t="shared" ca="1" si="250"/>
        <v>38916</v>
      </c>
      <c r="G2025" s="1">
        <f t="shared" ca="1" si="251"/>
        <v>38922.927126446186</v>
      </c>
      <c r="H2025">
        <f t="shared" ca="1" si="252"/>
        <v>0</v>
      </c>
      <c r="I2025" t="str">
        <f ca="1">VLOOKUP(Q2025,Tabela3[],9,1)</f>
        <v>HMM Algeciras</v>
      </c>
      <c r="J2025" t="str">
        <f ca="1">VLOOKUP(Q2025,Tabela3[],11,0)</f>
        <v>Travesseiro Toque de Pluma</v>
      </c>
      <c r="K2025" t="str">
        <f ca="1">VLOOKUP(Q2025,Tabela3[],10,0)</f>
        <v>Geral</v>
      </c>
      <c r="L2025" t="e" cm="1">
        <f t="array" aca="1" ref="L2025" ca="1">IF(Tabela2[[#This Row],[PORTO]]=Tabela2[[#This Row],[DESTINO]],0,erro)</f>
        <v>#NAME?</v>
      </c>
      <c r="N2025">
        <f t="shared" ca="1" si="255"/>
        <v>5000</v>
      </c>
      <c r="O2025">
        <f t="shared" ca="1" si="256"/>
        <v>6</v>
      </c>
      <c r="P2025">
        <f t="shared" ca="1" si="257"/>
        <v>7</v>
      </c>
      <c r="Q2025">
        <f t="shared" ca="1" si="253"/>
        <v>5</v>
      </c>
      <c r="R2025">
        <f t="shared" ca="1" si="254"/>
        <v>12</v>
      </c>
    </row>
    <row r="2026" spans="1:18">
      <c r="A2026">
        <f ca="1">VLOOKUP(O2026,Tabela3[],2,0)</f>
        <v>2004</v>
      </c>
      <c r="B2026" t="str">
        <f ca="1">VLOOKUP(P2026,Tabela3[],4,0)</f>
        <v>JULHO</v>
      </c>
      <c r="C2026" t="str">
        <f ca="1">VLOOKUP(Q2026,Tabela3[],5,0)</f>
        <v>Canadá</v>
      </c>
      <c r="D2026" t="str">
        <f ca="1">VLOOKUP(Q2026,Tabela3[],3,0)</f>
        <v>Shopify</v>
      </c>
      <c r="E2026" t="str">
        <f ca="1">IF(R2026=Q2026, (VLOOKUP(P2026+1,Tabela3[],5,0)),VLOOKUP(R2026,Tabela3[],5,0))</f>
        <v>Estados Unidos</v>
      </c>
      <c r="F2026" s="1">
        <f t="shared" ca="1" si="250"/>
        <v>38164</v>
      </c>
      <c r="G2026" s="1">
        <f t="shared" ca="1" si="251"/>
        <v>38170.935892986003</v>
      </c>
      <c r="H2026">
        <f t="shared" ca="1" si="252"/>
        <v>0</v>
      </c>
      <c r="I2026" t="str">
        <f ca="1">VLOOKUP(Q2026,Tabela3[],9,1)</f>
        <v>HMM Southampton</v>
      </c>
      <c r="J2026" t="str">
        <f ca="1">VLOOKUP(Q2026,Tabela3[],11,0)</f>
        <v>NONA</v>
      </c>
      <c r="K2026" t="str">
        <f ca="1">VLOOKUP(Q2026,Tabela3[],10,0)</f>
        <v>Bebida</v>
      </c>
      <c r="L2026" t="e" cm="1">
        <f t="array" aca="1" ref="L2026" ca="1">IF(Tabela2[[#This Row],[PORTO]]=Tabela2[[#This Row],[DESTINO]],0,erro)</f>
        <v>#NAME?</v>
      </c>
      <c r="N2026">
        <f t="shared" ca="1" si="255"/>
        <v>0</v>
      </c>
      <c r="O2026">
        <f t="shared" ca="1" si="256"/>
        <v>4</v>
      </c>
      <c r="P2026">
        <f t="shared" ca="1" si="257"/>
        <v>6</v>
      </c>
      <c r="Q2026">
        <f t="shared" ca="1" si="253"/>
        <v>34</v>
      </c>
      <c r="R2026">
        <f t="shared" ca="1" si="254"/>
        <v>5</v>
      </c>
    </row>
    <row r="2027" spans="1:18">
      <c r="A2027">
        <f ca="1">VLOOKUP(O2027,Tabela3[],2,0)</f>
        <v>2008</v>
      </c>
      <c r="B2027" t="str">
        <f ca="1">VLOOKUP(P2027,Tabela3[],4,0)</f>
        <v>JUNHO</v>
      </c>
      <c r="C2027" t="str">
        <f ca="1">VLOOKUP(Q2027,Tabela3[],5,0)</f>
        <v>China</v>
      </c>
      <c r="D2027" t="str">
        <f ca="1">VLOOKUP(Q2027,Tabela3[],3,0)</f>
        <v>Alibaba Group</v>
      </c>
      <c r="E2027" t="str">
        <f ca="1">IF(R2027=Q2027, (VLOOKUP(P2027+1,Tabela3[],5,0)),VLOOKUP(R2027,Tabela3[],5,0))</f>
        <v>Holanda</v>
      </c>
      <c r="F2027" s="1">
        <f t="shared" ca="1" si="250"/>
        <v>39595</v>
      </c>
      <c r="G2027" s="1">
        <f t="shared" ca="1" si="251"/>
        <v>39599.579110285616</v>
      </c>
      <c r="H2027">
        <f t="shared" ca="1" si="252"/>
        <v>0</v>
      </c>
      <c r="I2027" t="str">
        <f ca="1">VLOOKUP(Q2027,Tabela3[],9,1)</f>
        <v>HMM St Petersburg</v>
      </c>
      <c r="J2027" t="str">
        <f ca="1">VLOOKUP(Q2027,Tabela3[],11,0)</f>
        <v>Serração Portatil</v>
      </c>
      <c r="K2027" t="str">
        <f ca="1">VLOOKUP(Q2027,Tabela3[],10,0)</f>
        <v>Maquinário</v>
      </c>
      <c r="L2027" t="e" cm="1">
        <f t="array" aca="1" ref="L2027" ca="1">IF(Tabela2[[#This Row],[PORTO]]=Tabela2[[#This Row],[DESTINO]],0,erro)</f>
        <v>#NAME?</v>
      </c>
      <c r="N2027">
        <f t="shared" ca="1" si="255"/>
        <v>20</v>
      </c>
      <c r="O2027">
        <f t="shared" ca="1" si="256"/>
        <v>8</v>
      </c>
      <c r="P2027">
        <f t="shared" ca="1" si="257"/>
        <v>5</v>
      </c>
      <c r="Q2027">
        <f t="shared" ca="1" si="253"/>
        <v>0</v>
      </c>
      <c r="R2027">
        <f t="shared" ca="1" si="254"/>
        <v>17</v>
      </c>
    </row>
    <row r="2028" spans="1:18">
      <c r="A2028">
        <f ca="1">VLOOKUP(O2028,Tabela3[],2,0)</f>
        <v>2003</v>
      </c>
      <c r="B2028" t="str">
        <f ca="1">VLOOKUP(P2028,Tabela3[],4,0)</f>
        <v>DEZEMBRO</v>
      </c>
      <c r="C2028" t="str">
        <f ca="1">VLOOKUP(Q2028,Tabela3[],5,0)</f>
        <v>Holanda</v>
      </c>
      <c r="D2028" t="str">
        <f ca="1">VLOOKUP(Q2028,Tabela3[],3,0)</f>
        <v>Shell</v>
      </c>
      <c r="E2028" t="str">
        <f ca="1">IF(R2028=Q2028, (VLOOKUP(P2028+1,Tabela3[],5,0)),VLOOKUP(R2028,Tabela3[],5,0))</f>
        <v>Japão</v>
      </c>
      <c r="F2028" s="1">
        <f t="shared" ca="1" si="250"/>
        <v>37946</v>
      </c>
      <c r="G2028" s="1">
        <f t="shared" ca="1" si="251"/>
        <v>37947.859808691421</v>
      </c>
      <c r="H2028">
        <f t="shared" ca="1" si="252"/>
        <v>0</v>
      </c>
      <c r="I2028" t="str">
        <f ca="1">VLOOKUP(Q2028,Tabela3[],9,1)</f>
        <v>AbQaiq</v>
      </c>
      <c r="J2028" t="str">
        <f ca="1">VLOOKUP(Q2028,Tabela3[],11,0)</f>
        <v>Petróleo Bruto</v>
      </c>
      <c r="K2028" t="str">
        <f ca="1">VLOOKUP(Q2028,Tabela3[],10,0)</f>
        <v>Petróleo</v>
      </c>
      <c r="L2028" t="e" cm="1">
        <f t="array" aca="1" ref="L2028" ca="1">IF(Tabela2[[#This Row],[PORTO]]=Tabela2[[#This Row],[DESTINO]],0,erro)</f>
        <v>#NAME?</v>
      </c>
      <c r="N2028">
        <f t="shared" ca="1" si="255"/>
        <v>78000</v>
      </c>
      <c r="O2028">
        <f t="shared" ca="1" si="256"/>
        <v>3</v>
      </c>
      <c r="P2028">
        <f t="shared" ca="1" si="257"/>
        <v>11</v>
      </c>
      <c r="Q2028">
        <f t="shared" ca="1" si="253"/>
        <v>17</v>
      </c>
      <c r="R2028">
        <f t="shared" ca="1" si="254"/>
        <v>10</v>
      </c>
    </row>
    <row r="2029" spans="1:18">
      <c r="A2029">
        <f ca="1">VLOOKUP(O2029,Tabela3[],2,0)</f>
        <v>2003</v>
      </c>
      <c r="B2029" t="str">
        <f ca="1">VLOOKUP(P2029,Tabela3[],4,0)</f>
        <v>NOVEMBRO</v>
      </c>
      <c r="C2029" t="str">
        <f ca="1">VLOOKUP(Q2029,Tabela3[],5,0)</f>
        <v>França</v>
      </c>
      <c r="D2029" t="str">
        <f ca="1">VLOOKUP(Q2029,Tabela3[],3,0)</f>
        <v> LVMH</v>
      </c>
      <c r="E2029" t="str">
        <f ca="1">IF(R2029=Q2029, (VLOOKUP(P2029+1,Tabela3[],5,0)),VLOOKUP(R2029,Tabela3[],5,0))</f>
        <v>Reino Unido</v>
      </c>
      <c r="F2029" s="1">
        <f t="shared" ca="1" si="250"/>
        <v>37902</v>
      </c>
      <c r="G2029" s="1">
        <f t="shared" ca="1" si="251"/>
        <v>37904.483307846473</v>
      </c>
      <c r="H2029">
        <f t="shared" ca="1" si="252"/>
        <v>0</v>
      </c>
      <c r="I2029" t="str">
        <f ca="1">VLOOKUP(Q2029,Tabela3[],9,1)</f>
        <v>Emma Maersk</v>
      </c>
      <c r="J2029" t="str">
        <f ca="1">VLOOKUP(Q2029,Tabela3[],11,0)</f>
        <v>Louis Vuitton</v>
      </c>
      <c r="K2029" t="str">
        <f ca="1">VLOOKUP(Q2029,Tabela3[],10,0)</f>
        <v>Tecido</v>
      </c>
      <c r="L2029" t="e" cm="1">
        <f t="array" aca="1" ref="L2029" ca="1">IF(Tabela2[[#This Row],[PORTO]]=Tabela2[[#This Row],[DESTINO]],0,erro)</f>
        <v>#NAME?</v>
      </c>
      <c r="N2029">
        <f t="shared" ca="1" si="255"/>
        <v>13000</v>
      </c>
      <c r="O2029">
        <f t="shared" ca="1" si="256"/>
        <v>3</v>
      </c>
      <c r="P2029">
        <f t="shared" ca="1" si="257"/>
        <v>10</v>
      </c>
      <c r="Q2029">
        <f t="shared" ca="1" si="253"/>
        <v>22</v>
      </c>
      <c r="R2029">
        <f t="shared" ca="1" si="254"/>
        <v>24</v>
      </c>
    </row>
    <row r="2030" spans="1:18">
      <c r="A2030">
        <f ca="1">VLOOKUP(O2030,Tabela3[],2,0)</f>
        <v>2002</v>
      </c>
      <c r="B2030" t="str">
        <f ca="1">VLOOKUP(P2030,Tabela3[],4,0)</f>
        <v>JANEIRO</v>
      </c>
      <c r="C2030" t="str">
        <f ca="1">VLOOKUP(Q2030,Tabela3[],5,0)</f>
        <v>Estados Unidos</v>
      </c>
      <c r="D2030" t="str">
        <f ca="1">VLOOKUP(Q2030,Tabela3[],3,0)</f>
        <v>Amazon</v>
      </c>
      <c r="E2030" t="str">
        <f ca="1">IF(R2030=Q2030, (VLOOKUP(P2030+1,Tabela3[],5,0)),VLOOKUP(R2030,Tabela3[],5,0))</f>
        <v>Itália</v>
      </c>
      <c r="F2030" s="1">
        <f t="shared" ca="1" si="250"/>
        <v>37609</v>
      </c>
      <c r="G2030" s="1">
        <f t="shared" ca="1" si="251"/>
        <v>37617.376111245489</v>
      </c>
      <c r="H2030">
        <f t="shared" ca="1" si="252"/>
        <v>1</v>
      </c>
      <c r="I2030" t="str">
        <f ca="1">VLOOKUP(Q2030,Tabela3[],9,1)</f>
        <v>HMM Algeciras</v>
      </c>
      <c r="J2030" t="str">
        <f ca="1">VLOOKUP(Q2030,Tabela3[],11,0)</f>
        <v>Colchão Baby Light D18</v>
      </c>
      <c r="K2030" t="str">
        <f ca="1">VLOOKUP(Q2030,Tabela3[],10,0)</f>
        <v>Geral</v>
      </c>
      <c r="L2030" t="e" cm="1">
        <f t="array" aca="1" ref="L2030" ca="1">IF(Tabela2[[#This Row],[PORTO]]=Tabela2[[#This Row],[DESTINO]],0,erro)</f>
        <v>#NAME?</v>
      </c>
      <c r="N2030">
        <f t="shared" ca="1" si="255"/>
        <v>4000</v>
      </c>
      <c r="O2030">
        <f t="shared" ca="1" si="256"/>
        <v>2</v>
      </c>
      <c r="P2030">
        <f t="shared" ca="1" si="257"/>
        <v>12</v>
      </c>
      <c r="Q2030">
        <f t="shared" ca="1" si="253"/>
        <v>4</v>
      </c>
      <c r="R2030">
        <f t="shared" ca="1" si="254"/>
        <v>18</v>
      </c>
    </row>
    <row r="2031" spans="1:18">
      <c r="A2031">
        <f ca="1">VLOOKUP(O2031,Tabela3[],2,0)</f>
        <v>2005</v>
      </c>
      <c r="B2031" t="str">
        <f ca="1">VLOOKUP(P2031,Tabela3[],4,0)</f>
        <v>OUTUBRO</v>
      </c>
      <c r="C2031" t="str">
        <f ca="1">VLOOKUP(Q2031,Tabela3[],5,0)</f>
        <v>França</v>
      </c>
      <c r="D2031" t="str">
        <f ca="1">VLOOKUP(Q2031,Tabela3[],3,0)</f>
        <v> LVMH</v>
      </c>
      <c r="E2031" t="str">
        <f ca="1">IF(R2031=Q2031, (VLOOKUP(P2031+1,Tabela3[],5,0)),VLOOKUP(R2031,Tabela3[],5,0))</f>
        <v>Alemanha</v>
      </c>
      <c r="F2031" s="1">
        <f t="shared" ca="1" si="250"/>
        <v>38620</v>
      </c>
      <c r="G2031" s="1">
        <f t="shared" ca="1" si="251"/>
        <v>38624.671701825435</v>
      </c>
      <c r="H2031">
        <f t="shared" ca="1" si="252"/>
        <v>0</v>
      </c>
      <c r="I2031" t="str">
        <f ca="1">VLOOKUP(Q2031,Tabela3[],9,1)</f>
        <v>Emma Maersk</v>
      </c>
      <c r="J2031" t="str">
        <f ca="1">VLOOKUP(Q2031,Tabela3[],11,0)</f>
        <v>Guerlain</v>
      </c>
      <c r="K2031" t="str">
        <f ca="1">VLOOKUP(Q2031,Tabela3[],10,0)</f>
        <v>Tecido</v>
      </c>
      <c r="L2031" t="e" cm="1">
        <f t="array" aca="1" ref="L2031" ca="1">IF(Tabela2[[#This Row],[PORTO]]=Tabela2[[#This Row],[DESTINO]],0,erro)</f>
        <v>#NAME?</v>
      </c>
      <c r="N2031">
        <f t="shared" ca="1" si="255"/>
        <v>19000</v>
      </c>
      <c r="O2031">
        <f t="shared" ca="1" si="256"/>
        <v>5</v>
      </c>
      <c r="P2031">
        <f t="shared" ca="1" si="257"/>
        <v>9</v>
      </c>
      <c r="Q2031">
        <f t="shared" ca="1" si="253"/>
        <v>23</v>
      </c>
      <c r="R2031">
        <f t="shared" ca="1" si="254"/>
        <v>7</v>
      </c>
    </row>
    <row r="2032" spans="1:18">
      <c r="A2032">
        <f ca="1">VLOOKUP(O2032,Tabela3[],2,0)</f>
        <v>2005</v>
      </c>
      <c r="B2032" t="str">
        <f ca="1">VLOOKUP(P2032,Tabela3[],4,0)</f>
        <v>AGOSTO</v>
      </c>
      <c r="C2032" t="str">
        <f ca="1">VLOOKUP(Q2032,Tabela3[],5,0)</f>
        <v>Brasil</v>
      </c>
      <c r="D2032" t="str">
        <f ca="1">VLOOKUP(Q2032,Tabela3[],3,0)</f>
        <v>VALE</v>
      </c>
      <c r="E2032" t="str">
        <f ca="1">IF(R2032=Q2032, (VLOOKUP(P2032+1,Tabela3[],5,0)),VLOOKUP(R2032,Tabela3[],5,0))</f>
        <v>China</v>
      </c>
      <c r="F2032" s="1">
        <f t="shared" ca="1" si="250"/>
        <v>38542</v>
      </c>
      <c r="G2032" s="1">
        <f t="shared" ca="1" si="251"/>
        <v>38550.899545730936</v>
      </c>
      <c r="H2032">
        <f t="shared" ca="1" si="252"/>
        <v>0</v>
      </c>
      <c r="I2032" t="str">
        <f ca="1">VLOOKUP(Q2032,Tabela3[],9,1)</f>
        <v>Lan Hua Hai</v>
      </c>
      <c r="J2032" t="str">
        <f ca="1">VLOOKUP(Q2032,Tabela3[],11,0)</f>
        <v>Minério de Ferro</v>
      </c>
      <c r="K2032" t="str">
        <f ca="1">VLOOKUP(Q2032,Tabela3[],10,0)</f>
        <v>Minério</v>
      </c>
      <c r="L2032" t="e" cm="1">
        <f t="array" aca="1" ref="L2032" ca="1">IF(Tabela2[[#This Row],[PORTO]]=Tabela2[[#This Row],[DESTINO]],0,erro)</f>
        <v>#NAME?</v>
      </c>
      <c r="N2032">
        <f t="shared" ca="1" si="255"/>
        <v>0</v>
      </c>
      <c r="O2032">
        <f t="shared" ca="1" si="256"/>
        <v>5</v>
      </c>
      <c r="P2032">
        <f t="shared" ca="1" si="257"/>
        <v>7</v>
      </c>
      <c r="Q2032">
        <f t="shared" ca="1" si="253"/>
        <v>27</v>
      </c>
      <c r="R2032">
        <f t="shared" ca="1" si="254"/>
        <v>1</v>
      </c>
    </row>
    <row r="2033" spans="1:18">
      <c r="A2033">
        <f ca="1">VLOOKUP(O2033,Tabela3[],2,0)</f>
        <v>2005</v>
      </c>
      <c r="B2033" t="str">
        <f ca="1">VLOOKUP(P2033,Tabela3[],4,0)</f>
        <v>JANEIRO</v>
      </c>
      <c r="C2033" t="str">
        <f ca="1">VLOOKUP(Q2033,Tabela3[],5,0)</f>
        <v>India</v>
      </c>
      <c r="D2033" t="str">
        <f ca="1">VLOOKUP(Q2033,Tabela3[],3,0)</f>
        <v>Reliance Industries</v>
      </c>
      <c r="E2033" t="str">
        <f ca="1">IF(R2033=Q2033, (VLOOKUP(P2033+1,Tabela3[],5,0)),VLOOKUP(R2033,Tabela3[],5,0))</f>
        <v>Coréia do Sul</v>
      </c>
      <c r="F2033" s="1">
        <f t="shared" ca="1" si="250"/>
        <v>38362</v>
      </c>
      <c r="G2033" s="1">
        <f t="shared" ca="1" si="251"/>
        <v>38371.869968168263</v>
      </c>
      <c r="H2033">
        <f t="shared" ca="1" si="252"/>
        <v>1</v>
      </c>
      <c r="I2033" t="str">
        <f ca="1">VLOOKUP(Q2033,Tabela3[],9,1)</f>
        <v>Tanker</v>
      </c>
      <c r="J2033" t="str">
        <f ca="1">VLOOKUP(Q2033,Tabela3[],11,0)</f>
        <v>Polipropileno</v>
      </c>
      <c r="K2033" t="str">
        <f ca="1">VLOOKUP(Q2033,Tabela3[],10,0)</f>
        <v>Petroquimicos</v>
      </c>
      <c r="L2033" t="e" cm="1">
        <f t="array" aca="1" ref="L2033" ca="1">IF(Tabela2[[#This Row],[PORTO]]=Tabela2[[#This Row],[DESTINO]],0,erro)</f>
        <v>#NAME?</v>
      </c>
      <c r="N2033">
        <f t="shared" ca="1" si="255"/>
        <v>0</v>
      </c>
      <c r="O2033">
        <f t="shared" ca="1" si="256"/>
        <v>5</v>
      </c>
      <c r="P2033">
        <f t="shared" ca="1" si="257"/>
        <v>0</v>
      </c>
      <c r="Q2033">
        <f t="shared" ca="1" si="253"/>
        <v>30</v>
      </c>
      <c r="R2033">
        <f t="shared" ca="1" si="254"/>
        <v>14</v>
      </c>
    </row>
    <row r="2034" spans="1:18">
      <c r="A2034">
        <f ca="1">VLOOKUP(O2034,Tabela3[],2,0)</f>
        <v>2002</v>
      </c>
      <c r="B2034" t="str">
        <f ca="1">VLOOKUP(P2034,Tabela3[],4,0)</f>
        <v>OUTUBRO</v>
      </c>
      <c r="C2034" t="str">
        <f ca="1">VLOOKUP(Q2034,Tabela3[],5,0)</f>
        <v>Canadá</v>
      </c>
      <c r="D2034" t="str">
        <f ca="1">VLOOKUP(Q2034,Tabela3[],3,0)</f>
        <v>Shopify</v>
      </c>
      <c r="E2034" t="str">
        <f ca="1">IF(R2034=Q2034, (VLOOKUP(P2034+1,Tabela3[],5,0)),VLOOKUP(R2034,Tabela3[],5,0))</f>
        <v>Coréia do Sul</v>
      </c>
      <c r="F2034" s="1">
        <f t="shared" ca="1" si="250"/>
        <v>37500</v>
      </c>
      <c r="G2034" s="1">
        <f t="shared" ca="1" si="251"/>
        <v>37500.92291745462</v>
      </c>
      <c r="H2034">
        <f t="shared" ca="1" si="252"/>
        <v>1</v>
      </c>
      <c r="I2034" t="str">
        <f ca="1">VLOOKUP(Q2034,Tabela3[],9,1)</f>
        <v>HMM Southampton</v>
      </c>
      <c r="J2034" t="str">
        <f ca="1">VLOOKUP(Q2034,Tabela3[],11,0)</f>
        <v>TORRADORES DE CAFÉ</v>
      </c>
      <c r="K2034" t="str">
        <f ca="1">VLOOKUP(Q2034,Tabela3[],10,0)</f>
        <v>Geral</v>
      </c>
      <c r="L2034" t="e" cm="1">
        <f t="array" aca="1" ref="L2034" ca="1">IF(Tabela2[[#This Row],[PORTO]]=Tabela2[[#This Row],[DESTINO]],0,erro)</f>
        <v>#NAME?</v>
      </c>
      <c r="N2034">
        <f t="shared" ca="1" si="255"/>
        <v>5000</v>
      </c>
      <c r="O2034">
        <f t="shared" ca="1" si="256"/>
        <v>2</v>
      </c>
      <c r="P2034">
        <f t="shared" ca="1" si="257"/>
        <v>9</v>
      </c>
      <c r="Q2034">
        <f t="shared" ca="1" si="253"/>
        <v>33</v>
      </c>
      <c r="R2034">
        <f t="shared" ca="1" si="254"/>
        <v>13</v>
      </c>
    </row>
    <row r="2035" spans="1:18">
      <c r="A2035">
        <f ca="1">VLOOKUP(O2035,Tabela3[],2,0)</f>
        <v>2003</v>
      </c>
      <c r="B2035" t="str">
        <f ca="1">VLOOKUP(P2035,Tabela3[],4,0)</f>
        <v>MAIO</v>
      </c>
      <c r="C2035" t="str">
        <f ca="1">VLOOKUP(Q2035,Tabela3[],5,0)</f>
        <v>Alemanha</v>
      </c>
      <c r="D2035" t="str">
        <f ca="1">VLOOKUP(Q2035,Tabela3[],3,0)</f>
        <v>Volkswagen</v>
      </c>
      <c r="E2035" t="str">
        <f ca="1">IF(R2035=Q2035, (VLOOKUP(P2035+1,Tabela3[],5,0)),VLOOKUP(R2035,Tabela3[],5,0))</f>
        <v>Holanda</v>
      </c>
      <c r="F2035" s="1">
        <f t="shared" ca="1" si="250"/>
        <v>37711</v>
      </c>
      <c r="G2035" s="1">
        <f t="shared" ca="1" si="251"/>
        <v>37713.397316871364</v>
      </c>
      <c r="H2035">
        <f t="shared" ca="1" si="252"/>
        <v>0</v>
      </c>
      <c r="I2035" t="str">
        <f ca="1">VLOOKUP(Q2035,Tabela3[],9,1)</f>
        <v>Warehouse Carriers </v>
      </c>
      <c r="J2035" t="str">
        <f ca="1">VLOOKUP(Q2035,Tabela3[],11,0)</f>
        <v>Highline 250 TSI (Taos)</v>
      </c>
      <c r="K2035" t="str">
        <f ca="1">VLOOKUP(Q2035,Tabela3[],10,0)</f>
        <v>Carros</v>
      </c>
      <c r="L2035" t="e" cm="1">
        <f t="array" aca="1" ref="L2035" ca="1">IF(Tabela2[[#This Row],[PORTO]]=Tabela2[[#This Row],[DESTINO]],0,erro)</f>
        <v>#NAME?</v>
      </c>
      <c r="N2035">
        <f t="shared" ca="1" si="255"/>
        <v>500</v>
      </c>
      <c r="O2035">
        <f t="shared" ca="1" si="256"/>
        <v>3</v>
      </c>
      <c r="P2035">
        <f t="shared" ca="1" si="257"/>
        <v>4</v>
      </c>
      <c r="Q2035">
        <f t="shared" ca="1" si="253"/>
        <v>7</v>
      </c>
      <c r="R2035">
        <f t="shared" ca="1" si="254"/>
        <v>17</v>
      </c>
    </row>
    <row r="2036" spans="1:18">
      <c r="A2036">
        <f ca="1">VLOOKUP(O2036,Tabela3[],2,0)</f>
        <v>2009</v>
      </c>
      <c r="B2036" t="str">
        <f ca="1">VLOOKUP(P2036,Tabela3[],4,0)</f>
        <v>FEVEREIRO</v>
      </c>
      <c r="C2036" t="str">
        <f ca="1">VLOOKUP(Q2036,Tabela3[],5,0)</f>
        <v>Reino Unido</v>
      </c>
      <c r="D2036" t="str">
        <f ca="1">VLOOKUP(Q2036,Tabela3[],3,0)</f>
        <v>Unilever</v>
      </c>
      <c r="E2036" t="str">
        <f ca="1">IF(R2036=Q2036, (VLOOKUP(P2036+1,Tabela3[],5,0)),VLOOKUP(R2036,Tabela3[],5,0))</f>
        <v>Estados Unidos</v>
      </c>
      <c r="F2036" s="1">
        <f t="shared" ca="1" si="250"/>
        <v>39819</v>
      </c>
      <c r="G2036" s="1">
        <f t="shared" ca="1" si="251"/>
        <v>39827.313970563766</v>
      </c>
      <c r="H2036">
        <f t="shared" ca="1" si="252"/>
        <v>1</v>
      </c>
      <c r="I2036" t="str">
        <f ca="1">VLOOKUP(Q2036,Tabela3[],9,1)</f>
        <v>HMM Helsinki</v>
      </c>
      <c r="J2036" t="str">
        <f ca="1">VLOOKUP(Q2036,Tabela3[],11,0)</f>
        <v xml:space="preserve">Shampoo </v>
      </c>
      <c r="K2036" t="str">
        <f ca="1">VLOOKUP(Q2036,Tabela3[],10,0)</f>
        <v>Quimico</v>
      </c>
      <c r="L2036" t="e" cm="1">
        <f t="array" aca="1" ref="L2036" ca="1">IF(Tabela2[[#This Row],[PORTO]]=Tabela2[[#This Row],[DESTINO]],0,erro)</f>
        <v>#NAME?</v>
      </c>
      <c r="N2036">
        <f t="shared" ca="1" si="255"/>
        <v>540000</v>
      </c>
      <c r="O2036">
        <f t="shared" ca="1" si="256"/>
        <v>9</v>
      </c>
      <c r="P2036">
        <f t="shared" ca="1" si="257"/>
        <v>1</v>
      </c>
      <c r="Q2036">
        <f t="shared" ca="1" si="253"/>
        <v>24</v>
      </c>
      <c r="R2036">
        <f t="shared" ca="1" si="254"/>
        <v>3</v>
      </c>
    </row>
    <row r="2037" spans="1:18">
      <c r="A2037">
        <f ca="1">VLOOKUP(O2037,Tabela3[],2,0)</f>
        <v>2003</v>
      </c>
      <c r="B2037" t="str">
        <f ca="1">VLOOKUP(P2037,Tabela3[],4,0)</f>
        <v>DEZEMBRO</v>
      </c>
      <c r="C2037" t="str">
        <f ca="1">VLOOKUP(Q2037,Tabela3[],5,0)</f>
        <v>China</v>
      </c>
      <c r="D2037" t="str">
        <f ca="1">VLOOKUP(Q2037,Tabela3[],3,0)</f>
        <v>Alibaba Group</v>
      </c>
      <c r="E2037" t="str">
        <f ca="1">IF(R2037=Q2037, (VLOOKUP(P2037+1,Tabela3[],5,0)),VLOOKUP(R2037,Tabela3[],5,0))</f>
        <v>China</v>
      </c>
      <c r="F2037" s="1">
        <f t="shared" ca="1" si="250"/>
        <v>37930</v>
      </c>
      <c r="G2037" s="1">
        <f t="shared" ca="1" si="251"/>
        <v>37936.295189970086</v>
      </c>
      <c r="H2037">
        <f t="shared" ca="1" si="252"/>
        <v>0</v>
      </c>
      <c r="I2037" t="str">
        <f ca="1">VLOOKUP(Q2037,Tabela3[],9,1)</f>
        <v>HMM St Petersburg</v>
      </c>
      <c r="J2037" t="str">
        <f ca="1">VLOOKUP(Q2037,Tabela3[],11,0)</f>
        <v>Ar Condicionado 18000</v>
      </c>
      <c r="K2037" t="str">
        <f ca="1">VLOOKUP(Q2037,Tabela3[],10,0)</f>
        <v>Eletrônicos</v>
      </c>
      <c r="L2037" cm="1">
        <f t="array" aca="1" ref="L2037" ca="1">IF(Tabela2[[#This Row],[PORTO]]=Tabela2[[#This Row],[DESTINO]],0,erro)</f>
        <v>0</v>
      </c>
      <c r="N2037">
        <f t="shared" ca="1" si="255"/>
        <v>500</v>
      </c>
      <c r="O2037">
        <f t="shared" ca="1" si="256"/>
        <v>3</v>
      </c>
      <c r="P2037">
        <f t="shared" ca="1" si="257"/>
        <v>11</v>
      </c>
      <c r="Q2037">
        <f t="shared" ca="1" si="253"/>
        <v>2</v>
      </c>
      <c r="R2037">
        <f t="shared" ca="1" si="254"/>
        <v>1</v>
      </c>
    </row>
    <row r="2038" spans="1:18">
      <c r="A2038">
        <f ca="1">VLOOKUP(O2038,Tabela3[],2,0)</f>
        <v>2007</v>
      </c>
      <c r="B2038" t="str">
        <f ca="1">VLOOKUP(P2038,Tabela3[],4,0)</f>
        <v>JULHO</v>
      </c>
      <c r="C2038" t="str">
        <f ca="1">VLOOKUP(Q2038,Tabela3[],5,0)</f>
        <v>Canadá</v>
      </c>
      <c r="D2038" t="str">
        <f ca="1">VLOOKUP(Q2038,Tabela3[],3,0)</f>
        <v>Shopify</v>
      </c>
      <c r="E2038" t="str">
        <f ca="1">IF(R2038=Q2038, (VLOOKUP(P2038+1,Tabela3[],5,0)),VLOOKUP(R2038,Tabela3[],5,0))</f>
        <v>Holanda</v>
      </c>
      <c r="F2038" s="1">
        <f t="shared" ca="1" si="250"/>
        <v>39253</v>
      </c>
      <c r="G2038" s="1">
        <f t="shared" ca="1" si="251"/>
        <v>39262.685424986448</v>
      </c>
      <c r="H2038">
        <f t="shared" ca="1" si="252"/>
        <v>1</v>
      </c>
      <c r="I2038" t="str">
        <f ca="1">VLOOKUP(Q2038,Tabela3[],9,1)</f>
        <v>HMM Southampton</v>
      </c>
      <c r="J2038" t="str">
        <f ca="1">VLOOKUP(Q2038,Tabela3[],11,0)</f>
        <v>NONA</v>
      </c>
      <c r="K2038" t="str">
        <f ca="1">VLOOKUP(Q2038,Tabela3[],10,0)</f>
        <v>Bebida</v>
      </c>
      <c r="L2038" t="e" cm="1">
        <f t="array" aca="1" ref="L2038" ca="1">IF(Tabela2[[#This Row],[PORTO]]=Tabela2[[#This Row],[DESTINO]],0,erro)</f>
        <v>#NAME?</v>
      </c>
      <c r="N2038">
        <f t="shared" ca="1" si="255"/>
        <v>0</v>
      </c>
      <c r="O2038">
        <f t="shared" ca="1" si="256"/>
        <v>7</v>
      </c>
      <c r="P2038">
        <f t="shared" ca="1" si="257"/>
        <v>6</v>
      </c>
      <c r="Q2038">
        <f t="shared" ca="1" si="253"/>
        <v>34</v>
      </c>
      <c r="R2038">
        <f t="shared" ca="1" si="254"/>
        <v>17</v>
      </c>
    </row>
    <row r="2039" spans="1:18">
      <c r="A2039">
        <f ca="1">VLOOKUP(O2039,Tabela3[],2,0)</f>
        <v>2008</v>
      </c>
      <c r="B2039" t="str">
        <f ca="1">VLOOKUP(P2039,Tabela3[],4,0)</f>
        <v>JULHO</v>
      </c>
      <c r="C2039" t="str">
        <f ca="1">VLOOKUP(Q2039,Tabela3[],5,0)</f>
        <v>Canadá</v>
      </c>
      <c r="D2039" t="str">
        <f ca="1">VLOOKUP(Q2039,Tabela3[],3,0)</f>
        <v>Shopify</v>
      </c>
      <c r="E2039" t="str">
        <f ca="1">IF(R2039=Q2039, (VLOOKUP(P2039+1,Tabela3[],5,0)),VLOOKUP(R2039,Tabela3[],5,0))</f>
        <v>França</v>
      </c>
      <c r="F2039" s="1">
        <f t="shared" ca="1" si="250"/>
        <v>39608</v>
      </c>
      <c r="G2039" s="1">
        <f t="shared" ca="1" si="251"/>
        <v>39615.022887165651</v>
      </c>
      <c r="H2039">
        <f t="shared" ca="1" si="252"/>
        <v>0</v>
      </c>
      <c r="I2039" t="str">
        <f ca="1">VLOOKUP(Q2039,Tabela3[],9,1)</f>
        <v>HMM Southampton</v>
      </c>
      <c r="J2039" t="str">
        <f ca="1">VLOOKUP(Q2039,Tabela3[],11,0)</f>
        <v>NONA</v>
      </c>
      <c r="K2039" t="str">
        <f ca="1">VLOOKUP(Q2039,Tabela3[],10,0)</f>
        <v>Bebida</v>
      </c>
      <c r="L2039" t="e" cm="1">
        <f t="array" aca="1" ref="L2039" ca="1">IF(Tabela2[[#This Row],[PORTO]]=Tabela2[[#This Row],[DESTINO]],0,erro)</f>
        <v>#NAME?</v>
      </c>
      <c r="N2039">
        <f t="shared" ca="1" si="255"/>
        <v>0</v>
      </c>
      <c r="O2039">
        <f t="shared" ca="1" si="256"/>
        <v>8</v>
      </c>
      <c r="P2039">
        <f t="shared" ca="1" si="257"/>
        <v>6</v>
      </c>
      <c r="Q2039">
        <f t="shared" ca="1" si="253"/>
        <v>34</v>
      </c>
      <c r="R2039">
        <f t="shared" ca="1" si="254"/>
        <v>22</v>
      </c>
    </row>
    <row r="2040" spans="1:18">
      <c r="A2040">
        <f ca="1">VLOOKUP(O2040,Tabela3[],2,0)</f>
        <v>2009</v>
      </c>
      <c r="B2040" t="str">
        <f ca="1">VLOOKUP(P2040,Tabela3[],4,0)</f>
        <v>MAIO</v>
      </c>
      <c r="C2040" t="str">
        <f ca="1">VLOOKUP(Q2040,Tabela3[],5,0)</f>
        <v>Alemanha</v>
      </c>
      <c r="D2040" t="str">
        <f ca="1">VLOOKUP(Q2040,Tabela3[],3,0)</f>
        <v>Volkswagen</v>
      </c>
      <c r="E2040" t="str">
        <f ca="1">IF(R2040=Q2040, (VLOOKUP(P2040+1,Tabela3[],5,0)),VLOOKUP(R2040,Tabela3[],5,0))</f>
        <v>Itália</v>
      </c>
      <c r="F2040" s="1">
        <f t="shared" ca="1" si="250"/>
        <v>39903</v>
      </c>
      <c r="G2040" s="1">
        <f t="shared" ca="1" si="251"/>
        <v>39910.842438630993</v>
      </c>
      <c r="H2040">
        <f t="shared" ca="1" si="252"/>
        <v>1</v>
      </c>
      <c r="I2040" t="str">
        <f ca="1">VLOOKUP(Q2040,Tabela3[],9,1)</f>
        <v>Warehouse Carriers </v>
      </c>
      <c r="J2040" t="str">
        <f ca="1">VLOOKUP(Q2040,Tabela3[],11,0)</f>
        <v>Highline 250 TSI (Taos)</v>
      </c>
      <c r="K2040" t="str">
        <f ca="1">VLOOKUP(Q2040,Tabela3[],10,0)</f>
        <v>Carros</v>
      </c>
      <c r="L2040" t="e" cm="1">
        <f t="array" aca="1" ref="L2040" ca="1">IF(Tabela2[[#This Row],[PORTO]]=Tabela2[[#This Row],[DESTINO]],0,erro)</f>
        <v>#NAME?</v>
      </c>
      <c r="N2040">
        <f t="shared" ca="1" si="255"/>
        <v>100</v>
      </c>
      <c r="O2040">
        <f t="shared" ca="1" si="256"/>
        <v>9</v>
      </c>
      <c r="P2040">
        <f t="shared" ca="1" si="257"/>
        <v>4</v>
      </c>
      <c r="Q2040">
        <f t="shared" ca="1" si="253"/>
        <v>7</v>
      </c>
      <c r="R2040">
        <f t="shared" ca="1" si="254"/>
        <v>20</v>
      </c>
    </row>
    <row r="2041" spans="1:18">
      <c r="A2041">
        <f ca="1">VLOOKUP(O2041,Tabela3[],2,0)</f>
        <v>2007</v>
      </c>
      <c r="B2041" t="str">
        <f ca="1">VLOOKUP(P2041,Tabela3[],4,0)</f>
        <v>MARÇO</v>
      </c>
      <c r="C2041" t="str">
        <f ca="1">VLOOKUP(Q2041,Tabela3[],5,0)</f>
        <v>Coréia do Sul</v>
      </c>
      <c r="D2041" t="str">
        <f ca="1">VLOOKUP(Q2041,Tabela3[],3,0)</f>
        <v>Samsung</v>
      </c>
      <c r="E2041" t="str">
        <f ca="1">IF(R2041=Q2041, (VLOOKUP(P2041+1,Tabela3[],5,0)),VLOOKUP(R2041,Tabela3[],5,0))</f>
        <v>Reino Unido</v>
      </c>
      <c r="F2041" s="1">
        <f t="shared" ca="1" si="250"/>
        <v>39129</v>
      </c>
      <c r="G2041" s="1">
        <f t="shared" ca="1" si="251"/>
        <v>39132.751759076797</v>
      </c>
      <c r="H2041">
        <f t="shared" ca="1" si="252"/>
        <v>0</v>
      </c>
      <c r="I2041" t="str">
        <f ca="1">VLOOKUP(Q2041,Tabela3[],9,1)</f>
        <v>HMM Rotterdam</v>
      </c>
      <c r="J2041" t="str">
        <f ca="1">VLOOKUP(Q2041,Tabela3[],11,0)</f>
        <v>Crystal UHD 4k 65"</v>
      </c>
      <c r="K2041" t="str">
        <f ca="1">VLOOKUP(Q2041,Tabela3[],10,0)</f>
        <v>Eletrônicos</v>
      </c>
      <c r="L2041" t="e" cm="1">
        <f t="array" aca="1" ref="L2041" ca="1">IF(Tabela2[[#This Row],[PORTO]]=Tabela2[[#This Row],[DESTINO]],0,erro)</f>
        <v>#NAME?</v>
      </c>
      <c r="N2041">
        <f t="shared" ca="1" si="255"/>
        <v>1500</v>
      </c>
      <c r="O2041">
        <f t="shared" ca="1" si="256"/>
        <v>7</v>
      </c>
      <c r="P2041">
        <f t="shared" ca="1" si="257"/>
        <v>2</v>
      </c>
      <c r="Q2041">
        <f t="shared" ca="1" si="253"/>
        <v>14</v>
      </c>
      <c r="R2041">
        <f t="shared" ca="1" si="254"/>
        <v>24</v>
      </c>
    </row>
    <row r="2042" spans="1:18">
      <c r="A2042">
        <f ca="1">VLOOKUP(O2042,Tabela3[],2,0)</f>
        <v>2009</v>
      </c>
      <c r="B2042" t="str">
        <f ca="1">VLOOKUP(P2042,Tabela3[],4,0)</f>
        <v>DEZEMBRO</v>
      </c>
      <c r="C2042" t="str">
        <f ca="1">VLOOKUP(Q2042,Tabela3[],5,0)</f>
        <v>Brasil</v>
      </c>
      <c r="D2042" t="str">
        <f ca="1">VLOOKUP(Q2042,Tabela3[],3,0)</f>
        <v>VALE</v>
      </c>
      <c r="E2042" t="str">
        <f ca="1">IF(R2042=Q2042, (VLOOKUP(P2042+1,Tabela3[],5,0)),VLOOKUP(R2042,Tabela3[],5,0))</f>
        <v>China</v>
      </c>
      <c r="F2042" s="1">
        <f t="shared" ca="1" si="250"/>
        <v>40125</v>
      </c>
      <c r="G2042" s="1">
        <f t="shared" ca="1" si="251"/>
        <v>40131.203620545137</v>
      </c>
      <c r="H2042">
        <f t="shared" ca="1" si="252"/>
        <v>1</v>
      </c>
      <c r="I2042" t="str">
        <f ca="1">VLOOKUP(Q2042,Tabela3[],9,1)</f>
        <v>Lan Hua Hai</v>
      </c>
      <c r="J2042" t="str">
        <f ca="1">VLOOKUP(Q2042,Tabela3[],11,0)</f>
        <v>Bauxita</v>
      </c>
      <c r="K2042" t="str">
        <f ca="1">VLOOKUP(Q2042,Tabela3[],10,0)</f>
        <v>Minério</v>
      </c>
      <c r="L2042" t="e" cm="1">
        <f t="array" aca="1" ref="L2042" ca="1">IF(Tabela2[[#This Row],[PORTO]]=Tabela2[[#This Row],[DESTINO]],0,erro)</f>
        <v>#NAME?</v>
      </c>
      <c r="N2042">
        <f t="shared" ca="1" si="255"/>
        <v>0</v>
      </c>
      <c r="O2042">
        <f t="shared" ca="1" si="256"/>
        <v>9</v>
      </c>
      <c r="P2042">
        <f t="shared" ca="1" si="257"/>
        <v>11</v>
      </c>
      <c r="Q2042">
        <f t="shared" ca="1" si="253"/>
        <v>28</v>
      </c>
      <c r="R2042">
        <f t="shared" ca="1" si="254"/>
        <v>2</v>
      </c>
    </row>
    <row r="2043" spans="1:18">
      <c r="A2043">
        <f ca="1">VLOOKUP(O2043,Tabela3[],2,0)</f>
        <v>2006</v>
      </c>
      <c r="B2043" t="str">
        <f ca="1">VLOOKUP(P2043,Tabela3[],4,0)</f>
        <v>NOVEMBRO</v>
      </c>
      <c r="C2043" t="str">
        <f ca="1">VLOOKUP(Q2043,Tabela3[],5,0)</f>
        <v>Itália</v>
      </c>
      <c r="D2043" t="str">
        <f ca="1">VLOOKUP(Q2043,Tabela3[],3,0)</f>
        <v>Hyundai</v>
      </c>
      <c r="E2043" t="str">
        <f ca="1">IF(R2043=Q2043, (VLOOKUP(P2043+1,Tabela3[],5,0)),VLOOKUP(R2043,Tabela3[],5,0))</f>
        <v>Holanda</v>
      </c>
      <c r="F2043" s="1">
        <f t="shared" ca="1" si="250"/>
        <v>39002</v>
      </c>
      <c r="G2043" s="1">
        <f t="shared" ca="1" si="251"/>
        <v>39006.367104074685</v>
      </c>
      <c r="H2043">
        <f t="shared" ca="1" si="252"/>
        <v>1</v>
      </c>
      <c r="I2043" t="str">
        <f ca="1">VLOOKUP(Q2043,Tabela3[],9,1)</f>
        <v>Car Carriers</v>
      </c>
      <c r="J2043" t="str">
        <f ca="1">VLOOKUP(Q2043,Tabela3[],11,0)</f>
        <v>Creta Confort</v>
      </c>
      <c r="K2043" t="str">
        <f ca="1">VLOOKUP(Q2043,Tabela3[],10,0)</f>
        <v>Carros</v>
      </c>
      <c r="L2043" t="e" cm="1">
        <f t="array" aca="1" ref="L2043" ca="1">IF(Tabela2[[#This Row],[PORTO]]=Tabela2[[#This Row],[DESTINO]],0,erro)</f>
        <v>#NAME?</v>
      </c>
      <c r="N2043">
        <f t="shared" ca="1" si="255"/>
        <v>100</v>
      </c>
      <c r="O2043">
        <f t="shared" ca="1" si="256"/>
        <v>6</v>
      </c>
      <c r="P2043">
        <f t="shared" ca="1" si="257"/>
        <v>10</v>
      </c>
      <c r="Q2043">
        <f t="shared" ca="1" si="253"/>
        <v>18</v>
      </c>
      <c r="R2043">
        <f t="shared" ca="1" si="254"/>
        <v>15</v>
      </c>
    </row>
    <row r="2044" spans="1:18">
      <c r="A2044">
        <f ca="1">VLOOKUP(O2044,Tabela3[],2,0)</f>
        <v>2005</v>
      </c>
      <c r="B2044" t="str">
        <f ca="1">VLOOKUP(P2044,Tabela3[],4,0)</f>
        <v>ABRIL</v>
      </c>
      <c r="C2044" t="str">
        <f ca="1">VLOOKUP(Q2044,Tabela3[],5,0)</f>
        <v>India</v>
      </c>
      <c r="D2044" t="str">
        <f ca="1">VLOOKUP(Q2044,Tabela3[],3,0)</f>
        <v>Reliance Industries</v>
      </c>
      <c r="E2044" t="str">
        <f ca="1">IF(R2044=Q2044, (VLOOKUP(P2044+1,Tabela3[],5,0)),VLOOKUP(R2044,Tabela3[],5,0))</f>
        <v>Alemanha</v>
      </c>
      <c r="F2044" s="1">
        <f t="shared" ca="1" si="250"/>
        <v>38424</v>
      </c>
      <c r="G2044" s="1">
        <f t="shared" ca="1" si="251"/>
        <v>38427.549467579724</v>
      </c>
      <c r="H2044">
        <f t="shared" ca="1" si="252"/>
        <v>1</v>
      </c>
      <c r="I2044" t="str">
        <f ca="1">VLOOKUP(Q2044,Tabela3[],9,1)</f>
        <v>Tanker</v>
      </c>
      <c r="J2044" t="str">
        <f ca="1">VLOOKUP(Q2044,Tabela3[],11,0)</f>
        <v>Cloreto de polivinila</v>
      </c>
      <c r="K2044" t="str">
        <f ca="1">VLOOKUP(Q2044,Tabela3[],10,0)</f>
        <v>Petroquimicos</v>
      </c>
      <c r="L2044" t="e" cm="1">
        <f t="array" aca="1" ref="L2044" ca="1">IF(Tabela2[[#This Row],[PORTO]]=Tabela2[[#This Row],[DESTINO]],0,erro)</f>
        <v>#NAME?</v>
      </c>
      <c r="N2044">
        <f t="shared" ca="1" si="255"/>
        <v>0</v>
      </c>
      <c r="O2044">
        <f t="shared" ca="1" si="256"/>
        <v>5</v>
      </c>
      <c r="P2044">
        <f t="shared" ca="1" si="257"/>
        <v>3</v>
      </c>
      <c r="Q2044">
        <f t="shared" ca="1" si="253"/>
        <v>32</v>
      </c>
      <c r="R2044">
        <f t="shared" ca="1" si="254"/>
        <v>8</v>
      </c>
    </row>
    <row r="2045" spans="1:18">
      <c r="A2045">
        <f ca="1">VLOOKUP(O2045,Tabela3[],2,0)</f>
        <v>2004</v>
      </c>
      <c r="B2045" t="str">
        <f ca="1">VLOOKUP(P2045,Tabela3[],4,0)</f>
        <v>AGOSTO</v>
      </c>
      <c r="C2045" t="str">
        <f ca="1">VLOOKUP(Q2045,Tabela3[],5,0)</f>
        <v>Brasil</v>
      </c>
      <c r="D2045" t="str">
        <f ca="1">VLOOKUP(Q2045,Tabela3[],3,0)</f>
        <v>VALE</v>
      </c>
      <c r="E2045" t="str">
        <f ca="1">IF(R2045=Q2045, (VLOOKUP(P2045+1,Tabela3[],5,0)),VLOOKUP(R2045,Tabela3[],5,0))</f>
        <v>Coréia do Sul</v>
      </c>
      <c r="F2045" s="1">
        <f t="shared" ca="1" si="250"/>
        <v>38184</v>
      </c>
      <c r="G2045" s="1">
        <f t="shared" ca="1" si="251"/>
        <v>38189.869557386701</v>
      </c>
      <c r="H2045">
        <f t="shared" ca="1" si="252"/>
        <v>0</v>
      </c>
      <c r="I2045" t="str">
        <f ca="1">VLOOKUP(Q2045,Tabela3[],9,1)</f>
        <v>Lan Hua Hai</v>
      </c>
      <c r="J2045" t="str">
        <f ca="1">VLOOKUP(Q2045,Tabela3[],11,0)</f>
        <v>Bauxita</v>
      </c>
      <c r="K2045" t="str">
        <f ca="1">VLOOKUP(Q2045,Tabela3[],10,0)</f>
        <v>Minério</v>
      </c>
      <c r="L2045" t="e" cm="1">
        <f t="array" aca="1" ref="L2045" ca="1">IF(Tabela2[[#This Row],[PORTO]]=Tabela2[[#This Row],[DESTINO]],0,erro)</f>
        <v>#NAME?</v>
      </c>
      <c r="N2045">
        <f t="shared" ca="1" si="255"/>
        <v>0</v>
      </c>
      <c r="O2045">
        <f t="shared" ca="1" si="256"/>
        <v>4</v>
      </c>
      <c r="P2045">
        <f t="shared" ca="1" si="257"/>
        <v>7</v>
      </c>
      <c r="Q2045">
        <f t="shared" ca="1" si="253"/>
        <v>28</v>
      </c>
      <c r="R2045">
        <f t="shared" ca="1" si="254"/>
        <v>13</v>
      </c>
    </row>
    <row r="2046" spans="1:18">
      <c r="A2046">
        <f ca="1">VLOOKUP(O2046,Tabela3[],2,0)</f>
        <v>2004</v>
      </c>
      <c r="B2046" t="str">
        <f ca="1">VLOOKUP(P2046,Tabela3[],4,0)</f>
        <v>MAIO</v>
      </c>
      <c r="C2046" t="str">
        <f ca="1">VLOOKUP(Q2046,Tabela3[],5,0)</f>
        <v>Itália</v>
      </c>
      <c r="D2046" t="str">
        <f ca="1">VLOOKUP(Q2046,Tabela3[],3,0)</f>
        <v>Hyundai</v>
      </c>
      <c r="E2046" t="str">
        <f ca="1">IF(R2046=Q2046, (VLOOKUP(P2046+1,Tabela3[],5,0)),VLOOKUP(R2046,Tabela3[],5,0))</f>
        <v>Reino Unido</v>
      </c>
      <c r="F2046" s="1">
        <f t="shared" ca="1" si="250"/>
        <v>38083</v>
      </c>
      <c r="G2046" s="1">
        <f t="shared" ca="1" si="251"/>
        <v>38086.701441871919</v>
      </c>
      <c r="H2046">
        <f t="shared" ca="1" si="252"/>
        <v>0</v>
      </c>
      <c r="I2046" t="str">
        <f ca="1">VLOOKUP(Q2046,Tabela3[],9,1)</f>
        <v>Car Carriers</v>
      </c>
      <c r="J2046" t="str">
        <f ca="1">VLOOKUP(Q2046,Tabela3[],11,0)</f>
        <v>HB20 Sense</v>
      </c>
      <c r="K2046" t="str">
        <f ca="1">VLOOKUP(Q2046,Tabela3[],10,0)</f>
        <v>Carros</v>
      </c>
      <c r="L2046" t="e" cm="1">
        <f t="array" aca="1" ref="L2046" ca="1">IF(Tabela2[[#This Row],[PORTO]]=Tabela2[[#This Row],[DESTINO]],0,erro)</f>
        <v>#NAME?</v>
      </c>
      <c r="N2046">
        <f t="shared" ca="1" si="255"/>
        <v>200</v>
      </c>
      <c r="O2046">
        <f t="shared" ca="1" si="256"/>
        <v>4</v>
      </c>
      <c r="P2046">
        <f t="shared" ca="1" si="257"/>
        <v>4</v>
      </c>
      <c r="Q2046">
        <f t="shared" ca="1" si="253"/>
        <v>19</v>
      </c>
      <c r="R2046">
        <f t="shared" ca="1" si="254"/>
        <v>24</v>
      </c>
    </row>
    <row r="2047" spans="1:18">
      <c r="A2047">
        <f ca="1">VLOOKUP(O2047,Tabela3[],2,0)</f>
        <v>2000</v>
      </c>
      <c r="B2047" t="str">
        <f ca="1">VLOOKUP(P2047,Tabela3[],4,0)</f>
        <v>NOVEMBRO</v>
      </c>
      <c r="C2047" t="str">
        <f ca="1">VLOOKUP(Q2047,Tabela3[],5,0)</f>
        <v>Coréia do Sul</v>
      </c>
      <c r="D2047" t="str">
        <f ca="1">VLOOKUP(Q2047,Tabela3[],3,0)</f>
        <v>Samsung</v>
      </c>
      <c r="E2047" t="str">
        <f ca="1">IF(R2047=Q2047, (VLOOKUP(P2047+1,Tabela3[],5,0)),VLOOKUP(R2047,Tabela3[],5,0))</f>
        <v>China</v>
      </c>
      <c r="F2047" s="1">
        <f t="shared" ca="1" si="250"/>
        <v>36818</v>
      </c>
      <c r="G2047" s="1">
        <f t="shared" ca="1" si="251"/>
        <v>36821.8748114829</v>
      </c>
      <c r="H2047">
        <f t="shared" ca="1" si="252"/>
        <v>0</v>
      </c>
      <c r="I2047" t="str">
        <f ca="1">VLOOKUP(Q2047,Tabela3[],9,1)</f>
        <v>HMM Rotterdam</v>
      </c>
      <c r="J2047" t="str">
        <f ca="1">VLOOKUP(Q2047,Tabela3[],11,0)</f>
        <v>QLED 4k 75"</v>
      </c>
      <c r="K2047" t="str">
        <f ca="1">VLOOKUP(Q2047,Tabela3[],10,0)</f>
        <v>Eletrônicos</v>
      </c>
      <c r="L2047" t="e" cm="1">
        <f t="array" aca="1" ref="L2047" ca="1">IF(Tabela2[[#This Row],[PORTO]]=Tabela2[[#This Row],[DESTINO]],0,erro)</f>
        <v>#NAME?</v>
      </c>
      <c r="N2047">
        <f t="shared" ca="1" si="255"/>
        <v>2500</v>
      </c>
      <c r="O2047">
        <f t="shared" ca="1" si="256"/>
        <v>0</v>
      </c>
      <c r="P2047">
        <f t="shared" ca="1" si="257"/>
        <v>10</v>
      </c>
      <c r="Q2047">
        <f t="shared" ca="1" si="253"/>
        <v>13</v>
      </c>
      <c r="R2047">
        <f t="shared" ca="1" si="254"/>
        <v>2</v>
      </c>
    </row>
    <row r="2048" spans="1:18">
      <c r="A2048">
        <f ca="1">VLOOKUP(O2048,Tabela3[],2,0)</f>
        <v>2008</v>
      </c>
      <c r="B2048" t="str">
        <f ca="1">VLOOKUP(P2048,Tabela3[],4,0)</f>
        <v>FEVEREIRO</v>
      </c>
      <c r="C2048" t="str">
        <f ca="1">VLOOKUP(Q2048,Tabela3[],5,0)</f>
        <v>Itália</v>
      </c>
      <c r="D2048" t="str">
        <f ca="1">VLOOKUP(Q2048,Tabela3[],3,0)</f>
        <v>Hyundai</v>
      </c>
      <c r="E2048" t="str">
        <f ca="1">IF(R2048=Q2048, (VLOOKUP(P2048+1,Tabela3[],5,0)),VLOOKUP(R2048,Tabela3[],5,0))</f>
        <v>Coréia do Sul</v>
      </c>
      <c r="F2048" s="1">
        <f t="shared" ca="1" si="250"/>
        <v>39474</v>
      </c>
      <c r="G2048" s="1">
        <f t="shared" ca="1" si="251"/>
        <v>39478.454810589006</v>
      </c>
      <c r="H2048">
        <f t="shared" ca="1" si="252"/>
        <v>0</v>
      </c>
      <c r="I2048" t="str">
        <f ca="1">VLOOKUP(Q2048,Tabela3[],9,1)</f>
        <v>Car Carriers</v>
      </c>
      <c r="J2048" t="str">
        <f ca="1">VLOOKUP(Q2048,Tabela3[],11,0)</f>
        <v>HB20 Sense</v>
      </c>
      <c r="K2048" t="str">
        <f ca="1">VLOOKUP(Q2048,Tabela3[],10,0)</f>
        <v>Carros</v>
      </c>
      <c r="L2048" t="e" cm="1">
        <f t="array" aca="1" ref="L2048" ca="1">IF(Tabela2[[#This Row],[PORTO]]=Tabela2[[#This Row],[DESTINO]],0,erro)</f>
        <v>#NAME?</v>
      </c>
      <c r="N2048">
        <f t="shared" ca="1" si="255"/>
        <v>500</v>
      </c>
      <c r="O2048">
        <f t="shared" ca="1" si="256"/>
        <v>8</v>
      </c>
      <c r="P2048">
        <f t="shared" ca="1" si="257"/>
        <v>1</v>
      </c>
      <c r="Q2048">
        <f t="shared" ca="1" si="253"/>
        <v>19</v>
      </c>
      <c r="R2048">
        <f t="shared" ca="1" si="254"/>
        <v>14</v>
      </c>
    </row>
    <row r="2049" spans="1:18">
      <c r="A2049">
        <f ca="1">VLOOKUP(O2049,Tabela3[],2,0)</f>
        <v>2004</v>
      </c>
      <c r="B2049" t="str">
        <f ca="1">VLOOKUP(P2049,Tabela3[],4,0)</f>
        <v>JANEIRO</v>
      </c>
      <c r="C2049" t="str">
        <f ca="1">VLOOKUP(Q2049,Tabela3[],5,0)</f>
        <v>Reino Unido</v>
      </c>
      <c r="D2049" t="str">
        <f ca="1">VLOOKUP(Q2049,Tabela3[],3,0)</f>
        <v>Unilever</v>
      </c>
      <c r="E2049" t="str">
        <f ca="1">IF(R2049=Q2049, (VLOOKUP(P2049+1,Tabela3[],5,0)),VLOOKUP(R2049,Tabela3[],5,0))</f>
        <v>Itália</v>
      </c>
      <c r="F2049" s="1">
        <f t="shared" ca="1" si="250"/>
        <v>37996</v>
      </c>
      <c r="G2049" s="1">
        <f t="shared" ca="1" si="251"/>
        <v>38004.572095392054</v>
      </c>
      <c r="H2049">
        <f t="shared" ca="1" si="252"/>
        <v>0</v>
      </c>
      <c r="I2049" t="str">
        <f ca="1">VLOOKUP(Q2049,Tabela3[],9,1)</f>
        <v>HMM Helsinki</v>
      </c>
      <c r="J2049" t="str">
        <f ca="1">VLOOKUP(Q2049,Tabela3[],11,0)</f>
        <v xml:space="preserve">Desodorante Antitranspirante Aerosol </v>
      </c>
      <c r="K2049" t="str">
        <f ca="1">VLOOKUP(Q2049,Tabela3[],10,0)</f>
        <v>Quimico</v>
      </c>
      <c r="L2049" t="e" cm="1">
        <f t="array" aca="1" ref="L2049" ca="1">IF(Tabela2[[#This Row],[PORTO]]=Tabela2[[#This Row],[DESTINO]],0,erro)</f>
        <v>#NAME?</v>
      </c>
      <c r="N2049">
        <f t="shared" ca="1" si="255"/>
        <v>290000</v>
      </c>
      <c r="O2049">
        <f t="shared" ca="1" si="256"/>
        <v>4</v>
      </c>
      <c r="P2049">
        <f t="shared" ca="1" si="257"/>
        <v>0</v>
      </c>
      <c r="Q2049">
        <f t="shared" ca="1" si="253"/>
        <v>25</v>
      </c>
      <c r="R2049">
        <f t="shared" ca="1" si="254"/>
        <v>18</v>
      </c>
    </row>
    <row r="2050" spans="1:18">
      <c r="A2050">
        <f ca="1">VLOOKUP(O2050,Tabela3[],2,0)</f>
        <v>2005</v>
      </c>
      <c r="B2050" t="str">
        <f ca="1">VLOOKUP(P2050,Tabela3[],4,0)</f>
        <v>MARÇO</v>
      </c>
      <c r="C2050" t="str">
        <f ca="1">VLOOKUP(Q2050,Tabela3[],5,0)</f>
        <v>França</v>
      </c>
      <c r="D2050" t="str">
        <f ca="1">VLOOKUP(Q2050,Tabela3[],3,0)</f>
        <v> LVMH</v>
      </c>
      <c r="E2050" t="str">
        <f ca="1">IF(R2050=Q2050, (VLOOKUP(P2050+1,Tabela3[],5,0)),VLOOKUP(R2050,Tabela3[],5,0))</f>
        <v>Coréia do Sul</v>
      </c>
      <c r="F2050" s="1">
        <f t="shared" ref="F2050:F2113" ca="1" si="258">(DATE(A2050,IF(P2050&gt;0,P2050,IF(P2050&gt;12,P2050-1,IF(P2050=0,P2050+1))),RAND()*28))</f>
        <v>38403</v>
      </c>
      <c r="G2050" s="1">
        <f t="shared" ca="1" si="251"/>
        <v>38407.450868258835</v>
      </c>
      <c r="H2050">
        <f t="shared" ca="1" si="252"/>
        <v>1</v>
      </c>
      <c r="I2050" t="str">
        <f ca="1">VLOOKUP(Q2050,Tabela3[],9,1)</f>
        <v>Emma Maersk</v>
      </c>
      <c r="J2050" t="str">
        <f ca="1">VLOOKUP(Q2050,Tabela3[],11,0)</f>
        <v>Louis Vuitton</v>
      </c>
      <c r="K2050" t="str">
        <f ca="1">VLOOKUP(Q2050,Tabela3[],10,0)</f>
        <v>Tecido</v>
      </c>
      <c r="L2050" t="e" cm="1">
        <f t="array" aca="1" ref="L2050" ca="1">IF(Tabela2[[#This Row],[PORTO]]=Tabela2[[#This Row],[DESTINO]],0,erro)</f>
        <v>#NAME?</v>
      </c>
      <c r="N2050">
        <f t="shared" ca="1" si="255"/>
        <v>12000</v>
      </c>
      <c r="O2050">
        <f t="shared" ca="1" si="256"/>
        <v>5</v>
      </c>
      <c r="P2050">
        <f t="shared" ca="1" si="257"/>
        <v>2</v>
      </c>
      <c r="Q2050">
        <f t="shared" ca="1" si="253"/>
        <v>22</v>
      </c>
      <c r="R2050">
        <f t="shared" ca="1" si="254"/>
        <v>13</v>
      </c>
    </row>
    <row r="2051" spans="1:18">
      <c r="A2051">
        <f ca="1">VLOOKUP(O2051,Tabela3[],2,0)</f>
        <v>2009</v>
      </c>
      <c r="B2051" t="str">
        <f ca="1">VLOOKUP(P2051,Tabela3[],4,0)</f>
        <v>OUTUBRO</v>
      </c>
      <c r="C2051" t="str">
        <f ca="1">VLOOKUP(Q2051,Tabela3[],5,0)</f>
        <v>França</v>
      </c>
      <c r="D2051" t="str">
        <f ca="1">VLOOKUP(Q2051,Tabela3[],3,0)</f>
        <v> LVMH</v>
      </c>
      <c r="E2051" t="str">
        <f ca="1">IF(R2051=Q2051, (VLOOKUP(P2051+1,Tabela3[],5,0)),VLOOKUP(R2051,Tabela3[],5,0))</f>
        <v>Japão</v>
      </c>
      <c r="F2051" s="1">
        <f t="shared" ca="1" si="258"/>
        <v>40080</v>
      </c>
      <c r="G2051" s="1">
        <f t="shared" ref="G2051:G2114" ca="1" si="259">F2051+RAND()*10</f>
        <v>40085.604129588886</v>
      </c>
      <c r="H2051">
        <f t="shared" ref="H2051:H2114" ca="1" si="260">INT(RAND()*2)</f>
        <v>1</v>
      </c>
      <c r="I2051" t="str">
        <f ca="1">VLOOKUP(Q2051,Tabela3[],9,1)</f>
        <v>Emma Maersk</v>
      </c>
      <c r="J2051" t="str">
        <f ca="1">VLOOKUP(Q2051,Tabela3[],11,0)</f>
        <v>Guerlain</v>
      </c>
      <c r="K2051" t="str">
        <f ca="1">VLOOKUP(Q2051,Tabela3[],10,0)</f>
        <v>Tecido</v>
      </c>
      <c r="L2051" t="e" cm="1">
        <f t="array" aca="1" ref="L2051" ca="1">IF(Tabela2[[#This Row],[PORTO]]=Tabela2[[#This Row],[DESTINO]],0,erro)</f>
        <v>#NAME?</v>
      </c>
      <c r="N2051">
        <f t="shared" ca="1" si="255"/>
        <v>41000</v>
      </c>
      <c r="O2051">
        <f t="shared" ca="1" si="256"/>
        <v>9</v>
      </c>
      <c r="P2051">
        <f t="shared" ca="1" si="257"/>
        <v>9</v>
      </c>
      <c r="Q2051">
        <f t="shared" ref="Q2051:Q2114" ca="1" si="261">INT(RAND()*35)</f>
        <v>23</v>
      </c>
      <c r="R2051">
        <f t="shared" ref="R2051:R2114" ca="1" si="262">INT(RAND()*25)</f>
        <v>9</v>
      </c>
    </row>
    <row r="2052" spans="1:18">
      <c r="A2052">
        <f ca="1">VLOOKUP(O2052,Tabela3[],2,0)</f>
        <v>2001</v>
      </c>
      <c r="B2052" t="str">
        <f ca="1">VLOOKUP(P2052,Tabela3[],4,0)</f>
        <v>SETEMBRO</v>
      </c>
      <c r="C2052" t="str">
        <f ca="1">VLOOKUP(Q2052,Tabela3[],5,0)</f>
        <v>India</v>
      </c>
      <c r="D2052" t="str">
        <f ca="1">VLOOKUP(Q2052,Tabela3[],3,0)</f>
        <v>Reliance Industries</v>
      </c>
      <c r="E2052" t="str">
        <f ca="1">IF(R2052=Q2052, (VLOOKUP(P2052+1,Tabela3[],5,0)),VLOOKUP(R2052,Tabela3[],5,0))</f>
        <v>Japão</v>
      </c>
      <c r="F2052" s="1">
        <f t="shared" ca="1" si="258"/>
        <v>37112</v>
      </c>
      <c r="G2052" s="1">
        <f t="shared" ca="1" si="259"/>
        <v>37116.38366726668</v>
      </c>
      <c r="H2052">
        <f t="shared" ca="1" si="260"/>
        <v>1</v>
      </c>
      <c r="I2052" t="str">
        <f ca="1">VLOOKUP(Q2052,Tabela3[],9,1)</f>
        <v>Tanker</v>
      </c>
      <c r="J2052" t="str">
        <f ca="1">VLOOKUP(Q2052,Tabela3[],11,0)</f>
        <v>Polipropileno</v>
      </c>
      <c r="K2052" t="str">
        <f ca="1">VLOOKUP(Q2052,Tabela3[],10,0)</f>
        <v>Petroquimicos</v>
      </c>
      <c r="L2052" t="e" cm="1">
        <f t="array" aca="1" ref="L2052" ca="1">IF(Tabela2[[#This Row],[PORTO]]=Tabela2[[#This Row],[DESTINO]],0,erro)</f>
        <v>#NAME?</v>
      </c>
      <c r="N2052">
        <f t="shared" ca="1" si="255"/>
        <v>0</v>
      </c>
      <c r="O2052">
        <f t="shared" ca="1" si="256"/>
        <v>1</v>
      </c>
      <c r="P2052">
        <f t="shared" ca="1" si="257"/>
        <v>8</v>
      </c>
      <c r="Q2052">
        <f t="shared" ca="1" si="261"/>
        <v>30</v>
      </c>
      <c r="R2052">
        <f t="shared" ca="1" si="262"/>
        <v>11</v>
      </c>
    </row>
    <row r="2053" spans="1:18">
      <c r="A2053">
        <f ca="1">VLOOKUP(O2053,Tabela3[],2,0)</f>
        <v>2003</v>
      </c>
      <c r="B2053" t="str">
        <f ca="1">VLOOKUP(P2053,Tabela3[],4,0)</f>
        <v>MARÇO</v>
      </c>
      <c r="C2053" t="str">
        <f ca="1">VLOOKUP(Q2053,Tabela3[],5,0)</f>
        <v>Itália</v>
      </c>
      <c r="D2053" t="str">
        <f ca="1">VLOOKUP(Q2053,Tabela3[],3,0)</f>
        <v>Hyundai</v>
      </c>
      <c r="E2053" t="str">
        <f ca="1">IF(R2053=Q2053, (VLOOKUP(P2053+1,Tabela3[],5,0)),VLOOKUP(R2053,Tabela3[],5,0))</f>
        <v>Itália</v>
      </c>
      <c r="F2053" s="1">
        <f t="shared" ca="1" si="258"/>
        <v>37664</v>
      </c>
      <c r="G2053" s="1">
        <f t="shared" ca="1" si="259"/>
        <v>37668.536730905966</v>
      </c>
      <c r="H2053">
        <f t="shared" ca="1" si="260"/>
        <v>0</v>
      </c>
      <c r="I2053" t="str">
        <f ca="1">VLOOKUP(Q2053,Tabela3[],9,1)</f>
        <v>Car Carriers</v>
      </c>
      <c r="J2053" t="str">
        <f ca="1">VLOOKUP(Q2053,Tabela3[],11,0)</f>
        <v>Creta Confort</v>
      </c>
      <c r="K2053" t="str">
        <f ca="1">VLOOKUP(Q2053,Tabela3[],10,0)</f>
        <v>Carros</v>
      </c>
      <c r="L2053" cm="1">
        <f t="array" aca="1" ref="L2053" ca="1">IF(Tabela2[[#This Row],[PORTO]]=Tabela2[[#This Row],[DESTINO]],0,erro)</f>
        <v>0</v>
      </c>
      <c r="N2053">
        <f t="shared" ref="N2053:N2116" ca="1" si="263">IF(K2053="Geral",INT((RANDBETWEEN(1,5)*1000)),IF(K2053="Eletrônicos",INT((RANDBETWEEN(1,5))*500),IF(K2053="Tecido",INT((RANDBETWEEN(10,50)*1000)),IF(K2053="Carros",INT((RANDBETWEEN(1,5)*100)),IF(K2053="Petróleo",INT((RANDBETWEEN(50,100)*1000)),IF(K2053="Quimico",INT((RANDBETWEEN(10,200)*10000)),IF(K2053="Maquinário",INT((RANDBETWEEN(1,5)*10)),0)))))))</f>
        <v>200</v>
      </c>
      <c r="O2053">
        <f t="shared" ca="1" si="256"/>
        <v>3</v>
      </c>
      <c r="P2053">
        <f t="shared" ca="1" si="257"/>
        <v>2</v>
      </c>
      <c r="Q2053">
        <f t="shared" ca="1" si="261"/>
        <v>18</v>
      </c>
      <c r="R2053">
        <f t="shared" ca="1" si="262"/>
        <v>19</v>
      </c>
    </row>
    <row r="2054" spans="1:18">
      <c r="A2054">
        <f ca="1">VLOOKUP(O2054,Tabela3[],2,0)</f>
        <v>2003</v>
      </c>
      <c r="B2054" t="str">
        <f ca="1">VLOOKUP(P2054,Tabela3[],4,0)</f>
        <v>FEVEREIRO</v>
      </c>
      <c r="C2054" t="str">
        <f ca="1">VLOOKUP(Q2054,Tabela3[],5,0)</f>
        <v>Estados Unidos</v>
      </c>
      <c r="D2054" t="str">
        <f ca="1">VLOOKUP(Q2054,Tabela3[],3,0)</f>
        <v>Amazon</v>
      </c>
      <c r="E2054" t="str">
        <f ca="1">IF(R2054=Q2054, (VLOOKUP(P2054+1,Tabela3[],5,0)),VLOOKUP(R2054,Tabela3[],5,0))</f>
        <v>Estados Unidos</v>
      </c>
      <c r="F2054" s="1">
        <f t="shared" ca="1" si="258"/>
        <v>37635</v>
      </c>
      <c r="G2054" s="1">
        <f t="shared" ca="1" si="259"/>
        <v>37635.672356367919</v>
      </c>
      <c r="H2054">
        <f t="shared" ca="1" si="260"/>
        <v>1</v>
      </c>
      <c r="I2054" t="str">
        <f ca="1">VLOOKUP(Q2054,Tabela3[],9,1)</f>
        <v>HMM Algeciras</v>
      </c>
      <c r="J2054" t="str">
        <f ca="1">VLOOKUP(Q2054,Tabela3[],11,0)</f>
        <v>Colchão Baby Light D18</v>
      </c>
      <c r="K2054" t="str">
        <f ca="1">VLOOKUP(Q2054,Tabela3[],10,0)</f>
        <v>Geral</v>
      </c>
      <c r="L2054" cm="1">
        <f t="array" aca="1" ref="L2054" ca="1">IF(Tabela2[[#This Row],[PORTO]]=Tabela2[[#This Row],[DESTINO]],0,erro)</f>
        <v>0</v>
      </c>
      <c r="N2054">
        <f t="shared" ca="1" si="263"/>
        <v>2000</v>
      </c>
      <c r="O2054">
        <f t="shared" ca="1" si="256"/>
        <v>3</v>
      </c>
      <c r="P2054">
        <f t="shared" ca="1" si="257"/>
        <v>1</v>
      </c>
      <c r="Q2054">
        <f t="shared" ca="1" si="261"/>
        <v>4</v>
      </c>
      <c r="R2054">
        <f t="shared" ca="1" si="262"/>
        <v>3</v>
      </c>
    </row>
    <row r="2055" spans="1:18">
      <c r="A2055">
        <f ca="1">VLOOKUP(O2055,Tabela3[],2,0)</f>
        <v>2001</v>
      </c>
      <c r="B2055" t="str">
        <f ca="1">VLOOKUP(P2055,Tabela3[],4,0)</f>
        <v>JULHO</v>
      </c>
      <c r="C2055" t="str">
        <f ca="1">VLOOKUP(Q2055,Tabela3[],5,0)</f>
        <v>Itália</v>
      </c>
      <c r="D2055" t="str">
        <f ca="1">VLOOKUP(Q2055,Tabela3[],3,0)</f>
        <v>Hyundai</v>
      </c>
      <c r="E2055" t="str">
        <f ca="1">IF(R2055=Q2055, (VLOOKUP(P2055+1,Tabela3[],5,0)),VLOOKUP(R2055,Tabela3[],5,0))</f>
        <v>Alemanha</v>
      </c>
      <c r="F2055" s="1">
        <f t="shared" ca="1" si="258"/>
        <v>37068</v>
      </c>
      <c r="G2055" s="1">
        <f t="shared" ca="1" si="259"/>
        <v>37074.449025477661</v>
      </c>
      <c r="H2055">
        <f t="shared" ca="1" si="260"/>
        <v>0</v>
      </c>
      <c r="I2055" t="str">
        <f ca="1">VLOOKUP(Q2055,Tabela3[],9,1)</f>
        <v>Car Carriers</v>
      </c>
      <c r="J2055" t="str">
        <f ca="1">VLOOKUP(Q2055,Tabela3[],11,0)</f>
        <v>Creta Confort</v>
      </c>
      <c r="K2055" t="str">
        <f ca="1">VLOOKUP(Q2055,Tabela3[],10,0)</f>
        <v>Carros</v>
      </c>
      <c r="L2055" t="e" cm="1">
        <f t="array" aca="1" ref="L2055" ca="1">IF(Tabela2[[#This Row],[PORTO]]=Tabela2[[#This Row],[DESTINO]],0,erro)</f>
        <v>#NAME?</v>
      </c>
      <c r="N2055">
        <f t="shared" ca="1" si="263"/>
        <v>300</v>
      </c>
      <c r="O2055">
        <f t="shared" ca="1" si="256"/>
        <v>1</v>
      </c>
      <c r="P2055">
        <f t="shared" ca="1" si="257"/>
        <v>6</v>
      </c>
      <c r="Q2055">
        <f t="shared" ca="1" si="261"/>
        <v>18</v>
      </c>
      <c r="R2055">
        <f t="shared" ca="1" si="262"/>
        <v>7</v>
      </c>
    </row>
    <row r="2056" spans="1:18">
      <c r="A2056">
        <f ca="1">VLOOKUP(O2056,Tabela3[],2,0)</f>
        <v>2008</v>
      </c>
      <c r="B2056" t="str">
        <f ca="1">VLOOKUP(P2056,Tabela3[],4,0)</f>
        <v>NOVEMBRO</v>
      </c>
      <c r="C2056" t="str">
        <f ca="1">VLOOKUP(Q2056,Tabela3[],5,0)</f>
        <v>Reino Unido</v>
      </c>
      <c r="D2056" t="str">
        <f ca="1">VLOOKUP(Q2056,Tabela3[],3,0)</f>
        <v>Unilever</v>
      </c>
      <c r="E2056" t="str">
        <f ca="1">IF(R2056=Q2056, (VLOOKUP(P2056+1,Tabela3[],5,0)),VLOOKUP(R2056,Tabela3[],5,0))</f>
        <v>Coréia do Sul</v>
      </c>
      <c r="F2056" s="1">
        <f t="shared" ca="1" si="258"/>
        <v>39747</v>
      </c>
      <c r="G2056" s="1">
        <f t="shared" ca="1" si="259"/>
        <v>39749.772292318346</v>
      </c>
      <c r="H2056">
        <f t="shared" ca="1" si="260"/>
        <v>0</v>
      </c>
      <c r="I2056" t="str">
        <f ca="1">VLOOKUP(Q2056,Tabela3[],9,1)</f>
        <v>HMM Helsinki</v>
      </c>
      <c r="J2056" t="str">
        <f ca="1">VLOOKUP(Q2056,Tabela3[],11,0)</f>
        <v>Sabonete</v>
      </c>
      <c r="K2056" t="str">
        <f ca="1">VLOOKUP(Q2056,Tabela3[],10,0)</f>
        <v>Quimico</v>
      </c>
      <c r="L2056" t="e" cm="1">
        <f t="array" aca="1" ref="L2056" ca="1">IF(Tabela2[[#This Row],[PORTO]]=Tabela2[[#This Row],[DESTINO]],0,erro)</f>
        <v>#NAME?</v>
      </c>
      <c r="N2056">
        <f t="shared" ca="1" si="263"/>
        <v>1860000</v>
      </c>
      <c r="O2056">
        <f t="shared" ca="1" si="256"/>
        <v>8</v>
      </c>
      <c r="P2056">
        <f t="shared" ca="1" si="257"/>
        <v>10</v>
      </c>
      <c r="Q2056">
        <f t="shared" ca="1" si="261"/>
        <v>26</v>
      </c>
      <c r="R2056">
        <f t="shared" ca="1" si="262"/>
        <v>13</v>
      </c>
    </row>
    <row r="2057" spans="1:18">
      <c r="A2057">
        <f ca="1">VLOOKUP(O2057,Tabela3[],2,0)</f>
        <v>2007</v>
      </c>
      <c r="B2057" t="str">
        <f ca="1">VLOOKUP(P2057,Tabela3[],4,0)</f>
        <v>DEZEMBRO</v>
      </c>
      <c r="C2057" t="str">
        <f ca="1">VLOOKUP(Q2057,Tabela3[],5,0)</f>
        <v>China</v>
      </c>
      <c r="D2057" t="str">
        <f ca="1">VLOOKUP(Q2057,Tabela3[],3,0)</f>
        <v>Alibaba Group</v>
      </c>
      <c r="E2057" t="str">
        <f ca="1">IF(R2057=Q2057, (VLOOKUP(P2057+1,Tabela3[],5,0)),VLOOKUP(R2057,Tabela3[],5,0))</f>
        <v>Reino Unido</v>
      </c>
      <c r="F2057" s="1">
        <f t="shared" ca="1" si="258"/>
        <v>39391</v>
      </c>
      <c r="G2057" s="1">
        <f t="shared" ca="1" si="259"/>
        <v>39393.478613218133</v>
      </c>
      <c r="H2057">
        <f t="shared" ca="1" si="260"/>
        <v>1</v>
      </c>
      <c r="I2057" t="str">
        <f ca="1">VLOOKUP(Q2057,Tabela3[],9,1)</f>
        <v>HMM St Petersburg</v>
      </c>
      <c r="J2057" t="str">
        <f ca="1">VLOOKUP(Q2057,Tabela3[],11,0)</f>
        <v>Ar Condicionado 18000</v>
      </c>
      <c r="K2057" t="str">
        <f ca="1">VLOOKUP(Q2057,Tabela3[],10,0)</f>
        <v>Eletrônicos</v>
      </c>
      <c r="L2057" t="e" cm="1">
        <f t="array" aca="1" ref="L2057" ca="1">IF(Tabela2[[#This Row],[PORTO]]=Tabela2[[#This Row],[DESTINO]],0,erro)</f>
        <v>#NAME?</v>
      </c>
      <c r="N2057">
        <f t="shared" ca="1" si="263"/>
        <v>1500</v>
      </c>
      <c r="O2057">
        <f t="shared" ca="1" si="256"/>
        <v>7</v>
      </c>
      <c r="P2057">
        <f t="shared" ca="1" si="257"/>
        <v>11</v>
      </c>
      <c r="Q2057">
        <f t="shared" ca="1" si="261"/>
        <v>2</v>
      </c>
      <c r="R2057">
        <f t="shared" ca="1" si="262"/>
        <v>24</v>
      </c>
    </row>
    <row r="2058" spans="1:18">
      <c r="A2058">
        <f ca="1">VLOOKUP(O2058,Tabela3[],2,0)</f>
        <v>2009</v>
      </c>
      <c r="B2058" t="str">
        <f ca="1">VLOOKUP(P2058,Tabela3[],4,0)</f>
        <v>ABRIL</v>
      </c>
      <c r="C2058" t="str">
        <f ca="1">VLOOKUP(Q2058,Tabela3[],5,0)</f>
        <v>Holanda</v>
      </c>
      <c r="D2058" t="str">
        <f ca="1">VLOOKUP(Q2058,Tabela3[],3,0)</f>
        <v>Shell</v>
      </c>
      <c r="E2058" t="str">
        <f ca="1">IF(R2058=Q2058, (VLOOKUP(P2058+1,Tabela3[],5,0)),VLOOKUP(R2058,Tabela3[],5,0))</f>
        <v>Japão</v>
      </c>
      <c r="F2058" s="1">
        <f t="shared" ca="1" si="258"/>
        <v>39889</v>
      </c>
      <c r="G2058" s="1">
        <f t="shared" ca="1" si="259"/>
        <v>39891.223463232323</v>
      </c>
      <c r="H2058">
        <f t="shared" ca="1" si="260"/>
        <v>1</v>
      </c>
      <c r="I2058" t="str">
        <f ca="1">VLOOKUP(Q2058,Tabela3[],9,1)</f>
        <v>AbQaiq</v>
      </c>
      <c r="J2058" t="str">
        <f ca="1">VLOOKUP(Q2058,Tabela3[],11,0)</f>
        <v>Diesel</v>
      </c>
      <c r="K2058" t="str">
        <f ca="1">VLOOKUP(Q2058,Tabela3[],10,0)</f>
        <v>Petróleo</v>
      </c>
      <c r="L2058" t="e" cm="1">
        <f t="array" aca="1" ref="L2058" ca="1">IF(Tabela2[[#This Row],[PORTO]]=Tabela2[[#This Row],[DESTINO]],0,erro)</f>
        <v>#NAME?</v>
      </c>
      <c r="N2058">
        <f t="shared" ca="1" si="263"/>
        <v>88000</v>
      </c>
      <c r="O2058">
        <f t="shared" ca="1" si="256"/>
        <v>9</v>
      </c>
      <c r="P2058">
        <f t="shared" ca="1" si="257"/>
        <v>3</v>
      </c>
      <c r="Q2058">
        <f t="shared" ca="1" si="261"/>
        <v>15</v>
      </c>
      <c r="R2058">
        <f t="shared" ca="1" si="262"/>
        <v>9</v>
      </c>
    </row>
    <row r="2059" spans="1:18">
      <c r="A2059">
        <f ca="1">VLOOKUP(O2059,Tabela3[],2,0)</f>
        <v>2002</v>
      </c>
      <c r="B2059" t="str">
        <f ca="1">VLOOKUP(P2059,Tabela3[],4,0)</f>
        <v>ABRIL</v>
      </c>
      <c r="C2059" t="str">
        <f ca="1">VLOOKUP(Q2059,Tabela3[],5,0)</f>
        <v>India</v>
      </c>
      <c r="D2059" t="str">
        <f ca="1">VLOOKUP(Q2059,Tabela3[],3,0)</f>
        <v>Reliance Industries</v>
      </c>
      <c r="E2059" t="str">
        <f ca="1">IF(R2059=Q2059, (VLOOKUP(P2059+1,Tabela3[],5,0)),VLOOKUP(R2059,Tabela3[],5,0))</f>
        <v>Holanda</v>
      </c>
      <c r="F2059" s="1">
        <f t="shared" ca="1" si="258"/>
        <v>37327</v>
      </c>
      <c r="G2059" s="1">
        <f t="shared" ca="1" si="259"/>
        <v>37336.895752874552</v>
      </c>
      <c r="H2059">
        <f t="shared" ca="1" si="260"/>
        <v>1</v>
      </c>
      <c r="I2059" t="str">
        <f ca="1">VLOOKUP(Q2059,Tabela3[],9,1)</f>
        <v>Tanker</v>
      </c>
      <c r="J2059" t="str">
        <f ca="1">VLOOKUP(Q2059,Tabela3[],11,0)</f>
        <v>Polietileno</v>
      </c>
      <c r="K2059" t="str">
        <f ca="1">VLOOKUP(Q2059,Tabela3[],10,0)</f>
        <v>Petroquimicos</v>
      </c>
      <c r="L2059" t="e" cm="1">
        <f t="array" aca="1" ref="L2059" ca="1">IF(Tabela2[[#This Row],[PORTO]]=Tabela2[[#This Row],[DESTINO]],0,erro)</f>
        <v>#NAME?</v>
      </c>
      <c r="N2059">
        <f t="shared" ca="1" si="263"/>
        <v>0</v>
      </c>
      <c r="O2059">
        <f t="shared" ca="1" si="256"/>
        <v>2</v>
      </c>
      <c r="P2059">
        <f t="shared" ca="1" si="257"/>
        <v>3</v>
      </c>
      <c r="Q2059">
        <f t="shared" ca="1" si="261"/>
        <v>31</v>
      </c>
      <c r="R2059">
        <f t="shared" ca="1" si="262"/>
        <v>15</v>
      </c>
    </row>
    <row r="2060" spans="1:18">
      <c r="A2060">
        <f ca="1">VLOOKUP(O2060,Tabela3[],2,0)</f>
        <v>2008</v>
      </c>
      <c r="B2060" t="str">
        <f ca="1">VLOOKUP(P2060,Tabela3[],4,0)</f>
        <v>MAIO</v>
      </c>
      <c r="C2060" t="str">
        <f ca="1">VLOOKUP(Q2060,Tabela3[],5,0)</f>
        <v>China</v>
      </c>
      <c r="D2060" t="str">
        <f ca="1">VLOOKUP(Q2060,Tabela3[],3,0)</f>
        <v>Alibaba Group</v>
      </c>
      <c r="E2060" t="str">
        <f ca="1">IF(R2060=Q2060, (VLOOKUP(P2060+1,Tabela3[],5,0)),VLOOKUP(R2060,Tabela3[],5,0))</f>
        <v>França</v>
      </c>
      <c r="F2060" s="1">
        <f t="shared" ca="1" si="258"/>
        <v>39553</v>
      </c>
      <c r="G2060" s="1">
        <f t="shared" ca="1" si="259"/>
        <v>39562.992889305999</v>
      </c>
      <c r="H2060">
        <f t="shared" ca="1" si="260"/>
        <v>1</v>
      </c>
      <c r="I2060" t="str">
        <f ca="1">VLOOKUP(Q2060,Tabela3[],9,1)</f>
        <v>HMM St Petersburg</v>
      </c>
      <c r="J2060" t="str">
        <f ca="1">VLOOKUP(Q2060,Tabela3[],11,0)</f>
        <v>Serração Portatil</v>
      </c>
      <c r="K2060" t="str">
        <f ca="1">VLOOKUP(Q2060,Tabela3[],10,0)</f>
        <v>Maquinário</v>
      </c>
      <c r="L2060" t="e" cm="1">
        <f t="array" aca="1" ref="L2060" ca="1">IF(Tabela2[[#This Row],[PORTO]]=Tabela2[[#This Row],[DESTINO]],0,erro)</f>
        <v>#NAME?</v>
      </c>
      <c r="N2060">
        <f t="shared" ca="1" si="263"/>
        <v>50</v>
      </c>
      <c r="O2060">
        <f t="shared" ca="1" si="256"/>
        <v>8</v>
      </c>
      <c r="P2060">
        <f t="shared" ca="1" si="257"/>
        <v>4</v>
      </c>
      <c r="Q2060">
        <f t="shared" ca="1" si="261"/>
        <v>0</v>
      </c>
      <c r="R2060">
        <f t="shared" ca="1" si="262"/>
        <v>22</v>
      </c>
    </row>
    <row r="2061" spans="1:18">
      <c r="A2061">
        <f ca="1">VLOOKUP(O2061,Tabela3[],2,0)</f>
        <v>2003</v>
      </c>
      <c r="B2061" t="str">
        <f ca="1">VLOOKUP(P2061,Tabela3[],4,0)</f>
        <v>SETEMBRO</v>
      </c>
      <c r="C2061" t="str">
        <f ca="1">VLOOKUP(Q2061,Tabela3[],5,0)</f>
        <v>India</v>
      </c>
      <c r="D2061" t="str">
        <f ca="1">VLOOKUP(Q2061,Tabela3[],3,0)</f>
        <v>Reliance Industries</v>
      </c>
      <c r="E2061" t="str">
        <f ca="1">IF(R2061=Q2061, (VLOOKUP(P2061+1,Tabela3[],5,0)),VLOOKUP(R2061,Tabela3[],5,0))</f>
        <v>França</v>
      </c>
      <c r="F2061" s="1">
        <f t="shared" ca="1" si="258"/>
        <v>37844</v>
      </c>
      <c r="G2061" s="1">
        <f t="shared" ca="1" si="259"/>
        <v>37852.971589076944</v>
      </c>
      <c r="H2061">
        <f t="shared" ca="1" si="260"/>
        <v>0</v>
      </c>
      <c r="I2061" t="str">
        <f ca="1">VLOOKUP(Q2061,Tabela3[],9,1)</f>
        <v>Tanker</v>
      </c>
      <c r="J2061" t="str">
        <f ca="1">VLOOKUP(Q2061,Tabela3[],11,0)</f>
        <v>Polipropileno</v>
      </c>
      <c r="K2061" t="str">
        <f ca="1">VLOOKUP(Q2061,Tabela3[],10,0)</f>
        <v>Petroquimicos</v>
      </c>
      <c r="L2061" t="e" cm="1">
        <f t="array" aca="1" ref="L2061" ca="1">IF(Tabela2[[#This Row],[PORTO]]=Tabela2[[#This Row],[DESTINO]],0,erro)</f>
        <v>#NAME?</v>
      </c>
      <c r="N2061">
        <f t="shared" ca="1" si="263"/>
        <v>0</v>
      </c>
      <c r="O2061">
        <f t="shared" ca="1" si="256"/>
        <v>3</v>
      </c>
      <c r="P2061">
        <f t="shared" ca="1" si="257"/>
        <v>8</v>
      </c>
      <c r="Q2061">
        <f t="shared" ca="1" si="261"/>
        <v>30</v>
      </c>
      <c r="R2061">
        <f t="shared" ca="1" si="262"/>
        <v>23</v>
      </c>
    </row>
    <row r="2062" spans="1:18">
      <c r="A2062">
        <f ca="1">VLOOKUP(O2062,Tabela3[],2,0)</f>
        <v>2009</v>
      </c>
      <c r="B2062" t="str">
        <f ca="1">VLOOKUP(P2062,Tabela3[],4,0)</f>
        <v>MARÇO</v>
      </c>
      <c r="C2062" t="str">
        <f ca="1">VLOOKUP(Q2062,Tabela3[],5,0)</f>
        <v>Reino Unido</v>
      </c>
      <c r="D2062" t="str">
        <f ca="1">VLOOKUP(Q2062,Tabela3[],3,0)</f>
        <v>Unilever</v>
      </c>
      <c r="E2062" t="str">
        <f ca="1">IF(R2062=Q2062, (VLOOKUP(P2062+1,Tabela3[],5,0)),VLOOKUP(R2062,Tabela3[],5,0))</f>
        <v>Estados Unidos</v>
      </c>
      <c r="F2062" s="1">
        <f t="shared" ca="1" si="258"/>
        <v>39866</v>
      </c>
      <c r="G2062" s="1">
        <f t="shared" ca="1" si="259"/>
        <v>39868.985370127171</v>
      </c>
      <c r="H2062">
        <f t="shared" ca="1" si="260"/>
        <v>0</v>
      </c>
      <c r="I2062" t="str">
        <f ca="1">VLOOKUP(Q2062,Tabela3[],9,1)</f>
        <v>HMM Helsinki</v>
      </c>
      <c r="J2062" t="str">
        <f ca="1">VLOOKUP(Q2062,Tabela3[],11,0)</f>
        <v xml:space="preserve">Shampoo </v>
      </c>
      <c r="K2062" t="str">
        <f ca="1">VLOOKUP(Q2062,Tabela3[],10,0)</f>
        <v>Quimico</v>
      </c>
      <c r="L2062" t="e" cm="1">
        <f t="array" aca="1" ref="L2062" ca="1">IF(Tabela2[[#This Row],[PORTO]]=Tabela2[[#This Row],[DESTINO]],0,erro)</f>
        <v>#NAME?</v>
      </c>
      <c r="N2062">
        <f t="shared" ca="1" si="263"/>
        <v>530000</v>
      </c>
      <c r="O2062">
        <f t="shared" ca="1" si="256"/>
        <v>9</v>
      </c>
      <c r="P2062">
        <f t="shared" ca="1" si="257"/>
        <v>2</v>
      </c>
      <c r="Q2062">
        <f t="shared" ca="1" si="261"/>
        <v>24</v>
      </c>
      <c r="R2062">
        <f t="shared" ca="1" si="262"/>
        <v>3</v>
      </c>
    </row>
    <row r="2063" spans="1:18">
      <c r="A2063">
        <f ca="1">VLOOKUP(O2063,Tabela3[],2,0)</f>
        <v>2006</v>
      </c>
      <c r="B2063" t="str">
        <f ca="1">VLOOKUP(P2063,Tabela3[],4,0)</f>
        <v>JANEIRO</v>
      </c>
      <c r="C2063" t="str">
        <f ca="1">VLOOKUP(Q2063,Tabela3[],5,0)</f>
        <v>India</v>
      </c>
      <c r="D2063" t="str">
        <f ca="1">VLOOKUP(Q2063,Tabela3[],3,0)</f>
        <v>Reliance Industries</v>
      </c>
      <c r="E2063" t="str">
        <f ca="1">IF(R2063=Q2063, (VLOOKUP(P2063+1,Tabela3[],5,0)),VLOOKUP(R2063,Tabela3[],5,0))</f>
        <v>Itália</v>
      </c>
      <c r="F2063" s="1">
        <f t="shared" ca="1" si="258"/>
        <v>38728</v>
      </c>
      <c r="G2063" s="1">
        <f t="shared" ca="1" si="259"/>
        <v>38732.911871283941</v>
      </c>
      <c r="H2063">
        <f t="shared" ca="1" si="260"/>
        <v>1</v>
      </c>
      <c r="I2063" t="str">
        <f ca="1">VLOOKUP(Q2063,Tabela3[],9,1)</f>
        <v>Tanker</v>
      </c>
      <c r="J2063" t="str">
        <f ca="1">VLOOKUP(Q2063,Tabela3[],11,0)</f>
        <v>Polietileno</v>
      </c>
      <c r="K2063" t="str">
        <f ca="1">VLOOKUP(Q2063,Tabela3[],10,0)</f>
        <v>Petroquimicos</v>
      </c>
      <c r="L2063" t="e" cm="1">
        <f t="array" aca="1" ref="L2063" ca="1">IF(Tabela2[[#This Row],[PORTO]]=Tabela2[[#This Row],[DESTINO]],0,erro)</f>
        <v>#NAME?</v>
      </c>
      <c r="N2063">
        <f t="shared" ca="1" si="263"/>
        <v>0</v>
      </c>
      <c r="O2063">
        <f t="shared" ca="1" si="256"/>
        <v>6</v>
      </c>
      <c r="P2063">
        <f t="shared" ca="1" si="257"/>
        <v>0</v>
      </c>
      <c r="Q2063">
        <f t="shared" ca="1" si="261"/>
        <v>31</v>
      </c>
      <c r="R2063">
        <f t="shared" ca="1" si="262"/>
        <v>20</v>
      </c>
    </row>
    <row r="2064" spans="1:18">
      <c r="A2064">
        <f ca="1">VLOOKUP(O2064,Tabela3[],2,0)</f>
        <v>2008</v>
      </c>
      <c r="B2064" t="str">
        <f ca="1">VLOOKUP(P2064,Tabela3[],4,0)</f>
        <v>FEVEREIRO</v>
      </c>
      <c r="C2064" t="str">
        <f ca="1">VLOOKUP(Q2064,Tabela3[],5,0)</f>
        <v>Holanda</v>
      </c>
      <c r="D2064" t="str">
        <f ca="1">VLOOKUP(Q2064,Tabela3[],3,0)</f>
        <v>Shell</v>
      </c>
      <c r="E2064" t="str">
        <f ca="1">IF(R2064=Q2064, (VLOOKUP(P2064+1,Tabela3[],5,0)),VLOOKUP(R2064,Tabela3[],5,0))</f>
        <v>França</v>
      </c>
      <c r="F2064" s="1">
        <f t="shared" ca="1" si="258"/>
        <v>39461</v>
      </c>
      <c r="G2064" s="1">
        <f t="shared" ca="1" si="259"/>
        <v>39461.688224908969</v>
      </c>
      <c r="H2064">
        <f t="shared" ca="1" si="260"/>
        <v>1</v>
      </c>
      <c r="I2064" t="str">
        <f ca="1">VLOOKUP(Q2064,Tabela3[],9,1)</f>
        <v>AbQaiq</v>
      </c>
      <c r="J2064" t="str">
        <f ca="1">VLOOKUP(Q2064,Tabela3[],11,0)</f>
        <v>Gasolina</v>
      </c>
      <c r="K2064" t="str">
        <f ca="1">VLOOKUP(Q2064,Tabela3[],10,0)</f>
        <v>Petróleo</v>
      </c>
      <c r="L2064" t="e" cm="1">
        <f t="array" aca="1" ref="L2064" ca="1">IF(Tabela2[[#This Row],[PORTO]]=Tabela2[[#This Row],[DESTINO]],0,erro)</f>
        <v>#NAME?</v>
      </c>
      <c r="N2064">
        <f t="shared" ca="1" si="263"/>
        <v>85000</v>
      </c>
      <c r="O2064">
        <f t="shared" ca="1" si="256"/>
        <v>8</v>
      </c>
      <c r="P2064">
        <f t="shared" ca="1" si="257"/>
        <v>1</v>
      </c>
      <c r="Q2064">
        <f t="shared" ca="1" si="261"/>
        <v>16</v>
      </c>
      <c r="R2064">
        <f t="shared" ca="1" si="262"/>
        <v>21</v>
      </c>
    </row>
    <row r="2065" spans="1:18">
      <c r="A2065">
        <f ca="1">VLOOKUP(O2065,Tabela3[],2,0)</f>
        <v>2000</v>
      </c>
      <c r="B2065" t="str">
        <f ca="1">VLOOKUP(P2065,Tabela3[],4,0)</f>
        <v>NOVEMBRO</v>
      </c>
      <c r="C2065" t="str">
        <f ca="1">VLOOKUP(Q2065,Tabela3[],5,0)</f>
        <v>França</v>
      </c>
      <c r="D2065" t="str">
        <f ca="1">VLOOKUP(Q2065,Tabela3[],3,0)</f>
        <v> LVMH</v>
      </c>
      <c r="E2065" t="str">
        <f ca="1">IF(R2065=Q2065, (VLOOKUP(P2065+1,Tabela3[],5,0)),VLOOKUP(R2065,Tabela3[],5,0))</f>
        <v>Coréia do Sul</v>
      </c>
      <c r="F2065" s="1">
        <f t="shared" ca="1" si="258"/>
        <v>36814</v>
      </c>
      <c r="G2065" s="1">
        <f t="shared" ca="1" si="259"/>
        <v>36820.442410663163</v>
      </c>
      <c r="H2065">
        <f t="shared" ca="1" si="260"/>
        <v>0</v>
      </c>
      <c r="I2065" t="str">
        <f ca="1">VLOOKUP(Q2065,Tabela3[],9,1)</f>
        <v>Emma Maersk</v>
      </c>
      <c r="J2065" t="str">
        <f ca="1">VLOOKUP(Q2065,Tabela3[],11,0)</f>
        <v>Louis Vuitton</v>
      </c>
      <c r="K2065" t="str">
        <f ca="1">VLOOKUP(Q2065,Tabela3[],10,0)</f>
        <v>Tecido</v>
      </c>
      <c r="L2065" t="e" cm="1">
        <f t="array" aca="1" ref="L2065" ca="1">IF(Tabela2[[#This Row],[PORTO]]=Tabela2[[#This Row],[DESTINO]],0,erro)</f>
        <v>#NAME?</v>
      </c>
      <c r="N2065">
        <f t="shared" ca="1" si="263"/>
        <v>40000</v>
      </c>
      <c r="O2065">
        <f t="shared" ca="1" si="256"/>
        <v>0</v>
      </c>
      <c r="P2065">
        <f t="shared" ca="1" si="257"/>
        <v>10</v>
      </c>
      <c r="Q2065">
        <f t="shared" ca="1" si="261"/>
        <v>22</v>
      </c>
      <c r="R2065">
        <f t="shared" ca="1" si="262"/>
        <v>12</v>
      </c>
    </row>
    <row r="2066" spans="1:18">
      <c r="A2066">
        <f ca="1">VLOOKUP(O2066,Tabela3[],2,0)</f>
        <v>2009</v>
      </c>
      <c r="B2066" t="str">
        <f ca="1">VLOOKUP(P2066,Tabela3[],4,0)</f>
        <v>SETEMBRO</v>
      </c>
      <c r="C2066" t="str">
        <f ca="1">VLOOKUP(Q2066,Tabela3[],5,0)</f>
        <v>França</v>
      </c>
      <c r="D2066" t="str">
        <f ca="1">VLOOKUP(Q2066,Tabela3[],3,0)</f>
        <v> LVMH</v>
      </c>
      <c r="E2066" t="str">
        <f ca="1">IF(R2066=Q2066, (VLOOKUP(P2066+1,Tabela3[],5,0)),VLOOKUP(R2066,Tabela3[],5,0))</f>
        <v>França</v>
      </c>
      <c r="F2066" s="1">
        <f t="shared" ca="1" si="258"/>
        <v>40029</v>
      </c>
      <c r="G2066" s="1">
        <f t="shared" ca="1" si="259"/>
        <v>40037.48462261034</v>
      </c>
      <c r="H2066">
        <f t="shared" ca="1" si="260"/>
        <v>0</v>
      </c>
      <c r="I2066" t="str">
        <f ca="1">VLOOKUP(Q2066,Tabela3[],9,1)</f>
        <v>Emma Maersk</v>
      </c>
      <c r="J2066" t="str">
        <f ca="1">VLOOKUP(Q2066,Tabela3[],11,0)</f>
        <v>Louis Vuitton</v>
      </c>
      <c r="K2066" t="str">
        <f ca="1">VLOOKUP(Q2066,Tabela3[],10,0)</f>
        <v>Tecido</v>
      </c>
      <c r="L2066" cm="1">
        <f t="array" aca="1" ref="L2066" ca="1">IF(Tabela2[[#This Row],[PORTO]]=Tabela2[[#This Row],[DESTINO]],0,erro)</f>
        <v>0</v>
      </c>
      <c r="N2066">
        <f t="shared" ca="1" si="263"/>
        <v>12000</v>
      </c>
      <c r="O2066">
        <f t="shared" ca="1" si="256"/>
        <v>9</v>
      </c>
      <c r="P2066">
        <f t="shared" ca="1" si="257"/>
        <v>8</v>
      </c>
      <c r="Q2066">
        <f t="shared" ca="1" si="261"/>
        <v>22</v>
      </c>
      <c r="R2066">
        <f t="shared" ca="1" si="262"/>
        <v>21</v>
      </c>
    </row>
    <row r="2067" spans="1:18">
      <c r="A2067">
        <f ca="1">VLOOKUP(O2067,Tabela3[],2,0)</f>
        <v>2001</v>
      </c>
      <c r="B2067" t="str">
        <f ca="1">VLOOKUP(P2067,Tabela3[],4,0)</f>
        <v>OUTUBRO</v>
      </c>
      <c r="C2067" t="str">
        <f ca="1">VLOOKUP(Q2067,Tabela3[],5,0)</f>
        <v>Coréia do Sul</v>
      </c>
      <c r="D2067" t="str">
        <f ca="1">VLOOKUP(Q2067,Tabela3[],3,0)</f>
        <v>Samsung</v>
      </c>
      <c r="E2067" t="str">
        <f ca="1">IF(R2067=Q2067, (VLOOKUP(P2067+1,Tabela3[],5,0)),VLOOKUP(R2067,Tabela3[],5,0))</f>
        <v>Japão</v>
      </c>
      <c r="F2067" s="1">
        <f t="shared" ca="1" si="258"/>
        <v>37149</v>
      </c>
      <c r="G2067" s="1">
        <f t="shared" ca="1" si="259"/>
        <v>37151.005168115225</v>
      </c>
      <c r="H2067">
        <f t="shared" ca="1" si="260"/>
        <v>1</v>
      </c>
      <c r="I2067" t="str">
        <f ca="1">VLOOKUP(Q2067,Tabela3[],9,1)</f>
        <v>HMM Rotterdam</v>
      </c>
      <c r="J2067" t="str">
        <f ca="1">VLOOKUP(Q2067,Tabela3[],11,0)</f>
        <v>QLED 4k 75"</v>
      </c>
      <c r="K2067" t="str">
        <f ca="1">VLOOKUP(Q2067,Tabela3[],10,0)</f>
        <v>Eletrônicos</v>
      </c>
      <c r="L2067" t="e" cm="1">
        <f t="array" aca="1" ref="L2067" ca="1">IF(Tabela2[[#This Row],[PORTO]]=Tabela2[[#This Row],[DESTINO]],0,erro)</f>
        <v>#NAME?</v>
      </c>
      <c r="N2067">
        <f t="shared" ca="1" si="263"/>
        <v>2500</v>
      </c>
      <c r="O2067">
        <f t="shared" ref="O2067:O2130" ca="1" si="264">INT(RAND()*10)</f>
        <v>1</v>
      </c>
      <c r="P2067">
        <f t="shared" ref="P2067:P2130" ca="1" si="265">INT(RAND()*13)</f>
        <v>9</v>
      </c>
      <c r="Q2067">
        <f t="shared" ca="1" si="261"/>
        <v>13</v>
      </c>
      <c r="R2067">
        <f t="shared" ca="1" si="262"/>
        <v>11</v>
      </c>
    </row>
    <row r="2068" spans="1:18">
      <c r="A2068">
        <f ca="1">VLOOKUP(O2068,Tabela3[],2,0)</f>
        <v>2006</v>
      </c>
      <c r="B2068" t="str">
        <f ca="1">VLOOKUP(P2068,Tabela3[],4,0)</f>
        <v>JANEIRO</v>
      </c>
      <c r="C2068" t="str">
        <f ca="1">VLOOKUP(Q2068,Tabela3[],5,0)</f>
        <v>Canadá</v>
      </c>
      <c r="D2068" t="str">
        <f ca="1">VLOOKUP(Q2068,Tabela3[],3,0)</f>
        <v>Shopify</v>
      </c>
      <c r="E2068" t="str">
        <f ca="1">IF(R2068=Q2068, (VLOOKUP(P2068+1,Tabela3[],5,0)),VLOOKUP(R2068,Tabela3[],5,0))</f>
        <v>Reino Unido</v>
      </c>
      <c r="F2068" s="1">
        <f t="shared" ca="1" si="258"/>
        <v>39074</v>
      </c>
      <c r="G2068" s="1">
        <f t="shared" ca="1" si="259"/>
        <v>39074.263890748865</v>
      </c>
      <c r="H2068">
        <f t="shared" ca="1" si="260"/>
        <v>1</v>
      </c>
      <c r="I2068" t="str">
        <f ca="1">VLOOKUP(Q2068,Tabela3[],9,1)</f>
        <v>HMM Southampton</v>
      </c>
      <c r="J2068" t="str">
        <f ca="1">VLOOKUP(Q2068,Tabela3[],11,0)</f>
        <v>NONA</v>
      </c>
      <c r="K2068" t="str">
        <f ca="1">VLOOKUP(Q2068,Tabela3[],10,0)</f>
        <v>Bebida</v>
      </c>
      <c r="L2068" t="e" cm="1">
        <f t="array" aca="1" ref="L2068" ca="1">IF(Tabela2[[#This Row],[PORTO]]=Tabela2[[#This Row],[DESTINO]],0,erro)</f>
        <v>#NAME?</v>
      </c>
      <c r="N2068">
        <f t="shared" ca="1" si="263"/>
        <v>0</v>
      </c>
      <c r="O2068">
        <f t="shared" ca="1" si="264"/>
        <v>6</v>
      </c>
      <c r="P2068">
        <f t="shared" ca="1" si="265"/>
        <v>12</v>
      </c>
      <c r="Q2068">
        <f t="shared" ca="1" si="261"/>
        <v>34</v>
      </c>
      <c r="R2068">
        <f t="shared" ca="1" si="262"/>
        <v>24</v>
      </c>
    </row>
    <row r="2069" spans="1:18">
      <c r="A2069">
        <f ca="1">VLOOKUP(O2069,Tabela3[],2,0)</f>
        <v>2000</v>
      </c>
      <c r="B2069" t="str">
        <f ca="1">VLOOKUP(P2069,Tabela3[],4,0)</f>
        <v>AGOSTO</v>
      </c>
      <c r="C2069" t="str">
        <f ca="1">VLOOKUP(Q2069,Tabela3[],5,0)</f>
        <v>Estados Unidos</v>
      </c>
      <c r="D2069" t="str">
        <f ca="1">VLOOKUP(Q2069,Tabela3[],3,0)</f>
        <v>Amazon</v>
      </c>
      <c r="E2069" t="str">
        <f ca="1">IF(R2069=Q2069, (VLOOKUP(P2069+1,Tabela3[],5,0)),VLOOKUP(R2069,Tabela3[],5,0))</f>
        <v>Alemanha</v>
      </c>
      <c r="F2069" s="1">
        <f t="shared" ca="1" si="258"/>
        <v>36708</v>
      </c>
      <c r="G2069" s="1">
        <f t="shared" ca="1" si="259"/>
        <v>36714.861706734446</v>
      </c>
      <c r="H2069">
        <f t="shared" ca="1" si="260"/>
        <v>0</v>
      </c>
      <c r="I2069" t="str">
        <f ca="1">VLOOKUP(Q2069,Tabela3[],9,1)</f>
        <v>HMM Algeciras</v>
      </c>
      <c r="J2069" t="str">
        <f ca="1">VLOOKUP(Q2069,Tabela3[],11,0)</f>
        <v>Colchão Baby Light D18</v>
      </c>
      <c r="K2069" t="str">
        <f ca="1">VLOOKUP(Q2069,Tabela3[],10,0)</f>
        <v>Geral</v>
      </c>
      <c r="L2069" t="e" cm="1">
        <f t="array" aca="1" ref="L2069" ca="1">IF(Tabela2[[#This Row],[PORTO]]=Tabela2[[#This Row],[DESTINO]],0,erro)</f>
        <v>#NAME?</v>
      </c>
      <c r="N2069">
        <f t="shared" ca="1" si="263"/>
        <v>1000</v>
      </c>
      <c r="O2069">
        <f t="shared" ca="1" si="264"/>
        <v>0</v>
      </c>
      <c r="P2069">
        <f t="shared" ca="1" si="265"/>
        <v>7</v>
      </c>
      <c r="Q2069">
        <f t="shared" ca="1" si="261"/>
        <v>4</v>
      </c>
      <c r="R2069">
        <f t="shared" ca="1" si="262"/>
        <v>6</v>
      </c>
    </row>
    <row r="2070" spans="1:18">
      <c r="A2070">
        <f ca="1">VLOOKUP(O2070,Tabela3[],2,0)</f>
        <v>2004</v>
      </c>
      <c r="B2070" t="str">
        <f ca="1">VLOOKUP(P2070,Tabela3[],4,0)</f>
        <v>AGOSTO</v>
      </c>
      <c r="C2070" t="str">
        <f ca="1">VLOOKUP(Q2070,Tabela3[],5,0)</f>
        <v>Coréia do Sul</v>
      </c>
      <c r="D2070" t="str">
        <f ca="1">VLOOKUP(Q2070,Tabela3[],3,0)</f>
        <v>Samsung</v>
      </c>
      <c r="E2070" t="str">
        <f ca="1">IF(R2070=Q2070, (VLOOKUP(P2070+1,Tabela3[],5,0)),VLOOKUP(R2070,Tabela3[],5,0))</f>
        <v>França</v>
      </c>
      <c r="F2070" s="1">
        <f t="shared" ca="1" si="258"/>
        <v>38172</v>
      </c>
      <c r="G2070" s="1">
        <f t="shared" ca="1" si="259"/>
        <v>38181.922714925618</v>
      </c>
      <c r="H2070">
        <f t="shared" ca="1" si="260"/>
        <v>0</v>
      </c>
      <c r="I2070" t="str">
        <f ca="1">VLOOKUP(Q2070,Tabela3[],9,1)</f>
        <v>HMM Rotterdam</v>
      </c>
      <c r="J2070" t="str">
        <f ca="1">VLOOKUP(Q2070,Tabela3[],11,0)</f>
        <v>QLED 4k 75"</v>
      </c>
      <c r="K2070" t="str">
        <f ca="1">VLOOKUP(Q2070,Tabela3[],10,0)</f>
        <v>Eletrônicos</v>
      </c>
      <c r="L2070" t="e" cm="1">
        <f t="array" aca="1" ref="L2070" ca="1">IF(Tabela2[[#This Row],[PORTO]]=Tabela2[[#This Row],[DESTINO]],0,erro)</f>
        <v>#NAME?</v>
      </c>
      <c r="N2070">
        <f t="shared" ca="1" si="263"/>
        <v>1500</v>
      </c>
      <c r="O2070">
        <f t="shared" ca="1" si="264"/>
        <v>4</v>
      </c>
      <c r="P2070">
        <f t="shared" ca="1" si="265"/>
        <v>7</v>
      </c>
      <c r="Q2070">
        <f t="shared" ca="1" si="261"/>
        <v>13</v>
      </c>
      <c r="R2070">
        <f t="shared" ca="1" si="262"/>
        <v>21</v>
      </c>
    </row>
    <row r="2071" spans="1:18">
      <c r="A2071">
        <f ca="1">VLOOKUP(O2071,Tabela3[],2,0)</f>
        <v>2008</v>
      </c>
      <c r="B2071" t="str">
        <f ca="1">VLOOKUP(P2071,Tabela3[],4,0)</f>
        <v>MAIO</v>
      </c>
      <c r="C2071" t="str">
        <f ca="1">VLOOKUP(Q2071,Tabela3[],5,0)</f>
        <v>Reino Unido</v>
      </c>
      <c r="D2071" t="str">
        <f ca="1">VLOOKUP(Q2071,Tabela3[],3,0)</f>
        <v>Unilever</v>
      </c>
      <c r="E2071" t="str">
        <f ca="1">IF(R2071=Q2071, (VLOOKUP(P2071+1,Tabela3[],5,0)),VLOOKUP(R2071,Tabela3[],5,0))</f>
        <v>França</v>
      </c>
      <c r="F2071" s="1">
        <f t="shared" ca="1" si="258"/>
        <v>39545</v>
      </c>
      <c r="G2071" s="1">
        <f t="shared" ca="1" si="259"/>
        <v>39548.649126129494</v>
      </c>
      <c r="H2071">
        <f t="shared" ca="1" si="260"/>
        <v>1</v>
      </c>
      <c r="I2071" t="str">
        <f ca="1">VLOOKUP(Q2071,Tabela3[],9,1)</f>
        <v>HMM Helsinki</v>
      </c>
      <c r="J2071" t="str">
        <f ca="1">VLOOKUP(Q2071,Tabela3[],11,0)</f>
        <v xml:space="preserve">Desodorante Antitranspirante Aerosol </v>
      </c>
      <c r="K2071" t="str">
        <f ca="1">VLOOKUP(Q2071,Tabela3[],10,0)</f>
        <v>Quimico</v>
      </c>
      <c r="L2071" t="e" cm="1">
        <f t="array" aca="1" ref="L2071" ca="1">IF(Tabela2[[#This Row],[PORTO]]=Tabela2[[#This Row],[DESTINO]],0,erro)</f>
        <v>#NAME?</v>
      </c>
      <c r="N2071">
        <f t="shared" ca="1" si="263"/>
        <v>410000</v>
      </c>
      <c r="O2071">
        <f t="shared" ca="1" si="264"/>
        <v>8</v>
      </c>
      <c r="P2071">
        <f t="shared" ca="1" si="265"/>
        <v>4</v>
      </c>
      <c r="Q2071">
        <f t="shared" ca="1" si="261"/>
        <v>25</v>
      </c>
      <c r="R2071">
        <f t="shared" ca="1" si="262"/>
        <v>23</v>
      </c>
    </row>
    <row r="2072" spans="1:18">
      <c r="A2072">
        <f ca="1">VLOOKUP(O2072,Tabela3[],2,0)</f>
        <v>2006</v>
      </c>
      <c r="B2072" t="str">
        <f ca="1">VLOOKUP(P2072,Tabela3[],4,0)</f>
        <v>OUTUBRO</v>
      </c>
      <c r="C2072" t="str">
        <f ca="1">VLOOKUP(Q2072,Tabela3[],5,0)</f>
        <v>Brasil</v>
      </c>
      <c r="D2072" t="str">
        <f ca="1">VLOOKUP(Q2072,Tabela3[],3,0)</f>
        <v>VALE</v>
      </c>
      <c r="E2072" t="str">
        <f ca="1">IF(R2072=Q2072, (VLOOKUP(P2072+1,Tabela3[],5,0)),VLOOKUP(R2072,Tabela3[],5,0))</f>
        <v>França</v>
      </c>
      <c r="F2072" s="1">
        <f t="shared" ca="1" si="258"/>
        <v>38984</v>
      </c>
      <c r="G2072" s="1">
        <f t="shared" ca="1" si="259"/>
        <v>38987.868788923093</v>
      </c>
      <c r="H2072">
        <f t="shared" ca="1" si="260"/>
        <v>1</v>
      </c>
      <c r="I2072" t="str">
        <f ca="1">VLOOKUP(Q2072,Tabela3[],9,1)</f>
        <v>Lan Hua Hai</v>
      </c>
      <c r="J2072" t="str">
        <f ca="1">VLOOKUP(Q2072,Tabela3[],11,0)</f>
        <v>Manganês</v>
      </c>
      <c r="K2072" t="str">
        <f ca="1">VLOOKUP(Q2072,Tabela3[],10,0)</f>
        <v>Minério</v>
      </c>
      <c r="L2072" t="e" cm="1">
        <f t="array" aca="1" ref="L2072" ca="1">IF(Tabela2[[#This Row],[PORTO]]=Tabela2[[#This Row],[DESTINO]],0,erro)</f>
        <v>#NAME?</v>
      </c>
      <c r="N2072">
        <f t="shared" ca="1" si="263"/>
        <v>0</v>
      </c>
      <c r="O2072">
        <f t="shared" ca="1" si="264"/>
        <v>6</v>
      </c>
      <c r="P2072">
        <f t="shared" ca="1" si="265"/>
        <v>9</v>
      </c>
      <c r="Q2072">
        <f t="shared" ca="1" si="261"/>
        <v>29</v>
      </c>
      <c r="R2072">
        <f t="shared" ca="1" si="262"/>
        <v>22</v>
      </c>
    </row>
    <row r="2073" spans="1:18">
      <c r="A2073">
        <f ca="1">VLOOKUP(O2073,Tabela3[],2,0)</f>
        <v>2009</v>
      </c>
      <c r="B2073" t="str">
        <f ca="1">VLOOKUP(P2073,Tabela3[],4,0)</f>
        <v>SETEMBRO</v>
      </c>
      <c r="C2073" t="str">
        <f ca="1">VLOOKUP(Q2073,Tabela3[],5,0)</f>
        <v>Itália</v>
      </c>
      <c r="D2073" t="str">
        <f ca="1">VLOOKUP(Q2073,Tabela3[],3,0)</f>
        <v>Hyundai</v>
      </c>
      <c r="E2073" t="str">
        <f ca="1">IF(R2073=Q2073, (VLOOKUP(P2073+1,Tabela3[],5,0)),VLOOKUP(R2073,Tabela3[],5,0))</f>
        <v>Holanda</v>
      </c>
      <c r="F2073" s="1">
        <f t="shared" ca="1" si="258"/>
        <v>40034</v>
      </c>
      <c r="G2073" s="1">
        <f t="shared" ca="1" si="259"/>
        <v>40041.867624582861</v>
      </c>
      <c r="H2073">
        <f t="shared" ca="1" si="260"/>
        <v>0</v>
      </c>
      <c r="I2073" t="str">
        <f ca="1">VLOOKUP(Q2073,Tabela3[],9,1)</f>
        <v>Car Carriers</v>
      </c>
      <c r="J2073" t="str">
        <f ca="1">VLOOKUP(Q2073,Tabela3[],11,0)</f>
        <v>HB20 Vision</v>
      </c>
      <c r="K2073" t="str">
        <f ca="1">VLOOKUP(Q2073,Tabela3[],10,0)</f>
        <v>Carros</v>
      </c>
      <c r="L2073" t="e" cm="1">
        <f t="array" aca="1" ref="L2073" ca="1">IF(Tabela2[[#This Row],[PORTO]]=Tabela2[[#This Row],[DESTINO]],0,erro)</f>
        <v>#NAME?</v>
      </c>
      <c r="N2073">
        <f t="shared" ca="1" si="263"/>
        <v>100</v>
      </c>
      <c r="O2073">
        <f t="shared" ca="1" si="264"/>
        <v>9</v>
      </c>
      <c r="P2073">
        <f t="shared" ca="1" si="265"/>
        <v>8</v>
      </c>
      <c r="Q2073">
        <f t="shared" ca="1" si="261"/>
        <v>20</v>
      </c>
      <c r="R2073">
        <f t="shared" ca="1" si="262"/>
        <v>16</v>
      </c>
    </row>
    <row r="2074" spans="1:18">
      <c r="A2074">
        <f ca="1">VLOOKUP(O2074,Tabela3[],2,0)</f>
        <v>2004</v>
      </c>
      <c r="B2074" t="str">
        <f ca="1">VLOOKUP(P2074,Tabela3[],4,0)</f>
        <v>SETEMBRO</v>
      </c>
      <c r="C2074" t="str">
        <f ca="1">VLOOKUP(Q2074,Tabela3[],5,0)</f>
        <v>Itália</v>
      </c>
      <c r="D2074" t="str">
        <f ca="1">VLOOKUP(Q2074,Tabela3[],3,0)</f>
        <v>Hyundai</v>
      </c>
      <c r="E2074" t="str">
        <f ca="1">IF(R2074=Q2074, (VLOOKUP(P2074+1,Tabela3[],5,0)),VLOOKUP(R2074,Tabela3[],5,0))</f>
        <v>Alemanha</v>
      </c>
      <c r="F2074" s="1">
        <f t="shared" ca="1" si="258"/>
        <v>38214</v>
      </c>
      <c r="G2074" s="1">
        <f t="shared" ca="1" si="259"/>
        <v>38223.615035924813</v>
      </c>
      <c r="H2074">
        <f t="shared" ca="1" si="260"/>
        <v>1</v>
      </c>
      <c r="I2074" t="str">
        <f ca="1">VLOOKUP(Q2074,Tabela3[],9,1)</f>
        <v>Car Carriers</v>
      </c>
      <c r="J2074" t="str">
        <f ca="1">VLOOKUP(Q2074,Tabela3[],11,0)</f>
        <v>HB20 Vision</v>
      </c>
      <c r="K2074" t="str">
        <f ca="1">VLOOKUP(Q2074,Tabela3[],10,0)</f>
        <v>Carros</v>
      </c>
      <c r="L2074" t="e" cm="1">
        <f t="array" aca="1" ref="L2074" ca="1">IF(Tabela2[[#This Row],[PORTO]]=Tabela2[[#This Row],[DESTINO]],0,erro)</f>
        <v>#NAME?</v>
      </c>
      <c r="N2074">
        <f t="shared" ca="1" si="263"/>
        <v>100</v>
      </c>
      <c r="O2074">
        <f t="shared" ca="1" si="264"/>
        <v>4</v>
      </c>
      <c r="P2074">
        <f t="shared" ca="1" si="265"/>
        <v>8</v>
      </c>
      <c r="Q2074">
        <f t="shared" ca="1" si="261"/>
        <v>20</v>
      </c>
      <c r="R2074">
        <f t="shared" ca="1" si="262"/>
        <v>6</v>
      </c>
    </row>
    <row r="2075" spans="1:18">
      <c r="A2075">
        <f ca="1">VLOOKUP(O2075,Tabela3[],2,0)</f>
        <v>2004</v>
      </c>
      <c r="B2075" t="str">
        <f ca="1">VLOOKUP(P2075,Tabela3[],4,0)</f>
        <v>OUTUBRO</v>
      </c>
      <c r="C2075" t="str">
        <f ca="1">VLOOKUP(Q2075,Tabela3[],5,0)</f>
        <v>Japão</v>
      </c>
      <c r="D2075" t="str">
        <f ca="1">VLOOKUP(Q2075,Tabela3[],3,0)</f>
        <v>Toyota</v>
      </c>
      <c r="E2075" t="str">
        <f ca="1">IF(R2075=Q2075, (VLOOKUP(P2075+1,Tabela3[],5,0)),VLOOKUP(R2075,Tabela3[],5,0))</f>
        <v>Japão</v>
      </c>
      <c r="F2075" s="1">
        <f t="shared" ca="1" si="258"/>
        <v>38252</v>
      </c>
      <c r="G2075" s="1">
        <f t="shared" ca="1" si="259"/>
        <v>38255.590481128995</v>
      </c>
      <c r="H2075">
        <f t="shared" ca="1" si="260"/>
        <v>1</v>
      </c>
      <c r="I2075" t="str">
        <f ca="1">VLOOKUP(Q2075,Tabela3[],9,1)</f>
        <v>Trailer Carriers</v>
      </c>
      <c r="J2075" t="str">
        <f ca="1">VLOOKUP(Q2075,Tabela3[],11,0)</f>
        <v>COROLLA GLI</v>
      </c>
      <c r="K2075" t="str">
        <f ca="1">VLOOKUP(Q2075,Tabela3[],10,0)</f>
        <v>Carros</v>
      </c>
      <c r="L2075" cm="1">
        <f t="array" aca="1" ref="L2075" ca="1">IF(Tabela2[[#This Row],[PORTO]]=Tabela2[[#This Row],[DESTINO]],0,erro)</f>
        <v>0</v>
      </c>
      <c r="N2075">
        <f t="shared" ca="1" si="263"/>
        <v>400</v>
      </c>
      <c r="O2075">
        <f t="shared" ca="1" si="264"/>
        <v>4</v>
      </c>
      <c r="P2075">
        <f t="shared" ca="1" si="265"/>
        <v>9</v>
      </c>
      <c r="Q2075">
        <f t="shared" ca="1" si="261"/>
        <v>10</v>
      </c>
      <c r="R2075">
        <f t="shared" ca="1" si="262"/>
        <v>10</v>
      </c>
    </row>
    <row r="2076" spans="1:18">
      <c r="A2076">
        <f ca="1">VLOOKUP(O2076,Tabela3[],2,0)</f>
        <v>2004</v>
      </c>
      <c r="B2076" t="str">
        <f ca="1">VLOOKUP(P2076,Tabela3[],4,0)</f>
        <v>FEVEREIRO</v>
      </c>
      <c r="C2076" t="str">
        <f ca="1">VLOOKUP(Q2076,Tabela3[],5,0)</f>
        <v>Holanda</v>
      </c>
      <c r="D2076" t="str">
        <f ca="1">VLOOKUP(Q2076,Tabela3[],3,0)</f>
        <v>Shell</v>
      </c>
      <c r="E2076" t="str">
        <f ca="1">IF(R2076=Q2076, (VLOOKUP(P2076+1,Tabela3[],5,0)),VLOOKUP(R2076,Tabela3[],5,0))</f>
        <v>Japão</v>
      </c>
      <c r="F2076" s="1">
        <f t="shared" ca="1" si="258"/>
        <v>38011</v>
      </c>
      <c r="G2076" s="1">
        <f t="shared" ca="1" si="259"/>
        <v>38018.19989296492</v>
      </c>
      <c r="H2076">
        <f t="shared" ca="1" si="260"/>
        <v>1</v>
      </c>
      <c r="I2076" t="str">
        <f ca="1">VLOOKUP(Q2076,Tabela3[],9,1)</f>
        <v>AbQaiq</v>
      </c>
      <c r="J2076" t="str">
        <f ca="1">VLOOKUP(Q2076,Tabela3[],11,0)</f>
        <v>Diesel</v>
      </c>
      <c r="K2076" t="str">
        <f ca="1">VLOOKUP(Q2076,Tabela3[],10,0)</f>
        <v>Petróleo</v>
      </c>
      <c r="L2076" t="e" cm="1">
        <f t="array" aca="1" ref="L2076" ca="1">IF(Tabela2[[#This Row],[PORTO]]=Tabela2[[#This Row],[DESTINO]],0,erro)</f>
        <v>#NAME?</v>
      </c>
      <c r="N2076">
        <f t="shared" ca="1" si="263"/>
        <v>76000</v>
      </c>
      <c r="O2076">
        <f t="shared" ca="1" si="264"/>
        <v>4</v>
      </c>
      <c r="P2076">
        <f t="shared" ca="1" si="265"/>
        <v>1</v>
      </c>
      <c r="Q2076">
        <f t="shared" ca="1" si="261"/>
        <v>15</v>
      </c>
      <c r="R2076">
        <f t="shared" ca="1" si="262"/>
        <v>10</v>
      </c>
    </row>
    <row r="2077" spans="1:18">
      <c r="A2077">
        <f ca="1">VLOOKUP(O2077,Tabela3[],2,0)</f>
        <v>2008</v>
      </c>
      <c r="B2077" t="str">
        <f ca="1">VLOOKUP(P2077,Tabela3[],4,0)</f>
        <v>MAIO</v>
      </c>
      <c r="C2077" t="str">
        <f ca="1">VLOOKUP(Q2077,Tabela3[],5,0)</f>
        <v>Coréia do Sul</v>
      </c>
      <c r="D2077" t="str">
        <f ca="1">VLOOKUP(Q2077,Tabela3[],3,0)</f>
        <v>Samsung</v>
      </c>
      <c r="E2077" t="str">
        <f ca="1">IF(R2077=Q2077, (VLOOKUP(P2077+1,Tabela3[],5,0)),VLOOKUP(R2077,Tabela3[],5,0))</f>
        <v>China</v>
      </c>
      <c r="F2077" s="1">
        <f t="shared" ca="1" si="258"/>
        <v>39553</v>
      </c>
      <c r="G2077" s="1">
        <f t="shared" ca="1" si="259"/>
        <v>39553.572193385262</v>
      </c>
      <c r="H2077">
        <f t="shared" ca="1" si="260"/>
        <v>1</v>
      </c>
      <c r="I2077" t="str">
        <f ca="1">VLOOKUP(Q2077,Tabela3[],9,1)</f>
        <v>HMM Rotterdam</v>
      </c>
      <c r="J2077" t="str">
        <f ca="1">VLOOKUP(Q2077,Tabela3[],11,0)</f>
        <v>Crystal UHD 4k 65"</v>
      </c>
      <c r="K2077" t="str">
        <f ca="1">VLOOKUP(Q2077,Tabela3[],10,0)</f>
        <v>Eletrônicos</v>
      </c>
      <c r="L2077" t="e" cm="1">
        <f t="array" aca="1" ref="L2077" ca="1">IF(Tabela2[[#This Row],[PORTO]]=Tabela2[[#This Row],[DESTINO]],0,erro)</f>
        <v>#NAME?</v>
      </c>
      <c r="N2077">
        <f t="shared" ca="1" si="263"/>
        <v>1000</v>
      </c>
      <c r="O2077">
        <f t="shared" ca="1" si="264"/>
        <v>8</v>
      </c>
      <c r="P2077">
        <f t="shared" ca="1" si="265"/>
        <v>4</v>
      </c>
      <c r="Q2077">
        <f t="shared" ca="1" si="261"/>
        <v>14</v>
      </c>
      <c r="R2077">
        <f t="shared" ca="1" si="262"/>
        <v>2</v>
      </c>
    </row>
    <row r="2078" spans="1:18">
      <c r="A2078">
        <f ca="1">VLOOKUP(O2078,Tabela3[],2,0)</f>
        <v>2005</v>
      </c>
      <c r="B2078" t="str">
        <f ca="1">VLOOKUP(P2078,Tabela3[],4,0)</f>
        <v>JULHO</v>
      </c>
      <c r="C2078" t="str">
        <f ca="1">VLOOKUP(Q2078,Tabela3[],5,0)</f>
        <v>Alemanha</v>
      </c>
      <c r="D2078" t="str">
        <f ca="1">VLOOKUP(Q2078,Tabela3[],3,0)</f>
        <v>Volkswagen</v>
      </c>
      <c r="E2078" t="str">
        <f ca="1">IF(R2078=Q2078, (VLOOKUP(P2078+1,Tabela3[],5,0)),VLOOKUP(R2078,Tabela3[],5,0))</f>
        <v>França</v>
      </c>
      <c r="F2078" s="1">
        <f t="shared" ca="1" si="258"/>
        <v>38516</v>
      </c>
      <c r="G2078" s="1">
        <f t="shared" ca="1" si="259"/>
        <v>38525.42860629451</v>
      </c>
      <c r="H2078">
        <f t="shared" ca="1" si="260"/>
        <v>0</v>
      </c>
      <c r="I2078" t="str">
        <f ca="1">VLOOKUP(Q2078,Tabela3[],9,1)</f>
        <v>Warehouse Carriers </v>
      </c>
      <c r="J2078" t="str">
        <f ca="1">VLOOKUP(Q2078,Tabela3[],11,0)</f>
        <v>Cross CD (Saveiro)</v>
      </c>
      <c r="K2078" t="str">
        <f ca="1">VLOOKUP(Q2078,Tabela3[],10,0)</f>
        <v>Carros</v>
      </c>
      <c r="L2078" t="e" cm="1">
        <f t="array" aca="1" ref="L2078" ca="1">IF(Tabela2[[#This Row],[PORTO]]=Tabela2[[#This Row],[DESTINO]],0,erro)</f>
        <v>#NAME?</v>
      </c>
      <c r="N2078">
        <f t="shared" ca="1" si="263"/>
        <v>500</v>
      </c>
      <c r="O2078">
        <f t="shared" ca="1" si="264"/>
        <v>5</v>
      </c>
      <c r="P2078">
        <f t="shared" ca="1" si="265"/>
        <v>6</v>
      </c>
      <c r="Q2078">
        <f t="shared" ca="1" si="261"/>
        <v>6</v>
      </c>
      <c r="R2078">
        <f t="shared" ca="1" si="262"/>
        <v>22</v>
      </c>
    </row>
    <row r="2079" spans="1:18">
      <c r="A2079">
        <f ca="1">VLOOKUP(O2079,Tabela3[],2,0)</f>
        <v>2005</v>
      </c>
      <c r="B2079" t="str">
        <f ca="1">VLOOKUP(P2079,Tabela3[],4,0)</f>
        <v>OUTUBRO</v>
      </c>
      <c r="C2079" t="str">
        <f ca="1">VLOOKUP(Q2079,Tabela3[],5,0)</f>
        <v>Coréia do Sul</v>
      </c>
      <c r="D2079" t="str">
        <f ca="1">VLOOKUP(Q2079,Tabela3[],3,0)</f>
        <v>Samsung</v>
      </c>
      <c r="E2079" t="str">
        <f ca="1">IF(R2079=Q2079, (VLOOKUP(P2079+1,Tabela3[],5,0)),VLOOKUP(R2079,Tabela3[],5,0))</f>
        <v>Itália</v>
      </c>
      <c r="F2079" s="1">
        <f t="shared" ca="1" si="258"/>
        <v>38615</v>
      </c>
      <c r="G2079" s="1">
        <f t="shared" ca="1" si="259"/>
        <v>38620.665119773206</v>
      </c>
      <c r="H2079">
        <f t="shared" ca="1" si="260"/>
        <v>1</v>
      </c>
      <c r="I2079" t="str">
        <f ca="1">VLOOKUP(Q2079,Tabela3[],9,1)</f>
        <v>HMM Rotterdam</v>
      </c>
      <c r="J2079" t="str">
        <f ca="1">VLOOKUP(Q2079,Tabela3[],11,0)</f>
        <v>QLED 4k 75"</v>
      </c>
      <c r="K2079" t="str">
        <f ca="1">VLOOKUP(Q2079,Tabela3[],10,0)</f>
        <v>Eletrônicos</v>
      </c>
      <c r="L2079" t="e" cm="1">
        <f t="array" aca="1" ref="L2079" ca="1">IF(Tabela2[[#This Row],[PORTO]]=Tabela2[[#This Row],[DESTINO]],0,erro)</f>
        <v>#NAME?</v>
      </c>
      <c r="N2079">
        <f t="shared" ca="1" si="263"/>
        <v>2000</v>
      </c>
      <c r="O2079">
        <f t="shared" ca="1" si="264"/>
        <v>5</v>
      </c>
      <c r="P2079">
        <f t="shared" ca="1" si="265"/>
        <v>9</v>
      </c>
      <c r="Q2079">
        <f t="shared" ca="1" si="261"/>
        <v>13</v>
      </c>
      <c r="R2079">
        <f t="shared" ca="1" si="262"/>
        <v>18</v>
      </c>
    </row>
    <row r="2080" spans="1:18">
      <c r="A2080">
        <f ca="1">VLOOKUP(O2080,Tabela3[],2,0)</f>
        <v>2009</v>
      </c>
      <c r="B2080" t="str">
        <f ca="1">VLOOKUP(P2080,Tabela3[],4,0)</f>
        <v>SETEMBRO</v>
      </c>
      <c r="C2080" t="str">
        <f ca="1">VLOOKUP(Q2080,Tabela3[],5,0)</f>
        <v>Alemanha</v>
      </c>
      <c r="D2080" t="str">
        <f ca="1">VLOOKUP(Q2080,Tabela3[],3,0)</f>
        <v>Volkswagen</v>
      </c>
      <c r="E2080" t="str">
        <f ca="1">IF(R2080=Q2080, (VLOOKUP(P2080+1,Tabela3[],5,0)),VLOOKUP(R2080,Tabela3[],5,0))</f>
        <v>Alemanha</v>
      </c>
      <c r="F2080" s="1">
        <f t="shared" ca="1" si="258"/>
        <v>40030</v>
      </c>
      <c r="G2080" s="1">
        <f t="shared" ca="1" si="259"/>
        <v>40037.064623316997</v>
      </c>
      <c r="H2080">
        <f t="shared" ca="1" si="260"/>
        <v>0</v>
      </c>
      <c r="I2080" t="str">
        <f ca="1">VLOOKUP(Q2080,Tabela3[],9,1)</f>
        <v>Warehouse Carriers </v>
      </c>
      <c r="J2080" t="str">
        <f ca="1">VLOOKUP(Q2080,Tabela3[],11,0)</f>
        <v>Highline 250 TSI (Taos)</v>
      </c>
      <c r="K2080" t="str">
        <f ca="1">VLOOKUP(Q2080,Tabela3[],10,0)</f>
        <v>Carros</v>
      </c>
      <c r="L2080" cm="1">
        <f t="array" aca="1" ref="L2080" ca="1">IF(Tabela2[[#This Row],[PORTO]]=Tabela2[[#This Row],[DESTINO]],0,erro)</f>
        <v>0</v>
      </c>
      <c r="N2080">
        <f t="shared" ca="1" si="263"/>
        <v>200</v>
      </c>
      <c r="O2080">
        <f t="shared" ca="1" si="264"/>
        <v>9</v>
      </c>
      <c r="P2080">
        <f t="shared" ca="1" si="265"/>
        <v>8</v>
      </c>
      <c r="Q2080">
        <f t="shared" ca="1" si="261"/>
        <v>7</v>
      </c>
      <c r="R2080">
        <f t="shared" ca="1" si="262"/>
        <v>6</v>
      </c>
    </row>
    <row r="2081" spans="1:18">
      <c r="A2081">
        <f ca="1">VLOOKUP(O2081,Tabela3[],2,0)</f>
        <v>2003</v>
      </c>
      <c r="B2081" t="str">
        <f ca="1">VLOOKUP(P2081,Tabela3[],4,0)</f>
        <v>ABRIL</v>
      </c>
      <c r="C2081" t="str">
        <f ca="1">VLOOKUP(Q2081,Tabela3[],5,0)</f>
        <v>India</v>
      </c>
      <c r="D2081" t="str">
        <f ca="1">VLOOKUP(Q2081,Tabela3[],3,0)</f>
        <v>Reliance Industries</v>
      </c>
      <c r="E2081" t="str">
        <f ca="1">IF(R2081=Q2081, (VLOOKUP(P2081+1,Tabela3[],5,0)),VLOOKUP(R2081,Tabela3[],5,0))</f>
        <v>França</v>
      </c>
      <c r="F2081" s="1">
        <f t="shared" ca="1" si="258"/>
        <v>37682</v>
      </c>
      <c r="G2081" s="1">
        <f t="shared" ca="1" si="259"/>
        <v>37691.434776615934</v>
      </c>
      <c r="H2081">
        <f t="shared" ca="1" si="260"/>
        <v>1</v>
      </c>
      <c r="I2081" t="str">
        <f ca="1">VLOOKUP(Q2081,Tabela3[],9,1)</f>
        <v>Tanker</v>
      </c>
      <c r="J2081" t="str">
        <f ca="1">VLOOKUP(Q2081,Tabela3[],11,0)</f>
        <v>Polietileno</v>
      </c>
      <c r="K2081" t="str">
        <f ca="1">VLOOKUP(Q2081,Tabela3[],10,0)</f>
        <v>Petroquimicos</v>
      </c>
      <c r="L2081" t="e" cm="1">
        <f t="array" aca="1" ref="L2081" ca="1">IF(Tabela2[[#This Row],[PORTO]]=Tabela2[[#This Row],[DESTINO]],0,erro)</f>
        <v>#NAME?</v>
      </c>
      <c r="N2081">
        <f t="shared" ca="1" si="263"/>
        <v>0</v>
      </c>
      <c r="O2081">
        <f t="shared" ca="1" si="264"/>
        <v>3</v>
      </c>
      <c r="P2081">
        <f t="shared" ca="1" si="265"/>
        <v>3</v>
      </c>
      <c r="Q2081">
        <f t="shared" ca="1" si="261"/>
        <v>31</v>
      </c>
      <c r="R2081">
        <f t="shared" ca="1" si="262"/>
        <v>23</v>
      </c>
    </row>
    <row r="2082" spans="1:18">
      <c r="A2082">
        <f ca="1">VLOOKUP(O2082,Tabela3[],2,0)</f>
        <v>2004</v>
      </c>
      <c r="B2082" t="str">
        <f ca="1">VLOOKUP(P2082,Tabela3[],4,0)</f>
        <v>JANEIRO</v>
      </c>
      <c r="C2082" t="str">
        <f ca="1">VLOOKUP(Q2082,Tabela3[],5,0)</f>
        <v>Itália</v>
      </c>
      <c r="D2082" t="str">
        <f ca="1">VLOOKUP(Q2082,Tabela3[],3,0)</f>
        <v>Hyundai</v>
      </c>
      <c r="E2082" t="str">
        <f ca="1">IF(R2082=Q2082, (VLOOKUP(P2082+1,Tabela3[],5,0)),VLOOKUP(R2082,Tabela3[],5,0))</f>
        <v>Japão</v>
      </c>
      <c r="F2082" s="1">
        <f t="shared" ca="1" si="258"/>
        <v>37991</v>
      </c>
      <c r="G2082" s="1">
        <f t="shared" ca="1" si="259"/>
        <v>37992.814731434388</v>
      </c>
      <c r="H2082">
        <f t="shared" ca="1" si="260"/>
        <v>1</v>
      </c>
      <c r="I2082" t="str">
        <f ca="1">VLOOKUP(Q2082,Tabela3[],9,1)</f>
        <v>Car Carriers</v>
      </c>
      <c r="J2082" t="str">
        <f ca="1">VLOOKUP(Q2082,Tabela3[],11,0)</f>
        <v>HB20 Sense</v>
      </c>
      <c r="K2082" t="str">
        <f ca="1">VLOOKUP(Q2082,Tabela3[],10,0)</f>
        <v>Carros</v>
      </c>
      <c r="L2082" t="e" cm="1">
        <f t="array" aca="1" ref="L2082" ca="1">IF(Tabela2[[#This Row],[PORTO]]=Tabela2[[#This Row],[DESTINO]],0,erro)</f>
        <v>#NAME?</v>
      </c>
      <c r="N2082">
        <f t="shared" ca="1" si="263"/>
        <v>500</v>
      </c>
      <c r="O2082">
        <f t="shared" ca="1" si="264"/>
        <v>4</v>
      </c>
      <c r="P2082">
        <f t="shared" ca="1" si="265"/>
        <v>0</v>
      </c>
      <c r="Q2082">
        <f t="shared" ca="1" si="261"/>
        <v>19</v>
      </c>
      <c r="R2082">
        <f t="shared" ca="1" si="262"/>
        <v>9</v>
      </c>
    </row>
    <row r="2083" spans="1:18">
      <c r="A2083">
        <f ca="1">VLOOKUP(O2083,Tabela3[],2,0)</f>
        <v>2005</v>
      </c>
      <c r="B2083" t="str">
        <f ca="1">VLOOKUP(P2083,Tabela3[],4,0)</f>
        <v>NOVEMBRO</v>
      </c>
      <c r="C2083" t="str">
        <f ca="1">VLOOKUP(Q2083,Tabela3[],5,0)</f>
        <v>Brasil</v>
      </c>
      <c r="D2083" t="str">
        <f ca="1">VLOOKUP(Q2083,Tabela3[],3,0)</f>
        <v>VALE</v>
      </c>
      <c r="E2083" t="str">
        <f ca="1">IF(R2083=Q2083, (VLOOKUP(P2083+1,Tabela3[],5,0)),VLOOKUP(R2083,Tabela3[],5,0))</f>
        <v>Holanda</v>
      </c>
      <c r="F2083" s="1">
        <f t="shared" ca="1" si="258"/>
        <v>38640</v>
      </c>
      <c r="G2083" s="1">
        <f t="shared" ca="1" si="259"/>
        <v>38643.566950621935</v>
      </c>
      <c r="H2083">
        <f t="shared" ca="1" si="260"/>
        <v>1</v>
      </c>
      <c r="I2083" t="str">
        <f ca="1">VLOOKUP(Q2083,Tabela3[],9,1)</f>
        <v>Lan Hua Hai</v>
      </c>
      <c r="J2083" t="str">
        <f ca="1">VLOOKUP(Q2083,Tabela3[],11,0)</f>
        <v>Minério de Ferro</v>
      </c>
      <c r="K2083" t="str">
        <f ca="1">VLOOKUP(Q2083,Tabela3[],10,0)</f>
        <v>Minério</v>
      </c>
      <c r="L2083" t="e" cm="1">
        <f t="array" aca="1" ref="L2083" ca="1">IF(Tabela2[[#This Row],[PORTO]]=Tabela2[[#This Row],[DESTINO]],0,erro)</f>
        <v>#NAME?</v>
      </c>
      <c r="N2083">
        <f t="shared" ca="1" si="263"/>
        <v>0</v>
      </c>
      <c r="O2083">
        <f t="shared" ca="1" si="264"/>
        <v>5</v>
      </c>
      <c r="P2083">
        <f t="shared" ca="1" si="265"/>
        <v>10</v>
      </c>
      <c r="Q2083">
        <f t="shared" ca="1" si="261"/>
        <v>27</v>
      </c>
      <c r="R2083">
        <f t="shared" ca="1" si="262"/>
        <v>15</v>
      </c>
    </row>
    <row r="2084" spans="1:18">
      <c r="A2084">
        <f ca="1">VLOOKUP(O2084,Tabela3[],2,0)</f>
        <v>2002</v>
      </c>
      <c r="B2084" t="str">
        <f ca="1">VLOOKUP(P2084,Tabela3[],4,0)</f>
        <v>OUTUBRO</v>
      </c>
      <c r="C2084" t="str">
        <f ca="1">VLOOKUP(Q2084,Tabela3[],5,0)</f>
        <v>Holanda</v>
      </c>
      <c r="D2084" t="str">
        <f ca="1">VLOOKUP(Q2084,Tabela3[],3,0)</f>
        <v>Shell</v>
      </c>
      <c r="E2084" t="str">
        <f ca="1">IF(R2084=Q2084, (VLOOKUP(P2084+1,Tabela3[],5,0)),VLOOKUP(R2084,Tabela3[],5,0))</f>
        <v>China</v>
      </c>
      <c r="F2084" s="1">
        <f t="shared" ca="1" si="258"/>
        <v>37520</v>
      </c>
      <c r="G2084" s="1">
        <f t="shared" ca="1" si="259"/>
        <v>37523.86990719552</v>
      </c>
      <c r="H2084">
        <f t="shared" ca="1" si="260"/>
        <v>0</v>
      </c>
      <c r="I2084" t="str">
        <f ca="1">VLOOKUP(Q2084,Tabela3[],9,1)</f>
        <v>AbQaiq</v>
      </c>
      <c r="J2084" t="str">
        <f ca="1">VLOOKUP(Q2084,Tabela3[],11,0)</f>
        <v>Petróleo Bruto</v>
      </c>
      <c r="K2084" t="str">
        <f ca="1">VLOOKUP(Q2084,Tabela3[],10,0)</f>
        <v>Petróleo</v>
      </c>
      <c r="L2084" t="e" cm="1">
        <f t="array" aca="1" ref="L2084" ca="1">IF(Tabela2[[#This Row],[PORTO]]=Tabela2[[#This Row],[DESTINO]],0,erro)</f>
        <v>#NAME?</v>
      </c>
      <c r="N2084">
        <f t="shared" ca="1" si="263"/>
        <v>52000</v>
      </c>
      <c r="O2084">
        <f t="shared" ca="1" si="264"/>
        <v>2</v>
      </c>
      <c r="P2084">
        <f t="shared" ca="1" si="265"/>
        <v>9</v>
      </c>
      <c r="Q2084">
        <f t="shared" ca="1" si="261"/>
        <v>17</v>
      </c>
      <c r="R2084">
        <f t="shared" ca="1" si="262"/>
        <v>1</v>
      </c>
    </row>
    <row r="2085" spans="1:18">
      <c r="A2085">
        <f ca="1">VLOOKUP(O2085,Tabela3[],2,0)</f>
        <v>2000</v>
      </c>
      <c r="B2085" t="str">
        <f ca="1">VLOOKUP(P2085,Tabela3[],4,0)</f>
        <v>JANEIRO</v>
      </c>
      <c r="C2085" t="str">
        <f ca="1">VLOOKUP(Q2085,Tabela3[],5,0)</f>
        <v>França</v>
      </c>
      <c r="D2085" t="str">
        <f ca="1">VLOOKUP(Q2085,Tabela3[],3,0)</f>
        <v> LVMH</v>
      </c>
      <c r="E2085" t="str">
        <f ca="1">IF(R2085=Q2085, (VLOOKUP(P2085+1,Tabela3[],5,0)),VLOOKUP(R2085,Tabela3[],5,0))</f>
        <v>Coréia do Sul</v>
      </c>
      <c r="F2085" s="1">
        <f t="shared" ca="1" si="258"/>
        <v>36532</v>
      </c>
      <c r="G2085" s="1">
        <f t="shared" ca="1" si="259"/>
        <v>36535.937060784163</v>
      </c>
      <c r="H2085">
        <f t="shared" ca="1" si="260"/>
        <v>0</v>
      </c>
      <c r="I2085" t="str">
        <f ca="1">VLOOKUP(Q2085,Tabela3[],9,1)</f>
        <v>Emma Maersk</v>
      </c>
      <c r="J2085" t="str">
        <f ca="1">VLOOKUP(Q2085,Tabela3[],11,0)</f>
        <v>Louis Vuitton</v>
      </c>
      <c r="K2085" t="str">
        <f ca="1">VLOOKUP(Q2085,Tabela3[],10,0)</f>
        <v>Tecido</v>
      </c>
      <c r="L2085" t="e" cm="1">
        <f t="array" aca="1" ref="L2085" ca="1">IF(Tabela2[[#This Row],[PORTO]]=Tabela2[[#This Row],[DESTINO]],0,erro)</f>
        <v>#NAME?</v>
      </c>
      <c r="N2085">
        <f t="shared" ca="1" si="263"/>
        <v>15000</v>
      </c>
      <c r="O2085">
        <f t="shared" ca="1" si="264"/>
        <v>0</v>
      </c>
      <c r="P2085">
        <f t="shared" ca="1" si="265"/>
        <v>0</v>
      </c>
      <c r="Q2085">
        <f t="shared" ca="1" si="261"/>
        <v>22</v>
      </c>
      <c r="R2085">
        <f t="shared" ca="1" si="262"/>
        <v>14</v>
      </c>
    </row>
    <row r="2086" spans="1:18">
      <c r="A2086">
        <f ca="1">VLOOKUP(O2086,Tabela3[],2,0)</f>
        <v>2004</v>
      </c>
      <c r="B2086" t="str">
        <f ca="1">VLOOKUP(P2086,Tabela3[],4,0)</f>
        <v>JUNHO</v>
      </c>
      <c r="C2086" t="str">
        <f ca="1">VLOOKUP(Q2086,Tabela3[],5,0)</f>
        <v>India</v>
      </c>
      <c r="D2086" t="str">
        <f ca="1">VLOOKUP(Q2086,Tabela3[],3,0)</f>
        <v>Reliance Industries</v>
      </c>
      <c r="E2086" t="str">
        <f ca="1">IF(R2086=Q2086, (VLOOKUP(P2086+1,Tabela3[],5,0)),VLOOKUP(R2086,Tabela3[],5,0))</f>
        <v>China</v>
      </c>
      <c r="F2086" s="1">
        <f t="shared" ca="1" si="258"/>
        <v>38129</v>
      </c>
      <c r="G2086" s="1">
        <f t="shared" ca="1" si="259"/>
        <v>38133.865046932297</v>
      </c>
      <c r="H2086">
        <f t="shared" ca="1" si="260"/>
        <v>1</v>
      </c>
      <c r="I2086" t="str">
        <f ca="1">VLOOKUP(Q2086,Tabela3[],9,1)</f>
        <v>Tanker</v>
      </c>
      <c r="J2086" t="str">
        <f ca="1">VLOOKUP(Q2086,Tabela3[],11,0)</f>
        <v>Polipropileno</v>
      </c>
      <c r="K2086" t="str">
        <f ca="1">VLOOKUP(Q2086,Tabela3[],10,0)</f>
        <v>Petroquimicos</v>
      </c>
      <c r="L2086" t="e" cm="1">
        <f t="array" aca="1" ref="L2086" ca="1">IF(Tabela2[[#This Row],[PORTO]]=Tabela2[[#This Row],[DESTINO]],0,erro)</f>
        <v>#NAME?</v>
      </c>
      <c r="N2086">
        <f t="shared" ca="1" si="263"/>
        <v>0</v>
      </c>
      <c r="O2086">
        <f t="shared" ca="1" si="264"/>
        <v>4</v>
      </c>
      <c r="P2086">
        <f t="shared" ca="1" si="265"/>
        <v>5</v>
      </c>
      <c r="Q2086">
        <f t="shared" ca="1" si="261"/>
        <v>30</v>
      </c>
      <c r="R2086">
        <f t="shared" ca="1" si="262"/>
        <v>2</v>
      </c>
    </row>
    <row r="2087" spans="1:18">
      <c r="A2087">
        <f ca="1">VLOOKUP(O2087,Tabela3[],2,0)</f>
        <v>2004</v>
      </c>
      <c r="B2087" t="str">
        <f ca="1">VLOOKUP(P2087,Tabela3[],4,0)</f>
        <v>OUTUBRO</v>
      </c>
      <c r="C2087" t="str">
        <f ca="1">VLOOKUP(Q2087,Tabela3[],5,0)</f>
        <v>India</v>
      </c>
      <c r="D2087" t="str">
        <f ca="1">VLOOKUP(Q2087,Tabela3[],3,0)</f>
        <v>Reliance Industries</v>
      </c>
      <c r="E2087" t="str">
        <f ca="1">IF(R2087=Q2087, (VLOOKUP(P2087+1,Tabela3[],5,0)),VLOOKUP(R2087,Tabela3[],5,0))</f>
        <v>China</v>
      </c>
      <c r="F2087" s="1">
        <f t="shared" ca="1" si="258"/>
        <v>38243</v>
      </c>
      <c r="G2087" s="1">
        <f t="shared" ca="1" si="259"/>
        <v>38249.428322258893</v>
      </c>
      <c r="H2087">
        <f t="shared" ca="1" si="260"/>
        <v>0</v>
      </c>
      <c r="I2087" t="str">
        <f ca="1">VLOOKUP(Q2087,Tabela3[],9,1)</f>
        <v>Tanker</v>
      </c>
      <c r="J2087" t="str">
        <f ca="1">VLOOKUP(Q2087,Tabela3[],11,0)</f>
        <v>Polipropileno</v>
      </c>
      <c r="K2087" t="str">
        <f ca="1">VLOOKUP(Q2087,Tabela3[],10,0)</f>
        <v>Petroquimicos</v>
      </c>
      <c r="L2087" t="e" cm="1">
        <f t="array" aca="1" ref="L2087" ca="1">IF(Tabela2[[#This Row],[PORTO]]=Tabela2[[#This Row],[DESTINO]],0,erro)</f>
        <v>#NAME?</v>
      </c>
      <c r="N2087">
        <f t="shared" ca="1" si="263"/>
        <v>0</v>
      </c>
      <c r="O2087">
        <f t="shared" ca="1" si="264"/>
        <v>4</v>
      </c>
      <c r="P2087">
        <f t="shared" ca="1" si="265"/>
        <v>9</v>
      </c>
      <c r="Q2087">
        <f t="shared" ca="1" si="261"/>
        <v>30</v>
      </c>
      <c r="R2087">
        <f t="shared" ca="1" si="262"/>
        <v>0</v>
      </c>
    </row>
    <row r="2088" spans="1:18">
      <c r="A2088">
        <f ca="1">VLOOKUP(O2088,Tabela3[],2,0)</f>
        <v>2000</v>
      </c>
      <c r="B2088" t="str">
        <f ca="1">VLOOKUP(P2088,Tabela3[],4,0)</f>
        <v>MARÇO</v>
      </c>
      <c r="C2088" t="str">
        <f ca="1">VLOOKUP(Q2088,Tabela3[],5,0)</f>
        <v>Alemanha</v>
      </c>
      <c r="D2088" t="str">
        <f ca="1">VLOOKUP(Q2088,Tabela3[],3,0)</f>
        <v>Volkswagen</v>
      </c>
      <c r="E2088" t="str">
        <f ca="1">IF(R2088=Q2088, (VLOOKUP(P2088+1,Tabela3[],5,0)),VLOOKUP(R2088,Tabela3[],5,0))</f>
        <v>Coréia do Sul</v>
      </c>
      <c r="F2088" s="1">
        <f t="shared" ca="1" si="258"/>
        <v>36560</v>
      </c>
      <c r="G2088" s="1">
        <f t="shared" ca="1" si="259"/>
        <v>36569.968286779906</v>
      </c>
      <c r="H2088">
        <f t="shared" ca="1" si="260"/>
        <v>1</v>
      </c>
      <c r="I2088" t="str">
        <f ca="1">VLOOKUP(Q2088,Tabela3[],9,1)</f>
        <v>Warehouse Carriers </v>
      </c>
      <c r="J2088" t="str">
        <f ca="1">VLOOKUP(Q2088,Tabela3[],11,0)</f>
        <v>Highline 250 TSI (Taos)</v>
      </c>
      <c r="K2088" t="str">
        <f ca="1">VLOOKUP(Q2088,Tabela3[],10,0)</f>
        <v>Carros</v>
      </c>
      <c r="L2088" t="e" cm="1">
        <f t="array" aca="1" ref="L2088" ca="1">IF(Tabela2[[#This Row],[PORTO]]=Tabela2[[#This Row],[DESTINO]],0,erro)</f>
        <v>#NAME?</v>
      </c>
      <c r="N2088">
        <f t="shared" ca="1" si="263"/>
        <v>400</v>
      </c>
      <c r="O2088">
        <f t="shared" ca="1" si="264"/>
        <v>0</v>
      </c>
      <c r="P2088">
        <f t="shared" ca="1" si="265"/>
        <v>2</v>
      </c>
      <c r="Q2088">
        <f t="shared" ca="1" si="261"/>
        <v>7</v>
      </c>
      <c r="R2088">
        <f t="shared" ca="1" si="262"/>
        <v>12</v>
      </c>
    </row>
    <row r="2089" spans="1:18">
      <c r="A2089">
        <f ca="1">VLOOKUP(O2089,Tabela3[],2,0)</f>
        <v>2004</v>
      </c>
      <c r="B2089" t="str">
        <f ca="1">VLOOKUP(P2089,Tabela3[],4,0)</f>
        <v>MARÇO</v>
      </c>
      <c r="C2089" t="str">
        <f ca="1">VLOOKUP(Q2089,Tabela3[],5,0)</f>
        <v>Estados Unidos</v>
      </c>
      <c r="D2089" t="str">
        <f ca="1">VLOOKUP(Q2089,Tabela3[],3,0)</f>
        <v>Amazon</v>
      </c>
      <c r="E2089" t="str">
        <f ca="1">IF(R2089=Q2089, (VLOOKUP(P2089+1,Tabela3[],5,0)),VLOOKUP(R2089,Tabela3[],5,0))</f>
        <v>França</v>
      </c>
      <c r="F2089" s="1">
        <f t="shared" ca="1" si="258"/>
        <v>38022</v>
      </c>
      <c r="G2089" s="1">
        <f t="shared" ca="1" si="259"/>
        <v>38023.71520883208</v>
      </c>
      <c r="H2089">
        <f t="shared" ca="1" si="260"/>
        <v>0</v>
      </c>
      <c r="I2089" t="str">
        <f ca="1">VLOOKUP(Q2089,Tabela3[],9,1)</f>
        <v>HMM Algeciras</v>
      </c>
      <c r="J2089" t="str">
        <f ca="1">VLOOKUP(Q2089,Tabela3[],11,0)</f>
        <v>Escrivaninha Trevalla</v>
      </c>
      <c r="K2089" t="str">
        <f ca="1">VLOOKUP(Q2089,Tabela3[],10,0)</f>
        <v>Geral</v>
      </c>
      <c r="L2089" t="e" cm="1">
        <f t="array" aca="1" ref="L2089" ca="1">IF(Tabela2[[#This Row],[PORTO]]=Tabela2[[#This Row],[DESTINO]],0,erro)</f>
        <v>#NAME?</v>
      </c>
      <c r="N2089">
        <f t="shared" ca="1" si="263"/>
        <v>5000</v>
      </c>
      <c r="O2089">
        <f t="shared" ca="1" si="264"/>
        <v>4</v>
      </c>
      <c r="P2089">
        <f t="shared" ca="1" si="265"/>
        <v>2</v>
      </c>
      <c r="Q2089">
        <f t="shared" ca="1" si="261"/>
        <v>3</v>
      </c>
      <c r="R2089">
        <f t="shared" ca="1" si="262"/>
        <v>22</v>
      </c>
    </row>
    <row r="2090" spans="1:18">
      <c r="A2090">
        <f ca="1">VLOOKUP(O2090,Tabela3[],2,0)</f>
        <v>2002</v>
      </c>
      <c r="B2090" t="str">
        <f ca="1">VLOOKUP(P2090,Tabela3[],4,0)</f>
        <v>FEVEREIRO</v>
      </c>
      <c r="C2090" t="str">
        <f ca="1">VLOOKUP(Q2090,Tabela3[],5,0)</f>
        <v>India</v>
      </c>
      <c r="D2090" t="str">
        <f ca="1">VLOOKUP(Q2090,Tabela3[],3,0)</f>
        <v>Reliance Industries</v>
      </c>
      <c r="E2090" t="str">
        <f ca="1">IF(R2090=Q2090, (VLOOKUP(P2090+1,Tabela3[],5,0)),VLOOKUP(R2090,Tabela3[],5,0))</f>
        <v>França</v>
      </c>
      <c r="F2090" s="1">
        <f t="shared" ca="1" si="258"/>
        <v>37272</v>
      </c>
      <c r="G2090" s="1">
        <f t="shared" ca="1" si="259"/>
        <v>37275.731151303451</v>
      </c>
      <c r="H2090">
        <f t="shared" ca="1" si="260"/>
        <v>0</v>
      </c>
      <c r="I2090" t="str">
        <f ca="1">VLOOKUP(Q2090,Tabela3[],9,1)</f>
        <v>Tanker</v>
      </c>
      <c r="J2090" t="str">
        <f ca="1">VLOOKUP(Q2090,Tabela3[],11,0)</f>
        <v>Cloreto de polivinila</v>
      </c>
      <c r="K2090" t="str">
        <f ca="1">VLOOKUP(Q2090,Tabela3[],10,0)</f>
        <v>Petroquimicos</v>
      </c>
      <c r="L2090" t="e" cm="1">
        <f t="array" aca="1" ref="L2090" ca="1">IF(Tabela2[[#This Row],[PORTO]]=Tabela2[[#This Row],[DESTINO]],0,erro)</f>
        <v>#NAME?</v>
      </c>
      <c r="N2090">
        <f t="shared" ca="1" si="263"/>
        <v>0</v>
      </c>
      <c r="O2090">
        <f t="shared" ca="1" si="264"/>
        <v>2</v>
      </c>
      <c r="P2090">
        <f t="shared" ca="1" si="265"/>
        <v>1</v>
      </c>
      <c r="Q2090">
        <f t="shared" ca="1" si="261"/>
        <v>32</v>
      </c>
      <c r="R2090">
        <f t="shared" ca="1" si="262"/>
        <v>22</v>
      </c>
    </row>
    <row r="2091" spans="1:18">
      <c r="A2091">
        <f ca="1">VLOOKUP(O2091,Tabela3[],2,0)</f>
        <v>2005</v>
      </c>
      <c r="B2091" t="str">
        <f ca="1">VLOOKUP(P2091,Tabela3[],4,0)</f>
        <v>JULHO</v>
      </c>
      <c r="C2091" t="str">
        <f ca="1">VLOOKUP(Q2091,Tabela3[],5,0)</f>
        <v>Coréia do Sul</v>
      </c>
      <c r="D2091" t="str">
        <f ca="1">VLOOKUP(Q2091,Tabela3[],3,0)</f>
        <v>Samsung</v>
      </c>
      <c r="E2091" t="str">
        <f ca="1">IF(R2091=Q2091, (VLOOKUP(P2091+1,Tabela3[],5,0)),VLOOKUP(R2091,Tabela3[],5,0))</f>
        <v>Estados Unidos</v>
      </c>
      <c r="F2091" s="1">
        <f t="shared" ca="1" si="258"/>
        <v>38509</v>
      </c>
      <c r="G2091" s="1">
        <f t="shared" ca="1" si="259"/>
        <v>38511.435250609553</v>
      </c>
      <c r="H2091">
        <f t="shared" ca="1" si="260"/>
        <v>0</v>
      </c>
      <c r="I2091" t="str">
        <f ca="1">VLOOKUP(Q2091,Tabela3[],9,1)</f>
        <v>HMM Rotterdam</v>
      </c>
      <c r="J2091" t="str">
        <f ca="1">VLOOKUP(Q2091,Tabela3[],11,0)</f>
        <v>QLED 4k 75"</v>
      </c>
      <c r="K2091" t="str">
        <f ca="1">VLOOKUP(Q2091,Tabela3[],10,0)</f>
        <v>Eletrônicos</v>
      </c>
      <c r="L2091" t="e" cm="1">
        <f t="array" aca="1" ref="L2091" ca="1">IF(Tabela2[[#This Row],[PORTO]]=Tabela2[[#This Row],[DESTINO]],0,erro)</f>
        <v>#NAME?</v>
      </c>
      <c r="N2091">
        <f t="shared" ca="1" si="263"/>
        <v>2500</v>
      </c>
      <c r="O2091">
        <f t="shared" ca="1" si="264"/>
        <v>5</v>
      </c>
      <c r="P2091">
        <f t="shared" ca="1" si="265"/>
        <v>6</v>
      </c>
      <c r="Q2091">
        <f t="shared" ca="1" si="261"/>
        <v>13</v>
      </c>
      <c r="R2091">
        <f t="shared" ca="1" si="262"/>
        <v>5</v>
      </c>
    </row>
    <row r="2092" spans="1:18">
      <c r="A2092">
        <f ca="1">VLOOKUP(O2092,Tabela3[],2,0)</f>
        <v>2009</v>
      </c>
      <c r="B2092" t="str">
        <f ca="1">VLOOKUP(P2092,Tabela3[],4,0)</f>
        <v>JANEIRO</v>
      </c>
      <c r="C2092" t="str">
        <f ca="1">VLOOKUP(Q2092,Tabela3[],5,0)</f>
        <v>China</v>
      </c>
      <c r="D2092" t="str">
        <f ca="1">VLOOKUP(Q2092,Tabela3[],3,0)</f>
        <v>Alibaba Group</v>
      </c>
      <c r="E2092" t="str">
        <f ca="1">IF(R2092=Q2092, (VLOOKUP(P2092+1,Tabela3[],5,0)),VLOOKUP(R2092,Tabela3[],5,0))</f>
        <v>Estados Unidos</v>
      </c>
      <c r="F2092" s="1">
        <f t="shared" ca="1" si="258"/>
        <v>40167</v>
      </c>
      <c r="G2092" s="1">
        <f t="shared" ca="1" si="259"/>
        <v>40172.10494524872</v>
      </c>
      <c r="H2092">
        <f t="shared" ca="1" si="260"/>
        <v>0</v>
      </c>
      <c r="I2092" t="str">
        <f ca="1">VLOOKUP(Q2092,Tabela3[],9,1)</f>
        <v>HMM St Petersburg</v>
      </c>
      <c r="J2092" t="str">
        <f ca="1">VLOOKUP(Q2092,Tabela3[],11,0)</f>
        <v>Miniescavadeira</v>
      </c>
      <c r="K2092" t="str">
        <f ca="1">VLOOKUP(Q2092,Tabela3[],10,0)</f>
        <v>Maquinário</v>
      </c>
      <c r="L2092" t="e" cm="1">
        <f t="array" aca="1" ref="L2092" ca="1">IF(Tabela2[[#This Row],[PORTO]]=Tabela2[[#This Row],[DESTINO]],0,erro)</f>
        <v>#NAME?</v>
      </c>
      <c r="N2092">
        <f t="shared" ca="1" si="263"/>
        <v>30</v>
      </c>
      <c r="O2092">
        <f t="shared" ca="1" si="264"/>
        <v>9</v>
      </c>
      <c r="P2092">
        <f t="shared" ca="1" si="265"/>
        <v>12</v>
      </c>
      <c r="Q2092">
        <f t="shared" ca="1" si="261"/>
        <v>1</v>
      </c>
      <c r="R2092">
        <f t="shared" ca="1" si="262"/>
        <v>5</v>
      </c>
    </row>
    <row r="2093" spans="1:18">
      <c r="A2093">
        <f ca="1">VLOOKUP(O2093,Tabela3[],2,0)</f>
        <v>2001</v>
      </c>
      <c r="B2093" t="str">
        <f ca="1">VLOOKUP(P2093,Tabela3[],4,0)</f>
        <v>JUNHO</v>
      </c>
      <c r="C2093" t="str">
        <f ca="1">VLOOKUP(Q2093,Tabela3[],5,0)</f>
        <v>França</v>
      </c>
      <c r="D2093" t="str">
        <f ca="1">VLOOKUP(Q2093,Tabela3[],3,0)</f>
        <v> LVMH</v>
      </c>
      <c r="E2093" t="str">
        <f ca="1">IF(R2093=Q2093, (VLOOKUP(P2093+1,Tabela3[],5,0)),VLOOKUP(R2093,Tabela3[],5,0))</f>
        <v>Holanda</v>
      </c>
      <c r="F2093" s="1">
        <f t="shared" ca="1" si="258"/>
        <v>37013</v>
      </c>
      <c r="G2093" s="1">
        <f t="shared" ca="1" si="259"/>
        <v>37021.047676924551</v>
      </c>
      <c r="H2093">
        <f t="shared" ca="1" si="260"/>
        <v>1</v>
      </c>
      <c r="I2093" t="str">
        <f ca="1">VLOOKUP(Q2093,Tabela3[],9,1)</f>
        <v>Emma Maersk</v>
      </c>
      <c r="J2093" t="str">
        <f ca="1">VLOOKUP(Q2093,Tabela3[],11,0)</f>
        <v>Louis Vuitton</v>
      </c>
      <c r="K2093" t="str">
        <f ca="1">VLOOKUP(Q2093,Tabela3[],10,0)</f>
        <v>Tecido</v>
      </c>
      <c r="L2093" t="e" cm="1">
        <f t="array" aca="1" ref="L2093" ca="1">IF(Tabela2[[#This Row],[PORTO]]=Tabela2[[#This Row],[DESTINO]],0,erro)</f>
        <v>#NAME?</v>
      </c>
      <c r="N2093">
        <f t="shared" ca="1" si="263"/>
        <v>15000</v>
      </c>
      <c r="O2093">
        <f t="shared" ca="1" si="264"/>
        <v>1</v>
      </c>
      <c r="P2093">
        <f t="shared" ca="1" si="265"/>
        <v>5</v>
      </c>
      <c r="Q2093">
        <f t="shared" ca="1" si="261"/>
        <v>22</v>
      </c>
      <c r="R2093">
        <f t="shared" ca="1" si="262"/>
        <v>16</v>
      </c>
    </row>
    <row r="2094" spans="1:18">
      <c r="A2094">
        <f ca="1">VLOOKUP(O2094,Tabela3[],2,0)</f>
        <v>2004</v>
      </c>
      <c r="B2094" t="str">
        <f ca="1">VLOOKUP(P2094,Tabela3[],4,0)</f>
        <v>MAIO</v>
      </c>
      <c r="C2094" t="str">
        <f ca="1">VLOOKUP(Q2094,Tabela3[],5,0)</f>
        <v>Estados Unidos</v>
      </c>
      <c r="D2094" t="str">
        <f ca="1">VLOOKUP(Q2094,Tabela3[],3,0)</f>
        <v>Amazon</v>
      </c>
      <c r="E2094" t="str">
        <f ca="1">IF(R2094=Q2094, (VLOOKUP(P2094+1,Tabela3[],5,0)),VLOOKUP(R2094,Tabela3[],5,0))</f>
        <v>França</v>
      </c>
      <c r="F2094" s="1">
        <f t="shared" ca="1" si="258"/>
        <v>38087</v>
      </c>
      <c r="G2094" s="1">
        <f t="shared" ca="1" si="259"/>
        <v>38095.81247076828</v>
      </c>
      <c r="H2094">
        <f t="shared" ca="1" si="260"/>
        <v>1</v>
      </c>
      <c r="I2094" t="str">
        <f ca="1">VLOOKUP(Q2094,Tabela3[],9,1)</f>
        <v>HMM Algeciras</v>
      </c>
      <c r="J2094" t="str">
        <f ca="1">VLOOKUP(Q2094,Tabela3[],11,0)</f>
        <v>Travesseiro Toque de Pluma</v>
      </c>
      <c r="K2094" t="str">
        <f ca="1">VLOOKUP(Q2094,Tabela3[],10,0)</f>
        <v>Geral</v>
      </c>
      <c r="L2094" t="e" cm="1">
        <f t="array" aca="1" ref="L2094" ca="1">IF(Tabela2[[#This Row],[PORTO]]=Tabela2[[#This Row],[DESTINO]],0,erro)</f>
        <v>#NAME?</v>
      </c>
      <c r="N2094">
        <f t="shared" ca="1" si="263"/>
        <v>5000</v>
      </c>
      <c r="O2094">
        <f t="shared" ca="1" si="264"/>
        <v>4</v>
      </c>
      <c r="P2094">
        <f t="shared" ca="1" si="265"/>
        <v>4</v>
      </c>
      <c r="Q2094">
        <f t="shared" ca="1" si="261"/>
        <v>5</v>
      </c>
      <c r="R2094">
        <f t="shared" ca="1" si="262"/>
        <v>21</v>
      </c>
    </row>
    <row r="2095" spans="1:18">
      <c r="A2095">
        <f ca="1">VLOOKUP(O2095,Tabela3[],2,0)</f>
        <v>2002</v>
      </c>
      <c r="B2095" t="str">
        <f ca="1">VLOOKUP(P2095,Tabela3[],4,0)</f>
        <v>JUNHO</v>
      </c>
      <c r="C2095" t="str">
        <f ca="1">VLOOKUP(Q2095,Tabela3[],5,0)</f>
        <v>Alemanha</v>
      </c>
      <c r="D2095" t="str">
        <f ca="1">VLOOKUP(Q2095,Tabela3[],3,0)</f>
        <v>Volkswagen</v>
      </c>
      <c r="E2095" t="str">
        <f ca="1">IF(R2095=Q2095, (VLOOKUP(P2095+1,Tabela3[],5,0)),VLOOKUP(R2095,Tabela3[],5,0))</f>
        <v>Holanda</v>
      </c>
      <c r="F2095" s="1">
        <f t="shared" ca="1" si="258"/>
        <v>37390</v>
      </c>
      <c r="G2095" s="1">
        <f t="shared" ca="1" si="259"/>
        <v>37390.929885034653</v>
      </c>
      <c r="H2095">
        <f t="shared" ca="1" si="260"/>
        <v>1</v>
      </c>
      <c r="I2095" t="str">
        <f ca="1">VLOOKUP(Q2095,Tabela3[],9,1)</f>
        <v>Warehouse Carriers </v>
      </c>
      <c r="J2095" t="str">
        <f ca="1">VLOOKUP(Q2095,Tabela3[],11,0)</f>
        <v>GLI 350 TSI (Jetta)</v>
      </c>
      <c r="K2095" t="str">
        <f ca="1">VLOOKUP(Q2095,Tabela3[],10,0)</f>
        <v>Carros</v>
      </c>
      <c r="L2095" t="e" cm="1">
        <f t="array" aca="1" ref="L2095" ca="1">IF(Tabela2[[#This Row],[PORTO]]=Tabela2[[#This Row],[DESTINO]],0,erro)</f>
        <v>#NAME?</v>
      </c>
      <c r="N2095">
        <f t="shared" ca="1" si="263"/>
        <v>100</v>
      </c>
      <c r="O2095">
        <f t="shared" ca="1" si="264"/>
        <v>2</v>
      </c>
      <c r="P2095">
        <f t="shared" ca="1" si="265"/>
        <v>5</v>
      </c>
      <c r="Q2095">
        <f t="shared" ca="1" si="261"/>
        <v>8</v>
      </c>
      <c r="R2095">
        <f t="shared" ca="1" si="262"/>
        <v>16</v>
      </c>
    </row>
    <row r="2096" spans="1:18">
      <c r="A2096">
        <f ca="1">VLOOKUP(O2096,Tabela3[],2,0)</f>
        <v>2001</v>
      </c>
      <c r="B2096" t="str">
        <f ca="1">VLOOKUP(P2096,Tabela3[],4,0)</f>
        <v>DEZEMBRO</v>
      </c>
      <c r="C2096" t="str">
        <f ca="1">VLOOKUP(Q2096,Tabela3[],5,0)</f>
        <v>India</v>
      </c>
      <c r="D2096" t="str">
        <f ca="1">VLOOKUP(Q2096,Tabela3[],3,0)</f>
        <v>Reliance Industries</v>
      </c>
      <c r="E2096" t="str">
        <f ca="1">IF(R2096=Q2096, (VLOOKUP(P2096+1,Tabela3[],5,0)),VLOOKUP(R2096,Tabela3[],5,0))</f>
        <v>Holanda</v>
      </c>
      <c r="F2096" s="1">
        <f t="shared" ca="1" si="258"/>
        <v>37219</v>
      </c>
      <c r="G2096" s="1">
        <f t="shared" ca="1" si="259"/>
        <v>37228.955066896946</v>
      </c>
      <c r="H2096">
        <f t="shared" ca="1" si="260"/>
        <v>1</v>
      </c>
      <c r="I2096" t="str">
        <f ca="1">VLOOKUP(Q2096,Tabela3[],9,1)</f>
        <v>Tanker</v>
      </c>
      <c r="J2096" t="str">
        <f ca="1">VLOOKUP(Q2096,Tabela3[],11,0)</f>
        <v>Polipropileno</v>
      </c>
      <c r="K2096" t="str">
        <f ca="1">VLOOKUP(Q2096,Tabela3[],10,0)</f>
        <v>Petroquimicos</v>
      </c>
      <c r="L2096" t="e" cm="1">
        <f t="array" aca="1" ref="L2096" ca="1">IF(Tabela2[[#This Row],[PORTO]]=Tabela2[[#This Row],[DESTINO]],0,erro)</f>
        <v>#NAME?</v>
      </c>
      <c r="N2096">
        <f t="shared" ca="1" si="263"/>
        <v>0</v>
      </c>
      <c r="O2096">
        <f t="shared" ca="1" si="264"/>
        <v>1</v>
      </c>
      <c r="P2096">
        <f t="shared" ca="1" si="265"/>
        <v>11</v>
      </c>
      <c r="Q2096">
        <f t="shared" ca="1" si="261"/>
        <v>30</v>
      </c>
      <c r="R2096">
        <f t="shared" ca="1" si="262"/>
        <v>16</v>
      </c>
    </row>
    <row r="2097" spans="1:18">
      <c r="A2097">
        <f ca="1">VLOOKUP(O2097,Tabela3[],2,0)</f>
        <v>2000</v>
      </c>
      <c r="B2097" t="str">
        <f ca="1">VLOOKUP(P2097,Tabela3[],4,0)</f>
        <v>NOVEMBRO</v>
      </c>
      <c r="C2097" t="str">
        <f ca="1">VLOOKUP(Q2097,Tabela3[],5,0)</f>
        <v>Alemanha</v>
      </c>
      <c r="D2097" t="str">
        <f ca="1">VLOOKUP(Q2097,Tabela3[],3,0)</f>
        <v>Volkswagen</v>
      </c>
      <c r="E2097" t="str">
        <f ca="1">IF(R2097=Q2097, (VLOOKUP(P2097+1,Tabela3[],5,0)),VLOOKUP(R2097,Tabela3[],5,0))</f>
        <v>China</v>
      </c>
      <c r="F2097" s="1">
        <f t="shared" ca="1" si="258"/>
        <v>36800</v>
      </c>
      <c r="G2097" s="1">
        <f t="shared" ca="1" si="259"/>
        <v>36801.733741528027</v>
      </c>
      <c r="H2097">
        <f t="shared" ca="1" si="260"/>
        <v>0</v>
      </c>
      <c r="I2097" t="str">
        <f ca="1">VLOOKUP(Q2097,Tabela3[],9,1)</f>
        <v>Warehouse Carriers </v>
      </c>
      <c r="J2097" t="str">
        <f ca="1">VLOOKUP(Q2097,Tabela3[],11,0)</f>
        <v>Cross CD (Saveiro)</v>
      </c>
      <c r="K2097" t="str">
        <f ca="1">VLOOKUP(Q2097,Tabela3[],10,0)</f>
        <v>Carros</v>
      </c>
      <c r="L2097" t="e" cm="1">
        <f t="array" aca="1" ref="L2097" ca="1">IF(Tabela2[[#This Row],[PORTO]]=Tabela2[[#This Row],[DESTINO]],0,erro)</f>
        <v>#NAME?</v>
      </c>
      <c r="N2097">
        <f t="shared" ca="1" si="263"/>
        <v>500</v>
      </c>
      <c r="O2097">
        <f t="shared" ca="1" si="264"/>
        <v>0</v>
      </c>
      <c r="P2097">
        <f t="shared" ca="1" si="265"/>
        <v>10</v>
      </c>
      <c r="Q2097">
        <f t="shared" ca="1" si="261"/>
        <v>6</v>
      </c>
      <c r="R2097">
        <f t="shared" ca="1" si="262"/>
        <v>2</v>
      </c>
    </row>
    <row r="2098" spans="1:18">
      <c r="A2098">
        <f ca="1">VLOOKUP(O2098,Tabela3[],2,0)</f>
        <v>2003</v>
      </c>
      <c r="B2098" t="str">
        <f ca="1">VLOOKUP(P2098,Tabela3[],4,0)</f>
        <v>OUTUBRO</v>
      </c>
      <c r="C2098" t="str">
        <f ca="1">VLOOKUP(Q2098,Tabela3[],5,0)</f>
        <v>Holanda</v>
      </c>
      <c r="D2098" t="str">
        <f ca="1">VLOOKUP(Q2098,Tabela3[],3,0)</f>
        <v>Shell</v>
      </c>
      <c r="E2098" t="str">
        <f ca="1">IF(R2098=Q2098, (VLOOKUP(P2098+1,Tabela3[],5,0)),VLOOKUP(R2098,Tabela3[],5,0))</f>
        <v>China</v>
      </c>
      <c r="F2098" s="1">
        <f t="shared" ca="1" si="258"/>
        <v>37871</v>
      </c>
      <c r="G2098" s="1">
        <f t="shared" ca="1" si="259"/>
        <v>37873.367579241771</v>
      </c>
      <c r="H2098">
        <f t="shared" ca="1" si="260"/>
        <v>0</v>
      </c>
      <c r="I2098" t="str">
        <f ca="1">VLOOKUP(Q2098,Tabela3[],9,1)</f>
        <v>AbQaiq</v>
      </c>
      <c r="J2098" t="str">
        <f ca="1">VLOOKUP(Q2098,Tabela3[],11,0)</f>
        <v>Petróleo Bruto</v>
      </c>
      <c r="K2098" t="str">
        <f ca="1">VLOOKUP(Q2098,Tabela3[],10,0)</f>
        <v>Petróleo</v>
      </c>
      <c r="L2098" t="e" cm="1">
        <f t="array" aca="1" ref="L2098" ca="1">IF(Tabela2[[#This Row],[PORTO]]=Tabela2[[#This Row],[DESTINO]],0,erro)</f>
        <v>#NAME?</v>
      </c>
      <c r="N2098">
        <f t="shared" ca="1" si="263"/>
        <v>61000</v>
      </c>
      <c r="O2098">
        <f t="shared" ca="1" si="264"/>
        <v>3</v>
      </c>
      <c r="P2098">
        <f t="shared" ca="1" si="265"/>
        <v>9</v>
      </c>
      <c r="Q2098">
        <f t="shared" ca="1" si="261"/>
        <v>17</v>
      </c>
      <c r="R2098">
        <f t="shared" ca="1" si="262"/>
        <v>2</v>
      </c>
    </row>
    <row r="2099" spans="1:18">
      <c r="A2099">
        <f ca="1">VLOOKUP(O2099,Tabela3[],2,0)</f>
        <v>2004</v>
      </c>
      <c r="B2099" t="str">
        <f ca="1">VLOOKUP(P2099,Tabela3[],4,0)</f>
        <v>JANEIRO</v>
      </c>
      <c r="C2099" t="str">
        <f ca="1">VLOOKUP(Q2099,Tabela3[],5,0)</f>
        <v>Japão</v>
      </c>
      <c r="D2099" t="str">
        <f ca="1">VLOOKUP(Q2099,Tabela3[],3,0)</f>
        <v>Toyota</v>
      </c>
      <c r="E2099" t="str">
        <f ca="1">IF(R2099=Q2099, (VLOOKUP(P2099+1,Tabela3[],5,0)),VLOOKUP(R2099,Tabela3[],5,0))</f>
        <v>Coréia do Sul</v>
      </c>
      <c r="F2099" s="1">
        <f t="shared" ca="1" si="258"/>
        <v>38006</v>
      </c>
      <c r="G2099" s="1">
        <f t="shared" ca="1" si="259"/>
        <v>38010.865503892055</v>
      </c>
      <c r="H2099">
        <f t="shared" ca="1" si="260"/>
        <v>0</v>
      </c>
      <c r="I2099" t="str">
        <f ca="1">VLOOKUP(Q2099,Tabela3[],9,1)</f>
        <v>Trailer Carriers</v>
      </c>
      <c r="J2099" t="str">
        <f ca="1">VLOOKUP(Q2099,Tabela3[],11,0)</f>
        <v>HILUX CABINE DUPLA STD POWER PACK</v>
      </c>
      <c r="K2099" t="str">
        <f ca="1">VLOOKUP(Q2099,Tabela3[],10,0)</f>
        <v>Carros</v>
      </c>
      <c r="L2099" t="e" cm="1">
        <f t="array" aca="1" ref="L2099" ca="1">IF(Tabela2[[#This Row],[PORTO]]=Tabela2[[#This Row],[DESTINO]],0,erro)</f>
        <v>#NAME?</v>
      </c>
      <c r="N2099">
        <f t="shared" ca="1" si="263"/>
        <v>400</v>
      </c>
      <c r="O2099">
        <f t="shared" ca="1" si="264"/>
        <v>4</v>
      </c>
      <c r="P2099">
        <f t="shared" ca="1" si="265"/>
        <v>0</v>
      </c>
      <c r="Q2099">
        <f t="shared" ca="1" si="261"/>
        <v>9</v>
      </c>
      <c r="R2099">
        <f t="shared" ca="1" si="262"/>
        <v>13</v>
      </c>
    </row>
    <row r="2100" spans="1:18">
      <c r="A2100">
        <f ca="1">VLOOKUP(O2100,Tabela3[],2,0)</f>
        <v>2002</v>
      </c>
      <c r="B2100" t="str">
        <f ca="1">VLOOKUP(P2100,Tabela3[],4,0)</f>
        <v>AGOSTO</v>
      </c>
      <c r="C2100" t="str">
        <f ca="1">VLOOKUP(Q2100,Tabela3[],5,0)</f>
        <v>Holanda</v>
      </c>
      <c r="D2100" t="str">
        <f ca="1">VLOOKUP(Q2100,Tabela3[],3,0)</f>
        <v>Shell</v>
      </c>
      <c r="E2100" t="str">
        <f ca="1">IF(R2100=Q2100, (VLOOKUP(P2100+1,Tabela3[],5,0)),VLOOKUP(R2100,Tabela3[],5,0))</f>
        <v>Alemanha</v>
      </c>
      <c r="F2100" s="1">
        <f t="shared" ca="1" si="258"/>
        <v>37445</v>
      </c>
      <c r="G2100" s="1">
        <f t="shared" ca="1" si="259"/>
        <v>37449.645779000362</v>
      </c>
      <c r="H2100">
        <f t="shared" ca="1" si="260"/>
        <v>0</v>
      </c>
      <c r="I2100" t="str">
        <f ca="1">VLOOKUP(Q2100,Tabela3[],9,1)</f>
        <v>AbQaiq</v>
      </c>
      <c r="J2100" t="str">
        <f ca="1">VLOOKUP(Q2100,Tabela3[],11,0)</f>
        <v>Petróleo Bruto</v>
      </c>
      <c r="K2100" t="str">
        <f ca="1">VLOOKUP(Q2100,Tabela3[],10,0)</f>
        <v>Petróleo</v>
      </c>
      <c r="L2100" t="e" cm="1">
        <f t="array" aca="1" ref="L2100" ca="1">IF(Tabela2[[#This Row],[PORTO]]=Tabela2[[#This Row],[DESTINO]],0,erro)</f>
        <v>#NAME?</v>
      </c>
      <c r="N2100">
        <f t="shared" ca="1" si="263"/>
        <v>57000</v>
      </c>
      <c r="O2100">
        <f t="shared" ca="1" si="264"/>
        <v>2</v>
      </c>
      <c r="P2100">
        <f t="shared" ca="1" si="265"/>
        <v>7</v>
      </c>
      <c r="Q2100">
        <f t="shared" ca="1" si="261"/>
        <v>17</v>
      </c>
      <c r="R2100">
        <f t="shared" ca="1" si="262"/>
        <v>17</v>
      </c>
    </row>
    <row r="2101" spans="1:18">
      <c r="A2101">
        <f ca="1">VLOOKUP(O2101,Tabela3[],2,0)</f>
        <v>2000</v>
      </c>
      <c r="B2101" t="str">
        <f ca="1">VLOOKUP(P2101,Tabela3[],4,0)</f>
        <v>OUTUBRO</v>
      </c>
      <c r="C2101" t="str">
        <f ca="1">VLOOKUP(Q2101,Tabela3[],5,0)</f>
        <v>Estados Unidos</v>
      </c>
      <c r="D2101" t="str">
        <f ca="1">VLOOKUP(Q2101,Tabela3[],3,0)</f>
        <v>Amazon</v>
      </c>
      <c r="E2101" t="str">
        <f ca="1">IF(R2101=Q2101, (VLOOKUP(P2101+1,Tabela3[],5,0)),VLOOKUP(R2101,Tabela3[],5,0))</f>
        <v>Estados Unidos</v>
      </c>
      <c r="F2101" s="1">
        <f t="shared" ca="1" si="258"/>
        <v>36769</v>
      </c>
      <c r="G2101" s="1">
        <f t="shared" ca="1" si="259"/>
        <v>36775.650934256235</v>
      </c>
      <c r="H2101">
        <f t="shared" ca="1" si="260"/>
        <v>0</v>
      </c>
      <c r="I2101" t="str">
        <f ca="1">VLOOKUP(Q2101,Tabela3[],9,1)</f>
        <v>HMM Algeciras</v>
      </c>
      <c r="J2101" t="str">
        <f ca="1">VLOOKUP(Q2101,Tabela3[],11,0)</f>
        <v>Escrivaninha Trevalla</v>
      </c>
      <c r="K2101" t="str">
        <f ca="1">VLOOKUP(Q2101,Tabela3[],10,0)</f>
        <v>Geral</v>
      </c>
      <c r="L2101" cm="1">
        <f t="array" aca="1" ref="L2101" ca="1">IF(Tabela2[[#This Row],[PORTO]]=Tabela2[[#This Row],[DESTINO]],0,erro)</f>
        <v>0</v>
      </c>
      <c r="N2101">
        <f t="shared" ca="1" si="263"/>
        <v>3000</v>
      </c>
      <c r="O2101">
        <f t="shared" ca="1" si="264"/>
        <v>0</v>
      </c>
      <c r="P2101">
        <f t="shared" ca="1" si="265"/>
        <v>9</v>
      </c>
      <c r="Q2101">
        <f t="shared" ca="1" si="261"/>
        <v>3</v>
      </c>
      <c r="R2101">
        <f t="shared" ca="1" si="262"/>
        <v>4</v>
      </c>
    </row>
    <row r="2102" spans="1:18">
      <c r="A2102">
        <f ca="1">VLOOKUP(O2102,Tabela3[],2,0)</f>
        <v>2003</v>
      </c>
      <c r="B2102" t="str">
        <f ca="1">VLOOKUP(P2102,Tabela3[],4,0)</f>
        <v>OUTUBRO</v>
      </c>
      <c r="C2102" t="str">
        <f ca="1">VLOOKUP(Q2102,Tabela3[],5,0)</f>
        <v>Canadá</v>
      </c>
      <c r="D2102" t="str">
        <f ca="1">VLOOKUP(Q2102,Tabela3[],3,0)</f>
        <v>Shopify</v>
      </c>
      <c r="E2102" t="str">
        <f ca="1">IF(R2102=Q2102, (VLOOKUP(P2102+1,Tabela3[],5,0)),VLOOKUP(R2102,Tabela3[],5,0))</f>
        <v>França</v>
      </c>
      <c r="F2102" s="1">
        <f t="shared" ca="1" si="258"/>
        <v>37873</v>
      </c>
      <c r="G2102" s="1">
        <f t="shared" ca="1" si="259"/>
        <v>37876.381315877385</v>
      </c>
      <c r="H2102">
        <f t="shared" ca="1" si="260"/>
        <v>1</v>
      </c>
      <c r="I2102" t="str">
        <f ca="1">VLOOKUP(Q2102,Tabela3[],9,1)</f>
        <v>HMM Southampton</v>
      </c>
      <c r="J2102" t="str">
        <f ca="1">VLOOKUP(Q2102,Tabela3[],11,0)</f>
        <v>TORRADORES DE CAFÉ</v>
      </c>
      <c r="K2102" t="str">
        <f ca="1">VLOOKUP(Q2102,Tabela3[],10,0)</f>
        <v>Geral</v>
      </c>
      <c r="L2102" t="e" cm="1">
        <f t="array" aca="1" ref="L2102" ca="1">IF(Tabela2[[#This Row],[PORTO]]=Tabela2[[#This Row],[DESTINO]],0,erro)</f>
        <v>#NAME?</v>
      </c>
      <c r="N2102">
        <f t="shared" ca="1" si="263"/>
        <v>5000</v>
      </c>
      <c r="O2102">
        <f t="shared" ca="1" si="264"/>
        <v>3</v>
      </c>
      <c r="P2102">
        <f t="shared" ca="1" si="265"/>
        <v>9</v>
      </c>
      <c r="Q2102">
        <f t="shared" ca="1" si="261"/>
        <v>33</v>
      </c>
      <c r="R2102">
        <f t="shared" ca="1" si="262"/>
        <v>21</v>
      </c>
    </row>
    <row r="2103" spans="1:18">
      <c r="A2103">
        <f ca="1">VLOOKUP(O2103,Tabela3[],2,0)</f>
        <v>2002</v>
      </c>
      <c r="B2103" t="str">
        <f ca="1">VLOOKUP(P2103,Tabela3[],4,0)</f>
        <v>JANEIRO</v>
      </c>
      <c r="C2103" t="str">
        <f ca="1">VLOOKUP(Q2103,Tabela3[],5,0)</f>
        <v>Canadá</v>
      </c>
      <c r="D2103" t="str">
        <f ca="1">VLOOKUP(Q2103,Tabela3[],3,0)</f>
        <v>Shopify</v>
      </c>
      <c r="E2103" t="str">
        <f ca="1">IF(R2103=Q2103, (VLOOKUP(P2103+1,Tabela3[],5,0)),VLOOKUP(R2103,Tabela3[],5,0))</f>
        <v>Alemanha</v>
      </c>
      <c r="F2103" s="1">
        <f t="shared" ca="1" si="258"/>
        <v>37257</v>
      </c>
      <c r="G2103" s="1">
        <f t="shared" ca="1" si="259"/>
        <v>37264.813412192445</v>
      </c>
      <c r="H2103">
        <f t="shared" ca="1" si="260"/>
        <v>1</v>
      </c>
      <c r="I2103" t="str">
        <f ca="1">VLOOKUP(Q2103,Tabela3[],9,1)</f>
        <v>HMM Southampton</v>
      </c>
      <c r="J2103" t="str">
        <f ca="1">VLOOKUP(Q2103,Tabela3[],11,0)</f>
        <v>NONA</v>
      </c>
      <c r="K2103" t="str">
        <f ca="1">VLOOKUP(Q2103,Tabela3[],10,0)</f>
        <v>Bebida</v>
      </c>
      <c r="L2103" t="e" cm="1">
        <f t="array" aca="1" ref="L2103" ca="1">IF(Tabela2[[#This Row],[PORTO]]=Tabela2[[#This Row],[DESTINO]],0,erro)</f>
        <v>#NAME?</v>
      </c>
      <c r="N2103">
        <f t="shared" ca="1" si="263"/>
        <v>0</v>
      </c>
      <c r="O2103">
        <f t="shared" ca="1" si="264"/>
        <v>2</v>
      </c>
      <c r="P2103">
        <f t="shared" ca="1" si="265"/>
        <v>0</v>
      </c>
      <c r="Q2103">
        <f t="shared" ca="1" si="261"/>
        <v>34</v>
      </c>
      <c r="R2103">
        <f t="shared" ca="1" si="262"/>
        <v>7</v>
      </c>
    </row>
    <row r="2104" spans="1:18">
      <c r="A2104">
        <f ca="1">VLOOKUP(O2104,Tabela3[],2,0)</f>
        <v>2006</v>
      </c>
      <c r="B2104" t="str">
        <f ca="1">VLOOKUP(P2104,Tabela3[],4,0)</f>
        <v>DEZEMBRO</v>
      </c>
      <c r="C2104" t="str">
        <f ca="1">VLOOKUP(Q2104,Tabela3[],5,0)</f>
        <v>India</v>
      </c>
      <c r="D2104" t="str">
        <f ca="1">VLOOKUP(Q2104,Tabela3[],3,0)</f>
        <v>Reliance Industries</v>
      </c>
      <c r="E2104" t="str">
        <f ca="1">IF(R2104=Q2104, (VLOOKUP(P2104+1,Tabela3[],5,0)),VLOOKUP(R2104,Tabela3[],5,0))</f>
        <v>China</v>
      </c>
      <c r="F2104" s="1">
        <f t="shared" ca="1" si="258"/>
        <v>39023</v>
      </c>
      <c r="G2104" s="1">
        <f t="shared" ca="1" si="259"/>
        <v>39031.267591342337</v>
      </c>
      <c r="H2104">
        <f t="shared" ca="1" si="260"/>
        <v>1</v>
      </c>
      <c r="I2104" t="str">
        <f ca="1">VLOOKUP(Q2104,Tabela3[],9,1)</f>
        <v>Tanker</v>
      </c>
      <c r="J2104" t="str">
        <f ca="1">VLOOKUP(Q2104,Tabela3[],11,0)</f>
        <v>Polipropileno</v>
      </c>
      <c r="K2104" t="str">
        <f ca="1">VLOOKUP(Q2104,Tabela3[],10,0)</f>
        <v>Petroquimicos</v>
      </c>
      <c r="L2104" t="e" cm="1">
        <f t="array" aca="1" ref="L2104" ca="1">IF(Tabela2[[#This Row],[PORTO]]=Tabela2[[#This Row],[DESTINO]],0,erro)</f>
        <v>#NAME?</v>
      </c>
      <c r="N2104">
        <f t="shared" ca="1" si="263"/>
        <v>0</v>
      </c>
      <c r="O2104">
        <f t="shared" ca="1" si="264"/>
        <v>6</v>
      </c>
      <c r="P2104">
        <f t="shared" ca="1" si="265"/>
        <v>11</v>
      </c>
      <c r="Q2104">
        <f t="shared" ca="1" si="261"/>
        <v>30</v>
      </c>
      <c r="R2104">
        <f t="shared" ca="1" si="262"/>
        <v>0</v>
      </c>
    </row>
    <row r="2105" spans="1:18">
      <c r="A2105">
        <f ca="1">VLOOKUP(O2105,Tabela3[],2,0)</f>
        <v>2009</v>
      </c>
      <c r="B2105" t="str">
        <f ca="1">VLOOKUP(P2105,Tabela3[],4,0)</f>
        <v>OUTUBRO</v>
      </c>
      <c r="C2105" t="str">
        <f ca="1">VLOOKUP(Q2105,Tabela3[],5,0)</f>
        <v>Alemanha</v>
      </c>
      <c r="D2105" t="str">
        <f ca="1">VLOOKUP(Q2105,Tabela3[],3,0)</f>
        <v>Volkswagen</v>
      </c>
      <c r="E2105" t="str">
        <f ca="1">IF(R2105=Q2105, (VLOOKUP(P2105+1,Tabela3[],5,0)),VLOOKUP(R2105,Tabela3[],5,0))</f>
        <v>Holanda</v>
      </c>
      <c r="F2105" s="1">
        <f t="shared" ca="1" si="258"/>
        <v>40083</v>
      </c>
      <c r="G2105" s="1">
        <f t="shared" ca="1" si="259"/>
        <v>40089.971637132367</v>
      </c>
      <c r="H2105">
        <f t="shared" ca="1" si="260"/>
        <v>0</v>
      </c>
      <c r="I2105" t="str">
        <f ca="1">VLOOKUP(Q2105,Tabela3[],9,1)</f>
        <v>Warehouse Carriers </v>
      </c>
      <c r="J2105" t="str">
        <f ca="1">VLOOKUP(Q2105,Tabela3[],11,0)</f>
        <v>Cross CD (Saveiro)</v>
      </c>
      <c r="K2105" t="str">
        <f ca="1">VLOOKUP(Q2105,Tabela3[],10,0)</f>
        <v>Carros</v>
      </c>
      <c r="L2105" t="e" cm="1">
        <f t="array" aca="1" ref="L2105" ca="1">IF(Tabela2[[#This Row],[PORTO]]=Tabela2[[#This Row],[DESTINO]],0,erro)</f>
        <v>#NAME?</v>
      </c>
      <c r="N2105">
        <f t="shared" ca="1" si="263"/>
        <v>400</v>
      </c>
      <c r="O2105">
        <f t="shared" ca="1" si="264"/>
        <v>9</v>
      </c>
      <c r="P2105">
        <f t="shared" ca="1" si="265"/>
        <v>9</v>
      </c>
      <c r="Q2105">
        <f t="shared" ca="1" si="261"/>
        <v>6</v>
      </c>
      <c r="R2105">
        <f t="shared" ca="1" si="262"/>
        <v>17</v>
      </c>
    </row>
    <row r="2106" spans="1:18">
      <c r="A2106">
        <f ca="1">VLOOKUP(O2106,Tabela3[],2,0)</f>
        <v>2006</v>
      </c>
      <c r="B2106" t="str">
        <f ca="1">VLOOKUP(P2106,Tabela3[],4,0)</f>
        <v>MARÇO</v>
      </c>
      <c r="C2106" t="str">
        <f ca="1">VLOOKUP(Q2106,Tabela3[],5,0)</f>
        <v>China</v>
      </c>
      <c r="D2106" t="str">
        <f ca="1">VLOOKUP(Q2106,Tabela3[],3,0)</f>
        <v>Alibaba Group</v>
      </c>
      <c r="E2106" t="str">
        <f ca="1">IF(R2106=Q2106, (VLOOKUP(P2106+1,Tabela3[],5,0)),VLOOKUP(R2106,Tabela3[],5,0))</f>
        <v>Estados Unidos</v>
      </c>
      <c r="F2106" s="1">
        <f t="shared" ca="1" si="258"/>
        <v>38755</v>
      </c>
      <c r="G2106" s="1">
        <f t="shared" ca="1" si="259"/>
        <v>38755.381137607503</v>
      </c>
      <c r="H2106">
        <f t="shared" ca="1" si="260"/>
        <v>0</v>
      </c>
      <c r="I2106" t="str">
        <f ca="1">VLOOKUP(Q2106,Tabela3[],9,1)</f>
        <v>HMM St Petersburg</v>
      </c>
      <c r="J2106" t="str">
        <f ca="1">VLOOKUP(Q2106,Tabela3[],11,0)</f>
        <v>Ar Condicionado 18000</v>
      </c>
      <c r="K2106" t="str">
        <f ca="1">VLOOKUP(Q2106,Tabela3[],10,0)</f>
        <v>Eletrônicos</v>
      </c>
      <c r="L2106" t="e" cm="1">
        <f t="array" aca="1" ref="L2106" ca="1">IF(Tabela2[[#This Row],[PORTO]]=Tabela2[[#This Row],[DESTINO]],0,erro)</f>
        <v>#NAME?</v>
      </c>
      <c r="N2106">
        <f t="shared" ca="1" si="263"/>
        <v>500</v>
      </c>
      <c r="O2106">
        <f t="shared" ca="1" si="264"/>
        <v>6</v>
      </c>
      <c r="P2106">
        <f t="shared" ca="1" si="265"/>
        <v>2</v>
      </c>
      <c r="Q2106">
        <f t="shared" ca="1" si="261"/>
        <v>2</v>
      </c>
      <c r="R2106">
        <f t="shared" ca="1" si="262"/>
        <v>2</v>
      </c>
    </row>
    <row r="2107" spans="1:18">
      <c r="A2107">
        <f ca="1">VLOOKUP(O2107,Tabela3[],2,0)</f>
        <v>2006</v>
      </c>
      <c r="B2107" t="str">
        <f ca="1">VLOOKUP(P2107,Tabela3[],4,0)</f>
        <v>JULHO</v>
      </c>
      <c r="C2107" t="str">
        <f ca="1">VLOOKUP(Q2107,Tabela3[],5,0)</f>
        <v>China</v>
      </c>
      <c r="D2107" t="str">
        <f ca="1">VLOOKUP(Q2107,Tabela3[],3,0)</f>
        <v>Alibaba Group</v>
      </c>
      <c r="E2107" t="str">
        <f ca="1">IF(R2107=Q2107, (VLOOKUP(P2107+1,Tabela3[],5,0)),VLOOKUP(R2107,Tabela3[],5,0))</f>
        <v>França</v>
      </c>
      <c r="F2107" s="1">
        <f t="shared" ca="1" si="258"/>
        <v>38876</v>
      </c>
      <c r="G2107" s="1">
        <f t="shared" ca="1" si="259"/>
        <v>38884.697873782017</v>
      </c>
      <c r="H2107">
        <f t="shared" ca="1" si="260"/>
        <v>0</v>
      </c>
      <c r="I2107" t="str">
        <f ca="1">VLOOKUP(Q2107,Tabela3[],9,1)</f>
        <v>HMM St Petersburg</v>
      </c>
      <c r="J2107" t="str">
        <f ca="1">VLOOKUP(Q2107,Tabela3[],11,0)</f>
        <v>Ar Condicionado 18000</v>
      </c>
      <c r="K2107" t="str">
        <f ca="1">VLOOKUP(Q2107,Tabela3[],10,0)</f>
        <v>Eletrônicos</v>
      </c>
      <c r="L2107" t="e" cm="1">
        <f t="array" aca="1" ref="L2107" ca="1">IF(Tabela2[[#This Row],[PORTO]]=Tabela2[[#This Row],[DESTINO]],0,erro)</f>
        <v>#NAME?</v>
      </c>
      <c r="N2107">
        <f t="shared" ca="1" si="263"/>
        <v>2500</v>
      </c>
      <c r="O2107">
        <f t="shared" ca="1" si="264"/>
        <v>6</v>
      </c>
      <c r="P2107">
        <f t="shared" ca="1" si="265"/>
        <v>6</v>
      </c>
      <c r="Q2107">
        <f t="shared" ca="1" si="261"/>
        <v>2</v>
      </c>
      <c r="R2107">
        <f t="shared" ca="1" si="262"/>
        <v>21</v>
      </c>
    </row>
    <row r="2108" spans="1:18">
      <c r="A2108">
        <f ca="1">VLOOKUP(O2108,Tabela3[],2,0)</f>
        <v>2008</v>
      </c>
      <c r="B2108" t="str">
        <f ca="1">VLOOKUP(P2108,Tabela3[],4,0)</f>
        <v>MARÇO</v>
      </c>
      <c r="C2108" t="str">
        <f ca="1">VLOOKUP(Q2108,Tabela3[],5,0)</f>
        <v>Japão</v>
      </c>
      <c r="D2108" t="str">
        <f ca="1">VLOOKUP(Q2108,Tabela3[],3,0)</f>
        <v>Toyota</v>
      </c>
      <c r="E2108" t="str">
        <f ca="1">IF(R2108=Q2108, (VLOOKUP(P2108+1,Tabela3[],5,0)),VLOOKUP(R2108,Tabela3[],5,0))</f>
        <v>Alemanha</v>
      </c>
      <c r="F2108" s="1">
        <f t="shared" ca="1" si="258"/>
        <v>39501</v>
      </c>
      <c r="G2108" s="1">
        <f t="shared" ca="1" si="259"/>
        <v>39505.746114195368</v>
      </c>
      <c r="H2108">
        <f t="shared" ca="1" si="260"/>
        <v>0</v>
      </c>
      <c r="I2108" t="str">
        <f ca="1">VLOOKUP(Q2108,Tabela3[],9,1)</f>
        <v>Trailer Carriers</v>
      </c>
      <c r="J2108" t="str">
        <f ca="1">VLOOKUP(Q2108,Tabela3[],11,0)</f>
        <v>COROLLA CROSS XR</v>
      </c>
      <c r="K2108" t="str">
        <f ca="1">VLOOKUP(Q2108,Tabela3[],10,0)</f>
        <v>Carros</v>
      </c>
      <c r="L2108" t="e" cm="1">
        <f t="array" aca="1" ref="L2108" ca="1">IF(Tabela2[[#This Row],[PORTO]]=Tabela2[[#This Row],[DESTINO]],0,erro)</f>
        <v>#NAME?</v>
      </c>
      <c r="N2108">
        <f t="shared" ca="1" si="263"/>
        <v>300</v>
      </c>
      <c r="O2108">
        <f t="shared" ca="1" si="264"/>
        <v>8</v>
      </c>
      <c r="P2108">
        <f t="shared" ca="1" si="265"/>
        <v>2</v>
      </c>
      <c r="Q2108">
        <f t="shared" ca="1" si="261"/>
        <v>11</v>
      </c>
      <c r="R2108">
        <f t="shared" ca="1" si="262"/>
        <v>6</v>
      </c>
    </row>
    <row r="2109" spans="1:18">
      <c r="A2109">
        <f ca="1">VLOOKUP(O2109,Tabela3[],2,0)</f>
        <v>2004</v>
      </c>
      <c r="B2109" t="str">
        <f ca="1">VLOOKUP(P2109,Tabela3[],4,0)</f>
        <v>DEZEMBRO</v>
      </c>
      <c r="C2109" t="str">
        <f ca="1">VLOOKUP(Q2109,Tabela3[],5,0)</f>
        <v>India</v>
      </c>
      <c r="D2109" t="str">
        <f ca="1">VLOOKUP(Q2109,Tabela3[],3,0)</f>
        <v>Reliance Industries</v>
      </c>
      <c r="E2109" t="str">
        <f ca="1">IF(R2109=Q2109, (VLOOKUP(P2109+1,Tabela3[],5,0)),VLOOKUP(R2109,Tabela3[],5,0))</f>
        <v>China</v>
      </c>
      <c r="F2109" s="1">
        <f t="shared" ca="1" si="258"/>
        <v>38293</v>
      </c>
      <c r="G2109" s="1">
        <f t="shared" ca="1" si="259"/>
        <v>38299.984153767793</v>
      </c>
      <c r="H2109">
        <f t="shared" ca="1" si="260"/>
        <v>0</v>
      </c>
      <c r="I2109" t="str">
        <f ca="1">VLOOKUP(Q2109,Tabela3[],9,1)</f>
        <v>Tanker</v>
      </c>
      <c r="J2109" t="str">
        <f ca="1">VLOOKUP(Q2109,Tabela3[],11,0)</f>
        <v>Polipropileno</v>
      </c>
      <c r="K2109" t="str">
        <f ca="1">VLOOKUP(Q2109,Tabela3[],10,0)</f>
        <v>Petroquimicos</v>
      </c>
      <c r="L2109" t="e" cm="1">
        <f t="array" aca="1" ref="L2109" ca="1">IF(Tabela2[[#This Row],[PORTO]]=Tabela2[[#This Row],[DESTINO]],0,erro)</f>
        <v>#NAME?</v>
      </c>
      <c r="N2109">
        <f t="shared" ca="1" si="263"/>
        <v>0</v>
      </c>
      <c r="O2109">
        <f t="shared" ca="1" si="264"/>
        <v>4</v>
      </c>
      <c r="P2109">
        <f t="shared" ca="1" si="265"/>
        <v>11</v>
      </c>
      <c r="Q2109">
        <f t="shared" ca="1" si="261"/>
        <v>30</v>
      </c>
      <c r="R2109">
        <f t="shared" ca="1" si="262"/>
        <v>2</v>
      </c>
    </row>
    <row r="2110" spans="1:18">
      <c r="A2110">
        <f ca="1">VLOOKUP(O2110,Tabela3[],2,0)</f>
        <v>2008</v>
      </c>
      <c r="B2110" t="str">
        <f ca="1">VLOOKUP(P2110,Tabela3[],4,0)</f>
        <v>OUTUBRO</v>
      </c>
      <c r="C2110" t="str">
        <f ca="1">VLOOKUP(Q2110,Tabela3[],5,0)</f>
        <v>Brasil</v>
      </c>
      <c r="D2110" t="str">
        <f ca="1">VLOOKUP(Q2110,Tabela3[],3,0)</f>
        <v>VALE</v>
      </c>
      <c r="E2110" t="str">
        <f ca="1">IF(R2110=Q2110, (VLOOKUP(P2110+1,Tabela3[],5,0)),VLOOKUP(R2110,Tabela3[],5,0))</f>
        <v>Estados Unidos</v>
      </c>
      <c r="F2110" s="1">
        <f t="shared" ca="1" si="258"/>
        <v>39700</v>
      </c>
      <c r="G2110" s="1">
        <f t="shared" ca="1" si="259"/>
        <v>39703.846219965017</v>
      </c>
      <c r="H2110">
        <f t="shared" ca="1" si="260"/>
        <v>1</v>
      </c>
      <c r="I2110" t="str">
        <f ca="1">VLOOKUP(Q2110,Tabela3[],9,1)</f>
        <v>Lan Hua Hai</v>
      </c>
      <c r="J2110" t="str">
        <f ca="1">VLOOKUP(Q2110,Tabela3[],11,0)</f>
        <v>Minério de Ferro</v>
      </c>
      <c r="K2110" t="str">
        <f ca="1">VLOOKUP(Q2110,Tabela3[],10,0)</f>
        <v>Minério</v>
      </c>
      <c r="L2110" t="e" cm="1">
        <f t="array" aca="1" ref="L2110" ca="1">IF(Tabela2[[#This Row],[PORTO]]=Tabela2[[#This Row],[DESTINO]],0,erro)</f>
        <v>#NAME?</v>
      </c>
      <c r="N2110">
        <f t="shared" ca="1" si="263"/>
        <v>0</v>
      </c>
      <c r="O2110">
        <f t="shared" ca="1" si="264"/>
        <v>8</v>
      </c>
      <c r="P2110">
        <f t="shared" ca="1" si="265"/>
        <v>9</v>
      </c>
      <c r="Q2110">
        <f t="shared" ca="1" si="261"/>
        <v>27</v>
      </c>
      <c r="R2110">
        <f t="shared" ca="1" si="262"/>
        <v>4</v>
      </c>
    </row>
    <row r="2111" spans="1:18">
      <c r="A2111">
        <f ca="1">VLOOKUP(O2111,Tabela3[],2,0)</f>
        <v>2009</v>
      </c>
      <c r="B2111" t="str">
        <f ca="1">VLOOKUP(P2111,Tabela3[],4,0)</f>
        <v>FEVEREIRO</v>
      </c>
      <c r="C2111" t="str">
        <f ca="1">VLOOKUP(Q2111,Tabela3[],5,0)</f>
        <v>Coréia do Sul</v>
      </c>
      <c r="D2111" t="str">
        <f ca="1">VLOOKUP(Q2111,Tabela3[],3,0)</f>
        <v>Samsung</v>
      </c>
      <c r="E2111" t="str">
        <f ca="1">IF(R2111=Q2111, (VLOOKUP(P2111+1,Tabela3[],5,0)),VLOOKUP(R2111,Tabela3[],5,0))</f>
        <v>Coréia do Sul</v>
      </c>
      <c r="F2111" s="1">
        <f t="shared" ca="1" si="258"/>
        <v>39821</v>
      </c>
      <c r="G2111" s="1">
        <f t="shared" ca="1" si="259"/>
        <v>39821.849758474091</v>
      </c>
      <c r="H2111">
        <f t="shared" ca="1" si="260"/>
        <v>0</v>
      </c>
      <c r="I2111" t="str">
        <f ca="1">VLOOKUP(Q2111,Tabela3[],9,1)</f>
        <v>HMM Rotterdam</v>
      </c>
      <c r="J2111" t="str">
        <f ca="1">VLOOKUP(Q2111,Tabela3[],11,0)</f>
        <v>Neo QLED 8k 75"</v>
      </c>
      <c r="K2111" t="str">
        <f ca="1">VLOOKUP(Q2111,Tabela3[],10,0)</f>
        <v>Eletrônicos</v>
      </c>
      <c r="L2111" cm="1">
        <f t="array" aca="1" ref="L2111" ca="1">IF(Tabela2[[#This Row],[PORTO]]=Tabela2[[#This Row],[DESTINO]],0,erro)</f>
        <v>0</v>
      </c>
      <c r="N2111">
        <f t="shared" ca="1" si="263"/>
        <v>2500</v>
      </c>
      <c r="O2111">
        <f t="shared" ca="1" si="264"/>
        <v>9</v>
      </c>
      <c r="P2111">
        <f t="shared" ca="1" si="265"/>
        <v>1</v>
      </c>
      <c r="Q2111">
        <f t="shared" ca="1" si="261"/>
        <v>12</v>
      </c>
      <c r="R2111">
        <f t="shared" ca="1" si="262"/>
        <v>13</v>
      </c>
    </row>
    <row r="2112" spans="1:18">
      <c r="A2112">
        <f ca="1">VLOOKUP(O2112,Tabela3[],2,0)</f>
        <v>2007</v>
      </c>
      <c r="B2112" t="str">
        <f ca="1">VLOOKUP(P2112,Tabela3[],4,0)</f>
        <v>MAIO</v>
      </c>
      <c r="C2112" t="str">
        <f ca="1">VLOOKUP(Q2112,Tabela3[],5,0)</f>
        <v>Brasil</v>
      </c>
      <c r="D2112" t="str">
        <f ca="1">VLOOKUP(Q2112,Tabela3[],3,0)</f>
        <v>VALE</v>
      </c>
      <c r="E2112" t="str">
        <f ca="1">IF(R2112=Q2112, (VLOOKUP(P2112+1,Tabela3[],5,0)),VLOOKUP(R2112,Tabela3[],5,0))</f>
        <v>Japão</v>
      </c>
      <c r="F2112" s="1">
        <f t="shared" ca="1" si="258"/>
        <v>39183</v>
      </c>
      <c r="G2112" s="1">
        <f t="shared" ca="1" si="259"/>
        <v>39186.904638787746</v>
      </c>
      <c r="H2112">
        <f t="shared" ca="1" si="260"/>
        <v>1</v>
      </c>
      <c r="I2112" t="str">
        <f ca="1">VLOOKUP(Q2112,Tabela3[],9,1)</f>
        <v>Lan Hua Hai</v>
      </c>
      <c r="J2112" t="str">
        <f ca="1">VLOOKUP(Q2112,Tabela3[],11,0)</f>
        <v>Manganês</v>
      </c>
      <c r="K2112" t="str">
        <f ca="1">VLOOKUP(Q2112,Tabela3[],10,0)</f>
        <v>Minério</v>
      </c>
      <c r="L2112" t="e" cm="1">
        <f t="array" aca="1" ref="L2112" ca="1">IF(Tabela2[[#This Row],[PORTO]]=Tabela2[[#This Row],[DESTINO]],0,erro)</f>
        <v>#NAME?</v>
      </c>
      <c r="N2112">
        <f t="shared" ca="1" si="263"/>
        <v>0</v>
      </c>
      <c r="O2112">
        <f t="shared" ca="1" si="264"/>
        <v>7</v>
      </c>
      <c r="P2112">
        <f t="shared" ca="1" si="265"/>
        <v>4</v>
      </c>
      <c r="Q2112">
        <f t="shared" ca="1" si="261"/>
        <v>29</v>
      </c>
      <c r="R2112">
        <f t="shared" ca="1" si="262"/>
        <v>9</v>
      </c>
    </row>
    <row r="2113" spans="1:18">
      <c r="A2113">
        <f ca="1">VLOOKUP(O2113,Tabela3[],2,0)</f>
        <v>2009</v>
      </c>
      <c r="B2113" t="str">
        <f ca="1">VLOOKUP(P2113,Tabela3[],4,0)</f>
        <v>OUTUBRO</v>
      </c>
      <c r="C2113" t="str">
        <f ca="1">VLOOKUP(Q2113,Tabela3[],5,0)</f>
        <v>China</v>
      </c>
      <c r="D2113" t="str">
        <f ca="1">VLOOKUP(Q2113,Tabela3[],3,0)</f>
        <v>Alibaba Group</v>
      </c>
      <c r="E2113" t="str">
        <f ca="1">IF(R2113=Q2113, (VLOOKUP(P2113+1,Tabela3[],5,0)),VLOOKUP(R2113,Tabela3[],5,0))</f>
        <v>Coréia do Sul</v>
      </c>
      <c r="F2113" s="1">
        <f t="shared" ca="1" si="258"/>
        <v>40058</v>
      </c>
      <c r="G2113" s="1">
        <f t="shared" ca="1" si="259"/>
        <v>40058.500090383459</v>
      </c>
      <c r="H2113">
        <f t="shared" ca="1" si="260"/>
        <v>0</v>
      </c>
      <c r="I2113" t="str">
        <f ca="1">VLOOKUP(Q2113,Tabela3[],9,1)</f>
        <v>HMM St Petersburg</v>
      </c>
      <c r="J2113" t="str">
        <f ca="1">VLOOKUP(Q2113,Tabela3[],11,0)</f>
        <v>Ar Condicionado 18000</v>
      </c>
      <c r="K2113" t="str">
        <f ca="1">VLOOKUP(Q2113,Tabela3[],10,0)</f>
        <v>Eletrônicos</v>
      </c>
      <c r="L2113" t="e" cm="1">
        <f t="array" aca="1" ref="L2113" ca="1">IF(Tabela2[[#This Row],[PORTO]]=Tabela2[[#This Row],[DESTINO]],0,erro)</f>
        <v>#NAME?</v>
      </c>
      <c r="N2113">
        <f t="shared" ca="1" si="263"/>
        <v>2000</v>
      </c>
      <c r="O2113">
        <f t="shared" ca="1" si="264"/>
        <v>9</v>
      </c>
      <c r="P2113">
        <f t="shared" ca="1" si="265"/>
        <v>9</v>
      </c>
      <c r="Q2113">
        <f t="shared" ca="1" si="261"/>
        <v>2</v>
      </c>
      <c r="R2113">
        <f t="shared" ca="1" si="262"/>
        <v>14</v>
      </c>
    </row>
    <row r="2114" spans="1:18">
      <c r="A2114">
        <f ca="1">VLOOKUP(O2114,Tabela3[],2,0)</f>
        <v>2000</v>
      </c>
      <c r="B2114" t="str">
        <f ca="1">VLOOKUP(P2114,Tabela3[],4,0)</f>
        <v>SETEMBRO</v>
      </c>
      <c r="C2114" t="str">
        <f ca="1">VLOOKUP(Q2114,Tabela3[],5,0)</f>
        <v>França</v>
      </c>
      <c r="D2114" t="str">
        <f ca="1">VLOOKUP(Q2114,Tabela3[],3,0)</f>
        <v> LVMH</v>
      </c>
      <c r="E2114" t="str">
        <f ca="1">IF(R2114=Q2114, (VLOOKUP(P2114+1,Tabela3[],5,0)),VLOOKUP(R2114,Tabela3[],5,0))</f>
        <v>Coréia do Sul</v>
      </c>
      <c r="F2114" s="1">
        <f t="shared" ref="F2114:F2177" ca="1" si="266">(DATE(A2114,IF(P2114&gt;0,P2114,IF(P2114&gt;12,P2114-1,IF(P2114=0,P2114+1))),RAND()*28))</f>
        <v>36764</v>
      </c>
      <c r="G2114" s="1">
        <f t="shared" ca="1" si="259"/>
        <v>36770.196182063599</v>
      </c>
      <c r="H2114">
        <f t="shared" ca="1" si="260"/>
        <v>0</v>
      </c>
      <c r="I2114" t="str">
        <f ca="1">VLOOKUP(Q2114,Tabela3[],9,1)</f>
        <v>Emma Maersk</v>
      </c>
      <c r="J2114" t="str">
        <f ca="1">VLOOKUP(Q2114,Tabela3[],11,0)</f>
        <v>Clos Des Lambrys</v>
      </c>
      <c r="K2114" t="str">
        <f ca="1">VLOOKUP(Q2114,Tabela3[],10,0)</f>
        <v>Tecido</v>
      </c>
      <c r="L2114" t="e" cm="1">
        <f t="array" aca="1" ref="L2114" ca="1">IF(Tabela2[[#This Row],[PORTO]]=Tabela2[[#This Row],[DESTINO]],0,erro)</f>
        <v>#NAME?</v>
      </c>
      <c r="N2114">
        <f t="shared" ca="1" si="263"/>
        <v>29000</v>
      </c>
      <c r="O2114">
        <f t="shared" ca="1" si="264"/>
        <v>0</v>
      </c>
      <c r="P2114">
        <f t="shared" ca="1" si="265"/>
        <v>8</v>
      </c>
      <c r="Q2114">
        <f t="shared" ca="1" si="261"/>
        <v>21</v>
      </c>
      <c r="R2114">
        <f t="shared" ca="1" si="262"/>
        <v>14</v>
      </c>
    </row>
    <row r="2115" spans="1:18">
      <c r="A2115">
        <f ca="1">VLOOKUP(O2115,Tabela3[],2,0)</f>
        <v>2001</v>
      </c>
      <c r="B2115" t="str">
        <f ca="1">VLOOKUP(P2115,Tabela3[],4,0)</f>
        <v>JULHO</v>
      </c>
      <c r="C2115" t="str">
        <f ca="1">VLOOKUP(Q2115,Tabela3[],5,0)</f>
        <v>Brasil</v>
      </c>
      <c r="D2115" t="str">
        <f ca="1">VLOOKUP(Q2115,Tabela3[],3,0)</f>
        <v>VALE</v>
      </c>
      <c r="E2115" t="str">
        <f ca="1">IF(R2115=Q2115, (VLOOKUP(P2115+1,Tabela3[],5,0)),VLOOKUP(R2115,Tabela3[],5,0))</f>
        <v>Coréia do Sul</v>
      </c>
      <c r="F2115" s="1">
        <f t="shared" ca="1" si="266"/>
        <v>37058</v>
      </c>
      <c r="G2115" s="1">
        <f t="shared" ref="G2115:G2178" ca="1" si="267">F2115+RAND()*10</f>
        <v>37065.689088109051</v>
      </c>
      <c r="H2115">
        <f t="shared" ref="H2115:H2178" ca="1" si="268">INT(RAND()*2)</f>
        <v>0</v>
      </c>
      <c r="I2115" t="str">
        <f ca="1">VLOOKUP(Q2115,Tabela3[],9,1)</f>
        <v>Lan Hua Hai</v>
      </c>
      <c r="J2115" t="str">
        <f ca="1">VLOOKUP(Q2115,Tabela3[],11,0)</f>
        <v>Minério de Ferro</v>
      </c>
      <c r="K2115" t="str">
        <f ca="1">VLOOKUP(Q2115,Tabela3[],10,0)</f>
        <v>Minério</v>
      </c>
      <c r="L2115" t="e" cm="1">
        <f t="array" aca="1" ref="L2115" ca="1">IF(Tabela2[[#This Row],[PORTO]]=Tabela2[[#This Row],[DESTINO]],0,erro)</f>
        <v>#NAME?</v>
      </c>
      <c r="N2115">
        <f t="shared" ca="1" si="263"/>
        <v>0</v>
      </c>
      <c r="O2115">
        <f t="shared" ca="1" si="264"/>
        <v>1</v>
      </c>
      <c r="P2115">
        <f t="shared" ca="1" si="265"/>
        <v>6</v>
      </c>
      <c r="Q2115">
        <f t="shared" ref="Q2115:Q2178" ca="1" si="269">INT(RAND()*35)</f>
        <v>27</v>
      </c>
      <c r="R2115">
        <f t="shared" ref="R2115:R2178" ca="1" si="270">INT(RAND()*25)</f>
        <v>12</v>
      </c>
    </row>
    <row r="2116" spans="1:18">
      <c r="A2116">
        <f ca="1">VLOOKUP(O2116,Tabela3[],2,0)</f>
        <v>2001</v>
      </c>
      <c r="B2116" t="str">
        <f ca="1">VLOOKUP(P2116,Tabela3[],4,0)</f>
        <v>ABRIL</v>
      </c>
      <c r="C2116" t="str">
        <f ca="1">VLOOKUP(Q2116,Tabela3[],5,0)</f>
        <v>Coréia do Sul</v>
      </c>
      <c r="D2116" t="str">
        <f ca="1">VLOOKUP(Q2116,Tabela3[],3,0)</f>
        <v>Samsung</v>
      </c>
      <c r="E2116" t="str">
        <f ca="1">IF(R2116=Q2116, (VLOOKUP(P2116+1,Tabela3[],5,0)),VLOOKUP(R2116,Tabela3[],5,0))</f>
        <v>Holanda</v>
      </c>
      <c r="F2116" s="1">
        <f t="shared" ca="1" si="266"/>
        <v>36964</v>
      </c>
      <c r="G2116" s="1">
        <f t="shared" ca="1" si="267"/>
        <v>36970.460272763004</v>
      </c>
      <c r="H2116">
        <f t="shared" ca="1" si="268"/>
        <v>1</v>
      </c>
      <c r="I2116" t="str">
        <f ca="1">VLOOKUP(Q2116,Tabela3[],9,1)</f>
        <v>HMM Rotterdam</v>
      </c>
      <c r="J2116" t="str">
        <f ca="1">VLOOKUP(Q2116,Tabela3[],11,0)</f>
        <v>Neo QLED 8k 75"</v>
      </c>
      <c r="K2116" t="str">
        <f ca="1">VLOOKUP(Q2116,Tabela3[],10,0)</f>
        <v>Eletrônicos</v>
      </c>
      <c r="L2116" t="e" cm="1">
        <f t="array" aca="1" ref="L2116" ca="1">IF(Tabela2[[#This Row],[PORTO]]=Tabela2[[#This Row],[DESTINO]],0,erro)</f>
        <v>#NAME?</v>
      </c>
      <c r="N2116">
        <f t="shared" ca="1" si="263"/>
        <v>1500</v>
      </c>
      <c r="O2116">
        <f t="shared" ca="1" si="264"/>
        <v>1</v>
      </c>
      <c r="P2116">
        <f t="shared" ca="1" si="265"/>
        <v>3</v>
      </c>
      <c r="Q2116">
        <f t="shared" ca="1" si="269"/>
        <v>12</v>
      </c>
      <c r="R2116">
        <f t="shared" ca="1" si="270"/>
        <v>15</v>
      </c>
    </row>
    <row r="2117" spans="1:18">
      <c r="A2117">
        <f ca="1">VLOOKUP(O2117,Tabela3[],2,0)</f>
        <v>2007</v>
      </c>
      <c r="B2117" t="str">
        <f ca="1">VLOOKUP(P2117,Tabela3[],4,0)</f>
        <v>DEZEMBRO</v>
      </c>
      <c r="C2117" t="str">
        <f ca="1">VLOOKUP(Q2117,Tabela3[],5,0)</f>
        <v>China</v>
      </c>
      <c r="D2117" t="str">
        <f ca="1">VLOOKUP(Q2117,Tabela3[],3,0)</f>
        <v>Alibaba Group</v>
      </c>
      <c r="E2117" t="str">
        <f ca="1">IF(R2117=Q2117, (VLOOKUP(P2117+1,Tabela3[],5,0)),VLOOKUP(R2117,Tabela3[],5,0))</f>
        <v>Alemanha</v>
      </c>
      <c r="F2117" s="1">
        <f t="shared" ca="1" si="266"/>
        <v>39388</v>
      </c>
      <c r="G2117" s="1">
        <f t="shared" ca="1" si="267"/>
        <v>39397.930445045269</v>
      </c>
      <c r="H2117">
        <f t="shared" ca="1" si="268"/>
        <v>0</v>
      </c>
      <c r="I2117" t="str">
        <f ca="1">VLOOKUP(Q2117,Tabela3[],9,1)</f>
        <v>HMM St Petersburg</v>
      </c>
      <c r="J2117" t="str">
        <f ca="1">VLOOKUP(Q2117,Tabela3[],11,0)</f>
        <v>Miniescavadeira</v>
      </c>
      <c r="K2117" t="str">
        <f ca="1">VLOOKUP(Q2117,Tabela3[],10,0)</f>
        <v>Maquinário</v>
      </c>
      <c r="L2117" t="e" cm="1">
        <f t="array" aca="1" ref="L2117" ca="1">IF(Tabela2[[#This Row],[PORTO]]=Tabela2[[#This Row],[DESTINO]],0,erro)</f>
        <v>#NAME?</v>
      </c>
      <c r="N2117">
        <f t="shared" ref="N2117:N2180" ca="1" si="271">IF(K2117="Geral",INT((RANDBETWEEN(1,5)*1000)),IF(K2117="Eletrônicos",INT((RANDBETWEEN(1,5))*500),IF(K2117="Tecido",INT((RANDBETWEEN(10,50)*1000)),IF(K2117="Carros",INT((RANDBETWEEN(1,5)*100)),IF(K2117="Petróleo",INT((RANDBETWEEN(50,100)*1000)),IF(K2117="Quimico",INT((RANDBETWEEN(10,200)*10000)),IF(K2117="Maquinário",INT((RANDBETWEEN(1,5)*10)),0)))))))</f>
        <v>40</v>
      </c>
      <c r="O2117">
        <f t="shared" ca="1" si="264"/>
        <v>7</v>
      </c>
      <c r="P2117">
        <f t="shared" ca="1" si="265"/>
        <v>11</v>
      </c>
      <c r="Q2117">
        <f t="shared" ca="1" si="269"/>
        <v>1</v>
      </c>
      <c r="R2117">
        <f t="shared" ca="1" si="270"/>
        <v>7</v>
      </c>
    </row>
    <row r="2118" spans="1:18">
      <c r="A2118">
        <f ca="1">VLOOKUP(O2118,Tabela3[],2,0)</f>
        <v>2007</v>
      </c>
      <c r="B2118" t="str">
        <f ca="1">VLOOKUP(P2118,Tabela3[],4,0)</f>
        <v>JANEIRO</v>
      </c>
      <c r="C2118" t="str">
        <f ca="1">VLOOKUP(Q2118,Tabela3[],5,0)</f>
        <v>India</v>
      </c>
      <c r="D2118" t="str">
        <f ca="1">VLOOKUP(Q2118,Tabela3[],3,0)</f>
        <v>Reliance Industries</v>
      </c>
      <c r="E2118" t="str">
        <f ca="1">IF(R2118=Q2118, (VLOOKUP(P2118+1,Tabela3[],5,0)),VLOOKUP(R2118,Tabela3[],5,0))</f>
        <v>Holanda</v>
      </c>
      <c r="F2118" s="1">
        <f t="shared" ca="1" si="266"/>
        <v>39100</v>
      </c>
      <c r="G2118" s="1">
        <f t="shared" ca="1" si="267"/>
        <v>39101.240459157758</v>
      </c>
      <c r="H2118">
        <f t="shared" ca="1" si="268"/>
        <v>0</v>
      </c>
      <c r="I2118" t="str">
        <f ca="1">VLOOKUP(Q2118,Tabela3[],9,1)</f>
        <v>Tanker</v>
      </c>
      <c r="J2118" t="str">
        <f ca="1">VLOOKUP(Q2118,Tabela3[],11,0)</f>
        <v>Polietileno</v>
      </c>
      <c r="K2118" t="str">
        <f ca="1">VLOOKUP(Q2118,Tabela3[],10,0)</f>
        <v>Petroquimicos</v>
      </c>
      <c r="L2118" t="e" cm="1">
        <f t="array" aca="1" ref="L2118" ca="1">IF(Tabela2[[#This Row],[PORTO]]=Tabela2[[#This Row],[DESTINO]],0,erro)</f>
        <v>#NAME?</v>
      </c>
      <c r="N2118">
        <f t="shared" ca="1" si="271"/>
        <v>0</v>
      </c>
      <c r="O2118">
        <f t="shared" ca="1" si="264"/>
        <v>7</v>
      </c>
      <c r="P2118">
        <f t="shared" ca="1" si="265"/>
        <v>0</v>
      </c>
      <c r="Q2118">
        <f t="shared" ca="1" si="269"/>
        <v>31</v>
      </c>
      <c r="R2118">
        <f t="shared" ca="1" si="270"/>
        <v>16</v>
      </c>
    </row>
    <row r="2119" spans="1:18">
      <c r="A2119">
        <f ca="1">VLOOKUP(O2119,Tabela3[],2,0)</f>
        <v>2002</v>
      </c>
      <c r="B2119" t="str">
        <f ca="1">VLOOKUP(P2119,Tabela3[],4,0)</f>
        <v>AGOSTO</v>
      </c>
      <c r="C2119" t="str">
        <f ca="1">VLOOKUP(Q2119,Tabela3[],5,0)</f>
        <v>India</v>
      </c>
      <c r="D2119" t="str">
        <f ca="1">VLOOKUP(Q2119,Tabela3[],3,0)</f>
        <v>Reliance Industries</v>
      </c>
      <c r="E2119" t="str">
        <f ca="1">IF(R2119=Q2119, (VLOOKUP(P2119+1,Tabela3[],5,0)),VLOOKUP(R2119,Tabela3[],5,0))</f>
        <v>França</v>
      </c>
      <c r="F2119" s="1">
        <f t="shared" ca="1" si="266"/>
        <v>37460</v>
      </c>
      <c r="G2119" s="1">
        <f t="shared" ca="1" si="267"/>
        <v>37461.78519358737</v>
      </c>
      <c r="H2119">
        <f t="shared" ca="1" si="268"/>
        <v>0</v>
      </c>
      <c r="I2119" t="str">
        <f ca="1">VLOOKUP(Q2119,Tabela3[],9,1)</f>
        <v>Tanker</v>
      </c>
      <c r="J2119" t="str">
        <f ca="1">VLOOKUP(Q2119,Tabela3[],11,0)</f>
        <v>Polietileno</v>
      </c>
      <c r="K2119" t="str">
        <f ca="1">VLOOKUP(Q2119,Tabela3[],10,0)</f>
        <v>Petroquimicos</v>
      </c>
      <c r="L2119" t="e" cm="1">
        <f t="array" aca="1" ref="L2119" ca="1">IF(Tabela2[[#This Row],[PORTO]]=Tabela2[[#This Row],[DESTINO]],0,erro)</f>
        <v>#NAME?</v>
      </c>
      <c r="N2119">
        <f t="shared" ca="1" si="271"/>
        <v>0</v>
      </c>
      <c r="O2119">
        <f t="shared" ca="1" si="264"/>
        <v>2</v>
      </c>
      <c r="P2119">
        <f t="shared" ca="1" si="265"/>
        <v>7</v>
      </c>
      <c r="Q2119">
        <f t="shared" ca="1" si="269"/>
        <v>31</v>
      </c>
      <c r="R2119">
        <f t="shared" ca="1" si="270"/>
        <v>21</v>
      </c>
    </row>
    <row r="2120" spans="1:18">
      <c r="A2120">
        <f ca="1">VLOOKUP(O2120,Tabela3[],2,0)</f>
        <v>2000</v>
      </c>
      <c r="B2120" t="str">
        <f ca="1">VLOOKUP(P2120,Tabela3[],4,0)</f>
        <v>JULHO</v>
      </c>
      <c r="C2120" t="str">
        <f ca="1">VLOOKUP(Q2120,Tabela3[],5,0)</f>
        <v>Japão</v>
      </c>
      <c r="D2120" t="str">
        <f ca="1">VLOOKUP(Q2120,Tabela3[],3,0)</f>
        <v>Toyota</v>
      </c>
      <c r="E2120" t="str">
        <f ca="1">IF(R2120=Q2120, (VLOOKUP(P2120+1,Tabela3[],5,0)),VLOOKUP(R2120,Tabela3[],5,0))</f>
        <v>China</v>
      </c>
      <c r="F2120" s="1">
        <f t="shared" ca="1" si="266"/>
        <v>36700</v>
      </c>
      <c r="G2120" s="1">
        <f t="shared" ca="1" si="267"/>
        <v>36708.560953266577</v>
      </c>
      <c r="H2120">
        <f t="shared" ca="1" si="268"/>
        <v>1</v>
      </c>
      <c r="I2120" t="str">
        <f ca="1">VLOOKUP(Q2120,Tabela3[],9,1)</f>
        <v>Trailer Carriers</v>
      </c>
      <c r="J2120" t="str">
        <f ca="1">VLOOKUP(Q2120,Tabela3[],11,0)</f>
        <v>COROLLA CROSS XR</v>
      </c>
      <c r="K2120" t="str">
        <f ca="1">VLOOKUP(Q2120,Tabela3[],10,0)</f>
        <v>Carros</v>
      </c>
      <c r="L2120" t="e" cm="1">
        <f t="array" aca="1" ref="L2120" ca="1">IF(Tabela2[[#This Row],[PORTO]]=Tabela2[[#This Row],[DESTINO]],0,erro)</f>
        <v>#NAME?</v>
      </c>
      <c r="N2120">
        <f t="shared" ca="1" si="271"/>
        <v>300</v>
      </c>
      <c r="O2120">
        <f t="shared" ca="1" si="264"/>
        <v>0</v>
      </c>
      <c r="P2120">
        <f t="shared" ca="1" si="265"/>
        <v>6</v>
      </c>
      <c r="Q2120">
        <f t="shared" ca="1" si="269"/>
        <v>11</v>
      </c>
      <c r="R2120">
        <f t="shared" ca="1" si="270"/>
        <v>0</v>
      </c>
    </row>
    <row r="2121" spans="1:18">
      <c r="A2121">
        <f ca="1">VLOOKUP(O2121,Tabela3[],2,0)</f>
        <v>2007</v>
      </c>
      <c r="B2121" t="str">
        <f ca="1">VLOOKUP(P2121,Tabela3[],4,0)</f>
        <v>DEZEMBRO</v>
      </c>
      <c r="C2121" t="str">
        <f ca="1">VLOOKUP(Q2121,Tabela3[],5,0)</f>
        <v>Brasil</v>
      </c>
      <c r="D2121" t="str">
        <f ca="1">VLOOKUP(Q2121,Tabela3[],3,0)</f>
        <v>VALE</v>
      </c>
      <c r="E2121" t="str">
        <f ca="1">IF(R2121=Q2121, (VLOOKUP(P2121+1,Tabela3[],5,0)),VLOOKUP(R2121,Tabela3[],5,0))</f>
        <v>Estados Unidos</v>
      </c>
      <c r="F2121" s="1">
        <f t="shared" ca="1" si="266"/>
        <v>39398</v>
      </c>
      <c r="G2121" s="1">
        <f t="shared" ca="1" si="267"/>
        <v>39403.798705999201</v>
      </c>
      <c r="H2121">
        <f t="shared" ca="1" si="268"/>
        <v>1</v>
      </c>
      <c r="I2121" t="str">
        <f ca="1">VLOOKUP(Q2121,Tabela3[],9,1)</f>
        <v>Lan Hua Hai</v>
      </c>
      <c r="J2121" t="str">
        <f ca="1">VLOOKUP(Q2121,Tabela3[],11,0)</f>
        <v>Manganês</v>
      </c>
      <c r="K2121" t="str">
        <f ca="1">VLOOKUP(Q2121,Tabela3[],10,0)</f>
        <v>Minério</v>
      </c>
      <c r="L2121" t="e" cm="1">
        <f t="array" aca="1" ref="L2121" ca="1">IF(Tabela2[[#This Row],[PORTO]]=Tabela2[[#This Row],[DESTINO]],0,erro)</f>
        <v>#NAME?</v>
      </c>
      <c r="N2121">
        <f t="shared" ca="1" si="271"/>
        <v>0</v>
      </c>
      <c r="O2121">
        <f t="shared" ca="1" si="264"/>
        <v>7</v>
      </c>
      <c r="P2121">
        <f t="shared" ca="1" si="265"/>
        <v>11</v>
      </c>
      <c r="Q2121">
        <f t="shared" ca="1" si="269"/>
        <v>29</v>
      </c>
      <c r="R2121">
        <f t="shared" ca="1" si="270"/>
        <v>3</v>
      </c>
    </row>
    <row r="2122" spans="1:18">
      <c r="A2122">
        <f ca="1">VLOOKUP(O2122,Tabela3[],2,0)</f>
        <v>2000</v>
      </c>
      <c r="B2122" t="str">
        <f ca="1">VLOOKUP(P2122,Tabela3[],4,0)</f>
        <v>JANEIRO</v>
      </c>
      <c r="C2122" t="str">
        <f ca="1">VLOOKUP(Q2122,Tabela3[],5,0)</f>
        <v>Itália</v>
      </c>
      <c r="D2122" t="str">
        <f ca="1">VLOOKUP(Q2122,Tabela3[],3,0)</f>
        <v>Hyundai</v>
      </c>
      <c r="E2122" t="str">
        <f ca="1">IF(R2122=Q2122, (VLOOKUP(P2122+1,Tabela3[],5,0)),VLOOKUP(R2122,Tabela3[],5,0))</f>
        <v>Coréia do Sul</v>
      </c>
      <c r="F2122" s="1">
        <f t="shared" ca="1" si="266"/>
        <v>36547</v>
      </c>
      <c r="G2122" s="1">
        <f t="shared" ca="1" si="267"/>
        <v>36551.297619925543</v>
      </c>
      <c r="H2122">
        <f t="shared" ca="1" si="268"/>
        <v>1</v>
      </c>
      <c r="I2122" t="str">
        <f ca="1">VLOOKUP(Q2122,Tabela3[],9,1)</f>
        <v>Car Carriers</v>
      </c>
      <c r="J2122" t="str">
        <f ca="1">VLOOKUP(Q2122,Tabela3[],11,0)</f>
        <v>HB20 Sense</v>
      </c>
      <c r="K2122" t="str">
        <f ca="1">VLOOKUP(Q2122,Tabela3[],10,0)</f>
        <v>Carros</v>
      </c>
      <c r="L2122" t="e" cm="1">
        <f t="array" aca="1" ref="L2122" ca="1">IF(Tabela2[[#This Row],[PORTO]]=Tabela2[[#This Row],[DESTINO]],0,erro)</f>
        <v>#NAME?</v>
      </c>
      <c r="N2122">
        <f t="shared" ca="1" si="271"/>
        <v>500</v>
      </c>
      <c r="O2122">
        <f t="shared" ca="1" si="264"/>
        <v>0</v>
      </c>
      <c r="P2122">
        <f t="shared" ca="1" si="265"/>
        <v>0</v>
      </c>
      <c r="Q2122">
        <f t="shared" ca="1" si="269"/>
        <v>19</v>
      </c>
      <c r="R2122">
        <f t="shared" ca="1" si="270"/>
        <v>14</v>
      </c>
    </row>
    <row r="2123" spans="1:18">
      <c r="A2123">
        <f ca="1">VLOOKUP(O2123,Tabela3[],2,0)</f>
        <v>2000</v>
      </c>
      <c r="B2123" t="str">
        <f ca="1">VLOOKUP(P2123,Tabela3[],4,0)</f>
        <v>MARÇO</v>
      </c>
      <c r="C2123" t="str">
        <f ca="1">VLOOKUP(Q2123,Tabela3[],5,0)</f>
        <v>India</v>
      </c>
      <c r="D2123" t="str">
        <f ca="1">VLOOKUP(Q2123,Tabela3[],3,0)</f>
        <v>Reliance Industries</v>
      </c>
      <c r="E2123" t="str">
        <f ca="1">IF(R2123=Q2123, (VLOOKUP(P2123+1,Tabela3[],5,0)),VLOOKUP(R2123,Tabela3[],5,0))</f>
        <v>Coréia do Sul</v>
      </c>
      <c r="F2123" s="1">
        <f t="shared" ca="1" si="266"/>
        <v>36574</v>
      </c>
      <c r="G2123" s="1">
        <f t="shared" ca="1" si="267"/>
        <v>36575.996714205299</v>
      </c>
      <c r="H2123">
        <f t="shared" ca="1" si="268"/>
        <v>0</v>
      </c>
      <c r="I2123" t="str">
        <f ca="1">VLOOKUP(Q2123,Tabela3[],9,1)</f>
        <v>Tanker</v>
      </c>
      <c r="J2123" t="str">
        <f ca="1">VLOOKUP(Q2123,Tabela3[],11,0)</f>
        <v>Polietileno</v>
      </c>
      <c r="K2123" t="str">
        <f ca="1">VLOOKUP(Q2123,Tabela3[],10,0)</f>
        <v>Petroquimicos</v>
      </c>
      <c r="L2123" t="e" cm="1">
        <f t="array" aca="1" ref="L2123" ca="1">IF(Tabela2[[#This Row],[PORTO]]=Tabela2[[#This Row],[DESTINO]],0,erro)</f>
        <v>#NAME?</v>
      </c>
      <c r="N2123">
        <f t="shared" ca="1" si="271"/>
        <v>0</v>
      </c>
      <c r="O2123">
        <f t="shared" ca="1" si="264"/>
        <v>0</v>
      </c>
      <c r="P2123">
        <f t="shared" ca="1" si="265"/>
        <v>2</v>
      </c>
      <c r="Q2123">
        <f t="shared" ca="1" si="269"/>
        <v>31</v>
      </c>
      <c r="R2123">
        <f t="shared" ca="1" si="270"/>
        <v>14</v>
      </c>
    </row>
    <row r="2124" spans="1:18">
      <c r="A2124">
        <f ca="1">VLOOKUP(O2124,Tabela3[],2,0)</f>
        <v>2006</v>
      </c>
      <c r="B2124" t="str">
        <f ca="1">VLOOKUP(P2124,Tabela3[],4,0)</f>
        <v>MAIO</v>
      </c>
      <c r="C2124" t="str">
        <f ca="1">VLOOKUP(Q2124,Tabela3[],5,0)</f>
        <v>Holanda</v>
      </c>
      <c r="D2124" t="str">
        <f ca="1">VLOOKUP(Q2124,Tabela3[],3,0)</f>
        <v>Shell</v>
      </c>
      <c r="E2124" t="str">
        <f ca="1">IF(R2124=Q2124, (VLOOKUP(P2124+1,Tabela3[],5,0)),VLOOKUP(R2124,Tabela3[],5,0))</f>
        <v>China</v>
      </c>
      <c r="F2124" s="1">
        <f t="shared" ca="1" si="266"/>
        <v>38814</v>
      </c>
      <c r="G2124" s="1">
        <f t="shared" ca="1" si="267"/>
        <v>38815.061713021772</v>
      </c>
      <c r="H2124">
        <f t="shared" ca="1" si="268"/>
        <v>0</v>
      </c>
      <c r="I2124" t="str">
        <f ca="1">VLOOKUP(Q2124,Tabela3[],9,1)</f>
        <v>AbQaiq</v>
      </c>
      <c r="J2124" t="str">
        <f ca="1">VLOOKUP(Q2124,Tabela3[],11,0)</f>
        <v>Petróleo Bruto</v>
      </c>
      <c r="K2124" t="str">
        <f ca="1">VLOOKUP(Q2124,Tabela3[],10,0)</f>
        <v>Petróleo</v>
      </c>
      <c r="L2124" t="e" cm="1">
        <f t="array" aca="1" ref="L2124" ca="1">IF(Tabela2[[#This Row],[PORTO]]=Tabela2[[#This Row],[DESTINO]],0,erro)</f>
        <v>#NAME?</v>
      </c>
      <c r="N2124">
        <f t="shared" ca="1" si="271"/>
        <v>80000</v>
      </c>
      <c r="O2124">
        <f t="shared" ca="1" si="264"/>
        <v>6</v>
      </c>
      <c r="P2124">
        <f t="shared" ca="1" si="265"/>
        <v>4</v>
      </c>
      <c r="Q2124">
        <f t="shared" ca="1" si="269"/>
        <v>17</v>
      </c>
      <c r="R2124">
        <f t="shared" ca="1" si="270"/>
        <v>1</v>
      </c>
    </row>
    <row r="2125" spans="1:18">
      <c r="A2125">
        <f ca="1">VLOOKUP(O2125,Tabela3[],2,0)</f>
        <v>2008</v>
      </c>
      <c r="B2125" t="str">
        <f ca="1">VLOOKUP(P2125,Tabela3[],4,0)</f>
        <v>OUTUBRO</v>
      </c>
      <c r="C2125" t="str">
        <f ca="1">VLOOKUP(Q2125,Tabela3[],5,0)</f>
        <v>Brasil</v>
      </c>
      <c r="D2125" t="str">
        <f ca="1">VLOOKUP(Q2125,Tabela3[],3,0)</f>
        <v>VALE</v>
      </c>
      <c r="E2125" t="str">
        <f ca="1">IF(R2125=Q2125, (VLOOKUP(P2125+1,Tabela3[],5,0)),VLOOKUP(R2125,Tabela3[],5,0))</f>
        <v>França</v>
      </c>
      <c r="F2125" s="1">
        <f t="shared" ca="1" si="266"/>
        <v>39711</v>
      </c>
      <c r="G2125" s="1">
        <f t="shared" ca="1" si="267"/>
        <v>39715.868624101669</v>
      </c>
      <c r="H2125">
        <f t="shared" ca="1" si="268"/>
        <v>0</v>
      </c>
      <c r="I2125" t="str">
        <f ca="1">VLOOKUP(Q2125,Tabela3[],9,1)</f>
        <v>Lan Hua Hai</v>
      </c>
      <c r="J2125" t="str">
        <f ca="1">VLOOKUP(Q2125,Tabela3[],11,0)</f>
        <v>Manganês</v>
      </c>
      <c r="K2125" t="str">
        <f ca="1">VLOOKUP(Q2125,Tabela3[],10,0)</f>
        <v>Minério</v>
      </c>
      <c r="L2125" t="e" cm="1">
        <f t="array" aca="1" ref="L2125" ca="1">IF(Tabela2[[#This Row],[PORTO]]=Tabela2[[#This Row],[DESTINO]],0,erro)</f>
        <v>#NAME?</v>
      </c>
      <c r="N2125">
        <f t="shared" ca="1" si="271"/>
        <v>0</v>
      </c>
      <c r="O2125">
        <f t="shared" ca="1" si="264"/>
        <v>8</v>
      </c>
      <c r="P2125">
        <f t="shared" ca="1" si="265"/>
        <v>9</v>
      </c>
      <c r="Q2125">
        <f t="shared" ca="1" si="269"/>
        <v>29</v>
      </c>
      <c r="R2125">
        <f t="shared" ca="1" si="270"/>
        <v>23</v>
      </c>
    </row>
    <row r="2126" spans="1:18">
      <c r="A2126">
        <f ca="1">VLOOKUP(O2126,Tabela3[],2,0)</f>
        <v>2003</v>
      </c>
      <c r="B2126" t="str">
        <f ca="1">VLOOKUP(P2126,Tabela3[],4,0)</f>
        <v>OUTUBRO</v>
      </c>
      <c r="C2126" t="str">
        <f ca="1">VLOOKUP(Q2126,Tabela3[],5,0)</f>
        <v>Estados Unidos</v>
      </c>
      <c r="D2126" t="str">
        <f ca="1">VLOOKUP(Q2126,Tabela3[],3,0)</f>
        <v>Amazon</v>
      </c>
      <c r="E2126" t="str">
        <f ca="1">IF(R2126=Q2126, (VLOOKUP(P2126+1,Tabela3[],5,0)),VLOOKUP(R2126,Tabela3[],5,0))</f>
        <v>Reino Unido</v>
      </c>
      <c r="F2126" s="1">
        <f t="shared" ca="1" si="266"/>
        <v>37889</v>
      </c>
      <c r="G2126" s="1">
        <f t="shared" ca="1" si="267"/>
        <v>37897.300587639504</v>
      </c>
      <c r="H2126">
        <f t="shared" ca="1" si="268"/>
        <v>0</v>
      </c>
      <c r="I2126" t="str">
        <f ca="1">VLOOKUP(Q2126,Tabela3[],9,1)</f>
        <v>HMM Algeciras</v>
      </c>
      <c r="J2126" t="str">
        <f ca="1">VLOOKUP(Q2126,Tabela3[],11,0)</f>
        <v>Travesseiro Toque de Pluma</v>
      </c>
      <c r="K2126" t="str">
        <f ca="1">VLOOKUP(Q2126,Tabela3[],10,0)</f>
        <v>Geral</v>
      </c>
      <c r="L2126" t="e" cm="1">
        <f t="array" aca="1" ref="L2126" ca="1">IF(Tabela2[[#This Row],[PORTO]]=Tabela2[[#This Row],[DESTINO]],0,erro)</f>
        <v>#NAME?</v>
      </c>
      <c r="N2126">
        <f t="shared" ca="1" si="271"/>
        <v>1000</v>
      </c>
      <c r="O2126">
        <f t="shared" ca="1" si="264"/>
        <v>3</v>
      </c>
      <c r="P2126">
        <f t="shared" ca="1" si="265"/>
        <v>9</v>
      </c>
      <c r="Q2126">
        <f t="shared" ca="1" si="269"/>
        <v>5</v>
      </c>
      <c r="R2126">
        <f t="shared" ca="1" si="270"/>
        <v>24</v>
      </c>
    </row>
    <row r="2127" spans="1:18">
      <c r="A2127">
        <f ca="1">VLOOKUP(O2127,Tabela3[],2,0)</f>
        <v>2000</v>
      </c>
      <c r="B2127" t="str">
        <f ca="1">VLOOKUP(P2127,Tabela3[],4,0)</f>
        <v>JULHO</v>
      </c>
      <c r="C2127" t="str">
        <f ca="1">VLOOKUP(Q2127,Tabela3[],5,0)</f>
        <v>China</v>
      </c>
      <c r="D2127" t="str">
        <f ca="1">VLOOKUP(Q2127,Tabela3[],3,0)</f>
        <v>Alibaba Group</v>
      </c>
      <c r="E2127" t="str">
        <f ca="1">IF(R2127=Q2127, (VLOOKUP(P2127+1,Tabela3[],5,0)),VLOOKUP(R2127,Tabela3[],5,0))</f>
        <v>Alemanha</v>
      </c>
      <c r="F2127" s="1">
        <f t="shared" ca="1" si="266"/>
        <v>36692</v>
      </c>
      <c r="G2127" s="1">
        <f t="shared" ca="1" si="267"/>
        <v>36700.267164325975</v>
      </c>
      <c r="H2127">
        <f t="shared" ca="1" si="268"/>
        <v>1</v>
      </c>
      <c r="I2127" t="str">
        <f ca="1">VLOOKUP(Q2127,Tabela3[],9,1)</f>
        <v>HMM St Petersburg</v>
      </c>
      <c r="J2127" t="str">
        <f ca="1">VLOOKUP(Q2127,Tabela3[],11,0)</f>
        <v>Miniescavadeira</v>
      </c>
      <c r="K2127" t="str">
        <f ca="1">VLOOKUP(Q2127,Tabela3[],10,0)</f>
        <v>Maquinário</v>
      </c>
      <c r="L2127" t="e" cm="1">
        <f t="array" aca="1" ref="L2127" ca="1">IF(Tabela2[[#This Row],[PORTO]]=Tabela2[[#This Row],[DESTINO]],0,erro)</f>
        <v>#NAME?</v>
      </c>
      <c r="N2127">
        <f t="shared" ca="1" si="271"/>
        <v>30</v>
      </c>
      <c r="O2127">
        <f t="shared" ca="1" si="264"/>
        <v>0</v>
      </c>
      <c r="P2127">
        <f t="shared" ca="1" si="265"/>
        <v>6</v>
      </c>
      <c r="Q2127">
        <f t="shared" ca="1" si="269"/>
        <v>1</v>
      </c>
      <c r="R2127">
        <f t="shared" ca="1" si="270"/>
        <v>1</v>
      </c>
    </row>
    <row r="2128" spans="1:18">
      <c r="A2128">
        <f ca="1">VLOOKUP(O2128,Tabela3[],2,0)</f>
        <v>2001</v>
      </c>
      <c r="B2128" t="str">
        <f ca="1">VLOOKUP(P2128,Tabela3[],4,0)</f>
        <v>MAIO</v>
      </c>
      <c r="C2128" t="str">
        <f ca="1">VLOOKUP(Q2128,Tabela3[],5,0)</f>
        <v>India</v>
      </c>
      <c r="D2128" t="str">
        <f ca="1">VLOOKUP(Q2128,Tabela3[],3,0)</f>
        <v>Reliance Industries</v>
      </c>
      <c r="E2128" t="str">
        <f ca="1">IF(R2128=Q2128, (VLOOKUP(P2128+1,Tabela3[],5,0)),VLOOKUP(R2128,Tabela3[],5,0))</f>
        <v>França</v>
      </c>
      <c r="F2128" s="1">
        <f t="shared" ca="1" si="266"/>
        <v>36995</v>
      </c>
      <c r="G2128" s="1">
        <f t="shared" ca="1" si="267"/>
        <v>36999.222052150923</v>
      </c>
      <c r="H2128">
        <f t="shared" ca="1" si="268"/>
        <v>0</v>
      </c>
      <c r="I2128" t="str">
        <f ca="1">VLOOKUP(Q2128,Tabela3[],9,1)</f>
        <v>Tanker</v>
      </c>
      <c r="J2128" t="str">
        <f ca="1">VLOOKUP(Q2128,Tabela3[],11,0)</f>
        <v>Polipropileno</v>
      </c>
      <c r="K2128" t="str">
        <f ca="1">VLOOKUP(Q2128,Tabela3[],10,0)</f>
        <v>Petroquimicos</v>
      </c>
      <c r="L2128" t="e" cm="1">
        <f t="array" aca="1" ref="L2128" ca="1">IF(Tabela2[[#This Row],[PORTO]]=Tabela2[[#This Row],[DESTINO]],0,erro)</f>
        <v>#NAME?</v>
      </c>
      <c r="N2128">
        <f t="shared" ca="1" si="271"/>
        <v>0</v>
      </c>
      <c r="O2128">
        <f t="shared" ca="1" si="264"/>
        <v>1</v>
      </c>
      <c r="P2128">
        <f t="shared" ca="1" si="265"/>
        <v>4</v>
      </c>
      <c r="Q2128">
        <f t="shared" ca="1" si="269"/>
        <v>30</v>
      </c>
      <c r="R2128">
        <f t="shared" ca="1" si="270"/>
        <v>21</v>
      </c>
    </row>
    <row r="2129" spans="1:18">
      <c r="A2129">
        <f ca="1">VLOOKUP(O2129,Tabela3[],2,0)</f>
        <v>2008</v>
      </c>
      <c r="B2129" t="str">
        <f ca="1">VLOOKUP(P2129,Tabela3[],4,0)</f>
        <v>OUTUBRO</v>
      </c>
      <c r="C2129" t="str">
        <f ca="1">VLOOKUP(Q2129,Tabela3[],5,0)</f>
        <v>Estados Unidos</v>
      </c>
      <c r="D2129" t="str">
        <f ca="1">VLOOKUP(Q2129,Tabela3[],3,0)</f>
        <v>Amazon</v>
      </c>
      <c r="E2129" t="str">
        <f ca="1">IF(R2129=Q2129, (VLOOKUP(P2129+1,Tabela3[],5,0)),VLOOKUP(R2129,Tabela3[],5,0))</f>
        <v>Coréia do Sul</v>
      </c>
      <c r="F2129" s="1">
        <f t="shared" ca="1" si="266"/>
        <v>39710</v>
      </c>
      <c r="G2129" s="1">
        <f t="shared" ca="1" si="267"/>
        <v>39712.179924842872</v>
      </c>
      <c r="H2129">
        <f t="shared" ca="1" si="268"/>
        <v>1</v>
      </c>
      <c r="I2129" t="str">
        <f ca="1">VLOOKUP(Q2129,Tabela3[],9,1)</f>
        <v>HMM Algeciras</v>
      </c>
      <c r="J2129" t="str">
        <f ca="1">VLOOKUP(Q2129,Tabela3[],11,0)</f>
        <v>Escrivaninha Trevalla</v>
      </c>
      <c r="K2129" t="str">
        <f ca="1">VLOOKUP(Q2129,Tabela3[],10,0)</f>
        <v>Geral</v>
      </c>
      <c r="L2129" t="e" cm="1">
        <f t="array" aca="1" ref="L2129" ca="1">IF(Tabela2[[#This Row],[PORTO]]=Tabela2[[#This Row],[DESTINO]],0,erro)</f>
        <v>#NAME?</v>
      </c>
      <c r="N2129">
        <f t="shared" ca="1" si="271"/>
        <v>3000</v>
      </c>
      <c r="O2129">
        <f t="shared" ca="1" si="264"/>
        <v>8</v>
      </c>
      <c r="P2129">
        <f t="shared" ca="1" si="265"/>
        <v>9</v>
      </c>
      <c r="Q2129">
        <f t="shared" ca="1" si="269"/>
        <v>3</v>
      </c>
      <c r="R2129">
        <f t="shared" ca="1" si="270"/>
        <v>14</v>
      </c>
    </row>
    <row r="2130" spans="1:18">
      <c r="A2130">
        <f ca="1">VLOOKUP(O2130,Tabela3[],2,0)</f>
        <v>2000</v>
      </c>
      <c r="B2130" t="str">
        <f ca="1">VLOOKUP(P2130,Tabela3[],4,0)</f>
        <v>AGOSTO</v>
      </c>
      <c r="C2130" t="str">
        <f ca="1">VLOOKUP(Q2130,Tabela3[],5,0)</f>
        <v>Brasil</v>
      </c>
      <c r="D2130" t="str">
        <f ca="1">VLOOKUP(Q2130,Tabela3[],3,0)</f>
        <v>VALE</v>
      </c>
      <c r="E2130" t="str">
        <f ca="1">IF(R2130=Q2130, (VLOOKUP(P2130+1,Tabela3[],5,0)),VLOOKUP(R2130,Tabela3[],5,0))</f>
        <v>Itália</v>
      </c>
      <c r="F2130" s="1">
        <f t="shared" ca="1" si="266"/>
        <v>36729</v>
      </c>
      <c r="G2130" s="1">
        <f t="shared" ca="1" si="267"/>
        <v>36737.240155751642</v>
      </c>
      <c r="H2130">
        <f t="shared" ca="1" si="268"/>
        <v>0</v>
      </c>
      <c r="I2130" t="str">
        <f ca="1">VLOOKUP(Q2130,Tabela3[],9,1)</f>
        <v>Lan Hua Hai</v>
      </c>
      <c r="J2130" t="str">
        <f ca="1">VLOOKUP(Q2130,Tabela3[],11,0)</f>
        <v>Bauxita</v>
      </c>
      <c r="K2130" t="str">
        <f ca="1">VLOOKUP(Q2130,Tabela3[],10,0)</f>
        <v>Minério</v>
      </c>
      <c r="L2130" t="e" cm="1">
        <f t="array" aca="1" ref="L2130" ca="1">IF(Tabela2[[#This Row],[PORTO]]=Tabela2[[#This Row],[DESTINO]],0,erro)</f>
        <v>#NAME?</v>
      </c>
      <c r="N2130">
        <f t="shared" ca="1" si="271"/>
        <v>0</v>
      </c>
      <c r="O2130">
        <f t="shared" ca="1" si="264"/>
        <v>0</v>
      </c>
      <c r="P2130">
        <f t="shared" ca="1" si="265"/>
        <v>7</v>
      </c>
      <c r="Q2130">
        <f t="shared" ca="1" si="269"/>
        <v>28</v>
      </c>
      <c r="R2130">
        <f t="shared" ca="1" si="270"/>
        <v>19</v>
      </c>
    </row>
    <row r="2131" spans="1:18">
      <c r="A2131">
        <f ca="1">VLOOKUP(O2131,Tabela3[],2,0)</f>
        <v>2007</v>
      </c>
      <c r="B2131" t="str">
        <f ca="1">VLOOKUP(P2131,Tabela3[],4,0)</f>
        <v>ABRIL</v>
      </c>
      <c r="C2131" t="str">
        <f ca="1">VLOOKUP(Q2131,Tabela3[],5,0)</f>
        <v>Japão</v>
      </c>
      <c r="D2131" t="str">
        <f ca="1">VLOOKUP(Q2131,Tabela3[],3,0)</f>
        <v>Toyota</v>
      </c>
      <c r="E2131" t="str">
        <f ca="1">IF(R2131=Q2131, (VLOOKUP(P2131+1,Tabela3[],5,0)),VLOOKUP(R2131,Tabela3[],5,0))</f>
        <v>Estados Unidos</v>
      </c>
      <c r="F2131" s="1">
        <f t="shared" ca="1" si="266"/>
        <v>39168</v>
      </c>
      <c r="G2131" s="1">
        <f t="shared" ca="1" si="267"/>
        <v>39174.062374496287</v>
      </c>
      <c r="H2131">
        <f t="shared" ca="1" si="268"/>
        <v>1</v>
      </c>
      <c r="I2131" t="str">
        <f ca="1">VLOOKUP(Q2131,Tabela3[],9,1)</f>
        <v>Trailer Carriers</v>
      </c>
      <c r="J2131" t="str">
        <f ca="1">VLOOKUP(Q2131,Tabela3[],11,0)</f>
        <v>COROLLA CROSS XR</v>
      </c>
      <c r="K2131" t="str">
        <f ca="1">VLOOKUP(Q2131,Tabela3[],10,0)</f>
        <v>Carros</v>
      </c>
      <c r="L2131" t="e" cm="1">
        <f t="array" aca="1" ref="L2131" ca="1">IF(Tabela2[[#This Row],[PORTO]]=Tabela2[[#This Row],[DESTINO]],0,erro)</f>
        <v>#NAME?</v>
      </c>
      <c r="N2131">
        <f t="shared" ca="1" si="271"/>
        <v>100</v>
      </c>
      <c r="O2131">
        <f t="shared" ref="O2131:O2194" ca="1" si="272">INT(RAND()*10)</f>
        <v>7</v>
      </c>
      <c r="P2131">
        <f t="shared" ref="P2131:P2194" ca="1" si="273">INT(RAND()*13)</f>
        <v>3</v>
      </c>
      <c r="Q2131">
        <f t="shared" ca="1" si="269"/>
        <v>11</v>
      </c>
      <c r="R2131">
        <f t="shared" ca="1" si="270"/>
        <v>5</v>
      </c>
    </row>
    <row r="2132" spans="1:18">
      <c r="A2132">
        <f ca="1">VLOOKUP(O2132,Tabela3[],2,0)</f>
        <v>2006</v>
      </c>
      <c r="B2132" t="str">
        <f ca="1">VLOOKUP(P2132,Tabela3[],4,0)</f>
        <v>MARÇO</v>
      </c>
      <c r="C2132" t="str">
        <f ca="1">VLOOKUP(Q2132,Tabela3[],5,0)</f>
        <v>Estados Unidos</v>
      </c>
      <c r="D2132" t="str">
        <f ca="1">VLOOKUP(Q2132,Tabela3[],3,0)</f>
        <v>Amazon</v>
      </c>
      <c r="E2132" t="str">
        <f ca="1">IF(R2132=Q2132, (VLOOKUP(P2132+1,Tabela3[],5,0)),VLOOKUP(R2132,Tabela3[],5,0))</f>
        <v>Estados Unidos</v>
      </c>
      <c r="F2132" s="1">
        <f t="shared" ca="1" si="266"/>
        <v>38749</v>
      </c>
      <c r="G2132" s="1">
        <f t="shared" ca="1" si="267"/>
        <v>38756.896645364162</v>
      </c>
      <c r="H2132">
        <f t="shared" ca="1" si="268"/>
        <v>1</v>
      </c>
      <c r="I2132" t="str">
        <f ca="1">VLOOKUP(Q2132,Tabela3[],9,1)</f>
        <v>HMM Algeciras</v>
      </c>
      <c r="J2132" t="str">
        <f ca="1">VLOOKUP(Q2132,Tabela3[],11,0)</f>
        <v>Escrivaninha Trevalla</v>
      </c>
      <c r="K2132" t="str">
        <f ca="1">VLOOKUP(Q2132,Tabela3[],10,0)</f>
        <v>Geral</v>
      </c>
      <c r="L2132" cm="1">
        <f t="array" aca="1" ref="L2132" ca="1">IF(Tabela2[[#This Row],[PORTO]]=Tabela2[[#This Row],[DESTINO]],0,erro)</f>
        <v>0</v>
      </c>
      <c r="N2132">
        <f t="shared" ca="1" si="271"/>
        <v>5000</v>
      </c>
      <c r="O2132">
        <f t="shared" ca="1" si="272"/>
        <v>6</v>
      </c>
      <c r="P2132">
        <f t="shared" ca="1" si="273"/>
        <v>2</v>
      </c>
      <c r="Q2132">
        <f t="shared" ca="1" si="269"/>
        <v>3</v>
      </c>
      <c r="R2132">
        <f t="shared" ca="1" si="270"/>
        <v>5</v>
      </c>
    </row>
    <row r="2133" spans="1:18">
      <c r="A2133">
        <f ca="1">VLOOKUP(O2133,Tabela3[],2,0)</f>
        <v>2002</v>
      </c>
      <c r="B2133" t="str">
        <f ca="1">VLOOKUP(P2133,Tabela3[],4,0)</f>
        <v>MAIO</v>
      </c>
      <c r="C2133" t="str">
        <f ca="1">VLOOKUP(Q2133,Tabela3[],5,0)</f>
        <v>Estados Unidos</v>
      </c>
      <c r="D2133" t="str">
        <f ca="1">VLOOKUP(Q2133,Tabela3[],3,0)</f>
        <v>Amazon</v>
      </c>
      <c r="E2133" t="str">
        <f ca="1">IF(R2133=Q2133, (VLOOKUP(P2133+1,Tabela3[],5,0)),VLOOKUP(R2133,Tabela3[],5,0))</f>
        <v>Alemanha</v>
      </c>
      <c r="F2133" s="1">
        <f t="shared" ca="1" si="266"/>
        <v>37359</v>
      </c>
      <c r="G2133" s="1">
        <f t="shared" ca="1" si="267"/>
        <v>37364.715749491741</v>
      </c>
      <c r="H2133">
        <f t="shared" ca="1" si="268"/>
        <v>0</v>
      </c>
      <c r="I2133" t="str">
        <f ca="1">VLOOKUP(Q2133,Tabela3[],9,1)</f>
        <v>HMM Algeciras</v>
      </c>
      <c r="J2133" t="str">
        <f ca="1">VLOOKUP(Q2133,Tabela3[],11,0)</f>
        <v>Escrivaninha Trevalla</v>
      </c>
      <c r="K2133" t="str">
        <f ca="1">VLOOKUP(Q2133,Tabela3[],10,0)</f>
        <v>Geral</v>
      </c>
      <c r="L2133" t="e" cm="1">
        <f t="array" aca="1" ref="L2133" ca="1">IF(Tabela2[[#This Row],[PORTO]]=Tabela2[[#This Row],[DESTINO]],0,erro)</f>
        <v>#NAME?</v>
      </c>
      <c r="N2133">
        <f t="shared" ca="1" si="271"/>
        <v>2000</v>
      </c>
      <c r="O2133">
        <f t="shared" ca="1" si="272"/>
        <v>2</v>
      </c>
      <c r="P2133">
        <f t="shared" ca="1" si="273"/>
        <v>4</v>
      </c>
      <c r="Q2133">
        <f t="shared" ca="1" si="269"/>
        <v>3</v>
      </c>
      <c r="R2133">
        <f t="shared" ca="1" si="270"/>
        <v>6</v>
      </c>
    </row>
    <row r="2134" spans="1:18">
      <c r="A2134">
        <f ca="1">VLOOKUP(O2134,Tabela3[],2,0)</f>
        <v>2007</v>
      </c>
      <c r="B2134" t="str">
        <f ca="1">VLOOKUP(P2134,Tabela3[],4,0)</f>
        <v>JANEIRO</v>
      </c>
      <c r="C2134" t="str">
        <f ca="1">VLOOKUP(Q2134,Tabela3[],5,0)</f>
        <v>India</v>
      </c>
      <c r="D2134" t="str">
        <f ca="1">VLOOKUP(Q2134,Tabela3[],3,0)</f>
        <v>Reliance Industries</v>
      </c>
      <c r="E2134" t="str">
        <f ca="1">IF(R2134=Q2134, (VLOOKUP(P2134+1,Tabela3[],5,0)),VLOOKUP(R2134,Tabela3[],5,0))</f>
        <v>Coréia do Sul</v>
      </c>
      <c r="F2134" s="1">
        <f t="shared" ca="1" si="266"/>
        <v>39442</v>
      </c>
      <c r="G2134" s="1">
        <f t="shared" ca="1" si="267"/>
        <v>39442.872984164496</v>
      </c>
      <c r="H2134">
        <f t="shared" ca="1" si="268"/>
        <v>0</v>
      </c>
      <c r="I2134" t="str">
        <f ca="1">VLOOKUP(Q2134,Tabela3[],9,1)</f>
        <v>Tanker</v>
      </c>
      <c r="J2134" t="str">
        <f ca="1">VLOOKUP(Q2134,Tabela3[],11,0)</f>
        <v>Polipropileno</v>
      </c>
      <c r="K2134" t="str">
        <f ca="1">VLOOKUP(Q2134,Tabela3[],10,0)</f>
        <v>Petroquimicos</v>
      </c>
      <c r="L2134" t="e" cm="1">
        <f t="array" aca="1" ref="L2134" ca="1">IF(Tabela2[[#This Row],[PORTO]]=Tabela2[[#This Row],[DESTINO]],0,erro)</f>
        <v>#NAME?</v>
      </c>
      <c r="N2134">
        <f t="shared" ca="1" si="271"/>
        <v>0</v>
      </c>
      <c r="O2134">
        <f t="shared" ca="1" si="272"/>
        <v>7</v>
      </c>
      <c r="P2134">
        <f t="shared" ca="1" si="273"/>
        <v>12</v>
      </c>
      <c r="Q2134">
        <f t="shared" ca="1" si="269"/>
        <v>30</v>
      </c>
      <c r="R2134">
        <f t="shared" ca="1" si="270"/>
        <v>12</v>
      </c>
    </row>
    <row r="2135" spans="1:18">
      <c r="A2135">
        <f ca="1">VLOOKUP(O2135,Tabela3[],2,0)</f>
        <v>2004</v>
      </c>
      <c r="B2135" t="str">
        <f ca="1">VLOOKUP(P2135,Tabela3[],4,0)</f>
        <v>JANEIRO</v>
      </c>
      <c r="C2135" t="str">
        <f ca="1">VLOOKUP(Q2135,Tabela3[],5,0)</f>
        <v>India</v>
      </c>
      <c r="D2135" t="str">
        <f ca="1">VLOOKUP(Q2135,Tabela3[],3,0)</f>
        <v>Reliance Industries</v>
      </c>
      <c r="E2135" t="str">
        <f ca="1">IF(R2135=Q2135, (VLOOKUP(P2135+1,Tabela3[],5,0)),VLOOKUP(R2135,Tabela3[],5,0))</f>
        <v>China</v>
      </c>
      <c r="F2135" s="1">
        <f t="shared" ca="1" si="266"/>
        <v>38345</v>
      </c>
      <c r="G2135" s="1">
        <f t="shared" ca="1" si="267"/>
        <v>38350.376315436864</v>
      </c>
      <c r="H2135">
        <f t="shared" ca="1" si="268"/>
        <v>1</v>
      </c>
      <c r="I2135" t="str">
        <f ca="1">VLOOKUP(Q2135,Tabela3[],9,1)</f>
        <v>Tanker</v>
      </c>
      <c r="J2135" t="str">
        <f ca="1">VLOOKUP(Q2135,Tabela3[],11,0)</f>
        <v>Polipropileno</v>
      </c>
      <c r="K2135" t="str">
        <f ca="1">VLOOKUP(Q2135,Tabela3[],10,0)</f>
        <v>Petroquimicos</v>
      </c>
      <c r="L2135" t="e" cm="1">
        <f t="array" aca="1" ref="L2135" ca="1">IF(Tabela2[[#This Row],[PORTO]]=Tabela2[[#This Row],[DESTINO]],0,erro)</f>
        <v>#NAME?</v>
      </c>
      <c r="N2135">
        <f t="shared" ca="1" si="271"/>
        <v>0</v>
      </c>
      <c r="O2135">
        <f t="shared" ca="1" si="272"/>
        <v>4</v>
      </c>
      <c r="P2135">
        <f t="shared" ca="1" si="273"/>
        <v>12</v>
      </c>
      <c r="Q2135">
        <f t="shared" ca="1" si="269"/>
        <v>30</v>
      </c>
      <c r="R2135">
        <f t="shared" ca="1" si="270"/>
        <v>1</v>
      </c>
    </row>
    <row r="2136" spans="1:18">
      <c r="A2136">
        <f ca="1">VLOOKUP(O2136,Tabela3[],2,0)</f>
        <v>2007</v>
      </c>
      <c r="B2136" t="str">
        <f ca="1">VLOOKUP(P2136,Tabela3[],4,0)</f>
        <v>JANEIRO</v>
      </c>
      <c r="C2136" t="str">
        <f ca="1">VLOOKUP(Q2136,Tabela3[],5,0)</f>
        <v>China</v>
      </c>
      <c r="D2136" t="str">
        <f ca="1">VLOOKUP(Q2136,Tabela3[],3,0)</f>
        <v>Alibaba Group</v>
      </c>
      <c r="E2136" t="str">
        <f ca="1">IF(R2136=Q2136, (VLOOKUP(P2136+1,Tabela3[],5,0)),VLOOKUP(R2136,Tabela3[],5,0))</f>
        <v>China</v>
      </c>
      <c r="F2136" s="1">
        <f t="shared" ca="1" si="266"/>
        <v>39436</v>
      </c>
      <c r="G2136" s="1">
        <f t="shared" ca="1" si="267"/>
        <v>39445.196214196643</v>
      </c>
      <c r="H2136">
        <f t="shared" ca="1" si="268"/>
        <v>0</v>
      </c>
      <c r="I2136" t="str">
        <f ca="1">VLOOKUP(Q2136,Tabela3[],9,1)</f>
        <v>HMM St Petersburg</v>
      </c>
      <c r="J2136" t="str">
        <f ca="1">VLOOKUP(Q2136,Tabela3[],11,0)</f>
        <v>Ar Condicionado 18000</v>
      </c>
      <c r="K2136" t="str">
        <f ca="1">VLOOKUP(Q2136,Tabela3[],10,0)</f>
        <v>Eletrônicos</v>
      </c>
      <c r="L2136" cm="1">
        <f t="array" aca="1" ref="L2136" ca="1">IF(Tabela2[[#This Row],[PORTO]]=Tabela2[[#This Row],[DESTINO]],0,erro)</f>
        <v>0</v>
      </c>
      <c r="N2136">
        <f t="shared" ca="1" si="271"/>
        <v>1000</v>
      </c>
      <c r="O2136">
        <f t="shared" ca="1" si="272"/>
        <v>7</v>
      </c>
      <c r="P2136">
        <f t="shared" ca="1" si="273"/>
        <v>12</v>
      </c>
      <c r="Q2136">
        <f t="shared" ca="1" si="269"/>
        <v>2</v>
      </c>
      <c r="R2136">
        <f t="shared" ca="1" si="270"/>
        <v>1</v>
      </c>
    </row>
    <row r="2137" spans="1:18">
      <c r="A2137">
        <f ca="1">VLOOKUP(O2137,Tabela3[],2,0)</f>
        <v>2003</v>
      </c>
      <c r="B2137" t="str">
        <f ca="1">VLOOKUP(P2137,Tabela3[],4,0)</f>
        <v>JANEIRO</v>
      </c>
      <c r="C2137" t="str">
        <f ca="1">VLOOKUP(Q2137,Tabela3[],5,0)</f>
        <v>Japão</v>
      </c>
      <c r="D2137" t="str">
        <f ca="1">VLOOKUP(Q2137,Tabela3[],3,0)</f>
        <v>Toyota</v>
      </c>
      <c r="E2137" t="str">
        <f ca="1">IF(R2137=Q2137, (VLOOKUP(P2137+1,Tabela3[],5,0)),VLOOKUP(R2137,Tabela3[],5,0))</f>
        <v>Estados Unidos</v>
      </c>
      <c r="F2137" s="1">
        <f t="shared" ca="1" si="266"/>
        <v>37628</v>
      </c>
      <c r="G2137" s="1">
        <f t="shared" ca="1" si="267"/>
        <v>37636.042717135955</v>
      </c>
      <c r="H2137">
        <f t="shared" ca="1" si="268"/>
        <v>0</v>
      </c>
      <c r="I2137" t="str">
        <f ca="1">VLOOKUP(Q2137,Tabela3[],9,1)</f>
        <v>Trailer Carriers</v>
      </c>
      <c r="J2137" t="str">
        <f ca="1">VLOOKUP(Q2137,Tabela3[],11,0)</f>
        <v>HILUX CABINE DUPLA STD POWER PACK</v>
      </c>
      <c r="K2137" t="str">
        <f ca="1">VLOOKUP(Q2137,Tabela3[],10,0)</f>
        <v>Carros</v>
      </c>
      <c r="L2137" t="e" cm="1">
        <f t="array" aca="1" ref="L2137" ca="1">IF(Tabela2[[#This Row],[PORTO]]=Tabela2[[#This Row],[DESTINO]],0,erro)</f>
        <v>#NAME?</v>
      </c>
      <c r="N2137">
        <f t="shared" ca="1" si="271"/>
        <v>300</v>
      </c>
      <c r="O2137">
        <f t="shared" ca="1" si="272"/>
        <v>3</v>
      </c>
      <c r="P2137">
        <f t="shared" ca="1" si="273"/>
        <v>0</v>
      </c>
      <c r="Q2137">
        <f t="shared" ca="1" si="269"/>
        <v>9</v>
      </c>
      <c r="R2137">
        <f t="shared" ca="1" si="270"/>
        <v>3</v>
      </c>
    </row>
    <row r="2138" spans="1:18">
      <c r="A2138">
        <f ca="1">VLOOKUP(O2138,Tabela3[],2,0)</f>
        <v>2009</v>
      </c>
      <c r="B2138" t="str">
        <f ca="1">VLOOKUP(P2138,Tabela3[],4,0)</f>
        <v>SETEMBRO</v>
      </c>
      <c r="C2138" t="str">
        <f ca="1">VLOOKUP(Q2138,Tabela3[],5,0)</f>
        <v>Estados Unidos</v>
      </c>
      <c r="D2138" t="str">
        <f ca="1">VLOOKUP(Q2138,Tabela3[],3,0)</f>
        <v>Amazon</v>
      </c>
      <c r="E2138" t="str">
        <f ca="1">IF(R2138=Q2138, (VLOOKUP(P2138+1,Tabela3[],5,0)),VLOOKUP(R2138,Tabela3[],5,0))</f>
        <v>Holanda</v>
      </c>
      <c r="F2138" s="1">
        <f t="shared" ca="1" si="266"/>
        <v>40040</v>
      </c>
      <c r="G2138" s="1">
        <f t="shared" ca="1" si="267"/>
        <v>40044.655558996172</v>
      </c>
      <c r="H2138">
        <f t="shared" ca="1" si="268"/>
        <v>1</v>
      </c>
      <c r="I2138" t="str">
        <f ca="1">VLOOKUP(Q2138,Tabela3[],9,1)</f>
        <v>HMM Algeciras</v>
      </c>
      <c r="J2138" t="str">
        <f ca="1">VLOOKUP(Q2138,Tabela3[],11,0)</f>
        <v>Escrivaninha Trevalla</v>
      </c>
      <c r="K2138" t="str">
        <f ca="1">VLOOKUP(Q2138,Tabela3[],10,0)</f>
        <v>Geral</v>
      </c>
      <c r="L2138" t="e" cm="1">
        <f t="array" aca="1" ref="L2138" ca="1">IF(Tabela2[[#This Row],[PORTO]]=Tabela2[[#This Row],[DESTINO]],0,erro)</f>
        <v>#NAME?</v>
      </c>
      <c r="N2138">
        <f t="shared" ca="1" si="271"/>
        <v>4000</v>
      </c>
      <c r="O2138">
        <f t="shared" ca="1" si="272"/>
        <v>9</v>
      </c>
      <c r="P2138">
        <f t="shared" ca="1" si="273"/>
        <v>8</v>
      </c>
      <c r="Q2138">
        <f t="shared" ca="1" si="269"/>
        <v>3</v>
      </c>
      <c r="R2138">
        <f t="shared" ca="1" si="270"/>
        <v>15</v>
      </c>
    </row>
    <row r="2139" spans="1:18">
      <c r="A2139">
        <f ca="1">VLOOKUP(O2139,Tabela3[],2,0)</f>
        <v>2004</v>
      </c>
      <c r="B2139" t="str">
        <f ca="1">VLOOKUP(P2139,Tabela3[],4,0)</f>
        <v>AGOSTO</v>
      </c>
      <c r="C2139" t="str">
        <f ca="1">VLOOKUP(Q2139,Tabela3[],5,0)</f>
        <v>Itália</v>
      </c>
      <c r="D2139" t="str">
        <f ca="1">VLOOKUP(Q2139,Tabela3[],3,0)</f>
        <v>Hyundai</v>
      </c>
      <c r="E2139" t="str">
        <f ca="1">IF(R2139=Q2139, (VLOOKUP(P2139+1,Tabela3[],5,0)),VLOOKUP(R2139,Tabela3[],5,0))</f>
        <v>China</v>
      </c>
      <c r="F2139" s="1">
        <f t="shared" ca="1" si="266"/>
        <v>38180</v>
      </c>
      <c r="G2139" s="1">
        <f t="shared" ca="1" si="267"/>
        <v>38182.756811757397</v>
      </c>
      <c r="H2139">
        <f t="shared" ca="1" si="268"/>
        <v>0</v>
      </c>
      <c r="I2139" t="str">
        <f ca="1">VLOOKUP(Q2139,Tabela3[],9,1)</f>
        <v>Car Carriers</v>
      </c>
      <c r="J2139" t="str">
        <f ca="1">VLOOKUP(Q2139,Tabela3[],11,0)</f>
        <v>Creta Confort</v>
      </c>
      <c r="K2139" t="str">
        <f ca="1">VLOOKUP(Q2139,Tabela3[],10,0)</f>
        <v>Carros</v>
      </c>
      <c r="L2139" t="e" cm="1">
        <f t="array" aca="1" ref="L2139" ca="1">IF(Tabela2[[#This Row],[PORTO]]=Tabela2[[#This Row],[DESTINO]],0,erro)</f>
        <v>#NAME?</v>
      </c>
      <c r="N2139">
        <f t="shared" ca="1" si="271"/>
        <v>100</v>
      </c>
      <c r="O2139">
        <f t="shared" ca="1" si="272"/>
        <v>4</v>
      </c>
      <c r="P2139">
        <f t="shared" ca="1" si="273"/>
        <v>7</v>
      </c>
      <c r="Q2139">
        <f t="shared" ca="1" si="269"/>
        <v>18</v>
      </c>
      <c r="R2139">
        <f t="shared" ca="1" si="270"/>
        <v>1</v>
      </c>
    </row>
    <row r="2140" spans="1:18">
      <c r="A2140">
        <f ca="1">VLOOKUP(O2140,Tabela3[],2,0)</f>
        <v>2004</v>
      </c>
      <c r="B2140" t="str">
        <f ca="1">VLOOKUP(P2140,Tabela3[],4,0)</f>
        <v>JULHO</v>
      </c>
      <c r="C2140" t="str">
        <f ca="1">VLOOKUP(Q2140,Tabela3[],5,0)</f>
        <v>Itália</v>
      </c>
      <c r="D2140" t="str">
        <f ca="1">VLOOKUP(Q2140,Tabela3[],3,0)</f>
        <v>Hyundai</v>
      </c>
      <c r="E2140" t="str">
        <f ca="1">IF(R2140=Q2140, (VLOOKUP(P2140+1,Tabela3[],5,0)),VLOOKUP(R2140,Tabela3[],5,0))</f>
        <v>Coréia do Sul</v>
      </c>
      <c r="F2140" s="1">
        <f t="shared" ca="1" si="266"/>
        <v>38145</v>
      </c>
      <c r="G2140" s="1">
        <f t="shared" ca="1" si="267"/>
        <v>38148.888032780364</v>
      </c>
      <c r="H2140">
        <f t="shared" ca="1" si="268"/>
        <v>1</v>
      </c>
      <c r="I2140" t="str">
        <f ca="1">VLOOKUP(Q2140,Tabela3[],9,1)</f>
        <v>Car Carriers</v>
      </c>
      <c r="J2140" t="str">
        <f ca="1">VLOOKUP(Q2140,Tabela3[],11,0)</f>
        <v>HB20 Sense</v>
      </c>
      <c r="K2140" t="str">
        <f ca="1">VLOOKUP(Q2140,Tabela3[],10,0)</f>
        <v>Carros</v>
      </c>
      <c r="L2140" t="e" cm="1">
        <f t="array" aca="1" ref="L2140" ca="1">IF(Tabela2[[#This Row],[PORTO]]=Tabela2[[#This Row],[DESTINO]],0,erro)</f>
        <v>#NAME?</v>
      </c>
      <c r="N2140">
        <f t="shared" ca="1" si="271"/>
        <v>400</v>
      </c>
      <c r="O2140">
        <f t="shared" ca="1" si="272"/>
        <v>4</v>
      </c>
      <c r="P2140">
        <f t="shared" ca="1" si="273"/>
        <v>6</v>
      </c>
      <c r="Q2140">
        <f t="shared" ca="1" si="269"/>
        <v>19</v>
      </c>
      <c r="R2140">
        <f t="shared" ca="1" si="270"/>
        <v>14</v>
      </c>
    </row>
    <row r="2141" spans="1:18">
      <c r="A2141">
        <f ca="1">VLOOKUP(O2141,Tabela3[],2,0)</f>
        <v>2005</v>
      </c>
      <c r="B2141" t="str">
        <f ca="1">VLOOKUP(P2141,Tabela3[],4,0)</f>
        <v>MARÇO</v>
      </c>
      <c r="C2141" t="str">
        <f ca="1">VLOOKUP(Q2141,Tabela3[],5,0)</f>
        <v>Itália</v>
      </c>
      <c r="D2141" t="str">
        <f ca="1">VLOOKUP(Q2141,Tabela3[],3,0)</f>
        <v>Hyundai</v>
      </c>
      <c r="E2141" t="str">
        <f ca="1">IF(R2141=Q2141, (VLOOKUP(P2141+1,Tabela3[],5,0)),VLOOKUP(R2141,Tabela3[],5,0))</f>
        <v>Reino Unido</v>
      </c>
      <c r="F2141" s="1">
        <f t="shared" ca="1" si="266"/>
        <v>38405</v>
      </c>
      <c r="G2141" s="1">
        <f t="shared" ca="1" si="267"/>
        <v>38411.023585726711</v>
      </c>
      <c r="H2141">
        <f t="shared" ca="1" si="268"/>
        <v>0</v>
      </c>
      <c r="I2141" t="str">
        <f ca="1">VLOOKUP(Q2141,Tabela3[],9,1)</f>
        <v>Car Carriers</v>
      </c>
      <c r="J2141" t="str">
        <f ca="1">VLOOKUP(Q2141,Tabela3[],11,0)</f>
        <v>HB20 Sense</v>
      </c>
      <c r="K2141" t="str">
        <f ca="1">VLOOKUP(Q2141,Tabela3[],10,0)</f>
        <v>Carros</v>
      </c>
      <c r="L2141" t="e" cm="1">
        <f t="array" aca="1" ref="L2141" ca="1">IF(Tabela2[[#This Row],[PORTO]]=Tabela2[[#This Row],[DESTINO]],0,erro)</f>
        <v>#NAME?</v>
      </c>
      <c r="N2141">
        <f t="shared" ca="1" si="271"/>
        <v>100</v>
      </c>
      <c r="O2141">
        <f t="shared" ca="1" si="272"/>
        <v>5</v>
      </c>
      <c r="P2141">
        <f t="shared" ca="1" si="273"/>
        <v>2</v>
      </c>
      <c r="Q2141">
        <f t="shared" ca="1" si="269"/>
        <v>19</v>
      </c>
      <c r="R2141">
        <f t="shared" ca="1" si="270"/>
        <v>24</v>
      </c>
    </row>
    <row r="2142" spans="1:18">
      <c r="A2142">
        <f ca="1">VLOOKUP(O2142,Tabela3[],2,0)</f>
        <v>2001</v>
      </c>
      <c r="B2142" t="str">
        <f ca="1">VLOOKUP(P2142,Tabela3[],4,0)</f>
        <v>MAIO</v>
      </c>
      <c r="C2142" t="str">
        <f ca="1">VLOOKUP(Q2142,Tabela3[],5,0)</f>
        <v>Estados Unidos</v>
      </c>
      <c r="D2142" t="str">
        <f ca="1">VLOOKUP(Q2142,Tabela3[],3,0)</f>
        <v>Amazon</v>
      </c>
      <c r="E2142" t="str">
        <f ca="1">IF(R2142=Q2142, (VLOOKUP(P2142+1,Tabela3[],5,0)),VLOOKUP(R2142,Tabela3[],5,0))</f>
        <v>Coréia do Sul</v>
      </c>
      <c r="F2142" s="1">
        <f t="shared" ca="1" si="266"/>
        <v>36994</v>
      </c>
      <c r="G2142" s="1">
        <f t="shared" ca="1" si="267"/>
        <v>37003.869101818935</v>
      </c>
      <c r="H2142">
        <f t="shared" ca="1" si="268"/>
        <v>1</v>
      </c>
      <c r="I2142" t="str">
        <f ca="1">VLOOKUP(Q2142,Tabela3[],9,1)</f>
        <v>HMM Algeciras</v>
      </c>
      <c r="J2142" t="str">
        <f ca="1">VLOOKUP(Q2142,Tabela3[],11,0)</f>
        <v>Travesseiro Toque de Pluma</v>
      </c>
      <c r="K2142" t="str">
        <f ca="1">VLOOKUP(Q2142,Tabela3[],10,0)</f>
        <v>Geral</v>
      </c>
      <c r="L2142" t="e" cm="1">
        <f t="array" aca="1" ref="L2142" ca="1">IF(Tabela2[[#This Row],[PORTO]]=Tabela2[[#This Row],[DESTINO]],0,erro)</f>
        <v>#NAME?</v>
      </c>
      <c r="N2142">
        <f t="shared" ca="1" si="271"/>
        <v>3000</v>
      </c>
      <c r="O2142">
        <f t="shared" ca="1" si="272"/>
        <v>1</v>
      </c>
      <c r="P2142">
        <f t="shared" ca="1" si="273"/>
        <v>4</v>
      </c>
      <c r="Q2142">
        <f t="shared" ca="1" si="269"/>
        <v>5</v>
      </c>
      <c r="R2142">
        <f t="shared" ca="1" si="270"/>
        <v>14</v>
      </c>
    </row>
    <row r="2143" spans="1:18">
      <c r="A2143">
        <f ca="1">VLOOKUP(O2143,Tabela3[],2,0)</f>
        <v>2007</v>
      </c>
      <c r="B2143" t="str">
        <f ca="1">VLOOKUP(P2143,Tabela3[],4,0)</f>
        <v>AGOSTO</v>
      </c>
      <c r="C2143" t="str">
        <f ca="1">VLOOKUP(Q2143,Tabela3[],5,0)</f>
        <v>Estados Unidos</v>
      </c>
      <c r="D2143" t="str">
        <f ca="1">VLOOKUP(Q2143,Tabela3[],3,0)</f>
        <v>Amazon</v>
      </c>
      <c r="E2143" t="str">
        <f ca="1">IF(R2143=Q2143, (VLOOKUP(P2143+1,Tabela3[],5,0)),VLOOKUP(R2143,Tabela3[],5,0))</f>
        <v>China</v>
      </c>
      <c r="F2143" s="1">
        <f t="shared" ca="1" si="266"/>
        <v>39289</v>
      </c>
      <c r="G2143" s="1">
        <f t="shared" ca="1" si="267"/>
        <v>39292.384048940177</v>
      </c>
      <c r="H2143">
        <f t="shared" ca="1" si="268"/>
        <v>1</v>
      </c>
      <c r="I2143" t="str">
        <f ca="1">VLOOKUP(Q2143,Tabela3[],9,1)</f>
        <v>HMM Algeciras</v>
      </c>
      <c r="J2143" t="str">
        <f ca="1">VLOOKUP(Q2143,Tabela3[],11,0)</f>
        <v>Travesseiro Toque de Pluma</v>
      </c>
      <c r="K2143" t="str">
        <f ca="1">VLOOKUP(Q2143,Tabela3[],10,0)</f>
        <v>Geral</v>
      </c>
      <c r="L2143" t="e" cm="1">
        <f t="array" aca="1" ref="L2143" ca="1">IF(Tabela2[[#This Row],[PORTO]]=Tabela2[[#This Row],[DESTINO]],0,erro)</f>
        <v>#NAME?</v>
      </c>
      <c r="N2143">
        <f t="shared" ca="1" si="271"/>
        <v>4000</v>
      </c>
      <c r="O2143">
        <f t="shared" ca="1" si="272"/>
        <v>7</v>
      </c>
      <c r="P2143">
        <f t="shared" ca="1" si="273"/>
        <v>7</v>
      </c>
      <c r="Q2143">
        <f t="shared" ca="1" si="269"/>
        <v>5</v>
      </c>
      <c r="R2143">
        <f t="shared" ca="1" si="270"/>
        <v>2</v>
      </c>
    </row>
    <row r="2144" spans="1:18">
      <c r="A2144">
        <f ca="1">VLOOKUP(O2144,Tabela3[],2,0)</f>
        <v>2003</v>
      </c>
      <c r="B2144" t="str">
        <f ca="1">VLOOKUP(P2144,Tabela3[],4,0)</f>
        <v>MARÇO</v>
      </c>
      <c r="C2144" t="str">
        <f ca="1">VLOOKUP(Q2144,Tabela3[],5,0)</f>
        <v>China</v>
      </c>
      <c r="D2144" t="str">
        <f ca="1">VLOOKUP(Q2144,Tabela3[],3,0)</f>
        <v>Alibaba Group</v>
      </c>
      <c r="E2144" t="str">
        <f ca="1">IF(R2144=Q2144, (VLOOKUP(P2144+1,Tabela3[],5,0)),VLOOKUP(R2144,Tabela3[],5,0))</f>
        <v>Japão</v>
      </c>
      <c r="F2144" s="1">
        <f t="shared" ca="1" si="266"/>
        <v>37679</v>
      </c>
      <c r="G2144" s="1">
        <f t="shared" ca="1" si="267"/>
        <v>37681.293458849032</v>
      </c>
      <c r="H2144">
        <f t="shared" ca="1" si="268"/>
        <v>1</v>
      </c>
      <c r="I2144" t="str">
        <f ca="1">VLOOKUP(Q2144,Tabela3[],9,1)</f>
        <v>HMM St Petersburg</v>
      </c>
      <c r="J2144" t="str">
        <f ca="1">VLOOKUP(Q2144,Tabela3[],11,0)</f>
        <v>Ar Condicionado 18000</v>
      </c>
      <c r="K2144" t="str">
        <f ca="1">VLOOKUP(Q2144,Tabela3[],10,0)</f>
        <v>Eletrônicos</v>
      </c>
      <c r="L2144" t="e" cm="1">
        <f t="array" aca="1" ref="L2144" ca="1">IF(Tabela2[[#This Row],[PORTO]]=Tabela2[[#This Row],[DESTINO]],0,erro)</f>
        <v>#NAME?</v>
      </c>
      <c r="N2144">
        <f t="shared" ca="1" si="271"/>
        <v>1500</v>
      </c>
      <c r="O2144">
        <f t="shared" ca="1" si="272"/>
        <v>3</v>
      </c>
      <c r="P2144">
        <f t="shared" ca="1" si="273"/>
        <v>2</v>
      </c>
      <c r="Q2144">
        <f t="shared" ca="1" si="269"/>
        <v>2</v>
      </c>
      <c r="R2144">
        <f t="shared" ca="1" si="270"/>
        <v>10</v>
      </c>
    </row>
    <row r="2145" spans="1:18">
      <c r="A2145">
        <f ca="1">VLOOKUP(O2145,Tabela3[],2,0)</f>
        <v>2008</v>
      </c>
      <c r="B2145" t="str">
        <f ca="1">VLOOKUP(P2145,Tabela3[],4,0)</f>
        <v>JANEIRO</v>
      </c>
      <c r="C2145" t="str">
        <f ca="1">VLOOKUP(Q2145,Tabela3[],5,0)</f>
        <v>Holanda</v>
      </c>
      <c r="D2145" t="str">
        <f ca="1">VLOOKUP(Q2145,Tabela3[],3,0)</f>
        <v>Shell</v>
      </c>
      <c r="E2145" t="str">
        <f ca="1">IF(R2145=Q2145, (VLOOKUP(P2145+1,Tabela3[],5,0)),VLOOKUP(R2145,Tabela3[],5,0))</f>
        <v>França</v>
      </c>
      <c r="F2145" s="1">
        <f t="shared" ca="1" si="266"/>
        <v>39456</v>
      </c>
      <c r="G2145" s="1">
        <f t="shared" ca="1" si="267"/>
        <v>39464.920148316785</v>
      </c>
      <c r="H2145">
        <f t="shared" ca="1" si="268"/>
        <v>0</v>
      </c>
      <c r="I2145" t="str">
        <f ca="1">VLOOKUP(Q2145,Tabela3[],9,1)</f>
        <v>AbQaiq</v>
      </c>
      <c r="J2145" t="str">
        <f ca="1">VLOOKUP(Q2145,Tabela3[],11,0)</f>
        <v>Gasolina</v>
      </c>
      <c r="K2145" t="str">
        <f ca="1">VLOOKUP(Q2145,Tabela3[],10,0)</f>
        <v>Petróleo</v>
      </c>
      <c r="L2145" t="e" cm="1">
        <f t="array" aca="1" ref="L2145" ca="1">IF(Tabela2[[#This Row],[PORTO]]=Tabela2[[#This Row],[DESTINO]],0,erro)</f>
        <v>#NAME?</v>
      </c>
      <c r="N2145">
        <f t="shared" ca="1" si="271"/>
        <v>81000</v>
      </c>
      <c r="O2145">
        <f t="shared" ca="1" si="272"/>
        <v>8</v>
      </c>
      <c r="P2145">
        <f t="shared" ca="1" si="273"/>
        <v>0</v>
      </c>
      <c r="Q2145">
        <f t="shared" ca="1" si="269"/>
        <v>16</v>
      </c>
      <c r="R2145">
        <f t="shared" ca="1" si="270"/>
        <v>23</v>
      </c>
    </row>
    <row r="2146" spans="1:18">
      <c r="A2146">
        <f ca="1">VLOOKUP(O2146,Tabela3[],2,0)</f>
        <v>2006</v>
      </c>
      <c r="B2146" t="str">
        <f ca="1">VLOOKUP(P2146,Tabela3[],4,0)</f>
        <v>ABRIL</v>
      </c>
      <c r="C2146" t="str">
        <f ca="1">VLOOKUP(Q2146,Tabela3[],5,0)</f>
        <v>Coréia do Sul</v>
      </c>
      <c r="D2146" t="str">
        <f ca="1">VLOOKUP(Q2146,Tabela3[],3,0)</f>
        <v>Samsung</v>
      </c>
      <c r="E2146" t="str">
        <f ca="1">IF(R2146=Q2146, (VLOOKUP(P2146+1,Tabela3[],5,0)),VLOOKUP(R2146,Tabela3[],5,0))</f>
        <v>Itália</v>
      </c>
      <c r="F2146" s="1">
        <f t="shared" ca="1" si="266"/>
        <v>38803</v>
      </c>
      <c r="G2146" s="1">
        <f t="shared" ca="1" si="267"/>
        <v>38807.823048494021</v>
      </c>
      <c r="H2146">
        <f t="shared" ca="1" si="268"/>
        <v>1</v>
      </c>
      <c r="I2146" t="str">
        <f ca="1">VLOOKUP(Q2146,Tabela3[],9,1)</f>
        <v>HMM Rotterdam</v>
      </c>
      <c r="J2146" t="str">
        <f ca="1">VLOOKUP(Q2146,Tabela3[],11,0)</f>
        <v>Neo QLED 8k 75"</v>
      </c>
      <c r="K2146" t="str">
        <f ca="1">VLOOKUP(Q2146,Tabela3[],10,0)</f>
        <v>Eletrônicos</v>
      </c>
      <c r="L2146" t="e" cm="1">
        <f t="array" aca="1" ref="L2146" ca="1">IF(Tabela2[[#This Row],[PORTO]]=Tabela2[[#This Row],[DESTINO]],0,erro)</f>
        <v>#NAME?</v>
      </c>
      <c r="N2146">
        <f t="shared" ca="1" si="271"/>
        <v>2000</v>
      </c>
      <c r="O2146">
        <f t="shared" ca="1" si="272"/>
        <v>6</v>
      </c>
      <c r="P2146">
        <f t="shared" ca="1" si="273"/>
        <v>3</v>
      </c>
      <c r="Q2146">
        <f t="shared" ca="1" si="269"/>
        <v>12</v>
      </c>
      <c r="R2146">
        <f t="shared" ca="1" si="270"/>
        <v>19</v>
      </c>
    </row>
    <row r="2147" spans="1:18">
      <c r="A2147">
        <f ca="1">VLOOKUP(O2147,Tabela3[],2,0)</f>
        <v>2009</v>
      </c>
      <c r="B2147" t="str">
        <f ca="1">VLOOKUP(P2147,Tabela3[],4,0)</f>
        <v>MARÇO</v>
      </c>
      <c r="C2147" t="str">
        <f ca="1">VLOOKUP(Q2147,Tabela3[],5,0)</f>
        <v>China</v>
      </c>
      <c r="D2147" t="str">
        <f ca="1">VLOOKUP(Q2147,Tabela3[],3,0)</f>
        <v>Alibaba Group</v>
      </c>
      <c r="E2147" t="str">
        <f ca="1">IF(R2147=Q2147, (VLOOKUP(P2147+1,Tabela3[],5,0)),VLOOKUP(R2147,Tabela3[],5,0))</f>
        <v>Alemanha</v>
      </c>
      <c r="F2147" s="1">
        <f t="shared" ca="1" si="266"/>
        <v>39864</v>
      </c>
      <c r="G2147" s="1">
        <f t="shared" ca="1" si="267"/>
        <v>39873.915807349003</v>
      </c>
      <c r="H2147">
        <f t="shared" ca="1" si="268"/>
        <v>1</v>
      </c>
      <c r="I2147" t="str">
        <f ca="1">VLOOKUP(Q2147,Tabela3[],9,1)</f>
        <v>HMM St Petersburg</v>
      </c>
      <c r="J2147" t="str">
        <f ca="1">VLOOKUP(Q2147,Tabela3[],11,0)</f>
        <v>Miniescavadeira</v>
      </c>
      <c r="K2147" t="str">
        <f ca="1">VLOOKUP(Q2147,Tabela3[],10,0)</f>
        <v>Maquinário</v>
      </c>
      <c r="L2147" t="e" cm="1">
        <f t="array" aca="1" ref="L2147" ca="1">IF(Tabela2[[#This Row],[PORTO]]=Tabela2[[#This Row],[DESTINO]],0,erro)</f>
        <v>#NAME?</v>
      </c>
      <c r="N2147">
        <f t="shared" ca="1" si="271"/>
        <v>30</v>
      </c>
      <c r="O2147">
        <f t="shared" ca="1" si="272"/>
        <v>9</v>
      </c>
      <c r="P2147">
        <f t="shared" ca="1" si="273"/>
        <v>2</v>
      </c>
      <c r="Q2147">
        <f t="shared" ca="1" si="269"/>
        <v>1</v>
      </c>
      <c r="R2147">
        <f t="shared" ca="1" si="270"/>
        <v>8</v>
      </c>
    </row>
    <row r="2148" spans="1:18">
      <c r="A2148">
        <f ca="1">VLOOKUP(O2148,Tabela3[],2,0)</f>
        <v>2004</v>
      </c>
      <c r="B2148" t="str">
        <f ca="1">VLOOKUP(P2148,Tabela3[],4,0)</f>
        <v>JANEIRO</v>
      </c>
      <c r="C2148" t="str">
        <f ca="1">VLOOKUP(Q2148,Tabela3[],5,0)</f>
        <v>Holanda</v>
      </c>
      <c r="D2148" t="str">
        <f ca="1">VLOOKUP(Q2148,Tabela3[],3,0)</f>
        <v>Shell</v>
      </c>
      <c r="E2148" t="str">
        <f ca="1">IF(R2148=Q2148, (VLOOKUP(P2148+1,Tabela3[],5,0)),VLOOKUP(R2148,Tabela3[],5,0))</f>
        <v>Holanda</v>
      </c>
      <c r="F2148" s="1">
        <f t="shared" ca="1" si="266"/>
        <v>38325</v>
      </c>
      <c r="G2148" s="1">
        <f t="shared" ca="1" si="267"/>
        <v>38332.70585375627</v>
      </c>
      <c r="H2148">
        <f t="shared" ca="1" si="268"/>
        <v>0</v>
      </c>
      <c r="I2148" t="str">
        <f ca="1">VLOOKUP(Q2148,Tabela3[],9,1)</f>
        <v>AbQaiq</v>
      </c>
      <c r="J2148" t="str">
        <f ca="1">VLOOKUP(Q2148,Tabela3[],11,0)</f>
        <v>Petróleo Bruto</v>
      </c>
      <c r="K2148" t="str">
        <f ca="1">VLOOKUP(Q2148,Tabela3[],10,0)</f>
        <v>Petróleo</v>
      </c>
      <c r="L2148" cm="1">
        <f t="array" aca="1" ref="L2148" ca="1">IF(Tabela2[[#This Row],[PORTO]]=Tabela2[[#This Row],[DESTINO]],0,erro)</f>
        <v>0</v>
      </c>
      <c r="N2148">
        <f t="shared" ca="1" si="271"/>
        <v>77000</v>
      </c>
      <c r="O2148">
        <f t="shared" ca="1" si="272"/>
        <v>4</v>
      </c>
      <c r="P2148">
        <f t="shared" ca="1" si="273"/>
        <v>12</v>
      </c>
      <c r="Q2148">
        <f t="shared" ca="1" si="269"/>
        <v>17</v>
      </c>
      <c r="R2148">
        <f t="shared" ca="1" si="270"/>
        <v>16</v>
      </c>
    </row>
    <row r="2149" spans="1:18">
      <c r="A2149">
        <f ca="1">VLOOKUP(O2149,Tabela3[],2,0)</f>
        <v>2007</v>
      </c>
      <c r="B2149" t="str">
        <f ca="1">VLOOKUP(P2149,Tabela3[],4,0)</f>
        <v>JUNHO</v>
      </c>
      <c r="C2149" t="str">
        <f ca="1">VLOOKUP(Q2149,Tabela3[],5,0)</f>
        <v>França</v>
      </c>
      <c r="D2149" t="str">
        <f ca="1">VLOOKUP(Q2149,Tabela3[],3,0)</f>
        <v> LVMH</v>
      </c>
      <c r="E2149" t="str">
        <f ca="1">IF(R2149=Q2149, (VLOOKUP(P2149+1,Tabela3[],5,0)),VLOOKUP(R2149,Tabela3[],5,0))</f>
        <v>Estados Unidos</v>
      </c>
      <c r="F2149" s="1">
        <f t="shared" ca="1" si="266"/>
        <v>39221</v>
      </c>
      <c r="G2149" s="1">
        <f t="shared" ca="1" si="267"/>
        <v>39223.115942418968</v>
      </c>
      <c r="H2149">
        <f t="shared" ca="1" si="268"/>
        <v>0</v>
      </c>
      <c r="I2149" t="str">
        <f ca="1">VLOOKUP(Q2149,Tabela3[],9,1)</f>
        <v>Emma Maersk</v>
      </c>
      <c r="J2149" t="str">
        <f ca="1">VLOOKUP(Q2149,Tabela3[],11,0)</f>
        <v>Clos Des Lambrys</v>
      </c>
      <c r="K2149" t="str">
        <f ca="1">VLOOKUP(Q2149,Tabela3[],10,0)</f>
        <v>Tecido</v>
      </c>
      <c r="L2149" t="e" cm="1">
        <f t="array" aca="1" ref="L2149" ca="1">IF(Tabela2[[#This Row],[PORTO]]=Tabela2[[#This Row],[DESTINO]],0,erro)</f>
        <v>#NAME?</v>
      </c>
      <c r="N2149">
        <f t="shared" ca="1" si="271"/>
        <v>22000</v>
      </c>
      <c r="O2149">
        <f t="shared" ca="1" si="272"/>
        <v>7</v>
      </c>
      <c r="P2149">
        <f t="shared" ca="1" si="273"/>
        <v>5</v>
      </c>
      <c r="Q2149">
        <f t="shared" ca="1" si="269"/>
        <v>21</v>
      </c>
      <c r="R2149">
        <f t="shared" ca="1" si="270"/>
        <v>5</v>
      </c>
    </row>
    <row r="2150" spans="1:18">
      <c r="A2150">
        <f ca="1">VLOOKUP(O2150,Tabela3[],2,0)</f>
        <v>2005</v>
      </c>
      <c r="B2150" t="str">
        <f ca="1">VLOOKUP(P2150,Tabela3[],4,0)</f>
        <v>JULHO</v>
      </c>
      <c r="C2150" t="str">
        <f ca="1">VLOOKUP(Q2150,Tabela3[],5,0)</f>
        <v>Holanda</v>
      </c>
      <c r="D2150" t="str">
        <f ca="1">VLOOKUP(Q2150,Tabela3[],3,0)</f>
        <v>Shell</v>
      </c>
      <c r="E2150" t="str">
        <f ca="1">IF(R2150=Q2150, (VLOOKUP(P2150+1,Tabela3[],5,0)),VLOOKUP(R2150,Tabela3[],5,0))</f>
        <v>França</v>
      </c>
      <c r="F2150" s="1">
        <f t="shared" ca="1" si="266"/>
        <v>38513</v>
      </c>
      <c r="G2150" s="1">
        <f t="shared" ca="1" si="267"/>
        <v>38519.024787388407</v>
      </c>
      <c r="H2150">
        <f t="shared" ca="1" si="268"/>
        <v>1</v>
      </c>
      <c r="I2150" t="str">
        <f ca="1">VLOOKUP(Q2150,Tabela3[],9,1)</f>
        <v>AbQaiq</v>
      </c>
      <c r="J2150" t="str">
        <f ca="1">VLOOKUP(Q2150,Tabela3[],11,0)</f>
        <v>Gasolina</v>
      </c>
      <c r="K2150" t="str">
        <f ca="1">VLOOKUP(Q2150,Tabela3[],10,0)</f>
        <v>Petróleo</v>
      </c>
      <c r="L2150" t="e" cm="1">
        <f t="array" aca="1" ref="L2150" ca="1">IF(Tabela2[[#This Row],[PORTO]]=Tabela2[[#This Row],[DESTINO]],0,erro)</f>
        <v>#NAME?</v>
      </c>
      <c r="N2150">
        <f t="shared" ca="1" si="271"/>
        <v>84000</v>
      </c>
      <c r="O2150">
        <f t="shared" ca="1" si="272"/>
        <v>5</v>
      </c>
      <c r="P2150">
        <f t="shared" ca="1" si="273"/>
        <v>6</v>
      </c>
      <c r="Q2150">
        <f t="shared" ca="1" si="269"/>
        <v>16</v>
      </c>
      <c r="R2150">
        <f t="shared" ca="1" si="270"/>
        <v>21</v>
      </c>
    </row>
    <row r="2151" spans="1:18">
      <c r="A2151">
        <f ca="1">VLOOKUP(O2151,Tabela3[],2,0)</f>
        <v>2009</v>
      </c>
      <c r="B2151" t="str">
        <f ca="1">VLOOKUP(P2151,Tabela3[],4,0)</f>
        <v>JULHO</v>
      </c>
      <c r="C2151" t="str">
        <f ca="1">VLOOKUP(Q2151,Tabela3[],5,0)</f>
        <v>Holanda</v>
      </c>
      <c r="D2151" t="str">
        <f ca="1">VLOOKUP(Q2151,Tabela3[],3,0)</f>
        <v>Shell</v>
      </c>
      <c r="E2151" t="str">
        <f ca="1">IF(R2151=Q2151, (VLOOKUP(P2151+1,Tabela3[],5,0)),VLOOKUP(R2151,Tabela3[],5,0))</f>
        <v>Japão</v>
      </c>
      <c r="F2151" s="1">
        <f t="shared" ca="1" si="266"/>
        <v>39976</v>
      </c>
      <c r="G2151" s="1">
        <f t="shared" ca="1" si="267"/>
        <v>39976.470416894372</v>
      </c>
      <c r="H2151">
        <f t="shared" ca="1" si="268"/>
        <v>1</v>
      </c>
      <c r="I2151" t="str">
        <f ca="1">VLOOKUP(Q2151,Tabela3[],9,1)</f>
        <v>AbQaiq</v>
      </c>
      <c r="J2151" t="str">
        <f ca="1">VLOOKUP(Q2151,Tabela3[],11,0)</f>
        <v>Gasolina</v>
      </c>
      <c r="K2151" t="str">
        <f ca="1">VLOOKUP(Q2151,Tabela3[],10,0)</f>
        <v>Petróleo</v>
      </c>
      <c r="L2151" t="e" cm="1">
        <f t="array" aca="1" ref="L2151" ca="1">IF(Tabela2[[#This Row],[PORTO]]=Tabela2[[#This Row],[DESTINO]],0,erro)</f>
        <v>#NAME?</v>
      </c>
      <c r="N2151">
        <f t="shared" ca="1" si="271"/>
        <v>98000</v>
      </c>
      <c r="O2151">
        <f t="shared" ca="1" si="272"/>
        <v>9</v>
      </c>
      <c r="P2151">
        <f t="shared" ca="1" si="273"/>
        <v>6</v>
      </c>
      <c r="Q2151">
        <f t="shared" ca="1" si="269"/>
        <v>16</v>
      </c>
      <c r="R2151">
        <f t="shared" ca="1" si="270"/>
        <v>9</v>
      </c>
    </row>
    <row r="2152" spans="1:18">
      <c r="A2152">
        <f ca="1">VLOOKUP(O2152,Tabela3[],2,0)</f>
        <v>2007</v>
      </c>
      <c r="B2152" t="str">
        <f ca="1">VLOOKUP(P2152,Tabela3[],4,0)</f>
        <v>MAIO</v>
      </c>
      <c r="C2152" t="str">
        <f ca="1">VLOOKUP(Q2152,Tabela3[],5,0)</f>
        <v>Estados Unidos</v>
      </c>
      <c r="D2152" t="str">
        <f ca="1">VLOOKUP(Q2152,Tabela3[],3,0)</f>
        <v>Amazon</v>
      </c>
      <c r="E2152" t="str">
        <f ca="1">IF(R2152=Q2152, (VLOOKUP(P2152+1,Tabela3[],5,0)),VLOOKUP(R2152,Tabela3[],5,0))</f>
        <v>Estados Unidos</v>
      </c>
      <c r="F2152" s="1">
        <f t="shared" ca="1" si="266"/>
        <v>39197</v>
      </c>
      <c r="G2152" s="1">
        <f t="shared" ca="1" si="267"/>
        <v>39203.940941832887</v>
      </c>
      <c r="H2152">
        <f t="shared" ca="1" si="268"/>
        <v>1</v>
      </c>
      <c r="I2152" t="str">
        <f ca="1">VLOOKUP(Q2152,Tabela3[],9,1)</f>
        <v>HMM Algeciras</v>
      </c>
      <c r="J2152" t="str">
        <f ca="1">VLOOKUP(Q2152,Tabela3[],11,0)</f>
        <v>Colchão Baby Light D18</v>
      </c>
      <c r="K2152" t="str">
        <f ca="1">VLOOKUP(Q2152,Tabela3[],10,0)</f>
        <v>Geral</v>
      </c>
      <c r="L2152" cm="1">
        <f t="array" aca="1" ref="L2152" ca="1">IF(Tabela2[[#This Row],[PORTO]]=Tabela2[[#This Row],[DESTINO]],0,erro)</f>
        <v>0</v>
      </c>
      <c r="N2152">
        <f t="shared" ca="1" si="271"/>
        <v>4000</v>
      </c>
      <c r="O2152">
        <f t="shared" ca="1" si="272"/>
        <v>7</v>
      </c>
      <c r="P2152">
        <f t="shared" ca="1" si="273"/>
        <v>4</v>
      </c>
      <c r="Q2152">
        <f t="shared" ca="1" si="269"/>
        <v>4</v>
      </c>
      <c r="R2152">
        <f t="shared" ca="1" si="270"/>
        <v>3</v>
      </c>
    </row>
    <row r="2153" spans="1:18">
      <c r="A2153">
        <f ca="1">VLOOKUP(O2153,Tabela3[],2,0)</f>
        <v>2003</v>
      </c>
      <c r="B2153" t="str">
        <f ca="1">VLOOKUP(P2153,Tabela3[],4,0)</f>
        <v>MARÇO</v>
      </c>
      <c r="C2153" t="str">
        <f ca="1">VLOOKUP(Q2153,Tabela3[],5,0)</f>
        <v>Alemanha</v>
      </c>
      <c r="D2153" t="str">
        <f ca="1">VLOOKUP(Q2153,Tabela3[],3,0)</f>
        <v>Volkswagen</v>
      </c>
      <c r="E2153" t="str">
        <f ca="1">IF(R2153=Q2153, (VLOOKUP(P2153+1,Tabela3[],5,0)),VLOOKUP(R2153,Tabela3[],5,0))</f>
        <v>China</v>
      </c>
      <c r="F2153" s="1">
        <f t="shared" ca="1" si="266"/>
        <v>37656</v>
      </c>
      <c r="G2153" s="1">
        <f t="shared" ca="1" si="267"/>
        <v>37661.381806585043</v>
      </c>
      <c r="H2153">
        <f t="shared" ca="1" si="268"/>
        <v>0</v>
      </c>
      <c r="I2153" t="str">
        <f ca="1">VLOOKUP(Q2153,Tabela3[],9,1)</f>
        <v>Warehouse Carriers </v>
      </c>
      <c r="J2153" t="str">
        <f ca="1">VLOOKUP(Q2153,Tabela3[],11,0)</f>
        <v>GLI 350 TSI (Jetta)</v>
      </c>
      <c r="K2153" t="str">
        <f ca="1">VLOOKUP(Q2153,Tabela3[],10,0)</f>
        <v>Carros</v>
      </c>
      <c r="L2153" t="e" cm="1">
        <f t="array" aca="1" ref="L2153" ca="1">IF(Tabela2[[#This Row],[PORTO]]=Tabela2[[#This Row],[DESTINO]],0,erro)</f>
        <v>#NAME?</v>
      </c>
      <c r="N2153">
        <f t="shared" ca="1" si="271"/>
        <v>200</v>
      </c>
      <c r="O2153">
        <f t="shared" ca="1" si="272"/>
        <v>3</v>
      </c>
      <c r="P2153">
        <f t="shared" ca="1" si="273"/>
        <v>2</v>
      </c>
      <c r="Q2153">
        <f t="shared" ca="1" si="269"/>
        <v>8</v>
      </c>
      <c r="R2153">
        <f t="shared" ca="1" si="270"/>
        <v>0</v>
      </c>
    </row>
    <row r="2154" spans="1:18">
      <c r="A2154">
        <f ca="1">VLOOKUP(O2154,Tabela3[],2,0)</f>
        <v>2005</v>
      </c>
      <c r="B2154" t="str">
        <f ca="1">VLOOKUP(P2154,Tabela3[],4,0)</f>
        <v>JULHO</v>
      </c>
      <c r="C2154" t="str">
        <f ca="1">VLOOKUP(Q2154,Tabela3[],5,0)</f>
        <v>Reino Unido</v>
      </c>
      <c r="D2154" t="str">
        <f ca="1">VLOOKUP(Q2154,Tabela3[],3,0)</f>
        <v>Unilever</v>
      </c>
      <c r="E2154" t="str">
        <f ca="1">IF(R2154=Q2154, (VLOOKUP(P2154+1,Tabela3[],5,0)),VLOOKUP(R2154,Tabela3[],5,0))</f>
        <v>Estados Unidos</v>
      </c>
      <c r="F2154" s="1">
        <f t="shared" ca="1" si="266"/>
        <v>38514</v>
      </c>
      <c r="G2154" s="1">
        <f t="shared" ca="1" si="267"/>
        <v>38518.473858162004</v>
      </c>
      <c r="H2154">
        <f t="shared" ca="1" si="268"/>
        <v>0</v>
      </c>
      <c r="I2154" t="str">
        <f ca="1">VLOOKUP(Q2154,Tabela3[],9,1)</f>
        <v>HMM Helsinki</v>
      </c>
      <c r="J2154" t="str">
        <f ca="1">VLOOKUP(Q2154,Tabela3[],11,0)</f>
        <v xml:space="preserve">Desodorante Antitranspirante Aerosol </v>
      </c>
      <c r="K2154" t="str">
        <f ca="1">VLOOKUP(Q2154,Tabela3[],10,0)</f>
        <v>Quimico</v>
      </c>
      <c r="L2154" t="e" cm="1">
        <f t="array" aca="1" ref="L2154" ca="1">IF(Tabela2[[#This Row],[PORTO]]=Tabela2[[#This Row],[DESTINO]],0,erro)</f>
        <v>#NAME?</v>
      </c>
      <c r="N2154">
        <f t="shared" ca="1" si="271"/>
        <v>1050000</v>
      </c>
      <c r="O2154">
        <f t="shared" ca="1" si="272"/>
        <v>5</v>
      </c>
      <c r="P2154">
        <f t="shared" ca="1" si="273"/>
        <v>6</v>
      </c>
      <c r="Q2154">
        <f t="shared" ca="1" si="269"/>
        <v>25</v>
      </c>
      <c r="R2154">
        <f t="shared" ca="1" si="270"/>
        <v>3</v>
      </c>
    </row>
    <row r="2155" spans="1:18">
      <c r="A2155">
        <f ca="1">VLOOKUP(O2155,Tabela3[],2,0)</f>
        <v>2004</v>
      </c>
      <c r="B2155" t="str">
        <f ca="1">VLOOKUP(P2155,Tabela3[],4,0)</f>
        <v>OUTUBRO</v>
      </c>
      <c r="C2155" t="str">
        <f ca="1">VLOOKUP(Q2155,Tabela3[],5,0)</f>
        <v>Itália</v>
      </c>
      <c r="D2155" t="str">
        <f ca="1">VLOOKUP(Q2155,Tabela3[],3,0)</f>
        <v>Hyundai</v>
      </c>
      <c r="E2155" t="str">
        <f ca="1">IF(R2155=Q2155, (VLOOKUP(P2155+1,Tabela3[],5,0)),VLOOKUP(R2155,Tabela3[],5,0))</f>
        <v>China</v>
      </c>
      <c r="F2155" s="1">
        <f t="shared" ca="1" si="266"/>
        <v>38247</v>
      </c>
      <c r="G2155" s="1">
        <f t="shared" ca="1" si="267"/>
        <v>38248.840186798414</v>
      </c>
      <c r="H2155">
        <f t="shared" ca="1" si="268"/>
        <v>0</v>
      </c>
      <c r="I2155" t="str">
        <f ca="1">VLOOKUP(Q2155,Tabela3[],9,1)</f>
        <v>Car Carriers</v>
      </c>
      <c r="J2155" t="str">
        <f ca="1">VLOOKUP(Q2155,Tabela3[],11,0)</f>
        <v>HB20 Sense</v>
      </c>
      <c r="K2155" t="str">
        <f ca="1">VLOOKUP(Q2155,Tabela3[],10,0)</f>
        <v>Carros</v>
      </c>
      <c r="L2155" t="e" cm="1">
        <f t="array" aca="1" ref="L2155" ca="1">IF(Tabela2[[#This Row],[PORTO]]=Tabela2[[#This Row],[DESTINO]],0,erro)</f>
        <v>#NAME?</v>
      </c>
      <c r="N2155">
        <f t="shared" ca="1" si="271"/>
        <v>200</v>
      </c>
      <c r="O2155">
        <f t="shared" ca="1" si="272"/>
        <v>4</v>
      </c>
      <c r="P2155">
        <f t="shared" ca="1" si="273"/>
        <v>9</v>
      </c>
      <c r="Q2155">
        <f t="shared" ca="1" si="269"/>
        <v>19</v>
      </c>
      <c r="R2155">
        <f t="shared" ca="1" si="270"/>
        <v>0</v>
      </c>
    </row>
    <row r="2156" spans="1:18">
      <c r="A2156">
        <f ca="1">VLOOKUP(O2156,Tabela3[],2,0)</f>
        <v>2008</v>
      </c>
      <c r="B2156" t="str">
        <f ca="1">VLOOKUP(P2156,Tabela3[],4,0)</f>
        <v>NOVEMBRO</v>
      </c>
      <c r="C2156" t="str">
        <f ca="1">VLOOKUP(Q2156,Tabela3[],5,0)</f>
        <v>França</v>
      </c>
      <c r="D2156" t="str">
        <f ca="1">VLOOKUP(Q2156,Tabela3[],3,0)</f>
        <v> LVMH</v>
      </c>
      <c r="E2156" t="str">
        <f ca="1">IF(R2156=Q2156, (VLOOKUP(P2156+1,Tabela3[],5,0)),VLOOKUP(R2156,Tabela3[],5,0))</f>
        <v>Coréia do Sul</v>
      </c>
      <c r="F2156" s="1">
        <f t="shared" ca="1" si="266"/>
        <v>39731</v>
      </c>
      <c r="G2156" s="1">
        <f t="shared" ca="1" si="267"/>
        <v>39734.677509818706</v>
      </c>
      <c r="H2156">
        <f t="shared" ca="1" si="268"/>
        <v>1</v>
      </c>
      <c r="I2156" t="str">
        <f ca="1">VLOOKUP(Q2156,Tabela3[],9,1)</f>
        <v>Emma Maersk</v>
      </c>
      <c r="J2156" t="str">
        <f ca="1">VLOOKUP(Q2156,Tabela3[],11,0)</f>
        <v>Clos Des Lambrys</v>
      </c>
      <c r="K2156" t="str">
        <f ca="1">VLOOKUP(Q2156,Tabela3[],10,0)</f>
        <v>Tecido</v>
      </c>
      <c r="L2156" t="e" cm="1">
        <f t="array" aca="1" ref="L2156" ca="1">IF(Tabela2[[#This Row],[PORTO]]=Tabela2[[#This Row],[DESTINO]],0,erro)</f>
        <v>#NAME?</v>
      </c>
      <c r="N2156">
        <f t="shared" ca="1" si="271"/>
        <v>41000</v>
      </c>
      <c r="O2156">
        <f t="shared" ca="1" si="272"/>
        <v>8</v>
      </c>
      <c r="P2156">
        <f t="shared" ca="1" si="273"/>
        <v>10</v>
      </c>
      <c r="Q2156">
        <f t="shared" ca="1" si="269"/>
        <v>21</v>
      </c>
      <c r="R2156">
        <f t="shared" ca="1" si="270"/>
        <v>13</v>
      </c>
    </row>
    <row r="2157" spans="1:18">
      <c r="A2157">
        <f ca="1">VLOOKUP(O2157,Tabela3[],2,0)</f>
        <v>2001</v>
      </c>
      <c r="B2157" t="str">
        <f ca="1">VLOOKUP(P2157,Tabela3[],4,0)</f>
        <v>MARÇO</v>
      </c>
      <c r="C2157" t="str">
        <f ca="1">VLOOKUP(Q2157,Tabela3[],5,0)</f>
        <v>Brasil</v>
      </c>
      <c r="D2157" t="str">
        <f ca="1">VLOOKUP(Q2157,Tabela3[],3,0)</f>
        <v>VALE</v>
      </c>
      <c r="E2157" t="str">
        <f ca="1">IF(R2157=Q2157, (VLOOKUP(P2157+1,Tabela3[],5,0)),VLOOKUP(R2157,Tabela3[],5,0))</f>
        <v>Japão</v>
      </c>
      <c r="F2157" s="1">
        <f t="shared" ca="1" si="266"/>
        <v>36925</v>
      </c>
      <c r="G2157" s="1">
        <f t="shared" ca="1" si="267"/>
        <v>36932.357891533386</v>
      </c>
      <c r="H2157">
        <f t="shared" ca="1" si="268"/>
        <v>1</v>
      </c>
      <c r="I2157" t="str">
        <f ca="1">VLOOKUP(Q2157,Tabela3[],9,1)</f>
        <v>Lan Hua Hai</v>
      </c>
      <c r="J2157" t="str">
        <f ca="1">VLOOKUP(Q2157,Tabela3[],11,0)</f>
        <v>Manganês</v>
      </c>
      <c r="K2157" t="str">
        <f ca="1">VLOOKUP(Q2157,Tabela3[],10,0)</f>
        <v>Minério</v>
      </c>
      <c r="L2157" t="e" cm="1">
        <f t="array" aca="1" ref="L2157" ca="1">IF(Tabela2[[#This Row],[PORTO]]=Tabela2[[#This Row],[DESTINO]],0,erro)</f>
        <v>#NAME?</v>
      </c>
      <c r="N2157">
        <f t="shared" ca="1" si="271"/>
        <v>0</v>
      </c>
      <c r="O2157">
        <f t="shared" ca="1" si="272"/>
        <v>1</v>
      </c>
      <c r="P2157">
        <f t="shared" ca="1" si="273"/>
        <v>2</v>
      </c>
      <c r="Q2157">
        <f t="shared" ca="1" si="269"/>
        <v>29</v>
      </c>
      <c r="R2157">
        <f t="shared" ca="1" si="270"/>
        <v>10</v>
      </c>
    </row>
    <row r="2158" spans="1:18">
      <c r="A2158">
        <f ca="1">VLOOKUP(O2158,Tabela3[],2,0)</f>
        <v>2004</v>
      </c>
      <c r="B2158" t="str">
        <f ca="1">VLOOKUP(P2158,Tabela3[],4,0)</f>
        <v>AGOSTO</v>
      </c>
      <c r="C2158" t="str">
        <f ca="1">VLOOKUP(Q2158,Tabela3[],5,0)</f>
        <v>India</v>
      </c>
      <c r="D2158" t="str">
        <f ca="1">VLOOKUP(Q2158,Tabela3[],3,0)</f>
        <v>Reliance Industries</v>
      </c>
      <c r="E2158" t="str">
        <f ca="1">IF(R2158=Q2158, (VLOOKUP(P2158+1,Tabela3[],5,0)),VLOOKUP(R2158,Tabela3[],5,0))</f>
        <v>Coréia do Sul</v>
      </c>
      <c r="F2158" s="1">
        <f t="shared" ca="1" si="266"/>
        <v>38172</v>
      </c>
      <c r="G2158" s="1">
        <f t="shared" ca="1" si="267"/>
        <v>38177.770725857677</v>
      </c>
      <c r="H2158">
        <f t="shared" ca="1" si="268"/>
        <v>0</v>
      </c>
      <c r="I2158" t="str">
        <f ca="1">VLOOKUP(Q2158,Tabela3[],9,1)</f>
        <v>Tanker</v>
      </c>
      <c r="J2158" t="str">
        <f ca="1">VLOOKUP(Q2158,Tabela3[],11,0)</f>
        <v>Polietileno</v>
      </c>
      <c r="K2158" t="str">
        <f ca="1">VLOOKUP(Q2158,Tabela3[],10,0)</f>
        <v>Petroquimicos</v>
      </c>
      <c r="L2158" t="e" cm="1">
        <f t="array" aca="1" ref="L2158" ca="1">IF(Tabela2[[#This Row],[PORTO]]=Tabela2[[#This Row],[DESTINO]],0,erro)</f>
        <v>#NAME?</v>
      </c>
      <c r="N2158">
        <f t="shared" ca="1" si="271"/>
        <v>0</v>
      </c>
      <c r="O2158">
        <f t="shared" ca="1" si="272"/>
        <v>4</v>
      </c>
      <c r="P2158">
        <f t="shared" ca="1" si="273"/>
        <v>7</v>
      </c>
      <c r="Q2158">
        <f t="shared" ca="1" si="269"/>
        <v>31</v>
      </c>
      <c r="R2158">
        <f t="shared" ca="1" si="270"/>
        <v>13</v>
      </c>
    </row>
    <row r="2159" spans="1:18">
      <c r="A2159">
        <f ca="1">VLOOKUP(O2159,Tabela3[],2,0)</f>
        <v>2001</v>
      </c>
      <c r="B2159" t="str">
        <f ca="1">VLOOKUP(P2159,Tabela3[],4,0)</f>
        <v>JANEIRO</v>
      </c>
      <c r="C2159" t="str">
        <f ca="1">VLOOKUP(Q2159,Tabela3[],5,0)</f>
        <v>França</v>
      </c>
      <c r="D2159" t="str">
        <f ca="1">VLOOKUP(Q2159,Tabela3[],3,0)</f>
        <v> LVMH</v>
      </c>
      <c r="E2159" t="str">
        <f ca="1">IF(R2159=Q2159, (VLOOKUP(P2159+1,Tabela3[],5,0)),VLOOKUP(R2159,Tabela3[],5,0))</f>
        <v>Reino Unido</v>
      </c>
      <c r="F2159" s="1">
        <f t="shared" ca="1" si="266"/>
        <v>36901</v>
      </c>
      <c r="G2159" s="1">
        <f t="shared" ca="1" si="267"/>
        <v>36905.758995089069</v>
      </c>
      <c r="H2159">
        <f t="shared" ca="1" si="268"/>
        <v>1</v>
      </c>
      <c r="I2159" t="str">
        <f ca="1">VLOOKUP(Q2159,Tabela3[],9,1)</f>
        <v>Emma Maersk</v>
      </c>
      <c r="J2159" t="str">
        <f ca="1">VLOOKUP(Q2159,Tabela3[],11,0)</f>
        <v>Clos Des Lambrys</v>
      </c>
      <c r="K2159" t="str">
        <f ca="1">VLOOKUP(Q2159,Tabela3[],10,0)</f>
        <v>Tecido</v>
      </c>
      <c r="L2159" t="e" cm="1">
        <f t="array" aca="1" ref="L2159" ca="1">IF(Tabela2[[#This Row],[PORTO]]=Tabela2[[#This Row],[DESTINO]],0,erro)</f>
        <v>#NAME?</v>
      </c>
      <c r="N2159">
        <f t="shared" ca="1" si="271"/>
        <v>42000</v>
      </c>
      <c r="O2159">
        <f t="shared" ca="1" si="272"/>
        <v>1</v>
      </c>
      <c r="P2159">
        <f t="shared" ca="1" si="273"/>
        <v>0</v>
      </c>
      <c r="Q2159">
        <f t="shared" ca="1" si="269"/>
        <v>21</v>
      </c>
      <c r="R2159">
        <f t="shared" ca="1" si="270"/>
        <v>24</v>
      </c>
    </row>
    <row r="2160" spans="1:18">
      <c r="A2160">
        <f ca="1">VLOOKUP(O2160,Tabela3[],2,0)</f>
        <v>2005</v>
      </c>
      <c r="B2160" t="str">
        <f ca="1">VLOOKUP(P2160,Tabela3[],4,0)</f>
        <v>FEVEREIRO</v>
      </c>
      <c r="C2160" t="str">
        <f ca="1">VLOOKUP(Q2160,Tabela3[],5,0)</f>
        <v>Coréia do Sul</v>
      </c>
      <c r="D2160" t="str">
        <f ca="1">VLOOKUP(Q2160,Tabela3[],3,0)</f>
        <v>Samsung</v>
      </c>
      <c r="E2160" t="str">
        <f ca="1">IF(R2160=Q2160, (VLOOKUP(P2160+1,Tabela3[],5,0)),VLOOKUP(R2160,Tabela3[],5,0))</f>
        <v>China</v>
      </c>
      <c r="F2160" s="1">
        <f t="shared" ca="1" si="266"/>
        <v>38352</v>
      </c>
      <c r="G2160" s="1">
        <f t="shared" ca="1" si="267"/>
        <v>38355.381692745956</v>
      </c>
      <c r="H2160">
        <f t="shared" ca="1" si="268"/>
        <v>0</v>
      </c>
      <c r="I2160" t="str">
        <f ca="1">VLOOKUP(Q2160,Tabela3[],9,1)</f>
        <v>HMM Rotterdam</v>
      </c>
      <c r="J2160" t="str">
        <f ca="1">VLOOKUP(Q2160,Tabela3[],11,0)</f>
        <v>Neo QLED 8k 75"</v>
      </c>
      <c r="K2160" t="str">
        <f ca="1">VLOOKUP(Q2160,Tabela3[],10,0)</f>
        <v>Eletrônicos</v>
      </c>
      <c r="L2160" t="e" cm="1">
        <f t="array" aca="1" ref="L2160" ca="1">IF(Tabela2[[#This Row],[PORTO]]=Tabela2[[#This Row],[DESTINO]],0,erro)</f>
        <v>#NAME?</v>
      </c>
      <c r="N2160">
        <f t="shared" ca="1" si="271"/>
        <v>1000</v>
      </c>
      <c r="O2160">
        <f t="shared" ca="1" si="272"/>
        <v>5</v>
      </c>
      <c r="P2160">
        <f t="shared" ca="1" si="273"/>
        <v>1</v>
      </c>
      <c r="Q2160">
        <f t="shared" ca="1" si="269"/>
        <v>12</v>
      </c>
      <c r="R2160">
        <f t="shared" ca="1" si="270"/>
        <v>1</v>
      </c>
    </row>
    <row r="2161" spans="1:18">
      <c r="A2161">
        <f ca="1">VLOOKUP(O2161,Tabela3[],2,0)</f>
        <v>2002</v>
      </c>
      <c r="B2161" t="str">
        <f ca="1">VLOOKUP(P2161,Tabela3[],4,0)</f>
        <v>NOVEMBRO</v>
      </c>
      <c r="C2161" t="str">
        <f ca="1">VLOOKUP(Q2161,Tabela3[],5,0)</f>
        <v>Holanda</v>
      </c>
      <c r="D2161" t="str">
        <f ca="1">VLOOKUP(Q2161,Tabela3[],3,0)</f>
        <v>Shell</v>
      </c>
      <c r="E2161" t="str">
        <f ca="1">IF(R2161=Q2161, (VLOOKUP(P2161+1,Tabela3[],5,0)),VLOOKUP(R2161,Tabela3[],5,0))</f>
        <v>Coréia do Sul</v>
      </c>
      <c r="F2161" s="1">
        <f t="shared" ca="1" si="266"/>
        <v>37541</v>
      </c>
      <c r="G2161" s="1">
        <f t="shared" ca="1" si="267"/>
        <v>37549.735678283578</v>
      </c>
      <c r="H2161">
        <f t="shared" ca="1" si="268"/>
        <v>0</v>
      </c>
      <c r="I2161" t="str">
        <f ca="1">VLOOKUP(Q2161,Tabela3[],9,1)</f>
        <v>AbQaiq</v>
      </c>
      <c r="J2161" t="str">
        <f ca="1">VLOOKUP(Q2161,Tabela3[],11,0)</f>
        <v>Petróleo Bruto</v>
      </c>
      <c r="K2161" t="str">
        <f ca="1">VLOOKUP(Q2161,Tabela3[],10,0)</f>
        <v>Petróleo</v>
      </c>
      <c r="L2161" t="e" cm="1">
        <f t="array" aca="1" ref="L2161" ca="1">IF(Tabela2[[#This Row],[PORTO]]=Tabela2[[#This Row],[DESTINO]],0,erro)</f>
        <v>#NAME?</v>
      </c>
      <c r="N2161">
        <f t="shared" ca="1" si="271"/>
        <v>96000</v>
      </c>
      <c r="O2161">
        <f t="shared" ca="1" si="272"/>
        <v>2</v>
      </c>
      <c r="P2161">
        <f t="shared" ca="1" si="273"/>
        <v>10</v>
      </c>
      <c r="Q2161">
        <f t="shared" ca="1" si="269"/>
        <v>17</v>
      </c>
      <c r="R2161">
        <f t="shared" ca="1" si="270"/>
        <v>13</v>
      </c>
    </row>
    <row r="2162" spans="1:18">
      <c r="A2162">
        <f ca="1">VLOOKUP(O2162,Tabela3[],2,0)</f>
        <v>2008</v>
      </c>
      <c r="B2162" t="str">
        <f ca="1">VLOOKUP(P2162,Tabela3[],4,0)</f>
        <v>OUTUBRO</v>
      </c>
      <c r="C2162" t="str">
        <f ca="1">VLOOKUP(Q2162,Tabela3[],5,0)</f>
        <v>Alemanha</v>
      </c>
      <c r="D2162" t="str">
        <f ca="1">VLOOKUP(Q2162,Tabela3[],3,0)</f>
        <v>Volkswagen</v>
      </c>
      <c r="E2162" t="str">
        <f ca="1">IF(R2162=Q2162, (VLOOKUP(P2162+1,Tabela3[],5,0)),VLOOKUP(R2162,Tabela3[],5,0))</f>
        <v>Holanda</v>
      </c>
      <c r="F2162" s="1">
        <f t="shared" ca="1" si="266"/>
        <v>39702</v>
      </c>
      <c r="G2162" s="1">
        <f t="shared" ca="1" si="267"/>
        <v>39707.232419272448</v>
      </c>
      <c r="H2162">
        <f t="shared" ca="1" si="268"/>
        <v>0</v>
      </c>
      <c r="I2162" t="str">
        <f ca="1">VLOOKUP(Q2162,Tabela3[],9,1)</f>
        <v>Warehouse Carriers </v>
      </c>
      <c r="J2162" t="str">
        <f ca="1">VLOOKUP(Q2162,Tabela3[],11,0)</f>
        <v>GLI 350 TSI (Jetta)</v>
      </c>
      <c r="K2162" t="str">
        <f ca="1">VLOOKUP(Q2162,Tabela3[],10,0)</f>
        <v>Carros</v>
      </c>
      <c r="L2162" t="e" cm="1">
        <f t="array" aca="1" ref="L2162" ca="1">IF(Tabela2[[#This Row],[PORTO]]=Tabela2[[#This Row],[DESTINO]],0,erro)</f>
        <v>#NAME?</v>
      </c>
      <c r="N2162">
        <f t="shared" ca="1" si="271"/>
        <v>300</v>
      </c>
      <c r="O2162">
        <f t="shared" ca="1" si="272"/>
        <v>8</v>
      </c>
      <c r="P2162">
        <f t="shared" ca="1" si="273"/>
        <v>9</v>
      </c>
      <c r="Q2162">
        <f t="shared" ca="1" si="269"/>
        <v>8</v>
      </c>
      <c r="R2162">
        <f t="shared" ca="1" si="270"/>
        <v>16</v>
      </c>
    </row>
    <row r="2163" spans="1:18">
      <c r="A2163">
        <f ca="1">VLOOKUP(O2163,Tabela3[],2,0)</f>
        <v>2002</v>
      </c>
      <c r="B2163" t="str">
        <f ca="1">VLOOKUP(P2163,Tabela3[],4,0)</f>
        <v>OUTUBRO</v>
      </c>
      <c r="C2163" t="str">
        <f ca="1">VLOOKUP(Q2163,Tabela3[],5,0)</f>
        <v>Japão</v>
      </c>
      <c r="D2163" t="str">
        <f ca="1">VLOOKUP(Q2163,Tabela3[],3,0)</f>
        <v>Toyota</v>
      </c>
      <c r="E2163" t="str">
        <f ca="1">IF(R2163=Q2163, (VLOOKUP(P2163+1,Tabela3[],5,0)),VLOOKUP(R2163,Tabela3[],5,0))</f>
        <v>Coréia do Sul</v>
      </c>
      <c r="F2163" s="1">
        <f t="shared" ca="1" si="266"/>
        <v>37510</v>
      </c>
      <c r="G2163" s="1">
        <f t="shared" ca="1" si="267"/>
        <v>37516.668422188231</v>
      </c>
      <c r="H2163">
        <f t="shared" ca="1" si="268"/>
        <v>1</v>
      </c>
      <c r="I2163" t="str">
        <f ca="1">VLOOKUP(Q2163,Tabela3[],9,1)</f>
        <v>Trailer Carriers</v>
      </c>
      <c r="J2163" t="str">
        <f ca="1">VLOOKUP(Q2163,Tabela3[],11,0)</f>
        <v>COROLLA GLI</v>
      </c>
      <c r="K2163" t="str">
        <f ca="1">VLOOKUP(Q2163,Tabela3[],10,0)</f>
        <v>Carros</v>
      </c>
      <c r="L2163" t="e" cm="1">
        <f t="array" aca="1" ref="L2163" ca="1">IF(Tabela2[[#This Row],[PORTO]]=Tabela2[[#This Row],[DESTINO]],0,erro)</f>
        <v>#NAME?</v>
      </c>
      <c r="N2163">
        <f t="shared" ca="1" si="271"/>
        <v>200</v>
      </c>
      <c r="O2163">
        <f t="shared" ca="1" si="272"/>
        <v>2</v>
      </c>
      <c r="P2163">
        <f t="shared" ca="1" si="273"/>
        <v>9</v>
      </c>
      <c r="Q2163">
        <f t="shared" ca="1" si="269"/>
        <v>10</v>
      </c>
      <c r="R2163">
        <f t="shared" ca="1" si="270"/>
        <v>12</v>
      </c>
    </row>
    <row r="2164" spans="1:18">
      <c r="A2164">
        <f ca="1">VLOOKUP(O2164,Tabela3[],2,0)</f>
        <v>2004</v>
      </c>
      <c r="B2164" t="str">
        <f ca="1">VLOOKUP(P2164,Tabela3[],4,0)</f>
        <v>DEZEMBRO</v>
      </c>
      <c r="C2164" t="str">
        <f ca="1">VLOOKUP(Q2164,Tabela3[],5,0)</f>
        <v>Estados Unidos</v>
      </c>
      <c r="D2164" t="str">
        <f ca="1">VLOOKUP(Q2164,Tabela3[],3,0)</f>
        <v>Amazon</v>
      </c>
      <c r="E2164" t="str">
        <f ca="1">IF(R2164=Q2164, (VLOOKUP(P2164+1,Tabela3[],5,0)),VLOOKUP(R2164,Tabela3[],5,0))</f>
        <v>China</v>
      </c>
      <c r="F2164" s="1">
        <f t="shared" ca="1" si="266"/>
        <v>38294</v>
      </c>
      <c r="G2164" s="1">
        <f t="shared" ca="1" si="267"/>
        <v>38295.089037234531</v>
      </c>
      <c r="H2164">
        <f t="shared" ca="1" si="268"/>
        <v>0</v>
      </c>
      <c r="I2164" t="str">
        <f ca="1">VLOOKUP(Q2164,Tabela3[],9,1)</f>
        <v>HMM Algeciras</v>
      </c>
      <c r="J2164" t="str">
        <f ca="1">VLOOKUP(Q2164,Tabela3[],11,0)</f>
        <v>Travesseiro Toque de Pluma</v>
      </c>
      <c r="K2164" t="str">
        <f ca="1">VLOOKUP(Q2164,Tabela3[],10,0)</f>
        <v>Geral</v>
      </c>
      <c r="L2164" t="e" cm="1">
        <f t="array" aca="1" ref="L2164" ca="1">IF(Tabela2[[#This Row],[PORTO]]=Tabela2[[#This Row],[DESTINO]],0,erro)</f>
        <v>#NAME?</v>
      </c>
      <c r="N2164">
        <f t="shared" ca="1" si="271"/>
        <v>2000</v>
      </c>
      <c r="O2164">
        <f t="shared" ca="1" si="272"/>
        <v>4</v>
      </c>
      <c r="P2164">
        <f t="shared" ca="1" si="273"/>
        <v>11</v>
      </c>
      <c r="Q2164">
        <f t="shared" ca="1" si="269"/>
        <v>5</v>
      </c>
      <c r="R2164">
        <f t="shared" ca="1" si="270"/>
        <v>1</v>
      </c>
    </row>
    <row r="2165" spans="1:18">
      <c r="A2165">
        <f ca="1">VLOOKUP(O2165,Tabela3[],2,0)</f>
        <v>2000</v>
      </c>
      <c r="B2165" t="str">
        <f ca="1">VLOOKUP(P2165,Tabela3[],4,0)</f>
        <v>JANEIRO</v>
      </c>
      <c r="C2165" t="str">
        <f ca="1">VLOOKUP(Q2165,Tabela3[],5,0)</f>
        <v>Estados Unidos</v>
      </c>
      <c r="D2165" t="str">
        <f ca="1">VLOOKUP(Q2165,Tabela3[],3,0)</f>
        <v>Amazon</v>
      </c>
      <c r="E2165" t="str">
        <f ca="1">IF(R2165=Q2165, (VLOOKUP(P2165+1,Tabela3[],5,0)),VLOOKUP(R2165,Tabela3[],5,0))</f>
        <v>França</v>
      </c>
      <c r="F2165" s="1">
        <f t="shared" ca="1" si="266"/>
        <v>36884</v>
      </c>
      <c r="G2165" s="1">
        <f t="shared" ca="1" si="267"/>
        <v>36884.771838872839</v>
      </c>
      <c r="H2165">
        <f t="shared" ca="1" si="268"/>
        <v>1</v>
      </c>
      <c r="I2165" t="str">
        <f ca="1">VLOOKUP(Q2165,Tabela3[],9,1)</f>
        <v>HMM Algeciras</v>
      </c>
      <c r="J2165" t="str">
        <f ca="1">VLOOKUP(Q2165,Tabela3[],11,0)</f>
        <v>Colchão Baby Light D18</v>
      </c>
      <c r="K2165" t="str">
        <f ca="1">VLOOKUP(Q2165,Tabela3[],10,0)</f>
        <v>Geral</v>
      </c>
      <c r="L2165" t="e" cm="1">
        <f t="array" aca="1" ref="L2165" ca="1">IF(Tabela2[[#This Row],[PORTO]]=Tabela2[[#This Row],[DESTINO]],0,erro)</f>
        <v>#NAME?</v>
      </c>
      <c r="N2165">
        <f t="shared" ca="1" si="271"/>
        <v>3000</v>
      </c>
      <c r="O2165">
        <f t="shared" ca="1" si="272"/>
        <v>0</v>
      </c>
      <c r="P2165">
        <f t="shared" ca="1" si="273"/>
        <v>12</v>
      </c>
      <c r="Q2165">
        <f t="shared" ca="1" si="269"/>
        <v>4</v>
      </c>
      <c r="R2165">
        <f t="shared" ca="1" si="270"/>
        <v>23</v>
      </c>
    </row>
    <row r="2166" spans="1:18">
      <c r="A2166">
        <f ca="1">VLOOKUP(O2166,Tabela3[],2,0)</f>
        <v>2005</v>
      </c>
      <c r="B2166" t="str">
        <f ca="1">VLOOKUP(P2166,Tabela3[],4,0)</f>
        <v>JANEIRO</v>
      </c>
      <c r="C2166" t="str">
        <f ca="1">VLOOKUP(Q2166,Tabela3[],5,0)</f>
        <v>Itália</v>
      </c>
      <c r="D2166" t="str">
        <f ca="1">VLOOKUP(Q2166,Tabela3[],3,0)</f>
        <v>Hyundai</v>
      </c>
      <c r="E2166" t="str">
        <f ca="1">IF(R2166=Q2166, (VLOOKUP(P2166+1,Tabela3[],5,0)),VLOOKUP(R2166,Tabela3[],5,0))</f>
        <v>Estados Unidos</v>
      </c>
      <c r="F2166" s="1">
        <f t="shared" ca="1" si="266"/>
        <v>38357</v>
      </c>
      <c r="G2166" s="1">
        <f t="shared" ca="1" si="267"/>
        <v>38358.575418420303</v>
      </c>
      <c r="H2166">
        <f t="shared" ca="1" si="268"/>
        <v>0</v>
      </c>
      <c r="I2166" t="str">
        <f ca="1">VLOOKUP(Q2166,Tabela3[],9,1)</f>
        <v>Car Carriers</v>
      </c>
      <c r="J2166" t="str">
        <f ca="1">VLOOKUP(Q2166,Tabela3[],11,0)</f>
        <v>Creta Confort</v>
      </c>
      <c r="K2166" t="str">
        <f ca="1">VLOOKUP(Q2166,Tabela3[],10,0)</f>
        <v>Carros</v>
      </c>
      <c r="L2166" t="e" cm="1">
        <f t="array" aca="1" ref="L2166" ca="1">IF(Tabela2[[#This Row],[PORTO]]=Tabela2[[#This Row],[DESTINO]],0,erro)</f>
        <v>#NAME?</v>
      </c>
      <c r="N2166">
        <f t="shared" ca="1" si="271"/>
        <v>200</v>
      </c>
      <c r="O2166">
        <f t="shared" ca="1" si="272"/>
        <v>5</v>
      </c>
      <c r="P2166">
        <f t="shared" ca="1" si="273"/>
        <v>0</v>
      </c>
      <c r="Q2166">
        <f t="shared" ca="1" si="269"/>
        <v>18</v>
      </c>
      <c r="R2166">
        <f t="shared" ca="1" si="270"/>
        <v>3</v>
      </c>
    </row>
    <row r="2167" spans="1:18">
      <c r="A2167">
        <f ca="1">VLOOKUP(O2167,Tabela3[],2,0)</f>
        <v>2006</v>
      </c>
      <c r="B2167" t="str">
        <f ca="1">VLOOKUP(P2167,Tabela3[],4,0)</f>
        <v>MARÇO</v>
      </c>
      <c r="C2167" t="str">
        <f ca="1">VLOOKUP(Q2167,Tabela3[],5,0)</f>
        <v>Itália</v>
      </c>
      <c r="D2167" t="str">
        <f ca="1">VLOOKUP(Q2167,Tabela3[],3,0)</f>
        <v>Hyundai</v>
      </c>
      <c r="E2167" t="str">
        <f ca="1">IF(R2167=Q2167, (VLOOKUP(P2167+1,Tabela3[],5,0)),VLOOKUP(R2167,Tabela3[],5,0))</f>
        <v>Estados Unidos</v>
      </c>
      <c r="F2167" s="1">
        <f t="shared" ca="1" si="266"/>
        <v>38769</v>
      </c>
      <c r="G2167" s="1">
        <f t="shared" ca="1" si="267"/>
        <v>38777.808189508753</v>
      </c>
      <c r="H2167">
        <f t="shared" ca="1" si="268"/>
        <v>0</v>
      </c>
      <c r="I2167" t="str">
        <f ca="1">VLOOKUP(Q2167,Tabela3[],9,1)</f>
        <v>Car Carriers</v>
      </c>
      <c r="J2167" t="str">
        <f ca="1">VLOOKUP(Q2167,Tabela3[],11,0)</f>
        <v>HB20 Sense</v>
      </c>
      <c r="K2167" t="str">
        <f ca="1">VLOOKUP(Q2167,Tabela3[],10,0)</f>
        <v>Carros</v>
      </c>
      <c r="L2167" t="e" cm="1">
        <f t="array" aca="1" ref="L2167" ca="1">IF(Tabela2[[#This Row],[PORTO]]=Tabela2[[#This Row],[DESTINO]],0,erro)</f>
        <v>#NAME?</v>
      </c>
      <c r="N2167">
        <f t="shared" ca="1" si="271"/>
        <v>500</v>
      </c>
      <c r="O2167">
        <f t="shared" ca="1" si="272"/>
        <v>6</v>
      </c>
      <c r="P2167">
        <f t="shared" ca="1" si="273"/>
        <v>2</v>
      </c>
      <c r="Q2167">
        <f t="shared" ca="1" si="269"/>
        <v>19</v>
      </c>
      <c r="R2167">
        <f t="shared" ca="1" si="270"/>
        <v>4</v>
      </c>
    </row>
    <row r="2168" spans="1:18">
      <c r="A2168">
        <f ca="1">VLOOKUP(O2168,Tabela3[],2,0)</f>
        <v>2003</v>
      </c>
      <c r="B2168" t="str">
        <f ca="1">VLOOKUP(P2168,Tabela3[],4,0)</f>
        <v>AGOSTO</v>
      </c>
      <c r="C2168" t="str">
        <f ca="1">VLOOKUP(Q2168,Tabela3[],5,0)</f>
        <v>Brasil</v>
      </c>
      <c r="D2168" t="str">
        <f ca="1">VLOOKUP(Q2168,Tabela3[],3,0)</f>
        <v>VALE</v>
      </c>
      <c r="E2168" t="str">
        <f ca="1">IF(R2168=Q2168, (VLOOKUP(P2168+1,Tabela3[],5,0)),VLOOKUP(R2168,Tabela3[],5,0))</f>
        <v>Alemanha</v>
      </c>
      <c r="F2168" s="1">
        <f t="shared" ca="1" si="266"/>
        <v>37828</v>
      </c>
      <c r="G2168" s="1">
        <f t="shared" ca="1" si="267"/>
        <v>37830.376131676487</v>
      </c>
      <c r="H2168">
        <f t="shared" ca="1" si="268"/>
        <v>1</v>
      </c>
      <c r="I2168" t="str">
        <f ca="1">VLOOKUP(Q2168,Tabela3[],9,1)</f>
        <v>Lan Hua Hai</v>
      </c>
      <c r="J2168" t="str">
        <f ca="1">VLOOKUP(Q2168,Tabela3[],11,0)</f>
        <v>Minério de Ferro</v>
      </c>
      <c r="K2168" t="str">
        <f ca="1">VLOOKUP(Q2168,Tabela3[],10,0)</f>
        <v>Minério</v>
      </c>
      <c r="L2168" t="e" cm="1">
        <f t="array" aca="1" ref="L2168" ca="1">IF(Tabela2[[#This Row],[PORTO]]=Tabela2[[#This Row],[DESTINO]],0,erro)</f>
        <v>#NAME?</v>
      </c>
      <c r="N2168">
        <f t="shared" ca="1" si="271"/>
        <v>0</v>
      </c>
      <c r="O2168">
        <f t="shared" ca="1" si="272"/>
        <v>3</v>
      </c>
      <c r="P2168">
        <f t="shared" ca="1" si="273"/>
        <v>7</v>
      </c>
      <c r="Q2168">
        <f t="shared" ca="1" si="269"/>
        <v>27</v>
      </c>
      <c r="R2168">
        <f t="shared" ca="1" si="270"/>
        <v>7</v>
      </c>
    </row>
    <row r="2169" spans="1:18">
      <c r="A2169">
        <f ca="1">VLOOKUP(O2169,Tabela3[],2,0)</f>
        <v>2002</v>
      </c>
      <c r="B2169" t="str">
        <f ca="1">VLOOKUP(P2169,Tabela3[],4,0)</f>
        <v>DEZEMBRO</v>
      </c>
      <c r="C2169" t="str">
        <f ca="1">VLOOKUP(Q2169,Tabela3[],5,0)</f>
        <v>Reino Unido</v>
      </c>
      <c r="D2169" t="str">
        <f ca="1">VLOOKUP(Q2169,Tabela3[],3,0)</f>
        <v>Unilever</v>
      </c>
      <c r="E2169" t="str">
        <f ca="1">IF(R2169=Q2169, (VLOOKUP(P2169+1,Tabela3[],5,0)),VLOOKUP(R2169,Tabela3[],5,0))</f>
        <v>Alemanha</v>
      </c>
      <c r="F2169" s="1">
        <f t="shared" ca="1" si="266"/>
        <v>37561</v>
      </c>
      <c r="G2169" s="1">
        <f t="shared" ca="1" si="267"/>
        <v>37565.042189797947</v>
      </c>
      <c r="H2169">
        <f t="shared" ca="1" si="268"/>
        <v>1</v>
      </c>
      <c r="I2169" t="str">
        <f ca="1">VLOOKUP(Q2169,Tabela3[],9,1)</f>
        <v>HMM Helsinki</v>
      </c>
      <c r="J2169" t="str">
        <f ca="1">VLOOKUP(Q2169,Tabela3[],11,0)</f>
        <v>Sabonete</v>
      </c>
      <c r="K2169" t="str">
        <f ca="1">VLOOKUP(Q2169,Tabela3[],10,0)</f>
        <v>Quimico</v>
      </c>
      <c r="L2169" t="e" cm="1">
        <f t="array" aca="1" ref="L2169" ca="1">IF(Tabela2[[#This Row],[PORTO]]=Tabela2[[#This Row],[DESTINO]],0,erro)</f>
        <v>#NAME?</v>
      </c>
      <c r="N2169">
        <f t="shared" ca="1" si="271"/>
        <v>580000</v>
      </c>
      <c r="O2169">
        <f t="shared" ca="1" si="272"/>
        <v>2</v>
      </c>
      <c r="P2169">
        <f t="shared" ca="1" si="273"/>
        <v>11</v>
      </c>
      <c r="Q2169">
        <f t="shared" ca="1" si="269"/>
        <v>26</v>
      </c>
      <c r="R2169">
        <f t="shared" ca="1" si="270"/>
        <v>7</v>
      </c>
    </row>
    <row r="2170" spans="1:18">
      <c r="A2170">
        <f ca="1">VLOOKUP(O2170,Tabela3[],2,0)</f>
        <v>2002</v>
      </c>
      <c r="B2170" t="str">
        <f ca="1">VLOOKUP(P2170,Tabela3[],4,0)</f>
        <v>OUTUBRO</v>
      </c>
      <c r="C2170" t="str">
        <f ca="1">VLOOKUP(Q2170,Tabela3[],5,0)</f>
        <v>Japão</v>
      </c>
      <c r="D2170" t="str">
        <f ca="1">VLOOKUP(Q2170,Tabela3[],3,0)</f>
        <v>Toyota</v>
      </c>
      <c r="E2170" t="str">
        <f ca="1">IF(R2170=Q2170, (VLOOKUP(P2170+1,Tabela3[],5,0)),VLOOKUP(R2170,Tabela3[],5,0))</f>
        <v>Japão</v>
      </c>
      <c r="F2170" s="1">
        <f t="shared" ca="1" si="266"/>
        <v>37502</v>
      </c>
      <c r="G2170" s="1">
        <f t="shared" ca="1" si="267"/>
        <v>37506.269733036126</v>
      </c>
      <c r="H2170">
        <f t="shared" ca="1" si="268"/>
        <v>0</v>
      </c>
      <c r="I2170" t="str">
        <f ca="1">VLOOKUP(Q2170,Tabela3[],9,1)</f>
        <v>Trailer Carriers</v>
      </c>
      <c r="J2170" t="str">
        <f ca="1">VLOOKUP(Q2170,Tabela3[],11,0)</f>
        <v>COROLLA CROSS XR</v>
      </c>
      <c r="K2170" t="str">
        <f ca="1">VLOOKUP(Q2170,Tabela3[],10,0)</f>
        <v>Carros</v>
      </c>
      <c r="L2170" cm="1">
        <f t="array" aca="1" ref="L2170" ca="1">IF(Tabela2[[#This Row],[PORTO]]=Tabela2[[#This Row],[DESTINO]],0,erro)</f>
        <v>0</v>
      </c>
      <c r="N2170">
        <f t="shared" ca="1" si="271"/>
        <v>500</v>
      </c>
      <c r="O2170">
        <f t="shared" ca="1" si="272"/>
        <v>2</v>
      </c>
      <c r="P2170">
        <f t="shared" ca="1" si="273"/>
        <v>9</v>
      </c>
      <c r="Q2170">
        <f t="shared" ca="1" si="269"/>
        <v>11</v>
      </c>
      <c r="R2170">
        <f t="shared" ca="1" si="270"/>
        <v>11</v>
      </c>
    </row>
    <row r="2171" spans="1:18">
      <c r="A2171">
        <f ca="1">VLOOKUP(O2171,Tabela3[],2,0)</f>
        <v>2005</v>
      </c>
      <c r="B2171" t="str">
        <f ca="1">VLOOKUP(P2171,Tabela3[],4,0)</f>
        <v>JANEIRO</v>
      </c>
      <c r="C2171" t="str">
        <f ca="1">VLOOKUP(Q2171,Tabela3[],5,0)</f>
        <v>Estados Unidos</v>
      </c>
      <c r="D2171" t="str">
        <f ca="1">VLOOKUP(Q2171,Tabela3[],3,0)</f>
        <v>Amazon</v>
      </c>
      <c r="E2171" t="str">
        <f ca="1">IF(R2171=Q2171, (VLOOKUP(P2171+1,Tabela3[],5,0)),VLOOKUP(R2171,Tabela3[],5,0))</f>
        <v>China</v>
      </c>
      <c r="F2171" s="1">
        <f t="shared" ca="1" si="266"/>
        <v>38368</v>
      </c>
      <c r="G2171" s="1">
        <f t="shared" ca="1" si="267"/>
        <v>38368.009256350386</v>
      </c>
      <c r="H2171">
        <f t="shared" ca="1" si="268"/>
        <v>0</v>
      </c>
      <c r="I2171" t="str">
        <f ca="1">VLOOKUP(Q2171,Tabela3[],9,1)</f>
        <v>HMM Algeciras</v>
      </c>
      <c r="J2171" t="str">
        <f ca="1">VLOOKUP(Q2171,Tabela3[],11,0)</f>
        <v>Travesseiro Toque de Pluma</v>
      </c>
      <c r="K2171" t="str">
        <f ca="1">VLOOKUP(Q2171,Tabela3[],10,0)</f>
        <v>Geral</v>
      </c>
      <c r="L2171" t="e" cm="1">
        <f t="array" aca="1" ref="L2171" ca="1">IF(Tabela2[[#This Row],[PORTO]]=Tabela2[[#This Row],[DESTINO]],0,erro)</f>
        <v>#NAME?</v>
      </c>
      <c r="N2171">
        <f t="shared" ca="1" si="271"/>
        <v>1000</v>
      </c>
      <c r="O2171">
        <f t="shared" ca="1" si="272"/>
        <v>5</v>
      </c>
      <c r="P2171">
        <f t="shared" ca="1" si="273"/>
        <v>0</v>
      </c>
      <c r="Q2171">
        <f t="shared" ca="1" si="269"/>
        <v>5</v>
      </c>
      <c r="R2171">
        <f t="shared" ca="1" si="270"/>
        <v>5</v>
      </c>
    </row>
    <row r="2172" spans="1:18">
      <c r="A2172">
        <f ca="1">VLOOKUP(O2172,Tabela3[],2,0)</f>
        <v>2000</v>
      </c>
      <c r="B2172" t="str">
        <f ca="1">VLOOKUP(P2172,Tabela3[],4,0)</f>
        <v>SETEMBRO</v>
      </c>
      <c r="C2172" t="str">
        <f ca="1">VLOOKUP(Q2172,Tabela3[],5,0)</f>
        <v>Brasil</v>
      </c>
      <c r="D2172" t="str">
        <f ca="1">VLOOKUP(Q2172,Tabela3[],3,0)</f>
        <v>VALE</v>
      </c>
      <c r="E2172" t="str">
        <f ca="1">IF(R2172=Q2172, (VLOOKUP(P2172+1,Tabela3[],5,0)),VLOOKUP(R2172,Tabela3[],5,0))</f>
        <v>China</v>
      </c>
      <c r="F2172" s="1">
        <f t="shared" ca="1" si="266"/>
        <v>36755</v>
      </c>
      <c r="G2172" s="1">
        <f t="shared" ca="1" si="267"/>
        <v>36755.249728630217</v>
      </c>
      <c r="H2172">
        <f t="shared" ca="1" si="268"/>
        <v>1</v>
      </c>
      <c r="I2172" t="str">
        <f ca="1">VLOOKUP(Q2172,Tabela3[],9,1)</f>
        <v>Lan Hua Hai</v>
      </c>
      <c r="J2172" t="str">
        <f ca="1">VLOOKUP(Q2172,Tabela3[],11,0)</f>
        <v>Minério de Ferro</v>
      </c>
      <c r="K2172" t="str">
        <f ca="1">VLOOKUP(Q2172,Tabela3[],10,0)</f>
        <v>Minério</v>
      </c>
      <c r="L2172" t="e" cm="1">
        <f t="array" aca="1" ref="L2172" ca="1">IF(Tabela2[[#This Row],[PORTO]]=Tabela2[[#This Row],[DESTINO]],0,erro)</f>
        <v>#NAME?</v>
      </c>
      <c r="N2172">
        <f t="shared" ca="1" si="271"/>
        <v>0</v>
      </c>
      <c r="O2172">
        <f t="shared" ca="1" si="272"/>
        <v>0</v>
      </c>
      <c r="P2172">
        <f t="shared" ca="1" si="273"/>
        <v>8</v>
      </c>
      <c r="Q2172">
        <f t="shared" ca="1" si="269"/>
        <v>27</v>
      </c>
      <c r="R2172">
        <f t="shared" ca="1" si="270"/>
        <v>1</v>
      </c>
    </row>
    <row r="2173" spans="1:18">
      <c r="A2173">
        <f ca="1">VLOOKUP(O2173,Tabela3[],2,0)</f>
        <v>2008</v>
      </c>
      <c r="B2173" t="str">
        <f ca="1">VLOOKUP(P2173,Tabela3[],4,0)</f>
        <v>JANEIRO</v>
      </c>
      <c r="C2173" t="str">
        <f ca="1">VLOOKUP(Q2173,Tabela3[],5,0)</f>
        <v>Coréia do Sul</v>
      </c>
      <c r="D2173" t="str">
        <f ca="1">VLOOKUP(Q2173,Tabela3[],3,0)</f>
        <v>Samsung</v>
      </c>
      <c r="E2173" t="str">
        <f ca="1">IF(R2173=Q2173, (VLOOKUP(P2173+1,Tabela3[],5,0)),VLOOKUP(R2173,Tabela3[],5,0))</f>
        <v>Itália</v>
      </c>
      <c r="F2173" s="1">
        <f t="shared" ca="1" si="266"/>
        <v>39789</v>
      </c>
      <c r="G2173" s="1">
        <f t="shared" ca="1" si="267"/>
        <v>39792.913646076697</v>
      </c>
      <c r="H2173">
        <f t="shared" ca="1" si="268"/>
        <v>0</v>
      </c>
      <c r="I2173" t="str">
        <f ca="1">VLOOKUP(Q2173,Tabela3[],9,1)</f>
        <v>HMM Rotterdam</v>
      </c>
      <c r="J2173" t="str">
        <f ca="1">VLOOKUP(Q2173,Tabela3[],11,0)</f>
        <v>Neo QLED 8k 75"</v>
      </c>
      <c r="K2173" t="str">
        <f ca="1">VLOOKUP(Q2173,Tabela3[],10,0)</f>
        <v>Eletrônicos</v>
      </c>
      <c r="L2173" t="e" cm="1">
        <f t="array" aca="1" ref="L2173" ca="1">IF(Tabela2[[#This Row],[PORTO]]=Tabela2[[#This Row],[DESTINO]],0,erro)</f>
        <v>#NAME?</v>
      </c>
      <c r="N2173">
        <f t="shared" ca="1" si="271"/>
        <v>1000</v>
      </c>
      <c r="O2173">
        <f t="shared" ca="1" si="272"/>
        <v>8</v>
      </c>
      <c r="P2173">
        <f t="shared" ca="1" si="273"/>
        <v>12</v>
      </c>
      <c r="Q2173">
        <f t="shared" ca="1" si="269"/>
        <v>12</v>
      </c>
      <c r="R2173">
        <f t="shared" ca="1" si="270"/>
        <v>18</v>
      </c>
    </row>
    <row r="2174" spans="1:18">
      <c r="A2174">
        <f ca="1">VLOOKUP(O2174,Tabela3[],2,0)</f>
        <v>2006</v>
      </c>
      <c r="B2174" t="str">
        <f ca="1">VLOOKUP(P2174,Tabela3[],4,0)</f>
        <v>JULHO</v>
      </c>
      <c r="C2174" t="str">
        <f ca="1">VLOOKUP(Q2174,Tabela3[],5,0)</f>
        <v>Brasil</v>
      </c>
      <c r="D2174" t="str">
        <f ca="1">VLOOKUP(Q2174,Tabela3[],3,0)</f>
        <v>VALE</v>
      </c>
      <c r="E2174" t="str">
        <f ca="1">IF(R2174=Q2174, (VLOOKUP(P2174+1,Tabela3[],5,0)),VLOOKUP(R2174,Tabela3[],5,0))</f>
        <v>Alemanha</v>
      </c>
      <c r="F2174" s="1">
        <f t="shared" ca="1" si="266"/>
        <v>38882</v>
      </c>
      <c r="G2174" s="1">
        <f t="shared" ca="1" si="267"/>
        <v>38885.138424879711</v>
      </c>
      <c r="H2174">
        <f t="shared" ca="1" si="268"/>
        <v>1</v>
      </c>
      <c r="I2174" t="str">
        <f ca="1">VLOOKUP(Q2174,Tabela3[],9,1)</f>
        <v>Lan Hua Hai</v>
      </c>
      <c r="J2174" t="str">
        <f ca="1">VLOOKUP(Q2174,Tabela3[],11,0)</f>
        <v>Minério de Ferro</v>
      </c>
      <c r="K2174" t="str">
        <f ca="1">VLOOKUP(Q2174,Tabela3[],10,0)</f>
        <v>Minério</v>
      </c>
      <c r="L2174" t="e" cm="1">
        <f t="array" aca="1" ref="L2174" ca="1">IF(Tabela2[[#This Row],[PORTO]]=Tabela2[[#This Row],[DESTINO]],0,erro)</f>
        <v>#NAME?</v>
      </c>
      <c r="N2174">
        <f t="shared" ca="1" si="271"/>
        <v>0</v>
      </c>
      <c r="O2174">
        <f t="shared" ca="1" si="272"/>
        <v>6</v>
      </c>
      <c r="P2174">
        <f t="shared" ca="1" si="273"/>
        <v>6</v>
      </c>
      <c r="Q2174">
        <f t="shared" ca="1" si="269"/>
        <v>27</v>
      </c>
      <c r="R2174">
        <f t="shared" ca="1" si="270"/>
        <v>7</v>
      </c>
    </row>
    <row r="2175" spans="1:18">
      <c r="A2175">
        <f ca="1">VLOOKUP(O2175,Tabela3[],2,0)</f>
        <v>2003</v>
      </c>
      <c r="B2175" t="str">
        <f ca="1">VLOOKUP(P2175,Tabela3[],4,0)</f>
        <v>DEZEMBRO</v>
      </c>
      <c r="C2175" t="str">
        <f ca="1">VLOOKUP(Q2175,Tabela3[],5,0)</f>
        <v>Holanda</v>
      </c>
      <c r="D2175" t="str">
        <f ca="1">VLOOKUP(Q2175,Tabela3[],3,0)</f>
        <v>Shell</v>
      </c>
      <c r="E2175" t="str">
        <f ca="1">IF(R2175=Q2175, (VLOOKUP(P2175+1,Tabela3[],5,0)),VLOOKUP(R2175,Tabela3[],5,0))</f>
        <v>China</v>
      </c>
      <c r="F2175" s="1">
        <f t="shared" ca="1" si="266"/>
        <v>37926</v>
      </c>
      <c r="G2175" s="1">
        <f t="shared" ca="1" si="267"/>
        <v>37933.294591829246</v>
      </c>
      <c r="H2175">
        <f t="shared" ca="1" si="268"/>
        <v>1</v>
      </c>
      <c r="I2175" t="str">
        <f ca="1">VLOOKUP(Q2175,Tabela3[],9,1)</f>
        <v>AbQaiq</v>
      </c>
      <c r="J2175" t="str">
        <f ca="1">VLOOKUP(Q2175,Tabela3[],11,0)</f>
        <v>Diesel</v>
      </c>
      <c r="K2175" t="str">
        <f ca="1">VLOOKUP(Q2175,Tabela3[],10,0)</f>
        <v>Petróleo</v>
      </c>
      <c r="L2175" t="e" cm="1">
        <f t="array" aca="1" ref="L2175" ca="1">IF(Tabela2[[#This Row],[PORTO]]=Tabela2[[#This Row],[DESTINO]],0,erro)</f>
        <v>#NAME?</v>
      </c>
      <c r="N2175">
        <f t="shared" ca="1" si="271"/>
        <v>54000</v>
      </c>
      <c r="O2175">
        <f t="shared" ca="1" si="272"/>
        <v>3</v>
      </c>
      <c r="P2175">
        <f t="shared" ca="1" si="273"/>
        <v>11</v>
      </c>
      <c r="Q2175">
        <f t="shared" ca="1" si="269"/>
        <v>15</v>
      </c>
      <c r="R2175">
        <f t="shared" ca="1" si="270"/>
        <v>1</v>
      </c>
    </row>
    <row r="2176" spans="1:18">
      <c r="A2176">
        <f ca="1">VLOOKUP(O2176,Tabela3[],2,0)</f>
        <v>2001</v>
      </c>
      <c r="B2176" t="str">
        <f ca="1">VLOOKUP(P2176,Tabela3[],4,0)</f>
        <v>OUTUBRO</v>
      </c>
      <c r="C2176" t="str">
        <f ca="1">VLOOKUP(Q2176,Tabela3[],5,0)</f>
        <v>França</v>
      </c>
      <c r="D2176" t="str">
        <f ca="1">VLOOKUP(Q2176,Tabela3[],3,0)</f>
        <v> LVMH</v>
      </c>
      <c r="E2176" t="str">
        <f ca="1">IF(R2176=Q2176, (VLOOKUP(P2176+1,Tabela3[],5,0)),VLOOKUP(R2176,Tabela3[],5,0))</f>
        <v>Alemanha</v>
      </c>
      <c r="F2176" s="1">
        <f t="shared" ca="1" si="266"/>
        <v>37148</v>
      </c>
      <c r="G2176" s="1">
        <f t="shared" ca="1" si="267"/>
        <v>37152.940475290234</v>
      </c>
      <c r="H2176">
        <f t="shared" ca="1" si="268"/>
        <v>1</v>
      </c>
      <c r="I2176" t="str">
        <f ca="1">VLOOKUP(Q2176,Tabela3[],9,1)</f>
        <v>Emma Maersk</v>
      </c>
      <c r="J2176" t="str">
        <f ca="1">VLOOKUP(Q2176,Tabela3[],11,0)</f>
        <v>Guerlain</v>
      </c>
      <c r="K2176" t="str">
        <f ca="1">VLOOKUP(Q2176,Tabela3[],10,0)</f>
        <v>Tecido</v>
      </c>
      <c r="L2176" t="e" cm="1">
        <f t="array" aca="1" ref="L2176" ca="1">IF(Tabela2[[#This Row],[PORTO]]=Tabela2[[#This Row],[DESTINO]],0,erro)</f>
        <v>#NAME?</v>
      </c>
      <c r="N2176">
        <f t="shared" ca="1" si="271"/>
        <v>16000</v>
      </c>
      <c r="O2176">
        <f t="shared" ca="1" si="272"/>
        <v>1</v>
      </c>
      <c r="P2176">
        <f t="shared" ca="1" si="273"/>
        <v>9</v>
      </c>
      <c r="Q2176">
        <f t="shared" ca="1" si="269"/>
        <v>23</v>
      </c>
      <c r="R2176">
        <f t="shared" ca="1" si="270"/>
        <v>8</v>
      </c>
    </row>
    <row r="2177" spans="1:18">
      <c r="A2177">
        <f ca="1">VLOOKUP(O2177,Tabela3[],2,0)</f>
        <v>2009</v>
      </c>
      <c r="B2177" t="str">
        <f ca="1">VLOOKUP(P2177,Tabela3[],4,0)</f>
        <v>OUTUBRO</v>
      </c>
      <c r="C2177" t="str">
        <f ca="1">VLOOKUP(Q2177,Tabela3[],5,0)</f>
        <v>França</v>
      </c>
      <c r="D2177" t="str">
        <f ca="1">VLOOKUP(Q2177,Tabela3[],3,0)</f>
        <v> LVMH</v>
      </c>
      <c r="E2177" t="str">
        <f ca="1">IF(R2177=Q2177, (VLOOKUP(P2177+1,Tabela3[],5,0)),VLOOKUP(R2177,Tabela3[],5,0))</f>
        <v>Coréia do Sul</v>
      </c>
      <c r="F2177" s="1">
        <f t="shared" ca="1" si="266"/>
        <v>40068</v>
      </c>
      <c r="G2177" s="1">
        <f t="shared" ca="1" si="267"/>
        <v>40068.063663964233</v>
      </c>
      <c r="H2177">
        <f t="shared" ca="1" si="268"/>
        <v>1</v>
      </c>
      <c r="I2177" t="str">
        <f ca="1">VLOOKUP(Q2177,Tabela3[],9,1)</f>
        <v>Emma Maersk</v>
      </c>
      <c r="J2177" t="str">
        <f ca="1">VLOOKUP(Q2177,Tabela3[],11,0)</f>
        <v>Guerlain</v>
      </c>
      <c r="K2177" t="str">
        <f ca="1">VLOOKUP(Q2177,Tabela3[],10,0)</f>
        <v>Tecido</v>
      </c>
      <c r="L2177" t="e" cm="1">
        <f t="array" aca="1" ref="L2177" ca="1">IF(Tabela2[[#This Row],[PORTO]]=Tabela2[[#This Row],[DESTINO]],0,erro)</f>
        <v>#NAME?</v>
      </c>
      <c r="N2177">
        <f t="shared" ca="1" si="271"/>
        <v>15000</v>
      </c>
      <c r="O2177">
        <f t="shared" ca="1" si="272"/>
        <v>9</v>
      </c>
      <c r="P2177">
        <f t="shared" ca="1" si="273"/>
        <v>9</v>
      </c>
      <c r="Q2177">
        <f t="shared" ca="1" si="269"/>
        <v>23</v>
      </c>
      <c r="R2177">
        <f t="shared" ca="1" si="270"/>
        <v>13</v>
      </c>
    </row>
    <row r="2178" spans="1:18">
      <c r="A2178">
        <f ca="1">VLOOKUP(O2178,Tabela3[],2,0)</f>
        <v>2000</v>
      </c>
      <c r="B2178" t="str">
        <f ca="1">VLOOKUP(P2178,Tabela3[],4,0)</f>
        <v>MARÇO</v>
      </c>
      <c r="C2178" t="str">
        <f ca="1">VLOOKUP(Q2178,Tabela3[],5,0)</f>
        <v>Itália</v>
      </c>
      <c r="D2178" t="str">
        <f ca="1">VLOOKUP(Q2178,Tabela3[],3,0)</f>
        <v>Hyundai</v>
      </c>
      <c r="E2178" t="str">
        <f ca="1">IF(R2178=Q2178, (VLOOKUP(P2178+1,Tabela3[],5,0)),VLOOKUP(R2178,Tabela3[],5,0))</f>
        <v>Estados Unidos</v>
      </c>
      <c r="F2178" s="1">
        <f t="shared" ref="F2178:F2241" ca="1" si="274">(DATE(A2178,IF(P2178&gt;0,P2178,IF(P2178&gt;12,P2178-1,IF(P2178=0,P2178+1))),RAND()*28))</f>
        <v>36559</v>
      </c>
      <c r="G2178" s="1">
        <f t="shared" ca="1" si="267"/>
        <v>36561.58075647238</v>
      </c>
      <c r="H2178">
        <f t="shared" ca="1" si="268"/>
        <v>0</v>
      </c>
      <c r="I2178" t="str">
        <f ca="1">VLOOKUP(Q2178,Tabela3[],9,1)</f>
        <v>Car Carriers</v>
      </c>
      <c r="J2178" t="str">
        <f ca="1">VLOOKUP(Q2178,Tabela3[],11,0)</f>
        <v>HB20 Vision</v>
      </c>
      <c r="K2178" t="str">
        <f ca="1">VLOOKUP(Q2178,Tabela3[],10,0)</f>
        <v>Carros</v>
      </c>
      <c r="L2178" t="e" cm="1">
        <f t="array" aca="1" ref="L2178" ca="1">IF(Tabela2[[#This Row],[PORTO]]=Tabela2[[#This Row],[DESTINO]],0,erro)</f>
        <v>#NAME?</v>
      </c>
      <c r="N2178">
        <f t="shared" ca="1" si="271"/>
        <v>500</v>
      </c>
      <c r="O2178">
        <f t="shared" ca="1" si="272"/>
        <v>0</v>
      </c>
      <c r="P2178">
        <f t="shared" ca="1" si="273"/>
        <v>2</v>
      </c>
      <c r="Q2178">
        <f t="shared" ca="1" si="269"/>
        <v>20</v>
      </c>
      <c r="R2178">
        <f t="shared" ca="1" si="270"/>
        <v>20</v>
      </c>
    </row>
    <row r="2179" spans="1:18">
      <c r="A2179">
        <f ca="1">VLOOKUP(O2179,Tabela3[],2,0)</f>
        <v>2006</v>
      </c>
      <c r="B2179" t="str">
        <f ca="1">VLOOKUP(P2179,Tabela3[],4,0)</f>
        <v>JULHO</v>
      </c>
      <c r="C2179" t="str">
        <f ca="1">VLOOKUP(Q2179,Tabela3[],5,0)</f>
        <v>China</v>
      </c>
      <c r="D2179" t="str">
        <f ca="1">VLOOKUP(Q2179,Tabela3[],3,0)</f>
        <v>Alibaba Group</v>
      </c>
      <c r="E2179" t="str">
        <f ca="1">IF(R2179=Q2179, (VLOOKUP(P2179+1,Tabela3[],5,0)),VLOOKUP(R2179,Tabela3[],5,0))</f>
        <v>Alemanha</v>
      </c>
      <c r="F2179" s="1">
        <f t="shared" ca="1" si="274"/>
        <v>38879</v>
      </c>
      <c r="G2179" s="1">
        <f t="shared" ref="G2179:G2242" ca="1" si="275">F2179+RAND()*10</f>
        <v>38880.958709518367</v>
      </c>
      <c r="H2179">
        <f t="shared" ref="H2179:H2242" ca="1" si="276">INT(RAND()*2)</f>
        <v>0</v>
      </c>
      <c r="I2179" t="str">
        <f ca="1">VLOOKUP(Q2179,Tabela3[],9,1)</f>
        <v>HMM St Petersburg</v>
      </c>
      <c r="J2179" t="str">
        <f ca="1">VLOOKUP(Q2179,Tabela3[],11,0)</f>
        <v>Miniescavadeira</v>
      </c>
      <c r="K2179" t="str">
        <f ca="1">VLOOKUP(Q2179,Tabela3[],10,0)</f>
        <v>Maquinário</v>
      </c>
      <c r="L2179" t="e" cm="1">
        <f t="array" aca="1" ref="L2179" ca="1">IF(Tabela2[[#This Row],[PORTO]]=Tabela2[[#This Row],[DESTINO]],0,erro)</f>
        <v>#NAME?</v>
      </c>
      <c r="N2179">
        <f t="shared" ca="1" si="271"/>
        <v>50</v>
      </c>
      <c r="O2179">
        <f t="shared" ca="1" si="272"/>
        <v>6</v>
      </c>
      <c r="P2179">
        <f t="shared" ca="1" si="273"/>
        <v>6</v>
      </c>
      <c r="Q2179">
        <f t="shared" ref="Q2179:Q2242" ca="1" si="277">INT(RAND()*35)</f>
        <v>1</v>
      </c>
      <c r="R2179">
        <f t="shared" ref="R2179:R2242" ca="1" si="278">INT(RAND()*25)</f>
        <v>7</v>
      </c>
    </row>
    <row r="2180" spans="1:18">
      <c r="A2180">
        <f ca="1">VLOOKUP(O2180,Tabela3[],2,0)</f>
        <v>2009</v>
      </c>
      <c r="B2180" t="str">
        <f ca="1">VLOOKUP(P2180,Tabela3[],4,0)</f>
        <v>DEZEMBRO</v>
      </c>
      <c r="C2180" t="str">
        <f ca="1">VLOOKUP(Q2180,Tabela3[],5,0)</f>
        <v>Itália</v>
      </c>
      <c r="D2180" t="str">
        <f ca="1">VLOOKUP(Q2180,Tabela3[],3,0)</f>
        <v>Hyundai</v>
      </c>
      <c r="E2180" t="str">
        <f ca="1">IF(R2180=Q2180, (VLOOKUP(P2180+1,Tabela3[],5,0)),VLOOKUP(R2180,Tabela3[],5,0))</f>
        <v>Alemanha</v>
      </c>
      <c r="F2180" s="1">
        <f t="shared" ca="1" si="274"/>
        <v>40133</v>
      </c>
      <c r="G2180" s="1">
        <f t="shared" ca="1" si="275"/>
        <v>40140.608964709943</v>
      </c>
      <c r="H2180">
        <f t="shared" ca="1" si="276"/>
        <v>0</v>
      </c>
      <c r="I2180" t="str">
        <f ca="1">VLOOKUP(Q2180,Tabela3[],9,1)</f>
        <v>Car Carriers</v>
      </c>
      <c r="J2180" t="str">
        <f ca="1">VLOOKUP(Q2180,Tabela3[],11,0)</f>
        <v>HB20 Vision</v>
      </c>
      <c r="K2180" t="str">
        <f ca="1">VLOOKUP(Q2180,Tabela3[],10,0)</f>
        <v>Carros</v>
      </c>
      <c r="L2180" t="e" cm="1">
        <f t="array" aca="1" ref="L2180" ca="1">IF(Tabela2[[#This Row],[PORTO]]=Tabela2[[#This Row],[DESTINO]],0,erro)</f>
        <v>#NAME?</v>
      </c>
      <c r="N2180">
        <f t="shared" ca="1" si="271"/>
        <v>400</v>
      </c>
      <c r="O2180">
        <f t="shared" ca="1" si="272"/>
        <v>9</v>
      </c>
      <c r="P2180">
        <f t="shared" ca="1" si="273"/>
        <v>11</v>
      </c>
      <c r="Q2180">
        <f t="shared" ca="1" si="277"/>
        <v>20</v>
      </c>
      <c r="R2180">
        <f t="shared" ca="1" si="278"/>
        <v>6</v>
      </c>
    </row>
    <row r="2181" spans="1:18">
      <c r="A2181">
        <f ca="1">VLOOKUP(O2181,Tabela3[],2,0)</f>
        <v>2006</v>
      </c>
      <c r="B2181" t="str">
        <f ca="1">VLOOKUP(P2181,Tabela3[],4,0)</f>
        <v>JANEIRO</v>
      </c>
      <c r="C2181" t="str">
        <f ca="1">VLOOKUP(Q2181,Tabela3[],5,0)</f>
        <v>China</v>
      </c>
      <c r="D2181" t="str">
        <f ca="1">VLOOKUP(Q2181,Tabela3[],3,0)</f>
        <v>Alibaba Group</v>
      </c>
      <c r="E2181" t="str">
        <f ca="1">IF(R2181=Q2181, (VLOOKUP(P2181+1,Tabela3[],5,0)),VLOOKUP(R2181,Tabela3[],5,0))</f>
        <v>Coréia do Sul</v>
      </c>
      <c r="F2181" s="1">
        <f t="shared" ca="1" si="274"/>
        <v>39052</v>
      </c>
      <c r="G2181" s="1">
        <f t="shared" ca="1" si="275"/>
        <v>39056.518240559402</v>
      </c>
      <c r="H2181">
        <f t="shared" ca="1" si="276"/>
        <v>1</v>
      </c>
      <c r="I2181" t="str">
        <f ca="1">VLOOKUP(Q2181,Tabela3[],9,1)</f>
        <v>HMM St Petersburg</v>
      </c>
      <c r="J2181" t="str">
        <f ca="1">VLOOKUP(Q2181,Tabela3[],11,0)</f>
        <v>Ar Condicionado 18000</v>
      </c>
      <c r="K2181" t="str">
        <f ca="1">VLOOKUP(Q2181,Tabela3[],10,0)</f>
        <v>Eletrônicos</v>
      </c>
      <c r="L2181" t="e" cm="1">
        <f t="array" aca="1" ref="L2181" ca="1">IF(Tabela2[[#This Row],[PORTO]]=Tabela2[[#This Row],[DESTINO]],0,erro)</f>
        <v>#NAME?</v>
      </c>
      <c r="N2181">
        <f t="shared" ref="N2181:N2244" ca="1" si="279">IF(K2181="Geral",INT((RANDBETWEEN(1,5)*1000)),IF(K2181="Eletrônicos",INT((RANDBETWEEN(1,5))*500),IF(K2181="Tecido",INT((RANDBETWEEN(10,50)*1000)),IF(K2181="Carros",INT((RANDBETWEEN(1,5)*100)),IF(K2181="Petróleo",INT((RANDBETWEEN(50,100)*1000)),IF(K2181="Quimico",INT((RANDBETWEEN(10,200)*10000)),IF(K2181="Maquinário",INT((RANDBETWEEN(1,5)*10)),0)))))))</f>
        <v>1500</v>
      </c>
      <c r="O2181">
        <f t="shared" ca="1" si="272"/>
        <v>6</v>
      </c>
      <c r="P2181">
        <f t="shared" ca="1" si="273"/>
        <v>12</v>
      </c>
      <c r="Q2181">
        <f t="shared" ca="1" si="277"/>
        <v>2</v>
      </c>
      <c r="R2181">
        <f t="shared" ca="1" si="278"/>
        <v>13</v>
      </c>
    </row>
    <row r="2182" spans="1:18">
      <c r="A2182">
        <f ca="1">VLOOKUP(O2182,Tabela3[],2,0)</f>
        <v>2009</v>
      </c>
      <c r="B2182" t="str">
        <f ca="1">VLOOKUP(P2182,Tabela3[],4,0)</f>
        <v>JANEIRO</v>
      </c>
      <c r="C2182" t="str">
        <f ca="1">VLOOKUP(Q2182,Tabela3[],5,0)</f>
        <v>Alemanha</v>
      </c>
      <c r="D2182" t="str">
        <f ca="1">VLOOKUP(Q2182,Tabela3[],3,0)</f>
        <v>Volkswagen</v>
      </c>
      <c r="E2182" t="str">
        <f ca="1">IF(R2182=Q2182, (VLOOKUP(P2182+1,Tabela3[],5,0)),VLOOKUP(R2182,Tabela3[],5,0))</f>
        <v>Alemanha</v>
      </c>
      <c r="F2182" s="1">
        <f t="shared" ca="1" si="274"/>
        <v>40151</v>
      </c>
      <c r="G2182" s="1">
        <f t="shared" ca="1" si="275"/>
        <v>40160.417601639914</v>
      </c>
      <c r="H2182">
        <f t="shared" ca="1" si="276"/>
        <v>0</v>
      </c>
      <c r="I2182" t="str">
        <f ca="1">VLOOKUP(Q2182,Tabela3[],9,1)</f>
        <v>Warehouse Carriers </v>
      </c>
      <c r="J2182" t="str">
        <f ca="1">VLOOKUP(Q2182,Tabela3[],11,0)</f>
        <v>GLI 350 TSI (Jetta)</v>
      </c>
      <c r="K2182" t="str">
        <f ca="1">VLOOKUP(Q2182,Tabela3[],10,0)</f>
        <v>Carros</v>
      </c>
      <c r="L2182" cm="1">
        <f t="array" aca="1" ref="L2182" ca="1">IF(Tabela2[[#This Row],[PORTO]]=Tabela2[[#This Row],[DESTINO]],0,erro)</f>
        <v>0</v>
      </c>
      <c r="N2182">
        <f t="shared" ca="1" si="279"/>
        <v>100</v>
      </c>
      <c r="O2182">
        <f t="shared" ca="1" si="272"/>
        <v>9</v>
      </c>
      <c r="P2182">
        <f t="shared" ca="1" si="273"/>
        <v>12</v>
      </c>
      <c r="Q2182">
        <f t="shared" ca="1" si="277"/>
        <v>8</v>
      </c>
      <c r="R2182">
        <f t="shared" ca="1" si="278"/>
        <v>7</v>
      </c>
    </row>
    <row r="2183" spans="1:18">
      <c r="A2183">
        <f ca="1">VLOOKUP(O2183,Tabela3[],2,0)</f>
        <v>2009</v>
      </c>
      <c r="B2183" t="str">
        <f ca="1">VLOOKUP(P2183,Tabela3[],4,0)</f>
        <v>JULHO</v>
      </c>
      <c r="C2183" t="str">
        <f ca="1">VLOOKUP(Q2183,Tabela3[],5,0)</f>
        <v>India</v>
      </c>
      <c r="D2183" t="str">
        <f ca="1">VLOOKUP(Q2183,Tabela3[],3,0)</f>
        <v>Reliance Industries</v>
      </c>
      <c r="E2183" t="str">
        <f ca="1">IF(R2183=Q2183, (VLOOKUP(P2183+1,Tabela3[],5,0)),VLOOKUP(R2183,Tabela3[],5,0))</f>
        <v>França</v>
      </c>
      <c r="F2183" s="1">
        <f t="shared" ca="1" si="274"/>
        <v>39989</v>
      </c>
      <c r="G2183" s="1">
        <f t="shared" ca="1" si="275"/>
        <v>39998.825319988304</v>
      </c>
      <c r="H2183">
        <f t="shared" ca="1" si="276"/>
        <v>1</v>
      </c>
      <c r="I2183" t="str">
        <f ca="1">VLOOKUP(Q2183,Tabela3[],9,1)</f>
        <v>Tanker</v>
      </c>
      <c r="J2183" t="str">
        <f ca="1">VLOOKUP(Q2183,Tabela3[],11,0)</f>
        <v>Polipropileno</v>
      </c>
      <c r="K2183" t="str">
        <f ca="1">VLOOKUP(Q2183,Tabela3[],10,0)</f>
        <v>Petroquimicos</v>
      </c>
      <c r="L2183" t="e" cm="1">
        <f t="array" aca="1" ref="L2183" ca="1">IF(Tabela2[[#This Row],[PORTO]]=Tabela2[[#This Row],[DESTINO]],0,erro)</f>
        <v>#NAME?</v>
      </c>
      <c r="N2183">
        <f t="shared" ca="1" si="279"/>
        <v>0</v>
      </c>
      <c r="O2183">
        <f t="shared" ca="1" si="272"/>
        <v>9</v>
      </c>
      <c r="P2183">
        <f t="shared" ca="1" si="273"/>
        <v>6</v>
      </c>
      <c r="Q2183">
        <f t="shared" ca="1" si="277"/>
        <v>30</v>
      </c>
      <c r="R2183">
        <f t="shared" ca="1" si="278"/>
        <v>23</v>
      </c>
    </row>
    <row r="2184" spans="1:18">
      <c r="A2184">
        <f ca="1">VLOOKUP(O2184,Tabela3[],2,0)</f>
        <v>2004</v>
      </c>
      <c r="B2184" t="str">
        <f ca="1">VLOOKUP(P2184,Tabela3[],4,0)</f>
        <v>JANEIRO</v>
      </c>
      <c r="C2184" t="str">
        <f ca="1">VLOOKUP(Q2184,Tabela3[],5,0)</f>
        <v>India</v>
      </c>
      <c r="D2184" t="str">
        <f ca="1">VLOOKUP(Q2184,Tabela3[],3,0)</f>
        <v>Reliance Industries</v>
      </c>
      <c r="E2184" t="str">
        <f ca="1">IF(R2184=Q2184, (VLOOKUP(P2184+1,Tabela3[],5,0)),VLOOKUP(R2184,Tabela3[],5,0))</f>
        <v>China</v>
      </c>
      <c r="F2184" s="1">
        <f t="shared" ca="1" si="274"/>
        <v>38003</v>
      </c>
      <c r="G2184" s="1">
        <f t="shared" ca="1" si="275"/>
        <v>38005.558372076062</v>
      </c>
      <c r="H2184">
        <f t="shared" ca="1" si="276"/>
        <v>0</v>
      </c>
      <c r="I2184" t="str">
        <f ca="1">VLOOKUP(Q2184,Tabela3[],9,1)</f>
        <v>Tanker</v>
      </c>
      <c r="J2184" t="str">
        <f ca="1">VLOOKUP(Q2184,Tabela3[],11,0)</f>
        <v>Polietileno</v>
      </c>
      <c r="K2184" t="str">
        <f ca="1">VLOOKUP(Q2184,Tabela3[],10,0)</f>
        <v>Petroquimicos</v>
      </c>
      <c r="L2184" t="e" cm="1">
        <f t="array" aca="1" ref="L2184" ca="1">IF(Tabela2[[#This Row],[PORTO]]=Tabela2[[#This Row],[DESTINO]],0,erro)</f>
        <v>#NAME?</v>
      </c>
      <c r="N2184">
        <f t="shared" ca="1" si="279"/>
        <v>0</v>
      </c>
      <c r="O2184">
        <f t="shared" ca="1" si="272"/>
        <v>4</v>
      </c>
      <c r="P2184">
        <f t="shared" ca="1" si="273"/>
        <v>0</v>
      </c>
      <c r="Q2184">
        <f t="shared" ca="1" si="277"/>
        <v>31</v>
      </c>
      <c r="R2184">
        <f t="shared" ca="1" si="278"/>
        <v>1</v>
      </c>
    </row>
    <row r="2185" spans="1:18">
      <c r="A2185">
        <f ca="1">VLOOKUP(O2185,Tabela3[],2,0)</f>
        <v>2007</v>
      </c>
      <c r="B2185" t="str">
        <f ca="1">VLOOKUP(P2185,Tabela3[],4,0)</f>
        <v>JANEIRO</v>
      </c>
      <c r="C2185" t="str">
        <f ca="1">VLOOKUP(Q2185,Tabela3[],5,0)</f>
        <v>Reino Unido</v>
      </c>
      <c r="D2185" t="str">
        <f ca="1">VLOOKUP(Q2185,Tabela3[],3,0)</f>
        <v>Unilever</v>
      </c>
      <c r="E2185" t="str">
        <f ca="1">IF(R2185=Q2185, (VLOOKUP(P2185+1,Tabela3[],5,0)),VLOOKUP(R2185,Tabela3[],5,0))</f>
        <v>Japão</v>
      </c>
      <c r="F2185" s="1">
        <f t="shared" ca="1" si="274"/>
        <v>39092</v>
      </c>
      <c r="G2185" s="1">
        <f t="shared" ca="1" si="275"/>
        <v>39101.283160295687</v>
      </c>
      <c r="H2185">
        <f t="shared" ca="1" si="276"/>
        <v>1</v>
      </c>
      <c r="I2185" t="str">
        <f ca="1">VLOOKUP(Q2185,Tabela3[],9,1)</f>
        <v>HMM Helsinki</v>
      </c>
      <c r="J2185" t="str">
        <f ca="1">VLOOKUP(Q2185,Tabela3[],11,0)</f>
        <v xml:space="preserve">Desodorante Antitranspirante Aerosol </v>
      </c>
      <c r="K2185" t="str">
        <f ca="1">VLOOKUP(Q2185,Tabela3[],10,0)</f>
        <v>Quimico</v>
      </c>
      <c r="L2185" t="e" cm="1">
        <f t="array" aca="1" ref="L2185" ca="1">IF(Tabela2[[#This Row],[PORTO]]=Tabela2[[#This Row],[DESTINO]],0,erro)</f>
        <v>#NAME?</v>
      </c>
      <c r="N2185">
        <f t="shared" ca="1" si="279"/>
        <v>960000</v>
      </c>
      <c r="O2185">
        <f t="shared" ca="1" si="272"/>
        <v>7</v>
      </c>
      <c r="P2185">
        <f t="shared" ca="1" si="273"/>
        <v>0</v>
      </c>
      <c r="Q2185">
        <f t="shared" ca="1" si="277"/>
        <v>25</v>
      </c>
      <c r="R2185">
        <f t="shared" ca="1" si="278"/>
        <v>9</v>
      </c>
    </row>
    <row r="2186" spans="1:18">
      <c r="A2186">
        <f ca="1">VLOOKUP(O2186,Tabela3[],2,0)</f>
        <v>2001</v>
      </c>
      <c r="B2186" t="str">
        <f ca="1">VLOOKUP(P2186,Tabela3[],4,0)</f>
        <v>AGOSTO</v>
      </c>
      <c r="C2186" t="str">
        <f ca="1">VLOOKUP(Q2186,Tabela3[],5,0)</f>
        <v>França</v>
      </c>
      <c r="D2186" t="str">
        <f ca="1">VLOOKUP(Q2186,Tabela3[],3,0)</f>
        <v> LVMH</v>
      </c>
      <c r="E2186" t="str">
        <f ca="1">IF(R2186=Q2186, (VLOOKUP(P2186+1,Tabela3[],5,0)),VLOOKUP(R2186,Tabela3[],5,0))</f>
        <v>Alemanha</v>
      </c>
      <c r="F2186" s="1">
        <f t="shared" ca="1" si="274"/>
        <v>37081</v>
      </c>
      <c r="G2186" s="1">
        <f t="shared" ca="1" si="275"/>
        <v>37084.335738949027</v>
      </c>
      <c r="H2186">
        <f t="shared" ca="1" si="276"/>
        <v>1</v>
      </c>
      <c r="I2186" t="str">
        <f ca="1">VLOOKUP(Q2186,Tabela3[],9,1)</f>
        <v>Emma Maersk</v>
      </c>
      <c r="J2186" t="str">
        <f ca="1">VLOOKUP(Q2186,Tabela3[],11,0)</f>
        <v>Guerlain</v>
      </c>
      <c r="K2186" t="str">
        <f ca="1">VLOOKUP(Q2186,Tabela3[],10,0)</f>
        <v>Tecido</v>
      </c>
      <c r="L2186" t="e" cm="1">
        <f t="array" aca="1" ref="L2186" ca="1">IF(Tabela2[[#This Row],[PORTO]]=Tabela2[[#This Row],[DESTINO]],0,erro)</f>
        <v>#NAME?</v>
      </c>
      <c r="N2186">
        <f t="shared" ca="1" si="279"/>
        <v>33000</v>
      </c>
      <c r="O2186">
        <f t="shared" ca="1" si="272"/>
        <v>1</v>
      </c>
      <c r="P2186">
        <f t="shared" ca="1" si="273"/>
        <v>7</v>
      </c>
      <c r="Q2186">
        <f t="shared" ca="1" si="277"/>
        <v>23</v>
      </c>
      <c r="R2186">
        <f t="shared" ca="1" si="278"/>
        <v>7</v>
      </c>
    </row>
    <row r="2187" spans="1:18">
      <c r="A2187">
        <f ca="1">VLOOKUP(O2187,Tabela3[],2,0)</f>
        <v>2009</v>
      </c>
      <c r="B2187" t="str">
        <f ca="1">VLOOKUP(P2187,Tabela3[],4,0)</f>
        <v>SETEMBRO</v>
      </c>
      <c r="C2187" t="str">
        <f ca="1">VLOOKUP(Q2187,Tabela3[],5,0)</f>
        <v>Estados Unidos</v>
      </c>
      <c r="D2187" t="str">
        <f ca="1">VLOOKUP(Q2187,Tabela3[],3,0)</f>
        <v>Amazon</v>
      </c>
      <c r="E2187" t="str">
        <f ca="1">IF(R2187=Q2187, (VLOOKUP(P2187+1,Tabela3[],5,0)),VLOOKUP(R2187,Tabela3[],5,0))</f>
        <v>Estados Unidos</v>
      </c>
      <c r="F2187" s="1">
        <f t="shared" ca="1" si="274"/>
        <v>40029</v>
      </c>
      <c r="G2187" s="1">
        <f t="shared" ca="1" si="275"/>
        <v>40037.646593415091</v>
      </c>
      <c r="H2187">
        <f t="shared" ca="1" si="276"/>
        <v>0</v>
      </c>
      <c r="I2187" t="str">
        <f ca="1">VLOOKUP(Q2187,Tabela3[],9,1)</f>
        <v>HMM Algeciras</v>
      </c>
      <c r="J2187" t="str">
        <f ca="1">VLOOKUP(Q2187,Tabela3[],11,0)</f>
        <v>Escrivaninha Trevalla</v>
      </c>
      <c r="K2187" t="str">
        <f ca="1">VLOOKUP(Q2187,Tabela3[],10,0)</f>
        <v>Geral</v>
      </c>
      <c r="L2187" cm="1">
        <f t="array" aca="1" ref="L2187" ca="1">IF(Tabela2[[#This Row],[PORTO]]=Tabela2[[#This Row],[DESTINO]],0,erro)</f>
        <v>0</v>
      </c>
      <c r="N2187">
        <f t="shared" ca="1" si="279"/>
        <v>5000</v>
      </c>
      <c r="O2187">
        <f t="shared" ca="1" si="272"/>
        <v>9</v>
      </c>
      <c r="P2187">
        <f t="shared" ca="1" si="273"/>
        <v>8</v>
      </c>
      <c r="Q2187">
        <f t="shared" ca="1" si="277"/>
        <v>3</v>
      </c>
      <c r="R2187">
        <f t="shared" ca="1" si="278"/>
        <v>4</v>
      </c>
    </row>
    <row r="2188" spans="1:18">
      <c r="A2188">
        <f ca="1">VLOOKUP(O2188,Tabela3[],2,0)</f>
        <v>2003</v>
      </c>
      <c r="B2188" t="str">
        <f ca="1">VLOOKUP(P2188,Tabela3[],4,0)</f>
        <v>OUTUBRO</v>
      </c>
      <c r="C2188" t="str">
        <f ca="1">VLOOKUP(Q2188,Tabela3[],5,0)</f>
        <v>Japão</v>
      </c>
      <c r="D2188" t="str">
        <f ca="1">VLOOKUP(Q2188,Tabela3[],3,0)</f>
        <v>Toyota</v>
      </c>
      <c r="E2188" t="str">
        <f ca="1">IF(R2188=Q2188, (VLOOKUP(P2188+1,Tabela3[],5,0)),VLOOKUP(R2188,Tabela3[],5,0))</f>
        <v>Estados Unidos</v>
      </c>
      <c r="F2188" s="1">
        <f t="shared" ca="1" si="274"/>
        <v>37866</v>
      </c>
      <c r="G2188" s="1">
        <f t="shared" ca="1" si="275"/>
        <v>37870.950535051146</v>
      </c>
      <c r="H2188">
        <f t="shared" ca="1" si="276"/>
        <v>0</v>
      </c>
      <c r="I2188" t="str">
        <f ca="1">VLOOKUP(Q2188,Tabela3[],9,1)</f>
        <v>Trailer Carriers</v>
      </c>
      <c r="J2188" t="str">
        <f ca="1">VLOOKUP(Q2188,Tabela3[],11,0)</f>
        <v>COROLLA CROSS XR</v>
      </c>
      <c r="K2188" t="str">
        <f ca="1">VLOOKUP(Q2188,Tabela3[],10,0)</f>
        <v>Carros</v>
      </c>
      <c r="L2188" t="e" cm="1">
        <f t="array" aca="1" ref="L2188" ca="1">IF(Tabela2[[#This Row],[PORTO]]=Tabela2[[#This Row],[DESTINO]],0,erro)</f>
        <v>#NAME?</v>
      </c>
      <c r="N2188">
        <f t="shared" ca="1" si="279"/>
        <v>100</v>
      </c>
      <c r="O2188">
        <f t="shared" ca="1" si="272"/>
        <v>3</v>
      </c>
      <c r="P2188">
        <f t="shared" ca="1" si="273"/>
        <v>9</v>
      </c>
      <c r="Q2188">
        <f t="shared" ca="1" si="277"/>
        <v>11</v>
      </c>
      <c r="R2188">
        <f t="shared" ca="1" si="278"/>
        <v>3</v>
      </c>
    </row>
    <row r="2189" spans="1:18">
      <c r="A2189">
        <f ca="1">VLOOKUP(O2189,Tabela3[],2,0)</f>
        <v>2003</v>
      </c>
      <c r="B2189" t="str">
        <f ca="1">VLOOKUP(P2189,Tabela3[],4,0)</f>
        <v>AGOSTO</v>
      </c>
      <c r="C2189" t="str">
        <f ca="1">VLOOKUP(Q2189,Tabela3[],5,0)</f>
        <v>Itália</v>
      </c>
      <c r="D2189" t="str">
        <f ca="1">VLOOKUP(Q2189,Tabela3[],3,0)</f>
        <v>Hyundai</v>
      </c>
      <c r="E2189" t="str">
        <f ca="1">IF(R2189=Q2189, (VLOOKUP(P2189+1,Tabela3[],5,0)),VLOOKUP(R2189,Tabela3[],5,0))</f>
        <v>Itália</v>
      </c>
      <c r="F2189" s="1">
        <f t="shared" ca="1" si="274"/>
        <v>37822</v>
      </c>
      <c r="G2189" s="1">
        <f t="shared" ca="1" si="275"/>
        <v>37828.575508642265</v>
      </c>
      <c r="H2189">
        <f t="shared" ca="1" si="276"/>
        <v>0</v>
      </c>
      <c r="I2189" t="str">
        <f ca="1">VLOOKUP(Q2189,Tabela3[],9,1)</f>
        <v>Car Carriers</v>
      </c>
      <c r="J2189" t="str">
        <f ca="1">VLOOKUP(Q2189,Tabela3[],11,0)</f>
        <v>HB20 Sense</v>
      </c>
      <c r="K2189" t="str">
        <f ca="1">VLOOKUP(Q2189,Tabela3[],10,0)</f>
        <v>Carros</v>
      </c>
      <c r="L2189" cm="1">
        <f t="array" aca="1" ref="L2189" ca="1">IF(Tabela2[[#This Row],[PORTO]]=Tabela2[[#This Row],[DESTINO]],0,erro)</f>
        <v>0</v>
      </c>
      <c r="N2189">
        <f t="shared" ca="1" si="279"/>
        <v>300</v>
      </c>
      <c r="O2189">
        <f t="shared" ca="1" si="272"/>
        <v>3</v>
      </c>
      <c r="P2189">
        <f t="shared" ca="1" si="273"/>
        <v>7</v>
      </c>
      <c r="Q2189">
        <f t="shared" ca="1" si="277"/>
        <v>19</v>
      </c>
      <c r="R2189">
        <f t="shared" ca="1" si="278"/>
        <v>18</v>
      </c>
    </row>
    <row r="2190" spans="1:18">
      <c r="A2190">
        <f ca="1">VLOOKUP(O2190,Tabela3[],2,0)</f>
        <v>2002</v>
      </c>
      <c r="B2190" t="str">
        <f ca="1">VLOOKUP(P2190,Tabela3[],4,0)</f>
        <v>ABRIL</v>
      </c>
      <c r="C2190" t="str">
        <f ca="1">VLOOKUP(Q2190,Tabela3[],5,0)</f>
        <v>França</v>
      </c>
      <c r="D2190" t="str">
        <f ca="1">VLOOKUP(Q2190,Tabela3[],3,0)</f>
        <v> LVMH</v>
      </c>
      <c r="E2190" t="str">
        <f ca="1">IF(R2190=Q2190, (VLOOKUP(P2190+1,Tabela3[],5,0)),VLOOKUP(R2190,Tabela3[],5,0))</f>
        <v>França</v>
      </c>
      <c r="F2190" s="1">
        <f t="shared" ca="1" si="274"/>
        <v>37319</v>
      </c>
      <c r="G2190" s="1">
        <f t="shared" ca="1" si="275"/>
        <v>37328.017930157621</v>
      </c>
      <c r="H2190">
        <f t="shared" ca="1" si="276"/>
        <v>1</v>
      </c>
      <c r="I2190" t="str">
        <f ca="1">VLOOKUP(Q2190,Tabela3[],9,1)</f>
        <v>Emma Maersk</v>
      </c>
      <c r="J2190" t="str">
        <f ca="1">VLOOKUP(Q2190,Tabela3[],11,0)</f>
        <v>Louis Vuitton</v>
      </c>
      <c r="K2190" t="str">
        <f ca="1">VLOOKUP(Q2190,Tabela3[],10,0)</f>
        <v>Tecido</v>
      </c>
      <c r="L2190" cm="1">
        <f t="array" aca="1" ref="L2190" ca="1">IF(Tabela2[[#This Row],[PORTO]]=Tabela2[[#This Row],[DESTINO]],0,erro)</f>
        <v>0</v>
      </c>
      <c r="N2190">
        <f t="shared" ca="1" si="279"/>
        <v>47000</v>
      </c>
      <c r="O2190">
        <f t="shared" ca="1" si="272"/>
        <v>2</v>
      </c>
      <c r="P2190">
        <f t="shared" ca="1" si="273"/>
        <v>3</v>
      </c>
      <c r="Q2190">
        <f t="shared" ca="1" si="277"/>
        <v>22</v>
      </c>
      <c r="R2190">
        <f t="shared" ca="1" si="278"/>
        <v>23</v>
      </c>
    </row>
    <row r="2191" spans="1:18">
      <c r="A2191">
        <f ca="1">VLOOKUP(O2191,Tabela3[],2,0)</f>
        <v>2004</v>
      </c>
      <c r="B2191" t="str">
        <f ca="1">VLOOKUP(P2191,Tabela3[],4,0)</f>
        <v>JANEIRO</v>
      </c>
      <c r="C2191" t="str">
        <f ca="1">VLOOKUP(Q2191,Tabela3[],5,0)</f>
        <v>França</v>
      </c>
      <c r="D2191" t="str">
        <f ca="1">VLOOKUP(Q2191,Tabela3[],3,0)</f>
        <v> LVMH</v>
      </c>
      <c r="E2191" t="str">
        <f ca="1">IF(R2191=Q2191, (VLOOKUP(P2191+1,Tabela3[],5,0)),VLOOKUP(R2191,Tabela3[],5,0))</f>
        <v>Holanda</v>
      </c>
      <c r="F2191" s="1">
        <f t="shared" ca="1" si="274"/>
        <v>38001</v>
      </c>
      <c r="G2191" s="1">
        <f t="shared" ca="1" si="275"/>
        <v>38004.142747505612</v>
      </c>
      <c r="H2191">
        <f t="shared" ca="1" si="276"/>
        <v>1</v>
      </c>
      <c r="I2191" t="str">
        <f ca="1">VLOOKUP(Q2191,Tabela3[],9,1)</f>
        <v>Emma Maersk</v>
      </c>
      <c r="J2191" t="str">
        <f ca="1">VLOOKUP(Q2191,Tabela3[],11,0)</f>
        <v>Guerlain</v>
      </c>
      <c r="K2191" t="str">
        <f ca="1">VLOOKUP(Q2191,Tabela3[],10,0)</f>
        <v>Tecido</v>
      </c>
      <c r="L2191" t="e" cm="1">
        <f t="array" aca="1" ref="L2191" ca="1">IF(Tabela2[[#This Row],[PORTO]]=Tabela2[[#This Row],[DESTINO]],0,erro)</f>
        <v>#NAME?</v>
      </c>
      <c r="N2191">
        <f t="shared" ca="1" si="279"/>
        <v>34000</v>
      </c>
      <c r="O2191">
        <f t="shared" ca="1" si="272"/>
        <v>4</v>
      </c>
      <c r="P2191">
        <f t="shared" ca="1" si="273"/>
        <v>0</v>
      </c>
      <c r="Q2191">
        <f t="shared" ca="1" si="277"/>
        <v>23</v>
      </c>
      <c r="R2191">
        <f t="shared" ca="1" si="278"/>
        <v>15</v>
      </c>
    </row>
    <row r="2192" spans="1:18">
      <c r="A2192">
        <f ca="1">VLOOKUP(O2192,Tabela3[],2,0)</f>
        <v>2000</v>
      </c>
      <c r="B2192" t="str">
        <f ca="1">VLOOKUP(P2192,Tabela3[],4,0)</f>
        <v>DEZEMBRO</v>
      </c>
      <c r="C2192" t="str">
        <f ca="1">VLOOKUP(Q2192,Tabela3[],5,0)</f>
        <v>França</v>
      </c>
      <c r="D2192" t="str">
        <f ca="1">VLOOKUP(Q2192,Tabela3[],3,0)</f>
        <v> LVMH</v>
      </c>
      <c r="E2192" t="str">
        <f ca="1">IF(R2192=Q2192, (VLOOKUP(P2192+1,Tabela3[],5,0)),VLOOKUP(R2192,Tabela3[],5,0))</f>
        <v>Estados Unidos</v>
      </c>
      <c r="F2192" s="1">
        <f t="shared" ca="1" si="274"/>
        <v>36833</v>
      </c>
      <c r="G2192" s="1">
        <f t="shared" ca="1" si="275"/>
        <v>36838.63703884268</v>
      </c>
      <c r="H2192">
        <f t="shared" ca="1" si="276"/>
        <v>1</v>
      </c>
      <c r="I2192" t="str">
        <f ca="1">VLOOKUP(Q2192,Tabela3[],9,1)</f>
        <v>Emma Maersk</v>
      </c>
      <c r="J2192" t="str">
        <f ca="1">VLOOKUP(Q2192,Tabela3[],11,0)</f>
        <v>Clos Des Lambrys</v>
      </c>
      <c r="K2192" t="str">
        <f ca="1">VLOOKUP(Q2192,Tabela3[],10,0)</f>
        <v>Tecido</v>
      </c>
      <c r="L2192" t="e" cm="1">
        <f t="array" aca="1" ref="L2192" ca="1">IF(Tabela2[[#This Row],[PORTO]]=Tabela2[[#This Row],[DESTINO]],0,erro)</f>
        <v>#NAME?</v>
      </c>
      <c r="N2192">
        <f t="shared" ca="1" si="279"/>
        <v>30000</v>
      </c>
      <c r="O2192">
        <f t="shared" ca="1" si="272"/>
        <v>0</v>
      </c>
      <c r="P2192">
        <f t="shared" ca="1" si="273"/>
        <v>11</v>
      </c>
      <c r="Q2192">
        <f t="shared" ca="1" si="277"/>
        <v>21</v>
      </c>
      <c r="R2192">
        <f t="shared" ca="1" si="278"/>
        <v>5</v>
      </c>
    </row>
    <row r="2193" spans="1:18">
      <c r="A2193">
        <f ca="1">VLOOKUP(O2193,Tabela3[],2,0)</f>
        <v>2009</v>
      </c>
      <c r="B2193" t="str">
        <f ca="1">VLOOKUP(P2193,Tabela3[],4,0)</f>
        <v>DEZEMBRO</v>
      </c>
      <c r="C2193" t="str">
        <f ca="1">VLOOKUP(Q2193,Tabela3[],5,0)</f>
        <v>Estados Unidos</v>
      </c>
      <c r="D2193" t="str">
        <f ca="1">VLOOKUP(Q2193,Tabela3[],3,0)</f>
        <v>Amazon</v>
      </c>
      <c r="E2193" t="str">
        <f ca="1">IF(R2193=Q2193, (VLOOKUP(P2193+1,Tabela3[],5,0)),VLOOKUP(R2193,Tabela3[],5,0))</f>
        <v>Japão</v>
      </c>
      <c r="F2193" s="1">
        <f t="shared" ca="1" si="274"/>
        <v>40127</v>
      </c>
      <c r="G2193" s="1">
        <f t="shared" ca="1" si="275"/>
        <v>40128.982100898691</v>
      </c>
      <c r="H2193">
        <f t="shared" ca="1" si="276"/>
        <v>0</v>
      </c>
      <c r="I2193" t="str">
        <f ca="1">VLOOKUP(Q2193,Tabela3[],9,1)</f>
        <v>HMM Algeciras</v>
      </c>
      <c r="J2193" t="str">
        <f ca="1">VLOOKUP(Q2193,Tabela3[],11,0)</f>
        <v>Escrivaninha Trevalla</v>
      </c>
      <c r="K2193" t="str">
        <f ca="1">VLOOKUP(Q2193,Tabela3[],10,0)</f>
        <v>Geral</v>
      </c>
      <c r="L2193" t="e" cm="1">
        <f t="array" aca="1" ref="L2193" ca="1">IF(Tabela2[[#This Row],[PORTO]]=Tabela2[[#This Row],[DESTINO]],0,erro)</f>
        <v>#NAME?</v>
      </c>
      <c r="N2193">
        <f t="shared" ca="1" si="279"/>
        <v>4000</v>
      </c>
      <c r="O2193">
        <f t="shared" ca="1" si="272"/>
        <v>9</v>
      </c>
      <c r="P2193">
        <f t="shared" ca="1" si="273"/>
        <v>11</v>
      </c>
      <c r="Q2193">
        <f t="shared" ca="1" si="277"/>
        <v>3</v>
      </c>
      <c r="R2193">
        <f t="shared" ca="1" si="278"/>
        <v>9</v>
      </c>
    </row>
    <row r="2194" spans="1:18">
      <c r="A2194">
        <f ca="1">VLOOKUP(O2194,Tabela3[],2,0)</f>
        <v>2005</v>
      </c>
      <c r="B2194" t="str">
        <f ca="1">VLOOKUP(P2194,Tabela3[],4,0)</f>
        <v>JANEIRO</v>
      </c>
      <c r="C2194" t="str">
        <f ca="1">VLOOKUP(Q2194,Tabela3[],5,0)</f>
        <v>Brasil</v>
      </c>
      <c r="D2194" t="str">
        <f ca="1">VLOOKUP(Q2194,Tabela3[],3,0)</f>
        <v>VALE</v>
      </c>
      <c r="E2194" t="str">
        <f ca="1">IF(R2194=Q2194, (VLOOKUP(P2194+1,Tabela3[],5,0)),VLOOKUP(R2194,Tabela3[],5,0))</f>
        <v>Estados Unidos</v>
      </c>
      <c r="F2194" s="1">
        <f t="shared" ca="1" si="274"/>
        <v>38694</v>
      </c>
      <c r="G2194" s="1">
        <f t="shared" ca="1" si="275"/>
        <v>38695.160262358964</v>
      </c>
      <c r="H2194">
        <f t="shared" ca="1" si="276"/>
        <v>1</v>
      </c>
      <c r="I2194" t="str">
        <f ca="1">VLOOKUP(Q2194,Tabela3[],9,1)</f>
        <v>Lan Hua Hai</v>
      </c>
      <c r="J2194" t="str">
        <f ca="1">VLOOKUP(Q2194,Tabela3[],11,0)</f>
        <v>Minério de Ferro</v>
      </c>
      <c r="K2194" t="str">
        <f ca="1">VLOOKUP(Q2194,Tabela3[],10,0)</f>
        <v>Minério</v>
      </c>
      <c r="L2194" t="e" cm="1">
        <f t="array" aca="1" ref="L2194" ca="1">IF(Tabela2[[#This Row],[PORTO]]=Tabela2[[#This Row],[DESTINO]],0,erro)</f>
        <v>#NAME?</v>
      </c>
      <c r="N2194">
        <f t="shared" ca="1" si="279"/>
        <v>0</v>
      </c>
      <c r="O2194">
        <f t="shared" ca="1" si="272"/>
        <v>5</v>
      </c>
      <c r="P2194">
        <f t="shared" ca="1" si="273"/>
        <v>12</v>
      </c>
      <c r="Q2194">
        <f t="shared" ca="1" si="277"/>
        <v>27</v>
      </c>
      <c r="R2194">
        <f t="shared" ca="1" si="278"/>
        <v>5</v>
      </c>
    </row>
    <row r="2195" spans="1:18">
      <c r="A2195">
        <f ca="1">VLOOKUP(O2195,Tabela3[],2,0)</f>
        <v>2003</v>
      </c>
      <c r="B2195" t="str">
        <f ca="1">VLOOKUP(P2195,Tabela3[],4,0)</f>
        <v>FEVEREIRO</v>
      </c>
      <c r="C2195" t="str">
        <f ca="1">VLOOKUP(Q2195,Tabela3[],5,0)</f>
        <v>Estados Unidos</v>
      </c>
      <c r="D2195" t="str">
        <f ca="1">VLOOKUP(Q2195,Tabela3[],3,0)</f>
        <v>Amazon</v>
      </c>
      <c r="E2195" t="str">
        <f ca="1">IF(R2195=Q2195, (VLOOKUP(P2195+1,Tabela3[],5,0)),VLOOKUP(R2195,Tabela3[],5,0))</f>
        <v>Alemanha</v>
      </c>
      <c r="F2195" s="1">
        <f t="shared" ca="1" si="274"/>
        <v>37631</v>
      </c>
      <c r="G2195" s="1">
        <f t="shared" ca="1" si="275"/>
        <v>37637.79744014614</v>
      </c>
      <c r="H2195">
        <f t="shared" ca="1" si="276"/>
        <v>1</v>
      </c>
      <c r="I2195" t="str">
        <f ca="1">VLOOKUP(Q2195,Tabela3[],9,1)</f>
        <v>HMM Algeciras</v>
      </c>
      <c r="J2195" t="str">
        <f ca="1">VLOOKUP(Q2195,Tabela3[],11,0)</f>
        <v>Travesseiro Toque de Pluma</v>
      </c>
      <c r="K2195" t="str">
        <f ca="1">VLOOKUP(Q2195,Tabela3[],10,0)</f>
        <v>Geral</v>
      </c>
      <c r="L2195" t="e" cm="1">
        <f t="array" aca="1" ref="L2195" ca="1">IF(Tabela2[[#This Row],[PORTO]]=Tabela2[[#This Row],[DESTINO]],0,erro)</f>
        <v>#NAME?</v>
      </c>
      <c r="N2195">
        <f t="shared" ca="1" si="279"/>
        <v>3000</v>
      </c>
      <c r="O2195">
        <f t="shared" ref="O2195:O2258" ca="1" si="280">INT(RAND()*10)</f>
        <v>3</v>
      </c>
      <c r="P2195">
        <f t="shared" ref="P2195:P2258" ca="1" si="281">INT(RAND()*13)</f>
        <v>1</v>
      </c>
      <c r="Q2195">
        <f t="shared" ca="1" si="277"/>
        <v>5</v>
      </c>
      <c r="R2195">
        <f t="shared" ca="1" si="278"/>
        <v>6</v>
      </c>
    </row>
    <row r="2196" spans="1:18">
      <c r="A2196">
        <f ca="1">VLOOKUP(O2196,Tabela3[],2,0)</f>
        <v>2004</v>
      </c>
      <c r="B2196" t="str">
        <f ca="1">VLOOKUP(P2196,Tabela3[],4,0)</f>
        <v>DEZEMBRO</v>
      </c>
      <c r="C2196" t="str">
        <f ca="1">VLOOKUP(Q2196,Tabela3[],5,0)</f>
        <v>Estados Unidos</v>
      </c>
      <c r="D2196" t="str">
        <f ca="1">VLOOKUP(Q2196,Tabela3[],3,0)</f>
        <v>Amazon</v>
      </c>
      <c r="E2196" t="str">
        <f ca="1">IF(R2196=Q2196, (VLOOKUP(P2196+1,Tabela3[],5,0)),VLOOKUP(R2196,Tabela3[],5,0))</f>
        <v>Holanda</v>
      </c>
      <c r="F2196" s="1">
        <f t="shared" ca="1" si="274"/>
        <v>38296</v>
      </c>
      <c r="G2196" s="1">
        <f t="shared" ca="1" si="275"/>
        <v>38298.255104556512</v>
      </c>
      <c r="H2196">
        <f t="shared" ca="1" si="276"/>
        <v>1</v>
      </c>
      <c r="I2196" t="str">
        <f ca="1">VLOOKUP(Q2196,Tabela3[],9,1)</f>
        <v>HMM Algeciras</v>
      </c>
      <c r="J2196" t="str">
        <f ca="1">VLOOKUP(Q2196,Tabela3[],11,0)</f>
        <v>Escrivaninha Trevalla</v>
      </c>
      <c r="K2196" t="str">
        <f ca="1">VLOOKUP(Q2196,Tabela3[],10,0)</f>
        <v>Geral</v>
      </c>
      <c r="L2196" t="e" cm="1">
        <f t="array" aca="1" ref="L2196" ca="1">IF(Tabela2[[#This Row],[PORTO]]=Tabela2[[#This Row],[DESTINO]],0,erro)</f>
        <v>#NAME?</v>
      </c>
      <c r="N2196">
        <f t="shared" ca="1" si="279"/>
        <v>2000</v>
      </c>
      <c r="O2196">
        <f t="shared" ca="1" si="280"/>
        <v>4</v>
      </c>
      <c r="P2196">
        <f t="shared" ca="1" si="281"/>
        <v>11</v>
      </c>
      <c r="Q2196">
        <f t="shared" ca="1" si="277"/>
        <v>3</v>
      </c>
      <c r="R2196">
        <f t="shared" ca="1" si="278"/>
        <v>16</v>
      </c>
    </row>
    <row r="2197" spans="1:18">
      <c r="A2197">
        <f ca="1">VLOOKUP(O2197,Tabela3[],2,0)</f>
        <v>2006</v>
      </c>
      <c r="B2197" t="str">
        <f ca="1">VLOOKUP(P2197,Tabela3[],4,0)</f>
        <v>NOVEMBRO</v>
      </c>
      <c r="C2197" t="str">
        <f ca="1">VLOOKUP(Q2197,Tabela3[],5,0)</f>
        <v>França</v>
      </c>
      <c r="D2197" t="str">
        <f ca="1">VLOOKUP(Q2197,Tabela3[],3,0)</f>
        <v> LVMH</v>
      </c>
      <c r="E2197" t="str">
        <f ca="1">IF(R2197=Q2197, (VLOOKUP(P2197+1,Tabela3[],5,0)),VLOOKUP(R2197,Tabela3[],5,0))</f>
        <v>China</v>
      </c>
      <c r="F2197" s="1">
        <f t="shared" ca="1" si="274"/>
        <v>38994</v>
      </c>
      <c r="G2197" s="1">
        <f t="shared" ca="1" si="275"/>
        <v>38999.483723401718</v>
      </c>
      <c r="H2197">
        <f t="shared" ca="1" si="276"/>
        <v>0</v>
      </c>
      <c r="I2197" t="str">
        <f ca="1">VLOOKUP(Q2197,Tabela3[],9,1)</f>
        <v>Emma Maersk</v>
      </c>
      <c r="J2197" t="str">
        <f ca="1">VLOOKUP(Q2197,Tabela3[],11,0)</f>
        <v>Clos Des Lambrys</v>
      </c>
      <c r="K2197" t="str">
        <f ca="1">VLOOKUP(Q2197,Tabela3[],10,0)</f>
        <v>Tecido</v>
      </c>
      <c r="L2197" t="e" cm="1">
        <f t="array" aca="1" ref="L2197" ca="1">IF(Tabela2[[#This Row],[PORTO]]=Tabela2[[#This Row],[DESTINO]],0,erro)</f>
        <v>#NAME?</v>
      </c>
      <c r="N2197">
        <f t="shared" ca="1" si="279"/>
        <v>16000</v>
      </c>
      <c r="O2197">
        <f t="shared" ca="1" si="280"/>
        <v>6</v>
      </c>
      <c r="P2197">
        <f t="shared" ca="1" si="281"/>
        <v>10</v>
      </c>
      <c r="Q2197">
        <f t="shared" ca="1" si="277"/>
        <v>21</v>
      </c>
      <c r="R2197">
        <f t="shared" ca="1" si="278"/>
        <v>1</v>
      </c>
    </row>
    <row r="2198" spans="1:18">
      <c r="A2198">
        <f ca="1">VLOOKUP(O2198,Tabela3[],2,0)</f>
        <v>2005</v>
      </c>
      <c r="B2198" t="str">
        <f ca="1">VLOOKUP(P2198,Tabela3[],4,0)</f>
        <v>MAIO</v>
      </c>
      <c r="C2198" t="str">
        <f ca="1">VLOOKUP(Q2198,Tabela3[],5,0)</f>
        <v>Japão</v>
      </c>
      <c r="D2198" t="str">
        <f ca="1">VLOOKUP(Q2198,Tabela3[],3,0)</f>
        <v>Toyota</v>
      </c>
      <c r="E2198" t="str">
        <f ca="1">IF(R2198=Q2198, (VLOOKUP(P2198+1,Tabela3[],5,0)),VLOOKUP(R2198,Tabela3[],5,0))</f>
        <v>França</v>
      </c>
      <c r="F2198" s="1">
        <f t="shared" ca="1" si="274"/>
        <v>38446</v>
      </c>
      <c r="G2198" s="1">
        <f t="shared" ca="1" si="275"/>
        <v>38452.488029482687</v>
      </c>
      <c r="H2198">
        <f t="shared" ca="1" si="276"/>
        <v>0</v>
      </c>
      <c r="I2198" t="str">
        <f ca="1">VLOOKUP(Q2198,Tabela3[],9,1)</f>
        <v>Trailer Carriers</v>
      </c>
      <c r="J2198" t="str">
        <f ca="1">VLOOKUP(Q2198,Tabela3[],11,0)</f>
        <v>HILUX CABINE DUPLA STD POWER PACK</v>
      </c>
      <c r="K2198" t="str">
        <f ca="1">VLOOKUP(Q2198,Tabela3[],10,0)</f>
        <v>Carros</v>
      </c>
      <c r="L2198" t="e" cm="1">
        <f t="array" aca="1" ref="L2198" ca="1">IF(Tabela2[[#This Row],[PORTO]]=Tabela2[[#This Row],[DESTINO]],0,erro)</f>
        <v>#NAME?</v>
      </c>
      <c r="N2198">
        <f t="shared" ca="1" si="279"/>
        <v>200</v>
      </c>
      <c r="O2198">
        <f t="shared" ca="1" si="280"/>
        <v>5</v>
      </c>
      <c r="P2198">
        <f t="shared" ca="1" si="281"/>
        <v>4</v>
      </c>
      <c r="Q2198">
        <f t="shared" ca="1" si="277"/>
        <v>9</v>
      </c>
      <c r="R2198">
        <f t="shared" ca="1" si="278"/>
        <v>22</v>
      </c>
    </row>
    <row r="2199" spans="1:18">
      <c r="A2199">
        <f ca="1">VLOOKUP(O2199,Tabela3[],2,0)</f>
        <v>2007</v>
      </c>
      <c r="B2199" t="str">
        <f ca="1">VLOOKUP(P2199,Tabela3[],4,0)</f>
        <v>JANEIRO</v>
      </c>
      <c r="C2199" t="str">
        <f ca="1">VLOOKUP(Q2199,Tabela3[],5,0)</f>
        <v>Estados Unidos</v>
      </c>
      <c r="D2199" t="str">
        <f ca="1">VLOOKUP(Q2199,Tabela3[],3,0)</f>
        <v>Amazon</v>
      </c>
      <c r="E2199" t="str">
        <f ca="1">IF(R2199=Q2199, (VLOOKUP(P2199+1,Tabela3[],5,0)),VLOOKUP(R2199,Tabela3[],5,0))</f>
        <v>Reino Unido</v>
      </c>
      <c r="F2199" s="1">
        <f t="shared" ca="1" si="274"/>
        <v>39427</v>
      </c>
      <c r="G2199" s="1">
        <f t="shared" ca="1" si="275"/>
        <v>39433.983597126469</v>
      </c>
      <c r="H2199">
        <f t="shared" ca="1" si="276"/>
        <v>1</v>
      </c>
      <c r="I2199" t="str">
        <f ca="1">VLOOKUP(Q2199,Tabela3[],9,1)</f>
        <v>HMM Algeciras</v>
      </c>
      <c r="J2199" t="str">
        <f ca="1">VLOOKUP(Q2199,Tabela3[],11,0)</f>
        <v>Travesseiro Toque de Pluma</v>
      </c>
      <c r="K2199" t="str">
        <f ca="1">VLOOKUP(Q2199,Tabela3[],10,0)</f>
        <v>Geral</v>
      </c>
      <c r="L2199" t="e" cm="1">
        <f t="array" aca="1" ref="L2199" ca="1">IF(Tabela2[[#This Row],[PORTO]]=Tabela2[[#This Row],[DESTINO]],0,erro)</f>
        <v>#NAME?</v>
      </c>
      <c r="N2199">
        <f t="shared" ca="1" si="279"/>
        <v>5000</v>
      </c>
      <c r="O2199">
        <f t="shared" ca="1" si="280"/>
        <v>7</v>
      </c>
      <c r="P2199">
        <f t="shared" ca="1" si="281"/>
        <v>12</v>
      </c>
      <c r="Q2199">
        <f t="shared" ca="1" si="277"/>
        <v>5</v>
      </c>
      <c r="R2199">
        <f t="shared" ca="1" si="278"/>
        <v>24</v>
      </c>
    </row>
    <row r="2200" spans="1:18">
      <c r="A2200">
        <f ca="1">VLOOKUP(O2200,Tabela3[],2,0)</f>
        <v>2009</v>
      </c>
      <c r="B2200" t="str">
        <f ca="1">VLOOKUP(P2200,Tabela3[],4,0)</f>
        <v>SETEMBRO</v>
      </c>
      <c r="C2200" t="str">
        <f ca="1">VLOOKUP(Q2200,Tabela3[],5,0)</f>
        <v>França</v>
      </c>
      <c r="D2200" t="str">
        <f ca="1">VLOOKUP(Q2200,Tabela3[],3,0)</f>
        <v> LVMH</v>
      </c>
      <c r="E2200" t="str">
        <f ca="1">IF(R2200=Q2200, (VLOOKUP(P2200+1,Tabela3[],5,0)),VLOOKUP(R2200,Tabela3[],5,0))</f>
        <v>Holanda</v>
      </c>
      <c r="F2200" s="1">
        <f t="shared" ca="1" si="274"/>
        <v>40043</v>
      </c>
      <c r="G2200" s="1">
        <f t="shared" ca="1" si="275"/>
        <v>40047.621183723357</v>
      </c>
      <c r="H2200">
        <f t="shared" ca="1" si="276"/>
        <v>1</v>
      </c>
      <c r="I2200" t="str">
        <f ca="1">VLOOKUP(Q2200,Tabela3[],9,1)</f>
        <v>Emma Maersk</v>
      </c>
      <c r="J2200" t="str">
        <f ca="1">VLOOKUP(Q2200,Tabela3[],11,0)</f>
        <v>Louis Vuitton</v>
      </c>
      <c r="K2200" t="str">
        <f ca="1">VLOOKUP(Q2200,Tabela3[],10,0)</f>
        <v>Tecido</v>
      </c>
      <c r="L2200" t="e" cm="1">
        <f t="array" aca="1" ref="L2200" ca="1">IF(Tabela2[[#This Row],[PORTO]]=Tabela2[[#This Row],[DESTINO]],0,erro)</f>
        <v>#NAME?</v>
      </c>
      <c r="N2200">
        <f t="shared" ca="1" si="279"/>
        <v>11000</v>
      </c>
      <c r="O2200">
        <f t="shared" ca="1" si="280"/>
        <v>9</v>
      </c>
      <c r="P2200">
        <f t="shared" ca="1" si="281"/>
        <v>8</v>
      </c>
      <c r="Q2200">
        <f t="shared" ca="1" si="277"/>
        <v>22</v>
      </c>
      <c r="R2200">
        <f t="shared" ca="1" si="278"/>
        <v>17</v>
      </c>
    </row>
    <row r="2201" spans="1:18">
      <c r="A2201">
        <f ca="1">VLOOKUP(O2201,Tabela3[],2,0)</f>
        <v>2007</v>
      </c>
      <c r="B2201" t="str">
        <f ca="1">VLOOKUP(P2201,Tabela3[],4,0)</f>
        <v>JANEIRO</v>
      </c>
      <c r="C2201" t="str">
        <f ca="1">VLOOKUP(Q2201,Tabela3[],5,0)</f>
        <v>Brasil</v>
      </c>
      <c r="D2201" t="str">
        <f ca="1">VLOOKUP(Q2201,Tabela3[],3,0)</f>
        <v>VALE</v>
      </c>
      <c r="E2201" t="str">
        <f ca="1">IF(R2201=Q2201, (VLOOKUP(P2201+1,Tabela3[],5,0)),VLOOKUP(R2201,Tabela3[],5,0))</f>
        <v>Holanda</v>
      </c>
      <c r="F2201" s="1">
        <f t="shared" ca="1" si="274"/>
        <v>39083</v>
      </c>
      <c r="G2201" s="1">
        <f t="shared" ca="1" si="275"/>
        <v>39091.186533687178</v>
      </c>
      <c r="H2201">
        <f t="shared" ca="1" si="276"/>
        <v>1</v>
      </c>
      <c r="I2201" t="str">
        <f ca="1">VLOOKUP(Q2201,Tabela3[],9,1)</f>
        <v>Lan Hua Hai</v>
      </c>
      <c r="J2201" t="str">
        <f ca="1">VLOOKUP(Q2201,Tabela3[],11,0)</f>
        <v>Manganês</v>
      </c>
      <c r="K2201" t="str">
        <f ca="1">VLOOKUP(Q2201,Tabela3[],10,0)</f>
        <v>Minério</v>
      </c>
      <c r="L2201" t="e" cm="1">
        <f t="array" aca="1" ref="L2201" ca="1">IF(Tabela2[[#This Row],[PORTO]]=Tabela2[[#This Row],[DESTINO]],0,erro)</f>
        <v>#NAME?</v>
      </c>
      <c r="N2201">
        <f t="shared" ca="1" si="279"/>
        <v>0</v>
      </c>
      <c r="O2201">
        <f t="shared" ca="1" si="280"/>
        <v>7</v>
      </c>
      <c r="P2201">
        <f t="shared" ca="1" si="281"/>
        <v>0</v>
      </c>
      <c r="Q2201">
        <f t="shared" ca="1" si="277"/>
        <v>29</v>
      </c>
      <c r="R2201">
        <f t="shared" ca="1" si="278"/>
        <v>17</v>
      </c>
    </row>
    <row r="2202" spans="1:18">
      <c r="A2202">
        <f ca="1">VLOOKUP(O2202,Tabela3[],2,0)</f>
        <v>2009</v>
      </c>
      <c r="B2202" t="str">
        <f ca="1">VLOOKUP(P2202,Tabela3[],4,0)</f>
        <v>MAIO</v>
      </c>
      <c r="C2202" t="str">
        <f ca="1">VLOOKUP(Q2202,Tabela3[],5,0)</f>
        <v>França</v>
      </c>
      <c r="D2202" t="str">
        <f ca="1">VLOOKUP(Q2202,Tabela3[],3,0)</f>
        <v> LVMH</v>
      </c>
      <c r="E2202" t="str">
        <f ca="1">IF(R2202=Q2202, (VLOOKUP(P2202+1,Tabela3[],5,0)),VLOOKUP(R2202,Tabela3[],5,0))</f>
        <v>Japão</v>
      </c>
      <c r="F2202" s="1">
        <f t="shared" ca="1" si="274"/>
        <v>39917</v>
      </c>
      <c r="G2202" s="1">
        <f t="shared" ca="1" si="275"/>
        <v>39923.492688349463</v>
      </c>
      <c r="H2202">
        <f t="shared" ca="1" si="276"/>
        <v>1</v>
      </c>
      <c r="I2202" t="str">
        <f ca="1">VLOOKUP(Q2202,Tabela3[],9,1)</f>
        <v>Emma Maersk</v>
      </c>
      <c r="J2202" t="str">
        <f ca="1">VLOOKUP(Q2202,Tabela3[],11,0)</f>
        <v>Clos Des Lambrys</v>
      </c>
      <c r="K2202" t="str">
        <f ca="1">VLOOKUP(Q2202,Tabela3[],10,0)</f>
        <v>Tecido</v>
      </c>
      <c r="L2202" t="e" cm="1">
        <f t="array" aca="1" ref="L2202" ca="1">IF(Tabela2[[#This Row],[PORTO]]=Tabela2[[#This Row],[DESTINO]],0,erro)</f>
        <v>#NAME?</v>
      </c>
      <c r="N2202">
        <f t="shared" ca="1" si="279"/>
        <v>46000</v>
      </c>
      <c r="O2202">
        <f t="shared" ca="1" si="280"/>
        <v>9</v>
      </c>
      <c r="P2202">
        <f t="shared" ca="1" si="281"/>
        <v>4</v>
      </c>
      <c r="Q2202">
        <f t="shared" ca="1" si="277"/>
        <v>21</v>
      </c>
      <c r="R2202">
        <f t="shared" ca="1" si="278"/>
        <v>10</v>
      </c>
    </row>
    <row r="2203" spans="1:18">
      <c r="A2203">
        <f ca="1">VLOOKUP(O2203,Tabela3[],2,0)</f>
        <v>2001</v>
      </c>
      <c r="B2203" t="str">
        <f ca="1">VLOOKUP(P2203,Tabela3[],4,0)</f>
        <v>FEVEREIRO</v>
      </c>
      <c r="C2203" t="str">
        <f ca="1">VLOOKUP(Q2203,Tabela3[],5,0)</f>
        <v>França</v>
      </c>
      <c r="D2203" t="str">
        <f ca="1">VLOOKUP(Q2203,Tabela3[],3,0)</f>
        <v> LVMH</v>
      </c>
      <c r="E2203" t="str">
        <f ca="1">IF(R2203=Q2203, (VLOOKUP(P2203+1,Tabela3[],5,0)),VLOOKUP(R2203,Tabela3[],5,0))</f>
        <v>Holanda</v>
      </c>
      <c r="F2203" s="1">
        <f t="shared" ca="1" si="274"/>
        <v>36910</v>
      </c>
      <c r="G2203" s="1">
        <f t="shared" ca="1" si="275"/>
        <v>36911.112170986933</v>
      </c>
      <c r="H2203">
        <f t="shared" ca="1" si="276"/>
        <v>0</v>
      </c>
      <c r="I2203" t="str">
        <f ca="1">VLOOKUP(Q2203,Tabela3[],9,1)</f>
        <v>Emma Maersk</v>
      </c>
      <c r="J2203" t="str">
        <f ca="1">VLOOKUP(Q2203,Tabela3[],11,0)</f>
        <v>Louis Vuitton</v>
      </c>
      <c r="K2203" t="str">
        <f ca="1">VLOOKUP(Q2203,Tabela3[],10,0)</f>
        <v>Tecido</v>
      </c>
      <c r="L2203" t="e" cm="1">
        <f t="array" aca="1" ref="L2203" ca="1">IF(Tabela2[[#This Row],[PORTO]]=Tabela2[[#This Row],[DESTINO]],0,erro)</f>
        <v>#NAME?</v>
      </c>
      <c r="N2203">
        <f t="shared" ca="1" si="279"/>
        <v>46000</v>
      </c>
      <c r="O2203">
        <f t="shared" ca="1" si="280"/>
        <v>1</v>
      </c>
      <c r="P2203">
        <f t="shared" ca="1" si="281"/>
        <v>1</v>
      </c>
      <c r="Q2203">
        <f t="shared" ca="1" si="277"/>
        <v>22</v>
      </c>
      <c r="R2203">
        <f t="shared" ca="1" si="278"/>
        <v>16</v>
      </c>
    </row>
    <row r="2204" spans="1:18">
      <c r="A2204">
        <f ca="1">VLOOKUP(O2204,Tabela3[],2,0)</f>
        <v>2006</v>
      </c>
      <c r="B2204" t="str">
        <f ca="1">VLOOKUP(P2204,Tabela3[],4,0)</f>
        <v>MARÇO</v>
      </c>
      <c r="C2204" t="str">
        <f ca="1">VLOOKUP(Q2204,Tabela3[],5,0)</f>
        <v>Coréia do Sul</v>
      </c>
      <c r="D2204" t="str">
        <f ca="1">VLOOKUP(Q2204,Tabela3[],3,0)</f>
        <v>Samsung</v>
      </c>
      <c r="E2204" t="str">
        <f ca="1">IF(R2204=Q2204, (VLOOKUP(P2204+1,Tabela3[],5,0)),VLOOKUP(R2204,Tabela3[],5,0))</f>
        <v>França</v>
      </c>
      <c r="F2204" s="1">
        <f t="shared" ca="1" si="274"/>
        <v>38767</v>
      </c>
      <c r="G2204" s="1">
        <f t="shared" ca="1" si="275"/>
        <v>38772.968365017885</v>
      </c>
      <c r="H2204">
        <f t="shared" ca="1" si="276"/>
        <v>1</v>
      </c>
      <c r="I2204" t="str">
        <f ca="1">VLOOKUP(Q2204,Tabela3[],9,1)</f>
        <v>HMM Rotterdam</v>
      </c>
      <c r="J2204" t="str">
        <f ca="1">VLOOKUP(Q2204,Tabela3[],11,0)</f>
        <v>Crystal UHD 4k 65"</v>
      </c>
      <c r="K2204" t="str">
        <f ca="1">VLOOKUP(Q2204,Tabela3[],10,0)</f>
        <v>Eletrônicos</v>
      </c>
      <c r="L2204" t="e" cm="1">
        <f t="array" aca="1" ref="L2204" ca="1">IF(Tabela2[[#This Row],[PORTO]]=Tabela2[[#This Row],[DESTINO]],0,erro)</f>
        <v>#NAME?</v>
      </c>
      <c r="N2204">
        <f t="shared" ca="1" si="279"/>
        <v>2500</v>
      </c>
      <c r="O2204">
        <f t="shared" ca="1" si="280"/>
        <v>6</v>
      </c>
      <c r="P2204">
        <f t="shared" ca="1" si="281"/>
        <v>2</v>
      </c>
      <c r="Q2204">
        <f t="shared" ca="1" si="277"/>
        <v>14</v>
      </c>
      <c r="R2204">
        <f t="shared" ca="1" si="278"/>
        <v>23</v>
      </c>
    </row>
    <row r="2205" spans="1:18">
      <c r="A2205">
        <f ca="1">VLOOKUP(O2205,Tabela3[],2,0)</f>
        <v>2008</v>
      </c>
      <c r="B2205" t="str">
        <f ca="1">VLOOKUP(P2205,Tabela3[],4,0)</f>
        <v>JULHO</v>
      </c>
      <c r="C2205" t="str">
        <f ca="1">VLOOKUP(Q2205,Tabela3[],5,0)</f>
        <v>Alemanha</v>
      </c>
      <c r="D2205" t="str">
        <f ca="1">VLOOKUP(Q2205,Tabela3[],3,0)</f>
        <v>Volkswagen</v>
      </c>
      <c r="E2205" t="str">
        <f ca="1">IF(R2205=Q2205, (VLOOKUP(P2205+1,Tabela3[],5,0)),VLOOKUP(R2205,Tabela3[],5,0))</f>
        <v>China</v>
      </c>
      <c r="F2205" s="1">
        <f t="shared" ca="1" si="274"/>
        <v>39617</v>
      </c>
      <c r="G2205" s="1">
        <f t="shared" ca="1" si="275"/>
        <v>39618.386008735724</v>
      </c>
      <c r="H2205">
        <f t="shared" ca="1" si="276"/>
        <v>0</v>
      </c>
      <c r="I2205" t="str">
        <f ca="1">VLOOKUP(Q2205,Tabela3[],9,1)</f>
        <v>Warehouse Carriers </v>
      </c>
      <c r="J2205" t="str">
        <f ca="1">VLOOKUP(Q2205,Tabela3[],11,0)</f>
        <v>Cross CD (Saveiro)</v>
      </c>
      <c r="K2205" t="str">
        <f ca="1">VLOOKUP(Q2205,Tabela3[],10,0)</f>
        <v>Carros</v>
      </c>
      <c r="L2205" t="e" cm="1">
        <f t="array" aca="1" ref="L2205" ca="1">IF(Tabela2[[#This Row],[PORTO]]=Tabela2[[#This Row],[DESTINO]],0,erro)</f>
        <v>#NAME?</v>
      </c>
      <c r="N2205">
        <f t="shared" ca="1" si="279"/>
        <v>100</v>
      </c>
      <c r="O2205">
        <f t="shared" ca="1" si="280"/>
        <v>8</v>
      </c>
      <c r="P2205">
        <f t="shared" ca="1" si="281"/>
        <v>6</v>
      </c>
      <c r="Q2205">
        <f t="shared" ca="1" si="277"/>
        <v>6</v>
      </c>
      <c r="R2205">
        <f t="shared" ca="1" si="278"/>
        <v>0</v>
      </c>
    </row>
    <row r="2206" spans="1:18">
      <c r="A2206">
        <f ca="1">VLOOKUP(O2206,Tabela3[],2,0)</f>
        <v>2007</v>
      </c>
      <c r="B2206" t="str">
        <f ca="1">VLOOKUP(P2206,Tabela3[],4,0)</f>
        <v>JANEIRO</v>
      </c>
      <c r="C2206" t="str">
        <f ca="1">VLOOKUP(Q2206,Tabela3[],5,0)</f>
        <v>França</v>
      </c>
      <c r="D2206" t="str">
        <f ca="1">VLOOKUP(Q2206,Tabela3[],3,0)</f>
        <v> LVMH</v>
      </c>
      <c r="E2206" t="str">
        <f ca="1">IF(R2206=Q2206, (VLOOKUP(P2206+1,Tabela3[],5,0)),VLOOKUP(R2206,Tabela3[],5,0))</f>
        <v>Holanda</v>
      </c>
      <c r="F2206" s="1">
        <f t="shared" ca="1" si="274"/>
        <v>39083</v>
      </c>
      <c r="G2206" s="1">
        <f t="shared" ca="1" si="275"/>
        <v>39083.174184016963</v>
      </c>
      <c r="H2206">
        <f t="shared" ca="1" si="276"/>
        <v>0</v>
      </c>
      <c r="I2206" t="str">
        <f ca="1">VLOOKUP(Q2206,Tabela3[],9,1)</f>
        <v>Emma Maersk</v>
      </c>
      <c r="J2206" t="str">
        <f ca="1">VLOOKUP(Q2206,Tabela3[],11,0)</f>
        <v>Clos Des Lambrys</v>
      </c>
      <c r="K2206" t="str">
        <f ca="1">VLOOKUP(Q2206,Tabela3[],10,0)</f>
        <v>Tecido</v>
      </c>
      <c r="L2206" t="e" cm="1">
        <f t="array" aca="1" ref="L2206" ca="1">IF(Tabela2[[#This Row],[PORTO]]=Tabela2[[#This Row],[DESTINO]],0,erro)</f>
        <v>#NAME?</v>
      </c>
      <c r="N2206">
        <f t="shared" ca="1" si="279"/>
        <v>41000</v>
      </c>
      <c r="O2206">
        <f t="shared" ca="1" si="280"/>
        <v>7</v>
      </c>
      <c r="P2206">
        <f t="shared" ca="1" si="281"/>
        <v>0</v>
      </c>
      <c r="Q2206">
        <f t="shared" ca="1" si="277"/>
        <v>21</v>
      </c>
      <c r="R2206">
        <f t="shared" ca="1" si="278"/>
        <v>16</v>
      </c>
    </row>
    <row r="2207" spans="1:18">
      <c r="A2207">
        <f ca="1">VLOOKUP(O2207,Tabela3[],2,0)</f>
        <v>2002</v>
      </c>
      <c r="B2207" t="str">
        <f ca="1">VLOOKUP(P2207,Tabela3[],4,0)</f>
        <v>ABRIL</v>
      </c>
      <c r="C2207" t="str">
        <f ca="1">VLOOKUP(Q2207,Tabela3[],5,0)</f>
        <v>Coréia do Sul</v>
      </c>
      <c r="D2207" t="str">
        <f ca="1">VLOOKUP(Q2207,Tabela3[],3,0)</f>
        <v>Samsung</v>
      </c>
      <c r="E2207" t="str">
        <f ca="1">IF(R2207=Q2207, (VLOOKUP(P2207+1,Tabela3[],5,0)),VLOOKUP(R2207,Tabela3[],5,0))</f>
        <v>Estados Unidos</v>
      </c>
      <c r="F2207" s="1">
        <f t="shared" ca="1" si="274"/>
        <v>37327</v>
      </c>
      <c r="G2207" s="1">
        <f t="shared" ca="1" si="275"/>
        <v>37330.862083076529</v>
      </c>
      <c r="H2207">
        <f t="shared" ca="1" si="276"/>
        <v>1</v>
      </c>
      <c r="I2207" t="str">
        <f ca="1">VLOOKUP(Q2207,Tabela3[],9,1)</f>
        <v>HMM Rotterdam</v>
      </c>
      <c r="J2207" t="str">
        <f ca="1">VLOOKUP(Q2207,Tabela3[],11,0)</f>
        <v>Neo QLED 8k 75"</v>
      </c>
      <c r="K2207" t="str">
        <f ca="1">VLOOKUP(Q2207,Tabela3[],10,0)</f>
        <v>Eletrônicos</v>
      </c>
      <c r="L2207" t="e" cm="1">
        <f t="array" aca="1" ref="L2207" ca="1">IF(Tabela2[[#This Row],[PORTO]]=Tabela2[[#This Row],[DESTINO]],0,erro)</f>
        <v>#NAME?</v>
      </c>
      <c r="N2207">
        <f t="shared" ca="1" si="279"/>
        <v>1500</v>
      </c>
      <c r="O2207">
        <f t="shared" ca="1" si="280"/>
        <v>2</v>
      </c>
      <c r="P2207">
        <f t="shared" ca="1" si="281"/>
        <v>3</v>
      </c>
      <c r="Q2207">
        <f t="shared" ca="1" si="277"/>
        <v>12</v>
      </c>
      <c r="R2207">
        <f t="shared" ca="1" si="278"/>
        <v>3</v>
      </c>
    </row>
    <row r="2208" spans="1:18">
      <c r="A2208">
        <f ca="1">VLOOKUP(O2208,Tabela3[],2,0)</f>
        <v>2004</v>
      </c>
      <c r="B2208" t="str">
        <f ca="1">VLOOKUP(P2208,Tabela3[],4,0)</f>
        <v>SETEMBRO</v>
      </c>
      <c r="C2208" t="str">
        <f ca="1">VLOOKUP(Q2208,Tabela3[],5,0)</f>
        <v>China</v>
      </c>
      <c r="D2208" t="str">
        <f ca="1">VLOOKUP(Q2208,Tabela3[],3,0)</f>
        <v>Alibaba Group</v>
      </c>
      <c r="E2208" t="str">
        <f ca="1">IF(R2208=Q2208, (VLOOKUP(P2208+1,Tabela3[],5,0)),VLOOKUP(R2208,Tabela3[],5,0))</f>
        <v>Estados Unidos</v>
      </c>
      <c r="F2208" s="1">
        <f t="shared" ca="1" si="274"/>
        <v>38205</v>
      </c>
      <c r="G2208" s="1">
        <f t="shared" ca="1" si="275"/>
        <v>38211.811358497253</v>
      </c>
      <c r="H2208">
        <f t="shared" ca="1" si="276"/>
        <v>0</v>
      </c>
      <c r="I2208" t="str">
        <f ca="1">VLOOKUP(Q2208,Tabela3[],9,1)</f>
        <v>HMM St Petersburg</v>
      </c>
      <c r="J2208" t="str">
        <f ca="1">VLOOKUP(Q2208,Tabela3[],11,0)</f>
        <v>Miniescavadeira</v>
      </c>
      <c r="K2208" t="str">
        <f ca="1">VLOOKUP(Q2208,Tabela3[],10,0)</f>
        <v>Maquinário</v>
      </c>
      <c r="L2208" t="e" cm="1">
        <f t="array" aca="1" ref="L2208" ca="1">IF(Tabela2[[#This Row],[PORTO]]=Tabela2[[#This Row],[DESTINO]],0,erro)</f>
        <v>#NAME?</v>
      </c>
      <c r="N2208">
        <f t="shared" ca="1" si="279"/>
        <v>10</v>
      </c>
      <c r="O2208">
        <f t="shared" ca="1" si="280"/>
        <v>4</v>
      </c>
      <c r="P2208">
        <f t="shared" ca="1" si="281"/>
        <v>8</v>
      </c>
      <c r="Q2208">
        <f t="shared" ca="1" si="277"/>
        <v>1</v>
      </c>
      <c r="R2208">
        <f t="shared" ca="1" si="278"/>
        <v>5</v>
      </c>
    </row>
    <row r="2209" spans="1:18">
      <c r="A2209">
        <f ca="1">VLOOKUP(O2209,Tabela3[],2,0)</f>
        <v>2000</v>
      </c>
      <c r="B2209" t="str">
        <f ca="1">VLOOKUP(P2209,Tabela3[],4,0)</f>
        <v>MAIO</v>
      </c>
      <c r="C2209" t="str">
        <f ca="1">VLOOKUP(Q2209,Tabela3[],5,0)</f>
        <v>França</v>
      </c>
      <c r="D2209" t="str">
        <f ca="1">VLOOKUP(Q2209,Tabela3[],3,0)</f>
        <v> LVMH</v>
      </c>
      <c r="E2209" t="str">
        <f ca="1">IF(R2209=Q2209, (VLOOKUP(P2209+1,Tabela3[],5,0)),VLOOKUP(R2209,Tabela3[],5,0))</f>
        <v>Estados Unidos</v>
      </c>
      <c r="F2209" s="1">
        <f t="shared" ca="1" si="274"/>
        <v>36619</v>
      </c>
      <c r="G2209" s="1">
        <f t="shared" ca="1" si="275"/>
        <v>36620.139929793622</v>
      </c>
      <c r="H2209">
        <f t="shared" ca="1" si="276"/>
        <v>1</v>
      </c>
      <c r="I2209" t="str">
        <f ca="1">VLOOKUP(Q2209,Tabela3[],9,1)</f>
        <v>Emma Maersk</v>
      </c>
      <c r="J2209" t="str">
        <f ca="1">VLOOKUP(Q2209,Tabela3[],11,0)</f>
        <v>Louis Vuitton</v>
      </c>
      <c r="K2209" t="str">
        <f ca="1">VLOOKUP(Q2209,Tabela3[],10,0)</f>
        <v>Tecido</v>
      </c>
      <c r="L2209" t="e" cm="1">
        <f t="array" aca="1" ref="L2209" ca="1">IF(Tabela2[[#This Row],[PORTO]]=Tabela2[[#This Row],[DESTINO]],0,erro)</f>
        <v>#NAME?</v>
      </c>
      <c r="N2209">
        <f t="shared" ca="1" si="279"/>
        <v>49000</v>
      </c>
      <c r="O2209">
        <f t="shared" ca="1" si="280"/>
        <v>0</v>
      </c>
      <c r="P2209">
        <f t="shared" ca="1" si="281"/>
        <v>4</v>
      </c>
      <c r="Q2209">
        <f t="shared" ca="1" si="277"/>
        <v>22</v>
      </c>
      <c r="R2209">
        <f t="shared" ca="1" si="278"/>
        <v>4</v>
      </c>
    </row>
    <row r="2210" spans="1:18">
      <c r="A2210">
        <f ca="1">VLOOKUP(O2210,Tabela3[],2,0)</f>
        <v>2003</v>
      </c>
      <c r="B2210" t="str">
        <f ca="1">VLOOKUP(P2210,Tabela3[],4,0)</f>
        <v>FEVEREIRO</v>
      </c>
      <c r="C2210" t="str">
        <f ca="1">VLOOKUP(Q2210,Tabela3[],5,0)</f>
        <v>Estados Unidos</v>
      </c>
      <c r="D2210" t="str">
        <f ca="1">VLOOKUP(Q2210,Tabela3[],3,0)</f>
        <v>Amazon</v>
      </c>
      <c r="E2210" t="str">
        <f ca="1">IF(R2210=Q2210, (VLOOKUP(P2210+1,Tabela3[],5,0)),VLOOKUP(R2210,Tabela3[],5,0))</f>
        <v>França</v>
      </c>
      <c r="F2210" s="1">
        <f t="shared" ca="1" si="274"/>
        <v>37645</v>
      </c>
      <c r="G2210" s="1">
        <f t="shared" ca="1" si="275"/>
        <v>37651.408373769562</v>
      </c>
      <c r="H2210">
        <f t="shared" ca="1" si="276"/>
        <v>0</v>
      </c>
      <c r="I2210" t="str">
        <f ca="1">VLOOKUP(Q2210,Tabela3[],9,1)</f>
        <v>HMM Algeciras</v>
      </c>
      <c r="J2210" t="str">
        <f ca="1">VLOOKUP(Q2210,Tabela3[],11,0)</f>
        <v>Travesseiro Toque de Pluma</v>
      </c>
      <c r="K2210" t="str">
        <f ca="1">VLOOKUP(Q2210,Tabela3[],10,0)</f>
        <v>Geral</v>
      </c>
      <c r="L2210" t="e" cm="1">
        <f t="array" aca="1" ref="L2210" ca="1">IF(Tabela2[[#This Row],[PORTO]]=Tabela2[[#This Row],[DESTINO]],0,erro)</f>
        <v>#NAME?</v>
      </c>
      <c r="N2210">
        <f t="shared" ca="1" si="279"/>
        <v>2000</v>
      </c>
      <c r="O2210">
        <f t="shared" ca="1" si="280"/>
        <v>3</v>
      </c>
      <c r="P2210">
        <f t="shared" ca="1" si="281"/>
        <v>1</v>
      </c>
      <c r="Q2210">
        <f t="shared" ca="1" si="277"/>
        <v>5</v>
      </c>
      <c r="R2210">
        <f t="shared" ca="1" si="278"/>
        <v>21</v>
      </c>
    </row>
    <row r="2211" spans="1:18">
      <c r="A2211">
        <f ca="1">VLOOKUP(O2211,Tabela3[],2,0)</f>
        <v>2008</v>
      </c>
      <c r="B2211" t="str">
        <f ca="1">VLOOKUP(P2211,Tabela3[],4,0)</f>
        <v>JULHO</v>
      </c>
      <c r="C2211" t="str">
        <f ca="1">VLOOKUP(Q2211,Tabela3[],5,0)</f>
        <v>Reino Unido</v>
      </c>
      <c r="D2211" t="str">
        <f ca="1">VLOOKUP(Q2211,Tabela3[],3,0)</f>
        <v>Unilever</v>
      </c>
      <c r="E2211" t="str">
        <f ca="1">IF(R2211=Q2211, (VLOOKUP(P2211+1,Tabela3[],5,0)),VLOOKUP(R2211,Tabela3[],5,0))</f>
        <v>Alemanha</v>
      </c>
      <c r="F2211" s="1">
        <f t="shared" ca="1" si="274"/>
        <v>39620</v>
      </c>
      <c r="G2211" s="1">
        <f t="shared" ca="1" si="275"/>
        <v>39627.920835733785</v>
      </c>
      <c r="H2211">
        <f t="shared" ca="1" si="276"/>
        <v>0</v>
      </c>
      <c r="I2211" t="str">
        <f ca="1">VLOOKUP(Q2211,Tabela3[],9,1)</f>
        <v>HMM Helsinki</v>
      </c>
      <c r="J2211" t="str">
        <f ca="1">VLOOKUP(Q2211,Tabela3[],11,0)</f>
        <v xml:space="preserve">Desodorante Antitranspirante Aerosol </v>
      </c>
      <c r="K2211" t="str">
        <f ca="1">VLOOKUP(Q2211,Tabela3[],10,0)</f>
        <v>Quimico</v>
      </c>
      <c r="L2211" t="e" cm="1">
        <f t="array" aca="1" ref="L2211" ca="1">IF(Tabela2[[#This Row],[PORTO]]=Tabela2[[#This Row],[DESTINO]],0,erro)</f>
        <v>#NAME?</v>
      </c>
      <c r="N2211">
        <f t="shared" ca="1" si="279"/>
        <v>1120000</v>
      </c>
      <c r="O2211">
        <f t="shared" ca="1" si="280"/>
        <v>8</v>
      </c>
      <c r="P2211">
        <f t="shared" ca="1" si="281"/>
        <v>6</v>
      </c>
      <c r="Q2211">
        <f t="shared" ca="1" si="277"/>
        <v>25</v>
      </c>
      <c r="R2211">
        <f t="shared" ca="1" si="278"/>
        <v>8</v>
      </c>
    </row>
    <row r="2212" spans="1:18">
      <c r="A2212">
        <f ca="1">VLOOKUP(O2212,Tabela3[],2,0)</f>
        <v>2003</v>
      </c>
      <c r="B2212" t="str">
        <f ca="1">VLOOKUP(P2212,Tabela3[],4,0)</f>
        <v>SETEMBRO</v>
      </c>
      <c r="C2212" t="str">
        <f ca="1">VLOOKUP(Q2212,Tabela3[],5,0)</f>
        <v>Japão</v>
      </c>
      <c r="D2212" t="str">
        <f ca="1">VLOOKUP(Q2212,Tabela3[],3,0)</f>
        <v>Toyota</v>
      </c>
      <c r="E2212" t="str">
        <f ca="1">IF(R2212=Q2212, (VLOOKUP(P2212+1,Tabela3[],5,0)),VLOOKUP(R2212,Tabela3[],5,0))</f>
        <v>Estados Unidos</v>
      </c>
      <c r="F2212" s="1">
        <f t="shared" ca="1" si="274"/>
        <v>37845</v>
      </c>
      <c r="G2212" s="1">
        <f t="shared" ca="1" si="275"/>
        <v>37853.245994041681</v>
      </c>
      <c r="H2212">
        <f t="shared" ca="1" si="276"/>
        <v>0</v>
      </c>
      <c r="I2212" t="str">
        <f ca="1">VLOOKUP(Q2212,Tabela3[],9,1)</f>
        <v>Trailer Carriers</v>
      </c>
      <c r="J2212" t="str">
        <f ca="1">VLOOKUP(Q2212,Tabela3[],11,0)</f>
        <v>COROLLA GLI</v>
      </c>
      <c r="K2212" t="str">
        <f ca="1">VLOOKUP(Q2212,Tabela3[],10,0)</f>
        <v>Carros</v>
      </c>
      <c r="L2212" t="e" cm="1">
        <f t="array" aca="1" ref="L2212" ca="1">IF(Tabela2[[#This Row],[PORTO]]=Tabela2[[#This Row],[DESTINO]],0,erro)</f>
        <v>#NAME?</v>
      </c>
      <c r="N2212">
        <f t="shared" ca="1" si="279"/>
        <v>400</v>
      </c>
      <c r="O2212">
        <f t="shared" ca="1" si="280"/>
        <v>3</v>
      </c>
      <c r="P2212">
        <f t="shared" ca="1" si="281"/>
        <v>8</v>
      </c>
      <c r="Q2212">
        <f t="shared" ca="1" si="277"/>
        <v>10</v>
      </c>
      <c r="R2212">
        <f t="shared" ca="1" si="278"/>
        <v>5</v>
      </c>
    </row>
    <row r="2213" spans="1:18">
      <c r="A2213">
        <f ca="1">VLOOKUP(O2213,Tabela3[],2,0)</f>
        <v>2002</v>
      </c>
      <c r="B2213" t="str">
        <f ca="1">VLOOKUP(P2213,Tabela3[],4,0)</f>
        <v>NOVEMBRO</v>
      </c>
      <c r="C2213" t="str">
        <f ca="1">VLOOKUP(Q2213,Tabela3[],5,0)</f>
        <v>Reino Unido</v>
      </c>
      <c r="D2213" t="str">
        <f ca="1">VLOOKUP(Q2213,Tabela3[],3,0)</f>
        <v>Unilever</v>
      </c>
      <c r="E2213" t="str">
        <f ca="1">IF(R2213=Q2213, (VLOOKUP(P2213+1,Tabela3[],5,0)),VLOOKUP(R2213,Tabela3[],5,0))</f>
        <v>França</v>
      </c>
      <c r="F2213" s="1">
        <f t="shared" ca="1" si="274"/>
        <v>37550</v>
      </c>
      <c r="G2213" s="1">
        <f t="shared" ca="1" si="275"/>
        <v>37554.633794624737</v>
      </c>
      <c r="H2213">
        <f t="shared" ca="1" si="276"/>
        <v>0</v>
      </c>
      <c r="I2213" t="str">
        <f ca="1">VLOOKUP(Q2213,Tabela3[],9,1)</f>
        <v>HMM Helsinki</v>
      </c>
      <c r="J2213" t="str">
        <f ca="1">VLOOKUP(Q2213,Tabela3[],11,0)</f>
        <v xml:space="preserve">Desodorante Antitranspirante Aerosol </v>
      </c>
      <c r="K2213" t="str">
        <f ca="1">VLOOKUP(Q2213,Tabela3[],10,0)</f>
        <v>Quimico</v>
      </c>
      <c r="L2213" t="e" cm="1">
        <f t="array" aca="1" ref="L2213" ca="1">IF(Tabela2[[#This Row],[PORTO]]=Tabela2[[#This Row],[DESTINO]],0,erro)</f>
        <v>#NAME?</v>
      </c>
      <c r="N2213">
        <f t="shared" ca="1" si="279"/>
        <v>440000</v>
      </c>
      <c r="O2213">
        <f t="shared" ca="1" si="280"/>
        <v>2</v>
      </c>
      <c r="P2213">
        <f t="shared" ca="1" si="281"/>
        <v>10</v>
      </c>
      <c r="Q2213">
        <f t="shared" ca="1" si="277"/>
        <v>25</v>
      </c>
      <c r="R2213">
        <f t="shared" ca="1" si="278"/>
        <v>22</v>
      </c>
    </row>
    <row r="2214" spans="1:18">
      <c r="A2214">
        <f ca="1">VLOOKUP(O2214,Tabela3[],2,0)</f>
        <v>2001</v>
      </c>
      <c r="B2214" t="str">
        <f ca="1">VLOOKUP(P2214,Tabela3[],4,0)</f>
        <v>FEVEREIRO</v>
      </c>
      <c r="C2214" t="str">
        <f ca="1">VLOOKUP(Q2214,Tabela3[],5,0)</f>
        <v>Coréia do Sul</v>
      </c>
      <c r="D2214" t="str">
        <f ca="1">VLOOKUP(Q2214,Tabela3[],3,0)</f>
        <v>Samsung</v>
      </c>
      <c r="E2214" t="str">
        <f ca="1">IF(R2214=Q2214, (VLOOKUP(P2214+1,Tabela3[],5,0)),VLOOKUP(R2214,Tabela3[],5,0))</f>
        <v>França</v>
      </c>
      <c r="F2214" s="1">
        <f t="shared" ca="1" si="274"/>
        <v>36909</v>
      </c>
      <c r="G2214" s="1">
        <f t="shared" ca="1" si="275"/>
        <v>36917.748370751709</v>
      </c>
      <c r="H2214">
        <f t="shared" ca="1" si="276"/>
        <v>0</v>
      </c>
      <c r="I2214" t="str">
        <f ca="1">VLOOKUP(Q2214,Tabela3[],9,1)</f>
        <v>HMM Rotterdam</v>
      </c>
      <c r="J2214" t="str">
        <f ca="1">VLOOKUP(Q2214,Tabela3[],11,0)</f>
        <v>Crystal UHD 4k 65"</v>
      </c>
      <c r="K2214" t="str">
        <f ca="1">VLOOKUP(Q2214,Tabela3[],10,0)</f>
        <v>Eletrônicos</v>
      </c>
      <c r="L2214" t="e" cm="1">
        <f t="array" aca="1" ref="L2214" ca="1">IF(Tabela2[[#This Row],[PORTO]]=Tabela2[[#This Row],[DESTINO]],0,erro)</f>
        <v>#NAME?</v>
      </c>
      <c r="N2214">
        <f t="shared" ca="1" si="279"/>
        <v>500</v>
      </c>
      <c r="O2214">
        <f t="shared" ca="1" si="280"/>
        <v>1</v>
      </c>
      <c r="P2214">
        <f t="shared" ca="1" si="281"/>
        <v>1</v>
      </c>
      <c r="Q2214">
        <f t="shared" ca="1" si="277"/>
        <v>14</v>
      </c>
      <c r="R2214">
        <f t="shared" ca="1" si="278"/>
        <v>21</v>
      </c>
    </row>
    <row r="2215" spans="1:18">
      <c r="A2215">
        <f ca="1">VLOOKUP(O2215,Tabela3[],2,0)</f>
        <v>2007</v>
      </c>
      <c r="B2215" t="str">
        <f ca="1">VLOOKUP(P2215,Tabela3[],4,0)</f>
        <v>JUNHO</v>
      </c>
      <c r="C2215" t="str">
        <f ca="1">VLOOKUP(Q2215,Tabela3[],5,0)</f>
        <v>França</v>
      </c>
      <c r="D2215" t="str">
        <f ca="1">VLOOKUP(Q2215,Tabela3[],3,0)</f>
        <v> LVMH</v>
      </c>
      <c r="E2215" t="str">
        <f ca="1">IF(R2215=Q2215, (VLOOKUP(P2215+1,Tabela3[],5,0)),VLOOKUP(R2215,Tabela3[],5,0))</f>
        <v>França</v>
      </c>
      <c r="F2215" s="1">
        <f t="shared" ca="1" si="274"/>
        <v>39208</v>
      </c>
      <c r="G2215" s="1">
        <f t="shared" ca="1" si="275"/>
        <v>39208.119155144057</v>
      </c>
      <c r="H2215">
        <f t="shared" ca="1" si="276"/>
        <v>0</v>
      </c>
      <c r="I2215" t="str">
        <f ca="1">VLOOKUP(Q2215,Tabela3[],9,1)</f>
        <v>Emma Maersk</v>
      </c>
      <c r="J2215" t="str">
        <f ca="1">VLOOKUP(Q2215,Tabela3[],11,0)</f>
        <v>Clos Des Lambrys</v>
      </c>
      <c r="K2215" t="str">
        <f ca="1">VLOOKUP(Q2215,Tabela3[],10,0)</f>
        <v>Tecido</v>
      </c>
      <c r="L2215" cm="1">
        <f t="array" aca="1" ref="L2215" ca="1">IF(Tabela2[[#This Row],[PORTO]]=Tabela2[[#This Row],[DESTINO]],0,erro)</f>
        <v>0</v>
      </c>
      <c r="N2215">
        <f t="shared" ca="1" si="279"/>
        <v>28000</v>
      </c>
      <c r="O2215">
        <f t="shared" ca="1" si="280"/>
        <v>7</v>
      </c>
      <c r="P2215">
        <f t="shared" ca="1" si="281"/>
        <v>5</v>
      </c>
      <c r="Q2215">
        <f t="shared" ca="1" si="277"/>
        <v>21</v>
      </c>
      <c r="R2215">
        <f t="shared" ca="1" si="278"/>
        <v>22</v>
      </c>
    </row>
    <row r="2216" spans="1:18">
      <c r="A2216">
        <f ca="1">VLOOKUP(O2216,Tabela3[],2,0)</f>
        <v>2001</v>
      </c>
      <c r="B2216" t="str">
        <f ca="1">VLOOKUP(P2216,Tabela3[],4,0)</f>
        <v>AGOSTO</v>
      </c>
      <c r="C2216" t="str">
        <f ca="1">VLOOKUP(Q2216,Tabela3[],5,0)</f>
        <v>Itália</v>
      </c>
      <c r="D2216" t="str">
        <f ca="1">VLOOKUP(Q2216,Tabela3[],3,0)</f>
        <v>Hyundai</v>
      </c>
      <c r="E2216" t="str">
        <f ca="1">IF(R2216=Q2216, (VLOOKUP(P2216+1,Tabela3[],5,0)),VLOOKUP(R2216,Tabela3[],5,0))</f>
        <v>China</v>
      </c>
      <c r="F2216" s="1">
        <f t="shared" ca="1" si="274"/>
        <v>37094</v>
      </c>
      <c r="G2216" s="1">
        <f t="shared" ca="1" si="275"/>
        <v>37094.107589465661</v>
      </c>
      <c r="H2216">
        <f t="shared" ca="1" si="276"/>
        <v>1</v>
      </c>
      <c r="I2216" t="str">
        <f ca="1">VLOOKUP(Q2216,Tabela3[],9,1)</f>
        <v>Car Carriers</v>
      </c>
      <c r="J2216" t="str">
        <f ca="1">VLOOKUP(Q2216,Tabela3[],11,0)</f>
        <v>HB20 Vision</v>
      </c>
      <c r="K2216" t="str">
        <f ca="1">VLOOKUP(Q2216,Tabela3[],10,0)</f>
        <v>Carros</v>
      </c>
      <c r="L2216" t="e" cm="1">
        <f t="array" aca="1" ref="L2216" ca="1">IF(Tabela2[[#This Row],[PORTO]]=Tabela2[[#This Row],[DESTINO]],0,erro)</f>
        <v>#NAME?</v>
      </c>
      <c r="N2216">
        <f t="shared" ca="1" si="279"/>
        <v>100</v>
      </c>
      <c r="O2216">
        <f t="shared" ca="1" si="280"/>
        <v>1</v>
      </c>
      <c r="P2216">
        <f t="shared" ca="1" si="281"/>
        <v>7</v>
      </c>
      <c r="Q2216">
        <f t="shared" ca="1" si="277"/>
        <v>20</v>
      </c>
      <c r="R2216">
        <f t="shared" ca="1" si="278"/>
        <v>1</v>
      </c>
    </row>
    <row r="2217" spans="1:18">
      <c r="A2217">
        <f ca="1">VLOOKUP(O2217,Tabela3[],2,0)</f>
        <v>2004</v>
      </c>
      <c r="B2217" t="str">
        <f ca="1">VLOOKUP(P2217,Tabela3[],4,0)</f>
        <v>JANEIRO</v>
      </c>
      <c r="C2217" t="str">
        <f ca="1">VLOOKUP(Q2217,Tabela3[],5,0)</f>
        <v>Japão</v>
      </c>
      <c r="D2217" t="str">
        <f ca="1">VLOOKUP(Q2217,Tabela3[],3,0)</f>
        <v>Toyota</v>
      </c>
      <c r="E2217" t="str">
        <f ca="1">IF(R2217=Q2217, (VLOOKUP(P2217+1,Tabela3[],5,0)),VLOOKUP(R2217,Tabela3[],5,0))</f>
        <v>China</v>
      </c>
      <c r="F2217" s="1">
        <f t="shared" ca="1" si="274"/>
        <v>38347</v>
      </c>
      <c r="G2217" s="1">
        <f t="shared" ca="1" si="275"/>
        <v>38347.016322814423</v>
      </c>
      <c r="H2217">
        <f t="shared" ca="1" si="276"/>
        <v>0</v>
      </c>
      <c r="I2217" t="str">
        <f ca="1">VLOOKUP(Q2217,Tabela3[],9,1)</f>
        <v>Trailer Carriers</v>
      </c>
      <c r="J2217" t="str">
        <f ca="1">VLOOKUP(Q2217,Tabela3[],11,0)</f>
        <v>COROLLA CROSS XR</v>
      </c>
      <c r="K2217" t="str">
        <f ca="1">VLOOKUP(Q2217,Tabela3[],10,0)</f>
        <v>Carros</v>
      </c>
      <c r="L2217" t="e" cm="1">
        <f t="array" aca="1" ref="L2217" ca="1">IF(Tabela2[[#This Row],[PORTO]]=Tabela2[[#This Row],[DESTINO]],0,erro)</f>
        <v>#NAME?</v>
      </c>
      <c r="N2217">
        <f t="shared" ca="1" si="279"/>
        <v>300</v>
      </c>
      <c r="O2217">
        <f t="shared" ca="1" si="280"/>
        <v>4</v>
      </c>
      <c r="P2217">
        <f t="shared" ca="1" si="281"/>
        <v>12</v>
      </c>
      <c r="Q2217">
        <f t="shared" ca="1" si="277"/>
        <v>11</v>
      </c>
      <c r="R2217">
        <f t="shared" ca="1" si="278"/>
        <v>1</v>
      </c>
    </row>
    <row r="2218" spans="1:18">
      <c r="A2218">
        <f ca="1">VLOOKUP(O2218,Tabela3[],2,0)</f>
        <v>2000</v>
      </c>
      <c r="B2218" t="str">
        <f ca="1">VLOOKUP(P2218,Tabela3[],4,0)</f>
        <v>AGOSTO</v>
      </c>
      <c r="C2218" t="str">
        <f ca="1">VLOOKUP(Q2218,Tabela3[],5,0)</f>
        <v>Brasil</v>
      </c>
      <c r="D2218" t="str">
        <f ca="1">VLOOKUP(Q2218,Tabela3[],3,0)</f>
        <v>VALE</v>
      </c>
      <c r="E2218" t="str">
        <f ca="1">IF(R2218=Q2218, (VLOOKUP(P2218+1,Tabela3[],5,0)),VLOOKUP(R2218,Tabela3[],5,0))</f>
        <v>França</v>
      </c>
      <c r="F2218" s="1">
        <f t="shared" ca="1" si="274"/>
        <v>36733</v>
      </c>
      <c r="G2218" s="1">
        <f t="shared" ca="1" si="275"/>
        <v>36738.299203374656</v>
      </c>
      <c r="H2218">
        <f t="shared" ca="1" si="276"/>
        <v>0</v>
      </c>
      <c r="I2218" t="str">
        <f ca="1">VLOOKUP(Q2218,Tabela3[],9,1)</f>
        <v>Lan Hua Hai</v>
      </c>
      <c r="J2218" t="str">
        <f ca="1">VLOOKUP(Q2218,Tabela3[],11,0)</f>
        <v>Minério de Ferro</v>
      </c>
      <c r="K2218" t="str">
        <f ca="1">VLOOKUP(Q2218,Tabela3[],10,0)</f>
        <v>Minério</v>
      </c>
      <c r="L2218" t="e" cm="1">
        <f t="array" aca="1" ref="L2218" ca="1">IF(Tabela2[[#This Row],[PORTO]]=Tabela2[[#This Row],[DESTINO]],0,erro)</f>
        <v>#NAME?</v>
      </c>
      <c r="N2218">
        <f t="shared" ca="1" si="279"/>
        <v>0</v>
      </c>
      <c r="O2218">
        <f t="shared" ca="1" si="280"/>
        <v>0</v>
      </c>
      <c r="P2218">
        <f t="shared" ca="1" si="281"/>
        <v>7</v>
      </c>
      <c r="Q2218">
        <f t="shared" ca="1" si="277"/>
        <v>27</v>
      </c>
      <c r="R2218">
        <f t="shared" ca="1" si="278"/>
        <v>21</v>
      </c>
    </row>
    <row r="2219" spans="1:18">
      <c r="A2219">
        <f ca="1">VLOOKUP(O2219,Tabela3[],2,0)</f>
        <v>2002</v>
      </c>
      <c r="B2219" t="str">
        <f ca="1">VLOOKUP(P2219,Tabela3[],4,0)</f>
        <v>JULHO</v>
      </c>
      <c r="C2219" t="str">
        <f ca="1">VLOOKUP(Q2219,Tabela3[],5,0)</f>
        <v>Alemanha</v>
      </c>
      <c r="D2219" t="str">
        <f ca="1">VLOOKUP(Q2219,Tabela3[],3,0)</f>
        <v>Volkswagen</v>
      </c>
      <c r="E2219" t="str">
        <f ca="1">IF(R2219=Q2219, (VLOOKUP(P2219+1,Tabela3[],5,0)),VLOOKUP(R2219,Tabela3[],5,0))</f>
        <v>Alemanha</v>
      </c>
      <c r="F2219" s="1">
        <f t="shared" ca="1" si="274"/>
        <v>37415</v>
      </c>
      <c r="G2219" s="1">
        <f t="shared" ca="1" si="275"/>
        <v>37423.882176888757</v>
      </c>
      <c r="H2219">
        <f t="shared" ca="1" si="276"/>
        <v>0</v>
      </c>
      <c r="I2219" t="str">
        <f ca="1">VLOOKUP(Q2219,Tabela3[],9,1)</f>
        <v>Warehouse Carriers </v>
      </c>
      <c r="J2219" t="str">
        <f ca="1">VLOOKUP(Q2219,Tabela3[],11,0)</f>
        <v>GLI 350 TSI (Jetta)</v>
      </c>
      <c r="K2219" t="str">
        <f ca="1">VLOOKUP(Q2219,Tabela3[],10,0)</f>
        <v>Carros</v>
      </c>
      <c r="L2219" cm="1">
        <f t="array" aca="1" ref="L2219" ca="1">IF(Tabela2[[#This Row],[PORTO]]=Tabela2[[#This Row],[DESTINO]],0,erro)</f>
        <v>0</v>
      </c>
      <c r="N2219">
        <f t="shared" ca="1" si="279"/>
        <v>500</v>
      </c>
      <c r="O2219">
        <f t="shared" ca="1" si="280"/>
        <v>2</v>
      </c>
      <c r="P2219">
        <f t="shared" ca="1" si="281"/>
        <v>6</v>
      </c>
      <c r="Q2219">
        <f t="shared" ca="1" si="277"/>
        <v>8</v>
      </c>
      <c r="R2219">
        <f t="shared" ca="1" si="278"/>
        <v>7</v>
      </c>
    </row>
    <row r="2220" spans="1:18">
      <c r="A2220">
        <f ca="1">VLOOKUP(O2220,Tabela3[],2,0)</f>
        <v>2005</v>
      </c>
      <c r="B2220" t="str">
        <f ca="1">VLOOKUP(P2220,Tabela3[],4,0)</f>
        <v>ABRIL</v>
      </c>
      <c r="C2220" t="str">
        <f ca="1">VLOOKUP(Q2220,Tabela3[],5,0)</f>
        <v>Brasil</v>
      </c>
      <c r="D2220" t="str">
        <f ca="1">VLOOKUP(Q2220,Tabela3[],3,0)</f>
        <v>VALE</v>
      </c>
      <c r="E2220" t="str">
        <f ca="1">IF(R2220=Q2220, (VLOOKUP(P2220+1,Tabela3[],5,0)),VLOOKUP(R2220,Tabela3[],5,0))</f>
        <v>Alemanha</v>
      </c>
      <c r="F2220" s="1">
        <f t="shared" ca="1" si="274"/>
        <v>38418</v>
      </c>
      <c r="G2220" s="1">
        <f t="shared" ca="1" si="275"/>
        <v>38422.692296031746</v>
      </c>
      <c r="H2220">
        <f t="shared" ca="1" si="276"/>
        <v>1</v>
      </c>
      <c r="I2220" t="str">
        <f ca="1">VLOOKUP(Q2220,Tabela3[],9,1)</f>
        <v>Lan Hua Hai</v>
      </c>
      <c r="J2220" t="str">
        <f ca="1">VLOOKUP(Q2220,Tabela3[],11,0)</f>
        <v>Minério de Ferro</v>
      </c>
      <c r="K2220" t="str">
        <f ca="1">VLOOKUP(Q2220,Tabela3[],10,0)</f>
        <v>Minério</v>
      </c>
      <c r="L2220" t="e" cm="1">
        <f t="array" aca="1" ref="L2220" ca="1">IF(Tabela2[[#This Row],[PORTO]]=Tabela2[[#This Row],[DESTINO]],0,erro)</f>
        <v>#NAME?</v>
      </c>
      <c r="N2220">
        <f t="shared" ca="1" si="279"/>
        <v>0</v>
      </c>
      <c r="O2220">
        <f t="shared" ca="1" si="280"/>
        <v>5</v>
      </c>
      <c r="P2220">
        <f t="shared" ca="1" si="281"/>
        <v>3</v>
      </c>
      <c r="Q2220">
        <f t="shared" ca="1" si="277"/>
        <v>27</v>
      </c>
      <c r="R2220">
        <f t="shared" ca="1" si="278"/>
        <v>6</v>
      </c>
    </row>
    <row r="2221" spans="1:18">
      <c r="A2221">
        <f ca="1">VLOOKUP(O2221,Tabela3[],2,0)</f>
        <v>2001</v>
      </c>
      <c r="B2221" t="str">
        <f ca="1">VLOOKUP(P2221,Tabela3[],4,0)</f>
        <v>AGOSTO</v>
      </c>
      <c r="C2221" t="str">
        <f ca="1">VLOOKUP(Q2221,Tabela3[],5,0)</f>
        <v>Estados Unidos</v>
      </c>
      <c r="D2221" t="str">
        <f ca="1">VLOOKUP(Q2221,Tabela3[],3,0)</f>
        <v>Amazon</v>
      </c>
      <c r="E2221" t="str">
        <f ca="1">IF(R2221=Q2221, (VLOOKUP(P2221+1,Tabela3[],5,0)),VLOOKUP(R2221,Tabela3[],5,0))</f>
        <v>França</v>
      </c>
      <c r="F2221" s="1">
        <f t="shared" ca="1" si="274"/>
        <v>37089</v>
      </c>
      <c r="G2221" s="1">
        <f t="shared" ca="1" si="275"/>
        <v>37090.218920704319</v>
      </c>
      <c r="H2221">
        <f t="shared" ca="1" si="276"/>
        <v>1</v>
      </c>
      <c r="I2221" t="str">
        <f ca="1">VLOOKUP(Q2221,Tabela3[],9,1)</f>
        <v>HMM Algeciras</v>
      </c>
      <c r="J2221" t="str">
        <f ca="1">VLOOKUP(Q2221,Tabela3[],11,0)</f>
        <v>Travesseiro Toque de Pluma</v>
      </c>
      <c r="K2221" t="str">
        <f ca="1">VLOOKUP(Q2221,Tabela3[],10,0)</f>
        <v>Geral</v>
      </c>
      <c r="L2221" t="e" cm="1">
        <f t="array" aca="1" ref="L2221" ca="1">IF(Tabela2[[#This Row],[PORTO]]=Tabela2[[#This Row],[DESTINO]],0,erro)</f>
        <v>#NAME?</v>
      </c>
      <c r="N2221">
        <f t="shared" ca="1" si="279"/>
        <v>3000</v>
      </c>
      <c r="O2221">
        <f t="shared" ca="1" si="280"/>
        <v>1</v>
      </c>
      <c r="P2221">
        <f t="shared" ca="1" si="281"/>
        <v>7</v>
      </c>
      <c r="Q2221">
        <f t="shared" ca="1" si="277"/>
        <v>5</v>
      </c>
      <c r="R2221">
        <f t="shared" ca="1" si="278"/>
        <v>23</v>
      </c>
    </row>
    <row r="2222" spans="1:18">
      <c r="A2222">
        <f ca="1">VLOOKUP(O2222,Tabela3[],2,0)</f>
        <v>2002</v>
      </c>
      <c r="B2222" t="str">
        <f ca="1">VLOOKUP(P2222,Tabela3[],4,0)</f>
        <v>DEZEMBRO</v>
      </c>
      <c r="C2222" t="str">
        <f ca="1">VLOOKUP(Q2222,Tabela3[],5,0)</f>
        <v>Alemanha</v>
      </c>
      <c r="D2222" t="str">
        <f ca="1">VLOOKUP(Q2222,Tabela3[],3,0)</f>
        <v>Volkswagen</v>
      </c>
      <c r="E2222" t="str">
        <f ca="1">IF(R2222=Q2222, (VLOOKUP(P2222+1,Tabela3[],5,0)),VLOOKUP(R2222,Tabela3[],5,0))</f>
        <v>Estados Unidos</v>
      </c>
      <c r="F2222" s="1">
        <f t="shared" ca="1" si="274"/>
        <v>37583</v>
      </c>
      <c r="G2222" s="1">
        <f t="shared" ca="1" si="275"/>
        <v>37591.598886653628</v>
      </c>
      <c r="H2222">
        <f t="shared" ca="1" si="276"/>
        <v>0</v>
      </c>
      <c r="I2222" t="str">
        <f ca="1">VLOOKUP(Q2222,Tabela3[],9,1)</f>
        <v>Warehouse Carriers </v>
      </c>
      <c r="J2222" t="str">
        <f ca="1">VLOOKUP(Q2222,Tabela3[],11,0)</f>
        <v>Cross CD (Saveiro)</v>
      </c>
      <c r="K2222" t="str">
        <f ca="1">VLOOKUP(Q2222,Tabela3[],10,0)</f>
        <v>Carros</v>
      </c>
      <c r="L2222" t="e" cm="1">
        <f t="array" aca="1" ref="L2222" ca="1">IF(Tabela2[[#This Row],[PORTO]]=Tabela2[[#This Row],[DESTINO]],0,erro)</f>
        <v>#NAME?</v>
      </c>
      <c r="N2222">
        <f t="shared" ca="1" si="279"/>
        <v>400</v>
      </c>
      <c r="O2222">
        <f t="shared" ca="1" si="280"/>
        <v>2</v>
      </c>
      <c r="P2222">
        <f t="shared" ca="1" si="281"/>
        <v>11</v>
      </c>
      <c r="Q2222">
        <f t="shared" ca="1" si="277"/>
        <v>6</v>
      </c>
      <c r="R2222">
        <f t="shared" ca="1" si="278"/>
        <v>3</v>
      </c>
    </row>
    <row r="2223" spans="1:18">
      <c r="A2223">
        <f ca="1">VLOOKUP(O2223,Tabela3[],2,0)</f>
        <v>2004</v>
      </c>
      <c r="B2223" t="str">
        <f ca="1">VLOOKUP(P2223,Tabela3[],4,0)</f>
        <v>JANEIRO</v>
      </c>
      <c r="C2223" t="str">
        <f ca="1">VLOOKUP(Q2223,Tabela3[],5,0)</f>
        <v>Holanda</v>
      </c>
      <c r="D2223" t="str">
        <f ca="1">VLOOKUP(Q2223,Tabela3[],3,0)</f>
        <v>Shell</v>
      </c>
      <c r="E2223" t="str">
        <f ca="1">IF(R2223=Q2223, (VLOOKUP(P2223+1,Tabela3[],5,0)),VLOOKUP(R2223,Tabela3[],5,0))</f>
        <v>Itália</v>
      </c>
      <c r="F2223" s="1">
        <f t="shared" ca="1" si="274"/>
        <v>38008</v>
      </c>
      <c r="G2223" s="1">
        <f t="shared" ca="1" si="275"/>
        <v>38015.817706084483</v>
      </c>
      <c r="H2223">
        <f t="shared" ca="1" si="276"/>
        <v>0</v>
      </c>
      <c r="I2223" t="str">
        <f ca="1">VLOOKUP(Q2223,Tabela3[],9,1)</f>
        <v>AbQaiq</v>
      </c>
      <c r="J2223" t="str">
        <f ca="1">VLOOKUP(Q2223,Tabela3[],11,0)</f>
        <v>Petróleo Bruto</v>
      </c>
      <c r="K2223" t="str">
        <f ca="1">VLOOKUP(Q2223,Tabela3[],10,0)</f>
        <v>Petróleo</v>
      </c>
      <c r="L2223" t="e" cm="1">
        <f t="array" aca="1" ref="L2223" ca="1">IF(Tabela2[[#This Row],[PORTO]]=Tabela2[[#This Row],[DESTINO]],0,erro)</f>
        <v>#NAME?</v>
      </c>
      <c r="N2223">
        <f t="shared" ca="1" si="279"/>
        <v>84000</v>
      </c>
      <c r="O2223">
        <f t="shared" ca="1" si="280"/>
        <v>4</v>
      </c>
      <c r="P2223">
        <f t="shared" ca="1" si="281"/>
        <v>0</v>
      </c>
      <c r="Q2223">
        <f t="shared" ca="1" si="277"/>
        <v>17</v>
      </c>
      <c r="R2223">
        <f t="shared" ca="1" si="278"/>
        <v>19</v>
      </c>
    </row>
    <row r="2224" spans="1:18">
      <c r="A2224">
        <f ca="1">VLOOKUP(O2224,Tabela3[],2,0)</f>
        <v>2007</v>
      </c>
      <c r="B2224" t="str">
        <f ca="1">VLOOKUP(P2224,Tabela3[],4,0)</f>
        <v>ABRIL</v>
      </c>
      <c r="C2224" t="str">
        <f ca="1">VLOOKUP(Q2224,Tabela3[],5,0)</f>
        <v>India</v>
      </c>
      <c r="D2224" t="str">
        <f ca="1">VLOOKUP(Q2224,Tabela3[],3,0)</f>
        <v>Reliance Industries</v>
      </c>
      <c r="E2224" t="str">
        <f ca="1">IF(R2224=Q2224, (VLOOKUP(P2224+1,Tabela3[],5,0)),VLOOKUP(R2224,Tabela3[],5,0))</f>
        <v>França</v>
      </c>
      <c r="F2224" s="1">
        <f t="shared" ca="1" si="274"/>
        <v>39159</v>
      </c>
      <c r="G2224" s="1">
        <f t="shared" ca="1" si="275"/>
        <v>39165.173071055928</v>
      </c>
      <c r="H2224">
        <f t="shared" ca="1" si="276"/>
        <v>0</v>
      </c>
      <c r="I2224" t="str">
        <f ca="1">VLOOKUP(Q2224,Tabela3[],9,1)</f>
        <v>Tanker</v>
      </c>
      <c r="J2224" t="str">
        <f ca="1">VLOOKUP(Q2224,Tabela3[],11,0)</f>
        <v>Polipropileno</v>
      </c>
      <c r="K2224" t="str">
        <f ca="1">VLOOKUP(Q2224,Tabela3[],10,0)</f>
        <v>Petroquimicos</v>
      </c>
      <c r="L2224" t="e" cm="1">
        <f t="array" aca="1" ref="L2224" ca="1">IF(Tabela2[[#This Row],[PORTO]]=Tabela2[[#This Row],[DESTINO]],0,erro)</f>
        <v>#NAME?</v>
      </c>
      <c r="N2224">
        <f t="shared" ca="1" si="279"/>
        <v>0</v>
      </c>
      <c r="O2224">
        <f t="shared" ca="1" si="280"/>
        <v>7</v>
      </c>
      <c r="P2224">
        <f t="shared" ca="1" si="281"/>
        <v>3</v>
      </c>
      <c r="Q2224">
        <f t="shared" ca="1" si="277"/>
        <v>30</v>
      </c>
      <c r="R2224">
        <f t="shared" ca="1" si="278"/>
        <v>23</v>
      </c>
    </row>
    <row r="2225" spans="1:18">
      <c r="A2225">
        <f ca="1">VLOOKUP(O2225,Tabela3[],2,0)</f>
        <v>2002</v>
      </c>
      <c r="B2225" t="str">
        <f ca="1">VLOOKUP(P2225,Tabela3[],4,0)</f>
        <v>JULHO</v>
      </c>
      <c r="C2225" t="str">
        <f ca="1">VLOOKUP(Q2225,Tabela3[],5,0)</f>
        <v>Alemanha</v>
      </c>
      <c r="D2225" t="str">
        <f ca="1">VLOOKUP(Q2225,Tabela3[],3,0)</f>
        <v>Volkswagen</v>
      </c>
      <c r="E2225" t="str">
        <f ca="1">IF(R2225=Q2225, (VLOOKUP(P2225+1,Tabela3[],5,0)),VLOOKUP(R2225,Tabela3[],5,0))</f>
        <v>Alemanha</v>
      </c>
      <c r="F2225" s="1">
        <f t="shared" ca="1" si="274"/>
        <v>37425</v>
      </c>
      <c r="G2225" s="1">
        <f t="shared" ca="1" si="275"/>
        <v>37434.455550124731</v>
      </c>
      <c r="H2225">
        <f t="shared" ca="1" si="276"/>
        <v>0</v>
      </c>
      <c r="I2225" t="str">
        <f ca="1">VLOOKUP(Q2225,Tabela3[],9,1)</f>
        <v>Warehouse Carriers </v>
      </c>
      <c r="J2225" t="str">
        <f ca="1">VLOOKUP(Q2225,Tabela3[],11,0)</f>
        <v>GLI 350 TSI (Jetta)</v>
      </c>
      <c r="K2225" t="str">
        <f ca="1">VLOOKUP(Q2225,Tabela3[],10,0)</f>
        <v>Carros</v>
      </c>
      <c r="L2225" cm="1">
        <f t="array" aca="1" ref="L2225" ca="1">IF(Tabela2[[#This Row],[PORTO]]=Tabela2[[#This Row],[DESTINO]],0,erro)</f>
        <v>0</v>
      </c>
      <c r="N2225">
        <f t="shared" ca="1" si="279"/>
        <v>200</v>
      </c>
      <c r="O2225">
        <f t="shared" ca="1" si="280"/>
        <v>2</v>
      </c>
      <c r="P2225">
        <f t="shared" ca="1" si="281"/>
        <v>6</v>
      </c>
      <c r="Q2225">
        <f t="shared" ca="1" si="277"/>
        <v>8</v>
      </c>
      <c r="R2225">
        <f t="shared" ca="1" si="278"/>
        <v>6</v>
      </c>
    </row>
    <row r="2226" spans="1:18">
      <c r="A2226">
        <f ca="1">VLOOKUP(O2226,Tabela3[],2,0)</f>
        <v>2001</v>
      </c>
      <c r="B2226" t="str">
        <f ca="1">VLOOKUP(P2226,Tabela3[],4,0)</f>
        <v>JANEIRO</v>
      </c>
      <c r="C2226" t="str">
        <f ca="1">VLOOKUP(Q2226,Tabela3[],5,0)</f>
        <v>Itália</v>
      </c>
      <c r="D2226" t="str">
        <f ca="1">VLOOKUP(Q2226,Tabela3[],3,0)</f>
        <v>Hyundai</v>
      </c>
      <c r="E2226" t="str">
        <f ca="1">IF(R2226=Q2226, (VLOOKUP(P2226+1,Tabela3[],5,0)),VLOOKUP(R2226,Tabela3[],5,0))</f>
        <v>Estados Unidos</v>
      </c>
      <c r="F2226" s="1">
        <f t="shared" ca="1" si="274"/>
        <v>37241</v>
      </c>
      <c r="G2226" s="1">
        <f t="shared" ca="1" si="275"/>
        <v>37244.850257883489</v>
      </c>
      <c r="H2226">
        <f t="shared" ca="1" si="276"/>
        <v>0</v>
      </c>
      <c r="I2226" t="str">
        <f ca="1">VLOOKUP(Q2226,Tabela3[],9,1)</f>
        <v>Car Carriers</v>
      </c>
      <c r="J2226" t="str">
        <f ca="1">VLOOKUP(Q2226,Tabela3[],11,0)</f>
        <v>Creta Confort</v>
      </c>
      <c r="K2226" t="str">
        <f ca="1">VLOOKUP(Q2226,Tabela3[],10,0)</f>
        <v>Carros</v>
      </c>
      <c r="L2226" t="e" cm="1">
        <f t="array" aca="1" ref="L2226" ca="1">IF(Tabela2[[#This Row],[PORTO]]=Tabela2[[#This Row],[DESTINO]],0,erro)</f>
        <v>#NAME?</v>
      </c>
      <c r="N2226">
        <f t="shared" ca="1" si="279"/>
        <v>500</v>
      </c>
      <c r="O2226">
        <f t="shared" ca="1" si="280"/>
        <v>1</v>
      </c>
      <c r="P2226">
        <f t="shared" ca="1" si="281"/>
        <v>12</v>
      </c>
      <c r="Q2226">
        <f t="shared" ca="1" si="277"/>
        <v>18</v>
      </c>
      <c r="R2226">
        <f t="shared" ca="1" si="278"/>
        <v>4</v>
      </c>
    </row>
    <row r="2227" spans="1:18">
      <c r="A2227">
        <f ca="1">VLOOKUP(O2227,Tabela3[],2,0)</f>
        <v>2007</v>
      </c>
      <c r="B2227" t="str">
        <f ca="1">VLOOKUP(P2227,Tabela3[],4,0)</f>
        <v>JANEIRO</v>
      </c>
      <c r="C2227" t="str">
        <f ca="1">VLOOKUP(Q2227,Tabela3[],5,0)</f>
        <v>Holanda</v>
      </c>
      <c r="D2227" t="str">
        <f ca="1">VLOOKUP(Q2227,Tabela3[],3,0)</f>
        <v>Shell</v>
      </c>
      <c r="E2227" t="str">
        <f ca="1">IF(R2227=Q2227, (VLOOKUP(P2227+1,Tabela3[],5,0)),VLOOKUP(R2227,Tabela3[],5,0))</f>
        <v>Coréia do Sul</v>
      </c>
      <c r="F2227" s="1">
        <f t="shared" ca="1" si="274"/>
        <v>39098</v>
      </c>
      <c r="G2227" s="1">
        <f t="shared" ca="1" si="275"/>
        <v>39107.477654012277</v>
      </c>
      <c r="H2227">
        <f t="shared" ca="1" si="276"/>
        <v>0</v>
      </c>
      <c r="I2227" t="str">
        <f ca="1">VLOOKUP(Q2227,Tabela3[],9,1)</f>
        <v>AbQaiq</v>
      </c>
      <c r="J2227" t="str">
        <f ca="1">VLOOKUP(Q2227,Tabela3[],11,0)</f>
        <v>Diesel</v>
      </c>
      <c r="K2227" t="str">
        <f ca="1">VLOOKUP(Q2227,Tabela3[],10,0)</f>
        <v>Petróleo</v>
      </c>
      <c r="L2227" t="e" cm="1">
        <f t="array" aca="1" ref="L2227" ca="1">IF(Tabela2[[#This Row],[PORTO]]=Tabela2[[#This Row],[DESTINO]],0,erro)</f>
        <v>#NAME?</v>
      </c>
      <c r="N2227">
        <f t="shared" ca="1" si="279"/>
        <v>82000</v>
      </c>
      <c r="O2227">
        <f t="shared" ca="1" si="280"/>
        <v>7</v>
      </c>
      <c r="P2227">
        <f t="shared" ca="1" si="281"/>
        <v>0</v>
      </c>
      <c r="Q2227">
        <f t="shared" ca="1" si="277"/>
        <v>15</v>
      </c>
      <c r="R2227">
        <f t="shared" ca="1" si="278"/>
        <v>14</v>
      </c>
    </row>
    <row r="2228" spans="1:18">
      <c r="A2228">
        <f ca="1">VLOOKUP(O2228,Tabela3[],2,0)</f>
        <v>2005</v>
      </c>
      <c r="B2228" t="str">
        <f ca="1">VLOOKUP(P2228,Tabela3[],4,0)</f>
        <v>MARÇO</v>
      </c>
      <c r="C2228" t="str">
        <f ca="1">VLOOKUP(Q2228,Tabela3[],5,0)</f>
        <v>Itália</v>
      </c>
      <c r="D2228" t="str">
        <f ca="1">VLOOKUP(Q2228,Tabela3[],3,0)</f>
        <v>Hyundai</v>
      </c>
      <c r="E2228" t="str">
        <f ca="1">IF(R2228=Q2228, (VLOOKUP(P2228+1,Tabela3[],5,0)),VLOOKUP(R2228,Tabela3[],5,0))</f>
        <v>França</v>
      </c>
      <c r="F2228" s="1">
        <f t="shared" ca="1" si="274"/>
        <v>38389</v>
      </c>
      <c r="G2228" s="1">
        <f t="shared" ca="1" si="275"/>
        <v>38389.115024595318</v>
      </c>
      <c r="H2228">
        <f t="shared" ca="1" si="276"/>
        <v>1</v>
      </c>
      <c r="I2228" t="str">
        <f ca="1">VLOOKUP(Q2228,Tabela3[],9,1)</f>
        <v>Car Carriers</v>
      </c>
      <c r="J2228" t="str">
        <f ca="1">VLOOKUP(Q2228,Tabela3[],11,0)</f>
        <v>HB20 Sense</v>
      </c>
      <c r="K2228" t="str">
        <f ca="1">VLOOKUP(Q2228,Tabela3[],10,0)</f>
        <v>Carros</v>
      </c>
      <c r="L2228" t="e" cm="1">
        <f t="array" aca="1" ref="L2228" ca="1">IF(Tabela2[[#This Row],[PORTO]]=Tabela2[[#This Row],[DESTINO]],0,erro)</f>
        <v>#NAME?</v>
      </c>
      <c r="N2228">
        <f t="shared" ca="1" si="279"/>
        <v>400</v>
      </c>
      <c r="O2228">
        <f t="shared" ca="1" si="280"/>
        <v>5</v>
      </c>
      <c r="P2228">
        <f t="shared" ca="1" si="281"/>
        <v>2</v>
      </c>
      <c r="Q2228">
        <f t="shared" ca="1" si="277"/>
        <v>19</v>
      </c>
      <c r="R2228">
        <f t="shared" ca="1" si="278"/>
        <v>23</v>
      </c>
    </row>
    <row r="2229" spans="1:18">
      <c r="A2229">
        <f ca="1">VLOOKUP(O2229,Tabela3[],2,0)</f>
        <v>2005</v>
      </c>
      <c r="B2229" t="str">
        <f ca="1">VLOOKUP(P2229,Tabela3[],4,0)</f>
        <v>OUTUBRO</v>
      </c>
      <c r="C2229" t="str">
        <f ca="1">VLOOKUP(Q2229,Tabela3[],5,0)</f>
        <v>India</v>
      </c>
      <c r="D2229" t="str">
        <f ca="1">VLOOKUP(Q2229,Tabela3[],3,0)</f>
        <v>Reliance Industries</v>
      </c>
      <c r="E2229" t="str">
        <f ca="1">IF(R2229=Q2229, (VLOOKUP(P2229+1,Tabela3[],5,0)),VLOOKUP(R2229,Tabela3[],5,0))</f>
        <v>Japão</v>
      </c>
      <c r="F2229" s="1">
        <f t="shared" ca="1" si="274"/>
        <v>38619</v>
      </c>
      <c r="G2229" s="1">
        <f t="shared" ca="1" si="275"/>
        <v>38619.128430687197</v>
      </c>
      <c r="H2229">
        <f t="shared" ca="1" si="276"/>
        <v>1</v>
      </c>
      <c r="I2229" t="str">
        <f ca="1">VLOOKUP(Q2229,Tabela3[],9,1)</f>
        <v>Tanker</v>
      </c>
      <c r="J2229" t="str">
        <f ca="1">VLOOKUP(Q2229,Tabela3[],11,0)</f>
        <v>Polietileno</v>
      </c>
      <c r="K2229" t="str">
        <f ca="1">VLOOKUP(Q2229,Tabela3[],10,0)</f>
        <v>Petroquimicos</v>
      </c>
      <c r="L2229" t="e" cm="1">
        <f t="array" aca="1" ref="L2229" ca="1">IF(Tabela2[[#This Row],[PORTO]]=Tabela2[[#This Row],[DESTINO]],0,erro)</f>
        <v>#NAME?</v>
      </c>
      <c r="N2229">
        <f t="shared" ca="1" si="279"/>
        <v>0</v>
      </c>
      <c r="O2229">
        <f t="shared" ca="1" si="280"/>
        <v>5</v>
      </c>
      <c r="P2229">
        <f t="shared" ca="1" si="281"/>
        <v>9</v>
      </c>
      <c r="Q2229">
        <f t="shared" ca="1" si="277"/>
        <v>31</v>
      </c>
      <c r="R2229">
        <f t="shared" ca="1" si="278"/>
        <v>10</v>
      </c>
    </row>
    <row r="2230" spans="1:18">
      <c r="A2230">
        <f ca="1">VLOOKUP(O2230,Tabela3[],2,0)</f>
        <v>2004</v>
      </c>
      <c r="B2230" t="str">
        <f ca="1">VLOOKUP(P2230,Tabela3[],4,0)</f>
        <v>JULHO</v>
      </c>
      <c r="C2230" t="str">
        <f ca="1">VLOOKUP(Q2230,Tabela3[],5,0)</f>
        <v>Brasil</v>
      </c>
      <c r="D2230" t="str">
        <f ca="1">VLOOKUP(Q2230,Tabela3[],3,0)</f>
        <v>VALE</v>
      </c>
      <c r="E2230" t="str">
        <f ca="1">IF(R2230=Q2230, (VLOOKUP(P2230+1,Tabela3[],5,0)),VLOOKUP(R2230,Tabela3[],5,0))</f>
        <v>Itália</v>
      </c>
      <c r="F2230" s="1">
        <f t="shared" ca="1" si="274"/>
        <v>38145</v>
      </c>
      <c r="G2230" s="1">
        <f t="shared" ca="1" si="275"/>
        <v>38152.931122303431</v>
      </c>
      <c r="H2230">
        <f t="shared" ca="1" si="276"/>
        <v>0</v>
      </c>
      <c r="I2230" t="str">
        <f ca="1">VLOOKUP(Q2230,Tabela3[],9,1)</f>
        <v>Lan Hua Hai</v>
      </c>
      <c r="J2230" t="str">
        <f ca="1">VLOOKUP(Q2230,Tabela3[],11,0)</f>
        <v>Manganês</v>
      </c>
      <c r="K2230" t="str">
        <f ca="1">VLOOKUP(Q2230,Tabela3[],10,0)</f>
        <v>Minério</v>
      </c>
      <c r="L2230" t="e" cm="1">
        <f t="array" aca="1" ref="L2230" ca="1">IF(Tabela2[[#This Row],[PORTO]]=Tabela2[[#This Row],[DESTINO]],0,erro)</f>
        <v>#NAME?</v>
      </c>
      <c r="N2230">
        <f t="shared" ca="1" si="279"/>
        <v>0</v>
      </c>
      <c r="O2230">
        <f t="shared" ca="1" si="280"/>
        <v>4</v>
      </c>
      <c r="P2230">
        <f t="shared" ca="1" si="281"/>
        <v>6</v>
      </c>
      <c r="Q2230">
        <f t="shared" ca="1" si="277"/>
        <v>29</v>
      </c>
      <c r="R2230">
        <f t="shared" ca="1" si="278"/>
        <v>18</v>
      </c>
    </row>
    <row r="2231" spans="1:18">
      <c r="A2231">
        <f ca="1">VLOOKUP(O2231,Tabela3[],2,0)</f>
        <v>2008</v>
      </c>
      <c r="B2231" t="str">
        <f ca="1">VLOOKUP(P2231,Tabela3[],4,0)</f>
        <v>JANEIRO</v>
      </c>
      <c r="C2231" t="str">
        <f ca="1">VLOOKUP(Q2231,Tabela3[],5,0)</f>
        <v>Brasil</v>
      </c>
      <c r="D2231" t="str">
        <f ca="1">VLOOKUP(Q2231,Tabela3[],3,0)</f>
        <v>VALE</v>
      </c>
      <c r="E2231" t="str">
        <f ca="1">IF(R2231=Q2231, (VLOOKUP(P2231+1,Tabela3[],5,0)),VLOOKUP(R2231,Tabela3[],5,0))</f>
        <v>Reino Unido</v>
      </c>
      <c r="F2231" s="1">
        <f t="shared" ca="1" si="274"/>
        <v>39807</v>
      </c>
      <c r="G2231" s="1">
        <f t="shared" ca="1" si="275"/>
        <v>39812.972844487027</v>
      </c>
      <c r="H2231">
        <f t="shared" ca="1" si="276"/>
        <v>0</v>
      </c>
      <c r="I2231" t="str">
        <f ca="1">VLOOKUP(Q2231,Tabela3[],9,1)</f>
        <v>Lan Hua Hai</v>
      </c>
      <c r="J2231" t="str">
        <f ca="1">VLOOKUP(Q2231,Tabela3[],11,0)</f>
        <v>Bauxita</v>
      </c>
      <c r="K2231" t="str">
        <f ca="1">VLOOKUP(Q2231,Tabela3[],10,0)</f>
        <v>Minério</v>
      </c>
      <c r="L2231" t="e" cm="1">
        <f t="array" aca="1" ref="L2231" ca="1">IF(Tabela2[[#This Row],[PORTO]]=Tabela2[[#This Row],[DESTINO]],0,erro)</f>
        <v>#NAME?</v>
      </c>
      <c r="N2231">
        <f t="shared" ca="1" si="279"/>
        <v>0</v>
      </c>
      <c r="O2231">
        <f t="shared" ca="1" si="280"/>
        <v>8</v>
      </c>
      <c r="P2231">
        <f t="shared" ca="1" si="281"/>
        <v>12</v>
      </c>
      <c r="Q2231">
        <f t="shared" ca="1" si="277"/>
        <v>28</v>
      </c>
      <c r="R2231">
        <f t="shared" ca="1" si="278"/>
        <v>24</v>
      </c>
    </row>
    <row r="2232" spans="1:18">
      <c r="A2232">
        <f ca="1">VLOOKUP(O2232,Tabela3[],2,0)</f>
        <v>2007</v>
      </c>
      <c r="B2232" t="str">
        <f ca="1">VLOOKUP(P2232,Tabela3[],4,0)</f>
        <v>ABRIL</v>
      </c>
      <c r="C2232" t="str">
        <f ca="1">VLOOKUP(Q2232,Tabela3[],5,0)</f>
        <v>Canadá</v>
      </c>
      <c r="D2232" t="str">
        <f ca="1">VLOOKUP(Q2232,Tabela3[],3,0)</f>
        <v>Shopify</v>
      </c>
      <c r="E2232" t="str">
        <f ca="1">IF(R2232=Q2232, (VLOOKUP(P2232+1,Tabela3[],5,0)),VLOOKUP(R2232,Tabela3[],5,0))</f>
        <v>Holanda</v>
      </c>
      <c r="F2232" s="1">
        <f t="shared" ca="1" si="274"/>
        <v>39160</v>
      </c>
      <c r="G2232" s="1">
        <f t="shared" ca="1" si="275"/>
        <v>39161.68622323851</v>
      </c>
      <c r="H2232">
        <f t="shared" ca="1" si="276"/>
        <v>0</v>
      </c>
      <c r="I2232" t="str">
        <f ca="1">VLOOKUP(Q2232,Tabela3[],9,1)</f>
        <v>HMM Southampton</v>
      </c>
      <c r="J2232" t="str">
        <f ca="1">VLOOKUP(Q2232,Tabela3[],11,0)</f>
        <v>TORRADORES DE CAFÉ</v>
      </c>
      <c r="K2232" t="str">
        <f ca="1">VLOOKUP(Q2232,Tabela3[],10,0)</f>
        <v>Geral</v>
      </c>
      <c r="L2232" t="e" cm="1">
        <f t="array" aca="1" ref="L2232" ca="1">IF(Tabela2[[#This Row],[PORTO]]=Tabela2[[#This Row],[DESTINO]],0,erro)</f>
        <v>#NAME?</v>
      </c>
      <c r="N2232">
        <f t="shared" ca="1" si="279"/>
        <v>5000</v>
      </c>
      <c r="O2232">
        <f t="shared" ca="1" si="280"/>
        <v>7</v>
      </c>
      <c r="P2232">
        <f t="shared" ca="1" si="281"/>
        <v>3</v>
      </c>
      <c r="Q2232">
        <f t="shared" ca="1" si="277"/>
        <v>33</v>
      </c>
      <c r="R2232">
        <f t="shared" ca="1" si="278"/>
        <v>16</v>
      </c>
    </row>
    <row r="2233" spans="1:18">
      <c r="A2233">
        <f ca="1">VLOOKUP(O2233,Tabela3[],2,0)</f>
        <v>2001</v>
      </c>
      <c r="B2233" t="str">
        <f ca="1">VLOOKUP(P2233,Tabela3[],4,0)</f>
        <v>OUTUBRO</v>
      </c>
      <c r="C2233" t="str">
        <f ca="1">VLOOKUP(Q2233,Tabela3[],5,0)</f>
        <v>Brasil</v>
      </c>
      <c r="D2233" t="str">
        <f ca="1">VLOOKUP(Q2233,Tabela3[],3,0)</f>
        <v>VALE</v>
      </c>
      <c r="E2233" t="str">
        <f ca="1">IF(R2233=Q2233, (VLOOKUP(P2233+1,Tabela3[],5,0)),VLOOKUP(R2233,Tabela3[],5,0))</f>
        <v>França</v>
      </c>
      <c r="F2233" s="1">
        <f t="shared" ca="1" si="274"/>
        <v>37135</v>
      </c>
      <c r="G2233" s="1">
        <f t="shared" ca="1" si="275"/>
        <v>37137.046383221168</v>
      </c>
      <c r="H2233">
        <f t="shared" ca="1" si="276"/>
        <v>1</v>
      </c>
      <c r="I2233" t="str">
        <f ca="1">VLOOKUP(Q2233,Tabela3[],9,1)</f>
        <v>Lan Hua Hai</v>
      </c>
      <c r="J2233" t="str">
        <f ca="1">VLOOKUP(Q2233,Tabela3[],11,0)</f>
        <v>Bauxita</v>
      </c>
      <c r="K2233" t="str">
        <f ca="1">VLOOKUP(Q2233,Tabela3[],10,0)</f>
        <v>Minério</v>
      </c>
      <c r="L2233" t="e" cm="1">
        <f t="array" aca="1" ref="L2233" ca="1">IF(Tabela2[[#This Row],[PORTO]]=Tabela2[[#This Row],[DESTINO]],0,erro)</f>
        <v>#NAME?</v>
      </c>
      <c r="N2233">
        <f t="shared" ca="1" si="279"/>
        <v>0</v>
      </c>
      <c r="O2233">
        <f t="shared" ca="1" si="280"/>
        <v>1</v>
      </c>
      <c r="P2233">
        <f t="shared" ca="1" si="281"/>
        <v>9</v>
      </c>
      <c r="Q2233">
        <f t="shared" ca="1" si="277"/>
        <v>28</v>
      </c>
      <c r="R2233">
        <f t="shared" ca="1" si="278"/>
        <v>22</v>
      </c>
    </row>
    <row r="2234" spans="1:18">
      <c r="A2234">
        <f ca="1">VLOOKUP(O2234,Tabela3[],2,0)</f>
        <v>2006</v>
      </c>
      <c r="B2234" t="str">
        <f ca="1">VLOOKUP(P2234,Tabela3[],4,0)</f>
        <v>JULHO</v>
      </c>
      <c r="C2234" t="str">
        <f ca="1">VLOOKUP(Q2234,Tabela3[],5,0)</f>
        <v>India</v>
      </c>
      <c r="D2234" t="str">
        <f ca="1">VLOOKUP(Q2234,Tabela3[],3,0)</f>
        <v>Reliance Industries</v>
      </c>
      <c r="E2234" t="str">
        <f ca="1">IF(R2234=Q2234, (VLOOKUP(P2234+1,Tabela3[],5,0)),VLOOKUP(R2234,Tabela3[],5,0))</f>
        <v>Alemanha</v>
      </c>
      <c r="F2234" s="1">
        <f t="shared" ca="1" si="274"/>
        <v>38895</v>
      </c>
      <c r="G2234" s="1">
        <f t="shared" ca="1" si="275"/>
        <v>38902.050423899236</v>
      </c>
      <c r="H2234">
        <f t="shared" ca="1" si="276"/>
        <v>1</v>
      </c>
      <c r="I2234" t="str">
        <f ca="1">VLOOKUP(Q2234,Tabela3[],9,1)</f>
        <v>Tanker</v>
      </c>
      <c r="J2234" t="str">
        <f ca="1">VLOOKUP(Q2234,Tabela3[],11,0)</f>
        <v>Polietileno</v>
      </c>
      <c r="K2234" t="str">
        <f ca="1">VLOOKUP(Q2234,Tabela3[],10,0)</f>
        <v>Petroquimicos</v>
      </c>
      <c r="L2234" t="e" cm="1">
        <f t="array" aca="1" ref="L2234" ca="1">IF(Tabela2[[#This Row],[PORTO]]=Tabela2[[#This Row],[DESTINO]],0,erro)</f>
        <v>#NAME?</v>
      </c>
      <c r="N2234">
        <f t="shared" ca="1" si="279"/>
        <v>0</v>
      </c>
      <c r="O2234">
        <f t="shared" ca="1" si="280"/>
        <v>6</v>
      </c>
      <c r="P2234">
        <f t="shared" ca="1" si="281"/>
        <v>6</v>
      </c>
      <c r="Q2234">
        <f t="shared" ca="1" si="277"/>
        <v>31</v>
      </c>
      <c r="R2234">
        <f t="shared" ca="1" si="278"/>
        <v>7</v>
      </c>
    </row>
    <row r="2235" spans="1:18">
      <c r="A2235">
        <f ca="1">VLOOKUP(O2235,Tabela3[],2,0)</f>
        <v>2008</v>
      </c>
      <c r="B2235" t="str">
        <f ca="1">VLOOKUP(P2235,Tabela3[],4,0)</f>
        <v>JANEIRO</v>
      </c>
      <c r="C2235" t="str">
        <f ca="1">VLOOKUP(Q2235,Tabela3[],5,0)</f>
        <v>Itália</v>
      </c>
      <c r="D2235" t="str">
        <f ca="1">VLOOKUP(Q2235,Tabela3[],3,0)</f>
        <v>Hyundai</v>
      </c>
      <c r="E2235" t="str">
        <f ca="1">IF(R2235=Q2235, (VLOOKUP(P2235+1,Tabela3[],5,0)),VLOOKUP(R2235,Tabela3[],5,0))</f>
        <v>Estados Unidos</v>
      </c>
      <c r="F2235" s="1">
        <f t="shared" ca="1" si="274"/>
        <v>39806</v>
      </c>
      <c r="G2235" s="1">
        <f t="shared" ca="1" si="275"/>
        <v>39814.006768310443</v>
      </c>
      <c r="H2235">
        <f t="shared" ca="1" si="276"/>
        <v>0</v>
      </c>
      <c r="I2235" t="str">
        <f ca="1">VLOOKUP(Q2235,Tabela3[],9,1)</f>
        <v>Car Carriers</v>
      </c>
      <c r="J2235" t="str">
        <f ca="1">VLOOKUP(Q2235,Tabela3[],11,0)</f>
        <v>HB20 Sense</v>
      </c>
      <c r="K2235" t="str">
        <f ca="1">VLOOKUP(Q2235,Tabela3[],10,0)</f>
        <v>Carros</v>
      </c>
      <c r="L2235" t="e" cm="1">
        <f t="array" aca="1" ref="L2235" ca="1">IF(Tabela2[[#This Row],[PORTO]]=Tabela2[[#This Row],[DESTINO]],0,erro)</f>
        <v>#NAME?</v>
      </c>
      <c r="N2235">
        <f t="shared" ca="1" si="279"/>
        <v>300</v>
      </c>
      <c r="O2235">
        <f t="shared" ca="1" si="280"/>
        <v>8</v>
      </c>
      <c r="P2235">
        <f t="shared" ca="1" si="281"/>
        <v>12</v>
      </c>
      <c r="Q2235">
        <f t="shared" ca="1" si="277"/>
        <v>19</v>
      </c>
      <c r="R2235">
        <f t="shared" ca="1" si="278"/>
        <v>3</v>
      </c>
    </row>
    <row r="2236" spans="1:18">
      <c r="A2236">
        <f ca="1">VLOOKUP(O2236,Tabela3[],2,0)</f>
        <v>2007</v>
      </c>
      <c r="B2236" t="str">
        <f ca="1">VLOOKUP(P2236,Tabela3[],4,0)</f>
        <v>JUNHO</v>
      </c>
      <c r="C2236" t="str">
        <f ca="1">VLOOKUP(Q2236,Tabela3[],5,0)</f>
        <v>Estados Unidos</v>
      </c>
      <c r="D2236" t="str">
        <f ca="1">VLOOKUP(Q2236,Tabela3[],3,0)</f>
        <v>Amazon</v>
      </c>
      <c r="E2236" t="str">
        <f ca="1">IF(R2236=Q2236, (VLOOKUP(P2236+1,Tabela3[],5,0)),VLOOKUP(R2236,Tabela3[],5,0))</f>
        <v>Itália</v>
      </c>
      <c r="F2236" s="1">
        <f t="shared" ca="1" si="274"/>
        <v>39210</v>
      </c>
      <c r="G2236" s="1">
        <f t="shared" ca="1" si="275"/>
        <v>39210.380476449231</v>
      </c>
      <c r="H2236">
        <f t="shared" ca="1" si="276"/>
        <v>0</v>
      </c>
      <c r="I2236" t="str">
        <f ca="1">VLOOKUP(Q2236,Tabela3[],9,1)</f>
        <v>HMM Algeciras</v>
      </c>
      <c r="J2236" t="str">
        <f ca="1">VLOOKUP(Q2236,Tabela3[],11,0)</f>
        <v>Escrivaninha Trevalla</v>
      </c>
      <c r="K2236" t="str">
        <f ca="1">VLOOKUP(Q2236,Tabela3[],10,0)</f>
        <v>Geral</v>
      </c>
      <c r="L2236" t="e" cm="1">
        <f t="array" aca="1" ref="L2236" ca="1">IF(Tabela2[[#This Row],[PORTO]]=Tabela2[[#This Row],[DESTINO]],0,erro)</f>
        <v>#NAME?</v>
      </c>
      <c r="N2236">
        <f t="shared" ca="1" si="279"/>
        <v>3000</v>
      </c>
      <c r="O2236">
        <f t="shared" ca="1" si="280"/>
        <v>7</v>
      </c>
      <c r="P2236">
        <f t="shared" ca="1" si="281"/>
        <v>5</v>
      </c>
      <c r="Q2236">
        <f t="shared" ca="1" si="277"/>
        <v>3</v>
      </c>
      <c r="R2236">
        <f t="shared" ca="1" si="278"/>
        <v>18</v>
      </c>
    </row>
    <row r="2237" spans="1:18">
      <c r="A2237">
        <f ca="1">VLOOKUP(O2237,Tabela3[],2,0)</f>
        <v>2003</v>
      </c>
      <c r="B2237" t="str">
        <f ca="1">VLOOKUP(P2237,Tabela3[],4,0)</f>
        <v>NOVEMBRO</v>
      </c>
      <c r="C2237" t="str">
        <f ca="1">VLOOKUP(Q2237,Tabela3[],5,0)</f>
        <v>Coréia do Sul</v>
      </c>
      <c r="D2237" t="str">
        <f ca="1">VLOOKUP(Q2237,Tabela3[],3,0)</f>
        <v>Samsung</v>
      </c>
      <c r="E2237" t="str">
        <f ca="1">IF(R2237=Q2237, (VLOOKUP(P2237+1,Tabela3[],5,0)),VLOOKUP(R2237,Tabela3[],5,0))</f>
        <v>Alemanha</v>
      </c>
      <c r="F2237" s="1">
        <f t="shared" ca="1" si="274"/>
        <v>37904</v>
      </c>
      <c r="G2237" s="1">
        <f t="shared" ca="1" si="275"/>
        <v>37908.607284782134</v>
      </c>
      <c r="H2237">
        <f t="shared" ca="1" si="276"/>
        <v>0</v>
      </c>
      <c r="I2237" t="str">
        <f ca="1">VLOOKUP(Q2237,Tabela3[],9,1)</f>
        <v>HMM Rotterdam</v>
      </c>
      <c r="J2237" t="str">
        <f ca="1">VLOOKUP(Q2237,Tabela3[],11,0)</f>
        <v>QLED 4k 75"</v>
      </c>
      <c r="K2237" t="str">
        <f ca="1">VLOOKUP(Q2237,Tabela3[],10,0)</f>
        <v>Eletrônicos</v>
      </c>
      <c r="L2237" t="e" cm="1">
        <f t="array" aca="1" ref="L2237" ca="1">IF(Tabela2[[#This Row],[PORTO]]=Tabela2[[#This Row],[DESTINO]],0,erro)</f>
        <v>#NAME?</v>
      </c>
      <c r="N2237">
        <f t="shared" ca="1" si="279"/>
        <v>500</v>
      </c>
      <c r="O2237">
        <f t="shared" ca="1" si="280"/>
        <v>3</v>
      </c>
      <c r="P2237">
        <f t="shared" ca="1" si="281"/>
        <v>10</v>
      </c>
      <c r="Q2237">
        <f t="shared" ca="1" si="277"/>
        <v>13</v>
      </c>
      <c r="R2237">
        <f t="shared" ca="1" si="278"/>
        <v>7</v>
      </c>
    </row>
    <row r="2238" spans="1:18">
      <c r="A2238">
        <f ca="1">VLOOKUP(O2238,Tabela3[],2,0)</f>
        <v>2005</v>
      </c>
      <c r="B2238" t="str">
        <f ca="1">VLOOKUP(P2238,Tabela3[],4,0)</f>
        <v>ABRIL</v>
      </c>
      <c r="C2238" t="str">
        <f ca="1">VLOOKUP(Q2238,Tabela3[],5,0)</f>
        <v>Japão</v>
      </c>
      <c r="D2238" t="str">
        <f ca="1">VLOOKUP(Q2238,Tabela3[],3,0)</f>
        <v>Toyota</v>
      </c>
      <c r="E2238" t="str">
        <f ca="1">IF(R2238=Q2238, (VLOOKUP(P2238+1,Tabela3[],5,0)),VLOOKUP(R2238,Tabela3[],5,0))</f>
        <v>França</v>
      </c>
      <c r="F2238" s="1">
        <f t="shared" ca="1" si="274"/>
        <v>38429</v>
      </c>
      <c r="G2238" s="1">
        <f t="shared" ca="1" si="275"/>
        <v>38436.947655971038</v>
      </c>
      <c r="H2238">
        <f t="shared" ca="1" si="276"/>
        <v>0</v>
      </c>
      <c r="I2238" t="str">
        <f ca="1">VLOOKUP(Q2238,Tabela3[],9,1)</f>
        <v>Trailer Carriers</v>
      </c>
      <c r="J2238" t="str">
        <f ca="1">VLOOKUP(Q2238,Tabela3[],11,0)</f>
        <v>HILUX CABINE DUPLA STD POWER PACK</v>
      </c>
      <c r="K2238" t="str">
        <f ca="1">VLOOKUP(Q2238,Tabela3[],10,0)</f>
        <v>Carros</v>
      </c>
      <c r="L2238" t="e" cm="1">
        <f t="array" aca="1" ref="L2238" ca="1">IF(Tabela2[[#This Row],[PORTO]]=Tabela2[[#This Row],[DESTINO]],0,erro)</f>
        <v>#NAME?</v>
      </c>
      <c r="N2238">
        <f t="shared" ca="1" si="279"/>
        <v>300</v>
      </c>
      <c r="O2238">
        <f t="shared" ca="1" si="280"/>
        <v>5</v>
      </c>
      <c r="P2238">
        <f t="shared" ca="1" si="281"/>
        <v>3</v>
      </c>
      <c r="Q2238">
        <f t="shared" ca="1" si="277"/>
        <v>9</v>
      </c>
      <c r="R2238">
        <f t="shared" ca="1" si="278"/>
        <v>21</v>
      </c>
    </row>
    <row r="2239" spans="1:18">
      <c r="A2239">
        <f ca="1">VLOOKUP(O2239,Tabela3[],2,0)</f>
        <v>2004</v>
      </c>
      <c r="B2239" t="str">
        <f ca="1">VLOOKUP(P2239,Tabela3[],4,0)</f>
        <v>JULHO</v>
      </c>
      <c r="C2239" t="str">
        <f ca="1">VLOOKUP(Q2239,Tabela3[],5,0)</f>
        <v>Alemanha</v>
      </c>
      <c r="D2239" t="str">
        <f ca="1">VLOOKUP(Q2239,Tabela3[],3,0)</f>
        <v>Volkswagen</v>
      </c>
      <c r="E2239" t="str">
        <f ca="1">IF(R2239=Q2239, (VLOOKUP(P2239+1,Tabela3[],5,0)),VLOOKUP(R2239,Tabela3[],5,0))</f>
        <v>França</v>
      </c>
      <c r="F2239" s="1">
        <f t="shared" ca="1" si="274"/>
        <v>38145</v>
      </c>
      <c r="G2239" s="1">
        <f t="shared" ca="1" si="275"/>
        <v>38152.053078012432</v>
      </c>
      <c r="H2239">
        <f t="shared" ca="1" si="276"/>
        <v>1</v>
      </c>
      <c r="I2239" t="str">
        <f ca="1">VLOOKUP(Q2239,Tabela3[],9,1)</f>
        <v>Warehouse Carriers </v>
      </c>
      <c r="J2239" t="str">
        <f ca="1">VLOOKUP(Q2239,Tabela3[],11,0)</f>
        <v>Highline 250 TSI (Taos)</v>
      </c>
      <c r="K2239" t="str">
        <f ca="1">VLOOKUP(Q2239,Tabela3[],10,0)</f>
        <v>Carros</v>
      </c>
      <c r="L2239" t="e" cm="1">
        <f t="array" aca="1" ref="L2239" ca="1">IF(Tabela2[[#This Row],[PORTO]]=Tabela2[[#This Row],[DESTINO]],0,erro)</f>
        <v>#NAME?</v>
      </c>
      <c r="N2239">
        <f t="shared" ca="1" si="279"/>
        <v>100</v>
      </c>
      <c r="O2239">
        <f t="shared" ca="1" si="280"/>
        <v>4</v>
      </c>
      <c r="P2239">
        <f t="shared" ca="1" si="281"/>
        <v>6</v>
      </c>
      <c r="Q2239">
        <f t="shared" ca="1" si="277"/>
        <v>7</v>
      </c>
      <c r="R2239">
        <f t="shared" ca="1" si="278"/>
        <v>21</v>
      </c>
    </row>
    <row r="2240" spans="1:18">
      <c r="A2240">
        <f ca="1">VLOOKUP(O2240,Tabela3[],2,0)</f>
        <v>2001</v>
      </c>
      <c r="B2240" t="str">
        <f ca="1">VLOOKUP(P2240,Tabela3[],4,0)</f>
        <v>JULHO</v>
      </c>
      <c r="C2240" t="str">
        <f ca="1">VLOOKUP(Q2240,Tabela3[],5,0)</f>
        <v>India</v>
      </c>
      <c r="D2240" t="str">
        <f ca="1">VLOOKUP(Q2240,Tabela3[],3,0)</f>
        <v>Reliance Industries</v>
      </c>
      <c r="E2240" t="str">
        <f ca="1">IF(R2240=Q2240, (VLOOKUP(P2240+1,Tabela3[],5,0)),VLOOKUP(R2240,Tabela3[],5,0))</f>
        <v>Coréia do Sul</v>
      </c>
      <c r="F2240" s="1">
        <f t="shared" ca="1" si="274"/>
        <v>37051</v>
      </c>
      <c r="G2240" s="1">
        <f t="shared" ca="1" si="275"/>
        <v>37059.543478869731</v>
      </c>
      <c r="H2240">
        <f t="shared" ca="1" si="276"/>
        <v>0</v>
      </c>
      <c r="I2240" t="str">
        <f ca="1">VLOOKUP(Q2240,Tabela3[],9,1)</f>
        <v>Tanker</v>
      </c>
      <c r="J2240" t="str">
        <f ca="1">VLOOKUP(Q2240,Tabela3[],11,0)</f>
        <v>Polipropileno</v>
      </c>
      <c r="K2240" t="str">
        <f ca="1">VLOOKUP(Q2240,Tabela3[],10,0)</f>
        <v>Petroquimicos</v>
      </c>
      <c r="L2240" t="e" cm="1">
        <f t="array" aca="1" ref="L2240" ca="1">IF(Tabela2[[#This Row],[PORTO]]=Tabela2[[#This Row],[DESTINO]],0,erro)</f>
        <v>#NAME?</v>
      </c>
      <c r="N2240">
        <f t="shared" ca="1" si="279"/>
        <v>0</v>
      </c>
      <c r="O2240">
        <f t="shared" ca="1" si="280"/>
        <v>1</v>
      </c>
      <c r="P2240">
        <f t="shared" ca="1" si="281"/>
        <v>6</v>
      </c>
      <c r="Q2240">
        <f t="shared" ca="1" si="277"/>
        <v>30</v>
      </c>
      <c r="R2240">
        <f t="shared" ca="1" si="278"/>
        <v>12</v>
      </c>
    </row>
    <row r="2241" spans="1:18">
      <c r="A2241">
        <f ca="1">VLOOKUP(O2241,Tabela3[],2,0)</f>
        <v>2006</v>
      </c>
      <c r="B2241" t="str">
        <f ca="1">VLOOKUP(P2241,Tabela3[],4,0)</f>
        <v>MAIO</v>
      </c>
      <c r="C2241" t="str">
        <f ca="1">VLOOKUP(Q2241,Tabela3[],5,0)</f>
        <v>Coréia do Sul</v>
      </c>
      <c r="D2241" t="str">
        <f ca="1">VLOOKUP(Q2241,Tabela3[],3,0)</f>
        <v>Samsung</v>
      </c>
      <c r="E2241" t="str">
        <f ca="1">IF(R2241=Q2241, (VLOOKUP(P2241+1,Tabela3[],5,0)),VLOOKUP(R2241,Tabela3[],5,0))</f>
        <v>França</v>
      </c>
      <c r="F2241" s="1">
        <f t="shared" ca="1" si="274"/>
        <v>38820</v>
      </c>
      <c r="G2241" s="1">
        <f t="shared" ca="1" si="275"/>
        <v>38826.565340967143</v>
      </c>
      <c r="H2241">
        <f t="shared" ca="1" si="276"/>
        <v>1</v>
      </c>
      <c r="I2241" t="str">
        <f ca="1">VLOOKUP(Q2241,Tabela3[],9,1)</f>
        <v>HMM Rotterdam</v>
      </c>
      <c r="J2241" t="str">
        <f ca="1">VLOOKUP(Q2241,Tabela3[],11,0)</f>
        <v>QLED 4k 75"</v>
      </c>
      <c r="K2241" t="str">
        <f ca="1">VLOOKUP(Q2241,Tabela3[],10,0)</f>
        <v>Eletrônicos</v>
      </c>
      <c r="L2241" t="e" cm="1">
        <f t="array" aca="1" ref="L2241" ca="1">IF(Tabela2[[#This Row],[PORTO]]=Tabela2[[#This Row],[DESTINO]],0,erro)</f>
        <v>#NAME?</v>
      </c>
      <c r="N2241">
        <f t="shared" ca="1" si="279"/>
        <v>500</v>
      </c>
      <c r="O2241">
        <f t="shared" ca="1" si="280"/>
        <v>6</v>
      </c>
      <c r="P2241">
        <f t="shared" ca="1" si="281"/>
        <v>4</v>
      </c>
      <c r="Q2241">
        <f t="shared" ca="1" si="277"/>
        <v>13</v>
      </c>
      <c r="R2241">
        <f t="shared" ca="1" si="278"/>
        <v>23</v>
      </c>
    </row>
    <row r="2242" spans="1:18">
      <c r="A2242">
        <f ca="1">VLOOKUP(O2242,Tabela3[],2,0)</f>
        <v>2009</v>
      </c>
      <c r="B2242" t="str">
        <f ca="1">VLOOKUP(P2242,Tabela3[],4,0)</f>
        <v>OUTUBRO</v>
      </c>
      <c r="C2242" t="str">
        <f ca="1">VLOOKUP(Q2242,Tabela3[],5,0)</f>
        <v>Alemanha</v>
      </c>
      <c r="D2242" t="str">
        <f ca="1">VLOOKUP(Q2242,Tabela3[],3,0)</f>
        <v>Volkswagen</v>
      </c>
      <c r="E2242" t="str">
        <f ca="1">IF(R2242=Q2242, (VLOOKUP(P2242+1,Tabela3[],5,0)),VLOOKUP(R2242,Tabela3[],5,0))</f>
        <v>Coréia do Sul</v>
      </c>
      <c r="F2242" s="1">
        <f t="shared" ref="F2242:F2305" ca="1" si="282">(DATE(A2242,IF(P2242&gt;0,P2242,IF(P2242&gt;12,P2242-1,IF(P2242=0,P2242+1))),RAND()*28))</f>
        <v>40083</v>
      </c>
      <c r="G2242" s="1">
        <f t="shared" ca="1" si="275"/>
        <v>40083.066672773391</v>
      </c>
      <c r="H2242">
        <f t="shared" ca="1" si="276"/>
        <v>1</v>
      </c>
      <c r="I2242" t="str">
        <f ca="1">VLOOKUP(Q2242,Tabela3[],9,1)</f>
        <v>Warehouse Carriers </v>
      </c>
      <c r="J2242" t="str">
        <f ca="1">VLOOKUP(Q2242,Tabela3[],11,0)</f>
        <v>Cross CD (Saveiro)</v>
      </c>
      <c r="K2242" t="str">
        <f ca="1">VLOOKUP(Q2242,Tabela3[],10,0)</f>
        <v>Carros</v>
      </c>
      <c r="L2242" t="e" cm="1">
        <f t="array" aca="1" ref="L2242" ca="1">IF(Tabela2[[#This Row],[PORTO]]=Tabela2[[#This Row],[DESTINO]],0,erro)</f>
        <v>#NAME?</v>
      </c>
      <c r="N2242">
        <f t="shared" ca="1" si="279"/>
        <v>200</v>
      </c>
      <c r="O2242">
        <f t="shared" ca="1" si="280"/>
        <v>9</v>
      </c>
      <c r="P2242">
        <f t="shared" ca="1" si="281"/>
        <v>9</v>
      </c>
      <c r="Q2242">
        <f t="shared" ca="1" si="277"/>
        <v>6</v>
      </c>
      <c r="R2242">
        <f t="shared" ca="1" si="278"/>
        <v>13</v>
      </c>
    </row>
    <row r="2243" spans="1:18">
      <c r="A2243">
        <f ca="1">VLOOKUP(O2243,Tabela3[],2,0)</f>
        <v>2005</v>
      </c>
      <c r="B2243" t="str">
        <f ca="1">VLOOKUP(P2243,Tabela3[],4,0)</f>
        <v>AGOSTO</v>
      </c>
      <c r="C2243" t="str">
        <f ca="1">VLOOKUP(Q2243,Tabela3[],5,0)</f>
        <v>Coréia do Sul</v>
      </c>
      <c r="D2243" t="str">
        <f ca="1">VLOOKUP(Q2243,Tabela3[],3,0)</f>
        <v>Samsung</v>
      </c>
      <c r="E2243" t="str">
        <f ca="1">IF(R2243=Q2243, (VLOOKUP(P2243+1,Tabela3[],5,0)),VLOOKUP(R2243,Tabela3[],5,0))</f>
        <v>Reino Unido</v>
      </c>
      <c r="F2243" s="1">
        <f t="shared" ca="1" si="282"/>
        <v>38544</v>
      </c>
      <c r="G2243" s="1">
        <f t="shared" ref="G2243:G2306" ca="1" si="283">F2243+RAND()*10</f>
        <v>38552.138687254992</v>
      </c>
      <c r="H2243">
        <f t="shared" ref="H2243:H2306" ca="1" si="284">INT(RAND()*2)</f>
        <v>1</v>
      </c>
      <c r="I2243" t="str">
        <f ca="1">VLOOKUP(Q2243,Tabela3[],9,1)</f>
        <v>HMM Rotterdam</v>
      </c>
      <c r="J2243" t="str">
        <f ca="1">VLOOKUP(Q2243,Tabela3[],11,0)</f>
        <v>Neo QLED 8k 75"</v>
      </c>
      <c r="K2243" t="str">
        <f ca="1">VLOOKUP(Q2243,Tabela3[],10,0)</f>
        <v>Eletrônicos</v>
      </c>
      <c r="L2243" t="e" cm="1">
        <f t="array" aca="1" ref="L2243" ca="1">IF(Tabela2[[#This Row],[PORTO]]=Tabela2[[#This Row],[DESTINO]],0,erro)</f>
        <v>#NAME?</v>
      </c>
      <c r="N2243">
        <f t="shared" ca="1" si="279"/>
        <v>2500</v>
      </c>
      <c r="O2243">
        <f t="shared" ca="1" si="280"/>
        <v>5</v>
      </c>
      <c r="P2243">
        <f t="shared" ca="1" si="281"/>
        <v>7</v>
      </c>
      <c r="Q2243">
        <f t="shared" ref="Q2243:Q2306" ca="1" si="285">INT(RAND()*35)</f>
        <v>12</v>
      </c>
      <c r="R2243">
        <f t="shared" ref="R2243:R2306" ca="1" si="286">INT(RAND()*25)</f>
        <v>24</v>
      </c>
    </row>
    <row r="2244" spans="1:18">
      <c r="A2244">
        <f ca="1">VLOOKUP(O2244,Tabela3[],2,0)</f>
        <v>2005</v>
      </c>
      <c r="B2244" t="str">
        <f ca="1">VLOOKUP(P2244,Tabela3[],4,0)</f>
        <v>OUTUBRO</v>
      </c>
      <c r="C2244" t="str">
        <f ca="1">VLOOKUP(Q2244,Tabela3[],5,0)</f>
        <v>Japão</v>
      </c>
      <c r="D2244" t="str">
        <f ca="1">VLOOKUP(Q2244,Tabela3[],3,0)</f>
        <v>Toyota</v>
      </c>
      <c r="E2244" t="str">
        <f ca="1">IF(R2244=Q2244, (VLOOKUP(P2244+1,Tabela3[],5,0)),VLOOKUP(R2244,Tabela3[],5,0))</f>
        <v>Coréia do Sul</v>
      </c>
      <c r="F2244" s="1">
        <f t="shared" ca="1" si="282"/>
        <v>38606</v>
      </c>
      <c r="G2244" s="1">
        <f t="shared" ca="1" si="283"/>
        <v>38611.772998274108</v>
      </c>
      <c r="H2244">
        <f t="shared" ca="1" si="284"/>
        <v>0</v>
      </c>
      <c r="I2244" t="str">
        <f ca="1">VLOOKUP(Q2244,Tabela3[],9,1)</f>
        <v>Trailer Carriers</v>
      </c>
      <c r="J2244" t="str">
        <f ca="1">VLOOKUP(Q2244,Tabela3[],11,0)</f>
        <v>COROLLA CROSS XR</v>
      </c>
      <c r="K2244" t="str">
        <f ca="1">VLOOKUP(Q2244,Tabela3[],10,0)</f>
        <v>Carros</v>
      </c>
      <c r="L2244" t="e" cm="1">
        <f t="array" aca="1" ref="L2244" ca="1">IF(Tabela2[[#This Row],[PORTO]]=Tabela2[[#This Row],[DESTINO]],0,erro)</f>
        <v>#NAME?</v>
      </c>
      <c r="N2244">
        <f t="shared" ca="1" si="279"/>
        <v>500</v>
      </c>
      <c r="O2244">
        <f t="shared" ca="1" si="280"/>
        <v>5</v>
      </c>
      <c r="P2244">
        <f t="shared" ca="1" si="281"/>
        <v>9</v>
      </c>
      <c r="Q2244">
        <f t="shared" ca="1" si="285"/>
        <v>11</v>
      </c>
      <c r="R2244">
        <f t="shared" ca="1" si="286"/>
        <v>12</v>
      </c>
    </row>
    <row r="2245" spans="1:18">
      <c r="A2245">
        <f ca="1">VLOOKUP(O2245,Tabela3[],2,0)</f>
        <v>2009</v>
      </c>
      <c r="B2245" t="str">
        <f ca="1">VLOOKUP(P2245,Tabela3[],4,0)</f>
        <v>NOVEMBRO</v>
      </c>
      <c r="C2245" t="str">
        <f ca="1">VLOOKUP(Q2245,Tabela3[],5,0)</f>
        <v>Canadá</v>
      </c>
      <c r="D2245" t="str">
        <f ca="1">VLOOKUP(Q2245,Tabela3[],3,0)</f>
        <v>Shopify</v>
      </c>
      <c r="E2245" t="str">
        <f ca="1">IF(R2245=Q2245, (VLOOKUP(P2245+1,Tabela3[],5,0)),VLOOKUP(R2245,Tabela3[],5,0))</f>
        <v>Estados Unidos</v>
      </c>
      <c r="F2245" s="1">
        <f t="shared" ca="1" si="282"/>
        <v>40095</v>
      </c>
      <c r="G2245" s="1">
        <f t="shared" ca="1" si="283"/>
        <v>40101.194306893565</v>
      </c>
      <c r="H2245">
        <f t="shared" ca="1" si="284"/>
        <v>0</v>
      </c>
      <c r="I2245" t="str">
        <f ca="1">VLOOKUP(Q2245,Tabela3[],9,1)</f>
        <v>HMM Southampton</v>
      </c>
      <c r="J2245" t="str">
        <f ca="1">VLOOKUP(Q2245,Tabela3[],11,0)</f>
        <v>NONA</v>
      </c>
      <c r="K2245" t="str">
        <f ca="1">VLOOKUP(Q2245,Tabela3[],10,0)</f>
        <v>Bebida</v>
      </c>
      <c r="L2245" t="e" cm="1">
        <f t="array" aca="1" ref="L2245" ca="1">IF(Tabela2[[#This Row],[PORTO]]=Tabela2[[#This Row],[DESTINO]],0,erro)</f>
        <v>#NAME?</v>
      </c>
      <c r="N2245">
        <f t="shared" ref="N2245:N2308" ca="1" si="287">IF(K2245="Geral",INT((RANDBETWEEN(1,5)*1000)),IF(K2245="Eletrônicos",INT((RANDBETWEEN(1,5))*500),IF(K2245="Tecido",INT((RANDBETWEEN(10,50)*1000)),IF(K2245="Carros",INT((RANDBETWEEN(1,5)*100)),IF(K2245="Petróleo",INT((RANDBETWEEN(50,100)*1000)),IF(K2245="Quimico",INT((RANDBETWEEN(10,200)*10000)),IF(K2245="Maquinário",INT((RANDBETWEEN(1,5)*10)),0)))))))</f>
        <v>0</v>
      </c>
      <c r="O2245">
        <f t="shared" ca="1" si="280"/>
        <v>9</v>
      </c>
      <c r="P2245">
        <f t="shared" ca="1" si="281"/>
        <v>10</v>
      </c>
      <c r="Q2245">
        <f t="shared" ca="1" si="285"/>
        <v>34</v>
      </c>
      <c r="R2245">
        <f t="shared" ca="1" si="286"/>
        <v>4</v>
      </c>
    </row>
    <row r="2246" spans="1:18">
      <c r="A2246">
        <f ca="1">VLOOKUP(O2246,Tabela3[],2,0)</f>
        <v>2007</v>
      </c>
      <c r="B2246" t="str">
        <f ca="1">VLOOKUP(P2246,Tabela3[],4,0)</f>
        <v>MARÇO</v>
      </c>
      <c r="C2246" t="str">
        <f ca="1">VLOOKUP(Q2246,Tabela3[],5,0)</f>
        <v>Canadá</v>
      </c>
      <c r="D2246" t="str">
        <f ca="1">VLOOKUP(Q2246,Tabela3[],3,0)</f>
        <v>Shopify</v>
      </c>
      <c r="E2246" t="str">
        <f ca="1">IF(R2246=Q2246, (VLOOKUP(P2246+1,Tabela3[],5,0)),VLOOKUP(R2246,Tabela3[],5,0))</f>
        <v>França</v>
      </c>
      <c r="F2246" s="1">
        <f t="shared" ca="1" si="282"/>
        <v>39127</v>
      </c>
      <c r="G2246" s="1">
        <f t="shared" ca="1" si="283"/>
        <v>39129.191202672424</v>
      </c>
      <c r="H2246">
        <f t="shared" ca="1" si="284"/>
        <v>0</v>
      </c>
      <c r="I2246" t="str">
        <f ca="1">VLOOKUP(Q2246,Tabela3[],9,1)</f>
        <v>HMM Southampton</v>
      </c>
      <c r="J2246" t="str">
        <f ca="1">VLOOKUP(Q2246,Tabela3[],11,0)</f>
        <v>NONA</v>
      </c>
      <c r="K2246" t="str">
        <f ca="1">VLOOKUP(Q2246,Tabela3[],10,0)</f>
        <v>Bebida</v>
      </c>
      <c r="L2246" t="e" cm="1">
        <f t="array" aca="1" ref="L2246" ca="1">IF(Tabela2[[#This Row],[PORTO]]=Tabela2[[#This Row],[DESTINO]],0,erro)</f>
        <v>#NAME?</v>
      </c>
      <c r="N2246">
        <f t="shared" ca="1" si="287"/>
        <v>0</v>
      </c>
      <c r="O2246">
        <f t="shared" ca="1" si="280"/>
        <v>7</v>
      </c>
      <c r="P2246">
        <f t="shared" ca="1" si="281"/>
        <v>2</v>
      </c>
      <c r="Q2246">
        <f t="shared" ca="1" si="285"/>
        <v>34</v>
      </c>
      <c r="R2246">
        <f t="shared" ca="1" si="286"/>
        <v>21</v>
      </c>
    </row>
    <row r="2247" spans="1:18">
      <c r="A2247">
        <f ca="1">VLOOKUP(O2247,Tabela3[],2,0)</f>
        <v>2003</v>
      </c>
      <c r="B2247" t="str">
        <f ca="1">VLOOKUP(P2247,Tabela3[],4,0)</f>
        <v>SETEMBRO</v>
      </c>
      <c r="C2247" t="str">
        <f ca="1">VLOOKUP(Q2247,Tabela3[],5,0)</f>
        <v>Alemanha</v>
      </c>
      <c r="D2247" t="str">
        <f ca="1">VLOOKUP(Q2247,Tabela3[],3,0)</f>
        <v>Volkswagen</v>
      </c>
      <c r="E2247" t="str">
        <f ca="1">IF(R2247=Q2247, (VLOOKUP(P2247+1,Tabela3[],5,0)),VLOOKUP(R2247,Tabela3[],5,0))</f>
        <v>Alemanha</v>
      </c>
      <c r="F2247" s="1">
        <f t="shared" ca="1" si="282"/>
        <v>37858</v>
      </c>
      <c r="G2247" s="1">
        <f t="shared" ca="1" si="283"/>
        <v>37859.706899073215</v>
      </c>
      <c r="H2247">
        <f t="shared" ca="1" si="284"/>
        <v>1</v>
      </c>
      <c r="I2247" t="str">
        <f ca="1">VLOOKUP(Q2247,Tabela3[],9,1)</f>
        <v>Warehouse Carriers </v>
      </c>
      <c r="J2247" t="str">
        <f ca="1">VLOOKUP(Q2247,Tabela3[],11,0)</f>
        <v>Cross CD (Saveiro)</v>
      </c>
      <c r="K2247" t="str">
        <f ca="1">VLOOKUP(Q2247,Tabela3[],10,0)</f>
        <v>Carros</v>
      </c>
      <c r="L2247" cm="1">
        <f t="array" aca="1" ref="L2247" ca="1">IF(Tabela2[[#This Row],[PORTO]]=Tabela2[[#This Row],[DESTINO]],0,erro)</f>
        <v>0</v>
      </c>
      <c r="N2247">
        <f t="shared" ca="1" si="287"/>
        <v>100</v>
      </c>
      <c r="O2247">
        <f t="shared" ca="1" si="280"/>
        <v>3</v>
      </c>
      <c r="P2247">
        <f t="shared" ca="1" si="281"/>
        <v>8</v>
      </c>
      <c r="Q2247">
        <f t="shared" ca="1" si="285"/>
        <v>6</v>
      </c>
      <c r="R2247">
        <f t="shared" ca="1" si="286"/>
        <v>7</v>
      </c>
    </row>
    <row r="2248" spans="1:18">
      <c r="A2248">
        <f ca="1">VLOOKUP(O2248,Tabela3[],2,0)</f>
        <v>2005</v>
      </c>
      <c r="B2248" t="str">
        <f ca="1">VLOOKUP(P2248,Tabela3[],4,0)</f>
        <v>NOVEMBRO</v>
      </c>
      <c r="C2248" t="str">
        <f ca="1">VLOOKUP(Q2248,Tabela3[],5,0)</f>
        <v>India</v>
      </c>
      <c r="D2248" t="str">
        <f ca="1">VLOOKUP(Q2248,Tabela3[],3,0)</f>
        <v>Reliance Industries</v>
      </c>
      <c r="E2248" t="str">
        <f ca="1">IF(R2248=Q2248, (VLOOKUP(P2248+1,Tabela3[],5,0)),VLOOKUP(R2248,Tabela3[],5,0))</f>
        <v>China</v>
      </c>
      <c r="F2248" s="1">
        <f t="shared" ca="1" si="282"/>
        <v>38642</v>
      </c>
      <c r="G2248" s="1">
        <f t="shared" ca="1" si="283"/>
        <v>38644.893878114322</v>
      </c>
      <c r="H2248">
        <f t="shared" ca="1" si="284"/>
        <v>0</v>
      </c>
      <c r="I2248" t="str">
        <f ca="1">VLOOKUP(Q2248,Tabela3[],9,1)</f>
        <v>Tanker</v>
      </c>
      <c r="J2248" t="str">
        <f ca="1">VLOOKUP(Q2248,Tabela3[],11,0)</f>
        <v>Polietileno</v>
      </c>
      <c r="K2248" t="str">
        <f ca="1">VLOOKUP(Q2248,Tabela3[],10,0)</f>
        <v>Petroquimicos</v>
      </c>
      <c r="L2248" t="e" cm="1">
        <f t="array" aca="1" ref="L2248" ca="1">IF(Tabela2[[#This Row],[PORTO]]=Tabela2[[#This Row],[DESTINO]],0,erro)</f>
        <v>#NAME?</v>
      </c>
      <c r="N2248">
        <f t="shared" ca="1" si="287"/>
        <v>0</v>
      </c>
      <c r="O2248">
        <f t="shared" ca="1" si="280"/>
        <v>5</v>
      </c>
      <c r="P2248">
        <f t="shared" ca="1" si="281"/>
        <v>10</v>
      </c>
      <c r="Q2248">
        <f t="shared" ca="1" si="285"/>
        <v>31</v>
      </c>
      <c r="R2248">
        <f t="shared" ca="1" si="286"/>
        <v>1</v>
      </c>
    </row>
    <row r="2249" spans="1:18">
      <c r="A2249">
        <f ca="1">VLOOKUP(O2249,Tabela3[],2,0)</f>
        <v>2008</v>
      </c>
      <c r="B2249" t="str">
        <f ca="1">VLOOKUP(P2249,Tabela3[],4,0)</f>
        <v>AGOSTO</v>
      </c>
      <c r="C2249" t="str">
        <f ca="1">VLOOKUP(Q2249,Tabela3[],5,0)</f>
        <v>India</v>
      </c>
      <c r="D2249" t="str">
        <f ca="1">VLOOKUP(Q2249,Tabela3[],3,0)</f>
        <v>Reliance Industries</v>
      </c>
      <c r="E2249" t="str">
        <f ca="1">IF(R2249=Q2249, (VLOOKUP(P2249+1,Tabela3[],5,0)),VLOOKUP(R2249,Tabela3[],5,0))</f>
        <v>Coréia do Sul</v>
      </c>
      <c r="F2249" s="1">
        <f t="shared" ca="1" si="282"/>
        <v>39656</v>
      </c>
      <c r="G2249" s="1">
        <f t="shared" ca="1" si="283"/>
        <v>39665.230909461294</v>
      </c>
      <c r="H2249">
        <f t="shared" ca="1" si="284"/>
        <v>0</v>
      </c>
      <c r="I2249" t="str">
        <f ca="1">VLOOKUP(Q2249,Tabela3[],9,1)</f>
        <v>Tanker</v>
      </c>
      <c r="J2249" t="str">
        <f ca="1">VLOOKUP(Q2249,Tabela3[],11,0)</f>
        <v>Polietileno</v>
      </c>
      <c r="K2249" t="str">
        <f ca="1">VLOOKUP(Q2249,Tabela3[],10,0)</f>
        <v>Petroquimicos</v>
      </c>
      <c r="L2249" t="e" cm="1">
        <f t="array" aca="1" ref="L2249" ca="1">IF(Tabela2[[#This Row],[PORTO]]=Tabela2[[#This Row],[DESTINO]],0,erro)</f>
        <v>#NAME?</v>
      </c>
      <c r="N2249">
        <f t="shared" ca="1" si="287"/>
        <v>0</v>
      </c>
      <c r="O2249">
        <f t="shared" ca="1" si="280"/>
        <v>8</v>
      </c>
      <c r="P2249">
        <f t="shared" ca="1" si="281"/>
        <v>7</v>
      </c>
      <c r="Q2249">
        <f t="shared" ca="1" si="285"/>
        <v>31</v>
      </c>
      <c r="R2249">
        <f t="shared" ca="1" si="286"/>
        <v>14</v>
      </c>
    </row>
    <row r="2250" spans="1:18">
      <c r="A2250">
        <f ca="1">VLOOKUP(O2250,Tabela3[],2,0)</f>
        <v>2007</v>
      </c>
      <c r="B2250" t="str">
        <f ca="1">VLOOKUP(P2250,Tabela3[],4,0)</f>
        <v>MAIO</v>
      </c>
      <c r="C2250" t="str">
        <f ca="1">VLOOKUP(Q2250,Tabela3[],5,0)</f>
        <v>Brasil</v>
      </c>
      <c r="D2250" t="str">
        <f ca="1">VLOOKUP(Q2250,Tabela3[],3,0)</f>
        <v>VALE</v>
      </c>
      <c r="E2250" t="str">
        <f ca="1">IF(R2250=Q2250, (VLOOKUP(P2250+1,Tabela3[],5,0)),VLOOKUP(R2250,Tabela3[],5,0))</f>
        <v>Holanda</v>
      </c>
      <c r="F2250" s="1">
        <f t="shared" ca="1" si="282"/>
        <v>39177</v>
      </c>
      <c r="G2250" s="1">
        <f t="shared" ca="1" si="283"/>
        <v>39177.841095105498</v>
      </c>
      <c r="H2250">
        <f t="shared" ca="1" si="284"/>
        <v>0</v>
      </c>
      <c r="I2250" t="str">
        <f ca="1">VLOOKUP(Q2250,Tabela3[],9,1)</f>
        <v>Lan Hua Hai</v>
      </c>
      <c r="J2250" t="str">
        <f ca="1">VLOOKUP(Q2250,Tabela3[],11,0)</f>
        <v>Bauxita</v>
      </c>
      <c r="K2250" t="str">
        <f ca="1">VLOOKUP(Q2250,Tabela3[],10,0)</f>
        <v>Minério</v>
      </c>
      <c r="L2250" t="e" cm="1">
        <f t="array" aca="1" ref="L2250" ca="1">IF(Tabela2[[#This Row],[PORTO]]=Tabela2[[#This Row],[DESTINO]],0,erro)</f>
        <v>#NAME?</v>
      </c>
      <c r="N2250">
        <f t="shared" ca="1" si="287"/>
        <v>0</v>
      </c>
      <c r="O2250">
        <f t="shared" ca="1" si="280"/>
        <v>7</v>
      </c>
      <c r="P2250">
        <f t="shared" ca="1" si="281"/>
        <v>4</v>
      </c>
      <c r="Q2250">
        <f t="shared" ca="1" si="285"/>
        <v>28</v>
      </c>
      <c r="R2250">
        <f t="shared" ca="1" si="286"/>
        <v>17</v>
      </c>
    </row>
    <row r="2251" spans="1:18">
      <c r="A2251">
        <f ca="1">VLOOKUP(O2251,Tabela3[],2,0)</f>
        <v>2001</v>
      </c>
      <c r="B2251" t="str">
        <f ca="1">VLOOKUP(P2251,Tabela3[],4,0)</f>
        <v>AGOSTO</v>
      </c>
      <c r="C2251" t="str">
        <f ca="1">VLOOKUP(Q2251,Tabela3[],5,0)</f>
        <v>Brasil</v>
      </c>
      <c r="D2251" t="str">
        <f ca="1">VLOOKUP(Q2251,Tabela3[],3,0)</f>
        <v>VALE</v>
      </c>
      <c r="E2251" t="str">
        <f ca="1">IF(R2251=Q2251, (VLOOKUP(P2251+1,Tabela3[],5,0)),VLOOKUP(R2251,Tabela3[],5,0))</f>
        <v>Alemanha</v>
      </c>
      <c r="F2251" s="1">
        <f t="shared" ca="1" si="282"/>
        <v>37091</v>
      </c>
      <c r="G2251" s="1">
        <f t="shared" ca="1" si="283"/>
        <v>37099.894781812844</v>
      </c>
      <c r="H2251">
        <f t="shared" ca="1" si="284"/>
        <v>1</v>
      </c>
      <c r="I2251" t="str">
        <f ca="1">VLOOKUP(Q2251,Tabela3[],9,1)</f>
        <v>Lan Hua Hai</v>
      </c>
      <c r="J2251" t="str">
        <f ca="1">VLOOKUP(Q2251,Tabela3[],11,0)</f>
        <v>Minério de Ferro</v>
      </c>
      <c r="K2251" t="str">
        <f ca="1">VLOOKUP(Q2251,Tabela3[],10,0)</f>
        <v>Minério</v>
      </c>
      <c r="L2251" t="e" cm="1">
        <f t="array" aca="1" ref="L2251" ca="1">IF(Tabela2[[#This Row],[PORTO]]=Tabela2[[#This Row],[DESTINO]],0,erro)</f>
        <v>#NAME?</v>
      </c>
      <c r="N2251">
        <f t="shared" ca="1" si="287"/>
        <v>0</v>
      </c>
      <c r="O2251">
        <f t="shared" ca="1" si="280"/>
        <v>1</v>
      </c>
      <c r="P2251">
        <f t="shared" ca="1" si="281"/>
        <v>7</v>
      </c>
      <c r="Q2251">
        <f t="shared" ca="1" si="285"/>
        <v>27</v>
      </c>
      <c r="R2251">
        <f t="shared" ca="1" si="286"/>
        <v>6</v>
      </c>
    </row>
    <row r="2252" spans="1:18">
      <c r="A2252">
        <f ca="1">VLOOKUP(O2252,Tabela3[],2,0)</f>
        <v>2005</v>
      </c>
      <c r="B2252" t="str">
        <f ca="1">VLOOKUP(P2252,Tabela3[],4,0)</f>
        <v>NOVEMBRO</v>
      </c>
      <c r="C2252" t="str">
        <f ca="1">VLOOKUP(Q2252,Tabela3[],5,0)</f>
        <v>Canadá</v>
      </c>
      <c r="D2252" t="str">
        <f ca="1">VLOOKUP(Q2252,Tabela3[],3,0)</f>
        <v>Shopify</v>
      </c>
      <c r="E2252" t="str">
        <f ca="1">IF(R2252=Q2252, (VLOOKUP(P2252+1,Tabela3[],5,0)),VLOOKUP(R2252,Tabela3[],5,0))</f>
        <v>Holanda</v>
      </c>
      <c r="F2252" s="1">
        <f t="shared" ca="1" si="282"/>
        <v>38639</v>
      </c>
      <c r="G2252" s="1">
        <f t="shared" ca="1" si="283"/>
        <v>38643.31223215066</v>
      </c>
      <c r="H2252">
        <f t="shared" ca="1" si="284"/>
        <v>0</v>
      </c>
      <c r="I2252" t="str">
        <f ca="1">VLOOKUP(Q2252,Tabela3[],9,1)</f>
        <v>HMM Southampton</v>
      </c>
      <c r="J2252" t="str">
        <f ca="1">VLOOKUP(Q2252,Tabela3[],11,0)</f>
        <v>TORRADORES DE CAFÉ</v>
      </c>
      <c r="K2252" t="str">
        <f ca="1">VLOOKUP(Q2252,Tabela3[],10,0)</f>
        <v>Geral</v>
      </c>
      <c r="L2252" t="e" cm="1">
        <f t="array" aca="1" ref="L2252" ca="1">IF(Tabela2[[#This Row],[PORTO]]=Tabela2[[#This Row],[DESTINO]],0,erro)</f>
        <v>#NAME?</v>
      </c>
      <c r="N2252">
        <f t="shared" ca="1" si="287"/>
        <v>5000</v>
      </c>
      <c r="O2252">
        <f t="shared" ca="1" si="280"/>
        <v>5</v>
      </c>
      <c r="P2252">
        <f t="shared" ca="1" si="281"/>
        <v>10</v>
      </c>
      <c r="Q2252">
        <f t="shared" ca="1" si="285"/>
        <v>33</v>
      </c>
      <c r="R2252">
        <f t="shared" ca="1" si="286"/>
        <v>17</v>
      </c>
    </row>
    <row r="2253" spans="1:18">
      <c r="A2253">
        <f ca="1">VLOOKUP(O2253,Tabela3[],2,0)</f>
        <v>2002</v>
      </c>
      <c r="B2253" t="str">
        <f ca="1">VLOOKUP(P2253,Tabela3[],4,0)</f>
        <v>NOVEMBRO</v>
      </c>
      <c r="C2253" t="str">
        <f ca="1">VLOOKUP(Q2253,Tabela3[],5,0)</f>
        <v>Itália</v>
      </c>
      <c r="D2253" t="str">
        <f ca="1">VLOOKUP(Q2253,Tabela3[],3,0)</f>
        <v>Hyundai</v>
      </c>
      <c r="E2253" t="str">
        <f ca="1">IF(R2253=Q2253, (VLOOKUP(P2253+1,Tabela3[],5,0)),VLOOKUP(R2253,Tabela3[],5,0))</f>
        <v>Alemanha</v>
      </c>
      <c r="F2253" s="1">
        <f t="shared" ca="1" si="282"/>
        <v>37548</v>
      </c>
      <c r="G2253" s="1">
        <f t="shared" ca="1" si="283"/>
        <v>37549.880404041338</v>
      </c>
      <c r="H2253">
        <f t="shared" ca="1" si="284"/>
        <v>0</v>
      </c>
      <c r="I2253" t="str">
        <f ca="1">VLOOKUP(Q2253,Tabela3[],9,1)</f>
        <v>Car Carriers</v>
      </c>
      <c r="J2253" t="str">
        <f ca="1">VLOOKUP(Q2253,Tabela3[],11,0)</f>
        <v>HB20 Vision</v>
      </c>
      <c r="K2253" t="str">
        <f ca="1">VLOOKUP(Q2253,Tabela3[],10,0)</f>
        <v>Carros</v>
      </c>
      <c r="L2253" t="e" cm="1">
        <f t="array" aca="1" ref="L2253" ca="1">IF(Tabela2[[#This Row],[PORTO]]=Tabela2[[#This Row],[DESTINO]],0,erro)</f>
        <v>#NAME?</v>
      </c>
      <c r="N2253">
        <f t="shared" ca="1" si="287"/>
        <v>300</v>
      </c>
      <c r="O2253">
        <f t="shared" ca="1" si="280"/>
        <v>2</v>
      </c>
      <c r="P2253">
        <f t="shared" ca="1" si="281"/>
        <v>10</v>
      </c>
      <c r="Q2253">
        <f t="shared" ca="1" si="285"/>
        <v>20</v>
      </c>
      <c r="R2253">
        <f t="shared" ca="1" si="286"/>
        <v>7</v>
      </c>
    </row>
    <row r="2254" spans="1:18">
      <c r="A2254">
        <f ca="1">VLOOKUP(O2254,Tabela3[],2,0)</f>
        <v>2000</v>
      </c>
      <c r="B2254" t="str">
        <f ca="1">VLOOKUP(P2254,Tabela3[],4,0)</f>
        <v>DEZEMBRO</v>
      </c>
      <c r="C2254" t="str">
        <f ca="1">VLOOKUP(Q2254,Tabela3[],5,0)</f>
        <v>Itália</v>
      </c>
      <c r="D2254" t="str">
        <f ca="1">VLOOKUP(Q2254,Tabela3[],3,0)</f>
        <v>Hyundai</v>
      </c>
      <c r="E2254" t="str">
        <f ca="1">IF(R2254=Q2254, (VLOOKUP(P2254+1,Tabela3[],5,0)),VLOOKUP(R2254,Tabela3[],5,0))</f>
        <v>Japão</v>
      </c>
      <c r="F2254" s="1">
        <f t="shared" ca="1" si="282"/>
        <v>36842</v>
      </c>
      <c r="G2254" s="1">
        <f t="shared" ca="1" si="283"/>
        <v>36850.838818829732</v>
      </c>
      <c r="H2254">
        <f t="shared" ca="1" si="284"/>
        <v>0</v>
      </c>
      <c r="I2254" t="str">
        <f ca="1">VLOOKUP(Q2254,Tabela3[],9,1)</f>
        <v>Car Carriers</v>
      </c>
      <c r="J2254" t="str">
        <f ca="1">VLOOKUP(Q2254,Tabela3[],11,0)</f>
        <v>Creta Confort</v>
      </c>
      <c r="K2254" t="str">
        <f ca="1">VLOOKUP(Q2254,Tabela3[],10,0)</f>
        <v>Carros</v>
      </c>
      <c r="L2254" t="e" cm="1">
        <f t="array" aca="1" ref="L2254" ca="1">IF(Tabela2[[#This Row],[PORTO]]=Tabela2[[#This Row],[DESTINO]],0,erro)</f>
        <v>#NAME?</v>
      </c>
      <c r="N2254">
        <f t="shared" ca="1" si="287"/>
        <v>100</v>
      </c>
      <c r="O2254">
        <f t="shared" ca="1" si="280"/>
        <v>0</v>
      </c>
      <c r="P2254">
        <f t="shared" ca="1" si="281"/>
        <v>11</v>
      </c>
      <c r="Q2254">
        <f t="shared" ca="1" si="285"/>
        <v>18</v>
      </c>
      <c r="R2254">
        <f t="shared" ca="1" si="286"/>
        <v>10</v>
      </c>
    </row>
    <row r="2255" spans="1:18">
      <c r="A2255">
        <f ca="1">VLOOKUP(O2255,Tabela3[],2,0)</f>
        <v>2008</v>
      </c>
      <c r="B2255" t="str">
        <f ca="1">VLOOKUP(P2255,Tabela3[],4,0)</f>
        <v>DEZEMBRO</v>
      </c>
      <c r="C2255" t="str">
        <f ca="1">VLOOKUP(Q2255,Tabela3[],5,0)</f>
        <v>Alemanha</v>
      </c>
      <c r="D2255" t="str">
        <f ca="1">VLOOKUP(Q2255,Tabela3[],3,0)</f>
        <v>Volkswagen</v>
      </c>
      <c r="E2255" t="str">
        <f ca="1">IF(R2255=Q2255, (VLOOKUP(P2255+1,Tabela3[],5,0)),VLOOKUP(R2255,Tabela3[],5,0))</f>
        <v>China</v>
      </c>
      <c r="F2255" s="1">
        <f t="shared" ca="1" si="282"/>
        <v>39775</v>
      </c>
      <c r="G2255" s="1">
        <f t="shared" ca="1" si="283"/>
        <v>39775.784251811572</v>
      </c>
      <c r="H2255">
        <f t="shared" ca="1" si="284"/>
        <v>1</v>
      </c>
      <c r="I2255" t="str">
        <f ca="1">VLOOKUP(Q2255,Tabela3[],9,1)</f>
        <v>Warehouse Carriers </v>
      </c>
      <c r="J2255" t="str">
        <f ca="1">VLOOKUP(Q2255,Tabela3[],11,0)</f>
        <v>GLI 350 TSI (Jetta)</v>
      </c>
      <c r="K2255" t="str">
        <f ca="1">VLOOKUP(Q2255,Tabela3[],10,0)</f>
        <v>Carros</v>
      </c>
      <c r="L2255" t="e" cm="1">
        <f t="array" aca="1" ref="L2255" ca="1">IF(Tabela2[[#This Row],[PORTO]]=Tabela2[[#This Row],[DESTINO]],0,erro)</f>
        <v>#NAME?</v>
      </c>
      <c r="N2255">
        <f t="shared" ca="1" si="287"/>
        <v>400</v>
      </c>
      <c r="O2255">
        <f t="shared" ca="1" si="280"/>
        <v>8</v>
      </c>
      <c r="P2255">
        <f t="shared" ca="1" si="281"/>
        <v>11</v>
      </c>
      <c r="Q2255">
        <f t="shared" ca="1" si="285"/>
        <v>8</v>
      </c>
      <c r="R2255">
        <f t="shared" ca="1" si="286"/>
        <v>2</v>
      </c>
    </row>
    <row r="2256" spans="1:18">
      <c r="A2256">
        <f ca="1">VLOOKUP(O2256,Tabela3[],2,0)</f>
        <v>2006</v>
      </c>
      <c r="B2256" t="str">
        <f ca="1">VLOOKUP(P2256,Tabela3[],4,0)</f>
        <v>DEZEMBRO</v>
      </c>
      <c r="C2256" t="str">
        <f ca="1">VLOOKUP(Q2256,Tabela3[],5,0)</f>
        <v>Brasil</v>
      </c>
      <c r="D2256" t="str">
        <f ca="1">VLOOKUP(Q2256,Tabela3[],3,0)</f>
        <v>VALE</v>
      </c>
      <c r="E2256" t="str">
        <f ca="1">IF(R2256=Q2256, (VLOOKUP(P2256+1,Tabela3[],5,0)),VLOOKUP(R2256,Tabela3[],5,0))</f>
        <v>Estados Unidos</v>
      </c>
      <c r="F2256" s="1">
        <f t="shared" ca="1" si="282"/>
        <v>39030</v>
      </c>
      <c r="G2256" s="1">
        <f t="shared" ca="1" si="283"/>
        <v>39035.785294905814</v>
      </c>
      <c r="H2256">
        <f t="shared" ca="1" si="284"/>
        <v>1</v>
      </c>
      <c r="I2256" t="str">
        <f ca="1">VLOOKUP(Q2256,Tabela3[],9,1)</f>
        <v>Lan Hua Hai</v>
      </c>
      <c r="J2256" t="str">
        <f ca="1">VLOOKUP(Q2256,Tabela3[],11,0)</f>
        <v>Bauxita</v>
      </c>
      <c r="K2256" t="str">
        <f ca="1">VLOOKUP(Q2256,Tabela3[],10,0)</f>
        <v>Minério</v>
      </c>
      <c r="L2256" t="e" cm="1">
        <f t="array" aca="1" ref="L2256" ca="1">IF(Tabela2[[#This Row],[PORTO]]=Tabela2[[#This Row],[DESTINO]],0,erro)</f>
        <v>#NAME?</v>
      </c>
      <c r="N2256">
        <f t="shared" ca="1" si="287"/>
        <v>0</v>
      </c>
      <c r="O2256">
        <f t="shared" ca="1" si="280"/>
        <v>6</v>
      </c>
      <c r="P2256">
        <f t="shared" ca="1" si="281"/>
        <v>11</v>
      </c>
      <c r="Q2256">
        <f t="shared" ca="1" si="285"/>
        <v>28</v>
      </c>
      <c r="R2256">
        <f t="shared" ca="1" si="286"/>
        <v>4</v>
      </c>
    </row>
    <row r="2257" spans="1:18">
      <c r="A2257">
        <f ca="1">VLOOKUP(O2257,Tabela3[],2,0)</f>
        <v>2007</v>
      </c>
      <c r="B2257" t="str">
        <f ca="1">VLOOKUP(P2257,Tabela3[],4,0)</f>
        <v>JULHO</v>
      </c>
      <c r="C2257" t="str">
        <f ca="1">VLOOKUP(Q2257,Tabela3[],5,0)</f>
        <v>China</v>
      </c>
      <c r="D2257" t="str">
        <f ca="1">VLOOKUP(Q2257,Tabela3[],3,0)</f>
        <v>Alibaba Group</v>
      </c>
      <c r="E2257" t="str">
        <f ca="1">IF(R2257=Q2257, (VLOOKUP(P2257+1,Tabela3[],5,0)),VLOOKUP(R2257,Tabela3[],5,0))</f>
        <v>Estados Unidos</v>
      </c>
      <c r="F2257" s="1">
        <f t="shared" ca="1" si="282"/>
        <v>39248</v>
      </c>
      <c r="G2257" s="1">
        <f t="shared" ca="1" si="283"/>
        <v>39255.356244541021</v>
      </c>
      <c r="H2257">
        <f t="shared" ca="1" si="284"/>
        <v>0</v>
      </c>
      <c r="I2257" t="str">
        <f ca="1">VLOOKUP(Q2257,Tabela3[],9,1)</f>
        <v>HMM St Petersburg</v>
      </c>
      <c r="J2257" t="str">
        <f ca="1">VLOOKUP(Q2257,Tabela3[],11,0)</f>
        <v>Miniescavadeira</v>
      </c>
      <c r="K2257" t="str">
        <f ca="1">VLOOKUP(Q2257,Tabela3[],10,0)</f>
        <v>Maquinário</v>
      </c>
      <c r="L2257" t="e" cm="1">
        <f t="array" aca="1" ref="L2257" ca="1">IF(Tabela2[[#This Row],[PORTO]]=Tabela2[[#This Row],[DESTINO]],0,erro)</f>
        <v>#NAME?</v>
      </c>
      <c r="N2257">
        <f t="shared" ca="1" si="287"/>
        <v>20</v>
      </c>
      <c r="O2257">
        <f t="shared" ca="1" si="280"/>
        <v>7</v>
      </c>
      <c r="P2257">
        <f t="shared" ca="1" si="281"/>
        <v>6</v>
      </c>
      <c r="Q2257">
        <f t="shared" ca="1" si="285"/>
        <v>1</v>
      </c>
      <c r="R2257">
        <f t="shared" ca="1" si="286"/>
        <v>3</v>
      </c>
    </row>
    <row r="2258" spans="1:18">
      <c r="A2258">
        <f ca="1">VLOOKUP(O2258,Tabela3[],2,0)</f>
        <v>2004</v>
      </c>
      <c r="B2258" t="str">
        <f ca="1">VLOOKUP(P2258,Tabela3[],4,0)</f>
        <v>OUTUBRO</v>
      </c>
      <c r="C2258" t="str">
        <f ca="1">VLOOKUP(Q2258,Tabela3[],5,0)</f>
        <v>Itália</v>
      </c>
      <c r="D2258" t="str">
        <f ca="1">VLOOKUP(Q2258,Tabela3[],3,0)</f>
        <v>Hyundai</v>
      </c>
      <c r="E2258" t="str">
        <f ca="1">IF(R2258=Q2258, (VLOOKUP(P2258+1,Tabela3[],5,0)),VLOOKUP(R2258,Tabela3[],5,0))</f>
        <v>França</v>
      </c>
      <c r="F2258" s="1">
        <f t="shared" ca="1" si="282"/>
        <v>38237</v>
      </c>
      <c r="G2258" s="1">
        <f t="shared" ca="1" si="283"/>
        <v>38241.224724205254</v>
      </c>
      <c r="H2258">
        <f t="shared" ca="1" si="284"/>
        <v>0</v>
      </c>
      <c r="I2258" t="str">
        <f ca="1">VLOOKUP(Q2258,Tabela3[],9,1)</f>
        <v>Car Carriers</v>
      </c>
      <c r="J2258" t="str">
        <f ca="1">VLOOKUP(Q2258,Tabela3[],11,0)</f>
        <v>HB20 Sense</v>
      </c>
      <c r="K2258" t="str">
        <f ca="1">VLOOKUP(Q2258,Tabela3[],10,0)</f>
        <v>Carros</v>
      </c>
      <c r="L2258" t="e" cm="1">
        <f t="array" aca="1" ref="L2258" ca="1">IF(Tabela2[[#This Row],[PORTO]]=Tabela2[[#This Row],[DESTINO]],0,erro)</f>
        <v>#NAME?</v>
      </c>
      <c r="N2258">
        <f t="shared" ca="1" si="287"/>
        <v>300</v>
      </c>
      <c r="O2258">
        <f t="shared" ca="1" si="280"/>
        <v>4</v>
      </c>
      <c r="P2258">
        <f t="shared" ca="1" si="281"/>
        <v>9</v>
      </c>
      <c r="Q2258">
        <f t="shared" ca="1" si="285"/>
        <v>19</v>
      </c>
      <c r="R2258">
        <f t="shared" ca="1" si="286"/>
        <v>22</v>
      </c>
    </row>
    <row r="2259" spans="1:18">
      <c r="A2259">
        <f ca="1">VLOOKUP(O2259,Tabela3[],2,0)</f>
        <v>2006</v>
      </c>
      <c r="B2259" t="str">
        <f ca="1">VLOOKUP(P2259,Tabela3[],4,0)</f>
        <v>FEVEREIRO</v>
      </c>
      <c r="C2259" t="str">
        <f ca="1">VLOOKUP(Q2259,Tabela3[],5,0)</f>
        <v>India</v>
      </c>
      <c r="D2259" t="str">
        <f ca="1">VLOOKUP(Q2259,Tabela3[],3,0)</f>
        <v>Reliance Industries</v>
      </c>
      <c r="E2259" t="str">
        <f ca="1">IF(R2259=Q2259, (VLOOKUP(P2259+1,Tabela3[],5,0)),VLOOKUP(R2259,Tabela3[],5,0))</f>
        <v>Itália</v>
      </c>
      <c r="F2259" s="1">
        <f t="shared" ca="1" si="282"/>
        <v>38728</v>
      </c>
      <c r="G2259" s="1">
        <f t="shared" ca="1" si="283"/>
        <v>38737.620353229097</v>
      </c>
      <c r="H2259">
        <f t="shared" ca="1" si="284"/>
        <v>1</v>
      </c>
      <c r="I2259" t="str">
        <f ca="1">VLOOKUP(Q2259,Tabela3[],9,1)</f>
        <v>Tanker</v>
      </c>
      <c r="J2259" t="str">
        <f ca="1">VLOOKUP(Q2259,Tabela3[],11,0)</f>
        <v>Polipropileno</v>
      </c>
      <c r="K2259" t="str">
        <f ca="1">VLOOKUP(Q2259,Tabela3[],10,0)</f>
        <v>Petroquimicos</v>
      </c>
      <c r="L2259" t="e" cm="1">
        <f t="array" aca="1" ref="L2259" ca="1">IF(Tabela2[[#This Row],[PORTO]]=Tabela2[[#This Row],[DESTINO]],0,erro)</f>
        <v>#NAME?</v>
      </c>
      <c r="N2259">
        <f t="shared" ca="1" si="287"/>
        <v>0</v>
      </c>
      <c r="O2259">
        <f t="shared" ref="O2259:O2322" ca="1" si="288">INT(RAND()*10)</f>
        <v>6</v>
      </c>
      <c r="P2259">
        <f t="shared" ref="P2259:P2322" ca="1" si="289">INT(RAND()*13)</f>
        <v>1</v>
      </c>
      <c r="Q2259">
        <f t="shared" ca="1" si="285"/>
        <v>30</v>
      </c>
      <c r="R2259">
        <f t="shared" ca="1" si="286"/>
        <v>18</v>
      </c>
    </row>
    <row r="2260" spans="1:18">
      <c r="A2260">
        <f ca="1">VLOOKUP(O2260,Tabela3[],2,0)</f>
        <v>2005</v>
      </c>
      <c r="B2260" t="str">
        <f ca="1">VLOOKUP(P2260,Tabela3[],4,0)</f>
        <v>MAIO</v>
      </c>
      <c r="C2260" t="str">
        <f ca="1">VLOOKUP(Q2260,Tabela3[],5,0)</f>
        <v>Itália</v>
      </c>
      <c r="D2260" t="str">
        <f ca="1">VLOOKUP(Q2260,Tabela3[],3,0)</f>
        <v>Hyundai</v>
      </c>
      <c r="E2260" t="str">
        <f ca="1">IF(R2260=Q2260, (VLOOKUP(P2260+1,Tabela3[],5,0)),VLOOKUP(R2260,Tabela3[],5,0))</f>
        <v>Japão</v>
      </c>
      <c r="F2260" s="1">
        <f t="shared" ca="1" si="282"/>
        <v>38448</v>
      </c>
      <c r="G2260" s="1">
        <f t="shared" ca="1" si="283"/>
        <v>38449.034766351804</v>
      </c>
      <c r="H2260">
        <f t="shared" ca="1" si="284"/>
        <v>1</v>
      </c>
      <c r="I2260" t="str">
        <f ca="1">VLOOKUP(Q2260,Tabela3[],9,1)</f>
        <v>Car Carriers</v>
      </c>
      <c r="J2260" t="str">
        <f ca="1">VLOOKUP(Q2260,Tabela3[],11,0)</f>
        <v>Creta Confort</v>
      </c>
      <c r="K2260" t="str">
        <f ca="1">VLOOKUP(Q2260,Tabela3[],10,0)</f>
        <v>Carros</v>
      </c>
      <c r="L2260" t="e" cm="1">
        <f t="array" aca="1" ref="L2260" ca="1">IF(Tabela2[[#This Row],[PORTO]]=Tabela2[[#This Row],[DESTINO]],0,erro)</f>
        <v>#NAME?</v>
      </c>
      <c r="N2260">
        <f t="shared" ca="1" si="287"/>
        <v>100</v>
      </c>
      <c r="O2260">
        <f t="shared" ca="1" si="288"/>
        <v>5</v>
      </c>
      <c r="P2260">
        <f t="shared" ca="1" si="289"/>
        <v>4</v>
      </c>
      <c r="Q2260">
        <f t="shared" ca="1" si="285"/>
        <v>18</v>
      </c>
      <c r="R2260">
        <f t="shared" ca="1" si="286"/>
        <v>9</v>
      </c>
    </row>
    <row r="2261" spans="1:18">
      <c r="A2261">
        <f ca="1">VLOOKUP(O2261,Tabela3[],2,0)</f>
        <v>2000</v>
      </c>
      <c r="B2261" t="str">
        <f ca="1">VLOOKUP(P2261,Tabela3[],4,0)</f>
        <v>JUNHO</v>
      </c>
      <c r="C2261" t="str">
        <f ca="1">VLOOKUP(Q2261,Tabela3[],5,0)</f>
        <v>India</v>
      </c>
      <c r="D2261" t="str">
        <f ca="1">VLOOKUP(Q2261,Tabela3[],3,0)</f>
        <v>Reliance Industries</v>
      </c>
      <c r="E2261" t="str">
        <f ca="1">IF(R2261=Q2261, (VLOOKUP(P2261+1,Tabela3[],5,0)),VLOOKUP(R2261,Tabela3[],5,0))</f>
        <v>Coréia do Sul</v>
      </c>
      <c r="F2261" s="1">
        <f t="shared" ca="1" si="282"/>
        <v>36648</v>
      </c>
      <c r="G2261" s="1">
        <f t="shared" ca="1" si="283"/>
        <v>36654.344594691196</v>
      </c>
      <c r="H2261">
        <f t="shared" ca="1" si="284"/>
        <v>1</v>
      </c>
      <c r="I2261" t="str">
        <f ca="1">VLOOKUP(Q2261,Tabela3[],9,1)</f>
        <v>Tanker</v>
      </c>
      <c r="J2261" t="str">
        <f ca="1">VLOOKUP(Q2261,Tabela3[],11,0)</f>
        <v>Polietileno</v>
      </c>
      <c r="K2261" t="str">
        <f ca="1">VLOOKUP(Q2261,Tabela3[],10,0)</f>
        <v>Petroquimicos</v>
      </c>
      <c r="L2261" t="e" cm="1">
        <f t="array" aca="1" ref="L2261" ca="1">IF(Tabela2[[#This Row],[PORTO]]=Tabela2[[#This Row],[DESTINO]],0,erro)</f>
        <v>#NAME?</v>
      </c>
      <c r="N2261">
        <f t="shared" ca="1" si="287"/>
        <v>0</v>
      </c>
      <c r="O2261">
        <f t="shared" ca="1" si="288"/>
        <v>0</v>
      </c>
      <c r="P2261">
        <f t="shared" ca="1" si="289"/>
        <v>5</v>
      </c>
      <c r="Q2261">
        <f t="shared" ca="1" si="285"/>
        <v>31</v>
      </c>
      <c r="R2261">
        <f t="shared" ca="1" si="286"/>
        <v>12</v>
      </c>
    </row>
    <row r="2262" spans="1:18">
      <c r="A2262">
        <f ca="1">VLOOKUP(O2262,Tabela3[],2,0)</f>
        <v>2009</v>
      </c>
      <c r="B2262" t="str">
        <f ca="1">VLOOKUP(P2262,Tabela3[],4,0)</f>
        <v>SETEMBRO</v>
      </c>
      <c r="C2262" t="str">
        <f ca="1">VLOOKUP(Q2262,Tabela3[],5,0)</f>
        <v>França</v>
      </c>
      <c r="D2262" t="str">
        <f ca="1">VLOOKUP(Q2262,Tabela3[],3,0)</f>
        <v> LVMH</v>
      </c>
      <c r="E2262" t="str">
        <f ca="1">IF(R2262=Q2262, (VLOOKUP(P2262+1,Tabela3[],5,0)),VLOOKUP(R2262,Tabela3[],5,0))</f>
        <v>Holanda</v>
      </c>
      <c r="F2262" s="1">
        <f t="shared" ca="1" si="282"/>
        <v>40050</v>
      </c>
      <c r="G2262" s="1">
        <f t="shared" ca="1" si="283"/>
        <v>40052.149222963468</v>
      </c>
      <c r="H2262">
        <f t="shared" ca="1" si="284"/>
        <v>1</v>
      </c>
      <c r="I2262" t="str">
        <f ca="1">VLOOKUP(Q2262,Tabela3[],9,1)</f>
        <v>Emma Maersk</v>
      </c>
      <c r="J2262" t="str">
        <f ca="1">VLOOKUP(Q2262,Tabela3[],11,0)</f>
        <v>Clos Des Lambrys</v>
      </c>
      <c r="K2262" t="str">
        <f ca="1">VLOOKUP(Q2262,Tabela3[],10,0)</f>
        <v>Tecido</v>
      </c>
      <c r="L2262" t="e" cm="1">
        <f t="array" aca="1" ref="L2262" ca="1">IF(Tabela2[[#This Row],[PORTO]]=Tabela2[[#This Row],[DESTINO]],0,erro)</f>
        <v>#NAME?</v>
      </c>
      <c r="N2262">
        <f t="shared" ca="1" si="287"/>
        <v>22000</v>
      </c>
      <c r="O2262">
        <f t="shared" ca="1" si="288"/>
        <v>9</v>
      </c>
      <c r="P2262">
        <f t="shared" ca="1" si="289"/>
        <v>8</v>
      </c>
      <c r="Q2262">
        <f t="shared" ca="1" si="285"/>
        <v>21</v>
      </c>
      <c r="R2262">
        <f t="shared" ca="1" si="286"/>
        <v>16</v>
      </c>
    </row>
    <row r="2263" spans="1:18">
      <c r="A2263">
        <f ca="1">VLOOKUP(O2263,Tabela3[],2,0)</f>
        <v>2002</v>
      </c>
      <c r="B2263" t="str">
        <f ca="1">VLOOKUP(P2263,Tabela3[],4,0)</f>
        <v>OUTUBRO</v>
      </c>
      <c r="C2263" t="str">
        <f ca="1">VLOOKUP(Q2263,Tabela3[],5,0)</f>
        <v>Japão</v>
      </c>
      <c r="D2263" t="str">
        <f ca="1">VLOOKUP(Q2263,Tabela3[],3,0)</f>
        <v>Toyota</v>
      </c>
      <c r="E2263" t="str">
        <f ca="1">IF(R2263=Q2263, (VLOOKUP(P2263+1,Tabela3[],5,0)),VLOOKUP(R2263,Tabela3[],5,0))</f>
        <v>Coréia do Sul</v>
      </c>
      <c r="F2263" s="1">
        <f t="shared" ca="1" si="282"/>
        <v>37502</v>
      </c>
      <c r="G2263" s="1">
        <f t="shared" ca="1" si="283"/>
        <v>37505.343449583568</v>
      </c>
      <c r="H2263">
        <f t="shared" ca="1" si="284"/>
        <v>0</v>
      </c>
      <c r="I2263" t="str">
        <f ca="1">VLOOKUP(Q2263,Tabela3[],9,1)</f>
        <v>Trailer Carriers</v>
      </c>
      <c r="J2263" t="str">
        <f ca="1">VLOOKUP(Q2263,Tabela3[],11,0)</f>
        <v>HILUX CABINE DUPLA STD POWER PACK</v>
      </c>
      <c r="K2263" t="str">
        <f ca="1">VLOOKUP(Q2263,Tabela3[],10,0)</f>
        <v>Carros</v>
      </c>
      <c r="L2263" t="e" cm="1">
        <f t="array" aca="1" ref="L2263" ca="1">IF(Tabela2[[#This Row],[PORTO]]=Tabela2[[#This Row],[DESTINO]],0,erro)</f>
        <v>#NAME?</v>
      </c>
      <c r="N2263">
        <f t="shared" ca="1" si="287"/>
        <v>400</v>
      </c>
      <c r="O2263">
        <f t="shared" ca="1" si="288"/>
        <v>2</v>
      </c>
      <c r="P2263">
        <f t="shared" ca="1" si="289"/>
        <v>9</v>
      </c>
      <c r="Q2263">
        <f t="shared" ca="1" si="285"/>
        <v>9</v>
      </c>
      <c r="R2263">
        <f t="shared" ca="1" si="286"/>
        <v>12</v>
      </c>
    </row>
    <row r="2264" spans="1:18">
      <c r="A2264">
        <f ca="1">VLOOKUP(O2264,Tabela3[],2,0)</f>
        <v>2009</v>
      </c>
      <c r="B2264" t="str">
        <f ca="1">VLOOKUP(P2264,Tabela3[],4,0)</f>
        <v>NOVEMBRO</v>
      </c>
      <c r="C2264" t="str">
        <f ca="1">VLOOKUP(Q2264,Tabela3[],5,0)</f>
        <v>Itália</v>
      </c>
      <c r="D2264" t="str">
        <f ca="1">VLOOKUP(Q2264,Tabela3[],3,0)</f>
        <v>Hyundai</v>
      </c>
      <c r="E2264" t="str">
        <f ca="1">IF(R2264=Q2264, (VLOOKUP(P2264+1,Tabela3[],5,0)),VLOOKUP(R2264,Tabela3[],5,0))</f>
        <v>França</v>
      </c>
      <c r="F2264" s="1">
        <f t="shared" ca="1" si="282"/>
        <v>40104</v>
      </c>
      <c r="G2264" s="1">
        <f t="shared" ca="1" si="283"/>
        <v>40113.084096688282</v>
      </c>
      <c r="H2264">
        <f t="shared" ca="1" si="284"/>
        <v>1</v>
      </c>
      <c r="I2264" t="str">
        <f ca="1">VLOOKUP(Q2264,Tabela3[],9,1)</f>
        <v>Car Carriers</v>
      </c>
      <c r="J2264" t="str">
        <f ca="1">VLOOKUP(Q2264,Tabela3[],11,0)</f>
        <v>Creta Confort</v>
      </c>
      <c r="K2264" t="str">
        <f ca="1">VLOOKUP(Q2264,Tabela3[],10,0)</f>
        <v>Carros</v>
      </c>
      <c r="L2264" t="e" cm="1">
        <f t="array" aca="1" ref="L2264" ca="1">IF(Tabela2[[#This Row],[PORTO]]=Tabela2[[#This Row],[DESTINO]],0,erro)</f>
        <v>#NAME?</v>
      </c>
      <c r="N2264">
        <f t="shared" ca="1" si="287"/>
        <v>400</v>
      </c>
      <c r="O2264">
        <f t="shared" ca="1" si="288"/>
        <v>9</v>
      </c>
      <c r="P2264">
        <f t="shared" ca="1" si="289"/>
        <v>10</v>
      </c>
      <c r="Q2264">
        <f t="shared" ca="1" si="285"/>
        <v>18</v>
      </c>
      <c r="R2264">
        <f t="shared" ca="1" si="286"/>
        <v>23</v>
      </c>
    </row>
    <row r="2265" spans="1:18">
      <c r="A2265">
        <f ca="1">VLOOKUP(O2265,Tabela3[],2,0)</f>
        <v>2003</v>
      </c>
      <c r="B2265" t="str">
        <f ca="1">VLOOKUP(P2265,Tabela3[],4,0)</f>
        <v>MARÇO</v>
      </c>
      <c r="C2265" t="str">
        <f ca="1">VLOOKUP(Q2265,Tabela3[],5,0)</f>
        <v>Brasil</v>
      </c>
      <c r="D2265" t="str">
        <f ca="1">VLOOKUP(Q2265,Tabela3[],3,0)</f>
        <v>VALE</v>
      </c>
      <c r="E2265" t="str">
        <f ca="1">IF(R2265=Q2265, (VLOOKUP(P2265+1,Tabela3[],5,0)),VLOOKUP(R2265,Tabela3[],5,0))</f>
        <v>Coréia do Sul</v>
      </c>
      <c r="F2265" s="1">
        <f t="shared" ca="1" si="282"/>
        <v>37656</v>
      </c>
      <c r="G2265" s="1">
        <f t="shared" ca="1" si="283"/>
        <v>37660.241452500879</v>
      </c>
      <c r="H2265">
        <f t="shared" ca="1" si="284"/>
        <v>0</v>
      </c>
      <c r="I2265" t="str">
        <f ca="1">VLOOKUP(Q2265,Tabela3[],9,1)</f>
        <v>Lan Hua Hai</v>
      </c>
      <c r="J2265" t="str">
        <f ca="1">VLOOKUP(Q2265,Tabela3[],11,0)</f>
        <v>Manganês</v>
      </c>
      <c r="K2265" t="str">
        <f ca="1">VLOOKUP(Q2265,Tabela3[],10,0)</f>
        <v>Minério</v>
      </c>
      <c r="L2265" t="e" cm="1">
        <f t="array" aca="1" ref="L2265" ca="1">IF(Tabela2[[#This Row],[PORTO]]=Tabela2[[#This Row],[DESTINO]],0,erro)</f>
        <v>#NAME?</v>
      </c>
      <c r="N2265">
        <f t="shared" ca="1" si="287"/>
        <v>0</v>
      </c>
      <c r="O2265">
        <f t="shared" ca="1" si="288"/>
        <v>3</v>
      </c>
      <c r="P2265">
        <f t="shared" ca="1" si="289"/>
        <v>2</v>
      </c>
      <c r="Q2265">
        <f t="shared" ca="1" si="285"/>
        <v>29</v>
      </c>
      <c r="R2265">
        <f t="shared" ca="1" si="286"/>
        <v>14</v>
      </c>
    </row>
    <row r="2266" spans="1:18">
      <c r="A2266">
        <f ca="1">VLOOKUP(O2266,Tabela3[],2,0)</f>
        <v>2004</v>
      </c>
      <c r="B2266" t="str">
        <f ca="1">VLOOKUP(P2266,Tabela3[],4,0)</f>
        <v>MARÇO</v>
      </c>
      <c r="C2266" t="str">
        <f ca="1">VLOOKUP(Q2266,Tabela3[],5,0)</f>
        <v>Canadá</v>
      </c>
      <c r="D2266" t="str">
        <f ca="1">VLOOKUP(Q2266,Tabela3[],3,0)</f>
        <v>Shopify</v>
      </c>
      <c r="E2266" t="str">
        <f ca="1">IF(R2266=Q2266, (VLOOKUP(P2266+1,Tabela3[],5,0)),VLOOKUP(R2266,Tabela3[],5,0))</f>
        <v>Coréia do Sul</v>
      </c>
      <c r="F2266" s="1">
        <f t="shared" ca="1" si="282"/>
        <v>38021</v>
      </c>
      <c r="G2266" s="1">
        <f t="shared" ca="1" si="283"/>
        <v>38029.204211267963</v>
      </c>
      <c r="H2266">
        <f t="shared" ca="1" si="284"/>
        <v>1</v>
      </c>
      <c r="I2266" t="str">
        <f ca="1">VLOOKUP(Q2266,Tabela3[],9,1)</f>
        <v>HMM Southampton</v>
      </c>
      <c r="J2266" t="str">
        <f ca="1">VLOOKUP(Q2266,Tabela3[],11,0)</f>
        <v>NONA</v>
      </c>
      <c r="K2266" t="str">
        <f ca="1">VLOOKUP(Q2266,Tabela3[],10,0)</f>
        <v>Bebida</v>
      </c>
      <c r="L2266" t="e" cm="1">
        <f t="array" aca="1" ref="L2266" ca="1">IF(Tabela2[[#This Row],[PORTO]]=Tabela2[[#This Row],[DESTINO]],0,erro)</f>
        <v>#NAME?</v>
      </c>
      <c r="N2266">
        <f t="shared" ca="1" si="287"/>
        <v>0</v>
      </c>
      <c r="O2266">
        <f t="shared" ca="1" si="288"/>
        <v>4</v>
      </c>
      <c r="P2266">
        <f t="shared" ca="1" si="289"/>
        <v>2</v>
      </c>
      <c r="Q2266">
        <f t="shared" ca="1" si="285"/>
        <v>34</v>
      </c>
      <c r="R2266">
        <f t="shared" ca="1" si="286"/>
        <v>12</v>
      </c>
    </row>
    <row r="2267" spans="1:18">
      <c r="A2267">
        <f ca="1">VLOOKUP(O2267,Tabela3[],2,0)</f>
        <v>2001</v>
      </c>
      <c r="B2267" t="str">
        <f ca="1">VLOOKUP(P2267,Tabela3[],4,0)</f>
        <v>JUNHO</v>
      </c>
      <c r="C2267" t="str">
        <f ca="1">VLOOKUP(Q2267,Tabela3[],5,0)</f>
        <v>Japão</v>
      </c>
      <c r="D2267" t="str">
        <f ca="1">VLOOKUP(Q2267,Tabela3[],3,0)</f>
        <v>Toyota</v>
      </c>
      <c r="E2267" t="str">
        <f ca="1">IF(R2267=Q2267, (VLOOKUP(P2267+1,Tabela3[],5,0)),VLOOKUP(R2267,Tabela3[],5,0))</f>
        <v>Coréia do Sul</v>
      </c>
      <c r="F2267" s="1">
        <f t="shared" ca="1" si="282"/>
        <v>37016</v>
      </c>
      <c r="G2267" s="1">
        <f t="shared" ca="1" si="283"/>
        <v>37019.204432074133</v>
      </c>
      <c r="H2267">
        <f t="shared" ca="1" si="284"/>
        <v>0</v>
      </c>
      <c r="I2267" t="str">
        <f ca="1">VLOOKUP(Q2267,Tabela3[],9,1)</f>
        <v>Trailer Carriers</v>
      </c>
      <c r="J2267" t="str">
        <f ca="1">VLOOKUP(Q2267,Tabela3[],11,0)</f>
        <v>COROLLA CROSS XR</v>
      </c>
      <c r="K2267" t="str">
        <f ca="1">VLOOKUP(Q2267,Tabela3[],10,0)</f>
        <v>Carros</v>
      </c>
      <c r="L2267" t="e" cm="1">
        <f t="array" aca="1" ref="L2267" ca="1">IF(Tabela2[[#This Row],[PORTO]]=Tabela2[[#This Row],[DESTINO]],0,erro)</f>
        <v>#NAME?</v>
      </c>
      <c r="N2267">
        <f t="shared" ca="1" si="287"/>
        <v>100</v>
      </c>
      <c r="O2267">
        <f t="shared" ca="1" si="288"/>
        <v>1</v>
      </c>
      <c r="P2267">
        <f t="shared" ca="1" si="289"/>
        <v>5</v>
      </c>
      <c r="Q2267">
        <f t="shared" ca="1" si="285"/>
        <v>11</v>
      </c>
      <c r="R2267">
        <f t="shared" ca="1" si="286"/>
        <v>12</v>
      </c>
    </row>
    <row r="2268" spans="1:18">
      <c r="A2268">
        <f ca="1">VLOOKUP(O2268,Tabela3[],2,0)</f>
        <v>2001</v>
      </c>
      <c r="B2268" t="str">
        <f ca="1">VLOOKUP(P2268,Tabela3[],4,0)</f>
        <v>OUTUBRO</v>
      </c>
      <c r="C2268" t="str">
        <f ca="1">VLOOKUP(Q2268,Tabela3[],5,0)</f>
        <v>Alemanha</v>
      </c>
      <c r="D2268" t="str">
        <f ca="1">VLOOKUP(Q2268,Tabela3[],3,0)</f>
        <v>Volkswagen</v>
      </c>
      <c r="E2268" t="str">
        <f ca="1">IF(R2268=Q2268, (VLOOKUP(P2268+1,Tabela3[],5,0)),VLOOKUP(R2268,Tabela3[],5,0))</f>
        <v>Coréia do Sul</v>
      </c>
      <c r="F2268" s="1">
        <f t="shared" ca="1" si="282"/>
        <v>37141</v>
      </c>
      <c r="G2268" s="1">
        <f t="shared" ca="1" si="283"/>
        <v>37147.515544816175</v>
      </c>
      <c r="H2268">
        <f t="shared" ca="1" si="284"/>
        <v>0</v>
      </c>
      <c r="I2268" t="str">
        <f ca="1">VLOOKUP(Q2268,Tabela3[],9,1)</f>
        <v>Warehouse Carriers </v>
      </c>
      <c r="J2268" t="str">
        <f ca="1">VLOOKUP(Q2268,Tabela3[],11,0)</f>
        <v>Cross CD (Saveiro)</v>
      </c>
      <c r="K2268" t="str">
        <f ca="1">VLOOKUP(Q2268,Tabela3[],10,0)</f>
        <v>Carros</v>
      </c>
      <c r="L2268" t="e" cm="1">
        <f t="array" aca="1" ref="L2268" ca="1">IF(Tabela2[[#This Row],[PORTO]]=Tabela2[[#This Row],[DESTINO]],0,erro)</f>
        <v>#NAME?</v>
      </c>
      <c r="N2268">
        <f t="shared" ca="1" si="287"/>
        <v>300</v>
      </c>
      <c r="O2268">
        <f t="shared" ca="1" si="288"/>
        <v>1</v>
      </c>
      <c r="P2268">
        <f t="shared" ca="1" si="289"/>
        <v>9</v>
      </c>
      <c r="Q2268">
        <f t="shared" ca="1" si="285"/>
        <v>6</v>
      </c>
      <c r="R2268">
        <f t="shared" ca="1" si="286"/>
        <v>14</v>
      </c>
    </row>
    <row r="2269" spans="1:18">
      <c r="A2269">
        <f ca="1">VLOOKUP(O2269,Tabela3[],2,0)</f>
        <v>2003</v>
      </c>
      <c r="B2269" t="str">
        <f ca="1">VLOOKUP(P2269,Tabela3[],4,0)</f>
        <v>NOVEMBRO</v>
      </c>
      <c r="C2269" t="str">
        <f ca="1">VLOOKUP(Q2269,Tabela3[],5,0)</f>
        <v>Alemanha</v>
      </c>
      <c r="D2269" t="str">
        <f ca="1">VLOOKUP(Q2269,Tabela3[],3,0)</f>
        <v>Volkswagen</v>
      </c>
      <c r="E2269" t="str">
        <f ca="1">IF(R2269=Q2269, (VLOOKUP(P2269+1,Tabela3[],5,0)),VLOOKUP(R2269,Tabela3[],5,0))</f>
        <v>Japão</v>
      </c>
      <c r="F2269" s="1">
        <f t="shared" ca="1" si="282"/>
        <v>37894</v>
      </c>
      <c r="G2269" s="1">
        <f t="shared" ca="1" si="283"/>
        <v>37897.46454071255</v>
      </c>
      <c r="H2269">
        <f t="shared" ca="1" si="284"/>
        <v>0</v>
      </c>
      <c r="I2269" t="str">
        <f ca="1">VLOOKUP(Q2269,Tabela3[],9,1)</f>
        <v>Warehouse Carriers </v>
      </c>
      <c r="J2269" t="str">
        <f ca="1">VLOOKUP(Q2269,Tabela3[],11,0)</f>
        <v>Highline 250 TSI (Taos)</v>
      </c>
      <c r="K2269" t="str">
        <f ca="1">VLOOKUP(Q2269,Tabela3[],10,0)</f>
        <v>Carros</v>
      </c>
      <c r="L2269" t="e" cm="1">
        <f t="array" aca="1" ref="L2269" ca="1">IF(Tabela2[[#This Row],[PORTO]]=Tabela2[[#This Row],[DESTINO]],0,erro)</f>
        <v>#NAME?</v>
      </c>
      <c r="N2269">
        <f t="shared" ca="1" si="287"/>
        <v>200</v>
      </c>
      <c r="O2269">
        <f t="shared" ca="1" si="288"/>
        <v>3</v>
      </c>
      <c r="P2269">
        <f t="shared" ca="1" si="289"/>
        <v>10</v>
      </c>
      <c r="Q2269">
        <f t="shared" ca="1" si="285"/>
        <v>7</v>
      </c>
      <c r="R2269">
        <f t="shared" ca="1" si="286"/>
        <v>10</v>
      </c>
    </row>
    <row r="2270" spans="1:18">
      <c r="A2270">
        <f ca="1">VLOOKUP(O2270,Tabela3[],2,0)</f>
        <v>2003</v>
      </c>
      <c r="B2270" t="str">
        <f ca="1">VLOOKUP(P2270,Tabela3[],4,0)</f>
        <v>NOVEMBRO</v>
      </c>
      <c r="C2270" t="str">
        <f ca="1">VLOOKUP(Q2270,Tabela3[],5,0)</f>
        <v>Estados Unidos</v>
      </c>
      <c r="D2270" t="str">
        <f ca="1">VLOOKUP(Q2270,Tabela3[],3,0)</f>
        <v>Amazon</v>
      </c>
      <c r="E2270" t="str">
        <f ca="1">IF(R2270=Q2270, (VLOOKUP(P2270+1,Tabela3[],5,0)),VLOOKUP(R2270,Tabela3[],5,0))</f>
        <v>Alemanha</v>
      </c>
      <c r="F2270" s="1">
        <f t="shared" ca="1" si="282"/>
        <v>37896</v>
      </c>
      <c r="G2270" s="1">
        <f t="shared" ca="1" si="283"/>
        <v>37900.747585096004</v>
      </c>
      <c r="H2270">
        <f t="shared" ca="1" si="284"/>
        <v>1</v>
      </c>
      <c r="I2270" t="str">
        <f ca="1">VLOOKUP(Q2270,Tabela3[],9,1)</f>
        <v>HMM Algeciras</v>
      </c>
      <c r="J2270" t="str">
        <f ca="1">VLOOKUP(Q2270,Tabela3[],11,0)</f>
        <v>Travesseiro Toque de Pluma</v>
      </c>
      <c r="K2270" t="str">
        <f ca="1">VLOOKUP(Q2270,Tabela3[],10,0)</f>
        <v>Geral</v>
      </c>
      <c r="L2270" t="e" cm="1">
        <f t="array" aca="1" ref="L2270" ca="1">IF(Tabela2[[#This Row],[PORTO]]=Tabela2[[#This Row],[DESTINO]],0,erro)</f>
        <v>#NAME?</v>
      </c>
      <c r="N2270">
        <f t="shared" ca="1" si="287"/>
        <v>1000</v>
      </c>
      <c r="O2270">
        <f t="shared" ca="1" si="288"/>
        <v>3</v>
      </c>
      <c r="P2270">
        <f t="shared" ca="1" si="289"/>
        <v>10</v>
      </c>
      <c r="Q2270">
        <f t="shared" ca="1" si="285"/>
        <v>5</v>
      </c>
      <c r="R2270">
        <f t="shared" ca="1" si="286"/>
        <v>7</v>
      </c>
    </row>
    <row r="2271" spans="1:18">
      <c r="A2271">
        <f ca="1">VLOOKUP(O2271,Tabela3[],2,0)</f>
        <v>2004</v>
      </c>
      <c r="B2271" t="str">
        <f ca="1">VLOOKUP(P2271,Tabela3[],4,0)</f>
        <v>NOVEMBRO</v>
      </c>
      <c r="C2271" t="str">
        <f ca="1">VLOOKUP(Q2271,Tabela3[],5,0)</f>
        <v>Holanda</v>
      </c>
      <c r="D2271" t="str">
        <f ca="1">VLOOKUP(Q2271,Tabela3[],3,0)</f>
        <v>Shell</v>
      </c>
      <c r="E2271" t="str">
        <f ca="1">IF(R2271=Q2271, (VLOOKUP(P2271+1,Tabela3[],5,0)),VLOOKUP(R2271,Tabela3[],5,0))</f>
        <v>Coréia do Sul</v>
      </c>
      <c r="F2271" s="1">
        <f t="shared" ca="1" si="282"/>
        <v>38272</v>
      </c>
      <c r="G2271" s="1">
        <f t="shared" ca="1" si="283"/>
        <v>38273.602451461331</v>
      </c>
      <c r="H2271">
        <f t="shared" ca="1" si="284"/>
        <v>0</v>
      </c>
      <c r="I2271" t="str">
        <f ca="1">VLOOKUP(Q2271,Tabela3[],9,1)</f>
        <v>AbQaiq</v>
      </c>
      <c r="J2271" t="str">
        <f ca="1">VLOOKUP(Q2271,Tabela3[],11,0)</f>
        <v>Gasolina</v>
      </c>
      <c r="K2271" t="str">
        <f ca="1">VLOOKUP(Q2271,Tabela3[],10,0)</f>
        <v>Petróleo</v>
      </c>
      <c r="L2271" t="e" cm="1">
        <f t="array" aca="1" ref="L2271" ca="1">IF(Tabela2[[#This Row],[PORTO]]=Tabela2[[#This Row],[DESTINO]],0,erro)</f>
        <v>#NAME?</v>
      </c>
      <c r="N2271">
        <f t="shared" ca="1" si="287"/>
        <v>89000</v>
      </c>
      <c r="O2271">
        <f t="shared" ca="1" si="288"/>
        <v>4</v>
      </c>
      <c r="P2271">
        <f t="shared" ca="1" si="289"/>
        <v>10</v>
      </c>
      <c r="Q2271">
        <f t="shared" ca="1" si="285"/>
        <v>16</v>
      </c>
      <c r="R2271">
        <f t="shared" ca="1" si="286"/>
        <v>12</v>
      </c>
    </row>
    <row r="2272" spans="1:18">
      <c r="A2272">
        <f ca="1">VLOOKUP(O2272,Tabela3[],2,0)</f>
        <v>2000</v>
      </c>
      <c r="B2272" t="str">
        <f ca="1">VLOOKUP(P2272,Tabela3[],4,0)</f>
        <v>JUNHO</v>
      </c>
      <c r="C2272" t="str">
        <f ca="1">VLOOKUP(Q2272,Tabela3[],5,0)</f>
        <v>Japão</v>
      </c>
      <c r="D2272" t="str">
        <f ca="1">VLOOKUP(Q2272,Tabela3[],3,0)</f>
        <v>Toyota</v>
      </c>
      <c r="E2272" t="str">
        <f ca="1">IF(R2272=Q2272, (VLOOKUP(P2272+1,Tabela3[],5,0)),VLOOKUP(R2272,Tabela3[],5,0))</f>
        <v>Alemanha</v>
      </c>
      <c r="F2272" s="1">
        <f t="shared" ca="1" si="282"/>
        <v>36658</v>
      </c>
      <c r="G2272" s="1">
        <f t="shared" ca="1" si="283"/>
        <v>36661.753527187269</v>
      </c>
      <c r="H2272">
        <f t="shared" ca="1" si="284"/>
        <v>0</v>
      </c>
      <c r="I2272" t="str">
        <f ca="1">VLOOKUP(Q2272,Tabela3[],9,1)</f>
        <v>Trailer Carriers</v>
      </c>
      <c r="J2272" t="str">
        <f ca="1">VLOOKUP(Q2272,Tabela3[],11,0)</f>
        <v>COROLLA CROSS XR</v>
      </c>
      <c r="K2272" t="str">
        <f ca="1">VLOOKUP(Q2272,Tabela3[],10,0)</f>
        <v>Carros</v>
      </c>
      <c r="L2272" t="e" cm="1">
        <f t="array" aca="1" ref="L2272" ca="1">IF(Tabela2[[#This Row],[PORTO]]=Tabela2[[#This Row],[DESTINO]],0,erro)</f>
        <v>#NAME?</v>
      </c>
      <c r="N2272">
        <f t="shared" ca="1" si="287"/>
        <v>500</v>
      </c>
      <c r="O2272">
        <f t="shared" ca="1" si="288"/>
        <v>0</v>
      </c>
      <c r="P2272">
        <f t="shared" ca="1" si="289"/>
        <v>5</v>
      </c>
      <c r="Q2272">
        <f t="shared" ca="1" si="285"/>
        <v>11</v>
      </c>
      <c r="R2272">
        <f t="shared" ca="1" si="286"/>
        <v>11</v>
      </c>
    </row>
    <row r="2273" spans="1:18">
      <c r="A2273">
        <f ca="1">VLOOKUP(O2273,Tabela3[],2,0)</f>
        <v>2007</v>
      </c>
      <c r="B2273" t="str">
        <f ca="1">VLOOKUP(P2273,Tabela3[],4,0)</f>
        <v>FEVEREIRO</v>
      </c>
      <c r="C2273" t="str">
        <f ca="1">VLOOKUP(Q2273,Tabela3[],5,0)</f>
        <v>China</v>
      </c>
      <c r="D2273" t="str">
        <f ca="1">VLOOKUP(Q2273,Tabela3[],3,0)</f>
        <v>Alibaba Group</v>
      </c>
      <c r="E2273" t="str">
        <f ca="1">IF(R2273=Q2273, (VLOOKUP(P2273+1,Tabela3[],5,0)),VLOOKUP(R2273,Tabela3[],5,0))</f>
        <v>China</v>
      </c>
      <c r="F2273" s="1">
        <f t="shared" ca="1" si="282"/>
        <v>39104</v>
      </c>
      <c r="G2273" s="1">
        <f t="shared" ca="1" si="283"/>
        <v>39110.118723167507</v>
      </c>
      <c r="H2273">
        <f t="shared" ca="1" si="284"/>
        <v>1</v>
      </c>
      <c r="I2273" t="str">
        <f ca="1">VLOOKUP(Q2273,Tabela3[],9,1)</f>
        <v>HMM St Petersburg</v>
      </c>
      <c r="J2273" t="str">
        <f ca="1">VLOOKUP(Q2273,Tabela3[],11,0)</f>
        <v>Serração Portatil</v>
      </c>
      <c r="K2273" t="str">
        <f ca="1">VLOOKUP(Q2273,Tabela3[],10,0)</f>
        <v>Maquinário</v>
      </c>
      <c r="L2273" cm="1">
        <f t="array" aca="1" ref="L2273" ca="1">IF(Tabela2[[#This Row],[PORTO]]=Tabela2[[#This Row],[DESTINO]],0,erro)</f>
        <v>0</v>
      </c>
      <c r="N2273">
        <f t="shared" ca="1" si="287"/>
        <v>30</v>
      </c>
      <c r="O2273">
        <f t="shared" ca="1" si="288"/>
        <v>7</v>
      </c>
      <c r="P2273">
        <f t="shared" ca="1" si="289"/>
        <v>1</v>
      </c>
      <c r="Q2273">
        <f t="shared" ca="1" si="285"/>
        <v>0</v>
      </c>
      <c r="R2273">
        <f t="shared" ca="1" si="286"/>
        <v>2</v>
      </c>
    </row>
    <row r="2274" spans="1:18">
      <c r="A2274">
        <f ca="1">VLOOKUP(O2274,Tabela3[],2,0)</f>
        <v>2009</v>
      </c>
      <c r="B2274" t="str">
        <f ca="1">VLOOKUP(P2274,Tabela3[],4,0)</f>
        <v>FEVEREIRO</v>
      </c>
      <c r="C2274" t="str">
        <f ca="1">VLOOKUP(Q2274,Tabela3[],5,0)</f>
        <v>França</v>
      </c>
      <c r="D2274" t="str">
        <f ca="1">VLOOKUP(Q2274,Tabela3[],3,0)</f>
        <v> LVMH</v>
      </c>
      <c r="E2274" t="str">
        <f ca="1">IF(R2274=Q2274, (VLOOKUP(P2274+1,Tabela3[],5,0)),VLOOKUP(R2274,Tabela3[],5,0))</f>
        <v>China</v>
      </c>
      <c r="F2274" s="1">
        <f t="shared" ca="1" si="282"/>
        <v>39834</v>
      </c>
      <c r="G2274" s="1">
        <f t="shared" ca="1" si="283"/>
        <v>39840.750990024411</v>
      </c>
      <c r="H2274">
        <f t="shared" ca="1" si="284"/>
        <v>1</v>
      </c>
      <c r="I2274" t="str">
        <f ca="1">VLOOKUP(Q2274,Tabela3[],9,1)</f>
        <v>Emma Maersk</v>
      </c>
      <c r="J2274" t="str">
        <f ca="1">VLOOKUP(Q2274,Tabela3[],11,0)</f>
        <v>Guerlain</v>
      </c>
      <c r="K2274" t="str">
        <f ca="1">VLOOKUP(Q2274,Tabela3[],10,0)</f>
        <v>Tecido</v>
      </c>
      <c r="L2274" t="e" cm="1">
        <f t="array" aca="1" ref="L2274" ca="1">IF(Tabela2[[#This Row],[PORTO]]=Tabela2[[#This Row],[DESTINO]],0,erro)</f>
        <v>#NAME?</v>
      </c>
      <c r="N2274">
        <f t="shared" ca="1" si="287"/>
        <v>46000</v>
      </c>
      <c r="O2274">
        <f t="shared" ca="1" si="288"/>
        <v>9</v>
      </c>
      <c r="P2274">
        <f t="shared" ca="1" si="289"/>
        <v>1</v>
      </c>
      <c r="Q2274">
        <f t="shared" ca="1" si="285"/>
        <v>23</v>
      </c>
      <c r="R2274">
        <f t="shared" ca="1" si="286"/>
        <v>1</v>
      </c>
    </row>
    <row r="2275" spans="1:18">
      <c r="A2275">
        <f ca="1">VLOOKUP(O2275,Tabela3[],2,0)</f>
        <v>2009</v>
      </c>
      <c r="B2275" t="str">
        <f ca="1">VLOOKUP(P2275,Tabela3[],4,0)</f>
        <v>SETEMBRO</v>
      </c>
      <c r="C2275" t="str">
        <f ca="1">VLOOKUP(Q2275,Tabela3[],5,0)</f>
        <v>Canadá</v>
      </c>
      <c r="D2275" t="str">
        <f ca="1">VLOOKUP(Q2275,Tabela3[],3,0)</f>
        <v>Shopify</v>
      </c>
      <c r="E2275" t="str">
        <f ca="1">IF(R2275=Q2275, (VLOOKUP(P2275+1,Tabela3[],5,0)),VLOOKUP(R2275,Tabela3[],5,0))</f>
        <v>França</v>
      </c>
      <c r="F2275" s="1">
        <f t="shared" ca="1" si="282"/>
        <v>40038</v>
      </c>
      <c r="G2275" s="1">
        <f t="shared" ca="1" si="283"/>
        <v>40042.690296181558</v>
      </c>
      <c r="H2275">
        <f t="shared" ca="1" si="284"/>
        <v>0</v>
      </c>
      <c r="I2275" t="str">
        <f ca="1">VLOOKUP(Q2275,Tabela3[],9,1)</f>
        <v>HMM Southampton</v>
      </c>
      <c r="J2275" t="str">
        <f ca="1">VLOOKUP(Q2275,Tabela3[],11,0)</f>
        <v>NONA</v>
      </c>
      <c r="K2275" t="str">
        <f ca="1">VLOOKUP(Q2275,Tabela3[],10,0)</f>
        <v>Bebida</v>
      </c>
      <c r="L2275" t="e" cm="1">
        <f t="array" aca="1" ref="L2275" ca="1">IF(Tabela2[[#This Row],[PORTO]]=Tabela2[[#This Row],[DESTINO]],0,erro)</f>
        <v>#NAME?</v>
      </c>
      <c r="N2275">
        <f t="shared" ca="1" si="287"/>
        <v>0</v>
      </c>
      <c r="O2275">
        <f t="shared" ca="1" si="288"/>
        <v>9</v>
      </c>
      <c r="P2275">
        <f t="shared" ca="1" si="289"/>
        <v>8</v>
      </c>
      <c r="Q2275">
        <f t="shared" ca="1" si="285"/>
        <v>34</v>
      </c>
      <c r="R2275">
        <f t="shared" ca="1" si="286"/>
        <v>23</v>
      </c>
    </row>
    <row r="2276" spans="1:18">
      <c r="A2276">
        <f ca="1">VLOOKUP(O2276,Tabela3[],2,0)</f>
        <v>2002</v>
      </c>
      <c r="B2276" t="str">
        <f ca="1">VLOOKUP(P2276,Tabela3[],4,0)</f>
        <v>FEVEREIRO</v>
      </c>
      <c r="C2276" t="str">
        <f ca="1">VLOOKUP(Q2276,Tabela3[],5,0)</f>
        <v>França</v>
      </c>
      <c r="D2276" t="str">
        <f ca="1">VLOOKUP(Q2276,Tabela3[],3,0)</f>
        <v> LVMH</v>
      </c>
      <c r="E2276" t="str">
        <f ca="1">IF(R2276=Q2276, (VLOOKUP(P2276+1,Tabela3[],5,0)),VLOOKUP(R2276,Tabela3[],5,0))</f>
        <v>Coréia do Sul</v>
      </c>
      <c r="F2276" s="1">
        <f t="shared" ca="1" si="282"/>
        <v>37279</v>
      </c>
      <c r="G2276" s="1">
        <f t="shared" ca="1" si="283"/>
        <v>37282.897625259735</v>
      </c>
      <c r="H2276">
        <f t="shared" ca="1" si="284"/>
        <v>1</v>
      </c>
      <c r="I2276" t="str">
        <f ca="1">VLOOKUP(Q2276,Tabela3[],9,1)</f>
        <v>Emma Maersk</v>
      </c>
      <c r="J2276" t="str">
        <f ca="1">VLOOKUP(Q2276,Tabela3[],11,0)</f>
        <v>Guerlain</v>
      </c>
      <c r="K2276" t="str">
        <f ca="1">VLOOKUP(Q2276,Tabela3[],10,0)</f>
        <v>Tecido</v>
      </c>
      <c r="L2276" t="e" cm="1">
        <f t="array" aca="1" ref="L2276" ca="1">IF(Tabela2[[#This Row],[PORTO]]=Tabela2[[#This Row],[DESTINO]],0,erro)</f>
        <v>#NAME?</v>
      </c>
      <c r="N2276">
        <f t="shared" ca="1" si="287"/>
        <v>41000</v>
      </c>
      <c r="O2276">
        <f t="shared" ca="1" si="288"/>
        <v>2</v>
      </c>
      <c r="P2276">
        <f t="shared" ca="1" si="289"/>
        <v>1</v>
      </c>
      <c r="Q2276">
        <f t="shared" ca="1" si="285"/>
        <v>23</v>
      </c>
      <c r="R2276">
        <f t="shared" ca="1" si="286"/>
        <v>14</v>
      </c>
    </row>
    <row r="2277" spans="1:18">
      <c r="A2277">
        <f ca="1">VLOOKUP(O2277,Tabela3[],2,0)</f>
        <v>2000</v>
      </c>
      <c r="B2277" t="str">
        <f ca="1">VLOOKUP(P2277,Tabela3[],4,0)</f>
        <v>ABRIL</v>
      </c>
      <c r="C2277" t="str">
        <f ca="1">VLOOKUP(Q2277,Tabela3[],5,0)</f>
        <v>Canadá</v>
      </c>
      <c r="D2277" t="str">
        <f ca="1">VLOOKUP(Q2277,Tabela3[],3,0)</f>
        <v>Shopify</v>
      </c>
      <c r="E2277" t="str">
        <f ca="1">IF(R2277=Q2277, (VLOOKUP(P2277+1,Tabela3[],5,0)),VLOOKUP(R2277,Tabela3[],5,0))</f>
        <v>Coréia do Sul</v>
      </c>
      <c r="F2277" s="1">
        <f t="shared" ca="1" si="282"/>
        <v>36605</v>
      </c>
      <c r="G2277" s="1">
        <f t="shared" ca="1" si="283"/>
        <v>36610.201452263173</v>
      </c>
      <c r="H2277">
        <f t="shared" ca="1" si="284"/>
        <v>0</v>
      </c>
      <c r="I2277" t="str">
        <f ca="1">VLOOKUP(Q2277,Tabela3[],9,1)</f>
        <v>HMM Southampton</v>
      </c>
      <c r="J2277" t="str">
        <f ca="1">VLOOKUP(Q2277,Tabela3[],11,0)</f>
        <v>TORRADORES DE CAFÉ</v>
      </c>
      <c r="K2277" t="str">
        <f ca="1">VLOOKUP(Q2277,Tabela3[],10,0)</f>
        <v>Geral</v>
      </c>
      <c r="L2277" t="e" cm="1">
        <f t="array" aca="1" ref="L2277" ca="1">IF(Tabela2[[#This Row],[PORTO]]=Tabela2[[#This Row],[DESTINO]],0,erro)</f>
        <v>#NAME?</v>
      </c>
      <c r="N2277">
        <f t="shared" ca="1" si="287"/>
        <v>5000</v>
      </c>
      <c r="O2277">
        <f t="shared" ca="1" si="288"/>
        <v>0</v>
      </c>
      <c r="P2277">
        <f t="shared" ca="1" si="289"/>
        <v>3</v>
      </c>
      <c r="Q2277">
        <f t="shared" ca="1" si="285"/>
        <v>33</v>
      </c>
      <c r="R2277">
        <f t="shared" ca="1" si="286"/>
        <v>12</v>
      </c>
    </row>
    <row r="2278" spans="1:18">
      <c r="A2278">
        <f ca="1">VLOOKUP(O2278,Tabela3[],2,0)</f>
        <v>2001</v>
      </c>
      <c r="B2278" t="str">
        <f ca="1">VLOOKUP(P2278,Tabela3[],4,0)</f>
        <v>JANEIRO</v>
      </c>
      <c r="C2278" t="str">
        <f ca="1">VLOOKUP(Q2278,Tabela3[],5,0)</f>
        <v>Coréia do Sul</v>
      </c>
      <c r="D2278" t="str">
        <f ca="1">VLOOKUP(Q2278,Tabela3[],3,0)</f>
        <v>Samsung</v>
      </c>
      <c r="E2278" t="str">
        <f ca="1">IF(R2278=Q2278, (VLOOKUP(P2278+1,Tabela3[],5,0)),VLOOKUP(R2278,Tabela3[],5,0))</f>
        <v>Estados Unidos</v>
      </c>
      <c r="F2278" s="1">
        <f t="shared" ca="1" si="282"/>
        <v>36917</v>
      </c>
      <c r="G2278" s="1">
        <f t="shared" ca="1" si="283"/>
        <v>36926.512206761363</v>
      </c>
      <c r="H2278">
        <f t="shared" ca="1" si="284"/>
        <v>1</v>
      </c>
      <c r="I2278" t="str">
        <f ca="1">VLOOKUP(Q2278,Tabela3[],9,1)</f>
        <v>HMM Rotterdam</v>
      </c>
      <c r="J2278" t="str">
        <f ca="1">VLOOKUP(Q2278,Tabela3[],11,0)</f>
        <v>Crystal UHD 4k 65"</v>
      </c>
      <c r="K2278" t="str">
        <f ca="1">VLOOKUP(Q2278,Tabela3[],10,0)</f>
        <v>Eletrônicos</v>
      </c>
      <c r="L2278" t="e" cm="1">
        <f t="array" aca="1" ref="L2278" ca="1">IF(Tabela2[[#This Row],[PORTO]]=Tabela2[[#This Row],[DESTINO]],0,erro)</f>
        <v>#NAME?</v>
      </c>
      <c r="N2278">
        <f t="shared" ca="1" si="287"/>
        <v>2500</v>
      </c>
      <c r="O2278">
        <f t="shared" ca="1" si="288"/>
        <v>1</v>
      </c>
      <c r="P2278">
        <f t="shared" ca="1" si="289"/>
        <v>0</v>
      </c>
      <c r="Q2278">
        <f t="shared" ca="1" si="285"/>
        <v>14</v>
      </c>
      <c r="R2278">
        <f t="shared" ca="1" si="286"/>
        <v>5</v>
      </c>
    </row>
    <row r="2279" spans="1:18">
      <c r="A2279">
        <f ca="1">VLOOKUP(O2279,Tabela3[],2,0)</f>
        <v>2003</v>
      </c>
      <c r="B2279" t="str">
        <f ca="1">VLOOKUP(P2279,Tabela3[],4,0)</f>
        <v>MARÇO</v>
      </c>
      <c r="C2279" t="str">
        <f ca="1">VLOOKUP(Q2279,Tabela3[],5,0)</f>
        <v>Japão</v>
      </c>
      <c r="D2279" t="str">
        <f ca="1">VLOOKUP(Q2279,Tabela3[],3,0)</f>
        <v>Toyota</v>
      </c>
      <c r="E2279" t="str">
        <f ca="1">IF(R2279=Q2279, (VLOOKUP(P2279+1,Tabela3[],5,0)),VLOOKUP(R2279,Tabela3[],5,0))</f>
        <v>Reino Unido</v>
      </c>
      <c r="F2279" s="1">
        <f t="shared" ca="1" si="282"/>
        <v>37667</v>
      </c>
      <c r="G2279" s="1">
        <f t="shared" ca="1" si="283"/>
        <v>37668.327424772418</v>
      </c>
      <c r="H2279">
        <f t="shared" ca="1" si="284"/>
        <v>0</v>
      </c>
      <c r="I2279" t="str">
        <f ca="1">VLOOKUP(Q2279,Tabela3[],9,1)</f>
        <v>Trailer Carriers</v>
      </c>
      <c r="J2279" t="str">
        <f ca="1">VLOOKUP(Q2279,Tabela3[],11,0)</f>
        <v>HILUX CABINE DUPLA STD POWER PACK</v>
      </c>
      <c r="K2279" t="str">
        <f ca="1">VLOOKUP(Q2279,Tabela3[],10,0)</f>
        <v>Carros</v>
      </c>
      <c r="L2279" t="e" cm="1">
        <f t="array" aca="1" ref="L2279" ca="1">IF(Tabela2[[#This Row],[PORTO]]=Tabela2[[#This Row],[DESTINO]],0,erro)</f>
        <v>#NAME?</v>
      </c>
      <c r="N2279">
        <f t="shared" ca="1" si="287"/>
        <v>200</v>
      </c>
      <c r="O2279">
        <f t="shared" ca="1" si="288"/>
        <v>3</v>
      </c>
      <c r="P2279">
        <f t="shared" ca="1" si="289"/>
        <v>2</v>
      </c>
      <c r="Q2279">
        <f t="shared" ca="1" si="285"/>
        <v>9</v>
      </c>
      <c r="R2279">
        <f t="shared" ca="1" si="286"/>
        <v>24</v>
      </c>
    </row>
    <row r="2280" spans="1:18">
      <c r="A2280">
        <f ca="1">VLOOKUP(O2280,Tabela3[],2,0)</f>
        <v>2005</v>
      </c>
      <c r="B2280" t="str">
        <f ca="1">VLOOKUP(P2280,Tabela3[],4,0)</f>
        <v>JANEIRO</v>
      </c>
      <c r="C2280" t="str">
        <f ca="1">VLOOKUP(Q2280,Tabela3[],5,0)</f>
        <v>Reino Unido</v>
      </c>
      <c r="D2280" t="str">
        <f ca="1">VLOOKUP(Q2280,Tabela3[],3,0)</f>
        <v>Unilever</v>
      </c>
      <c r="E2280" t="str">
        <f ca="1">IF(R2280=Q2280, (VLOOKUP(P2280+1,Tabela3[],5,0)),VLOOKUP(R2280,Tabela3[],5,0))</f>
        <v>Japão</v>
      </c>
      <c r="F2280" s="1">
        <f t="shared" ca="1" si="282"/>
        <v>38698</v>
      </c>
      <c r="G2280" s="1">
        <f t="shared" ca="1" si="283"/>
        <v>38699.495696631733</v>
      </c>
      <c r="H2280">
        <f t="shared" ca="1" si="284"/>
        <v>0</v>
      </c>
      <c r="I2280" t="str">
        <f ca="1">VLOOKUP(Q2280,Tabela3[],9,1)</f>
        <v>HMM Helsinki</v>
      </c>
      <c r="J2280" t="str">
        <f ca="1">VLOOKUP(Q2280,Tabela3[],11,0)</f>
        <v xml:space="preserve">Shampoo </v>
      </c>
      <c r="K2280" t="str">
        <f ca="1">VLOOKUP(Q2280,Tabela3[],10,0)</f>
        <v>Quimico</v>
      </c>
      <c r="L2280" t="e" cm="1">
        <f t="array" aca="1" ref="L2280" ca="1">IF(Tabela2[[#This Row],[PORTO]]=Tabela2[[#This Row],[DESTINO]],0,erro)</f>
        <v>#NAME?</v>
      </c>
      <c r="N2280">
        <f t="shared" ca="1" si="287"/>
        <v>1300000</v>
      </c>
      <c r="O2280">
        <f t="shared" ca="1" si="288"/>
        <v>5</v>
      </c>
      <c r="P2280">
        <f t="shared" ca="1" si="289"/>
        <v>12</v>
      </c>
      <c r="Q2280">
        <f t="shared" ca="1" si="285"/>
        <v>24</v>
      </c>
      <c r="R2280">
        <f t="shared" ca="1" si="286"/>
        <v>9</v>
      </c>
    </row>
    <row r="2281" spans="1:18">
      <c r="A2281">
        <f ca="1">VLOOKUP(O2281,Tabela3[],2,0)</f>
        <v>2000</v>
      </c>
      <c r="B2281" t="str">
        <f ca="1">VLOOKUP(P2281,Tabela3[],4,0)</f>
        <v>FEVEREIRO</v>
      </c>
      <c r="C2281" t="str">
        <f ca="1">VLOOKUP(Q2281,Tabela3[],5,0)</f>
        <v>Japão</v>
      </c>
      <c r="D2281" t="str">
        <f ca="1">VLOOKUP(Q2281,Tabela3[],3,0)</f>
        <v>Toyota</v>
      </c>
      <c r="E2281" t="str">
        <f ca="1">IF(R2281=Q2281, (VLOOKUP(P2281+1,Tabela3[],5,0)),VLOOKUP(R2281,Tabela3[],5,0))</f>
        <v>Japão</v>
      </c>
      <c r="F2281" s="1">
        <f t="shared" ca="1" si="282"/>
        <v>36531</v>
      </c>
      <c r="G2281" s="1">
        <f t="shared" ca="1" si="283"/>
        <v>36539.115402884679</v>
      </c>
      <c r="H2281">
        <f t="shared" ca="1" si="284"/>
        <v>1</v>
      </c>
      <c r="I2281" t="str">
        <f ca="1">VLOOKUP(Q2281,Tabela3[],9,1)</f>
        <v>Trailer Carriers</v>
      </c>
      <c r="J2281" t="str">
        <f ca="1">VLOOKUP(Q2281,Tabela3[],11,0)</f>
        <v>HILUX CABINE DUPLA STD POWER PACK</v>
      </c>
      <c r="K2281" t="str">
        <f ca="1">VLOOKUP(Q2281,Tabela3[],10,0)</f>
        <v>Carros</v>
      </c>
      <c r="L2281" cm="1">
        <f t="array" aca="1" ref="L2281" ca="1">IF(Tabela2[[#This Row],[PORTO]]=Tabela2[[#This Row],[DESTINO]],0,erro)</f>
        <v>0</v>
      </c>
      <c r="N2281">
        <f t="shared" ca="1" si="287"/>
        <v>200</v>
      </c>
      <c r="O2281">
        <f t="shared" ca="1" si="288"/>
        <v>0</v>
      </c>
      <c r="P2281">
        <f t="shared" ca="1" si="289"/>
        <v>1</v>
      </c>
      <c r="Q2281">
        <f t="shared" ca="1" si="285"/>
        <v>9</v>
      </c>
      <c r="R2281">
        <f t="shared" ca="1" si="286"/>
        <v>11</v>
      </c>
    </row>
    <row r="2282" spans="1:18">
      <c r="A2282">
        <f ca="1">VLOOKUP(O2282,Tabela3[],2,0)</f>
        <v>2003</v>
      </c>
      <c r="B2282" t="str">
        <f ca="1">VLOOKUP(P2282,Tabela3[],4,0)</f>
        <v>NOVEMBRO</v>
      </c>
      <c r="C2282" t="str">
        <f ca="1">VLOOKUP(Q2282,Tabela3[],5,0)</f>
        <v>Alemanha</v>
      </c>
      <c r="D2282" t="str">
        <f ca="1">VLOOKUP(Q2282,Tabela3[],3,0)</f>
        <v>Volkswagen</v>
      </c>
      <c r="E2282" t="str">
        <f ca="1">IF(R2282=Q2282, (VLOOKUP(P2282+1,Tabela3[],5,0)),VLOOKUP(R2282,Tabela3[],5,0))</f>
        <v>China</v>
      </c>
      <c r="F2282" s="1">
        <f t="shared" ca="1" si="282"/>
        <v>37894</v>
      </c>
      <c r="G2282" s="1">
        <f t="shared" ca="1" si="283"/>
        <v>37901.701940774263</v>
      </c>
      <c r="H2282">
        <f t="shared" ca="1" si="284"/>
        <v>1</v>
      </c>
      <c r="I2282" t="str">
        <f ca="1">VLOOKUP(Q2282,Tabela3[],9,1)</f>
        <v>Warehouse Carriers </v>
      </c>
      <c r="J2282" t="str">
        <f ca="1">VLOOKUP(Q2282,Tabela3[],11,0)</f>
        <v>Highline 250 TSI (Taos)</v>
      </c>
      <c r="K2282" t="str">
        <f ca="1">VLOOKUP(Q2282,Tabela3[],10,0)</f>
        <v>Carros</v>
      </c>
      <c r="L2282" t="e" cm="1">
        <f t="array" aca="1" ref="L2282" ca="1">IF(Tabela2[[#This Row],[PORTO]]=Tabela2[[#This Row],[DESTINO]],0,erro)</f>
        <v>#NAME?</v>
      </c>
      <c r="N2282">
        <f t="shared" ca="1" si="287"/>
        <v>400</v>
      </c>
      <c r="O2282">
        <f t="shared" ca="1" si="288"/>
        <v>3</v>
      </c>
      <c r="P2282">
        <f t="shared" ca="1" si="289"/>
        <v>10</v>
      </c>
      <c r="Q2282">
        <f t="shared" ca="1" si="285"/>
        <v>7</v>
      </c>
      <c r="R2282">
        <f t="shared" ca="1" si="286"/>
        <v>2</v>
      </c>
    </row>
    <row r="2283" spans="1:18">
      <c r="A2283">
        <f ca="1">VLOOKUP(O2283,Tabela3[],2,0)</f>
        <v>2000</v>
      </c>
      <c r="B2283" t="str">
        <f ca="1">VLOOKUP(P2283,Tabela3[],4,0)</f>
        <v>NOVEMBRO</v>
      </c>
      <c r="C2283" t="str">
        <f ca="1">VLOOKUP(Q2283,Tabela3[],5,0)</f>
        <v>Estados Unidos</v>
      </c>
      <c r="D2283" t="str">
        <f ca="1">VLOOKUP(Q2283,Tabela3[],3,0)</f>
        <v>Amazon</v>
      </c>
      <c r="E2283" t="str">
        <f ca="1">IF(R2283=Q2283, (VLOOKUP(P2283+1,Tabela3[],5,0)),VLOOKUP(R2283,Tabela3[],5,0))</f>
        <v>Japão</v>
      </c>
      <c r="F2283" s="1">
        <f t="shared" ca="1" si="282"/>
        <v>36820</v>
      </c>
      <c r="G2283" s="1">
        <f t="shared" ca="1" si="283"/>
        <v>36825.44182232258</v>
      </c>
      <c r="H2283">
        <f t="shared" ca="1" si="284"/>
        <v>1</v>
      </c>
      <c r="I2283" t="str">
        <f ca="1">VLOOKUP(Q2283,Tabela3[],9,1)</f>
        <v>HMM Algeciras</v>
      </c>
      <c r="J2283" t="str">
        <f ca="1">VLOOKUP(Q2283,Tabela3[],11,0)</f>
        <v>Travesseiro Toque de Pluma</v>
      </c>
      <c r="K2283" t="str">
        <f ca="1">VLOOKUP(Q2283,Tabela3[],10,0)</f>
        <v>Geral</v>
      </c>
      <c r="L2283" t="e" cm="1">
        <f t="array" aca="1" ref="L2283" ca="1">IF(Tabela2[[#This Row],[PORTO]]=Tabela2[[#This Row],[DESTINO]],0,erro)</f>
        <v>#NAME?</v>
      </c>
      <c r="N2283">
        <f t="shared" ca="1" si="287"/>
        <v>1000</v>
      </c>
      <c r="O2283">
        <f t="shared" ca="1" si="288"/>
        <v>0</v>
      </c>
      <c r="P2283">
        <f t="shared" ca="1" si="289"/>
        <v>10</v>
      </c>
      <c r="Q2283">
        <f t="shared" ca="1" si="285"/>
        <v>5</v>
      </c>
      <c r="R2283">
        <f t="shared" ca="1" si="286"/>
        <v>10</v>
      </c>
    </row>
    <row r="2284" spans="1:18">
      <c r="A2284">
        <f ca="1">VLOOKUP(O2284,Tabela3[],2,0)</f>
        <v>2006</v>
      </c>
      <c r="B2284" t="str">
        <f ca="1">VLOOKUP(P2284,Tabela3[],4,0)</f>
        <v>JULHO</v>
      </c>
      <c r="C2284" t="str">
        <f ca="1">VLOOKUP(Q2284,Tabela3[],5,0)</f>
        <v>Reino Unido</v>
      </c>
      <c r="D2284" t="str">
        <f ca="1">VLOOKUP(Q2284,Tabela3[],3,0)</f>
        <v>Unilever</v>
      </c>
      <c r="E2284" t="str">
        <f ca="1">IF(R2284=Q2284, (VLOOKUP(P2284+1,Tabela3[],5,0)),VLOOKUP(R2284,Tabela3[],5,0))</f>
        <v>Holanda</v>
      </c>
      <c r="F2284" s="1">
        <f t="shared" ca="1" si="282"/>
        <v>38886</v>
      </c>
      <c r="G2284" s="1">
        <f t="shared" ca="1" si="283"/>
        <v>38890.851646966119</v>
      </c>
      <c r="H2284">
        <f t="shared" ca="1" si="284"/>
        <v>0</v>
      </c>
      <c r="I2284" t="str">
        <f ca="1">VLOOKUP(Q2284,Tabela3[],9,1)</f>
        <v>HMM Helsinki</v>
      </c>
      <c r="J2284" t="str">
        <f ca="1">VLOOKUP(Q2284,Tabela3[],11,0)</f>
        <v>Sabonete</v>
      </c>
      <c r="K2284" t="str">
        <f ca="1">VLOOKUP(Q2284,Tabela3[],10,0)</f>
        <v>Quimico</v>
      </c>
      <c r="L2284" t="e" cm="1">
        <f t="array" aca="1" ref="L2284" ca="1">IF(Tabela2[[#This Row],[PORTO]]=Tabela2[[#This Row],[DESTINO]],0,erro)</f>
        <v>#NAME?</v>
      </c>
      <c r="N2284">
        <f t="shared" ca="1" si="287"/>
        <v>1470000</v>
      </c>
      <c r="O2284">
        <f t="shared" ca="1" si="288"/>
        <v>6</v>
      </c>
      <c r="P2284">
        <f t="shared" ca="1" si="289"/>
        <v>6</v>
      </c>
      <c r="Q2284">
        <f t="shared" ca="1" si="285"/>
        <v>26</v>
      </c>
      <c r="R2284">
        <f t="shared" ca="1" si="286"/>
        <v>17</v>
      </c>
    </row>
    <row r="2285" spans="1:18">
      <c r="A2285">
        <f ca="1">VLOOKUP(O2285,Tabela3[],2,0)</f>
        <v>2009</v>
      </c>
      <c r="B2285" t="str">
        <f ca="1">VLOOKUP(P2285,Tabela3[],4,0)</f>
        <v>JANEIRO</v>
      </c>
      <c r="C2285" t="str">
        <f ca="1">VLOOKUP(Q2285,Tabela3[],5,0)</f>
        <v>Japão</v>
      </c>
      <c r="D2285" t="str">
        <f ca="1">VLOOKUP(Q2285,Tabela3[],3,0)</f>
        <v>Toyota</v>
      </c>
      <c r="E2285" t="str">
        <f ca="1">IF(R2285=Q2285, (VLOOKUP(P2285+1,Tabela3[],5,0)),VLOOKUP(R2285,Tabela3[],5,0))</f>
        <v>Itália</v>
      </c>
      <c r="F2285" s="1">
        <f t="shared" ca="1" si="282"/>
        <v>40148</v>
      </c>
      <c r="G2285" s="1">
        <f t="shared" ca="1" si="283"/>
        <v>40157.469034294401</v>
      </c>
      <c r="H2285">
        <f t="shared" ca="1" si="284"/>
        <v>1</v>
      </c>
      <c r="I2285" t="str">
        <f ca="1">VLOOKUP(Q2285,Tabela3[],9,1)</f>
        <v>Trailer Carriers</v>
      </c>
      <c r="J2285" t="str">
        <f ca="1">VLOOKUP(Q2285,Tabela3[],11,0)</f>
        <v>COROLLA GLI</v>
      </c>
      <c r="K2285" t="str">
        <f ca="1">VLOOKUP(Q2285,Tabela3[],10,0)</f>
        <v>Carros</v>
      </c>
      <c r="L2285" t="e" cm="1">
        <f t="array" aca="1" ref="L2285" ca="1">IF(Tabela2[[#This Row],[PORTO]]=Tabela2[[#This Row],[DESTINO]],0,erro)</f>
        <v>#NAME?</v>
      </c>
      <c r="N2285">
        <f t="shared" ca="1" si="287"/>
        <v>100</v>
      </c>
      <c r="O2285">
        <f t="shared" ca="1" si="288"/>
        <v>9</v>
      </c>
      <c r="P2285">
        <f t="shared" ca="1" si="289"/>
        <v>12</v>
      </c>
      <c r="Q2285">
        <f t="shared" ca="1" si="285"/>
        <v>10</v>
      </c>
      <c r="R2285">
        <f t="shared" ca="1" si="286"/>
        <v>18</v>
      </c>
    </row>
    <row r="2286" spans="1:18">
      <c r="A2286">
        <f ca="1">VLOOKUP(O2286,Tabela3[],2,0)</f>
        <v>2008</v>
      </c>
      <c r="B2286" t="str">
        <f ca="1">VLOOKUP(P2286,Tabela3[],4,0)</f>
        <v>ABRIL</v>
      </c>
      <c r="C2286" t="str">
        <f ca="1">VLOOKUP(Q2286,Tabela3[],5,0)</f>
        <v>Holanda</v>
      </c>
      <c r="D2286" t="str">
        <f ca="1">VLOOKUP(Q2286,Tabela3[],3,0)</f>
        <v>Shell</v>
      </c>
      <c r="E2286" t="str">
        <f ca="1">IF(R2286=Q2286, (VLOOKUP(P2286+1,Tabela3[],5,0)),VLOOKUP(R2286,Tabela3[],5,0))</f>
        <v>Reino Unido</v>
      </c>
      <c r="F2286" s="1">
        <f t="shared" ca="1" si="282"/>
        <v>39513</v>
      </c>
      <c r="G2286" s="1">
        <f t="shared" ca="1" si="283"/>
        <v>39519.77866933537</v>
      </c>
      <c r="H2286">
        <f t="shared" ca="1" si="284"/>
        <v>1</v>
      </c>
      <c r="I2286" t="str">
        <f ca="1">VLOOKUP(Q2286,Tabela3[],9,1)</f>
        <v>AbQaiq</v>
      </c>
      <c r="J2286" t="str">
        <f ca="1">VLOOKUP(Q2286,Tabela3[],11,0)</f>
        <v>Petróleo Bruto</v>
      </c>
      <c r="K2286" t="str">
        <f ca="1">VLOOKUP(Q2286,Tabela3[],10,0)</f>
        <v>Petróleo</v>
      </c>
      <c r="L2286" t="e" cm="1">
        <f t="array" aca="1" ref="L2286" ca="1">IF(Tabela2[[#This Row],[PORTO]]=Tabela2[[#This Row],[DESTINO]],0,erro)</f>
        <v>#NAME?</v>
      </c>
      <c r="N2286">
        <f t="shared" ca="1" si="287"/>
        <v>55000</v>
      </c>
      <c r="O2286">
        <f t="shared" ca="1" si="288"/>
        <v>8</v>
      </c>
      <c r="P2286">
        <f t="shared" ca="1" si="289"/>
        <v>3</v>
      </c>
      <c r="Q2286">
        <f t="shared" ca="1" si="285"/>
        <v>17</v>
      </c>
      <c r="R2286">
        <f t="shared" ca="1" si="286"/>
        <v>24</v>
      </c>
    </row>
    <row r="2287" spans="1:18">
      <c r="A2287">
        <f ca="1">VLOOKUP(O2287,Tabela3[],2,0)</f>
        <v>2005</v>
      </c>
      <c r="B2287" t="str">
        <f ca="1">VLOOKUP(P2287,Tabela3[],4,0)</f>
        <v>SETEMBRO</v>
      </c>
      <c r="C2287" t="str">
        <f ca="1">VLOOKUP(Q2287,Tabela3[],5,0)</f>
        <v>Estados Unidos</v>
      </c>
      <c r="D2287" t="str">
        <f ca="1">VLOOKUP(Q2287,Tabela3[],3,0)</f>
        <v>Amazon</v>
      </c>
      <c r="E2287" t="str">
        <f ca="1">IF(R2287=Q2287, (VLOOKUP(P2287+1,Tabela3[],5,0)),VLOOKUP(R2287,Tabela3[],5,0))</f>
        <v>Itália</v>
      </c>
      <c r="F2287" s="1">
        <f t="shared" ca="1" si="282"/>
        <v>38582</v>
      </c>
      <c r="G2287" s="1">
        <f t="shared" ca="1" si="283"/>
        <v>38584.759842956853</v>
      </c>
      <c r="H2287">
        <f t="shared" ca="1" si="284"/>
        <v>0</v>
      </c>
      <c r="I2287" t="str">
        <f ca="1">VLOOKUP(Q2287,Tabela3[],9,1)</f>
        <v>HMM Algeciras</v>
      </c>
      <c r="J2287" t="str">
        <f ca="1">VLOOKUP(Q2287,Tabela3[],11,0)</f>
        <v>Travesseiro Toque de Pluma</v>
      </c>
      <c r="K2287" t="str">
        <f ca="1">VLOOKUP(Q2287,Tabela3[],10,0)</f>
        <v>Geral</v>
      </c>
      <c r="L2287" t="e" cm="1">
        <f t="array" aca="1" ref="L2287" ca="1">IF(Tabela2[[#This Row],[PORTO]]=Tabela2[[#This Row],[DESTINO]],0,erro)</f>
        <v>#NAME?</v>
      </c>
      <c r="N2287">
        <f t="shared" ca="1" si="287"/>
        <v>5000</v>
      </c>
      <c r="O2287">
        <f t="shared" ca="1" si="288"/>
        <v>5</v>
      </c>
      <c r="P2287">
        <f t="shared" ca="1" si="289"/>
        <v>8</v>
      </c>
      <c r="Q2287">
        <f t="shared" ca="1" si="285"/>
        <v>5</v>
      </c>
      <c r="R2287">
        <f t="shared" ca="1" si="286"/>
        <v>18</v>
      </c>
    </row>
    <row r="2288" spans="1:18">
      <c r="A2288">
        <f ca="1">VLOOKUP(O2288,Tabela3[],2,0)</f>
        <v>2009</v>
      </c>
      <c r="B2288" t="str">
        <f ca="1">VLOOKUP(P2288,Tabela3[],4,0)</f>
        <v>SETEMBRO</v>
      </c>
      <c r="C2288" t="str">
        <f ca="1">VLOOKUP(Q2288,Tabela3[],5,0)</f>
        <v>Japão</v>
      </c>
      <c r="D2288" t="str">
        <f ca="1">VLOOKUP(Q2288,Tabela3[],3,0)</f>
        <v>Toyota</v>
      </c>
      <c r="E2288" t="str">
        <f ca="1">IF(R2288=Q2288, (VLOOKUP(P2288+1,Tabela3[],5,0)),VLOOKUP(R2288,Tabela3[],5,0))</f>
        <v>França</v>
      </c>
      <c r="F2288" s="1">
        <f t="shared" ca="1" si="282"/>
        <v>40028</v>
      </c>
      <c r="G2288" s="1">
        <f t="shared" ca="1" si="283"/>
        <v>40037.391245279869</v>
      </c>
      <c r="H2288">
        <f t="shared" ca="1" si="284"/>
        <v>1</v>
      </c>
      <c r="I2288" t="str">
        <f ca="1">VLOOKUP(Q2288,Tabela3[],9,1)</f>
        <v>Trailer Carriers</v>
      </c>
      <c r="J2288" t="str">
        <f ca="1">VLOOKUP(Q2288,Tabela3[],11,0)</f>
        <v>COROLLA GLI</v>
      </c>
      <c r="K2288" t="str">
        <f ca="1">VLOOKUP(Q2288,Tabela3[],10,0)</f>
        <v>Carros</v>
      </c>
      <c r="L2288" t="e" cm="1">
        <f t="array" aca="1" ref="L2288" ca="1">IF(Tabela2[[#This Row],[PORTO]]=Tabela2[[#This Row],[DESTINO]],0,erro)</f>
        <v>#NAME?</v>
      </c>
      <c r="N2288">
        <f t="shared" ca="1" si="287"/>
        <v>300</v>
      </c>
      <c r="O2288">
        <f t="shared" ca="1" si="288"/>
        <v>9</v>
      </c>
      <c r="P2288">
        <f t="shared" ca="1" si="289"/>
        <v>8</v>
      </c>
      <c r="Q2288">
        <f t="shared" ca="1" si="285"/>
        <v>10</v>
      </c>
      <c r="R2288">
        <f t="shared" ca="1" si="286"/>
        <v>21</v>
      </c>
    </row>
    <row r="2289" spans="1:18">
      <c r="A2289">
        <f ca="1">VLOOKUP(O2289,Tabela3[],2,0)</f>
        <v>2005</v>
      </c>
      <c r="B2289" t="str">
        <f ca="1">VLOOKUP(P2289,Tabela3[],4,0)</f>
        <v>DEZEMBRO</v>
      </c>
      <c r="C2289" t="str">
        <f ca="1">VLOOKUP(Q2289,Tabela3[],5,0)</f>
        <v>Holanda</v>
      </c>
      <c r="D2289" t="str">
        <f ca="1">VLOOKUP(Q2289,Tabela3[],3,0)</f>
        <v>Shell</v>
      </c>
      <c r="E2289" t="str">
        <f ca="1">IF(R2289=Q2289, (VLOOKUP(P2289+1,Tabela3[],5,0)),VLOOKUP(R2289,Tabela3[],5,0))</f>
        <v>China</v>
      </c>
      <c r="F2289" s="1">
        <f t="shared" ca="1" si="282"/>
        <v>38681</v>
      </c>
      <c r="G2289" s="1">
        <f t="shared" ca="1" si="283"/>
        <v>38682.713751972828</v>
      </c>
      <c r="H2289">
        <f t="shared" ca="1" si="284"/>
        <v>0</v>
      </c>
      <c r="I2289" t="str">
        <f ca="1">VLOOKUP(Q2289,Tabela3[],9,1)</f>
        <v>AbQaiq</v>
      </c>
      <c r="J2289" t="str">
        <f ca="1">VLOOKUP(Q2289,Tabela3[],11,0)</f>
        <v>Gasolina</v>
      </c>
      <c r="K2289" t="str">
        <f ca="1">VLOOKUP(Q2289,Tabela3[],10,0)</f>
        <v>Petróleo</v>
      </c>
      <c r="L2289" t="e" cm="1">
        <f t="array" aca="1" ref="L2289" ca="1">IF(Tabela2[[#This Row],[PORTO]]=Tabela2[[#This Row],[DESTINO]],0,erro)</f>
        <v>#NAME?</v>
      </c>
      <c r="N2289">
        <f t="shared" ca="1" si="287"/>
        <v>52000</v>
      </c>
      <c r="O2289">
        <f t="shared" ca="1" si="288"/>
        <v>5</v>
      </c>
      <c r="P2289">
        <f t="shared" ca="1" si="289"/>
        <v>11</v>
      </c>
      <c r="Q2289">
        <f t="shared" ca="1" si="285"/>
        <v>16</v>
      </c>
      <c r="R2289">
        <f t="shared" ca="1" si="286"/>
        <v>1</v>
      </c>
    </row>
    <row r="2290" spans="1:18">
      <c r="A2290">
        <f ca="1">VLOOKUP(O2290,Tabela3[],2,0)</f>
        <v>2008</v>
      </c>
      <c r="B2290" t="str">
        <f ca="1">VLOOKUP(P2290,Tabela3[],4,0)</f>
        <v>MAIO</v>
      </c>
      <c r="C2290" t="str">
        <f ca="1">VLOOKUP(Q2290,Tabela3[],5,0)</f>
        <v>França</v>
      </c>
      <c r="D2290" t="str">
        <f ca="1">VLOOKUP(Q2290,Tabela3[],3,0)</f>
        <v> LVMH</v>
      </c>
      <c r="E2290" t="str">
        <f ca="1">IF(R2290=Q2290, (VLOOKUP(P2290+1,Tabela3[],5,0)),VLOOKUP(R2290,Tabela3[],5,0))</f>
        <v>Japão</v>
      </c>
      <c r="F2290" s="1">
        <f t="shared" ca="1" si="282"/>
        <v>39555</v>
      </c>
      <c r="G2290" s="1">
        <f t="shared" ca="1" si="283"/>
        <v>39560.049298824008</v>
      </c>
      <c r="H2290">
        <f t="shared" ca="1" si="284"/>
        <v>0</v>
      </c>
      <c r="I2290" t="str">
        <f ca="1">VLOOKUP(Q2290,Tabela3[],9,1)</f>
        <v>Emma Maersk</v>
      </c>
      <c r="J2290" t="str">
        <f ca="1">VLOOKUP(Q2290,Tabela3[],11,0)</f>
        <v>Clos Des Lambrys</v>
      </c>
      <c r="K2290" t="str">
        <f ca="1">VLOOKUP(Q2290,Tabela3[],10,0)</f>
        <v>Tecido</v>
      </c>
      <c r="L2290" t="e" cm="1">
        <f t="array" aca="1" ref="L2290" ca="1">IF(Tabela2[[#This Row],[PORTO]]=Tabela2[[#This Row],[DESTINO]],0,erro)</f>
        <v>#NAME?</v>
      </c>
      <c r="N2290">
        <f t="shared" ca="1" si="287"/>
        <v>42000</v>
      </c>
      <c r="O2290">
        <f t="shared" ca="1" si="288"/>
        <v>8</v>
      </c>
      <c r="P2290">
        <f t="shared" ca="1" si="289"/>
        <v>4</v>
      </c>
      <c r="Q2290">
        <f t="shared" ca="1" si="285"/>
        <v>21</v>
      </c>
      <c r="R2290">
        <f t="shared" ca="1" si="286"/>
        <v>10</v>
      </c>
    </row>
    <row r="2291" spans="1:18">
      <c r="A2291">
        <f ca="1">VLOOKUP(O2291,Tabela3[],2,0)</f>
        <v>2009</v>
      </c>
      <c r="B2291" t="str">
        <f ca="1">VLOOKUP(P2291,Tabela3[],4,0)</f>
        <v>OUTUBRO</v>
      </c>
      <c r="C2291" t="str">
        <f ca="1">VLOOKUP(Q2291,Tabela3[],5,0)</f>
        <v>Canadá</v>
      </c>
      <c r="D2291" t="str">
        <f ca="1">VLOOKUP(Q2291,Tabela3[],3,0)</f>
        <v>Shopify</v>
      </c>
      <c r="E2291" t="str">
        <f ca="1">IF(R2291=Q2291, (VLOOKUP(P2291+1,Tabela3[],5,0)),VLOOKUP(R2291,Tabela3[],5,0))</f>
        <v>Alemanha</v>
      </c>
      <c r="F2291" s="1">
        <f t="shared" ca="1" si="282"/>
        <v>40074</v>
      </c>
      <c r="G2291" s="1">
        <f t="shared" ca="1" si="283"/>
        <v>40074.409559564687</v>
      </c>
      <c r="H2291">
        <f t="shared" ca="1" si="284"/>
        <v>0</v>
      </c>
      <c r="I2291" t="str">
        <f ca="1">VLOOKUP(Q2291,Tabela3[],9,1)</f>
        <v>HMM Southampton</v>
      </c>
      <c r="J2291" t="str">
        <f ca="1">VLOOKUP(Q2291,Tabela3[],11,0)</f>
        <v>NONA</v>
      </c>
      <c r="K2291" t="str">
        <f ca="1">VLOOKUP(Q2291,Tabela3[],10,0)</f>
        <v>Bebida</v>
      </c>
      <c r="L2291" t="e" cm="1">
        <f t="array" aca="1" ref="L2291" ca="1">IF(Tabela2[[#This Row],[PORTO]]=Tabela2[[#This Row],[DESTINO]],0,erro)</f>
        <v>#NAME?</v>
      </c>
      <c r="N2291">
        <f t="shared" ca="1" si="287"/>
        <v>0</v>
      </c>
      <c r="O2291">
        <f t="shared" ca="1" si="288"/>
        <v>9</v>
      </c>
      <c r="P2291">
        <f t="shared" ca="1" si="289"/>
        <v>9</v>
      </c>
      <c r="Q2291">
        <f t="shared" ca="1" si="285"/>
        <v>34</v>
      </c>
      <c r="R2291">
        <f t="shared" ca="1" si="286"/>
        <v>8</v>
      </c>
    </row>
    <row r="2292" spans="1:18">
      <c r="A2292">
        <f ca="1">VLOOKUP(O2292,Tabela3[],2,0)</f>
        <v>2003</v>
      </c>
      <c r="B2292" t="str">
        <f ca="1">VLOOKUP(P2292,Tabela3[],4,0)</f>
        <v>JULHO</v>
      </c>
      <c r="C2292" t="str">
        <f ca="1">VLOOKUP(Q2292,Tabela3[],5,0)</f>
        <v>China</v>
      </c>
      <c r="D2292" t="str">
        <f ca="1">VLOOKUP(Q2292,Tabela3[],3,0)</f>
        <v>Alibaba Group</v>
      </c>
      <c r="E2292" t="str">
        <f ca="1">IF(R2292=Q2292, (VLOOKUP(P2292+1,Tabela3[],5,0)),VLOOKUP(R2292,Tabela3[],5,0))</f>
        <v>Estados Unidos</v>
      </c>
      <c r="F2292" s="1">
        <f t="shared" ca="1" si="282"/>
        <v>37772</v>
      </c>
      <c r="G2292" s="1">
        <f t="shared" ca="1" si="283"/>
        <v>37780.891976971179</v>
      </c>
      <c r="H2292">
        <f t="shared" ca="1" si="284"/>
        <v>1</v>
      </c>
      <c r="I2292" t="str">
        <f ca="1">VLOOKUP(Q2292,Tabela3[],9,1)</f>
        <v>HMM St Petersburg</v>
      </c>
      <c r="J2292" t="str">
        <f ca="1">VLOOKUP(Q2292,Tabela3[],11,0)</f>
        <v>Miniescavadeira</v>
      </c>
      <c r="K2292" t="str">
        <f ca="1">VLOOKUP(Q2292,Tabela3[],10,0)</f>
        <v>Maquinário</v>
      </c>
      <c r="L2292" t="e" cm="1">
        <f t="array" aca="1" ref="L2292" ca="1">IF(Tabela2[[#This Row],[PORTO]]=Tabela2[[#This Row],[DESTINO]],0,erro)</f>
        <v>#NAME?</v>
      </c>
      <c r="N2292">
        <f t="shared" ca="1" si="287"/>
        <v>50</v>
      </c>
      <c r="O2292">
        <f t="shared" ca="1" si="288"/>
        <v>3</v>
      </c>
      <c r="P2292">
        <f t="shared" ca="1" si="289"/>
        <v>6</v>
      </c>
      <c r="Q2292">
        <f t="shared" ca="1" si="285"/>
        <v>1</v>
      </c>
      <c r="R2292">
        <f t="shared" ca="1" si="286"/>
        <v>4</v>
      </c>
    </row>
    <row r="2293" spans="1:18">
      <c r="A2293">
        <f ca="1">VLOOKUP(O2293,Tabela3[],2,0)</f>
        <v>2007</v>
      </c>
      <c r="B2293" t="str">
        <f ca="1">VLOOKUP(P2293,Tabela3[],4,0)</f>
        <v>FEVEREIRO</v>
      </c>
      <c r="C2293" t="str">
        <f ca="1">VLOOKUP(Q2293,Tabela3[],5,0)</f>
        <v>Itália</v>
      </c>
      <c r="D2293" t="str">
        <f ca="1">VLOOKUP(Q2293,Tabela3[],3,0)</f>
        <v>Hyundai</v>
      </c>
      <c r="E2293" t="str">
        <f ca="1">IF(R2293=Q2293, (VLOOKUP(P2293+1,Tabela3[],5,0)),VLOOKUP(R2293,Tabela3[],5,0))</f>
        <v>Alemanha</v>
      </c>
      <c r="F2293" s="1">
        <f t="shared" ca="1" si="282"/>
        <v>39084</v>
      </c>
      <c r="G2293" s="1">
        <f t="shared" ca="1" si="283"/>
        <v>39088.374436396924</v>
      </c>
      <c r="H2293">
        <f t="shared" ca="1" si="284"/>
        <v>1</v>
      </c>
      <c r="I2293" t="str">
        <f ca="1">VLOOKUP(Q2293,Tabela3[],9,1)</f>
        <v>Car Carriers</v>
      </c>
      <c r="J2293" t="str">
        <f ca="1">VLOOKUP(Q2293,Tabela3[],11,0)</f>
        <v>HB20 Vision</v>
      </c>
      <c r="K2293" t="str">
        <f ca="1">VLOOKUP(Q2293,Tabela3[],10,0)</f>
        <v>Carros</v>
      </c>
      <c r="L2293" t="e" cm="1">
        <f t="array" aca="1" ref="L2293" ca="1">IF(Tabela2[[#This Row],[PORTO]]=Tabela2[[#This Row],[DESTINO]],0,erro)</f>
        <v>#NAME?</v>
      </c>
      <c r="N2293">
        <f t="shared" ca="1" si="287"/>
        <v>500</v>
      </c>
      <c r="O2293">
        <f t="shared" ca="1" si="288"/>
        <v>7</v>
      </c>
      <c r="P2293">
        <f t="shared" ca="1" si="289"/>
        <v>1</v>
      </c>
      <c r="Q2293">
        <f t="shared" ca="1" si="285"/>
        <v>20</v>
      </c>
      <c r="R2293">
        <f t="shared" ca="1" si="286"/>
        <v>8</v>
      </c>
    </row>
    <row r="2294" spans="1:18">
      <c r="A2294">
        <f ca="1">VLOOKUP(O2294,Tabela3[],2,0)</f>
        <v>2007</v>
      </c>
      <c r="B2294" t="str">
        <f ca="1">VLOOKUP(P2294,Tabela3[],4,0)</f>
        <v>NOVEMBRO</v>
      </c>
      <c r="C2294" t="str">
        <f ca="1">VLOOKUP(Q2294,Tabela3[],5,0)</f>
        <v>França</v>
      </c>
      <c r="D2294" t="str">
        <f ca="1">VLOOKUP(Q2294,Tabela3[],3,0)</f>
        <v> LVMH</v>
      </c>
      <c r="E2294" t="str">
        <f ca="1">IF(R2294=Q2294, (VLOOKUP(P2294+1,Tabela3[],5,0)),VLOOKUP(R2294,Tabela3[],5,0))</f>
        <v>Alemanha</v>
      </c>
      <c r="F2294" s="1">
        <f t="shared" ca="1" si="282"/>
        <v>39381</v>
      </c>
      <c r="G2294" s="1">
        <f t="shared" ca="1" si="283"/>
        <v>39383.094788773415</v>
      </c>
      <c r="H2294">
        <f t="shared" ca="1" si="284"/>
        <v>0</v>
      </c>
      <c r="I2294" t="str">
        <f ca="1">VLOOKUP(Q2294,Tabela3[],9,1)</f>
        <v>Emma Maersk</v>
      </c>
      <c r="J2294" t="str">
        <f ca="1">VLOOKUP(Q2294,Tabela3[],11,0)</f>
        <v>Clos Des Lambrys</v>
      </c>
      <c r="K2294" t="str">
        <f ca="1">VLOOKUP(Q2294,Tabela3[],10,0)</f>
        <v>Tecido</v>
      </c>
      <c r="L2294" t="e" cm="1">
        <f t="array" aca="1" ref="L2294" ca="1">IF(Tabela2[[#This Row],[PORTO]]=Tabela2[[#This Row],[DESTINO]],0,erro)</f>
        <v>#NAME?</v>
      </c>
      <c r="N2294">
        <f t="shared" ca="1" si="287"/>
        <v>19000</v>
      </c>
      <c r="O2294">
        <f t="shared" ca="1" si="288"/>
        <v>7</v>
      </c>
      <c r="P2294">
        <f t="shared" ca="1" si="289"/>
        <v>10</v>
      </c>
      <c r="Q2294">
        <f t="shared" ca="1" si="285"/>
        <v>21</v>
      </c>
      <c r="R2294">
        <f t="shared" ca="1" si="286"/>
        <v>8</v>
      </c>
    </row>
    <row r="2295" spans="1:18">
      <c r="A2295">
        <f ca="1">VLOOKUP(O2295,Tabela3[],2,0)</f>
        <v>2003</v>
      </c>
      <c r="B2295" t="str">
        <f ca="1">VLOOKUP(P2295,Tabela3[],4,0)</f>
        <v>JUNHO</v>
      </c>
      <c r="C2295" t="str">
        <f ca="1">VLOOKUP(Q2295,Tabela3[],5,0)</f>
        <v>Coréia do Sul</v>
      </c>
      <c r="D2295" t="str">
        <f ca="1">VLOOKUP(Q2295,Tabela3[],3,0)</f>
        <v>Samsung</v>
      </c>
      <c r="E2295" t="str">
        <f ca="1">IF(R2295=Q2295, (VLOOKUP(P2295+1,Tabela3[],5,0)),VLOOKUP(R2295,Tabela3[],5,0))</f>
        <v>Japão</v>
      </c>
      <c r="F2295" s="1">
        <f t="shared" ca="1" si="282"/>
        <v>37761</v>
      </c>
      <c r="G2295" s="1">
        <f t="shared" ca="1" si="283"/>
        <v>37765.100358096395</v>
      </c>
      <c r="H2295">
        <f t="shared" ca="1" si="284"/>
        <v>1</v>
      </c>
      <c r="I2295" t="str">
        <f ca="1">VLOOKUP(Q2295,Tabela3[],9,1)</f>
        <v>HMM Rotterdam</v>
      </c>
      <c r="J2295" t="str">
        <f ca="1">VLOOKUP(Q2295,Tabela3[],11,0)</f>
        <v>Crystal UHD 4k 65"</v>
      </c>
      <c r="K2295" t="str">
        <f ca="1">VLOOKUP(Q2295,Tabela3[],10,0)</f>
        <v>Eletrônicos</v>
      </c>
      <c r="L2295" t="e" cm="1">
        <f t="array" aca="1" ref="L2295" ca="1">IF(Tabela2[[#This Row],[PORTO]]=Tabela2[[#This Row],[DESTINO]],0,erro)</f>
        <v>#NAME?</v>
      </c>
      <c r="N2295">
        <f t="shared" ca="1" si="287"/>
        <v>2000</v>
      </c>
      <c r="O2295">
        <f t="shared" ca="1" si="288"/>
        <v>3</v>
      </c>
      <c r="P2295">
        <f t="shared" ca="1" si="289"/>
        <v>5</v>
      </c>
      <c r="Q2295">
        <f t="shared" ca="1" si="285"/>
        <v>14</v>
      </c>
      <c r="R2295">
        <f t="shared" ca="1" si="286"/>
        <v>9</v>
      </c>
    </row>
    <row r="2296" spans="1:18">
      <c r="A2296">
        <f ca="1">VLOOKUP(O2296,Tabela3[],2,0)</f>
        <v>2008</v>
      </c>
      <c r="B2296" t="str">
        <f ca="1">VLOOKUP(P2296,Tabela3[],4,0)</f>
        <v>NOVEMBRO</v>
      </c>
      <c r="C2296" t="str">
        <f ca="1">VLOOKUP(Q2296,Tabela3[],5,0)</f>
        <v>Coréia do Sul</v>
      </c>
      <c r="D2296" t="str">
        <f ca="1">VLOOKUP(Q2296,Tabela3[],3,0)</f>
        <v>Samsung</v>
      </c>
      <c r="E2296" t="str">
        <f ca="1">IF(R2296=Q2296, (VLOOKUP(P2296+1,Tabela3[],5,0)),VLOOKUP(R2296,Tabela3[],5,0))</f>
        <v>Japão</v>
      </c>
      <c r="F2296" s="1">
        <f t="shared" ca="1" si="282"/>
        <v>39731</v>
      </c>
      <c r="G2296" s="1">
        <f t="shared" ca="1" si="283"/>
        <v>39735.851711010255</v>
      </c>
      <c r="H2296">
        <f t="shared" ca="1" si="284"/>
        <v>0</v>
      </c>
      <c r="I2296" t="str">
        <f ca="1">VLOOKUP(Q2296,Tabela3[],9,1)</f>
        <v>HMM Rotterdam</v>
      </c>
      <c r="J2296" t="str">
        <f ca="1">VLOOKUP(Q2296,Tabela3[],11,0)</f>
        <v>Crystal UHD 4k 65"</v>
      </c>
      <c r="K2296" t="str">
        <f ca="1">VLOOKUP(Q2296,Tabela3[],10,0)</f>
        <v>Eletrônicos</v>
      </c>
      <c r="L2296" t="e" cm="1">
        <f t="array" aca="1" ref="L2296" ca="1">IF(Tabela2[[#This Row],[PORTO]]=Tabela2[[#This Row],[DESTINO]],0,erro)</f>
        <v>#NAME?</v>
      </c>
      <c r="N2296">
        <f t="shared" ca="1" si="287"/>
        <v>1500</v>
      </c>
      <c r="O2296">
        <f t="shared" ca="1" si="288"/>
        <v>8</v>
      </c>
      <c r="P2296">
        <f t="shared" ca="1" si="289"/>
        <v>10</v>
      </c>
      <c r="Q2296">
        <f t="shared" ca="1" si="285"/>
        <v>14</v>
      </c>
      <c r="R2296">
        <f t="shared" ca="1" si="286"/>
        <v>14</v>
      </c>
    </row>
    <row r="2297" spans="1:18">
      <c r="A2297">
        <f ca="1">VLOOKUP(O2297,Tabela3[],2,0)</f>
        <v>2005</v>
      </c>
      <c r="B2297" t="str">
        <f ca="1">VLOOKUP(P2297,Tabela3[],4,0)</f>
        <v>JANEIRO</v>
      </c>
      <c r="C2297" t="str">
        <f ca="1">VLOOKUP(Q2297,Tabela3[],5,0)</f>
        <v>Alemanha</v>
      </c>
      <c r="D2297" t="str">
        <f ca="1">VLOOKUP(Q2297,Tabela3[],3,0)</f>
        <v>Volkswagen</v>
      </c>
      <c r="E2297" t="str">
        <f ca="1">IF(R2297=Q2297, (VLOOKUP(P2297+1,Tabela3[],5,0)),VLOOKUP(R2297,Tabela3[],5,0))</f>
        <v>Itália</v>
      </c>
      <c r="F2297" s="1">
        <f t="shared" ca="1" si="282"/>
        <v>38359</v>
      </c>
      <c r="G2297" s="1">
        <f t="shared" ca="1" si="283"/>
        <v>38362.356963257385</v>
      </c>
      <c r="H2297">
        <f t="shared" ca="1" si="284"/>
        <v>0</v>
      </c>
      <c r="I2297" t="str">
        <f ca="1">VLOOKUP(Q2297,Tabela3[],9,1)</f>
        <v>Warehouse Carriers </v>
      </c>
      <c r="J2297" t="str">
        <f ca="1">VLOOKUP(Q2297,Tabela3[],11,0)</f>
        <v>Cross CD (Saveiro)</v>
      </c>
      <c r="K2297" t="str">
        <f ca="1">VLOOKUP(Q2297,Tabela3[],10,0)</f>
        <v>Carros</v>
      </c>
      <c r="L2297" t="e" cm="1">
        <f t="array" aca="1" ref="L2297" ca="1">IF(Tabela2[[#This Row],[PORTO]]=Tabela2[[#This Row],[DESTINO]],0,erro)</f>
        <v>#NAME?</v>
      </c>
      <c r="N2297">
        <f t="shared" ca="1" si="287"/>
        <v>400</v>
      </c>
      <c r="O2297">
        <f t="shared" ca="1" si="288"/>
        <v>5</v>
      </c>
      <c r="P2297">
        <f t="shared" ca="1" si="289"/>
        <v>0</v>
      </c>
      <c r="Q2297">
        <f t="shared" ca="1" si="285"/>
        <v>6</v>
      </c>
      <c r="R2297">
        <f t="shared" ca="1" si="286"/>
        <v>18</v>
      </c>
    </row>
    <row r="2298" spans="1:18">
      <c r="A2298">
        <f ca="1">VLOOKUP(O2298,Tabela3[],2,0)</f>
        <v>2000</v>
      </c>
      <c r="B2298" t="str">
        <f ca="1">VLOOKUP(P2298,Tabela3[],4,0)</f>
        <v>SETEMBRO</v>
      </c>
      <c r="C2298" t="str">
        <f ca="1">VLOOKUP(Q2298,Tabela3[],5,0)</f>
        <v>França</v>
      </c>
      <c r="D2298" t="str">
        <f ca="1">VLOOKUP(Q2298,Tabela3[],3,0)</f>
        <v> LVMH</v>
      </c>
      <c r="E2298" t="str">
        <f ca="1">IF(R2298=Q2298, (VLOOKUP(P2298+1,Tabela3[],5,0)),VLOOKUP(R2298,Tabela3[],5,0))</f>
        <v>Itália</v>
      </c>
      <c r="F2298" s="1">
        <f t="shared" ca="1" si="282"/>
        <v>36761</v>
      </c>
      <c r="G2298" s="1">
        <f t="shared" ca="1" si="283"/>
        <v>36770.490343789861</v>
      </c>
      <c r="H2298">
        <f t="shared" ca="1" si="284"/>
        <v>0</v>
      </c>
      <c r="I2298" t="str">
        <f ca="1">VLOOKUP(Q2298,Tabela3[],9,1)</f>
        <v>Emma Maersk</v>
      </c>
      <c r="J2298" t="str">
        <f ca="1">VLOOKUP(Q2298,Tabela3[],11,0)</f>
        <v>Guerlain</v>
      </c>
      <c r="K2298" t="str">
        <f ca="1">VLOOKUP(Q2298,Tabela3[],10,0)</f>
        <v>Tecido</v>
      </c>
      <c r="L2298" t="e" cm="1">
        <f t="array" aca="1" ref="L2298" ca="1">IF(Tabela2[[#This Row],[PORTO]]=Tabela2[[#This Row],[DESTINO]],0,erro)</f>
        <v>#NAME?</v>
      </c>
      <c r="N2298">
        <f t="shared" ca="1" si="287"/>
        <v>20000</v>
      </c>
      <c r="O2298">
        <f t="shared" ca="1" si="288"/>
        <v>0</v>
      </c>
      <c r="P2298">
        <f t="shared" ca="1" si="289"/>
        <v>8</v>
      </c>
      <c r="Q2298">
        <f t="shared" ca="1" si="285"/>
        <v>23</v>
      </c>
      <c r="R2298">
        <f t="shared" ca="1" si="286"/>
        <v>18</v>
      </c>
    </row>
    <row r="2299" spans="1:18">
      <c r="A2299">
        <f ca="1">VLOOKUP(O2299,Tabela3[],2,0)</f>
        <v>2009</v>
      </c>
      <c r="B2299" t="str">
        <f ca="1">VLOOKUP(P2299,Tabela3[],4,0)</f>
        <v>FEVEREIRO</v>
      </c>
      <c r="C2299" t="str">
        <f ca="1">VLOOKUP(Q2299,Tabela3[],5,0)</f>
        <v>Japão</v>
      </c>
      <c r="D2299" t="str">
        <f ca="1">VLOOKUP(Q2299,Tabela3[],3,0)</f>
        <v>Toyota</v>
      </c>
      <c r="E2299" t="str">
        <f ca="1">IF(R2299=Q2299, (VLOOKUP(P2299+1,Tabela3[],5,0)),VLOOKUP(R2299,Tabela3[],5,0))</f>
        <v>Estados Unidos</v>
      </c>
      <c r="F2299" s="1">
        <f t="shared" ca="1" si="282"/>
        <v>39840</v>
      </c>
      <c r="G2299" s="1">
        <f t="shared" ca="1" si="283"/>
        <v>39840.13977397971</v>
      </c>
      <c r="H2299">
        <f t="shared" ca="1" si="284"/>
        <v>0</v>
      </c>
      <c r="I2299" t="str">
        <f ca="1">VLOOKUP(Q2299,Tabela3[],9,1)</f>
        <v>Trailer Carriers</v>
      </c>
      <c r="J2299" t="str">
        <f ca="1">VLOOKUP(Q2299,Tabela3[],11,0)</f>
        <v>HILUX CABINE DUPLA STD POWER PACK</v>
      </c>
      <c r="K2299" t="str">
        <f ca="1">VLOOKUP(Q2299,Tabela3[],10,0)</f>
        <v>Carros</v>
      </c>
      <c r="L2299" t="e" cm="1">
        <f t="array" aca="1" ref="L2299" ca="1">IF(Tabela2[[#This Row],[PORTO]]=Tabela2[[#This Row],[DESTINO]],0,erro)</f>
        <v>#NAME?</v>
      </c>
      <c r="N2299">
        <f t="shared" ca="1" si="287"/>
        <v>400</v>
      </c>
      <c r="O2299">
        <f t="shared" ca="1" si="288"/>
        <v>9</v>
      </c>
      <c r="P2299">
        <f t="shared" ca="1" si="289"/>
        <v>1</v>
      </c>
      <c r="Q2299">
        <f t="shared" ca="1" si="285"/>
        <v>9</v>
      </c>
      <c r="R2299">
        <f t="shared" ca="1" si="286"/>
        <v>4</v>
      </c>
    </row>
    <row r="2300" spans="1:18">
      <c r="A2300">
        <f ca="1">VLOOKUP(O2300,Tabela3[],2,0)</f>
        <v>2002</v>
      </c>
      <c r="B2300" t="str">
        <f ca="1">VLOOKUP(P2300,Tabela3[],4,0)</f>
        <v>AGOSTO</v>
      </c>
      <c r="C2300" t="str">
        <f ca="1">VLOOKUP(Q2300,Tabela3[],5,0)</f>
        <v>India</v>
      </c>
      <c r="D2300" t="str">
        <f ca="1">VLOOKUP(Q2300,Tabela3[],3,0)</f>
        <v>Reliance Industries</v>
      </c>
      <c r="E2300" t="str">
        <f ca="1">IF(R2300=Q2300, (VLOOKUP(P2300+1,Tabela3[],5,0)),VLOOKUP(R2300,Tabela3[],5,0))</f>
        <v>China</v>
      </c>
      <c r="F2300" s="1">
        <f t="shared" ca="1" si="282"/>
        <v>37444</v>
      </c>
      <c r="G2300" s="1">
        <f t="shared" ca="1" si="283"/>
        <v>37448.835585548564</v>
      </c>
      <c r="H2300">
        <f t="shared" ca="1" si="284"/>
        <v>0</v>
      </c>
      <c r="I2300" t="str">
        <f ca="1">VLOOKUP(Q2300,Tabela3[],9,1)</f>
        <v>Tanker</v>
      </c>
      <c r="J2300" t="str">
        <f ca="1">VLOOKUP(Q2300,Tabela3[],11,0)</f>
        <v>Cloreto de polivinila</v>
      </c>
      <c r="K2300" t="str">
        <f ca="1">VLOOKUP(Q2300,Tabela3[],10,0)</f>
        <v>Petroquimicos</v>
      </c>
      <c r="L2300" t="e" cm="1">
        <f t="array" aca="1" ref="L2300" ca="1">IF(Tabela2[[#This Row],[PORTO]]=Tabela2[[#This Row],[DESTINO]],0,erro)</f>
        <v>#NAME?</v>
      </c>
      <c r="N2300">
        <f t="shared" ca="1" si="287"/>
        <v>0</v>
      </c>
      <c r="O2300">
        <f t="shared" ca="1" si="288"/>
        <v>2</v>
      </c>
      <c r="P2300">
        <f t="shared" ca="1" si="289"/>
        <v>7</v>
      </c>
      <c r="Q2300">
        <f t="shared" ca="1" si="285"/>
        <v>32</v>
      </c>
      <c r="R2300">
        <f t="shared" ca="1" si="286"/>
        <v>2</v>
      </c>
    </row>
    <row r="2301" spans="1:18">
      <c r="A2301">
        <f ca="1">VLOOKUP(O2301,Tabela3[],2,0)</f>
        <v>2002</v>
      </c>
      <c r="B2301" t="str">
        <f ca="1">VLOOKUP(P2301,Tabela3[],4,0)</f>
        <v>JANEIRO</v>
      </c>
      <c r="C2301" t="str">
        <f ca="1">VLOOKUP(Q2301,Tabela3[],5,0)</f>
        <v>Japão</v>
      </c>
      <c r="D2301" t="str">
        <f ca="1">VLOOKUP(Q2301,Tabela3[],3,0)</f>
        <v>Toyota</v>
      </c>
      <c r="E2301" t="str">
        <f ca="1">IF(R2301=Q2301, (VLOOKUP(P2301+1,Tabela3[],5,0)),VLOOKUP(R2301,Tabela3[],5,0))</f>
        <v>Coréia do Sul</v>
      </c>
      <c r="F2301" s="1">
        <f t="shared" ca="1" si="282"/>
        <v>37283</v>
      </c>
      <c r="G2301" s="1">
        <f t="shared" ca="1" si="283"/>
        <v>37291.911571712815</v>
      </c>
      <c r="H2301">
        <f t="shared" ca="1" si="284"/>
        <v>1</v>
      </c>
      <c r="I2301" t="str">
        <f ca="1">VLOOKUP(Q2301,Tabela3[],9,1)</f>
        <v>Trailer Carriers</v>
      </c>
      <c r="J2301" t="str">
        <f ca="1">VLOOKUP(Q2301,Tabela3[],11,0)</f>
        <v>COROLLA GLI</v>
      </c>
      <c r="K2301" t="str">
        <f ca="1">VLOOKUP(Q2301,Tabela3[],10,0)</f>
        <v>Carros</v>
      </c>
      <c r="L2301" t="e" cm="1">
        <f t="array" aca="1" ref="L2301" ca="1">IF(Tabela2[[#This Row],[PORTO]]=Tabela2[[#This Row],[DESTINO]],0,erro)</f>
        <v>#NAME?</v>
      </c>
      <c r="N2301">
        <f t="shared" ca="1" si="287"/>
        <v>100</v>
      </c>
      <c r="O2301">
        <f t="shared" ca="1" si="288"/>
        <v>2</v>
      </c>
      <c r="P2301">
        <f t="shared" ca="1" si="289"/>
        <v>0</v>
      </c>
      <c r="Q2301">
        <f t="shared" ca="1" si="285"/>
        <v>10</v>
      </c>
      <c r="R2301">
        <f t="shared" ca="1" si="286"/>
        <v>13</v>
      </c>
    </row>
    <row r="2302" spans="1:18">
      <c r="A2302">
        <f ca="1">VLOOKUP(O2302,Tabela3[],2,0)</f>
        <v>2000</v>
      </c>
      <c r="B2302" t="str">
        <f ca="1">VLOOKUP(P2302,Tabela3[],4,0)</f>
        <v>NOVEMBRO</v>
      </c>
      <c r="C2302" t="str">
        <f ca="1">VLOOKUP(Q2302,Tabela3[],5,0)</f>
        <v>Reino Unido</v>
      </c>
      <c r="D2302" t="str">
        <f ca="1">VLOOKUP(Q2302,Tabela3[],3,0)</f>
        <v>Unilever</v>
      </c>
      <c r="E2302" t="str">
        <f ca="1">IF(R2302=Q2302, (VLOOKUP(P2302+1,Tabela3[],5,0)),VLOOKUP(R2302,Tabela3[],5,0))</f>
        <v>Estados Unidos</v>
      </c>
      <c r="F2302" s="1">
        <f t="shared" ca="1" si="282"/>
        <v>36820</v>
      </c>
      <c r="G2302" s="1">
        <f t="shared" ca="1" si="283"/>
        <v>36829.108514263164</v>
      </c>
      <c r="H2302">
        <f t="shared" ca="1" si="284"/>
        <v>0</v>
      </c>
      <c r="I2302" t="str">
        <f ca="1">VLOOKUP(Q2302,Tabela3[],9,1)</f>
        <v>HMM Helsinki</v>
      </c>
      <c r="J2302" t="str">
        <f ca="1">VLOOKUP(Q2302,Tabela3[],11,0)</f>
        <v>Sabonete</v>
      </c>
      <c r="K2302" t="str">
        <f ca="1">VLOOKUP(Q2302,Tabela3[],10,0)</f>
        <v>Quimico</v>
      </c>
      <c r="L2302" t="e" cm="1">
        <f t="array" aca="1" ref="L2302" ca="1">IF(Tabela2[[#This Row],[PORTO]]=Tabela2[[#This Row],[DESTINO]],0,erro)</f>
        <v>#NAME?</v>
      </c>
      <c r="N2302">
        <f t="shared" ca="1" si="287"/>
        <v>1590000</v>
      </c>
      <c r="O2302">
        <f t="shared" ca="1" si="288"/>
        <v>0</v>
      </c>
      <c r="P2302">
        <f t="shared" ca="1" si="289"/>
        <v>10</v>
      </c>
      <c r="Q2302">
        <f t="shared" ca="1" si="285"/>
        <v>26</v>
      </c>
      <c r="R2302">
        <f t="shared" ca="1" si="286"/>
        <v>3</v>
      </c>
    </row>
    <row r="2303" spans="1:18">
      <c r="A2303">
        <f ca="1">VLOOKUP(O2303,Tabela3[],2,0)</f>
        <v>2007</v>
      </c>
      <c r="B2303" t="str">
        <f ca="1">VLOOKUP(P2303,Tabela3[],4,0)</f>
        <v>ABRIL</v>
      </c>
      <c r="C2303" t="str">
        <f ca="1">VLOOKUP(Q2303,Tabela3[],5,0)</f>
        <v>Coréia do Sul</v>
      </c>
      <c r="D2303" t="str">
        <f ca="1">VLOOKUP(Q2303,Tabela3[],3,0)</f>
        <v>Samsung</v>
      </c>
      <c r="E2303" t="str">
        <f ca="1">IF(R2303=Q2303, (VLOOKUP(P2303+1,Tabela3[],5,0)),VLOOKUP(R2303,Tabela3[],5,0))</f>
        <v>Holanda</v>
      </c>
      <c r="F2303" s="1">
        <f t="shared" ca="1" si="282"/>
        <v>39160</v>
      </c>
      <c r="G2303" s="1">
        <f t="shared" ca="1" si="283"/>
        <v>39169.607825250241</v>
      </c>
      <c r="H2303">
        <f t="shared" ca="1" si="284"/>
        <v>0</v>
      </c>
      <c r="I2303" t="str">
        <f ca="1">VLOOKUP(Q2303,Tabela3[],9,1)</f>
        <v>HMM Rotterdam</v>
      </c>
      <c r="J2303" t="str">
        <f ca="1">VLOOKUP(Q2303,Tabela3[],11,0)</f>
        <v>QLED 4k 75"</v>
      </c>
      <c r="K2303" t="str">
        <f ca="1">VLOOKUP(Q2303,Tabela3[],10,0)</f>
        <v>Eletrônicos</v>
      </c>
      <c r="L2303" t="e" cm="1">
        <f t="array" aca="1" ref="L2303" ca="1">IF(Tabela2[[#This Row],[PORTO]]=Tabela2[[#This Row],[DESTINO]],0,erro)</f>
        <v>#NAME?</v>
      </c>
      <c r="N2303">
        <f t="shared" ca="1" si="287"/>
        <v>1500</v>
      </c>
      <c r="O2303">
        <f t="shared" ca="1" si="288"/>
        <v>7</v>
      </c>
      <c r="P2303">
        <f t="shared" ca="1" si="289"/>
        <v>3</v>
      </c>
      <c r="Q2303">
        <f t="shared" ca="1" si="285"/>
        <v>13</v>
      </c>
      <c r="R2303">
        <f t="shared" ca="1" si="286"/>
        <v>16</v>
      </c>
    </row>
    <row r="2304" spans="1:18">
      <c r="A2304">
        <f ca="1">VLOOKUP(O2304,Tabela3[],2,0)</f>
        <v>2007</v>
      </c>
      <c r="B2304" t="str">
        <f ca="1">VLOOKUP(P2304,Tabela3[],4,0)</f>
        <v>AGOSTO</v>
      </c>
      <c r="C2304" t="str">
        <f ca="1">VLOOKUP(Q2304,Tabela3[],5,0)</f>
        <v>Reino Unido</v>
      </c>
      <c r="D2304" t="str">
        <f ca="1">VLOOKUP(Q2304,Tabela3[],3,0)</f>
        <v>Unilever</v>
      </c>
      <c r="E2304" t="str">
        <f ca="1">IF(R2304=Q2304, (VLOOKUP(P2304+1,Tabela3[],5,0)),VLOOKUP(R2304,Tabela3[],5,0))</f>
        <v>Holanda</v>
      </c>
      <c r="F2304" s="1">
        <f t="shared" ca="1" si="282"/>
        <v>39281</v>
      </c>
      <c r="G2304" s="1">
        <f t="shared" ca="1" si="283"/>
        <v>39290.229041183615</v>
      </c>
      <c r="H2304">
        <f t="shared" ca="1" si="284"/>
        <v>0</v>
      </c>
      <c r="I2304" t="str">
        <f ca="1">VLOOKUP(Q2304,Tabela3[],9,1)</f>
        <v>HMM Helsinki</v>
      </c>
      <c r="J2304" t="str">
        <f ca="1">VLOOKUP(Q2304,Tabela3[],11,0)</f>
        <v xml:space="preserve">Shampoo </v>
      </c>
      <c r="K2304" t="str">
        <f ca="1">VLOOKUP(Q2304,Tabela3[],10,0)</f>
        <v>Quimico</v>
      </c>
      <c r="L2304" t="e" cm="1">
        <f t="array" aca="1" ref="L2304" ca="1">IF(Tabela2[[#This Row],[PORTO]]=Tabela2[[#This Row],[DESTINO]],0,erro)</f>
        <v>#NAME?</v>
      </c>
      <c r="N2304">
        <f t="shared" ca="1" si="287"/>
        <v>1100000</v>
      </c>
      <c r="O2304">
        <f t="shared" ca="1" si="288"/>
        <v>7</v>
      </c>
      <c r="P2304">
        <f t="shared" ca="1" si="289"/>
        <v>7</v>
      </c>
      <c r="Q2304">
        <f t="shared" ca="1" si="285"/>
        <v>24</v>
      </c>
      <c r="R2304">
        <f t="shared" ca="1" si="286"/>
        <v>15</v>
      </c>
    </row>
    <row r="2305" spans="1:18">
      <c r="A2305">
        <f ca="1">VLOOKUP(O2305,Tabela3[],2,0)</f>
        <v>2001</v>
      </c>
      <c r="B2305" t="str">
        <f ca="1">VLOOKUP(P2305,Tabela3[],4,0)</f>
        <v>ABRIL</v>
      </c>
      <c r="C2305" t="str">
        <f ca="1">VLOOKUP(Q2305,Tabela3[],5,0)</f>
        <v>Coréia do Sul</v>
      </c>
      <c r="D2305" t="str">
        <f ca="1">VLOOKUP(Q2305,Tabela3[],3,0)</f>
        <v>Samsung</v>
      </c>
      <c r="E2305" t="str">
        <f ca="1">IF(R2305=Q2305, (VLOOKUP(P2305+1,Tabela3[],5,0)),VLOOKUP(R2305,Tabela3[],5,0))</f>
        <v>China</v>
      </c>
      <c r="F2305" s="1">
        <f t="shared" ca="1" si="282"/>
        <v>36973</v>
      </c>
      <c r="G2305" s="1">
        <f t="shared" ca="1" si="283"/>
        <v>36975.52019576887</v>
      </c>
      <c r="H2305">
        <f t="shared" ca="1" si="284"/>
        <v>1</v>
      </c>
      <c r="I2305" t="str">
        <f ca="1">VLOOKUP(Q2305,Tabela3[],9,1)</f>
        <v>HMM Rotterdam</v>
      </c>
      <c r="J2305" t="str">
        <f ca="1">VLOOKUP(Q2305,Tabela3[],11,0)</f>
        <v>Neo QLED 8k 75"</v>
      </c>
      <c r="K2305" t="str">
        <f ca="1">VLOOKUP(Q2305,Tabela3[],10,0)</f>
        <v>Eletrônicos</v>
      </c>
      <c r="L2305" t="e" cm="1">
        <f t="array" aca="1" ref="L2305" ca="1">IF(Tabela2[[#This Row],[PORTO]]=Tabela2[[#This Row],[DESTINO]],0,erro)</f>
        <v>#NAME?</v>
      </c>
      <c r="N2305">
        <f t="shared" ca="1" si="287"/>
        <v>1500</v>
      </c>
      <c r="O2305">
        <f t="shared" ca="1" si="288"/>
        <v>1</v>
      </c>
      <c r="P2305">
        <f t="shared" ca="1" si="289"/>
        <v>3</v>
      </c>
      <c r="Q2305">
        <f t="shared" ca="1" si="285"/>
        <v>12</v>
      </c>
      <c r="R2305">
        <f t="shared" ca="1" si="286"/>
        <v>2</v>
      </c>
    </row>
    <row r="2306" spans="1:18">
      <c r="A2306">
        <f ca="1">VLOOKUP(O2306,Tabela3[],2,0)</f>
        <v>2005</v>
      </c>
      <c r="B2306" t="str">
        <f ca="1">VLOOKUP(P2306,Tabela3[],4,0)</f>
        <v>MAIO</v>
      </c>
      <c r="C2306" t="str">
        <f ca="1">VLOOKUP(Q2306,Tabela3[],5,0)</f>
        <v>Itália</v>
      </c>
      <c r="D2306" t="str">
        <f ca="1">VLOOKUP(Q2306,Tabela3[],3,0)</f>
        <v>Hyundai</v>
      </c>
      <c r="E2306" t="str">
        <f ca="1">IF(R2306=Q2306, (VLOOKUP(P2306+1,Tabela3[],5,0)),VLOOKUP(R2306,Tabela3[],5,0))</f>
        <v>Estados Unidos</v>
      </c>
      <c r="F2306" s="1">
        <f t="shared" ref="F2306:F2369" ca="1" si="290">(DATE(A2306,IF(P2306&gt;0,P2306,IF(P2306&gt;12,P2306-1,IF(P2306=0,P2306+1))),RAND()*28))</f>
        <v>38443</v>
      </c>
      <c r="G2306" s="1">
        <f t="shared" ca="1" si="283"/>
        <v>38447.439489098302</v>
      </c>
      <c r="H2306">
        <f t="shared" ca="1" si="284"/>
        <v>0</v>
      </c>
      <c r="I2306" t="str">
        <f ca="1">VLOOKUP(Q2306,Tabela3[],9,1)</f>
        <v>Car Carriers</v>
      </c>
      <c r="J2306" t="str">
        <f ca="1">VLOOKUP(Q2306,Tabela3[],11,0)</f>
        <v>HB20 Sense</v>
      </c>
      <c r="K2306" t="str">
        <f ca="1">VLOOKUP(Q2306,Tabela3[],10,0)</f>
        <v>Carros</v>
      </c>
      <c r="L2306" t="e" cm="1">
        <f t="array" aca="1" ref="L2306" ca="1">IF(Tabela2[[#This Row],[PORTO]]=Tabela2[[#This Row],[DESTINO]],0,erro)</f>
        <v>#NAME?</v>
      </c>
      <c r="N2306">
        <f t="shared" ca="1" si="287"/>
        <v>500</v>
      </c>
      <c r="O2306">
        <f t="shared" ca="1" si="288"/>
        <v>5</v>
      </c>
      <c r="P2306">
        <f t="shared" ca="1" si="289"/>
        <v>4</v>
      </c>
      <c r="Q2306">
        <f t="shared" ca="1" si="285"/>
        <v>19</v>
      </c>
      <c r="R2306">
        <f t="shared" ca="1" si="286"/>
        <v>5</v>
      </c>
    </row>
    <row r="2307" spans="1:18">
      <c r="A2307">
        <f ca="1">VLOOKUP(O2307,Tabela3[],2,0)</f>
        <v>2000</v>
      </c>
      <c r="B2307" t="str">
        <f ca="1">VLOOKUP(P2307,Tabela3[],4,0)</f>
        <v>MARÇO</v>
      </c>
      <c r="C2307" t="str">
        <f ca="1">VLOOKUP(Q2307,Tabela3[],5,0)</f>
        <v>Coréia do Sul</v>
      </c>
      <c r="D2307" t="str">
        <f ca="1">VLOOKUP(Q2307,Tabela3[],3,0)</f>
        <v>Samsung</v>
      </c>
      <c r="E2307" t="str">
        <f ca="1">IF(R2307=Q2307, (VLOOKUP(P2307+1,Tabela3[],5,0)),VLOOKUP(R2307,Tabela3[],5,0))</f>
        <v>China</v>
      </c>
      <c r="F2307" s="1">
        <f t="shared" ca="1" si="290"/>
        <v>36569</v>
      </c>
      <c r="G2307" s="1">
        <f t="shared" ref="G2307:G2370" ca="1" si="291">F2307+RAND()*10</f>
        <v>36576.094129088502</v>
      </c>
      <c r="H2307">
        <f t="shared" ref="H2307:H2370" ca="1" si="292">INT(RAND()*2)</f>
        <v>0</v>
      </c>
      <c r="I2307" t="str">
        <f ca="1">VLOOKUP(Q2307,Tabela3[],9,1)</f>
        <v>HMM Rotterdam</v>
      </c>
      <c r="J2307" t="str">
        <f ca="1">VLOOKUP(Q2307,Tabela3[],11,0)</f>
        <v>Crystal UHD 4k 65"</v>
      </c>
      <c r="K2307" t="str">
        <f ca="1">VLOOKUP(Q2307,Tabela3[],10,0)</f>
        <v>Eletrônicos</v>
      </c>
      <c r="L2307" t="e" cm="1">
        <f t="array" aca="1" ref="L2307" ca="1">IF(Tabela2[[#This Row],[PORTO]]=Tabela2[[#This Row],[DESTINO]],0,erro)</f>
        <v>#NAME?</v>
      </c>
      <c r="N2307">
        <f t="shared" ca="1" si="287"/>
        <v>1500</v>
      </c>
      <c r="O2307">
        <f t="shared" ca="1" si="288"/>
        <v>0</v>
      </c>
      <c r="P2307">
        <f t="shared" ca="1" si="289"/>
        <v>2</v>
      </c>
      <c r="Q2307">
        <f t="shared" ref="Q2307:Q2370" ca="1" si="293">INT(RAND()*35)</f>
        <v>14</v>
      </c>
      <c r="R2307">
        <f t="shared" ref="R2307:R2370" ca="1" si="294">INT(RAND()*25)</f>
        <v>0</v>
      </c>
    </row>
    <row r="2308" spans="1:18">
      <c r="A2308">
        <f ca="1">VLOOKUP(O2308,Tabela3[],2,0)</f>
        <v>2004</v>
      </c>
      <c r="B2308" t="str">
        <f ca="1">VLOOKUP(P2308,Tabela3[],4,0)</f>
        <v>JUNHO</v>
      </c>
      <c r="C2308" t="str">
        <f ca="1">VLOOKUP(Q2308,Tabela3[],5,0)</f>
        <v>Reino Unido</v>
      </c>
      <c r="D2308" t="str">
        <f ca="1">VLOOKUP(Q2308,Tabela3[],3,0)</f>
        <v>Unilever</v>
      </c>
      <c r="E2308" t="str">
        <f ca="1">IF(R2308=Q2308, (VLOOKUP(P2308+1,Tabela3[],5,0)),VLOOKUP(R2308,Tabela3[],5,0))</f>
        <v>Japão</v>
      </c>
      <c r="F2308" s="1">
        <f t="shared" ca="1" si="290"/>
        <v>38111</v>
      </c>
      <c r="G2308" s="1">
        <f t="shared" ca="1" si="291"/>
        <v>38120.101496361625</v>
      </c>
      <c r="H2308">
        <f t="shared" ca="1" si="292"/>
        <v>0</v>
      </c>
      <c r="I2308" t="str">
        <f ca="1">VLOOKUP(Q2308,Tabela3[],9,1)</f>
        <v>HMM Helsinki</v>
      </c>
      <c r="J2308" t="str">
        <f ca="1">VLOOKUP(Q2308,Tabela3[],11,0)</f>
        <v>Sabonete</v>
      </c>
      <c r="K2308" t="str">
        <f ca="1">VLOOKUP(Q2308,Tabela3[],10,0)</f>
        <v>Quimico</v>
      </c>
      <c r="L2308" t="e" cm="1">
        <f t="array" aca="1" ref="L2308" ca="1">IF(Tabela2[[#This Row],[PORTO]]=Tabela2[[#This Row],[DESTINO]],0,erro)</f>
        <v>#NAME?</v>
      </c>
      <c r="N2308">
        <f t="shared" ca="1" si="287"/>
        <v>1320000</v>
      </c>
      <c r="O2308">
        <f t="shared" ca="1" si="288"/>
        <v>4</v>
      </c>
      <c r="P2308">
        <f t="shared" ca="1" si="289"/>
        <v>5</v>
      </c>
      <c r="Q2308">
        <f t="shared" ca="1" si="293"/>
        <v>26</v>
      </c>
      <c r="R2308">
        <f t="shared" ca="1" si="294"/>
        <v>11</v>
      </c>
    </row>
    <row r="2309" spans="1:18">
      <c r="A2309">
        <f ca="1">VLOOKUP(O2309,Tabela3[],2,0)</f>
        <v>2007</v>
      </c>
      <c r="B2309" t="str">
        <f ca="1">VLOOKUP(P2309,Tabela3[],4,0)</f>
        <v>AGOSTO</v>
      </c>
      <c r="C2309" t="str">
        <f ca="1">VLOOKUP(Q2309,Tabela3[],5,0)</f>
        <v>Coréia do Sul</v>
      </c>
      <c r="D2309" t="str">
        <f ca="1">VLOOKUP(Q2309,Tabela3[],3,0)</f>
        <v>Samsung</v>
      </c>
      <c r="E2309" t="str">
        <f ca="1">IF(R2309=Q2309, (VLOOKUP(P2309+1,Tabela3[],5,0)),VLOOKUP(R2309,Tabela3[],5,0))</f>
        <v>Japão</v>
      </c>
      <c r="F2309" s="1">
        <f t="shared" ca="1" si="290"/>
        <v>39285</v>
      </c>
      <c r="G2309" s="1">
        <f t="shared" ca="1" si="291"/>
        <v>39287.402740228768</v>
      </c>
      <c r="H2309">
        <f t="shared" ca="1" si="292"/>
        <v>0</v>
      </c>
      <c r="I2309" t="str">
        <f ca="1">VLOOKUP(Q2309,Tabela3[],9,1)</f>
        <v>HMM Rotterdam</v>
      </c>
      <c r="J2309" t="str">
        <f ca="1">VLOOKUP(Q2309,Tabela3[],11,0)</f>
        <v>Neo QLED 8k 75"</v>
      </c>
      <c r="K2309" t="str">
        <f ca="1">VLOOKUP(Q2309,Tabela3[],10,0)</f>
        <v>Eletrônicos</v>
      </c>
      <c r="L2309" t="e" cm="1">
        <f t="array" aca="1" ref="L2309" ca="1">IF(Tabela2[[#This Row],[PORTO]]=Tabela2[[#This Row],[DESTINO]],0,erro)</f>
        <v>#NAME?</v>
      </c>
      <c r="N2309">
        <f t="shared" ref="N2309:N2372" ca="1" si="295">IF(K2309="Geral",INT((RANDBETWEEN(1,5)*1000)),IF(K2309="Eletrônicos",INT((RANDBETWEEN(1,5))*500),IF(K2309="Tecido",INT((RANDBETWEEN(10,50)*1000)),IF(K2309="Carros",INT((RANDBETWEEN(1,5)*100)),IF(K2309="Petróleo",INT((RANDBETWEEN(50,100)*1000)),IF(K2309="Quimico",INT((RANDBETWEEN(10,200)*10000)),IF(K2309="Maquinário",INT((RANDBETWEEN(1,5)*10)),0)))))))</f>
        <v>2500</v>
      </c>
      <c r="O2309">
        <f t="shared" ca="1" si="288"/>
        <v>7</v>
      </c>
      <c r="P2309">
        <f t="shared" ca="1" si="289"/>
        <v>7</v>
      </c>
      <c r="Q2309">
        <f t="shared" ca="1" si="293"/>
        <v>12</v>
      </c>
      <c r="R2309">
        <f t="shared" ca="1" si="294"/>
        <v>9</v>
      </c>
    </row>
    <row r="2310" spans="1:18">
      <c r="A2310">
        <f ca="1">VLOOKUP(O2310,Tabela3[],2,0)</f>
        <v>2008</v>
      </c>
      <c r="B2310" t="str">
        <f ca="1">VLOOKUP(P2310,Tabela3[],4,0)</f>
        <v>MARÇO</v>
      </c>
      <c r="C2310" t="str">
        <f ca="1">VLOOKUP(Q2310,Tabela3[],5,0)</f>
        <v>Canadá</v>
      </c>
      <c r="D2310" t="str">
        <f ca="1">VLOOKUP(Q2310,Tabela3[],3,0)</f>
        <v>Shopify</v>
      </c>
      <c r="E2310" t="str">
        <f ca="1">IF(R2310=Q2310, (VLOOKUP(P2310+1,Tabela3[],5,0)),VLOOKUP(R2310,Tabela3[],5,0))</f>
        <v>França</v>
      </c>
      <c r="F2310" s="1">
        <f t="shared" ca="1" si="290"/>
        <v>39500</v>
      </c>
      <c r="G2310" s="1">
        <f t="shared" ca="1" si="291"/>
        <v>39503.971555202501</v>
      </c>
      <c r="H2310">
        <f t="shared" ca="1" si="292"/>
        <v>1</v>
      </c>
      <c r="I2310" t="str">
        <f ca="1">VLOOKUP(Q2310,Tabela3[],9,1)</f>
        <v>HMM Southampton</v>
      </c>
      <c r="J2310" t="str">
        <f ca="1">VLOOKUP(Q2310,Tabela3[],11,0)</f>
        <v>TORRADORES DE CAFÉ</v>
      </c>
      <c r="K2310" t="str">
        <f ca="1">VLOOKUP(Q2310,Tabela3[],10,0)</f>
        <v>Geral</v>
      </c>
      <c r="L2310" t="e" cm="1">
        <f t="array" aca="1" ref="L2310" ca="1">IF(Tabela2[[#This Row],[PORTO]]=Tabela2[[#This Row],[DESTINO]],0,erro)</f>
        <v>#NAME?</v>
      </c>
      <c r="N2310">
        <f t="shared" ca="1" si="295"/>
        <v>5000</v>
      </c>
      <c r="O2310">
        <f t="shared" ca="1" si="288"/>
        <v>8</v>
      </c>
      <c r="P2310">
        <f t="shared" ca="1" si="289"/>
        <v>2</v>
      </c>
      <c r="Q2310">
        <f t="shared" ca="1" si="293"/>
        <v>33</v>
      </c>
      <c r="R2310">
        <f t="shared" ca="1" si="294"/>
        <v>22</v>
      </c>
    </row>
    <row r="2311" spans="1:18">
      <c r="A2311">
        <f ca="1">VLOOKUP(O2311,Tabela3[],2,0)</f>
        <v>2008</v>
      </c>
      <c r="B2311" t="str">
        <f ca="1">VLOOKUP(P2311,Tabela3[],4,0)</f>
        <v>NOVEMBRO</v>
      </c>
      <c r="C2311" t="str">
        <f ca="1">VLOOKUP(Q2311,Tabela3[],5,0)</f>
        <v>Canadá</v>
      </c>
      <c r="D2311" t="str">
        <f ca="1">VLOOKUP(Q2311,Tabela3[],3,0)</f>
        <v>Shopify</v>
      </c>
      <c r="E2311" t="str">
        <f ca="1">IF(R2311=Q2311, (VLOOKUP(P2311+1,Tabela3[],5,0)),VLOOKUP(R2311,Tabela3[],5,0))</f>
        <v>Japão</v>
      </c>
      <c r="F2311" s="1">
        <f t="shared" ca="1" si="290"/>
        <v>39722</v>
      </c>
      <c r="G2311" s="1">
        <f t="shared" ca="1" si="291"/>
        <v>39727.231528245924</v>
      </c>
      <c r="H2311">
        <f t="shared" ca="1" si="292"/>
        <v>0</v>
      </c>
      <c r="I2311" t="str">
        <f ca="1">VLOOKUP(Q2311,Tabela3[],9,1)</f>
        <v>HMM Southampton</v>
      </c>
      <c r="J2311" t="str">
        <f ca="1">VLOOKUP(Q2311,Tabela3[],11,0)</f>
        <v>TORRADORES DE CAFÉ</v>
      </c>
      <c r="K2311" t="str">
        <f ca="1">VLOOKUP(Q2311,Tabela3[],10,0)</f>
        <v>Geral</v>
      </c>
      <c r="L2311" t="e" cm="1">
        <f t="array" aca="1" ref="L2311" ca="1">IF(Tabela2[[#This Row],[PORTO]]=Tabela2[[#This Row],[DESTINO]],0,erro)</f>
        <v>#NAME?</v>
      </c>
      <c r="N2311">
        <f t="shared" ca="1" si="295"/>
        <v>2000</v>
      </c>
      <c r="O2311">
        <f t="shared" ca="1" si="288"/>
        <v>8</v>
      </c>
      <c r="P2311">
        <f t="shared" ca="1" si="289"/>
        <v>10</v>
      </c>
      <c r="Q2311">
        <f t="shared" ca="1" si="293"/>
        <v>33</v>
      </c>
      <c r="R2311">
        <f t="shared" ca="1" si="294"/>
        <v>9</v>
      </c>
    </row>
    <row r="2312" spans="1:18">
      <c r="A2312">
        <f ca="1">VLOOKUP(O2312,Tabela3[],2,0)</f>
        <v>2000</v>
      </c>
      <c r="B2312" t="str">
        <f ca="1">VLOOKUP(P2312,Tabela3[],4,0)</f>
        <v>JANEIRO</v>
      </c>
      <c r="C2312" t="str">
        <f ca="1">VLOOKUP(Q2312,Tabela3[],5,0)</f>
        <v>Itália</v>
      </c>
      <c r="D2312" t="str">
        <f ca="1">VLOOKUP(Q2312,Tabela3[],3,0)</f>
        <v>Hyundai</v>
      </c>
      <c r="E2312" t="str">
        <f ca="1">IF(R2312=Q2312, (VLOOKUP(P2312+1,Tabela3[],5,0)),VLOOKUP(R2312,Tabela3[],5,0))</f>
        <v>Japão</v>
      </c>
      <c r="F2312" s="1">
        <f t="shared" ca="1" si="290"/>
        <v>36860</v>
      </c>
      <c r="G2312" s="1">
        <f t="shared" ca="1" si="291"/>
        <v>36863.607038962029</v>
      </c>
      <c r="H2312">
        <f t="shared" ca="1" si="292"/>
        <v>0</v>
      </c>
      <c r="I2312" t="str">
        <f ca="1">VLOOKUP(Q2312,Tabela3[],9,1)</f>
        <v>Car Carriers</v>
      </c>
      <c r="J2312" t="str">
        <f ca="1">VLOOKUP(Q2312,Tabela3[],11,0)</f>
        <v>HB20 Vision</v>
      </c>
      <c r="K2312" t="str">
        <f ca="1">VLOOKUP(Q2312,Tabela3[],10,0)</f>
        <v>Carros</v>
      </c>
      <c r="L2312" t="e" cm="1">
        <f t="array" aca="1" ref="L2312" ca="1">IF(Tabela2[[#This Row],[PORTO]]=Tabela2[[#This Row],[DESTINO]],0,erro)</f>
        <v>#NAME?</v>
      </c>
      <c r="N2312">
        <f t="shared" ca="1" si="295"/>
        <v>200</v>
      </c>
      <c r="O2312">
        <f t="shared" ca="1" si="288"/>
        <v>0</v>
      </c>
      <c r="P2312">
        <f t="shared" ca="1" si="289"/>
        <v>12</v>
      </c>
      <c r="Q2312">
        <f t="shared" ca="1" si="293"/>
        <v>20</v>
      </c>
      <c r="R2312">
        <f t="shared" ca="1" si="294"/>
        <v>11</v>
      </c>
    </row>
    <row r="2313" spans="1:18">
      <c r="A2313">
        <f ca="1">VLOOKUP(O2313,Tabela3[],2,0)</f>
        <v>2008</v>
      </c>
      <c r="B2313" t="str">
        <f ca="1">VLOOKUP(P2313,Tabela3[],4,0)</f>
        <v>JUNHO</v>
      </c>
      <c r="C2313" t="str">
        <f ca="1">VLOOKUP(Q2313,Tabela3[],5,0)</f>
        <v>Coréia do Sul</v>
      </c>
      <c r="D2313" t="str">
        <f ca="1">VLOOKUP(Q2313,Tabela3[],3,0)</f>
        <v>Samsung</v>
      </c>
      <c r="E2313" t="str">
        <f ca="1">IF(R2313=Q2313, (VLOOKUP(P2313+1,Tabela3[],5,0)),VLOOKUP(R2313,Tabela3[],5,0))</f>
        <v>Coréia do Sul</v>
      </c>
      <c r="F2313" s="1">
        <f t="shared" ca="1" si="290"/>
        <v>39570</v>
      </c>
      <c r="G2313" s="1">
        <f t="shared" ca="1" si="291"/>
        <v>39571.446140750661</v>
      </c>
      <c r="H2313">
        <f t="shared" ca="1" si="292"/>
        <v>1</v>
      </c>
      <c r="I2313" t="str">
        <f ca="1">VLOOKUP(Q2313,Tabela3[],9,1)</f>
        <v>HMM Rotterdam</v>
      </c>
      <c r="J2313" t="str">
        <f ca="1">VLOOKUP(Q2313,Tabela3[],11,0)</f>
        <v>Crystal UHD 4k 65"</v>
      </c>
      <c r="K2313" t="str">
        <f ca="1">VLOOKUP(Q2313,Tabela3[],10,0)</f>
        <v>Eletrônicos</v>
      </c>
      <c r="L2313" cm="1">
        <f t="array" aca="1" ref="L2313" ca="1">IF(Tabela2[[#This Row],[PORTO]]=Tabela2[[#This Row],[DESTINO]],0,erro)</f>
        <v>0</v>
      </c>
      <c r="N2313">
        <f t="shared" ca="1" si="295"/>
        <v>1000</v>
      </c>
      <c r="O2313">
        <f t="shared" ca="1" si="288"/>
        <v>8</v>
      </c>
      <c r="P2313">
        <f t="shared" ca="1" si="289"/>
        <v>5</v>
      </c>
      <c r="Q2313">
        <f t="shared" ca="1" si="293"/>
        <v>14</v>
      </c>
      <c r="R2313">
        <f t="shared" ca="1" si="294"/>
        <v>12</v>
      </c>
    </row>
    <row r="2314" spans="1:18">
      <c r="A2314">
        <f ca="1">VLOOKUP(O2314,Tabela3[],2,0)</f>
        <v>2009</v>
      </c>
      <c r="B2314" t="str">
        <f ca="1">VLOOKUP(P2314,Tabela3[],4,0)</f>
        <v>SETEMBRO</v>
      </c>
      <c r="C2314" t="str">
        <f ca="1">VLOOKUP(Q2314,Tabela3[],5,0)</f>
        <v>Itália</v>
      </c>
      <c r="D2314" t="str">
        <f ca="1">VLOOKUP(Q2314,Tabela3[],3,0)</f>
        <v>Hyundai</v>
      </c>
      <c r="E2314" t="str">
        <f ca="1">IF(R2314=Q2314, (VLOOKUP(P2314+1,Tabela3[],5,0)),VLOOKUP(R2314,Tabela3[],5,0))</f>
        <v>Alemanha</v>
      </c>
      <c r="F2314" s="1">
        <f t="shared" ca="1" si="290"/>
        <v>40035</v>
      </c>
      <c r="G2314" s="1">
        <f t="shared" ca="1" si="291"/>
        <v>40037.038895355741</v>
      </c>
      <c r="H2314">
        <f t="shared" ca="1" si="292"/>
        <v>0</v>
      </c>
      <c r="I2314" t="str">
        <f ca="1">VLOOKUP(Q2314,Tabela3[],9,1)</f>
        <v>Car Carriers</v>
      </c>
      <c r="J2314" t="str">
        <f ca="1">VLOOKUP(Q2314,Tabela3[],11,0)</f>
        <v>Creta Confort</v>
      </c>
      <c r="K2314" t="str">
        <f ca="1">VLOOKUP(Q2314,Tabela3[],10,0)</f>
        <v>Carros</v>
      </c>
      <c r="L2314" t="e" cm="1">
        <f t="array" aca="1" ref="L2314" ca="1">IF(Tabela2[[#This Row],[PORTO]]=Tabela2[[#This Row],[DESTINO]],0,erro)</f>
        <v>#NAME?</v>
      </c>
      <c r="N2314">
        <f t="shared" ca="1" si="295"/>
        <v>400</v>
      </c>
      <c r="O2314">
        <f t="shared" ca="1" si="288"/>
        <v>9</v>
      </c>
      <c r="P2314">
        <f t="shared" ca="1" si="289"/>
        <v>8</v>
      </c>
      <c r="Q2314">
        <f t="shared" ca="1" si="293"/>
        <v>18</v>
      </c>
      <c r="R2314">
        <f t="shared" ca="1" si="294"/>
        <v>8</v>
      </c>
    </row>
    <row r="2315" spans="1:18">
      <c r="A2315">
        <f ca="1">VLOOKUP(O2315,Tabela3[],2,0)</f>
        <v>2008</v>
      </c>
      <c r="B2315" t="str">
        <f ca="1">VLOOKUP(P2315,Tabela3[],4,0)</f>
        <v>DEZEMBRO</v>
      </c>
      <c r="C2315" t="str">
        <f ca="1">VLOOKUP(Q2315,Tabela3[],5,0)</f>
        <v>China</v>
      </c>
      <c r="D2315" t="str">
        <f ca="1">VLOOKUP(Q2315,Tabela3[],3,0)</f>
        <v>Alibaba Group</v>
      </c>
      <c r="E2315" t="str">
        <f ca="1">IF(R2315=Q2315, (VLOOKUP(P2315+1,Tabela3[],5,0)),VLOOKUP(R2315,Tabela3[],5,0))</f>
        <v>Alemanha</v>
      </c>
      <c r="F2315" s="1">
        <f t="shared" ca="1" si="290"/>
        <v>39767</v>
      </c>
      <c r="G2315" s="1">
        <f t="shared" ca="1" si="291"/>
        <v>39773.525934963196</v>
      </c>
      <c r="H2315">
        <f t="shared" ca="1" si="292"/>
        <v>1</v>
      </c>
      <c r="I2315" t="str">
        <f ca="1">VLOOKUP(Q2315,Tabela3[],9,1)</f>
        <v>HMM St Petersburg</v>
      </c>
      <c r="J2315" t="str">
        <f ca="1">VLOOKUP(Q2315,Tabela3[],11,0)</f>
        <v>Ar Condicionado 18000</v>
      </c>
      <c r="K2315" t="str">
        <f ca="1">VLOOKUP(Q2315,Tabela3[],10,0)</f>
        <v>Eletrônicos</v>
      </c>
      <c r="L2315" t="e" cm="1">
        <f t="array" aca="1" ref="L2315" ca="1">IF(Tabela2[[#This Row],[PORTO]]=Tabela2[[#This Row],[DESTINO]],0,erro)</f>
        <v>#NAME?</v>
      </c>
      <c r="N2315">
        <f t="shared" ca="1" si="295"/>
        <v>1500</v>
      </c>
      <c r="O2315">
        <f t="shared" ca="1" si="288"/>
        <v>8</v>
      </c>
      <c r="P2315">
        <f t="shared" ca="1" si="289"/>
        <v>11</v>
      </c>
      <c r="Q2315">
        <f t="shared" ca="1" si="293"/>
        <v>2</v>
      </c>
      <c r="R2315">
        <f t="shared" ca="1" si="294"/>
        <v>8</v>
      </c>
    </row>
    <row r="2316" spans="1:18">
      <c r="A2316">
        <f ca="1">VLOOKUP(O2316,Tabela3[],2,0)</f>
        <v>2004</v>
      </c>
      <c r="B2316" t="str">
        <f ca="1">VLOOKUP(P2316,Tabela3[],4,0)</f>
        <v>ABRIL</v>
      </c>
      <c r="C2316" t="str">
        <f ca="1">VLOOKUP(Q2316,Tabela3[],5,0)</f>
        <v>India</v>
      </c>
      <c r="D2316" t="str">
        <f ca="1">VLOOKUP(Q2316,Tabela3[],3,0)</f>
        <v>Reliance Industries</v>
      </c>
      <c r="E2316" t="str">
        <f ca="1">IF(R2316=Q2316, (VLOOKUP(P2316+1,Tabela3[],5,0)),VLOOKUP(R2316,Tabela3[],5,0))</f>
        <v>França</v>
      </c>
      <c r="F2316" s="1">
        <f t="shared" ca="1" si="290"/>
        <v>38071</v>
      </c>
      <c r="G2316" s="1">
        <f t="shared" ca="1" si="291"/>
        <v>38080.257510826064</v>
      </c>
      <c r="H2316">
        <f t="shared" ca="1" si="292"/>
        <v>1</v>
      </c>
      <c r="I2316" t="str">
        <f ca="1">VLOOKUP(Q2316,Tabela3[],9,1)</f>
        <v>Tanker</v>
      </c>
      <c r="J2316" t="str">
        <f ca="1">VLOOKUP(Q2316,Tabela3[],11,0)</f>
        <v>Cloreto de polivinila</v>
      </c>
      <c r="K2316" t="str">
        <f ca="1">VLOOKUP(Q2316,Tabela3[],10,0)</f>
        <v>Petroquimicos</v>
      </c>
      <c r="L2316" t="e" cm="1">
        <f t="array" aca="1" ref="L2316" ca="1">IF(Tabela2[[#This Row],[PORTO]]=Tabela2[[#This Row],[DESTINO]],0,erro)</f>
        <v>#NAME?</v>
      </c>
      <c r="N2316">
        <f t="shared" ca="1" si="295"/>
        <v>0</v>
      </c>
      <c r="O2316">
        <f t="shared" ca="1" si="288"/>
        <v>4</v>
      </c>
      <c r="P2316">
        <f t="shared" ca="1" si="289"/>
        <v>3</v>
      </c>
      <c r="Q2316">
        <f t="shared" ca="1" si="293"/>
        <v>32</v>
      </c>
      <c r="R2316">
        <f t="shared" ca="1" si="294"/>
        <v>22</v>
      </c>
    </row>
    <row r="2317" spans="1:18">
      <c r="A2317">
        <f ca="1">VLOOKUP(O2317,Tabela3[],2,0)</f>
        <v>2000</v>
      </c>
      <c r="B2317" t="str">
        <f ca="1">VLOOKUP(P2317,Tabela3[],4,0)</f>
        <v>ABRIL</v>
      </c>
      <c r="C2317" t="str">
        <f ca="1">VLOOKUP(Q2317,Tabela3[],5,0)</f>
        <v>Holanda</v>
      </c>
      <c r="D2317" t="str">
        <f ca="1">VLOOKUP(Q2317,Tabela3[],3,0)</f>
        <v>Shell</v>
      </c>
      <c r="E2317" t="str">
        <f ca="1">IF(R2317=Q2317, (VLOOKUP(P2317+1,Tabela3[],5,0)),VLOOKUP(R2317,Tabela3[],5,0))</f>
        <v>França</v>
      </c>
      <c r="F2317" s="1">
        <f t="shared" ca="1" si="290"/>
        <v>36586</v>
      </c>
      <c r="G2317" s="1">
        <f t="shared" ca="1" si="291"/>
        <v>36595.32699261282</v>
      </c>
      <c r="H2317">
        <f t="shared" ca="1" si="292"/>
        <v>0</v>
      </c>
      <c r="I2317" t="str">
        <f ca="1">VLOOKUP(Q2317,Tabela3[],9,1)</f>
        <v>AbQaiq</v>
      </c>
      <c r="J2317" t="str">
        <f ca="1">VLOOKUP(Q2317,Tabela3[],11,0)</f>
        <v>Petróleo Bruto</v>
      </c>
      <c r="K2317" t="str">
        <f ca="1">VLOOKUP(Q2317,Tabela3[],10,0)</f>
        <v>Petróleo</v>
      </c>
      <c r="L2317" t="e" cm="1">
        <f t="array" aca="1" ref="L2317" ca="1">IF(Tabela2[[#This Row],[PORTO]]=Tabela2[[#This Row],[DESTINO]],0,erro)</f>
        <v>#NAME?</v>
      </c>
      <c r="N2317">
        <f t="shared" ca="1" si="295"/>
        <v>79000</v>
      </c>
      <c r="O2317">
        <f t="shared" ca="1" si="288"/>
        <v>0</v>
      </c>
      <c r="P2317">
        <f t="shared" ca="1" si="289"/>
        <v>3</v>
      </c>
      <c r="Q2317">
        <f t="shared" ca="1" si="293"/>
        <v>17</v>
      </c>
      <c r="R2317">
        <f t="shared" ca="1" si="294"/>
        <v>22</v>
      </c>
    </row>
    <row r="2318" spans="1:18">
      <c r="A2318">
        <f ca="1">VLOOKUP(O2318,Tabela3[],2,0)</f>
        <v>2004</v>
      </c>
      <c r="B2318" t="str">
        <f ca="1">VLOOKUP(P2318,Tabela3[],4,0)</f>
        <v>JULHO</v>
      </c>
      <c r="C2318" t="str">
        <f ca="1">VLOOKUP(Q2318,Tabela3[],5,0)</f>
        <v>Japão</v>
      </c>
      <c r="D2318" t="str">
        <f ca="1">VLOOKUP(Q2318,Tabela3[],3,0)</f>
        <v>Toyota</v>
      </c>
      <c r="E2318" t="str">
        <f ca="1">IF(R2318=Q2318, (VLOOKUP(P2318+1,Tabela3[],5,0)),VLOOKUP(R2318,Tabela3[],5,0))</f>
        <v>Itália</v>
      </c>
      <c r="F2318" s="1">
        <f t="shared" ca="1" si="290"/>
        <v>38154</v>
      </c>
      <c r="G2318" s="1">
        <f t="shared" ca="1" si="291"/>
        <v>38160.321285648497</v>
      </c>
      <c r="H2318">
        <f t="shared" ca="1" si="292"/>
        <v>0</v>
      </c>
      <c r="I2318" t="str">
        <f ca="1">VLOOKUP(Q2318,Tabela3[],9,1)</f>
        <v>Trailer Carriers</v>
      </c>
      <c r="J2318" t="str">
        <f ca="1">VLOOKUP(Q2318,Tabela3[],11,0)</f>
        <v>HILUX CABINE DUPLA STD POWER PACK</v>
      </c>
      <c r="K2318" t="str">
        <f ca="1">VLOOKUP(Q2318,Tabela3[],10,0)</f>
        <v>Carros</v>
      </c>
      <c r="L2318" t="e" cm="1">
        <f t="array" aca="1" ref="L2318" ca="1">IF(Tabela2[[#This Row],[PORTO]]=Tabela2[[#This Row],[DESTINO]],0,erro)</f>
        <v>#NAME?</v>
      </c>
      <c r="N2318">
        <f t="shared" ca="1" si="295"/>
        <v>200</v>
      </c>
      <c r="O2318">
        <f t="shared" ca="1" si="288"/>
        <v>4</v>
      </c>
      <c r="P2318">
        <f t="shared" ca="1" si="289"/>
        <v>6</v>
      </c>
      <c r="Q2318">
        <f t="shared" ca="1" si="293"/>
        <v>9</v>
      </c>
      <c r="R2318">
        <f t="shared" ca="1" si="294"/>
        <v>19</v>
      </c>
    </row>
    <row r="2319" spans="1:18">
      <c r="A2319">
        <f ca="1">VLOOKUP(O2319,Tabela3[],2,0)</f>
        <v>2001</v>
      </c>
      <c r="B2319" t="str">
        <f ca="1">VLOOKUP(P2319,Tabela3[],4,0)</f>
        <v>MAIO</v>
      </c>
      <c r="C2319" t="str">
        <f ca="1">VLOOKUP(Q2319,Tabela3[],5,0)</f>
        <v>França</v>
      </c>
      <c r="D2319" t="str">
        <f ca="1">VLOOKUP(Q2319,Tabela3[],3,0)</f>
        <v> LVMH</v>
      </c>
      <c r="E2319" t="str">
        <f ca="1">IF(R2319=Q2319, (VLOOKUP(P2319+1,Tabela3[],5,0)),VLOOKUP(R2319,Tabela3[],5,0))</f>
        <v>Japão</v>
      </c>
      <c r="F2319" s="1">
        <f t="shared" ca="1" si="290"/>
        <v>36983</v>
      </c>
      <c r="G2319" s="1">
        <f t="shared" ca="1" si="291"/>
        <v>36984.253948971585</v>
      </c>
      <c r="H2319">
        <f t="shared" ca="1" si="292"/>
        <v>0</v>
      </c>
      <c r="I2319" t="str">
        <f ca="1">VLOOKUP(Q2319,Tabela3[],9,1)</f>
        <v>Emma Maersk</v>
      </c>
      <c r="J2319" t="str">
        <f ca="1">VLOOKUP(Q2319,Tabela3[],11,0)</f>
        <v>Clos Des Lambrys</v>
      </c>
      <c r="K2319" t="str">
        <f ca="1">VLOOKUP(Q2319,Tabela3[],10,0)</f>
        <v>Tecido</v>
      </c>
      <c r="L2319" t="e" cm="1">
        <f t="array" aca="1" ref="L2319" ca="1">IF(Tabela2[[#This Row],[PORTO]]=Tabela2[[#This Row],[DESTINO]],0,erro)</f>
        <v>#NAME?</v>
      </c>
      <c r="N2319">
        <f t="shared" ca="1" si="295"/>
        <v>23000</v>
      </c>
      <c r="O2319">
        <f t="shared" ca="1" si="288"/>
        <v>1</v>
      </c>
      <c r="P2319">
        <f t="shared" ca="1" si="289"/>
        <v>4</v>
      </c>
      <c r="Q2319">
        <f t="shared" ca="1" si="293"/>
        <v>21</v>
      </c>
      <c r="R2319">
        <f t="shared" ca="1" si="294"/>
        <v>9</v>
      </c>
    </row>
    <row r="2320" spans="1:18">
      <c r="A2320">
        <f ca="1">VLOOKUP(O2320,Tabela3[],2,0)</f>
        <v>2000</v>
      </c>
      <c r="B2320" t="str">
        <f ca="1">VLOOKUP(P2320,Tabela3[],4,0)</f>
        <v>AGOSTO</v>
      </c>
      <c r="C2320" t="str">
        <f ca="1">VLOOKUP(Q2320,Tabela3[],5,0)</f>
        <v>Japão</v>
      </c>
      <c r="D2320" t="str">
        <f ca="1">VLOOKUP(Q2320,Tabela3[],3,0)</f>
        <v>Toyota</v>
      </c>
      <c r="E2320" t="str">
        <f ca="1">IF(R2320=Q2320, (VLOOKUP(P2320+1,Tabela3[],5,0)),VLOOKUP(R2320,Tabela3[],5,0))</f>
        <v>China</v>
      </c>
      <c r="F2320" s="1">
        <f t="shared" ca="1" si="290"/>
        <v>36722</v>
      </c>
      <c r="G2320" s="1">
        <f t="shared" ca="1" si="291"/>
        <v>36731.939383531746</v>
      </c>
      <c r="H2320">
        <f t="shared" ca="1" si="292"/>
        <v>1</v>
      </c>
      <c r="I2320" t="str">
        <f ca="1">VLOOKUP(Q2320,Tabela3[],9,1)</f>
        <v>Trailer Carriers</v>
      </c>
      <c r="J2320" t="str">
        <f ca="1">VLOOKUP(Q2320,Tabela3[],11,0)</f>
        <v>COROLLA GLI</v>
      </c>
      <c r="K2320" t="str">
        <f ca="1">VLOOKUP(Q2320,Tabela3[],10,0)</f>
        <v>Carros</v>
      </c>
      <c r="L2320" t="e" cm="1">
        <f t="array" aca="1" ref="L2320" ca="1">IF(Tabela2[[#This Row],[PORTO]]=Tabela2[[#This Row],[DESTINO]],0,erro)</f>
        <v>#NAME?</v>
      </c>
      <c r="N2320">
        <f t="shared" ca="1" si="295"/>
        <v>200</v>
      </c>
      <c r="O2320">
        <f t="shared" ca="1" si="288"/>
        <v>0</v>
      </c>
      <c r="P2320">
        <f t="shared" ca="1" si="289"/>
        <v>7</v>
      </c>
      <c r="Q2320">
        <f t="shared" ca="1" si="293"/>
        <v>10</v>
      </c>
      <c r="R2320">
        <f t="shared" ca="1" si="294"/>
        <v>1</v>
      </c>
    </row>
    <row r="2321" spans="1:18">
      <c r="A2321">
        <f ca="1">VLOOKUP(O2321,Tabela3[],2,0)</f>
        <v>2006</v>
      </c>
      <c r="B2321" t="str">
        <f ca="1">VLOOKUP(P2321,Tabela3[],4,0)</f>
        <v>MAIO</v>
      </c>
      <c r="C2321" t="str">
        <f ca="1">VLOOKUP(Q2321,Tabela3[],5,0)</f>
        <v>India</v>
      </c>
      <c r="D2321" t="str">
        <f ca="1">VLOOKUP(Q2321,Tabela3[],3,0)</f>
        <v>Reliance Industries</v>
      </c>
      <c r="E2321" t="str">
        <f ca="1">IF(R2321=Q2321, (VLOOKUP(P2321+1,Tabela3[],5,0)),VLOOKUP(R2321,Tabela3[],5,0))</f>
        <v>Estados Unidos</v>
      </c>
      <c r="F2321" s="1">
        <f t="shared" ca="1" si="290"/>
        <v>38821</v>
      </c>
      <c r="G2321" s="1">
        <f t="shared" ca="1" si="291"/>
        <v>38828.156722930784</v>
      </c>
      <c r="H2321">
        <f t="shared" ca="1" si="292"/>
        <v>1</v>
      </c>
      <c r="I2321" t="str">
        <f ca="1">VLOOKUP(Q2321,Tabela3[],9,1)</f>
        <v>Tanker</v>
      </c>
      <c r="J2321" t="str">
        <f ca="1">VLOOKUP(Q2321,Tabela3[],11,0)</f>
        <v>Polietileno</v>
      </c>
      <c r="K2321" t="str">
        <f ca="1">VLOOKUP(Q2321,Tabela3[],10,0)</f>
        <v>Petroquimicos</v>
      </c>
      <c r="L2321" t="e" cm="1">
        <f t="array" aca="1" ref="L2321" ca="1">IF(Tabela2[[#This Row],[PORTO]]=Tabela2[[#This Row],[DESTINO]],0,erro)</f>
        <v>#NAME?</v>
      </c>
      <c r="N2321">
        <f t="shared" ca="1" si="295"/>
        <v>0</v>
      </c>
      <c r="O2321">
        <f t="shared" ca="1" si="288"/>
        <v>6</v>
      </c>
      <c r="P2321">
        <f t="shared" ca="1" si="289"/>
        <v>4</v>
      </c>
      <c r="Q2321">
        <f t="shared" ca="1" si="293"/>
        <v>31</v>
      </c>
      <c r="R2321">
        <f t="shared" ca="1" si="294"/>
        <v>3</v>
      </c>
    </row>
    <row r="2322" spans="1:18">
      <c r="A2322">
        <f ca="1">VLOOKUP(O2322,Tabela3[],2,0)</f>
        <v>2006</v>
      </c>
      <c r="B2322" t="str">
        <f ca="1">VLOOKUP(P2322,Tabela3[],4,0)</f>
        <v>ABRIL</v>
      </c>
      <c r="C2322" t="str">
        <f ca="1">VLOOKUP(Q2322,Tabela3[],5,0)</f>
        <v>Alemanha</v>
      </c>
      <c r="D2322" t="str">
        <f ca="1">VLOOKUP(Q2322,Tabela3[],3,0)</f>
        <v>Volkswagen</v>
      </c>
      <c r="E2322" t="str">
        <f ca="1">IF(R2322=Q2322, (VLOOKUP(P2322+1,Tabela3[],5,0)),VLOOKUP(R2322,Tabela3[],5,0))</f>
        <v>Japão</v>
      </c>
      <c r="F2322" s="1">
        <f t="shared" ca="1" si="290"/>
        <v>38800</v>
      </c>
      <c r="G2322" s="1">
        <f t="shared" ca="1" si="291"/>
        <v>38805.294481319201</v>
      </c>
      <c r="H2322">
        <f t="shared" ca="1" si="292"/>
        <v>0</v>
      </c>
      <c r="I2322" t="str">
        <f ca="1">VLOOKUP(Q2322,Tabela3[],9,1)</f>
        <v>Warehouse Carriers </v>
      </c>
      <c r="J2322" t="str">
        <f ca="1">VLOOKUP(Q2322,Tabela3[],11,0)</f>
        <v>Highline 250 TSI (Taos)</v>
      </c>
      <c r="K2322" t="str">
        <f ca="1">VLOOKUP(Q2322,Tabela3[],10,0)</f>
        <v>Carros</v>
      </c>
      <c r="L2322" t="e" cm="1">
        <f t="array" aca="1" ref="L2322" ca="1">IF(Tabela2[[#This Row],[PORTO]]=Tabela2[[#This Row],[DESTINO]],0,erro)</f>
        <v>#NAME?</v>
      </c>
      <c r="N2322">
        <f t="shared" ca="1" si="295"/>
        <v>400</v>
      </c>
      <c r="O2322">
        <f t="shared" ca="1" si="288"/>
        <v>6</v>
      </c>
      <c r="P2322">
        <f t="shared" ca="1" si="289"/>
        <v>3</v>
      </c>
      <c r="Q2322">
        <f t="shared" ca="1" si="293"/>
        <v>7</v>
      </c>
      <c r="R2322">
        <f t="shared" ca="1" si="294"/>
        <v>11</v>
      </c>
    </row>
    <row r="2323" spans="1:18">
      <c r="A2323">
        <f ca="1">VLOOKUP(O2323,Tabela3[],2,0)</f>
        <v>2001</v>
      </c>
      <c r="B2323" t="str">
        <f ca="1">VLOOKUP(P2323,Tabela3[],4,0)</f>
        <v>ABRIL</v>
      </c>
      <c r="C2323" t="str">
        <f ca="1">VLOOKUP(Q2323,Tabela3[],5,0)</f>
        <v>França</v>
      </c>
      <c r="D2323" t="str">
        <f ca="1">VLOOKUP(Q2323,Tabela3[],3,0)</f>
        <v> LVMH</v>
      </c>
      <c r="E2323" t="str">
        <f ca="1">IF(R2323=Q2323, (VLOOKUP(P2323+1,Tabela3[],5,0)),VLOOKUP(R2323,Tabela3[],5,0))</f>
        <v>Japão</v>
      </c>
      <c r="F2323" s="1">
        <f t="shared" ca="1" si="290"/>
        <v>36969</v>
      </c>
      <c r="G2323" s="1">
        <f t="shared" ca="1" si="291"/>
        <v>36970.236129967423</v>
      </c>
      <c r="H2323">
        <f t="shared" ca="1" si="292"/>
        <v>0</v>
      </c>
      <c r="I2323" t="str">
        <f ca="1">VLOOKUP(Q2323,Tabela3[],9,1)</f>
        <v>Emma Maersk</v>
      </c>
      <c r="J2323" t="str">
        <f ca="1">VLOOKUP(Q2323,Tabela3[],11,0)</f>
        <v>Clos Des Lambrys</v>
      </c>
      <c r="K2323" t="str">
        <f ca="1">VLOOKUP(Q2323,Tabela3[],10,0)</f>
        <v>Tecido</v>
      </c>
      <c r="L2323" t="e" cm="1">
        <f t="array" aca="1" ref="L2323" ca="1">IF(Tabela2[[#This Row],[PORTO]]=Tabela2[[#This Row],[DESTINO]],0,erro)</f>
        <v>#NAME?</v>
      </c>
      <c r="N2323">
        <f t="shared" ca="1" si="295"/>
        <v>22000</v>
      </c>
      <c r="O2323">
        <f t="shared" ref="O2323:O2386" ca="1" si="296">INT(RAND()*10)</f>
        <v>1</v>
      </c>
      <c r="P2323">
        <f t="shared" ref="P2323:P2386" ca="1" si="297">INT(RAND()*13)</f>
        <v>3</v>
      </c>
      <c r="Q2323">
        <f t="shared" ca="1" si="293"/>
        <v>21</v>
      </c>
      <c r="R2323">
        <f t="shared" ca="1" si="294"/>
        <v>9</v>
      </c>
    </row>
    <row r="2324" spans="1:18">
      <c r="A2324">
        <f ca="1">VLOOKUP(O2324,Tabela3[],2,0)</f>
        <v>2009</v>
      </c>
      <c r="B2324" t="str">
        <f ca="1">VLOOKUP(P2324,Tabela3[],4,0)</f>
        <v>MARÇO</v>
      </c>
      <c r="C2324" t="str">
        <f ca="1">VLOOKUP(Q2324,Tabela3[],5,0)</f>
        <v>França</v>
      </c>
      <c r="D2324" t="str">
        <f ca="1">VLOOKUP(Q2324,Tabela3[],3,0)</f>
        <v> LVMH</v>
      </c>
      <c r="E2324" t="str">
        <f ca="1">IF(R2324=Q2324, (VLOOKUP(P2324+1,Tabela3[],5,0)),VLOOKUP(R2324,Tabela3[],5,0))</f>
        <v>Japão</v>
      </c>
      <c r="F2324" s="1">
        <f t="shared" ca="1" si="290"/>
        <v>39853</v>
      </c>
      <c r="G2324" s="1">
        <f t="shared" ca="1" si="291"/>
        <v>39854.981270434277</v>
      </c>
      <c r="H2324">
        <f t="shared" ca="1" si="292"/>
        <v>0</v>
      </c>
      <c r="I2324" t="str">
        <f ca="1">VLOOKUP(Q2324,Tabela3[],9,1)</f>
        <v>Emma Maersk</v>
      </c>
      <c r="J2324" t="str">
        <f ca="1">VLOOKUP(Q2324,Tabela3[],11,0)</f>
        <v>Louis Vuitton</v>
      </c>
      <c r="K2324" t="str">
        <f ca="1">VLOOKUP(Q2324,Tabela3[],10,0)</f>
        <v>Tecido</v>
      </c>
      <c r="L2324" t="e" cm="1">
        <f t="array" aca="1" ref="L2324" ca="1">IF(Tabela2[[#This Row],[PORTO]]=Tabela2[[#This Row],[DESTINO]],0,erro)</f>
        <v>#NAME?</v>
      </c>
      <c r="N2324">
        <f t="shared" ca="1" si="295"/>
        <v>44000</v>
      </c>
      <c r="O2324">
        <f t="shared" ca="1" si="296"/>
        <v>9</v>
      </c>
      <c r="P2324">
        <f t="shared" ca="1" si="297"/>
        <v>2</v>
      </c>
      <c r="Q2324">
        <f t="shared" ca="1" si="293"/>
        <v>22</v>
      </c>
      <c r="R2324">
        <f t="shared" ca="1" si="294"/>
        <v>10</v>
      </c>
    </row>
    <row r="2325" spans="1:18">
      <c r="A2325">
        <f ca="1">VLOOKUP(O2325,Tabela3[],2,0)</f>
        <v>2005</v>
      </c>
      <c r="B2325" t="str">
        <f ca="1">VLOOKUP(P2325,Tabela3[],4,0)</f>
        <v>ABRIL</v>
      </c>
      <c r="C2325" t="str">
        <f ca="1">VLOOKUP(Q2325,Tabela3[],5,0)</f>
        <v>India</v>
      </c>
      <c r="D2325" t="str">
        <f ca="1">VLOOKUP(Q2325,Tabela3[],3,0)</f>
        <v>Reliance Industries</v>
      </c>
      <c r="E2325" t="str">
        <f ca="1">IF(R2325=Q2325, (VLOOKUP(P2325+1,Tabela3[],5,0)),VLOOKUP(R2325,Tabela3[],5,0))</f>
        <v>China</v>
      </c>
      <c r="F2325" s="1">
        <f t="shared" ca="1" si="290"/>
        <v>38423</v>
      </c>
      <c r="G2325" s="1">
        <f t="shared" ca="1" si="291"/>
        <v>38430.90016245369</v>
      </c>
      <c r="H2325">
        <f t="shared" ca="1" si="292"/>
        <v>0</v>
      </c>
      <c r="I2325" t="str">
        <f ca="1">VLOOKUP(Q2325,Tabela3[],9,1)</f>
        <v>Tanker</v>
      </c>
      <c r="J2325" t="str">
        <f ca="1">VLOOKUP(Q2325,Tabela3[],11,0)</f>
        <v>Polipropileno</v>
      </c>
      <c r="K2325" t="str">
        <f ca="1">VLOOKUP(Q2325,Tabela3[],10,0)</f>
        <v>Petroquimicos</v>
      </c>
      <c r="L2325" t="e" cm="1">
        <f t="array" aca="1" ref="L2325" ca="1">IF(Tabela2[[#This Row],[PORTO]]=Tabela2[[#This Row],[DESTINO]],0,erro)</f>
        <v>#NAME?</v>
      </c>
      <c r="N2325">
        <f t="shared" ca="1" si="295"/>
        <v>0</v>
      </c>
      <c r="O2325">
        <f t="shared" ca="1" si="296"/>
        <v>5</v>
      </c>
      <c r="P2325">
        <f t="shared" ca="1" si="297"/>
        <v>3</v>
      </c>
      <c r="Q2325">
        <f t="shared" ca="1" si="293"/>
        <v>30</v>
      </c>
      <c r="R2325">
        <f t="shared" ca="1" si="294"/>
        <v>2</v>
      </c>
    </row>
    <row r="2326" spans="1:18">
      <c r="A2326">
        <f ca="1">VLOOKUP(O2326,Tabela3[],2,0)</f>
        <v>2000</v>
      </c>
      <c r="B2326" t="str">
        <f ca="1">VLOOKUP(P2326,Tabela3[],4,0)</f>
        <v>JULHO</v>
      </c>
      <c r="C2326" t="str">
        <f ca="1">VLOOKUP(Q2326,Tabela3[],5,0)</f>
        <v>França</v>
      </c>
      <c r="D2326" t="str">
        <f ca="1">VLOOKUP(Q2326,Tabela3[],3,0)</f>
        <v> LVMH</v>
      </c>
      <c r="E2326" t="str">
        <f ca="1">IF(R2326=Q2326, (VLOOKUP(P2326+1,Tabela3[],5,0)),VLOOKUP(R2326,Tabela3[],5,0))</f>
        <v>Coréia do Sul</v>
      </c>
      <c r="F2326" s="1">
        <f t="shared" ca="1" si="290"/>
        <v>36694</v>
      </c>
      <c r="G2326" s="1">
        <f t="shared" ca="1" si="291"/>
        <v>36701.389168294358</v>
      </c>
      <c r="H2326">
        <f t="shared" ca="1" si="292"/>
        <v>1</v>
      </c>
      <c r="I2326" t="str">
        <f ca="1">VLOOKUP(Q2326,Tabela3[],9,1)</f>
        <v>Emma Maersk</v>
      </c>
      <c r="J2326" t="str">
        <f ca="1">VLOOKUP(Q2326,Tabela3[],11,0)</f>
        <v>Guerlain</v>
      </c>
      <c r="K2326" t="str">
        <f ca="1">VLOOKUP(Q2326,Tabela3[],10,0)</f>
        <v>Tecido</v>
      </c>
      <c r="L2326" t="e" cm="1">
        <f t="array" aca="1" ref="L2326" ca="1">IF(Tabela2[[#This Row],[PORTO]]=Tabela2[[#This Row],[DESTINO]],0,erro)</f>
        <v>#NAME?</v>
      </c>
      <c r="N2326">
        <f t="shared" ca="1" si="295"/>
        <v>26000</v>
      </c>
      <c r="O2326">
        <f t="shared" ca="1" si="296"/>
        <v>0</v>
      </c>
      <c r="P2326">
        <f t="shared" ca="1" si="297"/>
        <v>6</v>
      </c>
      <c r="Q2326">
        <f t="shared" ca="1" si="293"/>
        <v>23</v>
      </c>
      <c r="R2326">
        <f t="shared" ca="1" si="294"/>
        <v>14</v>
      </c>
    </row>
    <row r="2327" spans="1:18">
      <c r="A2327">
        <f ca="1">VLOOKUP(O2327,Tabela3[],2,0)</f>
        <v>2001</v>
      </c>
      <c r="B2327" t="str">
        <f ca="1">VLOOKUP(P2327,Tabela3[],4,0)</f>
        <v>FEVEREIRO</v>
      </c>
      <c r="C2327" t="str">
        <f ca="1">VLOOKUP(Q2327,Tabela3[],5,0)</f>
        <v>Japão</v>
      </c>
      <c r="D2327" t="str">
        <f ca="1">VLOOKUP(Q2327,Tabela3[],3,0)</f>
        <v>Toyota</v>
      </c>
      <c r="E2327" t="str">
        <f ca="1">IF(R2327=Q2327, (VLOOKUP(P2327+1,Tabela3[],5,0)),VLOOKUP(R2327,Tabela3[],5,0))</f>
        <v>Itália</v>
      </c>
      <c r="F2327" s="1">
        <f t="shared" ca="1" si="290"/>
        <v>36906</v>
      </c>
      <c r="G2327" s="1">
        <f t="shared" ca="1" si="291"/>
        <v>36908.523228754158</v>
      </c>
      <c r="H2327">
        <f t="shared" ca="1" si="292"/>
        <v>0</v>
      </c>
      <c r="I2327" t="str">
        <f ca="1">VLOOKUP(Q2327,Tabela3[],9,1)</f>
        <v>Trailer Carriers</v>
      </c>
      <c r="J2327" t="str">
        <f ca="1">VLOOKUP(Q2327,Tabela3[],11,0)</f>
        <v>COROLLA CROSS XR</v>
      </c>
      <c r="K2327" t="str">
        <f ca="1">VLOOKUP(Q2327,Tabela3[],10,0)</f>
        <v>Carros</v>
      </c>
      <c r="L2327" t="e" cm="1">
        <f t="array" aca="1" ref="L2327" ca="1">IF(Tabela2[[#This Row],[PORTO]]=Tabela2[[#This Row],[DESTINO]],0,erro)</f>
        <v>#NAME?</v>
      </c>
      <c r="N2327">
        <f t="shared" ca="1" si="295"/>
        <v>500</v>
      </c>
      <c r="O2327">
        <f t="shared" ca="1" si="296"/>
        <v>1</v>
      </c>
      <c r="P2327">
        <f t="shared" ca="1" si="297"/>
        <v>1</v>
      </c>
      <c r="Q2327">
        <f t="shared" ca="1" si="293"/>
        <v>11</v>
      </c>
      <c r="R2327">
        <f t="shared" ca="1" si="294"/>
        <v>18</v>
      </c>
    </row>
    <row r="2328" spans="1:18">
      <c r="A2328">
        <f ca="1">VLOOKUP(O2328,Tabela3[],2,0)</f>
        <v>2002</v>
      </c>
      <c r="B2328" t="str">
        <f ca="1">VLOOKUP(P2328,Tabela3[],4,0)</f>
        <v>ABRIL</v>
      </c>
      <c r="C2328" t="str">
        <f ca="1">VLOOKUP(Q2328,Tabela3[],5,0)</f>
        <v>França</v>
      </c>
      <c r="D2328" t="str">
        <f ca="1">VLOOKUP(Q2328,Tabela3[],3,0)</f>
        <v> LVMH</v>
      </c>
      <c r="E2328" t="str">
        <f ca="1">IF(R2328=Q2328, (VLOOKUP(P2328+1,Tabela3[],5,0)),VLOOKUP(R2328,Tabela3[],5,0))</f>
        <v>França</v>
      </c>
      <c r="F2328" s="1">
        <f t="shared" ca="1" si="290"/>
        <v>37330</v>
      </c>
      <c r="G2328" s="1">
        <f t="shared" ca="1" si="291"/>
        <v>37331.47299334823</v>
      </c>
      <c r="H2328">
        <f t="shared" ca="1" si="292"/>
        <v>1</v>
      </c>
      <c r="I2328" t="str">
        <f ca="1">VLOOKUP(Q2328,Tabela3[],9,1)</f>
        <v>Emma Maersk</v>
      </c>
      <c r="J2328" t="str">
        <f ca="1">VLOOKUP(Q2328,Tabela3[],11,0)</f>
        <v>Louis Vuitton</v>
      </c>
      <c r="K2328" t="str">
        <f ca="1">VLOOKUP(Q2328,Tabela3[],10,0)</f>
        <v>Tecido</v>
      </c>
      <c r="L2328" cm="1">
        <f t="array" aca="1" ref="L2328" ca="1">IF(Tabela2[[#This Row],[PORTO]]=Tabela2[[#This Row],[DESTINO]],0,erro)</f>
        <v>0</v>
      </c>
      <c r="N2328">
        <f t="shared" ca="1" si="295"/>
        <v>42000</v>
      </c>
      <c r="O2328">
        <f t="shared" ca="1" si="296"/>
        <v>2</v>
      </c>
      <c r="P2328">
        <f t="shared" ca="1" si="297"/>
        <v>3</v>
      </c>
      <c r="Q2328">
        <f t="shared" ca="1" si="293"/>
        <v>22</v>
      </c>
      <c r="R2328">
        <f t="shared" ca="1" si="294"/>
        <v>23</v>
      </c>
    </row>
    <row r="2329" spans="1:18">
      <c r="A2329">
        <f ca="1">VLOOKUP(O2329,Tabela3[],2,0)</f>
        <v>2006</v>
      </c>
      <c r="B2329" t="str">
        <f ca="1">VLOOKUP(P2329,Tabela3[],4,0)</f>
        <v>JANEIRO</v>
      </c>
      <c r="C2329" t="str">
        <f ca="1">VLOOKUP(Q2329,Tabela3[],5,0)</f>
        <v>China</v>
      </c>
      <c r="D2329" t="str">
        <f ca="1">VLOOKUP(Q2329,Tabela3[],3,0)</f>
        <v>Alibaba Group</v>
      </c>
      <c r="E2329" t="str">
        <f ca="1">IF(R2329=Q2329, (VLOOKUP(P2329+1,Tabela3[],5,0)),VLOOKUP(R2329,Tabela3[],5,0))</f>
        <v>Japão</v>
      </c>
      <c r="F2329" s="1">
        <f t="shared" ca="1" si="290"/>
        <v>39070</v>
      </c>
      <c r="G2329" s="1">
        <f t="shared" ca="1" si="291"/>
        <v>39071.535046407786</v>
      </c>
      <c r="H2329">
        <f t="shared" ca="1" si="292"/>
        <v>1</v>
      </c>
      <c r="I2329" t="str">
        <f ca="1">VLOOKUP(Q2329,Tabela3[],9,1)</f>
        <v>HMM St Petersburg</v>
      </c>
      <c r="J2329" t="str">
        <f ca="1">VLOOKUP(Q2329,Tabela3[],11,0)</f>
        <v>Ar Condicionado 18000</v>
      </c>
      <c r="K2329" t="str">
        <f ca="1">VLOOKUP(Q2329,Tabela3[],10,0)</f>
        <v>Eletrônicos</v>
      </c>
      <c r="L2329" t="e" cm="1">
        <f t="array" aca="1" ref="L2329" ca="1">IF(Tabela2[[#This Row],[PORTO]]=Tabela2[[#This Row],[DESTINO]],0,erro)</f>
        <v>#NAME?</v>
      </c>
      <c r="N2329">
        <f t="shared" ca="1" si="295"/>
        <v>1500</v>
      </c>
      <c r="O2329">
        <f t="shared" ca="1" si="296"/>
        <v>6</v>
      </c>
      <c r="P2329">
        <f t="shared" ca="1" si="297"/>
        <v>12</v>
      </c>
      <c r="Q2329">
        <f t="shared" ca="1" si="293"/>
        <v>2</v>
      </c>
      <c r="R2329">
        <f t="shared" ca="1" si="294"/>
        <v>9</v>
      </c>
    </row>
    <row r="2330" spans="1:18">
      <c r="A2330">
        <f ca="1">VLOOKUP(O2330,Tabela3[],2,0)</f>
        <v>2000</v>
      </c>
      <c r="B2330" t="str">
        <f ca="1">VLOOKUP(P2330,Tabela3[],4,0)</f>
        <v>JULHO</v>
      </c>
      <c r="C2330" t="str">
        <f ca="1">VLOOKUP(Q2330,Tabela3[],5,0)</f>
        <v>Brasil</v>
      </c>
      <c r="D2330" t="str">
        <f ca="1">VLOOKUP(Q2330,Tabela3[],3,0)</f>
        <v>VALE</v>
      </c>
      <c r="E2330" t="str">
        <f ca="1">IF(R2330=Q2330, (VLOOKUP(P2330+1,Tabela3[],5,0)),VLOOKUP(R2330,Tabela3[],5,0))</f>
        <v>Coréia do Sul</v>
      </c>
      <c r="F2330" s="1">
        <f t="shared" ca="1" si="290"/>
        <v>36703</v>
      </c>
      <c r="G2330" s="1">
        <f t="shared" ca="1" si="291"/>
        <v>36706.113384370685</v>
      </c>
      <c r="H2330">
        <f t="shared" ca="1" si="292"/>
        <v>0</v>
      </c>
      <c r="I2330" t="str">
        <f ca="1">VLOOKUP(Q2330,Tabela3[],9,1)</f>
        <v>Lan Hua Hai</v>
      </c>
      <c r="J2330" t="str">
        <f ca="1">VLOOKUP(Q2330,Tabela3[],11,0)</f>
        <v>Manganês</v>
      </c>
      <c r="K2330" t="str">
        <f ca="1">VLOOKUP(Q2330,Tabela3[],10,0)</f>
        <v>Minério</v>
      </c>
      <c r="L2330" t="e" cm="1">
        <f t="array" aca="1" ref="L2330" ca="1">IF(Tabela2[[#This Row],[PORTO]]=Tabela2[[#This Row],[DESTINO]],0,erro)</f>
        <v>#NAME?</v>
      </c>
      <c r="N2330">
        <f t="shared" ca="1" si="295"/>
        <v>0</v>
      </c>
      <c r="O2330">
        <f t="shared" ca="1" si="296"/>
        <v>0</v>
      </c>
      <c r="P2330">
        <f t="shared" ca="1" si="297"/>
        <v>6</v>
      </c>
      <c r="Q2330">
        <f t="shared" ca="1" si="293"/>
        <v>29</v>
      </c>
      <c r="R2330">
        <f t="shared" ca="1" si="294"/>
        <v>14</v>
      </c>
    </row>
    <row r="2331" spans="1:18">
      <c r="A2331">
        <f ca="1">VLOOKUP(O2331,Tabela3[],2,0)</f>
        <v>2007</v>
      </c>
      <c r="B2331" t="str">
        <f ca="1">VLOOKUP(P2331,Tabela3[],4,0)</f>
        <v>JUNHO</v>
      </c>
      <c r="C2331" t="str">
        <f ca="1">VLOOKUP(Q2331,Tabela3[],5,0)</f>
        <v>Alemanha</v>
      </c>
      <c r="D2331" t="str">
        <f ca="1">VLOOKUP(Q2331,Tabela3[],3,0)</f>
        <v>Volkswagen</v>
      </c>
      <c r="E2331" t="str">
        <f ca="1">IF(R2331=Q2331, (VLOOKUP(P2331+1,Tabela3[],5,0)),VLOOKUP(R2331,Tabela3[],5,0))</f>
        <v>Coréia do Sul</v>
      </c>
      <c r="F2331" s="1">
        <f t="shared" ca="1" si="290"/>
        <v>39210</v>
      </c>
      <c r="G2331" s="1">
        <f t="shared" ca="1" si="291"/>
        <v>39217.220867642893</v>
      </c>
      <c r="H2331">
        <f t="shared" ca="1" si="292"/>
        <v>0</v>
      </c>
      <c r="I2331" t="str">
        <f ca="1">VLOOKUP(Q2331,Tabela3[],9,1)</f>
        <v>Warehouse Carriers </v>
      </c>
      <c r="J2331" t="str">
        <f ca="1">VLOOKUP(Q2331,Tabela3[],11,0)</f>
        <v>GLI 350 TSI (Jetta)</v>
      </c>
      <c r="K2331" t="str">
        <f ca="1">VLOOKUP(Q2331,Tabela3[],10,0)</f>
        <v>Carros</v>
      </c>
      <c r="L2331" t="e" cm="1">
        <f t="array" aca="1" ref="L2331" ca="1">IF(Tabela2[[#This Row],[PORTO]]=Tabela2[[#This Row],[DESTINO]],0,erro)</f>
        <v>#NAME?</v>
      </c>
      <c r="N2331">
        <f t="shared" ca="1" si="295"/>
        <v>200</v>
      </c>
      <c r="O2331">
        <f t="shared" ca="1" si="296"/>
        <v>7</v>
      </c>
      <c r="P2331">
        <f t="shared" ca="1" si="297"/>
        <v>5</v>
      </c>
      <c r="Q2331">
        <f t="shared" ca="1" si="293"/>
        <v>8</v>
      </c>
      <c r="R2331">
        <f t="shared" ca="1" si="294"/>
        <v>13</v>
      </c>
    </row>
    <row r="2332" spans="1:18">
      <c r="A2332">
        <f ca="1">VLOOKUP(O2332,Tabela3[],2,0)</f>
        <v>2006</v>
      </c>
      <c r="B2332" t="str">
        <f ca="1">VLOOKUP(P2332,Tabela3[],4,0)</f>
        <v>AGOSTO</v>
      </c>
      <c r="C2332" t="str">
        <f ca="1">VLOOKUP(Q2332,Tabela3[],5,0)</f>
        <v>Japão</v>
      </c>
      <c r="D2332" t="str">
        <f ca="1">VLOOKUP(Q2332,Tabela3[],3,0)</f>
        <v>Toyota</v>
      </c>
      <c r="E2332" t="str">
        <f ca="1">IF(R2332=Q2332, (VLOOKUP(P2332+1,Tabela3[],5,0)),VLOOKUP(R2332,Tabela3[],5,0))</f>
        <v>Itália</v>
      </c>
      <c r="F2332" s="1">
        <f t="shared" ca="1" si="290"/>
        <v>38916</v>
      </c>
      <c r="G2332" s="1">
        <f t="shared" ca="1" si="291"/>
        <v>38917.487338787971</v>
      </c>
      <c r="H2332">
        <f t="shared" ca="1" si="292"/>
        <v>1</v>
      </c>
      <c r="I2332" t="str">
        <f ca="1">VLOOKUP(Q2332,Tabela3[],9,1)</f>
        <v>Trailer Carriers</v>
      </c>
      <c r="J2332" t="str">
        <f ca="1">VLOOKUP(Q2332,Tabela3[],11,0)</f>
        <v>COROLLA GLI</v>
      </c>
      <c r="K2332" t="str">
        <f ca="1">VLOOKUP(Q2332,Tabela3[],10,0)</f>
        <v>Carros</v>
      </c>
      <c r="L2332" t="e" cm="1">
        <f t="array" aca="1" ref="L2332" ca="1">IF(Tabela2[[#This Row],[PORTO]]=Tabela2[[#This Row],[DESTINO]],0,erro)</f>
        <v>#NAME?</v>
      </c>
      <c r="N2332">
        <f t="shared" ca="1" si="295"/>
        <v>200</v>
      </c>
      <c r="O2332">
        <f t="shared" ca="1" si="296"/>
        <v>6</v>
      </c>
      <c r="P2332">
        <f t="shared" ca="1" si="297"/>
        <v>7</v>
      </c>
      <c r="Q2332">
        <f t="shared" ca="1" si="293"/>
        <v>10</v>
      </c>
      <c r="R2332">
        <f t="shared" ca="1" si="294"/>
        <v>20</v>
      </c>
    </row>
    <row r="2333" spans="1:18">
      <c r="A2333">
        <f ca="1">VLOOKUP(O2333,Tabela3[],2,0)</f>
        <v>2008</v>
      </c>
      <c r="B2333" t="str">
        <f ca="1">VLOOKUP(P2333,Tabela3[],4,0)</f>
        <v>NOVEMBRO</v>
      </c>
      <c r="C2333" t="str">
        <f ca="1">VLOOKUP(Q2333,Tabela3[],5,0)</f>
        <v>França</v>
      </c>
      <c r="D2333" t="str">
        <f ca="1">VLOOKUP(Q2333,Tabela3[],3,0)</f>
        <v> LVMH</v>
      </c>
      <c r="E2333" t="str">
        <f ca="1">IF(R2333=Q2333, (VLOOKUP(P2333+1,Tabela3[],5,0)),VLOOKUP(R2333,Tabela3[],5,0))</f>
        <v>Holanda</v>
      </c>
      <c r="F2333" s="1">
        <f t="shared" ca="1" si="290"/>
        <v>39738</v>
      </c>
      <c r="G2333" s="1">
        <f t="shared" ca="1" si="291"/>
        <v>39740.941106339116</v>
      </c>
      <c r="H2333">
        <f t="shared" ca="1" si="292"/>
        <v>1</v>
      </c>
      <c r="I2333" t="str">
        <f ca="1">VLOOKUP(Q2333,Tabela3[],9,1)</f>
        <v>Emma Maersk</v>
      </c>
      <c r="J2333" t="str">
        <f ca="1">VLOOKUP(Q2333,Tabela3[],11,0)</f>
        <v>Louis Vuitton</v>
      </c>
      <c r="K2333" t="str">
        <f ca="1">VLOOKUP(Q2333,Tabela3[],10,0)</f>
        <v>Tecido</v>
      </c>
      <c r="L2333" t="e" cm="1">
        <f t="array" aca="1" ref="L2333" ca="1">IF(Tabela2[[#This Row],[PORTO]]=Tabela2[[#This Row],[DESTINO]],0,erro)</f>
        <v>#NAME?</v>
      </c>
      <c r="N2333">
        <f t="shared" ca="1" si="295"/>
        <v>22000</v>
      </c>
      <c r="O2333">
        <f t="shared" ca="1" si="296"/>
        <v>8</v>
      </c>
      <c r="P2333">
        <f t="shared" ca="1" si="297"/>
        <v>10</v>
      </c>
      <c r="Q2333">
        <f t="shared" ca="1" si="293"/>
        <v>22</v>
      </c>
      <c r="R2333">
        <f t="shared" ca="1" si="294"/>
        <v>17</v>
      </c>
    </row>
    <row r="2334" spans="1:18">
      <c r="A2334">
        <f ca="1">VLOOKUP(O2334,Tabela3[],2,0)</f>
        <v>2003</v>
      </c>
      <c r="B2334" t="str">
        <f ca="1">VLOOKUP(P2334,Tabela3[],4,0)</f>
        <v>OUTUBRO</v>
      </c>
      <c r="C2334" t="str">
        <f ca="1">VLOOKUP(Q2334,Tabela3[],5,0)</f>
        <v>Canadá</v>
      </c>
      <c r="D2334" t="str">
        <f ca="1">VLOOKUP(Q2334,Tabela3[],3,0)</f>
        <v>Shopify</v>
      </c>
      <c r="E2334" t="str">
        <f ca="1">IF(R2334=Q2334, (VLOOKUP(P2334+1,Tabela3[],5,0)),VLOOKUP(R2334,Tabela3[],5,0))</f>
        <v>China</v>
      </c>
      <c r="F2334" s="1">
        <f t="shared" ca="1" si="290"/>
        <v>37868</v>
      </c>
      <c r="G2334" s="1">
        <f t="shared" ca="1" si="291"/>
        <v>37876.876162079803</v>
      </c>
      <c r="H2334">
        <f t="shared" ca="1" si="292"/>
        <v>0</v>
      </c>
      <c r="I2334" t="str">
        <f ca="1">VLOOKUP(Q2334,Tabela3[],9,1)</f>
        <v>HMM Southampton</v>
      </c>
      <c r="J2334" t="str">
        <f ca="1">VLOOKUP(Q2334,Tabela3[],11,0)</f>
        <v>NONA</v>
      </c>
      <c r="K2334" t="str">
        <f ca="1">VLOOKUP(Q2334,Tabela3[],10,0)</f>
        <v>Bebida</v>
      </c>
      <c r="L2334" t="e" cm="1">
        <f t="array" aca="1" ref="L2334" ca="1">IF(Tabela2[[#This Row],[PORTO]]=Tabela2[[#This Row],[DESTINO]],0,erro)</f>
        <v>#NAME?</v>
      </c>
      <c r="N2334">
        <f t="shared" ca="1" si="295"/>
        <v>0</v>
      </c>
      <c r="O2334">
        <f t="shared" ca="1" si="296"/>
        <v>3</v>
      </c>
      <c r="P2334">
        <f t="shared" ca="1" si="297"/>
        <v>9</v>
      </c>
      <c r="Q2334">
        <f t="shared" ca="1" si="293"/>
        <v>34</v>
      </c>
      <c r="R2334">
        <f t="shared" ca="1" si="294"/>
        <v>2</v>
      </c>
    </row>
    <row r="2335" spans="1:18">
      <c r="A2335">
        <f ca="1">VLOOKUP(O2335,Tabela3[],2,0)</f>
        <v>2004</v>
      </c>
      <c r="B2335" t="str">
        <f ca="1">VLOOKUP(P2335,Tabela3[],4,0)</f>
        <v>MARÇO</v>
      </c>
      <c r="C2335" t="str">
        <f ca="1">VLOOKUP(Q2335,Tabela3[],5,0)</f>
        <v>China</v>
      </c>
      <c r="D2335" t="str">
        <f ca="1">VLOOKUP(Q2335,Tabela3[],3,0)</f>
        <v>Alibaba Group</v>
      </c>
      <c r="E2335" t="str">
        <f ca="1">IF(R2335=Q2335, (VLOOKUP(P2335+1,Tabela3[],5,0)),VLOOKUP(R2335,Tabela3[],5,0))</f>
        <v>Itália</v>
      </c>
      <c r="F2335" s="1">
        <f t="shared" ca="1" si="290"/>
        <v>38022</v>
      </c>
      <c r="G2335" s="1">
        <f t="shared" ca="1" si="291"/>
        <v>38025.227227942858</v>
      </c>
      <c r="H2335">
        <f t="shared" ca="1" si="292"/>
        <v>0</v>
      </c>
      <c r="I2335" t="str">
        <f ca="1">VLOOKUP(Q2335,Tabela3[],9,1)</f>
        <v>HMM St Petersburg</v>
      </c>
      <c r="J2335" t="str">
        <f ca="1">VLOOKUP(Q2335,Tabela3[],11,0)</f>
        <v>Miniescavadeira</v>
      </c>
      <c r="K2335" t="str">
        <f ca="1">VLOOKUP(Q2335,Tabela3[],10,0)</f>
        <v>Maquinário</v>
      </c>
      <c r="L2335" t="e" cm="1">
        <f t="array" aca="1" ref="L2335" ca="1">IF(Tabela2[[#This Row],[PORTO]]=Tabela2[[#This Row],[DESTINO]],0,erro)</f>
        <v>#NAME?</v>
      </c>
      <c r="N2335">
        <f t="shared" ca="1" si="295"/>
        <v>10</v>
      </c>
      <c r="O2335">
        <f t="shared" ca="1" si="296"/>
        <v>4</v>
      </c>
      <c r="P2335">
        <f t="shared" ca="1" si="297"/>
        <v>2</v>
      </c>
      <c r="Q2335">
        <f t="shared" ca="1" si="293"/>
        <v>1</v>
      </c>
      <c r="R2335">
        <f t="shared" ca="1" si="294"/>
        <v>20</v>
      </c>
    </row>
    <row r="2336" spans="1:18">
      <c r="A2336">
        <f ca="1">VLOOKUP(O2336,Tabela3[],2,0)</f>
        <v>2001</v>
      </c>
      <c r="B2336" t="str">
        <f ca="1">VLOOKUP(P2336,Tabela3[],4,0)</f>
        <v>MARÇO</v>
      </c>
      <c r="C2336" t="str">
        <f ca="1">VLOOKUP(Q2336,Tabela3[],5,0)</f>
        <v>India</v>
      </c>
      <c r="D2336" t="str">
        <f ca="1">VLOOKUP(Q2336,Tabela3[],3,0)</f>
        <v>Reliance Industries</v>
      </c>
      <c r="E2336" t="str">
        <f ca="1">IF(R2336=Q2336, (VLOOKUP(P2336+1,Tabela3[],5,0)),VLOOKUP(R2336,Tabela3[],5,0))</f>
        <v>França</v>
      </c>
      <c r="F2336" s="1">
        <f t="shared" ca="1" si="290"/>
        <v>36947</v>
      </c>
      <c r="G2336" s="1">
        <f t="shared" ca="1" si="291"/>
        <v>36950.630023367405</v>
      </c>
      <c r="H2336">
        <f t="shared" ca="1" si="292"/>
        <v>1</v>
      </c>
      <c r="I2336" t="str">
        <f ca="1">VLOOKUP(Q2336,Tabela3[],9,1)</f>
        <v>Tanker</v>
      </c>
      <c r="J2336" t="str">
        <f ca="1">VLOOKUP(Q2336,Tabela3[],11,0)</f>
        <v>Polietileno</v>
      </c>
      <c r="K2336" t="str">
        <f ca="1">VLOOKUP(Q2336,Tabela3[],10,0)</f>
        <v>Petroquimicos</v>
      </c>
      <c r="L2336" t="e" cm="1">
        <f t="array" aca="1" ref="L2336" ca="1">IF(Tabela2[[#This Row],[PORTO]]=Tabela2[[#This Row],[DESTINO]],0,erro)</f>
        <v>#NAME?</v>
      </c>
      <c r="N2336">
        <f t="shared" ca="1" si="295"/>
        <v>0</v>
      </c>
      <c r="O2336">
        <f t="shared" ca="1" si="296"/>
        <v>1</v>
      </c>
      <c r="P2336">
        <f t="shared" ca="1" si="297"/>
        <v>2</v>
      </c>
      <c r="Q2336">
        <f t="shared" ca="1" si="293"/>
        <v>31</v>
      </c>
      <c r="R2336">
        <f t="shared" ca="1" si="294"/>
        <v>23</v>
      </c>
    </row>
    <row r="2337" spans="1:18">
      <c r="A2337">
        <f ca="1">VLOOKUP(O2337,Tabela3[],2,0)</f>
        <v>2008</v>
      </c>
      <c r="B2337" t="str">
        <f ca="1">VLOOKUP(P2337,Tabela3[],4,0)</f>
        <v>JANEIRO</v>
      </c>
      <c r="C2337" t="str">
        <f ca="1">VLOOKUP(Q2337,Tabela3[],5,0)</f>
        <v>França</v>
      </c>
      <c r="D2337" t="str">
        <f ca="1">VLOOKUP(Q2337,Tabela3[],3,0)</f>
        <v> LVMH</v>
      </c>
      <c r="E2337" t="str">
        <f ca="1">IF(R2337=Q2337, (VLOOKUP(P2337+1,Tabela3[],5,0)),VLOOKUP(R2337,Tabela3[],5,0))</f>
        <v>França</v>
      </c>
      <c r="F2337" s="1">
        <f t="shared" ca="1" si="290"/>
        <v>39460</v>
      </c>
      <c r="G2337" s="1">
        <f t="shared" ca="1" si="291"/>
        <v>39463.856415490307</v>
      </c>
      <c r="H2337">
        <f t="shared" ca="1" si="292"/>
        <v>0</v>
      </c>
      <c r="I2337" t="str">
        <f ca="1">VLOOKUP(Q2337,Tabela3[],9,1)</f>
        <v>Emma Maersk</v>
      </c>
      <c r="J2337" t="str">
        <f ca="1">VLOOKUP(Q2337,Tabela3[],11,0)</f>
        <v>Louis Vuitton</v>
      </c>
      <c r="K2337" t="str">
        <f ca="1">VLOOKUP(Q2337,Tabela3[],10,0)</f>
        <v>Tecido</v>
      </c>
      <c r="L2337" cm="1">
        <f t="array" aca="1" ref="L2337" ca="1">IF(Tabela2[[#This Row],[PORTO]]=Tabela2[[#This Row],[DESTINO]],0,erro)</f>
        <v>0</v>
      </c>
      <c r="N2337">
        <f t="shared" ca="1" si="295"/>
        <v>13000</v>
      </c>
      <c r="O2337">
        <f t="shared" ca="1" si="296"/>
        <v>8</v>
      </c>
      <c r="P2337">
        <f t="shared" ca="1" si="297"/>
        <v>0</v>
      </c>
      <c r="Q2337">
        <f t="shared" ca="1" si="293"/>
        <v>22</v>
      </c>
      <c r="R2337">
        <f t="shared" ca="1" si="294"/>
        <v>23</v>
      </c>
    </row>
    <row r="2338" spans="1:18">
      <c r="A2338">
        <f ca="1">VLOOKUP(O2338,Tabela3[],2,0)</f>
        <v>2003</v>
      </c>
      <c r="B2338" t="str">
        <f ca="1">VLOOKUP(P2338,Tabela3[],4,0)</f>
        <v>SETEMBRO</v>
      </c>
      <c r="C2338" t="str">
        <f ca="1">VLOOKUP(Q2338,Tabela3[],5,0)</f>
        <v>Japão</v>
      </c>
      <c r="D2338" t="str">
        <f ca="1">VLOOKUP(Q2338,Tabela3[],3,0)</f>
        <v>Toyota</v>
      </c>
      <c r="E2338" t="str">
        <f ca="1">IF(R2338=Q2338, (VLOOKUP(P2338+1,Tabela3[],5,0)),VLOOKUP(R2338,Tabela3[],5,0))</f>
        <v>Alemanha</v>
      </c>
      <c r="F2338" s="1">
        <f t="shared" ca="1" si="290"/>
        <v>37844</v>
      </c>
      <c r="G2338" s="1">
        <f t="shared" ca="1" si="291"/>
        <v>37845.622853027344</v>
      </c>
      <c r="H2338">
        <f t="shared" ca="1" si="292"/>
        <v>0</v>
      </c>
      <c r="I2338" t="str">
        <f ca="1">VLOOKUP(Q2338,Tabela3[],9,1)</f>
        <v>Trailer Carriers</v>
      </c>
      <c r="J2338" t="str">
        <f ca="1">VLOOKUP(Q2338,Tabela3[],11,0)</f>
        <v>COROLLA GLI</v>
      </c>
      <c r="K2338" t="str">
        <f ca="1">VLOOKUP(Q2338,Tabela3[],10,0)</f>
        <v>Carros</v>
      </c>
      <c r="L2338" t="e" cm="1">
        <f t="array" aca="1" ref="L2338" ca="1">IF(Tabela2[[#This Row],[PORTO]]=Tabela2[[#This Row],[DESTINO]],0,erro)</f>
        <v>#NAME?</v>
      </c>
      <c r="N2338">
        <f t="shared" ca="1" si="295"/>
        <v>200</v>
      </c>
      <c r="O2338">
        <f t="shared" ca="1" si="296"/>
        <v>3</v>
      </c>
      <c r="P2338">
        <f t="shared" ca="1" si="297"/>
        <v>8</v>
      </c>
      <c r="Q2338">
        <f t="shared" ca="1" si="293"/>
        <v>10</v>
      </c>
      <c r="R2338">
        <f t="shared" ca="1" si="294"/>
        <v>6</v>
      </c>
    </row>
    <row r="2339" spans="1:18">
      <c r="A2339">
        <f ca="1">VLOOKUP(O2339,Tabela3[],2,0)</f>
        <v>2009</v>
      </c>
      <c r="B2339" t="str">
        <f ca="1">VLOOKUP(P2339,Tabela3[],4,0)</f>
        <v>FEVEREIRO</v>
      </c>
      <c r="C2339" t="str">
        <f ca="1">VLOOKUP(Q2339,Tabela3[],5,0)</f>
        <v>França</v>
      </c>
      <c r="D2339" t="str">
        <f ca="1">VLOOKUP(Q2339,Tabela3[],3,0)</f>
        <v> LVMH</v>
      </c>
      <c r="E2339" t="str">
        <f ca="1">IF(R2339=Q2339, (VLOOKUP(P2339+1,Tabela3[],5,0)),VLOOKUP(R2339,Tabela3[],5,0))</f>
        <v>França</v>
      </c>
      <c r="F2339" s="1">
        <f t="shared" ca="1" si="290"/>
        <v>39832</v>
      </c>
      <c r="G2339" s="1">
        <f t="shared" ca="1" si="291"/>
        <v>39838.605325040029</v>
      </c>
      <c r="H2339">
        <f t="shared" ca="1" si="292"/>
        <v>1</v>
      </c>
      <c r="I2339" t="str">
        <f ca="1">VLOOKUP(Q2339,Tabela3[],9,1)</f>
        <v>Emma Maersk</v>
      </c>
      <c r="J2339" t="str">
        <f ca="1">VLOOKUP(Q2339,Tabela3[],11,0)</f>
        <v>Guerlain</v>
      </c>
      <c r="K2339" t="str">
        <f ca="1">VLOOKUP(Q2339,Tabela3[],10,0)</f>
        <v>Tecido</v>
      </c>
      <c r="L2339" cm="1">
        <f t="array" aca="1" ref="L2339" ca="1">IF(Tabela2[[#This Row],[PORTO]]=Tabela2[[#This Row],[DESTINO]],0,erro)</f>
        <v>0</v>
      </c>
      <c r="N2339">
        <f t="shared" ca="1" si="295"/>
        <v>17000</v>
      </c>
      <c r="O2339">
        <f t="shared" ca="1" si="296"/>
        <v>9</v>
      </c>
      <c r="P2339">
        <f t="shared" ca="1" si="297"/>
        <v>1</v>
      </c>
      <c r="Q2339">
        <f t="shared" ca="1" si="293"/>
        <v>23</v>
      </c>
      <c r="R2339">
        <f t="shared" ca="1" si="294"/>
        <v>22</v>
      </c>
    </row>
    <row r="2340" spans="1:18">
      <c r="A2340">
        <f ca="1">VLOOKUP(O2340,Tabela3[],2,0)</f>
        <v>2003</v>
      </c>
      <c r="B2340" t="str">
        <f ca="1">VLOOKUP(P2340,Tabela3[],4,0)</f>
        <v>DEZEMBRO</v>
      </c>
      <c r="C2340" t="str">
        <f ca="1">VLOOKUP(Q2340,Tabela3[],5,0)</f>
        <v>Estados Unidos</v>
      </c>
      <c r="D2340" t="str">
        <f ca="1">VLOOKUP(Q2340,Tabela3[],3,0)</f>
        <v>Amazon</v>
      </c>
      <c r="E2340" t="str">
        <f ca="1">IF(R2340=Q2340, (VLOOKUP(P2340+1,Tabela3[],5,0)),VLOOKUP(R2340,Tabela3[],5,0))</f>
        <v>Estados Unidos</v>
      </c>
      <c r="F2340" s="1">
        <f t="shared" ca="1" si="290"/>
        <v>37937</v>
      </c>
      <c r="G2340" s="1">
        <f t="shared" ca="1" si="291"/>
        <v>37938.295324562961</v>
      </c>
      <c r="H2340">
        <f t="shared" ca="1" si="292"/>
        <v>0</v>
      </c>
      <c r="I2340" t="str">
        <f ca="1">VLOOKUP(Q2340,Tabela3[],9,1)</f>
        <v>HMM Algeciras</v>
      </c>
      <c r="J2340" t="str">
        <f ca="1">VLOOKUP(Q2340,Tabela3[],11,0)</f>
        <v>Travesseiro Toque de Pluma</v>
      </c>
      <c r="K2340" t="str">
        <f ca="1">VLOOKUP(Q2340,Tabela3[],10,0)</f>
        <v>Geral</v>
      </c>
      <c r="L2340" cm="1">
        <f t="array" aca="1" ref="L2340" ca="1">IF(Tabela2[[#This Row],[PORTO]]=Tabela2[[#This Row],[DESTINO]],0,erro)</f>
        <v>0</v>
      </c>
      <c r="N2340">
        <f t="shared" ca="1" si="295"/>
        <v>1000</v>
      </c>
      <c r="O2340">
        <f t="shared" ca="1" si="296"/>
        <v>3</v>
      </c>
      <c r="P2340">
        <f t="shared" ca="1" si="297"/>
        <v>11</v>
      </c>
      <c r="Q2340">
        <f t="shared" ca="1" si="293"/>
        <v>5</v>
      </c>
      <c r="R2340">
        <f t="shared" ca="1" si="294"/>
        <v>4</v>
      </c>
    </row>
    <row r="2341" spans="1:18">
      <c r="A2341">
        <f ca="1">VLOOKUP(O2341,Tabela3[],2,0)</f>
        <v>2005</v>
      </c>
      <c r="B2341" t="str">
        <f ca="1">VLOOKUP(P2341,Tabela3[],4,0)</f>
        <v>OUTUBRO</v>
      </c>
      <c r="C2341" t="str">
        <f ca="1">VLOOKUP(Q2341,Tabela3[],5,0)</f>
        <v>Holanda</v>
      </c>
      <c r="D2341" t="str">
        <f ca="1">VLOOKUP(Q2341,Tabela3[],3,0)</f>
        <v>Shell</v>
      </c>
      <c r="E2341" t="str">
        <f ca="1">IF(R2341=Q2341, (VLOOKUP(P2341+1,Tabela3[],5,0)),VLOOKUP(R2341,Tabela3[],5,0))</f>
        <v>Reino Unido</v>
      </c>
      <c r="F2341" s="1">
        <f t="shared" ca="1" si="290"/>
        <v>38607</v>
      </c>
      <c r="G2341" s="1">
        <f t="shared" ca="1" si="291"/>
        <v>38615.066407702609</v>
      </c>
      <c r="H2341">
        <f t="shared" ca="1" si="292"/>
        <v>1</v>
      </c>
      <c r="I2341" t="str">
        <f ca="1">VLOOKUP(Q2341,Tabela3[],9,1)</f>
        <v>AbQaiq</v>
      </c>
      <c r="J2341" t="str">
        <f ca="1">VLOOKUP(Q2341,Tabela3[],11,0)</f>
        <v>Gasolina</v>
      </c>
      <c r="K2341" t="str">
        <f ca="1">VLOOKUP(Q2341,Tabela3[],10,0)</f>
        <v>Petróleo</v>
      </c>
      <c r="L2341" t="e" cm="1">
        <f t="array" aca="1" ref="L2341" ca="1">IF(Tabela2[[#This Row],[PORTO]]=Tabela2[[#This Row],[DESTINO]],0,erro)</f>
        <v>#NAME?</v>
      </c>
      <c r="N2341">
        <f t="shared" ca="1" si="295"/>
        <v>65000</v>
      </c>
      <c r="O2341">
        <f t="shared" ca="1" si="296"/>
        <v>5</v>
      </c>
      <c r="P2341">
        <f t="shared" ca="1" si="297"/>
        <v>9</v>
      </c>
      <c r="Q2341">
        <f t="shared" ca="1" si="293"/>
        <v>16</v>
      </c>
      <c r="R2341">
        <f t="shared" ca="1" si="294"/>
        <v>24</v>
      </c>
    </row>
    <row r="2342" spans="1:18">
      <c r="A2342">
        <f ca="1">VLOOKUP(O2342,Tabela3[],2,0)</f>
        <v>2003</v>
      </c>
      <c r="B2342" t="str">
        <f ca="1">VLOOKUP(P2342,Tabela3[],4,0)</f>
        <v>OUTUBRO</v>
      </c>
      <c r="C2342" t="str">
        <f ca="1">VLOOKUP(Q2342,Tabela3[],5,0)</f>
        <v>Japão</v>
      </c>
      <c r="D2342" t="str">
        <f ca="1">VLOOKUP(Q2342,Tabela3[],3,0)</f>
        <v>Toyota</v>
      </c>
      <c r="E2342" t="str">
        <f ca="1">IF(R2342=Q2342, (VLOOKUP(P2342+1,Tabela3[],5,0)),VLOOKUP(R2342,Tabela3[],5,0))</f>
        <v>Alemanha</v>
      </c>
      <c r="F2342" s="1">
        <f t="shared" ca="1" si="290"/>
        <v>37876</v>
      </c>
      <c r="G2342" s="1">
        <f t="shared" ca="1" si="291"/>
        <v>37876.821803626684</v>
      </c>
      <c r="H2342">
        <f t="shared" ca="1" si="292"/>
        <v>0</v>
      </c>
      <c r="I2342" t="str">
        <f ca="1">VLOOKUP(Q2342,Tabela3[],9,1)</f>
        <v>Trailer Carriers</v>
      </c>
      <c r="J2342" t="str">
        <f ca="1">VLOOKUP(Q2342,Tabela3[],11,0)</f>
        <v>COROLLA CROSS XR</v>
      </c>
      <c r="K2342" t="str">
        <f ca="1">VLOOKUP(Q2342,Tabela3[],10,0)</f>
        <v>Carros</v>
      </c>
      <c r="L2342" t="e" cm="1">
        <f t="array" aca="1" ref="L2342" ca="1">IF(Tabela2[[#This Row],[PORTO]]=Tabela2[[#This Row],[DESTINO]],0,erro)</f>
        <v>#NAME?</v>
      </c>
      <c r="N2342">
        <f t="shared" ca="1" si="295"/>
        <v>400</v>
      </c>
      <c r="O2342">
        <f t="shared" ca="1" si="296"/>
        <v>3</v>
      </c>
      <c r="P2342">
        <f t="shared" ca="1" si="297"/>
        <v>9</v>
      </c>
      <c r="Q2342">
        <f t="shared" ca="1" si="293"/>
        <v>11</v>
      </c>
      <c r="R2342">
        <f t="shared" ca="1" si="294"/>
        <v>7</v>
      </c>
    </row>
    <row r="2343" spans="1:18">
      <c r="A2343">
        <f ca="1">VLOOKUP(O2343,Tabela3[],2,0)</f>
        <v>2002</v>
      </c>
      <c r="B2343" t="str">
        <f ca="1">VLOOKUP(P2343,Tabela3[],4,0)</f>
        <v>DEZEMBRO</v>
      </c>
      <c r="C2343" t="str">
        <f ca="1">VLOOKUP(Q2343,Tabela3[],5,0)</f>
        <v>Estados Unidos</v>
      </c>
      <c r="D2343" t="str">
        <f ca="1">VLOOKUP(Q2343,Tabela3[],3,0)</f>
        <v>Amazon</v>
      </c>
      <c r="E2343" t="str">
        <f ca="1">IF(R2343=Q2343, (VLOOKUP(P2343+1,Tabela3[],5,0)),VLOOKUP(R2343,Tabela3[],5,0))</f>
        <v>Estados Unidos</v>
      </c>
      <c r="F2343" s="1">
        <f t="shared" ca="1" si="290"/>
        <v>37572</v>
      </c>
      <c r="G2343" s="1">
        <f t="shared" ca="1" si="291"/>
        <v>37577.13626529678</v>
      </c>
      <c r="H2343">
        <f t="shared" ca="1" si="292"/>
        <v>0</v>
      </c>
      <c r="I2343" t="str">
        <f ca="1">VLOOKUP(Q2343,Tabela3[],9,1)</f>
        <v>HMM Algeciras</v>
      </c>
      <c r="J2343" t="str">
        <f ca="1">VLOOKUP(Q2343,Tabela3[],11,0)</f>
        <v>Travesseiro Toque de Pluma</v>
      </c>
      <c r="K2343" t="str">
        <f ca="1">VLOOKUP(Q2343,Tabela3[],10,0)</f>
        <v>Geral</v>
      </c>
      <c r="L2343" cm="1">
        <f t="array" aca="1" ref="L2343" ca="1">IF(Tabela2[[#This Row],[PORTO]]=Tabela2[[#This Row],[DESTINO]],0,erro)</f>
        <v>0</v>
      </c>
      <c r="N2343">
        <f t="shared" ca="1" si="295"/>
        <v>4000</v>
      </c>
      <c r="O2343">
        <f t="shared" ca="1" si="296"/>
        <v>2</v>
      </c>
      <c r="P2343">
        <f t="shared" ca="1" si="297"/>
        <v>11</v>
      </c>
      <c r="Q2343">
        <f t="shared" ca="1" si="293"/>
        <v>5</v>
      </c>
      <c r="R2343">
        <f t="shared" ca="1" si="294"/>
        <v>4</v>
      </c>
    </row>
    <row r="2344" spans="1:18">
      <c r="A2344">
        <f ca="1">VLOOKUP(O2344,Tabela3[],2,0)</f>
        <v>2006</v>
      </c>
      <c r="B2344" t="str">
        <f ca="1">VLOOKUP(P2344,Tabela3[],4,0)</f>
        <v>NOVEMBRO</v>
      </c>
      <c r="C2344" t="str">
        <f ca="1">VLOOKUP(Q2344,Tabela3[],5,0)</f>
        <v>India</v>
      </c>
      <c r="D2344" t="str">
        <f ca="1">VLOOKUP(Q2344,Tabela3[],3,0)</f>
        <v>Reliance Industries</v>
      </c>
      <c r="E2344" t="str">
        <f ca="1">IF(R2344=Q2344, (VLOOKUP(P2344+1,Tabela3[],5,0)),VLOOKUP(R2344,Tabela3[],5,0))</f>
        <v>China</v>
      </c>
      <c r="F2344" s="1">
        <f t="shared" ca="1" si="290"/>
        <v>38997</v>
      </c>
      <c r="G2344" s="1">
        <f t="shared" ca="1" si="291"/>
        <v>39003.474111132658</v>
      </c>
      <c r="H2344">
        <f t="shared" ca="1" si="292"/>
        <v>1</v>
      </c>
      <c r="I2344" t="str">
        <f ca="1">VLOOKUP(Q2344,Tabela3[],9,1)</f>
        <v>Tanker</v>
      </c>
      <c r="J2344" t="str">
        <f ca="1">VLOOKUP(Q2344,Tabela3[],11,0)</f>
        <v>Cloreto de polivinila</v>
      </c>
      <c r="K2344" t="str">
        <f ca="1">VLOOKUP(Q2344,Tabela3[],10,0)</f>
        <v>Petroquimicos</v>
      </c>
      <c r="L2344" t="e" cm="1">
        <f t="array" aca="1" ref="L2344" ca="1">IF(Tabela2[[#This Row],[PORTO]]=Tabela2[[#This Row],[DESTINO]],0,erro)</f>
        <v>#NAME?</v>
      </c>
      <c r="N2344">
        <f t="shared" ca="1" si="295"/>
        <v>0</v>
      </c>
      <c r="O2344">
        <f t="shared" ca="1" si="296"/>
        <v>6</v>
      </c>
      <c r="P2344">
        <f t="shared" ca="1" si="297"/>
        <v>10</v>
      </c>
      <c r="Q2344">
        <f t="shared" ca="1" si="293"/>
        <v>32</v>
      </c>
      <c r="R2344">
        <f t="shared" ca="1" si="294"/>
        <v>1</v>
      </c>
    </row>
    <row r="2345" spans="1:18">
      <c r="A2345">
        <f ca="1">VLOOKUP(O2345,Tabela3[],2,0)</f>
        <v>2009</v>
      </c>
      <c r="B2345" t="str">
        <f ca="1">VLOOKUP(P2345,Tabela3[],4,0)</f>
        <v>SETEMBRO</v>
      </c>
      <c r="C2345" t="str">
        <f ca="1">VLOOKUP(Q2345,Tabela3[],5,0)</f>
        <v>India</v>
      </c>
      <c r="D2345" t="str">
        <f ca="1">VLOOKUP(Q2345,Tabela3[],3,0)</f>
        <v>Reliance Industries</v>
      </c>
      <c r="E2345" t="str">
        <f ca="1">IF(R2345=Q2345, (VLOOKUP(P2345+1,Tabela3[],5,0)),VLOOKUP(R2345,Tabela3[],5,0))</f>
        <v>China</v>
      </c>
      <c r="F2345" s="1">
        <f t="shared" ca="1" si="290"/>
        <v>40033</v>
      </c>
      <c r="G2345" s="1">
        <f t="shared" ca="1" si="291"/>
        <v>40033.305494582099</v>
      </c>
      <c r="H2345">
        <f t="shared" ca="1" si="292"/>
        <v>1</v>
      </c>
      <c r="I2345" t="str">
        <f ca="1">VLOOKUP(Q2345,Tabela3[],9,1)</f>
        <v>Tanker</v>
      </c>
      <c r="J2345" t="str">
        <f ca="1">VLOOKUP(Q2345,Tabela3[],11,0)</f>
        <v>Polietileno</v>
      </c>
      <c r="K2345" t="str">
        <f ca="1">VLOOKUP(Q2345,Tabela3[],10,0)</f>
        <v>Petroquimicos</v>
      </c>
      <c r="L2345" t="e" cm="1">
        <f t="array" aca="1" ref="L2345" ca="1">IF(Tabela2[[#This Row],[PORTO]]=Tabela2[[#This Row],[DESTINO]],0,erro)</f>
        <v>#NAME?</v>
      </c>
      <c r="N2345">
        <f t="shared" ca="1" si="295"/>
        <v>0</v>
      </c>
      <c r="O2345">
        <f t="shared" ca="1" si="296"/>
        <v>9</v>
      </c>
      <c r="P2345">
        <f t="shared" ca="1" si="297"/>
        <v>8</v>
      </c>
      <c r="Q2345">
        <f t="shared" ca="1" si="293"/>
        <v>31</v>
      </c>
      <c r="R2345">
        <f t="shared" ca="1" si="294"/>
        <v>1</v>
      </c>
    </row>
    <row r="2346" spans="1:18">
      <c r="A2346">
        <f ca="1">VLOOKUP(O2346,Tabela3[],2,0)</f>
        <v>2009</v>
      </c>
      <c r="B2346" t="str">
        <f ca="1">VLOOKUP(P2346,Tabela3[],4,0)</f>
        <v>SETEMBRO</v>
      </c>
      <c r="C2346" t="str">
        <f ca="1">VLOOKUP(Q2346,Tabela3[],5,0)</f>
        <v>França</v>
      </c>
      <c r="D2346" t="str">
        <f ca="1">VLOOKUP(Q2346,Tabela3[],3,0)</f>
        <v> LVMH</v>
      </c>
      <c r="E2346" t="str">
        <f ca="1">IF(R2346=Q2346, (VLOOKUP(P2346+1,Tabela3[],5,0)),VLOOKUP(R2346,Tabela3[],5,0))</f>
        <v>Itália</v>
      </c>
      <c r="F2346" s="1">
        <f t="shared" ca="1" si="290"/>
        <v>40040</v>
      </c>
      <c r="G2346" s="1">
        <f t="shared" ca="1" si="291"/>
        <v>40046.979290083989</v>
      </c>
      <c r="H2346">
        <f t="shared" ca="1" si="292"/>
        <v>0</v>
      </c>
      <c r="I2346" t="str">
        <f ca="1">VLOOKUP(Q2346,Tabela3[],9,1)</f>
        <v>Emma Maersk</v>
      </c>
      <c r="J2346" t="str">
        <f ca="1">VLOOKUP(Q2346,Tabela3[],11,0)</f>
        <v>Louis Vuitton</v>
      </c>
      <c r="K2346" t="str">
        <f ca="1">VLOOKUP(Q2346,Tabela3[],10,0)</f>
        <v>Tecido</v>
      </c>
      <c r="L2346" t="e" cm="1">
        <f t="array" aca="1" ref="L2346" ca="1">IF(Tabela2[[#This Row],[PORTO]]=Tabela2[[#This Row],[DESTINO]],0,erro)</f>
        <v>#NAME?</v>
      </c>
      <c r="N2346">
        <f t="shared" ca="1" si="295"/>
        <v>36000</v>
      </c>
      <c r="O2346">
        <f t="shared" ca="1" si="296"/>
        <v>9</v>
      </c>
      <c r="P2346">
        <f t="shared" ca="1" si="297"/>
        <v>8</v>
      </c>
      <c r="Q2346">
        <f t="shared" ca="1" si="293"/>
        <v>22</v>
      </c>
      <c r="R2346">
        <f t="shared" ca="1" si="294"/>
        <v>19</v>
      </c>
    </row>
    <row r="2347" spans="1:18">
      <c r="A2347">
        <f ca="1">VLOOKUP(O2347,Tabela3[],2,0)</f>
        <v>2000</v>
      </c>
      <c r="B2347" t="str">
        <f ca="1">VLOOKUP(P2347,Tabela3[],4,0)</f>
        <v>SETEMBRO</v>
      </c>
      <c r="C2347" t="str">
        <f ca="1">VLOOKUP(Q2347,Tabela3[],5,0)</f>
        <v>Brasil</v>
      </c>
      <c r="D2347" t="str">
        <f ca="1">VLOOKUP(Q2347,Tabela3[],3,0)</f>
        <v>VALE</v>
      </c>
      <c r="E2347" t="str">
        <f ca="1">IF(R2347=Q2347, (VLOOKUP(P2347+1,Tabela3[],5,0)),VLOOKUP(R2347,Tabela3[],5,0))</f>
        <v>Coréia do Sul</v>
      </c>
      <c r="F2347" s="1">
        <f t="shared" ca="1" si="290"/>
        <v>36757</v>
      </c>
      <c r="G2347" s="1">
        <f t="shared" ca="1" si="291"/>
        <v>36764.156923451214</v>
      </c>
      <c r="H2347">
        <f t="shared" ca="1" si="292"/>
        <v>0</v>
      </c>
      <c r="I2347" t="str">
        <f ca="1">VLOOKUP(Q2347,Tabela3[],9,1)</f>
        <v>Lan Hua Hai</v>
      </c>
      <c r="J2347" t="str">
        <f ca="1">VLOOKUP(Q2347,Tabela3[],11,0)</f>
        <v>Manganês</v>
      </c>
      <c r="K2347" t="str">
        <f ca="1">VLOOKUP(Q2347,Tabela3[],10,0)</f>
        <v>Minério</v>
      </c>
      <c r="L2347" t="e" cm="1">
        <f t="array" aca="1" ref="L2347" ca="1">IF(Tabela2[[#This Row],[PORTO]]=Tabela2[[#This Row],[DESTINO]],0,erro)</f>
        <v>#NAME?</v>
      </c>
      <c r="N2347">
        <f t="shared" ca="1" si="295"/>
        <v>0</v>
      </c>
      <c r="O2347">
        <f t="shared" ca="1" si="296"/>
        <v>0</v>
      </c>
      <c r="P2347">
        <f t="shared" ca="1" si="297"/>
        <v>8</v>
      </c>
      <c r="Q2347">
        <f t="shared" ca="1" si="293"/>
        <v>29</v>
      </c>
      <c r="R2347">
        <f t="shared" ca="1" si="294"/>
        <v>12</v>
      </c>
    </row>
    <row r="2348" spans="1:18">
      <c r="A2348">
        <f ca="1">VLOOKUP(O2348,Tabela3[],2,0)</f>
        <v>2005</v>
      </c>
      <c r="B2348" t="str">
        <f ca="1">VLOOKUP(P2348,Tabela3[],4,0)</f>
        <v>NOVEMBRO</v>
      </c>
      <c r="C2348" t="str">
        <f ca="1">VLOOKUP(Q2348,Tabela3[],5,0)</f>
        <v>Brasil</v>
      </c>
      <c r="D2348" t="str">
        <f ca="1">VLOOKUP(Q2348,Tabela3[],3,0)</f>
        <v>VALE</v>
      </c>
      <c r="E2348" t="str">
        <f ca="1">IF(R2348=Q2348, (VLOOKUP(P2348+1,Tabela3[],5,0)),VLOOKUP(R2348,Tabela3[],5,0))</f>
        <v>Estados Unidos</v>
      </c>
      <c r="F2348" s="1">
        <f t="shared" ca="1" si="290"/>
        <v>38640</v>
      </c>
      <c r="G2348" s="1">
        <f t="shared" ca="1" si="291"/>
        <v>38648.691417881346</v>
      </c>
      <c r="H2348">
        <f t="shared" ca="1" si="292"/>
        <v>1</v>
      </c>
      <c r="I2348" t="str">
        <f ca="1">VLOOKUP(Q2348,Tabela3[],9,1)</f>
        <v>Lan Hua Hai</v>
      </c>
      <c r="J2348" t="str">
        <f ca="1">VLOOKUP(Q2348,Tabela3[],11,0)</f>
        <v>Minério de Ferro</v>
      </c>
      <c r="K2348" t="str">
        <f ca="1">VLOOKUP(Q2348,Tabela3[],10,0)</f>
        <v>Minério</v>
      </c>
      <c r="L2348" t="e" cm="1">
        <f t="array" aca="1" ref="L2348" ca="1">IF(Tabela2[[#This Row],[PORTO]]=Tabela2[[#This Row],[DESTINO]],0,erro)</f>
        <v>#NAME?</v>
      </c>
      <c r="N2348">
        <f t="shared" ca="1" si="295"/>
        <v>0</v>
      </c>
      <c r="O2348">
        <f t="shared" ca="1" si="296"/>
        <v>5</v>
      </c>
      <c r="P2348">
        <f t="shared" ca="1" si="297"/>
        <v>10</v>
      </c>
      <c r="Q2348">
        <f t="shared" ca="1" si="293"/>
        <v>27</v>
      </c>
      <c r="R2348">
        <f t="shared" ca="1" si="294"/>
        <v>3</v>
      </c>
    </row>
    <row r="2349" spans="1:18">
      <c r="A2349">
        <f ca="1">VLOOKUP(O2349,Tabela3[],2,0)</f>
        <v>2007</v>
      </c>
      <c r="B2349" t="str">
        <f ca="1">VLOOKUP(P2349,Tabela3[],4,0)</f>
        <v>SETEMBRO</v>
      </c>
      <c r="C2349" t="str">
        <f ca="1">VLOOKUP(Q2349,Tabela3[],5,0)</f>
        <v>Holanda</v>
      </c>
      <c r="D2349" t="str">
        <f ca="1">VLOOKUP(Q2349,Tabela3[],3,0)</f>
        <v>Shell</v>
      </c>
      <c r="E2349" t="str">
        <f ca="1">IF(R2349=Q2349, (VLOOKUP(P2349+1,Tabela3[],5,0)),VLOOKUP(R2349,Tabela3[],5,0))</f>
        <v>Coréia do Sul</v>
      </c>
      <c r="F2349" s="1">
        <f t="shared" ca="1" si="290"/>
        <v>39320</v>
      </c>
      <c r="G2349" s="1">
        <f t="shared" ca="1" si="291"/>
        <v>39323.860539121895</v>
      </c>
      <c r="H2349">
        <f t="shared" ca="1" si="292"/>
        <v>0</v>
      </c>
      <c r="I2349" t="str">
        <f ca="1">VLOOKUP(Q2349,Tabela3[],9,1)</f>
        <v>AbQaiq</v>
      </c>
      <c r="J2349" t="str">
        <f ca="1">VLOOKUP(Q2349,Tabela3[],11,0)</f>
        <v>Diesel</v>
      </c>
      <c r="K2349" t="str">
        <f ca="1">VLOOKUP(Q2349,Tabela3[],10,0)</f>
        <v>Petróleo</v>
      </c>
      <c r="L2349" t="e" cm="1">
        <f t="array" aca="1" ref="L2349" ca="1">IF(Tabela2[[#This Row],[PORTO]]=Tabela2[[#This Row],[DESTINO]],0,erro)</f>
        <v>#NAME?</v>
      </c>
      <c r="N2349">
        <f t="shared" ca="1" si="295"/>
        <v>74000</v>
      </c>
      <c r="O2349">
        <f t="shared" ca="1" si="296"/>
        <v>7</v>
      </c>
      <c r="P2349">
        <f t="shared" ca="1" si="297"/>
        <v>8</v>
      </c>
      <c r="Q2349">
        <f t="shared" ca="1" si="293"/>
        <v>15</v>
      </c>
      <c r="R2349">
        <f t="shared" ca="1" si="294"/>
        <v>12</v>
      </c>
    </row>
    <row r="2350" spans="1:18">
      <c r="A2350">
        <f ca="1">VLOOKUP(O2350,Tabela3[],2,0)</f>
        <v>2003</v>
      </c>
      <c r="B2350" t="str">
        <f ca="1">VLOOKUP(P2350,Tabela3[],4,0)</f>
        <v>JULHO</v>
      </c>
      <c r="C2350" t="str">
        <f ca="1">VLOOKUP(Q2350,Tabela3[],5,0)</f>
        <v>Reino Unido</v>
      </c>
      <c r="D2350" t="str">
        <f ca="1">VLOOKUP(Q2350,Tabela3[],3,0)</f>
        <v>Unilever</v>
      </c>
      <c r="E2350" t="str">
        <f ca="1">IF(R2350=Q2350, (VLOOKUP(P2350+1,Tabela3[],5,0)),VLOOKUP(R2350,Tabela3[],5,0))</f>
        <v>Alemanha</v>
      </c>
      <c r="F2350" s="1">
        <f t="shared" ca="1" si="290"/>
        <v>37793</v>
      </c>
      <c r="G2350" s="1">
        <f t="shared" ca="1" si="291"/>
        <v>37799.511992065338</v>
      </c>
      <c r="H2350">
        <f t="shared" ca="1" si="292"/>
        <v>1</v>
      </c>
      <c r="I2350" t="str">
        <f ca="1">VLOOKUP(Q2350,Tabela3[],9,1)</f>
        <v>HMM Helsinki</v>
      </c>
      <c r="J2350" t="str">
        <f ca="1">VLOOKUP(Q2350,Tabela3[],11,0)</f>
        <v xml:space="preserve">Desodorante Antitranspirante Aerosol </v>
      </c>
      <c r="K2350" t="str">
        <f ca="1">VLOOKUP(Q2350,Tabela3[],10,0)</f>
        <v>Quimico</v>
      </c>
      <c r="L2350" t="e" cm="1">
        <f t="array" aca="1" ref="L2350" ca="1">IF(Tabela2[[#This Row],[PORTO]]=Tabela2[[#This Row],[DESTINO]],0,erro)</f>
        <v>#NAME?</v>
      </c>
      <c r="N2350">
        <f t="shared" ca="1" si="295"/>
        <v>1120000</v>
      </c>
      <c r="O2350">
        <f t="shared" ca="1" si="296"/>
        <v>3</v>
      </c>
      <c r="P2350">
        <f t="shared" ca="1" si="297"/>
        <v>6</v>
      </c>
      <c r="Q2350">
        <f t="shared" ca="1" si="293"/>
        <v>25</v>
      </c>
      <c r="R2350">
        <f t="shared" ca="1" si="294"/>
        <v>8</v>
      </c>
    </row>
    <row r="2351" spans="1:18">
      <c r="A2351">
        <f ca="1">VLOOKUP(O2351,Tabela3[],2,0)</f>
        <v>2005</v>
      </c>
      <c r="B2351" t="str">
        <f ca="1">VLOOKUP(P2351,Tabela3[],4,0)</f>
        <v>MARÇO</v>
      </c>
      <c r="C2351" t="str">
        <f ca="1">VLOOKUP(Q2351,Tabela3[],5,0)</f>
        <v>India</v>
      </c>
      <c r="D2351" t="str">
        <f ca="1">VLOOKUP(Q2351,Tabela3[],3,0)</f>
        <v>Reliance Industries</v>
      </c>
      <c r="E2351" t="str">
        <f ca="1">IF(R2351=Q2351, (VLOOKUP(P2351+1,Tabela3[],5,0)),VLOOKUP(R2351,Tabela3[],5,0))</f>
        <v>Alemanha</v>
      </c>
      <c r="F2351" s="1">
        <f t="shared" ca="1" si="290"/>
        <v>38403</v>
      </c>
      <c r="G2351" s="1">
        <f t="shared" ca="1" si="291"/>
        <v>38412.230406552851</v>
      </c>
      <c r="H2351">
        <f t="shared" ca="1" si="292"/>
        <v>1</v>
      </c>
      <c r="I2351" t="str">
        <f ca="1">VLOOKUP(Q2351,Tabela3[],9,1)</f>
        <v>Tanker</v>
      </c>
      <c r="J2351" t="str">
        <f ca="1">VLOOKUP(Q2351,Tabela3[],11,0)</f>
        <v>Cloreto de polivinila</v>
      </c>
      <c r="K2351" t="str">
        <f ca="1">VLOOKUP(Q2351,Tabela3[],10,0)</f>
        <v>Petroquimicos</v>
      </c>
      <c r="L2351" t="e" cm="1">
        <f t="array" aca="1" ref="L2351" ca="1">IF(Tabela2[[#This Row],[PORTO]]=Tabela2[[#This Row],[DESTINO]],0,erro)</f>
        <v>#NAME?</v>
      </c>
      <c r="N2351">
        <f t="shared" ca="1" si="295"/>
        <v>0</v>
      </c>
      <c r="O2351">
        <f t="shared" ca="1" si="296"/>
        <v>5</v>
      </c>
      <c r="P2351">
        <f t="shared" ca="1" si="297"/>
        <v>2</v>
      </c>
      <c r="Q2351">
        <f t="shared" ca="1" si="293"/>
        <v>32</v>
      </c>
      <c r="R2351">
        <f t="shared" ca="1" si="294"/>
        <v>8</v>
      </c>
    </row>
    <row r="2352" spans="1:18">
      <c r="A2352">
        <f ca="1">VLOOKUP(O2352,Tabela3[],2,0)</f>
        <v>2002</v>
      </c>
      <c r="B2352" t="str">
        <f ca="1">VLOOKUP(P2352,Tabela3[],4,0)</f>
        <v>OUTUBRO</v>
      </c>
      <c r="C2352" t="str">
        <f ca="1">VLOOKUP(Q2352,Tabela3[],5,0)</f>
        <v>Reino Unido</v>
      </c>
      <c r="D2352" t="str">
        <f ca="1">VLOOKUP(Q2352,Tabela3[],3,0)</f>
        <v>Unilever</v>
      </c>
      <c r="E2352" t="str">
        <f ca="1">IF(R2352=Q2352, (VLOOKUP(P2352+1,Tabela3[],5,0)),VLOOKUP(R2352,Tabela3[],5,0))</f>
        <v>Itália</v>
      </c>
      <c r="F2352" s="1">
        <f t="shared" ca="1" si="290"/>
        <v>37499</v>
      </c>
      <c r="G2352" s="1">
        <f t="shared" ca="1" si="291"/>
        <v>37499.861736569525</v>
      </c>
      <c r="H2352">
        <f t="shared" ca="1" si="292"/>
        <v>1</v>
      </c>
      <c r="I2352" t="str">
        <f ca="1">VLOOKUP(Q2352,Tabela3[],9,1)</f>
        <v>HMM Helsinki</v>
      </c>
      <c r="J2352" t="str">
        <f ca="1">VLOOKUP(Q2352,Tabela3[],11,0)</f>
        <v xml:space="preserve">Shampoo </v>
      </c>
      <c r="K2352" t="str">
        <f ca="1">VLOOKUP(Q2352,Tabela3[],10,0)</f>
        <v>Quimico</v>
      </c>
      <c r="L2352" t="e" cm="1">
        <f t="array" aca="1" ref="L2352" ca="1">IF(Tabela2[[#This Row],[PORTO]]=Tabela2[[#This Row],[DESTINO]],0,erro)</f>
        <v>#NAME?</v>
      </c>
      <c r="N2352">
        <f t="shared" ca="1" si="295"/>
        <v>860000</v>
      </c>
      <c r="O2352">
        <f t="shared" ca="1" si="296"/>
        <v>2</v>
      </c>
      <c r="P2352">
        <f t="shared" ca="1" si="297"/>
        <v>9</v>
      </c>
      <c r="Q2352">
        <f t="shared" ca="1" si="293"/>
        <v>24</v>
      </c>
      <c r="R2352">
        <f t="shared" ca="1" si="294"/>
        <v>19</v>
      </c>
    </row>
    <row r="2353" spans="1:18">
      <c r="A2353">
        <f ca="1">VLOOKUP(O2353,Tabela3[],2,0)</f>
        <v>2004</v>
      </c>
      <c r="B2353" t="str">
        <f ca="1">VLOOKUP(P2353,Tabela3[],4,0)</f>
        <v>NOVEMBRO</v>
      </c>
      <c r="C2353" t="str">
        <f ca="1">VLOOKUP(Q2353,Tabela3[],5,0)</f>
        <v>Alemanha</v>
      </c>
      <c r="D2353" t="str">
        <f ca="1">VLOOKUP(Q2353,Tabela3[],3,0)</f>
        <v>Volkswagen</v>
      </c>
      <c r="E2353" t="str">
        <f ca="1">IF(R2353=Q2353, (VLOOKUP(P2353+1,Tabela3[],5,0)),VLOOKUP(R2353,Tabela3[],5,0))</f>
        <v>Itália</v>
      </c>
      <c r="F2353" s="1">
        <f t="shared" ca="1" si="290"/>
        <v>38268</v>
      </c>
      <c r="G2353" s="1">
        <f t="shared" ca="1" si="291"/>
        <v>38273.617412197746</v>
      </c>
      <c r="H2353">
        <f t="shared" ca="1" si="292"/>
        <v>0</v>
      </c>
      <c r="I2353" t="str">
        <f ca="1">VLOOKUP(Q2353,Tabela3[],9,1)</f>
        <v>Warehouse Carriers </v>
      </c>
      <c r="J2353" t="str">
        <f ca="1">VLOOKUP(Q2353,Tabela3[],11,0)</f>
        <v>GLI 350 TSI (Jetta)</v>
      </c>
      <c r="K2353" t="str">
        <f ca="1">VLOOKUP(Q2353,Tabela3[],10,0)</f>
        <v>Carros</v>
      </c>
      <c r="L2353" t="e" cm="1">
        <f t="array" aca="1" ref="L2353" ca="1">IF(Tabela2[[#This Row],[PORTO]]=Tabela2[[#This Row],[DESTINO]],0,erro)</f>
        <v>#NAME?</v>
      </c>
      <c r="N2353">
        <f t="shared" ca="1" si="295"/>
        <v>400</v>
      </c>
      <c r="O2353">
        <f t="shared" ca="1" si="296"/>
        <v>4</v>
      </c>
      <c r="P2353">
        <f t="shared" ca="1" si="297"/>
        <v>10</v>
      </c>
      <c r="Q2353">
        <f t="shared" ca="1" si="293"/>
        <v>8</v>
      </c>
      <c r="R2353">
        <f t="shared" ca="1" si="294"/>
        <v>20</v>
      </c>
    </row>
    <row r="2354" spans="1:18">
      <c r="A2354">
        <f ca="1">VLOOKUP(O2354,Tabela3[],2,0)</f>
        <v>2004</v>
      </c>
      <c r="B2354" t="str">
        <f ca="1">VLOOKUP(P2354,Tabela3[],4,0)</f>
        <v>JULHO</v>
      </c>
      <c r="C2354" t="str">
        <f ca="1">VLOOKUP(Q2354,Tabela3[],5,0)</f>
        <v>China</v>
      </c>
      <c r="D2354" t="str">
        <f ca="1">VLOOKUP(Q2354,Tabela3[],3,0)</f>
        <v>Alibaba Group</v>
      </c>
      <c r="E2354" t="str">
        <f ca="1">IF(R2354=Q2354, (VLOOKUP(P2354+1,Tabela3[],5,0)),VLOOKUP(R2354,Tabela3[],5,0))</f>
        <v>Alemanha</v>
      </c>
      <c r="F2354" s="1">
        <f t="shared" ca="1" si="290"/>
        <v>38150</v>
      </c>
      <c r="G2354" s="1">
        <f t="shared" ca="1" si="291"/>
        <v>38151.165476598086</v>
      </c>
      <c r="H2354">
        <f t="shared" ca="1" si="292"/>
        <v>0</v>
      </c>
      <c r="I2354" t="str">
        <f ca="1">VLOOKUP(Q2354,Tabela3[],9,1)</f>
        <v>HMM St Petersburg</v>
      </c>
      <c r="J2354" t="str">
        <f ca="1">VLOOKUP(Q2354,Tabela3[],11,0)</f>
        <v>Ar Condicionado 18000</v>
      </c>
      <c r="K2354" t="str">
        <f ca="1">VLOOKUP(Q2354,Tabela3[],10,0)</f>
        <v>Eletrônicos</v>
      </c>
      <c r="L2354" t="e" cm="1">
        <f t="array" aca="1" ref="L2354" ca="1">IF(Tabela2[[#This Row],[PORTO]]=Tabela2[[#This Row],[DESTINO]],0,erro)</f>
        <v>#NAME?</v>
      </c>
      <c r="N2354">
        <f t="shared" ca="1" si="295"/>
        <v>2000</v>
      </c>
      <c r="O2354">
        <f t="shared" ca="1" si="296"/>
        <v>4</v>
      </c>
      <c r="P2354">
        <f t="shared" ca="1" si="297"/>
        <v>6</v>
      </c>
      <c r="Q2354">
        <f t="shared" ca="1" si="293"/>
        <v>2</v>
      </c>
      <c r="R2354">
        <f t="shared" ca="1" si="294"/>
        <v>6</v>
      </c>
    </row>
    <row r="2355" spans="1:18">
      <c r="A2355">
        <f ca="1">VLOOKUP(O2355,Tabela3[],2,0)</f>
        <v>2003</v>
      </c>
      <c r="B2355" t="str">
        <f ca="1">VLOOKUP(P2355,Tabela3[],4,0)</f>
        <v>JULHO</v>
      </c>
      <c r="C2355" t="str">
        <f ca="1">VLOOKUP(Q2355,Tabela3[],5,0)</f>
        <v>Holanda</v>
      </c>
      <c r="D2355" t="str">
        <f ca="1">VLOOKUP(Q2355,Tabela3[],3,0)</f>
        <v>Shell</v>
      </c>
      <c r="E2355" t="str">
        <f ca="1">IF(R2355=Q2355, (VLOOKUP(P2355+1,Tabela3[],5,0)),VLOOKUP(R2355,Tabela3[],5,0))</f>
        <v>França</v>
      </c>
      <c r="F2355" s="1">
        <f t="shared" ca="1" si="290"/>
        <v>37792</v>
      </c>
      <c r="G2355" s="1">
        <f t="shared" ca="1" si="291"/>
        <v>37796.658949836077</v>
      </c>
      <c r="H2355">
        <f t="shared" ca="1" si="292"/>
        <v>0</v>
      </c>
      <c r="I2355" t="str">
        <f ca="1">VLOOKUP(Q2355,Tabela3[],9,1)</f>
        <v>AbQaiq</v>
      </c>
      <c r="J2355" t="str">
        <f ca="1">VLOOKUP(Q2355,Tabela3[],11,0)</f>
        <v>Gasolina</v>
      </c>
      <c r="K2355" t="str">
        <f ca="1">VLOOKUP(Q2355,Tabela3[],10,0)</f>
        <v>Petróleo</v>
      </c>
      <c r="L2355" t="e" cm="1">
        <f t="array" aca="1" ref="L2355" ca="1">IF(Tabela2[[#This Row],[PORTO]]=Tabela2[[#This Row],[DESTINO]],0,erro)</f>
        <v>#NAME?</v>
      </c>
      <c r="N2355">
        <f t="shared" ca="1" si="295"/>
        <v>66000</v>
      </c>
      <c r="O2355">
        <f t="shared" ca="1" si="296"/>
        <v>3</v>
      </c>
      <c r="P2355">
        <f t="shared" ca="1" si="297"/>
        <v>6</v>
      </c>
      <c r="Q2355">
        <f t="shared" ca="1" si="293"/>
        <v>16</v>
      </c>
      <c r="R2355">
        <f t="shared" ca="1" si="294"/>
        <v>22</v>
      </c>
    </row>
    <row r="2356" spans="1:18">
      <c r="A2356">
        <f ca="1">VLOOKUP(O2356,Tabela3[],2,0)</f>
        <v>2007</v>
      </c>
      <c r="B2356" t="str">
        <f ca="1">VLOOKUP(P2356,Tabela3[],4,0)</f>
        <v>MARÇO</v>
      </c>
      <c r="C2356" t="str">
        <f ca="1">VLOOKUP(Q2356,Tabela3[],5,0)</f>
        <v>Japão</v>
      </c>
      <c r="D2356" t="str">
        <f ca="1">VLOOKUP(Q2356,Tabela3[],3,0)</f>
        <v>Toyota</v>
      </c>
      <c r="E2356" t="str">
        <f ca="1">IF(R2356=Q2356, (VLOOKUP(P2356+1,Tabela3[],5,0)),VLOOKUP(R2356,Tabela3[],5,0))</f>
        <v>Alemanha</v>
      </c>
      <c r="F2356" s="1">
        <f t="shared" ca="1" si="290"/>
        <v>39115</v>
      </c>
      <c r="G2356" s="1">
        <f t="shared" ca="1" si="291"/>
        <v>39116.625022742526</v>
      </c>
      <c r="H2356">
        <f t="shared" ca="1" si="292"/>
        <v>1</v>
      </c>
      <c r="I2356" t="str">
        <f ca="1">VLOOKUP(Q2356,Tabela3[],9,1)</f>
        <v>Trailer Carriers</v>
      </c>
      <c r="J2356" t="str">
        <f ca="1">VLOOKUP(Q2356,Tabela3[],11,0)</f>
        <v>HILUX CABINE DUPLA STD POWER PACK</v>
      </c>
      <c r="K2356" t="str">
        <f ca="1">VLOOKUP(Q2356,Tabela3[],10,0)</f>
        <v>Carros</v>
      </c>
      <c r="L2356" t="e" cm="1">
        <f t="array" aca="1" ref="L2356" ca="1">IF(Tabela2[[#This Row],[PORTO]]=Tabela2[[#This Row],[DESTINO]],0,erro)</f>
        <v>#NAME?</v>
      </c>
      <c r="N2356">
        <f t="shared" ca="1" si="295"/>
        <v>400</v>
      </c>
      <c r="O2356">
        <f t="shared" ca="1" si="296"/>
        <v>7</v>
      </c>
      <c r="P2356">
        <f t="shared" ca="1" si="297"/>
        <v>2</v>
      </c>
      <c r="Q2356">
        <f t="shared" ca="1" si="293"/>
        <v>9</v>
      </c>
      <c r="R2356">
        <f t="shared" ca="1" si="294"/>
        <v>8</v>
      </c>
    </row>
    <row r="2357" spans="1:18">
      <c r="A2357">
        <f ca="1">VLOOKUP(O2357,Tabela3[],2,0)</f>
        <v>2001</v>
      </c>
      <c r="B2357" t="str">
        <f ca="1">VLOOKUP(P2357,Tabela3[],4,0)</f>
        <v>NOVEMBRO</v>
      </c>
      <c r="C2357" t="str">
        <f ca="1">VLOOKUP(Q2357,Tabela3[],5,0)</f>
        <v>Reino Unido</v>
      </c>
      <c r="D2357" t="str">
        <f ca="1">VLOOKUP(Q2357,Tabela3[],3,0)</f>
        <v>Unilever</v>
      </c>
      <c r="E2357" t="str">
        <f ca="1">IF(R2357=Q2357, (VLOOKUP(P2357+1,Tabela3[],5,0)),VLOOKUP(R2357,Tabela3[],5,0))</f>
        <v>China</v>
      </c>
      <c r="F2357" s="1">
        <f t="shared" ca="1" si="290"/>
        <v>37182</v>
      </c>
      <c r="G2357" s="1">
        <f t="shared" ca="1" si="291"/>
        <v>37183.466969573507</v>
      </c>
      <c r="H2357">
        <f t="shared" ca="1" si="292"/>
        <v>0</v>
      </c>
      <c r="I2357" t="str">
        <f ca="1">VLOOKUP(Q2357,Tabela3[],9,1)</f>
        <v>HMM Helsinki</v>
      </c>
      <c r="J2357" t="str">
        <f ca="1">VLOOKUP(Q2357,Tabela3[],11,0)</f>
        <v>Sabonete</v>
      </c>
      <c r="K2357" t="str">
        <f ca="1">VLOOKUP(Q2357,Tabela3[],10,0)</f>
        <v>Quimico</v>
      </c>
      <c r="L2357" t="e" cm="1">
        <f t="array" aca="1" ref="L2357" ca="1">IF(Tabela2[[#This Row],[PORTO]]=Tabela2[[#This Row],[DESTINO]],0,erro)</f>
        <v>#NAME?</v>
      </c>
      <c r="N2357">
        <f t="shared" ca="1" si="295"/>
        <v>1810000</v>
      </c>
      <c r="O2357">
        <f t="shared" ca="1" si="296"/>
        <v>1</v>
      </c>
      <c r="P2357">
        <f t="shared" ca="1" si="297"/>
        <v>10</v>
      </c>
      <c r="Q2357">
        <f t="shared" ca="1" si="293"/>
        <v>26</v>
      </c>
      <c r="R2357">
        <f t="shared" ca="1" si="294"/>
        <v>0</v>
      </c>
    </row>
    <row r="2358" spans="1:18">
      <c r="A2358">
        <f ca="1">VLOOKUP(O2358,Tabela3[],2,0)</f>
        <v>2007</v>
      </c>
      <c r="B2358" t="str">
        <f ca="1">VLOOKUP(P2358,Tabela3[],4,0)</f>
        <v>OUTUBRO</v>
      </c>
      <c r="C2358" t="str">
        <f ca="1">VLOOKUP(Q2358,Tabela3[],5,0)</f>
        <v>Alemanha</v>
      </c>
      <c r="D2358" t="str">
        <f ca="1">VLOOKUP(Q2358,Tabela3[],3,0)</f>
        <v>Volkswagen</v>
      </c>
      <c r="E2358" t="str">
        <f ca="1">IF(R2358=Q2358, (VLOOKUP(P2358+1,Tabela3[],5,0)),VLOOKUP(R2358,Tabela3[],5,0))</f>
        <v>Japão</v>
      </c>
      <c r="F2358" s="1">
        <f t="shared" ca="1" si="290"/>
        <v>39343</v>
      </c>
      <c r="G2358" s="1">
        <f t="shared" ca="1" si="291"/>
        <v>39349.273473377558</v>
      </c>
      <c r="H2358">
        <f t="shared" ca="1" si="292"/>
        <v>1</v>
      </c>
      <c r="I2358" t="str">
        <f ca="1">VLOOKUP(Q2358,Tabela3[],9,1)</f>
        <v>Warehouse Carriers </v>
      </c>
      <c r="J2358" t="str">
        <f ca="1">VLOOKUP(Q2358,Tabela3[],11,0)</f>
        <v>Cross CD (Saveiro)</v>
      </c>
      <c r="K2358" t="str">
        <f ca="1">VLOOKUP(Q2358,Tabela3[],10,0)</f>
        <v>Carros</v>
      </c>
      <c r="L2358" t="e" cm="1">
        <f t="array" aca="1" ref="L2358" ca="1">IF(Tabela2[[#This Row],[PORTO]]=Tabela2[[#This Row],[DESTINO]],0,erro)</f>
        <v>#NAME?</v>
      </c>
      <c r="N2358">
        <f t="shared" ca="1" si="295"/>
        <v>100</v>
      </c>
      <c r="O2358">
        <f t="shared" ca="1" si="296"/>
        <v>7</v>
      </c>
      <c r="P2358">
        <f t="shared" ca="1" si="297"/>
        <v>9</v>
      </c>
      <c r="Q2358">
        <f t="shared" ca="1" si="293"/>
        <v>6</v>
      </c>
      <c r="R2358">
        <f t="shared" ca="1" si="294"/>
        <v>6</v>
      </c>
    </row>
    <row r="2359" spans="1:18">
      <c r="A2359">
        <f ca="1">VLOOKUP(O2359,Tabela3[],2,0)</f>
        <v>2008</v>
      </c>
      <c r="B2359" t="str">
        <f ca="1">VLOOKUP(P2359,Tabela3[],4,0)</f>
        <v>SETEMBRO</v>
      </c>
      <c r="C2359" t="str">
        <f ca="1">VLOOKUP(Q2359,Tabela3[],5,0)</f>
        <v>Brasil</v>
      </c>
      <c r="D2359" t="str">
        <f ca="1">VLOOKUP(Q2359,Tabela3[],3,0)</f>
        <v>VALE</v>
      </c>
      <c r="E2359" t="str">
        <f ca="1">IF(R2359=Q2359, (VLOOKUP(P2359+1,Tabela3[],5,0)),VLOOKUP(R2359,Tabela3[],5,0))</f>
        <v>Holanda</v>
      </c>
      <c r="F2359" s="1">
        <f t="shared" ca="1" si="290"/>
        <v>39666</v>
      </c>
      <c r="G2359" s="1">
        <f t="shared" ca="1" si="291"/>
        <v>39670.148901929359</v>
      </c>
      <c r="H2359">
        <f t="shared" ca="1" si="292"/>
        <v>0</v>
      </c>
      <c r="I2359" t="str">
        <f ca="1">VLOOKUP(Q2359,Tabela3[],9,1)</f>
        <v>Lan Hua Hai</v>
      </c>
      <c r="J2359" t="str">
        <f ca="1">VLOOKUP(Q2359,Tabela3[],11,0)</f>
        <v>Minério de Ferro</v>
      </c>
      <c r="K2359" t="str">
        <f ca="1">VLOOKUP(Q2359,Tabela3[],10,0)</f>
        <v>Minério</v>
      </c>
      <c r="L2359" t="e" cm="1">
        <f t="array" aca="1" ref="L2359" ca="1">IF(Tabela2[[#This Row],[PORTO]]=Tabela2[[#This Row],[DESTINO]],0,erro)</f>
        <v>#NAME?</v>
      </c>
      <c r="N2359">
        <f t="shared" ca="1" si="295"/>
        <v>0</v>
      </c>
      <c r="O2359">
        <f t="shared" ca="1" si="296"/>
        <v>8</v>
      </c>
      <c r="P2359">
        <f t="shared" ca="1" si="297"/>
        <v>8</v>
      </c>
      <c r="Q2359">
        <f t="shared" ca="1" si="293"/>
        <v>27</v>
      </c>
      <c r="R2359">
        <f t="shared" ca="1" si="294"/>
        <v>16</v>
      </c>
    </row>
    <row r="2360" spans="1:18">
      <c r="A2360">
        <f ca="1">VLOOKUP(O2360,Tabela3[],2,0)</f>
        <v>2003</v>
      </c>
      <c r="B2360" t="str">
        <f ca="1">VLOOKUP(P2360,Tabela3[],4,0)</f>
        <v>AGOSTO</v>
      </c>
      <c r="C2360" t="str">
        <f ca="1">VLOOKUP(Q2360,Tabela3[],5,0)</f>
        <v>Japão</v>
      </c>
      <c r="D2360" t="str">
        <f ca="1">VLOOKUP(Q2360,Tabela3[],3,0)</f>
        <v>Toyota</v>
      </c>
      <c r="E2360" t="str">
        <f ca="1">IF(R2360=Q2360, (VLOOKUP(P2360+1,Tabela3[],5,0)),VLOOKUP(R2360,Tabela3[],5,0))</f>
        <v>Alemanha</v>
      </c>
      <c r="F2360" s="1">
        <f t="shared" ca="1" si="290"/>
        <v>37803</v>
      </c>
      <c r="G2360" s="1">
        <f t="shared" ca="1" si="291"/>
        <v>37805.298618906148</v>
      </c>
      <c r="H2360">
        <f t="shared" ca="1" si="292"/>
        <v>0</v>
      </c>
      <c r="I2360" t="str">
        <f ca="1">VLOOKUP(Q2360,Tabela3[],9,1)</f>
        <v>Trailer Carriers</v>
      </c>
      <c r="J2360" t="str">
        <f ca="1">VLOOKUP(Q2360,Tabela3[],11,0)</f>
        <v>HILUX CABINE DUPLA STD POWER PACK</v>
      </c>
      <c r="K2360" t="str">
        <f ca="1">VLOOKUP(Q2360,Tabela3[],10,0)</f>
        <v>Carros</v>
      </c>
      <c r="L2360" t="e" cm="1">
        <f t="array" aca="1" ref="L2360" ca="1">IF(Tabela2[[#This Row],[PORTO]]=Tabela2[[#This Row],[DESTINO]],0,erro)</f>
        <v>#NAME?</v>
      </c>
      <c r="N2360">
        <f t="shared" ca="1" si="295"/>
        <v>400</v>
      </c>
      <c r="O2360">
        <f t="shared" ca="1" si="296"/>
        <v>3</v>
      </c>
      <c r="P2360">
        <f t="shared" ca="1" si="297"/>
        <v>7</v>
      </c>
      <c r="Q2360">
        <f t="shared" ca="1" si="293"/>
        <v>9</v>
      </c>
      <c r="R2360">
        <f t="shared" ca="1" si="294"/>
        <v>6</v>
      </c>
    </row>
    <row r="2361" spans="1:18">
      <c r="A2361">
        <f ca="1">VLOOKUP(O2361,Tabela3[],2,0)</f>
        <v>2002</v>
      </c>
      <c r="B2361" t="str">
        <f ca="1">VLOOKUP(P2361,Tabela3[],4,0)</f>
        <v>NOVEMBRO</v>
      </c>
      <c r="C2361" t="str">
        <f ca="1">VLOOKUP(Q2361,Tabela3[],5,0)</f>
        <v>India</v>
      </c>
      <c r="D2361" t="str">
        <f ca="1">VLOOKUP(Q2361,Tabela3[],3,0)</f>
        <v>Reliance Industries</v>
      </c>
      <c r="E2361" t="str">
        <f ca="1">IF(R2361=Q2361, (VLOOKUP(P2361+1,Tabela3[],5,0)),VLOOKUP(R2361,Tabela3[],5,0))</f>
        <v>Itália</v>
      </c>
      <c r="F2361" s="1">
        <f t="shared" ca="1" si="290"/>
        <v>37531</v>
      </c>
      <c r="G2361" s="1">
        <f t="shared" ca="1" si="291"/>
        <v>37539.626983231661</v>
      </c>
      <c r="H2361">
        <f t="shared" ca="1" si="292"/>
        <v>0</v>
      </c>
      <c r="I2361" t="str">
        <f ca="1">VLOOKUP(Q2361,Tabela3[],9,1)</f>
        <v>Tanker</v>
      </c>
      <c r="J2361" t="str">
        <f ca="1">VLOOKUP(Q2361,Tabela3[],11,0)</f>
        <v>Polietileno</v>
      </c>
      <c r="K2361" t="str">
        <f ca="1">VLOOKUP(Q2361,Tabela3[],10,0)</f>
        <v>Petroquimicos</v>
      </c>
      <c r="L2361" t="e" cm="1">
        <f t="array" aca="1" ref="L2361" ca="1">IF(Tabela2[[#This Row],[PORTO]]=Tabela2[[#This Row],[DESTINO]],0,erro)</f>
        <v>#NAME?</v>
      </c>
      <c r="N2361">
        <f t="shared" ca="1" si="295"/>
        <v>0</v>
      </c>
      <c r="O2361">
        <f t="shared" ca="1" si="296"/>
        <v>2</v>
      </c>
      <c r="P2361">
        <f t="shared" ca="1" si="297"/>
        <v>10</v>
      </c>
      <c r="Q2361">
        <f t="shared" ca="1" si="293"/>
        <v>31</v>
      </c>
      <c r="R2361">
        <f t="shared" ca="1" si="294"/>
        <v>18</v>
      </c>
    </row>
    <row r="2362" spans="1:18">
      <c r="A2362">
        <f ca="1">VLOOKUP(O2362,Tabela3[],2,0)</f>
        <v>2003</v>
      </c>
      <c r="B2362" t="str">
        <f ca="1">VLOOKUP(P2362,Tabela3[],4,0)</f>
        <v>DEZEMBRO</v>
      </c>
      <c r="C2362" t="str">
        <f ca="1">VLOOKUP(Q2362,Tabela3[],5,0)</f>
        <v>Itália</v>
      </c>
      <c r="D2362" t="str">
        <f ca="1">VLOOKUP(Q2362,Tabela3[],3,0)</f>
        <v>Hyundai</v>
      </c>
      <c r="E2362" t="str">
        <f ca="1">IF(R2362=Q2362, (VLOOKUP(P2362+1,Tabela3[],5,0)),VLOOKUP(R2362,Tabela3[],5,0))</f>
        <v>França</v>
      </c>
      <c r="F2362" s="1">
        <f t="shared" ca="1" si="290"/>
        <v>37950</v>
      </c>
      <c r="G2362" s="1">
        <f t="shared" ca="1" si="291"/>
        <v>37956.14106875001</v>
      </c>
      <c r="H2362">
        <f t="shared" ca="1" si="292"/>
        <v>0</v>
      </c>
      <c r="I2362" t="str">
        <f ca="1">VLOOKUP(Q2362,Tabela3[],9,1)</f>
        <v>Car Carriers</v>
      </c>
      <c r="J2362" t="str">
        <f ca="1">VLOOKUP(Q2362,Tabela3[],11,0)</f>
        <v>HB20 Sense</v>
      </c>
      <c r="K2362" t="str">
        <f ca="1">VLOOKUP(Q2362,Tabela3[],10,0)</f>
        <v>Carros</v>
      </c>
      <c r="L2362" t="e" cm="1">
        <f t="array" aca="1" ref="L2362" ca="1">IF(Tabela2[[#This Row],[PORTO]]=Tabela2[[#This Row],[DESTINO]],0,erro)</f>
        <v>#NAME?</v>
      </c>
      <c r="N2362">
        <f t="shared" ca="1" si="295"/>
        <v>200</v>
      </c>
      <c r="O2362">
        <f t="shared" ca="1" si="296"/>
        <v>3</v>
      </c>
      <c r="P2362">
        <f t="shared" ca="1" si="297"/>
        <v>11</v>
      </c>
      <c r="Q2362">
        <f t="shared" ca="1" si="293"/>
        <v>19</v>
      </c>
      <c r="R2362">
        <f t="shared" ca="1" si="294"/>
        <v>23</v>
      </c>
    </row>
    <row r="2363" spans="1:18">
      <c r="A2363">
        <f ca="1">VLOOKUP(O2363,Tabela3[],2,0)</f>
        <v>2005</v>
      </c>
      <c r="B2363" t="str">
        <f ca="1">VLOOKUP(P2363,Tabela3[],4,0)</f>
        <v>MAIO</v>
      </c>
      <c r="C2363" t="str">
        <f ca="1">VLOOKUP(Q2363,Tabela3[],5,0)</f>
        <v>China</v>
      </c>
      <c r="D2363" t="str">
        <f ca="1">VLOOKUP(Q2363,Tabela3[],3,0)</f>
        <v>Alibaba Group</v>
      </c>
      <c r="E2363" t="str">
        <f ca="1">IF(R2363=Q2363, (VLOOKUP(P2363+1,Tabela3[],5,0)),VLOOKUP(R2363,Tabela3[],5,0))</f>
        <v>Estados Unidos</v>
      </c>
      <c r="F2363" s="1">
        <f t="shared" ca="1" si="290"/>
        <v>38452</v>
      </c>
      <c r="G2363" s="1">
        <f t="shared" ca="1" si="291"/>
        <v>38453.862435543007</v>
      </c>
      <c r="H2363">
        <f t="shared" ca="1" si="292"/>
        <v>0</v>
      </c>
      <c r="I2363" t="str">
        <f ca="1">VLOOKUP(Q2363,Tabela3[],9,1)</f>
        <v>HMM St Petersburg</v>
      </c>
      <c r="J2363" t="str">
        <f ca="1">VLOOKUP(Q2363,Tabela3[],11,0)</f>
        <v>Serração Portatil</v>
      </c>
      <c r="K2363" t="str">
        <f ca="1">VLOOKUP(Q2363,Tabela3[],10,0)</f>
        <v>Maquinário</v>
      </c>
      <c r="L2363" t="e" cm="1">
        <f t="array" aca="1" ref="L2363" ca="1">IF(Tabela2[[#This Row],[PORTO]]=Tabela2[[#This Row],[DESTINO]],0,erro)</f>
        <v>#NAME?</v>
      </c>
      <c r="N2363">
        <f t="shared" ca="1" si="295"/>
        <v>50</v>
      </c>
      <c r="O2363">
        <f t="shared" ca="1" si="296"/>
        <v>5</v>
      </c>
      <c r="P2363">
        <f t="shared" ca="1" si="297"/>
        <v>4</v>
      </c>
      <c r="Q2363">
        <f t="shared" ca="1" si="293"/>
        <v>0</v>
      </c>
      <c r="R2363">
        <f t="shared" ca="1" si="294"/>
        <v>3</v>
      </c>
    </row>
    <row r="2364" spans="1:18">
      <c r="A2364">
        <f ca="1">VLOOKUP(O2364,Tabela3[],2,0)</f>
        <v>2008</v>
      </c>
      <c r="B2364" t="str">
        <f ca="1">VLOOKUP(P2364,Tabela3[],4,0)</f>
        <v>OUTUBRO</v>
      </c>
      <c r="C2364" t="str">
        <f ca="1">VLOOKUP(Q2364,Tabela3[],5,0)</f>
        <v>Reino Unido</v>
      </c>
      <c r="D2364" t="str">
        <f ca="1">VLOOKUP(Q2364,Tabela3[],3,0)</f>
        <v>Unilever</v>
      </c>
      <c r="E2364" t="str">
        <f ca="1">IF(R2364=Q2364, (VLOOKUP(P2364+1,Tabela3[],5,0)),VLOOKUP(R2364,Tabela3[],5,0))</f>
        <v>Holanda</v>
      </c>
      <c r="F2364" s="1">
        <f t="shared" ca="1" si="290"/>
        <v>39714</v>
      </c>
      <c r="G2364" s="1">
        <f t="shared" ca="1" si="291"/>
        <v>39714.747714745085</v>
      </c>
      <c r="H2364">
        <f t="shared" ca="1" si="292"/>
        <v>1</v>
      </c>
      <c r="I2364" t="str">
        <f ca="1">VLOOKUP(Q2364,Tabela3[],9,1)</f>
        <v>HMM Helsinki</v>
      </c>
      <c r="J2364" t="str">
        <f ca="1">VLOOKUP(Q2364,Tabela3[],11,0)</f>
        <v xml:space="preserve">Desodorante Antitranspirante Aerosol </v>
      </c>
      <c r="K2364" t="str">
        <f ca="1">VLOOKUP(Q2364,Tabela3[],10,0)</f>
        <v>Quimico</v>
      </c>
      <c r="L2364" t="e" cm="1">
        <f t="array" aca="1" ref="L2364" ca="1">IF(Tabela2[[#This Row],[PORTO]]=Tabela2[[#This Row],[DESTINO]],0,erro)</f>
        <v>#NAME?</v>
      </c>
      <c r="N2364">
        <f t="shared" ca="1" si="295"/>
        <v>130000</v>
      </c>
      <c r="O2364">
        <f t="shared" ca="1" si="296"/>
        <v>8</v>
      </c>
      <c r="P2364">
        <f t="shared" ca="1" si="297"/>
        <v>9</v>
      </c>
      <c r="Q2364">
        <f t="shared" ca="1" si="293"/>
        <v>25</v>
      </c>
      <c r="R2364">
        <f t="shared" ca="1" si="294"/>
        <v>17</v>
      </c>
    </row>
    <row r="2365" spans="1:18">
      <c r="A2365">
        <f ca="1">VLOOKUP(O2365,Tabela3[],2,0)</f>
        <v>2003</v>
      </c>
      <c r="B2365" t="str">
        <f ca="1">VLOOKUP(P2365,Tabela3[],4,0)</f>
        <v>NOVEMBRO</v>
      </c>
      <c r="C2365" t="str">
        <f ca="1">VLOOKUP(Q2365,Tabela3[],5,0)</f>
        <v>Alemanha</v>
      </c>
      <c r="D2365" t="str">
        <f ca="1">VLOOKUP(Q2365,Tabela3[],3,0)</f>
        <v>Volkswagen</v>
      </c>
      <c r="E2365" t="str">
        <f ca="1">IF(R2365=Q2365, (VLOOKUP(P2365+1,Tabela3[],5,0)),VLOOKUP(R2365,Tabela3[],5,0))</f>
        <v>Alemanha</v>
      </c>
      <c r="F2365" s="1">
        <f t="shared" ca="1" si="290"/>
        <v>37921</v>
      </c>
      <c r="G2365" s="1">
        <f t="shared" ca="1" si="291"/>
        <v>37921.161317211248</v>
      </c>
      <c r="H2365">
        <f t="shared" ca="1" si="292"/>
        <v>0</v>
      </c>
      <c r="I2365" t="str">
        <f ca="1">VLOOKUP(Q2365,Tabela3[],9,1)</f>
        <v>Warehouse Carriers </v>
      </c>
      <c r="J2365" t="str">
        <f ca="1">VLOOKUP(Q2365,Tabela3[],11,0)</f>
        <v>Cross CD (Saveiro)</v>
      </c>
      <c r="K2365" t="str">
        <f ca="1">VLOOKUP(Q2365,Tabela3[],10,0)</f>
        <v>Carros</v>
      </c>
      <c r="L2365" cm="1">
        <f t="array" aca="1" ref="L2365" ca="1">IF(Tabela2[[#This Row],[PORTO]]=Tabela2[[#This Row],[DESTINO]],0,erro)</f>
        <v>0</v>
      </c>
      <c r="N2365">
        <f t="shared" ca="1" si="295"/>
        <v>100</v>
      </c>
      <c r="O2365">
        <f t="shared" ca="1" si="296"/>
        <v>3</v>
      </c>
      <c r="P2365">
        <f t="shared" ca="1" si="297"/>
        <v>10</v>
      </c>
      <c r="Q2365">
        <f t="shared" ca="1" si="293"/>
        <v>6</v>
      </c>
      <c r="R2365">
        <f t="shared" ca="1" si="294"/>
        <v>7</v>
      </c>
    </row>
    <row r="2366" spans="1:18">
      <c r="A2366">
        <f ca="1">VLOOKUP(O2366,Tabela3[],2,0)</f>
        <v>2005</v>
      </c>
      <c r="B2366" t="str">
        <f ca="1">VLOOKUP(P2366,Tabela3[],4,0)</f>
        <v>SETEMBRO</v>
      </c>
      <c r="C2366" t="str">
        <f ca="1">VLOOKUP(Q2366,Tabela3[],5,0)</f>
        <v>Estados Unidos</v>
      </c>
      <c r="D2366" t="str">
        <f ca="1">VLOOKUP(Q2366,Tabela3[],3,0)</f>
        <v>Amazon</v>
      </c>
      <c r="E2366" t="str">
        <f ca="1">IF(R2366=Q2366, (VLOOKUP(P2366+1,Tabela3[],5,0)),VLOOKUP(R2366,Tabela3[],5,0))</f>
        <v>China</v>
      </c>
      <c r="F2366" s="1">
        <f t="shared" ca="1" si="290"/>
        <v>38574</v>
      </c>
      <c r="G2366" s="1">
        <f t="shared" ca="1" si="291"/>
        <v>38575.439313005372</v>
      </c>
      <c r="H2366">
        <f t="shared" ca="1" si="292"/>
        <v>0</v>
      </c>
      <c r="I2366" t="str">
        <f ca="1">VLOOKUP(Q2366,Tabela3[],9,1)</f>
        <v>HMM Algeciras</v>
      </c>
      <c r="J2366" t="str">
        <f ca="1">VLOOKUP(Q2366,Tabela3[],11,0)</f>
        <v>Escrivaninha Trevalla</v>
      </c>
      <c r="K2366" t="str">
        <f ca="1">VLOOKUP(Q2366,Tabela3[],10,0)</f>
        <v>Geral</v>
      </c>
      <c r="L2366" t="e" cm="1">
        <f t="array" aca="1" ref="L2366" ca="1">IF(Tabela2[[#This Row],[PORTO]]=Tabela2[[#This Row],[DESTINO]],0,erro)</f>
        <v>#NAME?</v>
      </c>
      <c r="N2366">
        <f t="shared" ca="1" si="295"/>
        <v>1000</v>
      </c>
      <c r="O2366">
        <f t="shared" ca="1" si="296"/>
        <v>5</v>
      </c>
      <c r="P2366">
        <f t="shared" ca="1" si="297"/>
        <v>8</v>
      </c>
      <c r="Q2366">
        <f t="shared" ca="1" si="293"/>
        <v>3</v>
      </c>
      <c r="R2366">
        <f t="shared" ca="1" si="294"/>
        <v>2</v>
      </c>
    </row>
    <row r="2367" spans="1:18">
      <c r="A2367">
        <f ca="1">VLOOKUP(O2367,Tabela3[],2,0)</f>
        <v>2004</v>
      </c>
      <c r="B2367" t="str">
        <f ca="1">VLOOKUP(P2367,Tabela3[],4,0)</f>
        <v>JANEIRO</v>
      </c>
      <c r="C2367" t="str">
        <f ca="1">VLOOKUP(Q2367,Tabela3[],5,0)</f>
        <v>Coréia do Sul</v>
      </c>
      <c r="D2367" t="str">
        <f ca="1">VLOOKUP(Q2367,Tabela3[],3,0)</f>
        <v>Samsung</v>
      </c>
      <c r="E2367" t="str">
        <f ca="1">IF(R2367=Q2367, (VLOOKUP(P2367+1,Tabela3[],5,0)),VLOOKUP(R2367,Tabela3[],5,0))</f>
        <v>Japão</v>
      </c>
      <c r="F2367" s="1">
        <f t="shared" ca="1" si="290"/>
        <v>38336</v>
      </c>
      <c r="G2367" s="1">
        <f t="shared" ca="1" si="291"/>
        <v>38342.734475806057</v>
      </c>
      <c r="H2367">
        <f t="shared" ca="1" si="292"/>
        <v>0</v>
      </c>
      <c r="I2367" t="str">
        <f ca="1">VLOOKUP(Q2367,Tabela3[],9,1)</f>
        <v>HMM Rotterdam</v>
      </c>
      <c r="J2367" t="str">
        <f ca="1">VLOOKUP(Q2367,Tabela3[],11,0)</f>
        <v>Neo QLED 8k 75"</v>
      </c>
      <c r="K2367" t="str">
        <f ca="1">VLOOKUP(Q2367,Tabela3[],10,0)</f>
        <v>Eletrônicos</v>
      </c>
      <c r="L2367" t="e" cm="1">
        <f t="array" aca="1" ref="L2367" ca="1">IF(Tabela2[[#This Row],[PORTO]]=Tabela2[[#This Row],[DESTINO]],0,erro)</f>
        <v>#NAME?</v>
      </c>
      <c r="N2367">
        <f t="shared" ca="1" si="295"/>
        <v>1500</v>
      </c>
      <c r="O2367">
        <f t="shared" ca="1" si="296"/>
        <v>4</v>
      </c>
      <c r="P2367">
        <f t="shared" ca="1" si="297"/>
        <v>12</v>
      </c>
      <c r="Q2367">
        <f t="shared" ca="1" si="293"/>
        <v>12</v>
      </c>
      <c r="R2367">
        <f t="shared" ca="1" si="294"/>
        <v>10</v>
      </c>
    </row>
    <row r="2368" spans="1:18">
      <c r="A2368">
        <f ca="1">VLOOKUP(O2368,Tabela3[],2,0)</f>
        <v>2003</v>
      </c>
      <c r="B2368" t="str">
        <f ca="1">VLOOKUP(P2368,Tabela3[],4,0)</f>
        <v>JULHO</v>
      </c>
      <c r="C2368" t="str">
        <f ca="1">VLOOKUP(Q2368,Tabela3[],5,0)</f>
        <v>Reino Unido</v>
      </c>
      <c r="D2368" t="str">
        <f ca="1">VLOOKUP(Q2368,Tabela3[],3,0)</f>
        <v>Unilever</v>
      </c>
      <c r="E2368" t="str">
        <f ca="1">IF(R2368=Q2368, (VLOOKUP(P2368+1,Tabela3[],5,0)),VLOOKUP(R2368,Tabela3[],5,0))</f>
        <v>Holanda</v>
      </c>
      <c r="F2368" s="1">
        <f t="shared" ca="1" si="290"/>
        <v>37776</v>
      </c>
      <c r="G2368" s="1">
        <f t="shared" ca="1" si="291"/>
        <v>37776.816251482705</v>
      </c>
      <c r="H2368">
        <f t="shared" ca="1" si="292"/>
        <v>1</v>
      </c>
      <c r="I2368" t="str">
        <f ca="1">VLOOKUP(Q2368,Tabela3[],9,1)</f>
        <v>HMM Helsinki</v>
      </c>
      <c r="J2368" t="str">
        <f ca="1">VLOOKUP(Q2368,Tabela3[],11,0)</f>
        <v xml:space="preserve">Shampoo </v>
      </c>
      <c r="K2368" t="str">
        <f ca="1">VLOOKUP(Q2368,Tabela3[],10,0)</f>
        <v>Quimico</v>
      </c>
      <c r="L2368" t="e" cm="1">
        <f t="array" aca="1" ref="L2368" ca="1">IF(Tabela2[[#This Row],[PORTO]]=Tabela2[[#This Row],[DESTINO]],0,erro)</f>
        <v>#NAME?</v>
      </c>
      <c r="N2368">
        <f t="shared" ca="1" si="295"/>
        <v>1470000</v>
      </c>
      <c r="O2368">
        <f t="shared" ca="1" si="296"/>
        <v>3</v>
      </c>
      <c r="P2368">
        <f t="shared" ca="1" si="297"/>
        <v>6</v>
      </c>
      <c r="Q2368">
        <f t="shared" ca="1" si="293"/>
        <v>24</v>
      </c>
      <c r="R2368">
        <f t="shared" ca="1" si="294"/>
        <v>16</v>
      </c>
    </row>
    <row r="2369" spans="1:18">
      <c r="A2369">
        <f ca="1">VLOOKUP(O2369,Tabela3[],2,0)</f>
        <v>2006</v>
      </c>
      <c r="B2369" t="str">
        <f ca="1">VLOOKUP(P2369,Tabela3[],4,0)</f>
        <v>SETEMBRO</v>
      </c>
      <c r="C2369" t="str">
        <f ca="1">VLOOKUP(Q2369,Tabela3[],5,0)</f>
        <v>India</v>
      </c>
      <c r="D2369" t="str">
        <f ca="1">VLOOKUP(Q2369,Tabela3[],3,0)</f>
        <v>Reliance Industries</v>
      </c>
      <c r="E2369" t="str">
        <f ca="1">IF(R2369=Q2369, (VLOOKUP(P2369+1,Tabela3[],5,0)),VLOOKUP(R2369,Tabela3[],5,0))</f>
        <v>Estados Unidos</v>
      </c>
      <c r="F2369" s="1">
        <f t="shared" ca="1" si="290"/>
        <v>38933</v>
      </c>
      <c r="G2369" s="1">
        <f t="shared" ca="1" si="291"/>
        <v>38938.795677874325</v>
      </c>
      <c r="H2369">
        <f t="shared" ca="1" si="292"/>
        <v>0</v>
      </c>
      <c r="I2369" t="str">
        <f ca="1">VLOOKUP(Q2369,Tabela3[],9,1)</f>
        <v>Tanker</v>
      </c>
      <c r="J2369" t="str">
        <f ca="1">VLOOKUP(Q2369,Tabela3[],11,0)</f>
        <v>Cloreto de polivinila</v>
      </c>
      <c r="K2369" t="str">
        <f ca="1">VLOOKUP(Q2369,Tabela3[],10,0)</f>
        <v>Petroquimicos</v>
      </c>
      <c r="L2369" t="e" cm="1">
        <f t="array" aca="1" ref="L2369" ca="1">IF(Tabela2[[#This Row],[PORTO]]=Tabela2[[#This Row],[DESTINO]],0,erro)</f>
        <v>#NAME?</v>
      </c>
      <c r="N2369">
        <f t="shared" ca="1" si="295"/>
        <v>0</v>
      </c>
      <c r="O2369">
        <f t="shared" ca="1" si="296"/>
        <v>6</v>
      </c>
      <c r="P2369">
        <f t="shared" ca="1" si="297"/>
        <v>8</v>
      </c>
      <c r="Q2369">
        <f t="shared" ca="1" si="293"/>
        <v>32</v>
      </c>
      <c r="R2369">
        <f t="shared" ca="1" si="294"/>
        <v>5</v>
      </c>
    </row>
    <row r="2370" spans="1:18">
      <c r="A2370">
        <f ca="1">VLOOKUP(O2370,Tabela3[],2,0)</f>
        <v>2004</v>
      </c>
      <c r="B2370" t="str">
        <f ca="1">VLOOKUP(P2370,Tabela3[],4,0)</f>
        <v>JANEIRO</v>
      </c>
      <c r="C2370" t="str">
        <f ca="1">VLOOKUP(Q2370,Tabela3[],5,0)</f>
        <v>China</v>
      </c>
      <c r="D2370" t="str">
        <f ca="1">VLOOKUP(Q2370,Tabela3[],3,0)</f>
        <v>Alibaba Group</v>
      </c>
      <c r="E2370" t="str">
        <f ca="1">IF(R2370=Q2370, (VLOOKUP(P2370+1,Tabela3[],5,0)),VLOOKUP(R2370,Tabela3[],5,0))</f>
        <v>Coréia do Sul</v>
      </c>
      <c r="F2370" s="1">
        <f t="shared" ref="F2370:F2433" ca="1" si="298">(DATE(A2370,IF(P2370&gt;0,P2370,IF(P2370&gt;12,P2370-1,IF(P2370=0,P2370+1))),RAND()*28))</f>
        <v>38325</v>
      </c>
      <c r="G2370" s="1">
        <f t="shared" ca="1" si="291"/>
        <v>38327.210816074687</v>
      </c>
      <c r="H2370">
        <f t="shared" ca="1" si="292"/>
        <v>0</v>
      </c>
      <c r="I2370" t="str">
        <f ca="1">VLOOKUP(Q2370,Tabela3[],9,1)</f>
        <v>HMM St Petersburg</v>
      </c>
      <c r="J2370" t="str">
        <f ca="1">VLOOKUP(Q2370,Tabela3[],11,0)</f>
        <v>Serração Portatil</v>
      </c>
      <c r="K2370" t="str">
        <f ca="1">VLOOKUP(Q2370,Tabela3[],10,0)</f>
        <v>Maquinário</v>
      </c>
      <c r="L2370" t="e" cm="1">
        <f t="array" aca="1" ref="L2370" ca="1">IF(Tabela2[[#This Row],[PORTO]]=Tabela2[[#This Row],[DESTINO]],0,erro)</f>
        <v>#NAME?</v>
      </c>
      <c r="N2370">
        <f t="shared" ca="1" si="295"/>
        <v>20</v>
      </c>
      <c r="O2370">
        <f t="shared" ca="1" si="296"/>
        <v>4</v>
      </c>
      <c r="P2370">
        <f t="shared" ca="1" si="297"/>
        <v>12</v>
      </c>
      <c r="Q2370">
        <f t="shared" ca="1" si="293"/>
        <v>0</v>
      </c>
      <c r="R2370">
        <f t="shared" ca="1" si="294"/>
        <v>12</v>
      </c>
    </row>
    <row r="2371" spans="1:18">
      <c r="A2371">
        <f ca="1">VLOOKUP(O2371,Tabela3[],2,0)</f>
        <v>2003</v>
      </c>
      <c r="B2371" t="str">
        <f ca="1">VLOOKUP(P2371,Tabela3[],4,0)</f>
        <v>AGOSTO</v>
      </c>
      <c r="C2371" t="str">
        <f ca="1">VLOOKUP(Q2371,Tabela3[],5,0)</f>
        <v>Alemanha</v>
      </c>
      <c r="D2371" t="str">
        <f ca="1">VLOOKUP(Q2371,Tabela3[],3,0)</f>
        <v>Volkswagen</v>
      </c>
      <c r="E2371" t="str">
        <f ca="1">IF(R2371=Q2371, (VLOOKUP(P2371+1,Tabela3[],5,0)),VLOOKUP(R2371,Tabela3[],5,0))</f>
        <v>Itália</v>
      </c>
      <c r="F2371" s="1">
        <f t="shared" ca="1" si="298"/>
        <v>37817</v>
      </c>
      <c r="G2371" s="1">
        <f t="shared" ref="G2371:G2434" ca="1" si="299">F2371+RAND()*10</f>
        <v>37822.274854476876</v>
      </c>
      <c r="H2371">
        <f t="shared" ref="H2371:H2434" ca="1" si="300">INT(RAND()*2)</f>
        <v>1</v>
      </c>
      <c r="I2371" t="str">
        <f ca="1">VLOOKUP(Q2371,Tabela3[],9,1)</f>
        <v>Warehouse Carriers </v>
      </c>
      <c r="J2371" t="str">
        <f ca="1">VLOOKUP(Q2371,Tabela3[],11,0)</f>
        <v>Highline 250 TSI (Taos)</v>
      </c>
      <c r="K2371" t="str">
        <f ca="1">VLOOKUP(Q2371,Tabela3[],10,0)</f>
        <v>Carros</v>
      </c>
      <c r="L2371" t="e" cm="1">
        <f t="array" aca="1" ref="L2371" ca="1">IF(Tabela2[[#This Row],[PORTO]]=Tabela2[[#This Row],[DESTINO]],0,erro)</f>
        <v>#NAME?</v>
      </c>
      <c r="N2371">
        <f t="shared" ca="1" si="295"/>
        <v>300</v>
      </c>
      <c r="O2371">
        <f t="shared" ca="1" si="296"/>
        <v>3</v>
      </c>
      <c r="P2371">
        <f t="shared" ca="1" si="297"/>
        <v>7</v>
      </c>
      <c r="Q2371">
        <f t="shared" ref="Q2371:Q2434" ca="1" si="301">INT(RAND()*35)</f>
        <v>7</v>
      </c>
      <c r="R2371">
        <f t="shared" ref="R2371:R2434" ca="1" si="302">INT(RAND()*25)</f>
        <v>18</v>
      </c>
    </row>
    <row r="2372" spans="1:18">
      <c r="A2372">
        <f ca="1">VLOOKUP(O2372,Tabela3[],2,0)</f>
        <v>2007</v>
      </c>
      <c r="B2372" t="str">
        <f ca="1">VLOOKUP(P2372,Tabela3[],4,0)</f>
        <v>AGOSTO</v>
      </c>
      <c r="C2372" t="str">
        <f ca="1">VLOOKUP(Q2372,Tabela3[],5,0)</f>
        <v>Canadá</v>
      </c>
      <c r="D2372" t="str">
        <f ca="1">VLOOKUP(Q2372,Tabela3[],3,0)</f>
        <v>Shopify</v>
      </c>
      <c r="E2372" t="str">
        <f ca="1">IF(R2372=Q2372, (VLOOKUP(P2372+1,Tabela3[],5,0)),VLOOKUP(R2372,Tabela3[],5,0))</f>
        <v>China</v>
      </c>
      <c r="F2372" s="1">
        <f t="shared" ca="1" si="298"/>
        <v>39287</v>
      </c>
      <c r="G2372" s="1">
        <f t="shared" ca="1" si="299"/>
        <v>39290.791019795543</v>
      </c>
      <c r="H2372">
        <f t="shared" ca="1" si="300"/>
        <v>0</v>
      </c>
      <c r="I2372" t="str">
        <f ca="1">VLOOKUP(Q2372,Tabela3[],9,1)</f>
        <v>HMM Southampton</v>
      </c>
      <c r="J2372" t="str">
        <f ca="1">VLOOKUP(Q2372,Tabela3[],11,0)</f>
        <v>TORRADORES DE CAFÉ</v>
      </c>
      <c r="K2372" t="str">
        <f ca="1">VLOOKUP(Q2372,Tabela3[],10,0)</f>
        <v>Geral</v>
      </c>
      <c r="L2372" t="e" cm="1">
        <f t="array" aca="1" ref="L2372" ca="1">IF(Tabela2[[#This Row],[PORTO]]=Tabela2[[#This Row],[DESTINO]],0,erro)</f>
        <v>#NAME?</v>
      </c>
      <c r="N2372">
        <f t="shared" ca="1" si="295"/>
        <v>5000</v>
      </c>
      <c r="O2372">
        <f t="shared" ca="1" si="296"/>
        <v>7</v>
      </c>
      <c r="P2372">
        <f t="shared" ca="1" si="297"/>
        <v>7</v>
      </c>
      <c r="Q2372">
        <f t="shared" ca="1" si="301"/>
        <v>33</v>
      </c>
      <c r="R2372">
        <f t="shared" ca="1" si="302"/>
        <v>1</v>
      </c>
    </row>
    <row r="2373" spans="1:18">
      <c r="A2373">
        <f ca="1">VLOOKUP(O2373,Tabela3[],2,0)</f>
        <v>2007</v>
      </c>
      <c r="B2373" t="str">
        <f ca="1">VLOOKUP(P2373,Tabela3[],4,0)</f>
        <v>FEVEREIRO</v>
      </c>
      <c r="C2373" t="str">
        <f ca="1">VLOOKUP(Q2373,Tabela3[],5,0)</f>
        <v>Reino Unido</v>
      </c>
      <c r="D2373" t="str">
        <f ca="1">VLOOKUP(Q2373,Tabela3[],3,0)</f>
        <v>Unilever</v>
      </c>
      <c r="E2373" t="str">
        <f ca="1">IF(R2373=Q2373, (VLOOKUP(P2373+1,Tabela3[],5,0)),VLOOKUP(R2373,Tabela3[],5,0))</f>
        <v>Estados Unidos</v>
      </c>
      <c r="F2373" s="1">
        <f t="shared" ca="1" si="298"/>
        <v>39085</v>
      </c>
      <c r="G2373" s="1">
        <f t="shared" ca="1" si="299"/>
        <v>39092.772411326885</v>
      </c>
      <c r="H2373">
        <f t="shared" ca="1" si="300"/>
        <v>0</v>
      </c>
      <c r="I2373" t="str">
        <f ca="1">VLOOKUP(Q2373,Tabela3[],9,1)</f>
        <v>HMM Helsinki</v>
      </c>
      <c r="J2373" t="str">
        <f ca="1">VLOOKUP(Q2373,Tabela3[],11,0)</f>
        <v xml:space="preserve">Desodorante Antitranspirante Aerosol </v>
      </c>
      <c r="K2373" t="str">
        <f ca="1">VLOOKUP(Q2373,Tabela3[],10,0)</f>
        <v>Quimico</v>
      </c>
      <c r="L2373" t="e" cm="1">
        <f t="array" aca="1" ref="L2373" ca="1">IF(Tabela2[[#This Row],[PORTO]]=Tabela2[[#This Row],[DESTINO]],0,erro)</f>
        <v>#NAME?</v>
      </c>
      <c r="N2373">
        <f t="shared" ref="N2373:N2436" ca="1" si="303">IF(K2373="Geral",INT((RANDBETWEEN(1,5)*1000)),IF(K2373="Eletrônicos",INT((RANDBETWEEN(1,5))*500),IF(K2373="Tecido",INT((RANDBETWEEN(10,50)*1000)),IF(K2373="Carros",INT((RANDBETWEEN(1,5)*100)),IF(K2373="Petróleo",INT((RANDBETWEEN(50,100)*1000)),IF(K2373="Quimico",INT((RANDBETWEEN(10,200)*10000)),IF(K2373="Maquinário",INT((RANDBETWEEN(1,5)*10)),0)))))))</f>
        <v>1500000</v>
      </c>
      <c r="O2373">
        <f t="shared" ca="1" si="296"/>
        <v>7</v>
      </c>
      <c r="P2373">
        <f t="shared" ca="1" si="297"/>
        <v>1</v>
      </c>
      <c r="Q2373">
        <f t="shared" ca="1" si="301"/>
        <v>25</v>
      </c>
      <c r="R2373">
        <f t="shared" ca="1" si="302"/>
        <v>4</v>
      </c>
    </row>
    <row r="2374" spans="1:18">
      <c r="A2374">
        <f ca="1">VLOOKUP(O2374,Tabela3[],2,0)</f>
        <v>2008</v>
      </c>
      <c r="B2374" t="str">
        <f ca="1">VLOOKUP(P2374,Tabela3[],4,0)</f>
        <v>JANEIRO</v>
      </c>
      <c r="C2374" t="str">
        <f ca="1">VLOOKUP(Q2374,Tabela3[],5,0)</f>
        <v>Alemanha</v>
      </c>
      <c r="D2374" t="str">
        <f ca="1">VLOOKUP(Q2374,Tabela3[],3,0)</f>
        <v>Volkswagen</v>
      </c>
      <c r="E2374" t="str">
        <f ca="1">IF(R2374=Q2374, (VLOOKUP(P2374+1,Tabela3[],5,0)),VLOOKUP(R2374,Tabela3[],5,0))</f>
        <v>China</v>
      </c>
      <c r="F2374" s="1">
        <f t="shared" ca="1" si="298"/>
        <v>39450</v>
      </c>
      <c r="G2374" s="1">
        <f t="shared" ca="1" si="299"/>
        <v>39458.620675240818</v>
      </c>
      <c r="H2374">
        <f t="shared" ca="1" si="300"/>
        <v>0</v>
      </c>
      <c r="I2374" t="str">
        <f ca="1">VLOOKUP(Q2374,Tabela3[],9,1)</f>
        <v>Warehouse Carriers </v>
      </c>
      <c r="J2374" t="str">
        <f ca="1">VLOOKUP(Q2374,Tabela3[],11,0)</f>
        <v>Cross CD (Saveiro)</v>
      </c>
      <c r="K2374" t="str">
        <f ca="1">VLOOKUP(Q2374,Tabela3[],10,0)</f>
        <v>Carros</v>
      </c>
      <c r="L2374" t="e" cm="1">
        <f t="array" aca="1" ref="L2374" ca="1">IF(Tabela2[[#This Row],[PORTO]]=Tabela2[[#This Row],[DESTINO]],0,erro)</f>
        <v>#NAME?</v>
      </c>
      <c r="N2374">
        <f t="shared" ca="1" si="303"/>
        <v>100</v>
      </c>
      <c r="O2374">
        <f t="shared" ca="1" si="296"/>
        <v>8</v>
      </c>
      <c r="P2374">
        <f t="shared" ca="1" si="297"/>
        <v>0</v>
      </c>
      <c r="Q2374">
        <f t="shared" ca="1" si="301"/>
        <v>6</v>
      </c>
      <c r="R2374">
        <f t="shared" ca="1" si="302"/>
        <v>1</v>
      </c>
    </row>
    <row r="2375" spans="1:18">
      <c r="A2375">
        <f ca="1">VLOOKUP(O2375,Tabela3[],2,0)</f>
        <v>2006</v>
      </c>
      <c r="B2375" t="str">
        <f ca="1">VLOOKUP(P2375,Tabela3[],4,0)</f>
        <v>AGOSTO</v>
      </c>
      <c r="C2375" t="str">
        <f ca="1">VLOOKUP(Q2375,Tabela3[],5,0)</f>
        <v>Estados Unidos</v>
      </c>
      <c r="D2375" t="str">
        <f ca="1">VLOOKUP(Q2375,Tabela3[],3,0)</f>
        <v>Amazon</v>
      </c>
      <c r="E2375" t="str">
        <f ca="1">IF(R2375=Q2375, (VLOOKUP(P2375+1,Tabela3[],5,0)),VLOOKUP(R2375,Tabela3[],5,0))</f>
        <v>Alemanha</v>
      </c>
      <c r="F2375" s="1">
        <f t="shared" ca="1" si="298"/>
        <v>38919</v>
      </c>
      <c r="G2375" s="1">
        <f t="shared" ca="1" si="299"/>
        <v>38922.508133953066</v>
      </c>
      <c r="H2375">
        <f t="shared" ca="1" si="300"/>
        <v>0</v>
      </c>
      <c r="I2375" t="str">
        <f ca="1">VLOOKUP(Q2375,Tabela3[],9,1)</f>
        <v>HMM Algeciras</v>
      </c>
      <c r="J2375" t="str">
        <f ca="1">VLOOKUP(Q2375,Tabela3[],11,0)</f>
        <v>Escrivaninha Trevalla</v>
      </c>
      <c r="K2375" t="str">
        <f ca="1">VLOOKUP(Q2375,Tabela3[],10,0)</f>
        <v>Geral</v>
      </c>
      <c r="L2375" t="e" cm="1">
        <f t="array" aca="1" ref="L2375" ca="1">IF(Tabela2[[#This Row],[PORTO]]=Tabela2[[#This Row],[DESTINO]],0,erro)</f>
        <v>#NAME?</v>
      </c>
      <c r="N2375">
        <f t="shared" ca="1" si="303"/>
        <v>3000</v>
      </c>
      <c r="O2375">
        <f t="shared" ca="1" si="296"/>
        <v>6</v>
      </c>
      <c r="P2375">
        <f t="shared" ca="1" si="297"/>
        <v>7</v>
      </c>
      <c r="Q2375">
        <f t="shared" ca="1" si="301"/>
        <v>3</v>
      </c>
      <c r="R2375">
        <f t="shared" ca="1" si="302"/>
        <v>7</v>
      </c>
    </row>
    <row r="2376" spans="1:18">
      <c r="A2376">
        <f ca="1">VLOOKUP(O2376,Tabela3[],2,0)</f>
        <v>2007</v>
      </c>
      <c r="B2376" t="str">
        <f ca="1">VLOOKUP(P2376,Tabela3[],4,0)</f>
        <v>ABRIL</v>
      </c>
      <c r="C2376" t="str">
        <f ca="1">VLOOKUP(Q2376,Tabela3[],5,0)</f>
        <v>Holanda</v>
      </c>
      <c r="D2376" t="str">
        <f ca="1">VLOOKUP(Q2376,Tabela3[],3,0)</f>
        <v>Shell</v>
      </c>
      <c r="E2376" t="str">
        <f ca="1">IF(R2376=Q2376, (VLOOKUP(P2376+1,Tabela3[],5,0)),VLOOKUP(R2376,Tabela3[],5,0))</f>
        <v>Holanda</v>
      </c>
      <c r="F2376" s="1">
        <f t="shared" ca="1" si="298"/>
        <v>39155</v>
      </c>
      <c r="G2376" s="1">
        <f t="shared" ca="1" si="299"/>
        <v>39163.321192150237</v>
      </c>
      <c r="H2376">
        <f t="shared" ca="1" si="300"/>
        <v>0</v>
      </c>
      <c r="I2376" t="str">
        <f ca="1">VLOOKUP(Q2376,Tabela3[],9,1)</f>
        <v>AbQaiq</v>
      </c>
      <c r="J2376" t="str">
        <f ca="1">VLOOKUP(Q2376,Tabela3[],11,0)</f>
        <v>Gasolina</v>
      </c>
      <c r="K2376" t="str">
        <f ca="1">VLOOKUP(Q2376,Tabela3[],10,0)</f>
        <v>Petróleo</v>
      </c>
      <c r="L2376" cm="1">
        <f t="array" aca="1" ref="L2376" ca="1">IF(Tabela2[[#This Row],[PORTO]]=Tabela2[[#This Row],[DESTINO]],0,erro)</f>
        <v>0</v>
      </c>
      <c r="N2376">
        <f t="shared" ca="1" si="303"/>
        <v>70000</v>
      </c>
      <c r="O2376">
        <f t="shared" ca="1" si="296"/>
        <v>7</v>
      </c>
      <c r="P2376">
        <f t="shared" ca="1" si="297"/>
        <v>3</v>
      </c>
      <c r="Q2376">
        <f t="shared" ca="1" si="301"/>
        <v>16</v>
      </c>
      <c r="R2376">
        <f t="shared" ca="1" si="302"/>
        <v>17</v>
      </c>
    </row>
    <row r="2377" spans="1:18">
      <c r="A2377">
        <f ca="1">VLOOKUP(O2377,Tabela3[],2,0)</f>
        <v>2000</v>
      </c>
      <c r="B2377" t="str">
        <f ca="1">VLOOKUP(P2377,Tabela3[],4,0)</f>
        <v>OUTUBRO</v>
      </c>
      <c r="C2377" t="str">
        <f ca="1">VLOOKUP(Q2377,Tabela3[],5,0)</f>
        <v>Reino Unido</v>
      </c>
      <c r="D2377" t="str">
        <f ca="1">VLOOKUP(Q2377,Tabela3[],3,0)</f>
        <v>Unilever</v>
      </c>
      <c r="E2377" t="str">
        <f ca="1">IF(R2377=Q2377, (VLOOKUP(P2377+1,Tabela3[],5,0)),VLOOKUP(R2377,Tabela3[],5,0))</f>
        <v>Itália</v>
      </c>
      <c r="F2377" s="1">
        <f t="shared" ca="1" si="298"/>
        <v>36787</v>
      </c>
      <c r="G2377" s="1">
        <f t="shared" ca="1" si="299"/>
        <v>36788.471160681423</v>
      </c>
      <c r="H2377">
        <f t="shared" ca="1" si="300"/>
        <v>1</v>
      </c>
      <c r="I2377" t="str">
        <f ca="1">VLOOKUP(Q2377,Tabela3[],9,1)</f>
        <v>HMM Helsinki</v>
      </c>
      <c r="J2377" t="str">
        <f ca="1">VLOOKUP(Q2377,Tabela3[],11,0)</f>
        <v xml:space="preserve">Shampoo </v>
      </c>
      <c r="K2377" t="str">
        <f ca="1">VLOOKUP(Q2377,Tabela3[],10,0)</f>
        <v>Quimico</v>
      </c>
      <c r="L2377" t="e" cm="1">
        <f t="array" aca="1" ref="L2377" ca="1">IF(Tabela2[[#This Row],[PORTO]]=Tabela2[[#This Row],[DESTINO]],0,erro)</f>
        <v>#NAME?</v>
      </c>
      <c r="N2377">
        <f t="shared" ca="1" si="303"/>
        <v>1200000</v>
      </c>
      <c r="O2377">
        <f t="shared" ca="1" si="296"/>
        <v>0</v>
      </c>
      <c r="P2377">
        <f t="shared" ca="1" si="297"/>
        <v>9</v>
      </c>
      <c r="Q2377">
        <f t="shared" ca="1" si="301"/>
        <v>24</v>
      </c>
      <c r="R2377">
        <f t="shared" ca="1" si="302"/>
        <v>19</v>
      </c>
    </row>
    <row r="2378" spans="1:18">
      <c r="A2378">
        <f ca="1">VLOOKUP(O2378,Tabela3[],2,0)</f>
        <v>2001</v>
      </c>
      <c r="B2378" t="str">
        <f ca="1">VLOOKUP(P2378,Tabela3[],4,0)</f>
        <v>NOVEMBRO</v>
      </c>
      <c r="C2378" t="str">
        <f ca="1">VLOOKUP(Q2378,Tabela3[],5,0)</f>
        <v>França</v>
      </c>
      <c r="D2378" t="str">
        <f ca="1">VLOOKUP(Q2378,Tabela3[],3,0)</f>
        <v> LVMH</v>
      </c>
      <c r="E2378" t="str">
        <f ca="1">IF(R2378=Q2378, (VLOOKUP(P2378+1,Tabela3[],5,0)),VLOOKUP(R2378,Tabela3[],5,0))</f>
        <v>Estados Unidos</v>
      </c>
      <c r="F2378" s="1">
        <f t="shared" ca="1" si="298"/>
        <v>37173</v>
      </c>
      <c r="G2378" s="1">
        <f t="shared" ca="1" si="299"/>
        <v>37173.364688709924</v>
      </c>
      <c r="H2378">
        <f t="shared" ca="1" si="300"/>
        <v>1</v>
      </c>
      <c r="I2378" t="str">
        <f ca="1">VLOOKUP(Q2378,Tabela3[],9,1)</f>
        <v>Emma Maersk</v>
      </c>
      <c r="J2378" t="str">
        <f ca="1">VLOOKUP(Q2378,Tabela3[],11,0)</f>
        <v>Guerlain</v>
      </c>
      <c r="K2378" t="str">
        <f ca="1">VLOOKUP(Q2378,Tabela3[],10,0)</f>
        <v>Tecido</v>
      </c>
      <c r="L2378" t="e" cm="1">
        <f t="array" aca="1" ref="L2378" ca="1">IF(Tabela2[[#This Row],[PORTO]]=Tabela2[[#This Row],[DESTINO]],0,erro)</f>
        <v>#NAME?</v>
      </c>
      <c r="N2378">
        <f t="shared" ca="1" si="303"/>
        <v>10000</v>
      </c>
      <c r="O2378">
        <f t="shared" ca="1" si="296"/>
        <v>1</v>
      </c>
      <c r="P2378">
        <f t="shared" ca="1" si="297"/>
        <v>10</v>
      </c>
      <c r="Q2378">
        <f t="shared" ca="1" si="301"/>
        <v>23</v>
      </c>
      <c r="R2378">
        <f t="shared" ca="1" si="302"/>
        <v>3</v>
      </c>
    </row>
    <row r="2379" spans="1:18">
      <c r="A2379">
        <f ca="1">VLOOKUP(O2379,Tabela3[],2,0)</f>
        <v>2008</v>
      </c>
      <c r="B2379" t="str">
        <f ca="1">VLOOKUP(P2379,Tabela3[],4,0)</f>
        <v>JULHO</v>
      </c>
      <c r="C2379" t="str">
        <f ca="1">VLOOKUP(Q2379,Tabela3[],5,0)</f>
        <v>Alemanha</v>
      </c>
      <c r="D2379" t="str">
        <f ca="1">VLOOKUP(Q2379,Tabela3[],3,0)</f>
        <v>Volkswagen</v>
      </c>
      <c r="E2379" t="str">
        <f ca="1">IF(R2379=Q2379, (VLOOKUP(P2379+1,Tabela3[],5,0)),VLOOKUP(R2379,Tabela3[],5,0))</f>
        <v>França</v>
      </c>
      <c r="F2379" s="1">
        <f t="shared" ca="1" si="298"/>
        <v>39602</v>
      </c>
      <c r="G2379" s="1">
        <f t="shared" ca="1" si="299"/>
        <v>39605.289405051153</v>
      </c>
      <c r="H2379">
        <f t="shared" ca="1" si="300"/>
        <v>0</v>
      </c>
      <c r="I2379" t="str">
        <f ca="1">VLOOKUP(Q2379,Tabela3[],9,1)</f>
        <v>Warehouse Carriers </v>
      </c>
      <c r="J2379" t="str">
        <f ca="1">VLOOKUP(Q2379,Tabela3[],11,0)</f>
        <v>Highline 250 TSI (Taos)</v>
      </c>
      <c r="K2379" t="str">
        <f ca="1">VLOOKUP(Q2379,Tabela3[],10,0)</f>
        <v>Carros</v>
      </c>
      <c r="L2379" t="e" cm="1">
        <f t="array" aca="1" ref="L2379" ca="1">IF(Tabela2[[#This Row],[PORTO]]=Tabela2[[#This Row],[DESTINO]],0,erro)</f>
        <v>#NAME?</v>
      </c>
      <c r="N2379">
        <f t="shared" ca="1" si="303"/>
        <v>500</v>
      </c>
      <c r="O2379">
        <f t="shared" ca="1" si="296"/>
        <v>8</v>
      </c>
      <c r="P2379">
        <f t="shared" ca="1" si="297"/>
        <v>6</v>
      </c>
      <c r="Q2379">
        <f t="shared" ca="1" si="301"/>
        <v>7</v>
      </c>
      <c r="R2379">
        <f t="shared" ca="1" si="302"/>
        <v>22</v>
      </c>
    </row>
    <row r="2380" spans="1:18">
      <c r="A2380">
        <f ca="1">VLOOKUP(O2380,Tabela3[],2,0)</f>
        <v>2007</v>
      </c>
      <c r="B2380" t="str">
        <f ca="1">VLOOKUP(P2380,Tabela3[],4,0)</f>
        <v>OUTUBRO</v>
      </c>
      <c r="C2380" t="str">
        <f ca="1">VLOOKUP(Q2380,Tabela3[],5,0)</f>
        <v>Holanda</v>
      </c>
      <c r="D2380" t="str">
        <f ca="1">VLOOKUP(Q2380,Tabela3[],3,0)</f>
        <v>Shell</v>
      </c>
      <c r="E2380" t="str">
        <f ca="1">IF(R2380=Q2380, (VLOOKUP(P2380+1,Tabela3[],5,0)),VLOOKUP(R2380,Tabela3[],5,0))</f>
        <v>Itália</v>
      </c>
      <c r="F2380" s="1">
        <f t="shared" ca="1" si="298"/>
        <v>39325</v>
      </c>
      <c r="G2380" s="1">
        <f t="shared" ca="1" si="299"/>
        <v>39330.354100347053</v>
      </c>
      <c r="H2380">
        <f t="shared" ca="1" si="300"/>
        <v>1</v>
      </c>
      <c r="I2380" t="str">
        <f ca="1">VLOOKUP(Q2380,Tabela3[],9,1)</f>
        <v>AbQaiq</v>
      </c>
      <c r="J2380" t="str">
        <f ca="1">VLOOKUP(Q2380,Tabela3[],11,0)</f>
        <v>Petróleo Bruto</v>
      </c>
      <c r="K2380" t="str">
        <f ca="1">VLOOKUP(Q2380,Tabela3[],10,0)</f>
        <v>Petróleo</v>
      </c>
      <c r="L2380" t="e" cm="1">
        <f t="array" aca="1" ref="L2380" ca="1">IF(Tabela2[[#This Row],[PORTO]]=Tabela2[[#This Row],[DESTINO]],0,erro)</f>
        <v>#NAME?</v>
      </c>
      <c r="N2380">
        <f t="shared" ca="1" si="303"/>
        <v>78000</v>
      </c>
      <c r="O2380">
        <f t="shared" ca="1" si="296"/>
        <v>7</v>
      </c>
      <c r="P2380">
        <f t="shared" ca="1" si="297"/>
        <v>9</v>
      </c>
      <c r="Q2380">
        <f t="shared" ca="1" si="301"/>
        <v>17</v>
      </c>
      <c r="R2380">
        <f t="shared" ca="1" si="302"/>
        <v>18</v>
      </c>
    </row>
    <row r="2381" spans="1:18">
      <c r="A2381">
        <f ca="1">VLOOKUP(O2381,Tabela3[],2,0)</f>
        <v>2006</v>
      </c>
      <c r="B2381" t="str">
        <f ca="1">VLOOKUP(P2381,Tabela3[],4,0)</f>
        <v>OUTUBRO</v>
      </c>
      <c r="C2381" t="str">
        <f ca="1">VLOOKUP(Q2381,Tabela3[],5,0)</f>
        <v>Japão</v>
      </c>
      <c r="D2381" t="str">
        <f ca="1">VLOOKUP(Q2381,Tabela3[],3,0)</f>
        <v>Toyota</v>
      </c>
      <c r="E2381" t="str">
        <f ca="1">IF(R2381=Q2381, (VLOOKUP(P2381+1,Tabela3[],5,0)),VLOOKUP(R2381,Tabela3[],5,0))</f>
        <v>Japão</v>
      </c>
      <c r="F2381" s="1">
        <f t="shared" ca="1" si="298"/>
        <v>38973</v>
      </c>
      <c r="G2381" s="1">
        <f t="shared" ca="1" si="299"/>
        <v>38979.63452303037</v>
      </c>
      <c r="H2381">
        <f t="shared" ca="1" si="300"/>
        <v>1</v>
      </c>
      <c r="I2381" t="str">
        <f ca="1">VLOOKUP(Q2381,Tabela3[],9,1)</f>
        <v>Trailer Carriers</v>
      </c>
      <c r="J2381" t="str">
        <f ca="1">VLOOKUP(Q2381,Tabela3[],11,0)</f>
        <v>COROLLA CROSS XR</v>
      </c>
      <c r="K2381" t="str">
        <f ca="1">VLOOKUP(Q2381,Tabela3[],10,0)</f>
        <v>Carros</v>
      </c>
      <c r="L2381" cm="1">
        <f t="array" aca="1" ref="L2381" ca="1">IF(Tabela2[[#This Row],[PORTO]]=Tabela2[[#This Row],[DESTINO]],0,erro)</f>
        <v>0</v>
      </c>
      <c r="N2381">
        <f t="shared" ca="1" si="303"/>
        <v>100</v>
      </c>
      <c r="O2381">
        <f t="shared" ca="1" si="296"/>
        <v>6</v>
      </c>
      <c r="P2381">
        <f t="shared" ca="1" si="297"/>
        <v>9</v>
      </c>
      <c r="Q2381">
        <f t="shared" ca="1" si="301"/>
        <v>11</v>
      </c>
      <c r="R2381">
        <f t="shared" ca="1" si="302"/>
        <v>11</v>
      </c>
    </row>
    <row r="2382" spans="1:18">
      <c r="A2382">
        <f ca="1">VLOOKUP(O2382,Tabela3[],2,0)</f>
        <v>2002</v>
      </c>
      <c r="B2382" t="str">
        <f ca="1">VLOOKUP(P2382,Tabela3[],4,0)</f>
        <v>JANEIRO</v>
      </c>
      <c r="C2382" t="str">
        <f ca="1">VLOOKUP(Q2382,Tabela3[],5,0)</f>
        <v>Holanda</v>
      </c>
      <c r="D2382" t="str">
        <f ca="1">VLOOKUP(Q2382,Tabela3[],3,0)</f>
        <v>Shell</v>
      </c>
      <c r="E2382" t="str">
        <f ca="1">IF(R2382=Q2382, (VLOOKUP(P2382+1,Tabela3[],5,0)),VLOOKUP(R2382,Tabela3[],5,0))</f>
        <v>Itália</v>
      </c>
      <c r="F2382" s="1">
        <f t="shared" ca="1" si="298"/>
        <v>37272</v>
      </c>
      <c r="G2382" s="1">
        <f t="shared" ca="1" si="299"/>
        <v>37274.508148392182</v>
      </c>
      <c r="H2382">
        <f t="shared" ca="1" si="300"/>
        <v>1</v>
      </c>
      <c r="I2382" t="str">
        <f ca="1">VLOOKUP(Q2382,Tabela3[],9,1)</f>
        <v>AbQaiq</v>
      </c>
      <c r="J2382" t="str">
        <f ca="1">VLOOKUP(Q2382,Tabela3[],11,0)</f>
        <v>Diesel</v>
      </c>
      <c r="K2382" t="str">
        <f ca="1">VLOOKUP(Q2382,Tabela3[],10,0)</f>
        <v>Petróleo</v>
      </c>
      <c r="L2382" t="e" cm="1">
        <f t="array" aca="1" ref="L2382" ca="1">IF(Tabela2[[#This Row],[PORTO]]=Tabela2[[#This Row],[DESTINO]],0,erro)</f>
        <v>#NAME?</v>
      </c>
      <c r="N2382">
        <f t="shared" ca="1" si="303"/>
        <v>60000</v>
      </c>
      <c r="O2382">
        <f t="shared" ca="1" si="296"/>
        <v>2</v>
      </c>
      <c r="P2382">
        <f t="shared" ca="1" si="297"/>
        <v>0</v>
      </c>
      <c r="Q2382">
        <f t="shared" ca="1" si="301"/>
        <v>15</v>
      </c>
      <c r="R2382">
        <f t="shared" ca="1" si="302"/>
        <v>19</v>
      </c>
    </row>
    <row r="2383" spans="1:18">
      <c r="A2383">
        <f ca="1">VLOOKUP(O2383,Tabela3[],2,0)</f>
        <v>2008</v>
      </c>
      <c r="B2383" t="str">
        <f ca="1">VLOOKUP(P2383,Tabela3[],4,0)</f>
        <v>FEVEREIRO</v>
      </c>
      <c r="C2383" t="str">
        <f ca="1">VLOOKUP(Q2383,Tabela3[],5,0)</f>
        <v>India</v>
      </c>
      <c r="D2383" t="str">
        <f ca="1">VLOOKUP(Q2383,Tabela3[],3,0)</f>
        <v>Reliance Industries</v>
      </c>
      <c r="E2383" t="str">
        <f ca="1">IF(R2383=Q2383, (VLOOKUP(P2383+1,Tabela3[],5,0)),VLOOKUP(R2383,Tabela3[],5,0))</f>
        <v>Itália</v>
      </c>
      <c r="F2383" s="1">
        <f t="shared" ca="1" si="298"/>
        <v>39461</v>
      </c>
      <c r="G2383" s="1">
        <f t="shared" ca="1" si="299"/>
        <v>39468.428115267037</v>
      </c>
      <c r="H2383">
        <f t="shared" ca="1" si="300"/>
        <v>1</v>
      </c>
      <c r="I2383" t="str">
        <f ca="1">VLOOKUP(Q2383,Tabela3[],9,1)</f>
        <v>Tanker</v>
      </c>
      <c r="J2383" t="str">
        <f ca="1">VLOOKUP(Q2383,Tabela3[],11,0)</f>
        <v>Polipropileno</v>
      </c>
      <c r="K2383" t="str">
        <f ca="1">VLOOKUP(Q2383,Tabela3[],10,0)</f>
        <v>Petroquimicos</v>
      </c>
      <c r="L2383" t="e" cm="1">
        <f t="array" aca="1" ref="L2383" ca="1">IF(Tabela2[[#This Row],[PORTO]]=Tabela2[[#This Row],[DESTINO]],0,erro)</f>
        <v>#NAME?</v>
      </c>
      <c r="N2383">
        <f t="shared" ca="1" si="303"/>
        <v>0</v>
      </c>
      <c r="O2383">
        <f t="shared" ca="1" si="296"/>
        <v>8</v>
      </c>
      <c r="P2383">
        <f t="shared" ca="1" si="297"/>
        <v>1</v>
      </c>
      <c r="Q2383">
        <f t="shared" ca="1" si="301"/>
        <v>30</v>
      </c>
      <c r="R2383">
        <f t="shared" ca="1" si="302"/>
        <v>19</v>
      </c>
    </row>
    <row r="2384" spans="1:18">
      <c r="A2384">
        <f ca="1">VLOOKUP(O2384,Tabela3[],2,0)</f>
        <v>2001</v>
      </c>
      <c r="B2384" t="str">
        <f ca="1">VLOOKUP(P2384,Tabela3[],4,0)</f>
        <v>MAIO</v>
      </c>
      <c r="C2384" t="str">
        <f ca="1">VLOOKUP(Q2384,Tabela3[],5,0)</f>
        <v>Coréia do Sul</v>
      </c>
      <c r="D2384" t="str">
        <f ca="1">VLOOKUP(Q2384,Tabela3[],3,0)</f>
        <v>Samsung</v>
      </c>
      <c r="E2384" t="str">
        <f ca="1">IF(R2384=Q2384, (VLOOKUP(P2384+1,Tabela3[],5,0)),VLOOKUP(R2384,Tabela3[],5,0))</f>
        <v>Japão</v>
      </c>
      <c r="F2384" s="1">
        <f t="shared" ca="1" si="298"/>
        <v>36993</v>
      </c>
      <c r="G2384" s="1">
        <f t="shared" ca="1" si="299"/>
        <v>36993.092608553496</v>
      </c>
      <c r="H2384">
        <f t="shared" ca="1" si="300"/>
        <v>1</v>
      </c>
      <c r="I2384" t="str">
        <f ca="1">VLOOKUP(Q2384,Tabela3[],9,1)</f>
        <v>HMM Rotterdam</v>
      </c>
      <c r="J2384" t="str">
        <f ca="1">VLOOKUP(Q2384,Tabela3[],11,0)</f>
        <v>Neo QLED 8k 75"</v>
      </c>
      <c r="K2384" t="str">
        <f ca="1">VLOOKUP(Q2384,Tabela3[],10,0)</f>
        <v>Eletrônicos</v>
      </c>
      <c r="L2384" t="e" cm="1">
        <f t="array" aca="1" ref="L2384" ca="1">IF(Tabela2[[#This Row],[PORTO]]=Tabela2[[#This Row],[DESTINO]],0,erro)</f>
        <v>#NAME?</v>
      </c>
      <c r="N2384">
        <f t="shared" ca="1" si="303"/>
        <v>2000</v>
      </c>
      <c r="O2384">
        <f t="shared" ca="1" si="296"/>
        <v>1</v>
      </c>
      <c r="P2384">
        <f t="shared" ca="1" si="297"/>
        <v>4</v>
      </c>
      <c r="Q2384">
        <f t="shared" ca="1" si="301"/>
        <v>12</v>
      </c>
      <c r="R2384">
        <f t="shared" ca="1" si="302"/>
        <v>11</v>
      </c>
    </row>
    <row r="2385" spans="1:18">
      <c r="A2385">
        <f ca="1">VLOOKUP(O2385,Tabela3[],2,0)</f>
        <v>2007</v>
      </c>
      <c r="B2385" t="str">
        <f ca="1">VLOOKUP(P2385,Tabela3[],4,0)</f>
        <v>MAIO</v>
      </c>
      <c r="C2385" t="str">
        <f ca="1">VLOOKUP(Q2385,Tabela3[],5,0)</f>
        <v>China</v>
      </c>
      <c r="D2385" t="str">
        <f ca="1">VLOOKUP(Q2385,Tabela3[],3,0)</f>
        <v>Alibaba Group</v>
      </c>
      <c r="E2385" t="str">
        <f ca="1">IF(R2385=Q2385, (VLOOKUP(P2385+1,Tabela3[],5,0)),VLOOKUP(R2385,Tabela3[],5,0))</f>
        <v>Japão</v>
      </c>
      <c r="F2385" s="1">
        <f t="shared" ca="1" si="298"/>
        <v>39177</v>
      </c>
      <c r="G2385" s="1">
        <f t="shared" ca="1" si="299"/>
        <v>39184.013874470329</v>
      </c>
      <c r="H2385">
        <f t="shared" ca="1" si="300"/>
        <v>0</v>
      </c>
      <c r="I2385" t="str">
        <f ca="1">VLOOKUP(Q2385,Tabela3[],9,1)</f>
        <v>HMM St Petersburg</v>
      </c>
      <c r="J2385" t="str">
        <f ca="1">VLOOKUP(Q2385,Tabela3[],11,0)</f>
        <v>Ar Condicionado 18000</v>
      </c>
      <c r="K2385" t="str">
        <f ca="1">VLOOKUP(Q2385,Tabela3[],10,0)</f>
        <v>Eletrônicos</v>
      </c>
      <c r="L2385" t="e" cm="1">
        <f t="array" aca="1" ref="L2385" ca="1">IF(Tabela2[[#This Row],[PORTO]]=Tabela2[[#This Row],[DESTINO]],0,erro)</f>
        <v>#NAME?</v>
      </c>
      <c r="N2385">
        <f t="shared" ca="1" si="303"/>
        <v>1500</v>
      </c>
      <c r="O2385">
        <f t="shared" ca="1" si="296"/>
        <v>7</v>
      </c>
      <c r="P2385">
        <f t="shared" ca="1" si="297"/>
        <v>4</v>
      </c>
      <c r="Q2385">
        <f t="shared" ca="1" si="301"/>
        <v>2</v>
      </c>
      <c r="R2385">
        <f t="shared" ca="1" si="302"/>
        <v>10</v>
      </c>
    </row>
    <row r="2386" spans="1:18">
      <c r="A2386">
        <f ca="1">VLOOKUP(O2386,Tabela3[],2,0)</f>
        <v>2001</v>
      </c>
      <c r="B2386" t="str">
        <f ca="1">VLOOKUP(P2386,Tabela3[],4,0)</f>
        <v>JANEIRO</v>
      </c>
      <c r="C2386" t="str">
        <f ca="1">VLOOKUP(Q2386,Tabela3[],5,0)</f>
        <v>França</v>
      </c>
      <c r="D2386" t="str">
        <f ca="1">VLOOKUP(Q2386,Tabela3[],3,0)</f>
        <v> LVMH</v>
      </c>
      <c r="E2386" t="str">
        <f ca="1">IF(R2386=Q2386, (VLOOKUP(P2386+1,Tabela3[],5,0)),VLOOKUP(R2386,Tabela3[],5,0))</f>
        <v>Itália</v>
      </c>
      <c r="F2386" s="1">
        <f t="shared" ca="1" si="298"/>
        <v>37247</v>
      </c>
      <c r="G2386" s="1">
        <f t="shared" ca="1" si="299"/>
        <v>37254.866222317985</v>
      </c>
      <c r="H2386">
        <f t="shared" ca="1" si="300"/>
        <v>0</v>
      </c>
      <c r="I2386" t="str">
        <f ca="1">VLOOKUP(Q2386,Tabela3[],9,1)</f>
        <v>Emma Maersk</v>
      </c>
      <c r="J2386" t="str">
        <f ca="1">VLOOKUP(Q2386,Tabela3[],11,0)</f>
        <v>Clos Des Lambrys</v>
      </c>
      <c r="K2386" t="str">
        <f ca="1">VLOOKUP(Q2386,Tabela3[],10,0)</f>
        <v>Tecido</v>
      </c>
      <c r="L2386" t="e" cm="1">
        <f t="array" aca="1" ref="L2386" ca="1">IF(Tabela2[[#This Row],[PORTO]]=Tabela2[[#This Row],[DESTINO]],0,erro)</f>
        <v>#NAME?</v>
      </c>
      <c r="N2386">
        <f t="shared" ca="1" si="303"/>
        <v>46000</v>
      </c>
      <c r="O2386">
        <f t="shared" ca="1" si="296"/>
        <v>1</v>
      </c>
      <c r="P2386">
        <f t="shared" ca="1" si="297"/>
        <v>12</v>
      </c>
      <c r="Q2386">
        <f t="shared" ca="1" si="301"/>
        <v>21</v>
      </c>
      <c r="R2386">
        <f t="shared" ca="1" si="302"/>
        <v>19</v>
      </c>
    </row>
    <row r="2387" spans="1:18">
      <c r="A2387">
        <f ca="1">VLOOKUP(O2387,Tabela3[],2,0)</f>
        <v>2009</v>
      </c>
      <c r="B2387" t="str">
        <f ca="1">VLOOKUP(P2387,Tabela3[],4,0)</f>
        <v>AGOSTO</v>
      </c>
      <c r="C2387" t="str">
        <f ca="1">VLOOKUP(Q2387,Tabela3[],5,0)</f>
        <v>Coréia do Sul</v>
      </c>
      <c r="D2387" t="str">
        <f ca="1">VLOOKUP(Q2387,Tabela3[],3,0)</f>
        <v>Samsung</v>
      </c>
      <c r="E2387" t="str">
        <f ca="1">IF(R2387=Q2387, (VLOOKUP(P2387+1,Tabela3[],5,0)),VLOOKUP(R2387,Tabela3[],5,0))</f>
        <v>China</v>
      </c>
      <c r="F2387" s="1">
        <f t="shared" ca="1" si="298"/>
        <v>39995</v>
      </c>
      <c r="G2387" s="1">
        <f t="shared" ca="1" si="299"/>
        <v>40002.177052322164</v>
      </c>
      <c r="H2387">
        <f t="shared" ca="1" si="300"/>
        <v>0</v>
      </c>
      <c r="I2387" t="str">
        <f ca="1">VLOOKUP(Q2387,Tabela3[],9,1)</f>
        <v>HMM Rotterdam</v>
      </c>
      <c r="J2387" t="str">
        <f ca="1">VLOOKUP(Q2387,Tabela3[],11,0)</f>
        <v>Neo QLED 8k 75"</v>
      </c>
      <c r="K2387" t="str">
        <f ca="1">VLOOKUP(Q2387,Tabela3[],10,0)</f>
        <v>Eletrônicos</v>
      </c>
      <c r="L2387" t="e" cm="1">
        <f t="array" aca="1" ref="L2387" ca="1">IF(Tabela2[[#This Row],[PORTO]]=Tabela2[[#This Row],[DESTINO]],0,erro)</f>
        <v>#NAME?</v>
      </c>
      <c r="N2387">
        <f t="shared" ca="1" si="303"/>
        <v>2500</v>
      </c>
      <c r="O2387">
        <f t="shared" ref="O2387:O2450" ca="1" si="304">INT(RAND()*10)</f>
        <v>9</v>
      </c>
      <c r="P2387">
        <f t="shared" ref="P2387:P2450" ca="1" si="305">INT(RAND()*13)</f>
        <v>7</v>
      </c>
      <c r="Q2387">
        <f t="shared" ca="1" si="301"/>
        <v>12</v>
      </c>
      <c r="R2387">
        <f t="shared" ca="1" si="302"/>
        <v>1</v>
      </c>
    </row>
    <row r="2388" spans="1:18">
      <c r="A2388">
        <f ca="1">VLOOKUP(O2388,Tabela3[],2,0)</f>
        <v>2005</v>
      </c>
      <c r="B2388" t="str">
        <f ca="1">VLOOKUP(P2388,Tabela3[],4,0)</f>
        <v>JANEIRO</v>
      </c>
      <c r="C2388" t="str">
        <f ca="1">VLOOKUP(Q2388,Tabela3[],5,0)</f>
        <v>Estados Unidos</v>
      </c>
      <c r="D2388" t="str">
        <f ca="1">VLOOKUP(Q2388,Tabela3[],3,0)</f>
        <v>Amazon</v>
      </c>
      <c r="E2388" t="str">
        <f ca="1">IF(R2388=Q2388, (VLOOKUP(P2388+1,Tabela3[],5,0)),VLOOKUP(R2388,Tabela3[],5,0))</f>
        <v>Alemanha</v>
      </c>
      <c r="F2388" s="1">
        <f t="shared" ca="1" si="298"/>
        <v>38368</v>
      </c>
      <c r="G2388" s="1">
        <f t="shared" ca="1" si="299"/>
        <v>38369.247429634001</v>
      </c>
      <c r="H2388">
        <f t="shared" ca="1" si="300"/>
        <v>0</v>
      </c>
      <c r="I2388" t="str">
        <f ca="1">VLOOKUP(Q2388,Tabela3[],9,1)</f>
        <v>HMM Algeciras</v>
      </c>
      <c r="J2388" t="str">
        <f ca="1">VLOOKUP(Q2388,Tabela3[],11,0)</f>
        <v>Colchão Baby Light D18</v>
      </c>
      <c r="K2388" t="str">
        <f ca="1">VLOOKUP(Q2388,Tabela3[],10,0)</f>
        <v>Geral</v>
      </c>
      <c r="L2388" t="e" cm="1">
        <f t="array" aca="1" ref="L2388" ca="1">IF(Tabela2[[#This Row],[PORTO]]=Tabela2[[#This Row],[DESTINO]],0,erro)</f>
        <v>#NAME?</v>
      </c>
      <c r="N2388">
        <f t="shared" ca="1" si="303"/>
        <v>1000</v>
      </c>
      <c r="O2388">
        <f t="shared" ca="1" si="304"/>
        <v>5</v>
      </c>
      <c r="P2388">
        <f t="shared" ca="1" si="305"/>
        <v>0</v>
      </c>
      <c r="Q2388">
        <f t="shared" ca="1" si="301"/>
        <v>4</v>
      </c>
      <c r="R2388">
        <f t="shared" ca="1" si="302"/>
        <v>7</v>
      </c>
    </row>
    <row r="2389" spans="1:18">
      <c r="A2389">
        <f ca="1">VLOOKUP(O2389,Tabela3[],2,0)</f>
        <v>2009</v>
      </c>
      <c r="B2389" t="str">
        <f ca="1">VLOOKUP(P2389,Tabela3[],4,0)</f>
        <v>DEZEMBRO</v>
      </c>
      <c r="C2389" t="str">
        <f ca="1">VLOOKUP(Q2389,Tabela3[],5,0)</f>
        <v>Alemanha</v>
      </c>
      <c r="D2389" t="str">
        <f ca="1">VLOOKUP(Q2389,Tabela3[],3,0)</f>
        <v>Volkswagen</v>
      </c>
      <c r="E2389" t="str">
        <f ca="1">IF(R2389=Q2389, (VLOOKUP(P2389+1,Tabela3[],5,0)),VLOOKUP(R2389,Tabela3[],5,0))</f>
        <v>Estados Unidos</v>
      </c>
      <c r="F2389" s="1">
        <f t="shared" ca="1" si="298"/>
        <v>40141</v>
      </c>
      <c r="G2389" s="1">
        <f t="shared" ca="1" si="299"/>
        <v>40145.982318757364</v>
      </c>
      <c r="H2389">
        <f t="shared" ca="1" si="300"/>
        <v>1</v>
      </c>
      <c r="I2389" t="str">
        <f ca="1">VLOOKUP(Q2389,Tabela3[],9,1)</f>
        <v>Warehouse Carriers </v>
      </c>
      <c r="J2389" t="str">
        <f ca="1">VLOOKUP(Q2389,Tabela3[],11,0)</f>
        <v>Highline 250 TSI (Taos)</v>
      </c>
      <c r="K2389" t="str">
        <f ca="1">VLOOKUP(Q2389,Tabela3[],10,0)</f>
        <v>Carros</v>
      </c>
      <c r="L2389" t="e" cm="1">
        <f t="array" aca="1" ref="L2389" ca="1">IF(Tabela2[[#This Row],[PORTO]]=Tabela2[[#This Row],[DESTINO]],0,erro)</f>
        <v>#NAME?</v>
      </c>
      <c r="N2389">
        <f t="shared" ca="1" si="303"/>
        <v>200</v>
      </c>
      <c r="O2389">
        <f t="shared" ca="1" si="304"/>
        <v>9</v>
      </c>
      <c r="P2389">
        <f t="shared" ca="1" si="305"/>
        <v>11</v>
      </c>
      <c r="Q2389">
        <f t="shared" ca="1" si="301"/>
        <v>7</v>
      </c>
      <c r="R2389">
        <f t="shared" ca="1" si="302"/>
        <v>5</v>
      </c>
    </row>
    <row r="2390" spans="1:18">
      <c r="A2390">
        <f ca="1">VLOOKUP(O2390,Tabela3[],2,0)</f>
        <v>2005</v>
      </c>
      <c r="B2390" t="str">
        <f ca="1">VLOOKUP(P2390,Tabela3[],4,0)</f>
        <v>MARÇO</v>
      </c>
      <c r="C2390" t="str">
        <f ca="1">VLOOKUP(Q2390,Tabela3[],5,0)</f>
        <v>França</v>
      </c>
      <c r="D2390" t="str">
        <f ca="1">VLOOKUP(Q2390,Tabela3[],3,0)</f>
        <v> LVMH</v>
      </c>
      <c r="E2390" t="str">
        <f ca="1">IF(R2390=Q2390, (VLOOKUP(P2390+1,Tabela3[],5,0)),VLOOKUP(R2390,Tabela3[],5,0))</f>
        <v>Estados Unidos</v>
      </c>
      <c r="F2390" s="1">
        <f t="shared" ca="1" si="298"/>
        <v>38394</v>
      </c>
      <c r="G2390" s="1">
        <f t="shared" ca="1" si="299"/>
        <v>38398.497882552088</v>
      </c>
      <c r="H2390">
        <f t="shared" ca="1" si="300"/>
        <v>0</v>
      </c>
      <c r="I2390" t="str">
        <f ca="1">VLOOKUP(Q2390,Tabela3[],9,1)</f>
        <v>Emma Maersk</v>
      </c>
      <c r="J2390" t="str">
        <f ca="1">VLOOKUP(Q2390,Tabela3[],11,0)</f>
        <v>Guerlain</v>
      </c>
      <c r="K2390" t="str">
        <f ca="1">VLOOKUP(Q2390,Tabela3[],10,0)</f>
        <v>Tecido</v>
      </c>
      <c r="L2390" t="e" cm="1">
        <f t="array" aca="1" ref="L2390" ca="1">IF(Tabela2[[#This Row],[PORTO]]=Tabela2[[#This Row],[DESTINO]],0,erro)</f>
        <v>#NAME?</v>
      </c>
      <c r="N2390">
        <f t="shared" ca="1" si="303"/>
        <v>22000</v>
      </c>
      <c r="O2390">
        <f t="shared" ca="1" si="304"/>
        <v>5</v>
      </c>
      <c r="P2390">
        <f t="shared" ca="1" si="305"/>
        <v>2</v>
      </c>
      <c r="Q2390">
        <f t="shared" ca="1" si="301"/>
        <v>23</v>
      </c>
      <c r="R2390">
        <f t="shared" ca="1" si="302"/>
        <v>5</v>
      </c>
    </row>
    <row r="2391" spans="1:18">
      <c r="A2391">
        <f ca="1">VLOOKUP(O2391,Tabela3[],2,0)</f>
        <v>2000</v>
      </c>
      <c r="B2391" t="str">
        <f ca="1">VLOOKUP(P2391,Tabela3[],4,0)</f>
        <v>MARÇO</v>
      </c>
      <c r="C2391" t="str">
        <f ca="1">VLOOKUP(Q2391,Tabela3[],5,0)</f>
        <v>Holanda</v>
      </c>
      <c r="D2391" t="str">
        <f ca="1">VLOOKUP(Q2391,Tabela3[],3,0)</f>
        <v>Shell</v>
      </c>
      <c r="E2391" t="str">
        <f ca="1">IF(R2391=Q2391, (VLOOKUP(P2391+1,Tabela3[],5,0)),VLOOKUP(R2391,Tabela3[],5,0))</f>
        <v>Holanda</v>
      </c>
      <c r="F2391" s="1">
        <f t="shared" ca="1" si="298"/>
        <v>36556</v>
      </c>
      <c r="G2391" s="1">
        <f t="shared" ca="1" si="299"/>
        <v>36565.865487300332</v>
      </c>
      <c r="H2391">
        <f t="shared" ca="1" si="300"/>
        <v>1</v>
      </c>
      <c r="I2391" t="str">
        <f ca="1">VLOOKUP(Q2391,Tabela3[],9,1)</f>
        <v>AbQaiq</v>
      </c>
      <c r="J2391" t="str">
        <f ca="1">VLOOKUP(Q2391,Tabela3[],11,0)</f>
        <v>Gasolina</v>
      </c>
      <c r="K2391" t="str">
        <f ca="1">VLOOKUP(Q2391,Tabela3[],10,0)</f>
        <v>Petróleo</v>
      </c>
      <c r="L2391" cm="1">
        <f t="array" aca="1" ref="L2391" ca="1">IF(Tabela2[[#This Row],[PORTO]]=Tabela2[[#This Row],[DESTINO]],0,erro)</f>
        <v>0</v>
      </c>
      <c r="N2391">
        <f t="shared" ca="1" si="303"/>
        <v>79000</v>
      </c>
      <c r="O2391">
        <f t="shared" ca="1" si="304"/>
        <v>0</v>
      </c>
      <c r="P2391">
        <f t="shared" ca="1" si="305"/>
        <v>2</v>
      </c>
      <c r="Q2391">
        <f t="shared" ca="1" si="301"/>
        <v>16</v>
      </c>
      <c r="R2391">
        <f t="shared" ca="1" si="302"/>
        <v>17</v>
      </c>
    </row>
    <row r="2392" spans="1:18">
      <c r="A2392">
        <f ca="1">VLOOKUP(O2392,Tabela3[],2,0)</f>
        <v>2007</v>
      </c>
      <c r="B2392" t="str">
        <f ca="1">VLOOKUP(P2392,Tabela3[],4,0)</f>
        <v>ABRIL</v>
      </c>
      <c r="C2392" t="str">
        <f ca="1">VLOOKUP(Q2392,Tabela3[],5,0)</f>
        <v>Alemanha</v>
      </c>
      <c r="D2392" t="str">
        <f ca="1">VLOOKUP(Q2392,Tabela3[],3,0)</f>
        <v>Volkswagen</v>
      </c>
      <c r="E2392" t="str">
        <f ca="1">IF(R2392=Q2392, (VLOOKUP(P2392+1,Tabela3[],5,0)),VLOOKUP(R2392,Tabela3[],5,0))</f>
        <v>Holanda</v>
      </c>
      <c r="F2392" s="1">
        <f t="shared" ca="1" si="298"/>
        <v>39143</v>
      </c>
      <c r="G2392" s="1">
        <f t="shared" ca="1" si="299"/>
        <v>39148.194620670132</v>
      </c>
      <c r="H2392">
        <f t="shared" ca="1" si="300"/>
        <v>1</v>
      </c>
      <c r="I2392" t="str">
        <f ca="1">VLOOKUP(Q2392,Tabela3[],9,1)</f>
        <v>Warehouse Carriers </v>
      </c>
      <c r="J2392" t="str">
        <f ca="1">VLOOKUP(Q2392,Tabela3[],11,0)</f>
        <v>GLI 350 TSI (Jetta)</v>
      </c>
      <c r="K2392" t="str">
        <f ca="1">VLOOKUP(Q2392,Tabela3[],10,0)</f>
        <v>Carros</v>
      </c>
      <c r="L2392" t="e" cm="1">
        <f t="array" aca="1" ref="L2392" ca="1">IF(Tabela2[[#This Row],[PORTO]]=Tabela2[[#This Row],[DESTINO]],0,erro)</f>
        <v>#NAME?</v>
      </c>
      <c r="N2392">
        <f t="shared" ca="1" si="303"/>
        <v>300</v>
      </c>
      <c r="O2392">
        <f t="shared" ca="1" si="304"/>
        <v>7</v>
      </c>
      <c r="P2392">
        <f t="shared" ca="1" si="305"/>
        <v>3</v>
      </c>
      <c r="Q2392">
        <f t="shared" ca="1" si="301"/>
        <v>8</v>
      </c>
      <c r="R2392">
        <f t="shared" ca="1" si="302"/>
        <v>17</v>
      </c>
    </row>
    <row r="2393" spans="1:18">
      <c r="A2393">
        <f ca="1">VLOOKUP(O2393,Tabela3[],2,0)</f>
        <v>2006</v>
      </c>
      <c r="B2393" t="str">
        <f ca="1">VLOOKUP(P2393,Tabela3[],4,0)</f>
        <v>DEZEMBRO</v>
      </c>
      <c r="C2393" t="str">
        <f ca="1">VLOOKUP(Q2393,Tabela3[],5,0)</f>
        <v>India</v>
      </c>
      <c r="D2393" t="str">
        <f ca="1">VLOOKUP(Q2393,Tabela3[],3,0)</f>
        <v>Reliance Industries</v>
      </c>
      <c r="E2393" t="str">
        <f ca="1">IF(R2393=Q2393, (VLOOKUP(P2393+1,Tabela3[],5,0)),VLOOKUP(R2393,Tabela3[],5,0))</f>
        <v>França</v>
      </c>
      <c r="F2393" s="1">
        <f t="shared" ca="1" si="298"/>
        <v>39030</v>
      </c>
      <c r="G2393" s="1">
        <f t="shared" ca="1" si="299"/>
        <v>39035.575422276925</v>
      </c>
      <c r="H2393">
        <f t="shared" ca="1" si="300"/>
        <v>0</v>
      </c>
      <c r="I2393" t="str">
        <f ca="1">VLOOKUP(Q2393,Tabela3[],9,1)</f>
        <v>Tanker</v>
      </c>
      <c r="J2393" t="str">
        <f ca="1">VLOOKUP(Q2393,Tabela3[],11,0)</f>
        <v>Polietileno</v>
      </c>
      <c r="K2393" t="str">
        <f ca="1">VLOOKUP(Q2393,Tabela3[],10,0)</f>
        <v>Petroquimicos</v>
      </c>
      <c r="L2393" t="e" cm="1">
        <f t="array" aca="1" ref="L2393" ca="1">IF(Tabela2[[#This Row],[PORTO]]=Tabela2[[#This Row],[DESTINO]],0,erro)</f>
        <v>#NAME?</v>
      </c>
      <c r="N2393">
        <f t="shared" ca="1" si="303"/>
        <v>0</v>
      </c>
      <c r="O2393">
        <f t="shared" ca="1" si="304"/>
        <v>6</v>
      </c>
      <c r="P2393">
        <f t="shared" ca="1" si="305"/>
        <v>11</v>
      </c>
      <c r="Q2393">
        <f t="shared" ca="1" si="301"/>
        <v>31</v>
      </c>
      <c r="R2393">
        <f t="shared" ca="1" si="302"/>
        <v>22</v>
      </c>
    </row>
    <row r="2394" spans="1:18">
      <c r="A2394">
        <f ca="1">VLOOKUP(O2394,Tabela3[],2,0)</f>
        <v>2004</v>
      </c>
      <c r="B2394" t="str">
        <f ca="1">VLOOKUP(P2394,Tabela3[],4,0)</f>
        <v>JANEIRO</v>
      </c>
      <c r="C2394" t="str">
        <f ca="1">VLOOKUP(Q2394,Tabela3[],5,0)</f>
        <v>Itália</v>
      </c>
      <c r="D2394" t="str">
        <f ca="1">VLOOKUP(Q2394,Tabela3[],3,0)</f>
        <v>Hyundai</v>
      </c>
      <c r="E2394" t="str">
        <f ca="1">IF(R2394=Q2394, (VLOOKUP(P2394+1,Tabela3[],5,0)),VLOOKUP(R2394,Tabela3[],5,0))</f>
        <v>França</v>
      </c>
      <c r="F2394" s="1">
        <f t="shared" ca="1" si="298"/>
        <v>38348</v>
      </c>
      <c r="G2394" s="1">
        <f t="shared" ca="1" si="299"/>
        <v>38357.711395956881</v>
      </c>
      <c r="H2394">
        <f t="shared" ca="1" si="300"/>
        <v>0</v>
      </c>
      <c r="I2394" t="str">
        <f ca="1">VLOOKUP(Q2394,Tabela3[],9,1)</f>
        <v>Car Carriers</v>
      </c>
      <c r="J2394" t="str">
        <f ca="1">VLOOKUP(Q2394,Tabela3[],11,0)</f>
        <v>HB20 Sense</v>
      </c>
      <c r="K2394" t="str">
        <f ca="1">VLOOKUP(Q2394,Tabela3[],10,0)</f>
        <v>Carros</v>
      </c>
      <c r="L2394" t="e" cm="1">
        <f t="array" aca="1" ref="L2394" ca="1">IF(Tabela2[[#This Row],[PORTO]]=Tabela2[[#This Row],[DESTINO]],0,erro)</f>
        <v>#NAME?</v>
      </c>
      <c r="N2394">
        <f t="shared" ca="1" si="303"/>
        <v>200</v>
      </c>
      <c r="O2394">
        <f t="shared" ca="1" si="304"/>
        <v>4</v>
      </c>
      <c r="P2394">
        <f t="shared" ca="1" si="305"/>
        <v>12</v>
      </c>
      <c r="Q2394">
        <f t="shared" ca="1" si="301"/>
        <v>19</v>
      </c>
      <c r="R2394">
        <f t="shared" ca="1" si="302"/>
        <v>22</v>
      </c>
    </row>
    <row r="2395" spans="1:18">
      <c r="A2395">
        <f ca="1">VLOOKUP(O2395,Tabela3[],2,0)</f>
        <v>2006</v>
      </c>
      <c r="B2395" t="str">
        <f ca="1">VLOOKUP(P2395,Tabela3[],4,0)</f>
        <v>AGOSTO</v>
      </c>
      <c r="C2395" t="str">
        <f ca="1">VLOOKUP(Q2395,Tabela3[],5,0)</f>
        <v>Holanda</v>
      </c>
      <c r="D2395" t="str">
        <f ca="1">VLOOKUP(Q2395,Tabela3[],3,0)</f>
        <v>Shell</v>
      </c>
      <c r="E2395" t="str">
        <f ca="1">IF(R2395=Q2395, (VLOOKUP(P2395+1,Tabela3[],5,0)),VLOOKUP(R2395,Tabela3[],5,0))</f>
        <v>Japão</v>
      </c>
      <c r="F2395" s="1">
        <f t="shared" ca="1" si="298"/>
        <v>38916</v>
      </c>
      <c r="G2395" s="1">
        <f t="shared" ca="1" si="299"/>
        <v>38916.793394457651</v>
      </c>
      <c r="H2395">
        <f t="shared" ca="1" si="300"/>
        <v>1</v>
      </c>
      <c r="I2395" t="str">
        <f ca="1">VLOOKUP(Q2395,Tabela3[],9,1)</f>
        <v>AbQaiq</v>
      </c>
      <c r="J2395" t="str">
        <f ca="1">VLOOKUP(Q2395,Tabela3[],11,0)</f>
        <v>Diesel</v>
      </c>
      <c r="K2395" t="str">
        <f ca="1">VLOOKUP(Q2395,Tabela3[],10,0)</f>
        <v>Petróleo</v>
      </c>
      <c r="L2395" t="e" cm="1">
        <f t="array" aca="1" ref="L2395" ca="1">IF(Tabela2[[#This Row],[PORTO]]=Tabela2[[#This Row],[DESTINO]],0,erro)</f>
        <v>#NAME?</v>
      </c>
      <c r="N2395">
        <f t="shared" ca="1" si="303"/>
        <v>91000</v>
      </c>
      <c r="O2395">
        <f t="shared" ca="1" si="304"/>
        <v>6</v>
      </c>
      <c r="P2395">
        <f t="shared" ca="1" si="305"/>
        <v>7</v>
      </c>
      <c r="Q2395">
        <f t="shared" ca="1" si="301"/>
        <v>15</v>
      </c>
      <c r="R2395">
        <f t="shared" ca="1" si="302"/>
        <v>9</v>
      </c>
    </row>
    <row r="2396" spans="1:18">
      <c r="A2396">
        <f ca="1">VLOOKUP(O2396,Tabela3[],2,0)</f>
        <v>2000</v>
      </c>
      <c r="B2396" t="str">
        <f ca="1">VLOOKUP(P2396,Tabela3[],4,0)</f>
        <v>MAIO</v>
      </c>
      <c r="C2396" t="str">
        <f ca="1">VLOOKUP(Q2396,Tabela3[],5,0)</f>
        <v>Canadá</v>
      </c>
      <c r="D2396" t="str">
        <f ca="1">VLOOKUP(Q2396,Tabela3[],3,0)</f>
        <v>Shopify</v>
      </c>
      <c r="E2396" t="str">
        <f ca="1">IF(R2396=Q2396, (VLOOKUP(P2396+1,Tabela3[],5,0)),VLOOKUP(R2396,Tabela3[],5,0))</f>
        <v>Reino Unido</v>
      </c>
      <c r="F2396" s="1">
        <f t="shared" ca="1" si="298"/>
        <v>36636</v>
      </c>
      <c r="G2396" s="1">
        <f t="shared" ca="1" si="299"/>
        <v>36643.63869958814</v>
      </c>
      <c r="H2396">
        <f t="shared" ca="1" si="300"/>
        <v>1</v>
      </c>
      <c r="I2396" t="str">
        <f ca="1">VLOOKUP(Q2396,Tabela3[],9,1)</f>
        <v>HMM Southampton</v>
      </c>
      <c r="J2396" t="str">
        <f ca="1">VLOOKUP(Q2396,Tabela3[],11,0)</f>
        <v>TORRADORES DE CAFÉ</v>
      </c>
      <c r="K2396" t="str">
        <f ca="1">VLOOKUP(Q2396,Tabela3[],10,0)</f>
        <v>Geral</v>
      </c>
      <c r="L2396" t="e" cm="1">
        <f t="array" aca="1" ref="L2396" ca="1">IF(Tabela2[[#This Row],[PORTO]]=Tabela2[[#This Row],[DESTINO]],0,erro)</f>
        <v>#NAME?</v>
      </c>
      <c r="N2396">
        <f t="shared" ca="1" si="303"/>
        <v>4000</v>
      </c>
      <c r="O2396">
        <f t="shared" ca="1" si="304"/>
        <v>0</v>
      </c>
      <c r="P2396">
        <f t="shared" ca="1" si="305"/>
        <v>4</v>
      </c>
      <c r="Q2396">
        <f t="shared" ca="1" si="301"/>
        <v>33</v>
      </c>
      <c r="R2396">
        <f t="shared" ca="1" si="302"/>
        <v>24</v>
      </c>
    </row>
    <row r="2397" spans="1:18">
      <c r="A2397">
        <f ca="1">VLOOKUP(O2397,Tabela3[],2,0)</f>
        <v>2002</v>
      </c>
      <c r="B2397" t="str">
        <f ca="1">VLOOKUP(P2397,Tabela3[],4,0)</f>
        <v>DEZEMBRO</v>
      </c>
      <c r="C2397" t="str">
        <f ca="1">VLOOKUP(Q2397,Tabela3[],5,0)</f>
        <v>Reino Unido</v>
      </c>
      <c r="D2397" t="str">
        <f ca="1">VLOOKUP(Q2397,Tabela3[],3,0)</f>
        <v>Unilever</v>
      </c>
      <c r="E2397" t="str">
        <f ca="1">IF(R2397=Q2397, (VLOOKUP(P2397+1,Tabela3[],5,0)),VLOOKUP(R2397,Tabela3[],5,0))</f>
        <v>Alemanha</v>
      </c>
      <c r="F2397" s="1">
        <f t="shared" ca="1" si="298"/>
        <v>37566</v>
      </c>
      <c r="G2397" s="1">
        <f t="shared" ca="1" si="299"/>
        <v>37574.200385615382</v>
      </c>
      <c r="H2397">
        <f t="shared" ca="1" si="300"/>
        <v>0</v>
      </c>
      <c r="I2397" t="str">
        <f ca="1">VLOOKUP(Q2397,Tabela3[],9,1)</f>
        <v>HMM Helsinki</v>
      </c>
      <c r="J2397" t="str">
        <f ca="1">VLOOKUP(Q2397,Tabela3[],11,0)</f>
        <v xml:space="preserve">Desodorante Antitranspirante Aerosol </v>
      </c>
      <c r="K2397" t="str">
        <f ca="1">VLOOKUP(Q2397,Tabela3[],10,0)</f>
        <v>Quimico</v>
      </c>
      <c r="L2397" t="e" cm="1">
        <f t="array" aca="1" ref="L2397" ca="1">IF(Tabela2[[#This Row],[PORTO]]=Tabela2[[#This Row],[DESTINO]],0,erro)</f>
        <v>#NAME?</v>
      </c>
      <c r="N2397">
        <f t="shared" ca="1" si="303"/>
        <v>1010000</v>
      </c>
      <c r="O2397">
        <f t="shared" ca="1" si="304"/>
        <v>2</v>
      </c>
      <c r="P2397">
        <f t="shared" ca="1" si="305"/>
        <v>11</v>
      </c>
      <c r="Q2397">
        <f t="shared" ca="1" si="301"/>
        <v>25</v>
      </c>
      <c r="R2397">
        <f t="shared" ca="1" si="302"/>
        <v>8</v>
      </c>
    </row>
    <row r="2398" spans="1:18">
      <c r="A2398">
        <f ca="1">VLOOKUP(O2398,Tabela3[],2,0)</f>
        <v>2001</v>
      </c>
      <c r="B2398" t="str">
        <f ca="1">VLOOKUP(P2398,Tabela3[],4,0)</f>
        <v>ABRIL</v>
      </c>
      <c r="C2398" t="str">
        <f ca="1">VLOOKUP(Q2398,Tabela3[],5,0)</f>
        <v>Japão</v>
      </c>
      <c r="D2398" t="str">
        <f ca="1">VLOOKUP(Q2398,Tabela3[],3,0)</f>
        <v>Toyota</v>
      </c>
      <c r="E2398" t="str">
        <f ca="1">IF(R2398=Q2398, (VLOOKUP(P2398+1,Tabela3[],5,0)),VLOOKUP(R2398,Tabela3[],5,0))</f>
        <v>Holanda</v>
      </c>
      <c r="F2398" s="1">
        <f t="shared" ca="1" si="298"/>
        <v>36958</v>
      </c>
      <c r="G2398" s="1">
        <f t="shared" ca="1" si="299"/>
        <v>36967.665435572191</v>
      </c>
      <c r="H2398">
        <f t="shared" ca="1" si="300"/>
        <v>0</v>
      </c>
      <c r="I2398" t="str">
        <f ca="1">VLOOKUP(Q2398,Tabela3[],9,1)</f>
        <v>Trailer Carriers</v>
      </c>
      <c r="J2398" t="str">
        <f ca="1">VLOOKUP(Q2398,Tabela3[],11,0)</f>
        <v>HILUX CABINE DUPLA STD POWER PACK</v>
      </c>
      <c r="K2398" t="str">
        <f ca="1">VLOOKUP(Q2398,Tabela3[],10,0)</f>
        <v>Carros</v>
      </c>
      <c r="L2398" t="e" cm="1">
        <f t="array" aca="1" ref="L2398" ca="1">IF(Tabela2[[#This Row],[PORTO]]=Tabela2[[#This Row],[DESTINO]],0,erro)</f>
        <v>#NAME?</v>
      </c>
      <c r="N2398">
        <f t="shared" ca="1" si="303"/>
        <v>500</v>
      </c>
      <c r="O2398">
        <f t="shared" ca="1" si="304"/>
        <v>1</v>
      </c>
      <c r="P2398">
        <f t="shared" ca="1" si="305"/>
        <v>3</v>
      </c>
      <c r="Q2398">
        <f t="shared" ca="1" si="301"/>
        <v>9</v>
      </c>
      <c r="R2398">
        <f t="shared" ca="1" si="302"/>
        <v>17</v>
      </c>
    </row>
    <row r="2399" spans="1:18">
      <c r="A2399">
        <f ca="1">VLOOKUP(O2399,Tabela3[],2,0)</f>
        <v>2007</v>
      </c>
      <c r="B2399" t="str">
        <f ca="1">VLOOKUP(P2399,Tabela3[],4,0)</f>
        <v>JUNHO</v>
      </c>
      <c r="C2399" t="str">
        <f ca="1">VLOOKUP(Q2399,Tabela3[],5,0)</f>
        <v>India</v>
      </c>
      <c r="D2399" t="str">
        <f ca="1">VLOOKUP(Q2399,Tabela3[],3,0)</f>
        <v>Reliance Industries</v>
      </c>
      <c r="E2399" t="str">
        <f ca="1">IF(R2399=Q2399, (VLOOKUP(P2399+1,Tabela3[],5,0)),VLOOKUP(R2399,Tabela3[],5,0))</f>
        <v>China</v>
      </c>
      <c r="F2399" s="1">
        <f t="shared" ca="1" si="298"/>
        <v>39221</v>
      </c>
      <c r="G2399" s="1">
        <f t="shared" ca="1" si="299"/>
        <v>39224.279373520592</v>
      </c>
      <c r="H2399">
        <f t="shared" ca="1" si="300"/>
        <v>0</v>
      </c>
      <c r="I2399" t="str">
        <f ca="1">VLOOKUP(Q2399,Tabela3[],9,1)</f>
        <v>Tanker</v>
      </c>
      <c r="J2399" t="str">
        <f ca="1">VLOOKUP(Q2399,Tabela3[],11,0)</f>
        <v>Cloreto de polivinila</v>
      </c>
      <c r="K2399" t="str">
        <f ca="1">VLOOKUP(Q2399,Tabela3[],10,0)</f>
        <v>Petroquimicos</v>
      </c>
      <c r="L2399" t="e" cm="1">
        <f t="array" aca="1" ref="L2399" ca="1">IF(Tabela2[[#This Row],[PORTO]]=Tabela2[[#This Row],[DESTINO]],0,erro)</f>
        <v>#NAME?</v>
      </c>
      <c r="N2399">
        <f t="shared" ca="1" si="303"/>
        <v>0</v>
      </c>
      <c r="O2399">
        <f t="shared" ca="1" si="304"/>
        <v>7</v>
      </c>
      <c r="P2399">
        <f t="shared" ca="1" si="305"/>
        <v>5</v>
      </c>
      <c r="Q2399">
        <f t="shared" ca="1" si="301"/>
        <v>32</v>
      </c>
      <c r="R2399">
        <f t="shared" ca="1" si="302"/>
        <v>2</v>
      </c>
    </row>
    <row r="2400" spans="1:18">
      <c r="A2400">
        <f ca="1">VLOOKUP(O2400,Tabela3[],2,0)</f>
        <v>2006</v>
      </c>
      <c r="B2400" t="str">
        <f ca="1">VLOOKUP(P2400,Tabela3[],4,0)</f>
        <v>FEVEREIRO</v>
      </c>
      <c r="C2400" t="str">
        <f ca="1">VLOOKUP(Q2400,Tabela3[],5,0)</f>
        <v>Holanda</v>
      </c>
      <c r="D2400" t="str">
        <f ca="1">VLOOKUP(Q2400,Tabela3[],3,0)</f>
        <v>Shell</v>
      </c>
      <c r="E2400" t="str">
        <f ca="1">IF(R2400=Q2400, (VLOOKUP(P2400+1,Tabela3[],5,0)),VLOOKUP(R2400,Tabela3[],5,0))</f>
        <v>Reino Unido</v>
      </c>
      <c r="F2400" s="1">
        <f t="shared" ca="1" si="298"/>
        <v>38729</v>
      </c>
      <c r="G2400" s="1">
        <f t="shared" ca="1" si="299"/>
        <v>38729.264191295035</v>
      </c>
      <c r="H2400">
        <f t="shared" ca="1" si="300"/>
        <v>1</v>
      </c>
      <c r="I2400" t="str">
        <f ca="1">VLOOKUP(Q2400,Tabela3[],9,1)</f>
        <v>AbQaiq</v>
      </c>
      <c r="J2400" t="str">
        <f ca="1">VLOOKUP(Q2400,Tabela3[],11,0)</f>
        <v>Diesel</v>
      </c>
      <c r="K2400" t="str">
        <f ca="1">VLOOKUP(Q2400,Tabela3[],10,0)</f>
        <v>Petróleo</v>
      </c>
      <c r="L2400" t="e" cm="1">
        <f t="array" aca="1" ref="L2400" ca="1">IF(Tabela2[[#This Row],[PORTO]]=Tabela2[[#This Row],[DESTINO]],0,erro)</f>
        <v>#NAME?</v>
      </c>
      <c r="N2400">
        <f t="shared" ca="1" si="303"/>
        <v>58000</v>
      </c>
      <c r="O2400">
        <f t="shared" ca="1" si="304"/>
        <v>6</v>
      </c>
      <c r="P2400">
        <f t="shared" ca="1" si="305"/>
        <v>1</v>
      </c>
      <c r="Q2400">
        <f t="shared" ca="1" si="301"/>
        <v>15</v>
      </c>
      <c r="R2400">
        <f t="shared" ca="1" si="302"/>
        <v>24</v>
      </c>
    </row>
    <row r="2401" spans="1:18">
      <c r="A2401">
        <f ca="1">VLOOKUP(O2401,Tabela3[],2,0)</f>
        <v>2005</v>
      </c>
      <c r="B2401" t="str">
        <f ca="1">VLOOKUP(P2401,Tabela3[],4,0)</f>
        <v>SETEMBRO</v>
      </c>
      <c r="C2401" t="str">
        <f ca="1">VLOOKUP(Q2401,Tabela3[],5,0)</f>
        <v>China</v>
      </c>
      <c r="D2401" t="str">
        <f ca="1">VLOOKUP(Q2401,Tabela3[],3,0)</f>
        <v>Alibaba Group</v>
      </c>
      <c r="E2401" t="str">
        <f ca="1">IF(R2401=Q2401, (VLOOKUP(P2401+1,Tabela3[],5,0)),VLOOKUP(R2401,Tabela3[],5,0))</f>
        <v>Estados Unidos</v>
      </c>
      <c r="F2401" s="1">
        <f t="shared" ca="1" si="298"/>
        <v>38578</v>
      </c>
      <c r="G2401" s="1">
        <f t="shared" ca="1" si="299"/>
        <v>38582.360072468036</v>
      </c>
      <c r="H2401">
        <f t="shared" ca="1" si="300"/>
        <v>1</v>
      </c>
      <c r="I2401" t="str">
        <f ca="1">VLOOKUP(Q2401,Tabela3[],9,1)</f>
        <v>HMM St Petersburg</v>
      </c>
      <c r="J2401" t="str">
        <f ca="1">VLOOKUP(Q2401,Tabela3[],11,0)</f>
        <v>Miniescavadeira</v>
      </c>
      <c r="K2401" t="str">
        <f ca="1">VLOOKUP(Q2401,Tabela3[],10,0)</f>
        <v>Maquinário</v>
      </c>
      <c r="L2401" t="e" cm="1">
        <f t="array" aca="1" ref="L2401" ca="1">IF(Tabela2[[#This Row],[PORTO]]=Tabela2[[#This Row],[DESTINO]],0,erro)</f>
        <v>#NAME?</v>
      </c>
      <c r="N2401">
        <f t="shared" ca="1" si="303"/>
        <v>10</v>
      </c>
      <c r="O2401">
        <f t="shared" ca="1" si="304"/>
        <v>5</v>
      </c>
      <c r="P2401">
        <f t="shared" ca="1" si="305"/>
        <v>8</v>
      </c>
      <c r="Q2401">
        <f t="shared" ca="1" si="301"/>
        <v>1</v>
      </c>
      <c r="R2401">
        <f t="shared" ca="1" si="302"/>
        <v>4</v>
      </c>
    </row>
    <row r="2402" spans="1:18">
      <c r="A2402">
        <f ca="1">VLOOKUP(O2402,Tabela3[],2,0)</f>
        <v>2003</v>
      </c>
      <c r="B2402" t="str">
        <f ca="1">VLOOKUP(P2402,Tabela3[],4,0)</f>
        <v>MARÇO</v>
      </c>
      <c r="C2402" t="str">
        <f ca="1">VLOOKUP(Q2402,Tabela3[],5,0)</f>
        <v>Itália</v>
      </c>
      <c r="D2402" t="str">
        <f ca="1">VLOOKUP(Q2402,Tabela3[],3,0)</f>
        <v>Hyundai</v>
      </c>
      <c r="E2402" t="str">
        <f ca="1">IF(R2402=Q2402, (VLOOKUP(P2402+1,Tabela3[],5,0)),VLOOKUP(R2402,Tabela3[],5,0))</f>
        <v>Estados Unidos</v>
      </c>
      <c r="F2402" s="1">
        <f t="shared" ca="1" si="298"/>
        <v>37661</v>
      </c>
      <c r="G2402" s="1">
        <f t="shared" ca="1" si="299"/>
        <v>37667.030346339132</v>
      </c>
      <c r="H2402">
        <f t="shared" ca="1" si="300"/>
        <v>0</v>
      </c>
      <c r="I2402" t="str">
        <f ca="1">VLOOKUP(Q2402,Tabela3[],9,1)</f>
        <v>Car Carriers</v>
      </c>
      <c r="J2402" t="str">
        <f ca="1">VLOOKUP(Q2402,Tabela3[],11,0)</f>
        <v>HB20 Vision</v>
      </c>
      <c r="K2402" t="str">
        <f ca="1">VLOOKUP(Q2402,Tabela3[],10,0)</f>
        <v>Carros</v>
      </c>
      <c r="L2402" t="e" cm="1">
        <f t="array" aca="1" ref="L2402" ca="1">IF(Tabela2[[#This Row],[PORTO]]=Tabela2[[#This Row],[DESTINO]],0,erro)</f>
        <v>#NAME?</v>
      </c>
      <c r="N2402">
        <f t="shared" ca="1" si="303"/>
        <v>100</v>
      </c>
      <c r="O2402">
        <f t="shared" ca="1" si="304"/>
        <v>3</v>
      </c>
      <c r="P2402">
        <f t="shared" ca="1" si="305"/>
        <v>2</v>
      </c>
      <c r="Q2402">
        <f t="shared" ca="1" si="301"/>
        <v>20</v>
      </c>
      <c r="R2402">
        <f t="shared" ca="1" si="302"/>
        <v>3</v>
      </c>
    </row>
    <row r="2403" spans="1:18">
      <c r="A2403">
        <f ca="1">VLOOKUP(O2403,Tabela3[],2,0)</f>
        <v>2004</v>
      </c>
      <c r="B2403" t="str">
        <f ca="1">VLOOKUP(P2403,Tabela3[],4,0)</f>
        <v>JANEIRO</v>
      </c>
      <c r="C2403" t="str">
        <f ca="1">VLOOKUP(Q2403,Tabela3[],5,0)</f>
        <v>Brasil</v>
      </c>
      <c r="D2403" t="str">
        <f ca="1">VLOOKUP(Q2403,Tabela3[],3,0)</f>
        <v>VALE</v>
      </c>
      <c r="E2403" t="str">
        <f ca="1">IF(R2403=Q2403, (VLOOKUP(P2403+1,Tabela3[],5,0)),VLOOKUP(R2403,Tabela3[],5,0))</f>
        <v>Alemanha</v>
      </c>
      <c r="F2403" s="1">
        <f t="shared" ca="1" si="298"/>
        <v>38004</v>
      </c>
      <c r="G2403" s="1">
        <f t="shared" ca="1" si="299"/>
        <v>38006.45951122768</v>
      </c>
      <c r="H2403">
        <f t="shared" ca="1" si="300"/>
        <v>0</v>
      </c>
      <c r="I2403" t="str">
        <f ca="1">VLOOKUP(Q2403,Tabela3[],9,1)</f>
        <v>Lan Hua Hai</v>
      </c>
      <c r="J2403" t="str">
        <f ca="1">VLOOKUP(Q2403,Tabela3[],11,0)</f>
        <v>Bauxita</v>
      </c>
      <c r="K2403" t="str">
        <f ca="1">VLOOKUP(Q2403,Tabela3[],10,0)</f>
        <v>Minério</v>
      </c>
      <c r="L2403" t="e" cm="1">
        <f t="array" aca="1" ref="L2403" ca="1">IF(Tabela2[[#This Row],[PORTO]]=Tabela2[[#This Row],[DESTINO]],0,erro)</f>
        <v>#NAME?</v>
      </c>
      <c r="N2403">
        <f t="shared" ca="1" si="303"/>
        <v>0</v>
      </c>
      <c r="O2403">
        <f t="shared" ca="1" si="304"/>
        <v>4</v>
      </c>
      <c r="P2403">
        <f t="shared" ca="1" si="305"/>
        <v>0</v>
      </c>
      <c r="Q2403">
        <f t="shared" ca="1" si="301"/>
        <v>28</v>
      </c>
      <c r="R2403">
        <f t="shared" ca="1" si="302"/>
        <v>6</v>
      </c>
    </row>
    <row r="2404" spans="1:18">
      <c r="A2404">
        <f ca="1">VLOOKUP(O2404,Tabela3[],2,0)</f>
        <v>2000</v>
      </c>
      <c r="B2404" t="str">
        <f ca="1">VLOOKUP(P2404,Tabela3[],4,0)</f>
        <v>OUTUBRO</v>
      </c>
      <c r="C2404" t="str">
        <f ca="1">VLOOKUP(Q2404,Tabela3[],5,0)</f>
        <v>India</v>
      </c>
      <c r="D2404" t="str">
        <f ca="1">VLOOKUP(Q2404,Tabela3[],3,0)</f>
        <v>Reliance Industries</v>
      </c>
      <c r="E2404" t="str">
        <f ca="1">IF(R2404=Q2404, (VLOOKUP(P2404+1,Tabela3[],5,0)),VLOOKUP(R2404,Tabela3[],5,0))</f>
        <v>Japão</v>
      </c>
      <c r="F2404" s="1">
        <f t="shared" ca="1" si="298"/>
        <v>36794</v>
      </c>
      <c r="G2404" s="1">
        <f t="shared" ca="1" si="299"/>
        <v>36800.856773983782</v>
      </c>
      <c r="H2404">
        <f t="shared" ca="1" si="300"/>
        <v>1</v>
      </c>
      <c r="I2404" t="str">
        <f ca="1">VLOOKUP(Q2404,Tabela3[],9,1)</f>
        <v>Tanker</v>
      </c>
      <c r="J2404" t="str">
        <f ca="1">VLOOKUP(Q2404,Tabela3[],11,0)</f>
        <v>Cloreto de polivinila</v>
      </c>
      <c r="K2404" t="str">
        <f ca="1">VLOOKUP(Q2404,Tabela3[],10,0)</f>
        <v>Petroquimicos</v>
      </c>
      <c r="L2404" t="e" cm="1">
        <f t="array" aca="1" ref="L2404" ca="1">IF(Tabela2[[#This Row],[PORTO]]=Tabela2[[#This Row],[DESTINO]],0,erro)</f>
        <v>#NAME?</v>
      </c>
      <c r="N2404">
        <f t="shared" ca="1" si="303"/>
        <v>0</v>
      </c>
      <c r="O2404">
        <f t="shared" ca="1" si="304"/>
        <v>0</v>
      </c>
      <c r="P2404">
        <f t="shared" ca="1" si="305"/>
        <v>9</v>
      </c>
      <c r="Q2404">
        <f t="shared" ca="1" si="301"/>
        <v>32</v>
      </c>
      <c r="R2404">
        <f t="shared" ca="1" si="302"/>
        <v>11</v>
      </c>
    </row>
    <row r="2405" spans="1:18">
      <c r="A2405">
        <f ca="1">VLOOKUP(O2405,Tabela3[],2,0)</f>
        <v>2005</v>
      </c>
      <c r="B2405" t="str">
        <f ca="1">VLOOKUP(P2405,Tabela3[],4,0)</f>
        <v>JANEIRO</v>
      </c>
      <c r="C2405" t="str">
        <f ca="1">VLOOKUP(Q2405,Tabela3[],5,0)</f>
        <v>Canadá</v>
      </c>
      <c r="D2405" t="str">
        <f ca="1">VLOOKUP(Q2405,Tabela3[],3,0)</f>
        <v>Shopify</v>
      </c>
      <c r="E2405" t="str">
        <f ca="1">IF(R2405=Q2405, (VLOOKUP(P2405+1,Tabela3[],5,0)),VLOOKUP(R2405,Tabela3[],5,0))</f>
        <v>Alemanha</v>
      </c>
      <c r="F2405" s="1">
        <f t="shared" ca="1" si="298"/>
        <v>38362</v>
      </c>
      <c r="G2405" s="1">
        <f t="shared" ca="1" si="299"/>
        <v>38366.233985599458</v>
      </c>
      <c r="H2405">
        <f t="shared" ca="1" si="300"/>
        <v>1</v>
      </c>
      <c r="I2405" t="str">
        <f ca="1">VLOOKUP(Q2405,Tabela3[],9,1)</f>
        <v>HMM Southampton</v>
      </c>
      <c r="J2405" t="str">
        <f ca="1">VLOOKUP(Q2405,Tabela3[],11,0)</f>
        <v>TORRADORES DE CAFÉ</v>
      </c>
      <c r="K2405" t="str">
        <f ca="1">VLOOKUP(Q2405,Tabela3[],10,0)</f>
        <v>Geral</v>
      </c>
      <c r="L2405" t="e" cm="1">
        <f t="array" aca="1" ref="L2405" ca="1">IF(Tabela2[[#This Row],[PORTO]]=Tabela2[[#This Row],[DESTINO]],0,erro)</f>
        <v>#NAME?</v>
      </c>
      <c r="N2405">
        <f t="shared" ca="1" si="303"/>
        <v>2000</v>
      </c>
      <c r="O2405">
        <f t="shared" ca="1" si="304"/>
        <v>5</v>
      </c>
      <c r="P2405">
        <f t="shared" ca="1" si="305"/>
        <v>0</v>
      </c>
      <c r="Q2405">
        <f t="shared" ca="1" si="301"/>
        <v>33</v>
      </c>
      <c r="R2405">
        <f t="shared" ca="1" si="302"/>
        <v>8</v>
      </c>
    </row>
    <row r="2406" spans="1:18">
      <c r="A2406">
        <f ca="1">VLOOKUP(O2406,Tabela3[],2,0)</f>
        <v>2003</v>
      </c>
      <c r="B2406" t="str">
        <f ca="1">VLOOKUP(P2406,Tabela3[],4,0)</f>
        <v>FEVEREIRO</v>
      </c>
      <c r="C2406" t="str">
        <f ca="1">VLOOKUP(Q2406,Tabela3[],5,0)</f>
        <v>Brasil</v>
      </c>
      <c r="D2406" t="str">
        <f ca="1">VLOOKUP(Q2406,Tabela3[],3,0)</f>
        <v>VALE</v>
      </c>
      <c r="E2406" t="str">
        <f ca="1">IF(R2406=Q2406, (VLOOKUP(P2406+1,Tabela3[],5,0)),VLOOKUP(R2406,Tabela3[],5,0))</f>
        <v>China</v>
      </c>
      <c r="F2406" s="1">
        <f t="shared" ca="1" si="298"/>
        <v>37648</v>
      </c>
      <c r="G2406" s="1">
        <f t="shared" ca="1" si="299"/>
        <v>37653.149864803338</v>
      </c>
      <c r="H2406">
        <f t="shared" ca="1" si="300"/>
        <v>1</v>
      </c>
      <c r="I2406" t="str">
        <f ca="1">VLOOKUP(Q2406,Tabela3[],9,1)</f>
        <v>Lan Hua Hai</v>
      </c>
      <c r="J2406" t="str">
        <f ca="1">VLOOKUP(Q2406,Tabela3[],11,0)</f>
        <v>Manganês</v>
      </c>
      <c r="K2406" t="str">
        <f ca="1">VLOOKUP(Q2406,Tabela3[],10,0)</f>
        <v>Minério</v>
      </c>
      <c r="L2406" t="e" cm="1">
        <f t="array" aca="1" ref="L2406" ca="1">IF(Tabela2[[#This Row],[PORTO]]=Tabela2[[#This Row],[DESTINO]],0,erro)</f>
        <v>#NAME?</v>
      </c>
      <c r="N2406">
        <f t="shared" ca="1" si="303"/>
        <v>0</v>
      </c>
      <c r="O2406">
        <f t="shared" ca="1" si="304"/>
        <v>3</v>
      </c>
      <c r="P2406">
        <f t="shared" ca="1" si="305"/>
        <v>1</v>
      </c>
      <c r="Q2406">
        <f t="shared" ca="1" si="301"/>
        <v>29</v>
      </c>
      <c r="R2406">
        <f t="shared" ca="1" si="302"/>
        <v>2</v>
      </c>
    </row>
    <row r="2407" spans="1:18">
      <c r="A2407">
        <f ca="1">VLOOKUP(O2407,Tabela3[],2,0)</f>
        <v>2003</v>
      </c>
      <c r="B2407" t="str">
        <f ca="1">VLOOKUP(P2407,Tabela3[],4,0)</f>
        <v>NOVEMBRO</v>
      </c>
      <c r="C2407" t="str">
        <f ca="1">VLOOKUP(Q2407,Tabela3[],5,0)</f>
        <v>Holanda</v>
      </c>
      <c r="D2407" t="str">
        <f ca="1">VLOOKUP(Q2407,Tabela3[],3,0)</f>
        <v>Shell</v>
      </c>
      <c r="E2407" t="str">
        <f ca="1">IF(R2407=Q2407, (VLOOKUP(P2407+1,Tabela3[],5,0)),VLOOKUP(R2407,Tabela3[],5,0))</f>
        <v>Japão</v>
      </c>
      <c r="F2407" s="1">
        <f t="shared" ca="1" si="298"/>
        <v>37915</v>
      </c>
      <c r="G2407" s="1">
        <f t="shared" ca="1" si="299"/>
        <v>37915.759589155285</v>
      </c>
      <c r="H2407">
        <f t="shared" ca="1" si="300"/>
        <v>1</v>
      </c>
      <c r="I2407" t="str">
        <f ca="1">VLOOKUP(Q2407,Tabela3[],9,1)</f>
        <v>AbQaiq</v>
      </c>
      <c r="J2407" t="str">
        <f ca="1">VLOOKUP(Q2407,Tabela3[],11,0)</f>
        <v>Gasolina</v>
      </c>
      <c r="K2407" t="str">
        <f ca="1">VLOOKUP(Q2407,Tabela3[],10,0)</f>
        <v>Petróleo</v>
      </c>
      <c r="L2407" t="e" cm="1">
        <f t="array" aca="1" ref="L2407" ca="1">IF(Tabela2[[#This Row],[PORTO]]=Tabela2[[#This Row],[DESTINO]],0,erro)</f>
        <v>#NAME?</v>
      </c>
      <c r="N2407">
        <f t="shared" ca="1" si="303"/>
        <v>88000</v>
      </c>
      <c r="O2407">
        <f t="shared" ca="1" si="304"/>
        <v>3</v>
      </c>
      <c r="P2407">
        <f t="shared" ca="1" si="305"/>
        <v>10</v>
      </c>
      <c r="Q2407">
        <f t="shared" ca="1" si="301"/>
        <v>16</v>
      </c>
      <c r="R2407">
        <f t="shared" ca="1" si="302"/>
        <v>16</v>
      </c>
    </row>
    <row r="2408" spans="1:18">
      <c r="A2408">
        <f ca="1">VLOOKUP(O2408,Tabela3[],2,0)</f>
        <v>2006</v>
      </c>
      <c r="B2408" t="str">
        <f ca="1">VLOOKUP(P2408,Tabela3[],4,0)</f>
        <v>MAIO</v>
      </c>
      <c r="C2408" t="str">
        <f ca="1">VLOOKUP(Q2408,Tabela3[],5,0)</f>
        <v>Estados Unidos</v>
      </c>
      <c r="D2408" t="str">
        <f ca="1">VLOOKUP(Q2408,Tabela3[],3,0)</f>
        <v>Amazon</v>
      </c>
      <c r="E2408" t="str">
        <f ca="1">IF(R2408=Q2408, (VLOOKUP(P2408+1,Tabela3[],5,0)),VLOOKUP(R2408,Tabela3[],5,0))</f>
        <v>Alemanha</v>
      </c>
      <c r="F2408" s="1">
        <f t="shared" ca="1" si="298"/>
        <v>38831</v>
      </c>
      <c r="G2408" s="1">
        <f t="shared" ca="1" si="299"/>
        <v>38837.643203193351</v>
      </c>
      <c r="H2408">
        <f t="shared" ca="1" si="300"/>
        <v>0</v>
      </c>
      <c r="I2408" t="str">
        <f ca="1">VLOOKUP(Q2408,Tabela3[],9,1)</f>
        <v>HMM Algeciras</v>
      </c>
      <c r="J2408" t="str">
        <f ca="1">VLOOKUP(Q2408,Tabela3[],11,0)</f>
        <v>Escrivaninha Trevalla</v>
      </c>
      <c r="K2408" t="str">
        <f ca="1">VLOOKUP(Q2408,Tabela3[],10,0)</f>
        <v>Geral</v>
      </c>
      <c r="L2408" t="e" cm="1">
        <f t="array" aca="1" ref="L2408" ca="1">IF(Tabela2[[#This Row],[PORTO]]=Tabela2[[#This Row],[DESTINO]],0,erro)</f>
        <v>#NAME?</v>
      </c>
      <c r="N2408">
        <f t="shared" ca="1" si="303"/>
        <v>4000</v>
      </c>
      <c r="O2408">
        <f t="shared" ca="1" si="304"/>
        <v>6</v>
      </c>
      <c r="P2408">
        <f t="shared" ca="1" si="305"/>
        <v>4</v>
      </c>
      <c r="Q2408">
        <f t="shared" ca="1" si="301"/>
        <v>3</v>
      </c>
      <c r="R2408">
        <f t="shared" ca="1" si="302"/>
        <v>7</v>
      </c>
    </row>
    <row r="2409" spans="1:18">
      <c r="A2409">
        <f ca="1">VLOOKUP(O2409,Tabela3[],2,0)</f>
        <v>2009</v>
      </c>
      <c r="B2409" t="str">
        <f ca="1">VLOOKUP(P2409,Tabela3[],4,0)</f>
        <v>OUTUBRO</v>
      </c>
      <c r="C2409" t="str">
        <f ca="1">VLOOKUP(Q2409,Tabela3[],5,0)</f>
        <v>Brasil</v>
      </c>
      <c r="D2409" t="str">
        <f ca="1">VLOOKUP(Q2409,Tabela3[],3,0)</f>
        <v>VALE</v>
      </c>
      <c r="E2409" t="str">
        <f ca="1">IF(R2409=Q2409, (VLOOKUP(P2409+1,Tabela3[],5,0)),VLOOKUP(R2409,Tabela3[],5,0))</f>
        <v>Alemanha</v>
      </c>
      <c r="F2409" s="1">
        <f t="shared" ca="1" si="298"/>
        <v>40080</v>
      </c>
      <c r="G2409" s="1">
        <f t="shared" ca="1" si="299"/>
        <v>40080.805916508391</v>
      </c>
      <c r="H2409">
        <f t="shared" ca="1" si="300"/>
        <v>0</v>
      </c>
      <c r="I2409" t="str">
        <f ca="1">VLOOKUP(Q2409,Tabela3[],9,1)</f>
        <v>Lan Hua Hai</v>
      </c>
      <c r="J2409" t="str">
        <f ca="1">VLOOKUP(Q2409,Tabela3[],11,0)</f>
        <v>Manganês</v>
      </c>
      <c r="K2409" t="str">
        <f ca="1">VLOOKUP(Q2409,Tabela3[],10,0)</f>
        <v>Minério</v>
      </c>
      <c r="L2409" t="e" cm="1">
        <f t="array" aca="1" ref="L2409" ca="1">IF(Tabela2[[#This Row],[PORTO]]=Tabela2[[#This Row],[DESTINO]],0,erro)</f>
        <v>#NAME?</v>
      </c>
      <c r="N2409">
        <f t="shared" ca="1" si="303"/>
        <v>0</v>
      </c>
      <c r="O2409">
        <f t="shared" ca="1" si="304"/>
        <v>9</v>
      </c>
      <c r="P2409">
        <f t="shared" ca="1" si="305"/>
        <v>9</v>
      </c>
      <c r="Q2409">
        <f t="shared" ca="1" si="301"/>
        <v>29</v>
      </c>
      <c r="R2409">
        <f t="shared" ca="1" si="302"/>
        <v>8</v>
      </c>
    </row>
    <row r="2410" spans="1:18">
      <c r="A2410">
        <f ca="1">VLOOKUP(O2410,Tabela3[],2,0)</f>
        <v>2002</v>
      </c>
      <c r="B2410" t="str">
        <f ca="1">VLOOKUP(P2410,Tabela3[],4,0)</f>
        <v>JULHO</v>
      </c>
      <c r="C2410" t="str">
        <f ca="1">VLOOKUP(Q2410,Tabela3[],5,0)</f>
        <v>India</v>
      </c>
      <c r="D2410" t="str">
        <f ca="1">VLOOKUP(Q2410,Tabela3[],3,0)</f>
        <v>Reliance Industries</v>
      </c>
      <c r="E2410" t="str">
        <f ca="1">IF(R2410=Q2410, (VLOOKUP(P2410+1,Tabela3[],5,0)),VLOOKUP(R2410,Tabela3[],5,0))</f>
        <v>China</v>
      </c>
      <c r="F2410" s="1">
        <f t="shared" ca="1" si="298"/>
        <v>37411</v>
      </c>
      <c r="G2410" s="1">
        <f t="shared" ca="1" si="299"/>
        <v>37417.064540933032</v>
      </c>
      <c r="H2410">
        <f t="shared" ca="1" si="300"/>
        <v>1</v>
      </c>
      <c r="I2410" t="str">
        <f ca="1">VLOOKUP(Q2410,Tabela3[],9,1)</f>
        <v>Tanker</v>
      </c>
      <c r="J2410" t="str">
        <f ca="1">VLOOKUP(Q2410,Tabela3[],11,0)</f>
        <v>Cloreto de polivinila</v>
      </c>
      <c r="K2410" t="str">
        <f ca="1">VLOOKUP(Q2410,Tabela3[],10,0)</f>
        <v>Petroquimicos</v>
      </c>
      <c r="L2410" t="e" cm="1">
        <f t="array" aca="1" ref="L2410" ca="1">IF(Tabela2[[#This Row],[PORTO]]=Tabela2[[#This Row],[DESTINO]],0,erro)</f>
        <v>#NAME?</v>
      </c>
      <c r="N2410">
        <f t="shared" ca="1" si="303"/>
        <v>0</v>
      </c>
      <c r="O2410">
        <f t="shared" ca="1" si="304"/>
        <v>2</v>
      </c>
      <c r="P2410">
        <f t="shared" ca="1" si="305"/>
        <v>6</v>
      </c>
      <c r="Q2410">
        <f t="shared" ca="1" si="301"/>
        <v>32</v>
      </c>
      <c r="R2410">
        <f t="shared" ca="1" si="302"/>
        <v>0</v>
      </c>
    </row>
    <row r="2411" spans="1:18">
      <c r="A2411">
        <f ca="1">VLOOKUP(O2411,Tabela3[],2,0)</f>
        <v>2005</v>
      </c>
      <c r="B2411" t="str">
        <f ca="1">VLOOKUP(P2411,Tabela3[],4,0)</f>
        <v>JUNHO</v>
      </c>
      <c r="C2411" t="str">
        <f ca="1">VLOOKUP(Q2411,Tabela3[],5,0)</f>
        <v>Japão</v>
      </c>
      <c r="D2411" t="str">
        <f ca="1">VLOOKUP(Q2411,Tabela3[],3,0)</f>
        <v>Toyota</v>
      </c>
      <c r="E2411" t="str">
        <f ca="1">IF(R2411=Q2411, (VLOOKUP(P2411+1,Tabela3[],5,0)),VLOOKUP(R2411,Tabela3[],5,0))</f>
        <v>Itália</v>
      </c>
      <c r="F2411" s="1">
        <f t="shared" ca="1" si="298"/>
        <v>38483</v>
      </c>
      <c r="G2411" s="1">
        <f t="shared" ca="1" si="299"/>
        <v>38492.467275371135</v>
      </c>
      <c r="H2411">
        <f t="shared" ca="1" si="300"/>
        <v>1</v>
      </c>
      <c r="I2411" t="str">
        <f ca="1">VLOOKUP(Q2411,Tabela3[],9,1)</f>
        <v>Trailer Carriers</v>
      </c>
      <c r="J2411" t="str">
        <f ca="1">VLOOKUP(Q2411,Tabela3[],11,0)</f>
        <v>COROLLA CROSS XR</v>
      </c>
      <c r="K2411" t="str">
        <f ca="1">VLOOKUP(Q2411,Tabela3[],10,0)</f>
        <v>Carros</v>
      </c>
      <c r="L2411" t="e" cm="1">
        <f t="array" aca="1" ref="L2411" ca="1">IF(Tabela2[[#This Row],[PORTO]]=Tabela2[[#This Row],[DESTINO]],0,erro)</f>
        <v>#NAME?</v>
      </c>
      <c r="N2411">
        <f t="shared" ca="1" si="303"/>
        <v>100</v>
      </c>
      <c r="O2411">
        <f t="shared" ca="1" si="304"/>
        <v>5</v>
      </c>
      <c r="P2411">
        <f t="shared" ca="1" si="305"/>
        <v>5</v>
      </c>
      <c r="Q2411">
        <f t="shared" ca="1" si="301"/>
        <v>11</v>
      </c>
      <c r="R2411">
        <f t="shared" ca="1" si="302"/>
        <v>18</v>
      </c>
    </row>
    <row r="2412" spans="1:18">
      <c r="A2412">
        <f ca="1">VLOOKUP(O2412,Tabela3[],2,0)</f>
        <v>2007</v>
      </c>
      <c r="B2412" t="str">
        <f ca="1">VLOOKUP(P2412,Tabela3[],4,0)</f>
        <v>ABRIL</v>
      </c>
      <c r="C2412" t="str">
        <f ca="1">VLOOKUP(Q2412,Tabela3[],5,0)</f>
        <v>Brasil</v>
      </c>
      <c r="D2412" t="str">
        <f ca="1">VLOOKUP(Q2412,Tabela3[],3,0)</f>
        <v>VALE</v>
      </c>
      <c r="E2412" t="str">
        <f ca="1">IF(R2412=Q2412, (VLOOKUP(P2412+1,Tabela3[],5,0)),VLOOKUP(R2412,Tabela3[],5,0))</f>
        <v>China</v>
      </c>
      <c r="F2412" s="1">
        <f t="shared" ca="1" si="298"/>
        <v>39161</v>
      </c>
      <c r="G2412" s="1">
        <f t="shared" ca="1" si="299"/>
        <v>39167.97309518743</v>
      </c>
      <c r="H2412">
        <f t="shared" ca="1" si="300"/>
        <v>0</v>
      </c>
      <c r="I2412" t="str">
        <f ca="1">VLOOKUP(Q2412,Tabela3[],9,1)</f>
        <v>Lan Hua Hai</v>
      </c>
      <c r="J2412" t="str">
        <f ca="1">VLOOKUP(Q2412,Tabela3[],11,0)</f>
        <v>Bauxita</v>
      </c>
      <c r="K2412" t="str">
        <f ca="1">VLOOKUP(Q2412,Tabela3[],10,0)</f>
        <v>Minério</v>
      </c>
      <c r="L2412" t="e" cm="1">
        <f t="array" aca="1" ref="L2412" ca="1">IF(Tabela2[[#This Row],[PORTO]]=Tabela2[[#This Row],[DESTINO]],0,erro)</f>
        <v>#NAME?</v>
      </c>
      <c r="N2412">
        <f t="shared" ca="1" si="303"/>
        <v>0</v>
      </c>
      <c r="O2412">
        <f t="shared" ca="1" si="304"/>
        <v>7</v>
      </c>
      <c r="P2412">
        <f t="shared" ca="1" si="305"/>
        <v>3</v>
      </c>
      <c r="Q2412">
        <f t="shared" ca="1" si="301"/>
        <v>28</v>
      </c>
      <c r="R2412">
        <f t="shared" ca="1" si="302"/>
        <v>1</v>
      </c>
    </row>
    <row r="2413" spans="1:18">
      <c r="A2413">
        <f ca="1">VLOOKUP(O2413,Tabela3[],2,0)</f>
        <v>2001</v>
      </c>
      <c r="B2413" t="str">
        <f ca="1">VLOOKUP(P2413,Tabela3[],4,0)</f>
        <v>DEZEMBRO</v>
      </c>
      <c r="C2413" t="str">
        <f ca="1">VLOOKUP(Q2413,Tabela3[],5,0)</f>
        <v>Holanda</v>
      </c>
      <c r="D2413" t="str">
        <f ca="1">VLOOKUP(Q2413,Tabela3[],3,0)</f>
        <v>Shell</v>
      </c>
      <c r="E2413" t="str">
        <f ca="1">IF(R2413=Q2413, (VLOOKUP(P2413+1,Tabela3[],5,0)),VLOOKUP(R2413,Tabela3[],5,0))</f>
        <v>China</v>
      </c>
      <c r="F2413" s="1">
        <f t="shared" ca="1" si="298"/>
        <v>37218</v>
      </c>
      <c r="G2413" s="1">
        <f t="shared" ca="1" si="299"/>
        <v>37218.961013132823</v>
      </c>
      <c r="H2413">
        <f t="shared" ca="1" si="300"/>
        <v>1</v>
      </c>
      <c r="I2413" t="str">
        <f ca="1">VLOOKUP(Q2413,Tabela3[],9,1)</f>
        <v>AbQaiq</v>
      </c>
      <c r="J2413" t="str">
        <f ca="1">VLOOKUP(Q2413,Tabela3[],11,0)</f>
        <v>Gasolina</v>
      </c>
      <c r="K2413" t="str">
        <f ca="1">VLOOKUP(Q2413,Tabela3[],10,0)</f>
        <v>Petróleo</v>
      </c>
      <c r="L2413" t="e" cm="1">
        <f t="array" aca="1" ref="L2413" ca="1">IF(Tabela2[[#This Row],[PORTO]]=Tabela2[[#This Row],[DESTINO]],0,erro)</f>
        <v>#NAME?</v>
      </c>
      <c r="N2413">
        <f t="shared" ca="1" si="303"/>
        <v>89000</v>
      </c>
      <c r="O2413">
        <f t="shared" ca="1" si="304"/>
        <v>1</v>
      </c>
      <c r="P2413">
        <f t="shared" ca="1" si="305"/>
        <v>11</v>
      </c>
      <c r="Q2413">
        <f t="shared" ca="1" si="301"/>
        <v>16</v>
      </c>
      <c r="R2413">
        <f t="shared" ca="1" si="302"/>
        <v>2</v>
      </c>
    </row>
    <row r="2414" spans="1:18">
      <c r="A2414">
        <f ca="1">VLOOKUP(O2414,Tabela3[],2,0)</f>
        <v>2006</v>
      </c>
      <c r="B2414" t="str">
        <f ca="1">VLOOKUP(P2414,Tabela3[],4,0)</f>
        <v>OUTUBRO</v>
      </c>
      <c r="C2414" t="str">
        <f ca="1">VLOOKUP(Q2414,Tabela3[],5,0)</f>
        <v>Coréia do Sul</v>
      </c>
      <c r="D2414" t="str">
        <f ca="1">VLOOKUP(Q2414,Tabela3[],3,0)</f>
        <v>Samsung</v>
      </c>
      <c r="E2414" t="str">
        <f ca="1">IF(R2414=Q2414, (VLOOKUP(P2414+1,Tabela3[],5,0)),VLOOKUP(R2414,Tabela3[],5,0))</f>
        <v>China</v>
      </c>
      <c r="F2414" s="1">
        <f t="shared" ca="1" si="298"/>
        <v>38967</v>
      </c>
      <c r="G2414" s="1">
        <f t="shared" ca="1" si="299"/>
        <v>38974.594710564394</v>
      </c>
      <c r="H2414">
        <f t="shared" ca="1" si="300"/>
        <v>1</v>
      </c>
      <c r="I2414" t="str">
        <f ca="1">VLOOKUP(Q2414,Tabela3[],9,1)</f>
        <v>HMM Rotterdam</v>
      </c>
      <c r="J2414" t="str">
        <f ca="1">VLOOKUP(Q2414,Tabela3[],11,0)</f>
        <v>Neo QLED 8k 75"</v>
      </c>
      <c r="K2414" t="str">
        <f ca="1">VLOOKUP(Q2414,Tabela3[],10,0)</f>
        <v>Eletrônicos</v>
      </c>
      <c r="L2414" t="e" cm="1">
        <f t="array" aca="1" ref="L2414" ca="1">IF(Tabela2[[#This Row],[PORTO]]=Tabela2[[#This Row],[DESTINO]],0,erro)</f>
        <v>#NAME?</v>
      </c>
      <c r="N2414">
        <f t="shared" ca="1" si="303"/>
        <v>1500</v>
      </c>
      <c r="O2414">
        <f t="shared" ca="1" si="304"/>
        <v>6</v>
      </c>
      <c r="P2414">
        <f t="shared" ca="1" si="305"/>
        <v>9</v>
      </c>
      <c r="Q2414">
        <f t="shared" ca="1" si="301"/>
        <v>12</v>
      </c>
      <c r="R2414">
        <f t="shared" ca="1" si="302"/>
        <v>2</v>
      </c>
    </row>
    <row r="2415" spans="1:18">
      <c r="A2415">
        <f ca="1">VLOOKUP(O2415,Tabela3[],2,0)</f>
        <v>2007</v>
      </c>
      <c r="B2415" t="str">
        <f ca="1">VLOOKUP(P2415,Tabela3[],4,0)</f>
        <v>AGOSTO</v>
      </c>
      <c r="C2415" t="str">
        <f ca="1">VLOOKUP(Q2415,Tabela3[],5,0)</f>
        <v>Japão</v>
      </c>
      <c r="D2415" t="str">
        <f ca="1">VLOOKUP(Q2415,Tabela3[],3,0)</f>
        <v>Toyota</v>
      </c>
      <c r="E2415" t="str">
        <f ca="1">IF(R2415=Q2415, (VLOOKUP(P2415+1,Tabela3[],5,0)),VLOOKUP(R2415,Tabela3[],5,0))</f>
        <v>Alemanha</v>
      </c>
      <c r="F2415" s="1">
        <f t="shared" ca="1" si="298"/>
        <v>39271</v>
      </c>
      <c r="G2415" s="1">
        <f t="shared" ca="1" si="299"/>
        <v>39275.610608503521</v>
      </c>
      <c r="H2415">
        <f t="shared" ca="1" si="300"/>
        <v>0</v>
      </c>
      <c r="I2415" t="str">
        <f ca="1">VLOOKUP(Q2415,Tabela3[],9,1)</f>
        <v>Trailer Carriers</v>
      </c>
      <c r="J2415" t="str">
        <f ca="1">VLOOKUP(Q2415,Tabela3[],11,0)</f>
        <v>COROLLA CROSS XR</v>
      </c>
      <c r="K2415" t="str">
        <f ca="1">VLOOKUP(Q2415,Tabela3[],10,0)</f>
        <v>Carros</v>
      </c>
      <c r="L2415" t="e" cm="1">
        <f t="array" aca="1" ref="L2415" ca="1">IF(Tabela2[[#This Row],[PORTO]]=Tabela2[[#This Row],[DESTINO]],0,erro)</f>
        <v>#NAME?</v>
      </c>
      <c r="N2415">
        <f t="shared" ca="1" si="303"/>
        <v>500</v>
      </c>
      <c r="O2415">
        <f t="shared" ca="1" si="304"/>
        <v>7</v>
      </c>
      <c r="P2415">
        <f t="shared" ca="1" si="305"/>
        <v>7</v>
      </c>
      <c r="Q2415">
        <f t="shared" ca="1" si="301"/>
        <v>11</v>
      </c>
      <c r="R2415">
        <f t="shared" ca="1" si="302"/>
        <v>11</v>
      </c>
    </row>
    <row r="2416" spans="1:18">
      <c r="A2416">
        <f ca="1">VLOOKUP(O2416,Tabela3[],2,0)</f>
        <v>2003</v>
      </c>
      <c r="B2416" t="str">
        <f ca="1">VLOOKUP(P2416,Tabela3[],4,0)</f>
        <v>DEZEMBRO</v>
      </c>
      <c r="C2416" t="str">
        <f ca="1">VLOOKUP(Q2416,Tabela3[],5,0)</f>
        <v>Alemanha</v>
      </c>
      <c r="D2416" t="str">
        <f ca="1">VLOOKUP(Q2416,Tabela3[],3,0)</f>
        <v>Volkswagen</v>
      </c>
      <c r="E2416" t="str">
        <f ca="1">IF(R2416=Q2416, (VLOOKUP(P2416+1,Tabela3[],5,0)),VLOOKUP(R2416,Tabela3[],5,0))</f>
        <v>Coréia do Sul</v>
      </c>
      <c r="F2416" s="1">
        <f t="shared" ca="1" si="298"/>
        <v>37946</v>
      </c>
      <c r="G2416" s="1">
        <f t="shared" ca="1" si="299"/>
        <v>37951.173964372167</v>
      </c>
      <c r="H2416">
        <f t="shared" ca="1" si="300"/>
        <v>1</v>
      </c>
      <c r="I2416" t="str">
        <f ca="1">VLOOKUP(Q2416,Tabela3[],9,1)</f>
        <v>Warehouse Carriers </v>
      </c>
      <c r="J2416" t="str">
        <f ca="1">VLOOKUP(Q2416,Tabela3[],11,0)</f>
        <v>Highline 250 TSI (Taos)</v>
      </c>
      <c r="K2416" t="str">
        <f ca="1">VLOOKUP(Q2416,Tabela3[],10,0)</f>
        <v>Carros</v>
      </c>
      <c r="L2416" t="e" cm="1">
        <f t="array" aca="1" ref="L2416" ca="1">IF(Tabela2[[#This Row],[PORTO]]=Tabela2[[#This Row],[DESTINO]],0,erro)</f>
        <v>#NAME?</v>
      </c>
      <c r="N2416">
        <f t="shared" ca="1" si="303"/>
        <v>400</v>
      </c>
      <c r="O2416">
        <f t="shared" ca="1" si="304"/>
        <v>3</v>
      </c>
      <c r="P2416">
        <f t="shared" ca="1" si="305"/>
        <v>11</v>
      </c>
      <c r="Q2416">
        <f t="shared" ca="1" si="301"/>
        <v>7</v>
      </c>
      <c r="R2416">
        <f t="shared" ca="1" si="302"/>
        <v>13</v>
      </c>
    </row>
    <row r="2417" spans="1:18">
      <c r="A2417">
        <f ca="1">VLOOKUP(O2417,Tabela3[],2,0)</f>
        <v>2005</v>
      </c>
      <c r="B2417" t="str">
        <f ca="1">VLOOKUP(P2417,Tabela3[],4,0)</f>
        <v>AGOSTO</v>
      </c>
      <c r="C2417" t="str">
        <f ca="1">VLOOKUP(Q2417,Tabela3[],5,0)</f>
        <v>China</v>
      </c>
      <c r="D2417" t="str">
        <f ca="1">VLOOKUP(Q2417,Tabela3[],3,0)</f>
        <v>Alibaba Group</v>
      </c>
      <c r="E2417" t="str">
        <f ca="1">IF(R2417=Q2417, (VLOOKUP(P2417+1,Tabela3[],5,0)),VLOOKUP(R2417,Tabela3[],5,0))</f>
        <v>Estados Unidos</v>
      </c>
      <c r="F2417" s="1">
        <f t="shared" ca="1" si="298"/>
        <v>38543</v>
      </c>
      <c r="G2417" s="1">
        <f t="shared" ca="1" si="299"/>
        <v>38546.392065274667</v>
      </c>
      <c r="H2417">
        <f t="shared" ca="1" si="300"/>
        <v>0</v>
      </c>
      <c r="I2417" t="str">
        <f ca="1">VLOOKUP(Q2417,Tabela3[],9,1)</f>
        <v>HMM St Petersburg</v>
      </c>
      <c r="J2417" t="str">
        <f ca="1">VLOOKUP(Q2417,Tabela3[],11,0)</f>
        <v>Miniescavadeira</v>
      </c>
      <c r="K2417" t="str">
        <f ca="1">VLOOKUP(Q2417,Tabela3[],10,0)</f>
        <v>Maquinário</v>
      </c>
      <c r="L2417" t="e" cm="1">
        <f t="array" aca="1" ref="L2417" ca="1">IF(Tabela2[[#This Row],[PORTO]]=Tabela2[[#This Row],[DESTINO]],0,erro)</f>
        <v>#NAME?</v>
      </c>
      <c r="N2417">
        <f t="shared" ca="1" si="303"/>
        <v>20</v>
      </c>
      <c r="O2417">
        <f t="shared" ca="1" si="304"/>
        <v>5</v>
      </c>
      <c r="P2417">
        <f t="shared" ca="1" si="305"/>
        <v>7</v>
      </c>
      <c r="Q2417">
        <f t="shared" ca="1" si="301"/>
        <v>1</v>
      </c>
      <c r="R2417">
        <f t="shared" ca="1" si="302"/>
        <v>5</v>
      </c>
    </row>
    <row r="2418" spans="1:18">
      <c r="A2418">
        <f ca="1">VLOOKUP(O2418,Tabela3[],2,0)</f>
        <v>2007</v>
      </c>
      <c r="B2418" t="str">
        <f ca="1">VLOOKUP(P2418,Tabela3[],4,0)</f>
        <v>JANEIRO</v>
      </c>
      <c r="C2418" t="str">
        <f ca="1">VLOOKUP(Q2418,Tabela3[],5,0)</f>
        <v>Coréia do Sul</v>
      </c>
      <c r="D2418" t="str">
        <f ca="1">VLOOKUP(Q2418,Tabela3[],3,0)</f>
        <v>Samsung</v>
      </c>
      <c r="E2418" t="str">
        <f ca="1">IF(R2418=Q2418, (VLOOKUP(P2418+1,Tabela3[],5,0)),VLOOKUP(R2418,Tabela3[],5,0))</f>
        <v>Coréia do Sul</v>
      </c>
      <c r="F2418" s="1">
        <f t="shared" ca="1" si="298"/>
        <v>39097</v>
      </c>
      <c r="G2418" s="1">
        <f t="shared" ca="1" si="299"/>
        <v>39097.956622341386</v>
      </c>
      <c r="H2418">
        <f t="shared" ca="1" si="300"/>
        <v>1</v>
      </c>
      <c r="I2418" t="str">
        <f ca="1">VLOOKUP(Q2418,Tabela3[],9,1)</f>
        <v>HMM Rotterdam</v>
      </c>
      <c r="J2418" t="str">
        <f ca="1">VLOOKUP(Q2418,Tabela3[],11,0)</f>
        <v>Crystal UHD 4k 65"</v>
      </c>
      <c r="K2418" t="str">
        <f ca="1">VLOOKUP(Q2418,Tabela3[],10,0)</f>
        <v>Eletrônicos</v>
      </c>
      <c r="L2418" cm="1">
        <f t="array" aca="1" ref="L2418" ca="1">IF(Tabela2[[#This Row],[PORTO]]=Tabela2[[#This Row],[DESTINO]],0,erro)</f>
        <v>0</v>
      </c>
      <c r="N2418">
        <f t="shared" ca="1" si="303"/>
        <v>1500</v>
      </c>
      <c r="O2418">
        <f t="shared" ca="1" si="304"/>
        <v>7</v>
      </c>
      <c r="P2418">
        <f t="shared" ca="1" si="305"/>
        <v>0</v>
      </c>
      <c r="Q2418">
        <f t="shared" ca="1" si="301"/>
        <v>14</v>
      </c>
      <c r="R2418">
        <f t="shared" ca="1" si="302"/>
        <v>13</v>
      </c>
    </row>
    <row r="2419" spans="1:18">
      <c r="A2419">
        <f ca="1">VLOOKUP(O2419,Tabela3[],2,0)</f>
        <v>2007</v>
      </c>
      <c r="B2419" t="str">
        <f ca="1">VLOOKUP(P2419,Tabela3[],4,0)</f>
        <v>ABRIL</v>
      </c>
      <c r="C2419" t="str">
        <f ca="1">VLOOKUP(Q2419,Tabela3[],5,0)</f>
        <v>Canadá</v>
      </c>
      <c r="D2419" t="str">
        <f ca="1">VLOOKUP(Q2419,Tabela3[],3,0)</f>
        <v>Shopify</v>
      </c>
      <c r="E2419" t="str">
        <f ca="1">IF(R2419=Q2419, (VLOOKUP(P2419+1,Tabela3[],5,0)),VLOOKUP(R2419,Tabela3[],5,0))</f>
        <v>Itália</v>
      </c>
      <c r="F2419" s="1">
        <f t="shared" ca="1" si="298"/>
        <v>39157</v>
      </c>
      <c r="G2419" s="1">
        <f t="shared" ca="1" si="299"/>
        <v>39158.283925593933</v>
      </c>
      <c r="H2419">
        <f t="shared" ca="1" si="300"/>
        <v>0</v>
      </c>
      <c r="I2419" t="str">
        <f ca="1">VLOOKUP(Q2419,Tabela3[],9,1)</f>
        <v>HMM Southampton</v>
      </c>
      <c r="J2419" t="str">
        <f ca="1">VLOOKUP(Q2419,Tabela3[],11,0)</f>
        <v>NONA</v>
      </c>
      <c r="K2419" t="str">
        <f ca="1">VLOOKUP(Q2419,Tabela3[],10,0)</f>
        <v>Bebida</v>
      </c>
      <c r="L2419" t="e" cm="1">
        <f t="array" aca="1" ref="L2419" ca="1">IF(Tabela2[[#This Row],[PORTO]]=Tabela2[[#This Row],[DESTINO]],0,erro)</f>
        <v>#NAME?</v>
      </c>
      <c r="N2419">
        <f t="shared" ca="1" si="303"/>
        <v>0</v>
      </c>
      <c r="O2419">
        <f t="shared" ca="1" si="304"/>
        <v>7</v>
      </c>
      <c r="P2419">
        <f t="shared" ca="1" si="305"/>
        <v>3</v>
      </c>
      <c r="Q2419">
        <f t="shared" ca="1" si="301"/>
        <v>34</v>
      </c>
      <c r="R2419">
        <f t="shared" ca="1" si="302"/>
        <v>19</v>
      </c>
    </row>
    <row r="2420" spans="1:18">
      <c r="A2420">
        <f ca="1">VLOOKUP(O2420,Tabela3[],2,0)</f>
        <v>2000</v>
      </c>
      <c r="B2420" t="str">
        <f ca="1">VLOOKUP(P2420,Tabela3[],4,0)</f>
        <v>JULHO</v>
      </c>
      <c r="C2420" t="str">
        <f ca="1">VLOOKUP(Q2420,Tabela3[],5,0)</f>
        <v>China</v>
      </c>
      <c r="D2420" t="str">
        <f ca="1">VLOOKUP(Q2420,Tabela3[],3,0)</f>
        <v>Alibaba Group</v>
      </c>
      <c r="E2420" t="str">
        <f ca="1">IF(R2420=Q2420, (VLOOKUP(P2420+1,Tabela3[],5,0)),VLOOKUP(R2420,Tabela3[],5,0))</f>
        <v>Holanda</v>
      </c>
      <c r="F2420" s="1">
        <f t="shared" ca="1" si="298"/>
        <v>36703</v>
      </c>
      <c r="G2420" s="1">
        <f t="shared" ca="1" si="299"/>
        <v>36712.453615573839</v>
      </c>
      <c r="H2420">
        <f t="shared" ca="1" si="300"/>
        <v>0</v>
      </c>
      <c r="I2420" t="str">
        <f ca="1">VLOOKUP(Q2420,Tabela3[],9,1)</f>
        <v>HMM St Petersburg</v>
      </c>
      <c r="J2420" t="str">
        <f ca="1">VLOOKUP(Q2420,Tabela3[],11,0)</f>
        <v>Ar Condicionado 18000</v>
      </c>
      <c r="K2420" t="str">
        <f ca="1">VLOOKUP(Q2420,Tabela3[],10,0)</f>
        <v>Eletrônicos</v>
      </c>
      <c r="L2420" t="e" cm="1">
        <f t="array" aca="1" ref="L2420" ca="1">IF(Tabela2[[#This Row],[PORTO]]=Tabela2[[#This Row],[DESTINO]],0,erro)</f>
        <v>#NAME?</v>
      </c>
      <c r="N2420">
        <f t="shared" ca="1" si="303"/>
        <v>1000</v>
      </c>
      <c r="O2420">
        <f t="shared" ca="1" si="304"/>
        <v>0</v>
      </c>
      <c r="P2420">
        <f t="shared" ca="1" si="305"/>
        <v>6</v>
      </c>
      <c r="Q2420">
        <f t="shared" ca="1" si="301"/>
        <v>2</v>
      </c>
      <c r="R2420">
        <f t="shared" ca="1" si="302"/>
        <v>15</v>
      </c>
    </row>
    <row r="2421" spans="1:18">
      <c r="A2421">
        <f ca="1">VLOOKUP(O2421,Tabela3[],2,0)</f>
        <v>2003</v>
      </c>
      <c r="B2421" t="str">
        <f ca="1">VLOOKUP(P2421,Tabela3[],4,0)</f>
        <v>FEVEREIRO</v>
      </c>
      <c r="C2421" t="str">
        <f ca="1">VLOOKUP(Q2421,Tabela3[],5,0)</f>
        <v>Itália</v>
      </c>
      <c r="D2421" t="str">
        <f ca="1">VLOOKUP(Q2421,Tabela3[],3,0)</f>
        <v>Hyundai</v>
      </c>
      <c r="E2421" t="str">
        <f ca="1">IF(R2421=Q2421, (VLOOKUP(P2421+1,Tabela3[],5,0)),VLOOKUP(R2421,Tabela3[],5,0))</f>
        <v>Coréia do Sul</v>
      </c>
      <c r="F2421" s="1">
        <f t="shared" ca="1" si="298"/>
        <v>37635</v>
      </c>
      <c r="G2421" s="1">
        <f t="shared" ca="1" si="299"/>
        <v>37639.562614211878</v>
      </c>
      <c r="H2421">
        <f t="shared" ca="1" si="300"/>
        <v>0</v>
      </c>
      <c r="I2421" t="str">
        <f ca="1">VLOOKUP(Q2421,Tabela3[],9,1)</f>
        <v>Car Carriers</v>
      </c>
      <c r="J2421" t="str">
        <f ca="1">VLOOKUP(Q2421,Tabela3[],11,0)</f>
        <v>HB20 Vision</v>
      </c>
      <c r="K2421" t="str">
        <f ca="1">VLOOKUP(Q2421,Tabela3[],10,0)</f>
        <v>Carros</v>
      </c>
      <c r="L2421" t="e" cm="1">
        <f t="array" aca="1" ref="L2421" ca="1">IF(Tabela2[[#This Row],[PORTO]]=Tabela2[[#This Row],[DESTINO]],0,erro)</f>
        <v>#NAME?</v>
      </c>
      <c r="N2421">
        <f t="shared" ca="1" si="303"/>
        <v>400</v>
      </c>
      <c r="O2421">
        <f t="shared" ca="1" si="304"/>
        <v>3</v>
      </c>
      <c r="P2421">
        <f t="shared" ca="1" si="305"/>
        <v>1</v>
      </c>
      <c r="Q2421">
        <f t="shared" ca="1" si="301"/>
        <v>20</v>
      </c>
      <c r="R2421">
        <f t="shared" ca="1" si="302"/>
        <v>14</v>
      </c>
    </row>
    <row r="2422" spans="1:18">
      <c r="A2422">
        <f ca="1">VLOOKUP(O2422,Tabela3[],2,0)</f>
        <v>2004</v>
      </c>
      <c r="B2422" t="str">
        <f ca="1">VLOOKUP(P2422,Tabela3[],4,0)</f>
        <v>FEVEREIRO</v>
      </c>
      <c r="C2422" t="str">
        <f ca="1">VLOOKUP(Q2422,Tabela3[],5,0)</f>
        <v>Canadá</v>
      </c>
      <c r="D2422" t="str">
        <f ca="1">VLOOKUP(Q2422,Tabela3[],3,0)</f>
        <v>Shopify</v>
      </c>
      <c r="E2422" t="str">
        <f ca="1">IF(R2422=Q2422, (VLOOKUP(P2422+1,Tabela3[],5,0)),VLOOKUP(R2422,Tabela3[],5,0))</f>
        <v>Japão</v>
      </c>
      <c r="F2422" s="1">
        <f t="shared" ca="1" si="298"/>
        <v>37991</v>
      </c>
      <c r="G2422" s="1">
        <f t="shared" ca="1" si="299"/>
        <v>37994.370193627605</v>
      </c>
      <c r="H2422">
        <f t="shared" ca="1" si="300"/>
        <v>0</v>
      </c>
      <c r="I2422" t="str">
        <f ca="1">VLOOKUP(Q2422,Tabela3[],9,1)</f>
        <v>HMM Southampton</v>
      </c>
      <c r="J2422" t="str">
        <f ca="1">VLOOKUP(Q2422,Tabela3[],11,0)</f>
        <v>TORRADORES DE CAFÉ</v>
      </c>
      <c r="K2422" t="str">
        <f ca="1">VLOOKUP(Q2422,Tabela3[],10,0)</f>
        <v>Geral</v>
      </c>
      <c r="L2422" t="e" cm="1">
        <f t="array" aca="1" ref="L2422" ca="1">IF(Tabela2[[#This Row],[PORTO]]=Tabela2[[#This Row],[DESTINO]],0,erro)</f>
        <v>#NAME?</v>
      </c>
      <c r="N2422">
        <f t="shared" ca="1" si="303"/>
        <v>3000</v>
      </c>
      <c r="O2422">
        <f t="shared" ca="1" si="304"/>
        <v>4</v>
      </c>
      <c r="P2422">
        <f t="shared" ca="1" si="305"/>
        <v>1</v>
      </c>
      <c r="Q2422">
        <f t="shared" ca="1" si="301"/>
        <v>33</v>
      </c>
      <c r="R2422">
        <f t="shared" ca="1" si="302"/>
        <v>9</v>
      </c>
    </row>
    <row r="2423" spans="1:18">
      <c r="A2423">
        <f ca="1">VLOOKUP(O2423,Tabela3[],2,0)</f>
        <v>2002</v>
      </c>
      <c r="B2423" t="str">
        <f ca="1">VLOOKUP(P2423,Tabela3[],4,0)</f>
        <v>JANEIRO</v>
      </c>
      <c r="C2423" t="str">
        <f ca="1">VLOOKUP(Q2423,Tabela3[],5,0)</f>
        <v>China</v>
      </c>
      <c r="D2423" t="str">
        <f ca="1">VLOOKUP(Q2423,Tabela3[],3,0)</f>
        <v>Alibaba Group</v>
      </c>
      <c r="E2423" t="str">
        <f ca="1">IF(R2423=Q2423, (VLOOKUP(P2423+1,Tabela3[],5,0)),VLOOKUP(R2423,Tabela3[],5,0))</f>
        <v>Alemanha</v>
      </c>
      <c r="F2423" s="1">
        <f t="shared" ca="1" si="298"/>
        <v>37598</v>
      </c>
      <c r="G2423" s="1">
        <f t="shared" ca="1" si="299"/>
        <v>37606.830679776816</v>
      </c>
      <c r="H2423">
        <f t="shared" ca="1" si="300"/>
        <v>0</v>
      </c>
      <c r="I2423" t="str">
        <f ca="1">VLOOKUP(Q2423,Tabela3[],9,1)</f>
        <v>HMM St Petersburg</v>
      </c>
      <c r="J2423" t="str">
        <f ca="1">VLOOKUP(Q2423,Tabela3[],11,0)</f>
        <v>Serração Portatil</v>
      </c>
      <c r="K2423" t="str">
        <f ca="1">VLOOKUP(Q2423,Tabela3[],10,0)</f>
        <v>Maquinário</v>
      </c>
      <c r="L2423" t="e" cm="1">
        <f t="array" aca="1" ref="L2423" ca="1">IF(Tabela2[[#This Row],[PORTO]]=Tabela2[[#This Row],[DESTINO]],0,erro)</f>
        <v>#NAME?</v>
      </c>
      <c r="N2423">
        <f t="shared" ca="1" si="303"/>
        <v>30</v>
      </c>
      <c r="O2423">
        <f t="shared" ca="1" si="304"/>
        <v>2</v>
      </c>
      <c r="P2423">
        <f t="shared" ca="1" si="305"/>
        <v>12</v>
      </c>
      <c r="Q2423">
        <f t="shared" ca="1" si="301"/>
        <v>0</v>
      </c>
      <c r="R2423">
        <f t="shared" ca="1" si="302"/>
        <v>7</v>
      </c>
    </row>
    <row r="2424" spans="1:18">
      <c r="A2424">
        <f ca="1">VLOOKUP(O2424,Tabela3[],2,0)</f>
        <v>2008</v>
      </c>
      <c r="B2424" t="str">
        <f ca="1">VLOOKUP(P2424,Tabela3[],4,0)</f>
        <v>JULHO</v>
      </c>
      <c r="C2424" t="str">
        <f ca="1">VLOOKUP(Q2424,Tabela3[],5,0)</f>
        <v>Japão</v>
      </c>
      <c r="D2424" t="str">
        <f ca="1">VLOOKUP(Q2424,Tabela3[],3,0)</f>
        <v>Toyota</v>
      </c>
      <c r="E2424" t="str">
        <f ca="1">IF(R2424=Q2424, (VLOOKUP(P2424+1,Tabela3[],5,0)),VLOOKUP(R2424,Tabela3[],5,0))</f>
        <v>Coréia do Sul</v>
      </c>
      <c r="F2424" s="1">
        <f t="shared" ca="1" si="298"/>
        <v>39619</v>
      </c>
      <c r="G2424" s="1">
        <f t="shared" ca="1" si="299"/>
        <v>39624.946500047932</v>
      </c>
      <c r="H2424">
        <f t="shared" ca="1" si="300"/>
        <v>0</v>
      </c>
      <c r="I2424" t="str">
        <f ca="1">VLOOKUP(Q2424,Tabela3[],9,1)</f>
        <v>Trailer Carriers</v>
      </c>
      <c r="J2424" t="str">
        <f ca="1">VLOOKUP(Q2424,Tabela3[],11,0)</f>
        <v>HILUX CABINE DUPLA STD POWER PACK</v>
      </c>
      <c r="K2424" t="str">
        <f ca="1">VLOOKUP(Q2424,Tabela3[],10,0)</f>
        <v>Carros</v>
      </c>
      <c r="L2424" t="e" cm="1">
        <f t="array" aca="1" ref="L2424" ca="1">IF(Tabela2[[#This Row],[PORTO]]=Tabela2[[#This Row],[DESTINO]],0,erro)</f>
        <v>#NAME?</v>
      </c>
      <c r="N2424">
        <f t="shared" ca="1" si="303"/>
        <v>500</v>
      </c>
      <c r="O2424">
        <f t="shared" ca="1" si="304"/>
        <v>8</v>
      </c>
      <c r="P2424">
        <f t="shared" ca="1" si="305"/>
        <v>6</v>
      </c>
      <c r="Q2424">
        <f t="shared" ca="1" si="301"/>
        <v>9</v>
      </c>
      <c r="R2424">
        <f t="shared" ca="1" si="302"/>
        <v>13</v>
      </c>
    </row>
    <row r="2425" spans="1:18">
      <c r="A2425">
        <f ca="1">VLOOKUP(O2425,Tabela3[],2,0)</f>
        <v>2006</v>
      </c>
      <c r="B2425" t="str">
        <f ca="1">VLOOKUP(P2425,Tabela3[],4,0)</f>
        <v>OUTUBRO</v>
      </c>
      <c r="C2425" t="str">
        <f ca="1">VLOOKUP(Q2425,Tabela3[],5,0)</f>
        <v>Japão</v>
      </c>
      <c r="D2425" t="str">
        <f ca="1">VLOOKUP(Q2425,Tabela3[],3,0)</f>
        <v>Toyota</v>
      </c>
      <c r="E2425" t="str">
        <f ca="1">IF(R2425=Q2425, (VLOOKUP(P2425+1,Tabela3[],5,0)),VLOOKUP(R2425,Tabela3[],5,0))</f>
        <v>China</v>
      </c>
      <c r="F2425" s="1">
        <f t="shared" ca="1" si="298"/>
        <v>38964</v>
      </c>
      <c r="G2425" s="1">
        <f t="shared" ca="1" si="299"/>
        <v>38964.797303425272</v>
      </c>
      <c r="H2425">
        <f t="shared" ca="1" si="300"/>
        <v>1</v>
      </c>
      <c r="I2425" t="str">
        <f ca="1">VLOOKUP(Q2425,Tabela3[],9,1)</f>
        <v>Trailer Carriers</v>
      </c>
      <c r="J2425" t="str">
        <f ca="1">VLOOKUP(Q2425,Tabela3[],11,0)</f>
        <v>COROLLA CROSS XR</v>
      </c>
      <c r="K2425" t="str">
        <f ca="1">VLOOKUP(Q2425,Tabela3[],10,0)</f>
        <v>Carros</v>
      </c>
      <c r="L2425" t="e" cm="1">
        <f t="array" aca="1" ref="L2425" ca="1">IF(Tabela2[[#This Row],[PORTO]]=Tabela2[[#This Row],[DESTINO]],0,erro)</f>
        <v>#NAME?</v>
      </c>
      <c r="N2425">
        <f t="shared" ca="1" si="303"/>
        <v>500</v>
      </c>
      <c r="O2425">
        <f t="shared" ca="1" si="304"/>
        <v>6</v>
      </c>
      <c r="P2425">
        <f t="shared" ca="1" si="305"/>
        <v>9</v>
      </c>
      <c r="Q2425">
        <f t="shared" ca="1" si="301"/>
        <v>11</v>
      </c>
      <c r="R2425">
        <f t="shared" ca="1" si="302"/>
        <v>2</v>
      </c>
    </row>
    <row r="2426" spans="1:18">
      <c r="A2426">
        <f ca="1">VLOOKUP(O2426,Tabela3[],2,0)</f>
        <v>2001</v>
      </c>
      <c r="B2426" t="str">
        <f ca="1">VLOOKUP(P2426,Tabela3[],4,0)</f>
        <v>JULHO</v>
      </c>
      <c r="C2426" t="str">
        <f ca="1">VLOOKUP(Q2426,Tabela3[],5,0)</f>
        <v>Japão</v>
      </c>
      <c r="D2426" t="str">
        <f ca="1">VLOOKUP(Q2426,Tabela3[],3,0)</f>
        <v>Toyota</v>
      </c>
      <c r="E2426" t="str">
        <f ca="1">IF(R2426=Q2426, (VLOOKUP(P2426+1,Tabela3[],5,0)),VLOOKUP(R2426,Tabela3[],5,0))</f>
        <v>Estados Unidos</v>
      </c>
      <c r="F2426" s="1">
        <f t="shared" ca="1" si="298"/>
        <v>37063</v>
      </c>
      <c r="G2426" s="1">
        <f t="shared" ca="1" si="299"/>
        <v>37069.241847991325</v>
      </c>
      <c r="H2426">
        <f t="shared" ca="1" si="300"/>
        <v>0</v>
      </c>
      <c r="I2426" t="str">
        <f ca="1">VLOOKUP(Q2426,Tabela3[],9,1)</f>
        <v>Trailer Carriers</v>
      </c>
      <c r="J2426" t="str">
        <f ca="1">VLOOKUP(Q2426,Tabela3[],11,0)</f>
        <v>COROLLA GLI</v>
      </c>
      <c r="K2426" t="str">
        <f ca="1">VLOOKUP(Q2426,Tabela3[],10,0)</f>
        <v>Carros</v>
      </c>
      <c r="L2426" t="e" cm="1">
        <f t="array" aca="1" ref="L2426" ca="1">IF(Tabela2[[#This Row],[PORTO]]=Tabela2[[#This Row],[DESTINO]],0,erro)</f>
        <v>#NAME?</v>
      </c>
      <c r="N2426">
        <f t="shared" ca="1" si="303"/>
        <v>100</v>
      </c>
      <c r="O2426">
        <f t="shared" ca="1" si="304"/>
        <v>1</v>
      </c>
      <c r="P2426">
        <f t="shared" ca="1" si="305"/>
        <v>6</v>
      </c>
      <c r="Q2426">
        <f t="shared" ca="1" si="301"/>
        <v>10</v>
      </c>
      <c r="R2426">
        <f t="shared" ca="1" si="302"/>
        <v>3</v>
      </c>
    </row>
    <row r="2427" spans="1:18">
      <c r="A2427">
        <f ca="1">VLOOKUP(O2427,Tabela3[],2,0)</f>
        <v>2007</v>
      </c>
      <c r="B2427" t="str">
        <f ca="1">VLOOKUP(P2427,Tabela3[],4,0)</f>
        <v>JANEIRO</v>
      </c>
      <c r="C2427" t="str">
        <f ca="1">VLOOKUP(Q2427,Tabela3[],5,0)</f>
        <v>Coréia do Sul</v>
      </c>
      <c r="D2427" t="str">
        <f ca="1">VLOOKUP(Q2427,Tabela3[],3,0)</f>
        <v>Samsung</v>
      </c>
      <c r="E2427" t="str">
        <f ca="1">IF(R2427=Q2427, (VLOOKUP(P2427+1,Tabela3[],5,0)),VLOOKUP(R2427,Tabela3[],5,0))</f>
        <v>Estados Unidos</v>
      </c>
      <c r="F2427" s="1">
        <f t="shared" ca="1" si="298"/>
        <v>39422</v>
      </c>
      <c r="G2427" s="1">
        <f t="shared" ca="1" si="299"/>
        <v>39424.927772274204</v>
      </c>
      <c r="H2427">
        <f t="shared" ca="1" si="300"/>
        <v>1</v>
      </c>
      <c r="I2427" t="str">
        <f ca="1">VLOOKUP(Q2427,Tabela3[],9,1)</f>
        <v>HMM Rotterdam</v>
      </c>
      <c r="J2427" t="str">
        <f ca="1">VLOOKUP(Q2427,Tabela3[],11,0)</f>
        <v>QLED 4k 75"</v>
      </c>
      <c r="K2427" t="str">
        <f ca="1">VLOOKUP(Q2427,Tabela3[],10,0)</f>
        <v>Eletrônicos</v>
      </c>
      <c r="L2427" t="e" cm="1">
        <f t="array" aca="1" ref="L2427" ca="1">IF(Tabela2[[#This Row],[PORTO]]=Tabela2[[#This Row],[DESTINO]],0,erro)</f>
        <v>#NAME?</v>
      </c>
      <c r="N2427">
        <f t="shared" ca="1" si="303"/>
        <v>2000</v>
      </c>
      <c r="O2427">
        <f t="shared" ca="1" si="304"/>
        <v>7</v>
      </c>
      <c r="P2427">
        <f t="shared" ca="1" si="305"/>
        <v>12</v>
      </c>
      <c r="Q2427">
        <f t="shared" ca="1" si="301"/>
        <v>13</v>
      </c>
      <c r="R2427">
        <f t="shared" ca="1" si="302"/>
        <v>5</v>
      </c>
    </row>
    <row r="2428" spans="1:18">
      <c r="A2428">
        <f ca="1">VLOOKUP(O2428,Tabela3[],2,0)</f>
        <v>2006</v>
      </c>
      <c r="B2428" t="str">
        <f ca="1">VLOOKUP(P2428,Tabela3[],4,0)</f>
        <v>JANEIRO</v>
      </c>
      <c r="C2428" t="str">
        <f ca="1">VLOOKUP(Q2428,Tabela3[],5,0)</f>
        <v>Itália</v>
      </c>
      <c r="D2428" t="str">
        <f ca="1">VLOOKUP(Q2428,Tabela3[],3,0)</f>
        <v>Hyundai</v>
      </c>
      <c r="E2428" t="str">
        <f ca="1">IF(R2428=Q2428, (VLOOKUP(P2428+1,Tabela3[],5,0)),VLOOKUP(R2428,Tabela3[],5,0))</f>
        <v>Itália</v>
      </c>
      <c r="F2428" s="1">
        <f t="shared" ca="1" si="298"/>
        <v>38718</v>
      </c>
      <c r="G2428" s="1">
        <f t="shared" ca="1" si="299"/>
        <v>38724.130770264019</v>
      </c>
      <c r="H2428">
        <f t="shared" ca="1" si="300"/>
        <v>1</v>
      </c>
      <c r="I2428" t="str">
        <f ca="1">VLOOKUP(Q2428,Tabela3[],9,1)</f>
        <v>Car Carriers</v>
      </c>
      <c r="J2428" t="str">
        <f ca="1">VLOOKUP(Q2428,Tabela3[],11,0)</f>
        <v>HB20 Vision</v>
      </c>
      <c r="K2428" t="str">
        <f ca="1">VLOOKUP(Q2428,Tabela3[],10,0)</f>
        <v>Carros</v>
      </c>
      <c r="L2428" cm="1">
        <f t="array" aca="1" ref="L2428" ca="1">IF(Tabela2[[#This Row],[PORTO]]=Tabela2[[#This Row],[DESTINO]],0,erro)</f>
        <v>0</v>
      </c>
      <c r="N2428">
        <f t="shared" ca="1" si="303"/>
        <v>500</v>
      </c>
      <c r="O2428">
        <f t="shared" ca="1" si="304"/>
        <v>6</v>
      </c>
      <c r="P2428">
        <f t="shared" ca="1" si="305"/>
        <v>0</v>
      </c>
      <c r="Q2428">
        <f t="shared" ca="1" si="301"/>
        <v>20</v>
      </c>
      <c r="R2428">
        <f t="shared" ca="1" si="302"/>
        <v>19</v>
      </c>
    </row>
    <row r="2429" spans="1:18">
      <c r="A2429">
        <f ca="1">VLOOKUP(O2429,Tabela3[],2,0)</f>
        <v>2004</v>
      </c>
      <c r="B2429" t="str">
        <f ca="1">VLOOKUP(P2429,Tabela3[],4,0)</f>
        <v>MARÇO</v>
      </c>
      <c r="C2429" t="str">
        <f ca="1">VLOOKUP(Q2429,Tabela3[],5,0)</f>
        <v>Brasil</v>
      </c>
      <c r="D2429" t="str">
        <f ca="1">VLOOKUP(Q2429,Tabela3[],3,0)</f>
        <v>VALE</v>
      </c>
      <c r="E2429" t="str">
        <f ca="1">IF(R2429=Q2429, (VLOOKUP(P2429+1,Tabela3[],5,0)),VLOOKUP(R2429,Tabela3[],5,0))</f>
        <v>Itália</v>
      </c>
      <c r="F2429" s="1">
        <f t="shared" ca="1" si="298"/>
        <v>38019</v>
      </c>
      <c r="G2429" s="1">
        <f t="shared" ca="1" si="299"/>
        <v>38028.918718354173</v>
      </c>
      <c r="H2429">
        <f t="shared" ca="1" si="300"/>
        <v>1</v>
      </c>
      <c r="I2429" t="str">
        <f ca="1">VLOOKUP(Q2429,Tabela3[],9,1)</f>
        <v>Lan Hua Hai</v>
      </c>
      <c r="J2429" t="str">
        <f ca="1">VLOOKUP(Q2429,Tabela3[],11,0)</f>
        <v>Manganês</v>
      </c>
      <c r="K2429" t="str">
        <f ca="1">VLOOKUP(Q2429,Tabela3[],10,0)</f>
        <v>Minério</v>
      </c>
      <c r="L2429" t="e" cm="1">
        <f t="array" aca="1" ref="L2429" ca="1">IF(Tabela2[[#This Row],[PORTO]]=Tabela2[[#This Row],[DESTINO]],0,erro)</f>
        <v>#NAME?</v>
      </c>
      <c r="N2429">
        <f t="shared" ca="1" si="303"/>
        <v>0</v>
      </c>
      <c r="O2429">
        <f t="shared" ca="1" si="304"/>
        <v>4</v>
      </c>
      <c r="P2429">
        <f t="shared" ca="1" si="305"/>
        <v>2</v>
      </c>
      <c r="Q2429">
        <f t="shared" ca="1" si="301"/>
        <v>29</v>
      </c>
      <c r="R2429">
        <f t="shared" ca="1" si="302"/>
        <v>19</v>
      </c>
    </row>
    <row r="2430" spans="1:18">
      <c r="A2430">
        <f ca="1">VLOOKUP(O2430,Tabela3[],2,0)</f>
        <v>2001</v>
      </c>
      <c r="B2430" t="str">
        <f ca="1">VLOOKUP(P2430,Tabela3[],4,0)</f>
        <v>JULHO</v>
      </c>
      <c r="C2430" t="str">
        <f ca="1">VLOOKUP(Q2430,Tabela3[],5,0)</f>
        <v>Brasil</v>
      </c>
      <c r="D2430" t="str">
        <f ca="1">VLOOKUP(Q2430,Tabela3[],3,0)</f>
        <v>VALE</v>
      </c>
      <c r="E2430" t="str">
        <f ca="1">IF(R2430=Q2430, (VLOOKUP(P2430+1,Tabela3[],5,0)),VLOOKUP(R2430,Tabela3[],5,0))</f>
        <v>Coréia do Sul</v>
      </c>
      <c r="F2430" s="1">
        <f t="shared" ca="1" si="298"/>
        <v>37063</v>
      </c>
      <c r="G2430" s="1">
        <f t="shared" ca="1" si="299"/>
        <v>37069.315696654521</v>
      </c>
      <c r="H2430">
        <f t="shared" ca="1" si="300"/>
        <v>1</v>
      </c>
      <c r="I2430" t="str">
        <f ca="1">VLOOKUP(Q2430,Tabela3[],9,1)</f>
        <v>Lan Hua Hai</v>
      </c>
      <c r="J2430" t="str">
        <f ca="1">VLOOKUP(Q2430,Tabela3[],11,0)</f>
        <v>Minério de Ferro</v>
      </c>
      <c r="K2430" t="str">
        <f ca="1">VLOOKUP(Q2430,Tabela3[],10,0)</f>
        <v>Minério</v>
      </c>
      <c r="L2430" t="e" cm="1">
        <f t="array" aca="1" ref="L2430" ca="1">IF(Tabela2[[#This Row],[PORTO]]=Tabela2[[#This Row],[DESTINO]],0,erro)</f>
        <v>#NAME?</v>
      </c>
      <c r="N2430">
        <f t="shared" ca="1" si="303"/>
        <v>0</v>
      </c>
      <c r="O2430">
        <f t="shared" ca="1" si="304"/>
        <v>1</v>
      </c>
      <c r="P2430">
        <f t="shared" ca="1" si="305"/>
        <v>6</v>
      </c>
      <c r="Q2430">
        <f t="shared" ca="1" si="301"/>
        <v>27</v>
      </c>
      <c r="R2430">
        <f t="shared" ca="1" si="302"/>
        <v>14</v>
      </c>
    </row>
    <row r="2431" spans="1:18">
      <c r="A2431">
        <f ca="1">VLOOKUP(O2431,Tabela3[],2,0)</f>
        <v>2005</v>
      </c>
      <c r="B2431" t="str">
        <f ca="1">VLOOKUP(P2431,Tabela3[],4,0)</f>
        <v>DEZEMBRO</v>
      </c>
      <c r="C2431" t="str">
        <f ca="1">VLOOKUP(Q2431,Tabela3[],5,0)</f>
        <v>Brasil</v>
      </c>
      <c r="D2431" t="str">
        <f ca="1">VLOOKUP(Q2431,Tabela3[],3,0)</f>
        <v>VALE</v>
      </c>
      <c r="E2431" t="str">
        <f ca="1">IF(R2431=Q2431, (VLOOKUP(P2431+1,Tabela3[],5,0)),VLOOKUP(R2431,Tabela3[],5,0))</f>
        <v>Japão</v>
      </c>
      <c r="F2431" s="1">
        <f t="shared" ca="1" si="298"/>
        <v>38670</v>
      </c>
      <c r="G2431" s="1">
        <f t="shared" ca="1" si="299"/>
        <v>38675.410218150646</v>
      </c>
      <c r="H2431">
        <f t="shared" ca="1" si="300"/>
        <v>0</v>
      </c>
      <c r="I2431" t="str">
        <f ca="1">VLOOKUP(Q2431,Tabela3[],9,1)</f>
        <v>Lan Hua Hai</v>
      </c>
      <c r="J2431" t="str">
        <f ca="1">VLOOKUP(Q2431,Tabela3[],11,0)</f>
        <v>Minério de Ferro</v>
      </c>
      <c r="K2431" t="str">
        <f ca="1">VLOOKUP(Q2431,Tabela3[],10,0)</f>
        <v>Minério</v>
      </c>
      <c r="L2431" t="e" cm="1">
        <f t="array" aca="1" ref="L2431" ca="1">IF(Tabela2[[#This Row],[PORTO]]=Tabela2[[#This Row],[DESTINO]],0,erro)</f>
        <v>#NAME?</v>
      </c>
      <c r="N2431">
        <f t="shared" ca="1" si="303"/>
        <v>0</v>
      </c>
      <c r="O2431">
        <f t="shared" ca="1" si="304"/>
        <v>5</v>
      </c>
      <c r="P2431">
        <f t="shared" ca="1" si="305"/>
        <v>11</v>
      </c>
      <c r="Q2431">
        <f t="shared" ca="1" si="301"/>
        <v>27</v>
      </c>
      <c r="R2431">
        <f t="shared" ca="1" si="302"/>
        <v>10</v>
      </c>
    </row>
    <row r="2432" spans="1:18">
      <c r="A2432">
        <f ca="1">VLOOKUP(O2432,Tabela3[],2,0)</f>
        <v>2000</v>
      </c>
      <c r="B2432" t="str">
        <f ca="1">VLOOKUP(P2432,Tabela3[],4,0)</f>
        <v>MAIO</v>
      </c>
      <c r="C2432" t="str">
        <f ca="1">VLOOKUP(Q2432,Tabela3[],5,0)</f>
        <v>Holanda</v>
      </c>
      <c r="D2432" t="str">
        <f ca="1">VLOOKUP(Q2432,Tabela3[],3,0)</f>
        <v>Shell</v>
      </c>
      <c r="E2432" t="str">
        <f ca="1">IF(R2432=Q2432, (VLOOKUP(P2432+1,Tabela3[],5,0)),VLOOKUP(R2432,Tabela3[],5,0))</f>
        <v>França</v>
      </c>
      <c r="F2432" s="1">
        <f t="shared" ca="1" si="298"/>
        <v>36634</v>
      </c>
      <c r="G2432" s="1">
        <f t="shared" ca="1" si="299"/>
        <v>36642.656747561261</v>
      </c>
      <c r="H2432">
        <f t="shared" ca="1" si="300"/>
        <v>1</v>
      </c>
      <c r="I2432" t="str">
        <f ca="1">VLOOKUP(Q2432,Tabela3[],9,1)</f>
        <v>AbQaiq</v>
      </c>
      <c r="J2432" t="str">
        <f ca="1">VLOOKUP(Q2432,Tabela3[],11,0)</f>
        <v>Gasolina</v>
      </c>
      <c r="K2432" t="str">
        <f ca="1">VLOOKUP(Q2432,Tabela3[],10,0)</f>
        <v>Petróleo</v>
      </c>
      <c r="L2432" t="e" cm="1">
        <f t="array" aca="1" ref="L2432" ca="1">IF(Tabela2[[#This Row],[PORTO]]=Tabela2[[#This Row],[DESTINO]],0,erro)</f>
        <v>#NAME?</v>
      </c>
      <c r="N2432">
        <f t="shared" ca="1" si="303"/>
        <v>50000</v>
      </c>
      <c r="O2432">
        <f t="shared" ca="1" si="304"/>
        <v>0</v>
      </c>
      <c r="P2432">
        <f t="shared" ca="1" si="305"/>
        <v>4</v>
      </c>
      <c r="Q2432">
        <f t="shared" ca="1" si="301"/>
        <v>16</v>
      </c>
      <c r="R2432">
        <f t="shared" ca="1" si="302"/>
        <v>21</v>
      </c>
    </row>
    <row r="2433" spans="1:18">
      <c r="A2433">
        <f ca="1">VLOOKUP(O2433,Tabela3[],2,0)</f>
        <v>2005</v>
      </c>
      <c r="B2433" t="str">
        <f ca="1">VLOOKUP(P2433,Tabela3[],4,0)</f>
        <v>ABRIL</v>
      </c>
      <c r="C2433" t="str">
        <f ca="1">VLOOKUP(Q2433,Tabela3[],5,0)</f>
        <v>França</v>
      </c>
      <c r="D2433" t="str">
        <f ca="1">VLOOKUP(Q2433,Tabela3[],3,0)</f>
        <v> LVMH</v>
      </c>
      <c r="E2433" t="str">
        <f ca="1">IF(R2433=Q2433, (VLOOKUP(P2433+1,Tabela3[],5,0)),VLOOKUP(R2433,Tabela3[],5,0))</f>
        <v>Japão</v>
      </c>
      <c r="F2433" s="1">
        <f t="shared" ca="1" si="298"/>
        <v>38427</v>
      </c>
      <c r="G2433" s="1">
        <f t="shared" ca="1" si="299"/>
        <v>38427.070635267744</v>
      </c>
      <c r="H2433">
        <f t="shared" ca="1" si="300"/>
        <v>0</v>
      </c>
      <c r="I2433" t="str">
        <f ca="1">VLOOKUP(Q2433,Tabela3[],9,1)</f>
        <v>Emma Maersk</v>
      </c>
      <c r="J2433" t="str">
        <f ca="1">VLOOKUP(Q2433,Tabela3[],11,0)</f>
        <v>Louis Vuitton</v>
      </c>
      <c r="K2433" t="str">
        <f ca="1">VLOOKUP(Q2433,Tabela3[],10,0)</f>
        <v>Tecido</v>
      </c>
      <c r="L2433" t="e" cm="1">
        <f t="array" aca="1" ref="L2433" ca="1">IF(Tabela2[[#This Row],[PORTO]]=Tabela2[[#This Row],[DESTINO]],0,erro)</f>
        <v>#NAME?</v>
      </c>
      <c r="N2433">
        <f t="shared" ca="1" si="303"/>
        <v>50000</v>
      </c>
      <c r="O2433">
        <f t="shared" ca="1" si="304"/>
        <v>5</v>
      </c>
      <c r="P2433">
        <f t="shared" ca="1" si="305"/>
        <v>3</v>
      </c>
      <c r="Q2433">
        <f t="shared" ca="1" si="301"/>
        <v>22</v>
      </c>
      <c r="R2433">
        <f t="shared" ca="1" si="302"/>
        <v>9</v>
      </c>
    </row>
    <row r="2434" spans="1:18">
      <c r="A2434">
        <f ca="1">VLOOKUP(O2434,Tabela3[],2,0)</f>
        <v>2000</v>
      </c>
      <c r="B2434" t="str">
        <f ca="1">VLOOKUP(P2434,Tabela3[],4,0)</f>
        <v>ABRIL</v>
      </c>
      <c r="C2434" t="str">
        <f ca="1">VLOOKUP(Q2434,Tabela3[],5,0)</f>
        <v>Coréia do Sul</v>
      </c>
      <c r="D2434" t="str">
        <f ca="1">VLOOKUP(Q2434,Tabela3[],3,0)</f>
        <v>Samsung</v>
      </c>
      <c r="E2434" t="str">
        <f ca="1">IF(R2434=Q2434, (VLOOKUP(P2434+1,Tabela3[],5,0)),VLOOKUP(R2434,Tabela3[],5,0))</f>
        <v>Alemanha</v>
      </c>
      <c r="F2434" s="1">
        <f t="shared" ref="F2434:F2497" ca="1" si="306">(DATE(A2434,IF(P2434&gt;0,P2434,IF(P2434&gt;12,P2434-1,IF(P2434=0,P2434+1))),RAND()*28))</f>
        <v>36601</v>
      </c>
      <c r="G2434" s="1">
        <f t="shared" ca="1" si="299"/>
        <v>36601.050826617706</v>
      </c>
      <c r="H2434">
        <f t="shared" ca="1" si="300"/>
        <v>0</v>
      </c>
      <c r="I2434" t="str">
        <f ca="1">VLOOKUP(Q2434,Tabela3[],9,1)</f>
        <v>HMM Rotterdam</v>
      </c>
      <c r="J2434" t="str">
        <f ca="1">VLOOKUP(Q2434,Tabela3[],11,0)</f>
        <v>Neo QLED 8k 75"</v>
      </c>
      <c r="K2434" t="str">
        <f ca="1">VLOOKUP(Q2434,Tabela3[],10,0)</f>
        <v>Eletrônicos</v>
      </c>
      <c r="L2434" t="e" cm="1">
        <f t="array" aca="1" ref="L2434" ca="1">IF(Tabela2[[#This Row],[PORTO]]=Tabela2[[#This Row],[DESTINO]],0,erro)</f>
        <v>#NAME?</v>
      </c>
      <c r="N2434">
        <f t="shared" ca="1" si="303"/>
        <v>500</v>
      </c>
      <c r="O2434">
        <f t="shared" ca="1" si="304"/>
        <v>0</v>
      </c>
      <c r="P2434">
        <f t="shared" ca="1" si="305"/>
        <v>3</v>
      </c>
      <c r="Q2434">
        <f t="shared" ca="1" si="301"/>
        <v>12</v>
      </c>
      <c r="R2434">
        <f t="shared" ca="1" si="302"/>
        <v>7</v>
      </c>
    </row>
    <row r="2435" spans="1:18">
      <c r="A2435">
        <f ca="1">VLOOKUP(O2435,Tabela3[],2,0)</f>
        <v>2000</v>
      </c>
      <c r="B2435" t="str">
        <f ca="1">VLOOKUP(P2435,Tabela3[],4,0)</f>
        <v>OUTUBRO</v>
      </c>
      <c r="C2435" t="str">
        <f ca="1">VLOOKUP(Q2435,Tabela3[],5,0)</f>
        <v>Brasil</v>
      </c>
      <c r="D2435" t="str">
        <f ca="1">VLOOKUP(Q2435,Tabela3[],3,0)</f>
        <v>VALE</v>
      </c>
      <c r="E2435" t="str">
        <f ca="1">IF(R2435=Q2435, (VLOOKUP(P2435+1,Tabela3[],5,0)),VLOOKUP(R2435,Tabela3[],5,0))</f>
        <v>Coréia do Sul</v>
      </c>
      <c r="F2435" s="1">
        <f t="shared" ca="1" si="306"/>
        <v>36781</v>
      </c>
      <c r="G2435" s="1">
        <f t="shared" ref="G2435:G2498" ca="1" si="307">F2435+RAND()*10</f>
        <v>36782.829000261117</v>
      </c>
      <c r="H2435">
        <f t="shared" ref="H2435:H2498" ca="1" si="308">INT(RAND()*2)</f>
        <v>0</v>
      </c>
      <c r="I2435" t="str">
        <f ca="1">VLOOKUP(Q2435,Tabela3[],9,1)</f>
        <v>Lan Hua Hai</v>
      </c>
      <c r="J2435" t="str">
        <f ca="1">VLOOKUP(Q2435,Tabela3[],11,0)</f>
        <v>Minério de Ferro</v>
      </c>
      <c r="K2435" t="str">
        <f ca="1">VLOOKUP(Q2435,Tabela3[],10,0)</f>
        <v>Minério</v>
      </c>
      <c r="L2435" t="e" cm="1">
        <f t="array" aca="1" ref="L2435" ca="1">IF(Tabela2[[#This Row],[PORTO]]=Tabela2[[#This Row],[DESTINO]],0,erro)</f>
        <v>#NAME?</v>
      </c>
      <c r="N2435">
        <f t="shared" ca="1" si="303"/>
        <v>0</v>
      </c>
      <c r="O2435">
        <f t="shared" ca="1" si="304"/>
        <v>0</v>
      </c>
      <c r="P2435">
        <f t="shared" ca="1" si="305"/>
        <v>9</v>
      </c>
      <c r="Q2435">
        <f t="shared" ref="Q2435:Q2498" ca="1" si="309">INT(RAND()*35)</f>
        <v>27</v>
      </c>
      <c r="R2435">
        <f t="shared" ref="R2435:R2498" ca="1" si="310">INT(RAND()*25)</f>
        <v>14</v>
      </c>
    </row>
    <row r="2436" spans="1:18">
      <c r="A2436">
        <f ca="1">VLOOKUP(O2436,Tabela3[],2,0)</f>
        <v>2008</v>
      </c>
      <c r="B2436" t="str">
        <f ca="1">VLOOKUP(P2436,Tabela3[],4,0)</f>
        <v>JUNHO</v>
      </c>
      <c r="C2436" t="str">
        <f ca="1">VLOOKUP(Q2436,Tabela3[],5,0)</f>
        <v>Reino Unido</v>
      </c>
      <c r="D2436" t="str">
        <f ca="1">VLOOKUP(Q2436,Tabela3[],3,0)</f>
        <v>Unilever</v>
      </c>
      <c r="E2436" t="str">
        <f ca="1">IF(R2436=Q2436, (VLOOKUP(P2436+1,Tabela3[],5,0)),VLOOKUP(R2436,Tabela3[],5,0))</f>
        <v>Japão</v>
      </c>
      <c r="F2436" s="1">
        <f t="shared" ca="1" si="306"/>
        <v>39593</v>
      </c>
      <c r="G2436" s="1">
        <f t="shared" ca="1" si="307"/>
        <v>39595.363017014774</v>
      </c>
      <c r="H2436">
        <f t="shared" ca="1" si="308"/>
        <v>0</v>
      </c>
      <c r="I2436" t="str">
        <f ca="1">VLOOKUP(Q2436,Tabela3[],9,1)</f>
        <v>HMM Helsinki</v>
      </c>
      <c r="J2436" t="str">
        <f ca="1">VLOOKUP(Q2436,Tabela3[],11,0)</f>
        <v xml:space="preserve">Shampoo </v>
      </c>
      <c r="K2436" t="str">
        <f ca="1">VLOOKUP(Q2436,Tabela3[],10,0)</f>
        <v>Quimico</v>
      </c>
      <c r="L2436" t="e" cm="1">
        <f t="array" aca="1" ref="L2436" ca="1">IF(Tabela2[[#This Row],[PORTO]]=Tabela2[[#This Row],[DESTINO]],0,erro)</f>
        <v>#NAME?</v>
      </c>
      <c r="N2436">
        <f t="shared" ca="1" si="303"/>
        <v>2000000</v>
      </c>
      <c r="O2436">
        <f t="shared" ca="1" si="304"/>
        <v>8</v>
      </c>
      <c r="P2436">
        <f t="shared" ca="1" si="305"/>
        <v>5</v>
      </c>
      <c r="Q2436">
        <f t="shared" ca="1" si="309"/>
        <v>24</v>
      </c>
      <c r="R2436">
        <f t="shared" ca="1" si="310"/>
        <v>9</v>
      </c>
    </row>
    <row r="2437" spans="1:18">
      <c r="A2437">
        <f ca="1">VLOOKUP(O2437,Tabela3[],2,0)</f>
        <v>2008</v>
      </c>
      <c r="B2437" t="str">
        <f ca="1">VLOOKUP(P2437,Tabela3[],4,0)</f>
        <v>JANEIRO</v>
      </c>
      <c r="C2437" t="str">
        <f ca="1">VLOOKUP(Q2437,Tabela3[],5,0)</f>
        <v>Reino Unido</v>
      </c>
      <c r="D2437" t="str">
        <f ca="1">VLOOKUP(Q2437,Tabela3[],3,0)</f>
        <v>Unilever</v>
      </c>
      <c r="E2437" t="str">
        <f ca="1">IF(R2437=Q2437, (VLOOKUP(P2437+1,Tabela3[],5,0)),VLOOKUP(R2437,Tabela3[],5,0))</f>
        <v>Coréia do Sul</v>
      </c>
      <c r="F2437" s="1">
        <f t="shared" ca="1" si="306"/>
        <v>39464</v>
      </c>
      <c r="G2437" s="1">
        <f t="shared" ca="1" si="307"/>
        <v>39464.017560628905</v>
      </c>
      <c r="H2437">
        <f t="shared" ca="1" si="308"/>
        <v>0</v>
      </c>
      <c r="I2437" t="str">
        <f ca="1">VLOOKUP(Q2437,Tabela3[],9,1)</f>
        <v>HMM Helsinki</v>
      </c>
      <c r="J2437" t="str">
        <f ca="1">VLOOKUP(Q2437,Tabela3[],11,0)</f>
        <v>Sabonete</v>
      </c>
      <c r="K2437" t="str">
        <f ca="1">VLOOKUP(Q2437,Tabela3[],10,0)</f>
        <v>Quimico</v>
      </c>
      <c r="L2437" t="e" cm="1">
        <f t="array" aca="1" ref="L2437" ca="1">IF(Tabela2[[#This Row],[PORTO]]=Tabela2[[#This Row],[DESTINO]],0,erro)</f>
        <v>#NAME?</v>
      </c>
      <c r="N2437">
        <f t="shared" ref="N2437:N2500" ca="1" si="311">IF(K2437="Geral",INT((RANDBETWEEN(1,5)*1000)),IF(K2437="Eletrônicos",INT((RANDBETWEEN(1,5))*500),IF(K2437="Tecido",INT((RANDBETWEEN(10,50)*1000)),IF(K2437="Carros",INT((RANDBETWEEN(1,5)*100)),IF(K2437="Petróleo",INT((RANDBETWEEN(50,100)*1000)),IF(K2437="Quimico",INT((RANDBETWEEN(10,200)*10000)),IF(K2437="Maquinário",INT((RANDBETWEEN(1,5)*10)),0)))))))</f>
        <v>1010000</v>
      </c>
      <c r="O2437">
        <f t="shared" ca="1" si="304"/>
        <v>8</v>
      </c>
      <c r="P2437">
        <f t="shared" ca="1" si="305"/>
        <v>0</v>
      </c>
      <c r="Q2437">
        <f t="shared" ca="1" si="309"/>
        <v>26</v>
      </c>
      <c r="R2437">
        <f t="shared" ca="1" si="310"/>
        <v>14</v>
      </c>
    </row>
    <row r="2438" spans="1:18">
      <c r="A2438">
        <f ca="1">VLOOKUP(O2438,Tabela3[],2,0)</f>
        <v>2007</v>
      </c>
      <c r="B2438" t="str">
        <f ca="1">VLOOKUP(P2438,Tabela3[],4,0)</f>
        <v>AGOSTO</v>
      </c>
      <c r="C2438" t="str">
        <f ca="1">VLOOKUP(Q2438,Tabela3[],5,0)</f>
        <v>Canadá</v>
      </c>
      <c r="D2438" t="str">
        <f ca="1">VLOOKUP(Q2438,Tabela3[],3,0)</f>
        <v>Shopify</v>
      </c>
      <c r="E2438" t="str">
        <f ca="1">IF(R2438=Q2438, (VLOOKUP(P2438+1,Tabela3[],5,0)),VLOOKUP(R2438,Tabela3[],5,0))</f>
        <v>Estados Unidos</v>
      </c>
      <c r="F2438" s="1">
        <f t="shared" ca="1" si="306"/>
        <v>39265</v>
      </c>
      <c r="G2438" s="1">
        <f t="shared" ca="1" si="307"/>
        <v>39273.580779336095</v>
      </c>
      <c r="H2438">
        <f t="shared" ca="1" si="308"/>
        <v>1</v>
      </c>
      <c r="I2438" t="str">
        <f ca="1">VLOOKUP(Q2438,Tabela3[],9,1)</f>
        <v>HMM Southampton</v>
      </c>
      <c r="J2438" t="str">
        <f ca="1">VLOOKUP(Q2438,Tabela3[],11,0)</f>
        <v>TORRADORES DE CAFÉ</v>
      </c>
      <c r="K2438" t="str">
        <f ca="1">VLOOKUP(Q2438,Tabela3[],10,0)</f>
        <v>Geral</v>
      </c>
      <c r="L2438" t="e" cm="1">
        <f t="array" aca="1" ref="L2438" ca="1">IF(Tabela2[[#This Row],[PORTO]]=Tabela2[[#This Row],[DESTINO]],0,erro)</f>
        <v>#NAME?</v>
      </c>
      <c r="N2438">
        <f t="shared" ca="1" si="311"/>
        <v>1000</v>
      </c>
      <c r="O2438">
        <f t="shared" ca="1" si="304"/>
        <v>7</v>
      </c>
      <c r="P2438">
        <f t="shared" ca="1" si="305"/>
        <v>7</v>
      </c>
      <c r="Q2438">
        <f t="shared" ca="1" si="309"/>
        <v>33</v>
      </c>
      <c r="R2438">
        <f t="shared" ca="1" si="310"/>
        <v>5</v>
      </c>
    </row>
    <row r="2439" spans="1:18">
      <c r="A2439">
        <f ca="1">VLOOKUP(O2439,Tabela3[],2,0)</f>
        <v>2008</v>
      </c>
      <c r="B2439" t="str">
        <f ca="1">VLOOKUP(P2439,Tabela3[],4,0)</f>
        <v>NOVEMBRO</v>
      </c>
      <c r="C2439" t="str">
        <f ca="1">VLOOKUP(Q2439,Tabela3[],5,0)</f>
        <v>Coréia do Sul</v>
      </c>
      <c r="D2439" t="str">
        <f ca="1">VLOOKUP(Q2439,Tabela3[],3,0)</f>
        <v>Samsung</v>
      </c>
      <c r="E2439" t="str">
        <f ca="1">IF(R2439=Q2439, (VLOOKUP(P2439+1,Tabela3[],5,0)),VLOOKUP(R2439,Tabela3[],5,0))</f>
        <v>Japão</v>
      </c>
      <c r="F2439" s="1">
        <f t="shared" ca="1" si="306"/>
        <v>39741</v>
      </c>
      <c r="G2439" s="1">
        <f t="shared" ca="1" si="307"/>
        <v>39748.426292697302</v>
      </c>
      <c r="H2439">
        <f t="shared" ca="1" si="308"/>
        <v>0</v>
      </c>
      <c r="I2439" t="str">
        <f ca="1">VLOOKUP(Q2439,Tabela3[],9,1)</f>
        <v>HMM Rotterdam</v>
      </c>
      <c r="J2439" t="str">
        <f ca="1">VLOOKUP(Q2439,Tabela3[],11,0)</f>
        <v>QLED 4k 75"</v>
      </c>
      <c r="K2439" t="str">
        <f ca="1">VLOOKUP(Q2439,Tabela3[],10,0)</f>
        <v>Eletrônicos</v>
      </c>
      <c r="L2439" t="e" cm="1">
        <f t="array" aca="1" ref="L2439" ca="1">IF(Tabela2[[#This Row],[PORTO]]=Tabela2[[#This Row],[DESTINO]],0,erro)</f>
        <v>#NAME?</v>
      </c>
      <c r="N2439">
        <f t="shared" ca="1" si="311"/>
        <v>2500</v>
      </c>
      <c r="O2439">
        <f t="shared" ca="1" si="304"/>
        <v>8</v>
      </c>
      <c r="P2439">
        <f t="shared" ca="1" si="305"/>
        <v>10</v>
      </c>
      <c r="Q2439">
        <f t="shared" ca="1" si="309"/>
        <v>13</v>
      </c>
      <c r="R2439">
        <f t="shared" ca="1" si="310"/>
        <v>11</v>
      </c>
    </row>
    <row r="2440" spans="1:18">
      <c r="A2440">
        <f ca="1">VLOOKUP(O2440,Tabela3[],2,0)</f>
        <v>2008</v>
      </c>
      <c r="B2440" t="str">
        <f ca="1">VLOOKUP(P2440,Tabela3[],4,0)</f>
        <v>JULHO</v>
      </c>
      <c r="C2440" t="str">
        <f ca="1">VLOOKUP(Q2440,Tabela3[],5,0)</f>
        <v>Itália</v>
      </c>
      <c r="D2440" t="str">
        <f ca="1">VLOOKUP(Q2440,Tabela3[],3,0)</f>
        <v>Hyundai</v>
      </c>
      <c r="E2440" t="str">
        <f ca="1">IF(R2440=Q2440, (VLOOKUP(P2440+1,Tabela3[],5,0)),VLOOKUP(R2440,Tabela3[],5,0))</f>
        <v>Alemanha</v>
      </c>
      <c r="F2440" s="1">
        <f t="shared" ca="1" si="306"/>
        <v>39611</v>
      </c>
      <c r="G2440" s="1">
        <f t="shared" ca="1" si="307"/>
        <v>39615.967124149531</v>
      </c>
      <c r="H2440">
        <f t="shared" ca="1" si="308"/>
        <v>0</v>
      </c>
      <c r="I2440" t="str">
        <f ca="1">VLOOKUP(Q2440,Tabela3[],9,1)</f>
        <v>Car Carriers</v>
      </c>
      <c r="J2440" t="str">
        <f ca="1">VLOOKUP(Q2440,Tabela3[],11,0)</f>
        <v>HB20 Sense</v>
      </c>
      <c r="K2440" t="str">
        <f ca="1">VLOOKUP(Q2440,Tabela3[],10,0)</f>
        <v>Carros</v>
      </c>
      <c r="L2440" t="e" cm="1">
        <f t="array" aca="1" ref="L2440" ca="1">IF(Tabela2[[#This Row],[PORTO]]=Tabela2[[#This Row],[DESTINO]],0,erro)</f>
        <v>#NAME?</v>
      </c>
      <c r="N2440">
        <f t="shared" ca="1" si="311"/>
        <v>400</v>
      </c>
      <c r="O2440">
        <f t="shared" ca="1" si="304"/>
        <v>8</v>
      </c>
      <c r="P2440">
        <f t="shared" ca="1" si="305"/>
        <v>6</v>
      </c>
      <c r="Q2440">
        <f t="shared" ca="1" si="309"/>
        <v>19</v>
      </c>
      <c r="R2440">
        <f t="shared" ca="1" si="310"/>
        <v>7</v>
      </c>
    </row>
    <row r="2441" spans="1:18">
      <c r="A2441">
        <f ca="1">VLOOKUP(O2441,Tabela3[],2,0)</f>
        <v>2001</v>
      </c>
      <c r="B2441" t="str">
        <f ca="1">VLOOKUP(P2441,Tabela3[],4,0)</f>
        <v>MARÇO</v>
      </c>
      <c r="C2441" t="str">
        <f ca="1">VLOOKUP(Q2441,Tabela3[],5,0)</f>
        <v>Canadá</v>
      </c>
      <c r="D2441" t="str">
        <f ca="1">VLOOKUP(Q2441,Tabela3[],3,0)</f>
        <v>Shopify</v>
      </c>
      <c r="E2441" t="str">
        <f ca="1">IF(R2441=Q2441, (VLOOKUP(P2441+1,Tabela3[],5,0)),VLOOKUP(R2441,Tabela3[],5,0))</f>
        <v>França</v>
      </c>
      <c r="F2441" s="1">
        <f t="shared" ca="1" si="306"/>
        <v>36933</v>
      </c>
      <c r="G2441" s="1">
        <f t="shared" ca="1" si="307"/>
        <v>36937.708627116655</v>
      </c>
      <c r="H2441">
        <f t="shared" ca="1" si="308"/>
        <v>0</v>
      </c>
      <c r="I2441" t="str">
        <f ca="1">VLOOKUP(Q2441,Tabela3[],9,1)</f>
        <v>HMM Southampton</v>
      </c>
      <c r="J2441" t="str">
        <f ca="1">VLOOKUP(Q2441,Tabela3[],11,0)</f>
        <v>NONA</v>
      </c>
      <c r="K2441" t="str">
        <f ca="1">VLOOKUP(Q2441,Tabela3[],10,0)</f>
        <v>Bebida</v>
      </c>
      <c r="L2441" t="e" cm="1">
        <f t="array" aca="1" ref="L2441" ca="1">IF(Tabela2[[#This Row],[PORTO]]=Tabela2[[#This Row],[DESTINO]],0,erro)</f>
        <v>#NAME?</v>
      </c>
      <c r="N2441">
        <f t="shared" ca="1" si="311"/>
        <v>0</v>
      </c>
      <c r="O2441">
        <f t="shared" ca="1" si="304"/>
        <v>1</v>
      </c>
      <c r="P2441">
        <f t="shared" ca="1" si="305"/>
        <v>2</v>
      </c>
      <c r="Q2441">
        <f t="shared" ca="1" si="309"/>
        <v>34</v>
      </c>
      <c r="R2441">
        <f t="shared" ca="1" si="310"/>
        <v>22</v>
      </c>
    </row>
    <row r="2442" spans="1:18">
      <c r="A2442">
        <f ca="1">VLOOKUP(O2442,Tabela3[],2,0)</f>
        <v>2009</v>
      </c>
      <c r="B2442" t="str">
        <f ca="1">VLOOKUP(P2442,Tabela3[],4,0)</f>
        <v>ABRIL</v>
      </c>
      <c r="C2442" t="str">
        <f ca="1">VLOOKUP(Q2442,Tabela3[],5,0)</f>
        <v>Reino Unido</v>
      </c>
      <c r="D2442" t="str">
        <f ca="1">VLOOKUP(Q2442,Tabela3[],3,0)</f>
        <v>Unilever</v>
      </c>
      <c r="E2442" t="str">
        <f ca="1">IF(R2442=Q2442, (VLOOKUP(P2442+1,Tabela3[],5,0)),VLOOKUP(R2442,Tabela3[],5,0))</f>
        <v>Itália</v>
      </c>
      <c r="F2442" s="1">
        <f t="shared" ca="1" si="306"/>
        <v>39874</v>
      </c>
      <c r="G2442" s="1">
        <f t="shared" ca="1" si="307"/>
        <v>39874.660740286548</v>
      </c>
      <c r="H2442">
        <f t="shared" ca="1" si="308"/>
        <v>0</v>
      </c>
      <c r="I2442" t="str">
        <f ca="1">VLOOKUP(Q2442,Tabela3[],9,1)</f>
        <v>HMM Helsinki</v>
      </c>
      <c r="J2442" t="str">
        <f ca="1">VLOOKUP(Q2442,Tabela3[],11,0)</f>
        <v xml:space="preserve">Shampoo </v>
      </c>
      <c r="K2442" t="str">
        <f ca="1">VLOOKUP(Q2442,Tabela3[],10,0)</f>
        <v>Quimico</v>
      </c>
      <c r="L2442" t="e" cm="1">
        <f t="array" aca="1" ref="L2442" ca="1">IF(Tabela2[[#This Row],[PORTO]]=Tabela2[[#This Row],[DESTINO]],0,erro)</f>
        <v>#NAME?</v>
      </c>
      <c r="N2442">
        <f t="shared" ca="1" si="311"/>
        <v>1980000</v>
      </c>
      <c r="O2442">
        <f t="shared" ca="1" si="304"/>
        <v>9</v>
      </c>
      <c r="P2442">
        <f t="shared" ca="1" si="305"/>
        <v>3</v>
      </c>
      <c r="Q2442">
        <f t="shared" ca="1" si="309"/>
        <v>24</v>
      </c>
      <c r="R2442">
        <f t="shared" ca="1" si="310"/>
        <v>18</v>
      </c>
    </row>
    <row r="2443" spans="1:18">
      <c r="A2443">
        <f ca="1">VLOOKUP(O2443,Tabela3[],2,0)</f>
        <v>2001</v>
      </c>
      <c r="B2443" t="str">
        <f ca="1">VLOOKUP(P2443,Tabela3[],4,0)</f>
        <v>JULHO</v>
      </c>
      <c r="C2443" t="str">
        <f ca="1">VLOOKUP(Q2443,Tabela3[],5,0)</f>
        <v>Coréia do Sul</v>
      </c>
      <c r="D2443" t="str">
        <f ca="1">VLOOKUP(Q2443,Tabela3[],3,0)</f>
        <v>Samsung</v>
      </c>
      <c r="E2443" t="str">
        <f ca="1">IF(R2443=Q2443, (VLOOKUP(P2443+1,Tabela3[],5,0)),VLOOKUP(R2443,Tabela3[],5,0))</f>
        <v>China</v>
      </c>
      <c r="F2443" s="1">
        <f t="shared" ca="1" si="306"/>
        <v>37050</v>
      </c>
      <c r="G2443" s="1">
        <f t="shared" ca="1" si="307"/>
        <v>37051.017287929528</v>
      </c>
      <c r="H2443">
        <f t="shared" ca="1" si="308"/>
        <v>1</v>
      </c>
      <c r="I2443" t="str">
        <f ca="1">VLOOKUP(Q2443,Tabela3[],9,1)</f>
        <v>HMM Rotterdam</v>
      </c>
      <c r="J2443" t="str">
        <f ca="1">VLOOKUP(Q2443,Tabela3[],11,0)</f>
        <v>Crystal UHD 4k 65"</v>
      </c>
      <c r="K2443" t="str">
        <f ca="1">VLOOKUP(Q2443,Tabela3[],10,0)</f>
        <v>Eletrônicos</v>
      </c>
      <c r="L2443" t="e" cm="1">
        <f t="array" aca="1" ref="L2443" ca="1">IF(Tabela2[[#This Row],[PORTO]]=Tabela2[[#This Row],[DESTINO]],0,erro)</f>
        <v>#NAME?</v>
      </c>
      <c r="N2443">
        <f t="shared" ca="1" si="311"/>
        <v>500</v>
      </c>
      <c r="O2443">
        <f t="shared" ca="1" si="304"/>
        <v>1</v>
      </c>
      <c r="P2443">
        <f t="shared" ca="1" si="305"/>
        <v>6</v>
      </c>
      <c r="Q2443">
        <f t="shared" ca="1" si="309"/>
        <v>14</v>
      </c>
      <c r="R2443">
        <f t="shared" ca="1" si="310"/>
        <v>1</v>
      </c>
    </row>
    <row r="2444" spans="1:18">
      <c r="A2444">
        <f ca="1">VLOOKUP(O2444,Tabela3[],2,0)</f>
        <v>2001</v>
      </c>
      <c r="B2444" t="str">
        <f ca="1">VLOOKUP(P2444,Tabela3[],4,0)</f>
        <v>ABRIL</v>
      </c>
      <c r="C2444" t="str">
        <f ca="1">VLOOKUP(Q2444,Tabela3[],5,0)</f>
        <v>Reino Unido</v>
      </c>
      <c r="D2444" t="str">
        <f ca="1">VLOOKUP(Q2444,Tabela3[],3,0)</f>
        <v>Unilever</v>
      </c>
      <c r="E2444" t="str">
        <f ca="1">IF(R2444=Q2444, (VLOOKUP(P2444+1,Tabela3[],5,0)),VLOOKUP(R2444,Tabela3[],5,0))</f>
        <v>China</v>
      </c>
      <c r="F2444" s="1">
        <f t="shared" ca="1" si="306"/>
        <v>36972</v>
      </c>
      <c r="G2444" s="1">
        <f t="shared" ca="1" si="307"/>
        <v>36977.862004771843</v>
      </c>
      <c r="H2444">
        <f t="shared" ca="1" si="308"/>
        <v>0</v>
      </c>
      <c r="I2444" t="str">
        <f ca="1">VLOOKUP(Q2444,Tabela3[],9,1)</f>
        <v>HMM Helsinki</v>
      </c>
      <c r="J2444" t="str">
        <f ca="1">VLOOKUP(Q2444,Tabela3[],11,0)</f>
        <v>Sabonete</v>
      </c>
      <c r="K2444" t="str">
        <f ca="1">VLOOKUP(Q2444,Tabela3[],10,0)</f>
        <v>Quimico</v>
      </c>
      <c r="L2444" t="e" cm="1">
        <f t="array" aca="1" ref="L2444" ca="1">IF(Tabela2[[#This Row],[PORTO]]=Tabela2[[#This Row],[DESTINO]],0,erro)</f>
        <v>#NAME?</v>
      </c>
      <c r="N2444">
        <f t="shared" ca="1" si="311"/>
        <v>450000</v>
      </c>
      <c r="O2444">
        <f t="shared" ca="1" si="304"/>
        <v>1</v>
      </c>
      <c r="P2444">
        <f t="shared" ca="1" si="305"/>
        <v>3</v>
      </c>
      <c r="Q2444">
        <f t="shared" ca="1" si="309"/>
        <v>26</v>
      </c>
      <c r="R2444">
        <f t="shared" ca="1" si="310"/>
        <v>1</v>
      </c>
    </row>
    <row r="2445" spans="1:18">
      <c r="A2445">
        <f ca="1">VLOOKUP(O2445,Tabela3[],2,0)</f>
        <v>2009</v>
      </c>
      <c r="B2445" t="str">
        <f ca="1">VLOOKUP(P2445,Tabela3[],4,0)</f>
        <v>JANEIRO</v>
      </c>
      <c r="C2445" t="str">
        <f ca="1">VLOOKUP(Q2445,Tabela3[],5,0)</f>
        <v>Japão</v>
      </c>
      <c r="D2445" t="str">
        <f ca="1">VLOOKUP(Q2445,Tabela3[],3,0)</f>
        <v>Toyota</v>
      </c>
      <c r="E2445" t="str">
        <f ca="1">IF(R2445=Q2445, (VLOOKUP(P2445+1,Tabela3[],5,0)),VLOOKUP(R2445,Tabela3[],5,0))</f>
        <v>China</v>
      </c>
      <c r="F2445" s="1">
        <f t="shared" ca="1" si="306"/>
        <v>40155</v>
      </c>
      <c r="G2445" s="1">
        <f t="shared" ca="1" si="307"/>
        <v>40157.314297251418</v>
      </c>
      <c r="H2445">
        <f t="shared" ca="1" si="308"/>
        <v>1</v>
      </c>
      <c r="I2445" t="str">
        <f ca="1">VLOOKUP(Q2445,Tabela3[],9,1)</f>
        <v>Trailer Carriers</v>
      </c>
      <c r="J2445" t="str">
        <f ca="1">VLOOKUP(Q2445,Tabela3[],11,0)</f>
        <v>COROLLA CROSS XR</v>
      </c>
      <c r="K2445" t="str">
        <f ca="1">VLOOKUP(Q2445,Tabela3[],10,0)</f>
        <v>Carros</v>
      </c>
      <c r="L2445" t="e" cm="1">
        <f t="array" aca="1" ref="L2445" ca="1">IF(Tabela2[[#This Row],[PORTO]]=Tabela2[[#This Row],[DESTINO]],0,erro)</f>
        <v>#NAME?</v>
      </c>
      <c r="N2445">
        <f t="shared" ca="1" si="311"/>
        <v>200</v>
      </c>
      <c r="O2445">
        <f t="shared" ca="1" si="304"/>
        <v>9</v>
      </c>
      <c r="P2445">
        <f t="shared" ca="1" si="305"/>
        <v>12</v>
      </c>
      <c r="Q2445">
        <f t="shared" ca="1" si="309"/>
        <v>11</v>
      </c>
      <c r="R2445">
        <f t="shared" ca="1" si="310"/>
        <v>0</v>
      </c>
    </row>
    <row r="2446" spans="1:18">
      <c r="A2446">
        <f ca="1">VLOOKUP(O2446,Tabela3[],2,0)</f>
        <v>2008</v>
      </c>
      <c r="B2446" t="str">
        <f ca="1">VLOOKUP(P2446,Tabela3[],4,0)</f>
        <v>AGOSTO</v>
      </c>
      <c r="C2446" t="str">
        <f ca="1">VLOOKUP(Q2446,Tabela3[],5,0)</f>
        <v>Coréia do Sul</v>
      </c>
      <c r="D2446" t="str">
        <f ca="1">VLOOKUP(Q2446,Tabela3[],3,0)</f>
        <v>Samsung</v>
      </c>
      <c r="E2446" t="str">
        <f ca="1">IF(R2446=Q2446, (VLOOKUP(P2446+1,Tabela3[],5,0)),VLOOKUP(R2446,Tabela3[],5,0))</f>
        <v>França</v>
      </c>
      <c r="F2446" s="1">
        <f t="shared" ca="1" si="306"/>
        <v>39646</v>
      </c>
      <c r="G2446" s="1">
        <f t="shared" ca="1" si="307"/>
        <v>39649.307256991095</v>
      </c>
      <c r="H2446">
        <f t="shared" ca="1" si="308"/>
        <v>1</v>
      </c>
      <c r="I2446" t="str">
        <f ca="1">VLOOKUP(Q2446,Tabela3[],9,1)</f>
        <v>HMM Rotterdam</v>
      </c>
      <c r="J2446" t="str">
        <f ca="1">VLOOKUP(Q2446,Tabela3[],11,0)</f>
        <v>QLED 4k 75"</v>
      </c>
      <c r="K2446" t="str">
        <f ca="1">VLOOKUP(Q2446,Tabela3[],10,0)</f>
        <v>Eletrônicos</v>
      </c>
      <c r="L2446" t="e" cm="1">
        <f t="array" aca="1" ref="L2446" ca="1">IF(Tabela2[[#This Row],[PORTO]]=Tabela2[[#This Row],[DESTINO]],0,erro)</f>
        <v>#NAME?</v>
      </c>
      <c r="N2446">
        <f t="shared" ca="1" si="311"/>
        <v>1000</v>
      </c>
      <c r="O2446">
        <f t="shared" ca="1" si="304"/>
        <v>8</v>
      </c>
      <c r="P2446">
        <f t="shared" ca="1" si="305"/>
        <v>7</v>
      </c>
      <c r="Q2446">
        <f t="shared" ca="1" si="309"/>
        <v>13</v>
      </c>
      <c r="R2446">
        <f t="shared" ca="1" si="310"/>
        <v>23</v>
      </c>
    </row>
    <row r="2447" spans="1:18">
      <c r="A2447">
        <f ca="1">VLOOKUP(O2447,Tabela3[],2,0)</f>
        <v>2003</v>
      </c>
      <c r="B2447" t="str">
        <f ca="1">VLOOKUP(P2447,Tabela3[],4,0)</f>
        <v>JANEIRO</v>
      </c>
      <c r="C2447" t="str">
        <f ca="1">VLOOKUP(Q2447,Tabela3[],5,0)</f>
        <v>França</v>
      </c>
      <c r="D2447" t="str">
        <f ca="1">VLOOKUP(Q2447,Tabela3[],3,0)</f>
        <v> LVMH</v>
      </c>
      <c r="E2447" t="str">
        <f ca="1">IF(R2447=Q2447, (VLOOKUP(P2447+1,Tabela3[],5,0)),VLOOKUP(R2447,Tabela3[],5,0))</f>
        <v>França</v>
      </c>
      <c r="F2447" s="1">
        <f t="shared" ca="1" si="306"/>
        <v>37963</v>
      </c>
      <c r="G2447" s="1">
        <f t="shared" ca="1" si="307"/>
        <v>37969.83558939716</v>
      </c>
      <c r="H2447">
        <f t="shared" ca="1" si="308"/>
        <v>0</v>
      </c>
      <c r="I2447" t="str">
        <f ca="1">VLOOKUP(Q2447,Tabela3[],9,1)</f>
        <v>Emma Maersk</v>
      </c>
      <c r="J2447" t="str">
        <f ca="1">VLOOKUP(Q2447,Tabela3[],11,0)</f>
        <v>Clos Des Lambrys</v>
      </c>
      <c r="K2447" t="str">
        <f ca="1">VLOOKUP(Q2447,Tabela3[],10,0)</f>
        <v>Tecido</v>
      </c>
      <c r="L2447" cm="1">
        <f t="array" aca="1" ref="L2447" ca="1">IF(Tabela2[[#This Row],[PORTO]]=Tabela2[[#This Row],[DESTINO]],0,erro)</f>
        <v>0</v>
      </c>
      <c r="N2447">
        <f t="shared" ca="1" si="311"/>
        <v>24000</v>
      </c>
      <c r="O2447">
        <f t="shared" ca="1" si="304"/>
        <v>3</v>
      </c>
      <c r="P2447">
        <f t="shared" ca="1" si="305"/>
        <v>12</v>
      </c>
      <c r="Q2447">
        <f t="shared" ca="1" si="309"/>
        <v>21</v>
      </c>
      <c r="R2447">
        <f t="shared" ca="1" si="310"/>
        <v>23</v>
      </c>
    </row>
    <row r="2448" spans="1:18">
      <c r="A2448">
        <f ca="1">VLOOKUP(O2448,Tabela3[],2,0)</f>
        <v>2009</v>
      </c>
      <c r="B2448" t="str">
        <f ca="1">VLOOKUP(P2448,Tabela3[],4,0)</f>
        <v>SETEMBRO</v>
      </c>
      <c r="C2448" t="str">
        <f ca="1">VLOOKUP(Q2448,Tabela3[],5,0)</f>
        <v>Reino Unido</v>
      </c>
      <c r="D2448" t="str">
        <f ca="1">VLOOKUP(Q2448,Tabela3[],3,0)</f>
        <v>Unilever</v>
      </c>
      <c r="E2448" t="str">
        <f ca="1">IF(R2448=Q2448, (VLOOKUP(P2448+1,Tabela3[],5,0)),VLOOKUP(R2448,Tabela3[],5,0))</f>
        <v>Alemanha</v>
      </c>
      <c r="F2448" s="1">
        <f t="shared" ca="1" si="306"/>
        <v>40036</v>
      </c>
      <c r="G2448" s="1">
        <f t="shared" ca="1" si="307"/>
        <v>40044.813800484866</v>
      </c>
      <c r="H2448">
        <f t="shared" ca="1" si="308"/>
        <v>1</v>
      </c>
      <c r="I2448" t="str">
        <f ca="1">VLOOKUP(Q2448,Tabela3[],9,1)</f>
        <v>HMM Helsinki</v>
      </c>
      <c r="J2448" t="str">
        <f ca="1">VLOOKUP(Q2448,Tabela3[],11,0)</f>
        <v xml:space="preserve">Shampoo </v>
      </c>
      <c r="K2448" t="str">
        <f ca="1">VLOOKUP(Q2448,Tabela3[],10,0)</f>
        <v>Quimico</v>
      </c>
      <c r="L2448" t="e" cm="1">
        <f t="array" aca="1" ref="L2448" ca="1">IF(Tabela2[[#This Row],[PORTO]]=Tabela2[[#This Row],[DESTINO]],0,erro)</f>
        <v>#NAME?</v>
      </c>
      <c r="N2448">
        <f t="shared" ca="1" si="311"/>
        <v>1310000</v>
      </c>
      <c r="O2448">
        <f t="shared" ca="1" si="304"/>
        <v>9</v>
      </c>
      <c r="P2448">
        <f t="shared" ca="1" si="305"/>
        <v>8</v>
      </c>
      <c r="Q2448">
        <f t="shared" ca="1" si="309"/>
        <v>24</v>
      </c>
      <c r="R2448">
        <f t="shared" ca="1" si="310"/>
        <v>6</v>
      </c>
    </row>
    <row r="2449" spans="1:18">
      <c r="A2449">
        <f ca="1">VLOOKUP(O2449,Tabela3[],2,0)</f>
        <v>2006</v>
      </c>
      <c r="B2449" t="str">
        <f ca="1">VLOOKUP(P2449,Tabela3[],4,0)</f>
        <v>MAIO</v>
      </c>
      <c r="C2449" t="str">
        <f ca="1">VLOOKUP(Q2449,Tabela3[],5,0)</f>
        <v>Holanda</v>
      </c>
      <c r="D2449" t="str">
        <f ca="1">VLOOKUP(Q2449,Tabela3[],3,0)</f>
        <v>Shell</v>
      </c>
      <c r="E2449" t="str">
        <f ca="1">IF(R2449=Q2449, (VLOOKUP(P2449+1,Tabela3[],5,0)),VLOOKUP(R2449,Tabela3[],5,0))</f>
        <v>China</v>
      </c>
      <c r="F2449" s="1">
        <f t="shared" ca="1" si="306"/>
        <v>38823</v>
      </c>
      <c r="G2449" s="1">
        <f t="shared" ca="1" si="307"/>
        <v>38832.364474174712</v>
      </c>
      <c r="H2449">
        <f t="shared" ca="1" si="308"/>
        <v>0</v>
      </c>
      <c r="I2449" t="str">
        <f ca="1">VLOOKUP(Q2449,Tabela3[],9,1)</f>
        <v>AbQaiq</v>
      </c>
      <c r="J2449" t="str">
        <f ca="1">VLOOKUP(Q2449,Tabela3[],11,0)</f>
        <v>Gasolina</v>
      </c>
      <c r="K2449" t="str">
        <f ca="1">VLOOKUP(Q2449,Tabela3[],10,0)</f>
        <v>Petróleo</v>
      </c>
      <c r="L2449" t="e" cm="1">
        <f t="array" aca="1" ref="L2449" ca="1">IF(Tabela2[[#This Row],[PORTO]]=Tabela2[[#This Row],[DESTINO]],0,erro)</f>
        <v>#NAME?</v>
      </c>
      <c r="N2449">
        <f t="shared" ca="1" si="311"/>
        <v>83000</v>
      </c>
      <c r="O2449">
        <f t="shared" ca="1" si="304"/>
        <v>6</v>
      </c>
      <c r="P2449">
        <f t="shared" ca="1" si="305"/>
        <v>4</v>
      </c>
      <c r="Q2449">
        <f t="shared" ca="1" si="309"/>
        <v>16</v>
      </c>
      <c r="R2449">
        <f t="shared" ca="1" si="310"/>
        <v>0</v>
      </c>
    </row>
    <row r="2450" spans="1:18">
      <c r="A2450">
        <f ca="1">VLOOKUP(O2450,Tabela3[],2,0)</f>
        <v>2000</v>
      </c>
      <c r="B2450" t="str">
        <f ca="1">VLOOKUP(P2450,Tabela3[],4,0)</f>
        <v>MARÇO</v>
      </c>
      <c r="C2450" t="str">
        <f ca="1">VLOOKUP(Q2450,Tabela3[],5,0)</f>
        <v>Holanda</v>
      </c>
      <c r="D2450" t="str">
        <f ca="1">VLOOKUP(Q2450,Tabela3[],3,0)</f>
        <v>Shell</v>
      </c>
      <c r="E2450" t="str">
        <f ca="1">IF(R2450=Q2450, (VLOOKUP(P2450+1,Tabela3[],5,0)),VLOOKUP(R2450,Tabela3[],5,0))</f>
        <v>França</v>
      </c>
      <c r="F2450" s="1">
        <f t="shared" ca="1" si="306"/>
        <v>36564</v>
      </c>
      <c r="G2450" s="1">
        <f t="shared" ca="1" si="307"/>
        <v>36573.762195985881</v>
      </c>
      <c r="H2450">
        <f t="shared" ca="1" si="308"/>
        <v>0</v>
      </c>
      <c r="I2450" t="str">
        <f ca="1">VLOOKUP(Q2450,Tabela3[],9,1)</f>
        <v>AbQaiq</v>
      </c>
      <c r="J2450" t="str">
        <f ca="1">VLOOKUP(Q2450,Tabela3[],11,0)</f>
        <v>Diesel</v>
      </c>
      <c r="K2450" t="str">
        <f ca="1">VLOOKUP(Q2450,Tabela3[],10,0)</f>
        <v>Petróleo</v>
      </c>
      <c r="L2450" t="e" cm="1">
        <f t="array" aca="1" ref="L2450" ca="1">IF(Tabela2[[#This Row],[PORTO]]=Tabela2[[#This Row],[DESTINO]],0,erro)</f>
        <v>#NAME?</v>
      </c>
      <c r="N2450">
        <f t="shared" ca="1" si="311"/>
        <v>98000</v>
      </c>
      <c r="O2450">
        <f t="shared" ca="1" si="304"/>
        <v>0</v>
      </c>
      <c r="P2450">
        <f t="shared" ca="1" si="305"/>
        <v>2</v>
      </c>
      <c r="Q2450">
        <f t="shared" ca="1" si="309"/>
        <v>15</v>
      </c>
      <c r="R2450">
        <f t="shared" ca="1" si="310"/>
        <v>21</v>
      </c>
    </row>
    <row r="2451" spans="1:18">
      <c r="A2451">
        <f ca="1">VLOOKUP(O2451,Tabela3[],2,0)</f>
        <v>2009</v>
      </c>
      <c r="B2451" t="str">
        <f ca="1">VLOOKUP(P2451,Tabela3[],4,0)</f>
        <v>AGOSTO</v>
      </c>
      <c r="C2451" t="str">
        <f ca="1">VLOOKUP(Q2451,Tabela3[],5,0)</f>
        <v>Japão</v>
      </c>
      <c r="D2451" t="str">
        <f ca="1">VLOOKUP(Q2451,Tabela3[],3,0)</f>
        <v>Toyota</v>
      </c>
      <c r="E2451" t="str">
        <f ca="1">IF(R2451=Q2451, (VLOOKUP(P2451+1,Tabela3[],5,0)),VLOOKUP(R2451,Tabela3[],5,0))</f>
        <v>Coréia do Sul</v>
      </c>
      <c r="F2451" s="1">
        <f t="shared" ca="1" si="306"/>
        <v>40018</v>
      </c>
      <c r="G2451" s="1">
        <f t="shared" ca="1" si="307"/>
        <v>40021.366626100222</v>
      </c>
      <c r="H2451">
        <f t="shared" ca="1" si="308"/>
        <v>0</v>
      </c>
      <c r="I2451" t="str">
        <f ca="1">VLOOKUP(Q2451,Tabela3[],9,1)</f>
        <v>Trailer Carriers</v>
      </c>
      <c r="J2451" t="str">
        <f ca="1">VLOOKUP(Q2451,Tabela3[],11,0)</f>
        <v>COROLLA CROSS XR</v>
      </c>
      <c r="K2451" t="str">
        <f ca="1">VLOOKUP(Q2451,Tabela3[],10,0)</f>
        <v>Carros</v>
      </c>
      <c r="L2451" t="e" cm="1">
        <f t="array" aca="1" ref="L2451" ca="1">IF(Tabela2[[#This Row],[PORTO]]=Tabela2[[#This Row],[DESTINO]],0,erro)</f>
        <v>#NAME?</v>
      </c>
      <c r="N2451">
        <f t="shared" ca="1" si="311"/>
        <v>200</v>
      </c>
      <c r="O2451">
        <f t="shared" ref="O2451:O2514" ca="1" si="312">INT(RAND()*10)</f>
        <v>9</v>
      </c>
      <c r="P2451">
        <f t="shared" ref="P2451:P2514" ca="1" si="313">INT(RAND()*13)</f>
        <v>7</v>
      </c>
      <c r="Q2451">
        <f t="shared" ca="1" si="309"/>
        <v>11</v>
      </c>
      <c r="R2451">
        <f t="shared" ca="1" si="310"/>
        <v>12</v>
      </c>
    </row>
    <row r="2452" spans="1:18">
      <c r="A2452">
        <f ca="1">VLOOKUP(O2452,Tabela3[],2,0)</f>
        <v>2001</v>
      </c>
      <c r="B2452" t="str">
        <f ca="1">VLOOKUP(P2452,Tabela3[],4,0)</f>
        <v>ABRIL</v>
      </c>
      <c r="C2452" t="str">
        <f ca="1">VLOOKUP(Q2452,Tabela3[],5,0)</f>
        <v>Estados Unidos</v>
      </c>
      <c r="D2452" t="str">
        <f ca="1">VLOOKUP(Q2452,Tabela3[],3,0)</f>
        <v>Amazon</v>
      </c>
      <c r="E2452" t="str">
        <f ca="1">IF(R2452=Q2452, (VLOOKUP(P2452+1,Tabela3[],5,0)),VLOOKUP(R2452,Tabela3[],5,0))</f>
        <v>Alemanha</v>
      </c>
      <c r="F2452" s="1">
        <f t="shared" ca="1" si="306"/>
        <v>36957</v>
      </c>
      <c r="G2452" s="1">
        <f t="shared" ca="1" si="307"/>
        <v>36964.982332746738</v>
      </c>
      <c r="H2452">
        <f t="shared" ca="1" si="308"/>
        <v>1</v>
      </c>
      <c r="I2452" t="str">
        <f ca="1">VLOOKUP(Q2452,Tabela3[],9,1)</f>
        <v>HMM Algeciras</v>
      </c>
      <c r="J2452" t="str">
        <f ca="1">VLOOKUP(Q2452,Tabela3[],11,0)</f>
        <v>Colchão Baby Light D18</v>
      </c>
      <c r="K2452" t="str">
        <f ca="1">VLOOKUP(Q2452,Tabela3[],10,0)</f>
        <v>Geral</v>
      </c>
      <c r="L2452" t="e" cm="1">
        <f t="array" aca="1" ref="L2452" ca="1">IF(Tabela2[[#This Row],[PORTO]]=Tabela2[[#This Row],[DESTINO]],0,erro)</f>
        <v>#NAME?</v>
      </c>
      <c r="N2452">
        <f t="shared" ca="1" si="311"/>
        <v>1000</v>
      </c>
      <c r="O2452">
        <f t="shared" ca="1" si="312"/>
        <v>1</v>
      </c>
      <c r="P2452">
        <f t="shared" ca="1" si="313"/>
        <v>3</v>
      </c>
      <c r="Q2452">
        <f t="shared" ca="1" si="309"/>
        <v>4</v>
      </c>
      <c r="R2452">
        <f t="shared" ca="1" si="310"/>
        <v>7</v>
      </c>
    </row>
    <row r="2453" spans="1:18">
      <c r="A2453">
        <f ca="1">VLOOKUP(O2453,Tabela3[],2,0)</f>
        <v>2004</v>
      </c>
      <c r="B2453" t="str">
        <f ca="1">VLOOKUP(P2453,Tabela3[],4,0)</f>
        <v>MARÇO</v>
      </c>
      <c r="C2453" t="str">
        <f ca="1">VLOOKUP(Q2453,Tabela3[],5,0)</f>
        <v>Holanda</v>
      </c>
      <c r="D2453" t="str">
        <f ca="1">VLOOKUP(Q2453,Tabela3[],3,0)</f>
        <v>Shell</v>
      </c>
      <c r="E2453" t="str">
        <f ca="1">IF(R2453=Q2453, (VLOOKUP(P2453+1,Tabela3[],5,0)),VLOOKUP(R2453,Tabela3[],5,0))</f>
        <v>Holanda</v>
      </c>
      <c r="F2453" s="1">
        <f t="shared" ca="1" si="306"/>
        <v>38024</v>
      </c>
      <c r="G2453" s="1">
        <f t="shared" ca="1" si="307"/>
        <v>38031.103412090713</v>
      </c>
      <c r="H2453">
        <f t="shared" ca="1" si="308"/>
        <v>1</v>
      </c>
      <c r="I2453" t="str">
        <f ca="1">VLOOKUP(Q2453,Tabela3[],9,1)</f>
        <v>AbQaiq</v>
      </c>
      <c r="J2453" t="str">
        <f ca="1">VLOOKUP(Q2453,Tabela3[],11,0)</f>
        <v>Petróleo Bruto</v>
      </c>
      <c r="K2453" t="str">
        <f ca="1">VLOOKUP(Q2453,Tabela3[],10,0)</f>
        <v>Petróleo</v>
      </c>
      <c r="L2453" cm="1">
        <f t="array" aca="1" ref="L2453" ca="1">IF(Tabela2[[#This Row],[PORTO]]=Tabela2[[#This Row],[DESTINO]],0,erro)</f>
        <v>0</v>
      </c>
      <c r="N2453">
        <f t="shared" ca="1" si="311"/>
        <v>99000</v>
      </c>
      <c r="O2453">
        <f t="shared" ca="1" si="312"/>
        <v>4</v>
      </c>
      <c r="P2453">
        <f t="shared" ca="1" si="313"/>
        <v>2</v>
      </c>
      <c r="Q2453">
        <f t="shared" ca="1" si="309"/>
        <v>17</v>
      </c>
      <c r="R2453">
        <f t="shared" ca="1" si="310"/>
        <v>16</v>
      </c>
    </row>
    <row r="2454" spans="1:18">
      <c r="A2454">
        <f ca="1">VLOOKUP(O2454,Tabela3[],2,0)</f>
        <v>2009</v>
      </c>
      <c r="B2454" t="str">
        <f ca="1">VLOOKUP(P2454,Tabela3[],4,0)</f>
        <v>MARÇO</v>
      </c>
      <c r="C2454" t="str">
        <f ca="1">VLOOKUP(Q2454,Tabela3[],5,0)</f>
        <v>Itália</v>
      </c>
      <c r="D2454" t="str">
        <f ca="1">VLOOKUP(Q2454,Tabela3[],3,0)</f>
        <v>Hyundai</v>
      </c>
      <c r="E2454" t="str">
        <f ca="1">IF(R2454=Q2454, (VLOOKUP(P2454+1,Tabela3[],5,0)),VLOOKUP(R2454,Tabela3[],5,0))</f>
        <v>China</v>
      </c>
      <c r="F2454" s="1">
        <f t="shared" ca="1" si="306"/>
        <v>39853</v>
      </c>
      <c r="G2454" s="1">
        <f t="shared" ca="1" si="307"/>
        <v>39862.804495460354</v>
      </c>
      <c r="H2454">
        <f t="shared" ca="1" si="308"/>
        <v>0</v>
      </c>
      <c r="I2454" t="str">
        <f ca="1">VLOOKUP(Q2454,Tabela3[],9,1)</f>
        <v>Car Carriers</v>
      </c>
      <c r="J2454" t="str">
        <f ca="1">VLOOKUP(Q2454,Tabela3[],11,0)</f>
        <v>HB20 Sense</v>
      </c>
      <c r="K2454" t="str">
        <f ca="1">VLOOKUP(Q2454,Tabela3[],10,0)</f>
        <v>Carros</v>
      </c>
      <c r="L2454" t="e" cm="1">
        <f t="array" aca="1" ref="L2454" ca="1">IF(Tabela2[[#This Row],[PORTO]]=Tabela2[[#This Row],[DESTINO]],0,erro)</f>
        <v>#NAME?</v>
      </c>
      <c r="N2454">
        <f t="shared" ca="1" si="311"/>
        <v>500</v>
      </c>
      <c r="O2454">
        <f t="shared" ca="1" si="312"/>
        <v>9</v>
      </c>
      <c r="P2454">
        <f t="shared" ca="1" si="313"/>
        <v>2</v>
      </c>
      <c r="Q2454">
        <f t="shared" ca="1" si="309"/>
        <v>19</v>
      </c>
      <c r="R2454">
        <f t="shared" ca="1" si="310"/>
        <v>2</v>
      </c>
    </row>
    <row r="2455" spans="1:18">
      <c r="A2455">
        <f ca="1">VLOOKUP(O2455,Tabela3[],2,0)</f>
        <v>2009</v>
      </c>
      <c r="B2455" t="str">
        <f ca="1">VLOOKUP(P2455,Tabela3[],4,0)</f>
        <v>OUTUBRO</v>
      </c>
      <c r="C2455" t="str">
        <f ca="1">VLOOKUP(Q2455,Tabela3[],5,0)</f>
        <v>França</v>
      </c>
      <c r="D2455" t="str">
        <f ca="1">VLOOKUP(Q2455,Tabela3[],3,0)</f>
        <v> LVMH</v>
      </c>
      <c r="E2455" t="str">
        <f ca="1">IF(R2455=Q2455, (VLOOKUP(P2455+1,Tabela3[],5,0)),VLOOKUP(R2455,Tabela3[],5,0))</f>
        <v>Alemanha</v>
      </c>
      <c r="F2455" s="1">
        <f t="shared" ca="1" si="306"/>
        <v>40067</v>
      </c>
      <c r="G2455" s="1">
        <f t="shared" ca="1" si="307"/>
        <v>40070.566029321591</v>
      </c>
      <c r="H2455">
        <f t="shared" ca="1" si="308"/>
        <v>0</v>
      </c>
      <c r="I2455" t="str">
        <f ca="1">VLOOKUP(Q2455,Tabela3[],9,1)</f>
        <v>Emma Maersk</v>
      </c>
      <c r="J2455" t="str">
        <f ca="1">VLOOKUP(Q2455,Tabela3[],11,0)</f>
        <v>Louis Vuitton</v>
      </c>
      <c r="K2455" t="str">
        <f ca="1">VLOOKUP(Q2455,Tabela3[],10,0)</f>
        <v>Tecido</v>
      </c>
      <c r="L2455" t="e" cm="1">
        <f t="array" aca="1" ref="L2455" ca="1">IF(Tabela2[[#This Row],[PORTO]]=Tabela2[[#This Row],[DESTINO]],0,erro)</f>
        <v>#NAME?</v>
      </c>
      <c r="N2455">
        <f t="shared" ca="1" si="311"/>
        <v>11000</v>
      </c>
      <c r="O2455">
        <f t="shared" ca="1" si="312"/>
        <v>9</v>
      </c>
      <c r="P2455">
        <f t="shared" ca="1" si="313"/>
        <v>9</v>
      </c>
      <c r="Q2455">
        <f t="shared" ca="1" si="309"/>
        <v>22</v>
      </c>
      <c r="R2455">
        <f t="shared" ca="1" si="310"/>
        <v>6</v>
      </c>
    </row>
    <row r="2456" spans="1:18">
      <c r="A2456">
        <f ca="1">VLOOKUP(O2456,Tabela3[],2,0)</f>
        <v>2009</v>
      </c>
      <c r="B2456" t="str">
        <f ca="1">VLOOKUP(P2456,Tabela3[],4,0)</f>
        <v>SETEMBRO</v>
      </c>
      <c r="C2456" t="str">
        <f ca="1">VLOOKUP(Q2456,Tabela3[],5,0)</f>
        <v>Japão</v>
      </c>
      <c r="D2456" t="str">
        <f ca="1">VLOOKUP(Q2456,Tabela3[],3,0)</f>
        <v>Toyota</v>
      </c>
      <c r="E2456" t="str">
        <f ca="1">IF(R2456=Q2456, (VLOOKUP(P2456+1,Tabela3[],5,0)),VLOOKUP(R2456,Tabela3[],5,0))</f>
        <v>Alemanha</v>
      </c>
      <c r="F2456" s="1">
        <f t="shared" ca="1" si="306"/>
        <v>40039</v>
      </c>
      <c r="G2456" s="1">
        <f t="shared" ca="1" si="307"/>
        <v>40043.207217263312</v>
      </c>
      <c r="H2456">
        <f t="shared" ca="1" si="308"/>
        <v>0</v>
      </c>
      <c r="I2456" t="str">
        <f ca="1">VLOOKUP(Q2456,Tabela3[],9,1)</f>
        <v>Trailer Carriers</v>
      </c>
      <c r="J2456" t="str">
        <f ca="1">VLOOKUP(Q2456,Tabela3[],11,0)</f>
        <v>HILUX CABINE DUPLA STD POWER PACK</v>
      </c>
      <c r="K2456" t="str">
        <f ca="1">VLOOKUP(Q2456,Tabela3[],10,0)</f>
        <v>Carros</v>
      </c>
      <c r="L2456" t="e" cm="1">
        <f t="array" aca="1" ref="L2456" ca="1">IF(Tabela2[[#This Row],[PORTO]]=Tabela2[[#This Row],[DESTINO]],0,erro)</f>
        <v>#NAME?</v>
      </c>
      <c r="N2456">
        <f t="shared" ca="1" si="311"/>
        <v>200</v>
      </c>
      <c r="O2456">
        <f t="shared" ca="1" si="312"/>
        <v>9</v>
      </c>
      <c r="P2456">
        <f t="shared" ca="1" si="313"/>
        <v>8</v>
      </c>
      <c r="Q2456">
        <f t="shared" ca="1" si="309"/>
        <v>9</v>
      </c>
      <c r="R2456">
        <f t="shared" ca="1" si="310"/>
        <v>7</v>
      </c>
    </row>
    <row r="2457" spans="1:18">
      <c r="A2457">
        <f ca="1">VLOOKUP(O2457,Tabela3[],2,0)</f>
        <v>2001</v>
      </c>
      <c r="B2457" t="str">
        <f ca="1">VLOOKUP(P2457,Tabela3[],4,0)</f>
        <v>JANEIRO</v>
      </c>
      <c r="C2457" t="str">
        <f ca="1">VLOOKUP(Q2457,Tabela3[],5,0)</f>
        <v>India</v>
      </c>
      <c r="D2457" t="str">
        <f ca="1">VLOOKUP(Q2457,Tabela3[],3,0)</f>
        <v>Reliance Industries</v>
      </c>
      <c r="E2457" t="str">
        <f ca="1">IF(R2457=Q2457, (VLOOKUP(P2457+1,Tabela3[],5,0)),VLOOKUP(R2457,Tabela3[],5,0))</f>
        <v>Japão</v>
      </c>
      <c r="F2457" s="1">
        <f t="shared" ca="1" si="306"/>
        <v>36901</v>
      </c>
      <c r="G2457" s="1">
        <f t="shared" ca="1" si="307"/>
        <v>36910.124864161888</v>
      </c>
      <c r="H2457">
        <f t="shared" ca="1" si="308"/>
        <v>1</v>
      </c>
      <c r="I2457" t="str">
        <f ca="1">VLOOKUP(Q2457,Tabela3[],9,1)</f>
        <v>Tanker</v>
      </c>
      <c r="J2457" t="str">
        <f ca="1">VLOOKUP(Q2457,Tabela3[],11,0)</f>
        <v>Polipropileno</v>
      </c>
      <c r="K2457" t="str">
        <f ca="1">VLOOKUP(Q2457,Tabela3[],10,0)</f>
        <v>Petroquimicos</v>
      </c>
      <c r="L2457" t="e" cm="1">
        <f t="array" aca="1" ref="L2457" ca="1">IF(Tabela2[[#This Row],[PORTO]]=Tabela2[[#This Row],[DESTINO]],0,erro)</f>
        <v>#NAME?</v>
      </c>
      <c r="N2457">
        <f t="shared" ca="1" si="311"/>
        <v>0</v>
      </c>
      <c r="O2457">
        <f t="shared" ca="1" si="312"/>
        <v>1</v>
      </c>
      <c r="P2457">
        <f t="shared" ca="1" si="313"/>
        <v>0</v>
      </c>
      <c r="Q2457">
        <f t="shared" ca="1" si="309"/>
        <v>30</v>
      </c>
      <c r="R2457">
        <f t="shared" ca="1" si="310"/>
        <v>10</v>
      </c>
    </row>
    <row r="2458" spans="1:18">
      <c r="A2458">
        <f ca="1">VLOOKUP(O2458,Tabela3[],2,0)</f>
        <v>2007</v>
      </c>
      <c r="B2458" t="str">
        <f ca="1">VLOOKUP(P2458,Tabela3[],4,0)</f>
        <v>OUTUBRO</v>
      </c>
      <c r="C2458" t="str">
        <f ca="1">VLOOKUP(Q2458,Tabela3[],5,0)</f>
        <v>Japão</v>
      </c>
      <c r="D2458" t="str">
        <f ca="1">VLOOKUP(Q2458,Tabela3[],3,0)</f>
        <v>Toyota</v>
      </c>
      <c r="E2458" t="str">
        <f ca="1">IF(R2458=Q2458, (VLOOKUP(P2458+1,Tabela3[],5,0)),VLOOKUP(R2458,Tabela3[],5,0))</f>
        <v>França</v>
      </c>
      <c r="F2458" s="1">
        <f t="shared" ca="1" si="306"/>
        <v>39344</v>
      </c>
      <c r="G2458" s="1">
        <f t="shared" ca="1" si="307"/>
        <v>39345.447707591251</v>
      </c>
      <c r="H2458">
        <f t="shared" ca="1" si="308"/>
        <v>1</v>
      </c>
      <c r="I2458" t="str">
        <f ca="1">VLOOKUP(Q2458,Tabela3[],9,1)</f>
        <v>Trailer Carriers</v>
      </c>
      <c r="J2458" t="str">
        <f ca="1">VLOOKUP(Q2458,Tabela3[],11,0)</f>
        <v>COROLLA CROSS XR</v>
      </c>
      <c r="K2458" t="str">
        <f ca="1">VLOOKUP(Q2458,Tabela3[],10,0)</f>
        <v>Carros</v>
      </c>
      <c r="L2458" t="e" cm="1">
        <f t="array" aca="1" ref="L2458" ca="1">IF(Tabela2[[#This Row],[PORTO]]=Tabela2[[#This Row],[DESTINO]],0,erro)</f>
        <v>#NAME?</v>
      </c>
      <c r="N2458">
        <f t="shared" ca="1" si="311"/>
        <v>400</v>
      </c>
      <c r="O2458">
        <f t="shared" ca="1" si="312"/>
        <v>7</v>
      </c>
      <c r="P2458">
        <f t="shared" ca="1" si="313"/>
        <v>9</v>
      </c>
      <c r="Q2458">
        <f t="shared" ca="1" si="309"/>
        <v>11</v>
      </c>
      <c r="R2458">
        <f t="shared" ca="1" si="310"/>
        <v>22</v>
      </c>
    </row>
    <row r="2459" spans="1:18">
      <c r="A2459">
        <f ca="1">VLOOKUP(O2459,Tabela3[],2,0)</f>
        <v>2001</v>
      </c>
      <c r="B2459" t="str">
        <f ca="1">VLOOKUP(P2459,Tabela3[],4,0)</f>
        <v>JULHO</v>
      </c>
      <c r="C2459" t="str">
        <f ca="1">VLOOKUP(Q2459,Tabela3[],5,0)</f>
        <v>Coréia do Sul</v>
      </c>
      <c r="D2459" t="str">
        <f ca="1">VLOOKUP(Q2459,Tabela3[],3,0)</f>
        <v>Samsung</v>
      </c>
      <c r="E2459" t="str">
        <f ca="1">IF(R2459=Q2459, (VLOOKUP(P2459+1,Tabela3[],5,0)),VLOOKUP(R2459,Tabela3[],5,0))</f>
        <v>França</v>
      </c>
      <c r="F2459" s="1">
        <f t="shared" ca="1" si="306"/>
        <v>37057</v>
      </c>
      <c r="G2459" s="1">
        <f t="shared" ca="1" si="307"/>
        <v>37060.889232351503</v>
      </c>
      <c r="H2459">
        <f t="shared" ca="1" si="308"/>
        <v>0</v>
      </c>
      <c r="I2459" t="str">
        <f ca="1">VLOOKUP(Q2459,Tabela3[],9,1)</f>
        <v>HMM Rotterdam</v>
      </c>
      <c r="J2459" t="str">
        <f ca="1">VLOOKUP(Q2459,Tabela3[],11,0)</f>
        <v>Neo QLED 8k 75"</v>
      </c>
      <c r="K2459" t="str">
        <f ca="1">VLOOKUP(Q2459,Tabela3[],10,0)</f>
        <v>Eletrônicos</v>
      </c>
      <c r="L2459" t="e" cm="1">
        <f t="array" aca="1" ref="L2459" ca="1">IF(Tabela2[[#This Row],[PORTO]]=Tabela2[[#This Row],[DESTINO]],0,erro)</f>
        <v>#NAME?</v>
      </c>
      <c r="N2459">
        <f t="shared" ca="1" si="311"/>
        <v>2000</v>
      </c>
      <c r="O2459">
        <f t="shared" ca="1" si="312"/>
        <v>1</v>
      </c>
      <c r="P2459">
        <f t="shared" ca="1" si="313"/>
        <v>6</v>
      </c>
      <c r="Q2459">
        <f t="shared" ca="1" si="309"/>
        <v>12</v>
      </c>
      <c r="R2459">
        <f t="shared" ca="1" si="310"/>
        <v>21</v>
      </c>
    </row>
    <row r="2460" spans="1:18">
      <c r="A2460">
        <f ca="1">VLOOKUP(O2460,Tabela3[],2,0)</f>
        <v>2001</v>
      </c>
      <c r="B2460" t="str">
        <f ca="1">VLOOKUP(P2460,Tabela3[],4,0)</f>
        <v>SETEMBRO</v>
      </c>
      <c r="C2460" t="str">
        <f ca="1">VLOOKUP(Q2460,Tabela3[],5,0)</f>
        <v>Holanda</v>
      </c>
      <c r="D2460" t="str">
        <f ca="1">VLOOKUP(Q2460,Tabela3[],3,0)</f>
        <v>Shell</v>
      </c>
      <c r="E2460" t="str">
        <f ca="1">IF(R2460=Q2460, (VLOOKUP(P2460+1,Tabela3[],5,0)),VLOOKUP(R2460,Tabela3[],5,0))</f>
        <v>China</v>
      </c>
      <c r="F2460" s="1">
        <f t="shared" ca="1" si="306"/>
        <v>37128</v>
      </c>
      <c r="G2460" s="1">
        <f t="shared" ca="1" si="307"/>
        <v>37136.211434468983</v>
      </c>
      <c r="H2460">
        <f t="shared" ca="1" si="308"/>
        <v>0</v>
      </c>
      <c r="I2460" t="str">
        <f ca="1">VLOOKUP(Q2460,Tabela3[],9,1)</f>
        <v>AbQaiq</v>
      </c>
      <c r="J2460" t="str">
        <f ca="1">VLOOKUP(Q2460,Tabela3[],11,0)</f>
        <v>Gasolina</v>
      </c>
      <c r="K2460" t="str">
        <f ca="1">VLOOKUP(Q2460,Tabela3[],10,0)</f>
        <v>Petróleo</v>
      </c>
      <c r="L2460" t="e" cm="1">
        <f t="array" aca="1" ref="L2460" ca="1">IF(Tabela2[[#This Row],[PORTO]]=Tabela2[[#This Row],[DESTINO]],0,erro)</f>
        <v>#NAME?</v>
      </c>
      <c r="N2460">
        <f t="shared" ca="1" si="311"/>
        <v>84000</v>
      </c>
      <c r="O2460">
        <f t="shared" ca="1" si="312"/>
        <v>1</v>
      </c>
      <c r="P2460">
        <f t="shared" ca="1" si="313"/>
        <v>8</v>
      </c>
      <c r="Q2460">
        <f t="shared" ca="1" si="309"/>
        <v>16</v>
      </c>
      <c r="R2460">
        <f t="shared" ca="1" si="310"/>
        <v>2</v>
      </c>
    </row>
    <row r="2461" spans="1:18">
      <c r="A2461">
        <f ca="1">VLOOKUP(O2461,Tabela3[],2,0)</f>
        <v>2007</v>
      </c>
      <c r="B2461" t="str">
        <f ca="1">VLOOKUP(P2461,Tabela3[],4,0)</f>
        <v>JULHO</v>
      </c>
      <c r="C2461" t="str">
        <f ca="1">VLOOKUP(Q2461,Tabela3[],5,0)</f>
        <v>Estados Unidos</v>
      </c>
      <c r="D2461" t="str">
        <f ca="1">VLOOKUP(Q2461,Tabela3[],3,0)</f>
        <v>Amazon</v>
      </c>
      <c r="E2461" t="str">
        <f ca="1">IF(R2461=Q2461, (VLOOKUP(P2461+1,Tabela3[],5,0)),VLOOKUP(R2461,Tabela3[],5,0))</f>
        <v>China</v>
      </c>
      <c r="F2461" s="1">
        <f t="shared" ca="1" si="306"/>
        <v>39244</v>
      </c>
      <c r="G2461" s="1">
        <f t="shared" ca="1" si="307"/>
        <v>39253.68510643582</v>
      </c>
      <c r="H2461">
        <f t="shared" ca="1" si="308"/>
        <v>1</v>
      </c>
      <c r="I2461" t="str">
        <f ca="1">VLOOKUP(Q2461,Tabela3[],9,1)</f>
        <v>HMM Algeciras</v>
      </c>
      <c r="J2461" t="str">
        <f ca="1">VLOOKUP(Q2461,Tabela3[],11,0)</f>
        <v>Travesseiro Toque de Pluma</v>
      </c>
      <c r="K2461" t="str">
        <f ca="1">VLOOKUP(Q2461,Tabela3[],10,0)</f>
        <v>Geral</v>
      </c>
      <c r="L2461" t="e" cm="1">
        <f t="array" aca="1" ref="L2461" ca="1">IF(Tabela2[[#This Row],[PORTO]]=Tabela2[[#This Row],[DESTINO]],0,erro)</f>
        <v>#NAME?</v>
      </c>
      <c r="N2461">
        <f t="shared" ca="1" si="311"/>
        <v>2000</v>
      </c>
      <c r="O2461">
        <f t="shared" ca="1" si="312"/>
        <v>7</v>
      </c>
      <c r="P2461">
        <f t="shared" ca="1" si="313"/>
        <v>6</v>
      </c>
      <c r="Q2461">
        <f t="shared" ca="1" si="309"/>
        <v>5</v>
      </c>
      <c r="R2461">
        <f t="shared" ca="1" si="310"/>
        <v>2</v>
      </c>
    </row>
    <row r="2462" spans="1:18">
      <c r="A2462">
        <f ca="1">VLOOKUP(O2462,Tabela3[],2,0)</f>
        <v>2007</v>
      </c>
      <c r="B2462" t="str">
        <f ca="1">VLOOKUP(P2462,Tabela3[],4,0)</f>
        <v>JUNHO</v>
      </c>
      <c r="C2462" t="str">
        <f ca="1">VLOOKUP(Q2462,Tabela3[],5,0)</f>
        <v>Brasil</v>
      </c>
      <c r="D2462" t="str">
        <f ca="1">VLOOKUP(Q2462,Tabela3[],3,0)</f>
        <v>VALE</v>
      </c>
      <c r="E2462" t="str">
        <f ca="1">IF(R2462=Q2462, (VLOOKUP(P2462+1,Tabela3[],5,0)),VLOOKUP(R2462,Tabela3[],5,0))</f>
        <v>Estados Unidos</v>
      </c>
      <c r="F2462" s="1">
        <f t="shared" ca="1" si="306"/>
        <v>39215</v>
      </c>
      <c r="G2462" s="1">
        <f t="shared" ca="1" si="307"/>
        <v>39216.142478817914</v>
      </c>
      <c r="H2462">
        <f t="shared" ca="1" si="308"/>
        <v>0</v>
      </c>
      <c r="I2462" t="str">
        <f ca="1">VLOOKUP(Q2462,Tabela3[],9,1)</f>
        <v>Lan Hua Hai</v>
      </c>
      <c r="J2462" t="str">
        <f ca="1">VLOOKUP(Q2462,Tabela3[],11,0)</f>
        <v>Minério de Ferro</v>
      </c>
      <c r="K2462" t="str">
        <f ca="1">VLOOKUP(Q2462,Tabela3[],10,0)</f>
        <v>Minério</v>
      </c>
      <c r="L2462" t="e" cm="1">
        <f t="array" aca="1" ref="L2462" ca="1">IF(Tabela2[[#This Row],[PORTO]]=Tabela2[[#This Row],[DESTINO]],0,erro)</f>
        <v>#NAME?</v>
      </c>
      <c r="N2462">
        <f t="shared" ca="1" si="311"/>
        <v>0</v>
      </c>
      <c r="O2462">
        <f t="shared" ca="1" si="312"/>
        <v>7</v>
      </c>
      <c r="P2462">
        <f t="shared" ca="1" si="313"/>
        <v>5</v>
      </c>
      <c r="Q2462">
        <f t="shared" ca="1" si="309"/>
        <v>27</v>
      </c>
      <c r="R2462">
        <f t="shared" ca="1" si="310"/>
        <v>5</v>
      </c>
    </row>
    <row r="2463" spans="1:18">
      <c r="A2463">
        <f ca="1">VLOOKUP(O2463,Tabela3[],2,0)</f>
        <v>2008</v>
      </c>
      <c r="B2463" t="str">
        <f ca="1">VLOOKUP(P2463,Tabela3[],4,0)</f>
        <v>JUNHO</v>
      </c>
      <c r="C2463" t="str">
        <f ca="1">VLOOKUP(Q2463,Tabela3[],5,0)</f>
        <v>Estados Unidos</v>
      </c>
      <c r="D2463" t="str">
        <f ca="1">VLOOKUP(Q2463,Tabela3[],3,0)</f>
        <v>Amazon</v>
      </c>
      <c r="E2463" t="str">
        <f ca="1">IF(R2463=Q2463, (VLOOKUP(P2463+1,Tabela3[],5,0)),VLOOKUP(R2463,Tabela3[],5,0))</f>
        <v>Japão</v>
      </c>
      <c r="F2463" s="1">
        <f t="shared" ca="1" si="306"/>
        <v>39581</v>
      </c>
      <c r="G2463" s="1">
        <f t="shared" ca="1" si="307"/>
        <v>39587.04213245272</v>
      </c>
      <c r="H2463">
        <f t="shared" ca="1" si="308"/>
        <v>1</v>
      </c>
      <c r="I2463" t="str">
        <f ca="1">VLOOKUP(Q2463,Tabela3[],9,1)</f>
        <v>HMM Algeciras</v>
      </c>
      <c r="J2463" t="str">
        <f ca="1">VLOOKUP(Q2463,Tabela3[],11,0)</f>
        <v>Colchão Baby Light D18</v>
      </c>
      <c r="K2463" t="str">
        <f ca="1">VLOOKUP(Q2463,Tabela3[],10,0)</f>
        <v>Geral</v>
      </c>
      <c r="L2463" t="e" cm="1">
        <f t="array" aca="1" ref="L2463" ca="1">IF(Tabela2[[#This Row],[PORTO]]=Tabela2[[#This Row],[DESTINO]],0,erro)</f>
        <v>#NAME?</v>
      </c>
      <c r="N2463">
        <f t="shared" ca="1" si="311"/>
        <v>2000</v>
      </c>
      <c r="O2463">
        <f t="shared" ca="1" si="312"/>
        <v>8</v>
      </c>
      <c r="P2463">
        <f t="shared" ca="1" si="313"/>
        <v>5</v>
      </c>
      <c r="Q2463">
        <f t="shared" ca="1" si="309"/>
        <v>4</v>
      </c>
      <c r="R2463">
        <f t="shared" ca="1" si="310"/>
        <v>9</v>
      </c>
    </row>
    <row r="2464" spans="1:18">
      <c r="A2464">
        <f ca="1">VLOOKUP(O2464,Tabela3[],2,0)</f>
        <v>2008</v>
      </c>
      <c r="B2464" t="str">
        <f ca="1">VLOOKUP(P2464,Tabela3[],4,0)</f>
        <v>JANEIRO</v>
      </c>
      <c r="C2464" t="str">
        <f ca="1">VLOOKUP(Q2464,Tabela3[],5,0)</f>
        <v>Reino Unido</v>
      </c>
      <c r="D2464" t="str">
        <f ca="1">VLOOKUP(Q2464,Tabela3[],3,0)</f>
        <v>Unilever</v>
      </c>
      <c r="E2464" t="str">
        <f ca="1">IF(R2464=Q2464, (VLOOKUP(P2464+1,Tabela3[],5,0)),VLOOKUP(R2464,Tabela3[],5,0))</f>
        <v>Itália</v>
      </c>
      <c r="F2464" s="1">
        <f t="shared" ca="1" si="306"/>
        <v>39468</v>
      </c>
      <c r="G2464" s="1">
        <f t="shared" ca="1" si="307"/>
        <v>39473.152095167403</v>
      </c>
      <c r="H2464">
        <f t="shared" ca="1" si="308"/>
        <v>1</v>
      </c>
      <c r="I2464" t="str">
        <f ca="1">VLOOKUP(Q2464,Tabela3[],9,1)</f>
        <v>HMM Helsinki</v>
      </c>
      <c r="J2464" t="str">
        <f ca="1">VLOOKUP(Q2464,Tabela3[],11,0)</f>
        <v xml:space="preserve">Shampoo </v>
      </c>
      <c r="K2464" t="str">
        <f ca="1">VLOOKUP(Q2464,Tabela3[],10,0)</f>
        <v>Quimico</v>
      </c>
      <c r="L2464" t="e" cm="1">
        <f t="array" aca="1" ref="L2464" ca="1">IF(Tabela2[[#This Row],[PORTO]]=Tabela2[[#This Row],[DESTINO]],0,erro)</f>
        <v>#NAME?</v>
      </c>
      <c r="N2464">
        <f t="shared" ca="1" si="311"/>
        <v>1980000</v>
      </c>
      <c r="O2464">
        <f t="shared" ca="1" si="312"/>
        <v>8</v>
      </c>
      <c r="P2464">
        <f t="shared" ca="1" si="313"/>
        <v>0</v>
      </c>
      <c r="Q2464">
        <f t="shared" ca="1" si="309"/>
        <v>24</v>
      </c>
      <c r="R2464">
        <f t="shared" ca="1" si="310"/>
        <v>18</v>
      </c>
    </row>
    <row r="2465" spans="1:18">
      <c r="A2465">
        <f ca="1">VLOOKUP(O2465,Tabela3[],2,0)</f>
        <v>2005</v>
      </c>
      <c r="B2465" t="str">
        <f ca="1">VLOOKUP(P2465,Tabela3[],4,0)</f>
        <v>ABRIL</v>
      </c>
      <c r="C2465" t="str">
        <f ca="1">VLOOKUP(Q2465,Tabela3[],5,0)</f>
        <v>França</v>
      </c>
      <c r="D2465" t="str">
        <f ca="1">VLOOKUP(Q2465,Tabela3[],3,0)</f>
        <v> LVMH</v>
      </c>
      <c r="E2465" t="str">
        <f ca="1">IF(R2465=Q2465, (VLOOKUP(P2465+1,Tabela3[],5,0)),VLOOKUP(R2465,Tabela3[],5,0))</f>
        <v>China</v>
      </c>
      <c r="F2465" s="1">
        <f t="shared" ca="1" si="306"/>
        <v>38420</v>
      </c>
      <c r="G2465" s="1">
        <f t="shared" ca="1" si="307"/>
        <v>38424.889935045598</v>
      </c>
      <c r="H2465">
        <f t="shared" ca="1" si="308"/>
        <v>1</v>
      </c>
      <c r="I2465" t="str">
        <f ca="1">VLOOKUP(Q2465,Tabela3[],9,1)</f>
        <v>Emma Maersk</v>
      </c>
      <c r="J2465" t="str">
        <f ca="1">VLOOKUP(Q2465,Tabela3[],11,0)</f>
        <v>Clos Des Lambrys</v>
      </c>
      <c r="K2465" t="str">
        <f ca="1">VLOOKUP(Q2465,Tabela3[],10,0)</f>
        <v>Tecido</v>
      </c>
      <c r="L2465" t="e" cm="1">
        <f t="array" aca="1" ref="L2465" ca="1">IF(Tabela2[[#This Row],[PORTO]]=Tabela2[[#This Row],[DESTINO]],0,erro)</f>
        <v>#NAME?</v>
      </c>
      <c r="N2465">
        <f t="shared" ca="1" si="311"/>
        <v>47000</v>
      </c>
      <c r="O2465">
        <f t="shared" ca="1" si="312"/>
        <v>5</v>
      </c>
      <c r="P2465">
        <f t="shared" ca="1" si="313"/>
        <v>3</v>
      </c>
      <c r="Q2465">
        <f t="shared" ca="1" si="309"/>
        <v>21</v>
      </c>
      <c r="R2465">
        <f t="shared" ca="1" si="310"/>
        <v>1</v>
      </c>
    </row>
    <row r="2466" spans="1:18">
      <c r="A2466">
        <f ca="1">VLOOKUP(O2466,Tabela3[],2,0)</f>
        <v>2009</v>
      </c>
      <c r="B2466" t="str">
        <f ca="1">VLOOKUP(P2466,Tabela3[],4,0)</f>
        <v>JANEIRO</v>
      </c>
      <c r="C2466" t="str">
        <f ca="1">VLOOKUP(Q2466,Tabela3[],5,0)</f>
        <v>Estados Unidos</v>
      </c>
      <c r="D2466" t="str">
        <f ca="1">VLOOKUP(Q2466,Tabela3[],3,0)</f>
        <v>Amazon</v>
      </c>
      <c r="E2466" t="str">
        <f ca="1">IF(R2466=Q2466, (VLOOKUP(P2466+1,Tabela3[],5,0)),VLOOKUP(R2466,Tabela3[],5,0))</f>
        <v>China</v>
      </c>
      <c r="F2466" s="1">
        <f t="shared" ca="1" si="306"/>
        <v>39825</v>
      </c>
      <c r="G2466" s="1">
        <f t="shared" ca="1" si="307"/>
        <v>39828.334827286671</v>
      </c>
      <c r="H2466">
        <f t="shared" ca="1" si="308"/>
        <v>1</v>
      </c>
      <c r="I2466" t="str">
        <f ca="1">VLOOKUP(Q2466,Tabela3[],9,1)</f>
        <v>HMM Algeciras</v>
      </c>
      <c r="J2466" t="str">
        <f ca="1">VLOOKUP(Q2466,Tabela3[],11,0)</f>
        <v>Escrivaninha Trevalla</v>
      </c>
      <c r="K2466" t="str">
        <f ca="1">VLOOKUP(Q2466,Tabela3[],10,0)</f>
        <v>Geral</v>
      </c>
      <c r="L2466" t="e" cm="1">
        <f t="array" aca="1" ref="L2466" ca="1">IF(Tabela2[[#This Row],[PORTO]]=Tabela2[[#This Row],[DESTINO]],0,erro)</f>
        <v>#NAME?</v>
      </c>
      <c r="N2466">
        <f t="shared" ca="1" si="311"/>
        <v>4000</v>
      </c>
      <c r="O2466">
        <f t="shared" ca="1" si="312"/>
        <v>9</v>
      </c>
      <c r="P2466">
        <f t="shared" ca="1" si="313"/>
        <v>0</v>
      </c>
      <c r="Q2466">
        <f t="shared" ca="1" si="309"/>
        <v>3</v>
      </c>
      <c r="R2466">
        <f t="shared" ca="1" si="310"/>
        <v>0</v>
      </c>
    </row>
    <row r="2467" spans="1:18">
      <c r="A2467">
        <f ca="1">VLOOKUP(O2467,Tabela3[],2,0)</f>
        <v>2003</v>
      </c>
      <c r="B2467" t="str">
        <f ca="1">VLOOKUP(P2467,Tabela3[],4,0)</f>
        <v>AGOSTO</v>
      </c>
      <c r="C2467" t="str">
        <f ca="1">VLOOKUP(Q2467,Tabela3[],5,0)</f>
        <v>Estados Unidos</v>
      </c>
      <c r="D2467" t="str">
        <f ca="1">VLOOKUP(Q2467,Tabela3[],3,0)</f>
        <v>Amazon</v>
      </c>
      <c r="E2467" t="str">
        <f ca="1">IF(R2467=Q2467, (VLOOKUP(P2467+1,Tabela3[],5,0)),VLOOKUP(R2467,Tabela3[],5,0))</f>
        <v>Coréia do Sul</v>
      </c>
      <c r="F2467" s="1">
        <f t="shared" ca="1" si="306"/>
        <v>37803</v>
      </c>
      <c r="G2467" s="1">
        <f t="shared" ca="1" si="307"/>
        <v>37808.848250411276</v>
      </c>
      <c r="H2467">
        <f t="shared" ca="1" si="308"/>
        <v>0</v>
      </c>
      <c r="I2467" t="str">
        <f ca="1">VLOOKUP(Q2467,Tabela3[],9,1)</f>
        <v>HMM Algeciras</v>
      </c>
      <c r="J2467" t="str">
        <f ca="1">VLOOKUP(Q2467,Tabela3[],11,0)</f>
        <v>Colchão Baby Light D18</v>
      </c>
      <c r="K2467" t="str">
        <f ca="1">VLOOKUP(Q2467,Tabela3[],10,0)</f>
        <v>Geral</v>
      </c>
      <c r="L2467" t="e" cm="1">
        <f t="array" aca="1" ref="L2467" ca="1">IF(Tabela2[[#This Row],[PORTO]]=Tabela2[[#This Row],[DESTINO]],0,erro)</f>
        <v>#NAME?</v>
      </c>
      <c r="N2467">
        <f t="shared" ca="1" si="311"/>
        <v>4000</v>
      </c>
      <c r="O2467">
        <f t="shared" ca="1" si="312"/>
        <v>3</v>
      </c>
      <c r="P2467">
        <f t="shared" ca="1" si="313"/>
        <v>7</v>
      </c>
      <c r="Q2467">
        <f t="shared" ca="1" si="309"/>
        <v>4</v>
      </c>
      <c r="R2467">
        <f t="shared" ca="1" si="310"/>
        <v>12</v>
      </c>
    </row>
    <row r="2468" spans="1:18">
      <c r="A2468">
        <f ca="1">VLOOKUP(O2468,Tabela3[],2,0)</f>
        <v>2006</v>
      </c>
      <c r="B2468" t="str">
        <f ca="1">VLOOKUP(P2468,Tabela3[],4,0)</f>
        <v>DEZEMBRO</v>
      </c>
      <c r="C2468" t="str">
        <f ca="1">VLOOKUP(Q2468,Tabela3[],5,0)</f>
        <v>Brasil</v>
      </c>
      <c r="D2468" t="str">
        <f ca="1">VLOOKUP(Q2468,Tabela3[],3,0)</f>
        <v>VALE</v>
      </c>
      <c r="E2468" t="str">
        <f ca="1">IF(R2468=Q2468, (VLOOKUP(P2468+1,Tabela3[],5,0)),VLOOKUP(R2468,Tabela3[],5,0))</f>
        <v>Holanda</v>
      </c>
      <c r="F2468" s="1">
        <f t="shared" ca="1" si="306"/>
        <v>39032</v>
      </c>
      <c r="G2468" s="1">
        <f t="shared" ca="1" si="307"/>
        <v>39032.98002020314</v>
      </c>
      <c r="H2468">
        <f t="shared" ca="1" si="308"/>
        <v>1</v>
      </c>
      <c r="I2468" t="str">
        <f ca="1">VLOOKUP(Q2468,Tabela3[],9,1)</f>
        <v>Lan Hua Hai</v>
      </c>
      <c r="J2468" t="str">
        <f ca="1">VLOOKUP(Q2468,Tabela3[],11,0)</f>
        <v>Minério de Ferro</v>
      </c>
      <c r="K2468" t="str">
        <f ca="1">VLOOKUP(Q2468,Tabela3[],10,0)</f>
        <v>Minério</v>
      </c>
      <c r="L2468" t="e" cm="1">
        <f t="array" aca="1" ref="L2468" ca="1">IF(Tabela2[[#This Row],[PORTO]]=Tabela2[[#This Row],[DESTINO]],0,erro)</f>
        <v>#NAME?</v>
      </c>
      <c r="N2468">
        <f t="shared" ca="1" si="311"/>
        <v>0</v>
      </c>
      <c r="O2468">
        <f t="shared" ca="1" si="312"/>
        <v>6</v>
      </c>
      <c r="P2468">
        <f t="shared" ca="1" si="313"/>
        <v>11</v>
      </c>
      <c r="Q2468">
        <f t="shared" ca="1" si="309"/>
        <v>27</v>
      </c>
      <c r="R2468">
        <f t="shared" ca="1" si="310"/>
        <v>16</v>
      </c>
    </row>
    <row r="2469" spans="1:18">
      <c r="A2469">
        <f ca="1">VLOOKUP(O2469,Tabela3[],2,0)</f>
        <v>2006</v>
      </c>
      <c r="B2469" t="str">
        <f ca="1">VLOOKUP(P2469,Tabela3[],4,0)</f>
        <v>MAIO</v>
      </c>
      <c r="C2469" t="str">
        <f ca="1">VLOOKUP(Q2469,Tabela3[],5,0)</f>
        <v>India</v>
      </c>
      <c r="D2469" t="str">
        <f ca="1">VLOOKUP(Q2469,Tabela3[],3,0)</f>
        <v>Reliance Industries</v>
      </c>
      <c r="E2469" t="str">
        <f ca="1">IF(R2469=Q2469, (VLOOKUP(P2469+1,Tabela3[],5,0)),VLOOKUP(R2469,Tabela3[],5,0))</f>
        <v>França</v>
      </c>
      <c r="F2469" s="1">
        <f t="shared" ca="1" si="306"/>
        <v>38823</v>
      </c>
      <c r="G2469" s="1">
        <f t="shared" ca="1" si="307"/>
        <v>38823.904219909949</v>
      </c>
      <c r="H2469">
        <f t="shared" ca="1" si="308"/>
        <v>1</v>
      </c>
      <c r="I2469" t="str">
        <f ca="1">VLOOKUP(Q2469,Tabela3[],9,1)</f>
        <v>Tanker</v>
      </c>
      <c r="J2469" t="str">
        <f ca="1">VLOOKUP(Q2469,Tabela3[],11,0)</f>
        <v>Polietileno</v>
      </c>
      <c r="K2469" t="str">
        <f ca="1">VLOOKUP(Q2469,Tabela3[],10,0)</f>
        <v>Petroquimicos</v>
      </c>
      <c r="L2469" t="e" cm="1">
        <f t="array" aca="1" ref="L2469" ca="1">IF(Tabela2[[#This Row],[PORTO]]=Tabela2[[#This Row],[DESTINO]],0,erro)</f>
        <v>#NAME?</v>
      </c>
      <c r="N2469">
        <f t="shared" ca="1" si="311"/>
        <v>0</v>
      </c>
      <c r="O2469">
        <f t="shared" ca="1" si="312"/>
        <v>6</v>
      </c>
      <c r="P2469">
        <f t="shared" ca="1" si="313"/>
        <v>4</v>
      </c>
      <c r="Q2469">
        <f t="shared" ca="1" si="309"/>
        <v>31</v>
      </c>
      <c r="R2469">
        <f t="shared" ca="1" si="310"/>
        <v>22</v>
      </c>
    </row>
    <row r="2470" spans="1:18">
      <c r="A2470">
        <f ca="1">VLOOKUP(O2470,Tabela3[],2,0)</f>
        <v>2004</v>
      </c>
      <c r="B2470" t="str">
        <f ca="1">VLOOKUP(P2470,Tabela3[],4,0)</f>
        <v>JANEIRO</v>
      </c>
      <c r="C2470" t="str">
        <f ca="1">VLOOKUP(Q2470,Tabela3[],5,0)</f>
        <v>Coréia do Sul</v>
      </c>
      <c r="D2470" t="str">
        <f ca="1">VLOOKUP(Q2470,Tabela3[],3,0)</f>
        <v>Samsung</v>
      </c>
      <c r="E2470" t="str">
        <f ca="1">IF(R2470=Q2470, (VLOOKUP(P2470+1,Tabela3[],5,0)),VLOOKUP(R2470,Tabela3[],5,0))</f>
        <v>França</v>
      </c>
      <c r="F2470" s="1">
        <f t="shared" ca="1" si="306"/>
        <v>38347</v>
      </c>
      <c r="G2470" s="1">
        <f t="shared" ca="1" si="307"/>
        <v>38354.26132323622</v>
      </c>
      <c r="H2470">
        <f t="shared" ca="1" si="308"/>
        <v>0</v>
      </c>
      <c r="I2470" t="str">
        <f ca="1">VLOOKUP(Q2470,Tabela3[],9,1)</f>
        <v>HMM Rotterdam</v>
      </c>
      <c r="J2470" t="str">
        <f ca="1">VLOOKUP(Q2470,Tabela3[],11,0)</f>
        <v>QLED 4k 75"</v>
      </c>
      <c r="K2470" t="str">
        <f ca="1">VLOOKUP(Q2470,Tabela3[],10,0)</f>
        <v>Eletrônicos</v>
      </c>
      <c r="L2470" t="e" cm="1">
        <f t="array" aca="1" ref="L2470" ca="1">IF(Tabela2[[#This Row],[PORTO]]=Tabela2[[#This Row],[DESTINO]],0,erro)</f>
        <v>#NAME?</v>
      </c>
      <c r="N2470">
        <f t="shared" ca="1" si="311"/>
        <v>2000</v>
      </c>
      <c r="O2470">
        <f t="shared" ca="1" si="312"/>
        <v>4</v>
      </c>
      <c r="P2470">
        <f t="shared" ca="1" si="313"/>
        <v>12</v>
      </c>
      <c r="Q2470">
        <f t="shared" ca="1" si="309"/>
        <v>13</v>
      </c>
      <c r="R2470">
        <f t="shared" ca="1" si="310"/>
        <v>22</v>
      </c>
    </row>
    <row r="2471" spans="1:18">
      <c r="A2471">
        <f ca="1">VLOOKUP(O2471,Tabela3[],2,0)</f>
        <v>2007</v>
      </c>
      <c r="B2471" t="str">
        <f ca="1">VLOOKUP(P2471,Tabela3[],4,0)</f>
        <v>SETEMBRO</v>
      </c>
      <c r="C2471" t="str">
        <f ca="1">VLOOKUP(Q2471,Tabela3[],5,0)</f>
        <v>Japão</v>
      </c>
      <c r="D2471" t="str">
        <f ca="1">VLOOKUP(Q2471,Tabela3[],3,0)</f>
        <v>Toyota</v>
      </c>
      <c r="E2471" t="str">
        <f ca="1">IF(R2471=Q2471, (VLOOKUP(P2471+1,Tabela3[],5,0)),VLOOKUP(R2471,Tabela3[],5,0))</f>
        <v>Itália</v>
      </c>
      <c r="F2471" s="1">
        <f t="shared" ca="1" si="306"/>
        <v>39295</v>
      </c>
      <c r="G2471" s="1">
        <f t="shared" ca="1" si="307"/>
        <v>39298.071735305028</v>
      </c>
      <c r="H2471">
        <f t="shared" ca="1" si="308"/>
        <v>1</v>
      </c>
      <c r="I2471" t="str">
        <f ca="1">VLOOKUP(Q2471,Tabela3[],9,1)</f>
        <v>Trailer Carriers</v>
      </c>
      <c r="J2471" t="str">
        <f ca="1">VLOOKUP(Q2471,Tabela3[],11,0)</f>
        <v>HILUX CABINE DUPLA STD POWER PACK</v>
      </c>
      <c r="K2471" t="str">
        <f ca="1">VLOOKUP(Q2471,Tabela3[],10,0)</f>
        <v>Carros</v>
      </c>
      <c r="L2471" t="e" cm="1">
        <f t="array" aca="1" ref="L2471" ca="1">IF(Tabela2[[#This Row],[PORTO]]=Tabela2[[#This Row],[DESTINO]],0,erro)</f>
        <v>#NAME?</v>
      </c>
      <c r="N2471">
        <f t="shared" ca="1" si="311"/>
        <v>400</v>
      </c>
      <c r="O2471">
        <f t="shared" ca="1" si="312"/>
        <v>7</v>
      </c>
      <c r="P2471">
        <f t="shared" ca="1" si="313"/>
        <v>8</v>
      </c>
      <c r="Q2471">
        <f t="shared" ca="1" si="309"/>
        <v>9</v>
      </c>
      <c r="R2471">
        <f t="shared" ca="1" si="310"/>
        <v>19</v>
      </c>
    </row>
    <row r="2472" spans="1:18">
      <c r="A2472">
        <f ca="1">VLOOKUP(O2472,Tabela3[],2,0)</f>
        <v>2008</v>
      </c>
      <c r="B2472" t="str">
        <f ca="1">VLOOKUP(P2472,Tabela3[],4,0)</f>
        <v>MARÇO</v>
      </c>
      <c r="C2472" t="str">
        <f ca="1">VLOOKUP(Q2472,Tabela3[],5,0)</f>
        <v>Holanda</v>
      </c>
      <c r="D2472" t="str">
        <f ca="1">VLOOKUP(Q2472,Tabela3[],3,0)</f>
        <v>Shell</v>
      </c>
      <c r="E2472" t="str">
        <f ca="1">IF(R2472=Q2472, (VLOOKUP(P2472+1,Tabela3[],5,0)),VLOOKUP(R2472,Tabela3[],5,0))</f>
        <v>Alemanha</v>
      </c>
      <c r="F2472" s="1">
        <f t="shared" ca="1" si="306"/>
        <v>39487</v>
      </c>
      <c r="G2472" s="1">
        <f t="shared" ca="1" si="307"/>
        <v>39495.68719336504</v>
      </c>
      <c r="H2472">
        <f t="shared" ca="1" si="308"/>
        <v>1</v>
      </c>
      <c r="I2472" t="str">
        <f ca="1">VLOOKUP(Q2472,Tabela3[],9,1)</f>
        <v>AbQaiq</v>
      </c>
      <c r="J2472" t="str">
        <f ca="1">VLOOKUP(Q2472,Tabela3[],11,0)</f>
        <v>Diesel</v>
      </c>
      <c r="K2472" t="str">
        <f ca="1">VLOOKUP(Q2472,Tabela3[],10,0)</f>
        <v>Petróleo</v>
      </c>
      <c r="L2472" t="e" cm="1">
        <f t="array" aca="1" ref="L2472" ca="1">IF(Tabela2[[#This Row],[PORTO]]=Tabela2[[#This Row],[DESTINO]],0,erro)</f>
        <v>#NAME?</v>
      </c>
      <c r="N2472">
        <f t="shared" ca="1" si="311"/>
        <v>59000</v>
      </c>
      <c r="O2472">
        <f t="shared" ca="1" si="312"/>
        <v>8</v>
      </c>
      <c r="P2472">
        <f t="shared" ca="1" si="313"/>
        <v>2</v>
      </c>
      <c r="Q2472">
        <f t="shared" ca="1" si="309"/>
        <v>15</v>
      </c>
      <c r="R2472">
        <f t="shared" ca="1" si="310"/>
        <v>8</v>
      </c>
    </row>
    <row r="2473" spans="1:18">
      <c r="A2473">
        <f ca="1">VLOOKUP(O2473,Tabela3[],2,0)</f>
        <v>2004</v>
      </c>
      <c r="B2473" t="str">
        <f ca="1">VLOOKUP(P2473,Tabela3[],4,0)</f>
        <v>NOVEMBRO</v>
      </c>
      <c r="C2473" t="str">
        <f ca="1">VLOOKUP(Q2473,Tabela3[],5,0)</f>
        <v>India</v>
      </c>
      <c r="D2473" t="str">
        <f ca="1">VLOOKUP(Q2473,Tabela3[],3,0)</f>
        <v>Reliance Industries</v>
      </c>
      <c r="E2473" t="str">
        <f ca="1">IF(R2473=Q2473, (VLOOKUP(P2473+1,Tabela3[],5,0)),VLOOKUP(R2473,Tabela3[],5,0))</f>
        <v>Alemanha</v>
      </c>
      <c r="F2473" s="1">
        <f t="shared" ca="1" si="306"/>
        <v>38285</v>
      </c>
      <c r="G2473" s="1">
        <f t="shared" ca="1" si="307"/>
        <v>38285.364151679998</v>
      </c>
      <c r="H2473">
        <f t="shared" ca="1" si="308"/>
        <v>0</v>
      </c>
      <c r="I2473" t="str">
        <f ca="1">VLOOKUP(Q2473,Tabela3[],9,1)</f>
        <v>Tanker</v>
      </c>
      <c r="J2473" t="str">
        <f ca="1">VLOOKUP(Q2473,Tabela3[],11,0)</f>
        <v>Polipropileno</v>
      </c>
      <c r="K2473" t="str">
        <f ca="1">VLOOKUP(Q2473,Tabela3[],10,0)</f>
        <v>Petroquimicos</v>
      </c>
      <c r="L2473" t="e" cm="1">
        <f t="array" aca="1" ref="L2473" ca="1">IF(Tabela2[[#This Row],[PORTO]]=Tabela2[[#This Row],[DESTINO]],0,erro)</f>
        <v>#NAME?</v>
      </c>
      <c r="N2473">
        <f t="shared" ca="1" si="311"/>
        <v>0</v>
      </c>
      <c r="O2473">
        <f t="shared" ca="1" si="312"/>
        <v>4</v>
      </c>
      <c r="P2473">
        <f t="shared" ca="1" si="313"/>
        <v>10</v>
      </c>
      <c r="Q2473">
        <f t="shared" ca="1" si="309"/>
        <v>30</v>
      </c>
      <c r="R2473">
        <f t="shared" ca="1" si="310"/>
        <v>6</v>
      </c>
    </row>
    <row r="2474" spans="1:18">
      <c r="A2474">
        <f ca="1">VLOOKUP(O2474,Tabela3[],2,0)</f>
        <v>2008</v>
      </c>
      <c r="B2474" t="str">
        <f ca="1">VLOOKUP(P2474,Tabela3[],4,0)</f>
        <v>MARÇO</v>
      </c>
      <c r="C2474" t="str">
        <f ca="1">VLOOKUP(Q2474,Tabela3[],5,0)</f>
        <v>Holanda</v>
      </c>
      <c r="D2474" t="str">
        <f ca="1">VLOOKUP(Q2474,Tabela3[],3,0)</f>
        <v>Shell</v>
      </c>
      <c r="E2474" t="str">
        <f ca="1">IF(R2474=Q2474, (VLOOKUP(P2474+1,Tabela3[],5,0)),VLOOKUP(R2474,Tabela3[],5,0))</f>
        <v>Alemanha</v>
      </c>
      <c r="F2474" s="1">
        <f t="shared" ca="1" si="306"/>
        <v>39494</v>
      </c>
      <c r="G2474" s="1">
        <f t="shared" ca="1" si="307"/>
        <v>39503.631354853926</v>
      </c>
      <c r="H2474">
        <f t="shared" ca="1" si="308"/>
        <v>1</v>
      </c>
      <c r="I2474" t="str">
        <f ca="1">VLOOKUP(Q2474,Tabela3[],9,1)</f>
        <v>AbQaiq</v>
      </c>
      <c r="J2474" t="str">
        <f ca="1">VLOOKUP(Q2474,Tabela3[],11,0)</f>
        <v>Diesel</v>
      </c>
      <c r="K2474" t="str">
        <f ca="1">VLOOKUP(Q2474,Tabela3[],10,0)</f>
        <v>Petróleo</v>
      </c>
      <c r="L2474" t="e" cm="1">
        <f t="array" aca="1" ref="L2474" ca="1">IF(Tabela2[[#This Row],[PORTO]]=Tabela2[[#This Row],[DESTINO]],0,erro)</f>
        <v>#NAME?</v>
      </c>
      <c r="N2474">
        <f t="shared" ca="1" si="311"/>
        <v>57000</v>
      </c>
      <c r="O2474">
        <f t="shared" ca="1" si="312"/>
        <v>8</v>
      </c>
      <c r="P2474">
        <f t="shared" ca="1" si="313"/>
        <v>2</v>
      </c>
      <c r="Q2474">
        <f t="shared" ca="1" si="309"/>
        <v>15</v>
      </c>
      <c r="R2474">
        <f t="shared" ca="1" si="310"/>
        <v>7</v>
      </c>
    </row>
    <row r="2475" spans="1:18">
      <c r="A2475">
        <f ca="1">VLOOKUP(O2475,Tabela3[],2,0)</f>
        <v>2008</v>
      </c>
      <c r="B2475" t="str">
        <f ca="1">VLOOKUP(P2475,Tabela3[],4,0)</f>
        <v>OUTUBRO</v>
      </c>
      <c r="C2475" t="str">
        <f ca="1">VLOOKUP(Q2475,Tabela3[],5,0)</f>
        <v>Holanda</v>
      </c>
      <c r="D2475" t="str">
        <f ca="1">VLOOKUP(Q2475,Tabela3[],3,0)</f>
        <v>Shell</v>
      </c>
      <c r="E2475" t="str">
        <f ca="1">IF(R2475=Q2475, (VLOOKUP(P2475+1,Tabela3[],5,0)),VLOOKUP(R2475,Tabela3[],5,0))</f>
        <v>Coréia do Sul</v>
      </c>
      <c r="F2475" s="1">
        <f t="shared" ca="1" si="306"/>
        <v>39702</v>
      </c>
      <c r="G2475" s="1">
        <f t="shared" ca="1" si="307"/>
        <v>39711.702274413277</v>
      </c>
      <c r="H2475">
        <f t="shared" ca="1" si="308"/>
        <v>0</v>
      </c>
      <c r="I2475" t="str">
        <f ca="1">VLOOKUP(Q2475,Tabela3[],9,1)</f>
        <v>AbQaiq</v>
      </c>
      <c r="J2475" t="str">
        <f ca="1">VLOOKUP(Q2475,Tabela3[],11,0)</f>
        <v>Petróleo Bruto</v>
      </c>
      <c r="K2475" t="str">
        <f ca="1">VLOOKUP(Q2475,Tabela3[],10,0)</f>
        <v>Petróleo</v>
      </c>
      <c r="L2475" t="e" cm="1">
        <f t="array" aca="1" ref="L2475" ca="1">IF(Tabela2[[#This Row],[PORTO]]=Tabela2[[#This Row],[DESTINO]],0,erro)</f>
        <v>#NAME?</v>
      </c>
      <c r="N2475">
        <f t="shared" ca="1" si="311"/>
        <v>53000</v>
      </c>
      <c r="O2475">
        <f t="shared" ca="1" si="312"/>
        <v>8</v>
      </c>
      <c r="P2475">
        <f t="shared" ca="1" si="313"/>
        <v>9</v>
      </c>
      <c r="Q2475">
        <f t="shared" ca="1" si="309"/>
        <v>17</v>
      </c>
      <c r="R2475">
        <f t="shared" ca="1" si="310"/>
        <v>12</v>
      </c>
    </row>
    <row r="2476" spans="1:18">
      <c r="A2476">
        <f ca="1">VLOOKUP(O2476,Tabela3[],2,0)</f>
        <v>2006</v>
      </c>
      <c r="B2476" t="str">
        <f ca="1">VLOOKUP(P2476,Tabela3[],4,0)</f>
        <v>JANEIRO</v>
      </c>
      <c r="C2476" t="str">
        <f ca="1">VLOOKUP(Q2476,Tabela3[],5,0)</f>
        <v>Alemanha</v>
      </c>
      <c r="D2476" t="str">
        <f ca="1">VLOOKUP(Q2476,Tabela3[],3,0)</f>
        <v>Volkswagen</v>
      </c>
      <c r="E2476" t="str">
        <f ca="1">IF(R2476=Q2476, (VLOOKUP(P2476+1,Tabela3[],5,0)),VLOOKUP(R2476,Tabela3[],5,0))</f>
        <v>China</v>
      </c>
      <c r="F2476" s="1">
        <f t="shared" ca="1" si="306"/>
        <v>39051</v>
      </c>
      <c r="G2476" s="1">
        <f t="shared" ca="1" si="307"/>
        <v>39058.761752234626</v>
      </c>
      <c r="H2476">
        <f t="shared" ca="1" si="308"/>
        <v>1</v>
      </c>
      <c r="I2476" t="str">
        <f ca="1">VLOOKUP(Q2476,Tabela3[],9,1)</f>
        <v>Warehouse Carriers </v>
      </c>
      <c r="J2476" t="str">
        <f ca="1">VLOOKUP(Q2476,Tabela3[],11,0)</f>
        <v>GLI 350 TSI (Jetta)</v>
      </c>
      <c r="K2476" t="str">
        <f ca="1">VLOOKUP(Q2476,Tabela3[],10,0)</f>
        <v>Carros</v>
      </c>
      <c r="L2476" t="e" cm="1">
        <f t="array" aca="1" ref="L2476" ca="1">IF(Tabela2[[#This Row],[PORTO]]=Tabela2[[#This Row],[DESTINO]],0,erro)</f>
        <v>#NAME?</v>
      </c>
      <c r="N2476">
        <f t="shared" ca="1" si="311"/>
        <v>200</v>
      </c>
      <c r="O2476">
        <f t="shared" ca="1" si="312"/>
        <v>6</v>
      </c>
      <c r="P2476">
        <f t="shared" ca="1" si="313"/>
        <v>12</v>
      </c>
      <c r="Q2476">
        <f t="shared" ca="1" si="309"/>
        <v>8</v>
      </c>
      <c r="R2476">
        <f t="shared" ca="1" si="310"/>
        <v>1</v>
      </c>
    </row>
    <row r="2477" spans="1:18">
      <c r="A2477">
        <f ca="1">VLOOKUP(O2477,Tabela3[],2,0)</f>
        <v>2004</v>
      </c>
      <c r="B2477" t="str">
        <f ca="1">VLOOKUP(P2477,Tabela3[],4,0)</f>
        <v>DEZEMBRO</v>
      </c>
      <c r="C2477" t="str">
        <f ca="1">VLOOKUP(Q2477,Tabela3[],5,0)</f>
        <v>Itália</v>
      </c>
      <c r="D2477" t="str">
        <f ca="1">VLOOKUP(Q2477,Tabela3[],3,0)</f>
        <v>Hyundai</v>
      </c>
      <c r="E2477" t="str">
        <f ca="1">IF(R2477=Q2477, (VLOOKUP(P2477+1,Tabela3[],5,0)),VLOOKUP(R2477,Tabela3[],5,0))</f>
        <v>Holanda</v>
      </c>
      <c r="F2477" s="1">
        <f t="shared" ca="1" si="306"/>
        <v>38291</v>
      </c>
      <c r="G2477" s="1">
        <f t="shared" ca="1" si="307"/>
        <v>38298.187165092619</v>
      </c>
      <c r="H2477">
        <f t="shared" ca="1" si="308"/>
        <v>1</v>
      </c>
      <c r="I2477" t="str">
        <f ca="1">VLOOKUP(Q2477,Tabela3[],9,1)</f>
        <v>Car Carriers</v>
      </c>
      <c r="J2477" t="str">
        <f ca="1">VLOOKUP(Q2477,Tabela3[],11,0)</f>
        <v>HB20 Sense</v>
      </c>
      <c r="K2477" t="str">
        <f ca="1">VLOOKUP(Q2477,Tabela3[],10,0)</f>
        <v>Carros</v>
      </c>
      <c r="L2477" t="e" cm="1">
        <f t="array" aca="1" ref="L2477" ca="1">IF(Tabela2[[#This Row],[PORTO]]=Tabela2[[#This Row],[DESTINO]],0,erro)</f>
        <v>#NAME?</v>
      </c>
      <c r="N2477">
        <f t="shared" ca="1" si="311"/>
        <v>200</v>
      </c>
      <c r="O2477">
        <f t="shared" ca="1" si="312"/>
        <v>4</v>
      </c>
      <c r="P2477">
        <f t="shared" ca="1" si="313"/>
        <v>11</v>
      </c>
      <c r="Q2477">
        <f t="shared" ca="1" si="309"/>
        <v>19</v>
      </c>
      <c r="R2477">
        <f t="shared" ca="1" si="310"/>
        <v>17</v>
      </c>
    </row>
    <row r="2478" spans="1:18">
      <c r="A2478">
        <f ca="1">VLOOKUP(O2478,Tabela3[],2,0)</f>
        <v>2007</v>
      </c>
      <c r="B2478" t="str">
        <f ca="1">VLOOKUP(P2478,Tabela3[],4,0)</f>
        <v>DEZEMBRO</v>
      </c>
      <c r="C2478" t="str">
        <f ca="1">VLOOKUP(Q2478,Tabela3[],5,0)</f>
        <v>Japão</v>
      </c>
      <c r="D2478" t="str">
        <f ca="1">VLOOKUP(Q2478,Tabela3[],3,0)</f>
        <v>Toyota</v>
      </c>
      <c r="E2478" t="str">
        <f ca="1">IF(R2478=Q2478, (VLOOKUP(P2478+1,Tabela3[],5,0)),VLOOKUP(R2478,Tabela3[],5,0))</f>
        <v>Coréia do Sul</v>
      </c>
      <c r="F2478" s="1">
        <f t="shared" ca="1" si="306"/>
        <v>39411</v>
      </c>
      <c r="G2478" s="1">
        <f t="shared" ca="1" si="307"/>
        <v>39420.776270636648</v>
      </c>
      <c r="H2478">
        <f t="shared" ca="1" si="308"/>
        <v>0</v>
      </c>
      <c r="I2478" t="str">
        <f ca="1">VLOOKUP(Q2478,Tabela3[],9,1)</f>
        <v>Trailer Carriers</v>
      </c>
      <c r="J2478" t="str">
        <f ca="1">VLOOKUP(Q2478,Tabela3[],11,0)</f>
        <v>COROLLA GLI</v>
      </c>
      <c r="K2478" t="str">
        <f ca="1">VLOOKUP(Q2478,Tabela3[],10,0)</f>
        <v>Carros</v>
      </c>
      <c r="L2478" t="e" cm="1">
        <f t="array" aca="1" ref="L2478" ca="1">IF(Tabela2[[#This Row],[PORTO]]=Tabela2[[#This Row],[DESTINO]],0,erro)</f>
        <v>#NAME?</v>
      </c>
      <c r="N2478">
        <f t="shared" ca="1" si="311"/>
        <v>400</v>
      </c>
      <c r="O2478">
        <f t="shared" ca="1" si="312"/>
        <v>7</v>
      </c>
      <c r="P2478">
        <f t="shared" ca="1" si="313"/>
        <v>11</v>
      </c>
      <c r="Q2478">
        <f t="shared" ca="1" si="309"/>
        <v>10</v>
      </c>
      <c r="R2478">
        <f t="shared" ca="1" si="310"/>
        <v>12</v>
      </c>
    </row>
    <row r="2479" spans="1:18">
      <c r="A2479">
        <f ca="1">VLOOKUP(O2479,Tabela3[],2,0)</f>
        <v>2002</v>
      </c>
      <c r="B2479" t="str">
        <f ca="1">VLOOKUP(P2479,Tabela3[],4,0)</f>
        <v>FEVEREIRO</v>
      </c>
      <c r="C2479" t="str">
        <f ca="1">VLOOKUP(Q2479,Tabela3[],5,0)</f>
        <v>Canadá</v>
      </c>
      <c r="D2479" t="str">
        <f ca="1">VLOOKUP(Q2479,Tabela3[],3,0)</f>
        <v>Shopify</v>
      </c>
      <c r="E2479" t="str">
        <f ca="1">IF(R2479=Q2479, (VLOOKUP(P2479+1,Tabela3[],5,0)),VLOOKUP(R2479,Tabela3[],5,0))</f>
        <v>Japão</v>
      </c>
      <c r="F2479" s="1">
        <f t="shared" ca="1" si="306"/>
        <v>37264</v>
      </c>
      <c r="G2479" s="1">
        <f t="shared" ca="1" si="307"/>
        <v>37266.262312877116</v>
      </c>
      <c r="H2479">
        <f t="shared" ca="1" si="308"/>
        <v>1</v>
      </c>
      <c r="I2479" t="str">
        <f ca="1">VLOOKUP(Q2479,Tabela3[],9,1)</f>
        <v>HMM Southampton</v>
      </c>
      <c r="J2479" t="str">
        <f ca="1">VLOOKUP(Q2479,Tabela3[],11,0)</f>
        <v>TORRADORES DE CAFÉ</v>
      </c>
      <c r="K2479" t="str">
        <f ca="1">VLOOKUP(Q2479,Tabela3[],10,0)</f>
        <v>Geral</v>
      </c>
      <c r="L2479" t="e" cm="1">
        <f t="array" aca="1" ref="L2479" ca="1">IF(Tabela2[[#This Row],[PORTO]]=Tabela2[[#This Row],[DESTINO]],0,erro)</f>
        <v>#NAME?</v>
      </c>
      <c r="N2479">
        <f t="shared" ca="1" si="311"/>
        <v>5000</v>
      </c>
      <c r="O2479">
        <f t="shared" ca="1" si="312"/>
        <v>2</v>
      </c>
      <c r="P2479">
        <f t="shared" ca="1" si="313"/>
        <v>1</v>
      </c>
      <c r="Q2479">
        <f t="shared" ca="1" si="309"/>
        <v>33</v>
      </c>
      <c r="R2479">
        <f t="shared" ca="1" si="310"/>
        <v>10</v>
      </c>
    </row>
    <row r="2480" spans="1:18">
      <c r="A2480">
        <f ca="1">VLOOKUP(O2480,Tabela3[],2,0)</f>
        <v>2001</v>
      </c>
      <c r="B2480" t="str">
        <f ca="1">VLOOKUP(P2480,Tabela3[],4,0)</f>
        <v>AGOSTO</v>
      </c>
      <c r="C2480" t="str">
        <f ca="1">VLOOKUP(Q2480,Tabela3[],5,0)</f>
        <v>França</v>
      </c>
      <c r="D2480" t="str">
        <f ca="1">VLOOKUP(Q2480,Tabela3[],3,0)</f>
        <v> LVMH</v>
      </c>
      <c r="E2480" t="str">
        <f ca="1">IF(R2480=Q2480, (VLOOKUP(P2480+1,Tabela3[],5,0)),VLOOKUP(R2480,Tabela3[],5,0))</f>
        <v>França</v>
      </c>
      <c r="F2480" s="1">
        <f t="shared" ca="1" si="306"/>
        <v>37074</v>
      </c>
      <c r="G2480" s="1">
        <f t="shared" ca="1" si="307"/>
        <v>37083.531746074863</v>
      </c>
      <c r="H2480">
        <f t="shared" ca="1" si="308"/>
        <v>1</v>
      </c>
      <c r="I2480" t="str">
        <f ca="1">VLOOKUP(Q2480,Tabela3[],9,1)</f>
        <v>Emma Maersk</v>
      </c>
      <c r="J2480" t="str">
        <f ca="1">VLOOKUP(Q2480,Tabela3[],11,0)</f>
        <v>Clos Des Lambrys</v>
      </c>
      <c r="K2480" t="str">
        <f ca="1">VLOOKUP(Q2480,Tabela3[],10,0)</f>
        <v>Tecido</v>
      </c>
      <c r="L2480" cm="1">
        <f t="array" aca="1" ref="L2480" ca="1">IF(Tabela2[[#This Row],[PORTO]]=Tabela2[[#This Row],[DESTINO]],0,erro)</f>
        <v>0</v>
      </c>
      <c r="N2480">
        <f t="shared" ca="1" si="311"/>
        <v>41000</v>
      </c>
      <c r="O2480">
        <f t="shared" ca="1" si="312"/>
        <v>1</v>
      </c>
      <c r="P2480">
        <f t="shared" ca="1" si="313"/>
        <v>7</v>
      </c>
      <c r="Q2480">
        <f t="shared" ca="1" si="309"/>
        <v>21</v>
      </c>
      <c r="R2480">
        <f t="shared" ca="1" si="310"/>
        <v>23</v>
      </c>
    </row>
    <row r="2481" spans="1:18">
      <c r="A2481">
        <f ca="1">VLOOKUP(O2481,Tabela3[],2,0)</f>
        <v>2002</v>
      </c>
      <c r="B2481" t="str">
        <f ca="1">VLOOKUP(P2481,Tabela3[],4,0)</f>
        <v>FEVEREIRO</v>
      </c>
      <c r="C2481" t="str">
        <f ca="1">VLOOKUP(Q2481,Tabela3[],5,0)</f>
        <v>Brasil</v>
      </c>
      <c r="D2481" t="str">
        <f ca="1">VLOOKUP(Q2481,Tabela3[],3,0)</f>
        <v>VALE</v>
      </c>
      <c r="E2481" t="str">
        <f ca="1">IF(R2481=Q2481, (VLOOKUP(P2481+1,Tabela3[],5,0)),VLOOKUP(R2481,Tabela3[],5,0))</f>
        <v>França</v>
      </c>
      <c r="F2481" s="1">
        <f t="shared" ca="1" si="306"/>
        <v>37280</v>
      </c>
      <c r="G2481" s="1">
        <f t="shared" ca="1" si="307"/>
        <v>37287.325130245699</v>
      </c>
      <c r="H2481">
        <f t="shared" ca="1" si="308"/>
        <v>1</v>
      </c>
      <c r="I2481" t="str">
        <f ca="1">VLOOKUP(Q2481,Tabela3[],9,1)</f>
        <v>Lan Hua Hai</v>
      </c>
      <c r="J2481" t="str">
        <f ca="1">VLOOKUP(Q2481,Tabela3[],11,0)</f>
        <v>Manganês</v>
      </c>
      <c r="K2481" t="str">
        <f ca="1">VLOOKUP(Q2481,Tabela3[],10,0)</f>
        <v>Minério</v>
      </c>
      <c r="L2481" t="e" cm="1">
        <f t="array" aca="1" ref="L2481" ca="1">IF(Tabela2[[#This Row],[PORTO]]=Tabela2[[#This Row],[DESTINO]],0,erro)</f>
        <v>#NAME?</v>
      </c>
      <c r="N2481">
        <f t="shared" ca="1" si="311"/>
        <v>0</v>
      </c>
      <c r="O2481">
        <f t="shared" ca="1" si="312"/>
        <v>2</v>
      </c>
      <c r="P2481">
        <f t="shared" ca="1" si="313"/>
        <v>1</v>
      </c>
      <c r="Q2481">
        <f t="shared" ca="1" si="309"/>
        <v>29</v>
      </c>
      <c r="R2481">
        <f t="shared" ca="1" si="310"/>
        <v>23</v>
      </c>
    </row>
    <row r="2482" spans="1:18">
      <c r="A2482">
        <f ca="1">VLOOKUP(O2482,Tabela3[],2,0)</f>
        <v>2009</v>
      </c>
      <c r="B2482" t="str">
        <f ca="1">VLOOKUP(P2482,Tabela3[],4,0)</f>
        <v>MARÇO</v>
      </c>
      <c r="C2482" t="str">
        <f ca="1">VLOOKUP(Q2482,Tabela3[],5,0)</f>
        <v>Brasil</v>
      </c>
      <c r="D2482" t="str">
        <f ca="1">VLOOKUP(Q2482,Tabela3[],3,0)</f>
        <v>VALE</v>
      </c>
      <c r="E2482" t="str">
        <f ca="1">IF(R2482=Q2482, (VLOOKUP(P2482+1,Tabela3[],5,0)),VLOOKUP(R2482,Tabela3[],5,0))</f>
        <v>Itália</v>
      </c>
      <c r="F2482" s="1">
        <f t="shared" ca="1" si="306"/>
        <v>39851</v>
      </c>
      <c r="G2482" s="1">
        <f t="shared" ca="1" si="307"/>
        <v>39853.383743136386</v>
      </c>
      <c r="H2482">
        <f t="shared" ca="1" si="308"/>
        <v>1</v>
      </c>
      <c r="I2482" t="str">
        <f ca="1">VLOOKUP(Q2482,Tabela3[],9,1)</f>
        <v>Lan Hua Hai</v>
      </c>
      <c r="J2482" t="str">
        <f ca="1">VLOOKUP(Q2482,Tabela3[],11,0)</f>
        <v>Manganês</v>
      </c>
      <c r="K2482" t="str">
        <f ca="1">VLOOKUP(Q2482,Tabela3[],10,0)</f>
        <v>Minério</v>
      </c>
      <c r="L2482" t="e" cm="1">
        <f t="array" aca="1" ref="L2482" ca="1">IF(Tabela2[[#This Row],[PORTO]]=Tabela2[[#This Row],[DESTINO]],0,erro)</f>
        <v>#NAME?</v>
      </c>
      <c r="N2482">
        <f t="shared" ca="1" si="311"/>
        <v>0</v>
      </c>
      <c r="O2482">
        <f t="shared" ca="1" si="312"/>
        <v>9</v>
      </c>
      <c r="P2482">
        <f t="shared" ca="1" si="313"/>
        <v>2</v>
      </c>
      <c r="Q2482">
        <f t="shared" ca="1" si="309"/>
        <v>29</v>
      </c>
      <c r="R2482">
        <f t="shared" ca="1" si="310"/>
        <v>19</v>
      </c>
    </row>
    <row r="2483" spans="1:18">
      <c r="A2483">
        <f ca="1">VLOOKUP(O2483,Tabela3[],2,0)</f>
        <v>2002</v>
      </c>
      <c r="B2483" t="str">
        <f ca="1">VLOOKUP(P2483,Tabela3[],4,0)</f>
        <v>AGOSTO</v>
      </c>
      <c r="C2483" t="str">
        <f ca="1">VLOOKUP(Q2483,Tabela3[],5,0)</f>
        <v>Reino Unido</v>
      </c>
      <c r="D2483" t="str">
        <f ca="1">VLOOKUP(Q2483,Tabela3[],3,0)</f>
        <v>Unilever</v>
      </c>
      <c r="E2483" t="str">
        <f ca="1">IF(R2483=Q2483, (VLOOKUP(P2483+1,Tabela3[],5,0)),VLOOKUP(R2483,Tabela3[],5,0))</f>
        <v>Japão</v>
      </c>
      <c r="F2483" s="1">
        <f t="shared" ca="1" si="306"/>
        <v>37438</v>
      </c>
      <c r="G2483" s="1">
        <f t="shared" ca="1" si="307"/>
        <v>37441.823083633019</v>
      </c>
      <c r="H2483">
        <f t="shared" ca="1" si="308"/>
        <v>0</v>
      </c>
      <c r="I2483" t="str">
        <f ca="1">VLOOKUP(Q2483,Tabela3[],9,1)</f>
        <v>HMM Helsinki</v>
      </c>
      <c r="J2483" t="str">
        <f ca="1">VLOOKUP(Q2483,Tabela3[],11,0)</f>
        <v xml:space="preserve">Desodorante Antitranspirante Aerosol </v>
      </c>
      <c r="K2483" t="str">
        <f ca="1">VLOOKUP(Q2483,Tabela3[],10,0)</f>
        <v>Quimico</v>
      </c>
      <c r="L2483" t="e" cm="1">
        <f t="array" aca="1" ref="L2483" ca="1">IF(Tabela2[[#This Row],[PORTO]]=Tabela2[[#This Row],[DESTINO]],0,erro)</f>
        <v>#NAME?</v>
      </c>
      <c r="N2483">
        <f t="shared" ca="1" si="311"/>
        <v>1600000</v>
      </c>
      <c r="O2483">
        <f t="shared" ca="1" si="312"/>
        <v>2</v>
      </c>
      <c r="P2483">
        <f t="shared" ca="1" si="313"/>
        <v>7</v>
      </c>
      <c r="Q2483">
        <f t="shared" ca="1" si="309"/>
        <v>25</v>
      </c>
      <c r="R2483">
        <f t="shared" ca="1" si="310"/>
        <v>10</v>
      </c>
    </row>
    <row r="2484" spans="1:18">
      <c r="A2484">
        <f ca="1">VLOOKUP(O2484,Tabela3[],2,0)</f>
        <v>2005</v>
      </c>
      <c r="B2484" t="str">
        <f ca="1">VLOOKUP(P2484,Tabela3[],4,0)</f>
        <v>FEVEREIRO</v>
      </c>
      <c r="C2484" t="str">
        <f ca="1">VLOOKUP(Q2484,Tabela3[],5,0)</f>
        <v>Itália</v>
      </c>
      <c r="D2484" t="str">
        <f ca="1">VLOOKUP(Q2484,Tabela3[],3,0)</f>
        <v>Hyundai</v>
      </c>
      <c r="E2484" t="str">
        <f ca="1">IF(R2484=Q2484, (VLOOKUP(P2484+1,Tabela3[],5,0)),VLOOKUP(R2484,Tabela3[],5,0))</f>
        <v>França</v>
      </c>
      <c r="F2484" s="1">
        <f t="shared" ca="1" si="306"/>
        <v>38371</v>
      </c>
      <c r="G2484" s="1">
        <f t="shared" ca="1" si="307"/>
        <v>38377.562174078797</v>
      </c>
      <c r="H2484">
        <f t="shared" ca="1" si="308"/>
        <v>1</v>
      </c>
      <c r="I2484" t="str">
        <f ca="1">VLOOKUP(Q2484,Tabela3[],9,1)</f>
        <v>Car Carriers</v>
      </c>
      <c r="J2484" t="str">
        <f ca="1">VLOOKUP(Q2484,Tabela3[],11,0)</f>
        <v>HB20 Sense</v>
      </c>
      <c r="K2484" t="str">
        <f ca="1">VLOOKUP(Q2484,Tabela3[],10,0)</f>
        <v>Carros</v>
      </c>
      <c r="L2484" t="e" cm="1">
        <f t="array" aca="1" ref="L2484" ca="1">IF(Tabela2[[#This Row],[PORTO]]=Tabela2[[#This Row],[DESTINO]],0,erro)</f>
        <v>#NAME?</v>
      </c>
      <c r="N2484">
        <f t="shared" ca="1" si="311"/>
        <v>100</v>
      </c>
      <c r="O2484">
        <f t="shared" ca="1" si="312"/>
        <v>5</v>
      </c>
      <c r="P2484">
        <f t="shared" ca="1" si="313"/>
        <v>1</v>
      </c>
      <c r="Q2484">
        <f t="shared" ca="1" si="309"/>
        <v>19</v>
      </c>
      <c r="R2484">
        <f t="shared" ca="1" si="310"/>
        <v>23</v>
      </c>
    </row>
    <row r="2485" spans="1:18">
      <c r="A2485">
        <f ca="1">VLOOKUP(O2485,Tabela3[],2,0)</f>
        <v>2001</v>
      </c>
      <c r="B2485" t="str">
        <f ca="1">VLOOKUP(P2485,Tabela3[],4,0)</f>
        <v>JANEIRO</v>
      </c>
      <c r="C2485" t="str">
        <f ca="1">VLOOKUP(Q2485,Tabela3[],5,0)</f>
        <v>India</v>
      </c>
      <c r="D2485" t="str">
        <f ca="1">VLOOKUP(Q2485,Tabela3[],3,0)</f>
        <v>Reliance Industries</v>
      </c>
      <c r="E2485" t="str">
        <f ca="1">IF(R2485=Q2485, (VLOOKUP(P2485+1,Tabela3[],5,0)),VLOOKUP(R2485,Tabela3[],5,0))</f>
        <v>Coréia do Sul</v>
      </c>
      <c r="F2485" s="1">
        <f t="shared" ca="1" si="306"/>
        <v>36906</v>
      </c>
      <c r="G2485" s="1">
        <f t="shared" ca="1" si="307"/>
        <v>36908.20151564695</v>
      </c>
      <c r="H2485">
        <f t="shared" ca="1" si="308"/>
        <v>0</v>
      </c>
      <c r="I2485" t="str">
        <f ca="1">VLOOKUP(Q2485,Tabela3[],9,1)</f>
        <v>Tanker</v>
      </c>
      <c r="J2485" t="str">
        <f ca="1">VLOOKUP(Q2485,Tabela3[],11,0)</f>
        <v>Cloreto de polivinila</v>
      </c>
      <c r="K2485" t="str">
        <f ca="1">VLOOKUP(Q2485,Tabela3[],10,0)</f>
        <v>Petroquimicos</v>
      </c>
      <c r="L2485" t="e" cm="1">
        <f t="array" aca="1" ref="L2485" ca="1">IF(Tabela2[[#This Row],[PORTO]]=Tabela2[[#This Row],[DESTINO]],0,erro)</f>
        <v>#NAME?</v>
      </c>
      <c r="N2485">
        <f t="shared" ca="1" si="311"/>
        <v>0</v>
      </c>
      <c r="O2485">
        <f t="shared" ca="1" si="312"/>
        <v>1</v>
      </c>
      <c r="P2485">
        <f t="shared" ca="1" si="313"/>
        <v>0</v>
      </c>
      <c r="Q2485">
        <f t="shared" ca="1" si="309"/>
        <v>32</v>
      </c>
      <c r="R2485">
        <f t="shared" ca="1" si="310"/>
        <v>13</v>
      </c>
    </row>
    <row r="2486" spans="1:18">
      <c r="A2486">
        <f ca="1">VLOOKUP(O2486,Tabela3[],2,0)</f>
        <v>2009</v>
      </c>
      <c r="B2486" t="str">
        <f ca="1">VLOOKUP(P2486,Tabela3[],4,0)</f>
        <v>JUNHO</v>
      </c>
      <c r="C2486" t="str">
        <f ca="1">VLOOKUP(Q2486,Tabela3[],5,0)</f>
        <v>Brasil</v>
      </c>
      <c r="D2486" t="str">
        <f ca="1">VLOOKUP(Q2486,Tabela3[],3,0)</f>
        <v>VALE</v>
      </c>
      <c r="E2486" t="str">
        <f ca="1">IF(R2486=Q2486, (VLOOKUP(P2486+1,Tabela3[],5,0)),VLOOKUP(R2486,Tabela3[],5,0))</f>
        <v>Holanda</v>
      </c>
      <c r="F2486" s="1">
        <f t="shared" ca="1" si="306"/>
        <v>39934</v>
      </c>
      <c r="G2486" s="1">
        <f t="shared" ca="1" si="307"/>
        <v>39942.06290612201</v>
      </c>
      <c r="H2486">
        <f t="shared" ca="1" si="308"/>
        <v>1</v>
      </c>
      <c r="I2486" t="str">
        <f ca="1">VLOOKUP(Q2486,Tabela3[],9,1)</f>
        <v>Lan Hua Hai</v>
      </c>
      <c r="J2486" t="str">
        <f ca="1">VLOOKUP(Q2486,Tabela3[],11,0)</f>
        <v>Manganês</v>
      </c>
      <c r="K2486" t="str">
        <f ca="1">VLOOKUP(Q2486,Tabela3[],10,0)</f>
        <v>Minério</v>
      </c>
      <c r="L2486" t="e" cm="1">
        <f t="array" aca="1" ref="L2486" ca="1">IF(Tabela2[[#This Row],[PORTO]]=Tabela2[[#This Row],[DESTINO]],0,erro)</f>
        <v>#NAME?</v>
      </c>
      <c r="N2486">
        <f t="shared" ca="1" si="311"/>
        <v>0</v>
      </c>
      <c r="O2486">
        <f t="shared" ca="1" si="312"/>
        <v>9</v>
      </c>
      <c r="P2486">
        <f t="shared" ca="1" si="313"/>
        <v>5</v>
      </c>
      <c r="Q2486">
        <f t="shared" ca="1" si="309"/>
        <v>29</v>
      </c>
      <c r="R2486">
        <f t="shared" ca="1" si="310"/>
        <v>17</v>
      </c>
    </row>
    <row r="2487" spans="1:18">
      <c r="A2487">
        <f ca="1">VLOOKUP(O2487,Tabela3[],2,0)</f>
        <v>2008</v>
      </c>
      <c r="B2487" t="str">
        <f ca="1">VLOOKUP(P2487,Tabela3[],4,0)</f>
        <v>FEVEREIRO</v>
      </c>
      <c r="C2487" t="str">
        <f ca="1">VLOOKUP(Q2487,Tabela3[],5,0)</f>
        <v>Itália</v>
      </c>
      <c r="D2487" t="str">
        <f ca="1">VLOOKUP(Q2487,Tabela3[],3,0)</f>
        <v>Hyundai</v>
      </c>
      <c r="E2487" t="str">
        <f ca="1">IF(R2487=Q2487, (VLOOKUP(P2487+1,Tabela3[],5,0)),VLOOKUP(R2487,Tabela3[],5,0))</f>
        <v>França</v>
      </c>
      <c r="F2487" s="1">
        <f t="shared" ca="1" si="306"/>
        <v>39468</v>
      </c>
      <c r="G2487" s="1">
        <f t="shared" ca="1" si="307"/>
        <v>39471.302413145742</v>
      </c>
      <c r="H2487">
        <f t="shared" ca="1" si="308"/>
        <v>1</v>
      </c>
      <c r="I2487" t="str">
        <f ca="1">VLOOKUP(Q2487,Tabela3[],9,1)</f>
        <v>Car Carriers</v>
      </c>
      <c r="J2487" t="str">
        <f ca="1">VLOOKUP(Q2487,Tabela3[],11,0)</f>
        <v>HB20 Sense</v>
      </c>
      <c r="K2487" t="str">
        <f ca="1">VLOOKUP(Q2487,Tabela3[],10,0)</f>
        <v>Carros</v>
      </c>
      <c r="L2487" t="e" cm="1">
        <f t="array" aca="1" ref="L2487" ca="1">IF(Tabela2[[#This Row],[PORTO]]=Tabela2[[#This Row],[DESTINO]],0,erro)</f>
        <v>#NAME?</v>
      </c>
      <c r="N2487">
        <f t="shared" ca="1" si="311"/>
        <v>100</v>
      </c>
      <c r="O2487">
        <f t="shared" ca="1" si="312"/>
        <v>8</v>
      </c>
      <c r="P2487">
        <f t="shared" ca="1" si="313"/>
        <v>1</v>
      </c>
      <c r="Q2487">
        <f t="shared" ca="1" si="309"/>
        <v>19</v>
      </c>
      <c r="R2487">
        <f t="shared" ca="1" si="310"/>
        <v>22</v>
      </c>
    </row>
    <row r="2488" spans="1:18">
      <c r="A2488">
        <f ca="1">VLOOKUP(O2488,Tabela3[],2,0)</f>
        <v>2004</v>
      </c>
      <c r="B2488" t="str">
        <f ca="1">VLOOKUP(P2488,Tabela3[],4,0)</f>
        <v>NOVEMBRO</v>
      </c>
      <c r="C2488" t="str">
        <f ca="1">VLOOKUP(Q2488,Tabela3[],5,0)</f>
        <v>India</v>
      </c>
      <c r="D2488" t="str">
        <f ca="1">VLOOKUP(Q2488,Tabela3[],3,0)</f>
        <v>Reliance Industries</v>
      </c>
      <c r="E2488" t="str">
        <f ca="1">IF(R2488=Q2488, (VLOOKUP(P2488+1,Tabela3[],5,0)),VLOOKUP(R2488,Tabela3[],5,0))</f>
        <v>Itália</v>
      </c>
      <c r="F2488" s="1">
        <f t="shared" ca="1" si="306"/>
        <v>38278</v>
      </c>
      <c r="G2488" s="1">
        <f t="shared" ca="1" si="307"/>
        <v>38280.146571768099</v>
      </c>
      <c r="H2488">
        <f t="shared" ca="1" si="308"/>
        <v>0</v>
      </c>
      <c r="I2488" t="str">
        <f ca="1">VLOOKUP(Q2488,Tabela3[],9,1)</f>
        <v>Tanker</v>
      </c>
      <c r="J2488" t="str">
        <f ca="1">VLOOKUP(Q2488,Tabela3[],11,0)</f>
        <v>Polipropileno</v>
      </c>
      <c r="K2488" t="str">
        <f ca="1">VLOOKUP(Q2488,Tabela3[],10,0)</f>
        <v>Petroquimicos</v>
      </c>
      <c r="L2488" t="e" cm="1">
        <f t="array" aca="1" ref="L2488" ca="1">IF(Tabela2[[#This Row],[PORTO]]=Tabela2[[#This Row],[DESTINO]],0,erro)</f>
        <v>#NAME?</v>
      </c>
      <c r="N2488">
        <f t="shared" ca="1" si="311"/>
        <v>0</v>
      </c>
      <c r="O2488">
        <f t="shared" ca="1" si="312"/>
        <v>4</v>
      </c>
      <c r="P2488">
        <f t="shared" ca="1" si="313"/>
        <v>10</v>
      </c>
      <c r="Q2488">
        <f t="shared" ca="1" si="309"/>
        <v>30</v>
      </c>
      <c r="R2488">
        <f t="shared" ca="1" si="310"/>
        <v>19</v>
      </c>
    </row>
    <row r="2489" spans="1:18">
      <c r="A2489">
        <f ca="1">VLOOKUP(O2489,Tabela3[],2,0)</f>
        <v>2007</v>
      </c>
      <c r="B2489" t="str">
        <f ca="1">VLOOKUP(P2489,Tabela3[],4,0)</f>
        <v>JULHO</v>
      </c>
      <c r="C2489" t="str">
        <f ca="1">VLOOKUP(Q2489,Tabela3[],5,0)</f>
        <v>Canadá</v>
      </c>
      <c r="D2489" t="str">
        <f ca="1">VLOOKUP(Q2489,Tabela3[],3,0)</f>
        <v>Shopify</v>
      </c>
      <c r="E2489" t="str">
        <f ca="1">IF(R2489=Q2489, (VLOOKUP(P2489+1,Tabela3[],5,0)),VLOOKUP(R2489,Tabela3[],5,0))</f>
        <v>Japão</v>
      </c>
      <c r="F2489" s="1">
        <f t="shared" ca="1" si="306"/>
        <v>39234</v>
      </c>
      <c r="G2489" s="1">
        <f t="shared" ca="1" si="307"/>
        <v>39240.510155640113</v>
      </c>
      <c r="H2489">
        <f t="shared" ca="1" si="308"/>
        <v>1</v>
      </c>
      <c r="I2489" t="str">
        <f ca="1">VLOOKUP(Q2489,Tabela3[],9,1)</f>
        <v>HMM Southampton</v>
      </c>
      <c r="J2489" t="str">
        <f ca="1">VLOOKUP(Q2489,Tabela3[],11,0)</f>
        <v>NONA</v>
      </c>
      <c r="K2489" t="str">
        <f ca="1">VLOOKUP(Q2489,Tabela3[],10,0)</f>
        <v>Bebida</v>
      </c>
      <c r="L2489" t="e" cm="1">
        <f t="array" aca="1" ref="L2489" ca="1">IF(Tabela2[[#This Row],[PORTO]]=Tabela2[[#This Row],[DESTINO]],0,erro)</f>
        <v>#NAME?</v>
      </c>
      <c r="N2489">
        <f t="shared" ca="1" si="311"/>
        <v>0</v>
      </c>
      <c r="O2489">
        <f t="shared" ca="1" si="312"/>
        <v>7</v>
      </c>
      <c r="P2489">
        <f t="shared" ca="1" si="313"/>
        <v>6</v>
      </c>
      <c r="Q2489">
        <f t="shared" ca="1" si="309"/>
        <v>34</v>
      </c>
      <c r="R2489">
        <f t="shared" ca="1" si="310"/>
        <v>11</v>
      </c>
    </row>
    <row r="2490" spans="1:18">
      <c r="A2490">
        <f ca="1">VLOOKUP(O2490,Tabela3[],2,0)</f>
        <v>2004</v>
      </c>
      <c r="B2490" t="str">
        <f ca="1">VLOOKUP(P2490,Tabela3[],4,0)</f>
        <v>MARÇO</v>
      </c>
      <c r="C2490" t="str">
        <f ca="1">VLOOKUP(Q2490,Tabela3[],5,0)</f>
        <v>Alemanha</v>
      </c>
      <c r="D2490" t="str">
        <f ca="1">VLOOKUP(Q2490,Tabela3[],3,0)</f>
        <v>Volkswagen</v>
      </c>
      <c r="E2490" t="str">
        <f ca="1">IF(R2490=Q2490, (VLOOKUP(P2490+1,Tabela3[],5,0)),VLOOKUP(R2490,Tabela3[],5,0))</f>
        <v>Estados Unidos</v>
      </c>
      <c r="F2490" s="1">
        <f t="shared" ca="1" si="306"/>
        <v>38022</v>
      </c>
      <c r="G2490" s="1">
        <f t="shared" ca="1" si="307"/>
        <v>38024.285350392398</v>
      </c>
      <c r="H2490">
        <f t="shared" ca="1" si="308"/>
        <v>1</v>
      </c>
      <c r="I2490" t="str">
        <f ca="1">VLOOKUP(Q2490,Tabela3[],9,1)</f>
        <v>Warehouse Carriers </v>
      </c>
      <c r="J2490" t="str">
        <f ca="1">VLOOKUP(Q2490,Tabela3[],11,0)</f>
        <v>Highline 250 TSI (Taos)</v>
      </c>
      <c r="K2490" t="str">
        <f ca="1">VLOOKUP(Q2490,Tabela3[],10,0)</f>
        <v>Carros</v>
      </c>
      <c r="L2490" t="e" cm="1">
        <f t="array" aca="1" ref="L2490" ca="1">IF(Tabela2[[#This Row],[PORTO]]=Tabela2[[#This Row],[DESTINO]],0,erro)</f>
        <v>#NAME?</v>
      </c>
      <c r="N2490">
        <f t="shared" ca="1" si="311"/>
        <v>300</v>
      </c>
      <c r="O2490">
        <f t="shared" ca="1" si="312"/>
        <v>4</v>
      </c>
      <c r="P2490">
        <f t="shared" ca="1" si="313"/>
        <v>2</v>
      </c>
      <c r="Q2490">
        <f t="shared" ca="1" si="309"/>
        <v>7</v>
      </c>
      <c r="R2490">
        <f t="shared" ca="1" si="310"/>
        <v>5</v>
      </c>
    </row>
    <row r="2491" spans="1:18">
      <c r="A2491">
        <f ca="1">VLOOKUP(O2491,Tabela3[],2,0)</f>
        <v>2002</v>
      </c>
      <c r="B2491" t="str">
        <f ca="1">VLOOKUP(P2491,Tabela3[],4,0)</f>
        <v>JULHO</v>
      </c>
      <c r="C2491" t="str">
        <f ca="1">VLOOKUP(Q2491,Tabela3[],5,0)</f>
        <v>India</v>
      </c>
      <c r="D2491" t="str">
        <f ca="1">VLOOKUP(Q2491,Tabela3[],3,0)</f>
        <v>Reliance Industries</v>
      </c>
      <c r="E2491" t="str">
        <f ca="1">IF(R2491=Q2491, (VLOOKUP(P2491+1,Tabela3[],5,0)),VLOOKUP(R2491,Tabela3[],5,0))</f>
        <v>França</v>
      </c>
      <c r="F2491" s="1">
        <f t="shared" ca="1" si="306"/>
        <v>37428</v>
      </c>
      <c r="G2491" s="1">
        <f t="shared" ca="1" si="307"/>
        <v>37429.855111772333</v>
      </c>
      <c r="H2491">
        <f t="shared" ca="1" si="308"/>
        <v>0</v>
      </c>
      <c r="I2491" t="str">
        <f ca="1">VLOOKUP(Q2491,Tabela3[],9,1)</f>
        <v>Tanker</v>
      </c>
      <c r="J2491" t="str">
        <f ca="1">VLOOKUP(Q2491,Tabela3[],11,0)</f>
        <v>Cloreto de polivinila</v>
      </c>
      <c r="K2491" t="str">
        <f ca="1">VLOOKUP(Q2491,Tabela3[],10,0)</f>
        <v>Petroquimicos</v>
      </c>
      <c r="L2491" t="e" cm="1">
        <f t="array" aca="1" ref="L2491" ca="1">IF(Tabela2[[#This Row],[PORTO]]=Tabela2[[#This Row],[DESTINO]],0,erro)</f>
        <v>#NAME?</v>
      </c>
      <c r="N2491">
        <f t="shared" ca="1" si="311"/>
        <v>0</v>
      </c>
      <c r="O2491">
        <f t="shared" ca="1" si="312"/>
        <v>2</v>
      </c>
      <c r="P2491">
        <f t="shared" ca="1" si="313"/>
        <v>6</v>
      </c>
      <c r="Q2491">
        <f t="shared" ca="1" si="309"/>
        <v>32</v>
      </c>
      <c r="R2491">
        <f t="shared" ca="1" si="310"/>
        <v>23</v>
      </c>
    </row>
    <row r="2492" spans="1:18">
      <c r="A2492">
        <f ca="1">VLOOKUP(O2492,Tabela3[],2,0)</f>
        <v>2003</v>
      </c>
      <c r="B2492" t="str">
        <f ca="1">VLOOKUP(P2492,Tabela3[],4,0)</f>
        <v>JANEIRO</v>
      </c>
      <c r="C2492" t="str">
        <f ca="1">VLOOKUP(Q2492,Tabela3[],5,0)</f>
        <v>China</v>
      </c>
      <c r="D2492" t="str">
        <f ca="1">VLOOKUP(Q2492,Tabela3[],3,0)</f>
        <v>Alibaba Group</v>
      </c>
      <c r="E2492" t="str">
        <f ca="1">IF(R2492=Q2492, (VLOOKUP(P2492+1,Tabela3[],5,0)),VLOOKUP(R2492,Tabela3[],5,0))</f>
        <v>França</v>
      </c>
      <c r="F2492" s="1">
        <f t="shared" ca="1" si="306"/>
        <v>37982</v>
      </c>
      <c r="G2492" s="1">
        <f t="shared" ca="1" si="307"/>
        <v>37982.896596284758</v>
      </c>
      <c r="H2492">
        <f t="shared" ca="1" si="308"/>
        <v>0</v>
      </c>
      <c r="I2492" t="str">
        <f ca="1">VLOOKUP(Q2492,Tabela3[],9,1)</f>
        <v>HMM St Petersburg</v>
      </c>
      <c r="J2492" t="str">
        <f ca="1">VLOOKUP(Q2492,Tabela3[],11,0)</f>
        <v>Serração Portatil</v>
      </c>
      <c r="K2492" t="str">
        <f ca="1">VLOOKUP(Q2492,Tabela3[],10,0)</f>
        <v>Maquinário</v>
      </c>
      <c r="L2492" t="e" cm="1">
        <f t="array" aca="1" ref="L2492" ca="1">IF(Tabela2[[#This Row],[PORTO]]=Tabela2[[#This Row],[DESTINO]],0,erro)</f>
        <v>#NAME?</v>
      </c>
      <c r="N2492">
        <f t="shared" ca="1" si="311"/>
        <v>50</v>
      </c>
      <c r="O2492">
        <f t="shared" ca="1" si="312"/>
        <v>3</v>
      </c>
      <c r="P2492">
        <f t="shared" ca="1" si="313"/>
        <v>12</v>
      </c>
      <c r="Q2492">
        <f t="shared" ca="1" si="309"/>
        <v>0</v>
      </c>
      <c r="R2492">
        <f t="shared" ca="1" si="310"/>
        <v>21</v>
      </c>
    </row>
    <row r="2493" spans="1:18">
      <c r="A2493">
        <f ca="1">VLOOKUP(O2493,Tabela3[],2,0)</f>
        <v>2008</v>
      </c>
      <c r="B2493" t="str">
        <f ca="1">VLOOKUP(P2493,Tabela3[],4,0)</f>
        <v>JULHO</v>
      </c>
      <c r="C2493" t="str">
        <f ca="1">VLOOKUP(Q2493,Tabela3[],5,0)</f>
        <v>Canadá</v>
      </c>
      <c r="D2493" t="str">
        <f ca="1">VLOOKUP(Q2493,Tabela3[],3,0)</f>
        <v>Shopify</v>
      </c>
      <c r="E2493" t="str">
        <f ca="1">IF(R2493=Q2493, (VLOOKUP(P2493+1,Tabela3[],5,0)),VLOOKUP(R2493,Tabela3[],5,0))</f>
        <v>Japão</v>
      </c>
      <c r="F2493" s="1">
        <f t="shared" ca="1" si="306"/>
        <v>39600</v>
      </c>
      <c r="G2493" s="1">
        <f t="shared" ca="1" si="307"/>
        <v>39605.803325653324</v>
      </c>
      <c r="H2493">
        <f t="shared" ca="1" si="308"/>
        <v>1</v>
      </c>
      <c r="I2493" t="str">
        <f ca="1">VLOOKUP(Q2493,Tabela3[],9,1)</f>
        <v>HMM Southampton</v>
      </c>
      <c r="J2493" t="str">
        <f ca="1">VLOOKUP(Q2493,Tabela3[],11,0)</f>
        <v>NONA</v>
      </c>
      <c r="K2493" t="str">
        <f ca="1">VLOOKUP(Q2493,Tabela3[],10,0)</f>
        <v>Bebida</v>
      </c>
      <c r="L2493" t="e" cm="1">
        <f t="array" aca="1" ref="L2493" ca="1">IF(Tabela2[[#This Row],[PORTO]]=Tabela2[[#This Row],[DESTINO]],0,erro)</f>
        <v>#NAME?</v>
      </c>
      <c r="N2493">
        <f t="shared" ca="1" si="311"/>
        <v>0</v>
      </c>
      <c r="O2493">
        <f t="shared" ca="1" si="312"/>
        <v>8</v>
      </c>
      <c r="P2493">
        <f t="shared" ca="1" si="313"/>
        <v>6</v>
      </c>
      <c r="Q2493">
        <f t="shared" ca="1" si="309"/>
        <v>34</v>
      </c>
      <c r="R2493">
        <f t="shared" ca="1" si="310"/>
        <v>10</v>
      </c>
    </row>
    <row r="2494" spans="1:18">
      <c r="A2494">
        <f ca="1">VLOOKUP(O2494,Tabela3[],2,0)</f>
        <v>2001</v>
      </c>
      <c r="B2494" t="str">
        <f ca="1">VLOOKUP(P2494,Tabela3[],4,0)</f>
        <v>MAIO</v>
      </c>
      <c r="C2494" t="str">
        <f ca="1">VLOOKUP(Q2494,Tabela3[],5,0)</f>
        <v>India</v>
      </c>
      <c r="D2494" t="str">
        <f ca="1">VLOOKUP(Q2494,Tabela3[],3,0)</f>
        <v>Reliance Industries</v>
      </c>
      <c r="E2494" t="str">
        <f ca="1">IF(R2494=Q2494, (VLOOKUP(P2494+1,Tabela3[],5,0)),VLOOKUP(R2494,Tabela3[],5,0))</f>
        <v>Alemanha</v>
      </c>
      <c r="F2494" s="1">
        <f t="shared" ca="1" si="306"/>
        <v>36998</v>
      </c>
      <c r="G2494" s="1">
        <f t="shared" ca="1" si="307"/>
        <v>37005.796945874303</v>
      </c>
      <c r="H2494">
        <f t="shared" ca="1" si="308"/>
        <v>1</v>
      </c>
      <c r="I2494" t="str">
        <f ca="1">VLOOKUP(Q2494,Tabela3[],9,1)</f>
        <v>Tanker</v>
      </c>
      <c r="J2494" t="str">
        <f ca="1">VLOOKUP(Q2494,Tabela3[],11,0)</f>
        <v>Polipropileno</v>
      </c>
      <c r="K2494" t="str">
        <f ca="1">VLOOKUP(Q2494,Tabela3[],10,0)</f>
        <v>Petroquimicos</v>
      </c>
      <c r="L2494" t="e" cm="1">
        <f t="array" aca="1" ref="L2494" ca="1">IF(Tabela2[[#This Row],[PORTO]]=Tabela2[[#This Row],[DESTINO]],0,erro)</f>
        <v>#NAME?</v>
      </c>
      <c r="N2494">
        <f t="shared" ca="1" si="311"/>
        <v>0</v>
      </c>
      <c r="O2494">
        <f t="shared" ca="1" si="312"/>
        <v>1</v>
      </c>
      <c r="P2494">
        <f t="shared" ca="1" si="313"/>
        <v>4</v>
      </c>
      <c r="Q2494">
        <f t="shared" ca="1" si="309"/>
        <v>30</v>
      </c>
      <c r="R2494">
        <f t="shared" ca="1" si="310"/>
        <v>8</v>
      </c>
    </row>
    <row r="2495" spans="1:18">
      <c r="A2495">
        <f ca="1">VLOOKUP(O2495,Tabela3[],2,0)</f>
        <v>2003</v>
      </c>
      <c r="B2495" t="str">
        <f ca="1">VLOOKUP(P2495,Tabela3[],4,0)</f>
        <v>JUNHO</v>
      </c>
      <c r="C2495" t="str">
        <f ca="1">VLOOKUP(Q2495,Tabela3[],5,0)</f>
        <v>Canadá</v>
      </c>
      <c r="D2495" t="str">
        <f ca="1">VLOOKUP(Q2495,Tabela3[],3,0)</f>
        <v>Shopify</v>
      </c>
      <c r="E2495" t="str">
        <f ca="1">IF(R2495=Q2495, (VLOOKUP(P2495+1,Tabela3[],5,0)),VLOOKUP(R2495,Tabela3[],5,0))</f>
        <v>China</v>
      </c>
      <c r="F2495" s="1">
        <f t="shared" ca="1" si="306"/>
        <v>37764</v>
      </c>
      <c r="G2495" s="1">
        <f t="shared" ca="1" si="307"/>
        <v>37769.83970018023</v>
      </c>
      <c r="H2495">
        <f t="shared" ca="1" si="308"/>
        <v>1</v>
      </c>
      <c r="I2495" t="str">
        <f ca="1">VLOOKUP(Q2495,Tabela3[],9,1)</f>
        <v>HMM Southampton</v>
      </c>
      <c r="J2495" t="str">
        <f ca="1">VLOOKUP(Q2495,Tabela3[],11,0)</f>
        <v>NONA</v>
      </c>
      <c r="K2495" t="str">
        <f ca="1">VLOOKUP(Q2495,Tabela3[],10,0)</f>
        <v>Bebida</v>
      </c>
      <c r="L2495" t="e" cm="1">
        <f t="array" aca="1" ref="L2495" ca="1">IF(Tabela2[[#This Row],[PORTO]]=Tabela2[[#This Row],[DESTINO]],0,erro)</f>
        <v>#NAME?</v>
      </c>
      <c r="N2495">
        <f t="shared" ca="1" si="311"/>
        <v>0</v>
      </c>
      <c r="O2495">
        <f t="shared" ca="1" si="312"/>
        <v>3</v>
      </c>
      <c r="P2495">
        <f t="shared" ca="1" si="313"/>
        <v>5</v>
      </c>
      <c r="Q2495">
        <f t="shared" ca="1" si="309"/>
        <v>34</v>
      </c>
      <c r="R2495">
        <f t="shared" ca="1" si="310"/>
        <v>0</v>
      </c>
    </row>
    <row r="2496" spans="1:18">
      <c r="A2496">
        <f ca="1">VLOOKUP(O2496,Tabela3[],2,0)</f>
        <v>2008</v>
      </c>
      <c r="B2496" t="str">
        <f ca="1">VLOOKUP(P2496,Tabela3[],4,0)</f>
        <v>NOVEMBRO</v>
      </c>
      <c r="C2496" t="str">
        <f ca="1">VLOOKUP(Q2496,Tabela3[],5,0)</f>
        <v>Itália</v>
      </c>
      <c r="D2496" t="str">
        <f ca="1">VLOOKUP(Q2496,Tabela3[],3,0)</f>
        <v>Hyundai</v>
      </c>
      <c r="E2496" t="str">
        <f ca="1">IF(R2496=Q2496, (VLOOKUP(P2496+1,Tabela3[],5,0)),VLOOKUP(R2496,Tabela3[],5,0))</f>
        <v>Japão</v>
      </c>
      <c r="F2496" s="1">
        <f t="shared" ca="1" si="306"/>
        <v>39733</v>
      </c>
      <c r="G2496" s="1">
        <f t="shared" ca="1" si="307"/>
        <v>39737.507797802697</v>
      </c>
      <c r="H2496">
        <f t="shared" ca="1" si="308"/>
        <v>1</v>
      </c>
      <c r="I2496" t="str">
        <f ca="1">VLOOKUP(Q2496,Tabela3[],9,1)</f>
        <v>Car Carriers</v>
      </c>
      <c r="J2496" t="str">
        <f ca="1">VLOOKUP(Q2496,Tabela3[],11,0)</f>
        <v>HB20 Sense</v>
      </c>
      <c r="K2496" t="str">
        <f ca="1">VLOOKUP(Q2496,Tabela3[],10,0)</f>
        <v>Carros</v>
      </c>
      <c r="L2496" t="e" cm="1">
        <f t="array" aca="1" ref="L2496" ca="1">IF(Tabela2[[#This Row],[PORTO]]=Tabela2[[#This Row],[DESTINO]],0,erro)</f>
        <v>#NAME?</v>
      </c>
      <c r="N2496">
        <f t="shared" ca="1" si="311"/>
        <v>100</v>
      </c>
      <c r="O2496">
        <f t="shared" ca="1" si="312"/>
        <v>8</v>
      </c>
      <c r="P2496">
        <f t="shared" ca="1" si="313"/>
        <v>10</v>
      </c>
      <c r="Q2496">
        <f t="shared" ca="1" si="309"/>
        <v>19</v>
      </c>
      <c r="R2496">
        <f t="shared" ca="1" si="310"/>
        <v>11</v>
      </c>
    </row>
    <row r="2497" spans="1:18">
      <c r="A2497">
        <f ca="1">VLOOKUP(O2497,Tabela3[],2,0)</f>
        <v>2002</v>
      </c>
      <c r="B2497" t="str">
        <f ca="1">VLOOKUP(P2497,Tabela3[],4,0)</f>
        <v>OUTUBRO</v>
      </c>
      <c r="C2497" t="str">
        <f ca="1">VLOOKUP(Q2497,Tabela3[],5,0)</f>
        <v>Brasil</v>
      </c>
      <c r="D2497" t="str">
        <f ca="1">VLOOKUP(Q2497,Tabela3[],3,0)</f>
        <v>VALE</v>
      </c>
      <c r="E2497" t="str">
        <f ca="1">IF(R2497=Q2497, (VLOOKUP(P2497+1,Tabela3[],5,0)),VLOOKUP(R2497,Tabela3[],5,0))</f>
        <v>Estados Unidos</v>
      </c>
      <c r="F2497" s="1">
        <f t="shared" ca="1" si="306"/>
        <v>37506</v>
      </c>
      <c r="G2497" s="1">
        <f t="shared" ca="1" si="307"/>
        <v>37511.513825398637</v>
      </c>
      <c r="H2497">
        <f t="shared" ca="1" si="308"/>
        <v>1</v>
      </c>
      <c r="I2497" t="str">
        <f ca="1">VLOOKUP(Q2497,Tabela3[],9,1)</f>
        <v>Lan Hua Hai</v>
      </c>
      <c r="J2497" t="str">
        <f ca="1">VLOOKUP(Q2497,Tabela3[],11,0)</f>
        <v>Bauxita</v>
      </c>
      <c r="K2497" t="str">
        <f ca="1">VLOOKUP(Q2497,Tabela3[],10,0)</f>
        <v>Minério</v>
      </c>
      <c r="L2497" t="e" cm="1">
        <f t="array" aca="1" ref="L2497" ca="1">IF(Tabela2[[#This Row],[PORTO]]=Tabela2[[#This Row],[DESTINO]],0,erro)</f>
        <v>#NAME?</v>
      </c>
      <c r="N2497">
        <f t="shared" ca="1" si="311"/>
        <v>0</v>
      </c>
      <c r="O2497">
        <f t="shared" ca="1" si="312"/>
        <v>2</v>
      </c>
      <c r="P2497">
        <f t="shared" ca="1" si="313"/>
        <v>9</v>
      </c>
      <c r="Q2497">
        <f t="shared" ca="1" si="309"/>
        <v>28</v>
      </c>
      <c r="R2497">
        <f t="shared" ca="1" si="310"/>
        <v>5</v>
      </c>
    </row>
    <row r="2498" spans="1:18">
      <c r="A2498">
        <f ca="1">VLOOKUP(O2498,Tabela3[],2,0)</f>
        <v>2003</v>
      </c>
      <c r="B2498" t="str">
        <f ca="1">VLOOKUP(P2498,Tabela3[],4,0)</f>
        <v>SETEMBRO</v>
      </c>
      <c r="C2498" t="str">
        <f ca="1">VLOOKUP(Q2498,Tabela3[],5,0)</f>
        <v>Itália</v>
      </c>
      <c r="D2498" t="str">
        <f ca="1">VLOOKUP(Q2498,Tabela3[],3,0)</f>
        <v>Hyundai</v>
      </c>
      <c r="E2498" t="str">
        <f ca="1">IF(R2498=Q2498, (VLOOKUP(P2498+1,Tabela3[],5,0)),VLOOKUP(R2498,Tabela3[],5,0))</f>
        <v>China</v>
      </c>
      <c r="F2498" s="1">
        <f t="shared" ref="F2498:F2561" ca="1" si="314">(DATE(A2498,IF(P2498&gt;0,P2498,IF(P2498&gt;12,P2498-1,IF(P2498=0,P2498+1))),RAND()*28))</f>
        <v>37839</v>
      </c>
      <c r="G2498" s="1">
        <f t="shared" ca="1" si="307"/>
        <v>37842.114510996762</v>
      </c>
      <c r="H2498">
        <f t="shared" ca="1" si="308"/>
        <v>0</v>
      </c>
      <c r="I2498" t="str">
        <f ca="1">VLOOKUP(Q2498,Tabela3[],9,1)</f>
        <v>Car Carriers</v>
      </c>
      <c r="J2498" t="str">
        <f ca="1">VLOOKUP(Q2498,Tabela3[],11,0)</f>
        <v>HB20 Vision</v>
      </c>
      <c r="K2498" t="str">
        <f ca="1">VLOOKUP(Q2498,Tabela3[],10,0)</f>
        <v>Carros</v>
      </c>
      <c r="L2498" t="e" cm="1">
        <f t="array" aca="1" ref="L2498" ca="1">IF(Tabela2[[#This Row],[PORTO]]=Tabela2[[#This Row],[DESTINO]],0,erro)</f>
        <v>#NAME?</v>
      </c>
      <c r="N2498">
        <f t="shared" ca="1" si="311"/>
        <v>300</v>
      </c>
      <c r="O2498">
        <f t="shared" ca="1" si="312"/>
        <v>3</v>
      </c>
      <c r="P2498">
        <f t="shared" ca="1" si="313"/>
        <v>8</v>
      </c>
      <c r="Q2498">
        <f t="shared" ca="1" si="309"/>
        <v>20</v>
      </c>
      <c r="R2498">
        <f t="shared" ca="1" si="310"/>
        <v>0</v>
      </c>
    </row>
    <row r="2499" spans="1:18">
      <c r="A2499">
        <f ca="1">VLOOKUP(O2499,Tabela3[],2,0)</f>
        <v>2009</v>
      </c>
      <c r="B2499" t="str">
        <f ca="1">VLOOKUP(P2499,Tabela3[],4,0)</f>
        <v>JANEIRO</v>
      </c>
      <c r="C2499" t="str">
        <f ca="1">VLOOKUP(Q2499,Tabela3[],5,0)</f>
        <v>Holanda</v>
      </c>
      <c r="D2499" t="str">
        <f ca="1">VLOOKUP(Q2499,Tabela3[],3,0)</f>
        <v>Shell</v>
      </c>
      <c r="E2499" t="str">
        <f ca="1">IF(R2499=Q2499, (VLOOKUP(P2499+1,Tabela3[],5,0)),VLOOKUP(R2499,Tabela3[],5,0))</f>
        <v>Japão</v>
      </c>
      <c r="F2499" s="1">
        <f t="shared" ca="1" si="314"/>
        <v>39816</v>
      </c>
      <c r="G2499" s="1">
        <f t="shared" ref="G2499:G2562" ca="1" si="315">F2499+RAND()*10</f>
        <v>39817.142213765008</v>
      </c>
      <c r="H2499">
        <f t="shared" ref="H2499:H2562" ca="1" si="316">INT(RAND()*2)</f>
        <v>0</v>
      </c>
      <c r="I2499" t="str">
        <f ca="1">VLOOKUP(Q2499,Tabela3[],9,1)</f>
        <v>AbQaiq</v>
      </c>
      <c r="J2499" t="str">
        <f ca="1">VLOOKUP(Q2499,Tabela3[],11,0)</f>
        <v>Petróleo Bruto</v>
      </c>
      <c r="K2499" t="str">
        <f ca="1">VLOOKUP(Q2499,Tabela3[],10,0)</f>
        <v>Petróleo</v>
      </c>
      <c r="L2499" t="e" cm="1">
        <f t="array" aca="1" ref="L2499" ca="1">IF(Tabela2[[#This Row],[PORTO]]=Tabela2[[#This Row],[DESTINO]],0,erro)</f>
        <v>#NAME?</v>
      </c>
      <c r="N2499">
        <f t="shared" ca="1" si="311"/>
        <v>71000</v>
      </c>
      <c r="O2499">
        <f t="shared" ca="1" si="312"/>
        <v>9</v>
      </c>
      <c r="P2499">
        <f t="shared" ca="1" si="313"/>
        <v>0</v>
      </c>
      <c r="Q2499">
        <f t="shared" ref="Q2499:Q2562" ca="1" si="317">INT(RAND()*35)</f>
        <v>17</v>
      </c>
      <c r="R2499">
        <f t="shared" ref="R2499:R2562" ca="1" si="318">INT(RAND()*25)</f>
        <v>10</v>
      </c>
    </row>
    <row r="2500" spans="1:18">
      <c r="A2500">
        <f ca="1">VLOOKUP(O2500,Tabela3[],2,0)</f>
        <v>2002</v>
      </c>
      <c r="B2500" t="str">
        <f ca="1">VLOOKUP(P2500,Tabela3[],4,0)</f>
        <v>FEVEREIRO</v>
      </c>
      <c r="C2500" t="str">
        <f ca="1">VLOOKUP(Q2500,Tabela3[],5,0)</f>
        <v>China</v>
      </c>
      <c r="D2500" t="str">
        <f ca="1">VLOOKUP(Q2500,Tabela3[],3,0)</f>
        <v>Alibaba Group</v>
      </c>
      <c r="E2500" t="str">
        <f ca="1">IF(R2500=Q2500, (VLOOKUP(P2500+1,Tabela3[],5,0)),VLOOKUP(R2500,Tabela3[],5,0))</f>
        <v>Estados Unidos</v>
      </c>
      <c r="F2500" s="1">
        <f t="shared" ca="1" si="314"/>
        <v>37271</v>
      </c>
      <c r="G2500" s="1">
        <f t="shared" ca="1" si="315"/>
        <v>37271.08103198919</v>
      </c>
      <c r="H2500">
        <f t="shared" ca="1" si="316"/>
        <v>0</v>
      </c>
      <c r="I2500" t="str">
        <f ca="1">VLOOKUP(Q2500,Tabela3[],9,1)</f>
        <v>HMM St Petersburg</v>
      </c>
      <c r="J2500" t="str">
        <f ca="1">VLOOKUP(Q2500,Tabela3[],11,0)</f>
        <v>Ar Condicionado 18000</v>
      </c>
      <c r="K2500" t="str">
        <f ca="1">VLOOKUP(Q2500,Tabela3[],10,0)</f>
        <v>Eletrônicos</v>
      </c>
      <c r="L2500" t="e" cm="1">
        <f t="array" aca="1" ref="L2500" ca="1">IF(Tabela2[[#This Row],[PORTO]]=Tabela2[[#This Row],[DESTINO]],0,erro)</f>
        <v>#NAME?</v>
      </c>
      <c r="N2500">
        <f t="shared" ca="1" si="311"/>
        <v>1500</v>
      </c>
      <c r="O2500">
        <f t="shared" ca="1" si="312"/>
        <v>2</v>
      </c>
      <c r="P2500">
        <f t="shared" ca="1" si="313"/>
        <v>1</v>
      </c>
      <c r="Q2500">
        <f t="shared" ca="1" si="317"/>
        <v>2</v>
      </c>
      <c r="R2500">
        <f t="shared" ca="1" si="318"/>
        <v>5</v>
      </c>
    </row>
    <row r="2501" spans="1:18">
      <c r="A2501">
        <f ca="1">VLOOKUP(O2501,Tabela3[],2,0)</f>
        <v>2001</v>
      </c>
      <c r="B2501" t="str">
        <f ca="1">VLOOKUP(P2501,Tabela3[],4,0)</f>
        <v>DEZEMBRO</v>
      </c>
      <c r="C2501" t="str">
        <f ca="1">VLOOKUP(Q2501,Tabela3[],5,0)</f>
        <v>Reino Unido</v>
      </c>
      <c r="D2501" t="str">
        <f ca="1">VLOOKUP(Q2501,Tabela3[],3,0)</f>
        <v>Unilever</v>
      </c>
      <c r="E2501" t="str">
        <f ca="1">IF(R2501=Q2501, (VLOOKUP(P2501+1,Tabela3[],5,0)),VLOOKUP(R2501,Tabela3[],5,0))</f>
        <v>Reino Unido</v>
      </c>
      <c r="F2501" s="1">
        <f t="shared" ca="1" si="314"/>
        <v>37197</v>
      </c>
      <c r="G2501" s="1">
        <f t="shared" ca="1" si="315"/>
        <v>37198.668538767044</v>
      </c>
      <c r="H2501">
        <f t="shared" ca="1" si="316"/>
        <v>1</v>
      </c>
      <c r="I2501" t="str">
        <f ca="1">VLOOKUP(Q2501,Tabela3[],9,1)</f>
        <v>HMM Helsinki</v>
      </c>
      <c r="J2501" t="str">
        <f ca="1">VLOOKUP(Q2501,Tabela3[],11,0)</f>
        <v>Sabonete</v>
      </c>
      <c r="K2501" t="str">
        <f ca="1">VLOOKUP(Q2501,Tabela3[],10,0)</f>
        <v>Quimico</v>
      </c>
      <c r="L2501" cm="1">
        <f t="array" aca="1" ref="L2501" ca="1">IF(Tabela2[[#This Row],[PORTO]]=Tabela2[[#This Row],[DESTINO]],0,erro)</f>
        <v>0</v>
      </c>
      <c r="N2501">
        <f t="shared" ref="N2501:N2564" ca="1" si="319">IF(K2501="Geral",INT((RANDBETWEEN(1,5)*1000)),IF(K2501="Eletrônicos",INT((RANDBETWEEN(1,5))*500),IF(K2501="Tecido",INT((RANDBETWEEN(10,50)*1000)),IF(K2501="Carros",INT((RANDBETWEEN(1,5)*100)),IF(K2501="Petróleo",INT((RANDBETWEEN(50,100)*1000)),IF(K2501="Quimico",INT((RANDBETWEEN(10,200)*10000)),IF(K2501="Maquinário",INT((RANDBETWEEN(1,5)*10)),0)))))))</f>
        <v>1850000</v>
      </c>
      <c r="O2501">
        <f t="shared" ca="1" si="312"/>
        <v>1</v>
      </c>
      <c r="P2501">
        <f t="shared" ca="1" si="313"/>
        <v>11</v>
      </c>
      <c r="Q2501">
        <f t="shared" ca="1" si="317"/>
        <v>26</v>
      </c>
      <c r="R2501">
        <f t="shared" ca="1" si="318"/>
        <v>24</v>
      </c>
    </row>
    <row r="2502" spans="1:18">
      <c r="A2502">
        <f ca="1">VLOOKUP(O2502,Tabela3[],2,0)</f>
        <v>2006</v>
      </c>
      <c r="B2502" t="str">
        <f ca="1">VLOOKUP(P2502,Tabela3[],4,0)</f>
        <v>OUTUBRO</v>
      </c>
      <c r="C2502" t="str">
        <f ca="1">VLOOKUP(Q2502,Tabela3[],5,0)</f>
        <v>Reino Unido</v>
      </c>
      <c r="D2502" t="str">
        <f ca="1">VLOOKUP(Q2502,Tabela3[],3,0)</f>
        <v>Unilever</v>
      </c>
      <c r="E2502" t="str">
        <f ca="1">IF(R2502=Q2502, (VLOOKUP(P2502+1,Tabela3[],5,0)),VLOOKUP(R2502,Tabela3[],5,0))</f>
        <v>China</v>
      </c>
      <c r="F2502" s="1">
        <f t="shared" ca="1" si="314"/>
        <v>38968</v>
      </c>
      <c r="G2502" s="1">
        <f t="shared" ca="1" si="315"/>
        <v>38974.123967046522</v>
      </c>
      <c r="H2502">
        <f t="shared" ca="1" si="316"/>
        <v>0</v>
      </c>
      <c r="I2502" t="str">
        <f ca="1">VLOOKUP(Q2502,Tabela3[],9,1)</f>
        <v>HMM Helsinki</v>
      </c>
      <c r="J2502" t="str">
        <f ca="1">VLOOKUP(Q2502,Tabela3[],11,0)</f>
        <v xml:space="preserve">Desodorante Antitranspirante Aerosol </v>
      </c>
      <c r="K2502" t="str">
        <f ca="1">VLOOKUP(Q2502,Tabela3[],10,0)</f>
        <v>Quimico</v>
      </c>
      <c r="L2502" t="e" cm="1">
        <f t="array" aca="1" ref="L2502" ca="1">IF(Tabela2[[#This Row],[PORTO]]=Tabela2[[#This Row],[DESTINO]],0,erro)</f>
        <v>#NAME?</v>
      </c>
      <c r="N2502">
        <f t="shared" ca="1" si="319"/>
        <v>540000</v>
      </c>
      <c r="O2502">
        <f t="shared" ca="1" si="312"/>
        <v>6</v>
      </c>
      <c r="P2502">
        <f t="shared" ca="1" si="313"/>
        <v>9</v>
      </c>
      <c r="Q2502">
        <f t="shared" ca="1" si="317"/>
        <v>25</v>
      </c>
      <c r="R2502">
        <f t="shared" ca="1" si="318"/>
        <v>2</v>
      </c>
    </row>
    <row r="2503" spans="1:18">
      <c r="A2503">
        <f ca="1">VLOOKUP(O2503,Tabela3[],2,0)</f>
        <v>2000</v>
      </c>
      <c r="B2503" t="str">
        <f ca="1">VLOOKUP(P2503,Tabela3[],4,0)</f>
        <v>OUTUBRO</v>
      </c>
      <c r="C2503" t="str">
        <f ca="1">VLOOKUP(Q2503,Tabela3[],5,0)</f>
        <v>China</v>
      </c>
      <c r="D2503" t="str">
        <f ca="1">VLOOKUP(Q2503,Tabela3[],3,0)</f>
        <v>Alibaba Group</v>
      </c>
      <c r="E2503" t="str">
        <f ca="1">IF(R2503=Q2503, (VLOOKUP(P2503+1,Tabela3[],5,0)),VLOOKUP(R2503,Tabela3[],5,0))</f>
        <v>Alemanha</v>
      </c>
      <c r="F2503" s="1">
        <f t="shared" ca="1" si="314"/>
        <v>36784</v>
      </c>
      <c r="G2503" s="1">
        <f t="shared" ca="1" si="315"/>
        <v>36789.479665691426</v>
      </c>
      <c r="H2503">
        <f t="shared" ca="1" si="316"/>
        <v>0</v>
      </c>
      <c r="I2503" t="str">
        <f ca="1">VLOOKUP(Q2503,Tabela3[],9,1)</f>
        <v>HMM St Petersburg</v>
      </c>
      <c r="J2503" t="str">
        <f ca="1">VLOOKUP(Q2503,Tabela3[],11,0)</f>
        <v>Miniescavadeira</v>
      </c>
      <c r="K2503" t="str">
        <f ca="1">VLOOKUP(Q2503,Tabela3[],10,0)</f>
        <v>Maquinário</v>
      </c>
      <c r="L2503" t="e" cm="1">
        <f t="array" aca="1" ref="L2503" ca="1">IF(Tabela2[[#This Row],[PORTO]]=Tabela2[[#This Row],[DESTINO]],0,erro)</f>
        <v>#NAME?</v>
      </c>
      <c r="N2503">
        <f t="shared" ca="1" si="319"/>
        <v>30</v>
      </c>
      <c r="O2503">
        <f t="shared" ca="1" si="312"/>
        <v>0</v>
      </c>
      <c r="P2503">
        <f t="shared" ca="1" si="313"/>
        <v>9</v>
      </c>
      <c r="Q2503">
        <f t="shared" ca="1" si="317"/>
        <v>1</v>
      </c>
      <c r="R2503">
        <f t="shared" ca="1" si="318"/>
        <v>8</v>
      </c>
    </row>
    <row r="2504" spans="1:18">
      <c r="A2504">
        <f ca="1">VLOOKUP(O2504,Tabela3[],2,0)</f>
        <v>2006</v>
      </c>
      <c r="B2504" t="str">
        <f ca="1">VLOOKUP(P2504,Tabela3[],4,0)</f>
        <v>JUNHO</v>
      </c>
      <c r="C2504" t="str">
        <f ca="1">VLOOKUP(Q2504,Tabela3[],5,0)</f>
        <v>Itália</v>
      </c>
      <c r="D2504" t="str">
        <f ca="1">VLOOKUP(Q2504,Tabela3[],3,0)</f>
        <v>Hyundai</v>
      </c>
      <c r="E2504" t="str">
        <f ca="1">IF(R2504=Q2504, (VLOOKUP(P2504+1,Tabela3[],5,0)),VLOOKUP(R2504,Tabela3[],5,0))</f>
        <v>Japão</v>
      </c>
      <c r="F2504" s="1">
        <f t="shared" ca="1" si="314"/>
        <v>38842</v>
      </c>
      <c r="G2504" s="1">
        <f t="shared" ca="1" si="315"/>
        <v>38842.042681613784</v>
      </c>
      <c r="H2504">
        <f t="shared" ca="1" si="316"/>
        <v>1</v>
      </c>
      <c r="I2504" t="str">
        <f ca="1">VLOOKUP(Q2504,Tabela3[],9,1)</f>
        <v>Car Carriers</v>
      </c>
      <c r="J2504" t="str">
        <f ca="1">VLOOKUP(Q2504,Tabela3[],11,0)</f>
        <v>Creta Confort</v>
      </c>
      <c r="K2504" t="str">
        <f ca="1">VLOOKUP(Q2504,Tabela3[],10,0)</f>
        <v>Carros</v>
      </c>
      <c r="L2504" t="e" cm="1">
        <f t="array" aca="1" ref="L2504" ca="1">IF(Tabela2[[#This Row],[PORTO]]=Tabela2[[#This Row],[DESTINO]],0,erro)</f>
        <v>#NAME?</v>
      </c>
      <c r="N2504">
        <f t="shared" ca="1" si="319"/>
        <v>500</v>
      </c>
      <c r="O2504">
        <f t="shared" ca="1" si="312"/>
        <v>6</v>
      </c>
      <c r="P2504">
        <f t="shared" ca="1" si="313"/>
        <v>5</v>
      </c>
      <c r="Q2504">
        <f t="shared" ca="1" si="317"/>
        <v>18</v>
      </c>
      <c r="R2504">
        <f t="shared" ca="1" si="318"/>
        <v>11</v>
      </c>
    </row>
    <row r="2505" spans="1:18">
      <c r="A2505">
        <f ca="1">VLOOKUP(O2505,Tabela3[],2,0)</f>
        <v>2004</v>
      </c>
      <c r="B2505" t="str">
        <f ca="1">VLOOKUP(P2505,Tabela3[],4,0)</f>
        <v>MAIO</v>
      </c>
      <c r="C2505" t="str">
        <f ca="1">VLOOKUP(Q2505,Tabela3[],5,0)</f>
        <v>Coréia do Sul</v>
      </c>
      <c r="D2505" t="str">
        <f ca="1">VLOOKUP(Q2505,Tabela3[],3,0)</f>
        <v>Samsung</v>
      </c>
      <c r="E2505" t="str">
        <f ca="1">IF(R2505=Q2505, (VLOOKUP(P2505+1,Tabela3[],5,0)),VLOOKUP(R2505,Tabela3[],5,0))</f>
        <v>França</v>
      </c>
      <c r="F2505" s="1">
        <f t="shared" ca="1" si="314"/>
        <v>38093</v>
      </c>
      <c r="G2505" s="1">
        <f t="shared" ca="1" si="315"/>
        <v>38095.04599909245</v>
      </c>
      <c r="H2505">
        <f t="shared" ca="1" si="316"/>
        <v>0</v>
      </c>
      <c r="I2505" t="str">
        <f ca="1">VLOOKUP(Q2505,Tabela3[],9,1)</f>
        <v>HMM Rotterdam</v>
      </c>
      <c r="J2505" t="str">
        <f ca="1">VLOOKUP(Q2505,Tabela3[],11,0)</f>
        <v>Crystal UHD 4k 65"</v>
      </c>
      <c r="K2505" t="str">
        <f ca="1">VLOOKUP(Q2505,Tabela3[],10,0)</f>
        <v>Eletrônicos</v>
      </c>
      <c r="L2505" t="e" cm="1">
        <f t="array" aca="1" ref="L2505" ca="1">IF(Tabela2[[#This Row],[PORTO]]=Tabela2[[#This Row],[DESTINO]],0,erro)</f>
        <v>#NAME?</v>
      </c>
      <c r="N2505">
        <f t="shared" ca="1" si="319"/>
        <v>1000</v>
      </c>
      <c r="O2505">
        <f t="shared" ca="1" si="312"/>
        <v>4</v>
      </c>
      <c r="P2505">
        <f t="shared" ca="1" si="313"/>
        <v>4</v>
      </c>
      <c r="Q2505">
        <f t="shared" ca="1" si="317"/>
        <v>14</v>
      </c>
      <c r="R2505">
        <f t="shared" ca="1" si="318"/>
        <v>22</v>
      </c>
    </row>
    <row r="2506" spans="1:18">
      <c r="A2506">
        <f ca="1">VLOOKUP(O2506,Tabela3[],2,0)</f>
        <v>2008</v>
      </c>
      <c r="B2506" t="str">
        <f ca="1">VLOOKUP(P2506,Tabela3[],4,0)</f>
        <v>DEZEMBRO</v>
      </c>
      <c r="C2506" t="str">
        <f ca="1">VLOOKUP(Q2506,Tabela3[],5,0)</f>
        <v>Reino Unido</v>
      </c>
      <c r="D2506" t="str">
        <f ca="1">VLOOKUP(Q2506,Tabela3[],3,0)</f>
        <v>Unilever</v>
      </c>
      <c r="E2506" t="str">
        <f ca="1">IF(R2506=Q2506, (VLOOKUP(P2506+1,Tabela3[],5,0)),VLOOKUP(R2506,Tabela3[],5,0))</f>
        <v>Holanda</v>
      </c>
      <c r="F2506" s="1">
        <f t="shared" ca="1" si="314"/>
        <v>39777</v>
      </c>
      <c r="G2506" s="1">
        <f t="shared" ca="1" si="315"/>
        <v>39778.459761526145</v>
      </c>
      <c r="H2506">
        <f t="shared" ca="1" si="316"/>
        <v>1</v>
      </c>
      <c r="I2506" t="str">
        <f ca="1">VLOOKUP(Q2506,Tabela3[],9,1)</f>
        <v>HMM Helsinki</v>
      </c>
      <c r="J2506" t="str">
        <f ca="1">VLOOKUP(Q2506,Tabela3[],11,0)</f>
        <v>Sabonete</v>
      </c>
      <c r="K2506" t="str">
        <f ca="1">VLOOKUP(Q2506,Tabela3[],10,0)</f>
        <v>Quimico</v>
      </c>
      <c r="L2506" t="e" cm="1">
        <f t="array" aca="1" ref="L2506" ca="1">IF(Tabela2[[#This Row],[PORTO]]=Tabela2[[#This Row],[DESTINO]],0,erro)</f>
        <v>#NAME?</v>
      </c>
      <c r="N2506">
        <f t="shared" ca="1" si="319"/>
        <v>1050000</v>
      </c>
      <c r="O2506">
        <f t="shared" ca="1" si="312"/>
        <v>8</v>
      </c>
      <c r="P2506">
        <f t="shared" ca="1" si="313"/>
        <v>11</v>
      </c>
      <c r="Q2506">
        <f t="shared" ca="1" si="317"/>
        <v>26</v>
      </c>
      <c r="R2506">
        <f t="shared" ca="1" si="318"/>
        <v>17</v>
      </c>
    </row>
    <row r="2507" spans="1:18">
      <c r="A2507">
        <f ca="1">VLOOKUP(O2507,Tabela3[],2,0)</f>
        <v>2005</v>
      </c>
      <c r="B2507" t="str">
        <f ca="1">VLOOKUP(P2507,Tabela3[],4,0)</f>
        <v>JANEIRO</v>
      </c>
      <c r="C2507" t="str">
        <f ca="1">VLOOKUP(Q2507,Tabela3[],5,0)</f>
        <v>França</v>
      </c>
      <c r="D2507" t="str">
        <f ca="1">VLOOKUP(Q2507,Tabela3[],3,0)</f>
        <v> LVMH</v>
      </c>
      <c r="E2507" t="str">
        <f ca="1">IF(R2507=Q2507, (VLOOKUP(P2507+1,Tabela3[],5,0)),VLOOKUP(R2507,Tabela3[],5,0))</f>
        <v>Holanda</v>
      </c>
      <c r="F2507" s="1">
        <f t="shared" ca="1" si="314"/>
        <v>38352</v>
      </c>
      <c r="G2507" s="1">
        <f t="shared" ca="1" si="315"/>
        <v>38360.009648629602</v>
      </c>
      <c r="H2507">
        <f t="shared" ca="1" si="316"/>
        <v>1</v>
      </c>
      <c r="I2507" t="str">
        <f ca="1">VLOOKUP(Q2507,Tabela3[],9,1)</f>
        <v>Emma Maersk</v>
      </c>
      <c r="J2507" t="str">
        <f ca="1">VLOOKUP(Q2507,Tabela3[],11,0)</f>
        <v>Guerlain</v>
      </c>
      <c r="K2507" t="str">
        <f ca="1">VLOOKUP(Q2507,Tabela3[],10,0)</f>
        <v>Tecido</v>
      </c>
      <c r="L2507" t="e" cm="1">
        <f t="array" aca="1" ref="L2507" ca="1">IF(Tabela2[[#This Row],[PORTO]]=Tabela2[[#This Row],[DESTINO]],0,erro)</f>
        <v>#NAME?</v>
      </c>
      <c r="N2507">
        <f t="shared" ca="1" si="319"/>
        <v>37000</v>
      </c>
      <c r="O2507">
        <f t="shared" ca="1" si="312"/>
        <v>5</v>
      </c>
      <c r="P2507">
        <f t="shared" ca="1" si="313"/>
        <v>0</v>
      </c>
      <c r="Q2507">
        <f t="shared" ca="1" si="317"/>
        <v>23</v>
      </c>
      <c r="R2507">
        <f t="shared" ca="1" si="318"/>
        <v>17</v>
      </c>
    </row>
    <row r="2508" spans="1:18">
      <c r="A2508">
        <f ca="1">VLOOKUP(O2508,Tabela3[],2,0)</f>
        <v>2009</v>
      </c>
      <c r="B2508" t="str">
        <f ca="1">VLOOKUP(P2508,Tabela3[],4,0)</f>
        <v>MAIO</v>
      </c>
      <c r="C2508" t="str">
        <f ca="1">VLOOKUP(Q2508,Tabela3[],5,0)</f>
        <v>França</v>
      </c>
      <c r="D2508" t="str">
        <f ca="1">VLOOKUP(Q2508,Tabela3[],3,0)</f>
        <v> LVMH</v>
      </c>
      <c r="E2508" t="str">
        <f ca="1">IF(R2508=Q2508, (VLOOKUP(P2508+1,Tabela3[],5,0)),VLOOKUP(R2508,Tabela3[],5,0))</f>
        <v>Reino Unido</v>
      </c>
      <c r="F2508" s="1">
        <f t="shared" ca="1" si="314"/>
        <v>39910</v>
      </c>
      <c r="G2508" s="1">
        <f t="shared" ca="1" si="315"/>
        <v>39917.096453521641</v>
      </c>
      <c r="H2508">
        <f t="shared" ca="1" si="316"/>
        <v>0</v>
      </c>
      <c r="I2508" t="str">
        <f ca="1">VLOOKUP(Q2508,Tabela3[],9,1)</f>
        <v>Emma Maersk</v>
      </c>
      <c r="J2508" t="str">
        <f ca="1">VLOOKUP(Q2508,Tabela3[],11,0)</f>
        <v>Clos Des Lambrys</v>
      </c>
      <c r="K2508" t="str">
        <f ca="1">VLOOKUP(Q2508,Tabela3[],10,0)</f>
        <v>Tecido</v>
      </c>
      <c r="L2508" t="e" cm="1">
        <f t="array" aca="1" ref="L2508" ca="1">IF(Tabela2[[#This Row],[PORTO]]=Tabela2[[#This Row],[DESTINO]],0,erro)</f>
        <v>#NAME?</v>
      </c>
      <c r="N2508">
        <f t="shared" ca="1" si="319"/>
        <v>22000</v>
      </c>
      <c r="O2508">
        <f t="shared" ca="1" si="312"/>
        <v>9</v>
      </c>
      <c r="P2508">
        <f t="shared" ca="1" si="313"/>
        <v>4</v>
      </c>
      <c r="Q2508">
        <f t="shared" ca="1" si="317"/>
        <v>21</v>
      </c>
      <c r="R2508">
        <f t="shared" ca="1" si="318"/>
        <v>24</v>
      </c>
    </row>
    <row r="2509" spans="1:18">
      <c r="A2509">
        <f ca="1">VLOOKUP(O2509,Tabela3[],2,0)</f>
        <v>2004</v>
      </c>
      <c r="B2509" t="str">
        <f ca="1">VLOOKUP(P2509,Tabela3[],4,0)</f>
        <v>ABRIL</v>
      </c>
      <c r="C2509" t="str">
        <f ca="1">VLOOKUP(Q2509,Tabela3[],5,0)</f>
        <v>Brasil</v>
      </c>
      <c r="D2509" t="str">
        <f ca="1">VLOOKUP(Q2509,Tabela3[],3,0)</f>
        <v>VALE</v>
      </c>
      <c r="E2509" t="str">
        <f ca="1">IF(R2509=Q2509, (VLOOKUP(P2509+1,Tabela3[],5,0)),VLOOKUP(R2509,Tabela3[],5,0))</f>
        <v>França</v>
      </c>
      <c r="F2509" s="1">
        <f t="shared" ca="1" si="314"/>
        <v>38061</v>
      </c>
      <c r="G2509" s="1">
        <f t="shared" ca="1" si="315"/>
        <v>38066.495785001352</v>
      </c>
      <c r="H2509">
        <f t="shared" ca="1" si="316"/>
        <v>0</v>
      </c>
      <c r="I2509" t="str">
        <f ca="1">VLOOKUP(Q2509,Tabela3[],9,1)</f>
        <v>Lan Hua Hai</v>
      </c>
      <c r="J2509" t="str">
        <f ca="1">VLOOKUP(Q2509,Tabela3[],11,0)</f>
        <v>Minério de Ferro</v>
      </c>
      <c r="K2509" t="str">
        <f ca="1">VLOOKUP(Q2509,Tabela3[],10,0)</f>
        <v>Minério</v>
      </c>
      <c r="L2509" t="e" cm="1">
        <f t="array" aca="1" ref="L2509" ca="1">IF(Tabela2[[#This Row],[PORTO]]=Tabela2[[#This Row],[DESTINO]],0,erro)</f>
        <v>#NAME?</v>
      </c>
      <c r="N2509">
        <f t="shared" ca="1" si="319"/>
        <v>0</v>
      </c>
      <c r="O2509">
        <f t="shared" ca="1" si="312"/>
        <v>4</v>
      </c>
      <c r="P2509">
        <f t="shared" ca="1" si="313"/>
        <v>3</v>
      </c>
      <c r="Q2509">
        <f t="shared" ca="1" si="317"/>
        <v>27</v>
      </c>
      <c r="R2509">
        <f t="shared" ca="1" si="318"/>
        <v>23</v>
      </c>
    </row>
    <row r="2510" spans="1:18">
      <c r="A2510">
        <f ca="1">VLOOKUP(O2510,Tabela3[],2,0)</f>
        <v>2001</v>
      </c>
      <c r="B2510" t="str">
        <f ca="1">VLOOKUP(P2510,Tabela3[],4,0)</f>
        <v>DEZEMBRO</v>
      </c>
      <c r="C2510" t="str">
        <f ca="1">VLOOKUP(Q2510,Tabela3[],5,0)</f>
        <v>Holanda</v>
      </c>
      <c r="D2510" t="str">
        <f ca="1">VLOOKUP(Q2510,Tabela3[],3,0)</f>
        <v>Shell</v>
      </c>
      <c r="E2510" t="str">
        <f ca="1">IF(R2510=Q2510, (VLOOKUP(P2510+1,Tabela3[],5,0)),VLOOKUP(R2510,Tabela3[],5,0))</f>
        <v>Itália</v>
      </c>
      <c r="F2510" s="1">
        <f t="shared" ca="1" si="314"/>
        <v>37211</v>
      </c>
      <c r="G2510" s="1">
        <f t="shared" ca="1" si="315"/>
        <v>37214.666852269715</v>
      </c>
      <c r="H2510">
        <f t="shared" ca="1" si="316"/>
        <v>0</v>
      </c>
      <c r="I2510" t="str">
        <f ca="1">VLOOKUP(Q2510,Tabela3[],9,1)</f>
        <v>AbQaiq</v>
      </c>
      <c r="J2510" t="str">
        <f ca="1">VLOOKUP(Q2510,Tabela3[],11,0)</f>
        <v>Diesel</v>
      </c>
      <c r="K2510" t="str">
        <f ca="1">VLOOKUP(Q2510,Tabela3[],10,0)</f>
        <v>Petróleo</v>
      </c>
      <c r="L2510" t="e" cm="1">
        <f t="array" aca="1" ref="L2510" ca="1">IF(Tabela2[[#This Row],[PORTO]]=Tabela2[[#This Row],[DESTINO]],0,erro)</f>
        <v>#NAME?</v>
      </c>
      <c r="N2510">
        <f t="shared" ca="1" si="319"/>
        <v>75000</v>
      </c>
      <c r="O2510">
        <f t="shared" ca="1" si="312"/>
        <v>1</v>
      </c>
      <c r="P2510">
        <f t="shared" ca="1" si="313"/>
        <v>11</v>
      </c>
      <c r="Q2510">
        <f t="shared" ca="1" si="317"/>
        <v>15</v>
      </c>
      <c r="R2510">
        <f t="shared" ca="1" si="318"/>
        <v>19</v>
      </c>
    </row>
    <row r="2511" spans="1:18">
      <c r="A2511">
        <f ca="1">VLOOKUP(O2511,Tabela3[],2,0)</f>
        <v>2004</v>
      </c>
      <c r="B2511" t="str">
        <f ca="1">VLOOKUP(P2511,Tabela3[],4,0)</f>
        <v>MARÇO</v>
      </c>
      <c r="C2511" t="str">
        <f ca="1">VLOOKUP(Q2511,Tabela3[],5,0)</f>
        <v>Japão</v>
      </c>
      <c r="D2511" t="str">
        <f ca="1">VLOOKUP(Q2511,Tabela3[],3,0)</f>
        <v>Toyota</v>
      </c>
      <c r="E2511" t="str">
        <f ca="1">IF(R2511=Q2511, (VLOOKUP(P2511+1,Tabela3[],5,0)),VLOOKUP(R2511,Tabela3[],5,0))</f>
        <v>Itália</v>
      </c>
      <c r="F2511" s="1">
        <f t="shared" ca="1" si="314"/>
        <v>38018</v>
      </c>
      <c r="G2511" s="1">
        <f t="shared" ca="1" si="315"/>
        <v>38027.215562555873</v>
      </c>
      <c r="H2511">
        <f t="shared" ca="1" si="316"/>
        <v>1</v>
      </c>
      <c r="I2511" t="str">
        <f ca="1">VLOOKUP(Q2511,Tabela3[],9,1)</f>
        <v>Trailer Carriers</v>
      </c>
      <c r="J2511" t="str">
        <f ca="1">VLOOKUP(Q2511,Tabela3[],11,0)</f>
        <v>COROLLA CROSS XR</v>
      </c>
      <c r="K2511" t="str">
        <f ca="1">VLOOKUP(Q2511,Tabela3[],10,0)</f>
        <v>Carros</v>
      </c>
      <c r="L2511" t="e" cm="1">
        <f t="array" aca="1" ref="L2511" ca="1">IF(Tabela2[[#This Row],[PORTO]]=Tabela2[[#This Row],[DESTINO]],0,erro)</f>
        <v>#NAME?</v>
      </c>
      <c r="N2511">
        <f t="shared" ca="1" si="319"/>
        <v>100</v>
      </c>
      <c r="O2511">
        <f t="shared" ca="1" si="312"/>
        <v>4</v>
      </c>
      <c r="P2511">
        <f t="shared" ca="1" si="313"/>
        <v>2</v>
      </c>
      <c r="Q2511">
        <f t="shared" ca="1" si="317"/>
        <v>11</v>
      </c>
      <c r="R2511">
        <f t="shared" ca="1" si="318"/>
        <v>19</v>
      </c>
    </row>
    <row r="2512" spans="1:18">
      <c r="A2512">
        <f ca="1">VLOOKUP(O2512,Tabela3[],2,0)</f>
        <v>2000</v>
      </c>
      <c r="B2512" t="str">
        <f ca="1">VLOOKUP(P2512,Tabela3[],4,0)</f>
        <v>JANEIRO</v>
      </c>
      <c r="C2512" t="str">
        <f ca="1">VLOOKUP(Q2512,Tabela3[],5,0)</f>
        <v>Canadá</v>
      </c>
      <c r="D2512" t="str">
        <f ca="1">VLOOKUP(Q2512,Tabela3[],3,0)</f>
        <v>Shopify</v>
      </c>
      <c r="E2512" t="str">
        <f ca="1">IF(R2512=Q2512, (VLOOKUP(P2512+1,Tabela3[],5,0)),VLOOKUP(R2512,Tabela3[],5,0))</f>
        <v>Estados Unidos</v>
      </c>
      <c r="F2512" s="1">
        <f t="shared" ca="1" si="314"/>
        <v>36533</v>
      </c>
      <c r="G2512" s="1">
        <f t="shared" ca="1" si="315"/>
        <v>36541.334428680078</v>
      </c>
      <c r="H2512">
        <f t="shared" ca="1" si="316"/>
        <v>1</v>
      </c>
      <c r="I2512" t="str">
        <f ca="1">VLOOKUP(Q2512,Tabela3[],9,1)</f>
        <v>HMM Southampton</v>
      </c>
      <c r="J2512" t="str">
        <f ca="1">VLOOKUP(Q2512,Tabela3[],11,0)</f>
        <v>NONA</v>
      </c>
      <c r="K2512" t="str">
        <f ca="1">VLOOKUP(Q2512,Tabela3[],10,0)</f>
        <v>Bebida</v>
      </c>
      <c r="L2512" t="e" cm="1">
        <f t="array" aca="1" ref="L2512" ca="1">IF(Tabela2[[#This Row],[PORTO]]=Tabela2[[#This Row],[DESTINO]],0,erro)</f>
        <v>#NAME?</v>
      </c>
      <c r="N2512">
        <f t="shared" ca="1" si="319"/>
        <v>0</v>
      </c>
      <c r="O2512">
        <f t="shared" ca="1" si="312"/>
        <v>0</v>
      </c>
      <c r="P2512">
        <f t="shared" ca="1" si="313"/>
        <v>0</v>
      </c>
      <c r="Q2512">
        <f t="shared" ca="1" si="317"/>
        <v>34</v>
      </c>
      <c r="R2512">
        <f t="shared" ca="1" si="318"/>
        <v>4</v>
      </c>
    </row>
    <row r="2513" spans="1:18">
      <c r="A2513">
        <f ca="1">VLOOKUP(O2513,Tabela3[],2,0)</f>
        <v>2007</v>
      </c>
      <c r="B2513" t="str">
        <f ca="1">VLOOKUP(P2513,Tabela3[],4,0)</f>
        <v>JANEIRO</v>
      </c>
      <c r="C2513" t="str">
        <f ca="1">VLOOKUP(Q2513,Tabela3[],5,0)</f>
        <v>Itália</v>
      </c>
      <c r="D2513" t="str">
        <f ca="1">VLOOKUP(Q2513,Tabela3[],3,0)</f>
        <v>Hyundai</v>
      </c>
      <c r="E2513" t="str">
        <f ca="1">IF(R2513=Q2513, (VLOOKUP(P2513+1,Tabela3[],5,0)),VLOOKUP(R2513,Tabela3[],5,0))</f>
        <v>Estados Unidos</v>
      </c>
      <c r="F2513" s="1">
        <f t="shared" ca="1" si="314"/>
        <v>39084</v>
      </c>
      <c r="G2513" s="1">
        <f t="shared" ca="1" si="315"/>
        <v>39089.074528886318</v>
      </c>
      <c r="H2513">
        <f t="shared" ca="1" si="316"/>
        <v>0</v>
      </c>
      <c r="I2513" t="str">
        <f ca="1">VLOOKUP(Q2513,Tabela3[],9,1)</f>
        <v>Car Carriers</v>
      </c>
      <c r="J2513" t="str">
        <f ca="1">VLOOKUP(Q2513,Tabela3[],11,0)</f>
        <v>HB20 Vision</v>
      </c>
      <c r="K2513" t="str">
        <f ca="1">VLOOKUP(Q2513,Tabela3[],10,0)</f>
        <v>Carros</v>
      </c>
      <c r="L2513" t="e" cm="1">
        <f t="array" aca="1" ref="L2513" ca="1">IF(Tabela2[[#This Row],[PORTO]]=Tabela2[[#This Row],[DESTINO]],0,erro)</f>
        <v>#NAME?</v>
      </c>
      <c r="N2513">
        <f t="shared" ca="1" si="319"/>
        <v>400</v>
      </c>
      <c r="O2513">
        <f t="shared" ca="1" si="312"/>
        <v>7</v>
      </c>
      <c r="P2513">
        <f t="shared" ca="1" si="313"/>
        <v>0</v>
      </c>
      <c r="Q2513">
        <f t="shared" ca="1" si="317"/>
        <v>20</v>
      </c>
      <c r="R2513">
        <f t="shared" ca="1" si="318"/>
        <v>4</v>
      </c>
    </row>
    <row r="2514" spans="1:18">
      <c r="A2514">
        <f ca="1">VLOOKUP(O2514,Tabela3[],2,0)</f>
        <v>2005</v>
      </c>
      <c r="B2514" t="str">
        <f ca="1">VLOOKUP(P2514,Tabela3[],4,0)</f>
        <v>JULHO</v>
      </c>
      <c r="C2514" t="str">
        <f ca="1">VLOOKUP(Q2514,Tabela3[],5,0)</f>
        <v>Itália</v>
      </c>
      <c r="D2514" t="str">
        <f ca="1">VLOOKUP(Q2514,Tabela3[],3,0)</f>
        <v>Hyundai</v>
      </c>
      <c r="E2514" t="str">
        <f ca="1">IF(R2514=Q2514, (VLOOKUP(P2514+1,Tabela3[],5,0)),VLOOKUP(R2514,Tabela3[],5,0))</f>
        <v>Japão</v>
      </c>
      <c r="F2514" s="1">
        <f t="shared" ca="1" si="314"/>
        <v>38511</v>
      </c>
      <c r="G2514" s="1">
        <f t="shared" ca="1" si="315"/>
        <v>38513.609471997137</v>
      </c>
      <c r="H2514">
        <f t="shared" ca="1" si="316"/>
        <v>1</v>
      </c>
      <c r="I2514" t="str">
        <f ca="1">VLOOKUP(Q2514,Tabela3[],9,1)</f>
        <v>Car Carriers</v>
      </c>
      <c r="J2514" t="str">
        <f ca="1">VLOOKUP(Q2514,Tabela3[],11,0)</f>
        <v>HB20 Vision</v>
      </c>
      <c r="K2514" t="str">
        <f ca="1">VLOOKUP(Q2514,Tabela3[],10,0)</f>
        <v>Carros</v>
      </c>
      <c r="L2514" t="e" cm="1">
        <f t="array" aca="1" ref="L2514" ca="1">IF(Tabela2[[#This Row],[PORTO]]=Tabela2[[#This Row],[DESTINO]],0,erro)</f>
        <v>#NAME?</v>
      </c>
      <c r="N2514">
        <f t="shared" ca="1" si="319"/>
        <v>300</v>
      </c>
      <c r="O2514">
        <f t="shared" ca="1" si="312"/>
        <v>5</v>
      </c>
      <c r="P2514">
        <f t="shared" ca="1" si="313"/>
        <v>6</v>
      </c>
      <c r="Q2514">
        <f t="shared" ca="1" si="317"/>
        <v>20</v>
      </c>
      <c r="R2514">
        <f t="shared" ca="1" si="318"/>
        <v>11</v>
      </c>
    </row>
    <row r="2515" spans="1:18">
      <c r="A2515">
        <f ca="1">VLOOKUP(O2515,Tabela3[],2,0)</f>
        <v>2002</v>
      </c>
      <c r="B2515" t="str">
        <f ca="1">VLOOKUP(P2515,Tabela3[],4,0)</f>
        <v>JANEIRO</v>
      </c>
      <c r="C2515" t="str">
        <f ca="1">VLOOKUP(Q2515,Tabela3[],5,0)</f>
        <v>Itália</v>
      </c>
      <c r="D2515" t="str">
        <f ca="1">VLOOKUP(Q2515,Tabela3[],3,0)</f>
        <v>Hyundai</v>
      </c>
      <c r="E2515" t="str">
        <f ca="1">IF(R2515=Q2515, (VLOOKUP(P2515+1,Tabela3[],5,0)),VLOOKUP(R2515,Tabela3[],5,0))</f>
        <v>Estados Unidos</v>
      </c>
      <c r="F2515" s="1">
        <f t="shared" ca="1" si="314"/>
        <v>37612</v>
      </c>
      <c r="G2515" s="1">
        <f t="shared" ca="1" si="315"/>
        <v>37621.927627376484</v>
      </c>
      <c r="H2515">
        <f t="shared" ca="1" si="316"/>
        <v>1</v>
      </c>
      <c r="I2515" t="str">
        <f ca="1">VLOOKUP(Q2515,Tabela3[],9,1)</f>
        <v>Car Carriers</v>
      </c>
      <c r="J2515" t="str">
        <f ca="1">VLOOKUP(Q2515,Tabela3[],11,0)</f>
        <v>Creta Confort</v>
      </c>
      <c r="K2515" t="str">
        <f ca="1">VLOOKUP(Q2515,Tabela3[],10,0)</f>
        <v>Carros</v>
      </c>
      <c r="L2515" t="e" cm="1">
        <f t="array" aca="1" ref="L2515" ca="1">IF(Tabela2[[#This Row],[PORTO]]=Tabela2[[#This Row],[DESTINO]],0,erro)</f>
        <v>#NAME?</v>
      </c>
      <c r="N2515">
        <f t="shared" ca="1" si="319"/>
        <v>500</v>
      </c>
      <c r="O2515">
        <f t="shared" ref="O2515:O2578" ca="1" si="320">INT(RAND()*10)</f>
        <v>2</v>
      </c>
      <c r="P2515">
        <f t="shared" ref="P2515:P2578" ca="1" si="321">INT(RAND()*13)</f>
        <v>12</v>
      </c>
      <c r="Q2515">
        <f t="shared" ca="1" si="317"/>
        <v>18</v>
      </c>
      <c r="R2515">
        <f t="shared" ca="1" si="318"/>
        <v>3</v>
      </c>
    </row>
    <row r="2516" spans="1:18">
      <c r="A2516">
        <f ca="1">VLOOKUP(O2516,Tabela3[],2,0)</f>
        <v>2006</v>
      </c>
      <c r="B2516" t="str">
        <f ca="1">VLOOKUP(P2516,Tabela3[],4,0)</f>
        <v>JULHO</v>
      </c>
      <c r="C2516" t="str">
        <f ca="1">VLOOKUP(Q2516,Tabela3[],5,0)</f>
        <v>Coréia do Sul</v>
      </c>
      <c r="D2516" t="str">
        <f ca="1">VLOOKUP(Q2516,Tabela3[],3,0)</f>
        <v>Samsung</v>
      </c>
      <c r="E2516" t="str">
        <f ca="1">IF(R2516=Q2516, (VLOOKUP(P2516+1,Tabela3[],5,0)),VLOOKUP(R2516,Tabela3[],5,0))</f>
        <v>Japão</v>
      </c>
      <c r="F2516" s="1">
        <f t="shared" ca="1" si="314"/>
        <v>38882</v>
      </c>
      <c r="G2516" s="1">
        <f t="shared" ca="1" si="315"/>
        <v>38887.359437401334</v>
      </c>
      <c r="H2516">
        <f t="shared" ca="1" si="316"/>
        <v>1</v>
      </c>
      <c r="I2516" t="str">
        <f ca="1">VLOOKUP(Q2516,Tabela3[],9,1)</f>
        <v>HMM Rotterdam</v>
      </c>
      <c r="J2516" t="str">
        <f ca="1">VLOOKUP(Q2516,Tabela3[],11,0)</f>
        <v>QLED 4k 75"</v>
      </c>
      <c r="K2516" t="str">
        <f ca="1">VLOOKUP(Q2516,Tabela3[],10,0)</f>
        <v>Eletrônicos</v>
      </c>
      <c r="L2516" t="e" cm="1">
        <f t="array" aca="1" ref="L2516" ca="1">IF(Tabela2[[#This Row],[PORTO]]=Tabela2[[#This Row],[DESTINO]],0,erro)</f>
        <v>#NAME?</v>
      </c>
      <c r="N2516">
        <f t="shared" ca="1" si="319"/>
        <v>1000</v>
      </c>
      <c r="O2516">
        <f t="shared" ca="1" si="320"/>
        <v>6</v>
      </c>
      <c r="P2516">
        <f t="shared" ca="1" si="321"/>
        <v>6</v>
      </c>
      <c r="Q2516">
        <f t="shared" ca="1" si="317"/>
        <v>13</v>
      </c>
      <c r="R2516">
        <f t="shared" ca="1" si="318"/>
        <v>9</v>
      </c>
    </row>
    <row r="2517" spans="1:18">
      <c r="A2517">
        <f ca="1">VLOOKUP(O2517,Tabela3[],2,0)</f>
        <v>2004</v>
      </c>
      <c r="B2517" t="str">
        <f ca="1">VLOOKUP(P2517,Tabela3[],4,0)</f>
        <v>MAIO</v>
      </c>
      <c r="C2517" t="str">
        <f ca="1">VLOOKUP(Q2517,Tabela3[],5,0)</f>
        <v>Reino Unido</v>
      </c>
      <c r="D2517" t="str">
        <f ca="1">VLOOKUP(Q2517,Tabela3[],3,0)</f>
        <v>Unilever</v>
      </c>
      <c r="E2517" t="str">
        <f ca="1">IF(R2517=Q2517, (VLOOKUP(P2517+1,Tabela3[],5,0)),VLOOKUP(R2517,Tabela3[],5,0))</f>
        <v>Holanda</v>
      </c>
      <c r="F2517" s="1">
        <f t="shared" ca="1" si="314"/>
        <v>38092</v>
      </c>
      <c r="G2517" s="1">
        <f t="shared" ca="1" si="315"/>
        <v>38095.698742006418</v>
      </c>
      <c r="H2517">
        <f t="shared" ca="1" si="316"/>
        <v>1</v>
      </c>
      <c r="I2517" t="str">
        <f ca="1">VLOOKUP(Q2517,Tabela3[],9,1)</f>
        <v>HMM Helsinki</v>
      </c>
      <c r="J2517" t="str">
        <f ca="1">VLOOKUP(Q2517,Tabela3[],11,0)</f>
        <v xml:space="preserve">Shampoo </v>
      </c>
      <c r="K2517" t="str">
        <f ca="1">VLOOKUP(Q2517,Tabela3[],10,0)</f>
        <v>Quimico</v>
      </c>
      <c r="L2517" t="e" cm="1">
        <f t="array" aca="1" ref="L2517" ca="1">IF(Tabela2[[#This Row],[PORTO]]=Tabela2[[#This Row],[DESTINO]],0,erro)</f>
        <v>#NAME?</v>
      </c>
      <c r="N2517">
        <f t="shared" ca="1" si="319"/>
        <v>960000</v>
      </c>
      <c r="O2517">
        <f t="shared" ca="1" si="320"/>
        <v>4</v>
      </c>
      <c r="P2517">
        <f t="shared" ca="1" si="321"/>
        <v>4</v>
      </c>
      <c r="Q2517">
        <f t="shared" ca="1" si="317"/>
        <v>24</v>
      </c>
      <c r="R2517">
        <f t="shared" ca="1" si="318"/>
        <v>15</v>
      </c>
    </row>
    <row r="2518" spans="1:18">
      <c r="A2518">
        <f ca="1">VLOOKUP(O2518,Tabela3[],2,0)</f>
        <v>2005</v>
      </c>
      <c r="B2518" t="str">
        <f ca="1">VLOOKUP(P2518,Tabela3[],4,0)</f>
        <v>ABRIL</v>
      </c>
      <c r="C2518" t="str">
        <f ca="1">VLOOKUP(Q2518,Tabela3[],5,0)</f>
        <v>Brasil</v>
      </c>
      <c r="D2518" t="str">
        <f ca="1">VLOOKUP(Q2518,Tabela3[],3,0)</f>
        <v>VALE</v>
      </c>
      <c r="E2518" t="str">
        <f ca="1">IF(R2518=Q2518, (VLOOKUP(P2518+1,Tabela3[],5,0)),VLOOKUP(R2518,Tabela3[],5,0))</f>
        <v>França</v>
      </c>
      <c r="F2518" s="1">
        <f t="shared" ca="1" si="314"/>
        <v>38421</v>
      </c>
      <c r="G2518" s="1">
        <f t="shared" ca="1" si="315"/>
        <v>38428.095343244211</v>
      </c>
      <c r="H2518">
        <f t="shared" ca="1" si="316"/>
        <v>1</v>
      </c>
      <c r="I2518" t="str">
        <f ca="1">VLOOKUP(Q2518,Tabela3[],9,1)</f>
        <v>Lan Hua Hai</v>
      </c>
      <c r="J2518" t="str">
        <f ca="1">VLOOKUP(Q2518,Tabela3[],11,0)</f>
        <v>Manganês</v>
      </c>
      <c r="K2518" t="str">
        <f ca="1">VLOOKUP(Q2518,Tabela3[],10,0)</f>
        <v>Minério</v>
      </c>
      <c r="L2518" t="e" cm="1">
        <f t="array" aca="1" ref="L2518" ca="1">IF(Tabela2[[#This Row],[PORTO]]=Tabela2[[#This Row],[DESTINO]],0,erro)</f>
        <v>#NAME?</v>
      </c>
      <c r="N2518">
        <f t="shared" ca="1" si="319"/>
        <v>0</v>
      </c>
      <c r="O2518">
        <f t="shared" ca="1" si="320"/>
        <v>5</v>
      </c>
      <c r="P2518">
        <f t="shared" ca="1" si="321"/>
        <v>3</v>
      </c>
      <c r="Q2518">
        <f t="shared" ca="1" si="317"/>
        <v>29</v>
      </c>
      <c r="R2518">
        <f t="shared" ca="1" si="318"/>
        <v>21</v>
      </c>
    </row>
    <row r="2519" spans="1:18">
      <c r="A2519">
        <f ca="1">VLOOKUP(O2519,Tabela3[],2,0)</f>
        <v>2008</v>
      </c>
      <c r="B2519" t="str">
        <f ca="1">VLOOKUP(P2519,Tabela3[],4,0)</f>
        <v>MARÇO</v>
      </c>
      <c r="C2519" t="str">
        <f ca="1">VLOOKUP(Q2519,Tabela3[],5,0)</f>
        <v>Brasil</v>
      </c>
      <c r="D2519" t="str">
        <f ca="1">VLOOKUP(Q2519,Tabela3[],3,0)</f>
        <v>VALE</v>
      </c>
      <c r="E2519" t="str">
        <f ca="1">IF(R2519=Q2519, (VLOOKUP(P2519+1,Tabela3[],5,0)),VLOOKUP(R2519,Tabela3[],5,0))</f>
        <v>Estados Unidos</v>
      </c>
      <c r="F2519" s="1">
        <f t="shared" ca="1" si="314"/>
        <v>39487</v>
      </c>
      <c r="G2519" s="1">
        <f t="shared" ca="1" si="315"/>
        <v>39495.058069032479</v>
      </c>
      <c r="H2519">
        <f t="shared" ca="1" si="316"/>
        <v>0</v>
      </c>
      <c r="I2519" t="str">
        <f ca="1">VLOOKUP(Q2519,Tabela3[],9,1)</f>
        <v>Lan Hua Hai</v>
      </c>
      <c r="J2519" t="str">
        <f ca="1">VLOOKUP(Q2519,Tabela3[],11,0)</f>
        <v>Bauxita</v>
      </c>
      <c r="K2519" t="str">
        <f ca="1">VLOOKUP(Q2519,Tabela3[],10,0)</f>
        <v>Minério</v>
      </c>
      <c r="L2519" t="e" cm="1">
        <f t="array" aca="1" ref="L2519" ca="1">IF(Tabela2[[#This Row],[PORTO]]=Tabela2[[#This Row],[DESTINO]],0,erro)</f>
        <v>#NAME?</v>
      </c>
      <c r="N2519">
        <f t="shared" ca="1" si="319"/>
        <v>0</v>
      </c>
      <c r="O2519">
        <f t="shared" ca="1" si="320"/>
        <v>8</v>
      </c>
      <c r="P2519">
        <f t="shared" ca="1" si="321"/>
        <v>2</v>
      </c>
      <c r="Q2519">
        <f t="shared" ca="1" si="317"/>
        <v>28</v>
      </c>
      <c r="R2519">
        <f t="shared" ca="1" si="318"/>
        <v>5</v>
      </c>
    </row>
    <row r="2520" spans="1:18">
      <c r="A2520">
        <f ca="1">VLOOKUP(O2520,Tabela3[],2,0)</f>
        <v>2005</v>
      </c>
      <c r="B2520" t="str">
        <f ca="1">VLOOKUP(P2520,Tabela3[],4,0)</f>
        <v>JANEIRO</v>
      </c>
      <c r="C2520" t="str">
        <f ca="1">VLOOKUP(Q2520,Tabela3[],5,0)</f>
        <v>India</v>
      </c>
      <c r="D2520" t="str">
        <f ca="1">VLOOKUP(Q2520,Tabela3[],3,0)</f>
        <v>Reliance Industries</v>
      </c>
      <c r="E2520" t="str">
        <f ca="1">IF(R2520=Q2520, (VLOOKUP(P2520+1,Tabela3[],5,0)),VLOOKUP(R2520,Tabela3[],5,0))</f>
        <v>Itália</v>
      </c>
      <c r="F2520" s="1">
        <f t="shared" ca="1" si="314"/>
        <v>38690</v>
      </c>
      <c r="G2520" s="1">
        <f t="shared" ca="1" si="315"/>
        <v>38699.491313117054</v>
      </c>
      <c r="H2520">
        <f t="shared" ca="1" si="316"/>
        <v>0</v>
      </c>
      <c r="I2520" t="str">
        <f ca="1">VLOOKUP(Q2520,Tabela3[],9,1)</f>
        <v>Tanker</v>
      </c>
      <c r="J2520" t="str">
        <f ca="1">VLOOKUP(Q2520,Tabela3[],11,0)</f>
        <v>Polietileno</v>
      </c>
      <c r="K2520" t="str">
        <f ca="1">VLOOKUP(Q2520,Tabela3[],10,0)</f>
        <v>Petroquimicos</v>
      </c>
      <c r="L2520" t="e" cm="1">
        <f t="array" aca="1" ref="L2520" ca="1">IF(Tabela2[[#This Row],[PORTO]]=Tabela2[[#This Row],[DESTINO]],0,erro)</f>
        <v>#NAME?</v>
      </c>
      <c r="N2520">
        <f t="shared" ca="1" si="319"/>
        <v>0</v>
      </c>
      <c r="O2520">
        <f t="shared" ca="1" si="320"/>
        <v>5</v>
      </c>
      <c r="P2520">
        <f t="shared" ca="1" si="321"/>
        <v>12</v>
      </c>
      <c r="Q2520">
        <f t="shared" ca="1" si="317"/>
        <v>31</v>
      </c>
      <c r="R2520">
        <f t="shared" ca="1" si="318"/>
        <v>18</v>
      </c>
    </row>
    <row r="2521" spans="1:18">
      <c r="A2521">
        <f ca="1">VLOOKUP(O2521,Tabela3[],2,0)</f>
        <v>2000</v>
      </c>
      <c r="B2521" t="str">
        <f ca="1">VLOOKUP(P2521,Tabela3[],4,0)</f>
        <v>SETEMBRO</v>
      </c>
      <c r="C2521" t="str">
        <f ca="1">VLOOKUP(Q2521,Tabela3[],5,0)</f>
        <v>Alemanha</v>
      </c>
      <c r="D2521" t="str">
        <f ca="1">VLOOKUP(Q2521,Tabela3[],3,0)</f>
        <v>Volkswagen</v>
      </c>
      <c r="E2521" t="str">
        <f ca="1">IF(R2521=Q2521, (VLOOKUP(P2521+1,Tabela3[],5,0)),VLOOKUP(R2521,Tabela3[],5,0))</f>
        <v>Alemanha</v>
      </c>
      <c r="F2521" s="1">
        <f t="shared" ca="1" si="314"/>
        <v>36748</v>
      </c>
      <c r="G2521" s="1">
        <f t="shared" ca="1" si="315"/>
        <v>36756.413149780346</v>
      </c>
      <c r="H2521">
        <f t="shared" ca="1" si="316"/>
        <v>0</v>
      </c>
      <c r="I2521" t="str">
        <f ca="1">VLOOKUP(Q2521,Tabela3[],9,1)</f>
        <v>Warehouse Carriers </v>
      </c>
      <c r="J2521" t="str">
        <f ca="1">VLOOKUP(Q2521,Tabela3[],11,0)</f>
        <v>Highline 250 TSI (Taos)</v>
      </c>
      <c r="K2521" t="str">
        <f ca="1">VLOOKUP(Q2521,Tabela3[],10,0)</f>
        <v>Carros</v>
      </c>
      <c r="L2521" cm="1">
        <f t="array" aca="1" ref="L2521" ca="1">IF(Tabela2[[#This Row],[PORTO]]=Tabela2[[#This Row],[DESTINO]],0,erro)</f>
        <v>0</v>
      </c>
      <c r="N2521">
        <f t="shared" ca="1" si="319"/>
        <v>400</v>
      </c>
      <c r="O2521">
        <f t="shared" ca="1" si="320"/>
        <v>0</v>
      </c>
      <c r="P2521">
        <f t="shared" ca="1" si="321"/>
        <v>8</v>
      </c>
      <c r="Q2521">
        <f t="shared" ca="1" si="317"/>
        <v>7</v>
      </c>
      <c r="R2521">
        <f t="shared" ca="1" si="318"/>
        <v>8</v>
      </c>
    </row>
    <row r="2522" spans="1:18">
      <c r="A2522">
        <f ca="1">VLOOKUP(O2522,Tabela3[],2,0)</f>
        <v>2005</v>
      </c>
      <c r="B2522" t="str">
        <f ca="1">VLOOKUP(P2522,Tabela3[],4,0)</f>
        <v>DEZEMBRO</v>
      </c>
      <c r="C2522" t="str">
        <f ca="1">VLOOKUP(Q2522,Tabela3[],5,0)</f>
        <v>Holanda</v>
      </c>
      <c r="D2522" t="str">
        <f ca="1">VLOOKUP(Q2522,Tabela3[],3,0)</f>
        <v>Shell</v>
      </c>
      <c r="E2522" t="str">
        <f ca="1">IF(R2522=Q2522, (VLOOKUP(P2522+1,Tabela3[],5,0)),VLOOKUP(R2522,Tabela3[],5,0))</f>
        <v>Japão</v>
      </c>
      <c r="F2522" s="1">
        <f t="shared" ca="1" si="314"/>
        <v>38676</v>
      </c>
      <c r="G2522" s="1">
        <f t="shared" ca="1" si="315"/>
        <v>38678.542355936275</v>
      </c>
      <c r="H2522">
        <f t="shared" ca="1" si="316"/>
        <v>0</v>
      </c>
      <c r="I2522" t="str">
        <f ca="1">VLOOKUP(Q2522,Tabela3[],9,1)</f>
        <v>AbQaiq</v>
      </c>
      <c r="J2522" t="str">
        <f ca="1">VLOOKUP(Q2522,Tabela3[],11,0)</f>
        <v>Petróleo Bruto</v>
      </c>
      <c r="K2522" t="str">
        <f ca="1">VLOOKUP(Q2522,Tabela3[],10,0)</f>
        <v>Petróleo</v>
      </c>
      <c r="L2522" t="e" cm="1">
        <f t="array" aca="1" ref="L2522" ca="1">IF(Tabela2[[#This Row],[PORTO]]=Tabela2[[#This Row],[DESTINO]],0,erro)</f>
        <v>#NAME?</v>
      </c>
      <c r="N2522">
        <f t="shared" ca="1" si="319"/>
        <v>57000</v>
      </c>
      <c r="O2522">
        <f t="shared" ca="1" si="320"/>
        <v>5</v>
      </c>
      <c r="P2522">
        <f t="shared" ca="1" si="321"/>
        <v>11</v>
      </c>
      <c r="Q2522">
        <f t="shared" ca="1" si="317"/>
        <v>17</v>
      </c>
      <c r="R2522">
        <f t="shared" ca="1" si="318"/>
        <v>10</v>
      </c>
    </row>
    <row r="2523" spans="1:18">
      <c r="A2523">
        <f ca="1">VLOOKUP(O2523,Tabela3[],2,0)</f>
        <v>2008</v>
      </c>
      <c r="B2523" t="str">
        <f ca="1">VLOOKUP(P2523,Tabela3[],4,0)</f>
        <v>JANEIRO</v>
      </c>
      <c r="C2523" t="str">
        <f ca="1">VLOOKUP(Q2523,Tabela3[],5,0)</f>
        <v>Itália</v>
      </c>
      <c r="D2523" t="str">
        <f ca="1">VLOOKUP(Q2523,Tabela3[],3,0)</f>
        <v>Hyundai</v>
      </c>
      <c r="E2523" t="str">
        <f ca="1">IF(R2523=Q2523, (VLOOKUP(P2523+1,Tabela3[],5,0)),VLOOKUP(R2523,Tabela3[],5,0))</f>
        <v>Estados Unidos</v>
      </c>
      <c r="F2523" s="1">
        <f t="shared" ca="1" si="314"/>
        <v>39465</v>
      </c>
      <c r="G2523" s="1">
        <f t="shared" ca="1" si="315"/>
        <v>39466.611963897674</v>
      </c>
      <c r="H2523">
        <f t="shared" ca="1" si="316"/>
        <v>0</v>
      </c>
      <c r="I2523" t="str">
        <f ca="1">VLOOKUP(Q2523,Tabela3[],9,1)</f>
        <v>Car Carriers</v>
      </c>
      <c r="J2523" t="str">
        <f ca="1">VLOOKUP(Q2523,Tabela3[],11,0)</f>
        <v>HB20 Vision</v>
      </c>
      <c r="K2523" t="str">
        <f ca="1">VLOOKUP(Q2523,Tabela3[],10,0)</f>
        <v>Carros</v>
      </c>
      <c r="L2523" t="e" cm="1">
        <f t="array" aca="1" ref="L2523" ca="1">IF(Tabela2[[#This Row],[PORTO]]=Tabela2[[#This Row],[DESTINO]],0,erro)</f>
        <v>#NAME?</v>
      </c>
      <c r="N2523">
        <f t="shared" ca="1" si="319"/>
        <v>300</v>
      </c>
      <c r="O2523">
        <f t="shared" ca="1" si="320"/>
        <v>8</v>
      </c>
      <c r="P2523">
        <f t="shared" ca="1" si="321"/>
        <v>0</v>
      </c>
      <c r="Q2523">
        <f t="shared" ca="1" si="317"/>
        <v>20</v>
      </c>
      <c r="R2523">
        <f t="shared" ca="1" si="318"/>
        <v>3</v>
      </c>
    </row>
    <row r="2524" spans="1:18">
      <c r="A2524">
        <f ca="1">VLOOKUP(O2524,Tabela3[],2,0)</f>
        <v>2008</v>
      </c>
      <c r="B2524" t="str">
        <f ca="1">VLOOKUP(P2524,Tabela3[],4,0)</f>
        <v>JANEIRO</v>
      </c>
      <c r="C2524" t="str">
        <f ca="1">VLOOKUP(Q2524,Tabela3[],5,0)</f>
        <v>Reino Unido</v>
      </c>
      <c r="D2524" t="str">
        <f ca="1">VLOOKUP(Q2524,Tabela3[],3,0)</f>
        <v>Unilever</v>
      </c>
      <c r="E2524" t="str">
        <f ca="1">IF(R2524=Q2524, (VLOOKUP(P2524+1,Tabela3[],5,0)),VLOOKUP(R2524,Tabela3[],5,0))</f>
        <v>China</v>
      </c>
      <c r="F2524" s="1">
        <f t="shared" ca="1" si="314"/>
        <v>39448</v>
      </c>
      <c r="G2524" s="1">
        <f t="shared" ca="1" si="315"/>
        <v>39456.951033134668</v>
      </c>
      <c r="H2524">
        <f t="shared" ca="1" si="316"/>
        <v>0</v>
      </c>
      <c r="I2524" t="str">
        <f ca="1">VLOOKUP(Q2524,Tabela3[],9,1)</f>
        <v>HMM Helsinki</v>
      </c>
      <c r="J2524" t="str">
        <f ca="1">VLOOKUP(Q2524,Tabela3[],11,0)</f>
        <v xml:space="preserve">Shampoo </v>
      </c>
      <c r="K2524" t="str">
        <f ca="1">VLOOKUP(Q2524,Tabela3[],10,0)</f>
        <v>Quimico</v>
      </c>
      <c r="L2524" t="e" cm="1">
        <f t="array" aca="1" ref="L2524" ca="1">IF(Tabela2[[#This Row],[PORTO]]=Tabela2[[#This Row],[DESTINO]],0,erro)</f>
        <v>#NAME?</v>
      </c>
      <c r="N2524">
        <f t="shared" ca="1" si="319"/>
        <v>660000</v>
      </c>
      <c r="O2524">
        <f t="shared" ca="1" si="320"/>
        <v>8</v>
      </c>
      <c r="P2524">
        <f t="shared" ca="1" si="321"/>
        <v>0</v>
      </c>
      <c r="Q2524">
        <f t="shared" ca="1" si="317"/>
        <v>24</v>
      </c>
      <c r="R2524">
        <f t="shared" ca="1" si="318"/>
        <v>0</v>
      </c>
    </row>
    <row r="2525" spans="1:18">
      <c r="A2525">
        <f ca="1">VLOOKUP(O2525,Tabela3[],2,0)</f>
        <v>2000</v>
      </c>
      <c r="B2525" t="str">
        <f ca="1">VLOOKUP(P2525,Tabela3[],4,0)</f>
        <v>DEZEMBRO</v>
      </c>
      <c r="C2525" t="str">
        <f ca="1">VLOOKUP(Q2525,Tabela3[],5,0)</f>
        <v>China</v>
      </c>
      <c r="D2525" t="str">
        <f ca="1">VLOOKUP(Q2525,Tabela3[],3,0)</f>
        <v>Alibaba Group</v>
      </c>
      <c r="E2525" t="str">
        <f ca="1">IF(R2525=Q2525, (VLOOKUP(P2525+1,Tabela3[],5,0)),VLOOKUP(R2525,Tabela3[],5,0))</f>
        <v>Holanda</v>
      </c>
      <c r="F2525" s="1">
        <f t="shared" ca="1" si="314"/>
        <v>36853</v>
      </c>
      <c r="G2525" s="1">
        <f t="shared" ca="1" si="315"/>
        <v>36858.48189179982</v>
      </c>
      <c r="H2525">
        <f t="shared" ca="1" si="316"/>
        <v>0</v>
      </c>
      <c r="I2525" t="str">
        <f ca="1">VLOOKUP(Q2525,Tabela3[],9,1)</f>
        <v>HMM St Petersburg</v>
      </c>
      <c r="J2525" t="str">
        <f ca="1">VLOOKUP(Q2525,Tabela3[],11,0)</f>
        <v>Ar Condicionado 18000</v>
      </c>
      <c r="K2525" t="str">
        <f ca="1">VLOOKUP(Q2525,Tabela3[],10,0)</f>
        <v>Eletrônicos</v>
      </c>
      <c r="L2525" t="e" cm="1">
        <f t="array" aca="1" ref="L2525" ca="1">IF(Tabela2[[#This Row],[PORTO]]=Tabela2[[#This Row],[DESTINO]],0,erro)</f>
        <v>#NAME?</v>
      </c>
      <c r="N2525">
        <f t="shared" ca="1" si="319"/>
        <v>2000</v>
      </c>
      <c r="O2525">
        <f t="shared" ca="1" si="320"/>
        <v>0</v>
      </c>
      <c r="P2525">
        <f t="shared" ca="1" si="321"/>
        <v>11</v>
      </c>
      <c r="Q2525">
        <f t="shared" ca="1" si="317"/>
        <v>2</v>
      </c>
      <c r="R2525">
        <f t="shared" ca="1" si="318"/>
        <v>15</v>
      </c>
    </row>
    <row r="2526" spans="1:18">
      <c r="A2526">
        <f ca="1">VLOOKUP(O2526,Tabela3[],2,0)</f>
        <v>2003</v>
      </c>
      <c r="B2526" t="str">
        <f ca="1">VLOOKUP(P2526,Tabela3[],4,0)</f>
        <v>MAIO</v>
      </c>
      <c r="C2526" t="str">
        <f ca="1">VLOOKUP(Q2526,Tabela3[],5,0)</f>
        <v>Coréia do Sul</v>
      </c>
      <c r="D2526" t="str">
        <f ca="1">VLOOKUP(Q2526,Tabela3[],3,0)</f>
        <v>Samsung</v>
      </c>
      <c r="E2526" t="str">
        <f ca="1">IF(R2526=Q2526, (VLOOKUP(P2526+1,Tabela3[],5,0)),VLOOKUP(R2526,Tabela3[],5,0))</f>
        <v>Coréia do Sul</v>
      </c>
      <c r="F2526" s="1">
        <f t="shared" ca="1" si="314"/>
        <v>37713</v>
      </c>
      <c r="G2526" s="1">
        <f t="shared" ca="1" si="315"/>
        <v>37720.712804364681</v>
      </c>
      <c r="H2526">
        <f t="shared" ca="1" si="316"/>
        <v>1</v>
      </c>
      <c r="I2526" t="str">
        <f ca="1">VLOOKUP(Q2526,Tabela3[],9,1)</f>
        <v>HMM Rotterdam</v>
      </c>
      <c r="J2526" t="str">
        <f ca="1">VLOOKUP(Q2526,Tabela3[],11,0)</f>
        <v>QLED 4k 75"</v>
      </c>
      <c r="K2526" t="str">
        <f ca="1">VLOOKUP(Q2526,Tabela3[],10,0)</f>
        <v>Eletrônicos</v>
      </c>
      <c r="L2526" cm="1">
        <f t="array" aca="1" ref="L2526" ca="1">IF(Tabela2[[#This Row],[PORTO]]=Tabela2[[#This Row],[DESTINO]],0,erro)</f>
        <v>0</v>
      </c>
      <c r="N2526">
        <f t="shared" ca="1" si="319"/>
        <v>2500</v>
      </c>
      <c r="O2526">
        <f t="shared" ca="1" si="320"/>
        <v>3</v>
      </c>
      <c r="P2526">
        <f t="shared" ca="1" si="321"/>
        <v>4</v>
      </c>
      <c r="Q2526">
        <f t="shared" ca="1" si="317"/>
        <v>13</v>
      </c>
      <c r="R2526">
        <f t="shared" ca="1" si="318"/>
        <v>14</v>
      </c>
    </row>
    <row r="2527" spans="1:18">
      <c r="A2527">
        <f ca="1">VLOOKUP(O2527,Tabela3[],2,0)</f>
        <v>2004</v>
      </c>
      <c r="B2527" t="str">
        <f ca="1">VLOOKUP(P2527,Tabela3[],4,0)</f>
        <v>JULHO</v>
      </c>
      <c r="C2527" t="str">
        <f ca="1">VLOOKUP(Q2527,Tabela3[],5,0)</f>
        <v>India</v>
      </c>
      <c r="D2527" t="str">
        <f ca="1">VLOOKUP(Q2527,Tabela3[],3,0)</f>
        <v>Reliance Industries</v>
      </c>
      <c r="E2527" t="str">
        <f ca="1">IF(R2527=Q2527, (VLOOKUP(P2527+1,Tabela3[],5,0)),VLOOKUP(R2527,Tabela3[],5,0))</f>
        <v>França</v>
      </c>
      <c r="F2527" s="1">
        <f t="shared" ca="1" si="314"/>
        <v>38158</v>
      </c>
      <c r="G2527" s="1">
        <f t="shared" ca="1" si="315"/>
        <v>38161.866781578748</v>
      </c>
      <c r="H2527">
        <f t="shared" ca="1" si="316"/>
        <v>1</v>
      </c>
      <c r="I2527" t="str">
        <f ca="1">VLOOKUP(Q2527,Tabela3[],9,1)</f>
        <v>Tanker</v>
      </c>
      <c r="J2527" t="str">
        <f ca="1">VLOOKUP(Q2527,Tabela3[],11,0)</f>
        <v>Cloreto de polivinila</v>
      </c>
      <c r="K2527" t="str">
        <f ca="1">VLOOKUP(Q2527,Tabela3[],10,0)</f>
        <v>Petroquimicos</v>
      </c>
      <c r="L2527" t="e" cm="1">
        <f t="array" aca="1" ref="L2527" ca="1">IF(Tabela2[[#This Row],[PORTO]]=Tabela2[[#This Row],[DESTINO]],0,erro)</f>
        <v>#NAME?</v>
      </c>
      <c r="N2527">
        <f t="shared" ca="1" si="319"/>
        <v>0</v>
      </c>
      <c r="O2527">
        <f t="shared" ca="1" si="320"/>
        <v>4</v>
      </c>
      <c r="P2527">
        <f t="shared" ca="1" si="321"/>
        <v>6</v>
      </c>
      <c r="Q2527">
        <f t="shared" ca="1" si="317"/>
        <v>32</v>
      </c>
      <c r="R2527">
        <f t="shared" ca="1" si="318"/>
        <v>21</v>
      </c>
    </row>
    <row r="2528" spans="1:18">
      <c r="A2528">
        <f ca="1">VLOOKUP(O2528,Tabela3[],2,0)</f>
        <v>2002</v>
      </c>
      <c r="B2528" t="str">
        <f ca="1">VLOOKUP(P2528,Tabela3[],4,0)</f>
        <v>DEZEMBRO</v>
      </c>
      <c r="C2528" t="str">
        <f ca="1">VLOOKUP(Q2528,Tabela3[],5,0)</f>
        <v>Estados Unidos</v>
      </c>
      <c r="D2528" t="str">
        <f ca="1">VLOOKUP(Q2528,Tabela3[],3,0)</f>
        <v>Amazon</v>
      </c>
      <c r="E2528" t="str">
        <f ca="1">IF(R2528=Q2528, (VLOOKUP(P2528+1,Tabela3[],5,0)),VLOOKUP(R2528,Tabela3[],5,0))</f>
        <v>Reino Unido</v>
      </c>
      <c r="F2528" s="1">
        <f t="shared" ca="1" si="314"/>
        <v>37587</v>
      </c>
      <c r="G2528" s="1">
        <f t="shared" ca="1" si="315"/>
        <v>37595.321218557227</v>
      </c>
      <c r="H2528">
        <f t="shared" ca="1" si="316"/>
        <v>1</v>
      </c>
      <c r="I2528" t="str">
        <f ca="1">VLOOKUP(Q2528,Tabela3[],9,1)</f>
        <v>HMM Algeciras</v>
      </c>
      <c r="J2528" t="str">
        <f ca="1">VLOOKUP(Q2528,Tabela3[],11,0)</f>
        <v>Escrivaninha Trevalla</v>
      </c>
      <c r="K2528" t="str">
        <f ca="1">VLOOKUP(Q2528,Tabela3[],10,0)</f>
        <v>Geral</v>
      </c>
      <c r="L2528" t="e" cm="1">
        <f t="array" aca="1" ref="L2528" ca="1">IF(Tabela2[[#This Row],[PORTO]]=Tabela2[[#This Row],[DESTINO]],0,erro)</f>
        <v>#NAME?</v>
      </c>
      <c r="N2528">
        <f t="shared" ca="1" si="319"/>
        <v>4000</v>
      </c>
      <c r="O2528">
        <f t="shared" ca="1" si="320"/>
        <v>2</v>
      </c>
      <c r="P2528">
        <f t="shared" ca="1" si="321"/>
        <v>11</v>
      </c>
      <c r="Q2528">
        <f t="shared" ca="1" si="317"/>
        <v>3</v>
      </c>
      <c r="R2528">
        <f t="shared" ca="1" si="318"/>
        <v>24</v>
      </c>
    </row>
    <row r="2529" spans="1:18">
      <c r="A2529">
        <f ca="1">VLOOKUP(O2529,Tabela3[],2,0)</f>
        <v>2008</v>
      </c>
      <c r="B2529" t="str">
        <f ca="1">VLOOKUP(P2529,Tabela3[],4,0)</f>
        <v>FEVEREIRO</v>
      </c>
      <c r="C2529" t="str">
        <f ca="1">VLOOKUP(Q2529,Tabela3[],5,0)</f>
        <v>Holanda</v>
      </c>
      <c r="D2529" t="str">
        <f ca="1">VLOOKUP(Q2529,Tabela3[],3,0)</f>
        <v>Shell</v>
      </c>
      <c r="E2529" t="str">
        <f ca="1">IF(R2529=Q2529, (VLOOKUP(P2529+1,Tabela3[],5,0)),VLOOKUP(R2529,Tabela3[],5,0))</f>
        <v>Holanda</v>
      </c>
      <c r="F2529" s="1">
        <f t="shared" ca="1" si="314"/>
        <v>39448</v>
      </c>
      <c r="G2529" s="1">
        <f t="shared" ca="1" si="315"/>
        <v>39449.969722381473</v>
      </c>
      <c r="H2529">
        <f t="shared" ca="1" si="316"/>
        <v>1</v>
      </c>
      <c r="I2529" t="str">
        <f ca="1">VLOOKUP(Q2529,Tabela3[],9,1)</f>
        <v>AbQaiq</v>
      </c>
      <c r="J2529" t="str">
        <f ca="1">VLOOKUP(Q2529,Tabela3[],11,0)</f>
        <v>Petróleo Bruto</v>
      </c>
      <c r="K2529" t="str">
        <f ca="1">VLOOKUP(Q2529,Tabela3[],10,0)</f>
        <v>Petróleo</v>
      </c>
      <c r="L2529" cm="1">
        <f t="array" aca="1" ref="L2529" ca="1">IF(Tabela2[[#This Row],[PORTO]]=Tabela2[[#This Row],[DESTINO]],0,erro)</f>
        <v>0</v>
      </c>
      <c r="N2529">
        <f t="shared" ca="1" si="319"/>
        <v>71000</v>
      </c>
      <c r="O2529">
        <f t="shared" ca="1" si="320"/>
        <v>8</v>
      </c>
      <c r="P2529">
        <f t="shared" ca="1" si="321"/>
        <v>1</v>
      </c>
      <c r="Q2529">
        <f t="shared" ca="1" si="317"/>
        <v>17</v>
      </c>
      <c r="R2529">
        <f t="shared" ca="1" si="318"/>
        <v>15</v>
      </c>
    </row>
    <row r="2530" spans="1:18">
      <c r="A2530">
        <f ca="1">VLOOKUP(O2530,Tabela3[],2,0)</f>
        <v>2009</v>
      </c>
      <c r="B2530" t="str">
        <f ca="1">VLOOKUP(P2530,Tabela3[],4,0)</f>
        <v>MARÇO</v>
      </c>
      <c r="C2530" t="str">
        <f ca="1">VLOOKUP(Q2530,Tabela3[],5,0)</f>
        <v>India</v>
      </c>
      <c r="D2530" t="str">
        <f ca="1">VLOOKUP(Q2530,Tabela3[],3,0)</f>
        <v>Reliance Industries</v>
      </c>
      <c r="E2530" t="str">
        <f ca="1">IF(R2530=Q2530, (VLOOKUP(P2530+1,Tabela3[],5,0)),VLOOKUP(R2530,Tabela3[],5,0))</f>
        <v>Coréia do Sul</v>
      </c>
      <c r="F2530" s="1">
        <f t="shared" ca="1" si="314"/>
        <v>39856</v>
      </c>
      <c r="G2530" s="1">
        <f t="shared" ca="1" si="315"/>
        <v>39857.603923422983</v>
      </c>
      <c r="H2530">
        <f t="shared" ca="1" si="316"/>
        <v>1</v>
      </c>
      <c r="I2530" t="str">
        <f ca="1">VLOOKUP(Q2530,Tabela3[],9,1)</f>
        <v>Tanker</v>
      </c>
      <c r="J2530" t="str">
        <f ca="1">VLOOKUP(Q2530,Tabela3[],11,0)</f>
        <v>Polipropileno</v>
      </c>
      <c r="K2530" t="str">
        <f ca="1">VLOOKUP(Q2530,Tabela3[],10,0)</f>
        <v>Petroquimicos</v>
      </c>
      <c r="L2530" t="e" cm="1">
        <f t="array" aca="1" ref="L2530" ca="1">IF(Tabela2[[#This Row],[PORTO]]=Tabela2[[#This Row],[DESTINO]],0,erro)</f>
        <v>#NAME?</v>
      </c>
      <c r="N2530">
        <f t="shared" ca="1" si="319"/>
        <v>0</v>
      </c>
      <c r="O2530">
        <f t="shared" ca="1" si="320"/>
        <v>9</v>
      </c>
      <c r="P2530">
        <f t="shared" ca="1" si="321"/>
        <v>2</v>
      </c>
      <c r="Q2530">
        <f t="shared" ca="1" si="317"/>
        <v>30</v>
      </c>
      <c r="R2530">
        <f t="shared" ca="1" si="318"/>
        <v>14</v>
      </c>
    </row>
    <row r="2531" spans="1:18">
      <c r="A2531">
        <f ca="1">VLOOKUP(O2531,Tabela3[],2,0)</f>
        <v>2000</v>
      </c>
      <c r="B2531" t="str">
        <f ca="1">VLOOKUP(P2531,Tabela3[],4,0)</f>
        <v>JANEIRO</v>
      </c>
      <c r="C2531" t="str">
        <f ca="1">VLOOKUP(Q2531,Tabela3[],5,0)</f>
        <v>Japão</v>
      </c>
      <c r="D2531" t="str">
        <f ca="1">VLOOKUP(Q2531,Tabela3[],3,0)</f>
        <v>Toyota</v>
      </c>
      <c r="E2531" t="str">
        <f ca="1">IF(R2531=Q2531, (VLOOKUP(P2531+1,Tabela3[],5,0)),VLOOKUP(R2531,Tabela3[],5,0))</f>
        <v>China</v>
      </c>
      <c r="F2531" s="1">
        <f t="shared" ca="1" si="314"/>
        <v>36886</v>
      </c>
      <c r="G2531" s="1">
        <f t="shared" ca="1" si="315"/>
        <v>36890.106827106923</v>
      </c>
      <c r="H2531">
        <f t="shared" ca="1" si="316"/>
        <v>1</v>
      </c>
      <c r="I2531" t="str">
        <f ca="1">VLOOKUP(Q2531,Tabela3[],9,1)</f>
        <v>Trailer Carriers</v>
      </c>
      <c r="J2531" t="str">
        <f ca="1">VLOOKUP(Q2531,Tabela3[],11,0)</f>
        <v>COROLLA CROSS XR</v>
      </c>
      <c r="K2531" t="str">
        <f ca="1">VLOOKUP(Q2531,Tabela3[],10,0)</f>
        <v>Carros</v>
      </c>
      <c r="L2531" t="e" cm="1">
        <f t="array" aca="1" ref="L2531" ca="1">IF(Tabela2[[#This Row],[PORTO]]=Tabela2[[#This Row],[DESTINO]],0,erro)</f>
        <v>#NAME?</v>
      </c>
      <c r="N2531">
        <f t="shared" ca="1" si="319"/>
        <v>300</v>
      </c>
      <c r="O2531">
        <f t="shared" ca="1" si="320"/>
        <v>0</v>
      </c>
      <c r="P2531">
        <f t="shared" ca="1" si="321"/>
        <v>12</v>
      </c>
      <c r="Q2531">
        <f t="shared" ca="1" si="317"/>
        <v>11</v>
      </c>
      <c r="R2531">
        <f t="shared" ca="1" si="318"/>
        <v>0</v>
      </c>
    </row>
    <row r="2532" spans="1:18">
      <c r="A2532">
        <f ca="1">VLOOKUP(O2532,Tabela3[],2,0)</f>
        <v>2005</v>
      </c>
      <c r="B2532" t="str">
        <f ca="1">VLOOKUP(P2532,Tabela3[],4,0)</f>
        <v>MARÇO</v>
      </c>
      <c r="C2532" t="str">
        <f ca="1">VLOOKUP(Q2532,Tabela3[],5,0)</f>
        <v>Coréia do Sul</v>
      </c>
      <c r="D2532" t="str">
        <f ca="1">VLOOKUP(Q2532,Tabela3[],3,0)</f>
        <v>Samsung</v>
      </c>
      <c r="E2532" t="str">
        <f ca="1">IF(R2532=Q2532, (VLOOKUP(P2532+1,Tabela3[],5,0)),VLOOKUP(R2532,Tabela3[],5,0))</f>
        <v>Holanda</v>
      </c>
      <c r="F2532" s="1">
        <f t="shared" ca="1" si="314"/>
        <v>38398</v>
      </c>
      <c r="G2532" s="1">
        <f t="shared" ca="1" si="315"/>
        <v>38403.173518045129</v>
      </c>
      <c r="H2532">
        <f t="shared" ca="1" si="316"/>
        <v>1</v>
      </c>
      <c r="I2532" t="str">
        <f ca="1">VLOOKUP(Q2532,Tabela3[],9,1)</f>
        <v>HMM Rotterdam</v>
      </c>
      <c r="J2532" t="str">
        <f ca="1">VLOOKUP(Q2532,Tabela3[],11,0)</f>
        <v>Crystal UHD 4k 65"</v>
      </c>
      <c r="K2532" t="str">
        <f ca="1">VLOOKUP(Q2532,Tabela3[],10,0)</f>
        <v>Eletrônicos</v>
      </c>
      <c r="L2532" t="e" cm="1">
        <f t="array" aca="1" ref="L2532" ca="1">IF(Tabela2[[#This Row],[PORTO]]=Tabela2[[#This Row],[DESTINO]],0,erro)</f>
        <v>#NAME?</v>
      </c>
      <c r="N2532">
        <f t="shared" ca="1" si="319"/>
        <v>2000</v>
      </c>
      <c r="O2532">
        <f t="shared" ca="1" si="320"/>
        <v>5</v>
      </c>
      <c r="P2532">
        <f t="shared" ca="1" si="321"/>
        <v>2</v>
      </c>
      <c r="Q2532">
        <f t="shared" ca="1" si="317"/>
        <v>14</v>
      </c>
      <c r="R2532">
        <f t="shared" ca="1" si="318"/>
        <v>16</v>
      </c>
    </row>
    <row r="2533" spans="1:18">
      <c r="A2533">
        <f ca="1">VLOOKUP(O2533,Tabela3[],2,0)</f>
        <v>2005</v>
      </c>
      <c r="B2533" t="str">
        <f ca="1">VLOOKUP(P2533,Tabela3[],4,0)</f>
        <v>JUNHO</v>
      </c>
      <c r="C2533" t="str">
        <f ca="1">VLOOKUP(Q2533,Tabela3[],5,0)</f>
        <v>Coréia do Sul</v>
      </c>
      <c r="D2533" t="str">
        <f ca="1">VLOOKUP(Q2533,Tabela3[],3,0)</f>
        <v>Samsung</v>
      </c>
      <c r="E2533" t="str">
        <f ca="1">IF(R2533=Q2533, (VLOOKUP(P2533+1,Tabela3[],5,0)),VLOOKUP(R2533,Tabela3[],5,0))</f>
        <v>França</v>
      </c>
      <c r="F2533" s="1">
        <f t="shared" ca="1" si="314"/>
        <v>38494</v>
      </c>
      <c r="G2533" s="1">
        <f t="shared" ca="1" si="315"/>
        <v>38496.503494267126</v>
      </c>
      <c r="H2533">
        <f t="shared" ca="1" si="316"/>
        <v>0</v>
      </c>
      <c r="I2533" t="str">
        <f ca="1">VLOOKUP(Q2533,Tabela3[],9,1)</f>
        <v>HMM Rotterdam</v>
      </c>
      <c r="J2533" t="str">
        <f ca="1">VLOOKUP(Q2533,Tabela3[],11,0)</f>
        <v>Crystal UHD 4k 65"</v>
      </c>
      <c r="K2533" t="str">
        <f ca="1">VLOOKUP(Q2533,Tabela3[],10,0)</f>
        <v>Eletrônicos</v>
      </c>
      <c r="L2533" t="e" cm="1">
        <f t="array" aca="1" ref="L2533" ca="1">IF(Tabela2[[#This Row],[PORTO]]=Tabela2[[#This Row],[DESTINO]],0,erro)</f>
        <v>#NAME?</v>
      </c>
      <c r="N2533">
        <f t="shared" ca="1" si="319"/>
        <v>2000</v>
      </c>
      <c r="O2533">
        <f t="shared" ca="1" si="320"/>
        <v>5</v>
      </c>
      <c r="P2533">
        <f t="shared" ca="1" si="321"/>
        <v>5</v>
      </c>
      <c r="Q2533">
        <f t="shared" ca="1" si="317"/>
        <v>14</v>
      </c>
      <c r="R2533">
        <f t="shared" ca="1" si="318"/>
        <v>23</v>
      </c>
    </row>
    <row r="2534" spans="1:18">
      <c r="A2534">
        <f ca="1">VLOOKUP(O2534,Tabela3[],2,0)</f>
        <v>2000</v>
      </c>
      <c r="B2534" t="str">
        <f ca="1">VLOOKUP(P2534,Tabela3[],4,0)</f>
        <v>MARÇO</v>
      </c>
      <c r="C2534" t="str">
        <f ca="1">VLOOKUP(Q2534,Tabela3[],5,0)</f>
        <v>Holanda</v>
      </c>
      <c r="D2534" t="str">
        <f ca="1">VLOOKUP(Q2534,Tabela3[],3,0)</f>
        <v>Shell</v>
      </c>
      <c r="E2534" t="str">
        <f ca="1">IF(R2534=Q2534, (VLOOKUP(P2534+1,Tabela3[],5,0)),VLOOKUP(R2534,Tabela3[],5,0))</f>
        <v>Alemanha</v>
      </c>
      <c r="F2534" s="1">
        <f t="shared" ca="1" si="314"/>
        <v>36564</v>
      </c>
      <c r="G2534" s="1">
        <f t="shared" ca="1" si="315"/>
        <v>36571.140019728169</v>
      </c>
      <c r="H2534">
        <f t="shared" ca="1" si="316"/>
        <v>1</v>
      </c>
      <c r="I2534" t="str">
        <f ca="1">VLOOKUP(Q2534,Tabela3[],9,1)</f>
        <v>AbQaiq</v>
      </c>
      <c r="J2534" t="str">
        <f ca="1">VLOOKUP(Q2534,Tabela3[],11,0)</f>
        <v>Diesel</v>
      </c>
      <c r="K2534" t="str">
        <f ca="1">VLOOKUP(Q2534,Tabela3[],10,0)</f>
        <v>Petróleo</v>
      </c>
      <c r="L2534" t="e" cm="1">
        <f t="array" aca="1" ref="L2534" ca="1">IF(Tabela2[[#This Row],[PORTO]]=Tabela2[[#This Row],[DESTINO]],0,erro)</f>
        <v>#NAME?</v>
      </c>
      <c r="N2534">
        <f t="shared" ca="1" si="319"/>
        <v>84000</v>
      </c>
      <c r="O2534">
        <f t="shared" ca="1" si="320"/>
        <v>0</v>
      </c>
      <c r="P2534">
        <f t="shared" ca="1" si="321"/>
        <v>2</v>
      </c>
      <c r="Q2534">
        <f t="shared" ca="1" si="317"/>
        <v>15</v>
      </c>
      <c r="R2534">
        <f t="shared" ca="1" si="318"/>
        <v>8</v>
      </c>
    </row>
    <row r="2535" spans="1:18">
      <c r="A2535">
        <f ca="1">VLOOKUP(O2535,Tabela3[],2,0)</f>
        <v>2000</v>
      </c>
      <c r="B2535" t="str">
        <f ca="1">VLOOKUP(P2535,Tabela3[],4,0)</f>
        <v>ABRIL</v>
      </c>
      <c r="C2535" t="str">
        <f ca="1">VLOOKUP(Q2535,Tabela3[],5,0)</f>
        <v>Coréia do Sul</v>
      </c>
      <c r="D2535" t="str">
        <f ca="1">VLOOKUP(Q2535,Tabela3[],3,0)</f>
        <v>Samsung</v>
      </c>
      <c r="E2535" t="str">
        <f ca="1">IF(R2535=Q2535, (VLOOKUP(P2535+1,Tabela3[],5,0)),VLOOKUP(R2535,Tabela3[],5,0))</f>
        <v>França</v>
      </c>
      <c r="F2535" s="1">
        <f t="shared" ca="1" si="314"/>
        <v>36607</v>
      </c>
      <c r="G2535" s="1">
        <f t="shared" ca="1" si="315"/>
        <v>36611.671943085188</v>
      </c>
      <c r="H2535">
        <f t="shared" ca="1" si="316"/>
        <v>0</v>
      </c>
      <c r="I2535" t="str">
        <f ca="1">VLOOKUP(Q2535,Tabela3[],9,1)</f>
        <v>HMM Rotterdam</v>
      </c>
      <c r="J2535" t="str">
        <f ca="1">VLOOKUP(Q2535,Tabela3[],11,0)</f>
        <v>QLED 4k 75"</v>
      </c>
      <c r="K2535" t="str">
        <f ca="1">VLOOKUP(Q2535,Tabela3[],10,0)</f>
        <v>Eletrônicos</v>
      </c>
      <c r="L2535" t="e" cm="1">
        <f t="array" aca="1" ref="L2535" ca="1">IF(Tabela2[[#This Row],[PORTO]]=Tabela2[[#This Row],[DESTINO]],0,erro)</f>
        <v>#NAME?</v>
      </c>
      <c r="N2535">
        <f t="shared" ca="1" si="319"/>
        <v>1000</v>
      </c>
      <c r="O2535">
        <f t="shared" ca="1" si="320"/>
        <v>0</v>
      </c>
      <c r="P2535">
        <f t="shared" ca="1" si="321"/>
        <v>3</v>
      </c>
      <c r="Q2535">
        <f t="shared" ca="1" si="317"/>
        <v>13</v>
      </c>
      <c r="R2535">
        <f t="shared" ca="1" si="318"/>
        <v>21</v>
      </c>
    </row>
    <row r="2536" spans="1:18">
      <c r="A2536">
        <f ca="1">VLOOKUP(O2536,Tabela3[],2,0)</f>
        <v>2000</v>
      </c>
      <c r="B2536" t="str">
        <f ca="1">VLOOKUP(P2536,Tabela3[],4,0)</f>
        <v>SETEMBRO</v>
      </c>
      <c r="C2536" t="str">
        <f ca="1">VLOOKUP(Q2536,Tabela3[],5,0)</f>
        <v>Coréia do Sul</v>
      </c>
      <c r="D2536" t="str">
        <f ca="1">VLOOKUP(Q2536,Tabela3[],3,0)</f>
        <v>Samsung</v>
      </c>
      <c r="E2536" t="str">
        <f ca="1">IF(R2536=Q2536, (VLOOKUP(P2536+1,Tabela3[],5,0)),VLOOKUP(R2536,Tabela3[],5,0))</f>
        <v>Itália</v>
      </c>
      <c r="F2536" s="1">
        <f t="shared" ca="1" si="314"/>
        <v>36762</v>
      </c>
      <c r="G2536" s="1">
        <f t="shared" ca="1" si="315"/>
        <v>36765.958055235868</v>
      </c>
      <c r="H2536">
        <f t="shared" ca="1" si="316"/>
        <v>1</v>
      </c>
      <c r="I2536" t="str">
        <f ca="1">VLOOKUP(Q2536,Tabela3[],9,1)</f>
        <v>HMM Rotterdam</v>
      </c>
      <c r="J2536" t="str">
        <f ca="1">VLOOKUP(Q2536,Tabela3[],11,0)</f>
        <v>Neo QLED 8k 75"</v>
      </c>
      <c r="K2536" t="str">
        <f ca="1">VLOOKUP(Q2536,Tabela3[],10,0)</f>
        <v>Eletrônicos</v>
      </c>
      <c r="L2536" t="e" cm="1">
        <f t="array" aca="1" ref="L2536" ca="1">IF(Tabela2[[#This Row],[PORTO]]=Tabela2[[#This Row],[DESTINO]],0,erro)</f>
        <v>#NAME?</v>
      </c>
      <c r="N2536">
        <f t="shared" ca="1" si="319"/>
        <v>1000</v>
      </c>
      <c r="O2536">
        <f t="shared" ca="1" si="320"/>
        <v>0</v>
      </c>
      <c r="P2536">
        <f t="shared" ca="1" si="321"/>
        <v>8</v>
      </c>
      <c r="Q2536">
        <f t="shared" ca="1" si="317"/>
        <v>12</v>
      </c>
      <c r="R2536">
        <f t="shared" ca="1" si="318"/>
        <v>18</v>
      </c>
    </row>
    <row r="2537" spans="1:18">
      <c r="A2537">
        <f ca="1">VLOOKUP(O2537,Tabela3[],2,0)</f>
        <v>2007</v>
      </c>
      <c r="B2537" t="str">
        <f ca="1">VLOOKUP(P2537,Tabela3[],4,0)</f>
        <v>SETEMBRO</v>
      </c>
      <c r="C2537" t="str">
        <f ca="1">VLOOKUP(Q2537,Tabela3[],5,0)</f>
        <v>China</v>
      </c>
      <c r="D2537" t="str">
        <f ca="1">VLOOKUP(Q2537,Tabela3[],3,0)</f>
        <v>Alibaba Group</v>
      </c>
      <c r="E2537" t="str">
        <f ca="1">IF(R2537=Q2537, (VLOOKUP(P2537+1,Tabela3[],5,0)),VLOOKUP(R2537,Tabela3[],5,0))</f>
        <v>Estados Unidos</v>
      </c>
      <c r="F2537" s="1">
        <f t="shared" ca="1" si="314"/>
        <v>39304</v>
      </c>
      <c r="G2537" s="1">
        <f t="shared" ca="1" si="315"/>
        <v>39312.250647552733</v>
      </c>
      <c r="H2537">
        <f t="shared" ca="1" si="316"/>
        <v>1</v>
      </c>
      <c r="I2537" t="str">
        <f ca="1">VLOOKUP(Q2537,Tabela3[],9,1)</f>
        <v>HMM St Petersburg</v>
      </c>
      <c r="J2537" t="str">
        <f ca="1">VLOOKUP(Q2537,Tabela3[],11,0)</f>
        <v>Serração Portatil</v>
      </c>
      <c r="K2537" t="str">
        <f ca="1">VLOOKUP(Q2537,Tabela3[],10,0)</f>
        <v>Maquinário</v>
      </c>
      <c r="L2537" t="e" cm="1">
        <f t="array" aca="1" ref="L2537" ca="1">IF(Tabela2[[#This Row],[PORTO]]=Tabela2[[#This Row],[DESTINO]],0,erro)</f>
        <v>#NAME?</v>
      </c>
      <c r="N2537">
        <f t="shared" ca="1" si="319"/>
        <v>20</v>
      </c>
      <c r="O2537">
        <f t="shared" ca="1" si="320"/>
        <v>7</v>
      </c>
      <c r="P2537">
        <f t="shared" ca="1" si="321"/>
        <v>8</v>
      </c>
      <c r="Q2537">
        <f t="shared" ca="1" si="317"/>
        <v>0</v>
      </c>
      <c r="R2537">
        <f t="shared" ca="1" si="318"/>
        <v>3</v>
      </c>
    </row>
    <row r="2538" spans="1:18">
      <c r="A2538">
        <f ca="1">VLOOKUP(O2538,Tabela3[],2,0)</f>
        <v>2004</v>
      </c>
      <c r="B2538" t="str">
        <f ca="1">VLOOKUP(P2538,Tabela3[],4,0)</f>
        <v>ABRIL</v>
      </c>
      <c r="C2538" t="str">
        <f ca="1">VLOOKUP(Q2538,Tabela3[],5,0)</f>
        <v>Canadá</v>
      </c>
      <c r="D2538" t="str">
        <f ca="1">VLOOKUP(Q2538,Tabela3[],3,0)</f>
        <v>Shopify</v>
      </c>
      <c r="E2538" t="str">
        <f ca="1">IF(R2538=Q2538, (VLOOKUP(P2538+1,Tabela3[],5,0)),VLOOKUP(R2538,Tabela3[],5,0))</f>
        <v>Japão</v>
      </c>
      <c r="F2538" s="1">
        <f t="shared" ca="1" si="314"/>
        <v>38070</v>
      </c>
      <c r="G2538" s="1">
        <f t="shared" ca="1" si="315"/>
        <v>38071.570256390813</v>
      </c>
      <c r="H2538">
        <f t="shared" ca="1" si="316"/>
        <v>0</v>
      </c>
      <c r="I2538" t="str">
        <f ca="1">VLOOKUP(Q2538,Tabela3[],9,1)</f>
        <v>HMM Southampton</v>
      </c>
      <c r="J2538" t="str">
        <f ca="1">VLOOKUP(Q2538,Tabela3[],11,0)</f>
        <v>NONA</v>
      </c>
      <c r="K2538" t="str">
        <f ca="1">VLOOKUP(Q2538,Tabela3[],10,0)</f>
        <v>Bebida</v>
      </c>
      <c r="L2538" t="e" cm="1">
        <f t="array" aca="1" ref="L2538" ca="1">IF(Tabela2[[#This Row],[PORTO]]=Tabela2[[#This Row],[DESTINO]],0,erro)</f>
        <v>#NAME?</v>
      </c>
      <c r="N2538">
        <f t="shared" ca="1" si="319"/>
        <v>0</v>
      </c>
      <c r="O2538">
        <f t="shared" ca="1" si="320"/>
        <v>4</v>
      </c>
      <c r="P2538">
        <f t="shared" ca="1" si="321"/>
        <v>3</v>
      </c>
      <c r="Q2538">
        <f t="shared" ca="1" si="317"/>
        <v>34</v>
      </c>
      <c r="R2538">
        <f t="shared" ca="1" si="318"/>
        <v>11</v>
      </c>
    </row>
    <row r="2539" spans="1:18">
      <c r="A2539">
        <f ca="1">VLOOKUP(O2539,Tabela3[],2,0)</f>
        <v>2003</v>
      </c>
      <c r="B2539" t="str">
        <f ca="1">VLOOKUP(P2539,Tabela3[],4,0)</f>
        <v>MAIO</v>
      </c>
      <c r="C2539" t="str">
        <f ca="1">VLOOKUP(Q2539,Tabela3[],5,0)</f>
        <v>Brasil</v>
      </c>
      <c r="D2539" t="str">
        <f ca="1">VLOOKUP(Q2539,Tabela3[],3,0)</f>
        <v>VALE</v>
      </c>
      <c r="E2539" t="str">
        <f ca="1">IF(R2539=Q2539, (VLOOKUP(P2539+1,Tabela3[],5,0)),VLOOKUP(R2539,Tabela3[],5,0))</f>
        <v>França</v>
      </c>
      <c r="F2539" s="1">
        <f t="shared" ca="1" si="314"/>
        <v>37737</v>
      </c>
      <c r="G2539" s="1">
        <f t="shared" ca="1" si="315"/>
        <v>37739.682792045249</v>
      </c>
      <c r="H2539">
        <f t="shared" ca="1" si="316"/>
        <v>0</v>
      </c>
      <c r="I2539" t="str">
        <f ca="1">VLOOKUP(Q2539,Tabela3[],9,1)</f>
        <v>Lan Hua Hai</v>
      </c>
      <c r="J2539" t="str">
        <f ca="1">VLOOKUP(Q2539,Tabela3[],11,0)</f>
        <v>Minério de Ferro</v>
      </c>
      <c r="K2539" t="str">
        <f ca="1">VLOOKUP(Q2539,Tabela3[],10,0)</f>
        <v>Minério</v>
      </c>
      <c r="L2539" t="e" cm="1">
        <f t="array" aca="1" ref="L2539" ca="1">IF(Tabela2[[#This Row],[PORTO]]=Tabela2[[#This Row],[DESTINO]],0,erro)</f>
        <v>#NAME?</v>
      </c>
      <c r="N2539">
        <f t="shared" ca="1" si="319"/>
        <v>0</v>
      </c>
      <c r="O2539">
        <f t="shared" ca="1" si="320"/>
        <v>3</v>
      </c>
      <c r="P2539">
        <f t="shared" ca="1" si="321"/>
        <v>4</v>
      </c>
      <c r="Q2539">
        <f t="shared" ca="1" si="317"/>
        <v>27</v>
      </c>
      <c r="R2539">
        <f t="shared" ca="1" si="318"/>
        <v>22</v>
      </c>
    </row>
    <row r="2540" spans="1:18">
      <c r="A2540">
        <f ca="1">VLOOKUP(O2540,Tabela3[],2,0)</f>
        <v>2002</v>
      </c>
      <c r="B2540" t="str">
        <f ca="1">VLOOKUP(P2540,Tabela3[],4,0)</f>
        <v>ABRIL</v>
      </c>
      <c r="C2540" t="str">
        <f ca="1">VLOOKUP(Q2540,Tabela3[],5,0)</f>
        <v>Japão</v>
      </c>
      <c r="D2540" t="str">
        <f ca="1">VLOOKUP(Q2540,Tabela3[],3,0)</f>
        <v>Toyota</v>
      </c>
      <c r="E2540" t="str">
        <f ca="1">IF(R2540=Q2540, (VLOOKUP(P2540+1,Tabela3[],5,0)),VLOOKUP(R2540,Tabela3[],5,0))</f>
        <v>França</v>
      </c>
      <c r="F2540" s="1">
        <f t="shared" ca="1" si="314"/>
        <v>37340</v>
      </c>
      <c r="G2540" s="1">
        <f t="shared" ca="1" si="315"/>
        <v>37340.510570486542</v>
      </c>
      <c r="H2540">
        <f t="shared" ca="1" si="316"/>
        <v>1</v>
      </c>
      <c r="I2540" t="str">
        <f ca="1">VLOOKUP(Q2540,Tabela3[],9,1)</f>
        <v>Trailer Carriers</v>
      </c>
      <c r="J2540" t="str">
        <f ca="1">VLOOKUP(Q2540,Tabela3[],11,0)</f>
        <v>COROLLA GLI</v>
      </c>
      <c r="K2540" t="str">
        <f ca="1">VLOOKUP(Q2540,Tabela3[],10,0)</f>
        <v>Carros</v>
      </c>
      <c r="L2540" t="e" cm="1">
        <f t="array" aca="1" ref="L2540" ca="1">IF(Tabela2[[#This Row],[PORTO]]=Tabela2[[#This Row],[DESTINO]],0,erro)</f>
        <v>#NAME?</v>
      </c>
      <c r="N2540">
        <f t="shared" ca="1" si="319"/>
        <v>100</v>
      </c>
      <c r="O2540">
        <f t="shared" ca="1" si="320"/>
        <v>2</v>
      </c>
      <c r="P2540">
        <f t="shared" ca="1" si="321"/>
        <v>3</v>
      </c>
      <c r="Q2540">
        <f t="shared" ca="1" si="317"/>
        <v>10</v>
      </c>
      <c r="R2540">
        <f t="shared" ca="1" si="318"/>
        <v>22</v>
      </c>
    </row>
    <row r="2541" spans="1:18">
      <c r="A2541">
        <f ca="1">VLOOKUP(O2541,Tabela3[],2,0)</f>
        <v>2001</v>
      </c>
      <c r="B2541" t="str">
        <f ca="1">VLOOKUP(P2541,Tabela3[],4,0)</f>
        <v>JULHO</v>
      </c>
      <c r="C2541" t="str">
        <f ca="1">VLOOKUP(Q2541,Tabela3[],5,0)</f>
        <v>China</v>
      </c>
      <c r="D2541" t="str">
        <f ca="1">VLOOKUP(Q2541,Tabela3[],3,0)</f>
        <v>Alibaba Group</v>
      </c>
      <c r="E2541" t="str">
        <f ca="1">IF(R2541=Q2541, (VLOOKUP(P2541+1,Tabela3[],5,0)),VLOOKUP(R2541,Tabela3[],5,0))</f>
        <v>Alemanha</v>
      </c>
      <c r="F2541" s="1">
        <f t="shared" ca="1" si="314"/>
        <v>37049</v>
      </c>
      <c r="G2541" s="1">
        <f t="shared" ca="1" si="315"/>
        <v>37056.756743178034</v>
      </c>
      <c r="H2541">
        <f t="shared" ca="1" si="316"/>
        <v>1</v>
      </c>
      <c r="I2541" t="str">
        <f ca="1">VLOOKUP(Q2541,Tabela3[],9,1)</f>
        <v>HMM St Petersburg</v>
      </c>
      <c r="J2541" t="str">
        <f ca="1">VLOOKUP(Q2541,Tabela3[],11,0)</f>
        <v>Serração Portatil</v>
      </c>
      <c r="K2541" t="str">
        <f ca="1">VLOOKUP(Q2541,Tabela3[],10,0)</f>
        <v>Maquinário</v>
      </c>
      <c r="L2541" t="e" cm="1">
        <f t="array" aca="1" ref="L2541" ca="1">IF(Tabela2[[#This Row],[PORTO]]=Tabela2[[#This Row],[DESTINO]],0,erro)</f>
        <v>#NAME?</v>
      </c>
      <c r="N2541">
        <f t="shared" ca="1" si="319"/>
        <v>40</v>
      </c>
      <c r="O2541">
        <f t="shared" ca="1" si="320"/>
        <v>1</v>
      </c>
      <c r="P2541">
        <f t="shared" ca="1" si="321"/>
        <v>6</v>
      </c>
      <c r="Q2541">
        <f t="shared" ca="1" si="317"/>
        <v>0</v>
      </c>
      <c r="R2541">
        <f t="shared" ca="1" si="318"/>
        <v>7</v>
      </c>
    </row>
    <row r="2542" spans="1:18">
      <c r="A2542">
        <f ca="1">VLOOKUP(O2542,Tabela3[],2,0)</f>
        <v>2000</v>
      </c>
      <c r="B2542" t="str">
        <f ca="1">VLOOKUP(P2542,Tabela3[],4,0)</f>
        <v>DEZEMBRO</v>
      </c>
      <c r="C2542" t="str">
        <f ca="1">VLOOKUP(Q2542,Tabela3[],5,0)</f>
        <v>China</v>
      </c>
      <c r="D2542" t="str">
        <f ca="1">VLOOKUP(Q2542,Tabela3[],3,0)</f>
        <v>Alibaba Group</v>
      </c>
      <c r="E2542" t="str">
        <f ca="1">IF(R2542=Q2542, (VLOOKUP(P2542+1,Tabela3[],5,0)),VLOOKUP(R2542,Tabela3[],5,0))</f>
        <v>Reino Unido</v>
      </c>
      <c r="F2542" s="1">
        <f t="shared" ca="1" si="314"/>
        <v>36852</v>
      </c>
      <c r="G2542" s="1">
        <f t="shared" ca="1" si="315"/>
        <v>36860.633531147134</v>
      </c>
      <c r="H2542">
        <f t="shared" ca="1" si="316"/>
        <v>0</v>
      </c>
      <c r="I2542" t="str">
        <f ca="1">VLOOKUP(Q2542,Tabela3[],9,1)</f>
        <v>HMM St Petersburg</v>
      </c>
      <c r="J2542" t="str">
        <f ca="1">VLOOKUP(Q2542,Tabela3[],11,0)</f>
        <v>Ar Condicionado 18000</v>
      </c>
      <c r="K2542" t="str">
        <f ca="1">VLOOKUP(Q2542,Tabela3[],10,0)</f>
        <v>Eletrônicos</v>
      </c>
      <c r="L2542" t="e" cm="1">
        <f t="array" aca="1" ref="L2542" ca="1">IF(Tabela2[[#This Row],[PORTO]]=Tabela2[[#This Row],[DESTINO]],0,erro)</f>
        <v>#NAME?</v>
      </c>
      <c r="N2542">
        <f t="shared" ca="1" si="319"/>
        <v>2000</v>
      </c>
      <c r="O2542">
        <f t="shared" ca="1" si="320"/>
        <v>0</v>
      </c>
      <c r="P2542">
        <f t="shared" ca="1" si="321"/>
        <v>11</v>
      </c>
      <c r="Q2542">
        <f t="shared" ca="1" si="317"/>
        <v>2</v>
      </c>
      <c r="R2542">
        <f t="shared" ca="1" si="318"/>
        <v>24</v>
      </c>
    </row>
    <row r="2543" spans="1:18">
      <c r="A2543">
        <f ca="1">VLOOKUP(O2543,Tabela3[],2,0)</f>
        <v>2005</v>
      </c>
      <c r="B2543" t="str">
        <f ca="1">VLOOKUP(P2543,Tabela3[],4,0)</f>
        <v>NOVEMBRO</v>
      </c>
      <c r="C2543" t="str">
        <f ca="1">VLOOKUP(Q2543,Tabela3[],5,0)</f>
        <v>China</v>
      </c>
      <c r="D2543" t="str">
        <f ca="1">VLOOKUP(Q2543,Tabela3[],3,0)</f>
        <v>Alibaba Group</v>
      </c>
      <c r="E2543" t="str">
        <f ca="1">IF(R2543=Q2543, (VLOOKUP(P2543+1,Tabela3[],5,0)),VLOOKUP(R2543,Tabela3[],5,0))</f>
        <v>Japão</v>
      </c>
      <c r="F2543" s="1">
        <f t="shared" ca="1" si="314"/>
        <v>38635</v>
      </c>
      <c r="G2543" s="1">
        <f t="shared" ca="1" si="315"/>
        <v>38641.601756761716</v>
      </c>
      <c r="H2543">
        <f t="shared" ca="1" si="316"/>
        <v>1</v>
      </c>
      <c r="I2543" t="str">
        <f ca="1">VLOOKUP(Q2543,Tabela3[],9,1)</f>
        <v>HMM St Petersburg</v>
      </c>
      <c r="J2543" t="str">
        <f ca="1">VLOOKUP(Q2543,Tabela3[],11,0)</f>
        <v>Ar Condicionado 18000</v>
      </c>
      <c r="K2543" t="str">
        <f ca="1">VLOOKUP(Q2543,Tabela3[],10,0)</f>
        <v>Eletrônicos</v>
      </c>
      <c r="L2543" t="e" cm="1">
        <f t="array" aca="1" ref="L2543" ca="1">IF(Tabela2[[#This Row],[PORTO]]=Tabela2[[#This Row],[DESTINO]],0,erro)</f>
        <v>#NAME?</v>
      </c>
      <c r="N2543">
        <f t="shared" ca="1" si="319"/>
        <v>2000</v>
      </c>
      <c r="O2543">
        <f t="shared" ca="1" si="320"/>
        <v>5</v>
      </c>
      <c r="P2543">
        <f t="shared" ca="1" si="321"/>
        <v>10</v>
      </c>
      <c r="Q2543">
        <f t="shared" ca="1" si="317"/>
        <v>2</v>
      </c>
      <c r="R2543">
        <f t="shared" ca="1" si="318"/>
        <v>9</v>
      </c>
    </row>
    <row r="2544" spans="1:18">
      <c r="A2544">
        <f ca="1">VLOOKUP(O2544,Tabela3[],2,0)</f>
        <v>2000</v>
      </c>
      <c r="B2544" t="str">
        <f ca="1">VLOOKUP(P2544,Tabela3[],4,0)</f>
        <v>MAIO</v>
      </c>
      <c r="C2544" t="str">
        <f ca="1">VLOOKUP(Q2544,Tabela3[],5,0)</f>
        <v>Itália</v>
      </c>
      <c r="D2544" t="str">
        <f ca="1">VLOOKUP(Q2544,Tabela3[],3,0)</f>
        <v>Hyundai</v>
      </c>
      <c r="E2544" t="str">
        <f ca="1">IF(R2544=Q2544, (VLOOKUP(P2544+1,Tabela3[],5,0)),VLOOKUP(R2544,Tabela3[],5,0))</f>
        <v>França</v>
      </c>
      <c r="F2544" s="1">
        <f t="shared" ca="1" si="314"/>
        <v>36641</v>
      </c>
      <c r="G2544" s="1">
        <f t="shared" ca="1" si="315"/>
        <v>36647.977363914142</v>
      </c>
      <c r="H2544">
        <f t="shared" ca="1" si="316"/>
        <v>1</v>
      </c>
      <c r="I2544" t="str">
        <f ca="1">VLOOKUP(Q2544,Tabela3[],9,1)</f>
        <v>Car Carriers</v>
      </c>
      <c r="J2544" t="str">
        <f ca="1">VLOOKUP(Q2544,Tabela3[],11,0)</f>
        <v>HB20 Sense</v>
      </c>
      <c r="K2544" t="str">
        <f ca="1">VLOOKUP(Q2544,Tabela3[],10,0)</f>
        <v>Carros</v>
      </c>
      <c r="L2544" t="e" cm="1">
        <f t="array" aca="1" ref="L2544" ca="1">IF(Tabela2[[#This Row],[PORTO]]=Tabela2[[#This Row],[DESTINO]],0,erro)</f>
        <v>#NAME?</v>
      </c>
      <c r="N2544">
        <f t="shared" ca="1" si="319"/>
        <v>300</v>
      </c>
      <c r="O2544">
        <f t="shared" ca="1" si="320"/>
        <v>0</v>
      </c>
      <c r="P2544">
        <f t="shared" ca="1" si="321"/>
        <v>4</v>
      </c>
      <c r="Q2544">
        <f t="shared" ca="1" si="317"/>
        <v>19</v>
      </c>
      <c r="R2544">
        <f t="shared" ca="1" si="318"/>
        <v>22</v>
      </c>
    </row>
    <row r="2545" spans="1:18">
      <c r="A2545">
        <f ca="1">VLOOKUP(O2545,Tabela3[],2,0)</f>
        <v>2005</v>
      </c>
      <c r="B2545" t="str">
        <f ca="1">VLOOKUP(P2545,Tabela3[],4,0)</f>
        <v>AGOSTO</v>
      </c>
      <c r="C2545" t="str">
        <f ca="1">VLOOKUP(Q2545,Tabela3[],5,0)</f>
        <v>Coréia do Sul</v>
      </c>
      <c r="D2545" t="str">
        <f ca="1">VLOOKUP(Q2545,Tabela3[],3,0)</f>
        <v>Samsung</v>
      </c>
      <c r="E2545" t="str">
        <f ca="1">IF(R2545=Q2545, (VLOOKUP(P2545+1,Tabela3[],5,0)),VLOOKUP(R2545,Tabela3[],5,0))</f>
        <v>Alemanha</v>
      </c>
      <c r="F2545" s="1">
        <f t="shared" ca="1" si="314"/>
        <v>38546</v>
      </c>
      <c r="G2545" s="1">
        <f t="shared" ca="1" si="315"/>
        <v>38550.865635803755</v>
      </c>
      <c r="H2545">
        <f t="shared" ca="1" si="316"/>
        <v>1</v>
      </c>
      <c r="I2545" t="str">
        <f ca="1">VLOOKUP(Q2545,Tabela3[],9,1)</f>
        <v>HMM Rotterdam</v>
      </c>
      <c r="J2545" t="str">
        <f ca="1">VLOOKUP(Q2545,Tabela3[],11,0)</f>
        <v>Neo QLED 8k 75"</v>
      </c>
      <c r="K2545" t="str">
        <f ca="1">VLOOKUP(Q2545,Tabela3[],10,0)</f>
        <v>Eletrônicos</v>
      </c>
      <c r="L2545" t="e" cm="1">
        <f t="array" aca="1" ref="L2545" ca="1">IF(Tabela2[[#This Row],[PORTO]]=Tabela2[[#This Row],[DESTINO]],0,erro)</f>
        <v>#NAME?</v>
      </c>
      <c r="N2545">
        <f t="shared" ca="1" si="319"/>
        <v>2500</v>
      </c>
      <c r="O2545">
        <f t="shared" ca="1" si="320"/>
        <v>5</v>
      </c>
      <c r="P2545">
        <f t="shared" ca="1" si="321"/>
        <v>7</v>
      </c>
      <c r="Q2545">
        <f t="shared" ca="1" si="317"/>
        <v>12</v>
      </c>
      <c r="R2545">
        <f t="shared" ca="1" si="318"/>
        <v>7</v>
      </c>
    </row>
    <row r="2546" spans="1:18">
      <c r="A2546">
        <f ca="1">VLOOKUP(O2546,Tabela3[],2,0)</f>
        <v>2008</v>
      </c>
      <c r="B2546" t="str">
        <f ca="1">VLOOKUP(P2546,Tabela3[],4,0)</f>
        <v>JANEIRO</v>
      </c>
      <c r="C2546" t="str">
        <f ca="1">VLOOKUP(Q2546,Tabela3[],5,0)</f>
        <v>Estados Unidos</v>
      </c>
      <c r="D2546" t="str">
        <f ca="1">VLOOKUP(Q2546,Tabela3[],3,0)</f>
        <v>Amazon</v>
      </c>
      <c r="E2546" t="str">
        <f ca="1">IF(R2546=Q2546, (VLOOKUP(P2546+1,Tabela3[],5,0)),VLOOKUP(R2546,Tabela3[],5,0))</f>
        <v>Japão</v>
      </c>
      <c r="F2546" s="1">
        <f t="shared" ca="1" si="314"/>
        <v>39455</v>
      </c>
      <c r="G2546" s="1">
        <f t="shared" ca="1" si="315"/>
        <v>39457.448719562723</v>
      </c>
      <c r="H2546">
        <f t="shared" ca="1" si="316"/>
        <v>1</v>
      </c>
      <c r="I2546" t="str">
        <f ca="1">VLOOKUP(Q2546,Tabela3[],9,1)</f>
        <v>HMM Algeciras</v>
      </c>
      <c r="J2546" t="str">
        <f ca="1">VLOOKUP(Q2546,Tabela3[],11,0)</f>
        <v>Escrivaninha Trevalla</v>
      </c>
      <c r="K2546" t="str">
        <f ca="1">VLOOKUP(Q2546,Tabela3[],10,0)</f>
        <v>Geral</v>
      </c>
      <c r="L2546" t="e" cm="1">
        <f t="array" aca="1" ref="L2546" ca="1">IF(Tabela2[[#This Row],[PORTO]]=Tabela2[[#This Row],[DESTINO]],0,erro)</f>
        <v>#NAME?</v>
      </c>
      <c r="N2546">
        <f t="shared" ca="1" si="319"/>
        <v>4000</v>
      </c>
      <c r="O2546">
        <f t="shared" ca="1" si="320"/>
        <v>8</v>
      </c>
      <c r="P2546">
        <f t="shared" ca="1" si="321"/>
        <v>0</v>
      </c>
      <c r="Q2546">
        <f t="shared" ca="1" si="317"/>
        <v>3</v>
      </c>
      <c r="R2546">
        <f t="shared" ca="1" si="318"/>
        <v>9</v>
      </c>
    </row>
    <row r="2547" spans="1:18">
      <c r="A2547">
        <f ca="1">VLOOKUP(O2547,Tabela3[],2,0)</f>
        <v>2009</v>
      </c>
      <c r="B2547" t="str">
        <f ca="1">VLOOKUP(P2547,Tabela3[],4,0)</f>
        <v>ABRIL</v>
      </c>
      <c r="C2547" t="str">
        <f ca="1">VLOOKUP(Q2547,Tabela3[],5,0)</f>
        <v>Brasil</v>
      </c>
      <c r="D2547" t="str">
        <f ca="1">VLOOKUP(Q2547,Tabela3[],3,0)</f>
        <v>VALE</v>
      </c>
      <c r="E2547" t="str">
        <f ca="1">IF(R2547=Q2547, (VLOOKUP(P2547+1,Tabela3[],5,0)),VLOOKUP(R2547,Tabela3[],5,0))</f>
        <v>Coréia do Sul</v>
      </c>
      <c r="F2547" s="1">
        <f t="shared" ca="1" si="314"/>
        <v>39881</v>
      </c>
      <c r="G2547" s="1">
        <f t="shared" ca="1" si="315"/>
        <v>39888.38297081129</v>
      </c>
      <c r="H2547">
        <f t="shared" ca="1" si="316"/>
        <v>1</v>
      </c>
      <c r="I2547" t="str">
        <f ca="1">VLOOKUP(Q2547,Tabela3[],9,1)</f>
        <v>Lan Hua Hai</v>
      </c>
      <c r="J2547" t="str">
        <f ca="1">VLOOKUP(Q2547,Tabela3[],11,0)</f>
        <v>Minério de Ferro</v>
      </c>
      <c r="K2547" t="str">
        <f ca="1">VLOOKUP(Q2547,Tabela3[],10,0)</f>
        <v>Minério</v>
      </c>
      <c r="L2547" t="e" cm="1">
        <f t="array" aca="1" ref="L2547" ca="1">IF(Tabela2[[#This Row],[PORTO]]=Tabela2[[#This Row],[DESTINO]],0,erro)</f>
        <v>#NAME?</v>
      </c>
      <c r="N2547">
        <f t="shared" ca="1" si="319"/>
        <v>0</v>
      </c>
      <c r="O2547">
        <f t="shared" ca="1" si="320"/>
        <v>9</v>
      </c>
      <c r="P2547">
        <f t="shared" ca="1" si="321"/>
        <v>3</v>
      </c>
      <c r="Q2547">
        <f t="shared" ca="1" si="317"/>
        <v>27</v>
      </c>
      <c r="R2547">
        <f t="shared" ca="1" si="318"/>
        <v>12</v>
      </c>
    </row>
    <row r="2548" spans="1:18">
      <c r="A2548">
        <f ca="1">VLOOKUP(O2548,Tabela3[],2,0)</f>
        <v>2001</v>
      </c>
      <c r="B2548" t="str">
        <f ca="1">VLOOKUP(P2548,Tabela3[],4,0)</f>
        <v>NOVEMBRO</v>
      </c>
      <c r="C2548" t="str">
        <f ca="1">VLOOKUP(Q2548,Tabela3[],5,0)</f>
        <v>Japão</v>
      </c>
      <c r="D2548" t="str">
        <f ca="1">VLOOKUP(Q2548,Tabela3[],3,0)</f>
        <v>Toyota</v>
      </c>
      <c r="E2548" t="str">
        <f ca="1">IF(R2548=Q2548, (VLOOKUP(P2548+1,Tabela3[],5,0)),VLOOKUP(R2548,Tabela3[],5,0))</f>
        <v>Alemanha</v>
      </c>
      <c r="F2548" s="1">
        <f t="shared" ca="1" si="314"/>
        <v>37166</v>
      </c>
      <c r="G2548" s="1">
        <f t="shared" ca="1" si="315"/>
        <v>37174.001873969428</v>
      </c>
      <c r="H2548">
        <f t="shared" ca="1" si="316"/>
        <v>1</v>
      </c>
      <c r="I2548" t="str">
        <f ca="1">VLOOKUP(Q2548,Tabela3[],9,1)</f>
        <v>Trailer Carriers</v>
      </c>
      <c r="J2548" t="str">
        <f ca="1">VLOOKUP(Q2548,Tabela3[],11,0)</f>
        <v>HILUX CABINE DUPLA STD POWER PACK</v>
      </c>
      <c r="K2548" t="str">
        <f ca="1">VLOOKUP(Q2548,Tabela3[],10,0)</f>
        <v>Carros</v>
      </c>
      <c r="L2548" t="e" cm="1">
        <f t="array" aca="1" ref="L2548" ca="1">IF(Tabela2[[#This Row],[PORTO]]=Tabela2[[#This Row],[DESTINO]],0,erro)</f>
        <v>#NAME?</v>
      </c>
      <c r="N2548">
        <f t="shared" ca="1" si="319"/>
        <v>300</v>
      </c>
      <c r="O2548">
        <f t="shared" ca="1" si="320"/>
        <v>1</v>
      </c>
      <c r="P2548">
        <f t="shared" ca="1" si="321"/>
        <v>10</v>
      </c>
      <c r="Q2548">
        <f t="shared" ca="1" si="317"/>
        <v>9</v>
      </c>
      <c r="R2548">
        <f t="shared" ca="1" si="318"/>
        <v>8</v>
      </c>
    </row>
    <row r="2549" spans="1:18">
      <c r="A2549">
        <f ca="1">VLOOKUP(O2549,Tabela3[],2,0)</f>
        <v>2005</v>
      </c>
      <c r="B2549" t="str">
        <f ca="1">VLOOKUP(P2549,Tabela3[],4,0)</f>
        <v>FEVEREIRO</v>
      </c>
      <c r="C2549" t="str">
        <f ca="1">VLOOKUP(Q2549,Tabela3[],5,0)</f>
        <v>Canadá</v>
      </c>
      <c r="D2549" t="str">
        <f ca="1">VLOOKUP(Q2549,Tabela3[],3,0)</f>
        <v>Shopify</v>
      </c>
      <c r="E2549" t="str">
        <f ca="1">IF(R2549=Q2549, (VLOOKUP(P2549+1,Tabela3[],5,0)),VLOOKUP(R2549,Tabela3[],5,0))</f>
        <v>China</v>
      </c>
      <c r="F2549" s="1">
        <f t="shared" ca="1" si="314"/>
        <v>38366</v>
      </c>
      <c r="G2549" s="1">
        <f t="shared" ca="1" si="315"/>
        <v>38373.300265582613</v>
      </c>
      <c r="H2549">
        <f t="shared" ca="1" si="316"/>
        <v>0</v>
      </c>
      <c r="I2549" t="str">
        <f ca="1">VLOOKUP(Q2549,Tabela3[],9,1)</f>
        <v>HMM Southampton</v>
      </c>
      <c r="J2549" t="str">
        <f ca="1">VLOOKUP(Q2549,Tabela3[],11,0)</f>
        <v>NONA</v>
      </c>
      <c r="K2549" t="str">
        <f ca="1">VLOOKUP(Q2549,Tabela3[],10,0)</f>
        <v>Bebida</v>
      </c>
      <c r="L2549" t="e" cm="1">
        <f t="array" aca="1" ref="L2549" ca="1">IF(Tabela2[[#This Row],[PORTO]]=Tabela2[[#This Row],[DESTINO]],0,erro)</f>
        <v>#NAME?</v>
      </c>
      <c r="N2549">
        <f t="shared" ca="1" si="319"/>
        <v>0</v>
      </c>
      <c r="O2549">
        <f t="shared" ca="1" si="320"/>
        <v>5</v>
      </c>
      <c r="P2549">
        <f t="shared" ca="1" si="321"/>
        <v>1</v>
      </c>
      <c r="Q2549">
        <f t="shared" ca="1" si="317"/>
        <v>34</v>
      </c>
      <c r="R2549">
        <f t="shared" ca="1" si="318"/>
        <v>2</v>
      </c>
    </row>
    <row r="2550" spans="1:18">
      <c r="A2550">
        <f ca="1">VLOOKUP(O2550,Tabela3[],2,0)</f>
        <v>2005</v>
      </c>
      <c r="B2550" t="str">
        <f ca="1">VLOOKUP(P2550,Tabela3[],4,0)</f>
        <v>NOVEMBRO</v>
      </c>
      <c r="C2550" t="str">
        <f ca="1">VLOOKUP(Q2550,Tabela3[],5,0)</f>
        <v>Holanda</v>
      </c>
      <c r="D2550" t="str">
        <f ca="1">VLOOKUP(Q2550,Tabela3[],3,0)</f>
        <v>Shell</v>
      </c>
      <c r="E2550" t="str">
        <f ca="1">IF(R2550=Q2550, (VLOOKUP(P2550+1,Tabela3[],5,0)),VLOOKUP(R2550,Tabela3[],5,0))</f>
        <v>Itália</v>
      </c>
      <c r="F2550" s="1">
        <f t="shared" ca="1" si="314"/>
        <v>38629</v>
      </c>
      <c r="G2550" s="1">
        <f t="shared" ca="1" si="315"/>
        <v>38631.830754215131</v>
      </c>
      <c r="H2550">
        <f t="shared" ca="1" si="316"/>
        <v>1</v>
      </c>
      <c r="I2550" t="str">
        <f ca="1">VLOOKUP(Q2550,Tabela3[],9,1)</f>
        <v>AbQaiq</v>
      </c>
      <c r="J2550" t="str">
        <f ca="1">VLOOKUP(Q2550,Tabela3[],11,0)</f>
        <v>Diesel</v>
      </c>
      <c r="K2550" t="str">
        <f ca="1">VLOOKUP(Q2550,Tabela3[],10,0)</f>
        <v>Petróleo</v>
      </c>
      <c r="L2550" t="e" cm="1">
        <f t="array" aca="1" ref="L2550" ca="1">IF(Tabela2[[#This Row],[PORTO]]=Tabela2[[#This Row],[DESTINO]],0,erro)</f>
        <v>#NAME?</v>
      </c>
      <c r="N2550">
        <f t="shared" ca="1" si="319"/>
        <v>57000</v>
      </c>
      <c r="O2550">
        <f t="shared" ca="1" si="320"/>
        <v>5</v>
      </c>
      <c r="P2550">
        <f t="shared" ca="1" si="321"/>
        <v>10</v>
      </c>
      <c r="Q2550">
        <f t="shared" ca="1" si="317"/>
        <v>15</v>
      </c>
      <c r="R2550">
        <f t="shared" ca="1" si="318"/>
        <v>18</v>
      </c>
    </row>
    <row r="2551" spans="1:18">
      <c r="A2551">
        <f ca="1">VLOOKUP(O2551,Tabela3[],2,0)</f>
        <v>2009</v>
      </c>
      <c r="B2551" t="str">
        <f ca="1">VLOOKUP(P2551,Tabela3[],4,0)</f>
        <v>MAIO</v>
      </c>
      <c r="C2551" t="str">
        <f ca="1">VLOOKUP(Q2551,Tabela3[],5,0)</f>
        <v>Estados Unidos</v>
      </c>
      <c r="D2551" t="str">
        <f ca="1">VLOOKUP(Q2551,Tabela3[],3,0)</f>
        <v>Amazon</v>
      </c>
      <c r="E2551" t="str">
        <f ca="1">IF(R2551=Q2551, (VLOOKUP(P2551+1,Tabela3[],5,0)),VLOOKUP(R2551,Tabela3[],5,0))</f>
        <v>Japão</v>
      </c>
      <c r="F2551" s="1">
        <f t="shared" ca="1" si="314"/>
        <v>39922</v>
      </c>
      <c r="G2551" s="1">
        <f t="shared" ca="1" si="315"/>
        <v>39922.429329156781</v>
      </c>
      <c r="H2551">
        <f t="shared" ca="1" si="316"/>
        <v>0</v>
      </c>
      <c r="I2551" t="str">
        <f ca="1">VLOOKUP(Q2551,Tabela3[],9,1)</f>
        <v>HMM Algeciras</v>
      </c>
      <c r="J2551" t="str">
        <f ca="1">VLOOKUP(Q2551,Tabela3[],11,0)</f>
        <v>Travesseiro Toque de Pluma</v>
      </c>
      <c r="K2551" t="str">
        <f ca="1">VLOOKUP(Q2551,Tabela3[],10,0)</f>
        <v>Geral</v>
      </c>
      <c r="L2551" t="e" cm="1">
        <f t="array" aca="1" ref="L2551" ca="1">IF(Tabela2[[#This Row],[PORTO]]=Tabela2[[#This Row],[DESTINO]],0,erro)</f>
        <v>#NAME?</v>
      </c>
      <c r="N2551">
        <f t="shared" ca="1" si="319"/>
        <v>2000</v>
      </c>
      <c r="O2551">
        <f t="shared" ca="1" si="320"/>
        <v>9</v>
      </c>
      <c r="P2551">
        <f t="shared" ca="1" si="321"/>
        <v>4</v>
      </c>
      <c r="Q2551">
        <f t="shared" ca="1" si="317"/>
        <v>5</v>
      </c>
      <c r="R2551">
        <f t="shared" ca="1" si="318"/>
        <v>10</v>
      </c>
    </row>
    <row r="2552" spans="1:18">
      <c r="A2552">
        <f ca="1">VLOOKUP(O2552,Tabela3[],2,0)</f>
        <v>2009</v>
      </c>
      <c r="B2552" t="str">
        <f ca="1">VLOOKUP(P2552,Tabela3[],4,0)</f>
        <v>DEZEMBRO</v>
      </c>
      <c r="C2552" t="str">
        <f ca="1">VLOOKUP(Q2552,Tabela3[],5,0)</f>
        <v>França</v>
      </c>
      <c r="D2552" t="str">
        <f ca="1">VLOOKUP(Q2552,Tabela3[],3,0)</f>
        <v> LVMH</v>
      </c>
      <c r="E2552" t="str">
        <f ca="1">IF(R2552=Q2552, (VLOOKUP(P2552+1,Tabela3[],5,0)),VLOOKUP(R2552,Tabela3[],5,0))</f>
        <v>Coréia do Sul</v>
      </c>
      <c r="F2552" s="1">
        <f t="shared" ca="1" si="314"/>
        <v>40135</v>
      </c>
      <c r="G2552" s="1">
        <f t="shared" ca="1" si="315"/>
        <v>40144.564103980163</v>
      </c>
      <c r="H2552">
        <f t="shared" ca="1" si="316"/>
        <v>0</v>
      </c>
      <c r="I2552" t="str">
        <f ca="1">VLOOKUP(Q2552,Tabela3[],9,1)</f>
        <v>Emma Maersk</v>
      </c>
      <c r="J2552" t="str">
        <f ca="1">VLOOKUP(Q2552,Tabela3[],11,0)</f>
        <v>Louis Vuitton</v>
      </c>
      <c r="K2552" t="str">
        <f ca="1">VLOOKUP(Q2552,Tabela3[],10,0)</f>
        <v>Tecido</v>
      </c>
      <c r="L2552" t="e" cm="1">
        <f t="array" aca="1" ref="L2552" ca="1">IF(Tabela2[[#This Row],[PORTO]]=Tabela2[[#This Row],[DESTINO]],0,erro)</f>
        <v>#NAME?</v>
      </c>
      <c r="N2552">
        <f t="shared" ca="1" si="319"/>
        <v>35000</v>
      </c>
      <c r="O2552">
        <f t="shared" ca="1" si="320"/>
        <v>9</v>
      </c>
      <c r="P2552">
        <f t="shared" ca="1" si="321"/>
        <v>11</v>
      </c>
      <c r="Q2552">
        <f t="shared" ca="1" si="317"/>
        <v>22</v>
      </c>
      <c r="R2552">
        <f t="shared" ca="1" si="318"/>
        <v>13</v>
      </c>
    </row>
    <row r="2553" spans="1:18">
      <c r="A2553">
        <f ca="1">VLOOKUP(O2553,Tabela3[],2,0)</f>
        <v>2003</v>
      </c>
      <c r="B2553" t="str">
        <f ca="1">VLOOKUP(P2553,Tabela3[],4,0)</f>
        <v>NOVEMBRO</v>
      </c>
      <c r="C2553" t="str">
        <f ca="1">VLOOKUP(Q2553,Tabela3[],5,0)</f>
        <v>Coréia do Sul</v>
      </c>
      <c r="D2553" t="str">
        <f ca="1">VLOOKUP(Q2553,Tabela3[],3,0)</f>
        <v>Samsung</v>
      </c>
      <c r="E2553" t="str">
        <f ca="1">IF(R2553=Q2553, (VLOOKUP(P2553+1,Tabela3[],5,0)),VLOOKUP(R2553,Tabela3[],5,0))</f>
        <v>Itália</v>
      </c>
      <c r="F2553" s="1">
        <f t="shared" ca="1" si="314"/>
        <v>37914</v>
      </c>
      <c r="G2553" s="1">
        <f t="shared" ca="1" si="315"/>
        <v>37919.550917617205</v>
      </c>
      <c r="H2553">
        <f t="shared" ca="1" si="316"/>
        <v>0</v>
      </c>
      <c r="I2553" t="str">
        <f ca="1">VLOOKUP(Q2553,Tabela3[],9,1)</f>
        <v>HMM Rotterdam</v>
      </c>
      <c r="J2553" t="str">
        <f ca="1">VLOOKUP(Q2553,Tabela3[],11,0)</f>
        <v>Crystal UHD 4k 65"</v>
      </c>
      <c r="K2553" t="str">
        <f ca="1">VLOOKUP(Q2553,Tabela3[],10,0)</f>
        <v>Eletrônicos</v>
      </c>
      <c r="L2553" t="e" cm="1">
        <f t="array" aca="1" ref="L2553" ca="1">IF(Tabela2[[#This Row],[PORTO]]=Tabela2[[#This Row],[DESTINO]],0,erro)</f>
        <v>#NAME?</v>
      </c>
      <c r="N2553">
        <f t="shared" ca="1" si="319"/>
        <v>1500</v>
      </c>
      <c r="O2553">
        <f t="shared" ca="1" si="320"/>
        <v>3</v>
      </c>
      <c r="P2553">
        <f t="shared" ca="1" si="321"/>
        <v>10</v>
      </c>
      <c r="Q2553">
        <f t="shared" ca="1" si="317"/>
        <v>14</v>
      </c>
      <c r="R2553">
        <f t="shared" ca="1" si="318"/>
        <v>19</v>
      </c>
    </row>
    <row r="2554" spans="1:18">
      <c r="A2554">
        <f ca="1">VLOOKUP(O2554,Tabela3[],2,0)</f>
        <v>2003</v>
      </c>
      <c r="B2554" t="str">
        <f ca="1">VLOOKUP(P2554,Tabela3[],4,0)</f>
        <v>MARÇO</v>
      </c>
      <c r="C2554" t="str">
        <f ca="1">VLOOKUP(Q2554,Tabela3[],5,0)</f>
        <v>França</v>
      </c>
      <c r="D2554" t="str">
        <f ca="1">VLOOKUP(Q2554,Tabela3[],3,0)</f>
        <v> LVMH</v>
      </c>
      <c r="E2554" t="str">
        <f ca="1">IF(R2554=Q2554, (VLOOKUP(P2554+1,Tabela3[],5,0)),VLOOKUP(R2554,Tabela3[],5,0))</f>
        <v>Estados Unidos</v>
      </c>
      <c r="F2554" s="1">
        <f t="shared" ca="1" si="314"/>
        <v>37658</v>
      </c>
      <c r="G2554" s="1">
        <f t="shared" ca="1" si="315"/>
        <v>37658.209243554622</v>
      </c>
      <c r="H2554">
        <f t="shared" ca="1" si="316"/>
        <v>1</v>
      </c>
      <c r="I2554" t="str">
        <f ca="1">VLOOKUP(Q2554,Tabela3[],9,1)</f>
        <v>Emma Maersk</v>
      </c>
      <c r="J2554" t="str">
        <f ca="1">VLOOKUP(Q2554,Tabela3[],11,0)</f>
        <v>Guerlain</v>
      </c>
      <c r="K2554" t="str">
        <f ca="1">VLOOKUP(Q2554,Tabela3[],10,0)</f>
        <v>Tecido</v>
      </c>
      <c r="L2554" t="e" cm="1">
        <f t="array" aca="1" ref="L2554" ca="1">IF(Tabela2[[#This Row],[PORTO]]=Tabela2[[#This Row],[DESTINO]],0,erro)</f>
        <v>#NAME?</v>
      </c>
      <c r="N2554">
        <f t="shared" ca="1" si="319"/>
        <v>23000</v>
      </c>
      <c r="O2554">
        <f t="shared" ca="1" si="320"/>
        <v>3</v>
      </c>
      <c r="P2554">
        <f t="shared" ca="1" si="321"/>
        <v>2</v>
      </c>
      <c r="Q2554">
        <f t="shared" ca="1" si="317"/>
        <v>23</v>
      </c>
      <c r="R2554">
        <f t="shared" ca="1" si="318"/>
        <v>3</v>
      </c>
    </row>
    <row r="2555" spans="1:18">
      <c r="A2555">
        <f ca="1">VLOOKUP(O2555,Tabela3[],2,0)</f>
        <v>2003</v>
      </c>
      <c r="B2555" t="str">
        <f ca="1">VLOOKUP(P2555,Tabela3[],4,0)</f>
        <v>OUTUBRO</v>
      </c>
      <c r="C2555" t="str">
        <f ca="1">VLOOKUP(Q2555,Tabela3[],5,0)</f>
        <v>Itália</v>
      </c>
      <c r="D2555" t="str">
        <f ca="1">VLOOKUP(Q2555,Tabela3[],3,0)</f>
        <v>Hyundai</v>
      </c>
      <c r="E2555" t="str">
        <f ca="1">IF(R2555=Q2555, (VLOOKUP(P2555+1,Tabela3[],5,0)),VLOOKUP(R2555,Tabela3[],5,0))</f>
        <v>Holanda</v>
      </c>
      <c r="F2555" s="1">
        <f t="shared" ca="1" si="314"/>
        <v>37880</v>
      </c>
      <c r="G2555" s="1">
        <f t="shared" ca="1" si="315"/>
        <v>37883.11348486309</v>
      </c>
      <c r="H2555">
        <f t="shared" ca="1" si="316"/>
        <v>1</v>
      </c>
      <c r="I2555" t="str">
        <f ca="1">VLOOKUP(Q2555,Tabela3[],9,1)</f>
        <v>Car Carriers</v>
      </c>
      <c r="J2555" t="str">
        <f ca="1">VLOOKUP(Q2555,Tabela3[],11,0)</f>
        <v>HB20 Vision</v>
      </c>
      <c r="K2555" t="str">
        <f ca="1">VLOOKUP(Q2555,Tabela3[],10,0)</f>
        <v>Carros</v>
      </c>
      <c r="L2555" t="e" cm="1">
        <f t="array" aca="1" ref="L2555" ca="1">IF(Tabela2[[#This Row],[PORTO]]=Tabela2[[#This Row],[DESTINO]],0,erro)</f>
        <v>#NAME?</v>
      </c>
      <c r="N2555">
        <f t="shared" ca="1" si="319"/>
        <v>400</v>
      </c>
      <c r="O2555">
        <f t="shared" ca="1" si="320"/>
        <v>3</v>
      </c>
      <c r="P2555">
        <f t="shared" ca="1" si="321"/>
        <v>9</v>
      </c>
      <c r="Q2555">
        <f t="shared" ca="1" si="317"/>
        <v>20</v>
      </c>
      <c r="R2555">
        <f t="shared" ca="1" si="318"/>
        <v>16</v>
      </c>
    </row>
    <row r="2556" spans="1:18">
      <c r="A2556">
        <f ca="1">VLOOKUP(O2556,Tabela3[],2,0)</f>
        <v>2008</v>
      </c>
      <c r="B2556" t="str">
        <f ca="1">VLOOKUP(P2556,Tabela3[],4,0)</f>
        <v>JANEIRO</v>
      </c>
      <c r="C2556" t="str">
        <f ca="1">VLOOKUP(Q2556,Tabela3[],5,0)</f>
        <v>Canadá</v>
      </c>
      <c r="D2556" t="str">
        <f ca="1">VLOOKUP(Q2556,Tabela3[],3,0)</f>
        <v>Shopify</v>
      </c>
      <c r="E2556" t="str">
        <f ca="1">IF(R2556=Q2556, (VLOOKUP(P2556+1,Tabela3[],5,0)),VLOOKUP(R2556,Tabela3[],5,0))</f>
        <v>Estados Unidos</v>
      </c>
      <c r="F2556" s="1">
        <f t="shared" ca="1" si="314"/>
        <v>39786</v>
      </c>
      <c r="G2556" s="1">
        <f t="shared" ca="1" si="315"/>
        <v>39792.829582701939</v>
      </c>
      <c r="H2556">
        <f t="shared" ca="1" si="316"/>
        <v>1</v>
      </c>
      <c r="I2556" t="str">
        <f ca="1">VLOOKUP(Q2556,Tabela3[],9,1)</f>
        <v>HMM Southampton</v>
      </c>
      <c r="J2556" t="str">
        <f ca="1">VLOOKUP(Q2556,Tabela3[],11,0)</f>
        <v>TORRADORES DE CAFÉ</v>
      </c>
      <c r="K2556" t="str">
        <f ca="1">VLOOKUP(Q2556,Tabela3[],10,0)</f>
        <v>Geral</v>
      </c>
      <c r="L2556" t="e" cm="1">
        <f t="array" aca="1" ref="L2556" ca="1">IF(Tabela2[[#This Row],[PORTO]]=Tabela2[[#This Row],[DESTINO]],0,erro)</f>
        <v>#NAME?</v>
      </c>
      <c r="N2556">
        <f t="shared" ca="1" si="319"/>
        <v>1000</v>
      </c>
      <c r="O2556">
        <f t="shared" ca="1" si="320"/>
        <v>8</v>
      </c>
      <c r="P2556">
        <f t="shared" ca="1" si="321"/>
        <v>12</v>
      </c>
      <c r="Q2556">
        <f t="shared" ca="1" si="317"/>
        <v>33</v>
      </c>
      <c r="R2556">
        <f t="shared" ca="1" si="318"/>
        <v>4</v>
      </c>
    </row>
    <row r="2557" spans="1:18">
      <c r="A2557">
        <f ca="1">VLOOKUP(O2557,Tabela3[],2,0)</f>
        <v>2008</v>
      </c>
      <c r="B2557" t="str">
        <f ca="1">VLOOKUP(P2557,Tabela3[],4,0)</f>
        <v>NOVEMBRO</v>
      </c>
      <c r="C2557" t="str">
        <f ca="1">VLOOKUP(Q2557,Tabela3[],5,0)</f>
        <v>Holanda</v>
      </c>
      <c r="D2557" t="str">
        <f ca="1">VLOOKUP(Q2557,Tabela3[],3,0)</f>
        <v>Shell</v>
      </c>
      <c r="E2557" t="str">
        <f ca="1">IF(R2557=Q2557, (VLOOKUP(P2557+1,Tabela3[],5,0)),VLOOKUP(R2557,Tabela3[],5,0))</f>
        <v>Japão</v>
      </c>
      <c r="F2557" s="1">
        <f t="shared" ca="1" si="314"/>
        <v>39748</v>
      </c>
      <c r="G2557" s="1">
        <f t="shared" ca="1" si="315"/>
        <v>39750.199775272347</v>
      </c>
      <c r="H2557">
        <f t="shared" ca="1" si="316"/>
        <v>1</v>
      </c>
      <c r="I2557" t="str">
        <f ca="1">VLOOKUP(Q2557,Tabela3[],9,1)</f>
        <v>AbQaiq</v>
      </c>
      <c r="J2557" t="str">
        <f ca="1">VLOOKUP(Q2557,Tabela3[],11,0)</f>
        <v>Gasolina</v>
      </c>
      <c r="K2557" t="str">
        <f ca="1">VLOOKUP(Q2557,Tabela3[],10,0)</f>
        <v>Petróleo</v>
      </c>
      <c r="L2557" t="e" cm="1">
        <f t="array" aca="1" ref="L2557" ca="1">IF(Tabela2[[#This Row],[PORTO]]=Tabela2[[#This Row],[DESTINO]],0,erro)</f>
        <v>#NAME?</v>
      </c>
      <c r="N2557">
        <f t="shared" ca="1" si="319"/>
        <v>89000</v>
      </c>
      <c r="O2557">
        <f t="shared" ca="1" si="320"/>
        <v>8</v>
      </c>
      <c r="P2557">
        <f t="shared" ca="1" si="321"/>
        <v>10</v>
      </c>
      <c r="Q2557">
        <f t="shared" ca="1" si="317"/>
        <v>16</v>
      </c>
      <c r="R2557">
        <f t="shared" ca="1" si="318"/>
        <v>9</v>
      </c>
    </row>
    <row r="2558" spans="1:18">
      <c r="A2558">
        <f ca="1">VLOOKUP(O2558,Tabela3[],2,0)</f>
        <v>2009</v>
      </c>
      <c r="B2558" t="str">
        <f ca="1">VLOOKUP(P2558,Tabela3[],4,0)</f>
        <v>JULHO</v>
      </c>
      <c r="C2558" t="str">
        <f ca="1">VLOOKUP(Q2558,Tabela3[],5,0)</f>
        <v>Itália</v>
      </c>
      <c r="D2558" t="str">
        <f ca="1">VLOOKUP(Q2558,Tabela3[],3,0)</f>
        <v>Hyundai</v>
      </c>
      <c r="E2558" t="str">
        <f ca="1">IF(R2558=Q2558, (VLOOKUP(P2558+1,Tabela3[],5,0)),VLOOKUP(R2558,Tabela3[],5,0))</f>
        <v>França</v>
      </c>
      <c r="F2558" s="1">
        <f t="shared" ca="1" si="314"/>
        <v>39968</v>
      </c>
      <c r="G2558" s="1">
        <f t="shared" ca="1" si="315"/>
        <v>39977.860846220814</v>
      </c>
      <c r="H2558">
        <f t="shared" ca="1" si="316"/>
        <v>1</v>
      </c>
      <c r="I2558" t="str">
        <f ca="1">VLOOKUP(Q2558,Tabela3[],9,1)</f>
        <v>Car Carriers</v>
      </c>
      <c r="J2558" t="str">
        <f ca="1">VLOOKUP(Q2558,Tabela3[],11,0)</f>
        <v>HB20 Vision</v>
      </c>
      <c r="K2558" t="str">
        <f ca="1">VLOOKUP(Q2558,Tabela3[],10,0)</f>
        <v>Carros</v>
      </c>
      <c r="L2558" t="e" cm="1">
        <f t="array" aca="1" ref="L2558" ca="1">IF(Tabela2[[#This Row],[PORTO]]=Tabela2[[#This Row],[DESTINO]],0,erro)</f>
        <v>#NAME?</v>
      </c>
      <c r="N2558">
        <f t="shared" ca="1" si="319"/>
        <v>500</v>
      </c>
      <c r="O2558">
        <f t="shared" ca="1" si="320"/>
        <v>9</v>
      </c>
      <c r="P2558">
        <f t="shared" ca="1" si="321"/>
        <v>6</v>
      </c>
      <c r="Q2558">
        <f t="shared" ca="1" si="317"/>
        <v>20</v>
      </c>
      <c r="R2558">
        <f t="shared" ca="1" si="318"/>
        <v>23</v>
      </c>
    </row>
    <row r="2559" spans="1:18">
      <c r="A2559">
        <f ca="1">VLOOKUP(O2559,Tabela3[],2,0)</f>
        <v>2000</v>
      </c>
      <c r="B2559" t="str">
        <f ca="1">VLOOKUP(P2559,Tabela3[],4,0)</f>
        <v>JANEIRO</v>
      </c>
      <c r="C2559" t="str">
        <f ca="1">VLOOKUP(Q2559,Tabela3[],5,0)</f>
        <v>Reino Unido</v>
      </c>
      <c r="D2559" t="str">
        <f ca="1">VLOOKUP(Q2559,Tabela3[],3,0)</f>
        <v>Unilever</v>
      </c>
      <c r="E2559" t="str">
        <f ca="1">IF(R2559=Q2559, (VLOOKUP(P2559+1,Tabela3[],5,0)),VLOOKUP(R2559,Tabela3[],5,0))</f>
        <v>China</v>
      </c>
      <c r="F2559" s="1">
        <f t="shared" ca="1" si="314"/>
        <v>36868</v>
      </c>
      <c r="G2559" s="1">
        <f t="shared" ca="1" si="315"/>
        <v>36869.645933755295</v>
      </c>
      <c r="H2559">
        <f t="shared" ca="1" si="316"/>
        <v>0</v>
      </c>
      <c r="I2559" t="str">
        <f ca="1">VLOOKUP(Q2559,Tabela3[],9,1)</f>
        <v>HMM Helsinki</v>
      </c>
      <c r="J2559" t="str">
        <f ca="1">VLOOKUP(Q2559,Tabela3[],11,0)</f>
        <v xml:space="preserve">Shampoo </v>
      </c>
      <c r="K2559" t="str">
        <f ca="1">VLOOKUP(Q2559,Tabela3[],10,0)</f>
        <v>Quimico</v>
      </c>
      <c r="L2559" t="e" cm="1">
        <f t="array" aca="1" ref="L2559" ca="1">IF(Tabela2[[#This Row],[PORTO]]=Tabela2[[#This Row],[DESTINO]],0,erro)</f>
        <v>#NAME?</v>
      </c>
      <c r="N2559">
        <f t="shared" ca="1" si="319"/>
        <v>160000</v>
      </c>
      <c r="O2559">
        <f t="shared" ca="1" si="320"/>
        <v>0</v>
      </c>
      <c r="P2559">
        <f t="shared" ca="1" si="321"/>
        <v>12</v>
      </c>
      <c r="Q2559">
        <f t="shared" ca="1" si="317"/>
        <v>24</v>
      </c>
      <c r="R2559">
        <f t="shared" ca="1" si="318"/>
        <v>1</v>
      </c>
    </row>
    <row r="2560" spans="1:18">
      <c r="A2560">
        <f ca="1">VLOOKUP(O2560,Tabela3[],2,0)</f>
        <v>2003</v>
      </c>
      <c r="B2560" t="str">
        <f ca="1">VLOOKUP(P2560,Tabela3[],4,0)</f>
        <v>ABRIL</v>
      </c>
      <c r="C2560" t="str">
        <f ca="1">VLOOKUP(Q2560,Tabela3[],5,0)</f>
        <v>China</v>
      </c>
      <c r="D2560" t="str">
        <f ca="1">VLOOKUP(Q2560,Tabela3[],3,0)</f>
        <v>Alibaba Group</v>
      </c>
      <c r="E2560" t="str">
        <f ca="1">IF(R2560=Q2560, (VLOOKUP(P2560+1,Tabela3[],5,0)),VLOOKUP(R2560,Tabela3[],5,0))</f>
        <v>Coréia do Sul</v>
      </c>
      <c r="F2560" s="1">
        <f t="shared" ca="1" si="314"/>
        <v>37704</v>
      </c>
      <c r="G2560" s="1">
        <f t="shared" ca="1" si="315"/>
        <v>37709.762836645343</v>
      </c>
      <c r="H2560">
        <f t="shared" ca="1" si="316"/>
        <v>0</v>
      </c>
      <c r="I2560" t="str">
        <f ca="1">VLOOKUP(Q2560,Tabela3[],9,1)</f>
        <v>HMM St Petersburg</v>
      </c>
      <c r="J2560" t="str">
        <f ca="1">VLOOKUP(Q2560,Tabela3[],11,0)</f>
        <v>Ar Condicionado 18000</v>
      </c>
      <c r="K2560" t="str">
        <f ca="1">VLOOKUP(Q2560,Tabela3[],10,0)</f>
        <v>Eletrônicos</v>
      </c>
      <c r="L2560" t="e" cm="1">
        <f t="array" aca="1" ref="L2560" ca="1">IF(Tabela2[[#This Row],[PORTO]]=Tabela2[[#This Row],[DESTINO]],0,erro)</f>
        <v>#NAME?</v>
      </c>
      <c r="N2560">
        <f t="shared" ca="1" si="319"/>
        <v>2500</v>
      </c>
      <c r="O2560">
        <f t="shared" ca="1" si="320"/>
        <v>3</v>
      </c>
      <c r="P2560">
        <f t="shared" ca="1" si="321"/>
        <v>3</v>
      </c>
      <c r="Q2560">
        <f t="shared" ca="1" si="317"/>
        <v>2</v>
      </c>
      <c r="R2560">
        <f t="shared" ca="1" si="318"/>
        <v>12</v>
      </c>
    </row>
    <row r="2561" spans="1:18">
      <c r="A2561">
        <f ca="1">VLOOKUP(O2561,Tabela3[],2,0)</f>
        <v>2007</v>
      </c>
      <c r="B2561" t="str">
        <f ca="1">VLOOKUP(P2561,Tabela3[],4,0)</f>
        <v>FEVEREIRO</v>
      </c>
      <c r="C2561" t="str">
        <f ca="1">VLOOKUP(Q2561,Tabela3[],5,0)</f>
        <v>Reino Unido</v>
      </c>
      <c r="D2561" t="str">
        <f ca="1">VLOOKUP(Q2561,Tabela3[],3,0)</f>
        <v>Unilever</v>
      </c>
      <c r="E2561" t="str">
        <f ca="1">IF(R2561=Q2561, (VLOOKUP(P2561+1,Tabela3[],5,0)),VLOOKUP(R2561,Tabela3[],5,0))</f>
        <v>Holanda</v>
      </c>
      <c r="F2561" s="1">
        <f t="shared" ca="1" si="314"/>
        <v>39091</v>
      </c>
      <c r="G2561" s="1">
        <f t="shared" ca="1" si="315"/>
        <v>39099.206370492269</v>
      </c>
      <c r="H2561">
        <f t="shared" ca="1" si="316"/>
        <v>0</v>
      </c>
      <c r="I2561" t="str">
        <f ca="1">VLOOKUP(Q2561,Tabela3[],9,1)</f>
        <v>HMM Helsinki</v>
      </c>
      <c r="J2561" t="str">
        <f ca="1">VLOOKUP(Q2561,Tabela3[],11,0)</f>
        <v xml:space="preserve">Desodorante Antitranspirante Aerosol </v>
      </c>
      <c r="K2561" t="str">
        <f ca="1">VLOOKUP(Q2561,Tabela3[],10,0)</f>
        <v>Quimico</v>
      </c>
      <c r="L2561" t="e" cm="1">
        <f t="array" aca="1" ref="L2561" ca="1">IF(Tabela2[[#This Row],[PORTO]]=Tabela2[[#This Row],[DESTINO]],0,erro)</f>
        <v>#NAME?</v>
      </c>
      <c r="N2561">
        <f t="shared" ca="1" si="319"/>
        <v>1250000</v>
      </c>
      <c r="O2561">
        <f t="shared" ca="1" si="320"/>
        <v>7</v>
      </c>
      <c r="P2561">
        <f t="shared" ca="1" si="321"/>
        <v>1</v>
      </c>
      <c r="Q2561">
        <f t="shared" ca="1" si="317"/>
        <v>25</v>
      </c>
      <c r="R2561">
        <f t="shared" ca="1" si="318"/>
        <v>15</v>
      </c>
    </row>
    <row r="2562" spans="1:18">
      <c r="A2562">
        <f ca="1">VLOOKUP(O2562,Tabela3[],2,0)</f>
        <v>2009</v>
      </c>
      <c r="B2562" t="str">
        <f ca="1">VLOOKUP(P2562,Tabela3[],4,0)</f>
        <v>JANEIRO</v>
      </c>
      <c r="C2562" t="str">
        <f ca="1">VLOOKUP(Q2562,Tabela3[],5,0)</f>
        <v>Coréia do Sul</v>
      </c>
      <c r="D2562" t="str">
        <f ca="1">VLOOKUP(Q2562,Tabela3[],3,0)</f>
        <v>Samsung</v>
      </c>
      <c r="E2562" t="str">
        <f ca="1">IF(R2562=Q2562, (VLOOKUP(P2562+1,Tabela3[],5,0)),VLOOKUP(R2562,Tabela3[],5,0))</f>
        <v>China</v>
      </c>
      <c r="F2562" s="1">
        <f t="shared" ref="F2562:F2625" ca="1" si="322">(DATE(A2562,IF(P2562&gt;0,P2562,IF(P2562&gt;12,P2562-1,IF(P2562=0,P2562+1))),RAND()*28))</f>
        <v>39840</v>
      </c>
      <c r="G2562" s="1">
        <f t="shared" ca="1" si="315"/>
        <v>39842.198284642633</v>
      </c>
      <c r="H2562">
        <f t="shared" ca="1" si="316"/>
        <v>1</v>
      </c>
      <c r="I2562" t="str">
        <f ca="1">VLOOKUP(Q2562,Tabela3[],9,1)</f>
        <v>HMM Rotterdam</v>
      </c>
      <c r="J2562" t="str">
        <f ca="1">VLOOKUP(Q2562,Tabela3[],11,0)</f>
        <v>Crystal UHD 4k 65"</v>
      </c>
      <c r="K2562" t="str">
        <f ca="1">VLOOKUP(Q2562,Tabela3[],10,0)</f>
        <v>Eletrônicos</v>
      </c>
      <c r="L2562" t="e" cm="1">
        <f t="array" aca="1" ref="L2562" ca="1">IF(Tabela2[[#This Row],[PORTO]]=Tabela2[[#This Row],[DESTINO]],0,erro)</f>
        <v>#NAME?</v>
      </c>
      <c r="N2562">
        <f t="shared" ca="1" si="319"/>
        <v>2000</v>
      </c>
      <c r="O2562">
        <f t="shared" ca="1" si="320"/>
        <v>9</v>
      </c>
      <c r="P2562">
        <f t="shared" ca="1" si="321"/>
        <v>0</v>
      </c>
      <c r="Q2562">
        <f t="shared" ca="1" si="317"/>
        <v>14</v>
      </c>
      <c r="R2562">
        <f t="shared" ca="1" si="318"/>
        <v>2</v>
      </c>
    </row>
    <row r="2563" spans="1:18">
      <c r="A2563">
        <f ca="1">VLOOKUP(O2563,Tabela3[],2,0)</f>
        <v>2001</v>
      </c>
      <c r="B2563" t="str">
        <f ca="1">VLOOKUP(P2563,Tabela3[],4,0)</f>
        <v>JUNHO</v>
      </c>
      <c r="C2563" t="str">
        <f ca="1">VLOOKUP(Q2563,Tabela3[],5,0)</f>
        <v>India</v>
      </c>
      <c r="D2563" t="str">
        <f ca="1">VLOOKUP(Q2563,Tabela3[],3,0)</f>
        <v>Reliance Industries</v>
      </c>
      <c r="E2563" t="str">
        <f ca="1">IF(R2563=Q2563, (VLOOKUP(P2563+1,Tabela3[],5,0)),VLOOKUP(R2563,Tabela3[],5,0))</f>
        <v>Holanda</v>
      </c>
      <c r="F2563" s="1">
        <f t="shared" ca="1" si="322"/>
        <v>37035</v>
      </c>
      <c r="G2563" s="1">
        <f t="shared" ref="G2563:G2626" ca="1" si="323">F2563+RAND()*10</f>
        <v>37040.182068108508</v>
      </c>
      <c r="H2563">
        <f t="shared" ref="H2563:H2626" ca="1" si="324">INT(RAND()*2)</f>
        <v>1</v>
      </c>
      <c r="I2563" t="str">
        <f ca="1">VLOOKUP(Q2563,Tabela3[],9,1)</f>
        <v>Tanker</v>
      </c>
      <c r="J2563" t="str">
        <f ca="1">VLOOKUP(Q2563,Tabela3[],11,0)</f>
        <v>Polipropileno</v>
      </c>
      <c r="K2563" t="str">
        <f ca="1">VLOOKUP(Q2563,Tabela3[],10,0)</f>
        <v>Petroquimicos</v>
      </c>
      <c r="L2563" t="e" cm="1">
        <f t="array" aca="1" ref="L2563" ca="1">IF(Tabela2[[#This Row],[PORTO]]=Tabela2[[#This Row],[DESTINO]],0,erro)</f>
        <v>#NAME?</v>
      </c>
      <c r="N2563">
        <f t="shared" ca="1" si="319"/>
        <v>0</v>
      </c>
      <c r="O2563">
        <f t="shared" ca="1" si="320"/>
        <v>1</v>
      </c>
      <c r="P2563">
        <f t="shared" ca="1" si="321"/>
        <v>5</v>
      </c>
      <c r="Q2563">
        <f t="shared" ref="Q2563:Q2626" ca="1" si="325">INT(RAND()*35)</f>
        <v>30</v>
      </c>
      <c r="R2563">
        <f t="shared" ref="R2563:R2626" ca="1" si="326">INT(RAND()*25)</f>
        <v>15</v>
      </c>
    </row>
    <row r="2564" spans="1:18">
      <c r="A2564">
        <f ca="1">VLOOKUP(O2564,Tabela3[],2,0)</f>
        <v>2003</v>
      </c>
      <c r="B2564" t="str">
        <f ca="1">VLOOKUP(P2564,Tabela3[],4,0)</f>
        <v>ABRIL</v>
      </c>
      <c r="C2564" t="str">
        <f ca="1">VLOOKUP(Q2564,Tabela3[],5,0)</f>
        <v>Canadá</v>
      </c>
      <c r="D2564" t="str">
        <f ca="1">VLOOKUP(Q2564,Tabela3[],3,0)</f>
        <v>Shopify</v>
      </c>
      <c r="E2564" t="str">
        <f ca="1">IF(R2564=Q2564, (VLOOKUP(P2564+1,Tabela3[],5,0)),VLOOKUP(R2564,Tabela3[],5,0))</f>
        <v>Itália</v>
      </c>
      <c r="F2564" s="1">
        <f t="shared" ca="1" si="322"/>
        <v>37683</v>
      </c>
      <c r="G2564" s="1">
        <f t="shared" ca="1" si="323"/>
        <v>37686.532515402156</v>
      </c>
      <c r="H2564">
        <f t="shared" ca="1" si="324"/>
        <v>0</v>
      </c>
      <c r="I2564" t="str">
        <f ca="1">VLOOKUP(Q2564,Tabela3[],9,1)</f>
        <v>HMM Southampton</v>
      </c>
      <c r="J2564" t="str">
        <f ca="1">VLOOKUP(Q2564,Tabela3[],11,0)</f>
        <v>NONA</v>
      </c>
      <c r="K2564" t="str">
        <f ca="1">VLOOKUP(Q2564,Tabela3[],10,0)</f>
        <v>Bebida</v>
      </c>
      <c r="L2564" t="e" cm="1">
        <f t="array" aca="1" ref="L2564" ca="1">IF(Tabela2[[#This Row],[PORTO]]=Tabela2[[#This Row],[DESTINO]],0,erro)</f>
        <v>#NAME?</v>
      </c>
      <c r="N2564">
        <f t="shared" ca="1" si="319"/>
        <v>0</v>
      </c>
      <c r="O2564">
        <f t="shared" ca="1" si="320"/>
        <v>3</v>
      </c>
      <c r="P2564">
        <f t="shared" ca="1" si="321"/>
        <v>3</v>
      </c>
      <c r="Q2564">
        <f t="shared" ca="1" si="325"/>
        <v>34</v>
      </c>
      <c r="R2564">
        <f t="shared" ca="1" si="326"/>
        <v>19</v>
      </c>
    </row>
    <row r="2565" spans="1:18">
      <c r="A2565">
        <f ca="1">VLOOKUP(O2565,Tabela3[],2,0)</f>
        <v>2006</v>
      </c>
      <c r="B2565" t="str">
        <f ca="1">VLOOKUP(P2565,Tabela3[],4,0)</f>
        <v>JANEIRO</v>
      </c>
      <c r="C2565" t="str">
        <f ca="1">VLOOKUP(Q2565,Tabela3[],5,0)</f>
        <v>França</v>
      </c>
      <c r="D2565" t="str">
        <f ca="1">VLOOKUP(Q2565,Tabela3[],3,0)</f>
        <v> LVMH</v>
      </c>
      <c r="E2565" t="str">
        <f ca="1">IF(R2565=Q2565, (VLOOKUP(P2565+1,Tabela3[],5,0)),VLOOKUP(R2565,Tabela3[],5,0))</f>
        <v>China</v>
      </c>
      <c r="F2565" s="1">
        <f t="shared" ca="1" si="322"/>
        <v>38720</v>
      </c>
      <c r="G2565" s="1">
        <f t="shared" ca="1" si="323"/>
        <v>38729.093738704098</v>
      </c>
      <c r="H2565">
        <f t="shared" ca="1" si="324"/>
        <v>0</v>
      </c>
      <c r="I2565" t="str">
        <f ca="1">VLOOKUP(Q2565,Tabela3[],9,1)</f>
        <v>Emma Maersk</v>
      </c>
      <c r="J2565" t="str">
        <f ca="1">VLOOKUP(Q2565,Tabela3[],11,0)</f>
        <v>Louis Vuitton</v>
      </c>
      <c r="K2565" t="str">
        <f ca="1">VLOOKUP(Q2565,Tabela3[],10,0)</f>
        <v>Tecido</v>
      </c>
      <c r="L2565" t="e" cm="1">
        <f t="array" aca="1" ref="L2565" ca="1">IF(Tabela2[[#This Row],[PORTO]]=Tabela2[[#This Row],[DESTINO]],0,erro)</f>
        <v>#NAME?</v>
      </c>
      <c r="N2565">
        <f t="shared" ref="N2565:N2628" ca="1" si="327">IF(K2565="Geral",INT((RANDBETWEEN(1,5)*1000)),IF(K2565="Eletrônicos",INT((RANDBETWEEN(1,5))*500),IF(K2565="Tecido",INT((RANDBETWEEN(10,50)*1000)),IF(K2565="Carros",INT((RANDBETWEEN(1,5)*100)),IF(K2565="Petróleo",INT((RANDBETWEEN(50,100)*1000)),IF(K2565="Quimico",INT((RANDBETWEEN(10,200)*10000)),IF(K2565="Maquinário",INT((RANDBETWEEN(1,5)*10)),0)))))))</f>
        <v>44000</v>
      </c>
      <c r="O2565">
        <f t="shared" ca="1" si="320"/>
        <v>6</v>
      </c>
      <c r="P2565">
        <f t="shared" ca="1" si="321"/>
        <v>0</v>
      </c>
      <c r="Q2565">
        <f t="shared" ca="1" si="325"/>
        <v>22</v>
      </c>
      <c r="R2565">
        <f t="shared" ca="1" si="326"/>
        <v>22</v>
      </c>
    </row>
    <row r="2566" spans="1:18">
      <c r="A2566">
        <f ca="1">VLOOKUP(O2566,Tabela3[],2,0)</f>
        <v>2003</v>
      </c>
      <c r="B2566" t="str">
        <f ca="1">VLOOKUP(P2566,Tabela3[],4,0)</f>
        <v>DEZEMBRO</v>
      </c>
      <c r="C2566" t="str">
        <f ca="1">VLOOKUP(Q2566,Tabela3[],5,0)</f>
        <v>Itália</v>
      </c>
      <c r="D2566" t="str">
        <f ca="1">VLOOKUP(Q2566,Tabela3[],3,0)</f>
        <v>Hyundai</v>
      </c>
      <c r="E2566" t="str">
        <f ca="1">IF(R2566=Q2566, (VLOOKUP(P2566+1,Tabela3[],5,0)),VLOOKUP(R2566,Tabela3[],5,0))</f>
        <v>Alemanha</v>
      </c>
      <c r="F2566" s="1">
        <f t="shared" ca="1" si="322"/>
        <v>37927</v>
      </c>
      <c r="G2566" s="1">
        <f t="shared" ca="1" si="323"/>
        <v>37927.008360819425</v>
      </c>
      <c r="H2566">
        <f t="shared" ca="1" si="324"/>
        <v>0</v>
      </c>
      <c r="I2566" t="str">
        <f ca="1">VLOOKUP(Q2566,Tabela3[],9,1)</f>
        <v>Car Carriers</v>
      </c>
      <c r="J2566" t="str">
        <f ca="1">VLOOKUP(Q2566,Tabela3[],11,0)</f>
        <v>Creta Confort</v>
      </c>
      <c r="K2566" t="str">
        <f ca="1">VLOOKUP(Q2566,Tabela3[],10,0)</f>
        <v>Carros</v>
      </c>
      <c r="L2566" t="e" cm="1">
        <f t="array" aca="1" ref="L2566" ca="1">IF(Tabela2[[#This Row],[PORTO]]=Tabela2[[#This Row],[DESTINO]],0,erro)</f>
        <v>#NAME?</v>
      </c>
      <c r="N2566">
        <f t="shared" ca="1" si="327"/>
        <v>500</v>
      </c>
      <c r="O2566">
        <f t="shared" ca="1" si="320"/>
        <v>3</v>
      </c>
      <c r="P2566">
        <f t="shared" ca="1" si="321"/>
        <v>11</v>
      </c>
      <c r="Q2566">
        <f t="shared" ca="1" si="325"/>
        <v>18</v>
      </c>
      <c r="R2566">
        <f t="shared" ca="1" si="326"/>
        <v>8</v>
      </c>
    </row>
    <row r="2567" spans="1:18">
      <c r="A2567">
        <f ca="1">VLOOKUP(O2567,Tabela3[],2,0)</f>
        <v>2007</v>
      </c>
      <c r="B2567" t="str">
        <f ca="1">VLOOKUP(P2567,Tabela3[],4,0)</f>
        <v>MARÇO</v>
      </c>
      <c r="C2567" t="str">
        <f ca="1">VLOOKUP(Q2567,Tabela3[],5,0)</f>
        <v>França</v>
      </c>
      <c r="D2567" t="str">
        <f ca="1">VLOOKUP(Q2567,Tabela3[],3,0)</f>
        <v> LVMH</v>
      </c>
      <c r="E2567" t="str">
        <f ca="1">IF(R2567=Q2567, (VLOOKUP(P2567+1,Tabela3[],5,0)),VLOOKUP(R2567,Tabela3[],5,0))</f>
        <v>Estados Unidos</v>
      </c>
      <c r="F2567" s="1">
        <f t="shared" ca="1" si="322"/>
        <v>39119</v>
      </c>
      <c r="G2567" s="1">
        <f t="shared" ca="1" si="323"/>
        <v>39125.494051837239</v>
      </c>
      <c r="H2567">
        <f t="shared" ca="1" si="324"/>
        <v>1</v>
      </c>
      <c r="I2567" t="str">
        <f ca="1">VLOOKUP(Q2567,Tabela3[],9,1)</f>
        <v>Emma Maersk</v>
      </c>
      <c r="J2567" t="str">
        <f ca="1">VLOOKUP(Q2567,Tabela3[],11,0)</f>
        <v>Louis Vuitton</v>
      </c>
      <c r="K2567" t="str">
        <f ca="1">VLOOKUP(Q2567,Tabela3[],10,0)</f>
        <v>Tecido</v>
      </c>
      <c r="L2567" t="e" cm="1">
        <f t="array" aca="1" ref="L2567" ca="1">IF(Tabela2[[#This Row],[PORTO]]=Tabela2[[#This Row],[DESTINO]],0,erro)</f>
        <v>#NAME?</v>
      </c>
      <c r="N2567">
        <f t="shared" ca="1" si="327"/>
        <v>40000</v>
      </c>
      <c r="O2567">
        <f t="shared" ca="1" si="320"/>
        <v>7</v>
      </c>
      <c r="P2567">
        <f t="shared" ca="1" si="321"/>
        <v>2</v>
      </c>
      <c r="Q2567">
        <f t="shared" ca="1" si="325"/>
        <v>22</v>
      </c>
      <c r="R2567">
        <f t="shared" ca="1" si="326"/>
        <v>22</v>
      </c>
    </row>
    <row r="2568" spans="1:18">
      <c r="A2568">
        <f ca="1">VLOOKUP(O2568,Tabela3[],2,0)</f>
        <v>2008</v>
      </c>
      <c r="B2568" t="str">
        <f ca="1">VLOOKUP(P2568,Tabela3[],4,0)</f>
        <v>MAIO</v>
      </c>
      <c r="C2568" t="str">
        <f ca="1">VLOOKUP(Q2568,Tabela3[],5,0)</f>
        <v>Japão</v>
      </c>
      <c r="D2568" t="str">
        <f ca="1">VLOOKUP(Q2568,Tabela3[],3,0)</f>
        <v>Toyota</v>
      </c>
      <c r="E2568" t="str">
        <f ca="1">IF(R2568=Q2568, (VLOOKUP(P2568+1,Tabela3[],5,0)),VLOOKUP(R2568,Tabela3[],5,0))</f>
        <v>Itália</v>
      </c>
      <c r="F2568" s="1">
        <f t="shared" ca="1" si="322"/>
        <v>39561</v>
      </c>
      <c r="G2568" s="1">
        <f t="shared" ca="1" si="323"/>
        <v>39568.468336690137</v>
      </c>
      <c r="H2568">
        <f t="shared" ca="1" si="324"/>
        <v>1</v>
      </c>
      <c r="I2568" t="str">
        <f ca="1">VLOOKUP(Q2568,Tabela3[],9,1)</f>
        <v>Trailer Carriers</v>
      </c>
      <c r="J2568" t="str">
        <f ca="1">VLOOKUP(Q2568,Tabela3[],11,0)</f>
        <v>COROLLA GLI</v>
      </c>
      <c r="K2568" t="str">
        <f ca="1">VLOOKUP(Q2568,Tabela3[],10,0)</f>
        <v>Carros</v>
      </c>
      <c r="L2568" t="e" cm="1">
        <f t="array" aca="1" ref="L2568" ca="1">IF(Tabela2[[#This Row],[PORTO]]=Tabela2[[#This Row],[DESTINO]],0,erro)</f>
        <v>#NAME?</v>
      </c>
      <c r="N2568">
        <f t="shared" ca="1" si="327"/>
        <v>100</v>
      </c>
      <c r="O2568">
        <f t="shared" ca="1" si="320"/>
        <v>8</v>
      </c>
      <c r="P2568">
        <f t="shared" ca="1" si="321"/>
        <v>4</v>
      </c>
      <c r="Q2568">
        <f t="shared" ca="1" si="325"/>
        <v>10</v>
      </c>
      <c r="R2568">
        <f t="shared" ca="1" si="326"/>
        <v>20</v>
      </c>
    </row>
    <row r="2569" spans="1:18">
      <c r="A2569">
        <f ca="1">VLOOKUP(O2569,Tabela3[],2,0)</f>
        <v>2000</v>
      </c>
      <c r="B2569" t="str">
        <f ca="1">VLOOKUP(P2569,Tabela3[],4,0)</f>
        <v>FEVEREIRO</v>
      </c>
      <c r="C2569" t="str">
        <f ca="1">VLOOKUP(Q2569,Tabela3[],5,0)</f>
        <v>India</v>
      </c>
      <c r="D2569" t="str">
        <f ca="1">VLOOKUP(Q2569,Tabela3[],3,0)</f>
        <v>Reliance Industries</v>
      </c>
      <c r="E2569" t="str">
        <f ca="1">IF(R2569=Q2569, (VLOOKUP(P2569+1,Tabela3[],5,0)),VLOOKUP(R2569,Tabela3[],5,0))</f>
        <v>Itália</v>
      </c>
      <c r="F2569" s="1">
        <f t="shared" ca="1" si="322"/>
        <v>36526</v>
      </c>
      <c r="G2569" s="1">
        <f t="shared" ca="1" si="323"/>
        <v>36533.24758594382</v>
      </c>
      <c r="H2569">
        <f t="shared" ca="1" si="324"/>
        <v>1</v>
      </c>
      <c r="I2569" t="str">
        <f ca="1">VLOOKUP(Q2569,Tabela3[],9,1)</f>
        <v>Tanker</v>
      </c>
      <c r="J2569" t="str">
        <f ca="1">VLOOKUP(Q2569,Tabela3[],11,0)</f>
        <v>Polietileno</v>
      </c>
      <c r="K2569" t="str">
        <f ca="1">VLOOKUP(Q2569,Tabela3[],10,0)</f>
        <v>Petroquimicos</v>
      </c>
      <c r="L2569" t="e" cm="1">
        <f t="array" aca="1" ref="L2569" ca="1">IF(Tabela2[[#This Row],[PORTO]]=Tabela2[[#This Row],[DESTINO]],0,erro)</f>
        <v>#NAME?</v>
      </c>
      <c r="N2569">
        <f t="shared" ca="1" si="327"/>
        <v>0</v>
      </c>
      <c r="O2569">
        <f t="shared" ca="1" si="320"/>
        <v>0</v>
      </c>
      <c r="P2569">
        <f t="shared" ca="1" si="321"/>
        <v>1</v>
      </c>
      <c r="Q2569">
        <f t="shared" ca="1" si="325"/>
        <v>31</v>
      </c>
      <c r="R2569">
        <f t="shared" ca="1" si="326"/>
        <v>19</v>
      </c>
    </row>
    <row r="2570" spans="1:18">
      <c r="A2570">
        <f ca="1">VLOOKUP(O2570,Tabela3[],2,0)</f>
        <v>2003</v>
      </c>
      <c r="B2570" t="str">
        <f ca="1">VLOOKUP(P2570,Tabela3[],4,0)</f>
        <v>NOVEMBRO</v>
      </c>
      <c r="C2570" t="str">
        <f ca="1">VLOOKUP(Q2570,Tabela3[],5,0)</f>
        <v>China</v>
      </c>
      <c r="D2570" t="str">
        <f ca="1">VLOOKUP(Q2570,Tabela3[],3,0)</f>
        <v>Alibaba Group</v>
      </c>
      <c r="E2570" t="str">
        <f ca="1">IF(R2570=Q2570, (VLOOKUP(P2570+1,Tabela3[],5,0)),VLOOKUP(R2570,Tabela3[],5,0))</f>
        <v>Alemanha</v>
      </c>
      <c r="F2570" s="1">
        <f t="shared" ca="1" si="322"/>
        <v>37907</v>
      </c>
      <c r="G2570" s="1">
        <f t="shared" ca="1" si="323"/>
        <v>37914.229783442308</v>
      </c>
      <c r="H2570">
        <f t="shared" ca="1" si="324"/>
        <v>1</v>
      </c>
      <c r="I2570" t="str">
        <f ca="1">VLOOKUP(Q2570,Tabela3[],9,1)</f>
        <v>HMM St Petersburg</v>
      </c>
      <c r="J2570" t="str">
        <f ca="1">VLOOKUP(Q2570,Tabela3[],11,0)</f>
        <v>Miniescavadeira</v>
      </c>
      <c r="K2570" t="str">
        <f ca="1">VLOOKUP(Q2570,Tabela3[],10,0)</f>
        <v>Maquinário</v>
      </c>
      <c r="L2570" t="e" cm="1">
        <f t="array" aca="1" ref="L2570" ca="1">IF(Tabela2[[#This Row],[PORTO]]=Tabela2[[#This Row],[DESTINO]],0,erro)</f>
        <v>#NAME?</v>
      </c>
      <c r="N2570">
        <f t="shared" ca="1" si="327"/>
        <v>30</v>
      </c>
      <c r="O2570">
        <f t="shared" ca="1" si="320"/>
        <v>3</v>
      </c>
      <c r="P2570">
        <f t="shared" ca="1" si="321"/>
        <v>10</v>
      </c>
      <c r="Q2570">
        <f t="shared" ca="1" si="325"/>
        <v>1</v>
      </c>
      <c r="R2570">
        <f t="shared" ca="1" si="326"/>
        <v>8</v>
      </c>
    </row>
    <row r="2571" spans="1:18">
      <c r="A2571">
        <f ca="1">VLOOKUP(O2571,Tabela3[],2,0)</f>
        <v>2009</v>
      </c>
      <c r="B2571" t="str">
        <f ca="1">VLOOKUP(P2571,Tabela3[],4,0)</f>
        <v>JANEIRO</v>
      </c>
      <c r="C2571" t="str">
        <f ca="1">VLOOKUP(Q2571,Tabela3[],5,0)</f>
        <v>Reino Unido</v>
      </c>
      <c r="D2571" t="str">
        <f ca="1">VLOOKUP(Q2571,Tabela3[],3,0)</f>
        <v>Unilever</v>
      </c>
      <c r="E2571" t="str">
        <f ca="1">IF(R2571=Q2571, (VLOOKUP(P2571+1,Tabela3[],5,0)),VLOOKUP(R2571,Tabela3[],5,0))</f>
        <v>Alemanha</v>
      </c>
      <c r="F2571" s="1">
        <f t="shared" ca="1" si="322"/>
        <v>40163</v>
      </c>
      <c r="G2571" s="1">
        <f t="shared" ca="1" si="323"/>
        <v>40165.870025601485</v>
      </c>
      <c r="H2571">
        <f t="shared" ca="1" si="324"/>
        <v>0</v>
      </c>
      <c r="I2571" t="str">
        <f ca="1">VLOOKUP(Q2571,Tabela3[],9,1)</f>
        <v>HMM Helsinki</v>
      </c>
      <c r="J2571" t="str">
        <f ca="1">VLOOKUP(Q2571,Tabela3[],11,0)</f>
        <v xml:space="preserve">Shampoo </v>
      </c>
      <c r="K2571" t="str">
        <f ca="1">VLOOKUP(Q2571,Tabela3[],10,0)</f>
        <v>Quimico</v>
      </c>
      <c r="L2571" t="e" cm="1">
        <f t="array" aca="1" ref="L2571" ca="1">IF(Tabela2[[#This Row],[PORTO]]=Tabela2[[#This Row],[DESTINO]],0,erro)</f>
        <v>#NAME?</v>
      </c>
      <c r="N2571">
        <f t="shared" ca="1" si="327"/>
        <v>250000</v>
      </c>
      <c r="O2571">
        <f t="shared" ca="1" si="320"/>
        <v>9</v>
      </c>
      <c r="P2571">
        <f t="shared" ca="1" si="321"/>
        <v>12</v>
      </c>
      <c r="Q2571">
        <f t="shared" ca="1" si="325"/>
        <v>24</v>
      </c>
      <c r="R2571">
        <f t="shared" ca="1" si="326"/>
        <v>8</v>
      </c>
    </row>
    <row r="2572" spans="1:18">
      <c r="A2572">
        <f ca="1">VLOOKUP(O2572,Tabela3[],2,0)</f>
        <v>2007</v>
      </c>
      <c r="B2572" t="str">
        <f ca="1">VLOOKUP(P2572,Tabela3[],4,0)</f>
        <v>NOVEMBRO</v>
      </c>
      <c r="C2572" t="str">
        <f ca="1">VLOOKUP(Q2572,Tabela3[],5,0)</f>
        <v>Itália</v>
      </c>
      <c r="D2572" t="str">
        <f ca="1">VLOOKUP(Q2572,Tabela3[],3,0)</f>
        <v>Hyundai</v>
      </c>
      <c r="E2572" t="str">
        <f ca="1">IF(R2572=Q2572, (VLOOKUP(P2572+1,Tabela3[],5,0)),VLOOKUP(R2572,Tabela3[],5,0))</f>
        <v>Japão</v>
      </c>
      <c r="F2572" s="1">
        <f t="shared" ca="1" si="322"/>
        <v>39364</v>
      </c>
      <c r="G2572" s="1">
        <f t="shared" ca="1" si="323"/>
        <v>39364.731847938507</v>
      </c>
      <c r="H2572">
        <f t="shared" ca="1" si="324"/>
        <v>0</v>
      </c>
      <c r="I2572" t="str">
        <f ca="1">VLOOKUP(Q2572,Tabela3[],9,1)</f>
        <v>Car Carriers</v>
      </c>
      <c r="J2572" t="str">
        <f ca="1">VLOOKUP(Q2572,Tabela3[],11,0)</f>
        <v>HB20 Vision</v>
      </c>
      <c r="K2572" t="str">
        <f ca="1">VLOOKUP(Q2572,Tabela3[],10,0)</f>
        <v>Carros</v>
      </c>
      <c r="L2572" t="e" cm="1">
        <f t="array" aca="1" ref="L2572" ca="1">IF(Tabela2[[#This Row],[PORTO]]=Tabela2[[#This Row],[DESTINO]],0,erro)</f>
        <v>#NAME?</v>
      </c>
      <c r="N2572">
        <f t="shared" ca="1" si="327"/>
        <v>100</v>
      </c>
      <c r="O2572">
        <f t="shared" ca="1" si="320"/>
        <v>7</v>
      </c>
      <c r="P2572">
        <f t="shared" ca="1" si="321"/>
        <v>10</v>
      </c>
      <c r="Q2572">
        <f t="shared" ca="1" si="325"/>
        <v>20</v>
      </c>
      <c r="R2572">
        <f t="shared" ca="1" si="326"/>
        <v>9</v>
      </c>
    </row>
    <row r="2573" spans="1:18">
      <c r="A2573">
        <f ca="1">VLOOKUP(O2573,Tabela3[],2,0)</f>
        <v>2005</v>
      </c>
      <c r="B2573" t="str">
        <f ca="1">VLOOKUP(P2573,Tabela3[],4,0)</f>
        <v>ABRIL</v>
      </c>
      <c r="C2573" t="str">
        <f ca="1">VLOOKUP(Q2573,Tabela3[],5,0)</f>
        <v>Reino Unido</v>
      </c>
      <c r="D2573" t="str">
        <f ca="1">VLOOKUP(Q2573,Tabela3[],3,0)</f>
        <v>Unilever</v>
      </c>
      <c r="E2573" t="str">
        <f ca="1">IF(R2573=Q2573, (VLOOKUP(P2573+1,Tabela3[],5,0)),VLOOKUP(R2573,Tabela3[],5,0))</f>
        <v>Estados Unidos</v>
      </c>
      <c r="F2573" s="1">
        <f t="shared" ca="1" si="322"/>
        <v>38428</v>
      </c>
      <c r="G2573" s="1">
        <f t="shared" ca="1" si="323"/>
        <v>38433.530788854034</v>
      </c>
      <c r="H2573">
        <f t="shared" ca="1" si="324"/>
        <v>1</v>
      </c>
      <c r="I2573" t="str">
        <f ca="1">VLOOKUP(Q2573,Tabela3[],9,1)</f>
        <v>HMM Helsinki</v>
      </c>
      <c r="J2573" t="str">
        <f ca="1">VLOOKUP(Q2573,Tabela3[],11,0)</f>
        <v xml:space="preserve">Desodorante Antitranspirante Aerosol </v>
      </c>
      <c r="K2573" t="str">
        <f ca="1">VLOOKUP(Q2573,Tabela3[],10,0)</f>
        <v>Quimico</v>
      </c>
      <c r="L2573" t="e" cm="1">
        <f t="array" aca="1" ref="L2573" ca="1">IF(Tabela2[[#This Row],[PORTO]]=Tabela2[[#This Row],[DESTINO]],0,erro)</f>
        <v>#NAME?</v>
      </c>
      <c r="N2573">
        <f t="shared" ca="1" si="327"/>
        <v>1680000</v>
      </c>
      <c r="O2573">
        <f t="shared" ca="1" si="320"/>
        <v>5</v>
      </c>
      <c r="P2573">
        <f t="shared" ca="1" si="321"/>
        <v>3</v>
      </c>
      <c r="Q2573">
        <f t="shared" ca="1" si="325"/>
        <v>25</v>
      </c>
      <c r="R2573">
        <f t="shared" ca="1" si="326"/>
        <v>4</v>
      </c>
    </row>
    <row r="2574" spans="1:18">
      <c r="A2574">
        <f ca="1">VLOOKUP(O2574,Tabela3[],2,0)</f>
        <v>2007</v>
      </c>
      <c r="B2574" t="str">
        <f ca="1">VLOOKUP(P2574,Tabela3[],4,0)</f>
        <v>JULHO</v>
      </c>
      <c r="C2574" t="str">
        <f ca="1">VLOOKUP(Q2574,Tabela3[],5,0)</f>
        <v>Alemanha</v>
      </c>
      <c r="D2574" t="str">
        <f ca="1">VLOOKUP(Q2574,Tabela3[],3,0)</f>
        <v>Volkswagen</v>
      </c>
      <c r="E2574" t="str">
        <f ca="1">IF(R2574=Q2574, (VLOOKUP(P2574+1,Tabela3[],5,0)),VLOOKUP(R2574,Tabela3[],5,0))</f>
        <v>Reino Unido</v>
      </c>
      <c r="F2574" s="1">
        <f t="shared" ca="1" si="322"/>
        <v>39256</v>
      </c>
      <c r="G2574" s="1">
        <f t="shared" ca="1" si="323"/>
        <v>39259.780801326393</v>
      </c>
      <c r="H2574">
        <f t="shared" ca="1" si="324"/>
        <v>0</v>
      </c>
      <c r="I2574" t="str">
        <f ca="1">VLOOKUP(Q2574,Tabela3[],9,1)</f>
        <v>Warehouse Carriers </v>
      </c>
      <c r="J2574" t="str">
        <f ca="1">VLOOKUP(Q2574,Tabela3[],11,0)</f>
        <v>GLI 350 TSI (Jetta)</v>
      </c>
      <c r="K2574" t="str">
        <f ca="1">VLOOKUP(Q2574,Tabela3[],10,0)</f>
        <v>Carros</v>
      </c>
      <c r="L2574" t="e" cm="1">
        <f t="array" aca="1" ref="L2574" ca="1">IF(Tabela2[[#This Row],[PORTO]]=Tabela2[[#This Row],[DESTINO]],0,erro)</f>
        <v>#NAME?</v>
      </c>
      <c r="N2574">
        <f t="shared" ca="1" si="327"/>
        <v>300</v>
      </c>
      <c r="O2574">
        <f t="shared" ca="1" si="320"/>
        <v>7</v>
      </c>
      <c r="P2574">
        <f t="shared" ca="1" si="321"/>
        <v>6</v>
      </c>
      <c r="Q2574">
        <f t="shared" ca="1" si="325"/>
        <v>8</v>
      </c>
      <c r="R2574">
        <f t="shared" ca="1" si="326"/>
        <v>24</v>
      </c>
    </row>
    <row r="2575" spans="1:18">
      <c r="A2575">
        <f ca="1">VLOOKUP(O2575,Tabela3[],2,0)</f>
        <v>2009</v>
      </c>
      <c r="B2575" t="str">
        <f ca="1">VLOOKUP(P2575,Tabela3[],4,0)</f>
        <v>MAIO</v>
      </c>
      <c r="C2575" t="str">
        <f ca="1">VLOOKUP(Q2575,Tabela3[],5,0)</f>
        <v>França</v>
      </c>
      <c r="D2575" t="str">
        <f ca="1">VLOOKUP(Q2575,Tabela3[],3,0)</f>
        <v> LVMH</v>
      </c>
      <c r="E2575" t="str">
        <f ca="1">IF(R2575=Q2575, (VLOOKUP(P2575+1,Tabela3[],5,0)),VLOOKUP(R2575,Tabela3[],5,0))</f>
        <v>Japão</v>
      </c>
      <c r="F2575" s="1">
        <f t="shared" ca="1" si="322"/>
        <v>39908</v>
      </c>
      <c r="G2575" s="1">
        <f t="shared" ca="1" si="323"/>
        <v>39914.730129506046</v>
      </c>
      <c r="H2575">
        <f t="shared" ca="1" si="324"/>
        <v>1</v>
      </c>
      <c r="I2575" t="str">
        <f ca="1">VLOOKUP(Q2575,Tabela3[],9,1)</f>
        <v>Emma Maersk</v>
      </c>
      <c r="J2575" t="str">
        <f ca="1">VLOOKUP(Q2575,Tabela3[],11,0)</f>
        <v>Louis Vuitton</v>
      </c>
      <c r="K2575" t="str">
        <f ca="1">VLOOKUP(Q2575,Tabela3[],10,0)</f>
        <v>Tecido</v>
      </c>
      <c r="L2575" t="e" cm="1">
        <f t="array" aca="1" ref="L2575" ca="1">IF(Tabela2[[#This Row],[PORTO]]=Tabela2[[#This Row],[DESTINO]],0,erro)</f>
        <v>#NAME?</v>
      </c>
      <c r="N2575">
        <f t="shared" ca="1" si="327"/>
        <v>29000</v>
      </c>
      <c r="O2575">
        <f t="shared" ca="1" si="320"/>
        <v>9</v>
      </c>
      <c r="P2575">
        <f t="shared" ca="1" si="321"/>
        <v>4</v>
      </c>
      <c r="Q2575">
        <f t="shared" ca="1" si="325"/>
        <v>22</v>
      </c>
      <c r="R2575">
        <f t="shared" ca="1" si="326"/>
        <v>10</v>
      </c>
    </row>
    <row r="2576" spans="1:18">
      <c r="A2576">
        <f ca="1">VLOOKUP(O2576,Tabela3[],2,0)</f>
        <v>2006</v>
      </c>
      <c r="B2576" t="str">
        <f ca="1">VLOOKUP(P2576,Tabela3[],4,0)</f>
        <v>NOVEMBRO</v>
      </c>
      <c r="C2576" t="str">
        <f ca="1">VLOOKUP(Q2576,Tabela3[],5,0)</f>
        <v>Coréia do Sul</v>
      </c>
      <c r="D2576" t="str">
        <f ca="1">VLOOKUP(Q2576,Tabela3[],3,0)</f>
        <v>Samsung</v>
      </c>
      <c r="E2576" t="str">
        <f ca="1">IF(R2576=Q2576, (VLOOKUP(P2576+1,Tabela3[],5,0)),VLOOKUP(R2576,Tabela3[],5,0))</f>
        <v>França</v>
      </c>
      <c r="F2576" s="1">
        <f t="shared" ca="1" si="322"/>
        <v>38990</v>
      </c>
      <c r="G2576" s="1">
        <f t="shared" ca="1" si="323"/>
        <v>38994.998321397259</v>
      </c>
      <c r="H2576">
        <f t="shared" ca="1" si="324"/>
        <v>1</v>
      </c>
      <c r="I2576" t="str">
        <f ca="1">VLOOKUP(Q2576,Tabela3[],9,1)</f>
        <v>HMM Rotterdam</v>
      </c>
      <c r="J2576" t="str">
        <f ca="1">VLOOKUP(Q2576,Tabela3[],11,0)</f>
        <v>Neo QLED 8k 75"</v>
      </c>
      <c r="K2576" t="str">
        <f ca="1">VLOOKUP(Q2576,Tabela3[],10,0)</f>
        <v>Eletrônicos</v>
      </c>
      <c r="L2576" t="e" cm="1">
        <f t="array" aca="1" ref="L2576" ca="1">IF(Tabela2[[#This Row],[PORTO]]=Tabela2[[#This Row],[DESTINO]],0,erro)</f>
        <v>#NAME?</v>
      </c>
      <c r="N2576">
        <f t="shared" ca="1" si="327"/>
        <v>2000</v>
      </c>
      <c r="O2576">
        <f t="shared" ca="1" si="320"/>
        <v>6</v>
      </c>
      <c r="P2576">
        <f t="shared" ca="1" si="321"/>
        <v>10</v>
      </c>
      <c r="Q2576">
        <f t="shared" ca="1" si="325"/>
        <v>12</v>
      </c>
      <c r="R2576">
        <f t="shared" ca="1" si="326"/>
        <v>22</v>
      </c>
    </row>
    <row r="2577" spans="1:18">
      <c r="A2577">
        <f ca="1">VLOOKUP(O2577,Tabela3[],2,0)</f>
        <v>2001</v>
      </c>
      <c r="B2577" t="str">
        <f ca="1">VLOOKUP(P2577,Tabela3[],4,0)</f>
        <v>SETEMBRO</v>
      </c>
      <c r="C2577" t="str">
        <f ca="1">VLOOKUP(Q2577,Tabela3[],5,0)</f>
        <v>Itália</v>
      </c>
      <c r="D2577" t="str">
        <f ca="1">VLOOKUP(Q2577,Tabela3[],3,0)</f>
        <v>Hyundai</v>
      </c>
      <c r="E2577" t="str">
        <f ca="1">IF(R2577=Q2577, (VLOOKUP(P2577+1,Tabela3[],5,0)),VLOOKUP(R2577,Tabela3[],5,0))</f>
        <v>Holanda</v>
      </c>
      <c r="F2577" s="1">
        <f t="shared" ca="1" si="322"/>
        <v>37115</v>
      </c>
      <c r="G2577" s="1">
        <f t="shared" ca="1" si="323"/>
        <v>37121.814487092328</v>
      </c>
      <c r="H2577">
        <f t="shared" ca="1" si="324"/>
        <v>0</v>
      </c>
      <c r="I2577" t="str">
        <f ca="1">VLOOKUP(Q2577,Tabela3[],9,1)</f>
        <v>Car Carriers</v>
      </c>
      <c r="J2577" t="str">
        <f ca="1">VLOOKUP(Q2577,Tabela3[],11,0)</f>
        <v>HB20 Vision</v>
      </c>
      <c r="K2577" t="str">
        <f ca="1">VLOOKUP(Q2577,Tabela3[],10,0)</f>
        <v>Carros</v>
      </c>
      <c r="L2577" t="e" cm="1">
        <f t="array" aca="1" ref="L2577" ca="1">IF(Tabela2[[#This Row],[PORTO]]=Tabela2[[#This Row],[DESTINO]],0,erro)</f>
        <v>#NAME?</v>
      </c>
      <c r="N2577">
        <f t="shared" ca="1" si="327"/>
        <v>500</v>
      </c>
      <c r="O2577">
        <f t="shared" ca="1" si="320"/>
        <v>1</v>
      </c>
      <c r="P2577">
        <f t="shared" ca="1" si="321"/>
        <v>8</v>
      </c>
      <c r="Q2577">
        <f t="shared" ca="1" si="325"/>
        <v>20</v>
      </c>
      <c r="R2577">
        <f t="shared" ca="1" si="326"/>
        <v>17</v>
      </c>
    </row>
    <row r="2578" spans="1:18">
      <c r="A2578">
        <f ca="1">VLOOKUP(O2578,Tabela3[],2,0)</f>
        <v>2009</v>
      </c>
      <c r="B2578" t="str">
        <f ca="1">VLOOKUP(P2578,Tabela3[],4,0)</f>
        <v>MAIO</v>
      </c>
      <c r="C2578" t="str">
        <f ca="1">VLOOKUP(Q2578,Tabela3[],5,0)</f>
        <v>Estados Unidos</v>
      </c>
      <c r="D2578" t="str">
        <f ca="1">VLOOKUP(Q2578,Tabela3[],3,0)</f>
        <v>Amazon</v>
      </c>
      <c r="E2578" t="str">
        <f ca="1">IF(R2578=Q2578, (VLOOKUP(P2578+1,Tabela3[],5,0)),VLOOKUP(R2578,Tabela3[],5,0))</f>
        <v>Alemanha</v>
      </c>
      <c r="F2578" s="1">
        <f t="shared" ca="1" si="322"/>
        <v>39925</v>
      </c>
      <c r="G2578" s="1">
        <f t="shared" ca="1" si="323"/>
        <v>39930.919150161229</v>
      </c>
      <c r="H2578">
        <f t="shared" ca="1" si="324"/>
        <v>0</v>
      </c>
      <c r="I2578" t="str">
        <f ca="1">VLOOKUP(Q2578,Tabela3[],9,1)</f>
        <v>HMM Algeciras</v>
      </c>
      <c r="J2578" t="str">
        <f ca="1">VLOOKUP(Q2578,Tabela3[],11,0)</f>
        <v>Colchão Baby Light D18</v>
      </c>
      <c r="K2578" t="str">
        <f ca="1">VLOOKUP(Q2578,Tabela3[],10,0)</f>
        <v>Geral</v>
      </c>
      <c r="L2578" t="e" cm="1">
        <f t="array" aca="1" ref="L2578" ca="1">IF(Tabela2[[#This Row],[PORTO]]=Tabela2[[#This Row],[DESTINO]],0,erro)</f>
        <v>#NAME?</v>
      </c>
      <c r="N2578">
        <f t="shared" ca="1" si="327"/>
        <v>2000</v>
      </c>
      <c r="O2578">
        <f t="shared" ca="1" si="320"/>
        <v>9</v>
      </c>
      <c r="P2578">
        <f t="shared" ca="1" si="321"/>
        <v>4</v>
      </c>
      <c r="Q2578">
        <f t="shared" ca="1" si="325"/>
        <v>4</v>
      </c>
      <c r="R2578">
        <f t="shared" ca="1" si="326"/>
        <v>7</v>
      </c>
    </row>
    <row r="2579" spans="1:18">
      <c r="A2579">
        <f ca="1">VLOOKUP(O2579,Tabela3[],2,0)</f>
        <v>2007</v>
      </c>
      <c r="B2579" t="str">
        <f ca="1">VLOOKUP(P2579,Tabela3[],4,0)</f>
        <v>OUTUBRO</v>
      </c>
      <c r="C2579" t="str">
        <f ca="1">VLOOKUP(Q2579,Tabela3[],5,0)</f>
        <v>França</v>
      </c>
      <c r="D2579" t="str">
        <f ca="1">VLOOKUP(Q2579,Tabela3[],3,0)</f>
        <v> LVMH</v>
      </c>
      <c r="E2579" t="str">
        <f ca="1">IF(R2579=Q2579, (VLOOKUP(P2579+1,Tabela3[],5,0)),VLOOKUP(R2579,Tabela3[],5,0))</f>
        <v>Coréia do Sul</v>
      </c>
      <c r="F2579" s="1">
        <f t="shared" ca="1" si="322"/>
        <v>39329</v>
      </c>
      <c r="G2579" s="1">
        <f t="shared" ca="1" si="323"/>
        <v>39338.849441670041</v>
      </c>
      <c r="H2579">
        <f t="shared" ca="1" si="324"/>
        <v>1</v>
      </c>
      <c r="I2579" t="str">
        <f ca="1">VLOOKUP(Q2579,Tabela3[],9,1)</f>
        <v>Emma Maersk</v>
      </c>
      <c r="J2579" t="str">
        <f ca="1">VLOOKUP(Q2579,Tabela3[],11,0)</f>
        <v>Clos Des Lambrys</v>
      </c>
      <c r="K2579" t="str">
        <f ca="1">VLOOKUP(Q2579,Tabela3[],10,0)</f>
        <v>Tecido</v>
      </c>
      <c r="L2579" t="e" cm="1">
        <f t="array" aca="1" ref="L2579" ca="1">IF(Tabela2[[#This Row],[PORTO]]=Tabela2[[#This Row],[DESTINO]],0,erro)</f>
        <v>#NAME?</v>
      </c>
      <c r="N2579">
        <f t="shared" ca="1" si="327"/>
        <v>17000</v>
      </c>
      <c r="O2579">
        <f t="shared" ref="O2579:O2642" ca="1" si="328">INT(RAND()*10)</f>
        <v>7</v>
      </c>
      <c r="P2579">
        <f t="shared" ref="P2579:P2642" ca="1" si="329">INT(RAND()*13)</f>
        <v>9</v>
      </c>
      <c r="Q2579">
        <f t="shared" ca="1" si="325"/>
        <v>21</v>
      </c>
      <c r="R2579">
        <f t="shared" ca="1" si="326"/>
        <v>12</v>
      </c>
    </row>
    <row r="2580" spans="1:18">
      <c r="A2580">
        <f ca="1">VLOOKUP(O2580,Tabela3[],2,0)</f>
        <v>2003</v>
      </c>
      <c r="B2580" t="str">
        <f ca="1">VLOOKUP(P2580,Tabela3[],4,0)</f>
        <v>JANEIRO</v>
      </c>
      <c r="C2580" t="str">
        <f ca="1">VLOOKUP(Q2580,Tabela3[],5,0)</f>
        <v>Brasil</v>
      </c>
      <c r="D2580" t="str">
        <f ca="1">VLOOKUP(Q2580,Tabela3[],3,0)</f>
        <v>VALE</v>
      </c>
      <c r="E2580" t="str">
        <f ca="1">IF(R2580=Q2580, (VLOOKUP(P2580+1,Tabela3[],5,0)),VLOOKUP(R2580,Tabela3[],5,0))</f>
        <v>Coréia do Sul</v>
      </c>
      <c r="F2580" s="1">
        <f t="shared" ca="1" si="322"/>
        <v>37631</v>
      </c>
      <c r="G2580" s="1">
        <f t="shared" ca="1" si="323"/>
        <v>37637.574647385278</v>
      </c>
      <c r="H2580">
        <f t="shared" ca="1" si="324"/>
        <v>1</v>
      </c>
      <c r="I2580" t="str">
        <f ca="1">VLOOKUP(Q2580,Tabela3[],9,1)</f>
        <v>Lan Hua Hai</v>
      </c>
      <c r="J2580" t="str">
        <f ca="1">VLOOKUP(Q2580,Tabela3[],11,0)</f>
        <v>Minério de Ferro</v>
      </c>
      <c r="K2580" t="str">
        <f ca="1">VLOOKUP(Q2580,Tabela3[],10,0)</f>
        <v>Minério</v>
      </c>
      <c r="L2580" t="e" cm="1">
        <f t="array" aca="1" ref="L2580" ca="1">IF(Tabela2[[#This Row],[PORTO]]=Tabela2[[#This Row],[DESTINO]],0,erro)</f>
        <v>#NAME?</v>
      </c>
      <c r="N2580">
        <f t="shared" ca="1" si="327"/>
        <v>0</v>
      </c>
      <c r="O2580">
        <f t="shared" ca="1" si="328"/>
        <v>3</v>
      </c>
      <c r="P2580">
        <f t="shared" ca="1" si="329"/>
        <v>0</v>
      </c>
      <c r="Q2580">
        <f t="shared" ca="1" si="325"/>
        <v>27</v>
      </c>
      <c r="R2580">
        <f t="shared" ca="1" si="326"/>
        <v>13</v>
      </c>
    </row>
    <row r="2581" spans="1:18">
      <c r="A2581">
        <f ca="1">VLOOKUP(O2581,Tabela3[],2,0)</f>
        <v>2002</v>
      </c>
      <c r="B2581" t="str">
        <f ca="1">VLOOKUP(P2581,Tabela3[],4,0)</f>
        <v>JANEIRO</v>
      </c>
      <c r="C2581" t="str">
        <f ca="1">VLOOKUP(Q2581,Tabela3[],5,0)</f>
        <v>Alemanha</v>
      </c>
      <c r="D2581" t="str">
        <f ca="1">VLOOKUP(Q2581,Tabela3[],3,0)</f>
        <v>Volkswagen</v>
      </c>
      <c r="E2581" t="str">
        <f ca="1">IF(R2581=Q2581, (VLOOKUP(P2581+1,Tabela3[],5,0)),VLOOKUP(R2581,Tabela3[],5,0))</f>
        <v>Holanda</v>
      </c>
      <c r="F2581" s="1">
        <f t="shared" ca="1" si="322"/>
        <v>37605</v>
      </c>
      <c r="G2581" s="1">
        <f t="shared" ca="1" si="323"/>
        <v>37605.805431139634</v>
      </c>
      <c r="H2581">
        <f t="shared" ca="1" si="324"/>
        <v>0</v>
      </c>
      <c r="I2581" t="str">
        <f ca="1">VLOOKUP(Q2581,Tabela3[],9,1)</f>
        <v>Warehouse Carriers </v>
      </c>
      <c r="J2581" t="str">
        <f ca="1">VLOOKUP(Q2581,Tabela3[],11,0)</f>
        <v>Cross CD (Saveiro)</v>
      </c>
      <c r="K2581" t="str">
        <f ca="1">VLOOKUP(Q2581,Tabela3[],10,0)</f>
        <v>Carros</v>
      </c>
      <c r="L2581" t="e" cm="1">
        <f t="array" aca="1" ref="L2581" ca="1">IF(Tabela2[[#This Row],[PORTO]]=Tabela2[[#This Row],[DESTINO]],0,erro)</f>
        <v>#NAME?</v>
      </c>
      <c r="N2581">
        <f t="shared" ca="1" si="327"/>
        <v>100</v>
      </c>
      <c r="O2581">
        <f t="shared" ca="1" si="328"/>
        <v>2</v>
      </c>
      <c r="P2581">
        <f t="shared" ca="1" si="329"/>
        <v>12</v>
      </c>
      <c r="Q2581">
        <f t="shared" ca="1" si="325"/>
        <v>6</v>
      </c>
      <c r="R2581">
        <f t="shared" ca="1" si="326"/>
        <v>16</v>
      </c>
    </row>
    <row r="2582" spans="1:18">
      <c r="A2582">
        <f ca="1">VLOOKUP(O2582,Tabela3[],2,0)</f>
        <v>2007</v>
      </c>
      <c r="B2582" t="str">
        <f ca="1">VLOOKUP(P2582,Tabela3[],4,0)</f>
        <v>MARÇO</v>
      </c>
      <c r="C2582" t="str">
        <f ca="1">VLOOKUP(Q2582,Tabela3[],5,0)</f>
        <v>Japão</v>
      </c>
      <c r="D2582" t="str">
        <f ca="1">VLOOKUP(Q2582,Tabela3[],3,0)</f>
        <v>Toyota</v>
      </c>
      <c r="E2582" t="str">
        <f ca="1">IF(R2582=Q2582, (VLOOKUP(P2582+1,Tabela3[],5,0)),VLOOKUP(R2582,Tabela3[],5,0))</f>
        <v>Holanda</v>
      </c>
      <c r="F2582" s="1">
        <f t="shared" ca="1" si="322"/>
        <v>39113</v>
      </c>
      <c r="G2582" s="1">
        <f t="shared" ca="1" si="323"/>
        <v>39120.48597675965</v>
      </c>
      <c r="H2582">
        <f t="shared" ca="1" si="324"/>
        <v>1</v>
      </c>
      <c r="I2582" t="str">
        <f ca="1">VLOOKUP(Q2582,Tabela3[],9,1)</f>
        <v>Trailer Carriers</v>
      </c>
      <c r="J2582" t="str">
        <f ca="1">VLOOKUP(Q2582,Tabela3[],11,0)</f>
        <v>HILUX CABINE DUPLA STD POWER PACK</v>
      </c>
      <c r="K2582" t="str">
        <f ca="1">VLOOKUP(Q2582,Tabela3[],10,0)</f>
        <v>Carros</v>
      </c>
      <c r="L2582" t="e" cm="1">
        <f t="array" aca="1" ref="L2582" ca="1">IF(Tabela2[[#This Row],[PORTO]]=Tabela2[[#This Row],[DESTINO]],0,erro)</f>
        <v>#NAME?</v>
      </c>
      <c r="N2582">
        <f t="shared" ca="1" si="327"/>
        <v>500</v>
      </c>
      <c r="O2582">
        <f t="shared" ca="1" si="328"/>
        <v>7</v>
      </c>
      <c r="P2582">
        <f t="shared" ca="1" si="329"/>
        <v>2</v>
      </c>
      <c r="Q2582">
        <f t="shared" ca="1" si="325"/>
        <v>9</v>
      </c>
      <c r="R2582">
        <f t="shared" ca="1" si="326"/>
        <v>16</v>
      </c>
    </row>
    <row r="2583" spans="1:18">
      <c r="A2583">
        <f ca="1">VLOOKUP(O2583,Tabela3[],2,0)</f>
        <v>2005</v>
      </c>
      <c r="B2583" t="str">
        <f ca="1">VLOOKUP(P2583,Tabela3[],4,0)</f>
        <v>SETEMBRO</v>
      </c>
      <c r="C2583" t="str">
        <f ca="1">VLOOKUP(Q2583,Tabela3[],5,0)</f>
        <v>Canadá</v>
      </c>
      <c r="D2583" t="str">
        <f ca="1">VLOOKUP(Q2583,Tabela3[],3,0)</f>
        <v>Shopify</v>
      </c>
      <c r="E2583" t="str">
        <f ca="1">IF(R2583=Q2583, (VLOOKUP(P2583+1,Tabela3[],5,0)),VLOOKUP(R2583,Tabela3[],5,0))</f>
        <v>Japão</v>
      </c>
      <c r="F2583" s="1">
        <f t="shared" ca="1" si="322"/>
        <v>38583</v>
      </c>
      <c r="G2583" s="1">
        <f t="shared" ca="1" si="323"/>
        <v>38591.471731283811</v>
      </c>
      <c r="H2583">
        <f t="shared" ca="1" si="324"/>
        <v>1</v>
      </c>
      <c r="I2583" t="str">
        <f ca="1">VLOOKUP(Q2583,Tabela3[],9,1)</f>
        <v>HMM Southampton</v>
      </c>
      <c r="J2583" t="str">
        <f ca="1">VLOOKUP(Q2583,Tabela3[],11,0)</f>
        <v>NONA</v>
      </c>
      <c r="K2583" t="str">
        <f ca="1">VLOOKUP(Q2583,Tabela3[],10,0)</f>
        <v>Bebida</v>
      </c>
      <c r="L2583" t="e" cm="1">
        <f t="array" aca="1" ref="L2583" ca="1">IF(Tabela2[[#This Row],[PORTO]]=Tabela2[[#This Row],[DESTINO]],0,erro)</f>
        <v>#NAME?</v>
      </c>
      <c r="N2583">
        <f t="shared" ca="1" si="327"/>
        <v>0</v>
      </c>
      <c r="O2583">
        <f t="shared" ca="1" si="328"/>
        <v>5</v>
      </c>
      <c r="P2583">
        <f t="shared" ca="1" si="329"/>
        <v>8</v>
      </c>
      <c r="Q2583">
        <f t="shared" ca="1" si="325"/>
        <v>34</v>
      </c>
      <c r="R2583">
        <f t="shared" ca="1" si="326"/>
        <v>9</v>
      </c>
    </row>
    <row r="2584" spans="1:18">
      <c r="A2584">
        <f ca="1">VLOOKUP(O2584,Tabela3[],2,0)</f>
        <v>2004</v>
      </c>
      <c r="B2584" t="str">
        <f ca="1">VLOOKUP(P2584,Tabela3[],4,0)</f>
        <v>JUNHO</v>
      </c>
      <c r="C2584" t="str">
        <f ca="1">VLOOKUP(Q2584,Tabela3[],5,0)</f>
        <v>Alemanha</v>
      </c>
      <c r="D2584" t="str">
        <f ca="1">VLOOKUP(Q2584,Tabela3[],3,0)</f>
        <v>Volkswagen</v>
      </c>
      <c r="E2584" t="str">
        <f ca="1">IF(R2584=Q2584, (VLOOKUP(P2584+1,Tabela3[],5,0)),VLOOKUP(R2584,Tabela3[],5,0))</f>
        <v>China</v>
      </c>
      <c r="F2584" s="1">
        <f t="shared" ca="1" si="322"/>
        <v>38112</v>
      </c>
      <c r="G2584" s="1">
        <f t="shared" ca="1" si="323"/>
        <v>38116.590497232304</v>
      </c>
      <c r="H2584">
        <f t="shared" ca="1" si="324"/>
        <v>0</v>
      </c>
      <c r="I2584" t="str">
        <f ca="1">VLOOKUP(Q2584,Tabela3[],9,1)</f>
        <v>Warehouse Carriers </v>
      </c>
      <c r="J2584" t="str">
        <f ca="1">VLOOKUP(Q2584,Tabela3[],11,0)</f>
        <v>Cross CD (Saveiro)</v>
      </c>
      <c r="K2584" t="str">
        <f ca="1">VLOOKUP(Q2584,Tabela3[],10,0)</f>
        <v>Carros</v>
      </c>
      <c r="L2584" t="e" cm="1">
        <f t="array" aca="1" ref="L2584" ca="1">IF(Tabela2[[#This Row],[PORTO]]=Tabela2[[#This Row],[DESTINO]],0,erro)</f>
        <v>#NAME?</v>
      </c>
      <c r="N2584">
        <f t="shared" ca="1" si="327"/>
        <v>100</v>
      </c>
      <c r="O2584">
        <f t="shared" ca="1" si="328"/>
        <v>4</v>
      </c>
      <c r="P2584">
        <f t="shared" ca="1" si="329"/>
        <v>5</v>
      </c>
      <c r="Q2584">
        <f t="shared" ca="1" si="325"/>
        <v>6</v>
      </c>
      <c r="R2584">
        <f t="shared" ca="1" si="326"/>
        <v>0</v>
      </c>
    </row>
    <row r="2585" spans="1:18">
      <c r="A2585">
        <f ca="1">VLOOKUP(O2585,Tabela3[],2,0)</f>
        <v>2002</v>
      </c>
      <c r="B2585" t="str">
        <f ca="1">VLOOKUP(P2585,Tabela3[],4,0)</f>
        <v>FEVEREIRO</v>
      </c>
      <c r="C2585" t="str">
        <f ca="1">VLOOKUP(Q2585,Tabela3[],5,0)</f>
        <v>Estados Unidos</v>
      </c>
      <c r="D2585" t="str">
        <f ca="1">VLOOKUP(Q2585,Tabela3[],3,0)</f>
        <v>Amazon</v>
      </c>
      <c r="E2585" t="str">
        <f ca="1">IF(R2585=Q2585, (VLOOKUP(P2585+1,Tabela3[],5,0)),VLOOKUP(R2585,Tabela3[],5,0))</f>
        <v>Itália</v>
      </c>
      <c r="F2585" s="1">
        <f t="shared" ca="1" si="322"/>
        <v>37279</v>
      </c>
      <c r="G2585" s="1">
        <f t="shared" ca="1" si="323"/>
        <v>37286.788153773152</v>
      </c>
      <c r="H2585">
        <f t="shared" ca="1" si="324"/>
        <v>0</v>
      </c>
      <c r="I2585" t="str">
        <f ca="1">VLOOKUP(Q2585,Tabela3[],9,1)</f>
        <v>HMM Algeciras</v>
      </c>
      <c r="J2585" t="str">
        <f ca="1">VLOOKUP(Q2585,Tabela3[],11,0)</f>
        <v>Escrivaninha Trevalla</v>
      </c>
      <c r="K2585" t="str">
        <f ca="1">VLOOKUP(Q2585,Tabela3[],10,0)</f>
        <v>Geral</v>
      </c>
      <c r="L2585" t="e" cm="1">
        <f t="array" aca="1" ref="L2585" ca="1">IF(Tabela2[[#This Row],[PORTO]]=Tabela2[[#This Row],[DESTINO]],0,erro)</f>
        <v>#NAME?</v>
      </c>
      <c r="N2585">
        <f t="shared" ca="1" si="327"/>
        <v>2000</v>
      </c>
      <c r="O2585">
        <f t="shared" ca="1" si="328"/>
        <v>2</v>
      </c>
      <c r="P2585">
        <f t="shared" ca="1" si="329"/>
        <v>1</v>
      </c>
      <c r="Q2585">
        <f t="shared" ca="1" si="325"/>
        <v>3</v>
      </c>
      <c r="R2585">
        <f t="shared" ca="1" si="326"/>
        <v>20</v>
      </c>
    </row>
    <row r="2586" spans="1:18">
      <c r="A2586">
        <f ca="1">VLOOKUP(O2586,Tabela3[],2,0)</f>
        <v>2003</v>
      </c>
      <c r="B2586" t="str">
        <f ca="1">VLOOKUP(P2586,Tabela3[],4,0)</f>
        <v>AGOSTO</v>
      </c>
      <c r="C2586" t="str">
        <f ca="1">VLOOKUP(Q2586,Tabela3[],5,0)</f>
        <v>Japão</v>
      </c>
      <c r="D2586" t="str">
        <f ca="1">VLOOKUP(Q2586,Tabela3[],3,0)</f>
        <v>Toyota</v>
      </c>
      <c r="E2586" t="str">
        <f ca="1">IF(R2586=Q2586, (VLOOKUP(P2586+1,Tabela3[],5,0)),VLOOKUP(R2586,Tabela3[],5,0))</f>
        <v>Holanda</v>
      </c>
      <c r="F2586" s="1">
        <f t="shared" ca="1" si="322"/>
        <v>37808</v>
      </c>
      <c r="G2586" s="1">
        <f t="shared" ca="1" si="323"/>
        <v>37814.760770692272</v>
      </c>
      <c r="H2586">
        <f t="shared" ca="1" si="324"/>
        <v>0</v>
      </c>
      <c r="I2586" t="str">
        <f ca="1">VLOOKUP(Q2586,Tabela3[],9,1)</f>
        <v>Trailer Carriers</v>
      </c>
      <c r="J2586" t="str">
        <f ca="1">VLOOKUP(Q2586,Tabela3[],11,0)</f>
        <v>COROLLA CROSS XR</v>
      </c>
      <c r="K2586" t="str">
        <f ca="1">VLOOKUP(Q2586,Tabela3[],10,0)</f>
        <v>Carros</v>
      </c>
      <c r="L2586" t="e" cm="1">
        <f t="array" aca="1" ref="L2586" ca="1">IF(Tabela2[[#This Row],[PORTO]]=Tabela2[[#This Row],[DESTINO]],0,erro)</f>
        <v>#NAME?</v>
      </c>
      <c r="N2586">
        <f t="shared" ca="1" si="327"/>
        <v>300</v>
      </c>
      <c r="O2586">
        <f t="shared" ca="1" si="328"/>
        <v>3</v>
      </c>
      <c r="P2586">
        <f t="shared" ca="1" si="329"/>
        <v>7</v>
      </c>
      <c r="Q2586">
        <f t="shared" ca="1" si="325"/>
        <v>11</v>
      </c>
      <c r="R2586">
        <f t="shared" ca="1" si="326"/>
        <v>16</v>
      </c>
    </row>
    <row r="2587" spans="1:18">
      <c r="A2587">
        <f ca="1">VLOOKUP(O2587,Tabela3[],2,0)</f>
        <v>2005</v>
      </c>
      <c r="B2587" t="str">
        <f ca="1">VLOOKUP(P2587,Tabela3[],4,0)</f>
        <v>MAIO</v>
      </c>
      <c r="C2587" t="str">
        <f ca="1">VLOOKUP(Q2587,Tabela3[],5,0)</f>
        <v>Canadá</v>
      </c>
      <c r="D2587" t="str">
        <f ca="1">VLOOKUP(Q2587,Tabela3[],3,0)</f>
        <v>Shopify</v>
      </c>
      <c r="E2587" t="str">
        <f ca="1">IF(R2587=Q2587, (VLOOKUP(P2587+1,Tabela3[],5,0)),VLOOKUP(R2587,Tabela3[],5,0))</f>
        <v>Reino Unido</v>
      </c>
      <c r="F2587" s="1">
        <f t="shared" ca="1" si="322"/>
        <v>38450</v>
      </c>
      <c r="G2587" s="1">
        <f t="shared" ca="1" si="323"/>
        <v>38459.575804234795</v>
      </c>
      <c r="H2587">
        <f t="shared" ca="1" si="324"/>
        <v>0</v>
      </c>
      <c r="I2587" t="str">
        <f ca="1">VLOOKUP(Q2587,Tabela3[],9,1)</f>
        <v>HMM Southampton</v>
      </c>
      <c r="J2587" t="str">
        <f ca="1">VLOOKUP(Q2587,Tabela3[],11,0)</f>
        <v>NONA</v>
      </c>
      <c r="K2587" t="str">
        <f ca="1">VLOOKUP(Q2587,Tabela3[],10,0)</f>
        <v>Bebida</v>
      </c>
      <c r="L2587" t="e" cm="1">
        <f t="array" aca="1" ref="L2587" ca="1">IF(Tabela2[[#This Row],[PORTO]]=Tabela2[[#This Row],[DESTINO]],0,erro)</f>
        <v>#NAME?</v>
      </c>
      <c r="N2587">
        <f t="shared" ca="1" si="327"/>
        <v>0</v>
      </c>
      <c r="O2587">
        <f t="shared" ca="1" si="328"/>
        <v>5</v>
      </c>
      <c r="P2587">
        <f t="shared" ca="1" si="329"/>
        <v>4</v>
      </c>
      <c r="Q2587">
        <f t="shared" ca="1" si="325"/>
        <v>34</v>
      </c>
      <c r="R2587">
        <f t="shared" ca="1" si="326"/>
        <v>24</v>
      </c>
    </row>
    <row r="2588" spans="1:18">
      <c r="A2588">
        <f ca="1">VLOOKUP(O2588,Tabela3[],2,0)</f>
        <v>2004</v>
      </c>
      <c r="B2588" t="str">
        <f ca="1">VLOOKUP(P2588,Tabela3[],4,0)</f>
        <v>MARÇO</v>
      </c>
      <c r="C2588" t="str">
        <f ca="1">VLOOKUP(Q2588,Tabela3[],5,0)</f>
        <v>Coréia do Sul</v>
      </c>
      <c r="D2588" t="str">
        <f ca="1">VLOOKUP(Q2588,Tabela3[],3,0)</f>
        <v>Samsung</v>
      </c>
      <c r="E2588" t="str">
        <f ca="1">IF(R2588=Q2588, (VLOOKUP(P2588+1,Tabela3[],5,0)),VLOOKUP(R2588,Tabela3[],5,0))</f>
        <v>Japão</v>
      </c>
      <c r="F2588" s="1">
        <f t="shared" ca="1" si="322"/>
        <v>38043</v>
      </c>
      <c r="G2588" s="1">
        <f t="shared" ca="1" si="323"/>
        <v>38049.08143008333</v>
      </c>
      <c r="H2588">
        <f t="shared" ca="1" si="324"/>
        <v>0</v>
      </c>
      <c r="I2588" t="str">
        <f ca="1">VLOOKUP(Q2588,Tabela3[],9,1)</f>
        <v>HMM Rotterdam</v>
      </c>
      <c r="J2588" t="str">
        <f ca="1">VLOOKUP(Q2588,Tabela3[],11,0)</f>
        <v>Neo QLED 8k 75"</v>
      </c>
      <c r="K2588" t="str">
        <f ca="1">VLOOKUP(Q2588,Tabela3[],10,0)</f>
        <v>Eletrônicos</v>
      </c>
      <c r="L2588" t="e" cm="1">
        <f t="array" aca="1" ref="L2588" ca="1">IF(Tabela2[[#This Row],[PORTO]]=Tabela2[[#This Row],[DESTINO]],0,erro)</f>
        <v>#NAME?</v>
      </c>
      <c r="N2588">
        <f t="shared" ca="1" si="327"/>
        <v>500</v>
      </c>
      <c r="O2588">
        <f t="shared" ca="1" si="328"/>
        <v>4</v>
      </c>
      <c r="P2588">
        <f t="shared" ca="1" si="329"/>
        <v>2</v>
      </c>
      <c r="Q2588">
        <f t="shared" ca="1" si="325"/>
        <v>12</v>
      </c>
      <c r="R2588">
        <f t="shared" ca="1" si="326"/>
        <v>11</v>
      </c>
    </row>
    <row r="2589" spans="1:18">
      <c r="A2589">
        <f ca="1">VLOOKUP(O2589,Tabela3[],2,0)</f>
        <v>2004</v>
      </c>
      <c r="B2589" t="str">
        <f ca="1">VLOOKUP(P2589,Tabela3[],4,0)</f>
        <v>SETEMBRO</v>
      </c>
      <c r="C2589" t="str">
        <f ca="1">VLOOKUP(Q2589,Tabela3[],5,0)</f>
        <v>Reino Unido</v>
      </c>
      <c r="D2589" t="str">
        <f ca="1">VLOOKUP(Q2589,Tabela3[],3,0)</f>
        <v>Unilever</v>
      </c>
      <c r="E2589" t="str">
        <f ca="1">IF(R2589=Q2589, (VLOOKUP(P2589+1,Tabela3[],5,0)),VLOOKUP(R2589,Tabela3[],5,0))</f>
        <v>Alemanha</v>
      </c>
      <c r="F2589" s="1">
        <f t="shared" ca="1" si="322"/>
        <v>38199</v>
      </c>
      <c r="G2589" s="1">
        <f t="shared" ca="1" si="323"/>
        <v>38202.235879663094</v>
      </c>
      <c r="H2589">
        <f t="shared" ca="1" si="324"/>
        <v>1</v>
      </c>
      <c r="I2589" t="str">
        <f ca="1">VLOOKUP(Q2589,Tabela3[],9,1)</f>
        <v>HMM Helsinki</v>
      </c>
      <c r="J2589" t="str">
        <f ca="1">VLOOKUP(Q2589,Tabela3[],11,0)</f>
        <v xml:space="preserve">Shampoo </v>
      </c>
      <c r="K2589" t="str">
        <f ca="1">VLOOKUP(Q2589,Tabela3[],10,0)</f>
        <v>Quimico</v>
      </c>
      <c r="L2589" t="e" cm="1">
        <f t="array" aca="1" ref="L2589" ca="1">IF(Tabela2[[#This Row],[PORTO]]=Tabela2[[#This Row],[DESTINO]],0,erro)</f>
        <v>#NAME?</v>
      </c>
      <c r="N2589">
        <f t="shared" ca="1" si="327"/>
        <v>1750000</v>
      </c>
      <c r="O2589">
        <f t="shared" ca="1" si="328"/>
        <v>4</v>
      </c>
      <c r="P2589">
        <f t="shared" ca="1" si="329"/>
        <v>8</v>
      </c>
      <c r="Q2589">
        <f t="shared" ca="1" si="325"/>
        <v>24</v>
      </c>
      <c r="R2589">
        <f t="shared" ca="1" si="326"/>
        <v>7</v>
      </c>
    </row>
    <row r="2590" spans="1:18">
      <c r="A2590">
        <f ca="1">VLOOKUP(O2590,Tabela3[],2,0)</f>
        <v>2005</v>
      </c>
      <c r="B2590" t="str">
        <f ca="1">VLOOKUP(P2590,Tabela3[],4,0)</f>
        <v>MARÇO</v>
      </c>
      <c r="C2590" t="str">
        <f ca="1">VLOOKUP(Q2590,Tabela3[],5,0)</f>
        <v>Estados Unidos</v>
      </c>
      <c r="D2590" t="str">
        <f ca="1">VLOOKUP(Q2590,Tabela3[],3,0)</f>
        <v>Amazon</v>
      </c>
      <c r="E2590" t="str">
        <f ca="1">IF(R2590=Q2590, (VLOOKUP(P2590+1,Tabela3[],5,0)),VLOOKUP(R2590,Tabela3[],5,0))</f>
        <v>Japão</v>
      </c>
      <c r="F2590" s="1">
        <f t="shared" ca="1" si="322"/>
        <v>38402</v>
      </c>
      <c r="G2590" s="1">
        <f t="shared" ca="1" si="323"/>
        <v>38408.089626967208</v>
      </c>
      <c r="H2590">
        <f t="shared" ca="1" si="324"/>
        <v>1</v>
      </c>
      <c r="I2590" t="str">
        <f ca="1">VLOOKUP(Q2590,Tabela3[],9,1)</f>
        <v>HMM Algeciras</v>
      </c>
      <c r="J2590" t="str">
        <f ca="1">VLOOKUP(Q2590,Tabela3[],11,0)</f>
        <v>Travesseiro Toque de Pluma</v>
      </c>
      <c r="K2590" t="str">
        <f ca="1">VLOOKUP(Q2590,Tabela3[],10,0)</f>
        <v>Geral</v>
      </c>
      <c r="L2590" t="e" cm="1">
        <f t="array" aca="1" ref="L2590" ca="1">IF(Tabela2[[#This Row],[PORTO]]=Tabela2[[#This Row],[DESTINO]],0,erro)</f>
        <v>#NAME?</v>
      </c>
      <c r="N2590">
        <f t="shared" ca="1" si="327"/>
        <v>5000</v>
      </c>
      <c r="O2590">
        <f t="shared" ca="1" si="328"/>
        <v>5</v>
      </c>
      <c r="P2590">
        <f t="shared" ca="1" si="329"/>
        <v>2</v>
      </c>
      <c r="Q2590">
        <f t="shared" ca="1" si="325"/>
        <v>5</v>
      </c>
      <c r="R2590">
        <f t="shared" ca="1" si="326"/>
        <v>9</v>
      </c>
    </row>
    <row r="2591" spans="1:18">
      <c r="A2591">
        <f ca="1">VLOOKUP(O2591,Tabela3[],2,0)</f>
        <v>2009</v>
      </c>
      <c r="B2591" t="str">
        <f ca="1">VLOOKUP(P2591,Tabela3[],4,0)</f>
        <v>AGOSTO</v>
      </c>
      <c r="C2591" t="str">
        <f ca="1">VLOOKUP(Q2591,Tabela3[],5,0)</f>
        <v>Estados Unidos</v>
      </c>
      <c r="D2591" t="str">
        <f ca="1">VLOOKUP(Q2591,Tabela3[],3,0)</f>
        <v>Amazon</v>
      </c>
      <c r="E2591" t="str">
        <f ca="1">IF(R2591=Q2591, (VLOOKUP(P2591+1,Tabela3[],5,0)),VLOOKUP(R2591,Tabela3[],5,0))</f>
        <v>França</v>
      </c>
      <c r="F2591" s="1">
        <f t="shared" ca="1" si="322"/>
        <v>40003</v>
      </c>
      <c r="G2591" s="1">
        <f t="shared" ca="1" si="323"/>
        <v>40009.580559851049</v>
      </c>
      <c r="H2591">
        <f t="shared" ca="1" si="324"/>
        <v>0</v>
      </c>
      <c r="I2591" t="str">
        <f ca="1">VLOOKUP(Q2591,Tabela3[],9,1)</f>
        <v>HMM Algeciras</v>
      </c>
      <c r="J2591" t="str">
        <f ca="1">VLOOKUP(Q2591,Tabela3[],11,0)</f>
        <v>Escrivaninha Trevalla</v>
      </c>
      <c r="K2591" t="str">
        <f ca="1">VLOOKUP(Q2591,Tabela3[],10,0)</f>
        <v>Geral</v>
      </c>
      <c r="L2591" t="e" cm="1">
        <f t="array" aca="1" ref="L2591" ca="1">IF(Tabela2[[#This Row],[PORTO]]=Tabela2[[#This Row],[DESTINO]],0,erro)</f>
        <v>#NAME?</v>
      </c>
      <c r="N2591">
        <f t="shared" ca="1" si="327"/>
        <v>4000</v>
      </c>
      <c r="O2591">
        <f t="shared" ca="1" si="328"/>
        <v>9</v>
      </c>
      <c r="P2591">
        <f t="shared" ca="1" si="329"/>
        <v>7</v>
      </c>
      <c r="Q2591">
        <f t="shared" ca="1" si="325"/>
        <v>3</v>
      </c>
      <c r="R2591">
        <f t="shared" ca="1" si="326"/>
        <v>23</v>
      </c>
    </row>
    <row r="2592" spans="1:18">
      <c r="A2592">
        <f ca="1">VLOOKUP(O2592,Tabela3[],2,0)</f>
        <v>2004</v>
      </c>
      <c r="B2592" t="str">
        <f ca="1">VLOOKUP(P2592,Tabela3[],4,0)</f>
        <v>ABRIL</v>
      </c>
      <c r="C2592" t="str">
        <f ca="1">VLOOKUP(Q2592,Tabela3[],5,0)</f>
        <v>Itália</v>
      </c>
      <c r="D2592" t="str">
        <f ca="1">VLOOKUP(Q2592,Tabela3[],3,0)</f>
        <v>Hyundai</v>
      </c>
      <c r="E2592" t="str">
        <f ca="1">IF(R2592=Q2592, (VLOOKUP(P2592+1,Tabela3[],5,0)),VLOOKUP(R2592,Tabela3[],5,0))</f>
        <v>França</v>
      </c>
      <c r="F2592" s="1">
        <f t="shared" ca="1" si="322"/>
        <v>38058</v>
      </c>
      <c r="G2592" s="1">
        <f t="shared" ca="1" si="323"/>
        <v>38058.247133752695</v>
      </c>
      <c r="H2592">
        <f t="shared" ca="1" si="324"/>
        <v>0</v>
      </c>
      <c r="I2592" t="str">
        <f ca="1">VLOOKUP(Q2592,Tabela3[],9,1)</f>
        <v>Car Carriers</v>
      </c>
      <c r="J2592" t="str">
        <f ca="1">VLOOKUP(Q2592,Tabela3[],11,0)</f>
        <v>Creta Confort</v>
      </c>
      <c r="K2592" t="str">
        <f ca="1">VLOOKUP(Q2592,Tabela3[],10,0)</f>
        <v>Carros</v>
      </c>
      <c r="L2592" t="e" cm="1">
        <f t="array" aca="1" ref="L2592" ca="1">IF(Tabela2[[#This Row],[PORTO]]=Tabela2[[#This Row],[DESTINO]],0,erro)</f>
        <v>#NAME?</v>
      </c>
      <c r="N2592">
        <f t="shared" ca="1" si="327"/>
        <v>400</v>
      </c>
      <c r="O2592">
        <f t="shared" ca="1" si="328"/>
        <v>4</v>
      </c>
      <c r="P2592">
        <f t="shared" ca="1" si="329"/>
        <v>3</v>
      </c>
      <c r="Q2592">
        <f t="shared" ca="1" si="325"/>
        <v>18</v>
      </c>
      <c r="R2592">
        <f t="shared" ca="1" si="326"/>
        <v>22</v>
      </c>
    </row>
    <row r="2593" spans="1:18">
      <c r="A2593">
        <f ca="1">VLOOKUP(O2593,Tabela3[],2,0)</f>
        <v>2002</v>
      </c>
      <c r="B2593" t="str">
        <f ca="1">VLOOKUP(P2593,Tabela3[],4,0)</f>
        <v>JUNHO</v>
      </c>
      <c r="C2593" t="str">
        <f ca="1">VLOOKUP(Q2593,Tabela3[],5,0)</f>
        <v>India</v>
      </c>
      <c r="D2593" t="str">
        <f ca="1">VLOOKUP(Q2593,Tabela3[],3,0)</f>
        <v>Reliance Industries</v>
      </c>
      <c r="E2593" t="str">
        <f ca="1">IF(R2593=Q2593, (VLOOKUP(P2593+1,Tabela3[],5,0)),VLOOKUP(R2593,Tabela3[],5,0))</f>
        <v>Japão</v>
      </c>
      <c r="F2593" s="1">
        <f t="shared" ca="1" si="322"/>
        <v>37385</v>
      </c>
      <c r="G2593" s="1">
        <f t="shared" ca="1" si="323"/>
        <v>37389.606089208697</v>
      </c>
      <c r="H2593">
        <f t="shared" ca="1" si="324"/>
        <v>1</v>
      </c>
      <c r="I2593" t="str">
        <f ca="1">VLOOKUP(Q2593,Tabela3[],9,1)</f>
        <v>Tanker</v>
      </c>
      <c r="J2593" t="str">
        <f ca="1">VLOOKUP(Q2593,Tabela3[],11,0)</f>
        <v>Polietileno</v>
      </c>
      <c r="K2593" t="str">
        <f ca="1">VLOOKUP(Q2593,Tabela3[],10,0)</f>
        <v>Petroquimicos</v>
      </c>
      <c r="L2593" t="e" cm="1">
        <f t="array" aca="1" ref="L2593" ca="1">IF(Tabela2[[#This Row],[PORTO]]=Tabela2[[#This Row],[DESTINO]],0,erro)</f>
        <v>#NAME?</v>
      </c>
      <c r="N2593">
        <f t="shared" ca="1" si="327"/>
        <v>0</v>
      </c>
      <c r="O2593">
        <f t="shared" ca="1" si="328"/>
        <v>2</v>
      </c>
      <c r="P2593">
        <f t="shared" ca="1" si="329"/>
        <v>5</v>
      </c>
      <c r="Q2593">
        <f t="shared" ca="1" si="325"/>
        <v>31</v>
      </c>
      <c r="R2593">
        <f t="shared" ca="1" si="326"/>
        <v>10</v>
      </c>
    </row>
    <row r="2594" spans="1:18">
      <c r="A2594">
        <f ca="1">VLOOKUP(O2594,Tabela3[],2,0)</f>
        <v>2003</v>
      </c>
      <c r="B2594" t="str">
        <f ca="1">VLOOKUP(P2594,Tabela3[],4,0)</f>
        <v>SETEMBRO</v>
      </c>
      <c r="C2594" t="str">
        <f ca="1">VLOOKUP(Q2594,Tabela3[],5,0)</f>
        <v>França</v>
      </c>
      <c r="D2594" t="str">
        <f ca="1">VLOOKUP(Q2594,Tabela3[],3,0)</f>
        <v> LVMH</v>
      </c>
      <c r="E2594" t="str">
        <f ca="1">IF(R2594=Q2594, (VLOOKUP(P2594+1,Tabela3[],5,0)),VLOOKUP(R2594,Tabela3[],5,0))</f>
        <v>Alemanha</v>
      </c>
      <c r="F2594" s="1">
        <f t="shared" ca="1" si="322"/>
        <v>37836</v>
      </c>
      <c r="G2594" s="1">
        <f t="shared" ca="1" si="323"/>
        <v>37836.234498905636</v>
      </c>
      <c r="H2594">
        <f t="shared" ca="1" si="324"/>
        <v>1</v>
      </c>
      <c r="I2594" t="str">
        <f ca="1">VLOOKUP(Q2594,Tabela3[],9,1)</f>
        <v>Emma Maersk</v>
      </c>
      <c r="J2594" t="str">
        <f ca="1">VLOOKUP(Q2594,Tabela3[],11,0)</f>
        <v>Louis Vuitton</v>
      </c>
      <c r="K2594" t="str">
        <f ca="1">VLOOKUP(Q2594,Tabela3[],10,0)</f>
        <v>Tecido</v>
      </c>
      <c r="L2594" t="e" cm="1">
        <f t="array" aca="1" ref="L2594" ca="1">IF(Tabela2[[#This Row],[PORTO]]=Tabela2[[#This Row],[DESTINO]],0,erro)</f>
        <v>#NAME?</v>
      </c>
      <c r="N2594">
        <f t="shared" ca="1" si="327"/>
        <v>34000</v>
      </c>
      <c r="O2594">
        <f t="shared" ca="1" si="328"/>
        <v>3</v>
      </c>
      <c r="P2594">
        <f t="shared" ca="1" si="329"/>
        <v>8</v>
      </c>
      <c r="Q2594">
        <f t="shared" ca="1" si="325"/>
        <v>22</v>
      </c>
      <c r="R2594">
        <f t="shared" ca="1" si="326"/>
        <v>7</v>
      </c>
    </row>
    <row r="2595" spans="1:18">
      <c r="A2595">
        <f ca="1">VLOOKUP(O2595,Tabela3[],2,0)</f>
        <v>2006</v>
      </c>
      <c r="B2595" t="str">
        <f ca="1">VLOOKUP(P2595,Tabela3[],4,0)</f>
        <v>JUNHO</v>
      </c>
      <c r="C2595" t="str">
        <f ca="1">VLOOKUP(Q2595,Tabela3[],5,0)</f>
        <v>Itália</v>
      </c>
      <c r="D2595" t="str">
        <f ca="1">VLOOKUP(Q2595,Tabela3[],3,0)</f>
        <v>Hyundai</v>
      </c>
      <c r="E2595" t="str">
        <f ca="1">IF(R2595=Q2595, (VLOOKUP(P2595+1,Tabela3[],5,0)),VLOOKUP(R2595,Tabela3[],5,0))</f>
        <v>Estados Unidos</v>
      </c>
      <c r="F2595" s="1">
        <f t="shared" ca="1" si="322"/>
        <v>38864</v>
      </c>
      <c r="G2595" s="1">
        <f t="shared" ca="1" si="323"/>
        <v>38871.60146599423</v>
      </c>
      <c r="H2595">
        <f t="shared" ca="1" si="324"/>
        <v>0</v>
      </c>
      <c r="I2595" t="str">
        <f ca="1">VLOOKUP(Q2595,Tabela3[],9,1)</f>
        <v>Car Carriers</v>
      </c>
      <c r="J2595" t="str">
        <f ca="1">VLOOKUP(Q2595,Tabela3[],11,0)</f>
        <v>HB20 Vision</v>
      </c>
      <c r="K2595" t="str">
        <f ca="1">VLOOKUP(Q2595,Tabela3[],10,0)</f>
        <v>Carros</v>
      </c>
      <c r="L2595" t="e" cm="1">
        <f t="array" aca="1" ref="L2595" ca="1">IF(Tabela2[[#This Row],[PORTO]]=Tabela2[[#This Row],[DESTINO]],0,erro)</f>
        <v>#NAME?</v>
      </c>
      <c r="N2595">
        <f t="shared" ca="1" si="327"/>
        <v>100</v>
      </c>
      <c r="O2595">
        <f t="shared" ca="1" si="328"/>
        <v>6</v>
      </c>
      <c r="P2595">
        <f t="shared" ca="1" si="329"/>
        <v>5</v>
      </c>
      <c r="Q2595">
        <f t="shared" ca="1" si="325"/>
        <v>20</v>
      </c>
      <c r="R2595">
        <f t="shared" ca="1" si="326"/>
        <v>4</v>
      </c>
    </row>
    <row r="2596" spans="1:18">
      <c r="A2596">
        <f ca="1">VLOOKUP(O2596,Tabela3[],2,0)</f>
        <v>2002</v>
      </c>
      <c r="B2596" t="str">
        <f ca="1">VLOOKUP(P2596,Tabela3[],4,0)</f>
        <v>SETEMBRO</v>
      </c>
      <c r="C2596" t="str">
        <f ca="1">VLOOKUP(Q2596,Tabela3[],5,0)</f>
        <v>India</v>
      </c>
      <c r="D2596" t="str">
        <f ca="1">VLOOKUP(Q2596,Tabela3[],3,0)</f>
        <v>Reliance Industries</v>
      </c>
      <c r="E2596" t="str">
        <f ca="1">IF(R2596=Q2596, (VLOOKUP(P2596+1,Tabela3[],5,0)),VLOOKUP(R2596,Tabela3[],5,0))</f>
        <v>Holanda</v>
      </c>
      <c r="F2596" s="1">
        <f t="shared" ca="1" si="322"/>
        <v>37487</v>
      </c>
      <c r="G2596" s="1">
        <f t="shared" ca="1" si="323"/>
        <v>37494.90951036023</v>
      </c>
      <c r="H2596">
        <f t="shared" ca="1" si="324"/>
        <v>0</v>
      </c>
      <c r="I2596" t="str">
        <f ca="1">VLOOKUP(Q2596,Tabela3[],9,1)</f>
        <v>Tanker</v>
      </c>
      <c r="J2596" t="str">
        <f ca="1">VLOOKUP(Q2596,Tabela3[],11,0)</f>
        <v>Polietileno</v>
      </c>
      <c r="K2596" t="str">
        <f ca="1">VLOOKUP(Q2596,Tabela3[],10,0)</f>
        <v>Petroquimicos</v>
      </c>
      <c r="L2596" t="e" cm="1">
        <f t="array" aca="1" ref="L2596" ca="1">IF(Tabela2[[#This Row],[PORTO]]=Tabela2[[#This Row],[DESTINO]],0,erro)</f>
        <v>#NAME?</v>
      </c>
      <c r="N2596">
        <f t="shared" ca="1" si="327"/>
        <v>0</v>
      </c>
      <c r="O2596">
        <f t="shared" ca="1" si="328"/>
        <v>2</v>
      </c>
      <c r="P2596">
        <f t="shared" ca="1" si="329"/>
        <v>8</v>
      </c>
      <c r="Q2596">
        <f t="shared" ca="1" si="325"/>
        <v>31</v>
      </c>
      <c r="R2596">
        <f t="shared" ca="1" si="326"/>
        <v>15</v>
      </c>
    </row>
    <row r="2597" spans="1:18">
      <c r="A2597">
        <f ca="1">VLOOKUP(O2597,Tabela3[],2,0)</f>
        <v>2002</v>
      </c>
      <c r="B2597" t="str">
        <f ca="1">VLOOKUP(P2597,Tabela3[],4,0)</f>
        <v>MARÇO</v>
      </c>
      <c r="C2597" t="str">
        <f ca="1">VLOOKUP(Q2597,Tabela3[],5,0)</f>
        <v>China</v>
      </c>
      <c r="D2597" t="str">
        <f ca="1">VLOOKUP(Q2597,Tabela3[],3,0)</f>
        <v>Alibaba Group</v>
      </c>
      <c r="E2597" t="str">
        <f ca="1">IF(R2597=Q2597, (VLOOKUP(P2597+1,Tabela3[],5,0)),VLOOKUP(R2597,Tabela3[],5,0))</f>
        <v>Estados Unidos</v>
      </c>
      <c r="F2597" s="1">
        <f t="shared" ca="1" si="322"/>
        <v>37301</v>
      </c>
      <c r="G2597" s="1">
        <f t="shared" ca="1" si="323"/>
        <v>37306.42247018138</v>
      </c>
      <c r="H2597">
        <f t="shared" ca="1" si="324"/>
        <v>0</v>
      </c>
      <c r="I2597" t="str">
        <f ca="1">VLOOKUP(Q2597,Tabela3[],9,1)</f>
        <v>HMM St Petersburg</v>
      </c>
      <c r="J2597" t="str">
        <f ca="1">VLOOKUP(Q2597,Tabela3[],11,0)</f>
        <v>Ar Condicionado 18000</v>
      </c>
      <c r="K2597" t="str">
        <f ca="1">VLOOKUP(Q2597,Tabela3[],10,0)</f>
        <v>Eletrônicos</v>
      </c>
      <c r="L2597" t="e" cm="1">
        <f t="array" aca="1" ref="L2597" ca="1">IF(Tabela2[[#This Row],[PORTO]]=Tabela2[[#This Row],[DESTINO]],0,erro)</f>
        <v>#NAME?</v>
      </c>
      <c r="N2597">
        <f t="shared" ca="1" si="327"/>
        <v>2500</v>
      </c>
      <c r="O2597">
        <f t="shared" ca="1" si="328"/>
        <v>2</v>
      </c>
      <c r="P2597">
        <f t="shared" ca="1" si="329"/>
        <v>2</v>
      </c>
      <c r="Q2597">
        <f t="shared" ca="1" si="325"/>
        <v>2</v>
      </c>
      <c r="R2597">
        <f t="shared" ca="1" si="326"/>
        <v>4</v>
      </c>
    </row>
    <row r="2598" spans="1:18">
      <c r="A2598">
        <f ca="1">VLOOKUP(O2598,Tabela3[],2,0)</f>
        <v>2007</v>
      </c>
      <c r="B2598" t="str">
        <f ca="1">VLOOKUP(P2598,Tabela3[],4,0)</f>
        <v>JUNHO</v>
      </c>
      <c r="C2598" t="str">
        <f ca="1">VLOOKUP(Q2598,Tabela3[],5,0)</f>
        <v>Canadá</v>
      </c>
      <c r="D2598" t="str">
        <f ca="1">VLOOKUP(Q2598,Tabela3[],3,0)</f>
        <v>Shopify</v>
      </c>
      <c r="E2598" t="str">
        <f ca="1">IF(R2598=Q2598, (VLOOKUP(P2598+1,Tabela3[],5,0)),VLOOKUP(R2598,Tabela3[],5,0))</f>
        <v>Estados Unidos</v>
      </c>
      <c r="F2598" s="1">
        <f t="shared" ca="1" si="322"/>
        <v>39223</v>
      </c>
      <c r="G2598" s="1">
        <f t="shared" ca="1" si="323"/>
        <v>39223.10536308973</v>
      </c>
      <c r="H2598">
        <f t="shared" ca="1" si="324"/>
        <v>0</v>
      </c>
      <c r="I2598" t="str">
        <f ca="1">VLOOKUP(Q2598,Tabela3[],9,1)</f>
        <v>HMM Southampton</v>
      </c>
      <c r="J2598" t="str">
        <f ca="1">VLOOKUP(Q2598,Tabela3[],11,0)</f>
        <v>TORRADORES DE CAFÉ</v>
      </c>
      <c r="K2598" t="str">
        <f ca="1">VLOOKUP(Q2598,Tabela3[],10,0)</f>
        <v>Geral</v>
      </c>
      <c r="L2598" t="e" cm="1">
        <f t="array" aca="1" ref="L2598" ca="1">IF(Tabela2[[#This Row],[PORTO]]=Tabela2[[#This Row],[DESTINO]],0,erro)</f>
        <v>#NAME?</v>
      </c>
      <c r="N2598">
        <f t="shared" ca="1" si="327"/>
        <v>2000</v>
      </c>
      <c r="O2598">
        <f t="shared" ca="1" si="328"/>
        <v>7</v>
      </c>
      <c r="P2598">
        <f t="shared" ca="1" si="329"/>
        <v>5</v>
      </c>
      <c r="Q2598">
        <f t="shared" ca="1" si="325"/>
        <v>33</v>
      </c>
      <c r="R2598">
        <f t="shared" ca="1" si="326"/>
        <v>5</v>
      </c>
    </row>
    <row r="2599" spans="1:18">
      <c r="A2599">
        <f ca="1">VLOOKUP(O2599,Tabela3[],2,0)</f>
        <v>2005</v>
      </c>
      <c r="B2599" t="str">
        <f ca="1">VLOOKUP(P2599,Tabela3[],4,0)</f>
        <v>MAIO</v>
      </c>
      <c r="C2599" t="str">
        <f ca="1">VLOOKUP(Q2599,Tabela3[],5,0)</f>
        <v>Itália</v>
      </c>
      <c r="D2599" t="str">
        <f ca="1">VLOOKUP(Q2599,Tabela3[],3,0)</f>
        <v>Hyundai</v>
      </c>
      <c r="E2599" t="str">
        <f ca="1">IF(R2599=Q2599, (VLOOKUP(P2599+1,Tabela3[],5,0)),VLOOKUP(R2599,Tabela3[],5,0))</f>
        <v>Coréia do Sul</v>
      </c>
      <c r="F2599" s="1">
        <f t="shared" ca="1" si="322"/>
        <v>38468</v>
      </c>
      <c r="G2599" s="1">
        <f t="shared" ca="1" si="323"/>
        <v>38473.676630511669</v>
      </c>
      <c r="H2599">
        <f t="shared" ca="1" si="324"/>
        <v>1</v>
      </c>
      <c r="I2599" t="str">
        <f ca="1">VLOOKUP(Q2599,Tabela3[],9,1)</f>
        <v>Car Carriers</v>
      </c>
      <c r="J2599" t="str">
        <f ca="1">VLOOKUP(Q2599,Tabela3[],11,0)</f>
        <v>Creta Confort</v>
      </c>
      <c r="K2599" t="str">
        <f ca="1">VLOOKUP(Q2599,Tabela3[],10,0)</f>
        <v>Carros</v>
      </c>
      <c r="L2599" t="e" cm="1">
        <f t="array" aca="1" ref="L2599" ca="1">IF(Tabela2[[#This Row],[PORTO]]=Tabela2[[#This Row],[DESTINO]],0,erro)</f>
        <v>#NAME?</v>
      </c>
      <c r="N2599">
        <f t="shared" ca="1" si="327"/>
        <v>200</v>
      </c>
      <c r="O2599">
        <f t="shared" ca="1" si="328"/>
        <v>5</v>
      </c>
      <c r="P2599">
        <f t="shared" ca="1" si="329"/>
        <v>4</v>
      </c>
      <c r="Q2599">
        <f t="shared" ca="1" si="325"/>
        <v>18</v>
      </c>
      <c r="R2599">
        <f t="shared" ca="1" si="326"/>
        <v>13</v>
      </c>
    </row>
    <row r="2600" spans="1:18">
      <c r="A2600">
        <f ca="1">VLOOKUP(O2600,Tabela3[],2,0)</f>
        <v>2003</v>
      </c>
      <c r="B2600" t="str">
        <f ca="1">VLOOKUP(P2600,Tabela3[],4,0)</f>
        <v>JANEIRO</v>
      </c>
      <c r="C2600" t="str">
        <f ca="1">VLOOKUP(Q2600,Tabela3[],5,0)</f>
        <v>China</v>
      </c>
      <c r="D2600" t="str">
        <f ca="1">VLOOKUP(Q2600,Tabela3[],3,0)</f>
        <v>Alibaba Group</v>
      </c>
      <c r="E2600" t="str">
        <f ca="1">IF(R2600=Q2600, (VLOOKUP(P2600+1,Tabela3[],5,0)),VLOOKUP(R2600,Tabela3[],5,0))</f>
        <v>Holanda</v>
      </c>
      <c r="F2600" s="1">
        <f t="shared" ca="1" si="322"/>
        <v>37631</v>
      </c>
      <c r="G2600" s="1">
        <f t="shared" ca="1" si="323"/>
        <v>37636.018447412862</v>
      </c>
      <c r="H2600">
        <f t="shared" ca="1" si="324"/>
        <v>0</v>
      </c>
      <c r="I2600" t="str">
        <f ca="1">VLOOKUP(Q2600,Tabela3[],9,1)</f>
        <v>HMM St Petersburg</v>
      </c>
      <c r="J2600" t="str">
        <f ca="1">VLOOKUP(Q2600,Tabela3[],11,0)</f>
        <v>Ar Condicionado 18000</v>
      </c>
      <c r="K2600" t="str">
        <f ca="1">VLOOKUP(Q2600,Tabela3[],10,0)</f>
        <v>Eletrônicos</v>
      </c>
      <c r="L2600" t="e" cm="1">
        <f t="array" aca="1" ref="L2600" ca="1">IF(Tabela2[[#This Row],[PORTO]]=Tabela2[[#This Row],[DESTINO]],0,erro)</f>
        <v>#NAME?</v>
      </c>
      <c r="N2600">
        <f t="shared" ca="1" si="327"/>
        <v>2000</v>
      </c>
      <c r="O2600">
        <f t="shared" ca="1" si="328"/>
        <v>3</v>
      </c>
      <c r="P2600">
        <f t="shared" ca="1" si="329"/>
        <v>0</v>
      </c>
      <c r="Q2600">
        <f t="shared" ca="1" si="325"/>
        <v>2</v>
      </c>
      <c r="R2600">
        <f t="shared" ca="1" si="326"/>
        <v>15</v>
      </c>
    </row>
    <row r="2601" spans="1:18">
      <c r="A2601">
        <f ca="1">VLOOKUP(O2601,Tabela3[],2,0)</f>
        <v>2006</v>
      </c>
      <c r="B2601" t="str">
        <f ca="1">VLOOKUP(P2601,Tabela3[],4,0)</f>
        <v>JANEIRO</v>
      </c>
      <c r="C2601" t="str">
        <f ca="1">VLOOKUP(Q2601,Tabela3[],5,0)</f>
        <v>India</v>
      </c>
      <c r="D2601" t="str">
        <f ca="1">VLOOKUP(Q2601,Tabela3[],3,0)</f>
        <v>Reliance Industries</v>
      </c>
      <c r="E2601" t="str">
        <f ca="1">IF(R2601=Q2601, (VLOOKUP(P2601+1,Tabela3[],5,0)),VLOOKUP(R2601,Tabela3[],5,0))</f>
        <v>Holanda</v>
      </c>
      <c r="F2601" s="1">
        <f t="shared" ca="1" si="322"/>
        <v>38728</v>
      </c>
      <c r="G2601" s="1">
        <f t="shared" ca="1" si="323"/>
        <v>38728.794325611787</v>
      </c>
      <c r="H2601">
        <f t="shared" ca="1" si="324"/>
        <v>1</v>
      </c>
      <c r="I2601" t="str">
        <f ca="1">VLOOKUP(Q2601,Tabela3[],9,1)</f>
        <v>Tanker</v>
      </c>
      <c r="J2601" t="str">
        <f ca="1">VLOOKUP(Q2601,Tabela3[],11,0)</f>
        <v>Cloreto de polivinila</v>
      </c>
      <c r="K2601" t="str">
        <f ca="1">VLOOKUP(Q2601,Tabela3[],10,0)</f>
        <v>Petroquimicos</v>
      </c>
      <c r="L2601" t="e" cm="1">
        <f t="array" aca="1" ref="L2601" ca="1">IF(Tabela2[[#This Row],[PORTO]]=Tabela2[[#This Row],[DESTINO]],0,erro)</f>
        <v>#NAME?</v>
      </c>
      <c r="N2601">
        <f t="shared" ca="1" si="327"/>
        <v>0</v>
      </c>
      <c r="O2601">
        <f t="shared" ca="1" si="328"/>
        <v>6</v>
      </c>
      <c r="P2601">
        <f t="shared" ca="1" si="329"/>
        <v>0</v>
      </c>
      <c r="Q2601">
        <f t="shared" ca="1" si="325"/>
        <v>32</v>
      </c>
      <c r="R2601">
        <f t="shared" ca="1" si="326"/>
        <v>17</v>
      </c>
    </row>
    <row r="2602" spans="1:18">
      <c r="A2602">
        <f ca="1">VLOOKUP(O2602,Tabela3[],2,0)</f>
        <v>2001</v>
      </c>
      <c r="B2602" t="str">
        <f ca="1">VLOOKUP(P2602,Tabela3[],4,0)</f>
        <v>JULHO</v>
      </c>
      <c r="C2602" t="str">
        <f ca="1">VLOOKUP(Q2602,Tabela3[],5,0)</f>
        <v>Reino Unido</v>
      </c>
      <c r="D2602" t="str">
        <f ca="1">VLOOKUP(Q2602,Tabela3[],3,0)</f>
        <v>Unilever</v>
      </c>
      <c r="E2602" t="str">
        <f ca="1">IF(R2602=Q2602, (VLOOKUP(P2602+1,Tabela3[],5,0)),VLOOKUP(R2602,Tabela3[],5,0))</f>
        <v>Itália</v>
      </c>
      <c r="F2602" s="1">
        <f t="shared" ca="1" si="322"/>
        <v>37056</v>
      </c>
      <c r="G2602" s="1">
        <f t="shared" ca="1" si="323"/>
        <v>37059.724026762473</v>
      </c>
      <c r="H2602">
        <f t="shared" ca="1" si="324"/>
        <v>0</v>
      </c>
      <c r="I2602" t="str">
        <f ca="1">VLOOKUP(Q2602,Tabela3[],9,1)</f>
        <v>HMM Helsinki</v>
      </c>
      <c r="J2602" t="str">
        <f ca="1">VLOOKUP(Q2602,Tabela3[],11,0)</f>
        <v>Sabonete</v>
      </c>
      <c r="K2602" t="str">
        <f ca="1">VLOOKUP(Q2602,Tabela3[],10,0)</f>
        <v>Quimico</v>
      </c>
      <c r="L2602" t="e" cm="1">
        <f t="array" aca="1" ref="L2602" ca="1">IF(Tabela2[[#This Row],[PORTO]]=Tabela2[[#This Row],[DESTINO]],0,erro)</f>
        <v>#NAME?</v>
      </c>
      <c r="N2602">
        <f t="shared" ca="1" si="327"/>
        <v>1130000</v>
      </c>
      <c r="O2602">
        <f t="shared" ca="1" si="328"/>
        <v>1</v>
      </c>
      <c r="P2602">
        <f t="shared" ca="1" si="329"/>
        <v>6</v>
      </c>
      <c r="Q2602">
        <f t="shared" ca="1" si="325"/>
        <v>26</v>
      </c>
      <c r="R2602">
        <f t="shared" ca="1" si="326"/>
        <v>20</v>
      </c>
    </row>
    <row r="2603" spans="1:18">
      <c r="A2603">
        <f ca="1">VLOOKUP(O2603,Tabela3[],2,0)</f>
        <v>2001</v>
      </c>
      <c r="B2603" t="str">
        <f ca="1">VLOOKUP(P2603,Tabela3[],4,0)</f>
        <v>ABRIL</v>
      </c>
      <c r="C2603" t="str">
        <f ca="1">VLOOKUP(Q2603,Tabela3[],5,0)</f>
        <v>Brasil</v>
      </c>
      <c r="D2603" t="str">
        <f ca="1">VLOOKUP(Q2603,Tabela3[],3,0)</f>
        <v>VALE</v>
      </c>
      <c r="E2603" t="str">
        <f ca="1">IF(R2603=Q2603, (VLOOKUP(P2603+1,Tabela3[],5,0)),VLOOKUP(R2603,Tabela3[],5,0))</f>
        <v>Coréia do Sul</v>
      </c>
      <c r="F2603" s="1">
        <f t="shared" ca="1" si="322"/>
        <v>36956</v>
      </c>
      <c r="G2603" s="1">
        <f t="shared" ca="1" si="323"/>
        <v>36965.226874983768</v>
      </c>
      <c r="H2603">
        <f t="shared" ca="1" si="324"/>
        <v>0</v>
      </c>
      <c r="I2603" t="str">
        <f ca="1">VLOOKUP(Q2603,Tabela3[],9,1)</f>
        <v>Lan Hua Hai</v>
      </c>
      <c r="J2603" t="str">
        <f ca="1">VLOOKUP(Q2603,Tabela3[],11,0)</f>
        <v>Bauxita</v>
      </c>
      <c r="K2603" t="str">
        <f ca="1">VLOOKUP(Q2603,Tabela3[],10,0)</f>
        <v>Minério</v>
      </c>
      <c r="L2603" t="e" cm="1">
        <f t="array" aca="1" ref="L2603" ca="1">IF(Tabela2[[#This Row],[PORTO]]=Tabela2[[#This Row],[DESTINO]],0,erro)</f>
        <v>#NAME?</v>
      </c>
      <c r="N2603">
        <f t="shared" ca="1" si="327"/>
        <v>0</v>
      </c>
      <c r="O2603">
        <f t="shared" ca="1" si="328"/>
        <v>1</v>
      </c>
      <c r="P2603">
        <f t="shared" ca="1" si="329"/>
        <v>3</v>
      </c>
      <c r="Q2603">
        <f t="shared" ca="1" si="325"/>
        <v>28</v>
      </c>
      <c r="R2603">
        <f t="shared" ca="1" si="326"/>
        <v>14</v>
      </c>
    </row>
    <row r="2604" spans="1:18">
      <c r="A2604">
        <f ca="1">VLOOKUP(O2604,Tabela3[],2,0)</f>
        <v>2009</v>
      </c>
      <c r="B2604" t="str">
        <f ca="1">VLOOKUP(P2604,Tabela3[],4,0)</f>
        <v>JULHO</v>
      </c>
      <c r="C2604" t="str">
        <f ca="1">VLOOKUP(Q2604,Tabela3[],5,0)</f>
        <v>Alemanha</v>
      </c>
      <c r="D2604" t="str">
        <f ca="1">VLOOKUP(Q2604,Tabela3[],3,0)</f>
        <v>Volkswagen</v>
      </c>
      <c r="E2604" t="str">
        <f ca="1">IF(R2604=Q2604, (VLOOKUP(P2604+1,Tabela3[],5,0)),VLOOKUP(R2604,Tabela3[],5,0))</f>
        <v>Estados Unidos</v>
      </c>
      <c r="F2604" s="1">
        <f t="shared" ca="1" si="322"/>
        <v>39986</v>
      </c>
      <c r="G2604" s="1">
        <f t="shared" ca="1" si="323"/>
        <v>39986.759208486859</v>
      </c>
      <c r="H2604">
        <f t="shared" ca="1" si="324"/>
        <v>0</v>
      </c>
      <c r="I2604" t="str">
        <f ca="1">VLOOKUP(Q2604,Tabela3[],9,1)</f>
        <v>Warehouse Carriers </v>
      </c>
      <c r="J2604" t="str">
        <f ca="1">VLOOKUP(Q2604,Tabela3[],11,0)</f>
        <v>Highline 250 TSI (Taos)</v>
      </c>
      <c r="K2604" t="str">
        <f ca="1">VLOOKUP(Q2604,Tabela3[],10,0)</f>
        <v>Carros</v>
      </c>
      <c r="L2604" t="e" cm="1">
        <f t="array" aca="1" ref="L2604" ca="1">IF(Tabela2[[#This Row],[PORTO]]=Tabela2[[#This Row],[DESTINO]],0,erro)</f>
        <v>#NAME?</v>
      </c>
      <c r="N2604">
        <f t="shared" ca="1" si="327"/>
        <v>200</v>
      </c>
      <c r="O2604">
        <f t="shared" ca="1" si="328"/>
        <v>9</v>
      </c>
      <c r="P2604">
        <f t="shared" ca="1" si="329"/>
        <v>6</v>
      </c>
      <c r="Q2604">
        <f t="shared" ca="1" si="325"/>
        <v>7</v>
      </c>
      <c r="R2604">
        <f t="shared" ca="1" si="326"/>
        <v>4</v>
      </c>
    </row>
    <row r="2605" spans="1:18">
      <c r="A2605">
        <f ca="1">VLOOKUP(O2605,Tabela3[],2,0)</f>
        <v>2000</v>
      </c>
      <c r="B2605" t="str">
        <f ca="1">VLOOKUP(P2605,Tabela3[],4,0)</f>
        <v>SETEMBRO</v>
      </c>
      <c r="C2605" t="str">
        <f ca="1">VLOOKUP(Q2605,Tabela3[],5,0)</f>
        <v>China</v>
      </c>
      <c r="D2605" t="str">
        <f ca="1">VLOOKUP(Q2605,Tabela3[],3,0)</f>
        <v>Alibaba Group</v>
      </c>
      <c r="E2605" t="str">
        <f ca="1">IF(R2605=Q2605, (VLOOKUP(P2605+1,Tabela3[],5,0)),VLOOKUP(R2605,Tabela3[],5,0))</f>
        <v>França</v>
      </c>
      <c r="F2605" s="1">
        <f t="shared" ca="1" si="322"/>
        <v>36748</v>
      </c>
      <c r="G2605" s="1">
        <f t="shared" ca="1" si="323"/>
        <v>36752.822236357009</v>
      </c>
      <c r="H2605">
        <f t="shared" ca="1" si="324"/>
        <v>1</v>
      </c>
      <c r="I2605" t="str">
        <f ca="1">VLOOKUP(Q2605,Tabela3[],9,1)</f>
        <v>HMM St Petersburg</v>
      </c>
      <c r="J2605" t="str">
        <f ca="1">VLOOKUP(Q2605,Tabela3[],11,0)</f>
        <v>Serração Portatil</v>
      </c>
      <c r="K2605" t="str">
        <f ca="1">VLOOKUP(Q2605,Tabela3[],10,0)</f>
        <v>Maquinário</v>
      </c>
      <c r="L2605" t="e" cm="1">
        <f t="array" aca="1" ref="L2605" ca="1">IF(Tabela2[[#This Row],[PORTO]]=Tabela2[[#This Row],[DESTINO]],0,erro)</f>
        <v>#NAME?</v>
      </c>
      <c r="N2605">
        <f t="shared" ca="1" si="327"/>
        <v>40</v>
      </c>
      <c r="O2605">
        <f t="shared" ca="1" si="328"/>
        <v>0</v>
      </c>
      <c r="P2605">
        <f t="shared" ca="1" si="329"/>
        <v>8</v>
      </c>
      <c r="Q2605">
        <f t="shared" ca="1" si="325"/>
        <v>0</v>
      </c>
      <c r="R2605">
        <f t="shared" ca="1" si="326"/>
        <v>22</v>
      </c>
    </row>
    <row r="2606" spans="1:18">
      <c r="A2606">
        <f ca="1">VLOOKUP(O2606,Tabela3[],2,0)</f>
        <v>2009</v>
      </c>
      <c r="B2606" t="str">
        <f ca="1">VLOOKUP(P2606,Tabela3[],4,0)</f>
        <v>JUNHO</v>
      </c>
      <c r="C2606" t="str">
        <f ca="1">VLOOKUP(Q2606,Tabela3[],5,0)</f>
        <v>Holanda</v>
      </c>
      <c r="D2606" t="str">
        <f ca="1">VLOOKUP(Q2606,Tabela3[],3,0)</f>
        <v>Shell</v>
      </c>
      <c r="E2606" t="str">
        <f ca="1">IF(R2606=Q2606, (VLOOKUP(P2606+1,Tabela3[],5,0)),VLOOKUP(R2606,Tabela3[],5,0))</f>
        <v>Itália</v>
      </c>
      <c r="F2606" s="1">
        <f t="shared" ca="1" si="322"/>
        <v>39958</v>
      </c>
      <c r="G2606" s="1">
        <f t="shared" ca="1" si="323"/>
        <v>39960.196177507489</v>
      </c>
      <c r="H2606">
        <f t="shared" ca="1" si="324"/>
        <v>1</v>
      </c>
      <c r="I2606" t="str">
        <f ca="1">VLOOKUP(Q2606,Tabela3[],9,1)</f>
        <v>AbQaiq</v>
      </c>
      <c r="J2606" t="str">
        <f ca="1">VLOOKUP(Q2606,Tabela3[],11,0)</f>
        <v>Petróleo Bruto</v>
      </c>
      <c r="K2606" t="str">
        <f ca="1">VLOOKUP(Q2606,Tabela3[],10,0)</f>
        <v>Petróleo</v>
      </c>
      <c r="L2606" t="e" cm="1">
        <f t="array" aca="1" ref="L2606" ca="1">IF(Tabela2[[#This Row],[PORTO]]=Tabela2[[#This Row],[DESTINO]],0,erro)</f>
        <v>#NAME?</v>
      </c>
      <c r="N2606">
        <f t="shared" ca="1" si="327"/>
        <v>82000</v>
      </c>
      <c r="O2606">
        <f t="shared" ca="1" si="328"/>
        <v>9</v>
      </c>
      <c r="P2606">
        <f t="shared" ca="1" si="329"/>
        <v>5</v>
      </c>
      <c r="Q2606">
        <f t="shared" ca="1" si="325"/>
        <v>17</v>
      </c>
      <c r="R2606">
        <f t="shared" ca="1" si="326"/>
        <v>19</v>
      </c>
    </row>
    <row r="2607" spans="1:18">
      <c r="A2607">
        <f ca="1">VLOOKUP(O2607,Tabela3[],2,0)</f>
        <v>2000</v>
      </c>
      <c r="B2607" t="str">
        <f ca="1">VLOOKUP(P2607,Tabela3[],4,0)</f>
        <v>JUNHO</v>
      </c>
      <c r="C2607" t="str">
        <f ca="1">VLOOKUP(Q2607,Tabela3[],5,0)</f>
        <v>Itália</v>
      </c>
      <c r="D2607" t="str">
        <f ca="1">VLOOKUP(Q2607,Tabela3[],3,0)</f>
        <v>Hyundai</v>
      </c>
      <c r="E2607" t="str">
        <f ca="1">IF(R2607=Q2607, (VLOOKUP(P2607+1,Tabela3[],5,0)),VLOOKUP(R2607,Tabela3[],5,0))</f>
        <v>Japão</v>
      </c>
      <c r="F2607" s="1">
        <f t="shared" ca="1" si="322"/>
        <v>36658</v>
      </c>
      <c r="G2607" s="1">
        <f t="shared" ca="1" si="323"/>
        <v>36661.852378826712</v>
      </c>
      <c r="H2607">
        <f t="shared" ca="1" si="324"/>
        <v>1</v>
      </c>
      <c r="I2607" t="str">
        <f ca="1">VLOOKUP(Q2607,Tabela3[],9,1)</f>
        <v>Car Carriers</v>
      </c>
      <c r="J2607" t="str">
        <f ca="1">VLOOKUP(Q2607,Tabela3[],11,0)</f>
        <v>HB20 Vision</v>
      </c>
      <c r="K2607" t="str">
        <f ca="1">VLOOKUP(Q2607,Tabela3[],10,0)</f>
        <v>Carros</v>
      </c>
      <c r="L2607" t="e" cm="1">
        <f t="array" aca="1" ref="L2607" ca="1">IF(Tabela2[[#This Row],[PORTO]]=Tabela2[[#This Row],[DESTINO]],0,erro)</f>
        <v>#NAME?</v>
      </c>
      <c r="N2607">
        <f t="shared" ca="1" si="327"/>
        <v>500</v>
      </c>
      <c r="O2607">
        <f t="shared" ca="1" si="328"/>
        <v>0</v>
      </c>
      <c r="P2607">
        <f t="shared" ca="1" si="329"/>
        <v>5</v>
      </c>
      <c r="Q2607">
        <f t="shared" ca="1" si="325"/>
        <v>20</v>
      </c>
      <c r="R2607">
        <f t="shared" ca="1" si="326"/>
        <v>9</v>
      </c>
    </row>
    <row r="2608" spans="1:18">
      <c r="A2608">
        <f ca="1">VLOOKUP(O2608,Tabela3[],2,0)</f>
        <v>2006</v>
      </c>
      <c r="B2608" t="str">
        <f ca="1">VLOOKUP(P2608,Tabela3[],4,0)</f>
        <v>JANEIRO</v>
      </c>
      <c r="C2608" t="str">
        <f ca="1">VLOOKUP(Q2608,Tabela3[],5,0)</f>
        <v>Reino Unido</v>
      </c>
      <c r="D2608" t="str">
        <f ca="1">VLOOKUP(Q2608,Tabela3[],3,0)</f>
        <v>Unilever</v>
      </c>
      <c r="E2608" t="str">
        <f ca="1">IF(R2608=Q2608, (VLOOKUP(P2608+1,Tabela3[],5,0)),VLOOKUP(R2608,Tabela3[],5,0))</f>
        <v>Coréia do Sul</v>
      </c>
      <c r="F2608" s="1">
        <f t="shared" ca="1" si="322"/>
        <v>38717</v>
      </c>
      <c r="G2608" s="1">
        <f t="shared" ca="1" si="323"/>
        <v>38718.508916615006</v>
      </c>
      <c r="H2608">
        <f t="shared" ca="1" si="324"/>
        <v>1</v>
      </c>
      <c r="I2608" t="str">
        <f ca="1">VLOOKUP(Q2608,Tabela3[],9,1)</f>
        <v>HMM Helsinki</v>
      </c>
      <c r="J2608" t="str">
        <f ca="1">VLOOKUP(Q2608,Tabela3[],11,0)</f>
        <v>Sabonete</v>
      </c>
      <c r="K2608" t="str">
        <f ca="1">VLOOKUP(Q2608,Tabela3[],10,0)</f>
        <v>Quimico</v>
      </c>
      <c r="L2608" t="e" cm="1">
        <f t="array" aca="1" ref="L2608" ca="1">IF(Tabela2[[#This Row],[PORTO]]=Tabela2[[#This Row],[DESTINO]],0,erro)</f>
        <v>#NAME?</v>
      </c>
      <c r="N2608">
        <f t="shared" ca="1" si="327"/>
        <v>570000</v>
      </c>
      <c r="O2608">
        <f t="shared" ca="1" si="328"/>
        <v>6</v>
      </c>
      <c r="P2608">
        <f t="shared" ca="1" si="329"/>
        <v>0</v>
      </c>
      <c r="Q2608">
        <f t="shared" ca="1" si="325"/>
        <v>26</v>
      </c>
      <c r="R2608">
        <f t="shared" ca="1" si="326"/>
        <v>13</v>
      </c>
    </row>
    <row r="2609" spans="1:18">
      <c r="A2609">
        <f ca="1">VLOOKUP(O2609,Tabela3[],2,0)</f>
        <v>2000</v>
      </c>
      <c r="B2609" t="str">
        <f ca="1">VLOOKUP(P2609,Tabela3[],4,0)</f>
        <v>NOVEMBRO</v>
      </c>
      <c r="C2609" t="str">
        <f ca="1">VLOOKUP(Q2609,Tabela3[],5,0)</f>
        <v>Itália</v>
      </c>
      <c r="D2609" t="str">
        <f ca="1">VLOOKUP(Q2609,Tabela3[],3,0)</f>
        <v>Hyundai</v>
      </c>
      <c r="E2609" t="str">
        <f ca="1">IF(R2609=Q2609, (VLOOKUP(P2609+1,Tabela3[],5,0)),VLOOKUP(R2609,Tabela3[],5,0))</f>
        <v>Estados Unidos</v>
      </c>
      <c r="F2609" s="1">
        <f t="shared" ca="1" si="322"/>
        <v>36821</v>
      </c>
      <c r="G2609" s="1">
        <f t="shared" ca="1" si="323"/>
        <v>36825.299771780614</v>
      </c>
      <c r="H2609">
        <f t="shared" ca="1" si="324"/>
        <v>1</v>
      </c>
      <c r="I2609" t="str">
        <f ca="1">VLOOKUP(Q2609,Tabela3[],9,1)</f>
        <v>Car Carriers</v>
      </c>
      <c r="J2609" t="str">
        <f ca="1">VLOOKUP(Q2609,Tabela3[],11,0)</f>
        <v>HB20 Vision</v>
      </c>
      <c r="K2609" t="str">
        <f ca="1">VLOOKUP(Q2609,Tabela3[],10,0)</f>
        <v>Carros</v>
      </c>
      <c r="L2609" t="e" cm="1">
        <f t="array" aca="1" ref="L2609" ca="1">IF(Tabela2[[#This Row],[PORTO]]=Tabela2[[#This Row],[DESTINO]],0,erro)</f>
        <v>#NAME?</v>
      </c>
      <c r="N2609">
        <f t="shared" ca="1" si="327"/>
        <v>500</v>
      </c>
      <c r="O2609">
        <f t="shared" ca="1" si="328"/>
        <v>0</v>
      </c>
      <c r="P2609">
        <f t="shared" ca="1" si="329"/>
        <v>10</v>
      </c>
      <c r="Q2609">
        <f t="shared" ca="1" si="325"/>
        <v>20</v>
      </c>
      <c r="R2609">
        <f t="shared" ca="1" si="326"/>
        <v>3</v>
      </c>
    </row>
    <row r="2610" spans="1:18">
      <c r="A2610">
        <f ca="1">VLOOKUP(O2610,Tabela3[],2,0)</f>
        <v>2005</v>
      </c>
      <c r="B2610" t="str">
        <f ca="1">VLOOKUP(P2610,Tabela3[],4,0)</f>
        <v>JANEIRO</v>
      </c>
      <c r="C2610" t="str">
        <f ca="1">VLOOKUP(Q2610,Tabela3[],5,0)</f>
        <v>India</v>
      </c>
      <c r="D2610" t="str">
        <f ca="1">VLOOKUP(Q2610,Tabela3[],3,0)</f>
        <v>Reliance Industries</v>
      </c>
      <c r="E2610" t="str">
        <f ca="1">IF(R2610=Q2610, (VLOOKUP(P2610+1,Tabela3[],5,0)),VLOOKUP(R2610,Tabela3[],5,0))</f>
        <v>França</v>
      </c>
      <c r="F2610" s="1">
        <f t="shared" ca="1" si="322"/>
        <v>38706</v>
      </c>
      <c r="G2610" s="1">
        <f t="shared" ca="1" si="323"/>
        <v>38713.759903287937</v>
      </c>
      <c r="H2610">
        <f t="shared" ca="1" si="324"/>
        <v>0</v>
      </c>
      <c r="I2610" t="str">
        <f ca="1">VLOOKUP(Q2610,Tabela3[],9,1)</f>
        <v>Tanker</v>
      </c>
      <c r="J2610" t="str">
        <f ca="1">VLOOKUP(Q2610,Tabela3[],11,0)</f>
        <v>Polietileno</v>
      </c>
      <c r="K2610" t="str">
        <f ca="1">VLOOKUP(Q2610,Tabela3[],10,0)</f>
        <v>Petroquimicos</v>
      </c>
      <c r="L2610" t="e" cm="1">
        <f t="array" aca="1" ref="L2610" ca="1">IF(Tabela2[[#This Row],[PORTO]]=Tabela2[[#This Row],[DESTINO]],0,erro)</f>
        <v>#NAME?</v>
      </c>
      <c r="N2610">
        <f t="shared" ca="1" si="327"/>
        <v>0</v>
      </c>
      <c r="O2610">
        <f t="shared" ca="1" si="328"/>
        <v>5</v>
      </c>
      <c r="P2610">
        <f t="shared" ca="1" si="329"/>
        <v>12</v>
      </c>
      <c r="Q2610">
        <f t="shared" ca="1" si="325"/>
        <v>31</v>
      </c>
      <c r="R2610">
        <f t="shared" ca="1" si="326"/>
        <v>22</v>
      </c>
    </row>
    <row r="2611" spans="1:18">
      <c r="A2611">
        <f ca="1">VLOOKUP(O2611,Tabela3[],2,0)</f>
        <v>2007</v>
      </c>
      <c r="B2611" t="str">
        <f ca="1">VLOOKUP(P2611,Tabela3[],4,0)</f>
        <v>JUNHO</v>
      </c>
      <c r="C2611" t="str">
        <f ca="1">VLOOKUP(Q2611,Tabela3[],5,0)</f>
        <v>Reino Unido</v>
      </c>
      <c r="D2611" t="str">
        <f ca="1">VLOOKUP(Q2611,Tabela3[],3,0)</f>
        <v>Unilever</v>
      </c>
      <c r="E2611" t="str">
        <f ca="1">IF(R2611=Q2611, (VLOOKUP(P2611+1,Tabela3[],5,0)),VLOOKUP(R2611,Tabela3[],5,0))</f>
        <v>Itália</v>
      </c>
      <c r="F2611" s="1">
        <f t="shared" ca="1" si="322"/>
        <v>39213</v>
      </c>
      <c r="G2611" s="1">
        <f t="shared" ca="1" si="323"/>
        <v>39221.738006059772</v>
      </c>
      <c r="H2611">
        <f t="shared" ca="1" si="324"/>
        <v>0</v>
      </c>
      <c r="I2611" t="str">
        <f ca="1">VLOOKUP(Q2611,Tabela3[],9,1)</f>
        <v>HMM Helsinki</v>
      </c>
      <c r="J2611" t="str">
        <f ca="1">VLOOKUP(Q2611,Tabela3[],11,0)</f>
        <v xml:space="preserve">Shampoo </v>
      </c>
      <c r="K2611" t="str">
        <f ca="1">VLOOKUP(Q2611,Tabela3[],10,0)</f>
        <v>Quimico</v>
      </c>
      <c r="L2611" t="e" cm="1">
        <f t="array" aca="1" ref="L2611" ca="1">IF(Tabela2[[#This Row],[PORTO]]=Tabela2[[#This Row],[DESTINO]],0,erro)</f>
        <v>#NAME?</v>
      </c>
      <c r="N2611">
        <f t="shared" ca="1" si="327"/>
        <v>1200000</v>
      </c>
      <c r="O2611">
        <f t="shared" ca="1" si="328"/>
        <v>7</v>
      </c>
      <c r="P2611">
        <f t="shared" ca="1" si="329"/>
        <v>5</v>
      </c>
      <c r="Q2611">
        <f t="shared" ca="1" si="325"/>
        <v>24</v>
      </c>
      <c r="R2611">
        <f t="shared" ca="1" si="326"/>
        <v>18</v>
      </c>
    </row>
    <row r="2612" spans="1:18">
      <c r="A2612">
        <f ca="1">VLOOKUP(O2612,Tabela3[],2,0)</f>
        <v>2001</v>
      </c>
      <c r="B2612" t="str">
        <f ca="1">VLOOKUP(P2612,Tabela3[],4,0)</f>
        <v>SETEMBRO</v>
      </c>
      <c r="C2612" t="str">
        <f ca="1">VLOOKUP(Q2612,Tabela3[],5,0)</f>
        <v>França</v>
      </c>
      <c r="D2612" t="str">
        <f ca="1">VLOOKUP(Q2612,Tabela3[],3,0)</f>
        <v> LVMH</v>
      </c>
      <c r="E2612" t="str">
        <f ca="1">IF(R2612=Q2612, (VLOOKUP(P2612+1,Tabela3[],5,0)),VLOOKUP(R2612,Tabela3[],5,0))</f>
        <v>Itália</v>
      </c>
      <c r="F2612" s="1">
        <f t="shared" ca="1" si="322"/>
        <v>37112</v>
      </c>
      <c r="G2612" s="1">
        <f t="shared" ca="1" si="323"/>
        <v>37115.868497388161</v>
      </c>
      <c r="H2612">
        <f t="shared" ca="1" si="324"/>
        <v>0</v>
      </c>
      <c r="I2612" t="str">
        <f ca="1">VLOOKUP(Q2612,Tabela3[],9,1)</f>
        <v>Emma Maersk</v>
      </c>
      <c r="J2612" t="str">
        <f ca="1">VLOOKUP(Q2612,Tabela3[],11,0)</f>
        <v>Guerlain</v>
      </c>
      <c r="K2612" t="str">
        <f ca="1">VLOOKUP(Q2612,Tabela3[],10,0)</f>
        <v>Tecido</v>
      </c>
      <c r="L2612" t="e" cm="1">
        <f t="array" aca="1" ref="L2612" ca="1">IF(Tabela2[[#This Row],[PORTO]]=Tabela2[[#This Row],[DESTINO]],0,erro)</f>
        <v>#NAME?</v>
      </c>
      <c r="N2612">
        <f t="shared" ca="1" si="327"/>
        <v>14000</v>
      </c>
      <c r="O2612">
        <f t="shared" ca="1" si="328"/>
        <v>1</v>
      </c>
      <c r="P2612">
        <f t="shared" ca="1" si="329"/>
        <v>8</v>
      </c>
      <c r="Q2612">
        <f t="shared" ca="1" si="325"/>
        <v>23</v>
      </c>
      <c r="R2612">
        <f t="shared" ca="1" si="326"/>
        <v>18</v>
      </c>
    </row>
    <row r="2613" spans="1:18">
      <c r="A2613">
        <f ca="1">VLOOKUP(O2613,Tabela3[],2,0)</f>
        <v>2006</v>
      </c>
      <c r="B2613" t="str">
        <f ca="1">VLOOKUP(P2613,Tabela3[],4,0)</f>
        <v>SETEMBRO</v>
      </c>
      <c r="C2613" t="str">
        <f ca="1">VLOOKUP(Q2613,Tabela3[],5,0)</f>
        <v>Coréia do Sul</v>
      </c>
      <c r="D2613" t="str">
        <f ca="1">VLOOKUP(Q2613,Tabela3[],3,0)</f>
        <v>Samsung</v>
      </c>
      <c r="E2613" t="str">
        <f ca="1">IF(R2613=Q2613, (VLOOKUP(P2613+1,Tabela3[],5,0)),VLOOKUP(R2613,Tabela3[],5,0))</f>
        <v>China</v>
      </c>
      <c r="F2613" s="1">
        <f t="shared" ca="1" si="322"/>
        <v>38936</v>
      </c>
      <c r="G2613" s="1">
        <f t="shared" ca="1" si="323"/>
        <v>38938.491257469628</v>
      </c>
      <c r="H2613">
        <f t="shared" ca="1" si="324"/>
        <v>1</v>
      </c>
      <c r="I2613" t="str">
        <f ca="1">VLOOKUP(Q2613,Tabela3[],9,1)</f>
        <v>HMM Rotterdam</v>
      </c>
      <c r="J2613" t="str">
        <f ca="1">VLOOKUP(Q2613,Tabela3[],11,0)</f>
        <v>Crystal UHD 4k 65"</v>
      </c>
      <c r="K2613" t="str">
        <f ca="1">VLOOKUP(Q2613,Tabela3[],10,0)</f>
        <v>Eletrônicos</v>
      </c>
      <c r="L2613" t="e" cm="1">
        <f t="array" aca="1" ref="L2613" ca="1">IF(Tabela2[[#This Row],[PORTO]]=Tabela2[[#This Row],[DESTINO]],0,erro)</f>
        <v>#NAME?</v>
      </c>
      <c r="N2613">
        <f t="shared" ca="1" si="327"/>
        <v>2000</v>
      </c>
      <c r="O2613">
        <f t="shared" ca="1" si="328"/>
        <v>6</v>
      </c>
      <c r="P2613">
        <f t="shared" ca="1" si="329"/>
        <v>8</v>
      </c>
      <c r="Q2613">
        <f t="shared" ca="1" si="325"/>
        <v>14</v>
      </c>
      <c r="R2613">
        <f t="shared" ca="1" si="326"/>
        <v>1</v>
      </c>
    </row>
    <row r="2614" spans="1:18">
      <c r="A2614">
        <f ca="1">VLOOKUP(O2614,Tabela3[],2,0)</f>
        <v>2008</v>
      </c>
      <c r="B2614" t="str">
        <f ca="1">VLOOKUP(P2614,Tabela3[],4,0)</f>
        <v>ABRIL</v>
      </c>
      <c r="C2614" t="str">
        <f ca="1">VLOOKUP(Q2614,Tabela3[],5,0)</f>
        <v>Itália</v>
      </c>
      <c r="D2614" t="str">
        <f ca="1">VLOOKUP(Q2614,Tabela3[],3,0)</f>
        <v>Hyundai</v>
      </c>
      <c r="E2614" t="str">
        <f ca="1">IF(R2614=Q2614, (VLOOKUP(P2614+1,Tabela3[],5,0)),VLOOKUP(R2614,Tabela3[],5,0))</f>
        <v>Itália</v>
      </c>
      <c r="F2614" s="1">
        <f t="shared" ca="1" si="322"/>
        <v>39530</v>
      </c>
      <c r="G2614" s="1">
        <f t="shared" ca="1" si="323"/>
        <v>39531.746025381217</v>
      </c>
      <c r="H2614">
        <f t="shared" ca="1" si="324"/>
        <v>1</v>
      </c>
      <c r="I2614" t="str">
        <f ca="1">VLOOKUP(Q2614,Tabela3[],9,1)</f>
        <v>Car Carriers</v>
      </c>
      <c r="J2614" t="str">
        <f ca="1">VLOOKUP(Q2614,Tabela3[],11,0)</f>
        <v>Creta Confort</v>
      </c>
      <c r="K2614" t="str">
        <f ca="1">VLOOKUP(Q2614,Tabela3[],10,0)</f>
        <v>Carros</v>
      </c>
      <c r="L2614" cm="1">
        <f t="array" aca="1" ref="L2614" ca="1">IF(Tabela2[[#This Row],[PORTO]]=Tabela2[[#This Row],[DESTINO]],0,erro)</f>
        <v>0</v>
      </c>
      <c r="N2614">
        <f t="shared" ca="1" si="327"/>
        <v>400</v>
      </c>
      <c r="O2614">
        <f t="shared" ca="1" si="328"/>
        <v>8</v>
      </c>
      <c r="P2614">
        <f t="shared" ca="1" si="329"/>
        <v>3</v>
      </c>
      <c r="Q2614">
        <f t="shared" ca="1" si="325"/>
        <v>18</v>
      </c>
      <c r="R2614">
        <f t="shared" ca="1" si="326"/>
        <v>20</v>
      </c>
    </row>
    <row r="2615" spans="1:18">
      <c r="A2615">
        <f ca="1">VLOOKUP(O2615,Tabela3[],2,0)</f>
        <v>2007</v>
      </c>
      <c r="B2615" t="str">
        <f ca="1">VLOOKUP(P2615,Tabela3[],4,0)</f>
        <v>MAIO</v>
      </c>
      <c r="C2615" t="str">
        <f ca="1">VLOOKUP(Q2615,Tabela3[],5,0)</f>
        <v>Coréia do Sul</v>
      </c>
      <c r="D2615" t="str">
        <f ca="1">VLOOKUP(Q2615,Tabela3[],3,0)</f>
        <v>Samsung</v>
      </c>
      <c r="E2615" t="str">
        <f ca="1">IF(R2615=Q2615, (VLOOKUP(P2615+1,Tabela3[],5,0)),VLOOKUP(R2615,Tabela3[],5,0))</f>
        <v>Estados Unidos</v>
      </c>
      <c r="F2615" s="1">
        <f t="shared" ca="1" si="322"/>
        <v>39176</v>
      </c>
      <c r="G2615" s="1">
        <f t="shared" ca="1" si="323"/>
        <v>39177.324005925293</v>
      </c>
      <c r="H2615">
        <f t="shared" ca="1" si="324"/>
        <v>1</v>
      </c>
      <c r="I2615" t="str">
        <f ca="1">VLOOKUP(Q2615,Tabela3[],9,1)</f>
        <v>HMM Rotterdam</v>
      </c>
      <c r="J2615" t="str">
        <f ca="1">VLOOKUP(Q2615,Tabela3[],11,0)</f>
        <v>Crystal UHD 4k 65"</v>
      </c>
      <c r="K2615" t="str">
        <f ca="1">VLOOKUP(Q2615,Tabela3[],10,0)</f>
        <v>Eletrônicos</v>
      </c>
      <c r="L2615" t="e" cm="1">
        <f t="array" aca="1" ref="L2615" ca="1">IF(Tabela2[[#This Row],[PORTO]]=Tabela2[[#This Row],[DESTINO]],0,erro)</f>
        <v>#NAME?</v>
      </c>
      <c r="N2615">
        <f t="shared" ca="1" si="327"/>
        <v>500</v>
      </c>
      <c r="O2615">
        <f t="shared" ca="1" si="328"/>
        <v>7</v>
      </c>
      <c r="P2615">
        <f t="shared" ca="1" si="329"/>
        <v>4</v>
      </c>
      <c r="Q2615">
        <f t="shared" ca="1" si="325"/>
        <v>14</v>
      </c>
      <c r="R2615">
        <f t="shared" ca="1" si="326"/>
        <v>3</v>
      </c>
    </row>
    <row r="2616" spans="1:18">
      <c r="A2616">
        <f ca="1">VLOOKUP(O2616,Tabela3[],2,0)</f>
        <v>2007</v>
      </c>
      <c r="B2616" t="str">
        <f ca="1">VLOOKUP(P2616,Tabela3[],4,0)</f>
        <v>MARÇO</v>
      </c>
      <c r="C2616" t="str">
        <f ca="1">VLOOKUP(Q2616,Tabela3[],5,0)</f>
        <v>Reino Unido</v>
      </c>
      <c r="D2616" t="str">
        <f ca="1">VLOOKUP(Q2616,Tabela3[],3,0)</f>
        <v>Unilever</v>
      </c>
      <c r="E2616" t="str">
        <f ca="1">IF(R2616=Q2616, (VLOOKUP(P2616+1,Tabela3[],5,0)),VLOOKUP(R2616,Tabela3[],5,0))</f>
        <v>Estados Unidos</v>
      </c>
      <c r="F2616" s="1">
        <f t="shared" ca="1" si="322"/>
        <v>39131</v>
      </c>
      <c r="G2616" s="1">
        <f t="shared" ca="1" si="323"/>
        <v>39139.17431955682</v>
      </c>
      <c r="H2616">
        <f t="shared" ca="1" si="324"/>
        <v>0</v>
      </c>
      <c r="I2616" t="str">
        <f ca="1">VLOOKUP(Q2616,Tabela3[],9,1)</f>
        <v>HMM Helsinki</v>
      </c>
      <c r="J2616" t="str">
        <f ca="1">VLOOKUP(Q2616,Tabela3[],11,0)</f>
        <v xml:space="preserve">Shampoo </v>
      </c>
      <c r="K2616" t="str">
        <f ca="1">VLOOKUP(Q2616,Tabela3[],10,0)</f>
        <v>Quimico</v>
      </c>
      <c r="L2616" t="e" cm="1">
        <f t="array" aca="1" ref="L2616" ca="1">IF(Tabela2[[#This Row],[PORTO]]=Tabela2[[#This Row],[DESTINO]],0,erro)</f>
        <v>#NAME?</v>
      </c>
      <c r="N2616">
        <f t="shared" ca="1" si="327"/>
        <v>220000</v>
      </c>
      <c r="O2616">
        <f t="shared" ca="1" si="328"/>
        <v>7</v>
      </c>
      <c r="P2616">
        <f t="shared" ca="1" si="329"/>
        <v>2</v>
      </c>
      <c r="Q2616">
        <f t="shared" ca="1" si="325"/>
        <v>24</v>
      </c>
      <c r="R2616">
        <f t="shared" ca="1" si="326"/>
        <v>5</v>
      </c>
    </row>
    <row r="2617" spans="1:18">
      <c r="A2617">
        <f ca="1">VLOOKUP(O2617,Tabela3[],2,0)</f>
        <v>2005</v>
      </c>
      <c r="B2617" t="str">
        <f ca="1">VLOOKUP(P2617,Tabela3[],4,0)</f>
        <v>SETEMBRO</v>
      </c>
      <c r="C2617" t="str">
        <f ca="1">VLOOKUP(Q2617,Tabela3[],5,0)</f>
        <v>Canadá</v>
      </c>
      <c r="D2617" t="str">
        <f ca="1">VLOOKUP(Q2617,Tabela3[],3,0)</f>
        <v>Shopify</v>
      </c>
      <c r="E2617" t="str">
        <f ca="1">IF(R2617=Q2617, (VLOOKUP(P2617+1,Tabela3[],5,0)),VLOOKUP(R2617,Tabela3[],5,0))</f>
        <v>Japão</v>
      </c>
      <c r="F2617" s="1">
        <f t="shared" ca="1" si="322"/>
        <v>38578</v>
      </c>
      <c r="G2617" s="1">
        <f t="shared" ca="1" si="323"/>
        <v>38585.90616611734</v>
      </c>
      <c r="H2617">
        <f t="shared" ca="1" si="324"/>
        <v>1</v>
      </c>
      <c r="I2617" t="str">
        <f ca="1">VLOOKUP(Q2617,Tabela3[],9,1)</f>
        <v>HMM Southampton</v>
      </c>
      <c r="J2617" t="str">
        <f ca="1">VLOOKUP(Q2617,Tabela3[],11,0)</f>
        <v>NONA</v>
      </c>
      <c r="K2617" t="str">
        <f ca="1">VLOOKUP(Q2617,Tabela3[],10,0)</f>
        <v>Bebida</v>
      </c>
      <c r="L2617" t="e" cm="1">
        <f t="array" aca="1" ref="L2617" ca="1">IF(Tabela2[[#This Row],[PORTO]]=Tabela2[[#This Row],[DESTINO]],0,erro)</f>
        <v>#NAME?</v>
      </c>
      <c r="N2617">
        <f t="shared" ca="1" si="327"/>
        <v>0</v>
      </c>
      <c r="O2617">
        <f t="shared" ca="1" si="328"/>
        <v>5</v>
      </c>
      <c r="P2617">
        <f t="shared" ca="1" si="329"/>
        <v>8</v>
      </c>
      <c r="Q2617">
        <f t="shared" ca="1" si="325"/>
        <v>34</v>
      </c>
      <c r="R2617">
        <f t="shared" ca="1" si="326"/>
        <v>9</v>
      </c>
    </row>
    <row r="2618" spans="1:18">
      <c r="A2618">
        <f ca="1">VLOOKUP(O2618,Tabela3[],2,0)</f>
        <v>2001</v>
      </c>
      <c r="B2618" t="str">
        <f ca="1">VLOOKUP(P2618,Tabela3[],4,0)</f>
        <v>OUTUBRO</v>
      </c>
      <c r="C2618" t="str">
        <f ca="1">VLOOKUP(Q2618,Tabela3[],5,0)</f>
        <v>Itália</v>
      </c>
      <c r="D2618" t="str">
        <f ca="1">VLOOKUP(Q2618,Tabela3[],3,0)</f>
        <v>Hyundai</v>
      </c>
      <c r="E2618" t="str">
        <f ca="1">IF(R2618=Q2618, (VLOOKUP(P2618+1,Tabela3[],5,0)),VLOOKUP(R2618,Tabela3[],5,0))</f>
        <v>Japão</v>
      </c>
      <c r="F2618" s="1">
        <f t="shared" ca="1" si="322"/>
        <v>37141</v>
      </c>
      <c r="G2618" s="1">
        <f t="shared" ca="1" si="323"/>
        <v>37147.660289968997</v>
      </c>
      <c r="H2618">
        <f t="shared" ca="1" si="324"/>
        <v>0</v>
      </c>
      <c r="I2618" t="str">
        <f ca="1">VLOOKUP(Q2618,Tabela3[],9,1)</f>
        <v>Car Carriers</v>
      </c>
      <c r="J2618" t="str">
        <f ca="1">VLOOKUP(Q2618,Tabela3[],11,0)</f>
        <v>HB20 Sense</v>
      </c>
      <c r="K2618" t="str">
        <f ca="1">VLOOKUP(Q2618,Tabela3[],10,0)</f>
        <v>Carros</v>
      </c>
      <c r="L2618" t="e" cm="1">
        <f t="array" aca="1" ref="L2618" ca="1">IF(Tabela2[[#This Row],[PORTO]]=Tabela2[[#This Row],[DESTINO]],0,erro)</f>
        <v>#NAME?</v>
      </c>
      <c r="N2618">
        <f t="shared" ca="1" si="327"/>
        <v>300</v>
      </c>
      <c r="O2618">
        <f t="shared" ca="1" si="328"/>
        <v>1</v>
      </c>
      <c r="P2618">
        <f t="shared" ca="1" si="329"/>
        <v>9</v>
      </c>
      <c r="Q2618">
        <f t="shared" ca="1" si="325"/>
        <v>19</v>
      </c>
      <c r="R2618">
        <f t="shared" ca="1" si="326"/>
        <v>10</v>
      </c>
    </row>
    <row r="2619" spans="1:18">
      <c r="A2619">
        <f ca="1">VLOOKUP(O2619,Tabela3[],2,0)</f>
        <v>2002</v>
      </c>
      <c r="B2619" t="str">
        <f ca="1">VLOOKUP(P2619,Tabela3[],4,0)</f>
        <v>JULHO</v>
      </c>
      <c r="C2619" t="str">
        <f ca="1">VLOOKUP(Q2619,Tabela3[],5,0)</f>
        <v>Canadá</v>
      </c>
      <c r="D2619" t="str">
        <f ca="1">VLOOKUP(Q2619,Tabela3[],3,0)</f>
        <v>Shopify</v>
      </c>
      <c r="E2619" t="str">
        <f ca="1">IF(R2619=Q2619, (VLOOKUP(P2619+1,Tabela3[],5,0)),VLOOKUP(R2619,Tabela3[],5,0))</f>
        <v>França</v>
      </c>
      <c r="F2619" s="1">
        <f t="shared" ca="1" si="322"/>
        <v>37430</v>
      </c>
      <c r="G2619" s="1">
        <f t="shared" ca="1" si="323"/>
        <v>37437.83853274717</v>
      </c>
      <c r="H2619">
        <f t="shared" ca="1" si="324"/>
        <v>0</v>
      </c>
      <c r="I2619" t="str">
        <f ca="1">VLOOKUP(Q2619,Tabela3[],9,1)</f>
        <v>HMM Southampton</v>
      </c>
      <c r="J2619" t="str">
        <f ca="1">VLOOKUP(Q2619,Tabela3[],11,0)</f>
        <v>TORRADORES DE CAFÉ</v>
      </c>
      <c r="K2619" t="str">
        <f ca="1">VLOOKUP(Q2619,Tabela3[],10,0)</f>
        <v>Geral</v>
      </c>
      <c r="L2619" t="e" cm="1">
        <f t="array" aca="1" ref="L2619" ca="1">IF(Tabela2[[#This Row],[PORTO]]=Tabela2[[#This Row],[DESTINO]],0,erro)</f>
        <v>#NAME?</v>
      </c>
      <c r="N2619">
        <f t="shared" ca="1" si="327"/>
        <v>3000</v>
      </c>
      <c r="O2619">
        <f t="shared" ca="1" si="328"/>
        <v>2</v>
      </c>
      <c r="P2619">
        <f t="shared" ca="1" si="329"/>
        <v>6</v>
      </c>
      <c r="Q2619">
        <f t="shared" ca="1" si="325"/>
        <v>33</v>
      </c>
      <c r="R2619">
        <f t="shared" ca="1" si="326"/>
        <v>22</v>
      </c>
    </row>
    <row r="2620" spans="1:18">
      <c r="A2620">
        <f ca="1">VLOOKUP(O2620,Tabela3[],2,0)</f>
        <v>2003</v>
      </c>
      <c r="B2620" t="str">
        <f ca="1">VLOOKUP(P2620,Tabela3[],4,0)</f>
        <v>AGOSTO</v>
      </c>
      <c r="C2620" t="str">
        <f ca="1">VLOOKUP(Q2620,Tabela3[],5,0)</f>
        <v>Holanda</v>
      </c>
      <c r="D2620" t="str">
        <f ca="1">VLOOKUP(Q2620,Tabela3[],3,0)</f>
        <v>Shell</v>
      </c>
      <c r="E2620" t="str">
        <f ca="1">IF(R2620=Q2620, (VLOOKUP(P2620+1,Tabela3[],5,0)),VLOOKUP(R2620,Tabela3[],5,0))</f>
        <v>Coréia do Sul</v>
      </c>
      <c r="F2620" s="1">
        <f t="shared" ca="1" si="322"/>
        <v>37811</v>
      </c>
      <c r="G2620" s="1">
        <f t="shared" ca="1" si="323"/>
        <v>37813.140883207278</v>
      </c>
      <c r="H2620">
        <f t="shared" ca="1" si="324"/>
        <v>0</v>
      </c>
      <c r="I2620" t="str">
        <f ca="1">VLOOKUP(Q2620,Tabela3[],9,1)</f>
        <v>AbQaiq</v>
      </c>
      <c r="J2620" t="str">
        <f ca="1">VLOOKUP(Q2620,Tabela3[],11,0)</f>
        <v>Petróleo Bruto</v>
      </c>
      <c r="K2620" t="str">
        <f ca="1">VLOOKUP(Q2620,Tabela3[],10,0)</f>
        <v>Petróleo</v>
      </c>
      <c r="L2620" t="e" cm="1">
        <f t="array" aca="1" ref="L2620" ca="1">IF(Tabela2[[#This Row],[PORTO]]=Tabela2[[#This Row],[DESTINO]],0,erro)</f>
        <v>#NAME?</v>
      </c>
      <c r="N2620">
        <f t="shared" ca="1" si="327"/>
        <v>53000</v>
      </c>
      <c r="O2620">
        <f t="shared" ca="1" si="328"/>
        <v>3</v>
      </c>
      <c r="P2620">
        <f t="shared" ca="1" si="329"/>
        <v>7</v>
      </c>
      <c r="Q2620">
        <f t="shared" ca="1" si="325"/>
        <v>17</v>
      </c>
      <c r="R2620">
        <f t="shared" ca="1" si="326"/>
        <v>12</v>
      </c>
    </row>
    <row r="2621" spans="1:18">
      <c r="A2621">
        <f ca="1">VLOOKUP(O2621,Tabela3[],2,0)</f>
        <v>2006</v>
      </c>
      <c r="B2621" t="str">
        <f ca="1">VLOOKUP(P2621,Tabela3[],4,0)</f>
        <v>AGOSTO</v>
      </c>
      <c r="C2621" t="str">
        <f ca="1">VLOOKUP(Q2621,Tabela3[],5,0)</f>
        <v>Japão</v>
      </c>
      <c r="D2621" t="str">
        <f ca="1">VLOOKUP(Q2621,Tabela3[],3,0)</f>
        <v>Toyota</v>
      </c>
      <c r="E2621" t="str">
        <f ca="1">IF(R2621=Q2621, (VLOOKUP(P2621+1,Tabela3[],5,0)),VLOOKUP(R2621,Tabela3[],5,0))</f>
        <v>França</v>
      </c>
      <c r="F2621" s="1">
        <f t="shared" ca="1" si="322"/>
        <v>38918</v>
      </c>
      <c r="G2621" s="1">
        <f t="shared" ca="1" si="323"/>
        <v>38922.211073870989</v>
      </c>
      <c r="H2621">
        <f t="shared" ca="1" si="324"/>
        <v>0</v>
      </c>
      <c r="I2621" t="str">
        <f ca="1">VLOOKUP(Q2621,Tabela3[],9,1)</f>
        <v>Trailer Carriers</v>
      </c>
      <c r="J2621" t="str">
        <f ca="1">VLOOKUP(Q2621,Tabela3[],11,0)</f>
        <v>HILUX CABINE DUPLA STD POWER PACK</v>
      </c>
      <c r="K2621" t="str">
        <f ca="1">VLOOKUP(Q2621,Tabela3[],10,0)</f>
        <v>Carros</v>
      </c>
      <c r="L2621" t="e" cm="1">
        <f t="array" aca="1" ref="L2621" ca="1">IF(Tabela2[[#This Row],[PORTO]]=Tabela2[[#This Row],[DESTINO]],0,erro)</f>
        <v>#NAME?</v>
      </c>
      <c r="N2621">
        <f t="shared" ca="1" si="327"/>
        <v>400</v>
      </c>
      <c r="O2621">
        <f t="shared" ca="1" si="328"/>
        <v>6</v>
      </c>
      <c r="P2621">
        <f t="shared" ca="1" si="329"/>
        <v>7</v>
      </c>
      <c r="Q2621">
        <f t="shared" ca="1" si="325"/>
        <v>9</v>
      </c>
      <c r="R2621">
        <f t="shared" ca="1" si="326"/>
        <v>22</v>
      </c>
    </row>
    <row r="2622" spans="1:18">
      <c r="A2622">
        <f ca="1">VLOOKUP(O2622,Tabela3[],2,0)</f>
        <v>2003</v>
      </c>
      <c r="B2622" t="str">
        <f ca="1">VLOOKUP(P2622,Tabela3[],4,0)</f>
        <v>JANEIRO</v>
      </c>
      <c r="C2622" t="str">
        <f ca="1">VLOOKUP(Q2622,Tabela3[],5,0)</f>
        <v>Reino Unido</v>
      </c>
      <c r="D2622" t="str">
        <f ca="1">VLOOKUP(Q2622,Tabela3[],3,0)</f>
        <v>Unilever</v>
      </c>
      <c r="E2622" t="str">
        <f ca="1">IF(R2622=Q2622, (VLOOKUP(P2622+1,Tabela3[],5,0)),VLOOKUP(R2622,Tabela3[],5,0))</f>
        <v>Holanda</v>
      </c>
      <c r="F2622" s="1">
        <f t="shared" ca="1" si="322"/>
        <v>37978</v>
      </c>
      <c r="G2622" s="1">
        <f t="shared" ca="1" si="323"/>
        <v>37985.872494977244</v>
      </c>
      <c r="H2622">
        <f t="shared" ca="1" si="324"/>
        <v>0</v>
      </c>
      <c r="I2622" t="str">
        <f ca="1">VLOOKUP(Q2622,Tabela3[],9,1)</f>
        <v>HMM Helsinki</v>
      </c>
      <c r="J2622" t="str">
        <f ca="1">VLOOKUP(Q2622,Tabela3[],11,0)</f>
        <v xml:space="preserve">Shampoo </v>
      </c>
      <c r="K2622" t="str">
        <f ca="1">VLOOKUP(Q2622,Tabela3[],10,0)</f>
        <v>Quimico</v>
      </c>
      <c r="L2622" t="e" cm="1">
        <f t="array" aca="1" ref="L2622" ca="1">IF(Tabela2[[#This Row],[PORTO]]=Tabela2[[#This Row],[DESTINO]],0,erro)</f>
        <v>#NAME?</v>
      </c>
      <c r="N2622">
        <f t="shared" ca="1" si="327"/>
        <v>1860000</v>
      </c>
      <c r="O2622">
        <f t="shared" ca="1" si="328"/>
        <v>3</v>
      </c>
      <c r="P2622">
        <f t="shared" ca="1" si="329"/>
        <v>12</v>
      </c>
      <c r="Q2622">
        <f t="shared" ca="1" si="325"/>
        <v>24</v>
      </c>
      <c r="R2622">
        <f t="shared" ca="1" si="326"/>
        <v>15</v>
      </c>
    </row>
    <row r="2623" spans="1:18">
      <c r="A2623">
        <f ca="1">VLOOKUP(O2623,Tabela3[],2,0)</f>
        <v>2001</v>
      </c>
      <c r="B2623" t="str">
        <f ca="1">VLOOKUP(P2623,Tabela3[],4,0)</f>
        <v>MARÇO</v>
      </c>
      <c r="C2623" t="str">
        <f ca="1">VLOOKUP(Q2623,Tabela3[],5,0)</f>
        <v>Holanda</v>
      </c>
      <c r="D2623" t="str">
        <f ca="1">VLOOKUP(Q2623,Tabela3[],3,0)</f>
        <v>Shell</v>
      </c>
      <c r="E2623" t="str">
        <f ca="1">IF(R2623=Q2623, (VLOOKUP(P2623+1,Tabela3[],5,0)),VLOOKUP(R2623,Tabela3[],5,0))</f>
        <v>Alemanha</v>
      </c>
      <c r="F2623" s="1">
        <f t="shared" ca="1" si="322"/>
        <v>36931</v>
      </c>
      <c r="G2623" s="1">
        <f t="shared" ca="1" si="323"/>
        <v>36939.770675856336</v>
      </c>
      <c r="H2623">
        <f t="shared" ca="1" si="324"/>
        <v>0</v>
      </c>
      <c r="I2623" t="str">
        <f ca="1">VLOOKUP(Q2623,Tabela3[],9,1)</f>
        <v>AbQaiq</v>
      </c>
      <c r="J2623" t="str">
        <f ca="1">VLOOKUP(Q2623,Tabela3[],11,0)</f>
        <v>Petróleo Bruto</v>
      </c>
      <c r="K2623" t="str">
        <f ca="1">VLOOKUP(Q2623,Tabela3[],10,0)</f>
        <v>Petróleo</v>
      </c>
      <c r="L2623" t="e" cm="1">
        <f t="array" aca="1" ref="L2623" ca="1">IF(Tabela2[[#This Row],[PORTO]]=Tabela2[[#This Row],[DESTINO]],0,erro)</f>
        <v>#NAME?</v>
      </c>
      <c r="N2623">
        <f t="shared" ca="1" si="327"/>
        <v>71000</v>
      </c>
      <c r="O2623">
        <f t="shared" ca="1" si="328"/>
        <v>1</v>
      </c>
      <c r="P2623">
        <f t="shared" ca="1" si="329"/>
        <v>2</v>
      </c>
      <c r="Q2623">
        <f t="shared" ca="1" si="325"/>
        <v>17</v>
      </c>
      <c r="R2623">
        <f t="shared" ca="1" si="326"/>
        <v>7</v>
      </c>
    </row>
    <row r="2624" spans="1:18">
      <c r="A2624">
        <f ca="1">VLOOKUP(O2624,Tabela3[],2,0)</f>
        <v>2003</v>
      </c>
      <c r="B2624" t="str">
        <f ca="1">VLOOKUP(P2624,Tabela3[],4,0)</f>
        <v>OUTUBRO</v>
      </c>
      <c r="C2624" t="str">
        <f ca="1">VLOOKUP(Q2624,Tabela3[],5,0)</f>
        <v>Canadá</v>
      </c>
      <c r="D2624" t="str">
        <f ca="1">VLOOKUP(Q2624,Tabela3[],3,0)</f>
        <v>Shopify</v>
      </c>
      <c r="E2624" t="str">
        <f ca="1">IF(R2624=Q2624, (VLOOKUP(P2624+1,Tabela3[],5,0)),VLOOKUP(R2624,Tabela3[],5,0))</f>
        <v>Alemanha</v>
      </c>
      <c r="F2624" s="1">
        <f t="shared" ca="1" si="322"/>
        <v>37888</v>
      </c>
      <c r="G2624" s="1">
        <f t="shared" ca="1" si="323"/>
        <v>37892.484221827544</v>
      </c>
      <c r="H2624">
        <f t="shared" ca="1" si="324"/>
        <v>1</v>
      </c>
      <c r="I2624" t="str">
        <f ca="1">VLOOKUP(Q2624,Tabela3[],9,1)</f>
        <v>HMM Southampton</v>
      </c>
      <c r="J2624" t="str">
        <f ca="1">VLOOKUP(Q2624,Tabela3[],11,0)</f>
        <v>NONA</v>
      </c>
      <c r="K2624" t="str">
        <f ca="1">VLOOKUP(Q2624,Tabela3[],10,0)</f>
        <v>Bebida</v>
      </c>
      <c r="L2624" t="e" cm="1">
        <f t="array" aca="1" ref="L2624" ca="1">IF(Tabela2[[#This Row],[PORTO]]=Tabela2[[#This Row],[DESTINO]],0,erro)</f>
        <v>#NAME?</v>
      </c>
      <c r="N2624">
        <f t="shared" ca="1" si="327"/>
        <v>0</v>
      </c>
      <c r="O2624">
        <f t="shared" ca="1" si="328"/>
        <v>3</v>
      </c>
      <c r="P2624">
        <f t="shared" ca="1" si="329"/>
        <v>9</v>
      </c>
      <c r="Q2624">
        <f t="shared" ca="1" si="325"/>
        <v>34</v>
      </c>
      <c r="R2624">
        <f t="shared" ca="1" si="326"/>
        <v>8</v>
      </c>
    </row>
    <row r="2625" spans="1:18">
      <c r="A2625">
        <f ca="1">VLOOKUP(O2625,Tabela3[],2,0)</f>
        <v>2002</v>
      </c>
      <c r="B2625" t="str">
        <f ca="1">VLOOKUP(P2625,Tabela3[],4,0)</f>
        <v>DEZEMBRO</v>
      </c>
      <c r="C2625" t="str">
        <f ca="1">VLOOKUP(Q2625,Tabela3[],5,0)</f>
        <v>Reino Unido</v>
      </c>
      <c r="D2625" t="str">
        <f ca="1">VLOOKUP(Q2625,Tabela3[],3,0)</f>
        <v>Unilever</v>
      </c>
      <c r="E2625" t="str">
        <f ca="1">IF(R2625=Q2625, (VLOOKUP(P2625+1,Tabela3[],5,0)),VLOOKUP(R2625,Tabela3[],5,0))</f>
        <v>França</v>
      </c>
      <c r="F2625" s="1">
        <f t="shared" ca="1" si="322"/>
        <v>37582</v>
      </c>
      <c r="G2625" s="1">
        <f t="shared" ca="1" si="323"/>
        <v>37583.460274244208</v>
      </c>
      <c r="H2625">
        <f t="shared" ca="1" si="324"/>
        <v>0</v>
      </c>
      <c r="I2625" t="str">
        <f ca="1">VLOOKUP(Q2625,Tabela3[],9,1)</f>
        <v>HMM Helsinki</v>
      </c>
      <c r="J2625" t="str">
        <f ca="1">VLOOKUP(Q2625,Tabela3[],11,0)</f>
        <v xml:space="preserve">Shampoo </v>
      </c>
      <c r="K2625" t="str">
        <f ca="1">VLOOKUP(Q2625,Tabela3[],10,0)</f>
        <v>Quimico</v>
      </c>
      <c r="L2625" t="e" cm="1">
        <f t="array" aca="1" ref="L2625" ca="1">IF(Tabela2[[#This Row],[PORTO]]=Tabela2[[#This Row],[DESTINO]],0,erro)</f>
        <v>#NAME?</v>
      </c>
      <c r="N2625">
        <f t="shared" ca="1" si="327"/>
        <v>820000</v>
      </c>
      <c r="O2625">
        <f t="shared" ca="1" si="328"/>
        <v>2</v>
      </c>
      <c r="P2625">
        <f t="shared" ca="1" si="329"/>
        <v>11</v>
      </c>
      <c r="Q2625">
        <f t="shared" ca="1" si="325"/>
        <v>24</v>
      </c>
      <c r="R2625">
        <f t="shared" ca="1" si="326"/>
        <v>22</v>
      </c>
    </row>
    <row r="2626" spans="1:18">
      <c r="A2626">
        <f ca="1">VLOOKUP(O2626,Tabela3[],2,0)</f>
        <v>2001</v>
      </c>
      <c r="B2626" t="str">
        <f ca="1">VLOOKUP(P2626,Tabela3[],4,0)</f>
        <v>MARÇO</v>
      </c>
      <c r="C2626" t="str">
        <f ca="1">VLOOKUP(Q2626,Tabela3[],5,0)</f>
        <v>Brasil</v>
      </c>
      <c r="D2626" t="str">
        <f ca="1">VLOOKUP(Q2626,Tabela3[],3,0)</f>
        <v>VALE</v>
      </c>
      <c r="E2626" t="str">
        <f ca="1">IF(R2626=Q2626, (VLOOKUP(P2626+1,Tabela3[],5,0)),VLOOKUP(R2626,Tabela3[],5,0))</f>
        <v>Holanda</v>
      </c>
      <c r="F2626" s="1">
        <f t="shared" ref="F2626:F2689" ca="1" si="330">(DATE(A2626,IF(P2626&gt;0,P2626,IF(P2626&gt;12,P2626-1,IF(P2626=0,P2626+1))),RAND()*28))</f>
        <v>36949</v>
      </c>
      <c r="G2626" s="1">
        <f t="shared" ca="1" si="323"/>
        <v>36955.924055436742</v>
      </c>
      <c r="H2626">
        <f t="shared" ca="1" si="324"/>
        <v>1</v>
      </c>
      <c r="I2626" t="str">
        <f ca="1">VLOOKUP(Q2626,Tabela3[],9,1)</f>
        <v>Lan Hua Hai</v>
      </c>
      <c r="J2626" t="str">
        <f ca="1">VLOOKUP(Q2626,Tabela3[],11,0)</f>
        <v>Bauxita</v>
      </c>
      <c r="K2626" t="str">
        <f ca="1">VLOOKUP(Q2626,Tabela3[],10,0)</f>
        <v>Minério</v>
      </c>
      <c r="L2626" t="e" cm="1">
        <f t="array" aca="1" ref="L2626" ca="1">IF(Tabela2[[#This Row],[PORTO]]=Tabela2[[#This Row],[DESTINO]],0,erro)</f>
        <v>#NAME?</v>
      </c>
      <c r="N2626">
        <f t="shared" ca="1" si="327"/>
        <v>0</v>
      </c>
      <c r="O2626">
        <f t="shared" ca="1" si="328"/>
        <v>1</v>
      </c>
      <c r="P2626">
        <f t="shared" ca="1" si="329"/>
        <v>2</v>
      </c>
      <c r="Q2626">
        <f t="shared" ca="1" si="325"/>
        <v>28</v>
      </c>
      <c r="R2626">
        <f t="shared" ca="1" si="326"/>
        <v>15</v>
      </c>
    </row>
    <row r="2627" spans="1:18">
      <c r="A2627">
        <f ca="1">VLOOKUP(O2627,Tabela3[],2,0)</f>
        <v>2005</v>
      </c>
      <c r="B2627" t="str">
        <f ca="1">VLOOKUP(P2627,Tabela3[],4,0)</f>
        <v>JANEIRO</v>
      </c>
      <c r="C2627" t="str">
        <f ca="1">VLOOKUP(Q2627,Tabela3[],5,0)</f>
        <v>Brasil</v>
      </c>
      <c r="D2627" t="str">
        <f ca="1">VLOOKUP(Q2627,Tabela3[],3,0)</f>
        <v>VALE</v>
      </c>
      <c r="E2627" t="str">
        <f ca="1">IF(R2627=Q2627, (VLOOKUP(P2627+1,Tabela3[],5,0)),VLOOKUP(R2627,Tabela3[],5,0))</f>
        <v>China</v>
      </c>
      <c r="F2627" s="1">
        <f t="shared" ca="1" si="330"/>
        <v>38696</v>
      </c>
      <c r="G2627" s="1">
        <f t="shared" ref="G2627:G2690" ca="1" si="331">F2627+RAND()*10</f>
        <v>38700.411555898405</v>
      </c>
      <c r="H2627">
        <f t="shared" ref="H2627:H2690" ca="1" si="332">INT(RAND()*2)</f>
        <v>1</v>
      </c>
      <c r="I2627" t="str">
        <f ca="1">VLOOKUP(Q2627,Tabela3[],9,1)</f>
        <v>Lan Hua Hai</v>
      </c>
      <c r="J2627" t="str">
        <f ca="1">VLOOKUP(Q2627,Tabela3[],11,0)</f>
        <v>Bauxita</v>
      </c>
      <c r="K2627" t="str">
        <f ca="1">VLOOKUP(Q2627,Tabela3[],10,0)</f>
        <v>Minério</v>
      </c>
      <c r="L2627" t="e" cm="1">
        <f t="array" aca="1" ref="L2627" ca="1">IF(Tabela2[[#This Row],[PORTO]]=Tabela2[[#This Row],[DESTINO]],0,erro)</f>
        <v>#NAME?</v>
      </c>
      <c r="N2627">
        <f t="shared" ca="1" si="327"/>
        <v>0</v>
      </c>
      <c r="O2627">
        <f t="shared" ca="1" si="328"/>
        <v>5</v>
      </c>
      <c r="P2627">
        <f t="shared" ca="1" si="329"/>
        <v>12</v>
      </c>
      <c r="Q2627">
        <f t="shared" ref="Q2627:Q2690" ca="1" si="333">INT(RAND()*35)</f>
        <v>28</v>
      </c>
      <c r="R2627">
        <f t="shared" ref="R2627:R2690" ca="1" si="334">INT(RAND()*25)</f>
        <v>1</v>
      </c>
    </row>
    <row r="2628" spans="1:18">
      <c r="A2628">
        <f ca="1">VLOOKUP(O2628,Tabela3[],2,0)</f>
        <v>2004</v>
      </c>
      <c r="B2628" t="str">
        <f ca="1">VLOOKUP(P2628,Tabela3[],4,0)</f>
        <v>JUNHO</v>
      </c>
      <c r="C2628" t="str">
        <f ca="1">VLOOKUP(Q2628,Tabela3[],5,0)</f>
        <v>China</v>
      </c>
      <c r="D2628" t="str">
        <f ca="1">VLOOKUP(Q2628,Tabela3[],3,0)</f>
        <v>Alibaba Group</v>
      </c>
      <c r="E2628" t="str">
        <f ca="1">IF(R2628=Q2628, (VLOOKUP(P2628+1,Tabela3[],5,0)),VLOOKUP(R2628,Tabela3[],5,0))</f>
        <v>Japão</v>
      </c>
      <c r="F2628" s="1">
        <f t="shared" ca="1" si="330"/>
        <v>38113</v>
      </c>
      <c r="G2628" s="1">
        <f t="shared" ca="1" si="331"/>
        <v>38117.425254371185</v>
      </c>
      <c r="H2628">
        <f t="shared" ca="1" si="332"/>
        <v>0</v>
      </c>
      <c r="I2628" t="str">
        <f ca="1">VLOOKUP(Q2628,Tabela3[],9,1)</f>
        <v>HMM St Petersburg</v>
      </c>
      <c r="J2628" t="str">
        <f ca="1">VLOOKUP(Q2628,Tabela3[],11,0)</f>
        <v>Serração Portatil</v>
      </c>
      <c r="K2628" t="str">
        <f ca="1">VLOOKUP(Q2628,Tabela3[],10,0)</f>
        <v>Maquinário</v>
      </c>
      <c r="L2628" t="e" cm="1">
        <f t="array" aca="1" ref="L2628" ca="1">IF(Tabela2[[#This Row],[PORTO]]=Tabela2[[#This Row],[DESTINO]],0,erro)</f>
        <v>#NAME?</v>
      </c>
      <c r="N2628">
        <f t="shared" ca="1" si="327"/>
        <v>50</v>
      </c>
      <c r="O2628">
        <f t="shared" ca="1" si="328"/>
        <v>4</v>
      </c>
      <c r="P2628">
        <f t="shared" ca="1" si="329"/>
        <v>5</v>
      </c>
      <c r="Q2628">
        <f t="shared" ca="1" si="333"/>
        <v>0</v>
      </c>
      <c r="R2628">
        <f t="shared" ca="1" si="334"/>
        <v>10</v>
      </c>
    </row>
    <row r="2629" spans="1:18">
      <c r="A2629">
        <f ca="1">VLOOKUP(O2629,Tabela3[],2,0)</f>
        <v>2002</v>
      </c>
      <c r="B2629" t="str">
        <f ca="1">VLOOKUP(P2629,Tabela3[],4,0)</f>
        <v>JANEIRO</v>
      </c>
      <c r="C2629" t="str">
        <f ca="1">VLOOKUP(Q2629,Tabela3[],5,0)</f>
        <v>Holanda</v>
      </c>
      <c r="D2629" t="str">
        <f ca="1">VLOOKUP(Q2629,Tabela3[],3,0)</f>
        <v>Shell</v>
      </c>
      <c r="E2629" t="str">
        <f ca="1">IF(R2629=Q2629, (VLOOKUP(P2629+1,Tabela3[],5,0)),VLOOKUP(R2629,Tabela3[],5,0))</f>
        <v>França</v>
      </c>
      <c r="F2629" s="1">
        <f t="shared" ca="1" si="330"/>
        <v>37260</v>
      </c>
      <c r="G2629" s="1">
        <f t="shared" ca="1" si="331"/>
        <v>37265.016125576461</v>
      </c>
      <c r="H2629">
        <f t="shared" ca="1" si="332"/>
        <v>0</v>
      </c>
      <c r="I2629" t="str">
        <f ca="1">VLOOKUP(Q2629,Tabela3[],9,1)</f>
        <v>AbQaiq</v>
      </c>
      <c r="J2629" t="str">
        <f ca="1">VLOOKUP(Q2629,Tabela3[],11,0)</f>
        <v>Petróleo Bruto</v>
      </c>
      <c r="K2629" t="str">
        <f ca="1">VLOOKUP(Q2629,Tabela3[],10,0)</f>
        <v>Petróleo</v>
      </c>
      <c r="L2629" t="e" cm="1">
        <f t="array" aca="1" ref="L2629" ca="1">IF(Tabela2[[#This Row],[PORTO]]=Tabela2[[#This Row],[DESTINO]],0,erro)</f>
        <v>#NAME?</v>
      </c>
      <c r="N2629">
        <f t="shared" ref="N2629:N2692" ca="1" si="335">IF(K2629="Geral",INT((RANDBETWEEN(1,5)*1000)),IF(K2629="Eletrônicos",INT((RANDBETWEEN(1,5))*500),IF(K2629="Tecido",INT((RANDBETWEEN(10,50)*1000)),IF(K2629="Carros",INT((RANDBETWEEN(1,5)*100)),IF(K2629="Petróleo",INT((RANDBETWEEN(50,100)*1000)),IF(K2629="Quimico",INT((RANDBETWEEN(10,200)*10000)),IF(K2629="Maquinário",INT((RANDBETWEEN(1,5)*10)),0)))))))</f>
        <v>80000</v>
      </c>
      <c r="O2629">
        <f t="shared" ca="1" si="328"/>
        <v>2</v>
      </c>
      <c r="P2629">
        <f t="shared" ca="1" si="329"/>
        <v>0</v>
      </c>
      <c r="Q2629">
        <f t="shared" ca="1" si="333"/>
        <v>17</v>
      </c>
      <c r="R2629">
        <f t="shared" ca="1" si="334"/>
        <v>21</v>
      </c>
    </row>
    <row r="2630" spans="1:18">
      <c r="A2630">
        <f ca="1">VLOOKUP(O2630,Tabela3[],2,0)</f>
        <v>2009</v>
      </c>
      <c r="B2630" t="str">
        <f ca="1">VLOOKUP(P2630,Tabela3[],4,0)</f>
        <v>FEVEREIRO</v>
      </c>
      <c r="C2630" t="str">
        <f ca="1">VLOOKUP(Q2630,Tabela3[],5,0)</f>
        <v>Japão</v>
      </c>
      <c r="D2630" t="str">
        <f ca="1">VLOOKUP(Q2630,Tabela3[],3,0)</f>
        <v>Toyota</v>
      </c>
      <c r="E2630" t="str">
        <f ca="1">IF(R2630=Q2630, (VLOOKUP(P2630+1,Tabela3[],5,0)),VLOOKUP(R2630,Tabela3[],5,0))</f>
        <v>China</v>
      </c>
      <c r="F2630" s="1">
        <f t="shared" ca="1" si="330"/>
        <v>39823</v>
      </c>
      <c r="G2630" s="1">
        <f t="shared" ca="1" si="331"/>
        <v>39823.52705761385</v>
      </c>
      <c r="H2630">
        <f t="shared" ca="1" si="332"/>
        <v>1</v>
      </c>
      <c r="I2630" t="str">
        <f ca="1">VLOOKUP(Q2630,Tabela3[],9,1)</f>
        <v>Trailer Carriers</v>
      </c>
      <c r="J2630" t="str">
        <f ca="1">VLOOKUP(Q2630,Tabela3[],11,0)</f>
        <v>COROLLA CROSS XR</v>
      </c>
      <c r="K2630" t="str">
        <f ca="1">VLOOKUP(Q2630,Tabela3[],10,0)</f>
        <v>Carros</v>
      </c>
      <c r="L2630" t="e" cm="1">
        <f t="array" aca="1" ref="L2630" ca="1">IF(Tabela2[[#This Row],[PORTO]]=Tabela2[[#This Row],[DESTINO]],0,erro)</f>
        <v>#NAME?</v>
      </c>
      <c r="N2630">
        <f t="shared" ca="1" si="335"/>
        <v>400</v>
      </c>
      <c r="O2630">
        <f t="shared" ca="1" si="328"/>
        <v>9</v>
      </c>
      <c r="P2630">
        <f t="shared" ca="1" si="329"/>
        <v>1</v>
      </c>
      <c r="Q2630">
        <f t="shared" ca="1" si="333"/>
        <v>11</v>
      </c>
      <c r="R2630">
        <f t="shared" ca="1" si="334"/>
        <v>11</v>
      </c>
    </row>
    <row r="2631" spans="1:18">
      <c r="A2631">
        <f ca="1">VLOOKUP(O2631,Tabela3[],2,0)</f>
        <v>2004</v>
      </c>
      <c r="B2631" t="str">
        <f ca="1">VLOOKUP(P2631,Tabela3[],4,0)</f>
        <v>AGOSTO</v>
      </c>
      <c r="C2631" t="str">
        <f ca="1">VLOOKUP(Q2631,Tabela3[],5,0)</f>
        <v>Itália</v>
      </c>
      <c r="D2631" t="str">
        <f ca="1">VLOOKUP(Q2631,Tabela3[],3,0)</f>
        <v>Hyundai</v>
      </c>
      <c r="E2631" t="str">
        <f ca="1">IF(R2631=Q2631, (VLOOKUP(P2631+1,Tabela3[],5,0)),VLOOKUP(R2631,Tabela3[],5,0))</f>
        <v>Coréia do Sul</v>
      </c>
      <c r="F2631" s="1">
        <f t="shared" ca="1" si="330"/>
        <v>38173</v>
      </c>
      <c r="G2631" s="1">
        <f t="shared" ca="1" si="331"/>
        <v>38177.068799921304</v>
      </c>
      <c r="H2631">
        <f t="shared" ca="1" si="332"/>
        <v>1</v>
      </c>
      <c r="I2631" t="str">
        <f ca="1">VLOOKUP(Q2631,Tabela3[],9,1)</f>
        <v>Car Carriers</v>
      </c>
      <c r="J2631" t="str">
        <f ca="1">VLOOKUP(Q2631,Tabela3[],11,0)</f>
        <v>Creta Confort</v>
      </c>
      <c r="K2631" t="str">
        <f ca="1">VLOOKUP(Q2631,Tabela3[],10,0)</f>
        <v>Carros</v>
      </c>
      <c r="L2631" t="e" cm="1">
        <f t="array" aca="1" ref="L2631" ca="1">IF(Tabela2[[#This Row],[PORTO]]=Tabela2[[#This Row],[DESTINO]],0,erro)</f>
        <v>#NAME?</v>
      </c>
      <c r="N2631">
        <f t="shared" ca="1" si="335"/>
        <v>400</v>
      </c>
      <c r="O2631">
        <f t="shared" ca="1" si="328"/>
        <v>4</v>
      </c>
      <c r="P2631">
        <f t="shared" ca="1" si="329"/>
        <v>7</v>
      </c>
      <c r="Q2631">
        <f t="shared" ca="1" si="333"/>
        <v>18</v>
      </c>
      <c r="R2631">
        <f t="shared" ca="1" si="334"/>
        <v>12</v>
      </c>
    </row>
    <row r="2632" spans="1:18">
      <c r="A2632">
        <f ca="1">VLOOKUP(O2632,Tabela3[],2,0)</f>
        <v>2004</v>
      </c>
      <c r="B2632" t="str">
        <f ca="1">VLOOKUP(P2632,Tabela3[],4,0)</f>
        <v>NOVEMBRO</v>
      </c>
      <c r="C2632" t="str">
        <f ca="1">VLOOKUP(Q2632,Tabela3[],5,0)</f>
        <v>França</v>
      </c>
      <c r="D2632" t="str">
        <f ca="1">VLOOKUP(Q2632,Tabela3[],3,0)</f>
        <v> LVMH</v>
      </c>
      <c r="E2632" t="str">
        <f ca="1">IF(R2632=Q2632, (VLOOKUP(P2632+1,Tabela3[],5,0)),VLOOKUP(R2632,Tabela3[],5,0))</f>
        <v>França</v>
      </c>
      <c r="F2632" s="1">
        <f t="shared" ca="1" si="330"/>
        <v>38274</v>
      </c>
      <c r="G2632" s="1">
        <f t="shared" ca="1" si="331"/>
        <v>38276.086878661838</v>
      </c>
      <c r="H2632">
        <f t="shared" ca="1" si="332"/>
        <v>1</v>
      </c>
      <c r="I2632" t="str">
        <f ca="1">VLOOKUP(Q2632,Tabela3[],9,1)</f>
        <v>Emma Maersk</v>
      </c>
      <c r="J2632" t="str">
        <f ca="1">VLOOKUP(Q2632,Tabela3[],11,0)</f>
        <v>Guerlain</v>
      </c>
      <c r="K2632" t="str">
        <f ca="1">VLOOKUP(Q2632,Tabela3[],10,0)</f>
        <v>Tecido</v>
      </c>
      <c r="L2632" cm="1">
        <f t="array" aca="1" ref="L2632" ca="1">IF(Tabela2[[#This Row],[PORTO]]=Tabela2[[#This Row],[DESTINO]],0,erro)</f>
        <v>0</v>
      </c>
      <c r="N2632">
        <f t="shared" ca="1" si="335"/>
        <v>30000</v>
      </c>
      <c r="O2632">
        <f t="shared" ca="1" si="328"/>
        <v>4</v>
      </c>
      <c r="P2632">
        <f t="shared" ca="1" si="329"/>
        <v>10</v>
      </c>
      <c r="Q2632">
        <f t="shared" ca="1" si="333"/>
        <v>23</v>
      </c>
      <c r="R2632">
        <f t="shared" ca="1" si="334"/>
        <v>22</v>
      </c>
    </row>
    <row r="2633" spans="1:18">
      <c r="A2633">
        <f ca="1">VLOOKUP(O2633,Tabela3[],2,0)</f>
        <v>2009</v>
      </c>
      <c r="B2633" t="str">
        <f ca="1">VLOOKUP(P2633,Tabela3[],4,0)</f>
        <v>FEVEREIRO</v>
      </c>
      <c r="C2633" t="str">
        <f ca="1">VLOOKUP(Q2633,Tabela3[],5,0)</f>
        <v>Brasil</v>
      </c>
      <c r="D2633" t="str">
        <f ca="1">VLOOKUP(Q2633,Tabela3[],3,0)</f>
        <v>VALE</v>
      </c>
      <c r="E2633" t="str">
        <f ca="1">IF(R2633=Q2633, (VLOOKUP(P2633+1,Tabela3[],5,0)),VLOOKUP(R2633,Tabela3[],5,0))</f>
        <v>China</v>
      </c>
      <c r="F2633" s="1">
        <f t="shared" ca="1" si="330"/>
        <v>39833</v>
      </c>
      <c r="G2633" s="1">
        <f t="shared" ca="1" si="331"/>
        <v>39833.282627044588</v>
      </c>
      <c r="H2633">
        <f t="shared" ca="1" si="332"/>
        <v>1</v>
      </c>
      <c r="I2633" t="str">
        <f ca="1">VLOOKUP(Q2633,Tabela3[],9,1)</f>
        <v>Lan Hua Hai</v>
      </c>
      <c r="J2633" t="str">
        <f ca="1">VLOOKUP(Q2633,Tabela3[],11,0)</f>
        <v>Bauxita</v>
      </c>
      <c r="K2633" t="str">
        <f ca="1">VLOOKUP(Q2633,Tabela3[],10,0)</f>
        <v>Minério</v>
      </c>
      <c r="L2633" t="e" cm="1">
        <f t="array" aca="1" ref="L2633" ca="1">IF(Tabela2[[#This Row],[PORTO]]=Tabela2[[#This Row],[DESTINO]],0,erro)</f>
        <v>#NAME?</v>
      </c>
      <c r="N2633">
        <f t="shared" ca="1" si="335"/>
        <v>0</v>
      </c>
      <c r="O2633">
        <f t="shared" ca="1" si="328"/>
        <v>9</v>
      </c>
      <c r="P2633">
        <f t="shared" ca="1" si="329"/>
        <v>1</v>
      </c>
      <c r="Q2633">
        <f t="shared" ca="1" si="333"/>
        <v>28</v>
      </c>
      <c r="R2633">
        <f t="shared" ca="1" si="334"/>
        <v>2</v>
      </c>
    </row>
    <row r="2634" spans="1:18">
      <c r="A2634">
        <f ca="1">VLOOKUP(O2634,Tabela3[],2,0)</f>
        <v>2005</v>
      </c>
      <c r="B2634" t="str">
        <f ca="1">VLOOKUP(P2634,Tabela3[],4,0)</f>
        <v>ABRIL</v>
      </c>
      <c r="C2634" t="str">
        <f ca="1">VLOOKUP(Q2634,Tabela3[],5,0)</f>
        <v>Japão</v>
      </c>
      <c r="D2634" t="str">
        <f ca="1">VLOOKUP(Q2634,Tabela3[],3,0)</f>
        <v>Toyota</v>
      </c>
      <c r="E2634" t="str">
        <f ca="1">IF(R2634=Q2634, (VLOOKUP(P2634+1,Tabela3[],5,0)),VLOOKUP(R2634,Tabela3[],5,0))</f>
        <v>França</v>
      </c>
      <c r="F2634" s="1">
        <f t="shared" ca="1" si="330"/>
        <v>38432</v>
      </c>
      <c r="G2634" s="1">
        <f t="shared" ca="1" si="331"/>
        <v>38435.32056119918</v>
      </c>
      <c r="H2634">
        <f t="shared" ca="1" si="332"/>
        <v>0</v>
      </c>
      <c r="I2634" t="str">
        <f ca="1">VLOOKUP(Q2634,Tabela3[],9,1)</f>
        <v>Trailer Carriers</v>
      </c>
      <c r="J2634" t="str">
        <f ca="1">VLOOKUP(Q2634,Tabela3[],11,0)</f>
        <v>COROLLA GLI</v>
      </c>
      <c r="K2634" t="str">
        <f ca="1">VLOOKUP(Q2634,Tabela3[],10,0)</f>
        <v>Carros</v>
      </c>
      <c r="L2634" t="e" cm="1">
        <f t="array" aca="1" ref="L2634" ca="1">IF(Tabela2[[#This Row],[PORTO]]=Tabela2[[#This Row],[DESTINO]],0,erro)</f>
        <v>#NAME?</v>
      </c>
      <c r="N2634">
        <f t="shared" ca="1" si="335"/>
        <v>400</v>
      </c>
      <c r="O2634">
        <f t="shared" ca="1" si="328"/>
        <v>5</v>
      </c>
      <c r="P2634">
        <f t="shared" ca="1" si="329"/>
        <v>3</v>
      </c>
      <c r="Q2634">
        <f t="shared" ca="1" si="333"/>
        <v>10</v>
      </c>
      <c r="R2634">
        <f t="shared" ca="1" si="334"/>
        <v>23</v>
      </c>
    </row>
    <row r="2635" spans="1:18">
      <c r="A2635">
        <f ca="1">VLOOKUP(O2635,Tabela3[],2,0)</f>
        <v>2009</v>
      </c>
      <c r="B2635" t="str">
        <f ca="1">VLOOKUP(P2635,Tabela3[],4,0)</f>
        <v>NOVEMBRO</v>
      </c>
      <c r="C2635" t="str">
        <f ca="1">VLOOKUP(Q2635,Tabela3[],5,0)</f>
        <v>Alemanha</v>
      </c>
      <c r="D2635" t="str">
        <f ca="1">VLOOKUP(Q2635,Tabela3[],3,0)</f>
        <v>Volkswagen</v>
      </c>
      <c r="E2635" t="str">
        <f ca="1">IF(R2635=Q2635, (VLOOKUP(P2635+1,Tabela3[],5,0)),VLOOKUP(R2635,Tabela3[],5,0))</f>
        <v>Coréia do Sul</v>
      </c>
      <c r="F2635" s="1">
        <f t="shared" ca="1" si="330"/>
        <v>40095</v>
      </c>
      <c r="G2635" s="1">
        <f t="shared" ca="1" si="331"/>
        <v>40103.179608310005</v>
      </c>
      <c r="H2635">
        <f t="shared" ca="1" si="332"/>
        <v>0</v>
      </c>
      <c r="I2635" t="str">
        <f ca="1">VLOOKUP(Q2635,Tabela3[],9,1)</f>
        <v>Warehouse Carriers </v>
      </c>
      <c r="J2635" t="str">
        <f ca="1">VLOOKUP(Q2635,Tabela3[],11,0)</f>
        <v>Cross CD (Saveiro)</v>
      </c>
      <c r="K2635" t="str">
        <f ca="1">VLOOKUP(Q2635,Tabela3[],10,0)</f>
        <v>Carros</v>
      </c>
      <c r="L2635" t="e" cm="1">
        <f t="array" aca="1" ref="L2635" ca="1">IF(Tabela2[[#This Row],[PORTO]]=Tabela2[[#This Row],[DESTINO]],0,erro)</f>
        <v>#NAME?</v>
      </c>
      <c r="N2635">
        <f t="shared" ca="1" si="335"/>
        <v>300</v>
      </c>
      <c r="O2635">
        <f t="shared" ca="1" si="328"/>
        <v>9</v>
      </c>
      <c r="P2635">
        <f t="shared" ca="1" si="329"/>
        <v>10</v>
      </c>
      <c r="Q2635">
        <f t="shared" ca="1" si="333"/>
        <v>6</v>
      </c>
      <c r="R2635">
        <f t="shared" ca="1" si="334"/>
        <v>14</v>
      </c>
    </row>
    <row r="2636" spans="1:18">
      <c r="A2636">
        <f ca="1">VLOOKUP(O2636,Tabela3[],2,0)</f>
        <v>2009</v>
      </c>
      <c r="B2636" t="str">
        <f ca="1">VLOOKUP(P2636,Tabela3[],4,0)</f>
        <v>JULHO</v>
      </c>
      <c r="C2636" t="str">
        <f ca="1">VLOOKUP(Q2636,Tabela3[],5,0)</f>
        <v>Estados Unidos</v>
      </c>
      <c r="D2636" t="str">
        <f ca="1">VLOOKUP(Q2636,Tabela3[],3,0)</f>
        <v>Amazon</v>
      </c>
      <c r="E2636" t="str">
        <f ca="1">IF(R2636=Q2636, (VLOOKUP(P2636+1,Tabela3[],5,0)),VLOOKUP(R2636,Tabela3[],5,0))</f>
        <v>Estados Unidos</v>
      </c>
      <c r="F2636" s="1">
        <f t="shared" ca="1" si="330"/>
        <v>39985</v>
      </c>
      <c r="G2636" s="1">
        <f t="shared" ca="1" si="331"/>
        <v>39990.263768588004</v>
      </c>
      <c r="H2636">
        <f t="shared" ca="1" si="332"/>
        <v>0</v>
      </c>
      <c r="I2636" t="str">
        <f ca="1">VLOOKUP(Q2636,Tabela3[],9,1)</f>
        <v>HMM Algeciras</v>
      </c>
      <c r="J2636" t="str">
        <f ca="1">VLOOKUP(Q2636,Tabela3[],11,0)</f>
        <v>Escrivaninha Trevalla</v>
      </c>
      <c r="K2636" t="str">
        <f ca="1">VLOOKUP(Q2636,Tabela3[],10,0)</f>
        <v>Geral</v>
      </c>
      <c r="L2636" cm="1">
        <f t="array" aca="1" ref="L2636" ca="1">IF(Tabela2[[#This Row],[PORTO]]=Tabela2[[#This Row],[DESTINO]],0,erro)</f>
        <v>0</v>
      </c>
      <c r="N2636">
        <f t="shared" ca="1" si="335"/>
        <v>3000</v>
      </c>
      <c r="O2636">
        <f t="shared" ca="1" si="328"/>
        <v>9</v>
      </c>
      <c r="P2636">
        <f t="shared" ca="1" si="329"/>
        <v>6</v>
      </c>
      <c r="Q2636">
        <f t="shared" ca="1" si="333"/>
        <v>3</v>
      </c>
      <c r="R2636">
        <f t="shared" ca="1" si="334"/>
        <v>5</v>
      </c>
    </row>
    <row r="2637" spans="1:18">
      <c r="A2637">
        <f ca="1">VLOOKUP(O2637,Tabela3[],2,0)</f>
        <v>2007</v>
      </c>
      <c r="B2637" t="str">
        <f ca="1">VLOOKUP(P2637,Tabela3[],4,0)</f>
        <v>FEVEREIRO</v>
      </c>
      <c r="C2637" t="str">
        <f ca="1">VLOOKUP(Q2637,Tabela3[],5,0)</f>
        <v>Holanda</v>
      </c>
      <c r="D2637" t="str">
        <f ca="1">VLOOKUP(Q2637,Tabela3[],3,0)</f>
        <v>Shell</v>
      </c>
      <c r="E2637" t="str">
        <f ca="1">IF(R2637=Q2637, (VLOOKUP(P2637+1,Tabela3[],5,0)),VLOOKUP(R2637,Tabela3[],5,0))</f>
        <v>Coréia do Sul</v>
      </c>
      <c r="F2637" s="1">
        <f t="shared" ca="1" si="330"/>
        <v>39092</v>
      </c>
      <c r="G2637" s="1">
        <f t="shared" ca="1" si="331"/>
        <v>39094.609895463764</v>
      </c>
      <c r="H2637">
        <f t="shared" ca="1" si="332"/>
        <v>0</v>
      </c>
      <c r="I2637" t="str">
        <f ca="1">VLOOKUP(Q2637,Tabela3[],9,1)</f>
        <v>AbQaiq</v>
      </c>
      <c r="J2637" t="str">
        <f ca="1">VLOOKUP(Q2637,Tabela3[],11,0)</f>
        <v>Gasolina</v>
      </c>
      <c r="K2637" t="str">
        <f ca="1">VLOOKUP(Q2637,Tabela3[],10,0)</f>
        <v>Petróleo</v>
      </c>
      <c r="L2637" t="e" cm="1">
        <f t="array" aca="1" ref="L2637" ca="1">IF(Tabela2[[#This Row],[PORTO]]=Tabela2[[#This Row],[DESTINO]],0,erro)</f>
        <v>#NAME?</v>
      </c>
      <c r="N2637">
        <f t="shared" ca="1" si="335"/>
        <v>89000</v>
      </c>
      <c r="O2637">
        <f t="shared" ca="1" si="328"/>
        <v>7</v>
      </c>
      <c r="P2637">
        <f t="shared" ca="1" si="329"/>
        <v>1</v>
      </c>
      <c r="Q2637">
        <f t="shared" ca="1" si="333"/>
        <v>16</v>
      </c>
      <c r="R2637">
        <f t="shared" ca="1" si="334"/>
        <v>14</v>
      </c>
    </row>
    <row r="2638" spans="1:18">
      <c r="A2638">
        <f ca="1">VLOOKUP(O2638,Tabela3[],2,0)</f>
        <v>2002</v>
      </c>
      <c r="B2638" t="str">
        <f ca="1">VLOOKUP(P2638,Tabela3[],4,0)</f>
        <v>AGOSTO</v>
      </c>
      <c r="C2638" t="str">
        <f ca="1">VLOOKUP(Q2638,Tabela3[],5,0)</f>
        <v>Holanda</v>
      </c>
      <c r="D2638" t="str">
        <f ca="1">VLOOKUP(Q2638,Tabela3[],3,0)</f>
        <v>Shell</v>
      </c>
      <c r="E2638" t="str">
        <f ca="1">IF(R2638=Q2638, (VLOOKUP(P2638+1,Tabela3[],5,0)),VLOOKUP(R2638,Tabela3[],5,0))</f>
        <v>Coréia do Sul</v>
      </c>
      <c r="F2638" s="1">
        <f t="shared" ca="1" si="330"/>
        <v>37450</v>
      </c>
      <c r="G2638" s="1">
        <f t="shared" ca="1" si="331"/>
        <v>37459.563929617645</v>
      </c>
      <c r="H2638">
        <f t="shared" ca="1" si="332"/>
        <v>0</v>
      </c>
      <c r="I2638" t="str">
        <f ca="1">VLOOKUP(Q2638,Tabela3[],9,1)</f>
        <v>AbQaiq</v>
      </c>
      <c r="J2638" t="str">
        <f ca="1">VLOOKUP(Q2638,Tabela3[],11,0)</f>
        <v>Petróleo Bruto</v>
      </c>
      <c r="K2638" t="str">
        <f ca="1">VLOOKUP(Q2638,Tabela3[],10,0)</f>
        <v>Petróleo</v>
      </c>
      <c r="L2638" t="e" cm="1">
        <f t="array" aca="1" ref="L2638" ca="1">IF(Tabela2[[#This Row],[PORTO]]=Tabela2[[#This Row],[DESTINO]],0,erro)</f>
        <v>#NAME?</v>
      </c>
      <c r="N2638">
        <f t="shared" ca="1" si="335"/>
        <v>81000</v>
      </c>
      <c r="O2638">
        <f t="shared" ca="1" si="328"/>
        <v>2</v>
      </c>
      <c r="P2638">
        <f t="shared" ca="1" si="329"/>
        <v>7</v>
      </c>
      <c r="Q2638">
        <f t="shared" ca="1" si="333"/>
        <v>17</v>
      </c>
      <c r="R2638">
        <f t="shared" ca="1" si="334"/>
        <v>12</v>
      </c>
    </row>
    <row r="2639" spans="1:18">
      <c r="A2639">
        <f ca="1">VLOOKUP(O2639,Tabela3[],2,0)</f>
        <v>2009</v>
      </c>
      <c r="B2639" t="str">
        <f ca="1">VLOOKUP(P2639,Tabela3[],4,0)</f>
        <v>MAIO</v>
      </c>
      <c r="C2639" t="str">
        <f ca="1">VLOOKUP(Q2639,Tabela3[],5,0)</f>
        <v>India</v>
      </c>
      <c r="D2639" t="str">
        <f ca="1">VLOOKUP(Q2639,Tabela3[],3,0)</f>
        <v>Reliance Industries</v>
      </c>
      <c r="E2639" t="str">
        <f ca="1">IF(R2639=Q2639, (VLOOKUP(P2639+1,Tabela3[],5,0)),VLOOKUP(R2639,Tabela3[],5,0))</f>
        <v>Estados Unidos</v>
      </c>
      <c r="F2639" s="1">
        <f t="shared" ca="1" si="330"/>
        <v>39921</v>
      </c>
      <c r="G2639" s="1">
        <f t="shared" ca="1" si="331"/>
        <v>39923.497786795466</v>
      </c>
      <c r="H2639">
        <f t="shared" ca="1" si="332"/>
        <v>0</v>
      </c>
      <c r="I2639" t="str">
        <f ca="1">VLOOKUP(Q2639,Tabela3[],9,1)</f>
        <v>Tanker</v>
      </c>
      <c r="J2639" t="str">
        <f ca="1">VLOOKUP(Q2639,Tabela3[],11,0)</f>
        <v>Polietileno</v>
      </c>
      <c r="K2639" t="str">
        <f ca="1">VLOOKUP(Q2639,Tabela3[],10,0)</f>
        <v>Petroquimicos</v>
      </c>
      <c r="L2639" t="e" cm="1">
        <f t="array" aca="1" ref="L2639" ca="1">IF(Tabela2[[#This Row],[PORTO]]=Tabela2[[#This Row],[DESTINO]],0,erro)</f>
        <v>#NAME?</v>
      </c>
      <c r="N2639">
        <f t="shared" ca="1" si="335"/>
        <v>0</v>
      </c>
      <c r="O2639">
        <f t="shared" ca="1" si="328"/>
        <v>9</v>
      </c>
      <c r="P2639">
        <f t="shared" ca="1" si="329"/>
        <v>4</v>
      </c>
      <c r="Q2639">
        <f t="shared" ca="1" si="333"/>
        <v>31</v>
      </c>
      <c r="R2639">
        <f t="shared" ca="1" si="334"/>
        <v>4</v>
      </c>
    </row>
    <row r="2640" spans="1:18">
      <c r="A2640">
        <f ca="1">VLOOKUP(O2640,Tabela3[],2,0)</f>
        <v>2006</v>
      </c>
      <c r="B2640" t="str">
        <f ca="1">VLOOKUP(P2640,Tabela3[],4,0)</f>
        <v>NOVEMBRO</v>
      </c>
      <c r="C2640" t="str">
        <f ca="1">VLOOKUP(Q2640,Tabela3[],5,0)</f>
        <v>Reino Unido</v>
      </c>
      <c r="D2640" t="str">
        <f ca="1">VLOOKUP(Q2640,Tabela3[],3,0)</f>
        <v>Unilever</v>
      </c>
      <c r="E2640" t="str">
        <f ca="1">IF(R2640=Q2640, (VLOOKUP(P2640+1,Tabela3[],5,0)),VLOOKUP(R2640,Tabela3[],5,0))</f>
        <v>Estados Unidos</v>
      </c>
      <c r="F2640" s="1">
        <f t="shared" ca="1" si="330"/>
        <v>39000</v>
      </c>
      <c r="G2640" s="1">
        <f t="shared" ca="1" si="331"/>
        <v>39009.575747981376</v>
      </c>
      <c r="H2640">
        <f t="shared" ca="1" si="332"/>
        <v>0</v>
      </c>
      <c r="I2640" t="str">
        <f ca="1">VLOOKUP(Q2640,Tabela3[],9,1)</f>
        <v>HMM Helsinki</v>
      </c>
      <c r="J2640" t="str">
        <f ca="1">VLOOKUP(Q2640,Tabela3[],11,0)</f>
        <v>Sabonete</v>
      </c>
      <c r="K2640" t="str">
        <f ca="1">VLOOKUP(Q2640,Tabela3[],10,0)</f>
        <v>Quimico</v>
      </c>
      <c r="L2640" t="e" cm="1">
        <f t="array" aca="1" ref="L2640" ca="1">IF(Tabela2[[#This Row],[PORTO]]=Tabela2[[#This Row],[DESTINO]],0,erro)</f>
        <v>#NAME?</v>
      </c>
      <c r="N2640">
        <f t="shared" ca="1" si="335"/>
        <v>480000</v>
      </c>
      <c r="O2640">
        <f t="shared" ca="1" si="328"/>
        <v>6</v>
      </c>
      <c r="P2640">
        <f t="shared" ca="1" si="329"/>
        <v>10</v>
      </c>
      <c r="Q2640">
        <f t="shared" ca="1" si="333"/>
        <v>26</v>
      </c>
      <c r="R2640">
        <f t="shared" ca="1" si="334"/>
        <v>4</v>
      </c>
    </row>
    <row r="2641" spans="1:18">
      <c r="A2641">
        <f ca="1">VLOOKUP(O2641,Tabela3[],2,0)</f>
        <v>2001</v>
      </c>
      <c r="B2641" t="str">
        <f ca="1">VLOOKUP(P2641,Tabela3[],4,0)</f>
        <v>ABRIL</v>
      </c>
      <c r="C2641" t="str">
        <f ca="1">VLOOKUP(Q2641,Tabela3[],5,0)</f>
        <v>Reino Unido</v>
      </c>
      <c r="D2641" t="str">
        <f ca="1">VLOOKUP(Q2641,Tabela3[],3,0)</f>
        <v>Unilever</v>
      </c>
      <c r="E2641" t="str">
        <f ca="1">IF(R2641=Q2641, (VLOOKUP(P2641+1,Tabela3[],5,0)),VLOOKUP(R2641,Tabela3[],5,0))</f>
        <v>Japão</v>
      </c>
      <c r="F2641" s="1">
        <f t="shared" ca="1" si="330"/>
        <v>36968</v>
      </c>
      <c r="G2641" s="1">
        <f t="shared" ca="1" si="331"/>
        <v>36969.965636373512</v>
      </c>
      <c r="H2641">
        <f t="shared" ca="1" si="332"/>
        <v>1</v>
      </c>
      <c r="I2641" t="str">
        <f ca="1">VLOOKUP(Q2641,Tabela3[],9,1)</f>
        <v>HMM Helsinki</v>
      </c>
      <c r="J2641" t="str">
        <f ca="1">VLOOKUP(Q2641,Tabela3[],11,0)</f>
        <v xml:space="preserve">Desodorante Antitranspirante Aerosol </v>
      </c>
      <c r="K2641" t="str">
        <f ca="1">VLOOKUP(Q2641,Tabela3[],10,0)</f>
        <v>Quimico</v>
      </c>
      <c r="L2641" t="e" cm="1">
        <f t="array" aca="1" ref="L2641" ca="1">IF(Tabela2[[#This Row],[PORTO]]=Tabela2[[#This Row],[DESTINO]],0,erro)</f>
        <v>#NAME?</v>
      </c>
      <c r="N2641">
        <f t="shared" ca="1" si="335"/>
        <v>200000</v>
      </c>
      <c r="O2641">
        <f t="shared" ca="1" si="328"/>
        <v>1</v>
      </c>
      <c r="P2641">
        <f t="shared" ca="1" si="329"/>
        <v>3</v>
      </c>
      <c r="Q2641">
        <f t="shared" ca="1" si="333"/>
        <v>25</v>
      </c>
      <c r="R2641">
        <f t="shared" ca="1" si="334"/>
        <v>9</v>
      </c>
    </row>
    <row r="2642" spans="1:18">
      <c r="A2642">
        <f ca="1">VLOOKUP(O2642,Tabela3[],2,0)</f>
        <v>2007</v>
      </c>
      <c r="B2642" t="str">
        <f ca="1">VLOOKUP(P2642,Tabela3[],4,0)</f>
        <v>SETEMBRO</v>
      </c>
      <c r="C2642" t="str">
        <f ca="1">VLOOKUP(Q2642,Tabela3[],5,0)</f>
        <v>França</v>
      </c>
      <c r="D2642" t="str">
        <f ca="1">VLOOKUP(Q2642,Tabela3[],3,0)</f>
        <v> LVMH</v>
      </c>
      <c r="E2642" t="str">
        <f ca="1">IF(R2642=Q2642, (VLOOKUP(P2642+1,Tabela3[],5,0)),VLOOKUP(R2642,Tabela3[],5,0))</f>
        <v>Itália</v>
      </c>
      <c r="F2642" s="1">
        <f t="shared" ca="1" si="330"/>
        <v>39305</v>
      </c>
      <c r="G2642" s="1">
        <f t="shared" ca="1" si="331"/>
        <v>39308.498503880182</v>
      </c>
      <c r="H2642">
        <f t="shared" ca="1" si="332"/>
        <v>0</v>
      </c>
      <c r="I2642" t="str">
        <f ca="1">VLOOKUP(Q2642,Tabela3[],9,1)</f>
        <v>Emma Maersk</v>
      </c>
      <c r="J2642" t="str">
        <f ca="1">VLOOKUP(Q2642,Tabela3[],11,0)</f>
        <v>Guerlain</v>
      </c>
      <c r="K2642" t="str">
        <f ca="1">VLOOKUP(Q2642,Tabela3[],10,0)</f>
        <v>Tecido</v>
      </c>
      <c r="L2642" t="e" cm="1">
        <f t="array" aca="1" ref="L2642" ca="1">IF(Tabela2[[#This Row],[PORTO]]=Tabela2[[#This Row],[DESTINO]],0,erro)</f>
        <v>#NAME?</v>
      </c>
      <c r="N2642">
        <f t="shared" ca="1" si="335"/>
        <v>32000</v>
      </c>
      <c r="O2642">
        <f t="shared" ca="1" si="328"/>
        <v>7</v>
      </c>
      <c r="P2642">
        <f t="shared" ca="1" si="329"/>
        <v>8</v>
      </c>
      <c r="Q2642">
        <f t="shared" ca="1" si="333"/>
        <v>23</v>
      </c>
      <c r="R2642">
        <f t="shared" ca="1" si="334"/>
        <v>18</v>
      </c>
    </row>
    <row r="2643" spans="1:18">
      <c r="A2643">
        <f ca="1">VLOOKUP(O2643,Tabela3[],2,0)</f>
        <v>2007</v>
      </c>
      <c r="B2643" t="str">
        <f ca="1">VLOOKUP(P2643,Tabela3[],4,0)</f>
        <v>AGOSTO</v>
      </c>
      <c r="C2643" t="str">
        <f ca="1">VLOOKUP(Q2643,Tabela3[],5,0)</f>
        <v>Estados Unidos</v>
      </c>
      <c r="D2643" t="str">
        <f ca="1">VLOOKUP(Q2643,Tabela3[],3,0)</f>
        <v>Amazon</v>
      </c>
      <c r="E2643" t="str">
        <f ca="1">IF(R2643=Q2643, (VLOOKUP(P2643+1,Tabela3[],5,0)),VLOOKUP(R2643,Tabela3[],5,0))</f>
        <v>Holanda</v>
      </c>
      <c r="F2643" s="1">
        <f t="shared" ca="1" si="330"/>
        <v>39269</v>
      </c>
      <c r="G2643" s="1">
        <f t="shared" ca="1" si="331"/>
        <v>39274.919014952902</v>
      </c>
      <c r="H2643">
        <f t="shared" ca="1" si="332"/>
        <v>0</v>
      </c>
      <c r="I2643" t="str">
        <f ca="1">VLOOKUP(Q2643,Tabela3[],9,1)</f>
        <v>HMM Algeciras</v>
      </c>
      <c r="J2643" t="str">
        <f ca="1">VLOOKUP(Q2643,Tabela3[],11,0)</f>
        <v>Colchão Baby Light D18</v>
      </c>
      <c r="K2643" t="str">
        <f ca="1">VLOOKUP(Q2643,Tabela3[],10,0)</f>
        <v>Geral</v>
      </c>
      <c r="L2643" t="e" cm="1">
        <f t="array" aca="1" ref="L2643" ca="1">IF(Tabela2[[#This Row],[PORTO]]=Tabela2[[#This Row],[DESTINO]],0,erro)</f>
        <v>#NAME?</v>
      </c>
      <c r="N2643">
        <f t="shared" ca="1" si="335"/>
        <v>2000</v>
      </c>
      <c r="O2643">
        <f t="shared" ref="O2643:O2706" ca="1" si="336">INT(RAND()*10)</f>
        <v>7</v>
      </c>
      <c r="P2643">
        <f t="shared" ref="P2643:P2706" ca="1" si="337">INT(RAND()*13)</f>
        <v>7</v>
      </c>
      <c r="Q2643">
        <f t="shared" ca="1" si="333"/>
        <v>4</v>
      </c>
      <c r="R2643">
        <f t="shared" ca="1" si="334"/>
        <v>16</v>
      </c>
    </row>
    <row r="2644" spans="1:18">
      <c r="A2644">
        <f ca="1">VLOOKUP(O2644,Tabela3[],2,0)</f>
        <v>2004</v>
      </c>
      <c r="B2644" t="str">
        <f ca="1">VLOOKUP(P2644,Tabela3[],4,0)</f>
        <v>MARÇO</v>
      </c>
      <c r="C2644" t="str">
        <f ca="1">VLOOKUP(Q2644,Tabela3[],5,0)</f>
        <v>Alemanha</v>
      </c>
      <c r="D2644" t="str">
        <f ca="1">VLOOKUP(Q2644,Tabela3[],3,0)</f>
        <v>Volkswagen</v>
      </c>
      <c r="E2644" t="str">
        <f ca="1">IF(R2644=Q2644, (VLOOKUP(P2644+1,Tabela3[],5,0)),VLOOKUP(R2644,Tabela3[],5,0))</f>
        <v>França</v>
      </c>
      <c r="F2644" s="1">
        <f t="shared" ca="1" si="330"/>
        <v>38026</v>
      </c>
      <c r="G2644" s="1">
        <f t="shared" ca="1" si="331"/>
        <v>38032.71154355762</v>
      </c>
      <c r="H2644">
        <f t="shared" ca="1" si="332"/>
        <v>1</v>
      </c>
      <c r="I2644" t="str">
        <f ca="1">VLOOKUP(Q2644,Tabela3[],9,1)</f>
        <v>Warehouse Carriers </v>
      </c>
      <c r="J2644" t="str">
        <f ca="1">VLOOKUP(Q2644,Tabela3[],11,0)</f>
        <v>Cross CD (Saveiro)</v>
      </c>
      <c r="K2644" t="str">
        <f ca="1">VLOOKUP(Q2644,Tabela3[],10,0)</f>
        <v>Carros</v>
      </c>
      <c r="L2644" t="e" cm="1">
        <f t="array" aca="1" ref="L2644" ca="1">IF(Tabela2[[#This Row],[PORTO]]=Tabela2[[#This Row],[DESTINO]],0,erro)</f>
        <v>#NAME?</v>
      </c>
      <c r="N2644">
        <f t="shared" ca="1" si="335"/>
        <v>400</v>
      </c>
      <c r="O2644">
        <f t="shared" ca="1" si="336"/>
        <v>4</v>
      </c>
      <c r="P2644">
        <f t="shared" ca="1" si="337"/>
        <v>2</v>
      </c>
      <c r="Q2644">
        <f t="shared" ca="1" si="333"/>
        <v>6</v>
      </c>
      <c r="R2644">
        <f t="shared" ca="1" si="334"/>
        <v>22</v>
      </c>
    </row>
    <row r="2645" spans="1:18">
      <c r="A2645">
        <f ca="1">VLOOKUP(O2645,Tabela3[],2,0)</f>
        <v>2006</v>
      </c>
      <c r="B2645" t="str">
        <f ca="1">VLOOKUP(P2645,Tabela3[],4,0)</f>
        <v>MAIO</v>
      </c>
      <c r="C2645" t="str">
        <f ca="1">VLOOKUP(Q2645,Tabela3[],5,0)</f>
        <v>India</v>
      </c>
      <c r="D2645" t="str">
        <f ca="1">VLOOKUP(Q2645,Tabela3[],3,0)</f>
        <v>Reliance Industries</v>
      </c>
      <c r="E2645" t="str">
        <f ca="1">IF(R2645=Q2645, (VLOOKUP(P2645+1,Tabela3[],5,0)),VLOOKUP(R2645,Tabela3[],5,0))</f>
        <v>Holanda</v>
      </c>
      <c r="F2645" s="1">
        <f t="shared" ca="1" si="330"/>
        <v>38815</v>
      </c>
      <c r="G2645" s="1">
        <f t="shared" ca="1" si="331"/>
        <v>38824.220024467984</v>
      </c>
      <c r="H2645">
        <f t="shared" ca="1" si="332"/>
        <v>0</v>
      </c>
      <c r="I2645" t="str">
        <f ca="1">VLOOKUP(Q2645,Tabela3[],9,1)</f>
        <v>Tanker</v>
      </c>
      <c r="J2645" t="str">
        <f ca="1">VLOOKUP(Q2645,Tabela3[],11,0)</f>
        <v>Cloreto de polivinila</v>
      </c>
      <c r="K2645" t="str">
        <f ca="1">VLOOKUP(Q2645,Tabela3[],10,0)</f>
        <v>Petroquimicos</v>
      </c>
      <c r="L2645" t="e" cm="1">
        <f t="array" aca="1" ref="L2645" ca="1">IF(Tabela2[[#This Row],[PORTO]]=Tabela2[[#This Row],[DESTINO]],0,erro)</f>
        <v>#NAME?</v>
      </c>
      <c r="N2645">
        <f t="shared" ca="1" si="335"/>
        <v>0</v>
      </c>
      <c r="O2645">
        <f t="shared" ca="1" si="336"/>
        <v>6</v>
      </c>
      <c r="P2645">
        <f t="shared" ca="1" si="337"/>
        <v>4</v>
      </c>
      <c r="Q2645">
        <f t="shared" ca="1" si="333"/>
        <v>32</v>
      </c>
      <c r="R2645">
        <f t="shared" ca="1" si="334"/>
        <v>17</v>
      </c>
    </row>
    <row r="2646" spans="1:18">
      <c r="A2646">
        <f ca="1">VLOOKUP(O2646,Tabela3[],2,0)</f>
        <v>2001</v>
      </c>
      <c r="B2646" t="str">
        <f ca="1">VLOOKUP(P2646,Tabela3[],4,0)</f>
        <v>JANEIRO</v>
      </c>
      <c r="C2646" t="str">
        <f ca="1">VLOOKUP(Q2646,Tabela3[],5,0)</f>
        <v>Alemanha</v>
      </c>
      <c r="D2646" t="str">
        <f ca="1">VLOOKUP(Q2646,Tabela3[],3,0)</f>
        <v>Volkswagen</v>
      </c>
      <c r="E2646" t="str">
        <f ca="1">IF(R2646=Q2646, (VLOOKUP(P2646+1,Tabela3[],5,0)),VLOOKUP(R2646,Tabela3[],5,0))</f>
        <v>Estados Unidos</v>
      </c>
      <c r="F2646" s="1">
        <f t="shared" ca="1" si="330"/>
        <v>37244</v>
      </c>
      <c r="G2646" s="1">
        <f t="shared" ca="1" si="331"/>
        <v>37244.077434199156</v>
      </c>
      <c r="H2646">
        <f t="shared" ca="1" si="332"/>
        <v>0</v>
      </c>
      <c r="I2646" t="str">
        <f ca="1">VLOOKUP(Q2646,Tabela3[],9,1)</f>
        <v>Warehouse Carriers </v>
      </c>
      <c r="J2646" t="str">
        <f ca="1">VLOOKUP(Q2646,Tabela3[],11,0)</f>
        <v>GLI 350 TSI (Jetta)</v>
      </c>
      <c r="K2646" t="str">
        <f ca="1">VLOOKUP(Q2646,Tabela3[],10,0)</f>
        <v>Carros</v>
      </c>
      <c r="L2646" t="e" cm="1">
        <f t="array" aca="1" ref="L2646" ca="1">IF(Tabela2[[#This Row],[PORTO]]=Tabela2[[#This Row],[DESTINO]],0,erro)</f>
        <v>#NAME?</v>
      </c>
      <c r="N2646">
        <f t="shared" ca="1" si="335"/>
        <v>300</v>
      </c>
      <c r="O2646">
        <f t="shared" ca="1" si="336"/>
        <v>1</v>
      </c>
      <c r="P2646">
        <f t="shared" ca="1" si="337"/>
        <v>12</v>
      </c>
      <c r="Q2646">
        <f t="shared" ca="1" si="333"/>
        <v>8</v>
      </c>
      <c r="R2646">
        <f t="shared" ca="1" si="334"/>
        <v>5</v>
      </c>
    </row>
    <row r="2647" spans="1:18">
      <c r="A2647">
        <f ca="1">VLOOKUP(O2647,Tabela3[],2,0)</f>
        <v>2000</v>
      </c>
      <c r="B2647" t="str">
        <f ca="1">VLOOKUP(P2647,Tabela3[],4,0)</f>
        <v>JUNHO</v>
      </c>
      <c r="C2647" t="str">
        <f ca="1">VLOOKUP(Q2647,Tabela3[],5,0)</f>
        <v>India</v>
      </c>
      <c r="D2647" t="str">
        <f ca="1">VLOOKUP(Q2647,Tabela3[],3,0)</f>
        <v>Reliance Industries</v>
      </c>
      <c r="E2647" t="str">
        <f ca="1">IF(R2647=Q2647, (VLOOKUP(P2647+1,Tabela3[],5,0)),VLOOKUP(R2647,Tabela3[],5,0))</f>
        <v>Estados Unidos</v>
      </c>
      <c r="F2647" s="1">
        <f t="shared" ca="1" si="330"/>
        <v>36672</v>
      </c>
      <c r="G2647" s="1">
        <f t="shared" ca="1" si="331"/>
        <v>36673.082522606725</v>
      </c>
      <c r="H2647">
        <f t="shared" ca="1" si="332"/>
        <v>1</v>
      </c>
      <c r="I2647" t="str">
        <f ca="1">VLOOKUP(Q2647,Tabela3[],9,1)</f>
        <v>Tanker</v>
      </c>
      <c r="J2647" t="str">
        <f ca="1">VLOOKUP(Q2647,Tabela3[],11,0)</f>
        <v>Cloreto de polivinila</v>
      </c>
      <c r="K2647" t="str">
        <f ca="1">VLOOKUP(Q2647,Tabela3[],10,0)</f>
        <v>Petroquimicos</v>
      </c>
      <c r="L2647" t="e" cm="1">
        <f t="array" aca="1" ref="L2647" ca="1">IF(Tabela2[[#This Row],[PORTO]]=Tabela2[[#This Row],[DESTINO]],0,erro)</f>
        <v>#NAME?</v>
      </c>
      <c r="N2647">
        <f t="shared" ca="1" si="335"/>
        <v>0</v>
      </c>
      <c r="O2647">
        <f t="shared" ca="1" si="336"/>
        <v>0</v>
      </c>
      <c r="P2647">
        <f t="shared" ca="1" si="337"/>
        <v>5</v>
      </c>
      <c r="Q2647">
        <f t="shared" ca="1" si="333"/>
        <v>32</v>
      </c>
      <c r="R2647">
        <f t="shared" ca="1" si="334"/>
        <v>5</v>
      </c>
    </row>
    <row r="2648" spans="1:18">
      <c r="A2648">
        <f ca="1">VLOOKUP(O2648,Tabela3[],2,0)</f>
        <v>2002</v>
      </c>
      <c r="B2648" t="str">
        <f ca="1">VLOOKUP(P2648,Tabela3[],4,0)</f>
        <v>ABRIL</v>
      </c>
      <c r="C2648" t="str">
        <f ca="1">VLOOKUP(Q2648,Tabela3[],5,0)</f>
        <v>Brasil</v>
      </c>
      <c r="D2648" t="str">
        <f ca="1">VLOOKUP(Q2648,Tabela3[],3,0)</f>
        <v>VALE</v>
      </c>
      <c r="E2648" t="str">
        <f ca="1">IF(R2648=Q2648, (VLOOKUP(P2648+1,Tabela3[],5,0)),VLOOKUP(R2648,Tabela3[],5,0))</f>
        <v>Holanda</v>
      </c>
      <c r="F2648" s="1">
        <f t="shared" ca="1" si="330"/>
        <v>37328</v>
      </c>
      <c r="G2648" s="1">
        <f t="shared" ca="1" si="331"/>
        <v>37328.483737960065</v>
      </c>
      <c r="H2648">
        <f t="shared" ca="1" si="332"/>
        <v>1</v>
      </c>
      <c r="I2648" t="str">
        <f ca="1">VLOOKUP(Q2648,Tabela3[],9,1)</f>
        <v>Lan Hua Hai</v>
      </c>
      <c r="J2648" t="str">
        <f ca="1">VLOOKUP(Q2648,Tabela3[],11,0)</f>
        <v>Manganês</v>
      </c>
      <c r="K2648" t="str">
        <f ca="1">VLOOKUP(Q2648,Tabela3[],10,0)</f>
        <v>Minério</v>
      </c>
      <c r="L2648" t="e" cm="1">
        <f t="array" aca="1" ref="L2648" ca="1">IF(Tabela2[[#This Row],[PORTO]]=Tabela2[[#This Row],[DESTINO]],0,erro)</f>
        <v>#NAME?</v>
      </c>
      <c r="N2648">
        <f t="shared" ca="1" si="335"/>
        <v>0</v>
      </c>
      <c r="O2648">
        <f t="shared" ca="1" si="336"/>
        <v>2</v>
      </c>
      <c r="P2648">
        <f t="shared" ca="1" si="337"/>
        <v>3</v>
      </c>
      <c r="Q2648">
        <f t="shared" ca="1" si="333"/>
        <v>29</v>
      </c>
      <c r="R2648">
        <f t="shared" ca="1" si="334"/>
        <v>16</v>
      </c>
    </row>
    <row r="2649" spans="1:18">
      <c r="A2649">
        <f ca="1">VLOOKUP(O2649,Tabela3[],2,0)</f>
        <v>2005</v>
      </c>
      <c r="B2649" t="str">
        <f ca="1">VLOOKUP(P2649,Tabela3[],4,0)</f>
        <v>SETEMBRO</v>
      </c>
      <c r="C2649" t="str">
        <f ca="1">VLOOKUP(Q2649,Tabela3[],5,0)</f>
        <v>Canadá</v>
      </c>
      <c r="D2649" t="str">
        <f ca="1">VLOOKUP(Q2649,Tabela3[],3,0)</f>
        <v>Shopify</v>
      </c>
      <c r="E2649" t="str">
        <f ca="1">IF(R2649=Q2649, (VLOOKUP(P2649+1,Tabela3[],5,0)),VLOOKUP(R2649,Tabela3[],5,0))</f>
        <v>Itália</v>
      </c>
      <c r="F2649" s="1">
        <f t="shared" ca="1" si="330"/>
        <v>38583</v>
      </c>
      <c r="G2649" s="1">
        <f t="shared" ca="1" si="331"/>
        <v>38583.180771327512</v>
      </c>
      <c r="H2649">
        <f t="shared" ca="1" si="332"/>
        <v>1</v>
      </c>
      <c r="I2649" t="str">
        <f ca="1">VLOOKUP(Q2649,Tabela3[],9,1)</f>
        <v>HMM Southampton</v>
      </c>
      <c r="J2649" t="str">
        <f ca="1">VLOOKUP(Q2649,Tabela3[],11,0)</f>
        <v>TORRADORES DE CAFÉ</v>
      </c>
      <c r="K2649" t="str">
        <f ca="1">VLOOKUP(Q2649,Tabela3[],10,0)</f>
        <v>Geral</v>
      </c>
      <c r="L2649" t="e" cm="1">
        <f t="array" aca="1" ref="L2649" ca="1">IF(Tabela2[[#This Row],[PORTO]]=Tabela2[[#This Row],[DESTINO]],0,erro)</f>
        <v>#NAME?</v>
      </c>
      <c r="N2649">
        <f t="shared" ca="1" si="335"/>
        <v>1000</v>
      </c>
      <c r="O2649">
        <f t="shared" ca="1" si="336"/>
        <v>5</v>
      </c>
      <c r="P2649">
        <f t="shared" ca="1" si="337"/>
        <v>8</v>
      </c>
      <c r="Q2649">
        <f t="shared" ca="1" si="333"/>
        <v>33</v>
      </c>
      <c r="R2649">
        <f t="shared" ca="1" si="334"/>
        <v>20</v>
      </c>
    </row>
    <row r="2650" spans="1:18">
      <c r="A2650">
        <f ca="1">VLOOKUP(O2650,Tabela3[],2,0)</f>
        <v>2002</v>
      </c>
      <c r="B2650" t="str">
        <f ca="1">VLOOKUP(P2650,Tabela3[],4,0)</f>
        <v>NOVEMBRO</v>
      </c>
      <c r="C2650" t="str">
        <f ca="1">VLOOKUP(Q2650,Tabela3[],5,0)</f>
        <v>Itália</v>
      </c>
      <c r="D2650" t="str">
        <f ca="1">VLOOKUP(Q2650,Tabela3[],3,0)</f>
        <v>Hyundai</v>
      </c>
      <c r="E2650" t="str">
        <f ca="1">IF(R2650=Q2650, (VLOOKUP(P2650+1,Tabela3[],5,0)),VLOOKUP(R2650,Tabela3[],5,0))</f>
        <v>Alemanha</v>
      </c>
      <c r="F2650" s="1">
        <f t="shared" ca="1" si="330"/>
        <v>37556</v>
      </c>
      <c r="G2650" s="1">
        <f t="shared" ca="1" si="331"/>
        <v>37561.982567219304</v>
      </c>
      <c r="H2650">
        <f t="shared" ca="1" si="332"/>
        <v>0</v>
      </c>
      <c r="I2650" t="str">
        <f ca="1">VLOOKUP(Q2650,Tabela3[],9,1)</f>
        <v>Car Carriers</v>
      </c>
      <c r="J2650" t="str">
        <f ca="1">VLOOKUP(Q2650,Tabela3[],11,0)</f>
        <v>HB20 Vision</v>
      </c>
      <c r="K2650" t="str">
        <f ca="1">VLOOKUP(Q2650,Tabela3[],10,0)</f>
        <v>Carros</v>
      </c>
      <c r="L2650" t="e" cm="1">
        <f t="array" aca="1" ref="L2650" ca="1">IF(Tabela2[[#This Row],[PORTO]]=Tabela2[[#This Row],[DESTINO]],0,erro)</f>
        <v>#NAME?</v>
      </c>
      <c r="N2650">
        <f t="shared" ca="1" si="335"/>
        <v>300</v>
      </c>
      <c r="O2650">
        <f t="shared" ca="1" si="336"/>
        <v>2</v>
      </c>
      <c r="P2650">
        <f t="shared" ca="1" si="337"/>
        <v>10</v>
      </c>
      <c r="Q2650">
        <f t="shared" ca="1" si="333"/>
        <v>20</v>
      </c>
      <c r="R2650">
        <f t="shared" ca="1" si="334"/>
        <v>7</v>
      </c>
    </row>
    <row r="2651" spans="1:18">
      <c r="A2651">
        <f ca="1">VLOOKUP(O2651,Tabela3[],2,0)</f>
        <v>2008</v>
      </c>
      <c r="B2651" t="str">
        <f ca="1">VLOOKUP(P2651,Tabela3[],4,0)</f>
        <v>AGOSTO</v>
      </c>
      <c r="C2651" t="str">
        <f ca="1">VLOOKUP(Q2651,Tabela3[],5,0)</f>
        <v>Japão</v>
      </c>
      <c r="D2651" t="str">
        <f ca="1">VLOOKUP(Q2651,Tabela3[],3,0)</f>
        <v>Toyota</v>
      </c>
      <c r="E2651" t="str">
        <f ca="1">IF(R2651=Q2651, (VLOOKUP(P2651+1,Tabela3[],5,0)),VLOOKUP(R2651,Tabela3[],5,0))</f>
        <v>Holanda</v>
      </c>
      <c r="F2651" s="1">
        <f t="shared" ca="1" si="330"/>
        <v>39634</v>
      </c>
      <c r="G2651" s="1">
        <f t="shared" ca="1" si="331"/>
        <v>39640.360867943818</v>
      </c>
      <c r="H2651">
        <f t="shared" ca="1" si="332"/>
        <v>1</v>
      </c>
      <c r="I2651" t="str">
        <f ca="1">VLOOKUP(Q2651,Tabela3[],9,1)</f>
        <v>Trailer Carriers</v>
      </c>
      <c r="J2651" t="str">
        <f ca="1">VLOOKUP(Q2651,Tabela3[],11,0)</f>
        <v>COROLLA GLI</v>
      </c>
      <c r="K2651" t="str">
        <f ca="1">VLOOKUP(Q2651,Tabela3[],10,0)</f>
        <v>Carros</v>
      </c>
      <c r="L2651" t="e" cm="1">
        <f t="array" aca="1" ref="L2651" ca="1">IF(Tabela2[[#This Row],[PORTO]]=Tabela2[[#This Row],[DESTINO]],0,erro)</f>
        <v>#NAME?</v>
      </c>
      <c r="N2651">
        <f t="shared" ca="1" si="335"/>
        <v>500</v>
      </c>
      <c r="O2651">
        <f t="shared" ca="1" si="336"/>
        <v>8</v>
      </c>
      <c r="P2651">
        <f t="shared" ca="1" si="337"/>
        <v>7</v>
      </c>
      <c r="Q2651">
        <f t="shared" ca="1" si="333"/>
        <v>10</v>
      </c>
      <c r="R2651">
        <f t="shared" ca="1" si="334"/>
        <v>15</v>
      </c>
    </row>
    <row r="2652" spans="1:18">
      <c r="A2652">
        <f ca="1">VLOOKUP(O2652,Tabela3[],2,0)</f>
        <v>2009</v>
      </c>
      <c r="B2652" t="str">
        <f ca="1">VLOOKUP(P2652,Tabela3[],4,0)</f>
        <v>JANEIRO</v>
      </c>
      <c r="C2652" t="str">
        <f ca="1">VLOOKUP(Q2652,Tabela3[],5,0)</f>
        <v>Canadá</v>
      </c>
      <c r="D2652" t="str">
        <f ca="1">VLOOKUP(Q2652,Tabela3[],3,0)</f>
        <v>Shopify</v>
      </c>
      <c r="E2652" t="str">
        <f ca="1">IF(R2652=Q2652, (VLOOKUP(P2652+1,Tabela3[],5,0)),VLOOKUP(R2652,Tabela3[],5,0))</f>
        <v>Estados Unidos</v>
      </c>
      <c r="F2652" s="1">
        <f t="shared" ca="1" si="330"/>
        <v>40148</v>
      </c>
      <c r="G2652" s="1">
        <f t="shared" ca="1" si="331"/>
        <v>40149.557129170295</v>
      </c>
      <c r="H2652">
        <f t="shared" ca="1" si="332"/>
        <v>0</v>
      </c>
      <c r="I2652" t="str">
        <f ca="1">VLOOKUP(Q2652,Tabela3[],9,1)</f>
        <v>HMM Southampton</v>
      </c>
      <c r="J2652" t="str">
        <f ca="1">VLOOKUP(Q2652,Tabela3[],11,0)</f>
        <v>NONA</v>
      </c>
      <c r="K2652" t="str">
        <f ca="1">VLOOKUP(Q2652,Tabela3[],10,0)</f>
        <v>Bebida</v>
      </c>
      <c r="L2652" t="e" cm="1">
        <f t="array" aca="1" ref="L2652" ca="1">IF(Tabela2[[#This Row],[PORTO]]=Tabela2[[#This Row],[DESTINO]],0,erro)</f>
        <v>#NAME?</v>
      </c>
      <c r="N2652">
        <f t="shared" ca="1" si="335"/>
        <v>0</v>
      </c>
      <c r="O2652">
        <f t="shared" ca="1" si="336"/>
        <v>9</v>
      </c>
      <c r="P2652">
        <f t="shared" ca="1" si="337"/>
        <v>12</v>
      </c>
      <c r="Q2652">
        <f t="shared" ca="1" si="333"/>
        <v>34</v>
      </c>
      <c r="R2652">
        <f t="shared" ca="1" si="334"/>
        <v>3</v>
      </c>
    </row>
    <row r="2653" spans="1:18">
      <c r="A2653">
        <f ca="1">VLOOKUP(O2653,Tabela3[],2,0)</f>
        <v>2006</v>
      </c>
      <c r="B2653" t="str">
        <f ca="1">VLOOKUP(P2653,Tabela3[],4,0)</f>
        <v>MAIO</v>
      </c>
      <c r="C2653" t="str">
        <f ca="1">VLOOKUP(Q2653,Tabela3[],5,0)</f>
        <v>Holanda</v>
      </c>
      <c r="D2653" t="str">
        <f ca="1">VLOOKUP(Q2653,Tabela3[],3,0)</f>
        <v>Shell</v>
      </c>
      <c r="E2653" t="str">
        <f ca="1">IF(R2653=Q2653, (VLOOKUP(P2653+1,Tabela3[],5,0)),VLOOKUP(R2653,Tabela3[],5,0))</f>
        <v>China</v>
      </c>
      <c r="F2653" s="1">
        <f t="shared" ca="1" si="330"/>
        <v>38814</v>
      </c>
      <c r="G2653" s="1">
        <f t="shared" ca="1" si="331"/>
        <v>38815.365639238531</v>
      </c>
      <c r="H2653">
        <f t="shared" ca="1" si="332"/>
        <v>0</v>
      </c>
      <c r="I2653" t="str">
        <f ca="1">VLOOKUP(Q2653,Tabela3[],9,1)</f>
        <v>AbQaiq</v>
      </c>
      <c r="J2653" t="str">
        <f ca="1">VLOOKUP(Q2653,Tabela3[],11,0)</f>
        <v>Petróleo Bruto</v>
      </c>
      <c r="K2653" t="str">
        <f ca="1">VLOOKUP(Q2653,Tabela3[],10,0)</f>
        <v>Petróleo</v>
      </c>
      <c r="L2653" t="e" cm="1">
        <f t="array" aca="1" ref="L2653" ca="1">IF(Tabela2[[#This Row],[PORTO]]=Tabela2[[#This Row],[DESTINO]],0,erro)</f>
        <v>#NAME?</v>
      </c>
      <c r="N2653">
        <f t="shared" ca="1" si="335"/>
        <v>68000</v>
      </c>
      <c r="O2653">
        <f t="shared" ca="1" si="336"/>
        <v>6</v>
      </c>
      <c r="P2653">
        <f t="shared" ca="1" si="337"/>
        <v>4</v>
      </c>
      <c r="Q2653">
        <f t="shared" ca="1" si="333"/>
        <v>17</v>
      </c>
      <c r="R2653">
        <f t="shared" ca="1" si="334"/>
        <v>0</v>
      </c>
    </row>
    <row r="2654" spans="1:18">
      <c r="A2654">
        <f ca="1">VLOOKUP(O2654,Tabela3[],2,0)</f>
        <v>2004</v>
      </c>
      <c r="B2654" t="str">
        <f ca="1">VLOOKUP(P2654,Tabela3[],4,0)</f>
        <v>ABRIL</v>
      </c>
      <c r="C2654" t="str">
        <f ca="1">VLOOKUP(Q2654,Tabela3[],5,0)</f>
        <v>Itália</v>
      </c>
      <c r="D2654" t="str">
        <f ca="1">VLOOKUP(Q2654,Tabela3[],3,0)</f>
        <v>Hyundai</v>
      </c>
      <c r="E2654" t="str">
        <f ca="1">IF(R2654=Q2654, (VLOOKUP(P2654+1,Tabela3[],5,0)),VLOOKUP(R2654,Tabela3[],5,0))</f>
        <v>China</v>
      </c>
      <c r="F2654" s="1">
        <f t="shared" ca="1" si="330"/>
        <v>38070</v>
      </c>
      <c r="G2654" s="1">
        <f t="shared" ca="1" si="331"/>
        <v>38072.316772825594</v>
      </c>
      <c r="H2654">
        <f t="shared" ca="1" si="332"/>
        <v>1</v>
      </c>
      <c r="I2654" t="str">
        <f ca="1">VLOOKUP(Q2654,Tabela3[],9,1)</f>
        <v>Car Carriers</v>
      </c>
      <c r="J2654" t="str">
        <f ca="1">VLOOKUP(Q2654,Tabela3[],11,0)</f>
        <v>HB20 Vision</v>
      </c>
      <c r="K2654" t="str">
        <f ca="1">VLOOKUP(Q2654,Tabela3[],10,0)</f>
        <v>Carros</v>
      </c>
      <c r="L2654" t="e" cm="1">
        <f t="array" aca="1" ref="L2654" ca="1">IF(Tabela2[[#This Row],[PORTO]]=Tabela2[[#This Row],[DESTINO]],0,erro)</f>
        <v>#NAME?</v>
      </c>
      <c r="N2654">
        <f t="shared" ca="1" si="335"/>
        <v>400</v>
      </c>
      <c r="O2654">
        <f t="shared" ca="1" si="336"/>
        <v>4</v>
      </c>
      <c r="P2654">
        <f t="shared" ca="1" si="337"/>
        <v>3</v>
      </c>
      <c r="Q2654">
        <f t="shared" ca="1" si="333"/>
        <v>20</v>
      </c>
      <c r="R2654">
        <f t="shared" ca="1" si="334"/>
        <v>1</v>
      </c>
    </row>
    <row r="2655" spans="1:18">
      <c r="A2655">
        <f ca="1">VLOOKUP(O2655,Tabela3[],2,0)</f>
        <v>2009</v>
      </c>
      <c r="B2655" t="str">
        <f ca="1">VLOOKUP(P2655,Tabela3[],4,0)</f>
        <v>FEVEREIRO</v>
      </c>
      <c r="C2655" t="str">
        <f ca="1">VLOOKUP(Q2655,Tabela3[],5,0)</f>
        <v>Holanda</v>
      </c>
      <c r="D2655" t="str">
        <f ca="1">VLOOKUP(Q2655,Tabela3[],3,0)</f>
        <v>Shell</v>
      </c>
      <c r="E2655" t="str">
        <f ca="1">IF(R2655=Q2655, (VLOOKUP(P2655+1,Tabela3[],5,0)),VLOOKUP(R2655,Tabela3[],5,0))</f>
        <v>Estados Unidos</v>
      </c>
      <c r="F2655" s="1">
        <f t="shared" ca="1" si="330"/>
        <v>39830</v>
      </c>
      <c r="G2655" s="1">
        <f t="shared" ca="1" si="331"/>
        <v>39837.347553990745</v>
      </c>
      <c r="H2655">
        <f t="shared" ca="1" si="332"/>
        <v>1</v>
      </c>
      <c r="I2655" t="str">
        <f ca="1">VLOOKUP(Q2655,Tabela3[],9,1)</f>
        <v>AbQaiq</v>
      </c>
      <c r="J2655" t="str">
        <f ca="1">VLOOKUP(Q2655,Tabela3[],11,0)</f>
        <v>Diesel</v>
      </c>
      <c r="K2655" t="str">
        <f ca="1">VLOOKUP(Q2655,Tabela3[],10,0)</f>
        <v>Petróleo</v>
      </c>
      <c r="L2655" t="e" cm="1">
        <f t="array" aca="1" ref="L2655" ca="1">IF(Tabela2[[#This Row],[PORTO]]=Tabela2[[#This Row],[DESTINO]],0,erro)</f>
        <v>#NAME?</v>
      </c>
      <c r="N2655">
        <f t="shared" ca="1" si="335"/>
        <v>80000</v>
      </c>
      <c r="O2655">
        <f t="shared" ca="1" si="336"/>
        <v>9</v>
      </c>
      <c r="P2655">
        <f t="shared" ca="1" si="337"/>
        <v>1</v>
      </c>
      <c r="Q2655">
        <f t="shared" ca="1" si="333"/>
        <v>15</v>
      </c>
      <c r="R2655">
        <f t="shared" ca="1" si="334"/>
        <v>3</v>
      </c>
    </row>
    <row r="2656" spans="1:18">
      <c r="A2656">
        <f ca="1">VLOOKUP(O2656,Tabela3[],2,0)</f>
        <v>2000</v>
      </c>
      <c r="B2656" t="str">
        <f ca="1">VLOOKUP(P2656,Tabela3[],4,0)</f>
        <v>SETEMBRO</v>
      </c>
      <c r="C2656" t="str">
        <f ca="1">VLOOKUP(Q2656,Tabela3[],5,0)</f>
        <v>Estados Unidos</v>
      </c>
      <c r="D2656" t="str">
        <f ca="1">VLOOKUP(Q2656,Tabela3[],3,0)</f>
        <v>Amazon</v>
      </c>
      <c r="E2656" t="str">
        <f ca="1">IF(R2656=Q2656, (VLOOKUP(P2656+1,Tabela3[],5,0)),VLOOKUP(R2656,Tabela3[],5,0))</f>
        <v>Japão</v>
      </c>
      <c r="F2656" s="1">
        <f t="shared" ca="1" si="330"/>
        <v>36765</v>
      </c>
      <c r="G2656" s="1">
        <f t="shared" ca="1" si="331"/>
        <v>36768.194250185858</v>
      </c>
      <c r="H2656">
        <f t="shared" ca="1" si="332"/>
        <v>0</v>
      </c>
      <c r="I2656" t="str">
        <f ca="1">VLOOKUP(Q2656,Tabela3[],9,1)</f>
        <v>HMM Algeciras</v>
      </c>
      <c r="J2656" t="str">
        <f ca="1">VLOOKUP(Q2656,Tabela3[],11,0)</f>
        <v>Travesseiro Toque de Pluma</v>
      </c>
      <c r="K2656" t="str">
        <f ca="1">VLOOKUP(Q2656,Tabela3[],10,0)</f>
        <v>Geral</v>
      </c>
      <c r="L2656" t="e" cm="1">
        <f t="array" aca="1" ref="L2656" ca="1">IF(Tabela2[[#This Row],[PORTO]]=Tabela2[[#This Row],[DESTINO]],0,erro)</f>
        <v>#NAME?</v>
      </c>
      <c r="N2656">
        <f t="shared" ca="1" si="335"/>
        <v>1000</v>
      </c>
      <c r="O2656">
        <f t="shared" ca="1" si="336"/>
        <v>0</v>
      </c>
      <c r="P2656">
        <f t="shared" ca="1" si="337"/>
        <v>8</v>
      </c>
      <c r="Q2656">
        <f t="shared" ca="1" si="333"/>
        <v>5</v>
      </c>
      <c r="R2656">
        <f t="shared" ca="1" si="334"/>
        <v>9</v>
      </c>
    </row>
    <row r="2657" spans="1:18">
      <c r="A2657">
        <f ca="1">VLOOKUP(O2657,Tabela3[],2,0)</f>
        <v>2004</v>
      </c>
      <c r="B2657" t="str">
        <f ca="1">VLOOKUP(P2657,Tabela3[],4,0)</f>
        <v>MAIO</v>
      </c>
      <c r="C2657" t="str">
        <f ca="1">VLOOKUP(Q2657,Tabela3[],5,0)</f>
        <v>Coréia do Sul</v>
      </c>
      <c r="D2657" t="str">
        <f ca="1">VLOOKUP(Q2657,Tabela3[],3,0)</f>
        <v>Samsung</v>
      </c>
      <c r="E2657" t="str">
        <f ca="1">IF(R2657=Q2657, (VLOOKUP(P2657+1,Tabela3[],5,0)),VLOOKUP(R2657,Tabela3[],5,0))</f>
        <v>Itália</v>
      </c>
      <c r="F2657" s="1">
        <f t="shared" ca="1" si="330"/>
        <v>38098</v>
      </c>
      <c r="G2657" s="1">
        <f t="shared" ca="1" si="331"/>
        <v>38100.106277862003</v>
      </c>
      <c r="H2657">
        <f t="shared" ca="1" si="332"/>
        <v>0</v>
      </c>
      <c r="I2657" t="str">
        <f ca="1">VLOOKUP(Q2657,Tabela3[],9,1)</f>
        <v>HMM Rotterdam</v>
      </c>
      <c r="J2657" t="str">
        <f ca="1">VLOOKUP(Q2657,Tabela3[],11,0)</f>
        <v>QLED 4k 75"</v>
      </c>
      <c r="K2657" t="str">
        <f ca="1">VLOOKUP(Q2657,Tabela3[],10,0)</f>
        <v>Eletrônicos</v>
      </c>
      <c r="L2657" t="e" cm="1">
        <f t="array" aca="1" ref="L2657" ca="1">IF(Tabela2[[#This Row],[PORTO]]=Tabela2[[#This Row],[DESTINO]],0,erro)</f>
        <v>#NAME?</v>
      </c>
      <c r="N2657">
        <f t="shared" ca="1" si="335"/>
        <v>2000</v>
      </c>
      <c r="O2657">
        <f t="shared" ca="1" si="336"/>
        <v>4</v>
      </c>
      <c r="P2657">
        <f t="shared" ca="1" si="337"/>
        <v>4</v>
      </c>
      <c r="Q2657">
        <f t="shared" ca="1" si="333"/>
        <v>13</v>
      </c>
      <c r="R2657">
        <f t="shared" ca="1" si="334"/>
        <v>20</v>
      </c>
    </row>
    <row r="2658" spans="1:18">
      <c r="A2658">
        <f ca="1">VLOOKUP(O2658,Tabela3[],2,0)</f>
        <v>2006</v>
      </c>
      <c r="B2658" t="str">
        <f ca="1">VLOOKUP(P2658,Tabela3[],4,0)</f>
        <v>MAIO</v>
      </c>
      <c r="C2658" t="str">
        <f ca="1">VLOOKUP(Q2658,Tabela3[],5,0)</f>
        <v>Brasil</v>
      </c>
      <c r="D2658" t="str">
        <f ca="1">VLOOKUP(Q2658,Tabela3[],3,0)</f>
        <v>VALE</v>
      </c>
      <c r="E2658" t="str">
        <f ca="1">IF(R2658=Q2658, (VLOOKUP(P2658+1,Tabela3[],5,0)),VLOOKUP(R2658,Tabela3[],5,0))</f>
        <v>Itália</v>
      </c>
      <c r="F2658" s="1">
        <f t="shared" ca="1" si="330"/>
        <v>38810</v>
      </c>
      <c r="G2658" s="1">
        <f t="shared" ca="1" si="331"/>
        <v>38815.64194516695</v>
      </c>
      <c r="H2658">
        <f t="shared" ca="1" si="332"/>
        <v>0</v>
      </c>
      <c r="I2658" t="str">
        <f ca="1">VLOOKUP(Q2658,Tabela3[],9,1)</f>
        <v>Lan Hua Hai</v>
      </c>
      <c r="J2658" t="str">
        <f ca="1">VLOOKUP(Q2658,Tabela3[],11,0)</f>
        <v>Manganês</v>
      </c>
      <c r="K2658" t="str">
        <f ca="1">VLOOKUP(Q2658,Tabela3[],10,0)</f>
        <v>Minério</v>
      </c>
      <c r="L2658" t="e" cm="1">
        <f t="array" aca="1" ref="L2658" ca="1">IF(Tabela2[[#This Row],[PORTO]]=Tabela2[[#This Row],[DESTINO]],0,erro)</f>
        <v>#NAME?</v>
      </c>
      <c r="N2658">
        <f t="shared" ca="1" si="335"/>
        <v>0</v>
      </c>
      <c r="O2658">
        <f t="shared" ca="1" si="336"/>
        <v>6</v>
      </c>
      <c r="P2658">
        <f t="shared" ca="1" si="337"/>
        <v>4</v>
      </c>
      <c r="Q2658">
        <f t="shared" ca="1" si="333"/>
        <v>29</v>
      </c>
      <c r="R2658">
        <f t="shared" ca="1" si="334"/>
        <v>20</v>
      </c>
    </row>
    <row r="2659" spans="1:18">
      <c r="A2659">
        <f ca="1">VLOOKUP(O2659,Tabela3[],2,0)</f>
        <v>2008</v>
      </c>
      <c r="B2659" t="str">
        <f ca="1">VLOOKUP(P2659,Tabela3[],4,0)</f>
        <v>JULHO</v>
      </c>
      <c r="C2659" t="str">
        <f ca="1">VLOOKUP(Q2659,Tabela3[],5,0)</f>
        <v>Holanda</v>
      </c>
      <c r="D2659" t="str">
        <f ca="1">VLOOKUP(Q2659,Tabela3[],3,0)</f>
        <v>Shell</v>
      </c>
      <c r="E2659" t="str">
        <f ca="1">IF(R2659=Q2659, (VLOOKUP(P2659+1,Tabela3[],5,0)),VLOOKUP(R2659,Tabela3[],5,0))</f>
        <v>Estados Unidos</v>
      </c>
      <c r="F2659" s="1">
        <f t="shared" ca="1" si="330"/>
        <v>39599</v>
      </c>
      <c r="G2659" s="1">
        <f t="shared" ca="1" si="331"/>
        <v>39605.696037762762</v>
      </c>
      <c r="H2659">
        <f t="shared" ca="1" si="332"/>
        <v>0</v>
      </c>
      <c r="I2659" t="str">
        <f ca="1">VLOOKUP(Q2659,Tabela3[],9,1)</f>
        <v>AbQaiq</v>
      </c>
      <c r="J2659" t="str">
        <f ca="1">VLOOKUP(Q2659,Tabela3[],11,0)</f>
        <v>Gasolina</v>
      </c>
      <c r="K2659" t="str">
        <f ca="1">VLOOKUP(Q2659,Tabela3[],10,0)</f>
        <v>Petróleo</v>
      </c>
      <c r="L2659" t="e" cm="1">
        <f t="array" aca="1" ref="L2659" ca="1">IF(Tabela2[[#This Row],[PORTO]]=Tabela2[[#This Row],[DESTINO]],0,erro)</f>
        <v>#NAME?</v>
      </c>
      <c r="N2659">
        <f t="shared" ca="1" si="335"/>
        <v>95000</v>
      </c>
      <c r="O2659">
        <f t="shared" ca="1" si="336"/>
        <v>8</v>
      </c>
      <c r="P2659">
        <f t="shared" ca="1" si="337"/>
        <v>6</v>
      </c>
      <c r="Q2659">
        <f t="shared" ca="1" si="333"/>
        <v>16</v>
      </c>
      <c r="R2659">
        <f t="shared" ca="1" si="334"/>
        <v>3</v>
      </c>
    </row>
    <row r="2660" spans="1:18">
      <c r="A2660">
        <f ca="1">VLOOKUP(O2660,Tabela3[],2,0)</f>
        <v>2004</v>
      </c>
      <c r="B2660" t="str">
        <f ca="1">VLOOKUP(P2660,Tabela3[],4,0)</f>
        <v>JULHO</v>
      </c>
      <c r="C2660" t="str">
        <f ca="1">VLOOKUP(Q2660,Tabela3[],5,0)</f>
        <v>Japão</v>
      </c>
      <c r="D2660" t="str">
        <f ca="1">VLOOKUP(Q2660,Tabela3[],3,0)</f>
        <v>Toyota</v>
      </c>
      <c r="E2660" t="str">
        <f ca="1">IF(R2660=Q2660, (VLOOKUP(P2660+1,Tabela3[],5,0)),VLOOKUP(R2660,Tabela3[],5,0))</f>
        <v>Japão</v>
      </c>
      <c r="F2660" s="1">
        <f t="shared" ca="1" si="330"/>
        <v>38149</v>
      </c>
      <c r="G2660" s="1">
        <f t="shared" ca="1" si="331"/>
        <v>38150.356255364699</v>
      </c>
      <c r="H2660">
        <f t="shared" ca="1" si="332"/>
        <v>0</v>
      </c>
      <c r="I2660" t="str">
        <f ca="1">VLOOKUP(Q2660,Tabela3[],9,1)</f>
        <v>Trailer Carriers</v>
      </c>
      <c r="J2660" t="str">
        <f ca="1">VLOOKUP(Q2660,Tabela3[],11,0)</f>
        <v>COROLLA GLI</v>
      </c>
      <c r="K2660" t="str">
        <f ca="1">VLOOKUP(Q2660,Tabela3[],10,0)</f>
        <v>Carros</v>
      </c>
      <c r="L2660" cm="1">
        <f t="array" aca="1" ref="L2660" ca="1">IF(Tabela2[[#This Row],[PORTO]]=Tabela2[[#This Row],[DESTINO]],0,erro)</f>
        <v>0</v>
      </c>
      <c r="N2660">
        <f t="shared" ca="1" si="335"/>
        <v>100</v>
      </c>
      <c r="O2660">
        <f t="shared" ca="1" si="336"/>
        <v>4</v>
      </c>
      <c r="P2660">
        <f t="shared" ca="1" si="337"/>
        <v>6</v>
      </c>
      <c r="Q2660">
        <f t="shared" ca="1" si="333"/>
        <v>10</v>
      </c>
      <c r="R2660">
        <f t="shared" ca="1" si="334"/>
        <v>9</v>
      </c>
    </row>
    <row r="2661" spans="1:18">
      <c r="A2661">
        <f ca="1">VLOOKUP(O2661,Tabela3[],2,0)</f>
        <v>2000</v>
      </c>
      <c r="B2661" t="str">
        <f ca="1">VLOOKUP(P2661,Tabela3[],4,0)</f>
        <v>SETEMBRO</v>
      </c>
      <c r="C2661" t="str">
        <f ca="1">VLOOKUP(Q2661,Tabela3[],5,0)</f>
        <v>China</v>
      </c>
      <c r="D2661" t="str">
        <f ca="1">VLOOKUP(Q2661,Tabela3[],3,0)</f>
        <v>Alibaba Group</v>
      </c>
      <c r="E2661" t="str">
        <f ca="1">IF(R2661=Q2661, (VLOOKUP(P2661+1,Tabela3[],5,0)),VLOOKUP(R2661,Tabela3[],5,0))</f>
        <v>França</v>
      </c>
      <c r="F2661" s="1">
        <f t="shared" ca="1" si="330"/>
        <v>36763</v>
      </c>
      <c r="G2661" s="1">
        <f t="shared" ca="1" si="331"/>
        <v>36769.586100573666</v>
      </c>
      <c r="H2661">
        <f t="shared" ca="1" si="332"/>
        <v>0</v>
      </c>
      <c r="I2661" t="str">
        <f ca="1">VLOOKUP(Q2661,Tabela3[],9,1)</f>
        <v>HMM St Petersburg</v>
      </c>
      <c r="J2661" t="str">
        <f ca="1">VLOOKUP(Q2661,Tabela3[],11,0)</f>
        <v>Miniescavadeira</v>
      </c>
      <c r="K2661" t="str">
        <f ca="1">VLOOKUP(Q2661,Tabela3[],10,0)</f>
        <v>Maquinário</v>
      </c>
      <c r="L2661" t="e" cm="1">
        <f t="array" aca="1" ref="L2661" ca="1">IF(Tabela2[[#This Row],[PORTO]]=Tabela2[[#This Row],[DESTINO]],0,erro)</f>
        <v>#NAME?</v>
      </c>
      <c r="N2661">
        <f t="shared" ca="1" si="335"/>
        <v>20</v>
      </c>
      <c r="O2661">
        <f t="shared" ca="1" si="336"/>
        <v>0</v>
      </c>
      <c r="P2661">
        <f t="shared" ca="1" si="337"/>
        <v>8</v>
      </c>
      <c r="Q2661">
        <f t="shared" ca="1" si="333"/>
        <v>1</v>
      </c>
      <c r="R2661">
        <f t="shared" ca="1" si="334"/>
        <v>21</v>
      </c>
    </row>
    <row r="2662" spans="1:18">
      <c r="A2662">
        <f ca="1">VLOOKUP(O2662,Tabela3[],2,0)</f>
        <v>2006</v>
      </c>
      <c r="B2662" t="str">
        <f ca="1">VLOOKUP(P2662,Tabela3[],4,0)</f>
        <v>OUTUBRO</v>
      </c>
      <c r="C2662" t="str">
        <f ca="1">VLOOKUP(Q2662,Tabela3[],5,0)</f>
        <v>Itália</v>
      </c>
      <c r="D2662" t="str">
        <f ca="1">VLOOKUP(Q2662,Tabela3[],3,0)</f>
        <v>Hyundai</v>
      </c>
      <c r="E2662" t="str">
        <f ca="1">IF(R2662=Q2662, (VLOOKUP(P2662+1,Tabela3[],5,0)),VLOOKUP(R2662,Tabela3[],5,0))</f>
        <v>França</v>
      </c>
      <c r="F2662" s="1">
        <f t="shared" ca="1" si="330"/>
        <v>38975</v>
      </c>
      <c r="G2662" s="1">
        <f t="shared" ca="1" si="331"/>
        <v>38978.9823757544</v>
      </c>
      <c r="H2662">
        <f t="shared" ca="1" si="332"/>
        <v>1</v>
      </c>
      <c r="I2662" t="str">
        <f ca="1">VLOOKUP(Q2662,Tabela3[],9,1)</f>
        <v>Car Carriers</v>
      </c>
      <c r="J2662" t="str">
        <f ca="1">VLOOKUP(Q2662,Tabela3[],11,0)</f>
        <v>Creta Confort</v>
      </c>
      <c r="K2662" t="str">
        <f ca="1">VLOOKUP(Q2662,Tabela3[],10,0)</f>
        <v>Carros</v>
      </c>
      <c r="L2662" t="e" cm="1">
        <f t="array" aca="1" ref="L2662" ca="1">IF(Tabela2[[#This Row],[PORTO]]=Tabela2[[#This Row],[DESTINO]],0,erro)</f>
        <v>#NAME?</v>
      </c>
      <c r="N2662">
        <f t="shared" ca="1" si="335"/>
        <v>200</v>
      </c>
      <c r="O2662">
        <f t="shared" ca="1" si="336"/>
        <v>6</v>
      </c>
      <c r="P2662">
        <f t="shared" ca="1" si="337"/>
        <v>9</v>
      </c>
      <c r="Q2662">
        <f t="shared" ca="1" si="333"/>
        <v>18</v>
      </c>
      <c r="R2662">
        <f t="shared" ca="1" si="334"/>
        <v>21</v>
      </c>
    </row>
    <row r="2663" spans="1:18">
      <c r="A2663">
        <f ca="1">VLOOKUP(O2663,Tabela3[],2,0)</f>
        <v>2000</v>
      </c>
      <c r="B2663" t="str">
        <f ca="1">VLOOKUP(P2663,Tabela3[],4,0)</f>
        <v>MARÇO</v>
      </c>
      <c r="C2663" t="str">
        <f ca="1">VLOOKUP(Q2663,Tabela3[],5,0)</f>
        <v>Coréia do Sul</v>
      </c>
      <c r="D2663" t="str">
        <f ca="1">VLOOKUP(Q2663,Tabela3[],3,0)</f>
        <v>Samsung</v>
      </c>
      <c r="E2663" t="str">
        <f ca="1">IF(R2663=Q2663, (VLOOKUP(P2663+1,Tabela3[],5,0)),VLOOKUP(R2663,Tabela3[],5,0))</f>
        <v>China</v>
      </c>
      <c r="F2663" s="1">
        <f t="shared" ca="1" si="330"/>
        <v>36568</v>
      </c>
      <c r="G2663" s="1">
        <f t="shared" ca="1" si="331"/>
        <v>36568.064228478914</v>
      </c>
      <c r="H2663">
        <f t="shared" ca="1" si="332"/>
        <v>0</v>
      </c>
      <c r="I2663" t="str">
        <f ca="1">VLOOKUP(Q2663,Tabela3[],9,1)</f>
        <v>HMM Rotterdam</v>
      </c>
      <c r="J2663" t="str">
        <f ca="1">VLOOKUP(Q2663,Tabela3[],11,0)</f>
        <v>Neo QLED 8k 75"</v>
      </c>
      <c r="K2663" t="str">
        <f ca="1">VLOOKUP(Q2663,Tabela3[],10,0)</f>
        <v>Eletrônicos</v>
      </c>
      <c r="L2663" t="e" cm="1">
        <f t="array" aca="1" ref="L2663" ca="1">IF(Tabela2[[#This Row],[PORTO]]=Tabela2[[#This Row],[DESTINO]],0,erro)</f>
        <v>#NAME?</v>
      </c>
      <c r="N2663">
        <f t="shared" ca="1" si="335"/>
        <v>2000</v>
      </c>
      <c r="O2663">
        <f t="shared" ca="1" si="336"/>
        <v>0</v>
      </c>
      <c r="P2663">
        <f t="shared" ca="1" si="337"/>
        <v>2</v>
      </c>
      <c r="Q2663">
        <f t="shared" ca="1" si="333"/>
        <v>12</v>
      </c>
      <c r="R2663">
        <f t="shared" ca="1" si="334"/>
        <v>0</v>
      </c>
    </row>
    <row r="2664" spans="1:18">
      <c r="A2664">
        <f ca="1">VLOOKUP(O2664,Tabela3[],2,0)</f>
        <v>2007</v>
      </c>
      <c r="B2664" t="str">
        <f ca="1">VLOOKUP(P2664,Tabela3[],4,0)</f>
        <v>MARÇO</v>
      </c>
      <c r="C2664" t="str">
        <f ca="1">VLOOKUP(Q2664,Tabela3[],5,0)</f>
        <v>China</v>
      </c>
      <c r="D2664" t="str">
        <f ca="1">VLOOKUP(Q2664,Tabela3[],3,0)</f>
        <v>Alibaba Group</v>
      </c>
      <c r="E2664" t="str">
        <f ca="1">IF(R2664=Q2664, (VLOOKUP(P2664+1,Tabela3[],5,0)),VLOOKUP(R2664,Tabela3[],5,0))</f>
        <v>China</v>
      </c>
      <c r="F2664" s="1">
        <f t="shared" ca="1" si="330"/>
        <v>39140</v>
      </c>
      <c r="G2664" s="1">
        <f t="shared" ca="1" si="331"/>
        <v>39146.817815344235</v>
      </c>
      <c r="H2664">
        <f t="shared" ca="1" si="332"/>
        <v>0</v>
      </c>
      <c r="I2664" t="str">
        <f ca="1">VLOOKUP(Q2664,Tabela3[],9,1)</f>
        <v>HMM St Petersburg</v>
      </c>
      <c r="J2664" t="str">
        <f ca="1">VLOOKUP(Q2664,Tabela3[],11,0)</f>
        <v>Ar Condicionado 18000</v>
      </c>
      <c r="K2664" t="str">
        <f ca="1">VLOOKUP(Q2664,Tabela3[],10,0)</f>
        <v>Eletrônicos</v>
      </c>
      <c r="L2664" cm="1">
        <f t="array" aca="1" ref="L2664" ca="1">IF(Tabela2[[#This Row],[PORTO]]=Tabela2[[#This Row],[DESTINO]],0,erro)</f>
        <v>0</v>
      </c>
      <c r="N2664">
        <f t="shared" ca="1" si="335"/>
        <v>1000</v>
      </c>
      <c r="O2664">
        <f t="shared" ca="1" si="336"/>
        <v>7</v>
      </c>
      <c r="P2664">
        <f t="shared" ca="1" si="337"/>
        <v>2</v>
      </c>
      <c r="Q2664">
        <f t="shared" ca="1" si="333"/>
        <v>2</v>
      </c>
      <c r="R2664">
        <f t="shared" ca="1" si="334"/>
        <v>1</v>
      </c>
    </row>
    <row r="2665" spans="1:18">
      <c r="A2665">
        <f ca="1">VLOOKUP(O2665,Tabela3[],2,0)</f>
        <v>2007</v>
      </c>
      <c r="B2665" t="str">
        <f ca="1">VLOOKUP(P2665,Tabela3[],4,0)</f>
        <v>JANEIRO</v>
      </c>
      <c r="C2665" t="str">
        <f ca="1">VLOOKUP(Q2665,Tabela3[],5,0)</f>
        <v>França</v>
      </c>
      <c r="D2665" t="str">
        <f ca="1">VLOOKUP(Q2665,Tabela3[],3,0)</f>
        <v> LVMH</v>
      </c>
      <c r="E2665" t="str">
        <f ca="1">IF(R2665=Q2665, (VLOOKUP(P2665+1,Tabela3[],5,0)),VLOOKUP(R2665,Tabela3[],5,0))</f>
        <v>Alemanha</v>
      </c>
      <c r="F2665" s="1">
        <f t="shared" ca="1" si="330"/>
        <v>39092</v>
      </c>
      <c r="G2665" s="1">
        <f t="shared" ca="1" si="331"/>
        <v>39094.084891508472</v>
      </c>
      <c r="H2665">
        <f t="shared" ca="1" si="332"/>
        <v>0</v>
      </c>
      <c r="I2665" t="str">
        <f ca="1">VLOOKUP(Q2665,Tabela3[],9,1)</f>
        <v>Emma Maersk</v>
      </c>
      <c r="J2665" t="str">
        <f ca="1">VLOOKUP(Q2665,Tabela3[],11,0)</f>
        <v>Guerlain</v>
      </c>
      <c r="K2665" t="str">
        <f ca="1">VLOOKUP(Q2665,Tabela3[],10,0)</f>
        <v>Tecido</v>
      </c>
      <c r="L2665" t="e" cm="1">
        <f t="array" aca="1" ref="L2665" ca="1">IF(Tabela2[[#This Row],[PORTO]]=Tabela2[[#This Row],[DESTINO]],0,erro)</f>
        <v>#NAME?</v>
      </c>
      <c r="N2665">
        <f t="shared" ca="1" si="335"/>
        <v>20000</v>
      </c>
      <c r="O2665">
        <f t="shared" ca="1" si="336"/>
        <v>7</v>
      </c>
      <c r="P2665">
        <f t="shared" ca="1" si="337"/>
        <v>0</v>
      </c>
      <c r="Q2665">
        <f t="shared" ca="1" si="333"/>
        <v>23</v>
      </c>
      <c r="R2665">
        <f t="shared" ca="1" si="334"/>
        <v>8</v>
      </c>
    </row>
    <row r="2666" spans="1:18">
      <c r="A2666">
        <f ca="1">VLOOKUP(O2666,Tabela3[],2,0)</f>
        <v>2003</v>
      </c>
      <c r="B2666" t="str">
        <f ca="1">VLOOKUP(P2666,Tabela3[],4,0)</f>
        <v>DEZEMBRO</v>
      </c>
      <c r="C2666" t="str">
        <f ca="1">VLOOKUP(Q2666,Tabela3[],5,0)</f>
        <v>Japão</v>
      </c>
      <c r="D2666" t="str">
        <f ca="1">VLOOKUP(Q2666,Tabela3[],3,0)</f>
        <v>Toyota</v>
      </c>
      <c r="E2666" t="str">
        <f ca="1">IF(R2666=Q2666, (VLOOKUP(P2666+1,Tabela3[],5,0)),VLOOKUP(R2666,Tabela3[],5,0))</f>
        <v>Alemanha</v>
      </c>
      <c r="F2666" s="1">
        <f t="shared" ca="1" si="330"/>
        <v>37927</v>
      </c>
      <c r="G2666" s="1">
        <f t="shared" ca="1" si="331"/>
        <v>37927.469305377512</v>
      </c>
      <c r="H2666">
        <f t="shared" ca="1" si="332"/>
        <v>0</v>
      </c>
      <c r="I2666" t="str">
        <f ca="1">VLOOKUP(Q2666,Tabela3[],9,1)</f>
        <v>Trailer Carriers</v>
      </c>
      <c r="J2666" t="str">
        <f ca="1">VLOOKUP(Q2666,Tabela3[],11,0)</f>
        <v>HILUX CABINE DUPLA STD POWER PACK</v>
      </c>
      <c r="K2666" t="str">
        <f ca="1">VLOOKUP(Q2666,Tabela3[],10,0)</f>
        <v>Carros</v>
      </c>
      <c r="L2666" t="e" cm="1">
        <f t="array" aca="1" ref="L2666" ca="1">IF(Tabela2[[#This Row],[PORTO]]=Tabela2[[#This Row],[DESTINO]],0,erro)</f>
        <v>#NAME?</v>
      </c>
      <c r="N2666">
        <f t="shared" ca="1" si="335"/>
        <v>100</v>
      </c>
      <c r="O2666">
        <f t="shared" ca="1" si="336"/>
        <v>3</v>
      </c>
      <c r="P2666">
        <f t="shared" ca="1" si="337"/>
        <v>11</v>
      </c>
      <c r="Q2666">
        <f t="shared" ca="1" si="333"/>
        <v>9</v>
      </c>
      <c r="R2666">
        <f t="shared" ca="1" si="334"/>
        <v>7</v>
      </c>
    </row>
    <row r="2667" spans="1:18">
      <c r="A2667">
        <f ca="1">VLOOKUP(O2667,Tabela3[],2,0)</f>
        <v>2001</v>
      </c>
      <c r="B2667" t="str">
        <f ca="1">VLOOKUP(P2667,Tabela3[],4,0)</f>
        <v>AGOSTO</v>
      </c>
      <c r="C2667" t="str">
        <f ca="1">VLOOKUP(Q2667,Tabela3[],5,0)</f>
        <v>China</v>
      </c>
      <c r="D2667" t="str">
        <f ca="1">VLOOKUP(Q2667,Tabela3[],3,0)</f>
        <v>Alibaba Group</v>
      </c>
      <c r="E2667" t="str">
        <f ca="1">IF(R2667=Q2667, (VLOOKUP(P2667+1,Tabela3[],5,0)),VLOOKUP(R2667,Tabela3[],5,0))</f>
        <v>China</v>
      </c>
      <c r="F2667" s="1">
        <f t="shared" ca="1" si="330"/>
        <v>37095</v>
      </c>
      <c r="G2667" s="1">
        <f t="shared" ca="1" si="331"/>
        <v>37104.093489372797</v>
      </c>
      <c r="H2667">
        <f t="shared" ca="1" si="332"/>
        <v>0</v>
      </c>
      <c r="I2667" t="str">
        <f ca="1">VLOOKUP(Q2667,Tabela3[],9,1)</f>
        <v>HMM St Petersburg</v>
      </c>
      <c r="J2667" t="str">
        <f ca="1">VLOOKUP(Q2667,Tabela3[],11,0)</f>
        <v>Ar Condicionado 18000</v>
      </c>
      <c r="K2667" t="str">
        <f ca="1">VLOOKUP(Q2667,Tabela3[],10,0)</f>
        <v>Eletrônicos</v>
      </c>
      <c r="L2667" cm="1">
        <f t="array" aca="1" ref="L2667" ca="1">IF(Tabela2[[#This Row],[PORTO]]=Tabela2[[#This Row],[DESTINO]],0,erro)</f>
        <v>0</v>
      </c>
      <c r="N2667">
        <f t="shared" ca="1" si="335"/>
        <v>500</v>
      </c>
      <c r="O2667">
        <f t="shared" ca="1" si="336"/>
        <v>1</v>
      </c>
      <c r="P2667">
        <f t="shared" ca="1" si="337"/>
        <v>7</v>
      </c>
      <c r="Q2667">
        <f t="shared" ca="1" si="333"/>
        <v>2</v>
      </c>
      <c r="R2667">
        <f t="shared" ca="1" si="334"/>
        <v>1</v>
      </c>
    </row>
    <row r="2668" spans="1:18">
      <c r="A2668">
        <f ca="1">VLOOKUP(O2668,Tabela3[],2,0)</f>
        <v>2004</v>
      </c>
      <c r="B2668" t="str">
        <f ca="1">VLOOKUP(P2668,Tabela3[],4,0)</f>
        <v>JANEIRO</v>
      </c>
      <c r="C2668" t="str">
        <f ca="1">VLOOKUP(Q2668,Tabela3[],5,0)</f>
        <v>Brasil</v>
      </c>
      <c r="D2668" t="str">
        <f ca="1">VLOOKUP(Q2668,Tabela3[],3,0)</f>
        <v>VALE</v>
      </c>
      <c r="E2668" t="str">
        <f ca="1">IF(R2668=Q2668, (VLOOKUP(P2668+1,Tabela3[],5,0)),VLOOKUP(R2668,Tabela3[],5,0))</f>
        <v>Estados Unidos</v>
      </c>
      <c r="F2668" s="1">
        <f t="shared" ca="1" si="330"/>
        <v>38007</v>
      </c>
      <c r="G2668" s="1">
        <f t="shared" ca="1" si="331"/>
        <v>38015.795819757222</v>
      </c>
      <c r="H2668">
        <f t="shared" ca="1" si="332"/>
        <v>1</v>
      </c>
      <c r="I2668" t="str">
        <f ca="1">VLOOKUP(Q2668,Tabela3[],9,1)</f>
        <v>Lan Hua Hai</v>
      </c>
      <c r="J2668" t="str">
        <f ca="1">VLOOKUP(Q2668,Tabela3[],11,0)</f>
        <v>Bauxita</v>
      </c>
      <c r="K2668" t="str">
        <f ca="1">VLOOKUP(Q2668,Tabela3[],10,0)</f>
        <v>Minério</v>
      </c>
      <c r="L2668" t="e" cm="1">
        <f t="array" aca="1" ref="L2668" ca="1">IF(Tabela2[[#This Row],[PORTO]]=Tabela2[[#This Row],[DESTINO]],0,erro)</f>
        <v>#NAME?</v>
      </c>
      <c r="N2668">
        <f t="shared" ca="1" si="335"/>
        <v>0</v>
      </c>
      <c r="O2668">
        <f t="shared" ca="1" si="336"/>
        <v>4</v>
      </c>
      <c r="P2668">
        <f t="shared" ca="1" si="337"/>
        <v>0</v>
      </c>
      <c r="Q2668">
        <f t="shared" ca="1" si="333"/>
        <v>28</v>
      </c>
      <c r="R2668">
        <f t="shared" ca="1" si="334"/>
        <v>4</v>
      </c>
    </row>
    <row r="2669" spans="1:18">
      <c r="A2669">
        <f ca="1">VLOOKUP(O2669,Tabela3[],2,0)</f>
        <v>2007</v>
      </c>
      <c r="B2669" t="str">
        <f ca="1">VLOOKUP(P2669,Tabela3[],4,0)</f>
        <v>MAIO</v>
      </c>
      <c r="C2669" t="str">
        <f ca="1">VLOOKUP(Q2669,Tabela3[],5,0)</f>
        <v>Brasil</v>
      </c>
      <c r="D2669" t="str">
        <f ca="1">VLOOKUP(Q2669,Tabela3[],3,0)</f>
        <v>VALE</v>
      </c>
      <c r="E2669" t="str">
        <f ca="1">IF(R2669=Q2669, (VLOOKUP(P2669+1,Tabela3[],5,0)),VLOOKUP(R2669,Tabela3[],5,0))</f>
        <v>Holanda</v>
      </c>
      <c r="F2669" s="1">
        <f t="shared" ca="1" si="330"/>
        <v>39193</v>
      </c>
      <c r="G2669" s="1">
        <f t="shared" ca="1" si="331"/>
        <v>39197.621840437605</v>
      </c>
      <c r="H2669">
        <f t="shared" ca="1" si="332"/>
        <v>1</v>
      </c>
      <c r="I2669" t="str">
        <f ca="1">VLOOKUP(Q2669,Tabela3[],9,1)</f>
        <v>Lan Hua Hai</v>
      </c>
      <c r="J2669" t="str">
        <f ca="1">VLOOKUP(Q2669,Tabela3[],11,0)</f>
        <v>Manganês</v>
      </c>
      <c r="K2669" t="str">
        <f ca="1">VLOOKUP(Q2669,Tabela3[],10,0)</f>
        <v>Minério</v>
      </c>
      <c r="L2669" t="e" cm="1">
        <f t="array" aca="1" ref="L2669" ca="1">IF(Tabela2[[#This Row],[PORTO]]=Tabela2[[#This Row],[DESTINO]],0,erro)</f>
        <v>#NAME?</v>
      </c>
      <c r="N2669">
        <f t="shared" ca="1" si="335"/>
        <v>0</v>
      </c>
      <c r="O2669">
        <f t="shared" ca="1" si="336"/>
        <v>7</v>
      </c>
      <c r="P2669">
        <f t="shared" ca="1" si="337"/>
        <v>4</v>
      </c>
      <c r="Q2669">
        <f t="shared" ca="1" si="333"/>
        <v>29</v>
      </c>
      <c r="R2669">
        <f t="shared" ca="1" si="334"/>
        <v>17</v>
      </c>
    </row>
    <row r="2670" spans="1:18">
      <c r="A2670">
        <f ca="1">VLOOKUP(O2670,Tabela3[],2,0)</f>
        <v>2007</v>
      </c>
      <c r="B2670" t="str">
        <f ca="1">VLOOKUP(P2670,Tabela3[],4,0)</f>
        <v>SETEMBRO</v>
      </c>
      <c r="C2670" t="str">
        <f ca="1">VLOOKUP(Q2670,Tabela3[],5,0)</f>
        <v>Alemanha</v>
      </c>
      <c r="D2670" t="str">
        <f ca="1">VLOOKUP(Q2670,Tabela3[],3,0)</f>
        <v>Volkswagen</v>
      </c>
      <c r="E2670" t="str">
        <f ca="1">IF(R2670=Q2670, (VLOOKUP(P2670+1,Tabela3[],5,0)),VLOOKUP(R2670,Tabela3[],5,0))</f>
        <v>China</v>
      </c>
      <c r="F2670" s="1">
        <f t="shared" ca="1" si="330"/>
        <v>39313</v>
      </c>
      <c r="G2670" s="1">
        <f t="shared" ca="1" si="331"/>
        <v>39320.064859584782</v>
      </c>
      <c r="H2670">
        <f t="shared" ca="1" si="332"/>
        <v>0</v>
      </c>
      <c r="I2670" t="str">
        <f ca="1">VLOOKUP(Q2670,Tabela3[],9,1)</f>
        <v>Warehouse Carriers </v>
      </c>
      <c r="J2670" t="str">
        <f ca="1">VLOOKUP(Q2670,Tabela3[],11,0)</f>
        <v>Cross CD (Saveiro)</v>
      </c>
      <c r="K2670" t="str">
        <f ca="1">VLOOKUP(Q2670,Tabela3[],10,0)</f>
        <v>Carros</v>
      </c>
      <c r="L2670" t="e" cm="1">
        <f t="array" aca="1" ref="L2670" ca="1">IF(Tabela2[[#This Row],[PORTO]]=Tabela2[[#This Row],[DESTINO]],0,erro)</f>
        <v>#NAME?</v>
      </c>
      <c r="N2670">
        <f t="shared" ca="1" si="335"/>
        <v>400</v>
      </c>
      <c r="O2670">
        <f t="shared" ca="1" si="336"/>
        <v>7</v>
      </c>
      <c r="P2670">
        <f t="shared" ca="1" si="337"/>
        <v>8</v>
      </c>
      <c r="Q2670">
        <f t="shared" ca="1" si="333"/>
        <v>6</v>
      </c>
      <c r="R2670">
        <f t="shared" ca="1" si="334"/>
        <v>2</v>
      </c>
    </row>
    <row r="2671" spans="1:18">
      <c r="A2671">
        <f ca="1">VLOOKUP(O2671,Tabela3[],2,0)</f>
        <v>2009</v>
      </c>
      <c r="B2671" t="str">
        <f ca="1">VLOOKUP(P2671,Tabela3[],4,0)</f>
        <v>FEVEREIRO</v>
      </c>
      <c r="C2671" t="str">
        <f ca="1">VLOOKUP(Q2671,Tabela3[],5,0)</f>
        <v>China</v>
      </c>
      <c r="D2671" t="str">
        <f ca="1">VLOOKUP(Q2671,Tabela3[],3,0)</f>
        <v>Alibaba Group</v>
      </c>
      <c r="E2671" t="str">
        <f ca="1">IF(R2671=Q2671, (VLOOKUP(P2671+1,Tabela3[],5,0)),VLOOKUP(R2671,Tabela3[],5,0))</f>
        <v>Holanda</v>
      </c>
      <c r="F2671" s="1">
        <f t="shared" ca="1" si="330"/>
        <v>39821</v>
      </c>
      <c r="G2671" s="1">
        <f t="shared" ca="1" si="331"/>
        <v>39826.752851950921</v>
      </c>
      <c r="H2671">
        <f t="shared" ca="1" si="332"/>
        <v>1</v>
      </c>
      <c r="I2671" t="str">
        <f ca="1">VLOOKUP(Q2671,Tabela3[],9,1)</f>
        <v>HMM St Petersburg</v>
      </c>
      <c r="J2671" t="str">
        <f ca="1">VLOOKUP(Q2671,Tabela3[],11,0)</f>
        <v>Ar Condicionado 18000</v>
      </c>
      <c r="K2671" t="str">
        <f ca="1">VLOOKUP(Q2671,Tabela3[],10,0)</f>
        <v>Eletrônicos</v>
      </c>
      <c r="L2671" t="e" cm="1">
        <f t="array" aca="1" ref="L2671" ca="1">IF(Tabela2[[#This Row],[PORTO]]=Tabela2[[#This Row],[DESTINO]],0,erro)</f>
        <v>#NAME?</v>
      </c>
      <c r="N2671">
        <f t="shared" ca="1" si="335"/>
        <v>1500</v>
      </c>
      <c r="O2671">
        <f t="shared" ca="1" si="336"/>
        <v>9</v>
      </c>
      <c r="P2671">
        <f t="shared" ca="1" si="337"/>
        <v>1</v>
      </c>
      <c r="Q2671">
        <f t="shared" ca="1" si="333"/>
        <v>2</v>
      </c>
      <c r="R2671">
        <f t="shared" ca="1" si="334"/>
        <v>17</v>
      </c>
    </row>
    <row r="2672" spans="1:18">
      <c r="A2672">
        <f ca="1">VLOOKUP(O2672,Tabela3[],2,0)</f>
        <v>2004</v>
      </c>
      <c r="B2672" t="str">
        <f ca="1">VLOOKUP(P2672,Tabela3[],4,0)</f>
        <v>NOVEMBRO</v>
      </c>
      <c r="C2672" t="str">
        <f ca="1">VLOOKUP(Q2672,Tabela3[],5,0)</f>
        <v>Coréia do Sul</v>
      </c>
      <c r="D2672" t="str">
        <f ca="1">VLOOKUP(Q2672,Tabela3[],3,0)</f>
        <v>Samsung</v>
      </c>
      <c r="E2672" t="str">
        <f ca="1">IF(R2672=Q2672, (VLOOKUP(P2672+1,Tabela3[],5,0)),VLOOKUP(R2672,Tabela3[],5,0))</f>
        <v>China</v>
      </c>
      <c r="F2672" s="1">
        <f t="shared" ca="1" si="330"/>
        <v>38275</v>
      </c>
      <c r="G2672" s="1">
        <f t="shared" ca="1" si="331"/>
        <v>38278.927673350961</v>
      </c>
      <c r="H2672">
        <f t="shared" ca="1" si="332"/>
        <v>1</v>
      </c>
      <c r="I2672" t="str">
        <f ca="1">VLOOKUP(Q2672,Tabela3[],9,1)</f>
        <v>HMM Rotterdam</v>
      </c>
      <c r="J2672" t="str">
        <f ca="1">VLOOKUP(Q2672,Tabela3[],11,0)</f>
        <v>QLED 4k 75"</v>
      </c>
      <c r="K2672" t="str">
        <f ca="1">VLOOKUP(Q2672,Tabela3[],10,0)</f>
        <v>Eletrônicos</v>
      </c>
      <c r="L2672" t="e" cm="1">
        <f t="array" aca="1" ref="L2672" ca="1">IF(Tabela2[[#This Row],[PORTO]]=Tabela2[[#This Row],[DESTINO]],0,erro)</f>
        <v>#NAME?</v>
      </c>
      <c r="N2672">
        <f t="shared" ca="1" si="335"/>
        <v>1500</v>
      </c>
      <c r="O2672">
        <f t="shared" ca="1" si="336"/>
        <v>4</v>
      </c>
      <c r="P2672">
        <f t="shared" ca="1" si="337"/>
        <v>10</v>
      </c>
      <c r="Q2672">
        <f t="shared" ca="1" si="333"/>
        <v>13</v>
      </c>
      <c r="R2672">
        <f t="shared" ca="1" si="334"/>
        <v>0</v>
      </c>
    </row>
    <row r="2673" spans="1:18">
      <c r="A2673">
        <f ca="1">VLOOKUP(O2673,Tabela3[],2,0)</f>
        <v>2001</v>
      </c>
      <c r="B2673" t="str">
        <f ca="1">VLOOKUP(P2673,Tabela3[],4,0)</f>
        <v>JUNHO</v>
      </c>
      <c r="C2673" t="str">
        <f ca="1">VLOOKUP(Q2673,Tabela3[],5,0)</f>
        <v>França</v>
      </c>
      <c r="D2673" t="str">
        <f ca="1">VLOOKUP(Q2673,Tabela3[],3,0)</f>
        <v> LVMH</v>
      </c>
      <c r="E2673" t="str">
        <f ca="1">IF(R2673=Q2673, (VLOOKUP(P2673+1,Tabela3[],5,0)),VLOOKUP(R2673,Tabela3[],5,0))</f>
        <v>Itália</v>
      </c>
      <c r="F2673" s="1">
        <f t="shared" ca="1" si="330"/>
        <v>37036</v>
      </c>
      <c r="G2673" s="1">
        <f t="shared" ca="1" si="331"/>
        <v>37043.954135604799</v>
      </c>
      <c r="H2673">
        <f t="shared" ca="1" si="332"/>
        <v>1</v>
      </c>
      <c r="I2673" t="str">
        <f ca="1">VLOOKUP(Q2673,Tabela3[],9,1)</f>
        <v>Emma Maersk</v>
      </c>
      <c r="J2673" t="str">
        <f ca="1">VLOOKUP(Q2673,Tabela3[],11,0)</f>
        <v>Clos Des Lambrys</v>
      </c>
      <c r="K2673" t="str">
        <f ca="1">VLOOKUP(Q2673,Tabela3[],10,0)</f>
        <v>Tecido</v>
      </c>
      <c r="L2673" t="e" cm="1">
        <f t="array" aca="1" ref="L2673" ca="1">IF(Tabela2[[#This Row],[PORTO]]=Tabela2[[#This Row],[DESTINO]],0,erro)</f>
        <v>#NAME?</v>
      </c>
      <c r="N2673">
        <f t="shared" ca="1" si="335"/>
        <v>31000</v>
      </c>
      <c r="O2673">
        <f t="shared" ca="1" si="336"/>
        <v>1</v>
      </c>
      <c r="P2673">
        <f t="shared" ca="1" si="337"/>
        <v>5</v>
      </c>
      <c r="Q2673">
        <f t="shared" ca="1" si="333"/>
        <v>21</v>
      </c>
      <c r="R2673">
        <f t="shared" ca="1" si="334"/>
        <v>18</v>
      </c>
    </row>
    <row r="2674" spans="1:18">
      <c r="A2674">
        <f ca="1">VLOOKUP(O2674,Tabela3[],2,0)</f>
        <v>2006</v>
      </c>
      <c r="B2674" t="str">
        <f ca="1">VLOOKUP(P2674,Tabela3[],4,0)</f>
        <v>JULHO</v>
      </c>
      <c r="C2674" t="str">
        <f ca="1">VLOOKUP(Q2674,Tabela3[],5,0)</f>
        <v>India</v>
      </c>
      <c r="D2674" t="str">
        <f ca="1">VLOOKUP(Q2674,Tabela3[],3,0)</f>
        <v>Reliance Industries</v>
      </c>
      <c r="E2674" t="str">
        <f ca="1">IF(R2674=Q2674, (VLOOKUP(P2674+1,Tabela3[],5,0)),VLOOKUP(R2674,Tabela3[],5,0))</f>
        <v>Holanda</v>
      </c>
      <c r="F2674" s="1">
        <f t="shared" ca="1" si="330"/>
        <v>38870</v>
      </c>
      <c r="G2674" s="1">
        <f t="shared" ca="1" si="331"/>
        <v>38871.927986640439</v>
      </c>
      <c r="H2674">
        <f t="shared" ca="1" si="332"/>
        <v>1</v>
      </c>
      <c r="I2674" t="str">
        <f ca="1">VLOOKUP(Q2674,Tabela3[],9,1)</f>
        <v>Tanker</v>
      </c>
      <c r="J2674" t="str">
        <f ca="1">VLOOKUP(Q2674,Tabela3[],11,0)</f>
        <v>Polietileno</v>
      </c>
      <c r="K2674" t="str">
        <f ca="1">VLOOKUP(Q2674,Tabela3[],10,0)</f>
        <v>Petroquimicos</v>
      </c>
      <c r="L2674" t="e" cm="1">
        <f t="array" aca="1" ref="L2674" ca="1">IF(Tabela2[[#This Row],[PORTO]]=Tabela2[[#This Row],[DESTINO]],0,erro)</f>
        <v>#NAME?</v>
      </c>
      <c r="N2674">
        <f t="shared" ca="1" si="335"/>
        <v>0</v>
      </c>
      <c r="O2674">
        <f t="shared" ca="1" si="336"/>
        <v>6</v>
      </c>
      <c r="P2674">
        <f t="shared" ca="1" si="337"/>
        <v>6</v>
      </c>
      <c r="Q2674">
        <f t="shared" ca="1" si="333"/>
        <v>31</v>
      </c>
      <c r="R2674">
        <f t="shared" ca="1" si="334"/>
        <v>16</v>
      </c>
    </row>
    <row r="2675" spans="1:18">
      <c r="A2675">
        <f ca="1">VLOOKUP(O2675,Tabela3[],2,0)</f>
        <v>2007</v>
      </c>
      <c r="B2675" t="str">
        <f ca="1">VLOOKUP(P2675,Tabela3[],4,0)</f>
        <v>ABRIL</v>
      </c>
      <c r="C2675" t="str">
        <f ca="1">VLOOKUP(Q2675,Tabela3[],5,0)</f>
        <v>Brasil</v>
      </c>
      <c r="D2675" t="str">
        <f ca="1">VLOOKUP(Q2675,Tabela3[],3,0)</f>
        <v>VALE</v>
      </c>
      <c r="E2675" t="str">
        <f ca="1">IF(R2675=Q2675, (VLOOKUP(P2675+1,Tabela3[],5,0)),VLOOKUP(R2675,Tabela3[],5,0))</f>
        <v>Holanda</v>
      </c>
      <c r="F2675" s="1">
        <f t="shared" ca="1" si="330"/>
        <v>39163</v>
      </c>
      <c r="G2675" s="1">
        <f t="shared" ca="1" si="331"/>
        <v>39163.97804826418</v>
      </c>
      <c r="H2675">
        <f t="shared" ca="1" si="332"/>
        <v>0</v>
      </c>
      <c r="I2675" t="str">
        <f ca="1">VLOOKUP(Q2675,Tabela3[],9,1)</f>
        <v>Lan Hua Hai</v>
      </c>
      <c r="J2675" t="str">
        <f ca="1">VLOOKUP(Q2675,Tabela3[],11,0)</f>
        <v>Bauxita</v>
      </c>
      <c r="K2675" t="str">
        <f ca="1">VLOOKUP(Q2675,Tabela3[],10,0)</f>
        <v>Minério</v>
      </c>
      <c r="L2675" t="e" cm="1">
        <f t="array" aca="1" ref="L2675" ca="1">IF(Tabela2[[#This Row],[PORTO]]=Tabela2[[#This Row],[DESTINO]],0,erro)</f>
        <v>#NAME?</v>
      </c>
      <c r="N2675">
        <f t="shared" ca="1" si="335"/>
        <v>0</v>
      </c>
      <c r="O2675">
        <f t="shared" ca="1" si="336"/>
        <v>7</v>
      </c>
      <c r="P2675">
        <f t="shared" ca="1" si="337"/>
        <v>3</v>
      </c>
      <c r="Q2675">
        <f t="shared" ca="1" si="333"/>
        <v>28</v>
      </c>
      <c r="R2675">
        <f t="shared" ca="1" si="334"/>
        <v>17</v>
      </c>
    </row>
    <row r="2676" spans="1:18">
      <c r="A2676">
        <f ca="1">VLOOKUP(O2676,Tabela3[],2,0)</f>
        <v>2001</v>
      </c>
      <c r="B2676" t="str">
        <f ca="1">VLOOKUP(P2676,Tabela3[],4,0)</f>
        <v>ABRIL</v>
      </c>
      <c r="C2676" t="str">
        <f ca="1">VLOOKUP(Q2676,Tabela3[],5,0)</f>
        <v>Japão</v>
      </c>
      <c r="D2676" t="str">
        <f ca="1">VLOOKUP(Q2676,Tabela3[],3,0)</f>
        <v>Toyota</v>
      </c>
      <c r="E2676" t="str">
        <f ca="1">IF(R2676=Q2676, (VLOOKUP(P2676+1,Tabela3[],5,0)),VLOOKUP(R2676,Tabela3[],5,0))</f>
        <v>China</v>
      </c>
      <c r="F2676" s="1">
        <f t="shared" ca="1" si="330"/>
        <v>36976</v>
      </c>
      <c r="G2676" s="1">
        <f t="shared" ca="1" si="331"/>
        <v>36985.883430006419</v>
      </c>
      <c r="H2676">
        <f t="shared" ca="1" si="332"/>
        <v>1</v>
      </c>
      <c r="I2676" t="str">
        <f ca="1">VLOOKUP(Q2676,Tabela3[],9,1)</f>
        <v>Trailer Carriers</v>
      </c>
      <c r="J2676" t="str">
        <f ca="1">VLOOKUP(Q2676,Tabela3[],11,0)</f>
        <v>COROLLA CROSS XR</v>
      </c>
      <c r="K2676" t="str">
        <f ca="1">VLOOKUP(Q2676,Tabela3[],10,0)</f>
        <v>Carros</v>
      </c>
      <c r="L2676" t="e" cm="1">
        <f t="array" aca="1" ref="L2676" ca="1">IF(Tabela2[[#This Row],[PORTO]]=Tabela2[[#This Row],[DESTINO]],0,erro)</f>
        <v>#NAME?</v>
      </c>
      <c r="N2676">
        <f t="shared" ca="1" si="335"/>
        <v>200</v>
      </c>
      <c r="O2676">
        <f t="shared" ca="1" si="336"/>
        <v>1</v>
      </c>
      <c r="P2676">
        <f t="shared" ca="1" si="337"/>
        <v>3</v>
      </c>
      <c r="Q2676">
        <f t="shared" ca="1" si="333"/>
        <v>11</v>
      </c>
      <c r="R2676">
        <f t="shared" ca="1" si="334"/>
        <v>0</v>
      </c>
    </row>
    <row r="2677" spans="1:18">
      <c r="A2677">
        <f ca="1">VLOOKUP(O2677,Tabela3[],2,0)</f>
        <v>2000</v>
      </c>
      <c r="B2677" t="str">
        <f ca="1">VLOOKUP(P2677,Tabela3[],4,0)</f>
        <v>MARÇO</v>
      </c>
      <c r="C2677" t="str">
        <f ca="1">VLOOKUP(Q2677,Tabela3[],5,0)</f>
        <v>França</v>
      </c>
      <c r="D2677" t="str">
        <f ca="1">VLOOKUP(Q2677,Tabela3[],3,0)</f>
        <v> LVMH</v>
      </c>
      <c r="E2677" t="str">
        <f ca="1">IF(R2677=Q2677, (VLOOKUP(P2677+1,Tabela3[],5,0)),VLOOKUP(R2677,Tabela3[],5,0))</f>
        <v>Holanda</v>
      </c>
      <c r="F2677" s="1">
        <f t="shared" ca="1" si="330"/>
        <v>36571</v>
      </c>
      <c r="G2677" s="1">
        <f t="shared" ca="1" si="331"/>
        <v>36578.160872650791</v>
      </c>
      <c r="H2677">
        <f t="shared" ca="1" si="332"/>
        <v>1</v>
      </c>
      <c r="I2677" t="str">
        <f ca="1">VLOOKUP(Q2677,Tabela3[],9,1)</f>
        <v>Emma Maersk</v>
      </c>
      <c r="J2677" t="str">
        <f ca="1">VLOOKUP(Q2677,Tabela3[],11,0)</f>
        <v>Guerlain</v>
      </c>
      <c r="K2677" t="str">
        <f ca="1">VLOOKUP(Q2677,Tabela3[],10,0)</f>
        <v>Tecido</v>
      </c>
      <c r="L2677" t="e" cm="1">
        <f t="array" aca="1" ref="L2677" ca="1">IF(Tabela2[[#This Row],[PORTO]]=Tabela2[[#This Row],[DESTINO]],0,erro)</f>
        <v>#NAME?</v>
      </c>
      <c r="N2677">
        <f t="shared" ca="1" si="335"/>
        <v>33000</v>
      </c>
      <c r="O2677">
        <f t="shared" ca="1" si="336"/>
        <v>0</v>
      </c>
      <c r="P2677">
        <f t="shared" ca="1" si="337"/>
        <v>2</v>
      </c>
      <c r="Q2677">
        <f t="shared" ca="1" si="333"/>
        <v>23</v>
      </c>
      <c r="R2677">
        <f t="shared" ca="1" si="334"/>
        <v>15</v>
      </c>
    </row>
    <row r="2678" spans="1:18">
      <c r="A2678">
        <f ca="1">VLOOKUP(O2678,Tabela3[],2,0)</f>
        <v>2001</v>
      </c>
      <c r="B2678" t="str">
        <f ca="1">VLOOKUP(P2678,Tabela3[],4,0)</f>
        <v>JULHO</v>
      </c>
      <c r="C2678" t="str">
        <f ca="1">VLOOKUP(Q2678,Tabela3[],5,0)</f>
        <v>Brasil</v>
      </c>
      <c r="D2678" t="str">
        <f ca="1">VLOOKUP(Q2678,Tabela3[],3,0)</f>
        <v>VALE</v>
      </c>
      <c r="E2678" t="str">
        <f ca="1">IF(R2678=Q2678, (VLOOKUP(P2678+1,Tabela3[],5,0)),VLOOKUP(R2678,Tabela3[],5,0))</f>
        <v>França</v>
      </c>
      <c r="F2678" s="1">
        <f t="shared" ca="1" si="330"/>
        <v>37063</v>
      </c>
      <c r="G2678" s="1">
        <f t="shared" ca="1" si="331"/>
        <v>37066.676763363015</v>
      </c>
      <c r="H2678">
        <f t="shared" ca="1" si="332"/>
        <v>0</v>
      </c>
      <c r="I2678" t="str">
        <f ca="1">VLOOKUP(Q2678,Tabela3[],9,1)</f>
        <v>Lan Hua Hai</v>
      </c>
      <c r="J2678" t="str">
        <f ca="1">VLOOKUP(Q2678,Tabela3[],11,0)</f>
        <v>Manganês</v>
      </c>
      <c r="K2678" t="str">
        <f ca="1">VLOOKUP(Q2678,Tabela3[],10,0)</f>
        <v>Minério</v>
      </c>
      <c r="L2678" t="e" cm="1">
        <f t="array" aca="1" ref="L2678" ca="1">IF(Tabela2[[#This Row],[PORTO]]=Tabela2[[#This Row],[DESTINO]],0,erro)</f>
        <v>#NAME?</v>
      </c>
      <c r="N2678">
        <f t="shared" ca="1" si="335"/>
        <v>0</v>
      </c>
      <c r="O2678">
        <f t="shared" ca="1" si="336"/>
        <v>1</v>
      </c>
      <c r="P2678">
        <f t="shared" ca="1" si="337"/>
        <v>6</v>
      </c>
      <c r="Q2678">
        <f t="shared" ca="1" si="333"/>
        <v>29</v>
      </c>
      <c r="R2678">
        <f t="shared" ca="1" si="334"/>
        <v>21</v>
      </c>
    </row>
    <row r="2679" spans="1:18">
      <c r="A2679">
        <f ca="1">VLOOKUP(O2679,Tabela3[],2,0)</f>
        <v>2003</v>
      </c>
      <c r="B2679" t="str">
        <f ca="1">VLOOKUP(P2679,Tabela3[],4,0)</f>
        <v>JANEIRO</v>
      </c>
      <c r="C2679" t="str">
        <f ca="1">VLOOKUP(Q2679,Tabela3[],5,0)</f>
        <v>China</v>
      </c>
      <c r="D2679" t="str">
        <f ca="1">VLOOKUP(Q2679,Tabela3[],3,0)</f>
        <v>Alibaba Group</v>
      </c>
      <c r="E2679" t="str">
        <f ca="1">IF(R2679=Q2679, (VLOOKUP(P2679+1,Tabela3[],5,0)),VLOOKUP(R2679,Tabela3[],5,0))</f>
        <v>França</v>
      </c>
      <c r="F2679" s="1">
        <f t="shared" ca="1" si="330"/>
        <v>37979</v>
      </c>
      <c r="G2679" s="1">
        <f t="shared" ca="1" si="331"/>
        <v>37985.203945352543</v>
      </c>
      <c r="H2679">
        <f t="shared" ca="1" si="332"/>
        <v>0</v>
      </c>
      <c r="I2679" t="str">
        <f ca="1">VLOOKUP(Q2679,Tabela3[],9,1)</f>
        <v>HMM St Petersburg</v>
      </c>
      <c r="J2679" t="str">
        <f ca="1">VLOOKUP(Q2679,Tabela3[],11,0)</f>
        <v>Ar Condicionado 18000</v>
      </c>
      <c r="K2679" t="str">
        <f ca="1">VLOOKUP(Q2679,Tabela3[],10,0)</f>
        <v>Eletrônicos</v>
      </c>
      <c r="L2679" t="e" cm="1">
        <f t="array" aca="1" ref="L2679" ca="1">IF(Tabela2[[#This Row],[PORTO]]=Tabela2[[#This Row],[DESTINO]],0,erro)</f>
        <v>#NAME?</v>
      </c>
      <c r="N2679">
        <f t="shared" ca="1" si="335"/>
        <v>2500</v>
      </c>
      <c r="O2679">
        <f t="shared" ca="1" si="336"/>
        <v>3</v>
      </c>
      <c r="P2679">
        <f t="shared" ca="1" si="337"/>
        <v>12</v>
      </c>
      <c r="Q2679">
        <f t="shared" ca="1" si="333"/>
        <v>2</v>
      </c>
      <c r="R2679">
        <f t="shared" ca="1" si="334"/>
        <v>21</v>
      </c>
    </row>
    <row r="2680" spans="1:18">
      <c r="A2680">
        <f ca="1">VLOOKUP(O2680,Tabela3[],2,0)</f>
        <v>2000</v>
      </c>
      <c r="B2680" t="str">
        <f ca="1">VLOOKUP(P2680,Tabela3[],4,0)</f>
        <v>ABRIL</v>
      </c>
      <c r="C2680" t="str">
        <f ca="1">VLOOKUP(Q2680,Tabela3[],5,0)</f>
        <v>Coréia do Sul</v>
      </c>
      <c r="D2680" t="str">
        <f ca="1">VLOOKUP(Q2680,Tabela3[],3,0)</f>
        <v>Samsung</v>
      </c>
      <c r="E2680" t="str">
        <f ca="1">IF(R2680=Q2680, (VLOOKUP(P2680+1,Tabela3[],5,0)),VLOOKUP(R2680,Tabela3[],5,0))</f>
        <v>Holanda</v>
      </c>
      <c r="F2680" s="1">
        <f t="shared" ca="1" si="330"/>
        <v>36594</v>
      </c>
      <c r="G2680" s="1">
        <f t="shared" ca="1" si="331"/>
        <v>36595.661422407298</v>
      </c>
      <c r="H2680">
        <f t="shared" ca="1" si="332"/>
        <v>0</v>
      </c>
      <c r="I2680" t="str">
        <f ca="1">VLOOKUP(Q2680,Tabela3[],9,1)</f>
        <v>HMM Rotterdam</v>
      </c>
      <c r="J2680" t="str">
        <f ca="1">VLOOKUP(Q2680,Tabela3[],11,0)</f>
        <v>Neo QLED 8k 75"</v>
      </c>
      <c r="K2680" t="str">
        <f ca="1">VLOOKUP(Q2680,Tabela3[],10,0)</f>
        <v>Eletrônicos</v>
      </c>
      <c r="L2680" t="e" cm="1">
        <f t="array" aca="1" ref="L2680" ca="1">IF(Tabela2[[#This Row],[PORTO]]=Tabela2[[#This Row],[DESTINO]],0,erro)</f>
        <v>#NAME?</v>
      </c>
      <c r="N2680">
        <f t="shared" ca="1" si="335"/>
        <v>2500</v>
      </c>
      <c r="O2680">
        <f t="shared" ca="1" si="336"/>
        <v>0</v>
      </c>
      <c r="P2680">
        <f t="shared" ca="1" si="337"/>
        <v>3</v>
      </c>
      <c r="Q2680">
        <f t="shared" ca="1" si="333"/>
        <v>12</v>
      </c>
      <c r="R2680">
        <f t="shared" ca="1" si="334"/>
        <v>17</v>
      </c>
    </row>
    <row r="2681" spans="1:18">
      <c r="A2681">
        <f ca="1">VLOOKUP(O2681,Tabela3[],2,0)</f>
        <v>2002</v>
      </c>
      <c r="B2681" t="str">
        <f ca="1">VLOOKUP(P2681,Tabela3[],4,0)</f>
        <v>NOVEMBRO</v>
      </c>
      <c r="C2681" t="str">
        <f ca="1">VLOOKUP(Q2681,Tabela3[],5,0)</f>
        <v>Itália</v>
      </c>
      <c r="D2681" t="str">
        <f ca="1">VLOOKUP(Q2681,Tabela3[],3,0)</f>
        <v>Hyundai</v>
      </c>
      <c r="E2681" t="str">
        <f ca="1">IF(R2681=Q2681, (VLOOKUP(P2681+1,Tabela3[],5,0)),VLOOKUP(R2681,Tabela3[],5,0))</f>
        <v>Japão</v>
      </c>
      <c r="F2681" s="1">
        <f t="shared" ca="1" si="330"/>
        <v>37537</v>
      </c>
      <c r="G2681" s="1">
        <f t="shared" ca="1" si="331"/>
        <v>37544.358507146775</v>
      </c>
      <c r="H2681">
        <f t="shared" ca="1" si="332"/>
        <v>0</v>
      </c>
      <c r="I2681" t="str">
        <f ca="1">VLOOKUP(Q2681,Tabela3[],9,1)</f>
        <v>Car Carriers</v>
      </c>
      <c r="J2681" t="str">
        <f ca="1">VLOOKUP(Q2681,Tabela3[],11,0)</f>
        <v>HB20 Sense</v>
      </c>
      <c r="K2681" t="str">
        <f ca="1">VLOOKUP(Q2681,Tabela3[],10,0)</f>
        <v>Carros</v>
      </c>
      <c r="L2681" t="e" cm="1">
        <f t="array" aca="1" ref="L2681" ca="1">IF(Tabela2[[#This Row],[PORTO]]=Tabela2[[#This Row],[DESTINO]],0,erro)</f>
        <v>#NAME?</v>
      </c>
      <c r="N2681">
        <f t="shared" ca="1" si="335"/>
        <v>500</v>
      </c>
      <c r="O2681">
        <f t="shared" ca="1" si="336"/>
        <v>2</v>
      </c>
      <c r="P2681">
        <f t="shared" ca="1" si="337"/>
        <v>10</v>
      </c>
      <c r="Q2681">
        <f t="shared" ca="1" si="333"/>
        <v>19</v>
      </c>
      <c r="R2681">
        <f t="shared" ca="1" si="334"/>
        <v>11</v>
      </c>
    </row>
    <row r="2682" spans="1:18">
      <c r="A2682">
        <f ca="1">VLOOKUP(O2682,Tabela3[],2,0)</f>
        <v>2003</v>
      </c>
      <c r="B2682" t="str">
        <f ca="1">VLOOKUP(P2682,Tabela3[],4,0)</f>
        <v>ABRIL</v>
      </c>
      <c r="C2682" t="str">
        <f ca="1">VLOOKUP(Q2682,Tabela3[],5,0)</f>
        <v>China</v>
      </c>
      <c r="D2682" t="str">
        <f ca="1">VLOOKUP(Q2682,Tabela3[],3,0)</f>
        <v>Alibaba Group</v>
      </c>
      <c r="E2682" t="str">
        <f ca="1">IF(R2682=Q2682, (VLOOKUP(P2682+1,Tabela3[],5,0)),VLOOKUP(R2682,Tabela3[],5,0))</f>
        <v>Estados Unidos</v>
      </c>
      <c r="F2682" s="1">
        <f t="shared" ca="1" si="330"/>
        <v>37681</v>
      </c>
      <c r="G2682" s="1">
        <f t="shared" ca="1" si="331"/>
        <v>37682.34697030898</v>
      </c>
      <c r="H2682">
        <f t="shared" ca="1" si="332"/>
        <v>0</v>
      </c>
      <c r="I2682" t="str">
        <f ca="1">VLOOKUP(Q2682,Tabela3[],9,1)</f>
        <v>HMM St Petersburg</v>
      </c>
      <c r="J2682" t="str">
        <f ca="1">VLOOKUP(Q2682,Tabela3[],11,0)</f>
        <v>Miniescavadeira</v>
      </c>
      <c r="K2682" t="str">
        <f ca="1">VLOOKUP(Q2682,Tabela3[],10,0)</f>
        <v>Maquinário</v>
      </c>
      <c r="L2682" t="e" cm="1">
        <f t="array" aca="1" ref="L2682" ca="1">IF(Tabela2[[#This Row],[PORTO]]=Tabela2[[#This Row],[DESTINO]],0,erro)</f>
        <v>#NAME?</v>
      </c>
      <c r="N2682">
        <f t="shared" ca="1" si="335"/>
        <v>50</v>
      </c>
      <c r="O2682">
        <f t="shared" ca="1" si="336"/>
        <v>3</v>
      </c>
      <c r="P2682">
        <f t="shared" ca="1" si="337"/>
        <v>3</v>
      </c>
      <c r="Q2682">
        <f t="shared" ca="1" si="333"/>
        <v>1</v>
      </c>
      <c r="R2682">
        <f t="shared" ca="1" si="334"/>
        <v>3</v>
      </c>
    </row>
    <row r="2683" spans="1:18">
      <c r="A2683">
        <f ca="1">VLOOKUP(O2683,Tabela3[],2,0)</f>
        <v>2004</v>
      </c>
      <c r="B2683" t="str">
        <f ca="1">VLOOKUP(P2683,Tabela3[],4,0)</f>
        <v>ABRIL</v>
      </c>
      <c r="C2683" t="str">
        <f ca="1">VLOOKUP(Q2683,Tabela3[],5,0)</f>
        <v>França</v>
      </c>
      <c r="D2683" t="str">
        <f ca="1">VLOOKUP(Q2683,Tabela3[],3,0)</f>
        <v> LVMH</v>
      </c>
      <c r="E2683" t="str">
        <f ca="1">IF(R2683=Q2683, (VLOOKUP(P2683+1,Tabela3[],5,0)),VLOOKUP(R2683,Tabela3[],5,0))</f>
        <v>China</v>
      </c>
      <c r="F2683" s="1">
        <f t="shared" ca="1" si="330"/>
        <v>38061</v>
      </c>
      <c r="G2683" s="1">
        <f t="shared" ca="1" si="331"/>
        <v>38069.109440663138</v>
      </c>
      <c r="H2683">
        <f t="shared" ca="1" si="332"/>
        <v>0</v>
      </c>
      <c r="I2683" t="str">
        <f ca="1">VLOOKUP(Q2683,Tabela3[],9,1)</f>
        <v>Emma Maersk</v>
      </c>
      <c r="J2683" t="str">
        <f ca="1">VLOOKUP(Q2683,Tabela3[],11,0)</f>
        <v>Louis Vuitton</v>
      </c>
      <c r="K2683" t="str">
        <f ca="1">VLOOKUP(Q2683,Tabela3[],10,0)</f>
        <v>Tecido</v>
      </c>
      <c r="L2683" t="e" cm="1">
        <f t="array" aca="1" ref="L2683" ca="1">IF(Tabela2[[#This Row],[PORTO]]=Tabela2[[#This Row],[DESTINO]],0,erro)</f>
        <v>#NAME?</v>
      </c>
      <c r="N2683">
        <f t="shared" ca="1" si="335"/>
        <v>32000</v>
      </c>
      <c r="O2683">
        <f t="shared" ca="1" si="336"/>
        <v>4</v>
      </c>
      <c r="P2683">
        <f t="shared" ca="1" si="337"/>
        <v>3</v>
      </c>
      <c r="Q2683">
        <f t="shared" ca="1" si="333"/>
        <v>22</v>
      </c>
      <c r="R2683">
        <f t="shared" ca="1" si="334"/>
        <v>1</v>
      </c>
    </row>
    <row r="2684" spans="1:18">
      <c r="A2684">
        <f ca="1">VLOOKUP(O2684,Tabela3[],2,0)</f>
        <v>2001</v>
      </c>
      <c r="B2684" t="str">
        <f ca="1">VLOOKUP(P2684,Tabela3[],4,0)</f>
        <v>SETEMBRO</v>
      </c>
      <c r="C2684" t="str">
        <f ca="1">VLOOKUP(Q2684,Tabela3[],5,0)</f>
        <v>Itália</v>
      </c>
      <c r="D2684" t="str">
        <f ca="1">VLOOKUP(Q2684,Tabela3[],3,0)</f>
        <v>Hyundai</v>
      </c>
      <c r="E2684" t="str">
        <f ca="1">IF(R2684=Q2684, (VLOOKUP(P2684+1,Tabela3[],5,0)),VLOOKUP(R2684,Tabela3[],5,0))</f>
        <v>Coréia do Sul</v>
      </c>
      <c r="F2684" s="1">
        <f t="shared" ca="1" si="330"/>
        <v>37124</v>
      </c>
      <c r="G2684" s="1">
        <f t="shared" ca="1" si="331"/>
        <v>37127.752095412245</v>
      </c>
      <c r="H2684">
        <f t="shared" ca="1" si="332"/>
        <v>1</v>
      </c>
      <c r="I2684" t="str">
        <f ca="1">VLOOKUP(Q2684,Tabela3[],9,1)</f>
        <v>Car Carriers</v>
      </c>
      <c r="J2684" t="str">
        <f ca="1">VLOOKUP(Q2684,Tabela3[],11,0)</f>
        <v>HB20 Sense</v>
      </c>
      <c r="K2684" t="str">
        <f ca="1">VLOOKUP(Q2684,Tabela3[],10,0)</f>
        <v>Carros</v>
      </c>
      <c r="L2684" t="e" cm="1">
        <f t="array" aca="1" ref="L2684" ca="1">IF(Tabela2[[#This Row],[PORTO]]=Tabela2[[#This Row],[DESTINO]],0,erro)</f>
        <v>#NAME?</v>
      </c>
      <c r="N2684">
        <f t="shared" ca="1" si="335"/>
        <v>300</v>
      </c>
      <c r="O2684">
        <f t="shared" ca="1" si="336"/>
        <v>1</v>
      </c>
      <c r="P2684">
        <f t="shared" ca="1" si="337"/>
        <v>8</v>
      </c>
      <c r="Q2684">
        <f t="shared" ca="1" si="333"/>
        <v>19</v>
      </c>
      <c r="R2684">
        <f t="shared" ca="1" si="334"/>
        <v>14</v>
      </c>
    </row>
    <row r="2685" spans="1:18">
      <c r="A2685">
        <f ca="1">VLOOKUP(O2685,Tabela3[],2,0)</f>
        <v>2006</v>
      </c>
      <c r="B2685" t="str">
        <f ca="1">VLOOKUP(P2685,Tabela3[],4,0)</f>
        <v>OUTUBRO</v>
      </c>
      <c r="C2685" t="str">
        <f ca="1">VLOOKUP(Q2685,Tabela3[],5,0)</f>
        <v>Holanda</v>
      </c>
      <c r="D2685" t="str">
        <f ca="1">VLOOKUP(Q2685,Tabela3[],3,0)</f>
        <v>Shell</v>
      </c>
      <c r="E2685" t="str">
        <f ca="1">IF(R2685=Q2685, (VLOOKUP(P2685+1,Tabela3[],5,0)),VLOOKUP(R2685,Tabela3[],5,0))</f>
        <v>Itália</v>
      </c>
      <c r="F2685" s="1">
        <f t="shared" ca="1" si="330"/>
        <v>38980</v>
      </c>
      <c r="G2685" s="1">
        <f t="shared" ca="1" si="331"/>
        <v>38985.912574958733</v>
      </c>
      <c r="H2685">
        <f t="shared" ca="1" si="332"/>
        <v>0</v>
      </c>
      <c r="I2685" t="str">
        <f ca="1">VLOOKUP(Q2685,Tabela3[],9,1)</f>
        <v>AbQaiq</v>
      </c>
      <c r="J2685" t="str">
        <f ca="1">VLOOKUP(Q2685,Tabela3[],11,0)</f>
        <v>Gasolina</v>
      </c>
      <c r="K2685" t="str">
        <f ca="1">VLOOKUP(Q2685,Tabela3[],10,0)</f>
        <v>Petróleo</v>
      </c>
      <c r="L2685" t="e" cm="1">
        <f t="array" aca="1" ref="L2685" ca="1">IF(Tabela2[[#This Row],[PORTO]]=Tabela2[[#This Row],[DESTINO]],0,erro)</f>
        <v>#NAME?</v>
      </c>
      <c r="N2685">
        <f t="shared" ca="1" si="335"/>
        <v>71000</v>
      </c>
      <c r="O2685">
        <f t="shared" ca="1" si="336"/>
        <v>6</v>
      </c>
      <c r="P2685">
        <f t="shared" ca="1" si="337"/>
        <v>9</v>
      </c>
      <c r="Q2685">
        <f t="shared" ca="1" si="333"/>
        <v>16</v>
      </c>
      <c r="R2685">
        <f t="shared" ca="1" si="334"/>
        <v>19</v>
      </c>
    </row>
    <row r="2686" spans="1:18">
      <c r="A2686">
        <f ca="1">VLOOKUP(O2686,Tabela3[],2,0)</f>
        <v>2000</v>
      </c>
      <c r="B2686" t="str">
        <f ca="1">VLOOKUP(P2686,Tabela3[],4,0)</f>
        <v>MARÇO</v>
      </c>
      <c r="C2686" t="str">
        <f ca="1">VLOOKUP(Q2686,Tabela3[],5,0)</f>
        <v>Alemanha</v>
      </c>
      <c r="D2686" t="str">
        <f ca="1">VLOOKUP(Q2686,Tabela3[],3,0)</f>
        <v>Volkswagen</v>
      </c>
      <c r="E2686" t="str">
        <f ca="1">IF(R2686=Q2686, (VLOOKUP(P2686+1,Tabela3[],5,0)),VLOOKUP(R2686,Tabela3[],5,0))</f>
        <v>França</v>
      </c>
      <c r="F2686" s="1">
        <f t="shared" ca="1" si="330"/>
        <v>36559</v>
      </c>
      <c r="G2686" s="1">
        <f t="shared" ca="1" si="331"/>
        <v>36563.974569802514</v>
      </c>
      <c r="H2686">
        <f t="shared" ca="1" si="332"/>
        <v>0</v>
      </c>
      <c r="I2686" t="str">
        <f ca="1">VLOOKUP(Q2686,Tabela3[],9,1)</f>
        <v>Warehouse Carriers </v>
      </c>
      <c r="J2686" t="str">
        <f ca="1">VLOOKUP(Q2686,Tabela3[],11,0)</f>
        <v>GLI 350 TSI (Jetta)</v>
      </c>
      <c r="K2686" t="str">
        <f ca="1">VLOOKUP(Q2686,Tabela3[],10,0)</f>
        <v>Carros</v>
      </c>
      <c r="L2686" t="e" cm="1">
        <f t="array" aca="1" ref="L2686" ca="1">IF(Tabela2[[#This Row],[PORTO]]=Tabela2[[#This Row],[DESTINO]],0,erro)</f>
        <v>#NAME?</v>
      </c>
      <c r="N2686">
        <f t="shared" ca="1" si="335"/>
        <v>200</v>
      </c>
      <c r="O2686">
        <f t="shared" ca="1" si="336"/>
        <v>0</v>
      </c>
      <c r="P2686">
        <f t="shared" ca="1" si="337"/>
        <v>2</v>
      </c>
      <c r="Q2686">
        <f t="shared" ca="1" si="333"/>
        <v>8</v>
      </c>
      <c r="R2686">
        <f t="shared" ca="1" si="334"/>
        <v>21</v>
      </c>
    </row>
    <row r="2687" spans="1:18">
      <c r="A2687">
        <f ca="1">VLOOKUP(O2687,Tabela3[],2,0)</f>
        <v>2005</v>
      </c>
      <c r="B2687" t="str">
        <f ca="1">VLOOKUP(P2687,Tabela3[],4,0)</f>
        <v>FEVEREIRO</v>
      </c>
      <c r="C2687" t="str">
        <f ca="1">VLOOKUP(Q2687,Tabela3[],5,0)</f>
        <v>Holanda</v>
      </c>
      <c r="D2687" t="str">
        <f ca="1">VLOOKUP(Q2687,Tabela3[],3,0)</f>
        <v>Shell</v>
      </c>
      <c r="E2687" t="str">
        <f ca="1">IF(R2687=Q2687, (VLOOKUP(P2687+1,Tabela3[],5,0)),VLOOKUP(R2687,Tabela3[],5,0))</f>
        <v>Estados Unidos</v>
      </c>
      <c r="F2687" s="1">
        <f t="shared" ca="1" si="330"/>
        <v>38352</v>
      </c>
      <c r="G2687" s="1">
        <f t="shared" ca="1" si="331"/>
        <v>38357.1856084475</v>
      </c>
      <c r="H2687">
        <f t="shared" ca="1" si="332"/>
        <v>0</v>
      </c>
      <c r="I2687" t="str">
        <f ca="1">VLOOKUP(Q2687,Tabela3[],9,1)</f>
        <v>AbQaiq</v>
      </c>
      <c r="J2687" t="str">
        <f ca="1">VLOOKUP(Q2687,Tabela3[],11,0)</f>
        <v>Diesel</v>
      </c>
      <c r="K2687" t="str">
        <f ca="1">VLOOKUP(Q2687,Tabela3[],10,0)</f>
        <v>Petróleo</v>
      </c>
      <c r="L2687" t="e" cm="1">
        <f t="array" aca="1" ref="L2687" ca="1">IF(Tabela2[[#This Row],[PORTO]]=Tabela2[[#This Row],[DESTINO]],0,erro)</f>
        <v>#NAME?</v>
      </c>
      <c r="N2687">
        <f t="shared" ca="1" si="335"/>
        <v>61000</v>
      </c>
      <c r="O2687">
        <f t="shared" ca="1" si="336"/>
        <v>5</v>
      </c>
      <c r="P2687">
        <f t="shared" ca="1" si="337"/>
        <v>1</v>
      </c>
      <c r="Q2687">
        <f t="shared" ca="1" si="333"/>
        <v>15</v>
      </c>
      <c r="R2687">
        <f t="shared" ca="1" si="334"/>
        <v>3</v>
      </c>
    </row>
    <row r="2688" spans="1:18">
      <c r="A2688">
        <f ca="1">VLOOKUP(O2688,Tabela3[],2,0)</f>
        <v>2009</v>
      </c>
      <c r="B2688" t="str">
        <f ca="1">VLOOKUP(P2688,Tabela3[],4,0)</f>
        <v>AGOSTO</v>
      </c>
      <c r="C2688" t="str">
        <f ca="1">VLOOKUP(Q2688,Tabela3[],5,0)</f>
        <v>Alemanha</v>
      </c>
      <c r="D2688" t="str">
        <f ca="1">VLOOKUP(Q2688,Tabela3[],3,0)</f>
        <v>Volkswagen</v>
      </c>
      <c r="E2688" t="str">
        <f ca="1">IF(R2688=Q2688, (VLOOKUP(P2688+1,Tabela3[],5,0)),VLOOKUP(R2688,Tabela3[],5,0))</f>
        <v>Reino Unido</v>
      </c>
      <c r="F2688" s="1">
        <f t="shared" ca="1" si="330"/>
        <v>40021</v>
      </c>
      <c r="G2688" s="1">
        <f t="shared" ca="1" si="331"/>
        <v>40023.103006102145</v>
      </c>
      <c r="H2688">
        <f t="shared" ca="1" si="332"/>
        <v>0</v>
      </c>
      <c r="I2688" t="str">
        <f ca="1">VLOOKUP(Q2688,Tabela3[],9,1)</f>
        <v>Warehouse Carriers </v>
      </c>
      <c r="J2688" t="str">
        <f ca="1">VLOOKUP(Q2688,Tabela3[],11,0)</f>
        <v>GLI 350 TSI (Jetta)</v>
      </c>
      <c r="K2688" t="str">
        <f ca="1">VLOOKUP(Q2688,Tabela3[],10,0)</f>
        <v>Carros</v>
      </c>
      <c r="L2688" t="e" cm="1">
        <f t="array" aca="1" ref="L2688" ca="1">IF(Tabela2[[#This Row],[PORTO]]=Tabela2[[#This Row],[DESTINO]],0,erro)</f>
        <v>#NAME?</v>
      </c>
      <c r="N2688">
        <f t="shared" ca="1" si="335"/>
        <v>500</v>
      </c>
      <c r="O2688">
        <f t="shared" ca="1" si="336"/>
        <v>9</v>
      </c>
      <c r="P2688">
        <f t="shared" ca="1" si="337"/>
        <v>7</v>
      </c>
      <c r="Q2688">
        <f t="shared" ca="1" si="333"/>
        <v>8</v>
      </c>
      <c r="R2688">
        <f t="shared" ca="1" si="334"/>
        <v>24</v>
      </c>
    </row>
    <row r="2689" spans="1:18">
      <c r="A2689">
        <f ca="1">VLOOKUP(O2689,Tabela3[],2,0)</f>
        <v>2007</v>
      </c>
      <c r="B2689" t="str">
        <f ca="1">VLOOKUP(P2689,Tabela3[],4,0)</f>
        <v>DEZEMBRO</v>
      </c>
      <c r="C2689" t="str">
        <f ca="1">VLOOKUP(Q2689,Tabela3[],5,0)</f>
        <v>Holanda</v>
      </c>
      <c r="D2689" t="str">
        <f ca="1">VLOOKUP(Q2689,Tabela3[],3,0)</f>
        <v>Shell</v>
      </c>
      <c r="E2689" t="str">
        <f ca="1">IF(R2689=Q2689, (VLOOKUP(P2689+1,Tabela3[],5,0)),VLOOKUP(R2689,Tabela3[],5,0))</f>
        <v>Alemanha</v>
      </c>
      <c r="F2689" s="1">
        <f t="shared" ca="1" si="330"/>
        <v>39389</v>
      </c>
      <c r="G2689" s="1">
        <f t="shared" ca="1" si="331"/>
        <v>39392.169276623761</v>
      </c>
      <c r="H2689">
        <f t="shared" ca="1" si="332"/>
        <v>1</v>
      </c>
      <c r="I2689" t="str">
        <f ca="1">VLOOKUP(Q2689,Tabela3[],9,1)</f>
        <v>AbQaiq</v>
      </c>
      <c r="J2689" t="str">
        <f ca="1">VLOOKUP(Q2689,Tabela3[],11,0)</f>
        <v>Diesel</v>
      </c>
      <c r="K2689" t="str">
        <f ca="1">VLOOKUP(Q2689,Tabela3[],10,0)</f>
        <v>Petróleo</v>
      </c>
      <c r="L2689" t="e" cm="1">
        <f t="array" aca="1" ref="L2689" ca="1">IF(Tabela2[[#This Row],[PORTO]]=Tabela2[[#This Row],[DESTINO]],0,erro)</f>
        <v>#NAME?</v>
      </c>
      <c r="N2689">
        <f t="shared" ca="1" si="335"/>
        <v>97000</v>
      </c>
      <c r="O2689">
        <f t="shared" ca="1" si="336"/>
        <v>7</v>
      </c>
      <c r="P2689">
        <f t="shared" ca="1" si="337"/>
        <v>11</v>
      </c>
      <c r="Q2689">
        <f t="shared" ca="1" si="333"/>
        <v>15</v>
      </c>
      <c r="R2689">
        <f t="shared" ca="1" si="334"/>
        <v>8</v>
      </c>
    </row>
    <row r="2690" spans="1:18">
      <c r="A2690">
        <f ca="1">VLOOKUP(O2690,Tabela3[],2,0)</f>
        <v>2008</v>
      </c>
      <c r="B2690" t="str">
        <f ca="1">VLOOKUP(P2690,Tabela3[],4,0)</f>
        <v>JULHO</v>
      </c>
      <c r="C2690" t="str">
        <f ca="1">VLOOKUP(Q2690,Tabela3[],5,0)</f>
        <v>Holanda</v>
      </c>
      <c r="D2690" t="str">
        <f ca="1">VLOOKUP(Q2690,Tabela3[],3,0)</f>
        <v>Shell</v>
      </c>
      <c r="E2690" t="str">
        <f ca="1">IF(R2690=Q2690, (VLOOKUP(P2690+1,Tabela3[],5,0)),VLOOKUP(R2690,Tabela3[],5,0))</f>
        <v>França</v>
      </c>
      <c r="F2690" s="1">
        <f t="shared" ref="F2690:F2753" ca="1" si="338">(DATE(A2690,IF(P2690&gt;0,P2690,IF(P2690&gt;12,P2690-1,IF(P2690=0,P2690+1))),RAND()*28))</f>
        <v>39624</v>
      </c>
      <c r="G2690" s="1">
        <f t="shared" ca="1" si="331"/>
        <v>39627.192168964692</v>
      </c>
      <c r="H2690">
        <f t="shared" ca="1" si="332"/>
        <v>0</v>
      </c>
      <c r="I2690" t="str">
        <f ca="1">VLOOKUP(Q2690,Tabela3[],9,1)</f>
        <v>AbQaiq</v>
      </c>
      <c r="J2690" t="str">
        <f ca="1">VLOOKUP(Q2690,Tabela3[],11,0)</f>
        <v>Gasolina</v>
      </c>
      <c r="K2690" t="str">
        <f ca="1">VLOOKUP(Q2690,Tabela3[],10,0)</f>
        <v>Petróleo</v>
      </c>
      <c r="L2690" t="e" cm="1">
        <f t="array" aca="1" ref="L2690" ca="1">IF(Tabela2[[#This Row],[PORTO]]=Tabela2[[#This Row],[DESTINO]],0,erro)</f>
        <v>#NAME?</v>
      </c>
      <c r="N2690">
        <f t="shared" ca="1" si="335"/>
        <v>63000</v>
      </c>
      <c r="O2690">
        <f t="shared" ca="1" si="336"/>
        <v>8</v>
      </c>
      <c r="P2690">
        <f t="shared" ca="1" si="337"/>
        <v>6</v>
      </c>
      <c r="Q2690">
        <f t="shared" ca="1" si="333"/>
        <v>16</v>
      </c>
      <c r="R2690">
        <f t="shared" ca="1" si="334"/>
        <v>23</v>
      </c>
    </row>
    <row r="2691" spans="1:18">
      <c r="A2691">
        <f ca="1">VLOOKUP(O2691,Tabela3[],2,0)</f>
        <v>2004</v>
      </c>
      <c r="B2691" t="str">
        <f ca="1">VLOOKUP(P2691,Tabela3[],4,0)</f>
        <v>JANEIRO</v>
      </c>
      <c r="C2691" t="str">
        <f ca="1">VLOOKUP(Q2691,Tabela3[],5,0)</f>
        <v>Holanda</v>
      </c>
      <c r="D2691" t="str">
        <f ca="1">VLOOKUP(Q2691,Tabela3[],3,0)</f>
        <v>Shell</v>
      </c>
      <c r="E2691" t="str">
        <f ca="1">IF(R2691=Q2691, (VLOOKUP(P2691+1,Tabela3[],5,0)),VLOOKUP(R2691,Tabela3[],5,0))</f>
        <v>Estados Unidos</v>
      </c>
      <c r="F2691" s="1">
        <f t="shared" ca="1" si="338"/>
        <v>38328</v>
      </c>
      <c r="G2691" s="1">
        <f t="shared" ref="G2691:G2754" ca="1" si="339">F2691+RAND()*10</f>
        <v>38337.247319615162</v>
      </c>
      <c r="H2691">
        <f t="shared" ref="H2691:H2754" ca="1" si="340">INT(RAND()*2)</f>
        <v>1</v>
      </c>
      <c r="I2691" t="str">
        <f ca="1">VLOOKUP(Q2691,Tabela3[],9,1)</f>
        <v>AbQaiq</v>
      </c>
      <c r="J2691" t="str">
        <f ca="1">VLOOKUP(Q2691,Tabela3[],11,0)</f>
        <v>Petróleo Bruto</v>
      </c>
      <c r="K2691" t="str">
        <f ca="1">VLOOKUP(Q2691,Tabela3[],10,0)</f>
        <v>Petróleo</v>
      </c>
      <c r="L2691" t="e" cm="1">
        <f t="array" aca="1" ref="L2691" ca="1">IF(Tabela2[[#This Row],[PORTO]]=Tabela2[[#This Row],[DESTINO]],0,erro)</f>
        <v>#NAME?</v>
      </c>
      <c r="N2691">
        <f t="shared" ca="1" si="335"/>
        <v>59000</v>
      </c>
      <c r="O2691">
        <f t="shared" ca="1" si="336"/>
        <v>4</v>
      </c>
      <c r="P2691">
        <f t="shared" ca="1" si="337"/>
        <v>12</v>
      </c>
      <c r="Q2691">
        <f t="shared" ref="Q2691:Q2754" ca="1" si="341">INT(RAND()*35)</f>
        <v>17</v>
      </c>
      <c r="R2691">
        <f t="shared" ref="R2691:R2754" ca="1" si="342">INT(RAND()*25)</f>
        <v>3</v>
      </c>
    </row>
    <row r="2692" spans="1:18">
      <c r="A2692">
        <f ca="1">VLOOKUP(O2692,Tabela3[],2,0)</f>
        <v>2008</v>
      </c>
      <c r="B2692" t="str">
        <f ca="1">VLOOKUP(P2692,Tabela3[],4,0)</f>
        <v>OUTUBRO</v>
      </c>
      <c r="C2692" t="str">
        <f ca="1">VLOOKUP(Q2692,Tabela3[],5,0)</f>
        <v>Brasil</v>
      </c>
      <c r="D2692" t="str">
        <f ca="1">VLOOKUP(Q2692,Tabela3[],3,0)</f>
        <v>VALE</v>
      </c>
      <c r="E2692" t="str">
        <f ca="1">IF(R2692=Q2692, (VLOOKUP(P2692+1,Tabela3[],5,0)),VLOOKUP(R2692,Tabela3[],5,0))</f>
        <v>Alemanha</v>
      </c>
      <c r="F2692" s="1">
        <f t="shared" ca="1" si="338"/>
        <v>39715</v>
      </c>
      <c r="G2692" s="1">
        <f t="shared" ca="1" si="339"/>
        <v>39716.075758163199</v>
      </c>
      <c r="H2692">
        <f t="shared" ca="1" si="340"/>
        <v>1</v>
      </c>
      <c r="I2692" t="str">
        <f ca="1">VLOOKUP(Q2692,Tabela3[],9,1)</f>
        <v>Lan Hua Hai</v>
      </c>
      <c r="J2692" t="str">
        <f ca="1">VLOOKUP(Q2692,Tabela3[],11,0)</f>
        <v>Bauxita</v>
      </c>
      <c r="K2692" t="str">
        <f ca="1">VLOOKUP(Q2692,Tabela3[],10,0)</f>
        <v>Minério</v>
      </c>
      <c r="L2692" t="e" cm="1">
        <f t="array" aca="1" ref="L2692" ca="1">IF(Tabela2[[#This Row],[PORTO]]=Tabela2[[#This Row],[DESTINO]],0,erro)</f>
        <v>#NAME?</v>
      </c>
      <c r="N2692">
        <f t="shared" ca="1" si="335"/>
        <v>0</v>
      </c>
      <c r="O2692">
        <f t="shared" ca="1" si="336"/>
        <v>8</v>
      </c>
      <c r="P2692">
        <f t="shared" ca="1" si="337"/>
        <v>9</v>
      </c>
      <c r="Q2692">
        <f t="shared" ca="1" si="341"/>
        <v>28</v>
      </c>
      <c r="R2692">
        <f t="shared" ca="1" si="342"/>
        <v>6</v>
      </c>
    </row>
    <row r="2693" spans="1:18">
      <c r="A2693">
        <f ca="1">VLOOKUP(O2693,Tabela3[],2,0)</f>
        <v>2007</v>
      </c>
      <c r="B2693" t="str">
        <f ca="1">VLOOKUP(P2693,Tabela3[],4,0)</f>
        <v>AGOSTO</v>
      </c>
      <c r="C2693" t="str">
        <f ca="1">VLOOKUP(Q2693,Tabela3[],5,0)</f>
        <v>China</v>
      </c>
      <c r="D2693" t="str">
        <f ca="1">VLOOKUP(Q2693,Tabela3[],3,0)</f>
        <v>Alibaba Group</v>
      </c>
      <c r="E2693" t="str">
        <f ca="1">IF(R2693=Q2693, (VLOOKUP(P2693+1,Tabela3[],5,0)),VLOOKUP(R2693,Tabela3[],5,0))</f>
        <v>Coréia do Sul</v>
      </c>
      <c r="F2693" s="1">
        <f t="shared" ca="1" si="338"/>
        <v>39288</v>
      </c>
      <c r="G2693" s="1">
        <f t="shared" ca="1" si="339"/>
        <v>39293.759622874226</v>
      </c>
      <c r="H2693">
        <f t="shared" ca="1" si="340"/>
        <v>1</v>
      </c>
      <c r="I2693" t="str">
        <f ca="1">VLOOKUP(Q2693,Tabela3[],9,1)</f>
        <v>HMM St Petersburg</v>
      </c>
      <c r="J2693" t="str">
        <f ca="1">VLOOKUP(Q2693,Tabela3[],11,0)</f>
        <v>Ar Condicionado 18000</v>
      </c>
      <c r="K2693" t="str">
        <f ca="1">VLOOKUP(Q2693,Tabela3[],10,0)</f>
        <v>Eletrônicos</v>
      </c>
      <c r="L2693" t="e" cm="1">
        <f t="array" aca="1" ref="L2693" ca="1">IF(Tabela2[[#This Row],[PORTO]]=Tabela2[[#This Row],[DESTINO]],0,erro)</f>
        <v>#NAME?</v>
      </c>
      <c r="N2693">
        <f t="shared" ref="N2693:N2756" ca="1" si="343">IF(K2693="Geral",INT((RANDBETWEEN(1,5)*1000)),IF(K2693="Eletrônicos",INT((RANDBETWEEN(1,5))*500),IF(K2693="Tecido",INT((RANDBETWEEN(10,50)*1000)),IF(K2693="Carros",INT((RANDBETWEEN(1,5)*100)),IF(K2693="Petróleo",INT((RANDBETWEEN(50,100)*1000)),IF(K2693="Quimico",INT((RANDBETWEEN(10,200)*10000)),IF(K2693="Maquinário",INT((RANDBETWEEN(1,5)*10)),0)))))))</f>
        <v>1500</v>
      </c>
      <c r="O2693">
        <f t="shared" ca="1" si="336"/>
        <v>7</v>
      </c>
      <c r="P2693">
        <f t="shared" ca="1" si="337"/>
        <v>7</v>
      </c>
      <c r="Q2693">
        <f t="shared" ca="1" si="341"/>
        <v>2</v>
      </c>
      <c r="R2693">
        <f t="shared" ca="1" si="342"/>
        <v>14</v>
      </c>
    </row>
    <row r="2694" spans="1:18">
      <c r="A2694">
        <f ca="1">VLOOKUP(O2694,Tabela3[],2,0)</f>
        <v>2000</v>
      </c>
      <c r="B2694" t="str">
        <f ca="1">VLOOKUP(P2694,Tabela3[],4,0)</f>
        <v>ABRIL</v>
      </c>
      <c r="C2694" t="str">
        <f ca="1">VLOOKUP(Q2694,Tabela3[],5,0)</f>
        <v>Coréia do Sul</v>
      </c>
      <c r="D2694" t="str">
        <f ca="1">VLOOKUP(Q2694,Tabela3[],3,0)</f>
        <v>Samsung</v>
      </c>
      <c r="E2694" t="str">
        <f ca="1">IF(R2694=Q2694, (VLOOKUP(P2694+1,Tabela3[],5,0)),VLOOKUP(R2694,Tabela3[],5,0))</f>
        <v>Reino Unido</v>
      </c>
      <c r="F2694" s="1">
        <f t="shared" ca="1" si="338"/>
        <v>36595</v>
      </c>
      <c r="G2694" s="1">
        <f t="shared" ca="1" si="339"/>
        <v>36601.706823482025</v>
      </c>
      <c r="H2694">
        <f t="shared" ca="1" si="340"/>
        <v>1</v>
      </c>
      <c r="I2694" t="str">
        <f ca="1">VLOOKUP(Q2694,Tabela3[],9,1)</f>
        <v>HMM Rotterdam</v>
      </c>
      <c r="J2694" t="str">
        <f ca="1">VLOOKUP(Q2694,Tabela3[],11,0)</f>
        <v>Crystal UHD 4k 65"</v>
      </c>
      <c r="K2694" t="str">
        <f ca="1">VLOOKUP(Q2694,Tabela3[],10,0)</f>
        <v>Eletrônicos</v>
      </c>
      <c r="L2694" t="e" cm="1">
        <f t="array" aca="1" ref="L2694" ca="1">IF(Tabela2[[#This Row],[PORTO]]=Tabela2[[#This Row],[DESTINO]],0,erro)</f>
        <v>#NAME?</v>
      </c>
      <c r="N2694">
        <f t="shared" ca="1" si="343"/>
        <v>2500</v>
      </c>
      <c r="O2694">
        <f t="shared" ca="1" si="336"/>
        <v>0</v>
      </c>
      <c r="P2694">
        <f t="shared" ca="1" si="337"/>
        <v>3</v>
      </c>
      <c r="Q2694">
        <f t="shared" ca="1" si="341"/>
        <v>14</v>
      </c>
      <c r="R2694">
        <f t="shared" ca="1" si="342"/>
        <v>24</v>
      </c>
    </row>
    <row r="2695" spans="1:18">
      <c r="A2695">
        <f ca="1">VLOOKUP(O2695,Tabela3[],2,0)</f>
        <v>2004</v>
      </c>
      <c r="B2695" t="str">
        <f ca="1">VLOOKUP(P2695,Tabela3[],4,0)</f>
        <v>ABRIL</v>
      </c>
      <c r="C2695" t="str">
        <f ca="1">VLOOKUP(Q2695,Tabela3[],5,0)</f>
        <v>Itália</v>
      </c>
      <c r="D2695" t="str">
        <f ca="1">VLOOKUP(Q2695,Tabela3[],3,0)</f>
        <v>Hyundai</v>
      </c>
      <c r="E2695" t="str">
        <f ca="1">IF(R2695=Q2695, (VLOOKUP(P2695+1,Tabela3[],5,0)),VLOOKUP(R2695,Tabela3[],5,0))</f>
        <v>Estados Unidos</v>
      </c>
      <c r="F2695" s="1">
        <f t="shared" ca="1" si="338"/>
        <v>38057</v>
      </c>
      <c r="G2695" s="1">
        <f t="shared" ca="1" si="339"/>
        <v>38061.279547108068</v>
      </c>
      <c r="H2695">
        <f t="shared" ca="1" si="340"/>
        <v>1</v>
      </c>
      <c r="I2695" t="str">
        <f ca="1">VLOOKUP(Q2695,Tabela3[],9,1)</f>
        <v>Car Carriers</v>
      </c>
      <c r="J2695" t="str">
        <f ca="1">VLOOKUP(Q2695,Tabela3[],11,0)</f>
        <v>HB20 Vision</v>
      </c>
      <c r="K2695" t="str">
        <f ca="1">VLOOKUP(Q2695,Tabela3[],10,0)</f>
        <v>Carros</v>
      </c>
      <c r="L2695" t="e" cm="1">
        <f t="array" aca="1" ref="L2695" ca="1">IF(Tabela2[[#This Row],[PORTO]]=Tabela2[[#This Row],[DESTINO]],0,erro)</f>
        <v>#NAME?</v>
      </c>
      <c r="N2695">
        <f t="shared" ca="1" si="343"/>
        <v>300</v>
      </c>
      <c r="O2695">
        <f t="shared" ca="1" si="336"/>
        <v>4</v>
      </c>
      <c r="P2695">
        <f t="shared" ca="1" si="337"/>
        <v>3</v>
      </c>
      <c r="Q2695">
        <f t="shared" ca="1" si="341"/>
        <v>20</v>
      </c>
      <c r="R2695">
        <f t="shared" ca="1" si="342"/>
        <v>20</v>
      </c>
    </row>
    <row r="2696" spans="1:18">
      <c r="A2696">
        <f ca="1">VLOOKUP(O2696,Tabela3[],2,0)</f>
        <v>2002</v>
      </c>
      <c r="B2696" t="str">
        <f ca="1">VLOOKUP(P2696,Tabela3[],4,0)</f>
        <v>DEZEMBRO</v>
      </c>
      <c r="C2696" t="str">
        <f ca="1">VLOOKUP(Q2696,Tabela3[],5,0)</f>
        <v>Itália</v>
      </c>
      <c r="D2696" t="str">
        <f ca="1">VLOOKUP(Q2696,Tabela3[],3,0)</f>
        <v>Hyundai</v>
      </c>
      <c r="E2696" t="str">
        <f ca="1">IF(R2696=Q2696, (VLOOKUP(P2696+1,Tabela3[],5,0)),VLOOKUP(R2696,Tabela3[],5,0))</f>
        <v>Japão</v>
      </c>
      <c r="F2696" s="1">
        <f t="shared" ca="1" si="338"/>
        <v>37569</v>
      </c>
      <c r="G2696" s="1">
        <f t="shared" ca="1" si="339"/>
        <v>37572.097925900649</v>
      </c>
      <c r="H2696">
        <f t="shared" ca="1" si="340"/>
        <v>0</v>
      </c>
      <c r="I2696" t="str">
        <f ca="1">VLOOKUP(Q2696,Tabela3[],9,1)</f>
        <v>Car Carriers</v>
      </c>
      <c r="J2696" t="str">
        <f ca="1">VLOOKUP(Q2696,Tabela3[],11,0)</f>
        <v>HB20 Vision</v>
      </c>
      <c r="K2696" t="str">
        <f ca="1">VLOOKUP(Q2696,Tabela3[],10,0)</f>
        <v>Carros</v>
      </c>
      <c r="L2696" t="e" cm="1">
        <f t="array" aca="1" ref="L2696" ca="1">IF(Tabela2[[#This Row],[PORTO]]=Tabela2[[#This Row],[DESTINO]],0,erro)</f>
        <v>#NAME?</v>
      </c>
      <c r="N2696">
        <f t="shared" ca="1" si="343"/>
        <v>100</v>
      </c>
      <c r="O2696">
        <f t="shared" ca="1" si="336"/>
        <v>2</v>
      </c>
      <c r="P2696">
        <f t="shared" ca="1" si="337"/>
        <v>11</v>
      </c>
      <c r="Q2696">
        <f t="shared" ca="1" si="341"/>
        <v>20</v>
      </c>
      <c r="R2696">
        <f t="shared" ca="1" si="342"/>
        <v>10</v>
      </c>
    </row>
    <row r="2697" spans="1:18">
      <c r="A2697">
        <f ca="1">VLOOKUP(O2697,Tabela3[],2,0)</f>
        <v>2005</v>
      </c>
      <c r="B2697" t="str">
        <f ca="1">VLOOKUP(P2697,Tabela3[],4,0)</f>
        <v>ABRIL</v>
      </c>
      <c r="C2697" t="str">
        <f ca="1">VLOOKUP(Q2697,Tabela3[],5,0)</f>
        <v>China</v>
      </c>
      <c r="D2697" t="str">
        <f ca="1">VLOOKUP(Q2697,Tabela3[],3,0)</f>
        <v>Alibaba Group</v>
      </c>
      <c r="E2697" t="str">
        <f ca="1">IF(R2697=Q2697, (VLOOKUP(P2697+1,Tabela3[],5,0)),VLOOKUP(R2697,Tabela3[],5,0))</f>
        <v>Estados Unidos</v>
      </c>
      <c r="F2697" s="1">
        <f t="shared" ca="1" si="338"/>
        <v>38429</v>
      </c>
      <c r="G2697" s="1">
        <f t="shared" ca="1" si="339"/>
        <v>38438.092431243444</v>
      </c>
      <c r="H2697">
        <f t="shared" ca="1" si="340"/>
        <v>1</v>
      </c>
      <c r="I2697" t="str">
        <f ca="1">VLOOKUP(Q2697,Tabela3[],9,1)</f>
        <v>HMM St Petersburg</v>
      </c>
      <c r="J2697" t="str">
        <f ca="1">VLOOKUP(Q2697,Tabela3[],11,0)</f>
        <v>Miniescavadeira</v>
      </c>
      <c r="K2697" t="str">
        <f ca="1">VLOOKUP(Q2697,Tabela3[],10,0)</f>
        <v>Maquinário</v>
      </c>
      <c r="L2697" t="e" cm="1">
        <f t="array" aca="1" ref="L2697" ca="1">IF(Tabela2[[#This Row],[PORTO]]=Tabela2[[#This Row],[DESTINO]],0,erro)</f>
        <v>#NAME?</v>
      </c>
      <c r="N2697">
        <f t="shared" ca="1" si="343"/>
        <v>20</v>
      </c>
      <c r="O2697">
        <f t="shared" ca="1" si="336"/>
        <v>5</v>
      </c>
      <c r="P2697">
        <f t="shared" ca="1" si="337"/>
        <v>3</v>
      </c>
      <c r="Q2697">
        <f t="shared" ca="1" si="341"/>
        <v>1</v>
      </c>
      <c r="R2697">
        <f t="shared" ca="1" si="342"/>
        <v>3</v>
      </c>
    </row>
    <row r="2698" spans="1:18">
      <c r="A2698">
        <f ca="1">VLOOKUP(O2698,Tabela3[],2,0)</f>
        <v>2003</v>
      </c>
      <c r="B2698" t="str">
        <f ca="1">VLOOKUP(P2698,Tabela3[],4,0)</f>
        <v>MARÇO</v>
      </c>
      <c r="C2698" t="str">
        <f ca="1">VLOOKUP(Q2698,Tabela3[],5,0)</f>
        <v>Estados Unidos</v>
      </c>
      <c r="D2698" t="str">
        <f ca="1">VLOOKUP(Q2698,Tabela3[],3,0)</f>
        <v>Amazon</v>
      </c>
      <c r="E2698" t="str">
        <f ca="1">IF(R2698=Q2698, (VLOOKUP(P2698+1,Tabela3[],5,0)),VLOOKUP(R2698,Tabela3[],5,0))</f>
        <v>China</v>
      </c>
      <c r="F2698" s="1">
        <f t="shared" ca="1" si="338"/>
        <v>37679</v>
      </c>
      <c r="G2698" s="1">
        <f t="shared" ca="1" si="339"/>
        <v>37680.758721876104</v>
      </c>
      <c r="H2698">
        <f t="shared" ca="1" si="340"/>
        <v>1</v>
      </c>
      <c r="I2698" t="str">
        <f ca="1">VLOOKUP(Q2698,Tabela3[],9,1)</f>
        <v>HMM Algeciras</v>
      </c>
      <c r="J2698" t="str">
        <f ca="1">VLOOKUP(Q2698,Tabela3[],11,0)</f>
        <v>Travesseiro Toque de Pluma</v>
      </c>
      <c r="K2698" t="str">
        <f ca="1">VLOOKUP(Q2698,Tabela3[],10,0)</f>
        <v>Geral</v>
      </c>
      <c r="L2698" t="e" cm="1">
        <f t="array" aca="1" ref="L2698" ca="1">IF(Tabela2[[#This Row],[PORTO]]=Tabela2[[#This Row],[DESTINO]],0,erro)</f>
        <v>#NAME?</v>
      </c>
      <c r="N2698">
        <f t="shared" ca="1" si="343"/>
        <v>2000</v>
      </c>
      <c r="O2698">
        <f t="shared" ca="1" si="336"/>
        <v>3</v>
      </c>
      <c r="P2698">
        <f t="shared" ca="1" si="337"/>
        <v>2</v>
      </c>
      <c r="Q2698">
        <f t="shared" ca="1" si="341"/>
        <v>5</v>
      </c>
      <c r="R2698">
        <f t="shared" ca="1" si="342"/>
        <v>2</v>
      </c>
    </row>
    <row r="2699" spans="1:18">
      <c r="A2699">
        <f ca="1">VLOOKUP(O2699,Tabela3[],2,0)</f>
        <v>2007</v>
      </c>
      <c r="B2699" t="str">
        <f ca="1">VLOOKUP(P2699,Tabela3[],4,0)</f>
        <v>JUNHO</v>
      </c>
      <c r="C2699" t="str">
        <f ca="1">VLOOKUP(Q2699,Tabela3[],5,0)</f>
        <v>Alemanha</v>
      </c>
      <c r="D2699" t="str">
        <f ca="1">VLOOKUP(Q2699,Tabela3[],3,0)</f>
        <v>Volkswagen</v>
      </c>
      <c r="E2699" t="str">
        <f ca="1">IF(R2699=Q2699, (VLOOKUP(P2699+1,Tabela3[],5,0)),VLOOKUP(R2699,Tabela3[],5,0))</f>
        <v>Itália</v>
      </c>
      <c r="F2699" s="1">
        <f t="shared" ca="1" si="338"/>
        <v>39221</v>
      </c>
      <c r="G2699" s="1">
        <f t="shared" ca="1" si="339"/>
        <v>39226.128354127919</v>
      </c>
      <c r="H2699">
        <f t="shared" ca="1" si="340"/>
        <v>0</v>
      </c>
      <c r="I2699" t="str">
        <f ca="1">VLOOKUP(Q2699,Tabela3[],9,1)</f>
        <v>Warehouse Carriers </v>
      </c>
      <c r="J2699" t="str">
        <f ca="1">VLOOKUP(Q2699,Tabela3[],11,0)</f>
        <v>Highline 250 TSI (Taos)</v>
      </c>
      <c r="K2699" t="str">
        <f ca="1">VLOOKUP(Q2699,Tabela3[],10,0)</f>
        <v>Carros</v>
      </c>
      <c r="L2699" t="e" cm="1">
        <f t="array" aca="1" ref="L2699" ca="1">IF(Tabela2[[#This Row],[PORTO]]=Tabela2[[#This Row],[DESTINO]],0,erro)</f>
        <v>#NAME?</v>
      </c>
      <c r="N2699">
        <f t="shared" ca="1" si="343"/>
        <v>500</v>
      </c>
      <c r="O2699">
        <f t="shared" ca="1" si="336"/>
        <v>7</v>
      </c>
      <c r="P2699">
        <f t="shared" ca="1" si="337"/>
        <v>5</v>
      </c>
      <c r="Q2699">
        <f t="shared" ca="1" si="341"/>
        <v>7</v>
      </c>
      <c r="R2699">
        <f t="shared" ca="1" si="342"/>
        <v>18</v>
      </c>
    </row>
    <row r="2700" spans="1:18">
      <c r="A2700">
        <f ca="1">VLOOKUP(O2700,Tabela3[],2,0)</f>
        <v>2006</v>
      </c>
      <c r="B2700" t="str">
        <f ca="1">VLOOKUP(P2700,Tabela3[],4,0)</f>
        <v>JULHO</v>
      </c>
      <c r="C2700" t="str">
        <f ca="1">VLOOKUP(Q2700,Tabela3[],5,0)</f>
        <v>Canadá</v>
      </c>
      <c r="D2700" t="str">
        <f ca="1">VLOOKUP(Q2700,Tabela3[],3,0)</f>
        <v>Shopify</v>
      </c>
      <c r="E2700" t="str">
        <f ca="1">IF(R2700=Q2700, (VLOOKUP(P2700+1,Tabela3[],5,0)),VLOOKUP(R2700,Tabela3[],5,0))</f>
        <v>China</v>
      </c>
      <c r="F2700" s="1">
        <f t="shared" ca="1" si="338"/>
        <v>38873</v>
      </c>
      <c r="G2700" s="1">
        <f t="shared" ca="1" si="339"/>
        <v>38877.01083553733</v>
      </c>
      <c r="H2700">
        <f t="shared" ca="1" si="340"/>
        <v>0</v>
      </c>
      <c r="I2700" t="str">
        <f ca="1">VLOOKUP(Q2700,Tabela3[],9,1)</f>
        <v>HMM Southampton</v>
      </c>
      <c r="J2700" t="str">
        <f ca="1">VLOOKUP(Q2700,Tabela3[],11,0)</f>
        <v>TORRADORES DE CAFÉ</v>
      </c>
      <c r="K2700" t="str">
        <f ca="1">VLOOKUP(Q2700,Tabela3[],10,0)</f>
        <v>Geral</v>
      </c>
      <c r="L2700" t="e" cm="1">
        <f t="array" aca="1" ref="L2700" ca="1">IF(Tabela2[[#This Row],[PORTO]]=Tabela2[[#This Row],[DESTINO]],0,erro)</f>
        <v>#NAME?</v>
      </c>
      <c r="N2700">
        <f t="shared" ca="1" si="343"/>
        <v>1000</v>
      </c>
      <c r="O2700">
        <f t="shared" ca="1" si="336"/>
        <v>6</v>
      </c>
      <c r="P2700">
        <f t="shared" ca="1" si="337"/>
        <v>6</v>
      </c>
      <c r="Q2700">
        <f t="shared" ca="1" si="341"/>
        <v>33</v>
      </c>
      <c r="R2700">
        <f t="shared" ca="1" si="342"/>
        <v>2</v>
      </c>
    </row>
    <row r="2701" spans="1:18">
      <c r="A2701">
        <f ca="1">VLOOKUP(O2701,Tabela3[],2,0)</f>
        <v>2003</v>
      </c>
      <c r="B2701" t="str">
        <f ca="1">VLOOKUP(P2701,Tabela3[],4,0)</f>
        <v>JULHO</v>
      </c>
      <c r="C2701" t="str">
        <f ca="1">VLOOKUP(Q2701,Tabela3[],5,0)</f>
        <v>França</v>
      </c>
      <c r="D2701" t="str">
        <f ca="1">VLOOKUP(Q2701,Tabela3[],3,0)</f>
        <v> LVMH</v>
      </c>
      <c r="E2701" t="str">
        <f ca="1">IF(R2701=Q2701, (VLOOKUP(P2701+1,Tabela3[],5,0)),VLOOKUP(R2701,Tabela3[],5,0))</f>
        <v>Alemanha</v>
      </c>
      <c r="F2701" s="1">
        <f t="shared" ca="1" si="338"/>
        <v>37792</v>
      </c>
      <c r="G2701" s="1">
        <f t="shared" ca="1" si="339"/>
        <v>37796.100111924497</v>
      </c>
      <c r="H2701">
        <f t="shared" ca="1" si="340"/>
        <v>1</v>
      </c>
      <c r="I2701" t="str">
        <f ca="1">VLOOKUP(Q2701,Tabela3[],9,1)</f>
        <v>Emma Maersk</v>
      </c>
      <c r="J2701" t="str">
        <f ca="1">VLOOKUP(Q2701,Tabela3[],11,0)</f>
        <v>Guerlain</v>
      </c>
      <c r="K2701" t="str">
        <f ca="1">VLOOKUP(Q2701,Tabela3[],10,0)</f>
        <v>Tecido</v>
      </c>
      <c r="L2701" t="e" cm="1">
        <f t="array" aca="1" ref="L2701" ca="1">IF(Tabela2[[#This Row],[PORTO]]=Tabela2[[#This Row],[DESTINO]],0,erro)</f>
        <v>#NAME?</v>
      </c>
      <c r="N2701">
        <f t="shared" ca="1" si="343"/>
        <v>24000</v>
      </c>
      <c r="O2701">
        <f t="shared" ca="1" si="336"/>
        <v>3</v>
      </c>
      <c r="P2701">
        <f t="shared" ca="1" si="337"/>
        <v>6</v>
      </c>
      <c r="Q2701">
        <f t="shared" ca="1" si="341"/>
        <v>23</v>
      </c>
      <c r="R2701">
        <f t="shared" ca="1" si="342"/>
        <v>6</v>
      </c>
    </row>
    <row r="2702" spans="1:18">
      <c r="A2702">
        <f ca="1">VLOOKUP(O2702,Tabela3[],2,0)</f>
        <v>2000</v>
      </c>
      <c r="B2702" t="str">
        <f ca="1">VLOOKUP(P2702,Tabela3[],4,0)</f>
        <v>SETEMBRO</v>
      </c>
      <c r="C2702" t="str">
        <f ca="1">VLOOKUP(Q2702,Tabela3[],5,0)</f>
        <v>França</v>
      </c>
      <c r="D2702" t="str">
        <f ca="1">VLOOKUP(Q2702,Tabela3[],3,0)</f>
        <v> LVMH</v>
      </c>
      <c r="E2702" t="str">
        <f ca="1">IF(R2702=Q2702, (VLOOKUP(P2702+1,Tabela3[],5,0)),VLOOKUP(R2702,Tabela3[],5,0))</f>
        <v>China</v>
      </c>
      <c r="F2702" s="1">
        <f t="shared" ca="1" si="338"/>
        <v>36749</v>
      </c>
      <c r="G2702" s="1">
        <f t="shared" ca="1" si="339"/>
        <v>36752.950469569092</v>
      </c>
      <c r="H2702">
        <f t="shared" ca="1" si="340"/>
        <v>1</v>
      </c>
      <c r="I2702" t="str">
        <f ca="1">VLOOKUP(Q2702,Tabela3[],9,1)</f>
        <v>Emma Maersk</v>
      </c>
      <c r="J2702" t="str">
        <f ca="1">VLOOKUP(Q2702,Tabela3[],11,0)</f>
        <v>Clos Des Lambrys</v>
      </c>
      <c r="K2702" t="str">
        <f ca="1">VLOOKUP(Q2702,Tabela3[],10,0)</f>
        <v>Tecido</v>
      </c>
      <c r="L2702" t="e" cm="1">
        <f t="array" aca="1" ref="L2702" ca="1">IF(Tabela2[[#This Row],[PORTO]]=Tabela2[[#This Row],[DESTINO]],0,erro)</f>
        <v>#NAME?</v>
      </c>
      <c r="N2702">
        <f t="shared" ca="1" si="343"/>
        <v>35000</v>
      </c>
      <c r="O2702">
        <f t="shared" ca="1" si="336"/>
        <v>0</v>
      </c>
      <c r="P2702">
        <f t="shared" ca="1" si="337"/>
        <v>8</v>
      </c>
      <c r="Q2702">
        <f t="shared" ca="1" si="341"/>
        <v>21</v>
      </c>
      <c r="R2702">
        <f t="shared" ca="1" si="342"/>
        <v>2</v>
      </c>
    </row>
    <row r="2703" spans="1:18">
      <c r="A2703">
        <f ca="1">VLOOKUP(O2703,Tabela3[],2,0)</f>
        <v>2001</v>
      </c>
      <c r="B2703" t="str">
        <f ca="1">VLOOKUP(P2703,Tabela3[],4,0)</f>
        <v>MAIO</v>
      </c>
      <c r="C2703" t="str">
        <f ca="1">VLOOKUP(Q2703,Tabela3[],5,0)</f>
        <v>Coréia do Sul</v>
      </c>
      <c r="D2703" t="str">
        <f ca="1">VLOOKUP(Q2703,Tabela3[],3,0)</f>
        <v>Samsung</v>
      </c>
      <c r="E2703" t="str">
        <f ca="1">IF(R2703=Q2703, (VLOOKUP(P2703+1,Tabela3[],5,0)),VLOOKUP(R2703,Tabela3[],5,0))</f>
        <v>Holanda</v>
      </c>
      <c r="F2703" s="1">
        <f t="shared" ca="1" si="338"/>
        <v>36995</v>
      </c>
      <c r="G2703" s="1">
        <f t="shared" ca="1" si="339"/>
        <v>36997.920924860082</v>
      </c>
      <c r="H2703">
        <f t="shared" ca="1" si="340"/>
        <v>1</v>
      </c>
      <c r="I2703" t="str">
        <f ca="1">VLOOKUP(Q2703,Tabela3[],9,1)</f>
        <v>HMM Rotterdam</v>
      </c>
      <c r="J2703" t="str">
        <f ca="1">VLOOKUP(Q2703,Tabela3[],11,0)</f>
        <v>Crystal UHD 4k 65"</v>
      </c>
      <c r="K2703" t="str">
        <f ca="1">VLOOKUP(Q2703,Tabela3[],10,0)</f>
        <v>Eletrônicos</v>
      </c>
      <c r="L2703" t="e" cm="1">
        <f t="array" aca="1" ref="L2703" ca="1">IF(Tabela2[[#This Row],[PORTO]]=Tabela2[[#This Row],[DESTINO]],0,erro)</f>
        <v>#NAME?</v>
      </c>
      <c r="N2703">
        <f t="shared" ca="1" si="343"/>
        <v>1000</v>
      </c>
      <c r="O2703">
        <f t="shared" ca="1" si="336"/>
        <v>1</v>
      </c>
      <c r="P2703">
        <f t="shared" ca="1" si="337"/>
        <v>4</v>
      </c>
      <c r="Q2703">
        <f t="shared" ca="1" si="341"/>
        <v>14</v>
      </c>
      <c r="R2703">
        <f t="shared" ca="1" si="342"/>
        <v>16</v>
      </c>
    </row>
    <row r="2704" spans="1:18">
      <c r="A2704">
        <f ca="1">VLOOKUP(O2704,Tabela3[],2,0)</f>
        <v>2009</v>
      </c>
      <c r="B2704" t="str">
        <f ca="1">VLOOKUP(P2704,Tabela3[],4,0)</f>
        <v>OUTUBRO</v>
      </c>
      <c r="C2704" t="str">
        <f ca="1">VLOOKUP(Q2704,Tabela3[],5,0)</f>
        <v>Holanda</v>
      </c>
      <c r="D2704" t="str">
        <f ca="1">VLOOKUP(Q2704,Tabela3[],3,0)</f>
        <v>Shell</v>
      </c>
      <c r="E2704" t="str">
        <f ca="1">IF(R2704=Q2704, (VLOOKUP(P2704+1,Tabela3[],5,0)),VLOOKUP(R2704,Tabela3[],5,0))</f>
        <v>Reino Unido</v>
      </c>
      <c r="F2704" s="1">
        <f t="shared" ca="1" si="338"/>
        <v>40057</v>
      </c>
      <c r="G2704" s="1">
        <f t="shared" ca="1" si="339"/>
        <v>40059.199158309537</v>
      </c>
      <c r="H2704">
        <f t="shared" ca="1" si="340"/>
        <v>1</v>
      </c>
      <c r="I2704" t="str">
        <f ca="1">VLOOKUP(Q2704,Tabela3[],9,1)</f>
        <v>AbQaiq</v>
      </c>
      <c r="J2704" t="str">
        <f ca="1">VLOOKUP(Q2704,Tabela3[],11,0)</f>
        <v>Petróleo Bruto</v>
      </c>
      <c r="K2704" t="str">
        <f ca="1">VLOOKUP(Q2704,Tabela3[],10,0)</f>
        <v>Petróleo</v>
      </c>
      <c r="L2704" t="e" cm="1">
        <f t="array" aca="1" ref="L2704" ca="1">IF(Tabela2[[#This Row],[PORTO]]=Tabela2[[#This Row],[DESTINO]],0,erro)</f>
        <v>#NAME?</v>
      </c>
      <c r="N2704">
        <f t="shared" ca="1" si="343"/>
        <v>75000</v>
      </c>
      <c r="O2704">
        <f t="shared" ca="1" si="336"/>
        <v>9</v>
      </c>
      <c r="P2704">
        <f t="shared" ca="1" si="337"/>
        <v>9</v>
      </c>
      <c r="Q2704">
        <f t="shared" ca="1" si="341"/>
        <v>17</v>
      </c>
      <c r="R2704">
        <f t="shared" ca="1" si="342"/>
        <v>24</v>
      </c>
    </row>
    <row r="2705" spans="1:18">
      <c r="A2705">
        <f ca="1">VLOOKUP(O2705,Tabela3[],2,0)</f>
        <v>2005</v>
      </c>
      <c r="B2705" t="str">
        <f ca="1">VLOOKUP(P2705,Tabela3[],4,0)</f>
        <v>MAIO</v>
      </c>
      <c r="C2705" t="str">
        <f ca="1">VLOOKUP(Q2705,Tabela3[],5,0)</f>
        <v>Reino Unido</v>
      </c>
      <c r="D2705" t="str">
        <f ca="1">VLOOKUP(Q2705,Tabela3[],3,0)</f>
        <v>Unilever</v>
      </c>
      <c r="E2705" t="str">
        <f ca="1">IF(R2705=Q2705, (VLOOKUP(P2705+1,Tabela3[],5,0)),VLOOKUP(R2705,Tabela3[],5,0))</f>
        <v>Japão</v>
      </c>
      <c r="F2705" s="1">
        <f t="shared" ca="1" si="338"/>
        <v>38449</v>
      </c>
      <c r="G2705" s="1">
        <f t="shared" ca="1" si="339"/>
        <v>38451.045886582055</v>
      </c>
      <c r="H2705">
        <f t="shared" ca="1" si="340"/>
        <v>1</v>
      </c>
      <c r="I2705" t="str">
        <f ca="1">VLOOKUP(Q2705,Tabela3[],9,1)</f>
        <v>HMM Helsinki</v>
      </c>
      <c r="J2705" t="str">
        <f ca="1">VLOOKUP(Q2705,Tabela3[],11,0)</f>
        <v xml:space="preserve">Shampoo </v>
      </c>
      <c r="K2705" t="str">
        <f ca="1">VLOOKUP(Q2705,Tabela3[],10,0)</f>
        <v>Quimico</v>
      </c>
      <c r="L2705" t="e" cm="1">
        <f t="array" aca="1" ref="L2705" ca="1">IF(Tabela2[[#This Row],[PORTO]]=Tabela2[[#This Row],[DESTINO]],0,erro)</f>
        <v>#NAME?</v>
      </c>
      <c r="N2705">
        <f t="shared" ca="1" si="343"/>
        <v>1370000</v>
      </c>
      <c r="O2705">
        <f t="shared" ca="1" si="336"/>
        <v>5</v>
      </c>
      <c r="P2705">
        <f t="shared" ca="1" si="337"/>
        <v>4</v>
      </c>
      <c r="Q2705">
        <f t="shared" ca="1" si="341"/>
        <v>24</v>
      </c>
      <c r="R2705">
        <f t="shared" ca="1" si="342"/>
        <v>9</v>
      </c>
    </row>
    <row r="2706" spans="1:18">
      <c r="A2706">
        <f ca="1">VLOOKUP(O2706,Tabela3[],2,0)</f>
        <v>2005</v>
      </c>
      <c r="B2706" t="str">
        <f ca="1">VLOOKUP(P2706,Tabela3[],4,0)</f>
        <v>JANEIRO</v>
      </c>
      <c r="C2706" t="str">
        <f ca="1">VLOOKUP(Q2706,Tabela3[],5,0)</f>
        <v>Brasil</v>
      </c>
      <c r="D2706" t="str">
        <f ca="1">VLOOKUP(Q2706,Tabela3[],3,0)</f>
        <v>VALE</v>
      </c>
      <c r="E2706" t="str">
        <f ca="1">IF(R2706=Q2706, (VLOOKUP(P2706+1,Tabela3[],5,0)),VLOOKUP(R2706,Tabela3[],5,0))</f>
        <v>Coréia do Sul</v>
      </c>
      <c r="F2706" s="1">
        <f t="shared" ca="1" si="338"/>
        <v>38696</v>
      </c>
      <c r="G2706" s="1">
        <f t="shared" ca="1" si="339"/>
        <v>38701.618559607276</v>
      </c>
      <c r="H2706">
        <f t="shared" ca="1" si="340"/>
        <v>0</v>
      </c>
      <c r="I2706" t="str">
        <f ca="1">VLOOKUP(Q2706,Tabela3[],9,1)</f>
        <v>Lan Hua Hai</v>
      </c>
      <c r="J2706" t="str">
        <f ca="1">VLOOKUP(Q2706,Tabela3[],11,0)</f>
        <v>Bauxita</v>
      </c>
      <c r="K2706" t="str">
        <f ca="1">VLOOKUP(Q2706,Tabela3[],10,0)</f>
        <v>Minério</v>
      </c>
      <c r="L2706" t="e" cm="1">
        <f t="array" aca="1" ref="L2706" ca="1">IF(Tabela2[[#This Row],[PORTO]]=Tabela2[[#This Row],[DESTINO]],0,erro)</f>
        <v>#NAME?</v>
      </c>
      <c r="N2706">
        <f t="shared" ca="1" si="343"/>
        <v>0</v>
      </c>
      <c r="O2706">
        <f t="shared" ca="1" si="336"/>
        <v>5</v>
      </c>
      <c r="P2706">
        <f t="shared" ca="1" si="337"/>
        <v>12</v>
      </c>
      <c r="Q2706">
        <f t="shared" ca="1" si="341"/>
        <v>28</v>
      </c>
      <c r="R2706">
        <f t="shared" ca="1" si="342"/>
        <v>12</v>
      </c>
    </row>
    <row r="2707" spans="1:18">
      <c r="A2707">
        <f ca="1">VLOOKUP(O2707,Tabela3[],2,0)</f>
        <v>2007</v>
      </c>
      <c r="B2707" t="str">
        <f ca="1">VLOOKUP(P2707,Tabela3[],4,0)</f>
        <v>DEZEMBRO</v>
      </c>
      <c r="C2707" t="str">
        <f ca="1">VLOOKUP(Q2707,Tabela3[],5,0)</f>
        <v>França</v>
      </c>
      <c r="D2707" t="str">
        <f ca="1">VLOOKUP(Q2707,Tabela3[],3,0)</f>
        <v> LVMH</v>
      </c>
      <c r="E2707" t="str">
        <f ca="1">IF(R2707=Q2707, (VLOOKUP(P2707+1,Tabela3[],5,0)),VLOOKUP(R2707,Tabela3[],5,0))</f>
        <v>China</v>
      </c>
      <c r="F2707" s="1">
        <f t="shared" ca="1" si="338"/>
        <v>39392</v>
      </c>
      <c r="G2707" s="1">
        <f t="shared" ca="1" si="339"/>
        <v>39393.264232200774</v>
      </c>
      <c r="H2707">
        <f t="shared" ca="1" si="340"/>
        <v>1</v>
      </c>
      <c r="I2707" t="str">
        <f ca="1">VLOOKUP(Q2707,Tabela3[],9,1)</f>
        <v>Emma Maersk</v>
      </c>
      <c r="J2707" t="str">
        <f ca="1">VLOOKUP(Q2707,Tabela3[],11,0)</f>
        <v>Clos Des Lambrys</v>
      </c>
      <c r="K2707" t="str">
        <f ca="1">VLOOKUP(Q2707,Tabela3[],10,0)</f>
        <v>Tecido</v>
      </c>
      <c r="L2707" t="e" cm="1">
        <f t="array" aca="1" ref="L2707" ca="1">IF(Tabela2[[#This Row],[PORTO]]=Tabela2[[#This Row],[DESTINO]],0,erro)</f>
        <v>#NAME?</v>
      </c>
      <c r="N2707">
        <f t="shared" ca="1" si="343"/>
        <v>26000</v>
      </c>
      <c r="O2707">
        <f t="shared" ref="O2707:O2770" ca="1" si="344">INT(RAND()*10)</f>
        <v>7</v>
      </c>
      <c r="P2707">
        <f t="shared" ref="P2707:P2770" ca="1" si="345">INT(RAND()*13)</f>
        <v>11</v>
      </c>
      <c r="Q2707">
        <f t="shared" ca="1" si="341"/>
        <v>21</v>
      </c>
      <c r="R2707">
        <f t="shared" ca="1" si="342"/>
        <v>0</v>
      </c>
    </row>
    <row r="2708" spans="1:18">
      <c r="A2708">
        <f ca="1">VLOOKUP(O2708,Tabela3[],2,0)</f>
        <v>2007</v>
      </c>
      <c r="B2708" t="str">
        <f ca="1">VLOOKUP(P2708,Tabela3[],4,0)</f>
        <v>JANEIRO</v>
      </c>
      <c r="C2708" t="str">
        <f ca="1">VLOOKUP(Q2708,Tabela3[],5,0)</f>
        <v>Itália</v>
      </c>
      <c r="D2708" t="str">
        <f ca="1">VLOOKUP(Q2708,Tabela3[],3,0)</f>
        <v>Hyundai</v>
      </c>
      <c r="E2708" t="str">
        <f ca="1">IF(R2708=Q2708, (VLOOKUP(P2708+1,Tabela3[],5,0)),VLOOKUP(R2708,Tabela3[],5,0))</f>
        <v>França</v>
      </c>
      <c r="F2708" s="1">
        <f t="shared" ca="1" si="338"/>
        <v>39082</v>
      </c>
      <c r="G2708" s="1">
        <f t="shared" ca="1" si="339"/>
        <v>39083.294979057646</v>
      </c>
      <c r="H2708">
        <f t="shared" ca="1" si="340"/>
        <v>0</v>
      </c>
      <c r="I2708" t="str">
        <f ca="1">VLOOKUP(Q2708,Tabela3[],9,1)</f>
        <v>Car Carriers</v>
      </c>
      <c r="J2708" t="str">
        <f ca="1">VLOOKUP(Q2708,Tabela3[],11,0)</f>
        <v>Creta Confort</v>
      </c>
      <c r="K2708" t="str">
        <f ca="1">VLOOKUP(Q2708,Tabela3[],10,0)</f>
        <v>Carros</v>
      </c>
      <c r="L2708" t="e" cm="1">
        <f t="array" aca="1" ref="L2708" ca="1">IF(Tabela2[[#This Row],[PORTO]]=Tabela2[[#This Row],[DESTINO]],0,erro)</f>
        <v>#NAME?</v>
      </c>
      <c r="N2708">
        <f t="shared" ca="1" si="343"/>
        <v>300</v>
      </c>
      <c r="O2708">
        <f t="shared" ca="1" si="344"/>
        <v>7</v>
      </c>
      <c r="P2708">
        <f t="shared" ca="1" si="345"/>
        <v>0</v>
      </c>
      <c r="Q2708">
        <f t="shared" ca="1" si="341"/>
        <v>18</v>
      </c>
      <c r="R2708">
        <f t="shared" ca="1" si="342"/>
        <v>23</v>
      </c>
    </row>
    <row r="2709" spans="1:18">
      <c r="A2709">
        <f ca="1">VLOOKUP(O2709,Tabela3[],2,0)</f>
        <v>2008</v>
      </c>
      <c r="B2709" t="str">
        <f ca="1">VLOOKUP(P2709,Tabela3[],4,0)</f>
        <v>MAIO</v>
      </c>
      <c r="C2709" t="str">
        <f ca="1">VLOOKUP(Q2709,Tabela3[],5,0)</f>
        <v>Estados Unidos</v>
      </c>
      <c r="D2709" t="str">
        <f ca="1">VLOOKUP(Q2709,Tabela3[],3,0)</f>
        <v>Amazon</v>
      </c>
      <c r="E2709" t="str">
        <f ca="1">IF(R2709=Q2709, (VLOOKUP(P2709+1,Tabela3[],5,0)),VLOOKUP(R2709,Tabela3[],5,0))</f>
        <v>Holanda</v>
      </c>
      <c r="F2709" s="1">
        <f t="shared" ca="1" si="338"/>
        <v>39562</v>
      </c>
      <c r="G2709" s="1">
        <f t="shared" ca="1" si="339"/>
        <v>39569.451498306225</v>
      </c>
      <c r="H2709">
        <f t="shared" ca="1" si="340"/>
        <v>1</v>
      </c>
      <c r="I2709" t="str">
        <f ca="1">VLOOKUP(Q2709,Tabela3[],9,1)</f>
        <v>HMM Algeciras</v>
      </c>
      <c r="J2709" t="str">
        <f ca="1">VLOOKUP(Q2709,Tabela3[],11,0)</f>
        <v>Escrivaninha Trevalla</v>
      </c>
      <c r="K2709" t="str">
        <f ca="1">VLOOKUP(Q2709,Tabela3[],10,0)</f>
        <v>Geral</v>
      </c>
      <c r="L2709" t="e" cm="1">
        <f t="array" aca="1" ref="L2709" ca="1">IF(Tabela2[[#This Row],[PORTO]]=Tabela2[[#This Row],[DESTINO]],0,erro)</f>
        <v>#NAME?</v>
      </c>
      <c r="N2709">
        <f t="shared" ca="1" si="343"/>
        <v>1000</v>
      </c>
      <c r="O2709">
        <f t="shared" ca="1" si="344"/>
        <v>8</v>
      </c>
      <c r="P2709">
        <f t="shared" ca="1" si="345"/>
        <v>4</v>
      </c>
      <c r="Q2709">
        <f t="shared" ca="1" si="341"/>
        <v>3</v>
      </c>
      <c r="R2709">
        <f t="shared" ca="1" si="342"/>
        <v>15</v>
      </c>
    </row>
    <row r="2710" spans="1:18">
      <c r="A2710">
        <f ca="1">VLOOKUP(O2710,Tabela3[],2,0)</f>
        <v>2007</v>
      </c>
      <c r="B2710" t="str">
        <f ca="1">VLOOKUP(P2710,Tabela3[],4,0)</f>
        <v>SETEMBRO</v>
      </c>
      <c r="C2710" t="str">
        <f ca="1">VLOOKUP(Q2710,Tabela3[],5,0)</f>
        <v>Japão</v>
      </c>
      <c r="D2710" t="str">
        <f ca="1">VLOOKUP(Q2710,Tabela3[],3,0)</f>
        <v>Toyota</v>
      </c>
      <c r="E2710" t="str">
        <f ca="1">IF(R2710=Q2710, (VLOOKUP(P2710+1,Tabela3[],5,0)),VLOOKUP(R2710,Tabela3[],5,0))</f>
        <v>Estados Unidos</v>
      </c>
      <c r="F2710" s="1">
        <f t="shared" ca="1" si="338"/>
        <v>39313</v>
      </c>
      <c r="G2710" s="1">
        <f t="shared" ca="1" si="339"/>
        <v>39316.039971192207</v>
      </c>
      <c r="H2710">
        <f t="shared" ca="1" si="340"/>
        <v>1</v>
      </c>
      <c r="I2710" t="str">
        <f ca="1">VLOOKUP(Q2710,Tabela3[],9,1)</f>
        <v>Trailer Carriers</v>
      </c>
      <c r="J2710" t="str">
        <f ca="1">VLOOKUP(Q2710,Tabela3[],11,0)</f>
        <v>HILUX CABINE DUPLA STD POWER PACK</v>
      </c>
      <c r="K2710" t="str">
        <f ca="1">VLOOKUP(Q2710,Tabela3[],10,0)</f>
        <v>Carros</v>
      </c>
      <c r="L2710" t="e" cm="1">
        <f t="array" aca="1" ref="L2710" ca="1">IF(Tabela2[[#This Row],[PORTO]]=Tabela2[[#This Row],[DESTINO]],0,erro)</f>
        <v>#NAME?</v>
      </c>
      <c r="N2710">
        <f t="shared" ca="1" si="343"/>
        <v>300</v>
      </c>
      <c r="O2710">
        <f t="shared" ca="1" si="344"/>
        <v>7</v>
      </c>
      <c r="P2710">
        <f t="shared" ca="1" si="345"/>
        <v>8</v>
      </c>
      <c r="Q2710">
        <f t="shared" ca="1" si="341"/>
        <v>9</v>
      </c>
      <c r="R2710">
        <f t="shared" ca="1" si="342"/>
        <v>5</v>
      </c>
    </row>
    <row r="2711" spans="1:18">
      <c r="A2711">
        <f ca="1">VLOOKUP(O2711,Tabela3[],2,0)</f>
        <v>2008</v>
      </c>
      <c r="B2711" t="str">
        <f ca="1">VLOOKUP(P2711,Tabela3[],4,0)</f>
        <v>JUNHO</v>
      </c>
      <c r="C2711" t="str">
        <f ca="1">VLOOKUP(Q2711,Tabela3[],5,0)</f>
        <v>Estados Unidos</v>
      </c>
      <c r="D2711" t="str">
        <f ca="1">VLOOKUP(Q2711,Tabela3[],3,0)</f>
        <v>Amazon</v>
      </c>
      <c r="E2711" t="str">
        <f ca="1">IF(R2711=Q2711, (VLOOKUP(P2711+1,Tabela3[],5,0)),VLOOKUP(R2711,Tabela3[],5,0))</f>
        <v>Itália</v>
      </c>
      <c r="F2711" s="1">
        <f t="shared" ca="1" si="338"/>
        <v>39581</v>
      </c>
      <c r="G2711" s="1">
        <f t="shared" ca="1" si="339"/>
        <v>39583.041063834215</v>
      </c>
      <c r="H2711">
        <f t="shared" ca="1" si="340"/>
        <v>1</v>
      </c>
      <c r="I2711" t="str">
        <f ca="1">VLOOKUP(Q2711,Tabela3[],9,1)</f>
        <v>HMM Algeciras</v>
      </c>
      <c r="J2711" t="str">
        <f ca="1">VLOOKUP(Q2711,Tabela3[],11,0)</f>
        <v>Travesseiro Toque de Pluma</v>
      </c>
      <c r="K2711" t="str">
        <f ca="1">VLOOKUP(Q2711,Tabela3[],10,0)</f>
        <v>Geral</v>
      </c>
      <c r="L2711" t="e" cm="1">
        <f t="array" aca="1" ref="L2711" ca="1">IF(Tabela2[[#This Row],[PORTO]]=Tabela2[[#This Row],[DESTINO]],0,erro)</f>
        <v>#NAME?</v>
      </c>
      <c r="N2711">
        <f t="shared" ca="1" si="343"/>
        <v>4000</v>
      </c>
      <c r="O2711">
        <f t="shared" ca="1" si="344"/>
        <v>8</v>
      </c>
      <c r="P2711">
        <f t="shared" ca="1" si="345"/>
        <v>5</v>
      </c>
      <c r="Q2711">
        <f t="shared" ca="1" si="341"/>
        <v>5</v>
      </c>
      <c r="R2711">
        <f t="shared" ca="1" si="342"/>
        <v>20</v>
      </c>
    </row>
    <row r="2712" spans="1:18">
      <c r="A2712">
        <f ca="1">VLOOKUP(O2712,Tabela3[],2,0)</f>
        <v>2009</v>
      </c>
      <c r="B2712" t="str">
        <f ca="1">VLOOKUP(P2712,Tabela3[],4,0)</f>
        <v>NOVEMBRO</v>
      </c>
      <c r="C2712" t="str">
        <f ca="1">VLOOKUP(Q2712,Tabela3[],5,0)</f>
        <v>Alemanha</v>
      </c>
      <c r="D2712" t="str">
        <f ca="1">VLOOKUP(Q2712,Tabela3[],3,0)</f>
        <v>Volkswagen</v>
      </c>
      <c r="E2712" t="str">
        <f ca="1">IF(R2712=Q2712, (VLOOKUP(P2712+1,Tabela3[],5,0)),VLOOKUP(R2712,Tabela3[],5,0))</f>
        <v>Holanda</v>
      </c>
      <c r="F2712" s="1">
        <f t="shared" ca="1" si="338"/>
        <v>40109</v>
      </c>
      <c r="G2712" s="1">
        <f t="shared" ca="1" si="339"/>
        <v>40117.463155248595</v>
      </c>
      <c r="H2712">
        <f t="shared" ca="1" si="340"/>
        <v>0</v>
      </c>
      <c r="I2712" t="str">
        <f ca="1">VLOOKUP(Q2712,Tabela3[],9,1)</f>
        <v>Warehouse Carriers </v>
      </c>
      <c r="J2712" t="str">
        <f ca="1">VLOOKUP(Q2712,Tabela3[],11,0)</f>
        <v>Cross CD (Saveiro)</v>
      </c>
      <c r="K2712" t="str">
        <f ca="1">VLOOKUP(Q2712,Tabela3[],10,0)</f>
        <v>Carros</v>
      </c>
      <c r="L2712" t="e" cm="1">
        <f t="array" aca="1" ref="L2712" ca="1">IF(Tabela2[[#This Row],[PORTO]]=Tabela2[[#This Row],[DESTINO]],0,erro)</f>
        <v>#NAME?</v>
      </c>
      <c r="N2712">
        <f t="shared" ca="1" si="343"/>
        <v>300</v>
      </c>
      <c r="O2712">
        <f t="shared" ca="1" si="344"/>
        <v>9</v>
      </c>
      <c r="P2712">
        <f t="shared" ca="1" si="345"/>
        <v>10</v>
      </c>
      <c r="Q2712">
        <f t="shared" ca="1" si="341"/>
        <v>6</v>
      </c>
      <c r="R2712">
        <f t="shared" ca="1" si="342"/>
        <v>16</v>
      </c>
    </row>
    <row r="2713" spans="1:18">
      <c r="A2713">
        <f ca="1">VLOOKUP(O2713,Tabela3[],2,0)</f>
        <v>2001</v>
      </c>
      <c r="B2713" t="str">
        <f ca="1">VLOOKUP(P2713,Tabela3[],4,0)</f>
        <v>DEZEMBRO</v>
      </c>
      <c r="C2713" t="str">
        <f ca="1">VLOOKUP(Q2713,Tabela3[],5,0)</f>
        <v>Reino Unido</v>
      </c>
      <c r="D2713" t="str">
        <f ca="1">VLOOKUP(Q2713,Tabela3[],3,0)</f>
        <v>Unilever</v>
      </c>
      <c r="E2713" t="str">
        <f ca="1">IF(R2713=Q2713, (VLOOKUP(P2713+1,Tabela3[],5,0)),VLOOKUP(R2713,Tabela3[],5,0))</f>
        <v>França</v>
      </c>
      <c r="F2713" s="1">
        <f t="shared" ca="1" si="338"/>
        <v>37199</v>
      </c>
      <c r="G2713" s="1">
        <f t="shared" ca="1" si="339"/>
        <v>37208.610701258905</v>
      </c>
      <c r="H2713">
        <f t="shared" ca="1" si="340"/>
        <v>1</v>
      </c>
      <c r="I2713" t="str">
        <f ca="1">VLOOKUP(Q2713,Tabela3[],9,1)</f>
        <v>HMM Helsinki</v>
      </c>
      <c r="J2713" t="str">
        <f ca="1">VLOOKUP(Q2713,Tabela3[],11,0)</f>
        <v xml:space="preserve">Desodorante Antitranspirante Aerosol </v>
      </c>
      <c r="K2713" t="str">
        <f ca="1">VLOOKUP(Q2713,Tabela3[],10,0)</f>
        <v>Quimico</v>
      </c>
      <c r="L2713" t="e" cm="1">
        <f t="array" aca="1" ref="L2713" ca="1">IF(Tabela2[[#This Row],[PORTO]]=Tabela2[[#This Row],[DESTINO]],0,erro)</f>
        <v>#NAME?</v>
      </c>
      <c r="N2713">
        <f t="shared" ca="1" si="343"/>
        <v>890000</v>
      </c>
      <c r="O2713">
        <f t="shared" ca="1" si="344"/>
        <v>1</v>
      </c>
      <c r="P2713">
        <f t="shared" ca="1" si="345"/>
        <v>11</v>
      </c>
      <c r="Q2713">
        <f t="shared" ca="1" si="341"/>
        <v>25</v>
      </c>
      <c r="R2713">
        <f t="shared" ca="1" si="342"/>
        <v>22</v>
      </c>
    </row>
    <row r="2714" spans="1:18">
      <c r="A2714">
        <f ca="1">VLOOKUP(O2714,Tabela3[],2,0)</f>
        <v>2008</v>
      </c>
      <c r="B2714" t="str">
        <f ca="1">VLOOKUP(P2714,Tabela3[],4,0)</f>
        <v>MAIO</v>
      </c>
      <c r="C2714" t="str">
        <f ca="1">VLOOKUP(Q2714,Tabela3[],5,0)</f>
        <v>Estados Unidos</v>
      </c>
      <c r="D2714" t="str">
        <f ca="1">VLOOKUP(Q2714,Tabela3[],3,0)</f>
        <v>Amazon</v>
      </c>
      <c r="E2714" t="str">
        <f ca="1">IF(R2714=Q2714, (VLOOKUP(P2714+1,Tabela3[],5,0)),VLOOKUP(R2714,Tabela3[],5,0))</f>
        <v>China</v>
      </c>
      <c r="F2714" s="1">
        <f t="shared" ca="1" si="338"/>
        <v>39551</v>
      </c>
      <c r="G2714" s="1">
        <f t="shared" ca="1" si="339"/>
        <v>39557.390875653342</v>
      </c>
      <c r="H2714">
        <f t="shared" ca="1" si="340"/>
        <v>1</v>
      </c>
      <c r="I2714" t="str">
        <f ca="1">VLOOKUP(Q2714,Tabela3[],9,1)</f>
        <v>HMM Algeciras</v>
      </c>
      <c r="J2714" t="str">
        <f ca="1">VLOOKUP(Q2714,Tabela3[],11,0)</f>
        <v>Travesseiro Toque de Pluma</v>
      </c>
      <c r="K2714" t="str">
        <f ca="1">VLOOKUP(Q2714,Tabela3[],10,0)</f>
        <v>Geral</v>
      </c>
      <c r="L2714" t="e" cm="1">
        <f t="array" aca="1" ref="L2714" ca="1">IF(Tabela2[[#This Row],[PORTO]]=Tabela2[[#This Row],[DESTINO]],0,erro)</f>
        <v>#NAME?</v>
      </c>
      <c r="N2714">
        <f t="shared" ca="1" si="343"/>
        <v>5000</v>
      </c>
      <c r="O2714">
        <f t="shared" ca="1" si="344"/>
        <v>8</v>
      </c>
      <c r="P2714">
        <f t="shared" ca="1" si="345"/>
        <v>4</v>
      </c>
      <c r="Q2714">
        <f t="shared" ca="1" si="341"/>
        <v>5</v>
      </c>
      <c r="R2714">
        <f t="shared" ca="1" si="342"/>
        <v>2</v>
      </c>
    </row>
    <row r="2715" spans="1:18">
      <c r="A2715">
        <f ca="1">VLOOKUP(O2715,Tabela3[],2,0)</f>
        <v>2006</v>
      </c>
      <c r="B2715" t="str">
        <f ca="1">VLOOKUP(P2715,Tabela3[],4,0)</f>
        <v>FEVEREIRO</v>
      </c>
      <c r="C2715" t="str">
        <f ca="1">VLOOKUP(Q2715,Tabela3[],5,0)</f>
        <v>Canadá</v>
      </c>
      <c r="D2715" t="str">
        <f ca="1">VLOOKUP(Q2715,Tabela3[],3,0)</f>
        <v>Shopify</v>
      </c>
      <c r="E2715" t="str">
        <f ca="1">IF(R2715=Q2715, (VLOOKUP(P2715+1,Tabela3[],5,0)),VLOOKUP(R2715,Tabela3[],5,0))</f>
        <v>Alemanha</v>
      </c>
      <c r="F2715" s="1">
        <f t="shared" ca="1" si="338"/>
        <v>38726</v>
      </c>
      <c r="G2715" s="1">
        <f t="shared" ca="1" si="339"/>
        <v>38726.602702753866</v>
      </c>
      <c r="H2715">
        <f t="shared" ca="1" si="340"/>
        <v>0</v>
      </c>
      <c r="I2715" t="str">
        <f ca="1">VLOOKUP(Q2715,Tabela3[],9,1)</f>
        <v>HMM Southampton</v>
      </c>
      <c r="J2715" t="str">
        <f ca="1">VLOOKUP(Q2715,Tabela3[],11,0)</f>
        <v>TORRADORES DE CAFÉ</v>
      </c>
      <c r="K2715" t="str">
        <f ca="1">VLOOKUP(Q2715,Tabela3[],10,0)</f>
        <v>Geral</v>
      </c>
      <c r="L2715" t="e" cm="1">
        <f t="array" aca="1" ref="L2715" ca="1">IF(Tabela2[[#This Row],[PORTO]]=Tabela2[[#This Row],[DESTINO]],0,erro)</f>
        <v>#NAME?</v>
      </c>
      <c r="N2715">
        <f t="shared" ca="1" si="343"/>
        <v>5000</v>
      </c>
      <c r="O2715">
        <f t="shared" ca="1" si="344"/>
        <v>6</v>
      </c>
      <c r="P2715">
        <f t="shared" ca="1" si="345"/>
        <v>1</v>
      </c>
      <c r="Q2715">
        <f t="shared" ca="1" si="341"/>
        <v>33</v>
      </c>
      <c r="R2715">
        <f t="shared" ca="1" si="342"/>
        <v>6</v>
      </c>
    </row>
    <row r="2716" spans="1:18">
      <c r="A2716">
        <f ca="1">VLOOKUP(O2716,Tabela3[],2,0)</f>
        <v>2005</v>
      </c>
      <c r="B2716" t="str">
        <f ca="1">VLOOKUP(P2716,Tabela3[],4,0)</f>
        <v>OUTUBRO</v>
      </c>
      <c r="C2716" t="str">
        <f ca="1">VLOOKUP(Q2716,Tabela3[],5,0)</f>
        <v>Itália</v>
      </c>
      <c r="D2716" t="str">
        <f ca="1">VLOOKUP(Q2716,Tabela3[],3,0)</f>
        <v>Hyundai</v>
      </c>
      <c r="E2716" t="str">
        <f ca="1">IF(R2716=Q2716, (VLOOKUP(P2716+1,Tabela3[],5,0)),VLOOKUP(R2716,Tabela3[],5,0))</f>
        <v>Estados Unidos</v>
      </c>
      <c r="F2716" s="1">
        <f t="shared" ca="1" si="338"/>
        <v>38599</v>
      </c>
      <c r="G2716" s="1">
        <f t="shared" ca="1" si="339"/>
        <v>38600.350186844815</v>
      </c>
      <c r="H2716">
        <f t="shared" ca="1" si="340"/>
        <v>0</v>
      </c>
      <c r="I2716" t="str">
        <f ca="1">VLOOKUP(Q2716,Tabela3[],9,1)</f>
        <v>Car Carriers</v>
      </c>
      <c r="J2716" t="str">
        <f ca="1">VLOOKUP(Q2716,Tabela3[],11,0)</f>
        <v>HB20 Sense</v>
      </c>
      <c r="K2716" t="str">
        <f ca="1">VLOOKUP(Q2716,Tabela3[],10,0)</f>
        <v>Carros</v>
      </c>
      <c r="L2716" t="e" cm="1">
        <f t="array" aca="1" ref="L2716" ca="1">IF(Tabela2[[#This Row],[PORTO]]=Tabela2[[#This Row],[DESTINO]],0,erro)</f>
        <v>#NAME?</v>
      </c>
      <c r="N2716">
        <f t="shared" ca="1" si="343"/>
        <v>300</v>
      </c>
      <c r="O2716">
        <f t="shared" ca="1" si="344"/>
        <v>5</v>
      </c>
      <c r="P2716">
        <f t="shared" ca="1" si="345"/>
        <v>9</v>
      </c>
      <c r="Q2716">
        <f t="shared" ca="1" si="341"/>
        <v>19</v>
      </c>
      <c r="R2716">
        <f t="shared" ca="1" si="342"/>
        <v>5</v>
      </c>
    </row>
    <row r="2717" spans="1:18">
      <c r="A2717">
        <f ca="1">VLOOKUP(O2717,Tabela3[],2,0)</f>
        <v>2006</v>
      </c>
      <c r="B2717" t="str">
        <f ca="1">VLOOKUP(P2717,Tabela3[],4,0)</f>
        <v>JUNHO</v>
      </c>
      <c r="C2717" t="str">
        <f ca="1">VLOOKUP(Q2717,Tabela3[],5,0)</f>
        <v>China</v>
      </c>
      <c r="D2717" t="str">
        <f ca="1">VLOOKUP(Q2717,Tabela3[],3,0)</f>
        <v>Alibaba Group</v>
      </c>
      <c r="E2717" t="str">
        <f ca="1">IF(R2717=Q2717, (VLOOKUP(P2717+1,Tabela3[],5,0)),VLOOKUP(R2717,Tabela3[],5,0))</f>
        <v>Alemanha</v>
      </c>
      <c r="F2717" s="1">
        <f t="shared" ca="1" si="338"/>
        <v>38848</v>
      </c>
      <c r="G2717" s="1">
        <f t="shared" ca="1" si="339"/>
        <v>38849.535161737382</v>
      </c>
      <c r="H2717">
        <f t="shared" ca="1" si="340"/>
        <v>1</v>
      </c>
      <c r="I2717" t="str">
        <f ca="1">VLOOKUP(Q2717,Tabela3[],9,1)</f>
        <v>HMM St Petersburg</v>
      </c>
      <c r="J2717" t="str">
        <f ca="1">VLOOKUP(Q2717,Tabela3[],11,0)</f>
        <v>Ar Condicionado 18000</v>
      </c>
      <c r="K2717" t="str">
        <f ca="1">VLOOKUP(Q2717,Tabela3[],10,0)</f>
        <v>Eletrônicos</v>
      </c>
      <c r="L2717" t="e" cm="1">
        <f t="array" aca="1" ref="L2717" ca="1">IF(Tabela2[[#This Row],[PORTO]]=Tabela2[[#This Row],[DESTINO]],0,erro)</f>
        <v>#NAME?</v>
      </c>
      <c r="N2717">
        <f t="shared" ca="1" si="343"/>
        <v>2500</v>
      </c>
      <c r="O2717">
        <f t="shared" ca="1" si="344"/>
        <v>6</v>
      </c>
      <c r="P2717">
        <f t="shared" ca="1" si="345"/>
        <v>5</v>
      </c>
      <c r="Q2717">
        <f t="shared" ca="1" si="341"/>
        <v>2</v>
      </c>
      <c r="R2717">
        <f t="shared" ca="1" si="342"/>
        <v>8</v>
      </c>
    </row>
    <row r="2718" spans="1:18">
      <c r="A2718">
        <f ca="1">VLOOKUP(O2718,Tabela3[],2,0)</f>
        <v>2002</v>
      </c>
      <c r="B2718" t="str">
        <f ca="1">VLOOKUP(P2718,Tabela3[],4,0)</f>
        <v>OUTUBRO</v>
      </c>
      <c r="C2718" t="str">
        <f ca="1">VLOOKUP(Q2718,Tabela3[],5,0)</f>
        <v>Estados Unidos</v>
      </c>
      <c r="D2718" t="str">
        <f ca="1">VLOOKUP(Q2718,Tabela3[],3,0)</f>
        <v>Amazon</v>
      </c>
      <c r="E2718" t="str">
        <f ca="1">IF(R2718=Q2718, (VLOOKUP(P2718+1,Tabela3[],5,0)),VLOOKUP(R2718,Tabela3[],5,0))</f>
        <v>China</v>
      </c>
      <c r="F2718" s="1">
        <f t="shared" ca="1" si="338"/>
        <v>37503</v>
      </c>
      <c r="G2718" s="1">
        <f t="shared" ca="1" si="339"/>
        <v>37504.778005093613</v>
      </c>
      <c r="H2718">
        <f t="shared" ca="1" si="340"/>
        <v>0</v>
      </c>
      <c r="I2718" t="str">
        <f ca="1">VLOOKUP(Q2718,Tabela3[],9,1)</f>
        <v>HMM Algeciras</v>
      </c>
      <c r="J2718" t="str">
        <f ca="1">VLOOKUP(Q2718,Tabela3[],11,0)</f>
        <v>Escrivaninha Trevalla</v>
      </c>
      <c r="K2718" t="str">
        <f ca="1">VLOOKUP(Q2718,Tabela3[],10,0)</f>
        <v>Geral</v>
      </c>
      <c r="L2718" t="e" cm="1">
        <f t="array" aca="1" ref="L2718" ca="1">IF(Tabela2[[#This Row],[PORTO]]=Tabela2[[#This Row],[DESTINO]],0,erro)</f>
        <v>#NAME?</v>
      </c>
      <c r="N2718">
        <f t="shared" ca="1" si="343"/>
        <v>4000</v>
      </c>
      <c r="O2718">
        <f t="shared" ca="1" si="344"/>
        <v>2</v>
      </c>
      <c r="P2718">
        <f t="shared" ca="1" si="345"/>
        <v>9</v>
      </c>
      <c r="Q2718">
        <f t="shared" ca="1" si="341"/>
        <v>3</v>
      </c>
      <c r="R2718">
        <f t="shared" ca="1" si="342"/>
        <v>0</v>
      </c>
    </row>
    <row r="2719" spans="1:18">
      <c r="A2719">
        <f ca="1">VLOOKUP(O2719,Tabela3[],2,0)</f>
        <v>2003</v>
      </c>
      <c r="B2719" t="str">
        <f ca="1">VLOOKUP(P2719,Tabela3[],4,0)</f>
        <v>JUNHO</v>
      </c>
      <c r="C2719" t="str">
        <f ca="1">VLOOKUP(Q2719,Tabela3[],5,0)</f>
        <v>Coréia do Sul</v>
      </c>
      <c r="D2719" t="str">
        <f ca="1">VLOOKUP(Q2719,Tabela3[],3,0)</f>
        <v>Samsung</v>
      </c>
      <c r="E2719" t="str">
        <f ca="1">IF(R2719=Q2719, (VLOOKUP(P2719+1,Tabela3[],5,0)),VLOOKUP(R2719,Tabela3[],5,0))</f>
        <v>França</v>
      </c>
      <c r="F2719" s="1">
        <f t="shared" ca="1" si="338"/>
        <v>37753</v>
      </c>
      <c r="G2719" s="1">
        <f t="shared" ca="1" si="339"/>
        <v>37756.133521817908</v>
      </c>
      <c r="H2719">
        <f t="shared" ca="1" si="340"/>
        <v>1</v>
      </c>
      <c r="I2719" t="str">
        <f ca="1">VLOOKUP(Q2719,Tabela3[],9,1)</f>
        <v>HMM Rotterdam</v>
      </c>
      <c r="J2719" t="str">
        <f ca="1">VLOOKUP(Q2719,Tabela3[],11,0)</f>
        <v>Neo QLED 8k 75"</v>
      </c>
      <c r="K2719" t="str">
        <f ca="1">VLOOKUP(Q2719,Tabela3[],10,0)</f>
        <v>Eletrônicos</v>
      </c>
      <c r="L2719" t="e" cm="1">
        <f t="array" aca="1" ref="L2719" ca="1">IF(Tabela2[[#This Row],[PORTO]]=Tabela2[[#This Row],[DESTINO]],0,erro)</f>
        <v>#NAME?</v>
      </c>
      <c r="N2719">
        <f t="shared" ca="1" si="343"/>
        <v>500</v>
      </c>
      <c r="O2719">
        <f t="shared" ca="1" si="344"/>
        <v>3</v>
      </c>
      <c r="P2719">
        <f t="shared" ca="1" si="345"/>
        <v>5</v>
      </c>
      <c r="Q2719">
        <f t="shared" ca="1" si="341"/>
        <v>12</v>
      </c>
      <c r="R2719">
        <f t="shared" ca="1" si="342"/>
        <v>22</v>
      </c>
    </row>
    <row r="2720" spans="1:18">
      <c r="A2720">
        <f ca="1">VLOOKUP(O2720,Tabela3[],2,0)</f>
        <v>2003</v>
      </c>
      <c r="B2720" t="str">
        <f ca="1">VLOOKUP(P2720,Tabela3[],4,0)</f>
        <v>MARÇO</v>
      </c>
      <c r="C2720" t="str">
        <f ca="1">VLOOKUP(Q2720,Tabela3[],5,0)</f>
        <v>China</v>
      </c>
      <c r="D2720" t="str">
        <f ca="1">VLOOKUP(Q2720,Tabela3[],3,0)</f>
        <v>Alibaba Group</v>
      </c>
      <c r="E2720" t="str">
        <f ca="1">IF(R2720=Q2720, (VLOOKUP(P2720+1,Tabela3[],5,0)),VLOOKUP(R2720,Tabela3[],5,0))</f>
        <v>Japão</v>
      </c>
      <c r="F2720" s="1">
        <f t="shared" ca="1" si="338"/>
        <v>37665</v>
      </c>
      <c r="G2720" s="1">
        <f t="shared" ca="1" si="339"/>
        <v>37668.045875825461</v>
      </c>
      <c r="H2720">
        <f t="shared" ca="1" si="340"/>
        <v>1</v>
      </c>
      <c r="I2720" t="str">
        <f ca="1">VLOOKUP(Q2720,Tabela3[],9,1)</f>
        <v>HMM St Petersburg</v>
      </c>
      <c r="J2720" t="str">
        <f ca="1">VLOOKUP(Q2720,Tabela3[],11,0)</f>
        <v>Miniescavadeira</v>
      </c>
      <c r="K2720" t="str">
        <f ca="1">VLOOKUP(Q2720,Tabela3[],10,0)</f>
        <v>Maquinário</v>
      </c>
      <c r="L2720" t="e" cm="1">
        <f t="array" aca="1" ref="L2720" ca="1">IF(Tabela2[[#This Row],[PORTO]]=Tabela2[[#This Row],[DESTINO]],0,erro)</f>
        <v>#NAME?</v>
      </c>
      <c r="N2720">
        <f t="shared" ca="1" si="343"/>
        <v>40</v>
      </c>
      <c r="O2720">
        <f t="shared" ca="1" si="344"/>
        <v>3</v>
      </c>
      <c r="P2720">
        <f t="shared" ca="1" si="345"/>
        <v>2</v>
      </c>
      <c r="Q2720">
        <f t="shared" ca="1" si="341"/>
        <v>1</v>
      </c>
      <c r="R2720">
        <f t="shared" ca="1" si="342"/>
        <v>11</v>
      </c>
    </row>
    <row r="2721" spans="1:18">
      <c r="A2721">
        <f ca="1">VLOOKUP(O2721,Tabela3[],2,0)</f>
        <v>2008</v>
      </c>
      <c r="B2721" t="str">
        <f ca="1">VLOOKUP(P2721,Tabela3[],4,0)</f>
        <v>JANEIRO</v>
      </c>
      <c r="C2721" t="str">
        <f ca="1">VLOOKUP(Q2721,Tabela3[],5,0)</f>
        <v>Holanda</v>
      </c>
      <c r="D2721" t="str">
        <f ca="1">VLOOKUP(Q2721,Tabela3[],3,0)</f>
        <v>Shell</v>
      </c>
      <c r="E2721" t="str">
        <f ca="1">IF(R2721=Q2721, (VLOOKUP(P2721+1,Tabela3[],5,0)),VLOOKUP(R2721,Tabela3[],5,0))</f>
        <v>Japão</v>
      </c>
      <c r="F2721" s="1">
        <f t="shared" ca="1" si="338"/>
        <v>39474</v>
      </c>
      <c r="G2721" s="1">
        <f t="shared" ca="1" si="339"/>
        <v>39480.04713162141</v>
      </c>
      <c r="H2721">
        <f t="shared" ca="1" si="340"/>
        <v>0</v>
      </c>
      <c r="I2721" t="str">
        <f ca="1">VLOOKUP(Q2721,Tabela3[],9,1)</f>
        <v>AbQaiq</v>
      </c>
      <c r="J2721" t="str">
        <f ca="1">VLOOKUP(Q2721,Tabela3[],11,0)</f>
        <v>Petróleo Bruto</v>
      </c>
      <c r="K2721" t="str">
        <f ca="1">VLOOKUP(Q2721,Tabela3[],10,0)</f>
        <v>Petróleo</v>
      </c>
      <c r="L2721" t="e" cm="1">
        <f t="array" aca="1" ref="L2721" ca="1">IF(Tabela2[[#This Row],[PORTO]]=Tabela2[[#This Row],[DESTINO]],0,erro)</f>
        <v>#NAME?</v>
      </c>
      <c r="N2721">
        <f t="shared" ca="1" si="343"/>
        <v>69000</v>
      </c>
      <c r="O2721">
        <f t="shared" ca="1" si="344"/>
        <v>8</v>
      </c>
      <c r="P2721">
        <f t="shared" ca="1" si="345"/>
        <v>0</v>
      </c>
      <c r="Q2721">
        <f t="shared" ca="1" si="341"/>
        <v>17</v>
      </c>
      <c r="R2721">
        <f t="shared" ca="1" si="342"/>
        <v>9</v>
      </c>
    </row>
    <row r="2722" spans="1:18">
      <c r="A2722">
        <f ca="1">VLOOKUP(O2722,Tabela3[],2,0)</f>
        <v>2001</v>
      </c>
      <c r="B2722" t="str">
        <f ca="1">VLOOKUP(P2722,Tabela3[],4,0)</f>
        <v>JULHO</v>
      </c>
      <c r="C2722" t="str">
        <f ca="1">VLOOKUP(Q2722,Tabela3[],5,0)</f>
        <v>Reino Unido</v>
      </c>
      <c r="D2722" t="str">
        <f ca="1">VLOOKUP(Q2722,Tabela3[],3,0)</f>
        <v>Unilever</v>
      </c>
      <c r="E2722" t="str">
        <f ca="1">IF(R2722=Q2722, (VLOOKUP(P2722+1,Tabela3[],5,0)),VLOOKUP(R2722,Tabela3[],5,0))</f>
        <v>Coréia do Sul</v>
      </c>
      <c r="F2722" s="1">
        <f t="shared" ca="1" si="338"/>
        <v>37047</v>
      </c>
      <c r="G2722" s="1">
        <f t="shared" ca="1" si="339"/>
        <v>37048.441229566968</v>
      </c>
      <c r="H2722">
        <f t="shared" ca="1" si="340"/>
        <v>0</v>
      </c>
      <c r="I2722" t="str">
        <f ca="1">VLOOKUP(Q2722,Tabela3[],9,1)</f>
        <v>HMM Helsinki</v>
      </c>
      <c r="J2722" t="str">
        <f ca="1">VLOOKUP(Q2722,Tabela3[],11,0)</f>
        <v xml:space="preserve">Shampoo </v>
      </c>
      <c r="K2722" t="str">
        <f ca="1">VLOOKUP(Q2722,Tabela3[],10,0)</f>
        <v>Quimico</v>
      </c>
      <c r="L2722" t="e" cm="1">
        <f t="array" aca="1" ref="L2722" ca="1">IF(Tabela2[[#This Row],[PORTO]]=Tabela2[[#This Row],[DESTINO]],0,erro)</f>
        <v>#NAME?</v>
      </c>
      <c r="N2722">
        <f t="shared" ca="1" si="343"/>
        <v>1560000</v>
      </c>
      <c r="O2722">
        <f t="shared" ca="1" si="344"/>
        <v>1</v>
      </c>
      <c r="P2722">
        <f t="shared" ca="1" si="345"/>
        <v>6</v>
      </c>
      <c r="Q2722">
        <f t="shared" ca="1" si="341"/>
        <v>24</v>
      </c>
      <c r="R2722">
        <f t="shared" ca="1" si="342"/>
        <v>13</v>
      </c>
    </row>
    <row r="2723" spans="1:18">
      <c r="A2723">
        <f ca="1">VLOOKUP(O2723,Tabela3[],2,0)</f>
        <v>2006</v>
      </c>
      <c r="B2723" t="str">
        <f ca="1">VLOOKUP(P2723,Tabela3[],4,0)</f>
        <v>FEVEREIRO</v>
      </c>
      <c r="C2723" t="str">
        <f ca="1">VLOOKUP(Q2723,Tabela3[],5,0)</f>
        <v>Holanda</v>
      </c>
      <c r="D2723" t="str">
        <f ca="1">VLOOKUP(Q2723,Tabela3[],3,0)</f>
        <v>Shell</v>
      </c>
      <c r="E2723" t="str">
        <f ca="1">IF(R2723=Q2723, (VLOOKUP(P2723+1,Tabela3[],5,0)),VLOOKUP(R2723,Tabela3[],5,0))</f>
        <v>Reino Unido</v>
      </c>
      <c r="F2723" s="1">
        <f t="shared" ca="1" si="338"/>
        <v>38726</v>
      </c>
      <c r="G2723" s="1">
        <f t="shared" ca="1" si="339"/>
        <v>38731.339997907788</v>
      </c>
      <c r="H2723">
        <f t="shared" ca="1" si="340"/>
        <v>1</v>
      </c>
      <c r="I2723" t="str">
        <f ca="1">VLOOKUP(Q2723,Tabela3[],9,1)</f>
        <v>AbQaiq</v>
      </c>
      <c r="J2723" t="str">
        <f ca="1">VLOOKUP(Q2723,Tabela3[],11,0)</f>
        <v>Diesel</v>
      </c>
      <c r="K2723" t="str">
        <f ca="1">VLOOKUP(Q2723,Tabela3[],10,0)</f>
        <v>Petróleo</v>
      </c>
      <c r="L2723" t="e" cm="1">
        <f t="array" aca="1" ref="L2723" ca="1">IF(Tabela2[[#This Row],[PORTO]]=Tabela2[[#This Row],[DESTINO]],0,erro)</f>
        <v>#NAME?</v>
      </c>
      <c r="N2723">
        <f t="shared" ca="1" si="343"/>
        <v>79000</v>
      </c>
      <c r="O2723">
        <f t="shared" ca="1" si="344"/>
        <v>6</v>
      </c>
      <c r="P2723">
        <f t="shared" ca="1" si="345"/>
        <v>1</v>
      </c>
      <c r="Q2723">
        <f t="shared" ca="1" si="341"/>
        <v>15</v>
      </c>
      <c r="R2723">
        <f t="shared" ca="1" si="342"/>
        <v>24</v>
      </c>
    </row>
    <row r="2724" spans="1:18">
      <c r="A2724">
        <f ca="1">VLOOKUP(O2724,Tabela3[],2,0)</f>
        <v>2001</v>
      </c>
      <c r="B2724" t="str">
        <f ca="1">VLOOKUP(P2724,Tabela3[],4,0)</f>
        <v>FEVEREIRO</v>
      </c>
      <c r="C2724" t="str">
        <f ca="1">VLOOKUP(Q2724,Tabela3[],5,0)</f>
        <v>Alemanha</v>
      </c>
      <c r="D2724" t="str">
        <f ca="1">VLOOKUP(Q2724,Tabela3[],3,0)</f>
        <v>Volkswagen</v>
      </c>
      <c r="E2724" t="str">
        <f ca="1">IF(R2724=Q2724, (VLOOKUP(P2724+1,Tabela3[],5,0)),VLOOKUP(R2724,Tabela3[],5,0))</f>
        <v>Japão</v>
      </c>
      <c r="F2724" s="1">
        <f t="shared" ca="1" si="338"/>
        <v>36908</v>
      </c>
      <c r="G2724" s="1">
        <f t="shared" ca="1" si="339"/>
        <v>36913.944313279186</v>
      </c>
      <c r="H2724">
        <f t="shared" ca="1" si="340"/>
        <v>1</v>
      </c>
      <c r="I2724" t="str">
        <f ca="1">VLOOKUP(Q2724,Tabela3[],9,1)</f>
        <v>Warehouse Carriers </v>
      </c>
      <c r="J2724" t="str">
        <f ca="1">VLOOKUP(Q2724,Tabela3[],11,0)</f>
        <v>Cross CD (Saveiro)</v>
      </c>
      <c r="K2724" t="str">
        <f ca="1">VLOOKUP(Q2724,Tabela3[],10,0)</f>
        <v>Carros</v>
      </c>
      <c r="L2724" t="e" cm="1">
        <f t="array" aca="1" ref="L2724" ca="1">IF(Tabela2[[#This Row],[PORTO]]=Tabela2[[#This Row],[DESTINO]],0,erro)</f>
        <v>#NAME?</v>
      </c>
      <c r="N2724">
        <f t="shared" ca="1" si="343"/>
        <v>400</v>
      </c>
      <c r="O2724">
        <f t="shared" ca="1" si="344"/>
        <v>1</v>
      </c>
      <c r="P2724">
        <f t="shared" ca="1" si="345"/>
        <v>1</v>
      </c>
      <c r="Q2724">
        <f t="shared" ca="1" si="341"/>
        <v>6</v>
      </c>
      <c r="R2724">
        <f t="shared" ca="1" si="342"/>
        <v>9</v>
      </c>
    </row>
    <row r="2725" spans="1:18">
      <c r="A2725">
        <f ca="1">VLOOKUP(O2725,Tabela3[],2,0)</f>
        <v>2003</v>
      </c>
      <c r="B2725" t="str">
        <f ca="1">VLOOKUP(P2725,Tabela3[],4,0)</f>
        <v>NOVEMBRO</v>
      </c>
      <c r="C2725" t="str">
        <f ca="1">VLOOKUP(Q2725,Tabela3[],5,0)</f>
        <v>Estados Unidos</v>
      </c>
      <c r="D2725" t="str">
        <f ca="1">VLOOKUP(Q2725,Tabela3[],3,0)</f>
        <v>Amazon</v>
      </c>
      <c r="E2725" t="str">
        <f ca="1">IF(R2725=Q2725, (VLOOKUP(P2725+1,Tabela3[],5,0)),VLOOKUP(R2725,Tabela3[],5,0))</f>
        <v>Holanda</v>
      </c>
      <c r="F2725" s="1">
        <f t="shared" ca="1" si="338"/>
        <v>37900</v>
      </c>
      <c r="G2725" s="1">
        <f t="shared" ca="1" si="339"/>
        <v>37906.606078178949</v>
      </c>
      <c r="H2725">
        <f t="shared" ca="1" si="340"/>
        <v>1</v>
      </c>
      <c r="I2725" t="str">
        <f ca="1">VLOOKUP(Q2725,Tabela3[],9,1)</f>
        <v>HMM Algeciras</v>
      </c>
      <c r="J2725" t="str">
        <f ca="1">VLOOKUP(Q2725,Tabela3[],11,0)</f>
        <v>Escrivaninha Trevalla</v>
      </c>
      <c r="K2725" t="str">
        <f ca="1">VLOOKUP(Q2725,Tabela3[],10,0)</f>
        <v>Geral</v>
      </c>
      <c r="L2725" t="e" cm="1">
        <f t="array" aca="1" ref="L2725" ca="1">IF(Tabela2[[#This Row],[PORTO]]=Tabela2[[#This Row],[DESTINO]],0,erro)</f>
        <v>#NAME?</v>
      </c>
      <c r="N2725">
        <f t="shared" ca="1" si="343"/>
        <v>1000</v>
      </c>
      <c r="O2725">
        <f t="shared" ca="1" si="344"/>
        <v>3</v>
      </c>
      <c r="P2725">
        <f t="shared" ca="1" si="345"/>
        <v>10</v>
      </c>
      <c r="Q2725">
        <f t="shared" ca="1" si="341"/>
        <v>3</v>
      </c>
      <c r="R2725">
        <f t="shared" ca="1" si="342"/>
        <v>16</v>
      </c>
    </row>
    <row r="2726" spans="1:18">
      <c r="A2726">
        <f ca="1">VLOOKUP(O2726,Tabela3[],2,0)</f>
        <v>2008</v>
      </c>
      <c r="B2726" t="str">
        <f ca="1">VLOOKUP(P2726,Tabela3[],4,0)</f>
        <v>MARÇO</v>
      </c>
      <c r="C2726" t="str">
        <f ca="1">VLOOKUP(Q2726,Tabela3[],5,0)</f>
        <v>Estados Unidos</v>
      </c>
      <c r="D2726" t="str">
        <f ca="1">VLOOKUP(Q2726,Tabela3[],3,0)</f>
        <v>Amazon</v>
      </c>
      <c r="E2726" t="str">
        <f ca="1">IF(R2726=Q2726, (VLOOKUP(P2726+1,Tabela3[],5,0)),VLOOKUP(R2726,Tabela3[],5,0))</f>
        <v>Holanda</v>
      </c>
      <c r="F2726" s="1">
        <f t="shared" ca="1" si="338"/>
        <v>39505</v>
      </c>
      <c r="G2726" s="1">
        <f t="shared" ca="1" si="339"/>
        <v>39513.445489624166</v>
      </c>
      <c r="H2726">
        <f t="shared" ca="1" si="340"/>
        <v>1</v>
      </c>
      <c r="I2726" t="str">
        <f ca="1">VLOOKUP(Q2726,Tabela3[],9,1)</f>
        <v>HMM Algeciras</v>
      </c>
      <c r="J2726" t="str">
        <f ca="1">VLOOKUP(Q2726,Tabela3[],11,0)</f>
        <v>Colchão Baby Light D18</v>
      </c>
      <c r="K2726" t="str">
        <f ca="1">VLOOKUP(Q2726,Tabela3[],10,0)</f>
        <v>Geral</v>
      </c>
      <c r="L2726" t="e" cm="1">
        <f t="array" aca="1" ref="L2726" ca="1">IF(Tabela2[[#This Row],[PORTO]]=Tabela2[[#This Row],[DESTINO]],0,erro)</f>
        <v>#NAME?</v>
      </c>
      <c r="N2726">
        <f t="shared" ca="1" si="343"/>
        <v>1000</v>
      </c>
      <c r="O2726">
        <f t="shared" ca="1" si="344"/>
        <v>8</v>
      </c>
      <c r="P2726">
        <f t="shared" ca="1" si="345"/>
        <v>2</v>
      </c>
      <c r="Q2726">
        <f t="shared" ca="1" si="341"/>
        <v>4</v>
      </c>
      <c r="R2726">
        <f t="shared" ca="1" si="342"/>
        <v>17</v>
      </c>
    </row>
    <row r="2727" spans="1:18">
      <c r="A2727">
        <f ca="1">VLOOKUP(O2727,Tabela3[],2,0)</f>
        <v>2008</v>
      </c>
      <c r="B2727" t="str">
        <f ca="1">VLOOKUP(P2727,Tabela3[],4,0)</f>
        <v>DEZEMBRO</v>
      </c>
      <c r="C2727" t="str">
        <f ca="1">VLOOKUP(Q2727,Tabela3[],5,0)</f>
        <v>Japão</v>
      </c>
      <c r="D2727" t="str">
        <f ca="1">VLOOKUP(Q2727,Tabela3[],3,0)</f>
        <v>Toyota</v>
      </c>
      <c r="E2727" t="str">
        <f ca="1">IF(R2727=Q2727, (VLOOKUP(P2727+1,Tabela3[],5,0)),VLOOKUP(R2727,Tabela3[],5,0))</f>
        <v>Estados Unidos</v>
      </c>
      <c r="F2727" s="1">
        <f t="shared" ca="1" si="338"/>
        <v>39764</v>
      </c>
      <c r="G2727" s="1">
        <f t="shared" ca="1" si="339"/>
        <v>39768.453260369017</v>
      </c>
      <c r="H2727">
        <f t="shared" ca="1" si="340"/>
        <v>1</v>
      </c>
      <c r="I2727" t="str">
        <f ca="1">VLOOKUP(Q2727,Tabela3[],9,1)</f>
        <v>Trailer Carriers</v>
      </c>
      <c r="J2727" t="str">
        <f ca="1">VLOOKUP(Q2727,Tabela3[],11,0)</f>
        <v>HILUX CABINE DUPLA STD POWER PACK</v>
      </c>
      <c r="K2727" t="str">
        <f ca="1">VLOOKUP(Q2727,Tabela3[],10,0)</f>
        <v>Carros</v>
      </c>
      <c r="L2727" t="e" cm="1">
        <f t="array" aca="1" ref="L2727" ca="1">IF(Tabela2[[#This Row],[PORTO]]=Tabela2[[#This Row],[DESTINO]],0,erro)</f>
        <v>#NAME?</v>
      </c>
      <c r="N2727">
        <f t="shared" ca="1" si="343"/>
        <v>200</v>
      </c>
      <c r="O2727">
        <f t="shared" ca="1" si="344"/>
        <v>8</v>
      </c>
      <c r="P2727">
        <f t="shared" ca="1" si="345"/>
        <v>11</v>
      </c>
      <c r="Q2727">
        <f t="shared" ca="1" si="341"/>
        <v>9</v>
      </c>
      <c r="R2727">
        <f t="shared" ca="1" si="342"/>
        <v>4</v>
      </c>
    </row>
    <row r="2728" spans="1:18">
      <c r="A2728">
        <f ca="1">VLOOKUP(O2728,Tabela3[],2,0)</f>
        <v>2003</v>
      </c>
      <c r="B2728" t="str">
        <f ca="1">VLOOKUP(P2728,Tabela3[],4,0)</f>
        <v>NOVEMBRO</v>
      </c>
      <c r="C2728" t="str">
        <f ca="1">VLOOKUP(Q2728,Tabela3[],5,0)</f>
        <v>França</v>
      </c>
      <c r="D2728" t="str">
        <f ca="1">VLOOKUP(Q2728,Tabela3[],3,0)</f>
        <v> LVMH</v>
      </c>
      <c r="E2728" t="str">
        <f ca="1">IF(R2728=Q2728, (VLOOKUP(P2728+1,Tabela3[],5,0)),VLOOKUP(R2728,Tabela3[],5,0))</f>
        <v>Itália</v>
      </c>
      <c r="F2728" s="1">
        <f t="shared" ca="1" si="338"/>
        <v>37921</v>
      </c>
      <c r="G2728" s="1">
        <f t="shared" ca="1" si="339"/>
        <v>37928.640623746855</v>
      </c>
      <c r="H2728">
        <f t="shared" ca="1" si="340"/>
        <v>0</v>
      </c>
      <c r="I2728" t="str">
        <f ca="1">VLOOKUP(Q2728,Tabela3[],9,1)</f>
        <v>Emma Maersk</v>
      </c>
      <c r="J2728" t="str">
        <f ca="1">VLOOKUP(Q2728,Tabela3[],11,0)</f>
        <v>Louis Vuitton</v>
      </c>
      <c r="K2728" t="str">
        <f ca="1">VLOOKUP(Q2728,Tabela3[],10,0)</f>
        <v>Tecido</v>
      </c>
      <c r="L2728" t="e" cm="1">
        <f t="array" aca="1" ref="L2728" ca="1">IF(Tabela2[[#This Row],[PORTO]]=Tabela2[[#This Row],[DESTINO]],0,erro)</f>
        <v>#NAME?</v>
      </c>
      <c r="N2728">
        <f t="shared" ca="1" si="343"/>
        <v>15000</v>
      </c>
      <c r="O2728">
        <f t="shared" ca="1" si="344"/>
        <v>3</v>
      </c>
      <c r="P2728">
        <f t="shared" ca="1" si="345"/>
        <v>10</v>
      </c>
      <c r="Q2728">
        <f t="shared" ca="1" si="341"/>
        <v>22</v>
      </c>
      <c r="R2728">
        <f t="shared" ca="1" si="342"/>
        <v>19</v>
      </c>
    </row>
    <row r="2729" spans="1:18">
      <c r="A2729">
        <f ca="1">VLOOKUP(O2729,Tabela3[],2,0)</f>
        <v>2004</v>
      </c>
      <c r="B2729" t="str">
        <f ca="1">VLOOKUP(P2729,Tabela3[],4,0)</f>
        <v>SETEMBRO</v>
      </c>
      <c r="C2729" t="str">
        <f ca="1">VLOOKUP(Q2729,Tabela3[],5,0)</f>
        <v>França</v>
      </c>
      <c r="D2729" t="str">
        <f ca="1">VLOOKUP(Q2729,Tabela3[],3,0)</f>
        <v> LVMH</v>
      </c>
      <c r="E2729" t="str">
        <f ca="1">IF(R2729=Q2729, (VLOOKUP(P2729+1,Tabela3[],5,0)),VLOOKUP(R2729,Tabela3[],5,0))</f>
        <v>França</v>
      </c>
      <c r="F2729" s="1">
        <f t="shared" ca="1" si="338"/>
        <v>38221</v>
      </c>
      <c r="G2729" s="1">
        <f t="shared" ca="1" si="339"/>
        <v>38228.805026067916</v>
      </c>
      <c r="H2729">
        <f t="shared" ca="1" si="340"/>
        <v>1</v>
      </c>
      <c r="I2729" t="str">
        <f ca="1">VLOOKUP(Q2729,Tabela3[],9,1)</f>
        <v>Emma Maersk</v>
      </c>
      <c r="J2729" t="str">
        <f ca="1">VLOOKUP(Q2729,Tabela3[],11,0)</f>
        <v>Guerlain</v>
      </c>
      <c r="K2729" t="str">
        <f ca="1">VLOOKUP(Q2729,Tabela3[],10,0)</f>
        <v>Tecido</v>
      </c>
      <c r="L2729" cm="1">
        <f t="array" aca="1" ref="L2729" ca="1">IF(Tabela2[[#This Row],[PORTO]]=Tabela2[[#This Row],[DESTINO]],0,erro)</f>
        <v>0</v>
      </c>
      <c r="N2729">
        <f t="shared" ca="1" si="343"/>
        <v>39000</v>
      </c>
      <c r="O2729">
        <f t="shared" ca="1" si="344"/>
        <v>4</v>
      </c>
      <c r="P2729">
        <f t="shared" ca="1" si="345"/>
        <v>8</v>
      </c>
      <c r="Q2729">
        <f t="shared" ca="1" si="341"/>
        <v>23</v>
      </c>
      <c r="R2729">
        <f t="shared" ca="1" si="342"/>
        <v>22</v>
      </c>
    </row>
    <row r="2730" spans="1:18">
      <c r="A2730">
        <f ca="1">VLOOKUP(O2730,Tabela3[],2,0)</f>
        <v>2005</v>
      </c>
      <c r="B2730" t="str">
        <f ca="1">VLOOKUP(P2730,Tabela3[],4,0)</f>
        <v>MARÇO</v>
      </c>
      <c r="C2730" t="str">
        <f ca="1">VLOOKUP(Q2730,Tabela3[],5,0)</f>
        <v>Alemanha</v>
      </c>
      <c r="D2730" t="str">
        <f ca="1">VLOOKUP(Q2730,Tabela3[],3,0)</f>
        <v>Volkswagen</v>
      </c>
      <c r="E2730" t="str">
        <f ca="1">IF(R2730=Q2730, (VLOOKUP(P2730+1,Tabela3[],5,0)),VLOOKUP(R2730,Tabela3[],5,0))</f>
        <v>Japão</v>
      </c>
      <c r="F2730" s="1">
        <f t="shared" ca="1" si="338"/>
        <v>38383</v>
      </c>
      <c r="G2730" s="1">
        <f t="shared" ca="1" si="339"/>
        <v>38389.631028509881</v>
      </c>
      <c r="H2730">
        <f t="shared" ca="1" si="340"/>
        <v>0</v>
      </c>
      <c r="I2730" t="str">
        <f ca="1">VLOOKUP(Q2730,Tabela3[],9,1)</f>
        <v>Warehouse Carriers </v>
      </c>
      <c r="J2730" t="str">
        <f ca="1">VLOOKUP(Q2730,Tabela3[],11,0)</f>
        <v>Cross CD (Saveiro)</v>
      </c>
      <c r="K2730" t="str">
        <f ca="1">VLOOKUP(Q2730,Tabela3[],10,0)</f>
        <v>Carros</v>
      </c>
      <c r="L2730" t="e" cm="1">
        <f t="array" aca="1" ref="L2730" ca="1">IF(Tabela2[[#This Row],[PORTO]]=Tabela2[[#This Row],[DESTINO]],0,erro)</f>
        <v>#NAME?</v>
      </c>
      <c r="N2730">
        <f t="shared" ca="1" si="343"/>
        <v>100</v>
      </c>
      <c r="O2730">
        <f t="shared" ca="1" si="344"/>
        <v>5</v>
      </c>
      <c r="P2730">
        <f t="shared" ca="1" si="345"/>
        <v>2</v>
      </c>
      <c r="Q2730">
        <f t="shared" ca="1" si="341"/>
        <v>6</v>
      </c>
      <c r="R2730">
        <f t="shared" ca="1" si="342"/>
        <v>10</v>
      </c>
    </row>
    <row r="2731" spans="1:18">
      <c r="A2731">
        <f ca="1">VLOOKUP(O2731,Tabela3[],2,0)</f>
        <v>2005</v>
      </c>
      <c r="B2731" t="str">
        <f ca="1">VLOOKUP(P2731,Tabela3[],4,0)</f>
        <v>NOVEMBRO</v>
      </c>
      <c r="C2731" t="str">
        <f ca="1">VLOOKUP(Q2731,Tabela3[],5,0)</f>
        <v>Canadá</v>
      </c>
      <c r="D2731" t="str">
        <f ca="1">VLOOKUP(Q2731,Tabela3[],3,0)</f>
        <v>Shopify</v>
      </c>
      <c r="E2731" t="str">
        <f ca="1">IF(R2731=Q2731, (VLOOKUP(P2731+1,Tabela3[],5,0)),VLOOKUP(R2731,Tabela3[],5,0))</f>
        <v>Estados Unidos</v>
      </c>
      <c r="F2731" s="1">
        <f t="shared" ca="1" si="338"/>
        <v>38648</v>
      </c>
      <c r="G2731" s="1">
        <f t="shared" ca="1" si="339"/>
        <v>38656.2382785874</v>
      </c>
      <c r="H2731">
        <f t="shared" ca="1" si="340"/>
        <v>1</v>
      </c>
      <c r="I2731" t="str">
        <f ca="1">VLOOKUP(Q2731,Tabela3[],9,1)</f>
        <v>HMM Southampton</v>
      </c>
      <c r="J2731" t="str">
        <f ca="1">VLOOKUP(Q2731,Tabela3[],11,0)</f>
        <v>NONA</v>
      </c>
      <c r="K2731" t="str">
        <f ca="1">VLOOKUP(Q2731,Tabela3[],10,0)</f>
        <v>Bebida</v>
      </c>
      <c r="L2731" t="e" cm="1">
        <f t="array" aca="1" ref="L2731" ca="1">IF(Tabela2[[#This Row],[PORTO]]=Tabela2[[#This Row],[DESTINO]],0,erro)</f>
        <v>#NAME?</v>
      </c>
      <c r="N2731">
        <f t="shared" ca="1" si="343"/>
        <v>0</v>
      </c>
      <c r="O2731">
        <f t="shared" ca="1" si="344"/>
        <v>5</v>
      </c>
      <c r="P2731">
        <f t="shared" ca="1" si="345"/>
        <v>10</v>
      </c>
      <c r="Q2731">
        <f t="shared" ca="1" si="341"/>
        <v>34</v>
      </c>
      <c r="R2731">
        <f t="shared" ca="1" si="342"/>
        <v>3</v>
      </c>
    </row>
    <row r="2732" spans="1:18">
      <c r="A2732">
        <f ca="1">VLOOKUP(O2732,Tabela3[],2,0)</f>
        <v>2008</v>
      </c>
      <c r="B2732" t="str">
        <f ca="1">VLOOKUP(P2732,Tabela3[],4,0)</f>
        <v>AGOSTO</v>
      </c>
      <c r="C2732" t="str">
        <f ca="1">VLOOKUP(Q2732,Tabela3[],5,0)</f>
        <v>Coréia do Sul</v>
      </c>
      <c r="D2732" t="str">
        <f ca="1">VLOOKUP(Q2732,Tabela3[],3,0)</f>
        <v>Samsung</v>
      </c>
      <c r="E2732" t="str">
        <f ca="1">IF(R2732=Q2732, (VLOOKUP(P2732+1,Tabela3[],5,0)),VLOOKUP(R2732,Tabela3[],5,0))</f>
        <v>China</v>
      </c>
      <c r="F2732" s="1">
        <f t="shared" ca="1" si="338"/>
        <v>39649</v>
      </c>
      <c r="G2732" s="1">
        <f t="shared" ca="1" si="339"/>
        <v>39656.144674999501</v>
      </c>
      <c r="H2732">
        <f t="shared" ca="1" si="340"/>
        <v>0</v>
      </c>
      <c r="I2732" t="str">
        <f ca="1">VLOOKUP(Q2732,Tabela3[],9,1)</f>
        <v>HMM Rotterdam</v>
      </c>
      <c r="J2732" t="str">
        <f ca="1">VLOOKUP(Q2732,Tabela3[],11,0)</f>
        <v>Crystal UHD 4k 65"</v>
      </c>
      <c r="K2732" t="str">
        <f ca="1">VLOOKUP(Q2732,Tabela3[],10,0)</f>
        <v>Eletrônicos</v>
      </c>
      <c r="L2732" t="e" cm="1">
        <f t="array" aca="1" ref="L2732" ca="1">IF(Tabela2[[#This Row],[PORTO]]=Tabela2[[#This Row],[DESTINO]],0,erro)</f>
        <v>#NAME?</v>
      </c>
      <c r="N2732">
        <f t="shared" ca="1" si="343"/>
        <v>2000</v>
      </c>
      <c r="O2732">
        <f t="shared" ca="1" si="344"/>
        <v>8</v>
      </c>
      <c r="P2732">
        <f t="shared" ca="1" si="345"/>
        <v>7</v>
      </c>
      <c r="Q2732">
        <f t="shared" ca="1" si="341"/>
        <v>14</v>
      </c>
      <c r="R2732">
        <f t="shared" ca="1" si="342"/>
        <v>0</v>
      </c>
    </row>
    <row r="2733" spans="1:18">
      <c r="A2733">
        <f ca="1">VLOOKUP(O2733,Tabela3[],2,0)</f>
        <v>2006</v>
      </c>
      <c r="B2733" t="str">
        <f ca="1">VLOOKUP(P2733,Tabela3[],4,0)</f>
        <v>JULHO</v>
      </c>
      <c r="C2733" t="str">
        <f ca="1">VLOOKUP(Q2733,Tabela3[],5,0)</f>
        <v>Brasil</v>
      </c>
      <c r="D2733" t="str">
        <f ca="1">VLOOKUP(Q2733,Tabela3[],3,0)</f>
        <v>VALE</v>
      </c>
      <c r="E2733" t="str">
        <f ca="1">IF(R2733=Q2733, (VLOOKUP(P2733+1,Tabela3[],5,0)),VLOOKUP(R2733,Tabela3[],5,0))</f>
        <v>Coréia do Sul</v>
      </c>
      <c r="F2733" s="1">
        <f t="shared" ca="1" si="338"/>
        <v>38890</v>
      </c>
      <c r="G2733" s="1">
        <f t="shared" ca="1" si="339"/>
        <v>38891.861402868257</v>
      </c>
      <c r="H2733">
        <f t="shared" ca="1" si="340"/>
        <v>1</v>
      </c>
      <c r="I2733" t="str">
        <f ca="1">VLOOKUP(Q2733,Tabela3[],9,1)</f>
        <v>Lan Hua Hai</v>
      </c>
      <c r="J2733" t="str">
        <f ca="1">VLOOKUP(Q2733,Tabela3[],11,0)</f>
        <v>Bauxita</v>
      </c>
      <c r="K2733" t="str">
        <f ca="1">VLOOKUP(Q2733,Tabela3[],10,0)</f>
        <v>Minério</v>
      </c>
      <c r="L2733" t="e" cm="1">
        <f t="array" aca="1" ref="L2733" ca="1">IF(Tabela2[[#This Row],[PORTO]]=Tabela2[[#This Row],[DESTINO]],0,erro)</f>
        <v>#NAME?</v>
      </c>
      <c r="N2733">
        <f t="shared" ca="1" si="343"/>
        <v>0</v>
      </c>
      <c r="O2733">
        <f t="shared" ca="1" si="344"/>
        <v>6</v>
      </c>
      <c r="P2733">
        <f t="shared" ca="1" si="345"/>
        <v>6</v>
      </c>
      <c r="Q2733">
        <f t="shared" ca="1" si="341"/>
        <v>28</v>
      </c>
      <c r="R2733">
        <f t="shared" ca="1" si="342"/>
        <v>13</v>
      </c>
    </row>
    <row r="2734" spans="1:18">
      <c r="A2734">
        <f ca="1">VLOOKUP(O2734,Tabela3[],2,0)</f>
        <v>2008</v>
      </c>
      <c r="B2734" t="str">
        <f ca="1">VLOOKUP(P2734,Tabela3[],4,0)</f>
        <v>MARÇO</v>
      </c>
      <c r="C2734" t="str">
        <f ca="1">VLOOKUP(Q2734,Tabela3[],5,0)</f>
        <v>Canadá</v>
      </c>
      <c r="D2734" t="str">
        <f ca="1">VLOOKUP(Q2734,Tabela3[],3,0)</f>
        <v>Shopify</v>
      </c>
      <c r="E2734" t="str">
        <f ca="1">IF(R2734=Q2734, (VLOOKUP(P2734+1,Tabela3[],5,0)),VLOOKUP(R2734,Tabela3[],5,0))</f>
        <v>França</v>
      </c>
      <c r="F2734" s="1">
        <f t="shared" ca="1" si="338"/>
        <v>39499</v>
      </c>
      <c r="G2734" s="1">
        <f t="shared" ca="1" si="339"/>
        <v>39501.151787157665</v>
      </c>
      <c r="H2734">
        <f t="shared" ca="1" si="340"/>
        <v>0</v>
      </c>
      <c r="I2734" t="str">
        <f ca="1">VLOOKUP(Q2734,Tabela3[],9,1)</f>
        <v>HMM Southampton</v>
      </c>
      <c r="J2734" t="str">
        <f ca="1">VLOOKUP(Q2734,Tabela3[],11,0)</f>
        <v>TORRADORES DE CAFÉ</v>
      </c>
      <c r="K2734" t="str">
        <f ca="1">VLOOKUP(Q2734,Tabela3[],10,0)</f>
        <v>Geral</v>
      </c>
      <c r="L2734" t="e" cm="1">
        <f t="array" aca="1" ref="L2734" ca="1">IF(Tabela2[[#This Row],[PORTO]]=Tabela2[[#This Row],[DESTINO]],0,erro)</f>
        <v>#NAME?</v>
      </c>
      <c r="N2734">
        <f t="shared" ca="1" si="343"/>
        <v>4000</v>
      </c>
      <c r="O2734">
        <f t="shared" ca="1" si="344"/>
        <v>8</v>
      </c>
      <c r="P2734">
        <f t="shared" ca="1" si="345"/>
        <v>2</v>
      </c>
      <c r="Q2734">
        <f t="shared" ca="1" si="341"/>
        <v>33</v>
      </c>
      <c r="R2734">
        <f t="shared" ca="1" si="342"/>
        <v>23</v>
      </c>
    </row>
    <row r="2735" spans="1:18">
      <c r="A2735">
        <f ca="1">VLOOKUP(O2735,Tabela3[],2,0)</f>
        <v>2004</v>
      </c>
      <c r="B2735" t="str">
        <f ca="1">VLOOKUP(P2735,Tabela3[],4,0)</f>
        <v>JANEIRO</v>
      </c>
      <c r="C2735" t="str">
        <f ca="1">VLOOKUP(Q2735,Tabela3[],5,0)</f>
        <v>Brasil</v>
      </c>
      <c r="D2735" t="str">
        <f ca="1">VLOOKUP(Q2735,Tabela3[],3,0)</f>
        <v>VALE</v>
      </c>
      <c r="E2735" t="str">
        <f ca="1">IF(R2735=Q2735, (VLOOKUP(P2735+1,Tabela3[],5,0)),VLOOKUP(R2735,Tabela3[],5,0))</f>
        <v>França</v>
      </c>
      <c r="F2735" s="1">
        <f t="shared" ca="1" si="338"/>
        <v>38322</v>
      </c>
      <c r="G2735" s="1">
        <f t="shared" ca="1" si="339"/>
        <v>38328.028482171496</v>
      </c>
      <c r="H2735">
        <f t="shared" ca="1" si="340"/>
        <v>1</v>
      </c>
      <c r="I2735" t="str">
        <f ca="1">VLOOKUP(Q2735,Tabela3[],9,1)</f>
        <v>Lan Hua Hai</v>
      </c>
      <c r="J2735" t="str">
        <f ca="1">VLOOKUP(Q2735,Tabela3[],11,0)</f>
        <v>Bauxita</v>
      </c>
      <c r="K2735" t="str">
        <f ca="1">VLOOKUP(Q2735,Tabela3[],10,0)</f>
        <v>Minério</v>
      </c>
      <c r="L2735" t="e" cm="1">
        <f t="array" aca="1" ref="L2735" ca="1">IF(Tabela2[[#This Row],[PORTO]]=Tabela2[[#This Row],[DESTINO]],0,erro)</f>
        <v>#NAME?</v>
      </c>
      <c r="N2735">
        <f t="shared" ca="1" si="343"/>
        <v>0</v>
      </c>
      <c r="O2735">
        <f t="shared" ca="1" si="344"/>
        <v>4</v>
      </c>
      <c r="P2735">
        <f t="shared" ca="1" si="345"/>
        <v>12</v>
      </c>
      <c r="Q2735">
        <f t="shared" ca="1" si="341"/>
        <v>28</v>
      </c>
      <c r="R2735">
        <f t="shared" ca="1" si="342"/>
        <v>21</v>
      </c>
    </row>
    <row r="2736" spans="1:18">
      <c r="A2736">
        <f ca="1">VLOOKUP(O2736,Tabela3[],2,0)</f>
        <v>2004</v>
      </c>
      <c r="B2736" t="str">
        <f ca="1">VLOOKUP(P2736,Tabela3[],4,0)</f>
        <v>JUNHO</v>
      </c>
      <c r="C2736" t="str">
        <f ca="1">VLOOKUP(Q2736,Tabela3[],5,0)</f>
        <v>França</v>
      </c>
      <c r="D2736" t="str">
        <f ca="1">VLOOKUP(Q2736,Tabela3[],3,0)</f>
        <v> LVMH</v>
      </c>
      <c r="E2736" t="str">
        <f ca="1">IF(R2736=Q2736, (VLOOKUP(P2736+1,Tabela3[],5,0)),VLOOKUP(R2736,Tabela3[],5,0))</f>
        <v>China</v>
      </c>
      <c r="F2736" s="1">
        <f t="shared" ca="1" si="338"/>
        <v>38126</v>
      </c>
      <c r="G2736" s="1">
        <f t="shared" ca="1" si="339"/>
        <v>38128.857288231506</v>
      </c>
      <c r="H2736">
        <f t="shared" ca="1" si="340"/>
        <v>1</v>
      </c>
      <c r="I2736" t="str">
        <f ca="1">VLOOKUP(Q2736,Tabela3[],9,1)</f>
        <v>Emma Maersk</v>
      </c>
      <c r="J2736" t="str">
        <f ca="1">VLOOKUP(Q2736,Tabela3[],11,0)</f>
        <v>Guerlain</v>
      </c>
      <c r="K2736" t="str">
        <f ca="1">VLOOKUP(Q2736,Tabela3[],10,0)</f>
        <v>Tecido</v>
      </c>
      <c r="L2736" t="e" cm="1">
        <f t="array" aca="1" ref="L2736" ca="1">IF(Tabela2[[#This Row],[PORTO]]=Tabela2[[#This Row],[DESTINO]],0,erro)</f>
        <v>#NAME?</v>
      </c>
      <c r="N2736">
        <f t="shared" ca="1" si="343"/>
        <v>13000</v>
      </c>
      <c r="O2736">
        <f t="shared" ca="1" si="344"/>
        <v>4</v>
      </c>
      <c r="P2736">
        <f t="shared" ca="1" si="345"/>
        <v>5</v>
      </c>
      <c r="Q2736">
        <f t="shared" ca="1" si="341"/>
        <v>23</v>
      </c>
      <c r="R2736">
        <f t="shared" ca="1" si="342"/>
        <v>2</v>
      </c>
    </row>
    <row r="2737" spans="1:18">
      <c r="A2737">
        <f ca="1">VLOOKUP(O2737,Tabela3[],2,0)</f>
        <v>2005</v>
      </c>
      <c r="B2737" t="str">
        <f ca="1">VLOOKUP(P2737,Tabela3[],4,0)</f>
        <v>MARÇO</v>
      </c>
      <c r="C2737" t="str">
        <f ca="1">VLOOKUP(Q2737,Tabela3[],5,0)</f>
        <v>Canadá</v>
      </c>
      <c r="D2737" t="str">
        <f ca="1">VLOOKUP(Q2737,Tabela3[],3,0)</f>
        <v>Shopify</v>
      </c>
      <c r="E2737" t="str">
        <f ca="1">IF(R2737=Q2737, (VLOOKUP(P2737+1,Tabela3[],5,0)),VLOOKUP(R2737,Tabela3[],5,0))</f>
        <v>Itália</v>
      </c>
      <c r="F2737" s="1">
        <f t="shared" ca="1" si="338"/>
        <v>38385</v>
      </c>
      <c r="G2737" s="1">
        <f t="shared" ca="1" si="339"/>
        <v>38394.203284548588</v>
      </c>
      <c r="H2737">
        <f t="shared" ca="1" si="340"/>
        <v>1</v>
      </c>
      <c r="I2737" t="str">
        <f ca="1">VLOOKUP(Q2737,Tabela3[],9,1)</f>
        <v>HMM Southampton</v>
      </c>
      <c r="J2737" t="str">
        <f ca="1">VLOOKUP(Q2737,Tabela3[],11,0)</f>
        <v>TORRADORES DE CAFÉ</v>
      </c>
      <c r="K2737" t="str">
        <f ca="1">VLOOKUP(Q2737,Tabela3[],10,0)</f>
        <v>Geral</v>
      </c>
      <c r="L2737" t="e" cm="1">
        <f t="array" aca="1" ref="L2737" ca="1">IF(Tabela2[[#This Row],[PORTO]]=Tabela2[[#This Row],[DESTINO]],0,erro)</f>
        <v>#NAME?</v>
      </c>
      <c r="N2737">
        <f t="shared" ca="1" si="343"/>
        <v>1000</v>
      </c>
      <c r="O2737">
        <f t="shared" ca="1" si="344"/>
        <v>5</v>
      </c>
      <c r="P2737">
        <f t="shared" ca="1" si="345"/>
        <v>2</v>
      </c>
      <c r="Q2737">
        <f t="shared" ca="1" si="341"/>
        <v>33</v>
      </c>
      <c r="R2737">
        <f t="shared" ca="1" si="342"/>
        <v>19</v>
      </c>
    </row>
    <row r="2738" spans="1:18">
      <c r="A2738">
        <f ca="1">VLOOKUP(O2738,Tabela3[],2,0)</f>
        <v>2006</v>
      </c>
      <c r="B2738" t="str">
        <f ca="1">VLOOKUP(P2738,Tabela3[],4,0)</f>
        <v>DEZEMBRO</v>
      </c>
      <c r="C2738" t="str">
        <f ca="1">VLOOKUP(Q2738,Tabela3[],5,0)</f>
        <v>Reino Unido</v>
      </c>
      <c r="D2738" t="str">
        <f ca="1">VLOOKUP(Q2738,Tabela3[],3,0)</f>
        <v>Unilever</v>
      </c>
      <c r="E2738" t="str">
        <f ca="1">IF(R2738=Q2738, (VLOOKUP(P2738+1,Tabela3[],5,0)),VLOOKUP(R2738,Tabela3[],5,0))</f>
        <v>Alemanha</v>
      </c>
      <c r="F2738" s="1">
        <f t="shared" ca="1" si="338"/>
        <v>39039</v>
      </c>
      <c r="G2738" s="1">
        <f t="shared" ca="1" si="339"/>
        <v>39043.690995488789</v>
      </c>
      <c r="H2738">
        <f t="shared" ca="1" si="340"/>
        <v>0</v>
      </c>
      <c r="I2738" t="str">
        <f ca="1">VLOOKUP(Q2738,Tabela3[],9,1)</f>
        <v>HMM Helsinki</v>
      </c>
      <c r="J2738" t="str">
        <f ca="1">VLOOKUP(Q2738,Tabela3[],11,0)</f>
        <v xml:space="preserve">Desodorante Antitranspirante Aerosol </v>
      </c>
      <c r="K2738" t="str">
        <f ca="1">VLOOKUP(Q2738,Tabela3[],10,0)</f>
        <v>Quimico</v>
      </c>
      <c r="L2738" t="e" cm="1">
        <f t="array" aca="1" ref="L2738" ca="1">IF(Tabela2[[#This Row],[PORTO]]=Tabela2[[#This Row],[DESTINO]],0,erro)</f>
        <v>#NAME?</v>
      </c>
      <c r="N2738">
        <f t="shared" ca="1" si="343"/>
        <v>350000</v>
      </c>
      <c r="O2738">
        <f t="shared" ca="1" si="344"/>
        <v>6</v>
      </c>
      <c r="P2738">
        <f t="shared" ca="1" si="345"/>
        <v>11</v>
      </c>
      <c r="Q2738">
        <f t="shared" ca="1" si="341"/>
        <v>25</v>
      </c>
      <c r="R2738">
        <f t="shared" ca="1" si="342"/>
        <v>8</v>
      </c>
    </row>
    <row r="2739" spans="1:18">
      <c r="A2739">
        <f ca="1">VLOOKUP(O2739,Tabela3[],2,0)</f>
        <v>2002</v>
      </c>
      <c r="B2739" t="str">
        <f ca="1">VLOOKUP(P2739,Tabela3[],4,0)</f>
        <v>AGOSTO</v>
      </c>
      <c r="C2739" t="str">
        <f ca="1">VLOOKUP(Q2739,Tabela3[],5,0)</f>
        <v>Itália</v>
      </c>
      <c r="D2739" t="str">
        <f ca="1">VLOOKUP(Q2739,Tabela3[],3,0)</f>
        <v>Hyundai</v>
      </c>
      <c r="E2739" t="str">
        <f ca="1">IF(R2739=Q2739, (VLOOKUP(P2739+1,Tabela3[],5,0)),VLOOKUP(R2739,Tabela3[],5,0))</f>
        <v>Japão</v>
      </c>
      <c r="F2739" s="1">
        <f t="shared" ca="1" si="338"/>
        <v>37463</v>
      </c>
      <c r="G2739" s="1">
        <f t="shared" ca="1" si="339"/>
        <v>37465.187006177868</v>
      </c>
      <c r="H2739">
        <f t="shared" ca="1" si="340"/>
        <v>1</v>
      </c>
      <c r="I2739" t="str">
        <f ca="1">VLOOKUP(Q2739,Tabela3[],9,1)</f>
        <v>Car Carriers</v>
      </c>
      <c r="J2739" t="str">
        <f ca="1">VLOOKUP(Q2739,Tabela3[],11,0)</f>
        <v>HB20 Vision</v>
      </c>
      <c r="K2739" t="str">
        <f ca="1">VLOOKUP(Q2739,Tabela3[],10,0)</f>
        <v>Carros</v>
      </c>
      <c r="L2739" t="e" cm="1">
        <f t="array" aca="1" ref="L2739" ca="1">IF(Tabela2[[#This Row],[PORTO]]=Tabela2[[#This Row],[DESTINO]],0,erro)</f>
        <v>#NAME?</v>
      </c>
      <c r="N2739">
        <f t="shared" ca="1" si="343"/>
        <v>400</v>
      </c>
      <c r="O2739">
        <f t="shared" ca="1" si="344"/>
        <v>2</v>
      </c>
      <c r="P2739">
        <f t="shared" ca="1" si="345"/>
        <v>7</v>
      </c>
      <c r="Q2739">
        <f t="shared" ca="1" si="341"/>
        <v>20</v>
      </c>
      <c r="R2739">
        <f t="shared" ca="1" si="342"/>
        <v>11</v>
      </c>
    </row>
    <row r="2740" spans="1:18">
      <c r="A2740">
        <f ca="1">VLOOKUP(O2740,Tabela3[],2,0)</f>
        <v>2005</v>
      </c>
      <c r="B2740" t="str">
        <f ca="1">VLOOKUP(P2740,Tabela3[],4,0)</f>
        <v>MAIO</v>
      </c>
      <c r="C2740" t="str">
        <f ca="1">VLOOKUP(Q2740,Tabela3[],5,0)</f>
        <v>China</v>
      </c>
      <c r="D2740" t="str">
        <f ca="1">VLOOKUP(Q2740,Tabela3[],3,0)</f>
        <v>Alibaba Group</v>
      </c>
      <c r="E2740" t="str">
        <f ca="1">IF(R2740=Q2740, (VLOOKUP(P2740+1,Tabela3[],5,0)),VLOOKUP(R2740,Tabela3[],5,0))</f>
        <v>Japão</v>
      </c>
      <c r="F2740" s="1">
        <f t="shared" ca="1" si="338"/>
        <v>38459</v>
      </c>
      <c r="G2740" s="1">
        <f t="shared" ca="1" si="339"/>
        <v>38466.269598998624</v>
      </c>
      <c r="H2740">
        <f t="shared" ca="1" si="340"/>
        <v>0</v>
      </c>
      <c r="I2740" t="str">
        <f ca="1">VLOOKUP(Q2740,Tabela3[],9,1)</f>
        <v>HMM St Petersburg</v>
      </c>
      <c r="J2740" t="str">
        <f ca="1">VLOOKUP(Q2740,Tabela3[],11,0)</f>
        <v>Ar Condicionado 18000</v>
      </c>
      <c r="K2740" t="str">
        <f ca="1">VLOOKUP(Q2740,Tabela3[],10,0)</f>
        <v>Eletrônicos</v>
      </c>
      <c r="L2740" t="e" cm="1">
        <f t="array" aca="1" ref="L2740" ca="1">IF(Tabela2[[#This Row],[PORTO]]=Tabela2[[#This Row],[DESTINO]],0,erro)</f>
        <v>#NAME?</v>
      </c>
      <c r="N2740">
        <f t="shared" ca="1" si="343"/>
        <v>500</v>
      </c>
      <c r="O2740">
        <f t="shared" ca="1" si="344"/>
        <v>5</v>
      </c>
      <c r="P2740">
        <f t="shared" ca="1" si="345"/>
        <v>4</v>
      </c>
      <c r="Q2740">
        <f t="shared" ca="1" si="341"/>
        <v>2</v>
      </c>
      <c r="R2740">
        <f t="shared" ca="1" si="342"/>
        <v>11</v>
      </c>
    </row>
    <row r="2741" spans="1:18">
      <c r="A2741">
        <f ca="1">VLOOKUP(O2741,Tabela3[],2,0)</f>
        <v>2005</v>
      </c>
      <c r="B2741" t="str">
        <f ca="1">VLOOKUP(P2741,Tabela3[],4,0)</f>
        <v>OUTUBRO</v>
      </c>
      <c r="C2741" t="str">
        <f ca="1">VLOOKUP(Q2741,Tabela3[],5,0)</f>
        <v>India</v>
      </c>
      <c r="D2741" t="str">
        <f ca="1">VLOOKUP(Q2741,Tabela3[],3,0)</f>
        <v>Reliance Industries</v>
      </c>
      <c r="E2741" t="str">
        <f ca="1">IF(R2741=Q2741, (VLOOKUP(P2741+1,Tabela3[],5,0)),VLOOKUP(R2741,Tabela3[],5,0))</f>
        <v>França</v>
      </c>
      <c r="F2741" s="1">
        <f t="shared" ca="1" si="338"/>
        <v>38605</v>
      </c>
      <c r="G2741" s="1">
        <f t="shared" ca="1" si="339"/>
        <v>38606.760338542408</v>
      </c>
      <c r="H2741">
        <f t="shared" ca="1" si="340"/>
        <v>1</v>
      </c>
      <c r="I2741" t="str">
        <f ca="1">VLOOKUP(Q2741,Tabela3[],9,1)</f>
        <v>Tanker</v>
      </c>
      <c r="J2741" t="str">
        <f ca="1">VLOOKUP(Q2741,Tabela3[],11,0)</f>
        <v>Polietileno</v>
      </c>
      <c r="K2741" t="str">
        <f ca="1">VLOOKUP(Q2741,Tabela3[],10,0)</f>
        <v>Petroquimicos</v>
      </c>
      <c r="L2741" t="e" cm="1">
        <f t="array" aca="1" ref="L2741" ca="1">IF(Tabela2[[#This Row],[PORTO]]=Tabela2[[#This Row],[DESTINO]],0,erro)</f>
        <v>#NAME?</v>
      </c>
      <c r="N2741">
        <f t="shared" ca="1" si="343"/>
        <v>0</v>
      </c>
      <c r="O2741">
        <f t="shared" ca="1" si="344"/>
        <v>5</v>
      </c>
      <c r="P2741">
        <f t="shared" ca="1" si="345"/>
        <v>9</v>
      </c>
      <c r="Q2741">
        <f t="shared" ca="1" si="341"/>
        <v>31</v>
      </c>
      <c r="R2741">
        <f t="shared" ca="1" si="342"/>
        <v>23</v>
      </c>
    </row>
    <row r="2742" spans="1:18">
      <c r="A2742">
        <f ca="1">VLOOKUP(O2742,Tabela3[],2,0)</f>
        <v>2000</v>
      </c>
      <c r="B2742" t="str">
        <f ca="1">VLOOKUP(P2742,Tabela3[],4,0)</f>
        <v>ABRIL</v>
      </c>
      <c r="C2742" t="str">
        <f ca="1">VLOOKUP(Q2742,Tabela3[],5,0)</f>
        <v>China</v>
      </c>
      <c r="D2742" t="str">
        <f ca="1">VLOOKUP(Q2742,Tabela3[],3,0)</f>
        <v>Alibaba Group</v>
      </c>
      <c r="E2742" t="str">
        <f ca="1">IF(R2742=Q2742, (VLOOKUP(P2742+1,Tabela3[],5,0)),VLOOKUP(R2742,Tabela3[],5,0))</f>
        <v>Holanda</v>
      </c>
      <c r="F2742" s="1">
        <f t="shared" ca="1" si="338"/>
        <v>36585</v>
      </c>
      <c r="G2742" s="1">
        <f t="shared" ca="1" si="339"/>
        <v>36585.585390693304</v>
      </c>
      <c r="H2742">
        <f t="shared" ca="1" si="340"/>
        <v>1</v>
      </c>
      <c r="I2742" t="str">
        <f ca="1">VLOOKUP(Q2742,Tabela3[],9,1)</f>
        <v>HMM St Petersburg</v>
      </c>
      <c r="J2742" t="str">
        <f ca="1">VLOOKUP(Q2742,Tabela3[],11,0)</f>
        <v>Serração Portatil</v>
      </c>
      <c r="K2742" t="str">
        <f ca="1">VLOOKUP(Q2742,Tabela3[],10,0)</f>
        <v>Maquinário</v>
      </c>
      <c r="L2742" t="e" cm="1">
        <f t="array" aca="1" ref="L2742" ca="1">IF(Tabela2[[#This Row],[PORTO]]=Tabela2[[#This Row],[DESTINO]],0,erro)</f>
        <v>#NAME?</v>
      </c>
      <c r="N2742">
        <f t="shared" ca="1" si="343"/>
        <v>20</v>
      </c>
      <c r="O2742">
        <f t="shared" ca="1" si="344"/>
        <v>0</v>
      </c>
      <c r="P2742">
        <f t="shared" ca="1" si="345"/>
        <v>3</v>
      </c>
      <c r="Q2742">
        <f t="shared" ca="1" si="341"/>
        <v>0</v>
      </c>
      <c r="R2742">
        <f t="shared" ca="1" si="342"/>
        <v>15</v>
      </c>
    </row>
    <row r="2743" spans="1:18">
      <c r="A2743">
        <f ca="1">VLOOKUP(O2743,Tabela3[],2,0)</f>
        <v>2000</v>
      </c>
      <c r="B2743" t="str">
        <f ca="1">VLOOKUP(P2743,Tabela3[],4,0)</f>
        <v>JUNHO</v>
      </c>
      <c r="C2743" t="str">
        <f ca="1">VLOOKUP(Q2743,Tabela3[],5,0)</f>
        <v>Brasil</v>
      </c>
      <c r="D2743" t="str">
        <f ca="1">VLOOKUP(Q2743,Tabela3[],3,0)</f>
        <v>VALE</v>
      </c>
      <c r="E2743" t="str">
        <f ca="1">IF(R2743=Q2743, (VLOOKUP(P2743+1,Tabela3[],5,0)),VLOOKUP(R2743,Tabela3[],5,0))</f>
        <v>Reino Unido</v>
      </c>
      <c r="F2743" s="1">
        <f t="shared" ca="1" si="338"/>
        <v>36667</v>
      </c>
      <c r="G2743" s="1">
        <f t="shared" ca="1" si="339"/>
        <v>36674.633565113189</v>
      </c>
      <c r="H2743">
        <f t="shared" ca="1" si="340"/>
        <v>1</v>
      </c>
      <c r="I2743" t="str">
        <f ca="1">VLOOKUP(Q2743,Tabela3[],9,1)</f>
        <v>Lan Hua Hai</v>
      </c>
      <c r="J2743" t="str">
        <f ca="1">VLOOKUP(Q2743,Tabela3[],11,0)</f>
        <v>Minério de Ferro</v>
      </c>
      <c r="K2743" t="str">
        <f ca="1">VLOOKUP(Q2743,Tabela3[],10,0)</f>
        <v>Minério</v>
      </c>
      <c r="L2743" t="e" cm="1">
        <f t="array" aca="1" ref="L2743" ca="1">IF(Tabela2[[#This Row],[PORTO]]=Tabela2[[#This Row],[DESTINO]],0,erro)</f>
        <v>#NAME?</v>
      </c>
      <c r="N2743">
        <f t="shared" ca="1" si="343"/>
        <v>0</v>
      </c>
      <c r="O2743">
        <f t="shared" ca="1" si="344"/>
        <v>0</v>
      </c>
      <c r="P2743">
        <f t="shared" ca="1" si="345"/>
        <v>5</v>
      </c>
      <c r="Q2743">
        <f t="shared" ca="1" si="341"/>
        <v>27</v>
      </c>
      <c r="R2743">
        <f t="shared" ca="1" si="342"/>
        <v>24</v>
      </c>
    </row>
    <row r="2744" spans="1:18">
      <c r="A2744">
        <f ca="1">VLOOKUP(O2744,Tabela3[],2,0)</f>
        <v>2009</v>
      </c>
      <c r="B2744" t="str">
        <f ca="1">VLOOKUP(P2744,Tabela3[],4,0)</f>
        <v>MAIO</v>
      </c>
      <c r="C2744" t="str">
        <f ca="1">VLOOKUP(Q2744,Tabela3[],5,0)</f>
        <v>Brasil</v>
      </c>
      <c r="D2744" t="str">
        <f ca="1">VLOOKUP(Q2744,Tabela3[],3,0)</f>
        <v>VALE</v>
      </c>
      <c r="E2744" t="str">
        <f ca="1">IF(R2744=Q2744, (VLOOKUP(P2744+1,Tabela3[],5,0)),VLOOKUP(R2744,Tabela3[],5,0))</f>
        <v>Itália</v>
      </c>
      <c r="F2744" s="1">
        <f t="shared" ca="1" si="338"/>
        <v>39919</v>
      </c>
      <c r="G2744" s="1">
        <f t="shared" ca="1" si="339"/>
        <v>39923.818518980879</v>
      </c>
      <c r="H2744">
        <f t="shared" ca="1" si="340"/>
        <v>1</v>
      </c>
      <c r="I2744" t="str">
        <f ca="1">VLOOKUP(Q2744,Tabela3[],9,1)</f>
        <v>Lan Hua Hai</v>
      </c>
      <c r="J2744" t="str">
        <f ca="1">VLOOKUP(Q2744,Tabela3[],11,0)</f>
        <v>Manganês</v>
      </c>
      <c r="K2744" t="str">
        <f ca="1">VLOOKUP(Q2744,Tabela3[],10,0)</f>
        <v>Minério</v>
      </c>
      <c r="L2744" t="e" cm="1">
        <f t="array" aca="1" ref="L2744" ca="1">IF(Tabela2[[#This Row],[PORTO]]=Tabela2[[#This Row],[DESTINO]],0,erro)</f>
        <v>#NAME?</v>
      </c>
      <c r="N2744">
        <f t="shared" ca="1" si="343"/>
        <v>0</v>
      </c>
      <c r="O2744">
        <f t="shared" ca="1" si="344"/>
        <v>9</v>
      </c>
      <c r="P2744">
        <f t="shared" ca="1" si="345"/>
        <v>4</v>
      </c>
      <c r="Q2744">
        <f t="shared" ca="1" si="341"/>
        <v>29</v>
      </c>
      <c r="R2744">
        <f t="shared" ca="1" si="342"/>
        <v>18</v>
      </c>
    </row>
    <row r="2745" spans="1:18">
      <c r="A2745">
        <f ca="1">VLOOKUP(O2745,Tabela3[],2,0)</f>
        <v>2002</v>
      </c>
      <c r="B2745" t="str">
        <f ca="1">VLOOKUP(P2745,Tabela3[],4,0)</f>
        <v>SETEMBRO</v>
      </c>
      <c r="C2745" t="str">
        <f ca="1">VLOOKUP(Q2745,Tabela3[],5,0)</f>
        <v>China</v>
      </c>
      <c r="D2745" t="str">
        <f ca="1">VLOOKUP(Q2745,Tabela3[],3,0)</f>
        <v>Alibaba Group</v>
      </c>
      <c r="E2745" t="str">
        <f ca="1">IF(R2745=Q2745, (VLOOKUP(P2745+1,Tabela3[],5,0)),VLOOKUP(R2745,Tabela3[],5,0))</f>
        <v>China</v>
      </c>
      <c r="F2745" s="1">
        <f t="shared" ca="1" si="338"/>
        <v>37480</v>
      </c>
      <c r="G2745" s="1">
        <f t="shared" ca="1" si="339"/>
        <v>37487.008542249918</v>
      </c>
      <c r="H2745">
        <f t="shared" ca="1" si="340"/>
        <v>0</v>
      </c>
      <c r="I2745" t="str">
        <f ca="1">VLOOKUP(Q2745,Tabela3[],9,1)</f>
        <v>HMM St Petersburg</v>
      </c>
      <c r="J2745" t="str">
        <f ca="1">VLOOKUP(Q2745,Tabela3[],11,0)</f>
        <v>Serração Portatil</v>
      </c>
      <c r="K2745" t="str">
        <f ca="1">VLOOKUP(Q2745,Tabela3[],10,0)</f>
        <v>Maquinário</v>
      </c>
      <c r="L2745" cm="1">
        <f t="array" aca="1" ref="L2745" ca="1">IF(Tabela2[[#This Row],[PORTO]]=Tabela2[[#This Row],[DESTINO]],0,erro)</f>
        <v>0</v>
      </c>
      <c r="N2745">
        <f t="shared" ca="1" si="343"/>
        <v>50</v>
      </c>
      <c r="O2745">
        <f t="shared" ca="1" si="344"/>
        <v>2</v>
      </c>
      <c r="P2745">
        <f t="shared" ca="1" si="345"/>
        <v>8</v>
      </c>
      <c r="Q2745">
        <f t="shared" ca="1" si="341"/>
        <v>0</v>
      </c>
      <c r="R2745">
        <f t="shared" ca="1" si="342"/>
        <v>1</v>
      </c>
    </row>
    <row r="2746" spans="1:18">
      <c r="A2746">
        <f ca="1">VLOOKUP(O2746,Tabela3[],2,0)</f>
        <v>2001</v>
      </c>
      <c r="B2746" t="str">
        <f ca="1">VLOOKUP(P2746,Tabela3[],4,0)</f>
        <v>ABRIL</v>
      </c>
      <c r="C2746" t="str">
        <f ca="1">VLOOKUP(Q2746,Tabela3[],5,0)</f>
        <v>França</v>
      </c>
      <c r="D2746" t="str">
        <f ca="1">VLOOKUP(Q2746,Tabela3[],3,0)</f>
        <v> LVMH</v>
      </c>
      <c r="E2746" t="str">
        <f ca="1">IF(R2746=Q2746, (VLOOKUP(P2746+1,Tabela3[],5,0)),VLOOKUP(R2746,Tabela3[],5,0))</f>
        <v>Estados Unidos</v>
      </c>
      <c r="F2746" s="1">
        <f t="shared" ca="1" si="338"/>
        <v>36962</v>
      </c>
      <c r="G2746" s="1">
        <f t="shared" ca="1" si="339"/>
        <v>36970.627988494474</v>
      </c>
      <c r="H2746">
        <f t="shared" ca="1" si="340"/>
        <v>0</v>
      </c>
      <c r="I2746" t="str">
        <f ca="1">VLOOKUP(Q2746,Tabela3[],9,1)</f>
        <v>Emma Maersk</v>
      </c>
      <c r="J2746" t="str">
        <f ca="1">VLOOKUP(Q2746,Tabela3[],11,0)</f>
        <v>Louis Vuitton</v>
      </c>
      <c r="K2746" t="str">
        <f ca="1">VLOOKUP(Q2746,Tabela3[],10,0)</f>
        <v>Tecido</v>
      </c>
      <c r="L2746" t="e" cm="1">
        <f t="array" aca="1" ref="L2746" ca="1">IF(Tabela2[[#This Row],[PORTO]]=Tabela2[[#This Row],[DESTINO]],0,erro)</f>
        <v>#NAME?</v>
      </c>
      <c r="N2746">
        <f t="shared" ca="1" si="343"/>
        <v>23000</v>
      </c>
      <c r="O2746">
        <f t="shared" ca="1" si="344"/>
        <v>1</v>
      </c>
      <c r="P2746">
        <f t="shared" ca="1" si="345"/>
        <v>3</v>
      </c>
      <c r="Q2746">
        <f t="shared" ca="1" si="341"/>
        <v>22</v>
      </c>
      <c r="R2746">
        <f t="shared" ca="1" si="342"/>
        <v>3</v>
      </c>
    </row>
    <row r="2747" spans="1:18">
      <c r="A2747">
        <f ca="1">VLOOKUP(O2747,Tabela3[],2,0)</f>
        <v>2003</v>
      </c>
      <c r="B2747" t="str">
        <f ca="1">VLOOKUP(P2747,Tabela3[],4,0)</f>
        <v>JANEIRO</v>
      </c>
      <c r="C2747" t="str">
        <f ca="1">VLOOKUP(Q2747,Tabela3[],5,0)</f>
        <v>India</v>
      </c>
      <c r="D2747" t="str">
        <f ca="1">VLOOKUP(Q2747,Tabela3[],3,0)</f>
        <v>Reliance Industries</v>
      </c>
      <c r="E2747" t="str">
        <f ca="1">IF(R2747=Q2747, (VLOOKUP(P2747+1,Tabela3[],5,0)),VLOOKUP(R2747,Tabela3[],5,0))</f>
        <v>Japão</v>
      </c>
      <c r="F2747" s="1">
        <f t="shared" ca="1" si="338"/>
        <v>37628</v>
      </c>
      <c r="G2747" s="1">
        <f t="shared" ca="1" si="339"/>
        <v>37633.630427772317</v>
      </c>
      <c r="H2747">
        <f t="shared" ca="1" si="340"/>
        <v>0</v>
      </c>
      <c r="I2747" t="str">
        <f ca="1">VLOOKUP(Q2747,Tabela3[],9,1)</f>
        <v>Tanker</v>
      </c>
      <c r="J2747" t="str">
        <f ca="1">VLOOKUP(Q2747,Tabela3[],11,0)</f>
        <v>Cloreto de polivinila</v>
      </c>
      <c r="K2747" t="str">
        <f ca="1">VLOOKUP(Q2747,Tabela3[],10,0)</f>
        <v>Petroquimicos</v>
      </c>
      <c r="L2747" t="e" cm="1">
        <f t="array" aca="1" ref="L2747" ca="1">IF(Tabela2[[#This Row],[PORTO]]=Tabela2[[#This Row],[DESTINO]],0,erro)</f>
        <v>#NAME?</v>
      </c>
      <c r="N2747">
        <f t="shared" ca="1" si="343"/>
        <v>0</v>
      </c>
      <c r="O2747">
        <f t="shared" ca="1" si="344"/>
        <v>3</v>
      </c>
      <c r="P2747">
        <f t="shared" ca="1" si="345"/>
        <v>0</v>
      </c>
      <c r="Q2747">
        <f t="shared" ca="1" si="341"/>
        <v>32</v>
      </c>
      <c r="R2747">
        <f t="shared" ca="1" si="342"/>
        <v>9</v>
      </c>
    </row>
    <row r="2748" spans="1:18">
      <c r="A2748">
        <f ca="1">VLOOKUP(O2748,Tabela3[],2,0)</f>
        <v>2008</v>
      </c>
      <c r="B2748" t="str">
        <f ca="1">VLOOKUP(P2748,Tabela3[],4,0)</f>
        <v>JUNHO</v>
      </c>
      <c r="C2748" t="str">
        <f ca="1">VLOOKUP(Q2748,Tabela3[],5,0)</f>
        <v>India</v>
      </c>
      <c r="D2748" t="str">
        <f ca="1">VLOOKUP(Q2748,Tabela3[],3,0)</f>
        <v>Reliance Industries</v>
      </c>
      <c r="E2748" t="str">
        <f ca="1">IF(R2748=Q2748, (VLOOKUP(P2748+1,Tabela3[],5,0)),VLOOKUP(R2748,Tabela3[],5,0))</f>
        <v>Itália</v>
      </c>
      <c r="F2748" s="1">
        <f t="shared" ca="1" si="338"/>
        <v>39577</v>
      </c>
      <c r="G2748" s="1">
        <f t="shared" ca="1" si="339"/>
        <v>39577.075836628712</v>
      </c>
      <c r="H2748">
        <f t="shared" ca="1" si="340"/>
        <v>1</v>
      </c>
      <c r="I2748" t="str">
        <f ca="1">VLOOKUP(Q2748,Tabela3[],9,1)</f>
        <v>Tanker</v>
      </c>
      <c r="J2748" t="str">
        <f ca="1">VLOOKUP(Q2748,Tabela3[],11,0)</f>
        <v>Polietileno</v>
      </c>
      <c r="K2748" t="str">
        <f ca="1">VLOOKUP(Q2748,Tabela3[],10,0)</f>
        <v>Petroquimicos</v>
      </c>
      <c r="L2748" t="e" cm="1">
        <f t="array" aca="1" ref="L2748" ca="1">IF(Tabela2[[#This Row],[PORTO]]=Tabela2[[#This Row],[DESTINO]],0,erro)</f>
        <v>#NAME?</v>
      </c>
      <c r="N2748">
        <f t="shared" ca="1" si="343"/>
        <v>0</v>
      </c>
      <c r="O2748">
        <f t="shared" ca="1" si="344"/>
        <v>8</v>
      </c>
      <c r="P2748">
        <f t="shared" ca="1" si="345"/>
        <v>5</v>
      </c>
      <c r="Q2748">
        <f t="shared" ca="1" si="341"/>
        <v>31</v>
      </c>
      <c r="R2748">
        <f t="shared" ca="1" si="342"/>
        <v>19</v>
      </c>
    </row>
    <row r="2749" spans="1:18">
      <c r="A2749">
        <f ca="1">VLOOKUP(O2749,Tabela3[],2,0)</f>
        <v>2001</v>
      </c>
      <c r="B2749" t="str">
        <f ca="1">VLOOKUP(P2749,Tabela3[],4,0)</f>
        <v>ABRIL</v>
      </c>
      <c r="C2749" t="str">
        <f ca="1">VLOOKUP(Q2749,Tabela3[],5,0)</f>
        <v>India</v>
      </c>
      <c r="D2749" t="str">
        <f ca="1">VLOOKUP(Q2749,Tabela3[],3,0)</f>
        <v>Reliance Industries</v>
      </c>
      <c r="E2749" t="str">
        <f ca="1">IF(R2749=Q2749, (VLOOKUP(P2749+1,Tabela3[],5,0)),VLOOKUP(R2749,Tabela3[],5,0))</f>
        <v>Holanda</v>
      </c>
      <c r="F2749" s="1">
        <f t="shared" ca="1" si="338"/>
        <v>36963</v>
      </c>
      <c r="G2749" s="1">
        <f t="shared" ca="1" si="339"/>
        <v>36965.051721366872</v>
      </c>
      <c r="H2749">
        <f t="shared" ca="1" si="340"/>
        <v>1</v>
      </c>
      <c r="I2749" t="str">
        <f ca="1">VLOOKUP(Q2749,Tabela3[],9,1)</f>
        <v>Tanker</v>
      </c>
      <c r="J2749" t="str">
        <f ca="1">VLOOKUP(Q2749,Tabela3[],11,0)</f>
        <v>Polietileno</v>
      </c>
      <c r="K2749" t="str">
        <f ca="1">VLOOKUP(Q2749,Tabela3[],10,0)</f>
        <v>Petroquimicos</v>
      </c>
      <c r="L2749" t="e" cm="1">
        <f t="array" aca="1" ref="L2749" ca="1">IF(Tabela2[[#This Row],[PORTO]]=Tabela2[[#This Row],[DESTINO]],0,erro)</f>
        <v>#NAME?</v>
      </c>
      <c r="N2749">
        <f t="shared" ca="1" si="343"/>
        <v>0</v>
      </c>
      <c r="O2749">
        <f t="shared" ca="1" si="344"/>
        <v>1</v>
      </c>
      <c r="P2749">
        <f t="shared" ca="1" si="345"/>
        <v>3</v>
      </c>
      <c r="Q2749">
        <f t="shared" ca="1" si="341"/>
        <v>31</v>
      </c>
      <c r="R2749">
        <f t="shared" ca="1" si="342"/>
        <v>17</v>
      </c>
    </row>
    <row r="2750" spans="1:18">
      <c r="A2750">
        <f ca="1">VLOOKUP(O2750,Tabela3[],2,0)</f>
        <v>2008</v>
      </c>
      <c r="B2750" t="str">
        <f ca="1">VLOOKUP(P2750,Tabela3[],4,0)</f>
        <v>AGOSTO</v>
      </c>
      <c r="C2750" t="str">
        <f ca="1">VLOOKUP(Q2750,Tabela3[],5,0)</f>
        <v>India</v>
      </c>
      <c r="D2750" t="str">
        <f ca="1">VLOOKUP(Q2750,Tabela3[],3,0)</f>
        <v>Reliance Industries</v>
      </c>
      <c r="E2750" t="str">
        <f ca="1">IF(R2750=Q2750, (VLOOKUP(P2750+1,Tabela3[],5,0)),VLOOKUP(R2750,Tabela3[],5,0))</f>
        <v>China</v>
      </c>
      <c r="F2750" s="1">
        <f t="shared" ca="1" si="338"/>
        <v>39633</v>
      </c>
      <c r="G2750" s="1">
        <f t="shared" ca="1" si="339"/>
        <v>39636.647126312586</v>
      </c>
      <c r="H2750">
        <f t="shared" ca="1" si="340"/>
        <v>0</v>
      </c>
      <c r="I2750" t="str">
        <f ca="1">VLOOKUP(Q2750,Tabela3[],9,1)</f>
        <v>Tanker</v>
      </c>
      <c r="J2750" t="str">
        <f ca="1">VLOOKUP(Q2750,Tabela3[],11,0)</f>
        <v>Cloreto de polivinila</v>
      </c>
      <c r="K2750" t="str">
        <f ca="1">VLOOKUP(Q2750,Tabela3[],10,0)</f>
        <v>Petroquimicos</v>
      </c>
      <c r="L2750" t="e" cm="1">
        <f t="array" aca="1" ref="L2750" ca="1">IF(Tabela2[[#This Row],[PORTO]]=Tabela2[[#This Row],[DESTINO]],0,erro)</f>
        <v>#NAME?</v>
      </c>
      <c r="N2750">
        <f t="shared" ca="1" si="343"/>
        <v>0</v>
      </c>
      <c r="O2750">
        <f t="shared" ca="1" si="344"/>
        <v>8</v>
      </c>
      <c r="P2750">
        <f t="shared" ca="1" si="345"/>
        <v>7</v>
      </c>
      <c r="Q2750">
        <f t="shared" ca="1" si="341"/>
        <v>32</v>
      </c>
      <c r="R2750">
        <f t="shared" ca="1" si="342"/>
        <v>2</v>
      </c>
    </row>
    <row r="2751" spans="1:18">
      <c r="A2751">
        <f ca="1">VLOOKUP(O2751,Tabela3[],2,0)</f>
        <v>2006</v>
      </c>
      <c r="B2751" t="str">
        <f ca="1">VLOOKUP(P2751,Tabela3[],4,0)</f>
        <v>FEVEREIRO</v>
      </c>
      <c r="C2751" t="str">
        <f ca="1">VLOOKUP(Q2751,Tabela3[],5,0)</f>
        <v>Japão</v>
      </c>
      <c r="D2751" t="str">
        <f ca="1">VLOOKUP(Q2751,Tabela3[],3,0)</f>
        <v>Toyota</v>
      </c>
      <c r="E2751" t="str">
        <f ca="1">IF(R2751=Q2751, (VLOOKUP(P2751+1,Tabela3[],5,0)),VLOOKUP(R2751,Tabela3[],5,0))</f>
        <v>Estados Unidos</v>
      </c>
      <c r="F2751" s="1">
        <f t="shared" ca="1" si="338"/>
        <v>38728</v>
      </c>
      <c r="G2751" s="1">
        <f t="shared" ca="1" si="339"/>
        <v>38737.852675841103</v>
      </c>
      <c r="H2751">
        <f t="shared" ca="1" si="340"/>
        <v>1</v>
      </c>
      <c r="I2751" t="str">
        <f ca="1">VLOOKUP(Q2751,Tabela3[],9,1)</f>
        <v>Trailer Carriers</v>
      </c>
      <c r="J2751" t="str">
        <f ca="1">VLOOKUP(Q2751,Tabela3[],11,0)</f>
        <v>COROLLA CROSS XR</v>
      </c>
      <c r="K2751" t="str">
        <f ca="1">VLOOKUP(Q2751,Tabela3[],10,0)</f>
        <v>Carros</v>
      </c>
      <c r="L2751" t="e" cm="1">
        <f t="array" aca="1" ref="L2751" ca="1">IF(Tabela2[[#This Row],[PORTO]]=Tabela2[[#This Row],[DESTINO]],0,erro)</f>
        <v>#NAME?</v>
      </c>
      <c r="N2751">
        <f t="shared" ca="1" si="343"/>
        <v>400</v>
      </c>
      <c r="O2751">
        <f t="shared" ca="1" si="344"/>
        <v>6</v>
      </c>
      <c r="P2751">
        <f t="shared" ca="1" si="345"/>
        <v>1</v>
      </c>
      <c r="Q2751">
        <f t="shared" ca="1" si="341"/>
        <v>11</v>
      </c>
      <c r="R2751">
        <f t="shared" ca="1" si="342"/>
        <v>3</v>
      </c>
    </row>
    <row r="2752" spans="1:18">
      <c r="A2752">
        <f ca="1">VLOOKUP(O2752,Tabela3[],2,0)</f>
        <v>2002</v>
      </c>
      <c r="B2752" t="str">
        <f ca="1">VLOOKUP(P2752,Tabela3[],4,0)</f>
        <v>JUNHO</v>
      </c>
      <c r="C2752" t="str">
        <f ca="1">VLOOKUP(Q2752,Tabela3[],5,0)</f>
        <v>India</v>
      </c>
      <c r="D2752" t="str">
        <f ca="1">VLOOKUP(Q2752,Tabela3[],3,0)</f>
        <v>Reliance Industries</v>
      </c>
      <c r="E2752" t="str">
        <f ca="1">IF(R2752=Q2752, (VLOOKUP(P2752+1,Tabela3[],5,0)),VLOOKUP(R2752,Tabela3[],5,0))</f>
        <v>Holanda</v>
      </c>
      <c r="F2752" s="1">
        <f t="shared" ca="1" si="338"/>
        <v>37377</v>
      </c>
      <c r="G2752" s="1">
        <f t="shared" ca="1" si="339"/>
        <v>37379.104135108151</v>
      </c>
      <c r="H2752">
        <f t="shared" ca="1" si="340"/>
        <v>0</v>
      </c>
      <c r="I2752" t="str">
        <f ca="1">VLOOKUP(Q2752,Tabela3[],9,1)</f>
        <v>Tanker</v>
      </c>
      <c r="J2752" t="str">
        <f ca="1">VLOOKUP(Q2752,Tabela3[],11,0)</f>
        <v>Polietileno</v>
      </c>
      <c r="K2752" t="str">
        <f ca="1">VLOOKUP(Q2752,Tabela3[],10,0)</f>
        <v>Petroquimicos</v>
      </c>
      <c r="L2752" t="e" cm="1">
        <f t="array" aca="1" ref="L2752" ca="1">IF(Tabela2[[#This Row],[PORTO]]=Tabela2[[#This Row],[DESTINO]],0,erro)</f>
        <v>#NAME?</v>
      </c>
      <c r="N2752">
        <f t="shared" ca="1" si="343"/>
        <v>0</v>
      </c>
      <c r="O2752">
        <f t="shared" ca="1" si="344"/>
        <v>2</v>
      </c>
      <c r="P2752">
        <f t="shared" ca="1" si="345"/>
        <v>5</v>
      </c>
      <c r="Q2752">
        <f t="shared" ca="1" si="341"/>
        <v>31</v>
      </c>
      <c r="R2752">
        <f t="shared" ca="1" si="342"/>
        <v>15</v>
      </c>
    </row>
    <row r="2753" spans="1:18">
      <c r="A2753">
        <f ca="1">VLOOKUP(O2753,Tabela3[],2,0)</f>
        <v>2001</v>
      </c>
      <c r="B2753" t="str">
        <f ca="1">VLOOKUP(P2753,Tabela3[],4,0)</f>
        <v>NOVEMBRO</v>
      </c>
      <c r="C2753" t="str">
        <f ca="1">VLOOKUP(Q2753,Tabela3[],5,0)</f>
        <v>India</v>
      </c>
      <c r="D2753" t="str">
        <f ca="1">VLOOKUP(Q2753,Tabela3[],3,0)</f>
        <v>Reliance Industries</v>
      </c>
      <c r="E2753" t="str">
        <f ca="1">IF(R2753=Q2753, (VLOOKUP(P2753+1,Tabela3[],5,0)),VLOOKUP(R2753,Tabela3[],5,0))</f>
        <v>Estados Unidos</v>
      </c>
      <c r="F2753" s="1">
        <f t="shared" ca="1" si="338"/>
        <v>37166</v>
      </c>
      <c r="G2753" s="1">
        <f t="shared" ca="1" si="339"/>
        <v>37174.109187958944</v>
      </c>
      <c r="H2753">
        <f t="shared" ca="1" si="340"/>
        <v>0</v>
      </c>
      <c r="I2753" t="str">
        <f ca="1">VLOOKUP(Q2753,Tabela3[],9,1)</f>
        <v>Tanker</v>
      </c>
      <c r="J2753" t="str">
        <f ca="1">VLOOKUP(Q2753,Tabela3[],11,0)</f>
        <v>Cloreto de polivinila</v>
      </c>
      <c r="K2753" t="str">
        <f ca="1">VLOOKUP(Q2753,Tabela3[],10,0)</f>
        <v>Petroquimicos</v>
      </c>
      <c r="L2753" t="e" cm="1">
        <f t="array" aca="1" ref="L2753" ca="1">IF(Tabela2[[#This Row],[PORTO]]=Tabela2[[#This Row],[DESTINO]],0,erro)</f>
        <v>#NAME?</v>
      </c>
      <c r="N2753">
        <f t="shared" ca="1" si="343"/>
        <v>0</v>
      </c>
      <c r="O2753">
        <f t="shared" ca="1" si="344"/>
        <v>1</v>
      </c>
      <c r="P2753">
        <f t="shared" ca="1" si="345"/>
        <v>10</v>
      </c>
      <c r="Q2753">
        <f t="shared" ca="1" si="341"/>
        <v>32</v>
      </c>
      <c r="R2753">
        <f t="shared" ca="1" si="342"/>
        <v>3</v>
      </c>
    </row>
    <row r="2754" spans="1:18">
      <c r="A2754">
        <f ca="1">VLOOKUP(O2754,Tabela3[],2,0)</f>
        <v>2007</v>
      </c>
      <c r="B2754" t="str">
        <f ca="1">VLOOKUP(P2754,Tabela3[],4,0)</f>
        <v>NOVEMBRO</v>
      </c>
      <c r="C2754" t="str">
        <f ca="1">VLOOKUP(Q2754,Tabela3[],5,0)</f>
        <v>Reino Unido</v>
      </c>
      <c r="D2754" t="str">
        <f ca="1">VLOOKUP(Q2754,Tabela3[],3,0)</f>
        <v>Unilever</v>
      </c>
      <c r="E2754" t="str">
        <f ca="1">IF(R2754=Q2754, (VLOOKUP(P2754+1,Tabela3[],5,0)),VLOOKUP(R2754,Tabela3[],5,0))</f>
        <v>China</v>
      </c>
      <c r="F2754" s="1">
        <f t="shared" ref="F2754:F2817" ca="1" si="346">(DATE(A2754,IF(P2754&gt;0,P2754,IF(P2754&gt;12,P2754-1,IF(P2754=0,P2754+1))),RAND()*28))</f>
        <v>39373</v>
      </c>
      <c r="G2754" s="1">
        <f t="shared" ca="1" si="339"/>
        <v>39380.92227002517</v>
      </c>
      <c r="H2754">
        <f t="shared" ca="1" si="340"/>
        <v>0</v>
      </c>
      <c r="I2754" t="str">
        <f ca="1">VLOOKUP(Q2754,Tabela3[],9,1)</f>
        <v>HMM Helsinki</v>
      </c>
      <c r="J2754" t="str">
        <f ca="1">VLOOKUP(Q2754,Tabela3[],11,0)</f>
        <v xml:space="preserve">Shampoo </v>
      </c>
      <c r="K2754" t="str">
        <f ca="1">VLOOKUP(Q2754,Tabela3[],10,0)</f>
        <v>Quimico</v>
      </c>
      <c r="L2754" t="e" cm="1">
        <f t="array" aca="1" ref="L2754" ca="1">IF(Tabela2[[#This Row],[PORTO]]=Tabela2[[#This Row],[DESTINO]],0,erro)</f>
        <v>#NAME?</v>
      </c>
      <c r="N2754">
        <f t="shared" ca="1" si="343"/>
        <v>1770000</v>
      </c>
      <c r="O2754">
        <f t="shared" ca="1" si="344"/>
        <v>7</v>
      </c>
      <c r="P2754">
        <f t="shared" ca="1" si="345"/>
        <v>10</v>
      </c>
      <c r="Q2754">
        <f t="shared" ca="1" si="341"/>
        <v>24</v>
      </c>
      <c r="R2754">
        <f t="shared" ca="1" si="342"/>
        <v>1</v>
      </c>
    </row>
    <row r="2755" spans="1:18">
      <c r="A2755">
        <f ca="1">VLOOKUP(O2755,Tabela3[],2,0)</f>
        <v>2001</v>
      </c>
      <c r="B2755" t="str">
        <f ca="1">VLOOKUP(P2755,Tabela3[],4,0)</f>
        <v>ABRIL</v>
      </c>
      <c r="C2755" t="str">
        <f ca="1">VLOOKUP(Q2755,Tabela3[],5,0)</f>
        <v>Alemanha</v>
      </c>
      <c r="D2755" t="str">
        <f ca="1">VLOOKUP(Q2755,Tabela3[],3,0)</f>
        <v>Volkswagen</v>
      </c>
      <c r="E2755" t="str">
        <f ca="1">IF(R2755=Q2755, (VLOOKUP(P2755+1,Tabela3[],5,0)),VLOOKUP(R2755,Tabela3[],5,0))</f>
        <v>França</v>
      </c>
      <c r="F2755" s="1">
        <f t="shared" ca="1" si="346"/>
        <v>36967</v>
      </c>
      <c r="G2755" s="1">
        <f t="shared" ref="G2755:G2818" ca="1" si="347">F2755+RAND()*10</f>
        <v>36967.66322490367</v>
      </c>
      <c r="H2755">
        <f t="shared" ref="H2755:H2818" ca="1" si="348">INT(RAND()*2)</f>
        <v>1</v>
      </c>
      <c r="I2755" t="str">
        <f ca="1">VLOOKUP(Q2755,Tabela3[],9,1)</f>
        <v>Warehouse Carriers </v>
      </c>
      <c r="J2755" t="str">
        <f ca="1">VLOOKUP(Q2755,Tabela3[],11,0)</f>
        <v>Highline 250 TSI (Taos)</v>
      </c>
      <c r="K2755" t="str">
        <f ca="1">VLOOKUP(Q2755,Tabela3[],10,0)</f>
        <v>Carros</v>
      </c>
      <c r="L2755" t="e" cm="1">
        <f t="array" aca="1" ref="L2755" ca="1">IF(Tabela2[[#This Row],[PORTO]]=Tabela2[[#This Row],[DESTINO]],0,erro)</f>
        <v>#NAME?</v>
      </c>
      <c r="N2755">
        <f t="shared" ca="1" si="343"/>
        <v>500</v>
      </c>
      <c r="O2755">
        <f t="shared" ca="1" si="344"/>
        <v>1</v>
      </c>
      <c r="P2755">
        <f t="shared" ca="1" si="345"/>
        <v>3</v>
      </c>
      <c r="Q2755">
        <f t="shared" ref="Q2755:Q2818" ca="1" si="349">INT(RAND()*35)</f>
        <v>7</v>
      </c>
      <c r="R2755">
        <f t="shared" ref="R2755:R2818" ca="1" si="350">INT(RAND()*25)</f>
        <v>23</v>
      </c>
    </row>
    <row r="2756" spans="1:18">
      <c r="A2756">
        <f ca="1">VLOOKUP(O2756,Tabela3[],2,0)</f>
        <v>2007</v>
      </c>
      <c r="B2756" t="str">
        <f ca="1">VLOOKUP(P2756,Tabela3[],4,0)</f>
        <v>JANEIRO</v>
      </c>
      <c r="C2756" t="str">
        <f ca="1">VLOOKUP(Q2756,Tabela3[],5,0)</f>
        <v>Holanda</v>
      </c>
      <c r="D2756" t="str">
        <f ca="1">VLOOKUP(Q2756,Tabela3[],3,0)</f>
        <v>Shell</v>
      </c>
      <c r="E2756" t="str">
        <f ca="1">IF(R2756=Q2756, (VLOOKUP(P2756+1,Tabela3[],5,0)),VLOOKUP(R2756,Tabela3[],5,0))</f>
        <v>Estados Unidos</v>
      </c>
      <c r="F2756" s="1">
        <f t="shared" ca="1" si="346"/>
        <v>39097</v>
      </c>
      <c r="G2756" s="1">
        <f t="shared" ca="1" si="347"/>
        <v>39097.409090623318</v>
      </c>
      <c r="H2756">
        <f t="shared" ca="1" si="348"/>
        <v>1</v>
      </c>
      <c r="I2756" t="str">
        <f ca="1">VLOOKUP(Q2756,Tabela3[],9,1)</f>
        <v>AbQaiq</v>
      </c>
      <c r="J2756" t="str">
        <f ca="1">VLOOKUP(Q2756,Tabela3[],11,0)</f>
        <v>Petróleo Bruto</v>
      </c>
      <c r="K2756" t="str">
        <f ca="1">VLOOKUP(Q2756,Tabela3[],10,0)</f>
        <v>Petróleo</v>
      </c>
      <c r="L2756" t="e" cm="1">
        <f t="array" aca="1" ref="L2756" ca="1">IF(Tabela2[[#This Row],[PORTO]]=Tabela2[[#This Row],[DESTINO]],0,erro)</f>
        <v>#NAME?</v>
      </c>
      <c r="N2756">
        <f t="shared" ca="1" si="343"/>
        <v>98000</v>
      </c>
      <c r="O2756">
        <f t="shared" ca="1" si="344"/>
        <v>7</v>
      </c>
      <c r="P2756">
        <f t="shared" ca="1" si="345"/>
        <v>0</v>
      </c>
      <c r="Q2756">
        <f t="shared" ca="1" si="349"/>
        <v>17</v>
      </c>
      <c r="R2756">
        <f t="shared" ca="1" si="350"/>
        <v>4</v>
      </c>
    </row>
    <row r="2757" spans="1:18">
      <c r="A2757">
        <f ca="1">VLOOKUP(O2757,Tabela3[],2,0)</f>
        <v>2006</v>
      </c>
      <c r="B2757" t="str">
        <f ca="1">VLOOKUP(P2757,Tabela3[],4,0)</f>
        <v>MAIO</v>
      </c>
      <c r="C2757" t="str">
        <f ca="1">VLOOKUP(Q2757,Tabela3[],5,0)</f>
        <v>Brasil</v>
      </c>
      <c r="D2757" t="str">
        <f ca="1">VLOOKUP(Q2757,Tabela3[],3,0)</f>
        <v>VALE</v>
      </c>
      <c r="E2757" t="str">
        <f ca="1">IF(R2757=Q2757, (VLOOKUP(P2757+1,Tabela3[],5,0)),VLOOKUP(R2757,Tabela3[],5,0))</f>
        <v>Alemanha</v>
      </c>
      <c r="F2757" s="1">
        <f t="shared" ca="1" si="346"/>
        <v>38827</v>
      </c>
      <c r="G2757" s="1">
        <f t="shared" ca="1" si="347"/>
        <v>38833.302705223527</v>
      </c>
      <c r="H2757">
        <f t="shared" ca="1" si="348"/>
        <v>1</v>
      </c>
      <c r="I2757" t="str">
        <f ca="1">VLOOKUP(Q2757,Tabela3[],9,1)</f>
        <v>Lan Hua Hai</v>
      </c>
      <c r="J2757" t="str">
        <f ca="1">VLOOKUP(Q2757,Tabela3[],11,0)</f>
        <v>Minério de Ferro</v>
      </c>
      <c r="K2757" t="str">
        <f ca="1">VLOOKUP(Q2757,Tabela3[],10,0)</f>
        <v>Minério</v>
      </c>
      <c r="L2757" t="e" cm="1">
        <f t="array" aca="1" ref="L2757" ca="1">IF(Tabela2[[#This Row],[PORTO]]=Tabela2[[#This Row],[DESTINO]],0,erro)</f>
        <v>#NAME?</v>
      </c>
      <c r="N2757">
        <f t="shared" ref="N2757:N2820" ca="1" si="351">IF(K2757="Geral",INT((RANDBETWEEN(1,5)*1000)),IF(K2757="Eletrônicos",INT((RANDBETWEEN(1,5))*500),IF(K2757="Tecido",INT((RANDBETWEEN(10,50)*1000)),IF(K2757="Carros",INT((RANDBETWEEN(1,5)*100)),IF(K2757="Petróleo",INT((RANDBETWEEN(50,100)*1000)),IF(K2757="Quimico",INT((RANDBETWEEN(10,200)*10000)),IF(K2757="Maquinário",INT((RANDBETWEEN(1,5)*10)),0)))))))</f>
        <v>0</v>
      </c>
      <c r="O2757">
        <f t="shared" ca="1" si="344"/>
        <v>6</v>
      </c>
      <c r="P2757">
        <f t="shared" ca="1" si="345"/>
        <v>4</v>
      </c>
      <c r="Q2757">
        <f t="shared" ca="1" si="349"/>
        <v>27</v>
      </c>
      <c r="R2757">
        <f t="shared" ca="1" si="350"/>
        <v>6</v>
      </c>
    </row>
    <row r="2758" spans="1:18">
      <c r="A2758">
        <f ca="1">VLOOKUP(O2758,Tabela3[],2,0)</f>
        <v>2001</v>
      </c>
      <c r="B2758" t="str">
        <f ca="1">VLOOKUP(P2758,Tabela3[],4,0)</f>
        <v>JANEIRO</v>
      </c>
      <c r="C2758" t="str">
        <f ca="1">VLOOKUP(Q2758,Tabela3[],5,0)</f>
        <v>India</v>
      </c>
      <c r="D2758" t="str">
        <f ca="1">VLOOKUP(Q2758,Tabela3[],3,0)</f>
        <v>Reliance Industries</v>
      </c>
      <c r="E2758" t="str">
        <f ca="1">IF(R2758=Q2758, (VLOOKUP(P2758+1,Tabela3[],5,0)),VLOOKUP(R2758,Tabela3[],5,0))</f>
        <v>Japão</v>
      </c>
      <c r="F2758" s="1">
        <f t="shared" ca="1" si="346"/>
        <v>37228</v>
      </c>
      <c r="G2758" s="1">
        <f t="shared" ca="1" si="347"/>
        <v>37236.463666608361</v>
      </c>
      <c r="H2758">
        <f t="shared" ca="1" si="348"/>
        <v>1</v>
      </c>
      <c r="I2758" t="str">
        <f ca="1">VLOOKUP(Q2758,Tabela3[],9,1)</f>
        <v>Tanker</v>
      </c>
      <c r="J2758" t="str">
        <f ca="1">VLOOKUP(Q2758,Tabela3[],11,0)</f>
        <v>Cloreto de polivinila</v>
      </c>
      <c r="K2758" t="str">
        <f ca="1">VLOOKUP(Q2758,Tabela3[],10,0)</f>
        <v>Petroquimicos</v>
      </c>
      <c r="L2758" t="e" cm="1">
        <f t="array" aca="1" ref="L2758" ca="1">IF(Tabela2[[#This Row],[PORTO]]=Tabela2[[#This Row],[DESTINO]],0,erro)</f>
        <v>#NAME?</v>
      </c>
      <c r="N2758">
        <f t="shared" ca="1" si="351"/>
        <v>0</v>
      </c>
      <c r="O2758">
        <f t="shared" ca="1" si="344"/>
        <v>1</v>
      </c>
      <c r="P2758">
        <f t="shared" ca="1" si="345"/>
        <v>12</v>
      </c>
      <c r="Q2758">
        <f t="shared" ca="1" si="349"/>
        <v>32</v>
      </c>
      <c r="R2758">
        <f t="shared" ca="1" si="350"/>
        <v>11</v>
      </c>
    </row>
    <row r="2759" spans="1:18">
      <c r="A2759">
        <f ca="1">VLOOKUP(O2759,Tabela3[],2,0)</f>
        <v>2009</v>
      </c>
      <c r="B2759" t="str">
        <f ca="1">VLOOKUP(P2759,Tabela3[],4,0)</f>
        <v>MAIO</v>
      </c>
      <c r="C2759" t="str">
        <f ca="1">VLOOKUP(Q2759,Tabela3[],5,0)</f>
        <v>Coréia do Sul</v>
      </c>
      <c r="D2759" t="str">
        <f ca="1">VLOOKUP(Q2759,Tabela3[],3,0)</f>
        <v>Samsung</v>
      </c>
      <c r="E2759" t="str">
        <f ca="1">IF(R2759=Q2759, (VLOOKUP(P2759+1,Tabela3[],5,0)),VLOOKUP(R2759,Tabela3[],5,0))</f>
        <v>China</v>
      </c>
      <c r="F2759" s="1">
        <f t="shared" ca="1" si="346"/>
        <v>39905</v>
      </c>
      <c r="G2759" s="1">
        <f t="shared" ca="1" si="347"/>
        <v>39906.360647363792</v>
      </c>
      <c r="H2759">
        <f t="shared" ca="1" si="348"/>
        <v>1</v>
      </c>
      <c r="I2759" t="str">
        <f ca="1">VLOOKUP(Q2759,Tabela3[],9,1)</f>
        <v>HMM Rotterdam</v>
      </c>
      <c r="J2759" t="str">
        <f ca="1">VLOOKUP(Q2759,Tabela3[],11,0)</f>
        <v>Neo QLED 8k 75"</v>
      </c>
      <c r="K2759" t="str">
        <f ca="1">VLOOKUP(Q2759,Tabela3[],10,0)</f>
        <v>Eletrônicos</v>
      </c>
      <c r="L2759" t="e" cm="1">
        <f t="array" aca="1" ref="L2759" ca="1">IF(Tabela2[[#This Row],[PORTO]]=Tabela2[[#This Row],[DESTINO]],0,erro)</f>
        <v>#NAME?</v>
      </c>
      <c r="N2759">
        <f t="shared" ca="1" si="351"/>
        <v>1500</v>
      </c>
      <c r="O2759">
        <f t="shared" ca="1" si="344"/>
        <v>9</v>
      </c>
      <c r="P2759">
        <f t="shared" ca="1" si="345"/>
        <v>4</v>
      </c>
      <c r="Q2759">
        <f t="shared" ca="1" si="349"/>
        <v>12</v>
      </c>
      <c r="R2759">
        <f t="shared" ca="1" si="350"/>
        <v>2</v>
      </c>
    </row>
    <row r="2760" spans="1:18">
      <c r="A2760">
        <f ca="1">VLOOKUP(O2760,Tabela3[],2,0)</f>
        <v>2006</v>
      </c>
      <c r="B2760" t="str">
        <f ca="1">VLOOKUP(P2760,Tabela3[],4,0)</f>
        <v>MARÇO</v>
      </c>
      <c r="C2760" t="str">
        <f ca="1">VLOOKUP(Q2760,Tabela3[],5,0)</f>
        <v>Itália</v>
      </c>
      <c r="D2760" t="str">
        <f ca="1">VLOOKUP(Q2760,Tabela3[],3,0)</f>
        <v>Hyundai</v>
      </c>
      <c r="E2760" t="str">
        <f ca="1">IF(R2760=Q2760, (VLOOKUP(P2760+1,Tabela3[],5,0)),VLOOKUP(R2760,Tabela3[],5,0))</f>
        <v>Alemanha</v>
      </c>
      <c r="F2760" s="1">
        <f t="shared" ca="1" si="346"/>
        <v>38771</v>
      </c>
      <c r="G2760" s="1">
        <f t="shared" ca="1" si="347"/>
        <v>38771.293368875413</v>
      </c>
      <c r="H2760">
        <f t="shared" ca="1" si="348"/>
        <v>1</v>
      </c>
      <c r="I2760" t="str">
        <f ca="1">VLOOKUP(Q2760,Tabela3[],9,1)</f>
        <v>Car Carriers</v>
      </c>
      <c r="J2760" t="str">
        <f ca="1">VLOOKUP(Q2760,Tabela3[],11,0)</f>
        <v>HB20 Vision</v>
      </c>
      <c r="K2760" t="str">
        <f ca="1">VLOOKUP(Q2760,Tabela3[],10,0)</f>
        <v>Carros</v>
      </c>
      <c r="L2760" t="e" cm="1">
        <f t="array" aca="1" ref="L2760" ca="1">IF(Tabela2[[#This Row],[PORTO]]=Tabela2[[#This Row],[DESTINO]],0,erro)</f>
        <v>#NAME?</v>
      </c>
      <c r="N2760">
        <f t="shared" ca="1" si="351"/>
        <v>100</v>
      </c>
      <c r="O2760">
        <f t="shared" ca="1" si="344"/>
        <v>6</v>
      </c>
      <c r="P2760">
        <f t="shared" ca="1" si="345"/>
        <v>2</v>
      </c>
      <c r="Q2760">
        <f t="shared" ca="1" si="349"/>
        <v>20</v>
      </c>
      <c r="R2760">
        <f t="shared" ca="1" si="350"/>
        <v>8</v>
      </c>
    </row>
    <row r="2761" spans="1:18">
      <c r="A2761">
        <f ca="1">VLOOKUP(O2761,Tabela3[],2,0)</f>
        <v>2001</v>
      </c>
      <c r="B2761" t="str">
        <f ca="1">VLOOKUP(P2761,Tabela3[],4,0)</f>
        <v>JULHO</v>
      </c>
      <c r="C2761" t="str">
        <f ca="1">VLOOKUP(Q2761,Tabela3[],5,0)</f>
        <v>Estados Unidos</v>
      </c>
      <c r="D2761" t="str">
        <f ca="1">VLOOKUP(Q2761,Tabela3[],3,0)</f>
        <v>Amazon</v>
      </c>
      <c r="E2761" t="str">
        <f ca="1">IF(R2761=Q2761, (VLOOKUP(P2761+1,Tabela3[],5,0)),VLOOKUP(R2761,Tabela3[],5,0))</f>
        <v>Japão</v>
      </c>
      <c r="F2761" s="1">
        <f t="shared" ca="1" si="346"/>
        <v>37055</v>
      </c>
      <c r="G2761" s="1">
        <f t="shared" ca="1" si="347"/>
        <v>37062.830821314157</v>
      </c>
      <c r="H2761">
        <f t="shared" ca="1" si="348"/>
        <v>0</v>
      </c>
      <c r="I2761" t="str">
        <f ca="1">VLOOKUP(Q2761,Tabela3[],9,1)</f>
        <v>HMM Algeciras</v>
      </c>
      <c r="J2761" t="str">
        <f ca="1">VLOOKUP(Q2761,Tabela3[],11,0)</f>
        <v>Colchão Baby Light D18</v>
      </c>
      <c r="K2761" t="str">
        <f ca="1">VLOOKUP(Q2761,Tabela3[],10,0)</f>
        <v>Geral</v>
      </c>
      <c r="L2761" t="e" cm="1">
        <f t="array" aca="1" ref="L2761" ca="1">IF(Tabela2[[#This Row],[PORTO]]=Tabela2[[#This Row],[DESTINO]],0,erro)</f>
        <v>#NAME?</v>
      </c>
      <c r="N2761">
        <f t="shared" ca="1" si="351"/>
        <v>1000</v>
      </c>
      <c r="O2761">
        <f t="shared" ca="1" si="344"/>
        <v>1</v>
      </c>
      <c r="P2761">
        <f t="shared" ca="1" si="345"/>
        <v>6</v>
      </c>
      <c r="Q2761">
        <f t="shared" ca="1" si="349"/>
        <v>4</v>
      </c>
      <c r="R2761">
        <f t="shared" ca="1" si="350"/>
        <v>10</v>
      </c>
    </row>
    <row r="2762" spans="1:18">
      <c r="A2762">
        <f ca="1">VLOOKUP(O2762,Tabela3[],2,0)</f>
        <v>2007</v>
      </c>
      <c r="B2762" t="str">
        <f ca="1">VLOOKUP(P2762,Tabela3[],4,0)</f>
        <v>MARÇO</v>
      </c>
      <c r="C2762" t="str">
        <f ca="1">VLOOKUP(Q2762,Tabela3[],5,0)</f>
        <v>Alemanha</v>
      </c>
      <c r="D2762" t="str">
        <f ca="1">VLOOKUP(Q2762,Tabela3[],3,0)</f>
        <v>Volkswagen</v>
      </c>
      <c r="E2762" t="str">
        <f ca="1">IF(R2762=Q2762, (VLOOKUP(P2762+1,Tabela3[],5,0)),VLOOKUP(R2762,Tabela3[],5,0))</f>
        <v>Estados Unidos</v>
      </c>
      <c r="F2762" s="1">
        <f t="shared" ca="1" si="346"/>
        <v>39131</v>
      </c>
      <c r="G2762" s="1">
        <f t="shared" ca="1" si="347"/>
        <v>39131.325725142779</v>
      </c>
      <c r="H2762">
        <f t="shared" ca="1" si="348"/>
        <v>1</v>
      </c>
      <c r="I2762" t="str">
        <f ca="1">VLOOKUP(Q2762,Tabela3[],9,1)</f>
        <v>Warehouse Carriers </v>
      </c>
      <c r="J2762" t="str">
        <f ca="1">VLOOKUP(Q2762,Tabela3[],11,0)</f>
        <v>Highline 250 TSI (Taos)</v>
      </c>
      <c r="K2762" t="str">
        <f ca="1">VLOOKUP(Q2762,Tabela3[],10,0)</f>
        <v>Carros</v>
      </c>
      <c r="L2762" t="e" cm="1">
        <f t="array" aca="1" ref="L2762" ca="1">IF(Tabela2[[#This Row],[PORTO]]=Tabela2[[#This Row],[DESTINO]],0,erro)</f>
        <v>#NAME?</v>
      </c>
      <c r="N2762">
        <f t="shared" ca="1" si="351"/>
        <v>500</v>
      </c>
      <c r="O2762">
        <f t="shared" ca="1" si="344"/>
        <v>7</v>
      </c>
      <c r="P2762">
        <f t="shared" ca="1" si="345"/>
        <v>2</v>
      </c>
      <c r="Q2762">
        <f t="shared" ca="1" si="349"/>
        <v>7</v>
      </c>
      <c r="R2762">
        <f t="shared" ca="1" si="350"/>
        <v>3</v>
      </c>
    </row>
    <row r="2763" spans="1:18">
      <c r="A2763">
        <f ca="1">VLOOKUP(O2763,Tabela3[],2,0)</f>
        <v>2002</v>
      </c>
      <c r="B2763" t="str">
        <f ca="1">VLOOKUP(P2763,Tabela3[],4,0)</f>
        <v>MARÇO</v>
      </c>
      <c r="C2763" t="str">
        <f ca="1">VLOOKUP(Q2763,Tabela3[],5,0)</f>
        <v>China</v>
      </c>
      <c r="D2763" t="str">
        <f ca="1">VLOOKUP(Q2763,Tabela3[],3,0)</f>
        <v>Alibaba Group</v>
      </c>
      <c r="E2763" t="str">
        <f ca="1">IF(R2763=Q2763, (VLOOKUP(P2763+1,Tabela3[],5,0)),VLOOKUP(R2763,Tabela3[],5,0))</f>
        <v>Reino Unido</v>
      </c>
      <c r="F2763" s="1">
        <f t="shared" ca="1" si="346"/>
        <v>37287</v>
      </c>
      <c r="G2763" s="1">
        <f t="shared" ca="1" si="347"/>
        <v>37287.147710638477</v>
      </c>
      <c r="H2763">
        <f t="shared" ca="1" si="348"/>
        <v>1</v>
      </c>
      <c r="I2763" t="str">
        <f ca="1">VLOOKUP(Q2763,Tabela3[],9,1)</f>
        <v>HMM St Petersburg</v>
      </c>
      <c r="J2763" t="str">
        <f ca="1">VLOOKUP(Q2763,Tabela3[],11,0)</f>
        <v>Ar Condicionado 18000</v>
      </c>
      <c r="K2763" t="str">
        <f ca="1">VLOOKUP(Q2763,Tabela3[],10,0)</f>
        <v>Eletrônicos</v>
      </c>
      <c r="L2763" t="e" cm="1">
        <f t="array" aca="1" ref="L2763" ca="1">IF(Tabela2[[#This Row],[PORTO]]=Tabela2[[#This Row],[DESTINO]],0,erro)</f>
        <v>#NAME?</v>
      </c>
      <c r="N2763">
        <f t="shared" ca="1" si="351"/>
        <v>2500</v>
      </c>
      <c r="O2763">
        <f t="shared" ca="1" si="344"/>
        <v>2</v>
      </c>
      <c r="P2763">
        <f t="shared" ca="1" si="345"/>
        <v>2</v>
      </c>
      <c r="Q2763">
        <f t="shared" ca="1" si="349"/>
        <v>2</v>
      </c>
      <c r="R2763">
        <f t="shared" ca="1" si="350"/>
        <v>24</v>
      </c>
    </row>
    <row r="2764" spans="1:18">
      <c r="A2764">
        <f ca="1">VLOOKUP(O2764,Tabela3[],2,0)</f>
        <v>2004</v>
      </c>
      <c r="B2764" t="str">
        <f ca="1">VLOOKUP(P2764,Tabela3[],4,0)</f>
        <v>MAIO</v>
      </c>
      <c r="C2764" t="str">
        <f ca="1">VLOOKUP(Q2764,Tabela3[],5,0)</f>
        <v>Alemanha</v>
      </c>
      <c r="D2764" t="str">
        <f ca="1">VLOOKUP(Q2764,Tabela3[],3,0)</f>
        <v>Volkswagen</v>
      </c>
      <c r="E2764" t="str">
        <f ca="1">IF(R2764=Q2764, (VLOOKUP(P2764+1,Tabela3[],5,0)),VLOOKUP(R2764,Tabela3[],5,0))</f>
        <v>Estados Unidos</v>
      </c>
      <c r="F2764" s="1">
        <f t="shared" ca="1" si="346"/>
        <v>38100</v>
      </c>
      <c r="G2764" s="1">
        <f t="shared" ca="1" si="347"/>
        <v>38108.948071702405</v>
      </c>
      <c r="H2764">
        <f t="shared" ca="1" si="348"/>
        <v>1</v>
      </c>
      <c r="I2764" t="str">
        <f ca="1">VLOOKUP(Q2764,Tabela3[],9,1)</f>
        <v>Warehouse Carriers </v>
      </c>
      <c r="J2764" t="str">
        <f ca="1">VLOOKUP(Q2764,Tabela3[],11,0)</f>
        <v>Cross CD (Saveiro)</v>
      </c>
      <c r="K2764" t="str">
        <f ca="1">VLOOKUP(Q2764,Tabela3[],10,0)</f>
        <v>Carros</v>
      </c>
      <c r="L2764" t="e" cm="1">
        <f t="array" aca="1" ref="L2764" ca="1">IF(Tabela2[[#This Row],[PORTO]]=Tabela2[[#This Row],[DESTINO]],0,erro)</f>
        <v>#NAME?</v>
      </c>
      <c r="N2764">
        <f t="shared" ca="1" si="351"/>
        <v>400</v>
      </c>
      <c r="O2764">
        <f t="shared" ca="1" si="344"/>
        <v>4</v>
      </c>
      <c r="P2764">
        <f t="shared" ca="1" si="345"/>
        <v>4</v>
      </c>
      <c r="Q2764">
        <f t="shared" ca="1" si="349"/>
        <v>6</v>
      </c>
      <c r="R2764">
        <f t="shared" ca="1" si="350"/>
        <v>4</v>
      </c>
    </row>
    <row r="2765" spans="1:18">
      <c r="A2765">
        <f ca="1">VLOOKUP(O2765,Tabela3[],2,0)</f>
        <v>2001</v>
      </c>
      <c r="B2765" t="str">
        <f ca="1">VLOOKUP(P2765,Tabela3[],4,0)</f>
        <v>DEZEMBRO</v>
      </c>
      <c r="C2765" t="str">
        <f ca="1">VLOOKUP(Q2765,Tabela3[],5,0)</f>
        <v>Brasil</v>
      </c>
      <c r="D2765" t="str">
        <f ca="1">VLOOKUP(Q2765,Tabela3[],3,0)</f>
        <v>VALE</v>
      </c>
      <c r="E2765" t="str">
        <f ca="1">IF(R2765=Q2765, (VLOOKUP(P2765+1,Tabela3[],5,0)),VLOOKUP(R2765,Tabela3[],5,0))</f>
        <v>França</v>
      </c>
      <c r="F2765" s="1">
        <f t="shared" ca="1" si="346"/>
        <v>37212</v>
      </c>
      <c r="G2765" s="1">
        <f t="shared" ca="1" si="347"/>
        <v>37218.058374223394</v>
      </c>
      <c r="H2765">
        <f t="shared" ca="1" si="348"/>
        <v>1</v>
      </c>
      <c r="I2765" t="str">
        <f ca="1">VLOOKUP(Q2765,Tabela3[],9,1)</f>
        <v>Lan Hua Hai</v>
      </c>
      <c r="J2765" t="str">
        <f ca="1">VLOOKUP(Q2765,Tabela3[],11,0)</f>
        <v>Manganês</v>
      </c>
      <c r="K2765" t="str">
        <f ca="1">VLOOKUP(Q2765,Tabela3[],10,0)</f>
        <v>Minério</v>
      </c>
      <c r="L2765" t="e" cm="1">
        <f t="array" aca="1" ref="L2765" ca="1">IF(Tabela2[[#This Row],[PORTO]]=Tabela2[[#This Row],[DESTINO]],0,erro)</f>
        <v>#NAME?</v>
      </c>
      <c r="N2765">
        <f t="shared" ca="1" si="351"/>
        <v>0</v>
      </c>
      <c r="O2765">
        <f t="shared" ca="1" si="344"/>
        <v>1</v>
      </c>
      <c r="P2765">
        <f t="shared" ca="1" si="345"/>
        <v>11</v>
      </c>
      <c r="Q2765">
        <f t="shared" ca="1" si="349"/>
        <v>29</v>
      </c>
      <c r="R2765">
        <f t="shared" ca="1" si="350"/>
        <v>21</v>
      </c>
    </row>
    <row r="2766" spans="1:18">
      <c r="A2766">
        <f ca="1">VLOOKUP(O2766,Tabela3[],2,0)</f>
        <v>2006</v>
      </c>
      <c r="B2766" t="str">
        <f ca="1">VLOOKUP(P2766,Tabela3[],4,0)</f>
        <v>OUTUBRO</v>
      </c>
      <c r="C2766" t="str">
        <f ca="1">VLOOKUP(Q2766,Tabela3[],5,0)</f>
        <v>Japão</v>
      </c>
      <c r="D2766" t="str">
        <f ca="1">VLOOKUP(Q2766,Tabela3[],3,0)</f>
        <v>Toyota</v>
      </c>
      <c r="E2766" t="str">
        <f ca="1">IF(R2766=Q2766, (VLOOKUP(P2766+1,Tabela3[],5,0)),VLOOKUP(R2766,Tabela3[],5,0))</f>
        <v>Itália</v>
      </c>
      <c r="F2766" s="1">
        <f t="shared" ca="1" si="346"/>
        <v>38979</v>
      </c>
      <c r="G2766" s="1">
        <f t="shared" ca="1" si="347"/>
        <v>38980.886843636319</v>
      </c>
      <c r="H2766">
        <f t="shared" ca="1" si="348"/>
        <v>1</v>
      </c>
      <c r="I2766" t="str">
        <f ca="1">VLOOKUP(Q2766,Tabela3[],9,1)</f>
        <v>Trailer Carriers</v>
      </c>
      <c r="J2766" t="str">
        <f ca="1">VLOOKUP(Q2766,Tabela3[],11,0)</f>
        <v>COROLLA GLI</v>
      </c>
      <c r="K2766" t="str">
        <f ca="1">VLOOKUP(Q2766,Tabela3[],10,0)</f>
        <v>Carros</v>
      </c>
      <c r="L2766" t="e" cm="1">
        <f t="array" aca="1" ref="L2766" ca="1">IF(Tabela2[[#This Row],[PORTO]]=Tabela2[[#This Row],[DESTINO]],0,erro)</f>
        <v>#NAME?</v>
      </c>
      <c r="N2766">
        <f t="shared" ca="1" si="351"/>
        <v>200</v>
      </c>
      <c r="O2766">
        <f t="shared" ca="1" si="344"/>
        <v>6</v>
      </c>
      <c r="P2766">
        <f t="shared" ca="1" si="345"/>
        <v>9</v>
      </c>
      <c r="Q2766">
        <f t="shared" ca="1" si="349"/>
        <v>10</v>
      </c>
      <c r="R2766">
        <f t="shared" ca="1" si="350"/>
        <v>20</v>
      </c>
    </row>
    <row r="2767" spans="1:18">
      <c r="A2767">
        <f ca="1">VLOOKUP(O2767,Tabela3[],2,0)</f>
        <v>2005</v>
      </c>
      <c r="B2767" t="str">
        <f ca="1">VLOOKUP(P2767,Tabela3[],4,0)</f>
        <v>AGOSTO</v>
      </c>
      <c r="C2767" t="str">
        <f ca="1">VLOOKUP(Q2767,Tabela3[],5,0)</f>
        <v>Estados Unidos</v>
      </c>
      <c r="D2767" t="str">
        <f ca="1">VLOOKUP(Q2767,Tabela3[],3,0)</f>
        <v>Amazon</v>
      </c>
      <c r="E2767" t="str">
        <f ca="1">IF(R2767=Q2767, (VLOOKUP(P2767+1,Tabela3[],5,0)),VLOOKUP(R2767,Tabela3[],5,0))</f>
        <v>Japão</v>
      </c>
      <c r="F2767" s="1">
        <f t="shared" ca="1" si="346"/>
        <v>38534</v>
      </c>
      <c r="G2767" s="1">
        <f t="shared" ca="1" si="347"/>
        <v>38534.568979759249</v>
      </c>
      <c r="H2767">
        <f t="shared" ca="1" si="348"/>
        <v>0</v>
      </c>
      <c r="I2767" t="str">
        <f ca="1">VLOOKUP(Q2767,Tabela3[],9,1)</f>
        <v>HMM Algeciras</v>
      </c>
      <c r="J2767" t="str">
        <f ca="1">VLOOKUP(Q2767,Tabela3[],11,0)</f>
        <v>Colchão Baby Light D18</v>
      </c>
      <c r="K2767" t="str">
        <f ca="1">VLOOKUP(Q2767,Tabela3[],10,0)</f>
        <v>Geral</v>
      </c>
      <c r="L2767" t="e" cm="1">
        <f t="array" aca="1" ref="L2767" ca="1">IF(Tabela2[[#This Row],[PORTO]]=Tabela2[[#This Row],[DESTINO]],0,erro)</f>
        <v>#NAME?</v>
      </c>
      <c r="N2767">
        <f t="shared" ca="1" si="351"/>
        <v>1000</v>
      </c>
      <c r="O2767">
        <f t="shared" ca="1" si="344"/>
        <v>5</v>
      </c>
      <c r="P2767">
        <f t="shared" ca="1" si="345"/>
        <v>7</v>
      </c>
      <c r="Q2767">
        <f t="shared" ca="1" si="349"/>
        <v>4</v>
      </c>
      <c r="R2767">
        <f t="shared" ca="1" si="350"/>
        <v>11</v>
      </c>
    </row>
    <row r="2768" spans="1:18">
      <c r="A2768">
        <f ca="1">VLOOKUP(O2768,Tabela3[],2,0)</f>
        <v>2000</v>
      </c>
      <c r="B2768" t="str">
        <f ca="1">VLOOKUP(P2768,Tabela3[],4,0)</f>
        <v>JANEIRO</v>
      </c>
      <c r="C2768" t="str">
        <f ca="1">VLOOKUP(Q2768,Tabela3[],5,0)</f>
        <v>China</v>
      </c>
      <c r="D2768" t="str">
        <f ca="1">VLOOKUP(Q2768,Tabela3[],3,0)</f>
        <v>Alibaba Group</v>
      </c>
      <c r="E2768" t="str">
        <f ca="1">IF(R2768=Q2768, (VLOOKUP(P2768+1,Tabela3[],5,0)),VLOOKUP(R2768,Tabela3[],5,0))</f>
        <v>Holanda</v>
      </c>
      <c r="F2768" s="1">
        <f t="shared" ca="1" si="346"/>
        <v>36545</v>
      </c>
      <c r="G2768" s="1">
        <f t="shared" ca="1" si="347"/>
        <v>36551.374777407422</v>
      </c>
      <c r="H2768">
        <f t="shared" ca="1" si="348"/>
        <v>0</v>
      </c>
      <c r="I2768" t="str">
        <f ca="1">VLOOKUP(Q2768,Tabela3[],9,1)</f>
        <v>HMM St Petersburg</v>
      </c>
      <c r="J2768" t="str">
        <f ca="1">VLOOKUP(Q2768,Tabela3[],11,0)</f>
        <v>Miniescavadeira</v>
      </c>
      <c r="K2768" t="str">
        <f ca="1">VLOOKUP(Q2768,Tabela3[],10,0)</f>
        <v>Maquinário</v>
      </c>
      <c r="L2768" t="e" cm="1">
        <f t="array" aca="1" ref="L2768" ca="1">IF(Tabela2[[#This Row],[PORTO]]=Tabela2[[#This Row],[DESTINO]],0,erro)</f>
        <v>#NAME?</v>
      </c>
      <c r="N2768">
        <f t="shared" ca="1" si="351"/>
        <v>20</v>
      </c>
      <c r="O2768">
        <f t="shared" ca="1" si="344"/>
        <v>0</v>
      </c>
      <c r="P2768">
        <f t="shared" ca="1" si="345"/>
        <v>0</v>
      </c>
      <c r="Q2768">
        <f t="shared" ca="1" si="349"/>
        <v>1</v>
      </c>
      <c r="R2768">
        <f t="shared" ca="1" si="350"/>
        <v>17</v>
      </c>
    </row>
    <row r="2769" spans="1:18">
      <c r="A2769">
        <f ca="1">VLOOKUP(O2769,Tabela3[],2,0)</f>
        <v>2002</v>
      </c>
      <c r="B2769" t="str">
        <f ca="1">VLOOKUP(P2769,Tabela3[],4,0)</f>
        <v>OUTUBRO</v>
      </c>
      <c r="C2769" t="str">
        <f ca="1">VLOOKUP(Q2769,Tabela3[],5,0)</f>
        <v>Estados Unidos</v>
      </c>
      <c r="D2769" t="str">
        <f ca="1">VLOOKUP(Q2769,Tabela3[],3,0)</f>
        <v>Amazon</v>
      </c>
      <c r="E2769" t="str">
        <f ca="1">IF(R2769=Q2769, (VLOOKUP(P2769+1,Tabela3[],5,0)),VLOOKUP(R2769,Tabela3[],5,0))</f>
        <v>Alemanha</v>
      </c>
      <c r="F2769" s="1">
        <f t="shared" ca="1" si="346"/>
        <v>37520</v>
      </c>
      <c r="G2769" s="1">
        <f t="shared" ca="1" si="347"/>
        <v>37529.083654485505</v>
      </c>
      <c r="H2769">
        <f t="shared" ca="1" si="348"/>
        <v>1</v>
      </c>
      <c r="I2769" t="str">
        <f ca="1">VLOOKUP(Q2769,Tabela3[],9,1)</f>
        <v>HMM Algeciras</v>
      </c>
      <c r="J2769" t="str">
        <f ca="1">VLOOKUP(Q2769,Tabela3[],11,0)</f>
        <v>Escrivaninha Trevalla</v>
      </c>
      <c r="K2769" t="str">
        <f ca="1">VLOOKUP(Q2769,Tabela3[],10,0)</f>
        <v>Geral</v>
      </c>
      <c r="L2769" t="e" cm="1">
        <f t="array" aca="1" ref="L2769" ca="1">IF(Tabela2[[#This Row],[PORTO]]=Tabela2[[#This Row],[DESTINO]],0,erro)</f>
        <v>#NAME?</v>
      </c>
      <c r="N2769">
        <f t="shared" ca="1" si="351"/>
        <v>2000</v>
      </c>
      <c r="O2769">
        <f t="shared" ca="1" si="344"/>
        <v>2</v>
      </c>
      <c r="P2769">
        <f t="shared" ca="1" si="345"/>
        <v>9</v>
      </c>
      <c r="Q2769">
        <f t="shared" ca="1" si="349"/>
        <v>3</v>
      </c>
      <c r="R2769">
        <f t="shared" ca="1" si="350"/>
        <v>8</v>
      </c>
    </row>
    <row r="2770" spans="1:18">
      <c r="A2770">
        <f ca="1">VLOOKUP(O2770,Tabela3[],2,0)</f>
        <v>2000</v>
      </c>
      <c r="B2770" t="str">
        <f ca="1">VLOOKUP(P2770,Tabela3[],4,0)</f>
        <v>MAIO</v>
      </c>
      <c r="C2770" t="str">
        <f ca="1">VLOOKUP(Q2770,Tabela3[],5,0)</f>
        <v>Canadá</v>
      </c>
      <c r="D2770" t="str">
        <f ca="1">VLOOKUP(Q2770,Tabela3[],3,0)</f>
        <v>Shopify</v>
      </c>
      <c r="E2770" t="str">
        <f ca="1">IF(R2770=Q2770, (VLOOKUP(P2770+1,Tabela3[],5,0)),VLOOKUP(R2770,Tabela3[],5,0))</f>
        <v>Itália</v>
      </c>
      <c r="F2770" s="1">
        <f t="shared" ca="1" si="346"/>
        <v>36625</v>
      </c>
      <c r="G2770" s="1">
        <f t="shared" ca="1" si="347"/>
        <v>36630.709870501349</v>
      </c>
      <c r="H2770">
        <f t="shared" ca="1" si="348"/>
        <v>1</v>
      </c>
      <c r="I2770" t="str">
        <f ca="1">VLOOKUP(Q2770,Tabela3[],9,1)</f>
        <v>HMM Southampton</v>
      </c>
      <c r="J2770" t="str">
        <f ca="1">VLOOKUP(Q2770,Tabela3[],11,0)</f>
        <v>NONA</v>
      </c>
      <c r="K2770" t="str">
        <f ca="1">VLOOKUP(Q2770,Tabela3[],10,0)</f>
        <v>Bebida</v>
      </c>
      <c r="L2770" t="e" cm="1">
        <f t="array" aca="1" ref="L2770" ca="1">IF(Tabela2[[#This Row],[PORTO]]=Tabela2[[#This Row],[DESTINO]],0,erro)</f>
        <v>#NAME?</v>
      </c>
      <c r="N2770">
        <f t="shared" ca="1" si="351"/>
        <v>0</v>
      </c>
      <c r="O2770">
        <f t="shared" ca="1" si="344"/>
        <v>0</v>
      </c>
      <c r="P2770">
        <f t="shared" ca="1" si="345"/>
        <v>4</v>
      </c>
      <c r="Q2770">
        <f t="shared" ca="1" si="349"/>
        <v>34</v>
      </c>
      <c r="R2770">
        <f t="shared" ca="1" si="350"/>
        <v>20</v>
      </c>
    </row>
    <row r="2771" spans="1:18">
      <c r="A2771">
        <f ca="1">VLOOKUP(O2771,Tabela3[],2,0)</f>
        <v>2003</v>
      </c>
      <c r="B2771" t="str">
        <f ca="1">VLOOKUP(P2771,Tabela3[],4,0)</f>
        <v>ABRIL</v>
      </c>
      <c r="C2771" t="str">
        <f ca="1">VLOOKUP(Q2771,Tabela3[],5,0)</f>
        <v>Estados Unidos</v>
      </c>
      <c r="D2771" t="str">
        <f ca="1">VLOOKUP(Q2771,Tabela3[],3,0)</f>
        <v>Amazon</v>
      </c>
      <c r="E2771" t="str">
        <f ca="1">IF(R2771=Q2771, (VLOOKUP(P2771+1,Tabela3[],5,0)),VLOOKUP(R2771,Tabela3[],5,0))</f>
        <v>Japão</v>
      </c>
      <c r="F2771" s="1">
        <f t="shared" ca="1" si="346"/>
        <v>37684</v>
      </c>
      <c r="G2771" s="1">
        <f t="shared" ca="1" si="347"/>
        <v>37686.870178247344</v>
      </c>
      <c r="H2771">
        <f t="shared" ca="1" si="348"/>
        <v>1</v>
      </c>
      <c r="I2771" t="str">
        <f ca="1">VLOOKUP(Q2771,Tabela3[],9,1)</f>
        <v>HMM Algeciras</v>
      </c>
      <c r="J2771" t="str">
        <f ca="1">VLOOKUP(Q2771,Tabela3[],11,0)</f>
        <v>Escrivaninha Trevalla</v>
      </c>
      <c r="K2771" t="str">
        <f ca="1">VLOOKUP(Q2771,Tabela3[],10,0)</f>
        <v>Geral</v>
      </c>
      <c r="L2771" t="e" cm="1">
        <f t="array" aca="1" ref="L2771" ca="1">IF(Tabela2[[#This Row],[PORTO]]=Tabela2[[#This Row],[DESTINO]],0,erro)</f>
        <v>#NAME?</v>
      </c>
      <c r="N2771">
        <f t="shared" ca="1" si="351"/>
        <v>5000</v>
      </c>
      <c r="O2771">
        <f t="shared" ref="O2771:O2834" ca="1" si="352">INT(RAND()*10)</f>
        <v>3</v>
      </c>
      <c r="P2771">
        <f t="shared" ref="P2771:P2834" ca="1" si="353">INT(RAND()*13)</f>
        <v>3</v>
      </c>
      <c r="Q2771">
        <f t="shared" ca="1" si="349"/>
        <v>3</v>
      </c>
      <c r="R2771">
        <f t="shared" ca="1" si="350"/>
        <v>10</v>
      </c>
    </row>
    <row r="2772" spans="1:18">
      <c r="A2772">
        <f ca="1">VLOOKUP(O2772,Tabela3[],2,0)</f>
        <v>2007</v>
      </c>
      <c r="B2772" t="str">
        <f ca="1">VLOOKUP(P2772,Tabela3[],4,0)</f>
        <v>JANEIRO</v>
      </c>
      <c r="C2772" t="str">
        <f ca="1">VLOOKUP(Q2772,Tabela3[],5,0)</f>
        <v>Brasil</v>
      </c>
      <c r="D2772" t="str">
        <f ca="1">VLOOKUP(Q2772,Tabela3[],3,0)</f>
        <v>VALE</v>
      </c>
      <c r="E2772" t="str">
        <f ca="1">IF(R2772=Q2772, (VLOOKUP(P2772+1,Tabela3[],5,0)),VLOOKUP(R2772,Tabela3[],5,0))</f>
        <v>França</v>
      </c>
      <c r="F2772" s="1">
        <f t="shared" ca="1" si="346"/>
        <v>39417</v>
      </c>
      <c r="G2772" s="1">
        <f t="shared" ca="1" si="347"/>
        <v>39424.270153056488</v>
      </c>
      <c r="H2772">
        <f t="shared" ca="1" si="348"/>
        <v>1</v>
      </c>
      <c r="I2772" t="str">
        <f ca="1">VLOOKUP(Q2772,Tabela3[],9,1)</f>
        <v>Lan Hua Hai</v>
      </c>
      <c r="J2772" t="str">
        <f ca="1">VLOOKUP(Q2772,Tabela3[],11,0)</f>
        <v>Manganês</v>
      </c>
      <c r="K2772" t="str">
        <f ca="1">VLOOKUP(Q2772,Tabela3[],10,0)</f>
        <v>Minério</v>
      </c>
      <c r="L2772" t="e" cm="1">
        <f t="array" aca="1" ref="L2772" ca="1">IF(Tabela2[[#This Row],[PORTO]]=Tabela2[[#This Row],[DESTINO]],0,erro)</f>
        <v>#NAME?</v>
      </c>
      <c r="N2772">
        <f t="shared" ca="1" si="351"/>
        <v>0</v>
      </c>
      <c r="O2772">
        <f t="shared" ca="1" si="352"/>
        <v>7</v>
      </c>
      <c r="P2772">
        <f t="shared" ca="1" si="353"/>
        <v>12</v>
      </c>
      <c r="Q2772">
        <f t="shared" ca="1" si="349"/>
        <v>29</v>
      </c>
      <c r="R2772">
        <f t="shared" ca="1" si="350"/>
        <v>21</v>
      </c>
    </row>
    <row r="2773" spans="1:18">
      <c r="A2773">
        <f ca="1">VLOOKUP(O2773,Tabela3[],2,0)</f>
        <v>2006</v>
      </c>
      <c r="B2773" t="str">
        <f ca="1">VLOOKUP(P2773,Tabela3[],4,0)</f>
        <v>ABRIL</v>
      </c>
      <c r="C2773" t="str">
        <f ca="1">VLOOKUP(Q2773,Tabela3[],5,0)</f>
        <v>Japão</v>
      </c>
      <c r="D2773" t="str">
        <f ca="1">VLOOKUP(Q2773,Tabela3[],3,0)</f>
        <v>Toyota</v>
      </c>
      <c r="E2773" t="str">
        <f ca="1">IF(R2773=Q2773, (VLOOKUP(P2773+1,Tabela3[],5,0)),VLOOKUP(R2773,Tabela3[],5,0))</f>
        <v>Itália</v>
      </c>
      <c r="F2773" s="1">
        <f t="shared" ca="1" si="346"/>
        <v>38777</v>
      </c>
      <c r="G2773" s="1">
        <f t="shared" ca="1" si="347"/>
        <v>38784.880486133166</v>
      </c>
      <c r="H2773">
        <f t="shared" ca="1" si="348"/>
        <v>1</v>
      </c>
      <c r="I2773" t="str">
        <f ca="1">VLOOKUP(Q2773,Tabela3[],9,1)</f>
        <v>Trailer Carriers</v>
      </c>
      <c r="J2773" t="str">
        <f ca="1">VLOOKUP(Q2773,Tabela3[],11,0)</f>
        <v>HILUX CABINE DUPLA STD POWER PACK</v>
      </c>
      <c r="K2773" t="str">
        <f ca="1">VLOOKUP(Q2773,Tabela3[],10,0)</f>
        <v>Carros</v>
      </c>
      <c r="L2773" t="e" cm="1">
        <f t="array" aca="1" ref="L2773" ca="1">IF(Tabela2[[#This Row],[PORTO]]=Tabela2[[#This Row],[DESTINO]],0,erro)</f>
        <v>#NAME?</v>
      </c>
      <c r="N2773">
        <f t="shared" ca="1" si="351"/>
        <v>400</v>
      </c>
      <c r="O2773">
        <f t="shared" ca="1" si="352"/>
        <v>6</v>
      </c>
      <c r="P2773">
        <f t="shared" ca="1" si="353"/>
        <v>3</v>
      </c>
      <c r="Q2773">
        <f t="shared" ca="1" si="349"/>
        <v>9</v>
      </c>
      <c r="R2773">
        <f t="shared" ca="1" si="350"/>
        <v>20</v>
      </c>
    </row>
    <row r="2774" spans="1:18">
      <c r="A2774">
        <f ca="1">VLOOKUP(O2774,Tabela3[],2,0)</f>
        <v>2009</v>
      </c>
      <c r="B2774" t="str">
        <f ca="1">VLOOKUP(P2774,Tabela3[],4,0)</f>
        <v>DEZEMBRO</v>
      </c>
      <c r="C2774" t="str">
        <f ca="1">VLOOKUP(Q2774,Tabela3[],5,0)</f>
        <v>Holanda</v>
      </c>
      <c r="D2774" t="str">
        <f ca="1">VLOOKUP(Q2774,Tabela3[],3,0)</f>
        <v>Shell</v>
      </c>
      <c r="E2774" t="str">
        <f ca="1">IF(R2774=Q2774, (VLOOKUP(P2774+1,Tabela3[],5,0)),VLOOKUP(R2774,Tabela3[],5,0))</f>
        <v>Japão</v>
      </c>
      <c r="F2774" s="1">
        <f t="shared" ca="1" si="346"/>
        <v>40141</v>
      </c>
      <c r="G2774" s="1">
        <f t="shared" ca="1" si="347"/>
        <v>40141.042190150576</v>
      </c>
      <c r="H2774">
        <f t="shared" ca="1" si="348"/>
        <v>0</v>
      </c>
      <c r="I2774" t="str">
        <f ca="1">VLOOKUP(Q2774,Tabela3[],9,1)</f>
        <v>AbQaiq</v>
      </c>
      <c r="J2774" t="str">
        <f ca="1">VLOOKUP(Q2774,Tabela3[],11,0)</f>
        <v>Gasolina</v>
      </c>
      <c r="K2774" t="str">
        <f ca="1">VLOOKUP(Q2774,Tabela3[],10,0)</f>
        <v>Petróleo</v>
      </c>
      <c r="L2774" t="e" cm="1">
        <f t="array" aca="1" ref="L2774" ca="1">IF(Tabela2[[#This Row],[PORTO]]=Tabela2[[#This Row],[DESTINO]],0,erro)</f>
        <v>#NAME?</v>
      </c>
      <c r="N2774">
        <f t="shared" ca="1" si="351"/>
        <v>93000</v>
      </c>
      <c r="O2774">
        <f t="shared" ca="1" si="352"/>
        <v>9</v>
      </c>
      <c r="P2774">
        <f t="shared" ca="1" si="353"/>
        <v>11</v>
      </c>
      <c r="Q2774">
        <f t="shared" ca="1" si="349"/>
        <v>16</v>
      </c>
      <c r="R2774">
        <f t="shared" ca="1" si="350"/>
        <v>11</v>
      </c>
    </row>
    <row r="2775" spans="1:18">
      <c r="A2775">
        <f ca="1">VLOOKUP(O2775,Tabela3[],2,0)</f>
        <v>2001</v>
      </c>
      <c r="B2775" t="str">
        <f ca="1">VLOOKUP(P2775,Tabela3[],4,0)</f>
        <v>JANEIRO</v>
      </c>
      <c r="C2775" t="str">
        <f ca="1">VLOOKUP(Q2775,Tabela3[],5,0)</f>
        <v>China</v>
      </c>
      <c r="D2775" t="str">
        <f ca="1">VLOOKUP(Q2775,Tabela3[],3,0)</f>
        <v>Alibaba Group</v>
      </c>
      <c r="E2775" t="str">
        <f ca="1">IF(R2775=Q2775, (VLOOKUP(P2775+1,Tabela3[],5,0)),VLOOKUP(R2775,Tabela3[],5,0))</f>
        <v>China</v>
      </c>
      <c r="F2775" s="1">
        <f t="shared" ca="1" si="346"/>
        <v>36914</v>
      </c>
      <c r="G2775" s="1">
        <f t="shared" ca="1" si="347"/>
        <v>36918.888590635608</v>
      </c>
      <c r="H2775">
        <f t="shared" ca="1" si="348"/>
        <v>1</v>
      </c>
      <c r="I2775" t="str">
        <f ca="1">VLOOKUP(Q2775,Tabela3[],9,1)</f>
        <v>HMM St Petersburg</v>
      </c>
      <c r="J2775" t="str">
        <f ca="1">VLOOKUP(Q2775,Tabela3[],11,0)</f>
        <v>Ar Condicionado 18000</v>
      </c>
      <c r="K2775" t="str">
        <f ca="1">VLOOKUP(Q2775,Tabela3[],10,0)</f>
        <v>Eletrônicos</v>
      </c>
      <c r="L2775" cm="1">
        <f t="array" aca="1" ref="L2775" ca="1">IF(Tabela2[[#This Row],[PORTO]]=Tabela2[[#This Row],[DESTINO]],0,erro)</f>
        <v>0</v>
      </c>
      <c r="N2775">
        <f t="shared" ca="1" si="351"/>
        <v>2500</v>
      </c>
      <c r="O2775">
        <f t="shared" ca="1" si="352"/>
        <v>1</v>
      </c>
      <c r="P2775">
        <f t="shared" ca="1" si="353"/>
        <v>0</v>
      </c>
      <c r="Q2775">
        <f t="shared" ca="1" si="349"/>
        <v>2</v>
      </c>
      <c r="R2775">
        <f t="shared" ca="1" si="350"/>
        <v>0</v>
      </c>
    </row>
    <row r="2776" spans="1:18">
      <c r="A2776">
        <f ca="1">VLOOKUP(O2776,Tabela3[],2,0)</f>
        <v>2008</v>
      </c>
      <c r="B2776" t="str">
        <f ca="1">VLOOKUP(P2776,Tabela3[],4,0)</f>
        <v>SETEMBRO</v>
      </c>
      <c r="C2776" t="str">
        <f ca="1">VLOOKUP(Q2776,Tabela3[],5,0)</f>
        <v>Coréia do Sul</v>
      </c>
      <c r="D2776" t="str">
        <f ca="1">VLOOKUP(Q2776,Tabela3[],3,0)</f>
        <v>Samsung</v>
      </c>
      <c r="E2776" t="str">
        <f ca="1">IF(R2776=Q2776, (VLOOKUP(P2776+1,Tabela3[],5,0)),VLOOKUP(R2776,Tabela3[],5,0))</f>
        <v>Itália</v>
      </c>
      <c r="F2776" s="1">
        <f t="shared" ca="1" si="346"/>
        <v>39669</v>
      </c>
      <c r="G2776" s="1">
        <f t="shared" ca="1" si="347"/>
        <v>39673.333341475016</v>
      </c>
      <c r="H2776">
        <f t="shared" ca="1" si="348"/>
        <v>1</v>
      </c>
      <c r="I2776" t="str">
        <f ca="1">VLOOKUP(Q2776,Tabela3[],9,1)</f>
        <v>HMM Rotterdam</v>
      </c>
      <c r="J2776" t="str">
        <f ca="1">VLOOKUP(Q2776,Tabela3[],11,0)</f>
        <v>QLED 4k 75"</v>
      </c>
      <c r="K2776" t="str">
        <f ca="1">VLOOKUP(Q2776,Tabela3[],10,0)</f>
        <v>Eletrônicos</v>
      </c>
      <c r="L2776" t="e" cm="1">
        <f t="array" aca="1" ref="L2776" ca="1">IF(Tabela2[[#This Row],[PORTO]]=Tabela2[[#This Row],[DESTINO]],0,erro)</f>
        <v>#NAME?</v>
      </c>
      <c r="N2776">
        <f t="shared" ca="1" si="351"/>
        <v>1500</v>
      </c>
      <c r="O2776">
        <f t="shared" ca="1" si="352"/>
        <v>8</v>
      </c>
      <c r="P2776">
        <f t="shared" ca="1" si="353"/>
        <v>8</v>
      </c>
      <c r="Q2776">
        <f t="shared" ca="1" si="349"/>
        <v>13</v>
      </c>
      <c r="R2776">
        <f t="shared" ca="1" si="350"/>
        <v>19</v>
      </c>
    </row>
    <row r="2777" spans="1:18">
      <c r="A2777">
        <f ca="1">VLOOKUP(O2777,Tabela3[],2,0)</f>
        <v>2005</v>
      </c>
      <c r="B2777" t="str">
        <f ca="1">VLOOKUP(P2777,Tabela3[],4,0)</f>
        <v>MARÇO</v>
      </c>
      <c r="C2777" t="str">
        <f ca="1">VLOOKUP(Q2777,Tabela3[],5,0)</f>
        <v>India</v>
      </c>
      <c r="D2777" t="str">
        <f ca="1">VLOOKUP(Q2777,Tabela3[],3,0)</f>
        <v>Reliance Industries</v>
      </c>
      <c r="E2777" t="str">
        <f ca="1">IF(R2777=Q2777, (VLOOKUP(P2777+1,Tabela3[],5,0)),VLOOKUP(R2777,Tabela3[],5,0))</f>
        <v>China</v>
      </c>
      <c r="F2777" s="1">
        <f t="shared" ca="1" si="346"/>
        <v>38385</v>
      </c>
      <c r="G2777" s="1">
        <f t="shared" ca="1" si="347"/>
        <v>38387.833371755427</v>
      </c>
      <c r="H2777">
        <f t="shared" ca="1" si="348"/>
        <v>1</v>
      </c>
      <c r="I2777" t="str">
        <f ca="1">VLOOKUP(Q2777,Tabela3[],9,1)</f>
        <v>Tanker</v>
      </c>
      <c r="J2777" t="str">
        <f ca="1">VLOOKUP(Q2777,Tabela3[],11,0)</f>
        <v>Polipropileno</v>
      </c>
      <c r="K2777" t="str">
        <f ca="1">VLOOKUP(Q2777,Tabela3[],10,0)</f>
        <v>Petroquimicos</v>
      </c>
      <c r="L2777" t="e" cm="1">
        <f t="array" aca="1" ref="L2777" ca="1">IF(Tabela2[[#This Row],[PORTO]]=Tabela2[[#This Row],[DESTINO]],0,erro)</f>
        <v>#NAME?</v>
      </c>
      <c r="N2777">
        <f t="shared" ca="1" si="351"/>
        <v>0</v>
      </c>
      <c r="O2777">
        <f t="shared" ca="1" si="352"/>
        <v>5</v>
      </c>
      <c r="P2777">
        <f t="shared" ca="1" si="353"/>
        <v>2</v>
      </c>
      <c r="Q2777">
        <f t="shared" ca="1" si="349"/>
        <v>30</v>
      </c>
      <c r="R2777">
        <f t="shared" ca="1" si="350"/>
        <v>1</v>
      </c>
    </row>
    <row r="2778" spans="1:18">
      <c r="A2778">
        <f ca="1">VLOOKUP(O2778,Tabela3[],2,0)</f>
        <v>2003</v>
      </c>
      <c r="B2778" t="str">
        <f ca="1">VLOOKUP(P2778,Tabela3[],4,0)</f>
        <v>JUNHO</v>
      </c>
      <c r="C2778" t="str">
        <f ca="1">VLOOKUP(Q2778,Tabela3[],5,0)</f>
        <v>Japão</v>
      </c>
      <c r="D2778" t="str">
        <f ca="1">VLOOKUP(Q2778,Tabela3[],3,0)</f>
        <v>Toyota</v>
      </c>
      <c r="E2778" t="str">
        <f ca="1">IF(R2778=Q2778, (VLOOKUP(P2778+1,Tabela3[],5,0)),VLOOKUP(R2778,Tabela3[],5,0))</f>
        <v>Alemanha</v>
      </c>
      <c r="F2778" s="1">
        <f t="shared" ca="1" si="346"/>
        <v>37762</v>
      </c>
      <c r="G2778" s="1">
        <f t="shared" ca="1" si="347"/>
        <v>37766.454001640377</v>
      </c>
      <c r="H2778">
        <f t="shared" ca="1" si="348"/>
        <v>0</v>
      </c>
      <c r="I2778" t="str">
        <f ca="1">VLOOKUP(Q2778,Tabela3[],9,1)</f>
        <v>Trailer Carriers</v>
      </c>
      <c r="J2778" t="str">
        <f ca="1">VLOOKUP(Q2778,Tabela3[],11,0)</f>
        <v>HILUX CABINE DUPLA STD POWER PACK</v>
      </c>
      <c r="K2778" t="str">
        <f ca="1">VLOOKUP(Q2778,Tabela3[],10,0)</f>
        <v>Carros</v>
      </c>
      <c r="L2778" t="e" cm="1">
        <f t="array" aca="1" ref="L2778" ca="1">IF(Tabela2[[#This Row],[PORTO]]=Tabela2[[#This Row],[DESTINO]],0,erro)</f>
        <v>#NAME?</v>
      </c>
      <c r="N2778">
        <f t="shared" ca="1" si="351"/>
        <v>300</v>
      </c>
      <c r="O2778">
        <f t="shared" ca="1" si="352"/>
        <v>3</v>
      </c>
      <c r="P2778">
        <f t="shared" ca="1" si="353"/>
        <v>5</v>
      </c>
      <c r="Q2778">
        <f t="shared" ca="1" si="349"/>
        <v>9</v>
      </c>
      <c r="R2778">
        <f t="shared" ca="1" si="350"/>
        <v>7</v>
      </c>
    </row>
    <row r="2779" spans="1:18">
      <c r="A2779">
        <f ca="1">VLOOKUP(O2779,Tabela3[],2,0)</f>
        <v>2008</v>
      </c>
      <c r="B2779" t="str">
        <f ca="1">VLOOKUP(P2779,Tabela3[],4,0)</f>
        <v>MARÇO</v>
      </c>
      <c r="C2779" t="str">
        <f ca="1">VLOOKUP(Q2779,Tabela3[],5,0)</f>
        <v>China</v>
      </c>
      <c r="D2779" t="str">
        <f ca="1">VLOOKUP(Q2779,Tabela3[],3,0)</f>
        <v>Alibaba Group</v>
      </c>
      <c r="E2779" t="str">
        <f ca="1">IF(R2779=Q2779, (VLOOKUP(P2779+1,Tabela3[],5,0)),VLOOKUP(R2779,Tabela3[],5,0))</f>
        <v>Coréia do Sul</v>
      </c>
      <c r="F2779" s="1">
        <f t="shared" ca="1" si="346"/>
        <v>39483</v>
      </c>
      <c r="G2779" s="1">
        <f t="shared" ca="1" si="347"/>
        <v>39490.252504131655</v>
      </c>
      <c r="H2779">
        <f t="shared" ca="1" si="348"/>
        <v>1</v>
      </c>
      <c r="I2779" t="str">
        <f ca="1">VLOOKUP(Q2779,Tabela3[],9,1)</f>
        <v>HMM St Petersburg</v>
      </c>
      <c r="J2779" t="str">
        <f ca="1">VLOOKUP(Q2779,Tabela3[],11,0)</f>
        <v>Serração Portatil</v>
      </c>
      <c r="K2779" t="str">
        <f ca="1">VLOOKUP(Q2779,Tabela3[],10,0)</f>
        <v>Maquinário</v>
      </c>
      <c r="L2779" t="e" cm="1">
        <f t="array" aca="1" ref="L2779" ca="1">IF(Tabela2[[#This Row],[PORTO]]=Tabela2[[#This Row],[DESTINO]],0,erro)</f>
        <v>#NAME?</v>
      </c>
      <c r="N2779">
        <f t="shared" ca="1" si="351"/>
        <v>50</v>
      </c>
      <c r="O2779">
        <f t="shared" ca="1" si="352"/>
        <v>8</v>
      </c>
      <c r="P2779">
        <f t="shared" ca="1" si="353"/>
        <v>2</v>
      </c>
      <c r="Q2779">
        <f t="shared" ca="1" si="349"/>
        <v>0</v>
      </c>
      <c r="R2779">
        <f t="shared" ca="1" si="350"/>
        <v>13</v>
      </c>
    </row>
    <row r="2780" spans="1:18">
      <c r="A2780">
        <f ca="1">VLOOKUP(O2780,Tabela3[],2,0)</f>
        <v>2000</v>
      </c>
      <c r="B2780" t="str">
        <f ca="1">VLOOKUP(P2780,Tabela3[],4,0)</f>
        <v>FEVEREIRO</v>
      </c>
      <c r="C2780" t="str">
        <f ca="1">VLOOKUP(Q2780,Tabela3[],5,0)</f>
        <v>França</v>
      </c>
      <c r="D2780" t="str">
        <f ca="1">VLOOKUP(Q2780,Tabela3[],3,0)</f>
        <v> LVMH</v>
      </c>
      <c r="E2780" t="str">
        <f ca="1">IF(R2780=Q2780, (VLOOKUP(P2780+1,Tabela3[],5,0)),VLOOKUP(R2780,Tabela3[],5,0))</f>
        <v>Coréia do Sul</v>
      </c>
      <c r="F2780" s="1">
        <f t="shared" ca="1" si="346"/>
        <v>36541</v>
      </c>
      <c r="G2780" s="1">
        <f t="shared" ca="1" si="347"/>
        <v>36542.409252207523</v>
      </c>
      <c r="H2780">
        <f t="shared" ca="1" si="348"/>
        <v>1</v>
      </c>
      <c r="I2780" t="str">
        <f ca="1">VLOOKUP(Q2780,Tabela3[],9,1)</f>
        <v>Emma Maersk</v>
      </c>
      <c r="J2780" t="str">
        <f ca="1">VLOOKUP(Q2780,Tabela3[],11,0)</f>
        <v>Guerlain</v>
      </c>
      <c r="K2780" t="str">
        <f ca="1">VLOOKUP(Q2780,Tabela3[],10,0)</f>
        <v>Tecido</v>
      </c>
      <c r="L2780" t="e" cm="1">
        <f t="array" aca="1" ref="L2780" ca="1">IF(Tabela2[[#This Row],[PORTO]]=Tabela2[[#This Row],[DESTINO]],0,erro)</f>
        <v>#NAME?</v>
      </c>
      <c r="N2780">
        <f t="shared" ca="1" si="351"/>
        <v>48000</v>
      </c>
      <c r="O2780">
        <f t="shared" ca="1" si="352"/>
        <v>0</v>
      </c>
      <c r="P2780">
        <f t="shared" ca="1" si="353"/>
        <v>1</v>
      </c>
      <c r="Q2780">
        <f t="shared" ca="1" si="349"/>
        <v>23</v>
      </c>
      <c r="R2780">
        <f t="shared" ca="1" si="350"/>
        <v>12</v>
      </c>
    </row>
    <row r="2781" spans="1:18">
      <c r="A2781">
        <f ca="1">VLOOKUP(O2781,Tabela3[],2,0)</f>
        <v>2007</v>
      </c>
      <c r="B2781" t="str">
        <f ca="1">VLOOKUP(P2781,Tabela3[],4,0)</f>
        <v>OUTUBRO</v>
      </c>
      <c r="C2781" t="str">
        <f ca="1">VLOOKUP(Q2781,Tabela3[],5,0)</f>
        <v>França</v>
      </c>
      <c r="D2781" t="str">
        <f ca="1">VLOOKUP(Q2781,Tabela3[],3,0)</f>
        <v> LVMH</v>
      </c>
      <c r="E2781" t="str">
        <f ca="1">IF(R2781=Q2781, (VLOOKUP(P2781+1,Tabela3[],5,0)),VLOOKUP(R2781,Tabela3[],5,0))</f>
        <v>França</v>
      </c>
      <c r="F2781" s="1">
        <f t="shared" ca="1" si="346"/>
        <v>39348</v>
      </c>
      <c r="G2781" s="1">
        <f t="shared" ca="1" si="347"/>
        <v>39350.880238034348</v>
      </c>
      <c r="H2781">
        <f t="shared" ca="1" si="348"/>
        <v>1</v>
      </c>
      <c r="I2781" t="str">
        <f ca="1">VLOOKUP(Q2781,Tabela3[],9,1)</f>
        <v>Emma Maersk</v>
      </c>
      <c r="J2781" t="str">
        <f ca="1">VLOOKUP(Q2781,Tabela3[],11,0)</f>
        <v>Guerlain</v>
      </c>
      <c r="K2781" t="str">
        <f ca="1">VLOOKUP(Q2781,Tabela3[],10,0)</f>
        <v>Tecido</v>
      </c>
      <c r="L2781" cm="1">
        <f t="array" aca="1" ref="L2781" ca="1">IF(Tabela2[[#This Row],[PORTO]]=Tabela2[[#This Row],[DESTINO]],0,erro)</f>
        <v>0</v>
      </c>
      <c r="N2781">
        <f t="shared" ca="1" si="351"/>
        <v>45000</v>
      </c>
      <c r="O2781">
        <f t="shared" ca="1" si="352"/>
        <v>7</v>
      </c>
      <c r="P2781">
        <f t="shared" ca="1" si="353"/>
        <v>9</v>
      </c>
      <c r="Q2781">
        <f t="shared" ca="1" si="349"/>
        <v>23</v>
      </c>
      <c r="R2781">
        <f t="shared" ca="1" si="350"/>
        <v>21</v>
      </c>
    </row>
    <row r="2782" spans="1:18">
      <c r="A2782">
        <f ca="1">VLOOKUP(O2782,Tabela3[],2,0)</f>
        <v>2001</v>
      </c>
      <c r="B2782" t="str">
        <f ca="1">VLOOKUP(P2782,Tabela3[],4,0)</f>
        <v>JUNHO</v>
      </c>
      <c r="C2782" t="str">
        <f ca="1">VLOOKUP(Q2782,Tabela3[],5,0)</f>
        <v>Canadá</v>
      </c>
      <c r="D2782" t="str">
        <f ca="1">VLOOKUP(Q2782,Tabela3[],3,0)</f>
        <v>Shopify</v>
      </c>
      <c r="E2782" t="str">
        <f ca="1">IF(R2782=Q2782, (VLOOKUP(P2782+1,Tabela3[],5,0)),VLOOKUP(R2782,Tabela3[],5,0))</f>
        <v>Coréia do Sul</v>
      </c>
      <c r="F2782" s="1">
        <f t="shared" ca="1" si="346"/>
        <v>37021</v>
      </c>
      <c r="G2782" s="1">
        <f t="shared" ca="1" si="347"/>
        <v>37028.679168268631</v>
      </c>
      <c r="H2782">
        <f t="shared" ca="1" si="348"/>
        <v>1</v>
      </c>
      <c r="I2782" t="str">
        <f ca="1">VLOOKUP(Q2782,Tabela3[],9,1)</f>
        <v>HMM Southampton</v>
      </c>
      <c r="J2782" t="str">
        <f ca="1">VLOOKUP(Q2782,Tabela3[],11,0)</f>
        <v>TORRADORES DE CAFÉ</v>
      </c>
      <c r="K2782" t="str">
        <f ca="1">VLOOKUP(Q2782,Tabela3[],10,0)</f>
        <v>Geral</v>
      </c>
      <c r="L2782" t="e" cm="1">
        <f t="array" aca="1" ref="L2782" ca="1">IF(Tabela2[[#This Row],[PORTO]]=Tabela2[[#This Row],[DESTINO]],0,erro)</f>
        <v>#NAME?</v>
      </c>
      <c r="N2782">
        <f t="shared" ca="1" si="351"/>
        <v>2000</v>
      </c>
      <c r="O2782">
        <f t="shared" ca="1" si="352"/>
        <v>1</v>
      </c>
      <c r="P2782">
        <f t="shared" ca="1" si="353"/>
        <v>5</v>
      </c>
      <c r="Q2782">
        <f t="shared" ca="1" si="349"/>
        <v>33</v>
      </c>
      <c r="R2782">
        <f t="shared" ca="1" si="350"/>
        <v>14</v>
      </c>
    </row>
    <row r="2783" spans="1:18">
      <c r="A2783">
        <f ca="1">VLOOKUP(O2783,Tabela3[],2,0)</f>
        <v>2002</v>
      </c>
      <c r="B2783" t="str">
        <f ca="1">VLOOKUP(P2783,Tabela3[],4,0)</f>
        <v>JANEIRO</v>
      </c>
      <c r="C2783" t="str">
        <f ca="1">VLOOKUP(Q2783,Tabela3[],5,0)</f>
        <v>Alemanha</v>
      </c>
      <c r="D2783" t="str">
        <f ca="1">VLOOKUP(Q2783,Tabela3[],3,0)</f>
        <v>Volkswagen</v>
      </c>
      <c r="E2783" t="str">
        <f ca="1">IF(R2783=Q2783, (VLOOKUP(P2783+1,Tabela3[],5,0)),VLOOKUP(R2783,Tabela3[],5,0))</f>
        <v>Coréia do Sul</v>
      </c>
      <c r="F2783" s="1">
        <f t="shared" ca="1" si="346"/>
        <v>37601</v>
      </c>
      <c r="G2783" s="1">
        <f t="shared" ca="1" si="347"/>
        <v>37608.412804716332</v>
      </c>
      <c r="H2783">
        <f t="shared" ca="1" si="348"/>
        <v>0</v>
      </c>
      <c r="I2783" t="str">
        <f ca="1">VLOOKUP(Q2783,Tabela3[],9,1)</f>
        <v>Warehouse Carriers </v>
      </c>
      <c r="J2783" t="str">
        <f ca="1">VLOOKUP(Q2783,Tabela3[],11,0)</f>
        <v>Cross CD (Saveiro)</v>
      </c>
      <c r="K2783" t="str">
        <f ca="1">VLOOKUP(Q2783,Tabela3[],10,0)</f>
        <v>Carros</v>
      </c>
      <c r="L2783" t="e" cm="1">
        <f t="array" aca="1" ref="L2783" ca="1">IF(Tabela2[[#This Row],[PORTO]]=Tabela2[[#This Row],[DESTINO]],0,erro)</f>
        <v>#NAME?</v>
      </c>
      <c r="N2783">
        <f t="shared" ca="1" si="351"/>
        <v>400</v>
      </c>
      <c r="O2783">
        <f t="shared" ca="1" si="352"/>
        <v>2</v>
      </c>
      <c r="P2783">
        <f t="shared" ca="1" si="353"/>
        <v>12</v>
      </c>
      <c r="Q2783">
        <f t="shared" ca="1" si="349"/>
        <v>6</v>
      </c>
      <c r="R2783">
        <f t="shared" ca="1" si="350"/>
        <v>14</v>
      </c>
    </row>
    <row r="2784" spans="1:18">
      <c r="A2784">
        <f ca="1">VLOOKUP(O2784,Tabela3[],2,0)</f>
        <v>2006</v>
      </c>
      <c r="B2784" t="str">
        <f ca="1">VLOOKUP(P2784,Tabela3[],4,0)</f>
        <v>DEZEMBRO</v>
      </c>
      <c r="C2784" t="str">
        <f ca="1">VLOOKUP(Q2784,Tabela3[],5,0)</f>
        <v>India</v>
      </c>
      <c r="D2784" t="str">
        <f ca="1">VLOOKUP(Q2784,Tabela3[],3,0)</f>
        <v>Reliance Industries</v>
      </c>
      <c r="E2784" t="str">
        <f ca="1">IF(R2784=Q2784, (VLOOKUP(P2784+1,Tabela3[],5,0)),VLOOKUP(R2784,Tabela3[],5,0))</f>
        <v>Estados Unidos</v>
      </c>
      <c r="F2784" s="1">
        <f t="shared" ca="1" si="346"/>
        <v>39029</v>
      </c>
      <c r="G2784" s="1">
        <f t="shared" ca="1" si="347"/>
        <v>39037.114536876019</v>
      </c>
      <c r="H2784">
        <f t="shared" ca="1" si="348"/>
        <v>0</v>
      </c>
      <c r="I2784" t="str">
        <f ca="1">VLOOKUP(Q2784,Tabela3[],9,1)</f>
        <v>Tanker</v>
      </c>
      <c r="J2784" t="str">
        <f ca="1">VLOOKUP(Q2784,Tabela3[],11,0)</f>
        <v>Polietileno</v>
      </c>
      <c r="K2784" t="str">
        <f ca="1">VLOOKUP(Q2784,Tabela3[],10,0)</f>
        <v>Petroquimicos</v>
      </c>
      <c r="L2784" t="e" cm="1">
        <f t="array" aca="1" ref="L2784" ca="1">IF(Tabela2[[#This Row],[PORTO]]=Tabela2[[#This Row],[DESTINO]],0,erro)</f>
        <v>#NAME?</v>
      </c>
      <c r="N2784">
        <f t="shared" ca="1" si="351"/>
        <v>0</v>
      </c>
      <c r="O2784">
        <f t="shared" ca="1" si="352"/>
        <v>6</v>
      </c>
      <c r="P2784">
        <f t="shared" ca="1" si="353"/>
        <v>11</v>
      </c>
      <c r="Q2784">
        <f t="shared" ca="1" si="349"/>
        <v>31</v>
      </c>
      <c r="R2784">
        <f t="shared" ca="1" si="350"/>
        <v>5</v>
      </c>
    </row>
    <row r="2785" spans="1:18">
      <c r="A2785">
        <f ca="1">VLOOKUP(O2785,Tabela3[],2,0)</f>
        <v>2008</v>
      </c>
      <c r="B2785" t="str">
        <f ca="1">VLOOKUP(P2785,Tabela3[],4,0)</f>
        <v>OUTUBRO</v>
      </c>
      <c r="C2785" t="str">
        <f ca="1">VLOOKUP(Q2785,Tabela3[],5,0)</f>
        <v>Brasil</v>
      </c>
      <c r="D2785" t="str">
        <f ca="1">VLOOKUP(Q2785,Tabela3[],3,0)</f>
        <v>VALE</v>
      </c>
      <c r="E2785" t="str">
        <f ca="1">IF(R2785=Q2785, (VLOOKUP(P2785+1,Tabela3[],5,0)),VLOOKUP(R2785,Tabela3[],5,0))</f>
        <v>Holanda</v>
      </c>
      <c r="F2785" s="1">
        <f t="shared" ca="1" si="346"/>
        <v>39705</v>
      </c>
      <c r="G2785" s="1">
        <f t="shared" ca="1" si="347"/>
        <v>39707.697633626449</v>
      </c>
      <c r="H2785">
        <f t="shared" ca="1" si="348"/>
        <v>1</v>
      </c>
      <c r="I2785" t="str">
        <f ca="1">VLOOKUP(Q2785,Tabela3[],9,1)</f>
        <v>Lan Hua Hai</v>
      </c>
      <c r="J2785" t="str">
        <f ca="1">VLOOKUP(Q2785,Tabela3[],11,0)</f>
        <v>Minério de Ferro</v>
      </c>
      <c r="K2785" t="str">
        <f ca="1">VLOOKUP(Q2785,Tabela3[],10,0)</f>
        <v>Minério</v>
      </c>
      <c r="L2785" t="e" cm="1">
        <f t="array" aca="1" ref="L2785" ca="1">IF(Tabela2[[#This Row],[PORTO]]=Tabela2[[#This Row],[DESTINO]],0,erro)</f>
        <v>#NAME?</v>
      </c>
      <c r="N2785">
        <f t="shared" ca="1" si="351"/>
        <v>0</v>
      </c>
      <c r="O2785">
        <f t="shared" ca="1" si="352"/>
        <v>8</v>
      </c>
      <c r="P2785">
        <f t="shared" ca="1" si="353"/>
        <v>9</v>
      </c>
      <c r="Q2785">
        <f t="shared" ca="1" si="349"/>
        <v>27</v>
      </c>
      <c r="R2785">
        <f t="shared" ca="1" si="350"/>
        <v>15</v>
      </c>
    </row>
    <row r="2786" spans="1:18">
      <c r="A2786">
        <f ca="1">VLOOKUP(O2786,Tabela3[],2,0)</f>
        <v>2008</v>
      </c>
      <c r="B2786" t="str">
        <f ca="1">VLOOKUP(P2786,Tabela3[],4,0)</f>
        <v>JANEIRO</v>
      </c>
      <c r="C2786" t="str">
        <f ca="1">VLOOKUP(Q2786,Tabela3[],5,0)</f>
        <v>Japão</v>
      </c>
      <c r="D2786" t="str">
        <f ca="1">VLOOKUP(Q2786,Tabela3[],3,0)</f>
        <v>Toyota</v>
      </c>
      <c r="E2786" t="str">
        <f ca="1">IF(R2786=Q2786, (VLOOKUP(P2786+1,Tabela3[],5,0)),VLOOKUP(R2786,Tabela3[],5,0))</f>
        <v>França</v>
      </c>
      <c r="F2786" s="1">
        <f t="shared" ca="1" si="346"/>
        <v>39467</v>
      </c>
      <c r="G2786" s="1">
        <f t="shared" ca="1" si="347"/>
        <v>39468.990193178455</v>
      </c>
      <c r="H2786">
        <f t="shared" ca="1" si="348"/>
        <v>0</v>
      </c>
      <c r="I2786" t="str">
        <f ca="1">VLOOKUP(Q2786,Tabela3[],9,1)</f>
        <v>Trailer Carriers</v>
      </c>
      <c r="J2786" t="str">
        <f ca="1">VLOOKUP(Q2786,Tabela3[],11,0)</f>
        <v>COROLLA GLI</v>
      </c>
      <c r="K2786" t="str">
        <f ca="1">VLOOKUP(Q2786,Tabela3[],10,0)</f>
        <v>Carros</v>
      </c>
      <c r="L2786" t="e" cm="1">
        <f t="array" aca="1" ref="L2786" ca="1">IF(Tabela2[[#This Row],[PORTO]]=Tabela2[[#This Row],[DESTINO]],0,erro)</f>
        <v>#NAME?</v>
      </c>
      <c r="N2786">
        <f t="shared" ca="1" si="351"/>
        <v>200</v>
      </c>
      <c r="O2786">
        <f t="shared" ca="1" si="352"/>
        <v>8</v>
      </c>
      <c r="P2786">
        <f t="shared" ca="1" si="353"/>
        <v>0</v>
      </c>
      <c r="Q2786">
        <f t="shared" ca="1" si="349"/>
        <v>10</v>
      </c>
      <c r="R2786">
        <f t="shared" ca="1" si="350"/>
        <v>21</v>
      </c>
    </row>
    <row r="2787" spans="1:18">
      <c r="A2787">
        <f ca="1">VLOOKUP(O2787,Tabela3[],2,0)</f>
        <v>2006</v>
      </c>
      <c r="B2787" t="str">
        <f ca="1">VLOOKUP(P2787,Tabela3[],4,0)</f>
        <v>JUNHO</v>
      </c>
      <c r="C2787" t="str">
        <f ca="1">VLOOKUP(Q2787,Tabela3[],5,0)</f>
        <v>Japão</v>
      </c>
      <c r="D2787" t="str">
        <f ca="1">VLOOKUP(Q2787,Tabela3[],3,0)</f>
        <v>Toyota</v>
      </c>
      <c r="E2787" t="str">
        <f ca="1">IF(R2787=Q2787, (VLOOKUP(P2787+1,Tabela3[],5,0)),VLOOKUP(R2787,Tabela3[],5,0))</f>
        <v>Alemanha</v>
      </c>
      <c r="F2787" s="1">
        <f t="shared" ca="1" si="346"/>
        <v>38852</v>
      </c>
      <c r="G2787" s="1">
        <f t="shared" ca="1" si="347"/>
        <v>38858.110531174651</v>
      </c>
      <c r="H2787">
        <f t="shared" ca="1" si="348"/>
        <v>1</v>
      </c>
      <c r="I2787" t="str">
        <f ca="1">VLOOKUP(Q2787,Tabela3[],9,1)</f>
        <v>Trailer Carriers</v>
      </c>
      <c r="J2787" t="str">
        <f ca="1">VLOOKUP(Q2787,Tabela3[],11,0)</f>
        <v>HILUX CABINE DUPLA STD POWER PACK</v>
      </c>
      <c r="K2787" t="str">
        <f ca="1">VLOOKUP(Q2787,Tabela3[],10,0)</f>
        <v>Carros</v>
      </c>
      <c r="L2787" t="e" cm="1">
        <f t="array" aca="1" ref="L2787" ca="1">IF(Tabela2[[#This Row],[PORTO]]=Tabela2[[#This Row],[DESTINO]],0,erro)</f>
        <v>#NAME?</v>
      </c>
      <c r="N2787">
        <f t="shared" ca="1" si="351"/>
        <v>300</v>
      </c>
      <c r="O2787">
        <f t="shared" ca="1" si="352"/>
        <v>6</v>
      </c>
      <c r="P2787">
        <f t="shared" ca="1" si="353"/>
        <v>5</v>
      </c>
      <c r="Q2787">
        <f t="shared" ca="1" si="349"/>
        <v>9</v>
      </c>
      <c r="R2787">
        <f t="shared" ca="1" si="350"/>
        <v>6</v>
      </c>
    </row>
    <row r="2788" spans="1:18">
      <c r="A2788">
        <f ca="1">VLOOKUP(O2788,Tabela3[],2,0)</f>
        <v>2005</v>
      </c>
      <c r="B2788" t="str">
        <f ca="1">VLOOKUP(P2788,Tabela3[],4,0)</f>
        <v>ABRIL</v>
      </c>
      <c r="C2788" t="str">
        <f ca="1">VLOOKUP(Q2788,Tabela3[],5,0)</f>
        <v>Estados Unidos</v>
      </c>
      <c r="D2788" t="str">
        <f ca="1">VLOOKUP(Q2788,Tabela3[],3,0)</f>
        <v>Amazon</v>
      </c>
      <c r="E2788" t="str">
        <f ca="1">IF(R2788=Q2788, (VLOOKUP(P2788+1,Tabela3[],5,0)),VLOOKUP(R2788,Tabela3[],5,0))</f>
        <v>Alemanha</v>
      </c>
      <c r="F2788" s="1">
        <f t="shared" ca="1" si="346"/>
        <v>38434</v>
      </c>
      <c r="G2788" s="1">
        <f t="shared" ca="1" si="347"/>
        <v>38435.425761471284</v>
      </c>
      <c r="H2788">
        <f t="shared" ca="1" si="348"/>
        <v>1</v>
      </c>
      <c r="I2788" t="str">
        <f ca="1">VLOOKUP(Q2788,Tabela3[],9,1)</f>
        <v>HMM Algeciras</v>
      </c>
      <c r="J2788" t="str">
        <f ca="1">VLOOKUP(Q2788,Tabela3[],11,0)</f>
        <v>Escrivaninha Trevalla</v>
      </c>
      <c r="K2788" t="str">
        <f ca="1">VLOOKUP(Q2788,Tabela3[],10,0)</f>
        <v>Geral</v>
      </c>
      <c r="L2788" t="e" cm="1">
        <f t="array" aca="1" ref="L2788" ca="1">IF(Tabela2[[#This Row],[PORTO]]=Tabela2[[#This Row],[DESTINO]],0,erro)</f>
        <v>#NAME?</v>
      </c>
      <c r="N2788">
        <f t="shared" ca="1" si="351"/>
        <v>4000</v>
      </c>
      <c r="O2788">
        <f t="shared" ca="1" si="352"/>
        <v>5</v>
      </c>
      <c r="P2788">
        <f t="shared" ca="1" si="353"/>
        <v>3</v>
      </c>
      <c r="Q2788">
        <f t="shared" ca="1" si="349"/>
        <v>3</v>
      </c>
      <c r="R2788">
        <f t="shared" ca="1" si="350"/>
        <v>6</v>
      </c>
    </row>
    <row r="2789" spans="1:18">
      <c r="A2789">
        <f ca="1">VLOOKUP(O2789,Tabela3[],2,0)</f>
        <v>2009</v>
      </c>
      <c r="B2789" t="str">
        <f ca="1">VLOOKUP(P2789,Tabela3[],4,0)</f>
        <v>ABRIL</v>
      </c>
      <c r="C2789" t="str">
        <f ca="1">VLOOKUP(Q2789,Tabela3[],5,0)</f>
        <v>Holanda</v>
      </c>
      <c r="D2789" t="str">
        <f ca="1">VLOOKUP(Q2789,Tabela3[],3,0)</f>
        <v>Shell</v>
      </c>
      <c r="E2789" t="str">
        <f ca="1">IF(R2789=Q2789, (VLOOKUP(P2789+1,Tabela3[],5,0)),VLOOKUP(R2789,Tabela3[],5,0))</f>
        <v>Estados Unidos</v>
      </c>
      <c r="F2789" s="1">
        <f t="shared" ca="1" si="346"/>
        <v>39877</v>
      </c>
      <c r="G2789" s="1">
        <f t="shared" ca="1" si="347"/>
        <v>39881.304209109148</v>
      </c>
      <c r="H2789">
        <f t="shared" ca="1" si="348"/>
        <v>0</v>
      </c>
      <c r="I2789" t="str">
        <f ca="1">VLOOKUP(Q2789,Tabela3[],9,1)</f>
        <v>AbQaiq</v>
      </c>
      <c r="J2789" t="str">
        <f ca="1">VLOOKUP(Q2789,Tabela3[],11,0)</f>
        <v>Diesel</v>
      </c>
      <c r="K2789" t="str">
        <f ca="1">VLOOKUP(Q2789,Tabela3[],10,0)</f>
        <v>Petróleo</v>
      </c>
      <c r="L2789" t="e" cm="1">
        <f t="array" aca="1" ref="L2789" ca="1">IF(Tabela2[[#This Row],[PORTO]]=Tabela2[[#This Row],[DESTINO]],0,erro)</f>
        <v>#NAME?</v>
      </c>
      <c r="N2789">
        <f t="shared" ca="1" si="351"/>
        <v>75000</v>
      </c>
      <c r="O2789">
        <f t="shared" ca="1" si="352"/>
        <v>9</v>
      </c>
      <c r="P2789">
        <f t="shared" ca="1" si="353"/>
        <v>3</v>
      </c>
      <c r="Q2789">
        <f t="shared" ca="1" si="349"/>
        <v>15</v>
      </c>
      <c r="R2789">
        <f t="shared" ca="1" si="350"/>
        <v>3</v>
      </c>
    </row>
    <row r="2790" spans="1:18">
      <c r="A2790">
        <f ca="1">VLOOKUP(O2790,Tabela3[],2,0)</f>
        <v>2006</v>
      </c>
      <c r="B2790" t="str">
        <f ca="1">VLOOKUP(P2790,Tabela3[],4,0)</f>
        <v>MARÇO</v>
      </c>
      <c r="C2790" t="str">
        <f ca="1">VLOOKUP(Q2790,Tabela3[],5,0)</f>
        <v>Coréia do Sul</v>
      </c>
      <c r="D2790" t="str">
        <f ca="1">VLOOKUP(Q2790,Tabela3[],3,0)</f>
        <v>Samsung</v>
      </c>
      <c r="E2790" t="str">
        <f ca="1">IF(R2790=Q2790, (VLOOKUP(P2790+1,Tabela3[],5,0)),VLOOKUP(R2790,Tabela3[],5,0))</f>
        <v>Itália</v>
      </c>
      <c r="F2790" s="1">
        <f t="shared" ca="1" si="346"/>
        <v>38751</v>
      </c>
      <c r="G2790" s="1">
        <f t="shared" ca="1" si="347"/>
        <v>38759.327761961584</v>
      </c>
      <c r="H2790">
        <f t="shared" ca="1" si="348"/>
        <v>1</v>
      </c>
      <c r="I2790" t="str">
        <f ca="1">VLOOKUP(Q2790,Tabela3[],9,1)</f>
        <v>HMM Rotterdam</v>
      </c>
      <c r="J2790" t="str">
        <f ca="1">VLOOKUP(Q2790,Tabela3[],11,0)</f>
        <v>Neo QLED 8k 75"</v>
      </c>
      <c r="K2790" t="str">
        <f ca="1">VLOOKUP(Q2790,Tabela3[],10,0)</f>
        <v>Eletrônicos</v>
      </c>
      <c r="L2790" t="e" cm="1">
        <f t="array" aca="1" ref="L2790" ca="1">IF(Tabela2[[#This Row],[PORTO]]=Tabela2[[#This Row],[DESTINO]],0,erro)</f>
        <v>#NAME?</v>
      </c>
      <c r="N2790">
        <f t="shared" ca="1" si="351"/>
        <v>1000</v>
      </c>
      <c r="O2790">
        <f t="shared" ca="1" si="352"/>
        <v>6</v>
      </c>
      <c r="P2790">
        <f t="shared" ca="1" si="353"/>
        <v>2</v>
      </c>
      <c r="Q2790">
        <f t="shared" ca="1" si="349"/>
        <v>12</v>
      </c>
      <c r="R2790">
        <f t="shared" ca="1" si="350"/>
        <v>18</v>
      </c>
    </row>
    <row r="2791" spans="1:18">
      <c r="A2791">
        <f ca="1">VLOOKUP(O2791,Tabela3[],2,0)</f>
        <v>2005</v>
      </c>
      <c r="B2791" t="str">
        <f ca="1">VLOOKUP(P2791,Tabela3[],4,0)</f>
        <v>SETEMBRO</v>
      </c>
      <c r="C2791" t="str">
        <f ca="1">VLOOKUP(Q2791,Tabela3[],5,0)</f>
        <v>Alemanha</v>
      </c>
      <c r="D2791" t="str">
        <f ca="1">VLOOKUP(Q2791,Tabela3[],3,0)</f>
        <v>Volkswagen</v>
      </c>
      <c r="E2791" t="str">
        <f ca="1">IF(R2791=Q2791, (VLOOKUP(P2791+1,Tabela3[],5,0)),VLOOKUP(R2791,Tabela3[],5,0))</f>
        <v>Reino Unido</v>
      </c>
      <c r="F2791" s="1">
        <f t="shared" ca="1" si="346"/>
        <v>38583</v>
      </c>
      <c r="G2791" s="1">
        <f t="shared" ca="1" si="347"/>
        <v>38591.981932719893</v>
      </c>
      <c r="H2791">
        <f t="shared" ca="1" si="348"/>
        <v>0</v>
      </c>
      <c r="I2791" t="str">
        <f ca="1">VLOOKUP(Q2791,Tabela3[],9,1)</f>
        <v>Warehouse Carriers </v>
      </c>
      <c r="J2791" t="str">
        <f ca="1">VLOOKUP(Q2791,Tabela3[],11,0)</f>
        <v>Highline 250 TSI (Taos)</v>
      </c>
      <c r="K2791" t="str">
        <f ca="1">VLOOKUP(Q2791,Tabela3[],10,0)</f>
        <v>Carros</v>
      </c>
      <c r="L2791" t="e" cm="1">
        <f t="array" aca="1" ref="L2791" ca="1">IF(Tabela2[[#This Row],[PORTO]]=Tabela2[[#This Row],[DESTINO]],0,erro)</f>
        <v>#NAME?</v>
      </c>
      <c r="N2791">
        <f t="shared" ca="1" si="351"/>
        <v>100</v>
      </c>
      <c r="O2791">
        <f t="shared" ca="1" si="352"/>
        <v>5</v>
      </c>
      <c r="P2791">
        <f t="shared" ca="1" si="353"/>
        <v>8</v>
      </c>
      <c r="Q2791">
        <f t="shared" ca="1" si="349"/>
        <v>7</v>
      </c>
      <c r="R2791">
        <f t="shared" ca="1" si="350"/>
        <v>24</v>
      </c>
    </row>
    <row r="2792" spans="1:18">
      <c r="A2792">
        <f ca="1">VLOOKUP(O2792,Tabela3[],2,0)</f>
        <v>2002</v>
      </c>
      <c r="B2792" t="str">
        <f ca="1">VLOOKUP(P2792,Tabela3[],4,0)</f>
        <v>NOVEMBRO</v>
      </c>
      <c r="C2792" t="str">
        <f ca="1">VLOOKUP(Q2792,Tabela3[],5,0)</f>
        <v>Estados Unidos</v>
      </c>
      <c r="D2792" t="str">
        <f ca="1">VLOOKUP(Q2792,Tabela3[],3,0)</f>
        <v>Amazon</v>
      </c>
      <c r="E2792" t="str">
        <f ca="1">IF(R2792=Q2792, (VLOOKUP(P2792+1,Tabela3[],5,0)),VLOOKUP(R2792,Tabela3[],5,0))</f>
        <v>China</v>
      </c>
      <c r="F2792" s="1">
        <f t="shared" ca="1" si="346"/>
        <v>37533</v>
      </c>
      <c r="G2792" s="1">
        <f t="shared" ca="1" si="347"/>
        <v>37542.290409121175</v>
      </c>
      <c r="H2792">
        <f t="shared" ca="1" si="348"/>
        <v>0</v>
      </c>
      <c r="I2792" t="str">
        <f ca="1">VLOOKUP(Q2792,Tabela3[],9,1)</f>
        <v>HMM Algeciras</v>
      </c>
      <c r="J2792" t="str">
        <f ca="1">VLOOKUP(Q2792,Tabela3[],11,0)</f>
        <v>Colchão Baby Light D18</v>
      </c>
      <c r="K2792" t="str">
        <f ca="1">VLOOKUP(Q2792,Tabela3[],10,0)</f>
        <v>Geral</v>
      </c>
      <c r="L2792" t="e" cm="1">
        <f t="array" aca="1" ref="L2792" ca="1">IF(Tabela2[[#This Row],[PORTO]]=Tabela2[[#This Row],[DESTINO]],0,erro)</f>
        <v>#NAME?</v>
      </c>
      <c r="N2792">
        <f t="shared" ca="1" si="351"/>
        <v>2000</v>
      </c>
      <c r="O2792">
        <f t="shared" ca="1" si="352"/>
        <v>2</v>
      </c>
      <c r="P2792">
        <f t="shared" ca="1" si="353"/>
        <v>10</v>
      </c>
      <c r="Q2792">
        <f t="shared" ca="1" si="349"/>
        <v>4</v>
      </c>
      <c r="R2792">
        <f t="shared" ca="1" si="350"/>
        <v>0</v>
      </c>
    </row>
    <row r="2793" spans="1:18">
      <c r="A2793">
        <f ca="1">VLOOKUP(O2793,Tabela3[],2,0)</f>
        <v>2008</v>
      </c>
      <c r="B2793" t="str">
        <f ca="1">VLOOKUP(P2793,Tabela3[],4,0)</f>
        <v>MARÇO</v>
      </c>
      <c r="C2793" t="str">
        <f ca="1">VLOOKUP(Q2793,Tabela3[],5,0)</f>
        <v>Reino Unido</v>
      </c>
      <c r="D2793" t="str">
        <f ca="1">VLOOKUP(Q2793,Tabela3[],3,0)</f>
        <v>Unilever</v>
      </c>
      <c r="E2793" t="str">
        <f ca="1">IF(R2793=Q2793, (VLOOKUP(P2793+1,Tabela3[],5,0)),VLOOKUP(R2793,Tabela3[],5,0))</f>
        <v>Holanda</v>
      </c>
      <c r="F2793" s="1">
        <f t="shared" ca="1" si="346"/>
        <v>39487</v>
      </c>
      <c r="G2793" s="1">
        <f t="shared" ca="1" si="347"/>
        <v>39491.323260777121</v>
      </c>
      <c r="H2793">
        <f t="shared" ca="1" si="348"/>
        <v>0</v>
      </c>
      <c r="I2793" t="str">
        <f ca="1">VLOOKUP(Q2793,Tabela3[],9,1)</f>
        <v>HMM Helsinki</v>
      </c>
      <c r="J2793" t="str">
        <f ca="1">VLOOKUP(Q2793,Tabela3[],11,0)</f>
        <v>Sabonete</v>
      </c>
      <c r="K2793" t="str">
        <f ca="1">VLOOKUP(Q2793,Tabela3[],10,0)</f>
        <v>Quimico</v>
      </c>
      <c r="L2793" t="e" cm="1">
        <f t="array" aca="1" ref="L2793" ca="1">IF(Tabela2[[#This Row],[PORTO]]=Tabela2[[#This Row],[DESTINO]],0,erro)</f>
        <v>#NAME?</v>
      </c>
      <c r="N2793">
        <f t="shared" ca="1" si="351"/>
        <v>1990000</v>
      </c>
      <c r="O2793">
        <f t="shared" ca="1" si="352"/>
        <v>8</v>
      </c>
      <c r="P2793">
        <f t="shared" ca="1" si="353"/>
        <v>2</v>
      </c>
      <c r="Q2793">
        <f t="shared" ca="1" si="349"/>
        <v>26</v>
      </c>
      <c r="R2793">
        <f t="shared" ca="1" si="350"/>
        <v>15</v>
      </c>
    </row>
    <row r="2794" spans="1:18">
      <c r="A2794">
        <f ca="1">VLOOKUP(O2794,Tabela3[],2,0)</f>
        <v>2004</v>
      </c>
      <c r="B2794" t="str">
        <f ca="1">VLOOKUP(P2794,Tabela3[],4,0)</f>
        <v>DEZEMBRO</v>
      </c>
      <c r="C2794" t="str">
        <f ca="1">VLOOKUP(Q2794,Tabela3[],5,0)</f>
        <v>Reino Unido</v>
      </c>
      <c r="D2794" t="str">
        <f ca="1">VLOOKUP(Q2794,Tabela3[],3,0)</f>
        <v>Unilever</v>
      </c>
      <c r="E2794" t="str">
        <f ca="1">IF(R2794=Q2794, (VLOOKUP(P2794+1,Tabela3[],5,0)),VLOOKUP(R2794,Tabela3[],5,0))</f>
        <v>Itália</v>
      </c>
      <c r="F2794" s="1">
        <f t="shared" ca="1" si="346"/>
        <v>38315</v>
      </c>
      <c r="G2794" s="1">
        <f t="shared" ca="1" si="347"/>
        <v>38324.038999429496</v>
      </c>
      <c r="H2794">
        <f t="shared" ca="1" si="348"/>
        <v>0</v>
      </c>
      <c r="I2794" t="str">
        <f ca="1">VLOOKUP(Q2794,Tabela3[],9,1)</f>
        <v>HMM Helsinki</v>
      </c>
      <c r="J2794" t="str">
        <f ca="1">VLOOKUP(Q2794,Tabela3[],11,0)</f>
        <v xml:space="preserve">Desodorante Antitranspirante Aerosol </v>
      </c>
      <c r="K2794" t="str">
        <f ca="1">VLOOKUP(Q2794,Tabela3[],10,0)</f>
        <v>Quimico</v>
      </c>
      <c r="L2794" t="e" cm="1">
        <f t="array" aca="1" ref="L2794" ca="1">IF(Tabela2[[#This Row],[PORTO]]=Tabela2[[#This Row],[DESTINO]],0,erro)</f>
        <v>#NAME?</v>
      </c>
      <c r="N2794">
        <f t="shared" ca="1" si="351"/>
        <v>920000</v>
      </c>
      <c r="O2794">
        <f t="shared" ca="1" si="352"/>
        <v>4</v>
      </c>
      <c r="P2794">
        <f t="shared" ca="1" si="353"/>
        <v>11</v>
      </c>
      <c r="Q2794">
        <f t="shared" ca="1" si="349"/>
        <v>25</v>
      </c>
      <c r="R2794">
        <f t="shared" ca="1" si="350"/>
        <v>18</v>
      </c>
    </row>
    <row r="2795" spans="1:18">
      <c r="A2795">
        <f ca="1">VLOOKUP(O2795,Tabela3[],2,0)</f>
        <v>2007</v>
      </c>
      <c r="B2795" t="str">
        <f ca="1">VLOOKUP(P2795,Tabela3[],4,0)</f>
        <v>ABRIL</v>
      </c>
      <c r="C2795" t="str">
        <f ca="1">VLOOKUP(Q2795,Tabela3[],5,0)</f>
        <v>Estados Unidos</v>
      </c>
      <c r="D2795" t="str">
        <f ca="1">VLOOKUP(Q2795,Tabela3[],3,0)</f>
        <v>Amazon</v>
      </c>
      <c r="E2795" t="str">
        <f ca="1">IF(R2795=Q2795, (VLOOKUP(P2795+1,Tabela3[],5,0)),VLOOKUP(R2795,Tabela3[],5,0))</f>
        <v>Estados Unidos</v>
      </c>
      <c r="F2795" s="1">
        <f t="shared" ca="1" si="346"/>
        <v>39151</v>
      </c>
      <c r="G2795" s="1">
        <f t="shared" ca="1" si="347"/>
        <v>39156.051705072656</v>
      </c>
      <c r="H2795">
        <f t="shared" ca="1" si="348"/>
        <v>0</v>
      </c>
      <c r="I2795" t="str">
        <f ca="1">VLOOKUP(Q2795,Tabela3[],9,1)</f>
        <v>HMM Algeciras</v>
      </c>
      <c r="J2795" t="str">
        <f ca="1">VLOOKUP(Q2795,Tabela3[],11,0)</f>
        <v>Escrivaninha Trevalla</v>
      </c>
      <c r="K2795" t="str">
        <f ca="1">VLOOKUP(Q2795,Tabela3[],10,0)</f>
        <v>Geral</v>
      </c>
      <c r="L2795" cm="1">
        <f t="array" aca="1" ref="L2795" ca="1">IF(Tabela2[[#This Row],[PORTO]]=Tabela2[[#This Row],[DESTINO]],0,erro)</f>
        <v>0</v>
      </c>
      <c r="N2795">
        <f t="shared" ca="1" si="351"/>
        <v>5000</v>
      </c>
      <c r="O2795">
        <f t="shared" ca="1" si="352"/>
        <v>7</v>
      </c>
      <c r="P2795">
        <f t="shared" ca="1" si="353"/>
        <v>3</v>
      </c>
      <c r="Q2795">
        <f t="shared" ca="1" si="349"/>
        <v>3</v>
      </c>
      <c r="R2795">
        <f t="shared" ca="1" si="350"/>
        <v>5</v>
      </c>
    </row>
    <row r="2796" spans="1:18">
      <c r="A2796">
        <f ca="1">VLOOKUP(O2796,Tabela3[],2,0)</f>
        <v>2008</v>
      </c>
      <c r="B2796" t="str">
        <f ca="1">VLOOKUP(P2796,Tabela3[],4,0)</f>
        <v>JANEIRO</v>
      </c>
      <c r="C2796" t="str">
        <f ca="1">VLOOKUP(Q2796,Tabela3[],5,0)</f>
        <v>Alemanha</v>
      </c>
      <c r="D2796" t="str">
        <f ca="1">VLOOKUP(Q2796,Tabela3[],3,0)</f>
        <v>Volkswagen</v>
      </c>
      <c r="E2796" t="str">
        <f ca="1">IF(R2796=Q2796, (VLOOKUP(P2796+1,Tabela3[],5,0)),VLOOKUP(R2796,Tabela3[],5,0))</f>
        <v>Coréia do Sul</v>
      </c>
      <c r="F2796" s="1">
        <f t="shared" ca="1" si="346"/>
        <v>39467</v>
      </c>
      <c r="G2796" s="1">
        <f t="shared" ca="1" si="347"/>
        <v>39467.795011163624</v>
      </c>
      <c r="H2796">
        <f t="shared" ca="1" si="348"/>
        <v>1</v>
      </c>
      <c r="I2796" t="str">
        <f ca="1">VLOOKUP(Q2796,Tabela3[],9,1)</f>
        <v>Warehouse Carriers </v>
      </c>
      <c r="J2796" t="str">
        <f ca="1">VLOOKUP(Q2796,Tabela3[],11,0)</f>
        <v>GLI 350 TSI (Jetta)</v>
      </c>
      <c r="K2796" t="str">
        <f ca="1">VLOOKUP(Q2796,Tabela3[],10,0)</f>
        <v>Carros</v>
      </c>
      <c r="L2796" t="e" cm="1">
        <f t="array" aca="1" ref="L2796" ca="1">IF(Tabela2[[#This Row],[PORTO]]=Tabela2[[#This Row],[DESTINO]],0,erro)</f>
        <v>#NAME?</v>
      </c>
      <c r="N2796">
        <f t="shared" ca="1" si="351"/>
        <v>100</v>
      </c>
      <c r="O2796">
        <f t="shared" ca="1" si="352"/>
        <v>8</v>
      </c>
      <c r="P2796">
        <f t="shared" ca="1" si="353"/>
        <v>0</v>
      </c>
      <c r="Q2796">
        <f t="shared" ca="1" si="349"/>
        <v>8</v>
      </c>
      <c r="R2796">
        <f t="shared" ca="1" si="350"/>
        <v>13</v>
      </c>
    </row>
    <row r="2797" spans="1:18">
      <c r="A2797">
        <f ca="1">VLOOKUP(O2797,Tabela3[],2,0)</f>
        <v>2004</v>
      </c>
      <c r="B2797" t="str">
        <f ca="1">VLOOKUP(P2797,Tabela3[],4,0)</f>
        <v>SETEMBRO</v>
      </c>
      <c r="C2797" t="str">
        <f ca="1">VLOOKUP(Q2797,Tabela3[],5,0)</f>
        <v>Itália</v>
      </c>
      <c r="D2797" t="str">
        <f ca="1">VLOOKUP(Q2797,Tabela3[],3,0)</f>
        <v>Hyundai</v>
      </c>
      <c r="E2797" t="str">
        <f ca="1">IF(R2797=Q2797, (VLOOKUP(P2797+1,Tabela3[],5,0)),VLOOKUP(R2797,Tabela3[],5,0))</f>
        <v>Reino Unido</v>
      </c>
      <c r="F2797" s="1">
        <f t="shared" ca="1" si="346"/>
        <v>38201</v>
      </c>
      <c r="G2797" s="1">
        <f t="shared" ca="1" si="347"/>
        <v>38205.907190133839</v>
      </c>
      <c r="H2797">
        <f t="shared" ca="1" si="348"/>
        <v>0</v>
      </c>
      <c r="I2797" t="str">
        <f ca="1">VLOOKUP(Q2797,Tabela3[],9,1)</f>
        <v>Car Carriers</v>
      </c>
      <c r="J2797" t="str">
        <f ca="1">VLOOKUP(Q2797,Tabela3[],11,0)</f>
        <v>HB20 Vision</v>
      </c>
      <c r="K2797" t="str">
        <f ca="1">VLOOKUP(Q2797,Tabela3[],10,0)</f>
        <v>Carros</v>
      </c>
      <c r="L2797" t="e" cm="1">
        <f t="array" aca="1" ref="L2797" ca="1">IF(Tabela2[[#This Row],[PORTO]]=Tabela2[[#This Row],[DESTINO]],0,erro)</f>
        <v>#NAME?</v>
      </c>
      <c r="N2797">
        <f t="shared" ca="1" si="351"/>
        <v>100</v>
      </c>
      <c r="O2797">
        <f t="shared" ca="1" si="352"/>
        <v>4</v>
      </c>
      <c r="P2797">
        <f t="shared" ca="1" si="353"/>
        <v>8</v>
      </c>
      <c r="Q2797">
        <f t="shared" ca="1" si="349"/>
        <v>20</v>
      </c>
      <c r="R2797">
        <f t="shared" ca="1" si="350"/>
        <v>24</v>
      </c>
    </row>
    <row r="2798" spans="1:18">
      <c r="A2798">
        <f ca="1">VLOOKUP(O2798,Tabela3[],2,0)</f>
        <v>2000</v>
      </c>
      <c r="B2798" t="str">
        <f ca="1">VLOOKUP(P2798,Tabela3[],4,0)</f>
        <v>JANEIRO</v>
      </c>
      <c r="C2798" t="str">
        <f ca="1">VLOOKUP(Q2798,Tabela3[],5,0)</f>
        <v>Coréia do Sul</v>
      </c>
      <c r="D2798" t="str">
        <f ca="1">VLOOKUP(Q2798,Tabela3[],3,0)</f>
        <v>Samsung</v>
      </c>
      <c r="E2798" t="str">
        <f ca="1">IF(R2798=Q2798, (VLOOKUP(P2798+1,Tabela3[],5,0)),VLOOKUP(R2798,Tabela3[],5,0))</f>
        <v>Itália</v>
      </c>
      <c r="F2798" s="1">
        <f t="shared" ca="1" si="346"/>
        <v>36875</v>
      </c>
      <c r="G2798" s="1">
        <f t="shared" ca="1" si="347"/>
        <v>36876.67841580652</v>
      </c>
      <c r="H2798">
        <f t="shared" ca="1" si="348"/>
        <v>1</v>
      </c>
      <c r="I2798" t="str">
        <f ca="1">VLOOKUP(Q2798,Tabela3[],9,1)</f>
        <v>HMM Rotterdam</v>
      </c>
      <c r="J2798" t="str">
        <f ca="1">VLOOKUP(Q2798,Tabela3[],11,0)</f>
        <v>Crystal UHD 4k 65"</v>
      </c>
      <c r="K2798" t="str">
        <f ca="1">VLOOKUP(Q2798,Tabela3[],10,0)</f>
        <v>Eletrônicos</v>
      </c>
      <c r="L2798" t="e" cm="1">
        <f t="array" aca="1" ref="L2798" ca="1">IF(Tabela2[[#This Row],[PORTO]]=Tabela2[[#This Row],[DESTINO]],0,erro)</f>
        <v>#NAME?</v>
      </c>
      <c r="N2798">
        <f t="shared" ca="1" si="351"/>
        <v>2500</v>
      </c>
      <c r="O2798">
        <f t="shared" ca="1" si="352"/>
        <v>0</v>
      </c>
      <c r="P2798">
        <f t="shared" ca="1" si="353"/>
        <v>12</v>
      </c>
      <c r="Q2798">
        <f t="shared" ca="1" si="349"/>
        <v>14</v>
      </c>
      <c r="R2798">
        <f t="shared" ca="1" si="350"/>
        <v>18</v>
      </c>
    </row>
    <row r="2799" spans="1:18">
      <c r="A2799">
        <f ca="1">VLOOKUP(O2799,Tabela3[],2,0)</f>
        <v>2008</v>
      </c>
      <c r="B2799" t="str">
        <f ca="1">VLOOKUP(P2799,Tabela3[],4,0)</f>
        <v>FEVEREIRO</v>
      </c>
      <c r="C2799" t="str">
        <f ca="1">VLOOKUP(Q2799,Tabela3[],5,0)</f>
        <v>Reino Unido</v>
      </c>
      <c r="D2799" t="str">
        <f ca="1">VLOOKUP(Q2799,Tabela3[],3,0)</f>
        <v>Unilever</v>
      </c>
      <c r="E2799" t="str">
        <f ca="1">IF(R2799=Q2799, (VLOOKUP(P2799+1,Tabela3[],5,0)),VLOOKUP(R2799,Tabela3[],5,0))</f>
        <v>França</v>
      </c>
      <c r="F2799" s="1">
        <f t="shared" ca="1" si="346"/>
        <v>39468</v>
      </c>
      <c r="G2799" s="1">
        <f t="shared" ca="1" si="347"/>
        <v>39474.698505815388</v>
      </c>
      <c r="H2799">
        <f t="shared" ca="1" si="348"/>
        <v>1</v>
      </c>
      <c r="I2799" t="str">
        <f ca="1">VLOOKUP(Q2799,Tabela3[],9,1)</f>
        <v>HMM Helsinki</v>
      </c>
      <c r="J2799" t="str">
        <f ca="1">VLOOKUP(Q2799,Tabela3[],11,0)</f>
        <v>Sabonete</v>
      </c>
      <c r="K2799" t="str">
        <f ca="1">VLOOKUP(Q2799,Tabela3[],10,0)</f>
        <v>Quimico</v>
      </c>
      <c r="L2799" t="e" cm="1">
        <f t="array" aca="1" ref="L2799" ca="1">IF(Tabela2[[#This Row],[PORTO]]=Tabela2[[#This Row],[DESTINO]],0,erro)</f>
        <v>#NAME?</v>
      </c>
      <c r="N2799">
        <f t="shared" ca="1" si="351"/>
        <v>1550000</v>
      </c>
      <c r="O2799">
        <f t="shared" ca="1" si="352"/>
        <v>8</v>
      </c>
      <c r="P2799">
        <f t="shared" ca="1" si="353"/>
        <v>1</v>
      </c>
      <c r="Q2799">
        <f t="shared" ca="1" si="349"/>
        <v>26</v>
      </c>
      <c r="R2799">
        <f t="shared" ca="1" si="350"/>
        <v>22</v>
      </c>
    </row>
    <row r="2800" spans="1:18">
      <c r="A2800">
        <f ca="1">VLOOKUP(O2800,Tabela3[],2,0)</f>
        <v>2001</v>
      </c>
      <c r="B2800" t="str">
        <f ca="1">VLOOKUP(P2800,Tabela3[],4,0)</f>
        <v>JANEIRO</v>
      </c>
      <c r="C2800" t="str">
        <f ca="1">VLOOKUP(Q2800,Tabela3[],5,0)</f>
        <v>França</v>
      </c>
      <c r="D2800" t="str">
        <f ca="1">VLOOKUP(Q2800,Tabela3[],3,0)</f>
        <v> LVMH</v>
      </c>
      <c r="E2800" t="str">
        <f ca="1">IF(R2800=Q2800, (VLOOKUP(P2800+1,Tabela3[],5,0)),VLOOKUP(R2800,Tabela3[],5,0))</f>
        <v>Coréia do Sul</v>
      </c>
      <c r="F2800" s="1">
        <f t="shared" ca="1" si="346"/>
        <v>36896</v>
      </c>
      <c r="G2800" s="1">
        <f t="shared" ca="1" si="347"/>
        <v>36901.726378894571</v>
      </c>
      <c r="H2800">
        <f t="shared" ca="1" si="348"/>
        <v>1</v>
      </c>
      <c r="I2800" t="str">
        <f ca="1">VLOOKUP(Q2800,Tabela3[],9,1)</f>
        <v>Emma Maersk</v>
      </c>
      <c r="J2800" t="str">
        <f ca="1">VLOOKUP(Q2800,Tabela3[],11,0)</f>
        <v>Guerlain</v>
      </c>
      <c r="K2800" t="str">
        <f ca="1">VLOOKUP(Q2800,Tabela3[],10,0)</f>
        <v>Tecido</v>
      </c>
      <c r="L2800" t="e" cm="1">
        <f t="array" aca="1" ref="L2800" ca="1">IF(Tabela2[[#This Row],[PORTO]]=Tabela2[[#This Row],[DESTINO]],0,erro)</f>
        <v>#NAME?</v>
      </c>
      <c r="N2800">
        <f t="shared" ca="1" si="351"/>
        <v>30000</v>
      </c>
      <c r="O2800">
        <f t="shared" ca="1" si="352"/>
        <v>1</v>
      </c>
      <c r="P2800">
        <f t="shared" ca="1" si="353"/>
        <v>0</v>
      </c>
      <c r="Q2800">
        <f t="shared" ca="1" si="349"/>
        <v>23</v>
      </c>
      <c r="R2800">
        <f t="shared" ca="1" si="350"/>
        <v>13</v>
      </c>
    </row>
    <row r="2801" spans="1:18">
      <c r="A2801">
        <f ca="1">VLOOKUP(O2801,Tabela3[],2,0)</f>
        <v>2003</v>
      </c>
      <c r="B2801" t="str">
        <f ca="1">VLOOKUP(P2801,Tabela3[],4,0)</f>
        <v>AGOSTO</v>
      </c>
      <c r="C2801" t="str">
        <f ca="1">VLOOKUP(Q2801,Tabela3[],5,0)</f>
        <v>Itália</v>
      </c>
      <c r="D2801" t="str">
        <f ca="1">VLOOKUP(Q2801,Tabela3[],3,0)</f>
        <v>Hyundai</v>
      </c>
      <c r="E2801" t="str">
        <f ca="1">IF(R2801=Q2801, (VLOOKUP(P2801+1,Tabela3[],5,0)),VLOOKUP(R2801,Tabela3[],5,0))</f>
        <v>Alemanha</v>
      </c>
      <c r="F2801" s="1">
        <f t="shared" ca="1" si="346"/>
        <v>37805</v>
      </c>
      <c r="G2801" s="1">
        <f t="shared" ca="1" si="347"/>
        <v>37810.286135235365</v>
      </c>
      <c r="H2801">
        <f t="shared" ca="1" si="348"/>
        <v>0</v>
      </c>
      <c r="I2801" t="str">
        <f ca="1">VLOOKUP(Q2801,Tabela3[],9,1)</f>
        <v>Car Carriers</v>
      </c>
      <c r="J2801" t="str">
        <f ca="1">VLOOKUP(Q2801,Tabela3[],11,0)</f>
        <v>HB20 Sense</v>
      </c>
      <c r="K2801" t="str">
        <f ca="1">VLOOKUP(Q2801,Tabela3[],10,0)</f>
        <v>Carros</v>
      </c>
      <c r="L2801" t="e" cm="1">
        <f t="array" aca="1" ref="L2801" ca="1">IF(Tabela2[[#This Row],[PORTO]]=Tabela2[[#This Row],[DESTINO]],0,erro)</f>
        <v>#NAME?</v>
      </c>
      <c r="N2801">
        <f t="shared" ca="1" si="351"/>
        <v>300</v>
      </c>
      <c r="O2801">
        <f t="shared" ca="1" si="352"/>
        <v>3</v>
      </c>
      <c r="P2801">
        <f t="shared" ca="1" si="353"/>
        <v>7</v>
      </c>
      <c r="Q2801">
        <f t="shared" ca="1" si="349"/>
        <v>19</v>
      </c>
      <c r="R2801">
        <f t="shared" ca="1" si="350"/>
        <v>8</v>
      </c>
    </row>
    <row r="2802" spans="1:18">
      <c r="A2802">
        <f ca="1">VLOOKUP(O2802,Tabela3[],2,0)</f>
        <v>2004</v>
      </c>
      <c r="B2802" t="str">
        <f ca="1">VLOOKUP(P2802,Tabela3[],4,0)</f>
        <v>MARÇO</v>
      </c>
      <c r="C2802" t="str">
        <f ca="1">VLOOKUP(Q2802,Tabela3[],5,0)</f>
        <v>India</v>
      </c>
      <c r="D2802" t="str">
        <f ca="1">VLOOKUP(Q2802,Tabela3[],3,0)</f>
        <v>Reliance Industries</v>
      </c>
      <c r="E2802" t="str">
        <f ca="1">IF(R2802=Q2802, (VLOOKUP(P2802+1,Tabela3[],5,0)),VLOOKUP(R2802,Tabela3[],5,0))</f>
        <v>Holanda</v>
      </c>
      <c r="F2802" s="1">
        <f t="shared" ca="1" si="346"/>
        <v>38024</v>
      </c>
      <c r="G2802" s="1">
        <f t="shared" ca="1" si="347"/>
        <v>38026.590720949425</v>
      </c>
      <c r="H2802">
        <f t="shared" ca="1" si="348"/>
        <v>0</v>
      </c>
      <c r="I2802" t="str">
        <f ca="1">VLOOKUP(Q2802,Tabela3[],9,1)</f>
        <v>Tanker</v>
      </c>
      <c r="J2802" t="str">
        <f ca="1">VLOOKUP(Q2802,Tabela3[],11,0)</f>
        <v>Polietileno</v>
      </c>
      <c r="K2802" t="str">
        <f ca="1">VLOOKUP(Q2802,Tabela3[],10,0)</f>
        <v>Petroquimicos</v>
      </c>
      <c r="L2802" t="e" cm="1">
        <f t="array" aca="1" ref="L2802" ca="1">IF(Tabela2[[#This Row],[PORTO]]=Tabela2[[#This Row],[DESTINO]],0,erro)</f>
        <v>#NAME?</v>
      </c>
      <c r="N2802">
        <f t="shared" ca="1" si="351"/>
        <v>0</v>
      </c>
      <c r="O2802">
        <f t="shared" ca="1" si="352"/>
        <v>4</v>
      </c>
      <c r="P2802">
        <f t="shared" ca="1" si="353"/>
        <v>2</v>
      </c>
      <c r="Q2802">
        <f t="shared" ca="1" si="349"/>
        <v>31</v>
      </c>
      <c r="R2802">
        <f t="shared" ca="1" si="350"/>
        <v>17</v>
      </c>
    </row>
    <row r="2803" spans="1:18">
      <c r="A2803">
        <f ca="1">VLOOKUP(O2803,Tabela3[],2,0)</f>
        <v>2003</v>
      </c>
      <c r="B2803" t="str">
        <f ca="1">VLOOKUP(P2803,Tabela3[],4,0)</f>
        <v>AGOSTO</v>
      </c>
      <c r="C2803" t="str">
        <f ca="1">VLOOKUP(Q2803,Tabela3[],5,0)</f>
        <v>Itália</v>
      </c>
      <c r="D2803" t="str">
        <f ca="1">VLOOKUP(Q2803,Tabela3[],3,0)</f>
        <v>Hyundai</v>
      </c>
      <c r="E2803" t="str">
        <f ca="1">IF(R2803=Q2803, (VLOOKUP(P2803+1,Tabela3[],5,0)),VLOOKUP(R2803,Tabela3[],5,0))</f>
        <v>China</v>
      </c>
      <c r="F2803" s="1">
        <f t="shared" ca="1" si="346"/>
        <v>37819</v>
      </c>
      <c r="G2803" s="1">
        <f t="shared" ca="1" si="347"/>
        <v>37824.419009610487</v>
      </c>
      <c r="H2803">
        <f t="shared" ca="1" si="348"/>
        <v>1</v>
      </c>
      <c r="I2803" t="str">
        <f ca="1">VLOOKUP(Q2803,Tabela3[],9,1)</f>
        <v>Car Carriers</v>
      </c>
      <c r="J2803" t="str">
        <f ca="1">VLOOKUP(Q2803,Tabela3[],11,0)</f>
        <v>Creta Confort</v>
      </c>
      <c r="K2803" t="str">
        <f ca="1">VLOOKUP(Q2803,Tabela3[],10,0)</f>
        <v>Carros</v>
      </c>
      <c r="L2803" t="e" cm="1">
        <f t="array" aca="1" ref="L2803" ca="1">IF(Tabela2[[#This Row],[PORTO]]=Tabela2[[#This Row],[DESTINO]],0,erro)</f>
        <v>#NAME?</v>
      </c>
      <c r="N2803">
        <f t="shared" ca="1" si="351"/>
        <v>300</v>
      </c>
      <c r="O2803">
        <f t="shared" ca="1" si="352"/>
        <v>3</v>
      </c>
      <c r="P2803">
        <f t="shared" ca="1" si="353"/>
        <v>7</v>
      </c>
      <c r="Q2803">
        <f t="shared" ca="1" si="349"/>
        <v>18</v>
      </c>
      <c r="R2803">
        <f t="shared" ca="1" si="350"/>
        <v>2</v>
      </c>
    </row>
    <row r="2804" spans="1:18">
      <c r="A2804">
        <f ca="1">VLOOKUP(O2804,Tabela3[],2,0)</f>
        <v>2007</v>
      </c>
      <c r="B2804" t="str">
        <f ca="1">VLOOKUP(P2804,Tabela3[],4,0)</f>
        <v>AGOSTO</v>
      </c>
      <c r="C2804" t="str">
        <f ca="1">VLOOKUP(Q2804,Tabela3[],5,0)</f>
        <v>Canadá</v>
      </c>
      <c r="D2804" t="str">
        <f ca="1">VLOOKUP(Q2804,Tabela3[],3,0)</f>
        <v>Shopify</v>
      </c>
      <c r="E2804" t="str">
        <f ca="1">IF(R2804=Q2804, (VLOOKUP(P2804+1,Tabela3[],5,0)),VLOOKUP(R2804,Tabela3[],5,0))</f>
        <v>Estados Unidos</v>
      </c>
      <c r="F2804" s="1">
        <f t="shared" ca="1" si="346"/>
        <v>39272</v>
      </c>
      <c r="G2804" s="1">
        <f t="shared" ca="1" si="347"/>
        <v>39276.548268930957</v>
      </c>
      <c r="H2804">
        <f t="shared" ca="1" si="348"/>
        <v>0</v>
      </c>
      <c r="I2804" t="str">
        <f ca="1">VLOOKUP(Q2804,Tabela3[],9,1)</f>
        <v>HMM Southampton</v>
      </c>
      <c r="J2804" t="str">
        <f ca="1">VLOOKUP(Q2804,Tabela3[],11,0)</f>
        <v>NONA</v>
      </c>
      <c r="K2804" t="str">
        <f ca="1">VLOOKUP(Q2804,Tabela3[],10,0)</f>
        <v>Bebida</v>
      </c>
      <c r="L2804" t="e" cm="1">
        <f t="array" aca="1" ref="L2804" ca="1">IF(Tabela2[[#This Row],[PORTO]]=Tabela2[[#This Row],[DESTINO]],0,erro)</f>
        <v>#NAME?</v>
      </c>
      <c r="N2804">
        <f t="shared" ca="1" si="351"/>
        <v>0</v>
      </c>
      <c r="O2804">
        <f t="shared" ca="1" si="352"/>
        <v>7</v>
      </c>
      <c r="P2804">
        <f t="shared" ca="1" si="353"/>
        <v>7</v>
      </c>
      <c r="Q2804">
        <f t="shared" ca="1" si="349"/>
        <v>34</v>
      </c>
      <c r="R2804">
        <f t="shared" ca="1" si="350"/>
        <v>4</v>
      </c>
    </row>
    <row r="2805" spans="1:18">
      <c r="A2805">
        <f ca="1">VLOOKUP(O2805,Tabela3[],2,0)</f>
        <v>2001</v>
      </c>
      <c r="B2805" t="str">
        <f ca="1">VLOOKUP(P2805,Tabela3[],4,0)</f>
        <v>SETEMBRO</v>
      </c>
      <c r="C2805" t="str">
        <f ca="1">VLOOKUP(Q2805,Tabela3[],5,0)</f>
        <v>China</v>
      </c>
      <c r="D2805" t="str">
        <f ca="1">VLOOKUP(Q2805,Tabela3[],3,0)</f>
        <v>Alibaba Group</v>
      </c>
      <c r="E2805" t="str">
        <f ca="1">IF(R2805=Q2805, (VLOOKUP(P2805+1,Tabela3[],5,0)),VLOOKUP(R2805,Tabela3[],5,0))</f>
        <v>França</v>
      </c>
      <c r="F2805" s="1">
        <f t="shared" ca="1" si="346"/>
        <v>37126</v>
      </c>
      <c r="G2805" s="1">
        <f t="shared" ca="1" si="347"/>
        <v>37132.046237068724</v>
      </c>
      <c r="H2805">
        <f t="shared" ca="1" si="348"/>
        <v>0</v>
      </c>
      <c r="I2805" t="str">
        <f ca="1">VLOOKUP(Q2805,Tabela3[],9,1)</f>
        <v>HMM St Petersburg</v>
      </c>
      <c r="J2805" t="str">
        <f ca="1">VLOOKUP(Q2805,Tabela3[],11,0)</f>
        <v>Miniescavadeira</v>
      </c>
      <c r="K2805" t="str">
        <f ca="1">VLOOKUP(Q2805,Tabela3[],10,0)</f>
        <v>Maquinário</v>
      </c>
      <c r="L2805" t="e" cm="1">
        <f t="array" aca="1" ref="L2805" ca="1">IF(Tabela2[[#This Row],[PORTO]]=Tabela2[[#This Row],[DESTINO]],0,erro)</f>
        <v>#NAME?</v>
      </c>
      <c r="N2805">
        <f t="shared" ca="1" si="351"/>
        <v>10</v>
      </c>
      <c r="O2805">
        <f t="shared" ca="1" si="352"/>
        <v>1</v>
      </c>
      <c r="P2805">
        <f t="shared" ca="1" si="353"/>
        <v>8</v>
      </c>
      <c r="Q2805">
        <f t="shared" ca="1" si="349"/>
        <v>1</v>
      </c>
      <c r="R2805">
        <f t="shared" ca="1" si="350"/>
        <v>22</v>
      </c>
    </row>
    <row r="2806" spans="1:18">
      <c r="A2806">
        <f ca="1">VLOOKUP(O2806,Tabela3[],2,0)</f>
        <v>2005</v>
      </c>
      <c r="B2806" t="str">
        <f ca="1">VLOOKUP(P2806,Tabela3[],4,0)</f>
        <v>JUNHO</v>
      </c>
      <c r="C2806" t="str">
        <f ca="1">VLOOKUP(Q2806,Tabela3[],5,0)</f>
        <v>França</v>
      </c>
      <c r="D2806" t="str">
        <f ca="1">VLOOKUP(Q2806,Tabela3[],3,0)</f>
        <v> LVMH</v>
      </c>
      <c r="E2806" t="str">
        <f ca="1">IF(R2806=Q2806, (VLOOKUP(P2806+1,Tabela3[],5,0)),VLOOKUP(R2806,Tabela3[],5,0))</f>
        <v>Reino Unido</v>
      </c>
      <c r="F2806" s="1">
        <f t="shared" ca="1" si="346"/>
        <v>38491</v>
      </c>
      <c r="G2806" s="1">
        <f t="shared" ca="1" si="347"/>
        <v>38496.824569571683</v>
      </c>
      <c r="H2806">
        <f t="shared" ca="1" si="348"/>
        <v>0</v>
      </c>
      <c r="I2806" t="str">
        <f ca="1">VLOOKUP(Q2806,Tabela3[],9,1)</f>
        <v>Emma Maersk</v>
      </c>
      <c r="J2806" t="str">
        <f ca="1">VLOOKUP(Q2806,Tabela3[],11,0)</f>
        <v>Clos Des Lambrys</v>
      </c>
      <c r="K2806" t="str">
        <f ca="1">VLOOKUP(Q2806,Tabela3[],10,0)</f>
        <v>Tecido</v>
      </c>
      <c r="L2806" t="e" cm="1">
        <f t="array" aca="1" ref="L2806" ca="1">IF(Tabela2[[#This Row],[PORTO]]=Tabela2[[#This Row],[DESTINO]],0,erro)</f>
        <v>#NAME?</v>
      </c>
      <c r="N2806">
        <f t="shared" ca="1" si="351"/>
        <v>27000</v>
      </c>
      <c r="O2806">
        <f t="shared" ca="1" si="352"/>
        <v>5</v>
      </c>
      <c r="P2806">
        <f t="shared" ca="1" si="353"/>
        <v>5</v>
      </c>
      <c r="Q2806">
        <f t="shared" ca="1" si="349"/>
        <v>21</v>
      </c>
      <c r="R2806">
        <f t="shared" ca="1" si="350"/>
        <v>24</v>
      </c>
    </row>
    <row r="2807" spans="1:18">
      <c r="A2807">
        <f ca="1">VLOOKUP(O2807,Tabela3[],2,0)</f>
        <v>2006</v>
      </c>
      <c r="B2807" t="str">
        <f ca="1">VLOOKUP(P2807,Tabela3[],4,0)</f>
        <v>JANEIRO</v>
      </c>
      <c r="C2807" t="str">
        <f ca="1">VLOOKUP(Q2807,Tabela3[],5,0)</f>
        <v>India</v>
      </c>
      <c r="D2807" t="str">
        <f ca="1">VLOOKUP(Q2807,Tabela3[],3,0)</f>
        <v>Reliance Industries</v>
      </c>
      <c r="E2807" t="str">
        <f ca="1">IF(R2807=Q2807, (VLOOKUP(P2807+1,Tabela3[],5,0)),VLOOKUP(R2807,Tabela3[],5,0))</f>
        <v>Estados Unidos</v>
      </c>
      <c r="F2807" s="1">
        <f t="shared" ca="1" si="346"/>
        <v>39058</v>
      </c>
      <c r="G2807" s="1">
        <f t="shared" ca="1" si="347"/>
        <v>39063.656635050604</v>
      </c>
      <c r="H2807">
        <f t="shared" ca="1" si="348"/>
        <v>0</v>
      </c>
      <c r="I2807" t="str">
        <f ca="1">VLOOKUP(Q2807,Tabela3[],9,1)</f>
        <v>Tanker</v>
      </c>
      <c r="J2807" t="str">
        <f ca="1">VLOOKUP(Q2807,Tabela3[],11,0)</f>
        <v>Polipropileno</v>
      </c>
      <c r="K2807" t="str">
        <f ca="1">VLOOKUP(Q2807,Tabela3[],10,0)</f>
        <v>Petroquimicos</v>
      </c>
      <c r="L2807" t="e" cm="1">
        <f t="array" aca="1" ref="L2807" ca="1">IF(Tabela2[[#This Row],[PORTO]]=Tabela2[[#This Row],[DESTINO]],0,erro)</f>
        <v>#NAME?</v>
      </c>
      <c r="N2807">
        <f t="shared" ca="1" si="351"/>
        <v>0</v>
      </c>
      <c r="O2807">
        <f t="shared" ca="1" si="352"/>
        <v>6</v>
      </c>
      <c r="P2807">
        <f t="shared" ca="1" si="353"/>
        <v>12</v>
      </c>
      <c r="Q2807">
        <f t="shared" ca="1" si="349"/>
        <v>30</v>
      </c>
      <c r="R2807">
        <f t="shared" ca="1" si="350"/>
        <v>3</v>
      </c>
    </row>
    <row r="2808" spans="1:18">
      <c r="A2808">
        <f ca="1">VLOOKUP(O2808,Tabela3[],2,0)</f>
        <v>2007</v>
      </c>
      <c r="B2808" t="str">
        <f ca="1">VLOOKUP(P2808,Tabela3[],4,0)</f>
        <v>ABRIL</v>
      </c>
      <c r="C2808" t="str">
        <f ca="1">VLOOKUP(Q2808,Tabela3[],5,0)</f>
        <v>Reino Unido</v>
      </c>
      <c r="D2808" t="str">
        <f ca="1">VLOOKUP(Q2808,Tabela3[],3,0)</f>
        <v>Unilever</v>
      </c>
      <c r="E2808" t="str">
        <f ca="1">IF(R2808=Q2808, (VLOOKUP(P2808+1,Tabela3[],5,0)),VLOOKUP(R2808,Tabela3[],5,0))</f>
        <v>Alemanha</v>
      </c>
      <c r="F2808" s="1">
        <f t="shared" ca="1" si="346"/>
        <v>39153</v>
      </c>
      <c r="G2808" s="1">
        <f t="shared" ca="1" si="347"/>
        <v>39162.531881802643</v>
      </c>
      <c r="H2808">
        <f t="shared" ca="1" si="348"/>
        <v>1</v>
      </c>
      <c r="I2808" t="str">
        <f ca="1">VLOOKUP(Q2808,Tabela3[],9,1)</f>
        <v>HMM Helsinki</v>
      </c>
      <c r="J2808" t="str">
        <f ca="1">VLOOKUP(Q2808,Tabela3[],11,0)</f>
        <v xml:space="preserve">Shampoo </v>
      </c>
      <c r="K2808" t="str">
        <f ca="1">VLOOKUP(Q2808,Tabela3[],10,0)</f>
        <v>Quimico</v>
      </c>
      <c r="L2808" t="e" cm="1">
        <f t="array" aca="1" ref="L2808" ca="1">IF(Tabela2[[#This Row],[PORTO]]=Tabela2[[#This Row],[DESTINO]],0,erro)</f>
        <v>#NAME?</v>
      </c>
      <c r="N2808">
        <f t="shared" ca="1" si="351"/>
        <v>1520000</v>
      </c>
      <c r="O2808">
        <f t="shared" ca="1" si="352"/>
        <v>7</v>
      </c>
      <c r="P2808">
        <f t="shared" ca="1" si="353"/>
        <v>3</v>
      </c>
      <c r="Q2808">
        <f t="shared" ca="1" si="349"/>
        <v>24</v>
      </c>
      <c r="R2808">
        <f t="shared" ca="1" si="350"/>
        <v>8</v>
      </c>
    </row>
    <row r="2809" spans="1:18">
      <c r="A2809">
        <f ca="1">VLOOKUP(O2809,Tabela3[],2,0)</f>
        <v>2007</v>
      </c>
      <c r="B2809" t="str">
        <f ca="1">VLOOKUP(P2809,Tabela3[],4,0)</f>
        <v>NOVEMBRO</v>
      </c>
      <c r="C2809" t="str">
        <f ca="1">VLOOKUP(Q2809,Tabela3[],5,0)</f>
        <v>Coréia do Sul</v>
      </c>
      <c r="D2809" t="str">
        <f ca="1">VLOOKUP(Q2809,Tabela3[],3,0)</f>
        <v>Samsung</v>
      </c>
      <c r="E2809" t="str">
        <f ca="1">IF(R2809=Q2809, (VLOOKUP(P2809+1,Tabela3[],5,0)),VLOOKUP(R2809,Tabela3[],5,0))</f>
        <v>China</v>
      </c>
      <c r="F2809" s="1">
        <f t="shared" ca="1" si="346"/>
        <v>39363</v>
      </c>
      <c r="G2809" s="1">
        <f t="shared" ca="1" si="347"/>
        <v>39370.798601632567</v>
      </c>
      <c r="H2809">
        <f t="shared" ca="1" si="348"/>
        <v>0</v>
      </c>
      <c r="I2809" t="str">
        <f ca="1">VLOOKUP(Q2809,Tabela3[],9,1)</f>
        <v>HMM Rotterdam</v>
      </c>
      <c r="J2809" t="str">
        <f ca="1">VLOOKUP(Q2809,Tabela3[],11,0)</f>
        <v>QLED 4k 75"</v>
      </c>
      <c r="K2809" t="str">
        <f ca="1">VLOOKUP(Q2809,Tabela3[],10,0)</f>
        <v>Eletrônicos</v>
      </c>
      <c r="L2809" t="e" cm="1">
        <f t="array" aca="1" ref="L2809" ca="1">IF(Tabela2[[#This Row],[PORTO]]=Tabela2[[#This Row],[DESTINO]],0,erro)</f>
        <v>#NAME?</v>
      </c>
      <c r="N2809">
        <f t="shared" ca="1" si="351"/>
        <v>2000</v>
      </c>
      <c r="O2809">
        <f t="shared" ca="1" si="352"/>
        <v>7</v>
      </c>
      <c r="P2809">
        <f t="shared" ca="1" si="353"/>
        <v>10</v>
      </c>
      <c r="Q2809">
        <f t="shared" ca="1" si="349"/>
        <v>13</v>
      </c>
      <c r="R2809">
        <f t="shared" ca="1" si="350"/>
        <v>1</v>
      </c>
    </row>
    <row r="2810" spans="1:18">
      <c r="A2810">
        <f ca="1">VLOOKUP(O2810,Tabela3[],2,0)</f>
        <v>2006</v>
      </c>
      <c r="B2810" t="str">
        <f ca="1">VLOOKUP(P2810,Tabela3[],4,0)</f>
        <v>DEZEMBRO</v>
      </c>
      <c r="C2810" t="str">
        <f ca="1">VLOOKUP(Q2810,Tabela3[],5,0)</f>
        <v>Coréia do Sul</v>
      </c>
      <c r="D2810" t="str">
        <f ca="1">VLOOKUP(Q2810,Tabela3[],3,0)</f>
        <v>Samsung</v>
      </c>
      <c r="E2810" t="str">
        <f ca="1">IF(R2810=Q2810, (VLOOKUP(P2810+1,Tabela3[],5,0)),VLOOKUP(R2810,Tabela3[],5,0))</f>
        <v>China</v>
      </c>
      <c r="F2810" s="1">
        <f t="shared" ca="1" si="346"/>
        <v>39031</v>
      </c>
      <c r="G2810" s="1">
        <f t="shared" ca="1" si="347"/>
        <v>39039.145403326147</v>
      </c>
      <c r="H2810">
        <f t="shared" ca="1" si="348"/>
        <v>1</v>
      </c>
      <c r="I2810" t="str">
        <f ca="1">VLOOKUP(Q2810,Tabela3[],9,1)</f>
        <v>HMM Rotterdam</v>
      </c>
      <c r="J2810" t="str">
        <f ca="1">VLOOKUP(Q2810,Tabela3[],11,0)</f>
        <v>Neo QLED 8k 75"</v>
      </c>
      <c r="K2810" t="str">
        <f ca="1">VLOOKUP(Q2810,Tabela3[],10,0)</f>
        <v>Eletrônicos</v>
      </c>
      <c r="L2810" t="e" cm="1">
        <f t="array" aca="1" ref="L2810" ca="1">IF(Tabela2[[#This Row],[PORTO]]=Tabela2[[#This Row],[DESTINO]],0,erro)</f>
        <v>#NAME?</v>
      </c>
      <c r="N2810">
        <f t="shared" ca="1" si="351"/>
        <v>2500</v>
      </c>
      <c r="O2810">
        <f t="shared" ca="1" si="352"/>
        <v>6</v>
      </c>
      <c r="P2810">
        <f t="shared" ca="1" si="353"/>
        <v>11</v>
      </c>
      <c r="Q2810">
        <f t="shared" ca="1" si="349"/>
        <v>12</v>
      </c>
      <c r="R2810">
        <f t="shared" ca="1" si="350"/>
        <v>1</v>
      </c>
    </row>
    <row r="2811" spans="1:18">
      <c r="A2811">
        <f ca="1">VLOOKUP(O2811,Tabela3[],2,0)</f>
        <v>2008</v>
      </c>
      <c r="B2811" t="str">
        <f ca="1">VLOOKUP(P2811,Tabela3[],4,0)</f>
        <v>JULHO</v>
      </c>
      <c r="C2811" t="str">
        <f ca="1">VLOOKUP(Q2811,Tabela3[],5,0)</f>
        <v>França</v>
      </c>
      <c r="D2811" t="str">
        <f ca="1">VLOOKUP(Q2811,Tabela3[],3,0)</f>
        <v> LVMH</v>
      </c>
      <c r="E2811" t="str">
        <f ca="1">IF(R2811=Q2811, (VLOOKUP(P2811+1,Tabela3[],5,0)),VLOOKUP(R2811,Tabela3[],5,0))</f>
        <v>Estados Unidos</v>
      </c>
      <c r="F2811" s="1">
        <f t="shared" ca="1" si="346"/>
        <v>39625</v>
      </c>
      <c r="G2811" s="1">
        <f t="shared" ca="1" si="347"/>
        <v>39627.886617098942</v>
      </c>
      <c r="H2811">
        <f t="shared" ca="1" si="348"/>
        <v>1</v>
      </c>
      <c r="I2811" t="str">
        <f ca="1">VLOOKUP(Q2811,Tabela3[],9,1)</f>
        <v>Emma Maersk</v>
      </c>
      <c r="J2811" t="str">
        <f ca="1">VLOOKUP(Q2811,Tabela3[],11,0)</f>
        <v>Guerlain</v>
      </c>
      <c r="K2811" t="str">
        <f ca="1">VLOOKUP(Q2811,Tabela3[],10,0)</f>
        <v>Tecido</v>
      </c>
      <c r="L2811" t="e" cm="1">
        <f t="array" aca="1" ref="L2811" ca="1">IF(Tabela2[[#This Row],[PORTO]]=Tabela2[[#This Row],[DESTINO]],0,erro)</f>
        <v>#NAME?</v>
      </c>
      <c r="N2811">
        <f t="shared" ca="1" si="351"/>
        <v>27000</v>
      </c>
      <c r="O2811">
        <f t="shared" ca="1" si="352"/>
        <v>8</v>
      </c>
      <c r="P2811">
        <f t="shared" ca="1" si="353"/>
        <v>6</v>
      </c>
      <c r="Q2811">
        <f t="shared" ca="1" si="349"/>
        <v>23</v>
      </c>
      <c r="R2811">
        <f t="shared" ca="1" si="350"/>
        <v>5</v>
      </c>
    </row>
    <row r="2812" spans="1:18">
      <c r="A2812">
        <f ca="1">VLOOKUP(O2812,Tabela3[],2,0)</f>
        <v>2006</v>
      </c>
      <c r="B2812" t="str">
        <f ca="1">VLOOKUP(P2812,Tabela3[],4,0)</f>
        <v>MARÇO</v>
      </c>
      <c r="C2812" t="str">
        <f ca="1">VLOOKUP(Q2812,Tabela3[],5,0)</f>
        <v>Brasil</v>
      </c>
      <c r="D2812" t="str">
        <f ca="1">VLOOKUP(Q2812,Tabela3[],3,0)</f>
        <v>VALE</v>
      </c>
      <c r="E2812" t="str">
        <f ca="1">IF(R2812=Q2812, (VLOOKUP(P2812+1,Tabela3[],5,0)),VLOOKUP(R2812,Tabela3[],5,0))</f>
        <v>China</v>
      </c>
      <c r="F2812" s="1">
        <f t="shared" ca="1" si="346"/>
        <v>38772</v>
      </c>
      <c r="G2812" s="1">
        <f t="shared" ca="1" si="347"/>
        <v>38778.166095248671</v>
      </c>
      <c r="H2812">
        <f t="shared" ca="1" si="348"/>
        <v>0</v>
      </c>
      <c r="I2812" t="str">
        <f ca="1">VLOOKUP(Q2812,Tabela3[],9,1)</f>
        <v>Lan Hua Hai</v>
      </c>
      <c r="J2812" t="str">
        <f ca="1">VLOOKUP(Q2812,Tabela3[],11,0)</f>
        <v>Manganês</v>
      </c>
      <c r="K2812" t="str">
        <f ca="1">VLOOKUP(Q2812,Tabela3[],10,0)</f>
        <v>Minério</v>
      </c>
      <c r="L2812" t="e" cm="1">
        <f t="array" aca="1" ref="L2812" ca="1">IF(Tabela2[[#This Row],[PORTO]]=Tabela2[[#This Row],[DESTINO]],0,erro)</f>
        <v>#NAME?</v>
      </c>
      <c r="N2812">
        <f t="shared" ca="1" si="351"/>
        <v>0</v>
      </c>
      <c r="O2812">
        <f t="shared" ca="1" si="352"/>
        <v>6</v>
      </c>
      <c r="P2812">
        <f t="shared" ca="1" si="353"/>
        <v>2</v>
      </c>
      <c r="Q2812">
        <f t="shared" ca="1" si="349"/>
        <v>29</v>
      </c>
      <c r="R2812">
        <f t="shared" ca="1" si="350"/>
        <v>0</v>
      </c>
    </row>
    <row r="2813" spans="1:18">
      <c r="A2813">
        <f ca="1">VLOOKUP(O2813,Tabela3[],2,0)</f>
        <v>2004</v>
      </c>
      <c r="B2813" t="str">
        <f ca="1">VLOOKUP(P2813,Tabela3[],4,0)</f>
        <v>MARÇO</v>
      </c>
      <c r="C2813" t="str">
        <f ca="1">VLOOKUP(Q2813,Tabela3[],5,0)</f>
        <v>Itália</v>
      </c>
      <c r="D2813" t="str">
        <f ca="1">VLOOKUP(Q2813,Tabela3[],3,0)</f>
        <v>Hyundai</v>
      </c>
      <c r="E2813" t="str">
        <f ca="1">IF(R2813=Q2813, (VLOOKUP(P2813+1,Tabela3[],5,0)),VLOOKUP(R2813,Tabela3[],5,0))</f>
        <v>China</v>
      </c>
      <c r="F2813" s="1">
        <f t="shared" ca="1" si="346"/>
        <v>38028</v>
      </c>
      <c r="G2813" s="1">
        <f t="shared" ca="1" si="347"/>
        <v>38031.6187996679</v>
      </c>
      <c r="H2813">
        <f t="shared" ca="1" si="348"/>
        <v>1</v>
      </c>
      <c r="I2813" t="str">
        <f ca="1">VLOOKUP(Q2813,Tabela3[],9,1)</f>
        <v>Car Carriers</v>
      </c>
      <c r="J2813" t="str">
        <f ca="1">VLOOKUP(Q2813,Tabela3[],11,0)</f>
        <v>HB20 Sense</v>
      </c>
      <c r="K2813" t="str">
        <f ca="1">VLOOKUP(Q2813,Tabela3[],10,0)</f>
        <v>Carros</v>
      </c>
      <c r="L2813" t="e" cm="1">
        <f t="array" aca="1" ref="L2813" ca="1">IF(Tabela2[[#This Row],[PORTO]]=Tabela2[[#This Row],[DESTINO]],0,erro)</f>
        <v>#NAME?</v>
      </c>
      <c r="N2813">
        <f t="shared" ca="1" si="351"/>
        <v>200</v>
      </c>
      <c r="O2813">
        <f t="shared" ca="1" si="352"/>
        <v>4</v>
      </c>
      <c r="P2813">
        <f t="shared" ca="1" si="353"/>
        <v>2</v>
      </c>
      <c r="Q2813">
        <f t="shared" ca="1" si="349"/>
        <v>19</v>
      </c>
      <c r="R2813">
        <f t="shared" ca="1" si="350"/>
        <v>1</v>
      </c>
    </row>
    <row r="2814" spans="1:18">
      <c r="A2814">
        <f ca="1">VLOOKUP(O2814,Tabela3[],2,0)</f>
        <v>2001</v>
      </c>
      <c r="B2814" t="str">
        <f ca="1">VLOOKUP(P2814,Tabela3[],4,0)</f>
        <v>JUNHO</v>
      </c>
      <c r="C2814" t="str">
        <f ca="1">VLOOKUP(Q2814,Tabela3[],5,0)</f>
        <v>Estados Unidos</v>
      </c>
      <c r="D2814" t="str">
        <f ca="1">VLOOKUP(Q2814,Tabela3[],3,0)</f>
        <v>Amazon</v>
      </c>
      <c r="E2814" t="str">
        <f ca="1">IF(R2814=Q2814, (VLOOKUP(P2814+1,Tabela3[],5,0)),VLOOKUP(R2814,Tabela3[],5,0))</f>
        <v>Estados Unidos</v>
      </c>
      <c r="F2814" s="1">
        <f t="shared" ca="1" si="346"/>
        <v>37035</v>
      </c>
      <c r="G2814" s="1">
        <f t="shared" ca="1" si="347"/>
        <v>37044.988532119394</v>
      </c>
      <c r="H2814">
        <f t="shared" ca="1" si="348"/>
        <v>0</v>
      </c>
      <c r="I2814" t="str">
        <f ca="1">VLOOKUP(Q2814,Tabela3[],9,1)</f>
        <v>HMM Algeciras</v>
      </c>
      <c r="J2814" t="str">
        <f ca="1">VLOOKUP(Q2814,Tabela3[],11,0)</f>
        <v>Travesseiro Toque de Pluma</v>
      </c>
      <c r="K2814" t="str">
        <f ca="1">VLOOKUP(Q2814,Tabela3[],10,0)</f>
        <v>Geral</v>
      </c>
      <c r="L2814" cm="1">
        <f t="array" aca="1" ref="L2814" ca="1">IF(Tabela2[[#This Row],[PORTO]]=Tabela2[[#This Row],[DESTINO]],0,erro)</f>
        <v>0</v>
      </c>
      <c r="N2814">
        <f t="shared" ca="1" si="351"/>
        <v>2000</v>
      </c>
      <c r="O2814">
        <f t="shared" ca="1" si="352"/>
        <v>1</v>
      </c>
      <c r="P2814">
        <f t="shared" ca="1" si="353"/>
        <v>5</v>
      </c>
      <c r="Q2814">
        <f t="shared" ca="1" si="349"/>
        <v>5</v>
      </c>
      <c r="R2814">
        <f t="shared" ca="1" si="350"/>
        <v>4</v>
      </c>
    </row>
    <row r="2815" spans="1:18">
      <c r="A2815">
        <f ca="1">VLOOKUP(O2815,Tabela3[],2,0)</f>
        <v>2009</v>
      </c>
      <c r="B2815" t="str">
        <f ca="1">VLOOKUP(P2815,Tabela3[],4,0)</f>
        <v>AGOSTO</v>
      </c>
      <c r="C2815" t="str">
        <f ca="1">VLOOKUP(Q2815,Tabela3[],5,0)</f>
        <v>Itália</v>
      </c>
      <c r="D2815" t="str">
        <f ca="1">VLOOKUP(Q2815,Tabela3[],3,0)</f>
        <v>Hyundai</v>
      </c>
      <c r="E2815" t="str">
        <f ca="1">IF(R2815=Q2815, (VLOOKUP(P2815+1,Tabela3[],5,0)),VLOOKUP(R2815,Tabela3[],5,0))</f>
        <v>Coréia do Sul</v>
      </c>
      <c r="F2815" s="1">
        <f t="shared" ca="1" si="346"/>
        <v>39999</v>
      </c>
      <c r="G2815" s="1">
        <f t="shared" ca="1" si="347"/>
        <v>40002.785733703873</v>
      </c>
      <c r="H2815">
        <f t="shared" ca="1" si="348"/>
        <v>0</v>
      </c>
      <c r="I2815" t="str">
        <f ca="1">VLOOKUP(Q2815,Tabela3[],9,1)</f>
        <v>Car Carriers</v>
      </c>
      <c r="J2815" t="str">
        <f ca="1">VLOOKUP(Q2815,Tabela3[],11,0)</f>
        <v>HB20 Sense</v>
      </c>
      <c r="K2815" t="str">
        <f ca="1">VLOOKUP(Q2815,Tabela3[],10,0)</f>
        <v>Carros</v>
      </c>
      <c r="L2815" t="e" cm="1">
        <f t="array" aca="1" ref="L2815" ca="1">IF(Tabela2[[#This Row],[PORTO]]=Tabela2[[#This Row],[DESTINO]],0,erro)</f>
        <v>#NAME?</v>
      </c>
      <c r="N2815">
        <f t="shared" ca="1" si="351"/>
        <v>200</v>
      </c>
      <c r="O2815">
        <f t="shared" ca="1" si="352"/>
        <v>9</v>
      </c>
      <c r="P2815">
        <f t="shared" ca="1" si="353"/>
        <v>7</v>
      </c>
      <c r="Q2815">
        <f t="shared" ca="1" si="349"/>
        <v>19</v>
      </c>
      <c r="R2815">
        <f t="shared" ca="1" si="350"/>
        <v>12</v>
      </c>
    </row>
    <row r="2816" spans="1:18">
      <c r="A2816">
        <f ca="1">VLOOKUP(O2816,Tabela3[],2,0)</f>
        <v>2003</v>
      </c>
      <c r="B2816" t="str">
        <f ca="1">VLOOKUP(P2816,Tabela3[],4,0)</f>
        <v>DEZEMBRO</v>
      </c>
      <c r="C2816" t="str">
        <f ca="1">VLOOKUP(Q2816,Tabela3[],5,0)</f>
        <v>India</v>
      </c>
      <c r="D2816" t="str">
        <f ca="1">VLOOKUP(Q2816,Tabela3[],3,0)</f>
        <v>Reliance Industries</v>
      </c>
      <c r="E2816" t="str">
        <f ca="1">IF(R2816=Q2816, (VLOOKUP(P2816+1,Tabela3[],5,0)),VLOOKUP(R2816,Tabela3[],5,0))</f>
        <v>Alemanha</v>
      </c>
      <c r="F2816" s="1">
        <f t="shared" ca="1" si="346"/>
        <v>37947</v>
      </c>
      <c r="G2816" s="1">
        <f t="shared" ca="1" si="347"/>
        <v>37948.502289833945</v>
      </c>
      <c r="H2816">
        <f t="shared" ca="1" si="348"/>
        <v>0</v>
      </c>
      <c r="I2816" t="str">
        <f ca="1">VLOOKUP(Q2816,Tabela3[],9,1)</f>
        <v>Tanker</v>
      </c>
      <c r="J2816" t="str">
        <f ca="1">VLOOKUP(Q2816,Tabela3[],11,0)</f>
        <v>Polietileno</v>
      </c>
      <c r="K2816" t="str">
        <f ca="1">VLOOKUP(Q2816,Tabela3[],10,0)</f>
        <v>Petroquimicos</v>
      </c>
      <c r="L2816" t="e" cm="1">
        <f t="array" aca="1" ref="L2816" ca="1">IF(Tabela2[[#This Row],[PORTO]]=Tabela2[[#This Row],[DESTINO]],0,erro)</f>
        <v>#NAME?</v>
      </c>
      <c r="N2816">
        <f t="shared" ca="1" si="351"/>
        <v>0</v>
      </c>
      <c r="O2816">
        <f t="shared" ca="1" si="352"/>
        <v>3</v>
      </c>
      <c r="P2816">
        <f t="shared" ca="1" si="353"/>
        <v>11</v>
      </c>
      <c r="Q2816">
        <f t="shared" ca="1" si="349"/>
        <v>31</v>
      </c>
      <c r="R2816">
        <f t="shared" ca="1" si="350"/>
        <v>6</v>
      </c>
    </row>
    <row r="2817" spans="1:18">
      <c r="A2817">
        <f ca="1">VLOOKUP(O2817,Tabela3[],2,0)</f>
        <v>2007</v>
      </c>
      <c r="B2817" t="str">
        <f ca="1">VLOOKUP(P2817,Tabela3[],4,0)</f>
        <v>JANEIRO</v>
      </c>
      <c r="C2817" t="str">
        <f ca="1">VLOOKUP(Q2817,Tabela3[],5,0)</f>
        <v>França</v>
      </c>
      <c r="D2817" t="str">
        <f ca="1">VLOOKUP(Q2817,Tabela3[],3,0)</f>
        <v> LVMH</v>
      </c>
      <c r="E2817" t="str">
        <f ca="1">IF(R2817=Q2817, (VLOOKUP(P2817+1,Tabela3[],5,0)),VLOOKUP(R2817,Tabela3[],5,0))</f>
        <v>China</v>
      </c>
      <c r="F2817" s="1">
        <f t="shared" ca="1" si="346"/>
        <v>39425</v>
      </c>
      <c r="G2817" s="1">
        <f t="shared" ca="1" si="347"/>
        <v>39429.756640386666</v>
      </c>
      <c r="H2817">
        <f t="shared" ca="1" si="348"/>
        <v>1</v>
      </c>
      <c r="I2817" t="str">
        <f ca="1">VLOOKUP(Q2817,Tabela3[],9,1)</f>
        <v>Emma Maersk</v>
      </c>
      <c r="J2817" t="str">
        <f ca="1">VLOOKUP(Q2817,Tabela3[],11,0)</f>
        <v>Clos Des Lambrys</v>
      </c>
      <c r="K2817" t="str">
        <f ca="1">VLOOKUP(Q2817,Tabela3[],10,0)</f>
        <v>Tecido</v>
      </c>
      <c r="L2817" t="e" cm="1">
        <f t="array" aca="1" ref="L2817" ca="1">IF(Tabela2[[#This Row],[PORTO]]=Tabela2[[#This Row],[DESTINO]],0,erro)</f>
        <v>#NAME?</v>
      </c>
      <c r="N2817">
        <f t="shared" ca="1" si="351"/>
        <v>35000</v>
      </c>
      <c r="O2817">
        <f t="shared" ca="1" si="352"/>
        <v>7</v>
      </c>
      <c r="P2817">
        <f t="shared" ca="1" si="353"/>
        <v>12</v>
      </c>
      <c r="Q2817">
        <f t="shared" ca="1" si="349"/>
        <v>21</v>
      </c>
      <c r="R2817">
        <f t="shared" ca="1" si="350"/>
        <v>1</v>
      </c>
    </row>
    <row r="2818" spans="1:18">
      <c r="A2818">
        <f ca="1">VLOOKUP(O2818,Tabela3[],2,0)</f>
        <v>2007</v>
      </c>
      <c r="B2818" t="str">
        <f ca="1">VLOOKUP(P2818,Tabela3[],4,0)</f>
        <v>FEVEREIRO</v>
      </c>
      <c r="C2818" t="str">
        <f ca="1">VLOOKUP(Q2818,Tabela3[],5,0)</f>
        <v>França</v>
      </c>
      <c r="D2818" t="str">
        <f ca="1">VLOOKUP(Q2818,Tabela3[],3,0)</f>
        <v> LVMH</v>
      </c>
      <c r="E2818" t="str">
        <f ca="1">IF(R2818=Q2818, (VLOOKUP(P2818+1,Tabela3[],5,0)),VLOOKUP(R2818,Tabela3[],5,0))</f>
        <v>Itália</v>
      </c>
      <c r="F2818" s="1">
        <f t="shared" ref="F2818:F2881" ca="1" si="354">(DATE(A2818,IF(P2818&gt;0,P2818,IF(P2818&gt;12,P2818-1,IF(P2818=0,P2818+1))),RAND()*28))</f>
        <v>39103</v>
      </c>
      <c r="G2818" s="1">
        <f t="shared" ca="1" si="347"/>
        <v>39103.201466085404</v>
      </c>
      <c r="H2818">
        <f t="shared" ca="1" si="348"/>
        <v>0</v>
      </c>
      <c r="I2818" t="str">
        <f ca="1">VLOOKUP(Q2818,Tabela3[],9,1)</f>
        <v>Emma Maersk</v>
      </c>
      <c r="J2818" t="str">
        <f ca="1">VLOOKUP(Q2818,Tabela3[],11,0)</f>
        <v>Louis Vuitton</v>
      </c>
      <c r="K2818" t="str">
        <f ca="1">VLOOKUP(Q2818,Tabela3[],10,0)</f>
        <v>Tecido</v>
      </c>
      <c r="L2818" t="e" cm="1">
        <f t="array" aca="1" ref="L2818" ca="1">IF(Tabela2[[#This Row],[PORTO]]=Tabela2[[#This Row],[DESTINO]],0,erro)</f>
        <v>#NAME?</v>
      </c>
      <c r="N2818">
        <f t="shared" ca="1" si="351"/>
        <v>35000</v>
      </c>
      <c r="O2818">
        <f t="shared" ca="1" si="352"/>
        <v>7</v>
      </c>
      <c r="P2818">
        <f t="shared" ca="1" si="353"/>
        <v>1</v>
      </c>
      <c r="Q2818">
        <f t="shared" ca="1" si="349"/>
        <v>22</v>
      </c>
      <c r="R2818">
        <f t="shared" ca="1" si="350"/>
        <v>18</v>
      </c>
    </row>
    <row r="2819" spans="1:18">
      <c r="A2819">
        <f ca="1">VLOOKUP(O2819,Tabela3[],2,0)</f>
        <v>2000</v>
      </c>
      <c r="B2819" t="str">
        <f ca="1">VLOOKUP(P2819,Tabela3[],4,0)</f>
        <v>MARÇO</v>
      </c>
      <c r="C2819" t="str">
        <f ca="1">VLOOKUP(Q2819,Tabela3[],5,0)</f>
        <v>Itália</v>
      </c>
      <c r="D2819" t="str">
        <f ca="1">VLOOKUP(Q2819,Tabela3[],3,0)</f>
        <v>Hyundai</v>
      </c>
      <c r="E2819" t="str">
        <f ca="1">IF(R2819=Q2819, (VLOOKUP(P2819+1,Tabela3[],5,0)),VLOOKUP(R2819,Tabela3[],5,0))</f>
        <v>Estados Unidos</v>
      </c>
      <c r="F2819" s="1">
        <f t="shared" ca="1" si="354"/>
        <v>36578</v>
      </c>
      <c r="G2819" s="1">
        <f t="shared" ref="G2819:G2882" ca="1" si="355">F2819+RAND()*10</f>
        <v>36581.906569310675</v>
      </c>
      <c r="H2819">
        <f t="shared" ref="H2819:H2882" ca="1" si="356">INT(RAND()*2)</f>
        <v>0</v>
      </c>
      <c r="I2819" t="str">
        <f ca="1">VLOOKUP(Q2819,Tabela3[],9,1)</f>
        <v>Car Carriers</v>
      </c>
      <c r="J2819" t="str">
        <f ca="1">VLOOKUP(Q2819,Tabela3[],11,0)</f>
        <v>HB20 Vision</v>
      </c>
      <c r="K2819" t="str">
        <f ca="1">VLOOKUP(Q2819,Tabela3[],10,0)</f>
        <v>Carros</v>
      </c>
      <c r="L2819" t="e" cm="1">
        <f t="array" aca="1" ref="L2819" ca="1">IF(Tabela2[[#This Row],[PORTO]]=Tabela2[[#This Row],[DESTINO]],0,erro)</f>
        <v>#NAME?</v>
      </c>
      <c r="N2819">
        <f t="shared" ca="1" si="351"/>
        <v>200</v>
      </c>
      <c r="O2819">
        <f t="shared" ca="1" si="352"/>
        <v>0</v>
      </c>
      <c r="P2819">
        <f t="shared" ca="1" si="353"/>
        <v>2</v>
      </c>
      <c r="Q2819">
        <f t="shared" ref="Q2819:Q2882" ca="1" si="357">INT(RAND()*35)</f>
        <v>20</v>
      </c>
      <c r="R2819">
        <f t="shared" ref="R2819:R2882" ca="1" si="358">INT(RAND()*25)</f>
        <v>4</v>
      </c>
    </row>
    <row r="2820" spans="1:18">
      <c r="A2820">
        <f ca="1">VLOOKUP(O2820,Tabela3[],2,0)</f>
        <v>2005</v>
      </c>
      <c r="B2820" t="str">
        <f ca="1">VLOOKUP(P2820,Tabela3[],4,0)</f>
        <v>JULHO</v>
      </c>
      <c r="C2820" t="str">
        <f ca="1">VLOOKUP(Q2820,Tabela3[],5,0)</f>
        <v>Itália</v>
      </c>
      <c r="D2820" t="str">
        <f ca="1">VLOOKUP(Q2820,Tabela3[],3,0)</f>
        <v>Hyundai</v>
      </c>
      <c r="E2820" t="str">
        <f ca="1">IF(R2820=Q2820, (VLOOKUP(P2820+1,Tabela3[],5,0)),VLOOKUP(R2820,Tabela3[],5,0))</f>
        <v>Estados Unidos</v>
      </c>
      <c r="F2820" s="1">
        <f t="shared" ca="1" si="354"/>
        <v>38512</v>
      </c>
      <c r="G2820" s="1">
        <f t="shared" ca="1" si="355"/>
        <v>38518.905311591043</v>
      </c>
      <c r="H2820">
        <f t="shared" ca="1" si="356"/>
        <v>1</v>
      </c>
      <c r="I2820" t="str">
        <f ca="1">VLOOKUP(Q2820,Tabela3[],9,1)</f>
        <v>Car Carriers</v>
      </c>
      <c r="J2820" t="str">
        <f ca="1">VLOOKUP(Q2820,Tabela3[],11,0)</f>
        <v>HB20 Sense</v>
      </c>
      <c r="K2820" t="str">
        <f ca="1">VLOOKUP(Q2820,Tabela3[],10,0)</f>
        <v>Carros</v>
      </c>
      <c r="L2820" t="e" cm="1">
        <f t="array" aca="1" ref="L2820" ca="1">IF(Tabela2[[#This Row],[PORTO]]=Tabela2[[#This Row],[DESTINO]],0,erro)</f>
        <v>#NAME?</v>
      </c>
      <c r="N2820">
        <f t="shared" ca="1" si="351"/>
        <v>100</v>
      </c>
      <c r="O2820">
        <f t="shared" ca="1" si="352"/>
        <v>5</v>
      </c>
      <c r="P2820">
        <f t="shared" ca="1" si="353"/>
        <v>6</v>
      </c>
      <c r="Q2820">
        <f t="shared" ca="1" si="357"/>
        <v>19</v>
      </c>
      <c r="R2820">
        <f t="shared" ca="1" si="358"/>
        <v>4</v>
      </c>
    </row>
    <row r="2821" spans="1:18">
      <c r="A2821">
        <f ca="1">VLOOKUP(O2821,Tabela3[],2,0)</f>
        <v>2001</v>
      </c>
      <c r="B2821" t="str">
        <f ca="1">VLOOKUP(P2821,Tabela3[],4,0)</f>
        <v>ABRIL</v>
      </c>
      <c r="C2821" t="str">
        <f ca="1">VLOOKUP(Q2821,Tabela3[],5,0)</f>
        <v>Reino Unido</v>
      </c>
      <c r="D2821" t="str">
        <f ca="1">VLOOKUP(Q2821,Tabela3[],3,0)</f>
        <v>Unilever</v>
      </c>
      <c r="E2821" t="str">
        <f ca="1">IF(R2821=Q2821, (VLOOKUP(P2821+1,Tabela3[],5,0)),VLOOKUP(R2821,Tabela3[],5,0))</f>
        <v>Holanda</v>
      </c>
      <c r="F2821" s="1">
        <f t="shared" ca="1" si="354"/>
        <v>36951</v>
      </c>
      <c r="G2821" s="1">
        <f t="shared" ca="1" si="355"/>
        <v>36952.419185653183</v>
      </c>
      <c r="H2821">
        <f t="shared" ca="1" si="356"/>
        <v>0</v>
      </c>
      <c r="I2821" t="str">
        <f ca="1">VLOOKUP(Q2821,Tabela3[],9,1)</f>
        <v>HMM Helsinki</v>
      </c>
      <c r="J2821" t="str">
        <f ca="1">VLOOKUP(Q2821,Tabela3[],11,0)</f>
        <v xml:space="preserve">Shampoo </v>
      </c>
      <c r="K2821" t="str">
        <f ca="1">VLOOKUP(Q2821,Tabela3[],10,0)</f>
        <v>Quimico</v>
      </c>
      <c r="L2821" t="e" cm="1">
        <f t="array" aca="1" ref="L2821" ca="1">IF(Tabela2[[#This Row],[PORTO]]=Tabela2[[#This Row],[DESTINO]],0,erro)</f>
        <v>#NAME?</v>
      </c>
      <c r="N2821">
        <f t="shared" ref="N2821:N2884" ca="1" si="359">IF(K2821="Geral",INT((RANDBETWEEN(1,5)*1000)),IF(K2821="Eletrônicos",INT((RANDBETWEEN(1,5))*500),IF(K2821="Tecido",INT((RANDBETWEEN(10,50)*1000)),IF(K2821="Carros",INT((RANDBETWEEN(1,5)*100)),IF(K2821="Petróleo",INT((RANDBETWEEN(50,100)*1000)),IF(K2821="Quimico",INT((RANDBETWEEN(10,200)*10000)),IF(K2821="Maquinário",INT((RANDBETWEEN(1,5)*10)),0)))))))</f>
        <v>1580000</v>
      </c>
      <c r="O2821">
        <f t="shared" ca="1" si="352"/>
        <v>1</v>
      </c>
      <c r="P2821">
        <f t="shared" ca="1" si="353"/>
        <v>3</v>
      </c>
      <c r="Q2821">
        <f t="shared" ca="1" si="357"/>
        <v>24</v>
      </c>
      <c r="R2821">
        <f t="shared" ca="1" si="358"/>
        <v>15</v>
      </c>
    </row>
    <row r="2822" spans="1:18">
      <c r="A2822">
        <f ca="1">VLOOKUP(O2822,Tabela3[],2,0)</f>
        <v>2004</v>
      </c>
      <c r="B2822" t="str">
        <f ca="1">VLOOKUP(P2822,Tabela3[],4,0)</f>
        <v>NOVEMBRO</v>
      </c>
      <c r="C2822" t="str">
        <f ca="1">VLOOKUP(Q2822,Tabela3[],5,0)</f>
        <v>Alemanha</v>
      </c>
      <c r="D2822" t="str">
        <f ca="1">VLOOKUP(Q2822,Tabela3[],3,0)</f>
        <v>Volkswagen</v>
      </c>
      <c r="E2822" t="str">
        <f ca="1">IF(R2822=Q2822, (VLOOKUP(P2822+1,Tabela3[],5,0)),VLOOKUP(R2822,Tabela3[],5,0))</f>
        <v>França</v>
      </c>
      <c r="F2822" s="1">
        <f t="shared" ca="1" si="354"/>
        <v>38271</v>
      </c>
      <c r="G2822" s="1">
        <f t="shared" ca="1" si="355"/>
        <v>38272.17022281215</v>
      </c>
      <c r="H2822">
        <f t="shared" ca="1" si="356"/>
        <v>0</v>
      </c>
      <c r="I2822" t="str">
        <f ca="1">VLOOKUP(Q2822,Tabela3[],9,1)</f>
        <v>Warehouse Carriers </v>
      </c>
      <c r="J2822" t="str">
        <f ca="1">VLOOKUP(Q2822,Tabela3[],11,0)</f>
        <v>GLI 350 TSI (Jetta)</v>
      </c>
      <c r="K2822" t="str">
        <f ca="1">VLOOKUP(Q2822,Tabela3[],10,0)</f>
        <v>Carros</v>
      </c>
      <c r="L2822" t="e" cm="1">
        <f t="array" aca="1" ref="L2822" ca="1">IF(Tabela2[[#This Row],[PORTO]]=Tabela2[[#This Row],[DESTINO]],0,erro)</f>
        <v>#NAME?</v>
      </c>
      <c r="N2822">
        <f t="shared" ca="1" si="359"/>
        <v>200</v>
      </c>
      <c r="O2822">
        <f t="shared" ca="1" si="352"/>
        <v>4</v>
      </c>
      <c r="P2822">
        <f t="shared" ca="1" si="353"/>
        <v>10</v>
      </c>
      <c r="Q2822">
        <f t="shared" ca="1" si="357"/>
        <v>8</v>
      </c>
      <c r="R2822">
        <f t="shared" ca="1" si="358"/>
        <v>22</v>
      </c>
    </row>
    <row r="2823" spans="1:18">
      <c r="A2823">
        <f ca="1">VLOOKUP(O2823,Tabela3[],2,0)</f>
        <v>2005</v>
      </c>
      <c r="B2823" t="str">
        <f ca="1">VLOOKUP(P2823,Tabela3[],4,0)</f>
        <v>NOVEMBRO</v>
      </c>
      <c r="C2823" t="str">
        <f ca="1">VLOOKUP(Q2823,Tabela3[],5,0)</f>
        <v>Estados Unidos</v>
      </c>
      <c r="D2823" t="str">
        <f ca="1">VLOOKUP(Q2823,Tabela3[],3,0)</f>
        <v>Amazon</v>
      </c>
      <c r="E2823" t="str">
        <f ca="1">IF(R2823=Q2823, (VLOOKUP(P2823+1,Tabela3[],5,0)),VLOOKUP(R2823,Tabela3[],5,0))</f>
        <v>Itália</v>
      </c>
      <c r="F2823" s="1">
        <f t="shared" ca="1" si="354"/>
        <v>38650</v>
      </c>
      <c r="G2823" s="1">
        <f t="shared" ca="1" si="355"/>
        <v>38651.099287122976</v>
      </c>
      <c r="H2823">
        <f t="shared" ca="1" si="356"/>
        <v>1</v>
      </c>
      <c r="I2823" t="str">
        <f ca="1">VLOOKUP(Q2823,Tabela3[],9,1)</f>
        <v>HMM Algeciras</v>
      </c>
      <c r="J2823" t="str">
        <f ca="1">VLOOKUP(Q2823,Tabela3[],11,0)</f>
        <v>Travesseiro Toque de Pluma</v>
      </c>
      <c r="K2823" t="str">
        <f ca="1">VLOOKUP(Q2823,Tabela3[],10,0)</f>
        <v>Geral</v>
      </c>
      <c r="L2823" t="e" cm="1">
        <f t="array" aca="1" ref="L2823" ca="1">IF(Tabela2[[#This Row],[PORTO]]=Tabela2[[#This Row],[DESTINO]],0,erro)</f>
        <v>#NAME?</v>
      </c>
      <c r="N2823">
        <f t="shared" ca="1" si="359"/>
        <v>4000</v>
      </c>
      <c r="O2823">
        <f t="shared" ca="1" si="352"/>
        <v>5</v>
      </c>
      <c r="P2823">
        <f t="shared" ca="1" si="353"/>
        <v>10</v>
      </c>
      <c r="Q2823">
        <f t="shared" ca="1" si="357"/>
        <v>5</v>
      </c>
      <c r="R2823">
        <f t="shared" ca="1" si="358"/>
        <v>18</v>
      </c>
    </row>
    <row r="2824" spans="1:18">
      <c r="A2824">
        <f ca="1">VLOOKUP(O2824,Tabela3[],2,0)</f>
        <v>2000</v>
      </c>
      <c r="B2824" t="str">
        <f ca="1">VLOOKUP(P2824,Tabela3[],4,0)</f>
        <v>MARÇO</v>
      </c>
      <c r="C2824" t="str">
        <f ca="1">VLOOKUP(Q2824,Tabela3[],5,0)</f>
        <v>Holanda</v>
      </c>
      <c r="D2824" t="str">
        <f ca="1">VLOOKUP(Q2824,Tabela3[],3,0)</f>
        <v>Shell</v>
      </c>
      <c r="E2824" t="str">
        <f ca="1">IF(R2824=Q2824, (VLOOKUP(P2824+1,Tabela3[],5,0)),VLOOKUP(R2824,Tabela3[],5,0))</f>
        <v>França</v>
      </c>
      <c r="F2824" s="1">
        <f t="shared" ca="1" si="354"/>
        <v>36558</v>
      </c>
      <c r="G2824" s="1">
        <f t="shared" ca="1" si="355"/>
        <v>36561.51899003522</v>
      </c>
      <c r="H2824">
        <f t="shared" ca="1" si="356"/>
        <v>1</v>
      </c>
      <c r="I2824" t="str">
        <f ca="1">VLOOKUP(Q2824,Tabela3[],9,1)</f>
        <v>AbQaiq</v>
      </c>
      <c r="J2824" t="str">
        <f ca="1">VLOOKUP(Q2824,Tabela3[],11,0)</f>
        <v>Diesel</v>
      </c>
      <c r="K2824" t="str">
        <f ca="1">VLOOKUP(Q2824,Tabela3[],10,0)</f>
        <v>Petróleo</v>
      </c>
      <c r="L2824" t="e" cm="1">
        <f t="array" aca="1" ref="L2824" ca="1">IF(Tabela2[[#This Row],[PORTO]]=Tabela2[[#This Row],[DESTINO]],0,erro)</f>
        <v>#NAME?</v>
      </c>
      <c r="N2824">
        <f t="shared" ca="1" si="359"/>
        <v>59000</v>
      </c>
      <c r="O2824">
        <f t="shared" ca="1" si="352"/>
        <v>0</v>
      </c>
      <c r="P2824">
        <f t="shared" ca="1" si="353"/>
        <v>2</v>
      </c>
      <c r="Q2824">
        <f t="shared" ca="1" si="357"/>
        <v>15</v>
      </c>
      <c r="R2824">
        <f t="shared" ca="1" si="358"/>
        <v>21</v>
      </c>
    </row>
    <row r="2825" spans="1:18">
      <c r="A2825">
        <f ca="1">VLOOKUP(O2825,Tabela3[],2,0)</f>
        <v>2001</v>
      </c>
      <c r="B2825" t="str">
        <f ca="1">VLOOKUP(P2825,Tabela3[],4,0)</f>
        <v>MARÇO</v>
      </c>
      <c r="C2825" t="str">
        <f ca="1">VLOOKUP(Q2825,Tabela3[],5,0)</f>
        <v>China</v>
      </c>
      <c r="D2825" t="str">
        <f ca="1">VLOOKUP(Q2825,Tabela3[],3,0)</f>
        <v>Alibaba Group</v>
      </c>
      <c r="E2825" t="str">
        <f ca="1">IF(R2825=Q2825, (VLOOKUP(P2825+1,Tabela3[],5,0)),VLOOKUP(R2825,Tabela3[],5,0))</f>
        <v>Reino Unido</v>
      </c>
      <c r="F2825" s="1">
        <f t="shared" ca="1" si="354"/>
        <v>36922</v>
      </c>
      <c r="G2825" s="1">
        <f t="shared" ca="1" si="355"/>
        <v>36923.416110222366</v>
      </c>
      <c r="H2825">
        <f t="shared" ca="1" si="356"/>
        <v>1</v>
      </c>
      <c r="I2825" t="str">
        <f ca="1">VLOOKUP(Q2825,Tabela3[],9,1)</f>
        <v>HMM St Petersburg</v>
      </c>
      <c r="J2825" t="str">
        <f ca="1">VLOOKUP(Q2825,Tabela3[],11,0)</f>
        <v>Ar Condicionado 18000</v>
      </c>
      <c r="K2825" t="str">
        <f ca="1">VLOOKUP(Q2825,Tabela3[],10,0)</f>
        <v>Eletrônicos</v>
      </c>
      <c r="L2825" t="e" cm="1">
        <f t="array" aca="1" ref="L2825" ca="1">IF(Tabela2[[#This Row],[PORTO]]=Tabela2[[#This Row],[DESTINO]],0,erro)</f>
        <v>#NAME?</v>
      </c>
      <c r="N2825">
        <f t="shared" ca="1" si="359"/>
        <v>1500</v>
      </c>
      <c r="O2825">
        <f t="shared" ca="1" si="352"/>
        <v>1</v>
      </c>
      <c r="P2825">
        <f t="shared" ca="1" si="353"/>
        <v>2</v>
      </c>
      <c r="Q2825">
        <f t="shared" ca="1" si="357"/>
        <v>2</v>
      </c>
      <c r="R2825">
        <f t="shared" ca="1" si="358"/>
        <v>24</v>
      </c>
    </row>
    <row r="2826" spans="1:18">
      <c r="A2826">
        <f ca="1">VLOOKUP(O2826,Tabela3[],2,0)</f>
        <v>2008</v>
      </c>
      <c r="B2826" t="str">
        <f ca="1">VLOOKUP(P2826,Tabela3[],4,0)</f>
        <v>ABRIL</v>
      </c>
      <c r="C2826" t="str">
        <f ca="1">VLOOKUP(Q2826,Tabela3[],5,0)</f>
        <v>Coréia do Sul</v>
      </c>
      <c r="D2826" t="str">
        <f ca="1">VLOOKUP(Q2826,Tabela3[],3,0)</f>
        <v>Samsung</v>
      </c>
      <c r="E2826" t="str">
        <f ca="1">IF(R2826=Q2826, (VLOOKUP(P2826+1,Tabela3[],5,0)),VLOOKUP(R2826,Tabela3[],5,0))</f>
        <v>Holanda</v>
      </c>
      <c r="F2826" s="1">
        <f t="shared" ca="1" si="354"/>
        <v>39530</v>
      </c>
      <c r="G2826" s="1">
        <f t="shared" ca="1" si="355"/>
        <v>39535.696253531874</v>
      </c>
      <c r="H2826">
        <f t="shared" ca="1" si="356"/>
        <v>0</v>
      </c>
      <c r="I2826" t="str">
        <f ca="1">VLOOKUP(Q2826,Tabela3[],9,1)</f>
        <v>HMM Rotterdam</v>
      </c>
      <c r="J2826" t="str">
        <f ca="1">VLOOKUP(Q2826,Tabela3[],11,0)</f>
        <v>Crystal UHD 4k 65"</v>
      </c>
      <c r="K2826" t="str">
        <f ca="1">VLOOKUP(Q2826,Tabela3[],10,0)</f>
        <v>Eletrônicos</v>
      </c>
      <c r="L2826" t="e" cm="1">
        <f t="array" aca="1" ref="L2826" ca="1">IF(Tabela2[[#This Row],[PORTO]]=Tabela2[[#This Row],[DESTINO]],0,erro)</f>
        <v>#NAME?</v>
      </c>
      <c r="N2826">
        <f t="shared" ca="1" si="359"/>
        <v>2500</v>
      </c>
      <c r="O2826">
        <f t="shared" ca="1" si="352"/>
        <v>8</v>
      </c>
      <c r="P2826">
        <f t="shared" ca="1" si="353"/>
        <v>3</v>
      </c>
      <c r="Q2826">
        <f t="shared" ca="1" si="357"/>
        <v>14</v>
      </c>
      <c r="R2826">
        <f t="shared" ca="1" si="358"/>
        <v>15</v>
      </c>
    </row>
    <row r="2827" spans="1:18">
      <c r="A2827">
        <f ca="1">VLOOKUP(O2827,Tabela3[],2,0)</f>
        <v>2006</v>
      </c>
      <c r="B2827" t="str">
        <f ca="1">VLOOKUP(P2827,Tabela3[],4,0)</f>
        <v>JULHO</v>
      </c>
      <c r="C2827" t="str">
        <f ca="1">VLOOKUP(Q2827,Tabela3[],5,0)</f>
        <v>Itália</v>
      </c>
      <c r="D2827" t="str">
        <f ca="1">VLOOKUP(Q2827,Tabela3[],3,0)</f>
        <v>Hyundai</v>
      </c>
      <c r="E2827" t="str">
        <f ca="1">IF(R2827=Q2827, (VLOOKUP(P2827+1,Tabela3[],5,0)),VLOOKUP(R2827,Tabela3[],5,0))</f>
        <v>Estados Unidos</v>
      </c>
      <c r="F2827" s="1">
        <f t="shared" ca="1" si="354"/>
        <v>38870</v>
      </c>
      <c r="G2827" s="1">
        <f t="shared" ca="1" si="355"/>
        <v>38873.843283340793</v>
      </c>
      <c r="H2827">
        <f t="shared" ca="1" si="356"/>
        <v>0</v>
      </c>
      <c r="I2827" t="str">
        <f ca="1">VLOOKUP(Q2827,Tabela3[],9,1)</f>
        <v>Car Carriers</v>
      </c>
      <c r="J2827" t="str">
        <f ca="1">VLOOKUP(Q2827,Tabela3[],11,0)</f>
        <v>HB20 Vision</v>
      </c>
      <c r="K2827" t="str">
        <f ca="1">VLOOKUP(Q2827,Tabela3[],10,0)</f>
        <v>Carros</v>
      </c>
      <c r="L2827" t="e" cm="1">
        <f t="array" aca="1" ref="L2827" ca="1">IF(Tabela2[[#This Row],[PORTO]]=Tabela2[[#This Row],[DESTINO]],0,erro)</f>
        <v>#NAME?</v>
      </c>
      <c r="N2827">
        <f t="shared" ca="1" si="359"/>
        <v>300</v>
      </c>
      <c r="O2827">
        <f t="shared" ca="1" si="352"/>
        <v>6</v>
      </c>
      <c r="P2827">
        <f t="shared" ca="1" si="353"/>
        <v>6</v>
      </c>
      <c r="Q2827">
        <f t="shared" ca="1" si="357"/>
        <v>20</v>
      </c>
      <c r="R2827">
        <f t="shared" ca="1" si="358"/>
        <v>5</v>
      </c>
    </row>
    <row r="2828" spans="1:18">
      <c r="A2828">
        <f ca="1">VLOOKUP(O2828,Tabela3[],2,0)</f>
        <v>2007</v>
      </c>
      <c r="B2828" t="str">
        <f ca="1">VLOOKUP(P2828,Tabela3[],4,0)</f>
        <v>SETEMBRO</v>
      </c>
      <c r="C2828" t="str">
        <f ca="1">VLOOKUP(Q2828,Tabela3[],5,0)</f>
        <v>Reino Unido</v>
      </c>
      <c r="D2828" t="str">
        <f ca="1">VLOOKUP(Q2828,Tabela3[],3,0)</f>
        <v>Unilever</v>
      </c>
      <c r="E2828" t="str">
        <f ca="1">IF(R2828=Q2828, (VLOOKUP(P2828+1,Tabela3[],5,0)),VLOOKUP(R2828,Tabela3[],5,0))</f>
        <v>Itália</v>
      </c>
      <c r="F2828" s="1">
        <f t="shared" ca="1" si="354"/>
        <v>39300</v>
      </c>
      <c r="G2828" s="1">
        <f t="shared" ca="1" si="355"/>
        <v>39300.660124581365</v>
      </c>
      <c r="H2828">
        <f t="shared" ca="1" si="356"/>
        <v>0</v>
      </c>
      <c r="I2828" t="str">
        <f ca="1">VLOOKUP(Q2828,Tabela3[],9,1)</f>
        <v>HMM Helsinki</v>
      </c>
      <c r="J2828" t="str">
        <f ca="1">VLOOKUP(Q2828,Tabela3[],11,0)</f>
        <v xml:space="preserve">Desodorante Antitranspirante Aerosol </v>
      </c>
      <c r="K2828" t="str">
        <f ca="1">VLOOKUP(Q2828,Tabela3[],10,0)</f>
        <v>Quimico</v>
      </c>
      <c r="L2828" t="e" cm="1">
        <f t="array" aca="1" ref="L2828" ca="1">IF(Tabela2[[#This Row],[PORTO]]=Tabela2[[#This Row],[DESTINO]],0,erro)</f>
        <v>#NAME?</v>
      </c>
      <c r="N2828">
        <f t="shared" ca="1" si="359"/>
        <v>190000</v>
      </c>
      <c r="O2828">
        <f t="shared" ca="1" si="352"/>
        <v>7</v>
      </c>
      <c r="P2828">
        <f t="shared" ca="1" si="353"/>
        <v>8</v>
      </c>
      <c r="Q2828">
        <f t="shared" ca="1" si="357"/>
        <v>25</v>
      </c>
      <c r="R2828">
        <f t="shared" ca="1" si="358"/>
        <v>18</v>
      </c>
    </row>
    <row r="2829" spans="1:18">
      <c r="A2829">
        <f ca="1">VLOOKUP(O2829,Tabela3[],2,0)</f>
        <v>2000</v>
      </c>
      <c r="B2829" t="str">
        <f ca="1">VLOOKUP(P2829,Tabela3[],4,0)</f>
        <v>NOVEMBRO</v>
      </c>
      <c r="C2829" t="str">
        <f ca="1">VLOOKUP(Q2829,Tabela3[],5,0)</f>
        <v>Alemanha</v>
      </c>
      <c r="D2829" t="str">
        <f ca="1">VLOOKUP(Q2829,Tabela3[],3,0)</f>
        <v>Volkswagen</v>
      </c>
      <c r="E2829" t="str">
        <f ca="1">IF(R2829=Q2829, (VLOOKUP(P2829+1,Tabela3[],5,0)),VLOOKUP(R2829,Tabela3[],5,0))</f>
        <v>Japão</v>
      </c>
      <c r="F2829" s="1">
        <f t="shared" ca="1" si="354"/>
        <v>36807</v>
      </c>
      <c r="G2829" s="1">
        <f t="shared" ca="1" si="355"/>
        <v>36808.118738461359</v>
      </c>
      <c r="H2829">
        <f t="shared" ca="1" si="356"/>
        <v>0</v>
      </c>
      <c r="I2829" t="str">
        <f ca="1">VLOOKUP(Q2829,Tabela3[],9,1)</f>
        <v>Warehouse Carriers </v>
      </c>
      <c r="J2829" t="str">
        <f ca="1">VLOOKUP(Q2829,Tabela3[],11,0)</f>
        <v>Highline 250 TSI (Taos)</v>
      </c>
      <c r="K2829" t="str">
        <f ca="1">VLOOKUP(Q2829,Tabela3[],10,0)</f>
        <v>Carros</v>
      </c>
      <c r="L2829" t="e" cm="1">
        <f t="array" aca="1" ref="L2829" ca="1">IF(Tabela2[[#This Row],[PORTO]]=Tabela2[[#This Row],[DESTINO]],0,erro)</f>
        <v>#NAME?</v>
      </c>
      <c r="N2829">
        <f t="shared" ca="1" si="359"/>
        <v>500</v>
      </c>
      <c r="O2829">
        <f t="shared" ca="1" si="352"/>
        <v>0</v>
      </c>
      <c r="P2829">
        <f t="shared" ca="1" si="353"/>
        <v>10</v>
      </c>
      <c r="Q2829">
        <f t="shared" ca="1" si="357"/>
        <v>7</v>
      </c>
      <c r="R2829">
        <f t="shared" ca="1" si="358"/>
        <v>10</v>
      </c>
    </row>
    <row r="2830" spans="1:18">
      <c r="A2830">
        <f ca="1">VLOOKUP(O2830,Tabela3[],2,0)</f>
        <v>2005</v>
      </c>
      <c r="B2830" t="str">
        <f ca="1">VLOOKUP(P2830,Tabela3[],4,0)</f>
        <v>JANEIRO</v>
      </c>
      <c r="C2830" t="str">
        <f ca="1">VLOOKUP(Q2830,Tabela3[],5,0)</f>
        <v>Brasil</v>
      </c>
      <c r="D2830" t="str">
        <f ca="1">VLOOKUP(Q2830,Tabela3[],3,0)</f>
        <v>VALE</v>
      </c>
      <c r="E2830" t="str">
        <f ca="1">IF(R2830=Q2830, (VLOOKUP(P2830+1,Tabela3[],5,0)),VLOOKUP(R2830,Tabela3[],5,0))</f>
        <v>Estados Unidos</v>
      </c>
      <c r="F2830" s="1">
        <f t="shared" ca="1" si="354"/>
        <v>38360</v>
      </c>
      <c r="G2830" s="1">
        <f t="shared" ca="1" si="355"/>
        <v>38365.694813004062</v>
      </c>
      <c r="H2830">
        <f t="shared" ca="1" si="356"/>
        <v>1</v>
      </c>
      <c r="I2830" t="str">
        <f ca="1">VLOOKUP(Q2830,Tabela3[],9,1)</f>
        <v>Lan Hua Hai</v>
      </c>
      <c r="J2830" t="str">
        <f ca="1">VLOOKUP(Q2830,Tabela3[],11,0)</f>
        <v>Manganês</v>
      </c>
      <c r="K2830" t="str">
        <f ca="1">VLOOKUP(Q2830,Tabela3[],10,0)</f>
        <v>Minério</v>
      </c>
      <c r="L2830" t="e" cm="1">
        <f t="array" aca="1" ref="L2830" ca="1">IF(Tabela2[[#This Row],[PORTO]]=Tabela2[[#This Row],[DESTINO]],0,erro)</f>
        <v>#NAME?</v>
      </c>
      <c r="N2830">
        <f t="shared" ca="1" si="359"/>
        <v>0</v>
      </c>
      <c r="O2830">
        <f t="shared" ca="1" si="352"/>
        <v>5</v>
      </c>
      <c r="P2830">
        <f t="shared" ca="1" si="353"/>
        <v>0</v>
      </c>
      <c r="Q2830">
        <f t="shared" ca="1" si="357"/>
        <v>29</v>
      </c>
      <c r="R2830">
        <f t="shared" ca="1" si="358"/>
        <v>3</v>
      </c>
    </row>
    <row r="2831" spans="1:18">
      <c r="A2831">
        <f ca="1">VLOOKUP(O2831,Tabela3[],2,0)</f>
        <v>2002</v>
      </c>
      <c r="B2831" t="str">
        <f ca="1">VLOOKUP(P2831,Tabela3[],4,0)</f>
        <v>JUNHO</v>
      </c>
      <c r="C2831" t="str">
        <f ca="1">VLOOKUP(Q2831,Tabela3[],5,0)</f>
        <v>India</v>
      </c>
      <c r="D2831" t="str">
        <f ca="1">VLOOKUP(Q2831,Tabela3[],3,0)</f>
        <v>Reliance Industries</v>
      </c>
      <c r="E2831" t="str">
        <f ca="1">IF(R2831=Q2831, (VLOOKUP(P2831+1,Tabela3[],5,0)),VLOOKUP(R2831,Tabela3[],5,0))</f>
        <v>Itália</v>
      </c>
      <c r="F2831" s="1">
        <f t="shared" ca="1" si="354"/>
        <v>37390</v>
      </c>
      <c r="G2831" s="1">
        <f t="shared" ca="1" si="355"/>
        <v>37396.953938265375</v>
      </c>
      <c r="H2831">
        <f t="shared" ca="1" si="356"/>
        <v>1</v>
      </c>
      <c r="I2831" t="str">
        <f ca="1">VLOOKUP(Q2831,Tabela3[],9,1)</f>
        <v>Tanker</v>
      </c>
      <c r="J2831" t="str">
        <f ca="1">VLOOKUP(Q2831,Tabela3[],11,0)</f>
        <v>Cloreto de polivinila</v>
      </c>
      <c r="K2831" t="str">
        <f ca="1">VLOOKUP(Q2831,Tabela3[],10,0)</f>
        <v>Petroquimicos</v>
      </c>
      <c r="L2831" t="e" cm="1">
        <f t="array" aca="1" ref="L2831" ca="1">IF(Tabela2[[#This Row],[PORTO]]=Tabela2[[#This Row],[DESTINO]],0,erro)</f>
        <v>#NAME?</v>
      </c>
      <c r="N2831">
        <f t="shared" ca="1" si="359"/>
        <v>0</v>
      </c>
      <c r="O2831">
        <f t="shared" ca="1" si="352"/>
        <v>2</v>
      </c>
      <c r="P2831">
        <f t="shared" ca="1" si="353"/>
        <v>5</v>
      </c>
      <c r="Q2831">
        <f t="shared" ca="1" si="357"/>
        <v>32</v>
      </c>
      <c r="R2831">
        <f t="shared" ca="1" si="358"/>
        <v>18</v>
      </c>
    </row>
    <row r="2832" spans="1:18">
      <c r="A2832">
        <f ca="1">VLOOKUP(O2832,Tabela3[],2,0)</f>
        <v>2000</v>
      </c>
      <c r="B2832" t="str">
        <f ca="1">VLOOKUP(P2832,Tabela3[],4,0)</f>
        <v>JULHO</v>
      </c>
      <c r="C2832" t="str">
        <f ca="1">VLOOKUP(Q2832,Tabela3[],5,0)</f>
        <v>Holanda</v>
      </c>
      <c r="D2832" t="str">
        <f ca="1">VLOOKUP(Q2832,Tabela3[],3,0)</f>
        <v>Shell</v>
      </c>
      <c r="E2832" t="str">
        <f ca="1">IF(R2832=Q2832, (VLOOKUP(P2832+1,Tabela3[],5,0)),VLOOKUP(R2832,Tabela3[],5,0))</f>
        <v>Holanda</v>
      </c>
      <c r="F2832" s="1">
        <f t="shared" ca="1" si="354"/>
        <v>36678</v>
      </c>
      <c r="G2832" s="1">
        <f t="shared" ca="1" si="355"/>
        <v>36684.324392742164</v>
      </c>
      <c r="H2832">
        <f t="shared" ca="1" si="356"/>
        <v>0</v>
      </c>
      <c r="I2832" t="str">
        <f ca="1">VLOOKUP(Q2832,Tabela3[],9,1)</f>
        <v>AbQaiq</v>
      </c>
      <c r="J2832" t="str">
        <f ca="1">VLOOKUP(Q2832,Tabela3[],11,0)</f>
        <v>Diesel</v>
      </c>
      <c r="K2832" t="str">
        <f ca="1">VLOOKUP(Q2832,Tabela3[],10,0)</f>
        <v>Petróleo</v>
      </c>
      <c r="L2832" cm="1">
        <f t="array" aca="1" ref="L2832" ca="1">IF(Tabela2[[#This Row],[PORTO]]=Tabela2[[#This Row],[DESTINO]],0,erro)</f>
        <v>0</v>
      </c>
      <c r="N2832">
        <f t="shared" ca="1" si="359"/>
        <v>89000</v>
      </c>
      <c r="O2832">
        <f t="shared" ca="1" si="352"/>
        <v>0</v>
      </c>
      <c r="P2832">
        <f t="shared" ca="1" si="353"/>
        <v>6</v>
      </c>
      <c r="Q2832">
        <f t="shared" ca="1" si="357"/>
        <v>15</v>
      </c>
      <c r="R2832">
        <f t="shared" ca="1" si="358"/>
        <v>17</v>
      </c>
    </row>
    <row r="2833" spans="1:18">
      <c r="A2833">
        <f ca="1">VLOOKUP(O2833,Tabela3[],2,0)</f>
        <v>2003</v>
      </c>
      <c r="B2833" t="str">
        <f ca="1">VLOOKUP(P2833,Tabela3[],4,0)</f>
        <v>MARÇO</v>
      </c>
      <c r="C2833" t="str">
        <f ca="1">VLOOKUP(Q2833,Tabela3[],5,0)</f>
        <v>Brasil</v>
      </c>
      <c r="D2833" t="str">
        <f ca="1">VLOOKUP(Q2833,Tabela3[],3,0)</f>
        <v>VALE</v>
      </c>
      <c r="E2833" t="str">
        <f ca="1">IF(R2833=Q2833, (VLOOKUP(P2833+1,Tabela3[],5,0)),VLOOKUP(R2833,Tabela3[],5,0))</f>
        <v>Coréia do Sul</v>
      </c>
      <c r="F2833" s="1">
        <f t="shared" ca="1" si="354"/>
        <v>37665</v>
      </c>
      <c r="G2833" s="1">
        <f t="shared" ca="1" si="355"/>
        <v>37669.053691913199</v>
      </c>
      <c r="H2833">
        <f t="shared" ca="1" si="356"/>
        <v>0</v>
      </c>
      <c r="I2833" t="str">
        <f ca="1">VLOOKUP(Q2833,Tabela3[],9,1)</f>
        <v>Lan Hua Hai</v>
      </c>
      <c r="J2833" t="str">
        <f ca="1">VLOOKUP(Q2833,Tabela3[],11,0)</f>
        <v>Manganês</v>
      </c>
      <c r="K2833" t="str">
        <f ca="1">VLOOKUP(Q2833,Tabela3[],10,0)</f>
        <v>Minério</v>
      </c>
      <c r="L2833" t="e" cm="1">
        <f t="array" aca="1" ref="L2833" ca="1">IF(Tabela2[[#This Row],[PORTO]]=Tabela2[[#This Row],[DESTINO]],0,erro)</f>
        <v>#NAME?</v>
      </c>
      <c r="N2833">
        <f t="shared" ca="1" si="359"/>
        <v>0</v>
      </c>
      <c r="O2833">
        <f t="shared" ca="1" si="352"/>
        <v>3</v>
      </c>
      <c r="P2833">
        <f t="shared" ca="1" si="353"/>
        <v>2</v>
      </c>
      <c r="Q2833">
        <f t="shared" ca="1" si="357"/>
        <v>29</v>
      </c>
      <c r="R2833">
        <f t="shared" ca="1" si="358"/>
        <v>14</v>
      </c>
    </row>
    <row r="2834" spans="1:18">
      <c r="A2834">
        <f ca="1">VLOOKUP(O2834,Tabela3[],2,0)</f>
        <v>2007</v>
      </c>
      <c r="B2834" t="str">
        <f ca="1">VLOOKUP(P2834,Tabela3[],4,0)</f>
        <v>JULHO</v>
      </c>
      <c r="C2834" t="str">
        <f ca="1">VLOOKUP(Q2834,Tabela3[],5,0)</f>
        <v>Alemanha</v>
      </c>
      <c r="D2834" t="str">
        <f ca="1">VLOOKUP(Q2834,Tabela3[],3,0)</f>
        <v>Volkswagen</v>
      </c>
      <c r="E2834" t="str">
        <f ca="1">IF(R2834=Q2834, (VLOOKUP(P2834+1,Tabela3[],5,0)),VLOOKUP(R2834,Tabela3[],5,0))</f>
        <v>França</v>
      </c>
      <c r="F2834" s="1">
        <f t="shared" ca="1" si="354"/>
        <v>39247</v>
      </c>
      <c r="G2834" s="1">
        <f t="shared" ca="1" si="355"/>
        <v>39252.405886885994</v>
      </c>
      <c r="H2834">
        <f t="shared" ca="1" si="356"/>
        <v>1</v>
      </c>
      <c r="I2834" t="str">
        <f ca="1">VLOOKUP(Q2834,Tabela3[],9,1)</f>
        <v>Warehouse Carriers </v>
      </c>
      <c r="J2834" t="str">
        <f ca="1">VLOOKUP(Q2834,Tabela3[],11,0)</f>
        <v>Highline 250 TSI (Taos)</v>
      </c>
      <c r="K2834" t="str">
        <f ca="1">VLOOKUP(Q2834,Tabela3[],10,0)</f>
        <v>Carros</v>
      </c>
      <c r="L2834" t="e" cm="1">
        <f t="array" aca="1" ref="L2834" ca="1">IF(Tabela2[[#This Row],[PORTO]]=Tabela2[[#This Row],[DESTINO]],0,erro)</f>
        <v>#NAME?</v>
      </c>
      <c r="N2834">
        <f t="shared" ca="1" si="359"/>
        <v>200</v>
      </c>
      <c r="O2834">
        <f t="shared" ca="1" si="352"/>
        <v>7</v>
      </c>
      <c r="P2834">
        <f t="shared" ca="1" si="353"/>
        <v>6</v>
      </c>
      <c r="Q2834">
        <f t="shared" ca="1" si="357"/>
        <v>7</v>
      </c>
      <c r="R2834">
        <f t="shared" ca="1" si="358"/>
        <v>22</v>
      </c>
    </row>
    <row r="2835" spans="1:18">
      <c r="A2835">
        <f ca="1">VLOOKUP(O2835,Tabela3[],2,0)</f>
        <v>2009</v>
      </c>
      <c r="B2835" t="str">
        <f ca="1">VLOOKUP(P2835,Tabela3[],4,0)</f>
        <v>JULHO</v>
      </c>
      <c r="C2835" t="str">
        <f ca="1">VLOOKUP(Q2835,Tabela3[],5,0)</f>
        <v>França</v>
      </c>
      <c r="D2835" t="str">
        <f ca="1">VLOOKUP(Q2835,Tabela3[],3,0)</f>
        <v> LVMH</v>
      </c>
      <c r="E2835" t="str">
        <f ca="1">IF(R2835=Q2835, (VLOOKUP(P2835+1,Tabela3[],5,0)),VLOOKUP(R2835,Tabela3[],5,0))</f>
        <v>China</v>
      </c>
      <c r="F2835" s="1">
        <f t="shared" ca="1" si="354"/>
        <v>39985</v>
      </c>
      <c r="G2835" s="1">
        <f t="shared" ca="1" si="355"/>
        <v>39987.9922809934</v>
      </c>
      <c r="H2835">
        <f t="shared" ca="1" si="356"/>
        <v>1</v>
      </c>
      <c r="I2835" t="str">
        <f ca="1">VLOOKUP(Q2835,Tabela3[],9,1)</f>
        <v>Emma Maersk</v>
      </c>
      <c r="J2835" t="str">
        <f ca="1">VLOOKUP(Q2835,Tabela3[],11,0)</f>
        <v>Louis Vuitton</v>
      </c>
      <c r="K2835" t="str">
        <f ca="1">VLOOKUP(Q2835,Tabela3[],10,0)</f>
        <v>Tecido</v>
      </c>
      <c r="L2835" t="e" cm="1">
        <f t="array" aca="1" ref="L2835" ca="1">IF(Tabela2[[#This Row],[PORTO]]=Tabela2[[#This Row],[DESTINO]],0,erro)</f>
        <v>#NAME?</v>
      </c>
      <c r="N2835">
        <f t="shared" ca="1" si="359"/>
        <v>42000</v>
      </c>
      <c r="O2835">
        <f t="shared" ref="O2835:O2898" ca="1" si="360">INT(RAND()*10)</f>
        <v>9</v>
      </c>
      <c r="P2835">
        <f t="shared" ref="P2835:P2898" ca="1" si="361">INT(RAND()*13)</f>
        <v>6</v>
      </c>
      <c r="Q2835">
        <f t="shared" ca="1" si="357"/>
        <v>22</v>
      </c>
      <c r="R2835">
        <f t="shared" ca="1" si="358"/>
        <v>2</v>
      </c>
    </row>
    <row r="2836" spans="1:18">
      <c r="A2836">
        <f ca="1">VLOOKUP(O2836,Tabela3[],2,0)</f>
        <v>2004</v>
      </c>
      <c r="B2836" t="str">
        <f ca="1">VLOOKUP(P2836,Tabela3[],4,0)</f>
        <v>MARÇO</v>
      </c>
      <c r="C2836" t="str">
        <f ca="1">VLOOKUP(Q2836,Tabela3[],5,0)</f>
        <v>China</v>
      </c>
      <c r="D2836" t="str">
        <f ca="1">VLOOKUP(Q2836,Tabela3[],3,0)</f>
        <v>Alibaba Group</v>
      </c>
      <c r="E2836" t="str">
        <f ca="1">IF(R2836=Q2836, (VLOOKUP(P2836+1,Tabela3[],5,0)),VLOOKUP(R2836,Tabela3[],5,0))</f>
        <v>Itália</v>
      </c>
      <c r="F2836" s="1">
        <f t="shared" ca="1" si="354"/>
        <v>38018</v>
      </c>
      <c r="G2836" s="1">
        <f t="shared" ca="1" si="355"/>
        <v>38027.1806111857</v>
      </c>
      <c r="H2836">
        <f t="shared" ca="1" si="356"/>
        <v>0</v>
      </c>
      <c r="I2836" t="str">
        <f ca="1">VLOOKUP(Q2836,Tabela3[],9,1)</f>
        <v>HMM St Petersburg</v>
      </c>
      <c r="J2836" t="str">
        <f ca="1">VLOOKUP(Q2836,Tabela3[],11,0)</f>
        <v>Miniescavadeira</v>
      </c>
      <c r="K2836" t="str">
        <f ca="1">VLOOKUP(Q2836,Tabela3[],10,0)</f>
        <v>Maquinário</v>
      </c>
      <c r="L2836" t="e" cm="1">
        <f t="array" aca="1" ref="L2836" ca="1">IF(Tabela2[[#This Row],[PORTO]]=Tabela2[[#This Row],[DESTINO]],0,erro)</f>
        <v>#NAME?</v>
      </c>
      <c r="N2836">
        <f t="shared" ca="1" si="359"/>
        <v>20</v>
      </c>
      <c r="O2836">
        <f t="shared" ca="1" si="360"/>
        <v>4</v>
      </c>
      <c r="P2836">
        <f t="shared" ca="1" si="361"/>
        <v>2</v>
      </c>
      <c r="Q2836">
        <f t="shared" ca="1" si="357"/>
        <v>1</v>
      </c>
      <c r="R2836">
        <f t="shared" ca="1" si="358"/>
        <v>19</v>
      </c>
    </row>
    <row r="2837" spans="1:18">
      <c r="A2837">
        <f ca="1">VLOOKUP(O2837,Tabela3[],2,0)</f>
        <v>2006</v>
      </c>
      <c r="B2837" t="str">
        <f ca="1">VLOOKUP(P2837,Tabela3[],4,0)</f>
        <v>ABRIL</v>
      </c>
      <c r="C2837" t="str">
        <f ca="1">VLOOKUP(Q2837,Tabela3[],5,0)</f>
        <v>Coréia do Sul</v>
      </c>
      <c r="D2837" t="str">
        <f ca="1">VLOOKUP(Q2837,Tabela3[],3,0)</f>
        <v>Samsung</v>
      </c>
      <c r="E2837" t="str">
        <f ca="1">IF(R2837=Q2837, (VLOOKUP(P2837+1,Tabela3[],5,0)),VLOOKUP(R2837,Tabela3[],5,0))</f>
        <v>Holanda</v>
      </c>
      <c r="F2837" s="1">
        <f t="shared" ca="1" si="354"/>
        <v>38796</v>
      </c>
      <c r="G2837" s="1">
        <f t="shared" ca="1" si="355"/>
        <v>38799.826600940884</v>
      </c>
      <c r="H2837">
        <f t="shared" ca="1" si="356"/>
        <v>0</v>
      </c>
      <c r="I2837" t="str">
        <f ca="1">VLOOKUP(Q2837,Tabela3[],9,1)</f>
        <v>HMM Rotterdam</v>
      </c>
      <c r="J2837" t="str">
        <f ca="1">VLOOKUP(Q2837,Tabela3[],11,0)</f>
        <v>Crystal UHD 4k 65"</v>
      </c>
      <c r="K2837" t="str">
        <f ca="1">VLOOKUP(Q2837,Tabela3[],10,0)</f>
        <v>Eletrônicos</v>
      </c>
      <c r="L2837" t="e" cm="1">
        <f t="array" aca="1" ref="L2837" ca="1">IF(Tabela2[[#This Row],[PORTO]]=Tabela2[[#This Row],[DESTINO]],0,erro)</f>
        <v>#NAME?</v>
      </c>
      <c r="N2837">
        <f t="shared" ca="1" si="359"/>
        <v>2000</v>
      </c>
      <c r="O2837">
        <f t="shared" ca="1" si="360"/>
        <v>6</v>
      </c>
      <c r="P2837">
        <f t="shared" ca="1" si="361"/>
        <v>3</v>
      </c>
      <c r="Q2837">
        <f t="shared" ca="1" si="357"/>
        <v>14</v>
      </c>
      <c r="R2837">
        <f t="shared" ca="1" si="358"/>
        <v>16</v>
      </c>
    </row>
    <row r="2838" spans="1:18">
      <c r="A2838">
        <f ca="1">VLOOKUP(O2838,Tabela3[],2,0)</f>
        <v>2003</v>
      </c>
      <c r="B2838" t="str">
        <f ca="1">VLOOKUP(P2838,Tabela3[],4,0)</f>
        <v>MAIO</v>
      </c>
      <c r="C2838" t="str">
        <f ca="1">VLOOKUP(Q2838,Tabela3[],5,0)</f>
        <v>Estados Unidos</v>
      </c>
      <c r="D2838" t="str">
        <f ca="1">VLOOKUP(Q2838,Tabela3[],3,0)</f>
        <v>Amazon</v>
      </c>
      <c r="E2838" t="str">
        <f ca="1">IF(R2838=Q2838, (VLOOKUP(P2838+1,Tabela3[],5,0)),VLOOKUP(R2838,Tabela3[],5,0))</f>
        <v>Holanda</v>
      </c>
      <c r="F2838" s="1">
        <f t="shared" ca="1" si="354"/>
        <v>37733</v>
      </c>
      <c r="G2838" s="1">
        <f t="shared" ca="1" si="355"/>
        <v>37737.914494386096</v>
      </c>
      <c r="H2838">
        <f t="shared" ca="1" si="356"/>
        <v>1</v>
      </c>
      <c r="I2838" t="str">
        <f ca="1">VLOOKUP(Q2838,Tabela3[],9,1)</f>
        <v>HMM Algeciras</v>
      </c>
      <c r="J2838" t="str">
        <f ca="1">VLOOKUP(Q2838,Tabela3[],11,0)</f>
        <v>Escrivaninha Trevalla</v>
      </c>
      <c r="K2838" t="str">
        <f ca="1">VLOOKUP(Q2838,Tabela3[],10,0)</f>
        <v>Geral</v>
      </c>
      <c r="L2838" t="e" cm="1">
        <f t="array" aca="1" ref="L2838" ca="1">IF(Tabela2[[#This Row],[PORTO]]=Tabela2[[#This Row],[DESTINO]],0,erro)</f>
        <v>#NAME?</v>
      </c>
      <c r="N2838">
        <f t="shared" ca="1" si="359"/>
        <v>2000</v>
      </c>
      <c r="O2838">
        <f t="shared" ca="1" si="360"/>
        <v>3</v>
      </c>
      <c r="P2838">
        <f t="shared" ca="1" si="361"/>
        <v>4</v>
      </c>
      <c r="Q2838">
        <f t="shared" ca="1" si="357"/>
        <v>3</v>
      </c>
      <c r="R2838">
        <f t="shared" ca="1" si="358"/>
        <v>15</v>
      </c>
    </row>
    <row r="2839" spans="1:18">
      <c r="A2839">
        <f ca="1">VLOOKUP(O2839,Tabela3[],2,0)</f>
        <v>2003</v>
      </c>
      <c r="B2839" t="str">
        <f ca="1">VLOOKUP(P2839,Tabela3[],4,0)</f>
        <v>JANEIRO</v>
      </c>
      <c r="C2839" t="str">
        <f ca="1">VLOOKUP(Q2839,Tabela3[],5,0)</f>
        <v>Estados Unidos</v>
      </c>
      <c r="D2839" t="str">
        <f ca="1">VLOOKUP(Q2839,Tabela3[],3,0)</f>
        <v>Amazon</v>
      </c>
      <c r="E2839" t="str">
        <f ca="1">IF(R2839=Q2839, (VLOOKUP(P2839+1,Tabela3[],5,0)),VLOOKUP(R2839,Tabela3[],5,0))</f>
        <v>Reino Unido</v>
      </c>
      <c r="F2839" s="1">
        <f t="shared" ca="1" si="354"/>
        <v>37639</v>
      </c>
      <c r="G2839" s="1">
        <f t="shared" ca="1" si="355"/>
        <v>37642.486306550665</v>
      </c>
      <c r="H2839">
        <f t="shared" ca="1" si="356"/>
        <v>1</v>
      </c>
      <c r="I2839" t="str">
        <f ca="1">VLOOKUP(Q2839,Tabela3[],9,1)</f>
        <v>HMM Algeciras</v>
      </c>
      <c r="J2839" t="str">
        <f ca="1">VLOOKUP(Q2839,Tabela3[],11,0)</f>
        <v>Colchão Baby Light D18</v>
      </c>
      <c r="K2839" t="str">
        <f ca="1">VLOOKUP(Q2839,Tabela3[],10,0)</f>
        <v>Geral</v>
      </c>
      <c r="L2839" t="e" cm="1">
        <f t="array" aca="1" ref="L2839" ca="1">IF(Tabela2[[#This Row],[PORTO]]=Tabela2[[#This Row],[DESTINO]],0,erro)</f>
        <v>#NAME?</v>
      </c>
      <c r="N2839">
        <f t="shared" ca="1" si="359"/>
        <v>5000</v>
      </c>
      <c r="O2839">
        <f t="shared" ca="1" si="360"/>
        <v>3</v>
      </c>
      <c r="P2839">
        <f t="shared" ca="1" si="361"/>
        <v>0</v>
      </c>
      <c r="Q2839">
        <f t="shared" ca="1" si="357"/>
        <v>4</v>
      </c>
      <c r="R2839">
        <f t="shared" ca="1" si="358"/>
        <v>24</v>
      </c>
    </row>
    <row r="2840" spans="1:18">
      <c r="A2840">
        <f ca="1">VLOOKUP(O2840,Tabela3[],2,0)</f>
        <v>2003</v>
      </c>
      <c r="B2840" t="str">
        <f ca="1">VLOOKUP(P2840,Tabela3[],4,0)</f>
        <v>FEVEREIRO</v>
      </c>
      <c r="C2840" t="str">
        <f ca="1">VLOOKUP(Q2840,Tabela3[],5,0)</f>
        <v>India</v>
      </c>
      <c r="D2840" t="str">
        <f ca="1">VLOOKUP(Q2840,Tabela3[],3,0)</f>
        <v>Reliance Industries</v>
      </c>
      <c r="E2840" t="str">
        <f ca="1">IF(R2840=Q2840, (VLOOKUP(P2840+1,Tabela3[],5,0)),VLOOKUP(R2840,Tabela3[],5,0))</f>
        <v>Alemanha</v>
      </c>
      <c r="F2840" s="1">
        <f t="shared" ca="1" si="354"/>
        <v>37625</v>
      </c>
      <c r="G2840" s="1">
        <f t="shared" ca="1" si="355"/>
        <v>37633.379707055705</v>
      </c>
      <c r="H2840">
        <f t="shared" ca="1" si="356"/>
        <v>0</v>
      </c>
      <c r="I2840" t="str">
        <f ca="1">VLOOKUP(Q2840,Tabela3[],9,1)</f>
        <v>Tanker</v>
      </c>
      <c r="J2840" t="str">
        <f ca="1">VLOOKUP(Q2840,Tabela3[],11,0)</f>
        <v>Polipropileno</v>
      </c>
      <c r="K2840" t="str">
        <f ca="1">VLOOKUP(Q2840,Tabela3[],10,0)</f>
        <v>Petroquimicos</v>
      </c>
      <c r="L2840" t="e" cm="1">
        <f t="array" aca="1" ref="L2840" ca="1">IF(Tabela2[[#This Row],[PORTO]]=Tabela2[[#This Row],[DESTINO]],0,erro)</f>
        <v>#NAME?</v>
      </c>
      <c r="N2840">
        <f t="shared" ca="1" si="359"/>
        <v>0</v>
      </c>
      <c r="O2840">
        <f t="shared" ca="1" si="360"/>
        <v>3</v>
      </c>
      <c r="P2840">
        <f t="shared" ca="1" si="361"/>
        <v>1</v>
      </c>
      <c r="Q2840">
        <f t="shared" ca="1" si="357"/>
        <v>30</v>
      </c>
      <c r="R2840">
        <f t="shared" ca="1" si="358"/>
        <v>7</v>
      </c>
    </row>
    <row r="2841" spans="1:18">
      <c r="A2841">
        <f ca="1">VLOOKUP(O2841,Tabela3[],2,0)</f>
        <v>2008</v>
      </c>
      <c r="B2841" t="str">
        <f ca="1">VLOOKUP(P2841,Tabela3[],4,0)</f>
        <v>NOVEMBRO</v>
      </c>
      <c r="C2841" t="str">
        <f ca="1">VLOOKUP(Q2841,Tabela3[],5,0)</f>
        <v>França</v>
      </c>
      <c r="D2841" t="str">
        <f ca="1">VLOOKUP(Q2841,Tabela3[],3,0)</f>
        <v> LVMH</v>
      </c>
      <c r="E2841" t="str">
        <f ca="1">IF(R2841=Q2841, (VLOOKUP(P2841+1,Tabela3[],5,0)),VLOOKUP(R2841,Tabela3[],5,0))</f>
        <v>Coréia do Sul</v>
      </c>
      <c r="F2841" s="1">
        <f t="shared" ca="1" si="354"/>
        <v>39735</v>
      </c>
      <c r="G2841" s="1">
        <f t="shared" ca="1" si="355"/>
        <v>39744.087265680777</v>
      </c>
      <c r="H2841">
        <f t="shared" ca="1" si="356"/>
        <v>0</v>
      </c>
      <c r="I2841" t="str">
        <f ca="1">VLOOKUP(Q2841,Tabela3[],9,1)</f>
        <v>Emma Maersk</v>
      </c>
      <c r="J2841" t="str">
        <f ca="1">VLOOKUP(Q2841,Tabela3[],11,0)</f>
        <v>Clos Des Lambrys</v>
      </c>
      <c r="K2841" t="str">
        <f ca="1">VLOOKUP(Q2841,Tabela3[],10,0)</f>
        <v>Tecido</v>
      </c>
      <c r="L2841" t="e" cm="1">
        <f t="array" aca="1" ref="L2841" ca="1">IF(Tabela2[[#This Row],[PORTO]]=Tabela2[[#This Row],[DESTINO]],0,erro)</f>
        <v>#NAME?</v>
      </c>
      <c r="N2841">
        <f t="shared" ca="1" si="359"/>
        <v>45000</v>
      </c>
      <c r="O2841">
        <f t="shared" ca="1" si="360"/>
        <v>8</v>
      </c>
      <c r="P2841">
        <f t="shared" ca="1" si="361"/>
        <v>10</v>
      </c>
      <c r="Q2841">
        <f t="shared" ca="1" si="357"/>
        <v>21</v>
      </c>
      <c r="R2841">
        <f t="shared" ca="1" si="358"/>
        <v>14</v>
      </c>
    </row>
    <row r="2842" spans="1:18">
      <c r="A2842">
        <f ca="1">VLOOKUP(O2842,Tabela3[],2,0)</f>
        <v>2002</v>
      </c>
      <c r="B2842" t="str">
        <f ca="1">VLOOKUP(P2842,Tabela3[],4,0)</f>
        <v>MAIO</v>
      </c>
      <c r="C2842" t="str">
        <f ca="1">VLOOKUP(Q2842,Tabela3[],5,0)</f>
        <v>Canadá</v>
      </c>
      <c r="D2842" t="str">
        <f ca="1">VLOOKUP(Q2842,Tabela3[],3,0)</f>
        <v>Shopify</v>
      </c>
      <c r="E2842" t="str">
        <f ca="1">IF(R2842=Q2842, (VLOOKUP(P2842+1,Tabela3[],5,0)),VLOOKUP(R2842,Tabela3[],5,0))</f>
        <v>Coréia do Sul</v>
      </c>
      <c r="F2842" s="1">
        <f t="shared" ca="1" si="354"/>
        <v>37353</v>
      </c>
      <c r="G2842" s="1">
        <f t="shared" ca="1" si="355"/>
        <v>37358.291108303565</v>
      </c>
      <c r="H2842">
        <f t="shared" ca="1" si="356"/>
        <v>1</v>
      </c>
      <c r="I2842" t="str">
        <f ca="1">VLOOKUP(Q2842,Tabela3[],9,1)</f>
        <v>HMM Southampton</v>
      </c>
      <c r="J2842" t="str">
        <f ca="1">VLOOKUP(Q2842,Tabela3[],11,0)</f>
        <v>NONA</v>
      </c>
      <c r="K2842" t="str">
        <f ca="1">VLOOKUP(Q2842,Tabela3[],10,0)</f>
        <v>Bebida</v>
      </c>
      <c r="L2842" t="e" cm="1">
        <f t="array" aca="1" ref="L2842" ca="1">IF(Tabela2[[#This Row],[PORTO]]=Tabela2[[#This Row],[DESTINO]],0,erro)</f>
        <v>#NAME?</v>
      </c>
      <c r="N2842">
        <f t="shared" ca="1" si="359"/>
        <v>0</v>
      </c>
      <c r="O2842">
        <f t="shared" ca="1" si="360"/>
        <v>2</v>
      </c>
      <c r="P2842">
        <f t="shared" ca="1" si="361"/>
        <v>4</v>
      </c>
      <c r="Q2842">
        <f t="shared" ca="1" si="357"/>
        <v>34</v>
      </c>
      <c r="R2842">
        <f t="shared" ca="1" si="358"/>
        <v>14</v>
      </c>
    </row>
    <row r="2843" spans="1:18">
      <c r="A2843">
        <f ca="1">VLOOKUP(O2843,Tabela3[],2,0)</f>
        <v>2005</v>
      </c>
      <c r="B2843" t="str">
        <f ca="1">VLOOKUP(P2843,Tabela3[],4,0)</f>
        <v>ABRIL</v>
      </c>
      <c r="C2843" t="str">
        <f ca="1">VLOOKUP(Q2843,Tabela3[],5,0)</f>
        <v>França</v>
      </c>
      <c r="D2843" t="str">
        <f ca="1">VLOOKUP(Q2843,Tabela3[],3,0)</f>
        <v> LVMH</v>
      </c>
      <c r="E2843" t="str">
        <f ca="1">IF(R2843=Q2843, (VLOOKUP(P2843+1,Tabela3[],5,0)),VLOOKUP(R2843,Tabela3[],5,0))</f>
        <v>Estados Unidos</v>
      </c>
      <c r="F2843" s="1">
        <f t="shared" ca="1" si="354"/>
        <v>38430</v>
      </c>
      <c r="G2843" s="1">
        <f t="shared" ca="1" si="355"/>
        <v>38430.407485643416</v>
      </c>
      <c r="H2843">
        <f t="shared" ca="1" si="356"/>
        <v>1</v>
      </c>
      <c r="I2843" t="str">
        <f ca="1">VLOOKUP(Q2843,Tabela3[],9,1)</f>
        <v>Emma Maersk</v>
      </c>
      <c r="J2843" t="str">
        <f ca="1">VLOOKUP(Q2843,Tabela3[],11,0)</f>
        <v>Louis Vuitton</v>
      </c>
      <c r="K2843" t="str">
        <f ca="1">VLOOKUP(Q2843,Tabela3[],10,0)</f>
        <v>Tecido</v>
      </c>
      <c r="L2843" t="e" cm="1">
        <f t="array" aca="1" ref="L2843" ca="1">IF(Tabela2[[#This Row],[PORTO]]=Tabela2[[#This Row],[DESTINO]],0,erro)</f>
        <v>#NAME?</v>
      </c>
      <c r="N2843">
        <f t="shared" ca="1" si="359"/>
        <v>29000</v>
      </c>
      <c r="O2843">
        <f t="shared" ca="1" si="360"/>
        <v>5</v>
      </c>
      <c r="P2843">
        <f t="shared" ca="1" si="361"/>
        <v>3</v>
      </c>
      <c r="Q2843">
        <f t="shared" ca="1" si="357"/>
        <v>22</v>
      </c>
      <c r="R2843">
        <f t="shared" ca="1" si="358"/>
        <v>22</v>
      </c>
    </row>
    <row r="2844" spans="1:18">
      <c r="A2844">
        <f ca="1">VLOOKUP(O2844,Tabela3[],2,0)</f>
        <v>2001</v>
      </c>
      <c r="B2844" t="str">
        <f ca="1">VLOOKUP(P2844,Tabela3[],4,0)</f>
        <v>JANEIRO</v>
      </c>
      <c r="C2844" t="str">
        <f ca="1">VLOOKUP(Q2844,Tabela3[],5,0)</f>
        <v>China</v>
      </c>
      <c r="D2844" t="str">
        <f ca="1">VLOOKUP(Q2844,Tabela3[],3,0)</f>
        <v>Alibaba Group</v>
      </c>
      <c r="E2844" t="str">
        <f ca="1">IF(R2844=Q2844, (VLOOKUP(P2844+1,Tabela3[],5,0)),VLOOKUP(R2844,Tabela3[],5,0))</f>
        <v>Japão</v>
      </c>
      <c r="F2844" s="1">
        <f t="shared" ca="1" si="354"/>
        <v>36903</v>
      </c>
      <c r="G2844" s="1">
        <f t="shared" ca="1" si="355"/>
        <v>36909.275231055399</v>
      </c>
      <c r="H2844">
        <f t="shared" ca="1" si="356"/>
        <v>1</v>
      </c>
      <c r="I2844" t="str">
        <f ca="1">VLOOKUP(Q2844,Tabela3[],9,1)</f>
        <v>HMM St Petersburg</v>
      </c>
      <c r="J2844" t="str">
        <f ca="1">VLOOKUP(Q2844,Tabela3[],11,0)</f>
        <v>Miniescavadeira</v>
      </c>
      <c r="K2844" t="str">
        <f ca="1">VLOOKUP(Q2844,Tabela3[],10,0)</f>
        <v>Maquinário</v>
      </c>
      <c r="L2844" t="e" cm="1">
        <f t="array" aca="1" ref="L2844" ca="1">IF(Tabela2[[#This Row],[PORTO]]=Tabela2[[#This Row],[DESTINO]],0,erro)</f>
        <v>#NAME?</v>
      </c>
      <c r="N2844">
        <f t="shared" ca="1" si="359"/>
        <v>40</v>
      </c>
      <c r="O2844">
        <f t="shared" ca="1" si="360"/>
        <v>1</v>
      </c>
      <c r="P2844">
        <f t="shared" ca="1" si="361"/>
        <v>0</v>
      </c>
      <c r="Q2844">
        <f t="shared" ca="1" si="357"/>
        <v>1</v>
      </c>
      <c r="R2844">
        <f t="shared" ca="1" si="358"/>
        <v>11</v>
      </c>
    </row>
    <row r="2845" spans="1:18">
      <c r="A2845">
        <f ca="1">VLOOKUP(O2845,Tabela3[],2,0)</f>
        <v>2000</v>
      </c>
      <c r="B2845" t="str">
        <f ca="1">VLOOKUP(P2845,Tabela3[],4,0)</f>
        <v>JUNHO</v>
      </c>
      <c r="C2845" t="str">
        <f ca="1">VLOOKUP(Q2845,Tabela3[],5,0)</f>
        <v>Estados Unidos</v>
      </c>
      <c r="D2845" t="str">
        <f ca="1">VLOOKUP(Q2845,Tabela3[],3,0)</f>
        <v>Amazon</v>
      </c>
      <c r="E2845" t="str">
        <f ca="1">IF(R2845=Q2845, (VLOOKUP(P2845+1,Tabela3[],5,0)),VLOOKUP(R2845,Tabela3[],5,0))</f>
        <v>Itália</v>
      </c>
      <c r="F2845" s="1">
        <f t="shared" ca="1" si="354"/>
        <v>36671</v>
      </c>
      <c r="G2845" s="1">
        <f t="shared" ca="1" si="355"/>
        <v>36676.724306417564</v>
      </c>
      <c r="H2845">
        <f t="shared" ca="1" si="356"/>
        <v>1</v>
      </c>
      <c r="I2845" t="str">
        <f ca="1">VLOOKUP(Q2845,Tabela3[],9,1)</f>
        <v>HMM Algeciras</v>
      </c>
      <c r="J2845" t="str">
        <f ca="1">VLOOKUP(Q2845,Tabela3[],11,0)</f>
        <v>Escrivaninha Trevalla</v>
      </c>
      <c r="K2845" t="str">
        <f ca="1">VLOOKUP(Q2845,Tabela3[],10,0)</f>
        <v>Geral</v>
      </c>
      <c r="L2845" t="e" cm="1">
        <f t="array" aca="1" ref="L2845" ca="1">IF(Tabela2[[#This Row],[PORTO]]=Tabela2[[#This Row],[DESTINO]],0,erro)</f>
        <v>#NAME?</v>
      </c>
      <c r="N2845">
        <f t="shared" ca="1" si="359"/>
        <v>5000</v>
      </c>
      <c r="O2845">
        <f t="shared" ca="1" si="360"/>
        <v>0</v>
      </c>
      <c r="P2845">
        <f t="shared" ca="1" si="361"/>
        <v>5</v>
      </c>
      <c r="Q2845">
        <f t="shared" ca="1" si="357"/>
        <v>3</v>
      </c>
      <c r="R2845">
        <f t="shared" ca="1" si="358"/>
        <v>19</v>
      </c>
    </row>
    <row r="2846" spans="1:18">
      <c r="A2846">
        <f ca="1">VLOOKUP(O2846,Tabela3[],2,0)</f>
        <v>2006</v>
      </c>
      <c r="B2846" t="str">
        <f ca="1">VLOOKUP(P2846,Tabela3[],4,0)</f>
        <v>ABRIL</v>
      </c>
      <c r="C2846" t="str">
        <f ca="1">VLOOKUP(Q2846,Tabela3[],5,0)</f>
        <v>India</v>
      </c>
      <c r="D2846" t="str">
        <f ca="1">VLOOKUP(Q2846,Tabela3[],3,0)</f>
        <v>Reliance Industries</v>
      </c>
      <c r="E2846" t="str">
        <f ca="1">IF(R2846=Q2846, (VLOOKUP(P2846+1,Tabela3[],5,0)),VLOOKUP(R2846,Tabela3[],5,0))</f>
        <v>China</v>
      </c>
      <c r="F2846" s="1">
        <f t="shared" ca="1" si="354"/>
        <v>38785</v>
      </c>
      <c r="G2846" s="1">
        <f t="shared" ca="1" si="355"/>
        <v>38787.226950163589</v>
      </c>
      <c r="H2846">
        <f t="shared" ca="1" si="356"/>
        <v>0</v>
      </c>
      <c r="I2846" t="str">
        <f ca="1">VLOOKUP(Q2846,Tabela3[],9,1)</f>
        <v>Tanker</v>
      </c>
      <c r="J2846" t="str">
        <f ca="1">VLOOKUP(Q2846,Tabela3[],11,0)</f>
        <v>Polipropileno</v>
      </c>
      <c r="K2846" t="str">
        <f ca="1">VLOOKUP(Q2846,Tabela3[],10,0)</f>
        <v>Petroquimicos</v>
      </c>
      <c r="L2846" t="e" cm="1">
        <f t="array" aca="1" ref="L2846" ca="1">IF(Tabela2[[#This Row],[PORTO]]=Tabela2[[#This Row],[DESTINO]],0,erro)</f>
        <v>#NAME?</v>
      </c>
      <c r="N2846">
        <f t="shared" ca="1" si="359"/>
        <v>0</v>
      </c>
      <c r="O2846">
        <f t="shared" ca="1" si="360"/>
        <v>6</v>
      </c>
      <c r="P2846">
        <f t="shared" ca="1" si="361"/>
        <v>3</v>
      </c>
      <c r="Q2846">
        <f t="shared" ca="1" si="357"/>
        <v>30</v>
      </c>
      <c r="R2846">
        <f t="shared" ca="1" si="358"/>
        <v>0</v>
      </c>
    </row>
    <row r="2847" spans="1:18">
      <c r="A2847">
        <f ca="1">VLOOKUP(O2847,Tabela3[],2,0)</f>
        <v>2009</v>
      </c>
      <c r="B2847" t="str">
        <f ca="1">VLOOKUP(P2847,Tabela3[],4,0)</f>
        <v>ABRIL</v>
      </c>
      <c r="C2847" t="str">
        <f ca="1">VLOOKUP(Q2847,Tabela3[],5,0)</f>
        <v>Itália</v>
      </c>
      <c r="D2847" t="str">
        <f ca="1">VLOOKUP(Q2847,Tabela3[],3,0)</f>
        <v>Hyundai</v>
      </c>
      <c r="E2847" t="str">
        <f ca="1">IF(R2847=Q2847, (VLOOKUP(P2847+1,Tabela3[],5,0)),VLOOKUP(R2847,Tabela3[],5,0))</f>
        <v>França</v>
      </c>
      <c r="F2847" s="1">
        <f t="shared" ca="1" si="354"/>
        <v>39872</v>
      </c>
      <c r="G2847" s="1">
        <f t="shared" ca="1" si="355"/>
        <v>39875.856658977689</v>
      </c>
      <c r="H2847">
        <f t="shared" ca="1" si="356"/>
        <v>1</v>
      </c>
      <c r="I2847" t="str">
        <f ca="1">VLOOKUP(Q2847,Tabela3[],9,1)</f>
        <v>Car Carriers</v>
      </c>
      <c r="J2847" t="str">
        <f ca="1">VLOOKUP(Q2847,Tabela3[],11,0)</f>
        <v>HB20 Sense</v>
      </c>
      <c r="K2847" t="str">
        <f ca="1">VLOOKUP(Q2847,Tabela3[],10,0)</f>
        <v>Carros</v>
      </c>
      <c r="L2847" t="e" cm="1">
        <f t="array" aca="1" ref="L2847" ca="1">IF(Tabela2[[#This Row],[PORTO]]=Tabela2[[#This Row],[DESTINO]],0,erro)</f>
        <v>#NAME?</v>
      </c>
      <c r="N2847">
        <f t="shared" ca="1" si="359"/>
        <v>200</v>
      </c>
      <c r="O2847">
        <f t="shared" ca="1" si="360"/>
        <v>9</v>
      </c>
      <c r="P2847">
        <f t="shared" ca="1" si="361"/>
        <v>3</v>
      </c>
      <c r="Q2847">
        <f t="shared" ca="1" si="357"/>
        <v>19</v>
      </c>
      <c r="R2847">
        <f t="shared" ca="1" si="358"/>
        <v>23</v>
      </c>
    </row>
    <row r="2848" spans="1:18">
      <c r="A2848">
        <f ca="1">VLOOKUP(O2848,Tabela3[],2,0)</f>
        <v>2009</v>
      </c>
      <c r="B2848" t="str">
        <f ca="1">VLOOKUP(P2848,Tabela3[],4,0)</f>
        <v>JUNHO</v>
      </c>
      <c r="C2848" t="str">
        <f ca="1">VLOOKUP(Q2848,Tabela3[],5,0)</f>
        <v>Reino Unido</v>
      </c>
      <c r="D2848" t="str">
        <f ca="1">VLOOKUP(Q2848,Tabela3[],3,0)</f>
        <v>Unilever</v>
      </c>
      <c r="E2848" t="str">
        <f ca="1">IF(R2848=Q2848, (VLOOKUP(P2848+1,Tabela3[],5,0)),VLOOKUP(R2848,Tabela3[],5,0))</f>
        <v>França</v>
      </c>
      <c r="F2848" s="1">
        <f t="shared" ca="1" si="354"/>
        <v>39939</v>
      </c>
      <c r="G2848" s="1">
        <f t="shared" ca="1" si="355"/>
        <v>39939.020657822781</v>
      </c>
      <c r="H2848">
        <f t="shared" ca="1" si="356"/>
        <v>0</v>
      </c>
      <c r="I2848" t="str">
        <f ca="1">VLOOKUP(Q2848,Tabela3[],9,1)</f>
        <v>HMM Helsinki</v>
      </c>
      <c r="J2848" t="str">
        <f ca="1">VLOOKUP(Q2848,Tabela3[],11,0)</f>
        <v xml:space="preserve">Desodorante Antitranspirante Aerosol </v>
      </c>
      <c r="K2848" t="str">
        <f ca="1">VLOOKUP(Q2848,Tabela3[],10,0)</f>
        <v>Quimico</v>
      </c>
      <c r="L2848" t="e" cm="1">
        <f t="array" aca="1" ref="L2848" ca="1">IF(Tabela2[[#This Row],[PORTO]]=Tabela2[[#This Row],[DESTINO]],0,erro)</f>
        <v>#NAME?</v>
      </c>
      <c r="N2848">
        <f t="shared" ca="1" si="359"/>
        <v>1080000</v>
      </c>
      <c r="O2848">
        <f t="shared" ca="1" si="360"/>
        <v>9</v>
      </c>
      <c r="P2848">
        <f t="shared" ca="1" si="361"/>
        <v>5</v>
      </c>
      <c r="Q2848">
        <f t="shared" ca="1" si="357"/>
        <v>25</v>
      </c>
      <c r="R2848">
        <f t="shared" ca="1" si="358"/>
        <v>23</v>
      </c>
    </row>
    <row r="2849" spans="1:18">
      <c r="A2849">
        <f ca="1">VLOOKUP(O2849,Tabela3[],2,0)</f>
        <v>2007</v>
      </c>
      <c r="B2849" t="str">
        <f ca="1">VLOOKUP(P2849,Tabela3[],4,0)</f>
        <v>JULHO</v>
      </c>
      <c r="C2849" t="str">
        <f ca="1">VLOOKUP(Q2849,Tabela3[],5,0)</f>
        <v>Canadá</v>
      </c>
      <c r="D2849" t="str">
        <f ca="1">VLOOKUP(Q2849,Tabela3[],3,0)</f>
        <v>Shopify</v>
      </c>
      <c r="E2849" t="str">
        <f ca="1">IF(R2849=Q2849, (VLOOKUP(P2849+1,Tabela3[],5,0)),VLOOKUP(R2849,Tabela3[],5,0))</f>
        <v>Alemanha</v>
      </c>
      <c r="F2849" s="1">
        <f t="shared" ca="1" si="354"/>
        <v>39245</v>
      </c>
      <c r="G2849" s="1">
        <f t="shared" ca="1" si="355"/>
        <v>39245.344734175531</v>
      </c>
      <c r="H2849">
        <f t="shared" ca="1" si="356"/>
        <v>0</v>
      </c>
      <c r="I2849" t="str">
        <f ca="1">VLOOKUP(Q2849,Tabela3[],9,1)</f>
        <v>HMM Southampton</v>
      </c>
      <c r="J2849" t="str">
        <f ca="1">VLOOKUP(Q2849,Tabela3[],11,0)</f>
        <v>TORRADORES DE CAFÉ</v>
      </c>
      <c r="K2849" t="str">
        <f ca="1">VLOOKUP(Q2849,Tabela3[],10,0)</f>
        <v>Geral</v>
      </c>
      <c r="L2849" t="e" cm="1">
        <f t="array" aca="1" ref="L2849" ca="1">IF(Tabela2[[#This Row],[PORTO]]=Tabela2[[#This Row],[DESTINO]],0,erro)</f>
        <v>#NAME?</v>
      </c>
      <c r="N2849">
        <f t="shared" ca="1" si="359"/>
        <v>3000</v>
      </c>
      <c r="O2849">
        <f t="shared" ca="1" si="360"/>
        <v>7</v>
      </c>
      <c r="P2849">
        <f t="shared" ca="1" si="361"/>
        <v>6</v>
      </c>
      <c r="Q2849">
        <f t="shared" ca="1" si="357"/>
        <v>33</v>
      </c>
      <c r="R2849">
        <f t="shared" ca="1" si="358"/>
        <v>6</v>
      </c>
    </row>
    <row r="2850" spans="1:18">
      <c r="A2850">
        <f ca="1">VLOOKUP(O2850,Tabela3[],2,0)</f>
        <v>2000</v>
      </c>
      <c r="B2850" t="str">
        <f ca="1">VLOOKUP(P2850,Tabela3[],4,0)</f>
        <v>MAIO</v>
      </c>
      <c r="C2850" t="str">
        <f ca="1">VLOOKUP(Q2850,Tabela3[],5,0)</f>
        <v>Coréia do Sul</v>
      </c>
      <c r="D2850" t="str">
        <f ca="1">VLOOKUP(Q2850,Tabela3[],3,0)</f>
        <v>Samsung</v>
      </c>
      <c r="E2850" t="str">
        <f ca="1">IF(R2850=Q2850, (VLOOKUP(P2850+1,Tabela3[],5,0)),VLOOKUP(R2850,Tabela3[],5,0))</f>
        <v>Japão</v>
      </c>
      <c r="F2850" s="1">
        <f t="shared" ca="1" si="354"/>
        <v>36630</v>
      </c>
      <c r="G2850" s="1">
        <f t="shared" ca="1" si="355"/>
        <v>36632.742217804232</v>
      </c>
      <c r="H2850">
        <f t="shared" ca="1" si="356"/>
        <v>1</v>
      </c>
      <c r="I2850" t="str">
        <f ca="1">VLOOKUP(Q2850,Tabela3[],9,1)</f>
        <v>HMM Rotterdam</v>
      </c>
      <c r="J2850" t="str">
        <f ca="1">VLOOKUP(Q2850,Tabela3[],11,0)</f>
        <v>Crystal UHD 4k 65"</v>
      </c>
      <c r="K2850" t="str">
        <f ca="1">VLOOKUP(Q2850,Tabela3[],10,0)</f>
        <v>Eletrônicos</v>
      </c>
      <c r="L2850" t="e" cm="1">
        <f t="array" aca="1" ref="L2850" ca="1">IF(Tabela2[[#This Row],[PORTO]]=Tabela2[[#This Row],[DESTINO]],0,erro)</f>
        <v>#NAME?</v>
      </c>
      <c r="N2850">
        <f t="shared" ca="1" si="359"/>
        <v>500</v>
      </c>
      <c r="O2850">
        <f t="shared" ca="1" si="360"/>
        <v>0</v>
      </c>
      <c r="P2850">
        <f t="shared" ca="1" si="361"/>
        <v>4</v>
      </c>
      <c r="Q2850">
        <f t="shared" ca="1" si="357"/>
        <v>14</v>
      </c>
      <c r="R2850">
        <f t="shared" ca="1" si="358"/>
        <v>9</v>
      </c>
    </row>
    <row r="2851" spans="1:18">
      <c r="A2851">
        <f ca="1">VLOOKUP(O2851,Tabela3[],2,0)</f>
        <v>2009</v>
      </c>
      <c r="B2851" t="str">
        <f ca="1">VLOOKUP(P2851,Tabela3[],4,0)</f>
        <v>JUNHO</v>
      </c>
      <c r="C2851" t="str">
        <f ca="1">VLOOKUP(Q2851,Tabela3[],5,0)</f>
        <v>India</v>
      </c>
      <c r="D2851" t="str">
        <f ca="1">VLOOKUP(Q2851,Tabela3[],3,0)</f>
        <v>Reliance Industries</v>
      </c>
      <c r="E2851" t="str">
        <f ca="1">IF(R2851=Q2851, (VLOOKUP(P2851+1,Tabela3[],5,0)),VLOOKUP(R2851,Tabela3[],5,0))</f>
        <v>França</v>
      </c>
      <c r="F2851" s="1">
        <f t="shared" ca="1" si="354"/>
        <v>39937</v>
      </c>
      <c r="G2851" s="1">
        <f t="shared" ca="1" si="355"/>
        <v>39946.30446688152</v>
      </c>
      <c r="H2851">
        <f t="shared" ca="1" si="356"/>
        <v>1</v>
      </c>
      <c r="I2851" t="str">
        <f ca="1">VLOOKUP(Q2851,Tabela3[],9,1)</f>
        <v>Tanker</v>
      </c>
      <c r="J2851" t="str">
        <f ca="1">VLOOKUP(Q2851,Tabela3[],11,0)</f>
        <v>Polipropileno</v>
      </c>
      <c r="K2851" t="str">
        <f ca="1">VLOOKUP(Q2851,Tabela3[],10,0)</f>
        <v>Petroquimicos</v>
      </c>
      <c r="L2851" t="e" cm="1">
        <f t="array" aca="1" ref="L2851" ca="1">IF(Tabela2[[#This Row],[PORTO]]=Tabela2[[#This Row],[DESTINO]],0,erro)</f>
        <v>#NAME?</v>
      </c>
      <c r="N2851">
        <f t="shared" ca="1" si="359"/>
        <v>0</v>
      </c>
      <c r="O2851">
        <f t="shared" ca="1" si="360"/>
        <v>9</v>
      </c>
      <c r="P2851">
        <f t="shared" ca="1" si="361"/>
        <v>5</v>
      </c>
      <c r="Q2851">
        <f t="shared" ca="1" si="357"/>
        <v>30</v>
      </c>
      <c r="R2851">
        <f t="shared" ca="1" si="358"/>
        <v>23</v>
      </c>
    </row>
    <row r="2852" spans="1:18">
      <c r="A2852">
        <f ca="1">VLOOKUP(O2852,Tabela3[],2,0)</f>
        <v>2008</v>
      </c>
      <c r="B2852" t="str">
        <f ca="1">VLOOKUP(P2852,Tabela3[],4,0)</f>
        <v>FEVEREIRO</v>
      </c>
      <c r="C2852" t="str">
        <f ca="1">VLOOKUP(Q2852,Tabela3[],5,0)</f>
        <v>Coréia do Sul</v>
      </c>
      <c r="D2852" t="str">
        <f ca="1">VLOOKUP(Q2852,Tabela3[],3,0)</f>
        <v>Samsung</v>
      </c>
      <c r="E2852" t="str">
        <f ca="1">IF(R2852=Q2852, (VLOOKUP(P2852+1,Tabela3[],5,0)),VLOOKUP(R2852,Tabela3[],5,0))</f>
        <v>Alemanha</v>
      </c>
      <c r="F2852" s="1">
        <f t="shared" ca="1" si="354"/>
        <v>39465</v>
      </c>
      <c r="G2852" s="1">
        <f t="shared" ca="1" si="355"/>
        <v>39474.670134141605</v>
      </c>
      <c r="H2852">
        <f t="shared" ca="1" si="356"/>
        <v>0</v>
      </c>
      <c r="I2852" t="str">
        <f ca="1">VLOOKUP(Q2852,Tabela3[],9,1)</f>
        <v>HMM Rotterdam</v>
      </c>
      <c r="J2852" t="str">
        <f ca="1">VLOOKUP(Q2852,Tabela3[],11,0)</f>
        <v>Crystal UHD 4k 65"</v>
      </c>
      <c r="K2852" t="str">
        <f ca="1">VLOOKUP(Q2852,Tabela3[],10,0)</f>
        <v>Eletrônicos</v>
      </c>
      <c r="L2852" t="e" cm="1">
        <f t="array" aca="1" ref="L2852" ca="1">IF(Tabela2[[#This Row],[PORTO]]=Tabela2[[#This Row],[DESTINO]],0,erro)</f>
        <v>#NAME?</v>
      </c>
      <c r="N2852">
        <f t="shared" ca="1" si="359"/>
        <v>2000</v>
      </c>
      <c r="O2852">
        <f t="shared" ca="1" si="360"/>
        <v>8</v>
      </c>
      <c r="P2852">
        <f t="shared" ca="1" si="361"/>
        <v>1</v>
      </c>
      <c r="Q2852">
        <f t="shared" ca="1" si="357"/>
        <v>14</v>
      </c>
      <c r="R2852">
        <f t="shared" ca="1" si="358"/>
        <v>8</v>
      </c>
    </row>
    <row r="2853" spans="1:18">
      <c r="A2853">
        <f ca="1">VLOOKUP(O2853,Tabela3[],2,0)</f>
        <v>2007</v>
      </c>
      <c r="B2853" t="str">
        <f ca="1">VLOOKUP(P2853,Tabela3[],4,0)</f>
        <v>FEVEREIRO</v>
      </c>
      <c r="C2853" t="str">
        <f ca="1">VLOOKUP(Q2853,Tabela3[],5,0)</f>
        <v>Itália</v>
      </c>
      <c r="D2853" t="str">
        <f ca="1">VLOOKUP(Q2853,Tabela3[],3,0)</f>
        <v>Hyundai</v>
      </c>
      <c r="E2853" t="str">
        <f ca="1">IF(R2853=Q2853, (VLOOKUP(P2853+1,Tabela3[],5,0)),VLOOKUP(R2853,Tabela3[],5,0))</f>
        <v>Holanda</v>
      </c>
      <c r="F2853" s="1">
        <f t="shared" ca="1" si="354"/>
        <v>39100</v>
      </c>
      <c r="G2853" s="1">
        <f t="shared" ca="1" si="355"/>
        <v>39109.937533922573</v>
      </c>
      <c r="H2853">
        <f t="shared" ca="1" si="356"/>
        <v>1</v>
      </c>
      <c r="I2853" t="str">
        <f ca="1">VLOOKUP(Q2853,Tabela3[],9,1)</f>
        <v>Car Carriers</v>
      </c>
      <c r="J2853" t="str">
        <f ca="1">VLOOKUP(Q2853,Tabela3[],11,0)</f>
        <v>HB20 Vision</v>
      </c>
      <c r="K2853" t="str">
        <f ca="1">VLOOKUP(Q2853,Tabela3[],10,0)</f>
        <v>Carros</v>
      </c>
      <c r="L2853" t="e" cm="1">
        <f t="array" aca="1" ref="L2853" ca="1">IF(Tabela2[[#This Row],[PORTO]]=Tabela2[[#This Row],[DESTINO]],0,erro)</f>
        <v>#NAME?</v>
      </c>
      <c r="N2853">
        <f t="shared" ca="1" si="359"/>
        <v>400</v>
      </c>
      <c r="O2853">
        <f t="shared" ca="1" si="360"/>
        <v>7</v>
      </c>
      <c r="P2853">
        <f t="shared" ca="1" si="361"/>
        <v>1</v>
      </c>
      <c r="Q2853">
        <f t="shared" ca="1" si="357"/>
        <v>20</v>
      </c>
      <c r="R2853">
        <f t="shared" ca="1" si="358"/>
        <v>15</v>
      </c>
    </row>
    <row r="2854" spans="1:18">
      <c r="A2854">
        <f ca="1">VLOOKUP(O2854,Tabela3[],2,0)</f>
        <v>2003</v>
      </c>
      <c r="B2854" t="str">
        <f ca="1">VLOOKUP(P2854,Tabela3[],4,0)</f>
        <v>AGOSTO</v>
      </c>
      <c r="C2854" t="str">
        <f ca="1">VLOOKUP(Q2854,Tabela3[],5,0)</f>
        <v>Itália</v>
      </c>
      <c r="D2854" t="str">
        <f ca="1">VLOOKUP(Q2854,Tabela3[],3,0)</f>
        <v>Hyundai</v>
      </c>
      <c r="E2854" t="str">
        <f ca="1">IF(R2854=Q2854, (VLOOKUP(P2854+1,Tabela3[],5,0)),VLOOKUP(R2854,Tabela3[],5,0))</f>
        <v>Holanda</v>
      </c>
      <c r="F2854" s="1">
        <f t="shared" ca="1" si="354"/>
        <v>37818</v>
      </c>
      <c r="G2854" s="1">
        <f t="shared" ca="1" si="355"/>
        <v>37827.543651550543</v>
      </c>
      <c r="H2854">
        <f t="shared" ca="1" si="356"/>
        <v>1</v>
      </c>
      <c r="I2854" t="str">
        <f ca="1">VLOOKUP(Q2854,Tabela3[],9,1)</f>
        <v>Car Carriers</v>
      </c>
      <c r="J2854" t="str">
        <f ca="1">VLOOKUP(Q2854,Tabela3[],11,0)</f>
        <v>HB20 Sense</v>
      </c>
      <c r="K2854" t="str">
        <f ca="1">VLOOKUP(Q2854,Tabela3[],10,0)</f>
        <v>Carros</v>
      </c>
      <c r="L2854" t="e" cm="1">
        <f t="array" aca="1" ref="L2854" ca="1">IF(Tabela2[[#This Row],[PORTO]]=Tabela2[[#This Row],[DESTINO]],0,erro)</f>
        <v>#NAME?</v>
      </c>
      <c r="N2854">
        <f t="shared" ca="1" si="359"/>
        <v>500</v>
      </c>
      <c r="O2854">
        <f t="shared" ca="1" si="360"/>
        <v>3</v>
      </c>
      <c r="P2854">
        <f t="shared" ca="1" si="361"/>
        <v>7</v>
      </c>
      <c r="Q2854">
        <f t="shared" ca="1" si="357"/>
        <v>19</v>
      </c>
      <c r="R2854">
        <f t="shared" ca="1" si="358"/>
        <v>15</v>
      </c>
    </row>
    <row r="2855" spans="1:18">
      <c r="A2855">
        <f ca="1">VLOOKUP(O2855,Tabela3[],2,0)</f>
        <v>2000</v>
      </c>
      <c r="B2855" t="str">
        <f ca="1">VLOOKUP(P2855,Tabela3[],4,0)</f>
        <v>DEZEMBRO</v>
      </c>
      <c r="C2855" t="str">
        <f ca="1">VLOOKUP(Q2855,Tabela3[],5,0)</f>
        <v>Reino Unido</v>
      </c>
      <c r="D2855" t="str">
        <f ca="1">VLOOKUP(Q2855,Tabela3[],3,0)</f>
        <v>Unilever</v>
      </c>
      <c r="E2855" t="str">
        <f ca="1">IF(R2855=Q2855, (VLOOKUP(P2855+1,Tabela3[],5,0)),VLOOKUP(R2855,Tabela3[],5,0))</f>
        <v>Coréia do Sul</v>
      </c>
      <c r="F2855" s="1">
        <f t="shared" ca="1" si="354"/>
        <v>36847</v>
      </c>
      <c r="G2855" s="1">
        <f t="shared" ca="1" si="355"/>
        <v>36851.486484607813</v>
      </c>
      <c r="H2855">
        <f t="shared" ca="1" si="356"/>
        <v>0</v>
      </c>
      <c r="I2855" t="str">
        <f ca="1">VLOOKUP(Q2855,Tabela3[],9,1)</f>
        <v>HMM Helsinki</v>
      </c>
      <c r="J2855" t="str">
        <f ca="1">VLOOKUP(Q2855,Tabela3[],11,0)</f>
        <v xml:space="preserve">Shampoo </v>
      </c>
      <c r="K2855" t="str">
        <f ca="1">VLOOKUP(Q2855,Tabela3[],10,0)</f>
        <v>Quimico</v>
      </c>
      <c r="L2855" t="e" cm="1">
        <f t="array" aca="1" ref="L2855" ca="1">IF(Tabela2[[#This Row],[PORTO]]=Tabela2[[#This Row],[DESTINO]],0,erro)</f>
        <v>#NAME?</v>
      </c>
      <c r="N2855">
        <f t="shared" ca="1" si="359"/>
        <v>210000</v>
      </c>
      <c r="O2855">
        <f t="shared" ca="1" si="360"/>
        <v>0</v>
      </c>
      <c r="P2855">
        <f t="shared" ca="1" si="361"/>
        <v>11</v>
      </c>
      <c r="Q2855">
        <f t="shared" ca="1" si="357"/>
        <v>24</v>
      </c>
      <c r="R2855">
        <f t="shared" ca="1" si="358"/>
        <v>24</v>
      </c>
    </row>
    <row r="2856" spans="1:18">
      <c r="A2856">
        <f ca="1">VLOOKUP(O2856,Tabela3[],2,0)</f>
        <v>2009</v>
      </c>
      <c r="B2856" t="str">
        <f ca="1">VLOOKUP(P2856,Tabela3[],4,0)</f>
        <v>MARÇO</v>
      </c>
      <c r="C2856" t="str">
        <f ca="1">VLOOKUP(Q2856,Tabela3[],5,0)</f>
        <v>Alemanha</v>
      </c>
      <c r="D2856" t="str">
        <f ca="1">VLOOKUP(Q2856,Tabela3[],3,0)</f>
        <v>Volkswagen</v>
      </c>
      <c r="E2856" t="str">
        <f ca="1">IF(R2856=Q2856, (VLOOKUP(P2856+1,Tabela3[],5,0)),VLOOKUP(R2856,Tabela3[],5,0))</f>
        <v>França</v>
      </c>
      <c r="F2856" s="1">
        <f t="shared" ca="1" si="354"/>
        <v>39869</v>
      </c>
      <c r="G2856" s="1">
        <f t="shared" ca="1" si="355"/>
        <v>39876.769427452724</v>
      </c>
      <c r="H2856">
        <f t="shared" ca="1" si="356"/>
        <v>0</v>
      </c>
      <c r="I2856" t="str">
        <f ca="1">VLOOKUP(Q2856,Tabela3[],9,1)</f>
        <v>Warehouse Carriers </v>
      </c>
      <c r="J2856" t="str">
        <f ca="1">VLOOKUP(Q2856,Tabela3[],11,0)</f>
        <v>GLI 350 TSI (Jetta)</v>
      </c>
      <c r="K2856" t="str">
        <f ca="1">VLOOKUP(Q2856,Tabela3[],10,0)</f>
        <v>Carros</v>
      </c>
      <c r="L2856" t="e" cm="1">
        <f t="array" aca="1" ref="L2856" ca="1">IF(Tabela2[[#This Row],[PORTO]]=Tabela2[[#This Row],[DESTINO]],0,erro)</f>
        <v>#NAME?</v>
      </c>
      <c r="N2856">
        <f t="shared" ca="1" si="359"/>
        <v>500</v>
      </c>
      <c r="O2856">
        <f t="shared" ca="1" si="360"/>
        <v>9</v>
      </c>
      <c r="P2856">
        <f t="shared" ca="1" si="361"/>
        <v>2</v>
      </c>
      <c r="Q2856">
        <f t="shared" ca="1" si="357"/>
        <v>8</v>
      </c>
      <c r="R2856">
        <f t="shared" ca="1" si="358"/>
        <v>23</v>
      </c>
    </row>
    <row r="2857" spans="1:18">
      <c r="A2857">
        <f ca="1">VLOOKUP(O2857,Tabela3[],2,0)</f>
        <v>2006</v>
      </c>
      <c r="B2857" t="str">
        <f ca="1">VLOOKUP(P2857,Tabela3[],4,0)</f>
        <v>JANEIRO</v>
      </c>
      <c r="C2857" t="str">
        <f ca="1">VLOOKUP(Q2857,Tabela3[],5,0)</f>
        <v>França</v>
      </c>
      <c r="D2857" t="str">
        <f ca="1">VLOOKUP(Q2857,Tabela3[],3,0)</f>
        <v> LVMH</v>
      </c>
      <c r="E2857" t="str">
        <f ca="1">IF(R2857=Q2857, (VLOOKUP(P2857+1,Tabela3[],5,0)),VLOOKUP(R2857,Tabela3[],5,0))</f>
        <v>Holanda</v>
      </c>
      <c r="F2857" s="1">
        <f t="shared" ca="1" si="354"/>
        <v>38742</v>
      </c>
      <c r="G2857" s="1">
        <f t="shared" ca="1" si="355"/>
        <v>38750.915024800386</v>
      </c>
      <c r="H2857">
        <f t="shared" ca="1" si="356"/>
        <v>0</v>
      </c>
      <c r="I2857" t="str">
        <f ca="1">VLOOKUP(Q2857,Tabela3[],9,1)</f>
        <v>Emma Maersk</v>
      </c>
      <c r="J2857" t="str">
        <f ca="1">VLOOKUP(Q2857,Tabela3[],11,0)</f>
        <v>Clos Des Lambrys</v>
      </c>
      <c r="K2857" t="str">
        <f ca="1">VLOOKUP(Q2857,Tabela3[],10,0)</f>
        <v>Tecido</v>
      </c>
      <c r="L2857" t="e" cm="1">
        <f t="array" aca="1" ref="L2857" ca="1">IF(Tabela2[[#This Row],[PORTO]]=Tabela2[[#This Row],[DESTINO]],0,erro)</f>
        <v>#NAME?</v>
      </c>
      <c r="N2857">
        <f t="shared" ca="1" si="359"/>
        <v>11000</v>
      </c>
      <c r="O2857">
        <f t="shared" ca="1" si="360"/>
        <v>6</v>
      </c>
      <c r="P2857">
        <f t="shared" ca="1" si="361"/>
        <v>0</v>
      </c>
      <c r="Q2857">
        <f t="shared" ca="1" si="357"/>
        <v>21</v>
      </c>
      <c r="R2857">
        <f t="shared" ca="1" si="358"/>
        <v>15</v>
      </c>
    </row>
    <row r="2858" spans="1:18">
      <c r="A2858">
        <f ca="1">VLOOKUP(O2858,Tabela3[],2,0)</f>
        <v>2009</v>
      </c>
      <c r="B2858" t="str">
        <f ca="1">VLOOKUP(P2858,Tabela3[],4,0)</f>
        <v>JANEIRO</v>
      </c>
      <c r="C2858" t="str">
        <f ca="1">VLOOKUP(Q2858,Tabela3[],5,0)</f>
        <v>India</v>
      </c>
      <c r="D2858" t="str">
        <f ca="1">VLOOKUP(Q2858,Tabela3[],3,0)</f>
        <v>Reliance Industries</v>
      </c>
      <c r="E2858" t="str">
        <f ca="1">IF(R2858=Q2858, (VLOOKUP(P2858+1,Tabela3[],5,0)),VLOOKUP(R2858,Tabela3[],5,0))</f>
        <v>Coréia do Sul</v>
      </c>
      <c r="F2858" s="1">
        <f t="shared" ca="1" si="354"/>
        <v>39829</v>
      </c>
      <c r="G2858" s="1">
        <f t="shared" ca="1" si="355"/>
        <v>39835.774184940958</v>
      </c>
      <c r="H2858">
        <f t="shared" ca="1" si="356"/>
        <v>1</v>
      </c>
      <c r="I2858" t="str">
        <f ca="1">VLOOKUP(Q2858,Tabela3[],9,1)</f>
        <v>Tanker</v>
      </c>
      <c r="J2858" t="str">
        <f ca="1">VLOOKUP(Q2858,Tabela3[],11,0)</f>
        <v>Cloreto de polivinila</v>
      </c>
      <c r="K2858" t="str">
        <f ca="1">VLOOKUP(Q2858,Tabela3[],10,0)</f>
        <v>Petroquimicos</v>
      </c>
      <c r="L2858" t="e" cm="1">
        <f t="array" aca="1" ref="L2858" ca="1">IF(Tabela2[[#This Row],[PORTO]]=Tabela2[[#This Row],[DESTINO]],0,erro)</f>
        <v>#NAME?</v>
      </c>
      <c r="N2858">
        <f t="shared" ca="1" si="359"/>
        <v>0</v>
      </c>
      <c r="O2858">
        <f t="shared" ca="1" si="360"/>
        <v>9</v>
      </c>
      <c r="P2858">
        <f t="shared" ca="1" si="361"/>
        <v>0</v>
      </c>
      <c r="Q2858">
        <f t="shared" ca="1" si="357"/>
        <v>32</v>
      </c>
      <c r="R2858">
        <f t="shared" ca="1" si="358"/>
        <v>14</v>
      </c>
    </row>
    <row r="2859" spans="1:18">
      <c r="A2859">
        <f ca="1">VLOOKUP(O2859,Tabela3[],2,0)</f>
        <v>2001</v>
      </c>
      <c r="B2859" t="str">
        <f ca="1">VLOOKUP(P2859,Tabela3[],4,0)</f>
        <v>JULHO</v>
      </c>
      <c r="C2859" t="str">
        <f ca="1">VLOOKUP(Q2859,Tabela3[],5,0)</f>
        <v>Coréia do Sul</v>
      </c>
      <c r="D2859" t="str">
        <f ca="1">VLOOKUP(Q2859,Tabela3[],3,0)</f>
        <v>Samsung</v>
      </c>
      <c r="E2859" t="str">
        <f ca="1">IF(R2859=Q2859, (VLOOKUP(P2859+1,Tabela3[],5,0)),VLOOKUP(R2859,Tabela3[],5,0))</f>
        <v>Japão</v>
      </c>
      <c r="F2859" s="1">
        <f t="shared" ca="1" si="354"/>
        <v>37068</v>
      </c>
      <c r="G2859" s="1">
        <f t="shared" ca="1" si="355"/>
        <v>37071.692302955445</v>
      </c>
      <c r="H2859">
        <f t="shared" ca="1" si="356"/>
        <v>1</v>
      </c>
      <c r="I2859" t="str">
        <f ca="1">VLOOKUP(Q2859,Tabela3[],9,1)</f>
        <v>HMM Rotterdam</v>
      </c>
      <c r="J2859" t="str">
        <f ca="1">VLOOKUP(Q2859,Tabela3[],11,0)</f>
        <v>Crystal UHD 4k 65"</v>
      </c>
      <c r="K2859" t="str">
        <f ca="1">VLOOKUP(Q2859,Tabela3[],10,0)</f>
        <v>Eletrônicos</v>
      </c>
      <c r="L2859" t="e" cm="1">
        <f t="array" aca="1" ref="L2859" ca="1">IF(Tabela2[[#This Row],[PORTO]]=Tabela2[[#This Row],[DESTINO]],0,erro)</f>
        <v>#NAME?</v>
      </c>
      <c r="N2859">
        <f t="shared" ca="1" si="359"/>
        <v>2500</v>
      </c>
      <c r="O2859">
        <f t="shared" ca="1" si="360"/>
        <v>1</v>
      </c>
      <c r="P2859">
        <f t="shared" ca="1" si="361"/>
        <v>6</v>
      </c>
      <c r="Q2859">
        <f t="shared" ca="1" si="357"/>
        <v>14</v>
      </c>
      <c r="R2859">
        <f t="shared" ca="1" si="358"/>
        <v>10</v>
      </c>
    </row>
    <row r="2860" spans="1:18">
      <c r="A2860">
        <f ca="1">VLOOKUP(O2860,Tabela3[],2,0)</f>
        <v>2001</v>
      </c>
      <c r="B2860" t="str">
        <f ca="1">VLOOKUP(P2860,Tabela3[],4,0)</f>
        <v>AGOSTO</v>
      </c>
      <c r="C2860" t="str">
        <f ca="1">VLOOKUP(Q2860,Tabela3[],5,0)</f>
        <v>Estados Unidos</v>
      </c>
      <c r="D2860" t="str">
        <f ca="1">VLOOKUP(Q2860,Tabela3[],3,0)</f>
        <v>Amazon</v>
      </c>
      <c r="E2860" t="str">
        <f ca="1">IF(R2860=Q2860, (VLOOKUP(P2860+1,Tabela3[],5,0)),VLOOKUP(R2860,Tabela3[],5,0))</f>
        <v>Coréia do Sul</v>
      </c>
      <c r="F2860" s="1">
        <f t="shared" ca="1" si="354"/>
        <v>37087</v>
      </c>
      <c r="G2860" s="1">
        <f t="shared" ca="1" si="355"/>
        <v>37088.584575868452</v>
      </c>
      <c r="H2860">
        <f t="shared" ca="1" si="356"/>
        <v>0</v>
      </c>
      <c r="I2860" t="str">
        <f ca="1">VLOOKUP(Q2860,Tabela3[],9,1)</f>
        <v>HMM Algeciras</v>
      </c>
      <c r="J2860" t="str">
        <f ca="1">VLOOKUP(Q2860,Tabela3[],11,0)</f>
        <v>Travesseiro Toque de Pluma</v>
      </c>
      <c r="K2860" t="str">
        <f ca="1">VLOOKUP(Q2860,Tabela3[],10,0)</f>
        <v>Geral</v>
      </c>
      <c r="L2860" t="e" cm="1">
        <f t="array" aca="1" ref="L2860" ca="1">IF(Tabela2[[#This Row],[PORTO]]=Tabela2[[#This Row],[DESTINO]],0,erro)</f>
        <v>#NAME?</v>
      </c>
      <c r="N2860">
        <f t="shared" ca="1" si="359"/>
        <v>4000</v>
      </c>
      <c r="O2860">
        <f t="shared" ca="1" si="360"/>
        <v>1</v>
      </c>
      <c r="P2860">
        <f t="shared" ca="1" si="361"/>
        <v>7</v>
      </c>
      <c r="Q2860">
        <f t="shared" ca="1" si="357"/>
        <v>5</v>
      </c>
      <c r="R2860">
        <f t="shared" ca="1" si="358"/>
        <v>13</v>
      </c>
    </row>
    <row r="2861" spans="1:18">
      <c r="A2861">
        <f ca="1">VLOOKUP(O2861,Tabela3[],2,0)</f>
        <v>2002</v>
      </c>
      <c r="B2861" t="str">
        <f ca="1">VLOOKUP(P2861,Tabela3[],4,0)</f>
        <v>OUTUBRO</v>
      </c>
      <c r="C2861" t="str">
        <f ca="1">VLOOKUP(Q2861,Tabela3[],5,0)</f>
        <v>Coréia do Sul</v>
      </c>
      <c r="D2861" t="str">
        <f ca="1">VLOOKUP(Q2861,Tabela3[],3,0)</f>
        <v>Samsung</v>
      </c>
      <c r="E2861" t="str">
        <f ca="1">IF(R2861=Q2861, (VLOOKUP(P2861+1,Tabela3[],5,0)),VLOOKUP(R2861,Tabela3[],5,0))</f>
        <v>Itália</v>
      </c>
      <c r="F2861" s="1">
        <f t="shared" ca="1" si="354"/>
        <v>37512</v>
      </c>
      <c r="G2861" s="1">
        <f t="shared" ca="1" si="355"/>
        <v>37516.505752478173</v>
      </c>
      <c r="H2861">
        <f t="shared" ca="1" si="356"/>
        <v>0</v>
      </c>
      <c r="I2861" t="str">
        <f ca="1">VLOOKUP(Q2861,Tabela3[],9,1)</f>
        <v>HMM Rotterdam</v>
      </c>
      <c r="J2861" t="str">
        <f ca="1">VLOOKUP(Q2861,Tabela3[],11,0)</f>
        <v>Crystal UHD 4k 65"</v>
      </c>
      <c r="K2861" t="str">
        <f ca="1">VLOOKUP(Q2861,Tabela3[],10,0)</f>
        <v>Eletrônicos</v>
      </c>
      <c r="L2861" t="e" cm="1">
        <f t="array" aca="1" ref="L2861" ca="1">IF(Tabela2[[#This Row],[PORTO]]=Tabela2[[#This Row],[DESTINO]],0,erro)</f>
        <v>#NAME?</v>
      </c>
      <c r="N2861">
        <f t="shared" ca="1" si="359"/>
        <v>500</v>
      </c>
      <c r="O2861">
        <f t="shared" ca="1" si="360"/>
        <v>2</v>
      </c>
      <c r="P2861">
        <f t="shared" ca="1" si="361"/>
        <v>9</v>
      </c>
      <c r="Q2861">
        <f t="shared" ca="1" si="357"/>
        <v>14</v>
      </c>
      <c r="R2861">
        <f t="shared" ca="1" si="358"/>
        <v>19</v>
      </c>
    </row>
    <row r="2862" spans="1:18">
      <c r="A2862">
        <f ca="1">VLOOKUP(O2862,Tabela3[],2,0)</f>
        <v>2005</v>
      </c>
      <c r="B2862" t="str">
        <f ca="1">VLOOKUP(P2862,Tabela3[],4,0)</f>
        <v>FEVEREIRO</v>
      </c>
      <c r="C2862" t="str">
        <f ca="1">VLOOKUP(Q2862,Tabela3[],5,0)</f>
        <v>Itália</v>
      </c>
      <c r="D2862" t="str">
        <f ca="1">VLOOKUP(Q2862,Tabela3[],3,0)</f>
        <v>Hyundai</v>
      </c>
      <c r="E2862" t="str">
        <f ca="1">IF(R2862=Q2862, (VLOOKUP(P2862+1,Tabela3[],5,0)),VLOOKUP(R2862,Tabela3[],5,0))</f>
        <v>Itália</v>
      </c>
      <c r="F2862" s="1">
        <f t="shared" ca="1" si="354"/>
        <v>38354</v>
      </c>
      <c r="G2862" s="1">
        <f t="shared" ca="1" si="355"/>
        <v>38358.753987334545</v>
      </c>
      <c r="H2862">
        <f t="shared" ca="1" si="356"/>
        <v>1</v>
      </c>
      <c r="I2862" t="str">
        <f ca="1">VLOOKUP(Q2862,Tabela3[],9,1)</f>
        <v>Car Carriers</v>
      </c>
      <c r="J2862" t="str">
        <f ca="1">VLOOKUP(Q2862,Tabela3[],11,0)</f>
        <v>HB20 Vision</v>
      </c>
      <c r="K2862" t="str">
        <f ca="1">VLOOKUP(Q2862,Tabela3[],10,0)</f>
        <v>Carros</v>
      </c>
      <c r="L2862" cm="1">
        <f t="array" aca="1" ref="L2862" ca="1">IF(Tabela2[[#This Row],[PORTO]]=Tabela2[[#This Row],[DESTINO]],0,erro)</f>
        <v>0</v>
      </c>
      <c r="N2862">
        <f t="shared" ca="1" si="359"/>
        <v>400</v>
      </c>
      <c r="O2862">
        <f t="shared" ca="1" si="360"/>
        <v>5</v>
      </c>
      <c r="P2862">
        <f t="shared" ca="1" si="361"/>
        <v>1</v>
      </c>
      <c r="Q2862">
        <f t="shared" ca="1" si="357"/>
        <v>20</v>
      </c>
      <c r="R2862">
        <f t="shared" ca="1" si="358"/>
        <v>19</v>
      </c>
    </row>
    <row r="2863" spans="1:18">
      <c r="A2863">
        <f ca="1">VLOOKUP(O2863,Tabela3[],2,0)</f>
        <v>2008</v>
      </c>
      <c r="B2863" t="str">
        <f ca="1">VLOOKUP(P2863,Tabela3[],4,0)</f>
        <v>SETEMBRO</v>
      </c>
      <c r="C2863" t="str">
        <f ca="1">VLOOKUP(Q2863,Tabela3[],5,0)</f>
        <v>Reino Unido</v>
      </c>
      <c r="D2863" t="str">
        <f ca="1">VLOOKUP(Q2863,Tabela3[],3,0)</f>
        <v>Unilever</v>
      </c>
      <c r="E2863" t="str">
        <f ca="1">IF(R2863=Q2863, (VLOOKUP(P2863+1,Tabela3[],5,0)),VLOOKUP(R2863,Tabela3[],5,0))</f>
        <v>China</v>
      </c>
      <c r="F2863" s="1">
        <f t="shared" ca="1" si="354"/>
        <v>39669</v>
      </c>
      <c r="G2863" s="1">
        <f t="shared" ca="1" si="355"/>
        <v>39672.455084042587</v>
      </c>
      <c r="H2863">
        <f t="shared" ca="1" si="356"/>
        <v>1</v>
      </c>
      <c r="I2863" t="str">
        <f ca="1">VLOOKUP(Q2863,Tabela3[],9,1)</f>
        <v>HMM Helsinki</v>
      </c>
      <c r="J2863" t="str">
        <f ca="1">VLOOKUP(Q2863,Tabela3[],11,0)</f>
        <v>Sabonete</v>
      </c>
      <c r="K2863" t="str">
        <f ca="1">VLOOKUP(Q2863,Tabela3[],10,0)</f>
        <v>Quimico</v>
      </c>
      <c r="L2863" t="e" cm="1">
        <f t="array" aca="1" ref="L2863" ca="1">IF(Tabela2[[#This Row],[PORTO]]=Tabela2[[#This Row],[DESTINO]],0,erro)</f>
        <v>#NAME?</v>
      </c>
      <c r="N2863">
        <f t="shared" ca="1" si="359"/>
        <v>1300000</v>
      </c>
      <c r="O2863">
        <f t="shared" ca="1" si="360"/>
        <v>8</v>
      </c>
      <c r="P2863">
        <f t="shared" ca="1" si="361"/>
        <v>8</v>
      </c>
      <c r="Q2863">
        <f t="shared" ca="1" si="357"/>
        <v>26</v>
      </c>
      <c r="R2863">
        <f t="shared" ca="1" si="358"/>
        <v>1</v>
      </c>
    </row>
    <row r="2864" spans="1:18">
      <c r="A2864">
        <f ca="1">VLOOKUP(O2864,Tabela3[],2,0)</f>
        <v>2001</v>
      </c>
      <c r="B2864" t="str">
        <f ca="1">VLOOKUP(P2864,Tabela3[],4,0)</f>
        <v>FEVEREIRO</v>
      </c>
      <c r="C2864" t="str">
        <f ca="1">VLOOKUP(Q2864,Tabela3[],5,0)</f>
        <v>Japão</v>
      </c>
      <c r="D2864" t="str">
        <f ca="1">VLOOKUP(Q2864,Tabela3[],3,0)</f>
        <v>Toyota</v>
      </c>
      <c r="E2864" t="str">
        <f ca="1">IF(R2864=Q2864, (VLOOKUP(P2864+1,Tabela3[],5,0)),VLOOKUP(R2864,Tabela3[],5,0))</f>
        <v>Itália</v>
      </c>
      <c r="F2864" s="1">
        <f t="shared" ca="1" si="354"/>
        <v>36918</v>
      </c>
      <c r="G2864" s="1">
        <f t="shared" ca="1" si="355"/>
        <v>36918.093599533349</v>
      </c>
      <c r="H2864">
        <f t="shared" ca="1" si="356"/>
        <v>1</v>
      </c>
      <c r="I2864" t="str">
        <f ca="1">VLOOKUP(Q2864,Tabela3[],9,1)</f>
        <v>Trailer Carriers</v>
      </c>
      <c r="J2864" t="str">
        <f ca="1">VLOOKUP(Q2864,Tabela3[],11,0)</f>
        <v>COROLLA CROSS XR</v>
      </c>
      <c r="K2864" t="str">
        <f ca="1">VLOOKUP(Q2864,Tabela3[],10,0)</f>
        <v>Carros</v>
      </c>
      <c r="L2864" t="e" cm="1">
        <f t="array" aca="1" ref="L2864" ca="1">IF(Tabela2[[#This Row],[PORTO]]=Tabela2[[#This Row],[DESTINO]],0,erro)</f>
        <v>#NAME?</v>
      </c>
      <c r="N2864">
        <f t="shared" ca="1" si="359"/>
        <v>300</v>
      </c>
      <c r="O2864">
        <f t="shared" ca="1" si="360"/>
        <v>1</v>
      </c>
      <c r="P2864">
        <f t="shared" ca="1" si="361"/>
        <v>1</v>
      </c>
      <c r="Q2864">
        <f t="shared" ca="1" si="357"/>
        <v>11</v>
      </c>
      <c r="R2864">
        <f t="shared" ca="1" si="358"/>
        <v>19</v>
      </c>
    </row>
    <row r="2865" spans="1:18">
      <c r="A2865">
        <f ca="1">VLOOKUP(O2865,Tabela3[],2,0)</f>
        <v>2006</v>
      </c>
      <c r="B2865" t="str">
        <f ca="1">VLOOKUP(P2865,Tabela3[],4,0)</f>
        <v>MAIO</v>
      </c>
      <c r="C2865" t="str">
        <f ca="1">VLOOKUP(Q2865,Tabela3[],5,0)</f>
        <v>Alemanha</v>
      </c>
      <c r="D2865" t="str">
        <f ca="1">VLOOKUP(Q2865,Tabela3[],3,0)</f>
        <v>Volkswagen</v>
      </c>
      <c r="E2865" t="str">
        <f ca="1">IF(R2865=Q2865, (VLOOKUP(P2865+1,Tabela3[],5,0)),VLOOKUP(R2865,Tabela3[],5,0))</f>
        <v>Holanda</v>
      </c>
      <c r="F2865" s="1">
        <f t="shared" ca="1" si="354"/>
        <v>38833</v>
      </c>
      <c r="G2865" s="1">
        <f t="shared" ca="1" si="355"/>
        <v>38836.048147443784</v>
      </c>
      <c r="H2865">
        <f t="shared" ca="1" si="356"/>
        <v>1</v>
      </c>
      <c r="I2865" t="str">
        <f ca="1">VLOOKUP(Q2865,Tabela3[],9,1)</f>
        <v>Warehouse Carriers </v>
      </c>
      <c r="J2865" t="str">
        <f ca="1">VLOOKUP(Q2865,Tabela3[],11,0)</f>
        <v>GLI 350 TSI (Jetta)</v>
      </c>
      <c r="K2865" t="str">
        <f ca="1">VLOOKUP(Q2865,Tabela3[],10,0)</f>
        <v>Carros</v>
      </c>
      <c r="L2865" t="e" cm="1">
        <f t="array" aca="1" ref="L2865" ca="1">IF(Tabela2[[#This Row],[PORTO]]=Tabela2[[#This Row],[DESTINO]],0,erro)</f>
        <v>#NAME?</v>
      </c>
      <c r="N2865">
        <f t="shared" ca="1" si="359"/>
        <v>400</v>
      </c>
      <c r="O2865">
        <f t="shared" ca="1" si="360"/>
        <v>6</v>
      </c>
      <c r="P2865">
        <f t="shared" ca="1" si="361"/>
        <v>4</v>
      </c>
      <c r="Q2865">
        <f t="shared" ca="1" si="357"/>
        <v>8</v>
      </c>
      <c r="R2865">
        <f t="shared" ca="1" si="358"/>
        <v>15</v>
      </c>
    </row>
    <row r="2866" spans="1:18">
      <c r="A2866">
        <f ca="1">VLOOKUP(O2866,Tabela3[],2,0)</f>
        <v>2004</v>
      </c>
      <c r="B2866" t="str">
        <f ca="1">VLOOKUP(P2866,Tabela3[],4,0)</f>
        <v>MAIO</v>
      </c>
      <c r="C2866" t="str">
        <f ca="1">VLOOKUP(Q2866,Tabela3[],5,0)</f>
        <v>Holanda</v>
      </c>
      <c r="D2866" t="str">
        <f ca="1">VLOOKUP(Q2866,Tabela3[],3,0)</f>
        <v>Shell</v>
      </c>
      <c r="E2866" t="str">
        <f ca="1">IF(R2866=Q2866, (VLOOKUP(P2866+1,Tabela3[],5,0)),VLOOKUP(R2866,Tabela3[],5,0))</f>
        <v>China</v>
      </c>
      <c r="F2866" s="1">
        <f t="shared" ca="1" si="354"/>
        <v>38084</v>
      </c>
      <c r="G2866" s="1">
        <f t="shared" ca="1" si="355"/>
        <v>38088.230167706883</v>
      </c>
      <c r="H2866">
        <f t="shared" ca="1" si="356"/>
        <v>0</v>
      </c>
      <c r="I2866" t="str">
        <f ca="1">VLOOKUP(Q2866,Tabela3[],9,1)</f>
        <v>AbQaiq</v>
      </c>
      <c r="J2866" t="str">
        <f ca="1">VLOOKUP(Q2866,Tabela3[],11,0)</f>
        <v>Diesel</v>
      </c>
      <c r="K2866" t="str">
        <f ca="1">VLOOKUP(Q2866,Tabela3[],10,0)</f>
        <v>Petróleo</v>
      </c>
      <c r="L2866" t="e" cm="1">
        <f t="array" aca="1" ref="L2866" ca="1">IF(Tabela2[[#This Row],[PORTO]]=Tabela2[[#This Row],[DESTINO]],0,erro)</f>
        <v>#NAME?</v>
      </c>
      <c r="N2866">
        <f t="shared" ca="1" si="359"/>
        <v>50000</v>
      </c>
      <c r="O2866">
        <f t="shared" ca="1" si="360"/>
        <v>4</v>
      </c>
      <c r="P2866">
        <f t="shared" ca="1" si="361"/>
        <v>4</v>
      </c>
      <c r="Q2866">
        <f t="shared" ca="1" si="357"/>
        <v>15</v>
      </c>
      <c r="R2866">
        <f t="shared" ca="1" si="358"/>
        <v>1</v>
      </c>
    </row>
    <row r="2867" spans="1:18">
      <c r="A2867">
        <f ca="1">VLOOKUP(O2867,Tabela3[],2,0)</f>
        <v>2004</v>
      </c>
      <c r="B2867" t="str">
        <f ca="1">VLOOKUP(P2867,Tabela3[],4,0)</f>
        <v>NOVEMBRO</v>
      </c>
      <c r="C2867" t="str">
        <f ca="1">VLOOKUP(Q2867,Tabela3[],5,0)</f>
        <v>China</v>
      </c>
      <c r="D2867" t="str">
        <f ca="1">VLOOKUP(Q2867,Tabela3[],3,0)</f>
        <v>Alibaba Group</v>
      </c>
      <c r="E2867" t="str">
        <f ca="1">IF(R2867=Q2867, (VLOOKUP(P2867+1,Tabela3[],5,0)),VLOOKUP(R2867,Tabela3[],5,0))</f>
        <v>Estados Unidos</v>
      </c>
      <c r="F2867" s="1">
        <f t="shared" ca="1" si="354"/>
        <v>38263</v>
      </c>
      <c r="G2867" s="1">
        <f t="shared" ca="1" si="355"/>
        <v>38263.553186916179</v>
      </c>
      <c r="H2867">
        <f t="shared" ca="1" si="356"/>
        <v>0</v>
      </c>
      <c r="I2867" t="str">
        <f ca="1">VLOOKUP(Q2867,Tabela3[],9,1)</f>
        <v>HMM St Petersburg</v>
      </c>
      <c r="J2867" t="str">
        <f ca="1">VLOOKUP(Q2867,Tabela3[],11,0)</f>
        <v>Serração Portatil</v>
      </c>
      <c r="K2867" t="str">
        <f ca="1">VLOOKUP(Q2867,Tabela3[],10,0)</f>
        <v>Maquinário</v>
      </c>
      <c r="L2867" t="e" cm="1">
        <f t="array" aca="1" ref="L2867" ca="1">IF(Tabela2[[#This Row],[PORTO]]=Tabela2[[#This Row],[DESTINO]],0,erro)</f>
        <v>#NAME?</v>
      </c>
      <c r="N2867">
        <f t="shared" ca="1" si="359"/>
        <v>10</v>
      </c>
      <c r="O2867">
        <f t="shared" ca="1" si="360"/>
        <v>4</v>
      </c>
      <c r="P2867">
        <f t="shared" ca="1" si="361"/>
        <v>10</v>
      </c>
      <c r="Q2867">
        <f t="shared" ca="1" si="357"/>
        <v>0</v>
      </c>
      <c r="R2867">
        <f t="shared" ca="1" si="358"/>
        <v>5</v>
      </c>
    </row>
    <row r="2868" spans="1:18">
      <c r="A2868">
        <f ca="1">VLOOKUP(O2868,Tabela3[],2,0)</f>
        <v>2000</v>
      </c>
      <c r="B2868" t="str">
        <f ca="1">VLOOKUP(P2868,Tabela3[],4,0)</f>
        <v>NOVEMBRO</v>
      </c>
      <c r="C2868" t="str">
        <f ca="1">VLOOKUP(Q2868,Tabela3[],5,0)</f>
        <v>India</v>
      </c>
      <c r="D2868" t="str">
        <f ca="1">VLOOKUP(Q2868,Tabela3[],3,0)</f>
        <v>Reliance Industries</v>
      </c>
      <c r="E2868" t="str">
        <f ca="1">IF(R2868=Q2868, (VLOOKUP(P2868+1,Tabela3[],5,0)),VLOOKUP(R2868,Tabela3[],5,0))</f>
        <v>Coréia do Sul</v>
      </c>
      <c r="F2868" s="1">
        <f t="shared" ca="1" si="354"/>
        <v>36820</v>
      </c>
      <c r="G2868" s="1">
        <f t="shared" ca="1" si="355"/>
        <v>36820.835160545699</v>
      </c>
      <c r="H2868">
        <f t="shared" ca="1" si="356"/>
        <v>0</v>
      </c>
      <c r="I2868" t="str">
        <f ca="1">VLOOKUP(Q2868,Tabela3[],9,1)</f>
        <v>Tanker</v>
      </c>
      <c r="J2868" t="str">
        <f ca="1">VLOOKUP(Q2868,Tabela3[],11,0)</f>
        <v>Polipropileno</v>
      </c>
      <c r="K2868" t="str">
        <f ca="1">VLOOKUP(Q2868,Tabela3[],10,0)</f>
        <v>Petroquimicos</v>
      </c>
      <c r="L2868" t="e" cm="1">
        <f t="array" aca="1" ref="L2868" ca="1">IF(Tabela2[[#This Row],[PORTO]]=Tabela2[[#This Row],[DESTINO]],0,erro)</f>
        <v>#NAME?</v>
      </c>
      <c r="N2868">
        <f t="shared" ca="1" si="359"/>
        <v>0</v>
      </c>
      <c r="O2868">
        <f t="shared" ca="1" si="360"/>
        <v>0</v>
      </c>
      <c r="P2868">
        <f t="shared" ca="1" si="361"/>
        <v>10</v>
      </c>
      <c r="Q2868">
        <f t="shared" ca="1" si="357"/>
        <v>30</v>
      </c>
      <c r="R2868">
        <f t="shared" ca="1" si="358"/>
        <v>14</v>
      </c>
    </row>
    <row r="2869" spans="1:18">
      <c r="A2869">
        <f ca="1">VLOOKUP(O2869,Tabela3[],2,0)</f>
        <v>2001</v>
      </c>
      <c r="B2869" t="str">
        <f ca="1">VLOOKUP(P2869,Tabela3[],4,0)</f>
        <v>MAIO</v>
      </c>
      <c r="C2869" t="str">
        <f ca="1">VLOOKUP(Q2869,Tabela3[],5,0)</f>
        <v>Reino Unido</v>
      </c>
      <c r="D2869" t="str">
        <f ca="1">VLOOKUP(Q2869,Tabela3[],3,0)</f>
        <v>Unilever</v>
      </c>
      <c r="E2869" t="str">
        <f ca="1">IF(R2869=Q2869, (VLOOKUP(P2869+1,Tabela3[],5,0)),VLOOKUP(R2869,Tabela3[],5,0))</f>
        <v>Coréia do Sul</v>
      </c>
      <c r="F2869" s="1">
        <f t="shared" ca="1" si="354"/>
        <v>37007</v>
      </c>
      <c r="G2869" s="1">
        <f t="shared" ca="1" si="355"/>
        <v>37007.981397947049</v>
      </c>
      <c r="H2869">
        <f t="shared" ca="1" si="356"/>
        <v>1</v>
      </c>
      <c r="I2869" t="str">
        <f ca="1">VLOOKUP(Q2869,Tabela3[],9,1)</f>
        <v>HMM Helsinki</v>
      </c>
      <c r="J2869" t="str">
        <f ca="1">VLOOKUP(Q2869,Tabela3[],11,0)</f>
        <v xml:space="preserve">Shampoo </v>
      </c>
      <c r="K2869" t="str">
        <f ca="1">VLOOKUP(Q2869,Tabela3[],10,0)</f>
        <v>Quimico</v>
      </c>
      <c r="L2869" t="e" cm="1">
        <f t="array" aca="1" ref="L2869" ca="1">IF(Tabela2[[#This Row],[PORTO]]=Tabela2[[#This Row],[DESTINO]],0,erro)</f>
        <v>#NAME?</v>
      </c>
      <c r="N2869">
        <f t="shared" ca="1" si="359"/>
        <v>180000</v>
      </c>
      <c r="O2869">
        <f t="shared" ca="1" si="360"/>
        <v>1</v>
      </c>
      <c r="P2869">
        <f t="shared" ca="1" si="361"/>
        <v>4</v>
      </c>
      <c r="Q2869">
        <f t="shared" ca="1" si="357"/>
        <v>24</v>
      </c>
      <c r="R2869">
        <f t="shared" ca="1" si="358"/>
        <v>14</v>
      </c>
    </row>
    <row r="2870" spans="1:18">
      <c r="A2870">
        <f ca="1">VLOOKUP(O2870,Tabela3[],2,0)</f>
        <v>2008</v>
      </c>
      <c r="B2870" t="str">
        <f ca="1">VLOOKUP(P2870,Tabela3[],4,0)</f>
        <v>DEZEMBRO</v>
      </c>
      <c r="C2870" t="str">
        <f ca="1">VLOOKUP(Q2870,Tabela3[],5,0)</f>
        <v>Alemanha</v>
      </c>
      <c r="D2870" t="str">
        <f ca="1">VLOOKUP(Q2870,Tabela3[],3,0)</f>
        <v>Volkswagen</v>
      </c>
      <c r="E2870" t="str">
        <f ca="1">IF(R2870=Q2870, (VLOOKUP(P2870+1,Tabela3[],5,0)),VLOOKUP(R2870,Tabela3[],5,0))</f>
        <v>Itália</v>
      </c>
      <c r="F2870" s="1">
        <f t="shared" ca="1" si="354"/>
        <v>39760</v>
      </c>
      <c r="G2870" s="1">
        <f t="shared" ca="1" si="355"/>
        <v>39769.68898825744</v>
      </c>
      <c r="H2870">
        <f t="shared" ca="1" si="356"/>
        <v>1</v>
      </c>
      <c r="I2870" t="str">
        <f ca="1">VLOOKUP(Q2870,Tabela3[],9,1)</f>
        <v>Warehouse Carriers </v>
      </c>
      <c r="J2870" t="str">
        <f ca="1">VLOOKUP(Q2870,Tabela3[],11,0)</f>
        <v>GLI 350 TSI (Jetta)</v>
      </c>
      <c r="K2870" t="str">
        <f ca="1">VLOOKUP(Q2870,Tabela3[],10,0)</f>
        <v>Carros</v>
      </c>
      <c r="L2870" t="e" cm="1">
        <f t="array" aca="1" ref="L2870" ca="1">IF(Tabela2[[#This Row],[PORTO]]=Tabela2[[#This Row],[DESTINO]],0,erro)</f>
        <v>#NAME?</v>
      </c>
      <c r="N2870">
        <f t="shared" ca="1" si="359"/>
        <v>300</v>
      </c>
      <c r="O2870">
        <f t="shared" ca="1" si="360"/>
        <v>8</v>
      </c>
      <c r="P2870">
        <f t="shared" ca="1" si="361"/>
        <v>11</v>
      </c>
      <c r="Q2870">
        <f t="shared" ca="1" si="357"/>
        <v>8</v>
      </c>
      <c r="R2870">
        <f t="shared" ca="1" si="358"/>
        <v>18</v>
      </c>
    </row>
    <row r="2871" spans="1:18">
      <c r="A2871">
        <f ca="1">VLOOKUP(O2871,Tabela3[],2,0)</f>
        <v>2003</v>
      </c>
      <c r="B2871" t="str">
        <f ca="1">VLOOKUP(P2871,Tabela3[],4,0)</f>
        <v>NOVEMBRO</v>
      </c>
      <c r="C2871" t="str">
        <f ca="1">VLOOKUP(Q2871,Tabela3[],5,0)</f>
        <v>França</v>
      </c>
      <c r="D2871" t="str">
        <f ca="1">VLOOKUP(Q2871,Tabela3[],3,0)</f>
        <v> LVMH</v>
      </c>
      <c r="E2871" t="str">
        <f ca="1">IF(R2871=Q2871, (VLOOKUP(P2871+1,Tabela3[],5,0)),VLOOKUP(R2871,Tabela3[],5,0))</f>
        <v>Alemanha</v>
      </c>
      <c r="F2871" s="1">
        <f t="shared" ca="1" si="354"/>
        <v>37913</v>
      </c>
      <c r="G2871" s="1">
        <f t="shared" ca="1" si="355"/>
        <v>37915.695430371314</v>
      </c>
      <c r="H2871">
        <f t="shared" ca="1" si="356"/>
        <v>0</v>
      </c>
      <c r="I2871" t="str">
        <f ca="1">VLOOKUP(Q2871,Tabela3[],9,1)</f>
        <v>Emma Maersk</v>
      </c>
      <c r="J2871" t="str">
        <f ca="1">VLOOKUP(Q2871,Tabela3[],11,0)</f>
        <v>Guerlain</v>
      </c>
      <c r="K2871" t="str">
        <f ca="1">VLOOKUP(Q2871,Tabela3[],10,0)</f>
        <v>Tecido</v>
      </c>
      <c r="L2871" t="e" cm="1">
        <f t="array" aca="1" ref="L2871" ca="1">IF(Tabela2[[#This Row],[PORTO]]=Tabela2[[#This Row],[DESTINO]],0,erro)</f>
        <v>#NAME?</v>
      </c>
      <c r="N2871">
        <f t="shared" ca="1" si="359"/>
        <v>42000</v>
      </c>
      <c r="O2871">
        <f t="shared" ca="1" si="360"/>
        <v>3</v>
      </c>
      <c r="P2871">
        <f t="shared" ca="1" si="361"/>
        <v>10</v>
      </c>
      <c r="Q2871">
        <f t="shared" ca="1" si="357"/>
        <v>23</v>
      </c>
      <c r="R2871">
        <f t="shared" ca="1" si="358"/>
        <v>6</v>
      </c>
    </row>
    <row r="2872" spans="1:18">
      <c r="A2872">
        <f ca="1">VLOOKUP(O2872,Tabela3[],2,0)</f>
        <v>2000</v>
      </c>
      <c r="B2872" t="str">
        <f ca="1">VLOOKUP(P2872,Tabela3[],4,0)</f>
        <v>JULHO</v>
      </c>
      <c r="C2872" t="str">
        <f ca="1">VLOOKUP(Q2872,Tabela3[],5,0)</f>
        <v>Canadá</v>
      </c>
      <c r="D2872" t="str">
        <f ca="1">VLOOKUP(Q2872,Tabela3[],3,0)</f>
        <v>Shopify</v>
      </c>
      <c r="E2872" t="str">
        <f ca="1">IF(R2872=Q2872, (VLOOKUP(P2872+1,Tabela3[],5,0)),VLOOKUP(R2872,Tabela3[],5,0))</f>
        <v>Itália</v>
      </c>
      <c r="F2872" s="1">
        <f t="shared" ca="1" si="354"/>
        <v>36684</v>
      </c>
      <c r="G2872" s="1">
        <f t="shared" ca="1" si="355"/>
        <v>36692.198823955143</v>
      </c>
      <c r="H2872">
        <f t="shared" ca="1" si="356"/>
        <v>0</v>
      </c>
      <c r="I2872" t="str">
        <f ca="1">VLOOKUP(Q2872,Tabela3[],9,1)</f>
        <v>HMM Southampton</v>
      </c>
      <c r="J2872" t="str">
        <f ca="1">VLOOKUP(Q2872,Tabela3[],11,0)</f>
        <v>NONA</v>
      </c>
      <c r="K2872" t="str">
        <f ca="1">VLOOKUP(Q2872,Tabela3[],10,0)</f>
        <v>Bebida</v>
      </c>
      <c r="L2872" t="e" cm="1">
        <f t="array" aca="1" ref="L2872" ca="1">IF(Tabela2[[#This Row],[PORTO]]=Tabela2[[#This Row],[DESTINO]],0,erro)</f>
        <v>#NAME?</v>
      </c>
      <c r="N2872">
        <f t="shared" ca="1" si="359"/>
        <v>0</v>
      </c>
      <c r="O2872">
        <f t="shared" ca="1" si="360"/>
        <v>0</v>
      </c>
      <c r="P2872">
        <f t="shared" ca="1" si="361"/>
        <v>6</v>
      </c>
      <c r="Q2872">
        <f t="shared" ca="1" si="357"/>
        <v>34</v>
      </c>
      <c r="R2872">
        <f t="shared" ca="1" si="358"/>
        <v>18</v>
      </c>
    </row>
    <row r="2873" spans="1:18">
      <c r="A2873">
        <f ca="1">VLOOKUP(O2873,Tabela3[],2,0)</f>
        <v>2002</v>
      </c>
      <c r="B2873" t="str">
        <f ca="1">VLOOKUP(P2873,Tabela3[],4,0)</f>
        <v>FEVEREIRO</v>
      </c>
      <c r="C2873" t="str">
        <f ca="1">VLOOKUP(Q2873,Tabela3[],5,0)</f>
        <v>Brasil</v>
      </c>
      <c r="D2873" t="str">
        <f ca="1">VLOOKUP(Q2873,Tabela3[],3,0)</f>
        <v>VALE</v>
      </c>
      <c r="E2873" t="str">
        <f ca="1">IF(R2873=Q2873, (VLOOKUP(P2873+1,Tabela3[],5,0)),VLOOKUP(R2873,Tabela3[],5,0))</f>
        <v>Itália</v>
      </c>
      <c r="F2873" s="1">
        <f t="shared" ca="1" si="354"/>
        <v>37261</v>
      </c>
      <c r="G2873" s="1">
        <f t="shared" ca="1" si="355"/>
        <v>37269.385065649243</v>
      </c>
      <c r="H2873">
        <f t="shared" ca="1" si="356"/>
        <v>1</v>
      </c>
      <c r="I2873" t="str">
        <f ca="1">VLOOKUP(Q2873,Tabela3[],9,1)</f>
        <v>Lan Hua Hai</v>
      </c>
      <c r="J2873" t="str">
        <f ca="1">VLOOKUP(Q2873,Tabela3[],11,0)</f>
        <v>Bauxita</v>
      </c>
      <c r="K2873" t="str">
        <f ca="1">VLOOKUP(Q2873,Tabela3[],10,0)</f>
        <v>Minério</v>
      </c>
      <c r="L2873" t="e" cm="1">
        <f t="array" aca="1" ref="L2873" ca="1">IF(Tabela2[[#This Row],[PORTO]]=Tabela2[[#This Row],[DESTINO]],0,erro)</f>
        <v>#NAME?</v>
      </c>
      <c r="N2873">
        <f t="shared" ca="1" si="359"/>
        <v>0</v>
      </c>
      <c r="O2873">
        <f t="shared" ca="1" si="360"/>
        <v>2</v>
      </c>
      <c r="P2873">
        <f t="shared" ca="1" si="361"/>
        <v>1</v>
      </c>
      <c r="Q2873">
        <f t="shared" ca="1" si="357"/>
        <v>28</v>
      </c>
      <c r="R2873">
        <f t="shared" ca="1" si="358"/>
        <v>19</v>
      </c>
    </row>
    <row r="2874" spans="1:18">
      <c r="A2874">
        <f ca="1">VLOOKUP(O2874,Tabela3[],2,0)</f>
        <v>2000</v>
      </c>
      <c r="B2874" t="str">
        <f ca="1">VLOOKUP(P2874,Tabela3[],4,0)</f>
        <v>NOVEMBRO</v>
      </c>
      <c r="C2874" t="str">
        <f ca="1">VLOOKUP(Q2874,Tabela3[],5,0)</f>
        <v>India</v>
      </c>
      <c r="D2874" t="str">
        <f ca="1">VLOOKUP(Q2874,Tabela3[],3,0)</f>
        <v>Reliance Industries</v>
      </c>
      <c r="E2874" t="str">
        <f ca="1">IF(R2874=Q2874, (VLOOKUP(P2874+1,Tabela3[],5,0)),VLOOKUP(R2874,Tabela3[],5,0))</f>
        <v>França</v>
      </c>
      <c r="F2874" s="1">
        <f t="shared" ca="1" si="354"/>
        <v>36823</v>
      </c>
      <c r="G2874" s="1">
        <f t="shared" ca="1" si="355"/>
        <v>36832.110204113626</v>
      </c>
      <c r="H2874">
        <f t="shared" ca="1" si="356"/>
        <v>1</v>
      </c>
      <c r="I2874" t="str">
        <f ca="1">VLOOKUP(Q2874,Tabela3[],9,1)</f>
        <v>Tanker</v>
      </c>
      <c r="J2874" t="str">
        <f ca="1">VLOOKUP(Q2874,Tabela3[],11,0)</f>
        <v>Polipropileno</v>
      </c>
      <c r="K2874" t="str">
        <f ca="1">VLOOKUP(Q2874,Tabela3[],10,0)</f>
        <v>Petroquimicos</v>
      </c>
      <c r="L2874" t="e" cm="1">
        <f t="array" aca="1" ref="L2874" ca="1">IF(Tabela2[[#This Row],[PORTO]]=Tabela2[[#This Row],[DESTINO]],0,erro)</f>
        <v>#NAME?</v>
      </c>
      <c r="N2874">
        <f t="shared" ca="1" si="359"/>
        <v>0</v>
      </c>
      <c r="O2874">
        <f t="shared" ca="1" si="360"/>
        <v>0</v>
      </c>
      <c r="P2874">
        <f t="shared" ca="1" si="361"/>
        <v>10</v>
      </c>
      <c r="Q2874">
        <f t="shared" ca="1" si="357"/>
        <v>30</v>
      </c>
      <c r="R2874">
        <f t="shared" ca="1" si="358"/>
        <v>21</v>
      </c>
    </row>
    <row r="2875" spans="1:18">
      <c r="A2875">
        <f ca="1">VLOOKUP(O2875,Tabela3[],2,0)</f>
        <v>2000</v>
      </c>
      <c r="B2875" t="str">
        <f ca="1">VLOOKUP(P2875,Tabela3[],4,0)</f>
        <v>NOVEMBRO</v>
      </c>
      <c r="C2875" t="str">
        <f ca="1">VLOOKUP(Q2875,Tabela3[],5,0)</f>
        <v>França</v>
      </c>
      <c r="D2875" t="str">
        <f ca="1">VLOOKUP(Q2875,Tabela3[],3,0)</f>
        <v> LVMH</v>
      </c>
      <c r="E2875" t="str">
        <f ca="1">IF(R2875=Q2875, (VLOOKUP(P2875+1,Tabela3[],5,0)),VLOOKUP(R2875,Tabela3[],5,0))</f>
        <v>Itália</v>
      </c>
      <c r="F2875" s="1">
        <f t="shared" ca="1" si="354"/>
        <v>36804</v>
      </c>
      <c r="G2875" s="1">
        <f t="shared" ca="1" si="355"/>
        <v>36813.389315165856</v>
      </c>
      <c r="H2875">
        <f t="shared" ca="1" si="356"/>
        <v>1</v>
      </c>
      <c r="I2875" t="str">
        <f ca="1">VLOOKUP(Q2875,Tabela3[],9,1)</f>
        <v>Emma Maersk</v>
      </c>
      <c r="J2875" t="str">
        <f ca="1">VLOOKUP(Q2875,Tabela3[],11,0)</f>
        <v>Louis Vuitton</v>
      </c>
      <c r="K2875" t="str">
        <f ca="1">VLOOKUP(Q2875,Tabela3[],10,0)</f>
        <v>Tecido</v>
      </c>
      <c r="L2875" t="e" cm="1">
        <f t="array" aca="1" ref="L2875" ca="1">IF(Tabela2[[#This Row],[PORTO]]=Tabela2[[#This Row],[DESTINO]],0,erro)</f>
        <v>#NAME?</v>
      </c>
      <c r="N2875">
        <f t="shared" ca="1" si="359"/>
        <v>44000</v>
      </c>
      <c r="O2875">
        <f t="shared" ca="1" si="360"/>
        <v>0</v>
      </c>
      <c r="P2875">
        <f t="shared" ca="1" si="361"/>
        <v>10</v>
      </c>
      <c r="Q2875">
        <f t="shared" ca="1" si="357"/>
        <v>22</v>
      </c>
      <c r="R2875">
        <f t="shared" ca="1" si="358"/>
        <v>20</v>
      </c>
    </row>
    <row r="2876" spans="1:18">
      <c r="A2876">
        <f ca="1">VLOOKUP(O2876,Tabela3[],2,0)</f>
        <v>2008</v>
      </c>
      <c r="B2876" t="str">
        <f ca="1">VLOOKUP(P2876,Tabela3[],4,0)</f>
        <v>SETEMBRO</v>
      </c>
      <c r="C2876" t="str">
        <f ca="1">VLOOKUP(Q2876,Tabela3[],5,0)</f>
        <v>Reino Unido</v>
      </c>
      <c r="D2876" t="str">
        <f ca="1">VLOOKUP(Q2876,Tabela3[],3,0)</f>
        <v>Unilever</v>
      </c>
      <c r="E2876" t="str">
        <f ca="1">IF(R2876=Q2876, (VLOOKUP(P2876+1,Tabela3[],5,0)),VLOOKUP(R2876,Tabela3[],5,0))</f>
        <v>Alemanha</v>
      </c>
      <c r="F2876" s="1">
        <f t="shared" ca="1" si="354"/>
        <v>39676</v>
      </c>
      <c r="G2876" s="1">
        <f t="shared" ca="1" si="355"/>
        <v>39685.23990907269</v>
      </c>
      <c r="H2876">
        <f t="shared" ca="1" si="356"/>
        <v>0</v>
      </c>
      <c r="I2876" t="str">
        <f ca="1">VLOOKUP(Q2876,Tabela3[],9,1)</f>
        <v>HMM Helsinki</v>
      </c>
      <c r="J2876" t="str">
        <f ca="1">VLOOKUP(Q2876,Tabela3[],11,0)</f>
        <v>Sabonete</v>
      </c>
      <c r="K2876" t="str">
        <f ca="1">VLOOKUP(Q2876,Tabela3[],10,0)</f>
        <v>Quimico</v>
      </c>
      <c r="L2876" t="e" cm="1">
        <f t="array" aca="1" ref="L2876" ca="1">IF(Tabela2[[#This Row],[PORTO]]=Tabela2[[#This Row],[DESTINO]],0,erro)</f>
        <v>#NAME?</v>
      </c>
      <c r="N2876">
        <f t="shared" ca="1" si="359"/>
        <v>1620000</v>
      </c>
      <c r="O2876">
        <f t="shared" ca="1" si="360"/>
        <v>8</v>
      </c>
      <c r="P2876">
        <f t="shared" ca="1" si="361"/>
        <v>8</v>
      </c>
      <c r="Q2876">
        <f t="shared" ca="1" si="357"/>
        <v>26</v>
      </c>
      <c r="R2876">
        <f t="shared" ca="1" si="358"/>
        <v>6</v>
      </c>
    </row>
    <row r="2877" spans="1:18">
      <c r="A2877">
        <f ca="1">VLOOKUP(O2877,Tabela3[],2,0)</f>
        <v>2007</v>
      </c>
      <c r="B2877" t="str">
        <f ca="1">VLOOKUP(P2877,Tabela3[],4,0)</f>
        <v>SETEMBRO</v>
      </c>
      <c r="C2877" t="str">
        <f ca="1">VLOOKUP(Q2877,Tabela3[],5,0)</f>
        <v>Reino Unido</v>
      </c>
      <c r="D2877" t="str">
        <f ca="1">VLOOKUP(Q2877,Tabela3[],3,0)</f>
        <v>Unilever</v>
      </c>
      <c r="E2877" t="str">
        <f ca="1">IF(R2877=Q2877, (VLOOKUP(P2877+1,Tabela3[],5,0)),VLOOKUP(R2877,Tabela3[],5,0))</f>
        <v>França</v>
      </c>
      <c r="F2877" s="1">
        <f t="shared" ca="1" si="354"/>
        <v>39306</v>
      </c>
      <c r="G2877" s="1">
        <f t="shared" ca="1" si="355"/>
        <v>39308.800444736698</v>
      </c>
      <c r="H2877">
        <f t="shared" ca="1" si="356"/>
        <v>0</v>
      </c>
      <c r="I2877" t="str">
        <f ca="1">VLOOKUP(Q2877,Tabela3[],9,1)</f>
        <v>HMM Helsinki</v>
      </c>
      <c r="J2877" t="str">
        <f ca="1">VLOOKUP(Q2877,Tabela3[],11,0)</f>
        <v>Sabonete</v>
      </c>
      <c r="K2877" t="str">
        <f ca="1">VLOOKUP(Q2877,Tabela3[],10,0)</f>
        <v>Quimico</v>
      </c>
      <c r="L2877" t="e" cm="1">
        <f t="array" aca="1" ref="L2877" ca="1">IF(Tabela2[[#This Row],[PORTO]]=Tabela2[[#This Row],[DESTINO]],0,erro)</f>
        <v>#NAME?</v>
      </c>
      <c r="N2877">
        <f t="shared" ca="1" si="359"/>
        <v>1760000</v>
      </c>
      <c r="O2877">
        <f t="shared" ca="1" si="360"/>
        <v>7</v>
      </c>
      <c r="P2877">
        <f t="shared" ca="1" si="361"/>
        <v>8</v>
      </c>
      <c r="Q2877">
        <f t="shared" ca="1" si="357"/>
        <v>26</v>
      </c>
      <c r="R2877">
        <f t="shared" ca="1" si="358"/>
        <v>22</v>
      </c>
    </row>
    <row r="2878" spans="1:18">
      <c r="A2878">
        <f ca="1">VLOOKUP(O2878,Tabela3[],2,0)</f>
        <v>2001</v>
      </c>
      <c r="B2878" t="str">
        <f ca="1">VLOOKUP(P2878,Tabela3[],4,0)</f>
        <v>MAIO</v>
      </c>
      <c r="C2878" t="str">
        <f ca="1">VLOOKUP(Q2878,Tabela3[],5,0)</f>
        <v>França</v>
      </c>
      <c r="D2878" t="str">
        <f ca="1">VLOOKUP(Q2878,Tabela3[],3,0)</f>
        <v> LVMH</v>
      </c>
      <c r="E2878" t="str">
        <f ca="1">IF(R2878=Q2878, (VLOOKUP(P2878+1,Tabela3[],5,0)),VLOOKUP(R2878,Tabela3[],5,0))</f>
        <v>Coréia do Sul</v>
      </c>
      <c r="F2878" s="1">
        <f t="shared" ca="1" si="354"/>
        <v>36991</v>
      </c>
      <c r="G2878" s="1">
        <f t="shared" ca="1" si="355"/>
        <v>36993.42025695699</v>
      </c>
      <c r="H2878">
        <f t="shared" ca="1" si="356"/>
        <v>0</v>
      </c>
      <c r="I2878" t="str">
        <f ca="1">VLOOKUP(Q2878,Tabela3[],9,1)</f>
        <v>Emma Maersk</v>
      </c>
      <c r="J2878" t="str">
        <f ca="1">VLOOKUP(Q2878,Tabela3[],11,0)</f>
        <v>Louis Vuitton</v>
      </c>
      <c r="K2878" t="str">
        <f ca="1">VLOOKUP(Q2878,Tabela3[],10,0)</f>
        <v>Tecido</v>
      </c>
      <c r="L2878" t="e" cm="1">
        <f t="array" aca="1" ref="L2878" ca="1">IF(Tabela2[[#This Row],[PORTO]]=Tabela2[[#This Row],[DESTINO]],0,erro)</f>
        <v>#NAME?</v>
      </c>
      <c r="N2878">
        <f t="shared" ca="1" si="359"/>
        <v>10000</v>
      </c>
      <c r="O2878">
        <f t="shared" ca="1" si="360"/>
        <v>1</v>
      </c>
      <c r="P2878">
        <f t="shared" ca="1" si="361"/>
        <v>4</v>
      </c>
      <c r="Q2878">
        <f t="shared" ca="1" si="357"/>
        <v>22</v>
      </c>
      <c r="R2878">
        <f t="shared" ca="1" si="358"/>
        <v>14</v>
      </c>
    </row>
    <row r="2879" spans="1:18">
      <c r="A2879">
        <f ca="1">VLOOKUP(O2879,Tabela3[],2,0)</f>
        <v>2009</v>
      </c>
      <c r="B2879" t="str">
        <f ca="1">VLOOKUP(P2879,Tabela3[],4,0)</f>
        <v>DEZEMBRO</v>
      </c>
      <c r="C2879" t="str">
        <f ca="1">VLOOKUP(Q2879,Tabela3[],5,0)</f>
        <v>India</v>
      </c>
      <c r="D2879" t="str">
        <f ca="1">VLOOKUP(Q2879,Tabela3[],3,0)</f>
        <v>Reliance Industries</v>
      </c>
      <c r="E2879" t="str">
        <f ca="1">IF(R2879=Q2879, (VLOOKUP(P2879+1,Tabela3[],5,0)),VLOOKUP(R2879,Tabela3[],5,0))</f>
        <v>China</v>
      </c>
      <c r="F2879" s="1">
        <f t="shared" ca="1" si="354"/>
        <v>40117</v>
      </c>
      <c r="G2879" s="1">
        <f t="shared" ca="1" si="355"/>
        <v>40126.224160845828</v>
      </c>
      <c r="H2879">
        <f t="shared" ca="1" si="356"/>
        <v>1</v>
      </c>
      <c r="I2879" t="str">
        <f ca="1">VLOOKUP(Q2879,Tabela3[],9,1)</f>
        <v>Tanker</v>
      </c>
      <c r="J2879" t="str">
        <f ca="1">VLOOKUP(Q2879,Tabela3[],11,0)</f>
        <v>Polipropileno</v>
      </c>
      <c r="K2879" t="str">
        <f ca="1">VLOOKUP(Q2879,Tabela3[],10,0)</f>
        <v>Petroquimicos</v>
      </c>
      <c r="L2879" t="e" cm="1">
        <f t="array" aca="1" ref="L2879" ca="1">IF(Tabela2[[#This Row],[PORTO]]=Tabela2[[#This Row],[DESTINO]],0,erro)</f>
        <v>#NAME?</v>
      </c>
      <c r="N2879">
        <f t="shared" ca="1" si="359"/>
        <v>0</v>
      </c>
      <c r="O2879">
        <f t="shared" ca="1" si="360"/>
        <v>9</v>
      </c>
      <c r="P2879">
        <f t="shared" ca="1" si="361"/>
        <v>11</v>
      </c>
      <c r="Q2879">
        <f t="shared" ca="1" si="357"/>
        <v>30</v>
      </c>
      <c r="R2879">
        <f t="shared" ca="1" si="358"/>
        <v>2</v>
      </c>
    </row>
    <row r="2880" spans="1:18">
      <c r="A2880">
        <f ca="1">VLOOKUP(O2880,Tabela3[],2,0)</f>
        <v>2003</v>
      </c>
      <c r="B2880" t="str">
        <f ca="1">VLOOKUP(P2880,Tabela3[],4,0)</f>
        <v>SETEMBRO</v>
      </c>
      <c r="C2880" t="str">
        <f ca="1">VLOOKUP(Q2880,Tabela3[],5,0)</f>
        <v>Coréia do Sul</v>
      </c>
      <c r="D2880" t="str">
        <f ca="1">VLOOKUP(Q2880,Tabela3[],3,0)</f>
        <v>Samsung</v>
      </c>
      <c r="E2880" t="str">
        <f ca="1">IF(R2880=Q2880, (VLOOKUP(P2880+1,Tabela3[],5,0)),VLOOKUP(R2880,Tabela3[],5,0))</f>
        <v>Estados Unidos</v>
      </c>
      <c r="F2880" s="1">
        <f t="shared" ca="1" si="354"/>
        <v>37840</v>
      </c>
      <c r="G2880" s="1">
        <f t="shared" ca="1" si="355"/>
        <v>37846.736912340799</v>
      </c>
      <c r="H2880">
        <f t="shared" ca="1" si="356"/>
        <v>1</v>
      </c>
      <c r="I2880" t="str">
        <f ca="1">VLOOKUP(Q2880,Tabela3[],9,1)</f>
        <v>HMM Rotterdam</v>
      </c>
      <c r="J2880" t="str">
        <f ca="1">VLOOKUP(Q2880,Tabela3[],11,0)</f>
        <v>QLED 4k 75"</v>
      </c>
      <c r="K2880" t="str">
        <f ca="1">VLOOKUP(Q2880,Tabela3[],10,0)</f>
        <v>Eletrônicos</v>
      </c>
      <c r="L2880" t="e" cm="1">
        <f t="array" aca="1" ref="L2880" ca="1">IF(Tabela2[[#This Row],[PORTO]]=Tabela2[[#This Row],[DESTINO]],0,erro)</f>
        <v>#NAME?</v>
      </c>
      <c r="N2880">
        <f t="shared" ca="1" si="359"/>
        <v>2000</v>
      </c>
      <c r="O2880">
        <f t="shared" ca="1" si="360"/>
        <v>3</v>
      </c>
      <c r="P2880">
        <f t="shared" ca="1" si="361"/>
        <v>8</v>
      </c>
      <c r="Q2880">
        <f t="shared" ca="1" si="357"/>
        <v>13</v>
      </c>
      <c r="R2880">
        <f t="shared" ca="1" si="358"/>
        <v>4</v>
      </c>
    </row>
    <row r="2881" spans="1:18">
      <c r="A2881">
        <f ca="1">VLOOKUP(O2881,Tabela3[],2,0)</f>
        <v>2008</v>
      </c>
      <c r="B2881" t="str">
        <f ca="1">VLOOKUP(P2881,Tabela3[],4,0)</f>
        <v>JULHO</v>
      </c>
      <c r="C2881" t="str">
        <f ca="1">VLOOKUP(Q2881,Tabela3[],5,0)</f>
        <v>França</v>
      </c>
      <c r="D2881" t="str">
        <f ca="1">VLOOKUP(Q2881,Tabela3[],3,0)</f>
        <v> LVMH</v>
      </c>
      <c r="E2881" t="str">
        <f ca="1">IF(R2881=Q2881, (VLOOKUP(P2881+1,Tabela3[],5,0)),VLOOKUP(R2881,Tabela3[],5,0))</f>
        <v>Holanda</v>
      </c>
      <c r="F2881" s="1">
        <f t="shared" ca="1" si="354"/>
        <v>39609</v>
      </c>
      <c r="G2881" s="1">
        <f t="shared" ca="1" si="355"/>
        <v>39610.576676472185</v>
      </c>
      <c r="H2881">
        <f t="shared" ca="1" si="356"/>
        <v>1</v>
      </c>
      <c r="I2881" t="str">
        <f ca="1">VLOOKUP(Q2881,Tabela3[],9,1)</f>
        <v>Emma Maersk</v>
      </c>
      <c r="J2881" t="str">
        <f ca="1">VLOOKUP(Q2881,Tabela3[],11,0)</f>
        <v>Guerlain</v>
      </c>
      <c r="K2881" t="str">
        <f ca="1">VLOOKUP(Q2881,Tabela3[],10,0)</f>
        <v>Tecido</v>
      </c>
      <c r="L2881" t="e" cm="1">
        <f t="array" aca="1" ref="L2881" ca="1">IF(Tabela2[[#This Row],[PORTO]]=Tabela2[[#This Row],[DESTINO]],0,erro)</f>
        <v>#NAME?</v>
      </c>
      <c r="N2881">
        <f t="shared" ca="1" si="359"/>
        <v>39000</v>
      </c>
      <c r="O2881">
        <f t="shared" ca="1" si="360"/>
        <v>8</v>
      </c>
      <c r="P2881">
        <f t="shared" ca="1" si="361"/>
        <v>6</v>
      </c>
      <c r="Q2881">
        <f t="shared" ca="1" si="357"/>
        <v>23</v>
      </c>
      <c r="R2881">
        <f t="shared" ca="1" si="358"/>
        <v>16</v>
      </c>
    </row>
    <row r="2882" spans="1:18">
      <c r="A2882">
        <f ca="1">VLOOKUP(O2882,Tabela3[],2,0)</f>
        <v>2008</v>
      </c>
      <c r="B2882" t="str">
        <f ca="1">VLOOKUP(P2882,Tabela3[],4,0)</f>
        <v>JANEIRO</v>
      </c>
      <c r="C2882" t="str">
        <f ca="1">VLOOKUP(Q2882,Tabela3[],5,0)</f>
        <v>Itália</v>
      </c>
      <c r="D2882" t="str">
        <f ca="1">VLOOKUP(Q2882,Tabela3[],3,0)</f>
        <v>Hyundai</v>
      </c>
      <c r="E2882" t="str">
        <f ca="1">IF(R2882=Q2882, (VLOOKUP(P2882+1,Tabela3[],5,0)),VLOOKUP(R2882,Tabela3[],5,0))</f>
        <v>Estados Unidos</v>
      </c>
      <c r="F2882" s="1">
        <f t="shared" ref="F2882:F2945" ca="1" si="362">(DATE(A2882,IF(P2882&gt;0,P2882,IF(P2882&gt;12,P2882-1,IF(P2882=0,P2882+1))),RAND()*28))</f>
        <v>39454</v>
      </c>
      <c r="G2882" s="1">
        <f t="shared" ca="1" si="355"/>
        <v>39462.592093292194</v>
      </c>
      <c r="H2882">
        <f t="shared" ca="1" si="356"/>
        <v>1</v>
      </c>
      <c r="I2882" t="str">
        <f ca="1">VLOOKUP(Q2882,Tabela3[],9,1)</f>
        <v>Car Carriers</v>
      </c>
      <c r="J2882" t="str">
        <f ca="1">VLOOKUP(Q2882,Tabela3[],11,0)</f>
        <v>HB20 Vision</v>
      </c>
      <c r="K2882" t="str">
        <f ca="1">VLOOKUP(Q2882,Tabela3[],10,0)</f>
        <v>Carros</v>
      </c>
      <c r="L2882" t="e" cm="1">
        <f t="array" aca="1" ref="L2882" ca="1">IF(Tabela2[[#This Row],[PORTO]]=Tabela2[[#This Row],[DESTINO]],0,erro)</f>
        <v>#NAME?</v>
      </c>
      <c r="N2882">
        <f t="shared" ca="1" si="359"/>
        <v>500</v>
      </c>
      <c r="O2882">
        <f t="shared" ca="1" si="360"/>
        <v>8</v>
      </c>
      <c r="P2882">
        <f t="shared" ca="1" si="361"/>
        <v>0</v>
      </c>
      <c r="Q2882">
        <f t="shared" ca="1" si="357"/>
        <v>20</v>
      </c>
      <c r="R2882">
        <f t="shared" ca="1" si="358"/>
        <v>5</v>
      </c>
    </row>
    <row r="2883" spans="1:18">
      <c r="A2883">
        <f ca="1">VLOOKUP(O2883,Tabela3[],2,0)</f>
        <v>2004</v>
      </c>
      <c r="B2883" t="str">
        <f ca="1">VLOOKUP(P2883,Tabela3[],4,0)</f>
        <v>JANEIRO</v>
      </c>
      <c r="C2883" t="str">
        <f ca="1">VLOOKUP(Q2883,Tabela3[],5,0)</f>
        <v>Reino Unido</v>
      </c>
      <c r="D2883" t="str">
        <f ca="1">VLOOKUP(Q2883,Tabela3[],3,0)</f>
        <v>Unilever</v>
      </c>
      <c r="E2883" t="str">
        <f ca="1">IF(R2883=Q2883, (VLOOKUP(P2883+1,Tabela3[],5,0)),VLOOKUP(R2883,Tabela3[],5,0))</f>
        <v>Japão</v>
      </c>
      <c r="F2883" s="1">
        <f t="shared" ca="1" si="362"/>
        <v>38004</v>
      </c>
      <c r="G2883" s="1">
        <f t="shared" ref="G2883:G2946" ca="1" si="363">F2883+RAND()*10</f>
        <v>38011.168175357474</v>
      </c>
      <c r="H2883">
        <f t="shared" ref="H2883:H2946" ca="1" si="364">INT(RAND()*2)</f>
        <v>0</v>
      </c>
      <c r="I2883" t="str">
        <f ca="1">VLOOKUP(Q2883,Tabela3[],9,1)</f>
        <v>HMM Helsinki</v>
      </c>
      <c r="J2883" t="str">
        <f ca="1">VLOOKUP(Q2883,Tabela3[],11,0)</f>
        <v xml:space="preserve">Shampoo </v>
      </c>
      <c r="K2883" t="str">
        <f ca="1">VLOOKUP(Q2883,Tabela3[],10,0)</f>
        <v>Quimico</v>
      </c>
      <c r="L2883" t="e" cm="1">
        <f t="array" aca="1" ref="L2883" ca="1">IF(Tabela2[[#This Row],[PORTO]]=Tabela2[[#This Row],[DESTINO]],0,erro)</f>
        <v>#NAME?</v>
      </c>
      <c r="N2883">
        <f t="shared" ca="1" si="359"/>
        <v>1660000</v>
      </c>
      <c r="O2883">
        <f t="shared" ca="1" si="360"/>
        <v>4</v>
      </c>
      <c r="P2883">
        <f t="shared" ca="1" si="361"/>
        <v>0</v>
      </c>
      <c r="Q2883">
        <f t="shared" ref="Q2883:Q2946" ca="1" si="365">INT(RAND()*35)</f>
        <v>24</v>
      </c>
      <c r="R2883">
        <f t="shared" ref="R2883:R2946" ca="1" si="366">INT(RAND()*25)</f>
        <v>10</v>
      </c>
    </row>
    <row r="2884" spans="1:18">
      <c r="A2884">
        <f ca="1">VLOOKUP(O2884,Tabela3[],2,0)</f>
        <v>2007</v>
      </c>
      <c r="B2884" t="str">
        <f ca="1">VLOOKUP(P2884,Tabela3[],4,0)</f>
        <v>JUNHO</v>
      </c>
      <c r="C2884" t="str">
        <f ca="1">VLOOKUP(Q2884,Tabela3[],5,0)</f>
        <v>Estados Unidos</v>
      </c>
      <c r="D2884" t="str">
        <f ca="1">VLOOKUP(Q2884,Tabela3[],3,0)</f>
        <v>Amazon</v>
      </c>
      <c r="E2884" t="str">
        <f ca="1">IF(R2884=Q2884, (VLOOKUP(P2884+1,Tabela3[],5,0)),VLOOKUP(R2884,Tabela3[],5,0))</f>
        <v>China</v>
      </c>
      <c r="F2884" s="1">
        <f t="shared" ca="1" si="362"/>
        <v>39217</v>
      </c>
      <c r="G2884" s="1">
        <f t="shared" ca="1" si="363"/>
        <v>39217.199475791109</v>
      </c>
      <c r="H2884">
        <f t="shared" ca="1" si="364"/>
        <v>1</v>
      </c>
      <c r="I2884" t="str">
        <f ca="1">VLOOKUP(Q2884,Tabela3[],9,1)</f>
        <v>HMM Algeciras</v>
      </c>
      <c r="J2884" t="str">
        <f ca="1">VLOOKUP(Q2884,Tabela3[],11,0)</f>
        <v>Escrivaninha Trevalla</v>
      </c>
      <c r="K2884" t="str">
        <f ca="1">VLOOKUP(Q2884,Tabela3[],10,0)</f>
        <v>Geral</v>
      </c>
      <c r="L2884" t="e" cm="1">
        <f t="array" aca="1" ref="L2884" ca="1">IF(Tabela2[[#This Row],[PORTO]]=Tabela2[[#This Row],[DESTINO]],0,erro)</f>
        <v>#NAME?</v>
      </c>
      <c r="N2884">
        <f t="shared" ca="1" si="359"/>
        <v>4000</v>
      </c>
      <c r="O2884">
        <f t="shared" ca="1" si="360"/>
        <v>7</v>
      </c>
      <c r="P2884">
        <f t="shared" ca="1" si="361"/>
        <v>5</v>
      </c>
      <c r="Q2884">
        <f t="shared" ca="1" si="365"/>
        <v>3</v>
      </c>
      <c r="R2884">
        <f t="shared" ca="1" si="366"/>
        <v>1</v>
      </c>
    </row>
    <row r="2885" spans="1:18">
      <c r="A2885">
        <f ca="1">VLOOKUP(O2885,Tabela3[],2,0)</f>
        <v>2002</v>
      </c>
      <c r="B2885" t="str">
        <f ca="1">VLOOKUP(P2885,Tabela3[],4,0)</f>
        <v>NOVEMBRO</v>
      </c>
      <c r="C2885" t="str">
        <f ca="1">VLOOKUP(Q2885,Tabela3[],5,0)</f>
        <v>França</v>
      </c>
      <c r="D2885" t="str">
        <f ca="1">VLOOKUP(Q2885,Tabela3[],3,0)</f>
        <v> LVMH</v>
      </c>
      <c r="E2885" t="str">
        <f ca="1">IF(R2885=Q2885, (VLOOKUP(P2885+1,Tabela3[],5,0)),VLOOKUP(R2885,Tabela3[],5,0))</f>
        <v>China</v>
      </c>
      <c r="F2885" s="1">
        <f t="shared" ca="1" si="362"/>
        <v>37540</v>
      </c>
      <c r="G2885" s="1">
        <f t="shared" ca="1" si="363"/>
        <v>37541.700472682343</v>
      </c>
      <c r="H2885">
        <f t="shared" ca="1" si="364"/>
        <v>1</v>
      </c>
      <c r="I2885" t="str">
        <f ca="1">VLOOKUP(Q2885,Tabela3[],9,1)</f>
        <v>Emma Maersk</v>
      </c>
      <c r="J2885" t="str">
        <f ca="1">VLOOKUP(Q2885,Tabela3[],11,0)</f>
        <v>Louis Vuitton</v>
      </c>
      <c r="K2885" t="str">
        <f ca="1">VLOOKUP(Q2885,Tabela3[],10,0)</f>
        <v>Tecido</v>
      </c>
      <c r="L2885" t="e" cm="1">
        <f t="array" aca="1" ref="L2885" ca="1">IF(Tabela2[[#This Row],[PORTO]]=Tabela2[[#This Row],[DESTINO]],0,erro)</f>
        <v>#NAME?</v>
      </c>
      <c r="N2885">
        <f t="shared" ref="N2885:N2948" ca="1" si="367">IF(K2885="Geral",INT((RANDBETWEEN(1,5)*1000)),IF(K2885="Eletrônicos",INT((RANDBETWEEN(1,5))*500),IF(K2885="Tecido",INT((RANDBETWEEN(10,50)*1000)),IF(K2885="Carros",INT((RANDBETWEEN(1,5)*100)),IF(K2885="Petróleo",INT((RANDBETWEEN(50,100)*1000)),IF(K2885="Quimico",INT((RANDBETWEEN(10,200)*10000)),IF(K2885="Maquinário",INT((RANDBETWEEN(1,5)*10)),0)))))))</f>
        <v>35000</v>
      </c>
      <c r="O2885">
        <f t="shared" ca="1" si="360"/>
        <v>2</v>
      </c>
      <c r="P2885">
        <f t="shared" ca="1" si="361"/>
        <v>10</v>
      </c>
      <c r="Q2885">
        <f t="shared" ca="1" si="365"/>
        <v>22</v>
      </c>
      <c r="R2885">
        <f t="shared" ca="1" si="366"/>
        <v>0</v>
      </c>
    </row>
    <row r="2886" spans="1:18">
      <c r="A2886">
        <f ca="1">VLOOKUP(O2886,Tabela3[],2,0)</f>
        <v>2005</v>
      </c>
      <c r="B2886" t="str">
        <f ca="1">VLOOKUP(P2886,Tabela3[],4,0)</f>
        <v>FEVEREIRO</v>
      </c>
      <c r="C2886" t="str">
        <f ca="1">VLOOKUP(Q2886,Tabela3[],5,0)</f>
        <v>França</v>
      </c>
      <c r="D2886" t="str">
        <f ca="1">VLOOKUP(Q2886,Tabela3[],3,0)</f>
        <v> LVMH</v>
      </c>
      <c r="E2886" t="str">
        <f ca="1">IF(R2886=Q2886, (VLOOKUP(P2886+1,Tabela3[],5,0)),VLOOKUP(R2886,Tabela3[],5,0))</f>
        <v>Holanda</v>
      </c>
      <c r="F2886" s="1">
        <f t="shared" ca="1" si="362"/>
        <v>38369</v>
      </c>
      <c r="G2886" s="1">
        <f t="shared" ca="1" si="363"/>
        <v>38372.319555177004</v>
      </c>
      <c r="H2886">
        <f t="shared" ca="1" si="364"/>
        <v>1</v>
      </c>
      <c r="I2886" t="str">
        <f ca="1">VLOOKUP(Q2886,Tabela3[],9,1)</f>
        <v>Emma Maersk</v>
      </c>
      <c r="J2886" t="str">
        <f ca="1">VLOOKUP(Q2886,Tabela3[],11,0)</f>
        <v>Louis Vuitton</v>
      </c>
      <c r="K2886" t="str">
        <f ca="1">VLOOKUP(Q2886,Tabela3[],10,0)</f>
        <v>Tecido</v>
      </c>
      <c r="L2886" t="e" cm="1">
        <f t="array" aca="1" ref="L2886" ca="1">IF(Tabela2[[#This Row],[PORTO]]=Tabela2[[#This Row],[DESTINO]],0,erro)</f>
        <v>#NAME?</v>
      </c>
      <c r="N2886">
        <f t="shared" ca="1" si="367"/>
        <v>37000</v>
      </c>
      <c r="O2886">
        <f t="shared" ca="1" si="360"/>
        <v>5</v>
      </c>
      <c r="P2886">
        <f t="shared" ca="1" si="361"/>
        <v>1</v>
      </c>
      <c r="Q2886">
        <f t="shared" ca="1" si="365"/>
        <v>22</v>
      </c>
      <c r="R2886">
        <f t="shared" ca="1" si="366"/>
        <v>17</v>
      </c>
    </row>
    <row r="2887" spans="1:18">
      <c r="A2887">
        <f ca="1">VLOOKUP(O2887,Tabela3[],2,0)</f>
        <v>2002</v>
      </c>
      <c r="B2887" t="str">
        <f ca="1">VLOOKUP(P2887,Tabela3[],4,0)</f>
        <v>OUTUBRO</v>
      </c>
      <c r="C2887" t="str">
        <f ca="1">VLOOKUP(Q2887,Tabela3[],5,0)</f>
        <v>França</v>
      </c>
      <c r="D2887" t="str">
        <f ca="1">VLOOKUP(Q2887,Tabela3[],3,0)</f>
        <v> LVMH</v>
      </c>
      <c r="E2887" t="str">
        <f ca="1">IF(R2887=Q2887, (VLOOKUP(P2887+1,Tabela3[],5,0)),VLOOKUP(R2887,Tabela3[],5,0))</f>
        <v>Itália</v>
      </c>
      <c r="F2887" s="1">
        <f t="shared" ca="1" si="362"/>
        <v>37525</v>
      </c>
      <c r="G2887" s="1">
        <f t="shared" ca="1" si="363"/>
        <v>37533.617078089614</v>
      </c>
      <c r="H2887">
        <f t="shared" ca="1" si="364"/>
        <v>0</v>
      </c>
      <c r="I2887" t="str">
        <f ca="1">VLOOKUP(Q2887,Tabela3[],9,1)</f>
        <v>Emma Maersk</v>
      </c>
      <c r="J2887" t="str">
        <f ca="1">VLOOKUP(Q2887,Tabela3[],11,0)</f>
        <v>Clos Des Lambrys</v>
      </c>
      <c r="K2887" t="str">
        <f ca="1">VLOOKUP(Q2887,Tabela3[],10,0)</f>
        <v>Tecido</v>
      </c>
      <c r="L2887" t="e" cm="1">
        <f t="array" aca="1" ref="L2887" ca="1">IF(Tabela2[[#This Row],[PORTO]]=Tabela2[[#This Row],[DESTINO]],0,erro)</f>
        <v>#NAME?</v>
      </c>
      <c r="N2887">
        <f t="shared" ca="1" si="367"/>
        <v>49000</v>
      </c>
      <c r="O2887">
        <f t="shared" ca="1" si="360"/>
        <v>2</v>
      </c>
      <c r="P2887">
        <f t="shared" ca="1" si="361"/>
        <v>9</v>
      </c>
      <c r="Q2887">
        <f t="shared" ca="1" si="365"/>
        <v>21</v>
      </c>
      <c r="R2887">
        <f t="shared" ca="1" si="366"/>
        <v>19</v>
      </c>
    </row>
    <row r="2888" spans="1:18">
      <c r="A2888">
        <f ca="1">VLOOKUP(O2888,Tabela3[],2,0)</f>
        <v>2005</v>
      </c>
      <c r="B2888" t="str">
        <f ca="1">VLOOKUP(P2888,Tabela3[],4,0)</f>
        <v>MAIO</v>
      </c>
      <c r="C2888" t="str">
        <f ca="1">VLOOKUP(Q2888,Tabela3[],5,0)</f>
        <v>Canadá</v>
      </c>
      <c r="D2888" t="str">
        <f ca="1">VLOOKUP(Q2888,Tabela3[],3,0)</f>
        <v>Shopify</v>
      </c>
      <c r="E2888" t="str">
        <f ca="1">IF(R2888=Q2888, (VLOOKUP(P2888+1,Tabela3[],5,0)),VLOOKUP(R2888,Tabela3[],5,0))</f>
        <v>Estados Unidos</v>
      </c>
      <c r="F2888" s="1">
        <f t="shared" ca="1" si="362"/>
        <v>38469</v>
      </c>
      <c r="G2888" s="1">
        <f t="shared" ca="1" si="363"/>
        <v>38469.746457016496</v>
      </c>
      <c r="H2888">
        <f t="shared" ca="1" si="364"/>
        <v>1</v>
      </c>
      <c r="I2888" t="str">
        <f ca="1">VLOOKUP(Q2888,Tabela3[],9,1)</f>
        <v>HMM Southampton</v>
      </c>
      <c r="J2888" t="str">
        <f ca="1">VLOOKUP(Q2888,Tabela3[],11,0)</f>
        <v>TORRADORES DE CAFÉ</v>
      </c>
      <c r="K2888" t="str">
        <f ca="1">VLOOKUP(Q2888,Tabela3[],10,0)</f>
        <v>Geral</v>
      </c>
      <c r="L2888" t="e" cm="1">
        <f t="array" aca="1" ref="L2888" ca="1">IF(Tabela2[[#This Row],[PORTO]]=Tabela2[[#This Row],[DESTINO]],0,erro)</f>
        <v>#NAME?</v>
      </c>
      <c r="N2888">
        <f t="shared" ca="1" si="367"/>
        <v>3000</v>
      </c>
      <c r="O2888">
        <f t="shared" ca="1" si="360"/>
        <v>5</v>
      </c>
      <c r="P2888">
        <f t="shared" ca="1" si="361"/>
        <v>4</v>
      </c>
      <c r="Q2888">
        <f t="shared" ca="1" si="365"/>
        <v>33</v>
      </c>
      <c r="R2888">
        <f t="shared" ca="1" si="366"/>
        <v>5</v>
      </c>
    </row>
    <row r="2889" spans="1:18">
      <c r="A2889">
        <f ca="1">VLOOKUP(O2889,Tabela3[],2,0)</f>
        <v>2003</v>
      </c>
      <c r="B2889" t="str">
        <f ca="1">VLOOKUP(P2889,Tabela3[],4,0)</f>
        <v>JANEIRO</v>
      </c>
      <c r="C2889" t="str">
        <f ca="1">VLOOKUP(Q2889,Tabela3[],5,0)</f>
        <v>Alemanha</v>
      </c>
      <c r="D2889" t="str">
        <f ca="1">VLOOKUP(Q2889,Tabela3[],3,0)</f>
        <v>Volkswagen</v>
      </c>
      <c r="E2889" t="str">
        <f ca="1">IF(R2889=Q2889, (VLOOKUP(P2889+1,Tabela3[],5,0)),VLOOKUP(R2889,Tabela3[],5,0))</f>
        <v>Holanda</v>
      </c>
      <c r="F2889" s="1">
        <f t="shared" ca="1" si="362"/>
        <v>37974</v>
      </c>
      <c r="G2889" s="1">
        <f t="shared" ca="1" si="363"/>
        <v>37978.997931657133</v>
      </c>
      <c r="H2889">
        <f t="shared" ca="1" si="364"/>
        <v>1</v>
      </c>
      <c r="I2889" t="str">
        <f ca="1">VLOOKUP(Q2889,Tabela3[],9,1)</f>
        <v>Warehouse Carriers </v>
      </c>
      <c r="J2889" t="str">
        <f ca="1">VLOOKUP(Q2889,Tabela3[],11,0)</f>
        <v>GLI 350 TSI (Jetta)</v>
      </c>
      <c r="K2889" t="str">
        <f ca="1">VLOOKUP(Q2889,Tabela3[],10,0)</f>
        <v>Carros</v>
      </c>
      <c r="L2889" t="e" cm="1">
        <f t="array" aca="1" ref="L2889" ca="1">IF(Tabela2[[#This Row],[PORTO]]=Tabela2[[#This Row],[DESTINO]],0,erro)</f>
        <v>#NAME?</v>
      </c>
      <c r="N2889">
        <f t="shared" ca="1" si="367"/>
        <v>400</v>
      </c>
      <c r="O2889">
        <f t="shared" ca="1" si="360"/>
        <v>3</v>
      </c>
      <c r="P2889">
        <f t="shared" ca="1" si="361"/>
        <v>12</v>
      </c>
      <c r="Q2889">
        <f t="shared" ca="1" si="365"/>
        <v>8</v>
      </c>
      <c r="R2889">
        <f t="shared" ca="1" si="366"/>
        <v>16</v>
      </c>
    </row>
    <row r="2890" spans="1:18">
      <c r="A2890">
        <f ca="1">VLOOKUP(O2890,Tabela3[],2,0)</f>
        <v>2001</v>
      </c>
      <c r="B2890" t="str">
        <f ca="1">VLOOKUP(P2890,Tabela3[],4,0)</f>
        <v>JUNHO</v>
      </c>
      <c r="C2890" t="str">
        <f ca="1">VLOOKUP(Q2890,Tabela3[],5,0)</f>
        <v>Coréia do Sul</v>
      </c>
      <c r="D2890" t="str">
        <f ca="1">VLOOKUP(Q2890,Tabela3[],3,0)</f>
        <v>Samsung</v>
      </c>
      <c r="E2890" t="str">
        <f ca="1">IF(R2890=Q2890, (VLOOKUP(P2890+1,Tabela3[],5,0)),VLOOKUP(R2890,Tabela3[],5,0))</f>
        <v>Coréia do Sul</v>
      </c>
      <c r="F2890" s="1">
        <f t="shared" ca="1" si="362"/>
        <v>37026</v>
      </c>
      <c r="G2890" s="1">
        <f t="shared" ca="1" si="363"/>
        <v>37027.913992154907</v>
      </c>
      <c r="H2890">
        <f t="shared" ca="1" si="364"/>
        <v>1</v>
      </c>
      <c r="I2890" t="str">
        <f ca="1">VLOOKUP(Q2890,Tabela3[],9,1)</f>
        <v>HMM Rotterdam</v>
      </c>
      <c r="J2890" t="str">
        <f ca="1">VLOOKUP(Q2890,Tabela3[],11,0)</f>
        <v>Crystal UHD 4k 65"</v>
      </c>
      <c r="K2890" t="str">
        <f ca="1">VLOOKUP(Q2890,Tabela3[],10,0)</f>
        <v>Eletrônicos</v>
      </c>
      <c r="L2890" cm="1">
        <f t="array" aca="1" ref="L2890" ca="1">IF(Tabela2[[#This Row],[PORTO]]=Tabela2[[#This Row],[DESTINO]],0,erro)</f>
        <v>0</v>
      </c>
      <c r="N2890">
        <f t="shared" ca="1" si="367"/>
        <v>2000</v>
      </c>
      <c r="O2890">
        <f t="shared" ca="1" si="360"/>
        <v>1</v>
      </c>
      <c r="P2890">
        <f t="shared" ca="1" si="361"/>
        <v>5</v>
      </c>
      <c r="Q2890">
        <f t="shared" ca="1" si="365"/>
        <v>14</v>
      </c>
      <c r="R2890">
        <f t="shared" ca="1" si="366"/>
        <v>12</v>
      </c>
    </row>
    <row r="2891" spans="1:18">
      <c r="A2891">
        <f ca="1">VLOOKUP(O2891,Tabela3[],2,0)</f>
        <v>2001</v>
      </c>
      <c r="B2891" t="str">
        <f ca="1">VLOOKUP(P2891,Tabela3[],4,0)</f>
        <v>ABRIL</v>
      </c>
      <c r="C2891" t="str">
        <f ca="1">VLOOKUP(Q2891,Tabela3[],5,0)</f>
        <v>Reino Unido</v>
      </c>
      <c r="D2891" t="str">
        <f ca="1">VLOOKUP(Q2891,Tabela3[],3,0)</f>
        <v>Unilever</v>
      </c>
      <c r="E2891" t="str">
        <f ca="1">IF(R2891=Q2891, (VLOOKUP(P2891+1,Tabela3[],5,0)),VLOOKUP(R2891,Tabela3[],5,0))</f>
        <v>Estados Unidos</v>
      </c>
      <c r="F2891" s="1">
        <f t="shared" ca="1" si="362"/>
        <v>36962</v>
      </c>
      <c r="G2891" s="1">
        <f t="shared" ca="1" si="363"/>
        <v>36962.292828891179</v>
      </c>
      <c r="H2891">
        <f t="shared" ca="1" si="364"/>
        <v>0</v>
      </c>
      <c r="I2891" t="str">
        <f ca="1">VLOOKUP(Q2891,Tabela3[],9,1)</f>
        <v>HMM Helsinki</v>
      </c>
      <c r="J2891" t="str">
        <f ca="1">VLOOKUP(Q2891,Tabela3[],11,0)</f>
        <v xml:space="preserve">Desodorante Antitranspirante Aerosol </v>
      </c>
      <c r="K2891" t="str">
        <f ca="1">VLOOKUP(Q2891,Tabela3[],10,0)</f>
        <v>Quimico</v>
      </c>
      <c r="L2891" t="e" cm="1">
        <f t="array" aca="1" ref="L2891" ca="1">IF(Tabela2[[#This Row],[PORTO]]=Tabela2[[#This Row],[DESTINO]],0,erro)</f>
        <v>#NAME?</v>
      </c>
      <c r="N2891">
        <f t="shared" ca="1" si="367"/>
        <v>1600000</v>
      </c>
      <c r="O2891">
        <f t="shared" ca="1" si="360"/>
        <v>1</v>
      </c>
      <c r="P2891">
        <f t="shared" ca="1" si="361"/>
        <v>3</v>
      </c>
      <c r="Q2891">
        <f t="shared" ca="1" si="365"/>
        <v>25</v>
      </c>
      <c r="R2891">
        <f t="shared" ca="1" si="366"/>
        <v>5</v>
      </c>
    </row>
    <row r="2892" spans="1:18">
      <c r="A2892">
        <f ca="1">VLOOKUP(O2892,Tabela3[],2,0)</f>
        <v>2007</v>
      </c>
      <c r="B2892" t="str">
        <f ca="1">VLOOKUP(P2892,Tabela3[],4,0)</f>
        <v>DEZEMBRO</v>
      </c>
      <c r="C2892" t="str">
        <f ca="1">VLOOKUP(Q2892,Tabela3[],5,0)</f>
        <v>França</v>
      </c>
      <c r="D2892" t="str">
        <f ca="1">VLOOKUP(Q2892,Tabela3[],3,0)</f>
        <v> LVMH</v>
      </c>
      <c r="E2892" t="str">
        <f ca="1">IF(R2892=Q2892, (VLOOKUP(P2892+1,Tabela3[],5,0)),VLOOKUP(R2892,Tabela3[],5,0))</f>
        <v>Coréia do Sul</v>
      </c>
      <c r="F2892" s="1">
        <f t="shared" ca="1" si="362"/>
        <v>39398</v>
      </c>
      <c r="G2892" s="1">
        <f t="shared" ca="1" si="363"/>
        <v>39405.167941988562</v>
      </c>
      <c r="H2892">
        <f t="shared" ca="1" si="364"/>
        <v>1</v>
      </c>
      <c r="I2892" t="str">
        <f ca="1">VLOOKUP(Q2892,Tabela3[],9,1)</f>
        <v>Emma Maersk</v>
      </c>
      <c r="J2892" t="str">
        <f ca="1">VLOOKUP(Q2892,Tabela3[],11,0)</f>
        <v>Clos Des Lambrys</v>
      </c>
      <c r="K2892" t="str">
        <f ca="1">VLOOKUP(Q2892,Tabela3[],10,0)</f>
        <v>Tecido</v>
      </c>
      <c r="L2892" t="e" cm="1">
        <f t="array" aca="1" ref="L2892" ca="1">IF(Tabela2[[#This Row],[PORTO]]=Tabela2[[#This Row],[DESTINO]],0,erro)</f>
        <v>#NAME?</v>
      </c>
      <c r="N2892">
        <f t="shared" ca="1" si="367"/>
        <v>37000</v>
      </c>
      <c r="O2892">
        <f t="shared" ca="1" si="360"/>
        <v>7</v>
      </c>
      <c r="P2892">
        <f t="shared" ca="1" si="361"/>
        <v>11</v>
      </c>
      <c r="Q2892">
        <f t="shared" ca="1" si="365"/>
        <v>21</v>
      </c>
      <c r="R2892">
        <f t="shared" ca="1" si="366"/>
        <v>12</v>
      </c>
    </row>
    <row r="2893" spans="1:18">
      <c r="A2893">
        <f ca="1">VLOOKUP(O2893,Tabela3[],2,0)</f>
        <v>2001</v>
      </c>
      <c r="B2893" t="str">
        <f ca="1">VLOOKUP(P2893,Tabela3[],4,0)</f>
        <v>JUNHO</v>
      </c>
      <c r="C2893" t="str">
        <f ca="1">VLOOKUP(Q2893,Tabela3[],5,0)</f>
        <v>Brasil</v>
      </c>
      <c r="D2893" t="str">
        <f ca="1">VLOOKUP(Q2893,Tabela3[],3,0)</f>
        <v>VALE</v>
      </c>
      <c r="E2893" t="str">
        <f ca="1">IF(R2893=Q2893, (VLOOKUP(P2893+1,Tabela3[],5,0)),VLOOKUP(R2893,Tabela3[],5,0))</f>
        <v>França</v>
      </c>
      <c r="F2893" s="1">
        <f t="shared" ca="1" si="362"/>
        <v>37031</v>
      </c>
      <c r="G2893" s="1">
        <f t="shared" ca="1" si="363"/>
        <v>37035.685951015192</v>
      </c>
      <c r="H2893">
        <f t="shared" ca="1" si="364"/>
        <v>1</v>
      </c>
      <c r="I2893" t="str">
        <f ca="1">VLOOKUP(Q2893,Tabela3[],9,1)</f>
        <v>Lan Hua Hai</v>
      </c>
      <c r="J2893" t="str">
        <f ca="1">VLOOKUP(Q2893,Tabela3[],11,0)</f>
        <v>Bauxita</v>
      </c>
      <c r="K2893" t="str">
        <f ca="1">VLOOKUP(Q2893,Tabela3[],10,0)</f>
        <v>Minério</v>
      </c>
      <c r="L2893" t="e" cm="1">
        <f t="array" aca="1" ref="L2893" ca="1">IF(Tabela2[[#This Row],[PORTO]]=Tabela2[[#This Row],[DESTINO]],0,erro)</f>
        <v>#NAME?</v>
      </c>
      <c r="N2893">
        <f t="shared" ca="1" si="367"/>
        <v>0</v>
      </c>
      <c r="O2893">
        <f t="shared" ca="1" si="360"/>
        <v>1</v>
      </c>
      <c r="P2893">
        <f t="shared" ca="1" si="361"/>
        <v>5</v>
      </c>
      <c r="Q2893">
        <f t="shared" ca="1" si="365"/>
        <v>28</v>
      </c>
      <c r="R2893">
        <f t="shared" ca="1" si="366"/>
        <v>21</v>
      </c>
    </row>
    <row r="2894" spans="1:18">
      <c r="A2894">
        <f ca="1">VLOOKUP(O2894,Tabela3[],2,0)</f>
        <v>2006</v>
      </c>
      <c r="B2894" t="str">
        <f ca="1">VLOOKUP(P2894,Tabela3[],4,0)</f>
        <v>AGOSTO</v>
      </c>
      <c r="C2894" t="str">
        <f ca="1">VLOOKUP(Q2894,Tabela3[],5,0)</f>
        <v>Estados Unidos</v>
      </c>
      <c r="D2894" t="str">
        <f ca="1">VLOOKUP(Q2894,Tabela3[],3,0)</f>
        <v>Amazon</v>
      </c>
      <c r="E2894" t="str">
        <f ca="1">IF(R2894=Q2894, (VLOOKUP(P2894+1,Tabela3[],5,0)),VLOOKUP(R2894,Tabela3[],5,0))</f>
        <v>Itália</v>
      </c>
      <c r="F2894" s="1">
        <f t="shared" ca="1" si="362"/>
        <v>38900</v>
      </c>
      <c r="G2894" s="1">
        <f t="shared" ca="1" si="363"/>
        <v>38908.305033429438</v>
      </c>
      <c r="H2894">
        <f t="shared" ca="1" si="364"/>
        <v>1</v>
      </c>
      <c r="I2894" t="str">
        <f ca="1">VLOOKUP(Q2894,Tabela3[],9,1)</f>
        <v>HMM Algeciras</v>
      </c>
      <c r="J2894" t="str">
        <f ca="1">VLOOKUP(Q2894,Tabela3[],11,0)</f>
        <v>Escrivaninha Trevalla</v>
      </c>
      <c r="K2894" t="str">
        <f ca="1">VLOOKUP(Q2894,Tabela3[],10,0)</f>
        <v>Geral</v>
      </c>
      <c r="L2894" t="e" cm="1">
        <f t="array" aca="1" ref="L2894" ca="1">IF(Tabela2[[#This Row],[PORTO]]=Tabela2[[#This Row],[DESTINO]],0,erro)</f>
        <v>#NAME?</v>
      </c>
      <c r="N2894">
        <f t="shared" ca="1" si="367"/>
        <v>1000</v>
      </c>
      <c r="O2894">
        <f t="shared" ca="1" si="360"/>
        <v>6</v>
      </c>
      <c r="P2894">
        <f t="shared" ca="1" si="361"/>
        <v>7</v>
      </c>
      <c r="Q2894">
        <f t="shared" ca="1" si="365"/>
        <v>3</v>
      </c>
      <c r="R2894">
        <f t="shared" ca="1" si="366"/>
        <v>20</v>
      </c>
    </row>
    <row r="2895" spans="1:18">
      <c r="A2895">
        <f ca="1">VLOOKUP(O2895,Tabela3[],2,0)</f>
        <v>2005</v>
      </c>
      <c r="B2895" t="str">
        <f ca="1">VLOOKUP(P2895,Tabela3[],4,0)</f>
        <v>ABRIL</v>
      </c>
      <c r="C2895" t="str">
        <f ca="1">VLOOKUP(Q2895,Tabela3[],5,0)</f>
        <v>India</v>
      </c>
      <c r="D2895" t="str">
        <f ca="1">VLOOKUP(Q2895,Tabela3[],3,0)</f>
        <v>Reliance Industries</v>
      </c>
      <c r="E2895" t="str">
        <f ca="1">IF(R2895=Q2895, (VLOOKUP(P2895+1,Tabela3[],5,0)),VLOOKUP(R2895,Tabela3[],5,0))</f>
        <v>Coréia do Sul</v>
      </c>
      <c r="F2895" s="1">
        <f t="shared" ca="1" si="362"/>
        <v>38425</v>
      </c>
      <c r="G2895" s="1">
        <f t="shared" ca="1" si="363"/>
        <v>38434.559478959323</v>
      </c>
      <c r="H2895">
        <f t="shared" ca="1" si="364"/>
        <v>0</v>
      </c>
      <c r="I2895" t="str">
        <f ca="1">VLOOKUP(Q2895,Tabela3[],9,1)</f>
        <v>Tanker</v>
      </c>
      <c r="J2895" t="str">
        <f ca="1">VLOOKUP(Q2895,Tabela3[],11,0)</f>
        <v>Polipropileno</v>
      </c>
      <c r="K2895" t="str">
        <f ca="1">VLOOKUP(Q2895,Tabela3[],10,0)</f>
        <v>Petroquimicos</v>
      </c>
      <c r="L2895" t="e" cm="1">
        <f t="array" aca="1" ref="L2895" ca="1">IF(Tabela2[[#This Row],[PORTO]]=Tabela2[[#This Row],[DESTINO]],0,erro)</f>
        <v>#NAME?</v>
      </c>
      <c r="N2895">
        <f t="shared" ca="1" si="367"/>
        <v>0</v>
      </c>
      <c r="O2895">
        <f t="shared" ca="1" si="360"/>
        <v>5</v>
      </c>
      <c r="P2895">
        <f t="shared" ca="1" si="361"/>
        <v>3</v>
      </c>
      <c r="Q2895">
        <f t="shared" ca="1" si="365"/>
        <v>30</v>
      </c>
      <c r="R2895">
        <f t="shared" ca="1" si="366"/>
        <v>14</v>
      </c>
    </row>
    <row r="2896" spans="1:18">
      <c r="A2896">
        <f ca="1">VLOOKUP(O2896,Tabela3[],2,0)</f>
        <v>2009</v>
      </c>
      <c r="B2896" t="str">
        <f ca="1">VLOOKUP(P2896,Tabela3[],4,0)</f>
        <v>JANEIRO</v>
      </c>
      <c r="C2896" t="str">
        <f ca="1">VLOOKUP(Q2896,Tabela3[],5,0)</f>
        <v>Reino Unido</v>
      </c>
      <c r="D2896" t="str">
        <f ca="1">VLOOKUP(Q2896,Tabela3[],3,0)</f>
        <v>Unilever</v>
      </c>
      <c r="E2896" t="str">
        <f ca="1">IF(R2896=Q2896, (VLOOKUP(P2896+1,Tabela3[],5,0)),VLOOKUP(R2896,Tabela3[],5,0))</f>
        <v>China</v>
      </c>
      <c r="F2896" s="1">
        <f t="shared" ca="1" si="362"/>
        <v>39833</v>
      </c>
      <c r="G2896" s="1">
        <f t="shared" ca="1" si="363"/>
        <v>39841.090326189595</v>
      </c>
      <c r="H2896">
        <f t="shared" ca="1" si="364"/>
        <v>0</v>
      </c>
      <c r="I2896" t="str">
        <f ca="1">VLOOKUP(Q2896,Tabela3[],9,1)</f>
        <v>HMM Helsinki</v>
      </c>
      <c r="J2896" t="str">
        <f ca="1">VLOOKUP(Q2896,Tabela3[],11,0)</f>
        <v xml:space="preserve">Desodorante Antitranspirante Aerosol </v>
      </c>
      <c r="K2896" t="str">
        <f ca="1">VLOOKUP(Q2896,Tabela3[],10,0)</f>
        <v>Quimico</v>
      </c>
      <c r="L2896" t="e" cm="1">
        <f t="array" aca="1" ref="L2896" ca="1">IF(Tabela2[[#This Row],[PORTO]]=Tabela2[[#This Row],[DESTINO]],0,erro)</f>
        <v>#NAME?</v>
      </c>
      <c r="N2896">
        <f t="shared" ca="1" si="367"/>
        <v>1560000</v>
      </c>
      <c r="O2896">
        <f t="shared" ca="1" si="360"/>
        <v>9</v>
      </c>
      <c r="P2896">
        <f t="shared" ca="1" si="361"/>
        <v>0</v>
      </c>
      <c r="Q2896">
        <f t="shared" ca="1" si="365"/>
        <v>25</v>
      </c>
      <c r="R2896">
        <f t="shared" ca="1" si="366"/>
        <v>2</v>
      </c>
    </row>
    <row r="2897" spans="1:18">
      <c r="A2897">
        <f ca="1">VLOOKUP(O2897,Tabela3[],2,0)</f>
        <v>2007</v>
      </c>
      <c r="B2897" t="str">
        <f ca="1">VLOOKUP(P2897,Tabela3[],4,0)</f>
        <v>JANEIRO</v>
      </c>
      <c r="C2897" t="str">
        <f ca="1">VLOOKUP(Q2897,Tabela3[],5,0)</f>
        <v>Canadá</v>
      </c>
      <c r="D2897" t="str">
        <f ca="1">VLOOKUP(Q2897,Tabela3[],3,0)</f>
        <v>Shopify</v>
      </c>
      <c r="E2897" t="str">
        <f ca="1">IF(R2897=Q2897, (VLOOKUP(P2897+1,Tabela3[],5,0)),VLOOKUP(R2897,Tabela3[],5,0))</f>
        <v>Itália</v>
      </c>
      <c r="F2897" s="1">
        <f t="shared" ca="1" si="362"/>
        <v>39418</v>
      </c>
      <c r="G2897" s="1">
        <f t="shared" ca="1" si="363"/>
        <v>39423.271180187301</v>
      </c>
      <c r="H2897">
        <f t="shared" ca="1" si="364"/>
        <v>0</v>
      </c>
      <c r="I2897" t="str">
        <f ca="1">VLOOKUP(Q2897,Tabela3[],9,1)</f>
        <v>HMM Southampton</v>
      </c>
      <c r="J2897" t="str">
        <f ca="1">VLOOKUP(Q2897,Tabela3[],11,0)</f>
        <v>TORRADORES DE CAFÉ</v>
      </c>
      <c r="K2897" t="str">
        <f ca="1">VLOOKUP(Q2897,Tabela3[],10,0)</f>
        <v>Geral</v>
      </c>
      <c r="L2897" t="e" cm="1">
        <f t="array" aca="1" ref="L2897" ca="1">IF(Tabela2[[#This Row],[PORTO]]=Tabela2[[#This Row],[DESTINO]],0,erro)</f>
        <v>#NAME?</v>
      </c>
      <c r="N2897">
        <f t="shared" ca="1" si="367"/>
        <v>2000</v>
      </c>
      <c r="O2897">
        <f t="shared" ca="1" si="360"/>
        <v>7</v>
      </c>
      <c r="P2897">
        <f t="shared" ca="1" si="361"/>
        <v>12</v>
      </c>
      <c r="Q2897">
        <f t="shared" ca="1" si="365"/>
        <v>33</v>
      </c>
      <c r="R2897">
        <f t="shared" ca="1" si="366"/>
        <v>18</v>
      </c>
    </row>
    <row r="2898" spans="1:18">
      <c r="A2898">
        <f ca="1">VLOOKUP(O2898,Tabela3[],2,0)</f>
        <v>2005</v>
      </c>
      <c r="B2898" t="str">
        <f ca="1">VLOOKUP(P2898,Tabela3[],4,0)</f>
        <v>JULHO</v>
      </c>
      <c r="C2898" t="str">
        <f ca="1">VLOOKUP(Q2898,Tabela3[],5,0)</f>
        <v>India</v>
      </c>
      <c r="D2898" t="str">
        <f ca="1">VLOOKUP(Q2898,Tabela3[],3,0)</f>
        <v>Reliance Industries</v>
      </c>
      <c r="E2898" t="str">
        <f ca="1">IF(R2898=Q2898, (VLOOKUP(P2898+1,Tabela3[],5,0)),VLOOKUP(R2898,Tabela3[],5,0))</f>
        <v>França</v>
      </c>
      <c r="F2898" s="1">
        <f t="shared" ca="1" si="362"/>
        <v>38510</v>
      </c>
      <c r="G2898" s="1">
        <f t="shared" ca="1" si="363"/>
        <v>38512.675637832152</v>
      </c>
      <c r="H2898">
        <f t="shared" ca="1" si="364"/>
        <v>1</v>
      </c>
      <c r="I2898" t="str">
        <f ca="1">VLOOKUP(Q2898,Tabela3[],9,1)</f>
        <v>Tanker</v>
      </c>
      <c r="J2898" t="str">
        <f ca="1">VLOOKUP(Q2898,Tabela3[],11,0)</f>
        <v>Polipropileno</v>
      </c>
      <c r="K2898" t="str">
        <f ca="1">VLOOKUP(Q2898,Tabela3[],10,0)</f>
        <v>Petroquimicos</v>
      </c>
      <c r="L2898" t="e" cm="1">
        <f t="array" aca="1" ref="L2898" ca="1">IF(Tabela2[[#This Row],[PORTO]]=Tabela2[[#This Row],[DESTINO]],0,erro)</f>
        <v>#NAME?</v>
      </c>
      <c r="N2898">
        <f t="shared" ca="1" si="367"/>
        <v>0</v>
      </c>
      <c r="O2898">
        <f t="shared" ca="1" si="360"/>
        <v>5</v>
      </c>
      <c r="P2898">
        <f t="shared" ca="1" si="361"/>
        <v>6</v>
      </c>
      <c r="Q2898">
        <f t="shared" ca="1" si="365"/>
        <v>30</v>
      </c>
      <c r="R2898">
        <f t="shared" ca="1" si="366"/>
        <v>23</v>
      </c>
    </row>
    <row r="2899" spans="1:18">
      <c r="A2899">
        <f ca="1">VLOOKUP(O2899,Tabela3[],2,0)</f>
        <v>2001</v>
      </c>
      <c r="B2899" t="str">
        <f ca="1">VLOOKUP(P2899,Tabela3[],4,0)</f>
        <v>MARÇO</v>
      </c>
      <c r="C2899" t="str">
        <f ca="1">VLOOKUP(Q2899,Tabela3[],5,0)</f>
        <v>Itália</v>
      </c>
      <c r="D2899" t="str">
        <f ca="1">VLOOKUP(Q2899,Tabela3[],3,0)</f>
        <v>Hyundai</v>
      </c>
      <c r="E2899" t="str">
        <f ca="1">IF(R2899=Q2899, (VLOOKUP(P2899+1,Tabela3[],5,0)),VLOOKUP(R2899,Tabela3[],5,0))</f>
        <v>China</v>
      </c>
      <c r="F2899" s="1">
        <f t="shared" ca="1" si="362"/>
        <v>36940</v>
      </c>
      <c r="G2899" s="1">
        <f t="shared" ca="1" si="363"/>
        <v>36941.916576033844</v>
      </c>
      <c r="H2899">
        <f t="shared" ca="1" si="364"/>
        <v>0</v>
      </c>
      <c r="I2899" t="str">
        <f ca="1">VLOOKUP(Q2899,Tabela3[],9,1)</f>
        <v>Car Carriers</v>
      </c>
      <c r="J2899" t="str">
        <f ca="1">VLOOKUP(Q2899,Tabela3[],11,0)</f>
        <v>Creta Confort</v>
      </c>
      <c r="K2899" t="str">
        <f ca="1">VLOOKUP(Q2899,Tabela3[],10,0)</f>
        <v>Carros</v>
      </c>
      <c r="L2899" t="e" cm="1">
        <f t="array" aca="1" ref="L2899" ca="1">IF(Tabela2[[#This Row],[PORTO]]=Tabela2[[#This Row],[DESTINO]],0,erro)</f>
        <v>#NAME?</v>
      </c>
      <c r="N2899">
        <f t="shared" ca="1" si="367"/>
        <v>300</v>
      </c>
      <c r="O2899">
        <f t="shared" ref="O2899:O2962" ca="1" si="368">INT(RAND()*10)</f>
        <v>1</v>
      </c>
      <c r="P2899">
        <f t="shared" ref="P2899:P2962" ca="1" si="369">INT(RAND()*13)</f>
        <v>2</v>
      </c>
      <c r="Q2899">
        <f t="shared" ca="1" si="365"/>
        <v>18</v>
      </c>
      <c r="R2899">
        <f t="shared" ca="1" si="366"/>
        <v>1</v>
      </c>
    </row>
    <row r="2900" spans="1:18">
      <c r="A2900">
        <f ca="1">VLOOKUP(O2900,Tabela3[],2,0)</f>
        <v>2007</v>
      </c>
      <c r="B2900" t="str">
        <f ca="1">VLOOKUP(P2900,Tabela3[],4,0)</f>
        <v>DEZEMBRO</v>
      </c>
      <c r="C2900" t="str">
        <f ca="1">VLOOKUP(Q2900,Tabela3[],5,0)</f>
        <v>Holanda</v>
      </c>
      <c r="D2900" t="str">
        <f ca="1">VLOOKUP(Q2900,Tabela3[],3,0)</f>
        <v>Shell</v>
      </c>
      <c r="E2900" t="str">
        <f ca="1">IF(R2900=Q2900, (VLOOKUP(P2900+1,Tabela3[],5,0)),VLOOKUP(R2900,Tabela3[],5,0))</f>
        <v>Itália</v>
      </c>
      <c r="F2900" s="1">
        <f t="shared" ca="1" si="362"/>
        <v>39403</v>
      </c>
      <c r="G2900" s="1">
        <f t="shared" ca="1" si="363"/>
        <v>39408.509427939622</v>
      </c>
      <c r="H2900">
        <f t="shared" ca="1" si="364"/>
        <v>1</v>
      </c>
      <c r="I2900" t="str">
        <f ca="1">VLOOKUP(Q2900,Tabela3[],9,1)</f>
        <v>AbQaiq</v>
      </c>
      <c r="J2900" t="str">
        <f ca="1">VLOOKUP(Q2900,Tabela3[],11,0)</f>
        <v>Petróleo Bruto</v>
      </c>
      <c r="K2900" t="str">
        <f ca="1">VLOOKUP(Q2900,Tabela3[],10,0)</f>
        <v>Petróleo</v>
      </c>
      <c r="L2900" t="e" cm="1">
        <f t="array" aca="1" ref="L2900" ca="1">IF(Tabela2[[#This Row],[PORTO]]=Tabela2[[#This Row],[DESTINO]],0,erro)</f>
        <v>#NAME?</v>
      </c>
      <c r="N2900">
        <f t="shared" ca="1" si="367"/>
        <v>70000</v>
      </c>
      <c r="O2900">
        <f t="shared" ca="1" si="368"/>
        <v>7</v>
      </c>
      <c r="P2900">
        <f t="shared" ca="1" si="369"/>
        <v>11</v>
      </c>
      <c r="Q2900">
        <f t="shared" ca="1" si="365"/>
        <v>17</v>
      </c>
      <c r="R2900">
        <f t="shared" ca="1" si="366"/>
        <v>19</v>
      </c>
    </row>
    <row r="2901" spans="1:18">
      <c r="A2901">
        <f ca="1">VLOOKUP(O2901,Tabela3[],2,0)</f>
        <v>2003</v>
      </c>
      <c r="B2901" t="str">
        <f ca="1">VLOOKUP(P2901,Tabela3[],4,0)</f>
        <v>JUNHO</v>
      </c>
      <c r="C2901" t="str">
        <f ca="1">VLOOKUP(Q2901,Tabela3[],5,0)</f>
        <v>Estados Unidos</v>
      </c>
      <c r="D2901" t="str">
        <f ca="1">VLOOKUP(Q2901,Tabela3[],3,0)</f>
        <v>Amazon</v>
      </c>
      <c r="E2901" t="str">
        <f ca="1">IF(R2901=Q2901, (VLOOKUP(P2901+1,Tabela3[],5,0)),VLOOKUP(R2901,Tabela3[],5,0))</f>
        <v>Itália</v>
      </c>
      <c r="F2901" s="1">
        <f t="shared" ca="1" si="362"/>
        <v>37751</v>
      </c>
      <c r="G2901" s="1">
        <f t="shared" ca="1" si="363"/>
        <v>37759.589760962794</v>
      </c>
      <c r="H2901">
        <f t="shared" ca="1" si="364"/>
        <v>1</v>
      </c>
      <c r="I2901" t="str">
        <f ca="1">VLOOKUP(Q2901,Tabela3[],9,1)</f>
        <v>HMM Algeciras</v>
      </c>
      <c r="J2901" t="str">
        <f ca="1">VLOOKUP(Q2901,Tabela3[],11,0)</f>
        <v>Escrivaninha Trevalla</v>
      </c>
      <c r="K2901" t="str">
        <f ca="1">VLOOKUP(Q2901,Tabela3[],10,0)</f>
        <v>Geral</v>
      </c>
      <c r="L2901" t="e" cm="1">
        <f t="array" aca="1" ref="L2901" ca="1">IF(Tabela2[[#This Row],[PORTO]]=Tabela2[[#This Row],[DESTINO]],0,erro)</f>
        <v>#NAME?</v>
      </c>
      <c r="N2901">
        <f t="shared" ca="1" si="367"/>
        <v>3000</v>
      </c>
      <c r="O2901">
        <f t="shared" ca="1" si="368"/>
        <v>3</v>
      </c>
      <c r="P2901">
        <f t="shared" ca="1" si="369"/>
        <v>5</v>
      </c>
      <c r="Q2901">
        <f t="shared" ca="1" si="365"/>
        <v>3</v>
      </c>
      <c r="R2901">
        <f t="shared" ca="1" si="366"/>
        <v>18</v>
      </c>
    </row>
    <row r="2902" spans="1:18">
      <c r="A2902">
        <f ca="1">VLOOKUP(O2902,Tabela3[],2,0)</f>
        <v>2007</v>
      </c>
      <c r="B2902" t="str">
        <f ca="1">VLOOKUP(P2902,Tabela3[],4,0)</f>
        <v>SETEMBRO</v>
      </c>
      <c r="C2902" t="str">
        <f ca="1">VLOOKUP(Q2902,Tabela3[],5,0)</f>
        <v>França</v>
      </c>
      <c r="D2902" t="str">
        <f ca="1">VLOOKUP(Q2902,Tabela3[],3,0)</f>
        <v> LVMH</v>
      </c>
      <c r="E2902" t="str">
        <f ca="1">IF(R2902=Q2902, (VLOOKUP(P2902+1,Tabela3[],5,0)),VLOOKUP(R2902,Tabela3[],5,0))</f>
        <v>Japão</v>
      </c>
      <c r="F2902" s="1">
        <f t="shared" ca="1" si="362"/>
        <v>39313</v>
      </c>
      <c r="G2902" s="1">
        <f t="shared" ca="1" si="363"/>
        <v>39316.429261530255</v>
      </c>
      <c r="H2902">
        <f t="shared" ca="1" si="364"/>
        <v>0</v>
      </c>
      <c r="I2902" t="str">
        <f ca="1">VLOOKUP(Q2902,Tabela3[],9,1)</f>
        <v>Emma Maersk</v>
      </c>
      <c r="J2902" t="str">
        <f ca="1">VLOOKUP(Q2902,Tabela3[],11,0)</f>
        <v>Louis Vuitton</v>
      </c>
      <c r="K2902" t="str">
        <f ca="1">VLOOKUP(Q2902,Tabela3[],10,0)</f>
        <v>Tecido</v>
      </c>
      <c r="L2902" t="e" cm="1">
        <f t="array" aca="1" ref="L2902" ca="1">IF(Tabela2[[#This Row],[PORTO]]=Tabela2[[#This Row],[DESTINO]],0,erro)</f>
        <v>#NAME?</v>
      </c>
      <c r="N2902">
        <f t="shared" ca="1" si="367"/>
        <v>33000</v>
      </c>
      <c r="O2902">
        <f t="shared" ca="1" si="368"/>
        <v>7</v>
      </c>
      <c r="P2902">
        <f t="shared" ca="1" si="369"/>
        <v>8</v>
      </c>
      <c r="Q2902">
        <f t="shared" ca="1" si="365"/>
        <v>22</v>
      </c>
      <c r="R2902">
        <f t="shared" ca="1" si="366"/>
        <v>22</v>
      </c>
    </row>
    <row r="2903" spans="1:18">
      <c r="A2903">
        <f ca="1">VLOOKUP(O2903,Tabela3[],2,0)</f>
        <v>2001</v>
      </c>
      <c r="B2903" t="str">
        <f ca="1">VLOOKUP(P2903,Tabela3[],4,0)</f>
        <v>ABRIL</v>
      </c>
      <c r="C2903" t="str">
        <f ca="1">VLOOKUP(Q2903,Tabela3[],5,0)</f>
        <v>Reino Unido</v>
      </c>
      <c r="D2903" t="str">
        <f ca="1">VLOOKUP(Q2903,Tabela3[],3,0)</f>
        <v>Unilever</v>
      </c>
      <c r="E2903" t="str">
        <f ca="1">IF(R2903=Q2903, (VLOOKUP(P2903+1,Tabela3[],5,0)),VLOOKUP(R2903,Tabela3[],5,0))</f>
        <v>China</v>
      </c>
      <c r="F2903" s="1">
        <f t="shared" ca="1" si="362"/>
        <v>36961</v>
      </c>
      <c r="G2903" s="1">
        <f t="shared" ca="1" si="363"/>
        <v>36968.812062548248</v>
      </c>
      <c r="H2903">
        <f t="shared" ca="1" si="364"/>
        <v>0</v>
      </c>
      <c r="I2903" t="str">
        <f ca="1">VLOOKUP(Q2903,Tabela3[],9,1)</f>
        <v>HMM Helsinki</v>
      </c>
      <c r="J2903" t="str">
        <f ca="1">VLOOKUP(Q2903,Tabela3[],11,0)</f>
        <v xml:space="preserve">Shampoo </v>
      </c>
      <c r="K2903" t="str">
        <f ca="1">VLOOKUP(Q2903,Tabela3[],10,0)</f>
        <v>Quimico</v>
      </c>
      <c r="L2903" t="e" cm="1">
        <f t="array" aca="1" ref="L2903" ca="1">IF(Tabela2[[#This Row],[PORTO]]=Tabela2[[#This Row],[DESTINO]],0,erro)</f>
        <v>#NAME?</v>
      </c>
      <c r="N2903">
        <f t="shared" ca="1" si="367"/>
        <v>850000</v>
      </c>
      <c r="O2903">
        <f t="shared" ca="1" si="368"/>
        <v>1</v>
      </c>
      <c r="P2903">
        <f t="shared" ca="1" si="369"/>
        <v>3</v>
      </c>
      <c r="Q2903">
        <f t="shared" ca="1" si="365"/>
        <v>24</v>
      </c>
      <c r="R2903">
        <f t="shared" ca="1" si="366"/>
        <v>1</v>
      </c>
    </row>
    <row r="2904" spans="1:18">
      <c r="A2904">
        <f ca="1">VLOOKUP(O2904,Tabela3[],2,0)</f>
        <v>2009</v>
      </c>
      <c r="B2904" t="str">
        <f ca="1">VLOOKUP(P2904,Tabela3[],4,0)</f>
        <v>NOVEMBRO</v>
      </c>
      <c r="C2904" t="str">
        <f ca="1">VLOOKUP(Q2904,Tabela3[],5,0)</f>
        <v>China</v>
      </c>
      <c r="D2904" t="str">
        <f ca="1">VLOOKUP(Q2904,Tabela3[],3,0)</f>
        <v>Alibaba Group</v>
      </c>
      <c r="E2904" t="str">
        <f ca="1">IF(R2904=Q2904, (VLOOKUP(P2904+1,Tabela3[],5,0)),VLOOKUP(R2904,Tabela3[],5,0))</f>
        <v>Holanda</v>
      </c>
      <c r="F2904" s="1">
        <f t="shared" ca="1" si="362"/>
        <v>40089</v>
      </c>
      <c r="G2904" s="1">
        <f t="shared" ca="1" si="363"/>
        <v>40097.98006512288</v>
      </c>
      <c r="H2904">
        <f t="shared" ca="1" si="364"/>
        <v>1</v>
      </c>
      <c r="I2904" t="str">
        <f ca="1">VLOOKUP(Q2904,Tabela3[],9,1)</f>
        <v>HMM St Petersburg</v>
      </c>
      <c r="J2904" t="str">
        <f ca="1">VLOOKUP(Q2904,Tabela3[],11,0)</f>
        <v>Miniescavadeira</v>
      </c>
      <c r="K2904" t="str">
        <f ca="1">VLOOKUP(Q2904,Tabela3[],10,0)</f>
        <v>Maquinário</v>
      </c>
      <c r="L2904" t="e" cm="1">
        <f t="array" aca="1" ref="L2904" ca="1">IF(Tabela2[[#This Row],[PORTO]]=Tabela2[[#This Row],[DESTINO]],0,erro)</f>
        <v>#NAME?</v>
      </c>
      <c r="N2904">
        <f t="shared" ca="1" si="367"/>
        <v>40</v>
      </c>
      <c r="O2904">
        <f t="shared" ca="1" si="368"/>
        <v>9</v>
      </c>
      <c r="P2904">
        <f t="shared" ca="1" si="369"/>
        <v>10</v>
      </c>
      <c r="Q2904">
        <f t="shared" ca="1" si="365"/>
        <v>1</v>
      </c>
      <c r="R2904">
        <f t="shared" ca="1" si="366"/>
        <v>15</v>
      </c>
    </row>
    <row r="2905" spans="1:18">
      <c r="A2905">
        <f ca="1">VLOOKUP(O2905,Tabela3[],2,0)</f>
        <v>2007</v>
      </c>
      <c r="B2905" t="str">
        <f ca="1">VLOOKUP(P2905,Tabela3[],4,0)</f>
        <v>JULHO</v>
      </c>
      <c r="C2905" t="str">
        <f ca="1">VLOOKUP(Q2905,Tabela3[],5,0)</f>
        <v>Itália</v>
      </c>
      <c r="D2905" t="str">
        <f ca="1">VLOOKUP(Q2905,Tabela3[],3,0)</f>
        <v>Hyundai</v>
      </c>
      <c r="E2905" t="str">
        <f ca="1">IF(R2905=Q2905, (VLOOKUP(P2905+1,Tabela3[],5,0)),VLOOKUP(R2905,Tabela3[],5,0))</f>
        <v>Alemanha</v>
      </c>
      <c r="F2905" s="1">
        <f t="shared" ca="1" si="362"/>
        <v>39242</v>
      </c>
      <c r="G2905" s="1">
        <f t="shared" ca="1" si="363"/>
        <v>39251.805106569627</v>
      </c>
      <c r="H2905">
        <f t="shared" ca="1" si="364"/>
        <v>0</v>
      </c>
      <c r="I2905" t="str">
        <f ca="1">VLOOKUP(Q2905,Tabela3[],9,1)</f>
        <v>Car Carriers</v>
      </c>
      <c r="J2905" t="str">
        <f ca="1">VLOOKUP(Q2905,Tabela3[],11,0)</f>
        <v>HB20 Vision</v>
      </c>
      <c r="K2905" t="str">
        <f ca="1">VLOOKUP(Q2905,Tabela3[],10,0)</f>
        <v>Carros</v>
      </c>
      <c r="L2905" t="e" cm="1">
        <f t="array" aca="1" ref="L2905" ca="1">IF(Tabela2[[#This Row],[PORTO]]=Tabela2[[#This Row],[DESTINO]],0,erro)</f>
        <v>#NAME?</v>
      </c>
      <c r="N2905">
        <f t="shared" ca="1" si="367"/>
        <v>100</v>
      </c>
      <c r="O2905">
        <f t="shared" ca="1" si="368"/>
        <v>7</v>
      </c>
      <c r="P2905">
        <f t="shared" ca="1" si="369"/>
        <v>6</v>
      </c>
      <c r="Q2905">
        <f t="shared" ca="1" si="365"/>
        <v>20</v>
      </c>
      <c r="R2905">
        <f t="shared" ca="1" si="366"/>
        <v>7</v>
      </c>
    </row>
    <row r="2906" spans="1:18">
      <c r="A2906">
        <f ca="1">VLOOKUP(O2906,Tabela3[],2,0)</f>
        <v>2005</v>
      </c>
      <c r="B2906" t="str">
        <f ca="1">VLOOKUP(P2906,Tabela3[],4,0)</f>
        <v>FEVEREIRO</v>
      </c>
      <c r="C2906" t="str">
        <f ca="1">VLOOKUP(Q2906,Tabela3[],5,0)</f>
        <v>Estados Unidos</v>
      </c>
      <c r="D2906" t="str">
        <f ca="1">VLOOKUP(Q2906,Tabela3[],3,0)</f>
        <v>Amazon</v>
      </c>
      <c r="E2906" t="str">
        <f ca="1">IF(R2906=Q2906, (VLOOKUP(P2906+1,Tabela3[],5,0)),VLOOKUP(R2906,Tabela3[],5,0))</f>
        <v>Japão</v>
      </c>
      <c r="F2906" s="1">
        <f t="shared" ca="1" si="362"/>
        <v>38366</v>
      </c>
      <c r="G2906" s="1">
        <f t="shared" ca="1" si="363"/>
        <v>38368.409782955037</v>
      </c>
      <c r="H2906">
        <f t="shared" ca="1" si="364"/>
        <v>1</v>
      </c>
      <c r="I2906" t="str">
        <f ca="1">VLOOKUP(Q2906,Tabela3[],9,1)</f>
        <v>HMM Algeciras</v>
      </c>
      <c r="J2906" t="str">
        <f ca="1">VLOOKUP(Q2906,Tabela3[],11,0)</f>
        <v>Escrivaninha Trevalla</v>
      </c>
      <c r="K2906" t="str">
        <f ca="1">VLOOKUP(Q2906,Tabela3[],10,0)</f>
        <v>Geral</v>
      </c>
      <c r="L2906" t="e" cm="1">
        <f t="array" aca="1" ref="L2906" ca="1">IF(Tabela2[[#This Row],[PORTO]]=Tabela2[[#This Row],[DESTINO]],0,erro)</f>
        <v>#NAME?</v>
      </c>
      <c r="N2906">
        <f t="shared" ca="1" si="367"/>
        <v>3000</v>
      </c>
      <c r="O2906">
        <f t="shared" ca="1" si="368"/>
        <v>5</v>
      </c>
      <c r="P2906">
        <f t="shared" ca="1" si="369"/>
        <v>1</v>
      </c>
      <c r="Q2906">
        <f t="shared" ca="1" si="365"/>
        <v>3</v>
      </c>
      <c r="R2906">
        <f t="shared" ca="1" si="366"/>
        <v>9</v>
      </c>
    </row>
    <row r="2907" spans="1:18">
      <c r="A2907">
        <f ca="1">VLOOKUP(O2907,Tabela3[],2,0)</f>
        <v>2000</v>
      </c>
      <c r="B2907" t="str">
        <f ca="1">VLOOKUP(P2907,Tabela3[],4,0)</f>
        <v>MAIO</v>
      </c>
      <c r="C2907" t="str">
        <f ca="1">VLOOKUP(Q2907,Tabela3[],5,0)</f>
        <v>Canadá</v>
      </c>
      <c r="D2907" t="str">
        <f ca="1">VLOOKUP(Q2907,Tabela3[],3,0)</f>
        <v>Shopify</v>
      </c>
      <c r="E2907" t="str">
        <f ca="1">IF(R2907=Q2907, (VLOOKUP(P2907+1,Tabela3[],5,0)),VLOOKUP(R2907,Tabela3[],5,0))</f>
        <v>Estados Unidos</v>
      </c>
      <c r="F2907" s="1">
        <f t="shared" ca="1" si="362"/>
        <v>36643</v>
      </c>
      <c r="G2907" s="1">
        <f t="shared" ca="1" si="363"/>
        <v>36647.342310562555</v>
      </c>
      <c r="H2907">
        <f t="shared" ca="1" si="364"/>
        <v>0</v>
      </c>
      <c r="I2907" t="str">
        <f ca="1">VLOOKUP(Q2907,Tabela3[],9,1)</f>
        <v>HMM Southampton</v>
      </c>
      <c r="J2907" t="str">
        <f ca="1">VLOOKUP(Q2907,Tabela3[],11,0)</f>
        <v>NONA</v>
      </c>
      <c r="K2907" t="str">
        <f ca="1">VLOOKUP(Q2907,Tabela3[],10,0)</f>
        <v>Bebida</v>
      </c>
      <c r="L2907" t="e" cm="1">
        <f t="array" aca="1" ref="L2907" ca="1">IF(Tabela2[[#This Row],[PORTO]]=Tabela2[[#This Row],[DESTINO]],0,erro)</f>
        <v>#NAME?</v>
      </c>
      <c r="N2907">
        <f t="shared" ca="1" si="367"/>
        <v>0</v>
      </c>
      <c r="O2907">
        <f t="shared" ca="1" si="368"/>
        <v>0</v>
      </c>
      <c r="P2907">
        <f t="shared" ca="1" si="369"/>
        <v>4</v>
      </c>
      <c r="Q2907">
        <f t="shared" ca="1" si="365"/>
        <v>34</v>
      </c>
      <c r="R2907">
        <f t="shared" ca="1" si="366"/>
        <v>5</v>
      </c>
    </row>
    <row r="2908" spans="1:18">
      <c r="A2908">
        <f ca="1">VLOOKUP(O2908,Tabela3[],2,0)</f>
        <v>2009</v>
      </c>
      <c r="B2908" t="str">
        <f ca="1">VLOOKUP(P2908,Tabela3[],4,0)</f>
        <v>JANEIRO</v>
      </c>
      <c r="C2908" t="str">
        <f ca="1">VLOOKUP(Q2908,Tabela3[],5,0)</f>
        <v>India</v>
      </c>
      <c r="D2908" t="str">
        <f ca="1">VLOOKUP(Q2908,Tabela3[],3,0)</f>
        <v>Reliance Industries</v>
      </c>
      <c r="E2908" t="str">
        <f ca="1">IF(R2908=Q2908, (VLOOKUP(P2908+1,Tabela3[],5,0)),VLOOKUP(R2908,Tabela3[],5,0))</f>
        <v>Holanda</v>
      </c>
      <c r="F2908" s="1">
        <f t="shared" ca="1" si="362"/>
        <v>40162</v>
      </c>
      <c r="G2908" s="1">
        <f t="shared" ca="1" si="363"/>
        <v>40163.451019471031</v>
      </c>
      <c r="H2908">
        <f t="shared" ca="1" si="364"/>
        <v>1</v>
      </c>
      <c r="I2908" t="str">
        <f ca="1">VLOOKUP(Q2908,Tabela3[],9,1)</f>
        <v>Tanker</v>
      </c>
      <c r="J2908" t="str">
        <f ca="1">VLOOKUP(Q2908,Tabela3[],11,0)</f>
        <v>Polipropileno</v>
      </c>
      <c r="K2908" t="str">
        <f ca="1">VLOOKUP(Q2908,Tabela3[],10,0)</f>
        <v>Petroquimicos</v>
      </c>
      <c r="L2908" t="e" cm="1">
        <f t="array" aca="1" ref="L2908" ca="1">IF(Tabela2[[#This Row],[PORTO]]=Tabela2[[#This Row],[DESTINO]],0,erro)</f>
        <v>#NAME?</v>
      </c>
      <c r="N2908">
        <f t="shared" ca="1" si="367"/>
        <v>0</v>
      </c>
      <c r="O2908">
        <f t="shared" ca="1" si="368"/>
        <v>9</v>
      </c>
      <c r="P2908">
        <f t="shared" ca="1" si="369"/>
        <v>12</v>
      </c>
      <c r="Q2908">
        <f t="shared" ca="1" si="365"/>
        <v>30</v>
      </c>
      <c r="R2908">
        <f t="shared" ca="1" si="366"/>
        <v>15</v>
      </c>
    </row>
    <row r="2909" spans="1:18">
      <c r="A2909">
        <f ca="1">VLOOKUP(O2909,Tabela3[],2,0)</f>
        <v>2005</v>
      </c>
      <c r="B2909" t="str">
        <f ca="1">VLOOKUP(P2909,Tabela3[],4,0)</f>
        <v>NOVEMBRO</v>
      </c>
      <c r="C2909" t="str">
        <f ca="1">VLOOKUP(Q2909,Tabela3[],5,0)</f>
        <v>China</v>
      </c>
      <c r="D2909" t="str">
        <f ca="1">VLOOKUP(Q2909,Tabela3[],3,0)</f>
        <v>Alibaba Group</v>
      </c>
      <c r="E2909" t="str">
        <f ca="1">IF(R2909=Q2909, (VLOOKUP(P2909+1,Tabela3[],5,0)),VLOOKUP(R2909,Tabela3[],5,0))</f>
        <v>Itália</v>
      </c>
      <c r="F2909" s="1">
        <f t="shared" ca="1" si="362"/>
        <v>38637</v>
      </c>
      <c r="G2909" s="1">
        <f t="shared" ca="1" si="363"/>
        <v>38641.736926711565</v>
      </c>
      <c r="H2909">
        <f t="shared" ca="1" si="364"/>
        <v>0</v>
      </c>
      <c r="I2909" t="str">
        <f ca="1">VLOOKUP(Q2909,Tabela3[],9,1)</f>
        <v>HMM St Petersburg</v>
      </c>
      <c r="J2909" t="str">
        <f ca="1">VLOOKUP(Q2909,Tabela3[],11,0)</f>
        <v>Serração Portatil</v>
      </c>
      <c r="K2909" t="str">
        <f ca="1">VLOOKUP(Q2909,Tabela3[],10,0)</f>
        <v>Maquinário</v>
      </c>
      <c r="L2909" t="e" cm="1">
        <f t="array" aca="1" ref="L2909" ca="1">IF(Tabela2[[#This Row],[PORTO]]=Tabela2[[#This Row],[DESTINO]],0,erro)</f>
        <v>#NAME?</v>
      </c>
      <c r="N2909">
        <f t="shared" ca="1" si="367"/>
        <v>10</v>
      </c>
      <c r="O2909">
        <f t="shared" ca="1" si="368"/>
        <v>5</v>
      </c>
      <c r="P2909">
        <f t="shared" ca="1" si="369"/>
        <v>10</v>
      </c>
      <c r="Q2909">
        <f t="shared" ca="1" si="365"/>
        <v>0</v>
      </c>
      <c r="R2909">
        <f t="shared" ca="1" si="366"/>
        <v>19</v>
      </c>
    </row>
    <row r="2910" spans="1:18">
      <c r="A2910">
        <f ca="1">VLOOKUP(O2910,Tabela3[],2,0)</f>
        <v>2003</v>
      </c>
      <c r="B2910" t="str">
        <f ca="1">VLOOKUP(P2910,Tabela3[],4,0)</f>
        <v>MAIO</v>
      </c>
      <c r="C2910" t="str">
        <f ca="1">VLOOKUP(Q2910,Tabela3[],5,0)</f>
        <v>India</v>
      </c>
      <c r="D2910" t="str">
        <f ca="1">VLOOKUP(Q2910,Tabela3[],3,0)</f>
        <v>Reliance Industries</v>
      </c>
      <c r="E2910" t="str">
        <f ca="1">IF(R2910=Q2910, (VLOOKUP(P2910+1,Tabela3[],5,0)),VLOOKUP(R2910,Tabela3[],5,0))</f>
        <v>Estados Unidos</v>
      </c>
      <c r="F2910" s="1">
        <f t="shared" ca="1" si="362"/>
        <v>37732</v>
      </c>
      <c r="G2910" s="1">
        <f t="shared" ca="1" si="363"/>
        <v>37740.126730505071</v>
      </c>
      <c r="H2910">
        <f t="shared" ca="1" si="364"/>
        <v>0</v>
      </c>
      <c r="I2910" t="str">
        <f ca="1">VLOOKUP(Q2910,Tabela3[],9,1)</f>
        <v>Tanker</v>
      </c>
      <c r="J2910" t="str">
        <f ca="1">VLOOKUP(Q2910,Tabela3[],11,0)</f>
        <v>Polipropileno</v>
      </c>
      <c r="K2910" t="str">
        <f ca="1">VLOOKUP(Q2910,Tabela3[],10,0)</f>
        <v>Petroquimicos</v>
      </c>
      <c r="L2910" t="e" cm="1">
        <f t="array" aca="1" ref="L2910" ca="1">IF(Tabela2[[#This Row],[PORTO]]=Tabela2[[#This Row],[DESTINO]],0,erro)</f>
        <v>#NAME?</v>
      </c>
      <c r="N2910">
        <f t="shared" ca="1" si="367"/>
        <v>0</v>
      </c>
      <c r="O2910">
        <f t="shared" ca="1" si="368"/>
        <v>3</v>
      </c>
      <c r="P2910">
        <f t="shared" ca="1" si="369"/>
        <v>4</v>
      </c>
      <c r="Q2910">
        <f t="shared" ca="1" si="365"/>
        <v>30</v>
      </c>
      <c r="R2910">
        <f t="shared" ca="1" si="366"/>
        <v>3</v>
      </c>
    </row>
    <row r="2911" spans="1:18">
      <c r="A2911">
        <f ca="1">VLOOKUP(O2911,Tabela3[],2,0)</f>
        <v>2009</v>
      </c>
      <c r="B2911" t="str">
        <f ca="1">VLOOKUP(P2911,Tabela3[],4,0)</f>
        <v>MAIO</v>
      </c>
      <c r="C2911" t="str">
        <f ca="1">VLOOKUP(Q2911,Tabela3[],5,0)</f>
        <v>Brasil</v>
      </c>
      <c r="D2911" t="str">
        <f ca="1">VLOOKUP(Q2911,Tabela3[],3,0)</f>
        <v>VALE</v>
      </c>
      <c r="E2911" t="str">
        <f ca="1">IF(R2911=Q2911, (VLOOKUP(P2911+1,Tabela3[],5,0)),VLOOKUP(R2911,Tabela3[],5,0))</f>
        <v>Holanda</v>
      </c>
      <c r="F2911" s="1">
        <f t="shared" ca="1" si="362"/>
        <v>39903</v>
      </c>
      <c r="G2911" s="1">
        <f t="shared" ca="1" si="363"/>
        <v>39906.767738891693</v>
      </c>
      <c r="H2911">
        <f t="shared" ca="1" si="364"/>
        <v>1</v>
      </c>
      <c r="I2911" t="str">
        <f ca="1">VLOOKUP(Q2911,Tabela3[],9,1)</f>
        <v>Lan Hua Hai</v>
      </c>
      <c r="J2911" t="str">
        <f ca="1">VLOOKUP(Q2911,Tabela3[],11,0)</f>
        <v>Bauxita</v>
      </c>
      <c r="K2911" t="str">
        <f ca="1">VLOOKUP(Q2911,Tabela3[],10,0)</f>
        <v>Minério</v>
      </c>
      <c r="L2911" t="e" cm="1">
        <f t="array" aca="1" ref="L2911" ca="1">IF(Tabela2[[#This Row],[PORTO]]=Tabela2[[#This Row],[DESTINO]],0,erro)</f>
        <v>#NAME?</v>
      </c>
      <c r="N2911">
        <f t="shared" ca="1" si="367"/>
        <v>0</v>
      </c>
      <c r="O2911">
        <f t="shared" ca="1" si="368"/>
        <v>9</v>
      </c>
      <c r="P2911">
        <f t="shared" ca="1" si="369"/>
        <v>4</v>
      </c>
      <c r="Q2911">
        <f t="shared" ca="1" si="365"/>
        <v>28</v>
      </c>
      <c r="R2911">
        <f t="shared" ca="1" si="366"/>
        <v>16</v>
      </c>
    </row>
    <row r="2912" spans="1:18">
      <c r="A2912">
        <f ca="1">VLOOKUP(O2912,Tabela3[],2,0)</f>
        <v>2005</v>
      </c>
      <c r="B2912" t="str">
        <f ca="1">VLOOKUP(P2912,Tabela3[],4,0)</f>
        <v>AGOSTO</v>
      </c>
      <c r="C2912" t="str">
        <f ca="1">VLOOKUP(Q2912,Tabela3[],5,0)</f>
        <v>França</v>
      </c>
      <c r="D2912" t="str">
        <f ca="1">VLOOKUP(Q2912,Tabela3[],3,0)</f>
        <v> LVMH</v>
      </c>
      <c r="E2912" t="str">
        <f ca="1">IF(R2912=Q2912, (VLOOKUP(P2912+1,Tabela3[],5,0)),VLOOKUP(R2912,Tabela3[],5,0))</f>
        <v>Alemanha</v>
      </c>
      <c r="F2912" s="1">
        <f t="shared" ca="1" si="362"/>
        <v>38539</v>
      </c>
      <c r="G2912" s="1">
        <f t="shared" ca="1" si="363"/>
        <v>38541.732588852843</v>
      </c>
      <c r="H2912">
        <f t="shared" ca="1" si="364"/>
        <v>1</v>
      </c>
      <c r="I2912" t="str">
        <f ca="1">VLOOKUP(Q2912,Tabela3[],9,1)</f>
        <v>Emma Maersk</v>
      </c>
      <c r="J2912" t="str">
        <f ca="1">VLOOKUP(Q2912,Tabela3[],11,0)</f>
        <v>Louis Vuitton</v>
      </c>
      <c r="K2912" t="str">
        <f ca="1">VLOOKUP(Q2912,Tabela3[],10,0)</f>
        <v>Tecido</v>
      </c>
      <c r="L2912" t="e" cm="1">
        <f t="array" aca="1" ref="L2912" ca="1">IF(Tabela2[[#This Row],[PORTO]]=Tabela2[[#This Row],[DESTINO]],0,erro)</f>
        <v>#NAME?</v>
      </c>
      <c r="N2912">
        <f t="shared" ca="1" si="367"/>
        <v>36000</v>
      </c>
      <c r="O2912">
        <f t="shared" ca="1" si="368"/>
        <v>5</v>
      </c>
      <c r="P2912">
        <f t="shared" ca="1" si="369"/>
        <v>7</v>
      </c>
      <c r="Q2912">
        <f t="shared" ca="1" si="365"/>
        <v>22</v>
      </c>
      <c r="R2912">
        <f t="shared" ca="1" si="366"/>
        <v>6</v>
      </c>
    </row>
    <row r="2913" spans="1:18">
      <c r="A2913">
        <f ca="1">VLOOKUP(O2913,Tabela3[],2,0)</f>
        <v>2004</v>
      </c>
      <c r="B2913" t="str">
        <f ca="1">VLOOKUP(P2913,Tabela3[],4,0)</f>
        <v>NOVEMBRO</v>
      </c>
      <c r="C2913" t="str">
        <f ca="1">VLOOKUP(Q2913,Tabela3[],5,0)</f>
        <v>França</v>
      </c>
      <c r="D2913" t="str">
        <f ca="1">VLOOKUP(Q2913,Tabela3[],3,0)</f>
        <v> LVMH</v>
      </c>
      <c r="E2913" t="str">
        <f ca="1">IF(R2913=Q2913, (VLOOKUP(P2913+1,Tabela3[],5,0)),VLOOKUP(R2913,Tabela3[],5,0))</f>
        <v>Estados Unidos</v>
      </c>
      <c r="F2913" s="1">
        <f t="shared" ca="1" si="362"/>
        <v>38272</v>
      </c>
      <c r="G2913" s="1">
        <f t="shared" ca="1" si="363"/>
        <v>38279.984865476021</v>
      </c>
      <c r="H2913">
        <f t="shared" ca="1" si="364"/>
        <v>0</v>
      </c>
      <c r="I2913" t="str">
        <f ca="1">VLOOKUP(Q2913,Tabela3[],9,1)</f>
        <v>Emma Maersk</v>
      </c>
      <c r="J2913" t="str">
        <f ca="1">VLOOKUP(Q2913,Tabela3[],11,0)</f>
        <v>Guerlain</v>
      </c>
      <c r="K2913" t="str">
        <f ca="1">VLOOKUP(Q2913,Tabela3[],10,0)</f>
        <v>Tecido</v>
      </c>
      <c r="L2913" t="e" cm="1">
        <f t="array" aca="1" ref="L2913" ca="1">IF(Tabela2[[#This Row],[PORTO]]=Tabela2[[#This Row],[DESTINO]],0,erro)</f>
        <v>#NAME?</v>
      </c>
      <c r="N2913">
        <f t="shared" ca="1" si="367"/>
        <v>38000</v>
      </c>
      <c r="O2913">
        <f t="shared" ca="1" si="368"/>
        <v>4</v>
      </c>
      <c r="P2913">
        <f t="shared" ca="1" si="369"/>
        <v>10</v>
      </c>
      <c r="Q2913">
        <f t="shared" ca="1" si="365"/>
        <v>23</v>
      </c>
      <c r="R2913">
        <f t="shared" ca="1" si="366"/>
        <v>4</v>
      </c>
    </row>
    <row r="2914" spans="1:18">
      <c r="A2914">
        <f ca="1">VLOOKUP(O2914,Tabela3[],2,0)</f>
        <v>2008</v>
      </c>
      <c r="B2914" t="str">
        <f ca="1">VLOOKUP(P2914,Tabela3[],4,0)</f>
        <v>MAIO</v>
      </c>
      <c r="C2914" t="str">
        <f ca="1">VLOOKUP(Q2914,Tabela3[],5,0)</f>
        <v>Japão</v>
      </c>
      <c r="D2914" t="str">
        <f ca="1">VLOOKUP(Q2914,Tabela3[],3,0)</f>
        <v>Toyota</v>
      </c>
      <c r="E2914" t="str">
        <f ca="1">IF(R2914=Q2914, (VLOOKUP(P2914+1,Tabela3[],5,0)),VLOOKUP(R2914,Tabela3[],5,0))</f>
        <v>Itália</v>
      </c>
      <c r="F2914" s="1">
        <f t="shared" ca="1" si="362"/>
        <v>39552</v>
      </c>
      <c r="G2914" s="1">
        <f t="shared" ca="1" si="363"/>
        <v>39553.193053815652</v>
      </c>
      <c r="H2914">
        <f t="shared" ca="1" si="364"/>
        <v>0</v>
      </c>
      <c r="I2914" t="str">
        <f ca="1">VLOOKUP(Q2914,Tabela3[],9,1)</f>
        <v>Trailer Carriers</v>
      </c>
      <c r="J2914" t="str">
        <f ca="1">VLOOKUP(Q2914,Tabela3[],11,0)</f>
        <v>COROLLA GLI</v>
      </c>
      <c r="K2914" t="str">
        <f ca="1">VLOOKUP(Q2914,Tabela3[],10,0)</f>
        <v>Carros</v>
      </c>
      <c r="L2914" t="e" cm="1">
        <f t="array" aca="1" ref="L2914" ca="1">IF(Tabela2[[#This Row],[PORTO]]=Tabela2[[#This Row],[DESTINO]],0,erro)</f>
        <v>#NAME?</v>
      </c>
      <c r="N2914">
        <f t="shared" ca="1" si="367"/>
        <v>300</v>
      </c>
      <c r="O2914">
        <f t="shared" ca="1" si="368"/>
        <v>8</v>
      </c>
      <c r="P2914">
        <f t="shared" ca="1" si="369"/>
        <v>4</v>
      </c>
      <c r="Q2914">
        <f t="shared" ca="1" si="365"/>
        <v>10</v>
      </c>
      <c r="R2914">
        <f t="shared" ca="1" si="366"/>
        <v>19</v>
      </c>
    </row>
    <row r="2915" spans="1:18">
      <c r="A2915">
        <f ca="1">VLOOKUP(O2915,Tabela3[],2,0)</f>
        <v>2007</v>
      </c>
      <c r="B2915" t="str">
        <f ca="1">VLOOKUP(P2915,Tabela3[],4,0)</f>
        <v>JANEIRO</v>
      </c>
      <c r="C2915" t="str">
        <f ca="1">VLOOKUP(Q2915,Tabela3[],5,0)</f>
        <v>China</v>
      </c>
      <c r="D2915" t="str">
        <f ca="1">VLOOKUP(Q2915,Tabela3[],3,0)</f>
        <v>Alibaba Group</v>
      </c>
      <c r="E2915" t="str">
        <f ca="1">IF(R2915=Q2915, (VLOOKUP(P2915+1,Tabela3[],5,0)),VLOOKUP(R2915,Tabela3[],5,0))</f>
        <v>Reino Unido</v>
      </c>
      <c r="F2915" s="1">
        <f t="shared" ca="1" si="362"/>
        <v>39103</v>
      </c>
      <c r="G2915" s="1">
        <f t="shared" ca="1" si="363"/>
        <v>39104.388431571628</v>
      </c>
      <c r="H2915">
        <f t="shared" ca="1" si="364"/>
        <v>0</v>
      </c>
      <c r="I2915" t="str">
        <f ca="1">VLOOKUP(Q2915,Tabela3[],9,1)</f>
        <v>HMM St Petersburg</v>
      </c>
      <c r="J2915" t="str">
        <f ca="1">VLOOKUP(Q2915,Tabela3[],11,0)</f>
        <v>Miniescavadeira</v>
      </c>
      <c r="K2915" t="str">
        <f ca="1">VLOOKUP(Q2915,Tabela3[],10,0)</f>
        <v>Maquinário</v>
      </c>
      <c r="L2915" t="e" cm="1">
        <f t="array" aca="1" ref="L2915" ca="1">IF(Tabela2[[#This Row],[PORTO]]=Tabela2[[#This Row],[DESTINO]],0,erro)</f>
        <v>#NAME?</v>
      </c>
      <c r="N2915">
        <f t="shared" ca="1" si="367"/>
        <v>40</v>
      </c>
      <c r="O2915">
        <f t="shared" ca="1" si="368"/>
        <v>7</v>
      </c>
      <c r="P2915">
        <f t="shared" ca="1" si="369"/>
        <v>0</v>
      </c>
      <c r="Q2915">
        <f t="shared" ca="1" si="365"/>
        <v>1</v>
      </c>
      <c r="R2915">
        <f t="shared" ca="1" si="366"/>
        <v>24</v>
      </c>
    </row>
    <row r="2916" spans="1:18">
      <c r="A2916">
        <f ca="1">VLOOKUP(O2916,Tabela3[],2,0)</f>
        <v>2001</v>
      </c>
      <c r="B2916" t="str">
        <f ca="1">VLOOKUP(P2916,Tabela3[],4,0)</f>
        <v>JUNHO</v>
      </c>
      <c r="C2916" t="str">
        <f ca="1">VLOOKUP(Q2916,Tabela3[],5,0)</f>
        <v>Coréia do Sul</v>
      </c>
      <c r="D2916" t="str">
        <f ca="1">VLOOKUP(Q2916,Tabela3[],3,0)</f>
        <v>Samsung</v>
      </c>
      <c r="E2916" t="str">
        <f ca="1">IF(R2916=Q2916, (VLOOKUP(P2916+1,Tabela3[],5,0)),VLOOKUP(R2916,Tabela3[],5,0))</f>
        <v>Japão</v>
      </c>
      <c r="F2916" s="1">
        <f t="shared" ca="1" si="362"/>
        <v>37026</v>
      </c>
      <c r="G2916" s="1">
        <f t="shared" ca="1" si="363"/>
        <v>37035.21834462379</v>
      </c>
      <c r="H2916">
        <f t="shared" ca="1" si="364"/>
        <v>0</v>
      </c>
      <c r="I2916" t="str">
        <f ca="1">VLOOKUP(Q2916,Tabela3[],9,1)</f>
        <v>HMM Rotterdam</v>
      </c>
      <c r="J2916" t="str">
        <f ca="1">VLOOKUP(Q2916,Tabela3[],11,0)</f>
        <v>QLED 4k 75"</v>
      </c>
      <c r="K2916" t="str">
        <f ca="1">VLOOKUP(Q2916,Tabela3[],10,0)</f>
        <v>Eletrônicos</v>
      </c>
      <c r="L2916" t="e" cm="1">
        <f t="array" aca="1" ref="L2916" ca="1">IF(Tabela2[[#This Row],[PORTO]]=Tabela2[[#This Row],[DESTINO]],0,erro)</f>
        <v>#NAME?</v>
      </c>
      <c r="N2916">
        <f t="shared" ca="1" si="367"/>
        <v>1000</v>
      </c>
      <c r="O2916">
        <f t="shared" ca="1" si="368"/>
        <v>1</v>
      </c>
      <c r="P2916">
        <f t="shared" ca="1" si="369"/>
        <v>5</v>
      </c>
      <c r="Q2916">
        <f t="shared" ca="1" si="365"/>
        <v>13</v>
      </c>
      <c r="R2916">
        <f t="shared" ca="1" si="366"/>
        <v>11</v>
      </c>
    </row>
    <row r="2917" spans="1:18">
      <c r="A2917">
        <f ca="1">VLOOKUP(O2917,Tabela3[],2,0)</f>
        <v>2002</v>
      </c>
      <c r="B2917" t="str">
        <f ca="1">VLOOKUP(P2917,Tabela3[],4,0)</f>
        <v>FEVEREIRO</v>
      </c>
      <c r="C2917" t="str">
        <f ca="1">VLOOKUP(Q2917,Tabela3[],5,0)</f>
        <v>Coréia do Sul</v>
      </c>
      <c r="D2917" t="str">
        <f ca="1">VLOOKUP(Q2917,Tabela3[],3,0)</f>
        <v>Samsung</v>
      </c>
      <c r="E2917" t="str">
        <f ca="1">IF(R2917=Q2917, (VLOOKUP(P2917+1,Tabela3[],5,0)),VLOOKUP(R2917,Tabela3[],5,0))</f>
        <v>Itália</v>
      </c>
      <c r="F2917" s="1">
        <f t="shared" ca="1" si="362"/>
        <v>37262</v>
      </c>
      <c r="G2917" s="1">
        <f t="shared" ca="1" si="363"/>
        <v>37269.798957272498</v>
      </c>
      <c r="H2917">
        <f t="shared" ca="1" si="364"/>
        <v>0</v>
      </c>
      <c r="I2917" t="str">
        <f ca="1">VLOOKUP(Q2917,Tabela3[],9,1)</f>
        <v>HMM Rotterdam</v>
      </c>
      <c r="J2917" t="str">
        <f ca="1">VLOOKUP(Q2917,Tabela3[],11,0)</f>
        <v>Crystal UHD 4k 65"</v>
      </c>
      <c r="K2917" t="str">
        <f ca="1">VLOOKUP(Q2917,Tabela3[],10,0)</f>
        <v>Eletrônicos</v>
      </c>
      <c r="L2917" t="e" cm="1">
        <f t="array" aca="1" ref="L2917" ca="1">IF(Tabela2[[#This Row],[PORTO]]=Tabela2[[#This Row],[DESTINO]],0,erro)</f>
        <v>#NAME?</v>
      </c>
      <c r="N2917">
        <f t="shared" ca="1" si="367"/>
        <v>500</v>
      </c>
      <c r="O2917">
        <f t="shared" ca="1" si="368"/>
        <v>2</v>
      </c>
      <c r="P2917">
        <f t="shared" ca="1" si="369"/>
        <v>1</v>
      </c>
      <c r="Q2917">
        <f t="shared" ca="1" si="365"/>
        <v>14</v>
      </c>
      <c r="R2917">
        <f t="shared" ca="1" si="366"/>
        <v>18</v>
      </c>
    </row>
    <row r="2918" spans="1:18">
      <c r="A2918">
        <f ca="1">VLOOKUP(O2918,Tabela3[],2,0)</f>
        <v>2002</v>
      </c>
      <c r="B2918" t="str">
        <f ca="1">VLOOKUP(P2918,Tabela3[],4,0)</f>
        <v>NOVEMBRO</v>
      </c>
      <c r="C2918" t="str">
        <f ca="1">VLOOKUP(Q2918,Tabela3[],5,0)</f>
        <v>Estados Unidos</v>
      </c>
      <c r="D2918" t="str">
        <f ca="1">VLOOKUP(Q2918,Tabela3[],3,0)</f>
        <v>Amazon</v>
      </c>
      <c r="E2918" t="str">
        <f ca="1">IF(R2918=Q2918, (VLOOKUP(P2918+1,Tabela3[],5,0)),VLOOKUP(R2918,Tabela3[],5,0))</f>
        <v>Alemanha</v>
      </c>
      <c r="F2918" s="1">
        <f t="shared" ca="1" si="362"/>
        <v>37535</v>
      </c>
      <c r="G2918" s="1">
        <f t="shared" ca="1" si="363"/>
        <v>37535.350661900782</v>
      </c>
      <c r="H2918">
        <f t="shared" ca="1" si="364"/>
        <v>0</v>
      </c>
      <c r="I2918" t="str">
        <f ca="1">VLOOKUP(Q2918,Tabela3[],9,1)</f>
        <v>HMM Algeciras</v>
      </c>
      <c r="J2918" t="str">
        <f ca="1">VLOOKUP(Q2918,Tabela3[],11,0)</f>
        <v>Travesseiro Toque de Pluma</v>
      </c>
      <c r="K2918" t="str">
        <f ca="1">VLOOKUP(Q2918,Tabela3[],10,0)</f>
        <v>Geral</v>
      </c>
      <c r="L2918" t="e" cm="1">
        <f t="array" aca="1" ref="L2918" ca="1">IF(Tabela2[[#This Row],[PORTO]]=Tabela2[[#This Row],[DESTINO]],0,erro)</f>
        <v>#NAME?</v>
      </c>
      <c r="N2918">
        <f t="shared" ca="1" si="367"/>
        <v>3000</v>
      </c>
      <c r="O2918">
        <f t="shared" ca="1" si="368"/>
        <v>2</v>
      </c>
      <c r="P2918">
        <f t="shared" ca="1" si="369"/>
        <v>10</v>
      </c>
      <c r="Q2918">
        <f t="shared" ca="1" si="365"/>
        <v>5</v>
      </c>
      <c r="R2918">
        <f t="shared" ca="1" si="366"/>
        <v>7</v>
      </c>
    </row>
    <row r="2919" spans="1:18">
      <c r="A2919">
        <f ca="1">VLOOKUP(O2919,Tabela3[],2,0)</f>
        <v>2005</v>
      </c>
      <c r="B2919" t="str">
        <f ca="1">VLOOKUP(P2919,Tabela3[],4,0)</f>
        <v>NOVEMBRO</v>
      </c>
      <c r="C2919" t="str">
        <f ca="1">VLOOKUP(Q2919,Tabela3[],5,0)</f>
        <v>Brasil</v>
      </c>
      <c r="D2919" t="str">
        <f ca="1">VLOOKUP(Q2919,Tabela3[],3,0)</f>
        <v>VALE</v>
      </c>
      <c r="E2919" t="str">
        <f ca="1">IF(R2919=Q2919, (VLOOKUP(P2919+1,Tabela3[],5,0)),VLOOKUP(R2919,Tabela3[],5,0))</f>
        <v>Estados Unidos</v>
      </c>
      <c r="F2919" s="1">
        <f t="shared" ca="1" si="362"/>
        <v>38632</v>
      </c>
      <c r="G2919" s="1">
        <f t="shared" ca="1" si="363"/>
        <v>38640.280173603198</v>
      </c>
      <c r="H2919">
        <f t="shared" ca="1" si="364"/>
        <v>0</v>
      </c>
      <c r="I2919" t="str">
        <f ca="1">VLOOKUP(Q2919,Tabela3[],9,1)</f>
        <v>Lan Hua Hai</v>
      </c>
      <c r="J2919" t="str">
        <f ca="1">VLOOKUP(Q2919,Tabela3[],11,0)</f>
        <v>Minério de Ferro</v>
      </c>
      <c r="K2919" t="str">
        <f ca="1">VLOOKUP(Q2919,Tabela3[],10,0)</f>
        <v>Minério</v>
      </c>
      <c r="L2919" t="e" cm="1">
        <f t="array" aca="1" ref="L2919" ca="1">IF(Tabela2[[#This Row],[PORTO]]=Tabela2[[#This Row],[DESTINO]],0,erro)</f>
        <v>#NAME?</v>
      </c>
      <c r="N2919">
        <f t="shared" ca="1" si="367"/>
        <v>0</v>
      </c>
      <c r="O2919">
        <f t="shared" ca="1" si="368"/>
        <v>5</v>
      </c>
      <c r="P2919">
        <f t="shared" ca="1" si="369"/>
        <v>10</v>
      </c>
      <c r="Q2919">
        <f t="shared" ca="1" si="365"/>
        <v>27</v>
      </c>
      <c r="R2919">
        <f t="shared" ca="1" si="366"/>
        <v>5</v>
      </c>
    </row>
    <row r="2920" spans="1:18">
      <c r="A2920">
        <f ca="1">VLOOKUP(O2920,Tabela3[],2,0)</f>
        <v>2001</v>
      </c>
      <c r="B2920" t="str">
        <f ca="1">VLOOKUP(P2920,Tabela3[],4,0)</f>
        <v>JANEIRO</v>
      </c>
      <c r="C2920" t="str">
        <f ca="1">VLOOKUP(Q2920,Tabela3[],5,0)</f>
        <v>Holanda</v>
      </c>
      <c r="D2920" t="str">
        <f ca="1">VLOOKUP(Q2920,Tabela3[],3,0)</f>
        <v>Shell</v>
      </c>
      <c r="E2920" t="str">
        <f ca="1">IF(R2920=Q2920, (VLOOKUP(P2920+1,Tabela3[],5,0)),VLOOKUP(R2920,Tabela3[],5,0))</f>
        <v>Japão</v>
      </c>
      <c r="F2920" s="1">
        <f t="shared" ca="1" si="362"/>
        <v>36906</v>
      </c>
      <c r="G2920" s="1">
        <f t="shared" ca="1" si="363"/>
        <v>36909.981287536684</v>
      </c>
      <c r="H2920">
        <f t="shared" ca="1" si="364"/>
        <v>0</v>
      </c>
      <c r="I2920" t="str">
        <f ca="1">VLOOKUP(Q2920,Tabela3[],9,1)</f>
        <v>AbQaiq</v>
      </c>
      <c r="J2920" t="str">
        <f ca="1">VLOOKUP(Q2920,Tabela3[],11,0)</f>
        <v>Petróleo Bruto</v>
      </c>
      <c r="K2920" t="str">
        <f ca="1">VLOOKUP(Q2920,Tabela3[],10,0)</f>
        <v>Petróleo</v>
      </c>
      <c r="L2920" t="e" cm="1">
        <f t="array" aca="1" ref="L2920" ca="1">IF(Tabela2[[#This Row],[PORTO]]=Tabela2[[#This Row],[DESTINO]],0,erro)</f>
        <v>#NAME?</v>
      </c>
      <c r="N2920">
        <f t="shared" ca="1" si="367"/>
        <v>53000</v>
      </c>
      <c r="O2920">
        <f t="shared" ca="1" si="368"/>
        <v>1</v>
      </c>
      <c r="P2920">
        <f t="shared" ca="1" si="369"/>
        <v>0</v>
      </c>
      <c r="Q2920">
        <f t="shared" ca="1" si="365"/>
        <v>17</v>
      </c>
      <c r="R2920">
        <f t="shared" ca="1" si="366"/>
        <v>9</v>
      </c>
    </row>
    <row r="2921" spans="1:18">
      <c r="A2921">
        <f ca="1">VLOOKUP(O2921,Tabela3[],2,0)</f>
        <v>2003</v>
      </c>
      <c r="B2921" t="str">
        <f ca="1">VLOOKUP(P2921,Tabela3[],4,0)</f>
        <v>OUTUBRO</v>
      </c>
      <c r="C2921" t="str">
        <f ca="1">VLOOKUP(Q2921,Tabela3[],5,0)</f>
        <v>China</v>
      </c>
      <c r="D2921" t="str">
        <f ca="1">VLOOKUP(Q2921,Tabela3[],3,0)</f>
        <v>Alibaba Group</v>
      </c>
      <c r="E2921" t="str">
        <f ca="1">IF(R2921=Q2921, (VLOOKUP(P2921+1,Tabela3[],5,0)),VLOOKUP(R2921,Tabela3[],5,0))</f>
        <v>Holanda</v>
      </c>
      <c r="F2921" s="1">
        <f t="shared" ca="1" si="362"/>
        <v>37864</v>
      </c>
      <c r="G2921" s="1">
        <f t="shared" ca="1" si="363"/>
        <v>37865.193097176852</v>
      </c>
      <c r="H2921">
        <f t="shared" ca="1" si="364"/>
        <v>1</v>
      </c>
      <c r="I2921" t="str">
        <f ca="1">VLOOKUP(Q2921,Tabela3[],9,1)</f>
        <v>HMM St Petersburg</v>
      </c>
      <c r="J2921" t="str">
        <f ca="1">VLOOKUP(Q2921,Tabela3[],11,0)</f>
        <v>Ar Condicionado 18000</v>
      </c>
      <c r="K2921" t="str">
        <f ca="1">VLOOKUP(Q2921,Tabela3[],10,0)</f>
        <v>Eletrônicos</v>
      </c>
      <c r="L2921" t="e" cm="1">
        <f t="array" aca="1" ref="L2921" ca="1">IF(Tabela2[[#This Row],[PORTO]]=Tabela2[[#This Row],[DESTINO]],0,erro)</f>
        <v>#NAME?</v>
      </c>
      <c r="N2921">
        <f t="shared" ca="1" si="367"/>
        <v>500</v>
      </c>
      <c r="O2921">
        <f t="shared" ca="1" si="368"/>
        <v>3</v>
      </c>
      <c r="P2921">
        <f t="shared" ca="1" si="369"/>
        <v>9</v>
      </c>
      <c r="Q2921">
        <f t="shared" ca="1" si="365"/>
        <v>2</v>
      </c>
      <c r="R2921">
        <f t="shared" ca="1" si="366"/>
        <v>17</v>
      </c>
    </row>
    <row r="2922" spans="1:18">
      <c r="A2922">
        <f ca="1">VLOOKUP(O2922,Tabela3[],2,0)</f>
        <v>2007</v>
      </c>
      <c r="B2922" t="str">
        <f ca="1">VLOOKUP(P2922,Tabela3[],4,0)</f>
        <v>DEZEMBRO</v>
      </c>
      <c r="C2922" t="str">
        <f ca="1">VLOOKUP(Q2922,Tabela3[],5,0)</f>
        <v>França</v>
      </c>
      <c r="D2922" t="str">
        <f ca="1">VLOOKUP(Q2922,Tabela3[],3,0)</f>
        <v> LVMH</v>
      </c>
      <c r="E2922" t="str">
        <f ca="1">IF(R2922=Q2922, (VLOOKUP(P2922+1,Tabela3[],5,0)),VLOOKUP(R2922,Tabela3[],5,0))</f>
        <v>Japão</v>
      </c>
      <c r="F2922" s="1">
        <f t="shared" ca="1" si="362"/>
        <v>39399</v>
      </c>
      <c r="G2922" s="1">
        <f t="shared" ca="1" si="363"/>
        <v>39406.727800806322</v>
      </c>
      <c r="H2922">
        <f t="shared" ca="1" si="364"/>
        <v>1</v>
      </c>
      <c r="I2922" t="str">
        <f ca="1">VLOOKUP(Q2922,Tabela3[],9,1)</f>
        <v>Emma Maersk</v>
      </c>
      <c r="J2922" t="str">
        <f ca="1">VLOOKUP(Q2922,Tabela3[],11,0)</f>
        <v>Guerlain</v>
      </c>
      <c r="K2922" t="str">
        <f ca="1">VLOOKUP(Q2922,Tabela3[],10,0)</f>
        <v>Tecido</v>
      </c>
      <c r="L2922" t="e" cm="1">
        <f t="array" aca="1" ref="L2922" ca="1">IF(Tabela2[[#This Row],[PORTO]]=Tabela2[[#This Row],[DESTINO]],0,erro)</f>
        <v>#NAME?</v>
      </c>
      <c r="N2922">
        <f t="shared" ca="1" si="367"/>
        <v>18000</v>
      </c>
      <c r="O2922">
        <f t="shared" ca="1" si="368"/>
        <v>7</v>
      </c>
      <c r="P2922">
        <f t="shared" ca="1" si="369"/>
        <v>11</v>
      </c>
      <c r="Q2922">
        <f t="shared" ca="1" si="365"/>
        <v>23</v>
      </c>
      <c r="R2922">
        <f t="shared" ca="1" si="366"/>
        <v>9</v>
      </c>
    </row>
    <row r="2923" spans="1:18">
      <c r="A2923">
        <f ca="1">VLOOKUP(O2923,Tabela3[],2,0)</f>
        <v>2002</v>
      </c>
      <c r="B2923" t="str">
        <f ca="1">VLOOKUP(P2923,Tabela3[],4,0)</f>
        <v>JULHO</v>
      </c>
      <c r="C2923" t="str">
        <f ca="1">VLOOKUP(Q2923,Tabela3[],5,0)</f>
        <v>Alemanha</v>
      </c>
      <c r="D2923" t="str">
        <f ca="1">VLOOKUP(Q2923,Tabela3[],3,0)</f>
        <v>Volkswagen</v>
      </c>
      <c r="E2923" t="str">
        <f ca="1">IF(R2923=Q2923, (VLOOKUP(P2923+1,Tabela3[],5,0)),VLOOKUP(R2923,Tabela3[],5,0))</f>
        <v>França</v>
      </c>
      <c r="F2923" s="1">
        <f t="shared" ca="1" si="362"/>
        <v>37423</v>
      </c>
      <c r="G2923" s="1">
        <f t="shared" ca="1" si="363"/>
        <v>37427.716822148563</v>
      </c>
      <c r="H2923">
        <f t="shared" ca="1" si="364"/>
        <v>1</v>
      </c>
      <c r="I2923" t="str">
        <f ca="1">VLOOKUP(Q2923,Tabela3[],9,1)</f>
        <v>Warehouse Carriers </v>
      </c>
      <c r="J2923" t="str">
        <f ca="1">VLOOKUP(Q2923,Tabela3[],11,0)</f>
        <v>Cross CD (Saveiro)</v>
      </c>
      <c r="K2923" t="str">
        <f ca="1">VLOOKUP(Q2923,Tabela3[],10,0)</f>
        <v>Carros</v>
      </c>
      <c r="L2923" t="e" cm="1">
        <f t="array" aca="1" ref="L2923" ca="1">IF(Tabela2[[#This Row],[PORTO]]=Tabela2[[#This Row],[DESTINO]],0,erro)</f>
        <v>#NAME?</v>
      </c>
      <c r="N2923">
        <f t="shared" ca="1" si="367"/>
        <v>200</v>
      </c>
      <c r="O2923">
        <f t="shared" ca="1" si="368"/>
        <v>2</v>
      </c>
      <c r="P2923">
        <f t="shared" ca="1" si="369"/>
        <v>6</v>
      </c>
      <c r="Q2923">
        <f t="shared" ca="1" si="365"/>
        <v>6</v>
      </c>
      <c r="R2923">
        <f t="shared" ca="1" si="366"/>
        <v>23</v>
      </c>
    </row>
    <row r="2924" spans="1:18">
      <c r="A2924">
        <f ca="1">VLOOKUP(O2924,Tabela3[],2,0)</f>
        <v>2004</v>
      </c>
      <c r="B2924" t="str">
        <f ca="1">VLOOKUP(P2924,Tabela3[],4,0)</f>
        <v>DEZEMBRO</v>
      </c>
      <c r="C2924" t="str">
        <f ca="1">VLOOKUP(Q2924,Tabela3[],5,0)</f>
        <v>Coréia do Sul</v>
      </c>
      <c r="D2924" t="str">
        <f ca="1">VLOOKUP(Q2924,Tabela3[],3,0)</f>
        <v>Samsung</v>
      </c>
      <c r="E2924" t="str">
        <f ca="1">IF(R2924=Q2924, (VLOOKUP(P2924+1,Tabela3[],5,0)),VLOOKUP(R2924,Tabela3[],5,0))</f>
        <v>Itália</v>
      </c>
      <c r="F2924" s="1">
        <f t="shared" ca="1" si="362"/>
        <v>38292</v>
      </c>
      <c r="G2924" s="1">
        <f t="shared" ca="1" si="363"/>
        <v>38295.444903461786</v>
      </c>
      <c r="H2924">
        <f t="shared" ca="1" si="364"/>
        <v>0</v>
      </c>
      <c r="I2924" t="str">
        <f ca="1">VLOOKUP(Q2924,Tabela3[],9,1)</f>
        <v>HMM Rotterdam</v>
      </c>
      <c r="J2924" t="str">
        <f ca="1">VLOOKUP(Q2924,Tabela3[],11,0)</f>
        <v>Neo QLED 8k 75"</v>
      </c>
      <c r="K2924" t="str">
        <f ca="1">VLOOKUP(Q2924,Tabela3[],10,0)</f>
        <v>Eletrônicos</v>
      </c>
      <c r="L2924" t="e" cm="1">
        <f t="array" aca="1" ref="L2924" ca="1">IF(Tabela2[[#This Row],[PORTO]]=Tabela2[[#This Row],[DESTINO]],0,erro)</f>
        <v>#NAME?</v>
      </c>
      <c r="N2924">
        <f t="shared" ca="1" si="367"/>
        <v>1500</v>
      </c>
      <c r="O2924">
        <f t="shared" ca="1" si="368"/>
        <v>4</v>
      </c>
      <c r="P2924">
        <f t="shared" ca="1" si="369"/>
        <v>11</v>
      </c>
      <c r="Q2924">
        <f t="shared" ca="1" si="365"/>
        <v>12</v>
      </c>
      <c r="R2924">
        <f t="shared" ca="1" si="366"/>
        <v>20</v>
      </c>
    </row>
    <row r="2925" spans="1:18">
      <c r="A2925">
        <f ca="1">VLOOKUP(O2925,Tabela3[],2,0)</f>
        <v>2001</v>
      </c>
      <c r="B2925" t="str">
        <f ca="1">VLOOKUP(P2925,Tabela3[],4,0)</f>
        <v>MARÇO</v>
      </c>
      <c r="C2925" t="str">
        <f ca="1">VLOOKUP(Q2925,Tabela3[],5,0)</f>
        <v>Reino Unido</v>
      </c>
      <c r="D2925" t="str">
        <f ca="1">VLOOKUP(Q2925,Tabela3[],3,0)</f>
        <v>Unilever</v>
      </c>
      <c r="E2925" t="str">
        <f ca="1">IF(R2925=Q2925, (VLOOKUP(P2925+1,Tabela3[],5,0)),VLOOKUP(R2925,Tabela3[],5,0))</f>
        <v>Holanda</v>
      </c>
      <c r="F2925" s="1">
        <f t="shared" ca="1" si="362"/>
        <v>36925</v>
      </c>
      <c r="G2925" s="1">
        <f t="shared" ca="1" si="363"/>
        <v>36925.500307395181</v>
      </c>
      <c r="H2925">
        <f t="shared" ca="1" si="364"/>
        <v>0</v>
      </c>
      <c r="I2925" t="str">
        <f ca="1">VLOOKUP(Q2925,Tabela3[],9,1)</f>
        <v>HMM Helsinki</v>
      </c>
      <c r="J2925" t="str">
        <f ca="1">VLOOKUP(Q2925,Tabela3[],11,0)</f>
        <v xml:space="preserve">Desodorante Antitranspirante Aerosol </v>
      </c>
      <c r="K2925" t="str">
        <f ca="1">VLOOKUP(Q2925,Tabela3[],10,0)</f>
        <v>Quimico</v>
      </c>
      <c r="L2925" t="e" cm="1">
        <f t="array" aca="1" ref="L2925" ca="1">IF(Tabela2[[#This Row],[PORTO]]=Tabela2[[#This Row],[DESTINO]],0,erro)</f>
        <v>#NAME?</v>
      </c>
      <c r="N2925">
        <f t="shared" ca="1" si="367"/>
        <v>1290000</v>
      </c>
      <c r="O2925">
        <f t="shared" ca="1" si="368"/>
        <v>1</v>
      </c>
      <c r="P2925">
        <f t="shared" ca="1" si="369"/>
        <v>2</v>
      </c>
      <c r="Q2925">
        <f t="shared" ca="1" si="365"/>
        <v>25</v>
      </c>
      <c r="R2925">
        <f t="shared" ca="1" si="366"/>
        <v>16</v>
      </c>
    </row>
    <row r="2926" spans="1:18">
      <c r="A2926">
        <f ca="1">VLOOKUP(O2926,Tabela3[],2,0)</f>
        <v>2006</v>
      </c>
      <c r="B2926" t="str">
        <f ca="1">VLOOKUP(P2926,Tabela3[],4,0)</f>
        <v>MARÇO</v>
      </c>
      <c r="C2926" t="str">
        <f ca="1">VLOOKUP(Q2926,Tabela3[],5,0)</f>
        <v>Alemanha</v>
      </c>
      <c r="D2926" t="str">
        <f ca="1">VLOOKUP(Q2926,Tabela3[],3,0)</f>
        <v>Volkswagen</v>
      </c>
      <c r="E2926" t="str">
        <f ca="1">IF(R2926=Q2926, (VLOOKUP(P2926+1,Tabela3[],5,0)),VLOOKUP(R2926,Tabela3[],5,0))</f>
        <v>Coréia do Sul</v>
      </c>
      <c r="F2926" s="1">
        <f t="shared" ca="1" si="362"/>
        <v>38753</v>
      </c>
      <c r="G2926" s="1">
        <f t="shared" ca="1" si="363"/>
        <v>38757.945872702803</v>
      </c>
      <c r="H2926">
        <f t="shared" ca="1" si="364"/>
        <v>1</v>
      </c>
      <c r="I2926" t="str">
        <f ca="1">VLOOKUP(Q2926,Tabela3[],9,1)</f>
        <v>Warehouse Carriers </v>
      </c>
      <c r="J2926" t="str">
        <f ca="1">VLOOKUP(Q2926,Tabela3[],11,0)</f>
        <v>GLI 350 TSI (Jetta)</v>
      </c>
      <c r="K2926" t="str">
        <f ca="1">VLOOKUP(Q2926,Tabela3[],10,0)</f>
        <v>Carros</v>
      </c>
      <c r="L2926" t="e" cm="1">
        <f t="array" aca="1" ref="L2926" ca="1">IF(Tabela2[[#This Row],[PORTO]]=Tabela2[[#This Row],[DESTINO]],0,erro)</f>
        <v>#NAME?</v>
      </c>
      <c r="N2926">
        <f t="shared" ca="1" si="367"/>
        <v>500</v>
      </c>
      <c r="O2926">
        <f t="shared" ca="1" si="368"/>
        <v>6</v>
      </c>
      <c r="P2926">
        <f t="shared" ca="1" si="369"/>
        <v>2</v>
      </c>
      <c r="Q2926">
        <f t="shared" ca="1" si="365"/>
        <v>8</v>
      </c>
      <c r="R2926">
        <f t="shared" ca="1" si="366"/>
        <v>14</v>
      </c>
    </row>
    <row r="2927" spans="1:18">
      <c r="A2927">
        <f ca="1">VLOOKUP(O2927,Tabela3[],2,0)</f>
        <v>2002</v>
      </c>
      <c r="B2927" t="str">
        <f ca="1">VLOOKUP(P2927,Tabela3[],4,0)</f>
        <v>JULHO</v>
      </c>
      <c r="C2927" t="str">
        <f ca="1">VLOOKUP(Q2927,Tabela3[],5,0)</f>
        <v>Alemanha</v>
      </c>
      <c r="D2927" t="str">
        <f ca="1">VLOOKUP(Q2927,Tabela3[],3,0)</f>
        <v>Volkswagen</v>
      </c>
      <c r="E2927" t="str">
        <f ca="1">IF(R2927=Q2927, (VLOOKUP(P2927+1,Tabela3[],5,0)),VLOOKUP(R2927,Tabela3[],5,0))</f>
        <v>Reino Unido</v>
      </c>
      <c r="F2927" s="1">
        <f t="shared" ca="1" si="362"/>
        <v>37421</v>
      </c>
      <c r="G2927" s="1">
        <f t="shared" ca="1" si="363"/>
        <v>37427.13860051251</v>
      </c>
      <c r="H2927">
        <f t="shared" ca="1" si="364"/>
        <v>0</v>
      </c>
      <c r="I2927" t="str">
        <f ca="1">VLOOKUP(Q2927,Tabela3[],9,1)</f>
        <v>Warehouse Carriers </v>
      </c>
      <c r="J2927" t="str">
        <f ca="1">VLOOKUP(Q2927,Tabela3[],11,0)</f>
        <v>GLI 350 TSI (Jetta)</v>
      </c>
      <c r="K2927" t="str">
        <f ca="1">VLOOKUP(Q2927,Tabela3[],10,0)</f>
        <v>Carros</v>
      </c>
      <c r="L2927" t="e" cm="1">
        <f t="array" aca="1" ref="L2927" ca="1">IF(Tabela2[[#This Row],[PORTO]]=Tabela2[[#This Row],[DESTINO]],0,erro)</f>
        <v>#NAME?</v>
      </c>
      <c r="N2927">
        <f t="shared" ca="1" si="367"/>
        <v>400</v>
      </c>
      <c r="O2927">
        <f t="shared" ca="1" si="368"/>
        <v>2</v>
      </c>
      <c r="P2927">
        <f t="shared" ca="1" si="369"/>
        <v>6</v>
      </c>
      <c r="Q2927">
        <f t="shared" ca="1" si="365"/>
        <v>8</v>
      </c>
      <c r="R2927">
        <f t="shared" ca="1" si="366"/>
        <v>24</v>
      </c>
    </row>
    <row r="2928" spans="1:18">
      <c r="A2928">
        <f ca="1">VLOOKUP(O2928,Tabela3[],2,0)</f>
        <v>2007</v>
      </c>
      <c r="B2928" t="str">
        <f ca="1">VLOOKUP(P2928,Tabela3[],4,0)</f>
        <v>NOVEMBRO</v>
      </c>
      <c r="C2928" t="str">
        <f ca="1">VLOOKUP(Q2928,Tabela3[],5,0)</f>
        <v>China</v>
      </c>
      <c r="D2928" t="str">
        <f ca="1">VLOOKUP(Q2928,Tabela3[],3,0)</f>
        <v>Alibaba Group</v>
      </c>
      <c r="E2928" t="str">
        <f ca="1">IF(R2928=Q2928, (VLOOKUP(P2928+1,Tabela3[],5,0)),VLOOKUP(R2928,Tabela3[],5,0))</f>
        <v>Coréia do Sul</v>
      </c>
      <c r="F2928" s="1">
        <f t="shared" ca="1" si="362"/>
        <v>39364</v>
      </c>
      <c r="G2928" s="1">
        <f t="shared" ca="1" si="363"/>
        <v>39367.474239286465</v>
      </c>
      <c r="H2928">
        <f t="shared" ca="1" si="364"/>
        <v>0</v>
      </c>
      <c r="I2928" t="str">
        <f ca="1">VLOOKUP(Q2928,Tabela3[],9,1)</f>
        <v>HMM St Petersburg</v>
      </c>
      <c r="J2928" t="str">
        <f ca="1">VLOOKUP(Q2928,Tabela3[],11,0)</f>
        <v>Miniescavadeira</v>
      </c>
      <c r="K2928" t="str">
        <f ca="1">VLOOKUP(Q2928,Tabela3[],10,0)</f>
        <v>Maquinário</v>
      </c>
      <c r="L2928" t="e" cm="1">
        <f t="array" aca="1" ref="L2928" ca="1">IF(Tabela2[[#This Row],[PORTO]]=Tabela2[[#This Row],[DESTINO]],0,erro)</f>
        <v>#NAME?</v>
      </c>
      <c r="N2928">
        <f t="shared" ca="1" si="367"/>
        <v>40</v>
      </c>
      <c r="O2928">
        <f t="shared" ca="1" si="368"/>
        <v>7</v>
      </c>
      <c r="P2928">
        <f t="shared" ca="1" si="369"/>
        <v>10</v>
      </c>
      <c r="Q2928">
        <f t="shared" ca="1" si="365"/>
        <v>1</v>
      </c>
      <c r="R2928">
        <f t="shared" ca="1" si="366"/>
        <v>13</v>
      </c>
    </row>
    <row r="2929" spans="1:18">
      <c r="A2929">
        <f ca="1">VLOOKUP(O2929,Tabela3[],2,0)</f>
        <v>2002</v>
      </c>
      <c r="B2929" t="str">
        <f ca="1">VLOOKUP(P2929,Tabela3[],4,0)</f>
        <v>NOVEMBRO</v>
      </c>
      <c r="C2929" t="str">
        <f ca="1">VLOOKUP(Q2929,Tabela3[],5,0)</f>
        <v>Coréia do Sul</v>
      </c>
      <c r="D2929" t="str">
        <f ca="1">VLOOKUP(Q2929,Tabela3[],3,0)</f>
        <v>Samsung</v>
      </c>
      <c r="E2929" t="str">
        <f ca="1">IF(R2929=Q2929, (VLOOKUP(P2929+1,Tabela3[],5,0)),VLOOKUP(R2929,Tabela3[],5,0))</f>
        <v>China</v>
      </c>
      <c r="F2929" s="1">
        <f t="shared" ca="1" si="362"/>
        <v>37556</v>
      </c>
      <c r="G2929" s="1">
        <f t="shared" ca="1" si="363"/>
        <v>37557.832356467021</v>
      </c>
      <c r="H2929">
        <f t="shared" ca="1" si="364"/>
        <v>1</v>
      </c>
      <c r="I2929" t="str">
        <f ca="1">VLOOKUP(Q2929,Tabela3[],9,1)</f>
        <v>HMM Rotterdam</v>
      </c>
      <c r="J2929" t="str">
        <f ca="1">VLOOKUP(Q2929,Tabela3[],11,0)</f>
        <v>Crystal UHD 4k 65"</v>
      </c>
      <c r="K2929" t="str">
        <f ca="1">VLOOKUP(Q2929,Tabela3[],10,0)</f>
        <v>Eletrônicos</v>
      </c>
      <c r="L2929" t="e" cm="1">
        <f t="array" aca="1" ref="L2929" ca="1">IF(Tabela2[[#This Row],[PORTO]]=Tabela2[[#This Row],[DESTINO]],0,erro)</f>
        <v>#NAME?</v>
      </c>
      <c r="N2929">
        <f t="shared" ca="1" si="367"/>
        <v>1000</v>
      </c>
      <c r="O2929">
        <f t="shared" ca="1" si="368"/>
        <v>2</v>
      </c>
      <c r="P2929">
        <f t="shared" ca="1" si="369"/>
        <v>10</v>
      </c>
      <c r="Q2929">
        <f t="shared" ca="1" si="365"/>
        <v>14</v>
      </c>
      <c r="R2929">
        <f t="shared" ca="1" si="366"/>
        <v>0</v>
      </c>
    </row>
    <row r="2930" spans="1:18">
      <c r="A2930">
        <f ca="1">VLOOKUP(O2930,Tabela3[],2,0)</f>
        <v>2009</v>
      </c>
      <c r="B2930" t="str">
        <f ca="1">VLOOKUP(P2930,Tabela3[],4,0)</f>
        <v>OUTUBRO</v>
      </c>
      <c r="C2930" t="str">
        <f ca="1">VLOOKUP(Q2930,Tabela3[],5,0)</f>
        <v>França</v>
      </c>
      <c r="D2930" t="str">
        <f ca="1">VLOOKUP(Q2930,Tabela3[],3,0)</f>
        <v> LVMH</v>
      </c>
      <c r="E2930" t="str">
        <f ca="1">IF(R2930=Q2930, (VLOOKUP(P2930+1,Tabela3[],5,0)),VLOOKUP(R2930,Tabela3[],5,0))</f>
        <v>Holanda</v>
      </c>
      <c r="F2930" s="1">
        <f t="shared" ca="1" si="362"/>
        <v>40059</v>
      </c>
      <c r="G2930" s="1">
        <f t="shared" ca="1" si="363"/>
        <v>40066.738825721834</v>
      </c>
      <c r="H2930">
        <f t="shared" ca="1" si="364"/>
        <v>0</v>
      </c>
      <c r="I2930" t="str">
        <f ca="1">VLOOKUP(Q2930,Tabela3[],9,1)</f>
        <v>Emma Maersk</v>
      </c>
      <c r="J2930" t="str">
        <f ca="1">VLOOKUP(Q2930,Tabela3[],11,0)</f>
        <v>Clos Des Lambrys</v>
      </c>
      <c r="K2930" t="str">
        <f ca="1">VLOOKUP(Q2930,Tabela3[],10,0)</f>
        <v>Tecido</v>
      </c>
      <c r="L2930" t="e" cm="1">
        <f t="array" aca="1" ref="L2930" ca="1">IF(Tabela2[[#This Row],[PORTO]]=Tabela2[[#This Row],[DESTINO]],0,erro)</f>
        <v>#NAME?</v>
      </c>
      <c r="N2930">
        <f t="shared" ca="1" si="367"/>
        <v>36000</v>
      </c>
      <c r="O2930">
        <f t="shared" ca="1" si="368"/>
        <v>9</v>
      </c>
      <c r="P2930">
        <f t="shared" ca="1" si="369"/>
        <v>9</v>
      </c>
      <c r="Q2930">
        <f t="shared" ca="1" si="365"/>
        <v>21</v>
      </c>
      <c r="R2930">
        <f t="shared" ca="1" si="366"/>
        <v>17</v>
      </c>
    </row>
    <row r="2931" spans="1:18">
      <c r="A2931">
        <f ca="1">VLOOKUP(O2931,Tabela3[],2,0)</f>
        <v>2002</v>
      </c>
      <c r="B2931" t="str">
        <f ca="1">VLOOKUP(P2931,Tabela3[],4,0)</f>
        <v>MAIO</v>
      </c>
      <c r="C2931" t="str">
        <f ca="1">VLOOKUP(Q2931,Tabela3[],5,0)</f>
        <v>Japão</v>
      </c>
      <c r="D2931" t="str">
        <f ca="1">VLOOKUP(Q2931,Tabela3[],3,0)</f>
        <v>Toyota</v>
      </c>
      <c r="E2931" t="str">
        <f ca="1">IF(R2931=Q2931, (VLOOKUP(P2931+1,Tabela3[],5,0)),VLOOKUP(R2931,Tabela3[],5,0))</f>
        <v>Itália</v>
      </c>
      <c r="F2931" s="1">
        <f t="shared" ca="1" si="362"/>
        <v>37364</v>
      </c>
      <c r="G2931" s="1">
        <f t="shared" ca="1" si="363"/>
        <v>37366.532000547289</v>
      </c>
      <c r="H2931">
        <f t="shared" ca="1" si="364"/>
        <v>0</v>
      </c>
      <c r="I2931" t="str">
        <f ca="1">VLOOKUP(Q2931,Tabela3[],9,1)</f>
        <v>Trailer Carriers</v>
      </c>
      <c r="J2931" t="str">
        <f ca="1">VLOOKUP(Q2931,Tabela3[],11,0)</f>
        <v>COROLLA CROSS XR</v>
      </c>
      <c r="K2931" t="str">
        <f ca="1">VLOOKUP(Q2931,Tabela3[],10,0)</f>
        <v>Carros</v>
      </c>
      <c r="L2931" t="e" cm="1">
        <f t="array" aca="1" ref="L2931" ca="1">IF(Tabela2[[#This Row],[PORTO]]=Tabela2[[#This Row],[DESTINO]],0,erro)</f>
        <v>#NAME?</v>
      </c>
      <c r="N2931">
        <f t="shared" ca="1" si="367"/>
        <v>200</v>
      </c>
      <c r="O2931">
        <f t="shared" ca="1" si="368"/>
        <v>2</v>
      </c>
      <c r="P2931">
        <f t="shared" ca="1" si="369"/>
        <v>4</v>
      </c>
      <c r="Q2931">
        <f t="shared" ca="1" si="365"/>
        <v>11</v>
      </c>
      <c r="R2931">
        <f t="shared" ca="1" si="366"/>
        <v>20</v>
      </c>
    </row>
    <row r="2932" spans="1:18">
      <c r="A2932">
        <f ca="1">VLOOKUP(O2932,Tabela3[],2,0)</f>
        <v>2008</v>
      </c>
      <c r="B2932" t="str">
        <f ca="1">VLOOKUP(P2932,Tabela3[],4,0)</f>
        <v>ABRIL</v>
      </c>
      <c r="C2932" t="str">
        <f ca="1">VLOOKUP(Q2932,Tabela3[],5,0)</f>
        <v>Canadá</v>
      </c>
      <c r="D2932" t="str">
        <f ca="1">VLOOKUP(Q2932,Tabela3[],3,0)</f>
        <v>Shopify</v>
      </c>
      <c r="E2932" t="str">
        <f ca="1">IF(R2932=Q2932, (VLOOKUP(P2932+1,Tabela3[],5,0)),VLOOKUP(R2932,Tabela3[],5,0))</f>
        <v>França</v>
      </c>
      <c r="F2932" s="1">
        <f t="shared" ca="1" si="362"/>
        <v>39522</v>
      </c>
      <c r="G2932" s="1">
        <f t="shared" ca="1" si="363"/>
        <v>39527.235409281981</v>
      </c>
      <c r="H2932">
        <f t="shared" ca="1" si="364"/>
        <v>0</v>
      </c>
      <c r="I2932" t="str">
        <f ca="1">VLOOKUP(Q2932,Tabela3[],9,1)</f>
        <v>HMM Southampton</v>
      </c>
      <c r="J2932" t="str">
        <f ca="1">VLOOKUP(Q2932,Tabela3[],11,0)</f>
        <v>TORRADORES DE CAFÉ</v>
      </c>
      <c r="K2932" t="str">
        <f ca="1">VLOOKUP(Q2932,Tabela3[],10,0)</f>
        <v>Geral</v>
      </c>
      <c r="L2932" t="e" cm="1">
        <f t="array" aca="1" ref="L2932" ca="1">IF(Tabela2[[#This Row],[PORTO]]=Tabela2[[#This Row],[DESTINO]],0,erro)</f>
        <v>#NAME?</v>
      </c>
      <c r="N2932">
        <f t="shared" ca="1" si="367"/>
        <v>1000</v>
      </c>
      <c r="O2932">
        <f t="shared" ca="1" si="368"/>
        <v>8</v>
      </c>
      <c r="P2932">
        <f t="shared" ca="1" si="369"/>
        <v>3</v>
      </c>
      <c r="Q2932">
        <f t="shared" ca="1" si="365"/>
        <v>33</v>
      </c>
      <c r="R2932">
        <f t="shared" ca="1" si="366"/>
        <v>21</v>
      </c>
    </row>
    <row r="2933" spans="1:18">
      <c r="A2933">
        <f ca="1">VLOOKUP(O2933,Tabela3[],2,0)</f>
        <v>2000</v>
      </c>
      <c r="B2933" t="str">
        <f ca="1">VLOOKUP(P2933,Tabela3[],4,0)</f>
        <v>MARÇO</v>
      </c>
      <c r="C2933" t="str">
        <f ca="1">VLOOKUP(Q2933,Tabela3[],5,0)</f>
        <v>Holanda</v>
      </c>
      <c r="D2933" t="str">
        <f ca="1">VLOOKUP(Q2933,Tabela3[],3,0)</f>
        <v>Shell</v>
      </c>
      <c r="E2933" t="str">
        <f ca="1">IF(R2933=Q2933, (VLOOKUP(P2933+1,Tabela3[],5,0)),VLOOKUP(R2933,Tabela3[],5,0))</f>
        <v>França</v>
      </c>
      <c r="F2933" s="1">
        <f t="shared" ca="1" si="362"/>
        <v>36580</v>
      </c>
      <c r="G2933" s="1">
        <f t="shared" ca="1" si="363"/>
        <v>36588.575901418662</v>
      </c>
      <c r="H2933">
        <f t="shared" ca="1" si="364"/>
        <v>1</v>
      </c>
      <c r="I2933" t="str">
        <f ca="1">VLOOKUP(Q2933,Tabela3[],9,1)</f>
        <v>AbQaiq</v>
      </c>
      <c r="J2933" t="str">
        <f ca="1">VLOOKUP(Q2933,Tabela3[],11,0)</f>
        <v>Diesel</v>
      </c>
      <c r="K2933" t="str">
        <f ca="1">VLOOKUP(Q2933,Tabela3[],10,0)</f>
        <v>Petróleo</v>
      </c>
      <c r="L2933" t="e" cm="1">
        <f t="array" aca="1" ref="L2933" ca="1">IF(Tabela2[[#This Row],[PORTO]]=Tabela2[[#This Row],[DESTINO]],0,erro)</f>
        <v>#NAME?</v>
      </c>
      <c r="N2933">
        <f t="shared" ca="1" si="367"/>
        <v>80000</v>
      </c>
      <c r="O2933">
        <f t="shared" ca="1" si="368"/>
        <v>0</v>
      </c>
      <c r="P2933">
        <f t="shared" ca="1" si="369"/>
        <v>2</v>
      </c>
      <c r="Q2933">
        <f t="shared" ca="1" si="365"/>
        <v>15</v>
      </c>
      <c r="R2933">
        <f t="shared" ca="1" si="366"/>
        <v>22</v>
      </c>
    </row>
    <row r="2934" spans="1:18">
      <c r="A2934">
        <f ca="1">VLOOKUP(O2934,Tabela3[],2,0)</f>
        <v>2009</v>
      </c>
      <c r="B2934" t="str">
        <f ca="1">VLOOKUP(P2934,Tabela3[],4,0)</f>
        <v>FEVEREIRO</v>
      </c>
      <c r="C2934" t="str">
        <f ca="1">VLOOKUP(Q2934,Tabela3[],5,0)</f>
        <v>Canadá</v>
      </c>
      <c r="D2934" t="str">
        <f ca="1">VLOOKUP(Q2934,Tabela3[],3,0)</f>
        <v>Shopify</v>
      </c>
      <c r="E2934" t="str">
        <f ca="1">IF(R2934=Q2934, (VLOOKUP(P2934+1,Tabela3[],5,0)),VLOOKUP(R2934,Tabela3[],5,0))</f>
        <v>Itália</v>
      </c>
      <c r="F2934" s="1">
        <f t="shared" ca="1" si="362"/>
        <v>39818</v>
      </c>
      <c r="G2934" s="1">
        <f t="shared" ca="1" si="363"/>
        <v>39823.426581853368</v>
      </c>
      <c r="H2934">
        <f t="shared" ca="1" si="364"/>
        <v>1</v>
      </c>
      <c r="I2934" t="str">
        <f ca="1">VLOOKUP(Q2934,Tabela3[],9,1)</f>
        <v>HMM Southampton</v>
      </c>
      <c r="J2934" t="str">
        <f ca="1">VLOOKUP(Q2934,Tabela3[],11,0)</f>
        <v>TORRADORES DE CAFÉ</v>
      </c>
      <c r="K2934" t="str">
        <f ca="1">VLOOKUP(Q2934,Tabela3[],10,0)</f>
        <v>Geral</v>
      </c>
      <c r="L2934" t="e" cm="1">
        <f t="array" aca="1" ref="L2934" ca="1">IF(Tabela2[[#This Row],[PORTO]]=Tabela2[[#This Row],[DESTINO]],0,erro)</f>
        <v>#NAME?</v>
      </c>
      <c r="N2934">
        <f t="shared" ca="1" si="367"/>
        <v>3000</v>
      </c>
      <c r="O2934">
        <f t="shared" ca="1" si="368"/>
        <v>9</v>
      </c>
      <c r="P2934">
        <f t="shared" ca="1" si="369"/>
        <v>1</v>
      </c>
      <c r="Q2934">
        <f t="shared" ca="1" si="365"/>
        <v>33</v>
      </c>
      <c r="R2934">
        <f t="shared" ca="1" si="366"/>
        <v>20</v>
      </c>
    </row>
    <row r="2935" spans="1:18">
      <c r="A2935">
        <f ca="1">VLOOKUP(O2935,Tabela3[],2,0)</f>
        <v>2001</v>
      </c>
      <c r="B2935" t="str">
        <f ca="1">VLOOKUP(P2935,Tabela3[],4,0)</f>
        <v>OUTUBRO</v>
      </c>
      <c r="C2935" t="str">
        <f ca="1">VLOOKUP(Q2935,Tabela3[],5,0)</f>
        <v>França</v>
      </c>
      <c r="D2935" t="str">
        <f ca="1">VLOOKUP(Q2935,Tabela3[],3,0)</f>
        <v> LVMH</v>
      </c>
      <c r="E2935" t="str">
        <f ca="1">IF(R2935=Q2935, (VLOOKUP(P2935+1,Tabela3[],5,0)),VLOOKUP(R2935,Tabela3[],5,0))</f>
        <v>Coréia do Sul</v>
      </c>
      <c r="F2935" s="1">
        <f t="shared" ca="1" si="362"/>
        <v>37153</v>
      </c>
      <c r="G2935" s="1">
        <f t="shared" ca="1" si="363"/>
        <v>37158.592690480851</v>
      </c>
      <c r="H2935">
        <f t="shared" ca="1" si="364"/>
        <v>0</v>
      </c>
      <c r="I2935" t="str">
        <f ca="1">VLOOKUP(Q2935,Tabela3[],9,1)</f>
        <v>Emma Maersk</v>
      </c>
      <c r="J2935" t="str">
        <f ca="1">VLOOKUP(Q2935,Tabela3[],11,0)</f>
        <v>Guerlain</v>
      </c>
      <c r="K2935" t="str">
        <f ca="1">VLOOKUP(Q2935,Tabela3[],10,0)</f>
        <v>Tecido</v>
      </c>
      <c r="L2935" t="e" cm="1">
        <f t="array" aca="1" ref="L2935" ca="1">IF(Tabela2[[#This Row],[PORTO]]=Tabela2[[#This Row],[DESTINO]],0,erro)</f>
        <v>#NAME?</v>
      </c>
      <c r="N2935">
        <f t="shared" ca="1" si="367"/>
        <v>40000</v>
      </c>
      <c r="O2935">
        <f t="shared" ca="1" si="368"/>
        <v>1</v>
      </c>
      <c r="P2935">
        <f t="shared" ca="1" si="369"/>
        <v>9</v>
      </c>
      <c r="Q2935">
        <f t="shared" ca="1" si="365"/>
        <v>23</v>
      </c>
      <c r="R2935">
        <f t="shared" ca="1" si="366"/>
        <v>13</v>
      </c>
    </row>
    <row r="2936" spans="1:18">
      <c r="A2936">
        <f ca="1">VLOOKUP(O2936,Tabela3[],2,0)</f>
        <v>2000</v>
      </c>
      <c r="B2936" t="str">
        <f ca="1">VLOOKUP(P2936,Tabela3[],4,0)</f>
        <v>JULHO</v>
      </c>
      <c r="C2936" t="str">
        <f ca="1">VLOOKUP(Q2936,Tabela3[],5,0)</f>
        <v>Estados Unidos</v>
      </c>
      <c r="D2936" t="str">
        <f ca="1">VLOOKUP(Q2936,Tabela3[],3,0)</f>
        <v>Amazon</v>
      </c>
      <c r="E2936" t="str">
        <f ca="1">IF(R2936=Q2936, (VLOOKUP(P2936+1,Tabela3[],5,0)),VLOOKUP(R2936,Tabela3[],5,0))</f>
        <v>Alemanha</v>
      </c>
      <c r="F2936" s="1">
        <f t="shared" ca="1" si="362"/>
        <v>36686</v>
      </c>
      <c r="G2936" s="1">
        <f t="shared" ca="1" si="363"/>
        <v>36694.328525281511</v>
      </c>
      <c r="H2936">
        <f t="shared" ca="1" si="364"/>
        <v>0</v>
      </c>
      <c r="I2936" t="str">
        <f ca="1">VLOOKUP(Q2936,Tabela3[],9,1)</f>
        <v>HMM Algeciras</v>
      </c>
      <c r="J2936" t="str">
        <f ca="1">VLOOKUP(Q2936,Tabela3[],11,0)</f>
        <v>Colchão Baby Light D18</v>
      </c>
      <c r="K2936" t="str">
        <f ca="1">VLOOKUP(Q2936,Tabela3[],10,0)</f>
        <v>Geral</v>
      </c>
      <c r="L2936" t="e" cm="1">
        <f t="array" aca="1" ref="L2936" ca="1">IF(Tabela2[[#This Row],[PORTO]]=Tabela2[[#This Row],[DESTINO]],0,erro)</f>
        <v>#NAME?</v>
      </c>
      <c r="N2936">
        <f t="shared" ca="1" si="367"/>
        <v>4000</v>
      </c>
      <c r="O2936">
        <f t="shared" ca="1" si="368"/>
        <v>0</v>
      </c>
      <c r="P2936">
        <f t="shared" ca="1" si="369"/>
        <v>6</v>
      </c>
      <c r="Q2936">
        <f t="shared" ca="1" si="365"/>
        <v>4</v>
      </c>
      <c r="R2936">
        <f t="shared" ca="1" si="366"/>
        <v>7</v>
      </c>
    </row>
    <row r="2937" spans="1:18">
      <c r="A2937">
        <f ca="1">VLOOKUP(O2937,Tabela3[],2,0)</f>
        <v>2009</v>
      </c>
      <c r="B2937" t="str">
        <f ca="1">VLOOKUP(P2937,Tabela3[],4,0)</f>
        <v>NOVEMBRO</v>
      </c>
      <c r="C2937" t="str">
        <f ca="1">VLOOKUP(Q2937,Tabela3[],5,0)</f>
        <v>Estados Unidos</v>
      </c>
      <c r="D2937" t="str">
        <f ca="1">VLOOKUP(Q2937,Tabela3[],3,0)</f>
        <v>Amazon</v>
      </c>
      <c r="E2937" t="str">
        <f ca="1">IF(R2937=Q2937, (VLOOKUP(P2937+1,Tabela3[],5,0)),VLOOKUP(R2937,Tabela3[],5,0))</f>
        <v>Coréia do Sul</v>
      </c>
      <c r="F2937" s="1">
        <f t="shared" ca="1" si="362"/>
        <v>40088</v>
      </c>
      <c r="G2937" s="1">
        <f t="shared" ca="1" si="363"/>
        <v>40088.594109331774</v>
      </c>
      <c r="H2937">
        <f t="shared" ca="1" si="364"/>
        <v>1</v>
      </c>
      <c r="I2937" t="str">
        <f ca="1">VLOOKUP(Q2937,Tabela3[],9,1)</f>
        <v>HMM Algeciras</v>
      </c>
      <c r="J2937" t="str">
        <f ca="1">VLOOKUP(Q2937,Tabela3[],11,0)</f>
        <v>Escrivaninha Trevalla</v>
      </c>
      <c r="K2937" t="str">
        <f ca="1">VLOOKUP(Q2937,Tabela3[],10,0)</f>
        <v>Geral</v>
      </c>
      <c r="L2937" t="e" cm="1">
        <f t="array" aca="1" ref="L2937" ca="1">IF(Tabela2[[#This Row],[PORTO]]=Tabela2[[#This Row],[DESTINO]],0,erro)</f>
        <v>#NAME?</v>
      </c>
      <c r="N2937">
        <f t="shared" ca="1" si="367"/>
        <v>2000</v>
      </c>
      <c r="O2937">
        <f t="shared" ca="1" si="368"/>
        <v>9</v>
      </c>
      <c r="P2937">
        <f t="shared" ca="1" si="369"/>
        <v>10</v>
      </c>
      <c r="Q2937">
        <f t="shared" ca="1" si="365"/>
        <v>3</v>
      </c>
      <c r="R2937">
        <f t="shared" ca="1" si="366"/>
        <v>14</v>
      </c>
    </row>
    <row r="2938" spans="1:18">
      <c r="A2938">
        <f ca="1">VLOOKUP(O2938,Tabela3[],2,0)</f>
        <v>2006</v>
      </c>
      <c r="B2938" t="str">
        <f ca="1">VLOOKUP(P2938,Tabela3[],4,0)</f>
        <v>JULHO</v>
      </c>
      <c r="C2938" t="str">
        <f ca="1">VLOOKUP(Q2938,Tabela3[],5,0)</f>
        <v>Reino Unido</v>
      </c>
      <c r="D2938" t="str">
        <f ca="1">VLOOKUP(Q2938,Tabela3[],3,0)</f>
        <v>Unilever</v>
      </c>
      <c r="E2938" t="str">
        <f ca="1">IF(R2938=Q2938, (VLOOKUP(P2938+1,Tabela3[],5,0)),VLOOKUP(R2938,Tabela3[],5,0))</f>
        <v>Itália</v>
      </c>
      <c r="F2938" s="1">
        <f t="shared" ca="1" si="362"/>
        <v>38891</v>
      </c>
      <c r="G2938" s="1">
        <f t="shared" ca="1" si="363"/>
        <v>38895.725914147159</v>
      </c>
      <c r="H2938">
        <f t="shared" ca="1" si="364"/>
        <v>1</v>
      </c>
      <c r="I2938" t="str">
        <f ca="1">VLOOKUP(Q2938,Tabela3[],9,1)</f>
        <v>HMM Helsinki</v>
      </c>
      <c r="J2938" t="str">
        <f ca="1">VLOOKUP(Q2938,Tabela3[],11,0)</f>
        <v>Sabonete</v>
      </c>
      <c r="K2938" t="str">
        <f ca="1">VLOOKUP(Q2938,Tabela3[],10,0)</f>
        <v>Quimico</v>
      </c>
      <c r="L2938" t="e" cm="1">
        <f t="array" aca="1" ref="L2938" ca="1">IF(Tabela2[[#This Row],[PORTO]]=Tabela2[[#This Row],[DESTINO]],0,erro)</f>
        <v>#NAME?</v>
      </c>
      <c r="N2938">
        <f t="shared" ca="1" si="367"/>
        <v>1390000</v>
      </c>
      <c r="O2938">
        <f t="shared" ca="1" si="368"/>
        <v>6</v>
      </c>
      <c r="P2938">
        <f t="shared" ca="1" si="369"/>
        <v>6</v>
      </c>
      <c r="Q2938">
        <f t="shared" ca="1" si="365"/>
        <v>26</v>
      </c>
      <c r="R2938">
        <f t="shared" ca="1" si="366"/>
        <v>20</v>
      </c>
    </row>
    <row r="2939" spans="1:18">
      <c r="A2939">
        <f ca="1">VLOOKUP(O2939,Tabela3[],2,0)</f>
        <v>2004</v>
      </c>
      <c r="B2939" t="str">
        <f ca="1">VLOOKUP(P2939,Tabela3[],4,0)</f>
        <v>ABRIL</v>
      </c>
      <c r="C2939" t="str">
        <f ca="1">VLOOKUP(Q2939,Tabela3[],5,0)</f>
        <v>Japão</v>
      </c>
      <c r="D2939" t="str">
        <f ca="1">VLOOKUP(Q2939,Tabela3[],3,0)</f>
        <v>Toyota</v>
      </c>
      <c r="E2939" t="str">
        <f ca="1">IF(R2939=Q2939, (VLOOKUP(P2939+1,Tabela3[],5,0)),VLOOKUP(R2939,Tabela3[],5,0))</f>
        <v>França</v>
      </c>
      <c r="F2939" s="1">
        <f t="shared" ca="1" si="362"/>
        <v>38070</v>
      </c>
      <c r="G2939" s="1">
        <f t="shared" ca="1" si="363"/>
        <v>38075.516029270118</v>
      </c>
      <c r="H2939">
        <f t="shared" ca="1" si="364"/>
        <v>1</v>
      </c>
      <c r="I2939" t="str">
        <f ca="1">VLOOKUP(Q2939,Tabela3[],9,1)</f>
        <v>Trailer Carriers</v>
      </c>
      <c r="J2939" t="str">
        <f ca="1">VLOOKUP(Q2939,Tabela3[],11,0)</f>
        <v>HILUX CABINE DUPLA STD POWER PACK</v>
      </c>
      <c r="K2939" t="str">
        <f ca="1">VLOOKUP(Q2939,Tabela3[],10,0)</f>
        <v>Carros</v>
      </c>
      <c r="L2939" t="e" cm="1">
        <f t="array" aca="1" ref="L2939" ca="1">IF(Tabela2[[#This Row],[PORTO]]=Tabela2[[#This Row],[DESTINO]],0,erro)</f>
        <v>#NAME?</v>
      </c>
      <c r="N2939">
        <f t="shared" ca="1" si="367"/>
        <v>400</v>
      </c>
      <c r="O2939">
        <f t="shared" ca="1" si="368"/>
        <v>4</v>
      </c>
      <c r="P2939">
        <f t="shared" ca="1" si="369"/>
        <v>3</v>
      </c>
      <c r="Q2939">
        <f t="shared" ca="1" si="365"/>
        <v>9</v>
      </c>
      <c r="R2939">
        <f t="shared" ca="1" si="366"/>
        <v>23</v>
      </c>
    </row>
    <row r="2940" spans="1:18">
      <c r="A2940">
        <f ca="1">VLOOKUP(O2940,Tabela3[],2,0)</f>
        <v>2009</v>
      </c>
      <c r="B2940" t="str">
        <f ca="1">VLOOKUP(P2940,Tabela3[],4,0)</f>
        <v>FEVEREIRO</v>
      </c>
      <c r="C2940" t="str">
        <f ca="1">VLOOKUP(Q2940,Tabela3[],5,0)</f>
        <v>Itália</v>
      </c>
      <c r="D2940" t="str">
        <f ca="1">VLOOKUP(Q2940,Tabela3[],3,0)</f>
        <v>Hyundai</v>
      </c>
      <c r="E2940" t="str">
        <f ca="1">IF(R2940=Q2940, (VLOOKUP(P2940+1,Tabela3[],5,0)),VLOOKUP(R2940,Tabela3[],5,0))</f>
        <v>Holanda</v>
      </c>
      <c r="F2940" s="1">
        <f t="shared" ca="1" si="362"/>
        <v>39835</v>
      </c>
      <c r="G2940" s="1">
        <f t="shared" ca="1" si="363"/>
        <v>39841.569958155887</v>
      </c>
      <c r="H2940">
        <f t="shared" ca="1" si="364"/>
        <v>0</v>
      </c>
      <c r="I2940" t="str">
        <f ca="1">VLOOKUP(Q2940,Tabela3[],9,1)</f>
        <v>Car Carriers</v>
      </c>
      <c r="J2940" t="str">
        <f ca="1">VLOOKUP(Q2940,Tabela3[],11,0)</f>
        <v>Creta Confort</v>
      </c>
      <c r="K2940" t="str">
        <f ca="1">VLOOKUP(Q2940,Tabela3[],10,0)</f>
        <v>Carros</v>
      </c>
      <c r="L2940" t="e" cm="1">
        <f t="array" aca="1" ref="L2940" ca="1">IF(Tabela2[[#This Row],[PORTO]]=Tabela2[[#This Row],[DESTINO]],0,erro)</f>
        <v>#NAME?</v>
      </c>
      <c r="N2940">
        <f t="shared" ca="1" si="367"/>
        <v>500</v>
      </c>
      <c r="O2940">
        <f t="shared" ca="1" si="368"/>
        <v>9</v>
      </c>
      <c r="P2940">
        <f t="shared" ca="1" si="369"/>
        <v>1</v>
      </c>
      <c r="Q2940">
        <f t="shared" ca="1" si="365"/>
        <v>18</v>
      </c>
      <c r="R2940">
        <f t="shared" ca="1" si="366"/>
        <v>16</v>
      </c>
    </row>
    <row r="2941" spans="1:18">
      <c r="A2941">
        <f ca="1">VLOOKUP(O2941,Tabela3[],2,0)</f>
        <v>2005</v>
      </c>
      <c r="B2941" t="str">
        <f ca="1">VLOOKUP(P2941,Tabela3[],4,0)</f>
        <v>OUTUBRO</v>
      </c>
      <c r="C2941" t="str">
        <f ca="1">VLOOKUP(Q2941,Tabela3[],5,0)</f>
        <v>Brasil</v>
      </c>
      <c r="D2941" t="str">
        <f ca="1">VLOOKUP(Q2941,Tabela3[],3,0)</f>
        <v>VALE</v>
      </c>
      <c r="E2941" t="str">
        <f ca="1">IF(R2941=Q2941, (VLOOKUP(P2941+1,Tabela3[],5,0)),VLOOKUP(R2941,Tabela3[],5,0))</f>
        <v>Japão</v>
      </c>
      <c r="F2941" s="1">
        <f t="shared" ca="1" si="362"/>
        <v>38611</v>
      </c>
      <c r="G2941" s="1">
        <f t="shared" ca="1" si="363"/>
        <v>38616.869856712212</v>
      </c>
      <c r="H2941">
        <f t="shared" ca="1" si="364"/>
        <v>1</v>
      </c>
      <c r="I2941" t="str">
        <f ca="1">VLOOKUP(Q2941,Tabela3[],9,1)</f>
        <v>Lan Hua Hai</v>
      </c>
      <c r="J2941" t="str">
        <f ca="1">VLOOKUP(Q2941,Tabela3[],11,0)</f>
        <v>Manganês</v>
      </c>
      <c r="K2941" t="str">
        <f ca="1">VLOOKUP(Q2941,Tabela3[],10,0)</f>
        <v>Minério</v>
      </c>
      <c r="L2941" t="e" cm="1">
        <f t="array" aca="1" ref="L2941" ca="1">IF(Tabela2[[#This Row],[PORTO]]=Tabela2[[#This Row],[DESTINO]],0,erro)</f>
        <v>#NAME?</v>
      </c>
      <c r="N2941">
        <f t="shared" ca="1" si="367"/>
        <v>0</v>
      </c>
      <c r="O2941">
        <f t="shared" ca="1" si="368"/>
        <v>5</v>
      </c>
      <c r="P2941">
        <f t="shared" ca="1" si="369"/>
        <v>9</v>
      </c>
      <c r="Q2941">
        <f t="shared" ca="1" si="365"/>
        <v>29</v>
      </c>
      <c r="R2941">
        <f t="shared" ca="1" si="366"/>
        <v>11</v>
      </c>
    </row>
    <row r="2942" spans="1:18">
      <c r="A2942">
        <f ca="1">VLOOKUP(O2942,Tabela3[],2,0)</f>
        <v>2004</v>
      </c>
      <c r="B2942" t="str">
        <f ca="1">VLOOKUP(P2942,Tabela3[],4,0)</f>
        <v>ABRIL</v>
      </c>
      <c r="C2942" t="str">
        <f ca="1">VLOOKUP(Q2942,Tabela3[],5,0)</f>
        <v>Estados Unidos</v>
      </c>
      <c r="D2942" t="str">
        <f ca="1">VLOOKUP(Q2942,Tabela3[],3,0)</f>
        <v>Amazon</v>
      </c>
      <c r="E2942" t="str">
        <f ca="1">IF(R2942=Q2942, (VLOOKUP(P2942+1,Tabela3[],5,0)),VLOOKUP(R2942,Tabela3[],5,0))</f>
        <v>França</v>
      </c>
      <c r="F2942" s="1">
        <f t="shared" ca="1" si="362"/>
        <v>38065</v>
      </c>
      <c r="G2942" s="1">
        <f t="shared" ca="1" si="363"/>
        <v>38069.955987046626</v>
      </c>
      <c r="H2942">
        <f t="shared" ca="1" si="364"/>
        <v>1</v>
      </c>
      <c r="I2942" t="str">
        <f ca="1">VLOOKUP(Q2942,Tabela3[],9,1)</f>
        <v>HMM Algeciras</v>
      </c>
      <c r="J2942" t="str">
        <f ca="1">VLOOKUP(Q2942,Tabela3[],11,0)</f>
        <v>Travesseiro Toque de Pluma</v>
      </c>
      <c r="K2942" t="str">
        <f ca="1">VLOOKUP(Q2942,Tabela3[],10,0)</f>
        <v>Geral</v>
      </c>
      <c r="L2942" t="e" cm="1">
        <f t="array" aca="1" ref="L2942" ca="1">IF(Tabela2[[#This Row],[PORTO]]=Tabela2[[#This Row],[DESTINO]],0,erro)</f>
        <v>#NAME?</v>
      </c>
      <c r="N2942">
        <f t="shared" ca="1" si="367"/>
        <v>3000</v>
      </c>
      <c r="O2942">
        <f t="shared" ca="1" si="368"/>
        <v>4</v>
      </c>
      <c r="P2942">
        <f t="shared" ca="1" si="369"/>
        <v>3</v>
      </c>
      <c r="Q2942">
        <f t="shared" ca="1" si="365"/>
        <v>5</v>
      </c>
      <c r="R2942">
        <f t="shared" ca="1" si="366"/>
        <v>22</v>
      </c>
    </row>
    <row r="2943" spans="1:18">
      <c r="A2943">
        <f ca="1">VLOOKUP(O2943,Tabela3[],2,0)</f>
        <v>2003</v>
      </c>
      <c r="B2943" t="str">
        <f ca="1">VLOOKUP(P2943,Tabela3[],4,0)</f>
        <v>JANEIRO</v>
      </c>
      <c r="C2943" t="str">
        <f ca="1">VLOOKUP(Q2943,Tabela3[],5,0)</f>
        <v>Alemanha</v>
      </c>
      <c r="D2943" t="str">
        <f ca="1">VLOOKUP(Q2943,Tabela3[],3,0)</f>
        <v>Volkswagen</v>
      </c>
      <c r="E2943" t="str">
        <f ca="1">IF(R2943=Q2943, (VLOOKUP(P2943+1,Tabela3[],5,0)),VLOOKUP(R2943,Tabela3[],5,0))</f>
        <v>China</v>
      </c>
      <c r="F2943" s="1">
        <f t="shared" ca="1" si="362"/>
        <v>37647</v>
      </c>
      <c r="G2943" s="1">
        <f t="shared" ca="1" si="363"/>
        <v>37654.528239131585</v>
      </c>
      <c r="H2943">
        <f t="shared" ca="1" si="364"/>
        <v>0</v>
      </c>
      <c r="I2943" t="str">
        <f ca="1">VLOOKUP(Q2943,Tabela3[],9,1)</f>
        <v>Warehouse Carriers </v>
      </c>
      <c r="J2943" t="str">
        <f ca="1">VLOOKUP(Q2943,Tabela3[],11,0)</f>
        <v>GLI 350 TSI (Jetta)</v>
      </c>
      <c r="K2943" t="str">
        <f ca="1">VLOOKUP(Q2943,Tabela3[],10,0)</f>
        <v>Carros</v>
      </c>
      <c r="L2943" t="e" cm="1">
        <f t="array" aca="1" ref="L2943" ca="1">IF(Tabela2[[#This Row],[PORTO]]=Tabela2[[#This Row],[DESTINO]],0,erro)</f>
        <v>#NAME?</v>
      </c>
      <c r="N2943">
        <f t="shared" ca="1" si="367"/>
        <v>300</v>
      </c>
      <c r="O2943">
        <f t="shared" ca="1" si="368"/>
        <v>3</v>
      </c>
      <c r="P2943">
        <f t="shared" ca="1" si="369"/>
        <v>0</v>
      </c>
      <c r="Q2943">
        <f t="shared" ca="1" si="365"/>
        <v>8</v>
      </c>
      <c r="R2943">
        <f t="shared" ca="1" si="366"/>
        <v>0</v>
      </c>
    </row>
    <row r="2944" spans="1:18">
      <c r="A2944">
        <f ca="1">VLOOKUP(O2944,Tabela3[],2,0)</f>
        <v>2004</v>
      </c>
      <c r="B2944" t="str">
        <f ca="1">VLOOKUP(P2944,Tabela3[],4,0)</f>
        <v>MAIO</v>
      </c>
      <c r="C2944" t="str">
        <f ca="1">VLOOKUP(Q2944,Tabela3[],5,0)</f>
        <v>India</v>
      </c>
      <c r="D2944" t="str">
        <f ca="1">VLOOKUP(Q2944,Tabela3[],3,0)</f>
        <v>Reliance Industries</v>
      </c>
      <c r="E2944" t="str">
        <f ca="1">IF(R2944=Q2944, (VLOOKUP(P2944+1,Tabela3[],5,0)),VLOOKUP(R2944,Tabela3[],5,0))</f>
        <v>Alemanha</v>
      </c>
      <c r="F2944" s="1">
        <f t="shared" ca="1" si="362"/>
        <v>38084</v>
      </c>
      <c r="G2944" s="1">
        <f t="shared" ca="1" si="363"/>
        <v>38091.86747073321</v>
      </c>
      <c r="H2944">
        <f t="shared" ca="1" si="364"/>
        <v>0</v>
      </c>
      <c r="I2944" t="str">
        <f ca="1">VLOOKUP(Q2944,Tabela3[],9,1)</f>
        <v>Tanker</v>
      </c>
      <c r="J2944" t="str">
        <f ca="1">VLOOKUP(Q2944,Tabela3[],11,0)</f>
        <v>Polietileno</v>
      </c>
      <c r="K2944" t="str">
        <f ca="1">VLOOKUP(Q2944,Tabela3[],10,0)</f>
        <v>Petroquimicos</v>
      </c>
      <c r="L2944" t="e" cm="1">
        <f t="array" aca="1" ref="L2944" ca="1">IF(Tabela2[[#This Row],[PORTO]]=Tabela2[[#This Row],[DESTINO]],0,erro)</f>
        <v>#NAME?</v>
      </c>
      <c r="N2944">
        <f t="shared" ca="1" si="367"/>
        <v>0</v>
      </c>
      <c r="O2944">
        <f t="shared" ca="1" si="368"/>
        <v>4</v>
      </c>
      <c r="P2944">
        <f t="shared" ca="1" si="369"/>
        <v>4</v>
      </c>
      <c r="Q2944">
        <f t="shared" ca="1" si="365"/>
        <v>31</v>
      </c>
      <c r="R2944">
        <f t="shared" ca="1" si="366"/>
        <v>7</v>
      </c>
    </row>
    <row r="2945" spans="1:18">
      <c r="A2945">
        <f ca="1">VLOOKUP(O2945,Tabela3[],2,0)</f>
        <v>2004</v>
      </c>
      <c r="B2945" t="str">
        <f ca="1">VLOOKUP(P2945,Tabela3[],4,0)</f>
        <v>OUTUBRO</v>
      </c>
      <c r="C2945" t="str">
        <f ca="1">VLOOKUP(Q2945,Tabela3[],5,0)</f>
        <v>Holanda</v>
      </c>
      <c r="D2945" t="str">
        <f ca="1">VLOOKUP(Q2945,Tabela3[],3,0)</f>
        <v>Shell</v>
      </c>
      <c r="E2945" t="str">
        <f ca="1">IF(R2945=Q2945, (VLOOKUP(P2945+1,Tabela3[],5,0)),VLOOKUP(R2945,Tabela3[],5,0))</f>
        <v>Alemanha</v>
      </c>
      <c r="F2945" s="1">
        <f t="shared" ca="1" si="362"/>
        <v>38238</v>
      </c>
      <c r="G2945" s="1">
        <f t="shared" ca="1" si="363"/>
        <v>38239.685317403477</v>
      </c>
      <c r="H2945">
        <f t="shared" ca="1" si="364"/>
        <v>1</v>
      </c>
      <c r="I2945" t="str">
        <f ca="1">VLOOKUP(Q2945,Tabela3[],9,1)</f>
        <v>AbQaiq</v>
      </c>
      <c r="J2945" t="str">
        <f ca="1">VLOOKUP(Q2945,Tabela3[],11,0)</f>
        <v>Diesel</v>
      </c>
      <c r="K2945" t="str">
        <f ca="1">VLOOKUP(Q2945,Tabela3[],10,0)</f>
        <v>Petróleo</v>
      </c>
      <c r="L2945" t="e" cm="1">
        <f t="array" aca="1" ref="L2945" ca="1">IF(Tabela2[[#This Row],[PORTO]]=Tabela2[[#This Row],[DESTINO]],0,erro)</f>
        <v>#NAME?</v>
      </c>
      <c r="N2945">
        <f t="shared" ca="1" si="367"/>
        <v>86000</v>
      </c>
      <c r="O2945">
        <f t="shared" ca="1" si="368"/>
        <v>4</v>
      </c>
      <c r="P2945">
        <f t="shared" ca="1" si="369"/>
        <v>9</v>
      </c>
      <c r="Q2945">
        <f t="shared" ca="1" si="365"/>
        <v>15</v>
      </c>
      <c r="R2945">
        <f t="shared" ca="1" si="366"/>
        <v>6</v>
      </c>
    </row>
    <row r="2946" spans="1:18">
      <c r="A2946">
        <f ca="1">VLOOKUP(O2946,Tabela3[],2,0)</f>
        <v>2005</v>
      </c>
      <c r="B2946" t="str">
        <f ca="1">VLOOKUP(P2946,Tabela3[],4,0)</f>
        <v>JULHO</v>
      </c>
      <c r="C2946" t="str">
        <f ca="1">VLOOKUP(Q2946,Tabela3[],5,0)</f>
        <v>Alemanha</v>
      </c>
      <c r="D2946" t="str">
        <f ca="1">VLOOKUP(Q2946,Tabela3[],3,0)</f>
        <v>Volkswagen</v>
      </c>
      <c r="E2946" t="str">
        <f ca="1">IF(R2946=Q2946, (VLOOKUP(P2946+1,Tabela3[],5,0)),VLOOKUP(R2946,Tabela3[],5,0))</f>
        <v>Itália</v>
      </c>
      <c r="F2946" s="1">
        <f t="shared" ref="F2946:F3009" ca="1" si="370">(DATE(A2946,IF(P2946&gt;0,P2946,IF(P2946&gt;12,P2946-1,IF(P2946=0,P2946+1))),RAND()*28))</f>
        <v>38518</v>
      </c>
      <c r="G2946" s="1">
        <f t="shared" ca="1" si="363"/>
        <v>38519.313677673985</v>
      </c>
      <c r="H2946">
        <f t="shared" ca="1" si="364"/>
        <v>1</v>
      </c>
      <c r="I2946" t="str">
        <f ca="1">VLOOKUP(Q2946,Tabela3[],9,1)</f>
        <v>Warehouse Carriers </v>
      </c>
      <c r="J2946" t="str">
        <f ca="1">VLOOKUP(Q2946,Tabela3[],11,0)</f>
        <v>Highline 250 TSI (Taos)</v>
      </c>
      <c r="K2946" t="str">
        <f ca="1">VLOOKUP(Q2946,Tabela3[],10,0)</f>
        <v>Carros</v>
      </c>
      <c r="L2946" t="e" cm="1">
        <f t="array" aca="1" ref="L2946" ca="1">IF(Tabela2[[#This Row],[PORTO]]=Tabela2[[#This Row],[DESTINO]],0,erro)</f>
        <v>#NAME?</v>
      </c>
      <c r="N2946">
        <f t="shared" ca="1" si="367"/>
        <v>500</v>
      </c>
      <c r="O2946">
        <f t="shared" ca="1" si="368"/>
        <v>5</v>
      </c>
      <c r="P2946">
        <f t="shared" ca="1" si="369"/>
        <v>6</v>
      </c>
      <c r="Q2946">
        <f t="shared" ca="1" si="365"/>
        <v>7</v>
      </c>
      <c r="R2946">
        <f t="shared" ca="1" si="366"/>
        <v>20</v>
      </c>
    </row>
    <row r="2947" spans="1:18">
      <c r="A2947">
        <f ca="1">VLOOKUP(O2947,Tabela3[],2,0)</f>
        <v>2006</v>
      </c>
      <c r="B2947" t="str">
        <f ca="1">VLOOKUP(P2947,Tabela3[],4,0)</f>
        <v>MAIO</v>
      </c>
      <c r="C2947" t="str">
        <f ca="1">VLOOKUP(Q2947,Tabela3[],5,0)</f>
        <v>Estados Unidos</v>
      </c>
      <c r="D2947" t="str">
        <f ca="1">VLOOKUP(Q2947,Tabela3[],3,0)</f>
        <v>Amazon</v>
      </c>
      <c r="E2947" t="str">
        <f ca="1">IF(R2947=Q2947, (VLOOKUP(P2947+1,Tabela3[],5,0)),VLOOKUP(R2947,Tabela3[],5,0))</f>
        <v>Itália</v>
      </c>
      <c r="F2947" s="1">
        <f t="shared" ca="1" si="370"/>
        <v>38818</v>
      </c>
      <c r="G2947" s="1">
        <f t="shared" ref="G2947:G3010" ca="1" si="371">F2947+RAND()*10</f>
        <v>38820.267237484404</v>
      </c>
      <c r="H2947">
        <f t="shared" ref="H2947:H3010" ca="1" si="372">INT(RAND()*2)</f>
        <v>1</v>
      </c>
      <c r="I2947" t="str">
        <f ca="1">VLOOKUP(Q2947,Tabela3[],9,1)</f>
        <v>HMM Algeciras</v>
      </c>
      <c r="J2947" t="str">
        <f ca="1">VLOOKUP(Q2947,Tabela3[],11,0)</f>
        <v>Travesseiro Toque de Pluma</v>
      </c>
      <c r="K2947" t="str">
        <f ca="1">VLOOKUP(Q2947,Tabela3[],10,0)</f>
        <v>Geral</v>
      </c>
      <c r="L2947" t="e" cm="1">
        <f t="array" aca="1" ref="L2947" ca="1">IF(Tabela2[[#This Row],[PORTO]]=Tabela2[[#This Row],[DESTINO]],0,erro)</f>
        <v>#NAME?</v>
      </c>
      <c r="N2947">
        <f t="shared" ca="1" si="367"/>
        <v>2000</v>
      </c>
      <c r="O2947">
        <f t="shared" ca="1" si="368"/>
        <v>6</v>
      </c>
      <c r="P2947">
        <f t="shared" ca="1" si="369"/>
        <v>4</v>
      </c>
      <c r="Q2947">
        <f t="shared" ref="Q2947:Q3010" ca="1" si="373">INT(RAND()*35)</f>
        <v>5</v>
      </c>
      <c r="R2947">
        <f t="shared" ref="R2947:R2978" ca="1" si="374">INT(RAND()*25)</f>
        <v>19</v>
      </c>
    </row>
    <row r="2948" spans="1:18">
      <c r="A2948">
        <f ca="1">VLOOKUP(O2948,Tabela3[],2,0)</f>
        <v>2000</v>
      </c>
      <c r="B2948" t="str">
        <f ca="1">VLOOKUP(P2948,Tabela3[],4,0)</f>
        <v>AGOSTO</v>
      </c>
      <c r="C2948" t="str">
        <f ca="1">VLOOKUP(Q2948,Tabela3[],5,0)</f>
        <v>Reino Unido</v>
      </c>
      <c r="D2948" t="str">
        <f ca="1">VLOOKUP(Q2948,Tabela3[],3,0)</f>
        <v>Unilever</v>
      </c>
      <c r="E2948" t="str">
        <f ca="1">IF(R2948=Q2948, (VLOOKUP(P2948+1,Tabela3[],5,0)),VLOOKUP(R2948,Tabela3[],5,0))</f>
        <v>China</v>
      </c>
      <c r="F2948" s="1">
        <f t="shared" ca="1" si="370"/>
        <v>36731</v>
      </c>
      <c r="G2948" s="1">
        <f t="shared" ca="1" si="371"/>
        <v>36736.253701749672</v>
      </c>
      <c r="H2948">
        <f t="shared" ca="1" si="372"/>
        <v>0</v>
      </c>
      <c r="I2948" t="str">
        <f ca="1">VLOOKUP(Q2948,Tabela3[],9,1)</f>
        <v>HMM Helsinki</v>
      </c>
      <c r="J2948" t="str">
        <f ca="1">VLOOKUP(Q2948,Tabela3[],11,0)</f>
        <v xml:space="preserve">Desodorante Antitranspirante Aerosol </v>
      </c>
      <c r="K2948" t="str">
        <f ca="1">VLOOKUP(Q2948,Tabela3[],10,0)</f>
        <v>Quimico</v>
      </c>
      <c r="L2948" t="e" cm="1">
        <f t="array" aca="1" ref="L2948" ca="1">IF(Tabela2[[#This Row],[PORTO]]=Tabela2[[#This Row],[DESTINO]],0,erro)</f>
        <v>#NAME?</v>
      </c>
      <c r="N2948">
        <f t="shared" ca="1" si="367"/>
        <v>1720000</v>
      </c>
      <c r="O2948">
        <f t="shared" ca="1" si="368"/>
        <v>0</v>
      </c>
      <c r="P2948">
        <f t="shared" ca="1" si="369"/>
        <v>7</v>
      </c>
      <c r="Q2948">
        <f t="shared" ca="1" si="373"/>
        <v>25</v>
      </c>
      <c r="R2948">
        <f t="shared" ca="1" si="374"/>
        <v>1</v>
      </c>
    </row>
    <row r="2949" spans="1:18">
      <c r="A2949">
        <f ca="1">VLOOKUP(O2949,Tabela3[],2,0)</f>
        <v>2000</v>
      </c>
      <c r="B2949" t="str">
        <f ca="1">VLOOKUP(P2949,Tabela3[],4,0)</f>
        <v>JULHO</v>
      </c>
      <c r="C2949" t="str">
        <f ca="1">VLOOKUP(Q2949,Tabela3[],5,0)</f>
        <v>França</v>
      </c>
      <c r="D2949" t="str">
        <f ca="1">VLOOKUP(Q2949,Tabela3[],3,0)</f>
        <v> LVMH</v>
      </c>
      <c r="E2949" t="str">
        <f ca="1">IF(R2949=Q2949, (VLOOKUP(P2949+1,Tabela3[],5,0)),VLOOKUP(R2949,Tabela3[],5,0))</f>
        <v>Estados Unidos</v>
      </c>
      <c r="F2949" s="1">
        <f t="shared" ca="1" si="370"/>
        <v>36688</v>
      </c>
      <c r="G2949" s="1">
        <f t="shared" ca="1" si="371"/>
        <v>36693.728970681164</v>
      </c>
      <c r="H2949">
        <f t="shared" ca="1" si="372"/>
        <v>0</v>
      </c>
      <c r="I2949" t="str">
        <f ca="1">VLOOKUP(Q2949,Tabela3[],9,1)</f>
        <v>Emma Maersk</v>
      </c>
      <c r="J2949" t="str">
        <f ca="1">VLOOKUP(Q2949,Tabela3[],11,0)</f>
        <v>Clos Des Lambrys</v>
      </c>
      <c r="K2949" t="str">
        <f ca="1">VLOOKUP(Q2949,Tabela3[],10,0)</f>
        <v>Tecido</v>
      </c>
      <c r="L2949" t="e" cm="1">
        <f t="array" aca="1" ref="L2949" ca="1">IF(Tabela2[[#This Row],[PORTO]]=Tabela2[[#This Row],[DESTINO]],0,erro)</f>
        <v>#NAME?</v>
      </c>
      <c r="N2949">
        <f t="shared" ref="N2949:N3012" ca="1" si="375">IF(K2949="Geral",INT((RANDBETWEEN(1,5)*1000)),IF(K2949="Eletrônicos",INT((RANDBETWEEN(1,5))*500),IF(K2949="Tecido",INT((RANDBETWEEN(10,50)*1000)),IF(K2949="Carros",INT((RANDBETWEEN(1,5)*100)),IF(K2949="Petróleo",INT((RANDBETWEEN(50,100)*1000)),IF(K2949="Quimico",INT((RANDBETWEEN(10,200)*10000)),IF(K2949="Maquinário",INT((RANDBETWEEN(1,5)*10)),0)))))))</f>
        <v>31000</v>
      </c>
      <c r="O2949">
        <f t="shared" ca="1" si="368"/>
        <v>0</v>
      </c>
      <c r="P2949">
        <f t="shared" ca="1" si="369"/>
        <v>6</v>
      </c>
      <c r="Q2949">
        <f t="shared" ca="1" si="373"/>
        <v>21</v>
      </c>
      <c r="R2949">
        <f t="shared" ca="1" si="374"/>
        <v>5</v>
      </c>
    </row>
    <row r="2950" spans="1:18">
      <c r="A2950">
        <f ca="1">VLOOKUP(O2950,Tabela3[],2,0)</f>
        <v>2008</v>
      </c>
      <c r="B2950" t="str">
        <f ca="1">VLOOKUP(P2950,Tabela3[],4,0)</f>
        <v>JUNHO</v>
      </c>
      <c r="C2950" t="str">
        <f ca="1">VLOOKUP(Q2950,Tabela3[],5,0)</f>
        <v>Coréia do Sul</v>
      </c>
      <c r="D2950" t="str">
        <f ca="1">VLOOKUP(Q2950,Tabela3[],3,0)</f>
        <v>Samsung</v>
      </c>
      <c r="E2950" t="str">
        <f ca="1">IF(R2950=Q2950, (VLOOKUP(P2950+1,Tabela3[],5,0)),VLOOKUP(R2950,Tabela3[],5,0))</f>
        <v>Reino Unido</v>
      </c>
      <c r="F2950" s="1">
        <f t="shared" ca="1" si="370"/>
        <v>39579</v>
      </c>
      <c r="G2950" s="1">
        <f t="shared" ca="1" si="371"/>
        <v>39588.831645922328</v>
      </c>
      <c r="H2950">
        <f t="shared" ca="1" si="372"/>
        <v>1</v>
      </c>
      <c r="I2950" t="str">
        <f ca="1">VLOOKUP(Q2950,Tabela3[],9,1)</f>
        <v>HMM Rotterdam</v>
      </c>
      <c r="J2950" t="str">
        <f ca="1">VLOOKUP(Q2950,Tabela3[],11,0)</f>
        <v>QLED 4k 75"</v>
      </c>
      <c r="K2950" t="str">
        <f ca="1">VLOOKUP(Q2950,Tabela3[],10,0)</f>
        <v>Eletrônicos</v>
      </c>
      <c r="L2950" t="e" cm="1">
        <f t="array" aca="1" ref="L2950" ca="1">IF(Tabela2[[#This Row],[PORTO]]=Tabela2[[#This Row],[DESTINO]],0,erro)</f>
        <v>#NAME?</v>
      </c>
      <c r="N2950">
        <f t="shared" ca="1" si="375"/>
        <v>1000</v>
      </c>
      <c r="O2950">
        <f t="shared" ca="1" si="368"/>
        <v>8</v>
      </c>
      <c r="P2950">
        <f t="shared" ca="1" si="369"/>
        <v>5</v>
      </c>
      <c r="Q2950">
        <f t="shared" ca="1" si="373"/>
        <v>13</v>
      </c>
      <c r="R2950">
        <f t="shared" ca="1" si="374"/>
        <v>24</v>
      </c>
    </row>
    <row r="2951" spans="1:18">
      <c r="A2951">
        <f ca="1">VLOOKUP(O2951,Tabela3[],2,0)</f>
        <v>2000</v>
      </c>
      <c r="B2951" t="str">
        <f ca="1">VLOOKUP(P2951,Tabela3[],4,0)</f>
        <v>DEZEMBRO</v>
      </c>
      <c r="C2951" t="str">
        <f ca="1">VLOOKUP(Q2951,Tabela3[],5,0)</f>
        <v>Coréia do Sul</v>
      </c>
      <c r="D2951" t="str">
        <f ca="1">VLOOKUP(Q2951,Tabela3[],3,0)</f>
        <v>Samsung</v>
      </c>
      <c r="E2951" t="str">
        <f ca="1">IF(R2951=Q2951, (VLOOKUP(P2951+1,Tabela3[],5,0)),VLOOKUP(R2951,Tabela3[],5,0))</f>
        <v>Estados Unidos</v>
      </c>
      <c r="F2951" s="1">
        <f t="shared" ca="1" si="370"/>
        <v>36833</v>
      </c>
      <c r="G2951" s="1">
        <f t="shared" ca="1" si="371"/>
        <v>36834.955323301889</v>
      </c>
      <c r="H2951">
        <f t="shared" ca="1" si="372"/>
        <v>0</v>
      </c>
      <c r="I2951" t="str">
        <f ca="1">VLOOKUP(Q2951,Tabela3[],9,1)</f>
        <v>HMM Rotterdam</v>
      </c>
      <c r="J2951" t="str">
        <f ca="1">VLOOKUP(Q2951,Tabela3[],11,0)</f>
        <v>Crystal UHD 4k 65"</v>
      </c>
      <c r="K2951" t="str">
        <f ca="1">VLOOKUP(Q2951,Tabela3[],10,0)</f>
        <v>Eletrônicos</v>
      </c>
      <c r="L2951" t="e" cm="1">
        <f t="array" aca="1" ref="L2951" ca="1">IF(Tabela2[[#This Row],[PORTO]]=Tabela2[[#This Row],[DESTINO]],0,erro)</f>
        <v>#NAME?</v>
      </c>
      <c r="N2951">
        <f t="shared" ca="1" si="375"/>
        <v>1000</v>
      </c>
      <c r="O2951">
        <f t="shared" ca="1" si="368"/>
        <v>0</v>
      </c>
      <c r="P2951">
        <f t="shared" ca="1" si="369"/>
        <v>11</v>
      </c>
      <c r="Q2951">
        <f t="shared" ca="1" si="373"/>
        <v>14</v>
      </c>
      <c r="R2951">
        <f t="shared" ca="1" si="374"/>
        <v>4</v>
      </c>
    </row>
    <row r="2952" spans="1:18">
      <c r="A2952">
        <f ca="1">VLOOKUP(O2952,Tabela3[],2,0)</f>
        <v>2005</v>
      </c>
      <c r="B2952" t="str">
        <f ca="1">VLOOKUP(P2952,Tabela3[],4,0)</f>
        <v>MAIO</v>
      </c>
      <c r="C2952" t="str">
        <f ca="1">VLOOKUP(Q2952,Tabela3[],5,0)</f>
        <v>Itália</v>
      </c>
      <c r="D2952" t="str">
        <f ca="1">VLOOKUP(Q2952,Tabela3[],3,0)</f>
        <v>Hyundai</v>
      </c>
      <c r="E2952" t="str">
        <f ca="1">IF(R2952=Q2952, (VLOOKUP(P2952+1,Tabela3[],5,0)),VLOOKUP(R2952,Tabela3[],5,0))</f>
        <v>Reino Unido</v>
      </c>
      <c r="F2952" s="1">
        <f t="shared" ca="1" si="370"/>
        <v>38454</v>
      </c>
      <c r="G2952" s="1">
        <f t="shared" ca="1" si="371"/>
        <v>38461.978956357634</v>
      </c>
      <c r="H2952">
        <f t="shared" ca="1" si="372"/>
        <v>0</v>
      </c>
      <c r="I2952" t="str">
        <f ca="1">VLOOKUP(Q2952,Tabela3[],9,1)</f>
        <v>Car Carriers</v>
      </c>
      <c r="J2952" t="str">
        <f ca="1">VLOOKUP(Q2952,Tabela3[],11,0)</f>
        <v>HB20 Sense</v>
      </c>
      <c r="K2952" t="str">
        <f ca="1">VLOOKUP(Q2952,Tabela3[],10,0)</f>
        <v>Carros</v>
      </c>
      <c r="L2952" t="e" cm="1">
        <f t="array" aca="1" ref="L2952" ca="1">IF(Tabela2[[#This Row],[PORTO]]=Tabela2[[#This Row],[DESTINO]],0,erro)</f>
        <v>#NAME?</v>
      </c>
      <c r="N2952">
        <f t="shared" ca="1" si="375"/>
        <v>200</v>
      </c>
      <c r="O2952">
        <f t="shared" ca="1" si="368"/>
        <v>5</v>
      </c>
      <c r="P2952">
        <f t="shared" ca="1" si="369"/>
        <v>4</v>
      </c>
      <c r="Q2952">
        <f t="shared" ca="1" si="373"/>
        <v>19</v>
      </c>
      <c r="R2952">
        <f t="shared" ca="1" si="374"/>
        <v>24</v>
      </c>
    </row>
    <row r="2953" spans="1:18">
      <c r="A2953">
        <f ca="1">VLOOKUP(O2953,Tabela3[],2,0)</f>
        <v>2003</v>
      </c>
      <c r="B2953" t="str">
        <f ca="1">VLOOKUP(P2953,Tabela3[],4,0)</f>
        <v>DEZEMBRO</v>
      </c>
      <c r="C2953" t="str">
        <f ca="1">VLOOKUP(Q2953,Tabela3[],5,0)</f>
        <v>Coréia do Sul</v>
      </c>
      <c r="D2953" t="str">
        <f ca="1">VLOOKUP(Q2953,Tabela3[],3,0)</f>
        <v>Samsung</v>
      </c>
      <c r="E2953" t="str">
        <f ca="1">IF(R2953=Q2953, (VLOOKUP(P2953+1,Tabela3[],5,0)),VLOOKUP(R2953,Tabela3[],5,0))</f>
        <v>Japão</v>
      </c>
      <c r="F2953" s="1">
        <f t="shared" ca="1" si="370"/>
        <v>37952</v>
      </c>
      <c r="G2953" s="1">
        <f t="shared" ca="1" si="371"/>
        <v>37953.027076096776</v>
      </c>
      <c r="H2953">
        <f t="shared" ca="1" si="372"/>
        <v>0</v>
      </c>
      <c r="I2953" t="str">
        <f ca="1">VLOOKUP(Q2953,Tabela3[],9,1)</f>
        <v>HMM Rotterdam</v>
      </c>
      <c r="J2953" t="str">
        <f ca="1">VLOOKUP(Q2953,Tabela3[],11,0)</f>
        <v>Crystal UHD 4k 65"</v>
      </c>
      <c r="K2953" t="str">
        <f ca="1">VLOOKUP(Q2953,Tabela3[],10,0)</f>
        <v>Eletrônicos</v>
      </c>
      <c r="L2953" t="e" cm="1">
        <f t="array" aca="1" ref="L2953" ca="1">IF(Tabela2[[#This Row],[PORTO]]=Tabela2[[#This Row],[DESTINO]],0,erro)</f>
        <v>#NAME?</v>
      </c>
      <c r="N2953">
        <f t="shared" ca="1" si="375"/>
        <v>2500</v>
      </c>
      <c r="O2953">
        <f t="shared" ca="1" si="368"/>
        <v>3</v>
      </c>
      <c r="P2953">
        <f t="shared" ca="1" si="369"/>
        <v>11</v>
      </c>
      <c r="Q2953">
        <f t="shared" ca="1" si="373"/>
        <v>14</v>
      </c>
      <c r="R2953">
        <f t="shared" ca="1" si="374"/>
        <v>11</v>
      </c>
    </row>
    <row r="2954" spans="1:18">
      <c r="A2954">
        <f ca="1">VLOOKUP(O2954,Tabela3[],2,0)</f>
        <v>2001</v>
      </c>
      <c r="B2954" t="str">
        <f ca="1">VLOOKUP(P2954,Tabela3[],4,0)</f>
        <v>ABRIL</v>
      </c>
      <c r="C2954" t="str">
        <f ca="1">VLOOKUP(Q2954,Tabela3[],5,0)</f>
        <v>França</v>
      </c>
      <c r="D2954" t="str">
        <f ca="1">VLOOKUP(Q2954,Tabela3[],3,0)</f>
        <v> LVMH</v>
      </c>
      <c r="E2954" t="str">
        <f ca="1">IF(R2954=Q2954, (VLOOKUP(P2954+1,Tabela3[],5,0)),VLOOKUP(R2954,Tabela3[],5,0))</f>
        <v>Coréia do Sul</v>
      </c>
      <c r="F2954" s="1">
        <f t="shared" ca="1" si="370"/>
        <v>36975</v>
      </c>
      <c r="G2954" s="1">
        <f t="shared" ca="1" si="371"/>
        <v>36978.201192134344</v>
      </c>
      <c r="H2954">
        <f t="shared" ca="1" si="372"/>
        <v>0</v>
      </c>
      <c r="I2954" t="str">
        <f ca="1">VLOOKUP(Q2954,Tabela3[],9,1)</f>
        <v>Emma Maersk</v>
      </c>
      <c r="J2954" t="str">
        <f ca="1">VLOOKUP(Q2954,Tabela3[],11,0)</f>
        <v>Clos Des Lambrys</v>
      </c>
      <c r="K2954" t="str">
        <f ca="1">VLOOKUP(Q2954,Tabela3[],10,0)</f>
        <v>Tecido</v>
      </c>
      <c r="L2954" t="e" cm="1">
        <f t="array" aca="1" ref="L2954" ca="1">IF(Tabela2[[#This Row],[PORTO]]=Tabela2[[#This Row],[DESTINO]],0,erro)</f>
        <v>#NAME?</v>
      </c>
      <c r="N2954">
        <f t="shared" ca="1" si="375"/>
        <v>24000</v>
      </c>
      <c r="O2954">
        <f t="shared" ca="1" si="368"/>
        <v>1</v>
      </c>
      <c r="P2954">
        <f t="shared" ca="1" si="369"/>
        <v>3</v>
      </c>
      <c r="Q2954">
        <f t="shared" ca="1" si="373"/>
        <v>21</v>
      </c>
      <c r="R2954">
        <f t="shared" ca="1" si="374"/>
        <v>13</v>
      </c>
    </row>
    <row r="2955" spans="1:18">
      <c r="A2955">
        <f ca="1">VLOOKUP(O2955,Tabela3[],2,0)</f>
        <v>2006</v>
      </c>
      <c r="B2955" t="str">
        <f ca="1">VLOOKUP(P2955,Tabela3[],4,0)</f>
        <v>ABRIL</v>
      </c>
      <c r="C2955" t="str">
        <f ca="1">VLOOKUP(Q2955,Tabela3[],5,0)</f>
        <v>India</v>
      </c>
      <c r="D2955" t="str">
        <f ca="1">VLOOKUP(Q2955,Tabela3[],3,0)</f>
        <v>Reliance Industries</v>
      </c>
      <c r="E2955" t="str">
        <f ca="1">IF(R2955=Q2955, (VLOOKUP(P2955+1,Tabela3[],5,0)),VLOOKUP(R2955,Tabela3[],5,0))</f>
        <v>Alemanha</v>
      </c>
      <c r="F2955" s="1">
        <f t="shared" ca="1" si="370"/>
        <v>38798</v>
      </c>
      <c r="G2955" s="1">
        <f t="shared" ca="1" si="371"/>
        <v>38802.614212843408</v>
      </c>
      <c r="H2955">
        <f t="shared" ca="1" si="372"/>
        <v>0</v>
      </c>
      <c r="I2955" t="str">
        <f ca="1">VLOOKUP(Q2955,Tabela3[],9,1)</f>
        <v>Tanker</v>
      </c>
      <c r="J2955" t="str">
        <f ca="1">VLOOKUP(Q2955,Tabela3[],11,0)</f>
        <v>Cloreto de polivinila</v>
      </c>
      <c r="K2955" t="str">
        <f ca="1">VLOOKUP(Q2955,Tabela3[],10,0)</f>
        <v>Petroquimicos</v>
      </c>
      <c r="L2955" t="e" cm="1">
        <f t="array" aca="1" ref="L2955" ca="1">IF(Tabela2[[#This Row],[PORTO]]=Tabela2[[#This Row],[DESTINO]],0,erro)</f>
        <v>#NAME?</v>
      </c>
      <c r="N2955">
        <f t="shared" ca="1" si="375"/>
        <v>0</v>
      </c>
      <c r="O2955">
        <f t="shared" ca="1" si="368"/>
        <v>6</v>
      </c>
      <c r="P2955">
        <f t="shared" ca="1" si="369"/>
        <v>3</v>
      </c>
      <c r="Q2955">
        <f t="shared" ca="1" si="373"/>
        <v>32</v>
      </c>
      <c r="R2955">
        <f t="shared" ca="1" si="374"/>
        <v>8</v>
      </c>
    </row>
    <row r="2956" spans="1:18">
      <c r="A2956">
        <f ca="1">VLOOKUP(O2956,Tabela3[],2,0)</f>
        <v>2003</v>
      </c>
      <c r="B2956" t="str">
        <f ca="1">VLOOKUP(P2956,Tabela3[],4,0)</f>
        <v>JUNHO</v>
      </c>
      <c r="C2956" t="str">
        <f ca="1">VLOOKUP(Q2956,Tabela3[],5,0)</f>
        <v>Japão</v>
      </c>
      <c r="D2956" t="str">
        <f ca="1">VLOOKUP(Q2956,Tabela3[],3,0)</f>
        <v>Toyota</v>
      </c>
      <c r="E2956" t="str">
        <f ca="1">IF(R2956=Q2956, (VLOOKUP(P2956+1,Tabela3[],5,0)),VLOOKUP(R2956,Tabela3[],5,0))</f>
        <v>Alemanha</v>
      </c>
      <c r="F2956" s="1">
        <f t="shared" ca="1" si="370"/>
        <v>37754</v>
      </c>
      <c r="G2956" s="1">
        <f t="shared" ca="1" si="371"/>
        <v>37757.79219396229</v>
      </c>
      <c r="H2956">
        <f t="shared" ca="1" si="372"/>
        <v>1</v>
      </c>
      <c r="I2956" t="str">
        <f ca="1">VLOOKUP(Q2956,Tabela3[],9,1)</f>
        <v>Trailer Carriers</v>
      </c>
      <c r="J2956" t="str">
        <f ca="1">VLOOKUP(Q2956,Tabela3[],11,0)</f>
        <v>HILUX CABINE DUPLA STD POWER PACK</v>
      </c>
      <c r="K2956" t="str">
        <f ca="1">VLOOKUP(Q2956,Tabela3[],10,0)</f>
        <v>Carros</v>
      </c>
      <c r="L2956" t="e" cm="1">
        <f t="array" aca="1" ref="L2956" ca="1">IF(Tabela2[[#This Row],[PORTO]]=Tabela2[[#This Row],[DESTINO]],0,erro)</f>
        <v>#NAME?</v>
      </c>
      <c r="N2956">
        <f t="shared" ca="1" si="375"/>
        <v>300</v>
      </c>
      <c r="O2956">
        <f t="shared" ca="1" si="368"/>
        <v>3</v>
      </c>
      <c r="P2956">
        <f t="shared" ca="1" si="369"/>
        <v>5</v>
      </c>
      <c r="Q2956">
        <f t="shared" ca="1" si="373"/>
        <v>9</v>
      </c>
      <c r="R2956">
        <f t="shared" ca="1" si="374"/>
        <v>7</v>
      </c>
    </row>
    <row r="2957" spans="1:18">
      <c r="A2957">
        <f ca="1">VLOOKUP(O2957,Tabela3[],2,0)</f>
        <v>2007</v>
      </c>
      <c r="B2957" t="str">
        <f ca="1">VLOOKUP(P2957,Tabela3[],4,0)</f>
        <v>JANEIRO</v>
      </c>
      <c r="C2957" t="str">
        <f ca="1">VLOOKUP(Q2957,Tabela3[],5,0)</f>
        <v>França</v>
      </c>
      <c r="D2957" t="str">
        <f ca="1">VLOOKUP(Q2957,Tabela3[],3,0)</f>
        <v> LVMH</v>
      </c>
      <c r="E2957" t="str">
        <f ca="1">IF(R2957=Q2957, (VLOOKUP(P2957+1,Tabela3[],5,0)),VLOOKUP(R2957,Tabela3[],5,0))</f>
        <v>Estados Unidos</v>
      </c>
      <c r="F2957" s="1">
        <f t="shared" ca="1" si="370"/>
        <v>39102</v>
      </c>
      <c r="G2957" s="1">
        <f t="shared" ca="1" si="371"/>
        <v>39109.620686611663</v>
      </c>
      <c r="H2957">
        <f t="shared" ca="1" si="372"/>
        <v>1</v>
      </c>
      <c r="I2957" t="str">
        <f ca="1">VLOOKUP(Q2957,Tabela3[],9,1)</f>
        <v>Emma Maersk</v>
      </c>
      <c r="J2957" t="str">
        <f ca="1">VLOOKUP(Q2957,Tabela3[],11,0)</f>
        <v>Louis Vuitton</v>
      </c>
      <c r="K2957" t="str">
        <f ca="1">VLOOKUP(Q2957,Tabela3[],10,0)</f>
        <v>Tecido</v>
      </c>
      <c r="L2957" t="e" cm="1">
        <f t="array" aca="1" ref="L2957" ca="1">IF(Tabela2[[#This Row],[PORTO]]=Tabela2[[#This Row],[DESTINO]],0,erro)</f>
        <v>#NAME?</v>
      </c>
      <c r="N2957">
        <f t="shared" ca="1" si="375"/>
        <v>33000</v>
      </c>
      <c r="O2957">
        <f t="shared" ca="1" si="368"/>
        <v>7</v>
      </c>
      <c r="P2957">
        <f t="shared" ca="1" si="369"/>
        <v>0</v>
      </c>
      <c r="Q2957">
        <f t="shared" ca="1" si="373"/>
        <v>22</v>
      </c>
      <c r="R2957">
        <f t="shared" ca="1" si="374"/>
        <v>4</v>
      </c>
    </row>
    <row r="2958" spans="1:18">
      <c r="A2958">
        <f ca="1">VLOOKUP(O2958,Tabela3[],2,0)</f>
        <v>2001</v>
      </c>
      <c r="B2958" t="str">
        <f ca="1">VLOOKUP(P2958,Tabela3[],4,0)</f>
        <v>ABRIL</v>
      </c>
      <c r="C2958" t="str">
        <f ca="1">VLOOKUP(Q2958,Tabela3[],5,0)</f>
        <v>India</v>
      </c>
      <c r="D2958" t="str">
        <f ca="1">VLOOKUP(Q2958,Tabela3[],3,0)</f>
        <v>Reliance Industries</v>
      </c>
      <c r="E2958" t="str">
        <f ca="1">IF(R2958=Q2958, (VLOOKUP(P2958+1,Tabela3[],5,0)),VLOOKUP(R2958,Tabela3[],5,0))</f>
        <v>Reino Unido</v>
      </c>
      <c r="F2958" s="1">
        <f t="shared" ca="1" si="370"/>
        <v>36950</v>
      </c>
      <c r="G2958" s="1">
        <f t="shared" ca="1" si="371"/>
        <v>36951.700472510311</v>
      </c>
      <c r="H2958">
        <f t="shared" ca="1" si="372"/>
        <v>0</v>
      </c>
      <c r="I2958" t="str">
        <f ca="1">VLOOKUP(Q2958,Tabela3[],9,1)</f>
        <v>Tanker</v>
      </c>
      <c r="J2958" t="str">
        <f ca="1">VLOOKUP(Q2958,Tabela3[],11,0)</f>
        <v>Polietileno</v>
      </c>
      <c r="K2958" t="str">
        <f ca="1">VLOOKUP(Q2958,Tabela3[],10,0)</f>
        <v>Petroquimicos</v>
      </c>
      <c r="L2958" t="e" cm="1">
        <f t="array" aca="1" ref="L2958" ca="1">IF(Tabela2[[#This Row],[PORTO]]=Tabela2[[#This Row],[DESTINO]],0,erro)</f>
        <v>#NAME?</v>
      </c>
      <c r="N2958">
        <f t="shared" ca="1" si="375"/>
        <v>0</v>
      </c>
      <c r="O2958">
        <f t="shared" ca="1" si="368"/>
        <v>1</v>
      </c>
      <c r="P2958">
        <f t="shared" ca="1" si="369"/>
        <v>3</v>
      </c>
      <c r="Q2958">
        <f t="shared" ca="1" si="373"/>
        <v>31</v>
      </c>
      <c r="R2958">
        <f t="shared" ca="1" si="374"/>
        <v>24</v>
      </c>
    </row>
    <row r="2959" spans="1:18">
      <c r="A2959">
        <f ca="1">VLOOKUP(O2959,Tabela3[],2,0)</f>
        <v>2004</v>
      </c>
      <c r="B2959" t="str">
        <f ca="1">VLOOKUP(P2959,Tabela3[],4,0)</f>
        <v>JANEIRO</v>
      </c>
      <c r="C2959" t="str">
        <f ca="1">VLOOKUP(Q2959,Tabela3[],5,0)</f>
        <v>Estados Unidos</v>
      </c>
      <c r="D2959" t="str">
        <f ca="1">VLOOKUP(Q2959,Tabela3[],3,0)</f>
        <v>Amazon</v>
      </c>
      <c r="E2959" t="str">
        <f ca="1">IF(R2959=Q2959, (VLOOKUP(P2959+1,Tabela3[],5,0)),VLOOKUP(R2959,Tabela3[],5,0))</f>
        <v>Alemanha</v>
      </c>
      <c r="F2959" s="1">
        <f t="shared" ca="1" si="370"/>
        <v>38324</v>
      </c>
      <c r="G2959" s="1">
        <f t="shared" ca="1" si="371"/>
        <v>38333.02967260655</v>
      </c>
      <c r="H2959">
        <f t="shared" ca="1" si="372"/>
        <v>1</v>
      </c>
      <c r="I2959" t="str">
        <f ca="1">VLOOKUP(Q2959,Tabela3[],9,1)</f>
        <v>HMM Algeciras</v>
      </c>
      <c r="J2959" t="str">
        <f ca="1">VLOOKUP(Q2959,Tabela3[],11,0)</f>
        <v>Colchão Baby Light D18</v>
      </c>
      <c r="K2959" t="str">
        <f ca="1">VLOOKUP(Q2959,Tabela3[],10,0)</f>
        <v>Geral</v>
      </c>
      <c r="L2959" t="e" cm="1">
        <f t="array" aca="1" ref="L2959" ca="1">IF(Tabela2[[#This Row],[PORTO]]=Tabela2[[#This Row],[DESTINO]],0,erro)</f>
        <v>#NAME?</v>
      </c>
      <c r="N2959">
        <f t="shared" ca="1" si="375"/>
        <v>4000</v>
      </c>
      <c r="O2959">
        <f t="shared" ca="1" si="368"/>
        <v>4</v>
      </c>
      <c r="P2959">
        <f t="shared" ca="1" si="369"/>
        <v>12</v>
      </c>
      <c r="Q2959">
        <f t="shared" ca="1" si="373"/>
        <v>4</v>
      </c>
      <c r="R2959">
        <f t="shared" ca="1" si="374"/>
        <v>6</v>
      </c>
    </row>
    <row r="2960" spans="1:18">
      <c r="A2960">
        <f ca="1">VLOOKUP(O2960,Tabela3[],2,0)</f>
        <v>2003</v>
      </c>
      <c r="B2960" t="str">
        <f ca="1">VLOOKUP(P2960,Tabela3[],4,0)</f>
        <v>DEZEMBRO</v>
      </c>
      <c r="C2960" t="str">
        <f ca="1">VLOOKUP(Q2960,Tabela3[],5,0)</f>
        <v>Estados Unidos</v>
      </c>
      <c r="D2960" t="str">
        <f ca="1">VLOOKUP(Q2960,Tabela3[],3,0)</f>
        <v>Amazon</v>
      </c>
      <c r="E2960" t="str">
        <f ca="1">IF(R2960=Q2960, (VLOOKUP(P2960+1,Tabela3[],5,0)),VLOOKUP(R2960,Tabela3[],5,0))</f>
        <v>França</v>
      </c>
      <c r="F2960" s="1">
        <f t="shared" ca="1" si="370"/>
        <v>37951</v>
      </c>
      <c r="G2960" s="1">
        <f t="shared" ca="1" si="371"/>
        <v>37959.696750583404</v>
      </c>
      <c r="H2960">
        <f t="shared" ca="1" si="372"/>
        <v>0</v>
      </c>
      <c r="I2960" t="str">
        <f ca="1">VLOOKUP(Q2960,Tabela3[],9,1)</f>
        <v>HMM Algeciras</v>
      </c>
      <c r="J2960" t="str">
        <f ca="1">VLOOKUP(Q2960,Tabela3[],11,0)</f>
        <v>Travesseiro Toque de Pluma</v>
      </c>
      <c r="K2960" t="str">
        <f ca="1">VLOOKUP(Q2960,Tabela3[],10,0)</f>
        <v>Geral</v>
      </c>
      <c r="L2960" t="e" cm="1">
        <f t="array" aca="1" ref="L2960" ca="1">IF(Tabela2[[#This Row],[PORTO]]=Tabela2[[#This Row],[DESTINO]],0,erro)</f>
        <v>#NAME?</v>
      </c>
      <c r="N2960">
        <f t="shared" ca="1" si="375"/>
        <v>3000</v>
      </c>
      <c r="O2960">
        <f t="shared" ca="1" si="368"/>
        <v>3</v>
      </c>
      <c r="P2960">
        <f t="shared" ca="1" si="369"/>
        <v>11</v>
      </c>
      <c r="Q2960">
        <f t="shared" ca="1" si="373"/>
        <v>5</v>
      </c>
      <c r="R2960">
        <f t="shared" ca="1" si="374"/>
        <v>21</v>
      </c>
    </row>
    <row r="2961" spans="1:18">
      <c r="A2961">
        <f ca="1">VLOOKUP(O2961,Tabela3[],2,0)</f>
        <v>2000</v>
      </c>
      <c r="B2961" t="str">
        <f ca="1">VLOOKUP(P2961,Tabela3[],4,0)</f>
        <v>JANEIRO</v>
      </c>
      <c r="C2961" t="str">
        <f ca="1">VLOOKUP(Q2961,Tabela3[],5,0)</f>
        <v>Itália</v>
      </c>
      <c r="D2961" t="str">
        <f ca="1">VLOOKUP(Q2961,Tabela3[],3,0)</f>
        <v>Hyundai</v>
      </c>
      <c r="E2961" t="str">
        <f ca="1">IF(R2961=Q2961, (VLOOKUP(P2961+1,Tabela3[],5,0)),VLOOKUP(R2961,Tabela3[],5,0))</f>
        <v>Reino Unido</v>
      </c>
      <c r="F2961" s="1">
        <f t="shared" ca="1" si="370"/>
        <v>36865</v>
      </c>
      <c r="G2961" s="1">
        <f t="shared" ca="1" si="371"/>
        <v>36870.026256512683</v>
      </c>
      <c r="H2961">
        <f t="shared" ca="1" si="372"/>
        <v>1</v>
      </c>
      <c r="I2961" t="str">
        <f ca="1">VLOOKUP(Q2961,Tabela3[],9,1)</f>
        <v>Car Carriers</v>
      </c>
      <c r="J2961" t="str">
        <f ca="1">VLOOKUP(Q2961,Tabela3[],11,0)</f>
        <v>HB20 Sense</v>
      </c>
      <c r="K2961" t="str">
        <f ca="1">VLOOKUP(Q2961,Tabela3[],10,0)</f>
        <v>Carros</v>
      </c>
      <c r="L2961" t="e" cm="1">
        <f t="array" aca="1" ref="L2961" ca="1">IF(Tabela2[[#This Row],[PORTO]]=Tabela2[[#This Row],[DESTINO]],0,erro)</f>
        <v>#NAME?</v>
      </c>
      <c r="N2961">
        <f t="shared" ca="1" si="375"/>
        <v>100</v>
      </c>
      <c r="O2961">
        <f t="shared" ca="1" si="368"/>
        <v>0</v>
      </c>
      <c r="P2961">
        <f t="shared" ca="1" si="369"/>
        <v>12</v>
      </c>
      <c r="Q2961">
        <f t="shared" ca="1" si="373"/>
        <v>19</v>
      </c>
      <c r="R2961">
        <f t="shared" ca="1" si="374"/>
        <v>24</v>
      </c>
    </row>
    <row r="2962" spans="1:18">
      <c r="A2962">
        <f ca="1">VLOOKUP(O2962,Tabela3[],2,0)</f>
        <v>2001</v>
      </c>
      <c r="B2962" t="str">
        <f ca="1">VLOOKUP(P2962,Tabela3[],4,0)</f>
        <v>ABRIL</v>
      </c>
      <c r="C2962" t="str">
        <f ca="1">VLOOKUP(Q2962,Tabela3[],5,0)</f>
        <v>China</v>
      </c>
      <c r="D2962" t="str">
        <f ca="1">VLOOKUP(Q2962,Tabela3[],3,0)</f>
        <v>Alibaba Group</v>
      </c>
      <c r="E2962" t="str">
        <f ca="1">IF(R2962=Q2962, (VLOOKUP(P2962+1,Tabela3[],5,0)),VLOOKUP(R2962,Tabela3[],5,0))</f>
        <v>Estados Unidos</v>
      </c>
      <c r="F2962" s="1">
        <f t="shared" ca="1" si="370"/>
        <v>36966</v>
      </c>
      <c r="G2962" s="1">
        <f t="shared" ca="1" si="371"/>
        <v>36966.942989795607</v>
      </c>
      <c r="H2962">
        <f t="shared" ca="1" si="372"/>
        <v>0</v>
      </c>
      <c r="I2962" t="str">
        <f ca="1">VLOOKUP(Q2962,Tabela3[],9,1)</f>
        <v>HMM St Petersburg</v>
      </c>
      <c r="J2962" t="str">
        <f ca="1">VLOOKUP(Q2962,Tabela3[],11,0)</f>
        <v>Serração Portatil</v>
      </c>
      <c r="K2962" t="str">
        <f ca="1">VLOOKUP(Q2962,Tabela3[],10,0)</f>
        <v>Maquinário</v>
      </c>
      <c r="L2962" t="e" cm="1">
        <f t="array" aca="1" ref="L2962" ca="1">IF(Tabela2[[#This Row],[PORTO]]=Tabela2[[#This Row],[DESTINO]],0,erro)</f>
        <v>#NAME?</v>
      </c>
      <c r="N2962">
        <f t="shared" ca="1" si="375"/>
        <v>40</v>
      </c>
      <c r="O2962">
        <f t="shared" ca="1" si="368"/>
        <v>1</v>
      </c>
      <c r="P2962">
        <f t="shared" ca="1" si="369"/>
        <v>3</v>
      </c>
      <c r="Q2962">
        <f t="shared" ca="1" si="373"/>
        <v>0</v>
      </c>
      <c r="R2962">
        <f t="shared" ca="1" si="374"/>
        <v>0</v>
      </c>
    </row>
    <row r="2963" spans="1:18">
      <c r="A2963">
        <f ca="1">VLOOKUP(O2963,Tabela3[],2,0)</f>
        <v>2008</v>
      </c>
      <c r="B2963" t="str">
        <f ca="1">VLOOKUP(P2963,Tabela3[],4,0)</f>
        <v>MARÇO</v>
      </c>
      <c r="C2963" t="str">
        <f ca="1">VLOOKUP(Q2963,Tabela3[],5,0)</f>
        <v>França</v>
      </c>
      <c r="D2963" t="str">
        <f ca="1">VLOOKUP(Q2963,Tabela3[],3,0)</f>
        <v> LVMH</v>
      </c>
      <c r="E2963" t="str">
        <f ca="1">IF(R2963=Q2963, (VLOOKUP(P2963+1,Tabela3[],5,0)),VLOOKUP(R2963,Tabela3[],5,0))</f>
        <v>Holanda</v>
      </c>
      <c r="F2963" s="1">
        <f t="shared" ca="1" si="370"/>
        <v>39493</v>
      </c>
      <c r="G2963" s="1">
        <f t="shared" ca="1" si="371"/>
        <v>39496.97900071492</v>
      </c>
      <c r="H2963">
        <f t="shared" ca="1" si="372"/>
        <v>0</v>
      </c>
      <c r="I2963" t="str">
        <f ca="1">VLOOKUP(Q2963,Tabela3[],9,1)</f>
        <v>Emma Maersk</v>
      </c>
      <c r="J2963" t="str">
        <f ca="1">VLOOKUP(Q2963,Tabela3[],11,0)</f>
        <v>Guerlain</v>
      </c>
      <c r="K2963" t="str">
        <f ca="1">VLOOKUP(Q2963,Tabela3[],10,0)</f>
        <v>Tecido</v>
      </c>
      <c r="L2963" t="e" cm="1">
        <f t="array" aca="1" ref="L2963" ca="1">IF(Tabela2[[#This Row],[PORTO]]=Tabela2[[#This Row],[DESTINO]],0,erro)</f>
        <v>#NAME?</v>
      </c>
      <c r="N2963">
        <f t="shared" ca="1" si="375"/>
        <v>15000</v>
      </c>
      <c r="O2963">
        <f t="shared" ref="O2963:O3026" ca="1" si="376">INT(RAND()*10)</f>
        <v>8</v>
      </c>
      <c r="P2963">
        <f t="shared" ref="P2963:P2994" ca="1" si="377">INT(RAND()*13)</f>
        <v>2</v>
      </c>
      <c r="Q2963">
        <f t="shared" ca="1" si="373"/>
        <v>23</v>
      </c>
      <c r="R2963">
        <f t="shared" ca="1" si="374"/>
        <v>15</v>
      </c>
    </row>
    <row r="2964" spans="1:18">
      <c r="A2964">
        <f ca="1">VLOOKUP(O2964,Tabela3[],2,0)</f>
        <v>2003</v>
      </c>
      <c r="B2964" t="str">
        <f ca="1">VLOOKUP(P2964,Tabela3[],4,0)</f>
        <v>MARÇO</v>
      </c>
      <c r="C2964" t="str">
        <f ca="1">VLOOKUP(Q2964,Tabela3[],5,0)</f>
        <v>Coréia do Sul</v>
      </c>
      <c r="D2964" t="str">
        <f ca="1">VLOOKUP(Q2964,Tabela3[],3,0)</f>
        <v>Samsung</v>
      </c>
      <c r="E2964" t="str">
        <f ca="1">IF(R2964=Q2964, (VLOOKUP(P2964+1,Tabela3[],5,0)),VLOOKUP(R2964,Tabela3[],5,0))</f>
        <v>Itália</v>
      </c>
      <c r="F2964" s="1">
        <f t="shared" ca="1" si="370"/>
        <v>37676</v>
      </c>
      <c r="G2964" s="1">
        <f t="shared" ca="1" si="371"/>
        <v>37680.219584761777</v>
      </c>
      <c r="H2964">
        <f t="shared" ca="1" si="372"/>
        <v>0</v>
      </c>
      <c r="I2964" t="str">
        <f ca="1">VLOOKUP(Q2964,Tabela3[],9,1)</f>
        <v>HMM Rotterdam</v>
      </c>
      <c r="J2964" t="str">
        <f ca="1">VLOOKUP(Q2964,Tabela3[],11,0)</f>
        <v>Crystal UHD 4k 65"</v>
      </c>
      <c r="K2964" t="str">
        <f ca="1">VLOOKUP(Q2964,Tabela3[],10,0)</f>
        <v>Eletrônicos</v>
      </c>
      <c r="L2964" t="e" cm="1">
        <f t="array" aca="1" ref="L2964" ca="1">IF(Tabela2[[#This Row],[PORTO]]=Tabela2[[#This Row],[DESTINO]],0,erro)</f>
        <v>#NAME?</v>
      </c>
      <c r="N2964">
        <f t="shared" ca="1" si="375"/>
        <v>2000</v>
      </c>
      <c r="O2964">
        <f t="shared" ca="1" si="376"/>
        <v>3</v>
      </c>
      <c r="P2964">
        <f t="shared" ca="1" si="377"/>
        <v>2</v>
      </c>
      <c r="Q2964">
        <f t="shared" ca="1" si="373"/>
        <v>14</v>
      </c>
      <c r="R2964">
        <f t="shared" ca="1" si="374"/>
        <v>18</v>
      </c>
    </row>
    <row r="2965" spans="1:18">
      <c r="A2965">
        <f ca="1">VLOOKUP(O2965,Tabela3[],2,0)</f>
        <v>2005</v>
      </c>
      <c r="B2965" t="str">
        <f ca="1">VLOOKUP(P2965,Tabela3[],4,0)</f>
        <v>SETEMBRO</v>
      </c>
      <c r="C2965" t="str">
        <f ca="1">VLOOKUP(Q2965,Tabela3[],5,0)</f>
        <v>Coréia do Sul</v>
      </c>
      <c r="D2965" t="str">
        <f ca="1">VLOOKUP(Q2965,Tabela3[],3,0)</f>
        <v>Samsung</v>
      </c>
      <c r="E2965" t="str">
        <f ca="1">IF(R2965=Q2965, (VLOOKUP(P2965+1,Tabela3[],5,0)),VLOOKUP(R2965,Tabela3[],5,0))</f>
        <v>Japão</v>
      </c>
      <c r="F2965" s="1">
        <f t="shared" ca="1" si="370"/>
        <v>38589</v>
      </c>
      <c r="G2965" s="1">
        <f t="shared" ca="1" si="371"/>
        <v>38590.166494176912</v>
      </c>
      <c r="H2965">
        <f t="shared" ca="1" si="372"/>
        <v>1</v>
      </c>
      <c r="I2965" t="str">
        <f ca="1">VLOOKUP(Q2965,Tabela3[],9,1)</f>
        <v>HMM Rotterdam</v>
      </c>
      <c r="J2965" t="str">
        <f ca="1">VLOOKUP(Q2965,Tabela3[],11,0)</f>
        <v>Neo QLED 8k 75"</v>
      </c>
      <c r="K2965" t="str">
        <f ca="1">VLOOKUP(Q2965,Tabela3[],10,0)</f>
        <v>Eletrônicos</v>
      </c>
      <c r="L2965" t="e" cm="1">
        <f t="array" aca="1" ref="L2965" ca="1">IF(Tabela2[[#This Row],[PORTO]]=Tabela2[[#This Row],[DESTINO]],0,erro)</f>
        <v>#NAME?</v>
      </c>
      <c r="N2965">
        <f t="shared" ca="1" si="375"/>
        <v>500</v>
      </c>
      <c r="O2965">
        <f t="shared" ca="1" si="376"/>
        <v>5</v>
      </c>
      <c r="P2965">
        <f t="shared" ca="1" si="377"/>
        <v>8</v>
      </c>
      <c r="Q2965">
        <f t="shared" ca="1" si="373"/>
        <v>12</v>
      </c>
      <c r="R2965">
        <f t="shared" ca="1" si="374"/>
        <v>9</v>
      </c>
    </row>
    <row r="2966" spans="1:18">
      <c r="A2966">
        <f ca="1">VLOOKUP(O2966,Tabela3[],2,0)</f>
        <v>2005</v>
      </c>
      <c r="B2966" t="str">
        <f ca="1">VLOOKUP(P2966,Tabela3[],4,0)</f>
        <v>JUNHO</v>
      </c>
      <c r="C2966" t="str">
        <f ca="1">VLOOKUP(Q2966,Tabela3[],5,0)</f>
        <v>Reino Unido</v>
      </c>
      <c r="D2966" t="str">
        <f ca="1">VLOOKUP(Q2966,Tabela3[],3,0)</f>
        <v>Unilever</v>
      </c>
      <c r="E2966" t="str">
        <f ca="1">IF(R2966=Q2966, (VLOOKUP(P2966+1,Tabela3[],5,0)),VLOOKUP(R2966,Tabela3[],5,0))</f>
        <v>China</v>
      </c>
      <c r="F2966" s="1">
        <f t="shared" ca="1" si="370"/>
        <v>38479</v>
      </c>
      <c r="G2966" s="1">
        <f t="shared" ca="1" si="371"/>
        <v>38484.367162977578</v>
      </c>
      <c r="H2966">
        <f t="shared" ca="1" si="372"/>
        <v>0</v>
      </c>
      <c r="I2966" t="str">
        <f ca="1">VLOOKUP(Q2966,Tabela3[],9,1)</f>
        <v>HMM Helsinki</v>
      </c>
      <c r="J2966" t="str">
        <f ca="1">VLOOKUP(Q2966,Tabela3[],11,0)</f>
        <v xml:space="preserve">Desodorante Antitranspirante Aerosol </v>
      </c>
      <c r="K2966" t="str">
        <f ca="1">VLOOKUP(Q2966,Tabela3[],10,0)</f>
        <v>Quimico</v>
      </c>
      <c r="L2966" t="e" cm="1">
        <f t="array" aca="1" ref="L2966" ca="1">IF(Tabela2[[#This Row],[PORTO]]=Tabela2[[#This Row],[DESTINO]],0,erro)</f>
        <v>#NAME?</v>
      </c>
      <c r="N2966">
        <f t="shared" ca="1" si="375"/>
        <v>1080000</v>
      </c>
      <c r="O2966">
        <f t="shared" ca="1" si="376"/>
        <v>5</v>
      </c>
      <c r="P2966">
        <f t="shared" ca="1" si="377"/>
        <v>5</v>
      </c>
      <c r="Q2966">
        <f t="shared" ca="1" si="373"/>
        <v>25</v>
      </c>
      <c r="R2966">
        <f t="shared" ca="1" si="374"/>
        <v>1</v>
      </c>
    </row>
    <row r="2967" spans="1:18">
      <c r="A2967">
        <f ca="1">VLOOKUP(O2967,Tabela3[],2,0)</f>
        <v>2007</v>
      </c>
      <c r="B2967" t="str">
        <f ca="1">VLOOKUP(P2967,Tabela3[],4,0)</f>
        <v>JANEIRO</v>
      </c>
      <c r="C2967" t="str">
        <f ca="1">VLOOKUP(Q2967,Tabela3[],5,0)</f>
        <v>Japão</v>
      </c>
      <c r="D2967" t="str">
        <f ca="1">VLOOKUP(Q2967,Tabela3[],3,0)</f>
        <v>Toyota</v>
      </c>
      <c r="E2967" t="str">
        <f ca="1">IF(R2967=Q2967, (VLOOKUP(P2967+1,Tabela3[],5,0)),VLOOKUP(R2967,Tabela3[],5,0))</f>
        <v>Reino Unido</v>
      </c>
      <c r="F2967" s="1">
        <f t="shared" ca="1" si="370"/>
        <v>39109</v>
      </c>
      <c r="G2967" s="1">
        <f t="shared" ca="1" si="371"/>
        <v>39112.244580307095</v>
      </c>
      <c r="H2967">
        <f t="shared" ca="1" si="372"/>
        <v>0</v>
      </c>
      <c r="I2967" t="str">
        <f ca="1">VLOOKUP(Q2967,Tabela3[],9,1)</f>
        <v>Trailer Carriers</v>
      </c>
      <c r="J2967" t="str">
        <f ca="1">VLOOKUP(Q2967,Tabela3[],11,0)</f>
        <v>HILUX CABINE DUPLA STD POWER PACK</v>
      </c>
      <c r="K2967" t="str">
        <f ca="1">VLOOKUP(Q2967,Tabela3[],10,0)</f>
        <v>Carros</v>
      </c>
      <c r="L2967" t="e" cm="1">
        <f t="array" aca="1" ref="L2967" ca="1">IF(Tabela2[[#This Row],[PORTO]]=Tabela2[[#This Row],[DESTINO]],0,erro)</f>
        <v>#NAME?</v>
      </c>
      <c r="N2967">
        <f t="shared" ca="1" si="375"/>
        <v>300</v>
      </c>
      <c r="O2967">
        <f t="shared" ca="1" si="376"/>
        <v>7</v>
      </c>
      <c r="P2967">
        <f t="shared" ca="1" si="377"/>
        <v>0</v>
      </c>
      <c r="Q2967">
        <f t="shared" ca="1" si="373"/>
        <v>9</v>
      </c>
      <c r="R2967">
        <f t="shared" ca="1" si="374"/>
        <v>24</v>
      </c>
    </row>
    <row r="2968" spans="1:18">
      <c r="A2968">
        <f ca="1">VLOOKUP(O2968,Tabela3[],2,0)</f>
        <v>2007</v>
      </c>
      <c r="B2968" t="str">
        <f ca="1">VLOOKUP(P2968,Tabela3[],4,0)</f>
        <v>ABRIL</v>
      </c>
      <c r="C2968" t="str">
        <f ca="1">VLOOKUP(Q2968,Tabela3[],5,0)</f>
        <v>China</v>
      </c>
      <c r="D2968" t="str">
        <f ca="1">VLOOKUP(Q2968,Tabela3[],3,0)</f>
        <v>Alibaba Group</v>
      </c>
      <c r="E2968" t="str">
        <f ca="1">IF(R2968=Q2968, (VLOOKUP(P2968+1,Tabela3[],5,0)),VLOOKUP(R2968,Tabela3[],5,0))</f>
        <v>Itália</v>
      </c>
      <c r="F2968" s="1">
        <f t="shared" ca="1" si="370"/>
        <v>39143</v>
      </c>
      <c r="G2968" s="1">
        <f t="shared" ca="1" si="371"/>
        <v>39149.38110842264</v>
      </c>
      <c r="H2968">
        <f t="shared" ca="1" si="372"/>
        <v>1</v>
      </c>
      <c r="I2968" t="str">
        <f ca="1">VLOOKUP(Q2968,Tabela3[],9,1)</f>
        <v>HMM St Petersburg</v>
      </c>
      <c r="J2968" t="str">
        <f ca="1">VLOOKUP(Q2968,Tabela3[],11,0)</f>
        <v>Serração Portatil</v>
      </c>
      <c r="K2968" t="str">
        <f ca="1">VLOOKUP(Q2968,Tabela3[],10,0)</f>
        <v>Maquinário</v>
      </c>
      <c r="L2968" t="e" cm="1">
        <f t="array" aca="1" ref="L2968" ca="1">IF(Tabela2[[#This Row],[PORTO]]=Tabela2[[#This Row],[DESTINO]],0,erro)</f>
        <v>#NAME?</v>
      </c>
      <c r="N2968">
        <f t="shared" ca="1" si="375"/>
        <v>50</v>
      </c>
      <c r="O2968">
        <f t="shared" ca="1" si="376"/>
        <v>7</v>
      </c>
      <c r="P2968">
        <f t="shared" ca="1" si="377"/>
        <v>3</v>
      </c>
      <c r="Q2968">
        <f t="shared" ca="1" si="373"/>
        <v>0</v>
      </c>
      <c r="R2968">
        <f t="shared" ca="1" si="374"/>
        <v>20</v>
      </c>
    </row>
    <row r="2969" spans="1:18">
      <c r="A2969">
        <f ca="1">VLOOKUP(O2969,Tabela3[],2,0)</f>
        <v>2001</v>
      </c>
      <c r="B2969" t="str">
        <f ca="1">VLOOKUP(P2969,Tabela3[],4,0)</f>
        <v>MARÇO</v>
      </c>
      <c r="C2969" t="str">
        <f ca="1">VLOOKUP(Q2969,Tabela3[],5,0)</f>
        <v>Estados Unidos</v>
      </c>
      <c r="D2969" t="str">
        <f ca="1">VLOOKUP(Q2969,Tabela3[],3,0)</f>
        <v>Amazon</v>
      </c>
      <c r="E2969" t="str">
        <f ca="1">IF(R2969=Q2969, (VLOOKUP(P2969+1,Tabela3[],5,0)),VLOOKUP(R2969,Tabela3[],5,0))</f>
        <v>Itália</v>
      </c>
      <c r="F2969" s="1">
        <f t="shared" ca="1" si="370"/>
        <v>36942</v>
      </c>
      <c r="G2969" s="1">
        <f t="shared" ca="1" si="371"/>
        <v>36942.062486275092</v>
      </c>
      <c r="H2969">
        <f t="shared" ca="1" si="372"/>
        <v>1</v>
      </c>
      <c r="I2969" t="str">
        <f ca="1">VLOOKUP(Q2969,Tabela3[],9,1)</f>
        <v>HMM Algeciras</v>
      </c>
      <c r="J2969" t="str">
        <f ca="1">VLOOKUP(Q2969,Tabela3[],11,0)</f>
        <v>Escrivaninha Trevalla</v>
      </c>
      <c r="K2969" t="str">
        <f ca="1">VLOOKUP(Q2969,Tabela3[],10,0)</f>
        <v>Geral</v>
      </c>
      <c r="L2969" t="e" cm="1">
        <f t="array" aca="1" ref="L2969" ca="1">IF(Tabela2[[#This Row],[PORTO]]=Tabela2[[#This Row],[DESTINO]],0,erro)</f>
        <v>#NAME?</v>
      </c>
      <c r="N2969">
        <f t="shared" ca="1" si="375"/>
        <v>2000</v>
      </c>
      <c r="O2969">
        <f t="shared" ca="1" si="376"/>
        <v>1</v>
      </c>
      <c r="P2969">
        <f t="shared" ca="1" si="377"/>
        <v>2</v>
      </c>
      <c r="Q2969">
        <f t="shared" ca="1" si="373"/>
        <v>3</v>
      </c>
      <c r="R2969">
        <f t="shared" ca="1" si="374"/>
        <v>19</v>
      </c>
    </row>
    <row r="2970" spans="1:18">
      <c r="A2970">
        <f ca="1">VLOOKUP(O2970,Tabela3[],2,0)</f>
        <v>2007</v>
      </c>
      <c r="B2970" t="str">
        <f ca="1">VLOOKUP(P2970,Tabela3[],4,0)</f>
        <v>OUTUBRO</v>
      </c>
      <c r="C2970" t="str">
        <f ca="1">VLOOKUP(Q2970,Tabela3[],5,0)</f>
        <v>Reino Unido</v>
      </c>
      <c r="D2970" t="str">
        <f ca="1">VLOOKUP(Q2970,Tabela3[],3,0)</f>
        <v>Unilever</v>
      </c>
      <c r="E2970" t="str">
        <f ca="1">IF(R2970=Q2970, (VLOOKUP(P2970+1,Tabela3[],5,0)),VLOOKUP(R2970,Tabela3[],5,0))</f>
        <v>Alemanha</v>
      </c>
      <c r="F2970" s="1">
        <f t="shared" ca="1" si="370"/>
        <v>39328</v>
      </c>
      <c r="G2970" s="1">
        <f t="shared" ca="1" si="371"/>
        <v>39333.193933796356</v>
      </c>
      <c r="H2970">
        <f t="shared" ca="1" si="372"/>
        <v>1</v>
      </c>
      <c r="I2970" t="str">
        <f ca="1">VLOOKUP(Q2970,Tabela3[],9,1)</f>
        <v>HMM Helsinki</v>
      </c>
      <c r="J2970" t="str">
        <f ca="1">VLOOKUP(Q2970,Tabela3[],11,0)</f>
        <v xml:space="preserve">Desodorante Antitranspirante Aerosol </v>
      </c>
      <c r="K2970" t="str">
        <f ca="1">VLOOKUP(Q2970,Tabela3[],10,0)</f>
        <v>Quimico</v>
      </c>
      <c r="L2970" t="e" cm="1">
        <f t="array" aca="1" ref="L2970" ca="1">IF(Tabela2[[#This Row],[PORTO]]=Tabela2[[#This Row],[DESTINO]],0,erro)</f>
        <v>#NAME?</v>
      </c>
      <c r="N2970">
        <f t="shared" ca="1" si="375"/>
        <v>1990000</v>
      </c>
      <c r="O2970">
        <f t="shared" ca="1" si="376"/>
        <v>7</v>
      </c>
      <c r="P2970">
        <f t="shared" ca="1" si="377"/>
        <v>9</v>
      </c>
      <c r="Q2970">
        <f t="shared" ca="1" si="373"/>
        <v>25</v>
      </c>
      <c r="R2970">
        <f t="shared" ca="1" si="374"/>
        <v>7</v>
      </c>
    </row>
    <row r="2971" spans="1:18">
      <c r="A2971">
        <f ca="1">VLOOKUP(O2971,Tabela3[],2,0)</f>
        <v>2005</v>
      </c>
      <c r="B2971" t="str">
        <f ca="1">VLOOKUP(P2971,Tabela3[],4,0)</f>
        <v>JANEIRO</v>
      </c>
      <c r="C2971" t="str">
        <f ca="1">VLOOKUP(Q2971,Tabela3[],5,0)</f>
        <v>Canadá</v>
      </c>
      <c r="D2971" t="str">
        <f ca="1">VLOOKUP(Q2971,Tabela3[],3,0)</f>
        <v>Shopify</v>
      </c>
      <c r="E2971" t="str">
        <f ca="1">IF(R2971=Q2971, (VLOOKUP(P2971+1,Tabela3[],5,0)),VLOOKUP(R2971,Tabela3[],5,0))</f>
        <v>Japão</v>
      </c>
      <c r="F2971" s="1">
        <f t="shared" ca="1" si="370"/>
        <v>38369</v>
      </c>
      <c r="G2971" s="1">
        <f t="shared" ca="1" si="371"/>
        <v>38369.16582229732</v>
      </c>
      <c r="H2971">
        <f t="shared" ca="1" si="372"/>
        <v>1</v>
      </c>
      <c r="I2971" t="str">
        <f ca="1">VLOOKUP(Q2971,Tabela3[],9,1)</f>
        <v>HMM Southampton</v>
      </c>
      <c r="J2971" t="str">
        <f ca="1">VLOOKUP(Q2971,Tabela3[],11,0)</f>
        <v>NONA</v>
      </c>
      <c r="K2971" t="str">
        <f ca="1">VLOOKUP(Q2971,Tabela3[],10,0)</f>
        <v>Bebida</v>
      </c>
      <c r="L2971" t="e" cm="1">
        <f t="array" aca="1" ref="L2971" ca="1">IF(Tabela2[[#This Row],[PORTO]]=Tabela2[[#This Row],[DESTINO]],0,erro)</f>
        <v>#NAME?</v>
      </c>
      <c r="N2971">
        <f t="shared" ca="1" si="375"/>
        <v>0</v>
      </c>
      <c r="O2971">
        <f t="shared" ca="1" si="376"/>
        <v>5</v>
      </c>
      <c r="P2971">
        <f t="shared" ca="1" si="377"/>
        <v>0</v>
      </c>
      <c r="Q2971">
        <f t="shared" ca="1" si="373"/>
        <v>34</v>
      </c>
      <c r="R2971">
        <f t="shared" ca="1" si="374"/>
        <v>10</v>
      </c>
    </row>
    <row r="2972" spans="1:18">
      <c r="A2972">
        <f ca="1">VLOOKUP(O2972,Tabela3[],2,0)</f>
        <v>2008</v>
      </c>
      <c r="B2972" t="str">
        <f ca="1">VLOOKUP(P2972,Tabela3[],4,0)</f>
        <v>SETEMBRO</v>
      </c>
      <c r="C2972" t="str">
        <f ca="1">VLOOKUP(Q2972,Tabela3[],5,0)</f>
        <v>Reino Unido</v>
      </c>
      <c r="D2972" t="str">
        <f ca="1">VLOOKUP(Q2972,Tabela3[],3,0)</f>
        <v>Unilever</v>
      </c>
      <c r="E2972" t="str">
        <f ca="1">IF(R2972=Q2972, (VLOOKUP(P2972+1,Tabela3[],5,0)),VLOOKUP(R2972,Tabela3[],5,0))</f>
        <v>França</v>
      </c>
      <c r="F2972" s="1">
        <f t="shared" ca="1" si="370"/>
        <v>39663</v>
      </c>
      <c r="G2972" s="1">
        <f t="shared" ca="1" si="371"/>
        <v>39670.293649780629</v>
      </c>
      <c r="H2972">
        <f t="shared" ca="1" si="372"/>
        <v>0</v>
      </c>
      <c r="I2972" t="str">
        <f ca="1">VLOOKUP(Q2972,Tabela3[],9,1)</f>
        <v>HMM Helsinki</v>
      </c>
      <c r="J2972" t="str">
        <f ca="1">VLOOKUP(Q2972,Tabela3[],11,0)</f>
        <v xml:space="preserve">Shampoo </v>
      </c>
      <c r="K2972" t="str">
        <f ca="1">VLOOKUP(Q2972,Tabela3[],10,0)</f>
        <v>Quimico</v>
      </c>
      <c r="L2972" t="e" cm="1">
        <f t="array" aca="1" ref="L2972" ca="1">IF(Tabela2[[#This Row],[PORTO]]=Tabela2[[#This Row],[DESTINO]],0,erro)</f>
        <v>#NAME?</v>
      </c>
      <c r="N2972">
        <f t="shared" ca="1" si="375"/>
        <v>470000</v>
      </c>
      <c r="O2972">
        <f t="shared" ca="1" si="376"/>
        <v>8</v>
      </c>
      <c r="P2972">
        <f t="shared" ca="1" si="377"/>
        <v>8</v>
      </c>
      <c r="Q2972">
        <f t="shared" ca="1" si="373"/>
        <v>24</v>
      </c>
      <c r="R2972">
        <f t="shared" ca="1" si="374"/>
        <v>22</v>
      </c>
    </row>
    <row r="2973" spans="1:18">
      <c r="A2973">
        <f ca="1">VLOOKUP(O2973,Tabela3[],2,0)</f>
        <v>2009</v>
      </c>
      <c r="B2973" t="str">
        <f ca="1">VLOOKUP(P2973,Tabela3[],4,0)</f>
        <v>JUNHO</v>
      </c>
      <c r="C2973" t="str">
        <f ca="1">VLOOKUP(Q2973,Tabela3[],5,0)</f>
        <v>Canadá</v>
      </c>
      <c r="D2973" t="str">
        <f ca="1">VLOOKUP(Q2973,Tabela3[],3,0)</f>
        <v>Shopify</v>
      </c>
      <c r="E2973" t="str">
        <f ca="1">IF(R2973=Q2973, (VLOOKUP(P2973+1,Tabela3[],5,0)),VLOOKUP(R2973,Tabela3[],5,0))</f>
        <v>Japão</v>
      </c>
      <c r="F2973" s="1">
        <f t="shared" ca="1" si="370"/>
        <v>39938</v>
      </c>
      <c r="G2973" s="1">
        <f t="shared" ca="1" si="371"/>
        <v>39941.613908369087</v>
      </c>
      <c r="H2973">
        <f t="shared" ca="1" si="372"/>
        <v>0</v>
      </c>
      <c r="I2973" t="str">
        <f ca="1">VLOOKUP(Q2973,Tabela3[],9,1)</f>
        <v>HMM Southampton</v>
      </c>
      <c r="J2973" t="str">
        <f ca="1">VLOOKUP(Q2973,Tabela3[],11,0)</f>
        <v>TORRADORES DE CAFÉ</v>
      </c>
      <c r="K2973" t="str">
        <f ca="1">VLOOKUP(Q2973,Tabela3[],10,0)</f>
        <v>Geral</v>
      </c>
      <c r="L2973" t="e" cm="1">
        <f t="array" aca="1" ref="L2973" ca="1">IF(Tabela2[[#This Row],[PORTO]]=Tabela2[[#This Row],[DESTINO]],0,erro)</f>
        <v>#NAME?</v>
      </c>
      <c r="N2973">
        <f t="shared" ca="1" si="375"/>
        <v>3000</v>
      </c>
      <c r="O2973">
        <f t="shared" ca="1" si="376"/>
        <v>9</v>
      </c>
      <c r="P2973">
        <f t="shared" ca="1" si="377"/>
        <v>5</v>
      </c>
      <c r="Q2973">
        <f t="shared" ca="1" si="373"/>
        <v>33</v>
      </c>
      <c r="R2973">
        <f t="shared" ca="1" si="374"/>
        <v>11</v>
      </c>
    </row>
    <row r="2974" spans="1:18">
      <c r="A2974">
        <f ca="1">VLOOKUP(O2974,Tabela3[],2,0)</f>
        <v>2008</v>
      </c>
      <c r="B2974" t="str">
        <f ca="1">VLOOKUP(P2974,Tabela3[],4,0)</f>
        <v>NOVEMBRO</v>
      </c>
      <c r="C2974" t="str">
        <f ca="1">VLOOKUP(Q2974,Tabela3[],5,0)</f>
        <v>Coréia do Sul</v>
      </c>
      <c r="D2974" t="str">
        <f ca="1">VLOOKUP(Q2974,Tabela3[],3,0)</f>
        <v>Samsung</v>
      </c>
      <c r="E2974" t="str">
        <f ca="1">IF(R2974=Q2974, (VLOOKUP(P2974+1,Tabela3[],5,0)),VLOOKUP(R2974,Tabela3[],5,0))</f>
        <v>Estados Unidos</v>
      </c>
      <c r="F2974" s="1">
        <f t="shared" ca="1" si="370"/>
        <v>39734</v>
      </c>
      <c r="G2974" s="1">
        <f t="shared" ca="1" si="371"/>
        <v>39736.103251793829</v>
      </c>
      <c r="H2974">
        <f t="shared" ca="1" si="372"/>
        <v>1</v>
      </c>
      <c r="I2974" t="str">
        <f ca="1">VLOOKUP(Q2974,Tabela3[],9,1)</f>
        <v>HMM Rotterdam</v>
      </c>
      <c r="J2974" t="str">
        <f ca="1">VLOOKUP(Q2974,Tabela3[],11,0)</f>
        <v>QLED 4k 75"</v>
      </c>
      <c r="K2974" t="str">
        <f ca="1">VLOOKUP(Q2974,Tabela3[],10,0)</f>
        <v>Eletrônicos</v>
      </c>
      <c r="L2974" t="e" cm="1">
        <f t="array" aca="1" ref="L2974" ca="1">IF(Tabela2[[#This Row],[PORTO]]=Tabela2[[#This Row],[DESTINO]],0,erro)</f>
        <v>#NAME?</v>
      </c>
      <c r="N2974">
        <f t="shared" ca="1" si="375"/>
        <v>1000</v>
      </c>
      <c r="O2974">
        <f t="shared" ca="1" si="376"/>
        <v>8</v>
      </c>
      <c r="P2974">
        <f t="shared" ca="1" si="377"/>
        <v>10</v>
      </c>
      <c r="Q2974">
        <f t="shared" ca="1" si="373"/>
        <v>13</v>
      </c>
      <c r="R2974">
        <f t="shared" ca="1" si="374"/>
        <v>3</v>
      </c>
    </row>
    <row r="2975" spans="1:18">
      <c r="A2975">
        <f ca="1">VLOOKUP(O2975,Tabela3[],2,0)</f>
        <v>2007</v>
      </c>
      <c r="B2975" t="str">
        <f ca="1">VLOOKUP(P2975,Tabela3[],4,0)</f>
        <v>AGOSTO</v>
      </c>
      <c r="C2975" t="str">
        <f ca="1">VLOOKUP(Q2975,Tabela3[],5,0)</f>
        <v>Itália</v>
      </c>
      <c r="D2975" t="str">
        <f ca="1">VLOOKUP(Q2975,Tabela3[],3,0)</f>
        <v>Hyundai</v>
      </c>
      <c r="E2975" t="str">
        <f ca="1">IF(R2975=Q2975, (VLOOKUP(P2975+1,Tabela3[],5,0)),VLOOKUP(R2975,Tabela3[],5,0))</f>
        <v>Reino Unido</v>
      </c>
      <c r="F2975" s="1">
        <f t="shared" ca="1" si="370"/>
        <v>39273</v>
      </c>
      <c r="G2975" s="1">
        <f t="shared" ca="1" si="371"/>
        <v>39276.723436558663</v>
      </c>
      <c r="H2975">
        <f t="shared" ca="1" si="372"/>
        <v>0</v>
      </c>
      <c r="I2975" t="str">
        <f ca="1">VLOOKUP(Q2975,Tabela3[],9,1)</f>
        <v>Car Carriers</v>
      </c>
      <c r="J2975" t="str">
        <f ca="1">VLOOKUP(Q2975,Tabela3[],11,0)</f>
        <v>Creta Confort</v>
      </c>
      <c r="K2975" t="str">
        <f ca="1">VLOOKUP(Q2975,Tabela3[],10,0)</f>
        <v>Carros</v>
      </c>
      <c r="L2975" t="e" cm="1">
        <f t="array" aca="1" ref="L2975" ca="1">IF(Tabela2[[#This Row],[PORTO]]=Tabela2[[#This Row],[DESTINO]],0,erro)</f>
        <v>#NAME?</v>
      </c>
      <c r="N2975">
        <f t="shared" ca="1" si="375"/>
        <v>300</v>
      </c>
      <c r="O2975">
        <f t="shared" ca="1" si="376"/>
        <v>7</v>
      </c>
      <c r="P2975">
        <f t="shared" ca="1" si="377"/>
        <v>7</v>
      </c>
      <c r="Q2975">
        <f t="shared" ca="1" si="373"/>
        <v>18</v>
      </c>
      <c r="R2975">
        <f t="shared" ca="1" si="374"/>
        <v>24</v>
      </c>
    </row>
    <row r="2976" spans="1:18">
      <c r="A2976">
        <f ca="1">VLOOKUP(O2976,Tabela3[],2,0)</f>
        <v>2007</v>
      </c>
      <c r="B2976" t="str">
        <f ca="1">VLOOKUP(P2976,Tabela3[],4,0)</f>
        <v>DEZEMBRO</v>
      </c>
      <c r="C2976" t="str">
        <f ca="1">VLOOKUP(Q2976,Tabela3[],5,0)</f>
        <v>Estados Unidos</v>
      </c>
      <c r="D2976" t="str">
        <f ca="1">VLOOKUP(Q2976,Tabela3[],3,0)</f>
        <v>Amazon</v>
      </c>
      <c r="E2976" t="str">
        <f ca="1">IF(R2976=Q2976, (VLOOKUP(P2976+1,Tabela3[],5,0)),VLOOKUP(R2976,Tabela3[],5,0))</f>
        <v>Itália</v>
      </c>
      <c r="F2976" s="1">
        <f t="shared" ca="1" si="370"/>
        <v>39406</v>
      </c>
      <c r="G2976" s="1">
        <f t="shared" ca="1" si="371"/>
        <v>39412.677312424385</v>
      </c>
      <c r="H2976">
        <f t="shared" ca="1" si="372"/>
        <v>0</v>
      </c>
      <c r="I2976" t="str">
        <f ca="1">VLOOKUP(Q2976,Tabela3[],9,1)</f>
        <v>HMM Algeciras</v>
      </c>
      <c r="J2976" t="str">
        <f ca="1">VLOOKUP(Q2976,Tabela3[],11,0)</f>
        <v>Escrivaninha Trevalla</v>
      </c>
      <c r="K2976" t="str">
        <f ca="1">VLOOKUP(Q2976,Tabela3[],10,0)</f>
        <v>Geral</v>
      </c>
      <c r="L2976" t="e" cm="1">
        <f t="array" aca="1" ref="L2976" ca="1">IF(Tabela2[[#This Row],[PORTO]]=Tabela2[[#This Row],[DESTINO]],0,erro)</f>
        <v>#NAME?</v>
      </c>
      <c r="N2976">
        <f t="shared" ca="1" si="375"/>
        <v>4000</v>
      </c>
      <c r="O2976">
        <f t="shared" ca="1" si="376"/>
        <v>7</v>
      </c>
      <c r="P2976">
        <f t="shared" ca="1" si="377"/>
        <v>11</v>
      </c>
      <c r="Q2976">
        <f t="shared" ca="1" si="373"/>
        <v>3</v>
      </c>
      <c r="R2976">
        <f t="shared" ca="1" si="374"/>
        <v>20</v>
      </c>
    </row>
    <row r="2977" spans="1:18">
      <c r="A2977">
        <f ca="1">VLOOKUP(O2977,Tabela3[],2,0)</f>
        <v>2008</v>
      </c>
      <c r="B2977" t="str">
        <f ca="1">VLOOKUP(P2977,Tabela3[],4,0)</f>
        <v>JANEIRO</v>
      </c>
      <c r="C2977" t="str">
        <f ca="1">VLOOKUP(Q2977,Tabela3[],5,0)</f>
        <v>Reino Unido</v>
      </c>
      <c r="D2977" t="str">
        <f ca="1">VLOOKUP(Q2977,Tabela3[],3,0)</f>
        <v>Unilever</v>
      </c>
      <c r="E2977" t="str">
        <f ca="1">IF(R2977=Q2977, (VLOOKUP(P2977+1,Tabela3[],5,0)),VLOOKUP(R2977,Tabela3[],5,0))</f>
        <v>Alemanha</v>
      </c>
      <c r="F2977" s="1">
        <f t="shared" ca="1" si="370"/>
        <v>39471</v>
      </c>
      <c r="G2977" s="1">
        <f t="shared" ca="1" si="371"/>
        <v>39471.473353946625</v>
      </c>
      <c r="H2977">
        <f t="shared" ca="1" si="372"/>
        <v>0</v>
      </c>
      <c r="I2977" t="str">
        <f ca="1">VLOOKUP(Q2977,Tabela3[],9,1)</f>
        <v>HMM Helsinki</v>
      </c>
      <c r="J2977" t="str">
        <f ca="1">VLOOKUP(Q2977,Tabela3[],11,0)</f>
        <v>Sabonete</v>
      </c>
      <c r="K2977" t="str">
        <f ca="1">VLOOKUP(Q2977,Tabela3[],10,0)</f>
        <v>Quimico</v>
      </c>
      <c r="L2977" t="e" cm="1">
        <f t="array" aca="1" ref="L2977" ca="1">IF(Tabela2[[#This Row],[PORTO]]=Tabela2[[#This Row],[DESTINO]],0,erro)</f>
        <v>#NAME?</v>
      </c>
      <c r="N2977">
        <f t="shared" ca="1" si="375"/>
        <v>400000</v>
      </c>
      <c r="O2977">
        <f t="shared" ca="1" si="376"/>
        <v>8</v>
      </c>
      <c r="P2977">
        <f t="shared" ca="1" si="377"/>
        <v>0</v>
      </c>
      <c r="Q2977">
        <f t="shared" ca="1" si="373"/>
        <v>26</v>
      </c>
      <c r="R2977">
        <f t="shared" ca="1" si="374"/>
        <v>8</v>
      </c>
    </row>
    <row r="2978" spans="1:18">
      <c r="A2978">
        <f ca="1">VLOOKUP(O2978,Tabela3[],2,0)</f>
        <v>2001</v>
      </c>
      <c r="B2978" t="str">
        <f ca="1">VLOOKUP(P2978,Tabela3[],4,0)</f>
        <v>ABRIL</v>
      </c>
      <c r="C2978" t="str">
        <f ca="1">VLOOKUP(Q2978,Tabela3[],5,0)</f>
        <v>Itália</v>
      </c>
      <c r="D2978" t="str">
        <f ca="1">VLOOKUP(Q2978,Tabela3[],3,0)</f>
        <v>Hyundai</v>
      </c>
      <c r="E2978" t="str">
        <f ca="1">IF(R2978=Q2978, (VLOOKUP(P2978+1,Tabela3[],5,0)),VLOOKUP(R2978,Tabela3[],5,0))</f>
        <v>Holanda</v>
      </c>
      <c r="F2978" s="1">
        <f t="shared" ca="1" si="370"/>
        <v>36950</v>
      </c>
      <c r="G2978" s="1">
        <f t="shared" ca="1" si="371"/>
        <v>36953.965289212087</v>
      </c>
      <c r="H2978">
        <f t="shared" ca="1" si="372"/>
        <v>1</v>
      </c>
      <c r="I2978" t="str">
        <f ca="1">VLOOKUP(Q2978,Tabela3[],9,1)</f>
        <v>Car Carriers</v>
      </c>
      <c r="J2978" t="str">
        <f ca="1">VLOOKUP(Q2978,Tabela3[],11,0)</f>
        <v>HB20 Sense</v>
      </c>
      <c r="K2978" t="str">
        <f ca="1">VLOOKUP(Q2978,Tabela3[],10,0)</f>
        <v>Carros</v>
      </c>
      <c r="L2978" t="e" cm="1">
        <f t="array" aca="1" ref="L2978" ca="1">IF(Tabela2[[#This Row],[PORTO]]=Tabela2[[#This Row],[DESTINO]],0,erro)</f>
        <v>#NAME?</v>
      </c>
      <c r="N2978">
        <f t="shared" ca="1" si="375"/>
        <v>100</v>
      </c>
      <c r="O2978">
        <f t="shared" ca="1" si="376"/>
        <v>1</v>
      </c>
      <c r="P2978">
        <f t="shared" ca="1" si="377"/>
        <v>3</v>
      </c>
      <c r="Q2978">
        <f t="shared" ca="1" si="373"/>
        <v>19</v>
      </c>
      <c r="R2978">
        <f t="shared" ca="1" si="374"/>
        <v>16</v>
      </c>
    </row>
    <row r="2979" spans="1:18">
      <c r="A2979">
        <f ca="1">VLOOKUP(O2979,Tabela3[],2,0)</f>
        <v>2003</v>
      </c>
      <c r="B2979" t="str">
        <f ca="1">VLOOKUP(P2979,Tabela3[],4,0)</f>
        <v>NOVEMBRO</v>
      </c>
      <c r="C2979" t="str">
        <f ca="1">VLOOKUP(Q2979,Tabela3[],5,0)</f>
        <v>Coréia do Sul</v>
      </c>
      <c r="D2979" t="str">
        <f ca="1">VLOOKUP(Q2979,Tabela3[],3,0)</f>
        <v>Samsung</v>
      </c>
      <c r="E2979" t="str">
        <f ca="1">IF(R2979=Q2979, (VLOOKUP(P2979+1,Tabela3[],5,0)),VLOOKUP(R2979,Tabela3[],5,0))</f>
        <v>Japão</v>
      </c>
      <c r="F2979" s="1">
        <f t="shared" ca="1" si="370"/>
        <v>37914</v>
      </c>
      <c r="G2979" s="1">
        <f t="shared" ca="1" si="371"/>
        <v>37916.344074604931</v>
      </c>
      <c r="H2979">
        <f t="shared" ca="1" si="372"/>
        <v>1</v>
      </c>
      <c r="I2979" t="str">
        <f ca="1">VLOOKUP(Q2979,Tabela3[],9,1)</f>
        <v>HMM Rotterdam</v>
      </c>
      <c r="J2979" t="str">
        <f ca="1">VLOOKUP(Q2979,Tabela3[],11,0)</f>
        <v>Neo QLED 8k 75"</v>
      </c>
      <c r="K2979" t="str">
        <f ca="1">VLOOKUP(Q2979,Tabela3[],10,0)</f>
        <v>Eletrônicos</v>
      </c>
      <c r="L2979" t="e" cm="1">
        <f t="array" aca="1" ref="L2979" ca="1">IF(Tabela2[[#This Row],[PORTO]]=Tabela2[[#This Row],[DESTINO]],0,erro)</f>
        <v>#NAME?</v>
      </c>
      <c r="N2979">
        <f t="shared" ca="1" si="375"/>
        <v>500</v>
      </c>
      <c r="O2979">
        <f t="shared" ca="1" si="376"/>
        <v>3</v>
      </c>
      <c r="P2979">
        <f t="shared" ca="1" si="377"/>
        <v>10</v>
      </c>
      <c r="Q2979">
        <f t="shared" ca="1" si="373"/>
        <v>12</v>
      </c>
      <c r="R2979">
        <f t="shared" ref="R2979:R3010" ca="1" si="378">INT(RAND()*25)</f>
        <v>12</v>
      </c>
    </row>
    <row r="2980" spans="1:18">
      <c r="A2980">
        <f ca="1">VLOOKUP(O2980,Tabela3[],2,0)</f>
        <v>2009</v>
      </c>
      <c r="B2980" t="str">
        <f ca="1">VLOOKUP(P2980,Tabela3[],4,0)</f>
        <v>MAIO</v>
      </c>
      <c r="C2980" t="str">
        <f ca="1">VLOOKUP(Q2980,Tabela3[],5,0)</f>
        <v>Japão</v>
      </c>
      <c r="D2980" t="str">
        <f ca="1">VLOOKUP(Q2980,Tabela3[],3,0)</f>
        <v>Toyota</v>
      </c>
      <c r="E2980" t="str">
        <f ca="1">IF(R2980=Q2980, (VLOOKUP(P2980+1,Tabela3[],5,0)),VLOOKUP(R2980,Tabela3[],5,0))</f>
        <v>Itália</v>
      </c>
      <c r="F2980" s="1">
        <f t="shared" ca="1" si="370"/>
        <v>39903</v>
      </c>
      <c r="G2980" s="1">
        <f t="shared" ca="1" si="371"/>
        <v>39903.686352677068</v>
      </c>
      <c r="H2980">
        <f t="shared" ca="1" si="372"/>
        <v>1</v>
      </c>
      <c r="I2980" t="str">
        <f ca="1">VLOOKUP(Q2980,Tabela3[],9,1)</f>
        <v>Trailer Carriers</v>
      </c>
      <c r="J2980" t="str">
        <f ca="1">VLOOKUP(Q2980,Tabela3[],11,0)</f>
        <v>COROLLA GLI</v>
      </c>
      <c r="K2980" t="str">
        <f ca="1">VLOOKUP(Q2980,Tabela3[],10,0)</f>
        <v>Carros</v>
      </c>
      <c r="L2980" t="e" cm="1">
        <f t="array" aca="1" ref="L2980" ca="1">IF(Tabela2[[#This Row],[PORTO]]=Tabela2[[#This Row],[DESTINO]],0,erro)</f>
        <v>#NAME?</v>
      </c>
      <c r="N2980">
        <f t="shared" ca="1" si="375"/>
        <v>200</v>
      </c>
      <c r="O2980">
        <f t="shared" ca="1" si="376"/>
        <v>9</v>
      </c>
      <c r="P2980">
        <f t="shared" ca="1" si="377"/>
        <v>4</v>
      </c>
      <c r="Q2980">
        <f t="shared" ca="1" si="373"/>
        <v>10</v>
      </c>
      <c r="R2980">
        <f t="shared" ca="1" si="378"/>
        <v>20</v>
      </c>
    </row>
    <row r="2981" spans="1:18">
      <c r="A2981">
        <f ca="1">VLOOKUP(O2981,Tabela3[],2,0)</f>
        <v>2003</v>
      </c>
      <c r="B2981" t="str">
        <f ca="1">VLOOKUP(P2981,Tabela3[],4,0)</f>
        <v>DEZEMBRO</v>
      </c>
      <c r="C2981" t="str">
        <f ca="1">VLOOKUP(Q2981,Tabela3[],5,0)</f>
        <v>India</v>
      </c>
      <c r="D2981" t="str">
        <f ca="1">VLOOKUP(Q2981,Tabela3[],3,0)</f>
        <v>Reliance Industries</v>
      </c>
      <c r="E2981" t="str">
        <f ca="1">IF(R2981=Q2981, (VLOOKUP(P2981+1,Tabela3[],5,0)),VLOOKUP(R2981,Tabela3[],5,0))</f>
        <v>Holanda</v>
      </c>
      <c r="F2981" s="1">
        <f t="shared" ca="1" si="370"/>
        <v>37940</v>
      </c>
      <c r="G2981" s="1">
        <f t="shared" ca="1" si="371"/>
        <v>37944.948291329121</v>
      </c>
      <c r="H2981">
        <f t="shared" ca="1" si="372"/>
        <v>0</v>
      </c>
      <c r="I2981" t="str">
        <f ca="1">VLOOKUP(Q2981,Tabela3[],9,1)</f>
        <v>Tanker</v>
      </c>
      <c r="J2981" t="str">
        <f ca="1">VLOOKUP(Q2981,Tabela3[],11,0)</f>
        <v>Polietileno</v>
      </c>
      <c r="K2981" t="str">
        <f ca="1">VLOOKUP(Q2981,Tabela3[],10,0)</f>
        <v>Petroquimicos</v>
      </c>
      <c r="L2981" t="e" cm="1">
        <f t="array" aca="1" ref="L2981" ca="1">IF(Tabela2[[#This Row],[PORTO]]=Tabela2[[#This Row],[DESTINO]],0,erro)</f>
        <v>#NAME?</v>
      </c>
      <c r="N2981">
        <f t="shared" ca="1" si="375"/>
        <v>0</v>
      </c>
      <c r="O2981">
        <f t="shared" ca="1" si="376"/>
        <v>3</v>
      </c>
      <c r="P2981">
        <f t="shared" ca="1" si="377"/>
        <v>11</v>
      </c>
      <c r="Q2981">
        <f t="shared" ca="1" si="373"/>
        <v>31</v>
      </c>
      <c r="R2981">
        <f t="shared" ca="1" si="378"/>
        <v>15</v>
      </c>
    </row>
    <row r="2982" spans="1:18">
      <c r="A2982">
        <f ca="1">VLOOKUP(O2982,Tabela3[],2,0)</f>
        <v>2007</v>
      </c>
      <c r="B2982" t="str">
        <f ca="1">VLOOKUP(P2982,Tabela3[],4,0)</f>
        <v>JANEIRO</v>
      </c>
      <c r="C2982" t="str">
        <f ca="1">VLOOKUP(Q2982,Tabela3[],5,0)</f>
        <v>França</v>
      </c>
      <c r="D2982" t="str">
        <f ca="1">VLOOKUP(Q2982,Tabela3[],3,0)</f>
        <v> LVMH</v>
      </c>
      <c r="E2982" t="str">
        <f ca="1">IF(R2982=Q2982, (VLOOKUP(P2982+1,Tabela3[],5,0)),VLOOKUP(R2982,Tabela3[],5,0))</f>
        <v>Estados Unidos</v>
      </c>
      <c r="F2982" s="1">
        <f t="shared" ca="1" si="370"/>
        <v>39087</v>
      </c>
      <c r="G2982" s="1">
        <f t="shared" ca="1" si="371"/>
        <v>39091.681564282218</v>
      </c>
      <c r="H2982">
        <f t="shared" ca="1" si="372"/>
        <v>1</v>
      </c>
      <c r="I2982" t="str">
        <f ca="1">VLOOKUP(Q2982,Tabela3[],9,1)</f>
        <v>Emma Maersk</v>
      </c>
      <c r="J2982" t="str">
        <f ca="1">VLOOKUP(Q2982,Tabela3[],11,0)</f>
        <v>Louis Vuitton</v>
      </c>
      <c r="K2982" t="str">
        <f ca="1">VLOOKUP(Q2982,Tabela3[],10,0)</f>
        <v>Tecido</v>
      </c>
      <c r="L2982" t="e" cm="1">
        <f t="array" aca="1" ref="L2982" ca="1">IF(Tabela2[[#This Row],[PORTO]]=Tabela2[[#This Row],[DESTINO]],0,erro)</f>
        <v>#NAME?</v>
      </c>
      <c r="N2982">
        <f t="shared" ca="1" si="375"/>
        <v>24000</v>
      </c>
      <c r="O2982">
        <f t="shared" ca="1" si="376"/>
        <v>7</v>
      </c>
      <c r="P2982">
        <f t="shared" ca="1" si="377"/>
        <v>0</v>
      </c>
      <c r="Q2982">
        <f t="shared" ca="1" si="373"/>
        <v>22</v>
      </c>
      <c r="R2982">
        <f t="shared" ca="1" si="378"/>
        <v>5</v>
      </c>
    </row>
    <row r="2983" spans="1:18">
      <c r="A2983">
        <f ca="1">VLOOKUP(O2983,Tabela3[],2,0)</f>
        <v>2000</v>
      </c>
      <c r="B2983" t="str">
        <f ca="1">VLOOKUP(P2983,Tabela3[],4,0)</f>
        <v>MAIO</v>
      </c>
      <c r="C2983" t="str">
        <f ca="1">VLOOKUP(Q2983,Tabela3[],5,0)</f>
        <v>China</v>
      </c>
      <c r="D2983" t="str">
        <f ca="1">VLOOKUP(Q2983,Tabela3[],3,0)</f>
        <v>Alibaba Group</v>
      </c>
      <c r="E2983" t="str">
        <f ca="1">IF(R2983=Q2983, (VLOOKUP(P2983+1,Tabela3[],5,0)),VLOOKUP(R2983,Tabela3[],5,0))</f>
        <v>China</v>
      </c>
      <c r="F2983" s="1">
        <f t="shared" ca="1" si="370"/>
        <v>36626</v>
      </c>
      <c r="G2983" s="1">
        <f t="shared" ca="1" si="371"/>
        <v>36629.369474910251</v>
      </c>
      <c r="H2983">
        <f t="shared" ca="1" si="372"/>
        <v>1</v>
      </c>
      <c r="I2983" t="str">
        <f ca="1">VLOOKUP(Q2983,Tabela3[],9,1)</f>
        <v>HMM St Petersburg</v>
      </c>
      <c r="J2983" t="str">
        <f ca="1">VLOOKUP(Q2983,Tabela3[],11,0)</f>
        <v>Ar Condicionado 18000</v>
      </c>
      <c r="K2983" t="str">
        <f ca="1">VLOOKUP(Q2983,Tabela3[],10,0)</f>
        <v>Eletrônicos</v>
      </c>
      <c r="L2983" cm="1">
        <f t="array" aca="1" ref="L2983" ca="1">IF(Tabela2[[#This Row],[PORTO]]=Tabela2[[#This Row],[DESTINO]],0,erro)</f>
        <v>0</v>
      </c>
      <c r="N2983">
        <f t="shared" ca="1" si="375"/>
        <v>1000</v>
      </c>
      <c r="O2983">
        <f t="shared" ca="1" si="376"/>
        <v>0</v>
      </c>
      <c r="P2983">
        <f t="shared" ca="1" si="377"/>
        <v>4</v>
      </c>
      <c r="Q2983">
        <f t="shared" ca="1" si="373"/>
        <v>2</v>
      </c>
      <c r="R2983">
        <f t="shared" ca="1" si="378"/>
        <v>0</v>
      </c>
    </row>
    <row r="2984" spans="1:18">
      <c r="A2984">
        <f ca="1">VLOOKUP(O2984,Tabela3[],2,0)</f>
        <v>2000</v>
      </c>
      <c r="B2984" t="str">
        <f ca="1">VLOOKUP(P2984,Tabela3[],4,0)</f>
        <v>JANEIRO</v>
      </c>
      <c r="C2984" t="str">
        <f ca="1">VLOOKUP(Q2984,Tabela3[],5,0)</f>
        <v>França</v>
      </c>
      <c r="D2984" t="str">
        <f ca="1">VLOOKUP(Q2984,Tabela3[],3,0)</f>
        <v> LVMH</v>
      </c>
      <c r="E2984" t="str">
        <f ca="1">IF(R2984=Q2984, (VLOOKUP(P2984+1,Tabela3[],5,0)),VLOOKUP(R2984,Tabela3[],5,0))</f>
        <v>Japão</v>
      </c>
      <c r="F2984" s="1">
        <f t="shared" ca="1" si="370"/>
        <v>36874</v>
      </c>
      <c r="G2984" s="1">
        <f t="shared" ca="1" si="371"/>
        <v>36876.674147960184</v>
      </c>
      <c r="H2984">
        <f t="shared" ca="1" si="372"/>
        <v>1</v>
      </c>
      <c r="I2984" t="str">
        <f ca="1">VLOOKUP(Q2984,Tabela3[],9,1)</f>
        <v>Emma Maersk</v>
      </c>
      <c r="J2984" t="str">
        <f ca="1">VLOOKUP(Q2984,Tabela3[],11,0)</f>
        <v>Guerlain</v>
      </c>
      <c r="K2984" t="str">
        <f ca="1">VLOOKUP(Q2984,Tabela3[],10,0)</f>
        <v>Tecido</v>
      </c>
      <c r="L2984" t="e" cm="1">
        <f t="array" aca="1" ref="L2984" ca="1">IF(Tabela2[[#This Row],[PORTO]]=Tabela2[[#This Row],[DESTINO]],0,erro)</f>
        <v>#NAME?</v>
      </c>
      <c r="N2984">
        <f t="shared" ca="1" si="375"/>
        <v>48000</v>
      </c>
      <c r="O2984">
        <f t="shared" ca="1" si="376"/>
        <v>0</v>
      </c>
      <c r="P2984">
        <f t="shared" ca="1" si="377"/>
        <v>12</v>
      </c>
      <c r="Q2984">
        <f t="shared" ca="1" si="373"/>
        <v>23</v>
      </c>
      <c r="R2984">
        <f t="shared" ca="1" si="378"/>
        <v>9</v>
      </c>
    </row>
    <row r="2985" spans="1:18">
      <c r="A2985">
        <f ca="1">VLOOKUP(O2985,Tabela3[],2,0)</f>
        <v>2000</v>
      </c>
      <c r="B2985" t="str">
        <f ca="1">VLOOKUP(P2985,Tabela3[],4,0)</f>
        <v>AGOSTO</v>
      </c>
      <c r="C2985" t="str">
        <f ca="1">VLOOKUP(Q2985,Tabela3[],5,0)</f>
        <v>India</v>
      </c>
      <c r="D2985" t="str">
        <f ca="1">VLOOKUP(Q2985,Tabela3[],3,0)</f>
        <v>Reliance Industries</v>
      </c>
      <c r="E2985" t="str">
        <f ca="1">IF(R2985=Q2985, (VLOOKUP(P2985+1,Tabela3[],5,0)),VLOOKUP(R2985,Tabela3[],5,0))</f>
        <v>Japão</v>
      </c>
      <c r="F2985" s="1">
        <f t="shared" ca="1" si="370"/>
        <v>36731</v>
      </c>
      <c r="G2985" s="1">
        <f t="shared" ca="1" si="371"/>
        <v>36737.344425799078</v>
      </c>
      <c r="H2985">
        <f t="shared" ca="1" si="372"/>
        <v>0</v>
      </c>
      <c r="I2985" t="str">
        <f ca="1">VLOOKUP(Q2985,Tabela3[],9,1)</f>
        <v>Tanker</v>
      </c>
      <c r="J2985" t="str">
        <f ca="1">VLOOKUP(Q2985,Tabela3[],11,0)</f>
        <v>Polietileno</v>
      </c>
      <c r="K2985" t="str">
        <f ca="1">VLOOKUP(Q2985,Tabela3[],10,0)</f>
        <v>Petroquimicos</v>
      </c>
      <c r="L2985" t="e" cm="1">
        <f t="array" aca="1" ref="L2985" ca="1">IF(Tabela2[[#This Row],[PORTO]]=Tabela2[[#This Row],[DESTINO]],0,erro)</f>
        <v>#NAME?</v>
      </c>
      <c r="N2985">
        <f t="shared" ca="1" si="375"/>
        <v>0</v>
      </c>
      <c r="O2985">
        <f t="shared" ca="1" si="376"/>
        <v>0</v>
      </c>
      <c r="P2985">
        <f t="shared" ca="1" si="377"/>
        <v>7</v>
      </c>
      <c r="Q2985">
        <f t="shared" ca="1" si="373"/>
        <v>31</v>
      </c>
      <c r="R2985">
        <f t="shared" ca="1" si="378"/>
        <v>11</v>
      </c>
    </row>
    <row r="2986" spans="1:18">
      <c r="A2986">
        <f ca="1">VLOOKUP(O2986,Tabela3[],2,0)</f>
        <v>2009</v>
      </c>
      <c r="B2986" t="str">
        <f ca="1">VLOOKUP(P2986,Tabela3[],4,0)</f>
        <v>FEVEREIRO</v>
      </c>
      <c r="C2986" t="str">
        <f ca="1">VLOOKUP(Q2986,Tabela3[],5,0)</f>
        <v>Reino Unido</v>
      </c>
      <c r="D2986" t="str">
        <f ca="1">VLOOKUP(Q2986,Tabela3[],3,0)</f>
        <v>Unilever</v>
      </c>
      <c r="E2986" t="str">
        <f ca="1">IF(R2986=Q2986, (VLOOKUP(P2986+1,Tabela3[],5,0)),VLOOKUP(R2986,Tabela3[],5,0))</f>
        <v>Holanda</v>
      </c>
      <c r="F2986" s="1">
        <f t="shared" ca="1" si="370"/>
        <v>39813</v>
      </c>
      <c r="G2986" s="1">
        <f t="shared" ca="1" si="371"/>
        <v>39814.467719303924</v>
      </c>
      <c r="H2986">
        <f t="shared" ca="1" si="372"/>
        <v>0</v>
      </c>
      <c r="I2986" t="str">
        <f ca="1">VLOOKUP(Q2986,Tabela3[],9,1)</f>
        <v>HMM Helsinki</v>
      </c>
      <c r="J2986" t="str">
        <f ca="1">VLOOKUP(Q2986,Tabela3[],11,0)</f>
        <v xml:space="preserve">Shampoo </v>
      </c>
      <c r="K2986" t="str">
        <f ca="1">VLOOKUP(Q2986,Tabela3[],10,0)</f>
        <v>Quimico</v>
      </c>
      <c r="L2986" t="e" cm="1">
        <f t="array" aca="1" ref="L2986" ca="1">IF(Tabela2[[#This Row],[PORTO]]=Tabela2[[#This Row],[DESTINO]],0,erro)</f>
        <v>#NAME?</v>
      </c>
      <c r="N2986">
        <f t="shared" ca="1" si="375"/>
        <v>1220000</v>
      </c>
      <c r="O2986">
        <f t="shared" ca="1" si="376"/>
        <v>9</v>
      </c>
      <c r="P2986">
        <f t="shared" ca="1" si="377"/>
        <v>1</v>
      </c>
      <c r="Q2986">
        <f t="shared" ca="1" si="373"/>
        <v>24</v>
      </c>
      <c r="R2986">
        <f t="shared" ca="1" si="378"/>
        <v>15</v>
      </c>
    </row>
    <row r="2987" spans="1:18">
      <c r="A2987">
        <f ca="1">VLOOKUP(O2987,Tabela3[],2,0)</f>
        <v>2001</v>
      </c>
      <c r="B2987" t="str">
        <f ca="1">VLOOKUP(P2987,Tabela3[],4,0)</f>
        <v>NOVEMBRO</v>
      </c>
      <c r="C2987" t="str">
        <f ca="1">VLOOKUP(Q2987,Tabela3[],5,0)</f>
        <v>Holanda</v>
      </c>
      <c r="D2987" t="str">
        <f ca="1">VLOOKUP(Q2987,Tabela3[],3,0)</f>
        <v>Shell</v>
      </c>
      <c r="E2987" t="str">
        <f ca="1">IF(R2987=Q2987, (VLOOKUP(P2987+1,Tabela3[],5,0)),VLOOKUP(R2987,Tabela3[],5,0))</f>
        <v>Coréia do Sul</v>
      </c>
      <c r="F2987" s="1">
        <f t="shared" ca="1" si="370"/>
        <v>37182</v>
      </c>
      <c r="G2987" s="1">
        <f t="shared" ca="1" si="371"/>
        <v>37191.897789655952</v>
      </c>
      <c r="H2987">
        <f t="shared" ca="1" si="372"/>
        <v>1</v>
      </c>
      <c r="I2987" t="str">
        <f ca="1">VLOOKUP(Q2987,Tabela3[],9,1)</f>
        <v>AbQaiq</v>
      </c>
      <c r="J2987" t="str">
        <f ca="1">VLOOKUP(Q2987,Tabela3[],11,0)</f>
        <v>Gasolina</v>
      </c>
      <c r="K2987" t="str">
        <f ca="1">VLOOKUP(Q2987,Tabela3[],10,0)</f>
        <v>Petróleo</v>
      </c>
      <c r="L2987" t="e" cm="1">
        <f t="array" aca="1" ref="L2987" ca="1">IF(Tabela2[[#This Row],[PORTO]]=Tabela2[[#This Row],[DESTINO]],0,erro)</f>
        <v>#NAME?</v>
      </c>
      <c r="N2987">
        <f t="shared" ca="1" si="375"/>
        <v>92000</v>
      </c>
      <c r="O2987">
        <f t="shared" ca="1" si="376"/>
        <v>1</v>
      </c>
      <c r="P2987">
        <f t="shared" ca="1" si="377"/>
        <v>10</v>
      </c>
      <c r="Q2987">
        <f t="shared" ca="1" si="373"/>
        <v>16</v>
      </c>
      <c r="R2987">
        <f t="shared" ca="1" si="378"/>
        <v>12</v>
      </c>
    </row>
    <row r="2988" spans="1:18">
      <c r="A2988">
        <f ca="1">VLOOKUP(O2988,Tabela3[],2,0)</f>
        <v>2007</v>
      </c>
      <c r="B2988" t="str">
        <f ca="1">VLOOKUP(P2988,Tabela3[],4,0)</f>
        <v>NOVEMBRO</v>
      </c>
      <c r="C2988" t="str">
        <f ca="1">VLOOKUP(Q2988,Tabela3[],5,0)</f>
        <v>China</v>
      </c>
      <c r="D2988" t="str">
        <f ca="1">VLOOKUP(Q2988,Tabela3[],3,0)</f>
        <v>Alibaba Group</v>
      </c>
      <c r="E2988" t="str">
        <f ca="1">IF(R2988=Q2988, (VLOOKUP(P2988+1,Tabela3[],5,0)),VLOOKUP(R2988,Tabela3[],5,0))</f>
        <v>Japão</v>
      </c>
      <c r="F2988" s="1">
        <f t="shared" ca="1" si="370"/>
        <v>39382</v>
      </c>
      <c r="G2988" s="1">
        <f t="shared" ca="1" si="371"/>
        <v>39384.927093699829</v>
      </c>
      <c r="H2988">
        <f t="shared" ca="1" si="372"/>
        <v>0</v>
      </c>
      <c r="I2988" t="str">
        <f ca="1">VLOOKUP(Q2988,Tabela3[],9,1)</f>
        <v>HMM St Petersburg</v>
      </c>
      <c r="J2988" t="str">
        <f ca="1">VLOOKUP(Q2988,Tabela3[],11,0)</f>
        <v>Serração Portatil</v>
      </c>
      <c r="K2988" t="str">
        <f ca="1">VLOOKUP(Q2988,Tabela3[],10,0)</f>
        <v>Maquinário</v>
      </c>
      <c r="L2988" t="e" cm="1">
        <f t="array" aca="1" ref="L2988" ca="1">IF(Tabela2[[#This Row],[PORTO]]=Tabela2[[#This Row],[DESTINO]],0,erro)</f>
        <v>#NAME?</v>
      </c>
      <c r="N2988">
        <f t="shared" ca="1" si="375"/>
        <v>30</v>
      </c>
      <c r="O2988">
        <f t="shared" ca="1" si="376"/>
        <v>7</v>
      </c>
      <c r="P2988">
        <f t="shared" ca="1" si="377"/>
        <v>10</v>
      </c>
      <c r="Q2988">
        <f t="shared" ca="1" si="373"/>
        <v>0</v>
      </c>
      <c r="R2988">
        <f t="shared" ca="1" si="378"/>
        <v>0</v>
      </c>
    </row>
    <row r="2989" spans="1:18">
      <c r="A2989">
        <f ca="1">VLOOKUP(O2989,Tabela3[],2,0)</f>
        <v>2001</v>
      </c>
      <c r="B2989" t="str">
        <f ca="1">VLOOKUP(P2989,Tabela3[],4,0)</f>
        <v>SETEMBRO</v>
      </c>
      <c r="C2989" t="str">
        <f ca="1">VLOOKUP(Q2989,Tabela3[],5,0)</f>
        <v>Holanda</v>
      </c>
      <c r="D2989" t="str">
        <f ca="1">VLOOKUP(Q2989,Tabela3[],3,0)</f>
        <v>Shell</v>
      </c>
      <c r="E2989" t="str">
        <f ca="1">IF(R2989=Q2989, (VLOOKUP(P2989+1,Tabela3[],5,0)),VLOOKUP(R2989,Tabela3[],5,0))</f>
        <v>Alemanha</v>
      </c>
      <c r="F2989" s="1">
        <f t="shared" ca="1" si="370"/>
        <v>37104</v>
      </c>
      <c r="G2989" s="1">
        <f t="shared" ca="1" si="371"/>
        <v>37109.045228650211</v>
      </c>
      <c r="H2989">
        <f t="shared" ca="1" si="372"/>
        <v>0</v>
      </c>
      <c r="I2989" t="str">
        <f ca="1">VLOOKUP(Q2989,Tabela3[],9,1)</f>
        <v>AbQaiq</v>
      </c>
      <c r="J2989" t="str">
        <f ca="1">VLOOKUP(Q2989,Tabela3[],11,0)</f>
        <v>Petróleo Bruto</v>
      </c>
      <c r="K2989" t="str">
        <f ca="1">VLOOKUP(Q2989,Tabela3[],10,0)</f>
        <v>Petróleo</v>
      </c>
      <c r="L2989" t="e" cm="1">
        <f t="array" aca="1" ref="L2989" ca="1">IF(Tabela2[[#This Row],[PORTO]]=Tabela2[[#This Row],[DESTINO]],0,erro)</f>
        <v>#NAME?</v>
      </c>
      <c r="N2989">
        <f t="shared" ca="1" si="375"/>
        <v>57000</v>
      </c>
      <c r="O2989">
        <f t="shared" ca="1" si="376"/>
        <v>1</v>
      </c>
      <c r="P2989">
        <f t="shared" ca="1" si="377"/>
        <v>8</v>
      </c>
      <c r="Q2989">
        <f t="shared" ca="1" si="373"/>
        <v>17</v>
      </c>
      <c r="R2989">
        <f t="shared" ca="1" si="378"/>
        <v>8</v>
      </c>
    </row>
    <row r="2990" spans="1:18">
      <c r="A2990">
        <f ca="1">VLOOKUP(O2990,Tabela3[],2,0)</f>
        <v>2003</v>
      </c>
      <c r="B2990" t="str">
        <f ca="1">VLOOKUP(P2990,Tabela3[],4,0)</f>
        <v>JULHO</v>
      </c>
      <c r="C2990" t="str">
        <f ca="1">VLOOKUP(Q2990,Tabela3[],5,0)</f>
        <v>China</v>
      </c>
      <c r="D2990" t="str">
        <f ca="1">VLOOKUP(Q2990,Tabela3[],3,0)</f>
        <v>Alibaba Group</v>
      </c>
      <c r="E2990" t="str">
        <f ca="1">IF(R2990=Q2990, (VLOOKUP(P2990+1,Tabela3[],5,0)),VLOOKUP(R2990,Tabela3[],5,0))</f>
        <v>Estados Unidos</v>
      </c>
      <c r="F2990" s="1">
        <f t="shared" ca="1" si="370"/>
        <v>37793</v>
      </c>
      <c r="G2990" s="1">
        <f t="shared" ca="1" si="371"/>
        <v>37799.045935793292</v>
      </c>
      <c r="H2990">
        <f t="shared" ca="1" si="372"/>
        <v>1</v>
      </c>
      <c r="I2990" t="str">
        <f ca="1">VLOOKUP(Q2990,Tabela3[],9,1)</f>
        <v>HMM St Petersburg</v>
      </c>
      <c r="J2990" t="str">
        <f ca="1">VLOOKUP(Q2990,Tabela3[],11,0)</f>
        <v>Miniescavadeira</v>
      </c>
      <c r="K2990" t="str">
        <f ca="1">VLOOKUP(Q2990,Tabela3[],10,0)</f>
        <v>Maquinário</v>
      </c>
      <c r="L2990" t="e" cm="1">
        <f t="array" aca="1" ref="L2990" ca="1">IF(Tabela2[[#This Row],[PORTO]]=Tabela2[[#This Row],[DESTINO]],0,erro)</f>
        <v>#NAME?</v>
      </c>
      <c r="N2990">
        <f t="shared" ca="1" si="375"/>
        <v>10</v>
      </c>
      <c r="O2990">
        <f t="shared" ca="1" si="376"/>
        <v>3</v>
      </c>
      <c r="P2990">
        <f t="shared" ca="1" si="377"/>
        <v>6</v>
      </c>
      <c r="Q2990">
        <f t="shared" ca="1" si="373"/>
        <v>1</v>
      </c>
      <c r="R2990">
        <f t="shared" ca="1" si="378"/>
        <v>3</v>
      </c>
    </row>
    <row r="2991" spans="1:18">
      <c r="A2991">
        <f ca="1">VLOOKUP(O2991,Tabela3[],2,0)</f>
        <v>2004</v>
      </c>
      <c r="B2991" t="str">
        <f ca="1">VLOOKUP(P2991,Tabela3[],4,0)</f>
        <v>MAIO</v>
      </c>
      <c r="C2991" t="str">
        <f ca="1">VLOOKUP(Q2991,Tabela3[],5,0)</f>
        <v>Brasil</v>
      </c>
      <c r="D2991" t="str">
        <f ca="1">VLOOKUP(Q2991,Tabela3[],3,0)</f>
        <v>VALE</v>
      </c>
      <c r="E2991" t="str">
        <f ca="1">IF(R2991=Q2991, (VLOOKUP(P2991+1,Tabela3[],5,0)),VLOOKUP(R2991,Tabela3[],5,0))</f>
        <v>França</v>
      </c>
      <c r="F2991" s="1">
        <f t="shared" ca="1" si="370"/>
        <v>38086</v>
      </c>
      <c r="G2991" s="1">
        <f t="shared" ca="1" si="371"/>
        <v>38095.38231998535</v>
      </c>
      <c r="H2991">
        <f t="shared" ca="1" si="372"/>
        <v>0</v>
      </c>
      <c r="I2991" t="str">
        <f ca="1">VLOOKUP(Q2991,Tabela3[],9,1)</f>
        <v>Lan Hua Hai</v>
      </c>
      <c r="J2991" t="str">
        <f ca="1">VLOOKUP(Q2991,Tabela3[],11,0)</f>
        <v>Manganês</v>
      </c>
      <c r="K2991" t="str">
        <f ca="1">VLOOKUP(Q2991,Tabela3[],10,0)</f>
        <v>Minério</v>
      </c>
      <c r="L2991" t="e" cm="1">
        <f t="array" aca="1" ref="L2991" ca="1">IF(Tabela2[[#This Row],[PORTO]]=Tabela2[[#This Row],[DESTINO]],0,erro)</f>
        <v>#NAME?</v>
      </c>
      <c r="N2991">
        <f t="shared" ca="1" si="375"/>
        <v>0</v>
      </c>
      <c r="O2991">
        <f t="shared" ca="1" si="376"/>
        <v>4</v>
      </c>
      <c r="P2991">
        <f t="shared" ca="1" si="377"/>
        <v>4</v>
      </c>
      <c r="Q2991">
        <f t="shared" ca="1" si="373"/>
        <v>29</v>
      </c>
      <c r="R2991">
        <f t="shared" ca="1" si="378"/>
        <v>23</v>
      </c>
    </row>
    <row r="2992" spans="1:18">
      <c r="A2992">
        <f ca="1">VLOOKUP(O2992,Tabela3[],2,0)</f>
        <v>2007</v>
      </c>
      <c r="B2992" t="str">
        <f ca="1">VLOOKUP(P2992,Tabela3[],4,0)</f>
        <v>JUNHO</v>
      </c>
      <c r="C2992" t="str">
        <f ca="1">VLOOKUP(Q2992,Tabela3[],5,0)</f>
        <v>Coréia do Sul</v>
      </c>
      <c r="D2992" t="str">
        <f ca="1">VLOOKUP(Q2992,Tabela3[],3,0)</f>
        <v>Samsung</v>
      </c>
      <c r="E2992" t="str">
        <f ca="1">IF(R2992=Q2992, (VLOOKUP(P2992+1,Tabela3[],5,0)),VLOOKUP(R2992,Tabela3[],5,0))</f>
        <v>Japão</v>
      </c>
      <c r="F2992" s="1">
        <f t="shared" ca="1" si="370"/>
        <v>39216</v>
      </c>
      <c r="G2992" s="1">
        <f t="shared" ca="1" si="371"/>
        <v>39218.789687136581</v>
      </c>
      <c r="H2992">
        <f t="shared" ca="1" si="372"/>
        <v>0</v>
      </c>
      <c r="I2992" t="str">
        <f ca="1">VLOOKUP(Q2992,Tabela3[],9,1)</f>
        <v>HMM Rotterdam</v>
      </c>
      <c r="J2992" t="str">
        <f ca="1">VLOOKUP(Q2992,Tabela3[],11,0)</f>
        <v>Crystal UHD 4k 65"</v>
      </c>
      <c r="K2992" t="str">
        <f ca="1">VLOOKUP(Q2992,Tabela3[],10,0)</f>
        <v>Eletrônicos</v>
      </c>
      <c r="L2992" t="e" cm="1">
        <f t="array" aca="1" ref="L2992" ca="1">IF(Tabela2[[#This Row],[PORTO]]=Tabela2[[#This Row],[DESTINO]],0,erro)</f>
        <v>#NAME?</v>
      </c>
      <c r="N2992">
        <f t="shared" ca="1" si="375"/>
        <v>500</v>
      </c>
      <c r="O2992">
        <f t="shared" ca="1" si="376"/>
        <v>7</v>
      </c>
      <c r="P2992">
        <f t="shared" ca="1" si="377"/>
        <v>5</v>
      </c>
      <c r="Q2992">
        <f t="shared" ca="1" si="373"/>
        <v>14</v>
      </c>
      <c r="R2992">
        <f t="shared" ca="1" si="378"/>
        <v>10</v>
      </c>
    </row>
    <row r="2993" spans="1:18">
      <c r="A2993">
        <f ca="1">VLOOKUP(O2993,Tabela3[],2,0)</f>
        <v>2009</v>
      </c>
      <c r="B2993" t="str">
        <f ca="1">VLOOKUP(P2993,Tabela3[],4,0)</f>
        <v>JUNHO</v>
      </c>
      <c r="C2993" t="str">
        <f ca="1">VLOOKUP(Q2993,Tabela3[],5,0)</f>
        <v>Reino Unido</v>
      </c>
      <c r="D2993" t="str">
        <f ca="1">VLOOKUP(Q2993,Tabela3[],3,0)</f>
        <v>Unilever</v>
      </c>
      <c r="E2993" t="str">
        <f ca="1">IF(R2993=Q2993, (VLOOKUP(P2993+1,Tabela3[],5,0)),VLOOKUP(R2993,Tabela3[],5,0))</f>
        <v>Itália</v>
      </c>
      <c r="F2993" s="1">
        <f t="shared" ca="1" si="370"/>
        <v>39946</v>
      </c>
      <c r="G2993" s="1">
        <f t="shared" ca="1" si="371"/>
        <v>39950.123842316614</v>
      </c>
      <c r="H2993">
        <f t="shared" ca="1" si="372"/>
        <v>0</v>
      </c>
      <c r="I2993" t="str">
        <f ca="1">VLOOKUP(Q2993,Tabela3[],9,1)</f>
        <v>HMM Helsinki</v>
      </c>
      <c r="J2993" t="str">
        <f ca="1">VLOOKUP(Q2993,Tabela3[],11,0)</f>
        <v xml:space="preserve">Desodorante Antitranspirante Aerosol </v>
      </c>
      <c r="K2993" t="str">
        <f ca="1">VLOOKUP(Q2993,Tabela3[],10,0)</f>
        <v>Quimico</v>
      </c>
      <c r="L2993" t="e" cm="1">
        <f t="array" aca="1" ref="L2993" ca="1">IF(Tabela2[[#This Row],[PORTO]]=Tabela2[[#This Row],[DESTINO]],0,erro)</f>
        <v>#NAME?</v>
      </c>
      <c r="N2993">
        <f t="shared" ca="1" si="375"/>
        <v>1910000</v>
      </c>
      <c r="O2993">
        <f t="shared" ca="1" si="376"/>
        <v>9</v>
      </c>
      <c r="P2993">
        <f t="shared" ca="1" si="377"/>
        <v>5</v>
      </c>
      <c r="Q2993">
        <f t="shared" ca="1" si="373"/>
        <v>25</v>
      </c>
      <c r="R2993">
        <f t="shared" ca="1" si="378"/>
        <v>20</v>
      </c>
    </row>
    <row r="2994" spans="1:18">
      <c r="A2994">
        <f ca="1">VLOOKUP(O2994,Tabela3[],2,0)</f>
        <v>2007</v>
      </c>
      <c r="B2994" t="str">
        <f ca="1">VLOOKUP(P2994,Tabela3[],4,0)</f>
        <v>JUNHO</v>
      </c>
      <c r="C2994" t="str">
        <f ca="1">VLOOKUP(Q2994,Tabela3[],5,0)</f>
        <v>India</v>
      </c>
      <c r="D2994" t="str">
        <f ca="1">VLOOKUP(Q2994,Tabela3[],3,0)</f>
        <v>Reliance Industries</v>
      </c>
      <c r="E2994" t="str">
        <f ca="1">IF(R2994=Q2994, (VLOOKUP(P2994+1,Tabela3[],5,0)),VLOOKUP(R2994,Tabela3[],5,0))</f>
        <v>Alemanha</v>
      </c>
      <c r="F2994" s="1">
        <f t="shared" ca="1" si="370"/>
        <v>39214</v>
      </c>
      <c r="G2994" s="1">
        <f t="shared" ca="1" si="371"/>
        <v>39214.954339473705</v>
      </c>
      <c r="H2994">
        <f t="shared" ca="1" si="372"/>
        <v>1</v>
      </c>
      <c r="I2994" t="str">
        <f ca="1">VLOOKUP(Q2994,Tabela3[],9,1)</f>
        <v>Tanker</v>
      </c>
      <c r="J2994" t="str">
        <f ca="1">VLOOKUP(Q2994,Tabela3[],11,0)</f>
        <v>Polipropileno</v>
      </c>
      <c r="K2994" t="str">
        <f ca="1">VLOOKUP(Q2994,Tabela3[],10,0)</f>
        <v>Petroquimicos</v>
      </c>
      <c r="L2994" t="e" cm="1">
        <f t="array" aca="1" ref="L2994" ca="1">IF(Tabela2[[#This Row],[PORTO]]=Tabela2[[#This Row],[DESTINO]],0,erro)</f>
        <v>#NAME?</v>
      </c>
      <c r="N2994">
        <f t="shared" ca="1" si="375"/>
        <v>0</v>
      </c>
      <c r="O2994">
        <f t="shared" ca="1" si="376"/>
        <v>7</v>
      </c>
      <c r="P2994">
        <f t="shared" ca="1" si="377"/>
        <v>5</v>
      </c>
      <c r="Q2994">
        <f t="shared" ca="1" si="373"/>
        <v>30</v>
      </c>
      <c r="R2994">
        <f t="shared" ca="1" si="378"/>
        <v>6</v>
      </c>
    </row>
    <row r="2995" spans="1:18">
      <c r="A2995">
        <f ca="1">VLOOKUP(O2995,Tabela3[],2,0)</f>
        <v>2001</v>
      </c>
      <c r="B2995" t="str">
        <f ca="1">VLOOKUP(P2995,Tabela3[],4,0)</f>
        <v>MARÇO</v>
      </c>
      <c r="C2995" t="str">
        <f ca="1">VLOOKUP(Q2995,Tabela3[],5,0)</f>
        <v>Brasil</v>
      </c>
      <c r="D2995" t="str">
        <f ca="1">VLOOKUP(Q2995,Tabela3[],3,0)</f>
        <v>VALE</v>
      </c>
      <c r="E2995" t="str">
        <f ca="1">IF(R2995=Q2995, (VLOOKUP(P2995+1,Tabela3[],5,0)),VLOOKUP(R2995,Tabela3[],5,0))</f>
        <v>França</v>
      </c>
      <c r="F2995" s="1">
        <f t="shared" ca="1" si="370"/>
        <v>36937</v>
      </c>
      <c r="G2995" s="1">
        <f t="shared" ca="1" si="371"/>
        <v>36941.438577282861</v>
      </c>
      <c r="H2995">
        <f t="shared" ca="1" si="372"/>
        <v>1</v>
      </c>
      <c r="I2995" t="str">
        <f ca="1">VLOOKUP(Q2995,Tabela3[],9,1)</f>
        <v>Lan Hua Hai</v>
      </c>
      <c r="J2995" t="str">
        <f ca="1">VLOOKUP(Q2995,Tabela3[],11,0)</f>
        <v>Bauxita</v>
      </c>
      <c r="K2995" t="str">
        <f ca="1">VLOOKUP(Q2995,Tabela3[],10,0)</f>
        <v>Minério</v>
      </c>
      <c r="L2995" t="e" cm="1">
        <f t="array" aca="1" ref="L2995" ca="1">IF(Tabela2[[#This Row],[PORTO]]=Tabela2[[#This Row],[DESTINO]],0,erro)</f>
        <v>#NAME?</v>
      </c>
      <c r="N2995">
        <f t="shared" ca="1" si="375"/>
        <v>0</v>
      </c>
      <c r="O2995">
        <f t="shared" ca="1" si="376"/>
        <v>1</v>
      </c>
      <c r="P2995">
        <f t="shared" ref="P2995:P3026" ca="1" si="379">INT(RAND()*13)</f>
        <v>2</v>
      </c>
      <c r="Q2995">
        <f t="shared" ca="1" si="373"/>
        <v>28</v>
      </c>
      <c r="R2995">
        <f t="shared" ca="1" si="378"/>
        <v>21</v>
      </c>
    </row>
    <row r="2996" spans="1:18">
      <c r="A2996">
        <f ca="1">VLOOKUP(O2996,Tabela3[],2,0)</f>
        <v>2008</v>
      </c>
      <c r="B2996" t="str">
        <f ca="1">VLOOKUP(P2996,Tabela3[],4,0)</f>
        <v>AGOSTO</v>
      </c>
      <c r="C2996" t="str">
        <f ca="1">VLOOKUP(Q2996,Tabela3[],5,0)</f>
        <v>Itália</v>
      </c>
      <c r="D2996" t="str">
        <f ca="1">VLOOKUP(Q2996,Tabela3[],3,0)</f>
        <v>Hyundai</v>
      </c>
      <c r="E2996" t="str">
        <f ca="1">IF(R2996=Q2996, (VLOOKUP(P2996+1,Tabela3[],5,0)),VLOOKUP(R2996,Tabela3[],5,0))</f>
        <v>Reino Unido</v>
      </c>
      <c r="F2996" s="1">
        <f t="shared" ca="1" si="370"/>
        <v>39652</v>
      </c>
      <c r="G2996" s="1">
        <f t="shared" ca="1" si="371"/>
        <v>39657.023335136393</v>
      </c>
      <c r="H2996">
        <f t="shared" ca="1" si="372"/>
        <v>0</v>
      </c>
      <c r="I2996" t="str">
        <f ca="1">VLOOKUP(Q2996,Tabela3[],9,1)</f>
        <v>Car Carriers</v>
      </c>
      <c r="J2996" t="str">
        <f ca="1">VLOOKUP(Q2996,Tabela3[],11,0)</f>
        <v>Creta Confort</v>
      </c>
      <c r="K2996" t="str">
        <f ca="1">VLOOKUP(Q2996,Tabela3[],10,0)</f>
        <v>Carros</v>
      </c>
      <c r="L2996" t="e" cm="1">
        <f t="array" aca="1" ref="L2996" ca="1">IF(Tabela2[[#This Row],[PORTO]]=Tabela2[[#This Row],[DESTINO]],0,erro)</f>
        <v>#NAME?</v>
      </c>
      <c r="N2996">
        <f t="shared" ca="1" si="375"/>
        <v>100</v>
      </c>
      <c r="O2996">
        <f t="shared" ca="1" si="376"/>
        <v>8</v>
      </c>
      <c r="P2996">
        <f t="shared" ca="1" si="379"/>
        <v>7</v>
      </c>
      <c r="Q2996">
        <f t="shared" ca="1" si="373"/>
        <v>18</v>
      </c>
      <c r="R2996">
        <f t="shared" ca="1" si="378"/>
        <v>24</v>
      </c>
    </row>
    <row r="2997" spans="1:18">
      <c r="A2997">
        <f ca="1">VLOOKUP(O2997,Tabela3[],2,0)</f>
        <v>2008</v>
      </c>
      <c r="B2997" t="str">
        <f ca="1">VLOOKUP(P2997,Tabela3[],4,0)</f>
        <v>MARÇO</v>
      </c>
      <c r="C2997" t="str">
        <f ca="1">VLOOKUP(Q2997,Tabela3[],5,0)</f>
        <v>China</v>
      </c>
      <c r="D2997" t="str">
        <f ca="1">VLOOKUP(Q2997,Tabela3[],3,0)</f>
        <v>Alibaba Group</v>
      </c>
      <c r="E2997" t="str">
        <f ca="1">IF(R2997=Q2997, (VLOOKUP(P2997+1,Tabela3[],5,0)),VLOOKUP(R2997,Tabela3[],5,0))</f>
        <v>Coréia do Sul</v>
      </c>
      <c r="F2997" s="1">
        <f t="shared" ca="1" si="370"/>
        <v>39501</v>
      </c>
      <c r="G2997" s="1">
        <f t="shared" ca="1" si="371"/>
        <v>39503.38002886789</v>
      </c>
      <c r="H2997">
        <f t="shared" ca="1" si="372"/>
        <v>0</v>
      </c>
      <c r="I2997" t="str">
        <f ca="1">VLOOKUP(Q2997,Tabela3[],9,1)</f>
        <v>HMM St Petersburg</v>
      </c>
      <c r="J2997" t="str">
        <f ca="1">VLOOKUP(Q2997,Tabela3[],11,0)</f>
        <v>Miniescavadeira</v>
      </c>
      <c r="K2997" t="str">
        <f ca="1">VLOOKUP(Q2997,Tabela3[],10,0)</f>
        <v>Maquinário</v>
      </c>
      <c r="L2997" t="e" cm="1">
        <f t="array" aca="1" ref="L2997" ca="1">IF(Tabela2[[#This Row],[PORTO]]=Tabela2[[#This Row],[DESTINO]],0,erro)</f>
        <v>#NAME?</v>
      </c>
      <c r="N2997">
        <f t="shared" ca="1" si="375"/>
        <v>10</v>
      </c>
      <c r="O2997">
        <f t="shared" ca="1" si="376"/>
        <v>8</v>
      </c>
      <c r="P2997">
        <f t="shared" ca="1" si="379"/>
        <v>2</v>
      </c>
      <c r="Q2997">
        <f t="shared" ca="1" si="373"/>
        <v>1</v>
      </c>
      <c r="R2997">
        <f t="shared" ca="1" si="378"/>
        <v>13</v>
      </c>
    </row>
    <row r="2998" spans="1:18">
      <c r="A2998">
        <f ca="1">VLOOKUP(O2998,Tabela3[],2,0)</f>
        <v>2000</v>
      </c>
      <c r="B2998" t="str">
        <f ca="1">VLOOKUP(P2998,Tabela3[],4,0)</f>
        <v>AGOSTO</v>
      </c>
      <c r="C2998" t="str">
        <f ca="1">VLOOKUP(Q2998,Tabela3[],5,0)</f>
        <v>Japão</v>
      </c>
      <c r="D2998" t="str">
        <f ca="1">VLOOKUP(Q2998,Tabela3[],3,0)</f>
        <v>Toyota</v>
      </c>
      <c r="E2998" t="str">
        <f ca="1">IF(R2998=Q2998, (VLOOKUP(P2998+1,Tabela3[],5,0)),VLOOKUP(R2998,Tabela3[],5,0))</f>
        <v>Alemanha</v>
      </c>
      <c r="F2998" s="1">
        <f t="shared" ca="1" si="370"/>
        <v>36710</v>
      </c>
      <c r="G2998" s="1">
        <f t="shared" ca="1" si="371"/>
        <v>36714.835096188544</v>
      </c>
      <c r="H2998">
        <f t="shared" ca="1" si="372"/>
        <v>1</v>
      </c>
      <c r="I2998" t="str">
        <f ca="1">VLOOKUP(Q2998,Tabela3[],9,1)</f>
        <v>Trailer Carriers</v>
      </c>
      <c r="J2998" t="str">
        <f ca="1">VLOOKUP(Q2998,Tabela3[],11,0)</f>
        <v>COROLLA CROSS XR</v>
      </c>
      <c r="K2998" t="str">
        <f ca="1">VLOOKUP(Q2998,Tabela3[],10,0)</f>
        <v>Carros</v>
      </c>
      <c r="L2998" t="e" cm="1">
        <f t="array" aca="1" ref="L2998" ca="1">IF(Tabela2[[#This Row],[PORTO]]=Tabela2[[#This Row],[DESTINO]],0,erro)</f>
        <v>#NAME?</v>
      </c>
      <c r="N2998">
        <f t="shared" ca="1" si="375"/>
        <v>400</v>
      </c>
      <c r="O2998">
        <f t="shared" ca="1" si="376"/>
        <v>0</v>
      </c>
      <c r="P2998">
        <f t="shared" ca="1" si="379"/>
        <v>7</v>
      </c>
      <c r="Q2998">
        <f t="shared" ca="1" si="373"/>
        <v>11</v>
      </c>
      <c r="R2998">
        <f t="shared" ca="1" si="378"/>
        <v>11</v>
      </c>
    </row>
    <row r="2999" spans="1:18">
      <c r="A2999">
        <f ca="1">VLOOKUP(O2999,Tabela3[],2,0)</f>
        <v>2006</v>
      </c>
      <c r="B2999" t="str">
        <f ca="1">VLOOKUP(P2999,Tabela3[],4,0)</f>
        <v>FEVEREIRO</v>
      </c>
      <c r="C2999" t="str">
        <f ca="1">VLOOKUP(Q2999,Tabela3[],5,0)</f>
        <v>Itália</v>
      </c>
      <c r="D2999" t="str">
        <f ca="1">VLOOKUP(Q2999,Tabela3[],3,0)</f>
        <v>Hyundai</v>
      </c>
      <c r="E2999" t="str">
        <f ca="1">IF(R2999=Q2999, (VLOOKUP(P2999+1,Tabela3[],5,0)),VLOOKUP(R2999,Tabela3[],5,0))</f>
        <v>Coréia do Sul</v>
      </c>
      <c r="F2999" s="1">
        <f t="shared" ca="1" si="370"/>
        <v>38718</v>
      </c>
      <c r="G2999" s="1">
        <f t="shared" ca="1" si="371"/>
        <v>38727.237106271292</v>
      </c>
      <c r="H2999">
        <f t="shared" ca="1" si="372"/>
        <v>1</v>
      </c>
      <c r="I2999" t="str">
        <f ca="1">VLOOKUP(Q2999,Tabela3[],9,1)</f>
        <v>Car Carriers</v>
      </c>
      <c r="J2999" t="str">
        <f ca="1">VLOOKUP(Q2999,Tabela3[],11,0)</f>
        <v>Creta Confort</v>
      </c>
      <c r="K2999" t="str">
        <f ca="1">VLOOKUP(Q2999,Tabela3[],10,0)</f>
        <v>Carros</v>
      </c>
      <c r="L2999" t="e" cm="1">
        <f t="array" aca="1" ref="L2999" ca="1">IF(Tabela2[[#This Row],[PORTO]]=Tabela2[[#This Row],[DESTINO]],0,erro)</f>
        <v>#NAME?</v>
      </c>
      <c r="N2999">
        <f t="shared" ca="1" si="375"/>
        <v>200</v>
      </c>
      <c r="O2999">
        <f t="shared" ca="1" si="376"/>
        <v>6</v>
      </c>
      <c r="P2999">
        <f t="shared" ca="1" si="379"/>
        <v>1</v>
      </c>
      <c r="Q2999">
        <f t="shared" ca="1" si="373"/>
        <v>18</v>
      </c>
      <c r="R2999">
        <f t="shared" ca="1" si="378"/>
        <v>13</v>
      </c>
    </row>
    <row r="3000" spans="1:18">
      <c r="A3000">
        <f ca="1">VLOOKUP(O3000,Tabela3[],2,0)</f>
        <v>2004</v>
      </c>
      <c r="B3000" t="str">
        <f ca="1">VLOOKUP(P3000,Tabela3[],4,0)</f>
        <v>MARÇO</v>
      </c>
      <c r="C3000" t="str">
        <f ca="1">VLOOKUP(Q3000,Tabela3[],5,0)</f>
        <v>Itália</v>
      </c>
      <c r="D3000" t="str">
        <f ca="1">VLOOKUP(Q3000,Tabela3[],3,0)</f>
        <v>Hyundai</v>
      </c>
      <c r="E3000" t="str">
        <f ca="1">IF(R3000=Q3000, (VLOOKUP(P3000+1,Tabela3[],5,0)),VLOOKUP(R3000,Tabela3[],5,0))</f>
        <v>Itália</v>
      </c>
      <c r="F3000" s="1">
        <f t="shared" ca="1" si="370"/>
        <v>38033</v>
      </c>
      <c r="G3000" s="1">
        <f t="shared" ca="1" si="371"/>
        <v>38040.442476784076</v>
      </c>
      <c r="H3000">
        <f t="shared" ca="1" si="372"/>
        <v>1</v>
      </c>
      <c r="I3000" t="str">
        <f ca="1">VLOOKUP(Q3000,Tabela3[],9,1)</f>
        <v>Car Carriers</v>
      </c>
      <c r="J3000" t="str">
        <f ca="1">VLOOKUP(Q3000,Tabela3[],11,0)</f>
        <v>Creta Confort</v>
      </c>
      <c r="K3000" t="str">
        <f ca="1">VLOOKUP(Q3000,Tabela3[],10,0)</f>
        <v>Carros</v>
      </c>
      <c r="L3000" cm="1">
        <f t="array" aca="1" ref="L3000" ca="1">IF(Tabela2[[#This Row],[PORTO]]=Tabela2[[#This Row],[DESTINO]],0,erro)</f>
        <v>0</v>
      </c>
      <c r="N3000">
        <f t="shared" ca="1" si="375"/>
        <v>200</v>
      </c>
      <c r="O3000">
        <f t="shared" ca="1" si="376"/>
        <v>4</v>
      </c>
      <c r="P3000">
        <f t="shared" ca="1" si="379"/>
        <v>2</v>
      </c>
      <c r="Q3000">
        <f t="shared" ca="1" si="373"/>
        <v>18</v>
      </c>
      <c r="R3000">
        <f t="shared" ca="1" si="378"/>
        <v>20</v>
      </c>
    </row>
    <row r="3001" spans="1:18">
      <c r="A3001">
        <f ca="1">VLOOKUP(O3001,Tabela3[],2,0)</f>
        <v>2006</v>
      </c>
      <c r="B3001" t="str">
        <f ca="1">VLOOKUP(P3001,Tabela3[],4,0)</f>
        <v>ABRIL</v>
      </c>
      <c r="C3001" t="str">
        <f ca="1">VLOOKUP(Q3001,Tabela3[],5,0)</f>
        <v>China</v>
      </c>
      <c r="D3001" t="str">
        <f ca="1">VLOOKUP(Q3001,Tabela3[],3,0)</f>
        <v>Alibaba Group</v>
      </c>
      <c r="E3001" t="str">
        <f ca="1">IF(R3001=Q3001, (VLOOKUP(P3001+1,Tabela3[],5,0)),VLOOKUP(R3001,Tabela3[],5,0))</f>
        <v>China</v>
      </c>
      <c r="F3001" s="1">
        <f t="shared" ca="1" si="370"/>
        <v>38777</v>
      </c>
      <c r="G3001" s="1">
        <f t="shared" ca="1" si="371"/>
        <v>38781.965613060303</v>
      </c>
      <c r="H3001">
        <f t="shared" ca="1" si="372"/>
        <v>1</v>
      </c>
      <c r="I3001" t="str">
        <f ca="1">VLOOKUP(Q3001,Tabela3[],9,1)</f>
        <v>HMM St Petersburg</v>
      </c>
      <c r="J3001" t="str">
        <f ca="1">VLOOKUP(Q3001,Tabela3[],11,0)</f>
        <v>Ar Condicionado 18000</v>
      </c>
      <c r="K3001" t="str">
        <f ca="1">VLOOKUP(Q3001,Tabela3[],10,0)</f>
        <v>Eletrônicos</v>
      </c>
      <c r="L3001" cm="1">
        <f t="array" aca="1" ref="L3001" ca="1">IF(Tabela2[[#This Row],[PORTO]]=Tabela2[[#This Row],[DESTINO]],0,erro)</f>
        <v>0</v>
      </c>
      <c r="N3001">
        <f t="shared" ca="1" si="375"/>
        <v>2500</v>
      </c>
      <c r="O3001">
        <f t="shared" ca="1" si="376"/>
        <v>6</v>
      </c>
      <c r="P3001">
        <f t="shared" ca="1" si="379"/>
        <v>3</v>
      </c>
      <c r="Q3001">
        <f t="shared" ca="1" si="373"/>
        <v>2</v>
      </c>
      <c r="R3001">
        <f t="shared" ca="1" si="378"/>
        <v>1</v>
      </c>
    </row>
    <row r="3002" spans="1:18">
      <c r="A3002">
        <f ca="1">VLOOKUP(O3002,Tabela3[],2,0)</f>
        <v>2001</v>
      </c>
      <c r="B3002" t="str">
        <f ca="1">VLOOKUP(P3002,Tabela3[],4,0)</f>
        <v>MARÇO</v>
      </c>
      <c r="C3002" t="str">
        <f ca="1">VLOOKUP(Q3002,Tabela3[],5,0)</f>
        <v>China</v>
      </c>
      <c r="D3002" t="str">
        <f ca="1">VLOOKUP(Q3002,Tabela3[],3,0)</f>
        <v>Alibaba Group</v>
      </c>
      <c r="E3002" t="str">
        <f ca="1">IF(R3002=Q3002, (VLOOKUP(P3002+1,Tabela3[],5,0)),VLOOKUP(R3002,Tabela3[],5,0))</f>
        <v>Estados Unidos</v>
      </c>
      <c r="F3002" s="1">
        <f t="shared" ca="1" si="370"/>
        <v>36938</v>
      </c>
      <c r="G3002" s="1">
        <f t="shared" ca="1" si="371"/>
        <v>36941.756751246692</v>
      </c>
      <c r="H3002">
        <f t="shared" ca="1" si="372"/>
        <v>1</v>
      </c>
      <c r="I3002" t="str">
        <f ca="1">VLOOKUP(Q3002,Tabela3[],9,1)</f>
        <v>HMM St Petersburg</v>
      </c>
      <c r="J3002" t="str">
        <f ca="1">VLOOKUP(Q3002,Tabela3[],11,0)</f>
        <v>Ar Condicionado 18000</v>
      </c>
      <c r="K3002" t="str">
        <f ca="1">VLOOKUP(Q3002,Tabela3[],10,0)</f>
        <v>Eletrônicos</v>
      </c>
      <c r="L3002" t="e" cm="1">
        <f t="array" aca="1" ref="L3002" ca="1">IF(Tabela2[[#This Row],[PORTO]]=Tabela2[[#This Row],[DESTINO]],0,erro)</f>
        <v>#NAME?</v>
      </c>
      <c r="N3002">
        <f t="shared" ca="1" si="375"/>
        <v>500</v>
      </c>
      <c r="O3002">
        <f t="shared" ca="1" si="376"/>
        <v>1</v>
      </c>
      <c r="P3002">
        <f t="shared" ca="1" si="379"/>
        <v>2</v>
      </c>
      <c r="Q3002">
        <f t="shared" ca="1" si="373"/>
        <v>2</v>
      </c>
      <c r="R3002">
        <f t="shared" ca="1" si="378"/>
        <v>2</v>
      </c>
    </row>
    <row r="3003" spans="1:18">
      <c r="A3003">
        <f ca="1">VLOOKUP(O3003,Tabela3[],2,0)</f>
        <v>2002</v>
      </c>
      <c r="B3003" t="str">
        <f ca="1">VLOOKUP(P3003,Tabela3[],4,0)</f>
        <v>ABRIL</v>
      </c>
      <c r="C3003" t="str">
        <f ca="1">VLOOKUP(Q3003,Tabela3[],5,0)</f>
        <v>Canadá</v>
      </c>
      <c r="D3003" t="str">
        <f ca="1">VLOOKUP(Q3003,Tabela3[],3,0)</f>
        <v>Shopify</v>
      </c>
      <c r="E3003" t="str">
        <f ca="1">IF(R3003=Q3003, (VLOOKUP(P3003+1,Tabela3[],5,0)),VLOOKUP(R3003,Tabela3[],5,0))</f>
        <v>Holanda</v>
      </c>
      <c r="F3003" s="1">
        <f t="shared" ca="1" si="370"/>
        <v>37334</v>
      </c>
      <c r="G3003" s="1">
        <f t="shared" ca="1" si="371"/>
        <v>37339.579800824569</v>
      </c>
      <c r="H3003">
        <f t="shared" ca="1" si="372"/>
        <v>0</v>
      </c>
      <c r="I3003" t="str">
        <f ca="1">VLOOKUP(Q3003,Tabela3[],9,1)</f>
        <v>HMM Southampton</v>
      </c>
      <c r="J3003" t="str">
        <f ca="1">VLOOKUP(Q3003,Tabela3[],11,0)</f>
        <v>NONA</v>
      </c>
      <c r="K3003" t="str">
        <f ca="1">VLOOKUP(Q3003,Tabela3[],10,0)</f>
        <v>Bebida</v>
      </c>
      <c r="L3003" t="e" cm="1">
        <f t="array" aca="1" ref="L3003" ca="1">IF(Tabela2[[#This Row],[PORTO]]=Tabela2[[#This Row],[DESTINO]],0,erro)</f>
        <v>#NAME?</v>
      </c>
      <c r="N3003">
        <f t="shared" ca="1" si="375"/>
        <v>0</v>
      </c>
      <c r="O3003">
        <f t="shared" ca="1" si="376"/>
        <v>2</v>
      </c>
      <c r="P3003">
        <f t="shared" ca="1" si="379"/>
        <v>3</v>
      </c>
      <c r="Q3003">
        <f t="shared" ca="1" si="373"/>
        <v>34</v>
      </c>
      <c r="R3003">
        <f t="shared" ca="1" si="378"/>
        <v>15</v>
      </c>
    </row>
    <row r="3004" spans="1:18">
      <c r="A3004">
        <f ca="1">VLOOKUP(O3004,Tabela3[],2,0)</f>
        <v>2003</v>
      </c>
      <c r="B3004" t="str">
        <f ca="1">VLOOKUP(P3004,Tabela3[],4,0)</f>
        <v>OUTUBRO</v>
      </c>
      <c r="C3004" t="str">
        <f ca="1">VLOOKUP(Q3004,Tabela3[],5,0)</f>
        <v>Japão</v>
      </c>
      <c r="D3004" t="str">
        <f ca="1">VLOOKUP(Q3004,Tabela3[],3,0)</f>
        <v>Toyota</v>
      </c>
      <c r="E3004" t="str">
        <f ca="1">IF(R3004=Q3004, (VLOOKUP(P3004+1,Tabela3[],5,0)),VLOOKUP(R3004,Tabela3[],5,0))</f>
        <v>Coréia do Sul</v>
      </c>
      <c r="F3004" s="1">
        <f t="shared" ca="1" si="370"/>
        <v>37884</v>
      </c>
      <c r="G3004" s="1">
        <f t="shared" ca="1" si="371"/>
        <v>37884.398874335478</v>
      </c>
      <c r="H3004">
        <f t="shared" ca="1" si="372"/>
        <v>1</v>
      </c>
      <c r="I3004" t="str">
        <f ca="1">VLOOKUP(Q3004,Tabela3[],9,1)</f>
        <v>Trailer Carriers</v>
      </c>
      <c r="J3004" t="str">
        <f ca="1">VLOOKUP(Q3004,Tabela3[],11,0)</f>
        <v>HILUX CABINE DUPLA STD POWER PACK</v>
      </c>
      <c r="K3004" t="str">
        <f ca="1">VLOOKUP(Q3004,Tabela3[],10,0)</f>
        <v>Carros</v>
      </c>
      <c r="L3004" t="e" cm="1">
        <f t="array" aca="1" ref="L3004" ca="1">IF(Tabela2[[#This Row],[PORTO]]=Tabela2[[#This Row],[DESTINO]],0,erro)</f>
        <v>#NAME?</v>
      </c>
      <c r="N3004">
        <f t="shared" ca="1" si="375"/>
        <v>400</v>
      </c>
      <c r="O3004">
        <f t="shared" ca="1" si="376"/>
        <v>3</v>
      </c>
      <c r="P3004">
        <f t="shared" ca="1" si="379"/>
        <v>9</v>
      </c>
      <c r="Q3004">
        <f t="shared" ca="1" si="373"/>
        <v>9</v>
      </c>
      <c r="R3004">
        <f t="shared" ca="1" si="378"/>
        <v>12</v>
      </c>
    </row>
    <row r="3005" spans="1:18">
      <c r="A3005">
        <f ca="1">VLOOKUP(O3005,Tabela3[],2,0)</f>
        <v>2009</v>
      </c>
      <c r="B3005" t="str">
        <f ca="1">VLOOKUP(P3005,Tabela3[],4,0)</f>
        <v>SETEMBRO</v>
      </c>
      <c r="C3005" t="str">
        <f ca="1">VLOOKUP(Q3005,Tabela3[],5,0)</f>
        <v>Brasil</v>
      </c>
      <c r="D3005" t="str">
        <f ca="1">VLOOKUP(Q3005,Tabela3[],3,0)</f>
        <v>VALE</v>
      </c>
      <c r="E3005" t="str">
        <f ca="1">IF(R3005=Q3005, (VLOOKUP(P3005+1,Tabela3[],5,0)),VLOOKUP(R3005,Tabela3[],5,0))</f>
        <v>China</v>
      </c>
      <c r="F3005" s="1">
        <f t="shared" ca="1" si="370"/>
        <v>40031</v>
      </c>
      <c r="G3005" s="1">
        <f t="shared" ca="1" si="371"/>
        <v>40034.379532053252</v>
      </c>
      <c r="H3005">
        <f t="shared" ca="1" si="372"/>
        <v>0</v>
      </c>
      <c r="I3005" t="str">
        <f ca="1">VLOOKUP(Q3005,Tabela3[],9,1)</f>
        <v>Lan Hua Hai</v>
      </c>
      <c r="J3005" t="str">
        <f ca="1">VLOOKUP(Q3005,Tabela3[],11,0)</f>
        <v>Bauxita</v>
      </c>
      <c r="K3005" t="str">
        <f ca="1">VLOOKUP(Q3005,Tabela3[],10,0)</f>
        <v>Minério</v>
      </c>
      <c r="L3005" t="e" cm="1">
        <f t="array" aca="1" ref="L3005" ca="1">IF(Tabela2[[#This Row],[PORTO]]=Tabela2[[#This Row],[DESTINO]],0,erro)</f>
        <v>#NAME?</v>
      </c>
      <c r="N3005">
        <f t="shared" ca="1" si="375"/>
        <v>0</v>
      </c>
      <c r="O3005">
        <f t="shared" ca="1" si="376"/>
        <v>9</v>
      </c>
      <c r="P3005">
        <f t="shared" ca="1" si="379"/>
        <v>8</v>
      </c>
      <c r="Q3005">
        <f t="shared" ca="1" si="373"/>
        <v>28</v>
      </c>
      <c r="R3005">
        <f t="shared" ca="1" si="378"/>
        <v>2</v>
      </c>
    </row>
    <row r="3006" spans="1:18">
      <c r="A3006">
        <f ca="1">VLOOKUP(O3006,Tabela3[],2,0)</f>
        <v>2002</v>
      </c>
      <c r="B3006" t="str">
        <f ca="1">VLOOKUP(P3006,Tabela3[],4,0)</f>
        <v>AGOSTO</v>
      </c>
      <c r="C3006" t="str">
        <f ca="1">VLOOKUP(Q3006,Tabela3[],5,0)</f>
        <v>China</v>
      </c>
      <c r="D3006" t="str">
        <f ca="1">VLOOKUP(Q3006,Tabela3[],3,0)</f>
        <v>Alibaba Group</v>
      </c>
      <c r="E3006" t="str">
        <f ca="1">IF(R3006=Q3006, (VLOOKUP(P3006+1,Tabela3[],5,0)),VLOOKUP(R3006,Tabela3[],5,0))</f>
        <v>Coréia do Sul</v>
      </c>
      <c r="F3006" s="1">
        <f t="shared" ca="1" si="370"/>
        <v>37459</v>
      </c>
      <c r="G3006" s="1">
        <f t="shared" ca="1" si="371"/>
        <v>37461.855521928228</v>
      </c>
      <c r="H3006">
        <f t="shared" ca="1" si="372"/>
        <v>1</v>
      </c>
      <c r="I3006" t="str">
        <f ca="1">VLOOKUP(Q3006,Tabela3[],9,1)</f>
        <v>HMM St Petersburg</v>
      </c>
      <c r="J3006" t="str">
        <f ca="1">VLOOKUP(Q3006,Tabela3[],11,0)</f>
        <v>Ar Condicionado 18000</v>
      </c>
      <c r="K3006" t="str">
        <f ca="1">VLOOKUP(Q3006,Tabela3[],10,0)</f>
        <v>Eletrônicos</v>
      </c>
      <c r="L3006" t="e" cm="1">
        <f t="array" aca="1" ref="L3006" ca="1">IF(Tabela2[[#This Row],[PORTO]]=Tabela2[[#This Row],[DESTINO]],0,erro)</f>
        <v>#NAME?</v>
      </c>
      <c r="N3006">
        <f t="shared" ca="1" si="375"/>
        <v>1500</v>
      </c>
      <c r="O3006">
        <f t="shared" ca="1" si="376"/>
        <v>2</v>
      </c>
      <c r="P3006">
        <f t="shared" ca="1" si="379"/>
        <v>7</v>
      </c>
      <c r="Q3006">
        <f t="shared" ca="1" si="373"/>
        <v>2</v>
      </c>
      <c r="R3006">
        <f t="shared" ca="1" si="378"/>
        <v>12</v>
      </c>
    </row>
    <row r="3007" spans="1:18">
      <c r="A3007">
        <f ca="1">VLOOKUP(O3007,Tabela3[],2,0)</f>
        <v>2000</v>
      </c>
      <c r="B3007" t="str">
        <f ca="1">VLOOKUP(P3007,Tabela3[],4,0)</f>
        <v>SETEMBRO</v>
      </c>
      <c r="C3007" t="str">
        <f ca="1">VLOOKUP(Q3007,Tabela3[],5,0)</f>
        <v>Coréia do Sul</v>
      </c>
      <c r="D3007" t="str">
        <f ca="1">VLOOKUP(Q3007,Tabela3[],3,0)</f>
        <v>Samsung</v>
      </c>
      <c r="E3007" t="str">
        <f ca="1">IF(R3007=Q3007, (VLOOKUP(P3007+1,Tabela3[],5,0)),VLOOKUP(R3007,Tabela3[],5,0))</f>
        <v>Holanda</v>
      </c>
      <c r="F3007" s="1">
        <f t="shared" ca="1" si="370"/>
        <v>36741</v>
      </c>
      <c r="G3007" s="1">
        <f t="shared" ca="1" si="371"/>
        <v>36746.207097864433</v>
      </c>
      <c r="H3007">
        <f t="shared" ca="1" si="372"/>
        <v>1</v>
      </c>
      <c r="I3007" t="str">
        <f ca="1">VLOOKUP(Q3007,Tabela3[],9,1)</f>
        <v>HMM Rotterdam</v>
      </c>
      <c r="J3007" t="str">
        <f ca="1">VLOOKUP(Q3007,Tabela3[],11,0)</f>
        <v>QLED 4k 75"</v>
      </c>
      <c r="K3007" t="str">
        <f ca="1">VLOOKUP(Q3007,Tabela3[],10,0)</f>
        <v>Eletrônicos</v>
      </c>
      <c r="L3007" t="e" cm="1">
        <f t="array" aca="1" ref="L3007" ca="1">IF(Tabela2[[#This Row],[PORTO]]=Tabela2[[#This Row],[DESTINO]],0,erro)</f>
        <v>#NAME?</v>
      </c>
      <c r="N3007">
        <f t="shared" ca="1" si="375"/>
        <v>1500</v>
      </c>
      <c r="O3007">
        <f t="shared" ca="1" si="376"/>
        <v>0</v>
      </c>
      <c r="P3007">
        <f t="shared" ca="1" si="379"/>
        <v>8</v>
      </c>
      <c r="Q3007">
        <f t="shared" ca="1" si="373"/>
        <v>13</v>
      </c>
      <c r="R3007">
        <f t="shared" ca="1" si="378"/>
        <v>17</v>
      </c>
    </row>
    <row r="3008" spans="1:18">
      <c r="A3008">
        <f ca="1">VLOOKUP(O3008,Tabela3[],2,0)</f>
        <v>2008</v>
      </c>
      <c r="B3008" t="str">
        <f ca="1">VLOOKUP(P3008,Tabela3[],4,0)</f>
        <v>FEVEREIRO</v>
      </c>
      <c r="C3008" t="str">
        <f ca="1">VLOOKUP(Q3008,Tabela3[],5,0)</f>
        <v>China</v>
      </c>
      <c r="D3008" t="str">
        <f ca="1">VLOOKUP(Q3008,Tabela3[],3,0)</f>
        <v>Alibaba Group</v>
      </c>
      <c r="E3008" t="str">
        <f ca="1">IF(R3008=Q3008, (VLOOKUP(P3008+1,Tabela3[],5,0)),VLOOKUP(R3008,Tabela3[],5,0))</f>
        <v>Estados Unidos</v>
      </c>
      <c r="F3008" s="1">
        <f t="shared" ca="1" si="370"/>
        <v>39461</v>
      </c>
      <c r="G3008" s="1">
        <f t="shared" ca="1" si="371"/>
        <v>39469.37750867429</v>
      </c>
      <c r="H3008">
        <f t="shared" ca="1" si="372"/>
        <v>1</v>
      </c>
      <c r="I3008" t="str">
        <f ca="1">VLOOKUP(Q3008,Tabela3[],9,1)</f>
        <v>HMM St Petersburg</v>
      </c>
      <c r="J3008" t="str">
        <f ca="1">VLOOKUP(Q3008,Tabela3[],11,0)</f>
        <v>Serração Portatil</v>
      </c>
      <c r="K3008" t="str">
        <f ca="1">VLOOKUP(Q3008,Tabela3[],10,0)</f>
        <v>Maquinário</v>
      </c>
      <c r="L3008" t="e" cm="1">
        <f t="array" aca="1" ref="L3008" ca="1">IF(Tabela2[[#This Row],[PORTO]]=Tabela2[[#This Row],[DESTINO]],0,erro)</f>
        <v>#NAME?</v>
      </c>
      <c r="N3008">
        <f t="shared" ca="1" si="375"/>
        <v>50</v>
      </c>
      <c r="O3008">
        <f t="shared" ca="1" si="376"/>
        <v>8</v>
      </c>
      <c r="P3008">
        <f t="shared" ca="1" si="379"/>
        <v>1</v>
      </c>
      <c r="Q3008">
        <f t="shared" ca="1" si="373"/>
        <v>0</v>
      </c>
      <c r="R3008">
        <f t="shared" ca="1" si="378"/>
        <v>4</v>
      </c>
    </row>
    <row r="3009" spans="1:18">
      <c r="A3009">
        <f ca="1">VLOOKUP(O3009,Tabela3[],2,0)</f>
        <v>2009</v>
      </c>
      <c r="B3009" t="str">
        <f ca="1">VLOOKUP(P3009,Tabela3[],4,0)</f>
        <v>JUNHO</v>
      </c>
      <c r="C3009" t="str">
        <f ca="1">VLOOKUP(Q3009,Tabela3[],5,0)</f>
        <v>França</v>
      </c>
      <c r="D3009" t="str">
        <f ca="1">VLOOKUP(Q3009,Tabela3[],3,0)</f>
        <v> LVMH</v>
      </c>
      <c r="E3009" t="str">
        <f ca="1">IF(R3009=Q3009, (VLOOKUP(P3009+1,Tabela3[],5,0)),VLOOKUP(R3009,Tabela3[],5,0))</f>
        <v>Holanda</v>
      </c>
      <c r="F3009" s="1">
        <f t="shared" ca="1" si="370"/>
        <v>39951</v>
      </c>
      <c r="G3009" s="1">
        <f t="shared" ca="1" si="371"/>
        <v>39954.509630870096</v>
      </c>
      <c r="H3009">
        <f t="shared" ca="1" si="372"/>
        <v>0</v>
      </c>
      <c r="I3009" t="str">
        <f ca="1">VLOOKUP(Q3009,Tabela3[],9,1)</f>
        <v>Emma Maersk</v>
      </c>
      <c r="J3009" t="str">
        <f ca="1">VLOOKUP(Q3009,Tabela3[],11,0)</f>
        <v>Clos Des Lambrys</v>
      </c>
      <c r="K3009" t="str">
        <f ca="1">VLOOKUP(Q3009,Tabela3[],10,0)</f>
        <v>Tecido</v>
      </c>
      <c r="L3009" t="e" cm="1">
        <f t="array" aca="1" ref="L3009" ca="1">IF(Tabela2[[#This Row],[PORTO]]=Tabela2[[#This Row],[DESTINO]],0,erro)</f>
        <v>#NAME?</v>
      </c>
      <c r="N3009">
        <f t="shared" ca="1" si="375"/>
        <v>26000</v>
      </c>
      <c r="O3009">
        <f t="shared" ca="1" si="376"/>
        <v>9</v>
      </c>
      <c r="P3009">
        <f t="shared" ca="1" si="379"/>
        <v>5</v>
      </c>
      <c r="Q3009">
        <f t="shared" ca="1" si="373"/>
        <v>21</v>
      </c>
      <c r="R3009">
        <f t="shared" ca="1" si="378"/>
        <v>16</v>
      </c>
    </row>
    <row r="3010" spans="1:18">
      <c r="A3010">
        <f ca="1">VLOOKUP(O3010,Tabela3[],2,0)</f>
        <v>2002</v>
      </c>
      <c r="B3010" t="str">
        <f ca="1">VLOOKUP(P3010,Tabela3[],4,0)</f>
        <v>JANEIRO</v>
      </c>
      <c r="C3010" t="str">
        <f ca="1">VLOOKUP(Q3010,Tabela3[],5,0)</f>
        <v>Holanda</v>
      </c>
      <c r="D3010" t="str">
        <f ca="1">VLOOKUP(Q3010,Tabela3[],3,0)</f>
        <v>Shell</v>
      </c>
      <c r="E3010" t="str">
        <f ca="1">IF(R3010=Q3010, (VLOOKUP(P3010+1,Tabela3[],5,0)),VLOOKUP(R3010,Tabela3[],5,0))</f>
        <v>Alemanha</v>
      </c>
      <c r="F3010" s="1">
        <f t="shared" ref="F3010:F3073" ca="1" si="380">(DATE(A3010,IF(P3010&gt;0,P3010,IF(P3010&gt;12,P3010-1,IF(P3010=0,P3010+1))),RAND()*28))</f>
        <v>37281</v>
      </c>
      <c r="G3010" s="1">
        <f t="shared" ca="1" si="371"/>
        <v>37289.35919329989</v>
      </c>
      <c r="H3010">
        <f t="shared" ca="1" si="372"/>
        <v>1</v>
      </c>
      <c r="I3010" t="str">
        <f ca="1">VLOOKUP(Q3010,Tabela3[],9,1)</f>
        <v>AbQaiq</v>
      </c>
      <c r="J3010" t="str">
        <f ca="1">VLOOKUP(Q3010,Tabela3[],11,0)</f>
        <v>Gasolina</v>
      </c>
      <c r="K3010" t="str">
        <f ca="1">VLOOKUP(Q3010,Tabela3[],10,0)</f>
        <v>Petróleo</v>
      </c>
      <c r="L3010" t="e" cm="1">
        <f t="array" aca="1" ref="L3010" ca="1">IF(Tabela2[[#This Row],[PORTO]]=Tabela2[[#This Row],[DESTINO]],0,erro)</f>
        <v>#NAME?</v>
      </c>
      <c r="N3010">
        <f t="shared" ca="1" si="375"/>
        <v>80000</v>
      </c>
      <c r="O3010">
        <f t="shared" ca="1" si="376"/>
        <v>2</v>
      </c>
      <c r="P3010">
        <f t="shared" ca="1" si="379"/>
        <v>0</v>
      </c>
      <c r="Q3010">
        <f t="shared" ca="1" si="373"/>
        <v>16</v>
      </c>
      <c r="R3010">
        <f t="shared" ca="1" si="378"/>
        <v>6</v>
      </c>
    </row>
    <row r="3011" spans="1:18">
      <c r="A3011">
        <f ca="1">VLOOKUP(O3011,Tabela3[],2,0)</f>
        <v>2002</v>
      </c>
      <c r="B3011" t="str">
        <f ca="1">VLOOKUP(P3011,Tabela3[],4,0)</f>
        <v>DEZEMBRO</v>
      </c>
      <c r="C3011" t="str">
        <f ca="1">VLOOKUP(Q3011,Tabela3[],5,0)</f>
        <v>Reino Unido</v>
      </c>
      <c r="D3011" t="str">
        <f ca="1">VLOOKUP(Q3011,Tabela3[],3,0)</f>
        <v>Unilever</v>
      </c>
      <c r="E3011" t="str">
        <f ca="1">IF(R3011=Q3011, (VLOOKUP(P3011+1,Tabela3[],5,0)),VLOOKUP(R3011,Tabela3[],5,0))</f>
        <v>Reino Unido</v>
      </c>
      <c r="F3011" s="1">
        <f t="shared" ca="1" si="380"/>
        <v>37582</v>
      </c>
      <c r="G3011" s="1">
        <f t="shared" ref="G3011:G3074" ca="1" si="381">F3011+RAND()*10</f>
        <v>37582.178628389396</v>
      </c>
      <c r="H3011">
        <f t="shared" ref="H3011:H3074" ca="1" si="382">INT(RAND()*2)</f>
        <v>1</v>
      </c>
      <c r="I3011" t="str">
        <f ca="1">VLOOKUP(Q3011,Tabela3[],9,1)</f>
        <v>HMM Helsinki</v>
      </c>
      <c r="J3011" t="str">
        <f ca="1">VLOOKUP(Q3011,Tabela3[],11,0)</f>
        <v>Sabonete</v>
      </c>
      <c r="K3011" t="str">
        <f ca="1">VLOOKUP(Q3011,Tabela3[],10,0)</f>
        <v>Quimico</v>
      </c>
      <c r="L3011" cm="1">
        <f t="array" aca="1" ref="L3011" ca="1">IF(Tabela2[[#This Row],[PORTO]]=Tabela2[[#This Row],[DESTINO]],0,erro)</f>
        <v>0</v>
      </c>
      <c r="N3011">
        <f t="shared" ca="1" si="375"/>
        <v>990000</v>
      </c>
      <c r="O3011">
        <f t="shared" ca="1" si="376"/>
        <v>2</v>
      </c>
      <c r="P3011">
        <f t="shared" ca="1" si="379"/>
        <v>11</v>
      </c>
      <c r="Q3011">
        <f t="shared" ref="Q3011:Q3074" ca="1" si="383">INT(RAND()*35)</f>
        <v>26</v>
      </c>
      <c r="R3011">
        <f t="shared" ref="R3011:R3042" ca="1" si="384">INT(RAND()*25)</f>
        <v>24</v>
      </c>
    </row>
    <row r="3012" spans="1:18">
      <c r="A3012">
        <f ca="1">VLOOKUP(O3012,Tabela3[],2,0)</f>
        <v>2000</v>
      </c>
      <c r="B3012" t="str">
        <f ca="1">VLOOKUP(P3012,Tabela3[],4,0)</f>
        <v>ABRIL</v>
      </c>
      <c r="C3012" t="str">
        <f ca="1">VLOOKUP(Q3012,Tabela3[],5,0)</f>
        <v>Coréia do Sul</v>
      </c>
      <c r="D3012" t="str">
        <f ca="1">VLOOKUP(Q3012,Tabela3[],3,0)</f>
        <v>Samsung</v>
      </c>
      <c r="E3012" t="str">
        <f ca="1">IF(R3012=Q3012, (VLOOKUP(P3012+1,Tabela3[],5,0)),VLOOKUP(R3012,Tabela3[],5,0))</f>
        <v>Alemanha</v>
      </c>
      <c r="F3012" s="1">
        <f t="shared" ca="1" si="380"/>
        <v>36591</v>
      </c>
      <c r="G3012" s="1">
        <f t="shared" ca="1" si="381"/>
        <v>36599.222295595529</v>
      </c>
      <c r="H3012">
        <f t="shared" ca="1" si="382"/>
        <v>1</v>
      </c>
      <c r="I3012" t="str">
        <f ca="1">VLOOKUP(Q3012,Tabela3[],9,1)</f>
        <v>HMM Rotterdam</v>
      </c>
      <c r="J3012" t="str">
        <f ca="1">VLOOKUP(Q3012,Tabela3[],11,0)</f>
        <v>Neo QLED 8k 75"</v>
      </c>
      <c r="K3012" t="str">
        <f ca="1">VLOOKUP(Q3012,Tabela3[],10,0)</f>
        <v>Eletrônicos</v>
      </c>
      <c r="L3012" t="e" cm="1">
        <f t="array" aca="1" ref="L3012" ca="1">IF(Tabela2[[#This Row],[PORTO]]=Tabela2[[#This Row],[DESTINO]],0,erro)</f>
        <v>#NAME?</v>
      </c>
      <c r="N3012">
        <f t="shared" ca="1" si="375"/>
        <v>1000</v>
      </c>
      <c r="O3012">
        <f t="shared" ca="1" si="376"/>
        <v>0</v>
      </c>
      <c r="P3012">
        <f t="shared" ca="1" si="379"/>
        <v>3</v>
      </c>
      <c r="Q3012">
        <f t="shared" ca="1" si="383"/>
        <v>12</v>
      </c>
      <c r="R3012">
        <f t="shared" ca="1" si="384"/>
        <v>8</v>
      </c>
    </row>
    <row r="3013" spans="1:18">
      <c r="A3013">
        <f ca="1">VLOOKUP(O3013,Tabela3[],2,0)</f>
        <v>2003</v>
      </c>
      <c r="B3013" t="str">
        <f ca="1">VLOOKUP(P3013,Tabela3[],4,0)</f>
        <v>OUTUBRO</v>
      </c>
      <c r="C3013" t="str">
        <f ca="1">VLOOKUP(Q3013,Tabela3[],5,0)</f>
        <v>China</v>
      </c>
      <c r="D3013" t="str">
        <f ca="1">VLOOKUP(Q3013,Tabela3[],3,0)</f>
        <v>Alibaba Group</v>
      </c>
      <c r="E3013" t="str">
        <f ca="1">IF(R3013=Q3013, (VLOOKUP(P3013+1,Tabela3[],5,0)),VLOOKUP(R3013,Tabela3[],5,0))</f>
        <v>Reino Unido</v>
      </c>
      <c r="F3013" s="1">
        <f t="shared" ca="1" si="380"/>
        <v>37872</v>
      </c>
      <c r="G3013" s="1">
        <f t="shared" ca="1" si="381"/>
        <v>37876.988729213714</v>
      </c>
      <c r="H3013">
        <f t="shared" ca="1" si="382"/>
        <v>1</v>
      </c>
      <c r="I3013" t="str">
        <f ca="1">VLOOKUP(Q3013,Tabela3[],9,1)</f>
        <v>HMM St Petersburg</v>
      </c>
      <c r="J3013" t="str">
        <f ca="1">VLOOKUP(Q3013,Tabela3[],11,0)</f>
        <v>Miniescavadeira</v>
      </c>
      <c r="K3013" t="str">
        <f ca="1">VLOOKUP(Q3013,Tabela3[],10,0)</f>
        <v>Maquinário</v>
      </c>
      <c r="L3013" t="e" cm="1">
        <f t="array" aca="1" ref="L3013" ca="1">IF(Tabela2[[#This Row],[PORTO]]=Tabela2[[#This Row],[DESTINO]],0,erro)</f>
        <v>#NAME?</v>
      </c>
      <c r="N3013">
        <f t="shared" ref="N3013:N3076" ca="1" si="385">IF(K3013="Geral",INT((RANDBETWEEN(1,5)*1000)),IF(K3013="Eletrônicos",INT((RANDBETWEEN(1,5))*500),IF(K3013="Tecido",INT((RANDBETWEEN(10,50)*1000)),IF(K3013="Carros",INT((RANDBETWEEN(1,5)*100)),IF(K3013="Petróleo",INT((RANDBETWEEN(50,100)*1000)),IF(K3013="Quimico",INT((RANDBETWEEN(10,200)*10000)),IF(K3013="Maquinário",INT((RANDBETWEEN(1,5)*10)),0)))))))</f>
        <v>50</v>
      </c>
      <c r="O3013">
        <f t="shared" ca="1" si="376"/>
        <v>3</v>
      </c>
      <c r="P3013">
        <f t="shared" ca="1" si="379"/>
        <v>9</v>
      </c>
      <c r="Q3013">
        <f t="shared" ca="1" si="383"/>
        <v>1</v>
      </c>
      <c r="R3013">
        <f t="shared" ca="1" si="384"/>
        <v>24</v>
      </c>
    </row>
    <row r="3014" spans="1:18">
      <c r="A3014">
        <f ca="1">VLOOKUP(O3014,Tabela3[],2,0)</f>
        <v>2003</v>
      </c>
      <c r="B3014" t="str">
        <f ca="1">VLOOKUP(P3014,Tabela3[],4,0)</f>
        <v>MAIO</v>
      </c>
      <c r="C3014" t="str">
        <f ca="1">VLOOKUP(Q3014,Tabela3[],5,0)</f>
        <v>Estados Unidos</v>
      </c>
      <c r="D3014" t="str">
        <f ca="1">VLOOKUP(Q3014,Tabela3[],3,0)</f>
        <v>Amazon</v>
      </c>
      <c r="E3014" t="str">
        <f ca="1">IF(R3014=Q3014, (VLOOKUP(P3014+1,Tabela3[],5,0)),VLOOKUP(R3014,Tabela3[],5,0))</f>
        <v>Coréia do Sul</v>
      </c>
      <c r="F3014" s="1">
        <f t="shared" ca="1" si="380"/>
        <v>37723</v>
      </c>
      <c r="G3014" s="1">
        <f t="shared" ca="1" si="381"/>
        <v>37723.923536769515</v>
      </c>
      <c r="H3014">
        <f t="shared" ca="1" si="382"/>
        <v>0</v>
      </c>
      <c r="I3014" t="str">
        <f ca="1">VLOOKUP(Q3014,Tabela3[],9,1)</f>
        <v>HMM Algeciras</v>
      </c>
      <c r="J3014" t="str">
        <f ca="1">VLOOKUP(Q3014,Tabela3[],11,0)</f>
        <v>Escrivaninha Trevalla</v>
      </c>
      <c r="K3014" t="str">
        <f ca="1">VLOOKUP(Q3014,Tabela3[],10,0)</f>
        <v>Geral</v>
      </c>
      <c r="L3014" t="e" cm="1">
        <f t="array" aca="1" ref="L3014" ca="1">IF(Tabela2[[#This Row],[PORTO]]=Tabela2[[#This Row],[DESTINO]],0,erro)</f>
        <v>#NAME?</v>
      </c>
      <c r="N3014">
        <f t="shared" ca="1" si="385"/>
        <v>3000</v>
      </c>
      <c r="O3014">
        <f t="shared" ca="1" si="376"/>
        <v>3</v>
      </c>
      <c r="P3014">
        <f t="shared" ca="1" si="379"/>
        <v>4</v>
      </c>
      <c r="Q3014">
        <f t="shared" ca="1" si="383"/>
        <v>3</v>
      </c>
      <c r="R3014">
        <f t="shared" ca="1" si="384"/>
        <v>13</v>
      </c>
    </row>
    <row r="3015" spans="1:18">
      <c r="A3015">
        <f ca="1">VLOOKUP(O3015,Tabela3[],2,0)</f>
        <v>2003</v>
      </c>
      <c r="B3015" t="str">
        <f ca="1">VLOOKUP(P3015,Tabela3[],4,0)</f>
        <v>OUTUBRO</v>
      </c>
      <c r="C3015" t="str">
        <f ca="1">VLOOKUP(Q3015,Tabela3[],5,0)</f>
        <v>Estados Unidos</v>
      </c>
      <c r="D3015" t="str">
        <f ca="1">VLOOKUP(Q3015,Tabela3[],3,0)</f>
        <v>Amazon</v>
      </c>
      <c r="E3015" t="str">
        <f ca="1">IF(R3015=Q3015, (VLOOKUP(P3015+1,Tabela3[],5,0)),VLOOKUP(R3015,Tabela3[],5,0))</f>
        <v>França</v>
      </c>
      <c r="F3015" s="1">
        <f t="shared" ca="1" si="380"/>
        <v>37875</v>
      </c>
      <c r="G3015" s="1">
        <f t="shared" ca="1" si="381"/>
        <v>37884.229088969558</v>
      </c>
      <c r="H3015">
        <f t="shared" ca="1" si="382"/>
        <v>0</v>
      </c>
      <c r="I3015" t="str">
        <f ca="1">VLOOKUP(Q3015,Tabela3[],9,1)</f>
        <v>HMM Algeciras</v>
      </c>
      <c r="J3015" t="str">
        <f ca="1">VLOOKUP(Q3015,Tabela3[],11,0)</f>
        <v>Escrivaninha Trevalla</v>
      </c>
      <c r="K3015" t="str">
        <f ca="1">VLOOKUP(Q3015,Tabela3[],10,0)</f>
        <v>Geral</v>
      </c>
      <c r="L3015" t="e" cm="1">
        <f t="array" aca="1" ref="L3015" ca="1">IF(Tabela2[[#This Row],[PORTO]]=Tabela2[[#This Row],[DESTINO]],0,erro)</f>
        <v>#NAME?</v>
      </c>
      <c r="N3015">
        <f t="shared" ca="1" si="385"/>
        <v>5000</v>
      </c>
      <c r="O3015">
        <f t="shared" ca="1" si="376"/>
        <v>3</v>
      </c>
      <c r="P3015">
        <f t="shared" ca="1" si="379"/>
        <v>9</v>
      </c>
      <c r="Q3015">
        <f t="shared" ca="1" si="383"/>
        <v>3</v>
      </c>
      <c r="R3015">
        <f t="shared" ca="1" si="384"/>
        <v>21</v>
      </c>
    </row>
    <row r="3016" spans="1:18">
      <c r="A3016">
        <f ca="1">VLOOKUP(O3016,Tabela3[],2,0)</f>
        <v>2009</v>
      </c>
      <c r="B3016" t="str">
        <f ca="1">VLOOKUP(P3016,Tabela3[],4,0)</f>
        <v>JANEIRO</v>
      </c>
      <c r="C3016" t="str">
        <f ca="1">VLOOKUP(Q3016,Tabela3[],5,0)</f>
        <v>Alemanha</v>
      </c>
      <c r="D3016" t="str">
        <f ca="1">VLOOKUP(Q3016,Tabela3[],3,0)</f>
        <v>Volkswagen</v>
      </c>
      <c r="E3016" t="str">
        <f ca="1">IF(R3016=Q3016, (VLOOKUP(P3016+1,Tabela3[],5,0)),VLOOKUP(R3016,Tabela3[],5,0))</f>
        <v>China</v>
      </c>
      <c r="F3016" s="1">
        <f t="shared" ca="1" si="380"/>
        <v>39830</v>
      </c>
      <c r="G3016" s="1">
        <f t="shared" ca="1" si="381"/>
        <v>39835.084128347982</v>
      </c>
      <c r="H3016">
        <f t="shared" ca="1" si="382"/>
        <v>1</v>
      </c>
      <c r="I3016" t="str">
        <f ca="1">VLOOKUP(Q3016,Tabela3[],9,1)</f>
        <v>Warehouse Carriers </v>
      </c>
      <c r="J3016" t="str">
        <f ca="1">VLOOKUP(Q3016,Tabela3[],11,0)</f>
        <v>Highline 250 TSI (Taos)</v>
      </c>
      <c r="K3016" t="str">
        <f ca="1">VLOOKUP(Q3016,Tabela3[],10,0)</f>
        <v>Carros</v>
      </c>
      <c r="L3016" t="e" cm="1">
        <f t="array" aca="1" ref="L3016" ca="1">IF(Tabela2[[#This Row],[PORTO]]=Tabela2[[#This Row],[DESTINO]],0,erro)</f>
        <v>#NAME?</v>
      </c>
      <c r="N3016">
        <f t="shared" ca="1" si="385"/>
        <v>400</v>
      </c>
      <c r="O3016">
        <f t="shared" ca="1" si="376"/>
        <v>9</v>
      </c>
      <c r="P3016">
        <f t="shared" ca="1" si="379"/>
        <v>0</v>
      </c>
      <c r="Q3016">
        <f t="shared" ca="1" si="383"/>
        <v>7</v>
      </c>
      <c r="R3016">
        <f t="shared" ca="1" si="384"/>
        <v>2</v>
      </c>
    </row>
    <row r="3017" spans="1:18">
      <c r="A3017">
        <f ca="1">VLOOKUP(O3017,Tabela3[],2,0)</f>
        <v>2002</v>
      </c>
      <c r="B3017" t="str">
        <f ca="1">VLOOKUP(P3017,Tabela3[],4,0)</f>
        <v>NOVEMBRO</v>
      </c>
      <c r="C3017" t="str">
        <f ca="1">VLOOKUP(Q3017,Tabela3[],5,0)</f>
        <v>Reino Unido</v>
      </c>
      <c r="D3017" t="str">
        <f ca="1">VLOOKUP(Q3017,Tabela3[],3,0)</f>
        <v>Unilever</v>
      </c>
      <c r="E3017" t="str">
        <f ca="1">IF(R3017=Q3017, (VLOOKUP(P3017+1,Tabela3[],5,0)),VLOOKUP(R3017,Tabela3[],5,0))</f>
        <v>Itália</v>
      </c>
      <c r="F3017" s="1">
        <f t="shared" ca="1" si="380"/>
        <v>37556</v>
      </c>
      <c r="G3017" s="1">
        <f t="shared" ca="1" si="381"/>
        <v>37559.864880812995</v>
      </c>
      <c r="H3017">
        <f t="shared" ca="1" si="382"/>
        <v>1</v>
      </c>
      <c r="I3017" t="str">
        <f ca="1">VLOOKUP(Q3017,Tabela3[],9,1)</f>
        <v>HMM Helsinki</v>
      </c>
      <c r="J3017" t="str">
        <f ca="1">VLOOKUP(Q3017,Tabela3[],11,0)</f>
        <v xml:space="preserve">Shampoo </v>
      </c>
      <c r="K3017" t="str">
        <f ca="1">VLOOKUP(Q3017,Tabela3[],10,0)</f>
        <v>Quimico</v>
      </c>
      <c r="L3017" t="e" cm="1">
        <f t="array" aca="1" ref="L3017" ca="1">IF(Tabela2[[#This Row],[PORTO]]=Tabela2[[#This Row],[DESTINO]],0,erro)</f>
        <v>#NAME?</v>
      </c>
      <c r="N3017">
        <f t="shared" ca="1" si="385"/>
        <v>340000</v>
      </c>
      <c r="O3017">
        <f t="shared" ca="1" si="376"/>
        <v>2</v>
      </c>
      <c r="P3017">
        <f t="shared" ca="1" si="379"/>
        <v>10</v>
      </c>
      <c r="Q3017">
        <f t="shared" ca="1" si="383"/>
        <v>24</v>
      </c>
      <c r="R3017">
        <f t="shared" ca="1" si="384"/>
        <v>19</v>
      </c>
    </row>
    <row r="3018" spans="1:18">
      <c r="A3018">
        <f ca="1">VLOOKUP(O3018,Tabela3[],2,0)</f>
        <v>2002</v>
      </c>
      <c r="B3018" t="str">
        <f ca="1">VLOOKUP(P3018,Tabela3[],4,0)</f>
        <v>JUNHO</v>
      </c>
      <c r="C3018" t="str">
        <f ca="1">VLOOKUP(Q3018,Tabela3[],5,0)</f>
        <v>Brasil</v>
      </c>
      <c r="D3018" t="str">
        <f ca="1">VLOOKUP(Q3018,Tabela3[],3,0)</f>
        <v>VALE</v>
      </c>
      <c r="E3018" t="str">
        <f ca="1">IF(R3018=Q3018, (VLOOKUP(P3018+1,Tabela3[],5,0)),VLOOKUP(R3018,Tabela3[],5,0))</f>
        <v>Reino Unido</v>
      </c>
      <c r="F3018" s="1">
        <f t="shared" ca="1" si="380"/>
        <v>37402</v>
      </c>
      <c r="G3018" s="1">
        <f t="shared" ca="1" si="381"/>
        <v>37408.574548026663</v>
      </c>
      <c r="H3018">
        <f t="shared" ca="1" si="382"/>
        <v>1</v>
      </c>
      <c r="I3018" t="str">
        <f ca="1">VLOOKUP(Q3018,Tabela3[],9,1)</f>
        <v>Lan Hua Hai</v>
      </c>
      <c r="J3018" t="str">
        <f ca="1">VLOOKUP(Q3018,Tabela3[],11,0)</f>
        <v>Bauxita</v>
      </c>
      <c r="K3018" t="str">
        <f ca="1">VLOOKUP(Q3018,Tabela3[],10,0)</f>
        <v>Minério</v>
      </c>
      <c r="L3018" t="e" cm="1">
        <f t="array" aca="1" ref="L3018" ca="1">IF(Tabela2[[#This Row],[PORTO]]=Tabela2[[#This Row],[DESTINO]],0,erro)</f>
        <v>#NAME?</v>
      </c>
      <c r="N3018">
        <f t="shared" ca="1" si="385"/>
        <v>0</v>
      </c>
      <c r="O3018">
        <f t="shared" ca="1" si="376"/>
        <v>2</v>
      </c>
      <c r="P3018">
        <f t="shared" ca="1" si="379"/>
        <v>5</v>
      </c>
      <c r="Q3018">
        <f t="shared" ca="1" si="383"/>
        <v>28</v>
      </c>
      <c r="R3018">
        <f t="shared" ca="1" si="384"/>
        <v>24</v>
      </c>
    </row>
    <row r="3019" spans="1:18">
      <c r="A3019">
        <f ca="1">VLOOKUP(O3019,Tabela3[],2,0)</f>
        <v>2001</v>
      </c>
      <c r="B3019" t="str">
        <f ca="1">VLOOKUP(P3019,Tabela3[],4,0)</f>
        <v>FEVEREIRO</v>
      </c>
      <c r="C3019" t="str">
        <f ca="1">VLOOKUP(Q3019,Tabela3[],5,0)</f>
        <v>India</v>
      </c>
      <c r="D3019" t="str">
        <f ca="1">VLOOKUP(Q3019,Tabela3[],3,0)</f>
        <v>Reliance Industries</v>
      </c>
      <c r="E3019" t="str">
        <f ca="1">IF(R3019=Q3019, (VLOOKUP(P3019+1,Tabela3[],5,0)),VLOOKUP(R3019,Tabela3[],5,0))</f>
        <v>Coréia do Sul</v>
      </c>
      <c r="F3019" s="1">
        <f t="shared" ca="1" si="380"/>
        <v>36896</v>
      </c>
      <c r="G3019" s="1">
        <f t="shared" ca="1" si="381"/>
        <v>36900.196144954774</v>
      </c>
      <c r="H3019">
        <f t="shared" ca="1" si="382"/>
        <v>1</v>
      </c>
      <c r="I3019" t="str">
        <f ca="1">VLOOKUP(Q3019,Tabela3[],9,1)</f>
        <v>Tanker</v>
      </c>
      <c r="J3019" t="str">
        <f ca="1">VLOOKUP(Q3019,Tabela3[],11,0)</f>
        <v>Cloreto de polivinila</v>
      </c>
      <c r="K3019" t="str">
        <f ca="1">VLOOKUP(Q3019,Tabela3[],10,0)</f>
        <v>Petroquimicos</v>
      </c>
      <c r="L3019" t="e" cm="1">
        <f t="array" aca="1" ref="L3019" ca="1">IF(Tabela2[[#This Row],[PORTO]]=Tabela2[[#This Row],[DESTINO]],0,erro)</f>
        <v>#NAME?</v>
      </c>
      <c r="N3019">
        <f t="shared" ca="1" si="385"/>
        <v>0</v>
      </c>
      <c r="O3019">
        <f t="shared" ca="1" si="376"/>
        <v>1</v>
      </c>
      <c r="P3019">
        <f t="shared" ca="1" si="379"/>
        <v>1</v>
      </c>
      <c r="Q3019">
        <f t="shared" ca="1" si="383"/>
        <v>32</v>
      </c>
      <c r="R3019">
        <f t="shared" ca="1" si="384"/>
        <v>13</v>
      </c>
    </row>
    <row r="3020" spans="1:18">
      <c r="A3020">
        <f ca="1">VLOOKUP(O3020,Tabela3[],2,0)</f>
        <v>2003</v>
      </c>
      <c r="B3020" t="str">
        <f ca="1">VLOOKUP(P3020,Tabela3[],4,0)</f>
        <v>ABRIL</v>
      </c>
      <c r="C3020" t="str">
        <f ca="1">VLOOKUP(Q3020,Tabela3[],5,0)</f>
        <v>França</v>
      </c>
      <c r="D3020" t="str">
        <f ca="1">VLOOKUP(Q3020,Tabela3[],3,0)</f>
        <v> LVMH</v>
      </c>
      <c r="E3020" t="str">
        <f ca="1">IF(R3020=Q3020, (VLOOKUP(P3020+1,Tabela3[],5,0)),VLOOKUP(R3020,Tabela3[],5,0))</f>
        <v>Japão</v>
      </c>
      <c r="F3020" s="1">
        <f t="shared" ca="1" si="380"/>
        <v>37699</v>
      </c>
      <c r="G3020" s="1">
        <f t="shared" ca="1" si="381"/>
        <v>37704.149921880278</v>
      </c>
      <c r="H3020">
        <f t="shared" ca="1" si="382"/>
        <v>1</v>
      </c>
      <c r="I3020" t="str">
        <f ca="1">VLOOKUP(Q3020,Tabela3[],9,1)</f>
        <v>Emma Maersk</v>
      </c>
      <c r="J3020" t="str">
        <f ca="1">VLOOKUP(Q3020,Tabela3[],11,0)</f>
        <v>Clos Des Lambrys</v>
      </c>
      <c r="K3020" t="str">
        <f ca="1">VLOOKUP(Q3020,Tabela3[],10,0)</f>
        <v>Tecido</v>
      </c>
      <c r="L3020" t="e" cm="1">
        <f t="array" aca="1" ref="L3020" ca="1">IF(Tabela2[[#This Row],[PORTO]]=Tabela2[[#This Row],[DESTINO]],0,erro)</f>
        <v>#NAME?</v>
      </c>
      <c r="N3020">
        <f t="shared" ca="1" si="385"/>
        <v>26000</v>
      </c>
      <c r="O3020">
        <f t="shared" ca="1" si="376"/>
        <v>3</v>
      </c>
      <c r="P3020">
        <f t="shared" ca="1" si="379"/>
        <v>3</v>
      </c>
      <c r="Q3020">
        <f t="shared" ca="1" si="383"/>
        <v>21</v>
      </c>
      <c r="R3020">
        <f t="shared" ca="1" si="384"/>
        <v>10</v>
      </c>
    </row>
    <row r="3021" spans="1:18">
      <c r="A3021">
        <f ca="1">VLOOKUP(O3021,Tabela3[],2,0)</f>
        <v>2006</v>
      </c>
      <c r="B3021" t="str">
        <f ca="1">VLOOKUP(P3021,Tabela3[],4,0)</f>
        <v>SETEMBRO</v>
      </c>
      <c r="C3021" t="str">
        <f ca="1">VLOOKUP(Q3021,Tabela3[],5,0)</f>
        <v>Itália</v>
      </c>
      <c r="D3021" t="str">
        <f ca="1">VLOOKUP(Q3021,Tabela3[],3,0)</f>
        <v>Hyundai</v>
      </c>
      <c r="E3021" t="str">
        <f ca="1">IF(R3021=Q3021, (VLOOKUP(P3021+1,Tabela3[],5,0)),VLOOKUP(R3021,Tabela3[],5,0))</f>
        <v>Holanda</v>
      </c>
      <c r="F3021" s="1">
        <f t="shared" ca="1" si="380"/>
        <v>38954</v>
      </c>
      <c r="G3021" s="1">
        <f t="shared" ca="1" si="381"/>
        <v>38957.567594907043</v>
      </c>
      <c r="H3021">
        <f t="shared" ca="1" si="382"/>
        <v>0</v>
      </c>
      <c r="I3021" t="str">
        <f ca="1">VLOOKUP(Q3021,Tabela3[],9,1)</f>
        <v>Car Carriers</v>
      </c>
      <c r="J3021" t="str">
        <f ca="1">VLOOKUP(Q3021,Tabela3[],11,0)</f>
        <v>HB20 Vision</v>
      </c>
      <c r="K3021" t="str">
        <f ca="1">VLOOKUP(Q3021,Tabela3[],10,0)</f>
        <v>Carros</v>
      </c>
      <c r="L3021" t="e" cm="1">
        <f t="array" aca="1" ref="L3021" ca="1">IF(Tabela2[[#This Row],[PORTO]]=Tabela2[[#This Row],[DESTINO]],0,erro)</f>
        <v>#NAME?</v>
      </c>
      <c r="N3021">
        <f t="shared" ca="1" si="385"/>
        <v>500</v>
      </c>
      <c r="O3021">
        <f t="shared" ca="1" si="376"/>
        <v>6</v>
      </c>
      <c r="P3021">
        <f t="shared" ca="1" si="379"/>
        <v>8</v>
      </c>
      <c r="Q3021">
        <f t="shared" ca="1" si="383"/>
        <v>20</v>
      </c>
      <c r="R3021">
        <f t="shared" ca="1" si="384"/>
        <v>16</v>
      </c>
    </row>
    <row r="3022" spans="1:18">
      <c r="A3022">
        <f ca="1">VLOOKUP(O3022,Tabela3[],2,0)</f>
        <v>2000</v>
      </c>
      <c r="B3022" t="str">
        <f ca="1">VLOOKUP(P3022,Tabela3[],4,0)</f>
        <v>FEVEREIRO</v>
      </c>
      <c r="C3022" t="str">
        <f ca="1">VLOOKUP(Q3022,Tabela3[],5,0)</f>
        <v>China</v>
      </c>
      <c r="D3022" t="str">
        <f ca="1">VLOOKUP(Q3022,Tabela3[],3,0)</f>
        <v>Alibaba Group</v>
      </c>
      <c r="E3022" t="str">
        <f ca="1">IF(R3022=Q3022, (VLOOKUP(P3022+1,Tabela3[],5,0)),VLOOKUP(R3022,Tabela3[],5,0))</f>
        <v>China</v>
      </c>
      <c r="F3022" s="1">
        <f t="shared" ca="1" si="380"/>
        <v>36534</v>
      </c>
      <c r="G3022" s="1">
        <f t="shared" ca="1" si="381"/>
        <v>36543.541201185457</v>
      </c>
      <c r="H3022">
        <f t="shared" ca="1" si="382"/>
        <v>1</v>
      </c>
      <c r="I3022" t="str">
        <f ca="1">VLOOKUP(Q3022,Tabela3[],9,1)</f>
        <v>HMM St Petersburg</v>
      </c>
      <c r="J3022" t="str">
        <f ca="1">VLOOKUP(Q3022,Tabela3[],11,0)</f>
        <v>Ar Condicionado 18000</v>
      </c>
      <c r="K3022" t="str">
        <f ca="1">VLOOKUP(Q3022,Tabela3[],10,0)</f>
        <v>Eletrônicos</v>
      </c>
      <c r="L3022" cm="1">
        <f t="array" aca="1" ref="L3022" ca="1">IF(Tabela2[[#This Row],[PORTO]]=Tabela2[[#This Row],[DESTINO]],0,erro)</f>
        <v>0</v>
      </c>
      <c r="N3022">
        <f t="shared" ca="1" si="385"/>
        <v>2000</v>
      </c>
      <c r="O3022">
        <f t="shared" ca="1" si="376"/>
        <v>0</v>
      </c>
      <c r="P3022">
        <f t="shared" ca="1" si="379"/>
        <v>1</v>
      </c>
      <c r="Q3022">
        <f t="shared" ca="1" si="383"/>
        <v>2</v>
      </c>
      <c r="R3022">
        <f t="shared" ca="1" si="384"/>
        <v>0</v>
      </c>
    </row>
    <row r="3023" spans="1:18">
      <c r="A3023">
        <f ca="1">VLOOKUP(O3023,Tabela3[],2,0)</f>
        <v>2007</v>
      </c>
      <c r="B3023" t="str">
        <f ca="1">VLOOKUP(P3023,Tabela3[],4,0)</f>
        <v>JANEIRO</v>
      </c>
      <c r="C3023" t="str">
        <f ca="1">VLOOKUP(Q3023,Tabela3[],5,0)</f>
        <v>Estados Unidos</v>
      </c>
      <c r="D3023" t="str">
        <f ca="1">VLOOKUP(Q3023,Tabela3[],3,0)</f>
        <v>Amazon</v>
      </c>
      <c r="E3023" t="str">
        <f ca="1">IF(R3023=Q3023, (VLOOKUP(P3023+1,Tabela3[],5,0)),VLOOKUP(R3023,Tabela3[],5,0))</f>
        <v>Estados Unidos</v>
      </c>
      <c r="F3023" s="1">
        <f t="shared" ca="1" si="380"/>
        <v>39419</v>
      </c>
      <c r="G3023" s="1">
        <f t="shared" ca="1" si="381"/>
        <v>39428.786003700166</v>
      </c>
      <c r="H3023">
        <f t="shared" ca="1" si="382"/>
        <v>0</v>
      </c>
      <c r="I3023" t="str">
        <f ca="1">VLOOKUP(Q3023,Tabela3[],9,1)</f>
        <v>HMM Algeciras</v>
      </c>
      <c r="J3023" t="str">
        <f ca="1">VLOOKUP(Q3023,Tabela3[],11,0)</f>
        <v>Colchão Baby Light D18</v>
      </c>
      <c r="K3023" t="str">
        <f ca="1">VLOOKUP(Q3023,Tabela3[],10,0)</f>
        <v>Geral</v>
      </c>
      <c r="L3023" cm="1">
        <f t="array" aca="1" ref="L3023" ca="1">IF(Tabela2[[#This Row],[PORTO]]=Tabela2[[#This Row],[DESTINO]],0,erro)</f>
        <v>0</v>
      </c>
      <c r="N3023">
        <f t="shared" ca="1" si="385"/>
        <v>3000</v>
      </c>
      <c r="O3023">
        <f t="shared" ca="1" si="376"/>
        <v>7</v>
      </c>
      <c r="P3023">
        <f t="shared" ca="1" si="379"/>
        <v>12</v>
      </c>
      <c r="Q3023">
        <f t="shared" ca="1" si="383"/>
        <v>4</v>
      </c>
      <c r="R3023">
        <f t="shared" ca="1" si="384"/>
        <v>3</v>
      </c>
    </row>
    <row r="3024" spans="1:18">
      <c r="A3024">
        <f ca="1">VLOOKUP(O3024,Tabela3[],2,0)</f>
        <v>2004</v>
      </c>
      <c r="B3024" t="str">
        <f ca="1">VLOOKUP(P3024,Tabela3[],4,0)</f>
        <v>JANEIRO</v>
      </c>
      <c r="C3024" t="str">
        <f ca="1">VLOOKUP(Q3024,Tabela3[],5,0)</f>
        <v>India</v>
      </c>
      <c r="D3024" t="str">
        <f ca="1">VLOOKUP(Q3024,Tabela3[],3,0)</f>
        <v>Reliance Industries</v>
      </c>
      <c r="E3024" t="str">
        <f ca="1">IF(R3024=Q3024, (VLOOKUP(P3024+1,Tabela3[],5,0)),VLOOKUP(R3024,Tabela3[],5,0))</f>
        <v>Estados Unidos</v>
      </c>
      <c r="F3024" s="1">
        <f t="shared" ca="1" si="380"/>
        <v>37988</v>
      </c>
      <c r="G3024" s="1">
        <f t="shared" ca="1" si="381"/>
        <v>37989.876710828918</v>
      </c>
      <c r="H3024">
        <f t="shared" ca="1" si="382"/>
        <v>0</v>
      </c>
      <c r="I3024" t="str">
        <f ca="1">VLOOKUP(Q3024,Tabela3[],9,1)</f>
        <v>Tanker</v>
      </c>
      <c r="J3024" t="str">
        <f ca="1">VLOOKUP(Q3024,Tabela3[],11,0)</f>
        <v>Polietileno</v>
      </c>
      <c r="K3024" t="str">
        <f ca="1">VLOOKUP(Q3024,Tabela3[],10,0)</f>
        <v>Petroquimicos</v>
      </c>
      <c r="L3024" t="e" cm="1">
        <f t="array" aca="1" ref="L3024" ca="1">IF(Tabela2[[#This Row],[PORTO]]=Tabela2[[#This Row],[DESTINO]],0,erro)</f>
        <v>#NAME?</v>
      </c>
      <c r="N3024">
        <f t="shared" ca="1" si="385"/>
        <v>0</v>
      </c>
      <c r="O3024">
        <f t="shared" ca="1" si="376"/>
        <v>4</v>
      </c>
      <c r="P3024">
        <f t="shared" ca="1" si="379"/>
        <v>0</v>
      </c>
      <c r="Q3024">
        <f t="shared" ca="1" si="383"/>
        <v>31</v>
      </c>
      <c r="R3024">
        <f t="shared" ca="1" si="384"/>
        <v>3</v>
      </c>
    </row>
    <row r="3025" spans="1:18">
      <c r="A3025">
        <f ca="1">VLOOKUP(O3025,Tabela3[],2,0)</f>
        <v>2000</v>
      </c>
      <c r="B3025" t="str">
        <f ca="1">VLOOKUP(P3025,Tabela3[],4,0)</f>
        <v>AGOSTO</v>
      </c>
      <c r="C3025" t="str">
        <f ca="1">VLOOKUP(Q3025,Tabela3[],5,0)</f>
        <v>India</v>
      </c>
      <c r="D3025" t="str">
        <f ca="1">VLOOKUP(Q3025,Tabela3[],3,0)</f>
        <v>Reliance Industries</v>
      </c>
      <c r="E3025" t="str">
        <f ca="1">IF(R3025=Q3025, (VLOOKUP(P3025+1,Tabela3[],5,0)),VLOOKUP(R3025,Tabela3[],5,0))</f>
        <v>Itália</v>
      </c>
      <c r="F3025" s="1">
        <f t="shared" ca="1" si="380"/>
        <v>36727</v>
      </c>
      <c r="G3025" s="1">
        <f t="shared" ca="1" si="381"/>
        <v>36734.812909808505</v>
      </c>
      <c r="H3025">
        <f t="shared" ca="1" si="382"/>
        <v>1</v>
      </c>
      <c r="I3025" t="str">
        <f ca="1">VLOOKUP(Q3025,Tabela3[],9,1)</f>
        <v>Tanker</v>
      </c>
      <c r="J3025" t="str">
        <f ca="1">VLOOKUP(Q3025,Tabela3[],11,0)</f>
        <v>Polietileno</v>
      </c>
      <c r="K3025" t="str">
        <f ca="1">VLOOKUP(Q3025,Tabela3[],10,0)</f>
        <v>Petroquimicos</v>
      </c>
      <c r="L3025" t="e" cm="1">
        <f t="array" aca="1" ref="L3025" ca="1">IF(Tabela2[[#This Row],[PORTO]]=Tabela2[[#This Row],[DESTINO]],0,erro)</f>
        <v>#NAME?</v>
      </c>
      <c r="N3025">
        <f t="shared" ca="1" si="385"/>
        <v>0</v>
      </c>
      <c r="O3025">
        <f t="shared" ca="1" si="376"/>
        <v>0</v>
      </c>
      <c r="P3025">
        <f t="shared" ca="1" si="379"/>
        <v>7</v>
      </c>
      <c r="Q3025">
        <f t="shared" ca="1" si="383"/>
        <v>31</v>
      </c>
      <c r="R3025">
        <f t="shared" ca="1" si="384"/>
        <v>19</v>
      </c>
    </row>
    <row r="3026" spans="1:18">
      <c r="A3026">
        <f ca="1">VLOOKUP(O3026,Tabela3[],2,0)</f>
        <v>2009</v>
      </c>
      <c r="B3026" t="str">
        <f ca="1">VLOOKUP(P3026,Tabela3[],4,0)</f>
        <v>SETEMBRO</v>
      </c>
      <c r="C3026" t="str">
        <f ca="1">VLOOKUP(Q3026,Tabela3[],5,0)</f>
        <v>Alemanha</v>
      </c>
      <c r="D3026" t="str">
        <f ca="1">VLOOKUP(Q3026,Tabela3[],3,0)</f>
        <v>Volkswagen</v>
      </c>
      <c r="E3026" t="str">
        <f ca="1">IF(R3026=Q3026, (VLOOKUP(P3026+1,Tabela3[],5,0)),VLOOKUP(R3026,Tabela3[],5,0))</f>
        <v>Coréia do Sul</v>
      </c>
      <c r="F3026" s="1">
        <f t="shared" ca="1" si="380"/>
        <v>40028</v>
      </c>
      <c r="G3026" s="1">
        <f t="shared" ca="1" si="381"/>
        <v>40034.250638621859</v>
      </c>
      <c r="H3026">
        <f t="shared" ca="1" si="382"/>
        <v>1</v>
      </c>
      <c r="I3026" t="str">
        <f ca="1">VLOOKUP(Q3026,Tabela3[],9,1)</f>
        <v>Warehouse Carriers </v>
      </c>
      <c r="J3026" t="str">
        <f ca="1">VLOOKUP(Q3026,Tabela3[],11,0)</f>
        <v>Cross CD (Saveiro)</v>
      </c>
      <c r="K3026" t="str">
        <f ca="1">VLOOKUP(Q3026,Tabela3[],10,0)</f>
        <v>Carros</v>
      </c>
      <c r="L3026" t="e" cm="1">
        <f t="array" aca="1" ref="L3026" ca="1">IF(Tabela2[[#This Row],[PORTO]]=Tabela2[[#This Row],[DESTINO]],0,erro)</f>
        <v>#NAME?</v>
      </c>
      <c r="N3026">
        <f t="shared" ca="1" si="385"/>
        <v>400</v>
      </c>
      <c r="O3026">
        <f t="shared" ca="1" si="376"/>
        <v>9</v>
      </c>
      <c r="P3026">
        <f t="shared" ca="1" si="379"/>
        <v>8</v>
      </c>
      <c r="Q3026">
        <f t="shared" ca="1" si="383"/>
        <v>6</v>
      </c>
      <c r="R3026">
        <f t="shared" ca="1" si="384"/>
        <v>12</v>
      </c>
    </row>
    <row r="3027" spans="1:18">
      <c r="A3027">
        <f ca="1">VLOOKUP(O3027,Tabela3[],2,0)</f>
        <v>2001</v>
      </c>
      <c r="B3027" t="str">
        <f ca="1">VLOOKUP(P3027,Tabela3[],4,0)</f>
        <v>JANEIRO</v>
      </c>
      <c r="C3027" t="str">
        <f ca="1">VLOOKUP(Q3027,Tabela3[],5,0)</f>
        <v>Japão</v>
      </c>
      <c r="D3027" t="str">
        <f ca="1">VLOOKUP(Q3027,Tabela3[],3,0)</f>
        <v>Toyota</v>
      </c>
      <c r="E3027" t="str">
        <f ca="1">IF(R3027=Q3027, (VLOOKUP(P3027+1,Tabela3[],5,0)),VLOOKUP(R3027,Tabela3[],5,0))</f>
        <v>França</v>
      </c>
      <c r="F3027" s="1">
        <f t="shared" ca="1" si="380"/>
        <v>37230</v>
      </c>
      <c r="G3027" s="1">
        <f t="shared" ca="1" si="381"/>
        <v>37231.062302570244</v>
      </c>
      <c r="H3027">
        <f t="shared" ca="1" si="382"/>
        <v>1</v>
      </c>
      <c r="I3027" t="str">
        <f ca="1">VLOOKUP(Q3027,Tabela3[],9,1)</f>
        <v>Trailer Carriers</v>
      </c>
      <c r="J3027" t="str">
        <f ca="1">VLOOKUP(Q3027,Tabela3[],11,0)</f>
        <v>COROLLA CROSS XR</v>
      </c>
      <c r="K3027" t="str">
        <f ca="1">VLOOKUP(Q3027,Tabela3[],10,0)</f>
        <v>Carros</v>
      </c>
      <c r="L3027" t="e" cm="1">
        <f t="array" aca="1" ref="L3027" ca="1">IF(Tabela2[[#This Row],[PORTO]]=Tabela2[[#This Row],[DESTINO]],0,erro)</f>
        <v>#NAME?</v>
      </c>
      <c r="N3027">
        <f t="shared" ca="1" si="385"/>
        <v>100</v>
      </c>
      <c r="O3027">
        <f t="shared" ref="O3027:O3090" ca="1" si="386">INT(RAND()*10)</f>
        <v>1</v>
      </c>
      <c r="P3027">
        <f t="shared" ref="P3027:P3058" ca="1" si="387">INT(RAND()*13)</f>
        <v>12</v>
      </c>
      <c r="Q3027">
        <f t="shared" ca="1" si="383"/>
        <v>11</v>
      </c>
      <c r="R3027">
        <f t="shared" ca="1" si="384"/>
        <v>22</v>
      </c>
    </row>
    <row r="3028" spans="1:18">
      <c r="A3028">
        <f ca="1">VLOOKUP(O3028,Tabela3[],2,0)</f>
        <v>2009</v>
      </c>
      <c r="B3028" t="str">
        <f ca="1">VLOOKUP(P3028,Tabela3[],4,0)</f>
        <v>JUNHO</v>
      </c>
      <c r="C3028" t="str">
        <f ca="1">VLOOKUP(Q3028,Tabela3[],5,0)</f>
        <v>Reino Unido</v>
      </c>
      <c r="D3028" t="str">
        <f ca="1">VLOOKUP(Q3028,Tabela3[],3,0)</f>
        <v>Unilever</v>
      </c>
      <c r="E3028" t="str">
        <f ca="1">IF(R3028=Q3028, (VLOOKUP(P3028+1,Tabela3[],5,0)),VLOOKUP(R3028,Tabela3[],5,0))</f>
        <v>Coréia do Sul</v>
      </c>
      <c r="F3028" s="1">
        <f t="shared" ca="1" si="380"/>
        <v>39935</v>
      </c>
      <c r="G3028" s="1">
        <f t="shared" ca="1" si="381"/>
        <v>39938.563153902556</v>
      </c>
      <c r="H3028">
        <f t="shared" ca="1" si="382"/>
        <v>0</v>
      </c>
      <c r="I3028" t="str">
        <f ca="1">VLOOKUP(Q3028,Tabela3[],9,1)</f>
        <v>HMM Helsinki</v>
      </c>
      <c r="J3028" t="str">
        <f ca="1">VLOOKUP(Q3028,Tabela3[],11,0)</f>
        <v xml:space="preserve">Desodorante Antitranspirante Aerosol </v>
      </c>
      <c r="K3028" t="str">
        <f ca="1">VLOOKUP(Q3028,Tabela3[],10,0)</f>
        <v>Quimico</v>
      </c>
      <c r="L3028" t="e" cm="1">
        <f t="array" aca="1" ref="L3028" ca="1">IF(Tabela2[[#This Row],[PORTO]]=Tabela2[[#This Row],[DESTINO]],0,erro)</f>
        <v>#NAME?</v>
      </c>
      <c r="N3028">
        <f t="shared" ca="1" si="385"/>
        <v>530000</v>
      </c>
      <c r="O3028">
        <f t="shared" ca="1" si="386"/>
        <v>9</v>
      </c>
      <c r="P3028">
        <f t="shared" ca="1" si="387"/>
        <v>5</v>
      </c>
      <c r="Q3028">
        <f t="shared" ca="1" si="383"/>
        <v>25</v>
      </c>
      <c r="R3028">
        <f t="shared" ca="1" si="384"/>
        <v>12</v>
      </c>
    </row>
    <row r="3029" spans="1:18">
      <c r="A3029">
        <f ca="1">VLOOKUP(O3029,Tabela3[],2,0)</f>
        <v>2001</v>
      </c>
      <c r="B3029" t="str">
        <f ca="1">VLOOKUP(P3029,Tabela3[],4,0)</f>
        <v>FEVEREIRO</v>
      </c>
      <c r="C3029" t="str">
        <f ca="1">VLOOKUP(Q3029,Tabela3[],5,0)</f>
        <v>Canadá</v>
      </c>
      <c r="D3029" t="str">
        <f ca="1">VLOOKUP(Q3029,Tabela3[],3,0)</f>
        <v>Shopify</v>
      </c>
      <c r="E3029" t="str">
        <f ca="1">IF(R3029=Q3029, (VLOOKUP(P3029+1,Tabela3[],5,0)),VLOOKUP(R3029,Tabela3[],5,0))</f>
        <v>China</v>
      </c>
      <c r="F3029" s="1">
        <f t="shared" ca="1" si="380"/>
        <v>36901</v>
      </c>
      <c r="G3029" s="1">
        <f t="shared" ca="1" si="381"/>
        <v>36903.978387602008</v>
      </c>
      <c r="H3029">
        <f t="shared" ca="1" si="382"/>
        <v>0</v>
      </c>
      <c r="I3029" t="str">
        <f ca="1">VLOOKUP(Q3029,Tabela3[],9,1)</f>
        <v>HMM Southampton</v>
      </c>
      <c r="J3029" t="str">
        <f ca="1">VLOOKUP(Q3029,Tabela3[],11,0)</f>
        <v>NONA</v>
      </c>
      <c r="K3029" t="str">
        <f ca="1">VLOOKUP(Q3029,Tabela3[],10,0)</f>
        <v>Bebida</v>
      </c>
      <c r="L3029" t="e" cm="1">
        <f t="array" aca="1" ref="L3029" ca="1">IF(Tabela2[[#This Row],[PORTO]]=Tabela2[[#This Row],[DESTINO]],0,erro)</f>
        <v>#NAME?</v>
      </c>
      <c r="N3029">
        <f t="shared" ca="1" si="385"/>
        <v>0</v>
      </c>
      <c r="O3029">
        <f t="shared" ca="1" si="386"/>
        <v>1</v>
      </c>
      <c r="P3029">
        <f t="shared" ca="1" si="387"/>
        <v>1</v>
      </c>
      <c r="Q3029">
        <f t="shared" ca="1" si="383"/>
        <v>34</v>
      </c>
      <c r="R3029">
        <f t="shared" ca="1" si="384"/>
        <v>0</v>
      </c>
    </row>
    <row r="3030" spans="1:18">
      <c r="A3030">
        <f ca="1">VLOOKUP(O3030,Tabela3[],2,0)</f>
        <v>2001</v>
      </c>
      <c r="B3030" t="str">
        <f ca="1">VLOOKUP(P3030,Tabela3[],4,0)</f>
        <v>NOVEMBRO</v>
      </c>
      <c r="C3030" t="str">
        <f ca="1">VLOOKUP(Q3030,Tabela3[],5,0)</f>
        <v>Estados Unidos</v>
      </c>
      <c r="D3030" t="str">
        <f ca="1">VLOOKUP(Q3030,Tabela3[],3,0)</f>
        <v>Amazon</v>
      </c>
      <c r="E3030" t="str">
        <f ca="1">IF(R3030=Q3030, (VLOOKUP(P3030+1,Tabela3[],5,0)),VLOOKUP(R3030,Tabela3[],5,0))</f>
        <v>Coréia do Sul</v>
      </c>
      <c r="F3030" s="1">
        <f t="shared" ca="1" si="380"/>
        <v>37175</v>
      </c>
      <c r="G3030" s="1">
        <f t="shared" ca="1" si="381"/>
        <v>37178.172732314226</v>
      </c>
      <c r="H3030">
        <f t="shared" ca="1" si="382"/>
        <v>1</v>
      </c>
      <c r="I3030" t="str">
        <f ca="1">VLOOKUP(Q3030,Tabela3[],9,1)</f>
        <v>HMM Algeciras</v>
      </c>
      <c r="J3030" t="str">
        <f ca="1">VLOOKUP(Q3030,Tabela3[],11,0)</f>
        <v>Escrivaninha Trevalla</v>
      </c>
      <c r="K3030" t="str">
        <f ca="1">VLOOKUP(Q3030,Tabela3[],10,0)</f>
        <v>Geral</v>
      </c>
      <c r="L3030" t="e" cm="1">
        <f t="array" aca="1" ref="L3030" ca="1">IF(Tabela2[[#This Row],[PORTO]]=Tabela2[[#This Row],[DESTINO]],0,erro)</f>
        <v>#NAME?</v>
      </c>
      <c r="N3030">
        <f t="shared" ca="1" si="385"/>
        <v>3000</v>
      </c>
      <c r="O3030">
        <f t="shared" ca="1" si="386"/>
        <v>1</v>
      </c>
      <c r="P3030">
        <f t="shared" ca="1" si="387"/>
        <v>10</v>
      </c>
      <c r="Q3030">
        <f t="shared" ca="1" si="383"/>
        <v>3</v>
      </c>
      <c r="R3030">
        <f t="shared" ca="1" si="384"/>
        <v>12</v>
      </c>
    </row>
    <row r="3031" spans="1:18">
      <c r="A3031">
        <f ca="1">VLOOKUP(O3031,Tabela3[],2,0)</f>
        <v>2003</v>
      </c>
      <c r="B3031" t="str">
        <f ca="1">VLOOKUP(P3031,Tabela3[],4,0)</f>
        <v>NOVEMBRO</v>
      </c>
      <c r="C3031" t="str">
        <f ca="1">VLOOKUP(Q3031,Tabela3[],5,0)</f>
        <v>Japão</v>
      </c>
      <c r="D3031" t="str">
        <f ca="1">VLOOKUP(Q3031,Tabela3[],3,0)</f>
        <v>Toyota</v>
      </c>
      <c r="E3031" t="str">
        <f ca="1">IF(R3031=Q3031, (VLOOKUP(P3031+1,Tabela3[],5,0)),VLOOKUP(R3031,Tabela3[],5,0))</f>
        <v>Estados Unidos</v>
      </c>
      <c r="F3031" s="1">
        <f t="shared" ca="1" si="380"/>
        <v>37919</v>
      </c>
      <c r="G3031" s="1">
        <f t="shared" ca="1" si="381"/>
        <v>37919.438786692655</v>
      </c>
      <c r="H3031">
        <f t="shared" ca="1" si="382"/>
        <v>0</v>
      </c>
      <c r="I3031" t="str">
        <f ca="1">VLOOKUP(Q3031,Tabela3[],9,1)</f>
        <v>Trailer Carriers</v>
      </c>
      <c r="J3031" t="str">
        <f ca="1">VLOOKUP(Q3031,Tabela3[],11,0)</f>
        <v>COROLLA CROSS XR</v>
      </c>
      <c r="K3031" t="str">
        <f ca="1">VLOOKUP(Q3031,Tabela3[],10,0)</f>
        <v>Carros</v>
      </c>
      <c r="L3031" t="e" cm="1">
        <f t="array" aca="1" ref="L3031" ca="1">IF(Tabela2[[#This Row],[PORTO]]=Tabela2[[#This Row],[DESTINO]],0,erro)</f>
        <v>#NAME?</v>
      </c>
      <c r="N3031">
        <f t="shared" ca="1" si="385"/>
        <v>100</v>
      </c>
      <c r="O3031">
        <f t="shared" ca="1" si="386"/>
        <v>3</v>
      </c>
      <c r="P3031">
        <f t="shared" ca="1" si="387"/>
        <v>10</v>
      </c>
      <c r="Q3031">
        <f t="shared" ca="1" si="383"/>
        <v>11</v>
      </c>
      <c r="R3031">
        <f t="shared" ca="1" si="384"/>
        <v>5</v>
      </c>
    </row>
    <row r="3032" spans="1:18">
      <c r="A3032">
        <f ca="1">VLOOKUP(O3032,Tabela3[],2,0)</f>
        <v>2003</v>
      </c>
      <c r="B3032" t="str">
        <f ca="1">VLOOKUP(P3032,Tabela3[],4,0)</f>
        <v>JANEIRO</v>
      </c>
      <c r="C3032" t="str">
        <f ca="1">VLOOKUP(Q3032,Tabela3[],5,0)</f>
        <v>China</v>
      </c>
      <c r="D3032" t="str">
        <f ca="1">VLOOKUP(Q3032,Tabela3[],3,0)</f>
        <v>Alibaba Group</v>
      </c>
      <c r="E3032" t="str">
        <f ca="1">IF(R3032=Q3032, (VLOOKUP(P3032+1,Tabela3[],5,0)),VLOOKUP(R3032,Tabela3[],5,0))</f>
        <v>Holanda</v>
      </c>
      <c r="F3032" s="1">
        <f t="shared" ca="1" si="380"/>
        <v>37977</v>
      </c>
      <c r="G3032" s="1">
        <f t="shared" ca="1" si="381"/>
        <v>37980.80139031131</v>
      </c>
      <c r="H3032">
        <f t="shared" ca="1" si="382"/>
        <v>1</v>
      </c>
      <c r="I3032" t="str">
        <f ca="1">VLOOKUP(Q3032,Tabela3[],9,1)</f>
        <v>HMM St Petersburg</v>
      </c>
      <c r="J3032" t="str">
        <f ca="1">VLOOKUP(Q3032,Tabela3[],11,0)</f>
        <v>Serração Portatil</v>
      </c>
      <c r="K3032" t="str">
        <f ca="1">VLOOKUP(Q3032,Tabela3[],10,0)</f>
        <v>Maquinário</v>
      </c>
      <c r="L3032" t="e" cm="1">
        <f t="array" aca="1" ref="L3032" ca="1">IF(Tabela2[[#This Row],[PORTO]]=Tabela2[[#This Row],[DESTINO]],0,erro)</f>
        <v>#NAME?</v>
      </c>
      <c r="N3032">
        <f t="shared" ca="1" si="385"/>
        <v>50</v>
      </c>
      <c r="O3032">
        <f t="shared" ca="1" si="386"/>
        <v>3</v>
      </c>
      <c r="P3032">
        <f t="shared" ca="1" si="387"/>
        <v>12</v>
      </c>
      <c r="Q3032">
        <f t="shared" ca="1" si="383"/>
        <v>0</v>
      </c>
      <c r="R3032">
        <f t="shared" ca="1" si="384"/>
        <v>15</v>
      </c>
    </row>
    <row r="3033" spans="1:18">
      <c r="A3033">
        <f ca="1">VLOOKUP(O3033,Tabela3[],2,0)</f>
        <v>2009</v>
      </c>
      <c r="B3033" t="str">
        <f ca="1">VLOOKUP(P3033,Tabela3[],4,0)</f>
        <v>NOVEMBRO</v>
      </c>
      <c r="C3033" t="str">
        <f ca="1">VLOOKUP(Q3033,Tabela3[],5,0)</f>
        <v>Brasil</v>
      </c>
      <c r="D3033" t="str">
        <f ca="1">VLOOKUP(Q3033,Tabela3[],3,0)</f>
        <v>VALE</v>
      </c>
      <c r="E3033" t="str">
        <f ca="1">IF(R3033=Q3033, (VLOOKUP(P3033+1,Tabela3[],5,0)),VLOOKUP(R3033,Tabela3[],5,0))</f>
        <v>China</v>
      </c>
      <c r="F3033" s="1">
        <f t="shared" ca="1" si="380"/>
        <v>40101</v>
      </c>
      <c r="G3033" s="1">
        <f t="shared" ca="1" si="381"/>
        <v>40102.508583542301</v>
      </c>
      <c r="H3033">
        <f t="shared" ca="1" si="382"/>
        <v>0</v>
      </c>
      <c r="I3033" t="str">
        <f ca="1">VLOOKUP(Q3033,Tabela3[],9,1)</f>
        <v>Lan Hua Hai</v>
      </c>
      <c r="J3033" t="str">
        <f ca="1">VLOOKUP(Q3033,Tabela3[],11,0)</f>
        <v>Minério de Ferro</v>
      </c>
      <c r="K3033" t="str">
        <f ca="1">VLOOKUP(Q3033,Tabela3[],10,0)</f>
        <v>Minério</v>
      </c>
      <c r="L3033" t="e" cm="1">
        <f t="array" aca="1" ref="L3033" ca="1">IF(Tabela2[[#This Row],[PORTO]]=Tabela2[[#This Row],[DESTINO]],0,erro)</f>
        <v>#NAME?</v>
      </c>
      <c r="N3033">
        <f t="shared" ca="1" si="385"/>
        <v>0</v>
      </c>
      <c r="O3033">
        <f t="shared" ca="1" si="386"/>
        <v>9</v>
      </c>
      <c r="P3033">
        <f t="shared" ca="1" si="387"/>
        <v>10</v>
      </c>
      <c r="Q3033">
        <f t="shared" ca="1" si="383"/>
        <v>27</v>
      </c>
      <c r="R3033">
        <f t="shared" ca="1" si="384"/>
        <v>2</v>
      </c>
    </row>
    <row r="3034" spans="1:18">
      <c r="A3034">
        <f ca="1">VLOOKUP(O3034,Tabela3[],2,0)</f>
        <v>2008</v>
      </c>
      <c r="B3034" t="str">
        <f ca="1">VLOOKUP(P3034,Tabela3[],4,0)</f>
        <v>SETEMBRO</v>
      </c>
      <c r="C3034" t="str">
        <f ca="1">VLOOKUP(Q3034,Tabela3[],5,0)</f>
        <v>China</v>
      </c>
      <c r="D3034" t="str">
        <f ca="1">VLOOKUP(Q3034,Tabela3[],3,0)</f>
        <v>Alibaba Group</v>
      </c>
      <c r="E3034" t="str">
        <f ca="1">IF(R3034=Q3034, (VLOOKUP(P3034+1,Tabela3[],5,0)),VLOOKUP(R3034,Tabela3[],5,0))</f>
        <v>Reino Unido</v>
      </c>
      <c r="F3034" s="1">
        <f t="shared" ca="1" si="380"/>
        <v>39678</v>
      </c>
      <c r="G3034" s="1">
        <f t="shared" ca="1" si="381"/>
        <v>39686.562788188487</v>
      </c>
      <c r="H3034">
        <f t="shared" ca="1" si="382"/>
        <v>0</v>
      </c>
      <c r="I3034" t="str">
        <f ca="1">VLOOKUP(Q3034,Tabela3[],9,1)</f>
        <v>HMM St Petersburg</v>
      </c>
      <c r="J3034" t="str">
        <f ca="1">VLOOKUP(Q3034,Tabela3[],11,0)</f>
        <v>Ar Condicionado 18000</v>
      </c>
      <c r="K3034" t="str">
        <f ca="1">VLOOKUP(Q3034,Tabela3[],10,0)</f>
        <v>Eletrônicos</v>
      </c>
      <c r="L3034" t="e" cm="1">
        <f t="array" aca="1" ref="L3034" ca="1">IF(Tabela2[[#This Row],[PORTO]]=Tabela2[[#This Row],[DESTINO]],0,erro)</f>
        <v>#NAME?</v>
      </c>
      <c r="N3034">
        <f t="shared" ca="1" si="385"/>
        <v>1500</v>
      </c>
      <c r="O3034">
        <f t="shared" ca="1" si="386"/>
        <v>8</v>
      </c>
      <c r="P3034">
        <f t="shared" ca="1" si="387"/>
        <v>8</v>
      </c>
      <c r="Q3034">
        <f t="shared" ca="1" si="383"/>
        <v>2</v>
      </c>
      <c r="R3034">
        <f t="shared" ca="1" si="384"/>
        <v>24</v>
      </c>
    </row>
    <row r="3035" spans="1:18">
      <c r="A3035">
        <f ca="1">VLOOKUP(O3035,Tabela3[],2,0)</f>
        <v>2004</v>
      </c>
      <c r="B3035" t="str">
        <f ca="1">VLOOKUP(P3035,Tabela3[],4,0)</f>
        <v>DEZEMBRO</v>
      </c>
      <c r="C3035" t="str">
        <f ca="1">VLOOKUP(Q3035,Tabela3[],5,0)</f>
        <v>França</v>
      </c>
      <c r="D3035" t="str">
        <f ca="1">VLOOKUP(Q3035,Tabela3[],3,0)</f>
        <v> LVMH</v>
      </c>
      <c r="E3035" t="str">
        <f ca="1">IF(R3035=Q3035, (VLOOKUP(P3035+1,Tabela3[],5,0)),VLOOKUP(R3035,Tabela3[],5,0))</f>
        <v>Itália</v>
      </c>
      <c r="F3035" s="1">
        <f t="shared" ca="1" si="380"/>
        <v>38291</v>
      </c>
      <c r="G3035" s="1">
        <f t="shared" ca="1" si="381"/>
        <v>38294.554897864939</v>
      </c>
      <c r="H3035">
        <f t="shared" ca="1" si="382"/>
        <v>0</v>
      </c>
      <c r="I3035" t="str">
        <f ca="1">VLOOKUP(Q3035,Tabela3[],9,1)</f>
        <v>Emma Maersk</v>
      </c>
      <c r="J3035" t="str">
        <f ca="1">VLOOKUP(Q3035,Tabela3[],11,0)</f>
        <v>Louis Vuitton</v>
      </c>
      <c r="K3035" t="str">
        <f ca="1">VLOOKUP(Q3035,Tabela3[],10,0)</f>
        <v>Tecido</v>
      </c>
      <c r="L3035" t="e" cm="1">
        <f t="array" aca="1" ref="L3035" ca="1">IF(Tabela2[[#This Row],[PORTO]]=Tabela2[[#This Row],[DESTINO]],0,erro)</f>
        <v>#NAME?</v>
      </c>
      <c r="N3035">
        <f t="shared" ca="1" si="385"/>
        <v>38000</v>
      </c>
      <c r="O3035">
        <f t="shared" ca="1" si="386"/>
        <v>4</v>
      </c>
      <c r="P3035">
        <f t="shared" ca="1" si="387"/>
        <v>11</v>
      </c>
      <c r="Q3035">
        <f t="shared" ca="1" si="383"/>
        <v>22</v>
      </c>
      <c r="R3035">
        <f t="shared" ca="1" si="384"/>
        <v>19</v>
      </c>
    </row>
    <row r="3036" spans="1:18">
      <c r="A3036">
        <f ca="1">VLOOKUP(O3036,Tabela3[],2,0)</f>
        <v>2008</v>
      </c>
      <c r="B3036" t="str">
        <f ca="1">VLOOKUP(P3036,Tabela3[],4,0)</f>
        <v>AGOSTO</v>
      </c>
      <c r="C3036" t="str">
        <f ca="1">VLOOKUP(Q3036,Tabela3[],5,0)</f>
        <v>Holanda</v>
      </c>
      <c r="D3036" t="str">
        <f ca="1">VLOOKUP(Q3036,Tabela3[],3,0)</f>
        <v>Shell</v>
      </c>
      <c r="E3036" t="str">
        <f ca="1">IF(R3036=Q3036, (VLOOKUP(P3036+1,Tabela3[],5,0)),VLOOKUP(R3036,Tabela3[],5,0))</f>
        <v>China</v>
      </c>
      <c r="F3036" s="1">
        <f t="shared" ca="1" si="380"/>
        <v>39654</v>
      </c>
      <c r="G3036" s="1">
        <f t="shared" ca="1" si="381"/>
        <v>39659.855748464353</v>
      </c>
      <c r="H3036">
        <f t="shared" ca="1" si="382"/>
        <v>0</v>
      </c>
      <c r="I3036" t="str">
        <f ca="1">VLOOKUP(Q3036,Tabela3[],9,1)</f>
        <v>AbQaiq</v>
      </c>
      <c r="J3036" t="str">
        <f ca="1">VLOOKUP(Q3036,Tabela3[],11,0)</f>
        <v>Gasolina</v>
      </c>
      <c r="K3036" t="str">
        <f ca="1">VLOOKUP(Q3036,Tabela3[],10,0)</f>
        <v>Petróleo</v>
      </c>
      <c r="L3036" t="e" cm="1">
        <f t="array" aca="1" ref="L3036" ca="1">IF(Tabela2[[#This Row],[PORTO]]=Tabela2[[#This Row],[DESTINO]],0,erro)</f>
        <v>#NAME?</v>
      </c>
      <c r="N3036">
        <f t="shared" ca="1" si="385"/>
        <v>55000</v>
      </c>
      <c r="O3036">
        <f t="shared" ca="1" si="386"/>
        <v>8</v>
      </c>
      <c r="P3036">
        <f t="shared" ca="1" si="387"/>
        <v>7</v>
      </c>
      <c r="Q3036">
        <f t="shared" ca="1" si="383"/>
        <v>16</v>
      </c>
      <c r="R3036">
        <f t="shared" ca="1" si="384"/>
        <v>2</v>
      </c>
    </row>
    <row r="3037" spans="1:18">
      <c r="A3037">
        <f ca="1">VLOOKUP(O3037,Tabela3[],2,0)</f>
        <v>2009</v>
      </c>
      <c r="B3037" t="str">
        <f ca="1">VLOOKUP(P3037,Tabela3[],4,0)</f>
        <v>ABRIL</v>
      </c>
      <c r="C3037" t="str">
        <f ca="1">VLOOKUP(Q3037,Tabela3[],5,0)</f>
        <v>China</v>
      </c>
      <c r="D3037" t="str">
        <f ca="1">VLOOKUP(Q3037,Tabela3[],3,0)</f>
        <v>Alibaba Group</v>
      </c>
      <c r="E3037" t="str">
        <f ca="1">IF(R3037=Q3037, (VLOOKUP(P3037+1,Tabela3[],5,0)),VLOOKUP(R3037,Tabela3[],5,0))</f>
        <v>Itália</v>
      </c>
      <c r="F3037" s="1">
        <f t="shared" ca="1" si="380"/>
        <v>39878</v>
      </c>
      <c r="G3037" s="1">
        <f t="shared" ca="1" si="381"/>
        <v>39880.1858982954</v>
      </c>
      <c r="H3037">
        <f t="shared" ca="1" si="382"/>
        <v>1</v>
      </c>
      <c r="I3037" t="str">
        <f ca="1">VLOOKUP(Q3037,Tabela3[],9,1)</f>
        <v>HMM St Petersburg</v>
      </c>
      <c r="J3037" t="str">
        <f ca="1">VLOOKUP(Q3037,Tabela3[],11,0)</f>
        <v>Miniescavadeira</v>
      </c>
      <c r="K3037" t="str">
        <f ca="1">VLOOKUP(Q3037,Tabela3[],10,0)</f>
        <v>Maquinário</v>
      </c>
      <c r="L3037" t="e" cm="1">
        <f t="array" aca="1" ref="L3037" ca="1">IF(Tabela2[[#This Row],[PORTO]]=Tabela2[[#This Row],[DESTINO]],0,erro)</f>
        <v>#NAME?</v>
      </c>
      <c r="N3037">
        <f t="shared" ca="1" si="385"/>
        <v>10</v>
      </c>
      <c r="O3037">
        <f t="shared" ca="1" si="386"/>
        <v>9</v>
      </c>
      <c r="P3037">
        <f t="shared" ca="1" si="387"/>
        <v>3</v>
      </c>
      <c r="Q3037">
        <f t="shared" ca="1" si="383"/>
        <v>1</v>
      </c>
      <c r="R3037">
        <f t="shared" ca="1" si="384"/>
        <v>18</v>
      </c>
    </row>
    <row r="3038" spans="1:18">
      <c r="A3038">
        <f ca="1">VLOOKUP(O3038,Tabela3[],2,0)</f>
        <v>2008</v>
      </c>
      <c r="B3038" t="str">
        <f ca="1">VLOOKUP(P3038,Tabela3[],4,0)</f>
        <v>AGOSTO</v>
      </c>
      <c r="C3038" t="str">
        <f ca="1">VLOOKUP(Q3038,Tabela3[],5,0)</f>
        <v>India</v>
      </c>
      <c r="D3038" t="str">
        <f ca="1">VLOOKUP(Q3038,Tabela3[],3,0)</f>
        <v>Reliance Industries</v>
      </c>
      <c r="E3038" t="str">
        <f ca="1">IF(R3038=Q3038, (VLOOKUP(P3038+1,Tabela3[],5,0)),VLOOKUP(R3038,Tabela3[],5,0))</f>
        <v>Itália</v>
      </c>
      <c r="F3038" s="1">
        <f t="shared" ca="1" si="380"/>
        <v>39631</v>
      </c>
      <c r="G3038" s="1">
        <f t="shared" ca="1" si="381"/>
        <v>39634.437533790864</v>
      </c>
      <c r="H3038">
        <f t="shared" ca="1" si="382"/>
        <v>1</v>
      </c>
      <c r="I3038" t="str">
        <f ca="1">VLOOKUP(Q3038,Tabela3[],9,1)</f>
        <v>Tanker</v>
      </c>
      <c r="J3038" t="str">
        <f ca="1">VLOOKUP(Q3038,Tabela3[],11,0)</f>
        <v>Cloreto de polivinila</v>
      </c>
      <c r="K3038" t="str">
        <f ca="1">VLOOKUP(Q3038,Tabela3[],10,0)</f>
        <v>Petroquimicos</v>
      </c>
      <c r="L3038" t="e" cm="1">
        <f t="array" aca="1" ref="L3038" ca="1">IF(Tabela2[[#This Row],[PORTO]]=Tabela2[[#This Row],[DESTINO]],0,erro)</f>
        <v>#NAME?</v>
      </c>
      <c r="N3038">
        <f t="shared" ca="1" si="385"/>
        <v>0</v>
      </c>
      <c r="O3038">
        <f t="shared" ca="1" si="386"/>
        <v>8</v>
      </c>
      <c r="P3038">
        <f t="shared" ca="1" si="387"/>
        <v>7</v>
      </c>
      <c r="Q3038">
        <f t="shared" ca="1" si="383"/>
        <v>32</v>
      </c>
      <c r="R3038">
        <f t="shared" ca="1" si="384"/>
        <v>19</v>
      </c>
    </row>
    <row r="3039" spans="1:18">
      <c r="A3039">
        <f ca="1">VLOOKUP(O3039,Tabela3[],2,0)</f>
        <v>2003</v>
      </c>
      <c r="B3039" t="str">
        <f ca="1">VLOOKUP(P3039,Tabela3[],4,0)</f>
        <v>OUTUBRO</v>
      </c>
      <c r="C3039" t="str">
        <f ca="1">VLOOKUP(Q3039,Tabela3[],5,0)</f>
        <v>Coréia do Sul</v>
      </c>
      <c r="D3039" t="str">
        <f ca="1">VLOOKUP(Q3039,Tabela3[],3,0)</f>
        <v>Samsung</v>
      </c>
      <c r="E3039" t="str">
        <f ca="1">IF(R3039=Q3039, (VLOOKUP(P3039+1,Tabela3[],5,0)),VLOOKUP(R3039,Tabela3[],5,0))</f>
        <v>Estados Unidos</v>
      </c>
      <c r="F3039" s="1">
        <f t="shared" ca="1" si="380"/>
        <v>37867</v>
      </c>
      <c r="G3039" s="1">
        <f t="shared" ca="1" si="381"/>
        <v>37875.469694399457</v>
      </c>
      <c r="H3039">
        <f t="shared" ca="1" si="382"/>
        <v>0</v>
      </c>
      <c r="I3039" t="str">
        <f ca="1">VLOOKUP(Q3039,Tabela3[],9,1)</f>
        <v>HMM Rotterdam</v>
      </c>
      <c r="J3039" t="str">
        <f ca="1">VLOOKUP(Q3039,Tabela3[],11,0)</f>
        <v>Crystal UHD 4k 65"</v>
      </c>
      <c r="K3039" t="str">
        <f ca="1">VLOOKUP(Q3039,Tabela3[],10,0)</f>
        <v>Eletrônicos</v>
      </c>
      <c r="L3039" t="e" cm="1">
        <f t="array" aca="1" ref="L3039" ca="1">IF(Tabela2[[#This Row],[PORTO]]=Tabela2[[#This Row],[DESTINO]],0,erro)</f>
        <v>#NAME?</v>
      </c>
      <c r="N3039">
        <f t="shared" ca="1" si="385"/>
        <v>2000</v>
      </c>
      <c r="O3039">
        <f t="shared" ca="1" si="386"/>
        <v>3</v>
      </c>
      <c r="P3039">
        <f t="shared" ca="1" si="387"/>
        <v>9</v>
      </c>
      <c r="Q3039">
        <f t="shared" ca="1" si="383"/>
        <v>14</v>
      </c>
      <c r="R3039">
        <f t="shared" ca="1" si="384"/>
        <v>5</v>
      </c>
    </row>
    <row r="3040" spans="1:18">
      <c r="A3040">
        <f ca="1">VLOOKUP(O3040,Tabela3[],2,0)</f>
        <v>2006</v>
      </c>
      <c r="B3040" t="str">
        <f ca="1">VLOOKUP(P3040,Tabela3[],4,0)</f>
        <v>ABRIL</v>
      </c>
      <c r="C3040" t="str">
        <f ca="1">VLOOKUP(Q3040,Tabela3[],5,0)</f>
        <v>Itália</v>
      </c>
      <c r="D3040" t="str">
        <f ca="1">VLOOKUP(Q3040,Tabela3[],3,0)</f>
        <v>Hyundai</v>
      </c>
      <c r="E3040" t="str">
        <f ca="1">IF(R3040=Q3040, (VLOOKUP(P3040+1,Tabela3[],5,0)),VLOOKUP(R3040,Tabela3[],5,0))</f>
        <v>Estados Unidos</v>
      </c>
      <c r="F3040" s="1">
        <f t="shared" ca="1" si="380"/>
        <v>38782</v>
      </c>
      <c r="G3040" s="1">
        <f t="shared" ca="1" si="381"/>
        <v>38790.492678504321</v>
      </c>
      <c r="H3040">
        <f t="shared" ca="1" si="382"/>
        <v>1</v>
      </c>
      <c r="I3040" t="str">
        <f ca="1">VLOOKUP(Q3040,Tabela3[],9,1)</f>
        <v>Car Carriers</v>
      </c>
      <c r="J3040" t="str">
        <f ca="1">VLOOKUP(Q3040,Tabela3[],11,0)</f>
        <v>HB20 Vision</v>
      </c>
      <c r="K3040" t="str">
        <f ca="1">VLOOKUP(Q3040,Tabela3[],10,0)</f>
        <v>Carros</v>
      </c>
      <c r="L3040" t="e" cm="1">
        <f t="array" aca="1" ref="L3040" ca="1">IF(Tabela2[[#This Row],[PORTO]]=Tabela2[[#This Row],[DESTINO]],0,erro)</f>
        <v>#NAME?</v>
      </c>
      <c r="N3040">
        <f t="shared" ca="1" si="385"/>
        <v>100</v>
      </c>
      <c r="O3040">
        <f t="shared" ca="1" si="386"/>
        <v>6</v>
      </c>
      <c r="P3040">
        <f t="shared" ca="1" si="387"/>
        <v>3</v>
      </c>
      <c r="Q3040">
        <f t="shared" ca="1" si="383"/>
        <v>20</v>
      </c>
      <c r="R3040">
        <f t="shared" ca="1" si="384"/>
        <v>3</v>
      </c>
    </row>
    <row r="3041" spans="1:18">
      <c r="A3041">
        <f ca="1">VLOOKUP(O3041,Tabela3[],2,0)</f>
        <v>2006</v>
      </c>
      <c r="B3041" t="str">
        <f ca="1">VLOOKUP(P3041,Tabela3[],4,0)</f>
        <v>FEVEREIRO</v>
      </c>
      <c r="C3041" t="str">
        <f ca="1">VLOOKUP(Q3041,Tabela3[],5,0)</f>
        <v>Canadá</v>
      </c>
      <c r="D3041" t="str">
        <f ca="1">VLOOKUP(Q3041,Tabela3[],3,0)</f>
        <v>Shopify</v>
      </c>
      <c r="E3041" t="str">
        <f ca="1">IF(R3041=Q3041, (VLOOKUP(P3041+1,Tabela3[],5,0)),VLOOKUP(R3041,Tabela3[],5,0))</f>
        <v>Estados Unidos</v>
      </c>
      <c r="F3041" s="1">
        <f t="shared" ca="1" si="380"/>
        <v>38740</v>
      </c>
      <c r="G3041" s="1">
        <f t="shared" ca="1" si="381"/>
        <v>38748.348218083403</v>
      </c>
      <c r="H3041">
        <f t="shared" ca="1" si="382"/>
        <v>0</v>
      </c>
      <c r="I3041" t="str">
        <f ca="1">VLOOKUP(Q3041,Tabela3[],9,1)</f>
        <v>HMM Southampton</v>
      </c>
      <c r="J3041" t="str">
        <f ca="1">VLOOKUP(Q3041,Tabela3[],11,0)</f>
        <v>TORRADORES DE CAFÉ</v>
      </c>
      <c r="K3041" t="str">
        <f ca="1">VLOOKUP(Q3041,Tabela3[],10,0)</f>
        <v>Geral</v>
      </c>
      <c r="L3041" t="e" cm="1">
        <f t="array" aca="1" ref="L3041" ca="1">IF(Tabela2[[#This Row],[PORTO]]=Tabela2[[#This Row],[DESTINO]],0,erro)</f>
        <v>#NAME?</v>
      </c>
      <c r="N3041">
        <f t="shared" ca="1" si="385"/>
        <v>4000</v>
      </c>
      <c r="O3041">
        <f t="shared" ca="1" si="386"/>
        <v>6</v>
      </c>
      <c r="P3041">
        <f t="shared" ca="1" si="387"/>
        <v>1</v>
      </c>
      <c r="Q3041">
        <f t="shared" ca="1" si="383"/>
        <v>33</v>
      </c>
      <c r="R3041">
        <f t="shared" ca="1" si="384"/>
        <v>3</v>
      </c>
    </row>
    <row r="3042" spans="1:18">
      <c r="A3042">
        <f ca="1">VLOOKUP(O3042,Tabela3[],2,0)</f>
        <v>2009</v>
      </c>
      <c r="B3042" t="str">
        <f ca="1">VLOOKUP(P3042,Tabela3[],4,0)</f>
        <v>JANEIRO</v>
      </c>
      <c r="C3042" t="str">
        <f ca="1">VLOOKUP(Q3042,Tabela3[],5,0)</f>
        <v>Reino Unido</v>
      </c>
      <c r="D3042" t="str">
        <f ca="1">VLOOKUP(Q3042,Tabela3[],3,0)</f>
        <v>Unilever</v>
      </c>
      <c r="E3042" t="str">
        <f ca="1">IF(R3042=Q3042, (VLOOKUP(P3042+1,Tabela3[],5,0)),VLOOKUP(R3042,Tabela3[],5,0))</f>
        <v>Itália</v>
      </c>
      <c r="F3042" s="1">
        <f t="shared" ca="1" si="380"/>
        <v>39820</v>
      </c>
      <c r="G3042" s="1">
        <f t="shared" ca="1" si="381"/>
        <v>39821.348997915673</v>
      </c>
      <c r="H3042">
        <f t="shared" ca="1" si="382"/>
        <v>0</v>
      </c>
      <c r="I3042" t="str">
        <f ca="1">VLOOKUP(Q3042,Tabela3[],9,1)</f>
        <v>HMM Helsinki</v>
      </c>
      <c r="J3042" t="str">
        <f ca="1">VLOOKUP(Q3042,Tabela3[],11,0)</f>
        <v xml:space="preserve">Shampoo </v>
      </c>
      <c r="K3042" t="str">
        <f ca="1">VLOOKUP(Q3042,Tabela3[],10,0)</f>
        <v>Quimico</v>
      </c>
      <c r="L3042" t="e" cm="1">
        <f t="array" aca="1" ref="L3042" ca="1">IF(Tabela2[[#This Row],[PORTO]]=Tabela2[[#This Row],[DESTINO]],0,erro)</f>
        <v>#NAME?</v>
      </c>
      <c r="N3042">
        <f t="shared" ca="1" si="385"/>
        <v>120000</v>
      </c>
      <c r="O3042">
        <f t="shared" ca="1" si="386"/>
        <v>9</v>
      </c>
      <c r="P3042">
        <f t="shared" ca="1" si="387"/>
        <v>0</v>
      </c>
      <c r="Q3042">
        <f t="shared" ca="1" si="383"/>
        <v>24</v>
      </c>
      <c r="R3042">
        <f t="shared" ca="1" si="384"/>
        <v>18</v>
      </c>
    </row>
    <row r="3043" spans="1:18">
      <c r="A3043">
        <f ca="1">VLOOKUP(O3043,Tabela3[],2,0)</f>
        <v>2009</v>
      </c>
      <c r="B3043" t="str">
        <f ca="1">VLOOKUP(P3043,Tabela3[],4,0)</f>
        <v>AGOSTO</v>
      </c>
      <c r="C3043" t="str">
        <f ca="1">VLOOKUP(Q3043,Tabela3[],5,0)</f>
        <v>França</v>
      </c>
      <c r="D3043" t="str">
        <f ca="1">VLOOKUP(Q3043,Tabela3[],3,0)</f>
        <v> LVMH</v>
      </c>
      <c r="E3043" t="str">
        <f ca="1">IF(R3043=Q3043, (VLOOKUP(P3043+1,Tabela3[],5,0)),VLOOKUP(R3043,Tabela3[],5,0))</f>
        <v>França</v>
      </c>
      <c r="F3043" s="1">
        <f t="shared" ca="1" si="380"/>
        <v>40012</v>
      </c>
      <c r="G3043" s="1">
        <f t="shared" ca="1" si="381"/>
        <v>40017.489955697507</v>
      </c>
      <c r="H3043">
        <f t="shared" ca="1" si="382"/>
        <v>1</v>
      </c>
      <c r="I3043" t="str">
        <f ca="1">VLOOKUP(Q3043,Tabela3[],9,1)</f>
        <v>Emma Maersk</v>
      </c>
      <c r="J3043" t="str">
        <f ca="1">VLOOKUP(Q3043,Tabela3[],11,0)</f>
        <v>Clos Des Lambrys</v>
      </c>
      <c r="K3043" t="str">
        <f ca="1">VLOOKUP(Q3043,Tabela3[],10,0)</f>
        <v>Tecido</v>
      </c>
      <c r="L3043" cm="1">
        <f t="array" aca="1" ref="L3043" ca="1">IF(Tabela2[[#This Row],[PORTO]]=Tabela2[[#This Row],[DESTINO]],0,erro)</f>
        <v>0</v>
      </c>
      <c r="N3043">
        <f t="shared" ca="1" si="385"/>
        <v>13000</v>
      </c>
      <c r="O3043">
        <f t="shared" ca="1" si="386"/>
        <v>9</v>
      </c>
      <c r="P3043">
        <f t="shared" ca="1" si="387"/>
        <v>7</v>
      </c>
      <c r="Q3043">
        <f t="shared" ca="1" si="383"/>
        <v>21</v>
      </c>
      <c r="R3043">
        <f t="shared" ref="R3043:R3074" ca="1" si="388">INT(RAND()*25)</f>
        <v>23</v>
      </c>
    </row>
    <row r="3044" spans="1:18">
      <c r="A3044">
        <f ca="1">VLOOKUP(O3044,Tabela3[],2,0)</f>
        <v>2001</v>
      </c>
      <c r="B3044" t="str">
        <f ca="1">VLOOKUP(P3044,Tabela3[],4,0)</f>
        <v>MARÇO</v>
      </c>
      <c r="C3044" t="str">
        <f ca="1">VLOOKUP(Q3044,Tabela3[],5,0)</f>
        <v>Coréia do Sul</v>
      </c>
      <c r="D3044" t="str">
        <f ca="1">VLOOKUP(Q3044,Tabela3[],3,0)</f>
        <v>Samsung</v>
      </c>
      <c r="E3044" t="str">
        <f ca="1">IF(R3044=Q3044, (VLOOKUP(P3044+1,Tabela3[],5,0)),VLOOKUP(R3044,Tabela3[],5,0))</f>
        <v>Alemanha</v>
      </c>
      <c r="F3044" s="1">
        <f t="shared" ca="1" si="380"/>
        <v>36937</v>
      </c>
      <c r="G3044" s="1">
        <f t="shared" ca="1" si="381"/>
        <v>36940.237331470285</v>
      </c>
      <c r="H3044">
        <f t="shared" ca="1" si="382"/>
        <v>0</v>
      </c>
      <c r="I3044" t="str">
        <f ca="1">VLOOKUP(Q3044,Tabela3[],9,1)</f>
        <v>HMM Rotterdam</v>
      </c>
      <c r="J3044" t="str">
        <f ca="1">VLOOKUP(Q3044,Tabela3[],11,0)</f>
        <v>QLED 4k 75"</v>
      </c>
      <c r="K3044" t="str">
        <f ca="1">VLOOKUP(Q3044,Tabela3[],10,0)</f>
        <v>Eletrônicos</v>
      </c>
      <c r="L3044" t="e" cm="1">
        <f t="array" aca="1" ref="L3044" ca="1">IF(Tabela2[[#This Row],[PORTO]]=Tabela2[[#This Row],[DESTINO]],0,erro)</f>
        <v>#NAME?</v>
      </c>
      <c r="N3044">
        <f t="shared" ca="1" si="385"/>
        <v>2500</v>
      </c>
      <c r="O3044">
        <f t="shared" ca="1" si="386"/>
        <v>1</v>
      </c>
      <c r="P3044">
        <f t="shared" ca="1" si="387"/>
        <v>2</v>
      </c>
      <c r="Q3044">
        <f t="shared" ca="1" si="383"/>
        <v>13</v>
      </c>
      <c r="R3044">
        <f t="shared" ca="1" si="388"/>
        <v>7</v>
      </c>
    </row>
    <row r="3045" spans="1:18">
      <c r="A3045">
        <f ca="1">VLOOKUP(O3045,Tabela3[],2,0)</f>
        <v>2002</v>
      </c>
      <c r="B3045" t="str">
        <f ca="1">VLOOKUP(P3045,Tabela3[],4,0)</f>
        <v>ABRIL</v>
      </c>
      <c r="C3045" t="str">
        <f ca="1">VLOOKUP(Q3045,Tabela3[],5,0)</f>
        <v>Holanda</v>
      </c>
      <c r="D3045" t="str">
        <f ca="1">VLOOKUP(Q3045,Tabela3[],3,0)</f>
        <v>Shell</v>
      </c>
      <c r="E3045" t="str">
        <f ca="1">IF(R3045=Q3045, (VLOOKUP(P3045+1,Tabela3[],5,0)),VLOOKUP(R3045,Tabela3[],5,0))</f>
        <v>Itália</v>
      </c>
      <c r="F3045" s="1">
        <f t="shared" ca="1" si="380"/>
        <v>37335</v>
      </c>
      <c r="G3045" s="1">
        <f t="shared" ca="1" si="381"/>
        <v>37335.419603662245</v>
      </c>
      <c r="H3045">
        <f t="shared" ca="1" si="382"/>
        <v>1</v>
      </c>
      <c r="I3045" t="str">
        <f ca="1">VLOOKUP(Q3045,Tabela3[],9,1)</f>
        <v>AbQaiq</v>
      </c>
      <c r="J3045" t="str">
        <f ca="1">VLOOKUP(Q3045,Tabela3[],11,0)</f>
        <v>Petróleo Bruto</v>
      </c>
      <c r="K3045" t="str">
        <f ca="1">VLOOKUP(Q3045,Tabela3[],10,0)</f>
        <v>Petróleo</v>
      </c>
      <c r="L3045" t="e" cm="1">
        <f t="array" aca="1" ref="L3045" ca="1">IF(Tabela2[[#This Row],[PORTO]]=Tabela2[[#This Row],[DESTINO]],0,erro)</f>
        <v>#NAME?</v>
      </c>
      <c r="N3045">
        <f t="shared" ca="1" si="385"/>
        <v>58000</v>
      </c>
      <c r="O3045">
        <f t="shared" ca="1" si="386"/>
        <v>2</v>
      </c>
      <c r="P3045">
        <f t="shared" ca="1" si="387"/>
        <v>3</v>
      </c>
      <c r="Q3045">
        <f t="shared" ca="1" si="383"/>
        <v>17</v>
      </c>
      <c r="R3045">
        <f t="shared" ca="1" si="388"/>
        <v>19</v>
      </c>
    </row>
    <row r="3046" spans="1:18">
      <c r="A3046">
        <f ca="1">VLOOKUP(O3046,Tabela3[],2,0)</f>
        <v>2003</v>
      </c>
      <c r="B3046" t="str">
        <f ca="1">VLOOKUP(P3046,Tabela3[],4,0)</f>
        <v>OUTUBRO</v>
      </c>
      <c r="C3046" t="str">
        <f ca="1">VLOOKUP(Q3046,Tabela3[],5,0)</f>
        <v>Reino Unido</v>
      </c>
      <c r="D3046" t="str">
        <f ca="1">VLOOKUP(Q3046,Tabela3[],3,0)</f>
        <v>Unilever</v>
      </c>
      <c r="E3046" t="str">
        <f ca="1">IF(R3046=Q3046, (VLOOKUP(P3046+1,Tabela3[],5,0)),VLOOKUP(R3046,Tabela3[],5,0))</f>
        <v>Japão</v>
      </c>
      <c r="F3046" s="1">
        <f t="shared" ca="1" si="380"/>
        <v>37888</v>
      </c>
      <c r="G3046" s="1">
        <f t="shared" ca="1" si="381"/>
        <v>37895.817312900348</v>
      </c>
      <c r="H3046">
        <f t="shared" ca="1" si="382"/>
        <v>1</v>
      </c>
      <c r="I3046" t="str">
        <f ca="1">VLOOKUP(Q3046,Tabela3[],9,1)</f>
        <v>HMM Helsinki</v>
      </c>
      <c r="J3046" t="str">
        <f ca="1">VLOOKUP(Q3046,Tabela3[],11,0)</f>
        <v xml:space="preserve">Shampoo </v>
      </c>
      <c r="K3046" t="str">
        <f ca="1">VLOOKUP(Q3046,Tabela3[],10,0)</f>
        <v>Quimico</v>
      </c>
      <c r="L3046" t="e" cm="1">
        <f t="array" aca="1" ref="L3046" ca="1">IF(Tabela2[[#This Row],[PORTO]]=Tabela2[[#This Row],[DESTINO]],0,erro)</f>
        <v>#NAME?</v>
      </c>
      <c r="N3046">
        <f t="shared" ca="1" si="385"/>
        <v>1210000</v>
      </c>
      <c r="O3046">
        <f t="shared" ca="1" si="386"/>
        <v>3</v>
      </c>
      <c r="P3046">
        <f t="shared" ca="1" si="387"/>
        <v>9</v>
      </c>
      <c r="Q3046">
        <f t="shared" ca="1" si="383"/>
        <v>24</v>
      </c>
      <c r="R3046">
        <f t="shared" ca="1" si="388"/>
        <v>10</v>
      </c>
    </row>
    <row r="3047" spans="1:18">
      <c r="A3047">
        <f ca="1">VLOOKUP(O3047,Tabela3[],2,0)</f>
        <v>2009</v>
      </c>
      <c r="B3047" t="str">
        <f ca="1">VLOOKUP(P3047,Tabela3[],4,0)</f>
        <v>JULHO</v>
      </c>
      <c r="C3047" t="str">
        <f ca="1">VLOOKUP(Q3047,Tabela3[],5,0)</f>
        <v>India</v>
      </c>
      <c r="D3047" t="str">
        <f ca="1">VLOOKUP(Q3047,Tabela3[],3,0)</f>
        <v>Reliance Industries</v>
      </c>
      <c r="E3047" t="str">
        <f ca="1">IF(R3047=Q3047, (VLOOKUP(P3047+1,Tabela3[],5,0)),VLOOKUP(R3047,Tabela3[],5,0))</f>
        <v>Holanda</v>
      </c>
      <c r="F3047" s="1">
        <f t="shared" ca="1" si="380"/>
        <v>39968</v>
      </c>
      <c r="G3047" s="1">
        <f t="shared" ca="1" si="381"/>
        <v>39971.863659387753</v>
      </c>
      <c r="H3047">
        <f t="shared" ca="1" si="382"/>
        <v>0</v>
      </c>
      <c r="I3047" t="str">
        <f ca="1">VLOOKUP(Q3047,Tabela3[],9,1)</f>
        <v>Tanker</v>
      </c>
      <c r="J3047" t="str">
        <f ca="1">VLOOKUP(Q3047,Tabela3[],11,0)</f>
        <v>Polietileno</v>
      </c>
      <c r="K3047" t="str">
        <f ca="1">VLOOKUP(Q3047,Tabela3[],10,0)</f>
        <v>Petroquimicos</v>
      </c>
      <c r="L3047" t="e" cm="1">
        <f t="array" aca="1" ref="L3047" ca="1">IF(Tabela2[[#This Row],[PORTO]]=Tabela2[[#This Row],[DESTINO]],0,erro)</f>
        <v>#NAME?</v>
      </c>
      <c r="N3047">
        <f t="shared" ca="1" si="385"/>
        <v>0</v>
      </c>
      <c r="O3047">
        <f t="shared" ca="1" si="386"/>
        <v>9</v>
      </c>
      <c r="P3047">
        <f t="shared" ca="1" si="387"/>
        <v>6</v>
      </c>
      <c r="Q3047">
        <f t="shared" ca="1" si="383"/>
        <v>31</v>
      </c>
      <c r="R3047">
        <f t="shared" ca="1" si="388"/>
        <v>15</v>
      </c>
    </row>
    <row r="3048" spans="1:18">
      <c r="A3048">
        <f ca="1">VLOOKUP(O3048,Tabela3[],2,0)</f>
        <v>2002</v>
      </c>
      <c r="B3048" t="str">
        <f ca="1">VLOOKUP(P3048,Tabela3[],4,0)</f>
        <v>OUTUBRO</v>
      </c>
      <c r="C3048" t="str">
        <f ca="1">VLOOKUP(Q3048,Tabela3[],5,0)</f>
        <v>Holanda</v>
      </c>
      <c r="D3048" t="str">
        <f ca="1">VLOOKUP(Q3048,Tabela3[],3,0)</f>
        <v>Shell</v>
      </c>
      <c r="E3048" t="str">
        <f ca="1">IF(R3048=Q3048, (VLOOKUP(P3048+1,Tabela3[],5,0)),VLOOKUP(R3048,Tabela3[],5,0))</f>
        <v>Holanda</v>
      </c>
      <c r="F3048" s="1">
        <f t="shared" ca="1" si="380"/>
        <v>37519</v>
      </c>
      <c r="G3048" s="1">
        <f t="shared" ca="1" si="381"/>
        <v>37526.353325667362</v>
      </c>
      <c r="H3048">
        <f t="shared" ca="1" si="382"/>
        <v>1</v>
      </c>
      <c r="I3048" t="str">
        <f ca="1">VLOOKUP(Q3048,Tabela3[],9,1)</f>
        <v>AbQaiq</v>
      </c>
      <c r="J3048" t="str">
        <f ca="1">VLOOKUP(Q3048,Tabela3[],11,0)</f>
        <v>Petróleo Bruto</v>
      </c>
      <c r="K3048" t="str">
        <f ca="1">VLOOKUP(Q3048,Tabela3[],10,0)</f>
        <v>Petróleo</v>
      </c>
      <c r="L3048" cm="1">
        <f t="array" aca="1" ref="L3048" ca="1">IF(Tabela2[[#This Row],[PORTO]]=Tabela2[[#This Row],[DESTINO]],0,erro)</f>
        <v>0</v>
      </c>
      <c r="N3048">
        <f t="shared" ca="1" si="385"/>
        <v>52000</v>
      </c>
      <c r="O3048">
        <f t="shared" ca="1" si="386"/>
        <v>2</v>
      </c>
      <c r="P3048">
        <f t="shared" ca="1" si="387"/>
        <v>9</v>
      </c>
      <c r="Q3048">
        <f t="shared" ca="1" si="383"/>
        <v>17</v>
      </c>
      <c r="R3048">
        <f t="shared" ca="1" si="388"/>
        <v>15</v>
      </c>
    </row>
    <row r="3049" spans="1:18">
      <c r="A3049">
        <f ca="1">VLOOKUP(O3049,Tabela3[],2,0)</f>
        <v>2006</v>
      </c>
      <c r="B3049" t="str">
        <f ca="1">VLOOKUP(P3049,Tabela3[],4,0)</f>
        <v>OUTUBRO</v>
      </c>
      <c r="C3049" t="str">
        <f ca="1">VLOOKUP(Q3049,Tabela3[],5,0)</f>
        <v>França</v>
      </c>
      <c r="D3049" t="str">
        <f ca="1">VLOOKUP(Q3049,Tabela3[],3,0)</f>
        <v> LVMH</v>
      </c>
      <c r="E3049" t="str">
        <f ca="1">IF(R3049=Q3049, (VLOOKUP(P3049+1,Tabela3[],5,0)),VLOOKUP(R3049,Tabela3[],5,0))</f>
        <v>Holanda</v>
      </c>
      <c r="F3049" s="1">
        <f t="shared" ca="1" si="380"/>
        <v>38986</v>
      </c>
      <c r="G3049" s="1">
        <f t="shared" ca="1" si="381"/>
        <v>38991.933586479288</v>
      </c>
      <c r="H3049">
        <f t="shared" ca="1" si="382"/>
        <v>1</v>
      </c>
      <c r="I3049" t="str">
        <f ca="1">VLOOKUP(Q3049,Tabela3[],9,1)</f>
        <v>Emma Maersk</v>
      </c>
      <c r="J3049" t="str">
        <f ca="1">VLOOKUP(Q3049,Tabela3[],11,0)</f>
        <v>Clos Des Lambrys</v>
      </c>
      <c r="K3049" t="str">
        <f ca="1">VLOOKUP(Q3049,Tabela3[],10,0)</f>
        <v>Tecido</v>
      </c>
      <c r="L3049" t="e" cm="1">
        <f t="array" aca="1" ref="L3049" ca="1">IF(Tabela2[[#This Row],[PORTO]]=Tabela2[[#This Row],[DESTINO]],0,erro)</f>
        <v>#NAME?</v>
      </c>
      <c r="N3049">
        <f t="shared" ca="1" si="385"/>
        <v>49000</v>
      </c>
      <c r="O3049">
        <f t="shared" ca="1" si="386"/>
        <v>6</v>
      </c>
      <c r="P3049">
        <f t="shared" ca="1" si="387"/>
        <v>9</v>
      </c>
      <c r="Q3049">
        <f t="shared" ca="1" si="383"/>
        <v>21</v>
      </c>
      <c r="R3049">
        <f t="shared" ca="1" si="388"/>
        <v>16</v>
      </c>
    </row>
    <row r="3050" spans="1:18">
      <c r="A3050">
        <f ca="1">VLOOKUP(O3050,Tabela3[],2,0)</f>
        <v>2007</v>
      </c>
      <c r="B3050" t="str">
        <f ca="1">VLOOKUP(P3050,Tabela3[],4,0)</f>
        <v>MAIO</v>
      </c>
      <c r="C3050" t="str">
        <f ca="1">VLOOKUP(Q3050,Tabela3[],5,0)</f>
        <v>India</v>
      </c>
      <c r="D3050" t="str">
        <f ca="1">VLOOKUP(Q3050,Tabela3[],3,0)</f>
        <v>Reliance Industries</v>
      </c>
      <c r="E3050" t="str">
        <f ca="1">IF(R3050=Q3050, (VLOOKUP(P3050+1,Tabela3[],5,0)),VLOOKUP(R3050,Tabela3[],5,0))</f>
        <v>China</v>
      </c>
      <c r="F3050" s="1">
        <f t="shared" ca="1" si="380"/>
        <v>39189</v>
      </c>
      <c r="G3050" s="1">
        <f t="shared" ca="1" si="381"/>
        <v>39198.658076314678</v>
      </c>
      <c r="H3050">
        <f t="shared" ca="1" si="382"/>
        <v>1</v>
      </c>
      <c r="I3050" t="str">
        <f ca="1">VLOOKUP(Q3050,Tabela3[],9,1)</f>
        <v>Tanker</v>
      </c>
      <c r="J3050" t="str">
        <f ca="1">VLOOKUP(Q3050,Tabela3[],11,0)</f>
        <v>Polipropileno</v>
      </c>
      <c r="K3050" t="str">
        <f ca="1">VLOOKUP(Q3050,Tabela3[],10,0)</f>
        <v>Petroquimicos</v>
      </c>
      <c r="L3050" t="e" cm="1">
        <f t="array" aca="1" ref="L3050" ca="1">IF(Tabela2[[#This Row],[PORTO]]=Tabela2[[#This Row],[DESTINO]],0,erro)</f>
        <v>#NAME?</v>
      </c>
      <c r="N3050">
        <f t="shared" ca="1" si="385"/>
        <v>0</v>
      </c>
      <c r="O3050">
        <f t="shared" ca="1" si="386"/>
        <v>7</v>
      </c>
      <c r="P3050">
        <f t="shared" ca="1" si="387"/>
        <v>4</v>
      </c>
      <c r="Q3050">
        <f t="shared" ca="1" si="383"/>
        <v>30</v>
      </c>
      <c r="R3050">
        <f t="shared" ca="1" si="388"/>
        <v>2</v>
      </c>
    </row>
    <row r="3051" spans="1:18">
      <c r="A3051">
        <f ca="1">VLOOKUP(O3051,Tabela3[],2,0)</f>
        <v>2005</v>
      </c>
      <c r="B3051" t="str">
        <f ca="1">VLOOKUP(P3051,Tabela3[],4,0)</f>
        <v>DEZEMBRO</v>
      </c>
      <c r="C3051" t="str">
        <f ca="1">VLOOKUP(Q3051,Tabela3[],5,0)</f>
        <v>Brasil</v>
      </c>
      <c r="D3051" t="str">
        <f ca="1">VLOOKUP(Q3051,Tabela3[],3,0)</f>
        <v>VALE</v>
      </c>
      <c r="E3051" t="str">
        <f ca="1">IF(R3051=Q3051, (VLOOKUP(P3051+1,Tabela3[],5,0)),VLOOKUP(R3051,Tabela3[],5,0))</f>
        <v>Coréia do Sul</v>
      </c>
      <c r="F3051" s="1">
        <f t="shared" ca="1" si="380"/>
        <v>38682</v>
      </c>
      <c r="G3051" s="1">
        <f t="shared" ca="1" si="381"/>
        <v>38684.636359448217</v>
      </c>
      <c r="H3051">
        <f t="shared" ca="1" si="382"/>
        <v>0</v>
      </c>
      <c r="I3051" t="str">
        <f ca="1">VLOOKUP(Q3051,Tabela3[],9,1)</f>
        <v>Lan Hua Hai</v>
      </c>
      <c r="J3051" t="str">
        <f ca="1">VLOOKUP(Q3051,Tabela3[],11,0)</f>
        <v>Manganês</v>
      </c>
      <c r="K3051" t="str">
        <f ca="1">VLOOKUP(Q3051,Tabela3[],10,0)</f>
        <v>Minério</v>
      </c>
      <c r="L3051" t="e" cm="1">
        <f t="array" aca="1" ref="L3051" ca="1">IF(Tabela2[[#This Row],[PORTO]]=Tabela2[[#This Row],[DESTINO]],0,erro)</f>
        <v>#NAME?</v>
      </c>
      <c r="N3051">
        <f t="shared" ca="1" si="385"/>
        <v>0</v>
      </c>
      <c r="O3051">
        <f t="shared" ca="1" si="386"/>
        <v>5</v>
      </c>
      <c r="P3051">
        <f t="shared" ca="1" si="387"/>
        <v>11</v>
      </c>
      <c r="Q3051">
        <f t="shared" ca="1" si="383"/>
        <v>29</v>
      </c>
      <c r="R3051">
        <f t="shared" ca="1" si="388"/>
        <v>13</v>
      </c>
    </row>
    <row r="3052" spans="1:18">
      <c r="A3052">
        <f ca="1">VLOOKUP(O3052,Tabela3[],2,0)</f>
        <v>2002</v>
      </c>
      <c r="B3052" t="str">
        <f ca="1">VLOOKUP(P3052,Tabela3[],4,0)</f>
        <v>FEVEREIRO</v>
      </c>
      <c r="C3052" t="str">
        <f ca="1">VLOOKUP(Q3052,Tabela3[],5,0)</f>
        <v>Alemanha</v>
      </c>
      <c r="D3052" t="str">
        <f ca="1">VLOOKUP(Q3052,Tabela3[],3,0)</f>
        <v>Volkswagen</v>
      </c>
      <c r="E3052" t="str">
        <f ca="1">IF(R3052=Q3052, (VLOOKUP(P3052+1,Tabela3[],5,0)),VLOOKUP(R3052,Tabela3[],5,0))</f>
        <v>Japão</v>
      </c>
      <c r="F3052" s="1">
        <f t="shared" ca="1" si="380"/>
        <v>37257</v>
      </c>
      <c r="G3052" s="1">
        <f t="shared" ca="1" si="381"/>
        <v>37257.462104778606</v>
      </c>
      <c r="H3052">
        <f t="shared" ca="1" si="382"/>
        <v>0</v>
      </c>
      <c r="I3052" t="str">
        <f ca="1">VLOOKUP(Q3052,Tabela3[],9,1)</f>
        <v>Warehouse Carriers </v>
      </c>
      <c r="J3052" t="str">
        <f ca="1">VLOOKUP(Q3052,Tabela3[],11,0)</f>
        <v>Cross CD (Saveiro)</v>
      </c>
      <c r="K3052" t="str">
        <f ca="1">VLOOKUP(Q3052,Tabela3[],10,0)</f>
        <v>Carros</v>
      </c>
      <c r="L3052" t="e" cm="1">
        <f t="array" aca="1" ref="L3052" ca="1">IF(Tabela2[[#This Row],[PORTO]]=Tabela2[[#This Row],[DESTINO]],0,erro)</f>
        <v>#NAME?</v>
      </c>
      <c r="N3052">
        <f t="shared" ca="1" si="385"/>
        <v>100</v>
      </c>
      <c r="O3052">
        <f t="shared" ca="1" si="386"/>
        <v>2</v>
      </c>
      <c r="P3052">
        <f t="shared" ca="1" si="387"/>
        <v>1</v>
      </c>
      <c r="Q3052">
        <f t="shared" ca="1" si="383"/>
        <v>6</v>
      </c>
      <c r="R3052">
        <f t="shared" ca="1" si="388"/>
        <v>9</v>
      </c>
    </row>
    <row r="3053" spans="1:18">
      <c r="A3053">
        <f ca="1">VLOOKUP(O3053,Tabela3[],2,0)</f>
        <v>2000</v>
      </c>
      <c r="B3053" t="str">
        <f ca="1">VLOOKUP(P3053,Tabela3[],4,0)</f>
        <v>JUNHO</v>
      </c>
      <c r="C3053" t="str">
        <f ca="1">VLOOKUP(Q3053,Tabela3[],5,0)</f>
        <v>Japão</v>
      </c>
      <c r="D3053" t="str">
        <f ca="1">VLOOKUP(Q3053,Tabela3[],3,0)</f>
        <v>Toyota</v>
      </c>
      <c r="E3053" t="str">
        <f ca="1">IF(R3053=Q3053, (VLOOKUP(P3053+1,Tabela3[],5,0)),VLOOKUP(R3053,Tabela3[],5,0))</f>
        <v>França</v>
      </c>
      <c r="F3053" s="1">
        <f t="shared" ca="1" si="380"/>
        <v>36669</v>
      </c>
      <c r="G3053" s="1">
        <f t="shared" ca="1" si="381"/>
        <v>36678.558706027943</v>
      </c>
      <c r="H3053">
        <f t="shared" ca="1" si="382"/>
        <v>1</v>
      </c>
      <c r="I3053" t="str">
        <f ca="1">VLOOKUP(Q3053,Tabela3[],9,1)</f>
        <v>Trailer Carriers</v>
      </c>
      <c r="J3053" t="str">
        <f ca="1">VLOOKUP(Q3053,Tabela3[],11,0)</f>
        <v>COROLLA GLI</v>
      </c>
      <c r="K3053" t="str">
        <f ca="1">VLOOKUP(Q3053,Tabela3[],10,0)</f>
        <v>Carros</v>
      </c>
      <c r="L3053" t="e" cm="1">
        <f t="array" aca="1" ref="L3053" ca="1">IF(Tabela2[[#This Row],[PORTO]]=Tabela2[[#This Row],[DESTINO]],0,erro)</f>
        <v>#NAME?</v>
      </c>
      <c r="N3053">
        <f t="shared" ca="1" si="385"/>
        <v>400</v>
      </c>
      <c r="O3053">
        <f t="shared" ca="1" si="386"/>
        <v>0</v>
      </c>
      <c r="P3053">
        <f t="shared" ca="1" si="387"/>
        <v>5</v>
      </c>
      <c r="Q3053">
        <f t="shared" ca="1" si="383"/>
        <v>10</v>
      </c>
      <c r="R3053">
        <f t="shared" ca="1" si="388"/>
        <v>21</v>
      </c>
    </row>
    <row r="3054" spans="1:18">
      <c r="A3054">
        <f ca="1">VLOOKUP(O3054,Tabela3[],2,0)</f>
        <v>2008</v>
      </c>
      <c r="B3054" t="str">
        <f ca="1">VLOOKUP(P3054,Tabela3[],4,0)</f>
        <v>MAIO</v>
      </c>
      <c r="C3054" t="str">
        <f ca="1">VLOOKUP(Q3054,Tabela3[],5,0)</f>
        <v>Estados Unidos</v>
      </c>
      <c r="D3054" t="str">
        <f ca="1">VLOOKUP(Q3054,Tabela3[],3,0)</f>
        <v>Amazon</v>
      </c>
      <c r="E3054" t="str">
        <f ca="1">IF(R3054=Q3054, (VLOOKUP(P3054+1,Tabela3[],5,0)),VLOOKUP(R3054,Tabela3[],5,0))</f>
        <v>China</v>
      </c>
      <c r="F3054" s="1">
        <f t="shared" ca="1" si="380"/>
        <v>39541</v>
      </c>
      <c r="G3054" s="1">
        <f t="shared" ca="1" si="381"/>
        <v>39542.564900441314</v>
      </c>
      <c r="H3054">
        <f t="shared" ca="1" si="382"/>
        <v>0</v>
      </c>
      <c r="I3054" t="str">
        <f ca="1">VLOOKUP(Q3054,Tabela3[],9,1)</f>
        <v>HMM Algeciras</v>
      </c>
      <c r="J3054" t="str">
        <f ca="1">VLOOKUP(Q3054,Tabela3[],11,0)</f>
        <v>Colchão Baby Light D18</v>
      </c>
      <c r="K3054" t="str">
        <f ca="1">VLOOKUP(Q3054,Tabela3[],10,0)</f>
        <v>Geral</v>
      </c>
      <c r="L3054" t="e" cm="1">
        <f t="array" aca="1" ref="L3054" ca="1">IF(Tabela2[[#This Row],[PORTO]]=Tabela2[[#This Row],[DESTINO]],0,erro)</f>
        <v>#NAME?</v>
      </c>
      <c r="N3054">
        <f t="shared" ca="1" si="385"/>
        <v>3000</v>
      </c>
      <c r="O3054">
        <f t="shared" ca="1" si="386"/>
        <v>8</v>
      </c>
      <c r="P3054">
        <f t="shared" ca="1" si="387"/>
        <v>4</v>
      </c>
      <c r="Q3054">
        <f t="shared" ca="1" si="383"/>
        <v>4</v>
      </c>
      <c r="R3054">
        <f t="shared" ca="1" si="388"/>
        <v>2</v>
      </c>
    </row>
    <row r="3055" spans="1:18">
      <c r="A3055">
        <f ca="1">VLOOKUP(O3055,Tabela3[],2,0)</f>
        <v>2004</v>
      </c>
      <c r="B3055" t="str">
        <f ca="1">VLOOKUP(P3055,Tabela3[],4,0)</f>
        <v>DEZEMBRO</v>
      </c>
      <c r="C3055" t="str">
        <f ca="1">VLOOKUP(Q3055,Tabela3[],5,0)</f>
        <v>Japão</v>
      </c>
      <c r="D3055" t="str">
        <f ca="1">VLOOKUP(Q3055,Tabela3[],3,0)</f>
        <v>Toyota</v>
      </c>
      <c r="E3055" t="str">
        <f ca="1">IF(R3055=Q3055, (VLOOKUP(P3055+1,Tabela3[],5,0)),VLOOKUP(R3055,Tabela3[],5,0))</f>
        <v>Coréia do Sul</v>
      </c>
      <c r="F3055" s="1">
        <f t="shared" ca="1" si="380"/>
        <v>38302</v>
      </c>
      <c r="G3055" s="1">
        <f t="shared" ca="1" si="381"/>
        <v>38306.486823475134</v>
      </c>
      <c r="H3055">
        <f t="shared" ca="1" si="382"/>
        <v>0</v>
      </c>
      <c r="I3055" t="str">
        <f ca="1">VLOOKUP(Q3055,Tabela3[],9,1)</f>
        <v>Trailer Carriers</v>
      </c>
      <c r="J3055" t="str">
        <f ca="1">VLOOKUP(Q3055,Tabela3[],11,0)</f>
        <v>COROLLA GLI</v>
      </c>
      <c r="K3055" t="str">
        <f ca="1">VLOOKUP(Q3055,Tabela3[],10,0)</f>
        <v>Carros</v>
      </c>
      <c r="L3055" t="e" cm="1">
        <f t="array" aca="1" ref="L3055" ca="1">IF(Tabela2[[#This Row],[PORTO]]=Tabela2[[#This Row],[DESTINO]],0,erro)</f>
        <v>#NAME?</v>
      </c>
      <c r="N3055">
        <f t="shared" ca="1" si="385"/>
        <v>100</v>
      </c>
      <c r="O3055">
        <f t="shared" ca="1" si="386"/>
        <v>4</v>
      </c>
      <c r="P3055">
        <f t="shared" ca="1" si="387"/>
        <v>11</v>
      </c>
      <c r="Q3055">
        <f t="shared" ca="1" si="383"/>
        <v>10</v>
      </c>
      <c r="R3055">
        <f t="shared" ca="1" si="388"/>
        <v>10</v>
      </c>
    </row>
    <row r="3056" spans="1:18">
      <c r="A3056">
        <f ca="1">VLOOKUP(O3056,Tabela3[],2,0)</f>
        <v>2009</v>
      </c>
      <c r="B3056" t="str">
        <f ca="1">VLOOKUP(P3056,Tabela3[],4,0)</f>
        <v>ABRIL</v>
      </c>
      <c r="C3056" t="str">
        <f ca="1">VLOOKUP(Q3056,Tabela3[],5,0)</f>
        <v>Brasil</v>
      </c>
      <c r="D3056" t="str">
        <f ca="1">VLOOKUP(Q3056,Tabela3[],3,0)</f>
        <v>VALE</v>
      </c>
      <c r="E3056" t="str">
        <f ca="1">IF(R3056=Q3056, (VLOOKUP(P3056+1,Tabela3[],5,0)),VLOOKUP(R3056,Tabela3[],5,0))</f>
        <v>Estados Unidos</v>
      </c>
      <c r="F3056" s="1">
        <f t="shared" ca="1" si="380"/>
        <v>39884</v>
      </c>
      <c r="G3056" s="1">
        <f t="shared" ca="1" si="381"/>
        <v>39892.156725079258</v>
      </c>
      <c r="H3056">
        <f t="shared" ca="1" si="382"/>
        <v>0</v>
      </c>
      <c r="I3056" t="str">
        <f ca="1">VLOOKUP(Q3056,Tabela3[],9,1)</f>
        <v>Lan Hua Hai</v>
      </c>
      <c r="J3056" t="str">
        <f ca="1">VLOOKUP(Q3056,Tabela3[],11,0)</f>
        <v>Bauxita</v>
      </c>
      <c r="K3056" t="str">
        <f ca="1">VLOOKUP(Q3056,Tabela3[],10,0)</f>
        <v>Minério</v>
      </c>
      <c r="L3056" t="e" cm="1">
        <f t="array" aca="1" ref="L3056" ca="1">IF(Tabela2[[#This Row],[PORTO]]=Tabela2[[#This Row],[DESTINO]],0,erro)</f>
        <v>#NAME?</v>
      </c>
      <c r="N3056">
        <f t="shared" ca="1" si="385"/>
        <v>0</v>
      </c>
      <c r="O3056">
        <f t="shared" ca="1" si="386"/>
        <v>9</v>
      </c>
      <c r="P3056">
        <f t="shared" ca="1" si="387"/>
        <v>3</v>
      </c>
      <c r="Q3056">
        <f t="shared" ca="1" si="383"/>
        <v>28</v>
      </c>
      <c r="R3056">
        <f t="shared" ca="1" si="388"/>
        <v>4</v>
      </c>
    </row>
    <row r="3057" spans="1:18">
      <c r="A3057">
        <f ca="1">VLOOKUP(O3057,Tabela3[],2,0)</f>
        <v>2003</v>
      </c>
      <c r="B3057" t="str">
        <f ca="1">VLOOKUP(P3057,Tabela3[],4,0)</f>
        <v>MARÇO</v>
      </c>
      <c r="C3057" t="str">
        <f ca="1">VLOOKUP(Q3057,Tabela3[],5,0)</f>
        <v>Holanda</v>
      </c>
      <c r="D3057" t="str">
        <f ca="1">VLOOKUP(Q3057,Tabela3[],3,0)</f>
        <v>Shell</v>
      </c>
      <c r="E3057" t="str">
        <f ca="1">IF(R3057=Q3057, (VLOOKUP(P3057+1,Tabela3[],5,0)),VLOOKUP(R3057,Tabela3[],5,0))</f>
        <v>Alemanha</v>
      </c>
      <c r="F3057" s="1">
        <f t="shared" ca="1" si="380"/>
        <v>37671</v>
      </c>
      <c r="G3057" s="1">
        <f t="shared" ca="1" si="381"/>
        <v>37671.414865170686</v>
      </c>
      <c r="H3057">
        <f t="shared" ca="1" si="382"/>
        <v>0</v>
      </c>
      <c r="I3057" t="str">
        <f ca="1">VLOOKUP(Q3057,Tabela3[],9,1)</f>
        <v>AbQaiq</v>
      </c>
      <c r="J3057" t="str">
        <f ca="1">VLOOKUP(Q3057,Tabela3[],11,0)</f>
        <v>Diesel</v>
      </c>
      <c r="K3057" t="str">
        <f ca="1">VLOOKUP(Q3057,Tabela3[],10,0)</f>
        <v>Petróleo</v>
      </c>
      <c r="L3057" t="e" cm="1">
        <f t="array" aca="1" ref="L3057" ca="1">IF(Tabela2[[#This Row],[PORTO]]=Tabela2[[#This Row],[DESTINO]],0,erro)</f>
        <v>#NAME?</v>
      </c>
      <c r="N3057">
        <f t="shared" ca="1" si="385"/>
        <v>65000</v>
      </c>
      <c r="O3057">
        <f t="shared" ca="1" si="386"/>
        <v>3</v>
      </c>
      <c r="P3057">
        <f t="shared" ca="1" si="387"/>
        <v>2</v>
      </c>
      <c r="Q3057">
        <f t="shared" ca="1" si="383"/>
        <v>15</v>
      </c>
      <c r="R3057">
        <f t="shared" ca="1" si="388"/>
        <v>8</v>
      </c>
    </row>
    <row r="3058" spans="1:18">
      <c r="A3058">
        <f ca="1">VLOOKUP(O3058,Tabela3[],2,0)</f>
        <v>2007</v>
      </c>
      <c r="B3058" t="str">
        <f ca="1">VLOOKUP(P3058,Tabela3[],4,0)</f>
        <v>MARÇO</v>
      </c>
      <c r="C3058" t="str">
        <f ca="1">VLOOKUP(Q3058,Tabela3[],5,0)</f>
        <v>Coréia do Sul</v>
      </c>
      <c r="D3058" t="str">
        <f ca="1">VLOOKUP(Q3058,Tabela3[],3,0)</f>
        <v>Samsung</v>
      </c>
      <c r="E3058" t="str">
        <f ca="1">IF(R3058=Q3058, (VLOOKUP(P3058+1,Tabela3[],5,0)),VLOOKUP(R3058,Tabela3[],5,0))</f>
        <v>Estados Unidos</v>
      </c>
      <c r="F3058" s="1">
        <f t="shared" ca="1" si="380"/>
        <v>39130</v>
      </c>
      <c r="G3058" s="1">
        <f t="shared" ca="1" si="381"/>
        <v>39139.721615016919</v>
      </c>
      <c r="H3058">
        <f t="shared" ca="1" si="382"/>
        <v>0</v>
      </c>
      <c r="I3058" t="str">
        <f ca="1">VLOOKUP(Q3058,Tabela3[],9,1)</f>
        <v>HMM Rotterdam</v>
      </c>
      <c r="J3058" t="str">
        <f ca="1">VLOOKUP(Q3058,Tabela3[],11,0)</f>
        <v>Neo QLED 8k 75"</v>
      </c>
      <c r="K3058" t="str">
        <f ca="1">VLOOKUP(Q3058,Tabela3[],10,0)</f>
        <v>Eletrônicos</v>
      </c>
      <c r="L3058" t="e" cm="1">
        <f t="array" aca="1" ref="L3058" ca="1">IF(Tabela2[[#This Row],[PORTO]]=Tabela2[[#This Row],[DESTINO]],0,erro)</f>
        <v>#NAME?</v>
      </c>
      <c r="N3058">
        <f t="shared" ca="1" si="385"/>
        <v>2000</v>
      </c>
      <c r="O3058">
        <f t="shared" ca="1" si="386"/>
        <v>7</v>
      </c>
      <c r="P3058">
        <f t="shared" ca="1" si="387"/>
        <v>2</v>
      </c>
      <c r="Q3058">
        <f t="shared" ca="1" si="383"/>
        <v>12</v>
      </c>
      <c r="R3058">
        <f t="shared" ca="1" si="388"/>
        <v>4</v>
      </c>
    </row>
    <row r="3059" spans="1:18">
      <c r="A3059">
        <f ca="1">VLOOKUP(O3059,Tabela3[],2,0)</f>
        <v>2003</v>
      </c>
      <c r="B3059" t="str">
        <f ca="1">VLOOKUP(P3059,Tabela3[],4,0)</f>
        <v>JANEIRO</v>
      </c>
      <c r="C3059" t="str">
        <f ca="1">VLOOKUP(Q3059,Tabela3[],5,0)</f>
        <v>Japão</v>
      </c>
      <c r="D3059" t="str">
        <f ca="1">VLOOKUP(Q3059,Tabela3[],3,0)</f>
        <v>Toyota</v>
      </c>
      <c r="E3059" t="str">
        <f ca="1">IF(R3059=Q3059, (VLOOKUP(P3059+1,Tabela3[],5,0)),VLOOKUP(R3059,Tabela3[],5,0))</f>
        <v>França</v>
      </c>
      <c r="F3059" s="1">
        <f t="shared" ca="1" si="380"/>
        <v>37629</v>
      </c>
      <c r="G3059" s="1">
        <f t="shared" ca="1" si="381"/>
        <v>37635.194610400271</v>
      </c>
      <c r="H3059">
        <f t="shared" ca="1" si="382"/>
        <v>0</v>
      </c>
      <c r="I3059" t="str">
        <f ca="1">VLOOKUP(Q3059,Tabela3[],9,1)</f>
        <v>Trailer Carriers</v>
      </c>
      <c r="J3059" t="str">
        <f ca="1">VLOOKUP(Q3059,Tabela3[],11,0)</f>
        <v>HILUX CABINE DUPLA STD POWER PACK</v>
      </c>
      <c r="K3059" t="str">
        <f ca="1">VLOOKUP(Q3059,Tabela3[],10,0)</f>
        <v>Carros</v>
      </c>
      <c r="L3059" t="e" cm="1">
        <f t="array" aca="1" ref="L3059" ca="1">IF(Tabela2[[#This Row],[PORTO]]=Tabela2[[#This Row],[DESTINO]],0,erro)</f>
        <v>#NAME?</v>
      </c>
      <c r="N3059">
        <f t="shared" ca="1" si="385"/>
        <v>100</v>
      </c>
      <c r="O3059">
        <f t="shared" ca="1" si="386"/>
        <v>3</v>
      </c>
      <c r="P3059">
        <f t="shared" ref="P3059:P3090" ca="1" si="389">INT(RAND()*13)</f>
        <v>0</v>
      </c>
      <c r="Q3059">
        <f t="shared" ca="1" si="383"/>
        <v>9</v>
      </c>
      <c r="R3059">
        <f t="shared" ca="1" si="388"/>
        <v>23</v>
      </c>
    </row>
    <row r="3060" spans="1:18">
      <c r="A3060">
        <f ca="1">VLOOKUP(O3060,Tabela3[],2,0)</f>
        <v>2004</v>
      </c>
      <c r="B3060" t="str">
        <f ca="1">VLOOKUP(P3060,Tabela3[],4,0)</f>
        <v>DEZEMBRO</v>
      </c>
      <c r="C3060" t="str">
        <f ca="1">VLOOKUP(Q3060,Tabela3[],5,0)</f>
        <v>India</v>
      </c>
      <c r="D3060" t="str">
        <f ca="1">VLOOKUP(Q3060,Tabela3[],3,0)</f>
        <v>Reliance Industries</v>
      </c>
      <c r="E3060" t="str">
        <f ca="1">IF(R3060=Q3060, (VLOOKUP(P3060+1,Tabela3[],5,0)),VLOOKUP(R3060,Tabela3[],5,0))</f>
        <v>Estados Unidos</v>
      </c>
      <c r="F3060" s="1">
        <f t="shared" ca="1" si="380"/>
        <v>38299</v>
      </c>
      <c r="G3060" s="1">
        <f t="shared" ca="1" si="381"/>
        <v>38302.18742821936</v>
      </c>
      <c r="H3060">
        <f t="shared" ca="1" si="382"/>
        <v>0</v>
      </c>
      <c r="I3060" t="str">
        <f ca="1">VLOOKUP(Q3060,Tabela3[],9,1)</f>
        <v>Tanker</v>
      </c>
      <c r="J3060" t="str">
        <f ca="1">VLOOKUP(Q3060,Tabela3[],11,0)</f>
        <v>Polietileno</v>
      </c>
      <c r="K3060" t="str">
        <f ca="1">VLOOKUP(Q3060,Tabela3[],10,0)</f>
        <v>Petroquimicos</v>
      </c>
      <c r="L3060" t="e" cm="1">
        <f t="array" aca="1" ref="L3060" ca="1">IF(Tabela2[[#This Row],[PORTO]]=Tabela2[[#This Row],[DESTINO]],0,erro)</f>
        <v>#NAME?</v>
      </c>
      <c r="N3060">
        <f t="shared" ca="1" si="385"/>
        <v>0</v>
      </c>
      <c r="O3060">
        <f t="shared" ca="1" si="386"/>
        <v>4</v>
      </c>
      <c r="P3060">
        <f t="shared" ca="1" si="389"/>
        <v>11</v>
      </c>
      <c r="Q3060">
        <f t="shared" ca="1" si="383"/>
        <v>31</v>
      </c>
      <c r="R3060">
        <f t="shared" ca="1" si="388"/>
        <v>5</v>
      </c>
    </row>
    <row r="3061" spans="1:18">
      <c r="A3061">
        <f ca="1">VLOOKUP(O3061,Tabela3[],2,0)</f>
        <v>2000</v>
      </c>
      <c r="B3061" t="str">
        <f ca="1">VLOOKUP(P3061,Tabela3[],4,0)</f>
        <v>ABRIL</v>
      </c>
      <c r="C3061" t="str">
        <f ca="1">VLOOKUP(Q3061,Tabela3[],5,0)</f>
        <v>Japão</v>
      </c>
      <c r="D3061" t="str">
        <f ca="1">VLOOKUP(Q3061,Tabela3[],3,0)</f>
        <v>Toyota</v>
      </c>
      <c r="E3061" t="str">
        <f ca="1">IF(R3061=Q3061, (VLOOKUP(P3061+1,Tabela3[],5,0)),VLOOKUP(R3061,Tabela3[],5,0))</f>
        <v>Estados Unidos</v>
      </c>
      <c r="F3061" s="1">
        <f t="shared" ca="1" si="380"/>
        <v>36589</v>
      </c>
      <c r="G3061" s="1">
        <f t="shared" ca="1" si="381"/>
        <v>36596.227407554332</v>
      </c>
      <c r="H3061">
        <f t="shared" ca="1" si="382"/>
        <v>1</v>
      </c>
      <c r="I3061" t="str">
        <f ca="1">VLOOKUP(Q3061,Tabela3[],9,1)</f>
        <v>Trailer Carriers</v>
      </c>
      <c r="J3061" t="str">
        <f ca="1">VLOOKUP(Q3061,Tabela3[],11,0)</f>
        <v>COROLLA CROSS XR</v>
      </c>
      <c r="K3061" t="str">
        <f ca="1">VLOOKUP(Q3061,Tabela3[],10,0)</f>
        <v>Carros</v>
      </c>
      <c r="L3061" t="e" cm="1">
        <f t="array" aca="1" ref="L3061" ca="1">IF(Tabela2[[#This Row],[PORTO]]=Tabela2[[#This Row],[DESTINO]],0,erro)</f>
        <v>#NAME?</v>
      </c>
      <c r="N3061">
        <f t="shared" ca="1" si="385"/>
        <v>100</v>
      </c>
      <c r="O3061">
        <f t="shared" ca="1" si="386"/>
        <v>0</v>
      </c>
      <c r="P3061">
        <f t="shared" ca="1" si="389"/>
        <v>3</v>
      </c>
      <c r="Q3061">
        <f t="shared" ca="1" si="383"/>
        <v>11</v>
      </c>
      <c r="R3061">
        <f t="shared" ca="1" si="388"/>
        <v>3</v>
      </c>
    </row>
    <row r="3062" spans="1:18">
      <c r="A3062">
        <f ca="1">VLOOKUP(O3062,Tabela3[],2,0)</f>
        <v>2004</v>
      </c>
      <c r="B3062" t="str">
        <f ca="1">VLOOKUP(P3062,Tabela3[],4,0)</f>
        <v>FEVEREIRO</v>
      </c>
      <c r="C3062" t="str">
        <f ca="1">VLOOKUP(Q3062,Tabela3[],5,0)</f>
        <v>Holanda</v>
      </c>
      <c r="D3062" t="str">
        <f ca="1">VLOOKUP(Q3062,Tabela3[],3,0)</f>
        <v>Shell</v>
      </c>
      <c r="E3062" t="str">
        <f ca="1">IF(R3062=Q3062, (VLOOKUP(P3062+1,Tabela3[],5,0)),VLOOKUP(R3062,Tabela3[],5,0))</f>
        <v>Coréia do Sul</v>
      </c>
      <c r="F3062" s="1">
        <f t="shared" ca="1" si="380"/>
        <v>37992</v>
      </c>
      <c r="G3062" s="1">
        <f t="shared" ca="1" si="381"/>
        <v>38001.625080564641</v>
      </c>
      <c r="H3062">
        <f t="shared" ca="1" si="382"/>
        <v>1</v>
      </c>
      <c r="I3062" t="str">
        <f ca="1">VLOOKUP(Q3062,Tabela3[],9,1)</f>
        <v>AbQaiq</v>
      </c>
      <c r="J3062" t="str">
        <f ca="1">VLOOKUP(Q3062,Tabela3[],11,0)</f>
        <v>Petróleo Bruto</v>
      </c>
      <c r="K3062" t="str">
        <f ca="1">VLOOKUP(Q3062,Tabela3[],10,0)</f>
        <v>Petróleo</v>
      </c>
      <c r="L3062" t="e" cm="1">
        <f t="array" aca="1" ref="L3062" ca="1">IF(Tabela2[[#This Row],[PORTO]]=Tabela2[[#This Row],[DESTINO]],0,erro)</f>
        <v>#NAME?</v>
      </c>
      <c r="N3062">
        <f t="shared" ca="1" si="385"/>
        <v>86000</v>
      </c>
      <c r="O3062">
        <f t="shared" ca="1" si="386"/>
        <v>4</v>
      </c>
      <c r="P3062">
        <f t="shared" ca="1" si="389"/>
        <v>1</v>
      </c>
      <c r="Q3062">
        <f t="shared" ca="1" si="383"/>
        <v>17</v>
      </c>
      <c r="R3062">
        <f t="shared" ca="1" si="388"/>
        <v>12</v>
      </c>
    </row>
    <row r="3063" spans="1:18">
      <c r="A3063">
        <f ca="1">VLOOKUP(O3063,Tabela3[],2,0)</f>
        <v>2007</v>
      </c>
      <c r="B3063" t="str">
        <f ca="1">VLOOKUP(P3063,Tabela3[],4,0)</f>
        <v>MAIO</v>
      </c>
      <c r="C3063" t="str">
        <f ca="1">VLOOKUP(Q3063,Tabela3[],5,0)</f>
        <v>Alemanha</v>
      </c>
      <c r="D3063" t="str">
        <f ca="1">VLOOKUP(Q3063,Tabela3[],3,0)</f>
        <v>Volkswagen</v>
      </c>
      <c r="E3063" t="str">
        <f ca="1">IF(R3063=Q3063, (VLOOKUP(P3063+1,Tabela3[],5,0)),VLOOKUP(R3063,Tabela3[],5,0))</f>
        <v>Estados Unidos</v>
      </c>
      <c r="F3063" s="1">
        <f t="shared" ca="1" si="380"/>
        <v>39193</v>
      </c>
      <c r="G3063" s="1">
        <f t="shared" ca="1" si="381"/>
        <v>39193.912480772786</v>
      </c>
      <c r="H3063">
        <f t="shared" ca="1" si="382"/>
        <v>1</v>
      </c>
      <c r="I3063" t="str">
        <f ca="1">VLOOKUP(Q3063,Tabela3[],9,1)</f>
        <v>Warehouse Carriers </v>
      </c>
      <c r="J3063" t="str">
        <f ca="1">VLOOKUP(Q3063,Tabela3[],11,0)</f>
        <v>GLI 350 TSI (Jetta)</v>
      </c>
      <c r="K3063" t="str">
        <f ca="1">VLOOKUP(Q3063,Tabela3[],10,0)</f>
        <v>Carros</v>
      </c>
      <c r="L3063" t="e" cm="1">
        <f t="array" aca="1" ref="L3063" ca="1">IF(Tabela2[[#This Row],[PORTO]]=Tabela2[[#This Row],[DESTINO]],0,erro)</f>
        <v>#NAME?</v>
      </c>
      <c r="N3063">
        <f t="shared" ca="1" si="385"/>
        <v>100</v>
      </c>
      <c r="O3063">
        <f t="shared" ca="1" si="386"/>
        <v>7</v>
      </c>
      <c r="P3063">
        <f t="shared" ca="1" si="389"/>
        <v>4</v>
      </c>
      <c r="Q3063">
        <f t="shared" ca="1" si="383"/>
        <v>8</v>
      </c>
      <c r="R3063">
        <f t="shared" ca="1" si="388"/>
        <v>8</v>
      </c>
    </row>
    <row r="3064" spans="1:18">
      <c r="A3064">
        <f ca="1">VLOOKUP(O3064,Tabela3[],2,0)</f>
        <v>2004</v>
      </c>
      <c r="B3064" t="str">
        <f ca="1">VLOOKUP(P3064,Tabela3[],4,0)</f>
        <v>NOVEMBRO</v>
      </c>
      <c r="C3064" t="str">
        <f ca="1">VLOOKUP(Q3064,Tabela3[],5,0)</f>
        <v>Brasil</v>
      </c>
      <c r="D3064" t="str">
        <f ca="1">VLOOKUP(Q3064,Tabela3[],3,0)</f>
        <v>VALE</v>
      </c>
      <c r="E3064" t="str">
        <f ca="1">IF(R3064=Q3064, (VLOOKUP(P3064+1,Tabela3[],5,0)),VLOOKUP(R3064,Tabela3[],5,0))</f>
        <v>França</v>
      </c>
      <c r="F3064" s="1">
        <f t="shared" ca="1" si="380"/>
        <v>38268</v>
      </c>
      <c r="G3064" s="1">
        <f t="shared" ca="1" si="381"/>
        <v>38273.33676994306</v>
      </c>
      <c r="H3064">
        <f t="shared" ca="1" si="382"/>
        <v>1</v>
      </c>
      <c r="I3064" t="str">
        <f ca="1">VLOOKUP(Q3064,Tabela3[],9,1)</f>
        <v>Lan Hua Hai</v>
      </c>
      <c r="J3064" t="str">
        <f ca="1">VLOOKUP(Q3064,Tabela3[],11,0)</f>
        <v>Bauxita</v>
      </c>
      <c r="K3064" t="str">
        <f ca="1">VLOOKUP(Q3064,Tabela3[],10,0)</f>
        <v>Minério</v>
      </c>
      <c r="L3064" t="e" cm="1">
        <f t="array" aca="1" ref="L3064" ca="1">IF(Tabela2[[#This Row],[PORTO]]=Tabela2[[#This Row],[DESTINO]],0,erro)</f>
        <v>#NAME?</v>
      </c>
      <c r="N3064">
        <f t="shared" ca="1" si="385"/>
        <v>0</v>
      </c>
      <c r="O3064">
        <f t="shared" ca="1" si="386"/>
        <v>4</v>
      </c>
      <c r="P3064">
        <f t="shared" ca="1" si="389"/>
        <v>10</v>
      </c>
      <c r="Q3064">
        <f t="shared" ca="1" si="383"/>
        <v>28</v>
      </c>
      <c r="R3064">
        <f t="shared" ca="1" si="388"/>
        <v>22</v>
      </c>
    </row>
    <row r="3065" spans="1:18">
      <c r="A3065">
        <f ca="1">VLOOKUP(O3065,Tabela3[],2,0)</f>
        <v>2000</v>
      </c>
      <c r="B3065" t="str">
        <f ca="1">VLOOKUP(P3065,Tabela3[],4,0)</f>
        <v>OUTUBRO</v>
      </c>
      <c r="C3065" t="str">
        <f ca="1">VLOOKUP(Q3065,Tabela3[],5,0)</f>
        <v>Reino Unido</v>
      </c>
      <c r="D3065" t="str">
        <f ca="1">VLOOKUP(Q3065,Tabela3[],3,0)</f>
        <v>Unilever</v>
      </c>
      <c r="E3065" t="str">
        <f ca="1">IF(R3065=Q3065, (VLOOKUP(P3065+1,Tabela3[],5,0)),VLOOKUP(R3065,Tabela3[],5,0))</f>
        <v>Coréia do Sul</v>
      </c>
      <c r="F3065" s="1">
        <f t="shared" ca="1" si="380"/>
        <v>36770</v>
      </c>
      <c r="G3065" s="1">
        <f t="shared" ca="1" si="381"/>
        <v>36770.736702555507</v>
      </c>
      <c r="H3065">
        <f t="shared" ca="1" si="382"/>
        <v>0</v>
      </c>
      <c r="I3065" t="str">
        <f ca="1">VLOOKUP(Q3065,Tabela3[],9,1)</f>
        <v>HMM Helsinki</v>
      </c>
      <c r="J3065" t="str">
        <f ca="1">VLOOKUP(Q3065,Tabela3[],11,0)</f>
        <v xml:space="preserve">Desodorante Antitranspirante Aerosol </v>
      </c>
      <c r="K3065" t="str">
        <f ca="1">VLOOKUP(Q3065,Tabela3[],10,0)</f>
        <v>Quimico</v>
      </c>
      <c r="L3065" t="e" cm="1">
        <f t="array" aca="1" ref="L3065" ca="1">IF(Tabela2[[#This Row],[PORTO]]=Tabela2[[#This Row],[DESTINO]],0,erro)</f>
        <v>#NAME?</v>
      </c>
      <c r="N3065">
        <f t="shared" ca="1" si="385"/>
        <v>930000</v>
      </c>
      <c r="O3065">
        <f t="shared" ca="1" si="386"/>
        <v>0</v>
      </c>
      <c r="P3065">
        <f t="shared" ca="1" si="389"/>
        <v>9</v>
      </c>
      <c r="Q3065">
        <f t="shared" ca="1" si="383"/>
        <v>25</v>
      </c>
      <c r="R3065">
        <f t="shared" ca="1" si="388"/>
        <v>12</v>
      </c>
    </row>
    <row r="3066" spans="1:18">
      <c r="A3066">
        <f ca="1">VLOOKUP(O3066,Tabela3[],2,0)</f>
        <v>2004</v>
      </c>
      <c r="B3066" t="str">
        <f ca="1">VLOOKUP(P3066,Tabela3[],4,0)</f>
        <v>AGOSTO</v>
      </c>
      <c r="C3066" t="str">
        <f ca="1">VLOOKUP(Q3066,Tabela3[],5,0)</f>
        <v>Japão</v>
      </c>
      <c r="D3066" t="str">
        <f ca="1">VLOOKUP(Q3066,Tabela3[],3,0)</f>
        <v>Toyota</v>
      </c>
      <c r="E3066" t="str">
        <f ca="1">IF(R3066=Q3066, (VLOOKUP(P3066+1,Tabela3[],5,0)),VLOOKUP(R3066,Tabela3[],5,0))</f>
        <v>Itália</v>
      </c>
      <c r="F3066" s="1">
        <f t="shared" ca="1" si="380"/>
        <v>38170</v>
      </c>
      <c r="G3066" s="1">
        <f t="shared" ca="1" si="381"/>
        <v>38170.484067704201</v>
      </c>
      <c r="H3066">
        <f t="shared" ca="1" si="382"/>
        <v>1</v>
      </c>
      <c r="I3066" t="str">
        <f ca="1">VLOOKUP(Q3066,Tabela3[],9,1)</f>
        <v>Trailer Carriers</v>
      </c>
      <c r="J3066" t="str">
        <f ca="1">VLOOKUP(Q3066,Tabela3[],11,0)</f>
        <v>HILUX CABINE DUPLA STD POWER PACK</v>
      </c>
      <c r="K3066" t="str">
        <f ca="1">VLOOKUP(Q3066,Tabela3[],10,0)</f>
        <v>Carros</v>
      </c>
      <c r="L3066" t="e" cm="1">
        <f t="array" aca="1" ref="L3066" ca="1">IF(Tabela2[[#This Row],[PORTO]]=Tabela2[[#This Row],[DESTINO]],0,erro)</f>
        <v>#NAME?</v>
      </c>
      <c r="N3066">
        <f t="shared" ca="1" si="385"/>
        <v>500</v>
      </c>
      <c r="O3066">
        <f t="shared" ca="1" si="386"/>
        <v>4</v>
      </c>
      <c r="P3066">
        <f t="shared" ca="1" si="389"/>
        <v>7</v>
      </c>
      <c r="Q3066">
        <f t="shared" ca="1" si="383"/>
        <v>9</v>
      </c>
      <c r="R3066">
        <f t="shared" ca="1" si="388"/>
        <v>18</v>
      </c>
    </row>
    <row r="3067" spans="1:18">
      <c r="A3067">
        <f ca="1">VLOOKUP(O3067,Tabela3[],2,0)</f>
        <v>2001</v>
      </c>
      <c r="B3067" t="str">
        <f ca="1">VLOOKUP(P3067,Tabela3[],4,0)</f>
        <v>MARÇO</v>
      </c>
      <c r="C3067" t="str">
        <f ca="1">VLOOKUP(Q3067,Tabela3[],5,0)</f>
        <v>França</v>
      </c>
      <c r="D3067" t="str">
        <f ca="1">VLOOKUP(Q3067,Tabela3[],3,0)</f>
        <v> LVMH</v>
      </c>
      <c r="E3067" t="str">
        <f ca="1">IF(R3067=Q3067, (VLOOKUP(P3067+1,Tabela3[],5,0)),VLOOKUP(R3067,Tabela3[],5,0))</f>
        <v>China</v>
      </c>
      <c r="F3067" s="1">
        <f t="shared" ca="1" si="380"/>
        <v>36931</v>
      </c>
      <c r="G3067" s="1">
        <f t="shared" ca="1" si="381"/>
        <v>36940.24846967659</v>
      </c>
      <c r="H3067">
        <f t="shared" ca="1" si="382"/>
        <v>0</v>
      </c>
      <c r="I3067" t="str">
        <f ca="1">VLOOKUP(Q3067,Tabela3[],9,1)</f>
        <v>Emma Maersk</v>
      </c>
      <c r="J3067" t="str">
        <f ca="1">VLOOKUP(Q3067,Tabela3[],11,0)</f>
        <v>Guerlain</v>
      </c>
      <c r="K3067" t="str">
        <f ca="1">VLOOKUP(Q3067,Tabela3[],10,0)</f>
        <v>Tecido</v>
      </c>
      <c r="L3067" t="e" cm="1">
        <f t="array" aca="1" ref="L3067" ca="1">IF(Tabela2[[#This Row],[PORTO]]=Tabela2[[#This Row],[DESTINO]],0,erro)</f>
        <v>#NAME?</v>
      </c>
      <c r="N3067">
        <f t="shared" ca="1" si="385"/>
        <v>12000</v>
      </c>
      <c r="O3067">
        <f t="shared" ca="1" si="386"/>
        <v>1</v>
      </c>
      <c r="P3067">
        <f t="shared" ca="1" si="389"/>
        <v>2</v>
      </c>
      <c r="Q3067">
        <f t="shared" ca="1" si="383"/>
        <v>23</v>
      </c>
      <c r="R3067">
        <f t="shared" ca="1" si="388"/>
        <v>1</v>
      </c>
    </row>
    <row r="3068" spans="1:18">
      <c r="A3068">
        <f ca="1">VLOOKUP(O3068,Tabela3[],2,0)</f>
        <v>2008</v>
      </c>
      <c r="B3068" t="str">
        <f ca="1">VLOOKUP(P3068,Tabela3[],4,0)</f>
        <v>FEVEREIRO</v>
      </c>
      <c r="C3068" t="str">
        <f ca="1">VLOOKUP(Q3068,Tabela3[],5,0)</f>
        <v>China</v>
      </c>
      <c r="D3068" t="str">
        <f ca="1">VLOOKUP(Q3068,Tabela3[],3,0)</f>
        <v>Alibaba Group</v>
      </c>
      <c r="E3068" t="str">
        <f ca="1">IF(R3068=Q3068, (VLOOKUP(P3068+1,Tabela3[],5,0)),VLOOKUP(R3068,Tabela3[],5,0))</f>
        <v>França</v>
      </c>
      <c r="F3068" s="1">
        <f t="shared" ca="1" si="380"/>
        <v>39459</v>
      </c>
      <c r="G3068" s="1">
        <f t="shared" ca="1" si="381"/>
        <v>39464.195241047688</v>
      </c>
      <c r="H3068">
        <f t="shared" ca="1" si="382"/>
        <v>0</v>
      </c>
      <c r="I3068" t="str">
        <f ca="1">VLOOKUP(Q3068,Tabela3[],9,1)</f>
        <v>HMM St Petersburg</v>
      </c>
      <c r="J3068" t="str">
        <f ca="1">VLOOKUP(Q3068,Tabela3[],11,0)</f>
        <v>Serração Portatil</v>
      </c>
      <c r="K3068" t="str">
        <f ca="1">VLOOKUP(Q3068,Tabela3[],10,0)</f>
        <v>Maquinário</v>
      </c>
      <c r="L3068" t="e" cm="1">
        <f t="array" aca="1" ref="L3068" ca="1">IF(Tabela2[[#This Row],[PORTO]]=Tabela2[[#This Row],[DESTINO]],0,erro)</f>
        <v>#NAME?</v>
      </c>
      <c r="N3068">
        <f t="shared" ca="1" si="385"/>
        <v>50</v>
      </c>
      <c r="O3068">
        <f t="shared" ca="1" si="386"/>
        <v>8</v>
      </c>
      <c r="P3068">
        <f t="shared" ca="1" si="389"/>
        <v>1</v>
      </c>
      <c r="Q3068">
        <f t="shared" ca="1" si="383"/>
        <v>0</v>
      </c>
      <c r="R3068">
        <f t="shared" ca="1" si="388"/>
        <v>21</v>
      </c>
    </row>
    <row r="3069" spans="1:18">
      <c r="A3069">
        <f ca="1">VLOOKUP(O3069,Tabela3[],2,0)</f>
        <v>2009</v>
      </c>
      <c r="B3069" t="str">
        <f ca="1">VLOOKUP(P3069,Tabela3[],4,0)</f>
        <v>DEZEMBRO</v>
      </c>
      <c r="C3069" t="str">
        <f ca="1">VLOOKUP(Q3069,Tabela3[],5,0)</f>
        <v>Coréia do Sul</v>
      </c>
      <c r="D3069" t="str">
        <f ca="1">VLOOKUP(Q3069,Tabela3[],3,0)</f>
        <v>Samsung</v>
      </c>
      <c r="E3069" t="str">
        <f ca="1">IF(R3069=Q3069, (VLOOKUP(P3069+1,Tabela3[],5,0)),VLOOKUP(R3069,Tabela3[],5,0))</f>
        <v>França</v>
      </c>
      <c r="F3069" s="1">
        <f t="shared" ca="1" si="380"/>
        <v>40131</v>
      </c>
      <c r="G3069" s="1">
        <f t="shared" ca="1" si="381"/>
        <v>40135.482466654663</v>
      </c>
      <c r="H3069">
        <f t="shared" ca="1" si="382"/>
        <v>1</v>
      </c>
      <c r="I3069" t="str">
        <f ca="1">VLOOKUP(Q3069,Tabela3[],9,1)</f>
        <v>HMM Rotterdam</v>
      </c>
      <c r="J3069" t="str">
        <f ca="1">VLOOKUP(Q3069,Tabela3[],11,0)</f>
        <v>QLED 4k 75"</v>
      </c>
      <c r="K3069" t="str">
        <f ca="1">VLOOKUP(Q3069,Tabela3[],10,0)</f>
        <v>Eletrônicos</v>
      </c>
      <c r="L3069" t="e" cm="1">
        <f t="array" aca="1" ref="L3069" ca="1">IF(Tabela2[[#This Row],[PORTO]]=Tabela2[[#This Row],[DESTINO]],0,erro)</f>
        <v>#NAME?</v>
      </c>
      <c r="N3069">
        <f t="shared" ca="1" si="385"/>
        <v>1000</v>
      </c>
      <c r="O3069">
        <f t="shared" ca="1" si="386"/>
        <v>9</v>
      </c>
      <c r="P3069">
        <f t="shared" ca="1" si="389"/>
        <v>11</v>
      </c>
      <c r="Q3069">
        <f t="shared" ca="1" si="383"/>
        <v>13</v>
      </c>
      <c r="R3069">
        <f t="shared" ca="1" si="388"/>
        <v>23</v>
      </c>
    </row>
    <row r="3070" spans="1:18">
      <c r="A3070">
        <f ca="1">VLOOKUP(O3070,Tabela3[],2,0)</f>
        <v>2009</v>
      </c>
      <c r="B3070" t="str">
        <f ca="1">VLOOKUP(P3070,Tabela3[],4,0)</f>
        <v>JANEIRO</v>
      </c>
      <c r="C3070" t="str">
        <f ca="1">VLOOKUP(Q3070,Tabela3[],5,0)</f>
        <v>Canadá</v>
      </c>
      <c r="D3070" t="str">
        <f ca="1">VLOOKUP(Q3070,Tabela3[],3,0)</f>
        <v>Shopify</v>
      </c>
      <c r="E3070" t="str">
        <f ca="1">IF(R3070=Q3070, (VLOOKUP(P3070+1,Tabela3[],5,0)),VLOOKUP(R3070,Tabela3[],5,0))</f>
        <v>Reino Unido</v>
      </c>
      <c r="F3070" s="1">
        <f t="shared" ca="1" si="380"/>
        <v>39832</v>
      </c>
      <c r="G3070" s="1">
        <f t="shared" ca="1" si="381"/>
        <v>39834.918399797141</v>
      </c>
      <c r="H3070">
        <f t="shared" ca="1" si="382"/>
        <v>0</v>
      </c>
      <c r="I3070" t="str">
        <f ca="1">VLOOKUP(Q3070,Tabela3[],9,1)</f>
        <v>HMM Southampton</v>
      </c>
      <c r="J3070" t="str">
        <f ca="1">VLOOKUP(Q3070,Tabela3[],11,0)</f>
        <v>TORRADORES DE CAFÉ</v>
      </c>
      <c r="K3070" t="str">
        <f ca="1">VLOOKUP(Q3070,Tabela3[],10,0)</f>
        <v>Geral</v>
      </c>
      <c r="L3070" t="e" cm="1">
        <f t="array" aca="1" ref="L3070" ca="1">IF(Tabela2[[#This Row],[PORTO]]=Tabela2[[#This Row],[DESTINO]],0,erro)</f>
        <v>#NAME?</v>
      </c>
      <c r="N3070">
        <f t="shared" ca="1" si="385"/>
        <v>2000</v>
      </c>
      <c r="O3070">
        <f t="shared" ca="1" si="386"/>
        <v>9</v>
      </c>
      <c r="P3070">
        <f t="shared" ca="1" si="389"/>
        <v>0</v>
      </c>
      <c r="Q3070">
        <f t="shared" ca="1" si="383"/>
        <v>33</v>
      </c>
      <c r="R3070">
        <f t="shared" ca="1" si="388"/>
        <v>24</v>
      </c>
    </row>
    <row r="3071" spans="1:18">
      <c r="A3071">
        <f ca="1">VLOOKUP(O3071,Tabela3[],2,0)</f>
        <v>2008</v>
      </c>
      <c r="B3071" t="str">
        <f ca="1">VLOOKUP(P3071,Tabela3[],4,0)</f>
        <v>JUNHO</v>
      </c>
      <c r="C3071" t="str">
        <f ca="1">VLOOKUP(Q3071,Tabela3[],5,0)</f>
        <v>China</v>
      </c>
      <c r="D3071" t="str">
        <f ca="1">VLOOKUP(Q3071,Tabela3[],3,0)</f>
        <v>Alibaba Group</v>
      </c>
      <c r="E3071" t="str">
        <f ca="1">IF(R3071=Q3071, (VLOOKUP(P3071+1,Tabela3[],5,0)),VLOOKUP(R3071,Tabela3[],5,0))</f>
        <v>França</v>
      </c>
      <c r="F3071" s="1">
        <f t="shared" ca="1" si="380"/>
        <v>39570</v>
      </c>
      <c r="G3071" s="1">
        <f t="shared" ca="1" si="381"/>
        <v>39576.882118174552</v>
      </c>
      <c r="H3071">
        <f t="shared" ca="1" si="382"/>
        <v>0</v>
      </c>
      <c r="I3071" t="str">
        <f ca="1">VLOOKUP(Q3071,Tabela3[],9,1)</f>
        <v>HMM St Petersburg</v>
      </c>
      <c r="J3071" t="str">
        <f ca="1">VLOOKUP(Q3071,Tabela3[],11,0)</f>
        <v>Miniescavadeira</v>
      </c>
      <c r="K3071" t="str">
        <f ca="1">VLOOKUP(Q3071,Tabela3[],10,0)</f>
        <v>Maquinário</v>
      </c>
      <c r="L3071" t="e" cm="1">
        <f t="array" aca="1" ref="L3071" ca="1">IF(Tabela2[[#This Row],[PORTO]]=Tabela2[[#This Row],[DESTINO]],0,erro)</f>
        <v>#NAME?</v>
      </c>
      <c r="N3071">
        <f t="shared" ca="1" si="385"/>
        <v>40</v>
      </c>
      <c r="O3071">
        <f t="shared" ca="1" si="386"/>
        <v>8</v>
      </c>
      <c r="P3071">
        <f t="shared" ca="1" si="389"/>
        <v>5</v>
      </c>
      <c r="Q3071">
        <f t="shared" ca="1" si="383"/>
        <v>1</v>
      </c>
      <c r="R3071">
        <f t="shared" ca="1" si="388"/>
        <v>21</v>
      </c>
    </row>
    <row r="3072" spans="1:18">
      <c r="A3072">
        <f ca="1">VLOOKUP(O3072,Tabela3[],2,0)</f>
        <v>2009</v>
      </c>
      <c r="B3072" t="str">
        <f ca="1">VLOOKUP(P3072,Tabela3[],4,0)</f>
        <v>ABRIL</v>
      </c>
      <c r="C3072" t="str">
        <f ca="1">VLOOKUP(Q3072,Tabela3[],5,0)</f>
        <v>Itália</v>
      </c>
      <c r="D3072" t="str">
        <f ca="1">VLOOKUP(Q3072,Tabela3[],3,0)</f>
        <v>Hyundai</v>
      </c>
      <c r="E3072" t="str">
        <f ca="1">IF(R3072=Q3072, (VLOOKUP(P3072+1,Tabela3[],5,0)),VLOOKUP(R3072,Tabela3[],5,0))</f>
        <v>Alemanha</v>
      </c>
      <c r="F3072" s="1">
        <f t="shared" ca="1" si="380"/>
        <v>39878</v>
      </c>
      <c r="G3072" s="1">
        <f t="shared" ca="1" si="381"/>
        <v>39882.967679099267</v>
      </c>
      <c r="H3072">
        <f t="shared" ca="1" si="382"/>
        <v>0</v>
      </c>
      <c r="I3072" t="str">
        <f ca="1">VLOOKUP(Q3072,Tabela3[],9,1)</f>
        <v>Car Carriers</v>
      </c>
      <c r="J3072" t="str">
        <f ca="1">VLOOKUP(Q3072,Tabela3[],11,0)</f>
        <v>HB20 Sense</v>
      </c>
      <c r="K3072" t="str">
        <f ca="1">VLOOKUP(Q3072,Tabela3[],10,0)</f>
        <v>Carros</v>
      </c>
      <c r="L3072" t="e" cm="1">
        <f t="array" aca="1" ref="L3072" ca="1">IF(Tabela2[[#This Row],[PORTO]]=Tabela2[[#This Row],[DESTINO]],0,erro)</f>
        <v>#NAME?</v>
      </c>
      <c r="N3072">
        <f t="shared" ca="1" si="385"/>
        <v>200</v>
      </c>
      <c r="O3072">
        <f t="shared" ca="1" si="386"/>
        <v>9</v>
      </c>
      <c r="P3072">
        <f t="shared" ca="1" si="389"/>
        <v>3</v>
      </c>
      <c r="Q3072">
        <f t="shared" ca="1" si="383"/>
        <v>19</v>
      </c>
      <c r="R3072">
        <f t="shared" ca="1" si="388"/>
        <v>6</v>
      </c>
    </row>
    <row r="3073" spans="1:18">
      <c r="A3073">
        <f ca="1">VLOOKUP(O3073,Tabela3[],2,0)</f>
        <v>2009</v>
      </c>
      <c r="B3073" t="str">
        <f ca="1">VLOOKUP(P3073,Tabela3[],4,0)</f>
        <v>OUTUBRO</v>
      </c>
      <c r="C3073" t="str">
        <f ca="1">VLOOKUP(Q3073,Tabela3[],5,0)</f>
        <v>Estados Unidos</v>
      </c>
      <c r="D3073" t="str">
        <f ca="1">VLOOKUP(Q3073,Tabela3[],3,0)</f>
        <v>Amazon</v>
      </c>
      <c r="E3073" t="str">
        <f ca="1">IF(R3073=Q3073, (VLOOKUP(P3073+1,Tabela3[],5,0)),VLOOKUP(R3073,Tabela3[],5,0))</f>
        <v>Itália</v>
      </c>
      <c r="F3073" s="1">
        <f t="shared" ca="1" si="380"/>
        <v>40070</v>
      </c>
      <c r="G3073" s="1">
        <f t="shared" ca="1" si="381"/>
        <v>40079.621211994323</v>
      </c>
      <c r="H3073">
        <f t="shared" ca="1" si="382"/>
        <v>0</v>
      </c>
      <c r="I3073" t="str">
        <f ca="1">VLOOKUP(Q3073,Tabela3[],9,1)</f>
        <v>HMM Algeciras</v>
      </c>
      <c r="J3073" t="str">
        <f ca="1">VLOOKUP(Q3073,Tabela3[],11,0)</f>
        <v>Escrivaninha Trevalla</v>
      </c>
      <c r="K3073" t="str">
        <f ca="1">VLOOKUP(Q3073,Tabela3[],10,0)</f>
        <v>Geral</v>
      </c>
      <c r="L3073" t="e" cm="1">
        <f t="array" aca="1" ref="L3073" ca="1">IF(Tabela2[[#This Row],[PORTO]]=Tabela2[[#This Row],[DESTINO]],0,erro)</f>
        <v>#NAME?</v>
      </c>
      <c r="N3073">
        <f t="shared" ca="1" si="385"/>
        <v>4000</v>
      </c>
      <c r="O3073">
        <f t="shared" ca="1" si="386"/>
        <v>9</v>
      </c>
      <c r="P3073">
        <f t="shared" ca="1" si="389"/>
        <v>9</v>
      </c>
      <c r="Q3073">
        <f t="shared" ca="1" si="383"/>
        <v>3</v>
      </c>
      <c r="R3073">
        <f t="shared" ca="1" si="388"/>
        <v>18</v>
      </c>
    </row>
    <row r="3074" spans="1:18">
      <c r="A3074">
        <f ca="1">VLOOKUP(O3074,Tabela3[],2,0)</f>
        <v>2005</v>
      </c>
      <c r="B3074" t="str">
        <f ca="1">VLOOKUP(P3074,Tabela3[],4,0)</f>
        <v>JANEIRO</v>
      </c>
      <c r="C3074" t="str">
        <f ca="1">VLOOKUP(Q3074,Tabela3[],5,0)</f>
        <v>Canadá</v>
      </c>
      <c r="D3074" t="str">
        <f ca="1">VLOOKUP(Q3074,Tabela3[],3,0)</f>
        <v>Shopify</v>
      </c>
      <c r="E3074" t="str">
        <f ca="1">IF(R3074=Q3074, (VLOOKUP(P3074+1,Tabela3[],5,0)),VLOOKUP(R3074,Tabela3[],5,0))</f>
        <v>Coréia do Sul</v>
      </c>
      <c r="F3074" s="1">
        <f t="shared" ref="F3074:F3113" ca="1" si="390">(DATE(A3074,IF(P3074&gt;0,P3074,IF(P3074&gt;12,P3074-1,IF(P3074=0,P3074+1))),RAND()*28))</f>
        <v>38368</v>
      </c>
      <c r="G3074" s="1">
        <f t="shared" ca="1" si="381"/>
        <v>38375.960392541354</v>
      </c>
      <c r="H3074">
        <f t="shared" ca="1" si="382"/>
        <v>0</v>
      </c>
      <c r="I3074" t="str">
        <f ca="1">VLOOKUP(Q3074,Tabela3[],9,1)</f>
        <v>HMM Southampton</v>
      </c>
      <c r="J3074" t="str">
        <f ca="1">VLOOKUP(Q3074,Tabela3[],11,0)</f>
        <v>TORRADORES DE CAFÉ</v>
      </c>
      <c r="K3074" t="str">
        <f ca="1">VLOOKUP(Q3074,Tabela3[],10,0)</f>
        <v>Geral</v>
      </c>
      <c r="L3074" t="e" cm="1">
        <f t="array" aca="1" ref="L3074" ca="1">IF(Tabela2[[#This Row],[PORTO]]=Tabela2[[#This Row],[DESTINO]],0,erro)</f>
        <v>#NAME?</v>
      </c>
      <c r="N3074">
        <f t="shared" ca="1" si="385"/>
        <v>3000</v>
      </c>
      <c r="O3074">
        <f t="shared" ca="1" si="386"/>
        <v>5</v>
      </c>
      <c r="P3074">
        <f t="shared" ca="1" si="389"/>
        <v>0</v>
      </c>
      <c r="Q3074">
        <f t="shared" ca="1" si="383"/>
        <v>33</v>
      </c>
      <c r="R3074">
        <f t="shared" ca="1" si="388"/>
        <v>13</v>
      </c>
    </row>
    <row r="3075" spans="1:18">
      <c r="A3075">
        <f ca="1">VLOOKUP(O3075,Tabela3[],2,0)</f>
        <v>2003</v>
      </c>
      <c r="B3075" t="str">
        <f ca="1">VLOOKUP(P3075,Tabela3[],4,0)</f>
        <v>FEVEREIRO</v>
      </c>
      <c r="C3075" t="str">
        <f ca="1">VLOOKUP(Q3075,Tabela3[],5,0)</f>
        <v>Coréia do Sul</v>
      </c>
      <c r="D3075" t="str">
        <f ca="1">VLOOKUP(Q3075,Tabela3[],3,0)</f>
        <v>Samsung</v>
      </c>
      <c r="E3075" t="str">
        <f ca="1">IF(R3075=Q3075, (VLOOKUP(P3075+1,Tabela3[],5,0)),VLOOKUP(R3075,Tabela3[],5,0))</f>
        <v>Holanda</v>
      </c>
      <c r="F3075" s="1">
        <f t="shared" ca="1" si="390"/>
        <v>37644</v>
      </c>
      <c r="G3075" s="1">
        <f t="shared" ref="G3075:G3113" ca="1" si="391">F3075+RAND()*10</f>
        <v>37650.432424136721</v>
      </c>
      <c r="H3075">
        <f t="shared" ref="H3075:H3113" ca="1" si="392">INT(RAND()*2)</f>
        <v>1</v>
      </c>
      <c r="I3075" t="str">
        <f ca="1">VLOOKUP(Q3075,Tabela3[],9,1)</f>
        <v>HMM Rotterdam</v>
      </c>
      <c r="J3075" t="str">
        <f ca="1">VLOOKUP(Q3075,Tabela3[],11,0)</f>
        <v>Crystal UHD 4k 65"</v>
      </c>
      <c r="K3075" t="str">
        <f ca="1">VLOOKUP(Q3075,Tabela3[],10,0)</f>
        <v>Eletrônicos</v>
      </c>
      <c r="L3075" t="e" cm="1">
        <f t="array" aca="1" ref="L3075" ca="1">IF(Tabela2[[#This Row],[PORTO]]=Tabela2[[#This Row],[DESTINO]],0,erro)</f>
        <v>#NAME?</v>
      </c>
      <c r="N3075">
        <f t="shared" ca="1" si="385"/>
        <v>1500</v>
      </c>
      <c r="O3075">
        <f t="shared" ca="1" si="386"/>
        <v>3</v>
      </c>
      <c r="P3075">
        <f t="shared" ca="1" si="389"/>
        <v>1</v>
      </c>
      <c r="Q3075">
        <f t="shared" ref="Q3075:Q3113" ca="1" si="393">INT(RAND()*35)</f>
        <v>14</v>
      </c>
      <c r="R3075">
        <f t="shared" ref="R3075:R3113" ca="1" si="394">INT(RAND()*25)</f>
        <v>17</v>
      </c>
    </row>
    <row r="3076" spans="1:18">
      <c r="A3076">
        <f ca="1">VLOOKUP(O3076,Tabela3[],2,0)</f>
        <v>2002</v>
      </c>
      <c r="B3076" t="str">
        <f ca="1">VLOOKUP(P3076,Tabela3[],4,0)</f>
        <v>ABRIL</v>
      </c>
      <c r="C3076" t="str">
        <f ca="1">VLOOKUP(Q3076,Tabela3[],5,0)</f>
        <v>Itália</v>
      </c>
      <c r="D3076" t="str">
        <f ca="1">VLOOKUP(Q3076,Tabela3[],3,0)</f>
        <v>Hyundai</v>
      </c>
      <c r="E3076" t="str">
        <f ca="1">IF(R3076=Q3076, (VLOOKUP(P3076+1,Tabela3[],5,0)),VLOOKUP(R3076,Tabela3[],5,0))</f>
        <v>França</v>
      </c>
      <c r="F3076" s="1">
        <f t="shared" ca="1" si="390"/>
        <v>37319</v>
      </c>
      <c r="G3076" s="1">
        <f t="shared" ca="1" si="391"/>
        <v>37326.703813069558</v>
      </c>
      <c r="H3076">
        <f t="shared" ca="1" si="392"/>
        <v>0</v>
      </c>
      <c r="I3076" t="str">
        <f ca="1">VLOOKUP(Q3076,Tabela3[],9,1)</f>
        <v>Car Carriers</v>
      </c>
      <c r="J3076" t="str">
        <f ca="1">VLOOKUP(Q3076,Tabela3[],11,0)</f>
        <v>HB20 Sense</v>
      </c>
      <c r="K3076" t="str">
        <f ca="1">VLOOKUP(Q3076,Tabela3[],10,0)</f>
        <v>Carros</v>
      </c>
      <c r="L3076" t="e" cm="1">
        <f t="array" aca="1" ref="L3076" ca="1">IF(Tabela2[[#This Row],[PORTO]]=Tabela2[[#This Row],[DESTINO]],0,erro)</f>
        <v>#NAME?</v>
      </c>
      <c r="N3076">
        <f t="shared" ca="1" si="385"/>
        <v>300</v>
      </c>
      <c r="O3076">
        <f t="shared" ca="1" si="386"/>
        <v>2</v>
      </c>
      <c r="P3076">
        <f t="shared" ca="1" si="389"/>
        <v>3</v>
      </c>
      <c r="Q3076">
        <f t="shared" ca="1" si="393"/>
        <v>19</v>
      </c>
      <c r="R3076">
        <f t="shared" ca="1" si="394"/>
        <v>23</v>
      </c>
    </row>
    <row r="3077" spans="1:18">
      <c r="A3077">
        <f ca="1">VLOOKUP(O3077,Tabela3[],2,0)</f>
        <v>2002</v>
      </c>
      <c r="B3077" t="str">
        <f ca="1">VLOOKUP(P3077,Tabela3[],4,0)</f>
        <v>JULHO</v>
      </c>
      <c r="C3077" t="str">
        <f ca="1">VLOOKUP(Q3077,Tabela3[],5,0)</f>
        <v>India</v>
      </c>
      <c r="D3077" t="str">
        <f ca="1">VLOOKUP(Q3077,Tabela3[],3,0)</f>
        <v>Reliance Industries</v>
      </c>
      <c r="E3077" t="str">
        <f ca="1">IF(R3077=Q3077, (VLOOKUP(P3077+1,Tabela3[],5,0)),VLOOKUP(R3077,Tabela3[],5,0))</f>
        <v>França</v>
      </c>
      <c r="F3077" s="1">
        <f t="shared" ca="1" si="390"/>
        <v>37411</v>
      </c>
      <c r="G3077" s="1">
        <f t="shared" ca="1" si="391"/>
        <v>37411.479633533825</v>
      </c>
      <c r="H3077">
        <f t="shared" ca="1" si="392"/>
        <v>0</v>
      </c>
      <c r="I3077" t="str">
        <f ca="1">VLOOKUP(Q3077,Tabela3[],9,1)</f>
        <v>Tanker</v>
      </c>
      <c r="J3077" t="str">
        <f ca="1">VLOOKUP(Q3077,Tabela3[],11,0)</f>
        <v>Cloreto de polivinila</v>
      </c>
      <c r="K3077" t="str">
        <f ca="1">VLOOKUP(Q3077,Tabela3[],10,0)</f>
        <v>Petroquimicos</v>
      </c>
      <c r="L3077" t="e" cm="1">
        <f t="array" aca="1" ref="L3077" ca="1">IF(Tabela2[[#This Row],[PORTO]]=Tabela2[[#This Row],[DESTINO]],0,erro)</f>
        <v>#NAME?</v>
      </c>
      <c r="N3077">
        <f t="shared" ref="N3077:N3113" ca="1" si="395">IF(K3077="Geral",INT((RANDBETWEEN(1,5)*1000)),IF(K3077="Eletrônicos",INT((RANDBETWEEN(1,5))*500),IF(K3077="Tecido",INT((RANDBETWEEN(10,50)*1000)),IF(K3077="Carros",INT((RANDBETWEEN(1,5)*100)),IF(K3077="Petróleo",INT((RANDBETWEEN(50,100)*1000)),IF(K3077="Quimico",INT((RANDBETWEEN(10,200)*10000)),IF(K3077="Maquinário",INT((RANDBETWEEN(1,5)*10)),0)))))))</f>
        <v>0</v>
      </c>
      <c r="O3077">
        <f t="shared" ca="1" si="386"/>
        <v>2</v>
      </c>
      <c r="P3077">
        <f t="shared" ca="1" si="389"/>
        <v>6</v>
      </c>
      <c r="Q3077">
        <f t="shared" ca="1" si="393"/>
        <v>32</v>
      </c>
      <c r="R3077">
        <f t="shared" ca="1" si="394"/>
        <v>22</v>
      </c>
    </row>
    <row r="3078" spans="1:18">
      <c r="A3078">
        <f ca="1">VLOOKUP(O3078,Tabela3[],2,0)</f>
        <v>2008</v>
      </c>
      <c r="B3078" t="str">
        <f ca="1">VLOOKUP(P3078,Tabela3[],4,0)</f>
        <v>AGOSTO</v>
      </c>
      <c r="C3078" t="str">
        <f ca="1">VLOOKUP(Q3078,Tabela3[],5,0)</f>
        <v>Brasil</v>
      </c>
      <c r="D3078" t="str">
        <f ca="1">VLOOKUP(Q3078,Tabela3[],3,0)</f>
        <v>VALE</v>
      </c>
      <c r="E3078" t="str">
        <f ca="1">IF(R3078=Q3078, (VLOOKUP(P3078+1,Tabela3[],5,0)),VLOOKUP(R3078,Tabela3[],5,0))</f>
        <v>Holanda</v>
      </c>
      <c r="F3078" s="1">
        <f t="shared" ca="1" si="390"/>
        <v>39629</v>
      </c>
      <c r="G3078" s="1">
        <f t="shared" ca="1" si="391"/>
        <v>39633.206476780673</v>
      </c>
      <c r="H3078">
        <f t="shared" ca="1" si="392"/>
        <v>1</v>
      </c>
      <c r="I3078" t="str">
        <f ca="1">VLOOKUP(Q3078,Tabela3[],9,1)</f>
        <v>Lan Hua Hai</v>
      </c>
      <c r="J3078" t="str">
        <f ca="1">VLOOKUP(Q3078,Tabela3[],11,0)</f>
        <v>Minério de Ferro</v>
      </c>
      <c r="K3078" t="str">
        <f ca="1">VLOOKUP(Q3078,Tabela3[],10,0)</f>
        <v>Minério</v>
      </c>
      <c r="L3078" t="e" cm="1">
        <f t="array" aca="1" ref="L3078" ca="1">IF(Tabela2[[#This Row],[PORTO]]=Tabela2[[#This Row],[DESTINO]],0,erro)</f>
        <v>#NAME?</v>
      </c>
      <c r="N3078">
        <f t="shared" ca="1" si="395"/>
        <v>0</v>
      </c>
      <c r="O3078">
        <f t="shared" ca="1" si="386"/>
        <v>8</v>
      </c>
      <c r="P3078">
        <f t="shared" ca="1" si="389"/>
        <v>7</v>
      </c>
      <c r="Q3078">
        <f t="shared" ca="1" si="393"/>
        <v>27</v>
      </c>
      <c r="R3078">
        <f t="shared" ca="1" si="394"/>
        <v>16</v>
      </c>
    </row>
    <row r="3079" spans="1:18">
      <c r="A3079">
        <f ca="1">VLOOKUP(O3079,Tabela3[],2,0)</f>
        <v>2001</v>
      </c>
      <c r="B3079" t="str">
        <f ca="1">VLOOKUP(P3079,Tabela3[],4,0)</f>
        <v>FEVEREIRO</v>
      </c>
      <c r="C3079" t="str">
        <f ca="1">VLOOKUP(Q3079,Tabela3[],5,0)</f>
        <v>França</v>
      </c>
      <c r="D3079" t="str">
        <f ca="1">VLOOKUP(Q3079,Tabela3[],3,0)</f>
        <v> LVMH</v>
      </c>
      <c r="E3079" t="str">
        <f ca="1">IF(R3079=Q3079, (VLOOKUP(P3079+1,Tabela3[],5,0)),VLOOKUP(R3079,Tabela3[],5,0))</f>
        <v>Itália</v>
      </c>
      <c r="F3079" s="1">
        <f t="shared" ca="1" si="390"/>
        <v>36897</v>
      </c>
      <c r="G3079" s="1">
        <f t="shared" ca="1" si="391"/>
        <v>36905.614135350334</v>
      </c>
      <c r="H3079">
        <f t="shared" ca="1" si="392"/>
        <v>0</v>
      </c>
      <c r="I3079" t="str">
        <f ca="1">VLOOKUP(Q3079,Tabela3[],9,1)</f>
        <v>Emma Maersk</v>
      </c>
      <c r="J3079" t="str">
        <f ca="1">VLOOKUP(Q3079,Tabela3[],11,0)</f>
        <v>Louis Vuitton</v>
      </c>
      <c r="K3079" t="str">
        <f ca="1">VLOOKUP(Q3079,Tabela3[],10,0)</f>
        <v>Tecido</v>
      </c>
      <c r="L3079" t="e" cm="1">
        <f t="array" aca="1" ref="L3079" ca="1">IF(Tabela2[[#This Row],[PORTO]]=Tabela2[[#This Row],[DESTINO]],0,erro)</f>
        <v>#NAME?</v>
      </c>
      <c r="N3079">
        <f t="shared" ca="1" si="395"/>
        <v>12000</v>
      </c>
      <c r="O3079">
        <f t="shared" ca="1" si="386"/>
        <v>1</v>
      </c>
      <c r="P3079">
        <f t="shared" ca="1" si="389"/>
        <v>1</v>
      </c>
      <c r="Q3079">
        <f t="shared" ca="1" si="393"/>
        <v>22</v>
      </c>
      <c r="R3079">
        <f t="shared" ca="1" si="394"/>
        <v>19</v>
      </c>
    </row>
    <row r="3080" spans="1:18">
      <c r="A3080">
        <f ca="1">VLOOKUP(O3080,Tabela3[],2,0)</f>
        <v>2003</v>
      </c>
      <c r="B3080" t="str">
        <f ca="1">VLOOKUP(P3080,Tabela3[],4,0)</f>
        <v>OUTUBRO</v>
      </c>
      <c r="C3080" t="str">
        <f ca="1">VLOOKUP(Q3080,Tabela3[],5,0)</f>
        <v>India</v>
      </c>
      <c r="D3080" t="str">
        <f ca="1">VLOOKUP(Q3080,Tabela3[],3,0)</f>
        <v>Reliance Industries</v>
      </c>
      <c r="E3080" t="str">
        <f ca="1">IF(R3080=Q3080, (VLOOKUP(P3080+1,Tabela3[],5,0)),VLOOKUP(R3080,Tabela3[],5,0))</f>
        <v>Coréia do Sul</v>
      </c>
      <c r="F3080" s="1">
        <f t="shared" ca="1" si="390"/>
        <v>37884</v>
      </c>
      <c r="G3080" s="1">
        <f t="shared" ca="1" si="391"/>
        <v>37886.65564624883</v>
      </c>
      <c r="H3080">
        <f t="shared" ca="1" si="392"/>
        <v>1</v>
      </c>
      <c r="I3080" t="str">
        <f ca="1">VLOOKUP(Q3080,Tabela3[],9,1)</f>
        <v>Tanker</v>
      </c>
      <c r="J3080" t="str">
        <f ca="1">VLOOKUP(Q3080,Tabela3[],11,0)</f>
        <v>Polietileno</v>
      </c>
      <c r="K3080" t="str">
        <f ca="1">VLOOKUP(Q3080,Tabela3[],10,0)</f>
        <v>Petroquimicos</v>
      </c>
      <c r="L3080" t="e" cm="1">
        <f t="array" aca="1" ref="L3080" ca="1">IF(Tabela2[[#This Row],[PORTO]]=Tabela2[[#This Row],[DESTINO]],0,erro)</f>
        <v>#NAME?</v>
      </c>
      <c r="N3080">
        <f t="shared" ca="1" si="395"/>
        <v>0</v>
      </c>
      <c r="O3080">
        <f t="shared" ca="1" si="386"/>
        <v>3</v>
      </c>
      <c r="P3080">
        <f t="shared" ca="1" si="389"/>
        <v>9</v>
      </c>
      <c r="Q3080">
        <f t="shared" ca="1" si="393"/>
        <v>31</v>
      </c>
      <c r="R3080">
        <f t="shared" ca="1" si="394"/>
        <v>14</v>
      </c>
    </row>
    <row r="3081" spans="1:18">
      <c r="A3081">
        <f ca="1">VLOOKUP(O3081,Tabela3[],2,0)</f>
        <v>2002</v>
      </c>
      <c r="B3081" t="str">
        <f ca="1">VLOOKUP(P3081,Tabela3[],4,0)</f>
        <v>OUTUBRO</v>
      </c>
      <c r="C3081" t="str">
        <f ca="1">VLOOKUP(Q3081,Tabela3[],5,0)</f>
        <v>Estados Unidos</v>
      </c>
      <c r="D3081" t="str">
        <f ca="1">VLOOKUP(Q3081,Tabela3[],3,0)</f>
        <v>Amazon</v>
      </c>
      <c r="E3081" t="str">
        <f ca="1">IF(R3081=Q3081, (VLOOKUP(P3081+1,Tabela3[],5,0)),VLOOKUP(R3081,Tabela3[],5,0))</f>
        <v>Alemanha</v>
      </c>
      <c r="F3081" s="1">
        <f t="shared" ca="1" si="390"/>
        <v>37517</v>
      </c>
      <c r="G3081" s="1">
        <f t="shared" ca="1" si="391"/>
        <v>37523.319298086011</v>
      </c>
      <c r="H3081">
        <f t="shared" ca="1" si="392"/>
        <v>0</v>
      </c>
      <c r="I3081" t="str">
        <f ca="1">VLOOKUP(Q3081,Tabela3[],9,1)</f>
        <v>HMM Algeciras</v>
      </c>
      <c r="J3081" t="str">
        <f ca="1">VLOOKUP(Q3081,Tabela3[],11,0)</f>
        <v>Escrivaninha Trevalla</v>
      </c>
      <c r="K3081" t="str">
        <f ca="1">VLOOKUP(Q3081,Tabela3[],10,0)</f>
        <v>Geral</v>
      </c>
      <c r="L3081" t="e" cm="1">
        <f t="array" aca="1" ref="L3081" ca="1">IF(Tabela2[[#This Row],[PORTO]]=Tabela2[[#This Row],[DESTINO]],0,erro)</f>
        <v>#NAME?</v>
      </c>
      <c r="N3081">
        <f t="shared" ca="1" si="395"/>
        <v>4000</v>
      </c>
      <c r="O3081">
        <f t="shared" ca="1" si="386"/>
        <v>2</v>
      </c>
      <c r="P3081">
        <f t="shared" ca="1" si="389"/>
        <v>9</v>
      </c>
      <c r="Q3081">
        <f t="shared" ca="1" si="393"/>
        <v>3</v>
      </c>
      <c r="R3081">
        <f t="shared" ca="1" si="394"/>
        <v>8</v>
      </c>
    </row>
    <row r="3082" spans="1:18">
      <c r="A3082">
        <f ca="1">VLOOKUP(O3082,Tabela3[],2,0)</f>
        <v>2005</v>
      </c>
      <c r="B3082" t="str">
        <f ca="1">VLOOKUP(P3082,Tabela3[],4,0)</f>
        <v>MAIO</v>
      </c>
      <c r="C3082" t="str">
        <f ca="1">VLOOKUP(Q3082,Tabela3[],5,0)</f>
        <v>Holanda</v>
      </c>
      <c r="D3082" t="str">
        <f ca="1">VLOOKUP(Q3082,Tabela3[],3,0)</f>
        <v>Shell</v>
      </c>
      <c r="E3082" t="str">
        <f ca="1">IF(R3082=Q3082, (VLOOKUP(P3082+1,Tabela3[],5,0)),VLOOKUP(R3082,Tabela3[],5,0))</f>
        <v>França</v>
      </c>
      <c r="F3082" s="1">
        <f t="shared" ca="1" si="390"/>
        <v>38460</v>
      </c>
      <c r="G3082" s="1">
        <f t="shared" ca="1" si="391"/>
        <v>38463.310897556308</v>
      </c>
      <c r="H3082">
        <f t="shared" ca="1" si="392"/>
        <v>0</v>
      </c>
      <c r="I3082" t="str">
        <f ca="1">VLOOKUP(Q3082,Tabela3[],9,1)</f>
        <v>AbQaiq</v>
      </c>
      <c r="J3082" t="str">
        <f ca="1">VLOOKUP(Q3082,Tabela3[],11,0)</f>
        <v>Gasolina</v>
      </c>
      <c r="K3082" t="str">
        <f ca="1">VLOOKUP(Q3082,Tabela3[],10,0)</f>
        <v>Petróleo</v>
      </c>
      <c r="L3082" t="e" cm="1">
        <f t="array" aca="1" ref="L3082" ca="1">IF(Tabela2[[#This Row],[PORTO]]=Tabela2[[#This Row],[DESTINO]],0,erro)</f>
        <v>#NAME?</v>
      </c>
      <c r="N3082">
        <f t="shared" ca="1" si="395"/>
        <v>89000</v>
      </c>
      <c r="O3082">
        <f t="shared" ca="1" si="386"/>
        <v>5</v>
      </c>
      <c r="P3082">
        <f t="shared" ca="1" si="389"/>
        <v>4</v>
      </c>
      <c r="Q3082">
        <f t="shared" ca="1" si="393"/>
        <v>16</v>
      </c>
      <c r="R3082">
        <f t="shared" ca="1" si="394"/>
        <v>21</v>
      </c>
    </row>
    <row r="3083" spans="1:18">
      <c r="A3083">
        <f ca="1">VLOOKUP(O3083,Tabela3[],2,0)</f>
        <v>2003</v>
      </c>
      <c r="B3083" t="str">
        <f ca="1">VLOOKUP(P3083,Tabela3[],4,0)</f>
        <v>OUTUBRO</v>
      </c>
      <c r="C3083" t="str">
        <f ca="1">VLOOKUP(Q3083,Tabela3[],5,0)</f>
        <v>Brasil</v>
      </c>
      <c r="D3083" t="str">
        <f ca="1">VLOOKUP(Q3083,Tabela3[],3,0)</f>
        <v>VALE</v>
      </c>
      <c r="E3083" t="str">
        <f ca="1">IF(R3083=Q3083, (VLOOKUP(P3083+1,Tabela3[],5,0)),VLOOKUP(R3083,Tabela3[],5,0))</f>
        <v>França</v>
      </c>
      <c r="F3083" s="1">
        <f t="shared" ca="1" si="390"/>
        <v>37886</v>
      </c>
      <c r="G3083" s="1">
        <f t="shared" ca="1" si="391"/>
        <v>37888.926672163252</v>
      </c>
      <c r="H3083">
        <f t="shared" ca="1" si="392"/>
        <v>1</v>
      </c>
      <c r="I3083" t="str">
        <f ca="1">VLOOKUP(Q3083,Tabela3[],9,1)</f>
        <v>Lan Hua Hai</v>
      </c>
      <c r="J3083" t="str">
        <f ca="1">VLOOKUP(Q3083,Tabela3[],11,0)</f>
        <v>Bauxita</v>
      </c>
      <c r="K3083" t="str">
        <f ca="1">VLOOKUP(Q3083,Tabela3[],10,0)</f>
        <v>Minério</v>
      </c>
      <c r="L3083" t="e" cm="1">
        <f t="array" aca="1" ref="L3083" ca="1">IF(Tabela2[[#This Row],[PORTO]]=Tabela2[[#This Row],[DESTINO]],0,erro)</f>
        <v>#NAME?</v>
      </c>
      <c r="N3083">
        <f t="shared" ca="1" si="395"/>
        <v>0</v>
      </c>
      <c r="O3083">
        <f t="shared" ca="1" si="386"/>
        <v>3</v>
      </c>
      <c r="P3083">
        <f t="shared" ca="1" si="389"/>
        <v>9</v>
      </c>
      <c r="Q3083">
        <f t="shared" ca="1" si="393"/>
        <v>28</v>
      </c>
      <c r="R3083">
        <f t="shared" ca="1" si="394"/>
        <v>22</v>
      </c>
    </row>
    <row r="3084" spans="1:18">
      <c r="A3084">
        <f ca="1">VLOOKUP(O3084,Tabela3[],2,0)</f>
        <v>2000</v>
      </c>
      <c r="B3084" t="str">
        <f ca="1">VLOOKUP(P3084,Tabela3[],4,0)</f>
        <v>NOVEMBRO</v>
      </c>
      <c r="C3084" t="str">
        <f ca="1">VLOOKUP(Q3084,Tabela3[],5,0)</f>
        <v>Reino Unido</v>
      </c>
      <c r="D3084" t="str">
        <f ca="1">VLOOKUP(Q3084,Tabela3[],3,0)</f>
        <v>Unilever</v>
      </c>
      <c r="E3084" t="str">
        <f ca="1">IF(R3084=Q3084, (VLOOKUP(P3084+1,Tabela3[],5,0)),VLOOKUP(R3084,Tabela3[],5,0))</f>
        <v>Coréia do Sul</v>
      </c>
      <c r="F3084" s="1">
        <f t="shared" ca="1" si="390"/>
        <v>36805</v>
      </c>
      <c r="G3084" s="1">
        <f t="shared" ca="1" si="391"/>
        <v>36812.744773247534</v>
      </c>
      <c r="H3084">
        <f t="shared" ca="1" si="392"/>
        <v>0</v>
      </c>
      <c r="I3084" t="str">
        <f ca="1">VLOOKUP(Q3084,Tabela3[],9,1)</f>
        <v>HMM Helsinki</v>
      </c>
      <c r="J3084" t="str">
        <f ca="1">VLOOKUP(Q3084,Tabela3[],11,0)</f>
        <v xml:space="preserve">Shampoo </v>
      </c>
      <c r="K3084" t="str">
        <f ca="1">VLOOKUP(Q3084,Tabela3[],10,0)</f>
        <v>Quimico</v>
      </c>
      <c r="L3084" t="e" cm="1">
        <f t="array" aca="1" ref="L3084" ca="1">IF(Tabela2[[#This Row],[PORTO]]=Tabela2[[#This Row],[DESTINO]],0,erro)</f>
        <v>#NAME?</v>
      </c>
      <c r="N3084">
        <f t="shared" ca="1" si="395"/>
        <v>1330000</v>
      </c>
      <c r="O3084">
        <f t="shared" ca="1" si="386"/>
        <v>0</v>
      </c>
      <c r="P3084">
        <f t="shared" ca="1" si="389"/>
        <v>10</v>
      </c>
      <c r="Q3084">
        <f t="shared" ca="1" si="393"/>
        <v>24</v>
      </c>
      <c r="R3084">
        <f t="shared" ca="1" si="394"/>
        <v>13</v>
      </c>
    </row>
    <row r="3085" spans="1:18">
      <c r="A3085">
        <f ca="1">VLOOKUP(O3085,Tabela3[],2,0)</f>
        <v>2004</v>
      </c>
      <c r="B3085" t="str">
        <f ca="1">VLOOKUP(P3085,Tabela3[],4,0)</f>
        <v>JUNHO</v>
      </c>
      <c r="C3085" t="str">
        <f ca="1">VLOOKUP(Q3085,Tabela3[],5,0)</f>
        <v>Brasil</v>
      </c>
      <c r="D3085" t="str">
        <f ca="1">VLOOKUP(Q3085,Tabela3[],3,0)</f>
        <v>VALE</v>
      </c>
      <c r="E3085" t="str">
        <f ca="1">IF(R3085=Q3085, (VLOOKUP(P3085+1,Tabela3[],5,0)),VLOOKUP(R3085,Tabela3[],5,0))</f>
        <v>Estados Unidos</v>
      </c>
      <c r="F3085" s="1">
        <f t="shared" ca="1" si="390"/>
        <v>38121</v>
      </c>
      <c r="G3085" s="1">
        <f t="shared" ca="1" si="391"/>
        <v>38130.348528240553</v>
      </c>
      <c r="H3085">
        <f t="shared" ca="1" si="392"/>
        <v>1</v>
      </c>
      <c r="I3085" t="str">
        <f ca="1">VLOOKUP(Q3085,Tabela3[],9,1)</f>
        <v>Lan Hua Hai</v>
      </c>
      <c r="J3085" t="str">
        <f ca="1">VLOOKUP(Q3085,Tabela3[],11,0)</f>
        <v>Manganês</v>
      </c>
      <c r="K3085" t="str">
        <f ca="1">VLOOKUP(Q3085,Tabela3[],10,0)</f>
        <v>Minério</v>
      </c>
      <c r="L3085" t="e" cm="1">
        <f t="array" aca="1" ref="L3085" ca="1">IF(Tabela2[[#This Row],[PORTO]]=Tabela2[[#This Row],[DESTINO]],0,erro)</f>
        <v>#NAME?</v>
      </c>
      <c r="N3085">
        <f t="shared" ca="1" si="395"/>
        <v>0</v>
      </c>
      <c r="O3085">
        <f t="shared" ca="1" si="386"/>
        <v>4</v>
      </c>
      <c r="P3085">
        <f t="shared" ca="1" si="389"/>
        <v>5</v>
      </c>
      <c r="Q3085">
        <f t="shared" ca="1" si="393"/>
        <v>29</v>
      </c>
      <c r="R3085">
        <f t="shared" ca="1" si="394"/>
        <v>5</v>
      </c>
    </row>
    <row r="3086" spans="1:18">
      <c r="A3086">
        <f ca="1">VLOOKUP(O3086,Tabela3[],2,0)</f>
        <v>2000</v>
      </c>
      <c r="B3086" t="str">
        <f ca="1">VLOOKUP(P3086,Tabela3[],4,0)</f>
        <v>JANEIRO</v>
      </c>
      <c r="C3086" t="str">
        <f ca="1">VLOOKUP(Q3086,Tabela3[],5,0)</f>
        <v>India</v>
      </c>
      <c r="D3086" t="str">
        <f ca="1">VLOOKUP(Q3086,Tabela3[],3,0)</f>
        <v>Reliance Industries</v>
      </c>
      <c r="E3086" t="str">
        <f ca="1">IF(R3086=Q3086, (VLOOKUP(P3086+1,Tabela3[],5,0)),VLOOKUP(R3086,Tabela3[],5,0))</f>
        <v>Alemanha</v>
      </c>
      <c r="F3086" s="1">
        <f t="shared" ca="1" si="390"/>
        <v>36541</v>
      </c>
      <c r="G3086" s="1">
        <f t="shared" ca="1" si="391"/>
        <v>36541.991390167292</v>
      </c>
      <c r="H3086">
        <f t="shared" ca="1" si="392"/>
        <v>1</v>
      </c>
      <c r="I3086" t="str">
        <f ca="1">VLOOKUP(Q3086,Tabela3[],9,1)</f>
        <v>Tanker</v>
      </c>
      <c r="J3086" t="str">
        <f ca="1">VLOOKUP(Q3086,Tabela3[],11,0)</f>
        <v>Cloreto de polivinila</v>
      </c>
      <c r="K3086" t="str">
        <f ca="1">VLOOKUP(Q3086,Tabela3[],10,0)</f>
        <v>Petroquimicos</v>
      </c>
      <c r="L3086" t="e" cm="1">
        <f t="array" aca="1" ref="L3086" ca="1">IF(Tabela2[[#This Row],[PORTO]]=Tabela2[[#This Row],[DESTINO]],0,erro)</f>
        <v>#NAME?</v>
      </c>
      <c r="N3086">
        <f t="shared" ca="1" si="395"/>
        <v>0</v>
      </c>
      <c r="O3086">
        <f t="shared" ca="1" si="386"/>
        <v>0</v>
      </c>
      <c r="P3086">
        <f t="shared" ca="1" si="389"/>
        <v>0</v>
      </c>
      <c r="Q3086">
        <f t="shared" ca="1" si="393"/>
        <v>32</v>
      </c>
      <c r="R3086">
        <f t="shared" ca="1" si="394"/>
        <v>7</v>
      </c>
    </row>
    <row r="3087" spans="1:18">
      <c r="A3087">
        <f ca="1">VLOOKUP(O3087,Tabela3[],2,0)</f>
        <v>2007</v>
      </c>
      <c r="B3087" t="str">
        <f ca="1">VLOOKUP(P3087,Tabela3[],4,0)</f>
        <v>JUNHO</v>
      </c>
      <c r="C3087" t="str">
        <f ca="1">VLOOKUP(Q3087,Tabela3[],5,0)</f>
        <v>Estados Unidos</v>
      </c>
      <c r="D3087" t="str">
        <f ca="1">VLOOKUP(Q3087,Tabela3[],3,0)</f>
        <v>Amazon</v>
      </c>
      <c r="E3087" t="str">
        <f ca="1">IF(R3087=Q3087, (VLOOKUP(P3087+1,Tabela3[],5,0)),VLOOKUP(R3087,Tabela3[],5,0))</f>
        <v>China</v>
      </c>
      <c r="F3087" s="1">
        <f t="shared" ca="1" si="390"/>
        <v>39221</v>
      </c>
      <c r="G3087" s="1">
        <f t="shared" ca="1" si="391"/>
        <v>39223.551605730732</v>
      </c>
      <c r="H3087">
        <f t="shared" ca="1" si="392"/>
        <v>0</v>
      </c>
      <c r="I3087" t="str">
        <f ca="1">VLOOKUP(Q3087,Tabela3[],9,1)</f>
        <v>HMM Algeciras</v>
      </c>
      <c r="J3087" t="str">
        <f ca="1">VLOOKUP(Q3087,Tabela3[],11,0)</f>
        <v>Travesseiro Toque de Pluma</v>
      </c>
      <c r="K3087" t="str">
        <f ca="1">VLOOKUP(Q3087,Tabela3[],10,0)</f>
        <v>Geral</v>
      </c>
      <c r="L3087" t="e" cm="1">
        <f t="array" aca="1" ref="L3087" ca="1">IF(Tabela2[[#This Row],[PORTO]]=Tabela2[[#This Row],[DESTINO]],0,erro)</f>
        <v>#NAME?</v>
      </c>
      <c r="N3087">
        <f t="shared" ca="1" si="395"/>
        <v>1000</v>
      </c>
      <c r="O3087">
        <f t="shared" ca="1" si="386"/>
        <v>7</v>
      </c>
      <c r="P3087">
        <f t="shared" ca="1" si="389"/>
        <v>5</v>
      </c>
      <c r="Q3087">
        <f t="shared" ca="1" si="393"/>
        <v>5</v>
      </c>
      <c r="R3087">
        <f t="shared" ca="1" si="394"/>
        <v>0</v>
      </c>
    </row>
    <row r="3088" spans="1:18">
      <c r="A3088">
        <f ca="1">VLOOKUP(O3088,Tabela3[],2,0)</f>
        <v>2009</v>
      </c>
      <c r="B3088" t="str">
        <f ca="1">VLOOKUP(P3088,Tabela3[],4,0)</f>
        <v>FEVEREIRO</v>
      </c>
      <c r="C3088" t="str">
        <f ca="1">VLOOKUP(Q3088,Tabela3[],5,0)</f>
        <v>Reino Unido</v>
      </c>
      <c r="D3088" t="str">
        <f ca="1">VLOOKUP(Q3088,Tabela3[],3,0)</f>
        <v>Unilever</v>
      </c>
      <c r="E3088" t="str">
        <f ca="1">IF(R3088=Q3088, (VLOOKUP(P3088+1,Tabela3[],5,0)),VLOOKUP(R3088,Tabela3[],5,0))</f>
        <v>Estados Unidos</v>
      </c>
      <c r="F3088" s="1">
        <f t="shared" ca="1" si="390"/>
        <v>39815</v>
      </c>
      <c r="G3088" s="1">
        <f t="shared" ca="1" si="391"/>
        <v>39823.060967204437</v>
      </c>
      <c r="H3088">
        <f t="shared" ca="1" si="392"/>
        <v>1</v>
      </c>
      <c r="I3088" t="str">
        <f ca="1">VLOOKUP(Q3088,Tabela3[],9,1)</f>
        <v>HMM Helsinki</v>
      </c>
      <c r="J3088" t="str">
        <f ca="1">VLOOKUP(Q3088,Tabela3[],11,0)</f>
        <v xml:space="preserve">Desodorante Antitranspirante Aerosol </v>
      </c>
      <c r="K3088" t="str">
        <f ca="1">VLOOKUP(Q3088,Tabela3[],10,0)</f>
        <v>Quimico</v>
      </c>
      <c r="L3088" t="e" cm="1">
        <f t="array" aca="1" ref="L3088" ca="1">IF(Tabela2[[#This Row],[PORTO]]=Tabela2[[#This Row],[DESTINO]],0,erro)</f>
        <v>#NAME?</v>
      </c>
      <c r="N3088">
        <f t="shared" ca="1" si="395"/>
        <v>370000</v>
      </c>
      <c r="O3088">
        <f t="shared" ca="1" si="386"/>
        <v>9</v>
      </c>
      <c r="P3088">
        <f t="shared" ca="1" si="389"/>
        <v>1</v>
      </c>
      <c r="Q3088">
        <f t="shared" ca="1" si="393"/>
        <v>25</v>
      </c>
      <c r="R3088">
        <f t="shared" ca="1" si="394"/>
        <v>5</v>
      </c>
    </row>
    <row r="3089" spans="1:18">
      <c r="A3089">
        <f ca="1">VLOOKUP(O3089,Tabela3[],2,0)</f>
        <v>2001</v>
      </c>
      <c r="B3089" t="str">
        <f ca="1">VLOOKUP(P3089,Tabela3[],4,0)</f>
        <v>ABRIL</v>
      </c>
      <c r="C3089" t="str">
        <f ca="1">VLOOKUP(Q3089,Tabela3[],5,0)</f>
        <v>Reino Unido</v>
      </c>
      <c r="D3089" t="str">
        <f ca="1">VLOOKUP(Q3089,Tabela3[],3,0)</f>
        <v>Unilever</v>
      </c>
      <c r="E3089" t="str">
        <f ca="1">IF(R3089=Q3089, (VLOOKUP(P3089+1,Tabela3[],5,0)),VLOOKUP(R3089,Tabela3[],5,0))</f>
        <v>Alemanha</v>
      </c>
      <c r="F3089" s="1">
        <f t="shared" ca="1" si="390"/>
        <v>36958</v>
      </c>
      <c r="G3089" s="1">
        <f t="shared" ca="1" si="391"/>
        <v>36962.315856669557</v>
      </c>
      <c r="H3089">
        <f t="shared" ca="1" si="392"/>
        <v>1</v>
      </c>
      <c r="I3089" t="str">
        <f ca="1">VLOOKUP(Q3089,Tabela3[],9,1)</f>
        <v>HMM Helsinki</v>
      </c>
      <c r="J3089" t="str">
        <f ca="1">VLOOKUP(Q3089,Tabela3[],11,0)</f>
        <v xml:space="preserve">Shampoo </v>
      </c>
      <c r="K3089" t="str">
        <f ca="1">VLOOKUP(Q3089,Tabela3[],10,0)</f>
        <v>Quimico</v>
      </c>
      <c r="L3089" t="e" cm="1">
        <f t="array" aca="1" ref="L3089" ca="1">IF(Tabela2[[#This Row],[PORTO]]=Tabela2[[#This Row],[DESTINO]],0,erro)</f>
        <v>#NAME?</v>
      </c>
      <c r="N3089">
        <f t="shared" ca="1" si="395"/>
        <v>840000</v>
      </c>
      <c r="O3089">
        <f t="shared" ca="1" si="386"/>
        <v>1</v>
      </c>
      <c r="P3089">
        <f t="shared" ca="1" si="389"/>
        <v>3</v>
      </c>
      <c r="Q3089">
        <f t="shared" ca="1" si="393"/>
        <v>24</v>
      </c>
      <c r="R3089">
        <f t="shared" ca="1" si="394"/>
        <v>6</v>
      </c>
    </row>
    <row r="3090" spans="1:18">
      <c r="A3090">
        <f ca="1">VLOOKUP(O3090,Tabela3[],2,0)</f>
        <v>2000</v>
      </c>
      <c r="B3090" t="str">
        <f ca="1">VLOOKUP(P3090,Tabela3[],4,0)</f>
        <v>MARÇO</v>
      </c>
      <c r="C3090" t="str">
        <f ca="1">VLOOKUP(Q3090,Tabela3[],5,0)</f>
        <v>Alemanha</v>
      </c>
      <c r="D3090" t="str">
        <f ca="1">VLOOKUP(Q3090,Tabela3[],3,0)</f>
        <v>Volkswagen</v>
      </c>
      <c r="E3090" t="str">
        <f ca="1">IF(R3090=Q3090, (VLOOKUP(P3090+1,Tabela3[],5,0)),VLOOKUP(R3090,Tabela3[],5,0))</f>
        <v>Holanda</v>
      </c>
      <c r="F3090" s="1">
        <f t="shared" ca="1" si="390"/>
        <v>36568</v>
      </c>
      <c r="G3090" s="1">
        <f t="shared" ca="1" si="391"/>
        <v>36572.193363390172</v>
      </c>
      <c r="H3090">
        <f t="shared" ca="1" si="392"/>
        <v>1</v>
      </c>
      <c r="I3090" t="str">
        <f ca="1">VLOOKUP(Q3090,Tabela3[],9,1)</f>
        <v>Warehouse Carriers </v>
      </c>
      <c r="J3090" t="str">
        <f ca="1">VLOOKUP(Q3090,Tabela3[],11,0)</f>
        <v>Highline 250 TSI (Taos)</v>
      </c>
      <c r="K3090" t="str">
        <f ca="1">VLOOKUP(Q3090,Tabela3[],10,0)</f>
        <v>Carros</v>
      </c>
      <c r="L3090" t="e" cm="1">
        <f t="array" aca="1" ref="L3090" ca="1">IF(Tabela2[[#This Row],[PORTO]]=Tabela2[[#This Row],[DESTINO]],0,erro)</f>
        <v>#NAME?</v>
      </c>
      <c r="N3090">
        <f t="shared" ca="1" si="395"/>
        <v>100</v>
      </c>
      <c r="O3090">
        <f t="shared" ca="1" si="386"/>
        <v>0</v>
      </c>
      <c r="P3090">
        <f t="shared" ca="1" si="389"/>
        <v>2</v>
      </c>
      <c r="Q3090">
        <f t="shared" ca="1" si="393"/>
        <v>7</v>
      </c>
      <c r="R3090">
        <f t="shared" ca="1" si="394"/>
        <v>16</v>
      </c>
    </row>
    <row r="3091" spans="1:18">
      <c r="A3091">
        <f ca="1">VLOOKUP(O3091,Tabela3[],2,0)</f>
        <v>2006</v>
      </c>
      <c r="B3091" t="str">
        <f ca="1">VLOOKUP(P3091,Tabela3[],4,0)</f>
        <v>FEVEREIRO</v>
      </c>
      <c r="C3091" t="str">
        <f ca="1">VLOOKUP(Q3091,Tabela3[],5,0)</f>
        <v>Holanda</v>
      </c>
      <c r="D3091" t="str">
        <f ca="1">VLOOKUP(Q3091,Tabela3[],3,0)</f>
        <v>Shell</v>
      </c>
      <c r="E3091" t="str">
        <f ca="1">IF(R3091=Q3091, (VLOOKUP(P3091+1,Tabela3[],5,0)),VLOOKUP(R3091,Tabela3[],5,0))</f>
        <v>Alemanha</v>
      </c>
      <c r="F3091" s="1">
        <f t="shared" ca="1" si="390"/>
        <v>38724</v>
      </c>
      <c r="G3091" s="1">
        <f t="shared" ca="1" si="391"/>
        <v>38724.372047809651</v>
      </c>
      <c r="H3091">
        <f t="shared" ca="1" si="392"/>
        <v>0</v>
      </c>
      <c r="I3091" t="str">
        <f ca="1">VLOOKUP(Q3091,Tabela3[],9,1)</f>
        <v>AbQaiq</v>
      </c>
      <c r="J3091" t="str">
        <f ca="1">VLOOKUP(Q3091,Tabela3[],11,0)</f>
        <v>Gasolina</v>
      </c>
      <c r="K3091" t="str">
        <f ca="1">VLOOKUP(Q3091,Tabela3[],10,0)</f>
        <v>Petróleo</v>
      </c>
      <c r="L3091" t="e" cm="1">
        <f t="array" aca="1" ref="L3091" ca="1">IF(Tabela2[[#This Row],[PORTO]]=Tabela2[[#This Row],[DESTINO]],0,erro)</f>
        <v>#NAME?</v>
      </c>
      <c r="N3091">
        <f t="shared" ca="1" si="395"/>
        <v>84000</v>
      </c>
      <c r="O3091">
        <f t="shared" ref="O3091:O3113" ca="1" si="396">INT(RAND()*10)</f>
        <v>6</v>
      </c>
      <c r="P3091">
        <f t="shared" ref="P3091:P3113" ca="1" si="397">INT(RAND()*13)</f>
        <v>1</v>
      </c>
      <c r="Q3091">
        <f t="shared" ca="1" si="393"/>
        <v>16</v>
      </c>
      <c r="R3091">
        <f t="shared" ca="1" si="394"/>
        <v>8</v>
      </c>
    </row>
    <row r="3092" spans="1:18">
      <c r="A3092">
        <f ca="1">VLOOKUP(O3092,Tabela3[],2,0)</f>
        <v>2004</v>
      </c>
      <c r="B3092" t="str">
        <f ca="1">VLOOKUP(P3092,Tabela3[],4,0)</f>
        <v>OUTUBRO</v>
      </c>
      <c r="C3092" t="str">
        <f ca="1">VLOOKUP(Q3092,Tabela3[],5,0)</f>
        <v>Estados Unidos</v>
      </c>
      <c r="D3092" t="str">
        <f ca="1">VLOOKUP(Q3092,Tabela3[],3,0)</f>
        <v>Amazon</v>
      </c>
      <c r="E3092" t="str">
        <f ca="1">IF(R3092=Q3092, (VLOOKUP(P3092+1,Tabela3[],5,0)),VLOOKUP(R3092,Tabela3[],5,0))</f>
        <v>Japão</v>
      </c>
      <c r="F3092" s="1">
        <f t="shared" ca="1" si="390"/>
        <v>38246</v>
      </c>
      <c r="G3092" s="1">
        <f t="shared" ca="1" si="391"/>
        <v>38252.99065796606</v>
      </c>
      <c r="H3092">
        <f t="shared" ca="1" si="392"/>
        <v>1</v>
      </c>
      <c r="I3092" t="str">
        <f ca="1">VLOOKUP(Q3092,Tabela3[],9,1)</f>
        <v>HMM Algeciras</v>
      </c>
      <c r="J3092" t="str">
        <f ca="1">VLOOKUP(Q3092,Tabela3[],11,0)</f>
        <v>Travesseiro Toque de Pluma</v>
      </c>
      <c r="K3092" t="str">
        <f ca="1">VLOOKUP(Q3092,Tabela3[],10,0)</f>
        <v>Geral</v>
      </c>
      <c r="L3092" t="e" cm="1">
        <f t="array" aca="1" ref="L3092" ca="1">IF(Tabela2[[#This Row],[PORTO]]=Tabela2[[#This Row],[DESTINO]],0,erro)</f>
        <v>#NAME?</v>
      </c>
      <c r="N3092">
        <f t="shared" ca="1" si="395"/>
        <v>2000</v>
      </c>
      <c r="O3092">
        <f t="shared" ca="1" si="396"/>
        <v>4</v>
      </c>
      <c r="P3092">
        <f t="shared" ca="1" si="397"/>
        <v>9</v>
      </c>
      <c r="Q3092">
        <f t="shared" ca="1" si="393"/>
        <v>5</v>
      </c>
      <c r="R3092">
        <f t="shared" ca="1" si="394"/>
        <v>10</v>
      </c>
    </row>
    <row r="3093" spans="1:18">
      <c r="A3093">
        <f ca="1">VLOOKUP(O3093,Tabela3[],2,0)</f>
        <v>2001</v>
      </c>
      <c r="B3093" t="str">
        <f ca="1">VLOOKUP(P3093,Tabela3[],4,0)</f>
        <v>SETEMBRO</v>
      </c>
      <c r="C3093" t="str">
        <f ca="1">VLOOKUP(Q3093,Tabela3[],5,0)</f>
        <v>China</v>
      </c>
      <c r="D3093" t="str">
        <f ca="1">VLOOKUP(Q3093,Tabela3[],3,0)</f>
        <v>Alibaba Group</v>
      </c>
      <c r="E3093" t="str">
        <f ca="1">IF(R3093=Q3093, (VLOOKUP(P3093+1,Tabela3[],5,0)),VLOOKUP(R3093,Tabela3[],5,0))</f>
        <v>China</v>
      </c>
      <c r="F3093" s="1">
        <f t="shared" ca="1" si="390"/>
        <v>37110</v>
      </c>
      <c r="G3093" s="1">
        <f t="shared" ca="1" si="391"/>
        <v>37119.424719373368</v>
      </c>
      <c r="H3093">
        <f t="shared" ca="1" si="392"/>
        <v>1</v>
      </c>
      <c r="I3093" t="str">
        <f ca="1">VLOOKUP(Q3093,Tabela3[],9,1)</f>
        <v>HMM St Petersburg</v>
      </c>
      <c r="J3093" t="str">
        <f ca="1">VLOOKUP(Q3093,Tabela3[],11,0)</f>
        <v>Miniescavadeira</v>
      </c>
      <c r="K3093" t="str">
        <f ca="1">VLOOKUP(Q3093,Tabela3[],10,0)</f>
        <v>Maquinário</v>
      </c>
      <c r="L3093" cm="1">
        <f t="array" aca="1" ref="L3093" ca="1">IF(Tabela2[[#This Row],[PORTO]]=Tabela2[[#This Row],[DESTINO]],0,erro)</f>
        <v>0</v>
      </c>
      <c r="N3093">
        <f t="shared" ca="1" si="395"/>
        <v>50</v>
      </c>
      <c r="O3093">
        <f t="shared" ca="1" si="396"/>
        <v>1</v>
      </c>
      <c r="P3093">
        <f t="shared" ca="1" si="397"/>
        <v>8</v>
      </c>
      <c r="Q3093">
        <f t="shared" ca="1" si="393"/>
        <v>1</v>
      </c>
      <c r="R3093">
        <f t="shared" ca="1" si="394"/>
        <v>0</v>
      </c>
    </row>
    <row r="3094" spans="1:18">
      <c r="A3094">
        <f ca="1">VLOOKUP(O3094,Tabela3[],2,0)</f>
        <v>2003</v>
      </c>
      <c r="B3094" t="str">
        <f ca="1">VLOOKUP(P3094,Tabela3[],4,0)</f>
        <v>DEZEMBRO</v>
      </c>
      <c r="C3094" t="str">
        <f ca="1">VLOOKUP(Q3094,Tabela3[],5,0)</f>
        <v>India</v>
      </c>
      <c r="D3094" t="str">
        <f ca="1">VLOOKUP(Q3094,Tabela3[],3,0)</f>
        <v>Reliance Industries</v>
      </c>
      <c r="E3094" t="str">
        <f ca="1">IF(R3094=Q3094, (VLOOKUP(P3094+1,Tabela3[],5,0)),VLOOKUP(R3094,Tabela3[],5,0))</f>
        <v>Alemanha</v>
      </c>
      <c r="F3094" s="1">
        <f t="shared" ca="1" si="390"/>
        <v>37951</v>
      </c>
      <c r="G3094" s="1">
        <f t="shared" ca="1" si="391"/>
        <v>37958.902648301198</v>
      </c>
      <c r="H3094">
        <f t="shared" ca="1" si="392"/>
        <v>1</v>
      </c>
      <c r="I3094" t="str">
        <f ca="1">VLOOKUP(Q3094,Tabela3[],9,1)</f>
        <v>Tanker</v>
      </c>
      <c r="J3094" t="str">
        <f ca="1">VLOOKUP(Q3094,Tabela3[],11,0)</f>
        <v>Polipropileno</v>
      </c>
      <c r="K3094" t="str">
        <f ca="1">VLOOKUP(Q3094,Tabela3[],10,0)</f>
        <v>Petroquimicos</v>
      </c>
      <c r="L3094" t="e" cm="1">
        <f t="array" aca="1" ref="L3094" ca="1">IF(Tabela2[[#This Row],[PORTO]]=Tabela2[[#This Row],[DESTINO]],0,erro)</f>
        <v>#NAME?</v>
      </c>
      <c r="N3094">
        <f t="shared" ca="1" si="395"/>
        <v>0</v>
      </c>
      <c r="O3094">
        <f t="shared" ca="1" si="396"/>
        <v>3</v>
      </c>
      <c r="P3094">
        <f t="shared" ca="1" si="397"/>
        <v>11</v>
      </c>
      <c r="Q3094">
        <f t="shared" ca="1" si="393"/>
        <v>30</v>
      </c>
      <c r="R3094">
        <f t="shared" ca="1" si="394"/>
        <v>8</v>
      </c>
    </row>
    <row r="3095" spans="1:18">
      <c r="A3095">
        <f ca="1">VLOOKUP(O3095,Tabela3[],2,0)</f>
        <v>2002</v>
      </c>
      <c r="B3095" t="str">
        <f ca="1">VLOOKUP(P3095,Tabela3[],4,0)</f>
        <v>JUNHO</v>
      </c>
      <c r="C3095" t="str">
        <f ca="1">VLOOKUP(Q3095,Tabela3[],5,0)</f>
        <v>Alemanha</v>
      </c>
      <c r="D3095" t="str">
        <f ca="1">VLOOKUP(Q3095,Tabela3[],3,0)</f>
        <v>Volkswagen</v>
      </c>
      <c r="E3095" t="str">
        <f ca="1">IF(R3095=Q3095, (VLOOKUP(P3095+1,Tabela3[],5,0)),VLOOKUP(R3095,Tabela3[],5,0))</f>
        <v>Holanda</v>
      </c>
      <c r="F3095" s="1">
        <f t="shared" ca="1" si="390"/>
        <v>37376</v>
      </c>
      <c r="G3095" s="1">
        <f t="shared" ca="1" si="391"/>
        <v>37377.090364879637</v>
      </c>
      <c r="H3095">
        <f t="shared" ca="1" si="392"/>
        <v>0</v>
      </c>
      <c r="I3095" t="str">
        <f ca="1">VLOOKUP(Q3095,Tabela3[],9,1)</f>
        <v>Warehouse Carriers </v>
      </c>
      <c r="J3095" t="str">
        <f ca="1">VLOOKUP(Q3095,Tabela3[],11,0)</f>
        <v>Cross CD (Saveiro)</v>
      </c>
      <c r="K3095" t="str">
        <f ca="1">VLOOKUP(Q3095,Tabela3[],10,0)</f>
        <v>Carros</v>
      </c>
      <c r="L3095" t="e" cm="1">
        <f t="array" aca="1" ref="L3095" ca="1">IF(Tabela2[[#This Row],[PORTO]]=Tabela2[[#This Row],[DESTINO]],0,erro)</f>
        <v>#NAME?</v>
      </c>
      <c r="N3095">
        <f t="shared" ca="1" si="395"/>
        <v>300</v>
      </c>
      <c r="O3095">
        <f t="shared" ca="1" si="396"/>
        <v>2</v>
      </c>
      <c r="P3095">
        <f t="shared" ca="1" si="397"/>
        <v>5</v>
      </c>
      <c r="Q3095">
        <f t="shared" ca="1" si="393"/>
        <v>6</v>
      </c>
      <c r="R3095">
        <f t="shared" ca="1" si="394"/>
        <v>17</v>
      </c>
    </row>
    <row r="3096" spans="1:18">
      <c r="A3096">
        <f ca="1">VLOOKUP(O3096,Tabela3[],2,0)</f>
        <v>2004</v>
      </c>
      <c r="B3096" t="str">
        <f ca="1">VLOOKUP(P3096,Tabela3[],4,0)</f>
        <v>MAIO</v>
      </c>
      <c r="C3096" t="str">
        <f ca="1">VLOOKUP(Q3096,Tabela3[],5,0)</f>
        <v>Alemanha</v>
      </c>
      <c r="D3096" t="str">
        <f ca="1">VLOOKUP(Q3096,Tabela3[],3,0)</f>
        <v>Volkswagen</v>
      </c>
      <c r="E3096" t="str">
        <f ca="1">IF(R3096=Q3096, (VLOOKUP(P3096+1,Tabela3[],5,0)),VLOOKUP(R3096,Tabela3[],5,0))</f>
        <v>Estados Unidos</v>
      </c>
      <c r="F3096" s="1">
        <f t="shared" ca="1" si="390"/>
        <v>38098</v>
      </c>
      <c r="G3096" s="1">
        <f t="shared" ca="1" si="391"/>
        <v>38101.221871049464</v>
      </c>
      <c r="H3096">
        <f t="shared" ca="1" si="392"/>
        <v>0</v>
      </c>
      <c r="I3096" t="str">
        <f ca="1">VLOOKUP(Q3096,Tabela3[],9,1)</f>
        <v>Warehouse Carriers </v>
      </c>
      <c r="J3096" t="str">
        <f ca="1">VLOOKUP(Q3096,Tabela3[],11,0)</f>
        <v>Cross CD (Saveiro)</v>
      </c>
      <c r="K3096" t="str">
        <f ca="1">VLOOKUP(Q3096,Tabela3[],10,0)</f>
        <v>Carros</v>
      </c>
      <c r="L3096" t="e" cm="1">
        <f t="array" aca="1" ref="L3096" ca="1">IF(Tabela2[[#This Row],[PORTO]]=Tabela2[[#This Row],[DESTINO]],0,erro)</f>
        <v>#NAME?</v>
      </c>
      <c r="N3096">
        <f t="shared" ca="1" si="395"/>
        <v>400</v>
      </c>
      <c r="O3096">
        <f t="shared" ca="1" si="396"/>
        <v>4</v>
      </c>
      <c r="P3096">
        <f t="shared" ca="1" si="397"/>
        <v>4</v>
      </c>
      <c r="Q3096">
        <f t="shared" ca="1" si="393"/>
        <v>6</v>
      </c>
      <c r="R3096">
        <f t="shared" ca="1" si="394"/>
        <v>6</v>
      </c>
    </row>
    <row r="3097" spans="1:18">
      <c r="A3097">
        <f ca="1">VLOOKUP(O3097,Tabela3[],2,0)</f>
        <v>2007</v>
      </c>
      <c r="B3097" t="str">
        <f ca="1">VLOOKUP(P3097,Tabela3[],4,0)</f>
        <v>DEZEMBRO</v>
      </c>
      <c r="C3097" t="str">
        <f ca="1">VLOOKUP(Q3097,Tabela3[],5,0)</f>
        <v>Itália</v>
      </c>
      <c r="D3097" t="str">
        <f ca="1">VLOOKUP(Q3097,Tabela3[],3,0)</f>
        <v>Hyundai</v>
      </c>
      <c r="E3097" t="str">
        <f ca="1">IF(R3097=Q3097, (VLOOKUP(P3097+1,Tabela3[],5,0)),VLOOKUP(R3097,Tabela3[],5,0))</f>
        <v>Japão</v>
      </c>
      <c r="F3097" s="1">
        <f t="shared" ca="1" si="390"/>
        <v>39388</v>
      </c>
      <c r="G3097" s="1">
        <f t="shared" ca="1" si="391"/>
        <v>39395.005546374348</v>
      </c>
      <c r="H3097">
        <f t="shared" ca="1" si="392"/>
        <v>1</v>
      </c>
      <c r="I3097" t="str">
        <f ca="1">VLOOKUP(Q3097,Tabela3[],9,1)</f>
        <v>Car Carriers</v>
      </c>
      <c r="J3097" t="str">
        <f ca="1">VLOOKUP(Q3097,Tabela3[],11,0)</f>
        <v>HB20 Sense</v>
      </c>
      <c r="K3097" t="str">
        <f ca="1">VLOOKUP(Q3097,Tabela3[],10,0)</f>
        <v>Carros</v>
      </c>
      <c r="L3097" t="e" cm="1">
        <f t="array" aca="1" ref="L3097" ca="1">IF(Tabela2[[#This Row],[PORTO]]=Tabela2[[#This Row],[DESTINO]],0,erro)</f>
        <v>#NAME?</v>
      </c>
      <c r="N3097">
        <f t="shared" ca="1" si="395"/>
        <v>300</v>
      </c>
      <c r="O3097">
        <f t="shared" ca="1" si="396"/>
        <v>7</v>
      </c>
      <c r="P3097">
        <f t="shared" ca="1" si="397"/>
        <v>11</v>
      </c>
      <c r="Q3097">
        <f t="shared" ca="1" si="393"/>
        <v>19</v>
      </c>
      <c r="R3097">
        <f t="shared" ca="1" si="394"/>
        <v>9</v>
      </c>
    </row>
    <row r="3098" spans="1:18">
      <c r="A3098">
        <f ca="1">VLOOKUP(O3098,Tabela3[],2,0)</f>
        <v>2000</v>
      </c>
      <c r="B3098" t="str">
        <f ca="1">VLOOKUP(P3098,Tabela3[],4,0)</f>
        <v>ABRIL</v>
      </c>
      <c r="C3098" t="str">
        <f ca="1">VLOOKUP(Q3098,Tabela3[],5,0)</f>
        <v>Estados Unidos</v>
      </c>
      <c r="D3098" t="str">
        <f ca="1">VLOOKUP(Q3098,Tabela3[],3,0)</f>
        <v>Amazon</v>
      </c>
      <c r="E3098" t="str">
        <f ca="1">IF(R3098=Q3098, (VLOOKUP(P3098+1,Tabela3[],5,0)),VLOOKUP(R3098,Tabela3[],5,0))</f>
        <v>Holanda</v>
      </c>
      <c r="F3098" s="1">
        <f t="shared" ca="1" si="390"/>
        <v>36608</v>
      </c>
      <c r="G3098" s="1">
        <f t="shared" ca="1" si="391"/>
        <v>36612.046929726799</v>
      </c>
      <c r="H3098">
        <f t="shared" ca="1" si="392"/>
        <v>0</v>
      </c>
      <c r="I3098" t="str">
        <f ca="1">VLOOKUP(Q3098,Tabela3[],9,1)</f>
        <v>HMM Algeciras</v>
      </c>
      <c r="J3098" t="str">
        <f ca="1">VLOOKUP(Q3098,Tabela3[],11,0)</f>
        <v>Colchão Baby Light D18</v>
      </c>
      <c r="K3098" t="str">
        <f ca="1">VLOOKUP(Q3098,Tabela3[],10,0)</f>
        <v>Geral</v>
      </c>
      <c r="L3098" t="e" cm="1">
        <f t="array" aca="1" ref="L3098" ca="1">IF(Tabela2[[#This Row],[PORTO]]=Tabela2[[#This Row],[DESTINO]],0,erro)</f>
        <v>#NAME?</v>
      </c>
      <c r="N3098">
        <f t="shared" ca="1" si="395"/>
        <v>3000</v>
      </c>
      <c r="O3098">
        <f t="shared" ca="1" si="396"/>
        <v>0</v>
      </c>
      <c r="P3098">
        <f t="shared" ca="1" si="397"/>
        <v>3</v>
      </c>
      <c r="Q3098">
        <f t="shared" ca="1" si="393"/>
        <v>4</v>
      </c>
      <c r="R3098">
        <f t="shared" ca="1" si="394"/>
        <v>15</v>
      </c>
    </row>
    <row r="3099" spans="1:18">
      <c r="A3099">
        <f ca="1">VLOOKUP(O3099,Tabela3[],2,0)</f>
        <v>2001</v>
      </c>
      <c r="B3099" t="str">
        <f ca="1">VLOOKUP(P3099,Tabela3[],4,0)</f>
        <v>MAIO</v>
      </c>
      <c r="C3099" t="str">
        <f ca="1">VLOOKUP(Q3099,Tabela3[],5,0)</f>
        <v>Reino Unido</v>
      </c>
      <c r="D3099" t="str">
        <f ca="1">VLOOKUP(Q3099,Tabela3[],3,0)</f>
        <v>Unilever</v>
      </c>
      <c r="E3099" t="str">
        <f ca="1">IF(R3099=Q3099, (VLOOKUP(P3099+1,Tabela3[],5,0)),VLOOKUP(R3099,Tabela3[],5,0))</f>
        <v>Itália</v>
      </c>
      <c r="F3099" s="1">
        <f t="shared" ca="1" si="390"/>
        <v>36993</v>
      </c>
      <c r="G3099" s="1">
        <f t="shared" ca="1" si="391"/>
        <v>37002.356343968073</v>
      </c>
      <c r="H3099">
        <f t="shared" ca="1" si="392"/>
        <v>1</v>
      </c>
      <c r="I3099" t="str">
        <f ca="1">VLOOKUP(Q3099,Tabela3[],9,1)</f>
        <v>HMM Helsinki</v>
      </c>
      <c r="J3099" t="str">
        <f ca="1">VLOOKUP(Q3099,Tabela3[],11,0)</f>
        <v xml:space="preserve">Desodorante Antitranspirante Aerosol </v>
      </c>
      <c r="K3099" t="str">
        <f ca="1">VLOOKUP(Q3099,Tabela3[],10,0)</f>
        <v>Quimico</v>
      </c>
      <c r="L3099" t="e" cm="1">
        <f t="array" aca="1" ref="L3099" ca="1">IF(Tabela2[[#This Row],[PORTO]]=Tabela2[[#This Row],[DESTINO]],0,erro)</f>
        <v>#NAME?</v>
      </c>
      <c r="N3099">
        <f t="shared" ca="1" si="395"/>
        <v>1620000</v>
      </c>
      <c r="O3099">
        <f t="shared" ca="1" si="396"/>
        <v>1</v>
      </c>
      <c r="P3099">
        <f t="shared" ca="1" si="397"/>
        <v>4</v>
      </c>
      <c r="Q3099">
        <f t="shared" ca="1" si="393"/>
        <v>25</v>
      </c>
      <c r="R3099">
        <f t="shared" ca="1" si="394"/>
        <v>20</v>
      </c>
    </row>
    <row r="3100" spans="1:18">
      <c r="A3100">
        <f ca="1">VLOOKUP(O3100,Tabela3[],2,0)</f>
        <v>2007</v>
      </c>
      <c r="B3100" t="str">
        <f ca="1">VLOOKUP(P3100,Tabela3[],4,0)</f>
        <v>SETEMBRO</v>
      </c>
      <c r="C3100" t="str">
        <f ca="1">VLOOKUP(Q3100,Tabela3[],5,0)</f>
        <v>Reino Unido</v>
      </c>
      <c r="D3100" t="str">
        <f ca="1">VLOOKUP(Q3100,Tabela3[],3,0)</f>
        <v>Unilever</v>
      </c>
      <c r="E3100" t="str">
        <f ca="1">IF(R3100=Q3100, (VLOOKUP(P3100+1,Tabela3[],5,0)),VLOOKUP(R3100,Tabela3[],5,0))</f>
        <v>França</v>
      </c>
      <c r="F3100" s="1">
        <f t="shared" ca="1" si="390"/>
        <v>39305</v>
      </c>
      <c r="G3100" s="1">
        <f t="shared" ca="1" si="391"/>
        <v>39314.398398066151</v>
      </c>
      <c r="H3100">
        <f t="shared" ca="1" si="392"/>
        <v>1</v>
      </c>
      <c r="I3100" t="str">
        <f ca="1">VLOOKUP(Q3100,Tabela3[],9,1)</f>
        <v>HMM Helsinki</v>
      </c>
      <c r="J3100" t="str">
        <f ca="1">VLOOKUP(Q3100,Tabela3[],11,0)</f>
        <v xml:space="preserve">Desodorante Antitranspirante Aerosol </v>
      </c>
      <c r="K3100" t="str">
        <f ca="1">VLOOKUP(Q3100,Tabela3[],10,0)</f>
        <v>Quimico</v>
      </c>
      <c r="L3100" t="e" cm="1">
        <f t="array" aca="1" ref="L3100" ca="1">IF(Tabela2[[#This Row],[PORTO]]=Tabela2[[#This Row],[DESTINO]],0,erro)</f>
        <v>#NAME?</v>
      </c>
      <c r="N3100">
        <f t="shared" ca="1" si="395"/>
        <v>110000</v>
      </c>
      <c r="O3100">
        <f t="shared" ca="1" si="396"/>
        <v>7</v>
      </c>
      <c r="P3100">
        <f t="shared" ca="1" si="397"/>
        <v>8</v>
      </c>
      <c r="Q3100">
        <f t="shared" ca="1" si="393"/>
        <v>25</v>
      </c>
      <c r="R3100">
        <f t="shared" ca="1" si="394"/>
        <v>22</v>
      </c>
    </row>
    <row r="3101" spans="1:18">
      <c r="A3101">
        <f ca="1">VLOOKUP(O3101,Tabela3[],2,0)</f>
        <v>2007</v>
      </c>
      <c r="B3101" t="str">
        <f ca="1">VLOOKUP(P3101,Tabela3[],4,0)</f>
        <v>JUNHO</v>
      </c>
      <c r="C3101" t="str">
        <f ca="1">VLOOKUP(Q3101,Tabela3[],5,0)</f>
        <v>Reino Unido</v>
      </c>
      <c r="D3101" t="str">
        <f ca="1">VLOOKUP(Q3101,Tabela3[],3,0)</f>
        <v>Unilever</v>
      </c>
      <c r="E3101" t="str">
        <f ca="1">IF(R3101=Q3101, (VLOOKUP(P3101+1,Tabela3[],5,0)),VLOOKUP(R3101,Tabela3[],5,0))</f>
        <v>Itália</v>
      </c>
      <c r="F3101" s="1">
        <f t="shared" ca="1" si="390"/>
        <v>39205</v>
      </c>
      <c r="G3101" s="1">
        <f t="shared" ca="1" si="391"/>
        <v>39213.90709268683</v>
      </c>
      <c r="H3101">
        <f t="shared" ca="1" si="392"/>
        <v>1</v>
      </c>
      <c r="I3101" t="str">
        <f ca="1">VLOOKUP(Q3101,Tabela3[],9,1)</f>
        <v>HMM Helsinki</v>
      </c>
      <c r="J3101" t="str">
        <f ca="1">VLOOKUP(Q3101,Tabela3[],11,0)</f>
        <v xml:space="preserve">Desodorante Antitranspirante Aerosol </v>
      </c>
      <c r="K3101" t="str">
        <f ca="1">VLOOKUP(Q3101,Tabela3[],10,0)</f>
        <v>Quimico</v>
      </c>
      <c r="L3101" t="e" cm="1">
        <f t="array" aca="1" ref="L3101" ca="1">IF(Tabela2[[#This Row],[PORTO]]=Tabela2[[#This Row],[DESTINO]],0,erro)</f>
        <v>#NAME?</v>
      </c>
      <c r="N3101">
        <f t="shared" ca="1" si="395"/>
        <v>620000</v>
      </c>
      <c r="O3101">
        <f t="shared" ca="1" si="396"/>
        <v>7</v>
      </c>
      <c r="P3101">
        <f t="shared" ca="1" si="397"/>
        <v>5</v>
      </c>
      <c r="Q3101">
        <f t="shared" ca="1" si="393"/>
        <v>25</v>
      </c>
      <c r="R3101">
        <f t="shared" ca="1" si="394"/>
        <v>19</v>
      </c>
    </row>
    <row r="3102" spans="1:18">
      <c r="A3102">
        <f ca="1">VLOOKUP(O3102,Tabela3[],2,0)</f>
        <v>2001</v>
      </c>
      <c r="B3102" t="str">
        <f ca="1">VLOOKUP(P3102,Tabela3[],4,0)</f>
        <v>SETEMBRO</v>
      </c>
      <c r="C3102" t="str">
        <f ca="1">VLOOKUP(Q3102,Tabela3[],5,0)</f>
        <v>China</v>
      </c>
      <c r="D3102" t="str">
        <f ca="1">VLOOKUP(Q3102,Tabela3[],3,0)</f>
        <v>Alibaba Group</v>
      </c>
      <c r="E3102" t="str">
        <f ca="1">IF(R3102=Q3102, (VLOOKUP(P3102+1,Tabela3[],5,0)),VLOOKUP(R3102,Tabela3[],5,0))</f>
        <v>Japão</v>
      </c>
      <c r="F3102" s="1">
        <f t="shared" ca="1" si="390"/>
        <v>37127</v>
      </c>
      <c r="G3102" s="1">
        <f t="shared" ca="1" si="391"/>
        <v>37130.868466781641</v>
      </c>
      <c r="H3102">
        <f t="shared" ca="1" si="392"/>
        <v>0</v>
      </c>
      <c r="I3102" t="str">
        <f ca="1">VLOOKUP(Q3102,Tabela3[],9,1)</f>
        <v>HMM St Petersburg</v>
      </c>
      <c r="J3102" t="str">
        <f ca="1">VLOOKUP(Q3102,Tabela3[],11,0)</f>
        <v>Serração Portatil</v>
      </c>
      <c r="K3102" t="str">
        <f ca="1">VLOOKUP(Q3102,Tabela3[],10,0)</f>
        <v>Maquinário</v>
      </c>
      <c r="L3102" t="e" cm="1">
        <f t="array" aca="1" ref="L3102" ca="1">IF(Tabela2[[#This Row],[PORTO]]=Tabela2[[#This Row],[DESTINO]],0,erro)</f>
        <v>#NAME?</v>
      </c>
      <c r="N3102">
        <f t="shared" ca="1" si="395"/>
        <v>20</v>
      </c>
      <c r="O3102">
        <f t="shared" ca="1" si="396"/>
        <v>1</v>
      </c>
      <c r="P3102">
        <f t="shared" ca="1" si="397"/>
        <v>8</v>
      </c>
      <c r="Q3102">
        <f t="shared" ca="1" si="393"/>
        <v>0</v>
      </c>
      <c r="R3102">
        <f t="shared" ca="1" si="394"/>
        <v>9</v>
      </c>
    </row>
    <row r="3103" spans="1:18">
      <c r="A3103">
        <f ca="1">VLOOKUP(O3103,Tabela3[],2,0)</f>
        <v>2008</v>
      </c>
      <c r="B3103" t="str">
        <f ca="1">VLOOKUP(P3103,Tabela3[],4,0)</f>
        <v>NOVEMBRO</v>
      </c>
      <c r="C3103" t="str">
        <f ca="1">VLOOKUP(Q3103,Tabela3[],5,0)</f>
        <v>Holanda</v>
      </c>
      <c r="D3103" t="str">
        <f ca="1">VLOOKUP(Q3103,Tabela3[],3,0)</f>
        <v>Shell</v>
      </c>
      <c r="E3103" t="str">
        <f ca="1">IF(R3103=Q3103, (VLOOKUP(P3103+1,Tabela3[],5,0)),VLOOKUP(R3103,Tabela3[],5,0))</f>
        <v>Japão</v>
      </c>
      <c r="F3103" s="1">
        <f t="shared" ca="1" si="390"/>
        <v>39739</v>
      </c>
      <c r="G3103" s="1">
        <f t="shared" ca="1" si="391"/>
        <v>39743.211142950233</v>
      </c>
      <c r="H3103">
        <f t="shared" ca="1" si="392"/>
        <v>0</v>
      </c>
      <c r="I3103" t="str">
        <f ca="1">VLOOKUP(Q3103,Tabela3[],9,1)</f>
        <v>AbQaiq</v>
      </c>
      <c r="J3103" t="str">
        <f ca="1">VLOOKUP(Q3103,Tabela3[],11,0)</f>
        <v>Petróleo Bruto</v>
      </c>
      <c r="K3103" t="str">
        <f ca="1">VLOOKUP(Q3103,Tabela3[],10,0)</f>
        <v>Petróleo</v>
      </c>
      <c r="L3103" t="e" cm="1">
        <f t="array" aca="1" ref="L3103" ca="1">IF(Tabela2[[#This Row],[PORTO]]=Tabela2[[#This Row],[DESTINO]],0,erro)</f>
        <v>#NAME?</v>
      </c>
      <c r="N3103">
        <f t="shared" ca="1" si="395"/>
        <v>96000</v>
      </c>
      <c r="O3103">
        <f t="shared" ca="1" si="396"/>
        <v>8</v>
      </c>
      <c r="P3103">
        <f t="shared" ca="1" si="397"/>
        <v>10</v>
      </c>
      <c r="Q3103">
        <f t="shared" ca="1" si="393"/>
        <v>17</v>
      </c>
      <c r="R3103">
        <f t="shared" ca="1" si="394"/>
        <v>17</v>
      </c>
    </row>
    <row r="3104" spans="1:18">
      <c r="A3104">
        <f ca="1">VLOOKUP(O3104,Tabela3[],2,0)</f>
        <v>2001</v>
      </c>
      <c r="B3104" t="str">
        <f ca="1">VLOOKUP(P3104,Tabela3[],4,0)</f>
        <v>MAIO</v>
      </c>
      <c r="C3104" t="str">
        <f ca="1">VLOOKUP(Q3104,Tabela3[],5,0)</f>
        <v>Holanda</v>
      </c>
      <c r="D3104" t="str">
        <f ca="1">VLOOKUP(Q3104,Tabela3[],3,0)</f>
        <v>Shell</v>
      </c>
      <c r="E3104" t="str">
        <f ca="1">IF(R3104=Q3104, (VLOOKUP(P3104+1,Tabela3[],5,0)),VLOOKUP(R3104,Tabela3[],5,0))</f>
        <v>China</v>
      </c>
      <c r="F3104" s="1">
        <f t="shared" ca="1" si="390"/>
        <v>37001</v>
      </c>
      <c r="G3104" s="1">
        <f t="shared" ca="1" si="391"/>
        <v>37004.904637223168</v>
      </c>
      <c r="H3104">
        <f t="shared" ca="1" si="392"/>
        <v>0</v>
      </c>
      <c r="I3104" t="str">
        <f ca="1">VLOOKUP(Q3104,Tabela3[],9,1)</f>
        <v>AbQaiq</v>
      </c>
      <c r="J3104" t="str">
        <f ca="1">VLOOKUP(Q3104,Tabela3[],11,0)</f>
        <v>Diesel</v>
      </c>
      <c r="K3104" t="str">
        <f ca="1">VLOOKUP(Q3104,Tabela3[],10,0)</f>
        <v>Petróleo</v>
      </c>
      <c r="L3104" t="e" cm="1">
        <f t="array" aca="1" ref="L3104" ca="1">IF(Tabela2[[#This Row],[PORTO]]=Tabela2[[#This Row],[DESTINO]],0,erro)</f>
        <v>#NAME?</v>
      </c>
      <c r="N3104">
        <f t="shared" ca="1" si="395"/>
        <v>63000</v>
      </c>
      <c r="O3104">
        <f t="shared" ca="1" si="396"/>
        <v>1</v>
      </c>
      <c r="P3104">
        <f t="shared" ca="1" si="397"/>
        <v>4</v>
      </c>
      <c r="Q3104">
        <f t="shared" ca="1" si="393"/>
        <v>15</v>
      </c>
      <c r="R3104">
        <f t="shared" ca="1" si="394"/>
        <v>1</v>
      </c>
    </row>
    <row r="3105" spans="1:18">
      <c r="A3105">
        <f ca="1">VLOOKUP(O3105,Tabela3[],2,0)</f>
        <v>2005</v>
      </c>
      <c r="B3105" t="str">
        <f ca="1">VLOOKUP(P3105,Tabela3[],4,0)</f>
        <v>JANEIRO</v>
      </c>
      <c r="C3105" t="str">
        <f ca="1">VLOOKUP(Q3105,Tabela3[],5,0)</f>
        <v>Canadá</v>
      </c>
      <c r="D3105" t="str">
        <f ca="1">VLOOKUP(Q3105,Tabela3[],3,0)</f>
        <v>Shopify</v>
      </c>
      <c r="E3105" t="str">
        <f ca="1">IF(R3105=Q3105, (VLOOKUP(P3105+1,Tabela3[],5,0)),VLOOKUP(R3105,Tabela3[],5,0))</f>
        <v>Alemanha</v>
      </c>
      <c r="F3105" s="1">
        <f t="shared" ca="1" si="390"/>
        <v>38369</v>
      </c>
      <c r="G3105" s="1">
        <f t="shared" ca="1" si="391"/>
        <v>38370.779976175108</v>
      </c>
      <c r="H3105">
        <f t="shared" ca="1" si="392"/>
        <v>0</v>
      </c>
      <c r="I3105" t="str">
        <f ca="1">VLOOKUP(Q3105,Tabela3[],9,1)</f>
        <v>HMM Southampton</v>
      </c>
      <c r="J3105" t="str">
        <f ca="1">VLOOKUP(Q3105,Tabela3[],11,0)</f>
        <v>TORRADORES DE CAFÉ</v>
      </c>
      <c r="K3105" t="str">
        <f ca="1">VLOOKUP(Q3105,Tabela3[],10,0)</f>
        <v>Geral</v>
      </c>
      <c r="L3105" t="e" cm="1">
        <f t="array" aca="1" ref="L3105" ca="1">IF(Tabela2[[#This Row],[PORTO]]=Tabela2[[#This Row],[DESTINO]],0,erro)</f>
        <v>#NAME?</v>
      </c>
      <c r="N3105">
        <f t="shared" ca="1" si="395"/>
        <v>1000</v>
      </c>
      <c r="O3105">
        <f t="shared" ca="1" si="396"/>
        <v>5</v>
      </c>
      <c r="P3105">
        <f t="shared" ca="1" si="397"/>
        <v>0</v>
      </c>
      <c r="Q3105">
        <f t="shared" ca="1" si="393"/>
        <v>33</v>
      </c>
      <c r="R3105">
        <f t="shared" ca="1" si="394"/>
        <v>7</v>
      </c>
    </row>
    <row r="3106" spans="1:18">
      <c r="A3106">
        <f ca="1">VLOOKUP(O3106,Tabela3[],2,0)</f>
        <v>2005</v>
      </c>
      <c r="B3106" t="str">
        <f ca="1">VLOOKUP(P3106,Tabela3[],4,0)</f>
        <v>OUTUBRO</v>
      </c>
      <c r="C3106" t="str">
        <f ca="1">VLOOKUP(Q3106,Tabela3[],5,0)</f>
        <v>Itália</v>
      </c>
      <c r="D3106" t="str">
        <f ca="1">VLOOKUP(Q3106,Tabela3[],3,0)</f>
        <v>Hyundai</v>
      </c>
      <c r="E3106" t="str">
        <f ca="1">IF(R3106=Q3106, (VLOOKUP(P3106+1,Tabela3[],5,0)),VLOOKUP(R3106,Tabela3[],5,0))</f>
        <v>Coréia do Sul</v>
      </c>
      <c r="F3106" s="1">
        <f t="shared" ca="1" si="390"/>
        <v>38620</v>
      </c>
      <c r="G3106" s="1">
        <f t="shared" ca="1" si="391"/>
        <v>38620.183112987026</v>
      </c>
      <c r="H3106">
        <f t="shared" ca="1" si="392"/>
        <v>1</v>
      </c>
      <c r="I3106" t="str">
        <f ca="1">VLOOKUP(Q3106,Tabela3[],9,1)</f>
        <v>Car Carriers</v>
      </c>
      <c r="J3106" t="str">
        <f ca="1">VLOOKUP(Q3106,Tabela3[],11,0)</f>
        <v>Creta Confort</v>
      </c>
      <c r="K3106" t="str">
        <f ca="1">VLOOKUP(Q3106,Tabela3[],10,0)</f>
        <v>Carros</v>
      </c>
      <c r="L3106" t="e" cm="1">
        <f t="array" aca="1" ref="L3106" ca="1">IF(Tabela2[[#This Row],[PORTO]]=Tabela2[[#This Row],[DESTINO]],0,erro)</f>
        <v>#NAME?</v>
      </c>
      <c r="N3106">
        <f t="shared" ca="1" si="395"/>
        <v>500</v>
      </c>
      <c r="O3106">
        <f t="shared" ca="1" si="396"/>
        <v>5</v>
      </c>
      <c r="P3106">
        <f t="shared" ca="1" si="397"/>
        <v>9</v>
      </c>
      <c r="Q3106">
        <f t="shared" ca="1" si="393"/>
        <v>18</v>
      </c>
      <c r="R3106">
        <f t="shared" ca="1" si="394"/>
        <v>14</v>
      </c>
    </row>
    <row r="3107" spans="1:18">
      <c r="A3107">
        <f ca="1">VLOOKUP(O3107,Tabela3[],2,0)</f>
        <v>2009</v>
      </c>
      <c r="B3107" t="str">
        <f ca="1">VLOOKUP(P3107,Tabela3[],4,0)</f>
        <v>SETEMBRO</v>
      </c>
      <c r="C3107" t="str">
        <f ca="1">VLOOKUP(Q3107,Tabela3[],5,0)</f>
        <v>Canadá</v>
      </c>
      <c r="D3107" t="str">
        <f ca="1">VLOOKUP(Q3107,Tabela3[],3,0)</f>
        <v>Shopify</v>
      </c>
      <c r="E3107" t="str">
        <f ca="1">IF(R3107=Q3107, (VLOOKUP(P3107+1,Tabela3[],5,0)),VLOOKUP(R3107,Tabela3[],5,0))</f>
        <v>Itália</v>
      </c>
      <c r="F3107" s="1">
        <f t="shared" ca="1" si="390"/>
        <v>40040</v>
      </c>
      <c r="G3107" s="1">
        <f t="shared" ca="1" si="391"/>
        <v>40049.553973807648</v>
      </c>
      <c r="H3107">
        <f t="shared" ca="1" si="392"/>
        <v>0</v>
      </c>
      <c r="I3107" t="str">
        <f ca="1">VLOOKUP(Q3107,Tabela3[],9,1)</f>
        <v>HMM Southampton</v>
      </c>
      <c r="J3107" t="str">
        <f ca="1">VLOOKUP(Q3107,Tabela3[],11,0)</f>
        <v>TORRADORES DE CAFÉ</v>
      </c>
      <c r="K3107" t="str">
        <f ca="1">VLOOKUP(Q3107,Tabela3[],10,0)</f>
        <v>Geral</v>
      </c>
      <c r="L3107" t="e" cm="1">
        <f t="array" aca="1" ref="L3107" ca="1">IF(Tabela2[[#This Row],[PORTO]]=Tabela2[[#This Row],[DESTINO]],0,erro)</f>
        <v>#NAME?</v>
      </c>
      <c r="N3107">
        <f t="shared" ca="1" si="395"/>
        <v>1000</v>
      </c>
      <c r="O3107">
        <f t="shared" ca="1" si="396"/>
        <v>9</v>
      </c>
      <c r="P3107">
        <f t="shared" ca="1" si="397"/>
        <v>8</v>
      </c>
      <c r="Q3107">
        <f t="shared" ca="1" si="393"/>
        <v>33</v>
      </c>
      <c r="R3107">
        <f t="shared" ca="1" si="394"/>
        <v>19</v>
      </c>
    </row>
    <row r="3108" spans="1:18">
      <c r="A3108">
        <f ca="1">VLOOKUP(O3108,Tabela3[],2,0)</f>
        <v>2009</v>
      </c>
      <c r="B3108" t="str">
        <f ca="1">VLOOKUP(P3108,Tabela3[],4,0)</f>
        <v>SETEMBRO</v>
      </c>
      <c r="C3108" t="str">
        <f ca="1">VLOOKUP(Q3108,Tabela3[],5,0)</f>
        <v>Reino Unido</v>
      </c>
      <c r="D3108" t="str">
        <f ca="1">VLOOKUP(Q3108,Tabela3[],3,0)</f>
        <v>Unilever</v>
      </c>
      <c r="E3108" t="str">
        <f ca="1">IF(R3108=Q3108, (VLOOKUP(P3108+1,Tabela3[],5,0)),VLOOKUP(R3108,Tabela3[],5,0))</f>
        <v>Holanda</v>
      </c>
      <c r="F3108" s="1">
        <f t="shared" ca="1" si="390"/>
        <v>40037</v>
      </c>
      <c r="G3108" s="1">
        <f t="shared" ca="1" si="391"/>
        <v>40043.999433358709</v>
      </c>
      <c r="H3108">
        <f t="shared" ca="1" si="392"/>
        <v>0</v>
      </c>
      <c r="I3108" t="str">
        <f ca="1">VLOOKUP(Q3108,Tabela3[],9,1)</f>
        <v>HMM Helsinki</v>
      </c>
      <c r="J3108" t="str">
        <f ca="1">VLOOKUP(Q3108,Tabela3[],11,0)</f>
        <v xml:space="preserve">Desodorante Antitranspirante Aerosol </v>
      </c>
      <c r="K3108" t="str">
        <f ca="1">VLOOKUP(Q3108,Tabela3[],10,0)</f>
        <v>Quimico</v>
      </c>
      <c r="L3108" t="e" cm="1">
        <f t="array" aca="1" ref="L3108" ca="1">IF(Tabela2[[#This Row],[PORTO]]=Tabela2[[#This Row],[DESTINO]],0,erro)</f>
        <v>#NAME?</v>
      </c>
      <c r="N3108">
        <f t="shared" ca="1" si="395"/>
        <v>1750000</v>
      </c>
      <c r="O3108">
        <f t="shared" ca="1" si="396"/>
        <v>9</v>
      </c>
      <c r="P3108">
        <f t="shared" ca="1" si="397"/>
        <v>8</v>
      </c>
      <c r="Q3108">
        <f t="shared" ca="1" si="393"/>
        <v>25</v>
      </c>
      <c r="R3108">
        <f t="shared" ca="1" si="394"/>
        <v>16</v>
      </c>
    </row>
    <row r="3109" spans="1:18">
      <c r="A3109">
        <f ca="1">VLOOKUP(O3109,Tabela3[],2,0)</f>
        <v>2007</v>
      </c>
      <c r="B3109" t="str">
        <f ca="1">VLOOKUP(P3109,Tabela3[],4,0)</f>
        <v>DEZEMBRO</v>
      </c>
      <c r="C3109" t="str">
        <f ca="1">VLOOKUP(Q3109,Tabela3[],5,0)</f>
        <v>Reino Unido</v>
      </c>
      <c r="D3109" t="str">
        <f ca="1">VLOOKUP(Q3109,Tabela3[],3,0)</f>
        <v>Unilever</v>
      </c>
      <c r="E3109" t="str">
        <f ca="1">IF(R3109=Q3109, (VLOOKUP(P3109+1,Tabela3[],5,0)),VLOOKUP(R3109,Tabela3[],5,0))</f>
        <v>Reino Unido</v>
      </c>
      <c r="F3109" s="1">
        <f t="shared" ca="1" si="390"/>
        <v>39406</v>
      </c>
      <c r="G3109" s="1">
        <f t="shared" ca="1" si="391"/>
        <v>39406.708529467694</v>
      </c>
      <c r="H3109">
        <f t="shared" ca="1" si="392"/>
        <v>1</v>
      </c>
      <c r="I3109" t="str">
        <f ca="1">VLOOKUP(Q3109,Tabela3[],9,1)</f>
        <v>HMM Helsinki</v>
      </c>
      <c r="J3109" t="str">
        <f ca="1">VLOOKUP(Q3109,Tabela3[],11,0)</f>
        <v xml:space="preserve">Desodorante Antitranspirante Aerosol </v>
      </c>
      <c r="K3109" t="str">
        <f ca="1">VLOOKUP(Q3109,Tabela3[],10,0)</f>
        <v>Quimico</v>
      </c>
      <c r="L3109" cm="1">
        <f t="array" aca="1" ref="L3109" ca="1">IF(Tabela2[[#This Row],[PORTO]]=Tabela2[[#This Row],[DESTINO]],0,erro)</f>
        <v>0</v>
      </c>
      <c r="N3109">
        <f t="shared" ca="1" si="395"/>
        <v>1090000</v>
      </c>
      <c r="O3109">
        <f t="shared" ca="1" si="396"/>
        <v>7</v>
      </c>
      <c r="P3109">
        <f t="shared" ca="1" si="397"/>
        <v>11</v>
      </c>
      <c r="Q3109">
        <f t="shared" ca="1" si="393"/>
        <v>25</v>
      </c>
      <c r="R3109">
        <f t="shared" ca="1" si="394"/>
        <v>24</v>
      </c>
    </row>
    <row r="3110" spans="1:18">
      <c r="A3110">
        <f ca="1">VLOOKUP(O3110,Tabela3[],2,0)</f>
        <v>2007</v>
      </c>
      <c r="B3110" t="str">
        <f ca="1">VLOOKUP(P3110,Tabela3[],4,0)</f>
        <v>JANEIRO</v>
      </c>
      <c r="C3110" t="str">
        <f ca="1">VLOOKUP(Q3110,Tabela3[],5,0)</f>
        <v>Alemanha</v>
      </c>
      <c r="D3110" t="str">
        <f ca="1">VLOOKUP(Q3110,Tabela3[],3,0)</f>
        <v>Volkswagen</v>
      </c>
      <c r="E3110" t="str">
        <f ca="1">IF(R3110=Q3110, (VLOOKUP(P3110+1,Tabela3[],5,0)),VLOOKUP(R3110,Tabela3[],5,0))</f>
        <v>Holanda</v>
      </c>
      <c r="F3110" s="1">
        <f t="shared" ca="1" si="390"/>
        <v>39109</v>
      </c>
      <c r="G3110" s="1">
        <f t="shared" ca="1" si="391"/>
        <v>39112.545167116928</v>
      </c>
      <c r="H3110">
        <f t="shared" ca="1" si="392"/>
        <v>1</v>
      </c>
      <c r="I3110" t="str">
        <f ca="1">VLOOKUP(Q3110,Tabela3[],9,1)</f>
        <v>Warehouse Carriers </v>
      </c>
      <c r="J3110" t="str">
        <f ca="1">VLOOKUP(Q3110,Tabela3[],11,0)</f>
        <v>GLI 350 TSI (Jetta)</v>
      </c>
      <c r="K3110" t="str">
        <f ca="1">VLOOKUP(Q3110,Tabela3[],10,0)</f>
        <v>Carros</v>
      </c>
      <c r="L3110" t="e" cm="1">
        <f t="array" aca="1" ref="L3110" ca="1">IF(Tabela2[[#This Row],[PORTO]]=Tabela2[[#This Row],[DESTINO]],0,erro)</f>
        <v>#NAME?</v>
      </c>
      <c r="N3110">
        <f t="shared" ca="1" si="395"/>
        <v>500</v>
      </c>
      <c r="O3110">
        <f t="shared" ca="1" si="396"/>
        <v>7</v>
      </c>
      <c r="P3110">
        <f t="shared" ca="1" si="397"/>
        <v>0</v>
      </c>
      <c r="Q3110">
        <f t="shared" ca="1" si="393"/>
        <v>8</v>
      </c>
      <c r="R3110">
        <f t="shared" ca="1" si="394"/>
        <v>16</v>
      </c>
    </row>
    <row r="3111" spans="1:18">
      <c r="A3111">
        <f ca="1">VLOOKUP(O3111,Tabela3[],2,0)</f>
        <v>2007</v>
      </c>
      <c r="B3111" t="str">
        <f ca="1">VLOOKUP(P3111,Tabela3[],4,0)</f>
        <v>ABRIL</v>
      </c>
      <c r="C3111" t="str">
        <f ca="1">VLOOKUP(Q3111,Tabela3[],5,0)</f>
        <v>Coréia do Sul</v>
      </c>
      <c r="D3111" t="str">
        <f ca="1">VLOOKUP(Q3111,Tabela3[],3,0)</f>
        <v>Samsung</v>
      </c>
      <c r="E3111" t="str">
        <f ca="1">IF(R3111=Q3111, (VLOOKUP(P3111+1,Tabela3[],5,0)),VLOOKUP(R3111,Tabela3[],5,0))</f>
        <v>Itália</v>
      </c>
      <c r="F3111" s="1">
        <f t="shared" ca="1" si="390"/>
        <v>39156</v>
      </c>
      <c r="G3111" s="1">
        <f t="shared" ca="1" si="391"/>
        <v>39160.633584530471</v>
      </c>
      <c r="H3111">
        <f t="shared" ca="1" si="392"/>
        <v>0</v>
      </c>
      <c r="I3111" t="str">
        <f ca="1">VLOOKUP(Q3111,Tabela3[],9,1)</f>
        <v>HMM Rotterdam</v>
      </c>
      <c r="J3111" t="str">
        <f ca="1">VLOOKUP(Q3111,Tabela3[],11,0)</f>
        <v>QLED 4k 75"</v>
      </c>
      <c r="K3111" t="str">
        <f ca="1">VLOOKUP(Q3111,Tabela3[],10,0)</f>
        <v>Eletrônicos</v>
      </c>
      <c r="L3111" t="e" cm="1">
        <f t="array" aca="1" ref="L3111" ca="1">IF(Tabela2[[#This Row],[PORTO]]=Tabela2[[#This Row],[DESTINO]],0,erro)</f>
        <v>#NAME?</v>
      </c>
      <c r="N3111">
        <f t="shared" ca="1" si="395"/>
        <v>2000</v>
      </c>
      <c r="O3111">
        <f t="shared" ca="1" si="396"/>
        <v>7</v>
      </c>
      <c r="P3111">
        <f t="shared" ca="1" si="397"/>
        <v>3</v>
      </c>
      <c r="Q3111">
        <f t="shared" ca="1" si="393"/>
        <v>13</v>
      </c>
      <c r="R3111">
        <f t="shared" ca="1" si="394"/>
        <v>20</v>
      </c>
    </row>
    <row r="3112" spans="1:18">
      <c r="A3112">
        <f ca="1">VLOOKUP(O3112,Tabela3[],2,0)</f>
        <v>2002</v>
      </c>
      <c r="B3112" t="str">
        <f ca="1">VLOOKUP(P3112,Tabela3[],4,0)</f>
        <v>OUTUBRO</v>
      </c>
      <c r="C3112" t="str">
        <f ca="1">VLOOKUP(Q3112,Tabela3[],5,0)</f>
        <v>Holanda</v>
      </c>
      <c r="D3112" t="str">
        <f ca="1">VLOOKUP(Q3112,Tabela3[],3,0)</f>
        <v>Shell</v>
      </c>
      <c r="E3112" t="str">
        <f ca="1">IF(R3112=Q3112, (VLOOKUP(P3112+1,Tabela3[],5,0)),VLOOKUP(R3112,Tabela3[],5,0))</f>
        <v>Estados Unidos</v>
      </c>
      <c r="F3112" s="1">
        <f t="shared" ca="1" si="390"/>
        <v>37514</v>
      </c>
      <c r="G3112" s="1">
        <f t="shared" ca="1" si="391"/>
        <v>37518.042587374228</v>
      </c>
      <c r="H3112">
        <f t="shared" ca="1" si="392"/>
        <v>1</v>
      </c>
      <c r="I3112" t="str">
        <f ca="1">VLOOKUP(Q3112,Tabela3[],9,1)</f>
        <v>AbQaiq</v>
      </c>
      <c r="J3112" t="str">
        <f ca="1">VLOOKUP(Q3112,Tabela3[],11,0)</f>
        <v>Petróleo Bruto</v>
      </c>
      <c r="K3112" t="str">
        <f ca="1">VLOOKUP(Q3112,Tabela3[],10,0)</f>
        <v>Petróleo</v>
      </c>
      <c r="L3112" t="e" cm="1">
        <f t="array" aca="1" ref="L3112" ca="1">IF(Tabela2[[#This Row],[PORTO]]=Tabela2[[#This Row],[DESTINO]],0,erro)</f>
        <v>#NAME?</v>
      </c>
      <c r="N3112">
        <f t="shared" ca="1" si="395"/>
        <v>100000</v>
      </c>
      <c r="O3112">
        <f t="shared" ca="1" si="396"/>
        <v>2</v>
      </c>
      <c r="P3112">
        <f t="shared" ca="1" si="397"/>
        <v>9</v>
      </c>
      <c r="Q3112">
        <f t="shared" ca="1" si="393"/>
        <v>17</v>
      </c>
      <c r="R3112">
        <f t="shared" ca="1" si="394"/>
        <v>4</v>
      </c>
    </row>
    <row r="3113" spans="1:18">
      <c r="A3113">
        <f ca="1">VLOOKUP(O3113,Tabela3[],2,0)</f>
        <v>2008</v>
      </c>
      <c r="B3113" t="str">
        <f ca="1">VLOOKUP(P3113,Tabela3[],4,0)</f>
        <v>JANEIRO</v>
      </c>
      <c r="C3113" t="str">
        <f ca="1">VLOOKUP(Q3113,Tabela3[],5,0)</f>
        <v>Estados Unidos</v>
      </c>
      <c r="D3113" t="str">
        <f ca="1">VLOOKUP(Q3113,Tabela3[],3,0)</f>
        <v>Amazon</v>
      </c>
      <c r="E3113" t="str">
        <f ca="1">IF(R3113=Q3113, (VLOOKUP(P3113+1,Tabela3[],5,0)),VLOOKUP(R3113,Tabela3[],5,0))</f>
        <v>Alemanha</v>
      </c>
      <c r="F3113" s="1">
        <f t="shared" ca="1" si="390"/>
        <v>39806</v>
      </c>
      <c r="G3113" s="1">
        <f t="shared" ca="1" si="391"/>
        <v>39815.181794230732</v>
      </c>
      <c r="H3113">
        <f t="shared" ca="1" si="392"/>
        <v>0</v>
      </c>
      <c r="I3113" t="str">
        <f ca="1">VLOOKUP(Q3113,Tabela3[],9,1)</f>
        <v>HMM Algeciras</v>
      </c>
      <c r="J3113" t="str">
        <f ca="1">VLOOKUP(Q3113,Tabela3[],11,0)</f>
        <v>Escrivaninha Trevalla</v>
      </c>
      <c r="K3113" t="str">
        <f ca="1">VLOOKUP(Q3113,Tabela3[],10,0)</f>
        <v>Geral</v>
      </c>
      <c r="L3113" t="e" cm="1">
        <f t="array" aca="1" ref="L3113" ca="1">IF(Tabela2[[#This Row],[PORTO]]=Tabela2[[#This Row],[DESTINO]],0,erro)</f>
        <v>#NAME?</v>
      </c>
      <c r="N3113">
        <f t="shared" ca="1" si="395"/>
        <v>4000</v>
      </c>
      <c r="O3113">
        <f t="shared" ca="1" si="396"/>
        <v>8</v>
      </c>
      <c r="P3113">
        <f t="shared" ca="1" si="397"/>
        <v>12</v>
      </c>
      <c r="Q3113">
        <f t="shared" ca="1" si="393"/>
        <v>3</v>
      </c>
      <c r="R3113">
        <f t="shared" ca="1" si="394"/>
        <v>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36C49-ACAD-4F84-BCBC-F3C25A01E254}">
  <sheetPr>
    <tabColor rgb="FFFF0000"/>
  </sheetPr>
  <dimension ref="A1:V3113"/>
  <sheetViews>
    <sheetView zoomScale="115" zoomScaleNormal="115" workbookViewId="0">
      <selection activeCell="J6" sqref="J6"/>
    </sheetView>
  </sheetViews>
  <sheetFormatPr defaultRowHeight="15"/>
  <cols>
    <col min="1" max="1" width="7.42578125" customWidth="1"/>
    <col min="2" max="2" width="7.140625" bestFit="1" customWidth="1"/>
    <col min="3" max="3" width="14.42578125" bestFit="1" customWidth="1"/>
    <col min="4" max="4" width="15.42578125" customWidth="1"/>
    <col min="5" max="5" width="14.42578125" bestFit="1" customWidth="1"/>
    <col min="6" max="7" width="12.140625" bestFit="1" customWidth="1"/>
    <col min="8" max="8" width="7.42578125" bestFit="1" customWidth="1"/>
    <col min="9" max="9" width="12.85546875" bestFit="1" customWidth="1"/>
    <col min="10" max="10" width="19.140625" bestFit="1" customWidth="1"/>
    <col min="11" max="11" width="19.85546875" customWidth="1"/>
    <col min="12" max="12" width="15.28515625" customWidth="1"/>
    <col min="14" max="14" width="21.140625" bestFit="1" customWidth="1"/>
    <col min="15" max="15" width="21.42578125" customWidth="1"/>
    <col min="16" max="16" width="20.5703125" bestFit="1" customWidth="1"/>
    <col min="17" max="18" width="16.5703125" bestFit="1" customWidth="1"/>
    <col min="19" max="19" width="12.85546875" bestFit="1" customWidth="1"/>
    <col min="20" max="20" width="14.5703125" customWidth="1"/>
    <col min="21" max="21" width="21.5703125" bestFit="1" customWidth="1"/>
    <col min="22" max="22" width="22.85546875" customWidth="1"/>
  </cols>
  <sheetData>
    <row r="1" spans="1:22">
      <c r="A1" t="s">
        <v>0</v>
      </c>
      <c r="B1" t="s">
        <v>1</v>
      </c>
      <c r="C1" t="s">
        <v>2</v>
      </c>
      <c r="D1" t="s">
        <v>135</v>
      </c>
      <c r="E1" t="s">
        <v>3</v>
      </c>
      <c r="F1" t="s">
        <v>4</v>
      </c>
      <c r="G1" t="s">
        <v>5</v>
      </c>
      <c r="H1" t="s">
        <v>191</v>
      </c>
      <c r="I1" t="s">
        <v>6</v>
      </c>
      <c r="J1" t="s">
        <v>7</v>
      </c>
      <c r="K1" t="s">
        <v>130</v>
      </c>
      <c r="L1" t="s">
        <v>134</v>
      </c>
      <c r="M1" t="s">
        <v>137</v>
      </c>
    </row>
    <row r="2" spans="1:22">
      <c r="A2">
        <v>2009</v>
      </c>
      <c r="B2" t="s">
        <v>155</v>
      </c>
      <c r="C2" t="s">
        <v>63</v>
      </c>
      <c r="D2" t="s">
        <v>46</v>
      </c>
      <c r="E2" t="s">
        <v>60</v>
      </c>
      <c r="F2">
        <v>40066</v>
      </c>
      <c r="G2">
        <v>40075.243913042788</v>
      </c>
      <c r="H2">
        <f>ROUND(Database[[#This Row],[VIAGEM]]-Database[[#This Row],[ORDEM]],0)</f>
        <v>9</v>
      </c>
      <c r="I2">
        <v>1</v>
      </c>
      <c r="J2" t="s">
        <v>70</v>
      </c>
      <c r="K2" t="s">
        <v>90</v>
      </c>
      <c r="L2" t="s">
        <v>82</v>
      </c>
      <c r="M2">
        <v>2000</v>
      </c>
      <c r="O2" t="s">
        <v>167</v>
      </c>
      <c r="P2" t="s">
        <v>168</v>
      </c>
      <c r="Q2" t="s">
        <v>169</v>
      </c>
      <c r="R2" t="s">
        <v>171</v>
      </c>
      <c r="S2" t="s">
        <v>170</v>
      </c>
      <c r="T2" t="s">
        <v>172</v>
      </c>
      <c r="U2" t="s">
        <v>193</v>
      </c>
      <c r="V2" t="s">
        <v>173</v>
      </c>
    </row>
    <row r="3" spans="1:22">
      <c r="A3">
        <v>2009</v>
      </c>
      <c r="B3" t="s">
        <v>148</v>
      </c>
      <c r="C3" t="s">
        <v>58</v>
      </c>
      <c r="D3" t="s">
        <v>105</v>
      </c>
      <c r="E3" t="s">
        <v>25</v>
      </c>
      <c r="F3">
        <v>40152</v>
      </c>
      <c r="G3">
        <v>40155.385027990887</v>
      </c>
      <c r="H3">
        <f>ROUND(Database[[#This Row],[VIAGEM]]-Database[[#This Row],[ORDEM]],0)</f>
        <v>3</v>
      </c>
      <c r="I3">
        <v>0</v>
      </c>
      <c r="J3" t="s">
        <v>73</v>
      </c>
      <c r="K3" t="s">
        <v>108</v>
      </c>
      <c r="L3" t="s">
        <v>83</v>
      </c>
      <c r="M3">
        <v>400</v>
      </c>
      <c r="O3" t="s">
        <v>177</v>
      </c>
      <c r="P3" t="s">
        <v>178</v>
      </c>
      <c r="Q3" t="s">
        <v>179</v>
      </c>
      <c r="R3">
        <v>40076</v>
      </c>
      <c r="S3" t="s">
        <v>165</v>
      </c>
      <c r="T3" t="s">
        <v>180</v>
      </c>
      <c r="U3">
        <f>40076+30</f>
        <v>40106</v>
      </c>
      <c r="V3" t="s">
        <v>174</v>
      </c>
    </row>
    <row r="4" spans="1:22">
      <c r="A4">
        <v>2009</v>
      </c>
      <c r="B4" t="s">
        <v>155</v>
      </c>
      <c r="C4" t="s">
        <v>60</v>
      </c>
      <c r="D4" t="s">
        <v>49</v>
      </c>
      <c r="E4" t="s">
        <v>59</v>
      </c>
      <c r="F4">
        <v>40073</v>
      </c>
      <c r="G4">
        <v>40078.182718490629</v>
      </c>
      <c r="H4">
        <f>ROUND(Database[[#This Row],[VIAGEM]]-Database[[#This Row],[ORDEM]],0)</f>
        <v>5</v>
      </c>
      <c r="I4">
        <v>0</v>
      </c>
      <c r="J4" t="s">
        <v>78</v>
      </c>
      <c r="K4" t="s">
        <v>99</v>
      </c>
      <c r="L4" t="s">
        <v>81</v>
      </c>
      <c r="M4">
        <v>500</v>
      </c>
      <c r="O4" t="s">
        <v>181</v>
      </c>
      <c r="P4" t="s">
        <v>182</v>
      </c>
      <c r="Q4" t="s">
        <v>183</v>
      </c>
      <c r="R4">
        <v>40139</v>
      </c>
      <c r="S4" t="s">
        <v>184</v>
      </c>
      <c r="T4" t="s">
        <v>185</v>
      </c>
      <c r="U4">
        <f>40139+30</f>
        <v>40169</v>
      </c>
      <c r="V4" t="s">
        <v>175</v>
      </c>
    </row>
    <row r="5" spans="1:22">
      <c r="A5">
        <v>2009</v>
      </c>
      <c r="B5" t="s">
        <v>155</v>
      </c>
      <c r="C5" t="s">
        <v>25</v>
      </c>
      <c r="D5" t="s">
        <v>45</v>
      </c>
      <c r="E5" t="s">
        <v>63</v>
      </c>
      <c r="F5">
        <v>40078</v>
      </c>
      <c r="G5">
        <v>40083.762110439064</v>
      </c>
      <c r="H5">
        <f>ROUND(Database[[#This Row],[VIAGEM]]-Database[[#This Row],[ORDEM]],0)</f>
        <v>6</v>
      </c>
      <c r="I5">
        <v>1</v>
      </c>
      <c r="J5" t="s">
        <v>78</v>
      </c>
      <c r="K5" t="s">
        <v>101</v>
      </c>
      <c r="L5" t="s">
        <v>81</v>
      </c>
      <c r="M5">
        <v>1000</v>
      </c>
      <c r="O5" t="s">
        <v>186</v>
      </c>
      <c r="P5" t="s">
        <v>187</v>
      </c>
      <c r="Q5" t="s">
        <v>184</v>
      </c>
      <c r="R5">
        <v>40086</v>
      </c>
      <c r="S5" t="s">
        <v>188</v>
      </c>
      <c r="T5" t="s">
        <v>189</v>
      </c>
      <c r="U5">
        <f>40086+30</f>
        <v>40116</v>
      </c>
      <c r="V5" t="s">
        <v>176</v>
      </c>
    </row>
    <row r="6" spans="1:22">
      <c r="A6">
        <v>2009</v>
      </c>
      <c r="B6" t="s">
        <v>154</v>
      </c>
      <c r="C6" t="s">
        <v>59</v>
      </c>
      <c r="D6" t="s">
        <v>50</v>
      </c>
      <c r="E6" t="s">
        <v>63</v>
      </c>
      <c r="F6">
        <v>39848</v>
      </c>
      <c r="G6">
        <v>39849.969508470203</v>
      </c>
      <c r="H6">
        <f>ROUND(Database[[#This Row],[VIAGEM]]-Database[[#This Row],[ORDEM]],0)</f>
        <v>2</v>
      </c>
      <c r="I6">
        <v>1</v>
      </c>
      <c r="J6" t="s">
        <v>73</v>
      </c>
      <c r="K6" t="s">
        <v>106</v>
      </c>
      <c r="L6" t="s">
        <v>83</v>
      </c>
      <c r="M6">
        <v>300</v>
      </c>
    </row>
    <row r="7" spans="1:22">
      <c r="A7">
        <v>2009</v>
      </c>
      <c r="B7" t="s">
        <v>156</v>
      </c>
      <c r="C7" t="s">
        <v>63</v>
      </c>
      <c r="D7" t="s">
        <v>46</v>
      </c>
      <c r="E7" t="s">
        <v>60</v>
      </c>
      <c r="F7">
        <v>39926</v>
      </c>
      <c r="G7">
        <v>39929.307424021063</v>
      </c>
      <c r="H7">
        <f>ROUND(Database[[#This Row],[VIAGEM]]-Database[[#This Row],[ORDEM]],0)</f>
        <v>3</v>
      </c>
      <c r="I7">
        <v>0</v>
      </c>
      <c r="J7" t="s">
        <v>78</v>
      </c>
      <c r="K7" t="s">
        <v>101</v>
      </c>
      <c r="L7" t="s">
        <v>81</v>
      </c>
      <c r="M7">
        <v>2000</v>
      </c>
    </row>
    <row r="8" spans="1:22">
      <c r="A8">
        <v>2009</v>
      </c>
      <c r="B8" t="s">
        <v>146</v>
      </c>
      <c r="C8" t="s">
        <v>61</v>
      </c>
      <c r="D8" t="s">
        <v>48</v>
      </c>
      <c r="E8" t="s">
        <v>56</v>
      </c>
      <c r="F8">
        <v>40125</v>
      </c>
      <c r="G8">
        <v>40132.067284246703</v>
      </c>
      <c r="H8">
        <f>ROUND(Database[[#This Row],[VIAGEM]]-Database[[#This Row],[ORDEM]],0)</f>
        <v>7</v>
      </c>
      <c r="I8">
        <v>0</v>
      </c>
      <c r="J8" t="s">
        <v>78</v>
      </c>
      <c r="K8" t="s">
        <v>101</v>
      </c>
      <c r="L8" t="s">
        <v>81</v>
      </c>
      <c r="M8">
        <v>500</v>
      </c>
    </row>
    <row r="9" spans="1:22">
      <c r="A9">
        <v>2009</v>
      </c>
      <c r="B9" t="s">
        <v>156</v>
      </c>
      <c r="C9" t="s">
        <v>59</v>
      </c>
      <c r="D9" t="s">
        <v>50</v>
      </c>
      <c r="E9" t="s">
        <v>62</v>
      </c>
      <c r="F9">
        <v>39930</v>
      </c>
      <c r="G9">
        <v>39934.319780124315</v>
      </c>
      <c r="H9">
        <f>ROUND(Database[[#This Row],[VIAGEM]]-Database[[#This Row],[ORDEM]],0)</f>
        <v>4</v>
      </c>
      <c r="I9">
        <v>0</v>
      </c>
      <c r="J9" t="s">
        <v>73</v>
      </c>
      <c r="K9" t="s">
        <v>107</v>
      </c>
      <c r="L9" t="s">
        <v>83</v>
      </c>
      <c r="M9">
        <v>300</v>
      </c>
    </row>
    <row r="10" spans="1:22">
      <c r="A10">
        <v>2009</v>
      </c>
      <c r="B10" t="s">
        <v>146</v>
      </c>
      <c r="C10" t="s">
        <v>63</v>
      </c>
      <c r="D10" t="s">
        <v>46</v>
      </c>
      <c r="E10" t="s">
        <v>60</v>
      </c>
      <c r="F10">
        <v>40130</v>
      </c>
      <c r="G10">
        <v>40137.557566330812</v>
      </c>
      <c r="H10">
        <f>ROUND(Database[[#This Row],[VIAGEM]]-Database[[#This Row],[ORDEM]],0)</f>
        <v>8</v>
      </c>
      <c r="I10">
        <v>0</v>
      </c>
      <c r="J10" t="s">
        <v>72</v>
      </c>
      <c r="K10" t="s">
        <v>109</v>
      </c>
      <c r="L10" t="s">
        <v>85</v>
      </c>
      <c r="M10">
        <v>22000</v>
      </c>
    </row>
    <row r="11" spans="1:22">
      <c r="A11">
        <v>2009</v>
      </c>
      <c r="B11" t="s">
        <v>150</v>
      </c>
      <c r="C11" t="s">
        <v>25</v>
      </c>
      <c r="D11" t="s">
        <v>45</v>
      </c>
      <c r="E11" t="s">
        <v>58</v>
      </c>
      <c r="F11">
        <v>39959</v>
      </c>
      <c r="G11">
        <v>39960.237430340232</v>
      </c>
      <c r="H11">
        <f>ROUND(Database[[#This Row],[VIAGEM]]-Database[[#This Row],[ORDEM]],0)</f>
        <v>1</v>
      </c>
      <c r="I11">
        <v>0</v>
      </c>
      <c r="J11" t="s">
        <v>73</v>
      </c>
      <c r="K11" t="s">
        <v>108</v>
      </c>
      <c r="L11" t="s">
        <v>83</v>
      </c>
      <c r="M11">
        <v>200</v>
      </c>
    </row>
    <row r="12" spans="1:22">
      <c r="A12">
        <v>2009</v>
      </c>
      <c r="B12" t="s">
        <v>153</v>
      </c>
      <c r="C12" t="s">
        <v>58</v>
      </c>
      <c r="D12" t="s">
        <v>105</v>
      </c>
      <c r="E12" t="s">
        <v>60</v>
      </c>
      <c r="F12">
        <v>40006</v>
      </c>
      <c r="G12">
        <v>40009.966681451209</v>
      </c>
      <c r="H12">
        <f>ROUND(Database[[#This Row],[VIAGEM]]-Database[[#This Row],[ORDEM]],0)</f>
        <v>4</v>
      </c>
      <c r="I12">
        <v>1</v>
      </c>
      <c r="J12" t="s">
        <v>70</v>
      </c>
      <c r="K12" t="s">
        <v>90</v>
      </c>
      <c r="L12" t="s">
        <v>82</v>
      </c>
      <c r="M12">
        <v>4000</v>
      </c>
    </row>
    <row r="13" spans="1:22">
      <c r="A13">
        <v>2009</v>
      </c>
      <c r="B13" t="s">
        <v>145</v>
      </c>
      <c r="C13" t="s">
        <v>62</v>
      </c>
      <c r="D13" t="s">
        <v>47</v>
      </c>
      <c r="E13" t="s">
        <v>61</v>
      </c>
      <c r="F13">
        <v>39835</v>
      </c>
      <c r="G13">
        <v>39835.055456745627</v>
      </c>
      <c r="H13">
        <f>ROUND(Database[[#This Row],[VIAGEM]]-Database[[#This Row],[ORDEM]],0)</f>
        <v>0</v>
      </c>
      <c r="I13">
        <v>0</v>
      </c>
      <c r="J13" t="s">
        <v>74</v>
      </c>
      <c r="K13" t="s">
        <v>96</v>
      </c>
      <c r="L13" t="s">
        <v>83</v>
      </c>
      <c r="M13">
        <v>400</v>
      </c>
    </row>
    <row r="14" spans="1:22">
      <c r="A14">
        <v>2009</v>
      </c>
      <c r="B14" t="s">
        <v>147</v>
      </c>
      <c r="C14" t="s">
        <v>61</v>
      </c>
      <c r="D14" t="s">
        <v>48</v>
      </c>
      <c r="E14" t="s">
        <v>60</v>
      </c>
      <c r="F14">
        <v>39985</v>
      </c>
      <c r="G14">
        <v>39992.44990473178</v>
      </c>
      <c r="H14">
        <f>ROUND(Database[[#This Row],[VIAGEM]]-Database[[#This Row],[ORDEM]],0)</f>
        <v>7</v>
      </c>
      <c r="I14">
        <v>1</v>
      </c>
      <c r="J14" t="s">
        <v>74</v>
      </c>
      <c r="K14" t="s">
        <v>97</v>
      </c>
      <c r="L14" t="s">
        <v>83</v>
      </c>
      <c r="M14">
        <v>300</v>
      </c>
    </row>
    <row r="15" spans="1:22">
      <c r="A15">
        <v>2009</v>
      </c>
      <c r="B15" t="s">
        <v>152</v>
      </c>
      <c r="C15" t="s">
        <v>25</v>
      </c>
      <c r="D15" t="s">
        <v>45</v>
      </c>
      <c r="E15" t="s">
        <v>60</v>
      </c>
      <c r="F15">
        <v>40113</v>
      </c>
      <c r="G15">
        <v>40115.349570630991</v>
      </c>
      <c r="H15">
        <f>ROUND(Database[[#This Row],[VIAGEM]]-Database[[#This Row],[ORDEM]],0)</f>
        <v>2</v>
      </c>
      <c r="I15">
        <v>0</v>
      </c>
      <c r="J15" t="s">
        <v>80</v>
      </c>
      <c r="K15" t="s">
        <v>88</v>
      </c>
      <c r="L15" t="s">
        <v>138</v>
      </c>
      <c r="M15">
        <v>50</v>
      </c>
    </row>
    <row r="16" spans="1:22">
      <c r="A16">
        <v>2009</v>
      </c>
      <c r="B16" t="s">
        <v>153</v>
      </c>
      <c r="C16" t="s">
        <v>58</v>
      </c>
      <c r="D16" t="s">
        <v>105</v>
      </c>
      <c r="E16" t="s">
        <v>62</v>
      </c>
      <c r="F16">
        <v>40005</v>
      </c>
      <c r="G16">
        <v>40005.388887649526</v>
      </c>
      <c r="H16">
        <f>ROUND(Database[[#This Row],[VIAGEM]]-Database[[#This Row],[ORDEM]],0)</f>
        <v>0</v>
      </c>
      <c r="I16">
        <v>0</v>
      </c>
      <c r="J16" t="s">
        <v>136</v>
      </c>
      <c r="K16" t="s">
        <v>93</v>
      </c>
      <c r="L16" t="s">
        <v>83</v>
      </c>
      <c r="M16">
        <v>300</v>
      </c>
    </row>
    <row r="17" spans="1:13">
      <c r="A17">
        <v>2009</v>
      </c>
      <c r="B17" t="s">
        <v>150</v>
      </c>
      <c r="C17" t="s">
        <v>58</v>
      </c>
      <c r="D17" t="s">
        <v>105</v>
      </c>
      <c r="E17" t="s">
        <v>56</v>
      </c>
      <c r="F17">
        <v>39950</v>
      </c>
      <c r="G17">
        <v>39955.074635639903</v>
      </c>
      <c r="H17">
        <f>ROUND(Database[[#This Row],[VIAGEM]]-Database[[#This Row],[ORDEM]],0)</f>
        <v>5</v>
      </c>
      <c r="I17">
        <v>0</v>
      </c>
      <c r="J17" t="s">
        <v>80</v>
      </c>
      <c r="K17" t="s">
        <v>89</v>
      </c>
      <c r="L17" t="s">
        <v>81</v>
      </c>
      <c r="M17">
        <v>500</v>
      </c>
    </row>
    <row r="18" spans="1:13">
      <c r="A18">
        <v>2009</v>
      </c>
      <c r="B18" t="s">
        <v>150</v>
      </c>
      <c r="C18" t="s">
        <v>59</v>
      </c>
      <c r="D18" t="s">
        <v>50</v>
      </c>
      <c r="E18" t="s">
        <v>60</v>
      </c>
      <c r="F18">
        <v>39950</v>
      </c>
      <c r="G18">
        <v>39950.593008523327</v>
      </c>
      <c r="H18">
        <f>ROUND(Database[[#This Row],[VIAGEM]]-Database[[#This Row],[ORDEM]],0)</f>
        <v>1</v>
      </c>
      <c r="I18">
        <v>1</v>
      </c>
      <c r="J18" t="s">
        <v>136</v>
      </c>
      <c r="K18" t="s">
        <v>94</v>
      </c>
      <c r="L18" t="s">
        <v>83</v>
      </c>
      <c r="M18">
        <v>400</v>
      </c>
    </row>
    <row r="19" spans="1:13">
      <c r="A19">
        <v>2009</v>
      </c>
      <c r="B19" t="s">
        <v>148</v>
      </c>
      <c r="C19" t="s">
        <v>57</v>
      </c>
      <c r="D19" t="s">
        <v>51</v>
      </c>
      <c r="E19" t="s">
        <v>59</v>
      </c>
      <c r="F19">
        <v>40173</v>
      </c>
      <c r="G19">
        <v>40176.748401627017</v>
      </c>
      <c r="H19">
        <f>ROUND(Database[[#This Row],[VIAGEM]]-Database[[#This Row],[ORDEM]],0)</f>
        <v>4</v>
      </c>
      <c r="I19">
        <v>0</v>
      </c>
      <c r="J19" t="s">
        <v>70</v>
      </c>
      <c r="K19" t="s">
        <v>90</v>
      </c>
      <c r="L19" t="s">
        <v>82</v>
      </c>
      <c r="M19">
        <v>3000</v>
      </c>
    </row>
    <row r="20" spans="1:13">
      <c r="A20">
        <v>2009</v>
      </c>
      <c r="B20" t="s">
        <v>156</v>
      </c>
      <c r="C20" t="s">
        <v>58</v>
      </c>
      <c r="D20" t="s">
        <v>105</v>
      </c>
      <c r="E20" t="s">
        <v>25</v>
      </c>
      <c r="F20">
        <v>39912</v>
      </c>
      <c r="G20">
        <v>39921.162046018319</v>
      </c>
      <c r="H20">
        <f>ROUND(Database[[#This Row],[VIAGEM]]-Database[[#This Row],[ORDEM]],0)</f>
        <v>9</v>
      </c>
      <c r="I20">
        <v>0</v>
      </c>
      <c r="J20" t="s">
        <v>80</v>
      </c>
      <c r="K20" t="s">
        <v>88</v>
      </c>
      <c r="L20" t="s">
        <v>138</v>
      </c>
      <c r="M20">
        <v>10</v>
      </c>
    </row>
    <row r="21" spans="1:13">
      <c r="A21">
        <v>2009</v>
      </c>
      <c r="B21" t="s">
        <v>155</v>
      </c>
      <c r="C21" t="s">
        <v>58</v>
      </c>
      <c r="D21" t="s">
        <v>105</v>
      </c>
      <c r="E21" t="s">
        <v>25</v>
      </c>
      <c r="F21">
        <v>40061</v>
      </c>
      <c r="G21">
        <v>40070.196875072543</v>
      </c>
      <c r="H21">
        <f>ROUND(Database[[#This Row],[VIAGEM]]-Database[[#This Row],[ORDEM]],0)</f>
        <v>9</v>
      </c>
      <c r="I21">
        <v>0</v>
      </c>
      <c r="J21" t="s">
        <v>78</v>
      </c>
      <c r="K21" t="s">
        <v>99</v>
      </c>
      <c r="L21" t="s">
        <v>81</v>
      </c>
      <c r="M21">
        <v>500</v>
      </c>
    </row>
    <row r="22" spans="1:13">
      <c r="A22">
        <v>2009</v>
      </c>
      <c r="B22" t="s">
        <v>147</v>
      </c>
      <c r="C22" t="s">
        <v>57</v>
      </c>
      <c r="D22" t="s">
        <v>51</v>
      </c>
      <c r="E22" t="s">
        <v>25</v>
      </c>
      <c r="F22">
        <v>39994</v>
      </c>
      <c r="G22">
        <v>39996.430352159936</v>
      </c>
      <c r="H22">
        <f>ROUND(Database[[#This Row],[VIAGEM]]-Database[[#This Row],[ORDEM]],0)</f>
        <v>2</v>
      </c>
      <c r="I22">
        <v>1</v>
      </c>
      <c r="J22" t="s">
        <v>80</v>
      </c>
      <c r="K22" t="s">
        <v>89</v>
      </c>
      <c r="L22" t="s">
        <v>81</v>
      </c>
      <c r="M22">
        <v>2000</v>
      </c>
    </row>
    <row r="23" spans="1:13">
      <c r="A23">
        <v>2009</v>
      </c>
      <c r="B23" t="s">
        <v>153</v>
      </c>
      <c r="C23" t="s">
        <v>57</v>
      </c>
      <c r="D23" t="s">
        <v>51</v>
      </c>
      <c r="E23" t="s">
        <v>61</v>
      </c>
      <c r="F23">
        <v>40021</v>
      </c>
      <c r="G23">
        <v>40028.266637784058</v>
      </c>
      <c r="H23">
        <f>ROUND(Database[[#This Row],[VIAGEM]]-Database[[#This Row],[ORDEM]],0)</f>
        <v>7</v>
      </c>
      <c r="I23">
        <v>1</v>
      </c>
      <c r="J23" t="s">
        <v>74</v>
      </c>
      <c r="K23" t="s">
        <v>96</v>
      </c>
      <c r="L23" t="s">
        <v>83</v>
      </c>
      <c r="M23">
        <v>100</v>
      </c>
    </row>
    <row r="24" spans="1:13">
      <c r="A24">
        <v>2009</v>
      </c>
      <c r="B24" t="s">
        <v>156</v>
      </c>
      <c r="C24" t="s">
        <v>60</v>
      </c>
      <c r="D24" t="s">
        <v>49</v>
      </c>
      <c r="E24" t="s">
        <v>57</v>
      </c>
      <c r="F24">
        <v>39911</v>
      </c>
      <c r="G24">
        <v>39920.845098264799</v>
      </c>
      <c r="H24">
        <f>ROUND(Database[[#This Row],[VIAGEM]]-Database[[#This Row],[ORDEM]],0)</f>
        <v>10</v>
      </c>
      <c r="I24">
        <v>0</v>
      </c>
      <c r="J24" t="s">
        <v>78</v>
      </c>
      <c r="K24" t="s">
        <v>101</v>
      </c>
      <c r="L24" t="s">
        <v>81</v>
      </c>
      <c r="M24">
        <v>500</v>
      </c>
    </row>
    <row r="25" spans="1:13">
      <c r="A25">
        <v>2009</v>
      </c>
      <c r="B25" t="s">
        <v>148</v>
      </c>
      <c r="C25" t="s">
        <v>63</v>
      </c>
      <c r="D25" t="s">
        <v>46</v>
      </c>
      <c r="E25" t="s">
        <v>58</v>
      </c>
      <c r="F25">
        <v>40150</v>
      </c>
      <c r="G25">
        <v>40155.696896338239</v>
      </c>
      <c r="H25">
        <f>ROUND(Database[[#This Row],[VIAGEM]]-Database[[#This Row],[ORDEM]],0)</f>
        <v>6</v>
      </c>
      <c r="I25">
        <v>1</v>
      </c>
      <c r="J25" t="s">
        <v>72</v>
      </c>
      <c r="K25" t="s">
        <v>111</v>
      </c>
      <c r="L25" t="s">
        <v>85</v>
      </c>
      <c r="M25">
        <v>33000</v>
      </c>
    </row>
    <row r="26" spans="1:13">
      <c r="A26">
        <v>2009</v>
      </c>
      <c r="B26" t="s">
        <v>149</v>
      </c>
      <c r="C26" t="s">
        <v>58</v>
      </c>
      <c r="D26" t="s">
        <v>105</v>
      </c>
      <c r="E26" t="s">
        <v>60</v>
      </c>
      <c r="F26">
        <v>40029</v>
      </c>
      <c r="G26">
        <v>40032.422521370492</v>
      </c>
      <c r="H26">
        <f>ROUND(Database[[#This Row],[VIAGEM]]-Database[[#This Row],[ORDEM]],0)</f>
        <v>3</v>
      </c>
      <c r="I26">
        <v>1</v>
      </c>
      <c r="J26" t="s">
        <v>136</v>
      </c>
      <c r="K26" t="s">
        <v>93</v>
      </c>
      <c r="L26" t="s">
        <v>83</v>
      </c>
      <c r="M26">
        <v>200</v>
      </c>
    </row>
    <row r="27" spans="1:13">
      <c r="A27">
        <v>2009</v>
      </c>
      <c r="B27" t="s">
        <v>154</v>
      </c>
      <c r="C27" t="s">
        <v>62</v>
      </c>
      <c r="D27" t="s">
        <v>47</v>
      </c>
      <c r="E27" t="s">
        <v>63</v>
      </c>
      <c r="F27">
        <v>39869</v>
      </c>
      <c r="G27">
        <v>39871.949017801024</v>
      </c>
      <c r="H27">
        <f>ROUND(Database[[#This Row],[VIAGEM]]-Database[[#This Row],[ORDEM]],0)</f>
        <v>3</v>
      </c>
      <c r="I27">
        <v>1</v>
      </c>
      <c r="J27" t="s">
        <v>71</v>
      </c>
      <c r="K27" t="s">
        <v>104</v>
      </c>
      <c r="L27" t="s">
        <v>84</v>
      </c>
      <c r="M27">
        <v>68000</v>
      </c>
    </row>
    <row r="28" spans="1:13">
      <c r="A28">
        <v>2009</v>
      </c>
      <c r="B28" t="s">
        <v>154</v>
      </c>
      <c r="C28" t="s">
        <v>25</v>
      </c>
      <c r="D28" t="s">
        <v>45</v>
      </c>
      <c r="E28" t="s">
        <v>57</v>
      </c>
      <c r="F28">
        <v>39850</v>
      </c>
      <c r="G28">
        <v>39850.476896955726</v>
      </c>
      <c r="H28">
        <f>ROUND(Database[[#This Row],[VIAGEM]]-Database[[#This Row],[ORDEM]],0)</f>
        <v>0</v>
      </c>
      <c r="I28">
        <v>1</v>
      </c>
      <c r="J28" t="s">
        <v>70</v>
      </c>
      <c r="K28" t="s">
        <v>92</v>
      </c>
      <c r="L28" t="s">
        <v>82</v>
      </c>
      <c r="M28">
        <v>3000</v>
      </c>
    </row>
    <row r="29" spans="1:13">
      <c r="A29">
        <v>2009</v>
      </c>
      <c r="B29" t="s">
        <v>146</v>
      </c>
      <c r="C29" t="s">
        <v>62</v>
      </c>
      <c r="D29" t="s">
        <v>47</v>
      </c>
      <c r="E29" t="s">
        <v>63</v>
      </c>
      <c r="F29">
        <v>40133</v>
      </c>
      <c r="G29">
        <v>40141.720999877136</v>
      </c>
      <c r="H29">
        <f>ROUND(Database[[#This Row],[VIAGEM]]-Database[[#This Row],[ORDEM]],0)</f>
        <v>9</v>
      </c>
      <c r="I29">
        <v>0</v>
      </c>
      <c r="J29" t="s">
        <v>136</v>
      </c>
      <c r="K29" t="s">
        <v>95</v>
      </c>
      <c r="L29" t="s">
        <v>83</v>
      </c>
      <c r="M29">
        <v>400</v>
      </c>
    </row>
    <row r="30" spans="1:13">
      <c r="A30">
        <v>2009</v>
      </c>
      <c r="B30" t="s">
        <v>145</v>
      </c>
      <c r="C30" t="s">
        <v>58</v>
      </c>
      <c r="D30" t="s">
        <v>105</v>
      </c>
      <c r="E30" t="s">
        <v>60</v>
      </c>
      <c r="F30">
        <v>39844</v>
      </c>
      <c r="G30">
        <v>39844.976413375734</v>
      </c>
      <c r="H30">
        <f>ROUND(Database[[#This Row],[VIAGEM]]-Database[[#This Row],[ORDEM]],0)</f>
        <v>1</v>
      </c>
      <c r="I30">
        <v>1</v>
      </c>
      <c r="J30" t="s">
        <v>74</v>
      </c>
      <c r="K30" t="s">
        <v>96</v>
      </c>
      <c r="L30" t="s">
        <v>83</v>
      </c>
      <c r="M30">
        <v>500</v>
      </c>
    </row>
    <row r="31" spans="1:13">
      <c r="A31">
        <v>2009</v>
      </c>
      <c r="B31" t="s">
        <v>151</v>
      </c>
      <c r="C31" t="s">
        <v>61</v>
      </c>
      <c r="D31" t="s">
        <v>48</v>
      </c>
      <c r="E31" t="s">
        <v>25</v>
      </c>
      <c r="F31">
        <v>39882</v>
      </c>
      <c r="G31">
        <v>39889.319252186076</v>
      </c>
      <c r="H31">
        <f>ROUND(Database[[#This Row],[VIAGEM]]-Database[[#This Row],[ORDEM]],0)</f>
        <v>7</v>
      </c>
      <c r="I31">
        <v>0</v>
      </c>
      <c r="J31" t="s">
        <v>72</v>
      </c>
      <c r="K31" t="s">
        <v>110</v>
      </c>
      <c r="L31" t="s">
        <v>85</v>
      </c>
      <c r="M31">
        <v>44000</v>
      </c>
    </row>
    <row r="32" spans="1:13">
      <c r="A32">
        <v>2009</v>
      </c>
      <c r="B32" t="s">
        <v>149</v>
      </c>
      <c r="C32" t="s">
        <v>58</v>
      </c>
      <c r="D32" t="s">
        <v>105</v>
      </c>
      <c r="E32" t="s">
        <v>25</v>
      </c>
      <c r="F32">
        <v>40031</v>
      </c>
      <c r="G32">
        <v>40031.499491466777</v>
      </c>
      <c r="H32">
        <f>ROUND(Database[[#This Row],[VIAGEM]]-Database[[#This Row],[ORDEM]],0)</f>
        <v>0</v>
      </c>
      <c r="I32">
        <v>0</v>
      </c>
      <c r="J32" t="s">
        <v>70</v>
      </c>
      <c r="K32" t="s">
        <v>90</v>
      </c>
      <c r="L32" t="s">
        <v>82</v>
      </c>
      <c r="M32">
        <v>1000</v>
      </c>
    </row>
    <row r="33" spans="1:13">
      <c r="A33">
        <v>2009</v>
      </c>
      <c r="B33" t="s">
        <v>148</v>
      </c>
      <c r="C33" t="s">
        <v>62</v>
      </c>
      <c r="D33" t="s">
        <v>47</v>
      </c>
      <c r="E33" t="s">
        <v>57</v>
      </c>
      <c r="F33">
        <v>40166</v>
      </c>
      <c r="G33">
        <v>40168.279520603617</v>
      </c>
      <c r="H33">
        <f>ROUND(Database[[#This Row],[VIAGEM]]-Database[[#This Row],[ORDEM]],0)</f>
        <v>2</v>
      </c>
      <c r="I33">
        <v>0</v>
      </c>
      <c r="J33" t="s">
        <v>71</v>
      </c>
      <c r="K33" t="s">
        <v>104</v>
      </c>
      <c r="L33" t="s">
        <v>84</v>
      </c>
      <c r="M33">
        <v>50000</v>
      </c>
    </row>
    <row r="34" spans="1:13">
      <c r="A34">
        <v>2009</v>
      </c>
      <c r="B34" t="s">
        <v>151</v>
      </c>
      <c r="C34" t="s">
        <v>25</v>
      </c>
      <c r="D34" t="s">
        <v>45</v>
      </c>
      <c r="E34" t="s">
        <v>59</v>
      </c>
      <c r="F34">
        <v>39895</v>
      </c>
      <c r="G34">
        <v>39900.877000192733</v>
      </c>
      <c r="H34">
        <f>ROUND(Database[[#This Row],[VIAGEM]]-Database[[#This Row],[ORDEM]],0)</f>
        <v>6</v>
      </c>
      <c r="I34">
        <v>0</v>
      </c>
      <c r="J34" t="s">
        <v>78</v>
      </c>
      <c r="K34" t="s">
        <v>100</v>
      </c>
      <c r="L34" t="s">
        <v>81</v>
      </c>
      <c r="M34">
        <v>1000</v>
      </c>
    </row>
    <row r="35" spans="1:13">
      <c r="A35">
        <v>2009</v>
      </c>
      <c r="B35" t="s">
        <v>152</v>
      </c>
      <c r="C35" t="s">
        <v>63</v>
      </c>
      <c r="D35" t="s">
        <v>46</v>
      </c>
      <c r="E35" t="s">
        <v>25</v>
      </c>
      <c r="F35">
        <v>40100</v>
      </c>
      <c r="G35">
        <v>40102.029380956948</v>
      </c>
      <c r="H35">
        <f>ROUND(Database[[#This Row],[VIAGEM]]-Database[[#This Row],[ORDEM]],0)</f>
        <v>2</v>
      </c>
      <c r="I35">
        <v>1</v>
      </c>
      <c r="J35" t="s">
        <v>70</v>
      </c>
      <c r="K35" t="s">
        <v>90</v>
      </c>
      <c r="L35" t="s">
        <v>82</v>
      </c>
      <c r="M35">
        <v>4000</v>
      </c>
    </row>
    <row r="36" spans="1:13">
      <c r="A36">
        <v>2009</v>
      </c>
      <c r="B36" t="s">
        <v>153</v>
      </c>
      <c r="C36" t="s">
        <v>61</v>
      </c>
      <c r="D36" t="s">
        <v>48</v>
      </c>
      <c r="E36" t="s">
        <v>63</v>
      </c>
      <c r="F36">
        <v>40010</v>
      </c>
      <c r="G36">
        <v>40013.922241028609</v>
      </c>
      <c r="H36">
        <f>ROUND(Database[[#This Row],[VIAGEM]]-Database[[#This Row],[ORDEM]],0)</f>
        <v>4</v>
      </c>
      <c r="I36">
        <v>0</v>
      </c>
      <c r="J36" t="s">
        <v>80</v>
      </c>
      <c r="K36" t="s">
        <v>87</v>
      </c>
      <c r="L36" t="s">
        <v>138</v>
      </c>
      <c r="M36">
        <v>40</v>
      </c>
    </row>
    <row r="37" spans="1:13">
      <c r="A37">
        <v>2009</v>
      </c>
      <c r="B37" t="s">
        <v>152</v>
      </c>
      <c r="C37" t="s">
        <v>62</v>
      </c>
      <c r="D37" t="s">
        <v>47</v>
      </c>
      <c r="E37" t="s">
        <v>56</v>
      </c>
      <c r="F37">
        <v>40117</v>
      </c>
      <c r="G37">
        <v>40124.299627463595</v>
      </c>
      <c r="H37">
        <f>ROUND(Database[[#This Row],[VIAGEM]]-Database[[#This Row],[ORDEM]],0)</f>
        <v>7</v>
      </c>
      <c r="I37">
        <v>0</v>
      </c>
      <c r="J37" t="s">
        <v>70</v>
      </c>
      <c r="K37" t="s">
        <v>91</v>
      </c>
      <c r="L37" t="s">
        <v>82</v>
      </c>
      <c r="M37">
        <v>4000</v>
      </c>
    </row>
    <row r="38" spans="1:13">
      <c r="A38">
        <v>2009</v>
      </c>
      <c r="B38" t="s">
        <v>156</v>
      </c>
      <c r="C38" t="s">
        <v>61</v>
      </c>
      <c r="D38" t="s">
        <v>48</v>
      </c>
      <c r="E38" t="s">
        <v>59</v>
      </c>
      <c r="F38">
        <v>39914</v>
      </c>
      <c r="G38">
        <v>39917.692293811502</v>
      </c>
      <c r="H38">
        <f>ROUND(Database[[#This Row],[VIAGEM]]-Database[[#This Row],[ORDEM]],0)</f>
        <v>4</v>
      </c>
      <c r="I38">
        <v>0</v>
      </c>
      <c r="J38" t="s">
        <v>78</v>
      </c>
      <c r="K38" t="s">
        <v>99</v>
      </c>
      <c r="L38" t="s">
        <v>81</v>
      </c>
      <c r="M38">
        <v>1000</v>
      </c>
    </row>
    <row r="39" spans="1:13">
      <c r="A39">
        <v>2009</v>
      </c>
      <c r="B39" t="s">
        <v>149</v>
      </c>
      <c r="C39" t="s">
        <v>63</v>
      </c>
      <c r="D39" t="s">
        <v>46</v>
      </c>
      <c r="E39" t="s">
        <v>60</v>
      </c>
      <c r="F39">
        <v>40056</v>
      </c>
      <c r="G39">
        <v>40060.863412277315</v>
      </c>
      <c r="H39">
        <f>ROUND(Database[[#This Row],[VIAGEM]]-Database[[#This Row],[ORDEM]],0)</f>
        <v>5</v>
      </c>
      <c r="I39">
        <v>1</v>
      </c>
      <c r="J39" t="s">
        <v>72</v>
      </c>
      <c r="K39" t="s">
        <v>111</v>
      </c>
      <c r="L39" t="s">
        <v>85</v>
      </c>
      <c r="M39">
        <v>42000</v>
      </c>
    </row>
    <row r="40" spans="1:13">
      <c r="A40">
        <v>2009</v>
      </c>
      <c r="B40" t="s">
        <v>145</v>
      </c>
      <c r="C40" t="s">
        <v>63</v>
      </c>
      <c r="D40" t="s">
        <v>46</v>
      </c>
      <c r="E40" t="s">
        <v>62</v>
      </c>
      <c r="F40">
        <v>39831</v>
      </c>
      <c r="G40">
        <v>39833.086198780111</v>
      </c>
      <c r="H40">
        <f>ROUND(Database[[#This Row],[VIAGEM]]-Database[[#This Row],[ORDEM]],0)</f>
        <v>2</v>
      </c>
      <c r="I40">
        <v>1</v>
      </c>
      <c r="J40" t="s">
        <v>73</v>
      </c>
      <c r="K40" t="s">
        <v>108</v>
      </c>
      <c r="L40" t="s">
        <v>83</v>
      </c>
      <c r="M40">
        <v>100</v>
      </c>
    </row>
    <row r="41" spans="1:13">
      <c r="A41">
        <v>2009</v>
      </c>
      <c r="B41" t="s">
        <v>150</v>
      </c>
      <c r="C41" t="s">
        <v>62</v>
      </c>
      <c r="D41" t="s">
        <v>47</v>
      </c>
      <c r="E41" t="s">
        <v>63</v>
      </c>
      <c r="F41">
        <v>39959</v>
      </c>
      <c r="G41">
        <v>39965.355631462327</v>
      </c>
      <c r="H41">
        <f>ROUND(Database[[#This Row],[VIAGEM]]-Database[[#This Row],[ORDEM]],0)</f>
        <v>6</v>
      </c>
      <c r="I41">
        <v>0</v>
      </c>
      <c r="J41" t="s">
        <v>71</v>
      </c>
      <c r="K41" t="s">
        <v>103</v>
      </c>
      <c r="L41" t="s">
        <v>84</v>
      </c>
      <c r="M41">
        <v>97000</v>
      </c>
    </row>
    <row r="42" spans="1:13">
      <c r="A42">
        <v>2009</v>
      </c>
      <c r="B42" t="s">
        <v>150</v>
      </c>
      <c r="C42" t="s">
        <v>59</v>
      </c>
      <c r="D42" t="s">
        <v>50</v>
      </c>
      <c r="E42" t="s">
        <v>62</v>
      </c>
      <c r="F42">
        <v>39936</v>
      </c>
      <c r="G42">
        <v>39940.632048000036</v>
      </c>
      <c r="H42">
        <f>ROUND(Database[[#This Row],[VIAGEM]]-Database[[#This Row],[ORDEM]],0)</f>
        <v>5</v>
      </c>
      <c r="I42">
        <v>1</v>
      </c>
      <c r="J42" t="s">
        <v>73</v>
      </c>
      <c r="K42" t="s">
        <v>106</v>
      </c>
      <c r="L42" t="s">
        <v>83</v>
      </c>
      <c r="M42">
        <v>200</v>
      </c>
    </row>
    <row r="43" spans="1:13">
      <c r="A43">
        <v>2009</v>
      </c>
      <c r="B43" t="s">
        <v>148</v>
      </c>
      <c r="C43" t="s">
        <v>62</v>
      </c>
      <c r="D43" t="s">
        <v>47</v>
      </c>
      <c r="E43" t="s">
        <v>61</v>
      </c>
      <c r="F43">
        <v>40155</v>
      </c>
      <c r="G43">
        <v>40157.068474549305</v>
      </c>
      <c r="H43">
        <f>ROUND(Database[[#This Row],[VIAGEM]]-Database[[#This Row],[ORDEM]],0)</f>
        <v>2</v>
      </c>
      <c r="I43">
        <v>1</v>
      </c>
      <c r="J43" t="s">
        <v>74</v>
      </c>
      <c r="K43" t="s">
        <v>98</v>
      </c>
      <c r="L43" t="s">
        <v>83</v>
      </c>
      <c r="M43">
        <v>100</v>
      </c>
    </row>
    <row r="44" spans="1:13">
      <c r="A44">
        <v>2009</v>
      </c>
      <c r="B44" t="s">
        <v>148</v>
      </c>
      <c r="C44" t="s">
        <v>59</v>
      </c>
      <c r="D44" t="s">
        <v>50</v>
      </c>
      <c r="E44" t="s">
        <v>57</v>
      </c>
      <c r="F44">
        <v>40157</v>
      </c>
      <c r="G44">
        <v>40161.027710142815</v>
      </c>
      <c r="H44">
        <f>ROUND(Database[[#This Row],[VIAGEM]]-Database[[#This Row],[ORDEM]],0)</f>
        <v>4</v>
      </c>
      <c r="I44">
        <v>0</v>
      </c>
      <c r="J44" t="s">
        <v>76</v>
      </c>
      <c r="K44" t="s">
        <v>113</v>
      </c>
      <c r="L44" t="s">
        <v>139</v>
      </c>
      <c r="M44">
        <v>900000</v>
      </c>
    </row>
    <row r="45" spans="1:13">
      <c r="A45">
        <v>2009</v>
      </c>
      <c r="B45" t="s">
        <v>149</v>
      </c>
      <c r="C45" t="s">
        <v>56</v>
      </c>
      <c r="D45" t="s">
        <v>52</v>
      </c>
      <c r="E45" t="s">
        <v>63</v>
      </c>
      <c r="F45">
        <v>40041</v>
      </c>
      <c r="G45">
        <v>40046.798665120084</v>
      </c>
      <c r="H45">
        <f>ROUND(Database[[#This Row],[VIAGEM]]-Database[[#This Row],[ORDEM]],0)</f>
        <v>6</v>
      </c>
      <c r="I45">
        <v>0</v>
      </c>
      <c r="J45" t="s">
        <v>78</v>
      </c>
      <c r="K45" t="s">
        <v>100</v>
      </c>
      <c r="L45" t="s">
        <v>81</v>
      </c>
      <c r="M45">
        <v>1500</v>
      </c>
    </row>
    <row r="46" spans="1:13">
      <c r="A46">
        <v>2009</v>
      </c>
      <c r="B46" t="s">
        <v>154</v>
      </c>
      <c r="C46" t="s">
        <v>62</v>
      </c>
      <c r="D46" t="s">
        <v>47</v>
      </c>
      <c r="E46" t="s">
        <v>61</v>
      </c>
      <c r="F46">
        <v>39871</v>
      </c>
      <c r="G46">
        <v>39878.851032816769</v>
      </c>
      <c r="H46">
        <f>ROUND(Database[[#This Row],[VIAGEM]]-Database[[#This Row],[ORDEM]],0)</f>
        <v>8</v>
      </c>
      <c r="I46">
        <v>0</v>
      </c>
      <c r="J46" t="s">
        <v>71</v>
      </c>
      <c r="K46" t="s">
        <v>103</v>
      </c>
      <c r="L46" t="s">
        <v>84</v>
      </c>
      <c r="M46">
        <v>92000</v>
      </c>
    </row>
    <row r="47" spans="1:13">
      <c r="A47">
        <v>2009</v>
      </c>
      <c r="B47" t="s">
        <v>156</v>
      </c>
      <c r="C47" t="s">
        <v>58</v>
      </c>
      <c r="D47" t="s">
        <v>105</v>
      </c>
      <c r="E47" t="s">
        <v>62</v>
      </c>
      <c r="F47">
        <v>39908</v>
      </c>
      <c r="G47">
        <v>39910.381130748676</v>
      </c>
      <c r="H47">
        <f>ROUND(Database[[#This Row],[VIAGEM]]-Database[[#This Row],[ORDEM]],0)</f>
        <v>2</v>
      </c>
      <c r="I47">
        <v>0</v>
      </c>
      <c r="J47" t="s">
        <v>73</v>
      </c>
      <c r="K47" t="s">
        <v>107</v>
      </c>
      <c r="L47" t="s">
        <v>83</v>
      </c>
      <c r="M47">
        <v>500</v>
      </c>
    </row>
    <row r="48" spans="1:13">
      <c r="A48">
        <v>2009</v>
      </c>
      <c r="B48" t="s">
        <v>145</v>
      </c>
      <c r="C48" t="s">
        <v>57</v>
      </c>
      <c r="D48" t="s">
        <v>51</v>
      </c>
      <c r="E48" t="s">
        <v>63</v>
      </c>
      <c r="F48">
        <v>39839</v>
      </c>
      <c r="G48">
        <v>39848.757009017376</v>
      </c>
      <c r="H48">
        <f>ROUND(Database[[#This Row],[VIAGEM]]-Database[[#This Row],[ORDEM]],0)</f>
        <v>10</v>
      </c>
      <c r="I48">
        <v>1</v>
      </c>
      <c r="J48" t="s">
        <v>74</v>
      </c>
      <c r="K48" t="s">
        <v>98</v>
      </c>
      <c r="L48" t="s">
        <v>83</v>
      </c>
      <c r="M48">
        <v>100</v>
      </c>
    </row>
    <row r="49" spans="1:13">
      <c r="A49">
        <v>2009</v>
      </c>
      <c r="B49" t="s">
        <v>145</v>
      </c>
      <c r="C49" t="s">
        <v>62</v>
      </c>
      <c r="D49" t="s">
        <v>47</v>
      </c>
      <c r="E49" t="s">
        <v>61</v>
      </c>
      <c r="F49">
        <v>39821</v>
      </c>
      <c r="G49">
        <v>39829.255192195131</v>
      </c>
      <c r="H49">
        <f>ROUND(Database[[#This Row],[VIAGEM]]-Database[[#This Row],[ORDEM]],0)</f>
        <v>8</v>
      </c>
      <c r="I49">
        <v>0</v>
      </c>
      <c r="J49" t="s">
        <v>136</v>
      </c>
      <c r="K49" t="s">
        <v>95</v>
      </c>
      <c r="L49" t="s">
        <v>83</v>
      </c>
      <c r="M49">
        <v>100</v>
      </c>
    </row>
    <row r="50" spans="1:13">
      <c r="A50">
        <v>2009</v>
      </c>
      <c r="B50" t="s">
        <v>154</v>
      </c>
      <c r="C50" t="s">
        <v>25</v>
      </c>
      <c r="D50" t="s">
        <v>45</v>
      </c>
      <c r="E50" t="s">
        <v>58</v>
      </c>
      <c r="F50">
        <v>39845</v>
      </c>
      <c r="G50">
        <v>39847.833375722614</v>
      </c>
      <c r="H50">
        <f>ROUND(Database[[#This Row],[VIAGEM]]-Database[[#This Row],[ORDEM]],0)</f>
        <v>3</v>
      </c>
      <c r="I50">
        <v>0</v>
      </c>
      <c r="J50" t="s">
        <v>70</v>
      </c>
      <c r="K50" t="s">
        <v>90</v>
      </c>
      <c r="L50" t="s">
        <v>82</v>
      </c>
      <c r="M50">
        <v>2000</v>
      </c>
    </row>
    <row r="51" spans="1:13">
      <c r="A51">
        <v>2009</v>
      </c>
      <c r="B51" t="s">
        <v>155</v>
      </c>
      <c r="C51" t="s">
        <v>62</v>
      </c>
      <c r="D51" t="s">
        <v>47</v>
      </c>
      <c r="E51" t="s">
        <v>61</v>
      </c>
      <c r="F51">
        <v>40079</v>
      </c>
      <c r="G51">
        <v>40084.040668847367</v>
      </c>
      <c r="H51">
        <f>ROUND(Database[[#This Row],[VIAGEM]]-Database[[#This Row],[ORDEM]],0)</f>
        <v>5</v>
      </c>
      <c r="I51">
        <v>0</v>
      </c>
      <c r="J51" t="s">
        <v>70</v>
      </c>
      <c r="K51" t="s">
        <v>90</v>
      </c>
      <c r="L51" t="s">
        <v>82</v>
      </c>
      <c r="M51">
        <v>3000</v>
      </c>
    </row>
    <row r="52" spans="1:13">
      <c r="A52">
        <v>2009</v>
      </c>
      <c r="B52" t="s">
        <v>149</v>
      </c>
      <c r="C52" t="s">
        <v>63</v>
      </c>
      <c r="D52" t="s">
        <v>46</v>
      </c>
      <c r="E52" t="s">
        <v>60</v>
      </c>
      <c r="F52">
        <v>40041</v>
      </c>
      <c r="G52">
        <v>40047.063997354242</v>
      </c>
      <c r="H52">
        <f>ROUND(Database[[#This Row],[VIAGEM]]-Database[[#This Row],[ORDEM]],0)</f>
        <v>6</v>
      </c>
      <c r="I52">
        <v>0</v>
      </c>
      <c r="J52" t="s">
        <v>70</v>
      </c>
      <c r="K52" t="s">
        <v>90</v>
      </c>
      <c r="L52" t="s">
        <v>82</v>
      </c>
      <c r="M52">
        <v>2000</v>
      </c>
    </row>
    <row r="53" spans="1:13">
      <c r="A53">
        <v>2009</v>
      </c>
      <c r="B53" t="s">
        <v>146</v>
      </c>
      <c r="C53" t="s">
        <v>25</v>
      </c>
      <c r="D53" t="s">
        <v>45</v>
      </c>
      <c r="E53" t="s">
        <v>57</v>
      </c>
      <c r="F53">
        <v>40133</v>
      </c>
      <c r="G53">
        <v>40133.796387965769</v>
      </c>
      <c r="H53">
        <f>ROUND(Database[[#This Row],[VIAGEM]]-Database[[#This Row],[ORDEM]],0)</f>
        <v>1</v>
      </c>
      <c r="I53">
        <v>1</v>
      </c>
      <c r="J53" t="s">
        <v>71</v>
      </c>
      <c r="K53" t="s">
        <v>104</v>
      </c>
      <c r="L53" t="s">
        <v>84</v>
      </c>
      <c r="M53">
        <v>81000</v>
      </c>
    </row>
    <row r="54" spans="1:13">
      <c r="A54">
        <v>2009</v>
      </c>
      <c r="B54" t="s">
        <v>146</v>
      </c>
      <c r="C54" t="s">
        <v>63</v>
      </c>
      <c r="D54" t="s">
        <v>46</v>
      </c>
      <c r="E54" t="s">
        <v>56</v>
      </c>
      <c r="F54">
        <v>40140</v>
      </c>
      <c r="G54">
        <v>40142.550411716344</v>
      </c>
      <c r="H54">
        <f>ROUND(Database[[#This Row],[VIAGEM]]-Database[[#This Row],[ORDEM]],0)</f>
        <v>3</v>
      </c>
      <c r="I54">
        <v>1</v>
      </c>
      <c r="J54" t="s">
        <v>72</v>
      </c>
      <c r="K54" t="s">
        <v>111</v>
      </c>
      <c r="L54" t="s">
        <v>85</v>
      </c>
      <c r="M54">
        <v>34000</v>
      </c>
    </row>
    <row r="55" spans="1:13">
      <c r="A55">
        <v>2009</v>
      </c>
      <c r="B55" t="s">
        <v>154</v>
      </c>
      <c r="C55" t="s">
        <v>60</v>
      </c>
      <c r="D55" t="s">
        <v>49</v>
      </c>
      <c r="E55" t="s">
        <v>62</v>
      </c>
      <c r="F55">
        <v>39867</v>
      </c>
      <c r="G55">
        <v>39867.507256645411</v>
      </c>
      <c r="H55">
        <f>ROUND(Database[[#This Row],[VIAGEM]]-Database[[#This Row],[ORDEM]],0)</f>
        <v>1</v>
      </c>
      <c r="I55">
        <v>0</v>
      </c>
      <c r="J55" t="s">
        <v>78</v>
      </c>
      <c r="K55" t="s">
        <v>100</v>
      </c>
      <c r="L55" t="s">
        <v>81</v>
      </c>
      <c r="M55">
        <v>1000</v>
      </c>
    </row>
    <row r="56" spans="1:13">
      <c r="A56">
        <v>2009</v>
      </c>
      <c r="B56" t="s">
        <v>145</v>
      </c>
      <c r="C56" t="s">
        <v>57</v>
      </c>
      <c r="D56" t="s">
        <v>51</v>
      </c>
      <c r="E56" t="s">
        <v>59</v>
      </c>
      <c r="F56">
        <v>39815</v>
      </c>
      <c r="G56">
        <v>39815.423818383759</v>
      </c>
      <c r="H56">
        <f>ROUND(Database[[#This Row],[VIAGEM]]-Database[[#This Row],[ORDEM]],0)</f>
        <v>0</v>
      </c>
      <c r="I56">
        <v>1</v>
      </c>
      <c r="J56" t="s">
        <v>70</v>
      </c>
      <c r="K56" t="s">
        <v>92</v>
      </c>
      <c r="L56" t="s">
        <v>82</v>
      </c>
      <c r="M56">
        <v>3000</v>
      </c>
    </row>
    <row r="57" spans="1:13">
      <c r="A57">
        <v>2009</v>
      </c>
      <c r="B57" t="s">
        <v>153</v>
      </c>
      <c r="C57" t="s">
        <v>25</v>
      </c>
      <c r="D57" t="s">
        <v>45</v>
      </c>
      <c r="E57" t="s">
        <v>63</v>
      </c>
      <c r="F57">
        <v>39998</v>
      </c>
      <c r="G57">
        <v>39999.090518699501</v>
      </c>
      <c r="H57">
        <f>ROUND(Database[[#This Row],[VIAGEM]]-Database[[#This Row],[ORDEM]],0)</f>
        <v>1</v>
      </c>
      <c r="I57">
        <v>0</v>
      </c>
      <c r="J57" t="s">
        <v>71</v>
      </c>
      <c r="K57" t="s">
        <v>102</v>
      </c>
      <c r="L57" t="s">
        <v>84</v>
      </c>
      <c r="M57">
        <v>88000</v>
      </c>
    </row>
    <row r="58" spans="1:13">
      <c r="A58">
        <v>2009</v>
      </c>
      <c r="B58" t="s">
        <v>155</v>
      </c>
      <c r="C58" t="s">
        <v>58</v>
      </c>
      <c r="D58" t="s">
        <v>105</v>
      </c>
      <c r="E58" t="s">
        <v>56</v>
      </c>
      <c r="F58">
        <v>40072</v>
      </c>
      <c r="G58">
        <v>40075.061190218803</v>
      </c>
      <c r="H58">
        <f>ROUND(Database[[#This Row],[VIAGEM]]-Database[[#This Row],[ORDEM]],0)</f>
        <v>3</v>
      </c>
      <c r="I58">
        <v>1</v>
      </c>
      <c r="J58" t="s">
        <v>136</v>
      </c>
      <c r="K58" t="s">
        <v>95</v>
      </c>
      <c r="L58" t="s">
        <v>83</v>
      </c>
      <c r="M58">
        <v>200</v>
      </c>
    </row>
    <row r="59" spans="1:13">
      <c r="A59">
        <v>2009</v>
      </c>
      <c r="B59" t="s">
        <v>149</v>
      </c>
      <c r="C59" t="s">
        <v>60</v>
      </c>
      <c r="D59" t="s">
        <v>49</v>
      </c>
      <c r="E59" t="s">
        <v>58</v>
      </c>
      <c r="F59">
        <v>40039</v>
      </c>
      <c r="G59">
        <v>40039.757844685235</v>
      </c>
      <c r="H59">
        <f>ROUND(Database[[#This Row],[VIAGEM]]-Database[[#This Row],[ORDEM]],0)</f>
        <v>1</v>
      </c>
      <c r="I59">
        <v>1</v>
      </c>
      <c r="J59" t="s">
        <v>136</v>
      </c>
      <c r="K59" t="s">
        <v>93</v>
      </c>
      <c r="L59" t="s">
        <v>83</v>
      </c>
      <c r="M59">
        <v>100</v>
      </c>
    </row>
    <row r="60" spans="1:13">
      <c r="A60">
        <v>2009</v>
      </c>
      <c r="B60" t="s">
        <v>147</v>
      </c>
      <c r="C60" t="s">
        <v>62</v>
      </c>
      <c r="D60" t="s">
        <v>47</v>
      </c>
      <c r="E60" t="s">
        <v>57</v>
      </c>
      <c r="F60">
        <v>39985</v>
      </c>
      <c r="G60">
        <v>39994.005285551335</v>
      </c>
      <c r="H60">
        <f>ROUND(Database[[#This Row],[VIAGEM]]-Database[[#This Row],[ORDEM]],0)</f>
        <v>9</v>
      </c>
      <c r="I60">
        <v>0</v>
      </c>
      <c r="J60" t="s">
        <v>71</v>
      </c>
      <c r="K60" t="s">
        <v>102</v>
      </c>
      <c r="L60" t="s">
        <v>84</v>
      </c>
      <c r="M60">
        <v>77000</v>
      </c>
    </row>
    <row r="61" spans="1:13">
      <c r="A61">
        <v>2009</v>
      </c>
      <c r="B61" t="s">
        <v>156</v>
      </c>
      <c r="C61" t="s">
        <v>63</v>
      </c>
      <c r="D61" t="s">
        <v>46</v>
      </c>
      <c r="E61" t="s">
        <v>61</v>
      </c>
      <c r="F61">
        <v>39907</v>
      </c>
      <c r="G61">
        <v>39907.918872294867</v>
      </c>
      <c r="H61">
        <f>ROUND(Database[[#This Row],[VIAGEM]]-Database[[#This Row],[ORDEM]],0)</f>
        <v>1</v>
      </c>
      <c r="I61">
        <v>1</v>
      </c>
      <c r="J61" t="s">
        <v>80</v>
      </c>
      <c r="K61" t="s">
        <v>87</v>
      </c>
      <c r="L61" t="s">
        <v>138</v>
      </c>
      <c r="M61">
        <v>30</v>
      </c>
    </row>
    <row r="62" spans="1:13">
      <c r="A62">
        <v>2009</v>
      </c>
      <c r="B62" t="s">
        <v>146</v>
      </c>
      <c r="C62" t="s">
        <v>25</v>
      </c>
      <c r="D62" t="s">
        <v>45</v>
      </c>
      <c r="E62" t="s">
        <v>58</v>
      </c>
      <c r="F62">
        <v>40140</v>
      </c>
      <c r="G62">
        <v>40141.757425581323</v>
      </c>
      <c r="H62">
        <f>ROUND(Database[[#This Row],[VIAGEM]]-Database[[#This Row],[ORDEM]],0)</f>
        <v>2</v>
      </c>
      <c r="I62">
        <v>0</v>
      </c>
      <c r="J62" t="s">
        <v>78</v>
      </c>
      <c r="K62" t="s">
        <v>101</v>
      </c>
      <c r="L62" t="s">
        <v>81</v>
      </c>
      <c r="M62">
        <v>1500</v>
      </c>
    </row>
    <row r="63" spans="1:13">
      <c r="A63">
        <v>2009</v>
      </c>
      <c r="B63" t="s">
        <v>149</v>
      </c>
      <c r="C63" t="s">
        <v>62</v>
      </c>
      <c r="D63" t="s">
        <v>47</v>
      </c>
      <c r="E63" t="s">
        <v>25</v>
      </c>
      <c r="F63">
        <v>40050</v>
      </c>
      <c r="G63">
        <v>40059.426498545581</v>
      </c>
      <c r="H63">
        <f>ROUND(Database[[#This Row],[VIAGEM]]-Database[[#This Row],[ORDEM]],0)</f>
        <v>9</v>
      </c>
      <c r="I63">
        <v>0</v>
      </c>
      <c r="J63" t="s">
        <v>136</v>
      </c>
      <c r="K63" t="s">
        <v>95</v>
      </c>
      <c r="L63" t="s">
        <v>83</v>
      </c>
      <c r="M63">
        <v>500</v>
      </c>
    </row>
    <row r="64" spans="1:13">
      <c r="A64">
        <v>2009</v>
      </c>
      <c r="B64" t="s">
        <v>145</v>
      </c>
      <c r="C64" t="s">
        <v>25</v>
      </c>
      <c r="D64" t="s">
        <v>45</v>
      </c>
      <c r="E64" t="s">
        <v>63</v>
      </c>
      <c r="F64">
        <v>39840</v>
      </c>
      <c r="G64">
        <v>39841.69000731803</v>
      </c>
      <c r="H64">
        <f>ROUND(Database[[#This Row],[VIAGEM]]-Database[[#This Row],[ORDEM]],0)</f>
        <v>2</v>
      </c>
      <c r="I64">
        <v>0</v>
      </c>
      <c r="J64" t="s">
        <v>71</v>
      </c>
      <c r="K64" t="s">
        <v>103</v>
      </c>
      <c r="L64" t="s">
        <v>84</v>
      </c>
      <c r="M64">
        <v>100000</v>
      </c>
    </row>
    <row r="65" spans="1:13">
      <c r="A65">
        <v>2009</v>
      </c>
      <c r="B65" t="s">
        <v>148</v>
      </c>
      <c r="C65" t="s">
        <v>60</v>
      </c>
      <c r="D65" t="s">
        <v>49</v>
      </c>
      <c r="E65" t="s">
        <v>62</v>
      </c>
      <c r="F65">
        <v>40152</v>
      </c>
      <c r="G65">
        <v>40156.496048060217</v>
      </c>
      <c r="H65">
        <f>ROUND(Database[[#This Row],[VIAGEM]]-Database[[#This Row],[ORDEM]],0)</f>
        <v>4</v>
      </c>
      <c r="I65">
        <v>1</v>
      </c>
      <c r="J65" t="s">
        <v>76</v>
      </c>
      <c r="K65" t="s">
        <v>113</v>
      </c>
      <c r="L65" t="s">
        <v>139</v>
      </c>
      <c r="M65">
        <v>1690000</v>
      </c>
    </row>
    <row r="66" spans="1:13">
      <c r="A66">
        <v>2009</v>
      </c>
      <c r="B66" t="s">
        <v>147</v>
      </c>
      <c r="C66" t="s">
        <v>60</v>
      </c>
      <c r="D66" t="s">
        <v>49</v>
      </c>
      <c r="E66" t="s">
        <v>58</v>
      </c>
      <c r="F66">
        <v>39977</v>
      </c>
      <c r="G66">
        <v>39985.964474874243</v>
      </c>
      <c r="H66">
        <f>ROUND(Database[[#This Row],[VIAGEM]]-Database[[#This Row],[ORDEM]],0)</f>
        <v>9</v>
      </c>
      <c r="I66">
        <v>0</v>
      </c>
      <c r="J66" t="s">
        <v>70</v>
      </c>
      <c r="K66" t="s">
        <v>90</v>
      </c>
      <c r="L66" t="s">
        <v>82</v>
      </c>
      <c r="M66">
        <v>1000</v>
      </c>
    </row>
    <row r="67" spans="1:13">
      <c r="A67">
        <v>2009</v>
      </c>
      <c r="B67" t="s">
        <v>145</v>
      </c>
      <c r="C67" t="s">
        <v>63</v>
      </c>
      <c r="D67" t="s">
        <v>46</v>
      </c>
      <c r="E67" t="s">
        <v>25</v>
      </c>
      <c r="F67">
        <v>39827</v>
      </c>
      <c r="G67">
        <v>39833.2848637559</v>
      </c>
      <c r="H67">
        <f>ROUND(Database[[#This Row],[VIAGEM]]-Database[[#This Row],[ORDEM]],0)</f>
        <v>6</v>
      </c>
      <c r="I67">
        <v>1</v>
      </c>
      <c r="J67" t="s">
        <v>70</v>
      </c>
      <c r="K67" t="s">
        <v>90</v>
      </c>
      <c r="L67" t="s">
        <v>82</v>
      </c>
      <c r="M67">
        <v>4000</v>
      </c>
    </row>
    <row r="68" spans="1:13">
      <c r="A68">
        <v>2009</v>
      </c>
      <c r="B68" t="s">
        <v>150</v>
      </c>
      <c r="C68" t="s">
        <v>25</v>
      </c>
      <c r="D68" t="s">
        <v>45</v>
      </c>
      <c r="E68" t="s">
        <v>60</v>
      </c>
      <c r="F68">
        <v>39938</v>
      </c>
      <c r="G68">
        <v>39947.416182550944</v>
      </c>
      <c r="H68">
        <f>ROUND(Database[[#This Row],[VIAGEM]]-Database[[#This Row],[ORDEM]],0)</f>
        <v>9</v>
      </c>
      <c r="I68">
        <v>1</v>
      </c>
      <c r="J68" t="s">
        <v>71</v>
      </c>
      <c r="K68" t="s">
        <v>104</v>
      </c>
      <c r="L68" t="s">
        <v>84</v>
      </c>
      <c r="M68">
        <v>59000</v>
      </c>
    </row>
    <row r="69" spans="1:13">
      <c r="A69">
        <v>2009</v>
      </c>
      <c r="B69" t="s">
        <v>145</v>
      </c>
      <c r="C69" t="s">
        <v>60</v>
      </c>
      <c r="D69" t="s">
        <v>49</v>
      </c>
      <c r="E69" t="s">
        <v>25</v>
      </c>
      <c r="F69">
        <v>39835</v>
      </c>
      <c r="G69">
        <v>39841.108290231561</v>
      </c>
      <c r="H69">
        <f>ROUND(Database[[#This Row],[VIAGEM]]-Database[[#This Row],[ORDEM]],0)</f>
        <v>6</v>
      </c>
      <c r="I69">
        <v>0</v>
      </c>
      <c r="J69" t="s">
        <v>74</v>
      </c>
      <c r="K69" t="s">
        <v>96</v>
      </c>
      <c r="L69" t="s">
        <v>83</v>
      </c>
      <c r="M69">
        <v>400</v>
      </c>
    </row>
    <row r="70" spans="1:13">
      <c r="A70">
        <v>2009</v>
      </c>
      <c r="B70" t="s">
        <v>148</v>
      </c>
      <c r="C70" t="s">
        <v>57</v>
      </c>
      <c r="D70" t="s">
        <v>51</v>
      </c>
      <c r="E70" t="s">
        <v>56</v>
      </c>
      <c r="F70">
        <v>39813</v>
      </c>
      <c r="G70">
        <v>39818.858291039563</v>
      </c>
      <c r="H70">
        <f>ROUND(Database[[#This Row],[VIAGEM]]-Database[[#This Row],[ORDEM]],0)</f>
        <v>6</v>
      </c>
      <c r="I70">
        <v>1</v>
      </c>
      <c r="J70" t="s">
        <v>74</v>
      </c>
      <c r="K70" t="s">
        <v>98</v>
      </c>
      <c r="L70" t="s">
        <v>83</v>
      </c>
      <c r="M70">
        <v>400</v>
      </c>
    </row>
    <row r="71" spans="1:13">
      <c r="A71">
        <v>2009</v>
      </c>
      <c r="B71" t="s">
        <v>154</v>
      </c>
      <c r="C71" t="s">
        <v>57</v>
      </c>
      <c r="D71" t="s">
        <v>51</v>
      </c>
      <c r="E71" t="s">
        <v>60</v>
      </c>
      <c r="F71">
        <v>39847</v>
      </c>
      <c r="G71">
        <v>39849.310699043526</v>
      </c>
      <c r="H71">
        <f>ROUND(Database[[#This Row],[VIAGEM]]-Database[[#This Row],[ORDEM]],0)</f>
        <v>2</v>
      </c>
      <c r="I71">
        <v>1</v>
      </c>
      <c r="J71" t="s">
        <v>78</v>
      </c>
      <c r="K71" t="s">
        <v>100</v>
      </c>
      <c r="L71" t="s">
        <v>81</v>
      </c>
      <c r="M71">
        <v>1500</v>
      </c>
    </row>
    <row r="72" spans="1:13">
      <c r="A72">
        <v>2009</v>
      </c>
      <c r="B72" t="s">
        <v>156</v>
      </c>
      <c r="C72" t="s">
        <v>58</v>
      </c>
      <c r="D72" t="s">
        <v>105</v>
      </c>
      <c r="E72" t="s">
        <v>25</v>
      </c>
      <c r="F72">
        <v>39920</v>
      </c>
      <c r="G72">
        <v>39924.914270408881</v>
      </c>
      <c r="H72">
        <f>ROUND(Database[[#This Row],[VIAGEM]]-Database[[#This Row],[ORDEM]],0)</f>
        <v>5</v>
      </c>
      <c r="I72">
        <v>1</v>
      </c>
      <c r="J72" t="s">
        <v>78</v>
      </c>
      <c r="K72" t="s">
        <v>101</v>
      </c>
      <c r="L72" t="s">
        <v>81</v>
      </c>
      <c r="M72">
        <v>1000</v>
      </c>
    </row>
    <row r="73" spans="1:13">
      <c r="A73">
        <v>2009</v>
      </c>
      <c r="B73" t="s">
        <v>150</v>
      </c>
      <c r="C73" t="s">
        <v>57</v>
      </c>
      <c r="D73" t="s">
        <v>51</v>
      </c>
      <c r="E73" t="s">
        <v>62</v>
      </c>
      <c r="F73">
        <v>39944</v>
      </c>
      <c r="G73">
        <v>39949.720609302138</v>
      </c>
      <c r="H73">
        <f>ROUND(Database[[#This Row],[VIAGEM]]-Database[[#This Row],[ORDEM]],0)</f>
        <v>6</v>
      </c>
      <c r="I73">
        <v>0</v>
      </c>
      <c r="J73" t="s">
        <v>80</v>
      </c>
      <c r="K73" t="s">
        <v>88</v>
      </c>
      <c r="L73" t="s">
        <v>138</v>
      </c>
      <c r="M73">
        <v>20</v>
      </c>
    </row>
    <row r="74" spans="1:13">
      <c r="A74">
        <v>2009</v>
      </c>
      <c r="B74" t="s">
        <v>154</v>
      </c>
      <c r="C74" t="s">
        <v>60</v>
      </c>
      <c r="D74" t="s">
        <v>49</v>
      </c>
      <c r="E74" t="s">
        <v>62</v>
      </c>
      <c r="F74">
        <v>39864</v>
      </c>
      <c r="G74">
        <v>39872.337253797894</v>
      </c>
      <c r="H74">
        <f>ROUND(Database[[#This Row],[VIAGEM]]-Database[[#This Row],[ORDEM]],0)</f>
        <v>8</v>
      </c>
      <c r="I74">
        <v>1</v>
      </c>
      <c r="J74" t="s">
        <v>72</v>
      </c>
      <c r="K74" t="s">
        <v>111</v>
      </c>
      <c r="L74" t="s">
        <v>85</v>
      </c>
      <c r="M74">
        <v>46000</v>
      </c>
    </row>
    <row r="75" spans="1:13">
      <c r="A75">
        <v>2009</v>
      </c>
      <c r="B75" t="s">
        <v>146</v>
      </c>
      <c r="C75" t="s">
        <v>25</v>
      </c>
      <c r="D75" t="s">
        <v>45</v>
      </c>
      <c r="E75" t="s">
        <v>60</v>
      </c>
      <c r="F75">
        <v>40121</v>
      </c>
      <c r="G75">
        <v>40123.105794362789</v>
      </c>
      <c r="H75">
        <f>ROUND(Database[[#This Row],[VIAGEM]]-Database[[#This Row],[ORDEM]],0)</f>
        <v>2</v>
      </c>
      <c r="I75">
        <v>0</v>
      </c>
      <c r="J75" t="s">
        <v>72</v>
      </c>
      <c r="K75" t="s">
        <v>110</v>
      </c>
      <c r="L75" t="s">
        <v>85</v>
      </c>
      <c r="M75">
        <v>10000</v>
      </c>
    </row>
    <row r="76" spans="1:13">
      <c r="A76">
        <v>2009</v>
      </c>
      <c r="B76" t="s">
        <v>155</v>
      </c>
      <c r="C76" t="s">
        <v>58</v>
      </c>
      <c r="D76" t="s">
        <v>105</v>
      </c>
      <c r="E76" t="s">
        <v>56</v>
      </c>
      <c r="F76">
        <v>40080</v>
      </c>
      <c r="G76">
        <v>40081.473651954147</v>
      </c>
      <c r="H76">
        <f>ROUND(Database[[#This Row],[VIAGEM]]-Database[[#This Row],[ORDEM]],0)</f>
        <v>1</v>
      </c>
      <c r="I76">
        <v>1</v>
      </c>
      <c r="J76" t="s">
        <v>136</v>
      </c>
      <c r="K76" t="s">
        <v>94</v>
      </c>
      <c r="L76" t="s">
        <v>83</v>
      </c>
      <c r="M76">
        <v>300</v>
      </c>
    </row>
    <row r="77" spans="1:13">
      <c r="A77">
        <v>2009</v>
      </c>
      <c r="B77" t="s">
        <v>147</v>
      </c>
      <c r="C77" t="s">
        <v>61</v>
      </c>
      <c r="D77" t="s">
        <v>48</v>
      </c>
      <c r="E77" t="s">
        <v>63</v>
      </c>
      <c r="F77">
        <v>39987</v>
      </c>
      <c r="G77">
        <v>39987.2326867546</v>
      </c>
      <c r="H77">
        <f>ROUND(Database[[#This Row],[VIAGEM]]-Database[[#This Row],[ORDEM]],0)</f>
        <v>0</v>
      </c>
      <c r="I77">
        <v>1</v>
      </c>
      <c r="J77" t="s">
        <v>74</v>
      </c>
      <c r="K77" t="s">
        <v>96</v>
      </c>
      <c r="L77" t="s">
        <v>83</v>
      </c>
      <c r="M77">
        <v>400</v>
      </c>
    </row>
    <row r="78" spans="1:13">
      <c r="A78">
        <v>2009</v>
      </c>
      <c r="B78" t="s">
        <v>153</v>
      </c>
      <c r="C78" t="s">
        <v>62</v>
      </c>
      <c r="D78" t="s">
        <v>47</v>
      </c>
      <c r="E78" t="s">
        <v>61</v>
      </c>
      <c r="F78">
        <v>40016</v>
      </c>
      <c r="G78">
        <v>40018.506009938421</v>
      </c>
      <c r="H78">
        <f>ROUND(Database[[#This Row],[VIAGEM]]-Database[[#This Row],[ORDEM]],0)</f>
        <v>3</v>
      </c>
      <c r="I78">
        <v>0</v>
      </c>
      <c r="J78" t="s">
        <v>78</v>
      </c>
      <c r="K78" t="s">
        <v>99</v>
      </c>
      <c r="L78" t="s">
        <v>81</v>
      </c>
      <c r="M78">
        <v>2000</v>
      </c>
    </row>
    <row r="79" spans="1:13">
      <c r="A79">
        <v>2009</v>
      </c>
      <c r="B79" t="s">
        <v>145</v>
      </c>
      <c r="C79" t="s">
        <v>61</v>
      </c>
      <c r="D79" t="s">
        <v>48</v>
      </c>
      <c r="E79" t="s">
        <v>57</v>
      </c>
      <c r="F79">
        <v>39817</v>
      </c>
      <c r="G79">
        <v>39819.657812920275</v>
      </c>
      <c r="H79">
        <f>ROUND(Database[[#This Row],[VIAGEM]]-Database[[#This Row],[ORDEM]],0)</f>
        <v>3</v>
      </c>
      <c r="I79">
        <v>0</v>
      </c>
      <c r="J79" t="s">
        <v>73</v>
      </c>
      <c r="K79" t="s">
        <v>107</v>
      </c>
      <c r="L79" t="s">
        <v>83</v>
      </c>
      <c r="M79">
        <v>500</v>
      </c>
    </row>
    <row r="80" spans="1:13">
      <c r="A80">
        <v>2009</v>
      </c>
      <c r="B80" t="s">
        <v>145</v>
      </c>
      <c r="C80" t="s">
        <v>61</v>
      </c>
      <c r="D80" t="s">
        <v>48</v>
      </c>
      <c r="E80" t="s">
        <v>60</v>
      </c>
      <c r="F80">
        <v>39823</v>
      </c>
      <c r="G80">
        <v>39828.531508256696</v>
      </c>
      <c r="H80">
        <f>ROUND(Database[[#This Row],[VIAGEM]]-Database[[#This Row],[ORDEM]],0)</f>
        <v>6</v>
      </c>
      <c r="I80">
        <v>1</v>
      </c>
      <c r="J80" t="s">
        <v>73</v>
      </c>
      <c r="K80" t="s">
        <v>108</v>
      </c>
      <c r="L80" t="s">
        <v>83</v>
      </c>
      <c r="M80">
        <v>300</v>
      </c>
    </row>
    <row r="81" spans="1:13">
      <c r="A81">
        <v>2009</v>
      </c>
      <c r="B81" t="s">
        <v>152</v>
      </c>
      <c r="C81" t="s">
        <v>58</v>
      </c>
      <c r="D81" t="s">
        <v>105</v>
      </c>
      <c r="E81" t="s">
        <v>25</v>
      </c>
      <c r="F81">
        <v>40109</v>
      </c>
      <c r="G81">
        <v>40110.742399832263</v>
      </c>
      <c r="H81">
        <f>ROUND(Database[[#This Row],[VIAGEM]]-Database[[#This Row],[ORDEM]],0)</f>
        <v>2</v>
      </c>
      <c r="I81">
        <v>0</v>
      </c>
      <c r="J81" t="s">
        <v>136</v>
      </c>
      <c r="K81" t="s">
        <v>93</v>
      </c>
      <c r="L81" t="s">
        <v>83</v>
      </c>
      <c r="M81">
        <v>300</v>
      </c>
    </row>
    <row r="82" spans="1:13">
      <c r="A82">
        <v>2009</v>
      </c>
      <c r="B82" t="s">
        <v>147</v>
      </c>
      <c r="C82" t="s">
        <v>57</v>
      </c>
      <c r="D82" t="s">
        <v>51</v>
      </c>
      <c r="E82" t="s">
        <v>61</v>
      </c>
      <c r="F82">
        <v>39981</v>
      </c>
      <c r="G82">
        <v>39982.008852575178</v>
      </c>
      <c r="H82">
        <f>ROUND(Database[[#This Row],[VIAGEM]]-Database[[#This Row],[ORDEM]],0)</f>
        <v>1</v>
      </c>
      <c r="I82">
        <v>1</v>
      </c>
      <c r="J82" t="s">
        <v>71</v>
      </c>
      <c r="K82" t="s">
        <v>102</v>
      </c>
      <c r="L82" t="s">
        <v>84</v>
      </c>
      <c r="M82">
        <v>74000</v>
      </c>
    </row>
    <row r="83" spans="1:13">
      <c r="A83">
        <v>2009</v>
      </c>
      <c r="B83" t="s">
        <v>147</v>
      </c>
      <c r="C83" t="s">
        <v>57</v>
      </c>
      <c r="D83" t="s">
        <v>51</v>
      </c>
      <c r="E83" t="s">
        <v>56</v>
      </c>
      <c r="F83">
        <v>39990</v>
      </c>
      <c r="G83">
        <v>39998.213880175303</v>
      </c>
      <c r="H83">
        <f>ROUND(Database[[#This Row],[VIAGEM]]-Database[[#This Row],[ORDEM]],0)</f>
        <v>8</v>
      </c>
      <c r="I83">
        <v>0</v>
      </c>
      <c r="J83" t="s">
        <v>74</v>
      </c>
      <c r="K83" t="s">
        <v>98</v>
      </c>
      <c r="L83" t="s">
        <v>83</v>
      </c>
      <c r="M83">
        <v>100</v>
      </c>
    </row>
    <row r="84" spans="1:13">
      <c r="A84">
        <v>2009</v>
      </c>
      <c r="B84" t="s">
        <v>147</v>
      </c>
      <c r="C84" t="s">
        <v>60</v>
      </c>
      <c r="D84" t="s">
        <v>49</v>
      </c>
      <c r="E84" t="s">
        <v>25</v>
      </c>
      <c r="F84">
        <v>39965</v>
      </c>
      <c r="G84">
        <v>39974.461267107697</v>
      </c>
      <c r="H84">
        <f>ROUND(Database[[#This Row],[VIAGEM]]-Database[[#This Row],[ORDEM]],0)</f>
        <v>9</v>
      </c>
      <c r="I84">
        <v>1</v>
      </c>
      <c r="J84" t="s">
        <v>74</v>
      </c>
      <c r="K84" t="s">
        <v>96</v>
      </c>
      <c r="L84" t="s">
        <v>83</v>
      </c>
      <c r="M84">
        <v>200</v>
      </c>
    </row>
    <row r="85" spans="1:13">
      <c r="A85">
        <v>2009</v>
      </c>
      <c r="B85" t="s">
        <v>148</v>
      </c>
      <c r="C85" t="s">
        <v>63</v>
      </c>
      <c r="D85" t="s">
        <v>46</v>
      </c>
      <c r="E85" t="s">
        <v>57</v>
      </c>
      <c r="F85">
        <v>40150</v>
      </c>
      <c r="G85">
        <v>40157.564506371207</v>
      </c>
      <c r="H85">
        <f>ROUND(Database[[#This Row],[VIAGEM]]-Database[[#This Row],[ORDEM]],0)</f>
        <v>8</v>
      </c>
      <c r="I85">
        <v>1</v>
      </c>
      <c r="J85" t="s">
        <v>136</v>
      </c>
      <c r="K85" t="s">
        <v>94</v>
      </c>
      <c r="L85" t="s">
        <v>83</v>
      </c>
      <c r="M85">
        <v>500</v>
      </c>
    </row>
    <row r="86" spans="1:13">
      <c r="A86">
        <v>2009</v>
      </c>
      <c r="B86" t="s">
        <v>152</v>
      </c>
      <c r="C86" t="s">
        <v>58</v>
      </c>
      <c r="D86" t="s">
        <v>105</v>
      </c>
      <c r="E86" t="s">
        <v>25</v>
      </c>
      <c r="F86">
        <v>40106</v>
      </c>
      <c r="G86">
        <v>40108.374073865292</v>
      </c>
      <c r="H86">
        <f>ROUND(Database[[#This Row],[VIAGEM]]-Database[[#This Row],[ORDEM]],0)</f>
        <v>2</v>
      </c>
      <c r="I86">
        <v>1</v>
      </c>
      <c r="J86" t="s">
        <v>73</v>
      </c>
      <c r="K86" t="s">
        <v>108</v>
      </c>
      <c r="L86" t="s">
        <v>83</v>
      </c>
      <c r="M86">
        <v>300</v>
      </c>
    </row>
    <row r="87" spans="1:13">
      <c r="A87">
        <v>2009</v>
      </c>
      <c r="B87" t="s">
        <v>146</v>
      </c>
      <c r="C87" t="s">
        <v>58</v>
      </c>
      <c r="D87" t="s">
        <v>105</v>
      </c>
      <c r="E87" t="s">
        <v>63</v>
      </c>
      <c r="F87">
        <v>40131</v>
      </c>
      <c r="G87">
        <v>40137.752297969739</v>
      </c>
      <c r="H87">
        <f>ROUND(Database[[#This Row],[VIAGEM]]-Database[[#This Row],[ORDEM]],0)</f>
        <v>7</v>
      </c>
      <c r="I87">
        <v>0</v>
      </c>
      <c r="J87" t="s">
        <v>71</v>
      </c>
      <c r="K87" t="s">
        <v>102</v>
      </c>
      <c r="L87" t="s">
        <v>84</v>
      </c>
      <c r="M87">
        <v>76000</v>
      </c>
    </row>
    <row r="88" spans="1:13">
      <c r="A88">
        <v>2009</v>
      </c>
      <c r="B88" t="s">
        <v>149</v>
      </c>
      <c r="C88" t="s">
        <v>63</v>
      </c>
      <c r="D88" t="s">
        <v>46</v>
      </c>
      <c r="E88" t="s">
        <v>61</v>
      </c>
      <c r="F88">
        <v>40044</v>
      </c>
      <c r="G88">
        <v>40045.760675971171</v>
      </c>
      <c r="H88">
        <f>ROUND(Database[[#This Row],[VIAGEM]]-Database[[#This Row],[ORDEM]],0)</f>
        <v>2</v>
      </c>
      <c r="I88">
        <v>1</v>
      </c>
      <c r="J88" t="s">
        <v>74</v>
      </c>
      <c r="K88" t="s">
        <v>98</v>
      </c>
      <c r="L88" t="s">
        <v>83</v>
      </c>
      <c r="M88">
        <v>500</v>
      </c>
    </row>
    <row r="89" spans="1:13">
      <c r="A89">
        <v>2009</v>
      </c>
      <c r="B89" t="s">
        <v>147</v>
      </c>
      <c r="C89" t="s">
        <v>63</v>
      </c>
      <c r="D89" t="s">
        <v>46</v>
      </c>
      <c r="E89" t="s">
        <v>57</v>
      </c>
      <c r="F89">
        <v>39989</v>
      </c>
      <c r="G89">
        <v>39991.059165032719</v>
      </c>
      <c r="H89">
        <f>ROUND(Database[[#This Row],[VIAGEM]]-Database[[#This Row],[ORDEM]],0)</f>
        <v>2</v>
      </c>
      <c r="I89">
        <v>1</v>
      </c>
      <c r="J89" t="s">
        <v>76</v>
      </c>
      <c r="K89" t="s">
        <v>113</v>
      </c>
      <c r="L89" t="s">
        <v>139</v>
      </c>
      <c r="M89">
        <v>1860000</v>
      </c>
    </row>
    <row r="90" spans="1:13">
      <c r="A90">
        <v>2009</v>
      </c>
      <c r="B90" t="s">
        <v>146</v>
      </c>
      <c r="C90" t="s">
        <v>59</v>
      </c>
      <c r="D90" t="s">
        <v>50</v>
      </c>
      <c r="E90" t="s">
        <v>25</v>
      </c>
      <c r="F90">
        <v>40136</v>
      </c>
      <c r="G90">
        <v>40142.444165773872</v>
      </c>
      <c r="H90">
        <f>ROUND(Database[[#This Row],[VIAGEM]]-Database[[#This Row],[ORDEM]],0)</f>
        <v>6</v>
      </c>
      <c r="I90">
        <v>1</v>
      </c>
      <c r="J90" t="s">
        <v>80</v>
      </c>
      <c r="K90" t="s">
        <v>87</v>
      </c>
      <c r="L90" t="s">
        <v>138</v>
      </c>
      <c r="M90">
        <v>30</v>
      </c>
    </row>
    <row r="91" spans="1:13">
      <c r="A91">
        <v>2009</v>
      </c>
      <c r="B91" t="s">
        <v>154</v>
      </c>
      <c r="C91" t="s">
        <v>61</v>
      </c>
      <c r="D91" t="s">
        <v>48</v>
      </c>
      <c r="E91" t="s">
        <v>57</v>
      </c>
      <c r="F91">
        <v>39862</v>
      </c>
      <c r="G91">
        <v>39866.075187454415</v>
      </c>
      <c r="H91">
        <f>ROUND(Database[[#This Row],[VIAGEM]]-Database[[#This Row],[ORDEM]],0)</f>
        <v>4</v>
      </c>
      <c r="I91">
        <v>1</v>
      </c>
      <c r="J91" t="s">
        <v>72</v>
      </c>
      <c r="K91" t="s">
        <v>109</v>
      </c>
      <c r="L91" t="s">
        <v>85</v>
      </c>
      <c r="M91">
        <v>19000</v>
      </c>
    </row>
    <row r="92" spans="1:13">
      <c r="A92">
        <v>2009</v>
      </c>
      <c r="B92" t="s">
        <v>149</v>
      </c>
      <c r="C92" t="s">
        <v>61</v>
      </c>
      <c r="D92" t="s">
        <v>48</v>
      </c>
      <c r="E92" t="s">
        <v>62</v>
      </c>
      <c r="F92">
        <v>40049</v>
      </c>
      <c r="G92">
        <v>40054.567601845185</v>
      </c>
      <c r="H92">
        <f>ROUND(Database[[#This Row],[VIAGEM]]-Database[[#This Row],[ORDEM]],0)</f>
        <v>6</v>
      </c>
      <c r="I92">
        <v>0</v>
      </c>
      <c r="J92" t="s">
        <v>76</v>
      </c>
      <c r="K92" t="s">
        <v>113</v>
      </c>
      <c r="L92" t="s">
        <v>139</v>
      </c>
      <c r="M92">
        <v>1450000</v>
      </c>
    </row>
    <row r="93" spans="1:13">
      <c r="A93">
        <v>2009</v>
      </c>
      <c r="B93" t="s">
        <v>151</v>
      </c>
      <c r="C93" t="s">
        <v>59</v>
      </c>
      <c r="D93" t="s">
        <v>50</v>
      </c>
      <c r="E93" t="s">
        <v>57</v>
      </c>
      <c r="F93">
        <v>39880</v>
      </c>
      <c r="G93">
        <v>39886.455458786717</v>
      </c>
      <c r="H93">
        <f>ROUND(Database[[#This Row],[VIAGEM]]-Database[[#This Row],[ORDEM]],0)</f>
        <v>6</v>
      </c>
      <c r="I93">
        <v>0</v>
      </c>
      <c r="J93" t="s">
        <v>74</v>
      </c>
      <c r="K93" t="s">
        <v>98</v>
      </c>
      <c r="L93" t="s">
        <v>83</v>
      </c>
      <c r="M93">
        <v>500</v>
      </c>
    </row>
    <row r="94" spans="1:13">
      <c r="A94">
        <v>2009</v>
      </c>
      <c r="B94" t="s">
        <v>154</v>
      </c>
      <c r="C94" t="s">
        <v>58</v>
      </c>
      <c r="D94" t="s">
        <v>105</v>
      </c>
      <c r="E94" t="s">
        <v>63</v>
      </c>
      <c r="F94">
        <v>39863</v>
      </c>
      <c r="G94">
        <v>39868.263228856347</v>
      </c>
      <c r="H94">
        <f>ROUND(Database[[#This Row],[VIAGEM]]-Database[[#This Row],[ORDEM]],0)</f>
        <v>5</v>
      </c>
      <c r="I94">
        <v>1</v>
      </c>
      <c r="J94" t="s">
        <v>78</v>
      </c>
      <c r="K94" t="s">
        <v>99</v>
      </c>
      <c r="L94" t="s">
        <v>81</v>
      </c>
      <c r="M94">
        <v>2000</v>
      </c>
    </row>
    <row r="95" spans="1:13">
      <c r="A95">
        <v>2009</v>
      </c>
      <c r="B95" t="s">
        <v>150</v>
      </c>
      <c r="C95" t="s">
        <v>63</v>
      </c>
      <c r="D95" t="s">
        <v>46</v>
      </c>
      <c r="E95" t="s">
        <v>58</v>
      </c>
      <c r="F95">
        <v>39958</v>
      </c>
      <c r="G95">
        <v>39966.084132405274</v>
      </c>
      <c r="H95">
        <f>ROUND(Database[[#This Row],[VIAGEM]]-Database[[#This Row],[ORDEM]],0)</f>
        <v>8</v>
      </c>
      <c r="I95">
        <v>0</v>
      </c>
      <c r="J95" t="s">
        <v>78</v>
      </c>
      <c r="K95" t="s">
        <v>99</v>
      </c>
      <c r="L95" t="s">
        <v>81</v>
      </c>
      <c r="M95">
        <v>2500</v>
      </c>
    </row>
    <row r="96" spans="1:13">
      <c r="A96">
        <v>2009</v>
      </c>
      <c r="B96" t="s">
        <v>151</v>
      </c>
      <c r="C96" t="s">
        <v>25</v>
      </c>
      <c r="D96" t="s">
        <v>45</v>
      </c>
      <c r="E96" t="s">
        <v>59</v>
      </c>
      <c r="F96">
        <v>39892</v>
      </c>
      <c r="G96">
        <v>39896.662220208338</v>
      </c>
      <c r="H96">
        <f>ROUND(Database[[#This Row],[VIAGEM]]-Database[[#This Row],[ORDEM]],0)</f>
        <v>5</v>
      </c>
      <c r="I96">
        <v>1</v>
      </c>
      <c r="J96" t="s">
        <v>76</v>
      </c>
      <c r="K96" t="s">
        <v>113</v>
      </c>
      <c r="L96" t="s">
        <v>139</v>
      </c>
      <c r="M96">
        <v>600000</v>
      </c>
    </row>
    <row r="97" spans="1:13">
      <c r="A97">
        <v>2009</v>
      </c>
      <c r="B97" t="s">
        <v>147</v>
      </c>
      <c r="C97" t="s">
        <v>25</v>
      </c>
      <c r="D97" t="s">
        <v>45</v>
      </c>
      <c r="E97" t="s">
        <v>61</v>
      </c>
      <c r="F97">
        <v>39991</v>
      </c>
      <c r="G97">
        <v>39994.312935248374</v>
      </c>
      <c r="H97">
        <f>ROUND(Database[[#This Row],[VIAGEM]]-Database[[#This Row],[ORDEM]],0)</f>
        <v>3</v>
      </c>
      <c r="I97">
        <v>1</v>
      </c>
      <c r="J97" t="s">
        <v>80</v>
      </c>
      <c r="K97" t="s">
        <v>89</v>
      </c>
      <c r="L97" t="s">
        <v>81</v>
      </c>
      <c r="M97">
        <v>2000</v>
      </c>
    </row>
    <row r="98" spans="1:13">
      <c r="A98">
        <v>2009</v>
      </c>
      <c r="B98" t="s">
        <v>152</v>
      </c>
      <c r="C98" t="s">
        <v>59</v>
      </c>
      <c r="D98" t="s">
        <v>50</v>
      </c>
      <c r="E98" t="s">
        <v>63</v>
      </c>
      <c r="F98">
        <v>40097</v>
      </c>
      <c r="G98">
        <v>40105.578149400535</v>
      </c>
      <c r="H98">
        <f>ROUND(Database[[#This Row],[VIAGEM]]-Database[[#This Row],[ORDEM]],0)</f>
        <v>9</v>
      </c>
      <c r="I98">
        <v>1</v>
      </c>
      <c r="J98" t="s">
        <v>71</v>
      </c>
      <c r="K98" t="s">
        <v>104</v>
      </c>
      <c r="L98" t="s">
        <v>84</v>
      </c>
      <c r="M98">
        <v>89000</v>
      </c>
    </row>
    <row r="99" spans="1:13">
      <c r="A99">
        <v>2009</v>
      </c>
      <c r="B99" t="s">
        <v>145</v>
      </c>
      <c r="C99" t="s">
        <v>63</v>
      </c>
      <c r="D99" t="s">
        <v>46</v>
      </c>
      <c r="E99" t="s">
        <v>61</v>
      </c>
      <c r="F99">
        <v>39821</v>
      </c>
      <c r="G99">
        <v>39821.047931614674</v>
      </c>
      <c r="H99">
        <f>ROUND(Database[[#This Row],[VIAGEM]]-Database[[#This Row],[ORDEM]],0)</f>
        <v>0</v>
      </c>
      <c r="I99">
        <v>1</v>
      </c>
      <c r="J99" t="s">
        <v>71</v>
      </c>
      <c r="K99" t="s">
        <v>103</v>
      </c>
      <c r="L99" t="s">
        <v>84</v>
      </c>
      <c r="M99">
        <v>81000</v>
      </c>
    </row>
    <row r="100" spans="1:13">
      <c r="A100">
        <v>2009</v>
      </c>
      <c r="B100" t="s">
        <v>154</v>
      </c>
      <c r="C100" t="s">
        <v>58</v>
      </c>
      <c r="D100" t="s">
        <v>105</v>
      </c>
      <c r="E100" t="s">
        <v>57</v>
      </c>
      <c r="F100">
        <v>39867</v>
      </c>
      <c r="G100">
        <v>39873.752121747595</v>
      </c>
      <c r="H100">
        <f>ROUND(Database[[#This Row],[VIAGEM]]-Database[[#This Row],[ORDEM]],0)</f>
        <v>7</v>
      </c>
      <c r="I100">
        <v>1</v>
      </c>
      <c r="J100" t="s">
        <v>70</v>
      </c>
      <c r="K100" t="s">
        <v>92</v>
      </c>
      <c r="L100" t="s">
        <v>82</v>
      </c>
      <c r="M100">
        <v>1000</v>
      </c>
    </row>
    <row r="101" spans="1:13">
      <c r="A101">
        <v>2009</v>
      </c>
      <c r="B101" t="s">
        <v>145</v>
      </c>
      <c r="C101" t="s">
        <v>62</v>
      </c>
      <c r="D101" t="s">
        <v>47</v>
      </c>
      <c r="E101" t="s">
        <v>63</v>
      </c>
      <c r="F101">
        <v>39839</v>
      </c>
      <c r="G101">
        <v>39842.580817263603</v>
      </c>
      <c r="H101">
        <f>ROUND(Database[[#This Row],[VIAGEM]]-Database[[#This Row],[ORDEM]],0)</f>
        <v>4</v>
      </c>
      <c r="I101">
        <v>1</v>
      </c>
      <c r="J101" t="s">
        <v>72</v>
      </c>
      <c r="K101" t="s">
        <v>110</v>
      </c>
      <c r="L101" t="s">
        <v>85</v>
      </c>
      <c r="M101">
        <v>28000</v>
      </c>
    </row>
    <row r="102" spans="1:13">
      <c r="A102">
        <v>2009</v>
      </c>
      <c r="B102" t="s">
        <v>152</v>
      </c>
      <c r="C102" t="s">
        <v>25</v>
      </c>
      <c r="D102" t="s">
        <v>45</v>
      </c>
      <c r="E102" t="s">
        <v>62</v>
      </c>
      <c r="F102">
        <v>40088</v>
      </c>
      <c r="G102">
        <v>40097.632895642164</v>
      </c>
      <c r="H102">
        <f>ROUND(Database[[#This Row],[VIAGEM]]-Database[[#This Row],[ORDEM]],0)</f>
        <v>10</v>
      </c>
      <c r="I102">
        <v>0</v>
      </c>
      <c r="J102" t="s">
        <v>80</v>
      </c>
      <c r="K102" t="s">
        <v>87</v>
      </c>
      <c r="L102" t="s">
        <v>138</v>
      </c>
      <c r="M102">
        <v>50</v>
      </c>
    </row>
    <row r="103" spans="1:13">
      <c r="A103">
        <v>2009</v>
      </c>
      <c r="B103" t="s">
        <v>154</v>
      </c>
      <c r="C103" t="s">
        <v>25</v>
      </c>
      <c r="D103" t="s">
        <v>45</v>
      </c>
      <c r="E103" t="s">
        <v>63</v>
      </c>
      <c r="F103">
        <v>39855</v>
      </c>
      <c r="G103">
        <v>39864.341109614346</v>
      </c>
      <c r="H103">
        <f>ROUND(Database[[#This Row],[VIAGEM]]-Database[[#This Row],[ORDEM]],0)</f>
        <v>9</v>
      </c>
      <c r="I103">
        <v>0</v>
      </c>
      <c r="J103" t="s">
        <v>70</v>
      </c>
      <c r="K103" t="s">
        <v>92</v>
      </c>
      <c r="L103" t="s">
        <v>82</v>
      </c>
      <c r="M103">
        <v>2000</v>
      </c>
    </row>
    <row r="104" spans="1:13">
      <c r="A104">
        <v>2009</v>
      </c>
      <c r="B104" t="s">
        <v>156</v>
      </c>
      <c r="C104" t="s">
        <v>56</v>
      </c>
      <c r="D104" t="s">
        <v>52</v>
      </c>
      <c r="E104" t="s">
        <v>62</v>
      </c>
      <c r="F104">
        <v>39926</v>
      </c>
      <c r="G104">
        <v>39931.876311762098</v>
      </c>
      <c r="H104">
        <f>ROUND(Database[[#This Row],[VIAGEM]]-Database[[#This Row],[ORDEM]],0)</f>
        <v>6</v>
      </c>
      <c r="I104">
        <v>1</v>
      </c>
      <c r="J104" t="s">
        <v>80</v>
      </c>
      <c r="K104" t="s">
        <v>87</v>
      </c>
      <c r="L104" t="s">
        <v>138</v>
      </c>
      <c r="M104">
        <v>10</v>
      </c>
    </row>
    <row r="105" spans="1:13">
      <c r="A105">
        <v>2009</v>
      </c>
      <c r="B105" t="s">
        <v>145</v>
      </c>
      <c r="C105" t="s">
        <v>56</v>
      </c>
      <c r="D105" t="s">
        <v>52</v>
      </c>
      <c r="E105" t="s">
        <v>61</v>
      </c>
      <c r="F105">
        <v>39832</v>
      </c>
      <c r="G105">
        <v>39833.498034645119</v>
      </c>
      <c r="H105">
        <f>ROUND(Database[[#This Row],[VIAGEM]]-Database[[#This Row],[ORDEM]],0)</f>
        <v>1</v>
      </c>
      <c r="I105">
        <v>1</v>
      </c>
      <c r="J105" t="s">
        <v>71</v>
      </c>
      <c r="K105" t="s">
        <v>103</v>
      </c>
      <c r="L105" t="s">
        <v>84</v>
      </c>
      <c r="M105">
        <v>56000</v>
      </c>
    </row>
    <row r="106" spans="1:13">
      <c r="A106">
        <v>2009</v>
      </c>
      <c r="B106" t="s">
        <v>155</v>
      </c>
      <c r="C106" t="s">
        <v>58</v>
      </c>
      <c r="D106" t="s">
        <v>105</v>
      </c>
      <c r="E106" t="s">
        <v>57</v>
      </c>
      <c r="F106">
        <v>40066</v>
      </c>
      <c r="G106">
        <v>40069.448807945555</v>
      </c>
      <c r="H106">
        <f>ROUND(Database[[#This Row],[VIAGEM]]-Database[[#This Row],[ORDEM]],0)</f>
        <v>3</v>
      </c>
      <c r="I106">
        <v>1</v>
      </c>
      <c r="J106" t="s">
        <v>71</v>
      </c>
      <c r="K106" t="s">
        <v>104</v>
      </c>
      <c r="L106" t="s">
        <v>84</v>
      </c>
      <c r="M106">
        <v>56000</v>
      </c>
    </row>
    <row r="107" spans="1:13">
      <c r="A107">
        <v>2009</v>
      </c>
      <c r="B107" t="s">
        <v>154</v>
      </c>
      <c r="C107" t="s">
        <v>59</v>
      </c>
      <c r="D107" t="s">
        <v>50</v>
      </c>
      <c r="E107" t="s">
        <v>62</v>
      </c>
      <c r="F107">
        <v>39846</v>
      </c>
      <c r="G107">
        <v>39853.661305826303</v>
      </c>
      <c r="H107">
        <f>ROUND(Database[[#This Row],[VIAGEM]]-Database[[#This Row],[ORDEM]],0)</f>
        <v>8</v>
      </c>
      <c r="I107">
        <v>1</v>
      </c>
      <c r="J107" t="s">
        <v>74</v>
      </c>
      <c r="K107" t="s">
        <v>98</v>
      </c>
      <c r="L107" t="s">
        <v>83</v>
      </c>
      <c r="M107">
        <v>500</v>
      </c>
    </row>
    <row r="108" spans="1:13">
      <c r="A108">
        <v>2009</v>
      </c>
      <c r="B108" t="s">
        <v>156</v>
      </c>
      <c r="C108" t="s">
        <v>25</v>
      </c>
      <c r="D108" t="s">
        <v>45</v>
      </c>
      <c r="E108" t="s">
        <v>60</v>
      </c>
      <c r="F108">
        <v>39909</v>
      </c>
      <c r="G108">
        <v>39917.017055441014</v>
      </c>
      <c r="H108">
        <f>ROUND(Database[[#This Row],[VIAGEM]]-Database[[#This Row],[ORDEM]],0)</f>
        <v>8</v>
      </c>
      <c r="I108">
        <v>0</v>
      </c>
      <c r="J108" t="s">
        <v>80</v>
      </c>
      <c r="K108" t="s">
        <v>88</v>
      </c>
      <c r="L108" t="s">
        <v>138</v>
      </c>
      <c r="M108">
        <v>30</v>
      </c>
    </row>
    <row r="109" spans="1:13">
      <c r="A109">
        <v>2009</v>
      </c>
      <c r="B109" t="s">
        <v>146</v>
      </c>
      <c r="C109" t="s">
        <v>58</v>
      </c>
      <c r="D109" t="s">
        <v>105</v>
      </c>
      <c r="E109" t="s">
        <v>57</v>
      </c>
      <c r="F109">
        <v>40142</v>
      </c>
      <c r="G109">
        <v>40150.808382933363</v>
      </c>
      <c r="H109">
        <f>ROUND(Database[[#This Row],[VIAGEM]]-Database[[#This Row],[ORDEM]],0)</f>
        <v>9</v>
      </c>
      <c r="I109">
        <v>0</v>
      </c>
      <c r="J109" t="s">
        <v>80</v>
      </c>
      <c r="K109" t="s">
        <v>88</v>
      </c>
      <c r="L109" t="s">
        <v>138</v>
      </c>
      <c r="M109">
        <v>30</v>
      </c>
    </row>
    <row r="110" spans="1:13">
      <c r="A110">
        <v>2009</v>
      </c>
      <c r="B110" t="s">
        <v>153</v>
      </c>
      <c r="C110" t="s">
        <v>56</v>
      </c>
      <c r="D110" t="s">
        <v>52</v>
      </c>
      <c r="E110" t="s">
        <v>63</v>
      </c>
      <c r="F110">
        <v>40011</v>
      </c>
      <c r="G110">
        <v>40018.12052589879</v>
      </c>
      <c r="H110">
        <f>ROUND(Database[[#This Row],[VIAGEM]]-Database[[#This Row],[ORDEM]],0)</f>
        <v>7</v>
      </c>
      <c r="I110">
        <v>1</v>
      </c>
      <c r="J110" t="s">
        <v>73</v>
      </c>
      <c r="K110" t="s">
        <v>106</v>
      </c>
      <c r="L110" t="s">
        <v>83</v>
      </c>
      <c r="M110">
        <v>100</v>
      </c>
    </row>
    <row r="111" spans="1:13">
      <c r="A111">
        <v>2009</v>
      </c>
      <c r="B111" t="s">
        <v>152</v>
      </c>
      <c r="C111" t="s">
        <v>25</v>
      </c>
      <c r="D111" t="s">
        <v>45</v>
      </c>
      <c r="E111" t="s">
        <v>63</v>
      </c>
      <c r="F111">
        <v>40093</v>
      </c>
      <c r="G111">
        <v>40099.92007970011</v>
      </c>
      <c r="H111">
        <f>ROUND(Database[[#This Row],[VIAGEM]]-Database[[#This Row],[ORDEM]],0)</f>
        <v>7</v>
      </c>
      <c r="I111">
        <v>1</v>
      </c>
      <c r="J111" t="s">
        <v>73</v>
      </c>
      <c r="K111" t="s">
        <v>107</v>
      </c>
      <c r="L111" t="s">
        <v>83</v>
      </c>
      <c r="M111">
        <v>200</v>
      </c>
    </row>
    <row r="112" spans="1:13">
      <c r="A112">
        <v>2009</v>
      </c>
      <c r="B112" t="s">
        <v>156</v>
      </c>
      <c r="C112" t="s">
        <v>61</v>
      </c>
      <c r="D112" t="s">
        <v>48</v>
      </c>
      <c r="E112" t="s">
        <v>60</v>
      </c>
      <c r="F112">
        <v>39909</v>
      </c>
      <c r="G112">
        <v>39917.970275522348</v>
      </c>
      <c r="H112">
        <f>ROUND(Database[[#This Row],[VIAGEM]]-Database[[#This Row],[ORDEM]],0)</f>
        <v>9</v>
      </c>
      <c r="I112">
        <v>0</v>
      </c>
      <c r="J112" t="s">
        <v>71</v>
      </c>
      <c r="K112" t="s">
        <v>104</v>
      </c>
      <c r="L112" t="s">
        <v>84</v>
      </c>
      <c r="M112">
        <v>63000</v>
      </c>
    </row>
    <row r="113" spans="1:13">
      <c r="A113">
        <v>2009</v>
      </c>
      <c r="B113" t="s">
        <v>145</v>
      </c>
      <c r="C113" t="s">
        <v>60</v>
      </c>
      <c r="D113" t="s">
        <v>49</v>
      </c>
      <c r="E113" t="s">
        <v>62</v>
      </c>
      <c r="F113">
        <v>39830</v>
      </c>
      <c r="G113">
        <v>39834.816501818685</v>
      </c>
      <c r="H113">
        <f>ROUND(Database[[#This Row],[VIAGEM]]-Database[[#This Row],[ORDEM]],0)</f>
        <v>5</v>
      </c>
      <c r="I113">
        <v>1</v>
      </c>
      <c r="J113" t="s">
        <v>73</v>
      </c>
      <c r="K113" t="s">
        <v>108</v>
      </c>
      <c r="L113" t="s">
        <v>83</v>
      </c>
      <c r="M113">
        <v>400</v>
      </c>
    </row>
    <row r="114" spans="1:13">
      <c r="A114">
        <v>2009</v>
      </c>
      <c r="B114" t="s">
        <v>147</v>
      </c>
      <c r="C114" t="s">
        <v>57</v>
      </c>
      <c r="D114" t="s">
        <v>51</v>
      </c>
      <c r="E114" t="s">
        <v>58</v>
      </c>
      <c r="F114">
        <v>39984</v>
      </c>
      <c r="G114">
        <v>39988.010601679685</v>
      </c>
      <c r="H114">
        <f>ROUND(Database[[#This Row],[VIAGEM]]-Database[[#This Row],[ORDEM]],0)</f>
        <v>4</v>
      </c>
      <c r="I114">
        <v>1</v>
      </c>
      <c r="J114" t="s">
        <v>70</v>
      </c>
      <c r="K114" t="s">
        <v>90</v>
      </c>
      <c r="L114" t="s">
        <v>82</v>
      </c>
      <c r="M114">
        <v>1000</v>
      </c>
    </row>
    <row r="115" spans="1:13">
      <c r="A115">
        <v>2009</v>
      </c>
      <c r="B115" t="s">
        <v>155</v>
      </c>
      <c r="C115" t="s">
        <v>57</v>
      </c>
      <c r="D115" t="s">
        <v>51</v>
      </c>
      <c r="E115" t="s">
        <v>59</v>
      </c>
      <c r="F115">
        <v>40061</v>
      </c>
      <c r="G115">
        <v>40066.102771320555</v>
      </c>
      <c r="H115">
        <f>ROUND(Database[[#This Row],[VIAGEM]]-Database[[#This Row],[ORDEM]],0)</f>
        <v>5</v>
      </c>
      <c r="I115">
        <v>0</v>
      </c>
      <c r="J115" t="s">
        <v>73</v>
      </c>
      <c r="K115" t="s">
        <v>108</v>
      </c>
      <c r="L115" t="s">
        <v>83</v>
      </c>
      <c r="M115">
        <v>400</v>
      </c>
    </row>
    <row r="116" spans="1:13">
      <c r="A116">
        <v>2009</v>
      </c>
      <c r="B116" t="s">
        <v>155</v>
      </c>
      <c r="C116" t="s">
        <v>61</v>
      </c>
      <c r="D116" t="s">
        <v>48</v>
      </c>
      <c r="E116" t="s">
        <v>25</v>
      </c>
      <c r="F116">
        <v>40077</v>
      </c>
      <c r="G116">
        <v>40078.788438892945</v>
      </c>
      <c r="H116">
        <f>ROUND(Database[[#This Row],[VIAGEM]]-Database[[#This Row],[ORDEM]],0)</f>
        <v>2</v>
      </c>
      <c r="I116">
        <v>0</v>
      </c>
      <c r="J116" t="s">
        <v>80</v>
      </c>
      <c r="K116" t="s">
        <v>89</v>
      </c>
      <c r="L116" t="s">
        <v>81</v>
      </c>
      <c r="M116">
        <v>1000</v>
      </c>
    </row>
    <row r="117" spans="1:13">
      <c r="A117">
        <v>2009</v>
      </c>
      <c r="B117" t="s">
        <v>156</v>
      </c>
      <c r="C117" t="s">
        <v>61</v>
      </c>
      <c r="D117" t="s">
        <v>48</v>
      </c>
      <c r="E117" t="s">
        <v>63</v>
      </c>
      <c r="F117">
        <v>39925</v>
      </c>
      <c r="G117">
        <v>39925.717106331045</v>
      </c>
      <c r="H117">
        <f>ROUND(Database[[#This Row],[VIAGEM]]-Database[[#This Row],[ORDEM]],0)</f>
        <v>1</v>
      </c>
      <c r="I117">
        <v>1</v>
      </c>
      <c r="J117" t="s">
        <v>80</v>
      </c>
      <c r="K117" t="s">
        <v>88</v>
      </c>
      <c r="L117" t="s">
        <v>138</v>
      </c>
      <c r="M117">
        <v>40</v>
      </c>
    </row>
    <row r="118" spans="1:13">
      <c r="A118">
        <v>2009</v>
      </c>
      <c r="B118" t="s">
        <v>146</v>
      </c>
      <c r="C118" t="s">
        <v>61</v>
      </c>
      <c r="D118" t="s">
        <v>48</v>
      </c>
      <c r="E118" t="s">
        <v>25</v>
      </c>
      <c r="F118">
        <v>40131</v>
      </c>
      <c r="G118">
        <v>40135.945229600402</v>
      </c>
      <c r="H118">
        <f>ROUND(Database[[#This Row],[VIAGEM]]-Database[[#This Row],[ORDEM]],0)</f>
        <v>5</v>
      </c>
      <c r="I118">
        <v>1</v>
      </c>
      <c r="J118" t="s">
        <v>70</v>
      </c>
      <c r="K118" t="s">
        <v>91</v>
      </c>
      <c r="L118" t="s">
        <v>82</v>
      </c>
      <c r="M118">
        <v>3000</v>
      </c>
    </row>
    <row r="119" spans="1:13">
      <c r="A119">
        <v>2009</v>
      </c>
      <c r="B119" t="s">
        <v>152</v>
      </c>
      <c r="C119" t="s">
        <v>60</v>
      </c>
      <c r="D119" t="s">
        <v>49</v>
      </c>
      <c r="E119" t="s">
        <v>61</v>
      </c>
      <c r="F119">
        <v>40106</v>
      </c>
      <c r="G119">
        <v>40111.230963298942</v>
      </c>
      <c r="H119">
        <f>ROUND(Database[[#This Row],[VIAGEM]]-Database[[#This Row],[ORDEM]],0)</f>
        <v>5</v>
      </c>
      <c r="I119">
        <v>0</v>
      </c>
      <c r="J119" t="s">
        <v>71</v>
      </c>
      <c r="K119" t="s">
        <v>104</v>
      </c>
      <c r="L119" t="s">
        <v>84</v>
      </c>
      <c r="M119">
        <v>75000</v>
      </c>
    </row>
    <row r="120" spans="1:13">
      <c r="A120">
        <v>2009</v>
      </c>
      <c r="B120" t="s">
        <v>156</v>
      </c>
      <c r="C120" t="s">
        <v>57</v>
      </c>
      <c r="D120" t="s">
        <v>51</v>
      </c>
      <c r="E120" t="s">
        <v>58</v>
      </c>
      <c r="F120">
        <v>39917</v>
      </c>
      <c r="G120">
        <v>39926.959458451194</v>
      </c>
      <c r="H120">
        <f>ROUND(Database[[#This Row],[VIAGEM]]-Database[[#This Row],[ORDEM]],0)</f>
        <v>10</v>
      </c>
      <c r="I120">
        <v>1</v>
      </c>
      <c r="J120" t="s">
        <v>74</v>
      </c>
      <c r="K120" t="s">
        <v>96</v>
      </c>
      <c r="L120" t="s">
        <v>83</v>
      </c>
      <c r="M120">
        <v>200</v>
      </c>
    </row>
    <row r="121" spans="1:13">
      <c r="A121">
        <v>2009</v>
      </c>
      <c r="B121" t="s">
        <v>154</v>
      </c>
      <c r="C121" t="s">
        <v>60</v>
      </c>
      <c r="D121" t="s">
        <v>49</v>
      </c>
      <c r="E121" t="s">
        <v>58</v>
      </c>
      <c r="F121">
        <v>39866</v>
      </c>
      <c r="G121">
        <v>39873.070435708687</v>
      </c>
      <c r="H121">
        <f>ROUND(Database[[#This Row],[VIAGEM]]-Database[[#This Row],[ORDEM]],0)</f>
        <v>7</v>
      </c>
      <c r="I121">
        <v>0</v>
      </c>
      <c r="J121" t="s">
        <v>73</v>
      </c>
      <c r="K121" t="s">
        <v>108</v>
      </c>
      <c r="L121" t="s">
        <v>83</v>
      </c>
      <c r="M121">
        <v>400</v>
      </c>
    </row>
    <row r="122" spans="1:13">
      <c r="A122">
        <v>2009</v>
      </c>
      <c r="B122" t="s">
        <v>154</v>
      </c>
      <c r="C122" t="s">
        <v>61</v>
      </c>
      <c r="D122" t="s">
        <v>48</v>
      </c>
      <c r="E122" t="s">
        <v>59</v>
      </c>
      <c r="F122">
        <v>39860</v>
      </c>
      <c r="G122">
        <v>39860.150139607613</v>
      </c>
      <c r="H122">
        <f>ROUND(Database[[#This Row],[VIAGEM]]-Database[[#This Row],[ORDEM]],0)</f>
        <v>0</v>
      </c>
      <c r="I122">
        <v>0</v>
      </c>
      <c r="J122" t="s">
        <v>73</v>
      </c>
      <c r="K122" t="s">
        <v>108</v>
      </c>
      <c r="L122" t="s">
        <v>83</v>
      </c>
      <c r="M122">
        <v>200</v>
      </c>
    </row>
    <row r="123" spans="1:13">
      <c r="A123">
        <v>2009</v>
      </c>
      <c r="B123" t="s">
        <v>147</v>
      </c>
      <c r="C123" t="s">
        <v>25</v>
      </c>
      <c r="D123" t="s">
        <v>45</v>
      </c>
      <c r="E123" t="s">
        <v>61</v>
      </c>
      <c r="F123">
        <v>39969</v>
      </c>
      <c r="G123">
        <v>39976.168070309097</v>
      </c>
      <c r="H123">
        <f>ROUND(Database[[#This Row],[VIAGEM]]-Database[[#This Row],[ORDEM]],0)</f>
        <v>7</v>
      </c>
      <c r="I123">
        <v>1</v>
      </c>
      <c r="J123" t="s">
        <v>80</v>
      </c>
      <c r="K123" t="s">
        <v>88</v>
      </c>
      <c r="L123" t="s">
        <v>138</v>
      </c>
      <c r="M123">
        <v>50</v>
      </c>
    </row>
    <row r="124" spans="1:13">
      <c r="A124">
        <v>2009</v>
      </c>
      <c r="B124" t="s">
        <v>145</v>
      </c>
      <c r="C124" t="s">
        <v>62</v>
      </c>
      <c r="D124" t="s">
        <v>47</v>
      </c>
      <c r="E124" t="s">
        <v>60</v>
      </c>
      <c r="F124">
        <v>39820</v>
      </c>
      <c r="G124">
        <v>39822.966155009395</v>
      </c>
      <c r="H124">
        <f>ROUND(Database[[#This Row],[VIAGEM]]-Database[[#This Row],[ORDEM]],0)</f>
        <v>3</v>
      </c>
      <c r="I124">
        <v>1</v>
      </c>
      <c r="J124" t="s">
        <v>76</v>
      </c>
      <c r="K124" t="s">
        <v>113</v>
      </c>
      <c r="L124" t="s">
        <v>139</v>
      </c>
      <c r="M124">
        <v>1040000</v>
      </c>
    </row>
    <row r="125" spans="1:13">
      <c r="A125">
        <v>2009</v>
      </c>
      <c r="B125" t="s">
        <v>156</v>
      </c>
      <c r="C125" t="s">
        <v>62</v>
      </c>
      <c r="D125" t="s">
        <v>47</v>
      </c>
      <c r="E125" t="s">
        <v>57</v>
      </c>
      <c r="F125">
        <v>39928</v>
      </c>
      <c r="G125">
        <v>39934.790917497136</v>
      </c>
      <c r="H125">
        <f>ROUND(Database[[#This Row],[VIAGEM]]-Database[[#This Row],[ORDEM]],0)</f>
        <v>7</v>
      </c>
      <c r="I125">
        <v>0</v>
      </c>
      <c r="J125" t="s">
        <v>80</v>
      </c>
      <c r="K125" t="s">
        <v>87</v>
      </c>
      <c r="L125" t="s">
        <v>138</v>
      </c>
      <c r="M125">
        <v>50</v>
      </c>
    </row>
    <row r="126" spans="1:13">
      <c r="A126">
        <v>2009</v>
      </c>
      <c r="B126" t="s">
        <v>153</v>
      </c>
      <c r="C126" t="s">
        <v>60</v>
      </c>
      <c r="D126" t="s">
        <v>49</v>
      </c>
      <c r="E126" t="s">
        <v>63</v>
      </c>
      <c r="F126">
        <v>40003</v>
      </c>
      <c r="G126">
        <v>40010.732996542858</v>
      </c>
      <c r="H126">
        <f>ROUND(Database[[#This Row],[VIAGEM]]-Database[[#This Row],[ORDEM]],0)</f>
        <v>8</v>
      </c>
      <c r="I126">
        <v>0</v>
      </c>
      <c r="J126" t="s">
        <v>73</v>
      </c>
      <c r="K126" t="s">
        <v>106</v>
      </c>
      <c r="L126" t="s">
        <v>83</v>
      </c>
      <c r="M126">
        <v>100</v>
      </c>
    </row>
    <row r="127" spans="1:13">
      <c r="A127">
        <v>2009</v>
      </c>
      <c r="B127" t="s">
        <v>145</v>
      </c>
      <c r="C127" t="s">
        <v>59</v>
      </c>
      <c r="D127" t="s">
        <v>50</v>
      </c>
      <c r="E127" t="s">
        <v>58</v>
      </c>
      <c r="F127">
        <v>39834</v>
      </c>
      <c r="G127">
        <v>39836.305846348885</v>
      </c>
      <c r="H127">
        <f>ROUND(Database[[#This Row],[VIAGEM]]-Database[[#This Row],[ORDEM]],0)</f>
        <v>2</v>
      </c>
      <c r="I127">
        <v>0</v>
      </c>
      <c r="J127" t="s">
        <v>70</v>
      </c>
      <c r="K127" t="s">
        <v>91</v>
      </c>
      <c r="L127" t="s">
        <v>82</v>
      </c>
      <c r="M127">
        <v>1000</v>
      </c>
    </row>
    <row r="128" spans="1:13">
      <c r="A128">
        <v>2009</v>
      </c>
      <c r="B128" t="s">
        <v>148</v>
      </c>
      <c r="C128" t="s">
        <v>59</v>
      </c>
      <c r="D128" t="s">
        <v>50</v>
      </c>
      <c r="E128" t="s">
        <v>62</v>
      </c>
      <c r="F128">
        <v>40153</v>
      </c>
      <c r="G128">
        <v>40158.332450441048</v>
      </c>
      <c r="H128">
        <f>ROUND(Database[[#This Row],[VIAGEM]]-Database[[#This Row],[ORDEM]],0)</f>
        <v>5</v>
      </c>
      <c r="I128">
        <v>0</v>
      </c>
      <c r="J128" t="s">
        <v>80</v>
      </c>
      <c r="K128" t="s">
        <v>87</v>
      </c>
      <c r="L128" t="s">
        <v>138</v>
      </c>
      <c r="M128">
        <v>40</v>
      </c>
    </row>
    <row r="129" spans="1:13">
      <c r="A129">
        <v>2009</v>
      </c>
      <c r="B129" t="s">
        <v>149</v>
      </c>
      <c r="C129" t="s">
        <v>60</v>
      </c>
      <c r="D129" t="s">
        <v>49</v>
      </c>
      <c r="E129" t="s">
        <v>62</v>
      </c>
      <c r="F129">
        <v>40042</v>
      </c>
      <c r="G129">
        <v>40048.035522282458</v>
      </c>
      <c r="H129">
        <f>ROUND(Database[[#This Row],[VIAGEM]]-Database[[#This Row],[ORDEM]],0)</f>
        <v>6</v>
      </c>
      <c r="I129">
        <v>1</v>
      </c>
      <c r="J129" t="s">
        <v>74</v>
      </c>
      <c r="K129" t="s">
        <v>96</v>
      </c>
      <c r="L129" t="s">
        <v>83</v>
      </c>
      <c r="M129">
        <v>400</v>
      </c>
    </row>
    <row r="130" spans="1:13">
      <c r="A130">
        <v>2009</v>
      </c>
      <c r="B130" t="s">
        <v>152</v>
      </c>
      <c r="C130" t="s">
        <v>25</v>
      </c>
      <c r="D130" t="s">
        <v>45</v>
      </c>
      <c r="E130" t="s">
        <v>60</v>
      </c>
      <c r="F130">
        <v>40097</v>
      </c>
      <c r="G130">
        <v>40105.494861973384</v>
      </c>
      <c r="H130">
        <f>ROUND(Database[[#This Row],[VIAGEM]]-Database[[#This Row],[ORDEM]],0)</f>
        <v>8</v>
      </c>
      <c r="I130">
        <v>1</v>
      </c>
      <c r="J130" t="s">
        <v>73</v>
      </c>
      <c r="K130" t="s">
        <v>108</v>
      </c>
      <c r="L130" t="s">
        <v>83</v>
      </c>
      <c r="M130">
        <v>100</v>
      </c>
    </row>
    <row r="131" spans="1:13">
      <c r="A131">
        <v>2009</v>
      </c>
      <c r="B131" t="s">
        <v>155</v>
      </c>
      <c r="C131" t="s">
        <v>59</v>
      </c>
      <c r="D131" t="s">
        <v>50</v>
      </c>
      <c r="E131" t="s">
        <v>57</v>
      </c>
      <c r="F131">
        <v>40062</v>
      </c>
      <c r="G131">
        <v>40070.605620046081</v>
      </c>
      <c r="H131">
        <f>ROUND(Database[[#This Row],[VIAGEM]]-Database[[#This Row],[ORDEM]],0)</f>
        <v>9</v>
      </c>
      <c r="I131">
        <v>0</v>
      </c>
      <c r="J131" t="s">
        <v>76</v>
      </c>
      <c r="K131" t="s">
        <v>113</v>
      </c>
      <c r="L131" t="s">
        <v>139</v>
      </c>
      <c r="M131">
        <v>1510000</v>
      </c>
    </row>
    <row r="132" spans="1:13">
      <c r="A132">
        <v>2009</v>
      </c>
      <c r="B132" t="s">
        <v>155</v>
      </c>
      <c r="C132" t="s">
        <v>58</v>
      </c>
      <c r="D132" t="s">
        <v>105</v>
      </c>
      <c r="E132" t="s">
        <v>62</v>
      </c>
      <c r="F132">
        <v>40073</v>
      </c>
      <c r="G132">
        <v>40073.427115844912</v>
      </c>
      <c r="H132">
        <f>ROUND(Database[[#This Row],[VIAGEM]]-Database[[#This Row],[ORDEM]],0)</f>
        <v>0</v>
      </c>
      <c r="I132">
        <v>0</v>
      </c>
      <c r="J132" t="s">
        <v>80</v>
      </c>
      <c r="K132" t="s">
        <v>88</v>
      </c>
      <c r="L132" t="s">
        <v>138</v>
      </c>
      <c r="M132">
        <v>30</v>
      </c>
    </row>
    <row r="133" spans="1:13">
      <c r="A133">
        <v>2009</v>
      </c>
      <c r="B133" t="s">
        <v>151</v>
      </c>
      <c r="C133" t="s">
        <v>60</v>
      </c>
      <c r="D133" t="s">
        <v>49</v>
      </c>
      <c r="E133" t="s">
        <v>62</v>
      </c>
      <c r="F133">
        <v>39880</v>
      </c>
      <c r="G133">
        <v>39889.898622731387</v>
      </c>
      <c r="H133">
        <f>ROUND(Database[[#This Row],[VIAGEM]]-Database[[#This Row],[ORDEM]],0)</f>
        <v>10</v>
      </c>
      <c r="I133">
        <v>0</v>
      </c>
      <c r="J133" t="s">
        <v>71</v>
      </c>
      <c r="K133" t="s">
        <v>103</v>
      </c>
      <c r="L133" t="s">
        <v>84</v>
      </c>
      <c r="M133">
        <v>59000</v>
      </c>
    </row>
    <row r="134" spans="1:13">
      <c r="A134">
        <v>2009</v>
      </c>
      <c r="B134" t="s">
        <v>153</v>
      </c>
      <c r="C134" t="s">
        <v>59</v>
      </c>
      <c r="D134" t="s">
        <v>50</v>
      </c>
      <c r="E134" t="s">
        <v>58</v>
      </c>
      <c r="F134">
        <v>40017</v>
      </c>
      <c r="G134">
        <v>40023.550553950925</v>
      </c>
      <c r="H134">
        <f>ROUND(Database[[#This Row],[VIAGEM]]-Database[[#This Row],[ORDEM]],0)</f>
        <v>7</v>
      </c>
      <c r="I134">
        <v>1</v>
      </c>
      <c r="J134" t="s">
        <v>72</v>
      </c>
      <c r="K134" t="s">
        <v>111</v>
      </c>
      <c r="L134" t="s">
        <v>85</v>
      </c>
      <c r="M134">
        <v>17000</v>
      </c>
    </row>
    <row r="135" spans="1:13">
      <c r="A135">
        <v>2009</v>
      </c>
      <c r="B135" t="s">
        <v>153</v>
      </c>
      <c r="C135" t="s">
        <v>59</v>
      </c>
      <c r="D135" t="s">
        <v>50</v>
      </c>
      <c r="E135" t="s">
        <v>57</v>
      </c>
      <c r="F135">
        <v>40000</v>
      </c>
      <c r="G135">
        <v>40006.255447847259</v>
      </c>
      <c r="H135">
        <f>ROUND(Database[[#This Row],[VIAGEM]]-Database[[#This Row],[ORDEM]],0)</f>
        <v>6</v>
      </c>
      <c r="I135">
        <v>1</v>
      </c>
      <c r="J135" t="s">
        <v>72</v>
      </c>
      <c r="K135" t="s">
        <v>110</v>
      </c>
      <c r="L135" t="s">
        <v>85</v>
      </c>
      <c r="M135">
        <v>29000</v>
      </c>
    </row>
    <row r="136" spans="1:13">
      <c r="A136">
        <v>2009</v>
      </c>
      <c r="B136" t="s">
        <v>145</v>
      </c>
      <c r="C136" t="s">
        <v>63</v>
      </c>
      <c r="D136" t="s">
        <v>46</v>
      </c>
      <c r="E136" t="s">
        <v>57</v>
      </c>
      <c r="F136">
        <v>39819</v>
      </c>
      <c r="G136">
        <v>39827.974513835892</v>
      </c>
      <c r="H136">
        <f>ROUND(Database[[#This Row],[VIAGEM]]-Database[[#This Row],[ORDEM]],0)</f>
        <v>9</v>
      </c>
      <c r="I136">
        <v>1</v>
      </c>
      <c r="J136" t="s">
        <v>74</v>
      </c>
      <c r="K136" t="s">
        <v>96</v>
      </c>
      <c r="L136" t="s">
        <v>83</v>
      </c>
      <c r="M136">
        <v>200</v>
      </c>
    </row>
    <row r="137" spans="1:13">
      <c r="A137">
        <v>2009</v>
      </c>
      <c r="B137" t="s">
        <v>149</v>
      </c>
      <c r="C137" t="s">
        <v>63</v>
      </c>
      <c r="D137" t="s">
        <v>46</v>
      </c>
      <c r="E137" t="s">
        <v>56</v>
      </c>
      <c r="F137">
        <v>40035</v>
      </c>
      <c r="G137">
        <v>40039.198576821058</v>
      </c>
      <c r="H137">
        <f>ROUND(Database[[#This Row],[VIAGEM]]-Database[[#This Row],[ORDEM]],0)</f>
        <v>4</v>
      </c>
      <c r="I137">
        <v>0</v>
      </c>
      <c r="J137" t="s">
        <v>70</v>
      </c>
      <c r="K137" t="s">
        <v>91</v>
      </c>
      <c r="L137" t="s">
        <v>82</v>
      </c>
      <c r="M137">
        <v>4000</v>
      </c>
    </row>
    <row r="138" spans="1:13">
      <c r="A138">
        <v>2009</v>
      </c>
      <c r="B138" t="s">
        <v>152</v>
      </c>
      <c r="C138" t="s">
        <v>57</v>
      </c>
      <c r="D138" t="s">
        <v>51</v>
      </c>
      <c r="E138" t="s">
        <v>61</v>
      </c>
      <c r="F138">
        <v>40109</v>
      </c>
      <c r="G138">
        <v>40118.031002901247</v>
      </c>
      <c r="H138">
        <f>ROUND(Database[[#This Row],[VIAGEM]]-Database[[#This Row],[ORDEM]],0)</f>
        <v>9</v>
      </c>
      <c r="I138">
        <v>1</v>
      </c>
      <c r="J138" t="s">
        <v>73</v>
      </c>
      <c r="K138" t="s">
        <v>106</v>
      </c>
      <c r="L138" t="s">
        <v>83</v>
      </c>
      <c r="M138">
        <v>300</v>
      </c>
    </row>
    <row r="139" spans="1:13">
      <c r="A139">
        <v>2009</v>
      </c>
      <c r="B139" t="s">
        <v>145</v>
      </c>
      <c r="C139" t="s">
        <v>63</v>
      </c>
      <c r="D139" t="s">
        <v>46</v>
      </c>
      <c r="E139" t="s">
        <v>62</v>
      </c>
      <c r="F139">
        <v>39821</v>
      </c>
      <c r="G139">
        <v>39821.325454475242</v>
      </c>
      <c r="H139">
        <f>ROUND(Database[[#This Row],[VIAGEM]]-Database[[#This Row],[ORDEM]],0)</f>
        <v>0</v>
      </c>
      <c r="I139">
        <v>1</v>
      </c>
      <c r="J139" t="s">
        <v>70</v>
      </c>
      <c r="K139" t="s">
        <v>92</v>
      </c>
      <c r="L139" t="s">
        <v>82</v>
      </c>
      <c r="M139">
        <v>1000</v>
      </c>
    </row>
    <row r="140" spans="1:13">
      <c r="A140">
        <v>2009</v>
      </c>
      <c r="B140" t="s">
        <v>148</v>
      </c>
      <c r="C140" t="s">
        <v>60</v>
      </c>
      <c r="D140" t="s">
        <v>49</v>
      </c>
      <c r="E140" t="s">
        <v>57</v>
      </c>
      <c r="F140">
        <v>40159</v>
      </c>
      <c r="G140">
        <v>40168.456958771931</v>
      </c>
      <c r="H140">
        <f>ROUND(Database[[#This Row],[VIAGEM]]-Database[[#This Row],[ORDEM]],0)</f>
        <v>9</v>
      </c>
      <c r="I140">
        <v>0</v>
      </c>
      <c r="J140" t="s">
        <v>71</v>
      </c>
      <c r="K140" t="s">
        <v>104</v>
      </c>
      <c r="L140" t="s">
        <v>84</v>
      </c>
      <c r="M140">
        <v>68000</v>
      </c>
    </row>
    <row r="141" spans="1:13">
      <c r="A141">
        <v>2009</v>
      </c>
      <c r="B141" t="s">
        <v>145</v>
      </c>
      <c r="C141" t="s">
        <v>61</v>
      </c>
      <c r="D141" t="s">
        <v>48</v>
      </c>
      <c r="E141" t="s">
        <v>60</v>
      </c>
      <c r="F141">
        <v>39819</v>
      </c>
      <c r="G141">
        <v>39827.0855364577</v>
      </c>
      <c r="H141">
        <f>ROUND(Database[[#This Row],[VIAGEM]]-Database[[#This Row],[ORDEM]],0)</f>
        <v>8</v>
      </c>
      <c r="I141">
        <v>0</v>
      </c>
      <c r="J141" t="s">
        <v>80</v>
      </c>
      <c r="K141" t="s">
        <v>88</v>
      </c>
      <c r="L141" t="s">
        <v>138</v>
      </c>
      <c r="M141">
        <v>40</v>
      </c>
    </row>
    <row r="142" spans="1:13">
      <c r="A142">
        <v>2009</v>
      </c>
      <c r="B142" t="s">
        <v>146</v>
      </c>
      <c r="C142" t="s">
        <v>57</v>
      </c>
      <c r="D142" t="s">
        <v>51</v>
      </c>
      <c r="E142" t="s">
        <v>61</v>
      </c>
      <c r="F142">
        <v>40135</v>
      </c>
      <c r="G142">
        <v>40138.724786004306</v>
      </c>
      <c r="H142">
        <f>ROUND(Database[[#This Row],[VIAGEM]]-Database[[#This Row],[ORDEM]],0)</f>
        <v>4</v>
      </c>
      <c r="I142">
        <v>0</v>
      </c>
      <c r="J142" t="s">
        <v>73</v>
      </c>
      <c r="K142" t="s">
        <v>108</v>
      </c>
      <c r="L142" t="s">
        <v>83</v>
      </c>
      <c r="M142">
        <v>300</v>
      </c>
    </row>
    <row r="143" spans="1:13">
      <c r="A143">
        <v>2009</v>
      </c>
      <c r="B143" t="s">
        <v>145</v>
      </c>
      <c r="C143" t="s">
        <v>57</v>
      </c>
      <c r="D143" t="s">
        <v>51</v>
      </c>
      <c r="E143" t="s">
        <v>59</v>
      </c>
      <c r="F143">
        <v>39829</v>
      </c>
      <c r="G143">
        <v>39836.003442329653</v>
      </c>
      <c r="H143">
        <f>ROUND(Database[[#This Row],[VIAGEM]]-Database[[#This Row],[ORDEM]],0)</f>
        <v>7</v>
      </c>
      <c r="I143">
        <v>1</v>
      </c>
      <c r="J143" t="s">
        <v>71</v>
      </c>
      <c r="K143" t="s">
        <v>103</v>
      </c>
      <c r="L143" t="s">
        <v>84</v>
      </c>
      <c r="M143">
        <v>75000</v>
      </c>
    </row>
    <row r="144" spans="1:13">
      <c r="A144">
        <v>2009</v>
      </c>
      <c r="B144" t="s">
        <v>146</v>
      </c>
      <c r="C144" t="s">
        <v>57</v>
      </c>
      <c r="D144" t="s">
        <v>51</v>
      </c>
      <c r="E144" t="s">
        <v>58</v>
      </c>
      <c r="F144">
        <v>40142</v>
      </c>
      <c r="G144">
        <v>40151.564403781063</v>
      </c>
      <c r="H144">
        <f>ROUND(Database[[#This Row],[VIAGEM]]-Database[[#This Row],[ORDEM]],0)</f>
        <v>10</v>
      </c>
      <c r="I144">
        <v>1</v>
      </c>
      <c r="J144" t="s">
        <v>71</v>
      </c>
      <c r="K144" t="s">
        <v>102</v>
      </c>
      <c r="L144" t="s">
        <v>84</v>
      </c>
      <c r="M144">
        <v>67000</v>
      </c>
    </row>
    <row r="145" spans="1:13">
      <c r="A145">
        <v>2009</v>
      </c>
      <c r="B145" t="s">
        <v>148</v>
      </c>
      <c r="C145" t="s">
        <v>57</v>
      </c>
      <c r="D145" t="s">
        <v>51</v>
      </c>
      <c r="E145" t="s">
        <v>61</v>
      </c>
      <c r="F145">
        <v>40174</v>
      </c>
      <c r="G145">
        <v>40183.263173900617</v>
      </c>
      <c r="H145">
        <f>ROUND(Database[[#This Row],[VIAGEM]]-Database[[#This Row],[ORDEM]],0)</f>
        <v>9</v>
      </c>
      <c r="I145">
        <v>1</v>
      </c>
      <c r="J145" t="s">
        <v>78</v>
      </c>
      <c r="K145" t="s">
        <v>99</v>
      </c>
      <c r="L145" t="s">
        <v>81</v>
      </c>
      <c r="M145">
        <v>2500</v>
      </c>
    </row>
    <row r="146" spans="1:13">
      <c r="A146">
        <v>2009</v>
      </c>
      <c r="B146" t="s">
        <v>152</v>
      </c>
      <c r="C146" t="s">
        <v>57</v>
      </c>
      <c r="D146" t="s">
        <v>51</v>
      </c>
      <c r="E146" t="s">
        <v>56</v>
      </c>
      <c r="F146">
        <v>40090</v>
      </c>
      <c r="G146">
        <v>40094.332672339304</v>
      </c>
      <c r="H146">
        <f>ROUND(Database[[#This Row],[VIAGEM]]-Database[[#This Row],[ORDEM]],0)</f>
        <v>4</v>
      </c>
      <c r="I146">
        <v>1</v>
      </c>
      <c r="J146" t="s">
        <v>72</v>
      </c>
      <c r="K146" t="s">
        <v>110</v>
      </c>
      <c r="L146" t="s">
        <v>85</v>
      </c>
      <c r="M146">
        <v>41000</v>
      </c>
    </row>
    <row r="147" spans="1:13">
      <c r="A147">
        <v>2009</v>
      </c>
      <c r="B147" t="s">
        <v>147</v>
      </c>
      <c r="C147" t="s">
        <v>61</v>
      </c>
      <c r="D147" t="s">
        <v>48</v>
      </c>
      <c r="E147" t="s">
        <v>58</v>
      </c>
      <c r="F147">
        <v>39982</v>
      </c>
      <c r="G147">
        <v>39983.413183625307</v>
      </c>
      <c r="H147">
        <f>ROUND(Database[[#This Row],[VIAGEM]]-Database[[#This Row],[ORDEM]],0)</f>
        <v>1</v>
      </c>
      <c r="I147">
        <v>0</v>
      </c>
      <c r="J147" t="s">
        <v>73</v>
      </c>
      <c r="K147" t="s">
        <v>107</v>
      </c>
      <c r="L147" t="s">
        <v>83</v>
      </c>
      <c r="M147">
        <v>300</v>
      </c>
    </row>
    <row r="148" spans="1:13">
      <c r="A148">
        <v>2009</v>
      </c>
      <c r="B148" t="s">
        <v>147</v>
      </c>
      <c r="C148" t="s">
        <v>60</v>
      </c>
      <c r="D148" t="s">
        <v>49</v>
      </c>
      <c r="E148" t="s">
        <v>59</v>
      </c>
      <c r="F148">
        <v>39984</v>
      </c>
      <c r="G148">
        <v>39986.93463651718</v>
      </c>
      <c r="H148">
        <f>ROUND(Database[[#This Row],[VIAGEM]]-Database[[#This Row],[ORDEM]],0)</f>
        <v>3</v>
      </c>
      <c r="I148">
        <v>0</v>
      </c>
      <c r="J148" t="s">
        <v>136</v>
      </c>
      <c r="K148" t="s">
        <v>93</v>
      </c>
      <c r="L148" t="s">
        <v>83</v>
      </c>
      <c r="M148">
        <v>300</v>
      </c>
    </row>
    <row r="149" spans="1:13">
      <c r="A149">
        <v>2009</v>
      </c>
      <c r="B149" t="s">
        <v>145</v>
      </c>
      <c r="C149" t="s">
        <v>59</v>
      </c>
      <c r="D149" t="s">
        <v>50</v>
      </c>
      <c r="E149" t="s">
        <v>57</v>
      </c>
      <c r="F149">
        <v>39819</v>
      </c>
      <c r="G149">
        <v>39819.996037360543</v>
      </c>
      <c r="H149">
        <f>ROUND(Database[[#This Row],[VIAGEM]]-Database[[#This Row],[ORDEM]],0)</f>
        <v>1</v>
      </c>
      <c r="I149">
        <v>1</v>
      </c>
      <c r="J149" t="s">
        <v>136</v>
      </c>
      <c r="K149" t="s">
        <v>93</v>
      </c>
      <c r="L149" t="s">
        <v>83</v>
      </c>
      <c r="M149">
        <v>500</v>
      </c>
    </row>
    <row r="150" spans="1:13">
      <c r="A150">
        <v>2009</v>
      </c>
      <c r="B150" t="s">
        <v>150</v>
      </c>
      <c r="C150" t="s">
        <v>58</v>
      </c>
      <c r="D150" t="s">
        <v>105</v>
      </c>
      <c r="E150" t="s">
        <v>60</v>
      </c>
      <c r="F150">
        <v>39937</v>
      </c>
      <c r="G150">
        <v>39946.468533231469</v>
      </c>
      <c r="H150">
        <f>ROUND(Database[[#This Row],[VIAGEM]]-Database[[#This Row],[ORDEM]],0)</f>
        <v>9</v>
      </c>
      <c r="I150">
        <v>0</v>
      </c>
      <c r="J150" t="s">
        <v>72</v>
      </c>
      <c r="K150" t="s">
        <v>110</v>
      </c>
      <c r="L150" t="s">
        <v>85</v>
      </c>
      <c r="M150">
        <v>47000</v>
      </c>
    </row>
    <row r="151" spans="1:13">
      <c r="A151">
        <v>2009</v>
      </c>
      <c r="B151" t="s">
        <v>150</v>
      </c>
      <c r="C151" t="s">
        <v>58</v>
      </c>
      <c r="D151" t="s">
        <v>105</v>
      </c>
      <c r="E151" t="s">
        <v>57</v>
      </c>
      <c r="F151">
        <v>39945</v>
      </c>
      <c r="G151">
        <v>39954.385111851334</v>
      </c>
      <c r="H151">
        <f>ROUND(Database[[#This Row],[VIAGEM]]-Database[[#This Row],[ORDEM]],0)</f>
        <v>9</v>
      </c>
      <c r="I151">
        <v>1</v>
      </c>
      <c r="J151" t="s">
        <v>72</v>
      </c>
      <c r="K151" t="s">
        <v>111</v>
      </c>
      <c r="L151" t="s">
        <v>85</v>
      </c>
      <c r="M151">
        <v>11000</v>
      </c>
    </row>
    <row r="152" spans="1:13">
      <c r="A152">
        <v>2009</v>
      </c>
      <c r="B152" t="s">
        <v>153</v>
      </c>
      <c r="C152" t="s">
        <v>25</v>
      </c>
      <c r="D152" t="s">
        <v>45</v>
      </c>
      <c r="E152" t="s">
        <v>60</v>
      </c>
      <c r="F152">
        <v>40015</v>
      </c>
      <c r="G152">
        <v>40021.030186944612</v>
      </c>
      <c r="H152">
        <f>ROUND(Database[[#This Row],[VIAGEM]]-Database[[#This Row],[ORDEM]],0)</f>
        <v>6</v>
      </c>
      <c r="I152">
        <v>1</v>
      </c>
      <c r="J152" t="s">
        <v>73</v>
      </c>
      <c r="K152" t="s">
        <v>107</v>
      </c>
      <c r="L152" t="s">
        <v>83</v>
      </c>
      <c r="M152">
        <v>200</v>
      </c>
    </row>
    <row r="153" spans="1:13">
      <c r="A153">
        <v>2009</v>
      </c>
      <c r="B153" t="s">
        <v>148</v>
      </c>
      <c r="C153" t="s">
        <v>57</v>
      </c>
      <c r="D153" t="s">
        <v>51</v>
      </c>
      <c r="E153" t="s">
        <v>58</v>
      </c>
      <c r="F153">
        <v>40168</v>
      </c>
      <c r="G153">
        <v>40170.142424807251</v>
      </c>
      <c r="H153">
        <f>ROUND(Database[[#This Row],[VIAGEM]]-Database[[#This Row],[ORDEM]],0)</f>
        <v>2</v>
      </c>
      <c r="I153">
        <v>1</v>
      </c>
      <c r="J153" t="s">
        <v>80</v>
      </c>
      <c r="K153" t="s">
        <v>87</v>
      </c>
      <c r="L153" t="s">
        <v>138</v>
      </c>
      <c r="M153">
        <v>40</v>
      </c>
    </row>
    <row r="154" spans="1:13">
      <c r="A154">
        <v>2009</v>
      </c>
      <c r="B154" t="s">
        <v>151</v>
      </c>
      <c r="C154" t="s">
        <v>61</v>
      </c>
      <c r="D154" t="s">
        <v>48</v>
      </c>
      <c r="E154" t="s">
        <v>60</v>
      </c>
      <c r="F154">
        <v>39879</v>
      </c>
      <c r="G154">
        <v>39882.226405801099</v>
      </c>
      <c r="H154">
        <f>ROUND(Database[[#This Row],[VIAGEM]]-Database[[#This Row],[ORDEM]],0)</f>
        <v>3</v>
      </c>
      <c r="I154">
        <v>0</v>
      </c>
      <c r="J154" t="s">
        <v>73</v>
      </c>
      <c r="K154" t="s">
        <v>107</v>
      </c>
      <c r="L154" t="s">
        <v>83</v>
      </c>
      <c r="M154">
        <v>200</v>
      </c>
    </row>
    <row r="155" spans="1:13">
      <c r="A155">
        <v>2009</v>
      </c>
      <c r="B155" t="s">
        <v>145</v>
      </c>
      <c r="C155" t="s">
        <v>57</v>
      </c>
      <c r="D155" t="s">
        <v>51</v>
      </c>
      <c r="E155" t="s">
        <v>60</v>
      </c>
      <c r="F155">
        <v>39818</v>
      </c>
      <c r="G155">
        <v>39822.208273133314</v>
      </c>
      <c r="H155">
        <f>ROUND(Database[[#This Row],[VIAGEM]]-Database[[#This Row],[ORDEM]],0)</f>
        <v>4</v>
      </c>
      <c r="I155">
        <v>1</v>
      </c>
      <c r="J155" t="s">
        <v>80</v>
      </c>
      <c r="K155" t="s">
        <v>87</v>
      </c>
      <c r="L155" t="s">
        <v>138</v>
      </c>
      <c r="M155">
        <v>50</v>
      </c>
    </row>
    <row r="156" spans="1:13">
      <c r="A156">
        <v>2009</v>
      </c>
      <c r="B156" t="s">
        <v>156</v>
      </c>
      <c r="C156" t="s">
        <v>61</v>
      </c>
      <c r="D156" t="s">
        <v>48</v>
      </c>
      <c r="E156" t="s">
        <v>57</v>
      </c>
      <c r="F156">
        <v>39933</v>
      </c>
      <c r="G156">
        <v>39935.437540241663</v>
      </c>
      <c r="H156">
        <f>ROUND(Database[[#This Row],[VIAGEM]]-Database[[#This Row],[ORDEM]],0)</f>
        <v>2</v>
      </c>
      <c r="I156">
        <v>0</v>
      </c>
      <c r="J156" t="s">
        <v>136</v>
      </c>
      <c r="K156" t="s">
        <v>95</v>
      </c>
      <c r="L156" t="s">
        <v>83</v>
      </c>
      <c r="M156">
        <v>300</v>
      </c>
    </row>
    <row r="157" spans="1:13">
      <c r="A157">
        <v>2009</v>
      </c>
      <c r="B157" t="s">
        <v>148</v>
      </c>
      <c r="C157" t="s">
        <v>61</v>
      </c>
      <c r="D157" t="s">
        <v>48</v>
      </c>
      <c r="E157" t="s">
        <v>58</v>
      </c>
      <c r="F157">
        <v>39813</v>
      </c>
      <c r="G157">
        <v>39822.313065403367</v>
      </c>
      <c r="H157">
        <f>ROUND(Database[[#This Row],[VIAGEM]]-Database[[#This Row],[ORDEM]],0)</f>
        <v>9</v>
      </c>
      <c r="I157">
        <v>1</v>
      </c>
      <c r="J157" t="s">
        <v>76</v>
      </c>
      <c r="K157" t="s">
        <v>113</v>
      </c>
      <c r="L157" t="s">
        <v>139</v>
      </c>
      <c r="M157">
        <v>490000</v>
      </c>
    </row>
    <row r="158" spans="1:13">
      <c r="A158">
        <v>2009</v>
      </c>
      <c r="B158" t="s">
        <v>146</v>
      </c>
      <c r="C158" t="s">
        <v>58</v>
      </c>
      <c r="D158" t="s">
        <v>105</v>
      </c>
      <c r="E158" t="s">
        <v>62</v>
      </c>
      <c r="F158">
        <v>40123</v>
      </c>
      <c r="G158">
        <v>40129.534367329441</v>
      </c>
      <c r="H158">
        <f>ROUND(Database[[#This Row],[VIAGEM]]-Database[[#This Row],[ORDEM]],0)</f>
        <v>7</v>
      </c>
      <c r="I158">
        <v>1</v>
      </c>
      <c r="J158" t="s">
        <v>73</v>
      </c>
      <c r="K158" t="s">
        <v>106</v>
      </c>
      <c r="L158" t="s">
        <v>83</v>
      </c>
      <c r="M158">
        <v>100</v>
      </c>
    </row>
    <row r="159" spans="1:13">
      <c r="A159">
        <v>2009</v>
      </c>
      <c r="B159" t="s">
        <v>145</v>
      </c>
      <c r="C159" t="s">
        <v>25</v>
      </c>
      <c r="D159" t="s">
        <v>45</v>
      </c>
      <c r="E159" t="s">
        <v>58</v>
      </c>
      <c r="F159">
        <v>39817</v>
      </c>
      <c r="G159">
        <v>39821.644471522362</v>
      </c>
      <c r="H159">
        <f>ROUND(Database[[#This Row],[VIAGEM]]-Database[[#This Row],[ORDEM]],0)</f>
        <v>5</v>
      </c>
      <c r="I159">
        <v>0</v>
      </c>
      <c r="J159" t="s">
        <v>70</v>
      </c>
      <c r="K159" t="s">
        <v>91</v>
      </c>
      <c r="L159" t="s">
        <v>82</v>
      </c>
      <c r="M159">
        <v>4000</v>
      </c>
    </row>
    <row r="160" spans="1:13">
      <c r="A160">
        <v>2009</v>
      </c>
      <c r="B160" t="s">
        <v>156</v>
      </c>
      <c r="C160" t="s">
        <v>25</v>
      </c>
      <c r="D160" t="s">
        <v>45</v>
      </c>
      <c r="E160" t="s">
        <v>58</v>
      </c>
      <c r="F160">
        <v>39933</v>
      </c>
      <c r="G160">
        <v>39934.582537170412</v>
      </c>
      <c r="H160">
        <f>ROUND(Database[[#This Row],[VIAGEM]]-Database[[#This Row],[ORDEM]],0)</f>
        <v>2</v>
      </c>
      <c r="I160">
        <v>1</v>
      </c>
      <c r="J160" t="s">
        <v>72</v>
      </c>
      <c r="K160" t="s">
        <v>109</v>
      </c>
      <c r="L160" t="s">
        <v>85</v>
      </c>
      <c r="M160">
        <v>45000</v>
      </c>
    </row>
    <row r="161" spans="1:13">
      <c r="A161">
        <v>2009</v>
      </c>
      <c r="B161" t="s">
        <v>156</v>
      </c>
      <c r="C161" t="s">
        <v>58</v>
      </c>
      <c r="D161" t="s">
        <v>105</v>
      </c>
      <c r="E161" t="s">
        <v>63</v>
      </c>
      <c r="F161">
        <v>39923</v>
      </c>
      <c r="G161">
        <v>39927.095631768803</v>
      </c>
      <c r="H161">
        <f>ROUND(Database[[#This Row],[VIAGEM]]-Database[[#This Row],[ORDEM]],0)</f>
        <v>4</v>
      </c>
      <c r="I161">
        <v>0</v>
      </c>
      <c r="J161" t="s">
        <v>74</v>
      </c>
      <c r="K161" t="s">
        <v>96</v>
      </c>
      <c r="L161" t="s">
        <v>83</v>
      </c>
      <c r="M161">
        <v>500</v>
      </c>
    </row>
    <row r="162" spans="1:13">
      <c r="A162">
        <v>2009</v>
      </c>
      <c r="B162" t="s">
        <v>145</v>
      </c>
      <c r="C162" t="s">
        <v>59</v>
      </c>
      <c r="D162" t="s">
        <v>50</v>
      </c>
      <c r="E162" t="s">
        <v>57</v>
      </c>
      <c r="F162">
        <v>39825</v>
      </c>
      <c r="G162">
        <v>39827.484667825949</v>
      </c>
      <c r="H162">
        <f>ROUND(Database[[#This Row],[VIAGEM]]-Database[[#This Row],[ORDEM]],0)</f>
        <v>2</v>
      </c>
      <c r="I162">
        <v>1</v>
      </c>
      <c r="J162" t="s">
        <v>73</v>
      </c>
      <c r="K162" t="s">
        <v>107</v>
      </c>
      <c r="L162" t="s">
        <v>83</v>
      </c>
      <c r="M162">
        <v>500</v>
      </c>
    </row>
    <row r="163" spans="1:13">
      <c r="A163">
        <v>2009</v>
      </c>
      <c r="B163" t="s">
        <v>152</v>
      </c>
      <c r="C163" t="s">
        <v>56</v>
      </c>
      <c r="D163" t="s">
        <v>52</v>
      </c>
      <c r="E163" t="s">
        <v>58</v>
      </c>
      <c r="F163">
        <v>40107</v>
      </c>
      <c r="G163">
        <v>40108.840973398503</v>
      </c>
      <c r="H163">
        <f>ROUND(Database[[#This Row],[VIAGEM]]-Database[[#This Row],[ORDEM]],0)</f>
        <v>2</v>
      </c>
      <c r="I163">
        <v>0</v>
      </c>
      <c r="J163" t="s">
        <v>72</v>
      </c>
      <c r="K163" t="s">
        <v>110</v>
      </c>
      <c r="L163" t="s">
        <v>85</v>
      </c>
      <c r="M163">
        <v>34000</v>
      </c>
    </row>
    <row r="164" spans="1:13">
      <c r="A164">
        <v>2009</v>
      </c>
      <c r="B164" t="s">
        <v>146</v>
      </c>
      <c r="C164" t="s">
        <v>57</v>
      </c>
      <c r="D164" t="s">
        <v>51</v>
      </c>
      <c r="E164" t="s">
        <v>25</v>
      </c>
      <c r="F164">
        <v>40133</v>
      </c>
      <c r="G164">
        <v>40135.467856835254</v>
      </c>
      <c r="H164">
        <f>ROUND(Database[[#This Row],[VIAGEM]]-Database[[#This Row],[ORDEM]],0)</f>
        <v>2</v>
      </c>
      <c r="I164">
        <v>0</v>
      </c>
      <c r="J164" t="s">
        <v>72</v>
      </c>
      <c r="K164" t="s">
        <v>109</v>
      </c>
      <c r="L164" t="s">
        <v>85</v>
      </c>
      <c r="M164">
        <v>40000</v>
      </c>
    </row>
    <row r="165" spans="1:13">
      <c r="A165">
        <v>2009</v>
      </c>
      <c r="B165" t="s">
        <v>151</v>
      </c>
      <c r="C165" t="s">
        <v>57</v>
      </c>
      <c r="D165" t="s">
        <v>51</v>
      </c>
      <c r="E165" t="s">
        <v>61</v>
      </c>
      <c r="F165">
        <v>39881</v>
      </c>
      <c r="G165">
        <v>39889.627140902645</v>
      </c>
      <c r="H165">
        <f>ROUND(Database[[#This Row],[VIAGEM]]-Database[[#This Row],[ORDEM]],0)</f>
        <v>9</v>
      </c>
      <c r="I165">
        <v>0</v>
      </c>
      <c r="J165" t="s">
        <v>80</v>
      </c>
      <c r="K165" t="s">
        <v>87</v>
      </c>
      <c r="L165" t="s">
        <v>138</v>
      </c>
      <c r="M165">
        <v>20</v>
      </c>
    </row>
    <row r="166" spans="1:13">
      <c r="A166">
        <v>2009</v>
      </c>
      <c r="B166" t="s">
        <v>145</v>
      </c>
      <c r="C166" t="s">
        <v>57</v>
      </c>
      <c r="D166" t="s">
        <v>51</v>
      </c>
      <c r="E166" t="s">
        <v>58</v>
      </c>
      <c r="F166">
        <v>39840</v>
      </c>
      <c r="G166">
        <v>39840.197115562485</v>
      </c>
      <c r="H166">
        <f>ROUND(Database[[#This Row],[VIAGEM]]-Database[[#This Row],[ORDEM]],0)</f>
        <v>0</v>
      </c>
      <c r="I166">
        <v>0</v>
      </c>
      <c r="J166" t="s">
        <v>71</v>
      </c>
      <c r="K166" t="s">
        <v>103</v>
      </c>
      <c r="L166" t="s">
        <v>84</v>
      </c>
      <c r="M166">
        <v>84000</v>
      </c>
    </row>
    <row r="167" spans="1:13">
      <c r="A167">
        <v>2009</v>
      </c>
      <c r="B167" t="s">
        <v>150</v>
      </c>
      <c r="C167" t="s">
        <v>59</v>
      </c>
      <c r="D167" t="s">
        <v>50</v>
      </c>
      <c r="E167" t="s">
        <v>58</v>
      </c>
      <c r="F167">
        <v>39959</v>
      </c>
      <c r="G167">
        <v>39967.300473381394</v>
      </c>
      <c r="H167">
        <f>ROUND(Database[[#This Row],[VIAGEM]]-Database[[#This Row],[ORDEM]],0)</f>
        <v>8</v>
      </c>
      <c r="I167">
        <v>1</v>
      </c>
      <c r="J167" t="s">
        <v>73</v>
      </c>
      <c r="K167" t="s">
        <v>106</v>
      </c>
      <c r="L167" t="s">
        <v>83</v>
      </c>
      <c r="M167">
        <v>200</v>
      </c>
    </row>
    <row r="168" spans="1:13">
      <c r="A168">
        <v>2009</v>
      </c>
      <c r="B168" t="s">
        <v>153</v>
      </c>
      <c r="C168" t="s">
        <v>58</v>
      </c>
      <c r="D168" t="s">
        <v>105</v>
      </c>
      <c r="E168" t="s">
        <v>63</v>
      </c>
      <c r="F168">
        <v>40006</v>
      </c>
      <c r="G168">
        <v>40015.050286099562</v>
      </c>
      <c r="H168">
        <f>ROUND(Database[[#This Row],[VIAGEM]]-Database[[#This Row],[ORDEM]],0)</f>
        <v>9</v>
      </c>
      <c r="I168">
        <v>1</v>
      </c>
      <c r="J168" t="s">
        <v>136</v>
      </c>
      <c r="K168" t="s">
        <v>94</v>
      </c>
      <c r="L168" t="s">
        <v>83</v>
      </c>
      <c r="M168">
        <v>300</v>
      </c>
    </row>
    <row r="169" spans="1:13">
      <c r="A169">
        <v>2009</v>
      </c>
      <c r="B169" t="s">
        <v>147</v>
      </c>
      <c r="C169" t="s">
        <v>57</v>
      </c>
      <c r="D169" t="s">
        <v>51</v>
      </c>
      <c r="E169" t="s">
        <v>25</v>
      </c>
      <c r="F169">
        <v>39985</v>
      </c>
      <c r="G169">
        <v>39993.5088496795</v>
      </c>
      <c r="H169">
        <f>ROUND(Database[[#This Row],[VIAGEM]]-Database[[#This Row],[ORDEM]],0)</f>
        <v>9</v>
      </c>
      <c r="I169">
        <v>1</v>
      </c>
      <c r="J169" t="s">
        <v>72</v>
      </c>
      <c r="K169" t="s">
        <v>111</v>
      </c>
      <c r="L169" t="s">
        <v>85</v>
      </c>
      <c r="M169">
        <v>10000</v>
      </c>
    </row>
    <row r="170" spans="1:13">
      <c r="A170">
        <v>2009</v>
      </c>
      <c r="B170" t="s">
        <v>146</v>
      </c>
      <c r="C170" t="s">
        <v>62</v>
      </c>
      <c r="D170" t="s">
        <v>47</v>
      </c>
      <c r="E170" t="s">
        <v>60</v>
      </c>
      <c r="F170">
        <v>40142</v>
      </c>
      <c r="G170">
        <v>40143.02670509951</v>
      </c>
      <c r="H170">
        <f>ROUND(Database[[#This Row],[VIAGEM]]-Database[[#This Row],[ORDEM]],0)</f>
        <v>1</v>
      </c>
      <c r="I170">
        <v>1</v>
      </c>
      <c r="J170" t="s">
        <v>74</v>
      </c>
      <c r="K170" t="s">
        <v>98</v>
      </c>
      <c r="L170" t="s">
        <v>83</v>
      </c>
      <c r="M170">
        <v>500</v>
      </c>
    </row>
    <row r="171" spans="1:13">
      <c r="A171">
        <v>2009</v>
      </c>
      <c r="B171" t="s">
        <v>145</v>
      </c>
      <c r="C171" t="s">
        <v>62</v>
      </c>
      <c r="D171" t="s">
        <v>47</v>
      </c>
      <c r="E171" t="s">
        <v>56</v>
      </c>
      <c r="F171">
        <v>39825</v>
      </c>
      <c r="G171">
        <v>39828.786704143655</v>
      </c>
      <c r="H171">
        <f>ROUND(Database[[#This Row],[VIAGEM]]-Database[[#This Row],[ORDEM]],0)</f>
        <v>4</v>
      </c>
      <c r="I171">
        <v>0</v>
      </c>
      <c r="J171" t="s">
        <v>70</v>
      </c>
      <c r="K171" t="s">
        <v>90</v>
      </c>
      <c r="L171" t="s">
        <v>82</v>
      </c>
      <c r="M171">
        <v>5000</v>
      </c>
    </row>
    <row r="172" spans="1:13">
      <c r="A172">
        <v>2009</v>
      </c>
      <c r="B172" t="s">
        <v>147</v>
      </c>
      <c r="C172" t="s">
        <v>57</v>
      </c>
      <c r="D172" t="s">
        <v>51</v>
      </c>
      <c r="E172" t="s">
        <v>63</v>
      </c>
      <c r="F172">
        <v>39979</v>
      </c>
      <c r="G172">
        <v>39984.587816242085</v>
      </c>
      <c r="H172">
        <f>ROUND(Database[[#This Row],[VIAGEM]]-Database[[#This Row],[ORDEM]],0)</f>
        <v>6</v>
      </c>
      <c r="I172">
        <v>0</v>
      </c>
      <c r="J172" t="s">
        <v>72</v>
      </c>
      <c r="K172" t="s">
        <v>111</v>
      </c>
      <c r="L172" t="s">
        <v>85</v>
      </c>
      <c r="M172">
        <v>46000</v>
      </c>
    </row>
    <row r="173" spans="1:13">
      <c r="A173">
        <v>2009</v>
      </c>
      <c r="B173" t="s">
        <v>155</v>
      </c>
      <c r="C173" t="s">
        <v>25</v>
      </c>
      <c r="D173" t="s">
        <v>45</v>
      </c>
      <c r="E173" t="s">
        <v>59</v>
      </c>
      <c r="F173">
        <v>40072</v>
      </c>
      <c r="G173">
        <v>40074.328031931967</v>
      </c>
      <c r="H173">
        <f>ROUND(Database[[#This Row],[VIAGEM]]-Database[[#This Row],[ORDEM]],0)</f>
        <v>2</v>
      </c>
      <c r="I173">
        <v>0</v>
      </c>
      <c r="J173" t="s">
        <v>78</v>
      </c>
      <c r="K173" t="s">
        <v>99</v>
      </c>
      <c r="L173" t="s">
        <v>81</v>
      </c>
      <c r="M173">
        <v>1500</v>
      </c>
    </row>
    <row r="174" spans="1:13">
      <c r="A174">
        <v>2009</v>
      </c>
      <c r="B174" t="s">
        <v>153</v>
      </c>
      <c r="C174" t="s">
        <v>61</v>
      </c>
      <c r="D174" t="s">
        <v>48</v>
      </c>
      <c r="E174" t="s">
        <v>60</v>
      </c>
      <c r="F174">
        <v>40002</v>
      </c>
      <c r="G174">
        <v>40007.333981075928</v>
      </c>
      <c r="H174">
        <f>ROUND(Database[[#This Row],[VIAGEM]]-Database[[#This Row],[ORDEM]],0)</f>
        <v>5</v>
      </c>
      <c r="I174">
        <v>0</v>
      </c>
      <c r="J174" t="s">
        <v>74</v>
      </c>
      <c r="K174" t="s">
        <v>96</v>
      </c>
      <c r="L174" t="s">
        <v>83</v>
      </c>
      <c r="M174">
        <v>400</v>
      </c>
    </row>
    <row r="175" spans="1:13">
      <c r="A175">
        <v>2009</v>
      </c>
      <c r="B175" t="s">
        <v>145</v>
      </c>
      <c r="C175" t="s">
        <v>62</v>
      </c>
      <c r="D175" t="s">
        <v>47</v>
      </c>
      <c r="E175" t="s">
        <v>60</v>
      </c>
      <c r="F175">
        <v>39833</v>
      </c>
      <c r="G175">
        <v>39840.521828012868</v>
      </c>
      <c r="H175">
        <f>ROUND(Database[[#This Row],[VIAGEM]]-Database[[#This Row],[ORDEM]],0)</f>
        <v>8</v>
      </c>
      <c r="I175">
        <v>1</v>
      </c>
      <c r="J175" t="s">
        <v>76</v>
      </c>
      <c r="K175" t="s">
        <v>113</v>
      </c>
      <c r="L175" t="s">
        <v>139</v>
      </c>
      <c r="M175">
        <v>540000</v>
      </c>
    </row>
    <row r="176" spans="1:13">
      <c r="A176">
        <v>2009</v>
      </c>
      <c r="B176" t="s">
        <v>149</v>
      </c>
      <c r="C176" t="s">
        <v>60</v>
      </c>
      <c r="D176" t="s">
        <v>49</v>
      </c>
      <c r="E176" t="s">
        <v>61</v>
      </c>
      <c r="F176">
        <v>40040</v>
      </c>
      <c r="G176">
        <v>40043.408693293859</v>
      </c>
      <c r="H176">
        <f>ROUND(Database[[#This Row],[VIAGEM]]-Database[[#This Row],[ORDEM]],0)</f>
        <v>3</v>
      </c>
      <c r="I176">
        <v>1</v>
      </c>
      <c r="J176" t="s">
        <v>71</v>
      </c>
      <c r="K176" t="s">
        <v>103</v>
      </c>
      <c r="L176" t="s">
        <v>84</v>
      </c>
      <c r="M176">
        <v>99000</v>
      </c>
    </row>
    <row r="177" spans="1:13">
      <c r="A177">
        <v>2009</v>
      </c>
      <c r="B177" t="s">
        <v>145</v>
      </c>
      <c r="C177" t="s">
        <v>58</v>
      </c>
      <c r="D177" t="s">
        <v>105</v>
      </c>
      <c r="E177" t="s">
        <v>59</v>
      </c>
      <c r="F177">
        <v>39818</v>
      </c>
      <c r="G177">
        <v>39822.279685437548</v>
      </c>
      <c r="H177">
        <f>ROUND(Database[[#This Row],[VIAGEM]]-Database[[#This Row],[ORDEM]],0)</f>
        <v>4</v>
      </c>
      <c r="I177">
        <v>1</v>
      </c>
      <c r="J177" t="s">
        <v>74</v>
      </c>
      <c r="K177" t="s">
        <v>97</v>
      </c>
      <c r="L177" t="s">
        <v>83</v>
      </c>
      <c r="M177">
        <v>400</v>
      </c>
    </row>
    <row r="178" spans="1:13">
      <c r="A178">
        <v>2009</v>
      </c>
      <c r="B178" t="s">
        <v>146</v>
      </c>
      <c r="C178" t="s">
        <v>63</v>
      </c>
      <c r="D178" t="s">
        <v>46</v>
      </c>
      <c r="E178" t="s">
        <v>58</v>
      </c>
      <c r="F178">
        <v>40124</v>
      </c>
      <c r="G178">
        <v>40133.331981341791</v>
      </c>
      <c r="H178">
        <f>ROUND(Database[[#This Row],[VIAGEM]]-Database[[#This Row],[ORDEM]],0)</f>
        <v>9</v>
      </c>
      <c r="I178">
        <v>0</v>
      </c>
      <c r="J178" t="s">
        <v>136</v>
      </c>
      <c r="K178" t="s">
        <v>95</v>
      </c>
      <c r="L178" t="s">
        <v>83</v>
      </c>
      <c r="M178">
        <v>400</v>
      </c>
    </row>
    <row r="179" spans="1:13">
      <c r="A179">
        <v>2009</v>
      </c>
      <c r="B179" t="s">
        <v>155</v>
      </c>
      <c r="C179" t="s">
        <v>61</v>
      </c>
      <c r="D179" t="s">
        <v>48</v>
      </c>
      <c r="E179" t="s">
        <v>62</v>
      </c>
      <c r="F179">
        <v>40086</v>
      </c>
      <c r="G179">
        <v>40093.575016096314</v>
      </c>
      <c r="H179">
        <f>ROUND(Database[[#This Row],[VIAGEM]]-Database[[#This Row],[ORDEM]],0)</f>
        <v>8</v>
      </c>
      <c r="I179">
        <v>1</v>
      </c>
      <c r="J179" t="s">
        <v>136</v>
      </c>
      <c r="K179" t="s">
        <v>94</v>
      </c>
      <c r="L179" t="s">
        <v>83</v>
      </c>
      <c r="M179">
        <v>300</v>
      </c>
    </row>
    <row r="180" spans="1:13">
      <c r="A180">
        <v>2009</v>
      </c>
      <c r="B180" t="s">
        <v>146</v>
      </c>
      <c r="C180" t="s">
        <v>58</v>
      </c>
      <c r="D180" t="s">
        <v>105</v>
      </c>
      <c r="E180" t="s">
        <v>62</v>
      </c>
      <c r="F180">
        <v>40129</v>
      </c>
      <c r="G180">
        <v>40138.489908137046</v>
      </c>
      <c r="H180">
        <f>ROUND(Database[[#This Row],[VIAGEM]]-Database[[#This Row],[ORDEM]],0)</f>
        <v>9</v>
      </c>
      <c r="I180">
        <v>1</v>
      </c>
      <c r="J180" t="s">
        <v>78</v>
      </c>
      <c r="K180" t="s">
        <v>100</v>
      </c>
      <c r="L180" t="s">
        <v>81</v>
      </c>
      <c r="M180">
        <v>500</v>
      </c>
    </row>
    <row r="181" spans="1:13">
      <c r="A181">
        <v>2009</v>
      </c>
      <c r="B181" t="s">
        <v>145</v>
      </c>
      <c r="C181" t="s">
        <v>61</v>
      </c>
      <c r="D181" t="s">
        <v>48</v>
      </c>
      <c r="E181" t="s">
        <v>25</v>
      </c>
      <c r="F181">
        <v>39835</v>
      </c>
      <c r="G181">
        <v>39837.997841902543</v>
      </c>
      <c r="H181">
        <f>ROUND(Database[[#This Row],[VIAGEM]]-Database[[#This Row],[ORDEM]],0)</f>
        <v>3</v>
      </c>
      <c r="I181">
        <v>0</v>
      </c>
      <c r="J181" t="s">
        <v>73</v>
      </c>
      <c r="K181" t="s">
        <v>107</v>
      </c>
      <c r="L181" t="s">
        <v>83</v>
      </c>
      <c r="M181">
        <v>500</v>
      </c>
    </row>
    <row r="182" spans="1:13">
      <c r="A182">
        <v>2009</v>
      </c>
      <c r="B182" t="s">
        <v>146</v>
      </c>
      <c r="C182" t="s">
        <v>59</v>
      </c>
      <c r="D182" t="s">
        <v>50</v>
      </c>
      <c r="E182" t="s">
        <v>60</v>
      </c>
      <c r="F182">
        <v>40123</v>
      </c>
      <c r="G182">
        <v>40131.865029818218</v>
      </c>
      <c r="H182">
        <f>ROUND(Database[[#This Row],[VIAGEM]]-Database[[#This Row],[ORDEM]],0)</f>
        <v>9</v>
      </c>
      <c r="I182">
        <v>1</v>
      </c>
      <c r="J182" t="s">
        <v>72</v>
      </c>
      <c r="K182" t="s">
        <v>111</v>
      </c>
      <c r="L182" t="s">
        <v>85</v>
      </c>
      <c r="M182">
        <v>34000</v>
      </c>
    </row>
    <row r="183" spans="1:13">
      <c r="A183">
        <v>2009</v>
      </c>
      <c r="B183" t="s">
        <v>151</v>
      </c>
      <c r="C183" t="s">
        <v>63</v>
      </c>
      <c r="D183" t="s">
        <v>46</v>
      </c>
      <c r="E183" t="s">
        <v>58</v>
      </c>
      <c r="F183">
        <v>39890</v>
      </c>
      <c r="G183">
        <v>39891.197029848605</v>
      </c>
      <c r="H183">
        <f>ROUND(Database[[#This Row],[VIAGEM]]-Database[[#This Row],[ORDEM]],0)</f>
        <v>1</v>
      </c>
      <c r="I183">
        <v>1</v>
      </c>
      <c r="J183" t="s">
        <v>71</v>
      </c>
      <c r="K183" t="s">
        <v>104</v>
      </c>
      <c r="L183" t="s">
        <v>84</v>
      </c>
      <c r="M183">
        <v>75000</v>
      </c>
    </row>
    <row r="184" spans="1:13">
      <c r="A184">
        <v>2009</v>
      </c>
      <c r="B184" t="s">
        <v>152</v>
      </c>
      <c r="C184" t="s">
        <v>61</v>
      </c>
      <c r="D184" t="s">
        <v>48</v>
      </c>
      <c r="E184" t="s">
        <v>58</v>
      </c>
      <c r="F184">
        <v>40117</v>
      </c>
      <c r="G184">
        <v>40123.995231240209</v>
      </c>
      <c r="H184">
        <f>ROUND(Database[[#This Row],[VIAGEM]]-Database[[#This Row],[ORDEM]],0)</f>
        <v>7</v>
      </c>
      <c r="I184">
        <v>1</v>
      </c>
      <c r="J184" t="s">
        <v>78</v>
      </c>
      <c r="K184" t="s">
        <v>99</v>
      </c>
      <c r="L184" t="s">
        <v>81</v>
      </c>
      <c r="M184">
        <v>1500</v>
      </c>
    </row>
    <row r="185" spans="1:13">
      <c r="A185">
        <v>2009</v>
      </c>
      <c r="B185" t="s">
        <v>156</v>
      </c>
      <c r="C185" t="s">
        <v>57</v>
      </c>
      <c r="D185" t="s">
        <v>51</v>
      </c>
      <c r="E185" t="s">
        <v>61</v>
      </c>
      <c r="F185">
        <v>39916</v>
      </c>
      <c r="G185">
        <v>39916.635775425704</v>
      </c>
      <c r="H185">
        <f>ROUND(Database[[#This Row],[VIAGEM]]-Database[[#This Row],[ORDEM]],0)</f>
        <v>1</v>
      </c>
      <c r="I185">
        <v>0</v>
      </c>
      <c r="J185" t="s">
        <v>70</v>
      </c>
      <c r="K185" t="s">
        <v>92</v>
      </c>
      <c r="L185" t="s">
        <v>82</v>
      </c>
      <c r="M185">
        <v>2000</v>
      </c>
    </row>
    <row r="186" spans="1:13">
      <c r="A186">
        <v>2009</v>
      </c>
      <c r="B186" t="s">
        <v>150</v>
      </c>
      <c r="C186" t="s">
        <v>62</v>
      </c>
      <c r="D186" t="s">
        <v>47</v>
      </c>
      <c r="E186" t="s">
        <v>59</v>
      </c>
      <c r="F186">
        <v>39959</v>
      </c>
      <c r="G186">
        <v>39968.807179197989</v>
      </c>
      <c r="H186">
        <f>ROUND(Database[[#This Row],[VIAGEM]]-Database[[#This Row],[ORDEM]],0)</f>
        <v>10</v>
      </c>
      <c r="I186">
        <v>1</v>
      </c>
      <c r="J186" t="s">
        <v>73</v>
      </c>
      <c r="K186" t="s">
        <v>107</v>
      </c>
      <c r="L186" t="s">
        <v>83</v>
      </c>
      <c r="M186">
        <v>200</v>
      </c>
    </row>
    <row r="187" spans="1:13">
      <c r="A187">
        <v>2009</v>
      </c>
      <c r="B187" t="s">
        <v>154</v>
      </c>
      <c r="C187" t="s">
        <v>58</v>
      </c>
      <c r="D187" t="s">
        <v>105</v>
      </c>
      <c r="E187" t="s">
        <v>62</v>
      </c>
      <c r="F187">
        <v>39860</v>
      </c>
      <c r="G187">
        <v>39869.210137356262</v>
      </c>
      <c r="H187">
        <f>ROUND(Database[[#This Row],[VIAGEM]]-Database[[#This Row],[ORDEM]],0)</f>
        <v>9</v>
      </c>
      <c r="I187">
        <v>0</v>
      </c>
      <c r="J187" t="s">
        <v>78</v>
      </c>
      <c r="K187" t="s">
        <v>100</v>
      </c>
      <c r="L187" t="s">
        <v>81</v>
      </c>
      <c r="M187">
        <v>2500</v>
      </c>
    </row>
    <row r="188" spans="1:13">
      <c r="A188">
        <v>2009</v>
      </c>
      <c r="B188" t="s">
        <v>147</v>
      </c>
      <c r="C188" t="s">
        <v>61</v>
      </c>
      <c r="D188" t="s">
        <v>48</v>
      </c>
      <c r="E188" t="s">
        <v>63</v>
      </c>
      <c r="F188">
        <v>39982</v>
      </c>
      <c r="G188">
        <v>39989.161001284971</v>
      </c>
      <c r="H188">
        <f>ROUND(Database[[#This Row],[VIAGEM]]-Database[[#This Row],[ORDEM]],0)</f>
        <v>7</v>
      </c>
      <c r="I188">
        <v>1</v>
      </c>
      <c r="J188" t="s">
        <v>74</v>
      </c>
      <c r="K188" t="s">
        <v>97</v>
      </c>
      <c r="L188" t="s">
        <v>83</v>
      </c>
      <c r="M188">
        <v>100</v>
      </c>
    </row>
    <row r="189" spans="1:13">
      <c r="A189">
        <v>2009</v>
      </c>
      <c r="B189" t="s">
        <v>148</v>
      </c>
      <c r="C189" t="s">
        <v>62</v>
      </c>
      <c r="D189" t="s">
        <v>47</v>
      </c>
      <c r="E189" t="s">
        <v>57</v>
      </c>
      <c r="F189">
        <v>40156</v>
      </c>
      <c r="G189">
        <v>40161.835662621852</v>
      </c>
      <c r="H189">
        <f>ROUND(Database[[#This Row],[VIAGEM]]-Database[[#This Row],[ORDEM]],0)</f>
        <v>6</v>
      </c>
      <c r="I189">
        <v>1</v>
      </c>
      <c r="J189" t="s">
        <v>74</v>
      </c>
      <c r="K189" t="s">
        <v>98</v>
      </c>
      <c r="L189" t="s">
        <v>83</v>
      </c>
      <c r="M189">
        <v>500</v>
      </c>
    </row>
    <row r="190" spans="1:13">
      <c r="A190">
        <v>2009</v>
      </c>
      <c r="B190" t="s">
        <v>146</v>
      </c>
      <c r="C190" t="s">
        <v>63</v>
      </c>
      <c r="D190" t="s">
        <v>46</v>
      </c>
      <c r="E190" t="s">
        <v>59</v>
      </c>
      <c r="F190">
        <v>40135</v>
      </c>
      <c r="G190">
        <v>40139.612000373767</v>
      </c>
      <c r="H190">
        <f>ROUND(Database[[#This Row],[VIAGEM]]-Database[[#This Row],[ORDEM]],0)</f>
        <v>5</v>
      </c>
      <c r="I190">
        <v>1</v>
      </c>
      <c r="J190" t="s">
        <v>72</v>
      </c>
      <c r="K190" t="s">
        <v>109</v>
      </c>
      <c r="L190" t="s">
        <v>85</v>
      </c>
      <c r="M190">
        <v>29000</v>
      </c>
    </row>
    <row r="191" spans="1:13">
      <c r="A191">
        <v>2009</v>
      </c>
      <c r="B191" t="s">
        <v>155</v>
      </c>
      <c r="C191" t="s">
        <v>25</v>
      </c>
      <c r="D191" t="s">
        <v>45</v>
      </c>
      <c r="E191" t="s">
        <v>58</v>
      </c>
      <c r="F191">
        <v>40075</v>
      </c>
      <c r="G191">
        <v>40082.271698709919</v>
      </c>
      <c r="H191">
        <f>ROUND(Database[[#This Row],[VIAGEM]]-Database[[#This Row],[ORDEM]],0)</f>
        <v>7</v>
      </c>
      <c r="I191">
        <v>0</v>
      </c>
      <c r="J191" t="s">
        <v>70</v>
      </c>
      <c r="K191" t="s">
        <v>91</v>
      </c>
      <c r="L191" t="s">
        <v>82</v>
      </c>
      <c r="M191">
        <v>4000</v>
      </c>
    </row>
    <row r="192" spans="1:13">
      <c r="A192">
        <v>2009</v>
      </c>
      <c r="B192" t="s">
        <v>145</v>
      </c>
      <c r="C192" t="s">
        <v>25</v>
      </c>
      <c r="D192" t="s">
        <v>45</v>
      </c>
      <c r="E192" t="s">
        <v>60</v>
      </c>
      <c r="F192">
        <v>39814</v>
      </c>
      <c r="G192">
        <v>39822.654308157813</v>
      </c>
      <c r="H192">
        <f>ROUND(Database[[#This Row],[VIAGEM]]-Database[[#This Row],[ORDEM]],0)</f>
        <v>9</v>
      </c>
      <c r="I192">
        <v>0</v>
      </c>
      <c r="J192" t="s">
        <v>136</v>
      </c>
      <c r="K192" t="s">
        <v>95</v>
      </c>
      <c r="L192" t="s">
        <v>83</v>
      </c>
      <c r="M192">
        <v>300</v>
      </c>
    </row>
    <row r="193" spans="1:13">
      <c r="A193">
        <v>2009</v>
      </c>
      <c r="B193" t="s">
        <v>156</v>
      </c>
      <c r="C193" t="s">
        <v>59</v>
      </c>
      <c r="D193" t="s">
        <v>50</v>
      </c>
      <c r="E193" t="s">
        <v>61</v>
      </c>
      <c r="F193">
        <v>39904</v>
      </c>
      <c r="G193">
        <v>39905.894454464396</v>
      </c>
      <c r="H193">
        <f>ROUND(Database[[#This Row],[VIAGEM]]-Database[[#This Row],[ORDEM]],0)</f>
        <v>2</v>
      </c>
      <c r="I193">
        <v>0</v>
      </c>
      <c r="J193" t="s">
        <v>70</v>
      </c>
      <c r="K193" t="s">
        <v>92</v>
      </c>
      <c r="L193" t="s">
        <v>82</v>
      </c>
      <c r="M193">
        <v>5000</v>
      </c>
    </row>
    <row r="194" spans="1:13">
      <c r="A194">
        <v>2009</v>
      </c>
      <c r="B194" t="s">
        <v>149</v>
      </c>
      <c r="C194" t="s">
        <v>57</v>
      </c>
      <c r="D194" t="s">
        <v>51</v>
      </c>
      <c r="E194" t="s">
        <v>25</v>
      </c>
      <c r="F194">
        <v>40042</v>
      </c>
      <c r="G194">
        <v>40044.614655292011</v>
      </c>
      <c r="H194">
        <f>ROUND(Database[[#This Row],[VIAGEM]]-Database[[#This Row],[ORDEM]],0)</f>
        <v>3</v>
      </c>
      <c r="I194">
        <v>0</v>
      </c>
      <c r="J194" t="s">
        <v>78</v>
      </c>
      <c r="K194" t="s">
        <v>99</v>
      </c>
      <c r="L194" t="s">
        <v>81</v>
      </c>
      <c r="M194">
        <v>2000</v>
      </c>
    </row>
    <row r="195" spans="1:13">
      <c r="A195">
        <v>2009</v>
      </c>
      <c r="B195" t="s">
        <v>147</v>
      </c>
      <c r="C195" t="s">
        <v>62</v>
      </c>
      <c r="D195" t="s">
        <v>47</v>
      </c>
      <c r="E195" t="s">
        <v>56</v>
      </c>
      <c r="F195">
        <v>39965</v>
      </c>
      <c r="G195">
        <v>39967.817932143778</v>
      </c>
      <c r="H195">
        <f>ROUND(Database[[#This Row],[VIAGEM]]-Database[[#This Row],[ORDEM]],0)</f>
        <v>3</v>
      </c>
      <c r="I195">
        <v>1</v>
      </c>
      <c r="J195" t="s">
        <v>74</v>
      </c>
      <c r="K195" t="s">
        <v>97</v>
      </c>
      <c r="L195" t="s">
        <v>83</v>
      </c>
      <c r="M195">
        <v>200</v>
      </c>
    </row>
    <row r="196" spans="1:13">
      <c r="A196">
        <v>2009</v>
      </c>
      <c r="B196" t="s">
        <v>145</v>
      </c>
      <c r="C196" t="s">
        <v>59</v>
      </c>
      <c r="D196" t="s">
        <v>50</v>
      </c>
      <c r="E196" t="s">
        <v>58</v>
      </c>
      <c r="F196">
        <v>39824</v>
      </c>
      <c r="G196">
        <v>39824.673767197513</v>
      </c>
      <c r="H196">
        <f>ROUND(Database[[#This Row],[VIAGEM]]-Database[[#This Row],[ORDEM]],0)</f>
        <v>1</v>
      </c>
      <c r="I196">
        <v>0</v>
      </c>
      <c r="J196" t="s">
        <v>74</v>
      </c>
      <c r="K196" t="s">
        <v>98</v>
      </c>
      <c r="L196" t="s">
        <v>83</v>
      </c>
      <c r="M196">
        <v>400</v>
      </c>
    </row>
    <row r="197" spans="1:13">
      <c r="A197">
        <v>2009</v>
      </c>
      <c r="B197" t="s">
        <v>149</v>
      </c>
      <c r="C197" t="s">
        <v>60</v>
      </c>
      <c r="D197" t="s">
        <v>49</v>
      </c>
      <c r="E197" t="s">
        <v>57</v>
      </c>
      <c r="F197">
        <v>40033</v>
      </c>
      <c r="G197">
        <v>40041.268785840228</v>
      </c>
      <c r="H197">
        <f>ROUND(Database[[#This Row],[VIAGEM]]-Database[[#This Row],[ORDEM]],0)</f>
        <v>8</v>
      </c>
      <c r="I197">
        <v>0</v>
      </c>
      <c r="J197" t="s">
        <v>70</v>
      </c>
      <c r="K197" t="s">
        <v>90</v>
      </c>
      <c r="L197" t="s">
        <v>82</v>
      </c>
      <c r="M197">
        <v>3000</v>
      </c>
    </row>
    <row r="198" spans="1:13">
      <c r="A198">
        <v>2009</v>
      </c>
      <c r="B198" t="s">
        <v>153</v>
      </c>
      <c r="C198" t="s">
        <v>25</v>
      </c>
      <c r="D198" t="s">
        <v>45</v>
      </c>
      <c r="E198" t="s">
        <v>57</v>
      </c>
      <c r="F198">
        <v>40001</v>
      </c>
      <c r="G198">
        <v>40002.397788408431</v>
      </c>
      <c r="H198">
        <f>ROUND(Database[[#This Row],[VIAGEM]]-Database[[#This Row],[ORDEM]],0)</f>
        <v>1</v>
      </c>
      <c r="I198">
        <v>0</v>
      </c>
      <c r="J198" t="s">
        <v>78</v>
      </c>
      <c r="K198" t="s">
        <v>100</v>
      </c>
      <c r="L198" t="s">
        <v>81</v>
      </c>
      <c r="M198">
        <v>2500</v>
      </c>
    </row>
    <row r="199" spans="1:13">
      <c r="A199">
        <v>2009</v>
      </c>
      <c r="B199" t="s">
        <v>153</v>
      </c>
      <c r="C199" t="s">
        <v>61</v>
      </c>
      <c r="D199" t="s">
        <v>48</v>
      </c>
      <c r="E199" t="s">
        <v>58</v>
      </c>
      <c r="F199">
        <v>39997</v>
      </c>
      <c r="G199">
        <v>40003.931313005727</v>
      </c>
      <c r="H199">
        <f>ROUND(Database[[#This Row],[VIAGEM]]-Database[[#This Row],[ORDEM]],0)</f>
        <v>7</v>
      </c>
      <c r="I199">
        <v>0</v>
      </c>
      <c r="J199" t="s">
        <v>70</v>
      </c>
      <c r="K199" t="s">
        <v>92</v>
      </c>
      <c r="L199" t="s">
        <v>82</v>
      </c>
      <c r="M199">
        <v>2000</v>
      </c>
    </row>
    <row r="200" spans="1:13">
      <c r="A200">
        <v>2009</v>
      </c>
      <c r="B200" t="s">
        <v>149</v>
      </c>
      <c r="C200" t="s">
        <v>60</v>
      </c>
      <c r="D200" t="s">
        <v>49</v>
      </c>
      <c r="E200" t="s">
        <v>59</v>
      </c>
      <c r="F200">
        <v>40042</v>
      </c>
      <c r="G200">
        <v>40051.785818314973</v>
      </c>
      <c r="H200">
        <f>ROUND(Database[[#This Row],[VIAGEM]]-Database[[#This Row],[ORDEM]],0)</f>
        <v>10</v>
      </c>
      <c r="I200">
        <v>1</v>
      </c>
      <c r="J200" t="s">
        <v>70</v>
      </c>
      <c r="K200" t="s">
        <v>92</v>
      </c>
      <c r="L200" t="s">
        <v>82</v>
      </c>
      <c r="M200">
        <v>1000</v>
      </c>
    </row>
    <row r="201" spans="1:13">
      <c r="A201">
        <v>2009</v>
      </c>
      <c r="B201" t="s">
        <v>147</v>
      </c>
      <c r="C201" t="s">
        <v>60</v>
      </c>
      <c r="D201" t="s">
        <v>49</v>
      </c>
      <c r="E201" t="s">
        <v>59</v>
      </c>
      <c r="F201">
        <v>39971</v>
      </c>
      <c r="G201">
        <v>39978.557271424834</v>
      </c>
      <c r="H201">
        <f>ROUND(Database[[#This Row],[VIAGEM]]-Database[[#This Row],[ORDEM]],0)</f>
        <v>8</v>
      </c>
      <c r="I201">
        <v>0</v>
      </c>
      <c r="J201" t="s">
        <v>78</v>
      </c>
      <c r="K201" t="s">
        <v>99</v>
      </c>
      <c r="L201" t="s">
        <v>81</v>
      </c>
      <c r="M201">
        <v>1000</v>
      </c>
    </row>
    <row r="202" spans="1:13">
      <c r="A202">
        <v>2009</v>
      </c>
      <c r="B202" t="s">
        <v>148</v>
      </c>
      <c r="C202" t="s">
        <v>61</v>
      </c>
      <c r="D202" t="s">
        <v>48</v>
      </c>
      <c r="E202" t="s">
        <v>59</v>
      </c>
      <c r="F202">
        <v>40164</v>
      </c>
      <c r="G202">
        <v>40172.646600713415</v>
      </c>
      <c r="H202">
        <f>ROUND(Database[[#This Row],[VIAGEM]]-Database[[#This Row],[ORDEM]],0)</f>
        <v>9</v>
      </c>
      <c r="I202">
        <v>1</v>
      </c>
      <c r="J202" t="s">
        <v>72</v>
      </c>
      <c r="K202" t="s">
        <v>109</v>
      </c>
      <c r="L202" t="s">
        <v>85</v>
      </c>
      <c r="M202">
        <v>17000</v>
      </c>
    </row>
    <row r="203" spans="1:13">
      <c r="A203">
        <v>2009</v>
      </c>
      <c r="B203" t="s">
        <v>152</v>
      </c>
      <c r="C203" t="s">
        <v>57</v>
      </c>
      <c r="D203" t="s">
        <v>51</v>
      </c>
      <c r="E203" t="s">
        <v>63</v>
      </c>
      <c r="F203">
        <v>40106</v>
      </c>
      <c r="G203">
        <v>40114.506008794677</v>
      </c>
      <c r="H203">
        <f>ROUND(Database[[#This Row],[VIAGEM]]-Database[[#This Row],[ORDEM]],0)</f>
        <v>9</v>
      </c>
      <c r="I203">
        <v>1</v>
      </c>
      <c r="J203" t="s">
        <v>71</v>
      </c>
      <c r="K203" t="s">
        <v>102</v>
      </c>
      <c r="L203" t="s">
        <v>84</v>
      </c>
      <c r="M203">
        <v>61000</v>
      </c>
    </row>
    <row r="204" spans="1:13">
      <c r="A204">
        <v>2009</v>
      </c>
      <c r="B204" t="s">
        <v>152</v>
      </c>
      <c r="C204" t="s">
        <v>25</v>
      </c>
      <c r="D204" t="s">
        <v>45</v>
      </c>
      <c r="E204" t="s">
        <v>58</v>
      </c>
      <c r="F204">
        <v>40096</v>
      </c>
      <c r="G204">
        <v>40097.531493292343</v>
      </c>
      <c r="H204">
        <f>ROUND(Database[[#This Row],[VIAGEM]]-Database[[#This Row],[ORDEM]],0)</f>
        <v>2</v>
      </c>
      <c r="I204">
        <v>1</v>
      </c>
      <c r="J204" t="s">
        <v>74</v>
      </c>
      <c r="K204" t="s">
        <v>96</v>
      </c>
      <c r="L204" t="s">
        <v>83</v>
      </c>
      <c r="M204">
        <v>100</v>
      </c>
    </row>
    <row r="205" spans="1:13">
      <c r="A205">
        <v>2009</v>
      </c>
      <c r="B205" t="s">
        <v>146</v>
      </c>
      <c r="C205" t="s">
        <v>62</v>
      </c>
      <c r="D205" t="s">
        <v>47</v>
      </c>
      <c r="E205" t="s">
        <v>25</v>
      </c>
      <c r="F205">
        <v>40118</v>
      </c>
      <c r="G205">
        <v>40120.688857489542</v>
      </c>
      <c r="H205">
        <f>ROUND(Database[[#This Row],[VIAGEM]]-Database[[#This Row],[ORDEM]],0)</f>
        <v>3</v>
      </c>
      <c r="I205">
        <v>0</v>
      </c>
      <c r="J205" t="s">
        <v>80</v>
      </c>
      <c r="K205" t="s">
        <v>89</v>
      </c>
      <c r="L205" t="s">
        <v>81</v>
      </c>
      <c r="M205">
        <v>2000</v>
      </c>
    </row>
    <row r="206" spans="1:13">
      <c r="A206">
        <v>2009</v>
      </c>
      <c r="B206" t="s">
        <v>155</v>
      </c>
      <c r="C206" t="s">
        <v>25</v>
      </c>
      <c r="D206" t="s">
        <v>45</v>
      </c>
      <c r="E206" t="s">
        <v>56</v>
      </c>
      <c r="F206">
        <v>40058</v>
      </c>
      <c r="G206">
        <v>40064.772294500719</v>
      </c>
      <c r="H206">
        <f>ROUND(Database[[#This Row],[VIAGEM]]-Database[[#This Row],[ORDEM]],0)</f>
        <v>7</v>
      </c>
      <c r="I206">
        <v>0</v>
      </c>
      <c r="J206" t="s">
        <v>72</v>
      </c>
      <c r="K206" t="s">
        <v>109</v>
      </c>
      <c r="L206" t="s">
        <v>85</v>
      </c>
      <c r="M206">
        <v>24000</v>
      </c>
    </row>
    <row r="207" spans="1:13">
      <c r="A207">
        <v>2009</v>
      </c>
      <c r="B207" t="s">
        <v>151</v>
      </c>
      <c r="C207" t="s">
        <v>57</v>
      </c>
      <c r="D207" t="s">
        <v>51</v>
      </c>
      <c r="E207" t="s">
        <v>59</v>
      </c>
      <c r="F207">
        <v>39874</v>
      </c>
      <c r="G207">
        <v>39883.591842914801</v>
      </c>
      <c r="H207">
        <f>ROUND(Database[[#This Row],[VIAGEM]]-Database[[#This Row],[ORDEM]],0)</f>
        <v>10</v>
      </c>
      <c r="I207">
        <v>0</v>
      </c>
      <c r="J207" t="s">
        <v>80</v>
      </c>
      <c r="K207" t="s">
        <v>89</v>
      </c>
      <c r="L207" t="s">
        <v>81</v>
      </c>
      <c r="M207">
        <v>1500</v>
      </c>
    </row>
    <row r="208" spans="1:13">
      <c r="A208">
        <v>2009</v>
      </c>
      <c r="B208" t="s">
        <v>151</v>
      </c>
      <c r="C208" t="s">
        <v>59</v>
      </c>
      <c r="D208" t="s">
        <v>50</v>
      </c>
      <c r="E208" t="s">
        <v>63</v>
      </c>
      <c r="F208">
        <v>39884</v>
      </c>
      <c r="G208">
        <v>39886.248823777009</v>
      </c>
      <c r="H208">
        <f>ROUND(Database[[#This Row],[VIAGEM]]-Database[[#This Row],[ORDEM]],0)</f>
        <v>2</v>
      </c>
      <c r="I208">
        <v>1</v>
      </c>
      <c r="J208" t="s">
        <v>80</v>
      </c>
      <c r="K208" t="s">
        <v>87</v>
      </c>
      <c r="L208" t="s">
        <v>138</v>
      </c>
      <c r="M208">
        <v>30</v>
      </c>
    </row>
    <row r="209" spans="1:13">
      <c r="A209">
        <v>2009</v>
      </c>
      <c r="B209" t="s">
        <v>156</v>
      </c>
      <c r="C209" t="s">
        <v>25</v>
      </c>
      <c r="D209" t="s">
        <v>45</v>
      </c>
      <c r="E209" t="s">
        <v>61</v>
      </c>
      <c r="F209">
        <v>39911</v>
      </c>
      <c r="G209">
        <v>39913.768263420163</v>
      </c>
      <c r="H209">
        <f>ROUND(Database[[#This Row],[VIAGEM]]-Database[[#This Row],[ORDEM]],0)</f>
        <v>3</v>
      </c>
      <c r="I209">
        <v>1</v>
      </c>
      <c r="J209" t="s">
        <v>70</v>
      </c>
      <c r="K209" t="s">
        <v>92</v>
      </c>
      <c r="L209" t="s">
        <v>82</v>
      </c>
      <c r="M209">
        <v>5000</v>
      </c>
    </row>
    <row r="210" spans="1:13">
      <c r="A210">
        <v>2009</v>
      </c>
      <c r="B210" t="s">
        <v>151</v>
      </c>
      <c r="C210" t="s">
        <v>58</v>
      </c>
      <c r="D210" t="s">
        <v>105</v>
      </c>
      <c r="E210" t="s">
        <v>60</v>
      </c>
      <c r="F210">
        <v>39888</v>
      </c>
      <c r="G210">
        <v>39894.759640489487</v>
      </c>
      <c r="H210">
        <f>ROUND(Database[[#This Row],[VIAGEM]]-Database[[#This Row],[ORDEM]],0)</f>
        <v>7</v>
      </c>
      <c r="I210">
        <v>0</v>
      </c>
      <c r="J210" t="s">
        <v>72</v>
      </c>
      <c r="K210" t="s">
        <v>110</v>
      </c>
      <c r="L210" t="s">
        <v>85</v>
      </c>
      <c r="M210">
        <v>43000</v>
      </c>
    </row>
    <row r="211" spans="1:13">
      <c r="A211">
        <v>2009</v>
      </c>
      <c r="B211" t="s">
        <v>149</v>
      </c>
      <c r="C211" t="s">
        <v>60</v>
      </c>
      <c r="D211" t="s">
        <v>49</v>
      </c>
      <c r="E211" t="s">
        <v>63</v>
      </c>
      <c r="F211">
        <v>40029</v>
      </c>
      <c r="G211">
        <v>40035.888204284107</v>
      </c>
      <c r="H211">
        <f>ROUND(Database[[#This Row],[VIAGEM]]-Database[[#This Row],[ORDEM]],0)</f>
        <v>7</v>
      </c>
      <c r="I211">
        <v>0</v>
      </c>
      <c r="J211" t="s">
        <v>78</v>
      </c>
      <c r="K211" t="s">
        <v>99</v>
      </c>
      <c r="L211" t="s">
        <v>81</v>
      </c>
      <c r="M211">
        <v>2500</v>
      </c>
    </row>
    <row r="212" spans="1:13">
      <c r="A212">
        <v>2009</v>
      </c>
      <c r="B212" t="s">
        <v>146</v>
      </c>
      <c r="C212" t="s">
        <v>61</v>
      </c>
      <c r="D212" t="s">
        <v>48</v>
      </c>
      <c r="E212" t="s">
        <v>63</v>
      </c>
      <c r="F212">
        <v>40139</v>
      </c>
      <c r="G212">
        <v>40141.286172918168</v>
      </c>
      <c r="H212">
        <f>ROUND(Database[[#This Row],[VIAGEM]]-Database[[#This Row],[ORDEM]],0)</f>
        <v>2</v>
      </c>
      <c r="I212">
        <v>0</v>
      </c>
      <c r="J212" t="s">
        <v>78</v>
      </c>
      <c r="K212" t="s">
        <v>100</v>
      </c>
      <c r="L212" t="s">
        <v>81</v>
      </c>
      <c r="M212">
        <v>2000</v>
      </c>
    </row>
    <row r="213" spans="1:13">
      <c r="A213">
        <v>2009</v>
      </c>
      <c r="B213" t="s">
        <v>152</v>
      </c>
      <c r="C213" t="s">
        <v>25</v>
      </c>
      <c r="D213" t="s">
        <v>45</v>
      </c>
      <c r="E213" t="s">
        <v>63</v>
      </c>
      <c r="F213">
        <v>40093</v>
      </c>
      <c r="G213">
        <v>40097.636439127062</v>
      </c>
      <c r="H213">
        <f>ROUND(Database[[#This Row],[VIAGEM]]-Database[[#This Row],[ORDEM]],0)</f>
        <v>5</v>
      </c>
      <c r="I213">
        <v>0</v>
      </c>
      <c r="J213" t="s">
        <v>78</v>
      </c>
      <c r="K213" t="s">
        <v>99</v>
      </c>
      <c r="L213" t="s">
        <v>81</v>
      </c>
      <c r="M213">
        <v>2000</v>
      </c>
    </row>
    <row r="214" spans="1:13">
      <c r="A214">
        <v>2009</v>
      </c>
      <c r="B214" t="s">
        <v>153</v>
      </c>
      <c r="C214" t="s">
        <v>59</v>
      </c>
      <c r="D214" t="s">
        <v>50</v>
      </c>
      <c r="E214" t="s">
        <v>63</v>
      </c>
      <c r="F214">
        <v>40008</v>
      </c>
      <c r="G214">
        <v>40015.836591058323</v>
      </c>
      <c r="H214">
        <f>ROUND(Database[[#This Row],[VIAGEM]]-Database[[#This Row],[ORDEM]],0)</f>
        <v>8</v>
      </c>
      <c r="I214">
        <v>0</v>
      </c>
      <c r="J214" t="s">
        <v>136</v>
      </c>
      <c r="K214" t="s">
        <v>93</v>
      </c>
      <c r="L214" t="s">
        <v>83</v>
      </c>
      <c r="M214">
        <v>500</v>
      </c>
    </row>
    <row r="215" spans="1:13">
      <c r="A215">
        <v>2009</v>
      </c>
      <c r="B215" t="s">
        <v>153</v>
      </c>
      <c r="C215" t="s">
        <v>58</v>
      </c>
      <c r="D215" t="s">
        <v>105</v>
      </c>
      <c r="E215" t="s">
        <v>59</v>
      </c>
      <c r="F215">
        <v>40025</v>
      </c>
      <c r="G215">
        <v>40027.923898889385</v>
      </c>
      <c r="H215">
        <f>ROUND(Database[[#This Row],[VIAGEM]]-Database[[#This Row],[ORDEM]],0)</f>
        <v>3</v>
      </c>
      <c r="I215">
        <v>0</v>
      </c>
      <c r="J215" t="s">
        <v>78</v>
      </c>
      <c r="K215" t="s">
        <v>101</v>
      </c>
      <c r="L215" t="s">
        <v>81</v>
      </c>
      <c r="M215">
        <v>2500</v>
      </c>
    </row>
    <row r="216" spans="1:13">
      <c r="A216">
        <v>2009</v>
      </c>
      <c r="B216" t="s">
        <v>151</v>
      </c>
      <c r="C216" t="s">
        <v>62</v>
      </c>
      <c r="D216" t="s">
        <v>47</v>
      </c>
      <c r="E216" t="s">
        <v>25</v>
      </c>
      <c r="F216">
        <v>39897</v>
      </c>
      <c r="G216">
        <v>39899.75955180412</v>
      </c>
      <c r="H216">
        <f>ROUND(Database[[#This Row],[VIAGEM]]-Database[[#This Row],[ORDEM]],0)</f>
        <v>3</v>
      </c>
      <c r="I216">
        <v>0</v>
      </c>
      <c r="J216" t="s">
        <v>70</v>
      </c>
      <c r="K216" t="s">
        <v>92</v>
      </c>
      <c r="L216" t="s">
        <v>82</v>
      </c>
      <c r="M216">
        <v>1000</v>
      </c>
    </row>
    <row r="217" spans="1:13">
      <c r="A217">
        <v>2009</v>
      </c>
      <c r="B217" t="s">
        <v>156</v>
      </c>
      <c r="C217" t="s">
        <v>63</v>
      </c>
      <c r="D217" t="s">
        <v>46</v>
      </c>
      <c r="E217" t="s">
        <v>60</v>
      </c>
      <c r="F217">
        <v>39929</v>
      </c>
      <c r="G217">
        <v>39932.885744814841</v>
      </c>
      <c r="H217">
        <f>ROUND(Database[[#This Row],[VIAGEM]]-Database[[#This Row],[ORDEM]],0)</f>
        <v>4</v>
      </c>
      <c r="I217">
        <v>0</v>
      </c>
      <c r="J217" t="s">
        <v>73</v>
      </c>
      <c r="K217" t="s">
        <v>108</v>
      </c>
      <c r="L217" t="s">
        <v>83</v>
      </c>
      <c r="M217">
        <v>400</v>
      </c>
    </row>
    <row r="218" spans="1:13">
      <c r="A218">
        <v>2009</v>
      </c>
      <c r="B218" t="s">
        <v>153</v>
      </c>
      <c r="C218" t="s">
        <v>61</v>
      </c>
      <c r="D218" t="s">
        <v>48</v>
      </c>
      <c r="E218" t="s">
        <v>59</v>
      </c>
      <c r="F218">
        <v>40021</v>
      </c>
      <c r="G218">
        <v>40024.449410546738</v>
      </c>
      <c r="H218">
        <f>ROUND(Database[[#This Row],[VIAGEM]]-Database[[#This Row],[ORDEM]],0)</f>
        <v>3</v>
      </c>
      <c r="I218">
        <v>1</v>
      </c>
      <c r="J218" t="s">
        <v>73</v>
      </c>
      <c r="K218" t="s">
        <v>108</v>
      </c>
      <c r="L218" t="s">
        <v>83</v>
      </c>
      <c r="M218">
        <v>100</v>
      </c>
    </row>
    <row r="219" spans="1:13">
      <c r="A219">
        <v>2009</v>
      </c>
      <c r="B219" t="s">
        <v>145</v>
      </c>
      <c r="C219" t="s">
        <v>60</v>
      </c>
      <c r="D219" t="s">
        <v>49</v>
      </c>
      <c r="E219" t="s">
        <v>25</v>
      </c>
      <c r="F219">
        <v>39822</v>
      </c>
      <c r="G219">
        <v>39828.193446873163</v>
      </c>
      <c r="H219">
        <f>ROUND(Database[[#This Row],[VIAGEM]]-Database[[#This Row],[ORDEM]],0)</f>
        <v>6</v>
      </c>
      <c r="I219">
        <v>1</v>
      </c>
      <c r="J219" t="s">
        <v>72</v>
      </c>
      <c r="K219" t="s">
        <v>109</v>
      </c>
      <c r="L219" t="s">
        <v>85</v>
      </c>
      <c r="M219">
        <v>29000</v>
      </c>
    </row>
    <row r="220" spans="1:13">
      <c r="A220">
        <v>2009</v>
      </c>
      <c r="B220" t="s">
        <v>146</v>
      </c>
      <c r="C220" t="s">
        <v>61</v>
      </c>
      <c r="D220" t="s">
        <v>48</v>
      </c>
      <c r="E220" t="s">
        <v>59</v>
      </c>
      <c r="F220">
        <v>40137</v>
      </c>
      <c r="G220">
        <v>40140.661275902428</v>
      </c>
      <c r="H220">
        <f>ROUND(Database[[#This Row],[VIAGEM]]-Database[[#This Row],[ORDEM]],0)</f>
        <v>4</v>
      </c>
      <c r="I220">
        <v>1</v>
      </c>
      <c r="J220" t="s">
        <v>136</v>
      </c>
      <c r="K220" t="s">
        <v>94</v>
      </c>
      <c r="L220" t="s">
        <v>83</v>
      </c>
      <c r="M220">
        <v>500</v>
      </c>
    </row>
    <row r="221" spans="1:13">
      <c r="A221">
        <v>2009</v>
      </c>
      <c r="B221" t="s">
        <v>151</v>
      </c>
      <c r="C221" t="s">
        <v>57</v>
      </c>
      <c r="D221" t="s">
        <v>51</v>
      </c>
      <c r="E221" t="s">
        <v>61</v>
      </c>
      <c r="F221">
        <v>39873</v>
      </c>
      <c r="G221">
        <v>39874.089760647184</v>
      </c>
      <c r="H221">
        <f>ROUND(Database[[#This Row],[VIAGEM]]-Database[[#This Row],[ORDEM]],0)</f>
        <v>1</v>
      </c>
      <c r="I221">
        <v>1</v>
      </c>
      <c r="J221" t="s">
        <v>73</v>
      </c>
      <c r="K221" t="s">
        <v>107</v>
      </c>
      <c r="L221" t="s">
        <v>83</v>
      </c>
      <c r="M221">
        <v>400</v>
      </c>
    </row>
    <row r="222" spans="1:13">
      <c r="A222">
        <v>2009</v>
      </c>
      <c r="B222" t="s">
        <v>149</v>
      </c>
      <c r="C222" t="s">
        <v>57</v>
      </c>
      <c r="D222" t="s">
        <v>51</v>
      </c>
      <c r="E222" t="s">
        <v>56</v>
      </c>
      <c r="F222">
        <v>40046</v>
      </c>
      <c r="G222">
        <v>40048.977059137775</v>
      </c>
      <c r="H222">
        <f>ROUND(Database[[#This Row],[VIAGEM]]-Database[[#This Row],[ORDEM]],0)</f>
        <v>3</v>
      </c>
      <c r="I222">
        <v>1</v>
      </c>
      <c r="J222" t="s">
        <v>136</v>
      </c>
      <c r="K222" t="s">
        <v>95</v>
      </c>
      <c r="L222" t="s">
        <v>83</v>
      </c>
      <c r="M222">
        <v>500</v>
      </c>
    </row>
    <row r="223" spans="1:13">
      <c r="A223">
        <v>2009</v>
      </c>
      <c r="B223" t="s">
        <v>146</v>
      </c>
      <c r="C223" t="s">
        <v>57</v>
      </c>
      <c r="D223" t="s">
        <v>51</v>
      </c>
      <c r="E223" t="s">
        <v>63</v>
      </c>
      <c r="F223">
        <v>40122</v>
      </c>
      <c r="G223">
        <v>40123.702757929772</v>
      </c>
      <c r="H223">
        <f>ROUND(Database[[#This Row],[VIAGEM]]-Database[[#This Row],[ORDEM]],0)</f>
        <v>2</v>
      </c>
      <c r="I223">
        <v>1</v>
      </c>
      <c r="J223" t="s">
        <v>74</v>
      </c>
      <c r="K223" t="s">
        <v>98</v>
      </c>
      <c r="L223" t="s">
        <v>83</v>
      </c>
      <c r="M223">
        <v>300</v>
      </c>
    </row>
    <row r="224" spans="1:13">
      <c r="A224">
        <v>2009</v>
      </c>
      <c r="B224" t="s">
        <v>155</v>
      </c>
      <c r="C224" t="s">
        <v>58</v>
      </c>
      <c r="D224" t="s">
        <v>105</v>
      </c>
      <c r="E224" t="s">
        <v>60</v>
      </c>
      <c r="F224">
        <v>40060</v>
      </c>
      <c r="G224">
        <v>40065.537096978711</v>
      </c>
      <c r="H224">
        <f>ROUND(Database[[#This Row],[VIAGEM]]-Database[[#This Row],[ORDEM]],0)</f>
        <v>6</v>
      </c>
      <c r="I224">
        <v>1</v>
      </c>
      <c r="J224" t="s">
        <v>74</v>
      </c>
      <c r="K224" t="s">
        <v>98</v>
      </c>
      <c r="L224" t="s">
        <v>83</v>
      </c>
      <c r="M224">
        <v>100</v>
      </c>
    </row>
    <row r="225" spans="1:13">
      <c r="A225">
        <v>2009</v>
      </c>
      <c r="B225" t="s">
        <v>150</v>
      </c>
      <c r="C225" t="s">
        <v>63</v>
      </c>
      <c r="D225" t="s">
        <v>46</v>
      </c>
      <c r="E225" t="s">
        <v>25</v>
      </c>
      <c r="F225">
        <v>39959</v>
      </c>
      <c r="G225">
        <v>39963.714456410315</v>
      </c>
      <c r="H225">
        <f>ROUND(Database[[#This Row],[VIAGEM]]-Database[[#This Row],[ORDEM]],0)</f>
        <v>5</v>
      </c>
      <c r="I225">
        <v>1</v>
      </c>
      <c r="J225" t="s">
        <v>136</v>
      </c>
      <c r="K225" t="s">
        <v>94</v>
      </c>
      <c r="L225" t="s">
        <v>83</v>
      </c>
      <c r="M225">
        <v>500</v>
      </c>
    </row>
    <row r="226" spans="1:13">
      <c r="A226">
        <v>2009</v>
      </c>
      <c r="B226" t="s">
        <v>155</v>
      </c>
      <c r="C226" t="s">
        <v>62</v>
      </c>
      <c r="D226" t="s">
        <v>47</v>
      </c>
      <c r="E226" t="s">
        <v>63</v>
      </c>
      <c r="F226">
        <v>40060</v>
      </c>
      <c r="G226">
        <v>40062.268772470845</v>
      </c>
      <c r="H226">
        <f>ROUND(Database[[#This Row],[VIAGEM]]-Database[[#This Row],[ORDEM]],0)</f>
        <v>2</v>
      </c>
      <c r="I226">
        <v>0</v>
      </c>
      <c r="J226" t="s">
        <v>74</v>
      </c>
      <c r="K226" t="s">
        <v>97</v>
      </c>
      <c r="L226" t="s">
        <v>83</v>
      </c>
      <c r="M226">
        <v>400</v>
      </c>
    </row>
    <row r="227" spans="1:13">
      <c r="A227">
        <v>2009</v>
      </c>
      <c r="B227" t="s">
        <v>150</v>
      </c>
      <c r="C227" t="s">
        <v>59</v>
      </c>
      <c r="D227" t="s">
        <v>50</v>
      </c>
      <c r="E227" t="s">
        <v>62</v>
      </c>
      <c r="F227">
        <v>39959</v>
      </c>
      <c r="G227">
        <v>39968.776906153638</v>
      </c>
      <c r="H227">
        <f>ROUND(Database[[#This Row],[VIAGEM]]-Database[[#This Row],[ORDEM]],0)</f>
        <v>10</v>
      </c>
      <c r="I227">
        <v>0</v>
      </c>
      <c r="J227" t="s">
        <v>73</v>
      </c>
      <c r="K227" t="s">
        <v>106</v>
      </c>
      <c r="L227" t="s">
        <v>83</v>
      </c>
      <c r="M227">
        <v>100</v>
      </c>
    </row>
    <row r="228" spans="1:13">
      <c r="A228">
        <v>2009</v>
      </c>
      <c r="B228" t="s">
        <v>153</v>
      </c>
      <c r="C228" t="s">
        <v>57</v>
      </c>
      <c r="D228" t="s">
        <v>51</v>
      </c>
      <c r="E228" t="s">
        <v>62</v>
      </c>
      <c r="F228">
        <v>40005</v>
      </c>
      <c r="G228">
        <v>40007.406885011369</v>
      </c>
      <c r="H228">
        <f>ROUND(Database[[#This Row],[VIAGEM]]-Database[[#This Row],[ORDEM]],0)</f>
        <v>2</v>
      </c>
      <c r="I228">
        <v>0</v>
      </c>
      <c r="J228" t="s">
        <v>78</v>
      </c>
      <c r="K228" t="s">
        <v>99</v>
      </c>
      <c r="L228" t="s">
        <v>81</v>
      </c>
      <c r="M228">
        <v>2000</v>
      </c>
    </row>
    <row r="229" spans="1:13">
      <c r="A229">
        <v>2009</v>
      </c>
      <c r="B229" t="s">
        <v>147</v>
      </c>
      <c r="C229" t="s">
        <v>57</v>
      </c>
      <c r="D229" t="s">
        <v>51</v>
      </c>
      <c r="E229" t="s">
        <v>61</v>
      </c>
      <c r="F229">
        <v>39972</v>
      </c>
      <c r="G229">
        <v>39973.380623463905</v>
      </c>
      <c r="H229">
        <f>ROUND(Database[[#This Row],[VIAGEM]]-Database[[#This Row],[ORDEM]],0)</f>
        <v>1</v>
      </c>
      <c r="I229">
        <v>0</v>
      </c>
      <c r="J229" t="s">
        <v>73</v>
      </c>
      <c r="K229" t="s">
        <v>108</v>
      </c>
      <c r="L229" t="s">
        <v>83</v>
      </c>
      <c r="M229">
        <v>500</v>
      </c>
    </row>
    <row r="230" spans="1:13">
      <c r="A230">
        <v>2009</v>
      </c>
      <c r="B230" t="s">
        <v>145</v>
      </c>
      <c r="C230" t="s">
        <v>60</v>
      </c>
      <c r="D230" t="s">
        <v>49</v>
      </c>
      <c r="E230" t="s">
        <v>59</v>
      </c>
      <c r="F230">
        <v>39832</v>
      </c>
      <c r="G230">
        <v>39836.911222381932</v>
      </c>
      <c r="H230">
        <f>ROUND(Database[[#This Row],[VIAGEM]]-Database[[#This Row],[ORDEM]],0)</f>
        <v>5</v>
      </c>
      <c r="I230">
        <v>0</v>
      </c>
      <c r="J230" t="s">
        <v>72</v>
      </c>
      <c r="K230" t="s">
        <v>110</v>
      </c>
      <c r="L230" t="s">
        <v>85</v>
      </c>
      <c r="M230">
        <v>45000</v>
      </c>
    </row>
    <row r="231" spans="1:13">
      <c r="A231">
        <v>2009</v>
      </c>
      <c r="B231" t="s">
        <v>148</v>
      </c>
      <c r="C231" t="s">
        <v>63</v>
      </c>
      <c r="D231" t="s">
        <v>46</v>
      </c>
      <c r="E231" t="s">
        <v>61</v>
      </c>
      <c r="F231">
        <v>40166</v>
      </c>
      <c r="G231">
        <v>40166.635326857147</v>
      </c>
      <c r="H231">
        <f>ROUND(Database[[#This Row],[VIAGEM]]-Database[[#This Row],[ORDEM]],0)</f>
        <v>1</v>
      </c>
      <c r="I231">
        <v>1</v>
      </c>
      <c r="J231" t="s">
        <v>71</v>
      </c>
      <c r="K231" t="s">
        <v>103</v>
      </c>
      <c r="L231" t="s">
        <v>84</v>
      </c>
      <c r="M231">
        <v>88000</v>
      </c>
    </row>
    <row r="232" spans="1:13">
      <c r="A232">
        <v>2009</v>
      </c>
      <c r="B232" t="s">
        <v>152</v>
      </c>
      <c r="C232" t="s">
        <v>58</v>
      </c>
      <c r="D232" t="s">
        <v>105</v>
      </c>
      <c r="E232" t="s">
        <v>59</v>
      </c>
      <c r="F232">
        <v>40111</v>
      </c>
      <c r="G232">
        <v>40111.585377624186</v>
      </c>
      <c r="H232">
        <f>ROUND(Database[[#This Row],[VIAGEM]]-Database[[#This Row],[ORDEM]],0)</f>
        <v>1</v>
      </c>
      <c r="I232">
        <v>1</v>
      </c>
      <c r="J232" t="s">
        <v>80</v>
      </c>
      <c r="K232" t="s">
        <v>89</v>
      </c>
      <c r="L232" t="s">
        <v>81</v>
      </c>
      <c r="M232">
        <v>2000</v>
      </c>
    </row>
    <row r="233" spans="1:13">
      <c r="A233">
        <v>2009</v>
      </c>
      <c r="B233" t="s">
        <v>145</v>
      </c>
      <c r="C233" t="s">
        <v>63</v>
      </c>
      <c r="D233" t="s">
        <v>46</v>
      </c>
      <c r="E233" t="s">
        <v>25</v>
      </c>
      <c r="F233">
        <v>39815</v>
      </c>
      <c r="G233">
        <v>39818.003386971301</v>
      </c>
      <c r="H233">
        <f>ROUND(Database[[#This Row],[VIAGEM]]-Database[[#This Row],[ORDEM]],0)</f>
        <v>3</v>
      </c>
      <c r="I233">
        <v>0</v>
      </c>
      <c r="J233" t="s">
        <v>78</v>
      </c>
      <c r="K233" t="s">
        <v>99</v>
      </c>
      <c r="L233" t="s">
        <v>81</v>
      </c>
      <c r="M233">
        <v>2000</v>
      </c>
    </row>
    <row r="234" spans="1:13">
      <c r="A234">
        <v>2009</v>
      </c>
      <c r="B234" t="s">
        <v>145</v>
      </c>
      <c r="C234" t="s">
        <v>61</v>
      </c>
      <c r="D234" t="s">
        <v>48</v>
      </c>
      <c r="E234" t="s">
        <v>56</v>
      </c>
      <c r="F234">
        <v>39814</v>
      </c>
      <c r="G234">
        <v>39814.162875122835</v>
      </c>
      <c r="H234">
        <f>ROUND(Database[[#This Row],[VIAGEM]]-Database[[#This Row],[ORDEM]],0)</f>
        <v>0</v>
      </c>
      <c r="I234">
        <v>1</v>
      </c>
      <c r="J234" t="s">
        <v>136</v>
      </c>
      <c r="K234" t="s">
        <v>93</v>
      </c>
      <c r="L234" t="s">
        <v>83</v>
      </c>
      <c r="M234">
        <v>100</v>
      </c>
    </row>
    <row r="235" spans="1:13">
      <c r="A235">
        <v>2009</v>
      </c>
      <c r="B235" t="s">
        <v>146</v>
      </c>
      <c r="C235" t="s">
        <v>62</v>
      </c>
      <c r="D235" t="s">
        <v>47</v>
      </c>
      <c r="E235" t="s">
        <v>58</v>
      </c>
      <c r="F235">
        <v>40143</v>
      </c>
      <c r="G235">
        <v>40144.98167026083</v>
      </c>
      <c r="H235">
        <f>ROUND(Database[[#This Row],[VIAGEM]]-Database[[#This Row],[ORDEM]],0)</f>
        <v>2</v>
      </c>
      <c r="I235">
        <v>1</v>
      </c>
      <c r="J235" t="s">
        <v>80</v>
      </c>
      <c r="K235" t="s">
        <v>89</v>
      </c>
      <c r="L235" t="s">
        <v>81</v>
      </c>
      <c r="M235">
        <v>2000</v>
      </c>
    </row>
    <row r="236" spans="1:13">
      <c r="A236">
        <v>2009</v>
      </c>
      <c r="B236" t="s">
        <v>146</v>
      </c>
      <c r="C236" t="s">
        <v>62</v>
      </c>
      <c r="D236" t="s">
        <v>47</v>
      </c>
      <c r="E236" t="s">
        <v>57</v>
      </c>
      <c r="F236">
        <v>40141</v>
      </c>
      <c r="G236">
        <v>40148.102211370729</v>
      </c>
      <c r="H236">
        <f>ROUND(Database[[#This Row],[VIAGEM]]-Database[[#This Row],[ORDEM]],0)</f>
        <v>7</v>
      </c>
      <c r="I236">
        <v>0</v>
      </c>
      <c r="J236" t="s">
        <v>74</v>
      </c>
      <c r="K236" t="s">
        <v>96</v>
      </c>
      <c r="L236" t="s">
        <v>83</v>
      </c>
      <c r="M236">
        <v>200</v>
      </c>
    </row>
    <row r="237" spans="1:13">
      <c r="A237">
        <v>2009</v>
      </c>
      <c r="B237" t="s">
        <v>145</v>
      </c>
      <c r="C237" t="s">
        <v>62</v>
      </c>
      <c r="D237" t="s">
        <v>47</v>
      </c>
      <c r="E237" t="s">
        <v>59</v>
      </c>
      <c r="F237">
        <v>39839</v>
      </c>
      <c r="G237">
        <v>39840.881684004366</v>
      </c>
      <c r="H237">
        <f>ROUND(Database[[#This Row],[VIAGEM]]-Database[[#This Row],[ORDEM]],0)</f>
        <v>2</v>
      </c>
      <c r="I237">
        <v>0</v>
      </c>
      <c r="J237" t="s">
        <v>136</v>
      </c>
      <c r="K237" t="s">
        <v>94</v>
      </c>
      <c r="L237" t="s">
        <v>83</v>
      </c>
      <c r="M237">
        <v>500</v>
      </c>
    </row>
    <row r="238" spans="1:13">
      <c r="A238">
        <v>2009</v>
      </c>
      <c r="B238" t="s">
        <v>156</v>
      </c>
      <c r="C238" t="s">
        <v>25</v>
      </c>
      <c r="D238" t="s">
        <v>45</v>
      </c>
      <c r="E238" t="s">
        <v>56</v>
      </c>
      <c r="F238">
        <v>39922</v>
      </c>
      <c r="G238">
        <v>39924.071937996341</v>
      </c>
      <c r="H238">
        <f>ROUND(Database[[#This Row],[VIAGEM]]-Database[[#This Row],[ORDEM]],0)</f>
        <v>2</v>
      </c>
      <c r="I238">
        <v>1</v>
      </c>
      <c r="J238" t="s">
        <v>80</v>
      </c>
      <c r="K238" t="s">
        <v>88</v>
      </c>
      <c r="L238" t="s">
        <v>138</v>
      </c>
      <c r="M238">
        <v>40</v>
      </c>
    </row>
    <row r="239" spans="1:13">
      <c r="A239">
        <v>2009</v>
      </c>
      <c r="B239" t="s">
        <v>151</v>
      </c>
      <c r="C239" t="s">
        <v>25</v>
      </c>
      <c r="D239" t="s">
        <v>45</v>
      </c>
      <c r="E239" t="s">
        <v>56</v>
      </c>
      <c r="F239">
        <v>39890</v>
      </c>
      <c r="G239">
        <v>39893.394485703619</v>
      </c>
      <c r="H239">
        <f>ROUND(Database[[#This Row],[VIAGEM]]-Database[[#This Row],[ORDEM]],0)</f>
        <v>3</v>
      </c>
      <c r="I239">
        <v>1</v>
      </c>
      <c r="J239" t="s">
        <v>78</v>
      </c>
      <c r="K239" t="s">
        <v>101</v>
      </c>
      <c r="L239" t="s">
        <v>81</v>
      </c>
      <c r="M239">
        <v>1000</v>
      </c>
    </row>
    <row r="240" spans="1:13">
      <c r="A240">
        <v>2009</v>
      </c>
      <c r="B240" t="s">
        <v>150</v>
      </c>
      <c r="C240" t="s">
        <v>61</v>
      </c>
      <c r="D240" t="s">
        <v>48</v>
      </c>
      <c r="E240" t="s">
        <v>62</v>
      </c>
      <c r="F240">
        <v>39955</v>
      </c>
      <c r="G240">
        <v>39955.176751404782</v>
      </c>
      <c r="H240">
        <f>ROUND(Database[[#This Row],[VIAGEM]]-Database[[#This Row],[ORDEM]],0)</f>
        <v>0</v>
      </c>
      <c r="I240">
        <v>0</v>
      </c>
      <c r="J240" t="s">
        <v>71</v>
      </c>
      <c r="K240" t="s">
        <v>103</v>
      </c>
      <c r="L240" t="s">
        <v>84</v>
      </c>
      <c r="M240">
        <v>60000</v>
      </c>
    </row>
    <row r="241" spans="1:13">
      <c r="A241">
        <v>2009</v>
      </c>
      <c r="B241" t="s">
        <v>155</v>
      </c>
      <c r="C241" t="s">
        <v>63</v>
      </c>
      <c r="D241" t="s">
        <v>46</v>
      </c>
      <c r="E241" t="s">
        <v>56</v>
      </c>
      <c r="F241">
        <v>40086</v>
      </c>
      <c r="G241">
        <v>40095.118417290396</v>
      </c>
      <c r="H241">
        <f>ROUND(Database[[#This Row],[VIAGEM]]-Database[[#This Row],[ORDEM]],0)</f>
        <v>9</v>
      </c>
      <c r="I241">
        <v>0</v>
      </c>
      <c r="J241" t="s">
        <v>80</v>
      </c>
      <c r="K241" t="s">
        <v>88</v>
      </c>
      <c r="L241" t="s">
        <v>138</v>
      </c>
      <c r="M241">
        <v>50</v>
      </c>
    </row>
    <row r="242" spans="1:13">
      <c r="A242">
        <v>2009</v>
      </c>
      <c r="B242" t="s">
        <v>153</v>
      </c>
      <c r="C242" t="s">
        <v>59</v>
      </c>
      <c r="D242" t="s">
        <v>50</v>
      </c>
      <c r="E242" t="s">
        <v>25</v>
      </c>
      <c r="F242">
        <v>40007</v>
      </c>
      <c r="G242">
        <v>40016.452889623732</v>
      </c>
      <c r="H242">
        <f>ROUND(Database[[#This Row],[VIAGEM]]-Database[[#This Row],[ORDEM]],0)</f>
        <v>9</v>
      </c>
      <c r="I242">
        <v>0</v>
      </c>
      <c r="J242" t="s">
        <v>71</v>
      </c>
      <c r="K242" t="s">
        <v>104</v>
      </c>
      <c r="L242" t="s">
        <v>84</v>
      </c>
      <c r="M242">
        <v>98000</v>
      </c>
    </row>
    <row r="243" spans="1:13">
      <c r="A243">
        <v>2009</v>
      </c>
      <c r="B243" t="s">
        <v>147</v>
      </c>
      <c r="C243" t="s">
        <v>57</v>
      </c>
      <c r="D243" t="s">
        <v>51</v>
      </c>
      <c r="E243" t="s">
        <v>59</v>
      </c>
      <c r="F243">
        <v>39974</v>
      </c>
      <c r="G243">
        <v>39982.980426907612</v>
      </c>
      <c r="H243">
        <f>ROUND(Database[[#This Row],[VIAGEM]]-Database[[#This Row],[ORDEM]],0)</f>
        <v>9</v>
      </c>
      <c r="I243">
        <v>1</v>
      </c>
      <c r="J243" t="s">
        <v>78</v>
      </c>
      <c r="K243" t="s">
        <v>99</v>
      </c>
      <c r="L243" t="s">
        <v>81</v>
      </c>
      <c r="M243">
        <v>500</v>
      </c>
    </row>
    <row r="244" spans="1:13">
      <c r="A244">
        <v>2009</v>
      </c>
      <c r="B244" t="s">
        <v>145</v>
      </c>
      <c r="C244" t="s">
        <v>25</v>
      </c>
      <c r="D244" t="s">
        <v>45</v>
      </c>
      <c r="E244" t="s">
        <v>60</v>
      </c>
      <c r="F244">
        <v>39826</v>
      </c>
      <c r="G244">
        <v>39834.651643325997</v>
      </c>
      <c r="H244">
        <f>ROUND(Database[[#This Row],[VIAGEM]]-Database[[#This Row],[ORDEM]],0)</f>
        <v>9</v>
      </c>
      <c r="I244">
        <v>1</v>
      </c>
      <c r="J244" t="s">
        <v>74</v>
      </c>
      <c r="K244" t="s">
        <v>97</v>
      </c>
      <c r="L244" t="s">
        <v>83</v>
      </c>
      <c r="M244">
        <v>300</v>
      </c>
    </row>
    <row r="245" spans="1:13">
      <c r="A245">
        <v>2009</v>
      </c>
      <c r="B245" t="s">
        <v>152</v>
      </c>
      <c r="C245" t="s">
        <v>58</v>
      </c>
      <c r="D245" t="s">
        <v>105</v>
      </c>
      <c r="E245" t="s">
        <v>57</v>
      </c>
      <c r="F245">
        <v>40098</v>
      </c>
      <c r="G245">
        <v>40101.480492994218</v>
      </c>
      <c r="H245">
        <f>ROUND(Database[[#This Row],[VIAGEM]]-Database[[#This Row],[ORDEM]],0)</f>
        <v>3</v>
      </c>
      <c r="I245">
        <v>0</v>
      </c>
      <c r="J245" t="s">
        <v>136</v>
      </c>
      <c r="K245" t="s">
        <v>93</v>
      </c>
      <c r="L245" t="s">
        <v>83</v>
      </c>
      <c r="M245">
        <v>100</v>
      </c>
    </row>
    <row r="246" spans="1:13">
      <c r="A246">
        <v>2009</v>
      </c>
      <c r="B246" t="s">
        <v>148</v>
      </c>
      <c r="C246" t="s">
        <v>57</v>
      </c>
      <c r="D246" t="s">
        <v>51</v>
      </c>
      <c r="E246" t="s">
        <v>60</v>
      </c>
      <c r="F246">
        <v>40165</v>
      </c>
      <c r="G246">
        <v>40166.072880218686</v>
      </c>
      <c r="H246">
        <f>ROUND(Database[[#This Row],[VIAGEM]]-Database[[#This Row],[ORDEM]],0)</f>
        <v>1</v>
      </c>
      <c r="I246">
        <v>1</v>
      </c>
      <c r="J246" t="s">
        <v>80</v>
      </c>
      <c r="K246" t="s">
        <v>87</v>
      </c>
      <c r="L246" t="s">
        <v>138</v>
      </c>
      <c r="M246">
        <v>50</v>
      </c>
    </row>
    <row r="247" spans="1:13">
      <c r="A247">
        <v>2009</v>
      </c>
      <c r="B247" t="s">
        <v>152</v>
      </c>
      <c r="C247" t="s">
        <v>61</v>
      </c>
      <c r="D247" t="s">
        <v>48</v>
      </c>
      <c r="E247" t="s">
        <v>60</v>
      </c>
      <c r="F247">
        <v>40117</v>
      </c>
      <c r="G247">
        <v>40126.079428627621</v>
      </c>
      <c r="H247">
        <f>ROUND(Database[[#This Row],[VIAGEM]]-Database[[#This Row],[ORDEM]],0)</f>
        <v>9</v>
      </c>
      <c r="I247">
        <v>1</v>
      </c>
      <c r="J247" t="s">
        <v>73</v>
      </c>
      <c r="K247" t="s">
        <v>107</v>
      </c>
      <c r="L247" t="s">
        <v>83</v>
      </c>
      <c r="M247">
        <v>100</v>
      </c>
    </row>
    <row r="248" spans="1:13">
      <c r="A248">
        <v>2009</v>
      </c>
      <c r="B248" t="s">
        <v>147</v>
      </c>
      <c r="C248" t="s">
        <v>63</v>
      </c>
      <c r="D248" t="s">
        <v>46</v>
      </c>
      <c r="E248" t="s">
        <v>57</v>
      </c>
      <c r="F248">
        <v>39982</v>
      </c>
      <c r="G248">
        <v>39991.92677594399</v>
      </c>
      <c r="H248">
        <f>ROUND(Database[[#This Row],[VIAGEM]]-Database[[#This Row],[ORDEM]],0)</f>
        <v>10</v>
      </c>
      <c r="I248">
        <v>0</v>
      </c>
      <c r="J248" t="s">
        <v>136</v>
      </c>
      <c r="K248" t="s">
        <v>95</v>
      </c>
      <c r="L248" t="s">
        <v>83</v>
      </c>
      <c r="M248">
        <v>300</v>
      </c>
    </row>
    <row r="249" spans="1:13">
      <c r="A249">
        <v>2009</v>
      </c>
      <c r="B249" t="s">
        <v>145</v>
      </c>
      <c r="C249" t="s">
        <v>25</v>
      </c>
      <c r="D249" t="s">
        <v>45</v>
      </c>
      <c r="E249" t="s">
        <v>62</v>
      </c>
      <c r="F249">
        <v>39822</v>
      </c>
      <c r="G249">
        <v>39825.074270915407</v>
      </c>
      <c r="H249">
        <f>ROUND(Database[[#This Row],[VIAGEM]]-Database[[#This Row],[ORDEM]],0)</f>
        <v>3</v>
      </c>
      <c r="I249">
        <v>1</v>
      </c>
      <c r="J249" t="s">
        <v>74</v>
      </c>
      <c r="K249" t="s">
        <v>96</v>
      </c>
      <c r="L249" t="s">
        <v>83</v>
      </c>
      <c r="M249">
        <v>200</v>
      </c>
    </row>
    <row r="250" spans="1:13">
      <c r="A250">
        <v>2009</v>
      </c>
      <c r="B250" t="s">
        <v>147</v>
      </c>
      <c r="C250" t="s">
        <v>63</v>
      </c>
      <c r="D250" t="s">
        <v>46</v>
      </c>
      <c r="E250" t="s">
        <v>62</v>
      </c>
      <c r="F250">
        <v>39973</v>
      </c>
      <c r="G250">
        <v>39973.314995233581</v>
      </c>
      <c r="H250">
        <f>ROUND(Database[[#This Row],[VIAGEM]]-Database[[#This Row],[ORDEM]],0)</f>
        <v>0</v>
      </c>
      <c r="I250">
        <v>1</v>
      </c>
      <c r="J250" t="s">
        <v>70</v>
      </c>
      <c r="K250" t="s">
        <v>92</v>
      </c>
      <c r="L250" t="s">
        <v>82</v>
      </c>
      <c r="M250">
        <v>4000</v>
      </c>
    </row>
    <row r="251" spans="1:13">
      <c r="A251">
        <v>2009</v>
      </c>
      <c r="B251" t="s">
        <v>151</v>
      </c>
      <c r="C251" t="s">
        <v>57</v>
      </c>
      <c r="D251" t="s">
        <v>51</v>
      </c>
      <c r="E251" t="s">
        <v>58</v>
      </c>
      <c r="F251">
        <v>39898</v>
      </c>
      <c r="G251">
        <v>39904.212837868276</v>
      </c>
      <c r="H251">
        <f>ROUND(Database[[#This Row],[VIAGEM]]-Database[[#This Row],[ORDEM]],0)</f>
        <v>6</v>
      </c>
      <c r="I251">
        <v>0</v>
      </c>
      <c r="J251" t="s">
        <v>71</v>
      </c>
      <c r="K251" t="s">
        <v>102</v>
      </c>
      <c r="L251" t="s">
        <v>84</v>
      </c>
      <c r="M251">
        <v>53000</v>
      </c>
    </row>
    <row r="252" spans="1:13">
      <c r="A252">
        <v>2009</v>
      </c>
      <c r="B252" t="s">
        <v>146</v>
      </c>
      <c r="C252" t="s">
        <v>59</v>
      </c>
      <c r="D252" t="s">
        <v>50</v>
      </c>
      <c r="E252" t="s">
        <v>58</v>
      </c>
      <c r="F252">
        <v>40142</v>
      </c>
      <c r="G252">
        <v>40142.756995841628</v>
      </c>
      <c r="H252">
        <f>ROUND(Database[[#This Row],[VIAGEM]]-Database[[#This Row],[ORDEM]],0)</f>
        <v>1</v>
      </c>
      <c r="I252">
        <v>0</v>
      </c>
      <c r="J252" t="s">
        <v>72</v>
      </c>
      <c r="K252" t="s">
        <v>109</v>
      </c>
      <c r="L252" t="s">
        <v>85</v>
      </c>
      <c r="M252">
        <v>19000</v>
      </c>
    </row>
    <row r="253" spans="1:13">
      <c r="A253">
        <v>2009</v>
      </c>
      <c r="B253" t="s">
        <v>154</v>
      </c>
      <c r="C253" t="s">
        <v>59</v>
      </c>
      <c r="D253" t="s">
        <v>50</v>
      </c>
      <c r="E253" t="s">
        <v>56</v>
      </c>
      <c r="F253">
        <v>39853</v>
      </c>
      <c r="G253">
        <v>39857.272761866254</v>
      </c>
      <c r="H253">
        <f>ROUND(Database[[#This Row],[VIAGEM]]-Database[[#This Row],[ORDEM]],0)</f>
        <v>4</v>
      </c>
      <c r="I253">
        <v>1</v>
      </c>
      <c r="J253" t="s">
        <v>72</v>
      </c>
      <c r="K253" t="s">
        <v>110</v>
      </c>
      <c r="L253" t="s">
        <v>85</v>
      </c>
      <c r="M253">
        <v>49000</v>
      </c>
    </row>
    <row r="254" spans="1:13">
      <c r="A254">
        <v>2009</v>
      </c>
      <c r="B254" t="s">
        <v>146</v>
      </c>
      <c r="C254" t="s">
        <v>62</v>
      </c>
      <c r="D254" t="s">
        <v>47</v>
      </c>
      <c r="E254" t="s">
        <v>60</v>
      </c>
      <c r="F254">
        <v>40124</v>
      </c>
      <c r="G254">
        <v>40130.338512002425</v>
      </c>
      <c r="H254">
        <f>ROUND(Database[[#This Row],[VIAGEM]]-Database[[#This Row],[ORDEM]],0)</f>
        <v>6</v>
      </c>
      <c r="I254">
        <v>1</v>
      </c>
      <c r="J254" t="s">
        <v>80</v>
      </c>
      <c r="K254" t="s">
        <v>87</v>
      </c>
      <c r="L254" t="s">
        <v>138</v>
      </c>
      <c r="M254">
        <v>50</v>
      </c>
    </row>
    <row r="255" spans="1:13">
      <c r="A255">
        <v>2009</v>
      </c>
      <c r="B255" t="s">
        <v>146</v>
      </c>
      <c r="C255" t="s">
        <v>59</v>
      </c>
      <c r="D255" t="s">
        <v>50</v>
      </c>
      <c r="E255" t="s">
        <v>58</v>
      </c>
      <c r="F255">
        <v>40135</v>
      </c>
      <c r="G255">
        <v>40142.498550842611</v>
      </c>
      <c r="H255">
        <f>ROUND(Database[[#This Row],[VIAGEM]]-Database[[#This Row],[ORDEM]],0)</f>
        <v>7</v>
      </c>
      <c r="I255">
        <v>1</v>
      </c>
      <c r="J255" t="s">
        <v>73</v>
      </c>
      <c r="K255" t="s">
        <v>108</v>
      </c>
      <c r="L255" t="s">
        <v>83</v>
      </c>
      <c r="M255">
        <v>500</v>
      </c>
    </row>
    <row r="256" spans="1:13">
      <c r="A256">
        <v>2009</v>
      </c>
      <c r="B256" t="s">
        <v>147</v>
      </c>
      <c r="C256" t="s">
        <v>62</v>
      </c>
      <c r="D256" t="s">
        <v>47</v>
      </c>
      <c r="E256" t="s">
        <v>59</v>
      </c>
      <c r="F256">
        <v>39968</v>
      </c>
      <c r="G256">
        <v>39970.203176073279</v>
      </c>
      <c r="H256">
        <f>ROUND(Database[[#This Row],[VIAGEM]]-Database[[#This Row],[ORDEM]],0)</f>
        <v>2</v>
      </c>
      <c r="I256">
        <v>1</v>
      </c>
      <c r="J256" t="s">
        <v>74</v>
      </c>
      <c r="K256" t="s">
        <v>98</v>
      </c>
      <c r="L256" t="s">
        <v>83</v>
      </c>
      <c r="M256">
        <v>500</v>
      </c>
    </row>
    <row r="257" spans="1:13">
      <c r="A257">
        <v>2009</v>
      </c>
      <c r="B257" t="s">
        <v>147</v>
      </c>
      <c r="C257" t="s">
        <v>62</v>
      </c>
      <c r="D257" t="s">
        <v>47</v>
      </c>
      <c r="E257" t="s">
        <v>57</v>
      </c>
      <c r="F257">
        <v>39979</v>
      </c>
      <c r="G257">
        <v>39983.240900922821</v>
      </c>
      <c r="H257">
        <f>ROUND(Database[[#This Row],[VIAGEM]]-Database[[#This Row],[ORDEM]],0)</f>
        <v>4</v>
      </c>
      <c r="I257">
        <v>0</v>
      </c>
      <c r="J257" t="s">
        <v>80</v>
      </c>
      <c r="K257" t="s">
        <v>87</v>
      </c>
      <c r="L257" t="s">
        <v>138</v>
      </c>
      <c r="M257">
        <v>40</v>
      </c>
    </row>
    <row r="258" spans="1:13">
      <c r="A258">
        <v>2009</v>
      </c>
      <c r="B258" t="s">
        <v>146</v>
      </c>
      <c r="C258" t="s">
        <v>60</v>
      </c>
      <c r="D258" t="s">
        <v>49</v>
      </c>
      <c r="E258" t="s">
        <v>25</v>
      </c>
      <c r="F258">
        <v>40132</v>
      </c>
      <c r="G258">
        <v>40141.615822063381</v>
      </c>
      <c r="H258">
        <f>ROUND(Database[[#This Row],[VIAGEM]]-Database[[#This Row],[ORDEM]],0)</f>
        <v>10</v>
      </c>
      <c r="I258">
        <v>0</v>
      </c>
      <c r="J258" t="s">
        <v>71</v>
      </c>
      <c r="K258" t="s">
        <v>104</v>
      </c>
      <c r="L258" t="s">
        <v>84</v>
      </c>
      <c r="M258">
        <v>54000</v>
      </c>
    </row>
    <row r="259" spans="1:13">
      <c r="A259">
        <v>2009</v>
      </c>
      <c r="B259" t="s">
        <v>156</v>
      </c>
      <c r="C259" t="s">
        <v>58</v>
      </c>
      <c r="D259" t="s">
        <v>105</v>
      </c>
      <c r="E259" t="s">
        <v>62</v>
      </c>
      <c r="F259">
        <v>39913</v>
      </c>
      <c r="G259">
        <v>39913.109873091336</v>
      </c>
      <c r="H259">
        <f>ROUND(Database[[#This Row],[VIAGEM]]-Database[[#This Row],[ORDEM]],0)</f>
        <v>0</v>
      </c>
      <c r="I259">
        <v>1</v>
      </c>
      <c r="J259" t="s">
        <v>76</v>
      </c>
      <c r="K259" t="s">
        <v>113</v>
      </c>
      <c r="L259" t="s">
        <v>139</v>
      </c>
      <c r="M259">
        <v>420000</v>
      </c>
    </row>
    <row r="260" spans="1:13">
      <c r="A260">
        <v>2009</v>
      </c>
      <c r="B260" t="s">
        <v>145</v>
      </c>
      <c r="C260" t="s">
        <v>58</v>
      </c>
      <c r="D260" t="s">
        <v>105</v>
      </c>
      <c r="E260" t="s">
        <v>57</v>
      </c>
      <c r="F260">
        <v>39832</v>
      </c>
      <c r="G260">
        <v>39838.53317942391</v>
      </c>
      <c r="H260">
        <f>ROUND(Database[[#This Row],[VIAGEM]]-Database[[#This Row],[ORDEM]],0)</f>
        <v>7</v>
      </c>
      <c r="I260">
        <v>0</v>
      </c>
      <c r="J260" t="s">
        <v>73</v>
      </c>
      <c r="K260" t="s">
        <v>107</v>
      </c>
      <c r="L260" t="s">
        <v>83</v>
      </c>
      <c r="M260">
        <v>500</v>
      </c>
    </row>
    <row r="261" spans="1:13">
      <c r="A261">
        <v>2009</v>
      </c>
      <c r="B261" t="s">
        <v>151</v>
      </c>
      <c r="C261" t="s">
        <v>57</v>
      </c>
      <c r="D261" t="s">
        <v>51</v>
      </c>
      <c r="E261" t="s">
        <v>59</v>
      </c>
      <c r="F261">
        <v>39895</v>
      </c>
      <c r="G261">
        <v>39901.170476661398</v>
      </c>
      <c r="H261">
        <f>ROUND(Database[[#This Row],[VIAGEM]]-Database[[#This Row],[ORDEM]],0)</f>
        <v>6</v>
      </c>
      <c r="I261">
        <v>0</v>
      </c>
      <c r="J261" t="s">
        <v>70</v>
      </c>
      <c r="K261" t="s">
        <v>91</v>
      </c>
      <c r="L261" t="s">
        <v>82</v>
      </c>
      <c r="M261">
        <v>2000</v>
      </c>
    </row>
    <row r="262" spans="1:13">
      <c r="A262">
        <v>2009</v>
      </c>
      <c r="B262" t="s">
        <v>145</v>
      </c>
      <c r="C262" t="s">
        <v>57</v>
      </c>
      <c r="D262" t="s">
        <v>51</v>
      </c>
      <c r="E262" t="s">
        <v>25</v>
      </c>
      <c r="F262">
        <v>39829</v>
      </c>
      <c r="G262">
        <v>39838.194123841145</v>
      </c>
      <c r="H262">
        <f>ROUND(Database[[#This Row],[VIAGEM]]-Database[[#This Row],[ORDEM]],0)</f>
        <v>9</v>
      </c>
      <c r="I262">
        <v>0</v>
      </c>
      <c r="J262" t="s">
        <v>76</v>
      </c>
      <c r="K262" t="s">
        <v>113</v>
      </c>
      <c r="L262" t="s">
        <v>139</v>
      </c>
      <c r="M262">
        <v>190000</v>
      </c>
    </row>
    <row r="263" spans="1:13">
      <c r="A263">
        <v>2009</v>
      </c>
      <c r="B263" t="s">
        <v>145</v>
      </c>
      <c r="C263" t="s">
        <v>62</v>
      </c>
      <c r="D263" t="s">
        <v>47</v>
      </c>
      <c r="E263" t="s">
        <v>63</v>
      </c>
      <c r="F263">
        <v>39826</v>
      </c>
      <c r="G263">
        <v>39829.868945603666</v>
      </c>
      <c r="H263">
        <f>ROUND(Database[[#This Row],[VIAGEM]]-Database[[#This Row],[ORDEM]],0)</f>
        <v>4</v>
      </c>
      <c r="I263">
        <v>1</v>
      </c>
      <c r="J263" t="s">
        <v>136</v>
      </c>
      <c r="K263" t="s">
        <v>94</v>
      </c>
      <c r="L263" t="s">
        <v>83</v>
      </c>
      <c r="M263">
        <v>200</v>
      </c>
    </row>
    <row r="264" spans="1:13">
      <c r="A264">
        <v>2009</v>
      </c>
      <c r="B264" t="s">
        <v>155</v>
      </c>
      <c r="C264" t="s">
        <v>62</v>
      </c>
      <c r="D264" t="s">
        <v>47</v>
      </c>
      <c r="E264" t="s">
        <v>63</v>
      </c>
      <c r="F264">
        <v>40065</v>
      </c>
      <c r="G264">
        <v>40069.239196255417</v>
      </c>
      <c r="H264">
        <f>ROUND(Database[[#This Row],[VIAGEM]]-Database[[#This Row],[ORDEM]],0)</f>
        <v>4</v>
      </c>
      <c r="I264">
        <v>0</v>
      </c>
      <c r="J264" t="s">
        <v>78</v>
      </c>
      <c r="K264" t="s">
        <v>100</v>
      </c>
      <c r="L264" t="s">
        <v>81</v>
      </c>
      <c r="M264">
        <v>500</v>
      </c>
    </row>
    <row r="265" spans="1:13">
      <c r="A265">
        <v>2009</v>
      </c>
      <c r="B265" t="s">
        <v>148</v>
      </c>
      <c r="C265" t="s">
        <v>62</v>
      </c>
      <c r="D265" t="s">
        <v>47</v>
      </c>
      <c r="E265" t="s">
        <v>60</v>
      </c>
      <c r="F265">
        <v>40162</v>
      </c>
      <c r="G265">
        <v>40167.456884876003</v>
      </c>
      <c r="H265">
        <f>ROUND(Database[[#This Row],[VIAGEM]]-Database[[#This Row],[ORDEM]],0)</f>
        <v>5</v>
      </c>
      <c r="I265">
        <v>0</v>
      </c>
      <c r="J265" t="s">
        <v>78</v>
      </c>
      <c r="K265" t="s">
        <v>100</v>
      </c>
      <c r="L265" t="s">
        <v>81</v>
      </c>
      <c r="M265">
        <v>1000</v>
      </c>
    </row>
    <row r="266" spans="1:13">
      <c r="A266">
        <v>2009</v>
      </c>
      <c r="B266" t="s">
        <v>148</v>
      </c>
      <c r="C266" t="s">
        <v>25</v>
      </c>
      <c r="D266" t="s">
        <v>45</v>
      </c>
      <c r="E266" t="s">
        <v>62</v>
      </c>
      <c r="F266">
        <v>40169</v>
      </c>
      <c r="G266">
        <v>40174.731408501219</v>
      </c>
      <c r="H266">
        <f>ROUND(Database[[#This Row],[VIAGEM]]-Database[[#This Row],[ORDEM]],0)</f>
        <v>6</v>
      </c>
      <c r="I266">
        <v>0</v>
      </c>
      <c r="J266" t="s">
        <v>73</v>
      </c>
      <c r="K266" t="s">
        <v>106</v>
      </c>
      <c r="L266" t="s">
        <v>83</v>
      </c>
      <c r="M266">
        <v>200</v>
      </c>
    </row>
    <row r="267" spans="1:13">
      <c r="A267">
        <v>2009</v>
      </c>
      <c r="B267" t="s">
        <v>149</v>
      </c>
      <c r="C267" t="s">
        <v>61</v>
      </c>
      <c r="D267" t="s">
        <v>48</v>
      </c>
      <c r="E267" t="s">
        <v>58</v>
      </c>
      <c r="F267">
        <v>40045</v>
      </c>
      <c r="G267">
        <v>40045.815708499198</v>
      </c>
      <c r="H267">
        <f>ROUND(Database[[#This Row],[VIAGEM]]-Database[[#This Row],[ORDEM]],0)</f>
        <v>1</v>
      </c>
      <c r="I267">
        <v>1</v>
      </c>
      <c r="J267" t="s">
        <v>78</v>
      </c>
      <c r="K267" t="s">
        <v>101</v>
      </c>
      <c r="L267" t="s">
        <v>81</v>
      </c>
      <c r="M267">
        <v>2500</v>
      </c>
    </row>
    <row r="268" spans="1:13">
      <c r="A268">
        <v>2009</v>
      </c>
      <c r="B268" t="s">
        <v>152</v>
      </c>
      <c r="C268" t="s">
        <v>62</v>
      </c>
      <c r="D268" t="s">
        <v>47</v>
      </c>
      <c r="E268" t="s">
        <v>63</v>
      </c>
      <c r="F268">
        <v>40107</v>
      </c>
      <c r="G268">
        <v>40115.880139775458</v>
      </c>
      <c r="H268">
        <f>ROUND(Database[[#This Row],[VIAGEM]]-Database[[#This Row],[ORDEM]],0)</f>
        <v>9</v>
      </c>
      <c r="I268">
        <v>0</v>
      </c>
      <c r="J268" t="s">
        <v>80</v>
      </c>
      <c r="K268" t="s">
        <v>89</v>
      </c>
      <c r="L268" t="s">
        <v>81</v>
      </c>
      <c r="M268">
        <v>2500</v>
      </c>
    </row>
    <row r="269" spans="1:13">
      <c r="A269">
        <v>2009</v>
      </c>
      <c r="B269" t="s">
        <v>148</v>
      </c>
      <c r="C269" t="s">
        <v>25</v>
      </c>
      <c r="D269" t="s">
        <v>45</v>
      </c>
      <c r="E269" t="s">
        <v>62</v>
      </c>
      <c r="F269">
        <v>40160</v>
      </c>
      <c r="G269">
        <v>40161.964306630944</v>
      </c>
      <c r="H269">
        <f>ROUND(Database[[#This Row],[VIAGEM]]-Database[[#This Row],[ORDEM]],0)</f>
        <v>2</v>
      </c>
      <c r="I269">
        <v>1</v>
      </c>
      <c r="J269" t="s">
        <v>71</v>
      </c>
      <c r="K269" t="s">
        <v>104</v>
      </c>
      <c r="L269" t="s">
        <v>84</v>
      </c>
      <c r="M269">
        <v>100000</v>
      </c>
    </row>
    <row r="270" spans="1:13">
      <c r="A270">
        <v>2009</v>
      </c>
      <c r="B270" t="s">
        <v>155</v>
      </c>
      <c r="C270" t="s">
        <v>59</v>
      </c>
      <c r="D270" t="s">
        <v>50</v>
      </c>
      <c r="E270" t="s">
        <v>63</v>
      </c>
      <c r="F270">
        <v>40065</v>
      </c>
      <c r="G270">
        <v>40068.268888272323</v>
      </c>
      <c r="H270">
        <f>ROUND(Database[[#This Row],[VIAGEM]]-Database[[#This Row],[ORDEM]],0)</f>
        <v>3</v>
      </c>
      <c r="I270">
        <v>1</v>
      </c>
      <c r="J270" t="s">
        <v>71</v>
      </c>
      <c r="K270" t="s">
        <v>102</v>
      </c>
      <c r="L270" t="s">
        <v>84</v>
      </c>
      <c r="M270">
        <v>73000</v>
      </c>
    </row>
    <row r="271" spans="1:13">
      <c r="A271">
        <v>2009</v>
      </c>
      <c r="B271" t="s">
        <v>155</v>
      </c>
      <c r="C271" t="s">
        <v>60</v>
      </c>
      <c r="D271" t="s">
        <v>49</v>
      </c>
      <c r="E271" t="s">
        <v>57</v>
      </c>
      <c r="F271">
        <v>40064</v>
      </c>
      <c r="G271">
        <v>40072.569598482856</v>
      </c>
      <c r="H271">
        <f>ROUND(Database[[#This Row],[VIAGEM]]-Database[[#This Row],[ORDEM]],0)</f>
        <v>9</v>
      </c>
      <c r="I271">
        <v>1</v>
      </c>
      <c r="J271" t="s">
        <v>72</v>
      </c>
      <c r="K271" t="s">
        <v>111</v>
      </c>
      <c r="L271" t="s">
        <v>85</v>
      </c>
      <c r="M271">
        <v>33000</v>
      </c>
    </row>
    <row r="272" spans="1:13">
      <c r="A272">
        <v>2009</v>
      </c>
      <c r="B272" t="s">
        <v>155</v>
      </c>
      <c r="C272" t="s">
        <v>63</v>
      </c>
      <c r="D272" t="s">
        <v>46</v>
      </c>
      <c r="E272" t="s">
        <v>56</v>
      </c>
      <c r="F272">
        <v>40071</v>
      </c>
      <c r="G272">
        <v>40077.878397675195</v>
      </c>
      <c r="H272">
        <f>ROUND(Database[[#This Row],[VIAGEM]]-Database[[#This Row],[ORDEM]],0)</f>
        <v>7</v>
      </c>
      <c r="I272">
        <v>1</v>
      </c>
      <c r="J272" t="s">
        <v>70</v>
      </c>
      <c r="K272" t="s">
        <v>92</v>
      </c>
      <c r="L272" t="s">
        <v>82</v>
      </c>
      <c r="M272">
        <v>4000</v>
      </c>
    </row>
    <row r="273" spans="1:13">
      <c r="A273">
        <v>2009</v>
      </c>
      <c r="B273" t="s">
        <v>155</v>
      </c>
      <c r="C273" t="s">
        <v>63</v>
      </c>
      <c r="D273" t="s">
        <v>46</v>
      </c>
      <c r="E273" t="s">
        <v>60</v>
      </c>
      <c r="F273">
        <v>40080</v>
      </c>
      <c r="G273">
        <v>40081.33140128736</v>
      </c>
      <c r="H273">
        <f>ROUND(Database[[#This Row],[VIAGEM]]-Database[[#This Row],[ORDEM]],0)</f>
        <v>1</v>
      </c>
      <c r="I273">
        <v>0</v>
      </c>
      <c r="J273" t="s">
        <v>76</v>
      </c>
      <c r="K273" t="s">
        <v>113</v>
      </c>
      <c r="L273" t="s">
        <v>139</v>
      </c>
      <c r="M273">
        <v>740000</v>
      </c>
    </row>
    <row r="274" spans="1:13">
      <c r="A274">
        <v>2009</v>
      </c>
      <c r="B274" t="s">
        <v>145</v>
      </c>
      <c r="C274" t="s">
        <v>57</v>
      </c>
      <c r="D274" t="s">
        <v>51</v>
      </c>
      <c r="E274" t="s">
        <v>59</v>
      </c>
      <c r="F274">
        <v>39828</v>
      </c>
      <c r="G274">
        <v>39831.644129542896</v>
      </c>
      <c r="H274">
        <f>ROUND(Database[[#This Row],[VIAGEM]]-Database[[#This Row],[ORDEM]],0)</f>
        <v>4</v>
      </c>
      <c r="I274">
        <v>0</v>
      </c>
      <c r="J274" t="s">
        <v>72</v>
      </c>
      <c r="K274" t="s">
        <v>110</v>
      </c>
      <c r="L274" t="s">
        <v>85</v>
      </c>
      <c r="M274">
        <v>34000</v>
      </c>
    </row>
    <row r="275" spans="1:13">
      <c r="A275">
        <v>2009</v>
      </c>
      <c r="B275" t="s">
        <v>147</v>
      </c>
      <c r="C275" t="s">
        <v>59</v>
      </c>
      <c r="D275" t="s">
        <v>50</v>
      </c>
      <c r="E275" t="s">
        <v>60</v>
      </c>
      <c r="F275">
        <v>39986</v>
      </c>
      <c r="G275">
        <v>39992.306065644749</v>
      </c>
      <c r="H275">
        <f>ROUND(Database[[#This Row],[VIAGEM]]-Database[[#This Row],[ORDEM]],0)</f>
        <v>6</v>
      </c>
      <c r="I275">
        <v>0</v>
      </c>
      <c r="J275" t="s">
        <v>70</v>
      </c>
      <c r="K275" t="s">
        <v>91</v>
      </c>
      <c r="L275" t="s">
        <v>82</v>
      </c>
      <c r="M275">
        <v>3000</v>
      </c>
    </row>
    <row r="276" spans="1:13">
      <c r="A276">
        <v>2009</v>
      </c>
      <c r="B276" t="s">
        <v>153</v>
      </c>
      <c r="C276" t="s">
        <v>62</v>
      </c>
      <c r="D276" t="s">
        <v>47</v>
      </c>
      <c r="E276" t="s">
        <v>63</v>
      </c>
      <c r="F276">
        <v>40014</v>
      </c>
      <c r="G276">
        <v>40020.196664147094</v>
      </c>
      <c r="H276">
        <f>ROUND(Database[[#This Row],[VIAGEM]]-Database[[#This Row],[ORDEM]],0)</f>
        <v>6</v>
      </c>
      <c r="I276">
        <v>0</v>
      </c>
      <c r="J276" t="s">
        <v>78</v>
      </c>
      <c r="K276" t="s">
        <v>101</v>
      </c>
      <c r="L276" t="s">
        <v>81</v>
      </c>
      <c r="M276">
        <v>2500</v>
      </c>
    </row>
    <row r="277" spans="1:13">
      <c r="A277">
        <v>2009</v>
      </c>
      <c r="B277" t="s">
        <v>155</v>
      </c>
      <c r="C277" t="s">
        <v>63</v>
      </c>
      <c r="D277" t="s">
        <v>46</v>
      </c>
      <c r="E277" t="s">
        <v>60</v>
      </c>
      <c r="F277">
        <v>40079</v>
      </c>
      <c r="G277">
        <v>40087.077156466577</v>
      </c>
      <c r="H277">
        <f>ROUND(Database[[#This Row],[VIAGEM]]-Database[[#This Row],[ORDEM]],0)</f>
        <v>8</v>
      </c>
      <c r="I277">
        <v>0</v>
      </c>
      <c r="J277" t="s">
        <v>78</v>
      </c>
      <c r="K277" t="s">
        <v>100</v>
      </c>
      <c r="L277" t="s">
        <v>81</v>
      </c>
      <c r="M277">
        <v>1000</v>
      </c>
    </row>
    <row r="278" spans="1:13">
      <c r="A278">
        <v>2009</v>
      </c>
      <c r="B278" t="s">
        <v>153</v>
      </c>
      <c r="C278" t="s">
        <v>57</v>
      </c>
      <c r="D278" t="s">
        <v>51</v>
      </c>
      <c r="E278" t="s">
        <v>25</v>
      </c>
      <c r="F278">
        <v>40018</v>
      </c>
      <c r="G278">
        <v>40019.264803600665</v>
      </c>
      <c r="H278">
        <f>ROUND(Database[[#This Row],[VIAGEM]]-Database[[#This Row],[ORDEM]],0)</f>
        <v>1</v>
      </c>
      <c r="I278">
        <v>0</v>
      </c>
      <c r="J278" t="s">
        <v>72</v>
      </c>
      <c r="K278" t="s">
        <v>110</v>
      </c>
      <c r="L278" t="s">
        <v>85</v>
      </c>
      <c r="M278">
        <v>32000</v>
      </c>
    </row>
    <row r="279" spans="1:13">
      <c r="A279">
        <v>2009</v>
      </c>
      <c r="B279" t="s">
        <v>155</v>
      </c>
      <c r="C279" t="s">
        <v>62</v>
      </c>
      <c r="D279" t="s">
        <v>47</v>
      </c>
      <c r="E279" t="s">
        <v>57</v>
      </c>
      <c r="F279">
        <v>40064</v>
      </c>
      <c r="G279">
        <v>40070.800971604127</v>
      </c>
      <c r="H279">
        <f>ROUND(Database[[#This Row],[VIAGEM]]-Database[[#This Row],[ORDEM]],0)</f>
        <v>7</v>
      </c>
      <c r="I279">
        <v>0</v>
      </c>
      <c r="J279" t="s">
        <v>70</v>
      </c>
      <c r="K279" t="s">
        <v>91</v>
      </c>
      <c r="L279" t="s">
        <v>82</v>
      </c>
      <c r="M279">
        <v>4000</v>
      </c>
    </row>
    <row r="280" spans="1:13">
      <c r="A280">
        <v>2009</v>
      </c>
      <c r="B280" t="s">
        <v>152</v>
      </c>
      <c r="C280" t="s">
        <v>61</v>
      </c>
      <c r="D280" t="s">
        <v>48</v>
      </c>
      <c r="E280" t="s">
        <v>59</v>
      </c>
      <c r="F280">
        <v>40111</v>
      </c>
      <c r="G280">
        <v>40119.301146905724</v>
      </c>
      <c r="H280">
        <f>ROUND(Database[[#This Row],[VIAGEM]]-Database[[#This Row],[ORDEM]],0)</f>
        <v>8</v>
      </c>
      <c r="I280">
        <v>0</v>
      </c>
      <c r="J280" t="s">
        <v>74</v>
      </c>
      <c r="K280" t="s">
        <v>97</v>
      </c>
      <c r="L280" t="s">
        <v>83</v>
      </c>
      <c r="M280">
        <v>300</v>
      </c>
    </row>
    <row r="281" spans="1:13">
      <c r="A281">
        <v>2009</v>
      </c>
      <c r="B281" t="s">
        <v>154</v>
      </c>
      <c r="C281" t="s">
        <v>57</v>
      </c>
      <c r="D281" t="s">
        <v>51</v>
      </c>
      <c r="E281" t="s">
        <v>59</v>
      </c>
      <c r="F281">
        <v>39861</v>
      </c>
      <c r="G281">
        <v>39866.018966514064</v>
      </c>
      <c r="H281">
        <f>ROUND(Database[[#This Row],[VIAGEM]]-Database[[#This Row],[ORDEM]],0)</f>
        <v>5</v>
      </c>
      <c r="I281">
        <v>1</v>
      </c>
      <c r="J281" t="s">
        <v>78</v>
      </c>
      <c r="K281" t="s">
        <v>100</v>
      </c>
      <c r="L281" t="s">
        <v>81</v>
      </c>
      <c r="M281">
        <v>2500</v>
      </c>
    </row>
    <row r="282" spans="1:13">
      <c r="A282">
        <v>2009</v>
      </c>
      <c r="B282" t="s">
        <v>152</v>
      </c>
      <c r="C282" t="s">
        <v>58</v>
      </c>
      <c r="D282" t="s">
        <v>105</v>
      </c>
      <c r="E282" t="s">
        <v>59</v>
      </c>
      <c r="F282">
        <v>40100</v>
      </c>
      <c r="G282">
        <v>40105.074633851742</v>
      </c>
      <c r="H282">
        <f>ROUND(Database[[#This Row],[VIAGEM]]-Database[[#This Row],[ORDEM]],0)</f>
        <v>5</v>
      </c>
      <c r="I282">
        <v>0</v>
      </c>
      <c r="J282" t="s">
        <v>72</v>
      </c>
      <c r="K282" t="s">
        <v>110</v>
      </c>
      <c r="L282" t="s">
        <v>85</v>
      </c>
      <c r="M282">
        <v>19000</v>
      </c>
    </row>
    <row r="283" spans="1:13">
      <c r="A283">
        <v>2009</v>
      </c>
      <c r="B283" t="s">
        <v>147</v>
      </c>
      <c r="C283" t="s">
        <v>63</v>
      </c>
      <c r="D283" t="s">
        <v>46</v>
      </c>
      <c r="E283" t="s">
        <v>60</v>
      </c>
      <c r="F283">
        <v>39987</v>
      </c>
      <c r="G283">
        <v>39989.302387973163</v>
      </c>
      <c r="H283">
        <f>ROUND(Database[[#This Row],[VIAGEM]]-Database[[#This Row],[ORDEM]],0)</f>
        <v>2</v>
      </c>
      <c r="I283">
        <v>0</v>
      </c>
      <c r="J283" t="s">
        <v>73</v>
      </c>
      <c r="K283" t="s">
        <v>108</v>
      </c>
      <c r="L283" t="s">
        <v>83</v>
      </c>
      <c r="M283">
        <v>400</v>
      </c>
    </row>
    <row r="284" spans="1:13">
      <c r="A284">
        <v>2009</v>
      </c>
      <c r="B284" t="s">
        <v>145</v>
      </c>
      <c r="C284" t="s">
        <v>57</v>
      </c>
      <c r="D284" t="s">
        <v>51</v>
      </c>
      <c r="E284" t="s">
        <v>56</v>
      </c>
      <c r="F284">
        <v>39831</v>
      </c>
      <c r="G284">
        <v>39834.516877304675</v>
      </c>
      <c r="H284">
        <f>ROUND(Database[[#This Row],[VIAGEM]]-Database[[#This Row],[ORDEM]],0)</f>
        <v>4</v>
      </c>
      <c r="I284">
        <v>0</v>
      </c>
      <c r="J284" t="s">
        <v>78</v>
      </c>
      <c r="K284" t="s">
        <v>99</v>
      </c>
      <c r="L284" t="s">
        <v>81</v>
      </c>
      <c r="M284">
        <v>500</v>
      </c>
    </row>
    <row r="285" spans="1:13">
      <c r="A285">
        <v>2009</v>
      </c>
      <c r="B285" t="s">
        <v>151</v>
      </c>
      <c r="C285" t="s">
        <v>62</v>
      </c>
      <c r="D285" t="s">
        <v>47</v>
      </c>
      <c r="E285" t="s">
        <v>57</v>
      </c>
      <c r="F285">
        <v>39897</v>
      </c>
      <c r="G285">
        <v>39903.463246712403</v>
      </c>
      <c r="H285">
        <f>ROUND(Database[[#This Row],[VIAGEM]]-Database[[#This Row],[ORDEM]],0)</f>
        <v>6</v>
      </c>
      <c r="I285">
        <v>0</v>
      </c>
      <c r="J285" t="s">
        <v>73</v>
      </c>
      <c r="K285" t="s">
        <v>106</v>
      </c>
      <c r="L285" t="s">
        <v>83</v>
      </c>
      <c r="M285">
        <v>500</v>
      </c>
    </row>
    <row r="286" spans="1:13">
      <c r="A286">
        <v>2009</v>
      </c>
      <c r="B286" t="s">
        <v>155</v>
      </c>
      <c r="C286" t="s">
        <v>56</v>
      </c>
      <c r="D286" t="s">
        <v>52</v>
      </c>
      <c r="E286" t="s">
        <v>58</v>
      </c>
      <c r="F286">
        <v>40065</v>
      </c>
      <c r="G286">
        <v>40069.420457887391</v>
      </c>
      <c r="H286">
        <f>ROUND(Database[[#This Row],[VIAGEM]]-Database[[#This Row],[ORDEM]],0)</f>
        <v>4</v>
      </c>
      <c r="I286">
        <v>0</v>
      </c>
      <c r="J286" t="s">
        <v>72</v>
      </c>
      <c r="K286" t="s">
        <v>111</v>
      </c>
      <c r="L286" t="s">
        <v>85</v>
      </c>
      <c r="M286">
        <v>41000</v>
      </c>
    </row>
    <row r="287" spans="1:13">
      <c r="A287">
        <v>2009</v>
      </c>
      <c r="B287" t="s">
        <v>151</v>
      </c>
      <c r="C287" t="s">
        <v>63</v>
      </c>
      <c r="D287" t="s">
        <v>46</v>
      </c>
      <c r="E287" t="s">
        <v>58</v>
      </c>
      <c r="F287">
        <v>39874</v>
      </c>
      <c r="G287">
        <v>39881.006477918083</v>
      </c>
      <c r="H287">
        <f>ROUND(Database[[#This Row],[VIAGEM]]-Database[[#This Row],[ORDEM]],0)</f>
        <v>7</v>
      </c>
      <c r="I287">
        <v>1</v>
      </c>
      <c r="J287" t="s">
        <v>70</v>
      </c>
      <c r="K287" t="s">
        <v>92</v>
      </c>
      <c r="L287" t="s">
        <v>82</v>
      </c>
      <c r="M287">
        <v>1000</v>
      </c>
    </row>
    <row r="288" spans="1:13">
      <c r="A288">
        <v>2009</v>
      </c>
      <c r="B288" t="s">
        <v>147</v>
      </c>
      <c r="C288" t="s">
        <v>58</v>
      </c>
      <c r="D288" t="s">
        <v>105</v>
      </c>
      <c r="E288" t="s">
        <v>63</v>
      </c>
      <c r="F288">
        <v>39970</v>
      </c>
      <c r="G288">
        <v>39971.390259279564</v>
      </c>
      <c r="H288">
        <f>ROUND(Database[[#This Row],[VIAGEM]]-Database[[#This Row],[ORDEM]],0)</f>
        <v>1</v>
      </c>
      <c r="I288">
        <v>0</v>
      </c>
      <c r="J288" t="s">
        <v>76</v>
      </c>
      <c r="K288" t="s">
        <v>113</v>
      </c>
      <c r="L288" t="s">
        <v>139</v>
      </c>
      <c r="M288">
        <v>380000</v>
      </c>
    </row>
    <row r="289" spans="1:13">
      <c r="A289">
        <v>2009</v>
      </c>
      <c r="B289" t="s">
        <v>154</v>
      </c>
      <c r="C289" t="s">
        <v>61</v>
      </c>
      <c r="D289" t="s">
        <v>48</v>
      </c>
      <c r="E289" t="s">
        <v>56</v>
      </c>
      <c r="F289">
        <v>39868</v>
      </c>
      <c r="G289">
        <v>39868.174560729181</v>
      </c>
      <c r="H289">
        <f>ROUND(Database[[#This Row],[VIAGEM]]-Database[[#This Row],[ORDEM]],0)</f>
        <v>0</v>
      </c>
      <c r="I289">
        <v>1</v>
      </c>
      <c r="J289" t="s">
        <v>76</v>
      </c>
      <c r="K289" t="s">
        <v>113</v>
      </c>
      <c r="L289" t="s">
        <v>139</v>
      </c>
      <c r="M289">
        <v>1660000</v>
      </c>
    </row>
    <row r="290" spans="1:13">
      <c r="A290">
        <v>2009</v>
      </c>
      <c r="B290" t="s">
        <v>151</v>
      </c>
      <c r="C290" t="s">
        <v>25</v>
      </c>
      <c r="D290" t="s">
        <v>45</v>
      </c>
      <c r="E290" t="s">
        <v>59</v>
      </c>
      <c r="F290">
        <v>39889</v>
      </c>
      <c r="G290">
        <v>39889.467212683463</v>
      </c>
      <c r="H290">
        <f>ROUND(Database[[#This Row],[VIAGEM]]-Database[[#This Row],[ORDEM]],0)</f>
        <v>0</v>
      </c>
      <c r="I290">
        <v>0</v>
      </c>
      <c r="J290" t="s">
        <v>72</v>
      </c>
      <c r="K290" t="s">
        <v>109</v>
      </c>
      <c r="L290" t="s">
        <v>85</v>
      </c>
      <c r="M290">
        <v>35000</v>
      </c>
    </row>
    <row r="291" spans="1:13">
      <c r="A291">
        <v>2009</v>
      </c>
      <c r="B291" t="s">
        <v>145</v>
      </c>
      <c r="C291" t="s">
        <v>56</v>
      </c>
      <c r="D291" t="s">
        <v>52</v>
      </c>
      <c r="E291" t="s">
        <v>58</v>
      </c>
      <c r="F291">
        <v>39814</v>
      </c>
      <c r="G291">
        <v>39820.856008892442</v>
      </c>
      <c r="H291">
        <f>ROUND(Database[[#This Row],[VIAGEM]]-Database[[#This Row],[ORDEM]],0)</f>
        <v>7</v>
      </c>
      <c r="I291">
        <v>0</v>
      </c>
      <c r="J291" t="s">
        <v>80</v>
      </c>
      <c r="K291" t="s">
        <v>88</v>
      </c>
      <c r="L291" t="s">
        <v>138</v>
      </c>
      <c r="M291">
        <v>20</v>
      </c>
    </row>
    <row r="292" spans="1:13">
      <c r="A292">
        <v>2009</v>
      </c>
      <c r="B292" t="s">
        <v>151</v>
      </c>
      <c r="C292" t="s">
        <v>25</v>
      </c>
      <c r="D292" t="s">
        <v>45</v>
      </c>
      <c r="E292" t="s">
        <v>57</v>
      </c>
      <c r="F292">
        <v>39897</v>
      </c>
      <c r="G292">
        <v>39897.142205831486</v>
      </c>
      <c r="H292">
        <f>ROUND(Database[[#This Row],[VIAGEM]]-Database[[#This Row],[ORDEM]],0)</f>
        <v>0</v>
      </c>
      <c r="I292">
        <v>1</v>
      </c>
      <c r="J292" t="s">
        <v>70</v>
      </c>
      <c r="K292" t="s">
        <v>90</v>
      </c>
      <c r="L292" t="s">
        <v>82</v>
      </c>
      <c r="M292">
        <v>5000</v>
      </c>
    </row>
    <row r="293" spans="1:13">
      <c r="A293">
        <v>2008</v>
      </c>
      <c r="B293" t="s">
        <v>147</v>
      </c>
      <c r="C293" t="s">
        <v>61</v>
      </c>
      <c r="D293" t="s">
        <v>48</v>
      </c>
      <c r="E293" t="s">
        <v>63</v>
      </c>
      <c r="F293">
        <v>39614</v>
      </c>
      <c r="G293">
        <v>39621.531827750019</v>
      </c>
      <c r="H293">
        <f>ROUND(Database[[#This Row],[VIAGEM]]-Database[[#This Row],[ORDEM]],0)</f>
        <v>8</v>
      </c>
      <c r="I293">
        <v>1</v>
      </c>
      <c r="J293" t="s">
        <v>78</v>
      </c>
      <c r="K293" t="s">
        <v>100</v>
      </c>
      <c r="L293" t="s">
        <v>81</v>
      </c>
      <c r="M293">
        <v>2500</v>
      </c>
    </row>
    <row r="294" spans="1:13">
      <c r="A294">
        <v>2008</v>
      </c>
      <c r="B294" t="s">
        <v>153</v>
      </c>
      <c r="C294" t="s">
        <v>63</v>
      </c>
      <c r="D294" t="s">
        <v>46</v>
      </c>
      <c r="E294" t="s">
        <v>57</v>
      </c>
      <c r="F294">
        <v>39638</v>
      </c>
      <c r="G294">
        <v>39646.410986873139</v>
      </c>
      <c r="H294">
        <f>ROUND(Database[[#This Row],[VIAGEM]]-Database[[#This Row],[ORDEM]],0)</f>
        <v>8</v>
      </c>
      <c r="I294">
        <v>0</v>
      </c>
      <c r="J294" t="s">
        <v>73</v>
      </c>
      <c r="K294" t="s">
        <v>106</v>
      </c>
      <c r="L294" t="s">
        <v>83</v>
      </c>
      <c r="M294">
        <v>200</v>
      </c>
    </row>
    <row r="295" spans="1:13">
      <c r="A295">
        <v>2008</v>
      </c>
      <c r="B295" t="s">
        <v>151</v>
      </c>
      <c r="C295" t="s">
        <v>61</v>
      </c>
      <c r="D295" t="s">
        <v>48</v>
      </c>
      <c r="E295" t="s">
        <v>58</v>
      </c>
      <c r="F295">
        <v>39516</v>
      </c>
      <c r="G295">
        <v>39516.645570040782</v>
      </c>
      <c r="H295">
        <f>ROUND(Database[[#This Row],[VIAGEM]]-Database[[#This Row],[ORDEM]],0)</f>
        <v>1</v>
      </c>
      <c r="I295">
        <v>0</v>
      </c>
      <c r="J295" t="s">
        <v>80</v>
      </c>
      <c r="K295" t="s">
        <v>89</v>
      </c>
      <c r="L295" t="s">
        <v>81</v>
      </c>
      <c r="M295">
        <v>2500</v>
      </c>
    </row>
    <row r="296" spans="1:13">
      <c r="A296">
        <v>2008</v>
      </c>
      <c r="B296" t="s">
        <v>150</v>
      </c>
      <c r="C296" t="s">
        <v>63</v>
      </c>
      <c r="D296" t="s">
        <v>46</v>
      </c>
      <c r="E296" t="s">
        <v>25</v>
      </c>
      <c r="F296">
        <v>39585</v>
      </c>
      <c r="G296">
        <v>39593.946506181841</v>
      </c>
      <c r="H296">
        <f>ROUND(Database[[#This Row],[VIAGEM]]-Database[[#This Row],[ORDEM]],0)</f>
        <v>9</v>
      </c>
      <c r="I296">
        <v>0</v>
      </c>
      <c r="J296" t="s">
        <v>70</v>
      </c>
      <c r="K296" t="s">
        <v>90</v>
      </c>
      <c r="L296" t="s">
        <v>82</v>
      </c>
      <c r="M296">
        <v>1000</v>
      </c>
    </row>
    <row r="297" spans="1:13">
      <c r="A297">
        <v>2008</v>
      </c>
      <c r="B297" t="s">
        <v>154</v>
      </c>
      <c r="C297" t="s">
        <v>60</v>
      </c>
      <c r="D297" t="s">
        <v>49</v>
      </c>
      <c r="E297" t="s">
        <v>56</v>
      </c>
      <c r="F297">
        <v>39481</v>
      </c>
      <c r="G297">
        <v>39485.112476459231</v>
      </c>
      <c r="H297">
        <f>ROUND(Database[[#This Row],[VIAGEM]]-Database[[#This Row],[ORDEM]],0)</f>
        <v>4</v>
      </c>
      <c r="I297">
        <v>0</v>
      </c>
      <c r="J297" t="s">
        <v>76</v>
      </c>
      <c r="K297" t="s">
        <v>113</v>
      </c>
      <c r="L297" t="s">
        <v>139</v>
      </c>
      <c r="M297">
        <v>700000</v>
      </c>
    </row>
    <row r="298" spans="1:13">
      <c r="A298">
        <v>2008</v>
      </c>
      <c r="B298" t="s">
        <v>145</v>
      </c>
      <c r="C298" t="s">
        <v>61</v>
      </c>
      <c r="D298" t="s">
        <v>48</v>
      </c>
      <c r="E298" t="s">
        <v>60</v>
      </c>
      <c r="F298">
        <v>39468</v>
      </c>
      <c r="G298">
        <v>39468.94265273057</v>
      </c>
      <c r="H298">
        <f>ROUND(Database[[#This Row],[VIAGEM]]-Database[[#This Row],[ORDEM]],0)</f>
        <v>1</v>
      </c>
      <c r="I298">
        <v>1</v>
      </c>
      <c r="J298" t="s">
        <v>78</v>
      </c>
      <c r="K298" t="s">
        <v>100</v>
      </c>
      <c r="L298" t="s">
        <v>81</v>
      </c>
      <c r="M298">
        <v>2000</v>
      </c>
    </row>
    <row r="299" spans="1:13">
      <c r="A299">
        <v>2008</v>
      </c>
      <c r="B299" t="s">
        <v>148</v>
      </c>
      <c r="C299" t="s">
        <v>25</v>
      </c>
      <c r="D299" t="s">
        <v>45</v>
      </c>
      <c r="E299" t="s">
        <v>61</v>
      </c>
      <c r="F299">
        <v>39797</v>
      </c>
      <c r="G299">
        <v>39801.279765458014</v>
      </c>
      <c r="H299">
        <f>ROUND(Database[[#This Row],[VIAGEM]]-Database[[#This Row],[ORDEM]],0)</f>
        <v>4</v>
      </c>
      <c r="I299">
        <v>1</v>
      </c>
      <c r="J299" t="s">
        <v>136</v>
      </c>
      <c r="K299" t="s">
        <v>94</v>
      </c>
      <c r="L299" t="s">
        <v>83</v>
      </c>
      <c r="M299">
        <v>400</v>
      </c>
    </row>
    <row r="300" spans="1:13">
      <c r="A300">
        <v>2008</v>
      </c>
      <c r="B300" t="s">
        <v>147</v>
      </c>
      <c r="C300" t="s">
        <v>57</v>
      </c>
      <c r="D300" t="s">
        <v>51</v>
      </c>
      <c r="E300" t="s">
        <v>63</v>
      </c>
      <c r="F300">
        <v>39625</v>
      </c>
      <c r="G300">
        <v>39630.107823845748</v>
      </c>
      <c r="H300">
        <f>ROUND(Database[[#This Row],[VIAGEM]]-Database[[#This Row],[ORDEM]],0)</f>
        <v>5</v>
      </c>
      <c r="I300">
        <v>1</v>
      </c>
      <c r="J300" t="s">
        <v>72</v>
      </c>
      <c r="K300" t="s">
        <v>111</v>
      </c>
      <c r="L300" t="s">
        <v>85</v>
      </c>
      <c r="M300">
        <v>24000</v>
      </c>
    </row>
    <row r="301" spans="1:13">
      <c r="A301">
        <v>2008</v>
      </c>
      <c r="B301" t="s">
        <v>154</v>
      </c>
      <c r="C301" t="s">
        <v>59</v>
      </c>
      <c r="D301" t="s">
        <v>50</v>
      </c>
      <c r="E301" t="s">
        <v>56</v>
      </c>
      <c r="F301">
        <v>39503</v>
      </c>
      <c r="G301">
        <v>39509.393521536316</v>
      </c>
      <c r="H301">
        <f>ROUND(Database[[#This Row],[VIAGEM]]-Database[[#This Row],[ORDEM]],0)</f>
        <v>6</v>
      </c>
      <c r="I301">
        <v>1</v>
      </c>
      <c r="J301" t="s">
        <v>74</v>
      </c>
      <c r="K301" t="s">
        <v>98</v>
      </c>
      <c r="L301" t="s">
        <v>83</v>
      </c>
      <c r="M301">
        <v>100</v>
      </c>
    </row>
    <row r="302" spans="1:13">
      <c r="A302">
        <v>2008</v>
      </c>
      <c r="B302" t="s">
        <v>156</v>
      </c>
      <c r="C302" t="s">
        <v>57</v>
      </c>
      <c r="D302" t="s">
        <v>51</v>
      </c>
      <c r="E302" t="s">
        <v>61</v>
      </c>
      <c r="F302">
        <v>39552</v>
      </c>
      <c r="G302">
        <v>39561.252740062067</v>
      </c>
      <c r="H302">
        <f>ROUND(Database[[#This Row],[VIAGEM]]-Database[[#This Row],[ORDEM]],0)</f>
        <v>9</v>
      </c>
      <c r="I302">
        <v>0</v>
      </c>
      <c r="J302" t="s">
        <v>80</v>
      </c>
      <c r="K302" t="s">
        <v>87</v>
      </c>
      <c r="L302" t="s">
        <v>138</v>
      </c>
      <c r="M302">
        <v>40</v>
      </c>
    </row>
    <row r="303" spans="1:13">
      <c r="A303">
        <v>2008</v>
      </c>
      <c r="B303" t="s">
        <v>149</v>
      </c>
      <c r="C303" t="s">
        <v>61</v>
      </c>
      <c r="D303" t="s">
        <v>48</v>
      </c>
      <c r="E303" t="s">
        <v>63</v>
      </c>
      <c r="F303">
        <v>39664</v>
      </c>
      <c r="G303">
        <v>39668.790795551715</v>
      </c>
      <c r="H303">
        <f>ROUND(Database[[#This Row],[VIAGEM]]-Database[[#This Row],[ORDEM]],0)</f>
        <v>5</v>
      </c>
      <c r="I303">
        <v>0</v>
      </c>
      <c r="J303" t="s">
        <v>74</v>
      </c>
      <c r="K303" t="s">
        <v>98</v>
      </c>
      <c r="L303" t="s">
        <v>83</v>
      </c>
      <c r="M303">
        <v>500</v>
      </c>
    </row>
    <row r="304" spans="1:13">
      <c r="A304">
        <v>2008</v>
      </c>
      <c r="B304" t="s">
        <v>155</v>
      </c>
      <c r="C304" t="s">
        <v>59</v>
      </c>
      <c r="D304" t="s">
        <v>50</v>
      </c>
      <c r="E304" t="s">
        <v>25</v>
      </c>
      <c r="F304">
        <v>39694</v>
      </c>
      <c r="G304">
        <v>39696.39820200063</v>
      </c>
      <c r="H304">
        <f>ROUND(Database[[#This Row],[VIAGEM]]-Database[[#This Row],[ORDEM]],0)</f>
        <v>2</v>
      </c>
      <c r="I304">
        <v>0</v>
      </c>
      <c r="J304" t="s">
        <v>73</v>
      </c>
      <c r="K304" t="s">
        <v>108</v>
      </c>
      <c r="L304" t="s">
        <v>83</v>
      </c>
      <c r="M304">
        <v>200</v>
      </c>
    </row>
    <row r="305" spans="1:13">
      <c r="A305">
        <v>2008</v>
      </c>
      <c r="B305" t="s">
        <v>154</v>
      </c>
      <c r="C305" t="s">
        <v>61</v>
      </c>
      <c r="D305" t="s">
        <v>48</v>
      </c>
      <c r="E305" t="s">
        <v>62</v>
      </c>
      <c r="F305">
        <v>39495</v>
      </c>
      <c r="G305">
        <v>39497.860523025149</v>
      </c>
      <c r="H305">
        <f>ROUND(Database[[#This Row],[VIAGEM]]-Database[[#This Row],[ORDEM]],0)</f>
        <v>3</v>
      </c>
      <c r="I305">
        <v>1</v>
      </c>
      <c r="J305" t="s">
        <v>73</v>
      </c>
      <c r="K305" t="s">
        <v>108</v>
      </c>
      <c r="L305" t="s">
        <v>83</v>
      </c>
      <c r="M305">
        <v>200</v>
      </c>
    </row>
    <row r="306" spans="1:13">
      <c r="A306">
        <v>2008</v>
      </c>
      <c r="B306" t="s">
        <v>150</v>
      </c>
      <c r="C306" t="s">
        <v>57</v>
      </c>
      <c r="D306" t="s">
        <v>51</v>
      </c>
      <c r="E306" t="s">
        <v>60</v>
      </c>
      <c r="F306">
        <v>39574</v>
      </c>
      <c r="G306">
        <v>39581.689457512533</v>
      </c>
      <c r="H306">
        <f>ROUND(Database[[#This Row],[VIAGEM]]-Database[[#This Row],[ORDEM]],0)</f>
        <v>8</v>
      </c>
      <c r="I306">
        <v>0</v>
      </c>
      <c r="J306" t="s">
        <v>71</v>
      </c>
      <c r="K306" t="s">
        <v>103</v>
      </c>
      <c r="L306" t="s">
        <v>84</v>
      </c>
      <c r="M306">
        <v>66000</v>
      </c>
    </row>
    <row r="307" spans="1:13">
      <c r="A307">
        <v>2008</v>
      </c>
      <c r="B307" t="s">
        <v>150</v>
      </c>
      <c r="C307" t="s">
        <v>59</v>
      </c>
      <c r="D307" t="s">
        <v>50</v>
      </c>
      <c r="E307" t="s">
        <v>58</v>
      </c>
      <c r="F307">
        <v>39594</v>
      </c>
      <c r="G307">
        <v>39598.424253574172</v>
      </c>
      <c r="H307">
        <f>ROUND(Database[[#This Row],[VIAGEM]]-Database[[#This Row],[ORDEM]],0)</f>
        <v>4</v>
      </c>
      <c r="I307">
        <v>0</v>
      </c>
      <c r="J307" t="s">
        <v>70</v>
      </c>
      <c r="K307" t="s">
        <v>90</v>
      </c>
      <c r="L307" t="s">
        <v>82</v>
      </c>
      <c r="M307">
        <v>2000</v>
      </c>
    </row>
    <row r="308" spans="1:13">
      <c r="A308">
        <v>2008</v>
      </c>
      <c r="B308" t="s">
        <v>146</v>
      </c>
      <c r="C308" t="s">
        <v>62</v>
      </c>
      <c r="D308" t="s">
        <v>47</v>
      </c>
      <c r="E308" t="s">
        <v>61</v>
      </c>
      <c r="F308">
        <v>39758</v>
      </c>
      <c r="G308">
        <v>39760.431065804361</v>
      </c>
      <c r="H308">
        <f>ROUND(Database[[#This Row],[VIAGEM]]-Database[[#This Row],[ORDEM]],0)</f>
        <v>2</v>
      </c>
      <c r="I308">
        <v>1</v>
      </c>
      <c r="J308" t="s">
        <v>72</v>
      </c>
      <c r="K308" t="s">
        <v>109</v>
      </c>
      <c r="L308" t="s">
        <v>85</v>
      </c>
      <c r="M308">
        <v>22000</v>
      </c>
    </row>
    <row r="309" spans="1:13">
      <c r="A309">
        <v>2008</v>
      </c>
      <c r="B309" t="s">
        <v>156</v>
      </c>
      <c r="C309" t="s">
        <v>58</v>
      </c>
      <c r="D309" t="s">
        <v>105</v>
      </c>
      <c r="E309" t="s">
        <v>63</v>
      </c>
      <c r="F309">
        <v>39542</v>
      </c>
      <c r="G309">
        <v>39548.08788769794</v>
      </c>
      <c r="H309">
        <f>ROUND(Database[[#This Row],[VIAGEM]]-Database[[#This Row],[ORDEM]],0)</f>
        <v>6</v>
      </c>
      <c r="I309">
        <v>0</v>
      </c>
      <c r="J309" t="s">
        <v>78</v>
      </c>
      <c r="K309" t="s">
        <v>101</v>
      </c>
      <c r="L309" t="s">
        <v>81</v>
      </c>
      <c r="M309">
        <v>500</v>
      </c>
    </row>
    <row r="310" spans="1:13">
      <c r="A310">
        <v>2008</v>
      </c>
      <c r="B310" t="s">
        <v>153</v>
      </c>
      <c r="C310" t="s">
        <v>56</v>
      </c>
      <c r="D310" t="s">
        <v>52</v>
      </c>
      <c r="E310" t="s">
        <v>59</v>
      </c>
      <c r="F310">
        <v>39650</v>
      </c>
      <c r="G310">
        <v>39656.928236515785</v>
      </c>
      <c r="H310">
        <f>ROUND(Database[[#This Row],[VIAGEM]]-Database[[#This Row],[ORDEM]],0)</f>
        <v>7</v>
      </c>
      <c r="I310">
        <v>1</v>
      </c>
      <c r="J310" t="s">
        <v>72</v>
      </c>
      <c r="K310" t="s">
        <v>110</v>
      </c>
      <c r="L310" t="s">
        <v>85</v>
      </c>
      <c r="M310">
        <v>44000</v>
      </c>
    </row>
    <row r="311" spans="1:13">
      <c r="A311">
        <v>2008</v>
      </c>
      <c r="B311" t="s">
        <v>147</v>
      </c>
      <c r="C311" t="s">
        <v>61</v>
      </c>
      <c r="D311" t="s">
        <v>48</v>
      </c>
      <c r="E311" t="s">
        <v>60</v>
      </c>
      <c r="F311">
        <v>39609</v>
      </c>
      <c r="G311">
        <v>39609.691100053991</v>
      </c>
      <c r="H311">
        <f>ROUND(Database[[#This Row],[VIAGEM]]-Database[[#This Row],[ORDEM]],0)</f>
        <v>1</v>
      </c>
      <c r="I311">
        <v>1</v>
      </c>
      <c r="J311" t="s">
        <v>78</v>
      </c>
      <c r="K311" t="s">
        <v>99</v>
      </c>
      <c r="L311" t="s">
        <v>81</v>
      </c>
      <c r="M311">
        <v>2500</v>
      </c>
    </row>
    <row r="312" spans="1:13">
      <c r="A312">
        <v>2008</v>
      </c>
      <c r="B312" t="s">
        <v>147</v>
      </c>
      <c r="C312" t="s">
        <v>25</v>
      </c>
      <c r="D312" t="s">
        <v>45</v>
      </c>
      <c r="E312" t="s">
        <v>58</v>
      </c>
      <c r="F312">
        <v>39610</v>
      </c>
      <c r="G312">
        <v>39618.698857569754</v>
      </c>
      <c r="H312">
        <f>ROUND(Database[[#This Row],[VIAGEM]]-Database[[#This Row],[ORDEM]],0)</f>
        <v>9</v>
      </c>
      <c r="I312">
        <v>1</v>
      </c>
      <c r="J312" t="s">
        <v>78</v>
      </c>
      <c r="K312" t="s">
        <v>100</v>
      </c>
      <c r="L312" t="s">
        <v>81</v>
      </c>
      <c r="M312">
        <v>1000</v>
      </c>
    </row>
    <row r="313" spans="1:13">
      <c r="A313">
        <v>2008</v>
      </c>
      <c r="B313" t="s">
        <v>153</v>
      </c>
      <c r="C313" t="s">
        <v>57</v>
      </c>
      <c r="D313" t="s">
        <v>51</v>
      </c>
      <c r="E313" t="s">
        <v>58</v>
      </c>
      <c r="F313">
        <v>39642</v>
      </c>
      <c r="G313">
        <v>39651.626051353611</v>
      </c>
      <c r="H313">
        <f>ROUND(Database[[#This Row],[VIAGEM]]-Database[[#This Row],[ORDEM]],0)</f>
        <v>10</v>
      </c>
      <c r="I313">
        <v>1</v>
      </c>
      <c r="J313" t="s">
        <v>76</v>
      </c>
      <c r="K313" t="s">
        <v>113</v>
      </c>
      <c r="L313" t="s">
        <v>139</v>
      </c>
      <c r="M313">
        <v>920000</v>
      </c>
    </row>
    <row r="314" spans="1:13">
      <c r="A314">
        <v>2008</v>
      </c>
      <c r="B314" t="s">
        <v>145</v>
      </c>
      <c r="C314" t="s">
        <v>63</v>
      </c>
      <c r="D314" t="s">
        <v>46</v>
      </c>
      <c r="E314" t="s">
        <v>61</v>
      </c>
      <c r="F314">
        <v>39456</v>
      </c>
      <c r="G314">
        <v>39459.481071091526</v>
      </c>
      <c r="H314">
        <f>ROUND(Database[[#This Row],[VIAGEM]]-Database[[#This Row],[ORDEM]],0)</f>
        <v>3</v>
      </c>
      <c r="I314">
        <v>0</v>
      </c>
      <c r="J314" t="s">
        <v>71</v>
      </c>
      <c r="K314" t="s">
        <v>103</v>
      </c>
      <c r="L314" t="s">
        <v>84</v>
      </c>
      <c r="M314">
        <v>77000</v>
      </c>
    </row>
    <row r="315" spans="1:13">
      <c r="A315">
        <v>2008</v>
      </c>
      <c r="B315" t="s">
        <v>154</v>
      </c>
      <c r="C315" t="s">
        <v>57</v>
      </c>
      <c r="D315" t="s">
        <v>51</v>
      </c>
      <c r="E315" t="s">
        <v>59</v>
      </c>
      <c r="F315">
        <v>39507</v>
      </c>
      <c r="G315">
        <v>39512.664250792252</v>
      </c>
      <c r="H315">
        <f>ROUND(Database[[#This Row],[VIAGEM]]-Database[[#This Row],[ORDEM]],0)</f>
        <v>6</v>
      </c>
      <c r="I315">
        <v>1</v>
      </c>
      <c r="J315" t="s">
        <v>80</v>
      </c>
      <c r="K315" t="s">
        <v>88</v>
      </c>
      <c r="L315" t="s">
        <v>138</v>
      </c>
      <c r="M315">
        <v>20</v>
      </c>
    </row>
    <row r="316" spans="1:13">
      <c r="A316">
        <v>2008</v>
      </c>
      <c r="B316" t="s">
        <v>153</v>
      </c>
      <c r="C316" t="s">
        <v>25</v>
      </c>
      <c r="D316" t="s">
        <v>45</v>
      </c>
      <c r="E316" t="s">
        <v>60</v>
      </c>
      <c r="F316">
        <v>39649</v>
      </c>
      <c r="G316">
        <v>39652.452934520108</v>
      </c>
      <c r="H316">
        <f>ROUND(Database[[#This Row],[VIAGEM]]-Database[[#This Row],[ORDEM]],0)</f>
        <v>3</v>
      </c>
      <c r="I316">
        <v>0</v>
      </c>
      <c r="J316" t="s">
        <v>71</v>
      </c>
      <c r="K316" t="s">
        <v>103</v>
      </c>
      <c r="L316" t="s">
        <v>84</v>
      </c>
      <c r="M316">
        <v>59000</v>
      </c>
    </row>
    <row r="317" spans="1:13">
      <c r="A317">
        <v>2008</v>
      </c>
      <c r="B317" t="s">
        <v>148</v>
      </c>
      <c r="C317" t="s">
        <v>60</v>
      </c>
      <c r="D317" t="s">
        <v>49</v>
      </c>
      <c r="E317" t="s">
        <v>57</v>
      </c>
      <c r="F317">
        <v>39785</v>
      </c>
      <c r="G317">
        <v>39792.7202823302</v>
      </c>
      <c r="H317">
        <f>ROUND(Database[[#This Row],[VIAGEM]]-Database[[#This Row],[ORDEM]],0)</f>
        <v>8</v>
      </c>
      <c r="I317">
        <v>0</v>
      </c>
      <c r="J317" t="s">
        <v>73</v>
      </c>
      <c r="K317" t="s">
        <v>107</v>
      </c>
      <c r="L317" t="s">
        <v>83</v>
      </c>
      <c r="M317">
        <v>300</v>
      </c>
    </row>
    <row r="318" spans="1:13">
      <c r="A318">
        <v>2008</v>
      </c>
      <c r="B318" t="s">
        <v>145</v>
      </c>
      <c r="C318" t="s">
        <v>62</v>
      </c>
      <c r="D318" t="s">
        <v>47</v>
      </c>
      <c r="E318" t="s">
        <v>59</v>
      </c>
      <c r="F318">
        <v>39450</v>
      </c>
      <c r="G318">
        <v>39458.150111402821</v>
      </c>
      <c r="H318">
        <f>ROUND(Database[[#This Row],[VIAGEM]]-Database[[#This Row],[ORDEM]],0)</f>
        <v>8</v>
      </c>
      <c r="I318">
        <v>0</v>
      </c>
      <c r="J318" t="s">
        <v>73</v>
      </c>
      <c r="K318" t="s">
        <v>107</v>
      </c>
      <c r="L318" t="s">
        <v>83</v>
      </c>
      <c r="M318">
        <v>400</v>
      </c>
    </row>
    <row r="319" spans="1:13">
      <c r="A319">
        <v>2008</v>
      </c>
      <c r="B319" t="s">
        <v>150</v>
      </c>
      <c r="C319" t="s">
        <v>61</v>
      </c>
      <c r="D319" t="s">
        <v>48</v>
      </c>
      <c r="E319" t="s">
        <v>25</v>
      </c>
      <c r="F319">
        <v>39584</v>
      </c>
      <c r="G319">
        <v>39591.57579625614</v>
      </c>
      <c r="H319">
        <f>ROUND(Database[[#This Row],[VIAGEM]]-Database[[#This Row],[ORDEM]],0)</f>
        <v>8</v>
      </c>
      <c r="I319">
        <v>0</v>
      </c>
      <c r="J319" t="s">
        <v>80</v>
      </c>
      <c r="K319" t="s">
        <v>89</v>
      </c>
      <c r="L319" t="s">
        <v>81</v>
      </c>
      <c r="M319">
        <v>1000</v>
      </c>
    </row>
    <row r="320" spans="1:13">
      <c r="A320">
        <v>2008</v>
      </c>
      <c r="B320" t="s">
        <v>155</v>
      </c>
      <c r="C320" t="s">
        <v>60</v>
      </c>
      <c r="D320" t="s">
        <v>49</v>
      </c>
      <c r="E320" t="s">
        <v>62</v>
      </c>
      <c r="F320">
        <v>39692</v>
      </c>
      <c r="G320">
        <v>39692.74401228645</v>
      </c>
      <c r="H320">
        <f>ROUND(Database[[#This Row],[VIAGEM]]-Database[[#This Row],[ORDEM]],0)</f>
        <v>1</v>
      </c>
      <c r="I320">
        <v>0</v>
      </c>
      <c r="J320" t="s">
        <v>73</v>
      </c>
      <c r="K320" t="s">
        <v>108</v>
      </c>
      <c r="L320" t="s">
        <v>83</v>
      </c>
      <c r="M320">
        <v>200</v>
      </c>
    </row>
    <row r="321" spans="1:13">
      <c r="A321">
        <v>2008</v>
      </c>
      <c r="B321" t="s">
        <v>149</v>
      </c>
      <c r="C321" t="s">
        <v>63</v>
      </c>
      <c r="D321" t="s">
        <v>46</v>
      </c>
      <c r="E321" t="s">
        <v>61</v>
      </c>
      <c r="F321">
        <v>39663</v>
      </c>
      <c r="G321">
        <v>39666.773990813861</v>
      </c>
      <c r="H321">
        <f>ROUND(Database[[#This Row],[VIAGEM]]-Database[[#This Row],[ORDEM]],0)</f>
        <v>4</v>
      </c>
      <c r="I321">
        <v>1</v>
      </c>
      <c r="J321" t="s">
        <v>78</v>
      </c>
      <c r="K321" t="s">
        <v>100</v>
      </c>
      <c r="L321" t="s">
        <v>81</v>
      </c>
      <c r="M321">
        <v>1500</v>
      </c>
    </row>
    <row r="322" spans="1:13">
      <c r="A322">
        <v>2008</v>
      </c>
      <c r="B322" t="s">
        <v>147</v>
      </c>
      <c r="C322" t="s">
        <v>62</v>
      </c>
      <c r="D322" t="s">
        <v>47</v>
      </c>
      <c r="E322" t="s">
        <v>59</v>
      </c>
      <c r="F322">
        <v>39603</v>
      </c>
      <c r="G322">
        <v>39606.025668279697</v>
      </c>
      <c r="H322">
        <f>ROUND(Database[[#This Row],[VIAGEM]]-Database[[#This Row],[ORDEM]],0)</f>
        <v>3</v>
      </c>
      <c r="I322">
        <v>0</v>
      </c>
      <c r="J322" t="s">
        <v>71</v>
      </c>
      <c r="K322" t="s">
        <v>102</v>
      </c>
      <c r="L322" t="s">
        <v>84</v>
      </c>
      <c r="M322">
        <v>64000</v>
      </c>
    </row>
    <row r="323" spans="1:13">
      <c r="A323">
        <v>2008</v>
      </c>
      <c r="B323" t="s">
        <v>152</v>
      </c>
      <c r="C323" t="s">
        <v>25</v>
      </c>
      <c r="D323" t="s">
        <v>45</v>
      </c>
      <c r="E323" t="s">
        <v>61</v>
      </c>
      <c r="F323">
        <v>39746</v>
      </c>
      <c r="G323">
        <v>39755.7877025302</v>
      </c>
      <c r="H323">
        <f>ROUND(Database[[#This Row],[VIAGEM]]-Database[[#This Row],[ORDEM]],0)</f>
        <v>10</v>
      </c>
      <c r="I323">
        <v>0</v>
      </c>
      <c r="J323" t="s">
        <v>72</v>
      </c>
      <c r="K323" t="s">
        <v>109</v>
      </c>
      <c r="L323" t="s">
        <v>85</v>
      </c>
      <c r="M323">
        <v>43000</v>
      </c>
    </row>
    <row r="324" spans="1:13">
      <c r="A324">
        <v>2008</v>
      </c>
      <c r="B324" t="s">
        <v>154</v>
      </c>
      <c r="C324" t="s">
        <v>59</v>
      </c>
      <c r="D324" t="s">
        <v>50</v>
      </c>
      <c r="E324" t="s">
        <v>57</v>
      </c>
      <c r="F324">
        <v>39505</v>
      </c>
      <c r="G324">
        <v>39513.036792866915</v>
      </c>
      <c r="H324">
        <f>ROUND(Database[[#This Row],[VIAGEM]]-Database[[#This Row],[ORDEM]],0)</f>
        <v>8</v>
      </c>
      <c r="I324">
        <v>1</v>
      </c>
      <c r="J324" t="s">
        <v>80</v>
      </c>
      <c r="K324" t="s">
        <v>87</v>
      </c>
      <c r="L324" t="s">
        <v>138</v>
      </c>
      <c r="M324">
        <v>10</v>
      </c>
    </row>
    <row r="325" spans="1:13">
      <c r="A325">
        <v>2008</v>
      </c>
      <c r="B325" t="s">
        <v>153</v>
      </c>
      <c r="C325" t="s">
        <v>63</v>
      </c>
      <c r="D325" t="s">
        <v>46</v>
      </c>
      <c r="E325" t="s">
        <v>58</v>
      </c>
      <c r="F325">
        <v>39649</v>
      </c>
      <c r="G325">
        <v>39651.56758178163</v>
      </c>
      <c r="H325">
        <f>ROUND(Database[[#This Row],[VIAGEM]]-Database[[#This Row],[ORDEM]],0)</f>
        <v>3</v>
      </c>
      <c r="I325">
        <v>0</v>
      </c>
      <c r="J325" t="s">
        <v>70</v>
      </c>
      <c r="K325" t="s">
        <v>92</v>
      </c>
      <c r="L325" t="s">
        <v>82</v>
      </c>
      <c r="M325">
        <v>1000</v>
      </c>
    </row>
    <row r="326" spans="1:13">
      <c r="A326">
        <v>2008</v>
      </c>
      <c r="B326" t="s">
        <v>150</v>
      </c>
      <c r="C326" t="s">
        <v>58</v>
      </c>
      <c r="D326" t="s">
        <v>105</v>
      </c>
      <c r="E326" t="s">
        <v>61</v>
      </c>
      <c r="F326">
        <v>39572</v>
      </c>
      <c r="G326">
        <v>39577.393824926861</v>
      </c>
      <c r="H326">
        <f>ROUND(Database[[#This Row],[VIAGEM]]-Database[[#This Row],[ORDEM]],0)</f>
        <v>5</v>
      </c>
      <c r="I326">
        <v>1</v>
      </c>
      <c r="J326" t="s">
        <v>78</v>
      </c>
      <c r="K326" t="s">
        <v>101</v>
      </c>
      <c r="L326" t="s">
        <v>81</v>
      </c>
      <c r="M326">
        <v>2000</v>
      </c>
    </row>
    <row r="327" spans="1:13">
      <c r="A327">
        <v>2008</v>
      </c>
      <c r="B327" t="s">
        <v>145</v>
      </c>
      <c r="C327" t="s">
        <v>59</v>
      </c>
      <c r="D327" t="s">
        <v>50</v>
      </c>
      <c r="E327" t="s">
        <v>60</v>
      </c>
      <c r="F327">
        <v>39458</v>
      </c>
      <c r="G327">
        <v>39458.855215174583</v>
      </c>
      <c r="H327">
        <f>ROUND(Database[[#This Row],[VIAGEM]]-Database[[#This Row],[ORDEM]],0)</f>
        <v>1</v>
      </c>
      <c r="I327">
        <v>0</v>
      </c>
      <c r="J327" t="s">
        <v>76</v>
      </c>
      <c r="K327" t="s">
        <v>113</v>
      </c>
      <c r="L327" t="s">
        <v>139</v>
      </c>
      <c r="M327">
        <v>130000</v>
      </c>
    </row>
    <row r="328" spans="1:13">
      <c r="A328">
        <v>2008</v>
      </c>
      <c r="B328" t="s">
        <v>151</v>
      </c>
      <c r="C328" t="s">
        <v>59</v>
      </c>
      <c r="D328" t="s">
        <v>50</v>
      </c>
      <c r="E328" t="s">
        <v>56</v>
      </c>
      <c r="F328">
        <v>39528</v>
      </c>
      <c r="G328">
        <v>39537.426233186088</v>
      </c>
      <c r="H328">
        <f>ROUND(Database[[#This Row],[VIAGEM]]-Database[[#This Row],[ORDEM]],0)</f>
        <v>9</v>
      </c>
      <c r="I328">
        <v>1</v>
      </c>
      <c r="J328" t="s">
        <v>78</v>
      </c>
      <c r="K328" t="s">
        <v>101</v>
      </c>
      <c r="L328" t="s">
        <v>81</v>
      </c>
      <c r="M328">
        <v>500</v>
      </c>
    </row>
    <row r="329" spans="1:13">
      <c r="A329">
        <v>2008</v>
      </c>
      <c r="B329" t="s">
        <v>155</v>
      </c>
      <c r="C329" t="s">
        <v>57</v>
      </c>
      <c r="D329" t="s">
        <v>51</v>
      </c>
      <c r="E329" t="s">
        <v>63</v>
      </c>
      <c r="F329">
        <v>39702</v>
      </c>
      <c r="G329">
        <v>39703.743507654886</v>
      </c>
      <c r="H329">
        <f>ROUND(Database[[#This Row],[VIAGEM]]-Database[[#This Row],[ORDEM]],0)</f>
        <v>2</v>
      </c>
      <c r="I329">
        <v>0</v>
      </c>
      <c r="J329" t="s">
        <v>80</v>
      </c>
      <c r="K329" t="s">
        <v>89</v>
      </c>
      <c r="L329" t="s">
        <v>81</v>
      </c>
      <c r="M329">
        <v>500</v>
      </c>
    </row>
    <row r="330" spans="1:13">
      <c r="A330">
        <v>2008</v>
      </c>
      <c r="B330" t="s">
        <v>149</v>
      </c>
      <c r="C330" t="s">
        <v>56</v>
      </c>
      <c r="D330" t="s">
        <v>52</v>
      </c>
      <c r="E330" t="s">
        <v>62</v>
      </c>
      <c r="F330">
        <v>39685</v>
      </c>
      <c r="G330">
        <v>39693.26593084944</v>
      </c>
      <c r="H330">
        <f>ROUND(Database[[#This Row],[VIAGEM]]-Database[[#This Row],[ORDEM]],0)</f>
        <v>8</v>
      </c>
      <c r="I330">
        <v>1</v>
      </c>
      <c r="J330" t="s">
        <v>72</v>
      </c>
      <c r="K330" t="s">
        <v>110</v>
      </c>
      <c r="L330" t="s">
        <v>85</v>
      </c>
      <c r="M330">
        <v>25000</v>
      </c>
    </row>
    <row r="331" spans="1:13">
      <c r="A331">
        <v>2008</v>
      </c>
      <c r="B331" t="s">
        <v>149</v>
      </c>
      <c r="C331" t="s">
        <v>63</v>
      </c>
      <c r="D331" t="s">
        <v>46</v>
      </c>
      <c r="E331" t="s">
        <v>25</v>
      </c>
      <c r="F331">
        <v>39667</v>
      </c>
      <c r="G331">
        <v>39668.436734175659</v>
      </c>
      <c r="H331">
        <f>ROUND(Database[[#This Row],[VIAGEM]]-Database[[#This Row],[ORDEM]],0)</f>
        <v>1</v>
      </c>
      <c r="I331">
        <v>0</v>
      </c>
      <c r="J331" t="s">
        <v>78</v>
      </c>
      <c r="K331" t="s">
        <v>100</v>
      </c>
      <c r="L331" t="s">
        <v>81</v>
      </c>
      <c r="M331">
        <v>1000</v>
      </c>
    </row>
    <row r="332" spans="1:13">
      <c r="A332">
        <v>2008</v>
      </c>
      <c r="B332" t="s">
        <v>154</v>
      </c>
      <c r="C332" t="s">
        <v>59</v>
      </c>
      <c r="D332" t="s">
        <v>50</v>
      </c>
      <c r="E332" t="s">
        <v>57</v>
      </c>
      <c r="F332">
        <v>39492</v>
      </c>
      <c r="G332">
        <v>39495.600229367519</v>
      </c>
      <c r="H332">
        <f>ROUND(Database[[#This Row],[VIAGEM]]-Database[[#This Row],[ORDEM]],0)</f>
        <v>4</v>
      </c>
      <c r="I332">
        <v>0</v>
      </c>
      <c r="J332" t="s">
        <v>71</v>
      </c>
      <c r="K332" t="s">
        <v>104</v>
      </c>
      <c r="L332" t="s">
        <v>84</v>
      </c>
      <c r="M332">
        <v>82000</v>
      </c>
    </row>
    <row r="333" spans="1:13">
      <c r="A333">
        <v>2008</v>
      </c>
      <c r="B333" t="s">
        <v>146</v>
      </c>
      <c r="C333" t="s">
        <v>58</v>
      </c>
      <c r="D333" t="s">
        <v>105</v>
      </c>
      <c r="E333" t="s">
        <v>59</v>
      </c>
      <c r="F333">
        <v>39767</v>
      </c>
      <c r="G333">
        <v>39767.531702334418</v>
      </c>
      <c r="H333">
        <f>ROUND(Database[[#This Row],[VIAGEM]]-Database[[#This Row],[ORDEM]],0)</f>
        <v>1</v>
      </c>
      <c r="I333">
        <v>0</v>
      </c>
      <c r="J333" t="s">
        <v>70</v>
      </c>
      <c r="K333" t="s">
        <v>92</v>
      </c>
      <c r="L333" t="s">
        <v>82</v>
      </c>
      <c r="M333">
        <v>5000</v>
      </c>
    </row>
    <row r="334" spans="1:13">
      <c r="A334">
        <v>2008</v>
      </c>
      <c r="B334" t="s">
        <v>145</v>
      </c>
      <c r="C334" t="s">
        <v>63</v>
      </c>
      <c r="D334" t="s">
        <v>46</v>
      </c>
      <c r="E334" t="s">
        <v>58</v>
      </c>
      <c r="F334">
        <v>39462</v>
      </c>
      <c r="G334">
        <v>39462.02113042253</v>
      </c>
      <c r="H334">
        <f>ROUND(Database[[#This Row],[VIAGEM]]-Database[[#This Row],[ORDEM]],0)</f>
        <v>0</v>
      </c>
      <c r="I334">
        <v>0</v>
      </c>
      <c r="J334" t="s">
        <v>71</v>
      </c>
      <c r="K334" t="s">
        <v>102</v>
      </c>
      <c r="L334" t="s">
        <v>84</v>
      </c>
      <c r="M334">
        <v>94000</v>
      </c>
    </row>
    <row r="335" spans="1:13">
      <c r="A335">
        <v>2008</v>
      </c>
      <c r="B335" t="s">
        <v>149</v>
      </c>
      <c r="C335" t="s">
        <v>63</v>
      </c>
      <c r="D335" t="s">
        <v>46</v>
      </c>
      <c r="E335" t="s">
        <v>60</v>
      </c>
      <c r="F335">
        <v>39672</v>
      </c>
      <c r="G335">
        <v>39675.082308853474</v>
      </c>
      <c r="H335">
        <f>ROUND(Database[[#This Row],[VIAGEM]]-Database[[#This Row],[ORDEM]],0)</f>
        <v>3</v>
      </c>
      <c r="I335">
        <v>0</v>
      </c>
      <c r="J335" t="s">
        <v>74</v>
      </c>
      <c r="K335" t="s">
        <v>98</v>
      </c>
      <c r="L335" t="s">
        <v>83</v>
      </c>
      <c r="M335">
        <v>400</v>
      </c>
    </row>
    <row r="336" spans="1:13">
      <c r="A336">
        <v>2008</v>
      </c>
      <c r="B336" t="s">
        <v>146</v>
      </c>
      <c r="C336" t="s">
        <v>25</v>
      </c>
      <c r="D336" t="s">
        <v>45</v>
      </c>
      <c r="E336" t="s">
        <v>62</v>
      </c>
      <c r="F336">
        <v>39754</v>
      </c>
      <c r="G336">
        <v>39757.570871886659</v>
      </c>
      <c r="H336">
        <f>ROUND(Database[[#This Row],[VIAGEM]]-Database[[#This Row],[ORDEM]],0)</f>
        <v>4</v>
      </c>
      <c r="I336">
        <v>1</v>
      </c>
      <c r="J336" t="s">
        <v>73</v>
      </c>
      <c r="K336" t="s">
        <v>107</v>
      </c>
      <c r="L336" t="s">
        <v>83</v>
      </c>
      <c r="M336">
        <v>500</v>
      </c>
    </row>
    <row r="337" spans="1:13">
      <c r="A337">
        <v>2008</v>
      </c>
      <c r="B337" t="s">
        <v>154</v>
      </c>
      <c r="C337" t="s">
        <v>58</v>
      </c>
      <c r="D337" t="s">
        <v>105</v>
      </c>
      <c r="E337" t="s">
        <v>56</v>
      </c>
      <c r="F337">
        <v>39497</v>
      </c>
      <c r="G337">
        <v>39501.206888292792</v>
      </c>
      <c r="H337">
        <f>ROUND(Database[[#This Row],[VIAGEM]]-Database[[#This Row],[ORDEM]],0)</f>
        <v>4</v>
      </c>
      <c r="I337">
        <v>1</v>
      </c>
      <c r="J337" t="s">
        <v>136</v>
      </c>
      <c r="K337" t="s">
        <v>95</v>
      </c>
      <c r="L337" t="s">
        <v>83</v>
      </c>
      <c r="M337">
        <v>100</v>
      </c>
    </row>
    <row r="338" spans="1:13">
      <c r="A338">
        <v>2008</v>
      </c>
      <c r="B338" t="s">
        <v>148</v>
      </c>
      <c r="C338" t="s">
        <v>57</v>
      </c>
      <c r="D338" t="s">
        <v>51</v>
      </c>
      <c r="E338" t="s">
        <v>60</v>
      </c>
      <c r="F338">
        <v>39808</v>
      </c>
      <c r="G338">
        <v>39809.356157583643</v>
      </c>
      <c r="H338">
        <f>ROUND(Database[[#This Row],[VIAGEM]]-Database[[#This Row],[ORDEM]],0)</f>
        <v>1</v>
      </c>
      <c r="I338">
        <v>0</v>
      </c>
      <c r="J338" t="s">
        <v>70</v>
      </c>
      <c r="K338" t="s">
        <v>92</v>
      </c>
      <c r="L338" t="s">
        <v>82</v>
      </c>
      <c r="M338">
        <v>3000</v>
      </c>
    </row>
    <row r="339" spans="1:13">
      <c r="A339">
        <v>2008</v>
      </c>
      <c r="B339" t="s">
        <v>153</v>
      </c>
      <c r="C339" t="s">
        <v>59</v>
      </c>
      <c r="D339" t="s">
        <v>50</v>
      </c>
      <c r="E339" t="s">
        <v>58</v>
      </c>
      <c r="F339">
        <v>39645</v>
      </c>
      <c r="G339">
        <v>39652.526095058311</v>
      </c>
      <c r="H339">
        <f>ROUND(Database[[#This Row],[VIAGEM]]-Database[[#This Row],[ORDEM]],0)</f>
        <v>8</v>
      </c>
      <c r="I339">
        <v>1</v>
      </c>
      <c r="J339" t="s">
        <v>73</v>
      </c>
      <c r="K339" t="s">
        <v>107</v>
      </c>
      <c r="L339" t="s">
        <v>83</v>
      </c>
      <c r="M339">
        <v>400</v>
      </c>
    </row>
    <row r="340" spans="1:13">
      <c r="A340">
        <v>2008</v>
      </c>
      <c r="B340" t="s">
        <v>151</v>
      </c>
      <c r="C340" t="s">
        <v>58</v>
      </c>
      <c r="D340" t="s">
        <v>105</v>
      </c>
      <c r="E340" t="s">
        <v>60</v>
      </c>
      <c r="F340">
        <v>39521</v>
      </c>
      <c r="G340">
        <v>39525.160195779317</v>
      </c>
      <c r="H340">
        <f>ROUND(Database[[#This Row],[VIAGEM]]-Database[[#This Row],[ORDEM]],0)</f>
        <v>4</v>
      </c>
      <c r="I340">
        <v>0</v>
      </c>
      <c r="J340" t="s">
        <v>80</v>
      </c>
      <c r="K340" t="s">
        <v>88</v>
      </c>
      <c r="L340" t="s">
        <v>138</v>
      </c>
      <c r="M340">
        <v>10</v>
      </c>
    </row>
    <row r="341" spans="1:13">
      <c r="A341">
        <v>2008</v>
      </c>
      <c r="B341" t="s">
        <v>147</v>
      </c>
      <c r="C341" t="s">
        <v>56</v>
      </c>
      <c r="D341" t="s">
        <v>52</v>
      </c>
      <c r="E341" t="s">
        <v>58</v>
      </c>
      <c r="F341">
        <v>39611</v>
      </c>
      <c r="G341">
        <v>39620.649975085631</v>
      </c>
      <c r="H341">
        <f>ROUND(Database[[#This Row],[VIAGEM]]-Database[[#This Row],[ORDEM]],0)</f>
        <v>10</v>
      </c>
      <c r="I341">
        <v>1</v>
      </c>
      <c r="J341" t="s">
        <v>80</v>
      </c>
      <c r="K341" t="s">
        <v>87</v>
      </c>
      <c r="L341" t="s">
        <v>138</v>
      </c>
      <c r="M341">
        <v>20</v>
      </c>
    </row>
    <row r="342" spans="1:13">
      <c r="A342">
        <v>2008</v>
      </c>
      <c r="B342" t="s">
        <v>156</v>
      </c>
      <c r="C342" t="s">
        <v>59</v>
      </c>
      <c r="D342" t="s">
        <v>50</v>
      </c>
      <c r="E342" t="s">
        <v>56</v>
      </c>
      <c r="F342">
        <v>39565</v>
      </c>
      <c r="G342">
        <v>39574.393787493122</v>
      </c>
      <c r="H342">
        <f>ROUND(Database[[#This Row],[VIAGEM]]-Database[[#This Row],[ORDEM]],0)</f>
        <v>9</v>
      </c>
      <c r="I342">
        <v>0</v>
      </c>
      <c r="J342" t="s">
        <v>71</v>
      </c>
      <c r="K342" t="s">
        <v>102</v>
      </c>
      <c r="L342" t="s">
        <v>84</v>
      </c>
      <c r="M342">
        <v>97000</v>
      </c>
    </row>
    <row r="343" spans="1:13">
      <c r="A343">
        <v>2008</v>
      </c>
      <c r="B343" t="s">
        <v>153</v>
      </c>
      <c r="C343" t="s">
        <v>58</v>
      </c>
      <c r="D343" t="s">
        <v>105</v>
      </c>
      <c r="E343" t="s">
        <v>63</v>
      </c>
      <c r="F343">
        <v>39640</v>
      </c>
      <c r="G343">
        <v>39647.647408939287</v>
      </c>
      <c r="H343">
        <f>ROUND(Database[[#This Row],[VIAGEM]]-Database[[#This Row],[ORDEM]],0)</f>
        <v>8</v>
      </c>
      <c r="I343">
        <v>0</v>
      </c>
      <c r="J343" t="s">
        <v>72</v>
      </c>
      <c r="K343" t="s">
        <v>110</v>
      </c>
      <c r="L343" t="s">
        <v>85</v>
      </c>
      <c r="M343">
        <v>45000</v>
      </c>
    </row>
    <row r="344" spans="1:13">
      <c r="A344">
        <v>2008</v>
      </c>
      <c r="B344" t="s">
        <v>150</v>
      </c>
      <c r="C344" t="s">
        <v>62</v>
      </c>
      <c r="D344" t="s">
        <v>47</v>
      </c>
      <c r="E344" t="s">
        <v>58</v>
      </c>
      <c r="F344">
        <v>39583</v>
      </c>
      <c r="G344">
        <v>39590.068339009958</v>
      </c>
      <c r="H344">
        <f>ROUND(Database[[#This Row],[VIAGEM]]-Database[[#This Row],[ORDEM]],0)</f>
        <v>7</v>
      </c>
      <c r="I344">
        <v>0</v>
      </c>
      <c r="J344" t="s">
        <v>74</v>
      </c>
      <c r="K344" t="s">
        <v>98</v>
      </c>
      <c r="L344" t="s">
        <v>83</v>
      </c>
      <c r="M344">
        <v>500</v>
      </c>
    </row>
    <row r="345" spans="1:13">
      <c r="A345">
        <v>2008</v>
      </c>
      <c r="B345" t="s">
        <v>145</v>
      </c>
      <c r="C345" t="s">
        <v>59</v>
      </c>
      <c r="D345" t="s">
        <v>50</v>
      </c>
      <c r="E345" t="s">
        <v>63</v>
      </c>
      <c r="F345">
        <v>39449</v>
      </c>
      <c r="G345">
        <v>39456.035392780475</v>
      </c>
      <c r="H345">
        <f>ROUND(Database[[#This Row],[VIAGEM]]-Database[[#This Row],[ORDEM]],0)</f>
        <v>7</v>
      </c>
      <c r="I345">
        <v>1</v>
      </c>
      <c r="J345" t="s">
        <v>71</v>
      </c>
      <c r="K345" t="s">
        <v>104</v>
      </c>
      <c r="L345" t="s">
        <v>84</v>
      </c>
      <c r="M345">
        <v>95000</v>
      </c>
    </row>
    <row r="346" spans="1:13">
      <c r="A346">
        <v>2008</v>
      </c>
      <c r="B346" t="s">
        <v>153</v>
      </c>
      <c r="C346" t="s">
        <v>63</v>
      </c>
      <c r="D346" t="s">
        <v>46</v>
      </c>
      <c r="E346" t="s">
        <v>25</v>
      </c>
      <c r="F346">
        <v>39630</v>
      </c>
      <c r="G346">
        <v>39637.497076229643</v>
      </c>
      <c r="H346">
        <f>ROUND(Database[[#This Row],[VIAGEM]]-Database[[#This Row],[ORDEM]],0)</f>
        <v>7</v>
      </c>
      <c r="I346">
        <v>1</v>
      </c>
      <c r="J346" t="s">
        <v>71</v>
      </c>
      <c r="K346" t="s">
        <v>102</v>
      </c>
      <c r="L346" t="s">
        <v>84</v>
      </c>
      <c r="M346">
        <v>79000</v>
      </c>
    </row>
    <row r="347" spans="1:13">
      <c r="A347">
        <v>2008</v>
      </c>
      <c r="B347" t="s">
        <v>152</v>
      </c>
      <c r="C347" t="s">
        <v>63</v>
      </c>
      <c r="D347" t="s">
        <v>46</v>
      </c>
      <c r="E347" t="s">
        <v>25</v>
      </c>
      <c r="F347">
        <v>39739</v>
      </c>
      <c r="G347">
        <v>39748.156950830249</v>
      </c>
      <c r="H347">
        <f>ROUND(Database[[#This Row],[VIAGEM]]-Database[[#This Row],[ORDEM]],0)</f>
        <v>9</v>
      </c>
      <c r="I347">
        <v>0</v>
      </c>
      <c r="J347" t="s">
        <v>74</v>
      </c>
      <c r="K347" t="s">
        <v>96</v>
      </c>
      <c r="L347" t="s">
        <v>83</v>
      </c>
      <c r="M347">
        <v>100</v>
      </c>
    </row>
    <row r="348" spans="1:13">
      <c r="A348">
        <v>2008</v>
      </c>
      <c r="B348" t="s">
        <v>146</v>
      </c>
      <c r="C348" t="s">
        <v>60</v>
      </c>
      <c r="D348" t="s">
        <v>49</v>
      </c>
      <c r="E348" t="s">
        <v>56</v>
      </c>
      <c r="F348">
        <v>39774</v>
      </c>
      <c r="G348">
        <v>39776.619029619687</v>
      </c>
      <c r="H348">
        <f>ROUND(Database[[#This Row],[VIAGEM]]-Database[[#This Row],[ORDEM]],0)</f>
        <v>3</v>
      </c>
      <c r="I348">
        <v>1</v>
      </c>
      <c r="J348" t="s">
        <v>70</v>
      </c>
      <c r="K348" t="s">
        <v>92</v>
      </c>
      <c r="L348" t="s">
        <v>82</v>
      </c>
      <c r="M348">
        <v>1000</v>
      </c>
    </row>
    <row r="349" spans="1:13">
      <c r="A349">
        <v>2008</v>
      </c>
      <c r="B349" t="s">
        <v>154</v>
      </c>
      <c r="C349" t="s">
        <v>25</v>
      </c>
      <c r="D349" t="s">
        <v>45</v>
      </c>
      <c r="E349" t="s">
        <v>61</v>
      </c>
      <c r="F349">
        <v>39500</v>
      </c>
      <c r="G349">
        <v>39507.291206846101</v>
      </c>
      <c r="H349">
        <f>ROUND(Database[[#This Row],[VIAGEM]]-Database[[#This Row],[ORDEM]],0)</f>
        <v>7</v>
      </c>
      <c r="I349">
        <v>1</v>
      </c>
      <c r="J349" t="s">
        <v>71</v>
      </c>
      <c r="K349" t="s">
        <v>103</v>
      </c>
      <c r="L349" t="s">
        <v>84</v>
      </c>
      <c r="M349">
        <v>71000</v>
      </c>
    </row>
    <row r="350" spans="1:13">
      <c r="A350">
        <v>2008</v>
      </c>
      <c r="B350" t="s">
        <v>149</v>
      </c>
      <c r="C350" t="s">
        <v>25</v>
      </c>
      <c r="D350" t="s">
        <v>45</v>
      </c>
      <c r="E350" t="s">
        <v>62</v>
      </c>
      <c r="F350">
        <v>39680</v>
      </c>
      <c r="G350">
        <v>39685.702850916314</v>
      </c>
      <c r="H350">
        <f>ROUND(Database[[#This Row],[VIAGEM]]-Database[[#This Row],[ORDEM]],0)</f>
        <v>6</v>
      </c>
      <c r="I350">
        <v>0</v>
      </c>
      <c r="J350" t="s">
        <v>78</v>
      </c>
      <c r="K350" t="s">
        <v>100</v>
      </c>
      <c r="L350" t="s">
        <v>81</v>
      </c>
      <c r="M350">
        <v>1500</v>
      </c>
    </row>
    <row r="351" spans="1:13">
      <c r="A351">
        <v>2008</v>
      </c>
      <c r="B351" t="s">
        <v>149</v>
      </c>
      <c r="C351" t="s">
        <v>56</v>
      </c>
      <c r="D351" t="s">
        <v>52</v>
      </c>
      <c r="E351" t="s">
        <v>25</v>
      </c>
      <c r="F351">
        <v>39676</v>
      </c>
      <c r="G351">
        <v>39679.206527271803</v>
      </c>
      <c r="H351">
        <f>ROUND(Database[[#This Row],[VIAGEM]]-Database[[#This Row],[ORDEM]],0)</f>
        <v>3</v>
      </c>
      <c r="I351">
        <v>0</v>
      </c>
      <c r="J351" t="s">
        <v>74</v>
      </c>
      <c r="K351" t="s">
        <v>97</v>
      </c>
      <c r="L351" t="s">
        <v>83</v>
      </c>
      <c r="M351">
        <v>100</v>
      </c>
    </row>
    <row r="352" spans="1:13">
      <c r="A352">
        <v>2008</v>
      </c>
      <c r="B352" t="s">
        <v>152</v>
      </c>
      <c r="C352" t="s">
        <v>57</v>
      </c>
      <c r="D352" t="s">
        <v>51</v>
      </c>
      <c r="E352" t="s">
        <v>60</v>
      </c>
      <c r="F352">
        <v>39723</v>
      </c>
      <c r="G352">
        <v>39730.923680900742</v>
      </c>
      <c r="H352">
        <f>ROUND(Database[[#This Row],[VIAGEM]]-Database[[#This Row],[ORDEM]],0)</f>
        <v>8</v>
      </c>
      <c r="I352">
        <v>0</v>
      </c>
      <c r="J352" t="s">
        <v>80</v>
      </c>
      <c r="K352" t="s">
        <v>87</v>
      </c>
      <c r="L352" t="s">
        <v>138</v>
      </c>
      <c r="M352">
        <v>40</v>
      </c>
    </row>
    <row r="353" spans="1:13">
      <c r="A353">
        <v>2008</v>
      </c>
      <c r="B353" t="s">
        <v>145</v>
      </c>
      <c r="C353" t="s">
        <v>58</v>
      </c>
      <c r="D353" t="s">
        <v>105</v>
      </c>
      <c r="E353" t="s">
        <v>62</v>
      </c>
      <c r="F353">
        <v>39451</v>
      </c>
      <c r="G353">
        <v>39456.254244102158</v>
      </c>
      <c r="H353">
        <f>ROUND(Database[[#This Row],[VIAGEM]]-Database[[#This Row],[ORDEM]],0)</f>
        <v>5</v>
      </c>
      <c r="I353">
        <v>1</v>
      </c>
      <c r="J353" t="s">
        <v>74</v>
      </c>
      <c r="K353" t="s">
        <v>96</v>
      </c>
      <c r="L353" t="s">
        <v>83</v>
      </c>
      <c r="M353">
        <v>200</v>
      </c>
    </row>
    <row r="354" spans="1:13">
      <c r="A354">
        <v>2008</v>
      </c>
      <c r="B354" t="s">
        <v>145</v>
      </c>
      <c r="C354" t="s">
        <v>63</v>
      </c>
      <c r="D354" t="s">
        <v>46</v>
      </c>
      <c r="E354" t="s">
        <v>58</v>
      </c>
      <c r="F354">
        <v>39451</v>
      </c>
      <c r="G354">
        <v>39453.678954247327</v>
      </c>
      <c r="H354">
        <f>ROUND(Database[[#This Row],[VIAGEM]]-Database[[#This Row],[ORDEM]],0)</f>
        <v>3</v>
      </c>
      <c r="I354">
        <v>1</v>
      </c>
      <c r="J354" t="s">
        <v>72</v>
      </c>
      <c r="K354" t="s">
        <v>110</v>
      </c>
      <c r="L354" t="s">
        <v>85</v>
      </c>
      <c r="M354">
        <v>16000</v>
      </c>
    </row>
    <row r="355" spans="1:13">
      <c r="A355">
        <v>2008</v>
      </c>
      <c r="B355" t="s">
        <v>145</v>
      </c>
      <c r="C355" t="s">
        <v>62</v>
      </c>
      <c r="D355" t="s">
        <v>47</v>
      </c>
      <c r="E355" t="s">
        <v>25</v>
      </c>
      <c r="F355">
        <v>39455</v>
      </c>
      <c r="G355">
        <v>39460.7733821902</v>
      </c>
      <c r="H355">
        <f>ROUND(Database[[#This Row],[VIAGEM]]-Database[[#This Row],[ORDEM]],0)</f>
        <v>6</v>
      </c>
      <c r="I355">
        <v>1</v>
      </c>
      <c r="J355" t="s">
        <v>136</v>
      </c>
      <c r="K355" t="s">
        <v>94</v>
      </c>
      <c r="L355" t="s">
        <v>83</v>
      </c>
      <c r="M355">
        <v>300</v>
      </c>
    </row>
    <row r="356" spans="1:13">
      <c r="A356">
        <v>2008</v>
      </c>
      <c r="B356" t="s">
        <v>150</v>
      </c>
      <c r="C356" t="s">
        <v>58</v>
      </c>
      <c r="D356" t="s">
        <v>105</v>
      </c>
      <c r="E356" t="s">
        <v>62</v>
      </c>
      <c r="F356">
        <v>39580</v>
      </c>
      <c r="G356">
        <v>39581.072470044106</v>
      </c>
      <c r="H356">
        <f>ROUND(Database[[#This Row],[VIAGEM]]-Database[[#This Row],[ORDEM]],0)</f>
        <v>1</v>
      </c>
      <c r="I356">
        <v>0</v>
      </c>
      <c r="J356" t="s">
        <v>136</v>
      </c>
      <c r="K356" t="s">
        <v>93</v>
      </c>
      <c r="L356" t="s">
        <v>83</v>
      </c>
      <c r="M356">
        <v>200</v>
      </c>
    </row>
    <row r="357" spans="1:13">
      <c r="A357">
        <v>2008</v>
      </c>
      <c r="B357" t="s">
        <v>153</v>
      </c>
      <c r="C357" t="s">
        <v>25</v>
      </c>
      <c r="D357" t="s">
        <v>45</v>
      </c>
      <c r="E357" t="s">
        <v>60</v>
      </c>
      <c r="F357">
        <v>39631</v>
      </c>
      <c r="G357">
        <v>39639.439561999388</v>
      </c>
      <c r="H357">
        <f>ROUND(Database[[#This Row],[VIAGEM]]-Database[[#This Row],[ORDEM]],0)</f>
        <v>8</v>
      </c>
      <c r="I357">
        <v>0</v>
      </c>
      <c r="J357" t="s">
        <v>76</v>
      </c>
      <c r="K357" t="s">
        <v>113</v>
      </c>
      <c r="L357" t="s">
        <v>139</v>
      </c>
      <c r="M357">
        <v>470000</v>
      </c>
    </row>
    <row r="358" spans="1:13">
      <c r="A358">
        <v>2008</v>
      </c>
      <c r="B358" t="s">
        <v>145</v>
      </c>
      <c r="C358" t="s">
        <v>57</v>
      </c>
      <c r="D358" t="s">
        <v>51</v>
      </c>
      <c r="E358" t="s">
        <v>58</v>
      </c>
      <c r="F358">
        <v>39473</v>
      </c>
      <c r="G358">
        <v>39477.702793740107</v>
      </c>
      <c r="H358">
        <f>ROUND(Database[[#This Row],[VIAGEM]]-Database[[#This Row],[ORDEM]],0)</f>
        <v>5</v>
      </c>
      <c r="I358">
        <v>0</v>
      </c>
      <c r="J358" t="s">
        <v>78</v>
      </c>
      <c r="K358" t="s">
        <v>99</v>
      </c>
      <c r="L358" t="s">
        <v>81</v>
      </c>
      <c r="M358">
        <v>2500</v>
      </c>
    </row>
    <row r="359" spans="1:13">
      <c r="A359">
        <v>2008</v>
      </c>
      <c r="B359" t="s">
        <v>148</v>
      </c>
      <c r="C359" t="s">
        <v>58</v>
      </c>
      <c r="D359" t="s">
        <v>105</v>
      </c>
      <c r="E359" t="s">
        <v>60</v>
      </c>
      <c r="F359">
        <v>39447</v>
      </c>
      <c r="G359">
        <v>39455.872540263495</v>
      </c>
      <c r="H359">
        <f>ROUND(Database[[#This Row],[VIAGEM]]-Database[[#This Row],[ORDEM]],0)</f>
        <v>9</v>
      </c>
      <c r="I359">
        <v>1</v>
      </c>
      <c r="J359" t="s">
        <v>74</v>
      </c>
      <c r="K359" t="s">
        <v>97</v>
      </c>
      <c r="L359" t="s">
        <v>83</v>
      </c>
      <c r="M359">
        <v>200</v>
      </c>
    </row>
    <row r="360" spans="1:13">
      <c r="A360">
        <v>2008</v>
      </c>
      <c r="B360" t="s">
        <v>150</v>
      </c>
      <c r="C360" t="s">
        <v>59</v>
      </c>
      <c r="D360" t="s">
        <v>50</v>
      </c>
      <c r="E360" t="s">
        <v>63</v>
      </c>
      <c r="F360">
        <v>39585</v>
      </c>
      <c r="G360">
        <v>39585.022627249054</v>
      </c>
      <c r="H360">
        <f>ROUND(Database[[#This Row],[VIAGEM]]-Database[[#This Row],[ORDEM]],0)</f>
        <v>0</v>
      </c>
      <c r="I360">
        <v>0</v>
      </c>
      <c r="J360" t="s">
        <v>72</v>
      </c>
      <c r="K360" t="s">
        <v>111</v>
      </c>
      <c r="L360" t="s">
        <v>85</v>
      </c>
      <c r="M360">
        <v>18000</v>
      </c>
    </row>
    <row r="361" spans="1:13">
      <c r="A361">
        <v>2008</v>
      </c>
      <c r="B361" t="s">
        <v>150</v>
      </c>
      <c r="C361" t="s">
        <v>59</v>
      </c>
      <c r="D361" t="s">
        <v>50</v>
      </c>
      <c r="E361" t="s">
        <v>57</v>
      </c>
      <c r="F361">
        <v>39583</v>
      </c>
      <c r="G361">
        <v>39591.71506043835</v>
      </c>
      <c r="H361">
        <f>ROUND(Database[[#This Row],[VIAGEM]]-Database[[#This Row],[ORDEM]],0)</f>
        <v>9</v>
      </c>
      <c r="I361">
        <v>1</v>
      </c>
      <c r="J361" t="s">
        <v>71</v>
      </c>
      <c r="K361" t="s">
        <v>102</v>
      </c>
      <c r="L361" t="s">
        <v>84</v>
      </c>
      <c r="M361">
        <v>60000</v>
      </c>
    </row>
    <row r="362" spans="1:13">
      <c r="A362">
        <v>2008</v>
      </c>
      <c r="B362" t="s">
        <v>155</v>
      </c>
      <c r="C362" t="s">
        <v>59</v>
      </c>
      <c r="D362" t="s">
        <v>50</v>
      </c>
      <c r="E362" t="s">
        <v>58</v>
      </c>
      <c r="F362">
        <v>39718</v>
      </c>
      <c r="G362">
        <v>39725.581964778532</v>
      </c>
      <c r="H362">
        <f>ROUND(Database[[#This Row],[VIAGEM]]-Database[[#This Row],[ORDEM]],0)</f>
        <v>8</v>
      </c>
      <c r="I362">
        <v>0</v>
      </c>
      <c r="J362" t="s">
        <v>73</v>
      </c>
      <c r="K362" t="s">
        <v>106</v>
      </c>
      <c r="L362" t="s">
        <v>83</v>
      </c>
      <c r="M362">
        <v>300</v>
      </c>
    </row>
    <row r="363" spans="1:13">
      <c r="A363">
        <v>2008</v>
      </c>
      <c r="B363" t="s">
        <v>154</v>
      </c>
      <c r="C363" t="s">
        <v>61</v>
      </c>
      <c r="D363" t="s">
        <v>48</v>
      </c>
      <c r="E363" t="s">
        <v>60</v>
      </c>
      <c r="F363">
        <v>39485</v>
      </c>
      <c r="G363">
        <v>39493.876233262112</v>
      </c>
      <c r="H363">
        <f>ROUND(Database[[#This Row],[VIAGEM]]-Database[[#This Row],[ORDEM]],0)</f>
        <v>9</v>
      </c>
      <c r="I363">
        <v>0</v>
      </c>
      <c r="J363" t="s">
        <v>76</v>
      </c>
      <c r="K363" t="s">
        <v>113</v>
      </c>
      <c r="L363" t="s">
        <v>139</v>
      </c>
      <c r="M363">
        <v>580000</v>
      </c>
    </row>
    <row r="364" spans="1:13">
      <c r="A364">
        <v>2008</v>
      </c>
      <c r="B364" t="s">
        <v>148</v>
      </c>
      <c r="C364" t="s">
        <v>57</v>
      </c>
      <c r="D364" t="s">
        <v>51</v>
      </c>
      <c r="E364" t="s">
        <v>58</v>
      </c>
      <c r="F364">
        <v>39798</v>
      </c>
      <c r="G364">
        <v>39800.743360592453</v>
      </c>
      <c r="H364">
        <f>ROUND(Database[[#This Row],[VIAGEM]]-Database[[#This Row],[ORDEM]],0)</f>
        <v>3</v>
      </c>
      <c r="I364">
        <v>0</v>
      </c>
      <c r="J364" t="s">
        <v>80</v>
      </c>
      <c r="K364" t="s">
        <v>88</v>
      </c>
      <c r="L364" t="s">
        <v>138</v>
      </c>
      <c r="M364">
        <v>20</v>
      </c>
    </row>
    <row r="365" spans="1:13">
      <c r="A365">
        <v>2008</v>
      </c>
      <c r="B365" t="s">
        <v>152</v>
      </c>
      <c r="C365" t="s">
        <v>63</v>
      </c>
      <c r="D365" t="s">
        <v>46</v>
      </c>
      <c r="E365" t="s">
        <v>25</v>
      </c>
      <c r="F365">
        <v>39747</v>
      </c>
      <c r="G365">
        <v>39755.798007339567</v>
      </c>
      <c r="H365">
        <f>ROUND(Database[[#This Row],[VIAGEM]]-Database[[#This Row],[ORDEM]],0)</f>
        <v>9</v>
      </c>
      <c r="I365">
        <v>1</v>
      </c>
      <c r="J365" t="s">
        <v>78</v>
      </c>
      <c r="K365" t="s">
        <v>101</v>
      </c>
      <c r="L365" t="s">
        <v>81</v>
      </c>
      <c r="M365">
        <v>1000</v>
      </c>
    </row>
    <row r="366" spans="1:13">
      <c r="A366">
        <v>2008</v>
      </c>
      <c r="B366" t="s">
        <v>156</v>
      </c>
      <c r="C366" t="s">
        <v>59</v>
      </c>
      <c r="D366" t="s">
        <v>50</v>
      </c>
      <c r="E366" t="s">
        <v>62</v>
      </c>
      <c r="F366">
        <v>39542</v>
      </c>
      <c r="G366">
        <v>39547.333393423003</v>
      </c>
      <c r="H366">
        <f>ROUND(Database[[#This Row],[VIAGEM]]-Database[[#This Row],[ORDEM]],0)</f>
        <v>5</v>
      </c>
      <c r="I366">
        <v>1</v>
      </c>
      <c r="J366" t="s">
        <v>71</v>
      </c>
      <c r="K366" t="s">
        <v>104</v>
      </c>
      <c r="L366" t="s">
        <v>84</v>
      </c>
      <c r="M366">
        <v>50000</v>
      </c>
    </row>
    <row r="367" spans="1:13">
      <c r="A367">
        <v>2008</v>
      </c>
      <c r="B367" t="s">
        <v>145</v>
      </c>
      <c r="C367" t="s">
        <v>58</v>
      </c>
      <c r="D367" t="s">
        <v>105</v>
      </c>
      <c r="E367" t="s">
        <v>57</v>
      </c>
      <c r="F367">
        <v>39466</v>
      </c>
      <c r="G367">
        <v>39469.871332928968</v>
      </c>
      <c r="H367">
        <f>ROUND(Database[[#This Row],[VIAGEM]]-Database[[#This Row],[ORDEM]],0)</f>
        <v>4</v>
      </c>
      <c r="I367">
        <v>1</v>
      </c>
      <c r="J367" t="s">
        <v>72</v>
      </c>
      <c r="K367" t="s">
        <v>111</v>
      </c>
      <c r="L367" t="s">
        <v>85</v>
      </c>
      <c r="M367">
        <v>24000</v>
      </c>
    </row>
    <row r="368" spans="1:13">
      <c r="A368">
        <v>2008</v>
      </c>
      <c r="B368" t="s">
        <v>148</v>
      </c>
      <c r="C368" t="s">
        <v>63</v>
      </c>
      <c r="D368" t="s">
        <v>46</v>
      </c>
      <c r="E368" t="s">
        <v>62</v>
      </c>
      <c r="F368">
        <v>39804</v>
      </c>
      <c r="G368">
        <v>39809.026784194568</v>
      </c>
      <c r="H368">
        <f>ROUND(Database[[#This Row],[VIAGEM]]-Database[[#This Row],[ORDEM]],0)</f>
        <v>5</v>
      </c>
      <c r="I368">
        <v>0</v>
      </c>
      <c r="J368" t="s">
        <v>80</v>
      </c>
      <c r="K368" t="s">
        <v>88</v>
      </c>
      <c r="L368" t="s">
        <v>138</v>
      </c>
      <c r="M368">
        <v>10</v>
      </c>
    </row>
    <row r="369" spans="1:13">
      <c r="A369">
        <v>2008</v>
      </c>
      <c r="B369" t="s">
        <v>147</v>
      </c>
      <c r="C369" t="s">
        <v>63</v>
      </c>
      <c r="D369" t="s">
        <v>46</v>
      </c>
      <c r="E369" t="s">
        <v>61</v>
      </c>
      <c r="F369">
        <v>39603</v>
      </c>
      <c r="G369">
        <v>39611.855237020856</v>
      </c>
      <c r="H369">
        <f>ROUND(Database[[#This Row],[VIAGEM]]-Database[[#This Row],[ORDEM]],0)</f>
        <v>9</v>
      </c>
      <c r="I369">
        <v>1</v>
      </c>
      <c r="J369" t="s">
        <v>80</v>
      </c>
      <c r="K369" t="s">
        <v>89</v>
      </c>
      <c r="L369" t="s">
        <v>81</v>
      </c>
      <c r="M369">
        <v>1000</v>
      </c>
    </row>
    <row r="370" spans="1:13">
      <c r="A370">
        <v>2008</v>
      </c>
      <c r="B370" t="s">
        <v>154</v>
      </c>
      <c r="C370" t="s">
        <v>62</v>
      </c>
      <c r="D370" t="s">
        <v>47</v>
      </c>
      <c r="E370" t="s">
        <v>63</v>
      </c>
      <c r="F370">
        <v>39490</v>
      </c>
      <c r="G370">
        <v>39499.436524753277</v>
      </c>
      <c r="H370">
        <f>ROUND(Database[[#This Row],[VIAGEM]]-Database[[#This Row],[ORDEM]],0)</f>
        <v>9</v>
      </c>
      <c r="I370">
        <v>0</v>
      </c>
      <c r="J370" t="s">
        <v>73</v>
      </c>
      <c r="K370" t="s">
        <v>106</v>
      </c>
      <c r="L370" t="s">
        <v>83</v>
      </c>
      <c r="M370">
        <v>300</v>
      </c>
    </row>
    <row r="371" spans="1:13">
      <c r="A371">
        <v>2008</v>
      </c>
      <c r="B371" t="s">
        <v>155</v>
      </c>
      <c r="C371" t="s">
        <v>58</v>
      </c>
      <c r="D371" t="s">
        <v>105</v>
      </c>
      <c r="E371" t="s">
        <v>61</v>
      </c>
      <c r="F371">
        <v>39718</v>
      </c>
      <c r="G371">
        <v>39726.182131564412</v>
      </c>
      <c r="H371">
        <f>ROUND(Database[[#This Row],[VIAGEM]]-Database[[#This Row],[ORDEM]],0)</f>
        <v>8</v>
      </c>
      <c r="I371">
        <v>1</v>
      </c>
      <c r="J371" t="s">
        <v>136</v>
      </c>
      <c r="K371" t="s">
        <v>95</v>
      </c>
      <c r="L371" t="s">
        <v>83</v>
      </c>
      <c r="M371">
        <v>400</v>
      </c>
    </row>
    <row r="372" spans="1:13">
      <c r="A372">
        <v>2008</v>
      </c>
      <c r="B372" t="s">
        <v>149</v>
      </c>
      <c r="C372" t="s">
        <v>63</v>
      </c>
      <c r="D372" t="s">
        <v>46</v>
      </c>
      <c r="E372" t="s">
        <v>58</v>
      </c>
      <c r="F372">
        <v>39672</v>
      </c>
      <c r="G372">
        <v>39675.789619934149</v>
      </c>
      <c r="H372">
        <f>ROUND(Database[[#This Row],[VIAGEM]]-Database[[#This Row],[ORDEM]],0)</f>
        <v>4</v>
      </c>
      <c r="I372">
        <v>1</v>
      </c>
      <c r="J372" t="s">
        <v>78</v>
      </c>
      <c r="K372" t="s">
        <v>100</v>
      </c>
      <c r="L372" t="s">
        <v>81</v>
      </c>
      <c r="M372">
        <v>1500</v>
      </c>
    </row>
    <row r="373" spans="1:13">
      <c r="A373">
        <v>2008</v>
      </c>
      <c r="B373" t="s">
        <v>153</v>
      </c>
      <c r="C373" t="s">
        <v>63</v>
      </c>
      <c r="D373" t="s">
        <v>46</v>
      </c>
      <c r="E373" t="s">
        <v>25</v>
      </c>
      <c r="F373">
        <v>39634</v>
      </c>
      <c r="G373">
        <v>39635.809271698417</v>
      </c>
      <c r="H373">
        <f>ROUND(Database[[#This Row],[VIAGEM]]-Database[[#This Row],[ORDEM]],0)</f>
        <v>2</v>
      </c>
      <c r="I373">
        <v>1</v>
      </c>
      <c r="J373" t="s">
        <v>136</v>
      </c>
      <c r="K373" t="s">
        <v>94</v>
      </c>
      <c r="L373" t="s">
        <v>83</v>
      </c>
      <c r="M373">
        <v>200</v>
      </c>
    </row>
    <row r="374" spans="1:13">
      <c r="A374">
        <v>2008</v>
      </c>
      <c r="B374" t="s">
        <v>152</v>
      </c>
      <c r="C374" t="s">
        <v>58</v>
      </c>
      <c r="D374" t="s">
        <v>105</v>
      </c>
      <c r="E374" t="s">
        <v>60</v>
      </c>
      <c r="F374">
        <v>39735</v>
      </c>
      <c r="G374">
        <v>39741.849691082592</v>
      </c>
      <c r="H374">
        <f>ROUND(Database[[#This Row],[VIAGEM]]-Database[[#This Row],[ORDEM]],0)</f>
        <v>7</v>
      </c>
      <c r="I374">
        <v>0</v>
      </c>
      <c r="J374" t="s">
        <v>78</v>
      </c>
      <c r="K374" t="s">
        <v>101</v>
      </c>
      <c r="L374" t="s">
        <v>81</v>
      </c>
      <c r="M374">
        <v>1000</v>
      </c>
    </row>
    <row r="375" spans="1:13">
      <c r="A375">
        <v>2008</v>
      </c>
      <c r="B375" t="s">
        <v>156</v>
      </c>
      <c r="C375" t="s">
        <v>58</v>
      </c>
      <c r="D375" t="s">
        <v>105</v>
      </c>
      <c r="E375" t="s">
        <v>60</v>
      </c>
      <c r="F375">
        <v>39549</v>
      </c>
      <c r="G375">
        <v>39552.951195171067</v>
      </c>
      <c r="H375">
        <f>ROUND(Database[[#This Row],[VIAGEM]]-Database[[#This Row],[ORDEM]],0)</f>
        <v>4</v>
      </c>
      <c r="I375">
        <v>0</v>
      </c>
      <c r="J375" t="s">
        <v>74</v>
      </c>
      <c r="K375" t="s">
        <v>98</v>
      </c>
      <c r="L375" t="s">
        <v>83</v>
      </c>
      <c r="M375">
        <v>500</v>
      </c>
    </row>
    <row r="376" spans="1:13">
      <c r="A376">
        <v>2008</v>
      </c>
      <c r="B376" t="s">
        <v>156</v>
      </c>
      <c r="C376" t="s">
        <v>63</v>
      </c>
      <c r="D376" t="s">
        <v>46</v>
      </c>
      <c r="E376" t="s">
        <v>61</v>
      </c>
      <c r="F376">
        <v>39552</v>
      </c>
      <c r="G376">
        <v>39557.656430335061</v>
      </c>
      <c r="H376">
        <f>ROUND(Database[[#This Row],[VIAGEM]]-Database[[#This Row],[ORDEM]],0)</f>
        <v>6</v>
      </c>
      <c r="I376">
        <v>0</v>
      </c>
      <c r="J376" t="s">
        <v>70</v>
      </c>
      <c r="K376" t="s">
        <v>91</v>
      </c>
      <c r="L376" t="s">
        <v>82</v>
      </c>
      <c r="M376">
        <v>5000</v>
      </c>
    </row>
    <row r="377" spans="1:13">
      <c r="A377">
        <v>2008</v>
      </c>
      <c r="B377" t="s">
        <v>145</v>
      </c>
      <c r="C377" t="s">
        <v>59</v>
      </c>
      <c r="D377" t="s">
        <v>50</v>
      </c>
      <c r="E377" t="s">
        <v>61</v>
      </c>
      <c r="F377">
        <v>39478</v>
      </c>
      <c r="G377">
        <v>39481.285494248492</v>
      </c>
      <c r="H377">
        <f>ROUND(Database[[#This Row],[VIAGEM]]-Database[[#This Row],[ORDEM]],0)</f>
        <v>3</v>
      </c>
      <c r="I377">
        <v>1</v>
      </c>
      <c r="J377" t="s">
        <v>80</v>
      </c>
      <c r="K377" t="s">
        <v>89</v>
      </c>
      <c r="L377" t="s">
        <v>81</v>
      </c>
      <c r="M377">
        <v>2000</v>
      </c>
    </row>
    <row r="378" spans="1:13">
      <c r="A378">
        <v>2008</v>
      </c>
      <c r="B378" t="s">
        <v>156</v>
      </c>
      <c r="C378" t="s">
        <v>60</v>
      </c>
      <c r="D378" t="s">
        <v>49</v>
      </c>
      <c r="E378" t="s">
        <v>25</v>
      </c>
      <c r="F378">
        <v>39540</v>
      </c>
      <c r="G378">
        <v>39548.750336508354</v>
      </c>
      <c r="H378">
        <f>ROUND(Database[[#This Row],[VIAGEM]]-Database[[#This Row],[ORDEM]],0)</f>
        <v>9</v>
      </c>
      <c r="I378">
        <v>0</v>
      </c>
      <c r="J378" t="s">
        <v>70</v>
      </c>
      <c r="K378" t="s">
        <v>90</v>
      </c>
      <c r="L378" t="s">
        <v>82</v>
      </c>
      <c r="M378">
        <v>1000</v>
      </c>
    </row>
    <row r="379" spans="1:13">
      <c r="A379">
        <v>2008</v>
      </c>
      <c r="B379" t="s">
        <v>147</v>
      </c>
      <c r="C379" t="s">
        <v>57</v>
      </c>
      <c r="D379" t="s">
        <v>51</v>
      </c>
      <c r="E379" t="s">
        <v>63</v>
      </c>
      <c r="F379">
        <v>39601</v>
      </c>
      <c r="G379">
        <v>39609.18240629504</v>
      </c>
      <c r="H379">
        <f>ROUND(Database[[#This Row],[VIAGEM]]-Database[[#This Row],[ORDEM]],0)</f>
        <v>8</v>
      </c>
      <c r="I379">
        <v>0</v>
      </c>
      <c r="J379" t="s">
        <v>71</v>
      </c>
      <c r="K379" t="s">
        <v>102</v>
      </c>
      <c r="L379" t="s">
        <v>84</v>
      </c>
      <c r="M379">
        <v>84000</v>
      </c>
    </row>
    <row r="380" spans="1:13">
      <c r="A380">
        <v>2008</v>
      </c>
      <c r="B380" t="s">
        <v>148</v>
      </c>
      <c r="C380" t="s">
        <v>57</v>
      </c>
      <c r="D380" t="s">
        <v>51</v>
      </c>
      <c r="E380" t="s">
        <v>60</v>
      </c>
      <c r="F380">
        <v>39783</v>
      </c>
      <c r="G380">
        <v>39783.184451642046</v>
      </c>
      <c r="H380">
        <f>ROUND(Database[[#This Row],[VIAGEM]]-Database[[#This Row],[ORDEM]],0)</f>
        <v>0</v>
      </c>
      <c r="I380">
        <v>1</v>
      </c>
      <c r="J380" t="s">
        <v>72</v>
      </c>
      <c r="K380" t="s">
        <v>111</v>
      </c>
      <c r="L380" t="s">
        <v>85</v>
      </c>
      <c r="M380">
        <v>10000</v>
      </c>
    </row>
    <row r="381" spans="1:13">
      <c r="A381">
        <v>2008</v>
      </c>
      <c r="B381" t="s">
        <v>146</v>
      </c>
      <c r="C381" t="s">
        <v>59</v>
      </c>
      <c r="D381" t="s">
        <v>50</v>
      </c>
      <c r="E381" t="s">
        <v>25</v>
      </c>
      <c r="F381">
        <v>39754</v>
      </c>
      <c r="G381">
        <v>39756.908506832609</v>
      </c>
      <c r="H381">
        <f>ROUND(Database[[#This Row],[VIAGEM]]-Database[[#This Row],[ORDEM]],0)</f>
        <v>3</v>
      </c>
      <c r="I381">
        <v>1</v>
      </c>
      <c r="J381" t="s">
        <v>73</v>
      </c>
      <c r="K381" t="s">
        <v>108</v>
      </c>
      <c r="L381" t="s">
        <v>83</v>
      </c>
      <c r="M381">
        <v>200</v>
      </c>
    </row>
    <row r="382" spans="1:13">
      <c r="A382">
        <v>2008</v>
      </c>
      <c r="B382" t="s">
        <v>145</v>
      </c>
      <c r="C382" t="s">
        <v>60</v>
      </c>
      <c r="D382" t="s">
        <v>49</v>
      </c>
      <c r="E382" t="s">
        <v>25</v>
      </c>
      <c r="F382">
        <v>39465</v>
      </c>
      <c r="G382">
        <v>39465.431807686822</v>
      </c>
      <c r="H382">
        <f>ROUND(Database[[#This Row],[VIAGEM]]-Database[[#This Row],[ORDEM]],0)</f>
        <v>0</v>
      </c>
      <c r="I382">
        <v>1</v>
      </c>
      <c r="J382" t="s">
        <v>74</v>
      </c>
      <c r="K382" t="s">
        <v>97</v>
      </c>
      <c r="L382" t="s">
        <v>83</v>
      </c>
      <c r="M382">
        <v>500</v>
      </c>
    </row>
    <row r="383" spans="1:13">
      <c r="A383">
        <v>2008</v>
      </c>
      <c r="B383" t="s">
        <v>149</v>
      </c>
      <c r="C383" t="s">
        <v>57</v>
      </c>
      <c r="D383" t="s">
        <v>51</v>
      </c>
      <c r="E383" t="s">
        <v>62</v>
      </c>
      <c r="F383">
        <v>39661</v>
      </c>
      <c r="G383">
        <v>39670.018782023741</v>
      </c>
      <c r="H383">
        <f>ROUND(Database[[#This Row],[VIAGEM]]-Database[[#This Row],[ORDEM]],0)</f>
        <v>9</v>
      </c>
      <c r="I383">
        <v>1</v>
      </c>
      <c r="J383" t="s">
        <v>80</v>
      </c>
      <c r="K383" t="s">
        <v>89</v>
      </c>
      <c r="L383" t="s">
        <v>81</v>
      </c>
      <c r="M383">
        <v>2000</v>
      </c>
    </row>
    <row r="384" spans="1:13">
      <c r="A384">
        <v>2008</v>
      </c>
      <c r="B384" t="s">
        <v>148</v>
      </c>
      <c r="C384" t="s">
        <v>62</v>
      </c>
      <c r="D384" t="s">
        <v>47</v>
      </c>
      <c r="E384" t="s">
        <v>60</v>
      </c>
      <c r="F384">
        <v>39798</v>
      </c>
      <c r="G384">
        <v>39806.625890862299</v>
      </c>
      <c r="H384">
        <f>ROUND(Database[[#This Row],[VIAGEM]]-Database[[#This Row],[ORDEM]],0)</f>
        <v>9</v>
      </c>
      <c r="I384">
        <v>1</v>
      </c>
      <c r="J384" t="s">
        <v>80</v>
      </c>
      <c r="K384" t="s">
        <v>88</v>
      </c>
      <c r="L384" t="s">
        <v>138</v>
      </c>
      <c r="M384">
        <v>20</v>
      </c>
    </row>
    <row r="385" spans="1:13">
      <c r="A385">
        <v>2008</v>
      </c>
      <c r="B385" t="s">
        <v>147</v>
      </c>
      <c r="C385" t="s">
        <v>63</v>
      </c>
      <c r="D385" t="s">
        <v>46</v>
      </c>
      <c r="E385" t="s">
        <v>58</v>
      </c>
      <c r="F385">
        <v>39626</v>
      </c>
      <c r="G385">
        <v>39629.879663760621</v>
      </c>
      <c r="H385">
        <f>ROUND(Database[[#This Row],[VIAGEM]]-Database[[#This Row],[ORDEM]],0)</f>
        <v>4</v>
      </c>
      <c r="I385">
        <v>0</v>
      </c>
      <c r="J385" t="s">
        <v>70</v>
      </c>
      <c r="K385" t="s">
        <v>91</v>
      </c>
      <c r="L385" t="s">
        <v>82</v>
      </c>
      <c r="M385">
        <v>4000</v>
      </c>
    </row>
    <row r="386" spans="1:13">
      <c r="A386">
        <v>2008</v>
      </c>
      <c r="B386" t="s">
        <v>148</v>
      </c>
      <c r="C386" t="s">
        <v>61</v>
      </c>
      <c r="D386" t="s">
        <v>48</v>
      </c>
      <c r="E386" t="s">
        <v>57</v>
      </c>
      <c r="F386">
        <v>39797</v>
      </c>
      <c r="G386">
        <v>39797.939656755385</v>
      </c>
      <c r="H386">
        <f>ROUND(Database[[#This Row],[VIAGEM]]-Database[[#This Row],[ORDEM]],0)</f>
        <v>1</v>
      </c>
      <c r="I386">
        <v>1</v>
      </c>
      <c r="J386" t="s">
        <v>74</v>
      </c>
      <c r="K386" t="s">
        <v>97</v>
      </c>
      <c r="L386" t="s">
        <v>83</v>
      </c>
      <c r="M386">
        <v>100</v>
      </c>
    </row>
    <row r="387" spans="1:13">
      <c r="A387">
        <v>2008</v>
      </c>
      <c r="B387" t="s">
        <v>153</v>
      </c>
      <c r="C387" t="s">
        <v>60</v>
      </c>
      <c r="D387" t="s">
        <v>49</v>
      </c>
      <c r="E387" t="s">
        <v>63</v>
      </c>
      <c r="F387">
        <v>39654</v>
      </c>
      <c r="G387">
        <v>39656.619135204201</v>
      </c>
      <c r="H387">
        <f>ROUND(Database[[#This Row],[VIAGEM]]-Database[[#This Row],[ORDEM]],0)</f>
        <v>3</v>
      </c>
      <c r="I387">
        <v>1</v>
      </c>
      <c r="J387" t="s">
        <v>78</v>
      </c>
      <c r="K387" t="s">
        <v>99</v>
      </c>
      <c r="L387" t="s">
        <v>81</v>
      </c>
      <c r="M387">
        <v>2500</v>
      </c>
    </row>
    <row r="388" spans="1:13">
      <c r="A388">
        <v>2008</v>
      </c>
      <c r="B388" t="s">
        <v>150</v>
      </c>
      <c r="C388" t="s">
        <v>60</v>
      </c>
      <c r="D388" t="s">
        <v>49</v>
      </c>
      <c r="E388" t="s">
        <v>59</v>
      </c>
      <c r="F388">
        <v>39571</v>
      </c>
      <c r="G388">
        <v>39576.124150771648</v>
      </c>
      <c r="H388">
        <f>ROUND(Database[[#This Row],[VIAGEM]]-Database[[#This Row],[ORDEM]],0)</f>
        <v>5</v>
      </c>
      <c r="I388">
        <v>0</v>
      </c>
      <c r="J388" t="s">
        <v>74</v>
      </c>
      <c r="K388" t="s">
        <v>98</v>
      </c>
      <c r="L388" t="s">
        <v>83</v>
      </c>
      <c r="M388">
        <v>200</v>
      </c>
    </row>
    <row r="389" spans="1:13">
      <c r="A389">
        <v>2008</v>
      </c>
      <c r="B389" t="s">
        <v>154</v>
      </c>
      <c r="C389" t="s">
        <v>62</v>
      </c>
      <c r="D389" t="s">
        <v>47</v>
      </c>
      <c r="E389" t="s">
        <v>60</v>
      </c>
      <c r="F389">
        <v>39486</v>
      </c>
      <c r="G389">
        <v>39494.819976747895</v>
      </c>
      <c r="H389">
        <f>ROUND(Database[[#This Row],[VIAGEM]]-Database[[#This Row],[ORDEM]],0)</f>
        <v>9</v>
      </c>
      <c r="I389">
        <v>1</v>
      </c>
      <c r="J389" t="s">
        <v>73</v>
      </c>
      <c r="K389" t="s">
        <v>107</v>
      </c>
      <c r="L389" t="s">
        <v>83</v>
      </c>
      <c r="M389">
        <v>300</v>
      </c>
    </row>
    <row r="390" spans="1:13">
      <c r="A390">
        <v>2008</v>
      </c>
      <c r="B390" t="s">
        <v>152</v>
      </c>
      <c r="C390" t="s">
        <v>25</v>
      </c>
      <c r="D390" t="s">
        <v>45</v>
      </c>
      <c r="E390" t="s">
        <v>62</v>
      </c>
      <c r="F390">
        <v>39723</v>
      </c>
      <c r="G390">
        <v>39731.315448372916</v>
      </c>
      <c r="H390">
        <f>ROUND(Database[[#This Row],[VIAGEM]]-Database[[#This Row],[ORDEM]],0)</f>
        <v>8</v>
      </c>
      <c r="I390">
        <v>1</v>
      </c>
      <c r="J390" t="s">
        <v>136</v>
      </c>
      <c r="K390" t="s">
        <v>95</v>
      </c>
      <c r="L390" t="s">
        <v>83</v>
      </c>
      <c r="M390">
        <v>300</v>
      </c>
    </row>
    <row r="391" spans="1:13">
      <c r="A391">
        <v>2008</v>
      </c>
      <c r="B391" t="s">
        <v>153</v>
      </c>
      <c r="C391" t="s">
        <v>59</v>
      </c>
      <c r="D391" t="s">
        <v>50</v>
      </c>
      <c r="E391" t="s">
        <v>57</v>
      </c>
      <c r="F391">
        <v>39647</v>
      </c>
      <c r="G391">
        <v>39655.343473939858</v>
      </c>
      <c r="H391">
        <f>ROUND(Database[[#This Row],[VIAGEM]]-Database[[#This Row],[ORDEM]],0)</f>
        <v>8</v>
      </c>
      <c r="I391">
        <v>1</v>
      </c>
      <c r="J391" t="s">
        <v>74</v>
      </c>
      <c r="K391" t="s">
        <v>97</v>
      </c>
      <c r="L391" t="s">
        <v>83</v>
      </c>
      <c r="M391">
        <v>300</v>
      </c>
    </row>
    <row r="392" spans="1:13">
      <c r="A392">
        <v>2008</v>
      </c>
      <c r="B392" t="s">
        <v>150</v>
      </c>
      <c r="C392" t="s">
        <v>61</v>
      </c>
      <c r="D392" t="s">
        <v>48</v>
      </c>
      <c r="E392" t="s">
        <v>56</v>
      </c>
      <c r="F392">
        <v>39583</v>
      </c>
      <c r="G392">
        <v>39586.127488163263</v>
      </c>
      <c r="H392">
        <f>ROUND(Database[[#This Row],[VIAGEM]]-Database[[#This Row],[ORDEM]],0)</f>
        <v>3</v>
      </c>
      <c r="I392">
        <v>0</v>
      </c>
      <c r="J392" t="s">
        <v>73</v>
      </c>
      <c r="K392" t="s">
        <v>107</v>
      </c>
      <c r="L392" t="s">
        <v>83</v>
      </c>
      <c r="M392">
        <v>300</v>
      </c>
    </row>
    <row r="393" spans="1:13">
      <c r="A393">
        <v>2008</v>
      </c>
      <c r="B393" t="s">
        <v>152</v>
      </c>
      <c r="C393" t="s">
        <v>60</v>
      </c>
      <c r="D393" t="s">
        <v>49</v>
      </c>
      <c r="E393" t="s">
        <v>58</v>
      </c>
      <c r="F393">
        <v>39733</v>
      </c>
      <c r="G393">
        <v>39737.042492713786</v>
      </c>
      <c r="H393">
        <f>ROUND(Database[[#This Row],[VIAGEM]]-Database[[#This Row],[ORDEM]],0)</f>
        <v>4</v>
      </c>
      <c r="I393">
        <v>0</v>
      </c>
      <c r="J393" t="s">
        <v>70</v>
      </c>
      <c r="K393" t="s">
        <v>90</v>
      </c>
      <c r="L393" t="s">
        <v>82</v>
      </c>
      <c r="M393">
        <v>1000</v>
      </c>
    </row>
    <row r="394" spans="1:13">
      <c r="A394">
        <v>2008</v>
      </c>
      <c r="B394" t="s">
        <v>149</v>
      </c>
      <c r="C394" t="s">
        <v>60</v>
      </c>
      <c r="D394" t="s">
        <v>49</v>
      </c>
      <c r="E394" t="s">
        <v>62</v>
      </c>
      <c r="F394">
        <v>39681</v>
      </c>
      <c r="G394">
        <v>39681.445685551356</v>
      </c>
      <c r="H394">
        <f>ROUND(Database[[#This Row],[VIAGEM]]-Database[[#This Row],[ORDEM]],0)</f>
        <v>0</v>
      </c>
      <c r="I394">
        <v>0</v>
      </c>
      <c r="J394" t="s">
        <v>80</v>
      </c>
      <c r="K394" t="s">
        <v>89</v>
      </c>
      <c r="L394" t="s">
        <v>81</v>
      </c>
      <c r="M394">
        <v>2000</v>
      </c>
    </row>
    <row r="395" spans="1:13">
      <c r="A395">
        <v>2008</v>
      </c>
      <c r="B395" t="s">
        <v>153</v>
      </c>
      <c r="C395" t="s">
        <v>61</v>
      </c>
      <c r="D395" t="s">
        <v>48</v>
      </c>
      <c r="E395" t="s">
        <v>25</v>
      </c>
      <c r="F395">
        <v>39660</v>
      </c>
      <c r="G395">
        <v>39661.458746015902</v>
      </c>
      <c r="H395">
        <f>ROUND(Database[[#This Row],[VIAGEM]]-Database[[#This Row],[ORDEM]],0)</f>
        <v>1</v>
      </c>
      <c r="I395">
        <v>0</v>
      </c>
      <c r="J395" t="s">
        <v>73</v>
      </c>
      <c r="K395" t="s">
        <v>108</v>
      </c>
      <c r="L395" t="s">
        <v>83</v>
      </c>
      <c r="M395">
        <v>400</v>
      </c>
    </row>
    <row r="396" spans="1:13">
      <c r="A396">
        <v>2008</v>
      </c>
      <c r="B396" t="s">
        <v>149</v>
      </c>
      <c r="C396" t="s">
        <v>57</v>
      </c>
      <c r="D396" t="s">
        <v>51</v>
      </c>
      <c r="E396" t="s">
        <v>62</v>
      </c>
      <c r="F396">
        <v>39664</v>
      </c>
      <c r="G396">
        <v>39667.198698362554</v>
      </c>
      <c r="H396">
        <f>ROUND(Database[[#This Row],[VIAGEM]]-Database[[#This Row],[ORDEM]],0)</f>
        <v>3</v>
      </c>
      <c r="I396">
        <v>1</v>
      </c>
      <c r="J396" t="s">
        <v>136</v>
      </c>
      <c r="K396" t="s">
        <v>94</v>
      </c>
      <c r="L396" t="s">
        <v>83</v>
      </c>
      <c r="M396">
        <v>400</v>
      </c>
    </row>
    <row r="397" spans="1:13">
      <c r="A397">
        <v>2008</v>
      </c>
      <c r="B397" t="s">
        <v>156</v>
      </c>
      <c r="C397" t="s">
        <v>57</v>
      </c>
      <c r="D397" t="s">
        <v>51</v>
      </c>
      <c r="E397" t="s">
        <v>63</v>
      </c>
      <c r="F397">
        <v>39553</v>
      </c>
      <c r="G397">
        <v>39557.405229373137</v>
      </c>
      <c r="H397">
        <f>ROUND(Database[[#This Row],[VIAGEM]]-Database[[#This Row],[ORDEM]],0)</f>
        <v>4</v>
      </c>
      <c r="I397">
        <v>0</v>
      </c>
      <c r="J397" t="s">
        <v>78</v>
      </c>
      <c r="K397" t="s">
        <v>100</v>
      </c>
      <c r="L397" t="s">
        <v>81</v>
      </c>
      <c r="M397">
        <v>500</v>
      </c>
    </row>
    <row r="398" spans="1:13">
      <c r="A398">
        <v>2008</v>
      </c>
      <c r="B398" t="s">
        <v>151</v>
      </c>
      <c r="C398" t="s">
        <v>63</v>
      </c>
      <c r="D398" t="s">
        <v>46</v>
      </c>
      <c r="E398" t="s">
        <v>25</v>
      </c>
      <c r="F398">
        <v>39528</v>
      </c>
      <c r="G398">
        <v>39536.756001535461</v>
      </c>
      <c r="H398">
        <f>ROUND(Database[[#This Row],[VIAGEM]]-Database[[#This Row],[ORDEM]],0)</f>
        <v>9</v>
      </c>
      <c r="I398">
        <v>1</v>
      </c>
      <c r="J398" t="s">
        <v>71</v>
      </c>
      <c r="K398" t="s">
        <v>103</v>
      </c>
      <c r="L398" t="s">
        <v>84</v>
      </c>
      <c r="M398">
        <v>65000</v>
      </c>
    </row>
    <row r="399" spans="1:13">
      <c r="A399">
        <v>2008</v>
      </c>
      <c r="B399" t="s">
        <v>153</v>
      </c>
      <c r="C399" t="s">
        <v>62</v>
      </c>
      <c r="D399" t="s">
        <v>47</v>
      </c>
      <c r="E399" t="s">
        <v>63</v>
      </c>
      <c r="F399">
        <v>39642</v>
      </c>
      <c r="G399">
        <v>39649.731965465646</v>
      </c>
      <c r="H399">
        <f>ROUND(Database[[#This Row],[VIAGEM]]-Database[[#This Row],[ORDEM]],0)</f>
        <v>8</v>
      </c>
      <c r="I399">
        <v>0</v>
      </c>
      <c r="J399" t="s">
        <v>70</v>
      </c>
      <c r="K399" t="s">
        <v>91</v>
      </c>
      <c r="L399" t="s">
        <v>82</v>
      </c>
      <c r="M399">
        <v>2000</v>
      </c>
    </row>
    <row r="400" spans="1:13">
      <c r="A400">
        <v>2008</v>
      </c>
      <c r="B400" t="s">
        <v>153</v>
      </c>
      <c r="C400" t="s">
        <v>56</v>
      </c>
      <c r="D400" t="s">
        <v>52</v>
      </c>
      <c r="E400" t="s">
        <v>25</v>
      </c>
      <c r="F400">
        <v>39635</v>
      </c>
      <c r="G400">
        <v>39644.61944423402</v>
      </c>
      <c r="H400">
        <f>ROUND(Database[[#This Row],[VIAGEM]]-Database[[#This Row],[ORDEM]],0)</f>
        <v>10</v>
      </c>
      <c r="I400">
        <v>1</v>
      </c>
      <c r="J400" t="s">
        <v>136</v>
      </c>
      <c r="K400" t="s">
        <v>93</v>
      </c>
      <c r="L400" t="s">
        <v>83</v>
      </c>
      <c r="M400">
        <v>300</v>
      </c>
    </row>
    <row r="401" spans="1:13">
      <c r="A401">
        <v>2008</v>
      </c>
      <c r="B401" t="s">
        <v>154</v>
      </c>
      <c r="C401" t="s">
        <v>63</v>
      </c>
      <c r="D401" t="s">
        <v>46</v>
      </c>
      <c r="E401" t="s">
        <v>58</v>
      </c>
      <c r="F401">
        <v>39496</v>
      </c>
      <c r="G401">
        <v>39498.334902781302</v>
      </c>
      <c r="H401">
        <f>ROUND(Database[[#This Row],[VIAGEM]]-Database[[#This Row],[ORDEM]],0)</f>
        <v>2</v>
      </c>
      <c r="I401">
        <v>0</v>
      </c>
      <c r="J401" t="s">
        <v>136</v>
      </c>
      <c r="K401" t="s">
        <v>94</v>
      </c>
      <c r="L401" t="s">
        <v>83</v>
      </c>
      <c r="M401">
        <v>100</v>
      </c>
    </row>
    <row r="402" spans="1:13">
      <c r="A402">
        <v>2008</v>
      </c>
      <c r="B402" t="s">
        <v>153</v>
      </c>
      <c r="C402" t="s">
        <v>63</v>
      </c>
      <c r="D402" t="s">
        <v>46</v>
      </c>
      <c r="E402" t="s">
        <v>60</v>
      </c>
      <c r="F402">
        <v>39635</v>
      </c>
      <c r="G402">
        <v>39642.234405196286</v>
      </c>
      <c r="H402">
        <f>ROUND(Database[[#This Row],[VIAGEM]]-Database[[#This Row],[ORDEM]],0)</f>
        <v>7</v>
      </c>
      <c r="I402">
        <v>1</v>
      </c>
      <c r="J402" t="s">
        <v>71</v>
      </c>
      <c r="K402" t="s">
        <v>102</v>
      </c>
      <c r="L402" t="s">
        <v>84</v>
      </c>
      <c r="M402">
        <v>81000</v>
      </c>
    </row>
    <row r="403" spans="1:13">
      <c r="A403">
        <v>2008</v>
      </c>
      <c r="B403" t="s">
        <v>145</v>
      </c>
      <c r="C403" t="s">
        <v>62</v>
      </c>
      <c r="D403" t="s">
        <v>47</v>
      </c>
      <c r="E403" t="s">
        <v>58</v>
      </c>
      <c r="F403">
        <v>39457</v>
      </c>
      <c r="G403">
        <v>39463.58539695017</v>
      </c>
      <c r="H403">
        <f>ROUND(Database[[#This Row],[VIAGEM]]-Database[[#This Row],[ORDEM]],0)</f>
        <v>7</v>
      </c>
      <c r="I403">
        <v>1</v>
      </c>
      <c r="J403" t="s">
        <v>78</v>
      </c>
      <c r="K403" t="s">
        <v>100</v>
      </c>
      <c r="L403" t="s">
        <v>81</v>
      </c>
      <c r="M403">
        <v>1500</v>
      </c>
    </row>
    <row r="404" spans="1:13">
      <c r="A404">
        <v>2008</v>
      </c>
      <c r="B404" t="s">
        <v>145</v>
      </c>
      <c r="C404" t="s">
        <v>25</v>
      </c>
      <c r="D404" t="s">
        <v>45</v>
      </c>
      <c r="E404" t="s">
        <v>57</v>
      </c>
      <c r="F404">
        <v>39472</v>
      </c>
      <c r="G404">
        <v>39478.496305933608</v>
      </c>
      <c r="H404">
        <f>ROUND(Database[[#This Row],[VIAGEM]]-Database[[#This Row],[ORDEM]],0)</f>
        <v>6</v>
      </c>
      <c r="I404">
        <v>1</v>
      </c>
      <c r="J404" t="s">
        <v>136</v>
      </c>
      <c r="K404" t="s">
        <v>93</v>
      </c>
      <c r="L404" t="s">
        <v>83</v>
      </c>
      <c r="M404">
        <v>300</v>
      </c>
    </row>
    <row r="405" spans="1:13">
      <c r="A405">
        <v>2008</v>
      </c>
      <c r="B405" t="s">
        <v>149</v>
      </c>
      <c r="C405" t="s">
        <v>56</v>
      </c>
      <c r="D405" t="s">
        <v>52</v>
      </c>
      <c r="E405" t="s">
        <v>25</v>
      </c>
      <c r="F405">
        <v>39682</v>
      </c>
      <c r="G405">
        <v>39689.783701209148</v>
      </c>
      <c r="H405">
        <f>ROUND(Database[[#This Row],[VIAGEM]]-Database[[#This Row],[ORDEM]],0)</f>
        <v>8</v>
      </c>
      <c r="I405">
        <v>1</v>
      </c>
      <c r="J405" t="s">
        <v>73</v>
      </c>
      <c r="K405" t="s">
        <v>108</v>
      </c>
      <c r="L405" t="s">
        <v>83</v>
      </c>
      <c r="M405">
        <v>100</v>
      </c>
    </row>
    <row r="406" spans="1:13">
      <c r="A406">
        <v>2008</v>
      </c>
      <c r="B406" t="s">
        <v>147</v>
      </c>
      <c r="C406" t="s">
        <v>58</v>
      </c>
      <c r="D406" t="s">
        <v>105</v>
      </c>
      <c r="E406" t="s">
        <v>62</v>
      </c>
      <c r="F406">
        <v>39613</v>
      </c>
      <c r="G406">
        <v>39613.245335207837</v>
      </c>
      <c r="H406">
        <f>ROUND(Database[[#This Row],[VIAGEM]]-Database[[#This Row],[ORDEM]],0)</f>
        <v>0</v>
      </c>
      <c r="I406">
        <v>0</v>
      </c>
      <c r="J406" t="s">
        <v>78</v>
      </c>
      <c r="K406" t="s">
        <v>100</v>
      </c>
      <c r="L406" t="s">
        <v>81</v>
      </c>
      <c r="M406">
        <v>500</v>
      </c>
    </row>
    <row r="407" spans="1:13">
      <c r="A407">
        <v>2008</v>
      </c>
      <c r="B407" t="s">
        <v>153</v>
      </c>
      <c r="C407" t="s">
        <v>25</v>
      </c>
      <c r="D407" t="s">
        <v>45</v>
      </c>
      <c r="E407" t="s">
        <v>61</v>
      </c>
      <c r="F407">
        <v>39653</v>
      </c>
      <c r="G407">
        <v>39655.760404442</v>
      </c>
      <c r="H407">
        <f>ROUND(Database[[#This Row],[VIAGEM]]-Database[[#This Row],[ORDEM]],0)</f>
        <v>3</v>
      </c>
      <c r="I407">
        <v>1</v>
      </c>
      <c r="J407" t="s">
        <v>73</v>
      </c>
      <c r="K407" t="s">
        <v>106</v>
      </c>
      <c r="L407" t="s">
        <v>83</v>
      </c>
      <c r="M407">
        <v>500</v>
      </c>
    </row>
    <row r="408" spans="1:13">
      <c r="A408">
        <v>2008</v>
      </c>
      <c r="B408" t="s">
        <v>148</v>
      </c>
      <c r="C408" t="s">
        <v>63</v>
      </c>
      <c r="D408" t="s">
        <v>46</v>
      </c>
      <c r="E408" t="s">
        <v>25</v>
      </c>
      <c r="F408">
        <v>39785</v>
      </c>
      <c r="G408">
        <v>39791.917293410195</v>
      </c>
      <c r="H408">
        <f>ROUND(Database[[#This Row],[VIAGEM]]-Database[[#This Row],[ORDEM]],0)</f>
        <v>7</v>
      </c>
      <c r="I408">
        <v>0</v>
      </c>
      <c r="J408" t="s">
        <v>71</v>
      </c>
      <c r="K408" t="s">
        <v>104</v>
      </c>
      <c r="L408" t="s">
        <v>84</v>
      </c>
      <c r="M408">
        <v>58000</v>
      </c>
    </row>
    <row r="409" spans="1:13">
      <c r="A409">
        <v>2008</v>
      </c>
      <c r="B409" t="s">
        <v>151</v>
      </c>
      <c r="C409" t="s">
        <v>61</v>
      </c>
      <c r="D409" t="s">
        <v>48</v>
      </c>
      <c r="E409" t="s">
        <v>56</v>
      </c>
      <c r="F409">
        <v>39513</v>
      </c>
      <c r="G409">
        <v>39521.705818863949</v>
      </c>
      <c r="H409">
        <f>ROUND(Database[[#This Row],[VIAGEM]]-Database[[#This Row],[ORDEM]],0)</f>
        <v>9</v>
      </c>
      <c r="I409">
        <v>0</v>
      </c>
      <c r="J409" t="s">
        <v>71</v>
      </c>
      <c r="K409" t="s">
        <v>102</v>
      </c>
      <c r="L409" t="s">
        <v>84</v>
      </c>
      <c r="M409">
        <v>58000</v>
      </c>
    </row>
    <row r="410" spans="1:13">
      <c r="A410">
        <v>2008</v>
      </c>
      <c r="B410" t="s">
        <v>155</v>
      </c>
      <c r="C410" t="s">
        <v>57</v>
      </c>
      <c r="D410" t="s">
        <v>51</v>
      </c>
      <c r="E410" t="s">
        <v>61</v>
      </c>
      <c r="F410">
        <v>39704</v>
      </c>
      <c r="G410">
        <v>39708.365463256385</v>
      </c>
      <c r="H410">
        <f>ROUND(Database[[#This Row],[VIAGEM]]-Database[[#This Row],[ORDEM]],0)</f>
        <v>4</v>
      </c>
      <c r="I410">
        <v>1</v>
      </c>
      <c r="J410" t="s">
        <v>72</v>
      </c>
      <c r="K410" t="s">
        <v>110</v>
      </c>
      <c r="L410" t="s">
        <v>85</v>
      </c>
      <c r="M410">
        <v>43000</v>
      </c>
    </row>
    <row r="411" spans="1:13">
      <c r="A411">
        <v>2008</v>
      </c>
      <c r="B411" t="s">
        <v>146</v>
      </c>
      <c r="C411" t="s">
        <v>25</v>
      </c>
      <c r="D411" t="s">
        <v>45</v>
      </c>
      <c r="E411" t="s">
        <v>62</v>
      </c>
      <c r="F411">
        <v>39764</v>
      </c>
      <c r="G411">
        <v>39769.64315852234</v>
      </c>
      <c r="H411">
        <f>ROUND(Database[[#This Row],[VIAGEM]]-Database[[#This Row],[ORDEM]],0)</f>
        <v>6</v>
      </c>
      <c r="I411">
        <v>1</v>
      </c>
      <c r="J411" t="s">
        <v>73</v>
      </c>
      <c r="K411" t="s">
        <v>107</v>
      </c>
      <c r="L411" t="s">
        <v>83</v>
      </c>
      <c r="M411">
        <v>300</v>
      </c>
    </row>
    <row r="412" spans="1:13">
      <c r="A412">
        <v>2008</v>
      </c>
      <c r="B412" t="s">
        <v>155</v>
      </c>
      <c r="C412" t="s">
        <v>25</v>
      </c>
      <c r="D412" t="s">
        <v>45</v>
      </c>
      <c r="E412" t="s">
        <v>57</v>
      </c>
      <c r="F412">
        <v>39701</v>
      </c>
      <c r="G412">
        <v>39703.054153376688</v>
      </c>
      <c r="H412">
        <f>ROUND(Database[[#This Row],[VIAGEM]]-Database[[#This Row],[ORDEM]],0)</f>
        <v>2</v>
      </c>
      <c r="I412">
        <v>0</v>
      </c>
      <c r="J412" t="s">
        <v>74</v>
      </c>
      <c r="K412" t="s">
        <v>97</v>
      </c>
      <c r="L412" t="s">
        <v>83</v>
      </c>
      <c r="M412">
        <v>300</v>
      </c>
    </row>
    <row r="413" spans="1:13">
      <c r="A413">
        <v>2008</v>
      </c>
      <c r="B413" t="s">
        <v>152</v>
      </c>
      <c r="C413" t="s">
        <v>62</v>
      </c>
      <c r="D413" t="s">
        <v>47</v>
      </c>
      <c r="E413" t="s">
        <v>61</v>
      </c>
      <c r="F413">
        <v>39752</v>
      </c>
      <c r="G413">
        <v>39752.415512803134</v>
      </c>
      <c r="H413">
        <f>ROUND(Database[[#This Row],[VIAGEM]]-Database[[#This Row],[ORDEM]],0)</f>
        <v>0</v>
      </c>
      <c r="I413">
        <v>0</v>
      </c>
      <c r="J413" t="s">
        <v>78</v>
      </c>
      <c r="K413" t="s">
        <v>99</v>
      </c>
      <c r="L413" t="s">
        <v>81</v>
      </c>
      <c r="M413">
        <v>1000</v>
      </c>
    </row>
    <row r="414" spans="1:13">
      <c r="A414">
        <v>2008</v>
      </c>
      <c r="B414" t="s">
        <v>154</v>
      </c>
      <c r="C414" t="s">
        <v>61</v>
      </c>
      <c r="D414" t="s">
        <v>48</v>
      </c>
      <c r="E414" t="s">
        <v>63</v>
      </c>
      <c r="F414">
        <v>39502</v>
      </c>
      <c r="G414">
        <v>39511.260812194341</v>
      </c>
      <c r="H414">
        <f>ROUND(Database[[#This Row],[VIAGEM]]-Database[[#This Row],[ORDEM]],0)</f>
        <v>9</v>
      </c>
      <c r="I414">
        <v>0</v>
      </c>
      <c r="J414" t="s">
        <v>136</v>
      </c>
      <c r="K414" t="s">
        <v>93</v>
      </c>
      <c r="L414" t="s">
        <v>83</v>
      </c>
      <c r="M414">
        <v>500</v>
      </c>
    </row>
    <row r="415" spans="1:13">
      <c r="A415">
        <v>2008</v>
      </c>
      <c r="B415" t="s">
        <v>150</v>
      </c>
      <c r="C415" t="s">
        <v>63</v>
      </c>
      <c r="D415" t="s">
        <v>46</v>
      </c>
      <c r="E415" t="s">
        <v>57</v>
      </c>
      <c r="F415">
        <v>39569</v>
      </c>
      <c r="G415">
        <v>39569.023701338265</v>
      </c>
      <c r="H415">
        <f>ROUND(Database[[#This Row],[VIAGEM]]-Database[[#This Row],[ORDEM]],0)</f>
        <v>0</v>
      </c>
      <c r="I415">
        <v>1</v>
      </c>
      <c r="J415" t="s">
        <v>74</v>
      </c>
      <c r="K415" t="s">
        <v>98</v>
      </c>
      <c r="L415" t="s">
        <v>83</v>
      </c>
      <c r="M415">
        <v>200</v>
      </c>
    </row>
    <row r="416" spans="1:13">
      <c r="A416">
        <v>2008</v>
      </c>
      <c r="B416" t="s">
        <v>155</v>
      </c>
      <c r="C416" t="s">
        <v>63</v>
      </c>
      <c r="D416" t="s">
        <v>46</v>
      </c>
      <c r="E416" t="s">
        <v>58</v>
      </c>
      <c r="F416">
        <v>39715</v>
      </c>
      <c r="G416">
        <v>39724.360570966055</v>
      </c>
      <c r="H416">
        <f>ROUND(Database[[#This Row],[VIAGEM]]-Database[[#This Row],[ORDEM]],0)</f>
        <v>9</v>
      </c>
      <c r="I416">
        <v>0</v>
      </c>
      <c r="J416" t="s">
        <v>74</v>
      </c>
      <c r="K416" t="s">
        <v>97</v>
      </c>
      <c r="L416" t="s">
        <v>83</v>
      </c>
      <c r="M416">
        <v>100</v>
      </c>
    </row>
    <row r="417" spans="1:13">
      <c r="A417">
        <v>2008</v>
      </c>
      <c r="B417" t="s">
        <v>150</v>
      </c>
      <c r="C417" t="s">
        <v>58</v>
      </c>
      <c r="D417" t="s">
        <v>105</v>
      </c>
      <c r="E417" t="s">
        <v>63</v>
      </c>
      <c r="F417">
        <v>39594</v>
      </c>
      <c r="G417">
        <v>39602.728568332699</v>
      </c>
      <c r="H417">
        <f>ROUND(Database[[#This Row],[VIAGEM]]-Database[[#This Row],[ORDEM]],0)</f>
        <v>9</v>
      </c>
      <c r="I417">
        <v>1</v>
      </c>
      <c r="J417" t="s">
        <v>80</v>
      </c>
      <c r="K417" t="s">
        <v>87</v>
      </c>
      <c r="L417" t="s">
        <v>138</v>
      </c>
      <c r="M417">
        <v>30</v>
      </c>
    </row>
    <row r="418" spans="1:13">
      <c r="A418">
        <v>2008</v>
      </c>
      <c r="B418" t="s">
        <v>147</v>
      </c>
      <c r="C418" t="s">
        <v>60</v>
      </c>
      <c r="D418" t="s">
        <v>49</v>
      </c>
      <c r="E418" t="s">
        <v>57</v>
      </c>
      <c r="F418">
        <v>39629</v>
      </c>
      <c r="G418">
        <v>39629.782167902609</v>
      </c>
      <c r="H418">
        <f>ROUND(Database[[#This Row],[VIAGEM]]-Database[[#This Row],[ORDEM]],0)</f>
        <v>1</v>
      </c>
      <c r="I418">
        <v>0</v>
      </c>
      <c r="J418" t="s">
        <v>74</v>
      </c>
      <c r="K418" t="s">
        <v>98</v>
      </c>
      <c r="L418" t="s">
        <v>83</v>
      </c>
      <c r="M418">
        <v>300</v>
      </c>
    </row>
    <row r="419" spans="1:13">
      <c r="A419">
        <v>2008</v>
      </c>
      <c r="B419" t="s">
        <v>148</v>
      </c>
      <c r="C419" t="s">
        <v>62</v>
      </c>
      <c r="D419" t="s">
        <v>47</v>
      </c>
      <c r="E419" t="s">
        <v>56</v>
      </c>
      <c r="F419">
        <v>39784</v>
      </c>
      <c r="G419">
        <v>39792.206280677361</v>
      </c>
      <c r="H419">
        <f>ROUND(Database[[#This Row],[VIAGEM]]-Database[[#This Row],[ORDEM]],0)</f>
        <v>8</v>
      </c>
      <c r="I419">
        <v>0</v>
      </c>
      <c r="J419" t="s">
        <v>70</v>
      </c>
      <c r="K419" t="s">
        <v>92</v>
      </c>
      <c r="L419" t="s">
        <v>82</v>
      </c>
      <c r="M419">
        <v>1000</v>
      </c>
    </row>
    <row r="420" spans="1:13">
      <c r="A420">
        <v>2008</v>
      </c>
      <c r="B420" t="s">
        <v>149</v>
      </c>
      <c r="C420" t="s">
        <v>60</v>
      </c>
      <c r="D420" t="s">
        <v>49</v>
      </c>
      <c r="E420" t="s">
        <v>61</v>
      </c>
      <c r="F420">
        <v>39674</v>
      </c>
      <c r="G420">
        <v>39681.297916141448</v>
      </c>
      <c r="H420">
        <f>ROUND(Database[[#This Row],[VIAGEM]]-Database[[#This Row],[ORDEM]],0)</f>
        <v>7</v>
      </c>
      <c r="I420">
        <v>0</v>
      </c>
      <c r="J420" t="s">
        <v>80</v>
      </c>
      <c r="K420" t="s">
        <v>88</v>
      </c>
      <c r="L420" t="s">
        <v>138</v>
      </c>
      <c r="M420">
        <v>40</v>
      </c>
    </row>
    <row r="421" spans="1:13">
      <c r="A421">
        <v>2008</v>
      </c>
      <c r="B421" t="s">
        <v>153</v>
      </c>
      <c r="C421" t="s">
        <v>60</v>
      </c>
      <c r="D421" t="s">
        <v>49</v>
      </c>
      <c r="E421" t="s">
        <v>61</v>
      </c>
      <c r="F421">
        <v>39639</v>
      </c>
      <c r="G421">
        <v>39645.568870949282</v>
      </c>
      <c r="H421">
        <f>ROUND(Database[[#This Row],[VIAGEM]]-Database[[#This Row],[ORDEM]],0)</f>
        <v>7</v>
      </c>
      <c r="I421">
        <v>0</v>
      </c>
      <c r="J421" t="s">
        <v>80</v>
      </c>
      <c r="K421" t="s">
        <v>89</v>
      </c>
      <c r="L421" t="s">
        <v>81</v>
      </c>
      <c r="M421">
        <v>1500</v>
      </c>
    </row>
    <row r="422" spans="1:13">
      <c r="A422">
        <v>2008</v>
      </c>
      <c r="B422" t="s">
        <v>155</v>
      </c>
      <c r="C422" t="s">
        <v>62</v>
      </c>
      <c r="D422" t="s">
        <v>47</v>
      </c>
      <c r="E422" t="s">
        <v>61</v>
      </c>
      <c r="F422">
        <v>39704</v>
      </c>
      <c r="G422">
        <v>39708.865200551525</v>
      </c>
      <c r="H422">
        <f>ROUND(Database[[#This Row],[VIAGEM]]-Database[[#This Row],[ORDEM]],0)</f>
        <v>5</v>
      </c>
      <c r="I422">
        <v>1</v>
      </c>
      <c r="J422" t="s">
        <v>76</v>
      </c>
      <c r="K422" t="s">
        <v>113</v>
      </c>
      <c r="L422" t="s">
        <v>139</v>
      </c>
      <c r="M422">
        <v>830000</v>
      </c>
    </row>
    <row r="423" spans="1:13">
      <c r="A423">
        <v>2008</v>
      </c>
      <c r="B423" t="s">
        <v>150</v>
      </c>
      <c r="C423" t="s">
        <v>63</v>
      </c>
      <c r="D423" t="s">
        <v>46</v>
      </c>
      <c r="E423" t="s">
        <v>58</v>
      </c>
      <c r="F423">
        <v>39591</v>
      </c>
      <c r="G423">
        <v>39591.767073083392</v>
      </c>
      <c r="H423">
        <f>ROUND(Database[[#This Row],[VIAGEM]]-Database[[#This Row],[ORDEM]],0)</f>
        <v>1</v>
      </c>
      <c r="I423">
        <v>0</v>
      </c>
      <c r="J423" t="s">
        <v>80</v>
      </c>
      <c r="K423" t="s">
        <v>87</v>
      </c>
      <c r="L423" t="s">
        <v>138</v>
      </c>
      <c r="M423">
        <v>30</v>
      </c>
    </row>
    <row r="424" spans="1:13">
      <c r="A424">
        <v>2008</v>
      </c>
      <c r="B424" t="s">
        <v>153</v>
      </c>
      <c r="C424" t="s">
        <v>57</v>
      </c>
      <c r="D424" t="s">
        <v>51</v>
      </c>
      <c r="E424" t="s">
        <v>25</v>
      </c>
      <c r="F424">
        <v>39640</v>
      </c>
      <c r="G424">
        <v>39648.072024965346</v>
      </c>
      <c r="H424">
        <f>ROUND(Database[[#This Row],[VIAGEM]]-Database[[#This Row],[ORDEM]],0)</f>
        <v>8</v>
      </c>
      <c r="I424">
        <v>1</v>
      </c>
      <c r="J424" t="s">
        <v>136</v>
      </c>
      <c r="K424" t="s">
        <v>93</v>
      </c>
      <c r="L424" t="s">
        <v>83</v>
      </c>
      <c r="M424">
        <v>300</v>
      </c>
    </row>
    <row r="425" spans="1:13">
      <c r="A425">
        <v>2008</v>
      </c>
      <c r="B425" t="s">
        <v>150</v>
      </c>
      <c r="C425" t="s">
        <v>61</v>
      </c>
      <c r="D425" t="s">
        <v>48</v>
      </c>
      <c r="E425" t="s">
        <v>63</v>
      </c>
      <c r="F425">
        <v>39573</v>
      </c>
      <c r="G425">
        <v>39582.361269441921</v>
      </c>
      <c r="H425">
        <f>ROUND(Database[[#This Row],[VIAGEM]]-Database[[#This Row],[ORDEM]],0)</f>
        <v>9</v>
      </c>
      <c r="I425">
        <v>0</v>
      </c>
      <c r="J425" t="s">
        <v>136</v>
      </c>
      <c r="K425" t="s">
        <v>95</v>
      </c>
      <c r="L425" t="s">
        <v>83</v>
      </c>
      <c r="M425">
        <v>100</v>
      </c>
    </row>
    <row r="426" spans="1:13">
      <c r="A426">
        <v>2008</v>
      </c>
      <c r="B426" t="s">
        <v>153</v>
      </c>
      <c r="C426" t="s">
        <v>57</v>
      </c>
      <c r="D426" t="s">
        <v>51</v>
      </c>
      <c r="E426" t="s">
        <v>61</v>
      </c>
      <c r="F426">
        <v>39641</v>
      </c>
      <c r="G426">
        <v>39647.879250737904</v>
      </c>
      <c r="H426">
        <f>ROUND(Database[[#This Row],[VIAGEM]]-Database[[#This Row],[ORDEM]],0)</f>
        <v>7</v>
      </c>
      <c r="I426">
        <v>1</v>
      </c>
      <c r="J426" t="s">
        <v>72</v>
      </c>
      <c r="K426" t="s">
        <v>111</v>
      </c>
      <c r="L426" t="s">
        <v>85</v>
      </c>
      <c r="M426">
        <v>44000</v>
      </c>
    </row>
    <row r="427" spans="1:13">
      <c r="A427">
        <v>2008</v>
      </c>
      <c r="B427" t="s">
        <v>153</v>
      </c>
      <c r="C427" t="s">
        <v>63</v>
      </c>
      <c r="D427" t="s">
        <v>46</v>
      </c>
      <c r="E427" t="s">
        <v>58</v>
      </c>
      <c r="F427">
        <v>39645</v>
      </c>
      <c r="G427">
        <v>39645.426987100989</v>
      </c>
      <c r="H427">
        <f>ROUND(Database[[#This Row],[VIAGEM]]-Database[[#This Row],[ORDEM]],0)</f>
        <v>0</v>
      </c>
      <c r="I427">
        <v>0</v>
      </c>
      <c r="J427" t="s">
        <v>80</v>
      </c>
      <c r="K427" t="s">
        <v>88</v>
      </c>
      <c r="L427" t="s">
        <v>138</v>
      </c>
      <c r="M427">
        <v>40</v>
      </c>
    </row>
    <row r="428" spans="1:13">
      <c r="A428">
        <v>2008</v>
      </c>
      <c r="B428" t="s">
        <v>152</v>
      </c>
      <c r="C428" t="s">
        <v>61</v>
      </c>
      <c r="D428" t="s">
        <v>48</v>
      </c>
      <c r="E428" t="s">
        <v>57</v>
      </c>
      <c r="F428">
        <v>39727</v>
      </c>
      <c r="G428">
        <v>39731.394043642555</v>
      </c>
      <c r="H428">
        <f>ROUND(Database[[#This Row],[VIAGEM]]-Database[[#This Row],[ORDEM]],0)</f>
        <v>4</v>
      </c>
      <c r="I428">
        <v>1</v>
      </c>
      <c r="J428" t="s">
        <v>73</v>
      </c>
      <c r="K428" t="s">
        <v>106</v>
      </c>
      <c r="L428" t="s">
        <v>83</v>
      </c>
      <c r="M428">
        <v>200</v>
      </c>
    </row>
    <row r="429" spans="1:13">
      <c r="A429">
        <v>2008</v>
      </c>
      <c r="B429" t="s">
        <v>155</v>
      </c>
      <c r="C429" t="s">
        <v>62</v>
      </c>
      <c r="D429" t="s">
        <v>47</v>
      </c>
      <c r="E429" t="s">
        <v>59</v>
      </c>
      <c r="F429">
        <v>39700</v>
      </c>
      <c r="G429">
        <v>39700.482342328076</v>
      </c>
      <c r="H429">
        <f>ROUND(Database[[#This Row],[VIAGEM]]-Database[[#This Row],[ORDEM]],0)</f>
        <v>0</v>
      </c>
      <c r="I429">
        <v>1</v>
      </c>
      <c r="J429" t="s">
        <v>78</v>
      </c>
      <c r="K429" t="s">
        <v>100</v>
      </c>
      <c r="L429" t="s">
        <v>81</v>
      </c>
      <c r="M429">
        <v>500</v>
      </c>
    </row>
    <row r="430" spans="1:13">
      <c r="A430">
        <v>2008</v>
      </c>
      <c r="B430" t="s">
        <v>145</v>
      </c>
      <c r="C430" t="s">
        <v>60</v>
      </c>
      <c r="D430" t="s">
        <v>49</v>
      </c>
      <c r="E430" t="s">
        <v>61</v>
      </c>
      <c r="F430">
        <v>39463</v>
      </c>
      <c r="G430">
        <v>39463.577480300002</v>
      </c>
      <c r="H430">
        <f>ROUND(Database[[#This Row],[VIAGEM]]-Database[[#This Row],[ORDEM]],0)</f>
        <v>1</v>
      </c>
      <c r="I430">
        <v>1</v>
      </c>
      <c r="J430" t="s">
        <v>73</v>
      </c>
      <c r="K430" t="s">
        <v>107</v>
      </c>
      <c r="L430" t="s">
        <v>83</v>
      </c>
      <c r="M430">
        <v>200</v>
      </c>
    </row>
    <row r="431" spans="1:13">
      <c r="A431">
        <v>2008</v>
      </c>
      <c r="B431" t="s">
        <v>153</v>
      </c>
      <c r="C431" t="s">
        <v>62</v>
      </c>
      <c r="D431" t="s">
        <v>47</v>
      </c>
      <c r="E431" t="s">
        <v>61</v>
      </c>
      <c r="F431">
        <v>39654</v>
      </c>
      <c r="G431">
        <v>39659.139629585763</v>
      </c>
      <c r="H431">
        <f>ROUND(Database[[#This Row],[VIAGEM]]-Database[[#This Row],[ORDEM]],0)</f>
        <v>5</v>
      </c>
      <c r="I431">
        <v>0</v>
      </c>
      <c r="J431" t="s">
        <v>72</v>
      </c>
      <c r="K431" t="s">
        <v>110</v>
      </c>
      <c r="L431" t="s">
        <v>85</v>
      </c>
      <c r="M431">
        <v>42000</v>
      </c>
    </row>
    <row r="432" spans="1:13">
      <c r="A432">
        <v>2008</v>
      </c>
      <c r="B432" t="s">
        <v>152</v>
      </c>
      <c r="C432" t="s">
        <v>61</v>
      </c>
      <c r="D432" t="s">
        <v>48</v>
      </c>
      <c r="E432" t="s">
        <v>57</v>
      </c>
      <c r="F432">
        <v>39737</v>
      </c>
      <c r="G432">
        <v>39743.996950110646</v>
      </c>
      <c r="H432">
        <f>ROUND(Database[[#This Row],[VIAGEM]]-Database[[#This Row],[ORDEM]],0)</f>
        <v>7</v>
      </c>
      <c r="I432">
        <v>1</v>
      </c>
      <c r="J432" t="s">
        <v>76</v>
      </c>
      <c r="K432" t="s">
        <v>113</v>
      </c>
      <c r="L432" t="s">
        <v>139</v>
      </c>
      <c r="M432">
        <v>360000</v>
      </c>
    </row>
    <row r="433" spans="1:13">
      <c r="A433">
        <v>2008</v>
      </c>
      <c r="B433" t="s">
        <v>146</v>
      </c>
      <c r="C433" t="s">
        <v>62</v>
      </c>
      <c r="D433" t="s">
        <v>47</v>
      </c>
      <c r="E433" t="s">
        <v>59</v>
      </c>
      <c r="F433">
        <v>39767</v>
      </c>
      <c r="G433">
        <v>39773.371516390587</v>
      </c>
      <c r="H433">
        <f>ROUND(Database[[#This Row],[VIAGEM]]-Database[[#This Row],[ORDEM]],0)</f>
        <v>6</v>
      </c>
      <c r="I433">
        <v>0</v>
      </c>
      <c r="J433" t="s">
        <v>136</v>
      </c>
      <c r="K433" t="s">
        <v>94</v>
      </c>
      <c r="L433" t="s">
        <v>83</v>
      </c>
      <c r="M433">
        <v>500</v>
      </c>
    </row>
    <row r="434" spans="1:13">
      <c r="A434">
        <v>2008</v>
      </c>
      <c r="B434" t="s">
        <v>149</v>
      </c>
      <c r="C434" t="s">
        <v>59</v>
      </c>
      <c r="D434" t="s">
        <v>50</v>
      </c>
      <c r="E434" t="s">
        <v>25</v>
      </c>
      <c r="F434">
        <v>39669</v>
      </c>
      <c r="G434">
        <v>39678.639663297385</v>
      </c>
      <c r="H434">
        <f>ROUND(Database[[#This Row],[VIAGEM]]-Database[[#This Row],[ORDEM]],0)</f>
        <v>10</v>
      </c>
      <c r="I434">
        <v>0</v>
      </c>
      <c r="J434" t="s">
        <v>80</v>
      </c>
      <c r="K434" t="s">
        <v>89</v>
      </c>
      <c r="L434" t="s">
        <v>81</v>
      </c>
      <c r="M434">
        <v>1500</v>
      </c>
    </row>
    <row r="435" spans="1:13">
      <c r="A435">
        <v>2008</v>
      </c>
      <c r="B435" t="s">
        <v>147</v>
      </c>
      <c r="C435" t="s">
        <v>62</v>
      </c>
      <c r="D435" t="s">
        <v>47</v>
      </c>
      <c r="E435" t="s">
        <v>58</v>
      </c>
      <c r="F435">
        <v>39604</v>
      </c>
      <c r="G435">
        <v>39609.588703386755</v>
      </c>
      <c r="H435">
        <f>ROUND(Database[[#This Row],[VIAGEM]]-Database[[#This Row],[ORDEM]],0)</f>
        <v>6</v>
      </c>
      <c r="I435">
        <v>1</v>
      </c>
      <c r="J435" t="s">
        <v>73</v>
      </c>
      <c r="K435" t="s">
        <v>108</v>
      </c>
      <c r="L435" t="s">
        <v>83</v>
      </c>
      <c r="M435">
        <v>200</v>
      </c>
    </row>
    <row r="436" spans="1:13">
      <c r="A436">
        <v>2008</v>
      </c>
      <c r="B436" t="s">
        <v>148</v>
      </c>
      <c r="C436" t="s">
        <v>25</v>
      </c>
      <c r="D436" t="s">
        <v>45</v>
      </c>
      <c r="E436" t="s">
        <v>58</v>
      </c>
      <c r="F436">
        <v>39805</v>
      </c>
      <c r="G436">
        <v>39807.193550267868</v>
      </c>
      <c r="H436">
        <f>ROUND(Database[[#This Row],[VIAGEM]]-Database[[#This Row],[ORDEM]],0)</f>
        <v>2</v>
      </c>
      <c r="I436">
        <v>0</v>
      </c>
      <c r="J436" t="s">
        <v>74</v>
      </c>
      <c r="K436" t="s">
        <v>96</v>
      </c>
      <c r="L436" t="s">
        <v>83</v>
      </c>
      <c r="M436">
        <v>300</v>
      </c>
    </row>
    <row r="437" spans="1:13">
      <c r="A437">
        <v>2008</v>
      </c>
      <c r="B437" t="s">
        <v>145</v>
      </c>
      <c r="C437" t="s">
        <v>63</v>
      </c>
      <c r="D437" t="s">
        <v>46</v>
      </c>
      <c r="E437" t="s">
        <v>61</v>
      </c>
      <c r="F437">
        <v>39449</v>
      </c>
      <c r="G437">
        <v>39458.709333528517</v>
      </c>
      <c r="H437">
        <f>ROUND(Database[[#This Row],[VIAGEM]]-Database[[#This Row],[ORDEM]],0)</f>
        <v>10</v>
      </c>
      <c r="I437">
        <v>0</v>
      </c>
      <c r="J437" t="s">
        <v>78</v>
      </c>
      <c r="K437" t="s">
        <v>99</v>
      </c>
      <c r="L437" t="s">
        <v>81</v>
      </c>
      <c r="M437">
        <v>2500</v>
      </c>
    </row>
    <row r="438" spans="1:13">
      <c r="A438">
        <v>2008</v>
      </c>
      <c r="B438" t="s">
        <v>155</v>
      </c>
      <c r="C438" t="s">
        <v>57</v>
      </c>
      <c r="D438" t="s">
        <v>51</v>
      </c>
      <c r="E438" t="s">
        <v>63</v>
      </c>
      <c r="F438">
        <v>39696</v>
      </c>
      <c r="G438">
        <v>39701.644147664083</v>
      </c>
      <c r="H438">
        <f>ROUND(Database[[#This Row],[VIAGEM]]-Database[[#This Row],[ORDEM]],0)</f>
        <v>6</v>
      </c>
      <c r="I438">
        <v>0</v>
      </c>
      <c r="J438" t="s">
        <v>70</v>
      </c>
      <c r="K438" t="s">
        <v>91</v>
      </c>
      <c r="L438" t="s">
        <v>82</v>
      </c>
      <c r="M438">
        <v>2000</v>
      </c>
    </row>
    <row r="439" spans="1:13">
      <c r="A439">
        <v>2008</v>
      </c>
      <c r="B439" t="s">
        <v>151</v>
      </c>
      <c r="C439" t="s">
        <v>60</v>
      </c>
      <c r="D439" t="s">
        <v>49</v>
      </c>
      <c r="E439" t="s">
        <v>63</v>
      </c>
      <c r="F439">
        <v>39509</v>
      </c>
      <c r="G439">
        <v>39515.51948764539</v>
      </c>
      <c r="H439">
        <f>ROUND(Database[[#This Row],[VIAGEM]]-Database[[#This Row],[ORDEM]],0)</f>
        <v>7</v>
      </c>
      <c r="I439">
        <v>0</v>
      </c>
      <c r="J439" t="s">
        <v>71</v>
      </c>
      <c r="K439" t="s">
        <v>104</v>
      </c>
      <c r="L439" t="s">
        <v>84</v>
      </c>
      <c r="M439">
        <v>83000</v>
      </c>
    </row>
    <row r="440" spans="1:13">
      <c r="A440">
        <v>2008</v>
      </c>
      <c r="B440" t="s">
        <v>145</v>
      </c>
      <c r="C440" t="s">
        <v>57</v>
      </c>
      <c r="D440" t="s">
        <v>51</v>
      </c>
      <c r="E440" t="s">
        <v>62</v>
      </c>
      <c r="F440">
        <v>39472</v>
      </c>
      <c r="G440">
        <v>39473.959759927056</v>
      </c>
      <c r="H440">
        <f>ROUND(Database[[#This Row],[VIAGEM]]-Database[[#This Row],[ORDEM]],0)</f>
        <v>2</v>
      </c>
      <c r="I440">
        <v>0</v>
      </c>
      <c r="J440" t="s">
        <v>71</v>
      </c>
      <c r="K440" t="s">
        <v>104</v>
      </c>
      <c r="L440" t="s">
        <v>84</v>
      </c>
      <c r="M440">
        <v>87000</v>
      </c>
    </row>
    <row r="441" spans="1:13">
      <c r="A441">
        <v>2008</v>
      </c>
      <c r="B441" t="s">
        <v>148</v>
      </c>
      <c r="C441" t="s">
        <v>58</v>
      </c>
      <c r="D441" t="s">
        <v>105</v>
      </c>
      <c r="E441" t="s">
        <v>60</v>
      </c>
      <c r="F441">
        <v>39447</v>
      </c>
      <c r="G441">
        <v>39455.295251613323</v>
      </c>
      <c r="H441">
        <f>ROUND(Database[[#This Row],[VIAGEM]]-Database[[#This Row],[ORDEM]],0)</f>
        <v>8</v>
      </c>
      <c r="I441">
        <v>1</v>
      </c>
      <c r="J441" t="s">
        <v>73</v>
      </c>
      <c r="K441" t="s">
        <v>107</v>
      </c>
      <c r="L441" t="s">
        <v>83</v>
      </c>
      <c r="M441">
        <v>300</v>
      </c>
    </row>
    <row r="442" spans="1:13">
      <c r="A442">
        <v>2008</v>
      </c>
      <c r="B442" t="s">
        <v>154</v>
      </c>
      <c r="C442" t="s">
        <v>61</v>
      </c>
      <c r="D442" t="s">
        <v>48</v>
      </c>
      <c r="E442" t="s">
        <v>60</v>
      </c>
      <c r="F442">
        <v>39502</v>
      </c>
      <c r="G442">
        <v>39509.945617951984</v>
      </c>
      <c r="H442">
        <f>ROUND(Database[[#This Row],[VIAGEM]]-Database[[#This Row],[ORDEM]],0)</f>
        <v>8</v>
      </c>
      <c r="I442">
        <v>0</v>
      </c>
      <c r="J442" t="s">
        <v>74</v>
      </c>
      <c r="K442" t="s">
        <v>96</v>
      </c>
      <c r="L442" t="s">
        <v>83</v>
      </c>
      <c r="M442">
        <v>300</v>
      </c>
    </row>
    <row r="443" spans="1:13">
      <c r="A443">
        <v>2008</v>
      </c>
      <c r="B443" t="s">
        <v>148</v>
      </c>
      <c r="C443" t="s">
        <v>59</v>
      </c>
      <c r="D443" t="s">
        <v>50</v>
      </c>
      <c r="E443" t="s">
        <v>63</v>
      </c>
      <c r="F443">
        <v>39785</v>
      </c>
      <c r="G443">
        <v>39791.28305251956</v>
      </c>
      <c r="H443">
        <f>ROUND(Database[[#This Row],[VIAGEM]]-Database[[#This Row],[ORDEM]],0)</f>
        <v>6</v>
      </c>
      <c r="I443">
        <v>1</v>
      </c>
      <c r="J443" t="s">
        <v>80</v>
      </c>
      <c r="K443" t="s">
        <v>88</v>
      </c>
      <c r="L443" t="s">
        <v>138</v>
      </c>
      <c r="M443">
        <v>10</v>
      </c>
    </row>
    <row r="444" spans="1:13">
      <c r="A444">
        <v>2008</v>
      </c>
      <c r="B444" t="s">
        <v>150</v>
      </c>
      <c r="C444" t="s">
        <v>25</v>
      </c>
      <c r="D444" t="s">
        <v>45</v>
      </c>
      <c r="E444" t="s">
        <v>63</v>
      </c>
      <c r="F444">
        <v>39576</v>
      </c>
      <c r="G444">
        <v>39583.425951145422</v>
      </c>
      <c r="H444">
        <f>ROUND(Database[[#This Row],[VIAGEM]]-Database[[#This Row],[ORDEM]],0)</f>
        <v>7</v>
      </c>
      <c r="I444">
        <v>1</v>
      </c>
      <c r="J444" t="s">
        <v>74</v>
      </c>
      <c r="K444" t="s">
        <v>96</v>
      </c>
      <c r="L444" t="s">
        <v>83</v>
      </c>
      <c r="M444">
        <v>200</v>
      </c>
    </row>
    <row r="445" spans="1:13">
      <c r="A445">
        <v>2008</v>
      </c>
      <c r="B445" t="s">
        <v>156</v>
      </c>
      <c r="C445" t="s">
        <v>63</v>
      </c>
      <c r="D445" t="s">
        <v>46</v>
      </c>
      <c r="E445" t="s">
        <v>61</v>
      </c>
      <c r="F445">
        <v>39553</v>
      </c>
      <c r="G445">
        <v>39557.316049723362</v>
      </c>
      <c r="H445">
        <f>ROUND(Database[[#This Row],[VIAGEM]]-Database[[#This Row],[ORDEM]],0)</f>
        <v>4</v>
      </c>
      <c r="I445">
        <v>0</v>
      </c>
      <c r="J445" t="s">
        <v>74</v>
      </c>
      <c r="K445" t="s">
        <v>98</v>
      </c>
      <c r="L445" t="s">
        <v>83</v>
      </c>
      <c r="M445">
        <v>100</v>
      </c>
    </row>
    <row r="446" spans="1:13">
      <c r="A446">
        <v>2008</v>
      </c>
      <c r="B446" t="s">
        <v>155</v>
      </c>
      <c r="C446" t="s">
        <v>57</v>
      </c>
      <c r="D446" t="s">
        <v>51</v>
      </c>
      <c r="E446" t="s">
        <v>60</v>
      </c>
      <c r="F446">
        <v>39712</v>
      </c>
      <c r="G446">
        <v>39719.91457309595</v>
      </c>
      <c r="H446">
        <f>ROUND(Database[[#This Row],[VIAGEM]]-Database[[#This Row],[ORDEM]],0)</f>
        <v>8</v>
      </c>
      <c r="I446">
        <v>0</v>
      </c>
      <c r="J446" t="s">
        <v>71</v>
      </c>
      <c r="K446" t="s">
        <v>102</v>
      </c>
      <c r="L446" t="s">
        <v>84</v>
      </c>
      <c r="M446">
        <v>76000</v>
      </c>
    </row>
    <row r="447" spans="1:13">
      <c r="A447">
        <v>2008</v>
      </c>
      <c r="B447" t="s">
        <v>147</v>
      </c>
      <c r="C447" t="s">
        <v>25</v>
      </c>
      <c r="D447" t="s">
        <v>45</v>
      </c>
      <c r="E447" t="s">
        <v>57</v>
      </c>
      <c r="F447">
        <v>39624</v>
      </c>
      <c r="G447">
        <v>39629.762461388018</v>
      </c>
      <c r="H447">
        <f>ROUND(Database[[#This Row],[VIAGEM]]-Database[[#This Row],[ORDEM]],0)</f>
        <v>6</v>
      </c>
      <c r="I447">
        <v>1</v>
      </c>
      <c r="J447" t="s">
        <v>74</v>
      </c>
      <c r="K447" t="s">
        <v>96</v>
      </c>
      <c r="L447" t="s">
        <v>83</v>
      </c>
      <c r="M447">
        <v>300</v>
      </c>
    </row>
    <row r="448" spans="1:13">
      <c r="A448">
        <v>2008</v>
      </c>
      <c r="B448" t="s">
        <v>156</v>
      </c>
      <c r="C448" t="s">
        <v>56</v>
      </c>
      <c r="D448" t="s">
        <v>52</v>
      </c>
      <c r="E448" t="s">
        <v>57</v>
      </c>
      <c r="F448">
        <v>39548</v>
      </c>
      <c r="G448">
        <v>39552.185414493113</v>
      </c>
      <c r="H448">
        <f>ROUND(Database[[#This Row],[VIAGEM]]-Database[[#This Row],[ORDEM]],0)</f>
        <v>4</v>
      </c>
      <c r="I448">
        <v>1</v>
      </c>
      <c r="J448" t="s">
        <v>136</v>
      </c>
      <c r="K448" t="s">
        <v>93</v>
      </c>
      <c r="L448" t="s">
        <v>83</v>
      </c>
      <c r="M448">
        <v>500</v>
      </c>
    </row>
    <row r="449" spans="1:13">
      <c r="A449">
        <v>2008</v>
      </c>
      <c r="B449" t="s">
        <v>145</v>
      </c>
      <c r="C449" t="s">
        <v>62</v>
      </c>
      <c r="D449" t="s">
        <v>47</v>
      </c>
      <c r="E449" t="s">
        <v>61</v>
      </c>
      <c r="F449">
        <v>39457</v>
      </c>
      <c r="G449">
        <v>39459.534868920848</v>
      </c>
      <c r="H449">
        <f>ROUND(Database[[#This Row],[VIAGEM]]-Database[[#This Row],[ORDEM]],0)</f>
        <v>3</v>
      </c>
      <c r="I449">
        <v>0</v>
      </c>
      <c r="J449" t="s">
        <v>70</v>
      </c>
      <c r="K449" t="s">
        <v>90</v>
      </c>
      <c r="L449" t="s">
        <v>82</v>
      </c>
      <c r="M449">
        <v>1000</v>
      </c>
    </row>
    <row r="450" spans="1:13">
      <c r="A450">
        <v>2008</v>
      </c>
      <c r="B450" t="s">
        <v>154</v>
      </c>
      <c r="C450" t="s">
        <v>59</v>
      </c>
      <c r="D450" t="s">
        <v>50</v>
      </c>
      <c r="E450" t="s">
        <v>62</v>
      </c>
      <c r="F450">
        <v>39487</v>
      </c>
      <c r="G450">
        <v>39487.780022794905</v>
      </c>
      <c r="H450">
        <f>ROUND(Database[[#This Row],[VIAGEM]]-Database[[#This Row],[ORDEM]],0)</f>
        <v>1</v>
      </c>
      <c r="I450">
        <v>1</v>
      </c>
      <c r="J450" t="s">
        <v>80</v>
      </c>
      <c r="K450" t="s">
        <v>88</v>
      </c>
      <c r="L450" t="s">
        <v>138</v>
      </c>
      <c r="M450">
        <v>50</v>
      </c>
    </row>
    <row r="451" spans="1:13">
      <c r="A451">
        <v>2008</v>
      </c>
      <c r="B451" t="s">
        <v>146</v>
      </c>
      <c r="C451" t="s">
        <v>57</v>
      </c>
      <c r="D451" t="s">
        <v>51</v>
      </c>
      <c r="E451" t="s">
        <v>63</v>
      </c>
      <c r="F451">
        <v>39775</v>
      </c>
      <c r="G451">
        <v>39778.645616189904</v>
      </c>
      <c r="H451">
        <f>ROUND(Database[[#This Row],[VIAGEM]]-Database[[#This Row],[ORDEM]],0)</f>
        <v>4</v>
      </c>
      <c r="I451">
        <v>1</v>
      </c>
      <c r="J451" t="s">
        <v>80</v>
      </c>
      <c r="K451" t="s">
        <v>88</v>
      </c>
      <c r="L451" t="s">
        <v>138</v>
      </c>
      <c r="M451">
        <v>30</v>
      </c>
    </row>
    <row r="452" spans="1:13">
      <c r="A452">
        <v>2008</v>
      </c>
      <c r="B452" t="s">
        <v>145</v>
      </c>
      <c r="C452" t="s">
        <v>57</v>
      </c>
      <c r="D452" t="s">
        <v>51</v>
      </c>
      <c r="E452" t="s">
        <v>62</v>
      </c>
      <c r="F452">
        <v>39464</v>
      </c>
      <c r="G452">
        <v>39469.556541875754</v>
      </c>
      <c r="H452">
        <f>ROUND(Database[[#This Row],[VIAGEM]]-Database[[#This Row],[ORDEM]],0)</f>
        <v>6</v>
      </c>
      <c r="I452">
        <v>1</v>
      </c>
      <c r="J452" t="s">
        <v>74</v>
      </c>
      <c r="K452" t="s">
        <v>96</v>
      </c>
      <c r="L452" t="s">
        <v>83</v>
      </c>
      <c r="M452">
        <v>100</v>
      </c>
    </row>
    <row r="453" spans="1:13">
      <c r="A453">
        <v>2008</v>
      </c>
      <c r="B453" t="s">
        <v>151</v>
      </c>
      <c r="C453" t="s">
        <v>60</v>
      </c>
      <c r="D453" t="s">
        <v>49</v>
      </c>
      <c r="E453" t="s">
        <v>59</v>
      </c>
      <c r="F453">
        <v>39519</v>
      </c>
      <c r="G453">
        <v>39519.39977801207</v>
      </c>
      <c r="H453">
        <f>ROUND(Database[[#This Row],[VIAGEM]]-Database[[#This Row],[ORDEM]],0)</f>
        <v>0</v>
      </c>
      <c r="I453">
        <v>0</v>
      </c>
      <c r="J453" t="s">
        <v>74</v>
      </c>
      <c r="K453" t="s">
        <v>98</v>
      </c>
      <c r="L453" t="s">
        <v>83</v>
      </c>
      <c r="M453">
        <v>100</v>
      </c>
    </row>
    <row r="454" spans="1:13">
      <c r="A454">
        <v>2008</v>
      </c>
      <c r="B454" t="s">
        <v>147</v>
      </c>
      <c r="C454" t="s">
        <v>58</v>
      </c>
      <c r="D454" t="s">
        <v>105</v>
      </c>
      <c r="E454" t="s">
        <v>62</v>
      </c>
      <c r="F454">
        <v>39610</v>
      </c>
      <c r="G454">
        <v>39616.015135263908</v>
      </c>
      <c r="H454">
        <f>ROUND(Database[[#This Row],[VIAGEM]]-Database[[#This Row],[ORDEM]],0)</f>
        <v>6</v>
      </c>
      <c r="I454">
        <v>1</v>
      </c>
      <c r="J454" t="s">
        <v>136</v>
      </c>
      <c r="K454" t="s">
        <v>93</v>
      </c>
      <c r="L454" t="s">
        <v>83</v>
      </c>
      <c r="M454">
        <v>200</v>
      </c>
    </row>
    <row r="455" spans="1:13">
      <c r="A455">
        <v>2008</v>
      </c>
      <c r="B455" t="s">
        <v>150</v>
      </c>
      <c r="C455" t="s">
        <v>25</v>
      </c>
      <c r="D455" t="s">
        <v>45</v>
      </c>
      <c r="E455" t="s">
        <v>63</v>
      </c>
      <c r="F455">
        <v>39572</v>
      </c>
      <c r="G455">
        <v>39574.921749916888</v>
      </c>
      <c r="H455">
        <f>ROUND(Database[[#This Row],[VIAGEM]]-Database[[#This Row],[ORDEM]],0)</f>
        <v>3</v>
      </c>
      <c r="I455">
        <v>0</v>
      </c>
      <c r="J455" t="s">
        <v>76</v>
      </c>
      <c r="K455" t="s">
        <v>113</v>
      </c>
      <c r="L455" t="s">
        <v>139</v>
      </c>
      <c r="M455">
        <v>560000</v>
      </c>
    </row>
    <row r="456" spans="1:13">
      <c r="A456">
        <v>2008</v>
      </c>
      <c r="B456" t="s">
        <v>155</v>
      </c>
      <c r="C456" t="s">
        <v>56</v>
      </c>
      <c r="D456" t="s">
        <v>52</v>
      </c>
      <c r="E456" t="s">
        <v>61</v>
      </c>
      <c r="F456">
        <v>39704</v>
      </c>
      <c r="G456">
        <v>39704.732146177223</v>
      </c>
      <c r="H456">
        <f>ROUND(Database[[#This Row],[VIAGEM]]-Database[[#This Row],[ORDEM]],0)</f>
        <v>1</v>
      </c>
      <c r="I456">
        <v>0</v>
      </c>
      <c r="J456" t="s">
        <v>78</v>
      </c>
      <c r="K456" t="s">
        <v>99</v>
      </c>
      <c r="L456" t="s">
        <v>81</v>
      </c>
      <c r="M456">
        <v>2000</v>
      </c>
    </row>
    <row r="457" spans="1:13">
      <c r="A457">
        <v>2008</v>
      </c>
      <c r="B457" t="s">
        <v>151</v>
      </c>
      <c r="C457" t="s">
        <v>62</v>
      </c>
      <c r="D457" t="s">
        <v>47</v>
      </c>
      <c r="E457" t="s">
        <v>57</v>
      </c>
      <c r="F457">
        <v>39533</v>
      </c>
      <c r="G457">
        <v>39539.046076101447</v>
      </c>
      <c r="H457">
        <f>ROUND(Database[[#This Row],[VIAGEM]]-Database[[#This Row],[ORDEM]],0)</f>
        <v>6</v>
      </c>
      <c r="I457">
        <v>1</v>
      </c>
      <c r="J457" t="s">
        <v>76</v>
      </c>
      <c r="K457" t="s">
        <v>113</v>
      </c>
      <c r="L457" t="s">
        <v>139</v>
      </c>
      <c r="M457">
        <v>460000</v>
      </c>
    </row>
    <row r="458" spans="1:13">
      <c r="A458">
        <v>2008</v>
      </c>
      <c r="B458" t="s">
        <v>151</v>
      </c>
      <c r="C458" t="s">
        <v>57</v>
      </c>
      <c r="D458" t="s">
        <v>51</v>
      </c>
      <c r="E458" t="s">
        <v>25</v>
      </c>
      <c r="F458">
        <v>39512</v>
      </c>
      <c r="G458">
        <v>39519.971115772845</v>
      </c>
      <c r="H458">
        <f>ROUND(Database[[#This Row],[VIAGEM]]-Database[[#This Row],[ORDEM]],0)</f>
        <v>8</v>
      </c>
      <c r="I458">
        <v>0</v>
      </c>
      <c r="J458" t="s">
        <v>74</v>
      </c>
      <c r="K458" t="s">
        <v>98</v>
      </c>
      <c r="L458" t="s">
        <v>83</v>
      </c>
      <c r="M458">
        <v>100</v>
      </c>
    </row>
    <row r="459" spans="1:13">
      <c r="A459">
        <v>2008</v>
      </c>
      <c r="B459" t="s">
        <v>146</v>
      </c>
      <c r="C459" t="s">
        <v>58</v>
      </c>
      <c r="D459" t="s">
        <v>105</v>
      </c>
      <c r="E459" t="s">
        <v>59</v>
      </c>
      <c r="F459">
        <v>39769</v>
      </c>
      <c r="G459">
        <v>39775.695616063313</v>
      </c>
      <c r="H459">
        <f>ROUND(Database[[#This Row],[VIAGEM]]-Database[[#This Row],[ORDEM]],0)</f>
        <v>7</v>
      </c>
      <c r="I459">
        <v>1</v>
      </c>
      <c r="J459" t="s">
        <v>80</v>
      </c>
      <c r="K459" t="s">
        <v>89</v>
      </c>
      <c r="L459" t="s">
        <v>81</v>
      </c>
      <c r="M459">
        <v>1500</v>
      </c>
    </row>
    <row r="460" spans="1:13">
      <c r="A460">
        <v>2008</v>
      </c>
      <c r="B460" t="s">
        <v>150</v>
      </c>
      <c r="C460" t="s">
        <v>63</v>
      </c>
      <c r="D460" t="s">
        <v>46</v>
      </c>
      <c r="E460" t="s">
        <v>62</v>
      </c>
      <c r="F460">
        <v>39574</v>
      </c>
      <c r="G460">
        <v>39577.827247914007</v>
      </c>
      <c r="H460">
        <f>ROUND(Database[[#This Row],[VIAGEM]]-Database[[#This Row],[ORDEM]],0)</f>
        <v>4</v>
      </c>
      <c r="I460">
        <v>1</v>
      </c>
      <c r="J460" t="s">
        <v>78</v>
      </c>
      <c r="K460" t="s">
        <v>101</v>
      </c>
      <c r="L460" t="s">
        <v>81</v>
      </c>
      <c r="M460">
        <v>500</v>
      </c>
    </row>
    <row r="461" spans="1:13">
      <c r="A461">
        <v>2008</v>
      </c>
      <c r="B461" t="s">
        <v>156</v>
      </c>
      <c r="C461" t="s">
        <v>57</v>
      </c>
      <c r="D461" t="s">
        <v>51</v>
      </c>
      <c r="E461" t="s">
        <v>62</v>
      </c>
      <c r="F461">
        <v>39545</v>
      </c>
      <c r="G461">
        <v>39554.604913925927</v>
      </c>
      <c r="H461">
        <f>ROUND(Database[[#This Row],[VIAGEM]]-Database[[#This Row],[ORDEM]],0)</f>
        <v>10</v>
      </c>
      <c r="I461">
        <v>1</v>
      </c>
      <c r="J461" t="s">
        <v>73</v>
      </c>
      <c r="K461" t="s">
        <v>108</v>
      </c>
      <c r="L461" t="s">
        <v>83</v>
      </c>
      <c r="M461">
        <v>200</v>
      </c>
    </row>
    <row r="462" spans="1:13">
      <c r="A462">
        <v>2008</v>
      </c>
      <c r="B462" t="s">
        <v>153</v>
      </c>
      <c r="C462" t="s">
        <v>62</v>
      </c>
      <c r="D462" t="s">
        <v>47</v>
      </c>
      <c r="E462" t="s">
        <v>57</v>
      </c>
      <c r="F462">
        <v>39653</v>
      </c>
      <c r="G462">
        <v>39660.927203396437</v>
      </c>
      <c r="H462">
        <f>ROUND(Database[[#This Row],[VIAGEM]]-Database[[#This Row],[ORDEM]],0)</f>
        <v>8</v>
      </c>
      <c r="I462">
        <v>0</v>
      </c>
      <c r="J462" t="s">
        <v>70</v>
      </c>
      <c r="K462" t="s">
        <v>91</v>
      </c>
      <c r="L462" t="s">
        <v>82</v>
      </c>
      <c r="M462">
        <v>4000</v>
      </c>
    </row>
    <row r="463" spans="1:13">
      <c r="A463">
        <v>2008</v>
      </c>
      <c r="B463" t="s">
        <v>147</v>
      </c>
      <c r="C463" t="s">
        <v>59</v>
      </c>
      <c r="D463" t="s">
        <v>50</v>
      </c>
      <c r="E463" t="s">
        <v>62</v>
      </c>
      <c r="F463">
        <v>39620</v>
      </c>
      <c r="G463">
        <v>39625.033850020212</v>
      </c>
      <c r="H463">
        <f>ROUND(Database[[#This Row],[VIAGEM]]-Database[[#This Row],[ORDEM]],0)</f>
        <v>5</v>
      </c>
      <c r="I463">
        <v>1</v>
      </c>
      <c r="J463" t="s">
        <v>74</v>
      </c>
      <c r="K463" t="s">
        <v>97</v>
      </c>
      <c r="L463" t="s">
        <v>83</v>
      </c>
      <c r="M463">
        <v>400</v>
      </c>
    </row>
    <row r="464" spans="1:13">
      <c r="A464">
        <v>2008</v>
      </c>
      <c r="B464" t="s">
        <v>154</v>
      </c>
      <c r="C464" t="s">
        <v>25</v>
      </c>
      <c r="D464" t="s">
        <v>45</v>
      </c>
      <c r="E464" t="s">
        <v>59</v>
      </c>
      <c r="F464">
        <v>39489</v>
      </c>
      <c r="G464">
        <v>39490.647472116681</v>
      </c>
      <c r="H464">
        <f>ROUND(Database[[#This Row],[VIAGEM]]-Database[[#This Row],[ORDEM]],0)</f>
        <v>2</v>
      </c>
      <c r="I464">
        <v>0</v>
      </c>
      <c r="J464" t="s">
        <v>70</v>
      </c>
      <c r="K464" t="s">
        <v>91</v>
      </c>
      <c r="L464" t="s">
        <v>82</v>
      </c>
      <c r="M464">
        <v>1000</v>
      </c>
    </row>
    <row r="465" spans="1:13">
      <c r="A465">
        <v>2008</v>
      </c>
      <c r="B465" t="s">
        <v>145</v>
      </c>
      <c r="C465" t="s">
        <v>61</v>
      </c>
      <c r="D465" t="s">
        <v>48</v>
      </c>
      <c r="E465" t="s">
        <v>62</v>
      </c>
      <c r="F465">
        <v>39463</v>
      </c>
      <c r="G465">
        <v>39470.459696203361</v>
      </c>
      <c r="H465">
        <f>ROUND(Database[[#This Row],[VIAGEM]]-Database[[#This Row],[ORDEM]],0)</f>
        <v>7</v>
      </c>
      <c r="I465">
        <v>0</v>
      </c>
      <c r="J465" t="s">
        <v>74</v>
      </c>
      <c r="K465" t="s">
        <v>96</v>
      </c>
      <c r="L465" t="s">
        <v>83</v>
      </c>
      <c r="M465">
        <v>400</v>
      </c>
    </row>
    <row r="466" spans="1:13">
      <c r="A466">
        <v>2008</v>
      </c>
      <c r="B466" t="s">
        <v>150</v>
      </c>
      <c r="C466" t="s">
        <v>61</v>
      </c>
      <c r="D466" t="s">
        <v>48</v>
      </c>
      <c r="E466" t="s">
        <v>60</v>
      </c>
      <c r="F466">
        <v>39574</v>
      </c>
      <c r="G466">
        <v>39580.245988885559</v>
      </c>
      <c r="H466">
        <f>ROUND(Database[[#This Row],[VIAGEM]]-Database[[#This Row],[ORDEM]],0)</f>
        <v>6</v>
      </c>
      <c r="I466">
        <v>1</v>
      </c>
      <c r="J466" t="s">
        <v>78</v>
      </c>
      <c r="K466" t="s">
        <v>101</v>
      </c>
      <c r="L466" t="s">
        <v>81</v>
      </c>
      <c r="M466">
        <v>1000</v>
      </c>
    </row>
    <row r="467" spans="1:13">
      <c r="A467">
        <v>2008</v>
      </c>
      <c r="B467" t="s">
        <v>145</v>
      </c>
      <c r="C467" t="s">
        <v>57</v>
      </c>
      <c r="D467" t="s">
        <v>51</v>
      </c>
      <c r="E467" t="s">
        <v>62</v>
      </c>
      <c r="F467">
        <v>39463</v>
      </c>
      <c r="G467">
        <v>39471.29715563263</v>
      </c>
      <c r="H467">
        <f>ROUND(Database[[#This Row],[VIAGEM]]-Database[[#This Row],[ORDEM]],0)</f>
        <v>8</v>
      </c>
      <c r="I467">
        <v>1</v>
      </c>
      <c r="J467" t="s">
        <v>72</v>
      </c>
      <c r="K467" t="s">
        <v>109</v>
      </c>
      <c r="L467" t="s">
        <v>85</v>
      </c>
      <c r="M467">
        <v>17000</v>
      </c>
    </row>
    <row r="468" spans="1:13">
      <c r="A468">
        <v>2008</v>
      </c>
      <c r="B468" t="s">
        <v>155</v>
      </c>
      <c r="C468" t="s">
        <v>25</v>
      </c>
      <c r="D468" t="s">
        <v>45</v>
      </c>
      <c r="E468" t="s">
        <v>60</v>
      </c>
      <c r="F468">
        <v>39692</v>
      </c>
      <c r="G468">
        <v>39701.889160993698</v>
      </c>
      <c r="H468">
        <f>ROUND(Database[[#This Row],[VIAGEM]]-Database[[#This Row],[ORDEM]],0)</f>
        <v>10</v>
      </c>
      <c r="I468">
        <v>0</v>
      </c>
      <c r="J468" t="s">
        <v>136</v>
      </c>
      <c r="K468" t="s">
        <v>94</v>
      </c>
      <c r="L468" t="s">
        <v>83</v>
      </c>
      <c r="M468">
        <v>500</v>
      </c>
    </row>
    <row r="469" spans="1:13">
      <c r="A469">
        <v>2008</v>
      </c>
      <c r="B469" t="s">
        <v>145</v>
      </c>
      <c r="C469" t="s">
        <v>62</v>
      </c>
      <c r="D469" t="s">
        <v>47</v>
      </c>
      <c r="E469" t="s">
        <v>57</v>
      </c>
      <c r="F469">
        <v>39472</v>
      </c>
      <c r="G469">
        <v>39478.407871535142</v>
      </c>
      <c r="H469">
        <f>ROUND(Database[[#This Row],[VIAGEM]]-Database[[#This Row],[ORDEM]],0)</f>
        <v>6</v>
      </c>
      <c r="I469">
        <v>1</v>
      </c>
      <c r="J469" t="s">
        <v>71</v>
      </c>
      <c r="K469" t="s">
        <v>104</v>
      </c>
      <c r="L469" t="s">
        <v>84</v>
      </c>
      <c r="M469">
        <v>70000</v>
      </c>
    </row>
    <row r="470" spans="1:13">
      <c r="A470">
        <v>2008</v>
      </c>
      <c r="B470" t="s">
        <v>147</v>
      </c>
      <c r="C470" t="s">
        <v>25</v>
      </c>
      <c r="D470" t="s">
        <v>45</v>
      </c>
      <c r="E470" t="s">
        <v>62</v>
      </c>
      <c r="F470">
        <v>39619</v>
      </c>
      <c r="G470">
        <v>39622.688905590207</v>
      </c>
      <c r="H470">
        <f>ROUND(Database[[#This Row],[VIAGEM]]-Database[[#This Row],[ORDEM]],0)</f>
        <v>4</v>
      </c>
      <c r="I470">
        <v>0</v>
      </c>
      <c r="J470" t="s">
        <v>80</v>
      </c>
      <c r="K470" t="s">
        <v>87</v>
      </c>
      <c r="L470" t="s">
        <v>138</v>
      </c>
      <c r="M470">
        <v>10</v>
      </c>
    </row>
    <row r="471" spans="1:13">
      <c r="A471">
        <v>2008</v>
      </c>
      <c r="B471" t="s">
        <v>154</v>
      </c>
      <c r="C471" t="s">
        <v>61</v>
      </c>
      <c r="D471" t="s">
        <v>48</v>
      </c>
      <c r="E471" t="s">
        <v>25</v>
      </c>
      <c r="F471">
        <v>39492</v>
      </c>
      <c r="G471">
        <v>39495.913278558095</v>
      </c>
      <c r="H471">
        <f>ROUND(Database[[#This Row],[VIAGEM]]-Database[[#This Row],[ORDEM]],0)</f>
        <v>4</v>
      </c>
      <c r="I471">
        <v>1</v>
      </c>
      <c r="J471" t="s">
        <v>74</v>
      </c>
      <c r="K471" t="s">
        <v>98</v>
      </c>
      <c r="L471" t="s">
        <v>83</v>
      </c>
      <c r="M471">
        <v>300</v>
      </c>
    </row>
    <row r="472" spans="1:13">
      <c r="A472">
        <v>2008</v>
      </c>
      <c r="B472" t="s">
        <v>149</v>
      </c>
      <c r="C472" t="s">
        <v>62</v>
      </c>
      <c r="D472" t="s">
        <v>47</v>
      </c>
      <c r="E472" t="s">
        <v>59</v>
      </c>
      <c r="F472">
        <v>39671</v>
      </c>
      <c r="G472">
        <v>39680.104558732448</v>
      </c>
      <c r="H472">
        <f>ROUND(Database[[#This Row],[VIAGEM]]-Database[[#This Row],[ORDEM]],0)</f>
        <v>9</v>
      </c>
      <c r="I472">
        <v>0</v>
      </c>
      <c r="J472" t="s">
        <v>72</v>
      </c>
      <c r="K472" t="s">
        <v>109</v>
      </c>
      <c r="L472" t="s">
        <v>85</v>
      </c>
      <c r="M472">
        <v>50000</v>
      </c>
    </row>
    <row r="473" spans="1:13">
      <c r="A473">
        <v>2008</v>
      </c>
      <c r="B473" t="s">
        <v>153</v>
      </c>
      <c r="C473" t="s">
        <v>25</v>
      </c>
      <c r="D473" t="s">
        <v>45</v>
      </c>
      <c r="E473" t="s">
        <v>58</v>
      </c>
      <c r="F473">
        <v>39647</v>
      </c>
      <c r="G473">
        <v>39656.767766620891</v>
      </c>
      <c r="H473">
        <f>ROUND(Database[[#This Row],[VIAGEM]]-Database[[#This Row],[ORDEM]],0)</f>
        <v>10</v>
      </c>
      <c r="I473">
        <v>0</v>
      </c>
      <c r="J473" t="s">
        <v>71</v>
      </c>
      <c r="K473" t="s">
        <v>104</v>
      </c>
      <c r="L473" t="s">
        <v>84</v>
      </c>
      <c r="M473">
        <v>82000</v>
      </c>
    </row>
    <row r="474" spans="1:13">
      <c r="A474">
        <v>2008</v>
      </c>
      <c r="B474" t="s">
        <v>153</v>
      </c>
      <c r="C474" t="s">
        <v>58</v>
      </c>
      <c r="D474" t="s">
        <v>105</v>
      </c>
      <c r="E474" t="s">
        <v>57</v>
      </c>
      <c r="F474">
        <v>39655</v>
      </c>
      <c r="G474">
        <v>39663.085125424841</v>
      </c>
      <c r="H474">
        <f>ROUND(Database[[#This Row],[VIAGEM]]-Database[[#This Row],[ORDEM]],0)</f>
        <v>8</v>
      </c>
      <c r="I474">
        <v>1</v>
      </c>
      <c r="J474" t="s">
        <v>71</v>
      </c>
      <c r="K474" t="s">
        <v>103</v>
      </c>
      <c r="L474" t="s">
        <v>84</v>
      </c>
      <c r="M474">
        <v>99000</v>
      </c>
    </row>
    <row r="475" spans="1:13">
      <c r="A475">
        <v>2008</v>
      </c>
      <c r="B475" t="s">
        <v>152</v>
      </c>
      <c r="C475" t="s">
        <v>61</v>
      </c>
      <c r="D475" t="s">
        <v>48</v>
      </c>
      <c r="E475" t="s">
        <v>58</v>
      </c>
      <c r="F475">
        <v>39745</v>
      </c>
      <c r="G475">
        <v>39750.029660109409</v>
      </c>
      <c r="H475">
        <f>ROUND(Database[[#This Row],[VIAGEM]]-Database[[#This Row],[ORDEM]],0)</f>
        <v>5</v>
      </c>
      <c r="I475">
        <v>0</v>
      </c>
      <c r="J475" t="s">
        <v>73</v>
      </c>
      <c r="K475" t="s">
        <v>108</v>
      </c>
      <c r="L475" t="s">
        <v>83</v>
      </c>
      <c r="M475">
        <v>400</v>
      </c>
    </row>
    <row r="476" spans="1:13">
      <c r="A476">
        <v>2008</v>
      </c>
      <c r="B476" t="s">
        <v>145</v>
      </c>
      <c r="C476" t="s">
        <v>62</v>
      </c>
      <c r="D476" t="s">
        <v>47</v>
      </c>
      <c r="E476" t="s">
        <v>57</v>
      </c>
      <c r="F476">
        <v>39449</v>
      </c>
      <c r="G476">
        <v>39455.543128211015</v>
      </c>
      <c r="H476">
        <f>ROUND(Database[[#This Row],[VIAGEM]]-Database[[#This Row],[ORDEM]],0)</f>
        <v>7</v>
      </c>
      <c r="I476">
        <v>1</v>
      </c>
      <c r="J476" t="s">
        <v>74</v>
      </c>
      <c r="K476" t="s">
        <v>97</v>
      </c>
      <c r="L476" t="s">
        <v>83</v>
      </c>
      <c r="M476">
        <v>400</v>
      </c>
    </row>
    <row r="477" spans="1:13">
      <c r="A477">
        <v>2008</v>
      </c>
      <c r="B477" t="s">
        <v>151</v>
      </c>
      <c r="C477" t="s">
        <v>57</v>
      </c>
      <c r="D477" t="s">
        <v>51</v>
      </c>
      <c r="E477" t="s">
        <v>59</v>
      </c>
      <c r="F477">
        <v>39526</v>
      </c>
      <c r="G477">
        <v>39527.029235358641</v>
      </c>
      <c r="H477">
        <f>ROUND(Database[[#This Row],[VIAGEM]]-Database[[#This Row],[ORDEM]],0)</f>
        <v>1</v>
      </c>
      <c r="I477">
        <v>0</v>
      </c>
      <c r="J477" t="s">
        <v>78</v>
      </c>
      <c r="K477" t="s">
        <v>101</v>
      </c>
      <c r="L477" t="s">
        <v>81</v>
      </c>
      <c r="M477">
        <v>1000</v>
      </c>
    </row>
    <row r="478" spans="1:13">
      <c r="A478">
        <v>2008</v>
      </c>
      <c r="B478" t="s">
        <v>145</v>
      </c>
      <c r="C478" t="s">
        <v>63</v>
      </c>
      <c r="D478" t="s">
        <v>46</v>
      </c>
      <c r="E478" t="s">
        <v>62</v>
      </c>
      <c r="F478">
        <v>39478</v>
      </c>
      <c r="G478">
        <v>39478.551262786277</v>
      </c>
      <c r="H478">
        <f>ROUND(Database[[#This Row],[VIAGEM]]-Database[[#This Row],[ORDEM]],0)</f>
        <v>1</v>
      </c>
      <c r="I478">
        <v>0</v>
      </c>
      <c r="J478" t="s">
        <v>72</v>
      </c>
      <c r="K478" t="s">
        <v>110</v>
      </c>
      <c r="L478" t="s">
        <v>85</v>
      </c>
      <c r="M478">
        <v>38000</v>
      </c>
    </row>
    <row r="479" spans="1:13">
      <c r="A479">
        <v>2008</v>
      </c>
      <c r="B479" t="s">
        <v>151</v>
      </c>
      <c r="C479" t="s">
        <v>63</v>
      </c>
      <c r="D479" t="s">
        <v>46</v>
      </c>
      <c r="E479" t="s">
        <v>61</v>
      </c>
      <c r="F479">
        <v>39514</v>
      </c>
      <c r="G479">
        <v>39519.777250136838</v>
      </c>
      <c r="H479">
        <f>ROUND(Database[[#This Row],[VIAGEM]]-Database[[#This Row],[ORDEM]],0)</f>
        <v>6</v>
      </c>
      <c r="I479">
        <v>1</v>
      </c>
      <c r="J479" t="s">
        <v>80</v>
      </c>
      <c r="K479" t="s">
        <v>89</v>
      </c>
      <c r="L479" t="s">
        <v>81</v>
      </c>
      <c r="M479">
        <v>1500</v>
      </c>
    </row>
    <row r="480" spans="1:13">
      <c r="A480">
        <v>2008</v>
      </c>
      <c r="B480" t="s">
        <v>145</v>
      </c>
      <c r="C480" t="s">
        <v>25</v>
      </c>
      <c r="D480" t="s">
        <v>45</v>
      </c>
      <c r="E480" t="s">
        <v>58</v>
      </c>
      <c r="F480">
        <v>39459</v>
      </c>
      <c r="G480">
        <v>39468.639873544802</v>
      </c>
      <c r="H480">
        <f>ROUND(Database[[#This Row],[VIAGEM]]-Database[[#This Row],[ORDEM]],0)</f>
        <v>10</v>
      </c>
      <c r="I480">
        <v>0</v>
      </c>
      <c r="J480" t="s">
        <v>70</v>
      </c>
      <c r="K480" t="s">
        <v>90</v>
      </c>
      <c r="L480" t="s">
        <v>82</v>
      </c>
      <c r="M480">
        <v>4000</v>
      </c>
    </row>
    <row r="481" spans="1:13">
      <c r="A481">
        <v>2008</v>
      </c>
      <c r="B481" t="s">
        <v>154</v>
      </c>
      <c r="C481" t="s">
        <v>62</v>
      </c>
      <c r="D481" t="s">
        <v>47</v>
      </c>
      <c r="E481" t="s">
        <v>25</v>
      </c>
      <c r="F481">
        <v>39500</v>
      </c>
      <c r="G481">
        <v>39507.697274312784</v>
      </c>
      <c r="H481">
        <f>ROUND(Database[[#This Row],[VIAGEM]]-Database[[#This Row],[ORDEM]],0)</f>
        <v>8</v>
      </c>
      <c r="I481">
        <v>0</v>
      </c>
      <c r="J481" t="s">
        <v>70</v>
      </c>
      <c r="K481" t="s">
        <v>91</v>
      </c>
      <c r="L481" t="s">
        <v>82</v>
      </c>
      <c r="M481">
        <v>2000</v>
      </c>
    </row>
    <row r="482" spans="1:13">
      <c r="A482">
        <v>2008</v>
      </c>
      <c r="B482" t="s">
        <v>148</v>
      </c>
      <c r="C482" t="s">
        <v>58</v>
      </c>
      <c r="D482" t="s">
        <v>105</v>
      </c>
      <c r="E482" t="s">
        <v>62</v>
      </c>
      <c r="F482">
        <v>39447</v>
      </c>
      <c r="G482">
        <v>39449.358123863647</v>
      </c>
      <c r="H482">
        <f>ROUND(Database[[#This Row],[VIAGEM]]-Database[[#This Row],[ORDEM]],0)</f>
        <v>2</v>
      </c>
      <c r="I482">
        <v>1</v>
      </c>
      <c r="J482" t="s">
        <v>74</v>
      </c>
      <c r="K482" t="s">
        <v>97</v>
      </c>
      <c r="L482" t="s">
        <v>83</v>
      </c>
      <c r="M482">
        <v>400</v>
      </c>
    </row>
    <row r="483" spans="1:13">
      <c r="A483">
        <v>2008</v>
      </c>
      <c r="B483" t="s">
        <v>152</v>
      </c>
      <c r="C483" t="s">
        <v>60</v>
      </c>
      <c r="D483" t="s">
        <v>49</v>
      </c>
      <c r="E483" t="s">
        <v>25</v>
      </c>
      <c r="F483">
        <v>39726</v>
      </c>
      <c r="G483">
        <v>39730.173908903693</v>
      </c>
      <c r="H483">
        <f>ROUND(Database[[#This Row],[VIAGEM]]-Database[[#This Row],[ORDEM]],0)</f>
        <v>4</v>
      </c>
      <c r="I483">
        <v>0</v>
      </c>
      <c r="J483" t="s">
        <v>74</v>
      </c>
      <c r="K483" t="s">
        <v>96</v>
      </c>
      <c r="L483" t="s">
        <v>83</v>
      </c>
      <c r="M483">
        <v>100</v>
      </c>
    </row>
    <row r="484" spans="1:13">
      <c r="A484">
        <v>2008</v>
      </c>
      <c r="B484" t="s">
        <v>155</v>
      </c>
      <c r="C484" t="s">
        <v>59</v>
      </c>
      <c r="D484" t="s">
        <v>50</v>
      </c>
      <c r="E484" t="s">
        <v>62</v>
      </c>
      <c r="F484">
        <v>39710</v>
      </c>
      <c r="G484">
        <v>39710.373768823316</v>
      </c>
      <c r="H484">
        <f>ROUND(Database[[#This Row],[VIAGEM]]-Database[[#This Row],[ORDEM]],0)</f>
        <v>0</v>
      </c>
      <c r="I484">
        <v>0</v>
      </c>
      <c r="J484" t="s">
        <v>136</v>
      </c>
      <c r="K484" t="s">
        <v>94</v>
      </c>
      <c r="L484" t="s">
        <v>83</v>
      </c>
      <c r="M484">
        <v>200</v>
      </c>
    </row>
    <row r="485" spans="1:13">
      <c r="A485">
        <v>2008</v>
      </c>
      <c r="B485" t="s">
        <v>154</v>
      </c>
      <c r="C485" t="s">
        <v>25</v>
      </c>
      <c r="D485" t="s">
        <v>45</v>
      </c>
      <c r="E485" t="s">
        <v>62</v>
      </c>
      <c r="F485">
        <v>39489</v>
      </c>
      <c r="G485">
        <v>39491.351927006006</v>
      </c>
      <c r="H485">
        <f>ROUND(Database[[#This Row],[VIAGEM]]-Database[[#This Row],[ORDEM]],0)</f>
        <v>2</v>
      </c>
      <c r="I485">
        <v>1</v>
      </c>
      <c r="J485" t="s">
        <v>136</v>
      </c>
      <c r="K485" t="s">
        <v>93</v>
      </c>
      <c r="L485" t="s">
        <v>83</v>
      </c>
      <c r="M485">
        <v>100</v>
      </c>
    </row>
    <row r="486" spans="1:13">
      <c r="A486">
        <v>2008</v>
      </c>
      <c r="B486" t="s">
        <v>150</v>
      </c>
      <c r="C486" t="s">
        <v>60</v>
      </c>
      <c r="D486" t="s">
        <v>49</v>
      </c>
      <c r="E486" t="s">
        <v>62</v>
      </c>
      <c r="F486">
        <v>39595</v>
      </c>
      <c r="G486">
        <v>39603.122632275823</v>
      </c>
      <c r="H486">
        <f>ROUND(Database[[#This Row],[VIAGEM]]-Database[[#This Row],[ORDEM]],0)</f>
        <v>8</v>
      </c>
      <c r="I486">
        <v>0</v>
      </c>
      <c r="J486" t="s">
        <v>71</v>
      </c>
      <c r="K486" t="s">
        <v>103</v>
      </c>
      <c r="L486" t="s">
        <v>84</v>
      </c>
      <c r="M486">
        <v>63000</v>
      </c>
    </row>
    <row r="487" spans="1:13">
      <c r="A487">
        <v>2008</v>
      </c>
      <c r="B487" t="s">
        <v>153</v>
      </c>
      <c r="C487" t="s">
        <v>61</v>
      </c>
      <c r="D487" t="s">
        <v>48</v>
      </c>
      <c r="E487" t="s">
        <v>25</v>
      </c>
      <c r="F487">
        <v>39652</v>
      </c>
      <c r="G487">
        <v>39658.508056019949</v>
      </c>
      <c r="H487">
        <f>ROUND(Database[[#This Row],[VIAGEM]]-Database[[#This Row],[ORDEM]],0)</f>
        <v>7</v>
      </c>
      <c r="I487">
        <v>0</v>
      </c>
      <c r="J487" t="s">
        <v>74</v>
      </c>
      <c r="K487" t="s">
        <v>97</v>
      </c>
      <c r="L487" t="s">
        <v>83</v>
      </c>
      <c r="M487">
        <v>400</v>
      </c>
    </row>
    <row r="488" spans="1:13">
      <c r="A488">
        <v>2008</v>
      </c>
      <c r="B488" t="s">
        <v>153</v>
      </c>
      <c r="C488" t="s">
        <v>63</v>
      </c>
      <c r="D488" t="s">
        <v>46</v>
      </c>
      <c r="E488" t="s">
        <v>57</v>
      </c>
      <c r="F488">
        <v>39655</v>
      </c>
      <c r="G488">
        <v>39658.598697679954</v>
      </c>
      <c r="H488">
        <f>ROUND(Database[[#This Row],[VIAGEM]]-Database[[#This Row],[ORDEM]],0)</f>
        <v>4</v>
      </c>
      <c r="I488">
        <v>0</v>
      </c>
      <c r="J488" t="s">
        <v>72</v>
      </c>
      <c r="K488" t="s">
        <v>110</v>
      </c>
      <c r="L488" t="s">
        <v>85</v>
      </c>
      <c r="M488">
        <v>14000</v>
      </c>
    </row>
    <row r="489" spans="1:13">
      <c r="A489">
        <v>2008</v>
      </c>
      <c r="B489" t="s">
        <v>145</v>
      </c>
      <c r="C489" t="s">
        <v>61</v>
      </c>
      <c r="D489" t="s">
        <v>48</v>
      </c>
      <c r="E489" t="s">
        <v>60</v>
      </c>
      <c r="F489">
        <v>39473</v>
      </c>
      <c r="G489">
        <v>39478.137517714094</v>
      </c>
      <c r="H489">
        <f>ROUND(Database[[#This Row],[VIAGEM]]-Database[[#This Row],[ORDEM]],0)</f>
        <v>5</v>
      </c>
      <c r="I489">
        <v>0</v>
      </c>
      <c r="J489" t="s">
        <v>136</v>
      </c>
      <c r="K489" t="s">
        <v>94</v>
      </c>
      <c r="L489" t="s">
        <v>83</v>
      </c>
      <c r="M489">
        <v>200</v>
      </c>
    </row>
    <row r="490" spans="1:13">
      <c r="A490">
        <v>2008</v>
      </c>
      <c r="B490" t="s">
        <v>150</v>
      </c>
      <c r="C490" t="s">
        <v>59</v>
      </c>
      <c r="D490" t="s">
        <v>50</v>
      </c>
      <c r="E490" t="s">
        <v>58</v>
      </c>
      <c r="F490">
        <v>39590</v>
      </c>
      <c r="G490">
        <v>39596.845204771889</v>
      </c>
      <c r="H490">
        <f>ROUND(Database[[#This Row],[VIAGEM]]-Database[[#This Row],[ORDEM]],0)</f>
        <v>7</v>
      </c>
      <c r="I490">
        <v>0</v>
      </c>
      <c r="J490" t="s">
        <v>80</v>
      </c>
      <c r="K490" t="s">
        <v>88</v>
      </c>
      <c r="L490" t="s">
        <v>138</v>
      </c>
      <c r="M490">
        <v>40</v>
      </c>
    </row>
    <row r="491" spans="1:13">
      <c r="A491">
        <v>2008</v>
      </c>
      <c r="B491" t="s">
        <v>154</v>
      </c>
      <c r="C491" t="s">
        <v>61</v>
      </c>
      <c r="D491" t="s">
        <v>48</v>
      </c>
      <c r="E491" t="s">
        <v>58</v>
      </c>
      <c r="F491">
        <v>39507</v>
      </c>
      <c r="G491">
        <v>39511.194441930653</v>
      </c>
      <c r="H491">
        <f>ROUND(Database[[#This Row],[VIAGEM]]-Database[[#This Row],[ORDEM]],0)</f>
        <v>4</v>
      </c>
      <c r="I491">
        <v>0</v>
      </c>
      <c r="J491" t="s">
        <v>80</v>
      </c>
      <c r="K491" t="s">
        <v>87</v>
      </c>
      <c r="L491" t="s">
        <v>138</v>
      </c>
      <c r="M491">
        <v>30</v>
      </c>
    </row>
    <row r="492" spans="1:13">
      <c r="A492">
        <v>2008</v>
      </c>
      <c r="B492" t="s">
        <v>150</v>
      </c>
      <c r="C492" t="s">
        <v>60</v>
      </c>
      <c r="D492" t="s">
        <v>49</v>
      </c>
      <c r="E492" t="s">
        <v>56</v>
      </c>
      <c r="F492">
        <v>39575</v>
      </c>
      <c r="G492">
        <v>39584.935184593873</v>
      </c>
      <c r="H492">
        <f>ROUND(Database[[#This Row],[VIAGEM]]-Database[[#This Row],[ORDEM]],0)</f>
        <v>10</v>
      </c>
      <c r="I492">
        <v>0</v>
      </c>
      <c r="J492" t="s">
        <v>72</v>
      </c>
      <c r="K492" t="s">
        <v>110</v>
      </c>
      <c r="L492" t="s">
        <v>85</v>
      </c>
      <c r="M492">
        <v>20000</v>
      </c>
    </row>
    <row r="493" spans="1:13">
      <c r="A493">
        <v>2008</v>
      </c>
      <c r="B493" t="s">
        <v>148</v>
      </c>
      <c r="C493" t="s">
        <v>63</v>
      </c>
      <c r="D493" t="s">
        <v>46</v>
      </c>
      <c r="E493" t="s">
        <v>25</v>
      </c>
      <c r="F493">
        <v>39802</v>
      </c>
      <c r="G493">
        <v>39807.854410540393</v>
      </c>
      <c r="H493">
        <f>ROUND(Database[[#This Row],[VIAGEM]]-Database[[#This Row],[ORDEM]],0)</f>
        <v>6</v>
      </c>
      <c r="I493">
        <v>1</v>
      </c>
      <c r="J493" t="s">
        <v>74</v>
      </c>
      <c r="K493" t="s">
        <v>97</v>
      </c>
      <c r="L493" t="s">
        <v>83</v>
      </c>
      <c r="M493">
        <v>400</v>
      </c>
    </row>
    <row r="494" spans="1:13">
      <c r="A494">
        <v>2008</v>
      </c>
      <c r="B494" t="s">
        <v>151</v>
      </c>
      <c r="C494" t="s">
        <v>60</v>
      </c>
      <c r="D494" t="s">
        <v>49</v>
      </c>
      <c r="E494" t="s">
        <v>63</v>
      </c>
      <c r="F494">
        <v>39513</v>
      </c>
      <c r="G494">
        <v>39519.449659377999</v>
      </c>
      <c r="H494">
        <f>ROUND(Database[[#This Row],[VIAGEM]]-Database[[#This Row],[ORDEM]],0)</f>
        <v>6</v>
      </c>
      <c r="I494">
        <v>1</v>
      </c>
      <c r="J494" t="s">
        <v>73</v>
      </c>
      <c r="K494" t="s">
        <v>107</v>
      </c>
      <c r="L494" t="s">
        <v>83</v>
      </c>
      <c r="M494">
        <v>500</v>
      </c>
    </row>
    <row r="495" spans="1:13">
      <c r="A495">
        <v>2008</v>
      </c>
      <c r="B495" t="s">
        <v>146</v>
      </c>
      <c r="C495" t="s">
        <v>25</v>
      </c>
      <c r="D495" t="s">
        <v>45</v>
      </c>
      <c r="E495" t="s">
        <v>56</v>
      </c>
      <c r="F495">
        <v>39770</v>
      </c>
      <c r="G495">
        <v>39774.095918812913</v>
      </c>
      <c r="H495">
        <f>ROUND(Database[[#This Row],[VIAGEM]]-Database[[#This Row],[ORDEM]],0)</f>
        <v>4</v>
      </c>
      <c r="I495">
        <v>0</v>
      </c>
      <c r="J495" t="s">
        <v>70</v>
      </c>
      <c r="K495" t="s">
        <v>91</v>
      </c>
      <c r="L495" t="s">
        <v>82</v>
      </c>
      <c r="M495">
        <v>4000</v>
      </c>
    </row>
    <row r="496" spans="1:13">
      <c r="A496">
        <v>2008</v>
      </c>
      <c r="B496" t="s">
        <v>154</v>
      </c>
      <c r="C496" t="s">
        <v>25</v>
      </c>
      <c r="D496" t="s">
        <v>45</v>
      </c>
      <c r="E496" t="s">
        <v>62</v>
      </c>
      <c r="F496">
        <v>39507</v>
      </c>
      <c r="G496">
        <v>39513.885490437671</v>
      </c>
      <c r="H496">
        <f>ROUND(Database[[#This Row],[VIAGEM]]-Database[[#This Row],[ORDEM]],0)</f>
        <v>7</v>
      </c>
      <c r="I496">
        <v>1</v>
      </c>
      <c r="J496" t="s">
        <v>136</v>
      </c>
      <c r="K496" t="s">
        <v>95</v>
      </c>
      <c r="L496" t="s">
        <v>83</v>
      </c>
      <c r="M496">
        <v>300</v>
      </c>
    </row>
    <row r="497" spans="1:13">
      <c r="A497">
        <v>2008</v>
      </c>
      <c r="B497" t="s">
        <v>146</v>
      </c>
      <c r="C497" t="s">
        <v>56</v>
      </c>
      <c r="D497" t="s">
        <v>52</v>
      </c>
      <c r="E497" t="s">
        <v>57</v>
      </c>
      <c r="F497">
        <v>39765</v>
      </c>
      <c r="G497">
        <v>39765.706867180423</v>
      </c>
      <c r="H497">
        <f>ROUND(Database[[#This Row],[VIAGEM]]-Database[[#This Row],[ORDEM]],0)</f>
        <v>1</v>
      </c>
      <c r="I497">
        <v>0</v>
      </c>
      <c r="J497" t="s">
        <v>71</v>
      </c>
      <c r="K497" t="s">
        <v>104</v>
      </c>
      <c r="L497" t="s">
        <v>84</v>
      </c>
      <c r="M497">
        <v>68000</v>
      </c>
    </row>
    <row r="498" spans="1:13">
      <c r="A498">
        <v>2008</v>
      </c>
      <c r="B498" t="s">
        <v>153</v>
      </c>
      <c r="C498" t="s">
        <v>62</v>
      </c>
      <c r="D498" t="s">
        <v>47</v>
      </c>
      <c r="E498" t="s">
        <v>61</v>
      </c>
      <c r="F498">
        <v>39633</v>
      </c>
      <c r="G498">
        <v>39634.03679228593</v>
      </c>
      <c r="H498">
        <f>ROUND(Database[[#This Row],[VIAGEM]]-Database[[#This Row],[ORDEM]],0)</f>
        <v>1</v>
      </c>
      <c r="I498">
        <v>1</v>
      </c>
      <c r="J498" t="s">
        <v>71</v>
      </c>
      <c r="K498" t="s">
        <v>103</v>
      </c>
      <c r="L498" t="s">
        <v>84</v>
      </c>
      <c r="M498">
        <v>59000</v>
      </c>
    </row>
    <row r="499" spans="1:13">
      <c r="A499">
        <v>2008</v>
      </c>
      <c r="B499" t="s">
        <v>149</v>
      </c>
      <c r="C499" t="s">
        <v>25</v>
      </c>
      <c r="D499" t="s">
        <v>45</v>
      </c>
      <c r="E499" t="s">
        <v>62</v>
      </c>
      <c r="F499">
        <v>39663</v>
      </c>
      <c r="G499">
        <v>39669.943175353386</v>
      </c>
      <c r="H499">
        <f>ROUND(Database[[#This Row],[VIAGEM]]-Database[[#This Row],[ORDEM]],0)</f>
        <v>7</v>
      </c>
      <c r="I499">
        <v>1</v>
      </c>
      <c r="J499" t="s">
        <v>78</v>
      </c>
      <c r="K499" t="s">
        <v>101</v>
      </c>
      <c r="L499" t="s">
        <v>81</v>
      </c>
      <c r="M499">
        <v>2000</v>
      </c>
    </row>
    <row r="500" spans="1:13">
      <c r="A500">
        <v>2008</v>
      </c>
      <c r="B500" t="s">
        <v>156</v>
      </c>
      <c r="C500" t="s">
        <v>59</v>
      </c>
      <c r="D500" t="s">
        <v>50</v>
      </c>
      <c r="E500" t="s">
        <v>61</v>
      </c>
      <c r="F500">
        <v>39561</v>
      </c>
      <c r="G500">
        <v>39569.404658723295</v>
      </c>
      <c r="H500">
        <f>ROUND(Database[[#This Row],[VIAGEM]]-Database[[#This Row],[ORDEM]],0)</f>
        <v>8</v>
      </c>
      <c r="I500">
        <v>1</v>
      </c>
      <c r="J500" t="s">
        <v>136</v>
      </c>
      <c r="K500" t="s">
        <v>93</v>
      </c>
      <c r="L500" t="s">
        <v>83</v>
      </c>
      <c r="M500">
        <v>300</v>
      </c>
    </row>
    <row r="501" spans="1:13">
      <c r="A501">
        <v>2008</v>
      </c>
      <c r="B501" t="s">
        <v>154</v>
      </c>
      <c r="C501" t="s">
        <v>61</v>
      </c>
      <c r="D501" t="s">
        <v>48</v>
      </c>
      <c r="E501" t="s">
        <v>62</v>
      </c>
      <c r="F501">
        <v>39479</v>
      </c>
      <c r="G501">
        <v>39487.226344249728</v>
      </c>
      <c r="H501">
        <f>ROUND(Database[[#This Row],[VIAGEM]]-Database[[#This Row],[ORDEM]],0)</f>
        <v>8</v>
      </c>
      <c r="I501">
        <v>1</v>
      </c>
      <c r="J501" t="s">
        <v>73</v>
      </c>
      <c r="K501" t="s">
        <v>108</v>
      </c>
      <c r="L501" t="s">
        <v>83</v>
      </c>
      <c r="M501">
        <v>200</v>
      </c>
    </row>
    <row r="502" spans="1:13">
      <c r="A502">
        <v>2008</v>
      </c>
      <c r="B502" t="s">
        <v>154</v>
      </c>
      <c r="C502" t="s">
        <v>63</v>
      </c>
      <c r="D502" t="s">
        <v>46</v>
      </c>
      <c r="E502" t="s">
        <v>25</v>
      </c>
      <c r="F502">
        <v>39496</v>
      </c>
      <c r="G502">
        <v>39500.742077267969</v>
      </c>
      <c r="H502">
        <f>ROUND(Database[[#This Row],[VIAGEM]]-Database[[#This Row],[ORDEM]],0)</f>
        <v>5</v>
      </c>
      <c r="I502">
        <v>0</v>
      </c>
      <c r="J502" t="s">
        <v>70</v>
      </c>
      <c r="K502" t="s">
        <v>92</v>
      </c>
      <c r="L502" t="s">
        <v>82</v>
      </c>
      <c r="M502">
        <v>5000</v>
      </c>
    </row>
    <row r="503" spans="1:13">
      <c r="A503">
        <v>2008</v>
      </c>
      <c r="B503" t="s">
        <v>156</v>
      </c>
      <c r="C503" t="s">
        <v>63</v>
      </c>
      <c r="D503" t="s">
        <v>46</v>
      </c>
      <c r="E503" t="s">
        <v>62</v>
      </c>
      <c r="F503">
        <v>39561</v>
      </c>
      <c r="G503">
        <v>39561.272764514564</v>
      </c>
      <c r="H503">
        <f>ROUND(Database[[#This Row],[VIAGEM]]-Database[[#This Row],[ORDEM]],0)</f>
        <v>0</v>
      </c>
      <c r="I503">
        <v>0</v>
      </c>
      <c r="J503" t="s">
        <v>73</v>
      </c>
      <c r="K503" t="s">
        <v>108</v>
      </c>
      <c r="L503" t="s">
        <v>83</v>
      </c>
      <c r="M503">
        <v>200</v>
      </c>
    </row>
    <row r="504" spans="1:13">
      <c r="A504">
        <v>2008</v>
      </c>
      <c r="B504" t="s">
        <v>146</v>
      </c>
      <c r="C504" t="s">
        <v>57</v>
      </c>
      <c r="D504" t="s">
        <v>51</v>
      </c>
      <c r="E504" t="s">
        <v>62</v>
      </c>
      <c r="F504">
        <v>39769</v>
      </c>
      <c r="G504">
        <v>39777.111022741767</v>
      </c>
      <c r="H504">
        <f>ROUND(Database[[#This Row],[VIAGEM]]-Database[[#This Row],[ORDEM]],0)</f>
        <v>8</v>
      </c>
      <c r="I504">
        <v>1</v>
      </c>
      <c r="J504" t="s">
        <v>73</v>
      </c>
      <c r="K504" t="s">
        <v>107</v>
      </c>
      <c r="L504" t="s">
        <v>83</v>
      </c>
      <c r="M504">
        <v>300</v>
      </c>
    </row>
    <row r="505" spans="1:13">
      <c r="A505">
        <v>2008</v>
      </c>
      <c r="B505" t="s">
        <v>153</v>
      </c>
      <c r="C505" t="s">
        <v>57</v>
      </c>
      <c r="D505" t="s">
        <v>51</v>
      </c>
      <c r="E505" t="s">
        <v>59</v>
      </c>
      <c r="F505">
        <v>39652</v>
      </c>
      <c r="G505">
        <v>39652.894295621692</v>
      </c>
      <c r="H505">
        <f>ROUND(Database[[#This Row],[VIAGEM]]-Database[[#This Row],[ORDEM]],0)</f>
        <v>1</v>
      </c>
      <c r="I505">
        <v>1</v>
      </c>
      <c r="J505" t="s">
        <v>71</v>
      </c>
      <c r="K505" t="s">
        <v>104</v>
      </c>
      <c r="L505" t="s">
        <v>84</v>
      </c>
      <c r="M505">
        <v>97000</v>
      </c>
    </row>
    <row r="506" spans="1:13">
      <c r="A506">
        <v>2008</v>
      </c>
      <c r="B506" t="s">
        <v>156</v>
      </c>
      <c r="C506" t="s">
        <v>62</v>
      </c>
      <c r="D506" t="s">
        <v>47</v>
      </c>
      <c r="E506" t="s">
        <v>61</v>
      </c>
      <c r="F506">
        <v>39557</v>
      </c>
      <c r="G506">
        <v>39563.893719257794</v>
      </c>
      <c r="H506">
        <f>ROUND(Database[[#This Row],[VIAGEM]]-Database[[#This Row],[ORDEM]],0)</f>
        <v>7</v>
      </c>
      <c r="I506">
        <v>1</v>
      </c>
      <c r="J506" t="s">
        <v>72</v>
      </c>
      <c r="K506" t="s">
        <v>109</v>
      </c>
      <c r="L506" t="s">
        <v>85</v>
      </c>
      <c r="M506">
        <v>10000</v>
      </c>
    </row>
    <row r="507" spans="1:13">
      <c r="A507">
        <v>2008</v>
      </c>
      <c r="B507" t="s">
        <v>149</v>
      </c>
      <c r="C507" t="s">
        <v>58</v>
      </c>
      <c r="D507" t="s">
        <v>105</v>
      </c>
      <c r="E507" t="s">
        <v>63</v>
      </c>
      <c r="F507">
        <v>39679</v>
      </c>
      <c r="G507">
        <v>39682.418363652359</v>
      </c>
      <c r="H507">
        <f>ROUND(Database[[#This Row],[VIAGEM]]-Database[[#This Row],[ORDEM]],0)</f>
        <v>3</v>
      </c>
      <c r="I507">
        <v>0</v>
      </c>
      <c r="J507" t="s">
        <v>73</v>
      </c>
      <c r="K507" t="s">
        <v>108</v>
      </c>
      <c r="L507" t="s">
        <v>83</v>
      </c>
      <c r="M507">
        <v>200</v>
      </c>
    </row>
    <row r="508" spans="1:13">
      <c r="A508">
        <v>2008</v>
      </c>
      <c r="B508" t="s">
        <v>145</v>
      </c>
      <c r="C508" t="s">
        <v>57</v>
      </c>
      <c r="D508" t="s">
        <v>51</v>
      </c>
      <c r="E508" t="s">
        <v>60</v>
      </c>
      <c r="F508">
        <v>39456</v>
      </c>
      <c r="G508">
        <v>39460.647744456539</v>
      </c>
      <c r="H508">
        <f>ROUND(Database[[#This Row],[VIAGEM]]-Database[[#This Row],[ORDEM]],0)</f>
        <v>5</v>
      </c>
      <c r="I508">
        <v>0</v>
      </c>
      <c r="J508" t="s">
        <v>70</v>
      </c>
      <c r="K508" t="s">
        <v>90</v>
      </c>
      <c r="L508" t="s">
        <v>82</v>
      </c>
      <c r="M508">
        <v>3000</v>
      </c>
    </row>
    <row r="509" spans="1:13">
      <c r="A509">
        <v>2008</v>
      </c>
      <c r="B509" t="s">
        <v>154</v>
      </c>
      <c r="C509" t="s">
        <v>63</v>
      </c>
      <c r="D509" t="s">
        <v>46</v>
      </c>
      <c r="E509" t="s">
        <v>59</v>
      </c>
      <c r="F509">
        <v>39492</v>
      </c>
      <c r="G509">
        <v>39493.203468559543</v>
      </c>
      <c r="H509">
        <f>ROUND(Database[[#This Row],[VIAGEM]]-Database[[#This Row],[ORDEM]],0)</f>
        <v>1</v>
      </c>
      <c r="I509">
        <v>1</v>
      </c>
      <c r="J509" t="s">
        <v>73</v>
      </c>
      <c r="K509" t="s">
        <v>108</v>
      </c>
      <c r="L509" t="s">
        <v>83</v>
      </c>
      <c r="M509">
        <v>400</v>
      </c>
    </row>
    <row r="510" spans="1:13">
      <c r="A510">
        <v>2008</v>
      </c>
      <c r="B510" t="s">
        <v>146</v>
      </c>
      <c r="C510" t="s">
        <v>59</v>
      </c>
      <c r="D510" t="s">
        <v>50</v>
      </c>
      <c r="E510" t="s">
        <v>61</v>
      </c>
      <c r="F510">
        <v>39779</v>
      </c>
      <c r="G510">
        <v>39780.277138940684</v>
      </c>
      <c r="H510">
        <f>ROUND(Database[[#This Row],[VIAGEM]]-Database[[#This Row],[ORDEM]],0)</f>
        <v>1</v>
      </c>
      <c r="I510">
        <v>1</v>
      </c>
      <c r="J510" t="s">
        <v>72</v>
      </c>
      <c r="K510" t="s">
        <v>111</v>
      </c>
      <c r="L510" t="s">
        <v>85</v>
      </c>
      <c r="M510">
        <v>14000</v>
      </c>
    </row>
    <row r="511" spans="1:13">
      <c r="A511">
        <v>2008</v>
      </c>
      <c r="B511" t="s">
        <v>152</v>
      </c>
      <c r="C511" t="s">
        <v>58</v>
      </c>
      <c r="D511" t="s">
        <v>105</v>
      </c>
      <c r="E511" t="s">
        <v>57</v>
      </c>
      <c r="F511">
        <v>39747</v>
      </c>
      <c r="G511">
        <v>39754.947126359992</v>
      </c>
      <c r="H511">
        <f>ROUND(Database[[#This Row],[VIAGEM]]-Database[[#This Row],[ORDEM]],0)</f>
        <v>8</v>
      </c>
      <c r="I511">
        <v>0</v>
      </c>
      <c r="J511" t="s">
        <v>71</v>
      </c>
      <c r="K511" t="s">
        <v>103</v>
      </c>
      <c r="L511" t="s">
        <v>84</v>
      </c>
      <c r="M511">
        <v>86000</v>
      </c>
    </row>
    <row r="512" spans="1:13">
      <c r="A512">
        <v>2008</v>
      </c>
      <c r="B512" t="s">
        <v>151</v>
      </c>
      <c r="C512" t="s">
        <v>58</v>
      </c>
      <c r="D512" t="s">
        <v>105</v>
      </c>
      <c r="E512" t="s">
        <v>61</v>
      </c>
      <c r="F512">
        <v>39510</v>
      </c>
      <c r="G512">
        <v>39512.697897243204</v>
      </c>
      <c r="H512">
        <f>ROUND(Database[[#This Row],[VIAGEM]]-Database[[#This Row],[ORDEM]],0)</f>
        <v>3</v>
      </c>
      <c r="I512">
        <v>1</v>
      </c>
      <c r="J512" t="s">
        <v>73</v>
      </c>
      <c r="K512" t="s">
        <v>106</v>
      </c>
      <c r="L512" t="s">
        <v>83</v>
      </c>
      <c r="M512">
        <v>100</v>
      </c>
    </row>
    <row r="513" spans="1:13">
      <c r="A513">
        <v>2008</v>
      </c>
      <c r="B513" t="s">
        <v>152</v>
      </c>
      <c r="C513" t="s">
        <v>59</v>
      </c>
      <c r="D513" t="s">
        <v>50</v>
      </c>
      <c r="E513" t="s">
        <v>62</v>
      </c>
      <c r="F513">
        <v>39723</v>
      </c>
      <c r="G513">
        <v>39723.363820477069</v>
      </c>
      <c r="H513">
        <f>ROUND(Database[[#This Row],[VIAGEM]]-Database[[#This Row],[ORDEM]],0)</f>
        <v>0</v>
      </c>
      <c r="I513">
        <v>1</v>
      </c>
      <c r="J513" t="s">
        <v>70</v>
      </c>
      <c r="K513" t="s">
        <v>90</v>
      </c>
      <c r="L513" t="s">
        <v>82</v>
      </c>
      <c r="M513">
        <v>1000</v>
      </c>
    </row>
    <row r="514" spans="1:13">
      <c r="A514">
        <v>2008</v>
      </c>
      <c r="B514" t="s">
        <v>151</v>
      </c>
      <c r="C514" t="s">
        <v>60</v>
      </c>
      <c r="D514" t="s">
        <v>49</v>
      </c>
      <c r="E514" t="s">
        <v>63</v>
      </c>
      <c r="F514">
        <v>39530</v>
      </c>
      <c r="G514">
        <v>39533.539587404615</v>
      </c>
      <c r="H514">
        <f>ROUND(Database[[#This Row],[VIAGEM]]-Database[[#This Row],[ORDEM]],0)</f>
        <v>4</v>
      </c>
      <c r="I514">
        <v>1</v>
      </c>
      <c r="J514" t="s">
        <v>136</v>
      </c>
      <c r="K514" t="s">
        <v>93</v>
      </c>
      <c r="L514" t="s">
        <v>83</v>
      </c>
      <c r="M514">
        <v>300</v>
      </c>
    </row>
    <row r="515" spans="1:13">
      <c r="A515">
        <v>2008</v>
      </c>
      <c r="B515" t="s">
        <v>148</v>
      </c>
      <c r="C515" t="s">
        <v>57</v>
      </c>
      <c r="D515" t="s">
        <v>51</v>
      </c>
      <c r="E515" t="s">
        <v>63</v>
      </c>
      <c r="F515">
        <v>39794</v>
      </c>
      <c r="G515">
        <v>39800.098286951434</v>
      </c>
      <c r="H515">
        <f>ROUND(Database[[#This Row],[VIAGEM]]-Database[[#This Row],[ORDEM]],0)</f>
        <v>6</v>
      </c>
      <c r="I515">
        <v>1</v>
      </c>
      <c r="J515" t="s">
        <v>72</v>
      </c>
      <c r="K515" t="s">
        <v>110</v>
      </c>
      <c r="L515" t="s">
        <v>85</v>
      </c>
      <c r="M515">
        <v>36000</v>
      </c>
    </row>
    <row r="516" spans="1:13">
      <c r="A516">
        <v>2008</v>
      </c>
      <c r="B516" t="s">
        <v>145</v>
      </c>
      <c r="C516" t="s">
        <v>59</v>
      </c>
      <c r="D516" t="s">
        <v>50</v>
      </c>
      <c r="E516" t="s">
        <v>62</v>
      </c>
      <c r="F516">
        <v>39463</v>
      </c>
      <c r="G516">
        <v>39464.223387134196</v>
      </c>
      <c r="H516">
        <f>ROUND(Database[[#This Row],[VIAGEM]]-Database[[#This Row],[ORDEM]],0)</f>
        <v>1</v>
      </c>
      <c r="I516">
        <v>1</v>
      </c>
      <c r="J516" t="s">
        <v>80</v>
      </c>
      <c r="K516" t="s">
        <v>87</v>
      </c>
      <c r="L516" t="s">
        <v>138</v>
      </c>
      <c r="M516">
        <v>30</v>
      </c>
    </row>
    <row r="517" spans="1:13">
      <c r="A517">
        <v>2008</v>
      </c>
      <c r="B517" t="s">
        <v>155</v>
      </c>
      <c r="C517" t="s">
        <v>62</v>
      </c>
      <c r="D517" t="s">
        <v>47</v>
      </c>
      <c r="E517" t="s">
        <v>63</v>
      </c>
      <c r="F517">
        <v>39705</v>
      </c>
      <c r="G517">
        <v>39709.419718832309</v>
      </c>
      <c r="H517">
        <f>ROUND(Database[[#This Row],[VIAGEM]]-Database[[#This Row],[ORDEM]],0)</f>
        <v>4</v>
      </c>
      <c r="I517">
        <v>1</v>
      </c>
      <c r="J517" t="s">
        <v>78</v>
      </c>
      <c r="K517" t="s">
        <v>99</v>
      </c>
      <c r="L517" t="s">
        <v>81</v>
      </c>
      <c r="M517">
        <v>1500</v>
      </c>
    </row>
    <row r="518" spans="1:13">
      <c r="A518">
        <v>2008</v>
      </c>
      <c r="B518" t="s">
        <v>150</v>
      </c>
      <c r="C518" t="s">
        <v>61</v>
      </c>
      <c r="D518" t="s">
        <v>48</v>
      </c>
      <c r="E518" t="s">
        <v>25</v>
      </c>
      <c r="F518">
        <v>39586</v>
      </c>
      <c r="G518">
        <v>39594.53902282707</v>
      </c>
      <c r="H518">
        <f>ROUND(Database[[#This Row],[VIAGEM]]-Database[[#This Row],[ORDEM]],0)</f>
        <v>9</v>
      </c>
      <c r="I518">
        <v>0</v>
      </c>
      <c r="J518" t="s">
        <v>72</v>
      </c>
      <c r="K518" t="s">
        <v>111</v>
      </c>
      <c r="L518" t="s">
        <v>85</v>
      </c>
      <c r="M518">
        <v>25000</v>
      </c>
    </row>
    <row r="519" spans="1:13">
      <c r="A519">
        <v>2008</v>
      </c>
      <c r="B519" t="s">
        <v>151</v>
      </c>
      <c r="C519" t="s">
        <v>57</v>
      </c>
      <c r="D519" t="s">
        <v>51</v>
      </c>
      <c r="E519" t="s">
        <v>60</v>
      </c>
      <c r="F519">
        <v>39532</v>
      </c>
      <c r="G519">
        <v>39533.505886059058</v>
      </c>
      <c r="H519">
        <f>ROUND(Database[[#This Row],[VIAGEM]]-Database[[#This Row],[ORDEM]],0)</f>
        <v>2</v>
      </c>
      <c r="I519">
        <v>1</v>
      </c>
      <c r="J519" t="s">
        <v>80</v>
      </c>
      <c r="K519" t="s">
        <v>87</v>
      </c>
      <c r="L519" t="s">
        <v>138</v>
      </c>
      <c r="M519">
        <v>50</v>
      </c>
    </row>
    <row r="520" spans="1:13">
      <c r="A520">
        <v>2008</v>
      </c>
      <c r="B520" t="s">
        <v>155</v>
      </c>
      <c r="C520" t="s">
        <v>63</v>
      </c>
      <c r="D520" t="s">
        <v>46</v>
      </c>
      <c r="E520" t="s">
        <v>59</v>
      </c>
      <c r="F520">
        <v>39692</v>
      </c>
      <c r="G520">
        <v>39698.366688618429</v>
      </c>
      <c r="H520">
        <f>ROUND(Database[[#This Row],[VIAGEM]]-Database[[#This Row],[ORDEM]],0)</f>
        <v>6</v>
      </c>
      <c r="I520">
        <v>0</v>
      </c>
      <c r="J520" t="s">
        <v>72</v>
      </c>
      <c r="K520" t="s">
        <v>111</v>
      </c>
      <c r="L520" t="s">
        <v>85</v>
      </c>
      <c r="M520">
        <v>33000</v>
      </c>
    </row>
    <row r="521" spans="1:13">
      <c r="A521">
        <v>2008</v>
      </c>
      <c r="B521" t="s">
        <v>154</v>
      </c>
      <c r="C521" t="s">
        <v>57</v>
      </c>
      <c r="D521" t="s">
        <v>51</v>
      </c>
      <c r="E521" t="s">
        <v>61</v>
      </c>
      <c r="F521">
        <v>39500</v>
      </c>
      <c r="G521">
        <v>39507.313315489293</v>
      </c>
      <c r="H521">
        <f>ROUND(Database[[#This Row],[VIAGEM]]-Database[[#This Row],[ORDEM]],0)</f>
        <v>7</v>
      </c>
      <c r="I521">
        <v>0</v>
      </c>
      <c r="J521" t="s">
        <v>74</v>
      </c>
      <c r="K521" t="s">
        <v>98</v>
      </c>
      <c r="L521" t="s">
        <v>83</v>
      </c>
      <c r="M521">
        <v>300</v>
      </c>
    </row>
    <row r="522" spans="1:13">
      <c r="A522">
        <v>2008</v>
      </c>
      <c r="B522" t="s">
        <v>156</v>
      </c>
      <c r="C522" t="s">
        <v>25</v>
      </c>
      <c r="D522" t="s">
        <v>45</v>
      </c>
      <c r="E522" t="s">
        <v>60</v>
      </c>
      <c r="F522">
        <v>39557</v>
      </c>
      <c r="G522">
        <v>39558.576678337202</v>
      </c>
      <c r="H522">
        <f>ROUND(Database[[#This Row],[VIAGEM]]-Database[[#This Row],[ORDEM]],0)</f>
        <v>2</v>
      </c>
      <c r="I522">
        <v>1</v>
      </c>
      <c r="J522" t="s">
        <v>73</v>
      </c>
      <c r="K522" t="s">
        <v>106</v>
      </c>
      <c r="L522" t="s">
        <v>83</v>
      </c>
      <c r="M522">
        <v>500</v>
      </c>
    </row>
    <row r="523" spans="1:13">
      <c r="A523">
        <v>2008</v>
      </c>
      <c r="B523" t="s">
        <v>146</v>
      </c>
      <c r="C523" t="s">
        <v>62</v>
      </c>
      <c r="D523" t="s">
        <v>47</v>
      </c>
      <c r="E523" t="s">
        <v>61</v>
      </c>
      <c r="F523">
        <v>39775</v>
      </c>
      <c r="G523">
        <v>39782.346919996351</v>
      </c>
      <c r="H523">
        <f>ROUND(Database[[#This Row],[VIAGEM]]-Database[[#This Row],[ORDEM]],0)</f>
        <v>7</v>
      </c>
      <c r="I523">
        <v>1</v>
      </c>
      <c r="J523" t="s">
        <v>80</v>
      </c>
      <c r="K523" t="s">
        <v>88</v>
      </c>
      <c r="L523" t="s">
        <v>138</v>
      </c>
      <c r="M523">
        <v>30</v>
      </c>
    </row>
    <row r="524" spans="1:13">
      <c r="A524">
        <v>2008</v>
      </c>
      <c r="B524" t="s">
        <v>151</v>
      </c>
      <c r="C524" t="s">
        <v>62</v>
      </c>
      <c r="D524" t="s">
        <v>47</v>
      </c>
      <c r="E524" t="s">
        <v>58</v>
      </c>
      <c r="F524">
        <v>39523</v>
      </c>
      <c r="G524">
        <v>39529.895278621851</v>
      </c>
      <c r="H524">
        <f>ROUND(Database[[#This Row],[VIAGEM]]-Database[[#This Row],[ORDEM]],0)</f>
        <v>7</v>
      </c>
      <c r="I524">
        <v>1</v>
      </c>
      <c r="J524" t="s">
        <v>71</v>
      </c>
      <c r="K524" t="s">
        <v>103</v>
      </c>
      <c r="L524" t="s">
        <v>84</v>
      </c>
      <c r="M524">
        <v>59000</v>
      </c>
    </row>
    <row r="525" spans="1:13">
      <c r="A525">
        <v>2008</v>
      </c>
      <c r="B525" t="s">
        <v>147</v>
      </c>
      <c r="C525" t="s">
        <v>63</v>
      </c>
      <c r="D525" t="s">
        <v>46</v>
      </c>
      <c r="E525" t="s">
        <v>60</v>
      </c>
      <c r="F525">
        <v>39604</v>
      </c>
      <c r="G525">
        <v>39610.965078027206</v>
      </c>
      <c r="H525">
        <f>ROUND(Database[[#This Row],[VIAGEM]]-Database[[#This Row],[ORDEM]],0)</f>
        <v>7</v>
      </c>
      <c r="I525">
        <v>0</v>
      </c>
      <c r="J525" t="s">
        <v>80</v>
      </c>
      <c r="K525" t="s">
        <v>87</v>
      </c>
      <c r="L525" t="s">
        <v>138</v>
      </c>
      <c r="M525">
        <v>10</v>
      </c>
    </row>
    <row r="526" spans="1:13">
      <c r="A526">
        <v>2008</v>
      </c>
      <c r="B526" t="s">
        <v>156</v>
      </c>
      <c r="C526" t="s">
        <v>63</v>
      </c>
      <c r="D526" t="s">
        <v>46</v>
      </c>
      <c r="E526" t="s">
        <v>60</v>
      </c>
      <c r="F526">
        <v>39561</v>
      </c>
      <c r="G526">
        <v>39568.091050363408</v>
      </c>
      <c r="H526">
        <f>ROUND(Database[[#This Row],[VIAGEM]]-Database[[#This Row],[ORDEM]],0)</f>
        <v>7</v>
      </c>
      <c r="I526">
        <v>0</v>
      </c>
      <c r="J526" t="s">
        <v>70</v>
      </c>
      <c r="K526" t="s">
        <v>92</v>
      </c>
      <c r="L526" t="s">
        <v>82</v>
      </c>
      <c r="M526">
        <v>4000</v>
      </c>
    </row>
    <row r="527" spans="1:13">
      <c r="A527">
        <v>2008</v>
      </c>
      <c r="B527" t="s">
        <v>147</v>
      </c>
      <c r="C527" t="s">
        <v>25</v>
      </c>
      <c r="D527" t="s">
        <v>45</v>
      </c>
      <c r="E527" t="s">
        <v>63</v>
      </c>
      <c r="F527">
        <v>39615</v>
      </c>
      <c r="G527">
        <v>39623.681272630383</v>
      </c>
      <c r="H527">
        <f>ROUND(Database[[#This Row],[VIAGEM]]-Database[[#This Row],[ORDEM]],0)</f>
        <v>9</v>
      </c>
      <c r="I527">
        <v>1</v>
      </c>
      <c r="J527" t="s">
        <v>136</v>
      </c>
      <c r="K527" t="s">
        <v>93</v>
      </c>
      <c r="L527" t="s">
        <v>83</v>
      </c>
      <c r="M527">
        <v>500</v>
      </c>
    </row>
    <row r="528" spans="1:13">
      <c r="A528">
        <v>2008</v>
      </c>
      <c r="B528" t="s">
        <v>150</v>
      </c>
      <c r="C528" t="s">
        <v>56</v>
      </c>
      <c r="D528" t="s">
        <v>52</v>
      </c>
      <c r="E528" t="s">
        <v>58</v>
      </c>
      <c r="F528">
        <v>39576</v>
      </c>
      <c r="G528">
        <v>39576.698591566383</v>
      </c>
      <c r="H528">
        <f>ROUND(Database[[#This Row],[VIAGEM]]-Database[[#This Row],[ORDEM]],0)</f>
        <v>1</v>
      </c>
      <c r="I528">
        <v>0</v>
      </c>
      <c r="J528" t="s">
        <v>72</v>
      </c>
      <c r="K528" t="s">
        <v>110</v>
      </c>
      <c r="L528" t="s">
        <v>85</v>
      </c>
      <c r="M528">
        <v>25000</v>
      </c>
    </row>
    <row r="529" spans="1:13">
      <c r="A529">
        <v>2008</v>
      </c>
      <c r="B529" t="s">
        <v>145</v>
      </c>
      <c r="C529" t="s">
        <v>63</v>
      </c>
      <c r="D529" t="s">
        <v>46</v>
      </c>
      <c r="E529" t="s">
        <v>57</v>
      </c>
      <c r="F529">
        <v>39453</v>
      </c>
      <c r="G529">
        <v>39454.815631164733</v>
      </c>
      <c r="H529">
        <f>ROUND(Database[[#This Row],[VIAGEM]]-Database[[#This Row],[ORDEM]],0)</f>
        <v>2</v>
      </c>
      <c r="I529">
        <v>0</v>
      </c>
      <c r="J529" t="s">
        <v>70</v>
      </c>
      <c r="K529" t="s">
        <v>91</v>
      </c>
      <c r="L529" t="s">
        <v>82</v>
      </c>
      <c r="M529">
        <v>2000</v>
      </c>
    </row>
    <row r="530" spans="1:13">
      <c r="A530">
        <v>2008</v>
      </c>
      <c r="B530" t="s">
        <v>149</v>
      </c>
      <c r="C530" t="s">
        <v>56</v>
      </c>
      <c r="D530" t="s">
        <v>52</v>
      </c>
      <c r="E530" t="s">
        <v>59</v>
      </c>
      <c r="F530">
        <v>39691</v>
      </c>
      <c r="G530">
        <v>39693.909056161225</v>
      </c>
      <c r="H530">
        <f>ROUND(Database[[#This Row],[VIAGEM]]-Database[[#This Row],[ORDEM]],0)</f>
        <v>3</v>
      </c>
      <c r="I530">
        <v>1</v>
      </c>
      <c r="J530" t="s">
        <v>78</v>
      </c>
      <c r="K530" t="s">
        <v>100</v>
      </c>
      <c r="L530" t="s">
        <v>81</v>
      </c>
      <c r="M530">
        <v>500</v>
      </c>
    </row>
    <row r="531" spans="1:13">
      <c r="A531">
        <v>2008</v>
      </c>
      <c r="B531" t="s">
        <v>153</v>
      </c>
      <c r="C531" t="s">
        <v>57</v>
      </c>
      <c r="D531" t="s">
        <v>51</v>
      </c>
      <c r="E531" t="s">
        <v>60</v>
      </c>
      <c r="F531">
        <v>39630</v>
      </c>
      <c r="G531">
        <v>39630.131433299452</v>
      </c>
      <c r="H531">
        <f>ROUND(Database[[#This Row],[VIAGEM]]-Database[[#This Row],[ORDEM]],0)</f>
        <v>0</v>
      </c>
      <c r="I531">
        <v>1</v>
      </c>
      <c r="J531" t="s">
        <v>72</v>
      </c>
      <c r="K531" t="s">
        <v>111</v>
      </c>
      <c r="L531" t="s">
        <v>85</v>
      </c>
      <c r="M531">
        <v>30000</v>
      </c>
    </row>
    <row r="532" spans="1:13">
      <c r="A532">
        <v>2008</v>
      </c>
      <c r="B532" t="s">
        <v>152</v>
      </c>
      <c r="C532" t="s">
        <v>60</v>
      </c>
      <c r="D532" t="s">
        <v>49</v>
      </c>
      <c r="E532" t="s">
        <v>59</v>
      </c>
      <c r="F532">
        <v>39729</v>
      </c>
      <c r="G532">
        <v>39732.343080500301</v>
      </c>
      <c r="H532">
        <f>ROUND(Database[[#This Row],[VIAGEM]]-Database[[#This Row],[ORDEM]],0)</f>
        <v>3</v>
      </c>
      <c r="I532">
        <v>1</v>
      </c>
      <c r="J532" t="s">
        <v>78</v>
      </c>
      <c r="K532" t="s">
        <v>100</v>
      </c>
      <c r="L532" t="s">
        <v>81</v>
      </c>
      <c r="M532">
        <v>1500</v>
      </c>
    </row>
    <row r="533" spans="1:13">
      <c r="A533">
        <v>2008</v>
      </c>
      <c r="B533" t="s">
        <v>154</v>
      </c>
      <c r="C533" t="s">
        <v>62</v>
      </c>
      <c r="D533" t="s">
        <v>47</v>
      </c>
      <c r="E533" t="s">
        <v>59</v>
      </c>
      <c r="F533">
        <v>39497</v>
      </c>
      <c r="G533">
        <v>39500.076945222834</v>
      </c>
      <c r="H533">
        <f>ROUND(Database[[#This Row],[VIAGEM]]-Database[[#This Row],[ORDEM]],0)</f>
        <v>3</v>
      </c>
      <c r="I533">
        <v>1</v>
      </c>
      <c r="J533" t="s">
        <v>70</v>
      </c>
      <c r="K533" t="s">
        <v>90</v>
      </c>
      <c r="L533" t="s">
        <v>82</v>
      </c>
      <c r="M533">
        <v>1000</v>
      </c>
    </row>
    <row r="534" spans="1:13">
      <c r="A534">
        <v>2008</v>
      </c>
      <c r="B534" t="s">
        <v>152</v>
      </c>
      <c r="C534" t="s">
        <v>60</v>
      </c>
      <c r="D534" t="s">
        <v>49</v>
      </c>
      <c r="E534" t="s">
        <v>25</v>
      </c>
      <c r="F534">
        <v>39734</v>
      </c>
      <c r="G534">
        <v>39737.389357594227</v>
      </c>
      <c r="H534">
        <f>ROUND(Database[[#This Row],[VIAGEM]]-Database[[#This Row],[ORDEM]],0)</f>
        <v>3</v>
      </c>
      <c r="I534">
        <v>1</v>
      </c>
      <c r="J534" t="s">
        <v>80</v>
      </c>
      <c r="K534" t="s">
        <v>87</v>
      </c>
      <c r="L534" t="s">
        <v>138</v>
      </c>
      <c r="M534">
        <v>50</v>
      </c>
    </row>
    <row r="535" spans="1:13">
      <c r="A535">
        <v>2008</v>
      </c>
      <c r="B535" t="s">
        <v>149</v>
      </c>
      <c r="C535" t="s">
        <v>58</v>
      </c>
      <c r="D535" t="s">
        <v>105</v>
      </c>
      <c r="E535" t="s">
        <v>25</v>
      </c>
      <c r="F535">
        <v>39673</v>
      </c>
      <c r="G535">
        <v>39677.355001605465</v>
      </c>
      <c r="H535">
        <f>ROUND(Database[[#This Row],[VIAGEM]]-Database[[#This Row],[ORDEM]],0)</f>
        <v>4</v>
      </c>
      <c r="I535">
        <v>1</v>
      </c>
      <c r="J535" t="s">
        <v>72</v>
      </c>
      <c r="K535" t="s">
        <v>110</v>
      </c>
      <c r="L535" t="s">
        <v>85</v>
      </c>
      <c r="M535">
        <v>37000</v>
      </c>
    </row>
    <row r="536" spans="1:13">
      <c r="A536">
        <v>2008</v>
      </c>
      <c r="B536" t="s">
        <v>153</v>
      </c>
      <c r="C536" t="s">
        <v>57</v>
      </c>
      <c r="D536" t="s">
        <v>51</v>
      </c>
      <c r="E536" t="s">
        <v>61</v>
      </c>
      <c r="F536">
        <v>39646</v>
      </c>
      <c r="G536">
        <v>39651.198195336343</v>
      </c>
      <c r="H536">
        <f>ROUND(Database[[#This Row],[VIAGEM]]-Database[[#This Row],[ORDEM]],0)</f>
        <v>5</v>
      </c>
      <c r="I536">
        <v>1</v>
      </c>
      <c r="J536" t="s">
        <v>136</v>
      </c>
      <c r="K536" t="s">
        <v>95</v>
      </c>
      <c r="L536" t="s">
        <v>83</v>
      </c>
      <c r="M536">
        <v>400</v>
      </c>
    </row>
    <row r="537" spans="1:13">
      <c r="A537">
        <v>2008</v>
      </c>
      <c r="B537" t="s">
        <v>156</v>
      </c>
      <c r="C537" t="s">
        <v>61</v>
      </c>
      <c r="D537" t="s">
        <v>48</v>
      </c>
      <c r="E537" t="s">
        <v>58</v>
      </c>
      <c r="F537">
        <v>39565</v>
      </c>
      <c r="G537">
        <v>39568.153573890966</v>
      </c>
      <c r="H537">
        <f>ROUND(Database[[#This Row],[VIAGEM]]-Database[[#This Row],[ORDEM]],0)</f>
        <v>3</v>
      </c>
      <c r="I537">
        <v>0</v>
      </c>
      <c r="J537" t="s">
        <v>74</v>
      </c>
      <c r="K537" t="s">
        <v>97</v>
      </c>
      <c r="L537" t="s">
        <v>83</v>
      </c>
      <c r="M537">
        <v>400</v>
      </c>
    </row>
    <row r="538" spans="1:13">
      <c r="A538">
        <v>2008</v>
      </c>
      <c r="B538" t="s">
        <v>145</v>
      </c>
      <c r="C538" t="s">
        <v>58</v>
      </c>
      <c r="D538" t="s">
        <v>105</v>
      </c>
      <c r="E538" t="s">
        <v>57</v>
      </c>
      <c r="F538">
        <v>39462</v>
      </c>
      <c r="G538">
        <v>39463.997177840742</v>
      </c>
      <c r="H538">
        <f>ROUND(Database[[#This Row],[VIAGEM]]-Database[[#This Row],[ORDEM]],0)</f>
        <v>2</v>
      </c>
      <c r="I538">
        <v>0</v>
      </c>
      <c r="J538" t="s">
        <v>73</v>
      </c>
      <c r="K538" t="s">
        <v>106</v>
      </c>
      <c r="L538" t="s">
        <v>83</v>
      </c>
      <c r="M538">
        <v>400</v>
      </c>
    </row>
    <row r="539" spans="1:13">
      <c r="A539">
        <v>2008</v>
      </c>
      <c r="B539" t="s">
        <v>154</v>
      </c>
      <c r="C539" t="s">
        <v>57</v>
      </c>
      <c r="D539" t="s">
        <v>51</v>
      </c>
      <c r="E539" t="s">
        <v>58</v>
      </c>
      <c r="F539">
        <v>39491</v>
      </c>
      <c r="G539">
        <v>39498.519774350847</v>
      </c>
      <c r="H539">
        <f>ROUND(Database[[#This Row],[VIAGEM]]-Database[[#This Row],[ORDEM]],0)</f>
        <v>8</v>
      </c>
      <c r="I539">
        <v>1</v>
      </c>
      <c r="J539" t="s">
        <v>73</v>
      </c>
      <c r="K539" t="s">
        <v>107</v>
      </c>
      <c r="L539" t="s">
        <v>83</v>
      </c>
      <c r="M539">
        <v>300</v>
      </c>
    </row>
    <row r="540" spans="1:13">
      <c r="A540">
        <v>2008</v>
      </c>
      <c r="B540" t="s">
        <v>156</v>
      </c>
      <c r="C540" t="s">
        <v>59</v>
      </c>
      <c r="D540" t="s">
        <v>50</v>
      </c>
      <c r="E540" t="s">
        <v>61</v>
      </c>
      <c r="F540">
        <v>39539</v>
      </c>
      <c r="G540">
        <v>39548.262512245303</v>
      </c>
      <c r="H540">
        <f>ROUND(Database[[#This Row],[VIAGEM]]-Database[[#This Row],[ORDEM]],0)</f>
        <v>9</v>
      </c>
      <c r="I540">
        <v>0</v>
      </c>
      <c r="J540" t="s">
        <v>71</v>
      </c>
      <c r="K540" t="s">
        <v>103</v>
      </c>
      <c r="L540" t="s">
        <v>84</v>
      </c>
      <c r="M540">
        <v>51000</v>
      </c>
    </row>
    <row r="541" spans="1:13">
      <c r="A541">
        <v>2008</v>
      </c>
      <c r="B541" t="s">
        <v>150</v>
      </c>
      <c r="C541" t="s">
        <v>57</v>
      </c>
      <c r="D541" t="s">
        <v>51</v>
      </c>
      <c r="E541" t="s">
        <v>62</v>
      </c>
      <c r="F541">
        <v>39572</v>
      </c>
      <c r="G541">
        <v>39575.870410968048</v>
      </c>
      <c r="H541">
        <f>ROUND(Database[[#This Row],[VIAGEM]]-Database[[#This Row],[ORDEM]],0)</f>
        <v>4</v>
      </c>
      <c r="I541">
        <v>1</v>
      </c>
      <c r="J541" t="s">
        <v>73</v>
      </c>
      <c r="K541" t="s">
        <v>108</v>
      </c>
      <c r="L541" t="s">
        <v>83</v>
      </c>
      <c r="M541">
        <v>200</v>
      </c>
    </row>
    <row r="542" spans="1:13">
      <c r="A542">
        <v>2008</v>
      </c>
      <c r="B542" t="s">
        <v>146</v>
      </c>
      <c r="C542" t="s">
        <v>58</v>
      </c>
      <c r="D542" t="s">
        <v>105</v>
      </c>
      <c r="E542" t="s">
        <v>59</v>
      </c>
      <c r="F542">
        <v>39776</v>
      </c>
      <c r="G542">
        <v>39783.996467035184</v>
      </c>
      <c r="H542">
        <f>ROUND(Database[[#This Row],[VIAGEM]]-Database[[#This Row],[ORDEM]],0)</f>
        <v>8</v>
      </c>
      <c r="I542">
        <v>0</v>
      </c>
      <c r="J542" t="s">
        <v>73</v>
      </c>
      <c r="K542" t="s">
        <v>106</v>
      </c>
      <c r="L542" t="s">
        <v>83</v>
      </c>
      <c r="M542">
        <v>100</v>
      </c>
    </row>
    <row r="543" spans="1:13">
      <c r="A543">
        <v>2008</v>
      </c>
      <c r="B543" t="s">
        <v>156</v>
      </c>
      <c r="C543" t="s">
        <v>25</v>
      </c>
      <c r="D543" t="s">
        <v>45</v>
      </c>
      <c r="E543" t="s">
        <v>60</v>
      </c>
      <c r="F543">
        <v>39560</v>
      </c>
      <c r="G543">
        <v>39569.559070638694</v>
      </c>
      <c r="H543">
        <f>ROUND(Database[[#This Row],[VIAGEM]]-Database[[#This Row],[ORDEM]],0)</f>
        <v>10</v>
      </c>
      <c r="I543">
        <v>1</v>
      </c>
      <c r="J543" t="s">
        <v>73</v>
      </c>
      <c r="K543" t="s">
        <v>107</v>
      </c>
      <c r="L543" t="s">
        <v>83</v>
      </c>
      <c r="M543">
        <v>400</v>
      </c>
    </row>
    <row r="544" spans="1:13">
      <c r="A544">
        <v>2008</v>
      </c>
      <c r="B544" t="s">
        <v>149</v>
      </c>
      <c r="C544" t="s">
        <v>57</v>
      </c>
      <c r="D544" t="s">
        <v>51</v>
      </c>
      <c r="E544" t="s">
        <v>56</v>
      </c>
      <c r="F544">
        <v>39677</v>
      </c>
      <c r="G544">
        <v>39680.320435881156</v>
      </c>
      <c r="H544">
        <f>ROUND(Database[[#This Row],[VIAGEM]]-Database[[#This Row],[ORDEM]],0)</f>
        <v>3</v>
      </c>
      <c r="I544">
        <v>1</v>
      </c>
      <c r="J544" t="s">
        <v>136</v>
      </c>
      <c r="K544" t="s">
        <v>95</v>
      </c>
      <c r="L544" t="s">
        <v>83</v>
      </c>
      <c r="M544">
        <v>400</v>
      </c>
    </row>
    <row r="545" spans="1:13">
      <c r="A545">
        <v>2008</v>
      </c>
      <c r="B545" t="s">
        <v>149</v>
      </c>
      <c r="C545" t="s">
        <v>58</v>
      </c>
      <c r="D545" t="s">
        <v>105</v>
      </c>
      <c r="E545" t="s">
        <v>61</v>
      </c>
      <c r="F545">
        <v>39684</v>
      </c>
      <c r="G545">
        <v>39686.081845599074</v>
      </c>
      <c r="H545">
        <f>ROUND(Database[[#This Row],[VIAGEM]]-Database[[#This Row],[ORDEM]],0)</f>
        <v>2</v>
      </c>
      <c r="I545">
        <v>0</v>
      </c>
      <c r="J545" t="s">
        <v>80</v>
      </c>
      <c r="K545" t="s">
        <v>89</v>
      </c>
      <c r="L545" t="s">
        <v>81</v>
      </c>
      <c r="M545">
        <v>1000</v>
      </c>
    </row>
    <row r="546" spans="1:13">
      <c r="A546">
        <v>2008</v>
      </c>
      <c r="B546" t="s">
        <v>156</v>
      </c>
      <c r="C546" t="s">
        <v>60</v>
      </c>
      <c r="D546" t="s">
        <v>49</v>
      </c>
      <c r="E546" t="s">
        <v>25</v>
      </c>
      <c r="F546">
        <v>39551</v>
      </c>
      <c r="G546">
        <v>39558.568157731963</v>
      </c>
      <c r="H546">
        <f>ROUND(Database[[#This Row],[VIAGEM]]-Database[[#This Row],[ORDEM]],0)</f>
        <v>8</v>
      </c>
      <c r="I546">
        <v>1</v>
      </c>
      <c r="J546" t="s">
        <v>71</v>
      </c>
      <c r="K546" t="s">
        <v>103</v>
      </c>
      <c r="L546" t="s">
        <v>84</v>
      </c>
      <c r="M546">
        <v>78000</v>
      </c>
    </row>
    <row r="547" spans="1:13">
      <c r="A547">
        <v>2008</v>
      </c>
      <c r="B547" t="s">
        <v>147</v>
      </c>
      <c r="C547" t="s">
        <v>61</v>
      </c>
      <c r="D547" t="s">
        <v>48</v>
      </c>
      <c r="E547" t="s">
        <v>25</v>
      </c>
      <c r="F547">
        <v>39611</v>
      </c>
      <c r="G547">
        <v>39619.755041323981</v>
      </c>
      <c r="H547">
        <f>ROUND(Database[[#This Row],[VIAGEM]]-Database[[#This Row],[ORDEM]],0)</f>
        <v>9</v>
      </c>
      <c r="I547">
        <v>0</v>
      </c>
      <c r="J547" t="s">
        <v>70</v>
      </c>
      <c r="K547" t="s">
        <v>90</v>
      </c>
      <c r="L547" t="s">
        <v>82</v>
      </c>
      <c r="M547">
        <v>4000</v>
      </c>
    </row>
    <row r="548" spans="1:13">
      <c r="A548">
        <v>2008</v>
      </c>
      <c r="B548" t="s">
        <v>147</v>
      </c>
      <c r="C548" t="s">
        <v>61</v>
      </c>
      <c r="D548" t="s">
        <v>48</v>
      </c>
      <c r="E548" t="s">
        <v>62</v>
      </c>
      <c r="F548">
        <v>39600</v>
      </c>
      <c r="G548">
        <v>39603.665114212541</v>
      </c>
      <c r="H548">
        <f>ROUND(Database[[#This Row],[VIAGEM]]-Database[[#This Row],[ORDEM]],0)</f>
        <v>4</v>
      </c>
      <c r="I548">
        <v>0</v>
      </c>
      <c r="J548" t="s">
        <v>74</v>
      </c>
      <c r="K548" t="s">
        <v>98</v>
      </c>
      <c r="L548" t="s">
        <v>83</v>
      </c>
      <c r="M548">
        <v>400</v>
      </c>
    </row>
    <row r="549" spans="1:13">
      <c r="A549">
        <v>2008</v>
      </c>
      <c r="B549" t="s">
        <v>147</v>
      </c>
      <c r="C549" t="s">
        <v>62</v>
      </c>
      <c r="D549" t="s">
        <v>47</v>
      </c>
      <c r="E549" t="s">
        <v>60</v>
      </c>
      <c r="F549">
        <v>39606</v>
      </c>
      <c r="G549">
        <v>39610.369478237328</v>
      </c>
      <c r="H549">
        <f>ROUND(Database[[#This Row],[VIAGEM]]-Database[[#This Row],[ORDEM]],0)</f>
        <v>4</v>
      </c>
      <c r="I549">
        <v>0</v>
      </c>
      <c r="J549" t="s">
        <v>72</v>
      </c>
      <c r="K549" t="s">
        <v>109</v>
      </c>
      <c r="L549" t="s">
        <v>85</v>
      </c>
      <c r="M549">
        <v>41000</v>
      </c>
    </row>
    <row r="550" spans="1:13">
      <c r="A550">
        <v>2008</v>
      </c>
      <c r="B550" t="s">
        <v>156</v>
      </c>
      <c r="C550" t="s">
        <v>56</v>
      </c>
      <c r="D550" t="s">
        <v>52</v>
      </c>
      <c r="E550" t="s">
        <v>62</v>
      </c>
      <c r="F550">
        <v>39542</v>
      </c>
      <c r="G550">
        <v>39550.101047424709</v>
      </c>
      <c r="H550">
        <f>ROUND(Database[[#This Row],[VIAGEM]]-Database[[#This Row],[ORDEM]],0)</f>
        <v>8</v>
      </c>
      <c r="I550">
        <v>0</v>
      </c>
      <c r="J550" t="s">
        <v>78</v>
      </c>
      <c r="K550" t="s">
        <v>99</v>
      </c>
      <c r="L550" t="s">
        <v>81</v>
      </c>
      <c r="M550">
        <v>1500</v>
      </c>
    </row>
    <row r="551" spans="1:13">
      <c r="A551">
        <v>2008</v>
      </c>
      <c r="B551" t="s">
        <v>147</v>
      </c>
      <c r="C551" t="s">
        <v>63</v>
      </c>
      <c r="D551" t="s">
        <v>46</v>
      </c>
      <c r="E551" t="s">
        <v>60</v>
      </c>
      <c r="F551">
        <v>39622</v>
      </c>
      <c r="G551">
        <v>39623.721717422399</v>
      </c>
      <c r="H551">
        <f>ROUND(Database[[#This Row],[VIAGEM]]-Database[[#This Row],[ORDEM]],0)</f>
        <v>2</v>
      </c>
      <c r="I551">
        <v>1</v>
      </c>
      <c r="J551" t="s">
        <v>73</v>
      </c>
      <c r="K551" t="s">
        <v>107</v>
      </c>
      <c r="L551" t="s">
        <v>83</v>
      </c>
      <c r="M551">
        <v>200</v>
      </c>
    </row>
    <row r="552" spans="1:13">
      <c r="A552">
        <v>2008</v>
      </c>
      <c r="B552" t="s">
        <v>145</v>
      </c>
      <c r="C552" t="s">
        <v>58</v>
      </c>
      <c r="D552" t="s">
        <v>105</v>
      </c>
      <c r="E552" t="s">
        <v>60</v>
      </c>
      <c r="F552">
        <v>39463</v>
      </c>
      <c r="G552">
        <v>39468.452878173659</v>
      </c>
      <c r="H552">
        <f>ROUND(Database[[#This Row],[VIAGEM]]-Database[[#This Row],[ORDEM]],0)</f>
        <v>5</v>
      </c>
      <c r="I552">
        <v>0</v>
      </c>
      <c r="J552" t="s">
        <v>72</v>
      </c>
      <c r="K552" t="s">
        <v>109</v>
      </c>
      <c r="L552" t="s">
        <v>85</v>
      </c>
      <c r="M552">
        <v>35000</v>
      </c>
    </row>
    <row r="553" spans="1:13">
      <c r="A553">
        <v>2008</v>
      </c>
      <c r="B553" t="s">
        <v>146</v>
      </c>
      <c r="C553" t="s">
        <v>62</v>
      </c>
      <c r="D553" t="s">
        <v>47</v>
      </c>
      <c r="E553" t="s">
        <v>60</v>
      </c>
      <c r="F553">
        <v>39777</v>
      </c>
      <c r="G553">
        <v>39780.014762776002</v>
      </c>
      <c r="H553">
        <f>ROUND(Database[[#This Row],[VIAGEM]]-Database[[#This Row],[ORDEM]],0)</f>
        <v>3</v>
      </c>
      <c r="I553">
        <v>1</v>
      </c>
      <c r="J553" t="s">
        <v>73</v>
      </c>
      <c r="K553" t="s">
        <v>106</v>
      </c>
      <c r="L553" t="s">
        <v>83</v>
      </c>
      <c r="M553">
        <v>500</v>
      </c>
    </row>
    <row r="554" spans="1:13">
      <c r="A554">
        <v>2008</v>
      </c>
      <c r="B554" t="s">
        <v>154</v>
      </c>
      <c r="C554" t="s">
        <v>62</v>
      </c>
      <c r="D554" t="s">
        <v>47</v>
      </c>
      <c r="E554" t="s">
        <v>60</v>
      </c>
      <c r="F554">
        <v>39481</v>
      </c>
      <c r="G554">
        <v>39488.092514586147</v>
      </c>
      <c r="H554">
        <f>ROUND(Database[[#This Row],[VIAGEM]]-Database[[#This Row],[ORDEM]],0)</f>
        <v>7</v>
      </c>
      <c r="I554">
        <v>0</v>
      </c>
      <c r="J554" t="s">
        <v>136</v>
      </c>
      <c r="K554" t="s">
        <v>94</v>
      </c>
      <c r="L554" t="s">
        <v>83</v>
      </c>
      <c r="M554">
        <v>200</v>
      </c>
    </row>
    <row r="555" spans="1:13">
      <c r="A555">
        <v>2008</v>
      </c>
      <c r="B555" t="s">
        <v>156</v>
      </c>
      <c r="C555" t="s">
        <v>63</v>
      </c>
      <c r="D555" t="s">
        <v>46</v>
      </c>
      <c r="E555" t="s">
        <v>62</v>
      </c>
      <c r="F555">
        <v>39557</v>
      </c>
      <c r="G555">
        <v>39558.729871435426</v>
      </c>
      <c r="H555">
        <f>ROUND(Database[[#This Row],[VIAGEM]]-Database[[#This Row],[ORDEM]],0)</f>
        <v>2</v>
      </c>
      <c r="I555">
        <v>1</v>
      </c>
      <c r="J555" t="s">
        <v>74</v>
      </c>
      <c r="K555" t="s">
        <v>96</v>
      </c>
      <c r="L555" t="s">
        <v>83</v>
      </c>
      <c r="M555">
        <v>200</v>
      </c>
    </row>
    <row r="556" spans="1:13">
      <c r="A556">
        <v>2008</v>
      </c>
      <c r="B556" t="s">
        <v>151</v>
      </c>
      <c r="C556" t="s">
        <v>60</v>
      </c>
      <c r="D556" t="s">
        <v>49</v>
      </c>
      <c r="E556" t="s">
        <v>61</v>
      </c>
      <c r="F556">
        <v>39508</v>
      </c>
      <c r="G556">
        <v>39513.402043409827</v>
      </c>
      <c r="H556">
        <f>ROUND(Database[[#This Row],[VIAGEM]]-Database[[#This Row],[ORDEM]],0)</f>
        <v>5</v>
      </c>
      <c r="I556">
        <v>0</v>
      </c>
      <c r="J556" t="s">
        <v>73</v>
      </c>
      <c r="K556" t="s">
        <v>106</v>
      </c>
      <c r="L556" t="s">
        <v>83</v>
      </c>
      <c r="M556">
        <v>200</v>
      </c>
    </row>
    <row r="557" spans="1:13">
      <c r="A557">
        <v>2008</v>
      </c>
      <c r="B557" t="s">
        <v>155</v>
      </c>
      <c r="C557" t="s">
        <v>25</v>
      </c>
      <c r="D557" t="s">
        <v>45</v>
      </c>
      <c r="E557" t="s">
        <v>62</v>
      </c>
      <c r="F557">
        <v>39703</v>
      </c>
      <c r="G557">
        <v>39711.347777325893</v>
      </c>
      <c r="H557">
        <f>ROUND(Database[[#This Row],[VIAGEM]]-Database[[#This Row],[ORDEM]],0)</f>
        <v>8</v>
      </c>
      <c r="I557">
        <v>0</v>
      </c>
      <c r="J557" t="s">
        <v>78</v>
      </c>
      <c r="K557" t="s">
        <v>101</v>
      </c>
      <c r="L557" t="s">
        <v>81</v>
      </c>
      <c r="M557">
        <v>1500</v>
      </c>
    </row>
    <row r="558" spans="1:13">
      <c r="A558">
        <v>2008</v>
      </c>
      <c r="B558" t="s">
        <v>147</v>
      </c>
      <c r="C558" t="s">
        <v>58</v>
      </c>
      <c r="D558" t="s">
        <v>105</v>
      </c>
      <c r="E558" t="s">
        <v>57</v>
      </c>
      <c r="F558">
        <v>39625</v>
      </c>
      <c r="G558">
        <v>39628.415154372211</v>
      </c>
      <c r="H558">
        <f>ROUND(Database[[#This Row],[VIAGEM]]-Database[[#This Row],[ORDEM]],0)</f>
        <v>3</v>
      </c>
      <c r="I558">
        <v>0</v>
      </c>
      <c r="J558" t="s">
        <v>136</v>
      </c>
      <c r="K558" t="s">
        <v>94</v>
      </c>
      <c r="L558" t="s">
        <v>83</v>
      </c>
      <c r="M558">
        <v>400</v>
      </c>
    </row>
    <row r="559" spans="1:13">
      <c r="A559">
        <v>2008</v>
      </c>
      <c r="B559" t="s">
        <v>148</v>
      </c>
      <c r="C559" t="s">
        <v>57</v>
      </c>
      <c r="D559" t="s">
        <v>51</v>
      </c>
      <c r="E559" t="s">
        <v>56</v>
      </c>
      <c r="F559">
        <v>39784</v>
      </c>
      <c r="G559">
        <v>39788.588189235525</v>
      </c>
      <c r="H559">
        <f>ROUND(Database[[#This Row],[VIAGEM]]-Database[[#This Row],[ORDEM]],0)</f>
        <v>5</v>
      </c>
      <c r="I559">
        <v>0</v>
      </c>
      <c r="J559" t="s">
        <v>73</v>
      </c>
      <c r="K559" t="s">
        <v>106</v>
      </c>
      <c r="L559" t="s">
        <v>83</v>
      </c>
      <c r="M559">
        <v>200</v>
      </c>
    </row>
    <row r="560" spans="1:13">
      <c r="A560">
        <v>2008</v>
      </c>
      <c r="B560" t="s">
        <v>151</v>
      </c>
      <c r="C560" t="s">
        <v>58</v>
      </c>
      <c r="D560" t="s">
        <v>105</v>
      </c>
      <c r="E560" t="s">
        <v>57</v>
      </c>
      <c r="F560">
        <v>39529</v>
      </c>
      <c r="G560">
        <v>39530.485832225429</v>
      </c>
      <c r="H560">
        <f>ROUND(Database[[#This Row],[VIAGEM]]-Database[[#This Row],[ORDEM]],0)</f>
        <v>1</v>
      </c>
      <c r="I560">
        <v>0</v>
      </c>
      <c r="J560" t="s">
        <v>73</v>
      </c>
      <c r="K560" t="s">
        <v>107</v>
      </c>
      <c r="L560" t="s">
        <v>83</v>
      </c>
      <c r="M560">
        <v>400</v>
      </c>
    </row>
    <row r="561" spans="1:13">
      <c r="A561">
        <v>2008</v>
      </c>
      <c r="B561" t="s">
        <v>155</v>
      </c>
      <c r="C561" t="s">
        <v>61</v>
      </c>
      <c r="D561" t="s">
        <v>48</v>
      </c>
      <c r="E561" t="s">
        <v>63</v>
      </c>
      <c r="F561">
        <v>39704</v>
      </c>
      <c r="G561">
        <v>39712.739095568795</v>
      </c>
      <c r="H561">
        <f>ROUND(Database[[#This Row],[VIAGEM]]-Database[[#This Row],[ORDEM]],0)</f>
        <v>9</v>
      </c>
      <c r="I561">
        <v>0</v>
      </c>
      <c r="J561" t="s">
        <v>74</v>
      </c>
      <c r="K561" t="s">
        <v>97</v>
      </c>
      <c r="L561" t="s">
        <v>83</v>
      </c>
      <c r="M561">
        <v>100</v>
      </c>
    </row>
    <row r="562" spans="1:13">
      <c r="A562">
        <v>2008</v>
      </c>
      <c r="B562" t="s">
        <v>146</v>
      </c>
      <c r="C562" t="s">
        <v>58</v>
      </c>
      <c r="D562" t="s">
        <v>105</v>
      </c>
      <c r="E562" t="s">
        <v>61</v>
      </c>
      <c r="F562">
        <v>39764</v>
      </c>
      <c r="G562">
        <v>39772.146953102449</v>
      </c>
      <c r="H562">
        <f>ROUND(Database[[#This Row],[VIAGEM]]-Database[[#This Row],[ORDEM]],0)</f>
        <v>8</v>
      </c>
      <c r="I562">
        <v>1</v>
      </c>
      <c r="J562" t="s">
        <v>72</v>
      </c>
      <c r="K562" t="s">
        <v>111</v>
      </c>
      <c r="L562" t="s">
        <v>85</v>
      </c>
      <c r="M562">
        <v>36000</v>
      </c>
    </row>
    <row r="563" spans="1:13">
      <c r="A563">
        <v>2008</v>
      </c>
      <c r="B563" t="s">
        <v>156</v>
      </c>
      <c r="C563" t="s">
        <v>63</v>
      </c>
      <c r="D563" t="s">
        <v>46</v>
      </c>
      <c r="E563" t="s">
        <v>25</v>
      </c>
      <c r="F563">
        <v>39554</v>
      </c>
      <c r="G563">
        <v>39563.38824155138</v>
      </c>
      <c r="H563">
        <f>ROUND(Database[[#This Row],[VIAGEM]]-Database[[#This Row],[ORDEM]],0)</f>
        <v>9</v>
      </c>
      <c r="I563">
        <v>0</v>
      </c>
      <c r="J563" t="s">
        <v>72</v>
      </c>
      <c r="K563" t="s">
        <v>110</v>
      </c>
      <c r="L563" t="s">
        <v>85</v>
      </c>
      <c r="M563">
        <v>19000</v>
      </c>
    </row>
    <row r="564" spans="1:13">
      <c r="A564">
        <v>2008</v>
      </c>
      <c r="B564" t="s">
        <v>146</v>
      </c>
      <c r="C564" t="s">
        <v>57</v>
      </c>
      <c r="D564" t="s">
        <v>51</v>
      </c>
      <c r="E564" t="s">
        <v>61</v>
      </c>
      <c r="F564">
        <v>39755</v>
      </c>
      <c r="G564">
        <v>39760.485658191064</v>
      </c>
      <c r="H564">
        <f>ROUND(Database[[#This Row],[VIAGEM]]-Database[[#This Row],[ORDEM]],0)</f>
        <v>5</v>
      </c>
      <c r="I564">
        <v>1</v>
      </c>
      <c r="J564" t="s">
        <v>73</v>
      </c>
      <c r="K564" t="s">
        <v>108</v>
      </c>
      <c r="L564" t="s">
        <v>83</v>
      </c>
      <c r="M564">
        <v>300</v>
      </c>
    </row>
    <row r="565" spans="1:13">
      <c r="A565">
        <v>2008</v>
      </c>
      <c r="B565" t="s">
        <v>150</v>
      </c>
      <c r="C565" t="s">
        <v>61</v>
      </c>
      <c r="D565" t="s">
        <v>48</v>
      </c>
      <c r="E565" t="s">
        <v>63</v>
      </c>
      <c r="F565">
        <v>39593</v>
      </c>
      <c r="G565">
        <v>39596.799560570347</v>
      </c>
      <c r="H565">
        <f>ROUND(Database[[#This Row],[VIAGEM]]-Database[[#This Row],[ORDEM]],0)</f>
        <v>4</v>
      </c>
      <c r="I565">
        <v>0</v>
      </c>
      <c r="J565" t="s">
        <v>78</v>
      </c>
      <c r="K565" t="s">
        <v>101</v>
      </c>
      <c r="L565" t="s">
        <v>81</v>
      </c>
      <c r="M565">
        <v>2000</v>
      </c>
    </row>
    <row r="566" spans="1:13">
      <c r="A566">
        <v>2008</v>
      </c>
      <c r="B566" t="s">
        <v>152</v>
      </c>
      <c r="C566" t="s">
        <v>25</v>
      </c>
      <c r="D566" t="s">
        <v>45</v>
      </c>
      <c r="E566" t="s">
        <v>62</v>
      </c>
      <c r="F566">
        <v>39733</v>
      </c>
      <c r="G566">
        <v>39736.191440515249</v>
      </c>
      <c r="H566">
        <f>ROUND(Database[[#This Row],[VIAGEM]]-Database[[#This Row],[ORDEM]],0)</f>
        <v>3</v>
      </c>
      <c r="I566">
        <v>0</v>
      </c>
      <c r="J566" t="s">
        <v>71</v>
      </c>
      <c r="K566" t="s">
        <v>104</v>
      </c>
      <c r="L566" t="s">
        <v>84</v>
      </c>
      <c r="M566">
        <v>80000</v>
      </c>
    </row>
    <row r="567" spans="1:13">
      <c r="A567">
        <v>2008</v>
      </c>
      <c r="B567" t="s">
        <v>147</v>
      </c>
      <c r="C567" t="s">
        <v>58</v>
      </c>
      <c r="D567" t="s">
        <v>105</v>
      </c>
      <c r="E567" t="s">
        <v>57</v>
      </c>
      <c r="F567">
        <v>39613</v>
      </c>
      <c r="G567">
        <v>39614.471877286647</v>
      </c>
      <c r="H567">
        <f>ROUND(Database[[#This Row],[VIAGEM]]-Database[[#This Row],[ORDEM]],0)</f>
        <v>1</v>
      </c>
      <c r="I567">
        <v>0</v>
      </c>
      <c r="J567" t="s">
        <v>73</v>
      </c>
      <c r="K567" t="s">
        <v>107</v>
      </c>
      <c r="L567" t="s">
        <v>83</v>
      </c>
      <c r="M567">
        <v>500</v>
      </c>
    </row>
    <row r="568" spans="1:13">
      <c r="A568">
        <v>2008</v>
      </c>
      <c r="B568" t="s">
        <v>156</v>
      </c>
      <c r="C568" t="s">
        <v>62</v>
      </c>
      <c r="D568" t="s">
        <v>47</v>
      </c>
      <c r="E568" t="s">
        <v>58</v>
      </c>
      <c r="F568">
        <v>39563</v>
      </c>
      <c r="G568">
        <v>39566.417322637666</v>
      </c>
      <c r="H568">
        <f>ROUND(Database[[#This Row],[VIAGEM]]-Database[[#This Row],[ORDEM]],0)</f>
        <v>3</v>
      </c>
      <c r="I568">
        <v>0</v>
      </c>
      <c r="J568" t="s">
        <v>80</v>
      </c>
      <c r="K568" t="s">
        <v>88</v>
      </c>
      <c r="L568" t="s">
        <v>138</v>
      </c>
      <c r="M568">
        <v>10</v>
      </c>
    </row>
    <row r="569" spans="1:13">
      <c r="A569">
        <v>2008</v>
      </c>
      <c r="B569" t="s">
        <v>148</v>
      </c>
      <c r="C569" t="s">
        <v>63</v>
      </c>
      <c r="D569" t="s">
        <v>46</v>
      </c>
      <c r="E569" t="s">
        <v>62</v>
      </c>
      <c r="F569">
        <v>39798</v>
      </c>
      <c r="G569">
        <v>39801.622238632721</v>
      </c>
      <c r="H569">
        <f>ROUND(Database[[#This Row],[VIAGEM]]-Database[[#This Row],[ORDEM]],0)</f>
        <v>4</v>
      </c>
      <c r="I569">
        <v>0</v>
      </c>
      <c r="J569" t="s">
        <v>80</v>
      </c>
      <c r="K569" t="s">
        <v>89</v>
      </c>
      <c r="L569" t="s">
        <v>81</v>
      </c>
      <c r="M569">
        <v>1000</v>
      </c>
    </row>
    <row r="570" spans="1:13">
      <c r="A570">
        <v>2008</v>
      </c>
      <c r="B570" t="s">
        <v>155</v>
      </c>
      <c r="C570" t="s">
        <v>58</v>
      </c>
      <c r="D570" t="s">
        <v>105</v>
      </c>
      <c r="E570" t="s">
        <v>63</v>
      </c>
      <c r="F570">
        <v>39697</v>
      </c>
      <c r="G570">
        <v>39700.138779414279</v>
      </c>
      <c r="H570">
        <f>ROUND(Database[[#This Row],[VIAGEM]]-Database[[#This Row],[ORDEM]],0)</f>
        <v>3</v>
      </c>
      <c r="I570">
        <v>0</v>
      </c>
      <c r="J570" t="s">
        <v>70</v>
      </c>
      <c r="K570" t="s">
        <v>90</v>
      </c>
      <c r="L570" t="s">
        <v>82</v>
      </c>
      <c r="M570">
        <v>5000</v>
      </c>
    </row>
    <row r="571" spans="1:13">
      <c r="A571">
        <v>2008</v>
      </c>
      <c r="B571" t="s">
        <v>146</v>
      </c>
      <c r="C571" t="s">
        <v>56</v>
      </c>
      <c r="D571" t="s">
        <v>52</v>
      </c>
      <c r="E571" t="s">
        <v>57</v>
      </c>
      <c r="F571">
        <v>39764</v>
      </c>
      <c r="G571">
        <v>39765.925262892779</v>
      </c>
      <c r="H571">
        <f>ROUND(Database[[#This Row],[VIAGEM]]-Database[[#This Row],[ORDEM]],0)</f>
        <v>2</v>
      </c>
      <c r="I571">
        <v>0</v>
      </c>
      <c r="J571" t="s">
        <v>72</v>
      </c>
      <c r="K571" t="s">
        <v>111</v>
      </c>
      <c r="L571" t="s">
        <v>85</v>
      </c>
      <c r="M571">
        <v>34000</v>
      </c>
    </row>
    <row r="572" spans="1:13">
      <c r="A572">
        <v>2008</v>
      </c>
      <c r="B572" t="s">
        <v>145</v>
      </c>
      <c r="C572" t="s">
        <v>61</v>
      </c>
      <c r="D572" t="s">
        <v>48</v>
      </c>
      <c r="E572" t="s">
        <v>25</v>
      </c>
      <c r="F572">
        <v>39464</v>
      </c>
      <c r="G572">
        <v>39470.53937525316</v>
      </c>
      <c r="H572">
        <f>ROUND(Database[[#This Row],[VIAGEM]]-Database[[#This Row],[ORDEM]],0)</f>
        <v>7</v>
      </c>
      <c r="I572">
        <v>1</v>
      </c>
      <c r="J572" t="s">
        <v>73</v>
      </c>
      <c r="K572" t="s">
        <v>106</v>
      </c>
      <c r="L572" t="s">
        <v>83</v>
      </c>
      <c r="M572">
        <v>100</v>
      </c>
    </row>
    <row r="573" spans="1:13">
      <c r="A573">
        <v>2008</v>
      </c>
      <c r="B573" t="s">
        <v>150</v>
      </c>
      <c r="C573" t="s">
        <v>25</v>
      </c>
      <c r="D573" t="s">
        <v>45</v>
      </c>
      <c r="E573" t="s">
        <v>57</v>
      </c>
      <c r="F573">
        <v>39591</v>
      </c>
      <c r="G573">
        <v>39599.814321572187</v>
      </c>
      <c r="H573">
        <f>ROUND(Database[[#This Row],[VIAGEM]]-Database[[#This Row],[ORDEM]],0)</f>
        <v>9</v>
      </c>
      <c r="I573">
        <v>1</v>
      </c>
      <c r="J573" t="s">
        <v>73</v>
      </c>
      <c r="K573" t="s">
        <v>107</v>
      </c>
      <c r="L573" t="s">
        <v>83</v>
      </c>
      <c r="M573">
        <v>300</v>
      </c>
    </row>
    <row r="574" spans="1:13">
      <c r="A574">
        <v>2008</v>
      </c>
      <c r="B574" t="s">
        <v>146</v>
      </c>
      <c r="C574" t="s">
        <v>63</v>
      </c>
      <c r="D574" t="s">
        <v>46</v>
      </c>
      <c r="E574" t="s">
        <v>25</v>
      </c>
      <c r="F574">
        <v>39765</v>
      </c>
      <c r="G574">
        <v>39773.207309797384</v>
      </c>
      <c r="H574">
        <f>ROUND(Database[[#This Row],[VIAGEM]]-Database[[#This Row],[ORDEM]],0)</f>
        <v>8</v>
      </c>
      <c r="I574">
        <v>0</v>
      </c>
      <c r="J574" t="s">
        <v>70</v>
      </c>
      <c r="K574" t="s">
        <v>92</v>
      </c>
      <c r="L574" t="s">
        <v>82</v>
      </c>
      <c r="M574">
        <v>4000</v>
      </c>
    </row>
    <row r="575" spans="1:13">
      <c r="A575">
        <v>2008</v>
      </c>
      <c r="B575" t="s">
        <v>152</v>
      </c>
      <c r="C575" t="s">
        <v>56</v>
      </c>
      <c r="D575" t="s">
        <v>52</v>
      </c>
      <c r="E575" t="s">
        <v>59</v>
      </c>
      <c r="F575">
        <v>39744</v>
      </c>
      <c r="G575">
        <v>39752.306636302441</v>
      </c>
      <c r="H575">
        <f>ROUND(Database[[#This Row],[VIAGEM]]-Database[[#This Row],[ORDEM]],0)</f>
        <v>8</v>
      </c>
      <c r="I575">
        <v>0</v>
      </c>
      <c r="J575" t="s">
        <v>71</v>
      </c>
      <c r="K575" t="s">
        <v>102</v>
      </c>
      <c r="L575" t="s">
        <v>84</v>
      </c>
      <c r="M575">
        <v>93000</v>
      </c>
    </row>
    <row r="576" spans="1:13">
      <c r="A576">
        <v>2008</v>
      </c>
      <c r="B576" t="s">
        <v>147</v>
      </c>
      <c r="C576" t="s">
        <v>57</v>
      </c>
      <c r="D576" t="s">
        <v>51</v>
      </c>
      <c r="E576" t="s">
        <v>63</v>
      </c>
      <c r="F576">
        <v>39629</v>
      </c>
      <c r="G576">
        <v>39636.764636750515</v>
      </c>
      <c r="H576">
        <f>ROUND(Database[[#This Row],[VIAGEM]]-Database[[#This Row],[ORDEM]],0)</f>
        <v>8</v>
      </c>
      <c r="I576">
        <v>1</v>
      </c>
      <c r="J576" t="s">
        <v>136</v>
      </c>
      <c r="K576" t="s">
        <v>93</v>
      </c>
      <c r="L576" t="s">
        <v>83</v>
      </c>
      <c r="M576">
        <v>400</v>
      </c>
    </row>
    <row r="577" spans="1:13">
      <c r="A577">
        <v>2008</v>
      </c>
      <c r="B577" t="s">
        <v>149</v>
      </c>
      <c r="C577" t="s">
        <v>60</v>
      </c>
      <c r="D577" t="s">
        <v>49</v>
      </c>
      <c r="E577" t="s">
        <v>61</v>
      </c>
      <c r="F577">
        <v>39663</v>
      </c>
      <c r="G577">
        <v>39670.711752509706</v>
      </c>
      <c r="H577">
        <f>ROUND(Database[[#This Row],[VIAGEM]]-Database[[#This Row],[ORDEM]],0)</f>
        <v>8</v>
      </c>
      <c r="I577">
        <v>1</v>
      </c>
      <c r="J577" t="s">
        <v>74</v>
      </c>
      <c r="K577" t="s">
        <v>98</v>
      </c>
      <c r="L577" t="s">
        <v>83</v>
      </c>
      <c r="M577">
        <v>200</v>
      </c>
    </row>
    <row r="578" spans="1:13">
      <c r="A578">
        <v>2008</v>
      </c>
      <c r="B578" t="s">
        <v>155</v>
      </c>
      <c r="C578" t="s">
        <v>59</v>
      </c>
      <c r="D578" t="s">
        <v>50</v>
      </c>
      <c r="E578" t="s">
        <v>58</v>
      </c>
      <c r="F578">
        <v>39712</v>
      </c>
      <c r="G578">
        <v>39714.178757881433</v>
      </c>
      <c r="H578">
        <f>ROUND(Database[[#This Row],[VIAGEM]]-Database[[#This Row],[ORDEM]],0)</f>
        <v>2</v>
      </c>
      <c r="I578">
        <v>1</v>
      </c>
      <c r="J578" t="s">
        <v>74</v>
      </c>
      <c r="K578" t="s">
        <v>96</v>
      </c>
      <c r="L578" t="s">
        <v>83</v>
      </c>
      <c r="M578">
        <v>400</v>
      </c>
    </row>
    <row r="579" spans="1:13">
      <c r="A579">
        <v>2008</v>
      </c>
      <c r="B579" t="s">
        <v>149</v>
      </c>
      <c r="C579" t="s">
        <v>58</v>
      </c>
      <c r="D579" t="s">
        <v>105</v>
      </c>
      <c r="E579" t="s">
        <v>61</v>
      </c>
      <c r="F579">
        <v>39680</v>
      </c>
      <c r="G579">
        <v>39685.36088583876</v>
      </c>
      <c r="H579">
        <f>ROUND(Database[[#This Row],[VIAGEM]]-Database[[#This Row],[ORDEM]],0)</f>
        <v>5</v>
      </c>
      <c r="I579">
        <v>1</v>
      </c>
      <c r="J579" t="s">
        <v>73</v>
      </c>
      <c r="K579" t="s">
        <v>106</v>
      </c>
      <c r="L579" t="s">
        <v>83</v>
      </c>
      <c r="M579">
        <v>500</v>
      </c>
    </row>
    <row r="580" spans="1:13">
      <c r="A580">
        <v>2008</v>
      </c>
      <c r="B580" t="s">
        <v>150</v>
      </c>
      <c r="C580" t="s">
        <v>59</v>
      </c>
      <c r="D580" t="s">
        <v>50</v>
      </c>
      <c r="E580" t="s">
        <v>25</v>
      </c>
      <c r="F580">
        <v>39571</v>
      </c>
      <c r="G580">
        <v>39575.305843607712</v>
      </c>
      <c r="H580">
        <f>ROUND(Database[[#This Row],[VIAGEM]]-Database[[#This Row],[ORDEM]],0)</f>
        <v>4</v>
      </c>
      <c r="I580">
        <v>1</v>
      </c>
      <c r="J580" t="s">
        <v>80</v>
      </c>
      <c r="K580" t="s">
        <v>89</v>
      </c>
      <c r="L580" t="s">
        <v>81</v>
      </c>
      <c r="M580">
        <v>2000</v>
      </c>
    </row>
    <row r="581" spans="1:13">
      <c r="A581">
        <v>2008</v>
      </c>
      <c r="B581" t="s">
        <v>152</v>
      </c>
      <c r="C581" t="s">
        <v>59</v>
      </c>
      <c r="D581" t="s">
        <v>50</v>
      </c>
      <c r="E581" t="s">
        <v>61</v>
      </c>
      <c r="F581">
        <v>39739</v>
      </c>
      <c r="G581">
        <v>39745.575414432198</v>
      </c>
      <c r="H581">
        <f>ROUND(Database[[#This Row],[VIAGEM]]-Database[[#This Row],[ORDEM]],0)</f>
        <v>7</v>
      </c>
      <c r="I581">
        <v>1</v>
      </c>
      <c r="J581" t="s">
        <v>74</v>
      </c>
      <c r="K581" t="s">
        <v>97</v>
      </c>
      <c r="L581" t="s">
        <v>83</v>
      </c>
      <c r="M581">
        <v>500</v>
      </c>
    </row>
    <row r="582" spans="1:13">
      <c r="A582">
        <v>2008</v>
      </c>
      <c r="B582" t="s">
        <v>147</v>
      </c>
      <c r="C582" t="s">
        <v>58</v>
      </c>
      <c r="D582" t="s">
        <v>105</v>
      </c>
      <c r="E582" t="s">
        <v>62</v>
      </c>
      <c r="F582">
        <v>39601</v>
      </c>
      <c r="G582">
        <v>39609.331683631957</v>
      </c>
      <c r="H582">
        <f>ROUND(Database[[#This Row],[VIAGEM]]-Database[[#This Row],[ORDEM]],0)</f>
        <v>8</v>
      </c>
      <c r="I582">
        <v>1</v>
      </c>
      <c r="J582" t="s">
        <v>136</v>
      </c>
      <c r="K582" t="s">
        <v>95</v>
      </c>
      <c r="L582" t="s">
        <v>83</v>
      </c>
      <c r="M582">
        <v>200</v>
      </c>
    </row>
    <row r="583" spans="1:13">
      <c r="A583">
        <v>2008</v>
      </c>
      <c r="B583" t="s">
        <v>145</v>
      </c>
      <c r="C583" t="s">
        <v>62</v>
      </c>
      <c r="D583" t="s">
        <v>47</v>
      </c>
      <c r="E583" t="s">
        <v>60</v>
      </c>
      <c r="F583">
        <v>39461</v>
      </c>
      <c r="G583">
        <v>39463.357579869196</v>
      </c>
      <c r="H583">
        <f>ROUND(Database[[#This Row],[VIAGEM]]-Database[[#This Row],[ORDEM]],0)</f>
        <v>2</v>
      </c>
      <c r="I583">
        <v>1</v>
      </c>
      <c r="J583" t="s">
        <v>80</v>
      </c>
      <c r="K583" t="s">
        <v>89</v>
      </c>
      <c r="L583" t="s">
        <v>81</v>
      </c>
      <c r="M583">
        <v>1500</v>
      </c>
    </row>
    <row r="584" spans="1:13">
      <c r="A584">
        <v>2008</v>
      </c>
      <c r="B584" t="s">
        <v>153</v>
      </c>
      <c r="C584" t="s">
        <v>25</v>
      </c>
      <c r="D584" t="s">
        <v>45</v>
      </c>
      <c r="E584" t="s">
        <v>62</v>
      </c>
      <c r="F584">
        <v>39637</v>
      </c>
      <c r="G584">
        <v>39638.421018118424</v>
      </c>
      <c r="H584">
        <f>ROUND(Database[[#This Row],[VIAGEM]]-Database[[#This Row],[ORDEM]],0)</f>
        <v>1</v>
      </c>
      <c r="I584">
        <v>1</v>
      </c>
      <c r="J584" t="s">
        <v>136</v>
      </c>
      <c r="K584" t="s">
        <v>94</v>
      </c>
      <c r="L584" t="s">
        <v>83</v>
      </c>
      <c r="M584">
        <v>300</v>
      </c>
    </row>
    <row r="585" spans="1:13">
      <c r="A585">
        <v>2008</v>
      </c>
      <c r="B585" t="s">
        <v>154</v>
      </c>
      <c r="C585" t="s">
        <v>58</v>
      </c>
      <c r="D585" t="s">
        <v>105</v>
      </c>
      <c r="E585" t="s">
        <v>25</v>
      </c>
      <c r="F585">
        <v>39480</v>
      </c>
      <c r="G585">
        <v>39481.63702270334</v>
      </c>
      <c r="H585">
        <f>ROUND(Database[[#This Row],[VIAGEM]]-Database[[#This Row],[ORDEM]],0)</f>
        <v>2</v>
      </c>
      <c r="I585">
        <v>0</v>
      </c>
      <c r="J585" t="s">
        <v>72</v>
      </c>
      <c r="K585" t="s">
        <v>111</v>
      </c>
      <c r="L585" t="s">
        <v>85</v>
      </c>
      <c r="M585">
        <v>45000</v>
      </c>
    </row>
    <row r="586" spans="1:13">
      <c r="A586">
        <v>2008</v>
      </c>
      <c r="B586" t="s">
        <v>155</v>
      </c>
      <c r="C586" t="s">
        <v>25</v>
      </c>
      <c r="D586" t="s">
        <v>45</v>
      </c>
      <c r="E586" t="s">
        <v>62</v>
      </c>
      <c r="F586">
        <v>39706</v>
      </c>
      <c r="G586">
        <v>39712.785664707044</v>
      </c>
      <c r="H586">
        <f>ROUND(Database[[#This Row],[VIAGEM]]-Database[[#This Row],[ORDEM]],0)</f>
        <v>7</v>
      </c>
      <c r="I586">
        <v>1</v>
      </c>
      <c r="J586" t="s">
        <v>73</v>
      </c>
      <c r="K586" t="s">
        <v>108</v>
      </c>
      <c r="L586" t="s">
        <v>83</v>
      </c>
      <c r="M586">
        <v>400</v>
      </c>
    </row>
    <row r="587" spans="1:13">
      <c r="A587">
        <v>2008</v>
      </c>
      <c r="B587" t="s">
        <v>150</v>
      </c>
      <c r="C587" t="s">
        <v>57</v>
      </c>
      <c r="D587" t="s">
        <v>51</v>
      </c>
      <c r="E587" t="s">
        <v>63</v>
      </c>
      <c r="F587">
        <v>39577</v>
      </c>
      <c r="G587">
        <v>39582.556252060553</v>
      </c>
      <c r="H587">
        <f>ROUND(Database[[#This Row],[VIAGEM]]-Database[[#This Row],[ORDEM]],0)</f>
        <v>6</v>
      </c>
      <c r="I587">
        <v>1</v>
      </c>
      <c r="J587" t="s">
        <v>72</v>
      </c>
      <c r="K587" t="s">
        <v>109</v>
      </c>
      <c r="L587" t="s">
        <v>85</v>
      </c>
      <c r="M587">
        <v>11000</v>
      </c>
    </row>
    <row r="588" spans="1:13">
      <c r="A588">
        <v>2008</v>
      </c>
      <c r="B588" t="s">
        <v>148</v>
      </c>
      <c r="C588" t="s">
        <v>63</v>
      </c>
      <c r="D588" t="s">
        <v>46</v>
      </c>
      <c r="E588" t="s">
        <v>25</v>
      </c>
      <c r="F588">
        <v>39808</v>
      </c>
      <c r="G588">
        <v>39817.430280717737</v>
      </c>
      <c r="H588">
        <f>ROUND(Database[[#This Row],[VIAGEM]]-Database[[#This Row],[ORDEM]],0)</f>
        <v>9</v>
      </c>
      <c r="I588">
        <v>1</v>
      </c>
      <c r="J588" t="s">
        <v>136</v>
      </c>
      <c r="K588" t="s">
        <v>95</v>
      </c>
      <c r="L588" t="s">
        <v>83</v>
      </c>
      <c r="M588">
        <v>500</v>
      </c>
    </row>
    <row r="589" spans="1:13">
      <c r="A589">
        <v>2008</v>
      </c>
      <c r="B589" t="s">
        <v>155</v>
      </c>
      <c r="C589" t="s">
        <v>61</v>
      </c>
      <c r="D589" t="s">
        <v>48</v>
      </c>
      <c r="E589" t="s">
        <v>59</v>
      </c>
      <c r="F589">
        <v>39713</v>
      </c>
      <c r="G589">
        <v>39720.037153852521</v>
      </c>
      <c r="H589">
        <f>ROUND(Database[[#This Row],[VIAGEM]]-Database[[#This Row],[ORDEM]],0)</f>
        <v>7</v>
      </c>
      <c r="I589">
        <v>1</v>
      </c>
      <c r="J589" t="s">
        <v>136</v>
      </c>
      <c r="K589" t="s">
        <v>95</v>
      </c>
      <c r="L589" t="s">
        <v>83</v>
      </c>
      <c r="M589">
        <v>500</v>
      </c>
    </row>
    <row r="590" spans="1:13">
      <c r="A590">
        <v>2008</v>
      </c>
      <c r="B590" t="s">
        <v>156</v>
      </c>
      <c r="C590" t="s">
        <v>25</v>
      </c>
      <c r="D590" t="s">
        <v>45</v>
      </c>
      <c r="E590" t="s">
        <v>58</v>
      </c>
      <c r="F590">
        <v>39554</v>
      </c>
      <c r="G590">
        <v>39555.598193824313</v>
      </c>
      <c r="H590">
        <f>ROUND(Database[[#This Row],[VIAGEM]]-Database[[#This Row],[ORDEM]],0)</f>
        <v>2</v>
      </c>
      <c r="I590">
        <v>0</v>
      </c>
      <c r="J590" t="s">
        <v>72</v>
      </c>
      <c r="K590" t="s">
        <v>111</v>
      </c>
      <c r="L590" t="s">
        <v>85</v>
      </c>
      <c r="M590">
        <v>42000</v>
      </c>
    </row>
    <row r="591" spans="1:13">
      <c r="A591">
        <v>2008</v>
      </c>
      <c r="B591" t="s">
        <v>147</v>
      </c>
      <c r="C591" t="s">
        <v>25</v>
      </c>
      <c r="D591" t="s">
        <v>45</v>
      </c>
      <c r="E591" t="s">
        <v>57</v>
      </c>
      <c r="F591">
        <v>39605</v>
      </c>
      <c r="G591">
        <v>39614.466525184776</v>
      </c>
      <c r="H591">
        <f>ROUND(Database[[#This Row],[VIAGEM]]-Database[[#This Row],[ORDEM]],0)</f>
        <v>9</v>
      </c>
      <c r="I591">
        <v>0</v>
      </c>
      <c r="J591" t="s">
        <v>136</v>
      </c>
      <c r="K591" t="s">
        <v>95</v>
      </c>
      <c r="L591" t="s">
        <v>83</v>
      </c>
      <c r="M591">
        <v>100</v>
      </c>
    </row>
    <row r="592" spans="1:13">
      <c r="A592">
        <v>2008</v>
      </c>
      <c r="B592" t="s">
        <v>154</v>
      </c>
      <c r="C592" t="s">
        <v>62</v>
      </c>
      <c r="D592" t="s">
        <v>47</v>
      </c>
      <c r="E592" t="s">
        <v>25</v>
      </c>
      <c r="F592">
        <v>39500</v>
      </c>
      <c r="G592">
        <v>39506.767209446647</v>
      </c>
      <c r="H592">
        <f>ROUND(Database[[#This Row],[VIAGEM]]-Database[[#This Row],[ORDEM]],0)</f>
        <v>7</v>
      </c>
      <c r="I592">
        <v>0</v>
      </c>
      <c r="J592" t="s">
        <v>136</v>
      </c>
      <c r="K592" t="s">
        <v>94</v>
      </c>
      <c r="L592" t="s">
        <v>83</v>
      </c>
      <c r="M592">
        <v>200</v>
      </c>
    </row>
    <row r="593" spans="1:13">
      <c r="A593">
        <v>2008</v>
      </c>
      <c r="B593" t="s">
        <v>147</v>
      </c>
      <c r="C593" t="s">
        <v>61</v>
      </c>
      <c r="D593" t="s">
        <v>48</v>
      </c>
      <c r="E593" t="s">
        <v>60</v>
      </c>
      <c r="F593">
        <v>39604</v>
      </c>
      <c r="G593">
        <v>39606.01122665633</v>
      </c>
      <c r="H593">
        <f>ROUND(Database[[#This Row],[VIAGEM]]-Database[[#This Row],[ORDEM]],0)</f>
        <v>2</v>
      </c>
      <c r="I593">
        <v>1</v>
      </c>
      <c r="J593" t="s">
        <v>80</v>
      </c>
      <c r="K593" t="s">
        <v>88</v>
      </c>
      <c r="L593" t="s">
        <v>138</v>
      </c>
      <c r="M593">
        <v>30</v>
      </c>
    </row>
    <row r="594" spans="1:13">
      <c r="A594">
        <v>2008</v>
      </c>
      <c r="B594" t="s">
        <v>153</v>
      </c>
      <c r="C594" t="s">
        <v>56</v>
      </c>
      <c r="D594" t="s">
        <v>52</v>
      </c>
      <c r="E594" t="s">
        <v>63</v>
      </c>
      <c r="F594">
        <v>39643</v>
      </c>
      <c r="G594">
        <v>39648.676736795205</v>
      </c>
      <c r="H594">
        <f>ROUND(Database[[#This Row],[VIAGEM]]-Database[[#This Row],[ORDEM]],0)</f>
        <v>6</v>
      </c>
      <c r="I594">
        <v>0</v>
      </c>
      <c r="J594" t="s">
        <v>71</v>
      </c>
      <c r="K594" t="s">
        <v>104</v>
      </c>
      <c r="L594" t="s">
        <v>84</v>
      </c>
      <c r="M594">
        <v>68000</v>
      </c>
    </row>
    <row r="595" spans="1:13">
      <c r="A595">
        <v>2008</v>
      </c>
      <c r="B595" t="s">
        <v>145</v>
      </c>
      <c r="C595" t="s">
        <v>25</v>
      </c>
      <c r="D595" t="s">
        <v>45</v>
      </c>
      <c r="E595" t="s">
        <v>62</v>
      </c>
      <c r="F595">
        <v>39471</v>
      </c>
      <c r="G595">
        <v>39480.017817470187</v>
      </c>
      <c r="H595">
        <f>ROUND(Database[[#This Row],[VIAGEM]]-Database[[#This Row],[ORDEM]],0)</f>
        <v>9</v>
      </c>
      <c r="I595">
        <v>0</v>
      </c>
      <c r="J595" t="s">
        <v>73</v>
      </c>
      <c r="K595" t="s">
        <v>108</v>
      </c>
      <c r="L595" t="s">
        <v>83</v>
      </c>
      <c r="M595">
        <v>200</v>
      </c>
    </row>
    <row r="596" spans="1:13">
      <c r="A596">
        <v>2008</v>
      </c>
      <c r="B596" t="s">
        <v>153</v>
      </c>
      <c r="C596" t="s">
        <v>61</v>
      </c>
      <c r="D596" t="s">
        <v>48</v>
      </c>
      <c r="E596" t="s">
        <v>25</v>
      </c>
      <c r="F596">
        <v>39631</v>
      </c>
      <c r="G596">
        <v>39640.860971433372</v>
      </c>
      <c r="H596">
        <f>ROUND(Database[[#This Row],[VIAGEM]]-Database[[#This Row],[ORDEM]],0)</f>
        <v>10</v>
      </c>
      <c r="I596">
        <v>1</v>
      </c>
      <c r="J596" t="s">
        <v>80</v>
      </c>
      <c r="K596" t="s">
        <v>89</v>
      </c>
      <c r="L596" t="s">
        <v>81</v>
      </c>
      <c r="M596">
        <v>2000</v>
      </c>
    </row>
    <row r="597" spans="1:13">
      <c r="A597">
        <v>2008</v>
      </c>
      <c r="B597" t="s">
        <v>146</v>
      </c>
      <c r="C597" t="s">
        <v>25</v>
      </c>
      <c r="D597" t="s">
        <v>45</v>
      </c>
      <c r="E597" t="s">
        <v>58</v>
      </c>
      <c r="F597">
        <v>39762</v>
      </c>
      <c r="G597">
        <v>39763.619193913568</v>
      </c>
      <c r="H597">
        <f>ROUND(Database[[#This Row],[VIAGEM]]-Database[[#This Row],[ORDEM]],0)</f>
        <v>2</v>
      </c>
      <c r="I597">
        <v>0</v>
      </c>
      <c r="J597" t="s">
        <v>71</v>
      </c>
      <c r="K597" t="s">
        <v>103</v>
      </c>
      <c r="L597" t="s">
        <v>84</v>
      </c>
      <c r="M597">
        <v>78000</v>
      </c>
    </row>
    <row r="598" spans="1:13">
      <c r="A598">
        <v>2008</v>
      </c>
      <c r="B598" t="s">
        <v>152</v>
      </c>
      <c r="C598" t="s">
        <v>56</v>
      </c>
      <c r="D598" t="s">
        <v>52</v>
      </c>
      <c r="E598" t="s">
        <v>61</v>
      </c>
      <c r="F598">
        <v>39722</v>
      </c>
      <c r="G598">
        <v>39727.580756469746</v>
      </c>
      <c r="H598">
        <f>ROUND(Database[[#This Row],[VIAGEM]]-Database[[#This Row],[ORDEM]],0)</f>
        <v>6</v>
      </c>
      <c r="I598">
        <v>1</v>
      </c>
      <c r="J598" t="s">
        <v>72</v>
      </c>
      <c r="K598" t="s">
        <v>110</v>
      </c>
      <c r="L598" t="s">
        <v>85</v>
      </c>
      <c r="M598">
        <v>47000</v>
      </c>
    </row>
    <row r="599" spans="1:13">
      <c r="A599">
        <v>2008</v>
      </c>
      <c r="B599" t="s">
        <v>156</v>
      </c>
      <c r="C599" t="s">
        <v>61</v>
      </c>
      <c r="D599" t="s">
        <v>48</v>
      </c>
      <c r="E599" t="s">
        <v>60</v>
      </c>
      <c r="F599">
        <v>39541</v>
      </c>
      <c r="G599">
        <v>39549.684487177277</v>
      </c>
      <c r="H599">
        <f>ROUND(Database[[#This Row],[VIAGEM]]-Database[[#This Row],[ORDEM]],0)</f>
        <v>9</v>
      </c>
      <c r="I599">
        <v>0</v>
      </c>
      <c r="J599" t="s">
        <v>70</v>
      </c>
      <c r="K599" t="s">
        <v>91</v>
      </c>
      <c r="L599" t="s">
        <v>82</v>
      </c>
      <c r="M599">
        <v>1000</v>
      </c>
    </row>
    <row r="600" spans="1:13">
      <c r="A600">
        <v>2008</v>
      </c>
      <c r="B600" t="s">
        <v>155</v>
      </c>
      <c r="C600" t="s">
        <v>57</v>
      </c>
      <c r="D600" t="s">
        <v>51</v>
      </c>
      <c r="E600" t="s">
        <v>58</v>
      </c>
      <c r="F600">
        <v>39715</v>
      </c>
      <c r="G600">
        <v>39717.156887462545</v>
      </c>
      <c r="H600">
        <f>ROUND(Database[[#This Row],[VIAGEM]]-Database[[#This Row],[ORDEM]],0)</f>
        <v>2</v>
      </c>
      <c r="I600">
        <v>1</v>
      </c>
      <c r="J600" t="s">
        <v>78</v>
      </c>
      <c r="K600" t="s">
        <v>99</v>
      </c>
      <c r="L600" t="s">
        <v>81</v>
      </c>
      <c r="M600">
        <v>2500</v>
      </c>
    </row>
    <row r="601" spans="1:13">
      <c r="A601">
        <v>2008</v>
      </c>
      <c r="B601" t="s">
        <v>151</v>
      </c>
      <c r="C601" t="s">
        <v>60</v>
      </c>
      <c r="D601" t="s">
        <v>49</v>
      </c>
      <c r="E601" t="s">
        <v>25</v>
      </c>
      <c r="F601">
        <v>39528</v>
      </c>
      <c r="G601">
        <v>39536.436957764854</v>
      </c>
      <c r="H601">
        <f>ROUND(Database[[#This Row],[VIAGEM]]-Database[[#This Row],[ORDEM]],0)</f>
        <v>8</v>
      </c>
      <c r="I601">
        <v>1</v>
      </c>
      <c r="J601" t="s">
        <v>74</v>
      </c>
      <c r="K601" t="s">
        <v>97</v>
      </c>
      <c r="L601" t="s">
        <v>83</v>
      </c>
      <c r="M601">
        <v>300</v>
      </c>
    </row>
    <row r="602" spans="1:13">
      <c r="A602">
        <v>2008</v>
      </c>
      <c r="B602" t="s">
        <v>150</v>
      </c>
      <c r="C602" t="s">
        <v>63</v>
      </c>
      <c r="D602" t="s">
        <v>46</v>
      </c>
      <c r="E602" t="s">
        <v>62</v>
      </c>
      <c r="F602">
        <v>39595</v>
      </c>
      <c r="G602">
        <v>39599.583211394696</v>
      </c>
      <c r="H602">
        <f>ROUND(Database[[#This Row],[VIAGEM]]-Database[[#This Row],[ORDEM]],0)</f>
        <v>5</v>
      </c>
      <c r="I602">
        <v>1</v>
      </c>
      <c r="J602" t="s">
        <v>80</v>
      </c>
      <c r="K602" t="s">
        <v>89</v>
      </c>
      <c r="L602" t="s">
        <v>81</v>
      </c>
      <c r="M602">
        <v>1000</v>
      </c>
    </row>
    <row r="603" spans="1:13">
      <c r="A603">
        <v>2008</v>
      </c>
      <c r="B603" t="s">
        <v>149</v>
      </c>
      <c r="C603" t="s">
        <v>58</v>
      </c>
      <c r="D603" t="s">
        <v>105</v>
      </c>
      <c r="E603" t="s">
        <v>63</v>
      </c>
      <c r="F603">
        <v>39666</v>
      </c>
      <c r="G603">
        <v>39667.539306550905</v>
      </c>
      <c r="H603">
        <f>ROUND(Database[[#This Row],[VIAGEM]]-Database[[#This Row],[ORDEM]],0)</f>
        <v>2</v>
      </c>
      <c r="I603">
        <v>0</v>
      </c>
      <c r="J603" t="s">
        <v>70</v>
      </c>
      <c r="K603" t="s">
        <v>90</v>
      </c>
      <c r="L603" t="s">
        <v>82</v>
      </c>
      <c r="M603">
        <v>5000</v>
      </c>
    </row>
    <row r="604" spans="1:13">
      <c r="A604">
        <v>2008</v>
      </c>
      <c r="B604" t="s">
        <v>153</v>
      </c>
      <c r="C604" t="s">
        <v>61</v>
      </c>
      <c r="D604" t="s">
        <v>48</v>
      </c>
      <c r="E604" t="s">
        <v>59</v>
      </c>
      <c r="F604">
        <v>39646</v>
      </c>
      <c r="G604">
        <v>39650.048938716733</v>
      </c>
      <c r="H604">
        <f>ROUND(Database[[#This Row],[VIAGEM]]-Database[[#This Row],[ORDEM]],0)</f>
        <v>4</v>
      </c>
      <c r="I604">
        <v>1</v>
      </c>
      <c r="J604" t="s">
        <v>80</v>
      </c>
      <c r="K604" t="s">
        <v>88</v>
      </c>
      <c r="L604" t="s">
        <v>138</v>
      </c>
      <c r="M604">
        <v>50</v>
      </c>
    </row>
    <row r="605" spans="1:13">
      <c r="A605">
        <v>2008</v>
      </c>
      <c r="B605" t="s">
        <v>154</v>
      </c>
      <c r="C605" t="s">
        <v>59</v>
      </c>
      <c r="D605" t="s">
        <v>50</v>
      </c>
      <c r="E605" t="s">
        <v>58</v>
      </c>
      <c r="F605">
        <v>39507</v>
      </c>
      <c r="G605">
        <v>39516.401729246907</v>
      </c>
      <c r="H605">
        <f>ROUND(Database[[#This Row],[VIAGEM]]-Database[[#This Row],[ORDEM]],0)</f>
        <v>9</v>
      </c>
      <c r="I605">
        <v>1</v>
      </c>
      <c r="J605" t="s">
        <v>71</v>
      </c>
      <c r="K605" t="s">
        <v>102</v>
      </c>
      <c r="L605" t="s">
        <v>84</v>
      </c>
      <c r="M605">
        <v>80000</v>
      </c>
    </row>
    <row r="606" spans="1:13">
      <c r="A606">
        <v>2008</v>
      </c>
      <c r="B606" t="s">
        <v>147</v>
      </c>
      <c r="C606" t="s">
        <v>63</v>
      </c>
      <c r="D606" t="s">
        <v>46</v>
      </c>
      <c r="E606" t="s">
        <v>57</v>
      </c>
      <c r="F606">
        <v>39602</v>
      </c>
      <c r="G606">
        <v>39611.247252787653</v>
      </c>
      <c r="H606">
        <f>ROUND(Database[[#This Row],[VIAGEM]]-Database[[#This Row],[ORDEM]],0)</f>
        <v>9</v>
      </c>
      <c r="I606">
        <v>1</v>
      </c>
      <c r="J606" t="s">
        <v>74</v>
      </c>
      <c r="K606" t="s">
        <v>97</v>
      </c>
      <c r="L606" t="s">
        <v>83</v>
      </c>
      <c r="M606">
        <v>300</v>
      </c>
    </row>
    <row r="607" spans="1:13">
      <c r="A607">
        <v>2008</v>
      </c>
      <c r="B607" t="s">
        <v>146</v>
      </c>
      <c r="C607" t="s">
        <v>25</v>
      </c>
      <c r="D607" t="s">
        <v>45</v>
      </c>
      <c r="E607" t="s">
        <v>59</v>
      </c>
      <c r="F607">
        <v>39768</v>
      </c>
      <c r="G607">
        <v>39772.545741039401</v>
      </c>
      <c r="H607">
        <f>ROUND(Database[[#This Row],[VIAGEM]]-Database[[#This Row],[ORDEM]],0)</f>
        <v>5</v>
      </c>
      <c r="I607">
        <v>1</v>
      </c>
      <c r="J607" t="s">
        <v>136</v>
      </c>
      <c r="K607" t="s">
        <v>93</v>
      </c>
      <c r="L607" t="s">
        <v>83</v>
      </c>
      <c r="M607">
        <v>200</v>
      </c>
    </row>
    <row r="608" spans="1:13">
      <c r="A608">
        <v>2008</v>
      </c>
      <c r="B608" t="s">
        <v>147</v>
      </c>
      <c r="C608" t="s">
        <v>60</v>
      </c>
      <c r="D608" t="s">
        <v>49</v>
      </c>
      <c r="E608" t="s">
        <v>58</v>
      </c>
      <c r="F608">
        <v>39616</v>
      </c>
      <c r="G608">
        <v>39618.808941397911</v>
      </c>
      <c r="H608">
        <f>ROUND(Database[[#This Row],[VIAGEM]]-Database[[#This Row],[ORDEM]],0)</f>
        <v>3</v>
      </c>
      <c r="I608">
        <v>1</v>
      </c>
      <c r="J608" t="s">
        <v>74</v>
      </c>
      <c r="K608" t="s">
        <v>97</v>
      </c>
      <c r="L608" t="s">
        <v>83</v>
      </c>
      <c r="M608">
        <v>500</v>
      </c>
    </row>
    <row r="609" spans="1:13">
      <c r="A609">
        <v>2008</v>
      </c>
      <c r="B609" t="s">
        <v>153</v>
      </c>
      <c r="C609" t="s">
        <v>25</v>
      </c>
      <c r="D609" t="s">
        <v>45</v>
      </c>
      <c r="E609" t="s">
        <v>60</v>
      </c>
      <c r="F609">
        <v>39639</v>
      </c>
      <c r="G609">
        <v>39642.605468283655</v>
      </c>
      <c r="H609">
        <f>ROUND(Database[[#This Row],[VIAGEM]]-Database[[#This Row],[ORDEM]],0)</f>
        <v>4</v>
      </c>
      <c r="I609">
        <v>0</v>
      </c>
      <c r="J609" t="s">
        <v>78</v>
      </c>
      <c r="K609" t="s">
        <v>101</v>
      </c>
      <c r="L609" t="s">
        <v>81</v>
      </c>
      <c r="M609">
        <v>2500</v>
      </c>
    </row>
    <row r="610" spans="1:13">
      <c r="A610">
        <v>2008</v>
      </c>
      <c r="B610" t="s">
        <v>151</v>
      </c>
      <c r="C610" t="s">
        <v>57</v>
      </c>
      <c r="D610" t="s">
        <v>51</v>
      </c>
      <c r="E610" t="s">
        <v>25</v>
      </c>
      <c r="F610">
        <v>39520</v>
      </c>
      <c r="G610">
        <v>39527.496039028061</v>
      </c>
      <c r="H610">
        <f>ROUND(Database[[#This Row],[VIAGEM]]-Database[[#This Row],[ORDEM]],0)</f>
        <v>7</v>
      </c>
      <c r="I610">
        <v>0</v>
      </c>
      <c r="J610" t="s">
        <v>80</v>
      </c>
      <c r="K610" t="s">
        <v>87</v>
      </c>
      <c r="L610" t="s">
        <v>138</v>
      </c>
      <c r="M610">
        <v>20</v>
      </c>
    </row>
    <row r="611" spans="1:13">
      <c r="A611">
        <v>2008</v>
      </c>
      <c r="B611" t="s">
        <v>149</v>
      </c>
      <c r="C611" t="s">
        <v>63</v>
      </c>
      <c r="D611" t="s">
        <v>46</v>
      </c>
      <c r="E611" t="s">
        <v>60</v>
      </c>
      <c r="F611">
        <v>39661</v>
      </c>
      <c r="G611">
        <v>39663.402484196922</v>
      </c>
      <c r="H611">
        <f>ROUND(Database[[#This Row],[VIAGEM]]-Database[[#This Row],[ORDEM]],0)</f>
        <v>2</v>
      </c>
      <c r="I611">
        <v>1</v>
      </c>
      <c r="J611" t="s">
        <v>70</v>
      </c>
      <c r="K611" t="s">
        <v>91</v>
      </c>
      <c r="L611" t="s">
        <v>82</v>
      </c>
      <c r="M611">
        <v>5000</v>
      </c>
    </row>
    <row r="612" spans="1:13">
      <c r="A612">
        <v>2008</v>
      </c>
      <c r="B612" t="s">
        <v>151</v>
      </c>
      <c r="C612" t="s">
        <v>62</v>
      </c>
      <c r="D612" t="s">
        <v>47</v>
      </c>
      <c r="E612" t="s">
        <v>61</v>
      </c>
      <c r="F612">
        <v>39538</v>
      </c>
      <c r="G612">
        <v>39545.007988192971</v>
      </c>
      <c r="H612">
        <f>ROUND(Database[[#This Row],[VIAGEM]]-Database[[#This Row],[ORDEM]],0)</f>
        <v>7</v>
      </c>
      <c r="I612">
        <v>0</v>
      </c>
      <c r="J612" t="s">
        <v>70</v>
      </c>
      <c r="K612" t="s">
        <v>92</v>
      </c>
      <c r="L612" t="s">
        <v>82</v>
      </c>
      <c r="M612">
        <v>3000</v>
      </c>
    </row>
    <row r="613" spans="1:13">
      <c r="A613">
        <v>2008</v>
      </c>
      <c r="B613" t="s">
        <v>152</v>
      </c>
      <c r="C613" t="s">
        <v>59</v>
      </c>
      <c r="D613" t="s">
        <v>50</v>
      </c>
      <c r="E613" t="s">
        <v>63</v>
      </c>
      <c r="F613">
        <v>39722</v>
      </c>
      <c r="G613">
        <v>39730.226049680656</v>
      </c>
      <c r="H613">
        <f>ROUND(Database[[#This Row],[VIAGEM]]-Database[[#This Row],[ORDEM]],0)</f>
        <v>8</v>
      </c>
      <c r="I613">
        <v>0</v>
      </c>
      <c r="J613" t="s">
        <v>70</v>
      </c>
      <c r="K613" t="s">
        <v>91</v>
      </c>
      <c r="L613" t="s">
        <v>82</v>
      </c>
      <c r="M613">
        <v>4000</v>
      </c>
    </row>
    <row r="614" spans="1:13">
      <c r="A614">
        <v>2008</v>
      </c>
      <c r="B614" t="s">
        <v>156</v>
      </c>
      <c r="C614" t="s">
        <v>60</v>
      </c>
      <c r="D614" t="s">
        <v>49</v>
      </c>
      <c r="E614" t="s">
        <v>25</v>
      </c>
      <c r="F614">
        <v>39561</v>
      </c>
      <c r="G614">
        <v>39564.982107953067</v>
      </c>
      <c r="H614">
        <f>ROUND(Database[[#This Row],[VIAGEM]]-Database[[#This Row],[ORDEM]],0)</f>
        <v>4</v>
      </c>
      <c r="I614">
        <v>0</v>
      </c>
      <c r="J614" t="s">
        <v>73</v>
      </c>
      <c r="K614" t="s">
        <v>106</v>
      </c>
      <c r="L614" t="s">
        <v>83</v>
      </c>
      <c r="M614">
        <v>200</v>
      </c>
    </row>
    <row r="615" spans="1:13">
      <c r="A615">
        <v>2008</v>
      </c>
      <c r="B615" t="s">
        <v>156</v>
      </c>
      <c r="C615" t="s">
        <v>57</v>
      </c>
      <c r="D615" t="s">
        <v>51</v>
      </c>
      <c r="E615" t="s">
        <v>61</v>
      </c>
      <c r="F615">
        <v>39552</v>
      </c>
      <c r="G615">
        <v>39560.312081537799</v>
      </c>
      <c r="H615">
        <f>ROUND(Database[[#This Row],[VIAGEM]]-Database[[#This Row],[ORDEM]],0)</f>
        <v>8</v>
      </c>
      <c r="I615">
        <v>0</v>
      </c>
      <c r="J615" t="s">
        <v>136</v>
      </c>
      <c r="K615" t="s">
        <v>93</v>
      </c>
      <c r="L615" t="s">
        <v>83</v>
      </c>
      <c r="M615">
        <v>400</v>
      </c>
    </row>
    <row r="616" spans="1:13">
      <c r="A616">
        <v>2008</v>
      </c>
      <c r="B616" t="s">
        <v>147</v>
      </c>
      <c r="C616" t="s">
        <v>59</v>
      </c>
      <c r="D616" t="s">
        <v>50</v>
      </c>
      <c r="E616" t="s">
        <v>63</v>
      </c>
      <c r="F616">
        <v>39620</v>
      </c>
      <c r="G616">
        <v>39627.065184829218</v>
      </c>
      <c r="H616">
        <f>ROUND(Database[[#This Row],[VIAGEM]]-Database[[#This Row],[ORDEM]],0)</f>
        <v>7</v>
      </c>
      <c r="I616">
        <v>1</v>
      </c>
      <c r="J616" t="s">
        <v>78</v>
      </c>
      <c r="K616" t="s">
        <v>101</v>
      </c>
      <c r="L616" t="s">
        <v>81</v>
      </c>
      <c r="M616">
        <v>2000</v>
      </c>
    </row>
    <row r="617" spans="1:13">
      <c r="A617">
        <v>2008</v>
      </c>
      <c r="B617" t="s">
        <v>146</v>
      </c>
      <c r="C617" t="s">
        <v>61</v>
      </c>
      <c r="D617" t="s">
        <v>48</v>
      </c>
      <c r="E617" t="s">
        <v>60</v>
      </c>
      <c r="F617">
        <v>39773</v>
      </c>
      <c r="G617">
        <v>39777.117088716601</v>
      </c>
      <c r="H617">
        <f>ROUND(Database[[#This Row],[VIAGEM]]-Database[[#This Row],[ORDEM]],0)</f>
        <v>4</v>
      </c>
      <c r="I617">
        <v>0</v>
      </c>
      <c r="J617" t="s">
        <v>72</v>
      </c>
      <c r="K617" t="s">
        <v>111</v>
      </c>
      <c r="L617" t="s">
        <v>85</v>
      </c>
      <c r="M617">
        <v>47000</v>
      </c>
    </row>
    <row r="618" spans="1:13">
      <c r="A618">
        <v>2008</v>
      </c>
      <c r="B618" t="s">
        <v>155</v>
      </c>
      <c r="C618" t="s">
        <v>60</v>
      </c>
      <c r="D618" t="s">
        <v>49</v>
      </c>
      <c r="E618" t="s">
        <v>58</v>
      </c>
      <c r="F618">
        <v>39693</v>
      </c>
      <c r="G618">
        <v>39697.111170774151</v>
      </c>
      <c r="H618">
        <f>ROUND(Database[[#This Row],[VIAGEM]]-Database[[#This Row],[ORDEM]],0)</f>
        <v>4</v>
      </c>
      <c r="I618">
        <v>0</v>
      </c>
      <c r="J618" t="s">
        <v>71</v>
      </c>
      <c r="K618" t="s">
        <v>104</v>
      </c>
      <c r="L618" t="s">
        <v>84</v>
      </c>
      <c r="M618">
        <v>52000</v>
      </c>
    </row>
    <row r="619" spans="1:13">
      <c r="A619">
        <v>2007</v>
      </c>
      <c r="B619" t="s">
        <v>146</v>
      </c>
      <c r="C619" t="s">
        <v>63</v>
      </c>
      <c r="D619" t="s">
        <v>46</v>
      </c>
      <c r="E619" t="s">
        <v>62</v>
      </c>
      <c r="F619">
        <v>39408</v>
      </c>
      <c r="G619">
        <v>39413.641804081781</v>
      </c>
      <c r="H619">
        <f>ROUND(Database[[#This Row],[VIAGEM]]-Database[[#This Row],[ORDEM]],0)</f>
        <v>6</v>
      </c>
      <c r="I619">
        <v>0</v>
      </c>
      <c r="J619" t="s">
        <v>76</v>
      </c>
      <c r="K619" t="s">
        <v>113</v>
      </c>
      <c r="L619" t="s">
        <v>139</v>
      </c>
      <c r="M619">
        <v>700000</v>
      </c>
    </row>
    <row r="620" spans="1:13">
      <c r="A620">
        <v>2007</v>
      </c>
      <c r="B620" t="s">
        <v>150</v>
      </c>
      <c r="C620" t="s">
        <v>58</v>
      </c>
      <c r="D620" t="s">
        <v>105</v>
      </c>
      <c r="E620" t="s">
        <v>57</v>
      </c>
      <c r="F620">
        <v>39212</v>
      </c>
      <c r="G620">
        <v>39216.601571256993</v>
      </c>
      <c r="H620">
        <f>ROUND(Database[[#This Row],[VIAGEM]]-Database[[#This Row],[ORDEM]],0)</f>
        <v>5</v>
      </c>
      <c r="I620">
        <v>0</v>
      </c>
      <c r="J620" t="s">
        <v>74</v>
      </c>
      <c r="K620" t="s">
        <v>97</v>
      </c>
      <c r="L620" t="s">
        <v>83</v>
      </c>
      <c r="M620">
        <v>200</v>
      </c>
    </row>
    <row r="621" spans="1:13">
      <c r="A621">
        <v>2007</v>
      </c>
      <c r="B621" t="s">
        <v>151</v>
      </c>
      <c r="C621" t="s">
        <v>63</v>
      </c>
      <c r="D621" t="s">
        <v>46</v>
      </c>
      <c r="E621" t="s">
        <v>60</v>
      </c>
      <c r="F621">
        <v>39160</v>
      </c>
      <c r="G621">
        <v>39162.528831369127</v>
      </c>
      <c r="H621">
        <f>ROUND(Database[[#This Row],[VIAGEM]]-Database[[#This Row],[ORDEM]],0)</f>
        <v>3</v>
      </c>
      <c r="I621">
        <v>1</v>
      </c>
      <c r="J621" t="s">
        <v>136</v>
      </c>
      <c r="K621" t="s">
        <v>94</v>
      </c>
      <c r="L621" t="s">
        <v>83</v>
      </c>
      <c r="M621">
        <v>100</v>
      </c>
    </row>
    <row r="622" spans="1:13">
      <c r="A622">
        <v>2007</v>
      </c>
      <c r="B622" t="s">
        <v>154</v>
      </c>
      <c r="C622" t="s">
        <v>61</v>
      </c>
      <c r="D622" t="s">
        <v>48</v>
      </c>
      <c r="E622" t="s">
        <v>59</v>
      </c>
      <c r="F622">
        <v>39133</v>
      </c>
      <c r="G622">
        <v>39137.462495269217</v>
      </c>
      <c r="H622">
        <f>ROUND(Database[[#This Row],[VIAGEM]]-Database[[#This Row],[ORDEM]],0)</f>
        <v>4</v>
      </c>
      <c r="I622">
        <v>1</v>
      </c>
      <c r="J622" t="s">
        <v>70</v>
      </c>
      <c r="K622" t="s">
        <v>91</v>
      </c>
      <c r="L622" t="s">
        <v>82</v>
      </c>
      <c r="M622">
        <v>4000</v>
      </c>
    </row>
    <row r="623" spans="1:13">
      <c r="A623">
        <v>2007</v>
      </c>
      <c r="B623" t="s">
        <v>150</v>
      </c>
      <c r="C623" t="s">
        <v>60</v>
      </c>
      <c r="D623" t="s">
        <v>49</v>
      </c>
      <c r="E623" t="s">
        <v>63</v>
      </c>
      <c r="F623">
        <v>39219</v>
      </c>
      <c r="G623">
        <v>39222.673587733938</v>
      </c>
      <c r="H623">
        <f>ROUND(Database[[#This Row],[VIAGEM]]-Database[[#This Row],[ORDEM]],0)</f>
        <v>4</v>
      </c>
      <c r="I623">
        <v>0</v>
      </c>
      <c r="J623" t="s">
        <v>74</v>
      </c>
      <c r="K623" t="s">
        <v>98</v>
      </c>
      <c r="L623" t="s">
        <v>83</v>
      </c>
      <c r="M623">
        <v>200</v>
      </c>
    </row>
    <row r="624" spans="1:13">
      <c r="A624">
        <v>2007</v>
      </c>
      <c r="B624" t="s">
        <v>156</v>
      </c>
      <c r="C624" t="s">
        <v>59</v>
      </c>
      <c r="D624" t="s">
        <v>50</v>
      </c>
      <c r="E624" t="s">
        <v>57</v>
      </c>
      <c r="F624">
        <v>39179</v>
      </c>
      <c r="G624">
        <v>39188.948666364682</v>
      </c>
      <c r="H624">
        <f>ROUND(Database[[#This Row],[VIAGEM]]-Database[[#This Row],[ORDEM]],0)</f>
        <v>10</v>
      </c>
      <c r="I624">
        <v>1</v>
      </c>
      <c r="J624" t="s">
        <v>74</v>
      </c>
      <c r="K624" t="s">
        <v>98</v>
      </c>
      <c r="L624" t="s">
        <v>83</v>
      </c>
      <c r="M624">
        <v>400</v>
      </c>
    </row>
    <row r="625" spans="1:13">
      <c r="A625">
        <v>2007</v>
      </c>
      <c r="B625" t="s">
        <v>147</v>
      </c>
      <c r="C625" t="s">
        <v>58</v>
      </c>
      <c r="D625" t="s">
        <v>105</v>
      </c>
      <c r="E625" t="s">
        <v>56</v>
      </c>
      <c r="F625">
        <v>39249</v>
      </c>
      <c r="G625">
        <v>39254.720090223658</v>
      </c>
      <c r="H625">
        <f>ROUND(Database[[#This Row],[VIAGEM]]-Database[[#This Row],[ORDEM]],0)</f>
        <v>6</v>
      </c>
      <c r="I625">
        <v>1</v>
      </c>
      <c r="J625" t="s">
        <v>80</v>
      </c>
      <c r="K625" t="s">
        <v>88</v>
      </c>
      <c r="L625" t="s">
        <v>138</v>
      </c>
      <c r="M625">
        <v>10</v>
      </c>
    </row>
    <row r="626" spans="1:13">
      <c r="A626">
        <v>2007</v>
      </c>
      <c r="B626" t="s">
        <v>145</v>
      </c>
      <c r="C626" t="s">
        <v>63</v>
      </c>
      <c r="D626" t="s">
        <v>46</v>
      </c>
      <c r="E626" t="s">
        <v>59</v>
      </c>
      <c r="F626">
        <v>39090</v>
      </c>
      <c r="G626">
        <v>39094.149244676155</v>
      </c>
      <c r="H626">
        <f>ROUND(Database[[#This Row],[VIAGEM]]-Database[[#This Row],[ORDEM]],0)</f>
        <v>4</v>
      </c>
      <c r="I626">
        <v>0</v>
      </c>
      <c r="J626" t="s">
        <v>73</v>
      </c>
      <c r="K626" t="s">
        <v>108</v>
      </c>
      <c r="L626" t="s">
        <v>83</v>
      </c>
      <c r="M626">
        <v>300</v>
      </c>
    </row>
    <row r="627" spans="1:13">
      <c r="A627">
        <v>2007</v>
      </c>
      <c r="B627" t="s">
        <v>146</v>
      </c>
      <c r="C627" t="s">
        <v>62</v>
      </c>
      <c r="D627" t="s">
        <v>47</v>
      </c>
      <c r="E627" t="s">
        <v>61</v>
      </c>
      <c r="F627">
        <v>39394</v>
      </c>
      <c r="G627">
        <v>39394.273932458746</v>
      </c>
      <c r="H627">
        <f>ROUND(Database[[#This Row],[VIAGEM]]-Database[[#This Row],[ORDEM]],0)</f>
        <v>0</v>
      </c>
      <c r="I627">
        <v>1</v>
      </c>
      <c r="J627" t="s">
        <v>74</v>
      </c>
      <c r="K627" t="s">
        <v>98</v>
      </c>
      <c r="L627" t="s">
        <v>83</v>
      </c>
      <c r="M627">
        <v>400</v>
      </c>
    </row>
    <row r="628" spans="1:13">
      <c r="A628">
        <v>2007</v>
      </c>
      <c r="B628" t="s">
        <v>149</v>
      </c>
      <c r="C628" t="s">
        <v>61</v>
      </c>
      <c r="D628" t="s">
        <v>48</v>
      </c>
      <c r="E628" t="s">
        <v>62</v>
      </c>
      <c r="F628">
        <v>39317</v>
      </c>
      <c r="G628">
        <v>39318.897828095483</v>
      </c>
      <c r="H628">
        <f>ROUND(Database[[#This Row],[VIAGEM]]-Database[[#This Row],[ORDEM]],0)</f>
        <v>2</v>
      </c>
      <c r="I628">
        <v>0</v>
      </c>
      <c r="J628" t="s">
        <v>71</v>
      </c>
      <c r="K628" t="s">
        <v>103</v>
      </c>
      <c r="L628" t="s">
        <v>84</v>
      </c>
      <c r="M628">
        <v>95000</v>
      </c>
    </row>
    <row r="629" spans="1:13">
      <c r="A629">
        <v>2007</v>
      </c>
      <c r="B629" t="s">
        <v>156</v>
      </c>
      <c r="C629" t="s">
        <v>62</v>
      </c>
      <c r="D629" t="s">
        <v>47</v>
      </c>
      <c r="E629" t="s">
        <v>58</v>
      </c>
      <c r="F629">
        <v>39184</v>
      </c>
      <c r="G629">
        <v>39185.436814612927</v>
      </c>
      <c r="H629">
        <f>ROUND(Database[[#This Row],[VIAGEM]]-Database[[#This Row],[ORDEM]],0)</f>
        <v>1</v>
      </c>
      <c r="I629">
        <v>1</v>
      </c>
      <c r="J629" t="s">
        <v>70</v>
      </c>
      <c r="K629" t="s">
        <v>90</v>
      </c>
      <c r="L629" t="s">
        <v>82</v>
      </c>
      <c r="M629">
        <v>2000</v>
      </c>
    </row>
    <row r="630" spans="1:13">
      <c r="A630">
        <v>2007</v>
      </c>
      <c r="B630" t="s">
        <v>146</v>
      </c>
      <c r="C630" t="s">
        <v>56</v>
      </c>
      <c r="D630" t="s">
        <v>52</v>
      </c>
      <c r="E630" t="s">
        <v>59</v>
      </c>
      <c r="F630">
        <v>39407</v>
      </c>
      <c r="G630">
        <v>39408.076932599753</v>
      </c>
      <c r="H630">
        <f>ROUND(Database[[#This Row],[VIAGEM]]-Database[[#This Row],[ORDEM]],0)</f>
        <v>1</v>
      </c>
      <c r="I630">
        <v>0</v>
      </c>
      <c r="J630" t="s">
        <v>73</v>
      </c>
      <c r="K630" t="s">
        <v>108</v>
      </c>
      <c r="L630" t="s">
        <v>83</v>
      </c>
      <c r="M630">
        <v>400</v>
      </c>
    </row>
    <row r="631" spans="1:13">
      <c r="A631">
        <v>2007</v>
      </c>
      <c r="B631" t="s">
        <v>153</v>
      </c>
      <c r="C631" t="s">
        <v>61</v>
      </c>
      <c r="D631" t="s">
        <v>48</v>
      </c>
      <c r="E631" t="s">
        <v>57</v>
      </c>
      <c r="F631">
        <v>39287</v>
      </c>
      <c r="G631">
        <v>39293.388591420779</v>
      </c>
      <c r="H631">
        <f>ROUND(Database[[#This Row],[VIAGEM]]-Database[[#This Row],[ORDEM]],0)</f>
        <v>6</v>
      </c>
      <c r="I631">
        <v>0</v>
      </c>
      <c r="J631" t="s">
        <v>78</v>
      </c>
      <c r="K631" t="s">
        <v>99</v>
      </c>
      <c r="L631" t="s">
        <v>81</v>
      </c>
      <c r="M631">
        <v>1500</v>
      </c>
    </row>
    <row r="632" spans="1:13">
      <c r="A632">
        <v>2007</v>
      </c>
      <c r="B632" t="s">
        <v>150</v>
      </c>
      <c r="C632" t="s">
        <v>60</v>
      </c>
      <c r="D632" t="s">
        <v>49</v>
      </c>
      <c r="E632" t="s">
        <v>57</v>
      </c>
      <c r="F632">
        <v>39213</v>
      </c>
      <c r="G632">
        <v>39214.693978056013</v>
      </c>
      <c r="H632">
        <f>ROUND(Database[[#This Row],[VIAGEM]]-Database[[#This Row],[ORDEM]],0)</f>
        <v>2</v>
      </c>
      <c r="I632">
        <v>1</v>
      </c>
      <c r="J632" t="s">
        <v>71</v>
      </c>
      <c r="K632" t="s">
        <v>103</v>
      </c>
      <c r="L632" t="s">
        <v>84</v>
      </c>
      <c r="M632">
        <v>68000</v>
      </c>
    </row>
    <row r="633" spans="1:13">
      <c r="A633">
        <v>2007</v>
      </c>
      <c r="B633" t="s">
        <v>151</v>
      </c>
      <c r="C633" t="s">
        <v>63</v>
      </c>
      <c r="D633" t="s">
        <v>46</v>
      </c>
      <c r="E633" t="s">
        <v>25</v>
      </c>
      <c r="F633">
        <v>39145</v>
      </c>
      <c r="G633">
        <v>39153.598136042245</v>
      </c>
      <c r="H633">
        <f>ROUND(Database[[#This Row],[VIAGEM]]-Database[[#This Row],[ORDEM]],0)</f>
        <v>9</v>
      </c>
      <c r="I633">
        <v>0</v>
      </c>
      <c r="J633" t="s">
        <v>73</v>
      </c>
      <c r="K633" t="s">
        <v>107</v>
      </c>
      <c r="L633" t="s">
        <v>83</v>
      </c>
      <c r="M633">
        <v>300</v>
      </c>
    </row>
    <row r="634" spans="1:13">
      <c r="A634">
        <v>2007</v>
      </c>
      <c r="B634" t="s">
        <v>145</v>
      </c>
      <c r="C634" t="s">
        <v>60</v>
      </c>
      <c r="D634" t="s">
        <v>49</v>
      </c>
      <c r="E634" t="s">
        <v>25</v>
      </c>
      <c r="F634">
        <v>39085</v>
      </c>
      <c r="G634">
        <v>39086.365223005909</v>
      </c>
      <c r="H634">
        <f>ROUND(Database[[#This Row],[VIAGEM]]-Database[[#This Row],[ORDEM]],0)</f>
        <v>1</v>
      </c>
      <c r="I634">
        <v>1</v>
      </c>
      <c r="J634" t="s">
        <v>76</v>
      </c>
      <c r="K634" t="s">
        <v>113</v>
      </c>
      <c r="L634" t="s">
        <v>139</v>
      </c>
      <c r="M634">
        <v>550000</v>
      </c>
    </row>
    <row r="635" spans="1:13">
      <c r="A635">
        <v>2007</v>
      </c>
      <c r="B635" t="s">
        <v>154</v>
      </c>
      <c r="C635" t="s">
        <v>59</v>
      </c>
      <c r="D635" t="s">
        <v>50</v>
      </c>
      <c r="E635" t="s">
        <v>60</v>
      </c>
      <c r="F635">
        <v>39130</v>
      </c>
      <c r="G635">
        <v>39139.206709980746</v>
      </c>
      <c r="H635">
        <f>ROUND(Database[[#This Row],[VIAGEM]]-Database[[#This Row],[ORDEM]],0)</f>
        <v>9</v>
      </c>
      <c r="I635">
        <v>1</v>
      </c>
      <c r="J635" t="s">
        <v>78</v>
      </c>
      <c r="K635" t="s">
        <v>99</v>
      </c>
      <c r="L635" t="s">
        <v>81</v>
      </c>
      <c r="M635">
        <v>1500</v>
      </c>
    </row>
    <row r="636" spans="1:13">
      <c r="A636">
        <v>2007</v>
      </c>
      <c r="B636" t="s">
        <v>145</v>
      </c>
      <c r="C636" t="s">
        <v>58</v>
      </c>
      <c r="D636" t="s">
        <v>105</v>
      </c>
      <c r="E636" t="s">
        <v>59</v>
      </c>
      <c r="F636">
        <v>39105</v>
      </c>
      <c r="G636">
        <v>39109.066384179619</v>
      </c>
      <c r="H636">
        <f>ROUND(Database[[#This Row],[VIAGEM]]-Database[[#This Row],[ORDEM]],0)</f>
        <v>4</v>
      </c>
      <c r="I636">
        <v>0</v>
      </c>
      <c r="J636" t="s">
        <v>70</v>
      </c>
      <c r="K636" t="s">
        <v>90</v>
      </c>
      <c r="L636" t="s">
        <v>82</v>
      </c>
      <c r="M636">
        <v>3000</v>
      </c>
    </row>
    <row r="637" spans="1:13">
      <c r="A637">
        <v>2007</v>
      </c>
      <c r="B637" t="s">
        <v>146</v>
      </c>
      <c r="C637" t="s">
        <v>59</v>
      </c>
      <c r="D637" t="s">
        <v>50</v>
      </c>
      <c r="E637" t="s">
        <v>60</v>
      </c>
      <c r="F637">
        <v>39401</v>
      </c>
      <c r="G637">
        <v>39406.306582713907</v>
      </c>
      <c r="H637">
        <f>ROUND(Database[[#This Row],[VIAGEM]]-Database[[#This Row],[ORDEM]],0)</f>
        <v>5</v>
      </c>
      <c r="I637">
        <v>1</v>
      </c>
      <c r="J637" t="s">
        <v>71</v>
      </c>
      <c r="K637" t="s">
        <v>104</v>
      </c>
      <c r="L637" t="s">
        <v>84</v>
      </c>
      <c r="M637">
        <v>73000</v>
      </c>
    </row>
    <row r="638" spans="1:13">
      <c r="A638">
        <v>2007</v>
      </c>
      <c r="B638" t="s">
        <v>154</v>
      </c>
      <c r="C638" t="s">
        <v>57</v>
      </c>
      <c r="D638" t="s">
        <v>51</v>
      </c>
      <c r="E638" t="s">
        <v>60</v>
      </c>
      <c r="F638">
        <v>39137</v>
      </c>
      <c r="G638">
        <v>39142.956266709123</v>
      </c>
      <c r="H638">
        <f>ROUND(Database[[#This Row],[VIAGEM]]-Database[[#This Row],[ORDEM]],0)</f>
        <v>6</v>
      </c>
      <c r="I638">
        <v>0</v>
      </c>
      <c r="J638" t="s">
        <v>78</v>
      </c>
      <c r="K638" t="s">
        <v>101</v>
      </c>
      <c r="L638" t="s">
        <v>81</v>
      </c>
      <c r="M638">
        <v>1000</v>
      </c>
    </row>
    <row r="639" spans="1:13">
      <c r="A639">
        <v>2007</v>
      </c>
      <c r="B639" t="s">
        <v>148</v>
      </c>
      <c r="C639" t="s">
        <v>62</v>
      </c>
      <c r="D639" t="s">
        <v>47</v>
      </c>
      <c r="E639" t="s">
        <v>25</v>
      </c>
      <c r="F639">
        <v>39428</v>
      </c>
      <c r="G639">
        <v>39431.565823426645</v>
      </c>
      <c r="H639">
        <f>ROUND(Database[[#This Row],[VIAGEM]]-Database[[#This Row],[ORDEM]],0)</f>
        <v>4</v>
      </c>
      <c r="I639">
        <v>0</v>
      </c>
      <c r="J639" t="s">
        <v>80</v>
      </c>
      <c r="K639" t="s">
        <v>88</v>
      </c>
      <c r="L639" t="s">
        <v>138</v>
      </c>
      <c r="M639">
        <v>10</v>
      </c>
    </row>
    <row r="640" spans="1:13">
      <c r="A640">
        <v>2007</v>
      </c>
      <c r="B640" t="s">
        <v>148</v>
      </c>
      <c r="C640" t="s">
        <v>59</v>
      </c>
      <c r="D640" t="s">
        <v>50</v>
      </c>
      <c r="E640" t="s">
        <v>63</v>
      </c>
      <c r="F640">
        <v>39423</v>
      </c>
      <c r="G640">
        <v>39427.40146593142</v>
      </c>
      <c r="H640">
        <f>ROUND(Database[[#This Row],[VIAGEM]]-Database[[#This Row],[ORDEM]],0)</f>
        <v>4</v>
      </c>
      <c r="I640">
        <v>0</v>
      </c>
      <c r="J640" t="s">
        <v>72</v>
      </c>
      <c r="K640" t="s">
        <v>109</v>
      </c>
      <c r="L640" t="s">
        <v>85</v>
      </c>
      <c r="M640">
        <v>20000</v>
      </c>
    </row>
    <row r="641" spans="1:13">
      <c r="A641">
        <v>2007</v>
      </c>
      <c r="B641" t="s">
        <v>145</v>
      </c>
      <c r="C641" t="s">
        <v>25</v>
      </c>
      <c r="D641" t="s">
        <v>45</v>
      </c>
      <c r="E641" t="s">
        <v>59</v>
      </c>
      <c r="F641">
        <v>39104</v>
      </c>
      <c r="G641">
        <v>39106.465397455097</v>
      </c>
      <c r="H641">
        <f>ROUND(Database[[#This Row],[VIAGEM]]-Database[[#This Row],[ORDEM]],0)</f>
        <v>2</v>
      </c>
      <c r="I641">
        <v>1</v>
      </c>
      <c r="J641" t="s">
        <v>78</v>
      </c>
      <c r="K641" t="s">
        <v>99</v>
      </c>
      <c r="L641" t="s">
        <v>81</v>
      </c>
      <c r="M641">
        <v>1000</v>
      </c>
    </row>
    <row r="642" spans="1:13">
      <c r="A642">
        <v>2007</v>
      </c>
      <c r="B642" t="s">
        <v>156</v>
      </c>
      <c r="C642" t="s">
        <v>25</v>
      </c>
      <c r="D642" t="s">
        <v>45</v>
      </c>
      <c r="E642" t="s">
        <v>61</v>
      </c>
      <c r="F642">
        <v>39192</v>
      </c>
      <c r="G642">
        <v>39201.166273268238</v>
      </c>
      <c r="H642">
        <f>ROUND(Database[[#This Row],[VIAGEM]]-Database[[#This Row],[ORDEM]],0)</f>
        <v>9</v>
      </c>
      <c r="I642">
        <v>1</v>
      </c>
      <c r="J642" t="s">
        <v>76</v>
      </c>
      <c r="K642" t="s">
        <v>113</v>
      </c>
      <c r="L642" t="s">
        <v>139</v>
      </c>
      <c r="M642">
        <v>1440000</v>
      </c>
    </row>
    <row r="643" spans="1:13">
      <c r="A643">
        <v>2007</v>
      </c>
      <c r="B643" t="s">
        <v>155</v>
      </c>
      <c r="C643" t="s">
        <v>63</v>
      </c>
      <c r="D643" t="s">
        <v>46</v>
      </c>
      <c r="E643" t="s">
        <v>61</v>
      </c>
      <c r="F643">
        <v>39341</v>
      </c>
      <c r="G643">
        <v>39344.563247541213</v>
      </c>
      <c r="H643">
        <f>ROUND(Database[[#This Row],[VIAGEM]]-Database[[#This Row],[ORDEM]],0)</f>
        <v>4</v>
      </c>
      <c r="I643">
        <v>0</v>
      </c>
      <c r="J643" t="s">
        <v>78</v>
      </c>
      <c r="K643" t="s">
        <v>101</v>
      </c>
      <c r="L643" t="s">
        <v>81</v>
      </c>
      <c r="M643">
        <v>500</v>
      </c>
    </row>
    <row r="644" spans="1:13">
      <c r="A644">
        <v>2007</v>
      </c>
      <c r="B644" t="s">
        <v>156</v>
      </c>
      <c r="C644" t="s">
        <v>25</v>
      </c>
      <c r="D644" t="s">
        <v>45</v>
      </c>
      <c r="E644" t="s">
        <v>59</v>
      </c>
      <c r="F644">
        <v>39185</v>
      </c>
      <c r="G644">
        <v>39185.342661290997</v>
      </c>
      <c r="H644">
        <f>ROUND(Database[[#This Row],[VIAGEM]]-Database[[#This Row],[ORDEM]],0)</f>
        <v>0</v>
      </c>
      <c r="I644">
        <v>0</v>
      </c>
      <c r="J644" t="s">
        <v>76</v>
      </c>
      <c r="K644" t="s">
        <v>113</v>
      </c>
      <c r="L644" t="s">
        <v>139</v>
      </c>
      <c r="M644">
        <v>1300000</v>
      </c>
    </row>
    <row r="645" spans="1:13">
      <c r="A645">
        <v>2007</v>
      </c>
      <c r="B645" t="s">
        <v>154</v>
      </c>
      <c r="C645" t="s">
        <v>63</v>
      </c>
      <c r="D645" t="s">
        <v>46</v>
      </c>
      <c r="E645" t="s">
        <v>60</v>
      </c>
      <c r="F645">
        <v>39135</v>
      </c>
      <c r="G645">
        <v>39140.816896337943</v>
      </c>
      <c r="H645">
        <f>ROUND(Database[[#This Row],[VIAGEM]]-Database[[#This Row],[ORDEM]],0)</f>
        <v>6</v>
      </c>
      <c r="I645">
        <v>0</v>
      </c>
      <c r="J645" t="s">
        <v>80</v>
      </c>
      <c r="K645" t="s">
        <v>88</v>
      </c>
      <c r="L645" t="s">
        <v>138</v>
      </c>
      <c r="M645">
        <v>40</v>
      </c>
    </row>
    <row r="646" spans="1:13">
      <c r="A646">
        <v>2007</v>
      </c>
      <c r="B646" t="s">
        <v>145</v>
      </c>
      <c r="C646" t="s">
        <v>56</v>
      </c>
      <c r="D646" t="s">
        <v>52</v>
      </c>
      <c r="E646" t="s">
        <v>25</v>
      </c>
      <c r="F646">
        <v>39104</v>
      </c>
      <c r="G646">
        <v>39110.272669182035</v>
      </c>
      <c r="H646">
        <f>ROUND(Database[[#This Row],[VIAGEM]]-Database[[#This Row],[ORDEM]],0)</f>
        <v>6</v>
      </c>
      <c r="I646">
        <v>0</v>
      </c>
      <c r="J646" t="s">
        <v>73</v>
      </c>
      <c r="K646" t="s">
        <v>106</v>
      </c>
      <c r="L646" t="s">
        <v>83</v>
      </c>
      <c r="M646">
        <v>400</v>
      </c>
    </row>
    <row r="647" spans="1:13">
      <c r="A647">
        <v>2007</v>
      </c>
      <c r="B647" t="s">
        <v>149</v>
      </c>
      <c r="C647" t="s">
        <v>60</v>
      </c>
      <c r="D647" t="s">
        <v>49</v>
      </c>
      <c r="E647" t="s">
        <v>58</v>
      </c>
      <c r="F647">
        <v>39305</v>
      </c>
      <c r="G647">
        <v>39307.319703787762</v>
      </c>
      <c r="H647">
        <f>ROUND(Database[[#This Row],[VIAGEM]]-Database[[#This Row],[ORDEM]],0)</f>
        <v>2</v>
      </c>
      <c r="I647">
        <v>0</v>
      </c>
      <c r="J647" t="s">
        <v>72</v>
      </c>
      <c r="K647" t="s">
        <v>110</v>
      </c>
      <c r="L647" t="s">
        <v>85</v>
      </c>
      <c r="M647">
        <v>25000</v>
      </c>
    </row>
    <row r="648" spans="1:13">
      <c r="A648">
        <v>2007</v>
      </c>
      <c r="B648" t="s">
        <v>146</v>
      </c>
      <c r="C648" t="s">
        <v>56</v>
      </c>
      <c r="D648" t="s">
        <v>52</v>
      </c>
      <c r="E648" t="s">
        <v>62</v>
      </c>
      <c r="F648">
        <v>39398</v>
      </c>
      <c r="G648">
        <v>39401.481681019519</v>
      </c>
      <c r="H648">
        <f>ROUND(Database[[#This Row],[VIAGEM]]-Database[[#This Row],[ORDEM]],0)</f>
        <v>3</v>
      </c>
      <c r="I648">
        <v>1</v>
      </c>
      <c r="J648" t="s">
        <v>71</v>
      </c>
      <c r="K648" t="s">
        <v>102</v>
      </c>
      <c r="L648" t="s">
        <v>84</v>
      </c>
      <c r="M648">
        <v>96000</v>
      </c>
    </row>
    <row r="649" spans="1:13">
      <c r="A649">
        <v>2007</v>
      </c>
      <c r="B649" t="s">
        <v>152</v>
      </c>
      <c r="C649" t="s">
        <v>58</v>
      </c>
      <c r="D649" t="s">
        <v>105</v>
      </c>
      <c r="E649" t="s">
        <v>60</v>
      </c>
      <c r="F649">
        <v>39365</v>
      </c>
      <c r="G649">
        <v>39373.40371018969</v>
      </c>
      <c r="H649">
        <f>ROUND(Database[[#This Row],[VIAGEM]]-Database[[#This Row],[ORDEM]],0)</f>
        <v>8</v>
      </c>
      <c r="I649">
        <v>0</v>
      </c>
      <c r="J649" t="s">
        <v>73</v>
      </c>
      <c r="K649" t="s">
        <v>108</v>
      </c>
      <c r="L649" t="s">
        <v>83</v>
      </c>
      <c r="M649">
        <v>100</v>
      </c>
    </row>
    <row r="650" spans="1:13">
      <c r="A650">
        <v>2007</v>
      </c>
      <c r="B650" t="s">
        <v>156</v>
      </c>
      <c r="C650" t="s">
        <v>59</v>
      </c>
      <c r="D650" t="s">
        <v>50</v>
      </c>
      <c r="E650" t="s">
        <v>60</v>
      </c>
      <c r="F650">
        <v>39197</v>
      </c>
      <c r="G650">
        <v>39202.652969734758</v>
      </c>
      <c r="H650">
        <f>ROUND(Database[[#This Row],[VIAGEM]]-Database[[#This Row],[ORDEM]],0)</f>
        <v>6</v>
      </c>
      <c r="I650">
        <v>1</v>
      </c>
      <c r="J650" t="s">
        <v>78</v>
      </c>
      <c r="K650" t="s">
        <v>100</v>
      </c>
      <c r="L650" t="s">
        <v>81</v>
      </c>
      <c r="M650">
        <v>2500</v>
      </c>
    </row>
    <row r="651" spans="1:13">
      <c r="A651">
        <v>2007</v>
      </c>
      <c r="B651" t="s">
        <v>153</v>
      </c>
      <c r="C651" t="s">
        <v>57</v>
      </c>
      <c r="D651" t="s">
        <v>51</v>
      </c>
      <c r="E651" t="s">
        <v>61</v>
      </c>
      <c r="F651">
        <v>39270</v>
      </c>
      <c r="G651">
        <v>39275.986730832672</v>
      </c>
      <c r="H651">
        <f>ROUND(Database[[#This Row],[VIAGEM]]-Database[[#This Row],[ORDEM]],0)</f>
        <v>6</v>
      </c>
      <c r="I651">
        <v>1</v>
      </c>
      <c r="J651" t="s">
        <v>78</v>
      </c>
      <c r="K651" t="s">
        <v>100</v>
      </c>
      <c r="L651" t="s">
        <v>81</v>
      </c>
      <c r="M651">
        <v>2500</v>
      </c>
    </row>
    <row r="652" spans="1:13">
      <c r="A652">
        <v>2007</v>
      </c>
      <c r="B652" t="s">
        <v>155</v>
      </c>
      <c r="C652" t="s">
        <v>25</v>
      </c>
      <c r="D652" t="s">
        <v>45</v>
      </c>
      <c r="E652" t="s">
        <v>58</v>
      </c>
      <c r="F652">
        <v>39352</v>
      </c>
      <c r="G652">
        <v>39355.412798218298</v>
      </c>
      <c r="H652">
        <f>ROUND(Database[[#This Row],[VIAGEM]]-Database[[#This Row],[ORDEM]],0)</f>
        <v>3</v>
      </c>
      <c r="I652">
        <v>1</v>
      </c>
      <c r="J652" t="s">
        <v>70</v>
      </c>
      <c r="K652" t="s">
        <v>91</v>
      </c>
      <c r="L652" t="s">
        <v>82</v>
      </c>
      <c r="M652">
        <v>4000</v>
      </c>
    </row>
    <row r="653" spans="1:13">
      <c r="A653">
        <v>2007</v>
      </c>
      <c r="B653" t="s">
        <v>155</v>
      </c>
      <c r="C653" t="s">
        <v>58</v>
      </c>
      <c r="D653" t="s">
        <v>105</v>
      </c>
      <c r="E653" t="s">
        <v>60</v>
      </c>
      <c r="F653">
        <v>39335</v>
      </c>
      <c r="G653">
        <v>39339.320134496083</v>
      </c>
      <c r="H653">
        <f>ROUND(Database[[#This Row],[VIAGEM]]-Database[[#This Row],[ORDEM]],0)</f>
        <v>4</v>
      </c>
      <c r="I653">
        <v>1</v>
      </c>
      <c r="J653" t="s">
        <v>73</v>
      </c>
      <c r="K653" t="s">
        <v>107</v>
      </c>
      <c r="L653" t="s">
        <v>83</v>
      </c>
      <c r="M653">
        <v>300</v>
      </c>
    </row>
    <row r="654" spans="1:13">
      <c r="A654">
        <v>2007</v>
      </c>
      <c r="B654" t="s">
        <v>150</v>
      </c>
      <c r="C654" t="s">
        <v>60</v>
      </c>
      <c r="D654" t="s">
        <v>49</v>
      </c>
      <c r="E654" t="s">
        <v>57</v>
      </c>
      <c r="F654">
        <v>39229</v>
      </c>
      <c r="G654">
        <v>39234.828590822799</v>
      </c>
      <c r="H654">
        <f>ROUND(Database[[#This Row],[VIAGEM]]-Database[[#This Row],[ORDEM]],0)</f>
        <v>6</v>
      </c>
      <c r="I654">
        <v>1</v>
      </c>
      <c r="J654" t="s">
        <v>70</v>
      </c>
      <c r="K654" t="s">
        <v>91</v>
      </c>
      <c r="L654" t="s">
        <v>82</v>
      </c>
      <c r="M654">
        <v>4000</v>
      </c>
    </row>
    <row r="655" spans="1:13">
      <c r="A655">
        <v>2007</v>
      </c>
      <c r="B655" t="s">
        <v>149</v>
      </c>
      <c r="C655" t="s">
        <v>57</v>
      </c>
      <c r="D655" t="s">
        <v>51</v>
      </c>
      <c r="E655" t="s">
        <v>63</v>
      </c>
      <c r="F655">
        <v>39316</v>
      </c>
      <c r="G655">
        <v>39318.410827215979</v>
      </c>
      <c r="H655">
        <f>ROUND(Database[[#This Row],[VIAGEM]]-Database[[#This Row],[ORDEM]],0)</f>
        <v>2</v>
      </c>
      <c r="I655">
        <v>1</v>
      </c>
      <c r="J655" t="s">
        <v>80</v>
      </c>
      <c r="K655" t="s">
        <v>88</v>
      </c>
      <c r="L655" t="s">
        <v>138</v>
      </c>
      <c r="M655">
        <v>30</v>
      </c>
    </row>
    <row r="656" spans="1:13">
      <c r="A656">
        <v>2007</v>
      </c>
      <c r="B656" t="s">
        <v>152</v>
      </c>
      <c r="C656" t="s">
        <v>57</v>
      </c>
      <c r="D656" t="s">
        <v>51</v>
      </c>
      <c r="E656" t="s">
        <v>62</v>
      </c>
      <c r="F656">
        <v>39371</v>
      </c>
      <c r="G656">
        <v>39373.968321732769</v>
      </c>
      <c r="H656">
        <f>ROUND(Database[[#This Row],[VIAGEM]]-Database[[#This Row],[ORDEM]],0)</f>
        <v>3</v>
      </c>
      <c r="I656">
        <v>1</v>
      </c>
      <c r="J656" t="s">
        <v>72</v>
      </c>
      <c r="K656" t="s">
        <v>109</v>
      </c>
      <c r="L656" t="s">
        <v>85</v>
      </c>
      <c r="M656">
        <v>34000</v>
      </c>
    </row>
    <row r="657" spans="1:13">
      <c r="A657">
        <v>2007</v>
      </c>
      <c r="B657" t="s">
        <v>148</v>
      </c>
      <c r="C657" t="s">
        <v>62</v>
      </c>
      <c r="D657" t="s">
        <v>47</v>
      </c>
      <c r="E657" t="s">
        <v>25</v>
      </c>
      <c r="F657">
        <v>39082</v>
      </c>
      <c r="G657">
        <v>39083.300921725167</v>
      </c>
      <c r="H657">
        <f>ROUND(Database[[#This Row],[VIAGEM]]-Database[[#This Row],[ORDEM]],0)</f>
        <v>1</v>
      </c>
      <c r="I657">
        <v>0</v>
      </c>
      <c r="J657" t="s">
        <v>71</v>
      </c>
      <c r="K657" t="s">
        <v>104</v>
      </c>
      <c r="L657" t="s">
        <v>84</v>
      </c>
      <c r="M657">
        <v>72000</v>
      </c>
    </row>
    <row r="658" spans="1:13">
      <c r="A658">
        <v>2007</v>
      </c>
      <c r="B658" t="s">
        <v>148</v>
      </c>
      <c r="C658" t="s">
        <v>62</v>
      </c>
      <c r="D658" t="s">
        <v>47</v>
      </c>
      <c r="E658" t="s">
        <v>25</v>
      </c>
      <c r="F658">
        <v>39421</v>
      </c>
      <c r="G658">
        <v>39421.549470714745</v>
      </c>
      <c r="H658">
        <f>ROUND(Database[[#This Row],[VIAGEM]]-Database[[#This Row],[ORDEM]],0)</f>
        <v>1</v>
      </c>
      <c r="I658">
        <v>0</v>
      </c>
      <c r="J658" t="s">
        <v>76</v>
      </c>
      <c r="K658" t="s">
        <v>113</v>
      </c>
      <c r="L658" t="s">
        <v>139</v>
      </c>
      <c r="M658">
        <v>560000</v>
      </c>
    </row>
    <row r="659" spans="1:13">
      <c r="A659">
        <v>2007</v>
      </c>
      <c r="B659" t="s">
        <v>149</v>
      </c>
      <c r="C659" t="s">
        <v>63</v>
      </c>
      <c r="D659" t="s">
        <v>46</v>
      </c>
      <c r="E659" t="s">
        <v>58</v>
      </c>
      <c r="F659">
        <v>39295</v>
      </c>
      <c r="G659">
        <v>39298.146650742921</v>
      </c>
      <c r="H659">
        <f>ROUND(Database[[#This Row],[VIAGEM]]-Database[[#This Row],[ORDEM]],0)</f>
        <v>3</v>
      </c>
      <c r="I659">
        <v>0</v>
      </c>
      <c r="J659" t="s">
        <v>72</v>
      </c>
      <c r="K659" t="s">
        <v>111</v>
      </c>
      <c r="L659" t="s">
        <v>85</v>
      </c>
      <c r="M659">
        <v>24000</v>
      </c>
    </row>
    <row r="660" spans="1:13">
      <c r="A660">
        <v>2007</v>
      </c>
      <c r="B660" t="s">
        <v>145</v>
      </c>
      <c r="C660" t="s">
        <v>61</v>
      </c>
      <c r="D660" t="s">
        <v>48</v>
      </c>
      <c r="E660" t="s">
        <v>58</v>
      </c>
      <c r="F660">
        <v>39106</v>
      </c>
      <c r="G660">
        <v>39107.92407597768</v>
      </c>
      <c r="H660">
        <f>ROUND(Database[[#This Row],[VIAGEM]]-Database[[#This Row],[ORDEM]],0)</f>
        <v>2</v>
      </c>
      <c r="I660">
        <v>0</v>
      </c>
      <c r="J660" t="s">
        <v>74</v>
      </c>
      <c r="K660" t="s">
        <v>98</v>
      </c>
      <c r="L660" t="s">
        <v>83</v>
      </c>
      <c r="M660">
        <v>100</v>
      </c>
    </row>
    <row r="661" spans="1:13">
      <c r="A661">
        <v>2007</v>
      </c>
      <c r="B661" t="s">
        <v>151</v>
      </c>
      <c r="C661" t="s">
        <v>60</v>
      </c>
      <c r="D661" t="s">
        <v>49</v>
      </c>
      <c r="E661" t="s">
        <v>58</v>
      </c>
      <c r="F661">
        <v>39151</v>
      </c>
      <c r="G661">
        <v>39154.126920442643</v>
      </c>
      <c r="H661">
        <f>ROUND(Database[[#This Row],[VIAGEM]]-Database[[#This Row],[ORDEM]],0)</f>
        <v>3</v>
      </c>
      <c r="I661">
        <v>0</v>
      </c>
      <c r="J661" t="s">
        <v>72</v>
      </c>
      <c r="K661" t="s">
        <v>109</v>
      </c>
      <c r="L661" t="s">
        <v>85</v>
      </c>
      <c r="M661">
        <v>32000</v>
      </c>
    </row>
    <row r="662" spans="1:13">
      <c r="A662">
        <v>2007</v>
      </c>
      <c r="B662" t="s">
        <v>148</v>
      </c>
      <c r="C662" t="s">
        <v>57</v>
      </c>
      <c r="D662" t="s">
        <v>51</v>
      </c>
      <c r="E662" t="s">
        <v>61</v>
      </c>
      <c r="F662">
        <v>39427</v>
      </c>
      <c r="G662">
        <v>39435.367045293722</v>
      </c>
      <c r="H662">
        <f>ROUND(Database[[#This Row],[VIAGEM]]-Database[[#This Row],[ORDEM]],0)</f>
        <v>8</v>
      </c>
      <c r="I662">
        <v>1</v>
      </c>
      <c r="J662" t="s">
        <v>80</v>
      </c>
      <c r="K662" t="s">
        <v>89</v>
      </c>
      <c r="L662" t="s">
        <v>81</v>
      </c>
      <c r="M662">
        <v>1000</v>
      </c>
    </row>
    <row r="663" spans="1:13">
      <c r="A663">
        <v>2007</v>
      </c>
      <c r="B663" t="s">
        <v>145</v>
      </c>
      <c r="C663" t="s">
        <v>56</v>
      </c>
      <c r="D663" t="s">
        <v>52</v>
      </c>
      <c r="E663" t="s">
        <v>63</v>
      </c>
      <c r="F663">
        <v>39090</v>
      </c>
      <c r="G663">
        <v>39091.748000681531</v>
      </c>
      <c r="H663">
        <f>ROUND(Database[[#This Row],[VIAGEM]]-Database[[#This Row],[ORDEM]],0)</f>
        <v>2</v>
      </c>
      <c r="I663">
        <v>1</v>
      </c>
      <c r="J663" t="s">
        <v>71</v>
      </c>
      <c r="K663" t="s">
        <v>102</v>
      </c>
      <c r="L663" t="s">
        <v>84</v>
      </c>
      <c r="M663">
        <v>92000</v>
      </c>
    </row>
    <row r="664" spans="1:13">
      <c r="A664">
        <v>2007</v>
      </c>
      <c r="B664" t="s">
        <v>156</v>
      </c>
      <c r="C664" t="s">
        <v>58</v>
      </c>
      <c r="D664" t="s">
        <v>105</v>
      </c>
      <c r="E664" t="s">
        <v>62</v>
      </c>
      <c r="F664">
        <v>39175</v>
      </c>
      <c r="G664">
        <v>39182.087575459322</v>
      </c>
      <c r="H664">
        <f>ROUND(Database[[#This Row],[VIAGEM]]-Database[[#This Row],[ORDEM]],0)</f>
        <v>7</v>
      </c>
      <c r="I664">
        <v>0</v>
      </c>
      <c r="J664" t="s">
        <v>71</v>
      </c>
      <c r="K664" t="s">
        <v>103</v>
      </c>
      <c r="L664" t="s">
        <v>84</v>
      </c>
      <c r="M664">
        <v>80000</v>
      </c>
    </row>
    <row r="665" spans="1:13">
      <c r="A665">
        <v>2007</v>
      </c>
      <c r="B665" t="s">
        <v>156</v>
      </c>
      <c r="C665" t="s">
        <v>25</v>
      </c>
      <c r="D665" t="s">
        <v>45</v>
      </c>
      <c r="E665" t="s">
        <v>62</v>
      </c>
      <c r="F665">
        <v>39193</v>
      </c>
      <c r="G665">
        <v>39197.460270828997</v>
      </c>
      <c r="H665">
        <f>ROUND(Database[[#This Row],[VIAGEM]]-Database[[#This Row],[ORDEM]],0)</f>
        <v>4</v>
      </c>
      <c r="I665">
        <v>1</v>
      </c>
      <c r="J665" t="s">
        <v>70</v>
      </c>
      <c r="K665" t="s">
        <v>91</v>
      </c>
      <c r="L665" t="s">
        <v>82</v>
      </c>
      <c r="M665">
        <v>3000</v>
      </c>
    </row>
    <row r="666" spans="1:13">
      <c r="A666">
        <v>2007</v>
      </c>
      <c r="B666" t="s">
        <v>145</v>
      </c>
      <c r="C666" t="s">
        <v>63</v>
      </c>
      <c r="D666" t="s">
        <v>46</v>
      </c>
      <c r="E666" t="s">
        <v>25</v>
      </c>
      <c r="F666">
        <v>39106</v>
      </c>
      <c r="G666">
        <v>39109.289913403547</v>
      </c>
      <c r="H666">
        <f>ROUND(Database[[#This Row],[VIAGEM]]-Database[[#This Row],[ORDEM]],0)</f>
        <v>3</v>
      </c>
      <c r="I666">
        <v>1</v>
      </c>
      <c r="J666" t="s">
        <v>78</v>
      </c>
      <c r="K666" t="s">
        <v>100</v>
      </c>
      <c r="L666" t="s">
        <v>81</v>
      </c>
      <c r="M666">
        <v>2000</v>
      </c>
    </row>
    <row r="667" spans="1:13">
      <c r="A667">
        <v>2007</v>
      </c>
      <c r="B667" t="s">
        <v>156</v>
      </c>
      <c r="C667" t="s">
        <v>57</v>
      </c>
      <c r="D667" t="s">
        <v>51</v>
      </c>
      <c r="E667" t="s">
        <v>58</v>
      </c>
      <c r="F667">
        <v>39195</v>
      </c>
      <c r="G667">
        <v>39202.853169049427</v>
      </c>
      <c r="H667">
        <f>ROUND(Database[[#This Row],[VIAGEM]]-Database[[#This Row],[ORDEM]],0)</f>
        <v>8</v>
      </c>
      <c r="I667">
        <v>1</v>
      </c>
      <c r="J667" t="s">
        <v>71</v>
      </c>
      <c r="K667" t="s">
        <v>103</v>
      </c>
      <c r="L667" t="s">
        <v>84</v>
      </c>
      <c r="M667">
        <v>99000</v>
      </c>
    </row>
    <row r="668" spans="1:13">
      <c r="A668">
        <v>2007</v>
      </c>
      <c r="B668" t="s">
        <v>150</v>
      </c>
      <c r="C668" t="s">
        <v>62</v>
      </c>
      <c r="D668" t="s">
        <v>47</v>
      </c>
      <c r="E668" t="s">
        <v>61</v>
      </c>
      <c r="F668">
        <v>39218</v>
      </c>
      <c r="G668">
        <v>39219.653903094433</v>
      </c>
      <c r="H668">
        <f>ROUND(Database[[#This Row],[VIAGEM]]-Database[[#This Row],[ORDEM]],0)</f>
        <v>2</v>
      </c>
      <c r="I668">
        <v>1</v>
      </c>
      <c r="J668" t="s">
        <v>80</v>
      </c>
      <c r="K668" t="s">
        <v>88</v>
      </c>
      <c r="L668" t="s">
        <v>138</v>
      </c>
      <c r="M668">
        <v>50</v>
      </c>
    </row>
    <row r="669" spans="1:13">
      <c r="A669">
        <v>2007</v>
      </c>
      <c r="B669" t="s">
        <v>154</v>
      </c>
      <c r="C669" t="s">
        <v>58</v>
      </c>
      <c r="D669" t="s">
        <v>105</v>
      </c>
      <c r="E669" t="s">
        <v>62</v>
      </c>
      <c r="F669">
        <v>39120</v>
      </c>
      <c r="G669">
        <v>39125.901194975828</v>
      </c>
      <c r="H669">
        <f>ROUND(Database[[#This Row],[VIAGEM]]-Database[[#This Row],[ORDEM]],0)</f>
        <v>6</v>
      </c>
      <c r="I669">
        <v>1</v>
      </c>
      <c r="J669" t="s">
        <v>78</v>
      </c>
      <c r="K669" t="s">
        <v>101</v>
      </c>
      <c r="L669" t="s">
        <v>81</v>
      </c>
      <c r="M669">
        <v>500</v>
      </c>
    </row>
    <row r="670" spans="1:13">
      <c r="A670">
        <v>2007</v>
      </c>
      <c r="B670" t="s">
        <v>146</v>
      </c>
      <c r="C670" t="s">
        <v>59</v>
      </c>
      <c r="D670" t="s">
        <v>50</v>
      </c>
      <c r="E670" t="s">
        <v>63</v>
      </c>
      <c r="F670">
        <v>39397</v>
      </c>
      <c r="G670">
        <v>39399.667531754974</v>
      </c>
      <c r="H670">
        <f>ROUND(Database[[#This Row],[VIAGEM]]-Database[[#This Row],[ORDEM]],0)</f>
        <v>3</v>
      </c>
      <c r="I670">
        <v>1</v>
      </c>
      <c r="J670" t="s">
        <v>80</v>
      </c>
      <c r="K670" t="s">
        <v>88</v>
      </c>
      <c r="L670" t="s">
        <v>138</v>
      </c>
      <c r="M670">
        <v>20</v>
      </c>
    </row>
    <row r="671" spans="1:13">
      <c r="A671">
        <v>2007</v>
      </c>
      <c r="B671" t="s">
        <v>154</v>
      </c>
      <c r="C671" t="s">
        <v>25</v>
      </c>
      <c r="D671" t="s">
        <v>45</v>
      </c>
      <c r="E671" t="s">
        <v>60</v>
      </c>
      <c r="F671">
        <v>39129</v>
      </c>
      <c r="G671">
        <v>39136.773743885489</v>
      </c>
      <c r="H671">
        <f>ROUND(Database[[#This Row],[VIAGEM]]-Database[[#This Row],[ORDEM]],0)</f>
        <v>8</v>
      </c>
      <c r="I671">
        <v>0</v>
      </c>
      <c r="J671" t="s">
        <v>73</v>
      </c>
      <c r="K671" t="s">
        <v>108</v>
      </c>
      <c r="L671" t="s">
        <v>83</v>
      </c>
      <c r="M671">
        <v>100</v>
      </c>
    </row>
    <row r="672" spans="1:13">
      <c r="A672">
        <v>2007</v>
      </c>
      <c r="B672" t="s">
        <v>146</v>
      </c>
      <c r="C672" t="s">
        <v>60</v>
      </c>
      <c r="D672" t="s">
        <v>49</v>
      </c>
      <c r="E672" t="s">
        <v>57</v>
      </c>
      <c r="F672">
        <v>39411</v>
      </c>
      <c r="G672">
        <v>39412.824480959178</v>
      </c>
      <c r="H672">
        <f>ROUND(Database[[#This Row],[VIAGEM]]-Database[[#This Row],[ORDEM]],0)</f>
        <v>2</v>
      </c>
      <c r="I672">
        <v>1</v>
      </c>
      <c r="J672" t="s">
        <v>70</v>
      </c>
      <c r="K672" t="s">
        <v>91</v>
      </c>
      <c r="L672" t="s">
        <v>82</v>
      </c>
      <c r="M672">
        <v>2000</v>
      </c>
    </row>
    <row r="673" spans="1:13">
      <c r="A673">
        <v>2007</v>
      </c>
      <c r="B673" t="s">
        <v>146</v>
      </c>
      <c r="C673" t="s">
        <v>58</v>
      </c>
      <c r="D673" t="s">
        <v>105</v>
      </c>
      <c r="E673" t="s">
        <v>60</v>
      </c>
      <c r="F673">
        <v>39389</v>
      </c>
      <c r="G673">
        <v>39397.644030089898</v>
      </c>
      <c r="H673">
        <f>ROUND(Database[[#This Row],[VIAGEM]]-Database[[#This Row],[ORDEM]],0)</f>
        <v>9</v>
      </c>
      <c r="I673">
        <v>0</v>
      </c>
      <c r="J673" t="s">
        <v>76</v>
      </c>
      <c r="K673" t="s">
        <v>113</v>
      </c>
      <c r="L673" t="s">
        <v>139</v>
      </c>
      <c r="M673">
        <v>560000</v>
      </c>
    </row>
    <row r="674" spans="1:13">
      <c r="A674">
        <v>2007</v>
      </c>
      <c r="B674" t="s">
        <v>151</v>
      </c>
      <c r="C674" t="s">
        <v>58</v>
      </c>
      <c r="D674" t="s">
        <v>105</v>
      </c>
      <c r="E674" t="s">
        <v>57</v>
      </c>
      <c r="F674">
        <v>39148</v>
      </c>
      <c r="G674">
        <v>39148.780441688548</v>
      </c>
      <c r="H674">
        <f>ROUND(Database[[#This Row],[VIAGEM]]-Database[[#This Row],[ORDEM]],0)</f>
        <v>1</v>
      </c>
      <c r="I674">
        <v>0</v>
      </c>
      <c r="J674" t="s">
        <v>73</v>
      </c>
      <c r="K674" t="s">
        <v>106</v>
      </c>
      <c r="L674" t="s">
        <v>83</v>
      </c>
      <c r="M674">
        <v>300</v>
      </c>
    </row>
    <row r="675" spans="1:13">
      <c r="A675">
        <v>2007</v>
      </c>
      <c r="B675" t="s">
        <v>152</v>
      </c>
      <c r="C675" t="s">
        <v>25</v>
      </c>
      <c r="D675" t="s">
        <v>45</v>
      </c>
      <c r="E675" t="s">
        <v>58</v>
      </c>
      <c r="F675">
        <v>39379</v>
      </c>
      <c r="G675">
        <v>39387.53301230965</v>
      </c>
      <c r="H675">
        <f>ROUND(Database[[#This Row],[VIAGEM]]-Database[[#This Row],[ORDEM]],0)</f>
        <v>9</v>
      </c>
      <c r="I675">
        <v>1</v>
      </c>
      <c r="J675" t="s">
        <v>74</v>
      </c>
      <c r="K675" t="s">
        <v>96</v>
      </c>
      <c r="L675" t="s">
        <v>83</v>
      </c>
      <c r="M675">
        <v>400</v>
      </c>
    </row>
    <row r="676" spans="1:13">
      <c r="A676">
        <v>2007</v>
      </c>
      <c r="B676" t="s">
        <v>149</v>
      </c>
      <c r="C676" t="s">
        <v>60</v>
      </c>
      <c r="D676" t="s">
        <v>49</v>
      </c>
      <c r="E676" t="s">
        <v>56</v>
      </c>
      <c r="F676">
        <v>39309</v>
      </c>
      <c r="G676">
        <v>39317.072928832327</v>
      </c>
      <c r="H676">
        <f>ROUND(Database[[#This Row],[VIAGEM]]-Database[[#This Row],[ORDEM]],0)</f>
        <v>8</v>
      </c>
      <c r="I676">
        <v>1</v>
      </c>
      <c r="J676" t="s">
        <v>74</v>
      </c>
      <c r="K676" t="s">
        <v>97</v>
      </c>
      <c r="L676" t="s">
        <v>83</v>
      </c>
      <c r="M676">
        <v>300</v>
      </c>
    </row>
    <row r="677" spans="1:13">
      <c r="A677">
        <v>2007</v>
      </c>
      <c r="B677" t="s">
        <v>145</v>
      </c>
      <c r="C677" t="s">
        <v>59</v>
      </c>
      <c r="D677" t="s">
        <v>50</v>
      </c>
      <c r="E677" t="s">
        <v>63</v>
      </c>
      <c r="F677">
        <v>39107</v>
      </c>
      <c r="G677">
        <v>39107.600563122964</v>
      </c>
      <c r="H677">
        <f>ROUND(Database[[#This Row],[VIAGEM]]-Database[[#This Row],[ORDEM]],0)</f>
        <v>1</v>
      </c>
      <c r="I677">
        <v>0</v>
      </c>
      <c r="J677" t="s">
        <v>73</v>
      </c>
      <c r="K677" t="s">
        <v>108</v>
      </c>
      <c r="L677" t="s">
        <v>83</v>
      </c>
      <c r="M677">
        <v>400</v>
      </c>
    </row>
    <row r="678" spans="1:13">
      <c r="A678">
        <v>2007</v>
      </c>
      <c r="B678" t="s">
        <v>146</v>
      </c>
      <c r="C678" t="s">
        <v>61</v>
      </c>
      <c r="D678" t="s">
        <v>48</v>
      </c>
      <c r="E678" t="s">
        <v>57</v>
      </c>
      <c r="F678">
        <v>39399</v>
      </c>
      <c r="G678">
        <v>39407.833150892111</v>
      </c>
      <c r="H678">
        <f>ROUND(Database[[#This Row],[VIAGEM]]-Database[[#This Row],[ORDEM]],0)</f>
        <v>9</v>
      </c>
      <c r="I678">
        <v>1</v>
      </c>
      <c r="J678" t="s">
        <v>78</v>
      </c>
      <c r="K678" t="s">
        <v>99</v>
      </c>
      <c r="L678" t="s">
        <v>81</v>
      </c>
      <c r="M678">
        <v>1500</v>
      </c>
    </row>
    <row r="679" spans="1:13">
      <c r="A679">
        <v>2007</v>
      </c>
      <c r="B679" t="s">
        <v>145</v>
      </c>
      <c r="C679" t="s">
        <v>57</v>
      </c>
      <c r="D679" t="s">
        <v>51</v>
      </c>
      <c r="E679" t="s">
        <v>63</v>
      </c>
      <c r="F679">
        <v>39096</v>
      </c>
      <c r="G679">
        <v>39104.01830174058</v>
      </c>
      <c r="H679">
        <f>ROUND(Database[[#This Row],[VIAGEM]]-Database[[#This Row],[ORDEM]],0)</f>
        <v>8</v>
      </c>
      <c r="I679">
        <v>0</v>
      </c>
      <c r="J679" t="s">
        <v>76</v>
      </c>
      <c r="K679" t="s">
        <v>113</v>
      </c>
      <c r="L679" t="s">
        <v>139</v>
      </c>
      <c r="M679">
        <v>680000</v>
      </c>
    </row>
    <row r="680" spans="1:13">
      <c r="A680">
        <v>2007</v>
      </c>
      <c r="B680" t="s">
        <v>145</v>
      </c>
      <c r="C680" t="s">
        <v>58</v>
      </c>
      <c r="D680" t="s">
        <v>105</v>
      </c>
      <c r="E680" t="s">
        <v>57</v>
      </c>
      <c r="F680">
        <v>39097</v>
      </c>
      <c r="G680">
        <v>39105.7122187278</v>
      </c>
      <c r="H680">
        <f>ROUND(Database[[#This Row],[VIAGEM]]-Database[[#This Row],[ORDEM]],0)</f>
        <v>9</v>
      </c>
      <c r="I680">
        <v>1</v>
      </c>
      <c r="J680" t="s">
        <v>136</v>
      </c>
      <c r="K680" t="s">
        <v>93</v>
      </c>
      <c r="L680" t="s">
        <v>83</v>
      </c>
      <c r="M680">
        <v>200</v>
      </c>
    </row>
    <row r="681" spans="1:13">
      <c r="A681">
        <v>2007</v>
      </c>
      <c r="B681" t="s">
        <v>150</v>
      </c>
      <c r="C681" t="s">
        <v>60</v>
      </c>
      <c r="D681" t="s">
        <v>49</v>
      </c>
      <c r="E681" t="s">
        <v>61</v>
      </c>
      <c r="F681">
        <v>39228</v>
      </c>
      <c r="G681">
        <v>39231.137342824637</v>
      </c>
      <c r="H681">
        <f>ROUND(Database[[#This Row],[VIAGEM]]-Database[[#This Row],[ORDEM]],0)</f>
        <v>3</v>
      </c>
      <c r="I681">
        <v>1</v>
      </c>
      <c r="J681" t="s">
        <v>71</v>
      </c>
      <c r="K681" t="s">
        <v>103</v>
      </c>
      <c r="L681" t="s">
        <v>84</v>
      </c>
      <c r="M681">
        <v>71000</v>
      </c>
    </row>
    <row r="682" spans="1:13">
      <c r="A682">
        <v>2007</v>
      </c>
      <c r="B682" t="s">
        <v>146</v>
      </c>
      <c r="C682" t="s">
        <v>63</v>
      </c>
      <c r="D682" t="s">
        <v>46</v>
      </c>
      <c r="E682" t="s">
        <v>60</v>
      </c>
      <c r="F682">
        <v>39413</v>
      </c>
      <c r="G682">
        <v>39413.958725152392</v>
      </c>
      <c r="H682">
        <f>ROUND(Database[[#This Row],[VIAGEM]]-Database[[#This Row],[ORDEM]],0)</f>
        <v>1</v>
      </c>
      <c r="I682">
        <v>1</v>
      </c>
      <c r="J682" t="s">
        <v>72</v>
      </c>
      <c r="K682" t="s">
        <v>110</v>
      </c>
      <c r="L682" t="s">
        <v>85</v>
      </c>
      <c r="M682">
        <v>44000</v>
      </c>
    </row>
    <row r="683" spans="1:13">
      <c r="A683">
        <v>2007</v>
      </c>
      <c r="B683" t="s">
        <v>148</v>
      </c>
      <c r="C683" t="s">
        <v>60</v>
      </c>
      <c r="D683" t="s">
        <v>49</v>
      </c>
      <c r="E683" t="s">
        <v>25</v>
      </c>
      <c r="F683">
        <v>39439</v>
      </c>
      <c r="G683">
        <v>39444.29791764851</v>
      </c>
      <c r="H683">
        <f>ROUND(Database[[#This Row],[VIAGEM]]-Database[[#This Row],[ORDEM]],0)</f>
        <v>5</v>
      </c>
      <c r="I683">
        <v>0</v>
      </c>
      <c r="J683" t="s">
        <v>74</v>
      </c>
      <c r="K683" t="s">
        <v>97</v>
      </c>
      <c r="L683" t="s">
        <v>83</v>
      </c>
      <c r="M683">
        <v>300</v>
      </c>
    </row>
    <row r="684" spans="1:13">
      <c r="A684">
        <v>2007</v>
      </c>
      <c r="B684" t="s">
        <v>153</v>
      </c>
      <c r="C684" t="s">
        <v>59</v>
      </c>
      <c r="D684" t="s">
        <v>50</v>
      </c>
      <c r="E684" t="s">
        <v>62</v>
      </c>
      <c r="F684">
        <v>39271</v>
      </c>
      <c r="G684">
        <v>39272.442730066083</v>
      </c>
      <c r="H684">
        <f>ROUND(Database[[#This Row],[VIAGEM]]-Database[[#This Row],[ORDEM]],0)</f>
        <v>1</v>
      </c>
      <c r="I684">
        <v>1</v>
      </c>
      <c r="J684" t="s">
        <v>80</v>
      </c>
      <c r="K684" t="s">
        <v>87</v>
      </c>
      <c r="L684" t="s">
        <v>138</v>
      </c>
      <c r="M684">
        <v>40</v>
      </c>
    </row>
    <row r="685" spans="1:13">
      <c r="A685">
        <v>2007</v>
      </c>
      <c r="B685" t="s">
        <v>147</v>
      </c>
      <c r="C685" t="s">
        <v>60</v>
      </c>
      <c r="D685" t="s">
        <v>49</v>
      </c>
      <c r="E685" t="s">
        <v>62</v>
      </c>
      <c r="F685">
        <v>39255</v>
      </c>
      <c r="G685">
        <v>39261.986684526055</v>
      </c>
      <c r="H685">
        <f>ROUND(Database[[#This Row],[VIAGEM]]-Database[[#This Row],[ORDEM]],0)</f>
        <v>7</v>
      </c>
      <c r="I685">
        <v>1</v>
      </c>
      <c r="J685" t="s">
        <v>72</v>
      </c>
      <c r="K685" t="s">
        <v>110</v>
      </c>
      <c r="L685" t="s">
        <v>85</v>
      </c>
      <c r="M685">
        <v>16000</v>
      </c>
    </row>
    <row r="686" spans="1:13">
      <c r="A686">
        <v>2007</v>
      </c>
      <c r="B686" t="s">
        <v>146</v>
      </c>
      <c r="C686" t="s">
        <v>25</v>
      </c>
      <c r="D686" t="s">
        <v>45</v>
      </c>
      <c r="E686" t="s">
        <v>60</v>
      </c>
      <c r="F686">
        <v>39390</v>
      </c>
      <c r="G686">
        <v>39396.590178401471</v>
      </c>
      <c r="H686">
        <f>ROUND(Database[[#This Row],[VIAGEM]]-Database[[#This Row],[ORDEM]],0)</f>
        <v>7</v>
      </c>
      <c r="I686">
        <v>1</v>
      </c>
      <c r="J686" t="s">
        <v>136</v>
      </c>
      <c r="K686" t="s">
        <v>95</v>
      </c>
      <c r="L686" t="s">
        <v>83</v>
      </c>
      <c r="M686">
        <v>500</v>
      </c>
    </row>
    <row r="687" spans="1:13">
      <c r="A687">
        <v>2007</v>
      </c>
      <c r="B687" t="s">
        <v>145</v>
      </c>
      <c r="C687" t="s">
        <v>60</v>
      </c>
      <c r="D687" t="s">
        <v>49</v>
      </c>
      <c r="E687" t="s">
        <v>63</v>
      </c>
      <c r="F687">
        <v>39103</v>
      </c>
      <c r="G687">
        <v>39110.039983005416</v>
      </c>
      <c r="H687">
        <f>ROUND(Database[[#This Row],[VIAGEM]]-Database[[#This Row],[ORDEM]],0)</f>
        <v>7</v>
      </c>
      <c r="I687">
        <v>1</v>
      </c>
      <c r="J687" t="s">
        <v>70</v>
      </c>
      <c r="K687" t="s">
        <v>90</v>
      </c>
      <c r="L687" t="s">
        <v>82</v>
      </c>
      <c r="M687">
        <v>3000</v>
      </c>
    </row>
    <row r="688" spans="1:13">
      <c r="A688">
        <v>2007</v>
      </c>
      <c r="B688" t="s">
        <v>147</v>
      </c>
      <c r="C688" t="s">
        <v>63</v>
      </c>
      <c r="D688" t="s">
        <v>46</v>
      </c>
      <c r="E688" t="s">
        <v>58</v>
      </c>
      <c r="F688">
        <v>39247</v>
      </c>
      <c r="G688">
        <v>39249.525869252822</v>
      </c>
      <c r="H688">
        <f>ROUND(Database[[#This Row],[VIAGEM]]-Database[[#This Row],[ORDEM]],0)</f>
        <v>3</v>
      </c>
      <c r="I688">
        <v>1</v>
      </c>
      <c r="J688" t="s">
        <v>80</v>
      </c>
      <c r="K688" t="s">
        <v>87</v>
      </c>
      <c r="L688" t="s">
        <v>138</v>
      </c>
      <c r="M688">
        <v>50</v>
      </c>
    </row>
    <row r="689" spans="1:13">
      <c r="A689">
        <v>2007</v>
      </c>
      <c r="B689" t="s">
        <v>154</v>
      </c>
      <c r="C689" t="s">
        <v>25</v>
      </c>
      <c r="D689" t="s">
        <v>45</v>
      </c>
      <c r="E689" t="s">
        <v>59</v>
      </c>
      <c r="F689">
        <v>39115</v>
      </c>
      <c r="G689">
        <v>39116.517291008699</v>
      </c>
      <c r="H689">
        <f>ROUND(Database[[#This Row],[VIAGEM]]-Database[[#This Row],[ORDEM]],0)</f>
        <v>2</v>
      </c>
      <c r="I689">
        <v>0</v>
      </c>
      <c r="J689" t="s">
        <v>80</v>
      </c>
      <c r="K689" t="s">
        <v>87</v>
      </c>
      <c r="L689" t="s">
        <v>138</v>
      </c>
      <c r="M689">
        <v>30</v>
      </c>
    </row>
    <row r="690" spans="1:13">
      <c r="A690">
        <v>2007</v>
      </c>
      <c r="B690" t="s">
        <v>148</v>
      </c>
      <c r="C690" t="s">
        <v>62</v>
      </c>
      <c r="D690" t="s">
        <v>47</v>
      </c>
      <c r="E690" t="s">
        <v>56</v>
      </c>
      <c r="F690">
        <v>39434</v>
      </c>
      <c r="G690">
        <v>39434.210028215726</v>
      </c>
      <c r="H690">
        <f>ROUND(Database[[#This Row],[VIAGEM]]-Database[[#This Row],[ORDEM]],0)</f>
        <v>0</v>
      </c>
      <c r="I690">
        <v>1</v>
      </c>
      <c r="J690" t="s">
        <v>136</v>
      </c>
      <c r="K690" t="s">
        <v>93</v>
      </c>
      <c r="L690" t="s">
        <v>83</v>
      </c>
      <c r="M690">
        <v>200</v>
      </c>
    </row>
    <row r="691" spans="1:13">
      <c r="A691">
        <v>2007</v>
      </c>
      <c r="B691" t="s">
        <v>147</v>
      </c>
      <c r="C691" t="s">
        <v>25</v>
      </c>
      <c r="D691" t="s">
        <v>45</v>
      </c>
      <c r="E691" t="s">
        <v>57</v>
      </c>
      <c r="F691">
        <v>39258</v>
      </c>
      <c r="G691">
        <v>39262.224981798099</v>
      </c>
      <c r="H691">
        <f>ROUND(Database[[#This Row],[VIAGEM]]-Database[[#This Row],[ORDEM]],0)</f>
        <v>4</v>
      </c>
      <c r="I691">
        <v>1</v>
      </c>
      <c r="J691" t="s">
        <v>70</v>
      </c>
      <c r="K691" t="s">
        <v>92</v>
      </c>
      <c r="L691" t="s">
        <v>82</v>
      </c>
      <c r="M691">
        <v>5000</v>
      </c>
    </row>
    <row r="692" spans="1:13">
      <c r="A692">
        <v>2007</v>
      </c>
      <c r="B692" t="s">
        <v>154</v>
      </c>
      <c r="C692" t="s">
        <v>62</v>
      </c>
      <c r="D692" t="s">
        <v>47</v>
      </c>
      <c r="E692" t="s">
        <v>57</v>
      </c>
      <c r="F692">
        <v>39141</v>
      </c>
      <c r="G692">
        <v>39146.77227541709</v>
      </c>
      <c r="H692">
        <f>ROUND(Database[[#This Row],[VIAGEM]]-Database[[#This Row],[ORDEM]],0)</f>
        <v>6</v>
      </c>
      <c r="I692">
        <v>1</v>
      </c>
      <c r="J692" t="s">
        <v>74</v>
      </c>
      <c r="K692" t="s">
        <v>98</v>
      </c>
      <c r="L692" t="s">
        <v>83</v>
      </c>
      <c r="M692">
        <v>300</v>
      </c>
    </row>
    <row r="693" spans="1:13">
      <c r="A693">
        <v>2007</v>
      </c>
      <c r="B693" t="s">
        <v>155</v>
      </c>
      <c r="C693" t="s">
        <v>63</v>
      </c>
      <c r="D693" t="s">
        <v>46</v>
      </c>
      <c r="E693" t="s">
        <v>59</v>
      </c>
      <c r="F693">
        <v>39332</v>
      </c>
      <c r="G693">
        <v>39333.121469164726</v>
      </c>
      <c r="H693">
        <f>ROUND(Database[[#This Row],[VIAGEM]]-Database[[#This Row],[ORDEM]],0)</f>
        <v>1</v>
      </c>
      <c r="I693">
        <v>1</v>
      </c>
      <c r="J693" t="s">
        <v>80</v>
      </c>
      <c r="K693" t="s">
        <v>87</v>
      </c>
      <c r="L693" t="s">
        <v>138</v>
      </c>
      <c r="M693">
        <v>20</v>
      </c>
    </row>
    <row r="694" spans="1:13">
      <c r="A694">
        <v>2007</v>
      </c>
      <c r="B694" t="s">
        <v>154</v>
      </c>
      <c r="C694" t="s">
        <v>25</v>
      </c>
      <c r="D694" t="s">
        <v>45</v>
      </c>
      <c r="E694" t="s">
        <v>59</v>
      </c>
      <c r="F694">
        <v>39135</v>
      </c>
      <c r="G694">
        <v>39137.679398589949</v>
      </c>
      <c r="H694">
        <f>ROUND(Database[[#This Row],[VIAGEM]]-Database[[#This Row],[ORDEM]],0)</f>
        <v>3</v>
      </c>
      <c r="I694">
        <v>1</v>
      </c>
      <c r="J694" t="s">
        <v>70</v>
      </c>
      <c r="K694" t="s">
        <v>90</v>
      </c>
      <c r="L694" t="s">
        <v>82</v>
      </c>
      <c r="M694">
        <v>5000</v>
      </c>
    </row>
    <row r="695" spans="1:13">
      <c r="A695">
        <v>2007</v>
      </c>
      <c r="B695" t="s">
        <v>152</v>
      </c>
      <c r="C695" t="s">
        <v>57</v>
      </c>
      <c r="D695" t="s">
        <v>51</v>
      </c>
      <c r="E695" t="s">
        <v>61</v>
      </c>
      <c r="F695">
        <v>39363</v>
      </c>
      <c r="G695">
        <v>39368.730129839241</v>
      </c>
      <c r="H695">
        <f>ROUND(Database[[#This Row],[VIAGEM]]-Database[[#This Row],[ORDEM]],0)</f>
        <v>6</v>
      </c>
      <c r="I695">
        <v>0</v>
      </c>
      <c r="J695" t="s">
        <v>70</v>
      </c>
      <c r="K695" t="s">
        <v>92</v>
      </c>
      <c r="L695" t="s">
        <v>82</v>
      </c>
      <c r="M695">
        <v>1000</v>
      </c>
    </row>
    <row r="696" spans="1:13">
      <c r="A696">
        <v>2007</v>
      </c>
      <c r="B696" t="s">
        <v>152</v>
      </c>
      <c r="C696" t="s">
        <v>58</v>
      </c>
      <c r="D696" t="s">
        <v>105</v>
      </c>
      <c r="E696" t="s">
        <v>57</v>
      </c>
      <c r="F696">
        <v>39368</v>
      </c>
      <c r="G696">
        <v>39369.3957627704</v>
      </c>
      <c r="H696">
        <f>ROUND(Database[[#This Row],[VIAGEM]]-Database[[#This Row],[ORDEM]],0)</f>
        <v>1</v>
      </c>
      <c r="I696">
        <v>0</v>
      </c>
      <c r="J696" t="s">
        <v>78</v>
      </c>
      <c r="K696" t="s">
        <v>99</v>
      </c>
      <c r="L696" t="s">
        <v>81</v>
      </c>
      <c r="M696">
        <v>500</v>
      </c>
    </row>
    <row r="697" spans="1:13">
      <c r="A697">
        <v>2007</v>
      </c>
      <c r="B697" t="s">
        <v>146</v>
      </c>
      <c r="C697" t="s">
        <v>60</v>
      </c>
      <c r="D697" t="s">
        <v>49</v>
      </c>
      <c r="E697" t="s">
        <v>59</v>
      </c>
      <c r="F697">
        <v>39403</v>
      </c>
      <c r="G697">
        <v>39409.436401288309</v>
      </c>
      <c r="H697">
        <f>ROUND(Database[[#This Row],[VIAGEM]]-Database[[#This Row],[ORDEM]],0)</f>
        <v>6</v>
      </c>
      <c r="I697">
        <v>0</v>
      </c>
      <c r="J697" t="s">
        <v>78</v>
      </c>
      <c r="K697" t="s">
        <v>99</v>
      </c>
      <c r="L697" t="s">
        <v>81</v>
      </c>
      <c r="M697">
        <v>1000</v>
      </c>
    </row>
    <row r="698" spans="1:13">
      <c r="A698">
        <v>2007</v>
      </c>
      <c r="B698" t="s">
        <v>155</v>
      </c>
      <c r="C698" t="s">
        <v>60</v>
      </c>
      <c r="D698" t="s">
        <v>49</v>
      </c>
      <c r="E698" t="s">
        <v>62</v>
      </c>
      <c r="F698">
        <v>39328</v>
      </c>
      <c r="G698">
        <v>39331.500727065519</v>
      </c>
      <c r="H698">
        <f>ROUND(Database[[#This Row],[VIAGEM]]-Database[[#This Row],[ORDEM]],0)</f>
        <v>4</v>
      </c>
      <c r="I698">
        <v>0</v>
      </c>
      <c r="J698" t="s">
        <v>71</v>
      </c>
      <c r="K698" t="s">
        <v>102</v>
      </c>
      <c r="L698" t="s">
        <v>84</v>
      </c>
      <c r="M698">
        <v>62000</v>
      </c>
    </row>
    <row r="699" spans="1:13">
      <c r="A699">
        <v>2007</v>
      </c>
      <c r="B699" t="s">
        <v>149</v>
      </c>
      <c r="C699" t="s">
        <v>63</v>
      </c>
      <c r="D699" t="s">
        <v>46</v>
      </c>
      <c r="E699" t="s">
        <v>25</v>
      </c>
      <c r="F699">
        <v>39296</v>
      </c>
      <c r="G699">
        <v>39305.541765083653</v>
      </c>
      <c r="H699">
        <f>ROUND(Database[[#This Row],[VIAGEM]]-Database[[#This Row],[ORDEM]],0)</f>
        <v>10</v>
      </c>
      <c r="I699">
        <v>0</v>
      </c>
      <c r="J699" t="s">
        <v>136</v>
      </c>
      <c r="K699" t="s">
        <v>94</v>
      </c>
      <c r="L699" t="s">
        <v>83</v>
      </c>
      <c r="M699">
        <v>300</v>
      </c>
    </row>
    <row r="700" spans="1:13">
      <c r="A700">
        <v>2007</v>
      </c>
      <c r="B700" t="s">
        <v>155</v>
      </c>
      <c r="C700" t="s">
        <v>61</v>
      </c>
      <c r="D700" t="s">
        <v>48</v>
      </c>
      <c r="E700" t="s">
        <v>59</v>
      </c>
      <c r="F700">
        <v>39352</v>
      </c>
      <c r="G700">
        <v>39359.780672726432</v>
      </c>
      <c r="H700">
        <f>ROUND(Database[[#This Row],[VIAGEM]]-Database[[#This Row],[ORDEM]],0)</f>
        <v>8</v>
      </c>
      <c r="I700">
        <v>0</v>
      </c>
      <c r="J700" t="s">
        <v>74</v>
      </c>
      <c r="K700" t="s">
        <v>98</v>
      </c>
      <c r="L700" t="s">
        <v>83</v>
      </c>
      <c r="M700">
        <v>300</v>
      </c>
    </row>
    <row r="701" spans="1:13">
      <c r="A701">
        <v>2007</v>
      </c>
      <c r="B701" t="s">
        <v>152</v>
      </c>
      <c r="C701" t="s">
        <v>56</v>
      </c>
      <c r="D701" t="s">
        <v>52</v>
      </c>
      <c r="E701" t="s">
        <v>58</v>
      </c>
      <c r="F701">
        <v>39380</v>
      </c>
      <c r="G701">
        <v>39384.222192541652</v>
      </c>
      <c r="H701">
        <f>ROUND(Database[[#This Row],[VIAGEM]]-Database[[#This Row],[ORDEM]],0)</f>
        <v>4</v>
      </c>
      <c r="I701">
        <v>1</v>
      </c>
      <c r="J701" t="s">
        <v>136</v>
      </c>
      <c r="K701" t="s">
        <v>93</v>
      </c>
      <c r="L701" t="s">
        <v>83</v>
      </c>
      <c r="M701">
        <v>400</v>
      </c>
    </row>
    <row r="702" spans="1:13">
      <c r="A702">
        <v>2007</v>
      </c>
      <c r="B702" t="s">
        <v>154</v>
      </c>
      <c r="C702" t="s">
        <v>57</v>
      </c>
      <c r="D702" t="s">
        <v>51</v>
      </c>
      <c r="E702" t="s">
        <v>60</v>
      </c>
      <c r="F702">
        <v>39136</v>
      </c>
      <c r="G702">
        <v>39142.804575092508</v>
      </c>
      <c r="H702">
        <f>ROUND(Database[[#This Row],[VIAGEM]]-Database[[#This Row],[ORDEM]],0)</f>
        <v>7</v>
      </c>
      <c r="I702">
        <v>1</v>
      </c>
      <c r="J702" t="s">
        <v>72</v>
      </c>
      <c r="K702" t="s">
        <v>110</v>
      </c>
      <c r="L702" t="s">
        <v>85</v>
      </c>
      <c r="M702">
        <v>13000</v>
      </c>
    </row>
    <row r="703" spans="1:13">
      <c r="A703">
        <v>2007</v>
      </c>
      <c r="B703" t="s">
        <v>150</v>
      </c>
      <c r="C703" t="s">
        <v>25</v>
      </c>
      <c r="D703" t="s">
        <v>45</v>
      </c>
      <c r="E703" t="s">
        <v>56</v>
      </c>
      <c r="F703">
        <v>39213</v>
      </c>
      <c r="G703">
        <v>39222.512764367493</v>
      </c>
      <c r="H703">
        <f>ROUND(Database[[#This Row],[VIAGEM]]-Database[[#This Row],[ORDEM]],0)</f>
        <v>10</v>
      </c>
      <c r="I703">
        <v>0</v>
      </c>
      <c r="J703" t="s">
        <v>136</v>
      </c>
      <c r="K703" t="s">
        <v>93</v>
      </c>
      <c r="L703" t="s">
        <v>83</v>
      </c>
      <c r="M703">
        <v>100</v>
      </c>
    </row>
    <row r="704" spans="1:13">
      <c r="A704">
        <v>2007</v>
      </c>
      <c r="B704" t="s">
        <v>155</v>
      </c>
      <c r="C704" t="s">
        <v>61</v>
      </c>
      <c r="D704" t="s">
        <v>48</v>
      </c>
      <c r="E704" t="s">
        <v>62</v>
      </c>
      <c r="F704">
        <v>39352</v>
      </c>
      <c r="G704">
        <v>39361.667939630381</v>
      </c>
      <c r="H704">
        <f>ROUND(Database[[#This Row],[VIAGEM]]-Database[[#This Row],[ORDEM]],0)</f>
        <v>10</v>
      </c>
      <c r="I704">
        <v>1</v>
      </c>
      <c r="J704" t="s">
        <v>70</v>
      </c>
      <c r="K704" t="s">
        <v>91</v>
      </c>
      <c r="L704" t="s">
        <v>82</v>
      </c>
      <c r="M704">
        <v>5000</v>
      </c>
    </row>
    <row r="705" spans="1:13">
      <c r="A705">
        <v>2007</v>
      </c>
      <c r="B705" t="s">
        <v>153</v>
      </c>
      <c r="C705" t="s">
        <v>63</v>
      </c>
      <c r="D705" t="s">
        <v>46</v>
      </c>
      <c r="E705" t="s">
        <v>59</v>
      </c>
      <c r="F705">
        <v>39265</v>
      </c>
      <c r="G705">
        <v>39270.23796336566</v>
      </c>
      <c r="H705">
        <f>ROUND(Database[[#This Row],[VIAGEM]]-Database[[#This Row],[ORDEM]],0)</f>
        <v>5</v>
      </c>
      <c r="I705">
        <v>1</v>
      </c>
      <c r="J705" t="s">
        <v>72</v>
      </c>
      <c r="K705" t="s">
        <v>109</v>
      </c>
      <c r="L705" t="s">
        <v>85</v>
      </c>
      <c r="M705">
        <v>39000</v>
      </c>
    </row>
    <row r="706" spans="1:13">
      <c r="A706">
        <v>2007</v>
      </c>
      <c r="B706" t="s">
        <v>151</v>
      </c>
      <c r="C706" t="s">
        <v>61</v>
      </c>
      <c r="D706" t="s">
        <v>48</v>
      </c>
      <c r="E706" t="s">
        <v>57</v>
      </c>
      <c r="F706">
        <v>39160</v>
      </c>
      <c r="G706">
        <v>39169.123780094524</v>
      </c>
      <c r="H706">
        <f>ROUND(Database[[#This Row],[VIAGEM]]-Database[[#This Row],[ORDEM]],0)</f>
        <v>9</v>
      </c>
      <c r="I706">
        <v>1</v>
      </c>
      <c r="J706" t="s">
        <v>72</v>
      </c>
      <c r="K706" t="s">
        <v>109</v>
      </c>
      <c r="L706" t="s">
        <v>85</v>
      </c>
      <c r="M706">
        <v>41000</v>
      </c>
    </row>
    <row r="707" spans="1:13">
      <c r="A707">
        <v>2007</v>
      </c>
      <c r="B707" t="s">
        <v>152</v>
      </c>
      <c r="C707" t="s">
        <v>63</v>
      </c>
      <c r="D707" t="s">
        <v>46</v>
      </c>
      <c r="E707" t="s">
        <v>25</v>
      </c>
      <c r="F707">
        <v>39356</v>
      </c>
      <c r="G707">
        <v>39358.439804594527</v>
      </c>
      <c r="H707">
        <f>ROUND(Database[[#This Row],[VIAGEM]]-Database[[#This Row],[ORDEM]],0)</f>
        <v>2</v>
      </c>
      <c r="I707">
        <v>1</v>
      </c>
      <c r="J707" t="s">
        <v>80</v>
      </c>
      <c r="K707" t="s">
        <v>87</v>
      </c>
      <c r="L707" t="s">
        <v>138</v>
      </c>
      <c r="M707">
        <v>50</v>
      </c>
    </row>
    <row r="708" spans="1:13">
      <c r="A708">
        <v>2007</v>
      </c>
      <c r="B708" t="s">
        <v>147</v>
      </c>
      <c r="C708" t="s">
        <v>57</v>
      </c>
      <c r="D708" t="s">
        <v>51</v>
      </c>
      <c r="E708" t="s">
        <v>63</v>
      </c>
      <c r="F708">
        <v>39246</v>
      </c>
      <c r="G708">
        <v>39253.798877260218</v>
      </c>
      <c r="H708">
        <f>ROUND(Database[[#This Row],[VIAGEM]]-Database[[#This Row],[ORDEM]],0)</f>
        <v>8</v>
      </c>
      <c r="I708">
        <v>1</v>
      </c>
      <c r="J708" t="s">
        <v>74</v>
      </c>
      <c r="K708" t="s">
        <v>97</v>
      </c>
      <c r="L708" t="s">
        <v>83</v>
      </c>
      <c r="M708">
        <v>200</v>
      </c>
    </row>
    <row r="709" spans="1:13">
      <c r="A709">
        <v>2007</v>
      </c>
      <c r="B709" t="s">
        <v>154</v>
      </c>
      <c r="C709" t="s">
        <v>58</v>
      </c>
      <c r="D709" t="s">
        <v>105</v>
      </c>
      <c r="E709" t="s">
        <v>57</v>
      </c>
      <c r="F709">
        <v>39130</v>
      </c>
      <c r="G709">
        <v>39139.90594572197</v>
      </c>
      <c r="H709">
        <f>ROUND(Database[[#This Row],[VIAGEM]]-Database[[#This Row],[ORDEM]],0)</f>
        <v>10</v>
      </c>
      <c r="I709">
        <v>0</v>
      </c>
      <c r="J709" t="s">
        <v>73</v>
      </c>
      <c r="K709" t="s">
        <v>106</v>
      </c>
      <c r="L709" t="s">
        <v>83</v>
      </c>
      <c r="M709">
        <v>300</v>
      </c>
    </row>
    <row r="710" spans="1:13">
      <c r="A710">
        <v>2007</v>
      </c>
      <c r="B710" t="s">
        <v>150</v>
      </c>
      <c r="C710" t="s">
        <v>58</v>
      </c>
      <c r="D710" t="s">
        <v>105</v>
      </c>
      <c r="E710" t="s">
        <v>56</v>
      </c>
      <c r="F710">
        <v>39211</v>
      </c>
      <c r="G710">
        <v>39213.659634295895</v>
      </c>
      <c r="H710">
        <f>ROUND(Database[[#This Row],[VIAGEM]]-Database[[#This Row],[ORDEM]],0)</f>
        <v>3</v>
      </c>
      <c r="I710">
        <v>1</v>
      </c>
      <c r="J710" t="s">
        <v>80</v>
      </c>
      <c r="K710" t="s">
        <v>88</v>
      </c>
      <c r="L710" t="s">
        <v>138</v>
      </c>
      <c r="M710">
        <v>20</v>
      </c>
    </row>
    <row r="711" spans="1:13">
      <c r="A711">
        <v>2007</v>
      </c>
      <c r="B711" t="s">
        <v>146</v>
      </c>
      <c r="C711" t="s">
        <v>63</v>
      </c>
      <c r="D711" t="s">
        <v>46</v>
      </c>
      <c r="E711" t="s">
        <v>56</v>
      </c>
      <c r="F711">
        <v>39399</v>
      </c>
      <c r="G711">
        <v>39399.322184976496</v>
      </c>
      <c r="H711">
        <f>ROUND(Database[[#This Row],[VIAGEM]]-Database[[#This Row],[ORDEM]],0)</f>
        <v>0</v>
      </c>
      <c r="I711">
        <v>1</v>
      </c>
      <c r="J711" t="s">
        <v>70</v>
      </c>
      <c r="K711" t="s">
        <v>91</v>
      </c>
      <c r="L711" t="s">
        <v>82</v>
      </c>
      <c r="M711">
        <v>5000</v>
      </c>
    </row>
    <row r="712" spans="1:13">
      <c r="A712">
        <v>2007</v>
      </c>
      <c r="B712" t="s">
        <v>152</v>
      </c>
      <c r="C712" t="s">
        <v>58</v>
      </c>
      <c r="D712" t="s">
        <v>105</v>
      </c>
      <c r="E712" t="s">
        <v>63</v>
      </c>
      <c r="F712">
        <v>39386</v>
      </c>
      <c r="G712">
        <v>39392.034645002008</v>
      </c>
      <c r="H712">
        <f>ROUND(Database[[#This Row],[VIAGEM]]-Database[[#This Row],[ORDEM]],0)</f>
        <v>6</v>
      </c>
      <c r="I712">
        <v>0</v>
      </c>
      <c r="J712" t="s">
        <v>78</v>
      </c>
      <c r="K712" t="s">
        <v>99</v>
      </c>
      <c r="L712" t="s">
        <v>81</v>
      </c>
      <c r="M712">
        <v>1500</v>
      </c>
    </row>
    <row r="713" spans="1:13">
      <c r="A713">
        <v>2007</v>
      </c>
      <c r="B713" t="s">
        <v>145</v>
      </c>
      <c r="C713" t="s">
        <v>58</v>
      </c>
      <c r="D713" t="s">
        <v>105</v>
      </c>
      <c r="E713" t="s">
        <v>57</v>
      </c>
      <c r="F713">
        <v>39105</v>
      </c>
      <c r="G713">
        <v>39106.15617317977</v>
      </c>
      <c r="H713">
        <f>ROUND(Database[[#This Row],[VIAGEM]]-Database[[#This Row],[ORDEM]],0)</f>
        <v>1</v>
      </c>
      <c r="I713">
        <v>0</v>
      </c>
      <c r="J713" t="s">
        <v>80</v>
      </c>
      <c r="K713" t="s">
        <v>88</v>
      </c>
      <c r="L713" t="s">
        <v>138</v>
      </c>
      <c r="M713">
        <v>20</v>
      </c>
    </row>
    <row r="714" spans="1:13">
      <c r="A714">
        <v>2007</v>
      </c>
      <c r="B714" t="s">
        <v>146</v>
      </c>
      <c r="C714" t="s">
        <v>62</v>
      </c>
      <c r="D714" t="s">
        <v>47</v>
      </c>
      <c r="E714" t="s">
        <v>25</v>
      </c>
      <c r="F714">
        <v>39411</v>
      </c>
      <c r="G714">
        <v>39418.900090926516</v>
      </c>
      <c r="H714">
        <f>ROUND(Database[[#This Row],[VIAGEM]]-Database[[#This Row],[ORDEM]],0)</f>
        <v>8</v>
      </c>
      <c r="I714">
        <v>0</v>
      </c>
      <c r="J714" t="s">
        <v>71</v>
      </c>
      <c r="K714" t="s">
        <v>104</v>
      </c>
      <c r="L714" t="s">
        <v>84</v>
      </c>
      <c r="M714">
        <v>73000</v>
      </c>
    </row>
    <row r="715" spans="1:13">
      <c r="A715">
        <v>2007</v>
      </c>
      <c r="B715" t="s">
        <v>152</v>
      </c>
      <c r="C715" t="s">
        <v>59</v>
      </c>
      <c r="D715" t="s">
        <v>50</v>
      </c>
      <c r="E715" t="s">
        <v>63</v>
      </c>
      <c r="F715">
        <v>39381</v>
      </c>
      <c r="G715">
        <v>39384.146942320833</v>
      </c>
      <c r="H715">
        <f>ROUND(Database[[#This Row],[VIAGEM]]-Database[[#This Row],[ORDEM]],0)</f>
        <v>3</v>
      </c>
      <c r="I715">
        <v>0</v>
      </c>
      <c r="J715" t="s">
        <v>70</v>
      </c>
      <c r="K715" t="s">
        <v>92</v>
      </c>
      <c r="L715" t="s">
        <v>82</v>
      </c>
      <c r="M715">
        <v>1000</v>
      </c>
    </row>
    <row r="716" spans="1:13">
      <c r="A716">
        <v>2007</v>
      </c>
      <c r="B716" t="s">
        <v>146</v>
      </c>
      <c r="C716" t="s">
        <v>25</v>
      </c>
      <c r="D716" t="s">
        <v>45</v>
      </c>
      <c r="E716" t="s">
        <v>56</v>
      </c>
      <c r="F716">
        <v>39395</v>
      </c>
      <c r="G716">
        <v>39396.182302040812</v>
      </c>
      <c r="H716">
        <f>ROUND(Database[[#This Row],[VIAGEM]]-Database[[#This Row],[ORDEM]],0)</f>
        <v>1</v>
      </c>
      <c r="I716">
        <v>0</v>
      </c>
      <c r="J716" t="s">
        <v>71</v>
      </c>
      <c r="K716" t="s">
        <v>102</v>
      </c>
      <c r="L716" t="s">
        <v>84</v>
      </c>
      <c r="M716">
        <v>64000</v>
      </c>
    </row>
    <row r="717" spans="1:13">
      <c r="A717">
        <v>2007</v>
      </c>
      <c r="B717" t="s">
        <v>153</v>
      </c>
      <c r="C717" t="s">
        <v>59</v>
      </c>
      <c r="D717" t="s">
        <v>50</v>
      </c>
      <c r="E717" t="s">
        <v>63</v>
      </c>
      <c r="F717">
        <v>39277</v>
      </c>
      <c r="G717">
        <v>39278.831524068446</v>
      </c>
      <c r="H717">
        <f>ROUND(Database[[#This Row],[VIAGEM]]-Database[[#This Row],[ORDEM]],0)</f>
        <v>2</v>
      </c>
      <c r="I717">
        <v>0</v>
      </c>
      <c r="J717" t="s">
        <v>73</v>
      </c>
      <c r="K717" t="s">
        <v>108</v>
      </c>
      <c r="L717" t="s">
        <v>83</v>
      </c>
      <c r="M717">
        <v>300</v>
      </c>
    </row>
    <row r="718" spans="1:13">
      <c r="A718">
        <v>2007</v>
      </c>
      <c r="B718" t="s">
        <v>149</v>
      </c>
      <c r="C718" t="s">
        <v>59</v>
      </c>
      <c r="D718" t="s">
        <v>50</v>
      </c>
      <c r="E718" t="s">
        <v>61</v>
      </c>
      <c r="F718">
        <v>39325</v>
      </c>
      <c r="G718">
        <v>39325.463154955345</v>
      </c>
      <c r="H718">
        <f>ROUND(Database[[#This Row],[VIAGEM]]-Database[[#This Row],[ORDEM]],0)</f>
        <v>0</v>
      </c>
      <c r="I718">
        <v>1</v>
      </c>
      <c r="J718" t="s">
        <v>70</v>
      </c>
      <c r="K718" t="s">
        <v>92</v>
      </c>
      <c r="L718" t="s">
        <v>82</v>
      </c>
      <c r="M718">
        <v>1000</v>
      </c>
    </row>
    <row r="719" spans="1:13">
      <c r="A719">
        <v>2007</v>
      </c>
      <c r="B719" t="s">
        <v>145</v>
      </c>
      <c r="C719" t="s">
        <v>62</v>
      </c>
      <c r="D719" t="s">
        <v>47</v>
      </c>
      <c r="E719" t="s">
        <v>63</v>
      </c>
      <c r="F719">
        <v>39098</v>
      </c>
      <c r="G719">
        <v>39099.660057984147</v>
      </c>
      <c r="H719">
        <f>ROUND(Database[[#This Row],[VIAGEM]]-Database[[#This Row],[ORDEM]],0)</f>
        <v>2</v>
      </c>
      <c r="I719">
        <v>0</v>
      </c>
      <c r="J719" t="s">
        <v>80</v>
      </c>
      <c r="K719" t="s">
        <v>87</v>
      </c>
      <c r="L719" t="s">
        <v>138</v>
      </c>
      <c r="M719">
        <v>20</v>
      </c>
    </row>
    <row r="720" spans="1:13">
      <c r="A720">
        <v>2007</v>
      </c>
      <c r="B720" t="s">
        <v>145</v>
      </c>
      <c r="C720" t="s">
        <v>59</v>
      </c>
      <c r="D720" t="s">
        <v>50</v>
      </c>
      <c r="E720" t="s">
        <v>58</v>
      </c>
      <c r="F720">
        <v>39092</v>
      </c>
      <c r="G720">
        <v>39092.635486828847</v>
      </c>
      <c r="H720">
        <f>ROUND(Database[[#This Row],[VIAGEM]]-Database[[#This Row],[ORDEM]],0)</f>
        <v>1</v>
      </c>
      <c r="I720">
        <v>1</v>
      </c>
      <c r="J720" t="s">
        <v>74</v>
      </c>
      <c r="K720" t="s">
        <v>96</v>
      </c>
      <c r="L720" t="s">
        <v>83</v>
      </c>
      <c r="M720">
        <v>300</v>
      </c>
    </row>
    <row r="721" spans="1:13">
      <c r="A721">
        <v>2007</v>
      </c>
      <c r="B721" t="s">
        <v>147</v>
      </c>
      <c r="C721" t="s">
        <v>60</v>
      </c>
      <c r="D721" t="s">
        <v>49</v>
      </c>
      <c r="E721" t="s">
        <v>25</v>
      </c>
      <c r="F721">
        <v>39244</v>
      </c>
      <c r="G721">
        <v>39248.418066722268</v>
      </c>
      <c r="H721">
        <f>ROUND(Database[[#This Row],[VIAGEM]]-Database[[#This Row],[ORDEM]],0)</f>
        <v>4</v>
      </c>
      <c r="I721">
        <v>1</v>
      </c>
      <c r="J721" t="s">
        <v>72</v>
      </c>
      <c r="K721" t="s">
        <v>109</v>
      </c>
      <c r="L721" t="s">
        <v>85</v>
      </c>
      <c r="M721">
        <v>33000</v>
      </c>
    </row>
    <row r="722" spans="1:13">
      <c r="A722">
        <v>2007</v>
      </c>
      <c r="B722" t="s">
        <v>152</v>
      </c>
      <c r="C722" t="s">
        <v>25</v>
      </c>
      <c r="D722" t="s">
        <v>45</v>
      </c>
      <c r="E722" t="s">
        <v>62</v>
      </c>
      <c r="F722">
        <v>39386</v>
      </c>
      <c r="G722">
        <v>39390.101281052346</v>
      </c>
      <c r="H722">
        <f>ROUND(Database[[#This Row],[VIAGEM]]-Database[[#This Row],[ORDEM]],0)</f>
        <v>4</v>
      </c>
      <c r="I722">
        <v>1</v>
      </c>
      <c r="J722" t="s">
        <v>72</v>
      </c>
      <c r="K722" t="s">
        <v>111</v>
      </c>
      <c r="L722" t="s">
        <v>85</v>
      </c>
      <c r="M722">
        <v>50000</v>
      </c>
    </row>
    <row r="723" spans="1:13">
      <c r="A723">
        <v>2007</v>
      </c>
      <c r="B723" t="s">
        <v>156</v>
      </c>
      <c r="C723" t="s">
        <v>56</v>
      </c>
      <c r="D723" t="s">
        <v>52</v>
      </c>
      <c r="E723" t="s">
        <v>58</v>
      </c>
      <c r="F723">
        <v>39189</v>
      </c>
      <c r="G723">
        <v>39198.781884249802</v>
      </c>
      <c r="H723">
        <f>ROUND(Database[[#This Row],[VIAGEM]]-Database[[#This Row],[ORDEM]],0)</f>
        <v>10</v>
      </c>
      <c r="I723">
        <v>0</v>
      </c>
      <c r="J723" t="s">
        <v>70</v>
      </c>
      <c r="K723" t="s">
        <v>90</v>
      </c>
      <c r="L723" t="s">
        <v>82</v>
      </c>
      <c r="M723">
        <v>4000</v>
      </c>
    </row>
    <row r="724" spans="1:13">
      <c r="A724">
        <v>2007</v>
      </c>
      <c r="B724" t="s">
        <v>149</v>
      </c>
      <c r="C724" t="s">
        <v>62</v>
      </c>
      <c r="D724" t="s">
        <v>47</v>
      </c>
      <c r="E724" t="s">
        <v>25</v>
      </c>
      <c r="F724">
        <v>39316</v>
      </c>
      <c r="G724">
        <v>39316.42197145128</v>
      </c>
      <c r="H724">
        <f>ROUND(Database[[#This Row],[VIAGEM]]-Database[[#This Row],[ORDEM]],0)</f>
        <v>0</v>
      </c>
      <c r="I724">
        <v>0</v>
      </c>
      <c r="J724" t="s">
        <v>76</v>
      </c>
      <c r="K724" t="s">
        <v>113</v>
      </c>
      <c r="L724" t="s">
        <v>139</v>
      </c>
      <c r="M724">
        <v>1150000</v>
      </c>
    </row>
    <row r="725" spans="1:13">
      <c r="A725">
        <v>2007</v>
      </c>
      <c r="B725" t="s">
        <v>153</v>
      </c>
      <c r="C725" t="s">
        <v>61</v>
      </c>
      <c r="D725" t="s">
        <v>48</v>
      </c>
      <c r="E725" t="s">
        <v>59</v>
      </c>
      <c r="F725">
        <v>39274</v>
      </c>
      <c r="G725">
        <v>39277.531317433743</v>
      </c>
      <c r="H725">
        <f>ROUND(Database[[#This Row],[VIAGEM]]-Database[[#This Row],[ORDEM]],0)</f>
        <v>4</v>
      </c>
      <c r="I725">
        <v>0</v>
      </c>
      <c r="J725" t="s">
        <v>73</v>
      </c>
      <c r="K725" t="s">
        <v>107</v>
      </c>
      <c r="L725" t="s">
        <v>83</v>
      </c>
      <c r="M725">
        <v>500</v>
      </c>
    </row>
    <row r="726" spans="1:13">
      <c r="A726">
        <v>2007</v>
      </c>
      <c r="B726" t="s">
        <v>155</v>
      </c>
      <c r="C726" t="s">
        <v>61</v>
      </c>
      <c r="D726" t="s">
        <v>48</v>
      </c>
      <c r="E726" t="s">
        <v>62</v>
      </c>
      <c r="F726">
        <v>39327</v>
      </c>
      <c r="G726">
        <v>39329.188818776762</v>
      </c>
      <c r="H726">
        <f>ROUND(Database[[#This Row],[VIAGEM]]-Database[[#This Row],[ORDEM]],0)</f>
        <v>2</v>
      </c>
      <c r="I726">
        <v>0</v>
      </c>
      <c r="J726" t="s">
        <v>74</v>
      </c>
      <c r="K726" t="s">
        <v>96</v>
      </c>
      <c r="L726" t="s">
        <v>83</v>
      </c>
      <c r="M726">
        <v>100</v>
      </c>
    </row>
    <row r="727" spans="1:13">
      <c r="A727">
        <v>2007</v>
      </c>
      <c r="B727" t="s">
        <v>149</v>
      </c>
      <c r="C727" t="s">
        <v>62</v>
      </c>
      <c r="D727" t="s">
        <v>47</v>
      </c>
      <c r="E727" t="s">
        <v>57</v>
      </c>
      <c r="F727">
        <v>39311</v>
      </c>
      <c r="G727">
        <v>39311.020873020963</v>
      </c>
      <c r="H727">
        <f>ROUND(Database[[#This Row],[VIAGEM]]-Database[[#This Row],[ORDEM]],0)</f>
        <v>0</v>
      </c>
      <c r="I727">
        <v>0</v>
      </c>
      <c r="J727" t="s">
        <v>78</v>
      </c>
      <c r="K727" t="s">
        <v>100</v>
      </c>
      <c r="L727" t="s">
        <v>81</v>
      </c>
      <c r="M727">
        <v>500</v>
      </c>
    </row>
    <row r="728" spans="1:13">
      <c r="A728">
        <v>2007</v>
      </c>
      <c r="B728" t="s">
        <v>153</v>
      </c>
      <c r="C728" t="s">
        <v>57</v>
      </c>
      <c r="D728" t="s">
        <v>51</v>
      </c>
      <c r="E728" t="s">
        <v>61</v>
      </c>
      <c r="F728">
        <v>39288</v>
      </c>
      <c r="G728">
        <v>39294.30531807134</v>
      </c>
      <c r="H728">
        <f>ROUND(Database[[#This Row],[VIAGEM]]-Database[[#This Row],[ORDEM]],0)</f>
        <v>6</v>
      </c>
      <c r="I728">
        <v>0</v>
      </c>
      <c r="J728" t="s">
        <v>136</v>
      </c>
      <c r="K728" t="s">
        <v>95</v>
      </c>
      <c r="L728" t="s">
        <v>83</v>
      </c>
      <c r="M728">
        <v>100</v>
      </c>
    </row>
    <row r="729" spans="1:13">
      <c r="A729">
        <v>2007</v>
      </c>
      <c r="B729" t="s">
        <v>153</v>
      </c>
      <c r="C729" t="s">
        <v>61</v>
      </c>
      <c r="D729" t="s">
        <v>48</v>
      </c>
      <c r="E729" t="s">
        <v>25</v>
      </c>
      <c r="F729">
        <v>39273</v>
      </c>
      <c r="G729">
        <v>39274.358476209971</v>
      </c>
      <c r="H729">
        <f>ROUND(Database[[#This Row],[VIAGEM]]-Database[[#This Row],[ORDEM]],0)</f>
        <v>1</v>
      </c>
      <c r="I729">
        <v>0</v>
      </c>
      <c r="J729" t="s">
        <v>72</v>
      </c>
      <c r="K729" t="s">
        <v>110</v>
      </c>
      <c r="L729" t="s">
        <v>85</v>
      </c>
      <c r="M729">
        <v>45000</v>
      </c>
    </row>
    <row r="730" spans="1:13">
      <c r="A730">
        <v>2007</v>
      </c>
      <c r="B730" t="s">
        <v>150</v>
      </c>
      <c r="C730" t="s">
        <v>56</v>
      </c>
      <c r="D730" t="s">
        <v>52</v>
      </c>
      <c r="E730" t="s">
        <v>61</v>
      </c>
      <c r="F730">
        <v>39210</v>
      </c>
      <c r="G730">
        <v>39216.240651391789</v>
      </c>
      <c r="H730">
        <f>ROUND(Database[[#This Row],[VIAGEM]]-Database[[#This Row],[ORDEM]],0)</f>
        <v>6</v>
      </c>
      <c r="I730">
        <v>0</v>
      </c>
      <c r="J730" t="s">
        <v>136</v>
      </c>
      <c r="K730" t="s">
        <v>94</v>
      </c>
      <c r="L730" t="s">
        <v>83</v>
      </c>
      <c r="M730">
        <v>200</v>
      </c>
    </row>
    <row r="731" spans="1:13">
      <c r="A731">
        <v>2007</v>
      </c>
      <c r="B731" t="s">
        <v>145</v>
      </c>
      <c r="C731" t="s">
        <v>25</v>
      </c>
      <c r="D731" t="s">
        <v>45</v>
      </c>
      <c r="E731" t="s">
        <v>63</v>
      </c>
      <c r="F731">
        <v>39097</v>
      </c>
      <c r="G731">
        <v>39098.908241129764</v>
      </c>
      <c r="H731">
        <f>ROUND(Database[[#This Row],[VIAGEM]]-Database[[#This Row],[ORDEM]],0)</f>
        <v>2</v>
      </c>
      <c r="I731">
        <v>1</v>
      </c>
      <c r="J731" t="s">
        <v>71</v>
      </c>
      <c r="K731" t="s">
        <v>102</v>
      </c>
      <c r="L731" t="s">
        <v>84</v>
      </c>
      <c r="M731">
        <v>97000</v>
      </c>
    </row>
    <row r="732" spans="1:13">
      <c r="A732">
        <v>2007</v>
      </c>
      <c r="B732" t="s">
        <v>153</v>
      </c>
      <c r="C732" t="s">
        <v>60</v>
      </c>
      <c r="D732" t="s">
        <v>49</v>
      </c>
      <c r="E732" t="s">
        <v>25</v>
      </c>
      <c r="F732">
        <v>39294</v>
      </c>
      <c r="G732">
        <v>39297.114199415199</v>
      </c>
      <c r="H732">
        <f>ROUND(Database[[#This Row],[VIAGEM]]-Database[[#This Row],[ORDEM]],0)</f>
        <v>3</v>
      </c>
      <c r="I732">
        <v>0</v>
      </c>
      <c r="J732" t="s">
        <v>80</v>
      </c>
      <c r="K732" t="s">
        <v>88</v>
      </c>
      <c r="L732" t="s">
        <v>138</v>
      </c>
      <c r="M732">
        <v>30</v>
      </c>
    </row>
    <row r="733" spans="1:13">
      <c r="A733">
        <v>2007</v>
      </c>
      <c r="B733" t="s">
        <v>155</v>
      </c>
      <c r="C733" t="s">
        <v>60</v>
      </c>
      <c r="D733" t="s">
        <v>49</v>
      </c>
      <c r="E733" t="s">
        <v>59</v>
      </c>
      <c r="F733">
        <v>39340</v>
      </c>
      <c r="G733">
        <v>39340.165146696025</v>
      </c>
      <c r="H733">
        <f>ROUND(Database[[#This Row],[VIAGEM]]-Database[[#This Row],[ORDEM]],0)</f>
        <v>0</v>
      </c>
      <c r="I733">
        <v>0</v>
      </c>
      <c r="J733" t="s">
        <v>76</v>
      </c>
      <c r="K733" t="s">
        <v>113</v>
      </c>
      <c r="L733" t="s">
        <v>139</v>
      </c>
      <c r="M733">
        <v>680000</v>
      </c>
    </row>
    <row r="734" spans="1:13">
      <c r="A734">
        <v>2007</v>
      </c>
      <c r="B734" t="s">
        <v>154</v>
      </c>
      <c r="C734" t="s">
        <v>25</v>
      </c>
      <c r="D734" t="s">
        <v>45</v>
      </c>
      <c r="E734" t="s">
        <v>61</v>
      </c>
      <c r="F734">
        <v>39115</v>
      </c>
      <c r="G734">
        <v>39115.764179364785</v>
      </c>
      <c r="H734">
        <f>ROUND(Database[[#This Row],[VIAGEM]]-Database[[#This Row],[ORDEM]],0)</f>
        <v>1</v>
      </c>
      <c r="I734">
        <v>0</v>
      </c>
      <c r="J734" t="s">
        <v>80</v>
      </c>
      <c r="K734" t="s">
        <v>87</v>
      </c>
      <c r="L734" t="s">
        <v>138</v>
      </c>
      <c r="M734">
        <v>40</v>
      </c>
    </row>
    <row r="735" spans="1:13">
      <c r="A735">
        <v>2007</v>
      </c>
      <c r="B735" t="s">
        <v>156</v>
      </c>
      <c r="C735" t="s">
        <v>62</v>
      </c>
      <c r="D735" t="s">
        <v>47</v>
      </c>
      <c r="E735" t="s">
        <v>61</v>
      </c>
      <c r="F735">
        <v>39174</v>
      </c>
      <c r="G735">
        <v>39179.945101099125</v>
      </c>
      <c r="H735">
        <f>ROUND(Database[[#This Row],[VIAGEM]]-Database[[#This Row],[ORDEM]],0)</f>
        <v>6</v>
      </c>
      <c r="I735">
        <v>0</v>
      </c>
      <c r="J735" t="s">
        <v>71</v>
      </c>
      <c r="K735" t="s">
        <v>104</v>
      </c>
      <c r="L735" t="s">
        <v>84</v>
      </c>
      <c r="M735">
        <v>64000</v>
      </c>
    </row>
    <row r="736" spans="1:13">
      <c r="A736">
        <v>2007</v>
      </c>
      <c r="B736" t="s">
        <v>152</v>
      </c>
      <c r="C736" t="s">
        <v>61</v>
      </c>
      <c r="D736" t="s">
        <v>48</v>
      </c>
      <c r="E736" t="s">
        <v>56</v>
      </c>
      <c r="F736">
        <v>39386</v>
      </c>
      <c r="G736">
        <v>39387.265150492378</v>
      </c>
      <c r="H736">
        <f>ROUND(Database[[#This Row],[VIAGEM]]-Database[[#This Row],[ORDEM]],0)</f>
        <v>1</v>
      </c>
      <c r="I736">
        <v>0</v>
      </c>
      <c r="J736" t="s">
        <v>71</v>
      </c>
      <c r="K736" t="s">
        <v>103</v>
      </c>
      <c r="L736" t="s">
        <v>84</v>
      </c>
      <c r="M736">
        <v>83000</v>
      </c>
    </row>
    <row r="737" spans="1:13">
      <c r="A737">
        <v>2007</v>
      </c>
      <c r="B737" t="s">
        <v>153</v>
      </c>
      <c r="C737" t="s">
        <v>59</v>
      </c>
      <c r="D737" t="s">
        <v>50</v>
      </c>
      <c r="E737" t="s">
        <v>61</v>
      </c>
      <c r="F737">
        <v>39289</v>
      </c>
      <c r="G737">
        <v>39289.95371103823</v>
      </c>
      <c r="H737">
        <f>ROUND(Database[[#This Row],[VIAGEM]]-Database[[#This Row],[ORDEM]],0)</f>
        <v>1</v>
      </c>
      <c r="I737">
        <v>1</v>
      </c>
      <c r="J737" t="s">
        <v>73</v>
      </c>
      <c r="K737" t="s">
        <v>108</v>
      </c>
      <c r="L737" t="s">
        <v>83</v>
      </c>
      <c r="M737">
        <v>500</v>
      </c>
    </row>
    <row r="738" spans="1:13">
      <c r="A738">
        <v>2007</v>
      </c>
      <c r="B738" t="s">
        <v>153</v>
      </c>
      <c r="C738" t="s">
        <v>60</v>
      </c>
      <c r="D738" t="s">
        <v>49</v>
      </c>
      <c r="E738" t="s">
        <v>57</v>
      </c>
      <c r="F738">
        <v>39271</v>
      </c>
      <c r="G738">
        <v>39276.855312332817</v>
      </c>
      <c r="H738">
        <f>ROUND(Database[[#This Row],[VIAGEM]]-Database[[#This Row],[ORDEM]],0)</f>
        <v>6</v>
      </c>
      <c r="I738">
        <v>1</v>
      </c>
      <c r="J738" t="s">
        <v>73</v>
      </c>
      <c r="K738" t="s">
        <v>107</v>
      </c>
      <c r="L738" t="s">
        <v>83</v>
      </c>
      <c r="M738">
        <v>500</v>
      </c>
    </row>
    <row r="739" spans="1:13">
      <c r="A739">
        <v>2007</v>
      </c>
      <c r="B739" t="s">
        <v>147</v>
      </c>
      <c r="C739" t="s">
        <v>59</v>
      </c>
      <c r="D739" t="s">
        <v>50</v>
      </c>
      <c r="E739" t="s">
        <v>56</v>
      </c>
      <c r="F739">
        <v>39263</v>
      </c>
      <c r="G739">
        <v>39265.53831547912</v>
      </c>
      <c r="H739">
        <f>ROUND(Database[[#This Row],[VIAGEM]]-Database[[#This Row],[ORDEM]],0)</f>
        <v>3</v>
      </c>
      <c r="I739">
        <v>0</v>
      </c>
      <c r="J739" t="s">
        <v>70</v>
      </c>
      <c r="K739" t="s">
        <v>92</v>
      </c>
      <c r="L739" t="s">
        <v>82</v>
      </c>
      <c r="M739">
        <v>1000</v>
      </c>
    </row>
    <row r="740" spans="1:13">
      <c r="A740">
        <v>2007</v>
      </c>
      <c r="B740" t="s">
        <v>147</v>
      </c>
      <c r="C740" t="s">
        <v>58</v>
      </c>
      <c r="D740" t="s">
        <v>105</v>
      </c>
      <c r="E740" t="s">
        <v>60</v>
      </c>
      <c r="F740">
        <v>39243</v>
      </c>
      <c r="G740">
        <v>39247.883153091083</v>
      </c>
      <c r="H740">
        <f>ROUND(Database[[#This Row],[VIAGEM]]-Database[[#This Row],[ORDEM]],0)</f>
        <v>5</v>
      </c>
      <c r="I740">
        <v>1</v>
      </c>
      <c r="J740" t="s">
        <v>72</v>
      </c>
      <c r="K740" t="s">
        <v>109</v>
      </c>
      <c r="L740" t="s">
        <v>85</v>
      </c>
      <c r="M740">
        <v>46000</v>
      </c>
    </row>
    <row r="741" spans="1:13">
      <c r="A741">
        <v>2007</v>
      </c>
      <c r="B741" t="s">
        <v>153</v>
      </c>
      <c r="C741" t="s">
        <v>61</v>
      </c>
      <c r="D741" t="s">
        <v>48</v>
      </c>
      <c r="E741" t="s">
        <v>25</v>
      </c>
      <c r="F741">
        <v>39288</v>
      </c>
      <c r="G741">
        <v>39291.578377562531</v>
      </c>
      <c r="H741">
        <f>ROUND(Database[[#This Row],[VIAGEM]]-Database[[#This Row],[ORDEM]],0)</f>
        <v>4</v>
      </c>
      <c r="I741">
        <v>0</v>
      </c>
      <c r="J741" t="s">
        <v>73</v>
      </c>
      <c r="K741" t="s">
        <v>108</v>
      </c>
      <c r="L741" t="s">
        <v>83</v>
      </c>
      <c r="M741">
        <v>200</v>
      </c>
    </row>
    <row r="742" spans="1:13">
      <c r="A742">
        <v>2007</v>
      </c>
      <c r="B742" t="s">
        <v>149</v>
      </c>
      <c r="C742" t="s">
        <v>62</v>
      </c>
      <c r="D742" t="s">
        <v>47</v>
      </c>
      <c r="E742" t="s">
        <v>63</v>
      </c>
      <c r="F742">
        <v>39315</v>
      </c>
      <c r="G742">
        <v>39317.08922104058</v>
      </c>
      <c r="H742">
        <f>ROUND(Database[[#This Row],[VIAGEM]]-Database[[#This Row],[ORDEM]],0)</f>
        <v>2</v>
      </c>
      <c r="I742">
        <v>1</v>
      </c>
      <c r="J742" t="s">
        <v>136</v>
      </c>
      <c r="K742" t="s">
        <v>94</v>
      </c>
      <c r="L742" t="s">
        <v>83</v>
      </c>
      <c r="M742">
        <v>100</v>
      </c>
    </row>
    <row r="743" spans="1:13">
      <c r="A743">
        <v>2007</v>
      </c>
      <c r="B743" t="s">
        <v>147</v>
      </c>
      <c r="C743" t="s">
        <v>25</v>
      </c>
      <c r="D743" t="s">
        <v>45</v>
      </c>
      <c r="E743" t="s">
        <v>60</v>
      </c>
      <c r="F743">
        <v>39251</v>
      </c>
      <c r="G743">
        <v>39253.600419460294</v>
      </c>
      <c r="H743">
        <f>ROUND(Database[[#This Row],[VIAGEM]]-Database[[#This Row],[ORDEM]],0)</f>
        <v>3</v>
      </c>
      <c r="I743">
        <v>1</v>
      </c>
      <c r="J743" t="s">
        <v>80</v>
      </c>
      <c r="K743" t="s">
        <v>89</v>
      </c>
      <c r="L743" t="s">
        <v>81</v>
      </c>
      <c r="M743">
        <v>2000</v>
      </c>
    </row>
    <row r="744" spans="1:13">
      <c r="A744">
        <v>2007</v>
      </c>
      <c r="B744" t="s">
        <v>155</v>
      </c>
      <c r="C744" t="s">
        <v>58</v>
      </c>
      <c r="D744" t="s">
        <v>105</v>
      </c>
      <c r="E744" t="s">
        <v>63</v>
      </c>
      <c r="F744">
        <v>39328</v>
      </c>
      <c r="G744">
        <v>39336.0691903263</v>
      </c>
      <c r="H744">
        <f>ROUND(Database[[#This Row],[VIAGEM]]-Database[[#This Row],[ORDEM]],0)</f>
        <v>8</v>
      </c>
      <c r="I744">
        <v>1</v>
      </c>
      <c r="J744" t="s">
        <v>76</v>
      </c>
      <c r="K744" t="s">
        <v>113</v>
      </c>
      <c r="L744" t="s">
        <v>139</v>
      </c>
      <c r="M744">
        <v>1580000</v>
      </c>
    </row>
    <row r="745" spans="1:13">
      <c r="A745">
        <v>2007</v>
      </c>
      <c r="B745" t="s">
        <v>152</v>
      </c>
      <c r="C745" t="s">
        <v>61</v>
      </c>
      <c r="D745" t="s">
        <v>48</v>
      </c>
      <c r="E745" t="s">
        <v>58</v>
      </c>
      <c r="F745">
        <v>39370</v>
      </c>
      <c r="G745">
        <v>39377.146628998322</v>
      </c>
      <c r="H745">
        <f>ROUND(Database[[#This Row],[VIAGEM]]-Database[[#This Row],[ORDEM]],0)</f>
        <v>7</v>
      </c>
      <c r="I745">
        <v>1</v>
      </c>
      <c r="J745" t="s">
        <v>74</v>
      </c>
      <c r="K745" t="s">
        <v>96</v>
      </c>
      <c r="L745" t="s">
        <v>83</v>
      </c>
      <c r="M745">
        <v>500</v>
      </c>
    </row>
    <row r="746" spans="1:13">
      <c r="A746">
        <v>2007</v>
      </c>
      <c r="B746" t="s">
        <v>153</v>
      </c>
      <c r="C746" t="s">
        <v>25</v>
      </c>
      <c r="D746" t="s">
        <v>45</v>
      </c>
      <c r="E746" t="s">
        <v>61</v>
      </c>
      <c r="F746">
        <v>39280</v>
      </c>
      <c r="G746">
        <v>39285.430529744714</v>
      </c>
      <c r="H746">
        <f>ROUND(Database[[#This Row],[VIAGEM]]-Database[[#This Row],[ORDEM]],0)</f>
        <v>5</v>
      </c>
      <c r="I746">
        <v>0</v>
      </c>
      <c r="J746" t="s">
        <v>78</v>
      </c>
      <c r="K746" t="s">
        <v>100</v>
      </c>
      <c r="L746" t="s">
        <v>81</v>
      </c>
      <c r="M746">
        <v>500</v>
      </c>
    </row>
    <row r="747" spans="1:13">
      <c r="A747">
        <v>2007</v>
      </c>
      <c r="B747" t="s">
        <v>152</v>
      </c>
      <c r="C747" t="s">
        <v>62</v>
      </c>
      <c r="D747" t="s">
        <v>47</v>
      </c>
      <c r="E747" t="s">
        <v>58</v>
      </c>
      <c r="F747">
        <v>39380</v>
      </c>
      <c r="G747">
        <v>39389.834891943967</v>
      </c>
      <c r="H747">
        <f>ROUND(Database[[#This Row],[VIAGEM]]-Database[[#This Row],[ORDEM]],0)</f>
        <v>10</v>
      </c>
      <c r="I747">
        <v>0</v>
      </c>
      <c r="J747" t="s">
        <v>136</v>
      </c>
      <c r="K747" t="s">
        <v>94</v>
      </c>
      <c r="L747" t="s">
        <v>83</v>
      </c>
      <c r="M747">
        <v>300</v>
      </c>
    </row>
    <row r="748" spans="1:13">
      <c r="A748">
        <v>2007</v>
      </c>
      <c r="B748" t="s">
        <v>155</v>
      </c>
      <c r="C748" t="s">
        <v>63</v>
      </c>
      <c r="D748" t="s">
        <v>46</v>
      </c>
      <c r="E748" t="s">
        <v>56</v>
      </c>
      <c r="F748">
        <v>39346</v>
      </c>
      <c r="G748">
        <v>39353.016836744311</v>
      </c>
      <c r="H748">
        <f>ROUND(Database[[#This Row],[VIAGEM]]-Database[[#This Row],[ORDEM]],0)</f>
        <v>7</v>
      </c>
      <c r="I748">
        <v>0</v>
      </c>
      <c r="J748" t="s">
        <v>72</v>
      </c>
      <c r="K748" t="s">
        <v>111</v>
      </c>
      <c r="L748" t="s">
        <v>85</v>
      </c>
      <c r="M748">
        <v>41000</v>
      </c>
    </row>
    <row r="749" spans="1:13">
      <c r="A749">
        <v>2007</v>
      </c>
      <c r="B749" t="s">
        <v>149</v>
      </c>
      <c r="C749" t="s">
        <v>62</v>
      </c>
      <c r="D749" t="s">
        <v>47</v>
      </c>
      <c r="E749" t="s">
        <v>60</v>
      </c>
      <c r="F749">
        <v>39309</v>
      </c>
      <c r="G749">
        <v>39310.265092473281</v>
      </c>
      <c r="H749">
        <f>ROUND(Database[[#This Row],[VIAGEM]]-Database[[#This Row],[ORDEM]],0)</f>
        <v>1</v>
      </c>
      <c r="I749">
        <v>0</v>
      </c>
      <c r="J749" t="s">
        <v>72</v>
      </c>
      <c r="K749" t="s">
        <v>109</v>
      </c>
      <c r="L749" t="s">
        <v>85</v>
      </c>
      <c r="M749">
        <v>18000</v>
      </c>
    </row>
    <row r="750" spans="1:13">
      <c r="A750">
        <v>2007</v>
      </c>
      <c r="B750" t="s">
        <v>150</v>
      </c>
      <c r="C750" t="s">
        <v>63</v>
      </c>
      <c r="D750" t="s">
        <v>46</v>
      </c>
      <c r="E750" t="s">
        <v>59</v>
      </c>
      <c r="F750">
        <v>39210</v>
      </c>
      <c r="G750">
        <v>39215.473000245249</v>
      </c>
      <c r="H750">
        <f>ROUND(Database[[#This Row],[VIAGEM]]-Database[[#This Row],[ORDEM]],0)</f>
        <v>5</v>
      </c>
      <c r="I750">
        <v>0</v>
      </c>
      <c r="J750" t="s">
        <v>70</v>
      </c>
      <c r="K750" t="s">
        <v>92</v>
      </c>
      <c r="L750" t="s">
        <v>82</v>
      </c>
      <c r="M750">
        <v>1000</v>
      </c>
    </row>
    <row r="751" spans="1:13">
      <c r="A751">
        <v>2007</v>
      </c>
      <c r="B751" t="s">
        <v>154</v>
      </c>
      <c r="C751" t="s">
        <v>60</v>
      </c>
      <c r="D751" t="s">
        <v>49</v>
      </c>
      <c r="E751" t="s">
        <v>58</v>
      </c>
      <c r="F751">
        <v>39135</v>
      </c>
      <c r="G751">
        <v>39135.611628929364</v>
      </c>
      <c r="H751">
        <f>ROUND(Database[[#This Row],[VIAGEM]]-Database[[#This Row],[ORDEM]],0)</f>
        <v>1</v>
      </c>
      <c r="I751">
        <v>1</v>
      </c>
      <c r="J751" t="s">
        <v>78</v>
      </c>
      <c r="K751" t="s">
        <v>99</v>
      </c>
      <c r="L751" t="s">
        <v>81</v>
      </c>
      <c r="M751">
        <v>2500</v>
      </c>
    </row>
    <row r="752" spans="1:13">
      <c r="A752">
        <v>2007</v>
      </c>
      <c r="B752" t="s">
        <v>149</v>
      </c>
      <c r="C752" t="s">
        <v>59</v>
      </c>
      <c r="D752" t="s">
        <v>50</v>
      </c>
      <c r="E752" t="s">
        <v>62</v>
      </c>
      <c r="F752">
        <v>39316</v>
      </c>
      <c r="G752">
        <v>39321.402356831139</v>
      </c>
      <c r="H752">
        <f>ROUND(Database[[#This Row],[VIAGEM]]-Database[[#This Row],[ORDEM]],0)</f>
        <v>5</v>
      </c>
      <c r="I752">
        <v>1</v>
      </c>
      <c r="J752" t="s">
        <v>72</v>
      </c>
      <c r="K752" t="s">
        <v>111</v>
      </c>
      <c r="L752" t="s">
        <v>85</v>
      </c>
      <c r="M752">
        <v>23000</v>
      </c>
    </row>
    <row r="753" spans="1:13">
      <c r="A753">
        <v>2007</v>
      </c>
      <c r="B753" t="s">
        <v>146</v>
      </c>
      <c r="C753" t="s">
        <v>61</v>
      </c>
      <c r="D753" t="s">
        <v>48</v>
      </c>
      <c r="E753" t="s">
        <v>56</v>
      </c>
      <c r="F753">
        <v>39387</v>
      </c>
      <c r="G753">
        <v>39392.819586204932</v>
      </c>
      <c r="H753">
        <f>ROUND(Database[[#This Row],[VIAGEM]]-Database[[#This Row],[ORDEM]],0)</f>
        <v>6</v>
      </c>
      <c r="I753">
        <v>0</v>
      </c>
      <c r="J753" t="s">
        <v>80</v>
      </c>
      <c r="K753" t="s">
        <v>87</v>
      </c>
      <c r="L753" t="s">
        <v>138</v>
      </c>
      <c r="M753">
        <v>40</v>
      </c>
    </row>
    <row r="754" spans="1:13">
      <c r="A754">
        <v>2007</v>
      </c>
      <c r="B754" t="s">
        <v>155</v>
      </c>
      <c r="C754" t="s">
        <v>25</v>
      </c>
      <c r="D754" t="s">
        <v>45</v>
      </c>
      <c r="E754" t="s">
        <v>59</v>
      </c>
      <c r="F754">
        <v>39344</v>
      </c>
      <c r="G754">
        <v>39346.918532776639</v>
      </c>
      <c r="H754">
        <f>ROUND(Database[[#This Row],[VIAGEM]]-Database[[#This Row],[ORDEM]],0)</f>
        <v>3</v>
      </c>
      <c r="I754">
        <v>0</v>
      </c>
      <c r="J754" t="s">
        <v>71</v>
      </c>
      <c r="K754" t="s">
        <v>102</v>
      </c>
      <c r="L754" t="s">
        <v>84</v>
      </c>
      <c r="M754">
        <v>91000</v>
      </c>
    </row>
    <row r="755" spans="1:13">
      <c r="A755">
        <v>2007</v>
      </c>
      <c r="B755" t="s">
        <v>153</v>
      </c>
      <c r="C755" t="s">
        <v>57</v>
      </c>
      <c r="D755" t="s">
        <v>51</v>
      </c>
      <c r="E755" t="s">
        <v>56</v>
      </c>
      <c r="F755">
        <v>39275</v>
      </c>
      <c r="G755">
        <v>39282.109884996768</v>
      </c>
      <c r="H755">
        <f>ROUND(Database[[#This Row],[VIAGEM]]-Database[[#This Row],[ORDEM]],0)</f>
        <v>7</v>
      </c>
      <c r="I755">
        <v>0</v>
      </c>
      <c r="J755" t="s">
        <v>70</v>
      </c>
      <c r="K755" t="s">
        <v>92</v>
      </c>
      <c r="L755" t="s">
        <v>82</v>
      </c>
      <c r="M755">
        <v>1000</v>
      </c>
    </row>
    <row r="756" spans="1:13">
      <c r="A756">
        <v>2007</v>
      </c>
      <c r="B756" t="s">
        <v>153</v>
      </c>
      <c r="C756" t="s">
        <v>58</v>
      </c>
      <c r="D756" t="s">
        <v>105</v>
      </c>
      <c r="E756" t="s">
        <v>62</v>
      </c>
      <c r="F756">
        <v>39274</v>
      </c>
      <c r="G756">
        <v>39279.99003790447</v>
      </c>
      <c r="H756">
        <f>ROUND(Database[[#This Row],[VIAGEM]]-Database[[#This Row],[ORDEM]],0)</f>
        <v>6</v>
      </c>
      <c r="I756">
        <v>0</v>
      </c>
      <c r="J756" t="s">
        <v>74</v>
      </c>
      <c r="K756" t="s">
        <v>98</v>
      </c>
      <c r="L756" t="s">
        <v>83</v>
      </c>
      <c r="M756">
        <v>200</v>
      </c>
    </row>
    <row r="757" spans="1:13">
      <c r="A757">
        <v>2007</v>
      </c>
      <c r="B757" t="s">
        <v>145</v>
      </c>
      <c r="C757" t="s">
        <v>62</v>
      </c>
      <c r="D757" t="s">
        <v>47</v>
      </c>
      <c r="E757" t="s">
        <v>57</v>
      </c>
      <c r="F757">
        <v>39107</v>
      </c>
      <c r="G757">
        <v>39110.748917305304</v>
      </c>
      <c r="H757">
        <f>ROUND(Database[[#This Row],[VIAGEM]]-Database[[#This Row],[ORDEM]],0)</f>
        <v>4</v>
      </c>
      <c r="I757">
        <v>1</v>
      </c>
      <c r="J757" t="s">
        <v>74</v>
      </c>
      <c r="K757" t="s">
        <v>96</v>
      </c>
      <c r="L757" t="s">
        <v>83</v>
      </c>
      <c r="M757">
        <v>400</v>
      </c>
    </row>
    <row r="758" spans="1:13">
      <c r="A758">
        <v>2007</v>
      </c>
      <c r="B758" t="s">
        <v>146</v>
      </c>
      <c r="C758" t="s">
        <v>63</v>
      </c>
      <c r="D758" t="s">
        <v>46</v>
      </c>
      <c r="E758" t="s">
        <v>61</v>
      </c>
      <c r="F758">
        <v>39393</v>
      </c>
      <c r="G758">
        <v>39396.817834303562</v>
      </c>
      <c r="H758">
        <f>ROUND(Database[[#This Row],[VIAGEM]]-Database[[#This Row],[ORDEM]],0)</f>
        <v>4</v>
      </c>
      <c r="I758">
        <v>0</v>
      </c>
      <c r="J758" t="s">
        <v>71</v>
      </c>
      <c r="K758" t="s">
        <v>102</v>
      </c>
      <c r="L758" t="s">
        <v>84</v>
      </c>
      <c r="M758">
        <v>63000</v>
      </c>
    </row>
    <row r="759" spans="1:13">
      <c r="A759">
        <v>2007</v>
      </c>
      <c r="B759" t="s">
        <v>153</v>
      </c>
      <c r="C759" t="s">
        <v>63</v>
      </c>
      <c r="D759" t="s">
        <v>46</v>
      </c>
      <c r="E759" t="s">
        <v>59</v>
      </c>
      <c r="F759">
        <v>39267</v>
      </c>
      <c r="G759">
        <v>39267.988821080864</v>
      </c>
      <c r="H759">
        <f>ROUND(Database[[#This Row],[VIAGEM]]-Database[[#This Row],[ORDEM]],0)</f>
        <v>1</v>
      </c>
      <c r="I759">
        <v>1</v>
      </c>
      <c r="J759" t="s">
        <v>78</v>
      </c>
      <c r="K759" t="s">
        <v>100</v>
      </c>
      <c r="L759" t="s">
        <v>81</v>
      </c>
      <c r="M759">
        <v>2500</v>
      </c>
    </row>
    <row r="760" spans="1:13">
      <c r="A760">
        <v>2007</v>
      </c>
      <c r="B760" t="s">
        <v>156</v>
      </c>
      <c r="C760" t="s">
        <v>56</v>
      </c>
      <c r="D760" t="s">
        <v>52</v>
      </c>
      <c r="E760" t="s">
        <v>62</v>
      </c>
      <c r="F760">
        <v>39183</v>
      </c>
      <c r="G760">
        <v>39188.592806076253</v>
      </c>
      <c r="H760">
        <f>ROUND(Database[[#This Row],[VIAGEM]]-Database[[#This Row],[ORDEM]],0)</f>
        <v>6</v>
      </c>
      <c r="I760">
        <v>0</v>
      </c>
      <c r="J760" t="s">
        <v>78</v>
      </c>
      <c r="K760" t="s">
        <v>101</v>
      </c>
      <c r="L760" t="s">
        <v>81</v>
      </c>
      <c r="M760">
        <v>2000</v>
      </c>
    </row>
    <row r="761" spans="1:13">
      <c r="A761">
        <v>2007</v>
      </c>
      <c r="B761" t="s">
        <v>152</v>
      </c>
      <c r="C761" t="s">
        <v>58</v>
      </c>
      <c r="D761" t="s">
        <v>105</v>
      </c>
      <c r="E761" t="s">
        <v>63</v>
      </c>
      <c r="F761">
        <v>39356</v>
      </c>
      <c r="G761">
        <v>39361.154298503767</v>
      </c>
      <c r="H761">
        <f>ROUND(Database[[#This Row],[VIAGEM]]-Database[[#This Row],[ORDEM]],0)</f>
        <v>5</v>
      </c>
      <c r="I761">
        <v>1</v>
      </c>
      <c r="J761" t="s">
        <v>78</v>
      </c>
      <c r="K761" t="s">
        <v>99</v>
      </c>
      <c r="L761" t="s">
        <v>81</v>
      </c>
      <c r="M761">
        <v>500</v>
      </c>
    </row>
    <row r="762" spans="1:13">
      <c r="A762">
        <v>2007</v>
      </c>
      <c r="B762" t="s">
        <v>146</v>
      </c>
      <c r="C762" t="s">
        <v>61</v>
      </c>
      <c r="D762" t="s">
        <v>48</v>
      </c>
      <c r="E762" t="s">
        <v>62</v>
      </c>
      <c r="F762">
        <v>39396</v>
      </c>
      <c r="G762">
        <v>39404.226484736704</v>
      </c>
      <c r="H762">
        <f>ROUND(Database[[#This Row],[VIAGEM]]-Database[[#This Row],[ORDEM]],0)</f>
        <v>8</v>
      </c>
      <c r="I762">
        <v>0</v>
      </c>
      <c r="J762" t="s">
        <v>72</v>
      </c>
      <c r="K762" t="s">
        <v>109</v>
      </c>
      <c r="L762" t="s">
        <v>85</v>
      </c>
      <c r="M762">
        <v>18000</v>
      </c>
    </row>
    <row r="763" spans="1:13">
      <c r="A763">
        <v>2007</v>
      </c>
      <c r="B763" t="s">
        <v>150</v>
      </c>
      <c r="C763" t="s">
        <v>59</v>
      </c>
      <c r="D763" t="s">
        <v>50</v>
      </c>
      <c r="E763" t="s">
        <v>58</v>
      </c>
      <c r="F763">
        <v>39209</v>
      </c>
      <c r="G763">
        <v>39213.75735825576</v>
      </c>
      <c r="H763">
        <f>ROUND(Database[[#This Row],[VIAGEM]]-Database[[#This Row],[ORDEM]],0)</f>
        <v>5</v>
      </c>
      <c r="I763">
        <v>0</v>
      </c>
      <c r="J763" t="s">
        <v>73</v>
      </c>
      <c r="K763" t="s">
        <v>106</v>
      </c>
      <c r="L763" t="s">
        <v>83</v>
      </c>
      <c r="M763">
        <v>400</v>
      </c>
    </row>
    <row r="764" spans="1:13">
      <c r="A764">
        <v>2007</v>
      </c>
      <c r="B764" t="s">
        <v>156</v>
      </c>
      <c r="C764" t="s">
        <v>57</v>
      </c>
      <c r="D764" t="s">
        <v>51</v>
      </c>
      <c r="E764" t="s">
        <v>58</v>
      </c>
      <c r="F764">
        <v>39189</v>
      </c>
      <c r="G764">
        <v>39191.127881148474</v>
      </c>
      <c r="H764">
        <f>ROUND(Database[[#This Row],[VIAGEM]]-Database[[#This Row],[ORDEM]],0)</f>
        <v>2</v>
      </c>
      <c r="I764">
        <v>0</v>
      </c>
      <c r="J764" t="s">
        <v>74</v>
      </c>
      <c r="K764" t="s">
        <v>98</v>
      </c>
      <c r="L764" t="s">
        <v>83</v>
      </c>
      <c r="M764">
        <v>500</v>
      </c>
    </row>
    <row r="765" spans="1:13">
      <c r="A765">
        <v>2007</v>
      </c>
      <c r="B765" t="s">
        <v>146</v>
      </c>
      <c r="C765" t="s">
        <v>62</v>
      </c>
      <c r="D765" t="s">
        <v>47</v>
      </c>
      <c r="E765" t="s">
        <v>61</v>
      </c>
      <c r="F765">
        <v>39408</v>
      </c>
      <c r="G765">
        <v>39415.86318733685</v>
      </c>
      <c r="H765">
        <f>ROUND(Database[[#This Row],[VIAGEM]]-Database[[#This Row],[ORDEM]],0)</f>
        <v>8</v>
      </c>
      <c r="I765">
        <v>1</v>
      </c>
      <c r="J765" t="s">
        <v>74</v>
      </c>
      <c r="K765" t="s">
        <v>98</v>
      </c>
      <c r="L765" t="s">
        <v>83</v>
      </c>
      <c r="M765">
        <v>200</v>
      </c>
    </row>
    <row r="766" spans="1:13">
      <c r="A766">
        <v>2007</v>
      </c>
      <c r="B766" t="s">
        <v>149</v>
      </c>
      <c r="C766" t="s">
        <v>57</v>
      </c>
      <c r="D766" t="s">
        <v>51</v>
      </c>
      <c r="E766" t="s">
        <v>63</v>
      </c>
      <c r="F766">
        <v>39306</v>
      </c>
      <c r="G766">
        <v>39310.120796853138</v>
      </c>
      <c r="H766">
        <f>ROUND(Database[[#This Row],[VIAGEM]]-Database[[#This Row],[ORDEM]],0)</f>
        <v>4</v>
      </c>
      <c r="I766">
        <v>1</v>
      </c>
      <c r="J766" t="s">
        <v>78</v>
      </c>
      <c r="K766" t="s">
        <v>100</v>
      </c>
      <c r="L766" t="s">
        <v>81</v>
      </c>
      <c r="M766">
        <v>500</v>
      </c>
    </row>
    <row r="767" spans="1:13">
      <c r="A767">
        <v>2007</v>
      </c>
      <c r="B767" t="s">
        <v>155</v>
      </c>
      <c r="C767" t="s">
        <v>60</v>
      </c>
      <c r="D767" t="s">
        <v>49</v>
      </c>
      <c r="E767" t="s">
        <v>62</v>
      </c>
      <c r="F767">
        <v>39351</v>
      </c>
      <c r="G767">
        <v>39351.582193926261</v>
      </c>
      <c r="H767">
        <f>ROUND(Database[[#This Row],[VIAGEM]]-Database[[#This Row],[ORDEM]],0)</f>
        <v>1</v>
      </c>
      <c r="I767">
        <v>1</v>
      </c>
      <c r="J767" t="s">
        <v>80</v>
      </c>
      <c r="K767" t="s">
        <v>89</v>
      </c>
      <c r="L767" t="s">
        <v>81</v>
      </c>
      <c r="M767">
        <v>2500</v>
      </c>
    </row>
    <row r="768" spans="1:13">
      <c r="A768">
        <v>2007</v>
      </c>
      <c r="B768" t="s">
        <v>151</v>
      </c>
      <c r="C768" t="s">
        <v>62</v>
      </c>
      <c r="D768" t="s">
        <v>47</v>
      </c>
      <c r="E768" t="s">
        <v>61</v>
      </c>
      <c r="F768">
        <v>39142</v>
      </c>
      <c r="G768">
        <v>39146.81706467297</v>
      </c>
      <c r="H768">
        <f>ROUND(Database[[#This Row],[VIAGEM]]-Database[[#This Row],[ORDEM]],0)</f>
        <v>5</v>
      </c>
      <c r="I768">
        <v>0</v>
      </c>
      <c r="J768" t="s">
        <v>80</v>
      </c>
      <c r="K768" t="s">
        <v>89</v>
      </c>
      <c r="L768" t="s">
        <v>81</v>
      </c>
      <c r="M768">
        <v>1500</v>
      </c>
    </row>
    <row r="769" spans="1:13">
      <c r="A769">
        <v>2007</v>
      </c>
      <c r="B769" t="s">
        <v>150</v>
      </c>
      <c r="C769" t="s">
        <v>60</v>
      </c>
      <c r="D769" t="s">
        <v>49</v>
      </c>
      <c r="E769" t="s">
        <v>59</v>
      </c>
      <c r="F769">
        <v>39204</v>
      </c>
      <c r="G769">
        <v>39209.332461569036</v>
      </c>
      <c r="H769">
        <f>ROUND(Database[[#This Row],[VIAGEM]]-Database[[#This Row],[ORDEM]],0)</f>
        <v>5</v>
      </c>
      <c r="I769">
        <v>1</v>
      </c>
      <c r="J769" t="s">
        <v>80</v>
      </c>
      <c r="K769" t="s">
        <v>87</v>
      </c>
      <c r="L769" t="s">
        <v>138</v>
      </c>
      <c r="M769">
        <v>40</v>
      </c>
    </row>
    <row r="770" spans="1:13">
      <c r="A770">
        <v>2007</v>
      </c>
      <c r="B770" t="s">
        <v>147</v>
      </c>
      <c r="C770" t="s">
        <v>61</v>
      </c>
      <c r="D770" t="s">
        <v>48</v>
      </c>
      <c r="E770" t="s">
        <v>25</v>
      </c>
      <c r="F770">
        <v>39239</v>
      </c>
      <c r="G770">
        <v>39245.39012217681</v>
      </c>
      <c r="H770">
        <f>ROUND(Database[[#This Row],[VIAGEM]]-Database[[#This Row],[ORDEM]],0)</f>
        <v>6</v>
      </c>
      <c r="I770">
        <v>0</v>
      </c>
      <c r="J770" t="s">
        <v>136</v>
      </c>
      <c r="K770" t="s">
        <v>94</v>
      </c>
      <c r="L770" t="s">
        <v>83</v>
      </c>
      <c r="M770">
        <v>100</v>
      </c>
    </row>
    <row r="771" spans="1:13">
      <c r="A771">
        <v>2007</v>
      </c>
      <c r="B771" t="s">
        <v>145</v>
      </c>
      <c r="C771" t="s">
        <v>57</v>
      </c>
      <c r="D771" t="s">
        <v>51</v>
      </c>
      <c r="E771" t="s">
        <v>25</v>
      </c>
      <c r="F771">
        <v>39102</v>
      </c>
      <c r="G771">
        <v>39104.55718819709</v>
      </c>
      <c r="H771">
        <f>ROUND(Database[[#This Row],[VIAGEM]]-Database[[#This Row],[ORDEM]],0)</f>
        <v>3</v>
      </c>
      <c r="I771">
        <v>0</v>
      </c>
      <c r="J771" t="s">
        <v>72</v>
      </c>
      <c r="K771" t="s">
        <v>110</v>
      </c>
      <c r="L771" t="s">
        <v>85</v>
      </c>
      <c r="M771">
        <v>47000</v>
      </c>
    </row>
    <row r="772" spans="1:13">
      <c r="A772">
        <v>2007</v>
      </c>
      <c r="B772" t="s">
        <v>150</v>
      </c>
      <c r="C772" t="s">
        <v>63</v>
      </c>
      <c r="D772" t="s">
        <v>46</v>
      </c>
      <c r="E772" t="s">
        <v>62</v>
      </c>
      <c r="F772">
        <v>39219</v>
      </c>
      <c r="G772">
        <v>39221.511328601817</v>
      </c>
      <c r="H772">
        <f>ROUND(Database[[#This Row],[VIAGEM]]-Database[[#This Row],[ORDEM]],0)</f>
        <v>3</v>
      </c>
      <c r="I772">
        <v>0</v>
      </c>
      <c r="J772" t="s">
        <v>70</v>
      </c>
      <c r="K772" t="s">
        <v>91</v>
      </c>
      <c r="L772" t="s">
        <v>82</v>
      </c>
      <c r="M772">
        <v>1000</v>
      </c>
    </row>
    <row r="773" spans="1:13">
      <c r="A773">
        <v>2007</v>
      </c>
      <c r="B773" t="s">
        <v>148</v>
      </c>
      <c r="C773" t="s">
        <v>63</v>
      </c>
      <c r="D773" t="s">
        <v>46</v>
      </c>
      <c r="E773" t="s">
        <v>59</v>
      </c>
      <c r="F773">
        <v>39436</v>
      </c>
      <c r="G773">
        <v>39436.482681279529</v>
      </c>
      <c r="H773">
        <f>ROUND(Database[[#This Row],[VIAGEM]]-Database[[#This Row],[ORDEM]],0)</f>
        <v>0</v>
      </c>
      <c r="I773">
        <v>0</v>
      </c>
      <c r="J773" t="s">
        <v>71</v>
      </c>
      <c r="K773" t="s">
        <v>102</v>
      </c>
      <c r="L773" t="s">
        <v>84</v>
      </c>
      <c r="M773">
        <v>75000</v>
      </c>
    </row>
    <row r="774" spans="1:13">
      <c r="A774">
        <v>2007</v>
      </c>
      <c r="B774" t="s">
        <v>153</v>
      </c>
      <c r="C774" t="s">
        <v>59</v>
      </c>
      <c r="D774" t="s">
        <v>50</v>
      </c>
      <c r="E774" t="s">
        <v>57</v>
      </c>
      <c r="F774">
        <v>39265</v>
      </c>
      <c r="G774">
        <v>39268.852176651075</v>
      </c>
      <c r="H774">
        <f>ROUND(Database[[#This Row],[VIAGEM]]-Database[[#This Row],[ORDEM]],0)</f>
        <v>4</v>
      </c>
      <c r="I774">
        <v>1</v>
      </c>
      <c r="J774" t="s">
        <v>72</v>
      </c>
      <c r="K774" t="s">
        <v>110</v>
      </c>
      <c r="L774" t="s">
        <v>85</v>
      </c>
      <c r="M774">
        <v>21000</v>
      </c>
    </row>
    <row r="775" spans="1:13">
      <c r="A775">
        <v>2007</v>
      </c>
      <c r="B775" t="s">
        <v>154</v>
      </c>
      <c r="C775" t="s">
        <v>60</v>
      </c>
      <c r="D775" t="s">
        <v>49</v>
      </c>
      <c r="E775" t="s">
        <v>57</v>
      </c>
      <c r="F775">
        <v>39125</v>
      </c>
      <c r="G775">
        <v>39127.837448944425</v>
      </c>
      <c r="H775">
        <f>ROUND(Database[[#This Row],[VIAGEM]]-Database[[#This Row],[ORDEM]],0)</f>
        <v>3</v>
      </c>
      <c r="I775">
        <v>0</v>
      </c>
      <c r="J775" t="s">
        <v>72</v>
      </c>
      <c r="K775" t="s">
        <v>111</v>
      </c>
      <c r="L775" t="s">
        <v>85</v>
      </c>
      <c r="M775">
        <v>39000</v>
      </c>
    </row>
    <row r="776" spans="1:13">
      <c r="A776">
        <v>2007</v>
      </c>
      <c r="B776" t="s">
        <v>155</v>
      </c>
      <c r="C776" t="s">
        <v>57</v>
      </c>
      <c r="D776" t="s">
        <v>51</v>
      </c>
      <c r="E776" t="s">
        <v>63</v>
      </c>
      <c r="F776">
        <v>39345</v>
      </c>
      <c r="G776">
        <v>39347.148331668795</v>
      </c>
      <c r="H776">
        <f>ROUND(Database[[#This Row],[VIAGEM]]-Database[[#This Row],[ORDEM]],0)</f>
        <v>2</v>
      </c>
      <c r="I776">
        <v>0</v>
      </c>
      <c r="J776" t="s">
        <v>80</v>
      </c>
      <c r="K776" t="s">
        <v>88</v>
      </c>
      <c r="L776" t="s">
        <v>138</v>
      </c>
      <c r="M776">
        <v>10</v>
      </c>
    </row>
    <row r="777" spans="1:13">
      <c r="A777">
        <v>2007</v>
      </c>
      <c r="B777" t="s">
        <v>154</v>
      </c>
      <c r="C777" t="s">
        <v>58</v>
      </c>
      <c r="D777" t="s">
        <v>105</v>
      </c>
      <c r="E777" t="s">
        <v>62</v>
      </c>
      <c r="F777">
        <v>39134</v>
      </c>
      <c r="G777">
        <v>39134.625659989142</v>
      </c>
      <c r="H777">
        <f>ROUND(Database[[#This Row],[VIAGEM]]-Database[[#This Row],[ORDEM]],0)</f>
        <v>1</v>
      </c>
      <c r="I777">
        <v>0</v>
      </c>
      <c r="J777" t="s">
        <v>136</v>
      </c>
      <c r="K777" t="s">
        <v>94</v>
      </c>
      <c r="L777" t="s">
        <v>83</v>
      </c>
      <c r="M777">
        <v>300</v>
      </c>
    </row>
    <row r="778" spans="1:13">
      <c r="A778">
        <v>2007</v>
      </c>
      <c r="B778" t="s">
        <v>156</v>
      </c>
      <c r="C778" t="s">
        <v>61</v>
      </c>
      <c r="D778" t="s">
        <v>48</v>
      </c>
      <c r="E778" t="s">
        <v>59</v>
      </c>
      <c r="F778">
        <v>39189</v>
      </c>
      <c r="G778">
        <v>39190.587366195017</v>
      </c>
      <c r="H778">
        <f>ROUND(Database[[#This Row],[VIAGEM]]-Database[[#This Row],[ORDEM]],0)</f>
        <v>2</v>
      </c>
      <c r="I778">
        <v>1</v>
      </c>
      <c r="J778" t="s">
        <v>72</v>
      </c>
      <c r="K778" t="s">
        <v>109</v>
      </c>
      <c r="L778" t="s">
        <v>85</v>
      </c>
      <c r="M778">
        <v>16000</v>
      </c>
    </row>
    <row r="779" spans="1:13">
      <c r="A779">
        <v>2007</v>
      </c>
      <c r="B779" t="s">
        <v>152</v>
      </c>
      <c r="C779" t="s">
        <v>62</v>
      </c>
      <c r="D779" t="s">
        <v>47</v>
      </c>
      <c r="E779" t="s">
        <v>61</v>
      </c>
      <c r="F779">
        <v>39362</v>
      </c>
      <c r="G779">
        <v>39371.552233448885</v>
      </c>
      <c r="H779">
        <f>ROUND(Database[[#This Row],[VIAGEM]]-Database[[#This Row],[ORDEM]],0)</f>
        <v>10</v>
      </c>
      <c r="I779">
        <v>1</v>
      </c>
      <c r="J779" t="s">
        <v>72</v>
      </c>
      <c r="K779" t="s">
        <v>110</v>
      </c>
      <c r="L779" t="s">
        <v>85</v>
      </c>
      <c r="M779">
        <v>41000</v>
      </c>
    </row>
    <row r="780" spans="1:13">
      <c r="A780">
        <v>2007</v>
      </c>
      <c r="B780" t="s">
        <v>145</v>
      </c>
      <c r="C780" t="s">
        <v>61</v>
      </c>
      <c r="D780" t="s">
        <v>48</v>
      </c>
      <c r="E780" t="s">
        <v>60</v>
      </c>
      <c r="F780">
        <v>39100</v>
      </c>
      <c r="G780">
        <v>39109.060124478936</v>
      </c>
      <c r="H780">
        <f>ROUND(Database[[#This Row],[VIAGEM]]-Database[[#This Row],[ORDEM]],0)</f>
        <v>9</v>
      </c>
      <c r="I780">
        <v>1</v>
      </c>
      <c r="J780" t="s">
        <v>73</v>
      </c>
      <c r="K780" t="s">
        <v>107</v>
      </c>
      <c r="L780" t="s">
        <v>83</v>
      </c>
      <c r="M780">
        <v>200</v>
      </c>
    </row>
    <row r="781" spans="1:13">
      <c r="A781">
        <v>2007</v>
      </c>
      <c r="B781" t="s">
        <v>155</v>
      </c>
      <c r="C781" t="s">
        <v>59</v>
      </c>
      <c r="D781" t="s">
        <v>50</v>
      </c>
      <c r="E781" t="s">
        <v>57</v>
      </c>
      <c r="F781">
        <v>39339</v>
      </c>
      <c r="G781">
        <v>39347.120113954108</v>
      </c>
      <c r="H781">
        <f>ROUND(Database[[#This Row],[VIAGEM]]-Database[[#This Row],[ORDEM]],0)</f>
        <v>8</v>
      </c>
      <c r="I781">
        <v>1</v>
      </c>
      <c r="J781" t="s">
        <v>71</v>
      </c>
      <c r="K781" t="s">
        <v>102</v>
      </c>
      <c r="L781" t="s">
        <v>84</v>
      </c>
      <c r="M781">
        <v>71000</v>
      </c>
    </row>
    <row r="782" spans="1:13">
      <c r="A782">
        <v>2007</v>
      </c>
      <c r="B782" t="s">
        <v>154</v>
      </c>
      <c r="C782" t="s">
        <v>56</v>
      </c>
      <c r="D782" t="s">
        <v>52</v>
      </c>
      <c r="E782" t="s">
        <v>62</v>
      </c>
      <c r="F782">
        <v>39116</v>
      </c>
      <c r="G782">
        <v>39117.609754655816</v>
      </c>
      <c r="H782">
        <f>ROUND(Database[[#This Row],[VIAGEM]]-Database[[#This Row],[ORDEM]],0)</f>
        <v>2</v>
      </c>
      <c r="I782">
        <v>0</v>
      </c>
      <c r="J782" t="s">
        <v>74</v>
      </c>
      <c r="K782" t="s">
        <v>98</v>
      </c>
      <c r="L782" t="s">
        <v>83</v>
      </c>
      <c r="M782">
        <v>400</v>
      </c>
    </row>
    <row r="783" spans="1:13">
      <c r="A783">
        <v>2007</v>
      </c>
      <c r="B783" t="s">
        <v>148</v>
      </c>
      <c r="C783" t="s">
        <v>63</v>
      </c>
      <c r="D783" t="s">
        <v>46</v>
      </c>
      <c r="E783" t="s">
        <v>58</v>
      </c>
      <c r="F783">
        <v>39441</v>
      </c>
      <c r="G783">
        <v>39448.869351541165</v>
      </c>
      <c r="H783">
        <f>ROUND(Database[[#This Row],[VIAGEM]]-Database[[#This Row],[ORDEM]],0)</f>
        <v>8</v>
      </c>
      <c r="I783">
        <v>1</v>
      </c>
      <c r="J783" t="s">
        <v>80</v>
      </c>
      <c r="K783" t="s">
        <v>89</v>
      </c>
      <c r="L783" t="s">
        <v>81</v>
      </c>
      <c r="M783">
        <v>1500</v>
      </c>
    </row>
    <row r="784" spans="1:13">
      <c r="A784">
        <v>2007</v>
      </c>
      <c r="B784" t="s">
        <v>151</v>
      </c>
      <c r="C784" t="s">
        <v>60</v>
      </c>
      <c r="D784" t="s">
        <v>49</v>
      </c>
      <c r="E784" t="s">
        <v>57</v>
      </c>
      <c r="F784">
        <v>39152</v>
      </c>
      <c r="G784">
        <v>39153.998130928296</v>
      </c>
      <c r="H784">
        <f>ROUND(Database[[#This Row],[VIAGEM]]-Database[[#This Row],[ORDEM]],0)</f>
        <v>2</v>
      </c>
      <c r="I784">
        <v>1</v>
      </c>
      <c r="J784" t="s">
        <v>72</v>
      </c>
      <c r="K784" t="s">
        <v>110</v>
      </c>
      <c r="L784" t="s">
        <v>85</v>
      </c>
      <c r="M784">
        <v>28000</v>
      </c>
    </row>
    <row r="785" spans="1:13">
      <c r="A785">
        <v>2007</v>
      </c>
      <c r="B785" t="s">
        <v>154</v>
      </c>
      <c r="C785" t="s">
        <v>25</v>
      </c>
      <c r="D785" t="s">
        <v>45</v>
      </c>
      <c r="E785" t="s">
        <v>57</v>
      </c>
      <c r="F785">
        <v>39138</v>
      </c>
      <c r="G785">
        <v>39146.100574404409</v>
      </c>
      <c r="H785">
        <f>ROUND(Database[[#This Row],[VIAGEM]]-Database[[#This Row],[ORDEM]],0)</f>
        <v>8</v>
      </c>
      <c r="I785">
        <v>1</v>
      </c>
      <c r="J785" t="s">
        <v>78</v>
      </c>
      <c r="K785" t="s">
        <v>99</v>
      </c>
      <c r="L785" t="s">
        <v>81</v>
      </c>
      <c r="M785">
        <v>1500</v>
      </c>
    </row>
    <row r="786" spans="1:13">
      <c r="A786">
        <v>2007</v>
      </c>
      <c r="B786" t="s">
        <v>153</v>
      </c>
      <c r="C786" t="s">
        <v>61</v>
      </c>
      <c r="D786" t="s">
        <v>48</v>
      </c>
      <c r="E786" t="s">
        <v>58</v>
      </c>
      <c r="F786">
        <v>39264</v>
      </c>
      <c r="G786">
        <v>39264.893005465456</v>
      </c>
      <c r="H786">
        <f>ROUND(Database[[#This Row],[VIAGEM]]-Database[[#This Row],[ORDEM]],0)</f>
        <v>1</v>
      </c>
      <c r="I786">
        <v>0</v>
      </c>
      <c r="J786" t="s">
        <v>71</v>
      </c>
      <c r="K786" t="s">
        <v>103</v>
      </c>
      <c r="L786" t="s">
        <v>84</v>
      </c>
      <c r="M786">
        <v>73000</v>
      </c>
    </row>
    <row r="787" spans="1:13">
      <c r="A787">
        <v>2007</v>
      </c>
      <c r="B787" t="s">
        <v>156</v>
      </c>
      <c r="C787" t="s">
        <v>60</v>
      </c>
      <c r="D787" t="s">
        <v>49</v>
      </c>
      <c r="E787" t="s">
        <v>58</v>
      </c>
      <c r="F787">
        <v>39181</v>
      </c>
      <c r="G787">
        <v>39185.320791830833</v>
      </c>
      <c r="H787">
        <f>ROUND(Database[[#This Row],[VIAGEM]]-Database[[#This Row],[ORDEM]],0)</f>
        <v>4</v>
      </c>
      <c r="I787">
        <v>1</v>
      </c>
      <c r="J787" t="s">
        <v>73</v>
      </c>
      <c r="K787" t="s">
        <v>106</v>
      </c>
      <c r="L787" t="s">
        <v>83</v>
      </c>
      <c r="M787">
        <v>300</v>
      </c>
    </row>
    <row r="788" spans="1:13">
      <c r="A788">
        <v>2007</v>
      </c>
      <c r="B788" t="s">
        <v>155</v>
      </c>
      <c r="C788" t="s">
        <v>63</v>
      </c>
      <c r="D788" t="s">
        <v>46</v>
      </c>
      <c r="E788" t="s">
        <v>57</v>
      </c>
      <c r="F788">
        <v>39338</v>
      </c>
      <c r="G788">
        <v>39345.198539541329</v>
      </c>
      <c r="H788">
        <f>ROUND(Database[[#This Row],[VIAGEM]]-Database[[#This Row],[ORDEM]],0)</f>
        <v>7</v>
      </c>
      <c r="I788">
        <v>1</v>
      </c>
      <c r="J788" t="s">
        <v>74</v>
      </c>
      <c r="K788" t="s">
        <v>96</v>
      </c>
      <c r="L788" t="s">
        <v>83</v>
      </c>
      <c r="M788">
        <v>300</v>
      </c>
    </row>
    <row r="789" spans="1:13">
      <c r="A789">
        <v>2007</v>
      </c>
      <c r="B789" t="s">
        <v>149</v>
      </c>
      <c r="C789" t="s">
        <v>62</v>
      </c>
      <c r="D789" t="s">
        <v>47</v>
      </c>
      <c r="E789" t="s">
        <v>57</v>
      </c>
      <c r="F789">
        <v>39298</v>
      </c>
      <c r="G789">
        <v>39304.101323029543</v>
      </c>
      <c r="H789">
        <f>ROUND(Database[[#This Row],[VIAGEM]]-Database[[#This Row],[ORDEM]],0)</f>
        <v>6</v>
      </c>
      <c r="I789">
        <v>1</v>
      </c>
      <c r="J789" t="s">
        <v>136</v>
      </c>
      <c r="K789" t="s">
        <v>95</v>
      </c>
      <c r="L789" t="s">
        <v>83</v>
      </c>
      <c r="M789">
        <v>200</v>
      </c>
    </row>
    <row r="790" spans="1:13">
      <c r="A790">
        <v>2007</v>
      </c>
      <c r="B790" t="s">
        <v>149</v>
      </c>
      <c r="C790" t="s">
        <v>63</v>
      </c>
      <c r="D790" t="s">
        <v>46</v>
      </c>
      <c r="E790" t="s">
        <v>56</v>
      </c>
      <c r="F790">
        <v>39300</v>
      </c>
      <c r="G790">
        <v>39305.289676793938</v>
      </c>
      <c r="H790">
        <f>ROUND(Database[[#This Row],[VIAGEM]]-Database[[#This Row],[ORDEM]],0)</f>
        <v>5</v>
      </c>
      <c r="I790">
        <v>1</v>
      </c>
      <c r="J790" t="s">
        <v>80</v>
      </c>
      <c r="K790" t="s">
        <v>89</v>
      </c>
      <c r="L790" t="s">
        <v>81</v>
      </c>
      <c r="M790">
        <v>1500</v>
      </c>
    </row>
    <row r="791" spans="1:13">
      <c r="A791">
        <v>2007</v>
      </c>
      <c r="B791" t="s">
        <v>151</v>
      </c>
      <c r="C791" t="s">
        <v>25</v>
      </c>
      <c r="D791" t="s">
        <v>45</v>
      </c>
      <c r="E791" t="s">
        <v>63</v>
      </c>
      <c r="F791">
        <v>39166</v>
      </c>
      <c r="G791">
        <v>39168.308966211524</v>
      </c>
      <c r="H791">
        <f>ROUND(Database[[#This Row],[VIAGEM]]-Database[[#This Row],[ORDEM]],0)</f>
        <v>2</v>
      </c>
      <c r="I791">
        <v>0</v>
      </c>
      <c r="J791" t="s">
        <v>74</v>
      </c>
      <c r="K791" t="s">
        <v>96</v>
      </c>
      <c r="L791" t="s">
        <v>83</v>
      </c>
      <c r="M791">
        <v>300</v>
      </c>
    </row>
    <row r="792" spans="1:13">
      <c r="A792">
        <v>2007</v>
      </c>
      <c r="B792" t="s">
        <v>145</v>
      </c>
      <c r="C792" t="s">
        <v>58</v>
      </c>
      <c r="D792" t="s">
        <v>105</v>
      </c>
      <c r="E792" t="s">
        <v>57</v>
      </c>
      <c r="F792">
        <v>39096</v>
      </c>
      <c r="G792">
        <v>39096.508884492694</v>
      </c>
      <c r="H792">
        <f>ROUND(Database[[#This Row],[VIAGEM]]-Database[[#This Row],[ORDEM]],0)</f>
        <v>1</v>
      </c>
      <c r="I792">
        <v>1</v>
      </c>
      <c r="J792" t="s">
        <v>76</v>
      </c>
      <c r="K792" t="s">
        <v>113</v>
      </c>
      <c r="L792" t="s">
        <v>139</v>
      </c>
      <c r="M792">
        <v>320000</v>
      </c>
    </row>
    <row r="793" spans="1:13">
      <c r="A793">
        <v>2007</v>
      </c>
      <c r="B793" t="s">
        <v>152</v>
      </c>
      <c r="C793" t="s">
        <v>61</v>
      </c>
      <c r="D793" t="s">
        <v>48</v>
      </c>
      <c r="E793" t="s">
        <v>59</v>
      </c>
      <c r="F793">
        <v>39356</v>
      </c>
      <c r="G793">
        <v>39365.791444044153</v>
      </c>
      <c r="H793">
        <f>ROUND(Database[[#This Row],[VIAGEM]]-Database[[#This Row],[ORDEM]],0)</f>
        <v>10</v>
      </c>
      <c r="I793">
        <v>1</v>
      </c>
      <c r="J793" t="s">
        <v>71</v>
      </c>
      <c r="K793" t="s">
        <v>102</v>
      </c>
      <c r="L793" t="s">
        <v>84</v>
      </c>
      <c r="M793">
        <v>100000</v>
      </c>
    </row>
    <row r="794" spans="1:13">
      <c r="A794">
        <v>2007</v>
      </c>
      <c r="B794" t="s">
        <v>152</v>
      </c>
      <c r="C794" t="s">
        <v>58</v>
      </c>
      <c r="D794" t="s">
        <v>105</v>
      </c>
      <c r="E794" t="s">
        <v>63</v>
      </c>
      <c r="F794">
        <v>39382</v>
      </c>
      <c r="G794">
        <v>39386.26132960173</v>
      </c>
      <c r="H794">
        <f>ROUND(Database[[#This Row],[VIAGEM]]-Database[[#This Row],[ORDEM]],0)</f>
        <v>4</v>
      </c>
      <c r="I794">
        <v>0</v>
      </c>
      <c r="J794" t="s">
        <v>76</v>
      </c>
      <c r="K794" t="s">
        <v>113</v>
      </c>
      <c r="L794" t="s">
        <v>139</v>
      </c>
      <c r="M794">
        <v>1000000</v>
      </c>
    </row>
    <row r="795" spans="1:13">
      <c r="A795">
        <v>2007</v>
      </c>
      <c r="B795" t="s">
        <v>154</v>
      </c>
      <c r="C795" t="s">
        <v>62</v>
      </c>
      <c r="D795" t="s">
        <v>47</v>
      </c>
      <c r="E795" t="s">
        <v>61</v>
      </c>
      <c r="F795">
        <v>39127</v>
      </c>
      <c r="G795">
        <v>39135.618741426108</v>
      </c>
      <c r="H795">
        <f>ROUND(Database[[#This Row],[VIAGEM]]-Database[[#This Row],[ORDEM]],0)</f>
        <v>9</v>
      </c>
      <c r="I795">
        <v>1</v>
      </c>
      <c r="J795" t="s">
        <v>71</v>
      </c>
      <c r="K795" t="s">
        <v>104</v>
      </c>
      <c r="L795" t="s">
        <v>84</v>
      </c>
      <c r="M795">
        <v>51000</v>
      </c>
    </row>
    <row r="796" spans="1:13">
      <c r="A796">
        <v>2007</v>
      </c>
      <c r="B796" t="s">
        <v>154</v>
      </c>
      <c r="C796" t="s">
        <v>58</v>
      </c>
      <c r="D796" t="s">
        <v>105</v>
      </c>
      <c r="E796" t="s">
        <v>25</v>
      </c>
      <c r="F796">
        <v>39128</v>
      </c>
      <c r="G796">
        <v>39134.90544524198</v>
      </c>
      <c r="H796">
        <f>ROUND(Database[[#This Row],[VIAGEM]]-Database[[#This Row],[ORDEM]],0)</f>
        <v>7</v>
      </c>
      <c r="I796">
        <v>1</v>
      </c>
      <c r="J796" t="s">
        <v>74</v>
      </c>
      <c r="K796" t="s">
        <v>97</v>
      </c>
      <c r="L796" t="s">
        <v>83</v>
      </c>
      <c r="M796">
        <v>500</v>
      </c>
    </row>
    <row r="797" spans="1:13">
      <c r="A797">
        <v>2007</v>
      </c>
      <c r="B797" t="s">
        <v>145</v>
      </c>
      <c r="C797" t="s">
        <v>25</v>
      </c>
      <c r="D797" t="s">
        <v>45</v>
      </c>
      <c r="E797" t="s">
        <v>63</v>
      </c>
      <c r="F797">
        <v>39109</v>
      </c>
      <c r="G797">
        <v>39112.141619286282</v>
      </c>
      <c r="H797">
        <f>ROUND(Database[[#This Row],[VIAGEM]]-Database[[#This Row],[ORDEM]],0)</f>
        <v>3</v>
      </c>
      <c r="I797">
        <v>1</v>
      </c>
      <c r="J797" t="s">
        <v>136</v>
      </c>
      <c r="K797" t="s">
        <v>94</v>
      </c>
      <c r="L797" t="s">
        <v>83</v>
      </c>
      <c r="M797">
        <v>300</v>
      </c>
    </row>
    <row r="798" spans="1:13">
      <c r="A798">
        <v>2007</v>
      </c>
      <c r="B798" t="s">
        <v>156</v>
      </c>
      <c r="C798" t="s">
        <v>60</v>
      </c>
      <c r="D798" t="s">
        <v>49</v>
      </c>
      <c r="E798" t="s">
        <v>58</v>
      </c>
      <c r="F798">
        <v>39178</v>
      </c>
      <c r="G798">
        <v>39186.097878079621</v>
      </c>
      <c r="H798">
        <f>ROUND(Database[[#This Row],[VIAGEM]]-Database[[#This Row],[ORDEM]],0)</f>
        <v>8</v>
      </c>
      <c r="I798">
        <v>1</v>
      </c>
      <c r="J798" t="s">
        <v>74</v>
      </c>
      <c r="K798" t="s">
        <v>96</v>
      </c>
      <c r="L798" t="s">
        <v>83</v>
      </c>
      <c r="M798">
        <v>400</v>
      </c>
    </row>
    <row r="799" spans="1:13">
      <c r="A799">
        <v>2007</v>
      </c>
      <c r="B799" t="s">
        <v>153</v>
      </c>
      <c r="C799" t="s">
        <v>57</v>
      </c>
      <c r="D799" t="s">
        <v>51</v>
      </c>
      <c r="E799" t="s">
        <v>58</v>
      </c>
      <c r="F799">
        <v>39285</v>
      </c>
      <c r="G799">
        <v>39287.595145923122</v>
      </c>
      <c r="H799">
        <f>ROUND(Database[[#This Row],[VIAGEM]]-Database[[#This Row],[ORDEM]],0)</f>
        <v>3</v>
      </c>
      <c r="I799">
        <v>1</v>
      </c>
      <c r="J799" t="s">
        <v>72</v>
      </c>
      <c r="K799" t="s">
        <v>111</v>
      </c>
      <c r="L799" t="s">
        <v>85</v>
      </c>
      <c r="M799">
        <v>49000</v>
      </c>
    </row>
    <row r="800" spans="1:13">
      <c r="A800">
        <v>2007</v>
      </c>
      <c r="B800" t="s">
        <v>154</v>
      </c>
      <c r="C800" t="s">
        <v>63</v>
      </c>
      <c r="D800" t="s">
        <v>46</v>
      </c>
      <c r="E800" t="s">
        <v>58</v>
      </c>
      <c r="F800">
        <v>39124</v>
      </c>
      <c r="G800">
        <v>39127.192946041891</v>
      </c>
      <c r="H800">
        <f>ROUND(Database[[#This Row],[VIAGEM]]-Database[[#This Row],[ORDEM]],0)</f>
        <v>3</v>
      </c>
      <c r="I800">
        <v>0</v>
      </c>
      <c r="J800" t="s">
        <v>78</v>
      </c>
      <c r="K800" t="s">
        <v>100</v>
      </c>
      <c r="L800" t="s">
        <v>81</v>
      </c>
      <c r="M800">
        <v>2000</v>
      </c>
    </row>
    <row r="801" spans="1:13">
      <c r="A801">
        <v>2007</v>
      </c>
      <c r="B801" t="s">
        <v>151</v>
      </c>
      <c r="C801" t="s">
        <v>60</v>
      </c>
      <c r="D801" t="s">
        <v>49</v>
      </c>
      <c r="E801" t="s">
        <v>62</v>
      </c>
      <c r="F801">
        <v>39164</v>
      </c>
      <c r="G801">
        <v>39165.607991993442</v>
      </c>
      <c r="H801">
        <f>ROUND(Database[[#This Row],[VIAGEM]]-Database[[#This Row],[ORDEM]],0)</f>
        <v>2</v>
      </c>
      <c r="I801">
        <v>0</v>
      </c>
      <c r="J801" t="s">
        <v>74</v>
      </c>
      <c r="K801" t="s">
        <v>96</v>
      </c>
      <c r="L801" t="s">
        <v>83</v>
      </c>
      <c r="M801">
        <v>200</v>
      </c>
    </row>
    <row r="802" spans="1:13">
      <c r="A802">
        <v>2007</v>
      </c>
      <c r="B802" t="s">
        <v>149</v>
      </c>
      <c r="C802" t="s">
        <v>57</v>
      </c>
      <c r="D802" t="s">
        <v>51</v>
      </c>
      <c r="E802" t="s">
        <v>63</v>
      </c>
      <c r="F802">
        <v>39316</v>
      </c>
      <c r="G802">
        <v>39319.814531538839</v>
      </c>
      <c r="H802">
        <f>ROUND(Database[[#This Row],[VIAGEM]]-Database[[#This Row],[ORDEM]],0)</f>
        <v>4</v>
      </c>
      <c r="I802">
        <v>1</v>
      </c>
      <c r="J802" t="s">
        <v>80</v>
      </c>
      <c r="K802" t="s">
        <v>89</v>
      </c>
      <c r="L802" t="s">
        <v>81</v>
      </c>
      <c r="M802">
        <v>500</v>
      </c>
    </row>
    <row r="803" spans="1:13">
      <c r="A803">
        <v>2007</v>
      </c>
      <c r="B803" t="s">
        <v>156</v>
      </c>
      <c r="C803" t="s">
        <v>57</v>
      </c>
      <c r="D803" t="s">
        <v>51</v>
      </c>
      <c r="E803" t="s">
        <v>63</v>
      </c>
      <c r="F803">
        <v>39198</v>
      </c>
      <c r="G803">
        <v>39200.910685181807</v>
      </c>
      <c r="H803">
        <f>ROUND(Database[[#This Row],[VIAGEM]]-Database[[#This Row],[ORDEM]],0)</f>
        <v>3</v>
      </c>
      <c r="I803">
        <v>1</v>
      </c>
      <c r="J803" t="s">
        <v>74</v>
      </c>
      <c r="K803" t="s">
        <v>97</v>
      </c>
      <c r="L803" t="s">
        <v>83</v>
      </c>
      <c r="M803">
        <v>400</v>
      </c>
    </row>
    <row r="804" spans="1:13">
      <c r="A804">
        <v>2007</v>
      </c>
      <c r="B804" t="s">
        <v>150</v>
      </c>
      <c r="C804" t="s">
        <v>59</v>
      </c>
      <c r="D804" t="s">
        <v>50</v>
      </c>
      <c r="E804" t="s">
        <v>62</v>
      </c>
      <c r="F804">
        <v>39211</v>
      </c>
      <c r="G804">
        <v>39214.732021711498</v>
      </c>
      <c r="H804">
        <f>ROUND(Database[[#This Row],[VIAGEM]]-Database[[#This Row],[ORDEM]],0)</f>
        <v>4</v>
      </c>
      <c r="I804">
        <v>0</v>
      </c>
      <c r="J804" t="s">
        <v>136</v>
      </c>
      <c r="K804" t="s">
        <v>93</v>
      </c>
      <c r="L804" t="s">
        <v>83</v>
      </c>
      <c r="M804">
        <v>500</v>
      </c>
    </row>
    <row r="805" spans="1:13">
      <c r="A805">
        <v>2007</v>
      </c>
      <c r="B805" t="s">
        <v>150</v>
      </c>
      <c r="C805" t="s">
        <v>63</v>
      </c>
      <c r="D805" t="s">
        <v>46</v>
      </c>
      <c r="E805" t="s">
        <v>62</v>
      </c>
      <c r="F805">
        <v>39210</v>
      </c>
      <c r="G805">
        <v>39211.097395354329</v>
      </c>
      <c r="H805">
        <f>ROUND(Database[[#This Row],[VIAGEM]]-Database[[#This Row],[ORDEM]],0)</f>
        <v>1</v>
      </c>
      <c r="I805">
        <v>1</v>
      </c>
      <c r="J805" t="s">
        <v>78</v>
      </c>
      <c r="K805" t="s">
        <v>100</v>
      </c>
      <c r="L805" t="s">
        <v>81</v>
      </c>
      <c r="M805">
        <v>1000</v>
      </c>
    </row>
    <row r="806" spans="1:13">
      <c r="A806">
        <v>2007</v>
      </c>
      <c r="B806" t="s">
        <v>153</v>
      </c>
      <c r="C806" t="s">
        <v>60</v>
      </c>
      <c r="D806" t="s">
        <v>49</v>
      </c>
      <c r="E806" t="s">
        <v>59</v>
      </c>
      <c r="F806">
        <v>39288</v>
      </c>
      <c r="G806">
        <v>39291.921678210958</v>
      </c>
      <c r="H806">
        <f>ROUND(Database[[#This Row],[VIAGEM]]-Database[[#This Row],[ORDEM]],0)</f>
        <v>4</v>
      </c>
      <c r="I806">
        <v>1</v>
      </c>
      <c r="J806" t="s">
        <v>70</v>
      </c>
      <c r="K806" t="s">
        <v>91</v>
      </c>
      <c r="L806" t="s">
        <v>82</v>
      </c>
      <c r="M806">
        <v>1000</v>
      </c>
    </row>
    <row r="807" spans="1:13">
      <c r="A807">
        <v>2007</v>
      </c>
      <c r="B807" t="s">
        <v>145</v>
      </c>
      <c r="C807" t="s">
        <v>62</v>
      </c>
      <c r="D807" t="s">
        <v>47</v>
      </c>
      <c r="E807" t="s">
        <v>57</v>
      </c>
      <c r="F807">
        <v>39088</v>
      </c>
      <c r="G807">
        <v>39095.320987833649</v>
      </c>
      <c r="H807">
        <f>ROUND(Database[[#This Row],[VIAGEM]]-Database[[#This Row],[ORDEM]],0)</f>
        <v>7</v>
      </c>
      <c r="I807">
        <v>0</v>
      </c>
      <c r="J807" t="s">
        <v>73</v>
      </c>
      <c r="K807" t="s">
        <v>107</v>
      </c>
      <c r="L807" t="s">
        <v>83</v>
      </c>
      <c r="M807">
        <v>100</v>
      </c>
    </row>
    <row r="808" spans="1:13">
      <c r="A808">
        <v>2007</v>
      </c>
      <c r="B808" t="s">
        <v>145</v>
      </c>
      <c r="C808" t="s">
        <v>62</v>
      </c>
      <c r="D808" t="s">
        <v>47</v>
      </c>
      <c r="E808" t="s">
        <v>61</v>
      </c>
      <c r="F808">
        <v>39094</v>
      </c>
      <c r="G808">
        <v>39095.928321800486</v>
      </c>
      <c r="H808">
        <f>ROUND(Database[[#This Row],[VIAGEM]]-Database[[#This Row],[ORDEM]],0)</f>
        <v>2</v>
      </c>
      <c r="I808">
        <v>0</v>
      </c>
      <c r="J808" t="s">
        <v>80</v>
      </c>
      <c r="K808" t="s">
        <v>89</v>
      </c>
      <c r="L808" t="s">
        <v>81</v>
      </c>
      <c r="M808">
        <v>2000</v>
      </c>
    </row>
    <row r="809" spans="1:13">
      <c r="A809">
        <v>2007</v>
      </c>
      <c r="B809" t="s">
        <v>154</v>
      </c>
      <c r="C809" t="s">
        <v>62</v>
      </c>
      <c r="D809" t="s">
        <v>47</v>
      </c>
      <c r="E809" t="s">
        <v>56</v>
      </c>
      <c r="F809">
        <v>39133</v>
      </c>
      <c r="G809">
        <v>39138.038374017407</v>
      </c>
      <c r="H809">
        <f>ROUND(Database[[#This Row],[VIAGEM]]-Database[[#This Row],[ORDEM]],0)</f>
        <v>5</v>
      </c>
      <c r="I809">
        <v>0</v>
      </c>
      <c r="J809" t="s">
        <v>78</v>
      </c>
      <c r="K809" t="s">
        <v>99</v>
      </c>
      <c r="L809" t="s">
        <v>81</v>
      </c>
      <c r="M809">
        <v>1500</v>
      </c>
    </row>
    <row r="810" spans="1:13">
      <c r="A810">
        <v>2007</v>
      </c>
      <c r="B810" t="s">
        <v>146</v>
      </c>
      <c r="C810" t="s">
        <v>61</v>
      </c>
      <c r="D810" t="s">
        <v>48</v>
      </c>
      <c r="E810" t="s">
        <v>59</v>
      </c>
      <c r="F810">
        <v>39390</v>
      </c>
      <c r="G810">
        <v>39392.609382421797</v>
      </c>
      <c r="H810">
        <f>ROUND(Database[[#This Row],[VIAGEM]]-Database[[#This Row],[ORDEM]],0)</f>
        <v>3</v>
      </c>
      <c r="I810">
        <v>0</v>
      </c>
      <c r="J810" t="s">
        <v>71</v>
      </c>
      <c r="K810" t="s">
        <v>102</v>
      </c>
      <c r="L810" t="s">
        <v>84</v>
      </c>
      <c r="M810">
        <v>79000</v>
      </c>
    </row>
    <row r="811" spans="1:13">
      <c r="A811">
        <v>2007</v>
      </c>
      <c r="B811" t="s">
        <v>151</v>
      </c>
      <c r="C811" t="s">
        <v>63</v>
      </c>
      <c r="D811" t="s">
        <v>46</v>
      </c>
      <c r="E811" t="s">
        <v>57</v>
      </c>
      <c r="F811">
        <v>39150</v>
      </c>
      <c r="G811">
        <v>39153.014857703842</v>
      </c>
      <c r="H811">
        <f>ROUND(Database[[#This Row],[VIAGEM]]-Database[[#This Row],[ORDEM]],0)</f>
        <v>3</v>
      </c>
      <c r="I811">
        <v>0</v>
      </c>
      <c r="J811" t="s">
        <v>74</v>
      </c>
      <c r="K811" t="s">
        <v>97</v>
      </c>
      <c r="L811" t="s">
        <v>83</v>
      </c>
      <c r="M811">
        <v>500</v>
      </c>
    </row>
    <row r="812" spans="1:13">
      <c r="A812">
        <v>2007</v>
      </c>
      <c r="B812" t="s">
        <v>145</v>
      </c>
      <c r="C812" t="s">
        <v>59</v>
      </c>
      <c r="D812" t="s">
        <v>50</v>
      </c>
      <c r="E812" t="s">
        <v>25</v>
      </c>
      <c r="F812">
        <v>39093</v>
      </c>
      <c r="G812">
        <v>39096.14338961977</v>
      </c>
      <c r="H812">
        <f>ROUND(Database[[#This Row],[VIAGEM]]-Database[[#This Row],[ORDEM]],0)</f>
        <v>3</v>
      </c>
      <c r="I812">
        <v>1</v>
      </c>
      <c r="J812" t="s">
        <v>136</v>
      </c>
      <c r="K812" t="s">
        <v>95</v>
      </c>
      <c r="L812" t="s">
        <v>83</v>
      </c>
      <c r="M812">
        <v>500</v>
      </c>
    </row>
    <row r="813" spans="1:13">
      <c r="A813">
        <v>2007</v>
      </c>
      <c r="B813" t="s">
        <v>147</v>
      </c>
      <c r="C813" t="s">
        <v>61</v>
      </c>
      <c r="D813" t="s">
        <v>48</v>
      </c>
      <c r="E813" t="s">
        <v>25</v>
      </c>
      <c r="F813">
        <v>39254</v>
      </c>
      <c r="G813">
        <v>39254.093365419263</v>
      </c>
      <c r="H813">
        <f>ROUND(Database[[#This Row],[VIAGEM]]-Database[[#This Row],[ORDEM]],0)</f>
        <v>0</v>
      </c>
      <c r="I813">
        <v>1</v>
      </c>
      <c r="J813" t="s">
        <v>70</v>
      </c>
      <c r="K813" t="s">
        <v>92</v>
      </c>
      <c r="L813" t="s">
        <v>82</v>
      </c>
      <c r="M813">
        <v>1000</v>
      </c>
    </row>
    <row r="814" spans="1:13">
      <c r="A814">
        <v>2007</v>
      </c>
      <c r="B814" t="s">
        <v>151</v>
      </c>
      <c r="C814" t="s">
        <v>59</v>
      </c>
      <c r="D814" t="s">
        <v>50</v>
      </c>
      <c r="E814" t="s">
        <v>62</v>
      </c>
      <c r="F814">
        <v>39172</v>
      </c>
      <c r="G814">
        <v>39175.519992936388</v>
      </c>
      <c r="H814">
        <f>ROUND(Database[[#This Row],[VIAGEM]]-Database[[#This Row],[ORDEM]],0)</f>
        <v>4</v>
      </c>
      <c r="I814">
        <v>0</v>
      </c>
      <c r="J814" t="s">
        <v>74</v>
      </c>
      <c r="K814" t="s">
        <v>96</v>
      </c>
      <c r="L814" t="s">
        <v>83</v>
      </c>
      <c r="M814">
        <v>100</v>
      </c>
    </row>
    <row r="815" spans="1:13">
      <c r="A815">
        <v>2007</v>
      </c>
      <c r="B815" t="s">
        <v>154</v>
      </c>
      <c r="C815" t="s">
        <v>62</v>
      </c>
      <c r="D815" t="s">
        <v>47</v>
      </c>
      <c r="E815" t="s">
        <v>58</v>
      </c>
      <c r="F815">
        <v>39114</v>
      </c>
      <c r="G815">
        <v>39118.968290267556</v>
      </c>
      <c r="H815">
        <f>ROUND(Database[[#This Row],[VIAGEM]]-Database[[#This Row],[ORDEM]],0)</f>
        <v>5</v>
      </c>
      <c r="I815">
        <v>0</v>
      </c>
      <c r="J815" t="s">
        <v>72</v>
      </c>
      <c r="K815" t="s">
        <v>111</v>
      </c>
      <c r="L815" t="s">
        <v>85</v>
      </c>
      <c r="M815">
        <v>10000</v>
      </c>
    </row>
    <row r="816" spans="1:13">
      <c r="A816">
        <v>2007</v>
      </c>
      <c r="B816" t="s">
        <v>145</v>
      </c>
      <c r="C816" t="s">
        <v>62</v>
      </c>
      <c r="D816" t="s">
        <v>47</v>
      </c>
      <c r="E816" t="s">
        <v>61</v>
      </c>
      <c r="F816">
        <v>39086</v>
      </c>
      <c r="G816">
        <v>39089.654136422949</v>
      </c>
      <c r="H816">
        <f>ROUND(Database[[#This Row],[VIAGEM]]-Database[[#This Row],[ORDEM]],0)</f>
        <v>4</v>
      </c>
      <c r="I816">
        <v>0</v>
      </c>
      <c r="J816" t="s">
        <v>74</v>
      </c>
      <c r="K816" t="s">
        <v>97</v>
      </c>
      <c r="L816" t="s">
        <v>83</v>
      </c>
      <c r="M816">
        <v>200</v>
      </c>
    </row>
    <row r="817" spans="1:13">
      <c r="A817">
        <v>2007</v>
      </c>
      <c r="B817" t="s">
        <v>151</v>
      </c>
      <c r="C817" t="s">
        <v>63</v>
      </c>
      <c r="D817" t="s">
        <v>46</v>
      </c>
      <c r="E817" t="s">
        <v>61</v>
      </c>
      <c r="F817">
        <v>39161</v>
      </c>
      <c r="G817">
        <v>39167.973724327036</v>
      </c>
      <c r="H817">
        <f>ROUND(Database[[#This Row],[VIAGEM]]-Database[[#This Row],[ORDEM]],0)</f>
        <v>7</v>
      </c>
      <c r="I817">
        <v>0</v>
      </c>
      <c r="J817" t="s">
        <v>80</v>
      </c>
      <c r="K817" t="s">
        <v>87</v>
      </c>
      <c r="L817" t="s">
        <v>138</v>
      </c>
      <c r="M817">
        <v>20</v>
      </c>
    </row>
    <row r="818" spans="1:13">
      <c r="A818">
        <v>2007</v>
      </c>
      <c r="B818" t="s">
        <v>152</v>
      </c>
      <c r="C818" t="s">
        <v>60</v>
      </c>
      <c r="D818" t="s">
        <v>49</v>
      </c>
      <c r="E818" t="s">
        <v>25</v>
      </c>
      <c r="F818">
        <v>39376</v>
      </c>
      <c r="G818">
        <v>39379.540920697727</v>
      </c>
      <c r="H818">
        <f>ROUND(Database[[#This Row],[VIAGEM]]-Database[[#This Row],[ORDEM]],0)</f>
        <v>4</v>
      </c>
      <c r="I818">
        <v>0</v>
      </c>
      <c r="J818" t="s">
        <v>136</v>
      </c>
      <c r="K818" t="s">
        <v>94</v>
      </c>
      <c r="L818" t="s">
        <v>83</v>
      </c>
      <c r="M818">
        <v>300</v>
      </c>
    </row>
    <row r="819" spans="1:13">
      <c r="A819">
        <v>2007</v>
      </c>
      <c r="B819" t="s">
        <v>146</v>
      </c>
      <c r="C819" t="s">
        <v>56</v>
      </c>
      <c r="D819" t="s">
        <v>52</v>
      </c>
      <c r="E819" t="s">
        <v>62</v>
      </c>
      <c r="F819">
        <v>39410</v>
      </c>
      <c r="G819">
        <v>39415.493222058751</v>
      </c>
      <c r="H819">
        <f>ROUND(Database[[#This Row],[VIAGEM]]-Database[[#This Row],[ORDEM]],0)</f>
        <v>5</v>
      </c>
      <c r="I819">
        <v>0</v>
      </c>
      <c r="J819" t="s">
        <v>73</v>
      </c>
      <c r="K819" t="s">
        <v>106</v>
      </c>
      <c r="L819" t="s">
        <v>83</v>
      </c>
      <c r="M819">
        <v>400</v>
      </c>
    </row>
    <row r="820" spans="1:13">
      <c r="A820">
        <v>2007</v>
      </c>
      <c r="B820" t="s">
        <v>155</v>
      </c>
      <c r="C820" t="s">
        <v>61</v>
      </c>
      <c r="D820" t="s">
        <v>48</v>
      </c>
      <c r="E820" t="s">
        <v>58</v>
      </c>
      <c r="F820">
        <v>39331</v>
      </c>
      <c r="G820">
        <v>39339.324356101468</v>
      </c>
      <c r="H820">
        <f>ROUND(Database[[#This Row],[VIAGEM]]-Database[[#This Row],[ORDEM]],0)</f>
        <v>8</v>
      </c>
      <c r="I820">
        <v>0</v>
      </c>
      <c r="J820" t="s">
        <v>71</v>
      </c>
      <c r="K820" t="s">
        <v>104</v>
      </c>
      <c r="L820" t="s">
        <v>84</v>
      </c>
      <c r="M820">
        <v>82000</v>
      </c>
    </row>
    <row r="821" spans="1:13">
      <c r="A821">
        <v>2007</v>
      </c>
      <c r="B821" t="s">
        <v>154</v>
      </c>
      <c r="C821" t="s">
        <v>57</v>
      </c>
      <c r="D821" t="s">
        <v>51</v>
      </c>
      <c r="E821" t="s">
        <v>62</v>
      </c>
      <c r="F821">
        <v>39123</v>
      </c>
      <c r="G821">
        <v>39129.104966083774</v>
      </c>
      <c r="H821">
        <f>ROUND(Database[[#This Row],[VIAGEM]]-Database[[#This Row],[ORDEM]],0)</f>
        <v>6</v>
      </c>
      <c r="I821">
        <v>1</v>
      </c>
      <c r="J821" t="s">
        <v>74</v>
      </c>
      <c r="K821" t="s">
        <v>98</v>
      </c>
      <c r="L821" t="s">
        <v>83</v>
      </c>
      <c r="M821">
        <v>200</v>
      </c>
    </row>
    <row r="822" spans="1:13">
      <c r="A822">
        <v>2007</v>
      </c>
      <c r="B822" t="s">
        <v>156</v>
      </c>
      <c r="C822" t="s">
        <v>25</v>
      </c>
      <c r="D822" t="s">
        <v>45</v>
      </c>
      <c r="E822" t="s">
        <v>56</v>
      </c>
      <c r="F822">
        <v>39202</v>
      </c>
      <c r="G822">
        <v>39209.180368052053</v>
      </c>
      <c r="H822">
        <f>ROUND(Database[[#This Row],[VIAGEM]]-Database[[#This Row],[ORDEM]],0)</f>
        <v>7</v>
      </c>
      <c r="I822">
        <v>1</v>
      </c>
      <c r="J822" t="s">
        <v>71</v>
      </c>
      <c r="K822" t="s">
        <v>103</v>
      </c>
      <c r="L822" t="s">
        <v>84</v>
      </c>
      <c r="M822">
        <v>70000</v>
      </c>
    </row>
    <row r="823" spans="1:13">
      <c r="A823">
        <v>2007</v>
      </c>
      <c r="B823" t="s">
        <v>151</v>
      </c>
      <c r="C823" t="s">
        <v>59</v>
      </c>
      <c r="D823" t="s">
        <v>50</v>
      </c>
      <c r="E823" t="s">
        <v>56</v>
      </c>
      <c r="F823">
        <v>39166</v>
      </c>
      <c r="G823">
        <v>39169.08158302521</v>
      </c>
      <c r="H823">
        <f>ROUND(Database[[#This Row],[VIAGEM]]-Database[[#This Row],[ORDEM]],0)</f>
        <v>3</v>
      </c>
      <c r="I823">
        <v>0</v>
      </c>
      <c r="J823" t="s">
        <v>136</v>
      </c>
      <c r="K823" t="s">
        <v>94</v>
      </c>
      <c r="L823" t="s">
        <v>83</v>
      </c>
      <c r="M823">
        <v>500</v>
      </c>
    </row>
    <row r="824" spans="1:13">
      <c r="A824">
        <v>2007</v>
      </c>
      <c r="B824" t="s">
        <v>150</v>
      </c>
      <c r="C824" t="s">
        <v>62</v>
      </c>
      <c r="D824" t="s">
        <v>47</v>
      </c>
      <c r="E824" t="s">
        <v>25</v>
      </c>
      <c r="F824">
        <v>39212</v>
      </c>
      <c r="G824">
        <v>39216.83039461702</v>
      </c>
      <c r="H824">
        <f>ROUND(Database[[#This Row],[VIAGEM]]-Database[[#This Row],[ORDEM]],0)</f>
        <v>5</v>
      </c>
      <c r="I824">
        <v>0</v>
      </c>
      <c r="J824" t="s">
        <v>80</v>
      </c>
      <c r="K824" t="s">
        <v>89</v>
      </c>
      <c r="L824" t="s">
        <v>81</v>
      </c>
      <c r="M824">
        <v>2500</v>
      </c>
    </row>
    <row r="825" spans="1:13">
      <c r="A825">
        <v>2007</v>
      </c>
      <c r="B825" t="s">
        <v>145</v>
      </c>
      <c r="C825" t="s">
        <v>25</v>
      </c>
      <c r="D825" t="s">
        <v>45</v>
      </c>
      <c r="E825" t="s">
        <v>59</v>
      </c>
      <c r="F825">
        <v>39092</v>
      </c>
      <c r="G825">
        <v>39093.972624928465</v>
      </c>
      <c r="H825">
        <f>ROUND(Database[[#This Row],[VIAGEM]]-Database[[#This Row],[ORDEM]],0)</f>
        <v>2</v>
      </c>
      <c r="I825">
        <v>0</v>
      </c>
      <c r="J825" t="s">
        <v>72</v>
      </c>
      <c r="K825" t="s">
        <v>111</v>
      </c>
      <c r="L825" t="s">
        <v>85</v>
      </c>
      <c r="M825">
        <v>34000</v>
      </c>
    </row>
    <row r="826" spans="1:13">
      <c r="A826">
        <v>2007</v>
      </c>
      <c r="B826" t="s">
        <v>147</v>
      </c>
      <c r="C826" t="s">
        <v>63</v>
      </c>
      <c r="D826" t="s">
        <v>46</v>
      </c>
      <c r="E826" t="s">
        <v>60</v>
      </c>
      <c r="F826">
        <v>39254</v>
      </c>
      <c r="G826">
        <v>39259.46580153254</v>
      </c>
      <c r="H826">
        <f>ROUND(Database[[#This Row],[VIAGEM]]-Database[[#This Row],[ORDEM]],0)</f>
        <v>5</v>
      </c>
      <c r="I826">
        <v>1</v>
      </c>
      <c r="J826" t="s">
        <v>74</v>
      </c>
      <c r="K826" t="s">
        <v>97</v>
      </c>
      <c r="L826" t="s">
        <v>83</v>
      </c>
      <c r="M826">
        <v>500</v>
      </c>
    </row>
    <row r="827" spans="1:13">
      <c r="A827">
        <v>2007</v>
      </c>
      <c r="B827" t="s">
        <v>151</v>
      </c>
      <c r="C827" t="s">
        <v>61</v>
      </c>
      <c r="D827" t="s">
        <v>48</v>
      </c>
      <c r="E827" t="s">
        <v>59</v>
      </c>
      <c r="F827">
        <v>39172</v>
      </c>
      <c r="G827">
        <v>39176.286216467321</v>
      </c>
      <c r="H827">
        <f>ROUND(Database[[#This Row],[VIAGEM]]-Database[[#This Row],[ORDEM]],0)</f>
        <v>4</v>
      </c>
      <c r="I827">
        <v>0</v>
      </c>
      <c r="J827" t="s">
        <v>78</v>
      </c>
      <c r="K827" t="s">
        <v>101</v>
      </c>
      <c r="L827" t="s">
        <v>81</v>
      </c>
      <c r="M827">
        <v>2000</v>
      </c>
    </row>
    <row r="828" spans="1:13">
      <c r="A828">
        <v>2007</v>
      </c>
      <c r="B828" t="s">
        <v>156</v>
      </c>
      <c r="C828" t="s">
        <v>59</v>
      </c>
      <c r="D828" t="s">
        <v>50</v>
      </c>
      <c r="E828" t="s">
        <v>63</v>
      </c>
      <c r="F828">
        <v>39176</v>
      </c>
      <c r="G828">
        <v>39180.548983789493</v>
      </c>
      <c r="H828">
        <f>ROUND(Database[[#This Row],[VIAGEM]]-Database[[#This Row],[ORDEM]],0)</f>
        <v>5</v>
      </c>
      <c r="I828">
        <v>0</v>
      </c>
      <c r="J828" t="s">
        <v>80</v>
      </c>
      <c r="K828" t="s">
        <v>88</v>
      </c>
      <c r="L828" t="s">
        <v>138</v>
      </c>
      <c r="M828">
        <v>10</v>
      </c>
    </row>
    <row r="829" spans="1:13">
      <c r="A829">
        <v>2007</v>
      </c>
      <c r="B829" t="s">
        <v>148</v>
      </c>
      <c r="C829" t="s">
        <v>59</v>
      </c>
      <c r="D829" t="s">
        <v>50</v>
      </c>
      <c r="E829" t="s">
        <v>63</v>
      </c>
      <c r="F829">
        <v>39443</v>
      </c>
      <c r="G829">
        <v>39451.452070231338</v>
      </c>
      <c r="H829">
        <f>ROUND(Database[[#This Row],[VIAGEM]]-Database[[#This Row],[ORDEM]],0)</f>
        <v>8</v>
      </c>
      <c r="I829">
        <v>1</v>
      </c>
      <c r="J829" t="s">
        <v>71</v>
      </c>
      <c r="K829" t="s">
        <v>104</v>
      </c>
      <c r="L829" t="s">
        <v>84</v>
      </c>
      <c r="M829">
        <v>56000</v>
      </c>
    </row>
    <row r="830" spans="1:13">
      <c r="A830">
        <v>2007</v>
      </c>
      <c r="B830" t="s">
        <v>146</v>
      </c>
      <c r="C830" t="s">
        <v>57</v>
      </c>
      <c r="D830" t="s">
        <v>51</v>
      </c>
      <c r="E830" t="s">
        <v>59</v>
      </c>
      <c r="F830">
        <v>39408</v>
      </c>
      <c r="G830">
        <v>39415.292861786475</v>
      </c>
      <c r="H830">
        <f>ROUND(Database[[#This Row],[VIAGEM]]-Database[[#This Row],[ORDEM]],0)</f>
        <v>7</v>
      </c>
      <c r="I830">
        <v>0</v>
      </c>
      <c r="J830" t="s">
        <v>74</v>
      </c>
      <c r="K830" t="s">
        <v>97</v>
      </c>
      <c r="L830" t="s">
        <v>83</v>
      </c>
      <c r="M830">
        <v>200</v>
      </c>
    </row>
    <row r="831" spans="1:13">
      <c r="A831">
        <v>2007</v>
      </c>
      <c r="B831" t="s">
        <v>147</v>
      </c>
      <c r="C831" t="s">
        <v>25</v>
      </c>
      <c r="D831" t="s">
        <v>45</v>
      </c>
      <c r="E831" t="s">
        <v>62</v>
      </c>
      <c r="F831">
        <v>39252</v>
      </c>
      <c r="G831">
        <v>39252.440963573907</v>
      </c>
      <c r="H831">
        <f>ROUND(Database[[#This Row],[VIAGEM]]-Database[[#This Row],[ORDEM]],0)</f>
        <v>0</v>
      </c>
      <c r="I831">
        <v>1</v>
      </c>
      <c r="J831" t="s">
        <v>136</v>
      </c>
      <c r="K831" t="s">
        <v>94</v>
      </c>
      <c r="L831" t="s">
        <v>83</v>
      </c>
      <c r="M831">
        <v>400</v>
      </c>
    </row>
    <row r="832" spans="1:13">
      <c r="A832">
        <v>2007</v>
      </c>
      <c r="B832" t="s">
        <v>149</v>
      </c>
      <c r="C832" t="s">
        <v>57</v>
      </c>
      <c r="D832" t="s">
        <v>51</v>
      </c>
      <c r="E832" t="s">
        <v>60</v>
      </c>
      <c r="F832">
        <v>39295</v>
      </c>
      <c r="G832">
        <v>39304.514290730986</v>
      </c>
      <c r="H832">
        <f>ROUND(Database[[#This Row],[VIAGEM]]-Database[[#This Row],[ORDEM]],0)</f>
        <v>10</v>
      </c>
      <c r="I832">
        <v>0</v>
      </c>
      <c r="J832" t="s">
        <v>80</v>
      </c>
      <c r="K832" t="s">
        <v>89</v>
      </c>
      <c r="L832" t="s">
        <v>81</v>
      </c>
      <c r="M832">
        <v>1000</v>
      </c>
    </row>
    <row r="833" spans="1:13">
      <c r="A833">
        <v>2007</v>
      </c>
      <c r="B833" t="s">
        <v>147</v>
      </c>
      <c r="C833" t="s">
        <v>58</v>
      </c>
      <c r="D833" t="s">
        <v>105</v>
      </c>
      <c r="E833" t="s">
        <v>61</v>
      </c>
      <c r="F833">
        <v>39260</v>
      </c>
      <c r="G833">
        <v>39260.380591186527</v>
      </c>
      <c r="H833">
        <f>ROUND(Database[[#This Row],[VIAGEM]]-Database[[#This Row],[ORDEM]],0)</f>
        <v>0</v>
      </c>
      <c r="I833">
        <v>1</v>
      </c>
      <c r="J833" t="s">
        <v>136</v>
      </c>
      <c r="K833" t="s">
        <v>95</v>
      </c>
      <c r="L833" t="s">
        <v>83</v>
      </c>
      <c r="M833">
        <v>300</v>
      </c>
    </row>
    <row r="834" spans="1:13">
      <c r="A834">
        <v>2007</v>
      </c>
      <c r="B834" t="s">
        <v>153</v>
      </c>
      <c r="C834" t="s">
        <v>62</v>
      </c>
      <c r="D834" t="s">
        <v>47</v>
      </c>
      <c r="E834" t="s">
        <v>25</v>
      </c>
      <c r="F834">
        <v>39277</v>
      </c>
      <c r="G834">
        <v>39281.155864168271</v>
      </c>
      <c r="H834">
        <f>ROUND(Database[[#This Row],[VIAGEM]]-Database[[#This Row],[ORDEM]],0)</f>
        <v>4</v>
      </c>
      <c r="I834">
        <v>1</v>
      </c>
      <c r="J834" t="s">
        <v>71</v>
      </c>
      <c r="K834" t="s">
        <v>103</v>
      </c>
      <c r="L834" t="s">
        <v>84</v>
      </c>
      <c r="M834">
        <v>77000</v>
      </c>
    </row>
    <row r="835" spans="1:13">
      <c r="A835">
        <v>2007</v>
      </c>
      <c r="B835" t="s">
        <v>149</v>
      </c>
      <c r="C835" t="s">
        <v>25</v>
      </c>
      <c r="D835" t="s">
        <v>45</v>
      </c>
      <c r="E835" t="s">
        <v>57</v>
      </c>
      <c r="F835">
        <v>39317</v>
      </c>
      <c r="G835">
        <v>39318.581594669457</v>
      </c>
      <c r="H835">
        <f>ROUND(Database[[#This Row],[VIAGEM]]-Database[[#This Row],[ORDEM]],0)</f>
        <v>2</v>
      </c>
      <c r="I835">
        <v>1</v>
      </c>
      <c r="J835" t="s">
        <v>72</v>
      </c>
      <c r="K835" t="s">
        <v>109</v>
      </c>
      <c r="L835" t="s">
        <v>85</v>
      </c>
      <c r="M835">
        <v>32000</v>
      </c>
    </row>
    <row r="836" spans="1:13">
      <c r="A836">
        <v>2007</v>
      </c>
      <c r="B836" t="s">
        <v>155</v>
      </c>
      <c r="C836" t="s">
        <v>57</v>
      </c>
      <c r="D836" t="s">
        <v>51</v>
      </c>
      <c r="E836" t="s">
        <v>59</v>
      </c>
      <c r="F836">
        <v>39347</v>
      </c>
      <c r="G836">
        <v>39348.764321938557</v>
      </c>
      <c r="H836">
        <f>ROUND(Database[[#This Row],[VIAGEM]]-Database[[#This Row],[ORDEM]],0)</f>
        <v>2</v>
      </c>
      <c r="I836">
        <v>0</v>
      </c>
      <c r="J836" t="s">
        <v>73</v>
      </c>
      <c r="K836" t="s">
        <v>106</v>
      </c>
      <c r="L836" t="s">
        <v>83</v>
      </c>
      <c r="M836">
        <v>200</v>
      </c>
    </row>
    <row r="837" spans="1:13">
      <c r="A837">
        <v>2007</v>
      </c>
      <c r="B837" t="s">
        <v>156</v>
      </c>
      <c r="C837" t="s">
        <v>59</v>
      </c>
      <c r="D837" t="s">
        <v>50</v>
      </c>
      <c r="E837" t="s">
        <v>56</v>
      </c>
      <c r="F837">
        <v>39191</v>
      </c>
      <c r="G837">
        <v>39192.39259359776</v>
      </c>
      <c r="H837">
        <f>ROUND(Database[[#This Row],[VIAGEM]]-Database[[#This Row],[ORDEM]],0)</f>
        <v>1</v>
      </c>
      <c r="I837">
        <v>0</v>
      </c>
      <c r="J837" t="s">
        <v>70</v>
      </c>
      <c r="K837" t="s">
        <v>90</v>
      </c>
      <c r="L837" t="s">
        <v>82</v>
      </c>
      <c r="M837">
        <v>3000</v>
      </c>
    </row>
    <row r="838" spans="1:13">
      <c r="A838">
        <v>2007</v>
      </c>
      <c r="B838" t="s">
        <v>145</v>
      </c>
      <c r="C838" t="s">
        <v>59</v>
      </c>
      <c r="D838" t="s">
        <v>50</v>
      </c>
      <c r="E838" t="s">
        <v>63</v>
      </c>
      <c r="F838">
        <v>39106</v>
      </c>
      <c r="G838">
        <v>39112.920065264283</v>
      </c>
      <c r="H838">
        <f>ROUND(Database[[#This Row],[VIAGEM]]-Database[[#This Row],[ORDEM]],0)</f>
        <v>7</v>
      </c>
      <c r="I838">
        <v>1</v>
      </c>
      <c r="J838" t="s">
        <v>73</v>
      </c>
      <c r="K838" t="s">
        <v>108</v>
      </c>
      <c r="L838" t="s">
        <v>83</v>
      </c>
      <c r="M838">
        <v>300</v>
      </c>
    </row>
    <row r="839" spans="1:13">
      <c r="A839">
        <v>2007</v>
      </c>
      <c r="B839" t="s">
        <v>146</v>
      </c>
      <c r="C839" t="s">
        <v>57</v>
      </c>
      <c r="D839" t="s">
        <v>51</v>
      </c>
      <c r="E839" t="s">
        <v>62</v>
      </c>
      <c r="F839">
        <v>39399</v>
      </c>
      <c r="G839">
        <v>39408.342258897646</v>
      </c>
      <c r="H839">
        <f>ROUND(Database[[#This Row],[VIAGEM]]-Database[[#This Row],[ORDEM]],0)</f>
        <v>9</v>
      </c>
      <c r="I839">
        <v>1</v>
      </c>
      <c r="J839" t="s">
        <v>136</v>
      </c>
      <c r="K839" t="s">
        <v>95</v>
      </c>
      <c r="L839" t="s">
        <v>83</v>
      </c>
      <c r="M839">
        <v>200</v>
      </c>
    </row>
    <row r="840" spans="1:13">
      <c r="A840">
        <v>2007</v>
      </c>
      <c r="B840" t="s">
        <v>150</v>
      </c>
      <c r="C840" t="s">
        <v>57</v>
      </c>
      <c r="D840" t="s">
        <v>51</v>
      </c>
      <c r="E840" t="s">
        <v>60</v>
      </c>
      <c r="F840">
        <v>39205</v>
      </c>
      <c r="G840">
        <v>39209.250155600734</v>
      </c>
      <c r="H840">
        <f>ROUND(Database[[#This Row],[VIAGEM]]-Database[[#This Row],[ORDEM]],0)</f>
        <v>4</v>
      </c>
      <c r="I840">
        <v>0</v>
      </c>
      <c r="J840" t="s">
        <v>80</v>
      </c>
      <c r="K840" t="s">
        <v>87</v>
      </c>
      <c r="L840" t="s">
        <v>138</v>
      </c>
      <c r="M840">
        <v>30</v>
      </c>
    </row>
    <row r="841" spans="1:13">
      <c r="A841">
        <v>2007</v>
      </c>
      <c r="B841" t="s">
        <v>149</v>
      </c>
      <c r="C841" t="s">
        <v>59</v>
      </c>
      <c r="D841" t="s">
        <v>50</v>
      </c>
      <c r="E841" t="s">
        <v>56</v>
      </c>
      <c r="F841">
        <v>39314</v>
      </c>
      <c r="G841">
        <v>39321.410497161196</v>
      </c>
      <c r="H841">
        <f>ROUND(Database[[#This Row],[VIAGEM]]-Database[[#This Row],[ORDEM]],0)</f>
        <v>7</v>
      </c>
      <c r="I841">
        <v>0</v>
      </c>
      <c r="J841" t="s">
        <v>73</v>
      </c>
      <c r="K841" t="s">
        <v>107</v>
      </c>
      <c r="L841" t="s">
        <v>83</v>
      </c>
      <c r="M841">
        <v>500</v>
      </c>
    </row>
    <row r="842" spans="1:13">
      <c r="A842">
        <v>2007</v>
      </c>
      <c r="B842" t="s">
        <v>151</v>
      </c>
      <c r="C842" t="s">
        <v>61</v>
      </c>
      <c r="D842" t="s">
        <v>48</v>
      </c>
      <c r="E842" t="s">
        <v>56</v>
      </c>
      <c r="F842">
        <v>39147</v>
      </c>
      <c r="G842">
        <v>39150.051374390147</v>
      </c>
      <c r="H842">
        <f>ROUND(Database[[#This Row],[VIAGEM]]-Database[[#This Row],[ORDEM]],0)</f>
        <v>3</v>
      </c>
      <c r="I842">
        <v>0</v>
      </c>
      <c r="J842" t="s">
        <v>78</v>
      </c>
      <c r="K842" t="s">
        <v>101</v>
      </c>
      <c r="L842" t="s">
        <v>81</v>
      </c>
      <c r="M842">
        <v>500</v>
      </c>
    </row>
    <row r="843" spans="1:13">
      <c r="A843">
        <v>2007</v>
      </c>
      <c r="B843" t="s">
        <v>152</v>
      </c>
      <c r="C843" t="s">
        <v>61</v>
      </c>
      <c r="D843" t="s">
        <v>48</v>
      </c>
      <c r="E843" t="s">
        <v>57</v>
      </c>
      <c r="F843">
        <v>39375</v>
      </c>
      <c r="G843">
        <v>39384.594146145006</v>
      </c>
      <c r="H843">
        <f>ROUND(Database[[#This Row],[VIAGEM]]-Database[[#This Row],[ORDEM]],0)</f>
        <v>10</v>
      </c>
      <c r="I843">
        <v>0</v>
      </c>
      <c r="J843" t="s">
        <v>70</v>
      </c>
      <c r="K843" t="s">
        <v>90</v>
      </c>
      <c r="L843" t="s">
        <v>82</v>
      </c>
      <c r="M843">
        <v>4000</v>
      </c>
    </row>
    <row r="844" spans="1:13">
      <c r="A844">
        <v>2007</v>
      </c>
      <c r="B844" t="s">
        <v>146</v>
      </c>
      <c r="C844" t="s">
        <v>60</v>
      </c>
      <c r="D844" t="s">
        <v>49</v>
      </c>
      <c r="E844" t="s">
        <v>59</v>
      </c>
      <c r="F844">
        <v>39406</v>
      </c>
      <c r="G844">
        <v>39408.63314384118</v>
      </c>
      <c r="H844">
        <f>ROUND(Database[[#This Row],[VIAGEM]]-Database[[#This Row],[ORDEM]],0)</f>
        <v>3</v>
      </c>
      <c r="I844">
        <v>1</v>
      </c>
      <c r="J844" t="s">
        <v>70</v>
      </c>
      <c r="K844" t="s">
        <v>92</v>
      </c>
      <c r="L844" t="s">
        <v>82</v>
      </c>
      <c r="M844">
        <v>5000</v>
      </c>
    </row>
    <row r="845" spans="1:13">
      <c r="A845">
        <v>2007</v>
      </c>
      <c r="B845" t="s">
        <v>154</v>
      </c>
      <c r="C845" t="s">
        <v>59</v>
      </c>
      <c r="D845" t="s">
        <v>50</v>
      </c>
      <c r="E845" t="s">
        <v>58</v>
      </c>
      <c r="F845">
        <v>39116</v>
      </c>
      <c r="G845">
        <v>39120.7666111984</v>
      </c>
      <c r="H845">
        <f>ROUND(Database[[#This Row],[VIAGEM]]-Database[[#This Row],[ORDEM]],0)</f>
        <v>5</v>
      </c>
      <c r="I845">
        <v>1</v>
      </c>
      <c r="J845" t="s">
        <v>72</v>
      </c>
      <c r="K845" t="s">
        <v>110</v>
      </c>
      <c r="L845" t="s">
        <v>85</v>
      </c>
      <c r="M845">
        <v>30000</v>
      </c>
    </row>
    <row r="846" spans="1:13">
      <c r="A846">
        <v>2007</v>
      </c>
      <c r="B846" t="s">
        <v>151</v>
      </c>
      <c r="C846" t="s">
        <v>59</v>
      </c>
      <c r="D846" t="s">
        <v>50</v>
      </c>
      <c r="E846" t="s">
        <v>25</v>
      </c>
      <c r="F846">
        <v>39154</v>
      </c>
      <c r="G846">
        <v>39160.696577636096</v>
      </c>
      <c r="H846">
        <f>ROUND(Database[[#This Row],[VIAGEM]]-Database[[#This Row],[ORDEM]],0)</f>
        <v>7</v>
      </c>
      <c r="I846">
        <v>1</v>
      </c>
      <c r="J846" t="s">
        <v>72</v>
      </c>
      <c r="K846" t="s">
        <v>110</v>
      </c>
      <c r="L846" t="s">
        <v>85</v>
      </c>
      <c r="M846">
        <v>19000</v>
      </c>
    </row>
    <row r="847" spans="1:13">
      <c r="A847">
        <v>2007</v>
      </c>
      <c r="B847" t="s">
        <v>145</v>
      </c>
      <c r="C847" t="s">
        <v>25</v>
      </c>
      <c r="D847" t="s">
        <v>45</v>
      </c>
      <c r="E847" t="s">
        <v>59</v>
      </c>
      <c r="F847">
        <v>39094</v>
      </c>
      <c r="G847">
        <v>39101.850467301454</v>
      </c>
      <c r="H847">
        <f>ROUND(Database[[#This Row],[VIAGEM]]-Database[[#This Row],[ORDEM]],0)</f>
        <v>8</v>
      </c>
      <c r="I847">
        <v>1</v>
      </c>
      <c r="J847" t="s">
        <v>72</v>
      </c>
      <c r="K847" t="s">
        <v>109</v>
      </c>
      <c r="L847" t="s">
        <v>85</v>
      </c>
      <c r="M847">
        <v>18000</v>
      </c>
    </row>
    <row r="848" spans="1:13">
      <c r="A848">
        <v>2007</v>
      </c>
      <c r="B848" t="s">
        <v>151</v>
      </c>
      <c r="C848" t="s">
        <v>59</v>
      </c>
      <c r="D848" t="s">
        <v>50</v>
      </c>
      <c r="E848" t="s">
        <v>60</v>
      </c>
      <c r="F848">
        <v>39165</v>
      </c>
      <c r="G848">
        <v>39166.523240647446</v>
      </c>
      <c r="H848">
        <f>ROUND(Database[[#This Row],[VIAGEM]]-Database[[#This Row],[ORDEM]],0)</f>
        <v>2</v>
      </c>
      <c r="I848">
        <v>1</v>
      </c>
      <c r="J848" t="s">
        <v>72</v>
      </c>
      <c r="K848" t="s">
        <v>109</v>
      </c>
      <c r="L848" t="s">
        <v>85</v>
      </c>
      <c r="M848">
        <v>41000</v>
      </c>
    </row>
    <row r="849" spans="1:13">
      <c r="A849">
        <v>2007</v>
      </c>
      <c r="B849" t="s">
        <v>149</v>
      </c>
      <c r="C849" t="s">
        <v>60</v>
      </c>
      <c r="D849" t="s">
        <v>49</v>
      </c>
      <c r="E849" t="s">
        <v>59</v>
      </c>
      <c r="F849">
        <v>39316</v>
      </c>
      <c r="G849">
        <v>39318.997112824938</v>
      </c>
      <c r="H849">
        <f>ROUND(Database[[#This Row],[VIAGEM]]-Database[[#This Row],[ORDEM]],0)</f>
        <v>3</v>
      </c>
      <c r="I849">
        <v>1</v>
      </c>
      <c r="J849" t="s">
        <v>72</v>
      </c>
      <c r="K849" t="s">
        <v>110</v>
      </c>
      <c r="L849" t="s">
        <v>85</v>
      </c>
      <c r="M849">
        <v>36000</v>
      </c>
    </row>
    <row r="850" spans="1:13">
      <c r="A850">
        <v>2007</v>
      </c>
      <c r="B850" t="s">
        <v>145</v>
      </c>
      <c r="C850" t="s">
        <v>62</v>
      </c>
      <c r="D850" t="s">
        <v>47</v>
      </c>
      <c r="E850" t="s">
        <v>61</v>
      </c>
      <c r="F850">
        <v>39108</v>
      </c>
      <c r="G850">
        <v>39116.714768684185</v>
      </c>
      <c r="H850">
        <f>ROUND(Database[[#This Row],[VIAGEM]]-Database[[#This Row],[ORDEM]],0)</f>
        <v>9</v>
      </c>
      <c r="I850">
        <v>0</v>
      </c>
      <c r="J850" t="s">
        <v>73</v>
      </c>
      <c r="K850" t="s">
        <v>107</v>
      </c>
      <c r="L850" t="s">
        <v>83</v>
      </c>
      <c r="M850">
        <v>100</v>
      </c>
    </row>
    <row r="851" spans="1:13">
      <c r="A851">
        <v>2007</v>
      </c>
      <c r="B851" t="s">
        <v>156</v>
      </c>
      <c r="C851" t="s">
        <v>61</v>
      </c>
      <c r="D851" t="s">
        <v>48</v>
      </c>
      <c r="E851" t="s">
        <v>25</v>
      </c>
      <c r="F851">
        <v>39193</v>
      </c>
      <c r="G851">
        <v>39200.420470041478</v>
      </c>
      <c r="H851">
        <f>ROUND(Database[[#This Row],[VIAGEM]]-Database[[#This Row],[ORDEM]],0)</f>
        <v>7</v>
      </c>
      <c r="I851">
        <v>0</v>
      </c>
      <c r="J851" t="s">
        <v>74</v>
      </c>
      <c r="K851" t="s">
        <v>98</v>
      </c>
      <c r="L851" t="s">
        <v>83</v>
      </c>
      <c r="M851">
        <v>200</v>
      </c>
    </row>
    <row r="852" spans="1:13">
      <c r="A852">
        <v>2007</v>
      </c>
      <c r="B852" t="s">
        <v>150</v>
      </c>
      <c r="C852" t="s">
        <v>58</v>
      </c>
      <c r="D852" t="s">
        <v>105</v>
      </c>
      <c r="E852" t="s">
        <v>62</v>
      </c>
      <c r="F852">
        <v>39229</v>
      </c>
      <c r="G852">
        <v>39233.497445300905</v>
      </c>
      <c r="H852">
        <f>ROUND(Database[[#This Row],[VIAGEM]]-Database[[#This Row],[ORDEM]],0)</f>
        <v>4</v>
      </c>
      <c r="I852">
        <v>1</v>
      </c>
      <c r="J852" t="s">
        <v>74</v>
      </c>
      <c r="K852" t="s">
        <v>96</v>
      </c>
      <c r="L852" t="s">
        <v>83</v>
      </c>
      <c r="M852">
        <v>100</v>
      </c>
    </row>
    <row r="853" spans="1:13">
      <c r="A853">
        <v>2007</v>
      </c>
      <c r="B853" t="s">
        <v>155</v>
      </c>
      <c r="C853" t="s">
        <v>25</v>
      </c>
      <c r="D853" t="s">
        <v>45</v>
      </c>
      <c r="E853" t="s">
        <v>62</v>
      </c>
      <c r="F853">
        <v>39334</v>
      </c>
      <c r="G853">
        <v>39337.993249532832</v>
      </c>
      <c r="H853">
        <f>ROUND(Database[[#This Row],[VIAGEM]]-Database[[#This Row],[ORDEM]],0)</f>
        <v>4</v>
      </c>
      <c r="I853">
        <v>1</v>
      </c>
      <c r="J853" t="s">
        <v>78</v>
      </c>
      <c r="K853" t="s">
        <v>101</v>
      </c>
      <c r="L853" t="s">
        <v>81</v>
      </c>
      <c r="M853">
        <v>1000</v>
      </c>
    </row>
    <row r="854" spans="1:13">
      <c r="A854">
        <v>2007</v>
      </c>
      <c r="B854" t="s">
        <v>150</v>
      </c>
      <c r="C854" t="s">
        <v>59</v>
      </c>
      <c r="D854" t="s">
        <v>50</v>
      </c>
      <c r="E854" t="s">
        <v>56</v>
      </c>
      <c r="F854">
        <v>39229</v>
      </c>
      <c r="G854">
        <v>39234.096278150231</v>
      </c>
      <c r="H854">
        <f>ROUND(Database[[#This Row],[VIAGEM]]-Database[[#This Row],[ORDEM]],0)</f>
        <v>5</v>
      </c>
      <c r="I854">
        <v>1</v>
      </c>
      <c r="J854" t="s">
        <v>71</v>
      </c>
      <c r="K854" t="s">
        <v>104</v>
      </c>
      <c r="L854" t="s">
        <v>84</v>
      </c>
      <c r="M854">
        <v>79000</v>
      </c>
    </row>
    <row r="855" spans="1:13">
      <c r="A855">
        <v>2007</v>
      </c>
      <c r="B855" t="s">
        <v>147</v>
      </c>
      <c r="C855" t="s">
        <v>61</v>
      </c>
      <c r="D855" t="s">
        <v>48</v>
      </c>
      <c r="E855" t="s">
        <v>25</v>
      </c>
      <c r="F855">
        <v>39260</v>
      </c>
      <c r="G855">
        <v>39261.964609038543</v>
      </c>
      <c r="H855">
        <f>ROUND(Database[[#This Row],[VIAGEM]]-Database[[#This Row],[ORDEM]],0)</f>
        <v>2</v>
      </c>
      <c r="I855">
        <v>0</v>
      </c>
      <c r="J855" t="s">
        <v>136</v>
      </c>
      <c r="K855" t="s">
        <v>95</v>
      </c>
      <c r="L855" t="s">
        <v>83</v>
      </c>
      <c r="M855">
        <v>500</v>
      </c>
    </row>
    <row r="856" spans="1:13">
      <c r="A856">
        <v>2007</v>
      </c>
      <c r="B856" t="s">
        <v>145</v>
      </c>
      <c r="C856" t="s">
        <v>63</v>
      </c>
      <c r="D856" t="s">
        <v>46</v>
      </c>
      <c r="E856" t="s">
        <v>60</v>
      </c>
      <c r="F856">
        <v>39087</v>
      </c>
      <c r="G856">
        <v>39088.287512554234</v>
      </c>
      <c r="H856">
        <f>ROUND(Database[[#This Row],[VIAGEM]]-Database[[#This Row],[ORDEM]],0)</f>
        <v>1</v>
      </c>
      <c r="I856">
        <v>1</v>
      </c>
      <c r="J856" t="s">
        <v>74</v>
      </c>
      <c r="K856" t="s">
        <v>97</v>
      </c>
      <c r="L856" t="s">
        <v>83</v>
      </c>
      <c r="M856">
        <v>100</v>
      </c>
    </row>
    <row r="857" spans="1:13">
      <c r="A857">
        <v>2007</v>
      </c>
      <c r="B857" t="s">
        <v>148</v>
      </c>
      <c r="C857" t="s">
        <v>58</v>
      </c>
      <c r="D857" t="s">
        <v>105</v>
      </c>
      <c r="E857" t="s">
        <v>60</v>
      </c>
      <c r="F857">
        <v>39437</v>
      </c>
      <c r="G857">
        <v>39439.252776607136</v>
      </c>
      <c r="H857">
        <f>ROUND(Database[[#This Row],[VIAGEM]]-Database[[#This Row],[ORDEM]],0)</f>
        <v>2</v>
      </c>
      <c r="I857">
        <v>1</v>
      </c>
      <c r="J857" t="s">
        <v>76</v>
      </c>
      <c r="K857" t="s">
        <v>113</v>
      </c>
      <c r="L857" t="s">
        <v>139</v>
      </c>
      <c r="M857">
        <v>910000</v>
      </c>
    </row>
    <row r="858" spans="1:13">
      <c r="A858">
        <v>2007</v>
      </c>
      <c r="B858" t="s">
        <v>146</v>
      </c>
      <c r="C858" t="s">
        <v>61</v>
      </c>
      <c r="D858" t="s">
        <v>48</v>
      </c>
      <c r="E858" t="s">
        <v>57</v>
      </c>
      <c r="F858">
        <v>39389</v>
      </c>
      <c r="G858">
        <v>39398.160834881077</v>
      </c>
      <c r="H858">
        <f>ROUND(Database[[#This Row],[VIAGEM]]-Database[[#This Row],[ORDEM]],0)</f>
        <v>9</v>
      </c>
      <c r="I858">
        <v>0</v>
      </c>
      <c r="J858" t="s">
        <v>70</v>
      </c>
      <c r="K858" t="s">
        <v>92</v>
      </c>
      <c r="L858" t="s">
        <v>82</v>
      </c>
      <c r="M858">
        <v>5000</v>
      </c>
    </row>
    <row r="859" spans="1:13">
      <c r="A859">
        <v>2007</v>
      </c>
      <c r="B859" t="s">
        <v>151</v>
      </c>
      <c r="C859" t="s">
        <v>57</v>
      </c>
      <c r="D859" t="s">
        <v>51</v>
      </c>
      <c r="E859" t="s">
        <v>63</v>
      </c>
      <c r="F859">
        <v>39161</v>
      </c>
      <c r="G859">
        <v>39164.450002729784</v>
      </c>
      <c r="H859">
        <f>ROUND(Database[[#This Row],[VIAGEM]]-Database[[#This Row],[ORDEM]],0)</f>
        <v>3</v>
      </c>
      <c r="I859">
        <v>1</v>
      </c>
      <c r="J859" t="s">
        <v>70</v>
      </c>
      <c r="K859" t="s">
        <v>91</v>
      </c>
      <c r="L859" t="s">
        <v>82</v>
      </c>
      <c r="M859">
        <v>5000</v>
      </c>
    </row>
    <row r="860" spans="1:13">
      <c r="A860">
        <v>2007</v>
      </c>
      <c r="B860" t="s">
        <v>153</v>
      </c>
      <c r="C860" t="s">
        <v>25</v>
      </c>
      <c r="D860" t="s">
        <v>45</v>
      </c>
      <c r="E860" t="s">
        <v>61</v>
      </c>
      <c r="F860">
        <v>39268</v>
      </c>
      <c r="G860">
        <v>39270.323648723162</v>
      </c>
      <c r="H860">
        <f>ROUND(Database[[#This Row],[VIAGEM]]-Database[[#This Row],[ORDEM]],0)</f>
        <v>2</v>
      </c>
      <c r="I860">
        <v>1</v>
      </c>
      <c r="J860" t="s">
        <v>80</v>
      </c>
      <c r="K860" t="s">
        <v>88</v>
      </c>
      <c r="L860" t="s">
        <v>138</v>
      </c>
      <c r="M860">
        <v>50</v>
      </c>
    </row>
    <row r="861" spans="1:13">
      <c r="A861">
        <v>2007</v>
      </c>
      <c r="B861" t="s">
        <v>151</v>
      </c>
      <c r="C861" t="s">
        <v>25</v>
      </c>
      <c r="D861" t="s">
        <v>45</v>
      </c>
      <c r="E861" t="s">
        <v>63</v>
      </c>
      <c r="F861">
        <v>39153</v>
      </c>
      <c r="G861">
        <v>39161.721276879194</v>
      </c>
      <c r="H861">
        <f>ROUND(Database[[#This Row],[VIAGEM]]-Database[[#This Row],[ORDEM]],0)</f>
        <v>9</v>
      </c>
      <c r="I861">
        <v>0</v>
      </c>
      <c r="J861" t="s">
        <v>78</v>
      </c>
      <c r="K861" t="s">
        <v>101</v>
      </c>
      <c r="L861" t="s">
        <v>81</v>
      </c>
      <c r="M861">
        <v>1000</v>
      </c>
    </row>
    <row r="862" spans="1:13">
      <c r="A862">
        <v>2007</v>
      </c>
      <c r="B862" t="s">
        <v>145</v>
      </c>
      <c r="C862" t="s">
        <v>58</v>
      </c>
      <c r="D862" t="s">
        <v>105</v>
      </c>
      <c r="E862" t="s">
        <v>59</v>
      </c>
      <c r="F862">
        <v>39084</v>
      </c>
      <c r="G862">
        <v>39086.358839009772</v>
      </c>
      <c r="H862">
        <f>ROUND(Database[[#This Row],[VIAGEM]]-Database[[#This Row],[ORDEM]],0)</f>
        <v>2</v>
      </c>
      <c r="I862">
        <v>1</v>
      </c>
      <c r="J862" t="s">
        <v>78</v>
      </c>
      <c r="K862" t="s">
        <v>101</v>
      </c>
      <c r="L862" t="s">
        <v>81</v>
      </c>
      <c r="M862">
        <v>1000</v>
      </c>
    </row>
    <row r="863" spans="1:13">
      <c r="A863">
        <v>2007</v>
      </c>
      <c r="B863" t="s">
        <v>153</v>
      </c>
      <c r="C863" t="s">
        <v>63</v>
      </c>
      <c r="D863" t="s">
        <v>46</v>
      </c>
      <c r="E863" t="s">
        <v>62</v>
      </c>
      <c r="F863">
        <v>39278</v>
      </c>
      <c r="G863">
        <v>39285.901125611977</v>
      </c>
      <c r="H863">
        <f>ROUND(Database[[#This Row],[VIAGEM]]-Database[[#This Row],[ORDEM]],0)</f>
        <v>8</v>
      </c>
      <c r="I863">
        <v>1</v>
      </c>
      <c r="J863" t="s">
        <v>78</v>
      </c>
      <c r="K863" t="s">
        <v>101</v>
      </c>
      <c r="L863" t="s">
        <v>81</v>
      </c>
      <c r="M863">
        <v>500</v>
      </c>
    </row>
    <row r="864" spans="1:13">
      <c r="A864">
        <v>2007</v>
      </c>
      <c r="B864" t="s">
        <v>152</v>
      </c>
      <c r="C864" t="s">
        <v>60</v>
      </c>
      <c r="D864" t="s">
        <v>49</v>
      </c>
      <c r="E864" t="s">
        <v>63</v>
      </c>
      <c r="F864">
        <v>39372</v>
      </c>
      <c r="G864">
        <v>39380.229982757097</v>
      </c>
      <c r="H864">
        <f>ROUND(Database[[#This Row],[VIAGEM]]-Database[[#This Row],[ORDEM]],0)</f>
        <v>8</v>
      </c>
      <c r="I864">
        <v>0</v>
      </c>
      <c r="J864" t="s">
        <v>78</v>
      </c>
      <c r="K864" t="s">
        <v>99</v>
      </c>
      <c r="L864" t="s">
        <v>81</v>
      </c>
      <c r="M864">
        <v>1000</v>
      </c>
    </row>
    <row r="865" spans="1:13">
      <c r="A865">
        <v>2007</v>
      </c>
      <c r="B865" t="s">
        <v>156</v>
      </c>
      <c r="C865" t="s">
        <v>25</v>
      </c>
      <c r="D865" t="s">
        <v>45</v>
      </c>
      <c r="E865" t="s">
        <v>61</v>
      </c>
      <c r="F865">
        <v>39192</v>
      </c>
      <c r="G865">
        <v>39196.60570083731</v>
      </c>
      <c r="H865">
        <f>ROUND(Database[[#This Row],[VIAGEM]]-Database[[#This Row],[ORDEM]],0)</f>
        <v>5</v>
      </c>
      <c r="I865">
        <v>1</v>
      </c>
      <c r="J865" t="s">
        <v>72</v>
      </c>
      <c r="K865" t="s">
        <v>110</v>
      </c>
      <c r="L865" t="s">
        <v>85</v>
      </c>
      <c r="M865">
        <v>40000</v>
      </c>
    </row>
    <row r="866" spans="1:13">
      <c r="A866">
        <v>2007</v>
      </c>
      <c r="B866" t="s">
        <v>153</v>
      </c>
      <c r="C866" t="s">
        <v>25</v>
      </c>
      <c r="D866" t="s">
        <v>45</v>
      </c>
      <c r="E866" t="s">
        <v>60</v>
      </c>
      <c r="F866">
        <v>39278</v>
      </c>
      <c r="G866">
        <v>39278.538816414199</v>
      </c>
      <c r="H866">
        <f>ROUND(Database[[#This Row],[VIAGEM]]-Database[[#This Row],[ORDEM]],0)</f>
        <v>1</v>
      </c>
      <c r="I866">
        <v>0</v>
      </c>
      <c r="J866" t="s">
        <v>70</v>
      </c>
      <c r="K866" t="s">
        <v>91</v>
      </c>
      <c r="L866" t="s">
        <v>82</v>
      </c>
      <c r="M866">
        <v>5000</v>
      </c>
    </row>
    <row r="867" spans="1:13">
      <c r="A867">
        <v>2007</v>
      </c>
      <c r="B867" t="s">
        <v>146</v>
      </c>
      <c r="C867" t="s">
        <v>58</v>
      </c>
      <c r="D867" t="s">
        <v>105</v>
      </c>
      <c r="E867" t="s">
        <v>25</v>
      </c>
      <c r="F867">
        <v>39412</v>
      </c>
      <c r="G867">
        <v>39419.010854640095</v>
      </c>
      <c r="H867">
        <f>ROUND(Database[[#This Row],[VIAGEM]]-Database[[#This Row],[ORDEM]],0)</f>
        <v>7</v>
      </c>
      <c r="I867">
        <v>1</v>
      </c>
      <c r="J867" t="s">
        <v>72</v>
      </c>
      <c r="K867" t="s">
        <v>110</v>
      </c>
      <c r="L867" t="s">
        <v>85</v>
      </c>
      <c r="M867">
        <v>35000</v>
      </c>
    </row>
    <row r="868" spans="1:13">
      <c r="A868">
        <v>2007</v>
      </c>
      <c r="B868" t="s">
        <v>149</v>
      </c>
      <c r="C868" t="s">
        <v>25</v>
      </c>
      <c r="D868" t="s">
        <v>45</v>
      </c>
      <c r="E868" t="s">
        <v>62</v>
      </c>
      <c r="F868">
        <v>39316</v>
      </c>
      <c r="G868">
        <v>39317.751657418325</v>
      </c>
      <c r="H868">
        <f>ROUND(Database[[#This Row],[VIAGEM]]-Database[[#This Row],[ORDEM]],0)</f>
        <v>2</v>
      </c>
      <c r="I868">
        <v>1</v>
      </c>
      <c r="J868" t="s">
        <v>74</v>
      </c>
      <c r="K868" t="s">
        <v>97</v>
      </c>
      <c r="L868" t="s">
        <v>83</v>
      </c>
      <c r="M868">
        <v>100</v>
      </c>
    </row>
    <row r="869" spans="1:13">
      <c r="A869">
        <v>2007</v>
      </c>
      <c r="B869" t="s">
        <v>147</v>
      </c>
      <c r="C869" t="s">
        <v>56</v>
      </c>
      <c r="D869" t="s">
        <v>52</v>
      </c>
      <c r="E869" t="s">
        <v>59</v>
      </c>
      <c r="F869">
        <v>39234</v>
      </c>
      <c r="G869">
        <v>39242.552606093275</v>
      </c>
      <c r="H869">
        <f>ROUND(Database[[#This Row],[VIAGEM]]-Database[[#This Row],[ORDEM]],0)</f>
        <v>9</v>
      </c>
      <c r="I869">
        <v>0</v>
      </c>
      <c r="J869" t="s">
        <v>74</v>
      </c>
      <c r="K869" t="s">
        <v>96</v>
      </c>
      <c r="L869" t="s">
        <v>83</v>
      </c>
      <c r="M869">
        <v>400</v>
      </c>
    </row>
    <row r="870" spans="1:13">
      <c r="A870">
        <v>2007</v>
      </c>
      <c r="B870" t="s">
        <v>149</v>
      </c>
      <c r="C870" t="s">
        <v>61</v>
      </c>
      <c r="D870" t="s">
        <v>48</v>
      </c>
      <c r="E870" t="s">
        <v>57</v>
      </c>
      <c r="F870">
        <v>39305</v>
      </c>
      <c r="G870">
        <v>39310.561171813846</v>
      </c>
      <c r="H870">
        <f>ROUND(Database[[#This Row],[VIAGEM]]-Database[[#This Row],[ORDEM]],0)</f>
        <v>6</v>
      </c>
      <c r="I870">
        <v>0</v>
      </c>
      <c r="J870" t="s">
        <v>71</v>
      </c>
      <c r="K870" t="s">
        <v>102</v>
      </c>
      <c r="L870" t="s">
        <v>84</v>
      </c>
      <c r="M870">
        <v>98000</v>
      </c>
    </row>
    <row r="871" spans="1:13">
      <c r="A871">
        <v>2007</v>
      </c>
      <c r="B871" t="s">
        <v>151</v>
      </c>
      <c r="C871" t="s">
        <v>59</v>
      </c>
      <c r="D871" t="s">
        <v>50</v>
      </c>
      <c r="E871" t="s">
        <v>61</v>
      </c>
      <c r="F871">
        <v>39160</v>
      </c>
      <c r="G871">
        <v>39169.486609491272</v>
      </c>
      <c r="H871">
        <f>ROUND(Database[[#This Row],[VIAGEM]]-Database[[#This Row],[ORDEM]],0)</f>
        <v>9</v>
      </c>
      <c r="I871">
        <v>0</v>
      </c>
      <c r="J871" t="s">
        <v>74</v>
      </c>
      <c r="K871" t="s">
        <v>96</v>
      </c>
      <c r="L871" t="s">
        <v>83</v>
      </c>
      <c r="M871">
        <v>500</v>
      </c>
    </row>
    <row r="872" spans="1:13">
      <c r="A872">
        <v>2007</v>
      </c>
      <c r="B872" t="s">
        <v>152</v>
      </c>
      <c r="C872" t="s">
        <v>25</v>
      </c>
      <c r="D872" t="s">
        <v>45</v>
      </c>
      <c r="E872" t="s">
        <v>59</v>
      </c>
      <c r="F872">
        <v>39378</v>
      </c>
      <c r="G872">
        <v>39385.742390718231</v>
      </c>
      <c r="H872">
        <f>ROUND(Database[[#This Row],[VIAGEM]]-Database[[#This Row],[ORDEM]],0)</f>
        <v>8</v>
      </c>
      <c r="I872">
        <v>1</v>
      </c>
      <c r="J872" t="s">
        <v>136</v>
      </c>
      <c r="K872" t="s">
        <v>94</v>
      </c>
      <c r="L872" t="s">
        <v>83</v>
      </c>
      <c r="M872">
        <v>100</v>
      </c>
    </row>
    <row r="873" spans="1:13">
      <c r="A873">
        <v>2007</v>
      </c>
      <c r="B873" t="s">
        <v>156</v>
      </c>
      <c r="C873" t="s">
        <v>25</v>
      </c>
      <c r="D873" t="s">
        <v>45</v>
      </c>
      <c r="E873" t="s">
        <v>58</v>
      </c>
      <c r="F873">
        <v>39193</v>
      </c>
      <c r="G873">
        <v>39194.996487426215</v>
      </c>
      <c r="H873">
        <f>ROUND(Database[[#This Row],[VIAGEM]]-Database[[#This Row],[ORDEM]],0)</f>
        <v>2</v>
      </c>
      <c r="I873">
        <v>0</v>
      </c>
      <c r="J873" t="s">
        <v>70</v>
      </c>
      <c r="K873" t="s">
        <v>90</v>
      </c>
      <c r="L873" t="s">
        <v>82</v>
      </c>
      <c r="M873">
        <v>3000</v>
      </c>
    </row>
    <row r="874" spans="1:13">
      <c r="A874">
        <v>2007</v>
      </c>
      <c r="B874" t="s">
        <v>149</v>
      </c>
      <c r="C874" t="s">
        <v>62</v>
      </c>
      <c r="D874" t="s">
        <v>47</v>
      </c>
      <c r="E874" t="s">
        <v>25</v>
      </c>
      <c r="F874">
        <v>39309</v>
      </c>
      <c r="G874">
        <v>39310.028788238487</v>
      </c>
      <c r="H874">
        <f>ROUND(Database[[#This Row],[VIAGEM]]-Database[[#This Row],[ORDEM]],0)</f>
        <v>1</v>
      </c>
      <c r="I874">
        <v>1</v>
      </c>
      <c r="J874" t="s">
        <v>74</v>
      </c>
      <c r="K874" t="s">
        <v>96</v>
      </c>
      <c r="L874" t="s">
        <v>83</v>
      </c>
      <c r="M874">
        <v>400</v>
      </c>
    </row>
    <row r="875" spans="1:13">
      <c r="A875">
        <v>2007</v>
      </c>
      <c r="B875" t="s">
        <v>156</v>
      </c>
      <c r="C875" t="s">
        <v>57</v>
      </c>
      <c r="D875" t="s">
        <v>51</v>
      </c>
      <c r="E875" t="s">
        <v>25</v>
      </c>
      <c r="F875">
        <v>39182</v>
      </c>
      <c r="G875">
        <v>39183.140323592219</v>
      </c>
      <c r="H875">
        <f>ROUND(Database[[#This Row],[VIAGEM]]-Database[[#This Row],[ORDEM]],0)</f>
        <v>1</v>
      </c>
      <c r="I875">
        <v>0</v>
      </c>
      <c r="J875" t="s">
        <v>70</v>
      </c>
      <c r="K875" t="s">
        <v>92</v>
      </c>
      <c r="L875" t="s">
        <v>82</v>
      </c>
      <c r="M875">
        <v>3000</v>
      </c>
    </row>
    <row r="876" spans="1:13">
      <c r="A876">
        <v>2007</v>
      </c>
      <c r="B876" t="s">
        <v>148</v>
      </c>
      <c r="C876" t="s">
        <v>60</v>
      </c>
      <c r="D876" t="s">
        <v>49</v>
      </c>
      <c r="E876" t="s">
        <v>63</v>
      </c>
      <c r="F876">
        <v>39437</v>
      </c>
      <c r="G876">
        <v>39445.811592821614</v>
      </c>
      <c r="H876">
        <f>ROUND(Database[[#This Row],[VIAGEM]]-Database[[#This Row],[ORDEM]],0)</f>
        <v>9</v>
      </c>
      <c r="I876">
        <v>0</v>
      </c>
      <c r="J876" t="s">
        <v>80</v>
      </c>
      <c r="K876" t="s">
        <v>88</v>
      </c>
      <c r="L876" t="s">
        <v>138</v>
      </c>
      <c r="M876">
        <v>20</v>
      </c>
    </row>
    <row r="877" spans="1:13">
      <c r="A877">
        <v>2007</v>
      </c>
      <c r="B877" t="s">
        <v>153</v>
      </c>
      <c r="C877" t="s">
        <v>56</v>
      </c>
      <c r="D877" t="s">
        <v>52</v>
      </c>
      <c r="E877" t="s">
        <v>62</v>
      </c>
      <c r="F877">
        <v>39278</v>
      </c>
      <c r="G877">
        <v>39282.160407393036</v>
      </c>
      <c r="H877">
        <f>ROUND(Database[[#This Row],[VIAGEM]]-Database[[#This Row],[ORDEM]],0)</f>
        <v>4</v>
      </c>
      <c r="I877">
        <v>1</v>
      </c>
      <c r="J877" t="s">
        <v>71</v>
      </c>
      <c r="K877" t="s">
        <v>104</v>
      </c>
      <c r="L877" t="s">
        <v>84</v>
      </c>
      <c r="M877">
        <v>51000</v>
      </c>
    </row>
    <row r="878" spans="1:13">
      <c r="A878">
        <v>2007</v>
      </c>
      <c r="B878" t="s">
        <v>147</v>
      </c>
      <c r="C878" t="s">
        <v>56</v>
      </c>
      <c r="D878" t="s">
        <v>52</v>
      </c>
      <c r="E878" t="s">
        <v>60</v>
      </c>
      <c r="F878">
        <v>39234</v>
      </c>
      <c r="G878">
        <v>39240.372407766015</v>
      </c>
      <c r="H878">
        <f>ROUND(Database[[#This Row],[VIAGEM]]-Database[[#This Row],[ORDEM]],0)</f>
        <v>6</v>
      </c>
      <c r="I878">
        <v>1</v>
      </c>
      <c r="J878" t="s">
        <v>78</v>
      </c>
      <c r="K878" t="s">
        <v>99</v>
      </c>
      <c r="L878" t="s">
        <v>81</v>
      </c>
      <c r="M878">
        <v>500</v>
      </c>
    </row>
    <row r="879" spans="1:13">
      <c r="A879">
        <v>2007</v>
      </c>
      <c r="B879" t="s">
        <v>153</v>
      </c>
      <c r="C879" t="s">
        <v>60</v>
      </c>
      <c r="D879" t="s">
        <v>49</v>
      </c>
      <c r="E879" t="s">
        <v>63</v>
      </c>
      <c r="F879">
        <v>39264</v>
      </c>
      <c r="G879">
        <v>39270.567657825275</v>
      </c>
      <c r="H879">
        <f>ROUND(Database[[#This Row],[VIAGEM]]-Database[[#This Row],[ORDEM]],0)</f>
        <v>7</v>
      </c>
      <c r="I879">
        <v>0</v>
      </c>
      <c r="J879" t="s">
        <v>136</v>
      </c>
      <c r="K879" t="s">
        <v>95</v>
      </c>
      <c r="L879" t="s">
        <v>83</v>
      </c>
      <c r="M879">
        <v>300</v>
      </c>
    </row>
    <row r="880" spans="1:13">
      <c r="A880">
        <v>2007</v>
      </c>
      <c r="B880" t="s">
        <v>146</v>
      </c>
      <c r="C880" t="s">
        <v>57</v>
      </c>
      <c r="D880" t="s">
        <v>51</v>
      </c>
      <c r="E880" t="s">
        <v>61</v>
      </c>
      <c r="F880">
        <v>39413</v>
      </c>
      <c r="G880">
        <v>39419.084677916471</v>
      </c>
      <c r="H880">
        <f>ROUND(Database[[#This Row],[VIAGEM]]-Database[[#This Row],[ORDEM]],0)</f>
        <v>6</v>
      </c>
      <c r="I880">
        <v>0</v>
      </c>
      <c r="J880" t="s">
        <v>74</v>
      </c>
      <c r="K880" t="s">
        <v>96</v>
      </c>
      <c r="L880" t="s">
        <v>83</v>
      </c>
      <c r="M880">
        <v>500</v>
      </c>
    </row>
    <row r="881" spans="1:13">
      <c r="A881">
        <v>2007</v>
      </c>
      <c r="B881" t="s">
        <v>149</v>
      </c>
      <c r="C881" t="s">
        <v>57</v>
      </c>
      <c r="D881" t="s">
        <v>51</v>
      </c>
      <c r="E881" t="s">
        <v>59</v>
      </c>
      <c r="F881">
        <v>39310</v>
      </c>
      <c r="G881">
        <v>39316.773845094831</v>
      </c>
      <c r="H881">
        <f>ROUND(Database[[#This Row],[VIAGEM]]-Database[[#This Row],[ORDEM]],0)</f>
        <v>7</v>
      </c>
      <c r="I881">
        <v>1</v>
      </c>
      <c r="J881" t="s">
        <v>73</v>
      </c>
      <c r="K881" t="s">
        <v>107</v>
      </c>
      <c r="L881" t="s">
        <v>83</v>
      </c>
      <c r="M881">
        <v>200</v>
      </c>
    </row>
    <row r="882" spans="1:13">
      <c r="A882">
        <v>2007</v>
      </c>
      <c r="B882" t="s">
        <v>152</v>
      </c>
      <c r="C882" t="s">
        <v>62</v>
      </c>
      <c r="D882" t="s">
        <v>47</v>
      </c>
      <c r="E882" t="s">
        <v>61</v>
      </c>
      <c r="F882">
        <v>39379</v>
      </c>
      <c r="G882">
        <v>39382.591199558177</v>
      </c>
      <c r="H882">
        <f>ROUND(Database[[#This Row],[VIAGEM]]-Database[[#This Row],[ORDEM]],0)</f>
        <v>4</v>
      </c>
      <c r="I882">
        <v>1</v>
      </c>
      <c r="J882" t="s">
        <v>73</v>
      </c>
      <c r="K882" t="s">
        <v>107</v>
      </c>
      <c r="L882" t="s">
        <v>83</v>
      </c>
      <c r="M882">
        <v>500</v>
      </c>
    </row>
    <row r="883" spans="1:13">
      <c r="A883">
        <v>2007</v>
      </c>
      <c r="B883" t="s">
        <v>148</v>
      </c>
      <c r="C883" t="s">
        <v>60</v>
      </c>
      <c r="D883" t="s">
        <v>49</v>
      </c>
      <c r="E883" t="s">
        <v>62</v>
      </c>
      <c r="F883">
        <v>39437</v>
      </c>
      <c r="G883">
        <v>39443.788590308439</v>
      </c>
      <c r="H883">
        <f>ROUND(Database[[#This Row],[VIAGEM]]-Database[[#This Row],[ORDEM]],0)</f>
        <v>7</v>
      </c>
      <c r="I883">
        <v>1</v>
      </c>
      <c r="J883" t="s">
        <v>73</v>
      </c>
      <c r="K883" t="s">
        <v>106</v>
      </c>
      <c r="L883" t="s">
        <v>83</v>
      </c>
      <c r="M883">
        <v>500</v>
      </c>
    </row>
    <row r="884" spans="1:13">
      <c r="A884">
        <v>2007</v>
      </c>
      <c r="B884" t="s">
        <v>145</v>
      </c>
      <c r="C884" t="s">
        <v>60</v>
      </c>
      <c r="D884" t="s">
        <v>49</v>
      </c>
      <c r="E884" t="s">
        <v>58</v>
      </c>
      <c r="F884">
        <v>39099</v>
      </c>
      <c r="G884">
        <v>39105.89305906088</v>
      </c>
      <c r="H884">
        <f>ROUND(Database[[#This Row],[VIAGEM]]-Database[[#This Row],[ORDEM]],0)</f>
        <v>7</v>
      </c>
      <c r="I884">
        <v>1</v>
      </c>
      <c r="J884" t="s">
        <v>71</v>
      </c>
      <c r="K884" t="s">
        <v>102</v>
      </c>
      <c r="L884" t="s">
        <v>84</v>
      </c>
      <c r="M884">
        <v>73000</v>
      </c>
    </row>
    <row r="885" spans="1:13">
      <c r="A885">
        <v>2007</v>
      </c>
      <c r="B885" t="s">
        <v>148</v>
      </c>
      <c r="C885" t="s">
        <v>57</v>
      </c>
      <c r="D885" t="s">
        <v>51</v>
      </c>
      <c r="E885" t="s">
        <v>62</v>
      </c>
      <c r="F885">
        <v>39443</v>
      </c>
      <c r="G885">
        <v>39448.334535700662</v>
      </c>
      <c r="H885">
        <f>ROUND(Database[[#This Row],[VIAGEM]]-Database[[#This Row],[ORDEM]],0)</f>
        <v>5</v>
      </c>
      <c r="I885">
        <v>0</v>
      </c>
      <c r="J885" t="s">
        <v>70</v>
      </c>
      <c r="K885" t="s">
        <v>90</v>
      </c>
      <c r="L885" t="s">
        <v>82</v>
      </c>
      <c r="M885">
        <v>1000</v>
      </c>
    </row>
    <row r="886" spans="1:13">
      <c r="A886">
        <v>2007</v>
      </c>
      <c r="B886" t="s">
        <v>155</v>
      </c>
      <c r="C886" t="s">
        <v>62</v>
      </c>
      <c r="D886" t="s">
        <v>47</v>
      </c>
      <c r="E886" t="s">
        <v>59</v>
      </c>
      <c r="F886">
        <v>39343</v>
      </c>
      <c r="G886">
        <v>39349.701737191448</v>
      </c>
      <c r="H886">
        <f>ROUND(Database[[#This Row],[VIAGEM]]-Database[[#This Row],[ORDEM]],0)</f>
        <v>7</v>
      </c>
      <c r="I886">
        <v>1</v>
      </c>
      <c r="J886" t="s">
        <v>80</v>
      </c>
      <c r="K886" t="s">
        <v>87</v>
      </c>
      <c r="L886" t="s">
        <v>138</v>
      </c>
      <c r="M886">
        <v>20</v>
      </c>
    </row>
    <row r="887" spans="1:13">
      <c r="A887">
        <v>2007</v>
      </c>
      <c r="B887" t="s">
        <v>153</v>
      </c>
      <c r="C887" t="s">
        <v>57</v>
      </c>
      <c r="D887" t="s">
        <v>51</v>
      </c>
      <c r="E887" t="s">
        <v>58</v>
      </c>
      <c r="F887">
        <v>39276</v>
      </c>
      <c r="G887">
        <v>39283.184613086116</v>
      </c>
      <c r="H887">
        <f>ROUND(Database[[#This Row],[VIAGEM]]-Database[[#This Row],[ORDEM]],0)</f>
        <v>7</v>
      </c>
      <c r="I887">
        <v>1</v>
      </c>
      <c r="J887" t="s">
        <v>73</v>
      </c>
      <c r="K887" t="s">
        <v>106</v>
      </c>
      <c r="L887" t="s">
        <v>83</v>
      </c>
      <c r="M887">
        <v>400</v>
      </c>
    </row>
    <row r="888" spans="1:13">
      <c r="A888">
        <v>2007</v>
      </c>
      <c r="B888" t="s">
        <v>155</v>
      </c>
      <c r="C888" t="s">
        <v>25</v>
      </c>
      <c r="D888" t="s">
        <v>45</v>
      </c>
      <c r="E888" t="s">
        <v>57</v>
      </c>
      <c r="F888">
        <v>39350</v>
      </c>
      <c r="G888">
        <v>39357.737623651585</v>
      </c>
      <c r="H888">
        <f>ROUND(Database[[#This Row],[VIAGEM]]-Database[[#This Row],[ORDEM]],0)</f>
        <v>8</v>
      </c>
      <c r="I888">
        <v>1</v>
      </c>
      <c r="J888" t="s">
        <v>76</v>
      </c>
      <c r="K888" t="s">
        <v>113</v>
      </c>
      <c r="L888" t="s">
        <v>139</v>
      </c>
      <c r="M888">
        <v>1870000</v>
      </c>
    </row>
    <row r="889" spans="1:13">
      <c r="A889">
        <v>2007</v>
      </c>
      <c r="B889" t="s">
        <v>153</v>
      </c>
      <c r="C889" t="s">
        <v>63</v>
      </c>
      <c r="D889" t="s">
        <v>46</v>
      </c>
      <c r="E889" t="s">
        <v>60</v>
      </c>
      <c r="F889">
        <v>39279</v>
      </c>
      <c r="G889">
        <v>39282.916755241065</v>
      </c>
      <c r="H889">
        <f>ROUND(Database[[#This Row],[VIAGEM]]-Database[[#This Row],[ORDEM]],0)</f>
        <v>4</v>
      </c>
      <c r="I889">
        <v>0</v>
      </c>
      <c r="J889" t="s">
        <v>80</v>
      </c>
      <c r="K889" t="s">
        <v>87</v>
      </c>
      <c r="L889" t="s">
        <v>138</v>
      </c>
      <c r="M889">
        <v>40</v>
      </c>
    </row>
    <row r="890" spans="1:13">
      <c r="A890">
        <v>2007</v>
      </c>
      <c r="B890" t="s">
        <v>149</v>
      </c>
      <c r="C890" t="s">
        <v>59</v>
      </c>
      <c r="D890" t="s">
        <v>50</v>
      </c>
      <c r="E890" t="s">
        <v>25</v>
      </c>
      <c r="F890">
        <v>39307</v>
      </c>
      <c r="G890">
        <v>39311.587648543653</v>
      </c>
      <c r="H890">
        <f>ROUND(Database[[#This Row],[VIAGEM]]-Database[[#This Row],[ORDEM]],0)</f>
        <v>5</v>
      </c>
      <c r="I890">
        <v>0</v>
      </c>
      <c r="J890" t="s">
        <v>71</v>
      </c>
      <c r="K890" t="s">
        <v>102</v>
      </c>
      <c r="L890" t="s">
        <v>84</v>
      </c>
      <c r="M890">
        <v>81000</v>
      </c>
    </row>
    <row r="891" spans="1:13">
      <c r="A891">
        <v>2007</v>
      </c>
      <c r="B891" t="s">
        <v>146</v>
      </c>
      <c r="C891" t="s">
        <v>62</v>
      </c>
      <c r="D891" t="s">
        <v>47</v>
      </c>
      <c r="E891" t="s">
        <v>63</v>
      </c>
      <c r="F891">
        <v>39403</v>
      </c>
      <c r="G891">
        <v>39404.616621446403</v>
      </c>
      <c r="H891">
        <f>ROUND(Database[[#This Row],[VIAGEM]]-Database[[#This Row],[ORDEM]],0)</f>
        <v>2</v>
      </c>
      <c r="I891">
        <v>1</v>
      </c>
      <c r="J891" t="s">
        <v>71</v>
      </c>
      <c r="K891" t="s">
        <v>103</v>
      </c>
      <c r="L891" t="s">
        <v>84</v>
      </c>
      <c r="M891">
        <v>82000</v>
      </c>
    </row>
    <row r="892" spans="1:13">
      <c r="A892">
        <v>2007</v>
      </c>
      <c r="B892" t="s">
        <v>145</v>
      </c>
      <c r="C892" t="s">
        <v>63</v>
      </c>
      <c r="D892" t="s">
        <v>46</v>
      </c>
      <c r="E892" t="s">
        <v>59</v>
      </c>
      <c r="F892">
        <v>39103</v>
      </c>
      <c r="G892">
        <v>39110.64136609339</v>
      </c>
      <c r="H892">
        <f>ROUND(Database[[#This Row],[VIAGEM]]-Database[[#This Row],[ORDEM]],0)</f>
        <v>8</v>
      </c>
      <c r="I892">
        <v>1</v>
      </c>
      <c r="J892" t="s">
        <v>72</v>
      </c>
      <c r="K892" t="s">
        <v>111</v>
      </c>
      <c r="L892" t="s">
        <v>85</v>
      </c>
      <c r="M892">
        <v>12000</v>
      </c>
    </row>
    <row r="893" spans="1:13">
      <c r="A893">
        <v>2007</v>
      </c>
      <c r="B893" t="s">
        <v>145</v>
      </c>
      <c r="C893" t="s">
        <v>59</v>
      </c>
      <c r="D893" t="s">
        <v>50</v>
      </c>
      <c r="E893" t="s">
        <v>60</v>
      </c>
      <c r="F893">
        <v>39105</v>
      </c>
      <c r="G893">
        <v>39113.39544252304</v>
      </c>
      <c r="H893">
        <f>ROUND(Database[[#This Row],[VIAGEM]]-Database[[#This Row],[ORDEM]],0)</f>
        <v>8</v>
      </c>
      <c r="I893">
        <v>0</v>
      </c>
      <c r="J893" t="s">
        <v>73</v>
      </c>
      <c r="K893" t="s">
        <v>107</v>
      </c>
      <c r="L893" t="s">
        <v>83</v>
      </c>
      <c r="M893">
        <v>400</v>
      </c>
    </row>
    <row r="894" spans="1:13">
      <c r="A894">
        <v>2007</v>
      </c>
      <c r="B894" t="s">
        <v>154</v>
      </c>
      <c r="C894" t="s">
        <v>60</v>
      </c>
      <c r="D894" t="s">
        <v>49</v>
      </c>
      <c r="E894" t="s">
        <v>63</v>
      </c>
      <c r="F894">
        <v>39138</v>
      </c>
      <c r="G894">
        <v>39146.225804869115</v>
      </c>
      <c r="H894">
        <f>ROUND(Database[[#This Row],[VIAGEM]]-Database[[#This Row],[ORDEM]],0)</f>
        <v>8</v>
      </c>
      <c r="I894">
        <v>0</v>
      </c>
      <c r="J894" t="s">
        <v>73</v>
      </c>
      <c r="K894" t="s">
        <v>107</v>
      </c>
      <c r="L894" t="s">
        <v>83</v>
      </c>
      <c r="M894">
        <v>500</v>
      </c>
    </row>
    <row r="895" spans="1:13">
      <c r="A895">
        <v>2007</v>
      </c>
      <c r="B895" t="s">
        <v>148</v>
      </c>
      <c r="C895" t="s">
        <v>58</v>
      </c>
      <c r="D895" t="s">
        <v>105</v>
      </c>
      <c r="E895" t="s">
        <v>60</v>
      </c>
      <c r="F895">
        <v>39436</v>
      </c>
      <c r="G895">
        <v>39438.506778939452</v>
      </c>
      <c r="H895">
        <f>ROUND(Database[[#This Row],[VIAGEM]]-Database[[#This Row],[ORDEM]],0)</f>
        <v>3</v>
      </c>
      <c r="I895">
        <v>1</v>
      </c>
      <c r="J895" t="s">
        <v>72</v>
      </c>
      <c r="K895" t="s">
        <v>110</v>
      </c>
      <c r="L895" t="s">
        <v>85</v>
      </c>
      <c r="M895">
        <v>44000</v>
      </c>
    </row>
    <row r="896" spans="1:13">
      <c r="A896">
        <v>2007</v>
      </c>
      <c r="B896" t="s">
        <v>155</v>
      </c>
      <c r="C896" t="s">
        <v>59</v>
      </c>
      <c r="D896" t="s">
        <v>50</v>
      </c>
      <c r="E896" t="s">
        <v>63</v>
      </c>
      <c r="F896">
        <v>39341</v>
      </c>
      <c r="G896">
        <v>39347.568518201326</v>
      </c>
      <c r="H896">
        <f>ROUND(Database[[#This Row],[VIAGEM]]-Database[[#This Row],[ORDEM]],0)</f>
        <v>7</v>
      </c>
      <c r="I896">
        <v>0</v>
      </c>
      <c r="J896" t="s">
        <v>78</v>
      </c>
      <c r="K896" t="s">
        <v>100</v>
      </c>
      <c r="L896" t="s">
        <v>81</v>
      </c>
      <c r="M896">
        <v>2500</v>
      </c>
    </row>
    <row r="897" spans="1:13">
      <c r="A897">
        <v>2007</v>
      </c>
      <c r="B897" t="s">
        <v>145</v>
      </c>
      <c r="C897" t="s">
        <v>60</v>
      </c>
      <c r="D897" t="s">
        <v>49</v>
      </c>
      <c r="E897" t="s">
        <v>59</v>
      </c>
      <c r="F897">
        <v>39109</v>
      </c>
      <c r="G897">
        <v>39111.107085086725</v>
      </c>
      <c r="H897">
        <f>ROUND(Database[[#This Row],[VIAGEM]]-Database[[#This Row],[ORDEM]],0)</f>
        <v>2</v>
      </c>
      <c r="I897">
        <v>1</v>
      </c>
      <c r="J897" t="s">
        <v>73</v>
      </c>
      <c r="K897" t="s">
        <v>108</v>
      </c>
      <c r="L897" t="s">
        <v>83</v>
      </c>
      <c r="M897">
        <v>200</v>
      </c>
    </row>
    <row r="898" spans="1:13">
      <c r="A898">
        <v>2007</v>
      </c>
      <c r="B898" t="s">
        <v>145</v>
      </c>
      <c r="C898" t="s">
        <v>59</v>
      </c>
      <c r="D898" t="s">
        <v>50</v>
      </c>
      <c r="E898" t="s">
        <v>58</v>
      </c>
      <c r="F898">
        <v>39088</v>
      </c>
      <c r="G898">
        <v>39094.757283077699</v>
      </c>
      <c r="H898">
        <f>ROUND(Database[[#This Row],[VIAGEM]]-Database[[#This Row],[ORDEM]],0)</f>
        <v>7</v>
      </c>
      <c r="I898">
        <v>0</v>
      </c>
      <c r="J898" t="s">
        <v>76</v>
      </c>
      <c r="K898" t="s">
        <v>113</v>
      </c>
      <c r="L898" t="s">
        <v>139</v>
      </c>
      <c r="M898">
        <v>890000</v>
      </c>
    </row>
    <row r="899" spans="1:13">
      <c r="A899">
        <v>2007</v>
      </c>
      <c r="B899" t="s">
        <v>147</v>
      </c>
      <c r="C899" t="s">
        <v>59</v>
      </c>
      <c r="D899" t="s">
        <v>50</v>
      </c>
      <c r="E899" t="s">
        <v>25</v>
      </c>
      <c r="F899">
        <v>39241</v>
      </c>
      <c r="G899">
        <v>39247.838666489399</v>
      </c>
      <c r="H899">
        <f>ROUND(Database[[#This Row],[VIAGEM]]-Database[[#This Row],[ORDEM]],0)</f>
        <v>7</v>
      </c>
      <c r="I899">
        <v>1</v>
      </c>
      <c r="J899" t="s">
        <v>73</v>
      </c>
      <c r="K899" t="s">
        <v>108</v>
      </c>
      <c r="L899" t="s">
        <v>83</v>
      </c>
      <c r="M899">
        <v>300</v>
      </c>
    </row>
    <row r="900" spans="1:13">
      <c r="A900">
        <v>2007</v>
      </c>
      <c r="B900" t="s">
        <v>148</v>
      </c>
      <c r="C900" t="s">
        <v>57</v>
      </c>
      <c r="D900" t="s">
        <v>51</v>
      </c>
      <c r="E900" t="s">
        <v>62</v>
      </c>
      <c r="F900">
        <v>39430</v>
      </c>
      <c r="G900">
        <v>39432.561401785795</v>
      </c>
      <c r="H900">
        <f>ROUND(Database[[#This Row],[VIAGEM]]-Database[[#This Row],[ORDEM]],0)</f>
        <v>3</v>
      </c>
      <c r="I900">
        <v>0</v>
      </c>
      <c r="J900" t="s">
        <v>136</v>
      </c>
      <c r="K900" t="s">
        <v>95</v>
      </c>
      <c r="L900" t="s">
        <v>83</v>
      </c>
      <c r="M900">
        <v>300</v>
      </c>
    </row>
    <row r="901" spans="1:13">
      <c r="A901">
        <v>2007</v>
      </c>
      <c r="B901" t="s">
        <v>152</v>
      </c>
      <c r="C901" t="s">
        <v>56</v>
      </c>
      <c r="D901" t="s">
        <v>52</v>
      </c>
      <c r="E901" t="s">
        <v>60</v>
      </c>
      <c r="F901">
        <v>39376</v>
      </c>
      <c r="G901">
        <v>39380.58629039245</v>
      </c>
      <c r="H901">
        <f>ROUND(Database[[#This Row],[VIAGEM]]-Database[[#This Row],[ORDEM]],0)</f>
        <v>5</v>
      </c>
      <c r="I901">
        <v>0</v>
      </c>
      <c r="J901" t="s">
        <v>70</v>
      </c>
      <c r="K901" t="s">
        <v>91</v>
      </c>
      <c r="L901" t="s">
        <v>82</v>
      </c>
      <c r="M901">
        <v>2000</v>
      </c>
    </row>
    <row r="902" spans="1:13">
      <c r="A902">
        <v>2007</v>
      </c>
      <c r="B902" t="s">
        <v>145</v>
      </c>
      <c r="C902" t="s">
        <v>63</v>
      </c>
      <c r="D902" t="s">
        <v>46</v>
      </c>
      <c r="E902" t="s">
        <v>25</v>
      </c>
      <c r="F902">
        <v>39088</v>
      </c>
      <c r="G902">
        <v>39094.606090439476</v>
      </c>
      <c r="H902">
        <f>ROUND(Database[[#This Row],[VIAGEM]]-Database[[#This Row],[ORDEM]],0)</f>
        <v>7</v>
      </c>
      <c r="I902">
        <v>1</v>
      </c>
      <c r="J902" t="s">
        <v>136</v>
      </c>
      <c r="K902" t="s">
        <v>93</v>
      </c>
      <c r="L902" t="s">
        <v>83</v>
      </c>
      <c r="M902">
        <v>300</v>
      </c>
    </row>
    <row r="903" spans="1:13">
      <c r="A903">
        <v>2007</v>
      </c>
      <c r="B903" t="s">
        <v>153</v>
      </c>
      <c r="C903" t="s">
        <v>57</v>
      </c>
      <c r="D903" t="s">
        <v>51</v>
      </c>
      <c r="E903" t="s">
        <v>61</v>
      </c>
      <c r="F903">
        <v>39271</v>
      </c>
      <c r="G903">
        <v>39274.529626970165</v>
      </c>
      <c r="H903">
        <f>ROUND(Database[[#This Row],[VIAGEM]]-Database[[#This Row],[ORDEM]],0)</f>
        <v>4</v>
      </c>
      <c r="I903">
        <v>1</v>
      </c>
      <c r="J903" t="s">
        <v>71</v>
      </c>
      <c r="K903" t="s">
        <v>102</v>
      </c>
      <c r="L903" t="s">
        <v>84</v>
      </c>
      <c r="M903">
        <v>76000</v>
      </c>
    </row>
    <row r="904" spans="1:13">
      <c r="A904">
        <v>2007</v>
      </c>
      <c r="B904" t="s">
        <v>148</v>
      </c>
      <c r="C904" t="s">
        <v>59</v>
      </c>
      <c r="D904" t="s">
        <v>50</v>
      </c>
      <c r="E904" t="s">
        <v>62</v>
      </c>
      <c r="F904">
        <v>39082</v>
      </c>
      <c r="G904">
        <v>39085.830851984472</v>
      </c>
      <c r="H904">
        <f>ROUND(Database[[#This Row],[VIAGEM]]-Database[[#This Row],[ORDEM]],0)</f>
        <v>4</v>
      </c>
      <c r="I904">
        <v>1</v>
      </c>
      <c r="J904" t="s">
        <v>74</v>
      </c>
      <c r="K904" t="s">
        <v>98</v>
      </c>
      <c r="L904" t="s">
        <v>83</v>
      </c>
      <c r="M904">
        <v>500</v>
      </c>
    </row>
    <row r="905" spans="1:13">
      <c r="A905">
        <v>2007</v>
      </c>
      <c r="B905" t="s">
        <v>153</v>
      </c>
      <c r="C905" t="s">
        <v>61</v>
      </c>
      <c r="D905" t="s">
        <v>48</v>
      </c>
      <c r="E905" t="s">
        <v>62</v>
      </c>
      <c r="F905">
        <v>39266</v>
      </c>
      <c r="G905">
        <v>39272.711003900418</v>
      </c>
      <c r="H905">
        <f>ROUND(Database[[#This Row],[VIAGEM]]-Database[[#This Row],[ORDEM]],0)</f>
        <v>7</v>
      </c>
      <c r="I905">
        <v>0</v>
      </c>
      <c r="J905" t="s">
        <v>72</v>
      </c>
      <c r="K905" t="s">
        <v>111</v>
      </c>
      <c r="L905" t="s">
        <v>85</v>
      </c>
      <c r="M905">
        <v>28000</v>
      </c>
    </row>
    <row r="906" spans="1:13">
      <c r="A906">
        <v>2007</v>
      </c>
      <c r="B906" t="s">
        <v>152</v>
      </c>
      <c r="C906" t="s">
        <v>63</v>
      </c>
      <c r="D906" t="s">
        <v>46</v>
      </c>
      <c r="E906" t="s">
        <v>59</v>
      </c>
      <c r="F906">
        <v>39376</v>
      </c>
      <c r="G906">
        <v>39380.819983856258</v>
      </c>
      <c r="H906">
        <f>ROUND(Database[[#This Row],[VIAGEM]]-Database[[#This Row],[ORDEM]],0)</f>
        <v>5</v>
      </c>
      <c r="I906">
        <v>1</v>
      </c>
      <c r="J906" t="s">
        <v>72</v>
      </c>
      <c r="K906" t="s">
        <v>110</v>
      </c>
      <c r="L906" t="s">
        <v>85</v>
      </c>
      <c r="M906">
        <v>37000</v>
      </c>
    </row>
    <row r="907" spans="1:13">
      <c r="A907">
        <v>2007</v>
      </c>
      <c r="B907" t="s">
        <v>146</v>
      </c>
      <c r="C907" t="s">
        <v>62</v>
      </c>
      <c r="D907" t="s">
        <v>47</v>
      </c>
      <c r="E907" t="s">
        <v>63</v>
      </c>
      <c r="F907">
        <v>39390</v>
      </c>
      <c r="G907">
        <v>39392.721267819681</v>
      </c>
      <c r="H907">
        <f>ROUND(Database[[#This Row],[VIAGEM]]-Database[[#This Row],[ORDEM]],0)</f>
        <v>3</v>
      </c>
      <c r="I907">
        <v>0</v>
      </c>
      <c r="J907" t="s">
        <v>136</v>
      </c>
      <c r="K907" t="s">
        <v>93</v>
      </c>
      <c r="L907" t="s">
        <v>83</v>
      </c>
      <c r="M907">
        <v>100</v>
      </c>
    </row>
    <row r="908" spans="1:13">
      <c r="A908">
        <v>2007</v>
      </c>
      <c r="B908" t="s">
        <v>147</v>
      </c>
      <c r="C908" t="s">
        <v>63</v>
      </c>
      <c r="D908" t="s">
        <v>46</v>
      </c>
      <c r="E908" t="s">
        <v>57</v>
      </c>
      <c r="F908">
        <v>39263</v>
      </c>
      <c r="G908">
        <v>39263.215134457409</v>
      </c>
      <c r="H908">
        <f>ROUND(Database[[#This Row],[VIAGEM]]-Database[[#This Row],[ORDEM]],0)</f>
        <v>0</v>
      </c>
      <c r="I908">
        <v>0</v>
      </c>
      <c r="J908" t="s">
        <v>72</v>
      </c>
      <c r="K908" t="s">
        <v>110</v>
      </c>
      <c r="L908" t="s">
        <v>85</v>
      </c>
      <c r="M908">
        <v>49000</v>
      </c>
    </row>
    <row r="909" spans="1:13">
      <c r="A909">
        <v>2007</v>
      </c>
      <c r="B909" t="s">
        <v>154</v>
      </c>
      <c r="C909" t="s">
        <v>63</v>
      </c>
      <c r="D909" t="s">
        <v>46</v>
      </c>
      <c r="E909" t="s">
        <v>25</v>
      </c>
      <c r="F909">
        <v>39123</v>
      </c>
      <c r="G909">
        <v>39127.78728234677</v>
      </c>
      <c r="H909">
        <f>ROUND(Database[[#This Row],[VIAGEM]]-Database[[#This Row],[ORDEM]],0)</f>
        <v>5</v>
      </c>
      <c r="I909">
        <v>1</v>
      </c>
      <c r="J909" t="s">
        <v>80</v>
      </c>
      <c r="K909" t="s">
        <v>88</v>
      </c>
      <c r="L909" t="s">
        <v>138</v>
      </c>
      <c r="M909">
        <v>30</v>
      </c>
    </row>
    <row r="910" spans="1:13">
      <c r="A910">
        <v>2007</v>
      </c>
      <c r="B910" t="s">
        <v>150</v>
      </c>
      <c r="C910" t="s">
        <v>60</v>
      </c>
      <c r="D910" t="s">
        <v>49</v>
      </c>
      <c r="E910" t="s">
        <v>58</v>
      </c>
      <c r="F910">
        <v>39212</v>
      </c>
      <c r="G910">
        <v>39219.042641223234</v>
      </c>
      <c r="H910">
        <f>ROUND(Database[[#This Row],[VIAGEM]]-Database[[#This Row],[ORDEM]],0)</f>
        <v>7</v>
      </c>
      <c r="I910">
        <v>0</v>
      </c>
      <c r="J910" t="s">
        <v>71</v>
      </c>
      <c r="K910" t="s">
        <v>102</v>
      </c>
      <c r="L910" t="s">
        <v>84</v>
      </c>
      <c r="M910">
        <v>51000</v>
      </c>
    </row>
    <row r="911" spans="1:13">
      <c r="A911">
        <v>2007</v>
      </c>
      <c r="B911" t="s">
        <v>151</v>
      </c>
      <c r="C911" t="s">
        <v>63</v>
      </c>
      <c r="D911" t="s">
        <v>46</v>
      </c>
      <c r="E911" t="s">
        <v>58</v>
      </c>
      <c r="F911">
        <v>39150</v>
      </c>
      <c r="G911">
        <v>39158.508029941841</v>
      </c>
      <c r="H911">
        <f>ROUND(Database[[#This Row],[VIAGEM]]-Database[[#This Row],[ORDEM]],0)</f>
        <v>9</v>
      </c>
      <c r="I911">
        <v>0</v>
      </c>
      <c r="J911" t="s">
        <v>76</v>
      </c>
      <c r="K911" t="s">
        <v>113</v>
      </c>
      <c r="L911" t="s">
        <v>139</v>
      </c>
      <c r="M911">
        <v>1150000</v>
      </c>
    </row>
    <row r="912" spans="1:13">
      <c r="A912">
        <v>2007</v>
      </c>
      <c r="B912" t="s">
        <v>150</v>
      </c>
      <c r="C912" t="s">
        <v>56</v>
      </c>
      <c r="D912" t="s">
        <v>52</v>
      </c>
      <c r="E912" t="s">
        <v>59</v>
      </c>
      <c r="F912">
        <v>39221</v>
      </c>
      <c r="G912">
        <v>39225.847201088327</v>
      </c>
      <c r="H912">
        <f>ROUND(Database[[#This Row],[VIAGEM]]-Database[[#This Row],[ORDEM]],0)</f>
        <v>5</v>
      </c>
      <c r="I912">
        <v>1</v>
      </c>
      <c r="J912" t="s">
        <v>78</v>
      </c>
      <c r="K912" t="s">
        <v>100</v>
      </c>
      <c r="L912" t="s">
        <v>81</v>
      </c>
      <c r="M912">
        <v>2500</v>
      </c>
    </row>
    <row r="913" spans="1:13">
      <c r="A913">
        <v>2007</v>
      </c>
      <c r="B913" t="s">
        <v>155</v>
      </c>
      <c r="C913" t="s">
        <v>57</v>
      </c>
      <c r="D913" t="s">
        <v>51</v>
      </c>
      <c r="E913" t="s">
        <v>61</v>
      </c>
      <c r="F913">
        <v>39344</v>
      </c>
      <c r="G913">
        <v>39350.215364075193</v>
      </c>
      <c r="H913">
        <f>ROUND(Database[[#This Row],[VIAGEM]]-Database[[#This Row],[ORDEM]],0)</f>
        <v>6</v>
      </c>
      <c r="I913">
        <v>0</v>
      </c>
      <c r="J913" t="s">
        <v>74</v>
      </c>
      <c r="K913" t="s">
        <v>97</v>
      </c>
      <c r="L913" t="s">
        <v>83</v>
      </c>
      <c r="M913">
        <v>400</v>
      </c>
    </row>
    <row r="914" spans="1:13">
      <c r="A914">
        <v>2007</v>
      </c>
      <c r="B914" t="s">
        <v>147</v>
      </c>
      <c r="C914" t="s">
        <v>62</v>
      </c>
      <c r="D914" t="s">
        <v>47</v>
      </c>
      <c r="E914" t="s">
        <v>58</v>
      </c>
      <c r="F914">
        <v>39250</v>
      </c>
      <c r="G914">
        <v>39255.273666008616</v>
      </c>
      <c r="H914">
        <f>ROUND(Database[[#This Row],[VIAGEM]]-Database[[#This Row],[ORDEM]],0)</f>
        <v>5</v>
      </c>
      <c r="I914">
        <v>1</v>
      </c>
      <c r="J914" t="s">
        <v>70</v>
      </c>
      <c r="K914" t="s">
        <v>91</v>
      </c>
      <c r="L914" t="s">
        <v>82</v>
      </c>
      <c r="M914">
        <v>4000</v>
      </c>
    </row>
    <row r="915" spans="1:13">
      <c r="A915">
        <v>2007</v>
      </c>
      <c r="B915" t="s">
        <v>156</v>
      </c>
      <c r="C915" t="s">
        <v>57</v>
      </c>
      <c r="D915" t="s">
        <v>51</v>
      </c>
      <c r="E915" t="s">
        <v>61</v>
      </c>
      <c r="F915">
        <v>39179</v>
      </c>
      <c r="G915">
        <v>39179.203482910583</v>
      </c>
      <c r="H915">
        <f>ROUND(Database[[#This Row],[VIAGEM]]-Database[[#This Row],[ORDEM]],0)</f>
        <v>0</v>
      </c>
      <c r="I915">
        <v>1</v>
      </c>
      <c r="J915" t="s">
        <v>70</v>
      </c>
      <c r="K915" t="s">
        <v>91</v>
      </c>
      <c r="L915" t="s">
        <v>82</v>
      </c>
      <c r="M915">
        <v>5000</v>
      </c>
    </row>
    <row r="916" spans="1:13">
      <c r="A916">
        <v>2007</v>
      </c>
      <c r="B916" t="s">
        <v>149</v>
      </c>
      <c r="C916" t="s">
        <v>57</v>
      </c>
      <c r="D916" t="s">
        <v>51</v>
      </c>
      <c r="E916" t="s">
        <v>60</v>
      </c>
      <c r="F916">
        <v>39311</v>
      </c>
      <c r="G916">
        <v>39311.915569035489</v>
      </c>
      <c r="H916">
        <f>ROUND(Database[[#This Row],[VIAGEM]]-Database[[#This Row],[ORDEM]],0)</f>
        <v>1</v>
      </c>
      <c r="I916">
        <v>1</v>
      </c>
      <c r="J916" t="s">
        <v>80</v>
      </c>
      <c r="K916" t="s">
        <v>87</v>
      </c>
      <c r="L916" t="s">
        <v>138</v>
      </c>
      <c r="M916">
        <v>10</v>
      </c>
    </row>
    <row r="917" spans="1:13">
      <c r="A917">
        <v>2007</v>
      </c>
      <c r="B917" t="s">
        <v>149</v>
      </c>
      <c r="C917" t="s">
        <v>58</v>
      </c>
      <c r="D917" t="s">
        <v>105</v>
      </c>
      <c r="E917" t="s">
        <v>60</v>
      </c>
      <c r="F917">
        <v>39309</v>
      </c>
      <c r="G917">
        <v>39315.940426785812</v>
      </c>
      <c r="H917">
        <f>ROUND(Database[[#This Row],[VIAGEM]]-Database[[#This Row],[ORDEM]],0)</f>
        <v>7</v>
      </c>
      <c r="I917">
        <v>0</v>
      </c>
      <c r="J917" t="s">
        <v>80</v>
      </c>
      <c r="K917" t="s">
        <v>87</v>
      </c>
      <c r="L917" t="s">
        <v>138</v>
      </c>
      <c r="M917">
        <v>20</v>
      </c>
    </row>
    <row r="918" spans="1:13">
      <c r="A918">
        <v>2007</v>
      </c>
      <c r="B918" t="s">
        <v>152</v>
      </c>
      <c r="C918" t="s">
        <v>58</v>
      </c>
      <c r="D918" t="s">
        <v>105</v>
      </c>
      <c r="E918" t="s">
        <v>25</v>
      </c>
      <c r="F918">
        <v>39377</v>
      </c>
      <c r="G918">
        <v>39385.741840091396</v>
      </c>
      <c r="H918">
        <f>ROUND(Database[[#This Row],[VIAGEM]]-Database[[#This Row],[ORDEM]],0)</f>
        <v>9</v>
      </c>
      <c r="I918">
        <v>1</v>
      </c>
      <c r="J918" t="s">
        <v>71</v>
      </c>
      <c r="K918" t="s">
        <v>102</v>
      </c>
      <c r="L918" t="s">
        <v>84</v>
      </c>
      <c r="M918">
        <v>99000</v>
      </c>
    </row>
    <row r="919" spans="1:13">
      <c r="A919">
        <v>2007</v>
      </c>
      <c r="B919" t="s">
        <v>155</v>
      </c>
      <c r="C919" t="s">
        <v>62</v>
      </c>
      <c r="D919" t="s">
        <v>47</v>
      </c>
      <c r="E919" t="s">
        <v>57</v>
      </c>
      <c r="F919">
        <v>39342</v>
      </c>
      <c r="G919">
        <v>39344.242836809128</v>
      </c>
      <c r="H919">
        <f>ROUND(Database[[#This Row],[VIAGEM]]-Database[[#This Row],[ORDEM]],0)</f>
        <v>2</v>
      </c>
      <c r="I919">
        <v>0</v>
      </c>
      <c r="J919" t="s">
        <v>72</v>
      </c>
      <c r="K919" t="s">
        <v>110</v>
      </c>
      <c r="L919" t="s">
        <v>85</v>
      </c>
      <c r="M919">
        <v>30000</v>
      </c>
    </row>
    <row r="920" spans="1:13">
      <c r="A920">
        <v>2007</v>
      </c>
      <c r="B920" t="s">
        <v>145</v>
      </c>
      <c r="C920" t="s">
        <v>63</v>
      </c>
      <c r="D920" t="s">
        <v>46</v>
      </c>
      <c r="E920" t="s">
        <v>60</v>
      </c>
      <c r="F920">
        <v>39107</v>
      </c>
      <c r="G920">
        <v>39115.528014509655</v>
      </c>
      <c r="H920">
        <f>ROUND(Database[[#This Row],[VIAGEM]]-Database[[#This Row],[ORDEM]],0)</f>
        <v>9</v>
      </c>
      <c r="I920">
        <v>1</v>
      </c>
      <c r="J920" t="s">
        <v>73</v>
      </c>
      <c r="K920" t="s">
        <v>106</v>
      </c>
      <c r="L920" t="s">
        <v>83</v>
      </c>
      <c r="M920">
        <v>400</v>
      </c>
    </row>
    <row r="921" spans="1:13">
      <c r="A921">
        <v>2007</v>
      </c>
      <c r="B921" t="s">
        <v>149</v>
      </c>
      <c r="C921" t="s">
        <v>57</v>
      </c>
      <c r="D921" t="s">
        <v>51</v>
      </c>
      <c r="E921" t="s">
        <v>56</v>
      </c>
      <c r="F921">
        <v>39301</v>
      </c>
      <c r="G921">
        <v>39309.457460870821</v>
      </c>
      <c r="H921">
        <f>ROUND(Database[[#This Row],[VIAGEM]]-Database[[#This Row],[ORDEM]],0)</f>
        <v>8</v>
      </c>
      <c r="I921">
        <v>0</v>
      </c>
      <c r="J921" t="s">
        <v>136</v>
      </c>
      <c r="K921" t="s">
        <v>94</v>
      </c>
      <c r="L921" t="s">
        <v>83</v>
      </c>
      <c r="M921">
        <v>400</v>
      </c>
    </row>
    <row r="922" spans="1:13">
      <c r="A922">
        <v>2007</v>
      </c>
      <c r="B922" t="s">
        <v>145</v>
      </c>
      <c r="C922" t="s">
        <v>25</v>
      </c>
      <c r="D922" t="s">
        <v>45</v>
      </c>
      <c r="E922" t="s">
        <v>57</v>
      </c>
      <c r="F922">
        <v>39096</v>
      </c>
      <c r="G922">
        <v>39096.338142250934</v>
      </c>
      <c r="H922">
        <f>ROUND(Database[[#This Row],[VIAGEM]]-Database[[#This Row],[ORDEM]],0)</f>
        <v>0</v>
      </c>
      <c r="I922">
        <v>1</v>
      </c>
      <c r="J922" t="s">
        <v>71</v>
      </c>
      <c r="K922" t="s">
        <v>104</v>
      </c>
      <c r="L922" t="s">
        <v>84</v>
      </c>
      <c r="M922">
        <v>67000</v>
      </c>
    </row>
    <row r="923" spans="1:13">
      <c r="A923">
        <v>2007</v>
      </c>
      <c r="B923" t="s">
        <v>145</v>
      </c>
      <c r="C923" t="s">
        <v>57</v>
      </c>
      <c r="D923" t="s">
        <v>51</v>
      </c>
      <c r="E923" t="s">
        <v>60</v>
      </c>
      <c r="F923">
        <v>39096</v>
      </c>
      <c r="G923">
        <v>39103.74584732423</v>
      </c>
      <c r="H923">
        <f>ROUND(Database[[#This Row],[VIAGEM]]-Database[[#This Row],[ORDEM]],0)</f>
        <v>8</v>
      </c>
      <c r="I923">
        <v>0</v>
      </c>
      <c r="J923" t="s">
        <v>136</v>
      </c>
      <c r="K923" t="s">
        <v>95</v>
      </c>
      <c r="L923" t="s">
        <v>83</v>
      </c>
      <c r="M923">
        <v>200</v>
      </c>
    </row>
    <row r="924" spans="1:13">
      <c r="A924">
        <v>2007</v>
      </c>
      <c r="B924" t="s">
        <v>153</v>
      </c>
      <c r="C924" t="s">
        <v>62</v>
      </c>
      <c r="D924" t="s">
        <v>47</v>
      </c>
      <c r="E924" t="s">
        <v>61</v>
      </c>
      <c r="F924">
        <v>39288</v>
      </c>
      <c r="G924">
        <v>39288.582970291958</v>
      </c>
      <c r="H924">
        <f>ROUND(Database[[#This Row],[VIAGEM]]-Database[[#This Row],[ORDEM]],0)</f>
        <v>1</v>
      </c>
      <c r="I924">
        <v>1</v>
      </c>
      <c r="J924" t="s">
        <v>80</v>
      </c>
      <c r="K924" t="s">
        <v>87</v>
      </c>
      <c r="L924" t="s">
        <v>138</v>
      </c>
      <c r="M924">
        <v>40</v>
      </c>
    </row>
    <row r="925" spans="1:13">
      <c r="A925">
        <v>2007</v>
      </c>
      <c r="B925" t="s">
        <v>147</v>
      </c>
      <c r="C925" t="s">
        <v>61</v>
      </c>
      <c r="D925" t="s">
        <v>48</v>
      </c>
      <c r="E925" t="s">
        <v>56</v>
      </c>
      <c r="F925">
        <v>39240</v>
      </c>
      <c r="G925">
        <v>39245.582019983602</v>
      </c>
      <c r="H925">
        <f>ROUND(Database[[#This Row],[VIAGEM]]-Database[[#This Row],[ORDEM]],0)</f>
        <v>6</v>
      </c>
      <c r="I925">
        <v>1</v>
      </c>
      <c r="J925" t="s">
        <v>73</v>
      </c>
      <c r="K925" t="s">
        <v>106</v>
      </c>
      <c r="L925" t="s">
        <v>83</v>
      </c>
      <c r="M925">
        <v>200</v>
      </c>
    </row>
    <row r="926" spans="1:13">
      <c r="A926">
        <v>2007</v>
      </c>
      <c r="B926" t="s">
        <v>149</v>
      </c>
      <c r="C926" t="s">
        <v>58</v>
      </c>
      <c r="D926" t="s">
        <v>105</v>
      </c>
      <c r="E926" t="s">
        <v>25</v>
      </c>
      <c r="F926">
        <v>39297</v>
      </c>
      <c r="G926">
        <v>39299.084406590373</v>
      </c>
      <c r="H926">
        <f>ROUND(Database[[#This Row],[VIAGEM]]-Database[[#This Row],[ORDEM]],0)</f>
        <v>2</v>
      </c>
      <c r="I926">
        <v>0</v>
      </c>
      <c r="J926" t="s">
        <v>71</v>
      </c>
      <c r="K926" t="s">
        <v>102</v>
      </c>
      <c r="L926" t="s">
        <v>84</v>
      </c>
      <c r="M926">
        <v>90000</v>
      </c>
    </row>
    <row r="927" spans="1:13">
      <c r="A927">
        <v>2007</v>
      </c>
      <c r="B927" t="s">
        <v>145</v>
      </c>
      <c r="C927" t="s">
        <v>60</v>
      </c>
      <c r="D927" t="s">
        <v>49</v>
      </c>
      <c r="E927" t="s">
        <v>61</v>
      </c>
      <c r="F927">
        <v>39100</v>
      </c>
      <c r="G927">
        <v>39108.371690257089</v>
      </c>
      <c r="H927">
        <f>ROUND(Database[[#This Row],[VIAGEM]]-Database[[#This Row],[ORDEM]],0)</f>
        <v>8</v>
      </c>
      <c r="I927">
        <v>0</v>
      </c>
      <c r="J927" t="s">
        <v>78</v>
      </c>
      <c r="K927" t="s">
        <v>99</v>
      </c>
      <c r="L927" t="s">
        <v>81</v>
      </c>
      <c r="M927">
        <v>500</v>
      </c>
    </row>
    <row r="928" spans="1:13">
      <c r="A928">
        <v>2007</v>
      </c>
      <c r="B928" t="s">
        <v>146</v>
      </c>
      <c r="C928" t="s">
        <v>57</v>
      </c>
      <c r="D928" t="s">
        <v>51</v>
      </c>
      <c r="E928" t="s">
        <v>25</v>
      </c>
      <c r="F928">
        <v>39403</v>
      </c>
      <c r="G928">
        <v>39405.323218499812</v>
      </c>
      <c r="H928">
        <f>ROUND(Database[[#This Row],[VIAGEM]]-Database[[#This Row],[ORDEM]],0)</f>
        <v>2</v>
      </c>
      <c r="I928">
        <v>1</v>
      </c>
      <c r="J928" t="s">
        <v>78</v>
      </c>
      <c r="K928" t="s">
        <v>101</v>
      </c>
      <c r="L928" t="s">
        <v>81</v>
      </c>
      <c r="M928">
        <v>1000</v>
      </c>
    </row>
    <row r="929" spans="1:13">
      <c r="A929">
        <v>2007</v>
      </c>
      <c r="B929" t="s">
        <v>154</v>
      </c>
      <c r="C929" t="s">
        <v>62</v>
      </c>
      <c r="D929" t="s">
        <v>47</v>
      </c>
      <c r="E929" t="s">
        <v>60</v>
      </c>
      <c r="F929">
        <v>39118</v>
      </c>
      <c r="G929">
        <v>39118.025411594426</v>
      </c>
      <c r="H929">
        <f>ROUND(Database[[#This Row],[VIAGEM]]-Database[[#This Row],[ORDEM]],0)</f>
        <v>0</v>
      </c>
      <c r="I929">
        <v>1</v>
      </c>
      <c r="J929" t="s">
        <v>73</v>
      </c>
      <c r="K929" t="s">
        <v>108</v>
      </c>
      <c r="L929" t="s">
        <v>83</v>
      </c>
      <c r="M929">
        <v>500</v>
      </c>
    </row>
    <row r="930" spans="1:13">
      <c r="A930">
        <v>2007</v>
      </c>
      <c r="B930" t="s">
        <v>149</v>
      </c>
      <c r="C930" t="s">
        <v>63</v>
      </c>
      <c r="D930" t="s">
        <v>46</v>
      </c>
      <c r="E930" t="s">
        <v>61</v>
      </c>
      <c r="F930">
        <v>39303</v>
      </c>
      <c r="G930">
        <v>39311.809121229744</v>
      </c>
      <c r="H930">
        <f>ROUND(Database[[#This Row],[VIAGEM]]-Database[[#This Row],[ORDEM]],0)</f>
        <v>9</v>
      </c>
      <c r="I930">
        <v>0</v>
      </c>
      <c r="J930" t="s">
        <v>74</v>
      </c>
      <c r="K930" t="s">
        <v>97</v>
      </c>
      <c r="L930" t="s">
        <v>83</v>
      </c>
      <c r="M930">
        <v>400</v>
      </c>
    </row>
    <row r="931" spans="1:13">
      <c r="A931">
        <v>2007</v>
      </c>
      <c r="B931" t="s">
        <v>150</v>
      </c>
      <c r="C931" t="s">
        <v>62</v>
      </c>
      <c r="D931" t="s">
        <v>47</v>
      </c>
      <c r="E931" t="s">
        <v>57</v>
      </c>
      <c r="F931">
        <v>39215</v>
      </c>
      <c r="G931">
        <v>39221.423501806545</v>
      </c>
      <c r="H931">
        <f>ROUND(Database[[#This Row],[VIAGEM]]-Database[[#This Row],[ORDEM]],0)</f>
        <v>6</v>
      </c>
      <c r="I931">
        <v>0</v>
      </c>
      <c r="J931" t="s">
        <v>72</v>
      </c>
      <c r="K931" t="s">
        <v>109</v>
      </c>
      <c r="L931" t="s">
        <v>85</v>
      </c>
      <c r="M931">
        <v>46000</v>
      </c>
    </row>
    <row r="932" spans="1:13">
      <c r="A932">
        <v>2007</v>
      </c>
      <c r="B932" t="s">
        <v>153</v>
      </c>
      <c r="C932" t="s">
        <v>62</v>
      </c>
      <c r="D932" t="s">
        <v>47</v>
      </c>
      <c r="E932" t="s">
        <v>59</v>
      </c>
      <c r="F932">
        <v>39278</v>
      </c>
      <c r="G932">
        <v>39278.360794891771</v>
      </c>
      <c r="H932">
        <f>ROUND(Database[[#This Row],[VIAGEM]]-Database[[#This Row],[ORDEM]],0)</f>
        <v>0</v>
      </c>
      <c r="I932">
        <v>1</v>
      </c>
      <c r="J932" t="s">
        <v>78</v>
      </c>
      <c r="K932" t="s">
        <v>99</v>
      </c>
      <c r="L932" t="s">
        <v>81</v>
      </c>
      <c r="M932">
        <v>2500</v>
      </c>
    </row>
    <row r="933" spans="1:13">
      <c r="A933">
        <v>2007</v>
      </c>
      <c r="B933" t="s">
        <v>148</v>
      </c>
      <c r="C933" t="s">
        <v>61</v>
      </c>
      <c r="D933" t="s">
        <v>48</v>
      </c>
      <c r="E933" t="s">
        <v>25</v>
      </c>
      <c r="F933">
        <v>39438</v>
      </c>
      <c r="G933">
        <v>39441.371275635785</v>
      </c>
      <c r="H933">
        <f>ROUND(Database[[#This Row],[VIAGEM]]-Database[[#This Row],[ORDEM]],0)</f>
        <v>3</v>
      </c>
      <c r="I933">
        <v>0</v>
      </c>
      <c r="J933" t="s">
        <v>136</v>
      </c>
      <c r="K933" t="s">
        <v>95</v>
      </c>
      <c r="L933" t="s">
        <v>83</v>
      </c>
      <c r="M933">
        <v>200</v>
      </c>
    </row>
    <row r="934" spans="1:13">
      <c r="A934">
        <v>2007</v>
      </c>
      <c r="B934" t="s">
        <v>155</v>
      </c>
      <c r="C934" t="s">
        <v>61</v>
      </c>
      <c r="D934" t="s">
        <v>48</v>
      </c>
      <c r="E934" t="s">
        <v>25</v>
      </c>
      <c r="F934">
        <v>39330</v>
      </c>
      <c r="G934">
        <v>39336.785257656142</v>
      </c>
      <c r="H934">
        <f>ROUND(Database[[#This Row],[VIAGEM]]-Database[[#This Row],[ORDEM]],0)</f>
        <v>7</v>
      </c>
      <c r="I934">
        <v>1</v>
      </c>
      <c r="J934" t="s">
        <v>73</v>
      </c>
      <c r="K934" t="s">
        <v>108</v>
      </c>
      <c r="L934" t="s">
        <v>83</v>
      </c>
      <c r="M934">
        <v>100</v>
      </c>
    </row>
    <row r="935" spans="1:13">
      <c r="A935">
        <v>2007</v>
      </c>
      <c r="B935" t="s">
        <v>147</v>
      </c>
      <c r="C935" t="s">
        <v>62</v>
      </c>
      <c r="D935" t="s">
        <v>47</v>
      </c>
      <c r="E935" t="s">
        <v>60</v>
      </c>
      <c r="F935">
        <v>39245</v>
      </c>
      <c r="G935">
        <v>39247.512219931792</v>
      </c>
      <c r="H935">
        <f>ROUND(Database[[#This Row],[VIAGEM]]-Database[[#This Row],[ORDEM]],0)</f>
        <v>3</v>
      </c>
      <c r="I935">
        <v>0</v>
      </c>
      <c r="J935" t="s">
        <v>78</v>
      </c>
      <c r="K935" t="s">
        <v>99</v>
      </c>
      <c r="L935" t="s">
        <v>81</v>
      </c>
      <c r="M935">
        <v>2500</v>
      </c>
    </row>
    <row r="936" spans="1:13">
      <c r="A936">
        <v>2007</v>
      </c>
      <c r="B936" t="s">
        <v>147</v>
      </c>
      <c r="C936" t="s">
        <v>63</v>
      </c>
      <c r="D936" t="s">
        <v>46</v>
      </c>
      <c r="E936" t="s">
        <v>62</v>
      </c>
      <c r="F936">
        <v>39249</v>
      </c>
      <c r="G936">
        <v>39253.936656413847</v>
      </c>
      <c r="H936">
        <f>ROUND(Database[[#This Row],[VIAGEM]]-Database[[#This Row],[ORDEM]],0)</f>
        <v>5</v>
      </c>
      <c r="I936">
        <v>1</v>
      </c>
      <c r="J936" t="s">
        <v>71</v>
      </c>
      <c r="K936" t="s">
        <v>103</v>
      </c>
      <c r="L936" t="s">
        <v>84</v>
      </c>
      <c r="M936">
        <v>72000</v>
      </c>
    </row>
    <row r="937" spans="1:13">
      <c r="A937">
        <v>2007</v>
      </c>
      <c r="B937" t="s">
        <v>150</v>
      </c>
      <c r="C937" t="s">
        <v>56</v>
      </c>
      <c r="D937" t="s">
        <v>52</v>
      </c>
      <c r="E937" t="s">
        <v>61</v>
      </c>
      <c r="F937">
        <v>39217</v>
      </c>
      <c r="G937">
        <v>39223.939654106165</v>
      </c>
      <c r="H937">
        <f>ROUND(Database[[#This Row],[VIAGEM]]-Database[[#This Row],[ORDEM]],0)</f>
        <v>7</v>
      </c>
      <c r="I937">
        <v>0</v>
      </c>
      <c r="J937" t="s">
        <v>72</v>
      </c>
      <c r="K937" t="s">
        <v>111</v>
      </c>
      <c r="L937" t="s">
        <v>85</v>
      </c>
      <c r="M937">
        <v>24000</v>
      </c>
    </row>
    <row r="938" spans="1:13">
      <c r="A938">
        <v>2007</v>
      </c>
      <c r="B938" t="s">
        <v>151</v>
      </c>
      <c r="C938" t="s">
        <v>57</v>
      </c>
      <c r="D938" t="s">
        <v>51</v>
      </c>
      <c r="E938" t="s">
        <v>63</v>
      </c>
      <c r="F938">
        <v>39164</v>
      </c>
      <c r="G938">
        <v>39170.733266905227</v>
      </c>
      <c r="H938">
        <f>ROUND(Database[[#This Row],[VIAGEM]]-Database[[#This Row],[ORDEM]],0)</f>
        <v>7</v>
      </c>
      <c r="I938">
        <v>0</v>
      </c>
      <c r="J938" t="s">
        <v>78</v>
      </c>
      <c r="K938" t="s">
        <v>101</v>
      </c>
      <c r="L938" t="s">
        <v>81</v>
      </c>
      <c r="M938">
        <v>500</v>
      </c>
    </row>
    <row r="939" spans="1:13">
      <c r="A939">
        <v>2007</v>
      </c>
      <c r="B939" t="s">
        <v>145</v>
      </c>
      <c r="C939" t="s">
        <v>62</v>
      </c>
      <c r="D939" t="s">
        <v>47</v>
      </c>
      <c r="E939" t="s">
        <v>60</v>
      </c>
      <c r="F939">
        <v>39086</v>
      </c>
      <c r="G939">
        <v>39094.542514662469</v>
      </c>
      <c r="H939">
        <f>ROUND(Database[[#This Row],[VIAGEM]]-Database[[#This Row],[ORDEM]],0)</f>
        <v>9</v>
      </c>
      <c r="I939">
        <v>0</v>
      </c>
      <c r="J939" t="s">
        <v>78</v>
      </c>
      <c r="K939" t="s">
        <v>100</v>
      </c>
      <c r="L939" t="s">
        <v>81</v>
      </c>
      <c r="M939">
        <v>1500</v>
      </c>
    </row>
    <row r="940" spans="1:13">
      <c r="A940">
        <v>2007</v>
      </c>
      <c r="B940" t="s">
        <v>153</v>
      </c>
      <c r="C940" t="s">
        <v>25</v>
      </c>
      <c r="D940" t="s">
        <v>45</v>
      </c>
      <c r="E940" t="s">
        <v>58</v>
      </c>
      <c r="F940">
        <v>39288</v>
      </c>
      <c r="G940">
        <v>39294.785767915484</v>
      </c>
      <c r="H940">
        <f>ROUND(Database[[#This Row],[VIAGEM]]-Database[[#This Row],[ORDEM]],0)</f>
        <v>7</v>
      </c>
      <c r="I940">
        <v>1</v>
      </c>
      <c r="J940" t="s">
        <v>74</v>
      </c>
      <c r="K940" t="s">
        <v>97</v>
      </c>
      <c r="L940" t="s">
        <v>83</v>
      </c>
      <c r="M940">
        <v>400</v>
      </c>
    </row>
    <row r="941" spans="1:13">
      <c r="A941">
        <v>2007</v>
      </c>
      <c r="B941" t="s">
        <v>145</v>
      </c>
      <c r="C941" t="s">
        <v>57</v>
      </c>
      <c r="D941" t="s">
        <v>51</v>
      </c>
      <c r="E941" t="s">
        <v>25</v>
      </c>
      <c r="F941">
        <v>39105</v>
      </c>
      <c r="G941">
        <v>39107.568406381921</v>
      </c>
      <c r="H941">
        <f>ROUND(Database[[#This Row],[VIAGEM]]-Database[[#This Row],[ORDEM]],0)</f>
        <v>3</v>
      </c>
      <c r="I941">
        <v>0</v>
      </c>
      <c r="J941" t="s">
        <v>80</v>
      </c>
      <c r="K941" t="s">
        <v>87</v>
      </c>
      <c r="L941" t="s">
        <v>138</v>
      </c>
      <c r="M941">
        <v>20</v>
      </c>
    </row>
    <row r="942" spans="1:13">
      <c r="A942">
        <v>2007</v>
      </c>
      <c r="B942" t="s">
        <v>155</v>
      </c>
      <c r="C942" t="s">
        <v>57</v>
      </c>
      <c r="D942" t="s">
        <v>51</v>
      </c>
      <c r="E942" t="s">
        <v>25</v>
      </c>
      <c r="F942">
        <v>39347</v>
      </c>
      <c r="G942">
        <v>39347.654262593787</v>
      </c>
      <c r="H942">
        <f>ROUND(Database[[#This Row],[VIAGEM]]-Database[[#This Row],[ORDEM]],0)</f>
        <v>1</v>
      </c>
      <c r="I942">
        <v>0</v>
      </c>
      <c r="J942" t="s">
        <v>71</v>
      </c>
      <c r="K942" t="s">
        <v>104</v>
      </c>
      <c r="L942" t="s">
        <v>84</v>
      </c>
      <c r="M942">
        <v>66000</v>
      </c>
    </row>
    <row r="943" spans="1:13">
      <c r="A943">
        <v>2007</v>
      </c>
      <c r="B943" t="s">
        <v>149</v>
      </c>
      <c r="C943" t="s">
        <v>62</v>
      </c>
      <c r="D943" t="s">
        <v>47</v>
      </c>
      <c r="E943" t="s">
        <v>61</v>
      </c>
      <c r="F943">
        <v>39318</v>
      </c>
      <c r="G943">
        <v>39322.773888330943</v>
      </c>
      <c r="H943">
        <f>ROUND(Database[[#This Row],[VIAGEM]]-Database[[#This Row],[ORDEM]],0)</f>
        <v>5</v>
      </c>
      <c r="I943">
        <v>1</v>
      </c>
      <c r="J943" t="s">
        <v>71</v>
      </c>
      <c r="K943" t="s">
        <v>102</v>
      </c>
      <c r="L943" t="s">
        <v>84</v>
      </c>
      <c r="M943">
        <v>75000</v>
      </c>
    </row>
    <row r="944" spans="1:13">
      <c r="A944">
        <v>2007</v>
      </c>
      <c r="B944" t="s">
        <v>145</v>
      </c>
      <c r="C944" t="s">
        <v>58</v>
      </c>
      <c r="D944" t="s">
        <v>105</v>
      </c>
      <c r="E944" t="s">
        <v>57</v>
      </c>
      <c r="F944">
        <v>39105</v>
      </c>
      <c r="G944">
        <v>39108.267280310924</v>
      </c>
      <c r="H944">
        <f>ROUND(Database[[#This Row],[VIAGEM]]-Database[[#This Row],[ORDEM]],0)</f>
        <v>3</v>
      </c>
      <c r="I944">
        <v>0</v>
      </c>
      <c r="J944" t="s">
        <v>73</v>
      </c>
      <c r="K944" t="s">
        <v>106</v>
      </c>
      <c r="L944" t="s">
        <v>83</v>
      </c>
      <c r="M944">
        <v>200</v>
      </c>
    </row>
    <row r="945" spans="1:13">
      <c r="A945">
        <v>2006</v>
      </c>
      <c r="B945" t="s">
        <v>145</v>
      </c>
      <c r="C945" t="s">
        <v>60</v>
      </c>
      <c r="D945" t="s">
        <v>49</v>
      </c>
      <c r="E945" t="s">
        <v>25</v>
      </c>
      <c r="F945">
        <v>38732</v>
      </c>
      <c r="G945">
        <v>38739.521982415557</v>
      </c>
      <c r="H945">
        <f>ROUND(Database[[#This Row],[VIAGEM]]-Database[[#This Row],[ORDEM]],0)</f>
        <v>8</v>
      </c>
      <c r="I945">
        <v>1</v>
      </c>
      <c r="J945" t="s">
        <v>70</v>
      </c>
      <c r="K945" t="s">
        <v>92</v>
      </c>
      <c r="L945" t="s">
        <v>82</v>
      </c>
      <c r="M945">
        <v>4000</v>
      </c>
    </row>
    <row r="946" spans="1:13">
      <c r="A946">
        <v>2006</v>
      </c>
      <c r="B946" t="s">
        <v>153</v>
      </c>
      <c r="C946" t="s">
        <v>59</v>
      </c>
      <c r="D946" t="s">
        <v>50</v>
      </c>
      <c r="E946" t="s">
        <v>60</v>
      </c>
      <c r="F946">
        <v>38913</v>
      </c>
      <c r="G946">
        <v>38913.831725000018</v>
      </c>
      <c r="H946">
        <f>ROUND(Database[[#This Row],[VIAGEM]]-Database[[#This Row],[ORDEM]],0)</f>
        <v>1</v>
      </c>
      <c r="I946">
        <v>1</v>
      </c>
      <c r="J946" t="s">
        <v>80</v>
      </c>
      <c r="K946" t="s">
        <v>89</v>
      </c>
      <c r="L946" t="s">
        <v>81</v>
      </c>
      <c r="M946">
        <v>1000</v>
      </c>
    </row>
    <row r="947" spans="1:13">
      <c r="A947">
        <v>2006</v>
      </c>
      <c r="B947" t="s">
        <v>146</v>
      </c>
      <c r="C947" t="s">
        <v>57</v>
      </c>
      <c r="D947" t="s">
        <v>51</v>
      </c>
      <c r="E947" t="s">
        <v>60</v>
      </c>
      <c r="F947">
        <v>39040</v>
      </c>
      <c r="G947">
        <v>39048.926503906507</v>
      </c>
      <c r="H947">
        <f>ROUND(Database[[#This Row],[VIAGEM]]-Database[[#This Row],[ORDEM]],0)</f>
        <v>9</v>
      </c>
      <c r="I947">
        <v>1</v>
      </c>
      <c r="J947" t="s">
        <v>74</v>
      </c>
      <c r="K947" t="s">
        <v>98</v>
      </c>
      <c r="L947" t="s">
        <v>83</v>
      </c>
      <c r="M947">
        <v>400</v>
      </c>
    </row>
    <row r="948" spans="1:13">
      <c r="A948">
        <v>2006</v>
      </c>
      <c r="B948" t="s">
        <v>150</v>
      </c>
      <c r="C948" t="s">
        <v>61</v>
      </c>
      <c r="D948" t="s">
        <v>48</v>
      </c>
      <c r="E948" t="s">
        <v>59</v>
      </c>
      <c r="F948">
        <v>38845</v>
      </c>
      <c r="G948">
        <v>38851.319724938898</v>
      </c>
      <c r="H948">
        <f>ROUND(Database[[#This Row],[VIAGEM]]-Database[[#This Row],[ORDEM]],0)</f>
        <v>6</v>
      </c>
      <c r="I948">
        <v>0</v>
      </c>
      <c r="J948" t="s">
        <v>76</v>
      </c>
      <c r="K948" t="s">
        <v>113</v>
      </c>
      <c r="L948" t="s">
        <v>139</v>
      </c>
      <c r="M948">
        <v>1350000</v>
      </c>
    </row>
    <row r="949" spans="1:13">
      <c r="A949">
        <v>2006</v>
      </c>
      <c r="B949" t="s">
        <v>150</v>
      </c>
      <c r="C949" t="s">
        <v>56</v>
      </c>
      <c r="D949" t="s">
        <v>52</v>
      </c>
      <c r="E949" t="s">
        <v>57</v>
      </c>
      <c r="F949">
        <v>38863</v>
      </c>
      <c r="G949">
        <v>38868.530002386193</v>
      </c>
      <c r="H949">
        <f>ROUND(Database[[#This Row],[VIAGEM]]-Database[[#This Row],[ORDEM]],0)</f>
        <v>6</v>
      </c>
      <c r="I949">
        <v>1</v>
      </c>
      <c r="J949" t="s">
        <v>136</v>
      </c>
      <c r="K949" t="s">
        <v>95</v>
      </c>
      <c r="L949" t="s">
        <v>83</v>
      </c>
      <c r="M949">
        <v>500</v>
      </c>
    </row>
    <row r="950" spans="1:13">
      <c r="A950">
        <v>2006</v>
      </c>
      <c r="B950" t="s">
        <v>145</v>
      </c>
      <c r="C950" t="s">
        <v>60</v>
      </c>
      <c r="D950" t="s">
        <v>49</v>
      </c>
      <c r="E950" t="s">
        <v>63</v>
      </c>
      <c r="F950">
        <v>38734</v>
      </c>
      <c r="G950">
        <v>38739.031483132843</v>
      </c>
      <c r="H950">
        <f>ROUND(Database[[#This Row],[VIAGEM]]-Database[[#This Row],[ORDEM]],0)</f>
        <v>5</v>
      </c>
      <c r="I950">
        <v>0</v>
      </c>
      <c r="J950" t="s">
        <v>78</v>
      </c>
      <c r="K950" t="s">
        <v>99</v>
      </c>
      <c r="L950" t="s">
        <v>81</v>
      </c>
      <c r="M950">
        <v>1500</v>
      </c>
    </row>
    <row r="951" spans="1:13">
      <c r="A951">
        <v>2006</v>
      </c>
      <c r="B951" t="s">
        <v>150</v>
      </c>
      <c r="C951" t="s">
        <v>62</v>
      </c>
      <c r="D951" t="s">
        <v>47</v>
      </c>
      <c r="E951" t="s">
        <v>63</v>
      </c>
      <c r="F951">
        <v>38849</v>
      </c>
      <c r="G951">
        <v>38850.66737180671</v>
      </c>
      <c r="H951">
        <f>ROUND(Database[[#This Row],[VIAGEM]]-Database[[#This Row],[ORDEM]],0)</f>
        <v>2</v>
      </c>
      <c r="I951">
        <v>0</v>
      </c>
      <c r="J951" t="s">
        <v>136</v>
      </c>
      <c r="K951" t="s">
        <v>95</v>
      </c>
      <c r="L951" t="s">
        <v>83</v>
      </c>
      <c r="M951">
        <v>100</v>
      </c>
    </row>
    <row r="952" spans="1:13">
      <c r="A952">
        <v>2006</v>
      </c>
      <c r="B952" t="s">
        <v>149</v>
      </c>
      <c r="C952" t="s">
        <v>63</v>
      </c>
      <c r="D952" t="s">
        <v>46</v>
      </c>
      <c r="E952" t="s">
        <v>60</v>
      </c>
      <c r="F952">
        <v>38935</v>
      </c>
      <c r="G952">
        <v>38936.967433586207</v>
      </c>
      <c r="H952">
        <f>ROUND(Database[[#This Row],[VIAGEM]]-Database[[#This Row],[ORDEM]],0)</f>
        <v>2</v>
      </c>
      <c r="I952">
        <v>0</v>
      </c>
      <c r="J952" t="s">
        <v>78</v>
      </c>
      <c r="K952" t="s">
        <v>100</v>
      </c>
      <c r="L952" t="s">
        <v>81</v>
      </c>
      <c r="M952">
        <v>2500</v>
      </c>
    </row>
    <row r="953" spans="1:13">
      <c r="A953">
        <v>2006</v>
      </c>
      <c r="B953" t="s">
        <v>154</v>
      </c>
      <c r="C953" t="s">
        <v>57</v>
      </c>
      <c r="D953" t="s">
        <v>51</v>
      </c>
      <c r="E953" t="s">
        <v>63</v>
      </c>
      <c r="F953">
        <v>38775</v>
      </c>
      <c r="G953">
        <v>38779.154378917687</v>
      </c>
      <c r="H953">
        <f>ROUND(Database[[#This Row],[VIAGEM]]-Database[[#This Row],[ORDEM]],0)</f>
        <v>4</v>
      </c>
      <c r="I953">
        <v>0</v>
      </c>
      <c r="J953" t="s">
        <v>72</v>
      </c>
      <c r="K953" t="s">
        <v>110</v>
      </c>
      <c r="L953" t="s">
        <v>85</v>
      </c>
      <c r="M953">
        <v>17000</v>
      </c>
    </row>
    <row r="954" spans="1:13">
      <c r="A954">
        <v>2006</v>
      </c>
      <c r="B954" t="s">
        <v>153</v>
      </c>
      <c r="C954" t="s">
        <v>60</v>
      </c>
      <c r="D954" t="s">
        <v>49</v>
      </c>
      <c r="E954" t="s">
        <v>57</v>
      </c>
      <c r="F954">
        <v>38907</v>
      </c>
      <c r="G954">
        <v>38907.799216341511</v>
      </c>
      <c r="H954">
        <f>ROUND(Database[[#This Row],[VIAGEM]]-Database[[#This Row],[ORDEM]],0)</f>
        <v>1</v>
      </c>
      <c r="I954">
        <v>0</v>
      </c>
      <c r="J954" t="s">
        <v>72</v>
      </c>
      <c r="K954" t="s">
        <v>110</v>
      </c>
      <c r="L954" t="s">
        <v>85</v>
      </c>
      <c r="M954">
        <v>50000</v>
      </c>
    </row>
    <row r="955" spans="1:13">
      <c r="A955">
        <v>2006</v>
      </c>
      <c r="B955" t="s">
        <v>148</v>
      </c>
      <c r="C955" t="s">
        <v>58</v>
      </c>
      <c r="D955" t="s">
        <v>105</v>
      </c>
      <c r="E955" t="s">
        <v>25</v>
      </c>
      <c r="F955">
        <v>38717</v>
      </c>
      <c r="G955">
        <v>38722.323199955114</v>
      </c>
      <c r="H955">
        <f>ROUND(Database[[#This Row],[VIAGEM]]-Database[[#This Row],[ORDEM]],0)</f>
        <v>5</v>
      </c>
      <c r="I955">
        <v>0</v>
      </c>
      <c r="J955" t="s">
        <v>73</v>
      </c>
      <c r="K955" t="s">
        <v>106</v>
      </c>
      <c r="L955" t="s">
        <v>83</v>
      </c>
      <c r="M955">
        <v>200</v>
      </c>
    </row>
    <row r="956" spans="1:13">
      <c r="A956">
        <v>2006</v>
      </c>
      <c r="B956" t="s">
        <v>147</v>
      </c>
      <c r="C956" t="s">
        <v>59</v>
      </c>
      <c r="D956" t="s">
        <v>50</v>
      </c>
      <c r="E956" t="s">
        <v>58</v>
      </c>
      <c r="F956">
        <v>38885</v>
      </c>
      <c r="G956">
        <v>38886.10515847538</v>
      </c>
      <c r="H956">
        <f>ROUND(Database[[#This Row],[VIAGEM]]-Database[[#This Row],[ORDEM]],0)</f>
        <v>1</v>
      </c>
      <c r="I956">
        <v>0</v>
      </c>
      <c r="J956" t="s">
        <v>73</v>
      </c>
      <c r="K956" t="s">
        <v>107</v>
      </c>
      <c r="L956" t="s">
        <v>83</v>
      </c>
      <c r="M956">
        <v>200</v>
      </c>
    </row>
    <row r="957" spans="1:13">
      <c r="A957">
        <v>2006</v>
      </c>
      <c r="B957" t="s">
        <v>150</v>
      </c>
      <c r="C957" t="s">
        <v>61</v>
      </c>
      <c r="D957" t="s">
        <v>48</v>
      </c>
      <c r="E957" t="s">
        <v>60</v>
      </c>
      <c r="F957">
        <v>38864</v>
      </c>
      <c r="G957">
        <v>38868.252793023414</v>
      </c>
      <c r="H957">
        <f>ROUND(Database[[#This Row],[VIAGEM]]-Database[[#This Row],[ORDEM]],0)</f>
        <v>4</v>
      </c>
      <c r="I957">
        <v>0</v>
      </c>
      <c r="J957" t="s">
        <v>80</v>
      </c>
      <c r="K957" t="s">
        <v>87</v>
      </c>
      <c r="L957" t="s">
        <v>138</v>
      </c>
      <c r="M957">
        <v>20</v>
      </c>
    </row>
    <row r="958" spans="1:13">
      <c r="A958">
        <v>2006</v>
      </c>
      <c r="B958" t="s">
        <v>145</v>
      </c>
      <c r="C958" t="s">
        <v>63</v>
      </c>
      <c r="D958" t="s">
        <v>46</v>
      </c>
      <c r="E958" t="s">
        <v>25</v>
      </c>
      <c r="F958">
        <v>38723</v>
      </c>
      <c r="G958">
        <v>38726.132848437941</v>
      </c>
      <c r="H958">
        <f>ROUND(Database[[#This Row],[VIAGEM]]-Database[[#This Row],[ORDEM]],0)</f>
        <v>3</v>
      </c>
      <c r="I958">
        <v>0</v>
      </c>
      <c r="J958" t="s">
        <v>74</v>
      </c>
      <c r="K958" t="s">
        <v>96</v>
      </c>
      <c r="L958" t="s">
        <v>83</v>
      </c>
      <c r="M958">
        <v>100</v>
      </c>
    </row>
    <row r="959" spans="1:13">
      <c r="A959">
        <v>2006</v>
      </c>
      <c r="B959" t="s">
        <v>147</v>
      </c>
      <c r="C959" t="s">
        <v>63</v>
      </c>
      <c r="D959" t="s">
        <v>46</v>
      </c>
      <c r="E959" t="s">
        <v>59</v>
      </c>
      <c r="F959">
        <v>38877</v>
      </c>
      <c r="G959">
        <v>38885.787190465075</v>
      </c>
      <c r="H959">
        <f>ROUND(Database[[#This Row],[VIAGEM]]-Database[[#This Row],[ORDEM]],0)</f>
        <v>9</v>
      </c>
      <c r="I959">
        <v>1</v>
      </c>
      <c r="J959" t="s">
        <v>78</v>
      </c>
      <c r="K959" t="s">
        <v>101</v>
      </c>
      <c r="L959" t="s">
        <v>81</v>
      </c>
      <c r="M959">
        <v>1000</v>
      </c>
    </row>
    <row r="960" spans="1:13">
      <c r="A960">
        <v>2006</v>
      </c>
      <c r="B960" t="s">
        <v>147</v>
      </c>
      <c r="C960" t="s">
        <v>61</v>
      </c>
      <c r="D960" t="s">
        <v>48</v>
      </c>
      <c r="E960" t="s">
        <v>59</v>
      </c>
      <c r="F960">
        <v>38894</v>
      </c>
      <c r="G960">
        <v>38897.947214430329</v>
      </c>
      <c r="H960">
        <f>ROUND(Database[[#This Row],[VIAGEM]]-Database[[#This Row],[ORDEM]],0)</f>
        <v>4</v>
      </c>
      <c r="I960">
        <v>0</v>
      </c>
      <c r="J960" t="s">
        <v>76</v>
      </c>
      <c r="K960" t="s">
        <v>113</v>
      </c>
      <c r="L960" t="s">
        <v>139</v>
      </c>
      <c r="M960">
        <v>300000</v>
      </c>
    </row>
    <row r="961" spans="1:13">
      <c r="A961">
        <v>2006</v>
      </c>
      <c r="B961" t="s">
        <v>147</v>
      </c>
      <c r="C961" t="s">
        <v>60</v>
      </c>
      <c r="D961" t="s">
        <v>49</v>
      </c>
      <c r="E961" t="s">
        <v>61</v>
      </c>
      <c r="F961">
        <v>38880</v>
      </c>
      <c r="G961">
        <v>38880.676778098736</v>
      </c>
      <c r="H961">
        <f>ROUND(Database[[#This Row],[VIAGEM]]-Database[[#This Row],[ORDEM]],0)</f>
        <v>1</v>
      </c>
      <c r="I961">
        <v>1</v>
      </c>
      <c r="J961" t="s">
        <v>74</v>
      </c>
      <c r="K961" t="s">
        <v>97</v>
      </c>
      <c r="L961" t="s">
        <v>83</v>
      </c>
      <c r="M961">
        <v>400</v>
      </c>
    </row>
    <row r="962" spans="1:13">
      <c r="A962">
        <v>2006</v>
      </c>
      <c r="B962" t="s">
        <v>152</v>
      </c>
      <c r="C962" t="s">
        <v>59</v>
      </c>
      <c r="D962" t="s">
        <v>50</v>
      </c>
      <c r="E962" t="s">
        <v>61</v>
      </c>
      <c r="F962">
        <v>39011</v>
      </c>
      <c r="G962">
        <v>39013.886178771128</v>
      </c>
      <c r="H962">
        <f>ROUND(Database[[#This Row],[VIAGEM]]-Database[[#This Row],[ORDEM]],0)</f>
        <v>3</v>
      </c>
      <c r="I962">
        <v>1</v>
      </c>
      <c r="J962" t="s">
        <v>74</v>
      </c>
      <c r="K962" t="s">
        <v>96</v>
      </c>
      <c r="L962" t="s">
        <v>83</v>
      </c>
      <c r="M962">
        <v>400</v>
      </c>
    </row>
    <row r="963" spans="1:13">
      <c r="A963">
        <v>2006</v>
      </c>
      <c r="B963" t="s">
        <v>151</v>
      </c>
      <c r="C963" t="s">
        <v>57</v>
      </c>
      <c r="D963" t="s">
        <v>51</v>
      </c>
      <c r="E963" t="s">
        <v>25</v>
      </c>
      <c r="F963">
        <v>38793</v>
      </c>
      <c r="G963">
        <v>38794.290496797978</v>
      </c>
      <c r="H963">
        <f>ROUND(Database[[#This Row],[VIAGEM]]-Database[[#This Row],[ORDEM]],0)</f>
        <v>1</v>
      </c>
      <c r="I963">
        <v>0</v>
      </c>
      <c r="J963" t="s">
        <v>73</v>
      </c>
      <c r="K963" t="s">
        <v>106</v>
      </c>
      <c r="L963" t="s">
        <v>83</v>
      </c>
      <c r="M963">
        <v>100</v>
      </c>
    </row>
    <row r="964" spans="1:13">
      <c r="A964">
        <v>2006</v>
      </c>
      <c r="B964" t="s">
        <v>145</v>
      </c>
      <c r="C964" t="s">
        <v>57</v>
      </c>
      <c r="D964" t="s">
        <v>51</v>
      </c>
      <c r="E964" t="s">
        <v>56</v>
      </c>
      <c r="F964">
        <v>38721</v>
      </c>
      <c r="G964">
        <v>38727.276854385076</v>
      </c>
      <c r="H964">
        <f>ROUND(Database[[#This Row],[VIAGEM]]-Database[[#This Row],[ORDEM]],0)</f>
        <v>6</v>
      </c>
      <c r="I964">
        <v>0</v>
      </c>
      <c r="J964" t="s">
        <v>70</v>
      </c>
      <c r="K964" t="s">
        <v>91</v>
      </c>
      <c r="L964" t="s">
        <v>82</v>
      </c>
      <c r="M964">
        <v>1000</v>
      </c>
    </row>
    <row r="965" spans="1:13">
      <c r="A965">
        <v>2006</v>
      </c>
      <c r="B965" t="s">
        <v>153</v>
      </c>
      <c r="C965" t="s">
        <v>60</v>
      </c>
      <c r="D965" t="s">
        <v>49</v>
      </c>
      <c r="E965" t="s">
        <v>59</v>
      </c>
      <c r="F965">
        <v>38918</v>
      </c>
      <c r="G965">
        <v>38922.032869665847</v>
      </c>
      <c r="H965">
        <f>ROUND(Database[[#This Row],[VIAGEM]]-Database[[#This Row],[ORDEM]],0)</f>
        <v>4</v>
      </c>
      <c r="I965">
        <v>0</v>
      </c>
      <c r="J965" t="s">
        <v>73</v>
      </c>
      <c r="K965" t="s">
        <v>108</v>
      </c>
      <c r="L965" t="s">
        <v>83</v>
      </c>
      <c r="M965">
        <v>500</v>
      </c>
    </row>
    <row r="966" spans="1:13">
      <c r="A966">
        <v>2006</v>
      </c>
      <c r="B966" t="s">
        <v>156</v>
      </c>
      <c r="C966" t="s">
        <v>59</v>
      </c>
      <c r="D966" t="s">
        <v>50</v>
      </c>
      <c r="E966" t="s">
        <v>56</v>
      </c>
      <c r="F966">
        <v>38813</v>
      </c>
      <c r="G966">
        <v>38813.109661043047</v>
      </c>
      <c r="H966">
        <f>ROUND(Database[[#This Row],[VIAGEM]]-Database[[#This Row],[ORDEM]],0)</f>
        <v>0</v>
      </c>
      <c r="I966">
        <v>0</v>
      </c>
      <c r="J966" t="s">
        <v>136</v>
      </c>
      <c r="K966" t="s">
        <v>94</v>
      </c>
      <c r="L966" t="s">
        <v>83</v>
      </c>
      <c r="M966">
        <v>200</v>
      </c>
    </row>
    <row r="967" spans="1:13">
      <c r="A967">
        <v>2006</v>
      </c>
      <c r="B967" t="s">
        <v>146</v>
      </c>
      <c r="C967" t="s">
        <v>60</v>
      </c>
      <c r="D967" t="s">
        <v>49</v>
      </c>
      <c r="E967" t="s">
        <v>59</v>
      </c>
      <c r="F967">
        <v>39034</v>
      </c>
      <c r="G967">
        <v>39038.44832543088</v>
      </c>
      <c r="H967">
        <f>ROUND(Database[[#This Row],[VIAGEM]]-Database[[#This Row],[ORDEM]],0)</f>
        <v>4</v>
      </c>
      <c r="I967">
        <v>1</v>
      </c>
      <c r="J967" t="s">
        <v>78</v>
      </c>
      <c r="K967" t="s">
        <v>99</v>
      </c>
      <c r="L967" t="s">
        <v>81</v>
      </c>
      <c r="M967">
        <v>1000</v>
      </c>
    </row>
    <row r="968" spans="1:13">
      <c r="A968">
        <v>2006</v>
      </c>
      <c r="B968" t="s">
        <v>148</v>
      </c>
      <c r="C968" t="s">
        <v>63</v>
      </c>
      <c r="D968" t="s">
        <v>46</v>
      </c>
      <c r="E968" t="s">
        <v>57</v>
      </c>
      <c r="F968">
        <v>39076</v>
      </c>
      <c r="G968">
        <v>39081.954498150189</v>
      </c>
      <c r="H968">
        <f>ROUND(Database[[#This Row],[VIAGEM]]-Database[[#This Row],[ORDEM]],0)</f>
        <v>6</v>
      </c>
      <c r="I968">
        <v>0</v>
      </c>
      <c r="J968" t="s">
        <v>80</v>
      </c>
      <c r="K968" t="s">
        <v>89</v>
      </c>
      <c r="L968" t="s">
        <v>81</v>
      </c>
      <c r="M968">
        <v>500</v>
      </c>
    </row>
    <row r="969" spans="1:13">
      <c r="A969">
        <v>2006</v>
      </c>
      <c r="B969" t="s">
        <v>150</v>
      </c>
      <c r="C969" t="s">
        <v>61</v>
      </c>
      <c r="D969" t="s">
        <v>48</v>
      </c>
      <c r="E969" t="s">
        <v>58</v>
      </c>
      <c r="F969">
        <v>38853</v>
      </c>
      <c r="G969">
        <v>38860.061769969907</v>
      </c>
      <c r="H969">
        <f>ROUND(Database[[#This Row],[VIAGEM]]-Database[[#This Row],[ORDEM]],0)</f>
        <v>7</v>
      </c>
      <c r="I969">
        <v>0</v>
      </c>
      <c r="J969" t="s">
        <v>72</v>
      </c>
      <c r="K969" t="s">
        <v>109</v>
      </c>
      <c r="L969" t="s">
        <v>85</v>
      </c>
      <c r="M969">
        <v>17000</v>
      </c>
    </row>
    <row r="970" spans="1:13">
      <c r="A970">
        <v>2006</v>
      </c>
      <c r="B970" t="s">
        <v>151</v>
      </c>
      <c r="C970" t="s">
        <v>63</v>
      </c>
      <c r="D970" t="s">
        <v>46</v>
      </c>
      <c r="E970" t="s">
        <v>25</v>
      </c>
      <c r="F970">
        <v>38796</v>
      </c>
      <c r="G970">
        <v>38798.407635614705</v>
      </c>
      <c r="H970">
        <f>ROUND(Database[[#This Row],[VIAGEM]]-Database[[#This Row],[ORDEM]],0)</f>
        <v>2</v>
      </c>
      <c r="I970">
        <v>0</v>
      </c>
      <c r="J970" t="s">
        <v>74</v>
      </c>
      <c r="K970" t="s">
        <v>96</v>
      </c>
      <c r="L970" t="s">
        <v>83</v>
      </c>
      <c r="M970">
        <v>500</v>
      </c>
    </row>
    <row r="971" spans="1:13">
      <c r="A971">
        <v>2006</v>
      </c>
      <c r="B971" t="s">
        <v>148</v>
      </c>
      <c r="C971" t="s">
        <v>62</v>
      </c>
      <c r="D971" t="s">
        <v>47</v>
      </c>
      <c r="E971" t="s">
        <v>61</v>
      </c>
      <c r="F971">
        <v>39062</v>
      </c>
      <c r="G971">
        <v>39065.801381468125</v>
      </c>
      <c r="H971">
        <f>ROUND(Database[[#This Row],[VIAGEM]]-Database[[#This Row],[ORDEM]],0)</f>
        <v>4</v>
      </c>
      <c r="I971">
        <v>0</v>
      </c>
      <c r="J971" t="s">
        <v>70</v>
      </c>
      <c r="K971" t="s">
        <v>91</v>
      </c>
      <c r="L971" t="s">
        <v>82</v>
      </c>
      <c r="M971">
        <v>4000</v>
      </c>
    </row>
    <row r="972" spans="1:13">
      <c r="A972">
        <v>2006</v>
      </c>
      <c r="B972" t="s">
        <v>153</v>
      </c>
      <c r="C972" t="s">
        <v>25</v>
      </c>
      <c r="D972" t="s">
        <v>45</v>
      </c>
      <c r="E972" t="s">
        <v>62</v>
      </c>
      <c r="F972">
        <v>38912</v>
      </c>
      <c r="G972">
        <v>38918.603524971382</v>
      </c>
      <c r="H972">
        <f>ROUND(Database[[#This Row],[VIAGEM]]-Database[[#This Row],[ORDEM]],0)</f>
        <v>7</v>
      </c>
      <c r="I972">
        <v>1</v>
      </c>
      <c r="J972" t="s">
        <v>74</v>
      </c>
      <c r="K972" t="s">
        <v>97</v>
      </c>
      <c r="L972" t="s">
        <v>83</v>
      </c>
      <c r="M972">
        <v>400</v>
      </c>
    </row>
    <row r="973" spans="1:13">
      <c r="A973">
        <v>2006</v>
      </c>
      <c r="B973" t="s">
        <v>147</v>
      </c>
      <c r="C973" t="s">
        <v>61</v>
      </c>
      <c r="D973" t="s">
        <v>48</v>
      </c>
      <c r="E973" t="s">
        <v>60</v>
      </c>
      <c r="F973">
        <v>38892</v>
      </c>
      <c r="G973">
        <v>38896.247532851725</v>
      </c>
      <c r="H973">
        <f>ROUND(Database[[#This Row],[VIAGEM]]-Database[[#This Row],[ORDEM]],0)</f>
        <v>4</v>
      </c>
      <c r="I973">
        <v>1</v>
      </c>
      <c r="J973" t="s">
        <v>136</v>
      </c>
      <c r="K973" t="s">
        <v>94</v>
      </c>
      <c r="L973" t="s">
        <v>83</v>
      </c>
      <c r="M973">
        <v>400</v>
      </c>
    </row>
    <row r="974" spans="1:13">
      <c r="A974">
        <v>2006</v>
      </c>
      <c r="B974" t="s">
        <v>153</v>
      </c>
      <c r="C974" t="s">
        <v>59</v>
      </c>
      <c r="D974" t="s">
        <v>50</v>
      </c>
      <c r="E974" t="s">
        <v>63</v>
      </c>
      <c r="F974">
        <v>38923</v>
      </c>
      <c r="G974">
        <v>38928.748634052914</v>
      </c>
      <c r="H974">
        <f>ROUND(Database[[#This Row],[VIAGEM]]-Database[[#This Row],[ORDEM]],0)</f>
        <v>6</v>
      </c>
      <c r="I974">
        <v>1</v>
      </c>
      <c r="J974" t="s">
        <v>71</v>
      </c>
      <c r="K974" t="s">
        <v>102</v>
      </c>
      <c r="L974" t="s">
        <v>84</v>
      </c>
      <c r="M974">
        <v>65000</v>
      </c>
    </row>
    <row r="975" spans="1:13">
      <c r="A975">
        <v>2006</v>
      </c>
      <c r="B975" t="s">
        <v>145</v>
      </c>
      <c r="C975" t="s">
        <v>59</v>
      </c>
      <c r="D975" t="s">
        <v>50</v>
      </c>
      <c r="E975" t="s">
        <v>62</v>
      </c>
      <c r="F975">
        <v>38720</v>
      </c>
      <c r="G975">
        <v>38725.50414111904</v>
      </c>
      <c r="H975">
        <f>ROUND(Database[[#This Row],[VIAGEM]]-Database[[#This Row],[ORDEM]],0)</f>
        <v>6</v>
      </c>
      <c r="I975">
        <v>1</v>
      </c>
      <c r="J975" t="s">
        <v>72</v>
      </c>
      <c r="K975" t="s">
        <v>109</v>
      </c>
      <c r="L975" t="s">
        <v>85</v>
      </c>
      <c r="M975">
        <v>26000</v>
      </c>
    </row>
    <row r="976" spans="1:13">
      <c r="A976">
        <v>2006</v>
      </c>
      <c r="B976" t="s">
        <v>150</v>
      </c>
      <c r="C976" t="s">
        <v>58</v>
      </c>
      <c r="D976" t="s">
        <v>105</v>
      </c>
      <c r="E976" t="s">
        <v>25</v>
      </c>
      <c r="F976">
        <v>38851</v>
      </c>
      <c r="G976">
        <v>38853.47591002749</v>
      </c>
      <c r="H976">
        <f>ROUND(Database[[#This Row],[VIAGEM]]-Database[[#This Row],[ORDEM]],0)</f>
        <v>2</v>
      </c>
      <c r="I976">
        <v>1</v>
      </c>
      <c r="J976" t="s">
        <v>72</v>
      </c>
      <c r="K976" t="s">
        <v>109</v>
      </c>
      <c r="L976" t="s">
        <v>85</v>
      </c>
      <c r="M976">
        <v>29000</v>
      </c>
    </row>
    <row r="977" spans="1:13">
      <c r="A977">
        <v>2006</v>
      </c>
      <c r="B977" t="s">
        <v>152</v>
      </c>
      <c r="C977" t="s">
        <v>59</v>
      </c>
      <c r="D977" t="s">
        <v>50</v>
      </c>
      <c r="E977" t="s">
        <v>56</v>
      </c>
      <c r="F977">
        <v>39003</v>
      </c>
      <c r="G977">
        <v>39007.809595326849</v>
      </c>
      <c r="H977">
        <f>ROUND(Database[[#This Row],[VIAGEM]]-Database[[#This Row],[ORDEM]],0)</f>
        <v>5</v>
      </c>
      <c r="I977">
        <v>0</v>
      </c>
      <c r="J977" t="s">
        <v>78</v>
      </c>
      <c r="K977" t="s">
        <v>100</v>
      </c>
      <c r="L977" t="s">
        <v>81</v>
      </c>
      <c r="M977">
        <v>2000</v>
      </c>
    </row>
    <row r="978" spans="1:13">
      <c r="A978">
        <v>2006</v>
      </c>
      <c r="B978" t="s">
        <v>146</v>
      </c>
      <c r="C978" t="s">
        <v>56</v>
      </c>
      <c r="D978" t="s">
        <v>52</v>
      </c>
      <c r="E978" t="s">
        <v>63</v>
      </c>
      <c r="F978">
        <v>39047</v>
      </c>
      <c r="G978">
        <v>39056.339709899003</v>
      </c>
      <c r="H978">
        <f>ROUND(Database[[#This Row],[VIAGEM]]-Database[[#This Row],[ORDEM]],0)</f>
        <v>9</v>
      </c>
      <c r="I978">
        <v>1</v>
      </c>
      <c r="J978" t="s">
        <v>78</v>
      </c>
      <c r="K978" t="s">
        <v>100</v>
      </c>
      <c r="L978" t="s">
        <v>81</v>
      </c>
      <c r="M978">
        <v>1000</v>
      </c>
    </row>
    <row r="979" spans="1:13">
      <c r="A979">
        <v>2006</v>
      </c>
      <c r="B979" t="s">
        <v>147</v>
      </c>
      <c r="C979" t="s">
        <v>60</v>
      </c>
      <c r="D979" t="s">
        <v>49</v>
      </c>
      <c r="E979" t="s">
        <v>25</v>
      </c>
      <c r="F979">
        <v>38883</v>
      </c>
      <c r="G979">
        <v>38891.798237410287</v>
      </c>
      <c r="H979">
        <f>ROUND(Database[[#This Row],[VIAGEM]]-Database[[#This Row],[ORDEM]],0)</f>
        <v>9</v>
      </c>
      <c r="I979">
        <v>1</v>
      </c>
      <c r="J979" t="s">
        <v>73</v>
      </c>
      <c r="K979" t="s">
        <v>108</v>
      </c>
      <c r="L979" t="s">
        <v>83</v>
      </c>
      <c r="M979">
        <v>400</v>
      </c>
    </row>
    <row r="980" spans="1:13">
      <c r="A980">
        <v>2006</v>
      </c>
      <c r="B980" t="s">
        <v>149</v>
      </c>
      <c r="C980" t="s">
        <v>61</v>
      </c>
      <c r="D980" t="s">
        <v>48</v>
      </c>
      <c r="E980" t="s">
        <v>62</v>
      </c>
      <c r="F980">
        <v>38932</v>
      </c>
      <c r="G980">
        <v>38941.602096789313</v>
      </c>
      <c r="H980">
        <f>ROUND(Database[[#This Row],[VIAGEM]]-Database[[#This Row],[ORDEM]],0)</f>
        <v>10</v>
      </c>
      <c r="I980">
        <v>1</v>
      </c>
      <c r="J980" t="s">
        <v>73</v>
      </c>
      <c r="K980" t="s">
        <v>108</v>
      </c>
      <c r="L980" t="s">
        <v>83</v>
      </c>
      <c r="M980">
        <v>500</v>
      </c>
    </row>
    <row r="981" spans="1:13">
      <c r="A981">
        <v>2006</v>
      </c>
      <c r="B981" t="s">
        <v>148</v>
      </c>
      <c r="C981" t="s">
        <v>63</v>
      </c>
      <c r="D981" t="s">
        <v>46</v>
      </c>
      <c r="E981" t="s">
        <v>62</v>
      </c>
      <c r="F981">
        <v>39063</v>
      </c>
      <c r="G981">
        <v>39068.462575981554</v>
      </c>
      <c r="H981">
        <f>ROUND(Database[[#This Row],[VIAGEM]]-Database[[#This Row],[ORDEM]],0)</f>
        <v>5</v>
      </c>
      <c r="I981">
        <v>1</v>
      </c>
      <c r="J981" t="s">
        <v>78</v>
      </c>
      <c r="K981" t="s">
        <v>101</v>
      </c>
      <c r="L981" t="s">
        <v>81</v>
      </c>
      <c r="M981">
        <v>1500</v>
      </c>
    </row>
    <row r="982" spans="1:13">
      <c r="A982">
        <v>2006</v>
      </c>
      <c r="B982" t="s">
        <v>156</v>
      </c>
      <c r="C982" t="s">
        <v>63</v>
      </c>
      <c r="D982" t="s">
        <v>46</v>
      </c>
      <c r="E982" t="s">
        <v>60</v>
      </c>
      <c r="F982">
        <v>38830</v>
      </c>
      <c r="G982">
        <v>38837.45064731632</v>
      </c>
      <c r="H982">
        <f>ROUND(Database[[#This Row],[VIAGEM]]-Database[[#This Row],[ORDEM]],0)</f>
        <v>7</v>
      </c>
      <c r="I982">
        <v>0</v>
      </c>
      <c r="J982" t="s">
        <v>70</v>
      </c>
      <c r="K982" t="s">
        <v>92</v>
      </c>
      <c r="L982" t="s">
        <v>82</v>
      </c>
      <c r="M982">
        <v>1000</v>
      </c>
    </row>
    <row r="983" spans="1:13">
      <c r="A983">
        <v>2006</v>
      </c>
      <c r="B983" t="s">
        <v>149</v>
      </c>
      <c r="C983" t="s">
        <v>61</v>
      </c>
      <c r="D983" t="s">
        <v>48</v>
      </c>
      <c r="E983" t="s">
        <v>25</v>
      </c>
      <c r="F983">
        <v>38948</v>
      </c>
      <c r="G983">
        <v>38955.713945365576</v>
      </c>
      <c r="H983">
        <f>ROUND(Database[[#This Row],[VIAGEM]]-Database[[#This Row],[ORDEM]],0)</f>
        <v>8</v>
      </c>
      <c r="I983">
        <v>0</v>
      </c>
      <c r="J983" t="s">
        <v>80</v>
      </c>
      <c r="K983" t="s">
        <v>88</v>
      </c>
      <c r="L983" t="s">
        <v>138</v>
      </c>
      <c r="M983">
        <v>30</v>
      </c>
    </row>
    <row r="984" spans="1:13">
      <c r="A984">
        <v>2006</v>
      </c>
      <c r="B984" t="s">
        <v>151</v>
      </c>
      <c r="C984" t="s">
        <v>58</v>
      </c>
      <c r="D984" t="s">
        <v>105</v>
      </c>
      <c r="E984" t="s">
        <v>57</v>
      </c>
      <c r="F984">
        <v>38779</v>
      </c>
      <c r="G984">
        <v>38788.0646766012</v>
      </c>
      <c r="H984">
        <f>ROUND(Database[[#This Row],[VIAGEM]]-Database[[#This Row],[ORDEM]],0)</f>
        <v>9</v>
      </c>
      <c r="I984">
        <v>0</v>
      </c>
      <c r="J984" t="s">
        <v>70</v>
      </c>
      <c r="K984" t="s">
        <v>90</v>
      </c>
      <c r="L984" t="s">
        <v>82</v>
      </c>
      <c r="M984">
        <v>2000</v>
      </c>
    </row>
    <row r="985" spans="1:13">
      <c r="A985">
        <v>2006</v>
      </c>
      <c r="B985" t="s">
        <v>155</v>
      </c>
      <c r="C985" t="s">
        <v>57</v>
      </c>
      <c r="D985" t="s">
        <v>51</v>
      </c>
      <c r="E985" t="s">
        <v>59</v>
      </c>
      <c r="F985">
        <v>38963</v>
      </c>
      <c r="G985">
        <v>38971.693204976036</v>
      </c>
      <c r="H985">
        <f>ROUND(Database[[#This Row],[VIAGEM]]-Database[[#This Row],[ORDEM]],0)</f>
        <v>9</v>
      </c>
      <c r="I985">
        <v>0</v>
      </c>
      <c r="J985" t="s">
        <v>70</v>
      </c>
      <c r="K985" t="s">
        <v>90</v>
      </c>
      <c r="L985" t="s">
        <v>82</v>
      </c>
      <c r="M985">
        <v>4000</v>
      </c>
    </row>
    <row r="986" spans="1:13">
      <c r="A986">
        <v>2006</v>
      </c>
      <c r="B986" t="s">
        <v>146</v>
      </c>
      <c r="C986" t="s">
        <v>63</v>
      </c>
      <c r="D986" t="s">
        <v>46</v>
      </c>
      <c r="E986" t="s">
        <v>61</v>
      </c>
      <c r="F986">
        <v>39025</v>
      </c>
      <c r="G986">
        <v>39032.007895613562</v>
      </c>
      <c r="H986">
        <f>ROUND(Database[[#This Row],[VIAGEM]]-Database[[#This Row],[ORDEM]],0)</f>
        <v>7</v>
      </c>
      <c r="I986">
        <v>0</v>
      </c>
      <c r="J986" t="s">
        <v>136</v>
      </c>
      <c r="K986" t="s">
        <v>94</v>
      </c>
      <c r="L986" t="s">
        <v>83</v>
      </c>
      <c r="M986">
        <v>500</v>
      </c>
    </row>
    <row r="987" spans="1:13">
      <c r="A987">
        <v>2006</v>
      </c>
      <c r="B987" t="s">
        <v>147</v>
      </c>
      <c r="C987" t="s">
        <v>60</v>
      </c>
      <c r="D987" t="s">
        <v>49</v>
      </c>
      <c r="E987" t="s">
        <v>59</v>
      </c>
      <c r="F987">
        <v>38898</v>
      </c>
      <c r="G987">
        <v>38904.136431669998</v>
      </c>
      <c r="H987">
        <f>ROUND(Database[[#This Row],[VIAGEM]]-Database[[#This Row],[ORDEM]],0)</f>
        <v>6</v>
      </c>
      <c r="I987">
        <v>0</v>
      </c>
      <c r="J987" t="s">
        <v>74</v>
      </c>
      <c r="K987" t="s">
        <v>97</v>
      </c>
      <c r="L987" t="s">
        <v>83</v>
      </c>
      <c r="M987">
        <v>500</v>
      </c>
    </row>
    <row r="988" spans="1:13">
      <c r="A988">
        <v>2006</v>
      </c>
      <c r="B988" t="s">
        <v>150</v>
      </c>
      <c r="C988" t="s">
        <v>61</v>
      </c>
      <c r="D988" t="s">
        <v>48</v>
      </c>
      <c r="E988" t="s">
        <v>63</v>
      </c>
      <c r="F988">
        <v>38846</v>
      </c>
      <c r="G988">
        <v>38850.441577814556</v>
      </c>
      <c r="H988">
        <f>ROUND(Database[[#This Row],[VIAGEM]]-Database[[#This Row],[ORDEM]],0)</f>
        <v>4</v>
      </c>
      <c r="I988">
        <v>1</v>
      </c>
      <c r="J988" t="s">
        <v>78</v>
      </c>
      <c r="K988" t="s">
        <v>99</v>
      </c>
      <c r="L988" t="s">
        <v>81</v>
      </c>
      <c r="M988">
        <v>1500</v>
      </c>
    </row>
    <row r="989" spans="1:13">
      <c r="A989">
        <v>2006</v>
      </c>
      <c r="B989" t="s">
        <v>151</v>
      </c>
      <c r="C989" t="s">
        <v>61</v>
      </c>
      <c r="D989" t="s">
        <v>48</v>
      </c>
      <c r="E989" t="s">
        <v>57</v>
      </c>
      <c r="F989">
        <v>38789</v>
      </c>
      <c r="G989">
        <v>38793.530223297836</v>
      </c>
      <c r="H989">
        <f>ROUND(Database[[#This Row],[VIAGEM]]-Database[[#This Row],[ORDEM]],0)</f>
        <v>5</v>
      </c>
      <c r="I989">
        <v>1</v>
      </c>
      <c r="J989" t="s">
        <v>136</v>
      </c>
      <c r="K989" t="s">
        <v>95</v>
      </c>
      <c r="L989" t="s">
        <v>83</v>
      </c>
      <c r="M989">
        <v>200</v>
      </c>
    </row>
    <row r="990" spans="1:13">
      <c r="A990">
        <v>2006</v>
      </c>
      <c r="B990" t="s">
        <v>155</v>
      </c>
      <c r="C990" t="s">
        <v>60</v>
      </c>
      <c r="D990" t="s">
        <v>49</v>
      </c>
      <c r="E990" t="s">
        <v>59</v>
      </c>
      <c r="F990">
        <v>38962</v>
      </c>
      <c r="G990">
        <v>38962.767253649086</v>
      </c>
      <c r="H990">
        <f>ROUND(Database[[#This Row],[VIAGEM]]-Database[[#This Row],[ORDEM]],0)</f>
        <v>1</v>
      </c>
      <c r="I990">
        <v>0</v>
      </c>
      <c r="J990" t="s">
        <v>73</v>
      </c>
      <c r="K990" t="s">
        <v>106</v>
      </c>
      <c r="L990" t="s">
        <v>83</v>
      </c>
      <c r="M990">
        <v>400</v>
      </c>
    </row>
    <row r="991" spans="1:13">
      <c r="A991">
        <v>2006</v>
      </c>
      <c r="B991" t="s">
        <v>156</v>
      </c>
      <c r="C991" t="s">
        <v>60</v>
      </c>
      <c r="D991" t="s">
        <v>49</v>
      </c>
      <c r="E991" t="s">
        <v>61</v>
      </c>
      <c r="F991">
        <v>38837</v>
      </c>
      <c r="G991">
        <v>38841.221905654507</v>
      </c>
      <c r="H991">
        <f>ROUND(Database[[#This Row],[VIAGEM]]-Database[[#This Row],[ORDEM]],0)</f>
        <v>4</v>
      </c>
      <c r="I991">
        <v>1</v>
      </c>
      <c r="J991" t="s">
        <v>136</v>
      </c>
      <c r="K991" t="s">
        <v>93</v>
      </c>
      <c r="L991" t="s">
        <v>83</v>
      </c>
      <c r="M991">
        <v>100</v>
      </c>
    </row>
    <row r="992" spans="1:13">
      <c r="A992">
        <v>2006</v>
      </c>
      <c r="B992" t="s">
        <v>145</v>
      </c>
      <c r="C992" t="s">
        <v>57</v>
      </c>
      <c r="D992" t="s">
        <v>51</v>
      </c>
      <c r="E992" t="s">
        <v>60</v>
      </c>
      <c r="F992">
        <v>38719</v>
      </c>
      <c r="G992">
        <v>38721.300561751872</v>
      </c>
      <c r="H992">
        <f>ROUND(Database[[#This Row],[VIAGEM]]-Database[[#This Row],[ORDEM]],0)</f>
        <v>2</v>
      </c>
      <c r="I992">
        <v>1</v>
      </c>
      <c r="J992" t="s">
        <v>78</v>
      </c>
      <c r="K992" t="s">
        <v>99</v>
      </c>
      <c r="L992" t="s">
        <v>81</v>
      </c>
      <c r="M992">
        <v>2500</v>
      </c>
    </row>
    <row r="993" spans="1:13">
      <c r="A993">
        <v>2006</v>
      </c>
      <c r="B993" t="s">
        <v>146</v>
      </c>
      <c r="C993" t="s">
        <v>63</v>
      </c>
      <c r="D993" t="s">
        <v>46</v>
      </c>
      <c r="E993" t="s">
        <v>60</v>
      </c>
      <c r="F993">
        <v>39038</v>
      </c>
      <c r="G993">
        <v>39043.750093205672</v>
      </c>
      <c r="H993">
        <f>ROUND(Database[[#This Row],[VIAGEM]]-Database[[#This Row],[ORDEM]],0)</f>
        <v>6</v>
      </c>
      <c r="I993">
        <v>0</v>
      </c>
      <c r="J993" t="s">
        <v>136</v>
      </c>
      <c r="K993" t="s">
        <v>95</v>
      </c>
      <c r="L993" t="s">
        <v>83</v>
      </c>
      <c r="M993">
        <v>200</v>
      </c>
    </row>
    <row r="994" spans="1:13">
      <c r="A994">
        <v>2006</v>
      </c>
      <c r="B994" t="s">
        <v>150</v>
      </c>
      <c r="C994" t="s">
        <v>59</v>
      </c>
      <c r="D994" t="s">
        <v>50</v>
      </c>
      <c r="E994" t="s">
        <v>60</v>
      </c>
      <c r="F994">
        <v>38860</v>
      </c>
      <c r="G994">
        <v>38866.33487536227</v>
      </c>
      <c r="H994">
        <f>ROUND(Database[[#This Row],[VIAGEM]]-Database[[#This Row],[ORDEM]],0)</f>
        <v>6</v>
      </c>
      <c r="I994">
        <v>1</v>
      </c>
      <c r="J994" t="s">
        <v>78</v>
      </c>
      <c r="K994" t="s">
        <v>101</v>
      </c>
      <c r="L994" t="s">
        <v>81</v>
      </c>
      <c r="M994">
        <v>2000</v>
      </c>
    </row>
    <row r="995" spans="1:13">
      <c r="A995">
        <v>2006</v>
      </c>
      <c r="B995" t="s">
        <v>145</v>
      </c>
      <c r="C995" t="s">
        <v>61</v>
      </c>
      <c r="D995" t="s">
        <v>48</v>
      </c>
      <c r="E995" t="s">
        <v>56</v>
      </c>
      <c r="F995">
        <v>38731</v>
      </c>
      <c r="G995">
        <v>38738.285289343577</v>
      </c>
      <c r="H995">
        <f>ROUND(Database[[#This Row],[VIAGEM]]-Database[[#This Row],[ORDEM]],0)</f>
        <v>7</v>
      </c>
      <c r="I995">
        <v>0</v>
      </c>
      <c r="J995" t="s">
        <v>74</v>
      </c>
      <c r="K995" t="s">
        <v>96</v>
      </c>
      <c r="L995" t="s">
        <v>83</v>
      </c>
      <c r="M995">
        <v>300</v>
      </c>
    </row>
    <row r="996" spans="1:13">
      <c r="A996">
        <v>2006</v>
      </c>
      <c r="B996" t="s">
        <v>153</v>
      </c>
      <c r="C996" t="s">
        <v>57</v>
      </c>
      <c r="D996" t="s">
        <v>51</v>
      </c>
      <c r="E996" t="s">
        <v>60</v>
      </c>
      <c r="F996">
        <v>38924</v>
      </c>
      <c r="G996">
        <v>38926.455837115143</v>
      </c>
      <c r="H996">
        <f>ROUND(Database[[#This Row],[VIAGEM]]-Database[[#This Row],[ORDEM]],0)</f>
        <v>2</v>
      </c>
      <c r="I996">
        <v>0</v>
      </c>
      <c r="J996" t="s">
        <v>78</v>
      </c>
      <c r="K996" t="s">
        <v>100</v>
      </c>
      <c r="L996" t="s">
        <v>81</v>
      </c>
      <c r="M996">
        <v>500</v>
      </c>
    </row>
    <row r="997" spans="1:13">
      <c r="A997">
        <v>2006</v>
      </c>
      <c r="B997" t="s">
        <v>145</v>
      </c>
      <c r="C997" t="s">
        <v>61</v>
      </c>
      <c r="D997" t="s">
        <v>48</v>
      </c>
      <c r="E997" t="s">
        <v>62</v>
      </c>
      <c r="F997">
        <v>38740</v>
      </c>
      <c r="G997">
        <v>38749.124589084859</v>
      </c>
      <c r="H997">
        <f>ROUND(Database[[#This Row],[VIAGEM]]-Database[[#This Row],[ORDEM]],0)</f>
        <v>9</v>
      </c>
      <c r="I997">
        <v>0</v>
      </c>
      <c r="J997" t="s">
        <v>76</v>
      </c>
      <c r="K997" t="s">
        <v>113</v>
      </c>
      <c r="L997" t="s">
        <v>139</v>
      </c>
      <c r="M997">
        <v>550000</v>
      </c>
    </row>
    <row r="998" spans="1:13">
      <c r="A998">
        <v>2006</v>
      </c>
      <c r="B998" t="s">
        <v>146</v>
      </c>
      <c r="C998" t="s">
        <v>25</v>
      </c>
      <c r="D998" t="s">
        <v>45</v>
      </c>
      <c r="E998" t="s">
        <v>63</v>
      </c>
      <c r="F998">
        <v>39024</v>
      </c>
      <c r="G998">
        <v>39030.184476248331</v>
      </c>
      <c r="H998">
        <f>ROUND(Database[[#This Row],[VIAGEM]]-Database[[#This Row],[ORDEM]],0)</f>
        <v>6</v>
      </c>
      <c r="I998">
        <v>1</v>
      </c>
      <c r="J998" t="s">
        <v>70</v>
      </c>
      <c r="K998" t="s">
        <v>91</v>
      </c>
      <c r="L998" t="s">
        <v>82</v>
      </c>
      <c r="M998">
        <v>2000</v>
      </c>
    </row>
    <row r="999" spans="1:13">
      <c r="A999">
        <v>2006</v>
      </c>
      <c r="B999" t="s">
        <v>148</v>
      </c>
      <c r="C999" t="s">
        <v>59</v>
      </c>
      <c r="D999" t="s">
        <v>50</v>
      </c>
      <c r="E999" t="s">
        <v>62</v>
      </c>
      <c r="F999">
        <v>39055</v>
      </c>
      <c r="G999">
        <v>39056.19159062556</v>
      </c>
      <c r="H999">
        <f>ROUND(Database[[#This Row],[VIAGEM]]-Database[[#This Row],[ORDEM]],0)</f>
        <v>1</v>
      </c>
      <c r="I999">
        <v>1</v>
      </c>
      <c r="J999" t="s">
        <v>78</v>
      </c>
      <c r="K999" t="s">
        <v>101</v>
      </c>
      <c r="L999" t="s">
        <v>81</v>
      </c>
      <c r="M999">
        <v>1500</v>
      </c>
    </row>
    <row r="1000" spans="1:13">
      <c r="A1000">
        <v>2006</v>
      </c>
      <c r="B1000" t="s">
        <v>148</v>
      </c>
      <c r="C1000" t="s">
        <v>58</v>
      </c>
      <c r="D1000" t="s">
        <v>105</v>
      </c>
      <c r="E1000" t="s">
        <v>61</v>
      </c>
      <c r="F1000">
        <v>39075</v>
      </c>
      <c r="G1000">
        <v>39076.088883267919</v>
      </c>
      <c r="H1000">
        <f>ROUND(Database[[#This Row],[VIAGEM]]-Database[[#This Row],[ORDEM]],0)</f>
        <v>1</v>
      </c>
      <c r="I1000">
        <v>1</v>
      </c>
      <c r="J1000" t="s">
        <v>80</v>
      </c>
      <c r="K1000" t="s">
        <v>88</v>
      </c>
      <c r="L1000" t="s">
        <v>138</v>
      </c>
      <c r="M1000">
        <v>20</v>
      </c>
    </row>
    <row r="1001" spans="1:13">
      <c r="A1001">
        <v>2006</v>
      </c>
      <c r="B1001" t="s">
        <v>149</v>
      </c>
      <c r="C1001" t="s">
        <v>60</v>
      </c>
      <c r="D1001" t="s">
        <v>49</v>
      </c>
      <c r="E1001" t="s">
        <v>57</v>
      </c>
      <c r="F1001">
        <v>38949</v>
      </c>
      <c r="G1001">
        <v>38949.252821037553</v>
      </c>
      <c r="H1001">
        <f>ROUND(Database[[#This Row],[VIAGEM]]-Database[[#This Row],[ORDEM]],0)</f>
        <v>0</v>
      </c>
      <c r="I1001">
        <v>0</v>
      </c>
      <c r="J1001" t="s">
        <v>71</v>
      </c>
      <c r="K1001" t="s">
        <v>103</v>
      </c>
      <c r="L1001" t="s">
        <v>84</v>
      </c>
      <c r="M1001">
        <v>87000</v>
      </c>
    </row>
    <row r="1002" spans="1:13">
      <c r="A1002">
        <v>2006</v>
      </c>
      <c r="B1002" t="s">
        <v>153</v>
      </c>
      <c r="C1002" t="s">
        <v>25</v>
      </c>
      <c r="D1002" t="s">
        <v>45</v>
      </c>
      <c r="E1002" t="s">
        <v>61</v>
      </c>
      <c r="F1002">
        <v>38904</v>
      </c>
      <c r="G1002">
        <v>38906.526238211962</v>
      </c>
      <c r="H1002">
        <f>ROUND(Database[[#This Row],[VIAGEM]]-Database[[#This Row],[ORDEM]],0)</f>
        <v>3</v>
      </c>
      <c r="I1002">
        <v>1</v>
      </c>
      <c r="J1002" t="s">
        <v>76</v>
      </c>
      <c r="K1002" t="s">
        <v>113</v>
      </c>
      <c r="L1002" t="s">
        <v>139</v>
      </c>
      <c r="M1002">
        <v>1570000</v>
      </c>
    </row>
    <row r="1003" spans="1:13">
      <c r="A1003">
        <v>2006</v>
      </c>
      <c r="B1003" t="s">
        <v>148</v>
      </c>
      <c r="C1003" t="s">
        <v>61</v>
      </c>
      <c r="D1003" t="s">
        <v>48</v>
      </c>
      <c r="E1003" t="s">
        <v>59</v>
      </c>
      <c r="F1003">
        <v>39068</v>
      </c>
      <c r="G1003">
        <v>39076.335503874419</v>
      </c>
      <c r="H1003">
        <f>ROUND(Database[[#This Row],[VIAGEM]]-Database[[#This Row],[ORDEM]],0)</f>
        <v>8</v>
      </c>
      <c r="I1003">
        <v>0</v>
      </c>
      <c r="J1003" t="s">
        <v>72</v>
      </c>
      <c r="K1003" t="s">
        <v>109</v>
      </c>
      <c r="L1003" t="s">
        <v>85</v>
      </c>
      <c r="M1003">
        <v>24000</v>
      </c>
    </row>
    <row r="1004" spans="1:13">
      <c r="A1004">
        <v>2006</v>
      </c>
      <c r="B1004" t="s">
        <v>149</v>
      </c>
      <c r="C1004" t="s">
        <v>62</v>
      </c>
      <c r="D1004" t="s">
        <v>47</v>
      </c>
      <c r="E1004" t="s">
        <v>58</v>
      </c>
      <c r="F1004">
        <v>38943</v>
      </c>
      <c r="G1004">
        <v>38949.060514112462</v>
      </c>
      <c r="H1004">
        <f>ROUND(Database[[#This Row],[VIAGEM]]-Database[[#This Row],[ORDEM]],0)</f>
        <v>6</v>
      </c>
      <c r="I1004">
        <v>1</v>
      </c>
      <c r="J1004" t="s">
        <v>80</v>
      </c>
      <c r="K1004" t="s">
        <v>89</v>
      </c>
      <c r="L1004" t="s">
        <v>81</v>
      </c>
      <c r="M1004">
        <v>1000</v>
      </c>
    </row>
    <row r="1005" spans="1:13">
      <c r="A1005">
        <v>2006</v>
      </c>
      <c r="B1005" t="s">
        <v>154</v>
      </c>
      <c r="C1005" t="s">
        <v>63</v>
      </c>
      <c r="D1005" t="s">
        <v>46</v>
      </c>
      <c r="E1005" t="s">
        <v>57</v>
      </c>
      <c r="F1005">
        <v>38757</v>
      </c>
      <c r="G1005">
        <v>38760.359849603119</v>
      </c>
      <c r="H1005">
        <f>ROUND(Database[[#This Row],[VIAGEM]]-Database[[#This Row],[ORDEM]],0)</f>
        <v>3</v>
      </c>
      <c r="I1005">
        <v>0</v>
      </c>
      <c r="J1005" t="s">
        <v>70</v>
      </c>
      <c r="K1005" t="s">
        <v>90</v>
      </c>
      <c r="L1005" t="s">
        <v>82</v>
      </c>
      <c r="M1005">
        <v>1000</v>
      </c>
    </row>
    <row r="1006" spans="1:13">
      <c r="A1006">
        <v>2006</v>
      </c>
      <c r="B1006" t="s">
        <v>149</v>
      </c>
      <c r="C1006" t="s">
        <v>58</v>
      </c>
      <c r="D1006" t="s">
        <v>105</v>
      </c>
      <c r="E1006" t="s">
        <v>61</v>
      </c>
      <c r="F1006">
        <v>38938</v>
      </c>
      <c r="G1006">
        <v>38939.964089344132</v>
      </c>
      <c r="H1006">
        <f>ROUND(Database[[#This Row],[VIAGEM]]-Database[[#This Row],[ORDEM]],0)</f>
        <v>2</v>
      </c>
      <c r="I1006">
        <v>1</v>
      </c>
      <c r="J1006" t="s">
        <v>136</v>
      </c>
      <c r="K1006" t="s">
        <v>94</v>
      </c>
      <c r="L1006" t="s">
        <v>83</v>
      </c>
      <c r="M1006">
        <v>400</v>
      </c>
    </row>
    <row r="1007" spans="1:13">
      <c r="A1007">
        <v>2006</v>
      </c>
      <c r="B1007" t="s">
        <v>155</v>
      </c>
      <c r="C1007" t="s">
        <v>57</v>
      </c>
      <c r="D1007" t="s">
        <v>51</v>
      </c>
      <c r="E1007" t="s">
        <v>56</v>
      </c>
      <c r="F1007">
        <v>38966</v>
      </c>
      <c r="G1007">
        <v>38968.691542431217</v>
      </c>
      <c r="H1007">
        <f>ROUND(Database[[#This Row],[VIAGEM]]-Database[[#This Row],[ORDEM]],0)</f>
        <v>3</v>
      </c>
      <c r="I1007">
        <v>0</v>
      </c>
      <c r="J1007" t="s">
        <v>136</v>
      </c>
      <c r="K1007" t="s">
        <v>95</v>
      </c>
      <c r="L1007" t="s">
        <v>83</v>
      </c>
      <c r="M1007">
        <v>300</v>
      </c>
    </row>
    <row r="1008" spans="1:13">
      <c r="A1008">
        <v>2006</v>
      </c>
      <c r="B1008" t="s">
        <v>145</v>
      </c>
      <c r="C1008" t="s">
        <v>25</v>
      </c>
      <c r="D1008" t="s">
        <v>45</v>
      </c>
      <c r="E1008" t="s">
        <v>58</v>
      </c>
      <c r="F1008">
        <v>38740</v>
      </c>
      <c r="G1008">
        <v>38743.083555624464</v>
      </c>
      <c r="H1008">
        <f>ROUND(Database[[#This Row],[VIAGEM]]-Database[[#This Row],[ORDEM]],0)</f>
        <v>3</v>
      </c>
      <c r="I1008">
        <v>1</v>
      </c>
      <c r="J1008" t="s">
        <v>74</v>
      </c>
      <c r="K1008" t="s">
        <v>98</v>
      </c>
      <c r="L1008" t="s">
        <v>83</v>
      </c>
      <c r="M1008">
        <v>300</v>
      </c>
    </row>
    <row r="1009" spans="1:13">
      <c r="A1009">
        <v>2006</v>
      </c>
      <c r="B1009" t="s">
        <v>148</v>
      </c>
      <c r="C1009" t="s">
        <v>56</v>
      </c>
      <c r="D1009" t="s">
        <v>52</v>
      </c>
      <c r="E1009" t="s">
        <v>62</v>
      </c>
      <c r="F1009">
        <v>39069</v>
      </c>
      <c r="G1009">
        <v>39069.580886993499</v>
      </c>
      <c r="H1009">
        <f>ROUND(Database[[#This Row],[VIAGEM]]-Database[[#This Row],[ORDEM]],0)</f>
        <v>1</v>
      </c>
      <c r="I1009">
        <v>0</v>
      </c>
      <c r="J1009" t="s">
        <v>71</v>
      </c>
      <c r="K1009" t="s">
        <v>102</v>
      </c>
      <c r="L1009" t="s">
        <v>84</v>
      </c>
      <c r="M1009">
        <v>60000</v>
      </c>
    </row>
    <row r="1010" spans="1:13">
      <c r="A1010">
        <v>2006</v>
      </c>
      <c r="B1010" t="s">
        <v>150</v>
      </c>
      <c r="C1010" t="s">
        <v>63</v>
      </c>
      <c r="D1010" t="s">
        <v>46</v>
      </c>
      <c r="E1010" t="s">
        <v>56</v>
      </c>
      <c r="F1010">
        <v>38858</v>
      </c>
      <c r="G1010">
        <v>38858.815449769791</v>
      </c>
      <c r="H1010">
        <f>ROUND(Database[[#This Row],[VIAGEM]]-Database[[#This Row],[ORDEM]],0)</f>
        <v>1</v>
      </c>
      <c r="I1010">
        <v>0</v>
      </c>
      <c r="J1010" t="s">
        <v>74</v>
      </c>
      <c r="K1010" t="s">
        <v>97</v>
      </c>
      <c r="L1010" t="s">
        <v>83</v>
      </c>
      <c r="M1010">
        <v>200</v>
      </c>
    </row>
    <row r="1011" spans="1:13">
      <c r="A1011">
        <v>2006</v>
      </c>
      <c r="B1011" t="s">
        <v>155</v>
      </c>
      <c r="C1011" t="s">
        <v>57</v>
      </c>
      <c r="D1011" t="s">
        <v>51</v>
      </c>
      <c r="E1011" t="s">
        <v>25</v>
      </c>
      <c r="F1011">
        <v>38976</v>
      </c>
      <c r="G1011">
        <v>38976.475387527156</v>
      </c>
      <c r="H1011">
        <f>ROUND(Database[[#This Row],[VIAGEM]]-Database[[#This Row],[ORDEM]],0)</f>
        <v>0</v>
      </c>
      <c r="I1011">
        <v>1</v>
      </c>
      <c r="J1011" t="s">
        <v>73</v>
      </c>
      <c r="K1011" t="s">
        <v>107</v>
      </c>
      <c r="L1011" t="s">
        <v>83</v>
      </c>
      <c r="M1011">
        <v>500</v>
      </c>
    </row>
    <row r="1012" spans="1:13">
      <c r="A1012">
        <v>2006</v>
      </c>
      <c r="B1012" t="s">
        <v>151</v>
      </c>
      <c r="C1012" t="s">
        <v>59</v>
      </c>
      <c r="D1012" t="s">
        <v>50</v>
      </c>
      <c r="E1012" t="s">
        <v>25</v>
      </c>
      <c r="F1012">
        <v>38793</v>
      </c>
      <c r="G1012">
        <v>38798.229780400936</v>
      </c>
      <c r="H1012">
        <f>ROUND(Database[[#This Row],[VIAGEM]]-Database[[#This Row],[ORDEM]],0)</f>
        <v>5</v>
      </c>
      <c r="I1012">
        <v>0</v>
      </c>
      <c r="J1012" t="s">
        <v>72</v>
      </c>
      <c r="K1012" t="s">
        <v>111</v>
      </c>
      <c r="L1012" t="s">
        <v>85</v>
      </c>
      <c r="M1012">
        <v>44000</v>
      </c>
    </row>
    <row r="1013" spans="1:13">
      <c r="A1013">
        <v>2006</v>
      </c>
      <c r="B1013" t="s">
        <v>155</v>
      </c>
      <c r="C1013" t="s">
        <v>60</v>
      </c>
      <c r="D1013" t="s">
        <v>49</v>
      </c>
      <c r="E1013" t="s">
        <v>62</v>
      </c>
      <c r="F1013">
        <v>38961</v>
      </c>
      <c r="G1013">
        <v>38969.635667826755</v>
      </c>
      <c r="H1013">
        <f>ROUND(Database[[#This Row],[VIAGEM]]-Database[[#This Row],[ORDEM]],0)</f>
        <v>9</v>
      </c>
      <c r="I1013">
        <v>0</v>
      </c>
      <c r="J1013" t="s">
        <v>71</v>
      </c>
      <c r="K1013" t="s">
        <v>102</v>
      </c>
      <c r="L1013" t="s">
        <v>84</v>
      </c>
      <c r="M1013">
        <v>80000</v>
      </c>
    </row>
    <row r="1014" spans="1:13">
      <c r="A1014">
        <v>2006</v>
      </c>
      <c r="B1014" t="s">
        <v>151</v>
      </c>
      <c r="C1014" t="s">
        <v>60</v>
      </c>
      <c r="D1014" t="s">
        <v>49</v>
      </c>
      <c r="E1014" t="s">
        <v>61</v>
      </c>
      <c r="F1014">
        <v>38785</v>
      </c>
      <c r="G1014">
        <v>38790.680613824785</v>
      </c>
      <c r="H1014">
        <f>ROUND(Database[[#This Row],[VIAGEM]]-Database[[#This Row],[ORDEM]],0)</f>
        <v>6</v>
      </c>
      <c r="I1014">
        <v>1</v>
      </c>
      <c r="J1014" t="s">
        <v>72</v>
      </c>
      <c r="K1014" t="s">
        <v>110</v>
      </c>
      <c r="L1014" t="s">
        <v>85</v>
      </c>
      <c r="M1014">
        <v>21000</v>
      </c>
    </row>
    <row r="1015" spans="1:13">
      <c r="A1015">
        <v>2006</v>
      </c>
      <c r="B1015" t="s">
        <v>145</v>
      </c>
      <c r="C1015" t="s">
        <v>63</v>
      </c>
      <c r="D1015" t="s">
        <v>46</v>
      </c>
      <c r="E1015" t="s">
        <v>56</v>
      </c>
      <c r="F1015">
        <v>38742</v>
      </c>
      <c r="G1015">
        <v>38751.037699650798</v>
      </c>
      <c r="H1015">
        <f>ROUND(Database[[#This Row],[VIAGEM]]-Database[[#This Row],[ORDEM]],0)</f>
        <v>9</v>
      </c>
      <c r="I1015">
        <v>1</v>
      </c>
      <c r="J1015" t="s">
        <v>78</v>
      </c>
      <c r="K1015" t="s">
        <v>100</v>
      </c>
      <c r="L1015" t="s">
        <v>81</v>
      </c>
      <c r="M1015">
        <v>1000</v>
      </c>
    </row>
    <row r="1016" spans="1:13">
      <c r="A1016">
        <v>2006</v>
      </c>
      <c r="B1016" t="s">
        <v>152</v>
      </c>
      <c r="C1016" t="s">
        <v>62</v>
      </c>
      <c r="D1016" t="s">
        <v>47</v>
      </c>
      <c r="E1016" t="s">
        <v>25</v>
      </c>
      <c r="F1016">
        <v>39007</v>
      </c>
      <c r="G1016">
        <v>39013.631616206592</v>
      </c>
      <c r="H1016">
        <f>ROUND(Database[[#This Row],[VIAGEM]]-Database[[#This Row],[ORDEM]],0)</f>
        <v>7</v>
      </c>
      <c r="I1016">
        <v>0</v>
      </c>
      <c r="J1016" t="s">
        <v>70</v>
      </c>
      <c r="K1016" t="s">
        <v>91</v>
      </c>
      <c r="L1016" t="s">
        <v>82</v>
      </c>
      <c r="M1016">
        <v>2000</v>
      </c>
    </row>
    <row r="1017" spans="1:13">
      <c r="A1017">
        <v>2006</v>
      </c>
      <c r="B1017" t="s">
        <v>149</v>
      </c>
      <c r="C1017" t="s">
        <v>57</v>
      </c>
      <c r="D1017" t="s">
        <v>51</v>
      </c>
      <c r="E1017" t="s">
        <v>61</v>
      </c>
      <c r="F1017">
        <v>38948</v>
      </c>
      <c r="G1017">
        <v>38957.973140954367</v>
      </c>
      <c r="H1017">
        <f>ROUND(Database[[#This Row],[VIAGEM]]-Database[[#This Row],[ORDEM]],0)</f>
        <v>10</v>
      </c>
      <c r="I1017">
        <v>1</v>
      </c>
      <c r="J1017" t="s">
        <v>71</v>
      </c>
      <c r="K1017" t="s">
        <v>103</v>
      </c>
      <c r="L1017" t="s">
        <v>84</v>
      </c>
      <c r="M1017">
        <v>54000</v>
      </c>
    </row>
    <row r="1018" spans="1:13">
      <c r="A1018">
        <v>2006</v>
      </c>
      <c r="B1018" t="s">
        <v>154</v>
      </c>
      <c r="C1018" t="s">
        <v>58</v>
      </c>
      <c r="D1018" t="s">
        <v>105</v>
      </c>
      <c r="E1018" t="s">
        <v>62</v>
      </c>
      <c r="F1018">
        <v>38772</v>
      </c>
      <c r="G1018">
        <v>38779.29859741238</v>
      </c>
      <c r="H1018">
        <f>ROUND(Database[[#This Row],[VIAGEM]]-Database[[#This Row],[ORDEM]],0)</f>
        <v>7</v>
      </c>
      <c r="I1018">
        <v>1</v>
      </c>
      <c r="J1018" t="s">
        <v>72</v>
      </c>
      <c r="K1018" t="s">
        <v>111</v>
      </c>
      <c r="L1018" t="s">
        <v>85</v>
      </c>
      <c r="M1018">
        <v>36000</v>
      </c>
    </row>
    <row r="1019" spans="1:13">
      <c r="A1019">
        <v>2006</v>
      </c>
      <c r="B1019" t="s">
        <v>148</v>
      </c>
      <c r="C1019" t="s">
        <v>57</v>
      </c>
      <c r="D1019" t="s">
        <v>51</v>
      </c>
      <c r="E1019" t="s">
        <v>61</v>
      </c>
      <c r="F1019">
        <v>39065</v>
      </c>
      <c r="G1019">
        <v>39069.242727789751</v>
      </c>
      <c r="H1019">
        <f>ROUND(Database[[#This Row],[VIAGEM]]-Database[[#This Row],[ORDEM]],0)</f>
        <v>4</v>
      </c>
      <c r="I1019">
        <v>1</v>
      </c>
      <c r="J1019" t="s">
        <v>80</v>
      </c>
      <c r="K1019" t="s">
        <v>89</v>
      </c>
      <c r="L1019" t="s">
        <v>81</v>
      </c>
      <c r="M1019">
        <v>2000</v>
      </c>
    </row>
    <row r="1020" spans="1:13">
      <c r="A1020">
        <v>2006</v>
      </c>
      <c r="B1020" t="s">
        <v>153</v>
      </c>
      <c r="C1020" t="s">
        <v>59</v>
      </c>
      <c r="D1020" t="s">
        <v>50</v>
      </c>
      <c r="E1020" t="s">
        <v>61</v>
      </c>
      <c r="F1020">
        <v>38916</v>
      </c>
      <c r="G1020">
        <v>38922.151828816161</v>
      </c>
      <c r="H1020">
        <f>ROUND(Database[[#This Row],[VIAGEM]]-Database[[#This Row],[ORDEM]],0)</f>
        <v>6</v>
      </c>
      <c r="I1020">
        <v>1</v>
      </c>
      <c r="J1020" t="s">
        <v>72</v>
      </c>
      <c r="K1020" t="s">
        <v>110</v>
      </c>
      <c r="L1020" t="s">
        <v>85</v>
      </c>
      <c r="M1020">
        <v>45000</v>
      </c>
    </row>
    <row r="1021" spans="1:13">
      <c r="A1021">
        <v>2006</v>
      </c>
      <c r="B1021" t="s">
        <v>156</v>
      </c>
      <c r="C1021" t="s">
        <v>63</v>
      </c>
      <c r="D1021" t="s">
        <v>46</v>
      </c>
      <c r="E1021" t="s">
        <v>61</v>
      </c>
      <c r="F1021">
        <v>38822</v>
      </c>
      <c r="G1021">
        <v>38828.795019554032</v>
      </c>
      <c r="H1021">
        <f>ROUND(Database[[#This Row],[VIAGEM]]-Database[[#This Row],[ORDEM]],0)</f>
        <v>7</v>
      </c>
      <c r="I1021">
        <v>0</v>
      </c>
      <c r="J1021" t="s">
        <v>80</v>
      </c>
      <c r="K1021" t="s">
        <v>89</v>
      </c>
      <c r="L1021" t="s">
        <v>81</v>
      </c>
      <c r="M1021">
        <v>2500</v>
      </c>
    </row>
    <row r="1022" spans="1:13">
      <c r="A1022">
        <v>2006</v>
      </c>
      <c r="B1022" t="s">
        <v>146</v>
      </c>
      <c r="C1022" t="s">
        <v>57</v>
      </c>
      <c r="D1022" t="s">
        <v>51</v>
      </c>
      <c r="E1022" t="s">
        <v>61</v>
      </c>
      <c r="F1022">
        <v>39037</v>
      </c>
      <c r="G1022">
        <v>39045.014192639843</v>
      </c>
      <c r="H1022">
        <f>ROUND(Database[[#This Row],[VIAGEM]]-Database[[#This Row],[ORDEM]],0)</f>
        <v>8</v>
      </c>
      <c r="I1022">
        <v>0</v>
      </c>
      <c r="J1022" t="s">
        <v>71</v>
      </c>
      <c r="K1022" t="s">
        <v>103</v>
      </c>
      <c r="L1022" t="s">
        <v>84</v>
      </c>
      <c r="M1022">
        <v>56000</v>
      </c>
    </row>
    <row r="1023" spans="1:13">
      <c r="A1023">
        <v>2006</v>
      </c>
      <c r="B1023" t="s">
        <v>146</v>
      </c>
      <c r="C1023" t="s">
        <v>57</v>
      </c>
      <c r="D1023" t="s">
        <v>51</v>
      </c>
      <c r="E1023" t="s">
        <v>59</v>
      </c>
      <c r="F1023">
        <v>39031</v>
      </c>
      <c r="G1023">
        <v>39038.201823432326</v>
      </c>
      <c r="H1023">
        <f>ROUND(Database[[#This Row],[VIAGEM]]-Database[[#This Row],[ORDEM]],0)</f>
        <v>7</v>
      </c>
      <c r="I1023">
        <v>1</v>
      </c>
      <c r="J1023" t="s">
        <v>73</v>
      </c>
      <c r="K1023" t="s">
        <v>108</v>
      </c>
      <c r="L1023" t="s">
        <v>83</v>
      </c>
      <c r="M1023">
        <v>500</v>
      </c>
    </row>
    <row r="1024" spans="1:13">
      <c r="A1024">
        <v>2006</v>
      </c>
      <c r="B1024" t="s">
        <v>150</v>
      </c>
      <c r="C1024" t="s">
        <v>25</v>
      </c>
      <c r="D1024" t="s">
        <v>45</v>
      </c>
      <c r="E1024" t="s">
        <v>58</v>
      </c>
      <c r="F1024">
        <v>38857</v>
      </c>
      <c r="G1024">
        <v>38866.085934085211</v>
      </c>
      <c r="H1024">
        <f>ROUND(Database[[#This Row],[VIAGEM]]-Database[[#This Row],[ORDEM]],0)</f>
        <v>9</v>
      </c>
      <c r="I1024">
        <v>1</v>
      </c>
      <c r="J1024" t="s">
        <v>136</v>
      </c>
      <c r="K1024" t="s">
        <v>93</v>
      </c>
      <c r="L1024" t="s">
        <v>83</v>
      </c>
      <c r="M1024">
        <v>500</v>
      </c>
    </row>
    <row r="1025" spans="1:13">
      <c r="A1025">
        <v>2006</v>
      </c>
      <c r="B1025" t="s">
        <v>145</v>
      </c>
      <c r="C1025" t="s">
        <v>61</v>
      </c>
      <c r="D1025" t="s">
        <v>48</v>
      </c>
      <c r="E1025" t="s">
        <v>25</v>
      </c>
      <c r="F1025">
        <v>38718</v>
      </c>
      <c r="G1025">
        <v>38723.185014315619</v>
      </c>
      <c r="H1025">
        <f>ROUND(Database[[#This Row],[VIAGEM]]-Database[[#This Row],[ORDEM]],0)</f>
        <v>5</v>
      </c>
      <c r="I1025">
        <v>0</v>
      </c>
      <c r="J1025" t="s">
        <v>78</v>
      </c>
      <c r="K1025" t="s">
        <v>101</v>
      </c>
      <c r="L1025" t="s">
        <v>81</v>
      </c>
      <c r="M1025">
        <v>500</v>
      </c>
    </row>
    <row r="1026" spans="1:13">
      <c r="A1026">
        <v>2006</v>
      </c>
      <c r="B1026" t="s">
        <v>148</v>
      </c>
      <c r="C1026" t="s">
        <v>58</v>
      </c>
      <c r="D1026" t="s">
        <v>105</v>
      </c>
      <c r="E1026" t="s">
        <v>56</v>
      </c>
      <c r="F1026">
        <v>39055</v>
      </c>
      <c r="G1026">
        <v>39059.305208592108</v>
      </c>
      <c r="H1026">
        <f>ROUND(Database[[#This Row],[VIAGEM]]-Database[[#This Row],[ORDEM]],0)</f>
        <v>4</v>
      </c>
      <c r="I1026">
        <v>1</v>
      </c>
      <c r="J1026" t="s">
        <v>72</v>
      </c>
      <c r="K1026" t="s">
        <v>110</v>
      </c>
      <c r="L1026" t="s">
        <v>85</v>
      </c>
      <c r="M1026">
        <v>28000</v>
      </c>
    </row>
    <row r="1027" spans="1:13">
      <c r="A1027">
        <v>2006</v>
      </c>
      <c r="B1027" t="s">
        <v>148</v>
      </c>
      <c r="C1027" t="s">
        <v>61</v>
      </c>
      <c r="D1027" t="s">
        <v>48</v>
      </c>
      <c r="E1027" t="s">
        <v>57</v>
      </c>
      <c r="F1027">
        <v>39052</v>
      </c>
      <c r="G1027">
        <v>39061.758035129089</v>
      </c>
      <c r="H1027">
        <f>ROUND(Database[[#This Row],[VIAGEM]]-Database[[#This Row],[ORDEM]],0)</f>
        <v>10</v>
      </c>
      <c r="I1027">
        <v>0</v>
      </c>
      <c r="J1027" t="s">
        <v>78</v>
      </c>
      <c r="K1027" t="s">
        <v>100</v>
      </c>
      <c r="L1027" t="s">
        <v>81</v>
      </c>
      <c r="M1027">
        <v>500</v>
      </c>
    </row>
    <row r="1028" spans="1:13">
      <c r="A1028">
        <v>2006</v>
      </c>
      <c r="B1028" t="s">
        <v>145</v>
      </c>
      <c r="C1028" t="s">
        <v>60</v>
      </c>
      <c r="D1028" t="s">
        <v>49</v>
      </c>
      <c r="E1028" t="s">
        <v>59</v>
      </c>
      <c r="F1028">
        <v>38727</v>
      </c>
      <c r="G1028">
        <v>38734.579247579713</v>
      </c>
      <c r="H1028">
        <f>ROUND(Database[[#This Row],[VIAGEM]]-Database[[#This Row],[ORDEM]],0)</f>
        <v>8</v>
      </c>
      <c r="I1028">
        <v>0</v>
      </c>
      <c r="J1028" t="s">
        <v>78</v>
      </c>
      <c r="K1028" t="s">
        <v>99</v>
      </c>
      <c r="L1028" t="s">
        <v>81</v>
      </c>
      <c r="M1028">
        <v>1000</v>
      </c>
    </row>
    <row r="1029" spans="1:13">
      <c r="A1029">
        <v>2006</v>
      </c>
      <c r="B1029" t="s">
        <v>154</v>
      </c>
      <c r="C1029" t="s">
        <v>58</v>
      </c>
      <c r="D1029" t="s">
        <v>105</v>
      </c>
      <c r="E1029" t="s">
        <v>63</v>
      </c>
      <c r="F1029">
        <v>38770</v>
      </c>
      <c r="G1029">
        <v>38779.0051454364</v>
      </c>
      <c r="H1029">
        <f>ROUND(Database[[#This Row],[VIAGEM]]-Database[[#This Row],[ORDEM]],0)</f>
        <v>9</v>
      </c>
      <c r="I1029">
        <v>0</v>
      </c>
      <c r="J1029" t="s">
        <v>74</v>
      </c>
      <c r="K1029" t="s">
        <v>97</v>
      </c>
      <c r="L1029" t="s">
        <v>83</v>
      </c>
      <c r="M1029">
        <v>500</v>
      </c>
    </row>
    <row r="1030" spans="1:13">
      <c r="A1030">
        <v>2006</v>
      </c>
      <c r="B1030" t="s">
        <v>146</v>
      </c>
      <c r="C1030" t="s">
        <v>62</v>
      </c>
      <c r="D1030" t="s">
        <v>47</v>
      </c>
      <c r="E1030" t="s">
        <v>59</v>
      </c>
      <c r="F1030">
        <v>39047</v>
      </c>
      <c r="G1030">
        <v>39052.12297608512</v>
      </c>
      <c r="H1030">
        <f>ROUND(Database[[#This Row],[VIAGEM]]-Database[[#This Row],[ORDEM]],0)</f>
        <v>5</v>
      </c>
      <c r="I1030">
        <v>1</v>
      </c>
      <c r="J1030" t="s">
        <v>74</v>
      </c>
      <c r="K1030" t="s">
        <v>96</v>
      </c>
      <c r="L1030" t="s">
        <v>83</v>
      </c>
      <c r="M1030">
        <v>500</v>
      </c>
    </row>
    <row r="1031" spans="1:13">
      <c r="A1031">
        <v>2006</v>
      </c>
      <c r="B1031" t="s">
        <v>145</v>
      </c>
      <c r="C1031" t="s">
        <v>56</v>
      </c>
      <c r="D1031" t="s">
        <v>52</v>
      </c>
      <c r="E1031" t="s">
        <v>62</v>
      </c>
      <c r="F1031">
        <v>38743</v>
      </c>
      <c r="G1031">
        <v>38750.929430785436</v>
      </c>
      <c r="H1031">
        <f>ROUND(Database[[#This Row],[VIAGEM]]-Database[[#This Row],[ORDEM]],0)</f>
        <v>8</v>
      </c>
      <c r="I1031">
        <v>0</v>
      </c>
      <c r="J1031" t="s">
        <v>78</v>
      </c>
      <c r="K1031" t="s">
        <v>99</v>
      </c>
      <c r="L1031" t="s">
        <v>81</v>
      </c>
      <c r="M1031">
        <v>1500</v>
      </c>
    </row>
    <row r="1032" spans="1:13">
      <c r="A1032">
        <v>2006</v>
      </c>
      <c r="B1032" t="s">
        <v>149</v>
      </c>
      <c r="C1032" t="s">
        <v>61</v>
      </c>
      <c r="D1032" t="s">
        <v>48</v>
      </c>
      <c r="E1032" t="s">
        <v>62</v>
      </c>
      <c r="F1032">
        <v>38932</v>
      </c>
      <c r="G1032">
        <v>38939.261199455752</v>
      </c>
      <c r="H1032">
        <f>ROUND(Database[[#This Row],[VIAGEM]]-Database[[#This Row],[ORDEM]],0)</f>
        <v>7</v>
      </c>
      <c r="I1032">
        <v>0</v>
      </c>
      <c r="J1032" t="s">
        <v>78</v>
      </c>
      <c r="K1032" t="s">
        <v>101</v>
      </c>
      <c r="L1032" t="s">
        <v>81</v>
      </c>
      <c r="M1032">
        <v>2000</v>
      </c>
    </row>
    <row r="1033" spans="1:13">
      <c r="A1033">
        <v>2006</v>
      </c>
      <c r="B1033" t="s">
        <v>145</v>
      </c>
      <c r="C1033" t="s">
        <v>25</v>
      </c>
      <c r="D1033" t="s">
        <v>45</v>
      </c>
      <c r="E1033" t="s">
        <v>59</v>
      </c>
      <c r="F1033">
        <v>38742</v>
      </c>
      <c r="G1033">
        <v>38743.781734645352</v>
      </c>
      <c r="H1033">
        <f>ROUND(Database[[#This Row],[VIAGEM]]-Database[[#This Row],[ORDEM]],0)</f>
        <v>2</v>
      </c>
      <c r="I1033">
        <v>0</v>
      </c>
      <c r="J1033" t="s">
        <v>80</v>
      </c>
      <c r="K1033" t="s">
        <v>88</v>
      </c>
      <c r="L1033" t="s">
        <v>138</v>
      </c>
      <c r="M1033">
        <v>40</v>
      </c>
    </row>
    <row r="1034" spans="1:13">
      <c r="A1034">
        <v>2006</v>
      </c>
      <c r="B1034" t="s">
        <v>155</v>
      </c>
      <c r="C1034" t="s">
        <v>60</v>
      </c>
      <c r="D1034" t="s">
        <v>49</v>
      </c>
      <c r="E1034" t="s">
        <v>57</v>
      </c>
      <c r="F1034">
        <v>38986</v>
      </c>
      <c r="G1034">
        <v>38989.670286991757</v>
      </c>
      <c r="H1034">
        <f>ROUND(Database[[#This Row],[VIAGEM]]-Database[[#This Row],[ORDEM]],0)</f>
        <v>4</v>
      </c>
      <c r="I1034">
        <v>1</v>
      </c>
      <c r="J1034" t="s">
        <v>70</v>
      </c>
      <c r="K1034" t="s">
        <v>91</v>
      </c>
      <c r="L1034" t="s">
        <v>82</v>
      </c>
      <c r="M1034">
        <v>1000</v>
      </c>
    </row>
    <row r="1035" spans="1:13">
      <c r="A1035">
        <v>2006</v>
      </c>
      <c r="B1035" t="s">
        <v>146</v>
      </c>
      <c r="C1035" t="s">
        <v>57</v>
      </c>
      <c r="D1035" t="s">
        <v>51</v>
      </c>
      <c r="E1035" t="s">
        <v>60</v>
      </c>
      <c r="F1035">
        <v>39042</v>
      </c>
      <c r="G1035">
        <v>39043.825524366228</v>
      </c>
      <c r="H1035">
        <f>ROUND(Database[[#This Row],[VIAGEM]]-Database[[#This Row],[ORDEM]],0)</f>
        <v>2</v>
      </c>
      <c r="I1035">
        <v>1</v>
      </c>
      <c r="J1035" t="s">
        <v>78</v>
      </c>
      <c r="K1035" t="s">
        <v>100</v>
      </c>
      <c r="L1035" t="s">
        <v>81</v>
      </c>
      <c r="M1035">
        <v>500</v>
      </c>
    </row>
    <row r="1036" spans="1:13">
      <c r="A1036">
        <v>2006</v>
      </c>
      <c r="B1036" t="s">
        <v>150</v>
      </c>
      <c r="C1036" t="s">
        <v>62</v>
      </c>
      <c r="D1036" t="s">
        <v>47</v>
      </c>
      <c r="E1036" t="s">
        <v>63</v>
      </c>
      <c r="F1036">
        <v>38846</v>
      </c>
      <c r="G1036">
        <v>38853.563405751629</v>
      </c>
      <c r="H1036">
        <f>ROUND(Database[[#This Row],[VIAGEM]]-Database[[#This Row],[ORDEM]],0)</f>
        <v>8</v>
      </c>
      <c r="I1036">
        <v>1</v>
      </c>
      <c r="J1036" t="s">
        <v>136</v>
      </c>
      <c r="K1036" t="s">
        <v>95</v>
      </c>
      <c r="L1036" t="s">
        <v>83</v>
      </c>
      <c r="M1036">
        <v>400</v>
      </c>
    </row>
    <row r="1037" spans="1:13">
      <c r="A1037">
        <v>2006</v>
      </c>
      <c r="B1037" t="s">
        <v>146</v>
      </c>
      <c r="C1037" t="s">
        <v>59</v>
      </c>
      <c r="D1037" t="s">
        <v>50</v>
      </c>
      <c r="E1037" t="s">
        <v>57</v>
      </c>
      <c r="F1037">
        <v>39039</v>
      </c>
      <c r="G1037">
        <v>39043.880235678982</v>
      </c>
      <c r="H1037">
        <f>ROUND(Database[[#This Row],[VIAGEM]]-Database[[#This Row],[ORDEM]],0)</f>
        <v>5</v>
      </c>
      <c r="I1037">
        <v>1</v>
      </c>
      <c r="J1037" t="s">
        <v>74</v>
      </c>
      <c r="K1037" t="s">
        <v>98</v>
      </c>
      <c r="L1037" t="s">
        <v>83</v>
      </c>
      <c r="M1037">
        <v>100</v>
      </c>
    </row>
    <row r="1038" spans="1:13">
      <c r="A1038">
        <v>2006</v>
      </c>
      <c r="B1038" t="s">
        <v>155</v>
      </c>
      <c r="C1038" t="s">
        <v>62</v>
      </c>
      <c r="D1038" t="s">
        <v>47</v>
      </c>
      <c r="E1038" t="s">
        <v>25</v>
      </c>
      <c r="F1038">
        <v>38970</v>
      </c>
      <c r="G1038">
        <v>38976.560904849561</v>
      </c>
      <c r="H1038">
        <f>ROUND(Database[[#This Row],[VIAGEM]]-Database[[#This Row],[ORDEM]],0)</f>
        <v>7</v>
      </c>
      <c r="I1038">
        <v>0</v>
      </c>
      <c r="J1038" t="s">
        <v>72</v>
      </c>
      <c r="K1038" t="s">
        <v>111</v>
      </c>
      <c r="L1038" t="s">
        <v>85</v>
      </c>
      <c r="M1038">
        <v>28000</v>
      </c>
    </row>
    <row r="1039" spans="1:13">
      <c r="A1039">
        <v>2006</v>
      </c>
      <c r="B1039" t="s">
        <v>149</v>
      </c>
      <c r="C1039" t="s">
        <v>57</v>
      </c>
      <c r="D1039" t="s">
        <v>51</v>
      </c>
      <c r="E1039" t="s">
        <v>60</v>
      </c>
      <c r="F1039">
        <v>38939</v>
      </c>
      <c r="G1039">
        <v>38946.774412922357</v>
      </c>
      <c r="H1039">
        <f>ROUND(Database[[#This Row],[VIAGEM]]-Database[[#This Row],[ORDEM]],0)</f>
        <v>8</v>
      </c>
      <c r="I1039">
        <v>1</v>
      </c>
      <c r="J1039" t="s">
        <v>72</v>
      </c>
      <c r="K1039" t="s">
        <v>111</v>
      </c>
      <c r="L1039" t="s">
        <v>85</v>
      </c>
      <c r="M1039">
        <v>25000</v>
      </c>
    </row>
    <row r="1040" spans="1:13">
      <c r="A1040">
        <v>2006</v>
      </c>
      <c r="B1040" t="s">
        <v>146</v>
      </c>
      <c r="C1040" t="s">
        <v>63</v>
      </c>
      <c r="D1040" t="s">
        <v>46</v>
      </c>
      <c r="E1040" t="s">
        <v>57</v>
      </c>
      <c r="F1040">
        <v>39025</v>
      </c>
      <c r="G1040">
        <v>39025.55393606166</v>
      </c>
      <c r="H1040">
        <f>ROUND(Database[[#This Row],[VIAGEM]]-Database[[#This Row],[ORDEM]],0)</f>
        <v>1</v>
      </c>
      <c r="I1040">
        <v>0</v>
      </c>
      <c r="J1040" t="s">
        <v>72</v>
      </c>
      <c r="K1040" t="s">
        <v>111</v>
      </c>
      <c r="L1040" t="s">
        <v>85</v>
      </c>
      <c r="M1040">
        <v>32000</v>
      </c>
    </row>
    <row r="1041" spans="1:13">
      <c r="A1041">
        <v>2006</v>
      </c>
      <c r="B1041" t="s">
        <v>150</v>
      </c>
      <c r="C1041" t="s">
        <v>60</v>
      </c>
      <c r="D1041" t="s">
        <v>49</v>
      </c>
      <c r="E1041" t="s">
        <v>59</v>
      </c>
      <c r="F1041">
        <v>38862</v>
      </c>
      <c r="G1041">
        <v>38862.337290104428</v>
      </c>
      <c r="H1041">
        <f>ROUND(Database[[#This Row],[VIAGEM]]-Database[[#This Row],[ORDEM]],0)</f>
        <v>0</v>
      </c>
      <c r="I1041">
        <v>1</v>
      </c>
      <c r="J1041" t="s">
        <v>71</v>
      </c>
      <c r="K1041" t="s">
        <v>104</v>
      </c>
      <c r="L1041" t="s">
        <v>84</v>
      </c>
      <c r="M1041">
        <v>74000</v>
      </c>
    </row>
    <row r="1042" spans="1:13">
      <c r="A1042">
        <v>2006</v>
      </c>
      <c r="B1042" t="s">
        <v>151</v>
      </c>
      <c r="C1042" t="s">
        <v>61</v>
      </c>
      <c r="D1042" t="s">
        <v>48</v>
      </c>
      <c r="E1042" t="s">
        <v>62</v>
      </c>
      <c r="F1042">
        <v>38800</v>
      </c>
      <c r="G1042">
        <v>38802.248530605204</v>
      </c>
      <c r="H1042">
        <f>ROUND(Database[[#This Row],[VIAGEM]]-Database[[#This Row],[ORDEM]],0)</f>
        <v>2</v>
      </c>
      <c r="I1042">
        <v>1</v>
      </c>
      <c r="J1042" t="s">
        <v>71</v>
      </c>
      <c r="K1042" t="s">
        <v>102</v>
      </c>
      <c r="L1042" t="s">
        <v>84</v>
      </c>
      <c r="M1042">
        <v>79000</v>
      </c>
    </row>
    <row r="1043" spans="1:13">
      <c r="A1043">
        <v>2006</v>
      </c>
      <c r="B1043" t="s">
        <v>152</v>
      </c>
      <c r="C1043" t="s">
        <v>56</v>
      </c>
      <c r="D1043" t="s">
        <v>52</v>
      </c>
      <c r="E1043" t="s">
        <v>60</v>
      </c>
      <c r="F1043">
        <v>39016</v>
      </c>
      <c r="G1043">
        <v>39017.883328179931</v>
      </c>
      <c r="H1043">
        <f>ROUND(Database[[#This Row],[VIAGEM]]-Database[[#This Row],[ORDEM]],0)</f>
        <v>2</v>
      </c>
      <c r="I1043">
        <v>1</v>
      </c>
      <c r="J1043" t="s">
        <v>74</v>
      </c>
      <c r="K1043" t="s">
        <v>97</v>
      </c>
      <c r="L1043" t="s">
        <v>83</v>
      </c>
      <c r="M1043">
        <v>200</v>
      </c>
    </row>
    <row r="1044" spans="1:13">
      <c r="A1044">
        <v>2006</v>
      </c>
      <c r="B1044" t="s">
        <v>145</v>
      </c>
      <c r="C1044" t="s">
        <v>62</v>
      </c>
      <c r="D1044" t="s">
        <v>47</v>
      </c>
      <c r="E1044" t="s">
        <v>61</v>
      </c>
      <c r="F1044">
        <v>38724</v>
      </c>
      <c r="G1044">
        <v>38731.255718332985</v>
      </c>
      <c r="H1044">
        <f>ROUND(Database[[#This Row],[VIAGEM]]-Database[[#This Row],[ORDEM]],0)</f>
        <v>7</v>
      </c>
      <c r="I1044">
        <v>0</v>
      </c>
      <c r="J1044" t="s">
        <v>71</v>
      </c>
      <c r="K1044" t="s">
        <v>102</v>
      </c>
      <c r="L1044" t="s">
        <v>84</v>
      </c>
      <c r="M1044">
        <v>68000</v>
      </c>
    </row>
    <row r="1045" spans="1:13">
      <c r="A1045">
        <v>2006</v>
      </c>
      <c r="B1045" t="s">
        <v>148</v>
      </c>
      <c r="C1045" t="s">
        <v>58</v>
      </c>
      <c r="D1045" t="s">
        <v>105</v>
      </c>
      <c r="E1045" t="s">
        <v>25</v>
      </c>
      <c r="F1045">
        <v>38717</v>
      </c>
      <c r="G1045">
        <v>38718.296474972012</v>
      </c>
      <c r="H1045">
        <f>ROUND(Database[[#This Row],[VIAGEM]]-Database[[#This Row],[ORDEM]],0)</f>
        <v>1</v>
      </c>
      <c r="I1045">
        <v>0</v>
      </c>
      <c r="J1045" t="s">
        <v>136</v>
      </c>
      <c r="K1045" t="s">
        <v>93</v>
      </c>
      <c r="L1045" t="s">
        <v>83</v>
      </c>
      <c r="M1045">
        <v>500</v>
      </c>
    </row>
    <row r="1046" spans="1:13">
      <c r="A1046">
        <v>2006</v>
      </c>
      <c r="B1046" t="s">
        <v>153</v>
      </c>
      <c r="C1046" t="s">
        <v>58</v>
      </c>
      <c r="D1046" t="s">
        <v>105</v>
      </c>
      <c r="E1046" t="s">
        <v>61</v>
      </c>
      <c r="F1046">
        <v>38923</v>
      </c>
      <c r="G1046">
        <v>38931.489149256849</v>
      </c>
      <c r="H1046">
        <f>ROUND(Database[[#This Row],[VIAGEM]]-Database[[#This Row],[ORDEM]],0)</f>
        <v>8</v>
      </c>
      <c r="I1046">
        <v>1</v>
      </c>
      <c r="J1046" t="s">
        <v>74</v>
      </c>
      <c r="K1046" t="s">
        <v>97</v>
      </c>
      <c r="L1046" t="s">
        <v>83</v>
      </c>
      <c r="M1046">
        <v>500</v>
      </c>
    </row>
    <row r="1047" spans="1:13">
      <c r="A1047">
        <v>2006</v>
      </c>
      <c r="B1047" t="s">
        <v>146</v>
      </c>
      <c r="C1047" t="s">
        <v>60</v>
      </c>
      <c r="D1047" t="s">
        <v>49</v>
      </c>
      <c r="E1047" t="s">
        <v>58</v>
      </c>
      <c r="F1047">
        <v>39030</v>
      </c>
      <c r="G1047">
        <v>39039.781189378562</v>
      </c>
      <c r="H1047">
        <f>ROUND(Database[[#This Row],[VIAGEM]]-Database[[#This Row],[ORDEM]],0)</f>
        <v>10</v>
      </c>
      <c r="I1047">
        <v>0</v>
      </c>
      <c r="J1047" t="s">
        <v>136</v>
      </c>
      <c r="K1047" t="s">
        <v>95</v>
      </c>
      <c r="L1047" t="s">
        <v>83</v>
      </c>
      <c r="M1047">
        <v>100</v>
      </c>
    </row>
    <row r="1048" spans="1:13">
      <c r="A1048">
        <v>2006</v>
      </c>
      <c r="B1048" t="s">
        <v>147</v>
      </c>
      <c r="C1048" t="s">
        <v>59</v>
      </c>
      <c r="D1048" t="s">
        <v>50</v>
      </c>
      <c r="E1048" t="s">
        <v>58</v>
      </c>
      <c r="F1048">
        <v>38881</v>
      </c>
      <c r="G1048">
        <v>38881.933174128048</v>
      </c>
      <c r="H1048">
        <f>ROUND(Database[[#This Row],[VIAGEM]]-Database[[#This Row],[ORDEM]],0)</f>
        <v>1</v>
      </c>
      <c r="I1048">
        <v>1</v>
      </c>
      <c r="J1048" t="s">
        <v>72</v>
      </c>
      <c r="K1048" t="s">
        <v>110</v>
      </c>
      <c r="L1048" t="s">
        <v>85</v>
      </c>
      <c r="M1048">
        <v>31000</v>
      </c>
    </row>
    <row r="1049" spans="1:13">
      <c r="A1049">
        <v>2006</v>
      </c>
      <c r="B1049" t="s">
        <v>145</v>
      </c>
      <c r="C1049" t="s">
        <v>25</v>
      </c>
      <c r="D1049" t="s">
        <v>45</v>
      </c>
      <c r="E1049" t="s">
        <v>58</v>
      </c>
      <c r="F1049">
        <v>38738</v>
      </c>
      <c r="G1049">
        <v>38741.327351577296</v>
      </c>
      <c r="H1049">
        <f>ROUND(Database[[#This Row],[VIAGEM]]-Database[[#This Row],[ORDEM]],0)</f>
        <v>3</v>
      </c>
      <c r="I1049">
        <v>1</v>
      </c>
      <c r="J1049" t="s">
        <v>74</v>
      </c>
      <c r="K1049" t="s">
        <v>98</v>
      </c>
      <c r="L1049" t="s">
        <v>83</v>
      </c>
      <c r="M1049">
        <v>200</v>
      </c>
    </row>
    <row r="1050" spans="1:13">
      <c r="A1050">
        <v>2006</v>
      </c>
      <c r="B1050" t="s">
        <v>152</v>
      </c>
      <c r="C1050" t="s">
        <v>63</v>
      </c>
      <c r="D1050" t="s">
        <v>46</v>
      </c>
      <c r="E1050" t="s">
        <v>59</v>
      </c>
      <c r="F1050">
        <v>39000</v>
      </c>
      <c r="G1050">
        <v>39008.688406899048</v>
      </c>
      <c r="H1050">
        <f>ROUND(Database[[#This Row],[VIAGEM]]-Database[[#This Row],[ORDEM]],0)</f>
        <v>9</v>
      </c>
      <c r="I1050">
        <v>1</v>
      </c>
      <c r="J1050" t="s">
        <v>78</v>
      </c>
      <c r="K1050" t="s">
        <v>99</v>
      </c>
      <c r="L1050" t="s">
        <v>81</v>
      </c>
      <c r="M1050">
        <v>1500</v>
      </c>
    </row>
    <row r="1051" spans="1:13">
      <c r="A1051">
        <v>2006</v>
      </c>
      <c r="B1051" t="s">
        <v>150</v>
      </c>
      <c r="C1051" t="s">
        <v>58</v>
      </c>
      <c r="D1051" t="s">
        <v>105</v>
      </c>
      <c r="E1051" t="s">
        <v>63</v>
      </c>
      <c r="F1051">
        <v>38861</v>
      </c>
      <c r="G1051">
        <v>38862.597547983576</v>
      </c>
      <c r="H1051">
        <f>ROUND(Database[[#This Row],[VIAGEM]]-Database[[#This Row],[ORDEM]],0)</f>
        <v>2</v>
      </c>
      <c r="I1051">
        <v>0</v>
      </c>
      <c r="J1051" t="s">
        <v>70</v>
      </c>
      <c r="K1051" t="s">
        <v>90</v>
      </c>
      <c r="L1051" t="s">
        <v>82</v>
      </c>
      <c r="M1051">
        <v>4000</v>
      </c>
    </row>
    <row r="1052" spans="1:13">
      <c r="A1052">
        <v>2006</v>
      </c>
      <c r="B1052" t="s">
        <v>151</v>
      </c>
      <c r="C1052" t="s">
        <v>59</v>
      </c>
      <c r="D1052" t="s">
        <v>50</v>
      </c>
      <c r="E1052" t="s">
        <v>61</v>
      </c>
      <c r="F1052">
        <v>38802</v>
      </c>
      <c r="G1052">
        <v>38811.030571768628</v>
      </c>
      <c r="H1052">
        <f>ROUND(Database[[#This Row],[VIAGEM]]-Database[[#This Row],[ORDEM]],0)</f>
        <v>9</v>
      </c>
      <c r="I1052">
        <v>1</v>
      </c>
      <c r="J1052" t="s">
        <v>73</v>
      </c>
      <c r="K1052" t="s">
        <v>107</v>
      </c>
      <c r="L1052" t="s">
        <v>83</v>
      </c>
      <c r="M1052">
        <v>500</v>
      </c>
    </row>
    <row r="1053" spans="1:13">
      <c r="A1053">
        <v>2006</v>
      </c>
      <c r="B1053" t="s">
        <v>153</v>
      </c>
      <c r="C1053" t="s">
        <v>59</v>
      </c>
      <c r="D1053" t="s">
        <v>50</v>
      </c>
      <c r="E1053" t="s">
        <v>58</v>
      </c>
      <c r="F1053">
        <v>38904</v>
      </c>
      <c r="G1053">
        <v>38907.1666204711</v>
      </c>
      <c r="H1053">
        <f>ROUND(Database[[#This Row],[VIAGEM]]-Database[[#This Row],[ORDEM]],0)</f>
        <v>3</v>
      </c>
      <c r="I1053">
        <v>1</v>
      </c>
      <c r="J1053" t="s">
        <v>72</v>
      </c>
      <c r="K1053" t="s">
        <v>109</v>
      </c>
      <c r="L1053" t="s">
        <v>85</v>
      </c>
      <c r="M1053">
        <v>15000</v>
      </c>
    </row>
    <row r="1054" spans="1:13">
      <c r="A1054">
        <v>2006</v>
      </c>
      <c r="B1054" t="s">
        <v>149</v>
      </c>
      <c r="C1054" t="s">
        <v>25</v>
      </c>
      <c r="D1054" t="s">
        <v>45</v>
      </c>
      <c r="E1054" t="s">
        <v>61</v>
      </c>
      <c r="F1054">
        <v>38956</v>
      </c>
      <c r="G1054">
        <v>38961.480228365523</v>
      </c>
      <c r="H1054">
        <f>ROUND(Database[[#This Row],[VIAGEM]]-Database[[#This Row],[ORDEM]],0)</f>
        <v>5</v>
      </c>
      <c r="I1054">
        <v>1</v>
      </c>
      <c r="J1054" t="s">
        <v>73</v>
      </c>
      <c r="K1054" t="s">
        <v>106</v>
      </c>
      <c r="L1054" t="s">
        <v>83</v>
      </c>
      <c r="M1054">
        <v>100</v>
      </c>
    </row>
    <row r="1055" spans="1:13">
      <c r="A1055">
        <v>2006</v>
      </c>
      <c r="B1055" t="s">
        <v>150</v>
      </c>
      <c r="C1055" t="s">
        <v>61</v>
      </c>
      <c r="D1055" t="s">
        <v>48</v>
      </c>
      <c r="E1055" t="s">
        <v>58</v>
      </c>
      <c r="F1055">
        <v>38852</v>
      </c>
      <c r="G1055">
        <v>38860.852189949619</v>
      </c>
      <c r="H1055">
        <f>ROUND(Database[[#This Row],[VIAGEM]]-Database[[#This Row],[ORDEM]],0)</f>
        <v>9</v>
      </c>
      <c r="I1055">
        <v>1</v>
      </c>
      <c r="J1055" t="s">
        <v>71</v>
      </c>
      <c r="K1055" t="s">
        <v>102</v>
      </c>
      <c r="L1055" t="s">
        <v>84</v>
      </c>
      <c r="M1055">
        <v>58000</v>
      </c>
    </row>
    <row r="1056" spans="1:13">
      <c r="A1056">
        <v>2006</v>
      </c>
      <c r="B1056" t="s">
        <v>156</v>
      </c>
      <c r="C1056" t="s">
        <v>61</v>
      </c>
      <c r="D1056" t="s">
        <v>48</v>
      </c>
      <c r="E1056" t="s">
        <v>59</v>
      </c>
      <c r="F1056">
        <v>38815</v>
      </c>
      <c r="G1056">
        <v>38819.013551786462</v>
      </c>
      <c r="H1056">
        <f>ROUND(Database[[#This Row],[VIAGEM]]-Database[[#This Row],[ORDEM]],0)</f>
        <v>4</v>
      </c>
      <c r="I1056">
        <v>1</v>
      </c>
      <c r="J1056" t="s">
        <v>71</v>
      </c>
      <c r="K1056" t="s">
        <v>104</v>
      </c>
      <c r="L1056" t="s">
        <v>84</v>
      </c>
      <c r="M1056">
        <v>97000</v>
      </c>
    </row>
    <row r="1057" spans="1:13">
      <c r="A1057">
        <v>2006</v>
      </c>
      <c r="B1057" t="s">
        <v>150</v>
      </c>
      <c r="C1057" t="s">
        <v>62</v>
      </c>
      <c r="D1057" t="s">
        <v>47</v>
      </c>
      <c r="E1057" t="s">
        <v>57</v>
      </c>
      <c r="F1057">
        <v>38864</v>
      </c>
      <c r="G1057">
        <v>38864.811714884505</v>
      </c>
      <c r="H1057">
        <f>ROUND(Database[[#This Row],[VIAGEM]]-Database[[#This Row],[ORDEM]],0)</f>
        <v>1</v>
      </c>
      <c r="I1057">
        <v>0</v>
      </c>
      <c r="J1057" t="s">
        <v>72</v>
      </c>
      <c r="K1057" t="s">
        <v>109</v>
      </c>
      <c r="L1057" t="s">
        <v>85</v>
      </c>
      <c r="M1057">
        <v>36000</v>
      </c>
    </row>
    <row r="1058" spans="1:13">
      <c r="A1058">
        <v>2006</v>
      </c>
      <c r="B1058" t="s">
        <v>149</v>
      </c>
      <c r="C1058" t="s">
        <v>25</v>
      </c>
      <c r="D1058" t="s">
        <v>45</v>
      </c>
      <c r="E1058" t="s">
        <v>61</v>
      </c>
      <c r="F1058">
        <v>38954</v>
      </c>
      <c r="G1058">
        <v>38956.379899353393</v>
      </c>
      <c r="H1058">
        <f>ROUND(Database[[#This Row],[VIAGEM]]-Database[[#This Row],[ORDEM]],0)</f>
        <v>2</v>
      </c>
      <c r="I1058">
        <v>1</v>
      </c>
      <c r="J1058" t="s">
        <v>70</v>
      </c>
      <c r="K1058" t="s">
        <v>91</v>
      </c>
      <c r="L1058" t="s">
        <v>82</v>
      </c>
      <c r="M1058">
        <v>5000</v>
      </c>
    </row>
    <row r="1059" spans="1:13">
      <c r="A1059">
        <v>2006</v>
      </c>
      <c r="B1059" t="s">
        <v>145</v>
      </c>
      <c r="C1059" t="s">
        <v>60</v>
      </c>
      <c r="D1059" t="s">
        <v>49</v>
      </c>
      <c r="E1059" t="s">
        <v>62</v>
      </c>
      <c r="F1059">
        <v>38736</v>
      </c>
      <c r="G1059">
        <v>38740.733702682548</v>
      </c>
      <c r="H1059">
        <f>ROUND(Database[[#This Row],[VIAGEM]]-Database[[#This Row],[ORDEM]],0)</f>
        <v>5</v>
      </c>
      <c r="I1059">
        <v>1</v>
      </c>
      <c r="J1059" t="s">
        <v>136</v>
      </c>
      <c r="K1059" t="s">
        <v>95</v>
      </c>
      <c r="L1059" t="s">
        <v>83</v>
      </c>
      <c r="M1059">
        <v>400</v>
      </c>
    </row>
    <row r="1060" spans="1:13">
      <c r="A1060">
        <v>2006</v>
      </c>
      <c r="B1060" t="s">
        <v>154</v>
      </c>
      <c r="C1060" t="s">
        <v>62</v>
      </c>
      <c r="D1060" t="s">
        <v>47</v>
      </c>
      <c r="E1060" t="s">
        <v>56</v>
      </c>
      <c r="F1060">
        <v>38772</v>
      </c>
      <c r="G1060">
        <v>38780.692732256575</v>
      </c>
      <c r="H1060">
        <f>ROUND(Database[[#This Row],[VIAGEM]]-Database[[#This Row],[ORDEM]],0)</f>
        <v>9</v>
      </c>
      <c r="I1060">
        <v>0</v>
      </c>
      <c r="J1060" t="s">
        <v>80</v>
      </c>
      <c r="K1060" t="s">
        <v>87</v>
      </c>
      <c r="L1060" t="s">
        <v>138</v>
      </c>
      <c r="M1060">
        <v>30</v>
      </c>
    </row>
    <row r="1061" spans="1:13">
      <c r="A1061">
        <v>2006</v>
      </c>
      <c r="B1061" t="s">
        <v>145</v>
      </c>
      <c r="C1061" t="s">
        <v>58</v>
      </c>
      <c r="D1061" t="s">
        <v>105</v>
      </c>
      <c r="E1061" t="s">
        <v>56</v>
      </c>
      <c r="F1061">
        <v>38732</v>
      </c>
      <c r="G1061">
        <v>38736.713843440368</v>
      </c>
      <c r="H1061">
        <f>ROUND(Database[[#This Row],[VIAGEM]]-Database[[#This Row],[ORDEM]],0)</f>
        <v>5</v>
      </c>
      <c r="I1061">
        <v>1</v>
      </c>
      <c r="J1061" t="s">
        <v>74</v>
      </c>
      <c r="K1061" t="s">
        <v>97</v>
      </c>
      <c r="L1061" t="s">
        <v>83</v>
      </c>
      <c r="M1061">
        <v>100</v>
      </c>
    </row>
    <row r="1062" spans="1:13">
      <c r="A1062">
        <v>2006</v>
      </c>
      <c r="B1062" t="s">
        <v>155</v>
      </c>
      <c r="C1062" t="s">
        <v>60</v>
      </c>
      <c r="D1062" t="s">
        <v>49</v>
      </c>
      <c r="E1062" t="s">
        <v>59</v>
      </c>
      <c r="F1062">
        <v>38985</v>
      </c>
      <c r="G1062">
        <v>38992.133608262731</v>
      </c>
      <c r="H1062">
        <f>ROUND(Database[[#This Row],[VIAGEM]]-Database[[#This Row],[ORDEM]],0)</f>
        <v>7</v>
      </c>
      <c r="I1062">
        <v>1</v>
      </c>
      <c r="J1062" t="s">
        <v>72</v>
      </c>
      <c r="K1062" t="s">
        <v>111</v>
      </c>
      <c r="L1062" t="s">
        <v>85</v>
      </c>
      <c r="M1062">
        <v>16000</v>
      </c>
    </row>
    <row r="1063" spans="1:13">
      <c r="A1063">
        <v>2006</v>
      </c>
      <c r="B1063" t="s">
        <v>152</v>
      </c>
      <c r="C1063" t="s">
        <v>61</v>
      </c>
      <c r="D1063" t="s">
        <v>48</v>
      </c>
      <c r="E1063" t="s">
        <v>63</v>
      </c>
      <c r="F1063">
        <v>39015</v>
      </c>
      <c r="G1063">
        <v>39019.337307955386</v>
      </c>
      <c r="H1063">
        <f>ROUND(Database[[#This Row],[VIAGEM]]-Database[[#This Row],[ORDEM]],0)</f>
        <v>4</v>
      </c>
      <c r="I1063">
        <v>0</v>
      </c>
      <c r="J1063" t="s">
        <v>72</v>
      </c>
      <c r="K1063" t="s">
        <v>111</v>
      </c>
      <c r="L1063" t="s">
        <v>85</v>
      </c>
      <c r="M1063">
        <v>18000</v>
      </c>
    </row>
    <row r="1064" spans="1:13">
      <c r="A1064">
        <v>2006</v>
      </c>
      <c r="B1064" t="s">
        <v>152</v>
      </c>
      <c r="C1064" t="s">
        <v>59</v>
      </c>
      <c r="D1064" t="s">
        <v>50</v>
      </c>
      <c r="E1064" t="s">
        <v>58</v>
      </c>
      <c r="F1064">
        <v>39014</v>
      </c>
      <c r="G1064">
        <v>39019.361119560526</v>
      </c>
      <c r="H1064">
        <f>ROUND(Database[[#This Row],[VIAGEM]]-Database[[#This Row],[ORDEM]],0)</f>
        <v>5</v>
      </c>
      <c r="I1064">
        <v>1</v>
      </c>
      <c r="J1064" t="s">
        <v>73</v>
      </c>
      <c r="K1064" t="s">
        <v>107</v>
      </c>
      <c r="L1064" t="s">
        <v>83</v>
      </c>
      <c r="M1064">
        <v>200</v>
      </c>
    </row>
    <row r="1065" spans="1:13">
      <c r="A1065">
        <v>2006</v>
      </c>
      <c r="B1065" t="s">
        <v>156</v>
      </c>
      <c r="C1065" t="s">
        <v>25</v>
      </c>
      <c r="D1065" t="s">
        <v>45</v>
      </c>
      <c r="E1065" t="s">
        <v>59</v>
      </c>
      <c r="F1065">
        <v>38814</v>
      </c>
      <c r="G1065">
        <v>38819.753293896829</v>
      </c>
      <c r="H1065">
        <f>ROUND(Database[[#This Row],[VIAGEM]]-Database[[#This Row],[ORDEM]],0)</f>
        <v>6</v>
      </c>
      <c r="I1065">
        <v>1</v>
      </c>
      <c r="J1065" t="s">
        <v>80</v>
      </c>
      <c r="K1065" t="s">
        <v>89</v>
      </c>
      <c r="L1065" t="s">
        <v>81</v>
      </c>
      <c r="M1065">
        <v>1000</v>
      </c>
    </row>
    <row r="1066" spans="1:13">
      <c r="A1066">
        <v>2006</v>
      </c>
      <c r="B1066" t="s">
        <v>152</v>
      </c>
      <c r="C1066" t="s">
        <v>25</v>
      </c>
      <c r="D1066" t="s">
        <v>45</v>
      </c>
      <c r="E1066" t="s">
        <v>61</v>
      </c>
      <c r="F1066">
        <v>39004</v>
      </c>
      <c r="G1066">
        <v>39012.911150887965</v>
      </c>
      <c r="H1066">
        <f>ROUND(Database[[#This Row],[VIAGEM]]-Database[[#This Row],[ORDEM]],0)</f>
        <v>9</v>
      </c>
      <c r="I1066">
        <v>1</v>
      </c>
      <c r="J1066" t="s">
        <v>70</v>
      </c>
      <c r="K1066" t="s">
        <v>91</v>
      </c>
      <c r="L1066" t="s">
        <v>82</v>
      </c>
      <c r="M1066">
        <v>5000</v>
      </c>
    </row>
    <row r="1067" spans="1:13">
      <c r="A1067">
        <v>2006</v>
      </c>
      <c r="B1067" t="s">
        <v>155</v>
      </c>
      <c r="C1067" t="s">
        <v>62</v>
      </c>
      <c r="D1067" t="s">
        <v>47</v>
      </c>
      <c r="E1067" t="s">
        <v>60</v>
      </c>
      <c r="F1067">
        <v>38981</v>
      </c>
      <c r="G1067">
        <v>38990.270302657496</v>
      </c>
      <c r="H1067">
        <f>ROUND(Database[[#This Row],[VIAGEM]]-Database[[#This Row],[ORDEM]],0)</f>
        <v>9</v>
      </c>
      <c r="I1067">
        <v>1</v>
      </c>
      <c r="J1067" t="s">
        <v>70</v>
      </c>
      <c r="K1067" t="s">
        <v>91</v>
      </c>
      <c r="L1067" t="s">
        <v>82</v>
      </c>
      <c r="M1067">
        <v>2000</v>
      </c>
    </row>
    <row r="1068" spans="1:13">
      <c r="A1068">
        <v>2006</v>
      </c>
      <c r="B1068" t="s">
        <v>152</v>
      </c>
      <c r="C1068" t="s">
        <v>61</v>
      </c>
      <c r="D1068" t="s">
        <v>48</v>
      </c>
      <c r="E1068" t="s">
        <v>57</v>
      </c>
      <c r="F1068">
        <v>38997</v>
      </c>
      <c r="G1068">
        <v>39004.361819812439</v>
      </c>
      <c r="H1068">
        <f>ROUND(Database[[#This Row],[VIAGEM]]-Database[[#This Row],[ORDEM]],0)</f>
        <v>7</v>
      </c>
      <c r="I1068">
        <v>1</v>
      </c>
      <c r="J1068" t="s">
        <v>76</v>
      </c>
      <c r="K1068" t="s">
        <v>113</v>
      </c>
      <c r="L1068" t="s">
        <v>139</v>
      </c>
      <c r="M1068">
        <v>1810000</v>
      </c>
    </row>
    <row r="1069" spans="1:13">
      <c r="A1069">
        <v>2006</v>
      </c>
      <c r="B1069" t="s">
        <v>149</v>
      </c>
      <c r="C1069" t="s">
        <v>60</v>
      </c>
      <c r="D1069" t="s">
        <v>49</v>
      </c>
      <c r="E1069" t="s">
        <v>25</v>
      </c>
      <c r="F1069">
        <v>38935</v>
      </c>
      <c r="G1069">
        <v>38942.358618693957</v>
      </c>
      <c r="H1069">
        <f>ROUND(Database[[#This Row],[VIAGEM]]-Database[[#This Row],[ORDEM]],0)</f>
        <v>7</v>
      </c>
      <c r="I1069">
        <v>0</v>
      </c>
      <c r="J1069" t="s">
        <v>74</v>
      </c>
      <c r="K1069" t="s">
        <v>97</v>
      </c>
      <c r="L1069" t="s">
        <v>83</v>
      </c>
      <c r="M1069">
        <v>200</v>
      </c>
    </row>
    <row r="1070" spans="1:13">
      <c r="A1070">
        <v>2006</v>
      </c>
      <c r="B1070" t="s">
        <v>146</v>
      </c>
      <c r="C1070" t="s">
        <v>63</v>
      </c>
      <c r="D1070" t="s">
        <v>46</v>
      </c>
      <c r="E1070" t="s">
        <v>57</v>
      </c>
      <c r="F1070">
        <v>39022</v>
      </c>
      <c r="G1070">
        <v>39027.115536685014</v>
      </c>
      <c r="H1070">
        <f>ROUND(Database[[#This Row],[VIAGEM]]-Database[[#This Row],[ORDEM]],0)</f>
        <v>5</v>
      </c>
      <c r="I1070">
        <v>0</v>
      </c>
      <c r="J1070" t="s">
        <v>73</v>
      </c>
      <c r="K1070" t="s">
        <v>107</v>
      </c>
      <c r="L1070" t="s">
        <v>83</v>
      </c>
      <c r="M1070">
        <v>200</v>
      </c>
    </row>
    <row r="1071" spans="1:13">
      <c r="A1071">
        <v>2006</v>
      </c>
      <c r="B1071" t="s">
        <v>151</v>
      </c>
      <c r="C1071" t="s">
        <v>59</v>
      </c>
      <c r="D1071" t="s">
        <v>50</v>
      </c>
      <c r="E1071" t="s">
        <v>63</v>
      </c>
      <c r="F1071">
        <v>38778</v>
      </c>
      <c r="G1071">
        <v>38787.597481671299</v>
      </c>
      <c r="H1071">
        <f>ROUND(Database[[#This Row],[VIAGEM]]-Database[[#This Row],[ORDEM]],0)</f>
        <v>10</v>
      </c>
      <c r="I1071">
        <v>1</v>
      </c>
      <c r="J1071" t="s">
        <v>78</v>
      </c>
      <c r="K1071" t="s">
        <v>100</v>
      </c>
      <c r="L1071" t="s">
        <v>81</v>
      </c>
      <c r="M1071">
        <v>1500</v>
      </c>
    </row>
    <row r="1072" spans="1:13">
      <c r="A1072">
        <v>2006</v>
      </c>
      <c r="B1072" t="s">
        <v>145</v>
      </c>
      <c r="C1072" t="s">
        <v>58</v>
      </c>
      <c r="D1072" t="s">
        <v>105</v>
      </c>
      <c r="E1072" t="s">
        <v>61</v>
      </c>
      <c r="F1072">
        <v>38726</v>
      </c>
      <c r="G1072">
        <v>38730.165394056028</v>
      </c>
      <c r="H1072">
        <f>ROUND(Database[[#This Row],[VIAGEM]]-Database[[#This Row],[ORDEM]],0)</f>
        <v>4</v>
      </c>
      <c r="I1072">
        <v>0</v>
      </c>
      <c r="J1072" t="s">
        <v>80</v>
      </c>
      <c r="K1072" t="s">
        <v>87</v>
      </c>
      <c r="L1072" t="s">
        <v>138</v>
      </c>
      <c r="M1072">
        <v>10</v>
      </c>
    </row>
    <row r="1073" spans="1:13">
      <c r="A1073">
        <v>2006</v>
      </c>
      <c r="B1073" t="s">
        <v>148</v>
      </c>
      <c r="C1073" t="s">
        <v>63</v>
      </c>
      <c r="D1073" t="s">
        <v>46</v>
      </c>
      <c r="E1073" t="s">
        <v>62</v>
      </c>
      <c r="F1073">
        <v>39065</v>
      </c>
      <c r="G1073">
        <v>39073.854457994566</v>
      </c>
      <c r="H1073">
        <f>ROUND(Database[[#This Row],[VIAGEM]]-Database[[#This Row],[ORDEM]],0)</f>
        <v>9</v>
      </c>
      <c r="I1073">
        <v>1</v>
      </c>
      <c r="J1073" t="s">
        <v>136</v>
      </c>
      <c r="K1073" t="s">
        <v>93</v>
      </c>
      <c r="L1073" t="s">
        <v>83</v>
      </c>
      <c r="M1073">
        <v>100</v>
      </c>
    </row>
    <row r="1074" spans="1:13">
      <c r="A1074">
        <v>2006</v>
      </c>
      <c r="B1074" t="s">
        <v>156</v>
      </c>
      <c r="C1074" t="s">
        <v>58</v>
      </c>
      <c r="D1074" t="s">
        <v>105</v>
      </c>
      <c r="E1074" t="s">
        <v>62</v>
      </c>
      <c r="F1074">
        <v>38816</v>
      </c>
      <c r="G1074">
        <v>38821.89804763499</v>
      </c>
      <c r="H1074">
        <f>ROUND(Database[[#This Row],[VIAGEM]]-Database[[#This Row],[ORDEM]],0)</f>
        <v>6</v>
      </c>
      <c r="I1074">
        <v>1</v>
      </c>
      <c r="J1074" t="s">
        <v>71</v>
      </c>
      <c r="K1074" t="s">
        <v>102</v>
      </c>
      <c r="L1074" t="s">
        <v>84</v>
      </c>
      <c r="M1074">
        <v>52000</v>
      </c>
    </row>
    <row r="1075" spans="1:13">
      <c r="A1075">
        <v>2006</v>
      </c>
      <c r="B1075" t="s">
        <v>155</v>
      </c>
      <c r="C1075" t="s">
        <v>62</v>
      </c>
      <c r="D1075" t="s">
        <v>47</v>
      </c>
      <c r="E1075" t="s">
        <v>25</v>
      </c>
      <c r="F1075">
        <v>38966</v>
      </c>
      <c r="G1075">
        <v>38966.382828470407</v>
      </c>
      <c r="H1075">
        <f>ROUND(Database[[#This Row],[VIAGEM]]-Database[[#This Row],[ORDEM]],0)</f>
        <v>0</v>
      </c>
      <c r="I1075">
        <v>0</v>
      </c>
      <c r="J1075" t="s">
        <v>71</v>
      </c>
      <c r="K1075" t="s">
        <v>102</v>
      </c>
      <c r="L1075" t="s">
        <v>84</v>
      </c>
      <c r="M1075">
        <v>56000</v>
      </c>
    </row>
    <row r="1076" spans="1:13">
      <c r="A1076">
        <v>2006</v>
      </c>
      <c r="B1076" t="s">
        <v>153</v>
      </c>
      <c r="C1076" t="s">
        <v>58</v>
      </c>
      <c r="D1076" t="s">
        <v>105</v>
      </c>
      <c r="E1076" t="s">
        <v>56</v>
      </c>
      <c r="F1076">
        <v>38905</v>
      </c>
      <c r="G1076">
        <v>38914.618332653452</v>
      </c>
      <c r="H1076">
        <f>ROUND(Database[[#This Row],[VIAGEM]]-Database[[#This Row],[ORDEM]],0)</f>
        <v>10</v>
      </c>
      <c r="I1076">
        <v>0</v>
      </c>
      <c r="J1076" t="s">
        <v>72</v>
      </c>
      <c r="K1076" t="s">
        <v>111</v>
      </c>
      <c r="L1076" t="s">
        <v>85</v>
      </c>
      <c r="M1076">
        <v>50000</v>
      </c>
    </row>
    <row r="1077" spans="1:13">
      <c r="A1077">
        <v>2006</v>
      </c>
      <c r="B1077" t="s">
        <v>149</v>
      </c>
      <c r="C1077" t="s">
        <v>56</v>
      </c>
      <c r="D1077" t="s">
        <v>52</v>
      </c>
      <c r="E1077" t="s">
        <v>61</v>
      </c>
      <c r="F1077">
        <v>38931</v>
      </c>
      <c r="G1077">
        <v>38939.16430262116</v>
      </c>
      <c r="H1077">
        <f>ROUND(Database[[#This Row],[VIAGEM]]-Database[[#This Row],[ORDEM]],0)</f>
        <v>8</v>
      </c>
      <c r="I1077">
        <v>0</v>
      </c>
      <c r="J1077" t="s">
        <v>73</v>
      </c>
      <c r="K1077" t="s">
        <v>108</v>
      </c>
      <c r="L1077" t="s">
        <v>83</v>
      </c>
      <c r="M1077">
        <v>300</v>
      </c>
    </row>
    <row r="1078" spans="1:13">
      <c r="A1078">
        <v>2006</v>
      </c>
      <c r="B1078" t="s">
        <v>145</v>
      </c>
      <c r="C1078" t="s">
        <v>62</v>
      </c>
      <c r="D1078" t="s">
        <v>47</v>
      </c>
      <c r="E1078" t="s">
        <v>59</v>
      </c>
      <c r="F1078">
        <v>38722</v>
      </c>
      <c r="G1078">
        <v>38728.320709432184</v>
      </c>
      <c r="H1078">
        <f>ROUND(Database[[#This Row],[VIAGEM]]-Database[[#This Row],[ORDEM]],0)</f>
        <v>6</v>
      </c>
      <c r="I1078">
        <v>1</v>
      </c>
      <c r="J1078" t="s">
        <v>136</v>
      </c>
      <c r="K1078" t="s">
        <v>95</v>
      </c>
      <c r="L1078" t="s">
        <v>83</v>
      </c>
      <c r="M1078">
        <v>400</v>
      </c>
    </row>
    <row r="1079" spans="1:13">
      <c r="A1079">
        <v>2006</v>
      </c>
      <c r="B1079" t="s">
        <v>148</v>
      </c>
      <c r="C1079" t="s">
        <v>57</v>
      </c>
      <c r="D1079" t="s">
        <v>51</v>
      </c>
      <c r="E1079" t="s">
        <v>63</v>
      </c>
      <c r="F1079">
        <v>39053</v>
      </c>
      <c r="G1079">
        <v>39055.407552734359</v>
      </c>
      <c r="H1079">
        <f>ROUND(Database[[#This Row],[VIAGEM]]-Database[[#This Row],[ORDEM]],0)</f>
        <v>2</v>
      </c>
      <c r="I1079">
        <v>0</v>
      </c>
      <c r="J1079" t="s">
        <v>74</v>
      </c>
      <c r="K1079" t="s">
        <v>97</v>
      </c>
      <c r="L1079" t="s">
        <v>83</v>
      </c>
      <c r="M1079">
        <v>300</v>
      </c>
    </row>
    <row r="1080" spans="1:13">
      <c r="A1080">
        <v>2006</v>
      </c>
      <c r="B1080" t="s">
        <v>146</v>
      </c>
      <c r="C1080" t="s">
        <v>57</v>
      </c>
      <c r="D1080" t="s">
        <v>51</v>
      </c>
      <c r="E1080" t="s">
        <v>59</v>
      </c>
      <c r="F1080">
        <v>39023</v>
      </c>
      <c r="G1080">
        <v>39024.674684115787</v>
      </c>
      <c r="H1080">
        <f>ROUND(Database[[#This Row],[VIAGEM]]-Database[[#This Row],[ORDEM]],0)</f>
        <v>2</v>
      </c>
      <c r="I1080">
        <v>0</v>
      </c>
      <c r="J1080" t="s">
        <v>136</v>
      </c>
      <c r="K1080" t="s">
        <v>95</v>
      </c>
      <c r="L1080" t="s">
        <v>83</v>
      </c>
      <c r="M1080">
        <v>200</v>
      </c>
    </row>
    <row r="1081" spans="1:13">
      <c r="A1081">
        <v>2006</v>
      </c>
      <c r="B1081" t="s">
        <v>151</v>
      </c>
      <c r="C1081" t="s">
        <v>57</v>
      </c>
      <c r="D1081" t="s">
        <v>51</v>
      </c>
      <c r="E1081" t="s">
        <v>59</v>
      </c>
      <c r="F1081">
        <v>38791</v>
      </c>
      <c r="G1081">
        <v>38795.835247480667</v>
      </c>
      <c r="H1081">
        <f>ROUND(Database[[#This Row],[VIAGEM]]-Database[[#This Row],[ORDEM]],0)</f>
        <v>5</v>
      </c>
      <c r="I1081">
        <v>1</v>
      </c>
      <c r="J1081" t="s">
        <v>74</v>
      </c>
      <c r="K1081" t="s">
        <v>97</v>
      </c>
      <c r="L1081" t="s">
        <v>83</v>
      </c>
      <c r="M1081">
        <v>300</v>
      </c>
    </row>
    <row r="1082" spans="1:13">
      <c r="A1082">
        <v>2006</v>
      </c>
      <c r="B1082" t="s">
        <v>145</v>
      </c>
      <c r="C1082" t="s">
        <v>62</v>
      </c>
      <c r="D1082" t="s">
        <v>47</v>
      </c>
      <c r="E1082" t="s">
        <v>61</v>
      </c>
      <c r="F1082">
        <v>38728</v>
      </c>
      <c r="G1082">
        <v>38734.781955168794</v>
      </c>
      <c r="H1082">
        <f>ROUND(Database[[#This Row],[VIAGEM]]-Database[[#This Row],[ORDEM]],0)</f>
        <v>7</v>
      </c>
      <c r="I1082">
        <v>1</v>
      </c>
      <c r="J1082" t="s">
        <v>74</v>
      </c>
      <c r="K1082" t="s">
        <v>98</v>
      </c>
      <c r="L1082" t="s">
        <v>83</v>
      </c>
      <c r="M1082">
        <v>200</v>
      </c>
    </row>
    <row r="1083" spans="1:13">
      <c r="A1083">
        <v>2006</v>
      </c>
      <c r="B1083" t="s">
        <v>148</v>
      </c>
      <c r="C1083" t="s">
        <v>61</v>
      </c>
      <c r="D1083" t="s">
        <v>48</v>
      </c>
      <c r="E1083" t="s">
        <v>59</v>
      </c>
      <c r="F1083">
        <v>39056</v>
      </c>
      <c r="G1083">
        <v>39059.823648634672</v>
      </c>
      <c r="H1083">
        <f>ROUND(Database[[#This Row],[VIAGEM]]-Database[[#This Row],[ORDEM]],0)</f>
        <v>4</v>
      </c>
      <c r="I1083">
        <v>1</v>
      </c>
      <c r="J1083" t="s">
        <v>136</v>
      </c>
      <c r="K1083" t="s">
        <v>95</v>
      </c>
      <c r="L1083" t="s">
        <v>83</v>
      </c>
      <c r="M1083">
        <v>400</v>
      </c>
    </row>
    <row r="1084" spans="1:13">
      <c r="A1084">
        <v>2006</v>
      </c>
      <c r="B1084" t="s">
        <v>148</v>
      </c>
      <c r="C1084" t="s">
        <v>60</v>
      </c>
      <c r="D1084" t="s">
        <v>49</v>
      </c>
      <c r="E1084" t="s">
        <v>59</v>
      </c>
      <c r="F1084">
        <v>39059</v>
      </c>
      <c r="G1084">
        <v>39065.395293293281</v>
      </c>
      <c r="H1084">
        <f>ROUND(Database[[#This Row],[VIAGEM]]-Database[[#This Row],[ORDEM]],0)</f>
        <v>6</v>
      </c>
      <c r="I1084">
        <v>1</v>
      </c>
      <c r="J1084" t="s">
        <v>136</v>
      </c>
      <c r="K1084" t="s">
        <v>93</v>
      </c>
      <c r="L1084" t="s">
        <v>83</v>
      </c>
      <c r="M1084">
        <v>400</v>
      </c>
    </row>
    <row r="1085" spans="1:13">
      <c r="A1085">
        <v>2006</v>
      </c>
      <c r="B1085" t="s">
        <v>154</v>
      </c>
      <c r="C1085" t="s">
        <v>63</v>
      </c>
      <c r="D1085" t="s">
        <v>46</v>
      </c>
      <c r="E1085" t="s">
        <v>61</v>
      </c>
      <c r="F1085">
        <v>38766</v>
      </c>
      <c r="G1085">
        <v>38773.232589022133</v>
      </c>
      <c r="H1085">
        <f>ROUND(Database[[#This Row],[VIAGEM]]-Database[[#This Row],[ORDEM]],0)</f>
        <v>7</v>
      </c>
      <c r="I1085">
        <v>1</v>
      </c>
      <c r="J1085" t="s">
        <v>70</v>
      </c>
      <c r="K1085" t="s">
        <v>90</v>
      </c>
      <c r="L1085" t="s">
        <v>82</v>
      </c>
      <c r="M1085">
        <v>1000</v>
      </c>
    </row>
    <row r="1086" spans="1:13">
      <c r="A1086">
        <v>2006</v>
      </c>
      <c r="B1086" t="s">
        <v>153</v>
      </c>
      <c r="C1086" t="s">
        <v>58</v>
      </c>
      <c r="D1086" t="s">
        <v>105</v>
      </c>
      <c r="E1086" t="s">
        <v>59</v>
      </c>
      <c r="F1086">
        <v>38918</v>
      </c>
      <c r="G1086">
        <v>38919.866795033944</v>
      </c>
      <c r="H1086">
        <f>ROUND(Database[[#This Row],[VIAGEM]]-Database[[#This Row],[ORDEM]],0)</f>
        <v>2</v>
      </c>
      <c r="I1086">
        <v>0</v>
      </c>
      <c r="J1086" t="s">
        <v>73</v>
      </c>
      <c r="K1086" t="s">
        <v>108</v>
      </c>
      <c r="L1086" t="s">
        <v>83</v>
      </c>
      <c r="M1086">
        <v>200</v>
      </c>
    </row>
    <row r="1087" spans="1:13">
      <c r="A1087">
        <v>2006</v>
      </c>
      <c r="B1087" t="s">
        <v>146</v>
      </c>
      <c r="C1087" t="s">
        <v>57</v>
      </c>
      <c r="D1087" t="s">
        <v>51</v>
      </c>
      <c r="E1087" t="s">
        <v>59</v>
      </c>
      <c r="F1087">
        <v>39038</v>
      </c>
      <c r="G1087">
        <v>39041.958587593261</v>
      </c>
      <c r="H1087">
        <f>ROUND(Database[[#This Row],[VIAGEM]]-Database[[#This Row],[ORDEM]],0)</f>
        <v>4</v>
      </c>
      <c r="I1087">
        <v>1</v>
      </c>
      <c r="J1087" t="s">
        <v>70</v>
      </c>
      <c r="K1087" t="s">
        <v>91</v>
      </c>
      <c r="L1087" t="s">
        <v>82</v>
      </c>
      <c r="M1087">
        <v>5000</v>
      </c>
    </row>
    <row r="1088" spans="1:13">
      <c r="A1088">
        <v>2006</v>
      </c>
      <c r="B1088" t="s">
        <v>147</v>
      </c>
      <c r="C1088" t="s">
        <v>57</v>
      </c>
      <c r="D1088" t="s">
        <v>51</v>
      </c>
      <c r="E1088" t="s">
        <v>56</v>
      </c>
      <c r="F1088">
        <v>38886</v>
      </c>
      <c r="G1088">
        <v>38895.76992360405</v>
      </c>
      <c r="H1088">
        <f>ROUND(Database[[#This Row],[VIAGEM]]-Database[[#This Row],[ORDEM]],0)</f>
        <v>10</v>
      </c>
      <c r="I1088">
        <v>1</v>
      </c>
      <c r="J1088" t="s">
        <v>74</v>
      </c>
      <c r="K1088" t="s">
        <v>98</v>
      </c>
      <c r="L1088" t="s">
        <v>83</v>
      </c>
      <c r="M1088">
        <v>400</v>
      </c>
    </row>
    <row r="1089" spans="1:13">
      <c r="A1089">
        <v>2006</v>
      </c>
      <c r="B1089" t="s">
        <v>153</v>
      </c>
      <c r="C1089" t="s">
        <v>59</v>
      </c>
      <c r="D1089" t="s">
        <v>50</v>
      </c>
      <c r="E1089" t="s">
        <v>61</v>
      </c>
      <c r="F1089">
        <v>38924</v>
      </c>
      <c r="G1089">
        <v>38931.225790679557</v>
      </c>
      <c r="H1089">
        <f>ROUND(Database[[#This Row],[VIAGEM]]-Database[[#This Row],[ORDEM]],0)</f>
        <v>7</v>
      </c>
      <c r="I1089">
        <v>0</v>
      </c>
      <c r="J1089" t="s">
        <v>74</v>
      </c>
      <c r="K1089" t="s">
        <v>97</v>
      </c>
      <c r="L1089" t="s">
        <v>83</v>
      </c>
      <c r="M1089">
        <v>100</v>
      </c>
    </row>
    <row r="1090" spans="1:13">
      <c r="A1090">
        <v>2006</v>
      </c>
      <c r="B1090" t="s">
        <v>152</v>
      </c>
      <c r="C1090" t="s">
        <v>56</v>
      </c>
      <c r="D1090" t="s">
        <v>52</v>
      </c>
      <c r="E1090" t="s">
        <v>59</v>
      </c>
      <c r="F1090">
        <v>38999</v>
      </c>
      <c r="G1090">
        <v>39008.477391401349</v>
      </c>
      <c r="H1090">
        <f>ROUND(Database[[#This Row],[VIAGEM]]-Database[[#This Row],[ORDEM]],0)</f>
        <v>9</v>
      </c>
      <c r="I1090">
        <v>0</v>
      </c>
      <c r="J1090" t="s">
        <v>72</v>
      </c>
      <c r="K1090" t="s">
        <v>110</v>
      </c>
      <c r="L1090" t="s">
        <v>85</v>
      </c>
      <c r="M1090">
        <v>38000</v>
      </c>
    </row>
    <row r="1091" spans="1:13">
      <c r="A1091">
        <v>2006</v>
      </c>
      <c r="B1091" t="s">
        <v>149</v>
      </c>
      <c r="C1091" t="s">
        <v>59</v>
      </c>
      <c r="D1091" t="s">
        <v>50</v>
      </c>
      <c r="E1091" t="s">
        <v>61</v>
      </c>
      <c r="F1091">
        <v>38951</v>
      </c>
      <c r="G1091">
        <v>38959.773715604068</v>
      </c>
      <c r="H1091">
        <f>ROUND(Database[[#This Row],[VIAGEM]]-Database[[#This Row],[ORDEM]],0)</f>
        <v>9</v>
      </c>
      <c r="I1091">
        <v>1</v>
      </c>
      <c r="J1091" t="s">
        <v>71</v>
      </c>
      <c r="K1091" t="s">
        <v>102</v>
      </c>
      <c r="L1091" t="s">
        <v>84</v>
      </c>
      <c r="M1091">
        <v>90000</v>
      </c>
    </row>
    <row r="1092" spans="1:13">
      <c r="A1092">
        <v>2006</v>
      </c>
      <c r="B1092" t="s">
        <v>153</v>
      </c>
      <c r="C1092" t="s">
        <v>25</v>
      </c>
      <c r="D1092" t="s">
        <v>45</v>
      </c>
      <c r="E1092" t="s">
        <v>59</v>
      </c>
      <c r="F1092">
        <v>38919</v>
      </c>
      <c r="G1092">
        <v>38925.087351626811</v>
      </c>
      <c r="H1092">
        <f>ROUND(Database[[#This Row],[VIAGEM]]-Database[[#This Row],[ORDEM]],0)</f>
        <v>6</v>
      </c>
      <c r="I1092">
        <v>0</v>
      </c>
      <c r="J1092" t="s">
        <v>72</v>
      </c>
      <c r="K1092" t="s">
        <v>109</v>
      </c>
      <c r="L1092" t="s">
        <v>85</v>
      </c>
      <c r="M1092">
        <v>26000</v>
      </c>
    </row>
    <row r="1093" spans="1:13">
      <c r="A1093">
        <v>2006</v>
      </c>
      <c r="B1093" t="s">
        <v>148</v>
      </c>
      <c r="C1093" t="s">
        <v>59</v>
      </c>
      <c r="D1093" t="s">
        <v>50</v>
      </c>
      <c r="E1093" t="s">
        <v>58</v>
      </c>
      <c r="F1093">
        <v>39074</v>
      </c>
      <c r="G1093">
        <v>39074.984750074487</v>
      </c>
      <c r="H1093">
        <f>ROUND(Database[[#This Row],[VIAGEM]]-Database[[#This Row],[ORDEM]],0)</f>
        <v>1</v>
      </c>
      <c r="I1093">
        <v>0</v>
      </c>
      <c r="J1093" t="s">
        <v>70</v>
      </c>
      <c r="K1093" t="s">
        <v>92</v>
      </c>
      <c r="L1093" t="s">
        <v>82</v>
      </c>
      <c r="M1093">
        <v>1000</v>
      </c>
    </row>
    <row r="1094" spans="1:13">
      <c r="A1094">
        <v>2006</v>
      </c>
      <c r="B1094" t="s">
        <v>154</v>
      </c>
      <c r="C1094" t="s">
        <v>62</v>
      </c>
      <c r="D1094" t="s">
        <v>47</v>
      </c>
      <c r="E1094" t="s">
        <v>63</v>
      </c>
      <c r="F1094">
        <v>38764</v>
      </c>
      <c r="G1094">
        <v>38768.060710757316</v>
      </c>
      <c r="H1094">
        <f>ROUND(Database[[#This Row],[VIAGEM]]-Database[[#This Row],[ORDEM]],0)</f>
        <v>4</v>
      </c>
      <c r="I1094">
        <v>1</v>
      </c>
      <c r="J1094" t="s">
        <v>70</v>
      </c>
      <c r="K1094" t="s">
        <v>92</v>
      </c>
      <c r="L1094" t="s">
        <v>82</v>
      </c>
      <c r="M1094">
        <v>5000</v>
      </c>
    </row>
    <row r="1095" spans="1:13">
      <c r="A1095">
        <v>2006</v>
      </c>
      <c r="B1095" t="s">
        <v>148</v>
      </c>
      <c r="C1095" t="s">
        <v>25</v>
      </c>
      <c r="D1095" t="s">
        <v>45</v>
      </c>
      <c r="E1095" t="s">
        <v>61</v>
      </c>
      <c r="F1095">
        <v>39068</v>
      </c>
      <c r="G1095">
        <v>39072.199895175145</v>
      </c>
      <c r="H1095">
        <f>ROUND(Database[[#This Row],[VIAGEM]]-Database[[#This Row],[ORDEM]],0)</f>
        <v>4</v>
      </c>
      <c r="I1095">
        <v>0</v>
      </c>
      <c r="J1095" t="s">
        <v>78</v>
      </c>
      <c r="K1095" t="s">
        <v>101</v>
      </c>
      <c r="L1095" t="s">
        <v>81</v>
      </c>
      <c r="M1095">
        <v>1500</v>
      </c>
    </row>
    <row r="1096" spans="1:13">
      <c r="A1096">
        <v>2006</v>
      </c>
      <c r="B1096" t="s">
        <v>150</v>
      </c>
      <c r="C1096" t="s">
        <v>57</v>
      </c>
      <c r="D1096" t="s">
        <v>51</v>
      </c>
      <c r="E1096" t="s">
        <v>61</v>
      </c>
      <c r="F1096">
        <v>38839</v>
      </c>
      <c r="G1096">
        <v>38839.324919277096</v>
      </c>
      <c r="H1096">
        <f>ROUND(Database[[#This Row],[VIAGEM]]-Database[[#This Row],[ORDEM]],0)</f>
        <v>0</v>
      </c>
      <c r="I1096">
        <v>1</v>
      </c>
      <c r="J1096" t="s">
        <v>72</v>
      </c>
      <c r="K1096" t="s">
        <v>109</v>
      </c>
      <c r="L1096" t="s">
        <v>85</v>
      </c>
      <c r="M1096">
        <v>31000</v>
      </c>
    </row>
    <row r="1097" spans="1:13">
      <c r="A1097">
        <v>2006</v>
      </c>
      <c r="B1097" t="s">
        <v>153</v>
      </c>
      <c r="C1097" t="s">
        <v>59</v>
      </c>
      <c r="D1097" t="s">
        <v>50</v>
      </c>
      <c r="E1097" t="s">
        <v>62</v>
      </c>
      <c r="F1097">
        <v>38919</v>
      </c>
      <c r="G1097">
        <v>38923.604038285244</v>
      </c>
      <c r="H1097">
        <f>ROUND(Database[[#This Row],[VIAGEM]]-Database[[#This Row],[ORDEM]],0)</f>
        <v>5</v>
      </c>
      <c r="I1097">
        <v>0</v>
      </c>
      <c r="J1097" t="s">
        <v>71</v>
      </c>
      <c r="K1097" t="s">
        <v>104</v>
      </c>
      <c r="L1097" t="s">
        <v>84</v>
      </c>
      <c r="M1097">
        <v>84000</v>
      </c>
    </row>
    <row r="1098" spans="1:13">
      <c r="A1098">
        <v>2006</v>
      </c>
      <c r="B1098" t="s">
        <v>156</v>
      </c>
      <c r="C1098" t="s">
        <v>57</v>
      </c>
      <c r="D1098" t="s">
        <v>51</v>
      </c>
      <c r="E1098" t="s">
        <v>63</v>
      </c>
      <c r="F1098">
        <v>38810</v>
      </c>
      <c r="G1098">
        <v>38811.269739342395</v>
      </c>
      <c r="H1098">
        <f>ROUND(Database[[#This Row],[VIAGEM]]-Database[[#This Row],[ORDEM]],0)</f>
        <v>1</v>
      </c>
      <c r="I1098">
        <v>0</v>
      </c>
      <c r="J1098" t="s">
        <v>70</v>
      </c>
      <c r="K1098" t="s">
        <v>92</v>
      </c>
      <c r="L1098" t="s">
        <v>82</v>
      </c>
      <c r="M1098">
        <v>5000</v>
      </c>
    </row>
    <row r="1099" spans="1:13">
      <c r="A1099">
        <v>2006</v>
      </c>
      <c r="B1099" t="s">
        <v>156</v>
      </c>
      <c r="C1099" t="s">
        <v>25</v>
      </c>
      <c r="D1099" t="s">
        <v>45</v>
      </c>
      <c r="E1099" t="s">
        <v>56</v>
      </c>
      <c r="F1099">
        <v>38820</v>
      </c>
      <c r="G1099">
        <v>38824.620996316626</v>
      </c>
      <c r="H1099">
        <f>ROUND(Database[[#This Row],[VIAGEM]]-Database[[#This Row],[ORDEM]],0)</f>
        <v>5</v>
      </c>
      <c r="I1099">
        <v>1</v>
      </c>
      <c r="J1099" t="s">
        <v>74</v>
      </c>
      <c r="K1099" t="s">
        <v>97</v>
      </c>
      <c r="L1099" t="s">
        <v>83</v>
      </c>
      <c r="M1099">
        <v>300</v>
      </c>
    </row>
    <row r="1100" spans="1:13">
      <c r="A1100">
        <v>2006</v>
      </c>
      <c r="B1100" t="s">
        <v>153</v>
      </c>
      <c r="C1100" t="s">
        <v>57</v>
      </c>
      <c r="D1100" t="s">
        <v>51</v>
      </c>
      <c r="E1100" t="s">
        <v>25</v>
      </c>
      <c r="F1100">
        <v>38902</v>
      </c>
      <c r="G1100">
        <v>38911.020920445473</v>
      </c>
      <c r="H1100">
        <f>ROUND(Database[[#This Row],[VIAGEM]]-Database[[#This Row],[ORDEM]],0)</f>
        <v>9</v>
      </c>
      <c r="I1100">
        <v>1</v>
      </c>
      <c r="J1100" t="s">
        <v>72</v>
      </c>
      <c r="K1100" t="s">
        <v>110</v>
      </c>
      <c r="L1100" t="s">
        <v>85</v>
      </c>
      <c r="M1100">
        <v>34000</v>
      </c>
    </row>
    <row r="1101" spans="1:13">
      <c r="A1101">
        <v>2006</v>
      </c>
      <c r="B1101" t="s">
        <v>146</v>
      </c>
      <c r="C1101" t="s">
        <v>63</v>
      </c>
      <c r="D1101" t="s">
        <v>46</v>
      </c>
      <c r="E1101" t="s">
        <v>61</v>
      </c>
      <c r="F1101">
        <v>39027</v>
      </c>
      <c r="G1101">
        <v>39032.267898986349</v>
      </c>
      <c r="H1101">
        <f>ROUND(Database[[#This Row],[VIAGEM]]-Database[[#This Row],[ORDEM]],0)</f>
        <v>5</v>
      </c>
      <c r="I1101">
        <v>0</v>
      </c>
      <c r="J1101" t="s">
        <v>74</v>
      </c>
      <c r="K1101" t="s">
        <v>98</v>
      </c>
      <c r="L1101" t="s">
        <v>83</v>
      </c>
      <c r="M1101">
        <v>300</v>
      </c>
    </row>
    <row r="1102" spans="1:13">
      <c r="A1102">
        <v>2006</v>
      </c>
      <c r="B1102" t="s">
        <v>155</v>
      </c>
      <c r="C1102" t="s">
        <v>57</v>
      </c>
      <c r="D1102" t="s">
        <v>51</v>
      </c>
      <c r="E1102" t="s">
        <v>62</v>
      </c>
      <c r="F1102">
        <v>38984</v>
      </c>
      <c r="G1102">
        <v>38984.907390096465</v>
      </c>
      <c r="H1102">
        <f>ROUND(Database[[#This Row],[VIAGEM]]-Database[[#This Row],[ORDEM]],0)</f>
        <v>1</v>
      </c>
      <c r="I1102">
        <v>0</v>
      </c>
      <c r="J1102" t="s">
        <v>73</v>
      </c>
      <c r="K1102" t="s">
        <v>106</v>
      </c>
      <c r="L1102" t="s">
        <v>83</v>
      </c>
      <c r="M1102">
        <v>400</v>
      </c>
    </row>
    <row r="1103" spans="1:13">
      <c r="A1103">
        <v>2006</v>
      </c>
      <c r="B1103" t="s">
        <v>145</v>
      </c>
      <c r="C1103" t="s">
        <v>63</v>
      </c>
      <c r="D1103" t="s">
        <v>46</v>
      </c>
      <c r="E1103" t="s">
        <v>62</v>
      </c>
      <c r="F1103">
        <v>38744</v>
      </c>
      <c r="G1103">
        <v>38749.90552369658</v>
      </c>
      <c r="H1103">
        <f>ROUND(Database[[#This Row],[VIAGEM]]-Database[[#This Row],[ORDEM]],0)</f>
        <v>6</v>
      </c>
      <c r="I1103">
        <v>1</v>
      </c>
      <c r="J1103" t="s">
        <v>73</v>
      </c>
      <c r="K1103" t="s">
        <v>107</v>
      </c>
      <c r="L1103" t="s">
        <v>83</v>
      </c>
      <c r="M1103">
        <v>100</v>
      </c>
    </row>
    <row r="1104" spans="1:13">
      <c r="A1104">
        <v>2006</v>
      </c>
      <c r="B1104" t="s">
        <v>149</v>
      </c>
      <c r="C1104" t="s">
        <v>62</v>
      </c>
      <c r="D1104" t="s">
        <v>47</v>
      </c>
      <c r="E1104" t="s">
        <v>60</v>
      </c>
      <c r="F1104">
        <v>38938</v>
      </c>
      <c r="G1104">
        <v>38943.635678279839</v>
      </c>
      <c r="H1104">
        <f>ROUND(Database[[#This Row],[VIAGEM]]-Database[[#This Row],[ORDEM]],0)</f>
        <v>6</v>
      </c>
      <c r="I1104">
        <v>0</v>
      </c>
      <c r="J1104" t="s">
        <v>70</v>
      </c>
      <c r="K1104" t="s">
        <v>92</v>
      </c>
      <c r="L1104" t="s">
        <v>82</v>
      </c>
      <c r="M1104">
        <v>1000</v>
      </c>
    </row>
    <row r="1105" spans="1:13">
      <c r="A1105">
        <v>2006</v>
      </c>
      <c r="B1105" t="s">
        <v>147</v>
      </c>
      <c r="C1105" t="s">
        <v>59</v>
      </c>
      <c r="D1105" t="s">
        <v>50</v>
      </c>
      <c r="E1105" t="s">
        <v>61</v>
      </c>
      <c r="F1105">
        <v>38891</v>
      </c>
      <c r="G1105">
        <v>38900.940597203466</v>
      </c>
      <c r="H1105">
        <f>ROUND(Database[[#This Row],[VIAGEM]]-Database[[#This Row],[ORDEM]],0)</f>
        <v>10</v>
      </c>
      <c r="I1105">
        <v>0</v>
      </c>
      <c r="J1105" t="s">
        <v>72</v>
      </c>
      <c r="K1105" t="s">
        <v>110</v>
      </c>
      <c r="L1105" t="s">
        <v>85</v>
      </c>
      <c r="M1105">
        <v>16000</v>
      </c>
    </row>
    <row r="1106" spans="1:13">
      <c r="A1106">
        <v>2006</v>
      </c>
      <c r="B1106" t="s">
        <v>145</v>
      </c>
      <c r="C1106" t="s">
        <v>58</v>
      </c>
      <c r="D1106" t="s">
        <v>105</v>
      </c>
      <c r="E1106" t="s">
        <v>62</v>
      </c>
      <c r="F1106">
        <v>38741</v>
      </c>
      <c r="G1106">
        <v>38745.567561370146</v>
      </c>
      <c r="H1106">
        <f>ROUND(Database[[#This Row],[VIAGEM]]-Database[[#This Row],[ORDEM]],0)</f>
        <v>5</v>
      </c>
      <c r="I1106">
        <v>0</v>
      </c>
      <c r="J1106" t="s">
        <v>73</v>
      </c>
      <c r="K1106" t="s">
        <v>107</v>
      </c>
      <c r="L1106" t="s">
        <v>83</v>
      </c>
      <c r="M1106">
        <v>500</v>
      </c>
    </row>
    <row r="1107" spans="1:13">
      <c r="A1107">
        <v>2006</v>
      </c>
      <c r="B1107" t="s">
        <v>145</v>
      </c>
      <c r="C1107" t="s">
        <v>58</v>
      </c>
      <c r="D1107" t="s">
        <v>105</v>
      </c>
      <c r="E1107" t="s">
        <v>62</v>
      </c>
      <c r="F1107">
        <v>38720</v>
      </c>
      <c r="G1107">
        <v>38724.194281318829</v>
      </c>
      <c r="H1107">
        <f>ROUND(Database[[#This Row],[VIAGEM]]-Database[[#This Row],[ORDEM]],0)</f>
        <v>4</v>
      </c>
      <c r="I1107">
        <v>1</v>
      </c>
      <c r="J1107" t="s">
        <v>72</v>
      </c>
      <c r="K1107" t="s">
        <v>111</v>
      </c>
      <c r="L1107" t="s">
        <v>85</v>
      </c>
      <c r="M1107">
        <v>30000</v>
      </c>
    </row>
    <row r="1108" spans="1:13">
      <c r="A1108">
        <v>2006</v>
      </c>
      <c r="B1108" t="s">
        <v>153</v>
      </c>
      <c r="C1108" t="s">
        <v>62</v>
      </c>
      <c r="D1108" t="s">
        <v>47</v>
      </c>
      <c r="E1108" t="s">
        <v>57</v>
      </c>
      <c r="F1108">
        <v>38902</v>
      </c>
      <c r="G1108">
        <v>38904.821812710383</v>
      </c>
      <c r="H1108">
        <f>ROUND(Database[[#This Row],[VIAGEM]]-Database[[#This Row],[ORDEM]],0)</f>
        <v>3</v>
      </c>
      <c r="I1108">
        <v>0</v>
      </c>
      <c r="J1108" t="s">
        <v>73</v>
      </c>
      <c r="K1108" t="s">
        <v>107</v>
      </c>
      <c r="L1108" t="s">
        <v>83</v>
      </c>
      <c r="M1108">
        <v>100</v>
      </c>
    </row>
    <row r="1109" spans="1:13">
      <c r="A1109">
        <v>2006</v>
      </c>
      <c r="B1109" t="s">
        <v>148</v>
      </c>
      <c r="C1109" t="s">
        <v>58</v>
      </c>
      <c r="D1109" t="s">
        <v>105</v>
      </c>
      <c r="E1109" t="s">
        <v>59</v>
      </c>
      <c r="F1109">
        <v>39052</v>
      </c>
      <c r="G1109">
        <v>39059.003767057489</v>
      </c>
      <c r="H1109">
        <f>ROUND(Database[[#This Row],[VIAGEM]]-Database[[#This Row],[ORDEM]],0)</f>
        <v>7</v>
      </c>
      <c r="I1109">
        <v>0</v>
      </c>
      <c r="J1109" t="s">
        <v>78</v>
      </c>
      <c r="K1109" t="s">
        <v>100</v>
      </c>
      <c r="L1109" t="s">
        <v>81</v>
      </c>
      <c r="M1109">
        <v>1000</v>
      </c>
    </row>
    <row r="1110" spans="1:13">
      <c r="A1110">
        <v>2006</v>
      </c>
      <c r="B1110" t="s">
        <v>151</v>
      </c>
      <c r="C1110" t="s">
        <v>57</v>
      </c>
      <c r="D1110" t="s">
        <v>51</v>
      </c>
      <c r="E1110" t="s">
        <v>61</v>
      </c>
      <c r="F1110">
        <v>38782</v>
      </c>
      <c r="G1110">
        <v>38790.699225566932</v>
      </c>
      <c r="H1110">
        <f>ROUND(Database[[#This Row],[VIAGEM]]-Database[[#This Row],[ORDEM]],0)</f>
        <v>9</v>
      </c>
      <c r="I1110">
        <v>1</v>
      </c>
      <c r="J1110" t="s">
        <v>72</v>
      </c>
      <c r="K1110" t="s">
        <v>110</v>
      </c>
      <c r="L1110" t="s">
        <v>85</v>
      </c>
      <c r="M1110">
        <v>20000</v>
      </c>
    </row>
    <row r="1111" spans="1:13">
      <c r="A1111">
        <v>2006</v>
      </c>
      <c r="B1111" t="s">
        <v>145</v>
      </c>
      <c r="C1111" t="s">
        <v>63</v>
      </c>
      <c r="D1111" t="s">
        <v>46</v>
      </c>
      <c r="E1111" t="s">
        <v>58</v>
      </c>
      <c r="F1111">
        <v>38731</v>
      </c>
      <c r="G1111">
        <v>38734.674695446207</v>
      </c>
      <c r="H1111">
        <f>ROUND(Database[[#This Row],[VIAGEM]]-Database[[#This Row],[ORDEM]],0)</f>
        <v>4</v>
      </c>
      <c r="I1111">
        <v>1</v>
      </c>
      <c r="J1111" t="s">
        <v>73</v>
      </c>
      <c r="K1111" t="s">
        <v>107</v>
      </c>
      <c r="L1111" t="s">
        <v>83</v>
      </c>
      <c r="M1111">
        <v>300</v>
      </c>
    </row>
    <row r="1112" spans="1:13">
      <c r="A1112">
        <v>2006</v>
      </c>
      <c r="B1112" t="s">
        <v>150</v>
      </c>
      <c r="C1112" t="s">
        <v>25</v>
      </c>
      <c r="D1112" t="s">
        <v>45</v>
      </c>
      <c r="E1112" t="s">
        <v>57</v>
      </c>
      <c r="F1112">
        <v>38864</v>
      </c>
      <c r="G1112">
        <v>38871.58776383115</v>
      </c>
      <c r="H1112">
        <f>ROUND(Database[[#This Row],[VIAGEM]]-Database[[#This Row],[ORDEM]],0)</f>
        <v>8</v>
      </c>
      <c r="I1112">
        <v>0</v>
      </c>
      <c r="J1112" t="s">
        <v>76</v>
      </c>
      <c r="K1112" t="s">
        <v>113</v>
      </c>
      <c r="L1112" t="s">
        <v>139</v>
      </c>
      <c r="M1112">
        <v>1860000</v>
      </c>
    </row>
    <row r="1113" spans="1:13">
      <c r="A1113">
        <v>2006</v>
      </c>
      <c r="B1113" t="s">
        <v>147</v>
      </c>
      <c r="C1113" t="s">
        <v>58</v>
      </c>
      <c r="D1113" t="s">
        <v>105</v>
      </c>
      <c r="E1113" t="s">
        <v>60</v>
      </c>
      <c r="F1113">
        <v>38875</v>
      </c>
      <c r="G1113">
        <v>38883.947301111424</v>
      </c>
      <c r="H1113">
        <f>ROUND(Database[[#This Row],[VIAGEM]]-Database[[#This Row],[ORDEM]],0)</f>
        <v>9</v>
      </c>
      <c r="I1113">
        <v>0</v>
      </c>
      <c r="J1113" t="s">
        <v>74</v>
      </c>
      <c r="K1113" t="s">
        <v>98</v>
      </c>
      <c r="L1113" t="s">
        <v>83</v>
      </c>
      <c r="M1113">
        <v>200</v>
      </c>
    </row>
    <row r="1114" spans="1:13">
      <c r="A1114">
        <v>2006</v>
      </c>
      <c r="B1114" t="s">
        <v>151</v>
      </c>
      <c r="C1114" t="s">
        <v>59</v>
      </c>
      <c r="D1114" t="s">
        <v>50</v>
      </c>
      <c r="E1114" t="s">
        <v>63</v>
      </c>
      <c r="F1114">
        <v>38788</v>
      </c>
      <c r="G1114">
        <v>38788.471289471061</v>
      </c>
      <c r="H1114">
        <f>ROUND(Database[[#This Row],[VIAGEM]]-Database[[#This Row],[ORDEM]],0)</f>
        <v>0</v>
      </c>
      <c r="I1114">
        <v>1</v>
      </c>
      <c r="J1114" t="s">
        <v>78</v>
      </c>
      <c r="K1114" t="s">
        <v>101</v>
      </c>
      <c r="L1114" t="s">
        <v>81</v>
      </c>
      <c r="M1114">
        <v>2000</v>
      </c>
    </row>
    <row r="1115" spans="1:13">
      <c r="A1115">
        <v>2006</v>
      </c>
      <c r="B1115" t="s">
        <v>151</v>
      </c>
      <c r="C1115" t="s">
        <v>62</v>
      </c>
      <c r="D1115" t="s">
        <v>47</v>
      </c>
      <c r="E1115" t="s">
        <v>59</v>
      </c>
      <c r="F1115">
        <v>38795</v>
      </c>
      <c r="G1115">
        <v>38796.392006636263</v>
      </c>
      <c r="H1115">
        <f>ROUND(Database[[#This Row],[VIAGEM]]-Database[[#This Row],[ORDEM]],0)</f>
        <v>1</v>
      </c>
      <c r="I1115">
        <v>1</v>
      </c>
      <c r="J1115" t="s">
        <v>70</v>
      </c>
      <c r="K1115" t="s">
        <v>92</v>
      </c>
      <c r="L1115" t="s">
        <v>82</v>
      </c>
      <c r="M1115">
        <v>5000</v>
      </c>
    </row>
    <row r="1116" spans="1:13">
      <c r="A1116">
        <v>2006</v>
      </c>
      <c r="B1116" t="s">
        <v>151</v>
      </c>
      <c r="C1116" t="s">
        <v>63</v>
      </c>
      <c r="D1116" t="s">
        <v>46</v>
      </c>
      <c r="E1116" t="s">
        <v>61</v>
      </c>
      <c r="F1116">
        <v>38799</v>
      </c>
      <c r="G1116">
        <v>38807.94343572003</v>
      </c>
      <c r="H1116">
        <f>ROUND(Database[[#This Row],[VIAGEM]]-Database[[#This Row],[ORDEM]],0)</f>
        <v>9</v>
      </c>
      <c r="I1116">
        <v>1</v>
      </c>
      <c r="J1116" t="s">
        <v>80</v>
      </c>
      <c r="K1116" t="s">
        <v>87</v>
      </c>
      <c r="L1116" t="s">
        <v>138</v>
      </c>
      <c r="M1116">
        <v>50</v>
      </c>
    </row>
    <row r="1117" spans="1:13">
      <c r="A1117">
        <v>2006</v>
      </c>
      <c r="B1117" t="s">
        <v>150</v>
      </c>
      <c r="C1117" t="s">
        <v>25</v>
      </c>
      <c r="D1117" t="s">
        <v>45</v>
      </c>
      <c r="E1117" t="s">
        <v>63</v>
      </c>
      <c r="F1117">
        <v>38863</v>
      </c>
      <c r="G1117">
        <v>38865.469260692618</v>
      </c>
      <c r="H1117">
        <f>ROUND(Database[[#This Row],[VIAGEM]]-Database[[#This Row],[ORDEM]],0)</f>
        <v>2</v>
      </c>
      <c r="I1117">
        <v>1</v>
      </c>
      <c r="J1117" t="s">
        <v>72</v>
      </c>
      <c r="K1117" t="s">
        <v>111</v>
      </c>
      <c r="L1117" t="s">
        <v>85</v>
      </c>
      <c r="M1117">
        <v>35000</v>
      </c>
    </row>
    <row r="1118" spans="1:13">
      <c r="A1118">
        <v>2006</v>
      </c>
      <c r="B1118" t="s">
        <v>147</v>
      </c>
      <c r="C1118" t="s">
        <v>60</v>
      </c>
      <c r="D1118" t="s">
        <v>49</v>
      </c>
      <c r="E1118" t="s">
        <v>61</v>
      </c>
      <c r="F1118">
        <v>38895</v>
      </c>
      <c r="G1118">
        <v>38895.458371161047</v>
      </c>
      <c r="H1118">
        <f>ROUND(Database[[#This Row],[VIAGEM]]-Database[[#This Row],[ORDEM]],0)</f>
        <v>0</v>
      </c>
      <c r="I1118">
        <v>0</v>
      </c>
      <c r="J1118" t="s">
        <v>78</v>
      </c>
      <c r="K1118" t="s">
        <v>101</v>
      </c>
      <c r="L1118" t="s">
        <v>81</v>
      </c>
      <c r="M1118">
        <v>2500</v>
      </c>
    </row>
    <row r="1119" spans="1:13">
      <c r="A1119">
        <v>2006</v>
      </c>
      <c r="B1119" t="s">
        <v>147</v>
      </c>
      <c r="C1119" t="s">
        <v>59</v>
      </c>
      <c r="D1119" t="s">
        <v>50</v>
      </c>
      <c r="E1119" t="s">
        <v>63</v>
      </c>
      <c r="F1119">
        <v>38884</v>
      </c>
      <c r="G1119">
        <v>38890.882316528987</v>
      </c>
      <c r="H1119">
        <f>ROUND(Database[[#This Row],[VIAGEM]]-Database[[#This Row],[ORDEM]],0)</f>
        <v>7</v>
      </c>
      <c r="I1119">
        <v>0</v>
      </c>
      <c r="J1119" t="s">
        <v>74</v>
      </c>
      <c r="K1119" t="s">
        <v>98</v>
      </c>
      <c r="L1119" t="s">
        <v>83</v>
      </c>
      <c r="M1119">
        <v>200</v>
      </c>
    </row>
    <row r="1120" spans="1:13">
      <c r="A1120">
        <v>2006</v>
      </c>
      <c r="B1120" t="s">
        <v>145</v>
      </c>
      <c r="C1120" t="s">
        <v>57</v>
      </c>
      <c r="D1120" t="s">
        <v>51</v>
      </c>
      <c r="E1120" t="s">
        <v>56</v>
      </c>
      <c r="F1120">
        <v>38731</v>
      </c>
      <c r="G1120">
        <v>38732.256161933095</v>
      </c>
      <c r="H1120">
        <f>ROUND(Database[[#This Row],[VIAGEM]]-Database[[#This Row],[ORDEM]],0)</f>
        <v>1</v>
      </c>
      <c r="I1120">
        <v>0</v>
      </c>
      <c r="J1120" t="s">
        <v>74</v>
      </c>
      <c r="K1120" t="s">
        <v>97</v>
      </c>
      <c r="L1120" t="s">
        <v>83</v>
      </c>
      <c r="M1120">
        <v>100</v>
      </c>
    </row>
    <row r="1121" spans="1:13">
      <c r="A1121">
        <v>2006</v>
      </c>
      <c r="B1121" t="s">
        <v>150</v>
      </c>
      <c r="C1121" t="s">
        <v>61</v>
      </c>
      <c r="D1121" t="s">
        <v>48</v>
      </c>
      <c r="E1121" t="s">
        <v>57</v>
      </c>
      <c r="F1121">
        <v>38842</v>
      </c>
      <c r="G1121">
        <v>38847.940864771874</v>
      </c>
      <c r="H1121">
        <f>ROUND(Database[[#This Row],[VIAGEM]]-Database[[#This Row],[ORDEM]],0)</f>
        <v>6</v>
      </c>
      <c r="I1121">
        <v>0</v>
      </c>
      <c r="J1121" t="s">
        <v>71</v>
      </c>
      <c r="K1121" t="s">
        <v>102</v>
      </c>
      <c r="L1121" t="s">
        <v>84</v>
      </c>
      <c r="M1121">
        <v>53000</v>
      </c>
    </row>
    <row r="1122" spans="1:13">
      <c r="A1122">
        <v>2006</v>
      </c>
      <c r="B1122" t="s">
        <v>152</v>
      </c>
      <c r="C1122" t="s">
        <v>63</v>
      </c>
      <c r="D1122" t="s">
        <v>46</v>
      </c>
      <c r="E1122" t="s">
        <v>56</v>
      </c>
      <c r="F1122">
        <v>38993</v>
      </c>
      <c r="G1122">
        <v>39000.751391045589</v>
      </c>
      <c r="H1122">
        <f>ROUND(Database[[#This Row],[VIAGEM]]-Database[[#This Row],[ORDEM]],0)</f>
        <v>8</v>
      </c>
      <c r="I1122">
        <v>1</v>
      </c>
      <c r="J1122" t="s">
        <v>136</v>
      </c>
      <c r="K1122" t="s">
        <v>93</v>
      </c>
      <c r="L1122" t="s">
        <v>83</v>
      </c>
      <c r="M1122">
        <v>100</v>
      </c>
    </row>
    <row r="1123" spans="1:13">
      <c r="A1123">
        <v>2006</v>
      </c>
      <c r="B1123" t="s">
        <v>154</v>
      </c>
      <c r="C1123" t="s">
        <v>62</v>
      </c>
      <c r="D1123" t="s">
        <v>47</v>
      </c>
      <c r="E1123" t="s">
        <v>58</v>
      </c>
      <c r="F1123">
        <v>38761</v>
      </c>
      <c r="G1123">
        <v>38761.617871232993</v>
      </c>
      <c r="H1123">
        <f>ROUND(Database[[#This Row],[VIAGEM]]-Database[[#This Row],[ORDEM]],0)</f>
        <v>1</v>
      </c>
      <c r="I1123">
        <v>0</v>
      </c>
      <c r="J1123" t="s">
        <v>78</v>
      </c>
      <c r="K1123" t="s">
        <v>99</v>
      </c>
      <c r="L1123" t="s">
        <v>81</v>
      </c>
      <c r="M1123">
        <v>500</v>
      </c>
    </row>
    <row r="1124" spans="1:13">
      <c r="A1124">
        <v>2006</v>
      </c>
      <c r="B1124" t="s">
        <v>145</v>
      </c>
      <c r="C1124" t="s">
        <v>58</v>
      </c>
      <c r="D1124" t="s">
        <v>105</v>
      </c>
      <c r="E1124" t="s">
        <v>62</v>
      </c>
      <c r="F1124">
        <v>38718</v>
      </c>
      <c r="G1124">
        <v>38721.671535137553</v>
      </c>
      <c r="H1124">
        <f>ROUND(Database[[#This Row],[VIAGEM]]-Database[[#This Row],[ORDEM]],0)</f>
        <v>4</v>
      </c>
      <c r="I1124">
        <v>1</v>
      </c>
      <c r="J1124" t="s">
        <v>71</v>
      </c>
      <c r="K1124" t="s">
        <v>103</v>
      </c>
      <c r="L1124" t="s">
        <v>84</v>
      </c>
      <c r="M1124">
        <v>71000</v>
      </c>
    </row>
    <row r="1125" spans="1:13">
      <c r="A1125">
        <v>2006</v>
      </c>
      <c r="B1125" t="s">
        <v>155</v>
      </c>
      <c r="C1125" t="s">
        <v>59</v>
      </c>
      <c r="D1125" t="s">
        <v>50</v>
      </c>
      <c r="E1125" t="s">
        <v>62</v>
      </c>
      <c r="F1125">
        <v>38964</v>
      </c>
      <c r="G1125">
        <v>38970.994020114631</v>
      </c>
      <c r="H1125">
        <f>ROUND(Database[[#This Row],[VIAGEM]]-Database[[#This Row],[ORDEM]],0)</f>
        <v>7</v>
      </c>
      <c r="I1125">
        <v>1</v>
      </c>
      <c r="J1125" t="s">
        <v>73</v>
      </c>
      <c r="K1125" t="s">
        <v>106</v>
      </c>
      <c r="L1125" t="s">
        <v>83</v>
      </c>
      <c r="M1125">
        <v>100</v>
      </c>
    </row>
    <row r="1126" spans="1:13">
      <c r="A1126">
        <v>2006</v>
      </c>
      <c r="B1126" t="s">
        <v>156</v>
      </c>
      <c r="C1126" t="s">
        <v>58</v>
      </c>
      <c r="D1126" t="s">
        <v>105</v>
      </c>
      <c r="E1126" t="s">
        <v>60</v>
      </c>
      <c r="F1126">
        <v>38825</v>
      </c>
      <c r="G1126">
        <v>38834.579051964982</v>
      </c>
      <c r="H1126">
        <f>ROUND(Database[[#This Row],[VIAGEM]]-Database[[#This Row],[ORDEM]],0)</f>
        <v>10</v>
      </c>
      <c r="I1126">
        <v>0</v>
      </c>
      <c r="J1126" t="s">
        <v>78</v>
      </c>
      <c r="K1126" t="s">
        <v>100</v>
      </c>
      <c r="L1126" t="s">
        <v>81</v>
      </c>
      <c r="M1126">
        <v>2500</v>
      </c>
    </row>
    <row r="1127" spans="1:13">
      <c r="A1127">
        <v>2006</v>
      </c>
      <c r="B1127" t="s">
        <v>154</v>
      </c>
      <c r="C1127" t="s">
        <v>25</v>
      </c>
      <c r="D1127" t="s">
        <v>45</v>
      </c>
      <c r="E1127" t="s">
        <v>61</v>
      </c>
      <c r="F1127">
        <v>38772</v>
      </c>
      <c r="G1127">
        <v>38773.01339309405</v>
      </c>
      <c r="H1127">
        <f>ROUND(Database[[#This Row],[VIAGEM]]-Database[[#This Row],[ORDEM]],0)</f>
        <v>1</v>
      </c>
      <c r="I1127">
        <v>1</v>
      </c>
      <c r="J1127" t="s">
        <v>136</v>
      </c>
      <c r="K1127" t="s">
        <v>95</v>
      </c>
      <c r="L1127" t="s">
        <v>83</v>
      </c>
      <c r="M1127">
        <v>100</v>
      </c>
    </row>
    <row r="1128" spans="1:13">
      <c r="A1128">
        <v>2006</v>
      </c>
      <c r="B1128" t="s">
        <v>153</v>
      </c>
      <c r="C1128" t="s">
        <v>57</v>
      </c>
      <c r="D1128" t="s">
        <v>51</v>
      </c>
      <c r="E1128" t="s">
        <v>63</v>
      </c>
      <c r="F1128">
        <v>38919</v>
      </c>
      <c r="G1128">
        <v>38923.861791113581</v>
      </c>
      <c r="H1128">
        <f>ROUND(Database[[#This Row],[VIAGEM]]-Database[[#This Row],[ORDEM]],0)</f>
        <v>5</v>
      </c>
      <c r="I1128">
        <v>1</v>
      </c>
      <c r="J1128" t="s">
        <v>73</v>
      </c>
      <c r="K1128" t="s">
        <v>108</v>
      </c>
      <c r="L1128" t="s">
        <v>83</v>
      </c>
      <c r="M1128">
        <v>300</v>
      </c>
    </row>
    <row r="1129" spans="1:13">
      <c r="A1129">
        <v>2006</v>
      </c>
      <c r="B1129" t="s">
        <v>147</v>
      </c>
      <c r="C1129" t="s">
        <v>60</v>
      </c>
      <c r="D1129" t="s">
        <v>49</v>
      </c>
      <c r="E1129" t="s">
        <v>58</v>
      </c>
      <c r="F1129">
        <v>38880</v>
      </c>
      <c r="G1129">
        <v>38883.563369716874</v>
      </c>
      <c r="H1129">
        <f>ROUND(Database[[#This Row],[VIAGEM]]-Database[[#This Row],[ORDEM]],0)</f>
        <v>4</v>
      </c>
      <c r="I1129">
        <v>0</v>
      </c>
      <c r="J1129" t="s">
        <v>74</v>
      </c>
      <c r="K1129" t="s">
        <v>97</v>
      </c>
      <c r="L1129" t="s">
        <v>83</v>
      </c>
      <c r="M1129">
        <v>200</v>
      </c>
    </row>
    <row r="1130" spans="1:13">
      <c r="A1130">
        <v>2006</v>
      </c>
      <c r="B1130" t="s">
        <v>146</v>
      </c>
      <c r="C1130" t="s">
        <v>57</v>
      </c>
      <c r="D1130" t="s">
        <v>51</v>
      </c>
      <c r="E1130" t="s">
        <v>25</v>
      </c>
      <c r="F1130">
        <v>39030</v>
      </c>
      <c r="G1130">
        <v>39031.013935689858</v>
      </c>
      <c r="H1130">
        <f>ROUND(Database[[#This Row],[VIAGEM]]-Database[[#This Row],[ORDEM]],0)</f>
        <v>1</v>
      </c>
      <c r="I1130">
        <v>1</v>
      </c>
      <c r="J1130" t="s">
        <v>80</v>
      </c>
      <c r="K1130" t="s">
        <v>88</v>
      </c>
      <c r="L1130" t="s">
        <v>138</v>
      </c>
      <c r="M1130">
        <v>30</v>
      </c>
    </row>
    <row r="1131" spans="1:13">
      <c r="A1131">
        <v>2006</v>
      </c>
      <c r="B1131" t="s">
        <v>147</v>
      </c>
      <c r="C1131" t="s">
        <v>60</v>
      </c>
      <c r="D1131" t="s">
        <v>49</v>
      </c>
      <c r="E1131" t="s">
        <v>58</v>
      </c>
      <c r="F1131">
        <v>38891</v>
      </c>
      <c r="G1131">
        <v>38896.164054372523</v>
      </c>
      <c r="H1131">
        <f>ROUND(Database[[#This Row],[VIAGEM]]-Database[[#This Row],[ORDEM]],0)</f>
        <v>5</v>
      </c>
      <c r="I1131">
        <v>1</v>
      </c>
      <c r="J1131" t="s">
        <v>72</v>
      </c>
      <c r="K1131" t="s">
        <v>109</v>
      </c>
      <c r="L1131" t="s">
        <v>85</v>
      </c>
      <c r="M1131">
        <v>10000</v>
      </c>
    </row>
    <row r="1132" spans="1:13">
      <c r="A1132">
        <v>2006</v>
      </c>
      <c r="B1132" t="s">
        <v>154</v>
      </c>
      <c r="C1132" t="s">
        <v>25</v>
      </c>
      <c r="D1132" t="s">
        <v>45</v>
      </c>
      <c r="E1132" t="s">
        <v>59</v>
      </c>
      <c r="F1132">
        <v>38756</v>
      </c>
      <c r="G1132">
        <v>38759.559424259161</v>
      </c>
      <c r="H1132">
        <f>ROUND(Database[[#This Row],[VIAGEM]]-Database[[#This Row],[ORDEM]],0)</f>
        <v>4</v>
      </c>
      <c r="I1132">
        <v>0</v>
      </c>
      <c r="J1132" t="s">
        <v>76</v>
      </c>
      <c r="K1132" t="s">
        <v>113</v>
      </c>
      <c r="L1132" t="s">
        <v>139</v>
      </c>
      <c r="M1132">
        <v>250000</v>
      </c>
    </row>
    <row r="1133" spans="1:13">
      <c r="A1133">
        <v>2006</v>
      </c>
      <c r="B1133" t="s">
        <v>156</v>
      </c>
      <c r="C1133" t="s">
        <v>60</v>
      </c>
      <c r="D1133" t="s">
        <v>49</v>
      </c>
      <c r="E1133" t="s">
        <v>25</v>
      </c>
      <c r="F1133">
        <v>38814</v>
      </c>
      <c r="G1133">
        <v>38821.242827824906</v>
      </c>
      <c r="H1133">
        <f>ROUND(Database[[#This Row],[VIAGEM]]-Database[[#This Row],[ORDEM]],0)</f>
        <v>7</v>
      </c>
      <c r="I1133">
        <v>0</v>
      </c>
      <c r="J1133" t="s">
        <v>71</v>
      </c>
      <c r="K1133" t="s">
        <v>104</v>
      </c>
      <c r="L1133" t="s">
        <v>84</v>
      </c>
      <c r="M1133">
        <v>97000</v>
      </c>
    </row>
    <row r="1134" spans="1:13">
      <c r="A1134">
        <v>2006</v>
      </c>
      <c r="B1134" t="s">
        <v>151</v>
      </c>
      <c r="C1134" t="s">
        <v>61</v>
      </c>
      <c r="D1134" t="s">
        <v>48</v>
      </c>
      <c r="E1134" t="s">
        <v>63</v>
      </c>
      <c r="F1134">
        <v>38799</v>
      </c>
      <c r="G1134">
        <v>38802.409879753344</v>
      </c>
      <c r="H1134">
        <f>ROUND(Database[[#This Row],[VIAGEM]]-Database[[#This Row],[ORDEM]],0)</f>
        <v>3</v>
      </c>
      <c r="I1134">
        <v>0</v>
      </c>
      <c r="J1134" t="s">
        <v>74</v>
      </c>
      <c r="K1134" t="s">
        <v>98</v>
      </c>
      <c r="L1134" t="s">
        <v>83</v>
      </c>
      <c r="M1134">
        <v>400</v>
      </c>
    </row>
    <row r="1135" spans="1:13">
      <c r="A1135">
        <v>2006</v>
      </c>
      <c r="B1135" t="s">
        <v>145</v>
      </c>
      <c r="C1135" t="s">
        <v>59</v>
      </c>
      <c r="D1135" t="s">
        <v>50</v>
      </c>
      <c r="E1135" t="s">
        <v>63</v>
      </c>
      <c r="F1135">
        <v>38719</v>
      </c>
      <c r="G1135">
        <v>38720.271419123448</v>
      </c>
      <c r="H1135">
        <f>ROUND(Database[[#This Row],[VIAGEM]]-Database[[#This Row],[ORDEM]],0)</f>
        <v>1</v>
      </c>
      <c r="I1135">
        <v>0</v>
      </c>
      <c r="J1135" t="s">
        <v>70</v>
      </c>
      <c r="K1135" t="s">
        <v>91</v>
      </c>
      <c r="L1135" t="s">
        <v>82</v>
      </c>
      <c r="M1135">
        <v>2000</v>
      </c>
    </row>
    <row r="1136" spans="1:13">
      <c r="A1136">
        <v>2006</v>
      </c>
      <c r="B1136" t="s">
        <v>145</v>
      </c>
      <c r="C1136" t="s">
        <v>57</v>
      </c>
      <c r="D1136" t="s">
        <v>51</v>
      </c>
      <c r="E1136" t="s">
        <v>60</v>
      </c>
      <c r="F1136">
        <v>38721</v>
      </c>
      <c r="G1136">
        <v>38721.285296100737</v>
      </c>
      <c r="H1136">
        <f>ROUND(Database[[#This Row],[VIAGEM]]-Database[[#This Row],[ORDEM]],0)</f>
        <v>0</v>
      </c>
      <c r="I1136">
        <v>0</v>
      </c>
      <c r="J1136" t="s">
        <v>74</v>
      </c>
      <c r="K1136" t="s">
        <v>97</v>
      </c>
      <c r="L1136" t="s">
        <v>83</v>
      </c>
      <c r="M1136">
        <v>100</v>
      </c>
    </row>
    <row r="1137" spans="1:13">
      <c r="A1137">
        <v>2006</v>
      </c>
      <c r="B1137" t="s">
        <v>147</v>
      </c>
      <c r="C1137" t="s">
        <v>62</v>
      </c>
      <c r="D1137" t="s">
        <v>47</v>
      </c>
      <c r="E1137" t="s">
        <v>59</v>
      </c>
      <c r="F1137">
        <v>38895</v>
      </c>
      <c r="G1137">
        <v>38902.278544474779</v>
      </c>
      <c r="H1137">
        <f>ROUND(Database[[#This Row],[VIAGEM]]-Database[[#This Row],[ORDEM]],0)</f>
        <v>7</v>
      </c>
      <c r="I1137">
        <v>1</v>
      </c>
      <c r="J1137" t="s">
        <v>78</v>
      </c>
      <c r="K1137" t="s">
        <v>99</v>
      </c>
      <c r="L1137" t="s">
        <v>81</v>
      </c>
      <c r="M1137">
        <v>1000</v>
      </c>
    </row>
    <row r="1138" spans="1:13">
      <c r="A1138">
        <v>2006</v>
      </c>
      <c r="B1138" t="s">
        <v>145</v>
      </c>
      <c r="C1138" t="s">
        <v>57</v>
      </c>
      <c r="D1138" t="s">
        <v>51</v>
      </c>
      <c r="E1138" t="s">
        <v>25</v>
      </c>
      <c r="F1138">
        <v>38724</v>
      </c>
      <c r="G1138">
        <v>38732.29093768297</v>
      </c>
      <c r="H1138">
        <f>ROUND(Database[[#This Row],[VIAGEM]]-Database[[#This Row],[ORDEM]],0)</f>
        <v>8</v>
      </c>
      <c r="I1138">
        <v>1</v>
      </c>
      <c r="J1138" t="s">
        <v>74</v>
      </c>
      <c r="K1138" t="s">
        <v>96</v>
      </c>
      <c r="L1138" t="s">
        <v>83</v>
      </c>
      <c r="M1138">
        <v>500</v>
      </c>
    </row>
    <row r="1139" spans="1:13">
      <c r="A1139">
        <v>2006</v>
      </c>
      <c r="B1139" t="s">
        <v>148</v>
      </c>
      <c r="C1139" t="s">
        <v>59</v>
      </c>
      <c r="D1139" t="s">
        <v>50</v>
      </c>
      <c r="E1139" t="s">
        <v>62</v>
      </c>
      <c r="F1139">
        <v>39057</v>
      </c>
      <c r="G1139">
        <v>39065.773905890215</v>
      </c>
      <c r="H1139">
        <f>ROUND(Database[[#This Row],[VIAGEM]]-Database[[#This Row],[ORDEM]],0)</f>
        <v>9</v>
      </c>
      <c r="I1139">
        <v>0</v>
      </c>
      <c r="J1139" t="s">
        <v>136</v>
      </c>
      <c r="K1139" t="s">
        <v>95</v>
      </c>
      <c r="L1139" t="s">
        <v>83</v>
      </c>
      <c r="M1139">
        <v>400</v>
      </c>
    </row>
    <row r="1140" spans="1:13">
      <c r="A1140">
        <v>2006</v>
      </c>
      <c r="B1140" t="s">
        <v>156</v>
      </c>
      <c r="C1140" t="s">
        <v>59</v>
      </c>
      <c r="D1140" t="s">
        <v>50</v>
      </c>
      <c r="E1140" t="s">
        <v>63</v>
      </c>
      <c r="F1140">
        <v>38831</v>
      </c>
      <c r="G1140">
        <v>38840.636226025294</v>
      </c>
      <c r="H1140">
        <f>ROUND(Database[[#This Row],[VIAGEM]]-Database[[#This Row],[ORDEM]],0)</f>
        <v>10</v>
      </c>
      <c r="I1140">
        <v>0</v>
      </c>
      <c r="J1140" t="s">
        <v>136</v>
      </c>
      <c r="K1140" t="s">
        <v>95</v>
      </c>
      <c r="L1140" t="s">
        <v>83</v>
      </c>
      <c r="M1140">
        <v>500</v>
      </c>
    </row>
    <row r="1141" spans="1:13">
      <c r="A1141">
        <v>2006</v>
      </c>
      <c r="B1141" t="s">
        <v>145</v>
      </c>
      <c r="C1141" t="s">
        <v>58</v>
      </c>
      <c r="D1141" t="s">
        <v>105</v>
      </c>
      <c r="E1141" t="s">
        <v>63</v>
      </c>
      <c r="F1141">
        <v>38740</v>
      </c>
      <c r="G1141">
        <v>38745.844324405931</v>
      </c>
      <c r="H1141">
        <f>ROUND(Database[[#This Row],[VIAGEM]]-Database[[#This Row],[ORDEM]],0)</f>
        <v>6</v>
      </c>
      <c r="I1141">
        <v>1</v>
      </c>
      <c r="J1141" t="s">
        <v>73</v>
      </c>
      <c r="K1141" t="s">
        <v>108</v>
      </c>
      <c r="L1141" t="s">
        <v>83</v>
      </c>
      <c r="M1141">
        <v>500</v>
      </c>
    </row>
    <row r="1142" spans="1:13">
      <c r="A1142">
        <v>2006</v>
      </c>
      <c r="B1142" t="s">
        <v>150</v>
      </c>
      <c r="C1142" t="s">
        <v>25</v>
      </c>
      <c r="D1142" t="s">
        <v>45</v>
      </c>
      <c r="E1142" t="s">
        <v>60</v>
      </c>
      <c r="F1142">
        <v>38862</v>
      </c>
      <c r="G1142">
        <v>38866.207698672828</v>
      </c>
      <c r="H1142">
        <f>ROUND(Database[[#This Row],[VIAGEM]]-Database[[#This Row],[ORDEM]],0)</f>
        <v>4</v>
      </c>
      <c r="I1142">
        <v>0</v>
      </c>
      <c r="J1142" t="s">
        <v>136</v>
      </c>
      <c r="K1142" t="s">
        <v>93</v>
      </c>
      <c r="L1142" t="s">
        <v>83</v>
      </c>
      <c r="M1142">
        <v>200</v>
      </c>
    </row>
    <row r="1143" spans="1:13">
      <c r="A1143">
        <v>2006</v>
      </c>
      <c r="B1143" t="s">
        <v>153</v>
      </c>
      <c r="C1143" t="s">
        <v>60</v>
      </c>
      <c r="D1143" t="s">
        <v>49</v>
      </c>
      <c r="E1143" t="s">
        <v>63</v>
      </c>
      <c r="F1143">
        <v>38910</v>
      </c>
      <c r="G1143">
        <v>38912.516630573249</v>
      </c>
      <c r="H1143">
        <f>ROUND(Database[[#This Row],[VIAGEM]]-Database[[#This Row],[ORDEM]],0)</f>
        <v>3</v>
      </c>
      <c r="I1143">
        <v>1</v>
      </c>
      <c r="J1143" t="s">
        <v>72</v>
      </c>
      <c r="K1143" t="s">
        <v>111</v>
      </c>
      <c r="L1143" t="s">
        <v>85</v>
      </c>
      <c r="M1143">
        <v>17000</v>
      </c>
    </row>
    <row r="1144" spans="1:13">
      <c r="A1144">
        <v>2006</v>
      </c>
      <c r="B1144" t="s">
        <v>147</v>
      </c>
      <c r="C1144" t="s">
        <v>59</v>
      </c>
      <c r="D1144" t="s">
        <v>50</v>
      </c>
      <c r="E1144" t="s">
        <v>62</v>
      </c>
      <c r="F1144">
        <v>38875</v>
      </c>
      <c r="G1144">
        <v>38882.893979730914</v>
      </c>
      <c r="H1144">
        <f>ROUND(Database[[#This Row],[VIAGEM]]-Database[[#This Row],[ORDEM]],0)</f>
        <v>8</v>
      </c>
      <c r="I1144">
        <v>0</v>
      </c>
      <c r="J1144" t="s">
        <v>71</v>
      </c>
      <c r="K1144" t="s">
        <v>103</v>
      </c>
      <c r="L1144" t="s">
        <v>84</v>
      </c>
      <c r="M1144">
        <v>87000</v>
      </c>
    </row>
    <row r="1145" spans="1:13">
      <c r="A1145">
        <v>2006</v>
      </c>
      <c r="B1145" t="s">
        <v>146</v>
      </c>
      <c r="C1145" t="s">
        <v>57</v>
      </c>
      <c r="D1145" t="s">
        <v>51</v>
      </c>
      <c r="E1145" t="s">
        <v>58</v>
      </c>
      <c r="F1145">
        <v>39045</v>
      </c>
      <c r="G1145">
        <v>39051.002626926012</v>
      </c>
      <c r="H1145">
        <f>ROUND(Database[[#This Row],[VIAGEM]]-Database[[#This Row],[ORDEM]],0)</f>
        <v>6</v>
      </c>
      <c r="I1145">
        <v>1</v>
      </c>
      <c r="J1145" t="s">
        <v>72</v>
      </c>
      <c r="K1145" t="s">
        <v>111</v>
      </c>
      <c r="L1145" t="s">
        <v>85</v>
      </c>
      <c r="M1145">
        <v>38000</v>
      </c>
    </row>
    <row r="1146" spans="1:13">
      <c r="A1146">
        <v>2006</v>
      </c>
      <c r="B1146" t="s">
        <v>155</v>
      </c>
      <c r="C1146" t="s">
        <v>62</v>
      </c>
      <c r="D1146" t="s">
        <v>47</v>
      </c>
      <c r="E1146" t="s">
        <v>58</v>
      </c>
      <c r="F1146">
        <v>38975</v>
      </c>
      <c r="G1146">
        <v>38976.50912915251</v>
      </c>
      <c r="H1146">
        <f>ROUND(Database[[#This Row],[VIAGEM]]-Database[[#This Row],[ORDEM]],0)</f>
        <v>2</v>
      </c>
      <c r="I1146">
        <v>1</v>
      </c>
      <c r="J1146" t="s">
        <v>70</v>
      </c>
      <c r="K1146" t="s">
        <v>91</v>
      </c>
      <c r="L1146" t="s">
        <v>82</v>
      </c>
      <c r="M1146">
        <v>4000</v>
      </c>
    </row>
    <row r="1147" spans="1:13">
      <c r="A1147">
        <v>2006</v>
      </c>
      <c r="B1147" t="s">
        <v>145</v>
      </c>
      <c r="C1147" t="s">
        <v>59</v>
      </c>
      <c r="D1147" t="s">
        <v>50</v>
      </c>
      <c r="E1147" t="s">
        <v>63</v>
      </c>
      <c r="F1147">
        <v>38720</v>
      </c>
      <c r="G1147">
        <v>38726.693601624065</v>
      </c>
      <c r="H1147">
        <f>ROUND(Database[[#This Row],[VIAGEM]]-Database[[#This Row],[ORDEM]],0)</f>
        <v>7</v>
      </c>
      <c r="I1147">
        <v>1</v>
      </c>
      <c r="J1147" t="s">
        <v>72</v>
      </c>
      <c r="K1147" t="s">
        <v>111</v>
      </c>
      <c r="L1147" t="s">
        <v>85</v>
      </c>
      <c r="M1147">
        <v>31000</v>
      </c>
    </row>
    <row r="1148" spans="1:13">
      <c r="A1148">
        <v>2006</v>
      </c>
      <c r="B1148" t="s">
        <v>150</v>
      </c>
      <c r="C1148" t="s">
        <v>25</v>
      </c>
      <c r="D1148" t="s">
        <v>45</v>
      </c>
      <c r="E1148" t="s">
        <v>61</v>
      </c>
      <c r="F1148">
        <v>38854</v>
      </c>
      <c r="G1148">
        <v>38861.473326782354</v>
      </c>
      <c r="H1148">
        <f>ROUND(Database[[#This Row],[VIAGEM]]-Database[[#This Row],[ORDEM]],0)</f>
        <v>7</v>
      </c>
      <c r="I1148">
        <v>0</v>
      </c>
      <c r="J1148" t="s">
        <v>78</v>
      </c>
      <c r="K1148" t="s">
        <v>99</v>
      </c>
      <c r="L1148" t="s">
        <v>81</v>
      </c>
      <c r="M1148">
        <v>1500</v>
      </c>
    </row>
    <row r="1149" spans="1:13">
      <c r="A1149">
        <v>2006</v>
      </c>
      <c r="B1149" t="s">
        <v>149</v>
      </c>
      <c r="C1149" t="s">
        <v>61</v>
      </c>
      <c r="D1149" t="s">
        <v>48</v>
      </c>
      <c r="E1149" t="s">
        <v>62</v>
      </c>
      <c r="F1149">
        <v>38951</v>
      </c>
      <c r="G1149">
        <v>38955.893496179422</v>
      </c>
      <c r="H1149">
        <f>ROUND(Database[[#This Row],[VIAGEM]]-Database[[#This Row],[ORDEM]],0)</f>
        <v>5</v>
      </c>
      <c r="I1149">
        <v>0</v>
      </c>
      <c r="J1149" t="s">
        <v>70</v>
      </c>
      <c r="K1149" t="s">
        <v>91</v>
      </c>
      <c r="L1149" t="s">
        <v>82</v>
      </c>
      <c r="M1149">
        <v>2000</v>
      </c>
    </row>
    <row r="1150" spans="1:13">
      <c r="A1150">
        <v>2006</v>
      </c>
      <c r="B1150" t="s">
        <v>145</v>
      </c>
      <c r="C1150" t="s">
        <v>61</v>
      </c>
      <c r="D1150" t="s">
        <v>48</v>
      </c>
      <c r="E1150" t="s">
        <v>58</v>
      </c>
      <c r="F1150">
        <v>38724</v>
      </c>
      <c r="G1150">
        <v>38724.34690560709</v>
      </c>
      <c r="H1150">
        <f>ROUND(Database[[#This Row],[VIAGEM]]-Database[[#This Row],[ORDEM]],0)</f>
        <v>0</v>
      </c>
      <c r="I1150">
        <v>0</v>
      </c>
      <c r="J1150" t="s">
        <v>72</v>
      </c>
      <c r="K1150" t="s">
        <v>110</v>
      </c>
      <c r="L1150" t="s">
        <v>85</v>
      </c>
      <c r="M1150">
        <v>30000</v>
      </c>
    </row>
    <row r="1151" spans="1:13">
      <c r="A1151">
        <v>2006</v>
      </c>
      <c r="B1151" t="s">
        <v>151</v>
      </c>
      <c r="C1151" t="s">
        <v>63</v>
      </c>
      <c r="D1151" t="s">
        <v>46</v>
      </c>
      <c r="E1151" t="s">
        <v>62</v>
      </c>
      <c r="F1151">
        <v>38802</v>
      </c>
      <c r="G1151">
        <v>38808.238236924284</v>
      </c>
      <c r="H1151">
        <f>ROUND(Database[[#This Row],[VIAGEM]]-Database[[#This Row],[ORDEM]],0)</f>
        <v>6</v>
      </c>
      <c r="I1151">
        <v>0</v>
      </c>
      <c r="J1151" t="s">
        <v>78</v>
      </c>
      <c r="K1151" t="s">
        <v>100</v>
      </c>
      <c r="L1151" t="s">
        <v>81</v>
      </c>
      <c r="M1151">
        <v>500</v>
      </c>
    </row>
    <row r="1152" spans="1:13">
      <c r="A1152">
        <v>2006</v>
      </c>
      <c r="B1152" t="s">
        <v>155</v>
      </c>
      <c r="C1152" t="s">
        <v>56</v>
      </c>
      <c r="D1152" t="s">
        <v>52</v>
      </c>
      <c r="E1152" t="s">
        <v>25</v>
      </c>
      <c r="F1152">
        <v>38969</v>
      </c>
      <c r="G1152">
        <v>38978.810492625518</v>
      </c>
      <c r="H1152">
        <f>ROUND(Database[[#This Row],[VIAGEM]]-Database[[#This Row],[ORDEM]],0)</f>
        <v>10</v>
      </c>
      <c r="I1152">
        <v>1</v>
      </c>
      <c r="J1152" t="s">
        <v>71</v>
      </c>
      <c r="K1152" t="s">
        <v>103</v>
      </c>
      <c r="L1152" t="s">
        <v>84</v>
      </c>
      <c r="M1152">
        <v>78000</v>
      </c>
    </row>
    <row r="1153" spans="1:13">
      <c r="A1153">
        <v>2006</v>
      </c>
      <c r="B1153" t="s">
        <v>146</v>
      </c>
      <c r="C1153" t="s">
        <v>57</v>
      </c>
      <c r="D1153" t="s">
        <v>51</v>
      </c>
      <c r="E1153" t="s">
        <v>63</v>
      </c>
      <c r="F1153">
        <v>39034</v>
      </c>
      <c r="G1153">
        <v>39040.283567428705</v>
      </c>
      <c r="H1153">
        <f>ROUND(Database[[#This Row],[VIAGEM]]-Database[[#This Row],[ORDEM]],0)</f>
        <v>6</v>
      </c>
      <c r="I1153">
        <v>0</v>
      </c>
      <c r="J1153" t="s">
        <v>78</v>
      </c>
      <c r="K1153" t="s">
        <v>99</v>
      </c>
      <c r="L1153" t="s">
        <v>81</v>
      </c>
      <c r="M1153">
        <v>1500</v>
      </c>
    </row>
    <row r="1154" spans="1:13">
      <c r="A1154">
        <v>2006</v>
      </c>
      <c r="B1154" t="s">
        <v>145</v>
      </c>
      <c r="C1154" t="s">
        <v>25</v>
      </c>
      <c r="D1154" t="s">
        <v>45</v>
      </c>
      <c r="E1154" t="s">
        <v>62</v>
      </c>
      <c r="F1154">
        <v>38730</v>
      </c>
      <c r="G1154">
        <v>38730.462560882726</v>
      </c>
      <c r="H1154">
        <f>ROUND(Database[[#This Row],[VIAGEM]]-Database[[#This Row],[ORDEM]],0)</f>
        <v>0</v>
      </c>
      <c r="I1154">
        <v>1</v>
      </c>
      <c r="J1154" t="s">
        <v>74</v>
      </c>
      <c r="K1154" t="s">
        <v>96</v>
      </c>
      <c r="L1154" t="s">
        <v>83</v>
      </c>
      <c r="M1154">
        <v>500</v>
      </c>
    </row>
    <row r="1155" spans="1:13">
      <c r="A1155">
        <v>2006</v>
      </c>
      <c r="B1155" t="s">
        <v>153</v>
      </c>
      <c r="C1155" t="s">
        <v>63</v>
      </c>
      <c r="D1155" t="s">
        <v>46</v>
      </c>
      <c r="E1155" t="s">
        <v>58</v>
      </c>
      <c r="F1155">
        <v>38924</v>
      </c>
      <c r="G1155">
        <v>38927.99359005189</v>
      </c>
      <c r="H1155">
        <f>ROUND(Database[[#This Row],[VIAGEM]]-Database[[#This Row],[ORDEM]],0)</f>
        <v>4</v>
      </c>
      <c r="I1155">
        <v>0</v>
      </c>
      <c r="J1155" t="s">
        <v>72</v>
      </c>
      <c r="K1155" t="s">
        <v>109</v>
      </c>
      <c r="L1155" t="s">
        <v>85</v>
      </c>
      <c r="M1155">
        <v>44000</v>
      </c>
    </row>
    <row r="1156" spans="1:13">
      <c r="A1156">
        <v>2006</v>
      </c>
      <c r="B1156" t="s">
        <v>153</v>
      </c>
      <c r="C1156" t="s">
        <v>62</v>
      </c>
      <c r="D1156" t="s">
        <v>47</v>
      </c>
      <c r="E1156" t="s">
        <v>58</v>
      </c>
      <c r="F1156">
        <v>38901</v>
      </c>
      <c r="G1156">
        <v>38906.381961278435</v>
      </c>
      <c r="H1156">
        <f>ROUND(Database[[#This Row],[VIAGEM]]-Database[[#This Row],[ORDEM]],0)</f>
        <v>5</v>
      </c>
      <c r="I1156">
        <v>0</v>
      </c>
      <c r="J1156" t="s">
        <v>74</v>
      </c>
      <c r="K1156" t="s">
        <v>97</v>
      </c>
      <c r="L1156" t="s">
        <v>83</v>
      </c>
      <c r="M1156">
        <v>300</v>
      </c>
    </row>
    <row r="1157" spans="1:13">
      <c r="A1157">
        <v>2006</v>
      </c>
      <c r="B1157" t="s">
        <v>155</v>
      </c>
      <c r="C1157" t="s">
        <v>60</v>
      </c>
      <c r="D1157" t="s">
        <v>49</v>
      </c>
      <c r="E1157" t="s">
        <v>25</v>
      </c>
      <c r="F1157">
        <v>38979</v>
      </c>
      <c r="G1157">
        <v>38984.249390062745</v>
      </c>
      <c r="H1157">
        <f>ROUND(Database[[#This Row],[VIAGEM]]-Database[[#This Row],[ORDEM]],0)</f>
        <v>5</v>
      </c>
      <c r="I1157">
        <v>1</v>
      </c>
      <c r="J1157" t="s">
        <v>70</v>
      </c>
      <c r="K1157" t="s">
        <v>90</v>
      </c>
      <c r="L1157" t="s">
        <v>82</v>
      </c>
      <c r="M1157">
        <v>1000</v>
      </c>
    </row>
    <row r="1158" spans="1:13">
      <c r="A1158">
        <v>2006</v>
      </c>
      <c r="B1158" t="s">
        <v>156</v>
      </c>
      <c r="C1158" t="s">
        <v>58</v>
      </c>
      <c r="D1158" t="s">
        <v>105</v>
      </c>
      <c r="E1158" t="s">
        <v>59</v>
      </c>
      <c r="F1158">
        <v>38824</v>
      </c>
      <c r="G1158">
        <v>38831.424083612452</v>
      </c>
      <c r="H1158">
        <f>ROUND(Database[[#This Row],[VIAGEM]]-Database[[#This Row],[ORDEM]],0)</f>
        <v>7</v>
      </c>
      <c r="I1158">
        <v>1</v>
      </c>
      <c r="J1158" t="s">
        <v>71</v>
      </c>
      <c r="K1158" t="s">
        <v>104</v>
      </c>
      <c r="L1158" t="s">
        <v>84</v>
      </c>
      <c r="M1158">
        <v>65000</v>
      </c>
    </row>
    <row r="1159" spans="1:13">
      <c r="A1159">
        <v>2006</v>
      </c>
      <c r="B1159" t="s">
        <v>151</v>
      </c>
      <c r="C1159" t="s">
        <v>57</v>
      </c>
      <c r="D1159" t="s">
        <v>51</v>
      </c>
      <c r="E1159" t="s">
        <v>60</v>
      </c>
      <c r="F1159">
        <v>38791</v>
      </c>
      <c r="G1159">
        <v>38791.737958838567</v>
      </c>
      <c r="H1159">
        <f>ROUND(Database[[#This Row],[VIAGEM]]-Database[[#This Row],[ORDEM]],0)</f>
        <v>1</v>
      </c>
      <c r="I1159">
        <v>1</v>
      </c>
      <c r="J1159" t="s">
        <v>74</v>
      </c>
      <c r="K1159" t="s">
        <v>96</v>
      </c>
      <c r="L1159" t="s">
        <v>83</v>
      </c>
      <c r="M1159">
        <v>500</v>
      </c>
    </row>
    <row r="1160" spans="1:13">
      <c r="A1160">
        <v>2006</v>
      </c>
      <c r="B1160" t="s">
        <v>150</v>
      </c>
      <c r="C1160" t="s">
        <v>58</v>
      </c>
      <c r="D1160" t="s">
        <v>105</v>
      </c>
      <c r="E1160" t="s">
        <v>59</v>
      </c>
      <c r="F1160">
        <v>38844</v>
      </c>
      <c r="G1160">
        <v>38851.858387154243</v>
      </c>
      <c r="H1160">
        <f>ROUND(Database[[#This Row],[VIAGEM]]-Database[[#This Row],[ORDEM]],0)</f>
        <v>8</v>
      </c>
      <c r="I1160">
        <v>1</v>
      </c>
      <c r="J1160" t="s">
        <v>78</v>
      </c>
      <c r="K1160" t="s">
        <v>100</v>
      </c>
      <c r="L1160" t="s">
        <v>81</v>
      </c>
      <c r="M1160">
        <v>2000</v>
      </c>
    </row>
    <row r="1161" spans="1:13">
      <c r="A1161">
        <v>2006</v>
      </c>
      <c r="B1161" t="s">
        <v>154</v>
      </c>
      <c r="C1161" t="s">
        <v>61</v>
      </c>
      <c r="D1161" t="s">
        <v>48</v>
      </c>
      <c r="E1161" t="s">
        <v>58</v>
      </c>
      <c r="F1161">
        <v>38772</v>
      </c>
      <c r="G1161">
        <v>38774.011987530677</v>
      </c>
      <c r="H1161">
        <f>ROUND(Database[[#This Row],[VIAGEM]]-Database[[#This Row],[ORDEM]],0)</f>
        <v>2</v>
      </c>
      <c r="I1161">
        <v>0</v>
      </c>
      <c r="J1161" t="s">
        <v>71</v>
      </c>
      <c r="K1161" t="s">
        <v>104</v>
      </c>
      <c r="L1161" t="s">
        <v>84</v>
      </c>
      <c r="M1161">
        <v>83000</v>
      </c>
    </row>
    <row r="1162" spans="1:13">
      <c r="A1162">
        <v>2006</v>
      </c>
      <c r="B1162" t="s">
        <v>152</v>
      </c>
      <c r="C1162" t="s">
        <v>60</v>
      </c>
      <c r="D1162" t="s">
        <v>49</v>
      </c>
      <c r="E1162" t="s">
        <v>61</v>
      </c>
      <c r="F1162">
        <v>38995</v>
      </c>
      <c r="G1162">
        <v>38995.374010057742</v>
      </c>
      <c r="H1162">
        <f>ROUND(Database[[#This Row],[VIAGEM]]-Database[[#This Row],[ORDEM]],0)</f>
        <v>0</v>
      </c>
      <c r="I1162">
        <v>0</v>
      </c>
      <c r="J1162" t="s">
        <v>136</v>
      </c>
      <c r="K1162" t="s">
        <v>93</v>
      </c>
      <c r="L1162" t="s">
        <v>83</v>
      </c>
      <c r="M1162">
        <v>500</v>
      </c>
    </row>
    <row r="1163" spans="1:13">
      <c r="A1163">
        <v>2006</v>
      </c>
      <c r="B1163" t="s">
        <v>149</v>
      </c>
      <c r="C1163" t="s">
        <v>57</v>
      </c>
      <c r="D1163" t="s">
        <v>51</v>
      </c>
      <c r="E1163" t="s">
        <v>58</v>
      </c>
      <c r="F1163">
        <v>38931</v>
      </c>
      <c r="G1163">
        <v>38938.465217154153</v>
      </c>
      <c r="H1163">
        <f>ROUND(Database[[#This Row],[VIAGEM]]-Database[[#This Row],[ORDEM]],0)</f>
        <v>7</v>
      </c>
      <c r="I1163">
        <v>0</v>
      </c>
      <c r="J1163" t="s">
        <v>72</v>
      </c>
      <c r="K1163" t="s">
        <v>111</v>
      </c>
      <c r="L1163" t="s">
        <v>85</v>
      </c>
      <c r="M1163">
        <v>18000</v>
      </c>
    </row>
    <row r="1164" spans="1:13">
      <c r="A1164">
        <v>2006</v>
      </c>
      <c r="B1164" t="s">
        <v>146</v>
      </c>
      <c r="C1164" t="s">
        <v>63</v>
      </c>
      <c r="D1164" t="s">
        <v>46</v>
      </c>
      <c r="E1164" t="s">
        <v>59</v>
      </c>
      <c r="F1164">
        <v>39037</v>
      </c>
      <c r="G1164">
        <v>39042.545121743264</v>
      </c>
      <c r="H1164">
        <f>ROUND(Database[[#This Row],[VIAGEM]]-Database[[#This Row],[ORDEM]],0)</f>
        <v>6</v>
      </c>
      <c r="I1164">
        <v>0</v>
      </c>
      <c r="J1164" t="s">
        <v>73</v>
      </c>
      <c r="K1164" t="s">
        <v>108</v>
      </c>
      <c r="L1164" t="s">
        <v>83</v>
      </c>
      <c r="M1164">
        <v>200</v>
      </c>
    </row>
    <row r="1165" spans="1:13">
      <c r="A1165">
        <v>2006</v>
      </c>
      <c r="B1165" t="s">
        <v>149</v>
      </c>
      <c r="C1165" t="s">
        <v>61</v>
      </c>
      <c r="D1165" t="s">
        <v>48</v>
      </c>
      <c r="E1165" t="s">
        <v>63</v>
      </c>
      <c r="F1165">
        <v>38946</v>
      </c>
      <c r="G1165">
        <v>38952.368676163031</v>
      </c>
      <c r="H1165">
        <f>ROUND(Database[[#This Row],[VIAGEM]]-Database[[#This Row],[ORDEM]],0)</f>
        <v>6</v>
      </c>
      <c r="I1165">
        <v>1</v>
      </c>
      <c r="J1165" t="s">
        <v>80</v>
      </c>
      <c r="K1165" t="s">
        <v>87</v>
      </c>
      <c r="L1165" t="s">
        <v>138</v>
      </c>
      <c r="M1165">
        <v>30</v>
      </c>
    </row>
    <row r="1166" spans="1:13">
      <c r="A1166">
        <v>2006</v>
      </c>
      <c r="B1166" t="s">
        <v>148</v>
      </c>
      <c r="C1166" t="s">
        <v>57</v>
      </c>
      <c r="D1166" t="s">
        <v>51</v>
      </c>
      <c r="E1166" t="s">
        <v>59</v>
      </c>
      <c r="F1166">
        <v>39074</v>
      </c>
      <c r="G1166">
        <v>39074.30612080812</v>
      </c>
      <c r="H1166">
        <f>ROUND(Database[[#This Row],[VIAGEM]]-Database[[#This Row],[ORDEM]],0)</f>
        <v>0</v>
      </c>
      <c r="I1166">
        <v>0</v>
      </c>
      <c r="J1166" t="s">
        <v>70</v>
      </c>
      <c r="K1166" t="s">
        <v>91</v>
      </c>
      <c r="L1166" t="s">
        <v>82</v>
      </c>
      <c r="M1166">
        <v>4000</v>
      </c>
    </row>
    <row r="1167" spans="1:13">
      <c r="A1167">
        <v>2006</v>
      </c>
      <c r="B1167" t="s">
        <v>151</v>
      </c>
      <c r="C1167" t="s">
        <v>60</v>
      </c>
      <c r="D1167" t="s">
        <v>49</v>
      </c>
      <c r="E1167" t="s">
        <v>61</v>
      </c>
      <c r="F1167">
        <v>38795</v>
      </c>
      <c r="G1167">
        <v>38804.760236700138</v>
      </c>
      <c r="H1167">
        <f>ROUND(Database[[#This Row],[VIAGEM]]-Database[[#This Row],[ORDEM]],0)</f>
        <v>10</v>
      </c>
      <c r="I1167">
        <v>0</v>
      </c>
      <c r="J1167" t="s">
        <v>78</v>
      </c>
      <c r="K1167" t="s">
        <v>99</v>
      </c>
      <c r="L1167" t="s">
        <v>81</v>
      </c>
      <c r="M1167">
        <v>2500</v>
      </c>
    </row>
    <row r="1168" spans="1:13">
      <c r="A1168">
        <v>2006</v>
      </c>
      <c r="B1168" t="s">
        <v>147</v>
      </c>
      <c r="C1168" t="s">
        <v>63</v>
      </c>
      <c r="D1168" t="s">
        <v>46</v>
      </c>
      <c r="E1168" t="s">
        <v>57</v>
      </c>
      <c r="F1168">
        <v>38872</v>
      </c>
      <c r="G1168">
        <v>38873.525471585293</v>
      </c>
      <c r="H1168">
        <f>ROUND(Database[[#This Row],[VIAGEM]]-Database[[#This Row],[ORDEM]],0)</f>
        <v>2</v>
      </c>
      <c r="I1168">
        <v>0</v>
      </c>
      <c r="J1168" t="s">
        <v>70</v>
      </c>
      <c r="K1168" t="s">
        <v>90</v>
      </c>
      <c r="L1168" t="s">
        <v>82</v>
      </c>
      <c r="M1168">
        <v>3000</v>
      </c>
    </row>
    <row r="1169" spans="1:13">
      <c r="A1169">
        <v>2006</v>
      </c>
      <c r="B1169" t="s">
        <v>153</v>
      </c>
      <c r="C1169" t="s">
        <v>62</v>
      </c>
      <c r="D1169" t="s">
        <v>47</v>
      </c>
      <c r="E1169" t="s">
        <v>58</v>
      </c>
      <c r="F1169">
        <v>38905</v>
      </c>
      <c r="G1169">
        <v>38908.095051937147</v>
      </c>
      <c r="H1169">
        <f>ROUND(Database[[#This Row],[VIAGEM]]-Database[[#This Row],[ORDEM]],0)</f>
        <v>3</v>
      </c>
      <c r="I1169">
        <v>0</v>
      </c>
      <c r="J1169" t="s">
        <v>136</v>
      </c>
      <c r="K1169" t="s">
        <v>95</v>
      </c>
      <c r="L1169" t="s">
        <v>83</v>
      </c>
      <c r="M1169">
        <v>400</v>
      </c>
    </row>
    <row r="1170" spans="1:13">
      <c r="A1170">
        <v>2006</v>
      </c>
      <c r="B1170" t="s">
        <v>146</v>
      </c>
      <c r="C1170" t="s">
        <v>60</v>
      </c>
      <c r="D1170" t="s">
        <v>49</v>
      </c>
      <c r="E1170" t="s">
        <v>25</v>
      </c>
      <c r="F1170">
        <v>39027</v>
      </c>
      <c r="G1170">
        <v>39029.939893427676</v>
      </c>
      <c r="H1170">
        <f>ROUND(Database[[#This Row],[VIAGEM]]-Database[[#This Row],[ORDEM]],0)</f>
        <v>3</v>
      </c>
      <c r="I1170">
        <v>0</v>
      </c>
      <c r="J1170" t="s">
        <v>78</v>
      </c>
      <c r="K1170" t="s">
        <v>99</v>
      </c>
      <c r="L1170" t="s">
        <v>81</v>
      </c>
      <c r="M1170">
        <v>1000</v>
      </c>
    </row>
    <row r="1171" spans="1:13">
      <c r="A1171">
        <v>2006</v>
      </c>
      <c r="B1171" t="s">
        <v>148</v>
      </c>
      <c r="C1171" t="s">
        <v>57</v>
      </c>
      <c r="D1171" t="s">
        <v>51</v>
      </c>
      <c r="E1171" t="s">
        <v>25</v>
      </c>
      <c r="F1171">
        <v>39064</v>
      </c>
      <c r="G1171">
        <v>39071.743382648638</v>
      </c>
      <c r="H1171">
        <f>ROUND(Database[[#This Row],[VIAGEM]]-Database[[#This Row],[ORDEM]],0)</f>
        <v>8</v>
      </c>
      <c r="I1171">
        <v>1</v>
      </c>
      <c r="J1171" t="s">
        <v>73</v>
      </c>
      <c r="K1171" t="s">
        <v>106</v>
      </c>
      <c r="L1171" t="s">
        <v>83</v>
      </c>
      <c r="M1171">
        <v>500</v>
      </c>
    </row>
    <row r="1172" spans="1:13">
      <c r="A1172">
        <v>2006</v>
      </c>
      <c r="B1172" t="s">
        <v>148</v>
      </c>
      <c r="C1172" t="s">
        <v>61</v>
      </c>
      <c r="D1172" t="s">
        <v>48</v>
      </c>
      <c r="E1172" t="s">
        <v>58</v>
      </c>
      <c r="F1172">
        <v>39057</v>
      </c>
      <c r="G1172">
        <v>39057.943117175935</v>
      </c>
      <c r="H1172">
        <f>ROUND(Database[[#This Row],[VIAGEM]]-Database[[#This Row],[ORDEM]],0)</f>
        <v>1</v>
      </c>
      <c r="I1172">
        <v>0</v>
      </c>
      <c r="J1172" t="s">
        <v>70</v>
      </c>
      <c r="K1172" t="s">
        <v>91</v>
      </c>
      <c r="L1172" t="s">
        <v>82</v>
      </c>
      <c r="M1172">
        <v>5000</v>
      </c>
    </row>
    <row r="1173" spans="1:13">
      <c r="A1173">
        <v>2006</v>
      </c>
      <c r="B1173" t="s">
        <v>147</v>
      </c>
      <c r="C1173" t="s">
        <v>61</v>
      </c>
      <c r="D1173" t="s">
        <v>48</v>
      </c>
      <c r="E1173" t="s">
        <v>25</v>
      </c>
      <c r="F1173">
        <v>38872</v>
      </c>
      <c r="G1173">
        <v>38873.209255059883</v>
      </c>
      <c r="H1173">
        <f>ROUND(Database[[#This Row],[VIAGEM]]-Database[[#This Row],[ORDEM]],0)</f>
        <v>1</v>
      </c>
      <c r="I1173">
        <v>0</v>
      </c>
      <c r="J1173" t="s">
        <v>74</v>
      </c>
      <c r="K1173" t="s">
        <v>97</v>
      </c>
      <c r="L1173" t="s">
        <v>83</v>
      </c>
      <c r="M1173">
        <v>500</v>
      </c>
    </row>
    <row r="1174" spans="1:13">
      <c r="A1174">
        <v>2006</v>
      </c>
      <c r="B1174" t="s">
        <v>148</v>
      </c>
      <c r="C1174" t="s">
        <v>25</v>
      </c>
      <c r="D1174" t="s">
        <v>45</v>
      </c>
      <c r="E1174" t="s">
        <v>59</v>
      </c>
      <c r="F1174">
        <v>39058</v>
      </c>
      <c r="G1174">
        <v>39067.395569239205</v>
      </c>
      <c r="H1174">
        <f>ROUND(Database[[#This Row],[VIAGEM]]-Database[[#This Row],[ORDEM]],0)</f>
        <v>9</v>
      </c>
      <c r="I1174">
        <v>1</v>
      </c>
      <c r="J1174" t="s">
        <v>78</v>
      </c>
      <c r="K1174" t="s">
        <v>101</v>
      </c>
      <c r="L1174" t="s">
        <v>81</v>
      </c>
      <c r="M1174">
        <v>1500</v>
      </c>
    </row>
    <row r="1175" spans="1:13">
      <c r="A1175">
        <v>2006</v>
      </c>
      <c r="B1175" t="s">
        <v>154</v>
      </c>
      <c r="C1175" t="s">
        <v>62</v>
      </c>
      <c r="D1175" t="s">
        <v>47</v>
      </c>
      <c r="E1175" t="s">
        <v>59</v>
      </c>
      <c r="F1175">
        <v>38766</v>
      </c>
      <c r="G1175">
        <v>38766.486889743093</v>
      </c>
      <c r="H1175">
        <f>ROUND(Database[[#This Row],[VIAGEM]]-Database[[#This Row],[ORDEM]],0)</f>
        <v>0</v>
      </c>
      <c r="I1175">
        <v>1</v>
      </c>
      <c r="J1175" t="s">
        <v>70</v>
      </c>
      <c r="K1175" t="s">
        <v>92</v>
      </c>
      <c r="L1175" t="s">
        <v>82</v>
      </c>
      <c r="M1175">
        <v>1000</v>
      </c>
    </row>
    <row r="1176" spans="1:13">
      <c r="A1176">
        <v>2006</v>
      </c>
      <c r="B1176" t="s">
        <v>156</v>
      </c>
      <c r="C1176" t="s">
        <v>57</v>
      </c>
      <c r="D1176" t="s">
        <v>51</v>
      </c>
      <c r="E1176" t="s">
        <v>61</v>
      </c>
      <c r="F1176">
        <v>38812</v>
      </c>
      <c r="G1176">
        <v>38818.746172874075</v>
      </c>
      <c r="H1176">
        <f>ROUND(Database[[#This Row],[VIAGEM]]-Database[[#This Row],[ORDEM]],0)</f>
        <v>7</v>
      </c>
      <c r="I1176">
        <v>1</v>
      </c>
      <c r="J1176" t="s">
        <v>71</v>
      </c>
      <c r="K1176" t="s">
        <v>104</v>
      </c>
      <c r="L1176" t="s">
        <v>84</v>
      </c>
      <c r="M1176">
        <v>60000</v>
      </c>
    </row>
    <row r="1177" spans="1:13">
      <c r="A1177">
        <v>2006</v>
      </c>
      <c r="B1177" t="s">
        <v>147</v>
      </c>
      <c r="C1177" t="s">
        <v>58</v>
      </c>
      <c r="D1177" t="s">
        <v>105</v>
      </c>
      <c r="E1177" t="s">
        <v>63</v>
      </c>
      <c r="F1177">
        <v>38881</v>
      </c>
      <c r="G1177">
        <v>38883.344294838571</v>
      </c>
      <c r="H1177">
        <f>ROUND(Database[[#This Row],[VIAGEM]]-Database[[#This Row],[ORDEM]],0)</f>
        <v>2</v>
      </c>
      <c r="I1177">
        <v>0</v>
      </c>
      <c r="J1177" t="s">
        <v>71</v>
      </c>
      <c r="K1177" t="s">
        <v>103</v>
      </c>
      <c r="L1177" t="s">
        <v>84</v>
      </c>
      <c r="M1177">
        <v>92000</v>
      </c>
    </row>
    <row r="1178" spans="1:13">
      <c r="A1178">
        <v>2006</v>
      </c>
      <c r="B1178" t="s">
        <v>145</v>
      </c>
      <c r="C1178" t="s">
        <v>60</v>
      </c>
      <c r="D1178" t="s">
        <v>49</v>
      </c>
      <c r="E1178" t="s">
        <v>56</v>
      </c>
      <c r="F1178">
        <v>38721</v>
      </c>
      <c r="G1178">
        <v>38730.403422803043</v>
      </c>
      <c r="H1178">
        <f>ROUND(Database[[#This Row],[VIAGEM]]-Database[[#This Row],[ORDEM]],0)</f>
        <v>9</v>
      </c>
      <c r="I1178">
        <v>1</v>
      </c>
      <c r="J1178" t="s">
        <v>74</v>
      </c>
      <c r="K1178" t="s">
        <v>97</v>
      </c>
      <c r="L1178" t="s">
        <v>83</v>
      </c>
      <c r="M1178">
        <v>100</v>
      </c>
    </row>
    <row r="1179" spans="1:13">
      <c r="A1179">
        <v>2006</v>
      </c>
      <c r="B1179" t="s">
        <v>150</v>
      </c>
      <c r="C1179" t="s">
        <v>59</v>
      </c>
      <c r="D1179" t="s">
        <v>50</v>
      </c>
      <c r="E1179" t="s">
        <v>58</v>
      </c>
      <c r="F1179">
        <v>38862</v>
      </c>
      <c r="G1179">
        <v>38865.316606991801</v>
      </c>
      <c r="H1179">
        <f>ROUND(Database[[#This Row],[VIAGEM]]-Database[[#This Row],[ORDEM]],0)</f>
        <v>3</v>
      </c>
      <c r="I1179">
        <v>0</v>
      </c>
      <c r="J1179" t="s">
        <v>74</v>
      </c>
      <c r="K1179" t="s">
        <v>96</v>
      </c>
      <c r="L1179" t="s">
        <v>83</v>
      </c>
      <c r="M1179">
        <v>200</v>
      </c>
    </row>
    <row r="1180" spans="1:13">
      <c r="A1180">
        <v>2006</v>
      </c>
      <c r="B1180" t="s">
        <v>149</v>
      </c>
      <c r="C1180" t="s">
        <v>61</v>
      </c>
      <c r="D1180" t="s">
        <v>48</v>
      </c>
      <c r="E1180" t="s">
        <v>25</v>
      </c>
      <c r="F1180">
        <v>38935</v>
      </c>
      <c r="G1180">
        <v>38936.022158370455</v>
      </c>
      <c r="H1180">
        <f>ROUND(Database[[#This Row],[VIAGEM]]-Database[[#This Row],[ORDEM]],0)</f>
        <v>1</v>
      </c>
      <c r="I1180">
        <v>1</v>
      </c>
      <c r="J1180" t="s">
        <v>76</v>
      </c>
      <c r="K1180" t="s">
        <v>113</v>
      </c>
      <c r="L1180" t="s">
        <v>139</v>
      </c>
      <c r="M1180">
        <v>220000</v>
      </c>
    </row>
    <row r="1181" spans="1:13">
      <c r="A1181">
        <v>2006</v>
      </c>
      <c r="B1181" t="s">
        <v>156</v>
      </c>
      <c r="C1181" t="s">
        <v>59</v>
      </c>
      <c r="D1181" t="s">
        <v>50</v>
      </c>
      <c r="E1181" t="s">
        <v>25</v>
      </c>
      <c r="F1181">
        <v>38816</v>
      </c>
      <c r="G1181">
        <v>38818.134491574179</v>
      </c>
      <c r="H1181">
        <f>ROUND(Database[[#This Row],[VIAGEM]]-Database[[#This Row],[ORDEM]],0)</f>
        <v>2</v>
      </c>
      <c r="I1181">
        <v>1</v>
      </c>
      <c r="J1181" t="s">
        <v>80</v>
      </c>
      <c r="K1181" t="s">
        <v>89</v>
      </c>
      <c r="L1181" t="s">
        <v>81</v>
      </c>
      <c r="M1181">
        <v>500</v>
      </c>
    </row>
    <row r="1182" spans="1:13">
      <c r="A1182">
        <v>2006</v>
      </c>
      <c r="B1182" t="s">
        <v>156</v>
      </c>
      <c r="C1182" t="s">
        <v>60</v>
      </c>
      <c r="D1182" t="s">
        <v>49</v>
      </c>
      <c r="E1182" t="s">
        <v>58</v>
      </c>
      <c r="F1182">
        <v>38834</v>
      </c>
      <c r="G1182">
        <v>38836.007459374268</v>
      </c>
      <c r="H1182">
        <f>ROUND(Database[[#This Row],[VIAGEM]]-Database[[#This Row],[ORDEM]],0)</f>
        <v>2</v>
      </c>
      <c r="I1182">
        <v>0</v>
      </c>
      <c r="J1182" t="s">
        <v>72</v>
      </c>
      <c r="K1182" t="s">
        <v>110</v>
      </c>
      <c r="L1182" t="s">
        <v>85</v>
      </c>
      <c r="M1182">
        <v>36000</v>
      </c>
    </row>
    <row r="1183" spans="1:13">
      <c r="A1183">
        <v>2006</v>
      </c>
      <c r="B1183" t="s">
        <v>156</v>
      </c>
      <c r="C1183" t="s">
        <v>63</v>
      </c>
      <c r="D1183" t="s">
        <v>46</v>
      </c>
      <c r="E1183" t="s">
        <v>57</v>
      </c>
      <c r="F1183">
        <v>38821</v>
      </c>
      <c r="G1183">
        <v>38824.757588756234</v>
      </c>
      <c r="H1183">
        <f>ROUND(Database[[#This Row],[VIAGEM]]-Database[[#This Row],[ORDEM]],0)</f>
        <v>4</v>
      </c>
      <c r="I1183">
        <v>0</v>
      </c>
      <c r="J1183" t="s">
        <v>72</v>
      </c>
      <c r="K1183" t="s">
        <v>111</v>
      </c>
      <c r="L1183" t="s">
        <v>85</v>
      </c>
      <c r="M1183">
        <v>40000</v>
      </c>
    </row>
    <row r="1184" spans="1:13">
      <c r="A1184">
        <v>2006</v>
      </c>
      <c r="B1184" t="s">
        <v>156</v>
      </c>
      <c r="C1184" t="s">
        <v>63</v>
      </c>
      <c r="D1184" t="s">
        <v>46</v>
      </c>
      <c r="E1184" t="s">
        <v>57</v>
      </c>
      <c r="F1184">
        <v>38808</v>
      </c>
      <c r="G1184">
        <v>38808.336982957509</v>
      </c>
      <c r="H1184">
        <f>ROUND(Database[[#This Row],[VIAGEM]]-Database[[#This Row],[ORDEM]],0)</f>
        <v>0</v>
      </c>
      <c r="I1184">
        <v>0</v>
      </c>
      <c r="J1184" t="s">
        <v>72</v>
      </c>
      <c r="K1184" t="s">
        <v>111</v>
      </c>
      <c r="L1184" t="s">
        <v>85</v>
      </c>
      <c r="M1184">
        <v>12000</v>
      </c>
    </row>
    <row r="1185" spans="1:13">
      <c r="A1185">
        <v>2006</v>
      </c>
      <c r="B1185" t="s">
        <v>154</v>
      </c>
      <c r="C1185" t="s">
        <v>25</v>
      </c>
      <c r="D1185" t="s">
        <v>45</v>
      </c>
      <c r="E1185" t="s">
        <v>63</v>
      </c>
      <c r="F1185">
        <v>38774</v>
      </c>
      <c r="G1185">
        <v>38779.04425913361</v>
      </c>
      <c r="H1185">
        <f>ROUND(Database[[#This Row],[VIAGEM]]-Database[[#This Row],[ORDEM]],0)</f>
        <v>5</v>
      </c>
      <c r="I1185">
        <v>0</v>
      </c>
      <c r="J1185" t="s">
        <v>136</v>
      </c>
      <c r="K1185" t="s">
        <v>94</v>
      </c>
      <c r="L1185" t="s">
        <v>83</v>
      </c>
      <c r="M1185">
        <v>300</v>
      </c>
    </row>
    <row r="1186" spans="1:13">
      <c r="A1186">
        <v>2006</v>
      </c>
      <c r="B1186" t="s">
        <v>152</v>
      </c>
      <c r="C1186" t="s">
        <v>25</v>
      </c>
      <c r="D1186" t="s">
        <v>45</v>
      </c>
      <c r="E1186" t="s">
        <v>59</v>
      </c>
      <c r="F1186">
        <v>39009</v>
      </c>
      <c r="G1186">
        <v>39015.057261461872</v>
      </c>
      <c r="H1186">
        <f>ROUND(Database[[#This Row],[VIAGEM]]-Database[[#This Row],[ORDEM]],0)</f>
        <v>6</v>
      </c>
      <c r="I1186">
        <v>0</v>
      </c>
      <c r="J1186" t="s">
        <v>70</v>
      </c>
      <c r="K1186" t="s">
        <v>91</v>
      </c>
      <c r="L1186" t="s">
        <v>82</v>
      </c>
      <c r="M1186">
        <v>1000</v>
      </c>
    </row>
    <row r="1187" spans="1:13">
      <c r="A1187">
        <v>2006</v>
      </c>
      <c r="B1187" t="s">
        <v>151</v>
      </c>
      <c r="C1187" t="s">
        <v>62</v>
      </c>
      <c r="D1187" t="s">
        <v>47</v>
      </c>
      <c r="E1187" t="s">
        <v>60</v>
      </c>
      <c r="F1187">
        <v>38797</v>
      </c>
      <c r="G1187">
        <v>38800.073744255038</v>
      </c>
      <c r="H1187">
        <f>ROUND(Database[[#This Row],[VIAGEM]]-Database[[#This Row],[ORDEM]],0)</f>
        <v>3</v>
      </c>
      <c r="I1187">
        <v>0</v>
      </c>
      <c r="J1187" t="s">
        <v>71</v>
      </c>
      <c r="K1187" t="s">
        <v>104</v>
      </c>
      <c r="L1187" t="s">
        <v>84</v>
      </c>
      <c r="M1187">
        <v>99000</v>
      </c>
    </row>
    <row r="1188" spans="1:13">
      <c r="A1188">
        <v>2006</v>
      </c>
      <c r="B1188" t="s">
        <v>152</v>
      </c>
      <c r="C1188" t="s">
        <v>61</v>
      </c>
      <c r="D1188" t="s">
        <v>48</v>
      </c>
      <c r="E1188" t="s">
        <v>63</v>
      </c>
      <c r="F1188">
        <v>39006</v>
      </c>
      <c r="G1188">
        <v>39011.641154486708</v>
      </c>
      <c r="H1188">
        <f>ROUND(Database[[#This Row],[VIAGEM]]-Database[[#This Row],[ORDEM]],0)</f>
        <v>6</v>
      </c>
      <c r="I1188">
        <v>1</v>
      </c>
      <c r="J1188" t="s">
        <v>136</v>
      </c>
      <c r="K1188" t="s">
        <v>95</v>
      </c>
      <c r="L1188" t="s">
        <v>83</v>
      </c>
      <c r="M1188">
        <v>400</v>
      </c>
    </row>
    <row r="1189" spans="1:13">
      <c r="A1189">
        <v>2006</v>
      </c>
      <c r="B1189" t="s">
        <v>151</v>
      </c>
      <c r="C1189" t="s">
        <v>60</v>
      </c>
      <c r="D1189" t="s">
        <v>49</v>
      </c>
      <c r="E1189" t="s">
        <v>25</v>
      </c>
      <c r="F1189">
        <v>38783</v>
      </c>
      <c r="G1189">
        <v>38788.403896825977</v>
      </c>
      <c r="H1189">
        <f>ROUND(Database[[#This Row],[VIAGEM]]-Database[[#This Row],[ORDEM]],0)</f>
        <v>5</v>
      </c>
      <c r="I1189">
        <v>1</v>
      </c>
      <c r="J1189" t="s">
        <v>80</v>
      </c>
      <c r="K1189" t="s">
        <v>88</v>
      </c>
      <c r="L1189" t="s">
        <v>138</v>
      </c>
      <c r="M1189">
        <v>30</v>
      </c>
    </row>
    <row r="1190" spans="1:13">
      <c r="A1190">
        <v>2006</v>
      </c>
      <c r="B1190" t="s">
        <v>155</v>
      </c>
      <c r="C1190" t="s">
        <v>62</v>
      </c>
      <c r="D1190" t="s">
        <v>47</v>
      </c>
      <c r="E1190" t="s">
        <v>59</v>
      </c>
      <c r="F1190">
        <v>38965</v>
      </c>
      <c r="G1190">
        <v>38969.168129273625</v>
      </c>
      <c r="H1190">
        <f>ROUND(Database[[#This Row],[VIAGEM]]-Database[[#This Row],[ORDEM]],0)</f>
        <v>4</v>
      </c>
      <c r="I1190">
        <v>0</v>
      </c>
      <c r="J1190" t="s">
        <v>78</v>
      </c>
      <c r="K1190" t="s">
        <v>101</v>
      </c>
      <c r="L1190" t="s">
        <v>81</v>
      </c>
      <c r="M1190">
        <v>1500</v>
      </c>
    </row>
    <row r="1191" spans="1:13">
      <c r="A1191">
        <v>2006</v>
      </c>
      <c r="B1191" t="s">
        <v>150</v>
      </c>
      <c r="C1191" t="s">
        <v>61</v>
      </c>
      <c r="D1191" t="s">
        <v>48</v>
      </c>
      <c r="E1191" t="s">
        <v>63</v>
      </c>
      <c r="F1191">
        <v>38848</v>
      </c>
      <c r="G1191">
        <v>38849.832758490702</v>
      </c>
      <c r="H1191">
        <f>ROUND(Database[[#This Row],[VIAGEM]]-Database[[#This Row],[ORDEM]],0)</f>
        <v>2</v>
      </c>
      <c r="I1191">
        <v>1</v>
      </c>
      <c r="J1191" t="s">
        <v>136</v>
      </c>
      <c r="K1191" t="s">
        <v>94</v>
      </c>
      <c r="L1191" t="s">
        <v>83</v>
      </c>
      <c r="M1191">
        <v>100</v>
      </c>
    </row>
    <row r="1192" spans="1:13">
      <c r="A1192">
        <v>2006</v>
      </c>
      <c r="B1192" t="s">
        <v>155</v>
      </c>
      <c r="C1192" t="s">
        <v>58</v>
      </c>
      <c r="D1192" t="s">
        <v>105</v>
      </c>
      <c r="E1192" t="s">
        <v>60</v>
      </c>
      <c r="F1192">
        <v>38978</v>
      </c>
      <c r="G1192">
        <v>38983.108913353106</v>
      </c>
      <c r="H1192">
        <f>ROUND(Database[[#This Row],[VIAGEM]]-Database[[#This Row],[ORDEM]],0)</f>
        <v>5</v>
      </c>
      <c r="I1192">
        <v>0</v>
      </c>
      <c r="J1192" t="s">
        <v>72</v>
      </c>
      <c r="K1192" t="s">
        <v>110</v>
      </c>
      <c r="L1192" t="s">
        <v>85</v>
      </c>
      <c r="M1192">
        <v>35000</v>
      </c>
    </row>
    <row r="1193" spans="1:13">
      <c r="A1193">
        <v>2006</v>
      </c>
      <c r="B1193" t="s">
        <v>145</v>
      </c>
      <c r="C1193" t="s">
        <v>63</v>
      </c>
      <c r="D1193" t="s">
        <v>46</v>
      </c>
      <c r="E1193" t="s">
        <v>58</v>
      </c>
      <c r="F1193">
        <v>38730</v>
      </c>
      <c r="G1193">
        <v>38735.318254995502</v>
      </c>
      <c r="H1193">
        <f>ROUND(Database[[#This Row],[VIAGEM]]-Database[[#This Row],[ORDEM]],0)</f>
        <v>5</v>
      </c>
      <c r="I1193">
        <v>0</v>
      </c>
      <c r="J1193" t="s">
        <v>74</v>
      </c>
      <c r="K1193" t="s">
        <v>98</v>
      </c>
      <c r="L1193" t="s">
        <v>83</v>
      </c>
      <c r="M1193">
        <v>200</v>
      </c>
    </row>
    <row r="1194" spans="1:13">
      <c r="A1194">
        <v>2006</v>
      </c>
      <c r="B1194" t="s">
        <v>148</v>
      </c>
      <c r="C1194" t="s">
        <v>61</v>
      </c>
      <c r="D1194" t="s">
        <v>48</v>
      </c>
      <c r="E1194" t="s">
        <v>59</v>
      </c>
      <c r="F1194">
        <v>39063</v>
      </c>
      <c r="G1194">
        <v>39067.704277949757</v>
      </c>
      <c r="H1194">
        <f>ROUND(Database[[#This Row],[VIAGEM]]-Database[[#This Row],[ORDEM]],0)</f>
        <v>5</v>
      </c>
      <c r="I1194">
        <v>0</v>
      </c>
      <c r="J1194" t="s">
        <v>74</v>
      </c>
      <c r="K1194" t="s">
        <v>98</v>
      </c>
      <c r="L1194" t="s">
        <v>83</v>
      </c>
      <c r="M1194">
        <v>200</v>
      </c>
    </row>
    <row r="1195" spans="1:13">
      <c r="A1195">
        <v>2006</v>
      </c>
      <c r="B1195" t="s">
        <v>153</v>
      </c>
      <c r="C1195" t="s">
        <v>57</v>
      </c>
      <c r="D1195" t="s">
        <v>51</v>
      </c>
      <c r="E1195" t="s">
        <v>61</v>
      </c>
      <c r="F1195">
        <v>38918</v>
      </c>
      <c r="G1195">
        <v>38922.192085663628</v>
      </c>
      <c r="H1195">
        <f>ROUND(Database[[#This Row],[VIAGEM]]-Database[[#This Row],[ORDEM]],0)</f>
        <v>4</v>
      </c>
      <c r="I1195">
        <v>0</v>
      </c>
      <c r="J1195" t="s">
        <v>73</v>
      </c>
      <c r="K1195" t="s">
        <v>106</v>
      </c>
      <c r="L1195" t="s">
        <v>83</v>
      </c>
      <c r="M1195">
        <v>200</v>
      </c>
    </row>
    <row r="1196" spans="1:13">
      <c r="A1196">
        <v>2006</v>
      </c>
      <c r="B1196" t="s">
        <v>147</v>
      </c>
      <c r="C1196" t="s">
        <v>59</v>
      </c>
      <c r="D1196" t="s">
        <v>50</v>
      </c>
      <c r="E1196" t="s">
        <v>57</v>
      </c>
      <c r="F1196">
        <v>38883</v>
      </c>
      <c r="G1196">
        <v>38883.342715178987</v>
      </c>
      <c r="H1196">
        <f>ROUND(Database[[#This Row],[VIAGEM]]-Database[[#This Row],[ORDEM]],0)</f>
        <v>0</v>
      </c>
      <c r="I1196">
        <v>0</v>
      </c>
      <c r="J1196" t="s">
        <v>71</v>
      </c>
      <c r="K1196" t="s">
        <v>102</v>
      </c>
      <c r="L1196" t="s">
        <v>84</v>
      </c>
      <c r="M1196">
        <v>72000</v>
      </c>
    </row>
    <row r="1197" spans="1:13">
      <c r="A1197">
        <v>2006</v>
      </c>
      <c r="B1197" t="s">
        <v>145</v>
      </c>
      <c r="C1197" t="s">
        <v>59</v>
      </c>
      <c r="D1197" t="s">
        <v>50</v>
      </c>
      <c r="E1197" t="s">
        <v>58</v>
      </c>
      <c r="F1197">
        <v>38748</v>
      </c>
      <c r="G1197">
        <v>38756.961976382583</v>
      </c>
      <c r="H1197">
        <f>ROUND(Database[[#This Row],[VIAGEM]]-Database[[#This Row],[ORDEM]],0)</f>
        <v>9</v>
      </c>
      <c r="I1197">
        <v>1</v>
      </c>
      <c r="J1197" t="s">
        <v>74</v>
      </c>
      <c r="K1197" t="s">
        <v>96</v>
      </c>
      <c r="L1197" t="s">
        <v>83</v>
      </c>
      <c r="M1197">
        <v>300</v>
      </c>
    </row>
    <row r="1198" spans="1:13">
      <c r="A1198">
        <v>2006</v>
      </c>
      <c r="B1198" t="s">
        <v>145</v>
      </c>
      <c r="C1198" t="s">
        <v>63</v>
      </c>
      <c r="D1198" t="s">
        <v>46</v>
      </c>
      <c r="E1198" t="s">
        <v>58</v>
      </c>
      <c r="F1198">
        <v>38725</v>
      </c>
      <c r="G1198">
        <v>38726.508157835291</v>
      </c>
      <c r="H1198">
        <f>ROUND(Database[[#This Row],[VIAGEM]]-Database[[#This Row],[ORDEM]],0)</f>
        <v>2</v>
      </c>
      <c r="I1198">
        <v>0</v>
      </c>
      <c r="J1198" t="s">
        <v>72</v>
      </c>
      <c r="K1198" t="s">
        <v>109</v>
      </c>
      <c r="L1198" t="s">
        <v>85</v>
      </c>
      <c r="M1198">
        <v>36000</v>
      </c>
    </row>
    <row r="1199" spans="1:13">
      <c r="A1199">
        <v>2006</v>
      </c>
      <c r="B1199" t="s">
        <v>148</v>
      </c>
      <c r="C1199" t="s">
        <v>61</v>
      </c>
      <c r="D1199" t="s">
        <v>48</v>
      </c>
      <c r="E1199" t="s">
        <v>63</v>
      </c>
      <c r="F1199">
        <v>39055</v>
      </c>
      <c r="G1199">
        <v>39058.628978797024</v>
      </c>
      <c r="H1199">
        <f>ROUND(Database[[#This Row],[VIAGEM]]-Database[[#This Row],[ORDEM]],0)</f>
        <v>4</v>
      </c>
      <c r="I1199">
        <v>1</v>
      </c>
      <c r="J1199" t="s">
        <v>80</v>
      </c>
      <c r="K1199" t="s">
        <v>89</v>
      </c>
      <c r="L1199" t="s">
        <v>81</v>
      </c>
      <c r="M1199">
        <v>500</v>
      </c>
    </row>
    <row r="1200" spans="1:13">
      <c r="A1200">
        <v>2006</v>
      </c>
      <c r="B1200" t="s">
        <v>148</v>
      </c>
      <c r="C1200" t="s">
        <v>61</v>
      </c>
      <c r="D1200" t="s">
        <v>48</v>
      </c>
      <c r="E1200" t="s">
        <v>63</v>
      </c>
      <c r="F1200">
        <v>39074</v>
      </c>
      <c r="G1200">
        <v>39074.616909033772</v>
      </c>
      <c r="H1200">
        <f>ROUND(Database[[#This Row],[VIAGEM]]-Database[[#This Row],[ORDEM]],0)</f>
        <v>1</v>
      </c>
      <c r="I1200">
        <v>0</v>
      </c>
      <c r="J1200" t="s">
        <v>71</v>
      </c>
      <c r="K1200" t="s">
        <v>104</v>
      </c>
      <c r="L1200" t="s">
        <v>84</v>
      </c>
      <c r="M1200">
        <v>100000</v>
      </c>
    </row>
    <row r="1201" spans="1:13">
      <c r="A1201">
        <v>2006</v>
      </c>
      <c r="B1201" t="s">
        <v>146</v>
      </c>
      <c r="C1201" t="s">
        <v>63</v>
      </c>
      <c r="D1201" t="s">
        <v>46</v>
      </c>
      <c r="E1201" t="s">
        <v>60</v>
      </c>
      <c r="F1201">
        <v>39042</v>
      </c>
      <c r="G1201">
        <v>39047.450571380243</v>
      </c>
      <c r="H1201">
        <f>ROUND(Database[[#This Row],[VIAGEM]]-Database[[#This Row],[ORDEM]],0)</f>
        <v>5</v>
      </c>
      <c r="I1201">
        <v>1</v>
      </c>
      <c r="J1201" t="s">
        <v>136</v>
      </c>
      <c r="K1201" t="s">
        <v>94</v>
      </c>
      <c r="L1201" t="s">
        <v>83</v>
      </c>
      <c r="M1201">
        <v>200</v>
      </c>
    </row>
    <row r="1202" spans="1:13">
      <c r="A1202">
        <v>2006</v>
      </c>
      <c r="B1202" t="s">
        <v>145</v>
      </c>
      <c r="C1202" t="s">
        <v>61</v>
      </c>
      <c r="D1202" t="s">
        <v>48</v>
      </c>
      <c r="E1202" t="s">
        <v>59</v>
      </c>
      <c r="F1202">
        <v>38742</v>
      </c>
      <c r="G1202">
        <v>38748.848647692823</v>
      </c>
      <c r="H1202">
        <f>ROUND(Database[[#This Row],[VIAGEM]]-Database[[#This Row],[ORDEM]],0)</f>
        <v>7</v>
      </c>
      <c r="I1202">
        <v>0</v>
      </c>
      <c r="J1202" t="s">
        <v>80</v>
      </c>
      <c r="K1202" t="s">
        <v>89</v>
      </c>
      <c r="L1202" t="s">
        <v>81</v>
      </c>
      <c r="M1202">
        <v>1500</v>
      </c>
    </row>
    <row r="1203" spans="1:13">
      <c r="A1203">
        <v>2006</v>
      </c>
      <c r="B1203" t="s">
        <v>145</v>
      </c>
      <c r="C1203" t="s">
        <v>62</v>
      </c>
      <c r="D1203" t="s">
        <v>47</v>
      </c>
      <c r="E1203" t="s">
        <v>57</v>
      </c>
      <c r="F1203">
        <v>38743</v>
      </c>
      <c r="G1203">
        <v>38749.838244251252</v>
      </c>
      <c r="H1203">
        <f>ROUND(Database[[#This Row],[VIAGEM]]-Database[[#This Row],[ORDEM]],0)</f>
        <v>7</v>
      </c>
      <c r="I1203">
        <v>0</v>
      </c>
      <c r="J1203" t="s">
        <v>71</v>
      </c>
      <c r="K1203" t="s">
        <v>102</v>
      </c>
      <c r="L1203" t="s">
        <v>84</v>
      </c>
      <c r="M1203">
        <v>62000</v>
      </c>
    </row>
    <row r="1204" spans="1:13">
      <c r="A1204">
        <v>2006</v>
      </c>
      <c r="B1204" t="s">
        <v>153</v>
      </c>
      <c r="C1204" t="s">
        <v>61</v>
      </c>
      <c r="D1204" t="s">
        <v>48</v>
      </c>
      <c r="E1204" t="s">
        <v>57</v>
      </c>
      <c r="F1204">
        <v>38907</v>
      </c>
      <c r="G1204">
        <v>38907.156235217437</v>
      </c>
      <c r="H1204">
        <f>ROUND(Database[[#This Row],[VIAGEM]]-Database[[#This Row],[ORDEM]],0)</f>
        <v>0</v>
      </c>
      <c r="I1204">
        <v>1</v>
      </c>
      <c r="J1204" t="s">
        <v>73</v>
      </c>
      <c r="K1204" t="s">
        <v>106</v>
      </c>
      <c r="L1204" t="s">
        <v>83</v>
      </c>
      <c r="M1204">
        <v>300</v>
      </c>
    </row>
    <row r="1205" spans="1:13">
      <c r="A1205">
        <v>2006</v>
      </c>
      <c r="B1205" t="s">
        <v>145</v>
      </c>
      <c r="C1205" t="s">
        <v>57</v>
      </c>
      <c r="D1205" t="s">
        <v>51</v>
      </c>
      <c r="E1205" t="s">
        <v>63</v>
      </c>
      <c r="F1205">
        <v>38734</v>
      </c>
      <c r="G1205">
        <v>38737.955699192906</v>
      </c>
      <c r="H1205">
        <f>ROUND(Database[[#This Row],[VIAGEM]]-Database[[#This Row],[ORDEM]],0)</f>
        <v>4</v>
      </c>
      <c r="I1205">
        <v>0</v>
      </c>
      <c r="J1205" t="s">
        <v>71</v>
      </c>
      <c r="K1205" t="s">
        <v>103</v>
      </c>
      <c r="L1205" t="s">
        <v>84</v>
      </c>
      <c r="M1205">
        <v>60000</v>
      </c>
    </row>
    <row r="1206" spans="1:13">
      <c r="A1206">
        <v>2006</v>
      </c>
      <c r="B1206" t="s">
        <v>145</v>
      </c>
      <c r="C1206" t="s">
        <v>58</v>
      </c>
      <c r="D1206" t="s">
        <v>105</v>
      </c>
      <c r="E1206" t="s">
        <v>25</v>
      </c>
      <c r="F1206">
        <v>38737</v>
      </c>
      <c r="G1206">
        <v>38739.627865143841</v>
      </c>
      <c r="H1206">
        <f>ROUND(Database[[#This Row],[VIAGEM]]-Database[[#This Row],[ORDEM]],0)</f>
        <v>3</v>
      </c>
      <c r="I1206">
        <v>0</v>
      </c>
      <c r="J1206" t="s">
        <v>70</v>
      </c>
      <c r="K1206" t="s">
        <v>90</v>
      </c>
      <c r="L1206" t="s">
        <v>82</v>
      </c>
      <c r="M1206">
        <v>2000</v>
      </c>
    </row>
    <row r="1207" spans="1:13">
      <c r="A1207">
        <v>2006</v>
      </c>
      <c r="B1207" t="s">
        <v>152</v>
      </c>
      <c r="C1207" t="s">
        <v>60</v>
      </c>
      <c r="D1207" t="s">
        <v>49</v>
      </c>
      <c r="E1207" t="s">
        <v>58</v>
      </c>
      <c r="F1207">
        <v>39017</v>
      </c>
      <c r="G1207">
        <v>39021.907477389832</v>
      </c>
      <c r="H1207">
        <f>ROUND(Database[[#This Row],[VIAGEM]]-Database[[#This Row],[ORDEM]],0)</f>
        <v>5</v>
      </c>
      <c r="I1207">
        <v>1</v>
      </c>
      <c r="J1207" t="s">
        <v>74</v>
      </c>
      <c r="K1207" t="s">
        <v>96</v>
      </c>
      <c r="L1207" t="s">
        <v>83</v>
      </c>
      <c r="M1207">
        <v>100</v>
      </c>
    </row>
    <row r="1208" spans="1:13">
      <c r="A1208">
        <v>2006</v>
      </c>
      <c r="B1208" t="s">
        <v>153</v>
      </c>
      <c r="C1208" t="s">
        <v>63</v>
      </c>
      <c r="D1208" t="s">
        <v>46</v>
      </c>
      <c r="E1208" t="s">
        <v>62</v>
      </c>
      <c r="F1208">
        <v>38921</v>
      </c>
      <c r="G1208">
        <v>38924.382938121817</v>
      </c>
      <c r="H1208">
        <f>ROUND(Database[[#This Row],[VIAGEM]]-Database[[#This Row],[ORDEM]],0)</f>
        <v>3</v>
      </c>
      <c r="I1208">
        <v>0</v>
      </c>
      <c r="J1208" t="s">
        <v>74</v>
      </c>
      <c r="K1208" t="s">
        <v>96</v>
      </c>
      <c r="L1208" t="s">
        <v>83</v>
      </c>
      <c r="M1208">
        <v>200</v>
      </c>
    </row>
    <row r="1209" spans="1:13">
      <c r="A1209">
        <v>2006</v>
      </c>
      <c r="B1209" t="s">
        <v>152</v>
      </c>
      <c r="C1209" t="s">
        <v>63</v>
      </c>
      <c r="D1209" t="s">
        <v>46</v>
      </c>
      <c r="E1209" t="s">
        <v>58</v>
      </c>
      <c r="F1209">
        <v>39001</v>
      </c>
      <c r="G1209">
        <v>39002.217304778933</v>
      </c>
      <c r="H1209">
        <f>ROUND(Database[[#This Row],[VIAGEM]]-Database[[#This Row],[ORDEM]],0)</f>
        <v>1</v>
      </c>
      <c r="I1209">
        <v>1</v>
      </c>
      <c r="J1209" t="s">
        <v>74</v>
      </c>
      <c r="K1209" t="s">
        <v>96</v>
      </c>
      <c r="L1209" t="s">
        <v>83</v>
      </c>
      <c r="M1209">
        <v>400</v>
      </c>
    </row>
    <row r="1210" spans="1:13">
      <c r="A1210">
        <v>2006</v>
      </c>
      <c r="B1210" t="s">
        <v>146</v>
      </c>
      <c r="C1210" t="s">
        <v>59</v>
      </c>
      <c r="D1210" t="s">
        <v>50</v>
      </c>
      <c r="E1210" t="s">
        <v>61</v>
      </c>
      <c r="F1210">
        <v>39024</v>
      </c>
      <c r="G1210">
        <v>39031.811206916202</v>
      </c>
      <c r="H1210">
        <f>ROUND(Database[[#This Row],[VIAGEM]]-Database[[#This Row],[ORDEM]],0)</f>
        <v>8</v>
      </c>
      <c r="I1210">
        <v>1</v>
      </c>
      <c r="J1210" t="s">
        <v>80</v>
      </c>
      <c r="K1210" t="s">
        <v>89</v>
      </c>
      <c r="L1210" t="s">
        <v>81</v>
      </c>
      <c r="M1210">
        <v>2500</v>
      </c>
    </row>
    <row r="1211" spans="1:13">
      <c r="A1211">
        <v>2006</v>
      </c>
      <c r="B1211" t="s">
        <v>153</v>
      </c>
      <c r="C1211" t="s">
        <v>62</v>
      </c>
      <c r="D1211" t="s">
        <v>47</v>
      </c>
      <c r="E1211" t="s">
        <v>60</v>
      </c>
      <c r="F1211">
        <v>38914</v>
      </c>
      <c r="G1211">
        <v>38923.80131102867</v>
      </c>
      <c r="H1211">
        <f>ROUND(Database[[#This Row],[VIAGEM]]-Database[[#This Row],[ORDEM]],0)</f>
        <v>10</v>
      </c>
      <c r="I1211">
        <v>1</v>
      </c>
      <c r="J1211" t="s">
        <v>74</v>
      </c>
      <c r="K1211" t="s">
        <v>98</v>
      </c>
      <c r="L1211" t="s">
        <v>83</v>
      </c>
      <c r="M1211">
        <v>300</v>
      </c>
    </row>
    <row r="1212" spans="1:13">
      <c r="A1212">
        <v>2006</v>
      </c>
      <c r="B1212" t="s">
        <v>150</v>
      </c>
      <c r="C1212" t="s">
        <v>56</v>
      </c>
      <c r="D1212" t="s">
        <v>52</v>
      </c>
      <c r="E1212" t="s">
        <v>59</v>
      </c>
      <c r="F1212">
        <v>38860</v>
      </c>
      <c r="G1212">
        <v>38863.616678840343</v>
      </c>
      <c r="H1212">
        <f>ROUND(Database[[#This Row],[VIAGEM]]-Database[[#This Row],[ORDEM]],0)</f>
        <v>4</v>
      </c>
      <c r="I1212">
        <v>1</v>
      </c>
      <c r="J1212" t="s">
        <v>80</v>
      </c>
      <c r="K1212" t="s">
        <v>87</v>
      </c>
      <c r="L1212" t="s">
        <v>138</v>
      </c>
      <c r="M1212">
        <v>30</v>
      </c>
    </row>
    <row r="1213" spans="1:13">
      <c r="A1213">
        <v>2006</v>
      </c>
      <c r="B1213" t="s">
        <v>153</v>
      </c>
      <c r="C1213" t="s">
        <v>58</v>
      </c>
      <c r="D1213" t="s">
        <v>105</v>
      </c>
      <c r="E1213" t="s">
        <v>25</v>
      </c>
      <c r="F1213">
        <v>38921</v>
      </c>
      <c r="G1213">
        <v>38926.326793450062</v>
      </c>
      <c r="H1213">
        <f>ROUND(Database[[#This Row],[VIAGEM]]-Database[[#This Row],[ORDEM]],0)</f>
        <v>5</v>
      </c>
      <c r="I1213">
        <v>0</v>
      </c>
      <c r="J1213" t="s">
        <v>78</v>
      </c>
      <c r="K1213" t="s">
        <v>99</v>
      </c>
      <c r="L1213" t="s">
        <v>81</v>
      </c>
      <c r="M1213">
        <v>2000</v>
      </c>
    </row>
    <row r="1214" spans="1:13">
      <c r="A1214">
        <v>2006</v>
      </c>
      <c r="B1214" t="s">
        <v>153</v>
      </c>
      <c r="C1214" t="s">
        <v>63</v>
      </c>
      <c r="D1214" t="s">
        <v>46</v>
      </c>
      <c r="E1214" t="s">
        <v>57</v>
      </c>
      <c r="F1214">
        <v>38924</v>
      </c>
      <c r="G1214">
        <v>38933.108256851359</v>
      </c>
      <c r="H1214">
        <f>ROUND(Database[[#This Row],[VIAGEM]]-Database[[#This Row],[ORDEM]],0)</f>
        <v>9</v>
      </c>
      <c r="I1214">
        <v>0</v>
      </c>
      <c r="J1214" t="s">
        <v>70</v>
      </c>
      <c r="K1214" t="s">
        <v>92</v>
      </c>
      <c r="L1214" t="s">
        <v>82</v>
      </c>
      <c r="M1214">
        <v>4000</v>
      </c>
    </row>
    <row r="1215" spans="1:13">
      <c r="A1215">
        <v>2006</v>
      </c>
      <c r="B1215" t="s">
        <v>151</v>
      </c>
      <c r="C1215" t="s">
        <v>60</v>
      </c>
      <c r="D1215" t="s">
        <v>49</v>
      </c>
      <c r="E1215" t="s">
        <v>25</v>
      </c>
      <c r="F1215">
        <v>38799</v>
      </c>
      <c r="G1215">
        <v>38805.146214869506</v>
      </c>
      <c r="H1215">
        <f>ROUND(Database[[#This Row],[VIAGEM]]-Database[[#This Row],[ORDEM]],0)</f>
        <v>6</v>
      </c>
      <c r="I1215">
        <v>0</v>
      </c>
      <c r="J1215" t="s">
        <v>74</v>
      </c>
      <c r="K1215" t="s">
        <v>97</v>
      </c>
      <c r="L1215" t="s">
        <v>83</v>
      </c>
      <c r="M1215">
        <v>400</v>
      </c>
    </row>
    <row r="1216" spans="1:13">
      <c r="A1216">
        <v>2006</v>
      </c>
      <c r="B1216" t="s">
        <v>152</v>
      </c>
      <c r="C1216" t="s">
        <v>57</v>
      </c>
      <c r="D1216" t="s">
        <v>51</v>
      </c>
      <c r="E1216" t="s">
        <v>61</v>
      </c>
      <c r="F1216">
        <v>39013</v>
      </c>
      <c r="G1216">
        <v>39017.821022991717</v>
      </c>
      <c r="H1216">
        <f>ROUND(Database[[#This Row],[VIAGEM]]-Database[[#This Row],[ORDEM]],0)</f>
        <v>5</v>
      </c>
      <c r="I1216">
        <v>1</v>
      </c>
      <c r="J1216" t="s">
        <v>70</v>
      </c>
      <c r="K1216" t="s">
        <v>92</v>
      </c>
      <c r="L1216" t="s">
        <v>82</v>
      </c>
      <c r="M1216">
        <v>2000</v>
      </c>
    </row>
    <row r="1217" spans="1:13">
      <c r="A1217">
        <v>2006</v>
      </c>
      <c r="B1217" t="s">
        <v>146</v>
      </c>
      <c r="C1217" t="s">
        <v>57</v>
      </c>
      <c r="D1217" t="s">
        <v>51</v>
      </c>
      <c r="E1217" t="s">
        <v>61</v>
      </c>
      <c r="F1217">
        <v>39041</v>
      </c>
      <c r="G1217">
        <v>39045.669104024782</v>
      </c>
      <c r="H1217">
        <f>ROUND(Database[[#This Row],[VIAGEM]]-Database[[#This Row],[ORDEM]],0)</f>
        <v>5</v>
      </c>
      <c r="I1217">
        <v>0</v>
      </c>
      <c r="J1217" t="s">
        <v>73</v>
      </c>
      <c r="K1217" t="s">
        <v>107</v>
      </c>
      <c r="L1217" t="s">
        <v>83</v>
      </c>
      <c r="M1217">
        <v>200</v>
      </c>
    </row>
    <row r="1218" spans="1:13">
      <c r="A1218">
        <v>2006</v>
      </c>
      <c r="B1218" t="s">
        <v>153</v>
      </c>
      <c r="C1218" t="s">
        <v>63</v>
      </c>
      <c r="D1218" t="s">
        <v>46</v>
      </c>
      <c r="E1218" t="s">
        <v>57</v>
      </c>
      <c r="F1218">
        <v>38921</v>
      </c>
      <c r="G1218">
        <v>38929.103288612176</v>
      </c>
      <c r="H1218">
        <f>ROUND(Database[[#This Row],[VIAGEM]]-Database[[#This Row],[ORDEM]],0)</f>
        <v>8</v>
      </c>
      <c r="I1218">
        <v>0</v>
      </c>
      <c r="J1218" t="s">
        <v>73</v>
      </c>
      <c r="K1218" t="s">
        <v>108</v>
      </c>
      <c r="L1218" t="s">
        <v>83</v>
      </c>
      <c r="M1218">
        <v>500</v>
      </c>
    </row>
    <row r="1219" spans="1:13">
      <c r="A1219">
        <v>2006</v>
      </c>
      <c r="B1219" t="s">
        <v>150</v>
      </c>
      <c r="C1219" t="s">
        <v>61</v>
      </c>
      <c r="D1219" t="s">
        <v>48</v>
      </c>
      <c r="E1219" t="s">
        <v>59</v>
      </c>
      <c r="F1219">
        <v>38844</v>
      </c>
      <c r="G1219">
        <v>38851.9268543406</v>
      </c>
      <c r="H1219">
        <f>ROUND(Database[[#This Row],[VIAGEM]]-Database[[#This Row],[ORDEM]],0)</f>
        <v>8</v>
      </c>
      <c r="I1219">
        <v>0</v>
      </c>
      <c r="J1219" t="s">
        <v>72</v>
      </c>
      <c r="K1219" t="s">
        <v>111</v>
      </c>
      <c r="L1219" t="s">
        <v>85</v>
      </c>
      <c r="M1219">
        <v>48000</v>
      </c>
    </row>
    <row r="1220" spans="1:13">
      <c r="A1220">
        <v>2006</v>
      </c>
      <c r="B1220" t="s">
        <v>146</v>
      </c>
      <c r="C1220" t="s">
        <v>57</v>
      </c>
      <c r="D1220" t="s">
        <v>51</v>
      </c>
      <c r="E1220" t="s">
        <v>63</v>
      </c>
      <c r="F1220">
        <v>39031</v>
      </c>
      <c r="G1220">
        <v>39033.167359305924</v>
      </c>
      <c r="H1220">
        <f>ROUND(Database[[#This Row],[VIAGEM]]-Database[[#This Row],[ORDEM]],0)</f>
        <v>2</v>
      </c>
      <c r="I1220">
        <v>0</v>
      </c>
      <c r="J1220" t="s">
        <v>78</v>
      </c>
      <c r="K1220" t="s">
        <v>101</v>
      </c>
      <c r="L1220" t="s">
        <v>81</v>
      </c>
      <c r="M1220">
        <v>1500</v>
      </c>
    </row>
    <row r="1221" spans="1:13">
      <c r="A1221">
        <v>2006</v>
      </c>
      <c r="B1221" t="s">
        <v>149</v>
      </c>
      <c r="C1221" t="s">
        <v>62</v>
      </c>
      <c r="D1221" t="s">
        <v>47</v>
      </c>
      <c r="E1221" t="s">
        <v>57</v>
      </c>
      <c r="F1221">
        <v>38932</v>
      </c>
      <c r="G1221">
        <v>38940.002045129047</v>
      </c>
      <c r="H1221">
        <f>ROUND(Database[[#This Row],[VIAGEM]]-Database[[#This Row],[ORDEM]],0)</f>
        <v>8</v>
      </c>
      <c r="I1221">
        <v>0</v>
      </c>
      <c r="J1221" t="s">
        <v>80</v>
      </c>
      <c r="K1221" t="s">
        <v>88</v>
      </c>
      <c r="L1221" t="s">
        <v>138</v>
      </c>
      <c r="M1221">
        <v>10</v>
      </c>
    </row>
    <row r="1222" spans="1:13">
      <c r="A1222">
        <v>2006</v>
      </c>
      <c r="B1222" t="s">
        <v>150</v>
      </c>
      <c r="C1222" t="s">
        <v>25</v>
      </c>
      <c r="D1222" t="s">
        <v>45</v>
      </c>
      <c r="E1222" t="s">
        <v>59</v>
      </c>
      <c r="F1222">
        <v>38840</v>
      </c>
      <c r="G1222">
        <v>38849.813303851326</v>
      </c>
      <c r="H1222">
        <f>ROUND(Database[[#This Row],[VIAGEM]]-Database[[#This Row],[ORDEM]],0)</f>
        <v>10</v>
      </c>
      <c r="I1222">
        <v>0</v>
      </c>
      <c r="J1222" t="s">
        <v>74</v>
      </c>
      <c r="K1222" t="s">
        <v>96</v>
      </c>
      <c r="L1222" t="s">
        <v>83</v>
      </c>
      <c r="M1222">
        <v>200</v>
      </c>
    </row>
    <row r="1223" spans="1:13">
      <c r="A1223">
        <v>2006</v>
      </c>
      <c r="B1223" t="s">
        <v>148</v>
      </c>
      <c r="C1223" t="s">
        <v>60</v>
      </c>
      <c r="D1223" t="s">
        <v>49</v>
      </c>
      <c r="E1223" t="s">
        <v>25</v>
      </c>
      <c r="F1223">
        <v>39052</v>
      </c>
      <c r="G1223">
        <v>39052.044542714975</v>
      </c>
      <c r="H1223">
        <f>ROUND(Database[[#This Row],[VIAGEM]]-Database[[#This Row],[ORDEM]],0)</f>
        <v>0</v>
      </c>
      <c r="I1223">
        <v>0</v>
      </c>
      <c r="J1223" t="s">
        <v>136</v>
      </c>
      <c r="K1223" t="s">
        <v>94</v>
      </c>
      <c r="L1223" t="s">
        <v>83</v>
      </c>
      <c r="M1223">
        <v>200</v>
      </c>
    </row>
    <row r="1224" spans="1:13">
      <c r="A1224">
        <v>2006</v>
      </c>
      <c r="B1224" t="s">
        <v>145</v>
      </c>
      <c r="C1224" t="s">
        <v>57</v>
      </c>
      <c r="D1224" t="s">
        <v>51</v>
      </c>
      <c r="E1224" t="s">
        <v>63</v>
      </c>
      <c r="F1224">
        <v>38737</v>
      </c>
      <c r="G1224">
        <v>38745.038081421437</v>
      </c>
      <c r="H1224">
        <f>ROUND(Database[[#This Row],[VIAGEM]]-Database[[#This Row],[ORDEM]],0)</f>
        <v>8</v>
      </c>
      <c r="I1224">
        <v>1</v>
      </c>
      <c r="J1224" t="s">
        <v>73</v>
      </c>
      <c r="K1224" t="s">
        <v>106</v>
      </c>
      <c r="L1224" t="s">
        <v>83</v>
      </c>
      <c r="M1224">
        <v>300</v>
      </c>
    </row>
    <row r="1225" spans="1:13">
      <c r="A1225">
        <v>2006</v>
      </c>
      <c r="B1225" t="s">
        <v>152</v>
      </c>
      <c r="C1225" t="s">
        <v>63</v>
      </c>
      <c r="D1225" t="s">
        <v>46</v>
      </c>
      <c r="E1225" t="s">
        <v>59</v>
      </c>
      <c r="F1225">
        <v>38995</v>
      </c>
      <c r="G1225">
        <v>39003.287162974993</v>
      </c>
      <c r="H1225">
        <f>ROUND(Database[[#This Row],[VIAGEM]]-Database[[#This Row],[ORDEM]],0)</f>
        <v>8</v>
      </c>
      <c r="I1225">
        <v>1</v>
      </c>
      <c r="J1225" t="s">
        <v>80</v>
      </c>
      <c r="K1225" t="s">
        <v>89</v>
      </c>
      <c r="L1225" t="s">
        <v>81</v>
      </c>
      <c r="M1225">
        <v>1000</v>
      </c>
    </row>
    <row r="1226" spans="1:13">
      <c r="A1226">
        <v>2006</v>
      </c>
      <c r="B1226" t="s">
        <v>148</v>
      </c>
      <c r="C1226" t="s">
        <v>25</v>
      </c>
      <c r="D1226" t="s">
        <v>45</v>
      </c>
      <c r="E1226" t="s">
        <v>59</v>
      </c>
      <c r="F1226">
        <v>39056</v>
      </c>
      <c r="G1226">
        <v>39062.731863990091</v>
      </c>
      <c r="H1226">
        <f>ROUND(Database[[#This Row],[VIAGEM]]-Database[[#This Row],[ORDEM]],0)</f>
        <v>7</v>
      </c>
      <c r="I1226">
        <v>1</v>
      </c>
      <c r="J1226" t="s">
        <v>71</v>
      </c>
      <c r="K1226" t="s">
        <v>103</v>
      </c>
      <c r="L1226" t="s">
        <v>84</v>
      </c>
      <c r="M1226">
        <v>93000</v>
      </c>
    </row>
    <row r="1227" spans="1:13">
      <c r="A1227">
        <v>2006</v>
      </c>
      <c r="B1227" t="s">
        <v>145</v>
      </c>
      <c r="C1227" t="s">
        <v>62</v>
      </c>
      <c r="D1227" t="s">
        <v>47</v>
      </c>
      <c r="E1227" t="s">
        <v>25</v>
      </c>
      <c r="F1227">
        <v>38719</v>
      </c>
      <c r="G1227">
        <v>38722.230479498692</v>
      </c>
      <c r="H1227">
        <f>ROUND(Database[[#This Row],[VIAGEM]]-Database[[#This Row],[ORDEM]],0)</f>
        <v>3</v>
      </c>
      <c r="I1227">
        <v>1</v>
      </c>
      <c r="J1227" t="s">
        <v>136</v>
      </c>
      <c r="K1227" t="s">
        <v>93</v>
      </c>
      <c r="L1227" t="s">
        <v>83</v>
      </c>
      <c r="M1227">
        <v>300</v>
      </c>
    </row>
    <row r="1228" spans="1:13">
      <c r="A1228">
        <v>2006</v>
      </c>
      <c r="B1228" t="s">
        <v>149</v>
      </c>
      <c r="C1228" t="s">
        <v>58</v>
      </c>
      <c r="D1228" t="s">
        <v>105</v>
      </c>
      <c r="E1228" t="s">
        <v>62</v>
      </c>
      <c r="F1228">
        <v>38934</v>
      </c>
      <c r="G1228">
        <v>38938.608499146387</v>
      </c>
      <c r="H1228">
        <f>ROUND(Database[[#This Row],[VIAGEM]]-Database[[#This Row],[ORDEM]],0)</f>
        <v>5</v>
      </c>
      <c r="I1228">
        <v>1</v>
      </c>
      <c r="J1228" t="s">
        <v>73</v>
      </c>
      <c r="K1228" t="s">
        <v>108</v>
      </c>
      <c r="L1228" t="s">
        <v>83</v>
      </c>
      <c r="M1228">
        <v>400</v>
      </c>
    </row>
    <row r="1229" spans="1:13">
      <c r="A1229">
        <v>2006</v>
      </c>
      <c r="B1229" t="s">
        <v>148</v>
      </c>
      <c r="C1229" t="s">
        <v>57</v>
      </c>
      <c r="D1229" t="s">
        <v>51</v>
      </c>
      <c r="E1229" t="s">
        <v>61</v>
      </c>
      <c r="F1229">
        <v>39076</v>
      </c>
      <c r="G1229">
        <v>39076.356547591044</v>
      </c>
      <c r="H1229">
        <f>ROUND(Database[[#This Row],[VIAGEM]]-Database[[#This Row],[ORDEM]],0)</f>
        <v>0</v>
      </c>
      <c r="I1229">
        <v>1</v>
      </c>
      <c r="J1229" t="s">
        <v>80</v>
      </c>
      <c r="K1229" t="s">
        <v>89</v>
      </c>
      <c r="L1229" t="s">
        <v>81</v>
      </c>
      <c r="M1229">
        <v>1500</v>
      </c>
    </row>
    <row r="1230" spans="1:13">
      <c r="A1230">
        <v>2006</v>
      </c>
      <c r="B1230" t="s">
        <v>148</v>
      </c>
      <c r="C1230" t="s">
        <v>57</v>
      </c>
      <c r="D1230" t="s">
        <v>51</v>
      </c>
      <c r="E1230" t="s">
        <v>25</v>
      </c>
      <c r="F1230">
        <v>39059</v>
      </c>
      <c r="G1230">
        <v>39061.180235719825</v>
      </c>
      <c r="H1230">
        <f>ROUND(Database[[#This Row],[VIAGEM]]-Database[[#This Row],[ORDEM]],0)</f>
        <v>2</v>
      </c>
      <c r="I1230">
        <v>0</v>
      </c>
      <c r="J1230" t="s">
        <v>78</v>
      </c>
      <c r="K1230" t="s">
        <v>99</v>
      </c>
      <c r="L1230" t="s">
        <v>81</v>
      </c>
      <c r="M1230">
        <v>2500</v>
      </c>
    </row>
    <row r="1231" spans="1:13">
      <c r="A1231">
        <v>2006</v>
      </c>
      <c r="B1231" t="s">
        <v>153</v>
      </c>
      <c r="C1231" t="s">
        <v>57</v>
      </c>
      <c r="D1231" t="s">
        <v>51</v>
      </c>
      <c r="E1231" t="s">
        <v>58</v>
      </c>
      <c r="F1231">
        <v>38915</v>
      </c>
      <c r="G1231">
        <v>38919.583683526864</v>
      </c>
      <c r="H1231">
        <f>ROUND(Database[[#This Row],[VIAGEM]]-Database[[#This Row],[ORDEM]],0)</f>
        <v>5</v>
      </c>
      <c r="I1231">
        <v>1</v>
      </c>
      <c r="J1231" t="s">
        <v>136</v>
      </c>
      <c r="K1231" t="s">
        <v>94</v>
      </c>
      <c r="L1231" t="s">
        <v>83</v>
      </c>
      <c r="M1231">
        <v>400</v>
      </c>
    </row>
    <row r="1232" spans="1:13">
      <c r="A1232">
        <v>2006</v>
      </c>
      <c r="B1232" t="s">
        <v>153</v>
      </c>
      <c r="C1232" t="s">
        <v>63</v>
      </c>
      <c r="D1232" t="s">
        <v>46</v>
      </c>
      <c r="E1232" t="s">
        <v>58</v>
      </c>
      <c r="F1232">
        <v>38901</v>
      </c>
      <c r="G1232">
        <v>38904.879335163256</v>
      </c>
      <c r="H1232">
        <f>ROUND(Database[[#This Row],[VIAGEM]]-Database[[#This Row],[ORDEM]],0)</f>
        <v>4</v>
      </c>
      <c r="I1232">
        <v>0</v>
      </c>
      <c r="J1232" t="s">
        <v>70</v>
      </c>
      <c r="K1232" t="s">
        <v>90</v>
      </c>
      <c r="L1232" t="s">
        <v>82</v>
      </c>
      <c r="M1232">
        <v>3000</v>
      </c>
    </row>
    <row r="1233" spans="1:13">
      <c r="A1233">
        <v>2006</v>
      </c>
      <c r="B1233" t="s">
        <v>149</v>
      </c>
      <c r="C1233" t="s">
        <v>63</v>
      </c>
      <c r="D1233" t="s">
        <v>46</v>
      </c>
      <c r="E1233" t="s">
        <v>56</v>
      </c>
      <c r="F1233">
        <v>38938</v>
      </c>
      <c r="G1233">
        <v>38939.710933708579</v>
      </c>
      <c r="H1233">
        <f>ROUND(Database[[#This Row],[VIAGEM]]-Database[[#This Row],[ORDEM]],0)</f>
        <v>2</v>
      </c>
      <c r="I1233">
        <v>1</v>
      </c>
      <c r="J1233" t="s">
        <v>80</v>
      </c>
      <c r="K1233" t="s">
        <v>87</v>
      </c>
      <c r="L1233" t="s">
        <v>138</v>
      </c>
      <c r="M1233">
        <v>30</v>
      </c>
    </row>
    <row r="1234" spans="1:13">
      <c r="A1234">
        <v>2006</v>
      </c>
      <c r="B1234" t="s">
        <v>152</v>
      </c>
      <c r="C1234" t="s">
        <v>61</v>
      </c>
      <c r="D1234" t="s">
        <v>48</v>
      </c>
      <c r="E1234" t="s">
        <v>25</v>
      </c>
      <c r="F1234">
        <v>38999</v>
      </c>
      <c r="G1234">
        <v>39003.182722947531</v>
      </c>
      <c r="H1234">
        <f>ROUND(Database[[#This Row],[VIAGEM]]-Database[[#This Row],[ORDEM]],0)</f>
        <v>4</v>
      </c>
      <c r="I1234">
        <v>1</v>
      </c>
      <c r="J1234" t="s">
        <v>71</v>
      </c>
      <c r="K1234" t="s">
        <v>103</v>
      </c>
      <c r="L1234" t="s">
        <v>84</v>
      </c>
      <c r="M1234">
        <v>85000</v>
      </c>
    </row>
    <row r="1235" spans="1:13">
      <c r="A1235">
        <v>2006</v>
      </c>
      <c r="B1235" t="s">
        <v>151</v>
      </c>
      <c r="C1235" t="s">
        <v>60</v>
      </c>
      <c r="D1235" t="s">
        <v>49</v>
      </c>
      <c r="E1235" t="s">
        <v>59</v>
      </c>
      <c r="F1235">
        <v>38793</v>
      </c>
      <c r="G1235">
        <v>38796.072132175395</v>
      </c>
      <c r="H1235">
        <f>ROUND(Database[[#This Row],[VIAGEM]]-Database[[#This Row],[ORDEM]],0)</f>
        <v>3</v>
      </c>
      <c r="I1235">
        <v>1</v>
      </c>
      <c r="J1235" t="s">
        <v>136</v>
      </c>
      <c r="K1235" t="s">
        <v>93</v>
      </c>
      <c r="L1235" t="s">
        <v>83</v>
      </c>
      <c r="M1235">
        <v>300</v>
      </c>
    </row>
    <row r="1236" spans="1:13">
      <c r="A1236">
        <v>2006</v>
      </c>
      <c r="B1236" t="s">
        <v>155</v>
      </c>
      <c r="C1236" t="s">
        <v>60</v>
      </c>
      <c r="D1236" t="s">
        <v>49</v>
      </c>
      <c r="E1236">
        <v>0</v>
      </c>
      <c r="F1236">
        <v>38981</v>
      </c>
      <c r="G1236">
        <v>38986.749679273438</v>
      </c>
      <c r="H1236">
        <f>ROUND(Database[[#This Row],[VIAGEM]]-Database[[#This Row],[ORDEM]],0)</f>
        <v>6</v>
      </c>
      <c r="I1236">
        <v>0</v>
      </c>
      <c r="J1236" t="s">
        <v>73</v>
      </c>
      <c r="K1236" t="s">
        <v>107</v>
      </c>
      <c r="L1236" t="s">
        <v>83</v>
      </c>
      <c r="M1236">
        <v>400</v>
      </c>
    </row>
    <row r="1237" spans="1:13">
      <c r="A1237">
        <v>2006</v>
      </c>
      <c r="B1237" t="s">
        <v>147</v>
      </c>
      <c r="C1237" t="s">
        <v>59</v>
      </c>
      <c r="D1237" t="s">
        <v>50</v>
      </c>
      <c r="E1237" t="s">
        <v>57</v>
      </c>
      <c r="F1237">
        <v>38880</v>
      </c>
      <c r="G1237">
        <v>38882.196162057793</v>
      </c>
      <c r="H1237">
        <f>ROUND(Database[[#This Row],[VIAGEM]]-Database[[#This Row],[ORDEM]],0)</f>
        <v>2</v>
      </c>
      <c r="I1237">
        <v>0</v>
      </c>
      <c r="J1237" t="s">
        <v>70</v>
      </c>
      <c r="K1237" t="s">
        <v>91</v>
      </c>
      <c r="L1237" t="s">
        <v>82</v>
      </c>
      <c r="M1237">
        <v>2000</v>
      </c>
    </row>
    <row r="1238" spans="1:13">
      <c r="A1238">
        <v>2006</v>
      </c>
      <c r="B1238" t="s">
        <v>154</v>
      </c>
      <c r="C1238" t="s">
        <v>60</v>
      </c>
      <c r="D1238" t="s">
        <v>49</v>
      </c>
      <c r="E1238" t="s">
        <v>25</v>
      </c>
      <c r="F1238">
        <v>38771</v>
      </c>
      <c r="G1238">
        <v>38776.212456067922</v>
      </c>
      <c r="H1238">
        <f>ROUND(Database[[#This Row],[VIAGEM]]-Database[[#This Row],[ORDEM]],0)</f>
        <v>5</v>
      </c>
      <c r="I1238">
        <v>0</v>
      </c>
      <c r="J1238" t="s">
        <v>71</v>
      </c>
      <c r="K1238" t="s">
        <v>103</v>
      </c>
      <c r="L1238" t="s">
        <v>84</v>
      </c>
      <c r="M1238">
        <v>70000</v>
      </c>
    </row>
    <row r="1239" spans="1:13">
      <c r="A1239">
        <v>2006</v>
      </c>
      <c r="B1239" t="s">
        <v>154</v>
      </c>
      <c r="C1239" t="s">
        <v>60</v>
      </c>
      <c r="D1239" t="s">
        <v>49</v>
      </c>
      <c r="E1239" t="s">
        <v>61</v>
      </c>
      <c r="F1239">
        <v>38766</v>
      </c>
      <c r="G1239">
        <v>38773.181460644708</v>
      </c>
      <c r="H1239">
        <f>ROUND(Database[[#This Row],[VIAGEM]]-Database[[#This Row],[ORDEM]],0)</f>
        <v>7</v>
      </c>
      <c r="I1239">
        <v>1</v>
      </c>
      <c r="J1239" t="s">
        <v>76</v>
      </c>
      <c r="K1239" t="s">
        <v>113</v>
      </c>
      <c r="L1239" t="s">
        <v>139</v>
      </c>
      <c r="M1239">
        <v>1110000</v>
      </c>
    </row>
    <row r="1240" spans="1:13">
      <c r="A1240">
        <v>2006</v>
      </c>
      <c r="B1240" t="s">
        <v>148</v>
      </c>
      <c r="C1240" t="s">
        <v>63</v>
      </c>
      <c r="D1240" t="s">
        <v>46</v>
      </c>
      <c r="E1240" t="s">
        <v>25</v>
      </c>
      <c r="F1240">
        <v>39076</v>
      </c>
      <c r="G1240">
        <v>39076.210546173352</v>
      </c>
      <c r="H1240">
        <f>ROUND(Database[[#This Row],[VIAGEM]]-Database[[#This Row],[ORDEM]],0)</f>
        <v>0</v>
      </c>
      <c r="I1240">
        <v>1</v>
      </c>
      <c r="J1240" t="s">
        <v>71</v>
      </c>
      <c r="K1240" t="s">
        <v>103</v>
      </c>
      <c r="L1240" t="s">
        <v>84</v>
      </c>
      <c r="M1240">
        <v>95000</v>
      </c>
    </row>
    <row r="1241" spans="1:13">
      <c r="A1241">
        <v>2006</v>
      </c>
      <c r="B1241" t="s">
        <v>145</v>
      </c>
      <c r="C1241" t="s">
        <v>59</v>
      </c>
      <c r="D1241" t="s">
        <v>50</v>
      </c>
      <c r="E1241" t="s">
        <v>57</v>
      </c>
      <c r="F1241">
        <v>38744</v>
      </c>
      <c r="G1241">
        <v>38753.50197672045</v>
      </c>
      <c r="H1241">
        <f>ROUND(Database[[#This Row],[VIAGEM]]-Database[[#This Row],[ORDEM]],0)</f>
        <v>10</v>
      </c>
      <c r="I1241">
        <v>1</v>
      </c>
      <c r="J1241" t="s">
        <v>80</v>
      </c>
      <c r="K1241" t="s">
        <v>89</v>
      </c>
      <c r="L1241" t="s">
        <v>81</v>
      </c>
      <c r="M1241">
        <v>2000</v>
      </c>
    </row>
    <row r="1242" spans="1:13">
      <c r="A1242">
        <v>2006</v>
      </c>
      <c r="B1242" t="s">
        <v>150</v>
      </c>
      <c r="C1242" t="s">
        <v>60</v>
      </c>
      <c r="D1242" t="s">
        <v>49</v>
      </c>
      <c r="E1242" t="s">
        <v>62</v>
      </c>
      <c r="F1242">
        <v>38864</v>
      </c>
      <c r="G1242">
        <v>38867.723418178059</v>
      </c>
      <c r="H1242">
        <f>ROUND(Database[[#This Row],[VIAGEM]]-Database[[#This Row],[ORDEM]],0)</f>
        <v>4</v>
      </c>
      <c r="I1242">
        <v>0</v>
      </c>
      <c r="J1242" t="s">
        <v>73</v>
      </c>
      <c r="K1242" t="s">
        <v>107</v>
      </c>
      <c r="L1242" t="s">
        <v>83</v>
      </c>
      <c r="M1242">
        <v>100</v>
      </c>
    </row>
    <row r="1243" spans="1:13">
      <c r="A1243">
        <v>2006</v>
      </c>
      <c r="B1243" t="s">
        <v>151</v>
      </c>
      <c r="C1243" t="s">
        <v>25</v>
      </c>
      <c r="D1243" t="s">
        <v>45</v>
      </c>
      <c r="E1243" t="s">
        <v>57</v>
      </c>
      <c r="F1243">
        <v>38788</v>
      </c>
      <c r="G1243">
        <v>38794.071336851914</v>
      </c>
      <c r="H1243">
        <f>ROUND(Database[[#This Row],[VIAGEM]]-Database[[#This Row],[ORDEM]],0)</f>
        <v>6</v>
      </c>
      <c r="I1243">
        <v>0</v>
      </c>
      <c r="J1243" t="s">
        <v>72</v>
      </c>
      <c r="K1243" t="s">
        <v>110</v>
      </c>
      <c r="L1243" t="s">
        <v>85</v>
      </c>
      <c r="M1243">
        <v>46000</v>
      </c>
    </row>
    <row r="1244" spans="1:13">
      <c r="A1244">
        <v>2006</v>
      </c>
      <c r="B1244" t="s">
        <v>156</v>
      </c>
      <c r="C1244" t="s">
        <v>60</v>
      </c>
      <c r="D1244" t="s">
        <v>49</v>
      </c>
      <c r="E1244" t="s">
        <v>61</v>
      </c>
      <c r="F1244">
        <v>38820</v>
      </c>
      <c r="G1244">
        <v>38821.88964687282</v>
      </c>
      <c r="H1244">
        <f>ROUND(Database[[#This Row],[VIAGEM]]-Database[[#This Row],[ORDEM]],0)</f>
        <v>2</v>
      </c>
      <c r="I1244">
        <v>0</v>
      </c>
      <c r="J1244" t="s">
        <v>72</v>
      </c>
      <c r="K1244" t="s">
        <v>109</v>
      </c>
      <c r="L1244" t="s">
        <v>85</v>
      </c>
      <c r="M1244">
        <v>32000</v>
      </c>
    </row>
    <row r="1245" spans="1:13">
      <c r="A1245">
        <v>2006</v>
      </c>
      <c r="B1245" t="s">
        <v>150</v>
      </c>
      <c r="C1245" t="s">
        <v>60</v>
      </c>
      <c r="D1245" t="s">
        <v>49</v>
      </c>
      <c r="E1245" t="s">
        <v>25</v>
      </c>
      <c r="F1245">
        <v>38841</v>
      </c>
      <c r="G1245">
        <v>38850.999100553337</v>
      </c>
      <c r="H1245">
        <f>ROUND(Database[[#This Row],[VIAGEM]]-Database[[#This Row],[ORDEM]],0)</f>
        <v>10</v>
      </c>
      <c r="I1245">
        <v>0</v>
      </c>
      <c r="J1245" t="s">
        <v>78</v>
      </c>
      <c r="K1245" t="s">
        <v>100</v>
      </c>
      <c r="L1245" t="s">
        <v>81</v>
      </c>
      <c r="M1245">
        <v>500</v>
      </c>
    </row>
    <row r="1246" spans="1:13">
      <c r="A1246">
        <v>2006</v>
      </c>
      <c r="B1246" t="s">
        <v>146</v>
      </c>
      <c r="C1246" t="s">
        <v>60</v>
      </c>
      <c r="D1246" t="s">
        <v>49</v>
      </c>
      <c r="E1246" t="s">
        <v>59</v>
      </c>
      <c r="F1246">
        <v>39028</v>
      </c>
      <c r="G1246">
        <v>39032.920469709221</v>
      </c>
      <c r="H1246">
        <f>ROUND(Database[[#This Row],[VIAGEM]]-Database[[#This Row],[ORDEM]],0)</f>
        <v>5</v>
      </c>
      <c r="I1246">
        <v>1</v>
      </c>
      <c r="J1246" t="s">
        <v>74</v>
      </c>
      <c r="K1246" t="s">
        <v>97</v>
      </c>
      <c r="L1246" t="s">
        <v>83</v>
      </c>
      <c r="M1246">
        <v>300</v>
      </c>
    </row>
    <row r="1247" spans="1:13">
      <c r="A1247">
        <v>2006</v>
      </c>
      <c r="B1247" t="s">
        <v>155</v>
      </c>
      <c r="C1247" t="s">
        <v>62</v>
      </c>
      <c r="D1247" t="s">
        <v>47</v>
      </c>
      <c r="E1247" t="s">
        <v>25</v>
      </c>
      <c r="F1247">
        <v>38979</v>
      </c>
      <c r="G1247">
        <v>38984.933683133233</v>
      </c>
      <c r="H1247">
        <f>ROUND(Database[[#This Row],[VIAGEM]]-Database[[#This Row],[ORDEM]],0)</f>
        <v>6</v>
      </c>
      <c r="I1247">
        <v>1</v>
      </c>
      <c r="J1247" t="s">
        <v>74</v>
      </c>
      <c r="K1247" t="s">
        <v>97</v>
      </c>
      <c r="L1247" t="s">
        <v>83</v>
      </c>
      <c r="M1247">
        <v>400</v>
      </c>
    </row>
    <row r="1248" spans="1:13">
      <c r="A1248">
        <v>2006</v>
      </c>
      <c r="B1248" t="s">
        <v>155</v>
      </c>
      <c r="C1248" t="s">
        <v>57</v>
      </c>
      <c r="D1248" t="s">
        <v>51</v>
      </c>
      <c r="E1248" t="s">
        <v>62</v>
      </c>
      <c r="F1248">
        <v>38974</v>
      </c>
      <c r="G1248">
        <v>38983.815159652862</v>
      </c>
      <c r="H1248">
        <f>ROUND(Database[[#This Row],[VIAGEM]]-Database[[#This Row],[ORDEM]],0)</f>
        <v>10</v>
      </c>
      <c r="I1248">
        <v>1</v>
      </c>
      <c r="J1248" t="s">
        <v>78</v>
      </c>
      <c r="K1248" t="s">
        <v>99</v>
      </c>
      <c r="L1248" t="s">
        <v>81</v>
      </c>
      <c r="M1248">
        <v>500</v>
      </c>
    </row>
    <row r="1249" spans="1:13">
      <c r="A1249">
        <v>2006</v>
      </c>
      <c r="B1249" t="s">
        <v>156</v>
      </c>
      <c r="C1249" t="s">
        <v>58</v>
      </c>
      <c r="D1249" t="s">
        <v>105</v>
      </c>
      <c r="E1249" t="s">
        <v>57</v>
      </c>
      <c r="F1249">
        <v>38833</v>
      </c>
      <c r="G1249">
        <v>38836.000181911331</v>
      </c>
      <c r="H1249">
        <f>ROUND(Database[[#This Row],[VIAGEM]]-Database[[#This Row],[ORDEM]],0)</f>
        <v>3</v>
      </c>
      <c r="I1249">
        <v>1</v>
      </c>
      <c r="J1249" t="s">
        <v>70</v>
      </c>
      <c r="K1249" t="s">
        <v>91</v>
      </c>
      <c r="L1249" t="s">
        <v>82</v>
      </c>
      <c r="M1249">
        <v>1000</v>
      </c>
    </row>
    <row r="1250" spans="1:13">
      <c r="A1250">
        <v>2006</v>
      </c>
      <c r="B1250" t="s">
        <v>145</v>
      </c>
      <c r="C1250" t="s">
        <v>25</v>
      </c>
      <c r="D1250" t="s">
        <v>45</v>
      </c>
      <c r="E1250" t="s">
        <v>60</v>
      </c>
      <c r="F1250">
        <v>38729</v>
      </c>
      <c r="G1250">
        <v>38734.902596826214</v>
      </c>
      <c r="H1250">
        <f>ROUND(Database[[#This Row],[VIAGEM]]-Database[[#This Row],[ORDEM]],0)</f>
        <v>6</v>
      </c>
      <c r="I1250">
        <v>0</v>
      </c>
      <c r="J1250" t="s">
        <v>136</v>
      </c>
      <c r="K1250" t="s">
        <v>95</v>
      </c>
      <c r="L1250" t="s">
        <v>83</v>
      </c>
      <c r="M1250">
        <v>400</v>
      </c>
    </row>
    <row r="1251" spans="1:13">
      <c r="A1251">
        <v>2006</v>
      </c>
      <c r="B1251" t="s">
        <v>148</v>
      </c>
      <c r="C1251" t="s">
        <v>60</v>
      </c>
      <c r="D1251" t="s">
        <v>49</v>
      </c>
      <c r="E1251" t="s">
        <v>57</v>
      </c>
      <c r="F1251">
        <v>39058</v>
      </c>
      <c r="G1251">
        <v>39063.931001648096</v>
      </c>
      <c r="H1251">
        <f>ROUND(Database[[#This Row],[VIAGEM]]-Database[[#This Row],[ORDEM]],0)</f>
        <v>6</v>
      </c>
      <c r="I1251">
        <v>1</v>
      </c>
      <c r="J1251" t="s">
        <v>73</v>
      </c>
      <c r="K1251" t="s">
        <v>108</v>
      </c>
      <c r="L1251" t="s">
        <v>83</v>
      </c>
      <c r="M1251">
        <v>400</v>
      </c>
    </row>
    <row r="1252" spans="1:13">
      <c r="A1252">
        <v>2006</v>
      </c>
      <c r="B1252" t="s">
        <v>154</v>
      </c>
      <c r="C1252" t="s">
        <v>62</v>
      </c>
      <c r="D1252" t="s">
        <v>47</v>
      </c>
      <c r="E1252" t="s">
        <v>25</v>
      </c>
      <c r="F1252">
        <v>38776</v>
      </c>
      <c r="G1252">
        <v>38785.495127731127</v>
      </c>
      <c r="H1252">
        <f>ROUND(Database[[#This Row],[VIAGEM]]-Database[[#This Row],[ORDEM]],0)</f>
        <v>9</v>
      </c>
      <c r="I1252">
        <v>1</v>
      </c>
      <c r="J1252" t="s">
        <v>74</v>
      </c>
      <c r="K1252" t="s">
        <v>98</v>
      </c>
      <c r="L1252" t="s">
        <v>83</v>
      </c>
      <c r="M1252">
        <v>400</v>
      </c>
    </row>
    <row r="1253" spans="1:13">
      <c r="A1253">
        <v>2006</v>
      </c>
      <c r="B1253" t="s">
        <v>147</v>
      </c>
      <c r="C1253" t="s">
        <v>60</v>
      </c>
      <c r="D1253" t="s">
        <v>49</v>
      </c>
      <c r="E1253" t="s">
        <v>58</v>
      </c>
      <c r="F1253">
        <v>38885</v>
      </c>
      <c r="G1253">
        <v>38887.536917584075</v>
      </c>
      <c r="H1253">
        <f>ROUND(Database[[#This Row],[VIAGEM]]-Database[[#This Row],[ORDEM]],0)</f>
        <v>3</v>
      </c>
      <c r="I1253">
        <v>1</v>
      </c>
      <c r="J1253" t="s">
        <v>71</v>
      </c>
      <c r="K1253" t="s">
        <v>104</v>
      </c>
      <c r="L1253" t="s">
        <v>84</v>
      </c>
      <c r="M1253">
        <v>76000</v>
      </c>
    </row>
    <row r="1254" spans="1:13">
      <c r="A1254">
        <v>2006</v>
      </c>
      <c r="B1254" t="s">
        <v>145</v>
      </c>
      <c r="C1254" t="s">
        <v>58</v>
      </c>
      <c r="D1254" t="s">
        <v>105</v>
      </c>
      <c r="E1254" t="s">
        <v>60</v>
      </c>
      <c r="F1254">
        <v>38727</v>
      </c>
      <c r="G1254">
        <v>38731.374922933981</v>
      </c>
      <c r="H1254">
        <f>ROUND(Database[[#This Row],[VIAGEM]]-Database[[#This Row],[ORDEM]],0)</f>
        <v>4</v>
      </c>
      <c r="I1254">
        <v>1</v>
      </c>
      <c r="J1254" t="s">
        <v>74</v>
      </c>
      <c r="K1254" t="s">
        <v>96</v>
      </c>
      <c r="L1254" t="s">
        <v>83</v>
      </c>
      <c r="M1254">
        <v>500</v>
      </c>
    </row>
    <row r="1255" spans="1:13">
      <c r="A1255">
        <v>2006</v>
      </c>
      <c r="B1255" t="s">
        <v>145</v>
      </c>
      <c r="C1255" t="s">
        <v>61</v>
      </c>
      <c r="D1255" t="s">
        <v>48</v>
      </c>
      <c r="E1255" t="s">
        <v>58</v>
      </c>
      <c r="F1255">
        <v>38748</v>
      </c>
      <c r="G1255">
        <v>38751.62324637609</v>
      </c>
      <c r="H1255">
        <f>ROUND(Database[[#This Row],[VIAGEM]]-Database[[#This Row],[ORDEM]],0)</f>
        <v>4</v>
      </c>
      <c r="I1255">
        <v>1</v>
      </c>
      <c r="J1255" t="s">
        <v>136</v>
      </c>
      <c r="K1255" t="s">
        <v>94</v>
      </c>
      <c r="L1255" t="s">
        <v>83</v>
      </c>
      <c r="M1255">
        <v>400</v>
      </c>
    </row>
    <row r="1256" spans="1:13">
      <c r="A1256">
        <v>2006</v>
      </c>
      <c r="B1256" t="s">
        <v>148</v>
      </c>
      <c r="C1256" t="s">
        <v>57</v>
      </c>
      <c r="D1256" t="s">
        <v>51</v>
      </c>
      <c r="E1256" t="s">
        <v>62</v>
      </c>
      <c r="F1256">
        <v>38717</v>
      </c>
      <c r="G1256">
        <v>38718.730497247758</v>
      </c>
      <c r="H1256">
        <f>ROUND(Database[[#This Row],[VIAGEM]]-Database[[#This Row],[ORDEM]],0)</f>
        <v>2</v>
      </c>
      <c r="I1256">
        <v>1</v>
      </c>
      <c r="J1256" t="s">
        <v>71</v>
      </c>
      <c r="K1256" t="s">
        <v>104</v>
      </c>
      <c r="L1256" t="s">
        <v>84</v>
      </c>
      <c r="M1256">
        <v>84000</v>
      </c>
    </row>
    <row r="1257" spans="1:13">
      <c r="A1257">
        <v>2006</v>
      </c>
      <c r="B1257" t="s">
        <v>151</v>
      </c>
      <c r="C1257" t="s">
        <v>60</v>
      </c>
      <c r="D1257" t="s">
        <v>49</v>
      </c>
      <c r="E1257" t="s">
        <v>57</v>
      </c>
      <c r="F1257">
        <v>38795</v>
      </c>
      <c r="G1257">
        <v>38804.626780644867</v>
      </c>
      <c r="H1257">
        <f>ROUND(Database[[#This Row],[VIAGEM]]-Database[[#This Row],[ORDEM]],0)</f>
        <v>10</v>
      </c>
      <c r="I1257">
        <v>0</v>
      </c>
      <c r="J1257" t="s">
        <v>80</v>
      </c>
      <c r="K1257" t="s">
        <v>88</v>
      </c>
      <c r="L1257" t="s">
        <v>138</v>
      </c>
      <c r="M1257">
        <v>20</v>
      </c>
    </row>
    <row r="1258" spans="1:13">
      <c r="A1258">
        <v>2006</v>
      </c>
      <c r="B1258" t="s">
        <v>148</v>
      </c>
      <c r="C1258" t="s">
        <v>59</v>
      </c>
      <c r="D1258" t="s">
        <v>50</v>
      </c>
      <c r="E1258" t="s">
        <v>62</v>
      </c>
      <c r="F1258">
        <v>39053</v>
      </c>
      <c r="G1258">
        <v>39058.10338990514</v>
      </c>
      <c r="H1258">
        <f>ROUND(Database[[#This Row],[VIAGEM]]-Database[[#This Row],[ORDEM]],0)</f>
        <v>5</v>
      </c>
      <c r="I1258">
        <v>0</v>
      </c>
      <c r="J1258" t="s">
        <v>78</v>
      </c>
      <c r="K1258" t="s">
        <v>101</v>
      </c>
      <c r="L1258" t="s">
        <v>81</v>
      </c>
      <c r="M1258">
        <v>1500</v>
      </c>
    </row>
    <row r="1259" spans="1:13">
      <c r="A1259">
        <v>2006</v>
      </c>
      <c r="B1259" t="s">
        <v>150</v>
      </c>
      <c r="C1259" t="s">
        <v>58</v>
      </c>
      <c r="D1259" t="s">
        <v>105</v>
      </c>
      <c r="E1259" t="s">
        <v>62</v>
      </c>
      <c r="F1259">
        <v>38844</v>
      </c>
      <c r="G1259">
        <v>38847.081359012329</v>
      </c>
      <c r="H1259">
        <f>ROUND(Database[[#This Row],[VIAGEM]]-Database[[#This Row],[ORDEM]],0)</f>
        <v>3</v>
      </c>
      <c r="I1259">
        <v>0</v>
      </c>
      <c r="J1259" t="s">
        <v>76</v>
      </c>
      <c r="K1259" t="s">
        <v>113</v>
      </c>
      <c r="L1259" t="s">
        <v>139</v>
      </c>
      <c r="M1259">
        <v>1970000</v>
      </c>
    </row>
    <row r="1260" spans="1:13">
      <c r="A1260">
        <v>2006</v>
      </c>
      <c r="B1260" t="s">
        <v>147</v>
      </c>
      <c r="C1260" t="s">
        <v>63</v>
      </c>
      <c r="D1260" t="s">
        <v>46</v>
      </c>
      <c r="E1260" t="s">
        <v>25</v>
      </c>
      <c r="F1260">
        <v>38884</v>
      </c>
      <c r="G1260">
        <v>38886.029345839066</v>
      </c>
      <c r="H1260">
        <f>ROUND(Database[[#This Row],[VIAGEM]]-Database[[#This Row],[ORDEM]],0)</f>
        <v>2</v>
      </c>
      <c r="I1260">
        <v>0</v>
      </c>
      <c r="J1260" t="s">
        <v>136</v>
      </c>
      <c r="K1260" t="s">
        <v>95</v>
      </c>
      <c r="L1260" t="s">
        <v>83</v>
      </c>
      <c r="M1260">
        <v>200</v>
      </c>
    </row>
    <row r="1261" spans="1:13">
      <c r="A1261">
        <v>2006</v>
      </c>
      <c r="B1261" t="s">
        <v>156</v>
      </c>
      <c r="C1261" t="s">
        <v>59</v>
      </c>
      <c r="D1261" t="s">
        <v>50</v>
      </c>
      <c r="E1261" t="s">
        <v>63</v>
      </c>
      <c r="F1261">
        <v>38819</v>
      </c>
      <c r="G1261">
        <v>38822.041309298162</v>
      </c>
      <c r="H1261">
        <f>ROUND(Database[[#This Row],[VIAGEM]]-Database[[#This Row],[ORDEM]],0)</f>
        <v>3</v>
      </c>
      <c r="I1261">
        <v>0</v>
      </c>
      <c r="J1261" t="s">
        <v>72</v>
      </c>
      <c r="K1261" t="s">
        <v>111</v>
      </c>
      <c r="L1261" t="s">
        <v>85</v>
      </c>
      <c r="M1261">
        <v>22000</v>
      </c>
    </row>
    <row r="1262" spans="1:13">
      <c r="A1262">
        <v>2006</v>
      </c>
      <c r="B1262" t="s">
        <v>154</v>
      </c>
      <c r="C1262" t="s">
        <v>62</v>
      </c>
      <c r="D1262" t="s">
        <v>47</v>
      </c>
      <c r="E1262" t="s">
        <v>59</v>
      </c>
      <c r="F1262">
        <v>38770</v>
      </c>
      <c r="G1262">
        <v>38776.250383800812</v>
      </c>
      <c r="H1262">
        <f>ROUND(Database[[#This Row],[VIAGEM]]-Database[[#This Row],[ORDEM]],0)</f>
        <v>6</v>
      </c>
      <c r="I1262">
        <v>0</v>
      </c>
      <c r="J1262" t="s">
        <v>80</v>
      </c>
      <c r="K1262" t="s">
        <v>89</v>
      </c>
      <c r="L1262" t="s">
        <v>81</v>
      </c>
      <c r="M1262">
        <v>2000</v>
      </c>
    </row>
    <row r="1263" spans="1:13">
      <c r="A1263">
        <v>2006</v>
      </c>
      <c r="B1263" t="s">
        <v>145</v>
      </c>
      <c r="C1263" t="s">
        <v>63</v>
      </c>
      <c r="D1263" t="s">
        <v>46</v>
      </c>
      <c r="E1263" t="s">
        <v>59</v>
      </c>
      <c r="F1263">
        <v>38743</v>
      </c>
      <c r="G1263">
        <v>38748.849462308368</v>
      </c>
      <c r="H1263">
        <f>ROUND(Database[[#This Row],[VIAGEM]]-Database[[#This Row],[ORDEM]],0)</f>
        <v>6</v>
      </c>
      <c r="I1263">
        <v>0</v>
      </c>
      <c r="J1263" t="s">
        <v>76</v>
      </c>
      <c r="K1263" t="s">
        <v>113</v>
      </c>
      <c r="L1263" t="s">
        <v>139</v>
      </c>
      <c r="M1263">
        <v>2000000</v>
      </c>
    </row>
    <row r="1264" spans="1:13">
      <c r="A1264">
        <v>2006</v>
      </c>
      <c r="B1264" t="s">
        <v>156</v>
      </c>
      <c r="C1264" t="s">
        <v>58</v>
      </c>
      <c r="D1264" t="s">
        <v>105</v>
      </c>
      <c r="E1264" t="s">
        <v>57</v>
      </c>
      <c r="F1264">
        <v>38832</v>
      </c>
      <c r="G1264">
        <v>38837.171635695289</v>
      </c>
      <c r="H1264">
        <f>ROUND(Database[[#This Row],[VIAGEM]]-Database[[#This Row],[ORDEM]],0)</f>
        <v>5</v>
      </c>
      <c r="I1264">
        <v>1</v>
      </c>
      <c r="J1264" t="s">
        <v>80</v>
      </c>
      <c r="K1264" t="s">
        <v>88</v>
      </c>
      <c r="L1264" t="s">
        <v>138</v>
      </c>
      <c r="M1264">
        <v>50</v>
      </c>
    </row>
    <row r="1265" spans="1:13">
      <c r="A1265">
        <v>2006</v>
      </c>
      <c r="B1265" t="s">
        <v>150</v>
      </c>
      <c r="C1265" t="s">
        <v>58</v>
      </c>
      <c r="D1265" t="s">
        <v>105</v>
      </c>
      <c r="E1265" t="s">
        <v>61</v>
      </c>
      <c r="F1265">
        <v>38848</v>
      </c>
      <c r="G1265">
        <v>38849.177797093078</v>
      </c>
      <c r="H1265">
        <f>ROUND(Database[[#This Row],[VIAGEM]]-Database[[#This Row],[ORDEM]],0)</f>
        <v>1</v>
      </c>
      <c r="I1265">
        <v>0</v>
      </c>
      <c r="J1265" t="s">
        <v>72</v>
      </c>
      <c r="K1265" t="s">
        <v>110</v>
      </c>
      <c r="L1265" t="s">
        <v>85</v>
      </c>
      <c r="M1265">
        <v>29000</v>
      </c>
    </row>
    <row r="1266" spans="1:13">
      <c r="A1266">
        <v>2006</v>
      </c>
      <c r="B1266" t="s">
        <v>152</v>
      </c>
      <c r="C1266" t="s">
        <v>56</v>
      </c>
      <c r="D1266" t="s">
        <v>52</v>
      </c>
      <c r="E1266" t="s">
        <v>59</v>
      </c>
      <c r="F1266">
        <v>38999</v>
      </c>
      <c r="G1266">
        <v>39008.820018674436</v>
      </c>
      <c r="H1266">
        <f>ROUND(Database[[#This Row],[VIAGEM]]-Database[[#This Row],[ORDEM]],0)</f>
        <v>10</v>
      </c>
      <c r="I1266">
        <v>1</v>
      </c>
      <c r="J1266" t="s">
        <v>78</v>
      </c>
      <c r="K1266" t="s">
        <v>99</v>
      </c>
      <c r="L1266" t="s">
        <v>81</v>
      </c>
      <c r="M1266">
        <v>1500</v>
      </c>
    </row>
    <row r="1267" spans="1:13">
      <c r="A1267">
        <v>2006</v>
      </c>
      <c r="B1267" t="s">
        <v>155</v>
      </c>
      <c r="C1267" t="s">
        <v>63</v>
      </c>
      <c r="D1267" t="s">
        <v>46</v>
      </c>
      <c r="E1267">
        <v>0</v>
      </c>
      <c r="F1267">
        <v>38981</v>
      </c>
      <c r="G1267">
        <v>38983.147790793402</v>
      </c>
      <c r="H1267">
        <f>ROUND(Database[[#This Row],[VIAGEM]]-Database[[#This Row],[ORDEM]],0)</f>
        <v>2</v>
      </c>
      <c r="I1267">
        <v>0</v>
      </c>
      <c r="J1267" t="s">
        <v>80</v>
      </c>
      <c r="K1267" t="s">
        <v>89</v>
      </c>
      <c r="L1267" t="s">
        <v>81</v>
      </c>
      <c r="M1267">
        <v>2500</v>
      </c>
    </row>
    <row r="1268" spans="1:13">
      <c r="A1268">
        <v>2006</v>
      </c>
      <c r="B1268" t="s">
        <v>148</v>
      </c>
      <c r="C1268" t="s">
        <v>58</v>
      </c>
      <c r="D1268" t="s">
        <v>105</v>
      </c>
      <c r="E1268" t="s">
        <v>63</v>
      </c>
      <c r="F1268">
        <v>39055</v>
      </c>
      <c r="G1268">
        <v>39055.183921131953</v>
      </c>
      <c r="H1268">
        <f>ROUND(Database[[#This Row],[VIAGEM]]-Database[[#This Row],[ORDEM]],0)</f>
        <v>0</v>
      </c>
      <c r="I1268">
        <v>1</v>
      </c>
      <c r="J1268" t="s">
        <v>78</v>
      </c>
      <c r="K1268" t="s">
        <v>99</v>
      </c>
      <c r="L1268" t="s">
        <v>81</v>
      </c>
      <c r="M1268">
        <v>1000</v>
      </c>
    </row>
    <row r="1269" spans="1:13">
      <c r="A1269">
        <v>2006</v>
      </c>
      <c r="B1269" t="s">
        <v>145</v>
      </c>
      <c r="C1269" t="s">
        <v>63</v>
      </c>
      <c r="D1269" t="s">
        <v>46</v>
      </c>
      <c r="E1269" t="s">
        <v>59</v>
      </c>
      <c r="F1269">
        <v>38738</v>
      </c>
      <c r="G1269">
        <v>38738.891406048147</v>
      </c>
      <c r="H1269">
        <f>ROUND(Database[[#This Row],[VIAGEM]]-Database[[#This Row],[ORDEM]],0)</f>
        <v>1</v>
      </c>
      <c r="I1269">
        <v>1</v>
      </c>
      <c r="J1269" t="s">
        <v>71</v>
      </c>
      <c r="K1269" t="s">
        <v>103</v>
      </c>
      <c r="L1269" t="s">
        <v>84</v>
      </c>
      <c r="M1269">
        <v>74000</v>
      </c>
    </row>
    <row r="1270" spans="1:13">
      <c r="A1270">
        <v>2006</v>
      </c>
      <c r="B1270" t="s">
        <v>151</v>
      </c>
      <c r="C1270" t="s">
        <v>63</v>
      </c>
      <c r="D1270" t="s">
        <v>46</v>
      </c>
      <c r="E1270" t="s">
        <v>62</v>
      </c>
      <c r="F1270">
        <v>38789</v>
      </c>
      <c r="G1270">
        <v>38790.067043499592</v>
      </c>
      <c r="H1270">
        <f>ROUND(Database[[#This Row],[VIAGEM]]-Database[[#This Row],[ORDEM]],0)</f>
        <v>1</v>
      </c>
      <c r="I1270">
        <v>1</v>
      </c>
      <c r="J1270" t="s">
        <v>80</v>
      </c>
      <c r="K1270" t="s">
        <v>88</v>
      </c>
      <c r="L1270" t="s">
        <v>138</v>
      </c>
      <c r="M1270">
        <v>20</v>
      </c>
    </row>
    <row r="1271" spans="1:13">
      <c r="A1271">
        <v>2006</v>
      </c>
      <c r="B1271" t="s">
        <v>149</v>
      </c>
      <c r="C1271" t="s">
        <v>60</v>
      </c>
      <c r="D1271" t="s">
        <v>49</v>
      </c>
      <c r="E1271">
        <v>0</v>
      </c>
      <c r="F1271">
        <v>38940</v>
      </c>
      <c r="G1271">
        <v>38945.918130779013</v>
      </c>
      <c r="H1271">
        <f>ROUND(Database[[#This Row],[VIAGEM]]-Database[[#This Row],[ORDEM]],0)</f>
        <v>6</v>
      </c>
      <c r="I1271">
        <v>0</v>
      </c>
      <c r="J1271" t="s">
        <v>72</v>
      </c>
      <c r="K1271" t="s">
        <v>110</v>
      </c>
      <c r="L1271" t="s">
        <v>85</v>
      </c>
      <c r="M1271">
        <v>24000</v>
      </c>
    </row>
    <row r="1272" spans="1:13">
      <c r="A1272">
        <v>2006</v>
      </c>
      <c r="B1272" t="s">
        <v>150</v>
      </c>
      <c r="C1272" t="s">
        <v>61</v>
      </c>
      <c r="D1272" t="s">
        <v>48</v>
      </c>
      <c r="E1272" t="s">
        <v>63</v>
      </c>
      <c r="F1272">
        <v>38839</v>
      </c>
      <c r="G1272">
        <v>38847.506150326699</v>
      </c>
      <c r="H1272">
        <f>ROUND(Database[[#This Row],[VIAGEM]]-Database[[#This Row],[ORDEM]],0)</f>
        <v>9</v>
      </c>
      <c r="I1272">
        <v>0</v>
      </c>
      <c r="J1272" t="s">
        <v>136</v>
      </c>
      <c r="K1272" t="s">
        <v>93</v>
      </c>
      <c r="L1272" t="s">
        <v>83</v>
      </c>
      <c r="M1272">
        <v>500</v>
      </c>
    </row>
    <row r="1273" spans="1:13">
      <c r="A1273">
        <v>2006</v>
      </c>
      <c r="B1273" t="s">
        <v>152</v>
      </c>
      <c r="C1273" t="s">
        <v>63</v>
      </c>
      <c r="D1273" t="s">
        <v>46</v>
      </c>
      <c r="E1273" t="s">
        <v>61</v>
      </c>
      <c r="F1273">
        <v>38991</v>
      </c>
      <c r="G1273">
        <v>38991.703979938407</v>
      </c>
      <c r="H1273">
        <f>ROUND(Database[[#This Row],[VIAGEM]]-Database[[#This Row],[ORDEM]],0)</f>
        <v>1</v>
      </c>
      <c r="I1273">
        <v>0</v>
      </c>
      <c r="J1273" t="s">
        <v>71</v>
      </c>
      <c r="K1273" t="s">
        <v>103</v>
      </c>
      <c r="L1273" t="s">
        <v>84</v>
      </c>
      <c r="M1273">
        <v>74000</v>
      </c>
    </row>
    <row r="1274" spans="1:13">
      <c r="A1274">
        <v>2006</v>
      </c>
      <c r="B1274" t="s">
        <v>153</v>
      </c>
      <c r="C1274" t="s">
        <v>63</v>
      </c>
      <c r="D1274" t="s">
        <v>46</v>
      </c>
      <c r="E1274" t="s">
        <v>59</v>
      </c>
      <c r="F1274">
        <v>38929</v>
      </c>
      <c r="G1274">
        <v>38934.872998264858</v>
      </c>
      <c r="H1274">
        <f>ROUND(Database[[#This Row],[VIAGEM]]-Database[[#This Row],[ORDEM]],0)</f>
        <v>6</v>
      </c>
      <c r="I1274">
        <v>0</v>
      </c>
      <c r="J1274" t="s">
        <v>136</v>
      </c>
      <c r="K1274" t="s">
        <v>94</v>
      </c>
      <c r="L1274" t="s">
        <v>83</v>
      </c>
      <c r="M1274">
        <v>400</v>
      </c>
    </row>
    <row r="1275" spans="1:13">
      <c r="A1275">
        <v>2006</v>
      </c>
      <c r="B1275" t="s">
        <v>151</v>
      </c>
      <c r="C1275" t="s">
        <v>57</v>
      </c>
      <c r="D1275" t="s">
        <v>51</v>
      </c>
      <c r="E1275" t="s">
        <v>61</v>
      </c>
      <c r="F1275">
        <v>38793</v>
      </c>
      <c r="G1275">
        <v>38797.046181705657</v>
      </c>
      <c r="H1275">
        <f>ROUND(Database[[#This Row],[VIAGEM]]-Database[[#This Row],[ORDEM]],0)</f>
        <v>4</v>
      </c>
      <c r="I1275">
        <v>0</v>
      </c>
      <c r="J1275" t="s">
        <v>73</v>
      </c>
      <c r="K1275" t="s">
        <v>108</v>
      </c>
      <c r="L1275" t="s">
        <v>83</v>
      </c>
      <c r="M1275">
        <v>500</v>
      </c>
    </row>
    <row r="1276" spans="1:13">
      <c r="A1276">
        <v>2006</v>
      </c>
      <c r="B1276" t="s">
        <v>148</v>
      </c>
      <c r="C1276" t="s">
        <v>61</v>
      </c>
      <c r="D1276" t="s">
        <v>48</v>
      </c>
      <c r="E1276" t="s">
        <v>60</v>
      </c>
      <c r="F1276">
        <v>39062</v>
      </c>
      <c r="G1276">
        <v>39066.823300967808</v>
      </c>
      <c r="H1276">
        <f>ROUND(Database[[#This Row],[VIAGEM]]-Database[[#This Row],[ORDEM]],0)</f>
        <v>5</v>
      </c>
      <c r="I1276">
        <v>1</v>
      </c>
      <c r="J1276" t="s">
        <v>70</v>
      </c>
      <c r="K1276" t="s">
        <v>90</v>
      </c>
      <c r="L1276" t="s">
        <v>82</v>
      </c>
      <c r="M1276">
        <v>5000</v>
      </c>
    </row>
    <row r="1277" spans="1:13">
      <c r="A1277">
        <v>2006</v>
      </c>
      <c r="B1277" t="s">
        <v>153</v>
      </c>
      <c r="C1277" t="s">
        <v>25</v>
      </c>
      <c r="D1277" t="s">
        <v>45</v>
      </c>
      <c r="E1277" t="s">
        <v>60</v>
      </c>
      <c r="F1277">
        <v>38905</v>
      </c>
      <c r="G1277">
        <v>38910.169386156653</v>
      </c>
      <c r="H1277">
        <f>ROUND(Database[[#This Row],[VIAGEM]]-Database[[#This Row],[ORDEM]],0)</f>
        <v>5</v>
      </c>
      <c r="I1277">
        <v>1</v>
      </c>
      <c r="J1277" t="s">
        <v>74</v>
      </c>
      <c r="K1277" t="s">
        <v>96</v>
      </c>
      <c r="L1277" t="s">
        <v>83</v>
      </c>
      <c r="M1277">
        <v>100</v>
      </c>
    </row>
    <row r="1278" spans="1:13">
      <c r="A1278">
        <v>2006</v>
      </c>
      <c r="B1278" t="s">
        <v>156</v>
      </c>
      <c r="C1278" t="s">
        <v>59</v>
      </c>
      <c r="D1278" t="s">
        <v>50</v>
      </c>
      <c r="E1278" t="s">
        <v>62</v>
      </c>
      <c r="F1278">
        <v>38811</v>
      </c>
      <c r="G1278">
        <v>38816.590661755443</v>
      </c>
      <c r="H1278">
        <f>ROUND(Database[[#This Row],[VIAGEM]]-Database[[#This Row],[ORDEM]],0)</f>
        <v>6</v>
      </c>
      <c r="I1278">
        <v>0</v>
      </c>
      <c r="J1278" t="s">
        <v>136</v>
      </c>
      <c r="K1278" t="s">
        <v>94</v>
      </c>
      <c r="L1278" t="s">
        <v>83</v>
      </c>
      <c r="M1278">
        <v>400</v>
      </c>
    </row>
    <row r="1279" spans="1:13">
      <c r="A1279">
        <v>2006</v>
      </c>
      <c r="B1279" t="s">
        <v>155</v>
      </c>
      <c r="C1279" t="s">
        <v>62</v>
      </c>
      <c r="D1279" t="s">
        <v>47</v>
      </c>
      <c r="E1279" t="s">
        <v>63</v>
      </c>
      <c r="F1279">
        <v>38971</v>
      </c>
      <c r="G1279">
        <v>38972.452812106865</v>
      </c>
      <c r="H1279">
        <f>ROUND(Database[[#This Row],[VIAGEM]]-Database[[#This Row],[ORDEM]],0)</f>
        <v>1</v>
      </c>
      <c r="I1279">
        <v>0</v>
      </c>
      <c r="J1279" t="s">
        <v>78</v>
      </c>
      <c r="K1279" t="s">
        <v>99</v>
      </c>
      <c r="L1279" t="s">
        <v>81</v>
      </c>
      <c r="M1279">
        <v>1500</v>
      </c>
    </row>
    <row r="1280" spans="1:13">
      <c r="A1280">
        <v>2006</v>
      </c>
      <c r="B1280" t="s">
        <v>145</v>
      </c>
      <c r="C1280" t="s">
        <v>61</v>
      </c>
      <c r="D1280" t="s">
        <v>48</v>
      </c>
      <c r="E1280" t="s">
        <v>59</v>
      </c>
      <c r="F1280">
        <v>38726</v>
      </c>
      <c r="G1280">
        <v>38732.660300900861</v>
      </c>
      <c r="H1280">
        <f>ROUND(Database[[#This Row],[VIAGEM]]-Database[[#This Row],[ORDEM]],0)</f>
        <v>7</v>
      </c>
      <c r="I1280">
        <v>0</v>
      </c>
      <c r="J1280" t="s">
        <v>71</v>
      </c>
      <c r="K1280" t="s">
        <v>103</v>
      </c>
      <c r="L1280" t="s">
        <v>84</v>
      </c>
      <c r="M1280">
        <v>83000</v>
      </c>
    </row>
    <row r="1281" spans="1:13">
      <c r="A1281">
        <v>2006</v>
      </c>
      <c r="B1281" t="s">
        <v>156</v>
      </c>
      <c r="C1281" t="s">
        <v>61</v>
      </c>
      <c r="D1281" t="s">
        <v>48</v>
      </c>
      <c r="E1281" t="s">
        <v>57</v>
      </c>
      <c r="F1281">
        <v>38820</v>
      </c>
      <c r="G1281">
        <v>38823.165677418314</v>
      </c>
      <c r="H1281">
        <f>ROUND(Database[[#This Row],[VIAGEM]]-Database[[#This Row],[ORDEM]],0)</f>
        <v>3</v>
      </c>
      <c r="I1281">
        <v>0</v>
      </c>
      <c r="J1281" t="s">
        <v>71</v>
      </c>
      <c r="K1281" t="s">
        <v>102</v>
      </c>
      <c r="L1281" t="s">
        <v>84</v>
      </c>
      <c r="M1281">
        <v>84000</v>
      </c>
    </row>
    <row r="1282" spans="1:13">
      <c r="A1282">
        <v>2005</v>
      </c>
      <c r="B1282" t="s">
        <v>145</v>
      </c>
      <c r="C1282" t="s">
        <v>61</v>
      </c>
      <c r="D1282" t="s">
        <v>48</v>
      </c>
      <c r="E1282" t="s">
        <v>60</v>
      </c>
      <c r="F1282">
        <v>38354</v>
      </c>
      <c r="G1282">
        <v>38358.319151140073</v>
      </c>
      <c r="H1282">
        <f>ROUND(Database[[#This Row],[VIAGEM]]-Database[[#This Row],[ORDEM]],0)</f>
        <v>4</v>
      </c>
      <c r="I1282">
        <v>0</v>
      </c>
      <c r="J1282" t="s">
        <v>136</v>
      </c>
      <c r="K1282" t="s">
        <v>93</v>
      </c>
      <c r="L1282" t="s">
        <v>83</v>
      </c>
      <c r="M1282">
        <v>200</v>
      </c>
    </row>
    <row r="1283" spans="1:13">
      <c r="A1283">
        <v>2005</v>
      </c>
      <c r="B1283" t="s">
        <v>147</v>
      </c>
      <c r="C1283" t="s">
        <v>57</v>
      </c>
      <c r="D1283" t="s">
        <v>51</v>
      </c>
      <c r="E1283" t="s">
        <v>25</v>
      </c>
      <c r="F1283">
        <v>38520</v>
      </c>
      <c r="G1283">
        <v>38527.12505040854</v>
      </c>
      <c r="H1283">
        <f>ROUND(Database[[#This Row],[VIAGEM]]-Database[[#This Row],[ORDEM]],0)</f>
        <v>7</v>
      </c>
      <c r="I1283">
        <v>0</v>
      </c>
      <c r="J1283" t="s">
        <v>136</v>
      </c>
      <c r="K1283" t="s">
        <v>93</v>
      </c>
      <c r="L1283" t="s">
        <v>83</v>
      </c>
      <c r="M1283">
        <v>100</v>
      </c>
    </row>
    <row r="1284" spans="1:13">
      <c r="A1284">
        <v>2005</v>
      </c>
      <c r="B1284" t="s">
        <v>153</v>
      </c>
      <c r="C1284" t="s">
        <v>60</v>
      </c>
      <c r="D1284" t="s">
        <v>49</v>
      </c>
      <c r="E1284" t="s">
        <v>57</v>
      </c>
      <c r="F1284">
        <v>38547</v>
      </c>
      <c r="G1284">
        <v>38553.655128941311</v>
      </c>
      <c r="H1284">
        <f>ROUND(Database[[#This Row],[VIAGEM]]-Database[[#This Row],[ORDEM]],0)</f>
        <v>7</v>
      </c>
      <c r="I1284">
        <v>1</v>
      </c>
      <c r="J1284" t="s">
        <v>78</v>
      </c>
      <c r="K1284" t="s">
        <v>101</v>
      </c>
      <c r="L1284" t="s">
        <v>81</v>
      </c>
      <c r="M1284">
        <v>2500</v>
      </c>
    </row>
    <row r="1285" spans="1:13">
      <c r="A1285">
        <v>2005</v>
      </c>
      <c r="B1285" t="s">
        <v>154</v>
      </c>
      <c r="C1285" t="s">
        <v>61</v>
      </c>
      <c r="D1285" t="s">
        <v>48</v>
      </c>
      <c r="E1285" t="s">
        <v>62</v>
      </c>
      <c r="F1285">
        <v>38393</v>
      </c>
      <c r="G1285">
        <v>38396.057044120134</v>
      </c>
      <c r="H1285">
        <f>ROUND(Database[[#This Row],[VIAGEM]]-Database[[#This Row],[ORDEM]],0)</f>
        <v>3</v>
      </c>
      <c r="I1285">
        <v>0</v>
      </c>
      <c r="J1285" t="s">
        <v>78</v>
      </c>
      <c r="K1285" t="s">
        <v>100</v>
      </c>
      <c r="L1285" t="s">
        <v>81</v>
      </c>
      <c r="M1285">
        <v>500</v>
      </c>
    </row>
    <row r="1286" spans="1:13">
      <c r="A1286">
        <v>2005</v>
      </c>
      <c r="B1286" t="s">
        <v>156</v>
      </c>
      <c r="C1286" t="s">
        <v>57</v>
      </c>
      <c r="D1286" t="s">
        <v>51</v>
      </c>
      <c r="E1286" t="s">
        <v>63</v>
      </c>
      <c r="F1286">
        <v>38456</v>
      </c>
      <c r="G1286">
        <v>38458.468129292138</v>
      </c>
      <c r="H1286">
        <f>ROUND(Database[[#This Row],[VIAGEM]]-Database[[#This Row],[ORDEM]],0)</f>
        <v>2</v>
      </c>
      <c r="I1286">
        <v>0</v>
      </c>
      <c r="J1286" t="s">
        <v>136</v>
      </c>
      <c r="K1286" t="s">
        <v>93</v>
      </c>
      <c r="L1286" t="s">
        <v>83</v>
      </c>
      <c r="M1286">
        <v>400</v>
      </c>
    </row>
    <row r="1287" spans="1:13">
      <c r="A1287">
        <v>2005</v>
      </c>
      <c r="B1287" t="s">
        <v>154</v>
      </c>
      <c r="C1287" t="s">
        <v>60</v>
      </c>
      <c r="D1287" t="s">
        <v>49</v>
      </c>
      <c r="E1287" t="s">
        <v>63</v>
      </c>
      <c r="F1287">
        <v>38392</v>
      </c>
      <c r="G1287">
        <v>38399.849176442724</v>
      </c>
      <c r="H1287">
        <f>ROUND(Database[[#This Row],[VIAGEM]]-Database[[#This Row],[ORDEM]],0)</f>
        <v>8</v>
      </c>
      <c r="I1287">
        <v>1</v>
      </c>
      <c r="J1287" t="s">
        <v>70</v>
      </c>
      <c r="K1287" t="s">
        <v>92</v>
      </c>
      <c r="L1287" t="s">
        <v>82</v>
      </c>
      <c r="M1287">
        <v>5000</v>
      </c>
    </row>
    <row r="1288" spans="1:13">
      <c r="A1288">
        <v>2005</v>
      </c>
      <c r="B1288" t="s">
        <v>154</v>
      </c>
      <c r="C1288" t="s">
        <v>58</v>
      </c>
      <c r="D1288" t="s">
        <v>105</v>
      </c>
      <c r="E1288" t="s">
        <v>61</v>
      </c>
      <c r="F1288">
        <v>38394</v>
      </c>
      <c r="G1288">
        <v>38396.032786500422</v>
      </c>
      <c r="H1288">
        <f>ROUND(Database[[#This Row],[VIAGEM]]-Database[[#This Row],[ORDEM]],0)</f>
        <v>2</v>
      </c>
      <c r="I1288">
        <v>0</v>
      </c>
      <c r="J1288" t="s">
        <v>72</v>
      </c>
      <c r="K1288" t="s">
        <v>111</v>
      </c>
      <c r="L1288" t="s">
        <v>85</v>
      </c>
      <c r="M1288">
        <v>43000</v>
      </c>
    </row>
    <row r="1289" spans="1:13">
      <c r="A1289">
        <v>2005</v>
      </c>
      <c r="B1289" t="s">
        <v>148</v>
      </c>
      <c r="C1289" t="s">
        <v>58</v>
      </c>
      <c r="D1289" t="s">
        <v>105</v>
      </c>
      <c r="E1289" t="s">
        <v>57</v>
      </c>
      <c r="F1289">
        <v>38708</v>
      </c>
      <c r="G1289">
        <v>38714.381297220418</v>
      </c>
      <c r="H1289">
        <f>ROUND(Database[[#This Row],[VIAGEM]]-Database[[#This Row],[ORDEM]],0)</f>
        <v>6</v>
      </c>
      <c r="I1289">
        <v>0</v>
      </c>
      <c r="J1289" t="s">
        <v>80</v>
      </c>
      <c r="K1289" t="s">
        <v>89</v>
      </c>
      <c r="L1289" t="s">
        <v>81</v>
      </c>
      <c r="M1289">
        <v>1500</v>
      </c>
    </row>
    <row r="1290" spans="1:13">
      <c r="A1290">
        <v>2005</v>
      </c>
      <c r="B1290" t="s">
        <v>147</v>
      </c>
      <c r="C1290" t="s">
        <v>59</v>
      </c>
      <c r="D1290" t="s">
        <v>50</v>
      </c>
      <c r="E1290" t="s">
        <v>62</v>
      </c>
      <c r="F1290">
        <v>38533</v>
      </c>
      <c r="G1290">
        <v>38541.618059358785</v>
      </c>
      <c r="H1290">
        <f>ROUND(Database[[#This Row],[VIAGEM]]-Database[[#This Row],[ORDEM]],0)</f>
        <v>9</v>
      </c>
      <c r="I1290">
        <v>1</v>
      </c>
      <c r="J1290" t="s">
        <v>72</v>
      </c>
      <c r="K1290" t="s">
        <v>110</v>
      </c>
      <c r="L1290" t="s">
        <v>85</v>
      </c>
      <c r="M1290">
        <v>28000</v>
      </c>
    </row>
    <row r="1291" spans="1:13">
      <c r="A1291">
        <v>2005</v>
      </c>
      <c r="B1291" t="s">
        <v>154</v>
      </c>
      <c r="C1291" t="s">
        <v>62</v>
      </c>
      <c r="D1291" t="s">
        <v>47</v>
      </c>
      <c r="E1291" t="s">
        <v>59</v>
      </c>
      <c r="F1291">
        <v>38392</v>
      </c>
      <c r="G1291">
        <v>38395.961274192574</v>
      </c>
      <c r="H1291">
        <f>ROUND(Database[[#This Row],[VIAGEM]]-Database[[#This Row],[ORDEM]],0)</f>
        <v>4</v>
      </c>
      <c r="I1291">
        <v>1</v>
      </c>
      <c r="J1291" t="s">
        <v>71</v>
      </c>
      <c r="K1291" t="s">
        <v>102</v>
      </c>
      <c r="L1291" t="s">
        <v>84</v>
      </c>
      <c r="M1291">
        <v>72000</v>
      </c>
    </row>
    <row r="1292" spans="1:13">
      <c r="A1292">
        <v>2005</v>
      </c>
      <c r="B1292" t="s">
        <v>147</v>
      </c>
      <c r="C1292" t="s">
        <v>57</v>
      </c>
      <c r="D1292" t="s">
        <v>51</v>
      </c>
      <c r="E1292" t="s">
        <v>56</v>
      </c>
      <c r="F1292">
        <v>38504</v>
      </c>
      <c r="G1292">
        <v>38506.926562176435</v>
      </c>
      <c r="H1292">
        <f>ROUND(Database[[#This Row],[VIAGEM]]-Database[[#This Row],[ORDEM]],0)</f>
        <v>3</v>
      </c>
      <c r="I1292">
        <v>1</v>
      </c>
      <c r="J1292" t="s">
        <v>70</v>
      </c>
      <c r="K1292" t="s">
        <v>91</v>
      </c>
      <c r="L1292" t="s">
        <v>82</v>
      </c>
      <c r="M1292">
        <v>4000</v>
      </c>
    </row>
    <row r="1293" spans="1:13">
      <c r="A1293">
        <v>2005</v>
      </c>
      <c r="B1293" t="s">
        <v>150</v>
      </c>
      <c r="C1293" t="s">
        <v>62</v>
      </c>
      <c r="D1293" t="s">
        <v>47</v>
      </c>
      <c r="E1293" t="s">
        <v>58</v>
      </c>
      <c r="F1293">
        <v>38478</v>
      </c>
      <c r="G1293">
        <v>38482.442154863995</v>
      </c>
      <c r="H1293">
        <f>ROUND(Database[[#This Row],[VIAGEM]]-Database[[#This Row],[ORDEM]],0)</f>
        <v>4</v>
      </c>
      <c r="I1293">
        <v>0</v>
      </c>
      <c r="J1293" t="s">
        <v>78</v>
      </c>
      <c r="K1293" t="s">
        <v>101</v>
      </c>
      <c r="L1293" t="s">
        <v>81</v>
      </c>
      <c r="M1293">
        <v>2000</v>
      </c>
    </row>
    <row r="1294" spans="1:13">
      <c r="A1294">
        <v>2005</v>
      </c>
      <c r="B1294" t="s">
        <v>154</v>
      </c>
      <c r="C1294" t="s">
        <v>63</v>
      </c>
      <c r="D1294" t="s">
        <v>46</v>
      </c>
      <c r="E1294" t="s">
        <v>56</v>
      </c>
      <c r="F1294">
        <v>38398</v>
      </c>
      <c r="G1294">
        <v>38400.327761240995</v>
      </c>
      <c r="H1294">
        <f>ROUND(Database[[#This Row],[VIAGEM]]-Database[[#This Row],[ORDEM]],0)</f>
        <v>2</v>
      </c>
      <c r="I1294">
        <v>0</v>
      </c>
      <c r="J1294" t="s">
        <v>71</v>
      </c>
      <c r="K1294" t="s">
        <v>103</v>
      </c>
      <c r="L1294" t="s">
        <v>84</v>
      </c>
      <c r="M1294">
        <v>67000</v>
      </c>
    </row>
    <row r="1295" spans="1:13">
      <c r="A1295">
        <v>2005</v>
      </c>
      <c r="B1295" t="s">
        <v>149</v>
      </c>
      <c r="C1295" t="s">
        <v>61</v>
      </c>
      <c r="D1295" t="s">
        <v>48</v>
      </c>
      <c r="E1295" t="s">
        <v>25</v>
      </c>
      <c r="F1295">
        <v>38565</v>
      </c>
      <c r="G1295">
        <v>38567.419555285247</v>
      </c>
      <c r="H1295">
        <f>ROUND(Database[[#This Row],[VIAGEM]]-Database[[#This Row],[ORDEM]],0)</f>
        <v>2</v>
      </c>
      <c r="I1295">
        <v>1</v>
      </c>
      <c r="J1295" t="s">
        <v>74</v>
      </c>
      <c r="K1295" t="s">
        <v>96</v>
      </c>
      <c r="L1295" t="s">
        <v>83</v>
      </c>
      <c r="M1295">
        <v>200</v>
      </c>
    </row>
    <row r="1296" spans="1:13">
      <c r="A1296">
        <v>2005</v>
      </c>
      <c r="B1296" t="s">
        <v>148</v>
      </c>
      <c r="C1296" t="s">
        <v>58</v>
      </c>
      <c r="D1296" t="s">
        <v>105</v>
      </c>
      <c r="E1296" t="s">
        <v>60</v>
      </c>
      <c r="F1296">
        <v>38703</v>
      </c>
      <c r="G1296">
        <v>38712.36113014524</v>
      </c>
      <c r="H1296">
        <f>ROUND(Database[[#This Row],[VIAGEM]]-Database[[#This Row],[ORDEM]],0)</f>
        <v>9</v>
      </c>
      <c r="I1296">
        <v>1</v>
      </c>
      <c r="J1296" t="s">
        <v>73</v>
      </c>
      <c r="K1296" t="s">
        <v>108</v>
      </c>
      <c r="L1296" t="s">
        <v>83</v>
      </c>
      <c r="M1296">
        <v>400</v>
      </c>
    </row>
    <row r="1297" spans="1:13">
      <c r="A1297">
        <v>2005</v>
      </c>
      <c r="B1297" t="s">
        <v>148</v>
      </c>
      <c r="C1297" t="s">
        <v>61</v>
      </c>
      <c r="D1297" t="s">
        <v>48</v>
      </c>
      <c r="E1297" t="s">
        <v>59</v>
      </c>
      <c r="F1297">
        <v>38707</v>
      </c>
      <c r="G1297">
        <v>38713.115253328324</v>
      </c>
      <c r="H1297">
        <f>ROUND(Database[[#This Row],[VIAGEM]]-Database[[#This Row],[ORDEM]],0)</f>
        <v>6</v>
      </c>
      <c r="I1297">
        <v>1</v>
      </c>
      <c r="J1297" t="s">
        <v>73</v>
      </c>
      <c r="K1297" t="s">
        <v>106</v>
      </c>
      <c r="L1297" t="s">
        <v>83</v>
      </c>
      <c r="M1297">
        <v>400</v>
      </c>
    </row>
    <row r="1298" spans="1:13">
      <c r="A1298">
        <v>2005</v>
      </c>
      <c r="B1298" t="s">
        <v>152</v>
      </c>
      <c r="C1298" t="s">
        <v>61</v>
      </c>
      <c r="D1298" t="s">
        <v>48</v>
      </c>
      <c r="E1298" t="s">
        <v>60</v>
      </c>
      <c r="F1298">
        <v>38656</v>
      </c>
      <c r="G1298">
        <v>38658.151505768103</v>
      </c>
      <c r="H1298">
        <f>ROUND(Database[[#This Row],[VIAGEM]]-Database[[#This Row],[ORDEM]],0)</f>
        <v>2</v>
      </c>
      <c r="I1298">
        <v>0</v>
      </c>
      <c r="J1298" t="s">
        <v>74</v>
      </c>
      <c r="K1298" t="s">
        <v>98</v>
      </c>
      <c r="L1298" t="s">
        <v>83</v>
      </c>
      <c r="M1298">
        <v>300</v>
      </c>
    </row>
    <row r="1299" spans="1:13">
      <c r="A1299">
        <v>2005</v>
      </c>
      <c r="B1299" t="s">
        <v>155</v>
      </c>
      <c r="C1299" t="s">
        <v>62</v>
      </c>
      <c r="D1299" t="s">
        <v>47</v>
      </c>
      <c r="E1299" t="s">
        <v>59</v>
      </c>
      <c r="F1299">
        <v>38602</v>
      </c>
      <c r="G1299">
        <v>38610.949622439941</v>
      </c>
      <c r="H1299">
        <f>ROUND(Database[[#This Row],[VIAGEM]]-Database[[#This Row],[ORDEM]],0)</f>
        <v>9</v>
      </c>
      <c r="I1299">
        <v>0</v>
      </c>
      <c r="J1299" t="s">
        <v>80</v>
      </c>
      <c r="K1299" t="s">
        <v>87</v>
      </c>
      <c r="L1299" t="s">
        <v>138</v>
      </c>
      <c r="M1299">
        <v>40</v>
      </c>
    </row>
    <row r="1300" spans="1:13">
      <c r="A1300">
        <v>2005</v>
      </c>
      <c r="B1300" t="s">
        <v>145</v>
      </c>
      <c r="C1300" t="s">
        <v>60</v>
      </c>
      <c r="D1300" t="s">
        <v>49</v>
      </c>
      <c r="E1300" t="s">
        <v>59</v>
      </c>
      <c r="F1300">
        <v>38379</v>
      </c>
      <c r="G1300">
        <v>38385.272673504434</v>
      </c>
      <c r="H1300">
        <f>ROUND(Database[[#This Row],[VIAGEM]]-Database[[#This Row],[ORDEM]],0)</f>
        <v>6</v>
      </c>
      <c r="I1300">
        <v>0</v>
      </c>
      <c r="J1300" t="s">
        <v>73</v>
      </c>
      <c r="K1300" t="s">
        <v>107</v>
      </c>
      <c r="L1300" t="s">
        <v>83</v>
      </c>
      <c r="M1300">
        <v>200</v>
      </c>
    </row>
    <row r="1301" spans="1:13">
      <c r="A1301">
        <v>2005</v>
      </c>
      <c r="B1301" t="s">
        <v>152</v>
      </c>
      <c r="C1301" t="s">
        <v>25</v>
      </c>
      <c r="D1301" t="s">
        <v>45</v>
      </c>
      <c r="E1301" t="s">
        <v>60</v>
      </c>
      <c r="F1301">
        <v>38636</v>
      </c>
      <c r="G1301">
        <v>38638.568353969094</v>
      </c>
      <c r="H1301">
        <f>ROUND(Database[[#This Row],[VIAGEM]]-Database[[#This Row],[ORDEM]],0)</f>
        <v>3</v>
      </c>
      <c r="I1301">
        <v>0</v>
      </c>
      <c r="J1301" t="s">
        <v>72</v>
      </c>
      <c r="K1301" t="s">
        <v>110</v>
      </c>
      <c r="L1301" t="s">
        <v>85</v>
      </c>
      <c r="M1301">
        <v>45000</v>
      </c>
    </row>
    <row r="1302" spans="1:13">
      <c r="A1302">
        <v>2005</v>
      </c>
      <c r="B1302" t="s">
        <v>149</v>
      </c>
      <c r="C1302" t="s">
        <v>59</v>
      </c>
      <c r="D1302" t="s">
        <v>50</v>
      </c>
      <c r="E1302" t="s">
        <v>63</v>
      </c>
      <c r="F1302">
        <v>38578</v>
      </c>
      <c r="G1302">
        <v>38579.50812639061</v>
      </c>
      <c r="H1302">
        <f>ROUND(Database[[#This Row],[VIAGEM]]-Database[[#This Row],[ORDEM]],0)</f>
        <v>2</v>
      </c>
      <c r="I1302">
        <v>1</v>
      </c>
      <c r="J1302" t="s">
        <v>73</v>
      </c>
      <c r="K1302" t="s">
        <v>108</v>
      </c>
      <c r="L1302" t="s">
        <v>83</v>
      </c>
      <c r="M1302">
        <v>100</v>
      </c>
    </row>
    <row r="1303" spans="1:13">
      <c r="A1303">
        <v>2005</v>
      </c>
      <c r="B1303" t="s">
        <v>154</v>
      </c>
      <c r="C1303" t="s">
        <v>60</v>
      </c>
      <c r="D1303" t="s">
        <v>49</v>
      </c>
      <c r="E1303" t="s">
        <v>59</v>
      </c>
      <c r="F1303">
        <v>38403</v>
      </c>
      <c r="G1303">
        <v>38411.008509307292</v>
      </c>
      <c r="H1303">
        <f>ROUND(Database[[#This Row],[VIAGEM]]-Database[[#This Row],[ORDEM]],0)</f>
        <v>8</v>
      </c>
      <c r="I1303">
        <v>1</v>
      </c>
      <c r="J1303" t="s">
        <v>74</v>
      </c>
      <c r="K1303" t="s">
        <v>98</v>
      </c>
      <c r="L1303" t="s">
        <v>83</v>
      </c>
      <c r="M1303">
        <v>300</v>
      </c>
    </row>
    <row r="1304" spans="1:13">
      <c r="A1304">
        <v>2005</v>
      </c>
      <c r="B1304" t="s">
        <v>153</v>
      </c>
      <c r="C1304" t="s">
        <v>63</v>
      </c>
      <c r="D1304" t="s">
        <v>46</v>
      </c>
      <c r="E1304" t="s">
        <v>25</v>
      </c>
      <c r="F1304">
        <v>38534</v>
      </c>
      <c r="G1304">
        <v>38536.96484089936</v>
      </c>
      <c r="H1304">
        <f>ROUND(Database[[#This Row],[VIAGEM]]-Database[[#This Row],[ORDEM]],0)</f>
        <v>3</v>
      </c>
      <c r="I1304">
        <v>0</v>
      </c>
      <c r="J1304" t="s">
        <v>72</v>
      </c>
      <c r="K1304" t="s">
        <v>110</v>
      </c>
      <c r="L1304" t="s">
        <v>85</v>
      </c>
      <c r="M1304">
        <v>20000</v>
      </c>
    </row>
    <row r="1305" spans="1:13">
      <c r="A1305">
        <v>2005</v>
      </c>
      <c r="B1305" t="s">
        <v>148</v>
      </c>
      <c r="C1305" t="s">
        <v>59</v>
      </c>
      <c r="D1305" t="s">
        <v>50</v>
      </c>
      <c r="E1305" t="s">
        <v>57</v>
      </c>
      <c r="F1305">
        <v>38707</v>
      </c>
      <c r="G1305">
        <v>38710.385230337837</v>
      </c>
      <c r="H1305">
        <f>ROUND(Database[[#This Row],[VIAGEM]]-Database[[#This Row],[ORDEM]],0)</f>
        <v>3</v>
      </c>
      <c r="I1305">
        <v>1</v>
      </c>
      <c r="J1305" t="s">
        <v>78</v>
      </c>
      <c r="K1305" t="s">
        <v>101</v>
      </c>
      <c r="L1305" t="s">
        <v>81</v>
      </c>
      <c r="M1305">
        <v>1500</v>
      </c>
    </row>
    <row r="1306" spans="1:13">
      <c r="A1306">
        <v>2005</v>
      </c>
      <c r="B1306" t="s">
        <v>155</v>
      </c>
      <c r="C1306" t="s">
        <v>57</v>
      </c>
      <c r="D1306" t="s">
        <v>51</v>
      </c>
      <c r="E1306" t="s">
        <v>25</v>
      </c>
      <c r="F1306">
        <v>38613</v>
      </c>
      <c r="G1306">
        <v>38621.181865021899</v>
      </c>
      <c r="H1306">
        <f>ROUND(Database[[#This Row],[VIAGEM]]-Database[[#This Row],[ORDEM]],0)</f>
        <v>8</v>
      </c>
      <c r="I1306">
        <v>1</v>
      </c>
      <c r="J1306" t="s">
        <v>70</v>
      </c>
      <c r="K1306" t="s">
        <v>90</v>
      </c>
      <c r="L1306" t="s">
        <v>82</v>
      </c>
      <c r="M1306">
        <v>2000</v>
      </c>
    </row>
    <row r="1307" spans="1:13">
      <c r="A1307">
        <v>2005</v>
      </c>
      <c r="B1307" t="s">
        <v>145</v>
      </c>
      <c r="C1307" t="s">
        <v>57</v>
      </c>
      <c r="D1307" t="s">
        <v>51</v>
      </c>
      <c r="E1307" t="s">
        <v>25</v>
      </c>
      <c r="F1307">
        <v>38359</v>
      </c>
      <c r="G1307">
        <v>38363.383241574942</v>
      </c>
      <c r="H1307">
        <f>ROUND(Database[[#This Row],[VIAGEM]]-Database[[#This Row],[ORDEM]],0)</f>
        <v>4</v>
      </c>
      <c r="I1307">
        <v>1</v>
      </c>
      <c r="J1307" t="s">
        <v>72</v>
      </c>
      <c r="K1307" t="s">
        <v>109</v>
      </c>
      <c r="L1307" t="s">
        <v>85</v>
      </c>
      <c r="M1307">
        <v>13000</v>
      </c>
    </row>
    <row r="1308" spans="1:13">
      <c r="A1308">
        <v>2005</v>
      </c>
      <c r="B1308" t="s">
        <v>146</v>
      </c>
      <c r="C1308" t="s">
        <v>63</v>
      </c>
      <c r="D1308" t="s">
        <v>46</v>
      </c>
      <c r="E1308" t="s">
        <v>58</v>
      </c>
      <c r="F1308">
        <v>38660</v>
      </c>
      <c r="G1308">
        <v>38662.014144525783</v>
      </c>
      <c r="H1308">
        <f>ROUND(Database[[#This Row],[VIAGEM]]-Database[[#This Row],[ORDEM]],0)</f>
        <v>2</v>
      </c>
      <c r="I1308">
        <v>1</v>
      </c>
      <c r="J1308" t="s">
        <v>74</v>
      </c>
      <c r="K1308" t="s">
        <v>98</v>
      </c>
      <c r="L1308" t="s">
        <v>83</v>
      </c>
      <c r="M1308">
        <v>400</v>
      </c>
    </row>
    <row r="1309" spans="1:13">
      <c r="A1309">
        <v>2005</v>
      </c>
      <c r="B1309" t="s">
        <v>148</v>
      </c>
      <c r="C1309" t="s">
        <v>60</v>
      </c>
      <c r="D1309" t="s">
        <v>49</v>
      </c>
      <c r="E1309" t="s">
        <v>59</v>
      </c>
      <c r="F1309">
        <v>38700</v>
      </c>
      <c r="G1309">
        <v>38708.21797343676</v>
      </c>
      <c r="H1309">
        <f>ROUND(Database[[#This Row],[VIAGEM]]-Database[[#This Row],[ORDEM]],0)</f>
        <v>8</v>
      </c>
      <c r="I1309">
        <v>1</v>
      </c>
      <c r="J1309" t="s">
        <v>76</v>
      </c>
      <c r="K1309" t="s">
        <v>113</v>
      </c>
      <c r="L1309" t="s">
        <v>139</v>
      </c>
      <c r="M1309">
        <v>880000</v>
      </c>
    </row>
    <row r="1310" spans="1:13">
      <c r="A1310">
        <v>2005</v>
      </c>
      <c r="B1310" t="s">
        <v>156</v>
      </c>
      <c r="C1310" t="s">
        <v>61</v>
      </c>
      <c r="D1310" t="s">
        <v>48</v>
      </c>
      <c r="E1310" t="s">
        <v>58</v>
      </c>
      <c r="F1310">
        <v>38455</v>
      </c>
      <c r="G1310">
        <v>38457.965354369342</v>
      </c>
      <c r="H1310">
        <f>ROUND(Database[[#This Row],[VIAGEM]]-Database[[#This Row],[ORDEM]],0)</f>
        <v>3</v>
      </c>
      <c r="I1310">
        <v>0</v>
      </c>
      <c r="J1310" t="s">
        <v>72</v>
      </c>
      <c r="K1310" t="s">
        <v>109</v>
      </c>
      <c r="L1310" t="s">
        <v>85</v>
      </c>
      <c r="M1310">
        <v>46000</v>
      </c>
    </row>
    <row r="1311" spans="1:13">
      <c r="A1311">
        <v>2005</v>
      </c>
      <c r="B1311" t="s">
        <v>148</v>
      </c>
      <c r="C1311" t="s">
        <v>62</v>
      </c>
      <c r="D1311" t="s">
        <v>47</v>
      </c>
      <c r="E1311" t="s">
        <v>61</v>
      </c>
      <c r="F1311">
        <v>38692</v>
      </c>
      <c r="G1311">
        <v>38700.964444825702</v>
      </c>
      <c r="H1311">
        <f>ROUND(Database[[#This Row],[VIAGEM]]-Database[[#This Row],[ORDEM]],0)</f>
        <v>9</v>
      </c>
      <c r="I1311">
        <v>1</v>
      </c>
      <c r="J1311" t="s">
        <v>71</v>
      </c>
      <c r="K1311" t="s">
        <v>102</v>
      </c>
      <c r="L1311" t="s">
        <v>84</v>
      </c>
      <c r="M1311">
        <v>93000</v>
      </c>
    </row>
    <row r="1312" spans="1:13">
      <c r="A1312">
        <v>2005</v>
      </c>
      <c r="B1312" t="s">
        <v>149</v>
      </c>
      <c r="C1312" t="s">
        <v>57</v>
      </c>
      <c r="D1312" t="s">
        <v>51</v>
      </c>
      <c r="E1312" t="s">
        <v>56</v>
      </c>
      <c r="F1312">
        <v>38575</v>
      </c>
      <c r="G1312">
        <v>38583.886540286141</v>
      </c>
      <c r="H1312">
        <f>ROUND(Database[[#This Row],[VIAGEM]]-Database[[#This Row],[ORDEM]],0)</f>
        <v>9</v>
      </c>
      <c r="I1312">
        <v>0</v>
      </c>
      <c r="J1312" t="s">
        <v>76</v>
      </c>
      <c r="K1312" t="s">
        <v>113</v>
      </c>
      <c r="L1312" t="s">
        <v>139</v>
      </c>
      <c r="M1312">
        <v>1190000</v>
      </c>
    </row>
    <row r="1313" spans="1:13">
      <c r="A1313">
        <v>2005</v>
      </c>
      <c r="B1313" t="s">
        <v>145</v>
      </c>
      <c r="C1313" t="s">
        <v>61</v>
      </c>
      <c r="D1313" t="s">
        <v>48</v>
      </c>
      <c r="E1313" t="s">
        <v>59</v>
      </c>
      <c r="F1313">
        <v>38376</v>
      </c>
      <c r="G1313">
        <v>38382.362185942198</v>
      </c>
      <c r="H1313">
        <f>ROUND(Database[[#This Row],[VIAGEM]]-Database[[#This Row],[ORDEM]],0)</f>
        <v>6</v>
      </c>
      <c r="I1313">
        <v>0</v>
      </c>
      <c r="J1313" t="s">
        <v>74</v>
      </c>
      <c r="K1313" t="s">
        <v>98</v>
      </c>
      <c r="L1313" t="s">
        <v>83</v>
      </c>
      <c r="M1313">
        <v>300</v>
      </c>
    </row>
    <row r="1314" spans="1:13">
      <c r="A1314">
        <v>2005</v>
      </c>
      <c r="B1314" t="s">
        <v>154</v>
      </c>
      <c r="C1314" t="s">
        <v>60</v>
      </c>
      <c r="D1314" t="s">
        <v>49</v>
      </c>
      <c r="E1314" t="s">
        <v>59</v>
      </c>
      <c r="F1314">
        <v>38401</v>
      </c>
      <c r="G1314">
        <v>38402.108902010419</v>
      </c>
      <c r="H1314">
        <f>ROUND(Database[[#This Row],[VIAGEM]]-Database[[#This Row],[ORDEM]],0)</f>
        <v>1</v>
      </c>
      <c r="I1314">
        <v>0</v>
      </c>
      <c r="J1314" t="s">
        <v>78</v>
      </c>
      <c r="K1314" t="s">
        <v>100</v>
      </c>
      <c r="L1314" t="s">
        <v>81</v>
      </c>
      <c r="M1314">
        <v>1000</v>
      </c>
    </row>
    <row r="1315" spans="1:13">
      <c r="A1315">
        <v>2005</v>
      </c>
      <c r="B1315" t="s">
        <v>145</v>
      </c>
      <c r="C1315" t="s">
        <v>62</v>
      </c>
      <c r="D1315" t="s">
        <v>47</v>
      </c>
      <c r="E1315" t="s">
        <v>59</v>
      </c>
      <c r="F1315">
        <v>38375</v>
      </c>
      <c r="G1315">
        <v>38375.931656333363</v>
      </c>
      <c r="H1315">
        <f>ROUND(Database[[#This Row],[VIAGEM]]-Database[[#This Row],[ORDEM]],0)</f>
        <v>1</v>
      </c>
      <c r="I1315">
        <v>0</v>
      </c>
      <c r="J1315" t="s">
        <v>72</v>
      </c>
      <c r="K1315" t="s">
        <v>111</v>
      </c>
      <c r="L1315" t="s">
        <v>85</v>
      </c>
      <c r="M1315">
        <v>10000</v>
      </c>
    </row>
    <row r="1316" spans="1:13">
      <c r="A1316">
        <v>2005</v>
      </c>
      <c r="B1316" t="s">
        <v>145</v>
      </c>
      <c r="C1316" t="s">
        <v>25</v>
      </c>
      <c r="D1316" t="s">
        <v>45</v>
      </c>
      <c r="E1316" t="s">
        <v>57</v>
      </c>
      <c r="F1316">
        <v>38374</v>
      </c>
      <c r="G1316">
        <v>38382.593943083804</v>
      </c>
      <c r="H1316">
        <f>ROUND(Database[[#This Row],[VIAGEM]]-Database[[#This Row],[ORDEM]],0)</f>
        <v>9</v>
      </c>
      <c r="I1316">
        <v>0</v>
      </c>
      <c r="J1316" t="s">
        <v>71</v>
      </c>
      <c r="K1316" t="s">
        <v>103</v>
      </c>
      <c r="L1316" t="s">
        <v>84</v>
      </c>
      <c r="M1316">
        <v>76000</v>
      </c>
    </row>
    <row r="1317" spans="1:13">
      <c r="A1317">
        <v>2005</v>
      </c>
      <c r="B1317" t="s">
        <v>156</v>
      </c>
      <c r="C1317" t="s">
        <v>57</v>
      </c>
      <c r="D1317" t="s">
        <v>51</v>
      </c>
      <c r="E1317" t="s">
        <v>60</v>
      </c>
      <c r="F1317">
        <v>38443</v>
      </c>
      <c r="G1317">
        <v>38452.370437274672</v>
      </c>
      <c r="H1317">
        <f>ROUND(Database[[#This Row],[VIAGEM]]-Database[[#This Row],[ORDEM]],0)</f>
        <v>9</v>
      </c>
      <c r="I1317">
        <v>0</v>
      </c>
      <c r="J1317" t="s">
        <v>80</v>
      </c>
      <c r="K1317" t="s">
        <v>89</v>
      </c>
      <c r="L1317" t="s">
        <v>81</v>
      </c>
      <c r="M1317">
        <v>1500</v>
      </c>
    </row>
    <row r="1318" spans="1:13">
      <c r="A1318">
        <v>2005</v>
      </c>
      <c r="B1318" t="s">
        <v>145</v>
      </c>
      <c r="C1318" t="s">
        <v>25</v>
      </c>
      <c r="D1318" t="s">
        <v>45</v>
      </c>
      <c r="E1318" t="s">
        <v>60</v>
      </c>
      <c r="F1318">
        <v>38368</v>
      </c>
      <c r="G1318">
        <v>38371.808911513166</v>
      </c>
      <c r="H1318">
        <f>ROUND(Database[[#This Row],[VIAGEM]]-Database[[#This Row],[ORDEM]],0)</f>
        <v>4</v>
      </c>
      <c r="I1318">
        <v>1</v>
      </c>
      <c r="J1318" t="s">
        <v>72</v>
      </c>
      <c r="K1318" t="s">
        <v>110</v>
      </c>
      <c r="L1318" t="s">
        <v>85</v>
      </c>
      <c r="M1318">
        <v>43000</v>
      </c>
    </row>
    <row r="1319" spans="1:13">
      <c r="A1319">
        <v>2005</v>
      </c>
      <c r="B1319" t="s">
        <v>156</v>
      </c>
      <c r="C1319" t="s">
        <v>63</v>
      </c>
      <c r="D1319" t="s">
        <v>46</v>
      </c>
      <c r="E1319" t="s">
        <v>25</v>
      </c>
      <c r="F1319">
        <v>38451</v>
      </c>
      <c r="G1319">
        <v>38457.209743453597</v>
      </c>
      <c r="H1319">
        <f>ROUND(Database[[#This Row],[VIAGEM]]-Database[[#This Row],[ORDEM]],0)</f>
        <v>6</v>
      </c>
      <c r="I1319">
        <v>1</v>
      </c>
      <c r="J1319" t="s">
        <v>70</v>
      </c>
      <c r="K1319" t="s">
        <v>90</v>
      </c>
      <c r="L1319" t="s">
        <v>82</v>
      </c>
      <c r="M1319">
        <v>2000</v>
      </c>
    </row>
    <row r="1320" spans="1:13">
      <c r="A1320">
        <v>2005</v>
      </c>
      <c r="B1320" t="s">
        <v>145</v>
      </c>
      <c r="C1320" t="s">
        <v>61</v>
      </c>
      <c r="D1320" t="s">
        <v>48</v>
      </c>
      <c r="E1320" t="s">
        <v>58</v>
      </c>
      <c r="F1320">
        <v>38372</v>
      </c>
      <c r="G1320">
        <v>38372.363739375905</v>
      </c>
      <c r="H1320">
        <f>ROUND(Database[[#This Row],[VIAGEM]]-Database[[#This Row],[ORDEM]],0)</f>
        <v>0</v>
      </c>
      <c r="I1320">
        <v>0</v>
      </c>
      <c r="J1320" t="s">
        <v>80</v>
      </c>
      <c r="K1320" t="s">
        <v>87</v>
      </c>
      <c r="L1320" t="s">
        <v>138</v>
      </c>
      <c r="M1320">
        <v>40</v>
      </c>
    </row>
    <row r="1321" spans="1:13">
      <c r="A1321">
        <v>2005</v>
      </c>
      <c r="B1321" t="s">
        <v>154</v>
      </c>
      <c r="C1321" t="s">
        <v>62</v>
      </c>
      <c r="D1321" t="s">
        <v>47</v>
      </c>
      <c r="E1321" t="s">
        <v>59</v>
      </c>
      <c r="F1321">
        <v>38398</v>
      </c>
      <c r="G1321">
        <v>38403.589618704696</v>
      </c>
      <c r="H1321">
        <f>ROUND(Database[[#This Row],[VIAGEM]]-Database[[#This Row],[ORDEM]],0)</f>
        <v>6</v>
      </c>
      <c r="I1321">
        <v>1</v>
      </c>
      <c r="J1321" t="s">
        <v>72</v>
      </c>
      <c r="K1321" t="s">
        <v>110</v>
      </c>
      <c r="L1321" t="s">
        <v>85</v>
      </c>
      <c r="M1321">
        <v>19000</v>
      </c>
    </row>
    <row r="1322" spans="1:13">
      <c r="A1322">
        <v>2005</v>
      </c>
      <c r="B1322" t="s">
        <v>153</v>
      </c>
      <c r="C1322" t="s">
        <v>58</v>
      </c>
      <c r="D1322" t="s">
        <v>105</v>
      </c>
      <c r="E1322" t="s">
        <v>57</v>
      </c>
      <c r="F1322">
        <v>38545</v>
      </c>
      <c r="G1322">
        <v>38547.245541492135</v>
      </c>
      <c r="H1322">
        <f>ROUND(Database[[#This Row],[VIAGEM]]-Database[[#This Row],[ORDEM]],0)</f>
        <v>2</v>
      </c>
      <c r="I1322">
        <v>1</v>
      </c>
      <c r="J1322" t="s">
        <v>74</v>
      </c>
      <c r="K1322" t="s">
        <v>96</v>
      </c>
      <c r="L1322" t="s">
        <v>83</v>
      </c>
      <c r="M1322">
        <v>400</v>
      </c>
    </row>
    <row r="1323" spans="1:13">
      <c r="A1323">
        <v>2005</v>
      </c>
      <c r="B1323" t="s">
        <v>152</v>
      </c>
      <c r="C1323" t="s">
        <v>60</v>
      </c>
      <c r="D1323" t="s">
        <v>49</v>
      </c>
      <c r="E1323" t="s">
        <v>59</v>
      </c>
      <c r="F1323">
        <v>38629</v>
      </c>
      <c r="G1323">
        <v>38634.791237085999</v>
      </c>
      <c r="H1323">
        <f>ROUND(Database[[#This Row],[VIAGEM]]-Database[[#This Row],[ORDEM]],0)</f>
        <v>6</v>
      </c>
      <c r="I1323">
        <v>1</v>
      </c>
      <c r="J1323" t="s">
        <v>136</v>
      </c>
      <c r="K1323" t="s">
        <v>94</v>
      </c>
      <c r="L1323" t="s">
        <v>83</v>
      </c>
      <c r="M1323">
        <v>500</v>
      </c>
    </row>
    <row r="1324" spans="1:13">
      <c r="A1324">
        <v>2005</v>
      </c>
      <c r="B1324" t="s">
        <v>150</v>
      </c>
      <c r="C1324" t="s">
        <v>25</v>
      </c>
      <c r="D1324" t="s">
        <v>45</v>
      </c>
      <c r="E1324" t="s">
        <v>62</v>
      </c>
      <c r="F1324">
        <v>38475</v>
      </c>
      <c r="G1324">
        <v>38477.297674200323</v>
      </c>
      <c r="H1324">
        <f>ROUND(Database[[#This Row],[VIAGEM]]-Database[[#This Row],[ORDEM]],0)</f>
        <v>2</v>
      </c>
      <c r="I1324">
        <v>0</v>
      </c>
      <c r="J1324" t="s">
        <v>72</v>
      </c>
      <c r="K1324" t="s">
        <v>109</v>
      </c>
      <c r="L1324" t="s">
        <v>85</v>
      </c>
      <c r="M1324">
        <v>40000</v>
      </c>
    </row>
    <row r="1325" spans="1:13">
      <c r="A1325">
        <v>2005</v>
      </c>
      <c r="B1325" t="s">
        <v>153</v>
      </c>
      <c r="C1325" t="s">
        <v>59</v>
      </c>
      <c r="D1325" t="s">
        <v>50</v>
      </c>
      <c r="E1325" t="s">
        <v>58</v>
      </c>
      <c r="F1325">
        <v>38538</v>
      </c>
      <c r="G1325">
        <v>38538.220895829836</v>
      </c>
      <c r="H1325">
        <f>ROUND(Database[[#This Row],[VIAGEM]]-Database[[#This Row],[ORDEM]],0)</f>
        <v>0</v>
      </c>
      <c r="I1325">
        <v>1</v>
      </c>
      <c r="J1325" t="s">
        <v>71</v>
      </c>
      <c r="K1325" t="s">
        <v>102</v>
      </c>
      <c r="L1325" t="s">
        <v>84</v>
      </c>
      <c r="M1325">
        <v>85000</v>
      </c>
    </row>
    <row r="1326" spans="1:13">
      <c r="A1326">
        <v>2005</v>
      </c>
      <c r="B1326" t="s">
        <v>152</v>
      </c>
      <c r="C1326" t="s">
        <v>63</v>
      </c>
      <c r="D1326" t="s">
        <v>46</v>
      </c>
      <c r="E1326" t="s">
        <v>57</v>
      </c>
      <c r="F1326">
        <v>38636</v>
      </c>
      <c r="G1326">
        <v>38636.352522430177</v>
      </c>
      <c r="H1326">
        <f>ROUND(Database[[#This Row],[VIAGEM]]-Database[[#This Row],[ORDEM]],0)</f>
        <v>0</v>
      </c>
      <c r="I1326">
        <v>0</v>
      </c>
      <c r="J1326" t="s">
        <v>136</v>
      </c>
      <c r="K1326" t="s">
        <v>95</v>
      </c>
      <c r="L1326" t="s">
        <v>83</v>
      </c>
      <c r="M1326">
        <v>400</v>
      </c>
    </row>
    <row r="1327" spans="1:13">
      <c r="A1327">
        <v>2005</v>
      </c>
      <c r="B1327" t="s">
        <v>153</v>
      </c>
      <c r="C1327" t="s">
        <v>62</v>
      </c>
      <c r="D1327" t="s">
        <v>47</v>
      </c>
      <c r="E1327" t="s">
        <v>25</v>
      </c>
      <c r="F1327">
        <v>38544</v>
      </c>
      <c r="G1327">
        <v>38546.203761554963</v>
      </c>
      <c r="H1327">
        <f>ROUND(Database[[#This Row],[VIAGEM]]-Database[[#This Row],[ORDEM]],0)</f>
        <v>2</v>
      </c>
      <c r="I1327">
        <v>0</v>
      </c>
      <c r="J1327" t="s">
        <v>71</v>
      </c>
      <c r="K1327" t="s">
        <v>104</v>
      </c>
      <c r="L1327" t="s">
        <v>84</v>
      </c>
      <c r="M1327">
        <v>99000</v>
      </c>
    </row>
    <row r="1328" spans="1:13">
      <c r="A1328">
        <v>2005</v>
      </c>
      <c r="B1328" t="s">
        <v>154</v>
      </c>
      <c r="C1328" t="s">
        <v>58</v>
      </c>
      <c r="D1328" t="s">
        <v>105</v>
      </c>
      <c r="E1328" t="s">
        <v>60</v>
      </c>
      <c r="F1328">
        <v>38386</v>
      </c>
      <c r="G1328">
        <v>38389.82968366961</v>
      </c>
      <c r="H1328">
        <f>ROUND(Database[[#This Row],[VIAGEM]]-Database[[#This Row],[ORDEM]],0)</f>
        <v>4</v>
      </c>
      <c r="I1328">
        <v>1</v>
      </c>
      <c r="J1328" t="s">
        <v>70</v>
      </c>
      <c r="K1328" t="s">
        <v>92</v>
      </c>
      <c r="L1328" t="s">
        <v>82</v>
      </c>
      <c r="M1328">
        <v>5000</v>
      </c>
    </row>
    <row r="1329" spans="1:13">
      <c r="A1329">
        <v>2005</v>
      </c>
      <c r="B1329" t="s">
        <v>151</v>
      </c>
      <c r="C1329" t="s">
        <v>58</v>
      </c>
      <c r="D1329" t="s">
        <v>105</v>
      </c>
      <c r="E1329" t="s">
        <v>57</v>
      </c>
      <c r="F1329">
        <v>38417</v>
      </c>
      <c r="G1329">
        <v>38417.159683330443</v>
      </c>
      <c r="H1329">
        <f>ROUND(Database[[#This Row],[VIAGEM]]-Database[[#This Row],[ORDEM]],0)</f>
        <v>0</v>
      </c>
      <c r="I1329">
        <v>1</v>
      </c>
      <c r="J1329" t="s">
        <v>80</v>
      </c>
      <c r="K1329" t="s">
        <v>87</v>
      </c>
      <c r="L1329" t="s">
        <v>138</v>
      </c>
      <c r="M1329">
        <v>40</v>
      </c>
    </row>
    <row r="1330" spans="1:13">
      <c r="A1330">
        <v>2005</v>
      </c>
      <c r="B1330" t="s">
        <v>155</v>
      </c>
      <c r="C1330" t="s">
        <v>60</v>
      </c>
      <c r="D1330" t="s">
        <v>49</v>
      </c>
      <c r="E1330" t="s">
        <v>57</v>
      </c>
      <c r="F1330">
        <v>38614</v>
      </c>
      <c r="G1330">
        <v>38616.719212962656</v>
      </c>
      <c r="H1330">
        <f>ROUND(Database[[#This Row],[VIAGEM]]-Database[[#This Row],[ORDEM]],0)</f>
        <v>3</v>
      </c>
      <c r="I1330">
        <v>0</v>
      </c>
      <c r="J1330" t="s">
        <v>73</v>
      </c>
      <c r="K1330" t="s">
        <v>107</v>
      </c>
      <c r="L1330" t="s">
        <v>83</v>
      </c>
      <c r="M1330">
        <v>400</v>
      </c>
    </row>
    <row r="1331" spans="1:13">
      <c r="A1331">
        <v>2005</v>
      </c>
      <c r="B1331" t="s">
        <v>154</v>
      </c>
      <c r="C1331" t="s">
        <v>59</v>
      </c>
      <c r="D1331" t="s">
        <v>50</v>
      </c>
      <c r="E1331" t="s">
        <v>62</v>
      </c>
      <c r="F1331">
        <v>38409</v>
      </c>
      <c r="G1331">
        <v>38409.217193809112</v>
      </c>
      <c r="H1331">
        <f>ROUND(Database[[#This Row],[VIAGEM]]-Database[[#This Row],[ORDEM]],0)</f>
        <v>0</v>
      </c>
      <c r="I1331">
        <v>1</v>
      </c>
      <c r="J1331" t="s">
        <v>74</v>
      </c>
      <c r="K1331" t="s">
        <v>96</v>
      </c>
      <c r="L1331" t="s">
        <v>83</v>
      </c>
      <c r="M1331">
        <v>500</v>
      </c>
    </row>
    <row r="1332" spans="1:13">
      <c r="A1332">
        <v>2005</v>
      </c>
      <c r="B1332" t="s">
        <v>147</v>
      </c>
      <c r="C1332" t="s">
        <v>61</v>
      </c>
      <c r="D1332" t="s">
        <v>48</v>
      </c>
      <c r="E1332" t="s">
        <v>57</v>
      </c>
      <c r="F1332">
        <v>38522</v>
      </c>
      <c r="G1332">
        <v>38524.829518691047</v>
      </c>
      <c r="H1332">
        <f>ROUND(Database[[#This Row],[VIAGEM]]-Database[[#This Row],[ORDEM]],0)</f>
        <v>3</v>
      </c>
      <c r="I1332">
        <v>1</v>
      </c>
      <c r="J1332" t="s">
        <v>80</v>
      </c>
      <c r="K1332" t="s">
        <v>88</v>
      </c>
      <c r="L1332" t="s">
        <v>138</v>
      </c>
      <c r="M1332">
        <v>10</v>
      </c>
    </row>
    <row r="1333" spans="1:13">
      <c r="A1333">
        <v>2005</v>
      </c>
      <c r="B1333" t="s">
        <v>148</v>
      </c>
      <c r="C1333" t="s">
        <v>62</v>
      </c>
      <c r="D1333" t="s">
        <v>47</v>
      </c>
      <c r="E1333" t="s">
        <v>58</v>
      </c>
      <c r="F1333">
        <v>38710</v>
      </c>
      <c r="G1333">
        <v>38713.654537392118</v>
      </c>
      <c r="H1333">
        <f>ROUND(Database[[#This Row],[VIAGEM]]-Database[[#This Row],[ORDEM]],0)</f>
        <v>4</v>
      </c>
      <c r="I1333">
        <v>1</v>
      </c>
      <c r="J1333" t="s">
        <v>136</v>
      </c>
      <c r="K1333" t="s">
        <v>94</v>
      </c>
      <c r="L1333" t="s">
        <v>83</v>
      </c>
      <c r="M1333">
        <v>100</v>
      </c>
    </row>
    <row r="1334" spans="1:13">
      <c r="A1334">
        <v>2005</v>
      </c>
      <c r="B1334" t="s">
        <v>151</v>
      </c>
      <c r="C1334" t="s">
        <v>60</v>
      </c>
      <c r="D1334" t="s">
        <v>49</v>
      </c>
      <c r="E1334" t="s">
        <v>58</v>
      </c>
      <c r="F1334">
        <v>38435</v>
      </c>
      <c r="G1334">
        <v>38436.184493372552</v>
      </c>
      <c r="H1334">
        <f>ROUND(Database[[#This Row],[VIAGEM]]-Database[[#This Row],[ORDEM]],0)</f>
        <v>1</v>
      </c>
      <c r="I1334">
        <v>0</v>
      </c>
      <c r="J1334" t="s">
        <v>136</v>
      </c>
      <c r="K1334" t="s">
        <v>93</v>
      </c>
      <c r="L1334" t="s">
        <v>83</v>
      </c>
      <c r="M1334">
        <v>100</v>
      </c>
    </row>
    <row r="1335" spans="1:13">
      <c r="A1335">
        <v>2005</v>
      </c>
      <c r="B1335" t="s">
        <v>156</v>
      </c>
      <c r="C1335" t="s">
        <v>61</v>
      </c>
      <c r="D1335" t="s">
        <v>48</v>
      </c>
      <c r="E1335" t="s">
        <v>25</v>
      </c>
      <c r="F1335">
        <v>38454</v>
      </c>
      <c r="G1335">
        <v>38461.282810542572</v>
      </c>
      <c r="H1335">
        <f>ROUND(Database[[#This Row],[VIAGEM]]-Database[[#This Row],[ORDEM]],0)</f>
        <v>7</v>
      </c>
      <c r="I1335">
        <v>1</v>
      </c>
      <c r="J1335" t="s">
        <v>78</v>
      </c>
      <c r="K1335" t="s">
        <v>99</v>
      </c>
      <c r="L1335" t="s">
        <v>81</v>
      </c>
      <c r="M1335">
        <v>1500</v>
      </c>
    </row>
    <row r="1336" spans="1:13">
      <c r="A1336">
        <v>2005</v>
      </c>
      <c r="B1336" t="s">
        <v>146</v>
      </c>
      <c r="C1336" t="s">
        <v>62</v>
      </c>
      <c r="D1336" t="s">
        <v>47</v>
      </c>
      <c r="E1336" t="s">
        <v>57</v>
      </c>
      <c r="F1336">
        <v>38664</v>
      </c>
      <c r="G1336">
        <v>38671.439903563944</v>
      </c>
      <c r="H1336">
        <f>ROUND(Database[[#This Row],[VIAGEM]]-Database[[#This Row],[ORDEM]],0)</f>
        <v>7</v>
      </c>
      <c r="I1336">
        <v>0</v>
      </c>
      <c r="J1336" t="s">
        <v>74</v>
      </c>
      <c r="K1336" t="s">
        <v>96</v>
      </c>
      <c r="L1336" t="s">
        <v>83</v>
      </c>
      <c r="M1336">
        <v>200</v>
      </c>
    </row>
    <row r="1337" spans="1:13">
      <c r="A1337">
        <v>2005</v>
      </c>
      <c r="B1337" t="s">
        <v>145</v>
      </c>
      <c r="C1337" t="s">
        <v>60</v>
      </c>
      <c r="D1337" t="s">
        <v>49</v>
      </c>
      <c r="E1337" t="s">
        <v>62</v>
      </c>
      <c r="F1337">
        <v>38359</v>
      </c>
      <c r="G1337">
        <v>38365.718984092084</v>
      </c>
      <c r="H1337">
        <f>ROUND(Database[[#This Row],[VIAGEM]]-Database[[#This Row],[ORDEM]],0)</f>
        <v>7</v>
      </c>
      <c r="I1337">
        <v>0</v>
      </c>
      <c r="J1337" t="s">
        <v>73</v>
      </c>
      <c r="K1337" t="s">
        <v>108</v>
      </c>
      <c r="L1337" t="s">
        <v>83</v>
      </c>
      <c r="M1337">
        <v>500</v>
      </c>
    </row>
    <row r="1338" spans="1:13">
      <c r="A1338">
        <v>2005</v>
      </c>
      <c r="B1338" t="s">
        <v>154</v>
      </c>
      <c r="C1338" t="s">
        <v>59</v>
      </c>
      <c r="D1338" t="s">
        <v>50</v>
      </c>
      <c r="E1338" t="s">
        <v>62</v>
      </c>
      <c r="F1338">
        <v>38407</v>
      </c>
      <c r="G1338">
        <v>38415.66421773412</v>
      </c>
      <c r="H1338">
        <f>ROUND(Database[[#This Row],[VIAGEM]]-Database[[#This Row],[ORDEM]],0)</f>
        <v>9</v>
      </c>
      <c r="I1338">
        <v>0</v>
      </c>
      <c r="J1338" t="s">
        <v>74</v>
      </c>
      <c r="K1338" t="s">
        <v>97</v>
      </c>
      <c r="L1338" t="s">
        <v>83</v>
      </c>
      <c r="M1338">
        <v>100</v>
      </c>
    </row>
    <row r="1339" spans="1:13">
      <c r="A1339">
        <v>2005</v>
      </c>
      <c r="B1339" t="s">
        <v>147</v>
      </c>
      <c r="C1339" t="s">
        <v>57</v>
      </c>
      <c r="D1339" t="s">
        <v>51</v>
      </c>
      <c r="E1339" t="s">
        <v>60</v>
      </c>
      <c r="F1339">
        <v>38528</v>
      </c>
      <c r="G1339">
        <v>38535.20546122262</v>
      </c>
      <c r="H1339">
        <f>ROUND(Database[[#This Row],[VIAGEM]]-Database[[#This Row],[ORDEM]],0)</f>
        <v>7</v>
      </c>
      <c r="I1339">
        <v>0</v>
      </c>
      <c r="J1339" t="s">
        <v>73</v>
      </c>
      <c r="K1339" t="s">
        <v>108</v>
      </c>
      <c r="L1339" t="s">
        <v>83</v>
      </c>
      <c r="M1339">
        <v>300</v>
      </c>
    </row>
    <row r="1340" spans="1:13">
      <c r="A1340">
        <v>2005</v>
      </c>
      <c r="B1340" t="s">
        <v>146</v>
      </c>
      <c r="C1340" t="s">
        <v>59</v>
      </c>
      <c r="D1340" t="s">
        <v>50</v>
      </c>
      <c r="E1340" t="s">
        <v>57</v>
      </c>
      <c r="F1340">
        <v>38664</v>
      </c>
      <c r="G1340">
        <v>38672.362384829044</v>
      </c>
      <c r="H1340">
        <f>ROUND(Database[[#This Row],[VIAGEM]]-Database[[#This Row],[ORDEM]],0)</f>
        <v>8</v>
      </c>
      <c r="I1340">
        <v>0</v>
      </c>
      <c r="J1340" t="s">
        <v>74</v>
      </c>
      <c r="K1340" t="s">
        <v>98</v>
      </c>
      <c r="L1340" t="s">
        <v>83</v>
      </c>
      <c r="M1340">
        <v>200</v>
      </c>
    </row>
    <row r="1341" spans="1:13">
      <c r="A1341">
        <v>2005</v>
      </c>
      <c r="B1341" t="s">
        <v>150</v>
      </c>
      <c r="C1341" t="s">
        <v>25</v>
      </c>
      <c r="D1341" t="s">
        <v>45</v>
      </c>
      <c r="E1341" t="s">
        <v>60</v>
      </c>
      <c r="F1341">
        <v>38497</v>
      </c>
      <c r="G1341">
        <v>38497.19304406138</v>
      </c>
      <c r="H1341">
        <f>ROUND(Database[[#This Row],[VIAGEM]]-Database[[#This Row],[ORDEM]],0)</f>
        <v>0</v>
      </c>
      <c r="I1341">
        <v>1</v>
      </c>
      <c r="J1341" t="s">
        <v>78</v>
      </c>
      <c r="K1341" t="s">
        <v>101</v>
      </c>
      <c r="L1341" t="s">
        <v>81</v>
      </c>
      <c r="M1341">
        <v>500</v>
      </c>
    </row>
    <row r="1342" spans="1:13">
      <c r="A1342">
        <v>2005</v>
      </c>
      <c r="B1342" t="s">
        <v>153</v>
      </c>
      <c r="C1342" t="s">
        <v>57</v>
      </c>
      <c r="D1342" t="s">
        <v>51</v>
      </c>
      <c r="E1342" t="s">
        <v>58</v>
      </c>
      <c r="F1342">
        <v>38550</v>
      </c>
      <c r="G1342">
        <v>38555.318981519275</v>
      </c>
      <c r="H1342">
        <f>ROUND(Database[[#This Row],[VIAGEM]]-Database[[#This Row],[ORDEM]],0)</f>
        <v>5</v>
      </c>
      <c r="I1342">
        <v>1</v>
      </c>
      <c r="J1342" t="s">
        <v>70</v>
      </c>
      <c r="K1342" t="s">
        <v>90</v>
      </c>
      <c r="L1342" t="s">
        <v>82</v>
      </c>
      <c r="M1342">
        <v>1000</v>
      </c>
    </row>
    <row r="1343" spans="1:13">
      <c r="A1343">
        <v>2005</v>
      </c>
      <c r="B1343" t="s">
        <v>146</v>
      </c>
      <c r="C1343" t="s">
        <v>63</v>
      </c>
      <c r="D1343" t="s">
        <v>46</v>
      </c>
      <c r="E1343" t="s">
        <v>61</v>
      </c>
      <c r="F1343">
        <v>38668</v>
      </c>
      <c r="G1343">
        <v>38673.839370458612</v>
      </c>
      <c r="H1343">
        <f>ROUND(Database[[#This Row],[VIAGEM]]-Database[[#This Row],[ORDEM]],0)</f>
        <v>6</v>
      </c>
      <c r="I1343">
        <v>1</v>
      </c>
      <c r="J1343" t="s">
        <v>73</v>
      </c>
      <c r="K1343" t="s">
        <v>106</v>
      </c>
      <c r="L1343" t="s">
        <v>83</v>
      </c>
      <c r="M1343">
        <v>300</v>
      </c>
    </row>
    <row r="1344" spans="1:13">
      <c r="A1344">
        <v>2005</v>
      </c>
      <c r="B1344" t="s">
        <v>149</v>
      </c>
      <c r="C1344" t="s">
        <v>60</v>
      </c>
      <c r="D1344" t="s">
        <v>49</v>
      </c>
      <c r="E1344" t="s">
        <v>56</v>
      </c>
      <c r="F1344">
        <v>38587</v>
      </c>
      <c r="G1344">
        <v>38589.9454379831</v>
      </c>
      <c r="H1344">
        <f>ROUND(Database[[#This Row],[VIAGEM]]-Database[[#This Row],[ORDEM]],0)</f>
        <v>3</v>
      </c>
      <c r="I1344">
        <v>0</v>
      </c>
      <c r="J1344" t="s">
        <v>74</v>
      </c>
      <c r="K1344" t="s">
        <v>96</v>
      </c>
      <c r="L1344" t="s">
        <v>83</v>
      </c>
      <c r="M1344">
        <v>500</v>
      </c>
    </row>
    <row r="1345" spans="1:13">
      <c r="A1345">
        <v>2005</v>
      </c>
      <c r="B1345" t="s">
        <v>150</v>
      </c>
      <c r="C1345" t="s">
        <v>57</v>
      </c>
      <c r="D1345" t="s">
        <v>51</v>
      </c>
      <c r="E1345" t="s">
        <v>61</v>
      </c>
      <c r="F1345">
        <v>38494</v>
      </c>
      <c r="G1345">
        <v>38502.667682194187</v>
      </c>
      <c r="H1345">
        <f>ROUND(Database[[#This Row],[VIAGEM]]-Database[[#This Row],[ORDEM]],0)</f>
        <v>9</v>
      </c>
      <c r="I1345">
        <v>1</v>
      </c>
      <c r="J1345" t="s">
        <v>72</v>
      </c>
      <c r="K1345" t="s">
        <v>110</v>
      </c>
      <c r="L1345" t="s">
        <v>85</v>
      </c>
      <c r="M1345">
        <v>10000</v>
      </c>
    </row>
    <row r="1346" spans="1:13">
      <c r="A1346">
        <v>2005</v>
      </c>
      <c r="B1346" t="s">
        <v>155</v>
      </c>
      <c r="C1346" t="s">
        <v>59</v>
      </c>
      <c r="D1346" t="s">
        <v>50</v>
      </c>
      <c r="E1346" t="s">
        <v>57</v>
      </c>
      <c r="F1346">
        <v>38600</v>
      </c>
      <c r="G1346">
        <v>38605.729570410367</v>
      </c>
      <c r="H1346">
        <f>ROUND(Database[[#This Row],[VIAGEM]]-Database[[#This Row],[ORDEM]],0)</f>
        <v>6</v>
      </c>
      <c r="I1346">
        <v>1</v>
      </c>
      <c r="J1346" t="s">
        <v>71</v>
      </c>
      <c r="K1346" t="s">
        <v>102</v>
      </c>
      <c r="L1346" t="s">
        <v>84</v>
      </c>
      <c r="M1346">
        <v>83000</v>
      </c>
    </row>
    <row r="1347" spans="1:13">
      <c r="A1347">
        <v>2005</v>
      </c>
      <c r="B1347" t="s">
        <v>151</v>
      </c>
      <c r="C1347" t="s">
        <v>63</v>
      </c>
      <c r="D1347" t="s">
        <v>46</v>
      </c>
      <c r="E1347" t="s">
        <v>60</v>
      </c>
      <c r="F1347">
        <v>38415</v>
      </c>
      <c r="G1347">
        <v>38417.705574441054</v>
      </c>
      <c r="H1347">
        <f>ROUND(Database[[#This Row],[VIAGEM]]-Database[[#This Row],[ORDEM]],0)</f>
        <v>3</v>
      </c>
      <c r="I1347">
        <v>1</v>
      </c>
      <c r="J1347" t="s">
        <v>70</v>
      </c>
      <c r="K1347" t="s">
        <v>91</v>
      </c>
      <c r="L1347" t="s">
        <v>82</v>
      </c>
      <c r="M1347">
        <v>1000</v>
      </c>
    </row>
    <row r="1348" spans="1:13">
      <c r="A1348">
        <v>2005</v>
      </c>
      <c r="B1348" t="s">
        <v>146</v>
      </c>
      <c r="C1348" t="s">
        <v>25</v>
      </c>
      <c r="D1348" t="s">
        <v>45</v>
      </c>
      <c r="E1348" t="s">
        <v>61</v>
      </c>
      <c r="F1348">
        <v>38683</v>
      </c>
      <c r="G1348">
        <v>38684.839176950081</v>
      </c>
      <c r="H1348">
        <f>ROUND(Database[[#This Row],[VIAGEM]]-Database[[#This Row],[ORDEM]],0)</f>
        <v>2</v>
      </c>
      <c r="I1348">
        <v>0</v>
      </c>
      <c r="J1348" t="s">
        <v>136</v>
      </c>
      <c r="K1348" t="s">
        <v>93</v>
      </c>
      <c r="L1348" t="s">
        <v>83</v>
      </c>
      <c r="M1348">
        <v>500</v>
      </c>
    </row>
    <row r="1349" spans="1:13">
      <c r="A1349">
        <v>2005</v>
      </c>
      <c r="B1349" t="s">
        <v>150</v>
      </c>
      <c r="C1349" t="s">
        <v>58</v>
      </c>
      <c r="D1349" t="s">
        <v>105</v>
      </c>
      <c r="E1349" t="s">
        <v>57</v>
      </c>
      <c r="F1349">
        <v>38486</v>
      </c>
      <c r="G1349">
        <v>38487.275833987362</v>
      </c>
      <c r="H1349">
        <f>ROUND(Database[[#This Row],[VIAGEM]]-Database[[#This Row],[ORDEM]],0)</f>
        <v>1</v>
      </c>
      <c r="I1349">
        <v>1</v>
      </c>
      <c r="J1349" t="s">
        <v>70</v>
      </c>
      <c r="K1349" t="s">
        <v>92</v>
      </c>
      <c r="L1349" t="s">
        <v>82</v>
      </c>
      <c r="M1349">
        <v>2000</v>
      </c>
    </row>
    <row r="1350" spans="1:13">
      <c r="A1350">
        <v>2005</v>
      </c>
      <c r="B1350" t="s">
        <v>146</v>
      </c>
      <c r="C1350" t="s">
        <v>57</v>
      </c>
      <c r="D1350" t="s">
        <v>51</v>
      </c>
      <c r="E1350" t="s">
        <v>60</v>
      </c>
      <c r="F1350">
        <v>38677</v>
      </c>
      <c r="G1350">
        <v>38681.39212070428</v>
      </c>
      <c r="H1350">
        <f>ROUND(Database[[#This Row],[VIAGEM]]-Database[[#This Row],[ORDEM]],0)</f>
        <v>4</v>
      </c>
      <c r="I1350">
        <v>0</v>
      </c>
      <c r="J1350" t="s">
        <v>80</v>
      </c>
      <c r="K1350" t="s">
        <v>89</v>
      </c>
      <c r="L1350" t="s">
        <v>81</v>
      </c>
      <c r="M1350">
        <v>1000</v>
      </c>
    </row>
    <row r="1351" spans="1:13">
      <c r="A1351">
        <v>2005</v>
      </c>
      <c r="B1351" t="s">
        <v>146</v>
      </c>
      <c r="C1351" t="s">
        <v>62</v>
      </c>
      <c r="D1351" t="s">
        <v>47</v>
      </c>
      <c r="E1351" t="s">
        <v>63</v>
      </c>
      <c r="F1351">
        <v>38660</v>
      </c>
      <c r="G1351">
        <v>38660.306544224855</v>
      </c>
      <c r="H1351">
        <f>ROUND(Database[[#This Row],[VIAGEM]]-Database[[#This Row],[ORDEM]],0)</f>
        <v>0</v>
      </c>
      <c r="I1351">
        <v>0</v>
      </c>
      <c r="J1351" t="s">
        <v>71</v>
      </c>
      <c r="K1351" t="s">
        <v>103</v>
      </c>
      <c r="L1351" t="s">
        <v>84</v>
      </c>
      <c r="M1351">
        <v>96000</v>
      </c>
    </row>
    <row r="1352" spans="1:13">
      <c r="A1352">
        <v>2005</v>
      </c>
      <c r="B1352" t="s">
        <v>154</v>
      </c>
      <c r="C1352" t="s">
        <v>63</v>
      </c>
      <c r="D1352" t="s">
        <v>46</v>
      </c>
      <c r="E1352" t="s">
        <v>61</v>
      </c>
      <c r="F1352">
        <v>38400</v>
      </c>
      <c r="G1352">
        <v>38405.111600566881</v>
      </c>
      <c r="H1352">
        <f>ROUND(Database[[#This Row],[VIAGEM]]-Database[[#This Row],[ORDEM]],0)</f>
        <v>5</v>
      </c>
      <c r="I1352">
        <v>0</v>
      </c>
      <c r="J1352" t="s">
        <v>136</v>
      </c>
      <c r="K1352" t="s">
        <v>93</v>
      </c>
      <c r="L1352" t="s">
        <v>83</v>
      </c>
      <c r="M1352">
        <v>500</v>
      </c>
    </row>
    <row r="1353" spans="1:13">
      <c r="A1353">
        <v>2005</v>
      </c>
      <c r="B1353" t="s">
        <v>149</v>
      </c>
      <c r="C1353" t="s">
        <v>62</v>
      </c>
      <c r="D1353" t="s">
        <v>47</v>
      </c>
      <c r="E1353" t="s">
        <v>61</v>
      </c>
      <c r="F1353">
        <v>38578</v>
      </c>
      <c r="G1353">
        <v>38580.64592760495</v>
      </c>
      <c r="H1353">
        <f>ROUND(Database[[#This Row],[VIAGEM]]-Database[[#This Row],[ORDEM]],0)</f>
        <v>3</v>
      </c>
      <c r="I1353">
        <v>1</v>
      </c>
      <c r="J1353" t="s">
        <v>80</v>
      </c>
      <c r="K1353" t="s">
        <v>87</v>
      </c>
      <c r="L1353" t="s">
        <v>138</v>
      </c>
      <c r="M1353">
        <v>30</v>
      </c>
    </row>
    <row r="1354" spans="1:13">
      <c r="A1354">
        <v>2005</v>
      </c>
      <c r="B1354" t="s">
        <v>147</v>
      </c>
      <c r="C1354" t="s">
        <v>62</v>
      </c>
      <c r="D1354" t="s">
        <v>47</v>
      </c>
      <c r="E1354" t="s">
        <v>61</v>
      </c>
      <c r="F1354">
        <v>38505</v>
      </c>
      <c r="G1354">
        <v>38505.761848410788</v>
      </c>
      <c r="H1354">
        <f>ROUND(Database[[#This Row],[VIAGEM]]-Database[[#This Row],[ORDEM]],0)</f>
        <v>1</v>
      </c>
      <c r="I1354">
        <v>0</v>
      </c>
      <c r="J1354" t="s">
        <v>70</v>
      </c>
      <c r="K1354" t="s">
        <v>90</v>
      </c>
      <c r="L1354" t="s">
        <v>82</v>
      </c>
      <c r="M1354">
        <v>2000</v>
      </c>
    </row>
    <row r="1355" spans="1:13">
      <c r="A1355">
        <v>2005</v>
      </c>
      <c r="B1355" t="s">
        <v>148</v>
      </c>
      <c r="C1355" t="s">
        <v>63</v>
      </c>
      <c r="D1355" t="s">
        <v>46</v>
      </c>
      <c r="E1355" t="s">
        <v>57</v>
      </c>
      <c r="F1355">
        <v>38711</v>
      </c>
      <c r="G1355">
        <v>38712.276058732001</v>
      </c>
      <c r="H1355">
        <f>ROUND(Database[[#This Row],[VIAGEM]]-Database[[#This Row],[ORDEM]],0)</f>
        <v>1</v>
      </c>
      <c r="I1355">
        <v>0</v>
      </c>
      <c r="J1355" t="s">
        <v>72</v>
      </c>
      <c r="K1355" t="s">
        <v>111</v>
      </c>
      <c r="L1355" t="s">
        <v>85</v>
      </c>
      <c r="M1355">
        <v>37000</v>
      </c>
    </row>
    <row r="1356" spans="1:13">
      <c r="A1356">
        <v>2005</v>
      </c>
      <c r="B1356" t="s">
        <v>152</v>
      </c>
      <c r="C1356" t="s">
        <v>62</v>
      </c>
      <c r="D1356" t="s">
        <v>47</v>
      </c>
      <c r="E1356" t="s">
        <v>61</v>
      </c>
      <c r="F1356">
        <v>38648</v>
      </c>
      <c r="G1356">
        <v>38655.920530712865</v>
      </c>
      <c r="H1356">
        <f>ROUND(Database[[#This Row],[VIAGEM]]-Database[[#This Row],[ORDEM]],0)</f>
        <v>8</v>
      </c>
      <c r="I1356">
        <v>1</v>
      </c>
      <c r="J1356" t="s">
        <v>78</v>
      </c>
      <c r="K1356" t="s">
        <v>101</v>
      </c>
      <c r="L1356" t="s">
        <v>81</v>
      </c>
      <c r="M1356">
        <v>1500</v>
      </c>
    </row>
    <row r="1357" spans="1:13">
      <c r="A1357">
        <v>2005</v>
      </c>
      <c r="B1357" t="s">
        <v>150</v>
      </c>
      <c r="C1357" t="s">
        <v>58</v>
      </c>
      <c r="D1357" t="s">
        <v>105</v>
      </c>
      <c r="E1357" t="s">
        <v>25</v>
      </c>
      <c r="F1357">
        <v>38491</v>
      </c>
      <c r="G1357">
        <v>38496.182471592314</v>
      </c>
      <c r="H1357">
        <f>ROUND(Database[[#This Row],[VIAGEM]]-Database[[#This Row],[ORDEM]],0)</f>
        <v>5</v>
      </c>
      <c r="I1357">
        <v>0</v>
      </c>
      <c r="J1357" t="s">
        <v>71</v>
      </c>
      <c r="K1357" t="s">
        <v>103</v>
      </c>
      <c r="L1357" t="s">
        <v>84</v>
      </c>
      <c r="M1357">
        <v>82000</v>
      </c>
    </row>
    <row r="1358" spans="1:13">
      <c r="A1358">
        <v>2005</v>
      </c>
      <c r="B1358" t="s">
        <v>156</v>
      </c>
      <c r="C1358" t="s">
        <v>57</v>
      </c>
      <c r="D1358" t="s">
        <v>51</v>
      </c>
      <c r="E1358" t="s">
        <v>25</v>
      </c>
      <c r="F1358">
        <v>38472</v>
      </c>
      <c r="G1358">
        <v>38480.610500567833</v>
      </c>
      <c r="H1358">
        <f>ROUND(Database[[#This Row],[VIAGEM]]-Database[[#This Row],[ORDEM]],0)</f>
        <v>9</v>
      </c>
      <c r="I1358">
        <v>1</v>
      </c>
      <c r="J1358" t="s">
        <v>70</v>
      </c>
      <c r="K1358" t="s">
        <v>92</v>
      </c>
      <c r="L1358" t="s">
        <v>82</v>
      </c>
      <c r="M1358">
        <v>4000</v>
      </c>
    </row>
    <row r="1359" spans="1:13">
      <c r="A1359">
        <v>2005</v>
      </c>
      <c r="B1359" t="s">
        <v>156</v>
      </c>
      <c r="C1359" t="s">
        <v>63</v>
      </c>
      <c r="D1359" t="s">
        <v>46</v>
      </c>
      <c r="E1359" t="s">
        <v>59</v>
      </c>
      <c r="F1359">
        <v>38460</v>
      </c>
      <c r="G1359">
        <v>38469.028196523643</v>
      </c>
      <c r="H1359">
        <f>ROUND(Database[[#This Row],[VIAGEM]]-Database[[#This Row],[ORDEM]],0)</f>
        <v>9</v>
      </c>
      <c r="I1359">
        <v>1</v>
      </c>
      <c r="J1359" t="s">
        <v>70</v>
      </c>
      <c r="K1359" t="s">
        <v>91</v>
      </c>
      <c r="L1359" t="s">
        <v>82</v>
      </c>
      <c r="M1359">
        <v>5000</v>
      </c>
    </row>
    <row r="1360" spans="1:13">
      <c r="A1360">
        <v>2005</v>
      </c>
      <c r="B1360" t="s">
        <v>152</v>
      </c>
      <c r="C1360" t="s">
        <v>60</v>
      </c>
      <c r="D1360" t="s">
        <v>49</v>
      </c>
      <c r="E1360" t="s">
        <v>56</v>
      </c>
      <c r="F1360">
        <v>38628</v>
      </c>
      <c r="G1360">
        <v>38635.274221397667</v>
      </c>
      <c r="H1360">
        <f>ROUND(Database[[#This Row],[VIAGEM]]-Database[[#This Row],[ORDEM]],0)</f>
        <v>7</v>
      </c>
      <c r="I1360">
        <v>1</v>
      </c>
      <c r="J1360" t="s">
        <v>73</v>
      </c>
      <c r="K1360" t="s">
        <v>108</v>
      </c>
      <c r="L1360" t="s">
        <v>83</v>
      </c>
      <c r="M1360">
        <v>200</v>
      </c>
    </row>
    <row r="1361" spans="1:13">
      <c r="A1361">
        <v>2005</v>
      </c>
      <c r="B1361" t="s">
        <v>152</v>
      </c>
      <c r="C1361" t="s">
        <v>63</v>
      </c>
      <c r="D1361" t="s">
        <v>46</v>
      </c>
      <c r="E1361" t="s">
        <v>56</v>
      </c>
      <c r="F1361">
        <v>38633</v>
      </c>
      <c r="G1361">
        <v>38638.236404517716</v>
      </c>
      <c r="H1361">
        <f>ROUND(Database[[#This Row],[VIAGEM]]-Database[[#This Row],[ORDEM]],0)</f>
        <v>5</v>
      </c>
      <c r="I1361">
        <v>1</v>
      </c>
      <c r="J1361" t="s">
        <v>71</v>
      </c>
      <c r="K1361" t="s">
        <v>102</v>
      </c>
      <c r="L1361" t="s">
        <v>84</v>
      </c>
      <c r="M1361">
        <v>57000</v>
      </c>
    </row>
    <row r="1362" spans="1:13">
      <c r="A1362">
        <v>2005</v>
      </c>
      <c r="B1362" t="s">
        <v>148</v>
      </c>
      <c r="C1362" t="s">
        <v>25</v>
      </c>
      <c r="D1362" t="s">
        <v>45</v>
      </c>
      <c r="E1362" t="s">
        <v>63</v>
      </c>
      <c r="F1362">
        <v>38710</v>
      </c>
      <c r="G1362">
        <v>38710.358837595442</v>
      </c>
      <c r="H1362">
        <f>ROUND(Database[[#This Row],[VIAGEM]]-Database[[#This Row],[ORDEM]],0)</f>
        <v>0</v>
      </c>
      <c r="I1362">
        <v>1</v>
      </c>
      <c r="J1362" t="s">
        <v>80</v>
      </c>
      <c r="K1362" t="s">
        <v>89</v>
      </c>
      <c r="L1362" t="s">
        <v>81</v>
      </c>
      <c r="M1362">
        <v>1000</v>
      </c>
    </row>
    <row r="1363" spans="1:13">
      <c r="A1363">
        <v>2005</v>
      </c>
      <c r="B1363" t="s">
        <v>152</v>
      </c>
      <c r="C1363" t="s">
        <v>25</v>
      </c>
      <c r="D1363" t="s">
        <v>45</v>
      </c>
      <c r="E1363" t="s">
        <v>59</v>
      </c>
      <c r="F1363">
        <v>38636</v>
      </c>
      <c r="G1363">
        <v>38641.061731522888</v>
      </c>
      <c r="H1363">
        <f>ROUND(Database[[#This Row],[VIAGEM]]-Database[[#This Row],[ORDEM]],0)</f>
        <v>5</v>
      </c>
      <c r="I1363">
        <v>0</v>
      </c>
      <c r="J1363" t="s">
        <v>80</v>
      </c>
      <c r="K1363" t="s">
        <v>89</v>
      </c>
      <c r="L1363" t="s">
        <v>81</v>
      </c>
      <c r="M1363">
        <v>1000</v>
      </c>
    </row>
    <row r="1364" spans="1:13">
      <c r="A1364">
        <v>2005</v>
      </c>
      <c r="B1364" t="s">
        <v>147</v>
      </c>
      <c r="C1364" t="s">
        <v>61</v>
      </c>
      <c r="D1364" t="s">
        <v>48</v>
      </c>
      <c r="E1364" t="s">
        <v>58</v>
      </c>
      <c r="F1364">
        <v>38521</v>
      </c>
      <c r="G1364">
        <v>38522.505074563232</v>
      </c>
      <c r="H1364">
        <f>ROUND(Database[[#This Row],[VIAGEM]]-Database[[#This Row],[ORDEM]],0)</f>
        <v>2</v>
      </c>
      <c r="I1364">
        <v>1</v>
      </c>
      <c r="J1364" t="s">
        <v>72</v>
      </c>
      <c r="K1364" t="s">
        <v>111</v>
      </c>
      <c r="L1364" t="s">
        <v>85</v>
      </c>
      <c r="M1364">
        <v>30000</v>
      </c>
    </row>
    <row r="1365" spans="1:13">
      <c r="A1365">
        <v>2005</v>
      </c>
      <c r="B1365" t="s">
        <v>152</v>
      </c>
      <c r="C1365" t="s">
        <v>59</v>
      </c>
      <c r="D1365" t="s">
        <v>50</v>
      </c>
      <c r="E1365" t="s">
        <v>63</v>
      </c>
      <c r="F1365">
        <v>38636</v>
      </c>
      <c r="G1365">
        <v>38639.53550334381</v>
      </c>
      <c r="H1365">
        <f>ROUND(Database[[#This Row],[VIAGEM]]-Database[[#This Row],[ORDEM]],0)</f>
        <v>4</v>
      </c>
      <c r="I1365">
        <v>0</v>
      </c>
      <c r="J1365" t="s">
        <v>71</v>
      </c>
      <c r="K1365" t="s">
        <v>104</v>
      </c>
      <c r="L1365" t="s">
        <v>84</v>
      </c>
      <c r="M1365">
        <v>65000</v>
      </c>
    </row>
    <row r="1366" spans="1:13">
      <c r="A1366">
        <v>2005</v>
      </c>
      <c r="B1366" t="s">
        <v>149</v>
      </c>
      <c r="C1366" t="s">
        <v>58</v>
      </c>
      <c r="D1366" t="s">
        <v>105</v>
      </c>
      <c r="E1366" t="s">
        <v>56</v>
      </c>
      <c r="F1366">
        <v>38587</v>
      </c>
      <c r="G1366">
        <v>38593.534257725798</v>
      </c>
      <c r="H1366">
        <f>ROUND(Database[[#This Row],[VIAGEM]]-Database[[#This Row],[ORDEM]],0)</f>
        <v>7</v>
      </c>
      <c r="I1366">
        <v>1</v>
      </c>
      <c r="J1366" t="s">
        <v>72</v>
      </c>
      <c r="K1366" t="s">
        <v>111</v>
      </c>
      <c r="L1366" t="s">
        <v>85</v>
      </c>
      <c r="M1366">
        <v>29000</v>
      </c>
    </row>
    <row r="1367" spans="1:13">
      <c r="A1367">
        <v>2005</v>
      </c>
      <c r="B1367" t="s">
        <v>153</v>
      </c>
      <c r="C1367" t="s">
        <v>58</v>
      </c>
      <c r="D1367" t="s">
        <v>105</v>
      </c>
      <c r="E1367" t="s">
        <v>63</v>
      </c>
      <c r="F1367">
        <v>38554</v>
      </c>
      <c r="G1367">
        <v>38556.414610515712</v>
      </c>
      <c r="H1367">
        <f>ROUND(Database[[#This Row],[VIAGEM]]-Database[[#This Row],[ORDEM]],0)</f>
        <v>2</v>
      </c>
      <c r="I1367">
        <v>0</v>
      </c>
      <c r="J1367" t="s">
        <v>80</v>
      </c>
      <c r="K1367" t="s">
        <v>87</v>
      </c>
      <c r="L1367" t="s">
        <v>138</v>
      </c>
      <c r="M1367">
        <v>40</v>
      </c>
    </row>
    <row r="1368" spans="1:13">
      <c r="A1368">
        <v>2005</v>
      </c>
      <c r="B1368" t="s">
        <v>145</v>
      </c>
      <c r="C1368" t="s">
        <v>62</v>
      </c>
      <c r="D1368" t="s">
        <v>47</v>
      </c>
      <c r="E1368" t="s">
        <v>57</v>
      </c>
      <c r="F1368">
        <v>38356</v>
      </c>
      <c r="G1368">
        <v>38357.83786718639</v>
      </c>
      <c r="H1368">
        <f>ROUND(Database[[#This Row],[VIAGEM]]-Database[[#This Row],[ORDEM]],0)</f>
        <v>2</v>
      </c>
      <c r="I1368">
        <v>1</v>
      </c>
      <c r="J1368" t="s">
        <v>74</v>
      </c>
      <c r="K1368" t="s">
        <v>97</v>
      </c>
      <c r="L1368" t="s">
        <v>83</v>
      </c>
      <c r="M1368">
        <v>400</v>
      </c>
    </row>
    <row r="1369" spans="1:13">
      <c r="A1369">
        <v>2005</v>
      </c>
      <c r="B1369" t="s">
        <v>156</v>
      </c>
      <c r="C1369" t="s">
        <v>63</v>
      </c>
      <c r="D1369" t="s">
        <v>46</v>
      </c>
      <c r="E1369" t="s">
        <v>25</v>
      </c>
      <c r="F1369">
        <v>38460</v>
      </c>
      <c r="G1369">
        <v>38463.833928633991</v>
      </c>
      <c r="H1369">
        <f>ROUND(Database[[#This Row],[VIAGEM]]-Database[[#This Row],[ORDEM]],0)</f>
        <v>4</v>
      </c>
      <c r="I1369">
        <v>1</v>
      </c>
      <c r="J1369" t="s">
        <v>71</v>
      </c>
      <c r="K1369" t="s">
        <v>104</v>
      </c>
      <c r="L1369" t="s">
        <v>84</v>
      </c>
      <c r="M1369">
        <v>67000</v>
      </c>
    </row>
    <row r="1370" spans="1:13">
      <c r="A1370">
        <v>2005</v>
      </c>
      <c r="B1370" t="s">
        <v>149</v>
      </c>
      <c r="C1370" t="s">
        <v>61</v>
      </c>
      <c r="D1370" t="s">
        <v>48</v>
      </c>
      <c r="E1370" t="s">
        <v>58</v>
      </c>
      <c r="F1370">
        <v>38586</v>
      </c>
      <c r="G1370">
        <v>38588.04792317385</v>
      </c>
      <c r="H1370">
        <f>ROUND(Database[[#This Row],[VIAGEM]]-Database[[#This Row],[ORDEM]],0)</f>
        <v>2</v>
      </c>
      <c r="I1370">
        <v>0</v>
      </c>
      <c r="J1370" t="s">
        <v>76</v>
      </c>
      <c r="K1370" t="s">
        <v>113</v>
      </c>
      <c r="L1370" t="s">
        <v>139</v>
      </c>
      <c r="M1370">
        <v>410000</v>
      </c>
    </row>
    <row r="1371" spans="1:13">
      <c r="A1371">
        <v>2005</v>
      </c>
      <c r="B1371" t="s">
        <v>150</v>
      </c>
      <c r="C1371" t="s">
        <v>60</v>
      </c>
      <c r="D1371" t="s">
        <v>49</v>
      </c>
      <c r="E1371" t="s">
        <v>62</v>
      </c>
      <c r="F1371">
        <v>38488</v>
      </c>
      <c r="G1371">
        <v>38491.658233056434</v>
      </c>
      <c r="H1371">
        <f>ROUND(Database[[#This Row],[VIAGEM]]-Database[[#This Row],[ORDEM]],0)</f>
        <v>4</v>
      </c>
      <c r="I1371">
        <v>0</v>
      </c>
      <c r="J1371" t="s">
        <v>78</v>
      </c>
      <c r="K1371" t="s">
        <v>100</v>
      </c>
      <c r="L1371" t="s">
        <v>81</v>
      </c>
      <c r="M1371">
        <v>1000</v>
      </c>
    </row>
    <row r="1372" spans="1:13">
      <c r="A1372">
        <v>2005</v>
      </c>
      <c r="B1372" t="s">
        <v>147</v>
      </c>
      <c r="C1372" t="s">
        <v>56</v>
      </c>
      <c r="D1372" t="s">
        <v>52</v>
      </c>
      <c r="E1372" t="s">
        <v>25</v>
      </c>
      <c r="F1372">
        <v>38514</v>
      </c>
      <c r="G1372">
        <v>38514.015381263598</v>
      </c>
      <c r="H1372">
        <f>ROUND(Database[[#This Row],[VIAGEM]]-Database[[#This Row],[ORDEM]],0)</f>
        <v>0</v>
      </c>
      <c r="I1372">
        <v>0</v>
      </c>
      <c r="J1372" t="s">
        <v>70</v>
      </c>
      <c r="K1372" t="s">
        <v>91</v>
      </c>
      <c r="L1372" t="s">
        <v>82</v>
      </c>
      <c r="M1372">
        <v>1000</v>
      </c>
    </row>
    <row r="1373" spans="1:13">
      <c r="A1373">
        <v>2005</v>
      </c>
      <c r="B1373" t="s">
        <v>153</v>
      </c>
      <c r="C1373" t="s">
        <v>63</v>
      </c>
      <c r="D1373" t="s">
        <v>46</v>
      </c>
      <c r="E1373" t="s">
        <v>59</v>
      </c>
      <c r="F1373">
        <v>38534</v>
      </c>
      <c r="G1373">
        <v>38539.64101042175</v>
      </c>
      <c r="H1373">
        <f>ROUND(Database[[#This Row],[VIAGEM]]-Database[[#This Row],[ORDEM]],0)</f>
        <v>6</v>
      </c>
      <c r="I1373">
        <v>1</v>
      </c>
      <c r="J1373" t="s">
        <v>74</v>
      </c>
      <c r="K1373" t="s">
        <v>98</v>
      </c>
      <c r="L1373" t="s">
        <v>83</v>
      </c>
      <c r="M1373">
        <v>300</v>
      </c>
    </row>
    <row r="1374" spans="1:13">
      <c r="A1374">
        <v>2005</v>
      </c>
      <c r="B1374" t="s">
        <v>146</v>
      </c>
      <c r="C1374" t="s">
        <v>59</v>
      </c>
      <c r="D1374" t="s">
        <v>50</v>
      </c>
      <c r="E1374" t="s">
        <v>25</v>
      </c>
      <c r="F1374">
        <v>38676</v>
      </c>
      <c r="G1374">
        <v>38682.865398791109</v>
      </c>
      <c r="H1374">
        <f>ROUND(Database[[#This Row],[VIAGEM]]-Database[[#This Row],[ORDEM]],0)</f>
        <v>7</v>
      </c>
      <c r="I1374">
        <v>1</v>
      </c>
      <c r="J1374" t="s">
        <v>136</v>
      </c>
      <c r="K1374" t="s">
        <v>95</v>
      </c>
      <c r="L1374" t="s">
        <v>83</v>
      </c>
      <c r="M1374">
        <v>500</v>
      </c>
    </row>
    <row r="1375" spans="1:13">
      <c r="A1375">
        <v>2005</v>
      </c>
      <c r="B1375" t="s">
        <v>150</v>
      </c>
      <c r="C1375" t="s">
        <v>59</v>
      </c>
      <c r="D1375" t="s">
        <v>50</v>
      </c>
      <c r="E1375" t="s">
        <v>56</v>
      </c>
      <c r="F1375">
        <v>38499</v>
      </c>
      <c r="G1375">
        <v>38503.335899264392</v>
      </c>
      <c r="H1375">
        <f>ROUND(Database[[#This Row],[VIAGEM]]-Database[[#This Row],[ORDEM]],0)</f>
        <v>4</v>
      </c>
      <c r="I1375">
        <v>1</v>
      </c>
      <c r="J1375" t="s">
        <v>74</v>
      </c>
      <c r="K1375" t="s">
        <v>97</v>
      </c>
      <c r="L1375" t="s">
        <v>83</v>
      </c>
      <c r="M1375">
        <v>200</v>
      </c>
    </row>
    <row r="1376" spans="1:13">
      <c r="A1376">
        <v>2005</v>
      </c>
      <c r="B1376" t="s">
        <v>145</v>
      </c>
      <c r="C1376" t="s">
        <v>56</v>
      </c>
      <c r="D1376" t="s">
        <v>52</v>
      </c>
      <c r="E1376" t="s">
        <v>61</v>
      </c>
      <c r="F1376">
        <v>38369</v>
      </c>
      <c r="G1376">
        <v>38369.025522209609</v>
      </c>
      <c r="H1376">
        <f>ROUND(Database[[#This Row],[VIAGEM]]-Database[[#This Row],[ORDEM]],0)</f>
        <v>0</v>
      </c>
      <c r="I1376">
        <v>0</v>
      </c>
      <c r="J1376" t="s">
        <v>71</v>
      </c>
      <c r="K1376" t="s">
        <v>103</v>
      </c>
      <c r="L1376" t="s">
        <v>84</v>
      </c>
      <c r="M1376">
        <v>77000</v>
      </c>
    </row>
    <row r="1377" spans="1:13">
      <c r="A1377">
        <v>2005</v>
      </c>
      <c r="B1377" t="s">
        <v>155</v>
      </c>
      <c r="C1377" t="s">
        <v>61</v>
      </c>
      <c r="D1377" t="s">
        <v>48</v>
      </c>
      <c r="E1377" t="s">
        <v>58</v>
      </c>
      <c r="F1377">
        <v>38602</v>
      </c>
      <c r="G1377">
        <v>38606.680985223655</v>
      </c>
      <c r="H1377">
        <f>ROUND(Database[[#This Row],[VIAGEM]]-Database[[#This Row],[ORDEM]],0)</f>
        <v>5</v>
      </c>
      <c r="I1377">
        <v>0</v>
      </c>
      <c r="J1377" t="s">
        <v>136</v>
      </c>
      <c r="K1377" t="s">
        <v>94</v>
      </c>
      <c r="L1377" t="s">
        <v>83</v>
      </c>
      <c r="M1377">
        <v>200</v>
      </c>
    </row>
    <row r="1378" spans="1:13">
      <c r="A1378">
        <v>2005</v>
      </c>
      <c r="B1378" t="s">
        <v>148</v>
      </c>
      <c r="C1378" t="s">
        <v>61</v>
      </c>
      <c r="D1378" t="s">
        <v>48</v>
      </c>
      <c r="E1378" t="s">
        <v>56</v>
      </c>
      <c r="F1378">
        <v>38687</v>
      </c>
      <c r="G1378">
        <v>38696.645951773949</v>
      </c>
      <c r="H1378">
        <f>ROUND(Database[[#This Row],[VIAGEM]]-Database[[#This Row],[ORDEM]],0)</f>
        <v>10</v>
      </c>
      <c r="I1378">
        <v>0</v>
      </c>
      <c r="J1378" t="s">
        <v>72</v>
      </c>
      <c r="K1378" t="s">
        <v>109</v>
      </c>
      <c r="L1378" t="s">
        <v>85</v>
      </c>
      <c r="M1378">
        <v>29000</v>
      </c>
    </row>
    <row r="1379" spans="1:13">
      <c r="A1379">
        <v>2005</v>
      </c>
      <c r="B1379" t="s">
        <v>153</v>
      </c>
      <c r="C1379" t="s">
        <v>25</v>
      </c>
      <c r="D1379" t="s">
        <v>45</v>
      </c>
      <c r="E1379" t="s">
        <v>60</v>
      </c>
      <c r="F1379">
        <v>38556</v>
      </c>
      <c r="G1379">
        <v>38557.090219164711</v>
      </c>
      <c r="H1379">
        <f>ROUND(Database[[#This Row],[VIAGEM]]-Database[[#This Row],[ORDEM]],0)</f>
        <v>1</v>
      </c>
      <c r="I1379">
        <v>1</v>
      </c>
      <c r="J1379" t="s">
        <v>72</v>
      </c>
      <c r="K1379" t="s">
        <v>111</v>
      </c>
      <c r="L1379" t="s">
        <v>85</v>
      </c>
      <c r="M1379">
        <v>19000</v>
      </c>
    </row>
    <row r="1380" spans="1:13">
      <c r="A1380">
        <v>2005</v>
      </c>
      <c r="B1380" t="s">
        <v>148</v>
      </c>
      <c r="C1380" t="s">
        <v>59</v>
      </c>
      <c r="D1380" t="s">
        <v>50</v>
      </c>
      <c r="E1380" t="s">
        <v>58</v>
      </c>
      <c r="F1380">
        <v>38709</v>
      </c>
      <c r="G1380">
        <v>38710.979812795515</v>
      </c>
      <c r="H1380">
        <f>ROUND(Database[[#This Row],[VIAGEM]]-Database[[#This Row],[ORDEM]],0)</f>
        <v>2</v>
      </c>
      <c r="I1380">
        <v>0</v>
      </c>
      <c r="J1380" t="s">
        <v>72</v>
      </c>
      <c r="K1380" t="s">
        <v>109</v>
      </c>
      <c r="L1380" t="s">
        <v>85</v>
      </c>
      <c r="M1380">
        <v>12000</v>
      </c>
    </row>
    <row r="1381" spans="1:13">
      <c r="A1381">
        <v>2005</v>
      </c>
      <c r="B1381" t="s">
        <v>146</v>
      </c>
      <c r="C1381" t="s">
        <v>58</v>
      </c>
      <c r="D1381" t="s">
        <v>105</v>
      </c>
      <c r="E1381" t="s">
        <v>60</v>
      </c>
      <c r="F1381">
        <v>38665</v>
      </c>
      <c r="G1381">
        <v>38673.16131650532</v>
      </c>
      <c r="H1381">
        <f>ROUND(Database[[#This Row],[VIAGEM]]-Database[[#This Row],[ORDEM]],0)</f>
        <v>8</v>
      </c>
      <c r="I1381">
        <v>1</v>
      </c>
      <c r="J1381" t="s">
        <v>72</v>
      </c>
      <c r="K1381" t="s">
        <v>109</v>
      </c>
      <c r="L1381" t="s">
        <v>85</v>
      </c>
      <c r="M1381">
        <v>31000</v>
      </c>
    </row>
    <row r="1382" spans="1:13">
      <c r="A1382">
        <v>2005</v>
      </c>
      <c r="B1382" t="s">
        <v>148</v>
      </c>
      <c r="C1382" t="s">
        <v>25</v>
      </c>
      <c r="D1382" t="s">
        <v>45</v>
      </c>
      <c r="E1382" t="s">
        <v>60</v>
      </c>
      <c r="F1382">
        <v>38691</v>
      </c>
      <c r="G1382">
        <v>38700.981027183545</v>
      </c>
      <c r="H1382">
        <f>ROUND(Database[[#This Row],[VIAGEM]]-Database[[#This Row],[ORDEM]],0)</f>
        <v>10</v>
      </c>
      <c r="I1382">
        <v>1</v>
      </c>
      <c r="J1382" t="s">
        <v>73</v>
      </c>
      <c r="K1382" t="s">
        <v>108</v>
      </c>
      <c r="L1382" t="s">
        <v>83</v>
      </c>
      <c r="M1382">
        <v>100</v>
      </c>
    </row>
    <row r="1383" spans="1:13">
      <c r="A1383">
        <v>2005</v>
      </c>
      <c r="B1383" t="s">
        <v>151</v>
      </c>
      <c r="C1383" t="s">
        <v>25</v>
      </c>
      <c r="D1383" t="s">
        <v>45</v>
      </c>
      <c r="E1383" t="s">
        <v>63</v>
      </c>
      <c r="F1383">
        <v>38436</v>
      </c>
      <c r="G1383">
        <v>38445.193990570784</v>
      </c>
      <c r="H1383">
        <f>ROUND(Database[[#This Row],[VIAGEM]]-Database[[#This Row],[ORDEM]],0)</f>
        <v>9</v>
      </c>
      <c r="I1383">
        <v>0</v>
      </c>
      <c r="J1383" t="s">
        <v>70</v>
      </c>
      <c r="K1383" t="s">
        <v>91</v>
      </c>
      <c r="L1383" t="s">
        <v>82</v>
      </c>
      <c r="M1383">
        <v>3000</v>
      </c>
    </row>
    <row r="1384" spans="1:13">
      <c r="A1384">
        <v>2005</v>
      </c>
      <c r="B1384" t="s">
        <v>148</v>
      </c>
      <c r="C1384" t="s">
        <v>57</v>
      </c>
      <c r="D1384" t="s">
        <v>51</v>
      </c>
      <c r="E1384" t="s">
        <v>62</v>
      </c>
      <c r="F1384">
        <v>38699</v>
      </c>
      <c r="G1384">
        <v>38699.784347287663</v>
      </c>
      <c r="H1384">
        <f>ROUND(Database[[#This Row],[VIAGEM]]-Database[[#This Row],[ORDEM]],0)</f>
        <v>1</v>
      </c>
      <c r="I1384">
        <v>0</v>
      </c>
      <c r="J1384" t="s">
        <v>70</v>
      </c>
      <c r="K1384" t="s">
        <v>91</v>
      </c>
      <c r="L1384" t="s">
        <v>82</v>
      </c>
      <c r="M1384">
        <v>5000</v>
      </c>
    </row>
    <row r="1385" spans="1:13">
      <c r="A1385">
        <v>2005</v>
      </c>
      <c r="B1385" t="s">
        <v>152</v>
      </c>
      <c r="C1385" t="s">
        <v>63</v>
      </c>
      <c r="D1385" t="s">
        <v>46</v>
      </c>
      <c r="E1385" t="s">
        <v>58</v>
      </c>
      <c r="F1385">
        <v>38627</v>
      </c>
      <c r="G1385">
        <v>38636.970138322773</v>
      </c>
      <c r="H1385">
        <f>ROUND(Database[[#This Row],[VIAGEM]]-Database[[#This Row],[ORDEM]],0)</f>
        <v>10</v>
      </c>
      <c r="I1385">
        <v>0</v>
      </c>
      <c r="J1385" t="s">
        <v>72</v>
      </c>
      <c r="K1385" t="s">
        <v>109</v>
      </c>
      <c r="L1385" t="s">
        <v>85</v>
      </c>
      <c r="M1385">
        <v>10000</v>
      </c>
    </row>
    <row r="1386" spans="1:13">
      <c r="A1386">
        <v>2005</v>
      </c>
      <c r="B1386" t="s">
        <v>156</v>
      </c>
      <c r="C1386" t="s">
        <v>57</v>
      </c>
      <c r="D1386" t="s">
        <v>51</v>
      </c>
      <c r="E1386" t="s">
        <v>25</v>
      </c>
      <c r="F1386">
        <v>38461</v>
      </c>
      <c r="G1386">
        <v>38469.836839917858</v>
      </c>
      <c r="H1386">
        <f>ROUND(Database[[#This Row],[VIAGEM]]-Database[[#This Row],[ORDEM]],0)</f>
        <v>9</v>
      </c>
      <c r="I1386">
        <v>0</v>
      </c>
      <c r="J1386" t="s">
        <v>136</v>
      </c>
      <c r="K1386" t="s">
        <v>94</v>
      </c>
      <c r="L1386" t="s">
        <v>83</v>
      </c>
      <c r="M1386">
        <v>200</v>
      </c>
    </row>
    <row r="1387" spans="1:13">
      <c r="A1387">
        <v>2005</v>
      </c>
      <c r="B1387" t="s">
        <v>155</v>
      </c>
      <c r="C1387" t="s">
        <v>57</v>
      </c>
      <c r="D1387" t="s">
        <v>51</v>
      </c>
      <c r="E1387" t="s">
        <v>59</v>
      </c>
      <c r="F1387">
        <v>38607</v>
      </c>
      <c r="G1387">
        <v>38610.196100598878</v>
      </c>
      <c r="H1387">
        <f>ROUND(Database[[#This Row],[VIAGEM]]-Database[[#This Row],[ORDEM]],0)</f>
        <v>3</v>
      </c>
      <c r="I1387">
        <v>0</v>
      </c>
      <c r="J1387" t="s">
        <v>74</v>
      </c>
      <c r="K1387" t="s">
        <v>98</v>
      </c>
      <c r="L1387" t="s">
        <v>83</v>
      </c>
      <c r="M1387">
        <v>500</v>
      </c>
    </row>
    <row r="1388" spans="1:13">
      <c r="A1388">
        <v>2005</v>
      </c>
      <c r="B1388" t="s">
        <v>152</v>
      </c>
      <c r="C1388" t="s">
        <v>60</v>
      </c>
      <c r="D1388" t="s">
        <v>49</v>
      </c>
      <c r="E1388" t="s">
        <v>61</v>
      </c>
      <c r="F1388">
        <v>38626</v>
      </c>
      <c r="G1388">
        <v>38635.504631289121</v>
      </c>
      <c r="H1388">
        <f>ROUND(Database[[#This Row],[VIAGEM]]-Database[[#This Row],[ORDEM]],0)</f>
        <v>10</v>
      </c>
      <c r="I1388">
        <v>1</v>
      </c>
      <c r="J1388" t="s">
        <v>70</v>
      </c>
      <c r="K1388" t="s">
        <v>92</v>
      </c>
      <c r="L1388" t="s">
        <v>82</v>
      </c>
      <c r="M1388">
        <v>4000</v>
      </c>
    </row>
    <row r="1389" spans="1:13">
      <c r="A1389">
        <v>2005</v>
      </c>
      <c r="B1389" t="s">
        <v>148</v>
      </c>
      <c r="C1389" t="s">
        <v>58</v>
      </c>
      <c r="D1389" t="s">
        <v>105</v>
      </c>
      <c r="E1389" t="s">
        <v>62</v>
      </c>
      <c r="F1389">
        <v>38692</v>
      </c>
      <c r="G1389">
        <v>38699.760426716042</v>
      </c>
      <c r="H1389">
        <f>ROUND(Database[[#This Row],[VIAGEM]]-Database[[#This Row],[ORDEM]],0)</f>
        <v>8</v>
      </c>
      <c r="I1389">
        <v>1</v>
      </c>
      <c r="J1389" t="s">
        <v>71</v>
      </c>
      <c r="K1389" t="s">
        <v>103</v>
      </c>
      <c r="L1389" t="s">
        <v>84</v>
      </c>
      <c r="M1389">
        <v>75000</v>
      </c>
    </row>
    <row r="1390" spans="1:13">
      <c r="A1390">
        <v>2005</v>
      </c>
      <c r="B1390" t="s">
        <v>152</v>
      </c>
      <c r="C1390" t="s">
        <v>25</v>
      </c>
      <c r="D1390" t="s">
        <v>45</v>
      </c>
      <c r="E1390" t="s">
        <v>57</v>
      </c>
      <c r="F1390">
        <v>38646</v>
      </c>
      <c r="G1390">
        <v>38651.039278662392</v>
      </c>
      <c r="H1390">
        <f>ROUND(Database[[#This Row],[VIAGEM]]-Database[[#This Row],[ORDEM]],0)</f>
        <v>5</v>
      </c>
      <c r="I1390">
        <v>1</v>
      </c>
      <c r="J1390" t="s">
        <v>136</v>
      </c>
      <c r="K1390" t="s">
        <v>94</v>
      </c>
      <c r="L1390" t="s">
        <v>83</v>
      </c>
      <c r="M1390">
        <v>200</v>
      </c>
    </row>
    <row r="1391" spans="1:13">
      <c r="A1391">
        <v>2005</v>
      </c>
      <c r="B1391" t="s">
        <v>153</v>
      </c>
      <c r="C1391" t="s">
        <v>59</v>
      </c>
      <c r="D1391" t="s">
        <v>50</v>
      </c>
      <c r="E1391" t="s">
        <v>61</v>
      </c>
      <c r="F1391">
        <v>38546</v>
      </c>
      <c r="G1391">
        <v>38548.240916918607</v>
      </c>
      <c r="H1391">
        <f>ROUND(Database[[#This Row],[VIAGEM]]-Database[[#This Row],[ORDEM]],0)</f>
        <v>2</v>
      </c>
      <c r="I1391">
        <v>0</v>
      </c>
      <c r="J1391" t="s">
        <v>71</v>
      </c>
      <c r="K1391" t="s">
        <v>102</v>
      </c>
      <c r="L1391" t="s">
        <v>84</v>
      </c>
      <c r="M1391">
        <v>66000</v>
      </c>
    </row>
    <row r="1392" spans="1:13">
      <c r="A1392">
        <v>2005</v>
      </c>
      <c r="B1392" t="s">
        <v>152</v>
      </c>
      <c r="C1392" t="s">
        <v>59</v>
      </c>
      <c r="D1392" t="s">
        <v>50</v>
      </c>
      <c r="E1392" t="s">
        <v>58</v>
      </c>
      <c r="F1392">
        <v>38640</v>
      </c>
      <c r="G1392">
        <v>38648.068886056884</v>
      </c>
      <c r="H1392">
        <f>ROUND(Database[[#This Row],[VIAGEM]]-Database[[#This Row],[ORDEM]],0)</f>
        <v>8</v>
      </c>
      <c r="I1392">
        <v>1</v>
      </c>
      <c r="J1392" t="s">
        <v>73</v>
      </c>
      <c r="K1392" t="s">
        <v>106</v>
      </c>
      <c r="L1392" t="s">
        <v>83</v>
      </c>
      <c r="M1392">
        <v>200</v>
      </c>
    </row>
    <row r="1393" spans="1:13">
      <c r="A1393">
        <v>2005</v>
      </c>
      <c r="B1393" t="s">
        <v>155</v>
      </c>
      <c r="C1393" t="s">
        <v>58</v>
      </c>
      <c r="D1393" t="s">
        <v>105</v>
      </c>
      <c r="E1393" t="s">
        <v>61</v>
      </c>
      <c r="F1393">
        <v>38610</v>
      </c>
      <c r="G1393">
        <v>38613.054350604216</v>
      </c>
      <c r="H1393">
        <f>ROUND(Database[[#This Row],[VIAGEM]]-Database[[#This Row],[ORDEM]],0)</f>
        <v>3</v>
      </c>
      <c r="I1393">
        <v>1</v>
      </c>
      <c r="J1393" t="s">
        <v>74</v>
      </c>
      <c r="K1393" t="s">
        <v>98</v>
      </c>
      <c r="L1393" t="s">
        <v>83</v>
      </c>
      <c r="M1393">
        <v>500</v>
      </c>
    </row>
    <row r="1394" spans="1:13">
      <c r="A1394">
        <v>2005</v>
      </c>
      <c r="B1394" t="s">
        <v>145</v>
      </c>
      <c r="C1394" t="s">
        <v>61</v>
      </c>
      <c r="D1394" t="s">
        <v>48</v>
      </c>
      <c r="E1394" t="s">
        <v>25</v>
      </c>
      <c r="F1394">
        <v>38353</v>
      </c>
      <c r="G1394">
        <v>38358.623469832004</v>
      </c>
      <c r="H1394">
        <f>ROUND(Database[[#This Row],[VIAGEM]]-Database[[#This Row],[ORDEM]],0)</f>
        <v>6</v>
      </c>
      <c r="I1394">
        <v>1</v>
      </c>
      <c r="J1394" t="s">
        <v>72</v>
      </c>
      <c r="K1394" t="s">
        <v>109</v>
      </c>
      <c r="L1394" t="s">
        <v>85</v>
      </c>
      <c r="M1394">
        <v>30000</v>
      </c>
    </row>
    <row r="1395" spans="1:13">
      <c r="A1395">
        <v>2005</v>
      </c>
      <c r="B1395" t="s">
        <v>150</v>
      </c>
      <c r="C1395" t="s">
        <v>59</v>
      </c>
      <c r="D1395" t="s">
        <v>50</v>
      </c>
      <c r="E1395" t="s">
        <v>62</v>
      </c>
      <c r="F1395">
        <v>38488</v>
      </c>
      <c r="G1395">
        <v>38492.167424988045</v>
      </c>
      <c r="H1395">
        <f>ROUND(Database[[#This Row],[VIAGEM]]-Database[[#This Row],[ORDEM]],0)</f>
        <v>4</v>
      </c>
      <c r="I1395">
        <v>1</v>
      </c>
      <c r="J1395" t="s">
        <v>80</v>
      </c>
      <c r="K1395" t="s">
        <v>89</v>
      </c>
      <c r="L1395" t="s">
        <v>81</v>
      </c>
      <c r="M1395">
        <v>500</v>
      </c>
    </row>
    <row r="1396" spans="1:13">
      <c r="A1396">
        <v>2005</v>
      </c>
      <c r="B1396" t="s">
        <v>145</v>
      </c>
      <c r="C1396" t="s">
        <v>25</v>
      </c>
      <c r="D1396" t="s">
        <v>45</v>
      </c>
      <c r="E1396" t="s">
        <v>57</v>
      </c>
      <c r="F1396">
        <v>38356</v>
      </c>
      <c r="G1396">
        <v>38357.731335424796</v>
      </c>
      <c r="H1396">
        <f>ROUND(Database[[#This Row],[VIAGEM]]-Database[[#This Row],[ORDEM]],0)</f>
        <v>2</v>
      </c>
      <c r="I1396">
        <v>1</v>
      </c>
      <c r="J1396" t="s">
        <v>72</v>
      </c>
      <c r="K1396" t="s">
        <v>109</v>
      </c>
      <c r="L1396" t="s">
        <v>85</v>
      </c>
      <c r="M1396">
        <v>31000</v>
      </c>
    </row>
    <row r="1397" spans="1:13">
      <c r="A1397">
        <v>2005</v>
      </c>
      <c r="B1397" t="s">
        <v>149</v>
      </c>
      <c r="C1397" t="s">
        <v>57</v>
      </c>
      <c r="D1397" t="s">
        <v>51</v>
      </c>
      <c r="E1397" t="s">
        <v>58</v>
      </c>
      <c r="F1397">
        <v>38582</v>
      </c>
      <c r="G1397">
        <v>38585.476045042422</v>
      </c>
      <c r="H1397">
        <f>ROUND(Database[[#This Row],[VIAGEM]]-Database[[#This Row],[ORDEM]],0)</f>
        <v>3</v>
      </c>
      <c r="I1397">
        <v>1</v>
      </c>
      <c r="J1397" t="s">
        <v>70</v>
      </c>
      <c r="K1397" t="s">
        <v>92</v>
      </c>
      <c r="L1397" t="s">
        <v>82</v>
      </c>
      <c r="M1397">
        <v>5000</v>
      </c>
    </row>
    <row r="1398" spans="1:13">
      <c r="A1398">
        <v>2005</v>
      </c>
      <c r="B1398" t="s">
        <v>153</v>
      </c>
      <c r="C1398" t="s">
        <v>62</v>
      </c>
      <c r="D1398" t="s">
        <v>47</v>
      </c>
      <c r="E1398" t="s">
        <v>63</v>
      </c>
      <c r="F1398">
        <v>38544</v>
      </c>
      <c r="G1398">
        <v>38550.267256602056</v>
      </c>
      <c r="H1398">
        <f>ROUND(Database[[#This Row],[VIAGEM]]-Database[[#This Row],[ORDEM]],0)</f>
        <v>6</v>
      </c>
      <c r="I1398">
        <v>1</v>
      </c>
      <c r="J1398" t="s">
        <v>72</v>
      </c>
      <c r="K1398" t="s">
        <v>111</v>
      </c>
      <c r="L1398" t="s">
        <v>85</v>
      </c>
      <c r="M1398">
        <v>10000</v>
      </c>
    </row>
    <row r="1399" spans="1:13">
      <c r="A1399">
        <v>2005</v>
      </c>
      <c r="B1399" t="s">
        <v>151</v>
      </c>
      <c r="C1399" t="s">
        <v>62</v>
      </c>
      <c r="D1399" t="s">
        <v>47</v>
      </c>
      <c r="E1399" t="s">
        <v>58</v>
      </c>
      <c r="F1399">
        <v>38418</v>
      </c>
      <c r="G1399">
        <v>38424.478087626347</v>
      </c>
      <c r="H1399">
        <f>ROUND(Database[[#This Row],[VIAGEM]]-Database[[#This Row],[ORDEM]],0)</f>
        <v>6</v>
      </c>
      <c r="I1399">
        <v>0</v>
      </c>
      <c r="J1399" t="s">
        <v>136</v>
      </c>
      <c r="K1399" t="s">
        <v>94</v>
      </c>
      <c r="L1399" t="s">
        <v>83</v>
      </c>
      <c r="M1399">
        <v>400</v>
      </c>
    </row>
    <row r="1400" spans="1:13">
      <c r="A1400">
        <v>2005</v>
      </c>
      <c r="B1400" t="s">
        <v>153</v>
      </c>
      <c r="C1400" t="s">
        <v>60</v>
      </c>
      <c r="D1400" t="s">
        <v>49</v>
      </c>
      <c r="E1400" t="s">
        <v>62</v>
      </c>
      <c r="F1400">
        <v>38564</v>
      </c>
      <c r="G1400">
        <v>38567.516802859383</v>
      </c>
      <c r="H1400">
        <f>ROUND(Database[[#This Row],[VIAGEM]]-Database[[#This Row],[ORDEM]],0)</f>
        <v>4</v>
      </c>
      <c r="I1400">
        <v>1</v>
      </c>
      <c r="J1400" t="s">
        <v>72</v>
      </c>
      <c r="K1400" t="s">
        <v>111</v>
      </c>
      <c r="L1400" t="s">
        <v>85</v>
      </c>
      <c r="M1400">
        <v>36000</v>
      </c>
    </row>
    <row r="1401" spans="1:13">
      <c r="A1401">
        <v>2005</v>
      </c>
      <c r="B1401" t="s">
        <v>145</v>
      </c>
      <c r="C1401" t="s">
        <v>59</v>
      </c>
      <c r="D1401" t="s">
        <v>50</v>
      </c>
      <c r="E1401" t="s">
        <v>62</v>
      </c>
      <c r="F1401">
        <v>38361</v>
      </c>
      <c r="G1401">
        <v>38362.97365969111</v>
      </c>
      <c r="H1401">
        <f>ROUND(Database[[#This Row],[VIAGEM]]-Database[[#This Row],[ORDEM]],0)</f>
        <v>2</v>
      </c>
      <c r="I1401">
        <v>1</v>
      </c>
      <c r="J1401" t="s">
        <v>72</v>
      </c>
      <c r="K1401" t="s">
        <v>109</v>
      </c>
      <c r="L1401" t="s">
        <v>85</v>
      </c>
      <c r="M1401">
        <v>29000</v>
      </c>
    </row>
    <row r="1402" spans="1:13">
      <c r="A1402">
        <v>2005</v>
      </c>
      <c r="B1402" t="s">
        <v>146</v>
      </c>
      <c r="C1402" t="s">
        <v>62</v>
      </c>
      <c r="D1402" t="s">
        <v>47</v>
      </c>
      <c r="E1402" t="s">
        <v>56</v>
      </c>
      <c r="F1402">
        <v>38665</v>
      </c>
      <c r="G1402">
        <v>38672.091838378525</v>
      </c>
      <c r="H1402">
        <f>ROUND(Database[[#This Row],[VIAGEM]]-Database[[#This Row],[ORDEM]],0)</f>
        <v>7</v>
      </c>
      <c r="I1402">
        <v>1</v>
      </c>
      <c r="J1402" t="s">
        <v>136</v>
      </c>
      <c r="K1402" t="s">
        <v>95</v>
      </c>
      <c r="L1402" t="s">
        <v>83</v>
      </c>
      <c r="M1402">
        <v>100</v>
      </c>
    </row>
    <row r="1403" spans="1:13">
      <c r="A1403">
        <v>2005</v>
      </c>
      <c r="B1403" t="s">
        <v>148</v>
      </c>
      <c r="C1403" t="s">
        <v>58</v>
      </c>
      <c r="D1403" t="s">
        <v>105</v>
      </c>
      <c r="E1403" t="s">
        <v>63</v>
      </c>
      <c r="F1403">
        <v>38694</v>
      </c>
      <c r="G1403">
        <v>38696.450785052046</v>
      </c>
      <c r="H1403">
        <f>ROUND(Database[[#This Row],[VIAGEM]]-Database[[#This Row],[ORDEM]],0)</f>
        <v>2</v>
      </c>
      <c r="I1403">
        <v>1</v>
      </c>
      <c r="J1403" t="s">
        <v>136</v>
      </c>
      <c r="K1403" t="s">
        <v>93</v>
      </c>
      <c r="L1403" t="s">
        <v>83</v>
      </c>
      <c r="M1403">
        <v>300</v>
      </c>
    </row>
    <row r="1404" spans="1:13">
      <c r="A1404">
        <v>2005</v>
      </c>
      <c r="B1404" t="s">
        <v>145</v>
      </c>
      <c r="C1404" t="s">
        <v>63</v>
      </c>
      <c r="D1404" t="s">
        <v>46</v>
      </c>
      <c r="E1404" t="s">
        <v>62</v>
      </c>
      <c r="F1404">
        <v>38373</v>
      </c>
      <c r="G1404">
        <v>38375.64999614215</v>
      </c>
      <c r="H1404">
        <f>ROUND(Database[[#This Row],[VIAGEM]]-Database[[#This Row],[ORDEM]],0)</f>
        <v>3</v>
      </c>
      <c r="I1404">
        <v>1</v>
      </c>
      <c r="J1404" t="s">
        <v>71</v>
      </c>
      <c r="K1404" t="s">
        <v>103</v>
      </c>
      <c r="L1404" t="s">
        <v>84</v>
      </c>
      <c r="M1404">
        <v>92000</v>
      </c>
    </row>
    <row r="1405" spans="1:13">
      <c r="A1405">
        <v>2005</v>
      </c>
      <c r="B1405" t="s">
        <v>149</v>
      </c>
      <c r="C1405" t="s">
        <v>25</v>
      </c>
      <c r="D1405" t="s">
        <v>45</v>
      </c>
      <c r="E1405" t="s">
        <v>59</v>
      </c>
      <c r="F1405">
        <v>38565</v>
      </c>
      <c r="G1405">
        <v>38572.307053353281</v>
      </c>
      <c r="H1405">
        <f>ROUND(Database[[#This Row],[VIAGEM]]-Database[[#This Row],[ORDEM]],0)</f>
        <v>7</v>
      </c>
      <c r="I1405">
        <v>0</v>
      </c>
      <c r="J1405" t="s">
        <v>73</v>
      </c>
      <c r="K1405" t="s">
        <v>107</v>
      </c>
      <c r="L1405" t="s">
        <v>83</v>
      </c>
      <c r="M1405">
        <v>300</v>
      </c>
    </row>
    <row r="1406" spans="1:13">
      <c r="A1406">
        <v>2005</v>
      </c>
      <c r="B1406" t="s">
        <v>145</v>
      </c>
      <c r="C1406" t="s">
        <v>61</v>
      </c>
      <c r="D1406" t="s">
        <v>48</v>
      </c>
      <c r="E1406" t="s">
        <v>57</v>
      </c>
      <c r="F1406">
        <v>38357</v>
      </c>
      <c r="G1406">
        <v>38366.350782698202</v>
      </c>
      <c r="H1406">
        <f>ROUND(Database[[#This Row],[VIAGEM]]-Database[[#This Row],[ORDEM]],0)</f>
        <v>9</v>
      </c>
      <c r="I1406">
        <v>1</v>
      </c>
      <c r="J1406" t="s">
        <v>136</v>
      </c>
      <c r="K1406" t="s">
        <v>93</v>
      </c>
      <c r="L1406" t="s">
        <v>83</v>
      </c>
      <c r="M1406">
        <v>200</v>
      </c>
    </row>
    <row r="1407" spans="1:13">
      <c r="A1407">
        <v>2005</v>
      </c>
      <c r="B1407" t="s">
        <v>145</v>
      </c>
      <c r="C1407" t="s">
        <v>59</v>
      </c>
      <c r="D1407" t="s">
        <v>50</v>
      </c>
      <c r="E1407" t="s">
        <v>57</v>
      </c>
      <c r="F1407">
        <v>38368</v>
      </c>
      <c r="G1407">
        <v>38369.745989254261</v>
      </c>
      <c r="H1407">
        <f>ROUND(Database[[#This Row],[VIAGEM]]-Database[[#This Row],[ORDEM]],0)</f>
        <v>2</v>
      </c>
      <c r="I1407">
        <v>0</v>
      </c>
      <c r="J1407" t="s">
        <v>136</v>
      </c>
      <c r="K1407" t="s">
        <v>94</v>
      </c>
      <c r="L1407" t="s">
        <v>83</v>
      </c>
      <c r="M1407">
        <v>200</v>
      </c>
    </row>
    <row r="1408" spans="1:13">
      <c r="A1408">
        <v>2005</v>
      </c>
      <c r="B1408" t="s">
        <v>153</v>
      </c>
      <c r="C1408" t="s">
        <v>58</v>
      </c>
      <c r="D1408" t="s">
        <v>105</v>
      </c>
      <c r="E1408" t="s">
        <v>57</v>
      </c>
      <c r="F1408">
        <v>38559</v>
      </c>
      <c r="G1408">
        <v>38563.379824222255</v>
      </c>
      <c r="H1408">
        <f>ROUND(Database[[#This Row],[VIAGEM]]-Database[[#This Row],[ORDEM]],0)</f>
        <v>4</v>
      </c>
      <c r="I1408">
        <v>0</v>
      </c>
      <c r="J1408" t="s">
        <v>71</v>
      </c>
      <c r="K1408" t="s">
        <v>103</v>
      </c>
      <c r="L1408" t="s">
        <v>84</v>
      </c>
      <c r="M1408">
        <v>68000</v>
      </c>
    </row>
    <row r="1409" spans="1:13">
      <c r="A1409">
        <v>2005</v>
      </c>
      <c r="B1409" t="s">
        <v>148</v>
      </c>
      <c r="C1409" t="s">
        <v>62</v>
      </c>
      <c r="D1409" t="s">
        <v>47</v>
      </c>
      <c r="E1409" t="s">
        <v>57</v>
      </c>
      <c r="F1409">
        <v>38352</v>
      </c>
      <c r="G1409">
        <v>38352.777971022777</v>
      </c>
      <c r="H1409">
        <f>ROUND(Database[[#This Row],[VIAGEM]]-Database[[#This Row],[ORDEM]],0)</f>
        <v>1</v>
      </c>
      <c r="I1409">
        <v>0</v>
      </c>
      <c r="J1409" t="s">
        <v>136</v>
      </c>
      <c r="K1409" t="s">
        <v>94</v>
      </c>
      <c r="L1409" t="s">
        <v>83</v>
      </c>
      <c r="M1409">
        <v>100</v>
      </c>
    </row>
    <row r="1410" spans="1:13">
      <c r="A1410">
        <v>2005</v>
      </c>
      <c r="B1410" t="s">
        <v>153</v>
      </c>
      <c r="C1410" t="s">
        <v>25</v>
      </c>
      <c r="D1410" t="s">
        <v>45</v>
      </c>
      <c r="E1410" t="s">
        <v>61</v>
      </c>
      <c r="F1410">
        <v>38550</v>
      </c>
      <c r="G1410">
        <v>38555.78814634843</v>
      </c>
      <c r="H1410">
        <f>ROUND(Database[[#This Row],[VIAGEM]]-Database[[#This Row],[ORDEM]],0)</f>
        <v>6</v>
      </c>
      <c r="I1410">
        <v>1</v>
      </c>
      <c r="J1410" t="s">
        <v>80</v>
      </c>
      <c r="K1410" t="s">
        <v>89</v>
      </c>
      <c r="L1410" t="s">
        <v>81</v>
      </c>
      <c r="M1410">
        <v>500</v>
      </c>
    </row>
    <row r="1411" spans="1:13">
      <c r="A1411">
        <v>2005</v>
      </c>
      <c r="B1411" t="s">
        <v>147</v>
      </c>
      <c r="C1411" t="s">
        <v>62</v>
      </c>
      <c r="D1411" t="s">
        <v>47</v>
      </c>
      <c r="E1411" t="s">
        <v>63</v>
      </c>
      <c r="F1411">
        <v>38514</v>
      </c>
      <c r="G1411">
        <v>38519.27071762619</v>
      </c>
      <c r="H1411">
        <f>ROUND(Database[[#This Row],[VIAGEM]]-Database[[#This Row],[ORDEM]],0)</f>
        <v>5</v>
      </c>
      <c r="I1411">
        <v>0</v>
      </c>
      <c r="J1411" t="s">
        <v>76</v>
      </c>
      <c r="K1411" t="s">
        <v>113</v>
      </c>
      <c r="L1411" t="s">
        <v>139</v>
      </c>
      <c r="M1411">
        <v>1410000</v>
      </c>
    </row>
    <row r="1412" spans="1:13">
      <c r="A1412">
        <v>2005</v>
      </c>
      <c r="B1412" t="s">
        <v>145</v>
      </c>
      <c r="C1412" t="s">
        <v>61</v>
      </c>
      <c r="D1412" t="s">
        <v>48</v>
      </c>
      <c r="E1412" t="s">
        <v>25</v>
      </c>
      <c r="F1412">
        <v>38356</v>
      </c>
      <c r="G1412">
        <v>38363.841255301821</v>
      </c>
      <c r="H1412">
        <f>ROUND(Database[[#This Row],[VIAGEM]]-Database[[#This Row],[ORDEM]],0)</f>
        <v>8</v>
      </c>
      <c r="I1412">
        <v>1</v>
      </c>
      <c r="J1412" t="s">
        <v>73</v>
      </c>
      <c r="K1412" t="s">
        <v>108</v>
      </c>
      <c r="L1412" t="s">
        <v>83</v>
      </c>
      <c r="M1412">
        <v>200</v>
      </c>
    </row>
    <row r="1413" spans="1:13">
      <c r="A1413">
        <v>2005</v>
      </c>
      <c r="B1413" t="s">
        <v>145</v>
      </c>
      <c r="C1413" t="s">
        <v>57</v>
      </c>
      <c r="D1413" t="s">
        <v>51</v>
      </c>
      <c r="E1413" t="s">
        <v>63</v>
      </c>
      <c r="F1413">
        <v>38358</v>
      </c>
      <c r="G1413">
        <v>38360.240417919769</v>
      </c>
      <c r="H1413">
        <f>ROUND(Database[[#This Row],[VIAGEM]]-Database[[#This Row],[ORDEM]],0)</f>
        <v>2</v>
      </c>
      <c r="I1413">
        <v>1</v>
      </c>
      <c r="J1413" t="s">
        <v>70</v>
      </c>
      <c r="K1413" t="s">
        <v>91</v>
      </c>
      <c r="L1413" t="s">
        <v>82</v>
      </c>
      <c r="M1413">
        <v>1000</v>
      </c>
    </row>
    <row r="1414" spans="1:13">
      <c r="A1414">
        <v>2005</v>
      </c>
      <c r="B1414" t="s">
        <v>147</v>
      </c>
      <c r="C1414" t="s">
        <v>59</v>
      </c>
      <c r="D1414" t="s">
        <v>50</v>
      </c>
      <c r="E1414" t="s">
        <v>62</v>
      </c>
      <c r="F1414">
        <v>38516</v>
      </c>
      <c r="G1414">
        <v>38522.807126567619</v>
      </c>
      <c r="H1414">
        <f>ROUND(Database[[#This Row],[VIAGEM]]-Database[[#This Row],[ORDEM]],0)</f>
        <v>7</v>
      </c>
      <c r="I1414">
        <v>0</v>
      </c>
      <c r="J1414" t="s">
        <v>73</v>
      </c>
      <c r="K1414" t="s">
        <v>106</v>
      </c>
      <c r="L1414" t="s">
        <v>83</v>
      </c>
      <c r="M1414">
        <v>300</v>
      </c>
    </row>
    <row r="1415" spans="1:13">
      <c r="A1415">
        <v>2005</v>
      </c>
      <c r="B1415" t="s">
        <v>152</v>
      </c>
      <c r="C1415" t="s">
        <v>63</v>
      </c>
      <c r="D1415" t="s">
        <v>46</v>
      </c>
      <c r="E1415" t="s">
        <v>58</v>
      </c>
      <c r="F1415">
        <v>38652</v>
      </c>
      <c r="G1415">
        <v>38660.001374355677</v>
      </c>
      <c r="H1415">
        <f>ROUND(Database[[#This Row],[VIAGEM]]-Database[[#This Row],[ORDEM]],0)</f>
        <v>8</v>
      </c>
      <c r="I1415">
        <v>0</v>
      </c>
      <c r="J1415" t="s">
        <v>80</v>
      </c>
      <c r="K1415" t="s">
        <v>87</v>
      </c>
      <c r="L1415" t="s">
        <v>138</v>
      </c>
      <c r="M1415">
        <v>10</v>
      </c>
    </row>
    <row r="1416" spans="1:13">
      <c r="A1416">
        <v>2005</v>
      </c>
      <c r="B1416" t="s">
        <v>145</v>
      </c>
      <c r="C1416" t="s">
        <v>63</v>
      </c>
      <c r="D1416" t="s">
        <v>46</v>
      </c>
      <c r="E1416" t="s">
        <v>25</v>
      </c>
      <c r="F1416">
        <v>38376</v>
      </c>
      <c r="G1416">
        <v>38376.94826130812</v>
      </c>
      <c r="H1416">
        <f>ROUND(Database[[#This Row],[VIAGEM]]-Database[[#This Row],[ORDEM]],0)</f>
        <v>1</v>
      </c>
      <c r="I1416">
        <v>0</v>
      </c>
      <c r="J1416" t="s">
        <v>70</v>
      </c>
      <c r="K1416" t="s">
        <v>90</v>
      </c>
      <c r="L1416" t="s">
        <v>82</v>
      </c>
      <c r="M1416">
        <v>3000</v>
      </c>
    </row>
    <row r="1417" spans="1:13">
      <c r="A1417">
        <v>2005</v>
      </c>
      <c r="B1417" t="s">
        <v>145</v>
      </c>
      <c r="C1417" t="s">
        <v>57</v>
      </c>
      <c r="D1417" t="s">
        <v>51</v>
      </c>
      <c r="E1417" t="s">
        <v>58</v>
      </c>
      <c r="F1417">
        <v>38378</v>
      </c>
      <c r="G1417">
        <v>38384.10643405687</v>
      </c>
      <c r="H1417">
        <f>ROUND(Database[[#This Row],[VIAGEM]]-Database[[#This Row],[ORDEM]],0)</f>
        <v>6</v>
      </c>
      <c r="I1417">
        <v>0</v>
      </c>
      <c r="J1417" t="s">
        <v>73</v>
      </c>
      <c r="K1417" t="s">
        <v>106</v>
      </c>
      <c r="L1417" t="s">
        <v>83</v>
      </c>
      <c r="M1417">
        <v>500</v>
      </c>
    </row>
    <row r="1418" spans="1:13">
      <c r="A1418">
        <v>2005</v>
      </c>
      <c r="B1418" t="s">
        <v>146</v>
      </c>
      <c r="C1418" t="s">
        <v>62</v>
      </c>
      <c r="D1418" t="s">
        <v>47</v>
      </c>
      <c r="E1418" t="s">
        <v>61</v>
      </c>
      <c r="F1418">
        <v>38678</v>
      </c>
      <c r="G1418">
        <v>38681.893536459676</v>
      </c>
      <c r="H1418">
        <f>ROUND(Database[[#This Row],[VIAGEM]]-Database[[#This Row],[ORDEM]],0)</f>
        <v>4</v>
      </c>
      <c r="I1418">
        <v>1</v>
      </c>
      <c r="J1418" t="s">
        <v>74</v>
      </c>
      <c r="K1418" t="s">
        <v>96</v>
      </c>
      <c r="L1418" t="s">
        <v>83</v>
      </c>
      <c r="M1418">
        <v>300</v>
      </c>
    </row>
    <row r="1419" spans="1:13">
      <c r="A1419">
        <v>2005</v>
      </c>
      <c r="B1419" t="s">
        <v>148</v>
      </c>
      <c r="C1419" t="s">
        <v>25</v>
      </c>
      <c r="D1419" t="s">
        <v>45</v>
      </c>
      <c r="E1419" t="s">
        <v>63</v>
      </c>
      <c r="F1419">
        <v>38691</v>
      </c>
      <c r="G1419">
        <v>38696.133517520757</v>
      </c>
      <c r="H1419">
        <f>ROUND(Database[[#This Row],[VIAGEM]]-Database[[#This Row],[ORDEM]],0)</f>
        <v>5</v>
      </c>
      <c r="I1419">
        <v>0</v>
      </c>
      <c r="J1419" t="s">
        <v>73</v>
      </c>
      <c r="K1419" t="s">
        <v>108</v>
      </c>
      <c r="L1419" t="s">
        <v>83</v>
      </c>
      <c r="M1419">
        <v>400</v>
      </c>
    </row>
    <row r="1420" spans="1:13">
      <c r="A1420">
        <v>2005</v>
      </c>
      <c r="B1420" t="s">
        <v>145</v>
      </c>
      <c r="C1420" t="s">
        <v>63</v>
      </c>
      <c r="D1420" t="s">
        <v>46</v>
      </c>
      <c r="E1420" t="s">
        <v>60</v>
      </c>
      <c r="F1420">
        <v>38356</v>
      </c>
      <c r="G1420">
        <v>38356.099408645423</v>
      </c>
      <c r="H1420">
        <f>ROUND(Database[[#This Row],[VIAGEM]]-Database[[#This Row],[ORDEM]],0)</f>
        <v>0</v>
      </c>
      <c r="I1420">
        <v>1</v>
      </c>
      <c r="J1420" t="s">
        <v>136</v>
      </c>
      <c r="K1420" t="s">
        <v>95</v>
      </c>
      <c r="L1420" t="s">
        <v>83</v>
      </c>
      <c r="M1420">
        <v>300</v>
      </c>
    </row>
    <row r="1421" spans="1:13">
      <c r="A1421">
        <v>2005</v>
      </c>
      <c r="B1421" t="s">
        <v>153</v>
      </c>
      <c r="C1421" t="s">
        <v>61</v>
      </c>
      <c r="D1421" t="s">
        <v>48</v>
      </c>
      <c r="E1421" t="s">
        <v>59</v>
      </c>
      <c r="F1421">
        <v>38547</v>
      </c>
      <c r="G1421">
        <v>38549.903380975324</v>
      </c>
      <c r="H1421">
        <f>ROUND(Database[[#This Row],[VIAGEM]]-Database[[#This Row],[ORDEM]],0)</f>
        <v>3</v>
      </c>
      <c r="I1421">
        <v>1</v>
      </c>
      <c r="J1421" t="s">
        <v>70</v>
      </c>
      <c r="K1421" t="s">
        <v>91</v>
      </c>
      <c r="L1421" t="s">
        <v>82</v>
      </c>
      <c r="M1421">
        <v>1000</v>
      </c>
    </row>
    <row r="1422" spans="1:13">
      <c r="A1422">
        <v>2005</v>
      </c>
      <c r="B1422" t="s">
        <v>150</v>
      </c>
      <c r="C1422" t="s">
        <v>61</v>
      </c>
      <c r="D1422" t="s">
        <v>48</v>
      </c>
      <c r="E1422" t="s">
        <v>59</v>
      </c>
      <c r="F1422">
        <v>38492</v>
      </c>
      <c r="G1422">
        <v>38494.07401850212</v>
      </c>
      <c r="H1422">
        <f>ROUND(Database[[#This Row],[VIAGEM]]-Database[[#This Row],[ORDEM]],0)</f>
        <v>2</v>
      </c>
      <c r="I1422">
        <v>1</v>
      </c>
      <c r="J1422" t="s">
        <v>71</v>
      </c>
      <c r="K1422" t="s">
        <v>104</v>
      </c>
      <c r="L1422" t="s">
        <v>84</v>
      </c>
      <c r="M1422">
        <v>83000</v>
      </c>
    </row>
    <row r="1423" spans="1:13">
      <c r="A1423">
        <v>2005</v>
      </c>
      <c r="B1423" t="s">
        <v>145</v>
      </c>
      <c r="C1423" t="s">
        <v>25</v>
      </c>
      <c r="D1423" t="s">
        <v>45</v>
      </c>
      <c r="E1423" t="s">
        <v>56</v>
      </c>
      <c r="F1423">
        <v>38365</v>
      </c>
      <c r="G1423">
        <v>38369.820410168853</v>
      </c>
      <c r="H1423">
        <f>ROUND(Database[[#This Row],[VIAGEM]]-Database[[#This Row],[ORDEM]],0)</f>
        <v>5</v>
      </c>
      <c r="I1423">
        <v>0</v>
      </c>
      <c r="J1423" t="s">
        <v>80</v>
      </c>
      <c r="K1423" t="s">
        <v>87</v>
      </c>
      <c r="L1423" t="s">
        <v>138</v>
      </c>
      <c r="M1423">
        <v>50</v>
      </c>
    </row>
    <row r="1424" spans="1:13">
      <c r="A1424">
        <v>2005</v>
      </c>
      <c r="B1424" t="s">
        <v>146</v>
      </c>
      <c r="C1424" t="s">
        <v>62</v>
      </c>
      <c r="D1424" t="s">
        <v>47</v>
      </c>
      <c r="E1424" t="s">
        <v>61</v>
      </c>
      <c r="F1424">
        <v>38686</v>
      </c>
      <c r="G1424">
        <v>38694.235012225516</v>
      </c>
      <c r="H1424">
        <f>ROUND(Database[[#This Row],[VIAGEM]]-Database[[#This Row],[ORDEM]],0)</f>
        <v>8</v>
      </c>
      <c r="I1424">
        <v>0</v>
      </c>
      <c r="J1424" t="s">
        <v>73</v>
      </c>
      <c r="K1424" t="s">
        <v>108</v>
      </c>
      <c r="L1424" t="s">
        <v>83</v>
      </c>
      <c r="M1424">
        <v>200</v>
      </c>
    </row>
    <row r="1425" spans="1:13">
      <c r="A1425">
        <v>2005</v>
      </c>
      <c r="B1425" t="s">
        <v>156</v>
      </c>
      <c r="C1425" t="s">
        <v>62</v>
      </c>
      <c r="D1425" t="s">
        <v>47</v>
      </c>
      <c r="E1425" t="s">
        <v>63</v>
      </c>
      <c r="F1425">
        <v>38455</v>
      </c>
      <c r="G1425">
        <v>38460.929922471063</v>
      </c>
      <c r="H1425">
        <f>ROUND(Database[[#This Row],[VIAGEM]]-Database[[#This Row],[ORDEM]],0)</f>
        <v>6</v>
      </c>
      <c r="I1425">
        <v>1</v>
      </c>
      <c r="J1425" t="s">
        <v>71</v>
      </c>
      <c r="K1425" t="s">
        <v>102</v>
      </c>
      <c r="L1425" t="s">
        <v>84</v>
      </c>
      <c r="M1425">
        <v>70000</v>
      </c>
    </row>
    <row r="1426" spans="1:13">
      <c r="A1426">
        <v>2005</v>
      </c>
      <c r="B1426" t="s">
        <v>148</v>
      </c>
      <c r="C1426" t="s">
        <v>59</v>
      </c>
      <c r="D1426" t="s">
        <v>50</v>
      </c>
      <c r="E1426" t="s">
        <v>62</v>
      </c>
      <c r="F1426">
        <v>38708</v>
      </c>
      <c r="G1426">
        <v>38716.730736953563</v>
      </c>
      <c r="H1426">
        <f>ROUND(Database[[#This Row],[VIAGEM]]-Database[[#This Row],[ORDEM]],0)</f>
        <v>9</v>
      </c>
      <c r="I1426">
        <v>0</v>
      </c>
      <c r="J1426" t="s">
        <v>78</v>
      </c>
      <c r="K1426" t="s">
        <v>101</v>
      </c>
      <c r="L1426" t="s">
        <v>81</v>
      </c>
      <c r="M1426">
        <v>1500</v>
      </c>
    </row>
    <row r="1427" spans="1:13">
      <c r="A1427">
        <v>2005</v>
      </c>
      <c r="B1427" t="s">
        <v>152</v>
      </c>
      <c r="C1427" t="s">
        <v>57</v>
      </c>
      <c r="D1427" t="s">
        <v>51</v>
      </c>
      <c r="E1427" t="s">
        <v>25</v>
      </c>
      <c r="F1427">
        <v>38630</v>
      </c>
      <c r="G1427">
        <v>38637.770124837545</v>
      </c>
      <c r="H1427">
        <f>ROUND(Database[[#This Row],[VIAGEM]]-Database[[#This Row],[ORDEM]],0)</f>
        <v>8</v>
      </c>
      <c r="I1427">
        <v>1</v>
      </c>
      <c r="J1427" t="s">
        <v>80</v>
      </c>
      <c r="K1427" t="s">
        <v>87</v>
      </c>
      <c r="L1427" t="s">
        <v>138</v>
      </c>
      <c r="M1427">
        <v>30</v>
      </c>
    </row>
    <row r="1428" spans="1:13">
      <c r="A1428">
        <v>2005</v>
      </c>
      <c r="B1428" t="s">
        <v>151</v>
      </c>
      <c r="C1428" t="s">
        <v>62</v>
      </c>
      <c r="D1428" t="s">
        <v>47</v>
      </c>
      <c r="E1428" t="s">
        <v>61</v>
      </c>
      <c r="F1428">
        <v>38426</v>
      </c>
      <c r="G1428">
        <v>38430.867931251058</v>
      </c>
      <c r="H1428">
        <f>ROUND(Database[[#This Row],[VIAGEM]]-Database[[#This Row],[ORDEM]],0)</f>
        <v>5</v>
      </c>
      <c r="I1428">
        <v>1</v>
      </c>
      <c r="J1428" t="s">
        <v>80</v>
      </c>
      <c r="K1428" t="s">
        <v>88</v>
      </c>
      <c r="L1428" t="s">
        <v>138</v>
      </c>
      <c r="M1428">
        <v>10</v>
      </c>
    </row>
    <row r="1429" spans="1:13">
      <c r="A1429">
        <v>2005</v>
      </c>
      <c r="B1429" t="s">
        <v>151</v>
      </c>
      <c r="C1429" t="s">
        <v>58</v>
      </c>
      <c r="D1429" t="s">
        <v>105</v>
      </c>
      <c r="E1429" t="s">
        <v>59</v>
      </c>
      <c r="F1429">
        <v>38426</v>
      </c>
      <c r="G1429">
        <v>38434.709679783358</v>
      </c>
      <c r="H1429">
        <f>ROUND(Database[[#This Row],[VIAGEM]]-Database[[#This Row],[ORDEM]],0)</f>
        <v>9</v>
      </c>
      <c r="I1429">
        <v>0</v>
      </c>
      <c r="J1429" t="s">
        <v>80</v>
      </c>
      <c r="K1429" t="s">
        <v>88</v>
      </c>
      <c r="L1429" t="s">
        <v>138</v>
      </c>
      <c r="M1429">
        <v>20</v>
      </c>
    </row>
    <row r="1430" spans="1:13">
      <c r="A1430">
        <v>2005</v>
      </c>
      <c r="B1430" t="s">
        <v>150</v>
      </c>
      <c r="C1430" t="s">
        <v>58</v>
      </c>
      <c r="D1430" t="s">
        <v>105</v>
      </c>
      <c r="E1430" t="s">
        <v>56</v>
      </c>
      <c r="F1430">
        <v>38497</v>
      </c>
      <c r="G1430">
        <v>38500.25579863754</v>
      </c>
      <c r="H1430">
        <f>ROUND(Database[[#This Row],[VIAGEM]]-Database[[#This Row],[ORDEM]],0)</f>
        <v>3</v>
      </c>
      <c r="I1430">
        <v>0</v>
      </c>
      <c r="J1430" t="s">
        <v>72</v>
      </c>
      <c r="K1430" t="s">
        <v>109</v>
      </c>
      <c r="L1430" t="s">
        <v>85</v>
      </c>
      <c r="M1430">
        <v>34000</v>
      </c>
    </row>
    <row r="1431" spans="1:13">
      <c r="A1431">
        <v>2005</v>
      </c>
      <c r="B1431" t="s">
        <v>149</v>
      </c>
      <c r="C1431" t="s">
        <v>62</v>
      </c>
      <c r="D1431" t="s">
        <v>47</v>
      </c>
      <c r="E1431" t="s">
        <v>57</v>
      </c>
      <c r="F1431">
        <v>38591</v>
      </c>
      <c r="G1431">
        <v>38598.390880160376</v>
      </c>
      <c r="H1431">
        <f>ROUND(Database[[#This Row],[VIAGEM]]-Database[[#This Row],[ORDEM]],0)</f>
        <v>7</v>
      </c>
      <c r="I1431">
        <v>1</v>
      </c>
      <c r="J1431" t="s">
        <v>71</v>
      </c>
      <c r="K1431" t="s">
        <v>103</v>
      </c>
      <c r="L1431" t="s">
        <v>84</v>
      </c>
      <c r="M1431">
        <v>50000</v>
      </c>
    </row>
    <row r="1432" spans="1:13">
      <c r="A1432">
        <v>2005</v>
      </c>
      <c r="B1432" t="s">
        <v>152</v>
      </c>
      <c r="C1432" t="s">
        <v>61</v>
      </c>
      <c r="D1432" t="s">
        <v>48</v>
      </c>
      <c r="E1432" t="s">
        <v>25</v>
      </c>
      <c r="F1432">
        <v>38627</v>
      </c>
      <c r="G1432">
        <v>38630.559317396859</v>
      </c>
      <c r="H1432">
        <f>ROUND(Database[[#This Row],[VIAGEM]]-Database[[#This Row],[ORDEM]],0)</f>
        <v>4</v>
      </c>
      <c r="I1432">
        <v>0</v>
      </c>
      <c r="J1432" t="s">
        <v>71</v>
      </c>
      <c r="K1432" t="s">
        <v>103</v>
      </c>
      <c r="L1432" t="s">
        <v>84</v>
      </c>
      <c r="M1432">
        <v>59000</v>
      </c>
    </row>
    <row r="1433" spans="1:13">
      <c r="A1433">
        <v>2005</v>
      </c>
      <c r="B1433" t="s">
        <v>151</v>
      </c>
      <c r="C1433" t="s">
        <v>25</v>
      </c>
      <c r="D1433" t="s">
        <v>45</v>
      </c>
      <c r="E1433" t="s">
        <v>63</v>
      </c>
      <c r="F1433">
        <v>38433</v>
      </c>
      <c r="G1433">
        <v>38439.222171459951</v>
      </c>
      <c r="H1433">
        <f>ROUND(Database[[#This Row],[VIAGEM]]-Database[[#This Row],[ORDEM]],0)</f>
        <v>6</v>
      </c>
      <c r="I1433">
        <v>1</v>
      </c>
      <c r="J1433" t="s">
        <v>73</v>
      </c>
      <c r="K1433" t="s">
        <v>107</v>
      </c>
      <c r="L1433" t="s">
        <v>83</v>
      </c>
      <c r="M1433">
        <v>100</v>
      </c>
    </row>
    <row r="1434" spans="1:13">
      <c r="A1434">
        <v>2005</v>
      </c>
      <c r="B1434" t="s">
        <v>154</v>
      </c>
      <c r="C1434" t="s">
        <v>62</v>
      </c>
      <c r="D1434" t="s">
        <v>47</v>
      </c>
      <c r="E1434" t="s">
        <v>25</v>
      </c>
      <c r="F1434">
        <v>38392</v>
      </c>
      <c r="G1434">
        <v>38395.331911982896</v>
      </c>
      <c r="H1434">
        <f>ROUND(Database[[#This Row],[VIAGEM]]-Database[[#This Row],[ORDEM]],0)</f>
        <v>3</v>
      </c>
      <c r="I1434">
        <v>0</v>
      </c>
      <c r="J1434" t="s">
        <v>78</v>
      </c>
      <c r="K1434" t="s">
        <v>99</v>
      </c>
      <c r="L1434" t="s">
        <v>81</v>
      </c>
      <c r="M1434">
        <v>2500</v>
      </c>
    </row>
    <row r="1435" spans="1:13">
      <c r="A1435">
        <v>2005</v>
      </c>
      <c r="B1435" t="s">
        <v>152</v>
      </c>
      <c r="C1435" t="s">
        <v>60</v>
      </c>
      <c r="D1435" t="s">
        <v>49</v>
      </c>
      <c r="E1435" t="s">
        <v>61</v>
      </c>
      <c r="F1435">
        <v>38644</v>
      </c>
      <c r="G1435">
        <v>38647.534994540241</v>
      </c>
      <c r="H1435">
        <f>ROUND(Database[[#This Row],[VIAGEM]]-Database[[#This Row],[ORDEM]],0)</f>
        <v>4</v>
      </c>
      <c r="I1435">
        <v>0</v>
      </c>
      <c r="J1435" t="s">
        <v>76</v>
      </c>
      <c r="K1435" t="s">
        <v>113</v>
      </c>
      <c r="L1435" t="s">
        <v>139</v>
      </c>
      <c r="M1435">
        <v>270000</v>
      </c>
    </row>
    <row r="1436" spans="1:13">
      <c r="A1436">
        <v>2005</v>
      </c>
      <c r="B1436" t="s">
        <v>148</v>
      </c>
      <c r="C1436" t="s">
        <v>62</v>
      </c>
      <c r="D1436" t="s">
        <v>47</v>
      </c>
      <c r="E1436" t="s">
        <v>61</v>
      </c>
      <c r="F1436">
        <v>38704</v>
      </c>
      <c r="G1436">
        <v>38707.677526417574</v>
      </c>
      <c r="H1436">
        <f>ROUND(Database[[#This Row],[VIAGEM]]-Database[[#This Row],[ORDEM]],0)</f>
        <v>4</v>
      </c>
      <c r="I1436">
        <v>1</v>
      </c>
      <c r="J1436" t="s">
        <v>71</v>
      </c>
      <c r="K1436" t="s">
        <v>104</v>
      </c>
      <c r="L1436" t="s">
        <v>84</v>
      </c>
      <c r="M1436">
        <v>73000</v>
      </c>
    </row>
    <row r="1437" spans="1:13">
      <c r="A1437">
        <v>2005</v>
      </c>
      <c r="B1437" t="s">
        <v>153</v>
      </c>
      <c r="C1437" t="s">
        <v>58</v>
      </c>
      <c r="D1437" t="s">
        <v>105</v>
      </c>
      <c r="E1437" t="s">
        <v>60</v>
      </c>
      <c r="F1437">
        <v>38538</v>
      </c>
      <c r="G1437">
        <v>38539.025127706685</v>
      </c>
      <c r="H1437">
        <f>ROUND(Database[[#This Row],[VIAGEM]]-Database[[#This Row],[ORDEM]],0)</f>
        <v>1</v>
      </c>
      <c r="I1437">
        <v>1</v>
      </c>
      <c r="J1437" t="s">
        <v>78</v>
      </c>
      <c r="K1437" t="s">
        <v>101</v>
      </c>
      <c r="L1437" t="s">
        <v>81</v>
      </c>
      <c r="M1437">
        <v>1500</v>
      </c>
    </row>
    <row r="1438" spans="1:13">
      <c r="A1438">
        <v>2005</v>
      </c>
      <c r="B1438" t="s">
        <v>148</v>
      </c>
      <c r="C1438" t="s">
        <v>58</v>
      </c>
      <c r="D1438" t="s">
        <v>105</v>
      </c>
      <c r="E1438" t="s">
        <v>57</v>
      </c>
      <c r="F1438">
        <v>38352</v>
      </c>
      <c r="G1438">
        <v>38352.805264412076</v>
      </c>
      <c r="H1438">
        <f>ROUND(Database[[#This Row],[VIAGEM]]-Database[[#This Row],[ORDEM]],0)</f>
        <v>1</v>
      </c>
      <c r="I1438">
        <v>0</v>
      </c>
      <c r="J1438" t="s">
        <v>136</v>
      </c>
      <c r="K1438" t="s">
        <v>94</v>
      </c>
      <c r="L1438" t="s">
        <v>83</v>
      </c>
      <c r="M1438">
        <v>300</v>
      </c>
    </row>
    <row r="1439" spans="1:13">
      <c r="A1439">
        <v>2005</v>
      </c>
      <c r="B1439" t="s">
        <v>156</v>
      </c>
      <c r="C1439" t="s">
        <v>59</v>
      </c>
      <c r="D1439" t="s">
        <v>50</v>
      </c>
      <c r="E1439" t="s">
        <v>58</v>
      </c>
      <c r="F1439">
        <v>38467</v>
      </c>
      <c r="G1439">
        <v>38473.5268994328</v>
      </c>
      <c r="H1439">
        <f>ROUND(Database[[#This Row],[VIAGEM]]-Database[[#This Row],[ORDEM]],0)</f>
        <v>7</v>
      </c>
      <c r="I1439">
        <v>0</v>
      </c>
      <c r="J1439" t="s">
        <v>70</v>
      </c>
      <c r="K1439" t="s">
        <v>90</v>
      </c>
      <c r="L1439" t="s">
        <v>82</v>
      </c>
      <c r="M1439">
        <v>2000</v>
      </c>
    </row>
    <row r="1440" spans="1:13">
      <c r="A1440">
        <v>2005</v>
      </c>
      <c r="B1440" t="s">
        <v>153</v>
      </c>
      <c r="C1440" t="s">
        <v>25</v>
      </c>
      <c r="D1440" t="s">
        <v>45</v>
      </c>
      <c r="E1440" t="s">
        <v>63</v>
      </c>
      <c r="F1440">
        <v>38536</v>
      </c>
      <c r="G1440">
        <v>38537.769434649388</v>
      </c>
      <c r="H1440">
        <f>ROUND(Database[[#This Row],[VIAGEM]]-Database[[#This Row],[ORDEM]],0)</f>
        <v>2</v>
      </c>
      <c r="I1440">
        <v>0</v>
      </c>
      <c r="J1440" t="s">
        <v>80</v>
      </c>
      <c r="K1440" t="s">
        <v>87</v>
      </c>
      <c r="L1440" t="s">
        <v>138</v>
      </c>
      <c r="M1440">
        <v>50</v>
      </c>
    </row>
    <row r="1441" spans="1:13">
      <c r="A1441">
        <v>2005</v>
      </c>
      <c r="B1441" t="s">
        <v>154</v>
      </c>
      <c r="C1441" t="s">
        <v>58</v>
      </c>
      <c r="D1441" t="s">
        <v>105</v>
      </c>
      <c r="E1441" t="s">
        <v>63</v>
      </c>
      <c r="F1441">
        <v>38388</v>
      </c>
      <c r="G1441">
        <v>38396.161201079238</v>
      </c>
      <c r="H1441">
        <f>ROUND(Database[[#This Row],[VIAGEM]]-Database[[#This Row],[ORDEM]],0)</f>
        <v>8</v>
      </c>
      <c r="I1441">
        <v>0</v>
      </c>
      <c r="J1441" t="s">
        <v>74</v>
      </c>
      <c r="K1441" t="s">
        <v>96</v>
      </c>
      <c r="L1441" t="s">
        <v>83</v>
      </c>
      <c r="M1441">
        <v>100</v>
      </c>
    </row>
    <row r="1442" spans="1:13">
      <c r="A1442">
        <v>2005</v>
      </c>
      <c r="B1442" t="s">
        <v>147</v>
      </c>
      <c r="C1442" t="s">
        <v>59</v>
      </c>
      <c r="D1442" t="s">
        <v>50</v>
      </c>
      <c r="E1442" t="s">
        <v>63</v>
      </c>
      <c r="F1442">
        <v>38524</v>
      </c>
      <c r="G1442">
        <v>38531.633206037921</v>
      </c>
      <c r="H1442">
        <f>ROUND(Database[[#This Row],[VIAGEM]]-Database[[#This Row],[ORDEM]],0)</f>
        <v>8</v>
      </c>
      <c r="I1442">
        <v>1</v>
      </c>
      <c r="J1442" t="s">
        <v>72</v>
      </c>
      <c r="K1442" t="s">
        <v>109</v>
      </c>
      <c r="L1442" t="s">
        <v>85</v>
      </c>
      <c r="M1442">
        <v>43000</v>
      </c>
    </row>
    <row r="1443" spans="1:13">
      <c r="A1443">
        <v>2005</v>
      </c>
      <c r="B1443" t="s">
        <v>147</v>
      </c>
      <c r="C1443" t="s">
        <v>60</v>
      </c>
      <c r="D1443" t="s">
        <v>49</v>
      </c>
      <c r="E1443" t="s">
        <v>59</v>
      </c>
      <c r="F1443">
        <v>38520</v>
      </c>
      <c r="G1443">
        <v>38524.885341118155</v>
      </c>
      <c r="H1443">
        <f>ROUND(Database[[#This Row],[VIAGEM]]-Database[[#This Row],[ORDEM]],0)</f>
        <v>5</v>
      </c>
      <c r="I1443">
        <v>1</v>
      </c>
      <c r="J1443" t="s">
        <v>73</v>
      </c>
      <c r="K1443" t="s">
        <v>106</v>
      </c>
      <c r="L1443" t="s">
        <v>83</v>
      </c>
      <c r="M1443">
        <v>300</v>
      </c>
    </row>
    <row r="1444" spans="1:13">
      <c r="A1444">
        <v>2005</v>
      </c>
      <c r="B1444" t="s">
        <v>155</v>
      </c>
      <c r="C1444" t="s">
        <v>62</v>
      </c>
      <c r="D1444" t="s">
        <v>47</v>
      </c>
      <c r="E1444" t="s">
        <v>25</v>
      </c>
      <c r="F1444">
        <v>38613</v>
      </c>
      <c r="G1444">
        <v>38621.891922117531</v>
      </c>
      <c r="H1444">
        <f>ROUND(Database[[#This Row],[VIAGEM]]-Database[[#This Row],[ORDEM]],0)</f>
        <v>9</v>
      </c>
      <c r="I1444">
        <v>0</v>
      </c>
      <c r="J1444" t="s">
        <v>74</v>
      </c>
      <c r="K1444" t="s">
        <v>96</v>
      </c>
      <c r="L1444" t="s">
        <v>83</v>
      </c>
      <c r="M1444">
        <v>400</v>
      </c>
    </row>
    <row r="1445" spans="1:13">
      <c r="A1445">
        <v>2005</v>
      </c>
      <c r="B1445" t="s">
        <v>152</v>
      </c>
      <c r="C1445" t="s">
        <v>63</v>
      </c>
      <c r="D1445" t="s">
        <v>46</v>
      </c>
      <c r="E1445" t="s">
        <v>25</v>
      </c>
      <c r="F1445">
        <v>38627</v>
      </c>
      <c r="G1445">
        <v>38634.054857820374</v>
      </c>
      <c r="H1445">
        <f>ROUND(Database[[#This Row],[VIAGEM]]-Database[[#This Row],[ORDEM]],0)</f>
        <v>7</v>
      </c>
      <c r="I1445">
        <v>0</v>
      </c>
      <c r="J1445" t="s">
        <v>76</v>
      </c>
      <c r="K1445" t="s">
        <v>113</v>
      </c>
      <c r="L1445" t="s">
        <v>139</v>
      </c>
      <c r="M1445">
        <v>510000</v>
      </c>
    </row>
    <row r="1446" spans="1:13">
      <c r="A1446">
        <v>2005</v>
      </c>
      <c r="B1446" t="s">
        <v>148</v>
      </c>
      <c r="C1446" t="s">
        <v>57</v>
      </c>
      <c r="D1446" t="s">
        <v>51</v>
      </c>
      <c r="E1446" t="s">
        <v>59</v>
      </c>
      <c r="F1446">
        <v>38352</v>
      </c>
      <c r="G1446">
        <v>38361.942861762771</v>
      </c>
      <c r="H1446">
        <f>ROUND(Database[[#This Row],[VIAGEM]]-Database[[#This Row],[ORDEM]],0)</f>
        <v>10</v>
      </c>
      <c r="I1446">
        <v>0</v>
      </c>
      <c r="J1446" t="s">
        <v>136</v>
      </c>
      <c r="K1446" t="s">
        <v>95</v>
      </c>
      <c r="L1446" t="s">
        <v>83</v>
      </c>
      <c r="M1446">
        <v>300</v>
      </c>
    </row>
    <row r="1447" spans="1:13">
      <c r="A1447">
        <v>2005</v>
      </c>
      <c r="B1447" t="s">
        <v>152</v>
      </c>
      <c r="C1447" t="s">
        <v>56</v>
      </c>
      <c r="D1447" t="s">
        <v>52</v>
      </c>
      <c r="E1447" t="s">
        <v>58</v>
      </c>
      <c r="F1447">
        <v>38641</v>
      </c>
      <c r="G1447">
        <v>38645.915631454707</v>
      </c>
      <c r="H1447">
        <f>ROUND(Database[[#This Row],[VIAGEM]]-Database[[#This Row],[ORDEM]],0)</f>
        <v>5</v>
      </c>
      <c r="I1447">
        <v>0</v>
      </c>
      <c r="J1447" t="s">
        <v>78</v>
      </c>
      <c r="K1447" t="s">
        <v>101</v>
      </c>
      <c r="L1447" t="s">
        <v>81</v>
      </c>
      <c r="M1447">
        <v>1000</v>
      </c>
    </row>
    <row r="1448" spans="1:13">
      <c r="A1448">
        <v>2005</v>
      </c>
      <c r="B1448" t="s">
        <v>145</v>
      </c>
      <c r="C1448" t="s">
        <v>63</v>
      </c>
      <c r="D1448" t="s">
        <v>46</v>
      </c>
      <c r="E1448" t="s">
        <v>57</v>
      </c>
      <c r="F1448">
        <v>38377</v>
      </c>
      <c r="G1448">
        <v>38382.299586397276</v>
      </c>
      <c r="H1448">
        <f>ROUND(Database[[#This Row],[VIAGEM]]-Database[[#This Row],[ORDEM]],0)</f>
        <v>5</v>
      </c>
      <c r="I1448">
        <v>0</v>
      </c>
      <c r="J1448" t="s">
        <v>73</v>
      </c>
      <c r="K1448" t="s">
        <v>107</v>
      </c>
      <c r="L1448" t="s">
        <v>83</v>
      </c>
      <c r="M1448">
        <v>500</v>
      </c>
    </row>
    <row r="1449" spans="1:13">
      <c r="A1449">
        <v>2005</v>
      </c>
      <c r="B1449" t="s">
        <v>149</v>
      </c>
      <c r="C1449" t="s">
        <v>25</v>
      </c>
      <c r="D1449" t="s">
        <v>45</v>
      </c>
      <c r="E1449" t="s">
        <v>61</v>
      </c>
      <c r="F1449">
        <v>38569</v>
      </c>
      <c r="G1449">
        <v>38569.710747866789</v>
      </c>
      <c r="H1449">
        <f>ROUND(Database[[#This Row],[VIAGEM]]-Database[[#This Row],[ORDEM]],0)</f>
        <v>1</v>
      </c>
      <c r="I1449">
        <v>0</v>
      </c>
      <c r="J1449" t="s">
        <v>72</v>
      </c>
      <c r="K1449" t="s">
        <v>110</v>
      </c>
      <c r="L1449" t="s">
        <v>85</v>
      </c>
      <c r="M1449">
        <v>12000</v>
      </c>
    </row>
    <row r="1450" spans="1:13">
      <c r="A1450">
        <v>2005</v>
      </c>
      <c r="B1450" t="s">
        <v>150</v>
      </c>
      <c r="C1450" t="s">
        <v>63</v>
      </c>
      <c r="D1450" t="s">
        <v>46</v>
      </c>
      <c r="E1450" t="s">
        <v>57</v>
      </c>
      <c r="F1450">
        <v>38487</v>
      </c>
      <c r="G1450">
        <v>38491.085999836971</v>
      </c>
      <c r="H1450">
        <f>ROUND(Database[[#This Row],[VIAGEM]]-Database[[#This Row],[ORDEM]],0)</f>
        <v>4</v>
      </c>
      <c r="I1450">
        <v>0</v>
      </c>
      <c r="J1450" t="s">
        <v>71</v>
      </c>
      <c r="K1450" t="s">
        <v>103</v>
      </c>
      <c r="L1450" t="s">
        <v>84</v>
      </c>
      <c r="M1450">
        <v>80000</v>
      </c>
    </row>
    <row r="1451" spans="1:13">
      <c r="A1451">
        <v>2005</v>
      </c>
      <c r="B1451" t="s">
        <v>148</v>
      </c>
      <c r="C1451" t="s">
        <v>61</v>
      </c>
      <c r="D1451" t="s">
        <v>48</v>
      </c>
      <c r="E1451" t="s">
        <v>58</v>
      </c>
      <c r="F1451">
        <v>38690</v>
      </c>
      <c r="G1451">
        <v>38695.906084465423</v>
      </c>
      <c r="H1451">
        <f>ROUND(Database[[#This Row],[VIAGEM]]-Database[[#This Row],[ORDEM]],0)</f>
        <v>6</v>
      </c>
      <c r="I1451">
        <v>0</v>
      </c>
      <c r="J1451" t="s">
        <v>72</v>
      </c>
      <c r="K1451" t="s">
        <v>111</v>
      </c>
      <c r="L1451" t="s">
        <v>85</v>
      </c>
      <c r="M1451">
        <v>16000</v>
      </c>
    </row>
    <row r="1452" spans="1:13">
      <c r="A1452">
        <v>2005</v>
      </c>
      <c r="B1452" t="s">
        <v>154</v>
      </c>
      <c r="C1452" t="s">
        <v>58</v>
      </c>
      <c r="D1452" t="s">
        <v>105</v>
      </c>
      <c r="E1452" t="s">
        <v>25</v>
      </c>
      <c r="F1452">
        <v>38403</v>
      </c>
      <c r="G1452">
        <v>38407.20498583388</v>
      </c>
      <c r="H1452">
        <f>ROUND(Database[[#This Row],[VIAGEM]]-Database[[#This Row],[ORDEM]],0)</f>
        <v>4</v>
      </c>
      <c r="I1452">
        <v>1</v>
      </c>
      <c r="J1452" t="s">
        <v>70</v>
      </c>
      <c r="K1452" t="s">
        <v>91</v>
      </c>
      <c r="L1452" t="s">
        <v>82</v>
      </c>
      <c r="M1452">
        <v>1000</v>
      </c>
    </row>
    <row r="1453" spans="1:13">
      <c r="A1453">
        <v>2005</v>
      </c>
      <c r="B1453" t="s">
        <v>156</v>
      </c>
      <c r="C1453" t="s">
        <v>58</v>
      </c>
      <c r="D1453" t="s">
        <v>105</v>
      </c>
      <c r="E1453" t="s">
        <v>60</v>
      </c>
      <c r="F1453">
        <v>38446</v>
      </c>
      <c r="G1453">
        <v>38446.373161130417</v>
      </c>
      <c r="H1453">
        <f>ROUND(Database[[#This Row],[VIAGEM]]-Database[[#This Row],[ORDEM]],0)</f>
        <v>0</v>
      </c>
      <c r="I1453">
        <v>0</v>
      </c>
      <c r="J1453" t="s">
        <v>80</v>
      </c>
      <c r="K1453" t="s">
        <v>89</v>
      </c>
      <c r="L1453" t="s">
        <v>81</v>
      </c>
      <c r="M1453">
        <v>1000</v>
      </c>
    </row>
    <row r="1454" spans="1:13">
      <c r="A1454">
        <v>2005</v>
      </c>
      <c r="B1454" t="s">
        <v>151</v>
      </c>
      <c r="C1454" t="s">
        <v>56</v>
      </c>
      <c r="D1454" t="s">
        <v>52</v>
      </c>
      <c r="E1454" t="s">
        <v>57</v>
      </c>
      <c r="F1454">
        <v>38438</v>
      </c>
      <c r="G1454">
        <v>38446.433846298998</v>
      </c>
      <c r="H1454">
        <f>ROUND(Database[[#This Row],[VIAGEM]]-Database[[#This Row],[ORDEM]],0)</f>
        <v>8</v>
      </c>
      <c r="I1454">
        <v>1</v>
      </c>
      <c r="J1454" t="s">
        <v>73</v>
      </c>
      <c r="K1454" t="s">
        <v>106</v>
      </c>
      <c r="L1454" t="s">
        <v>83</v>
      </c>
      <c r="M1454">
        <v>300</v>
      </c>
    </row>
    <row r="1455" spans="1:13">
      <c r="A1455">
        <v>2005</v>
      </c>
      <c r="B1455" t="s">
        <v>146</v>
      </c>
      <c r="C1455" t="s">
        <v>63</v>
      </c>
      <c r="D1455" t="s">
        <v>46</v>
      </c>
      <c r="E1455" t="s">
        <v>62</v>
      </c>
      <c r="F1455">
        <v>38676</v>
      </c>
      <c r="G1455">
        <v>38683.911573275174</v>
      </c>
      <c r="H1455">
        <f>ROUND(Database[[#This Row],[VIAGEM]]-Database[[#This Row],[ORDEM]],0)</f>
        <v>8</v>
      </c>
      <c r="I1455">
        <v>0</v>
      </c>
      <c r="J1455" t="s">
        <v>76</v>
      </c>
      <c r="K1455" t="s">
        <v>113</v>
      </c>
      <c r="L1455" t="s">
        <v>139</v>
      </c>
      <c r="M1455">
        <v>610000</v>
      </c>
    </row>
    <row r="1456" spans="1:13">
      <c r="A1456">
        <v>2005</v>
      </c>
      <c r="B1456" t="s">
        <v>151</v>
      </c>
      <c r="C1456" t="s">
        <v>60</v>
      </c>
      <c r="D1456" t="s">
        <v>49</v>
      </c>
      <c r="E1456" t="s">
        <v>58</v>
      </c>
      <c r="F1456">
        <v>38437</v>
      </c>
      <c r="G1456">
        <v>38444.862276155429</v>
      </c>
      <c r="H1456">
        <f>ROUND(Database[[#This Row],[VIAGEM]]-Database[[#This Row],[ORDEM]],0)</f>
        <v>8</v>
      </c>
      <c r="I1456">
        <v>0</v>
      </c>
      <c r="J1456" t="s">
        <v>70</v>
      </c>
      <c r="K1456" t="s">
        <v>91</v>
      </c>
      <c r="L1456" t="s">
        <v>82</v>
      </c>
      <c r="M1456">
        <v>2000</v>
      </c>
    </row>
    <row r="1457" spans="1:13">
      <c r="A1457">
        <v>2005</v>
      </c>
      <c r="B1457" t="s">
        <v>156</v>
      </c>
      <c r="C1457" t="s">
        <v>59</v>
      </c>
      <c r="D1457" t="s">
        <v>50</v>
      </c>
      <c r="E1457" t="s">
        <v>63</v>
      </c>
      <c r="F1457">
        <v>38459</v>
      </c>
      <c r="G1457">
        <v>38460.020715672086</v>
      </c>
      <c r="H1457">
        <f>ROUND(Database[[#This Row],[VIAGEM]]-Database[[#This Row],[ORDEM]],0)</f>
        <v>1</v>
      </c>
      <c r="I1457">
        <v>0</v>
      </c>
      <c r="J1457" t="s">
        <v>136</v>
      </c>
      <c r="K1457" t="s">
        <v>94</v>
      </c>
      <c r="L1457" t="s">
        <v>83</v>
      </c>
      <c r="M1457">
        <v>200</v>
      </c>
    </row>
    <row r="1458" spans="1:13">
      <c r="A1458">
        <v>2005</v>
      </c>
      <c r="B1458" t="s">
        <v>155</v>
      </c>
      <c r="C1458" t="s">
        <v>61</v>
      </c>
      <c r="D1458" t="s">
        <v>48</v>
      </c>
      <c r="E1458" t="s">
        <v>56</v>
      </c>
      <c r="F1458">
        <v>38607</v>
      </c>
      <c r="G1458">
        <v>38607.672924192259</v>
      </c>
      <c r="H1458">
        <f>ROUND(Database[[#This Row],[VIAGEM]]-Database[[#This Row],[ORDEM]],0)</f>
        <v>1</v>
      </c>
      <c r="I1458">
        <v>0</v>
      </c>
      <c r="J1458" t="s">
        <v>74</v>
      </c>
      <c r="K1458" t="s">
        <v>97</v>
      </c>
      <c r="L1458" t="s">
        <v>83</v>
      </c>
      <c r="M1458">
        <v>200</v>
      </c>
    </row>
    <row r="1459" spans="1:13">
      <c r="A1459">
        <v>2005</v>
      </c>
      <c r="B1459" t="s">
        <v>147</v>
      </c>
      <c r="C1459" t="s">
        <v>25</v>
      </c>
      <c r="D1459" t="s">
        <v>45</v>
      </c>
      <c r="E1459" t="s">
        <v>62</v>
      </c>
      <c r="F1459">
        <v>38512</v>
      </c>
      <c r="G1459">
        <v>38513.248288770286</v>
      </c>
      <c r="H1459">
        <f>ROUND(Database[[#This Row],[VIAGEM]]-Database[[#This Row],[ORDEM]],0)</f>
        <v>1</v>
      </c>
      <c r="I1459">
        <v>0</v>
      </c>
      <c r="J1459" t="s">
        <v>72</v>
      </c>
      <c r="K1459" t="s">
        <v>109</v>
      </c>
      <c r="L1459" t="s">
        <v>85</v>
      </c>
      <c r="M1459">
        <v>18000</v>
      </c>
    </row>
    <row r="1460" spans="1:13">
      <c r="A1460">
        <v>2005</v>
      </c>
      <c r="B1460" t="s">
        <v>145</v>
      </c>
      <c r="C1460" t="s">
        <v>62</v>
      </c>
      <c r="D1460" t="s">
        <v>47</v>
      </c>
      <c r="E1460" t="s">
        <v>58</v>
      </c>
      <c r="F1460">
        <v>38371</v>
      </c>
      <c r="G1460">
        <v>38378.554009934545</v>
      </c>
      <c r="H1460">
        <f>ROUND(Database[[#This Row],[VIAGEM]]-Database[[#This Row],[ORDEM]],0)</f>
        <v>8</v>
      </c>
      <c r="I1460">
        <v>0</v>
      </c>
      <c r="J1460" t="s">
        <v>80</v>
      </c>
      <c r="K1460" t="s">
        <v>87</v>
      </c>
      <c r="L1460" t="s">
        <v>138</v>
      </c>
      <c r="M1460">
        <v>30</v>
      </c>
    </row>
    <row r="1461" spans="1:13">
      <c r="A1461">
        <v>2005</v>
      </c>
      <c r="B1461" t="s">
        <v>151</v>
      </c>
      <c r="C1461" t="s">
        <v>57</v>
      </c>
      <c r="D1461" t="s">
        <v>51</v>
      </c>
      <c r="E1461" t="s">
        <v>63</v>
      </c>
      <c r="F1461">
        <v>38413</v>
      </c>
      <c r="G1461">
        <v>38413.540638050363</v>
      </c>
      <c r="H1461">
        <f>ROUND(Database[[#This Row],[VIAGEM]]-Database[[#This Row],[ORDEM]],0)</f>
        <v>1</v>
      </c>
      <c r="I1461">
        <v>1</v>
      </c>
      <c r="J1461" t="s">
        <v>74</v>
      </c>
      <c r="K1461" t="s">
        <v>98</v>
      </c>
      <c r="L1461" t="s">
        <v>83</v>
      </c>
      <c r="M1461">
        <v>100</v>
      </c>
    </row>
    <row r="1462" spans="1:13">
      <c r="A1462">
        <v>2005</v>
      </c>
      <c r="B1462" t="s">
        <v>152</v>
      </c>
      <c r="C1462" t="s">
        <v>62</v>
      </c>
      <c r="D1462" t="s">
        <v>47</v>
      </c>
      <c r="E1462" t="s">
        <v>57</v>
      </c>
      <c r="F1462">
        <v>38642</v>
      </c>
      <c r="G1462">
        <v>38642.583229252639</v>
      </c>
      <c r="H1462">
        <f>ROUND(Database[[#This Row],[VIAGEM]]-Database[[#This Row],[ORDEM]],0)</f>
        <v>1</v>
      </c>
      <c r="I1462">
        <v>0</v>
      </c>
      <c r="J1462" t="s">
        <v>136</v>
      </c>
      <c r="K1462" t="s">
        <v>95</v>
      </c>
      <c r="L1462" t="s">
        <v>83</v>
      </c>
      <c r="M1462">
        <v>300</v>
      </c>
    </row>
    <row r="1463" spans="1:13">
      <c r="A1463">
        <v>2005</v>
      </c>
      <c r="B1463" t="s">
        <v>146</v>
      </c>
      <c r="C1463" t="s">
        <v>57</v>
      </c>
      <c r="D1463" t="s">
        <v>51</v>
      </c>
      <c r="E1463" t="s">
        <v>59</v>
      </c>
      <c r="F1463">
        <v>38667</v>
      </c>
      <c r="G1463">
        <v>38672.61203293017</v>
      </c>
      <c r="H1463">
        <f>ROUND(Database[[#This Row],[VIAGEM]]-Database[[#This Row],[ORDEM]],0)</f>
        <v>6</v>
      </c>
      <c r="I1463">
        <v>1</v>
      </c>
      <c r="J1463" t="s">
        <v>74</v>
      </c>
      <c r="K1463" t="s">
        <v>98</v>
      </c>
      <c r="L1463" t="s">
        <v>83</v>
      </c>
      <c r="M1463">
        <v>400</v>
      </c>
    </row>
    <row r="1464" spans="1:13">
      <c r="A1464">
        <v>2005</v>
      </c>
      <c r="B1464" t="s">
        <v>145</v>
      </c>
      <c r="C1464" t="s">
        <v>61</v>
      </c>
      <c r="D1464" t="s">
        <v>48</v>
      </c>
      <c r="E1464" t="s">
        <v>25</v>
      </c>
      <c r="F1464">
        <v>38359</v>
      </c>
      <c r="G1464">
        <v>38359.852041575556</v>
      </c>
      <c r="H1464">
        <f>ROUND(Database[[#This Row],[VIAGEM]]-Database[[#This Row],[ORDEM]],0)</f>
        <v>1</v>
      </c>
      <c r="I1464">
        <v>1</v>
      </c>
      <c r="J1464" t="s">
        <v>136</v>
      </c>
      <c r="K1464" t="s">
        <v>94</v>
      </c>
      <c r="L1464" t="s">
        <v>83</v>
      </c>
      <c r="M1464">
        <v>400</v>
      </c>
    </row>
    <row r="1465" spans="1:13">
      <c r="A1465">
        <v>2005</v>
      </c>
      <c r="B1465" t="s">
        <v>146</v>
      </c>
      <c r="C1465" t="s">
        <v>59</v>
      </c>
      <c r="D1465" t="s">
        <v>50</v>
      </c>
      <c r="E1465" t="s">
        <v>57</v>
      </c>
      <c r="F1465">
        <v>38671</v>
      </c>
      <c r="G1465">
        <v>38680.876542293088</v>
      </c>
      <c r="H1465">
        <f>ROUND(Database[[#This Row],[VIAGEM]]-Database[[#This Row],[ORDEM]],0)</f>
        <v>10</v>
      </c>
      <c r="I1465">
        <v>1</v>
      </c>
      <c r="J1465" t="s">
        <v>136</v>
      </c>
      <c r="K1465" t="s">
        <v>94</v>
      </c>
      <c r="L1465" t="s">
        <v>83</v>
      </c>
      <c r="M1465">
        <v>400</v>
      </c>
    </row>
    <row r="1466" spans="1:13">
      <c r="A1466">
        <v>2005</v>
      </c>
      <c r="B1466" t="s">
        <v>148</v>
      </c>
      <c r="C1466" t="s">
        <v>62</v>
      </c>
      <c r="D1466" t="s">
        <v>47</v>
      </c>
      <c r="E1466" t="s">
        <v>56</v>
      </c>
      <c r="F1466">
        <v>38710</v>
      </c>
      <c r="G1466">
        <v>38713.799621771243</v>
      </c>
      <c r="H1466">
        <f>ROUND(Database[[#This Row],[VIAGEM]]-Database[[#This Row],[ORDEM]],0)</f>
        <v>4</v>
      </c>
      <c r="I1466">
        <v>0</v>
      </c>
      <c r="J1466" t="s">
        <v>74</v>
      </c>
      <c r="K1466" t="s">
        <v>97</v>
      </c>
      <c r="L1466" t="s">
        <v>83</v>
      </c>
      <c r="M1466">
        <v>500</v>
      </c>
    </row>
    <row r="1467" spans="1:13">
      <c r="A1467">
        <v>2005</v>
      </c>
      <c r="B1467" t="s">
        <v>145</v>
      </c>
      <c r="C1467" t="s">
        <v>63</v>
      </c>
      <c r="D1467" t="s">
        <v>46</v>
      </c>
      <c r="E1467" t="s">
        <v>62</v>
      </c>
      <c r="F1467">
        <v>38363</v>
      </c>
      <c r="G1467">
        <v>38368.235606584283</v>
      </c>
      <c r="H1467">
        <f>ROUND(Database[[#This Row],[VIAGEM]]-Database[[#This Row],[ORDEM]],0)</f>
        <v>5</v>
      </c>
      <c r="I1467">
        <v>1</v>
      </c>
      <c r="J1467" t="s">
        <v>72</v>
      </c>
      <c r="K1467" t="s">
        <v>111</v>
      </c>
      <c r="L1467" t="s">
        <v>85</v>
      </c>
      <c r="M1467">
        <v>13000</v>
      </c>
    </row>
    <row r="1468" spans="1:13">
      <c r="A1468">
        <v>2005</v>
      </c>
      <c r="B1468" t="s">
        <v>146</v>
      </c>
      <c r="C1468" t="s">
        <v>57</v>
      </c>
      <c r="D1468" t="s">
        <v>51</v>
      </c>
      <c r="E1468" t="s">
        <v>62</v>
      </c>
      <c r="F1468">
        <v>38663</v>
      </c>
      <c r="G1468">
        <v>38663.328297338529</v>
      </c>
      <c r="H1468">
        <f>ROUND(Database[[#This Row],[VIAGEM]]-Database[[#This Row],[ORDEM]],0)</f>
        <v>0</v>
      </c>
      <c r="I1468">
        <v>1</v>
      </c>
      <c r="J1468" t="s">
        <v>136</v>
      </c>
      <c r="K1468" t="s">
        <v>93</v>
      </c>
      <c r="L1468" t="s">
        <v>83</v>
      </c>
      <c r="M1468">
        <v>500</v>
      </c>
    </row>
    <row r="1469" spans="1:13">
      <c r="A1469">
        <v>2005</v>
      </c>
      <c r="B1469" t="s">
        <v>156</v>
      </c>
      <c r="C1469" t="s">
        <v>62</v>
      </c>
      <c r="D1469" t="s">
        <v>47</v>
      </c>
      <c r="E1469" t="s">
        <v>56</v>
      </c>
      <c r="F1469">
        <v>38466</v>
      </c>
      <c r="G1469">
        <v>38466.221542961677</v>
      </c>
      <c r="H1469">
        <f>ROUND(Database[[#This Row],[VIAGEM]]-Database[[#This Row],[ORDEM]],0)</f>
        <v>0</v>
      </c>
      <c r="I1469">
        <v>0</v>
      </c>
      <c r="J1469" t="s">
        <v>80</v>
      </c>
      <c r="K1469" t="s">
        <v>89</v>
      </c>
      <c r="L1469" t="s">
        <v>81</v>
      </c>
      <c r="M1469">
        <v>500</v>
      </c>
    </row>
    <row r="1470" spans="1:13">
      <c r="A1470">
        <v>2005</v>
      </c>
      <c r="B1470" t="s">
        <v>146</v>
      </c>
      <c r="C1470" t="s">
        <v>62</v>
      </c>
      <c r="D1470" t="s">
        <v>47</v>
      </c>
      <c r="E1470" t="s">
        <v>25</v>
      </c>
      <c r="F1470">
        <v>38672</v>
      </c>
      <c r="G1470">
        <v>38678.333487034048</v>
      </c>
      <c r="H1470">
        <f>ROUND(Database[[#This Row],[VIAGEM]]-Database[[#This Row],[ORDEM]],0)</f>
        <v>6</v>
      </c>
      <c r="I1470">
        <v>1</v>
      </c>
      <c r="J1470" t="s">
        <v>80</v>
      </c>
      <c r="K1470" t="s">
        <v>88</v>
      </c>
      <c r="L1470" t="s">
        <v>138</v>
      </c>
      <c r="M1470">
        <v>40</v>
      </c>
    </row>
    <row r="1471" spans="1:13">
      <c r="A1471">
        <v>2005</v>
      </c>
      <c r="B1471" t="s">
        <v>151</v>
      </c>
      <c r="C1471" t="s">
        <v>59</v>
      </c>
      <c r="D1471" t="s">
        <v>50</v>
      </c>
      <c r="E1471" t="s">
        <v>58</v>
      </c>
      <c r="F1471">
        <v>38428</v>
      </c>
      <c r="G1471">
        <v>38436.866228655097</v>
      </c>
      <c r="H1471">
        <f>ROUND(Database[[#This Row],[VIAGEM]]-Database[[#This Row],[ORDEM]],0)</f>
        <v>9</v>
      </c>
      <c r="I1471">
        <v>1</v>
      </c>
      <c r="J1471" t="s">
        <v>80</v>
      </c>
      <c r="K1471" t="s">
        <v>87</v>
      </c>
      <c r="L1471" t="s">
        <v>138</v>
      </c>
      <c r="M1471">
        <v>50</v>
      </c>
    </row>
    <row r="1472" spans="1:13">
      <c r="A1472">
        <v>2005</v>
      </c>
      <c r="B1472" t="s">
        <v>149</v>
      </c>
      <c r="C1472" t="s">
        <v>59</v>
      </c>
      <c r="D1472" t="s">
        <v>50</v>
      </c>
      <c r="E1472" t="s">
        <v>62</v>
      </c>
      <c r="F1472">
        <v>38577</v>
      </c>
      <c r="G1472">
        <v>38578.240607136497</v>
      </c>
      <c r="H1472">
        <f>ROUND(Database[[#This Row],[VIAGEM]]-Database[[#This Row],[ORDEM]],0)</f>
        <v>1</v>
      </c>
      <c r="I1472">
        <v>1</v>
      </c>
      <c r="J1472" t="s">
        <v>73</v>
      </c>
      <c r="K1472" t="s">
        <v>107</v>
      </c>
      <c r="L1472" t="s">
        <v>83</v>
      </c>
      <c r="M1472">
        <v>500</v>
      </c>
    </row>
    <row r="1473" spans="1:13">
      <c r="A1473">
        <v>2005</v>
      </c>
      <c r="B1473" t="s">
        <v>148</v>
      </c>
      <c r="C1473" t="s">
        <v>57</v>
      </c>
      <c r="D1473" t="s">
        <v>51</v>
      </c>
      <c r="E1473" t="s">
        <v>25</v>
      </c>
      <c r="F1473">
        <v>38712</v>
      </c>
      <c r="G1473">
        <v>38712.878264703337</v>
      </c>
      <c r="H1473">
        <f>ROUND(Database[[#This Row],[VIAGEM]]-Database[[#This Row],[ORDEM]],0)</f>
        <v>1</v>
      </c>
      <c r="I1473">
        <v>1</v>
      </c>
      <c r="J1473" t="s">
        <v>73</v>
      </c>
      <c r="K1473" t="s">
        <v>107</v>
      </c>
      <c r="L1473" t="s">
        <v>83</v>
      </c>
      <c r="M1473">
        <v>300</v>
      </c>
    </row>
    <row r="1474" spans="1:13">
      <c r="A1474">
        <v>2005</v>
      </c>
      <c r="B1474" t="s">
        <v>156</v>
      </c>
      <c r="C1474" t="s">
        <v>58</v>
      </c>
      <c r="D1474" t="s">
        <v>105</v>
      </c>
      <c r="E1474" t="s">
        <v>61</v>
      </c>
      <c r="F1474">
        <v>38461</v>
      </c>
      <c r="G1474">
        <v>38467.573060246272</v>
      </c>
      <c r="H1474">
        <f>ROUND(Database[[#This Row],[VIAGEM]]-Database[[#This Row],[ORDEM]],0)</f>
        <v>7</v>
      </c>
      <c r="I1474">
        <v>0</v>
      </c>
      <c r="J1474" t="s">
        <v>72</v>
      </c>
      <c r="K1474" t="s">
        <v>109</v>
      </c>
      <c r="L1474" t="s">
        <v>85</v>
      </c>
      <c r="M1474">
        <v>25000</v>
      </c>
    </row>
    <row r="1475" spans="1:13">
      <c r="A1475">
        <v>2005</v>
      </c>
      <c r="B1475" t="s">
        <v>150</v>
      </c>
      <c r="C1475" t="s">
        <v>60</v>
      </c>
      <c r="D1475" t="s">
        <v>49</v>
      </c>
      <c r="E1475" t="s">
        <v>59</v>
      </c>
      <c r="F1475">
        <v>38494</v>
      </c>
      <c r="G1475">
        <v>38496.252290649179</v>
      </c>
      <c r="H1475">
        <f>ROUND(Database[[#This Row],[VIAGEM]]-Database[[#This Row],[ORDEM]],0)</f>
        <v>2</v>
      </c>
      <c r="I1475">
        <v>1</v>
      </c>
      <c r="J1475" t="s">
        <v>70</v>
      </c>
      <c r="K1475" t="s">
        <v>91</v>
      </c>
      <c r="L1475" t="s">
        <v>82</v>
      </c>
      <c r="M1475">
        <v>3000</v>
      </c>
    </row>
    <row r="1476" spans="1:13">
      <c r="A1476">
        <v>2005</v>
      </c>
      <c r="B1476" t="s">
        <v>154</v>
      </c>
      <c r="C1476" t="s">
        <v>63</v>
      </c>
      <c r="D1476" t="s">
        <v>46</v>
      </c>
      <c r="E1476" t="s">
        <v>56</v>
      </c>
      <c r="F1476">
        <v>38402</v>
      </c>
      <c r="G1476">
        <v>38406.302403352594</v>
      </c>
      <c r="H1476">
        <f>ROUND(Database[[#This Row],[VIAGEM]]-Database[[#This Row],[ORDEM]],0)</f>
        <v>4</v>
      </c>
      <c r="I1476">
        <v>1</v>
      </c>
      <c r="J1476" t="s">
        <v>72</v>
      </c>
      <c r="K1476" t="s">
        <v>111</v>
      </c>
      <c r="L1476" t="s">
        <v>85</v>
      </c>
      <c r="M1476">
        <v>24000</v>
      </c>
    </row>
    <row r="1477" spans="1:13">
      <c r="A1477">
        <v>2005</v>
      </c>
      <c r="B1477" t="s">
        <v>151</v>
      </c>
      <c r="C1477" t="s">
        <v>61</v>
      </c>
      <c r="D1477" t="s">
        <v>48</v>
      </c>
      <c r="E1477" t="s">
        <v>59</v>
      </c>
      <c r="F1477">
        <v>38428</v>
      </c>
      <c r="G1477">
        <v>38433.57987207258</v>
      </c>
      <c r="H1477">
        <f>ROUND(Database[[#This Row],[VIAGEM]]-Database[[#This Row],[ORDEM]],0)</f>
        <v>6</v>
      </c>
      <c r="I1477">
        <v>0</v>
      </c>
      <c r="J1477" t="s">
        <v>72</v>
      </c>
      <c r="K1477" t="s">
        <v>109</v>
      </c>
      <c r="L1477" t="s">
        <v>85</v>
      </c>
      <c r="M1477">
        <v>18000</v>
      </c>
    </row>
    <row r="1478" spans="1:13">
      <c r="A1478">
        <v>2005</v>
      </c>
      <c r="B1478" t="s">
        <v>152</v>
      </c>
      <c r="C1478" t="s">
        <v>25</v>
      </c>
      <c r="D1478" t="s">
        <v>45</v>
      </c>
      <c r="E1478" t="s">
        <v>59</v>
      </c>
      <c r="F1478">
        <v>38639</v>
      </c>
      <c r="G1478">
        <v>38643.68910432444</v>
      </c>
      <c r="H1478">
        <f>ROUND(Database[[#This Row],[VIAGEM]]-Database[[#This Row],[ORDEM]],0)</f>
        <v>5</v>
      </c>
      <c r="I1478">
        <v>1</v>
      </c>
      <c r="J1478" t="s">
        <v>70</v>
      </c>
      <c r="K1478" t="s">
        <v>90</v>
      </c>
      <c r="L1478" t="s">
        <v>82</v>
      </c>
      <c r="M1478">
        <v>5000</v>
      </c>
    </row>
    <row r="1479" spans="1:13">
      <c r="A1479">
        <v>2005</v>
      </c>
      <c r="B1479" t="s">
        <v>152</v>
      </c>
      <c r="C1479" t="s">
        <v>61</v>
      </c>
      <c r="D1479" t="s">
        <v>48</v>
      </c>
      <c r="E1479" t="s">
        <v>60</v>
      </c>
      <c r="F1479">
        <v>38637</v>
      </c>
      <c r="G1479">
        <v>38645.090463838787</v>
      </c>
      <c r="H1479">
        <f>ROUND(Database[[#This Row],[VIAGEM]]-Database[[#This Row],[ORDEM]],0)</f>
        <v>8</v>
      </c>
      <c r="I1479">
        <v>0</v>
      </c>
      <c r="J1479" t="s">
        <v>73</v>
      </c>
      <c r="K1479" t="s">
        <v>107</v>
      </c>
      <c r="L1479" t="s">
        <v>83</v>
      </c>
      <c r="M1479">
        <v>200</v>
      </c>
    </row>
    <row r="1480" spans="1:13">
      <c r="A1480">
        <v>2005</v>
      </c>
      <c r="B1480" t="s">
        <v>150</v>
      </c>
      <c r="C1480" t="s">
        <v>61</v>
      </c>
      <c r="D1480" t="s">
        <v>48</v>
      </c>
      <c r="E1480" t="s">
        <v>57</v>
      </c>
      <c r="F1480">
        <v>38473</v>
      </c>
      <c r="G1480">
        <v>38477.475162494928</v>
      </c>
      <c r="H1480">
        <f>ROUND(Database[[#This Row],[VIAGEM]]-Database[[#This Row],[ORDEM]],0)</f>
        <v>4</v>
      </c>
      <c r="I1480">
        <v>1</v>
      </c>
      <c r="J1480" t="s">
        <v>78</v>
      </c>
      <c r="K1480" t="s">
        <v>99</v>
      </c>
      <c r="L1480" t="s">
        <v>81</v>
      </c>
      <c r="M1480">
        <v>2500</v>
      </c>
    </row>
    <row r="1481" spans="1:13">
      <c r="A1481">
        <v>2005</v>
      </c>
      <c r="B1481" t="s">
        <v>145</v>
      </c>
      <c r="C1481" t="s">
        <v>62</v>
      </c>
      <c r="D1481" t="s">
        <v>47</v>
      </c>
      <c r="E1481" t="s">
        <v>63</v>
      </c>
      <c r="F1481">
        <v>38373</v>
      </c>
      <c r="G1481">
        <v>38381.736577498566</v>
      </c>
      <c r="H1481">
        <f>ROUND(Database[[#This Row],[VIAGEM]]-Database[[#This Row],[ORDEM]],0)</f>
        <v>9</v>
      </c>
      <c r="I1481">
        <v>0</v>
      </c>
      <c r="J1481" t="s">
        <v>80</v>
      </c>
      <c r="K1481" t="s">
        <v>89</v>
      </c>
      <c r="L1481" t="s">
        <v>81</v>
      </c>
      <c r="M1481">
        <v>2500</v>
      </c>
    </row>
    <row r="1482" spans="1:13">
      <c r="A1482">
        <v>2005</v>
      </c>
      <c r="B1482" t="s">
        <v>152</v>
      </c>
      <c r="C1482" t="s">
        <v>56</v>
      </c>
      <c r="D1482" t="s">
        <v>52</v>
      </c>
      <c r="E1482" t="s">
        <v>60</v>
      </c>
      <c r="F1482">
        <v>38652</v>
      </c>
      <c r="G1482">
        <v>38660.133046809264</v>
      </c>
      <c r="H1482">
        <f>ROUND(Database[[#This Row],[VIAGEM]]-Database[[#This Row],[ORDEM]],0)</f>
        <v>8</v>
      </c>
      <c r="I1482">
        <v>0</v>
      </c>
      <c r="J1482" t="s">
        <v>136</v>
      </c>
      <c r="K1482" t="s">
        <v>93</v>
      </c>
      <c r="L1482" t="s">
        <v>83</v>
      </c>
      <c r="M1482">
        <v>400</v>
      </c>
    </row>
    <row r="1483" spans="1:13">
      <c r="A1483">
        <v>2005</v>
      </c>
      <c r="B1483" t="s">
        <v>154</v>
      </c>
      <c r="C1483" t="s">
        <v>57</v>
      </c>
      <c r="D1483" t="s">
        <v>51</v>
      </c>
      <c r="E1483" t="s">
        <v>62</v>
      </c>
      <c r="F1483">
        <v>38408</v>
      </c>
      <c r="G1483">
        <v>38413.628368266713</v>
      </c>
      <c r="H1483">
        <f>ROUND(Database[[#This Row],[VIAGEM]]-Database[[#This Row],[ORDEM]],0)</f>
        <v>6</v>
      </c>
      <c r="I1483">
        <v>0</v>
      </c>
      <c r="J1483" t="s">
        <v>73</v>
      </c>
      <c r="K1483" t="s">
        <v>106</v>
      </c>
      <c r="L1483" t="s">
        <v>83</v>
      </c>
      <c r="M1483">
        <v>500</v>
      </c>
    </row>
    <row r="1484" spans="1:13">
      <c r="A1484">
        <v>2005</v>
      </c>
      <c r="B1484" t="s">
        <v>154</v>
      </c>
      <c r="C1484" t="s">
        <v>25</v>
      </c>
      <c r="D1484" t="s">
        <v>45</v>
      </c>
      <c r="E1484" t="s">
        <v>58</v>
      </c>
      <c r="F1484">
        <v>38404</v>
      </c>
      <c r="G1484">
        <v>38407.431315258509</v>
      </c>
      <c r="H1484">
        <f>ROUND(Database[[#This Row],[VIAGEM]]-Database[[#This Row],[ORDEM]],0)</f>
        <v>3</v>
      </c>
      <c r="I1484">
        <v>0</v>
      </c>
      <c r="J1484" t="s">
        <v>72</v>
      </c>
      <c r="K1484" t="s">
        <v>109</v>
      </c>
      <c r="L1484" t="s">
        <v>85</v>
      </c>
      <c r="M1484">
        <v>37000</v>
      </c>
    </row>
    <row r="1485" spans="1:13">
      <c r="A1485">
        <v>2005</v>
      </c>
      <c r="B1485" t="s">
        <v>151</v>
      </c>
      <c r="C1485" t="s">
        <v>57</v>
      </c>
      <c r="D1485" t="s">
        <v>51</v>
      </c>
      <c r="E1485" t="s">
        <v>56</v>
      </c>
      <c r="F1485">
        <v>38415</v>
      </c>
      <c r="G1485">
        <v>38421.445492057785</v>
      </c>
      <c r="H1485">
        <f>ROUND(Database[[#This Row],[VIAGEM]]-Database[[#This Row],[ORDEM]],0)</f>
        <v>6</v>
      </c>
      <c r="I1485">
        <v>0</v>
      </c>
      <c r="J1485" t="s">
        <v>73</v>
      </c>
      <c r="K1485" t="s">
        <v>108</v>
      </c>
      <c r="L1485" t="s">
        <v>83</v>
      </c>
      <c r="M1485">
        <v>400</v>
      </c>
    </row>
    <row r="1486" spans="1:13">
      <c r="A1486">
        <v>2005</v>
      </c>
      <c r="B1486" t="s">
        <v>155</v>
      </c>
      <c r="C1486" t="s">
        <v>57</v>
      </c>
      <c r="D1486" t="s">
        <v>51</v>
      </c>
      <c r="E1486" t="s">
        <v>59</v>
      </c>
      <c r="F1486">
        <v>38610</v>
      </c>
      <c r="G1486">
        <v>38615.682246756289</v>
      </c>
      <c r="H1486">
        <f>ROUND(Database[[#This Row],[VIAGEM]]-Database[[#This Row],[ORDEM]],0)</f>
        <v>6</v>
      </c>
      <c r="I1486">
        <v>0</v>
      </c>
      <c r="J1486" t="s">
        <v>70</v>
      </c>
      <c r="K1486" t="s">
        <v>92</v>
      </c>
      <c r="L1486" t="s">
        <v>82</v>
      </c>
      <c r="M1486">
        <v>2000</v>
      </c>
    </row>
    <row r="1487" spans="1:13">
      <c r="A1487">
        <v>2005</v>
      </c>
      <c r="B1487" t="s">
        <v>151</v>
      </c>
      <c r="C1487" t="s">
        <v>61</v>
      </c>
      <c r="D1487" t="s">
        <v>48</v>
      </c>
      <c r="E1487" t="s">
        <v>58</v>
      </c>
      <c r="F1487">
        <v>38415</v>
      </c>
      <c r="G1487">
        <v>38424.034520102367</v>
      </c>
      <c r="H1487">
        <f>ROUND(Database[[#This Row],[VIAGEM]]-Database[[#This Row],[ORDEM]],0)</f>
        <v>9</v>
      </c>
      <c r="I1487">
        <v>0</v>
      </c>
      <c r="J1487" t="s">
        <v>78</v>
      </c>
      <c r="K1487" t="s">
        <v>99</v>
      </c>
      <c r="L1487" t="s">
        <v>81</v>
      </c>
      <c r="M1487">
        <v>2500</v>
      </c>
    </row>
    <row r="1488" spans="1:13">
      <c r="A1488">
        <v>2005</v>
      </c>
      <c r="B1488" t="s">
        <v>148</v>
      </c>
      <c r="C1488" t="s">
        <v>57</v>
      </c>
      <c r="D1488" t="s">
        <v>51</v>
      </c>
      <c r="E1488" t="s">
        <v>61</v>
      </c>
      <c r="F1488">
        <v>38692</v>
      </c>
      <c r="G1488">
        <v>38696.095955387209</v>
      </c>
      <c r="H1488">
        <f>ROUND(Database[[#This Row],[VIAGEM]]-Database[[#This Row],[ORDEM]],0)</f>
        <v>4</v>
      </c>
      <c r="I1488">
        <v>0</v>
      </c>
      <c r="J1488" t="s">
        <v>80</v>
      </c>
      <c r="K1488" t="s">
        <v>89</v>
      </c>
      <c r="L1488" t="s">
        <v>81</v>
      </c>
      <c r="M1488">
        <v>500</v>
      </c>
    </row>
    <row r="1489" spans="1:13">
      <c r="A1489">
        <v>2005</v>
      </c>
      <c r="B1489" t="s">
        <v>150</v>
      </c>
      <c r="C1489" t="s">
        <v>58</v>
      </c>
      <c r="D1489" t="s">
        <v>105</v>
      </c>
      <c r="E1489" t="s">
        <v>63</v>
      </c>
      <c r="F1489">
        <v>38498</v>
      </c>
      <c r="G1489">
        <v>38504.334840824078</v>
      </c>
      <c r="H1489">
        <f>ROUND(Database[[#This Row],[VIAGEM]]-Database[[#This Row],[ORDEM]],0)</f>
        <v>6</v>
      </c>
      <c r="I1489">
        <v>1</v>
      </c>
      <c r="J1489" t="s">
        <v>73</v>
      </c>
      <c r="K1489" t="s">
        <v>108</v>
      </c>
      <c r="L1489" t="s">
        <v>83</v>
      </c>
      <c r="M1489">
        <v>400</v>
      </c>
    </row>
    <row r="1490" spans="1:13">
      <c r="A1490">
        <v>2005</v>
      </c>
      <c r="B1490" t="s">
        <v>150</v>
      </c>
      <c r="C1490" t="s">
        <v>58</v>
      </c>
      <c r="D1490" t="s">
        <v>105</v>
      </c>
      <c r="E1490" t="s">
        <v>59</v>
      </c>
      <c r="F1490">
        <v>38490</v>
      </c>
      <c r="G1490">
        <v>38498.786541569993</v>
      </c>
      <c r="H1490">
        <f>ROUND(Database[[#This Row],[VIAGEM]]-Database[[#This Row],[ORDEM]],0)</f>
        <v>9</v>
      </c>
      <c r="I1490">
        <v>0</v>
      </c>
      <c r="J1490" t="s">
        <v>136</v>
      </c>
      <c r="K1490" t="s">
        <v>95</v>
      </c>
      <c r="L1490" t="s">
        <v>83</v>
      </c>
      <c r="M1490">
        <v>300</v>
      </c>
    </row>
    <row r="1491" spans="1:13">
      <c r="A1491">
        <v>2005</v>
      </c>
      <c r="B1491" t="s">
        <v>154</v>
      </c>
      <c r="C1491" t="s">
        <v>25</v>
      </c>
      <c r="D1491" t="s">
        <v>45</v>
      </c>
      <c r="E1491" t="s">
        <v>59</v>
      </c>
      <c r="F1491">
        <v>38393</v>
      </c>
      <c r="G1491">
        <v>38400.640451743391</v>
      </c>
      <c r="H1491">
        <f>ROUND(Database[[#This Row],[VIAGEM]]-Database[[#This Row],[ORDEM]],0)</f>
        <v>8</v>
      </c>
      <c r="I1491">
        <v>1</v>
      </c>
      <c r="J1491" t="s">
        <v>78</v>
      </c>
      <c r="K1491" t="s">
        <v>99</v>
      </c>
      <c r="L1491" t="s">
        <v>81</v>
      </c>
      <c r="M1491">
        <v>500</v>
      </c>
    </row>
    <row r="1492" spans="1:13">
      <c r="A1492">
        <v>2005</v>
      </c>
      <c r="B1492" t="s">
        <v>154</v>
      </c>
      <c r="C1492" t="s">
        <v>58</v>
      </c>
      <c r="D1492" t="s">
        <v>105</v>
      </c>
      <c r="E1492" t="s">
        <v>59</v>
      </c>
      <c r="F1492">
        <v>38395</v>
      </c>
      <c r="G1492">
        <v>38397.535428692303</v>
      </c>
      <c r="H1492">
        <f>ROUND(Database[[#This Row],[VIAGEM]]-Database[[#This Row],[ORDEM]],0)</f>
        <v>3</v>
      </c>
      <c r="I1492">
        <v>0</v>
      </c>
      <c r="J1492" t="s">
        <v>73</v>
      </c>
      <c r="K1492" t="s">
        <v>107</v>
      </c>
      <c r="L1492" t="s">
        <v>83</v>
      </c>
      <c r="M1492">
        <v>200</v>
      </c>
    </row>
    <row r="1493" spans="1:13">
      <c r="A1493">
        <v>2005</v>
      </c>
      <c r="B1493" t="s">
        <v>147</v>
      </c>
      <c r="C1493" t="s">
        <v>63</v>
      </c>
      <c r="D1493" t="s">
        <v>46</v>
      </c>
      <c r="E1493" t="s">
        <v>25</v>
      </c>
      <c r="F1493">
        <v>38512</v>
      </c>
      <c r="G1493">
        <v>38512.581168541983</v>
      </c>
      <c r="H1493">
        <f>ROUND(Database[[#This Row],[VIAGEM]]-Database[[#This Row],[ORDEM]],0)</f>
        <v>1</v>
      </c>
      <c r="I1493">
        <v>0</v>
      </c>
      <c r="J1493" t="s">
        <v>71</v>
      </c>
      <c r="K1493" t="s">
        <v>103</v>
      </c>
      <c r="L1493" t="s">
        <v>84</v>
      </c>
      <c r="M1493">
        <v>92000</v>
      </c>
    </row>
    <row r="1494" spans="1:13">
      <c r="A1494">
        <v>2005</v>
      </c>
      <c r="B1494" t="s">
        <v>151</v>
      </c>
      <c r="C1494" t="s">
        <v>57</v>
      </c>
      <c r="D1494" t="s">
        <v>51</v>
      </c>
      <c r="E1494" t="s">
        <v>61</v>
      </c>
      <c r="F1494">
        <v>38436</v>
      </c>
      <c r="G1494">
        <v>38442.796861399038</v>
      </c>
      <c r="H1494">
        <f>ROUND(Database[[#This Row],[VIAGEM]]-Database[[#This Row],[ORDEM]],0)</f>
        <v>7</v>
      </c>
      <c r="I1494">
        <v>0</v>
      </c>
      <c r="J1494" t="s">
        <v>78</v>
      </c>
      <c r="K1494" t="s">
        <v>100</v>
      </c>
      <c r="L1494" t="s">
        <v>81</v>
      </c>
      <c r="M1494">
        <v>1000</v>
      </c>
    </row>
    <row r="1495" spans="1:13">
      <c r="A1495">
        <v>2005</v>
      </c>
      <c r="B1495" t="s">
        <v>145</v>
      </c>
      <c r="C1495" t="s">
        <v>59</v>
      </c>
      <c r="D1495" t="s">
        <v>50</v>
      </c>
      <c r="E1495" t="s">
        <v>25</v>
      </c>
      <c r="F1495">
        <v>38365</v>
      </c>
      <c r="G1495">
        <v>38369.660158494808</v>
      </c>
      <c r="H1495">
        <f>ROUND(Database[[#This Row],[VIAGEM]]-Database[[#This Row],[ORDEM]],0)</f>
        <v>5</v>
      </c>
      <c r="I1495">
        <v>1</v>
      </c>
      <c r="J1495" t="s">
        <v>136</v>
      </c>
      <c r="K1495" t="s">
        <v>93</v>
      </c>
      <c r="L1495" t="s">
        <v>83</v>
      </c>
      <c r="M1495">
        <v>100</v>
      </c>
    </row>
    <row r="1496" spans="1:13">
      <c r="A1496">
        <v>2005</v>
      </c>
      <c r="B1496" t="s">
        <v>150</v>
      </c>
      <c r="C1496" t="s">
        <v>59</v>
      </c>
      <c r="D1496" t="s">
        <v>50</v>
      </c>
      <c r="E1496" t="s">
        <v>63</v>
      </c>
      <c r="F1496">
        <v>38481</v>
      </c>
      <c r="G1496">
        <v>38487.165406039487</v>
      </c>
      <c r="H1496">
        <f>ROUND(Database[[#This Row],[VIAGEM]]-Database[[#This Row],[ORDEM]],0)</f>
        <v>6</v>
      </c>
      <c r="I1496">
        <v>0</v>
      </c>
      <c r="J1496" t="s">
        <v>80</v>
      </c>
      <c r="K1496" t="s">
        <v>87</v>
      </c>
      <c r="L1496" t="s">
        <v>138</v>
      </c>
      <c r="M1496">
        <v>30</v>
      </c>
    </row>
    <row r="1497" spans="1:13">
      <c r="A1497">
        <v>2005</v>
      </c>
      <c r="B1497" t="s">
        <v>156</v>
      </c>
      <c r="C1497" t="s">
        <v>59</v>
      </c>
      <c r="D1497" t="s">
        <v>50</v>
      </c>
      <c r="E1497" t="s">
        <v>25</v>
      </c>
      <c r="F1497">
        <v>38458</v>
      </c>
      <c r="G1497">
        <v>38466.729895738907</v>
      </c>
      <c r="H1497">
        <f>ROUND(Database[[#This Row],[VIAGEM]]-Database[[#This Row],[ORDEM]],0)</f>
        <v>9</v>
      </c>
      <c r="I1497">
        <v>1</v>
      </c>
      <c r="J1497" t="s">
        <v>73</v>
      </c>
      <c r="K1497" t="s">
        <v>107</v>
      </c>
      <c r="L1497" t="s">
        <v>83</v>
      </c>
      <c r="M1497">
        <v>200</v>
      </c>
    </row>
    <row r="1498" spans="1:13">
      <c r="A1498">
        <v>2005</v>
      </c>
      <c r="B1498" t="s">
        <v>154</v>
      </c>
      <c r="C1498" t="s">
        <v>61</v>
      </c>
      <c r="D1498" t="s">
        <v>48</v>
      </c>
      <c r="E1498" t="s">
        <v>58</v>
      </c>
      <c r="F1498">
        <v>38392</v>
      </c>
      <c r="G1498">
        <v>38394.628944060583</v>
      </c>
      <c r="H1498">
        <f>ROUND(Database[[#This Row],[VIAGEM]]-Database[[#This Row],[ORDEM]],0)</f>
        <v>3</v>
      </c>
      <c r="I1498">
        <v>0</v>
      </c>
      <c r="J1498" t="s">
        <v>73</v>
      </c>
      <c r="K1498" t="s">
        <v>107</v>
      </c>
      <c r="L1498" t="s">
        <v>83</v>
      </c>
      <c r="M1498">
        <v>300</v>
      </c>
    </row>
    <row r="1499" spans="1:13">
      <c r="A1499">
        <v>2005</v>
      </c>
      <c r="B1499" t="s">
        <v>147</v>
      </c>
      <c r="C1499" t="s">
        <v>56</v>
      </c>
      <c r="D1499" t="s">
        <v>52</v>
      </c>
      <c r="E1499" t="s">
        <v>59</v>
      </c>
      <c r="F1499">
        <v>38514</v>
      </c>
      <c r="G1499">
        <v>38515.276264438071</v>
      </c>
      <c r="H1499">
        <f>ROUND(Database[[#This Row],[VIAGEM]]-Database[[#This Row],[ORDEM]],0)</f>
        <v>1</v>
      </c>
      <c r="I1499">
        <v>0</v>
      </c>
      <c r="J1499" t="s">
        <v>73</v>
      </c>
      <c r="K1499" t="s">
        <v>106</v>
      </c>
      <c r="L1499" t="s">
        <v>83</v>
      </c>
      <c r="M1499">
        <v>100</v>
      </c>
    </row>
    <row r="1500" spans="1:13">
      <c r="A1500">
        <v>2005</v>
      </c>
      <c r="B1500" t="s">
        <v>147</v>
      </c>
      <c r="C1500" t="s">
        <v>63</v>
      </c>
      <c r="D1500" t="s">
        <v>46</v>
      </c>
      <c r="E1500" t="s">
        <v>60</v>
      </c>
      <c r="F1500">
        <v>38518</v>
      </c>
      <c r="G1500">
        <v>38525.061946059221</v>
      </c>
      <c r="H1500">
        <f>ROUND(Database[[#This Row],[VIAGEM]]-Database[[#This Row],[ORDEM]],0)</f>
        <v>7</v>
      </c>
      <c r="I1500">
        <v>0</v>
      </c>
      <c r="J1500" t="s">
        <v>70</v>
      </c>
      <c r="K1500" t="s">
        <v>91</v>
      </c>
      <c r="L1500" t="s">
        <v>82</v>
      </c>
      <c r="M1500">
        <v>3000</v>
      </c>
    </row>
    <row r="1501" spans="1:13">
      <c r="A1501">
        <v>2005</v>
      </c>
      <c r="B1501" t="s">
        <v>145</v>
      </c>
      <c r="C1501" t="s">
        <v>61</v>
      </c>
      <c r="D1501" t="s">
        <v>48</v>
      </c>
      <c r="E1501" t="s">
        <v>58</v>
      </c>
      <c r="F1501">
        <v>38375</v>
      </c>
      <c r="G1501">
        <v>38382.504741081211</v>
      </c>
      <c r="H1501">
        <f>ROUND(Database[[#This Row],[VIAGEM]]-Database[[#This Row],[ORDEM]],0)</f>
        <v>8</v>
      </c>
      <c r="I1501">
        <v>1</v>
      </c>
      <c r="J1501" t="s">
        <v>76</v>
      </c>
      <c r="K1501" t="s">
        <v>113</v>
      </c>
      <c r="L1501" t="s">
        <v>139</v>
      </c>
      <c r="M1501">
        <v>1430000</v>
      </c>
    </row>
    <row r="1502" spans="1:13">
      <c r="A1502">
        <v>2005</v>
      </c>
      <c r="B1502" t="s">
        <v>152</v>
      </c>
      <c r="C1502" t="s">
        <v>61</v>
      </c>
      <c r="D1502" t="s">
        <v>48</v>
      </c>
      <c r="E1502" t="s">
        <v>25</v>
      </c>
      <c r="F1502">
        <v>38651</v>
      </c>
      <c r="G1502">
        <v>38652.969761402899</v>
      </c>
      <c r="H1502">
        <f>ROUND(Database[[#This Row],[VIAGEM]]-Database[[#This Row],[ORDEM]],0)</f>
        <v>2</v>
      </c>
      <c r="I1502">
        <v>1</v>
      </c>
      <c r="J1502" t="s">
        <v>73</v>
      </c>
      <c r="K1502" t="s">
        <v>106</v>
      </c>
      <c r="L1502" t="s">
        <v>83</v>
      </c>
      <c r="M1502">
        <v>500</v>
      </c>
    </row>
    <row r="1503" spans="1:13">
      <c r="A1503">
        <v>2005</v>
      </c>
      <c r="B1503" t="s">
        <v>149</v>
      </c>
      <c r="C1503" t="s">
        <v>59</v>
      </c>
      <c r="D1503" t="s">
        <v>50</v>
      </c>
      <c r="E1503" t="s">
        <v>62</v>
      </c>
      <c r="F1503">
        <v>38580</v>
      </c>
      <c r="G1503">
        <v>38580.029283556789</v>
      </c>
      <c r="H1503">
        <f>ROUND(Database[[#This Row],[VIAGEM]]-Database[[#This Row],[ORDEM]],0)</f>
        <v>0</v>
      </c>
      <c r="I1503">
        <v>1</v>
      </c>
      <c r="J1503" t="s">
        <v>80</v>
      </c>
      <c r="K1503" t="s">
        <v>89</v>
      </c>
      <c r="L1503" t="s">
        <v>81</v>
      </c>
      <c r="M1503">
        <v>2500</v>
      </c>
    </row>
    <row r="1504" spans="1:13">
      <c r="A1504">
        <v>2005</v>
      </c>
      <c r="B1504" t="s">
        <v>156</v>
      </c>
      <c r="C1504" t="s">
        <v>63</v>
      </c>
      <c r="D1504" t="s">
        <v>46</v>
      </c>
      <c r="E1504" t="s">
        <v>62</v>
      </c>
      <c r="F1504">
        <v>38462</v>
      </c>
      <c r="G1504">
        <v>38462.223806750815</v>
      </c>
      <c r="H1504">
        <f>ROUND(Database[[#This Row],[VIAGEM]]-Database[[#This Row],[ORDEM]],0)</f>
        <v>0</v>
      </c>
      <c r="I1504">
        <v>1</v>
      </c>
      <c r="J1504" t="s">
        <v>80</v>
      </c>
      <c r="K1504" t="s">
        <v>87</v>
      </c>
      <c r="L1504" t="s">
        <v>138</v>
      </c>
      <c r="M1504">
        <v>50</v>
      </c>
    </row>
    <row r="1505" spans="1:13">
      <c r="A1505">
        <v>2005</v>
      </c>
      <c r="B1505" t="s">
        <v>152</v>
      </c>
      <c r="C1505" t="s">
        <v>57</v>
      </c>
      <c r="D1505" t="s">
        <v>51</v>
      </c>
      <c r="E1505" t="s">
        <v>59</v>
      </c>
      <c r="F1505">
        <v>38648</v>
      </c>
      <c r="G1505">
        <v>38649.834054213527</v>
      </c>
      <c r="H1505">
        <f>ROUND(Database[[#This Row],[VIAGEM]]-Database[[#This Row],[ORDEM]],0)</f>
        <v>2</v>
      </c>
      <c r="I1505">
        <v>0</v>
      </c>
      <c r="J1505" t="s">
        <v>74</v>
      </c>
      <c r="K1505" t="s">
        <v>98</v>
      </c>
      <c r="L1505" t="s">
        <v>83</v>
      </c>
      <c r="M1505">
        <v>400</v>
      </c>
    </row>
    <row r="1506" spans="1:13">
      <c r="A1506">
        <v>2005</v>
      </c>
      <c r="B1506" t="s">
        <v>156</v>
      </c>
      <c r="C1506" t="s">
        <v>58</v>
      </c>
      <c r="D1506" t="s">
        <v>105</v>
      </c>
      <c r="E1506" t="s">
        <v>62</v>
      </c>
      <c r="F1506">
        <v>38444</v>
      </c>
      <c r="G1506">
        <v>38452.838864093312</v>
      </c>
      <c r="H1506">
        <f>ROUND(Database[[#This Row],[VIAGEM]]-Database[[#This Row],[ORDEM]],0)</f>
        <v>9</v>
      </c>
      <c r="I1506">
        <v>0</v>
      </c>
      <c r="J1506" t="s">
        <v>72</v>
      </c>
      <c r="K1506" t="s">
        <v>110</v>
      </c>
      <c r="L1506" t="s">
        <v>85</v>
      </c>
      <c r="M1506">
        <v>30000</v>
      </c>
    </row>
    <row r="1507" spans="1:13">
      <c r="A1507">
        <v>2005</v>
      </c>
      <c r="B1507" t="s">
        <v>148</v>
      </c>
      <c r="C1507" t="s">
        <v>56</v>
      </c>
      <c r="D1507" t="s">
        <v>52</v>
      </c>
      <c r="E1507" t="s">
        <v>60</v>
      </c>
      <c r="F1507">
        <v>38697</v>
      </c>
      <c r="G1507">
        <v>38702.640816978746</v>
      </c>
      <c r="H1507">
        <f>ROUND(Database[[#This Row],[VIAGEM]]-Database[[#This Row],[ORDEM]],0)</f>
        <v>6</v>
      </c>
      <c r="I1507">
        <v>1</v>
      </c>
      <c r="J1507" t="s">
        <v>80</v>
      </c>
      <c r="K1507" t="s">
        <v>87</v>
      </c>
      <c r="L1507" t="s">
        <v>138</v>
      </c>
      <c r="M1507">
        <v>10</v>
      </c>
    </row>
    <row r="1508" spans="1:13">
      <c r="A1508">
        <v>2005</v>
      </c>
      <c r="B1508" t="s">
        <v>149</v>
      </c>
      <c r="C1508" t="s">
        <v>60</v>
      </c>
      <c r="D1508" t="s">
        <v>49</v>
      </c>
      <c r="E1508" t="s">
        <v>62</v>
      </c>
      <c r="F1508">
        <v>38565</v>
      </c>
      <c r="G1508">
        <v>38574.455089365088</v>
      </c>
      <c r="H1508">
        <f>ROUND(Database[[#This Row],[VIAGEM]]-Database[[#This Row],[ORDEM]],0)</f>
        <v>9</v>
      </c>
      <c r="I1508">
        <v>1</v>
      </c>
      <c r="J1508" t="s">
        <v>74</v>
      </c>
      <c r="K1508" t="s">
        <v>96</v>
      </c>
      <c r="L1508" t="s">
        <v>83</v>
      </c>
      <c r="M1508">
        <v>400</v>
      </c>
    </row>
    <row r="1509" spans="1:13">
      <c r="A1509">
        <v>2005</v>
      </c>
      <c r="B1509" t="s">
        <v>152</v>
      </c>
      <c r="C1509" t="s">
        <v>63</v>
      </c>
      <c r="D1509" t="s">
        <v>46</v>
      </c>
      <c r="E1509" t="s">
        <v>62</v>
      </c>
      <c r="F1509">
        <v>38627</v>
      </c>
      <c r="G1509">
        <v>38632.418186362316</v>
      </c>
      <c r="H1509">
        <f>ROUND(Database[[#This Row],[VIAGEM]]-Database[[#This Row],[ORDEM]],0)</f>
        <v>5</v>
      </c>
      <c r="I1509">
        <v>0</v>
      </c>
      <c r="J1509" t="s">
        <v>78</v>
      </c>
      <c r="K1509" t="s">
        <v>99</v>
      </c>
      <c r="L1509" t="s">
        <v>81</v>
      </c>
      <c r="M1509">
        <v>500</v>
      </c>
    </row>
    <row r="1510" spans="1:13">
      <c r="A1510">
        <v>2005</v>
      </c>
      <c r="B1510" t="s">
        <v>155</v>
      </c>
      <c r="C1510" t="s">
        <v>25</v>
      </c>
      <c r="D1510" t="s">
        <v>45</v>
      </c>
      <c r="E1510" t="s">
        <v>60</v>
      </c>
      <c r="F1510">
        <v>38605</v>
      </c>
      <c r="G1510">
        <v>38607.121864359673</v>
      </c>
      <c r="H1510">
        <f>ROUND(Database[[#This Row],[VIAGEM]]-Database[[#This Row],[ORDEM]],0)</f>
        <v>2</v>
      </c>
      <c r="I1510">
        <v>0</v>
      </c>
      <c r="J1510" t="s">
        <v>72</v>
      </c>
      <c r="K1510" t="s">
        <v>109</v>
      </c>
      <c r="L1510" t="s">
        <v>85</v>
      </c>
      <c r="M1510">
        <v>33000</v>
      </c>
    </row>
    <row r="1511" spans="1:13">
      <c r="A1511">
        <v>2005</v>
      </c>
      <c r="B1511" t="s">
        <v>147</v>
      </c>
      <c r="C1511" t="s">
        <v>58</v>
      </c>
      <c r="D1511" t="s">
        <v>105</v>
      </c>
      <c r="E1511" t="s">
        <v>62</v>
      </c>
      <c r="F1511">
        <v>38509</v>
      </c>
      <c r="G1511">
        <v>38509.804367197386</v>
      </c>
      <c r="H1511">
        <f>ROUND(Database[[#This Row],[VIAGEM]]-Database[[#This Row],[ORDEM]],0)</f>
        <v>1</v>
      </c>
      <c r="I1511">
        <v>1</v>
      </c>
      <c r="J1511" t="s">
        <v>71</v>
      </c>
      <c r="K1511" t="s">
        <v>102</v>
      </c>
      <c r="L1511" t="s">
        <v>84</v>
      </c>
      <c r="M1511">
        <v>72000</v>
      </c>
    </row>
    <row r="1512" spans="1:13">
      <c r="A1512">
        <v>2005</v>
      </c>
      <c r="B1512" t="s">
        <v>153</v>
      </c>
      <c r="C1512" t="s">
        <v>62</v>
      </c>
      <c r="D1512" t="s">
        <v>47</v>
      </c>
      <c r="E1512" t="s">
        <v>63</v>
      </c>
      <c r="F1512">
        <v>38534</v>
      </c>
      <c r="G1512">
        <v>38536.285577750212</v>
      </c>
      <c r="H1512">
        <f>ROUND(Database[[#This Row],[VIAGEM]]-Database[[#This Row],[ORDEM]],0)</f>
        <v>2</v>
      </c>
      <c r="I1512">
        <v>1</v>
      </c>
      <c r="J1512" t="s">
        <v>80</v>
      </c>
      <c r="K1512" t="s">
        <v>88</v>
      </c>
      <c r="L1512" t="s">
        <v>138</v>
      </c>
      <c r="M1512">
        <v>30</v>
      </c>
    </row>
    <row r="1513" spans="1:13">
      <c r="A1513">
        <v>2005</v>
      </c>
      <c r="B1513" t="s">
        <v>148</v>
      </c>
      <c r="C1513" t="s">
        <v>61</v>
      </c>
      <c r="D1513" t="s">
        <v>48</v>
      </c>
      <c r="E1513" t="s">
        <v>62</v>
      </c>
      <c r="F1513">
        <v>38707</v>
      </c>
      <c r="G1513">
        <v>38715.398280920483</v>
      </c>
      <c r="H1513">
        <f>ROUND(Database[[#This Row],[VIAGEM]]-Database[[#This Row],[ORDEM]],0)</f>
        <v>8</v>
      </c>
      <c r="I1513">
        <v>0</v>
      </c>
      <c r="J1513" t="s">
        <v>80</v>
      </c>
      <c r="K1513" t="s">
        <v>88</v>
      </c>
      <c r="L1513" t="s">
        <v>138</v>
      </c>
      <c r="M1513">
        <v>30</v>
      </c>
    </row>
    <row r="1514" spans="1:13">
      <c r="A1514">
        <v>2005</v>
      </c>
      <c r="B1514" t="s">
        <v>150</v>
      </c>
      <c r="C1514" t="s">
        <v>57</v>
      </c>
      <c r="D1514" t="s">
        <v>51</v>
      </c>
      <c r="E1514" t="s">
        <v>60</v>
      </c>
      <c r="F1514">
        <v>38496</v>
      </c>
      <c r="G1514">
        <v>38503.597151998685</v>
      </c>
      <c r="H1514">
        <f>ROUND(Database[[#This Row],[VIAGEM]]-Database[[#This Row],[ORDEM]],0)</f>
        <v>8</v>
      </c>
      <c r="I1514">
        <v>1</v>
      </c>
      <c r="J1514" t="s">
        <v>78</v>
      </c>
      <c r="K1514" t="s">
        <v>100</v>
      </c>
      <c r="L1514" t="s">
        <v>81</v>
      </c>
      <c r="M1514">
        <v>1000</v>
      </c>
    </row>
    <row r="1515" spans="1:13">
      <c r="A1515">
        <v>2005</v>
      </c>
      <c r="B1515" t="s">
        <v>153</v>
      </c>
      <c r="C1515" t="s">
        <v>58</v>
      </c>
      <c r="D1515" t="s">
        <v>105</v>
      </c>
      <c r="E1515" t="s">
        <v>61</v>
      </c>
      <c r="F1515">
        <v>38536</v>
      </c>
      <c r="G1515">
        <v>38545.302383060487</v>
      </c>
      <c r="H1515">
        <f>ROUND(Database[[#This Row],[VIAGEM]]-Database[[#This Row],[ORDEM]],0)</f>
        <v>9</v>
      </c>
      <c r="I1515">
        <v>1</v>
      </c>
      <c r="J1515" t="s">
        <v>70</v>
      </c>
      <c r="K1515" t="s">
        <v>91</v>
      </c>
      <c r="L1515" t="s">
        <v>82</v>
      </c>
      <c r="M1515">
        <v>4000</v>
      </c>
    </row>
    <row r="1516" spans="1:13">
      <c r="A1516">
        <v>2005</v>
      </c>
      <c r="B1516" t="s">
        <v>152</v>
      </c>
      <c r="C1516" t="s">
        <v>63</v>
      </c>
      <c r="D1516" t="s">
        <v>46</v>
      </c>
      <c r="E1516" t="s">
        <v>62</v>
      </c>
      <c r="F1516">
        <v>38649</v>
      </c>
      <c r="G1516">
        <v>38657.915553442457</v>
      </c>
      <c r="H1516">
        <f>ROUND(Database[[#This Row],[VIAGEM]]-Database[[#This Row],[ORDEM]],0)</f>
        <v>9</v>
      </c>
      <c r="I1516">
        <v>1</v>
      </c>
      <c r="J1516" t="s">
        <v>73</v>
      </c>
      <c r="K1516" t="s">
        <v>106</v>
      </c>
      <c r="L1516" t="s">
        <v>83</v>
      </c>
      <c r="M1516">
        <v>100</v>
      </c>
    </row>
    <row r="1517" spans="1:13">
      <c r="A1517">
        <v>2005</v>
      </c>
      <c r="B1517" t="s">
        <v>154</v>
      </c>
      <c r="C1517" t="s">
        <v>25</v>
      </c>
      <c r="D1517" t="s">
        <v>45</v>
      </c>
      <c r="E1517" t="s">
        <v>58</v>
      </c>
      <c r="F1517">
        <v>38402</v>
      </c>
      <c r="G1517">
        <v>38409.432886663104</v>
      </c>
      <c r="H1517">
        <f>ROUND(Database[[#This Row],[VIAGEM]]-Database[[#This Row],[ORDEM]],0)</f>
        <v>7</v>
      </c>
      <c r="I1517">
        <v>0</v>
      </c>
      <c r="J1517" t="s">
        <v>80</v>
      </c>
      <c r="K1517" t="s">
        <v>88</v>
      </c>
      <c r="L1517" t="s">
        <v>138</v>
      </c>
      <c r="M1517">
        <v>30</v>
      </c>
    </row>
    <row r="1518" spans="1:13">
      <c r="A1518">
        <v>2005</v>
      </c>
      <c r="B1518" t="s">
        <v>148</v>
      </c>
      <c r="C1518" t="s">
        <v>25</v>
      </c>
      <c r="D1518" t="s">
        <v>45</v>
      </c>
      <c r="E1518" t="s">
        <v>60</v>
      </c>
      <c r="F1518">
        <v>38704</v>
      </c>
      <c r="G1518">
        <v>38708.4211361333</v>
      </c>
      <c r="H1518">
        <f>ROUND(Database[[#This Row],[VIAGEM]]-Database[[#This Row],[ORDEM]],0)</f>
        <v>4</v>
      </c>
      <c r="I1518">
        <v>0</v>
      </c>
      <c r="J1518" t="s">
        <v>80</v>
      </c>
      <c r="K1518" t="s">
        <v>87</v>
      </c>
      <c r="L1518" t="s">
        <v>138</v>
      </c>
      <c r="M1518">
        <v>40</v>
      </c>
    </row>
    <row r="1519" spans="1:13">
      <c r="A1519">
        <v>2005</v>
      </c>
      <c r="B1519" t="s">
        <v>150</v>
      </c>
      <c r="C1519" t="s">
        <v>58</v>
      </c>
      <c r="D1519" t="s">
        <v>105</v>
      </c>
      <c r="E1519" t="s">
        <v>61</v>
      </c>
      <c r="F1519">
        <v>38485</v>
      </c>
      <c r="G1519">
        <v>38487.00269919062</v>
      </c>
      <c r="H1519">
        <f>ROUND(Database[[#This Row],[VIAGEM]]-Database[[#This Row],[ORDEM]],0)</f>
        <v>2</v>
      </c>
      <c r="I1519">
        <v>0</v>
      </c>
      <c r="J1519" t="s">
        <v>74</v>
      </c>
      <c r="K1519" t="s">
        <v>98</v>
      </c>
      <c r="L1519" t="s">
        <v>83</v>
      </c>
      <c r="M1519">
        <v>100</v>
      </c>
    </row>
    <row r="1520" spans="1:13">
      <c r="A1520">
        <v>2005</v>
      </c>
      <c r="B1520" t="s">
        <v>146</v>
      </c>
      <c r="C1520" t="s">
        <v>58</v>
      </c>
      <c r="D1520" t="s">
        <v>105</v>
      </c>
      <c r="E1520" t="s">
        <v>59</v>
      </c>
      <c r="F1520">
        <v>38676</v>
      </c>
      <c r="G1520">
        <v>38676.691476562912</v>
      </c>
      <c r="H1520">
        <f>ROUND(Database[[#This Row],[VIAGEM]]-Database[[#This Row],[ORDEM]],0)</f>
        <v>1</v>
      </c>
      <c r="I1520">
        <v>0</v>
      </c>
      <c r="J1520" t="s">
        <v>78</v>
      </c>
      <c r="K1520" t="s">
        <v>100</v>
      </c>
      <c r="L1520" t="s">
        <v>81</v>
      </c>
      <c r="M1520">
        <v>2000</v>
      </c>
    </row>
    <row r="1521" spans="1:13">
      <c r="A1521">
        <v>2005</v>
      </c>
      <c r="B1521" t="s">
        <v>154</v>
      </c>
      <c r="C1521" t="s">
        <v>60</v>
      </c>
      <c r="D1521" t="s">
        <v>49</v>
      </c>
      <c r="E1521" t="s">
        <v>63</v>
      </c>
      <c r="F1521">
        <v>38398</v>
      </c>
      <c r="G1521">
        <v>38403.30995403944</v>
      </c>
      <c r="H1521">
        <f>ROUND(Database[[#This Row],[VIAGEM]]-Database[[#This Row],[ORDEM]],0)</f>
        <v>5</v>
      </c>
      <c r="I1521">
        <v>0</v>
      </c>
      <c r="J1521" t="s">
        <v>78</v>
      </c>
      <c r="K1521" t="s">
        <v>99</v>
      </c>
      <c r="L1521" t="s">
        <v>81</v>
      </c>
      <c r="M1521">
        <v>1500</v>
      </c>
    </row>
    <row r="1522" spans="1:13">
      <c r="A1522">
        <v>2005</v>
      </c>
      <c r="B1522" t="s">
        <v>153</v>
      </c>
      <c r="C1522" t="s">
        <v>25</v>
      </c>
      <c r="D1522" t="s">
        <v>45</v>
      </c>
      <c r="E1522" t="s">
        <v>57</v>
      </c>
      <c r="F1522">
        <v>38551</v>
      </c>
      <c r="G1522">
        <v>38551.581612887196</v>
      </c>
      <c r="H1522">
        <f>ROUND(Database[[#This Row],[VIAGEM]]-Database[[#This Row],[ORDEM]],0)</f>
        <v>1</v>
      </c>
      <c r="I1522">
        <v>0</v>
      </c>
      <c r="J1522" t="s">
        <v>74</v>
      </c>
      <c r="K1522" t="s">
        <v>97</v>
      </c>
      <c r="L1522" t="s">
        <v>83</v>
      </c>
      <c r="M1522">
        <v>200</v>
      </c>
    </row>
    <row r="1523" spans="1:13">
      <c r="A1523">
        <v>2005</v>
      </c>
      <c r="B1523" t="s">
        <v>155</v>
      </c>
      <c r="C1523" t="s">
        <v>25</v>
      </c>
      <c r="D1523" t="s">
        <v>45</v>
      </c>
      <c r="E1523" t="s">
        <v>59</v>
      </c>
      <c r="F1523">
        <v>38616</v>
      </c>
      <c r="G1523">
        <v>38622.040740619675</v>
      </c>
      <c r="H1523">
        <f>ROUND(Database[[#This Row],[VIAGEM]]-Database[[#This Row],[ORDEM]],0)</f>
        <v>6</v>
      </c>
      <c r="I1523">
        <v>0</v>
      </c>
      <c r="J1523" t="s">
        <v>74</v>
      </c>
      <c r="K1523" t="s">
        <v>96</v>
      </c>
      <c r="L1523" t="s">
        <v>83</v>
      </c>
      <c r="M1523">
        <v>100</v>
      </c>
    </row>
    <row r="1524" spans="1:13">
      <c r="A1524">
        <v>2005</v>
      </c>
      <c r="B1524" t="s">
        <v>147</v>
      </c>
      <c r="C1524" t="s">
        <v>58</v>
      </c>
      <c r="D1524" t="s">
        <v>105</v>
      </c>
      <c r="E1524" t="s">
        <v>59</v>
      </c>
      <c r="F1524">
        <v>38526</v>
      </c>
      <c r="G1524">
        <v>38531.750155900576</v>
      </c>
      <c r="H1524">
        <f>ROUND(Database[[#This Row],[VIAGEM]]-Database[[#This Row],[ORDEM]],0)</f>
        <v>6</v>
      </c>
      <c r="I1524">
        <v>0</v>
      </c>
      <c r="J1524" t="s">
        <v>73</v>
      </c>
      <c r="K1524" t="s">
        <v>107</v>
      </c>
      <c r="L1524" t="s">
        <v>83</v>
      </c>
      <c r="M1524">
        <v>300</v>
      </c>
    </row>
    <row r="1525" spans="1:13">
      <c r="A1525">
        <v>2005</v>
      </c>
      <c r="B1525" t="s">
        <v>150</v>
      </c>
      <c r="C1525" t="s">
        <v>25</v>
      </c>
      <c r="D1525" t="s">
        <v>45</v>
      </c>
      <c r="E1525" t="s">
        <v>60</v>
      </c>
      <c r="F1525">
        <v>38490</v>
      </c>
      <c r="G1525">
        <v>38490.926424717967</v>
      </c>
      <c r="H1525">
        <f>ROUND(Database[[#This Row],[VIAGEM]]-Database[[#This Row],[ORDEM]],0)</f>
        <v>1</v>
      </c>
      <c r="I1525">
        <v>0</v>
      </c>
      <c r="J1525" t="s">
        <v>80</v>
      </c>
      <c r="K1525" t="s">
        <v>89</v>
      </c>
      <c r="L1525" t="s">
        <v>81</v>
      </c>
      <c r="M1525">
        <v>500</v>
      </c>
    </row>
    <row r="1526" spans="1:13">
      <c r="A1526">
        <v>2005</v>
      </c>
      <c r="B1526" t="s">
        <v>156</v>
      </c>
      <c r="C1526" t="s">
        <v>25</v>
      </c>
      <c r="D1526" t="s">
        <v>45</v>
      </c>
      <c r="E1526" t="s">
        <v>61</v>
      </c>
      <c r="F1526">
        <v>38445</v>
      </c>
      <c r="G1526">
        <v>38447.165175667542</v>
      </c>
      <c r="H1526">
        <f>ROUND(Database[[#This Row],[VIAGEM]]-Database[[#This Row],[ORDEM]],0)</f>
        <v>2</v>
      </c>
      <c r="I1526">
        <v>1</v>
      </c>
      <c r="J1526" t="s">
        <v>78</v>
      </c>
      <c r="K1526" t="s">
        <v>101</v>
      </c>
      <c r="L1526" t="s">
        <v>81</v>
      </c>
      <c r="M1526">
        <v>1000</v>
      </c>
    </row>
    <row r="1527" spans="1:13">
      <c r="A1527">
        <v>2005</v>
      </c>
      <c r="B1527" t="s">
        <v>146</v>
      </c>
      <c r="C1527" t="s">
        <v>63</v>
      </c>
      <c r="D1527" t="s">
        <v>46</v>
      </c>
      <c r="E1527" t="s">
        <v>62</v>
      </c>
      <c r="F1527">
        <v>38659</v>
      </c>
      <c r="G1527">
        <v>38659.187944857076</v>
      </c>
      <c r="H1527">
        <f>ROUND(Database[[#This Row],[VIAGEM]]-Database[[#This Row],[ORDEM]],0)</f>
        <v>0</v>
      </c>
      <c r="I1527">
        <v>1</v>
      </c>
      <c r="J1527" t="s">
        <v>71</v>
      </c>
      <c r="K1527" t="s">
        <v>103</v>
      </c>
      <c r="L1527" t="s">
        <v>84</v>
      </c>
      <c r="M1527">
        <v>96000</v>
      </c>
    </row>
    <row r="1528" spans="1:13">
      <c r="A1528">
        <v>2005</v>
      </c>
      <c r="B1528" t="s">
        <v>155</v>
      </c>
      <c r="C1528" t="s">
        <v>61</v>
      </c>
      <c r="D1528" t="s">
        <v>48</v>
      </c>
      <c r="E1528" t="s">
        <v>60</v>
      </c>
      <c r="F1528">
        <v>38609</v>
      </c>
      <c r="G1528">
        <v>38617.00950819131</v>
      </c>
      <c r="H1528">
        <f>ROUND(Database[[#This Row],[VIAGEM]]-Database[[#This Row],[ORDEM]],0)</f>
        <v>8</v>
      </c>
      <c r="I1528">
        <v>1</v>
      </c>
      <c r="J1528" t="s">
        <v>72</v>
      </c>
      <c r="K1528" t="s">
        <v>111</v>
      </c>
      <c r="L1528" t="s">
        <v>85</v>
      </c>
      <c r="M1528">
        <v>23000</v>
      </c>
    </row>
    <row r="1529" spans="1:13">
      <c r="A1529">
        <v>2005</v>
      </c>
      <c r="B1529" t="s">
        <v>146</v>
      </c>
      <c r="C1529" t="s">
        <v>59</v>
      </c>
      <c r="D1529" t="s">
        <v>50</v>
      </c>
      <c r="E1529" t="s">
        <v>63</v>
      </c>
      <c r="F1529">
        <v>38675</v>
      </c>
      <c r="G1529">
        <v>38677.332179961835</v>
      </c>
      <c r="H1529">
        <f>ROUND(Database[[#This Row],[VIAGEM]]-Database[[#This Row],[ORDEM]],0)</f>
        <v>2</v>
      </c>
      <c r="I1529">
        <v>0</v>
      </c>
      <c r="J1529" t="s">
        <v>136</v>
      </c>
      <c r="K1529" t="s">
        <v>94</v>
      </c>
      <c r="L1529" t="s">
        <v>83</v>
      </c>
      <c r="M1529">
        <v>200</v>
      </c>
    </row>
    <row r="1530" spans="1:13">
      <c r="A1530">
        <v>2005</v>
      </c>
      <c r="B1530" t="s">
        <v>154</v>
      </c>
      <c r="C1530" t="s">
        <v>62</v>
      </c>
      <c r="D1530" t="s">
        <v>47</v>
      </c>
      <c r="E1530" t="s">
        <v>59</v>
      </c>
      <c r="F1530">
        <v>38402</v>
      </c>
      <c r="G1530">
        <v>38408.210591286901</v>
      </c>
      <c r="H1530">
        <f>ROUND(Database[[#This Row],[VIAGEM]]-Database[[#This Row],[ORDEM]],0)</f>
        <v>6</v>
      </c>
      <c r="I1530">
        <v>0</v>
      </c>
      <c r="J1530" t="s">
        <v>72</v>
      </c>
      <c r="K1530" t="s">
        <v>111</v>
      </c>
      <c r="L1530" t="s">
        <v>85</v>
      </c>
      <c r="M1530">
        <v>45000</v>
      </c>
    </row>
    <row r="1531" spans="1:13">
      <c r="A1531">
        <v>2005</v>
      </c>
      <c r="B1531" t="s">
        <v>146</v>
      </c>
      <c r="C1531" t="s">
        <v>25</v>
      </c>
      <c r="D1531" t="s">
        <v>45</v>
      </c>
      <c r="E1531" t="s">
        <v>63</v>
      </c>
      <c r="F1531">
        <v>38673</v>
      </c>
      <c r="G1531">
        <v>38681.213321913507</v>
      </c>
      <c r="H1531">
        <f>ROUND(Database[[#This Row],[VIAGEM]]-Database[[#This Row],[ORDEM]],0)</f>
        <v>8</v>
      </c>
      <c r="I1531">
        <v>0</v>
      </c>
      <c r="J1531" t="s">
        <v>80</v>
      </c>
      <c r="K1531" t="s">
        <v>87</v>
      </c>
      <c r="L1531" t="s">
        <v>138</v>
      </c>
      <c r="M1531">
        <v>10</v>
      </c>
    </row>
    <row r="1532" spans="1:13">
      <c r="A1532">
        <v>2005</v>
      </c>
      <c r="B1532" t="s">
        <v>149</v>
      </c>
      <c r="C1532" t="s">
        <v>61</v>
      </c>
      <c r="D1532" t="s">
        <v>48</v>
      </c>
      <c r="E1532" t="s">
        <v>62</v>
      </c>
      <c r="F1532">
        <v>38568</v>
      </c>
      <c r="G1532">
        <v>38571.182324990703</v>
      </c>
      <c r="H1532">
        <f>ROUND(Database[[#This Row],[VIAGEM]]-Database[[#This Row],[ORDEM]],0)</f>
        <v>3</v>
      </c>
      <c r="I1532">
        <v>1</v>
      </c>
      <c r="J1532" t="s">
        <v>80</v>
      </c>
      <c r="K1532" t="s">
        <v>89</v>
      </c>
      <c r="L1532" t="s">
        <v>81</v>
      </c>
      <c r="M1532">
        <v>500</v>
      </c>
    </row>
    <row r="1533" spans="1:13">
      <c r="A1533">
        <v>2005</v>
      </c>
      <c r="B1533" t="s">
        <v>148</v>
      </c>
      <c r="C1533" t="s">
        <v>61</v>
      </c>
      <c r="D1533" t="s">
        <v>48</v>
      </c>
      <c r="E1533" t="s">
        <v>56</v>
      </c>
      <c r="F1533">
        <v>38696</v>
      </c>
      <c r="G1533">
        <v>38700.044125676803</v>
      </c>
      <c r="H1533">
        <f>ROUND(Database[[#This Row],[VIAGEM]]-Database[[#This Row],[ORDEM]],0)</f>
        <v>4</v>
      </c>
      <c r="I1533">
        <v>0</v>
      </c>
      <c r="J1533" t="s">
        <v>73</v>
      </c>
      <c r="K1533" t="s">
        <v>106</v>
      </c>
      <c r="L1533" t="s">
        <v>83</v>
      </c>
      <c r="M1533">
        <v>100</v>
      </c>
    </row>
    <row r="1534" spans="1:13">
      <c r="A1534">
        <v>2005</v>
      </c>
      <c r="B1534" t="s">
        <v>156</v>
      </c>
      <c r="C1534" t="s">
        <v>62</v>
      </c>
      <c r="D1534" t="s">
        <v>47</v>
      </c>
      <c r="E1534" t="s">
        <v>58</v>
      </c>
      <c r="F1534">
        <v>38459</v>
      </c>
      <c r="G1534">
        <v>38465.949688815635</v>
      </c>
      <c r="H1534">
        <f>ROUND(Database[[#This Row],[VIAGEM]]-Database[[#This Row],[ORDEM]],0)</f>
        <v>7</v>
      </c>
      <c r="I1534">
        <v>0</v>
      </c>
      <c r="J1534" t="s">
        <v>78</v>
      </c>
      <c r="K1534" t="s">
        <v>99</v>
      </c>
      <c r="L1534" t="s">
        <v>81</v>
      </c>
      <c r="M1534">
        <v>1000</v>
      </c>
    </row>
    <row r="1535" spans="1:13">
      <c r="A1535">
        <v>2005</v>
      </c>
      <c r="B1535" t="s">
        <v>149</v>
      </c>
      <c r="C1535" t="s">
        <v>59</v>
      </c>
      <c r="D1535" t="s">
        <v>50</v>
      </c>
      <c r="E1535" t="s">
        <v>61</v>
      </c>
      <c r="F1535">
        <v>38579</v>
      </c>
      <c r="G1535">
        <v>38582.04551238627</v>
      </c>
      <c r="H1535">
        <f>ROUND(Database[[#This Row],[VIAGEM]]-Database[[#This Row],[ORDEM]],0)</f>
        <v>3</v>
      </c>
      <c r="I1535">
        <v>0</v>
      </c>
      <c r="J1535" t="s">
        <v>136</v>
      </c>
      <c r="K1535" t="s">
        <v>93</v>
      </c>
      <c r="L1535" t="s">
        <v>83</v>
      </c>
      <c r="M1535">
        <v>100</v>
      </c>
    </row>
    <row r="1536" spans="1:13">
      <c r="A1536">
        <v>2005</v>
      </c>
      <c r="B1536" t="s">
        <v>145</v>
      </c>
      <c r="C1536" t="s">
        <v>25</v>
      </c>
      <c r="D1536" t="s">
        <v>45</v>
      </c>
      <c r="E1536" t="s">
        <v>62</v>
      </c>
      <c r="F1536">
        <v>38367</v>
      </c>
      <c r="G1536">
        <v>38368.646104604195</v>
      </c>
      <c r="H1536">
        <f>ROUND(Database[[#This Row],[VIAGEM]]-Database[[#This Row],[ORDEM]],0)</f>
        <v>2</v>
      </c>
      <c r="I1536">
        <v>0</v>
      </c>
      <c r="J1536" t="s">
        <v>73</v>
      </c>
      <c r="K1536" t="s">
        <v>106</v>
      </c>
      <c r="L1536" t="s">
        <v>83</v>
      </c>
      <c r="M1536">
        <v>500</v>
      </c>
    </row>
    <row r="1537" spans="1:13">
      <c r="A1537">
        <v>2005</v>
      </c>
      <c r="B1537" t="s">
        <v>147</v>
      </c>
      <c r="C1537" t="s">
        <v>25</v>
      </c>
      <c r="D1537" t="s">
        <v>45</v>
      </c>
      <c r="E1537" t="s">
        <v>63</v>
      </c>
      <c r="F1537">
        <v>38515</v>
      </c>
      <c r="G1537">
        <v>38515.880310794979</v>
      </c>
      <c r="H1537">
        <f>ROUND(Database[[#This Row],[VIAGEM]]-Database[[#This Row],[ORDEM]],0)</f>
        <v>1</v>
      </c>
      <c r="I1537">
        <v>0</v>
      </c>
      <c r="J1537" t="s">
        <v>70</v>
      </c>
      <c r="K1537" t="s">
        <v>92</v>
      </c>
      <c r="L1537" t="s">
        <v>82</v>
      </c>
      <c r="M1537">
        <v>4000</v>
      </c>
    </row>
    <row r="1538" spans="1:13">
      <c r="A1538">
        <v>2005</v>
      </c>
      <c r="B1538" t="s">
        <v>145</v>
      </c>
      <c r="C1538" t="s">
        <v>59</v>
      </c>
      <c r="D1538" t="s">
        <v>50</v>
      </c>
      <c r="E1538" t="s">
        <v>62</v>
      </c>
      <c r="F1538">
        <v>38371</v>
      </c>
      <c r="G1538">
        <v>38373.184643329987</v>
      </c>
      <c r="H1538">
        <f>ROUND(Database[[#This Row],[VIAGEM]]-Database[[#This Row],[ORDEM]],0)</f>
        <v>2</v>
      </c>
      <c r="I1538">
        <v>1</v>
      </c>
      <c r="J1538" t="s">
        <v>72</v>
      </c>
      <c r="K1538" t="s">
        <v>111</v>
      </c>
      <c r="L1538" t="s">
        <v>85</v>
      </c>
      <c r="M1538">
        <v>21000</v>
      </c>
    </row>
    <row r="1539" spans="1:13">
      <c r="A1539">
        <v>2005</v>
      </c>
      <c r="B1539" t="s">
        <v>152</v>
      </c>
      <c r="C1539" t="s">
        <v>58</v>
      </c>
      <c r="D1539" t="s">
        <v>105</v>
      </c>
      <c r="E1539" t="s">
        <v>25</v>
      </c>
      <c r="F1539">
        <v>38646</v>
      </c>
      <c r="G1539">
        <v>38648.205810360865</v>
      </c>
      <c r="H1539">
        <f>ROUND(Database[[#This Row],[VIAGEM]]-Database[[#This Row],[ORDEM]],0)</f>
        <v>2</v>
      </c>
      <c r="I1539">
        <v>1</v>
      </c>
      <c r="J1539" t="s">
        <v>73</v>
      </c>
      <c r="K1539" t="s">
        <v>108</v>
      </c>
      <c r="L1539" t="s">
        <v>83</v>
      </c>
      <c r="M1539">
        <v>400</v>
      </c>
    </row>
    <row r="1540" spans="1:13">
      <c r="A1540">
        <v>2005</v>
      </c>
      <c r="B1540" t="s">
        <v>152</v>
      </c>
      <c r="C1540" t="s">
        <v>25</v>
      </c>
      <c r="D1540" t="s">
        <v>45</v>
      </c>
      <c r="E1540" t="s">
        <v>61</v>
      </c>
      <c r="F1540">
        <v>38632</v>
      </c>
      <c r="G1540">
        <v>38635.117390745312</v>
      </c>
      <c r="H1540">
        <f>ROUND(Database[[#This Row],[VIAGEM]]-Database[[#This Row],[ORDEM]],0)</f>
        <v>3</v>
      </c>
      <c r="I1540">
        <v>1</v>
      </c>
      <c r="J1540" t="s">
        <v>71</v>
      </c>
      <c r="K1540" t="s">
        <v>104</v>
      </c>
      <c r="L1540" t="s">
        <v>84</v>
      </c>
      <c r="M1540">
        <v>74000</v>
      </c>
    </row>
    <row r="1541" spans="1:13">
      <c r="A1541">
        <v>2005</v>
      </c>
      <c r="B1541" t="s">
        <v>149</v>
      </c>
      <c r="C1541" t="s">
        <v>62</v>
      </c>
      <c r="D1541" t="s">
        <v>47</v>
      </c>
      <c r="E1541" t="s">
        <v>57</v>
      </c>
      <c r="F1541">
        <v>38575</v>
      </c>
      <c r="G1541">
        <v>38581.532444586155</v>
      </c>
      <c r="H1541">
        <f>ROUND(Database[[#This Row],[VIAGEM]]-Database[[#This Row],[ORDEM]],0)</f>
        <v>7</v>
      </c>
      <c r="I1541">
        <v>1</v>
      </c>
      <c r="J1541" t="s">
        <v>74</v>
      </c>
      <c r="K1541" t="s">
        <v>98</v>
      </c>
      <c r="L1541" t="s">
        <v>83</v>
      </c>
      <c r="M1541">
        <v>300</v>
      </c>
    </row>
    <row r="1542" spans="1:13">
      <c r="A1542">
        <v>2005</v>
      </c>
      <c r="B1542" t="s">
        <v>156</v>
      </c>
      <c r="C1542" t="s">
        <v>61</v>
      </c>
      <c r="D1542" t="s">
        <v>48</v>
      </c>
      <c r="E1542" t="s">
        <v>57</v>
      </c>
      <c r="F1542">
        <v>38469</v>
      </c>
      <c r="G1542">
        <v>38474.914446884432</v>
      </c>
      <c r="H1542">
        <f>ROUND(Database[[#This Row],[VIAGEM]]-Database[[#This Row],[ORDEM]],0)</f>
        <v>6</v>
      </c>
      <c r="I1542">
        <v>1</v>
      </c>
      <c r="J1542" t="s">
        <v>72</v>
      </c>
      <c r="K1542" t="s">
        <v>109</v>
      </c>
      <c r="L1542" t="s">
        <v>85</v>
      </c>
      <c r="M1542">
        <v>41000</v>
      </c>
    </row>
    <row r="1543" spans="1:13">
      <c r="A1543">
        <v>2005</v>
      </c>
      <c r="B1543" t="s">
        <v>150</v>
      </c>
      <c r="C1543" t="s">
        <v>60</v>
      </c>
      <c r="D1543" t="s">
        <v>49</v>
      </c>
      <c r="E1543" t="s">
        <v>59</v>
      </c>
      <c r="F1543">
        <v>38475</v>
      </c>
      <c r="G1543">
        <v>38481.309226007637</v>
      </c>
      <c r="H1543">
        <f>ROUND(Database[[#This Row],[VIAGEM]]-Database[[#This Row],[ORDEM]],0)</f>
        <v>6</v>
      </c>
      <c r="I1543">
        <v>0</v>
      </c>
      <c r="J1543" t="s">
        <v>74</v>
      </c>
      <c r="K1543" t="s">
        <v>96</v>
      </c>
      <c r="L1543" t="s">
        <v>83</v>
      </c>
      <c r="M1543">
        <v>400</v>
      </c>
    </row>
    <row r="1544" spans="1:13">
      <c r="A1544">
        <v>2005</v>
      </c>
      <c r="B1544" t="s">
        <v>151</v>
      </c>
      <c r="C1544" t="s">
        <v>62</v>
      </c>
      <c r="D1544" t="s">
        <v>47</v>
      </c>
      <c r="E1544" t="s">
        <v>56</v>
      </c>
      <c r="F1544">
        <v>38418</v>
      </c>
      <c r="G1544">
        <v>38420.852040053549</v>
      </c>
      <c r="H1544">
        <f>ROUND(Database[[#This Row],[VIAGEM]]-Database[[#This Row],[ORDEM]],0)</f>
        <v>3</v>
      </c>
      <c r="I1544">
        <v>0</v>
      </c>
      <c r="J1544" t="s">
        <v>76</v>
      </c>
      <c r="K1544" t="s">
        <v>113</v>
      </c>
      <c r="L1544" t="s">
        <v>139</v>
      </c>
      <c r="M1544">
        <v>510000</v>
      </c>
    </row>
    <row r="1545" spans="1:13">
      <c r="A1545">
        <v>2005</v>
      </c>
      <c r="B1545" t="s">
        <v>152</v>
      </c>
      <c r="C1545" t="s">
        <v>60</v>
      </c>
      <c r="D1545" t="s">
        <v>49</v>
      </c>
      <c r="E1545" t="s">
        <v>59</v>
      </c>
      <c r="F1545">
        <v>38630</v>
      </c>
      <c r="G1545">
        <v>38632.577425029362</v>
      </c>
      <c r="H1545">
        <f>ROUND(Database[[#This Row],[VIAGEM]]-Database[[#This Row],[ORDEM]],0)</f>
        <v>3</v>
      </c>
      <c r="I1545">
        <v>0</v>
      </c>
      <c r="J1545" t="s">
        <v>71</v>
      </c>
      <c r="K1545" t="s">
        <v>104</v>
      </c>
      <c r="L1545" t="s">
        <v>84</v>
      </c>
      <c r="M1545">
        <v>61000</v>
      </c>
    </row>
    <row r="1546" spans="1:13">
      <c r="A1546">
        <v>2005</v>
      </c>
      <c r="B1546" t="s">
        <v>148</v>
      </c>
      <c r="C1546" t="s">
        <v>59</v>
      </c>
      <c r="D1546" t="s">
        <v>50</v>
      </c>
      <c r="E1546" t="s">
        <v>58</v>
      </c>
      <c r="F1546">
        <v>38710</v>
      </c>
      <c r="G1546">
        <v>38717.076903888956</v>
      </c>
      <c r="H1546">
        <f>ROUND(Database[[#This Row],[VIAGEM]]-Database[[#This Row],[ORDEM]],0)</f>
        <v>7</v>
      </c>
      <c r="I1546">
        <v>0</v>
      </c>
      <c r="J1546" t="s">
        <v>73</v>
      </c>
      <c r="K1546" t="s">
        <v>106</v>
      </c>
      <c r="L1546" t="s">
        <v>83</v>
      </c>
      <c r="M1546">
        <v>100</v>
      </c>
    </row>
    <row r="1547" spans="1:13">
      <c r="A1547">
        <v>2005</v>
      </c>
      <c r="B1547" t="s">
        <v>152</v>
      </c>
      <c r="C1547" t="s">
        <v>61</v>
      </c>
      <c r="D1547" t="s">
        <v>48</v>
      </c>
      <c r="E1547" t="s">
        <v>25</v>
      </c>
      <c r="F1547">
        <v>38632</v>
      </c>
      <c r="G1547">
        <v>38634.550564263038</v>
      </c>
      <c r="H1547">
        <f>ROUND(Database[[#This Row],[VIAGEM]]-Database[[#This Row],[ORDEM]],0)</f>
        <v>3</v>
      </c>
      <c r="I1547">
        <v>1</v>
      </c>
      <c r="J1547" t="s">
        <v>78</v>
      </c>
      <c r="K1547" t="s">
        <v>99</v>
      </c>
      <c r="L1547" t="s">
        <v>81</v>
      </c>
      <c r="M1547">
        <v>1000</v>
      </c>
    </row>
    <row r="1548" spans="1:13">
      <c r="A1548">
        <v>2005</v>
      </c>
      <c r="B1548" t="s">
        <v>148</v>
      </c>
      <c r="C1548" t="s">
        <v>57</v>
      </c>
      <c r="D1548" t="s">
        <v>51</v>
      </c>
      <c r="E1548" t="s">
        <v>63</v>
      </c>
      <c r="F1548">
        <v>38697</v>
      </c>
      <c r="G1548">
        <v>38704.969676379165</v>
      </c>
      <c r="H1548">
        <f>ROUND(Database[[#This Row],[VIAGEM]]-Database[[#This Row],[ORDEM]],0)</f>
        <v>8</v>
      </c>
      <c r="I1548">
        <v>0</v>
      </c>
      <c r="J1548" t="s">
        <v>78</v>
      </c>
      <c r="K1548" t="s">
        <v>99</v>
      </c>
      <c r="L1548" t="s">
        <v>81</v>
      </c>
      <c r="M1548">
        <v>500</v>
      </c>
    </row>
    <row r="1549" spans="1:13">
      <c r="A1549">
        <v>2005</v>
      </c>
      <c r="B1549" t="s">
        <v>149</v>
      </c>
      <c r="C1549" t="s">
        <v>25</v>
      </c>
      <c r="D1549" t="s">
        <v>45</v>
      </c>
      <c r="E1549" t="s">
        <v>61</v>
      </c>
      <c r="F1549">
        <v>38570</v>
      </c>
      <c r="G1549">
        <v>38574.705053065583</v>
      </c>
      <c r="H1549">
        <f>ROUND(Database[[#This Row],[VIAGEM]]-Database[[#This Row],[ORDEM]],0)</f>
        <v>5</v>
      </c>
      <c r="I1549">
        <v>1</v>
      </c>
      <c r="J1549" t="s">
        <v>73</v>
      </c>
      <c r="K1549" t="s">
        <v>108</v>
      </c>
      <c r="L1549" t="s">
        <v>83</v>
      </c>
      <c r="M1549">
        <v>200</v>
      </c>
    </row>
    <row r="1550" spans="1:13">
      <c r="A1550">
        <v>2005</v>
      </c>
      <c r="B1550" t="s">
        <v>147</v>
      </c>
      <c r="C1550" t="s">
        <v>56</v>
      </c>
      <c r="D1550" t="s">
        <v>52</v>
      </c>
      <c r="E1550" t="s">
        <v>60</v>
      </c>
      <c r="F1550">
        <v>38530</v>
      </c>
      <c r="G1550">
        <v>38537.544176946882</v>
      </c>
      <c r="H1550">
        <f>ROUND(Database[[#This Row],[VIAGEM]]-Database[[#This Row],[ORDEM]],0)</f>
        <v>8</v>
      </c>
      <c r="I1550">
        <v>0</v>
      </c>
      <c r="J1550" t="s">
        <v>70</v>
      </c>
      <c r="K1550" t="s">
        <v>91</v>
      </c>
      <c r="L1550" t="s">
        <v>82</v>
      </c>
      <c r="M1550">
        <v>2000</v>
      </c>
    </row>
    <row r="1551" spans="1:13">
      <c r="A1551">
        <v>2005</v>
      </c>
      <c r="B1551" t="s">
        <v>148</v>
      </c>
      <c r="C1551" t="s">
        <v>60</v>
      </c>
      <c r="D1551" t="s">
        <v>49</v>
      </c>
      <c r="E1551" t="s">
        <v>62</v>
      </c>
      <c r="F1551">
        <v>38352</v>
      </c>
      <c r="G1551">
        <v>38354.170976621732</v>
      </c>
      <c r="H1551">
        <f>ROUND(Database[[#This Row],[VIAGEM]]-Database[[#This Row],[ORDEM]],0)</f>
        <v>2</v>
      </c>
      <c r="I1551">
        <v>0</v>
      </c>
      <c r="J1551" t="s">
        <v>73</v>
      </c>
      <c r="K1551" t="s">
        <v>107</v>
      </c>
      <c r="L1551" t="s">
        <v>83</v>
      </c>
      <c r="M1551">
        <v>200</v>
      </c>
    </row>
    <row r="1552" spans="1:13">
      <c r="A1552">
        <v>2005</v>
      </c>
      <c r="B1552" t="s">
        <v>149</v>
      </c>
      <c r="C1552" t="s">
        <v>58</v>
      </c>
      <c r="D1552" t="s">
        <v>105</v>
      </c>
      <c r="E1552" t="s">
        <v>25</v>
      </c>
      <c r="F1552">
        <v>38567</v>
      </c>
      <c r="G1552">
        <v>38576.355043315831</v>
      </c>
      <c r="H1552">
        <f>ROUND(Database[[#This Row],[VIAGEM]]-Database[[#This Row],[ORDEM]],0)</f>
        <v>9</v>
      </c>
      <c r="I1552">
        <v>0</v>
      </c>
      <c r="J1552" t="s">
        <v>72</v>
      </c>
      <c r="K1552" t="s">
        <v>110</v>
      </c>
      <c r="L1552" t="s">
        <v>85</v>
      </c>
      <c r="M1552">
        <v>29000</v>
      </c>
    </row>
    <row r="1553" spans="1:13">
      <c r="A1553">
        <v>2005</v>
      </c>
      <c r="B1553" t="s">
        <v>149</v>
      </c>
      <c r="C1553" t="s">
        <v>57</v>
      </c>
      <c r="D1553" t="s">
        <v>51</v>
      </c>
      <c r="E1553" t="s">
        <v>63</v>
      </c>
      <c r="F1553">
        <v>38585</v>
      </c>
      <c r="G1553">
        <v>38588.948274070062</v>
      </c>
      <c r="H1553">
        <f>ROUND(Database[[#This Row],[VIAGEM]]-Database[[#This Row],[ORDEM]],0)</f>
        <v>4</v>
      </c>
      <c r="I1553">
        <v>1</v>
      </c>
      <c r="J1553" t="s">
        <v>76</v>
      </c>
      <c r="K1553" t="s">
        <v>113</v>
      </c>
      <c r="L1553" t="s">
        <v>139</v>
      </c>
      <c r="M1553">
        <v>1310000</v>
      </c>
    </row>
    <row r="1554" spans="1:13">
      <c r="A1554">
        <v>2005</v>
      </c>
      <c r="B1554" t="s">
        <v>150</v>
      </c>
      <c r="C1554" t="s">
        <v>58</v>
      </c>
      <c r="D1554" t="s">
        <v>105</v>
      </c>
      <c r="E1554" t="s">
        <v>60</v>
      </c>
      <c r="F1554">
        <v>38483</v>
      </c>
      <c r="G1554">
        <v>38483.498913950636</v>
      </c>
      <c r="H1554">
        <f>ROUND(Database[[#This Row],[VIAGEM]]-Database[[#This Row],[ORDEM]],0)</f>
        <v>0</v>
      </c>
      <c r="I1554">
        <v>1</v>
      </c>
      <c r="J1554" t="s">
        <v>74</v>
      </c>
      <c r="K1554" t="s">
        <v>97</v>
      </c>
      <c r="L1554" t="s">
        <v>83</v>
      </c>
      <c r="M1554">
        <v>500</v>
      </c>
    </row>
    <row r="1555" spans="1:13">
      <c r="A1555">
        <v>2005</v>
      </c>
      <c r="B1555" t="s">
        <v>152</v>
      </c>
      <c r="C1555" t="s">
        <v>56</v>
      </c>
      <c r="D1555" t="s">
        <v>52</v>
      </c>
      <c r="E1555" t="s">
        <v>57</v>
      </c>
      <c r="F1555">
        <v>38632</v>
      </c>
      <c r="G1555">
        <v>38638.414262979175</v>
      </c>
      <c r="H1555">
        <f>ROUND(Database[[#This Row],[VIAGEM]]-Database[[#This Row],[ORDEM]],0)</f>
        <v>6</v>
      </c>
      <c r="I1555">
        <v>1</v>
      </c>
      <c r="J1555" t="s">
        <v>70</v>
      </c>
      <c r="K1555" t="s">
        <v>92</v>
      </c>
      <c r="L1555" t="s">
        <v>82</v>
      </c>
      <c r="M1555">
        <v>4000</v>
      </c>
    </row>
    <row r="1556" spans="1:13">
      <c r="A1556">
        <v>2005</v>
      </c>
      <c r="B1556" t="s">
        <v>156</v>
      </c>
      <c r="C1556" t="s">
        <v>63</v>
      </c>
      <c r="D1556" t="s">
        <v>46</v>
      </c>
      <c r="E1556" t="s">
        <v>60</v>
      </c>
      <c r="F1556">
        <v>38444</v>
      </c>
      <c r="G1556">
        <v>38451.015839149652</v>
      </c>
      <c r="H1556">
        <f>ROUND(Database[[#This Row],[VIAGEM]]-Database[[#This Row],[ORDEM]],0)</f>
        <v>7</v>
      </c>
      <c r="I1556">
        <v>0</v>
      </c>
      <c r="J1556" t="s">
        <v>74</v>
      </c>
      <c r="K1556" t="s">
        <v>98</v>
      </c>
      <c r="L1556" t="s">
        <v>83</v>
      </c>
      <c r="M1556">
        <v>100</v>
      </c>
    </row>
    <row r="1557" spans="1:13">
      <c r="A1557">
        <v>2005</v>
      </c>
      <c r="B1557" t="s">
        <v>145</v>
      </c>
      <c r="C1557" t="s">
        <v>57</v>
      </c>
      <c r="D1557" t="s">
        <v>51</v>
      </c>
      <c r="E1557" t="s">
        <v>59</v>
      </c>
      <c r="F1557">
        <v>38378</v>
      </c>
      <c r="G1557">
        <v>38379.626638803027</v>
      </c>
      <c r="H1557">
        <f>ROUND(Database[[#This Row],[VIAGEM]]-Database[[#This Row],[ORDEM]],0)</f>
        <v>2</v>
      </c>
      <c r="I1557">
        <v>1</v>
      </c>
      <c r="J1557" t="s">
        <v>71</v>
      </c>
      <c r="K1557" t="s">
        <v>104</v>
      </c>
      <c r="L1557" t="s">
        <v>84</v>
      </c>
      <c r="M1557">
        <v>100000</v>
      </c>
    </row>
    <row r="1558" spans="1:13">
      <c r="A1558">
        <v>2005</v>
      </c>
      <c r="B1558" t="s">
        <v>151</v>
      </c>
      <c r="C1558" t="s">
        <v>63</v>
      </c>
      <c r="D1558" t="s">
        <v>46</v>
      </c>
      <c r="E1558" t="s">
        <v>57</v>
      </c>
      <c r="F1558">
        <v>38423</v>
      </c>
      <c r="G1558">
        <v>38428.426305140558</v>
      </c>
      <c r="H1558">
        <f>ROUND(Database[[#This Row],[VIAGEM]]-Database[[#This Row],[ORDEM]],0)</f>
        <v>5</v>
      </c>
      <c r="I1558">
        <v>0</v>
      </c>
      <c r="J1558" t="s">
        <v>73</v>
      </c>
      <c r="K1558" t="s">
        <v>108</v>
      </c>
      <c r="L1558" t="s">
        <v>83</v>
      </c>
      <c r="M1558">
        <v>200</v>
      </c>
    </row>
    <row r="1559" spans="1:13">
      <c r="A1559">
        <v>2005</v>
      </c>
      <c r="B1559" t="s">
        <v>145</v>
      </c>
      <c r="C1559" t="s">
        <v>59</v>
      </c>
      <c r="D1559" t="s">
        <v>50</v>
      </c>
      <c r="E1559" t="s">
        <v>61</v>
      </c>
      <c r="F1559">
        <v>38377</v>
      </c>
      <c r="G1559">
        <v>38382.779140961917</v>
      </c>
      <c r="H1559">
        <f>ROUND(Database[[#This Row],[VIAGEM]]-Database[[#This Row],[ORDEM]],0)</f>
        <v>6</v>
      </c>
      <c r="I1559">
        <v>0</v>
      </c>
      <c r="J1559" t="s">
        <v>72</v>
      </c>
      <c r="K1559" t="s">
        <v>111</v>
      </c>
      <c r="L1559" t="s">
        <v>85</v>
      </c>
      <c r="M1559">
        <v>33000</v>
      </c>
    </row>
    <row r="1560" spans="1:13">
      <c r="A1560">
        <v>2005</v>
      </c>
      <c r="B1560" t="s">
        <v>145</v>
      </c>
      <c r="C1560" t="s">
        <v>59</v>
      </c>
      <c r="D1560" t="s">
        <v>50</v>
      </c>
      <c r="E1560" t="s">
        <v>57</v>
      </c>
      <c r="F1560">
        <v>38361</v>
      </c>
      <c r="G1560">
        <v>38367.489716796663</v>
      </c>
      <c r="H1560">
        <f>ROUND(Database[[#This Row],[VIAGEM]]-Database[[#This Row],[ORDEM]],0)</f>
        <v>6</v>
      </c>
      <c r="I1560">
        <v>1</v>
      </c>
      <c r="J1560" t="s">
        <v>80</v>
      </c>
      <c r="K1560" t="s">
        <v>89</v>
      </c>
      <c r="L1560" t="s">
        <v>81</v>
      </c>
      <c r="M1560">
        <v>2000</v>
      </c>
    </row>
    <row r="1561" spans="1:13">
      <c r="A1561">
        <v>2005</v>
      </c>
      <c r="B1561" t="s">
        <v>156</v>
      </c>
      <c r="C1561" t="s">
        <v>25</v>
      </c>
      <c r="D1561" t="s">
        <v>45</v>
      </c>
      <c r="E1561" t="s">
        <v>63</v>
      </c>
      <c r="F1561">
        <v>38455</v>
      </c>
      <c r="G1561">
        <v>38464.892568150026</v>
      </c>
      <c r="H1561">
        <f>ROUND(Database[[#This Row],[VIAGEM]]-Database[[#This Row],[ORDEM]],0)</f>
        <v>10</v>
      </c>
      <c r="I1561">
        <v>0</v>
      </c>
      <c r="J1561" t="s">
        <v>80</v>
      </c>
      <c r="K1561" t="s">
        <v>87</v>
      </c>
      <c r="L1561" t="s">
        <v>138</v>
      </c>
      <c r="M1561">
        <v>10</v>
      </c>
    </row>
    <row r="1562" spans="1:13">
      <c r="A1562">
        <v>2005</v>
      </c>
      <c r="B1562" t="s">
        <v>156</v>
      </c>
      <c r="C1562" t="s">
        <v>25</v>
      </c>
      <c r="D1562" t="s">
        <v>45</v>
      </c>
      <c r="E1562" t="s">
        <v>60</v>
      </c>
      <c r="F1562">
        <v>38457</v>
      </c>
      <c r="G1562">
        <v>38463.005460665176</v>
      </c>
      <c r="H1562">
        <f>ROUND(Database[[#This Row],[VIAGEM]]-Database[[#This Row],[ORDEM]],0)</f>
        <v>6</v>
      </c>
      <c r="I1562">
        <v>1</v>
      </c>
      <c r="J1562" t="s">
        <v>73</v>
      </c>
      <c r="K1562" t="s">
        <v>107</v>
      </c>
      <c r="L1562" t="s">
        <v>83</v>
      </c>
      <c r="M1562">
        <v>300</v>
      </c>
    </row>
    <row r="1563" spans="1:13">
      <c r="A1563">
        <v>2005</v>
      </c>
      <c r="B1563" t="s">
        <v>155</v>
      </c>
      <c r="C1563" t="s">
        <v>25</v>
      </c>
      <c r="D1563" t="s">
        <v>45</v>
      </c>
      <c r="E1563" t="s">
        <v>56</v>
      </c>
      <c r="F1563">
        <v>38607</v>
      </c>
      <c r="G1563">
        <v>38614.619430123617</v>
      </c>
      <c r="H1563">
        <f>ROUND(Database[[#This Row],[VIAGEM]]-Database[[#This Row],[ORDEM]],0)</f>
        <v>8</v>
      </c>
      <c r="I1563">
        <v>1</v>
      </c>
      <c r="J1563" t="s">
        <v>71</v>
      </c>
      <c r="K1563" t="s">
        <v>104</v>
      </c>
      <c r="L1563" t="s">
        <v>84</v>
      </c>
      <c r="M1563">
        <v>51000</v>
      </c>
    </row>
    <row r="1564" spans="1:13">
      <c r="A1564">
        <v>2005</v>
      </c>
      <c r="B1564" t="s">
        <v>150</v>
      </c>
      <c r="C1564" t="s">
        <v>25</v>
      </c>
      <c r="D1564" t="s">
        <v>45</v>
      </c>
      <c r="E1564" t="s">
        <v>57</v>
      </c>
      <c r="F1564">
        <v>38495</v>
      </c>
      <c r="G1564">
        <v>38502.433378711234</v>
      </c>
      <c r="H1564">
        <f>ROUND(Database[[#This Row],[VIAGEM]]-Database[[#This Row],[ORDEM]],0)</f>
        <v>7</v>
      </c>
      <c r="I1564">
        <v>0</v>
      </c>
      <c r="J1564" t="s">
        <v>73</v>
      </c>
      <c r="K1564" t="s">
        <v>106</v>
      </c>
      <c r="L1564" t="s">
        <v>83</v>
      </c>
      <c r="M1564">
        <v>300</v>
      </c>
    </row>
    <row r="1565" spans="1:13">
      <c r="A1565">
        <v>2005</v>
      </c>
      <c r="B1565" t="s">
        <v>152</v>
      </c>
      <c r="C1565" t="s">
        <v>25</v>
      </c>
      <c r="D1565" t="s">
        <v>45</v>
      </c>
      <c r="E1565" t="s">
        <v>61</v>
      </c>
      <c r="F1565">
        <v>38643</v>
      </c>
      <c r="G1565">
        <v>38645.326814605898</v>
      </c>
      <c r="H1565">
        <f>ROUND(Database[[#This Row],[VIAGEM]]-Database[[#This Row],[ORDEM]],0)</f>
        <v>2</v>
      </c>
      <c r="I1565">
        <v>0</v>
      </c>
      <c r="J1565" t="s">
        <v>78</v>
      </c>
      <c r="K1565" t="s">
        <v>100</v>
      </c>
      <c r="L1565" t="s">
        <v>81</v>
      </c>
      <c r="M1565">
        <v>1000</v>
      </c>
    </row>
    <row r="1566" spans="1:13">
      <c r="A1566">
        <v>2005</v>
      </c>
      <c r="B1566" t="s">
        <v>149</v>
      </c>
      <c r="C1566" t="s">
        <v>59</v>
      </c>
      <c r="D1566" t="s">
        <v>50</v>
      </c>
      <c r="E1566" t="s">
        <v>57</v>
      </c>
      <c r="F1566">
        <v>38566</v>
      </c>
      <c r="G1566">
        <v>38574.171572334461</v>
      </c>
      <c r="H1566">
        <f>ROUND(Database[[#This Row],[VIAGEM]]-Database[[#This Row],[ORDEM]],0)</f>
        <v>8</v>
      </c>
      <c r="I1566">
        <v>0</v>
      </c>
      <c r="J1566" t="s">
        <v>74</v>
      </c>
      <c r="K1566" t="s">
        <v>98</v>
      </c>
      <c r="L1566" t="s">
        <v>83</v>
      </c>
      <c r="M1566">
        <v>500</v>
      </c>
    </row>
    <row r="1567" spans="1:13">
      <c r="A1567">
        <v>2005</v>
      </c>
      <c r="B1567" t="s">
        <v>150</v>
      </c>
      <c r="C1567" t="s">
        <v>56</v>
      </c>
      <c r="D1567" t="s">
        <v>52</v>
      </c>
      <c r="E1567" t="s">
        <v>59</v>
      </c>
      <c r="F1567">
        <v>38486</v>
      </c>
      <c r="G1567">
        <v>38495.995749356349</v>
      </c>
      <c r="H1567">
        <f>ROUND(Database[[#This Row],[VIAGEM]]-Database[[#This Row],[ORDEM]],0)</f>
        <v>10</v>
      </c>
      <c r="I1567">
        <v>1</v>
      </c>
      <c r="J1567" t="s">
        <v>73</v>
      </c>
      <c r="K1567" t="s">
        <v>108</v>
      </c>
      <c r="L1567" t="s">
        <v>83</v>
      </c>
      <c r="M1567">
        <v>200</v>
      </c>
    </row>
    <row r="1568" spans="1:13">
      <c r="A1568">
        <v>2005</v>
      </c>
      <c r="B1568" t="s">
        <v>147</v>
      </c>
      <c r="C1568" t="s">
        <v>62</v>
      </c>
      <c r="D1568" t="s">
        <v>47</v>
      </c>
      <c r="E1568" t="s">
        <v>59</v>
      </c>
      <c r="F1568">
        <v>38519</v>
      </c>
      <c r="G1568">
        <v>38522.788309167583</v>
      </c>
      <c r="H1568">
        <f>ROUND(Database[[#This Row],[VIAGEM]]-Database[[#This Row],[ORDEM]],0)</f>
        <v>4</v>
      </c>
      <c r="I1568">
        <v>1</v>
      </c>
      <c r="J1568" t="s">
        <v>70</v>
      </c>
      <c r="K1568" t="s">
        <v>90</v>
      </c>
      <c r="L1568" t="s">
        <v>82</v>
      </c>
      <c r="M1568">
        <v>4000</v>
      </c>
    </row>
    <row r="1569" spans="1:13">
      <c r="A1569">
        <v>2005</v>
      </c>
      <c r="B1569" t="s">
        <v>150</v>
      </c>
      <c r="C1569" t="s">
        <v>58</v>
      </c>
      <c r="D1569" t="s">
        <v>105</v>
      </c>
      <c r="E1569" t="s">
        <v>25</v>
      </c>
      <c r="F1569">
        <v>38496</v>
      </c>
      <c r="G1569">
        <v>38498.856032276897</v>
      </c>
      <c r="H1569">
        <f>ROUND(Database[[#This Row],[VIAGEM]]-Database[[#This Row],[ORDEM]],0)</f>
        <v>3</v>
      </c>
      <c r="I1569">
        <v>1</v>
      </c>
      <c r="J1569" t="s">
        <v>73</v>
      </c>
      <c r="K1569" t="s">
        <v>108</v>
      </c>
      <c r="L1569" t="s">
        <v>83</v>
      </c>
      <c r="M1569">
        <v>300</v>
      </c>
    </row>
    <row r="1570" spans="1:13">
      <c r="A1570">
        <v>2005</v>
      </c>
      <c r="B1570" t="s">
        <v>148</v>
      </c>
      <c r="C1570" t="s">
        <v>57</v>
      </c>
      <c r="D1570" t="s">
        <v>51</v>
      </c>
      <c r="E1570" t="s">
        <v>63</v>
      </c>
      <c r="F1570">
        <v>38701</v>
      </c>
      <c r="G1570">
        <v>38707.582395033343</v>
      </c>
      <c r="H1570">
        <f>ROUND(Database[[#This Row],[VIAGEM]]-Database[[#This Row],[ORDEM]],0)</f>
        <v>7</v>
      </c>
      <c r="I1570">
        <v>1</v>
      </c>
      <c r="J1570" t="s">
        <v>71</v>
      </c>
      <c r="K1570" t="s">
        <v>104</v>
      </c>
      <c r="L1570" t="s">
        <v>84</v>
      </c>
      <c r="M1570">
        <v>94000</v>
      </c>
    </row>
    <row r="1571" spans="1:13">
      <c r="A1571">
        <v>2005</v>
      </c>
      <c r="B1571" t="s">
        <v>151</v>
      </c>
      <c r="C1571" t="s">
        <v>63</v>
      </c>
      <c r="D1571" t="s">
        <v>46</v>
      </c>
      <c r="E1571" t="s">
        <v>57</v>
      </c>
      <c r="F1571">
        <v>38425</v>
      </c>
      <c r="G1571">
        <v>38426.230767745794</v>
      </c>
      <c r="H1571">
        <f>ROUND(Database[[#This Row],[VIAGEM]]-Database[[#This Row],[ORDEM]],0)</f>
        <v>1</v>
      </c>
      <c r="I1571">
        <v>0</v>
      </c>
      <c r="J1571" t="s">
        <v>73</v>
      </c>
      <c r="K1571" t="s">
        <v>107</v>
      </c>
      <c r="L1571" t="s">
        <v>83</v>
      </c>
      <c r="M1571">
        <v>300</v>
      </c>
    </row>
    <row r="1572" spans="1:13">
      <c r="A1572">
        <v>2005</v>
      </c>
      <c r="B1572" t="s">
        <v>146</v>
      </c>
      <c r="C1572" t="s">
        <v>63</v>
      </c>
      <c r="D1572" t="s">
        <v>46</v>
      </c>
      <c r="E1572" t="s">
        <v>59</v>
      </c>
      <c r="F1572">
        <v>38673</v>
      </c>
      <c r="G1572">
        <v>38681.568388510117</v>
      </c>
      <c r="H1572">
        <f>ROUND(Database[[#This Row],[VIAGEM]]-Database[[#This Row],[ORDEM]],0)</f>
        <v>9</v>
      </c>
      <c r="I1572">
        <v>0</v>
      </c>
      <c r="J1572" t="s">
        <v>78</v>
      </c>
      <c r="K1572" t="s">
        <v>101</v>
      </c>
      <c r="L1572" t="s">
        <v>81</v>
      </c>
      <c r="M1572">
        <v>1500</v>
      </c>
    </row>
    <row r="1573" spans="1:13">
      <c r="A1573">
        <v>2005</v>
      </c>
      <c r="B1573" t="s">
        <v>151</v>
      </c>
      <c r="C1573" t="s">
        <v>62</v>
      </c>
      <c r="D1573" t="s">
        <v>47</v>
      </c>
      <c r="E1573" t="s">
        <v>60</v>
      </c>
      <c r="F1573">
        <v>38413</v>
      </c>
      <c r="G1573">
        <v>38414.316281571009</v>
      </c>
      <c r="H1573">
        <f>ROUND(Database[[#This Row],[VIAGEM]]-Database[[#This Row],[ORDEM]],0)</f>
        <v>1</v>
      </c>
      <c r="I1573">
        <v>1</v>
      </c>
      <c r="J1573" t="s">
        <v>71</v>
      </c>
      <c r="K1573" t="s">
        <v>102</v>
      </c>
      <c r="L1573" t="s">
        <v>84</v>
      </c>
      <c r="M1573">
        <v>80000</v>
      </c>
    </row>
    <row r="1574" spans="1:13">
      <c r="A1574">
        <v>2005</v>
      </c>
      <c r="B1574" t="s">
        <v>153</v>
      </c>
      <c r="C1574" t="s">
        <v>60</v>
      </c>
      <c r="D1574" t="s">
        <v>49</v>
      </c>
      <c r="E1574" t="s">
        <v>58</v>
      </c>
      <c r="F1574">
        <v>38548</v>
      </c>
      <c r="G1574">
        <v>38551.331397555979</v>
      </c>
      <c r="H1574">
        <f>ROUND(Database[[#This Row],[VIAGEM]]-Database[[#This Row],[ORDEM]],0)</f>
        <v>3</v>
      </c>
      <c r="I1574">
        <v>1</v>
      </c>
      <c r="J1574" t="s">
        <v>78</v>
      </c>
      <c r="K1574" t="s">
        <v>101</v>
      </c>
      <c r="L1574" t="s">
        <v>81</v>
      </c>
      <c r="M1574">
        <v>2000</v>
      </c>
    </row>
    <row r="1575" spans="1:13">
      <c r="A1575">
        <v>2005</v>
      </c>
      <c r="B1575" t="s">
        <v>147</v>
      </c>
      <c r="C1575" t="s">
        <v>63</v>
      </c>
      <c r="D1575" t="s">
        <v>46</v>
      </c>
      <c r="E1575" t="s">
        <v>60</v>
      </c>
      <c r="F1575">
        <v>38526</v>
      </c>
      <c r="G1575">
        <v>38531.274697764144</v>
      </c>
      <c r="H1575">
        <f>ROUND(Database[[#This Row],[VIAGEM]]-Database[[#This Row],[ORDEM]],0)</f>
        <v>5</v>
      </c>
      <c r="I1575">
        <v>1</v>
      </c>
      <c r="J1575" t="s">
        <v>70</v>
      </c>
      <c r="K1575" t="s">
        <v>90</v>
      </c>
      <c r="L1575" t="s">
        <v>82</v>
      </c>
      <c r="M1575">
        <v>5000</v>
      </c>
    </row>
    <row r="1576" spans="1:13">
      <c r="A1576">
        <v>2005</v>
      </c>
      <c r="B1576" t="s">
        <v>154</v>
      </c>
      <c r="C1576" t="s">
        <v>63</v>
      </c>
      <c r="D1576" t="s">
        <v>46</v>
      </c>
      <c r="E1576" t="s">
        <v>25</v>
      </c>
      <c r="F1576">
        <v>38388</v>
      </c>
      <c r="G1576">
        <v>38395.637253542911</v>
      </c>
      <c r="H1576">
        <f>ROUND(Database[[#This Row],[VIAGEM]]-Database[[#This Row],[ORDEM]],0)</f>
        <v>8</v>
      </c>
      <c r="I1576">
        <v>1</v>
      </c>
      <c r="J1576" t="s">
        <v>72</v>
      </c>
      <c r="K1576" t="s">
        <v>110</v>
      </c>
      <c r="L1576" t="s">
        <v>85</v>
      </c>
      <c r="M1576">
        <v>16000</v>
      </c>
    </row>
    <row r="1577" spans="1:13">
      <c r="A1577">
        <v>2005</v>
      </c>
      <c r="B1577" t="s">
        <v>153</v>
      </c>
      <c r="C1577" t="s">
        <v>58</v>
      </c>
      <c r="D1577" t="s">
        <v>105</v>
      </c>
      <c r="E1577" t="s">
        <v>59</v>
      </c>
      <c r="F1577">
        <v>38554</v>
      </c>
      <c r="G1577">
        <v>38563.728241437828</v>
      </c>
      <c r="H1577">
        <f>ROUND(Database[[#This Row],[VIAGEM]]-Database[[#This Row],[ORDEM]],0)</f>
        <v>10</v>
      </c>
      <c r="I1577">
        <v>1</v>
      </c>
      <c r="J1577" t="s">
        <v>70</v>
      </c>
      <c r="K1577" t="s">
        <v>92</v>
      </c>
      <c r="L1577" t="s">
        <v>82</v>
      </c>
      <c r="M1577">
        <v>5000</v>
      </c>
    </row>
    <row r="1578" spans="1:13">
      <c r="A1578">
        <v>2005</v>
      </c>
      <c r="B1578" t="s">
        <v>150</v>
      </c>
      <c r="C1578" t="s">
        <v>59</v>
      </c>
      <c r="D1578" t="s">
        <v>50</v>
      </c>
      <c r="E1578" t="s">
        <v>57</v>
      </c>
      <c r="F1578">
        <v>38492</v>
      </c>
      <c r="G1578">
        <v>38498.589228960031</v>
      </c>
      <c r="H1578">
        <f>ROUND(Database[[#This Row],[VIAGEM]]-Database[[#This Row],[ORDEM]],0)</f>
        <v>7</v>
      </c>
      <c r="I1578">
        <v>0</v>
      </c>
      <c r="J1578" t="s">
        <v>78</v>
      </c>
      <c r="K1578" t="s">
        <v>99</v>
      </c>
      <c r="L1578" t="s">
        <v>81</v>
      </c>
      <c r="M1578">
        <v>2500</v>
      </c>
    </row>
    <row r="1579" spans="1:13">
      <c r="A1579">
        <v>2005</v>
      </c>
      <c r="B1579" t="s">
        <v>147</v>
      </c>
      <c r="C1579" t="s">
        <v>61</v>
      </c>
      <c r="D1579" t="s">
        <v>48</v>
      </c>
      <c r="E1579" t="s">
        <v>58</v>
      </c>
      <c r="F1579">
        <v>38512</v>
      </c>
      <c r="G1579">
        <v>38514.957814850583</v>
      </c>
      <c r="H1579">
        <f>ROUND(Database[[#This Row],[VIAGEM]]-Database[[#This Row],[ORDEM]],0)</f>
        <v>3</v>
      </c>
      <c r="I1579">
        <v>1</v>
      </c>
      <c r="J1579" t="s">
        <v>78</v>
      </c>
      <c r="K1579" t="s">
        <v>99</v>
      </c>
      <c r="L1579" t="s">
        <v>81</v>
      </c>
      <c r="M1579">
        <v>1000</v>
      </c>
    </row>
    <row r="1580" spans="1:13">
      <c r="A1580">
        <v>2005</v>
      </c>
      <c r="B1580" t="s">
        <v>146</v>
      </c>
      <c r="C1580" t="s">
        <v>59</v>
      </c>
      <c r="D1580" t="s">
        <v>50</v>
      </c>
      <c r="E1580" t="s">
        <v>62</v>
      </c>
      <c r="F1580">
        <v>38661</v>
      </c>
      <c r="G1580">
        <v>38666.283397377279</v>
      </c>
      <c r="H1580">
        <f>ROUND(Database[[#This Row],[VIAGEM]]-Database[[#This Row],[ORDEM]],0)</f>
        <v>5</v>
      </c>
      <c r="I1580">
        <v>0</v>
      </c>
      <c r="J1580" t="s">
        <v>71</v>
      </c>
      <c r="K1580" t="s">
        <v>104</v>
      </c>
      <c r="L1580" t="s">
        <v>84</v>
      </c>
      <c r="M1580">
        <v>67000</v>
      </c>
    </row>
    <row r="1581" spans="1:13">
      <c r="A1581">
        <v>2005</v>
      </c>
      <c r="B1581" t="s">
        <v>156</v>
      </c>
      <c r="C1581" t="s">
        <v>62</v>
      </c>
      <c r="D1581" t="s">
        <v>47</v>
      </c>
      <c r="E1581" t="s">
        <v>61</v>
      </c>
      <c r="F1581">
        <v>38443</v>
      </c>
      <c r="G1581">
        <v>38446.695887048656</v>
      </c>
      <c r="H1581">
        <f>ROUND(Database[[#This Row],[VIAGEM]]-Database[[#This Row],[ORDEM]],0)</f>
        <v>4</v>
      </c>
      <c r="I1581">
        <v>1</v>
      </c>
      <c r="J1581" t="s">
        <v>78</v>
      </c>
      <c r="K1581" t="s">
        <v>101</v>
      </c>
      <c r="L1581" t="s">
        <v>81</v>
      </c>
      <c r="M1581">
        <v>1000</v>
      </c>
    </row>
    <row r="1582" spans="1:13">
      <c r="A1582">
        <v>2005</v>
      </c>
      <c r="B1582" t="s">
        <v>145</v>
      </c>
      <c r="C1582" t="s">
        <v>58</v>
      </c>
      <c r="D1582" t="s">
        <v>105</v>
      </c>
      <c r="E1582" t="s">
        <v>59</v>
      </c>
      <c r="F1582">
        <v>38376</v>
      </c>
      <c r="G1582">
        <v>38381.120619589645</v>
      </c>
      <c r="H1582">
        <f>ROUND(Database[[#This Row],[VIAGEM]]-Database[[#This Row],[ORDEM]],0)</f>
        <v>5</v>
      </c>
      <c r="I1582">
        <v>0</v>
      </c>
      <c r="J1582" t="s">
        <v>136</v>
      </c>
      <c r="K1582" t="s">
        <v>94</v>
      </c>
      <c r="L1582" t="s">
        <v>83</v>
      </c>
      <c r="M1582">
        <v>200</v>
      </c>
    </row>
    <row r="1583" spans="1:13">
      <c r="A1583">
        <v>2005</v>
      </c>
      <c r="B1583" t="s">
        <v>155</v>
      </c>
      <c r="C1583" t="s">
        <v>58</v>
      </c>
      <c r="D1583" t="s">
        <v>105</v>
      </c>
      <c r="E1583" t="s">
        <v>56</v>
      </c>
      <c r="F1583">
        <v>38618</v>
      </c>
      <c r="G1583">
        <v>38623.840704090595</v>
      </c>
      <c r="H1583">
        <f>ROUND(Database[[#This Row],[VIAGEM]]-Database[[#This Row],[ORDEM]],0)</f>
        <v>6</v>
      </c>
      <c r="I1583">
        <v>1</v>
      </c>
      <c r="J1583" t="s">
        <v>76</v>
      </c>
      <c r="K1583" t="s">
        <v>113</v>
      </c>
      <c r="L1583" t="s">
        <v>139</v>
      </c>
      <c r="M1583">
        <v>1860000</v>
      </c>
    </row>
    <row r="1584" spans="1:13">
      <c r="A1584">
        <v>2005</v>
      </c>
      <c r="B1584" t="s">
        <v>145</v>
      </c>
      <c r="C1584" t="s">
        <v>57</v>
      </c>
      <c r="D1584" t="s">
        <v>51</v>
      </c>
      <c r="E1584" t="s">
        <v>63</v>
      </c>
      <c r="F1584">
        <v>38369</v>
      </c>
      <c r="G1584">
        <v>38378.329063528625</v>
      </c>
      <c r="H1584">
        <f>ROUND(Database[[#This Row],[VIAGEM]]-Database[[#This Row],[ORDEM]],0)</f>
        <v>9</v>
      </c>
      <c r="I1584">
        <v>1</v>
      </c>
      <c r="J1584" t="s">
        <v>74</v>
      </c>
      <c r="K1584" t="s">
        <v>96</v>
      </c>
      <c r="L1584" t="s">
        <v>83</v>
      </c>
      <c r="M1584">
        <v>400</v>
      </c>
    </row>
    <row r="1585" spans="1:13">
      <c r="A1585">
        <v>2005</v>
      </c>
      <c r="B1585" t="s">
        <v>156</v>
      </c>
      <c r="C1585" t="s">
        <v>25</v>
      </c>
      <c r="D1585" t="s">
        <v>45</v>
      </c>
      <c r="E1585" t="s">
        <v>59</v>
      </c>
      <c r="F1585">
        <v>38452</v>
      </c>
      <c r="G1585">
        <v>38454.117900291363</v>
      </c>
      <c r="H1585">
        <f>ROUND(Database[[#This Row],[VIAGEM]]-Database[[#This Row],[ORDEM]],0)</f>
        <v>2</v>
      </c>
      <c r="I1585">
        <v>0</v>
      </c>
      <c r="J1585" t="s">
        <v>80</v>
      </c>
      <c r="K1585" t="s">
        <v>89</v>
      </c>
      <c r="L1585" t="s">
        <v>81</v>
      </c>
      <c r="M1585">
        <v>500</v>
      </c>
    </row>
    <row r="1586" spans="1:13">
      <c r="A1586">
        <v>2005</v>
      </c>
      <c r="B1586" t="s">
        <v>150</v>
      </c>
      <c r="C1586" t="s">
        <v>63</v>
      </c>
      <c r="D1586" t="s">
        <v>46</v>
      </c>
      <c r="E1586" t="s">
        <v>25</v>
      </c>
      <c r="F1586">
        <v>38481</v>
      </c>
      <c r="G1586">
        <v>38483.099150354552</v>
      </c>
      <c r="H1586">
        <f>ROUND(Database[[#This Row],[VIAGEM]]-Database[[#This Row],[ORDEM]],0)</f>
        <v>2</v>
      </c>
      <c r="I1586">
        <v>0</v>
      </c>
      <c r="J1586" t="s">
        <v>72</v>
      </c>
      <c r="K1586" t="s">
        <v>109</v>
      </c>
      <c r="L1586" t="s">
        <v>85</v>
      </c>
      <c r="M1586">
        <v>14000</v>
      </c>
    </row>
    <row r="1587" spans="1:13">
      <c r="A1587">
        <v>2005</v>
      </c>
      <c r="B1587" t="s">
        <v>146</v>
      </c>
      <c r="C1587" t="s">
        <v>57</v>
      </c>
      <c r="D1587" t="s">
        <v>51</v>
      </c>
      <c r="E1587" t="s">
        <v>58</v>
      </c>
      <c r="F1587">
        <v>38674</v>
      </c>
      <c r="G1587">
        <v>38680.892507233562</v>
      </c>
      <c r="H1587">
        <f>ROUND(Database[[#This Row],[VIAGEM]]-Database[[#This Row],[ORDEM]],0)</f>
        <v>7</v>
      </c>
      <c r="I1587">
        <v>0</v>
      </c>
      <c r="J1587" t="s">
        <v>74</v>
      </c>
      <c r="K1587" t="s">
        <v>98</v>
      </c>
      <c r="L1587" t="s">
        <v>83</v>
      </c>
      <c r="M1587">
        <v>100</v>
      </c>
    </row>
    <row r="1588" spans="1:13">
      <c r="A1588">
        <v>2005</v>
      </c>
      <c r="B1588" t="s">
        <v>150</v>
      </c>
      <c r="C1588" t="s">
        <v>59</v>
      </c>
      <c r="D1588" t="s">
        <v>50</v>
      </c>
      <c r="E1588" t="s">
        <v>57</v>
      </c>
      <c r="F1588">
        <v>38487</v>
      </c>
      <c r="G1588">
        <v>38488.113249510323</v>
      </c>
      <c r="H1588">
        <f>ROUND(Database[[#This Row],[VIAGEM]]-Database[[#This Row],[ORDEM]],0)</f>
        <v>1</v>
      </c>
      <c r="I1588">
        <v>1</v>
      </c>
      <c r="J1588" t="s">
        <v>74</v>
      </c>
      <c r="K1588" t="s">
        <v>97</v>
      </c>
      <c r="L1588" t="s">
        <v>83</v>
      </c>
      <c r="M1588">
        <v>500</v>
      </c>
    </row>
    <row r="1589" spans="1:13">
      <c r="A1589">
        <v>2005</v>
      </c>
      <c r="B1589" t="s">
        <v>148</v>
      </c>
      <c r="C1589" t="s">
        <v>58</v>
      </c>
      <c r="D1589" t="s">
        <v>105</v>
      </c>
      <c r="E1589">
        <v>0</v>
      </c>
      <c r="F1589">
        <v>38352</v>
      </c>
      <c r="G1589">
        <v>38356.678644842475</v>
      </c>
      <c r="H1589">
        <f>ROUND(Database[[#This Row],[VIAGEM]]-Database[[#This Row],[ORDEM]],0)</f>
        <v>5</v>
      </c>
      <c r="I1589">
        <v>0</v>
      </c>
      <c r="J1589" t="s">
        <v>70</v>
      </c>
      <c r="K1589" t="s">
        <v>90</v>
      </c>
      <c r="L1589" t="s">
        <v>82</v>
      </c>
      <c r="M1589">
        <v>1000</v>
      </c>
    </row>
    <row r="1590" spans="1:13">
      <c r="A1590">
        <v>2005</v>
      </c>
      <c r="B1590" t="s">
        <v>154</v>
      </c>
      <c r="C1590" t="s">
        <v>58</v>
      </c>
      <c r="D1590" t="s">
        <v>105</v>
      </c>
      <c r="E1590" t="s">
        <v>61</v>
      </c>
      <c r="F1590">
        <v>38398</v>
      </c>
      <c r="G1590">
        <v>38404.652776711482</v>
      </c>
      <c r="H1590">
        <f>ROUND(Database[[#This Row],[VIAGEM]]-Database[[#This Row],[ORDEM]],0)</f>
        <v>7</v>
      </c>
      <c r="I1590">
        <v>1</v>
      </c>
      <c r="J1590" t="s">
        <v>136</v>
      </c>
      <c r="K1590" t="s">
        <v>95</v>
      </c>
      <c r="L1590" t="s">
        <v>83</v>
      </c>
      <c r="M1590">
        <v>300</v>
      </c>
    </row>
    <row r="1591" spans="1:13">
      <c r="A1591">
        <v>2005</v>
      </c>
      <c r="B1591" t="s">
        <v>150</v>
      </c>
      <c r="C1591" t="s">
        <v>60</v>
      </c>
      <c r="D1591" t="s">
        <v>49</v>
      </c>
      <c r="E1591" t="s">
        <v>63</v>
      </c>
      <c r="F1591">
        <v>38488</v>
      </c>
      <c r="G1591">
        <v>38489.786045638139</v>
      </c>
      <c r="H1591">
        <f>ROUND(Database[[#This Row],[VIAGEM]]-Database[[#This Row],[ORDEM]],0)</f>
        <v>2</v>
      </c>
      <c r="I1591">
        <v>1</v>
      </c>
      <c r="J1591" t="s">
        <v>74</v>
      </c>
      <c r="K1591" t="s">
        <v>98</v>
      </c>
      <c r="L1591" t="s">
        <v>83</v>
      </c>
      <c r="M1591">
        <v>200</v>
      </c>
    </row>
    <row r="1592" spans="1:13">
      <c r="A1592">
        <v>2005</v>
      </c>
      <c r="B1592" t="s">
        <v>153</v>
      </c>
      <c r="C1592" t="s">
        <v>57</v>
      </c>
      <c r="D1592" t="s">
        <v>51</v>
      </c>
      <c r="E1592" t="s">
        <v>61</v>
      </c>
      <c r="F1592">
        <v>38550</v>
      </c>
      <c r="G1592">
        <v>38559.505175324972</v>
      </c>
      <c r="H1592">
        <f>ROUND(Database[[#This Row],[VIAGEM]]-Database[[#This Row],[ORDEM]],0)</f>
        <v>10</v>
      </c>
      <c r="I1592">
        <v>0</v>
      </c>
      <c r="J1592" t="s">
        <v>76</v>
      </c>
      <c r="K1592" t="s">
        <v>113</v>
      </c>
      <c r="L1592" t="s">
        <v>139</v>
      </c>
      <c r="M1592">
        <v>1610000</v>
      </c>
    </row>
    <row r="1593" spans="1:13">
      <c r="A1593">
        <v>2005</v>
      </c>
      <c r="B1593" t="s">
        <v>150</v>
      </c>
      <c r="C1593" t="s">
        <v>59</v>
      </c>
      <c r="D1593" t="s">
        <v>50</v>
      </c>
      <c r="E1593" t="s">
        <v>58</v>
      </c>
      <c r="F1593">
        <v>38483</v>
      </c>
      <c r="G1593">
        <v>38486.636964636651</v>
      </c>
      <c r="H1593">
        <f>ROUND(Database[[#This Row],[VIAGEM]]-Database[[#This Row],[ORDEM]],0)</f>
        <v>4</v>
      </c>
      <c r="I1593">
        <v>0</v>
      </c>
      <c r="J1593" t="s">
        <v>71</v>
      </c>
      <c r="K1593" t="s">
        <v>102</v>
      </c>
      <c r="L1593" t="s">
        <v>84</v>
      </c>
      <c r="M1593">
        <v>92000</v>
      </c>
    </row>
    <row r="1594" spans="1:13">
      <c r="A1594">
        <v>2005</v>
      </c>
      <c r="B1594" t="s">
        <v>149</v>
      </c>
      <c r="C1594" t="s">
        <v>57</v>
      </c>
      <c r="D1594" t="s">
        <v>51</v>
      </c>
      <c r="E1594" t="s">
        <v>58</v>
      </c>
      <c r="F1594">
        <v>38584</v>
      </c>
      <c r="G1594">
        <v>38586.614115645127</v>
      </c>
      <c r="H1594">
        <f>ROUND(Database[[#This Row],[VIAGEM]]-Database[[#This Row],[ORDEM]],0)</f>
        <v>3</v>
      </c>
      <c r="I1594">
        <v>0</v>
      </c>
      <c r="J1594" t="s">
        <v>74</v>
      </c>
      <c r="K1594" t="s">
        <v>97</v>
      </c>
      <c r="L1594" t="s">
        <v>83</v>
      </c>
      <c r="M1594">
        <v>200</v>
      </c>
    </row>
    <row r="1595" spans="1:13">
      <c r="A1595">
        <v>2004</v>
      </c>
      <c r="B1595" t="s">
        <v>145</v>
      </c>
      <c r="C1595" t="s">
        <v>60</v>
      </c>
      <c r="D1595" t="s">
        <v>49</v>
      </c>
      <c r="E1595" t="s">
        <v>56</v>
      </c>
      <c r="F1595">
        <v>38017</v>
      </c>
      <c r="G1595">
        <v>38019.337676614392</v>
      </c>
      <c r="H1595">
        <f>ROUND(Database[[#This Row],[VIAGEM]]-Database[[#This Row],[ORDEM]],0)</f>
        <v>2</v>
      </c>
      <c r="I1595">
        <v>0</v>
      </c>
      <c r="J1595" t="s">
        <v>70</v>
      </c>
      <c r="K1595" t="s">
        <v>92</v>
      </c>
      <c r="L1595" t="s">
        <v>82</v>
      </c>
      <c r="M1595">
        <v>5000</v>
      </c>
    </row>
    <row r="1596" spans="1:13">
      <c r="A1596">
        <v>2004</v>
      </c>
      <c r="B1596" t="s">
        <v>149</v>
      </c>
      <c r="C1596" t="s">
        <v>25</v>
      </c>
      <c r="D1596" t="s">
        <v>45</v>
      </c>
      <c r="E1596" t="s">
        <v>57</v>
      </c>
      <c r="F1596">
        <v>38215</v>
      </c>
      <c r="G1596">
        <v>38218.914435795712</v>
      </c>
      <c r="H1596">
        <f>ROUND(Database[[#This Row],[VIAGEM]]-Database[[#This Row],[ORDEM]],0)</f>
        <v>4</v>
      </c>
      <c r="I1596">
        <v>0</v>
      </c>
      <c r="J1596" t="s">
        <v>71</v>
      </c>
      <c r="K1596" t="s">
        <v>103</v>
      </c>
      <c r="L1596" t="s">
        <v>84</v>
      </c>
      <c r="M1596">
        <v>88000</v>
      </c>
    </row>
    <row r="1597" spans="1:13">
      <c r="A1597">
        <v>2004</v>
      </c>
      <c r="B1597" t="s">
        <v>146</v>
      </c>
      <c r="C1597" t="s">
        <v>58</v>
      </c>
      <c r="D1597" t="s">
        <v>105</v>
      </c>
      <c r="E1597" t="s">
        <v>59</v>
      </c>
      <c r="F1597">
        <v>38311</v>
      </c>
      <c r="G1597">
        <v>38317.480923917596</v>
      </c>
      <c r="H1597">
        <f>ROUND(Database[[#This Row],[VIAGEM]]-Database[[#This Row],[ORDEM]],0)</f>
        <v>6</v>
      </c>
      <c r="I1597">
        <v>1</v>
      </c>
      <c r="J1597" t="s">
        <v>70</v>
      </c>
      <c r="K1597" t="s">
        <v>92</v>
      </c>
      <c r="L1597" t="s">
        <v>82</v>
      </c>
      <c r="M1597">
        <v>2000</v>
      </c>
    </row>
    <row r="1598" spans="1:13">
      <c r="A1598">
        <v>2004</v>
      </c>
      <c r="B1598" t="s">
        <v>148</v>
      </c>
      <c r="C1598" t="s">
        <v>63</v>
      </c>
      <c r="D1598" t="s">
        <v>46</v>
      </c>
      <c r="E1598" t="s">
        <v>58</v>
      </c>
      <c r="F1598">
        <v>38324</v>
      </c>
      <c r="G1598">
        <v>38325.655851424512</v>
      </c>
      <c r="H1598">
        <f>ROUND(Database[[#This Row],[VIAGEM]]-Database[[#This Row],[ORDEM]],0)</f>
        <v>2</v>
      </c>
      <c r="I1598">
        <v>1</v>
      </c>
      <c r="J1598" t="s">
        <v>73</v>
      </c>
      <c r="K1598" t="s">
        <v>107</v>
      </c>
      <c r="L1598" t="s">
        <v>83</v>
      </c>
      <c r="M1598">
        <v>500</v>
      </c>
    </row>
    <row r="1599" spans="1:13">
      <c r="A1599">
        <v>2004</v>
      </c>
      <c r="B1599" t="s">
        <v>145</v>
      </c>
      <c r="C1599" t="s">
        <v>63</v>
      </c>
      <c r="D1599" t="s">
        <v>46</v>
      </c>
      <c r="E1599" t="s">
        <v>59</v>
      </c>
      <c r="F1599">
        <v>38008</v>
      </c>
      <c r="G1599">
        <v>38016.237211992535</v>
      </c>
      <c r="H1599">
        <f>ROUND(Database[[#This Row],[VIAGEM]]-Database[[#This Row],[ORDEM]],0)</f>
        <v>8</v>
      </c>
      <c r="I1599">
        <v>0</v>
      </c>
      <c r="J1599" t="s">
        <v>73</v>
      </c>
      <c r="K1599" t="s">
        <v>108</v>
      </c>
      <c r="L1599" t="s">
        <v>83</v>
      </c>
      <c r="M1599">
        <v>200</v>
      </c>
    </row>
    <row r="1600" spans="1:13">
      <c r="A1600">
        <v>2004</v>
      </c>
      <c r="B1600" t="s">
        <v>155</v>
      </c>
      <c r="C1600" t="s">
        <v>59</v>
      </c>
      <c r="D1600" t="s">
        <v>50</v>
      </c>
      <c r="E1600" t="s">
        <v>58</v>
      </c>
      <c r="F1600">
        <v>38236</v>
      </c>
      <c r="G1600">
        <v>38242.272941823037</v>
      </c>
      <c r="H1600">
        <f>ROUND(Database[[#This Row],[VIAGEM]]-Database[[#This Row],[ORDEM]],0)</f>
        <v>6</v>
      </c>
      <c r="I1600">
        <v>1</v>
      </c>
      <c r="J1600" t="s">
        <v>70</v>
      </c>
      <c r="K1600" t="s">
        <v>90</v>
      </c>
      <c r="L1600" t="s">
        <v>82</v>
      </c>
      <c r="M1600">
        <v>5000</v>
      </c>
    </row>
    <row r="1601" spans="1:13">
      <c r="A1601">
        <v>2004</v>
      </c>
      <c r="B1601" t="s">
        <v>147</v>
      </c>
      <c r="C1601" t="s">
        <v>58</v>
      </c>
      <c r="D1601" t="s">
        <v>105</v>
      </c>
      <c r="E1601" t="s">
        <v>60</v>
      </c>
      <c r="F1601">
        <v>38157</v>
      </c>
      <c r="G1601">
        <v>38166.236269467649</v>
      </c>
      <c r="H1601">
        <f>ROUND(Database[[#This Row],[VIAGEM]]-Database[[#This Row],[ORDEM]],0)</f>
        <v>9</v>
      </c>
      <c r="I1601">
        <v>0</v>
      </c>
      <c r="J1601" t="s">
        <v>73</v>
      </c>
      <c r="K1601" t="s">
        <v>107</v>
      </c>
      <c r="L1601" t="s">
        <v>83</v>
      </c>
      <c r="M1601">
        <v>400</v>
      </c>
    </row>
    <row r="1602" spans="1:13">
      <c r="A1602">
        <v>2004</v>
      </c>
      <c r="B1602" t="s">
        <v>145</v>
      </c>
      <c r="C1602" t="s">
        <v>60</v>
      </c>
      <c r="D1602" t="s">
        <v>49</v>
      </c>
      <c r="E1602" t="s">
        <v>56</v>
      </c>
      <c r="F1602">
        <v>37993</v>
      </c>
      <c r="G1602">
        <v>38000.788007870397</v>
      </c>
      <c r="H1602">
        <f>ROUND(Database[[#This Row],[VIAGEM]]-Database[[#This Row],[ORDEM]],0)</f>
        <v>8</v>
      </c>
      <c r="I1602">
        <v>1</v>
      </c>
      <c r="J1602" t="s">
        <v>74</v>
      </c>
      <c r="K1602" t="s">
        <v>97</v>
      </c>
      <c r="L1602" t="s">
        <v>83</v>
      </c>
      <c r="M1602">
        <v>200</v>
      </c>
    </row>
    <row r="1603" spans="1:13">
      <c r="A1603">
        <v>2004</v>
      </c>
      <c r="B1603" t="s">
        <v>145</v>
      </c>
      <c r="C1603" t="s">
        <v>57</v>
      </c>
      <c r="D1603" t="s">
        <v>51</v>
      </c>
      <c r="E1603" t="s">
        <v>56</v>
      </c>
      <c r="F1603">
        <v>37991</v>
      </c>
      <c r="G1603">
        <v>37998.510903720555</v>
      </c>
      <c r="H1603">
        <f>ROUND(Database[[#This Row],[VIAGEM]]-Database[[#This Row],[ORDEM]],0)</f>
        <v>8</v>
      </c>
      <c r="I1603">
        <v>1</v>
      </c>
      <c r="J1603" t="s">
        <v>71</v>
      </c>
      <c r="K1603" t="s">
        <v>103</v>
      </c>
      <c r="L1603" t="s">
        <v>84</v>
      </c>
      <c r="M1603">
        <v>58000</v>
      </c>
    </row>
    <row r="1604" spans="1:13">
      <c r="A1604">
        <v>2004</v>
      </c>
      <c r="B1604" t="s">
        <v>148</v>
      </c>
      <c r="C1604" t="s">
        <v>63</v>
      </c>
      <c r="D1604" t="s">
        <v>46</v>
      </c>
      <c r="E1604" t="s">
        <v>59</v>
      </c>
      <c r="F1604">
        <v>38326</v>
      </c>
      <c r="G1604">
        <v>38326.528177490356</v>
      </c>
      <c r="H1604">
        <f>ROUND(Database[[#This Row],[VIAGEM]]-Database[[#This Row],[ORDEM]],0)</f>
        <v>1</v>
      </c>
      <c r="I1604">
        <v>0</v>
      </c>
      <c r="J1604" t="s">
        <v>74</v>
      </c>
      <c r="K1604" t="s">
        <v>96</v>
      </c>
      <c r="L1604" t="s">
        <v>83</v>
      </c>
      <c r="M1604">
        <v>200</v>
      </c>
    </row>
    <row r="1605" spans="1:13">
      <c r="A1605">
        <v>2004</v>
      </c>
      <c r="B1605" t="s">
        <v>146</v>
      </c>
      <c r="C1605" t="s">
        <v>60</v>
      </c>
      <c r="D1605" t="s">
        <v>49</v>
      </c>
      <c r="E1605" t="s">
        <v>57</v>
      </c>
      <c r="F1605">
        <v>38301</v>
      </c>
      <c r="G1605">
        <v>38303.796462185339</v>
      </c>
      <c r="H1605">
        <f>ROUND(Database[[#This Row],[VIAGEM]]-Database[[#This Row],[ORDEM]],0)</f>
        <v>3</v>
      </c>
      <c r="I1605">
        <v>1</v>
      </c>
      <c r="J1605" t="s">
        <v>136</v>
      </c>
      <c r="K1605" t="s">
        <v>94</v>
      </c>
      <c r="L1605" t="s">
        <v>83</v>
      </c>
      <c r="M1605">
        <v>500</v>
      </c>
    </row>
    <row r="1606" spans="1:13">
      <c r="A1606">
        <v>2004</v>
      </c>
      <c r="B1606" t="s">
        <v>153</v>
      </c>
      <c r="C1606" t="s">
        <v>58</v>
      </c>
      <c r="D1606" t="s">
        <v>105</v>
      </c>
      <c r="E1606" t="s">
        <v>60</v>
      </c>
      <c r="F1606">
        <v>38180</v>
      </c>
      <c r="G1606">
        <v>38182.424601147999</v>
      </c>
      <c r="H1606">
        <f>ROUND(Database[[#This Row],[VIAGEM]]-Database[[#This Row],[ORDEM]],0)</f>
        <v>2</v>
      </c>
      <c r="I1606">
        <v>0</v>
      </c>
      <c r="J1606" t="s">
        <v>136</v>
      </c>
      <c r="K1606" t="s">
        <v>93</v>
      </c>
      <c r="L1606" t="s">
        <v>83</v>
      </c>
      <c r="M1606">
        <v>500</v>
      </c>
    </row>
    <row r="1607" spans="1:13">
      <c r="A1607">
        <v>2004</v>
      </c>
      <c r="B1607" t="s">
        <v>145</v>
      </c>
      <c r="C1607" t="s">
        <v>59</v>
      </c>
      <c r="D1607" t="s">
        <v>50</v>
      </c>
      <c r="E1607" t="s">
        <v>61</v>
      </c>
      <c r="F1607">
        <v>37992</v>
      </c>
      <c r="G1607">
        <v>37997.077594711031</v>
      </c>
      <c r="H1607">
        <f>ROUND(Database[[#This Row],[VIAGEM]]-Database[[#This Row],[ORDEM]],0)</f>
        <v>5</v>
      </c>
      <c r="I1607">
        <v>0</v>
      </c>
      <c r="J1607" t="s">
        <v>73</v>
      </c>
      <c r="K1607" t="s">
        <v>107</v>
      </c>
      <c r="L1607" t="s">
        <v>83</v>
      </c>
      <c r="M1607">
        <v>200</v>
      </c>
    </row>
    <row r="1608" spans="1:13">
      <c r="A1608">
        <v>2004</v>
      </c>
      <c r="B1608" t="s">
        <v>154</v>
      </c>
      <c r="C1608" t="s">
        <v>61</v>
      </c>
      <c r="D1608" t="s">
        <v>48</v>
      </c>
      <c r="E1608" t="s">
        <v>60</v>
      </c>
      <c r="F1608">
        <v>38038</v>
      </c>
      <c r="G1608">
        <v>38042.952944052653</v>
      </c>
      <c r="H1608">
        <f>ROUND(Database[[#This Row],[VIAGEM]]-Database[[#This Row],[ORDEM]],0)</f>
        <v>5</v>
      </c>
      <c r="I1608">
        <v>0</v>
      </c>
      <c r="J1608" t="s">
        <v>74</v>
      </c>
      <c r="K1608" t="s">
        <v>96</v>
      </c>
      <c r="L1608" t="s">
        <v>83</v>
      </c>
      <c r="M1608">
        <v>400</v>
      </c>
    </row>
    <row r="1609" spans="1:13">
      <c r="A1609">
        <v>2004</v>
      </c>
      <c r="B1609" t="s">
        <v>145</v>
      </c>
      <c r="C1609" t="s">
        <v>60</v>
      </c>
      <c r="D1609" t="s">
        <v>49</v>
      </c>
      <c r="E1609" t="s">
        <v>59</v>
      </c>
      <c r="F1609">
        <v>38013</v>
      </c>
      <c r="G1609">
        <v>38019.747317318761</v>
      </c>
      <c r="H1609">
        <f>ROUND(Database[[#This Row],[VIAGEM]]-Database[[#This Row],[ORDEM]],0)</f>
        <v>7</v>
      </c>
      <c r="I1609">
        <v>1</v>
      </c>
      <c r="J1609" t="s">
        <v>78</v>
      </c>
      <c r="K1609" t="s">
        <v>100</v>
      </c>
      <c r="L1609" t="s">
        <v>81</v>
      </c>
      <c r="M1609">
        <v>500</v>
      </c>
    </row>
    <row r="1610" spans="1:13">
      <c r="A1610">
        <v>2004</v>
      </c>
      <c r="B1610" t="s">
        <v>155</v>
      </c>
      <c r="C1610" t="s">
        <v>63</v>
      </c>
      <c r="D1610" t="s">
        <v>46</v>
      </c>
      <c r="E1610" t="s">
        <v>25</v>
      </c>
      <c r="F1610">
        <v>38242</v>
      </c>
      <c r="G1610">
        <v>38250.11159481878</v>
      </c>
      <c r="H1610">
        <f>ROUND(Database[[#This Row],[VIAGEM]]-Database[[#This Row],[ORDEM]],0)</f>
        <v>8</v>
      </c>
      <c r="I1610">
        <v>1</v>
      </c>
      <c r="J1610" t="s">
        <v>80</v>
      </c>
      <c r="K1610" t="s">
        <v>88</v>
      </c>
      <c r="L1610" t="s">
        <v>138</v>
      </c>
      <c r="M1610">
        <v>30</v>
      </c>
    </row>
    <row r="1611" spans="1:13">
      <c r="A1611">
        <v>2004</v>
      </c>
      <c r="B1611" t="s">
        <v>145</v>
      </c>
      <c r="C1611" t="s">
        <v>58</v>
      </c>
      <c r="D1611" t="s">
        <v>105</v>
      </c>
      <c r="E1611" t="s">
        <v>60</v>
      </c>
      <c r="F1611">
        <v>38000</v>
      </c>
      <c r="G1611">
        <v>38003.307506622128</v>
      </c>
      <c r="H1611">
        <f>ROUND(Database[[#This Row],[VIAGEM]]-Database[[#This Row],[ORDEM]],0)</f>
        <v>3</v>
      </c>
      <c r="I1611">
        <v>0</v>
      </c>
      <c r="J1611" t="s">
        <v>78</v>
      </c>
      <c r="K1611" t="s">
        <v>100</v>
      </c>
      <c r="L1611" t="s">
        <v>81</v>
      </c>
      <c r="M1611">
        <v>500</v>
      </c>
    </row>
    <row r="1612" spans="1:13">
      <c r="A1612">
        <v>2004</v>
      </c>
      <c r="B1612" t="s">
        <v>153</v>
      </c>
      <c r="C1612" t="s">
        <v>62</v>
      </c>
      <c r="D1612" t="s">
        <v>47</v>
      </c>
      <c r="E1612" t="s">
        <v>63</v>
      </c>
      <c r="F1612">
        <v>38192</v>
      </c>
      <c r="G1612">
        <v>38193.963686558665</v>
      </c>
      <c r="H1612">
        <f>ROUND(Database[[#This Row],[VIAGEM]]-Database[[#This Row],[ORDEM]],0)</f>
        <v>2</v>
      </c>
      <c r="I1612">
        <v>1</v>
      </c>
      <c r="J1612" t="s">
        <v>76</v>
      </c>
      <c r="K1612" t="s">
        <v>113</v>
      </c>
      <c r="L1612" t="s">
        <v>139</v>
      </c>
      <c r="M1612">
        <v>1240000</v>
      </c>
    </row>
    <row r="1613" spans="1:13">
      <c r="A1613">
        <v>2004</v>
      </c>
      <c r="B1613" t="s">
        <v>153</v>
      </c>
      <c r="C1613" t="s">
        <v>57</v>
      </c>
      <c r="D1613" t="s">
        <v>51</v>
      </c>
      <c r="E1613" t="s">
        <v>63</v>
      </c>
      <c r="F1613">
        <v>38187</v>
      </c>
      <c r="G1613">
        <v>38195.929604556157</v>
      </c>
      <c r="H1613">
        <f>ROUND(Database[[#This Row],[VIAGEM]]-Database[[#This Row],[ORDEM]],0)</f>
        <v>9</v>
      </c>
      <c r="I1613">
        <v>1</v>
      </c>
      <c r="J1613" t="s">
        <v>80</v>
      </c>
      <c r="K1613" t="s">
        <v>89</v>
      </c>
      <c r="L1613" t="s">
        <v>81</v>
      </c>
      <c r="M1613">
        <v>500</v>
      </c>
    </row>
    <row r="1614" spans="1:13">
      <c r="A1614">
        <v>2004</v>
      </c>
      <c r="B1614" t="s">
        <v>156</v>
      </c>
      <c r="C1614" t="s">
        <v>61</v>
      </c>
      <c r="D1614" t="s">
        <v>48</v>
      </c>
      <c r="E1614" t="s">
        <v>25</v>
      </c>
      <c r="F1614">
        <v>38098</v>
      </c>
      <c r="G1614">
        <v>38106.038851499237</v>
      </c>
      <c r="H1614">
        <f>ROUND(Database[[#This Row],[VIAGEM]]-Database[[#This Row],[ORDEM]],0)</f>
        <v>8</v>
      </c>
      <c r="I1614">
        <v>0</v>
      </c>
      <c r="J1614" t="s">
        <v>72</v>
      </c>
      <c r="K1614" t="s">
        <v>109</v>
      </c>
      <c r="L1614" t="s">
        <v>85</v>
      </c>
      <c r="M1614">
        <v>41000</v>
      </c>
    </row>
    <row r="1615" spans="1:13">
      <c r="A1615">
        <v>2004</v>
      </c>
      <c r="B1615" t="s">
        <v>153</v>
      </c>
      <c r="C1615" t="s">
        <v>62</v>
      </c>
      <c r="D1615" t="s">
        <v>47</v>
      </c>
      <c r="E1615" t="s">
        <v>25</v>
      </c>
      <c r="F1615">
        <v>38191</v>
      </c>
      <c r="G1615">
        <v>38194.069495071955</v>
      </c>
      <c r="H1615">
        <f>ROUND(Database[[#This Row],[VIAGEM]]-Database[[#This Row],[ORDEM]],0)</f>
        <v>3</v>
      </c>
      <c r="I1615">
        <v>1</v>
      </c>
      <c r="J1615" t="s">
        <v>80</v>
      </c>
      <c r="K1615" t="s">
        <v>88</v>
      </c>
      <c r="L1615" t="s">
        <v>138</v>
      </c>
      <c r="M1615">
        <v>30</v>
      </c>
    </row>
    <row r="1616" spans="1:13">
      <c r="A1616">
        <v>2004</v>
      </c>
      <c r="B1616" t="s">
        <v>156</v>
      </c>
      <c r="C1616" t="s">
        <v>57</v>
      </c>
      <c r="D1616" t="s">
        <v>51</v>
      </c>
      <c r="E1616" t="s">
        <v>61</v>
      </c>
      <c r="F1616">
        <v>38089</v>
      </c>
      <c r="G1616">
        <v>38090.07065831605</v>
      </c>
      <c r="H1616">
        <f>ROUND(Database[[#This Row],[VIAGEM]]-Database[[#This Row],[ORDEM]],0)</f>
        <v>1</v>
      </c>
      <c r="I1616">
        <v>0</v>
      </c>
      <c r="J1616" t="s">
        <v>74</v>
      </c>
      <c r="K1616" t="s">
        <v>96</v>
      </c>
      <c r="L1616" t="s">
        <v>83</v>
      </c>
      <c r="M1616">
        <v>300</v>
      </c>
    </row>
    <row r="1617" spans="1:13">
      <c r="A1617">
        <v>2004</v>
      </c>
      <c r="B1617" t="s">
        <v>148</v>
      </c>
      <c r="C1617" t="s">
        <v>25</v>
      </c>
      <c r="D1617" t="s">
        <v>45</v>
      </c>
      <c r="E1617" t="s">
        <v>58</v>
      </c>
      <c r="F1617">
        <v>38332</v>
      </c>
      <c r="G1617">
        <v>38337.317020213741</v>
      </c>
      <c r="H1617">
        <f>ROUND(Database[[#This Row],[VIAGEM]]-Database[[#This Row],[ORDEM]],0)</f>
        <v>5</v>
      </c>
      <c r="I1617">
        <v>1</v>
      </c>
      <c r="J1617" t="s">
        <v>70</v>
      </c>
      <c r="K1617" t="s">
        <v>90</v>
      </c>
      <c r="L1617" t="s">
        <v>82</v>
      </c>
      <c r="M1617">
        <v>4000</v>
      </c>
    </row>
    <row r="1618" spans="1:13">
      <c r="A1618">
        <v>2004</v>
      </c>
      <c r="B1618" t="s">
        <v>148</v>
      </c>
      <c r="C1618" t="s">
        <v>25</v>
      </c>
      <c r="D1618" t="s">
        <v>45</v>
      </c>
      <c r="E1618" t="s">
        <v>60</v>
      </c>
      <c r="F1618">
        <v>38334</v>
      </c>
      <c r="G1618">
        <v>38337.474190659304</v>
      </c>
      <c r="H1618">
        <f>ROUND(Database[[#This Row],[VIAGEM]]-Database[[#This Row],[ORDEM]],0)</f>
        <v>3</v>
      </c>
      <c r="I1618">
        <v>1</v>
      </c>
      <c r="J1618" t="s">
        <v>80</v>
      </c>
      <c r="K1618" t="s">
        <v>87</v>
      </c>
      <c r="L1618" t="s">
        <v>138</v>
      </c>
      <c r="M1618">
        <v>40</v>
      </c>
    </row>
    <row r="1619" spans="1:13">
      <c r="A1619">
        <v>2004</v>
      </c>
      <c r="B1619" t="s">
        <v>155</v>
      </c>
      <c r="C1619" t="s">
        <v>59</v>
      </c>
      <c r="D1619" t="s">
        <v>50</v>
      </c>
      <c r="E1619" t="s">
        <v>56</v>
      </c>
      <c r="F1619">
        <v>38249</v>
      </c>
      <c r="G1619">
        <v>38255.188724998596</v>
      </c>
      <c r="H1619">
        <f>ROUND(Database[[#This Row],[VIAGEM]]-Database[[#This Row],[ORDEM]],0)</f>
        <v>6</v>
      </c>
      <c r="I1619">
        <v>0</v>
      </c>
      <c r="J1619" t="s">
        <v>78</v>
      </c>
      <c r="K1619" t="s">
        <v>100</v>
      </c>
      <c r="L1619" t="s">
        <v>81</v>
      </c>
      <c r="M1619">
        <v>500</v>
      </c>
    </row>
    <row r="1620" spans="1:13">
      <c r="A1620">
        <v>2004</v>
      </c>
      <c r="B1620" t="s">
        <v>154</v>
      </c>
      <c r="C1620" t="s">
        <v>58</v>
      </c>
      <c r="D1620" t="s">
        <v>105</v>
      </c>
      <c r="E1620" t="s">
        <v>63</v>
      </c>
      <c r="F1620">
        <v>38046</v>
      </c>
      <c r="G1620">
        <v>38053.573532862218</v>
      </c>
      <c r="H1620">
        <f>ROUND(Database[[#This Row],[VIAGEM]]-Database[[#This Row],[ORDEM]],0)</f>
        <v>8</v>
      </c>
      <c r="I1620">
        <v>1</v>
      </c>
      <c r="J1620" t="s">
        <v>74</v>
      </c>
      <c r="K1620" t="s">
        <v>97</v>
      </c>
      <c r="L1620" t="s">
        <v>83</v>
      </c>
      <c r="M1620">
        <v>200</v>
      </c>
    </row>
    <row r="1621" spans="1:13">
      <c r="A1621">
        <v>2004</v>
      </c>
      <c r="B1621" t="s">
        <v>149</v>
      </c>
      <c r="C1621" t="s">
        <v>58</v>
      </c>
      <c r="D1621" t="s">
        <v>105</v>
      </c>
      <c r="E1621" t="s">
        <v>57</v>
      </c>
      <c r="F1621">
        <v>38218</v>
      </c>
      <c r="G1621">
        <v>38222.151280081256</v>
      </c>
      <c r="H1621">
        <f>ROUND(Database[[#This Row],[VIAGEM]]-Database[[#This Row],[ORDEM]],0)</f>
        <v>4</v>
      </c>
      <c r="I1621">
        <v>0</v>
      </c>
      <c r="J1621" t="s">
        <v>73</v>
      </c>
      <c r="K1621" t="s">
        <v>106</v>
      </c>
      <c r="L1621" t="s">
        <v>83</v>
      </c>
      <c r="M1621">
        <v>200</v>
      </c>
    </row>
    <row r="1622" spans="1:13">
      <c r="A1622">
        <v>2004</v>
      </c>
      <c r="B1622" t="s">
        <v>150</v>
      </c>
      <c r="C1622" t="s">
        <v>57</v>
      </c>
      <c r="D1622" t="s">
        <v>51</v>
      </c>
      <c r="E1622" t="s">
        <v>63</v>
      </c>
      <c r="F1622">
        <v>38113</v>
      </c>
      <c r="G1622">
        <v>38117.775378108396</v>
      </c>
      <c r="H1622">
        <f>ROUND(Database[[#This Row],[VIAGEM]]-Database[[#This Row],[ORDEM]],0)</f>
        <v>5</v>
      </c>
      <c r="I1622">
        <v>0</v>
      </c>
      <c r="J1622" t="s">
        <v>74</v>
      </c>
      <c r="K1622" t="s">
        <v>97</v>
      </c>
      <c r="L1622" t="s">
        <v>83</v>
      </c>
      <c r="M1622">
        <v>400</v>
      </c>
    </row>
    <row r="1623" spans="1:13">
      <c r="A1623">
        <v>2004</v>
      </c>
      <c r="B1623" t="s">
        <v>148</v>
      </c>
      <c r="C1623" t="s">
        <v>57</v>
      </c>
      <c r="D1623" t="s">
        <v>51</v>
      </c>
      <c r="E1623" t="s">
        <v>25</v>
      </c>
      <c r="F1623">
        <v>38325</v>
      </c>
      <c r="G1623">
        <v>38331.151755134502</v>
      </c>
      <c r="H1623">
        <f>ROUND(Database[[#This Row],[VIAGEM]]-Database[[#This Row],[ORDEM]],0)</f>
        <v>6</v>
      </c>
      <c r="I1623">
        <v>0</v>
      </c>
      <c r="J1623" t="s">
        <v>73</v>
      </c>
      <c r="K1623" t="s">
        <v>107</v>
      </c>
      <c r="L1623" t="s">
        <v>83</v>
      </c>
      <c r="M1623">
        <v>300</v>
      </c>
    </row>
    <row r="1624" spans="1:13">
      <c r="A1624">
        <v>2004</v>
      </c>
      <c r="B1624" t="s">
        <v>150</v>
      </c>
      <c r="C1624" t="s">
        <v>63</v>
      </c>
      <c r="D1624" t="s">
        <v>46</v>
      </c>
      <c r="E1624" t="s">
        <v>61</v>
      </c>
      <c r="F1624">
        <v>38121</v>
      </c>
      <c r="G1624">
        <v>38124.394870084026</v>
      </c>
      <c r="H1624">
        <f>ROUND(Database[[#This Row],[VIAGEM]]-Database[[#This Row],[ORDEM]],0)</f>
        <v>3</v>
      </c>
      <c r="I1624">
        <v>0</v>
      </c>
      <c r="J1624" t="s">
        <v>78</v>
      </c>
      <c r="K1624" t="s">
        <v>101</v>
      </c>
      <c r="L1624" t="s">
        <v>81</v>
      </c>
      <c r="M1624">
        <v>500</v>
      </c>
    </row>
    <row r="1625" spans="1:13">
      <c r="A1625">
        <v>2004</v>
      </c>
      <c r="B1625" t="s">
        <v>153</v>
      </c>
      <c r="C1625" t="s">
        <v>58</v>
      </c>
      <c r="D1625" t="s">
        <v>105</v>
      </c>
      <c r="E1625" t="s">
        <v>56</v>
      </c>
      <c r="F1625">
        <v>38199</v>
      </c>
      <c r="G1625">
        <v>38206.896401125989</v>
      </c>
      <c r="H1625">
        <f>ROUND(Database[[#This Row],[VIAGEM]]-Database[[#This Row],[ORDEM]],0)</f>
        <v>8</v>
      </c>
      <c r="I1625">
        <v>0</v>
      </c>
      <c r="J1625" t="s">
        <v>71</v>
      </c>
      <c r="K1625" t="s">
        <v>102</v>
      </c>
      <c r="L1625" t="s">
        <v>84</v>
      </c>
      <c r="M1625">
        <v>63000</v>
      </c>
    </row>
    <row r="1626" spans="1:13">
      <c r="A1626">
        <v>2004</v>
      </c>
      <c r="B1626" t="s">
        <v>150</v>
      </c>
      <c r="C1626" t="s">
        <v>63</v>
      </c>
      <c r="D1626" t="s">
        <v>46</v>
      </c>
      <c r="E1626" t="s">
        <v>59</v>
      </c>
      <c r="F1626">
        <v>38112</v>
      </c>
      <c r="G1626">
        <v>38114.502746915059</v>
      </c>
      <c r="H1626">
        <f>ROUND(Database[[#This Row],[VIAGEM]]-Database[[#This Row],[ORDEM]],0)</f>
        <v>3</v>
      </c>
      <c r="I1626">
        <v>1</v>
      </c>
      <c r="J1626" t="s">
        <v>74</v>
      </c>
      <c r="K1626" t="s">
        <v>97</v>
      </c>
      <c r="L1626" t="s">
        <v>83</v>
      </c>
      <c r="M1626">
        <v>100</v>
      </c>
    </row>
    <row r="1627" spans="1:13">
      <c r="A1627">
        <v>2004</v>
      </c>
      <c r="B1627" t="s">
        <v>156</v>
      </c>
      <c r="C1627" t="s">
        <v>63</v>
      </c>
      <c r="D1627" t="s">
        <v>46</v>
      </c>
      <c r="E1627" t="s">
        <v>60</v>
      </c>
      <c r="F1627">
        <v>38100</v>
      </c>
      <c r="G1627">
        <v>38107.54265350588</v>
      </c>
      <c r="H1627">
        <f>ROUND(Database[[#This Row],[VIAGEM]]-Database[[#This Row],[ORDEM]],0)</f>
        <v>8</v>
      </c>
      <c r="I1627">
        <v>1</v>
      </c>
      <c r="J1627" t="s">
        <v>70</v>
      </c>
      <c r="K1627" t="s">
        <v>91</v>
      </c>
      <c r="L1627" t="s">
        <v>82</v>
      </c>
      <c r="M1627">
        <v>5000</v>
      </c>
    </row>
    <row r="1628" spans="1:13">
      <c r="A1628">
        <v>2004</v>
      </c>
      <c r="B1628" t="s">
        <v>145</v>
      </c>
      <c r="C1628" t="s">
        <v>60</v>
      </c>
      <c r="D1628" t="s">
        <v>49</v>
      </c>
      <c r="E1628" t="s">
        <v>59</v>
      </c>
      <c r="F1628">
        <v>38001</v>
      </c>
      <c r="G1628">
        <v>38001.788334626566</v>
      </c>
      <c r="H1628">
        <f>ROUND(Database[[#This Row],[VIAGEM]]-Database[[#This Row],[ORDEM]],0)</f>
        <v>1</v>
      </c>
      <c r="I1628">
        <v>1</v>
      </c>
      <c r="J1628" t="s">
        <v>74</v>
      </c>
      <c r="K1628" t="s">
        <v>96</v>
      </c>
      <c r="L1628" t="s">
        <v>83</v>
      </c>
      <c r="M1628">
        <v>400</v>
      </c>
    </row>
    <row r="1629" spans="1:13">
      <c r="A1629">
        <v>2004</v>
      </c>
      <c r="B1629" t="s">
        <v>155</v>
      </c>
      <c r="C1629" t="s">
        <v>25</v>
      </c>
      <c r="D1629" t="s">
        <v>45</v>
      </c>
      <c r="E1629" t="s">
        <v>57</v>
      </c>
      <c r="F1629">
        <v>38254</v>
      </c>
      <c r="G1629">
        <v>38263.776183144771</v>
      </c>
      <c r="H1629">
        <f>ROUND(Database[[#This Row],[VIAGEM]]-Database[[#This Row],[ORDEM]],0)</f>
        <v>10</v>
      </c>
      <c r="I1629">
        <v>0</v>
      </c>
      <c r="J1629" t="s">
        <v>71</v>
      </c>
      <c r="K1629" t="s">
        <v>104</v>
      </c>
      <c r="L1629" t="s">
        <v>84</v>
      </c>
      <c r="M1629">
        <v>70000</v>
      </c>
    </row>
    <row r="1630" spans="1:13">
      <c r="A1630">
        <v>2004</v>
      </c>
      <c r="B1630" t="s">
        <v>148</v>
      </c>
      <c r="C1630" t="s">
        <v>25</v>
      </c>
      <c r="D1630" t="s">
        <v>45</v>
      </c>
      <c r="E1630" t="s">
        <v>61</v>
      </c>
      <c r="F1630">
        <v>38329</v>
      </c>
      <c r="G1630">
        <v>38330.217632674372</v>
      </c>
      <c r="H1630">
        <f>ROUND(Database[[#This Row],[VIAGEM]]-Database[[#This Row],[ORDEM]],0)</f>
        <v>1</v>
      </c>
      <c r="I1630">
        <v>1</v>
      </c>
      <c r="J1630" t="s">
        <v>73</v>
      </c>
      <c r="K1630" t="s">
        <v>107</v>
      </c>
      <c r="L1630" t="s">
        <v>83</v>
      </c>
      <c r="M1630">
        <v>200</v>
      </c>
    </row>
    <row r="1631" spans="1:13">
      <c r="A1631">
        <v>2004</v>
      </c>
      <c r="B1631" t="s">
        <v>155</v>
      </c>
      <c r="C1631" t="s">
        <v>59</v>
      </c>
      <c r="D1631" t="s">
        <v>50</v>
      </c>
      <c r="E1631" t="s">
        <v>61</v>
      </c>
      <c r="F1631">
        <v>38231</v>
      </c>
      <c r="G1631">
        <v>38234.494816577979</v>
      </c>
      <c r="H1631">
        <f>ROUND(Database[[#This Row],[VIAGEM]]-Database[[#This Row],[ORDEM]],0)</f>
        <v>3</v>
      </c>
      <c r="I1631">
        <v>1</v>
      </c>
      <c r="J1631" t="s">
        <v>76</v>
      </c>
      <c r="K1631" t="s">
        <v>113</v>
      </c>
      <c r="L1631" t="s">
        <v>139</v>
      </c>
      <c r="M1631">
        <v>350000</v>
      </c>
    </row>
    <row r="1632" spans="1:13">
      <c r="A1632">
        <v>2004</v>
      </c>
      <c r="B1632" t="s">
        <v>145</v>
      </c>
      <c r="C1632" t="s">
        <v>58</v>
      </c>
      <c r="D1632" t="s">
        <v>105</v>
      </c>
      <c r="E1632" t="s">
        <v>62</v>
      </c>
      <c r="F1632">
        <v>38004</v>
      </c>
      <c r="G1632">
        <v>38008.136960796517</v>
      </c>
      <c r="H1632">
        <f>ROUND(Database[[#This Row],[VIAGEM]]-Database[[#This Row],[ORDEM]],0)</f>
        <v>4</v>
      </c>
      <c r="I1632">
        <v>0</v>
      </c>
      <c r="J1632" t="s">
        <v>76</v>
      </c>
      <c r="K1632" t="s">
        <v>113</v>
      </c>
      <c r="L1632" t="s">
        <v>139</v>
      </c>
      <c r="M1632">
        <v>1700000</v>
      </c>
    </row>
    <row r="1633" spans="1:13">
      <c r="A1633">
        <v>2004</v>
      </c>
      <c r="B1633" t="s">
        <v>147</v>
      </c>
      <c r="C1633" t="s">
        <v>62</v>
      </c>
      <c r="D1633" t="s">
        <v>47</v>
      </c>
      <c r="E1633" t="s">
        <v>60</v>
      </c>
      <c r="F1633">
        <v>38148</v>
      </c>
      <c r="G1633">
        <v>38150.684317109306</v>
      </c>
      <c r="H1633">
        <f>ROUND(Database[[#This Row],[VIAGEM]]-Database[[#This Row],[ORDEM]],0)</f>
        <v>3</v>
      </c>
      <c r="I1633">
        <v>0</v>
      </c>
      <c r="J1633" t="s">
        <v>74</v>
      </c>
      <c r="K1633" t="s">
        <v>96</v>
      </c>
      <c r="L1633" t="s">
        <v>83</v>
      </c>
      <c r="M1633">
        <v>200</v>
      </c>
    </row>
    <row r="1634" spans="1:13">
      <c r="A1634">
        <v>2004</v>
      </c>
      <c r="B1634" t="s">
        <v>151</v>
      </c>
      <c r="C1634" t="s">
        <v>61</v>
      </c>
      <c r="D1634" t="s">
        <v>48</v>
      </c>
      <c r="E1634" t="s">
        <v>60</v>
      </c>
      <c r="F1634">
        <v>38054</v>
      </c>
      <c r="G1634">
        <v>38062.586973547244</v>
      </c>
      <c r="H1634">
        <f>ROUND(Database[[#This Row],[VIAGEM]]-Database[[#This Row],[ORDEM]],0)</f>
        <v>9</v>
      </c>
      <c r="I1634">
        <v>1</v>
      </c>
      <c r="J1634" t="s">
        <v>136</v>
      </c>
      <c r="K1634" t="s">
        <v>94</v>
      </c>
      <c r="L1634" t="s">
        <v>83</v>
      </c>
      <c r="M1634">
        <v>400</v>
      </c>
    </row>
    <row r="1635" spans="1:13">
      <c r="A1635">
        <v>2004</v>
      </c>
      <c r="B1635" t="s">
        <v>148</v>
      </c>
      <c r="C1635" t="s">
        <v>62</v>
      </c>
      <c r="D1635" t="s">
        <v>47</v>
      </c>
      <c r="E1635" t="s">
        <v>58</v>
      </c>
      <c r="F1635">
        <v>38342</v>
      </c>
      <c r="G1635">
        <v>38342.358870417665</v>
      </c>
      <c r="H1635">
        <f>ROUND(Database[[#This Row],[VIAGEM]]-Database[[#This Row],[ORDEM]],0)</f>
        <v>0</v>
      </c>
      <c r="I1635">
        <v>1</v>
      </c>
      <c r="J1635" t="s">
        <v>136</v>
      </c>
      <c r="K1635" t="s">
        <v>95</v>
      </c>
      <c r="L1635" t="s">
        <v>83</v>
      </c>
      <c r="M1635">
        <v>300</v>
      </c>
    </row>
    <row r="1636" spans="1:13">
      <c r="A1636">
        <v>2004</v>
      </c>
      <c r="B1636" t="s">
        <v>149</v>
      </c>
      <c r="C1636" t="s">
        <v>62</v>
      </c>
      <c r="D1636" t="s">
        <v>47</v>
      </c>
      <c r="E1636" t="s">
        <v>25</v>
      </c>
      <c r="F1636">
        <v>38213</v>
      </c>
      <c r="G1636">
        <v>38214.550952412435</v>
      </c>
      <c r="H1636">
        <f>ROUND(Database[[#This Row],[VIAGEM]]-Database[[#This Row],[ORDEM]],0)</f>
        <v>2</v>
      </c>
      <c r="I1636">
        <v>1</v>
      </c>
      <c r="J1636" t="s">
        <v>71</v>
      </c>
      <c r="K1636" t="s">
        <v>104</v>
      </c>
      <c r="L1636" t="s">
        <v>84</v>
      </c>
      <c r="M1636">
        <v>83000</v>
      </c>
    </row>
    <row r="1637" spans="1:13">
      <c r="A1637">
        <v>2004</v>
      </c>
      <c r="B1637" t="s">
        <v>154</v>
      </c>
      <c r="C1637" t="s">
        <v>63</v>
      </c>
      <c r="D1637" t="s">
        <v>46</v>
      </c>
      <c r="E1637" t="s">
        <v>25</v>
      </c>
      <c r="F1637">
        <v>38030</v>
      </c>
      <c r="G1637">
        <v>38032.361852740542</v>
      </c>
      <c r="H1637">
        <f>ROUND(Database[[#This Row],[VIAGEM]]-Database[[#This Row],[ORDEM]],0)</f>
        <v>2</v>
      </c>
      <c r="I1637">
        <v>1</v>
      </c>
      <c r="J1637" t="s">
        <v>73</v>
      </c>
      <c r="K1637" t="s">
        <v>108</v>
      </c>
      <c r="L1637" t="s">
        <v>83</v>
      </c>
      <c r="M1637">
        <v>300</v>
      </c>
    </row>
    <row r="1638" spans="1:13">
      <c r="A1638">
        <v>2004</v>
      </c>
      <c r="B1638" t="s">
        <v>146</v>
      </c>
      <c r="C1638" t="s">
        <v>60</v>
      </c>
      <c r="D1638" t="s">
        <v>49</v>
      </c>
      <c r="E1638" t="s">
        <v>57</v>
      </c>
      <c r="F1638">
        <v>38314</v>
      </c>
      <c r="G1638">
        <v>38319.598055429698</v>
      </c>
      <c r="H1638">
        <f>ROUND(Database[[#This Row],[VIAGEM]]-Database[[#This Row],[ORDEM]],0)</f>
        <v>6</v>
      </c>
      <c r="I1638">
        <v>0</v>
      </c>
      <c r="J1638" t="s">
        <v>72</v>
      </c>
      <c r="K1638" t="s">
        <v>109</v>
      </c>
      <c r="L1638" t="s">
        <v>85</v>
      </c>
      <c r="M1638">
        <v>42000</v>
      </c>
    </row>
    <row r="1639" spans="1:13">
      <c r="A1639">
        <v>2004</v>
      </c>
      <c r="B1639" t="s">
        <v>148</v>
      </c>
      <c r="C1639" t="s">
        <v>63</v>
      </c>
      <c r="D1639" t="s">
        <v>46</v>
      </c>
      <c r="E1639" t="s">
        <v>61</v>
      </c>
      <c r="F1639">
        <v>38346</v>
      </c>
      <c r="G1639">
        <v>38346.691813881494</v>
      </c>
      <c r="H1639">
        <f>ROUND(Database[[#This Row],[VIAGEM]]-Database[[#This Row],[ORDEM]],0)</f>
        <v>1</v>
      </c>
      <c r="I1639">
        <v>1</v>
      </c>
      <c r="J1639" t="s">
        <v>73</v>
      </c>
      <c r="K1639" t="s">
        <v>106</v>
      </c>
      <c r="L1639" t="s">
        <v>83</v>
      </c>
      <c r="M1639">
        <v>400</v>
      </c>
    </row>
    <row r="1640" spans="1:13">
      <c r="A1640">
        <v>2004</v>
      </c>
      <c r="B1640" t="s">
        <v>149</v>
      </c>
      <c r="C1640" t="s">
        <v>59</v>
      </c>
      <c r="D1640" t="s">
        <v>50</v>
      </c>
      <c r="E1640" t="s">
        <v>25</v>
      </c>
      <c r="F1640">
        <v>38208</v>
      </c>
      <c r="G1640">
        <v>38211.909686031599</v>
      </c>
      <c r="H1640">
        <f>ROUND(Database[[#This Row],[VIAGEM]]-Database[[#This Row],[ORDEM]],0)</f>
        <v>4</v>
      </c>
      <c r="I1640">
        <v>0</v>
      </c>
      <c r="J1640" t="s">
        <v>73</v>
      </c>
      <c r="K1640" t="s">
        <v>107</v>
      </c>
      <c r="L1640" t="s">
        <v>83</v>
      </c>
      <c r="M1640">
        <v>500</v>
      </c>
    </row>
    <row r="1641" spans="1:13">
      <c r="A1641">
        <v>2004</v>
      </c>
      <c r="B1641" t="s">
        <v>151</v>
      </c>
      <c r="C1641" t="s">
        <v>58</v>
      </c>
      <c r="D1641" t="s">
        <v>105</v>
      </c>
      <c r="E1641" t="s">
        <v>59</v>
      </c>
      <c r="F1641">
        <v>38055</v>
      </c>
      <c r="G1641">
        <v>38056.828370175921</v>
      </c>
      <c r="H1641">
        <f>ROUND(Database[[#This Row],[VIAGEM]]-Database[[#This Row],[ORDEM]],0)</f>
        <v>2</v>
      </c>
      <c r="I1641">
        <v>0</v>
      </c>
      <c r="J1641" t="s">
        <v>74</v>
      </c>
      <c r="K1641" t="s">
        <v>96</v>
      </c>
      <c r="L1641" t="s">
        <v>83</v>
      </c>
      <c r="M1641">
        <v>100</v>
      </c>
    </row>
    <row r="1642" spans="1:13">
      <c r="A1642">
        <v>2004</v>
      </c>
      <c r="B1642" t="s">
        <v>153</v>
      </c>
      <c r="C1642" t="s">
        <v>60</v>
      </c>
      <c r="D1642" t="s">
        <v>49</v>
      </c>
      <c r="E1642" t="s">
        <v>63</v>
      </c>
      <c r="F1642">
        <v>38192</v>
      </c>
      <c r="G1642">
        <v>38194.452201097411</v>
      </c>
      <c r="H1642">
        <f>ROUND(Database[[#This Row],[VIAGEM]]-Database[[#This Row],[ORDEM]],0)</f>
        <v>2</v>
      </c>
      <c r="I1642">
        <v>1</v>
      </c>
      <c r="J1642" t="s">
        <v>72</v>
      </c>
      <c r="K1642" t="s">
        <v>110</v>
      </c>
      <c r="L1642" t="s">
        <v>85</v>
      </c>
      <c r="M1642">
        <v>34000</v>
      </c>
    </row>
    <row r="1643" spans="1:13">
      <c r="A1643">
        <v>2004</v>
      </c>
      <c r="B1643" t="s">
        <v>152</v>
      </c>
      <c r="C1643" t="s">
        <v>63</v>
      </c>
      <c r="D1643" t="s">
        <v>46</v>
      </c>
      <c r="E1643" t="s">
        <v>62</v>
      </c>
      <c r="F1643">
        <v>38276</v>
      </c>
      <c r="G1643">
        <v>38285.265202415445</v>
      </c>
      <c r="H1643">
        <f>ROUND(Database[[#This Row],[VIAGEM]]-Database[[#This Row],[ORDEM]],0)</f>
        <v>9</v>
      </c>
      <c r="I1643">
        <v>1</v>
      </c>
      <c r="J1643" t="s">
        <v>71</v>
      </c>
      <c r="K1643" t="s">
        <v>103</v>
      </c>
      <c r="L1643" t="s">
        <v>84</v>
      </c>
      <c r="M1643">
        <v>100000</v>
      </c>
    </row>
    <row r="1644" spans="1:13">
      <c r="A1644">
        <v>2004</v>
      </c>
      <c r="B1644" t="s">
        <v>153</v>
      </c>
      <c r="C1644" t="s">
        <v>57</v>
      </c>
      <c r="D1644" t="s">
        <v>51</v>
      </c>
      <c r="E1644" t="s">
        <v>58</v>
      </c>
      <c r="F1644">
        <v>38184</v>
      </c>
      <c r="G1644">
        <v>38189.828850347978</v>
      </c>
      <c r="H1644">
        <f>ROUND(Database[[#This Row],[VIAGEM]]-Database[[#This Row],[ORDEM]],0)</f>
        <v>6</v>
      </c>
      <c r="I1644">
        <v>1</v>
      </c>
      <c r="J1644" t="s">
        <v>76</v>
      </c>
      <c r="K1644" t="s">
        <v>113</v>
      </c>
      <c r="L1644" t="s">
        <v>139</v>
      </c>
      <c r="M1644">
        <v>460000</v>
      </c>
    </row>
    <row r="1645" spans="1:13">
      <c r="A1645">
        <v>2004</v>
      </c>
      <c r="B1645" t="s">
        <v>153</v>
      </c>
      <c r="C1645" t="s">
        <v>62</v>
      </c>
      <c r="D1645" t="s">
        <v>47</v>
      </c>
      <c r="E1645" t="s">
        <v>58</v>
      </c>
      <c r="F1645">
        <v>38193</v>
      </c>
      <c r="G1645">
        <v>38200.231896717771</v>
      </c>
      <c r="H1645">
        <f>ROUND(Database[[#This Row],[VIAGEM]]-Database[[#This Row],[ORDEM]],0)</f>
        <v>7</v>
      </c>
      <c r="I1645">
        <v>1</v>
      </c>
      <c r="J1645" t="s">
        <v>71</v>
      </c>
      <c r="K1645" t="s">
        <v>102</v>
      </c>
      <c r="L1645" t="s">
        <v>84</v>
      </c>
      <c r="M1645">
        <v>76000</v>
      </c>
    </row>
    <row r="1646" spans="1:13">
      <c r="A1646">
        <v>2004</v>
      </c>
      <c r="B1646" t="s">
        <v>147</v>
      </c>
      <c r="C1646" t="s">
        <v>59</v>
      </c>
      <c r="D1646" t="s">
        <v>50</v>
      </c>
      <c r="E1646" t="s">
        <v>25</v>
      </c>
      <c r="F1646">
        <v>38143</v>
      </c>
      <c r="G1646">
        <v>38148.688225500002</v>
      </c>
      <c r="H1646">
        <f>ROUND(Database[[#This Row],[VIAGEM]]-Database[[#This Row],[ORDEM]],0)</f>
        <v>6</v>
      </c>
      <c r="I1646">
        <v>1</v>
      </c>
      <c r="J1646" t="s">
        <v>136</v>
      </c>
      <c r="K1646" t="s">
        <v>93</v>
      </c>
      <c r="L1646" t="s">
        <v>83</v>
      </c>
      <c r="M1646">
        <v>200</v>
      </c>
    </row>
    <row r="1647" spans="1:13">
      <c r="A1647">
        <v>2004</v>
      </c>
      <c r="B1647" t="s">
        <v>149</v>
      </c>
      <c r="C1647" t="s">
        <v>25</v>
      </c>
      <c r="D1647" t="s">
        <v>45</v>
      </c>
      <c r="E1647" t="s">
        <v>57</v>
      </c>
      <c r="F1647">
        <v>38201</v>
      </c>
      <c r="G1647">
        <v>38208.335522953828</v>
      </c>
      <c r="H1647">
        <f>ROUND(Database[[#This Row],[VIAGEM]]-Database[[#This Row],[ORDEM]],0)</f>
        <v>7</v>
      </c>
      <c r="I1647">
        <v>0</v>
      </c>
      <c r="J1647" t="s">
        <v>70</v>
      </c>
      <c r="K1647" t="s">
        <v>90</v>
      </c>
      <c r="L1647" t="s">
        <v>82</v>
      </c>
      <c r="M1647">
        <v>3000</v>
      </c>
    </row>
    <row r="1648" spans="1:13">
      <c r="A1648">
        <v>2004</v>
      </c>
      <c r="B1648" t="s">
        <v>145</v>
      </c>
      <c r="C1648" t="s">
        <v>57</v>
      </c>
      <c r="D1648" t="s">
        <v>51</v>
      </c>
      <c r="E1648" t="s">
        <v>25</v>
      </c>
      <c r="F1648">
        <v>38001</v>
      </c>
      <c r="G1648">
        <v>38002.302942067356</v>
      </c>
      <c r="H1648">
        <f>ROUND(Database[[#This Row],[VIAGEM]]-Database[[#This Row],[ORDEM]],0)</f>
        <v>1</v>
      </c>
      <c r="I1648">
        <v>0</v>
      </c>
      <c r="J1648" t="s">
        <v>80</v>
      </c>
      <c r="K1648" t="s">
        <v>89</v>
      </c>
      <c r="L1648" t="s">
        <v>81</v>
      </c>
      <c r="M1648">
        <v>2000</v>
      </c>
    </row>
    <row r="1649" spans="1:13">
      <c r="A1649">
        <v>2004</v>
      </c>
      <c r="B1649" t="s">
        <v>155</v>
      </c>
      <c r="C1649" t="s">
        <v>59</v>
      </c>
      <c r="D1649" t="s">
        <v>50</v>
      </c>
      <c r="E1649" t="s">
        <v>60</v>
      </c>
      <c r="F1649">
        <v>38248</v>
      </c>
      <c r="G1649">
        <v>38255.658775419077</v>
      </c>
      <c r="H1649">
        <f>ROUND(Database[[#This Row],[VIAGEM]]-Database[[#This Row],[ORDEM]],0)</f>
        <v>8</v>
      </c>
      <c r="I1649">
        <v>1</v>
      </c>
      <c r="J1649" t="s">
        <v>73</v>
      </c>
      <c r="K1649" t="s">
        <v>106</v>
      </c>
      <c r="L1649" t="s">
        <v>83</v>
      </c>
      <c r="M1649">
        <v>200</v>
      </c>
    </row>
    <row r="1650" spans="1:13">
      <c r="A1650">
        <v>2004</v>
      </c>
      <c r="B1650" t="s">
        <v>145</v>
      </c>
      <c r="C1650" t="s">
        <v>57</v>
      </c>
      <c r="D1650" t="s">
        <v>51</v>
      </c>
      <c r="E1650" t="s">
        <v>56</v>
      </c>
      <c r="F1650">
        <v>37993</v>
      </c>
      <c r="G1650">
        <v>37997.524544253116</v>
      </c>
      <c r="H1650">
        <f>ROUND(Database[[#This Row],[VIAGEM]]-Database[[#This Row],[ORDEM]],0)</f>
        <v>5</v>
      </c>
      <c r="I1650">
        <v>0</v>
      </c>
      <c r="J1650" t="s">
        <v>136</v>
      </c>
      <c r="K1650" t="s">
        <v>94</v>
      </c>
      <c r="L1650" t="s">
        <v>83</v>
      </c>
      <c r="M1650">
        <v>300</v>
      </c>
    </row>
    <row r="1651" spans="1:13">
      <c r="A1651">
        <v>2004</v>
      </c>
      <c r="B1651" t="s">
        <v>151</v>
      </c>
      <c r="C1651" t="s">
        <v>56</v>
      </c>
      <c r="D1651" t="s">
        <v>52</v>
      </c>
      <c r="E1651" t="s">
        <v>60</v>
      </c>
      <c r="F1651">
        <v>38064</v>
      </c>
      <c r="G1651">
        <v>38068.89010288065</v>
      </c>
      <c r="H1651">
        <f>ROUND(Database[[#This Row],[VIAGEM]]-Database[[#This Row],[ORDEM]],0)</f>
        <v>5</v>
      </c>
      <c r="I1651">
        <v>1</v>
      </c>
      <c r="J1651" t="s">
        <v>73</v>
      </c>
      <c r="K1651" t="s">
        <v>108</v>
      </c>
      <c r="L1651" t="s">
        <v>83</v>
      </c>
      <c r="M1651">
        <v>100</v>
      </c>
    </row>
    <row r="1652" spans="1:13">
      <c r="A1652">
        <v>2004</v>
      </c>
      <c r="B1652" t="s">
        <v>153</v>
      </c>
      <c r="C1652" t="s">
        <v>59</v>
      </c>
      <c r="D1652" t="s">
        <v>50</v>
      </c>
      <c r="E1652" t="s">
        <v>58</v>
      </c>
      <c r="F1652">
        <v>38171</v>
      </c>
      <c r="G1652">
        <v>38171.379816203917</v>
      </c>
      <c r="H1652">
        <f>ROUND(Database[[#This Row],[VIAGEM]]-Database[[#This Row],[ORDEM]],0)</f>
        <v>0</v>
      </c>
      <c r="I1652">
        <v>1</v>
      </c>
      <c r="J1652" t="s">
        <v>74</v>
      </c>
      <c r="K1652" t="s">
        <v>98</v>
      </c>
      <c r="L1652" t="s">
        <v>83</v>
      </c>
      <c r="M1652">
        <v>300</v>
      </c>
    </row>
    <row r="1653" spans="1:13">
      <c r="A1653">
        <v>2004</v>
      </c>
      <c r="B1653" t="s">
        <v>148</v>
      </c>
      <c r="C1653" t="s">
        <v>59</v>
      </c>
      <c r="D1653" t="s">
        <v>50</v>
      </c>
      <c r="E1653" t="s">
        <v>25</v>
      </c>
      <c r="F1653">
        <v>38324</v>
      </c>
      <c r="G1653">
        <v>38325.729728099112</v>
      </c>
      <c r="H1653">
        <f>ROUND(Database[[#This Row],[VIAGEM]]-Database[[#This Row],[ORDEM]],0)</f>
        <v>2</v>
      </c>
      <c r="I1653">
        <v>0</v>
      </c>
      <c r="J1653" t="s">
        <v>78</v>
      </c>
      <c r="K1653" t="s">
        <v>101</v>
      </c>
      <c r="L1653" t="s">
        <v>81</v>
      </c>
      <c r="M1653">
        <v>2500</v>
      </c>
    </row>
    <row r="1654" spans="1:13">
      <c r="A1654">
        <v>2004</v>
      </c>
      <c r="B1654" t="s">
        <v>156</v>
      </c>
      <c r="C1654" t="s">
        <v>58</v>
      </c>
      <c r="D1654" t="s">
        <v>105</v>
      </c>
      <c r="E1654" t="s">
        <v>59</v>
      </c>
      <c r="F1654">
        <v>38083</v>
      </c>
      <c r="G1654">
        <v>38090.623510529695</v>
      </c>
      <c r="H1654">
        <f>ROUND(Database[[#This Row],[VIAGEM]]-Database[[#This Row],[ORDEM]],0)</f>
        <v>8</v>
      </c>
      <c r="I1654">
        <v>1</v>
      </c>
      <c r="J1654" t="s">
        <v>80</v>
      </c>
      <c r="K1654" t="s">
        <v>87</v>
      </c>
      <c r="L1654" t="s">
        <v>138</v>
      </c>
      <c r="M1654">
        <v>40</v>
      </c>
    </row>
    <row r="1655" spans="1:13">
      <c r="A1655">
        <v>2004</v>
      </c>
      <c r="B1655" t="s">
        <v>156</v>
      </c>
      <c r="C1655" t="s">
        <v>60</v>
      </c>
      <c r="D1655" t="s">
        <v>49</v>
      </c>
      <c r="E1655" t="s">
        <v>63</v>
      </c>
      <c r="F1655">
        <v>38089</v>
      </c>
      <c r="G1655">
        <v>38095.641281182543</v>
      </c>
      <c r="H1655">
        <f>ROUND(Database[[#This Row],[VIAGEM]]-Database[[#This Row],[ORDEM]],0)</f>
        <v>7</v>
      </c>
      <c r="I1655">
        <v>0</v>
      </c>
      <c r="J1655" t="s">
        <v>74</v>
      </c>
      <c r="K1655" t="s">
        <v>98</v>
      </c>
      <c r="L1655" t="s">
        <v>83</v>
      </c>
      <c r="M1655">
        <v>500</v>
      </c>
    </row>
    <row r="1656" spans="1:13">
      <c r="A1656">
        <v>2004</v>
      </c>
      <c r="B1656" t="s">
        <v>146</v>
      </c>
      <c r="C1656" t="s">
        <v>63</v>
      </c>
      <c r="D1656" t="s">
        <v>46</v>
      </c>
      <c r="E1656" t="s">
        <v>58</v>
      </c>
      <c r="F1656">
        <v>38313</v>
      </c>
      <c r="G1656">
        <v>38315.208061856945</v>
      </c>
      <c r="H1656">
        <f>ROUND(Database[[#This Row],[VIAGEM]]-Database[[#This Row],[ORDEM]],0)</f>
        <v>2</v>
      </c>
      <c r="I1656">
        <v>0</v>
      </c>
      <c r="J1656" t="s">
        <v>74</v>
      </c>
      <c r="K1656" t="s">
        <v>96</v>
      </c>
      <c r="L1656" t="s">
        <v>83</v>
      </c>
      <c r="M1656">
        <v>100</v>
      </c>
    </row>
    <row r="1657" spans="1:13">
      <c r="A1657">
        <v>2004</v>
      </c>
      <c r="B1657" t="s">
        <v>148</v>
      </c>
      <c r="C1657" t="s">
        <v>60</v>
      </c>
      <c r="D1657" t="s">
        <v>49</v>
      </c>
      <c r="E1657" t="s">
        <v>63</v>
      </c>
      <c r="F1657">
        <v>38326</v>
      </c>
      <c r="G1657">
        <v>38335.895922742668</v>
      </c>
      <c r="H1657">
        <f>ROUND(Database[[#This Row],[VIAGEM]]-Database[[#This Row],[ORDEM]],0)</f>
        <v>10</v>
      </c>
      <c r="I1657">
        <v>1</v>
      </c>
      <c r="J1657" t="s">
        <v>80</v>
      </c>
      <c r="K1657" t="s">
        <v>89</v>
      </c>
      <c r="L1657" t="s">
        <v>81</v>
      </c>
      <c r="M1657">
        <v>1500</v>
      </c>
    </row>
    <row r="1658" spans="1:13">
      <c r="A1658">
        <v>2004</v>
      </c>
      <c r="B1658" t="s">
        <v>149</v>
      </c>
      <c r="C1658" t="s">
        <v>59</v>
      </c>
      <c r="D1658" t="s">
        <v>50</v>
      </c>
      <c r="E1658" t="s">
        <v>58</v>
      </c>
      <c r="F1658">
        <v>38209</v>
      </c>
      <c r="G1658">
        <v>38209.18898654959</v>
      </c>
      <c r="H1658">
        <f>ROUND(Database[[#This Row],[VIAGEM]]-Database[[#This Row],[ORDEM]],0)</f>
        <v>0</v>
      </c>
      <c r="I1658">
        <v>0</v>
      </c>
      <c r="J1658" t="s">
        <v>73</v>
      </c>
      <c r="K1658" t="s">
        <v>106</v>
      </c>
      <c r="L1658" t="s">
        <v>83</v>
      </c>
      <c r="M1658">
        <v>100</v>
      </c>
    </row>
    <row r="1659" spans="1:13">
      <c r="A1659">
        <v>2004</v>
      </c>
      <c r="B1659" t="s">
        <v>149</v>
      </c>
      <c r="C1659" t="s">
        <v>60</v>
      </c>
      <c r="D1659" t="s">
        <v>49</v>
      </c>
      <c r="E1659" t="s">
        <v>58</v>
      </c>
      <c r="F1659">
        <v>38201</v>
      </c>
      <c r="G1659">
        <v>38208.057731302528</v>
      </c>
      <c r="H1659">
        <f>ROUND(Database[[#This Row],[VIAGEM]]-Database[[#This Row],[ORDEM]],0)</f>
        <v>7</v>
      </c>
      <c r="I1659">
        <v>0</v>
      </c>
      <c r="J1659" t="s">
        <v>78</v>
      </c>
      <c r="K1659" t="s">
        <v>101</v>
      </c>
      <c r="L1659" t="s">
        <v>81</v>
      </c>
      <c r="M1659">
        <v>2000</v>
      </c>
    </row>
    <row r="1660" spans="1:13">
      <c r="A1660">
        <v>2004</v>
      </c>
      <c r="B1660" t="s">
        <v>146</v>
      </c>
      <c r="C1660" t="s">
        <v>57</v>
      </c>
      <c r="D1660" t="s">
        <v>51</v>
      </c>
      <c r="E1660" t="s">
        <v>61</v>
      </c>
      <c r="F1660">
        <v>38312</v>
      </c>
      <c r="G1660">
        <v>38317.178941166618</v>
      </c>
      <c r="H1660">
        <f>ROUND(Database[[#This Row],[VIAGEM]]-Database[[#This Row],[ORDEM]],0)</f>
        <v>5</v>
      </c>
      <c r="I1660">
        <v>1</v>
      </c>
      <c r="J1660" t="s">
        <v>136</v>
      </c>
      <c r="K1660" t="s">
        <v>94</v>
      </c>
      <c r="L1660" t="s">
        <v>83</v>
      </c>
      <c r="M1660">
        <v>100</v>
      </c>
    </row>
    <row r="1661" spans="1:13">
      <c r="A1661">
        <v>2004</v>
      </c>
      <c r="B1661" t="s">
        <v>156</v>
      </c>
      <c r="C1661" t="s">
        <v>60</v>
      </c>
      <c r="D1661" t="s">
        <v>49</v>
      </c>
      <c r="E1661" t="s">
        <v>62</v>
      </c>
      <c r="F1661">
        <v>38095</v>
      </c>
      <c r="G1661">
        <v>38095.318118624957</v>
      </c>
      <c r="H1661">
        <f>ROUND(Database[[#This Row],[VIAGEM]]-Database[[#This Row],[ORDEM]],0)</f>
        <v>0</v>
      </c>
      <c r="I1661">
        <v>0</v>
      </c>
      <c r="J1661" t="s">
        <v>71</v>
      </c>
      <c r="K1661" t="s">
        <v>104</v>
      </c>
      <c r="L1661" t="s">
        <v>84</v>
      </c>
      <c r="M1661">
        <v>88000</v>
      </c>
    </row>
    <row r="1662" spans="1:13">
      <c r="A1662">
        <v>2004</v>
      </c>
      <c r="B1662" t="s">
        <v>154</v>
      </c>
      <c r="C1662" t="s">
        <v>56</v>
      </c>
      <c r="D1662" t="s">
        <v>52</v>
      </c>
      <c r="E1662" t="s">
        <v>60</v>
      </c>
      <c r="F1662">
        <v>38019</v>
      </c>
      <c r="G1662">
        <v>38021.628866300169</v>
      </c>
      <c r="H1662">
        <f>ROUND(Database[[#This Row],[VIAGEM]]-Database[[#This Row],[ORDEM]],0)</f>
        <v>3</v>
      </c>
      <c r="I1662">
        <v>1</v>
      </c>
      <c r="J1662" t="s">
        <v>76</v>
      </c>
      <c r="K1662" t="s">
        <v>113</v>
      </c>
      <c r="L1662" t="s">
        <v>139</v>
      </c>
      <c r="M1662">
        <v>720000</v>
      </c>
    </row>
    <row r="1663" spans="1:13">
      <c r="A1663">
        <v>2004</v>
      </c>
      <c r="B1663" t="s">
        <v>149</v>
      </c>
      <c r="C1663" t="s">
        <v>61</v>
      </c>
      <c r="D1663" t="s">
        <v>48</v>
      </c>
      <c r="E1663" t="s">
        <v>60</v>
      </c>
      <c r="F1663">
        <v>38209</v>
      </c>
      <c r="G1663">
        <v>38217.278430409628</v>
      </c>
      <c r="H1663">
        <f>ROUND(Database[[#This Row],[VIAGEM]]-Database[[#This Row],[ORDEM]],0)</f>
        <v>8</v>
      </c>
      <c r="I1663">
        <v>0</v>
      </c>
      <c r="J1663" t="s">
        <v>80</v>
      </c>
      <c r="K1663" t="s">
        <v>87</v>
      </c>
      <c r="L1663" t="s">
        <v>138</v>
      </c>
      <c r="M1663">
        <v>20</v>
      </c>
    </row>
    <row r="1664" spans="1:13">
      <c r="A1664">
        <v>2004</v>
      </c>
      <c r="B1664" t="s">
        <v>145</v>
      </c>
      <c r="C1664" t="s">
        <v>56</v>
      </c>
      <c r="D1664" t="s">
        <v>52</v>
      </c>
      <c r="E1664" t="s">
        <v>61</v>
      </c>
      <c r="F1664">
        <v>38012</v>
      </c>
      <c r="G1664">
        <v>38019.629068295384</v>
      </c>
      <c r="H1664">
        <f>ROUND(Database[[#This Row],[VIAGEM]]-Database[[#This Row],[ORDEM]],0)</f>
        <v>8</v>
      </c>
      <c r="I1664">
        <v>1</v>
      </c>
      <c r="J1664" t="s">
        <v>78</v>
      </c>
      <c r="K1664" t="s">
        <v>100</v>
      </c>
      <c r="L1664" t="s">
        <v>81</v>
      </c>
      <c r="M1664">
        <v>2000</v>
      </c>
    </row>
    <row r="1665" spans="1:13">
      <c r="A1665">
        <v>2004</v>
      </c>
      <c r="B1665" t="s">
        <v>151</v>
      </c>
      <c r="C1665" t="s">
        <v>59</v>
      </c>
      <c r="D1665" t="s">
        <v>50</v>
      </c>
      <c r="E1665" t="s">
        <v>60</v>
      </c>
      <c r="F1665">
        <v>38065</v>
      </c>
      <c r="G1665">
        <v>38071.381030608231</v>
      </c>
      <c r="H1665">
        <f>ROUND(Database[[#This Row],[VIAGEM]]-Database[[#This Row],[ORDEM]],0)</f>
        <v>6</v>
      </c>
      <c r="I1665">
        <v>0</v>
      </c>
      <c r="J1665" t="s">
        <v>78</v>
      </c>
      <c r="K1665" t="s">
        <v>101</v>
      </c>
      <c r="L1665" t="s">
        <v>81</v>
      </c>
      <c r="M1665">
        <v>500</v>
      </c>
    </row>
    <row r="1666" spans="1:13">
      <c r="A1666">
        <v>2004</v>
      </c>
      <c r="B1666" t="s">
        <v>153</v>
      </c>
      <c r="C1666" t="s">
        <v>57</v>
      </c>
      <c r="D1666" t="s">
        <v>51</v>
      </c>
      <c r="E1666" t="s">
        <v>61</v>
      </c>
      <c r="F1666">
        <v>38189</v>
      </c>
      <c r="G1666">
        <v>38196.75348826265</v>
      </c>
      <c r="H1666">
        <f>ROUND(Database[[#This Row],[VIAGEM]]-Database[[#This Row],[ORDEM]],0)</f>
        <v>8</v>
      </c>
      <c r="I1666">
        <v>1</v>
      </c>
      <c r="J1666" t="s">
        <v>80</v>
      </c>
      <c r="K1666" t="s">
        <v>87</v>
      </c>
      <c r="L1666" t="s">
        <v>138</v>
      </c>
      <c r="M1666">
        <v>20</v>
      </c>
    </row>
    <row r="1667" spans="1:13">
      <c r="A1667">
        <v>2004</v>
      </c>
      <c r="B1667" t="s">
        <v>155</v>
      </c>
      <c r="C1667" t="s">
        <v>62</v>
      </c>
      <c r="D1667" t="s">
        <v>47</v>
      </c>
      <c r="E1667" t="s">
        <v>61</v>
      </c>
      <c r="F1667">
        <v>38232</v>
      </c>
      <c r="G1667">
        <v>38241.610165385799</v>
      </c>
      <c r="H1667">
        <f>ROUND(Database[[#This Row],[VIAGEM]]-Database[[#This Row],[ORDEM]],0)</f>
        <v>10</v>
      </c>
      <c r="I1667">
        <v>0</v>
      </c>
      <c r="J1667" t="s">
        <v>72</v>
      </c>
      <c r="K1667" t="s">
        <v>109</v>
      </c>
      <c r="L1667" t="s">
        <v>85</v>
      </c>
      <c r="M1667">
        <v>32000</v>
      </c>
    </row>
    <row r="1668" spans="1:13">
      <c r="A1668">
        <v>2004</v>
      </c>
      <c r="B1668" t="s">
        <v>145</v>
      </c>
      <c r="C1668" t="s">
        <v>58</v>
      </c>
      <c r="D1668" t="s">
        <v>105</v>
      </c>
      <c r="E1668" t="s">
        <v>63</v>
      </c>
      <c r="F1668">
        <v>37989</v>
      </c>
      <c r="G1668">
        <v>37991.203547330733</v>
      </c>
      <c r="H1668">
        <f>ROUND(Database[[#This Row],[VIAGEM]]-Database[[#This Row],[ORDEM]],0)</f>
        <v>2</v>
      </c>
      <c r="I1668">
        <v>0</v>
      </c>
      <c r="J1668" t="s">
        <v>80</v>
      </c>
      <c r="K1668" t="s">
        <v>88</v>
      </c>
      <c r="L1668" t="s">
        <v>138</v>
      </c>
      <c r="M1668">
        <v>40</v>
      </c>
    </row>
    <row r="1669" spans="1:13">
      <c r="A1669">
        <v>2004</v>
      </c>
      <c r="B1669" t="s">
        <v>154</v>
      </c>
      <c r="C1669" t="s">
        <v>62</v>
      </c>
      <c r="D1669" t="s">
        <v>47</v>
      </c>
      <c r="E1669" t="s">
        <v>25</v>
      </c>
      <c r="F1669">
        <v>38041</v>
      </c>
      <c r="G1669">
        <v>38046.062561173952</v>
      </c>
      <c r="H1669">
        <f>ROUND(Database[[#This Row],[VIAGEM]]-Database[[#This Row],[ORDEM]],0)</f>
        <v>5</v>
      </c>
      <c r="I1669">
        <v>1</v>
      </c>
      <c r="J1669" t="s">
        <v>80</v>
      </c>
      <c r="K1669" t="s">
        <v>88</v>
      </c>
      <c r="L1669" t="s">
        <v>138</v>
      </c>
      <c r="M1669">
        <v>10</v>
      </c>
    </row>
    <row r="1670" spans="1:13">
      <c r="A1670">
        <v>2004</v>
      </c>
      <c r="B1670" t="s">
        <v>156</v>
      </c>
      <c r="C1670" t="s">
        <v>61</v>
      </c>
      <c r="D1670" t="s">
        <v>48</v>
      </c>
      <c r="E1670" t="s">
        <v>62</v>
      </c>
      <c r="F1670">
        <v>38086</v>
      </c>
      <c r="G1670">
        <v>38087.622493193478</v>
      </c>
      <c r="H1670">
        <f>ROUND(Database[[#This Row],[VIAGEM]]-Database[[#This Row],[ORDEM]],0)</f>
        <v>2</v>
      </c>
      <c r="I1670">
        <v>1</v>
      </c>
      <c r="J1670" t="s">
        <v>71</v>
      </c>
      <c r="K1670" t="s">
        <v>103</v>
      </c>
      <c r="L1670" t="s">
        <v>84</v>
      </c>
      <c r="M1670">
        <v>100000</v>
      </c>
    </row>
    <row r="1671" spans="1:13">
      <c r="A1671">
        <v>2004</v>
      </c>
      <c r="B1671" t="s">
        <v>145</v>
      </c>
      <c r="C1671" t="s">
        <v>25</v>
      </c>
      <c r="D1671" t="s">
        <v>45</v>
      </c>
      <c r="E1671" t="s">
        <v>61</v>
      </c>
      <c r="F1671">
        <v>37997</v>
      </c>
      <c r="G1671">
        <v>38001.379814491171</v>
      </c>
      <c r="H1671">
        <f>ROUND(Database[[#This Row],[VIAGEM]]-Database[[#This Row],[ORDEM]],0)</f>
        <v>4</v>
      </c>
      <c r="I1671">
        <v>0</v>
      </c>
      <c r="J1671" t="s">
        <v>80</v>
      </c>
      <c r="K1671" t="s">
        <v>89</v>
      </c>
      <c r="L1671" t="s">
        <v>81</v>
      </c>
      <c r="M1671">
        <v>500</v>
      </c>
    </row>
    <row r="1672" spans="1:13">
      <c r="A1672">
        <v>2004</v>
      </c>
      <c r="B1672" t="s">
        <v>149</v>
      </c>
      <c r="C1672" t="s">
        <v>59</v>
      </c>
      <c r="D1672" t="s">
        <v>50</v>
      </c>
      <c r="E1672" t="s">
        <v>57</v>
      </c>
      <c r="F1672">
        <v>38221</v>
      </c>
      <c r="G1672">
        <v>38228.675265777427</v>
      </c>
      <c r="H1672">
        <f>ROUND(Database[[#This Row],[VIAGEM]]-Database[[#This Row],[ORDEM]],0)</f>
        <v>8</v>
      </c>
      <c r="I1672">
        <v>0</v>
      </c>
      <c r="J1672" t="s">
        <v>72</v>
      </c>
      <c r="K1672" t="s">
        <v>111</v>
      </c>
      <c r="L1672" t="s">
        <v>85</v>
      </c>
      <c r="M1672">
        <v>49000</v>
      </c>
    </row>
    <row r="1673" spans="1:13">
      <c r="A1673">
        <v>2004</v>
      </c>
      <c r="B1673" t="s">
        <v>146</v>
      </c>
      <c r="C1673" t="s">
        <v>63</v>
      </c>
      <c r="D1673" t="s">
        <v>46</v>
      </c>
      <c r="E1673" t="s">
        <v>57</v>
      </c>
      <c r="F1673">
        <v>38297</v>
      </c>
      <c r="G1673">
        <v>38306.458164150295</v>
      </c>
      <c r="H1673">
        <f>ROUND(Database[[#This Row],[VIAGEM]]-Database[[#This Row],[ORDEM]],0)</f>
        <v>9</v>
      </c>
      <c r="I1673">
        <v>0</v>
      </c>
      <c r="J1673" t="s">
        <v>74</v>
      </c>
      <c r="K1673" t="s">
        <v>97</v>
      </c>
      <c r="L1673" t="s">
        <v>83</v>
      </c>
      <c r="M1673">
        <v>300</v>
      </c>
    </row>
    <row r="1674" spans="1:13">
      <c r="A1674">
        <v>2004</v>
      </c>
      <c r="B1674" t="s">
        <v>145</v>
      </c>
      <c r="C1674" t="s">
        <v>62</v>
      </c>
      <c r="D1674" t="s">
        <v>47</v>
      </c>
      <c r="E1674" t="s">
        <v>60</v>
      </c>
      <c r="F1674">
        <v>38010</v>
      </c>
      <c r="G1674">
        <v>38019.102625448111</v>
      </c>
      <c r="H1674">
        <f>ROUND(Database[[#This Row],[VIAGEM]]-Database[[#This Row],[ORDEM]],0)</f>
        <v>9</v>
      </c>
      <c r="I1674">
        <v>1</v>
      </c>
      <c r="J1674" t="s">
        <v>80</v>
      </c>
      <c r="K1674" t="s">
        <v>87</v>
      </c>
      <c r="L1674" t="s">
        <v>138</v>
      </c>
      <c r="M1674">
        <v>40</v>
      </c>
    </row>
    <row r="1675" spans="1:13">
      <c r="A1675">
        <v>2004</v>
      </c>
      <c r="B1675" t="s">
        <v>147</v>
      </c>
      <c r="C1675" t="s">
        <v>60</v>
      </c>
      <c r="D1675" t="s">
        <v>49</v>
      </c>
      <c r="E1675" t="s">
        <v>63</v>
      </c>
      <c r="F1675">
        <v>38154</v>
      </c>
      <c r="G1675">
        <v>38155.198839879529</v>
      </c>
      <c r="H1675">
        <f>ROUND(Database[[#This Row],[VIAGEM]]-Database[[#This Row],[ORDEM]],0)</f>
        <v>1</v>
      </c>
      <c r="I1675">
        <v>0</v>
      </c>
      <c r="J1675" t="s">
        <v>70</v>
      </c>
      <c r="K1675" t="s">
        <v>90</v>
      </c>
      <c r="L1675" t="s">
        <v>82</v>
      </c>
      <c r="M1675">
        <v>2000</v>
      </c>
    </row>
    <row r="1676" spans="1:13">
      <c r="A1676">
        <v>2004</v>
      </c>
      <c r="B1676" t="s">
        <v>146</v>
      </c>
      <c r="C1676" t="s">
        <v>57</v>
      </c>
      <c r="D1676" t="s">
        <v>51</v>
      </c>
      <c r="E1676" t="s">
        <v>59</v>
      </c>
      <c r="F1676">
        <v>38295</v>
      </c>
      <c r="G1676">
        <v>38297.752057847938</v>
      </c>
      <c r="H1676">
        <f>ROUND(Database[[#This Row],[VIAGEM]]-Database[[#This Row],[ORDEM]],0)</f>
        <v>3</v>
      </c>
      <c r="I1676">
        <v>1</v>
      </c>
      <c r="J1676" t="s">
        <v>71</v>
      </c>
      <c r="K1676" t="s">
        <v>102</v>
      </c>
      <c r="L1676" t="s">
        <v>84</v>
      </c>
      <c r="M1676">
        <v>61000</v>
      </c>
    </row>
    <row r="1677" spans="1:13">
      <c r="A1677">
        <v>2004</v>
      </c>
      <c r="B1677" t="s">
        <v>153</v>
      </c>
      <c r="C1677" t="s">
        <v>59</v>
      </c>
      <c r="D1677" t="s">
        <v>50</v>
      </c>
      <c r="E1677" t="s">
        <v>63</v>
      </c>
      <c r="F1677">
        <v>38175</v>
      </c>
      <c r="G1677">
        <v>38175.489947693532</v>
      </c>
      <c r="H1677">
        <f>ROUND(Database[[#This Row],[VIAGEM]]-Database[[#This Row],[ORDEM]],0)</f>
        <v>0</v>
      </c>
      <c r="I1677">
        <v>0</v>
      </c>
      <c r="J1677" t="s">
        <v>71</v>
      </c>
      <c r="K1677" t="s">
        <v>103</v>
      </c>
      <c r="L1677" t="s">
        <v>84</v>
      </c>
      <c r="M1677">
        <v>72000</v>
      </c>
    </row>
    <row r="1678" spans="1:13">
      <c r="A1678">
        <v>2004</v>
      </c>
      <c r="B1678" t="s">
        <v>146</v>
      </c>
      <c r="C1678" t="s">
        <v>63</v>
      </c>
      <c r="D1678" t="s">
        <v>46</v>
      </c>
      <c r="E1678" t="s">
        <v>57</v>
      </c>
      <c r="F1678">
        <v>38305</v>
      </c>
      <c r="G1678">
        <v>38311.068294627737</v>
      </c>
      <c r="H1678">
        <f>ROUND(Database[[#This Row],[VIAGEM]]-Database[[#This Row],[ORDEM]],0)</f>
        <v>6</v>
      </c>
      <c r="I1678">
        <v>1</v>
      </c>
      <c r="J1678" t="s">
        <v>73</v>
      </c>
      <c r="K1678" t="s">
        <v>107</v>
      </c>
      <c r="L1678" t="s">
        <v>83</v>
      </c>
      <c r="M1678">
        <v>100</v>
      </c>
    </row>
    <row r="1679" spans="1:13">
      <c r="A1679">
        <v>2004</v>
      </c>
      <c r="B1679" t="s">
        <v>154</v>
      </c>
      <c r="C1679" t="s">
        <v>58</v>
      </c>
      <c r="D1679" t="s">
        <v>105</v>
      </c>
      <c r="E1679" t="s">
        <v>63</v>
      </c>
      <c r="F1679">
        <v>38033</v>
      </c>
      <c r="G1679">
        <v>38035.16942953199</v>
      </c>
      <c r="H1679">
        <f>ROUND(Database[[#This Row],[VIAGEM]]-Database[[#This Row],[ORDEM]],0)</f>
        <v>2</v>
      </c>
      <c r="I1679">
        <v>1</v>
      </c>
      <c r="J1679" t="s">
        <v>72</v>
      </c>
      <c r="K1679" t="s">
        <v>110</v>
      </c>
      <c r="L1679" t="s">
        <v>85</v>
      </c>
      <c r="M1679">
        <v>48000</v>
      </c>
    </row>
    <row r="1680" spans="1:13">
      <c r="A1680">
        <v>2004</v>
      </c>
      <c r="B1680" t="s">
        <v>155</v>
      </c>
      <c r="C1680" t="s">
        <v>59</v>
      </c>
      <c r="D1680" t="s">
        <v>50</v>
      </c>
      <c r="E1680" t="s">
        <v>61</v>
      </c>
      <c r="F1680">
        <v>38248</v>
      </c>
      <c r="G1680">
        <v>38248.383968565591</v>
      </c>
      <c r="H1680">
        <f>ROUND(Database[[#This Row],[VIAGEM]]-Database[[#This Row],[ORDEM]],0)</f>
        <v>0</v>
      </c>
      <c r="I1680">
        <v>1</v>
      </c>
      <c r="J1680" t="s">
        <v>80</v>
      </c>
      <c r="K1680" t="s">
        <v>89</v>
      </c>
      <c r="L1680" t="s">
        <v>81</v>
      </c>
      <c r="M1680">
        <v>500</v>
      </c>
    </row>
    <row r="1681" spans="1:13">
      <c r="A1681">
        <v>2004</v>
      </c>
      <c r="B1681" t="s">
        <v>156</v>
      </c>
      <c r="C1681" t="s">
        <v>61</v>
      </c>
      <c r="D1681" t="s">
        <v>48</v>
      </c>
      <c r="E1681" t="s">
        <v>63</v>
      </c>
      <c r="F1681">
        <v>38107</v>
      </c>
      <c r="G1681">
        <v>38112.723312978364</v>
      </c>
      <c r="H1681">
        <f>ROUND(Database[[#This Row],[VIAGEM]]-Database[[#This Row],[ORDEM]],0)</f>
        <v>6</v>
      </c>
      <c r="I1681">
        <v>0</v>
      </c>
      <c r="J1681" t="s">
        <v>72</v>
      </c>
      <c r="K1681" t="s">
        <v>110</v>
      </c>
      <c r="L1681" t="s">
        <v>85</v>
      </c>
      <c r="M1681">
        <v>14000</v>
      </c>
    </row>
    <row r="1682" spans="1:13">
      <c r="A1682">
        <v>2004</v>
      </c>
      <c r="B1682" t="s">
        <v>145</v>
      </c>
      <c r="C1682" t="s">
        <v>62</v>
      </c>
      <c r="D1682" t="s">
        <v>47</v>
      </c>
      <c r="E1682" t="s">
        <v>25</v>
      </c>
      <c r="F1682">
        <v>38008</v>
      </c>
      <c r="G1682">
        <v>38012.056823614272</v>
      </c>
      <c r="H1682">
        <f>ROUND(Database[[#This Row],[VIAGEM]]-Database[[#This Row],[ORDEM]],0)</f>
        <v>4</v>
      </c>
      <c r="I1682">
        <v>1</v>
      </c>
      <c r="J1682" t="s">
        <v>73</v>
      </c>
      <c r="K1682" t="s">
        <v>106</v>
      </c>
      <c r="L1682" t="s">
        <v>83</v>
      </c>
      <c r="M1682">
        <v>300</v>
      </c>
    </row>
    <row r="1683" spans="1:13">
      <c r="A1683">
        <v>2004</v>
      </c>
      <c r="B1683" t="s">
        <v>150</v>
      </c>
      <c r="C1683" t="s">
        <v>60</v>
      </c>
      <c r="D1683" t="s">
        <v>49</v>
      </c>
      <c r="E1683" t="s">
        <v>25</v>
      </c>
      <c r="F1683">
        <v>38116</v>
      </c>
      <c r="G1683">
        <v>38118.819151168937</v>
      </c>
      <c r="H1683">
        <f>ROUND(Database[[#This Row],[VIAGEM]]-Database[[#This Row],[ORDEM]],0)</f>
        <v>3</v>
      </c>
      <c r="I1683">
        <v>0</v>
      </c>
      <c r="J1683" t="s">
        <v>76</v>
      </c>
      <c r="K1683" t="s">
        <v>113</v>
      </c>
      <c r="L1683" t="s">
        <v>139</v>
      </c>
      <c r="M1683">
        <v>1560000</v>
      </c>
    </row>
    <row r="1684" spans="1:13">
      <c r="A1684">
        <v>2004</v>
      </c>
      <c r="B1684" t="s">
        <v>145</v>
      </c>
      <c r="C1684" t="s">
        <v>25</v>
      </c>
      <c r="D1684" t="s">
        <v>45</v>
      </c>
      <c r="E1684" t="s">
        <v>60</v>
      </c>
      <c r="F1684">
        <v>38002</v>
      </c>
      <c r="G1684">
        <v>38011.994900978541</v>
      </c>
      <c r="H1684">
        <f>ROUND(Database[[#This Row],[VIAGEM]]-Database[[#This Row],[ORDEM]],0)</f>
        <v>10</v>
      </c>
      <c r="I1684">
        <v>0</v>
      </c>
      <c r="J1684" t="s">
        <v>71</v>
      </c>
      <c r="K1684" t="s">
        <v>103</v>
      </c>
      <c r="L1684" t="s">
        <v>84</v>
      </c>
      <c r="M1684">
        <v>96000</v>
      </c>
    </row>
    <row r="1685" spans="1:13">
      <c r="A1685">
        <v>2004</v>
      </c>
      <c r="B1685" t="s">
        <v>155</v>
      </c>
      <c r="C1685" t="s">
        <v>56</v>
      </c>
      <c r="D1685" t="s">
        <v>52</v>
      </c>
      <c r="E1685" t="s">
        <v>62</v>
      </c>
      <c r="F1685">
        <v>38236</v>
      </c>
      <c r="G1685">
        <v>38243.436477837553</v>
      </c>
      <c r="H1685">
        <f>ROUND(Database[[#This Row],[VIAGEM]]-Database[[#This Row],[ORDEM]],0)</f>
        <v>7</v>
      </c>
      <c r="I1685">
        <v>0</v>
      </c>
      <c r="J1685" t="s">
        <v>74</v>
      </c>
      <c r="K1685" t="s">
        <v>98</v>
      </c>
      <c r="L1685" t="s">
        <v>83</v>
      </c>
      <c r="M1685">
        <v>200</v>
      </c>
    </row>
    <row r="1686" spans="1:13">
      <c r="A1686">
        <v>2004</v>
      </c>
      <c r="B1686" t="s">
        <v>145</v>
      </c>
      <c r="C1686" t="s">
        <v>58</v>
      </c>
      <c r="D1686" t="s">
        <v>105</v>
      </c>
      <c r="E1686" t="s">
        <v>62</v>
      </c>
      <c r="F1686">
        <v>37998</v>
      </c>
      <c r="G1686">
        <v>38005.252142060082</v>
      </c>
      <c r="H1686">
        <f>ROUND(Database[[#This Row],[VIAGEM]]-Database[[#This Row],[ORDEM]],0)</f>
        <v>7</v>
      </c>
      <c r="I1686">
        <v>0</v>
      </c>
      <c r="J1686" t="s">
        <v>74</v>
      </c>
      <c r="K1686" t="s">
        <v>96</v>
      </c>
      <c r="L1686" t="s">
        <v>83</v>
      </c>
      <c r="M1686">
        <v>500</v>
      </c>
    </row>
    <row r="1687" spans="1:13">
      <c r="A1687">
        <v>2004</v>
      </c>
      <c r="B1687" t="s">
        <v>155</v>
      </c>
      <c r="C1687" t="s">
        <v>61</v>
      </c>
      <c r="D1687" t="s">
        <v>48</v>
      </c>
      <c r="E1687" t="s">
        <v>59</v>
      </c>
      <c r="F1687">
        <v>38243</v>
      </c>
      <c r="G1687">
        <v>38249.683449109078</v>
      </c>
      <c r="H1687">
        <f>ROUND(Database[[#This Row],[VIAGEM]]-Database[[#This Row],[ORDEM]],0)</f>
        <v>7</v>
      </c>
      <c r="I1687">
        <v>1</v>
      </c>
      <c r="J1687" t="s">
        <v>71</v>
      </c>
      <c r="K1687" t="s">
        <v>104</v>
      </c>
      <c r="L1687" t="s">
        <v>84</v>
      </c>
      <c r="M1687">
        <v>57000</v>
      </c>
    </row>
    <row r="1688" spans="1:13">
      <c r="A1688">
        <v>2004</v>
      </c>
      <c r="B1688" t="s">
        <v>156</v>
      </c>
      <c r="C1688" t="s">
        <v>60</v>
      </c>
      <c r="D1688" t="s">
        <v>49</v>
      </c>
      <c r="E1688" t="s">
        <v>25</v>
      </c>
      <c r="F1688">
        <v>38102</v>
      </c>
      <c r="G1688">
        <v>38105.030012070885</v>
      </c>
      <c r="H1688">
        <f>ROUND(Database[[#This Row],[VIAGEM]]-Database[[#This Row],[ORDEM]],0)</f>
        <v>3</v>
      </c>
      <c r="I1688">
        <v>0</v>
      </c>
      <c r="J1688" t="s">
        <v>71</v>
      </c>
      <c r="K1688" t="s">
        <v>103</v>
      </c>
      <c r="L1688" t="s">
        <v>84</v>
      </c>
      <c r="M1688">
        <v>91000</v>
      </c>
    </row>
    <row r="1689" spans="1:13">
      <c r="A1689">
        <v>2004</v>
      </c>
      <c r="B1689" t="s">
        <v>151</v>
      </c>
      <c r="C1689" t="s">
        <v>25</v>
      </c>
      <c r="D1689" t="s">
        <v>45</v>
      </c>
      <c r="E1689" t="s">
        <v>60</v>
      </c>
      <c r="F1689">
        <v>38054</v>
      </c>
      <c r="G1689">
        <v>38059.646194004592</v>
      </c>
      <c r="H1689">
        <f>ROUND(Database[[#This Row],[VIAGEM]]-Database[[#This Row],[ORDEM]],0)</f>
        <v>6</v>
      </c>
      <c r="I1689">
        <v>0</v>
      </c>
      <c r="J1689" t="s">
        <v>80</v>
      </c>
      <c r="K1689" t="s">
        <v>87</v>
      </c>
      <c r="L1689" t="s">
        <v>138</v>
      </c>
      <c r="M1689">
        <v>30</v>
      </c>
    </row>
    <row r="1690" spans="1:13">
      <c r="A1690">
        <v>2004</v>
      </c>
      <c r="B1690" t="s">
        <v>155</v>
      </c>
      <c r="C1690" t="s">
        <v>61</v>
      </c>
      <c r="D1690" t="s">
        <v>48</v>
      </c>
      <c r="E1690" t="s">
        <v>60</v>
      </c>
      <c r="F1690">
        <v>38239</v>
      </c>
      <c r="G1690">
        <v>38241.39492287748</v>
      </c>
      <c r="H1690">
        <f>ROUND(Database[[#This Row],[VIAGEM]]-Database[[#This Row],[ORDEM]],0)</f>
        <v>2</v>
      </c>
      <c r="I1690">
        <v>1</v>
      </c>
      <c r="J1690" t="s">
        <v>74</v>
      </c>
      <c r="K1690" t="s">
        <v>97</v>
      </c>
      <c r="L1690" t="s">
        <v>83</v>
      </c>
      <c r="M1690">
        <v>500</v>
      </c>
    </row>
    <row r="1691" spans="1:13">
      <c r="A1691">
        <v>2004</v>
      </c>
      <c r="B1691" t="s">
        <v>145</v>
      </c>
      <c r="C1691" t="s">
        <v>59</v>
      </c>
      <c r="D1691" t="s">
        <v>50</v>
      </c>
      <c r="E1691" t="s">
        <v>63</v>
      </c>
      <c r="F1691">
        <v>38001</v>
      </c>
      <c r="G1691">
        <v>38007.233658481797</v>
      </c>
      <c r="H1691">
        <f>ROUND(Database[[#This Row],[VIAGEM]]-Database[[#This Row],[ORDEM]],0)</f>
        <v>6</v>
      </c>
      <c r="I1691">
        <v>1</v>
      </c>
      <c r="J1691" t="s">
        <v>73</v>
      </c>
      <c r="K1691" t="s">
        <v>107</v>
      </c>
      <c r="L1691" t="s">
        <v>83</v>
      </c>
      <c r="M1691">
        <v>400</v>
      </c>
    </row>
    <row r="1692" spans="1:13">
      <c r="A1692">
        <v>2004</v>
      </c>
      <c r="B1692" t="s">
        <v>154</v>
      </c>
      <c r="C1692" t="s">
        <v>62</v>
      </c>
      <c r="D1692" t="s">
        <v>47</v>
      </c>
      <c r="E1692" t="s">
        <v>57</v>
      </c>
      <c r="F1692">
        <v>38043</v>
      </c>
      <c r="G1692">
        <v>38047.758746567088</v>
      </c>
      <c r="H1692">
        <f>ROUND(Database[[#This Row],[VIAGEM]]-Database[[#This Row],[ORDEM]],0)</f>
        <v>5</v>
      </c>
      <c r="I1692">
        <v>1</v>
      </c>
      <c r="J1692" t="s">
        <v>78</v>
      </c>
      <c r="K1692" t="s">
        <v>100</v>
      </c>
      <c r="L1692" t="s">
        <v>81</v>
      </c>
      <c r="M1692">
        <v>2000</v>
      </c>
    </row>
    <row r="1693" spans="1:13">
      <c r="A1693">
        <v>2004</v>
      </c>
      <c r="B1693" t="s">
        <v>146</v>
      </c>
      <c r="C1693" t="s">
        <v>61</v>
      </c>
      <c r="D1693" t="s">
        <v>48</v>
      </c>
      <c r="E1693" t="s">
        <v>25</v>
      </c>
      <c r="F1693">
        <v>38315</v>
      </c>
      <c r="G1693">
        <v>38320.382749084791</v>
      </c>
      <c r="H1693">
        <f>ROUND(Database[[#This Row],[VIAGEM]]-Database[[#This Row],[ORDEM]],0)</f>
        <v>5</v>
      </c>
      <c r="I1693">
        <v>1</v>
      </c>
      <c r="J1693" t="s">
        <v>73</v>
      </c>
      <c r="K1693" t="s">
        <v>106</v>
      </c>
      <c r="L1693" t="s">
        <v>83</v>
      </c>
      <c r="M1693">
        <v>100</v>
      </c>
    </row>
    <row r="1694" spans="1:13">
      <c r="A1694">
        <v>2004</v>
      </c>
      <c r="B1694" t="s">
        <v>150</v>
      </c>
      <c r="C1694" t="s">
        <v>58</v>
      </c>
      <c r="D1694" t="s">
        <v>105</v>
      </c>
      <c r="E1694" t="s">
        <v>56</v>
      </c>
      <c r="F1694">
        <v>38131</v>
      </c>
      <c r="G1694">
        <v>38135.846835782686</v>
      </c>
      <c r="H1694">
        <f>ROUND(Database[[#This Row],[VIAGEM]]-Database[[#This Row],[ORDEM]],0)</f>
        <v>5</v>
      </c>
      <c r="I1694">
        <v>1</v>
      </c>
      <c r="J1694" t="s">
        <v>78</v>
      </c>
      <c r="K1694" t="s">
        <v>99</v>
      </c>
      <c r="L1694" t="s">
        <v>81</v>
      </c>
      <c r="M1694">
        <v>2500</v>
      </c>
    </row>
    <row r="1695" spans="1:13">
      <c r="A1695">
        <v>2004</v>
      </c>
      <c r="B1695" t="s">
        <v>150</v>
      </c>
      <c r="C1695" t="s">
        <v>59</v>
      </c>
      <c r="D1695" t="s">
        <v>50</v>
      </c>
      <c r="E1695" t="s">
        <v>61</v>
      </c>
      <c r="F1695">
        <v>38128</v>
      </c>
      <c r="G1695">
        <v>38130.755746607436</v>
      </c>
      <c r="H1695">
        <f>ROUND(Database[[#This Row],[VIAGEM]]-Database[[#This Row],[ORDEM]],0)</f>
        <v>3</v>
      </c>
      <c r="I1695">
        <v>1</v>
      </c>
      <c r="J1695" t="s">
        <v>70</v>
      </c>
      <c r="K1695" t="s">
        <v>92</v>
      </c>
      <c r="L1695" t="s">
        <v>82</v>
      </c>
      <c r="M1695">
        <v>2000</v>
      </c>
    </row>
    <row r="1696" spans="1:13">
      <c r="A1696">
        <v>2004</v>
      </c>
      <c r="B1696" t="s">
        <v>149</v>
      </c>
      <c r="C1696" t="s">
        <v>58</v>
      </c>
      <c r="D1696" t="s">
        <v>105</v>
      </c>
      <c r="E1696" t="s">
        <v>61</v>
      </c>
      <c r="F1696">
        <v>38215</v>
      </c>
      <c r="G1696">
        <v>38224.940097031162</v>
      </c>
      <c r="H1696">
        <f>ROUND(Database[[#This Row],[VIAGEM]]-Database[[#This Row],[ORDEM]],0)</f>
        <v>10</v>
      </c>
      <c r="I1696">
        <v>1</v>
      </c>
      <c r="J1696" t="s">
        <v>78</v>
      </c>
      <c r="K1696" t="s">
        <v>100</v>
      </c>
      <c r="L1696" t="s">
        <v>81</v>
      </c>
      <c r="M1696">
        <v>2500</v>
      </c>
    </row>
    <row r="1697" spans="1:13">
      <c r="A1697">
        <v>2004</v>
      </c>
      <c r="B1697" t="s">
        <v>150</v>
      </c>
      <c r="C1697" t="s">
        <v>59</v>
      </c>
      <c r="D1697" t="s">
        <v>50</v>
      </c>
      <c r="E1697" t="s">
        <v>61</v>
      </c>
      <c r="F1697">
        <v>38127</v>
      </c>
      <c r="G1697">
        <v>38133.927033932276</v>
      </c>
      <c r="H1697">
        <f>ROUND(Database[[#This Row],[VIAGEM]]-Database[[#This Row],[ORDEM]],0)</f>
        <v>7</v>
      </c>
      <c r="I1697">
        <v>0</v>
      </c>
      <c r="J1697" t="s">
        <v>72</v>
      </c>
      <c r="K1697" t="s">
        <v>109</v>
      </c>
      <c r="L1697" t="s">
        <v>85</v>
      </c>
      <c r="M1697">
        <v>27000</v>
      </c>
    </row>
    <row r="1698" spans="1:13">
      <c r="A1698">
        <v>2004</v>
      </c>
      <c r="B1698" t="s">
        <v>147</v>
      </c>
      <c r="C1698" t="s">
        <v>58</v>
      </c>
      <c r="D1698" t="s">
        <v>105</v>
      </c>
      <c r="E1698" t="s">
        <v>63</v>
      </c>
      <c r="F1698">
        <v>38142</v>
      </c>
      <c r="G1698">
        <v>38143.575418648717</v>
      </c>
      <c r="H1698">
        <f>ROUND(Database[[#This Row],[VIAGEM]]-Database[[#This Row],[ORDEM]],0)</f>
        <v>2</v>
      </c>
      <c r="I1698">
        <v>1</v>
      </c>
      <c r="J1698" t="s">
        <v>71</v>
      </c>
      <c r="K1698" t="s">
        <v>102</v>
      </c>
      <c r="L1698" t="s">
        <v>84</v>
      </c>
      <c r="M1698">
        <v>94000</v>
      </c>
    </row>
    <row r="1699" spans="1:13">
      <c r="A1699">
        <v>2004</v>
      </c>
      <c r="B1699" t="s">
        <v>150</v>
      </c>
      <c r="C1699" t="s">
        <v>60</v>
      </c>
      <c r="D1699" t="s">
        <v>49</v>
      </c>
      <c r="E1699" t="s">
        <v>25</v>
      </c>
      <c r="F1699">
        <v>38131</v>
      </c>
      <c r="G1699">
        <v>38132.097810635176</v>
      </c>
      <c r="H1699">
        <f>ROUND(Database[[#This Row],[VIAGEM]]-Database[[#This Row],[ORDEM]],0)</f>
        <v>1</v>
      </c>
      <c r="I1699">
        <v>1</v>
      </c>
      <c r="J1699" t="s">
        <v>73</v>
      </c>
      <c r="K1699" t="s">
        <v>108</v>
      </c>
      <c r="L1699" t="s">
        <v>83</v>
      </c>
      <c r="M1699">
        <v>500</v>
      </c>
    </row>
    <row r="1700" spans="1:13">
      <c r="A1700">
        <v>2004</v>
      </c>
      <c r="B1700" t="s">
        <v>150</v>
      </c>
      <c r="C1700" t="s">
        <v>63</v>
      </c>
      <c r="D1700" t="s">
        <v>46</v>
      </c>
      <c r="E1700" t="s">
        <v>61</v>
      </c>
      <c r="F1700">
        <v>38118</v>
      </c>
      <c r="G1700">
        <v>38124.120146183021</v>
      </c>
      <c r="H1700">
        <f>ROUND(Database[[#This Row],[VIAGEM]]-Database[[#This Row],[ORDEM]],0)</f>
        <v>6</v>
      </c>
      <c r="I1700">
        <v>0</v>
      </c>
      <c r="J1700" t="s">
        <v>71</v>
      </c>
      <c r="K1700" t="s">
        <v>104</v>
      </c>
      <c r="L1700" t="s">
        <v>84</v>
      </c>
      <c r="M1700">
        <v>97000</v>
      </c>
    </row>
    <row r="1701" spans="1:13">
      <c r="A1701">
        <v>2004</v>
      </c>
      <c r="B1701" t="s">
        <v>146</v>
      </c>
      <c r="C1701" t="s">
        <v>58</v>
      </c>
      <c r="D1701" t="s">
        <v>105</v>
      </c>
      <c r="E1701" t="s">
        <v>57</v>
      </c>
      <c r="F1701">
        <v>38312</v>
      </c>
      <c r="G1701">
        <v>38314.83389166899</v>
      </c>
      <c r="H1701">
        <f>ROUND(Database[[#This Row],[VIAGEM]]-Database[[#This Row],[ORDEM]],0)</f>
        <v>3</v>
      </c>
      <c r="I1701">
        <v>1</v>
      </c>
      <c r="J1701" t="s">
        <v>73</v>
      </c>
      <c r="K1701" t="s">
        <v>107</v>
      </c>
      <c r="L1701" t="s">
        <v>83</v>
      </c>
      <c r="M1701">
        <v>400</v>
      </c>
    </row>
    <row r="1702" spans="1:13">
      <c r="A1702">
        <v>2004</v>
      </c>
      <c r="B1702" t="s">
        <v>153</v>
      </c>
      <c r="C1702" t="s">
        <v>61</v>
      </c>
      <c r="D1702" t="s">
        <v>48</v>
      </c>
      <c r="E1702" t="s">
        <v>25</v>
      </c>
      <c r="F1702">
        <v>38177</v>
      </c>
      <c r="G1702">
        <v>38183.93774931143</v>
      </c>
      <c r="H1702">
        <f>ROUND(Database[[#This Row],[VIAGEM]]-Database[[#This Row],[ORDEM]],0)</f>
        <v>7</v>
      </c>
      <c r="I1702">
        <v>1</v>
      </c>
      <c r="J1702" t="s">
        <v>73</v>
      </c>
      <c r="K1702" t="s">
        <v>107</v>
      </c>
      <c r="L1702" t="s">
        <v>83</v>
      </c>
      <c r="M1702">
        <v>500</v>
      </c>
    </row>
    <row r="1703" spans="1:13">
      <c r="A1703">
        <v>2004</v>
      </c>
      <c r="B1703" t="s">
        <v>147</v>
      </c>
      <c r="C1703" t="s">
        <v>63</v>
      </c>
      <c r="D1703" t="s">
        <v>46</v>
      </c>
      <c r="E1703" t="s">
        <v>57</v>
      </c>
      <c r="F1703">
        <v>38140</v>
      </c>
      <c r="G1703">
        <v>38146.116720568964</v>
      </c>
      <c r="H1703">
        <f>ROUND(Database[[#This Row],[VIAGEM]]-Database[[#This Row],[ORDEM]],0)</f>
        <v>6</v>
      </c>
      <c r="I1703">
        <v>0</v>
      </c>
      <c r="J1703" t="s">
        <v>76</v>
      </c>
      <c r="K1703" t="s">
        <v>113</v>
      </c>
      <c r="L1703" t="s">
        <v>139</v>
      </c>
      <c r="M1703">
        <v>560000</v>
      </c>
    </row>
    <row r="1704" spans="1:13">
      <c r="A1704">
        <v>2004</v>
      </c>
      <c r="B1704" t="s">
        <v>156</v>
      </c>
      <c r="C1704" t="s">
        <v>62</v>
      </c>
      <c r="D1704" t="s">
        <v>47</v>
      </c>
      <c r="E1704" t="s">
        <v>61</v>
      </c>
      <c r="F1704">
        <v>38086</v>
      </c>
      <c r="G1704">
        <v>38090.757666880949</v>
      </c>
      <c r="H1704">
        <f>ROUND(Database[[#This Row],[VIAGEM]]-Database[[#This Row],[ORDEM]],0)</f>
        <v>5</v>
      </c>
      <c r="I1704">
        <v>0</v>
      </c>
      <c r="J1704" t="s">
        <v>70</v>
      </c>
      <c r="K1704" t="s">
        <v>91</v>
      </c>
      <c r="L1704" t="s">
        <v>82</v>
      </c>
      <c r="M1704">
        <v>3000</v>
      </c>
    </row>
    <row r="1705" spans="1:13">
      <c r="A1705">
        <v>2004</v>
      </c>
      <c r="B1705" t="s">
        <v>151</v>
      </c>
      <c r="C1705" t="s">
        <v>58</v>
      </c>
      <c r="D1705" t="s">
        <v>105</v>
      </c>
      <c r="E1705" t="s">
        <v>59</v>
      </c>
      <c r="F1705">
        <v>38069</v>
      </c>
      <c r="G1705">
        <v>38069.542810827108</v>
      </c>
      <c r="H1705">
        <f>ROUND(Database[[#This Row],[VIAGEM]]-Database[[#This Row],[ORDEM]],0)</f>
        <v>1</v>
      </c>
      <c r="I1705">
        <v>0</v>
      </c>
      <c r="J1705" t="s">
        <v>136</v>
      </c>
      <c r="K1705" t="s">
        <v>93</v>
      </c>
      <c r="L1705" t="s">
        <v>83</v>
      </c>
      <c r="M1705">
        <v>200</v>
      </c>
    </row>
    <row r="1706" spans="1:13">
      <c r="A1706">
        <v>2004</v>
      </c>
      <c r="B1706" t="s">
        <v>155</v>
      </c>
      <c r="C1706" t="s">
        <v>57</v>
      </c>
      <c r="D1706" t="s">
        <v>51</v>
      </c>
      <c r="E1706" t="s">
        <v>25</v>
      </c>
      <c r="F1706">
        <v>38252</v>
      </c>
      <c r="G1706">
        <v>38260.496256593236</v>
      </c>
      <c r="H1706">
        <f>ROUND(Database[[#This Row],[VIAGEM]]-Database[[#This Row],[ORDEM]],0)</f>
        <v>8</v>
      </c>
      <c r="I1706">
        <v>0</v>
      </c>
      <c r="J1706" t="s">
        <v>71</v>
      </c>
      <c r="K1706" t="s">
        <v>103</v>
      </c>
      <c r="L1706" t="s">
        <v>84</v>
      </c>
      <c r="M1706">
        <v>96000</v>
      </c>
    </row>
    <row r="1707" spans="1:13">
      <c r="A1707">
        <v>2004</v>
      </c>
      <c r="B1707" t="s">
        <v>152</v>
      </c>
      <c r="C1707" t="s">
        <v>62</v>
      </c>
      <c r="D1707" t="s">
        <v>47</v>
      </c>
      <c r="E1707" t="s">
        <v>25</v>
      </c>
      <c r="F1707">
        <v>38262</v>
      </c>
      <c r="G1707">
        <v>38264.645845504398</v>
      </c>
      <c r="H1707">
        <f>ROUND(Database[[#This Row],[VIAGEM]]-Database[[#This Row],[ORDEM]],0)</f>
        <v>3</v>
      </c>
      <c r="I1707">
        <v>0</v>
      </c>
      <c r="J1707" t="s">
        <v>70</v>
      </c>
      <c r="K1707" t="s">
        <v>91</v>
      </c>
      <c r="L1707" t="s">
        <v>82</v>
      </c>
      <c r="M1707">
        <v>5000</v>
      </c>
    </row>
    <row r="1708" spans="1:13">
      <c r="A1708">
        <v>2004</v>
      </c>
      <c r="B1708" t="s">
        <v>150</v>
      </c>
      <c r="C1708" t="s">
        <v>60</v>
      </c>
      <c r="D1708" t="s">
        <v>49</v>
      </c>
      <c r="E1708" t="s">
        <v>63</v>
      </c>
      <c r="F1708">
        <v>38118</v>
      </c>
      <c r="G1708">
        <v>38120.35314457737</v>
      </c>
      <c r="H1708">
        <f>ROUND(Database[[#This Row],[VIAGEM]]-Database[[#This Row],[ORDEM]],0)</f>
        <v>2</v>
      </c>
      <c r="I1708">
        <v>1</v>
      </c>
      <c r="J1708" t="s">
        <v>136</v>
      </c>
      <c r="K1708" t="s">
        <v>95</v>
      </c>
      <c r="L1708" t="s">
        <v>83</v>
      </c>
      <c r="M1708">
        <v>300</v>
      </c>
    </row>
    <row r="1709" spans="1:13">
      <c r="A1709">
        <v>2004</v>
      </c>
      <c r="B1709" t="s">
        <v>150</v>
      </c>
      <c r="C1709" t="s">
        <v>58</v>
      </c>
      <c r="D1709" t="s">
        <v>105</v>
      </c>
      <c r="E1709" t="s">
        <v>57</v>
      </c>
      <c r="F1709">
        <v>38130</v>
      </c>
      <c r="G1709">
        <v>38130.595811611718</v>
      </c>
      <c r="H1709">
        <f>ROUND(Database[[#This Row],[VIAGEM]]-Database[[#This Row],[ORDEM]],0)</f>
        <v>1</v>
      </c>
      <c r="I1709">
        <v>0</v>
      </c>
      <c r="J1709" t="s">
        <v>73</v>
      </c>
      <c r="K1709" t="s">
        <v>106</v>
      </c>
      <c r="L1709" t="s">
        <v>83</v>
      </c>
      <c r="M1709">
        <v>500</v>
      </c>
    </row>
    <row r="1710" spans="1:13">
      <c r="A1710">
        <v>2004</v>
      </c>
      <c r="B1710" t="s">
        <v>150</v>
      </c>
      <c r="C1710" t="s">
        <v>62</v>
      </c>
      <c r="D1710" t="s">
        <v>47</v>
      </c>
      <c r="E1710" t="s">
        <v>25</v>
      </c>
      <c r="F1710">
        <v>38112</v>
      </c>
      <c r="G1710">
        <v>38116.034010086107</v>
      </c>
      <c r="H1710">
        <f>ROUND(Database[[#This Row],[VIAGEM]]-Database[[#This Row],[ORDEM]],0)</f>
        <v>4</v>
      </c>
      <c r="I1710">
        <v>0</v>
      </c>
      <c r="J1710" t="s">
        <v>72</v>
      </c>
      <c r="K1710" t="s">
        <v>110</v>
      </c>
      <c r="L1710" t="s">
        <v>85</v>
      </c>
      <c r="M1710">
        <v>43000</v>
      </c>
    </row>
    <row r="1711" spans="1:13">
      <c r="A1711">
        <v>2004</v>
      </c>
      <c r="B1711" t="s">
        <v>152</v>
      </c>
      <c r="C1711" t="s">
        <v>61</v>
      </c>
      <c r="D1711" t="s">
        <v>48</v>
      </c>
      <c r="E1711" t="s">
        <v>58</v>
      </c>
      <c r="F1711">
        <v>38269</v>
      </c>
      <c r="G1711">
        <v>38272.612772070715</v>
      </c>
      <c r="H1711">
        <f>ROUND(Database[[#This Row],[VIAGEM]]-Database[[#This Row],[ORDEM]],0)</f>
        <v>4</v>
      </c>
      <c r="I1711">
        <v>0</v>
      </c>
      <c r="J1711" t="s">
        <v>70</v>
      </c>
      <c r="K1711" t="s">
        <v>92</v>
      </c>
      <c r="L1711" t="s">
        <v>82</v>
      </c>
      <c r="M1711">
        <v>3000</v>
      </c>
    </row>
    <row r="1712" spans="1:13">
      <c r="A1712">
        <v>2004</v>
      </c>
      <c r="B1712" t="s">
        <v>155</v>
      </c>
      <c r="C1712" t="s">
        <v>25</v>
      </c>
      <c r="D1712" t="s">
        <v>45</v>
      </c>
      <c r="E1712" t="s">
        <v>57</v>
      </c>
      <c r="F1712">
        <v>38246</v>
      </c>
      <c r="G1712">
        <v>38251.848129576261</v>
      </c>
      <c r="H1712">
        <f>ROUND(Database[[#This Row],[VIAGEM]]-Database[[#This Row],[ORDEM]],0)</f>
        <v>6</v>
      </c>
      <c r="I1712">
        <v>0</v>
      </c>
      <c r="J1712" t="s">
        <v>74</v>
      </c>
      <c r="K1712" t="s">
        <v>98</v>
      </c>
      <c r="L1712" t="s">
        <v>83</v>
      </c>
      <c r="M1712">
        <v>100</v>
      </c>
    </row>
    <row r="1713" spans="1:13">
      <c r="A1713">
        <v>2004</v>
      </c>
      <c r="B1713" t="s">
        <v>148</v>
      </c>
      <c r="C1713" t="s">
        <v>61</v>
      </c>
      <c r="D1713" t="s">
        <v>48</v>
      </c>
      <c r="E1713" t="s">
        <v>25</v>
      </c>
      <c r="F1713">
        <v>38343</v>
      </c>
      <c r="G1713">
        <v>38343.758881005597</v>
      </c>
      <c r="H1713">
        <f>ROUND(Database[[#This Row],[VIAGEM]]-Database[[#This Row],[ORDEM]],0)</f>
        <v>1</v>
      </c>
      <c r="I1713">
        <v>1</v>
      </c>
      <c r="J1713" t="s">
        <v>80</v>
      </c>
      <c r="K1713" t="s">
        <v>87</v>
      </c>
      <c r="L1713" t="s">
        <v>138</v>
      </c>
      <c r="M1713">
        <v>10</v>
      </c>
    </row>
    <row r="1714" spans="1:13">
      <c r="A1714">
        <v>2004</v>
      </c>
      <c r="B1714" t="s">
        <v>152</v>
      </c>
      <c r="C1714" t="s">
        <v>61</v>
      </c>
      <c r="D1714" t="s">
        <v>48</v>
      </c>
      <c r="E1714" t="s">
        <v>25</v>
      </c>
      <c r="F1714">
        <v>38291</v>
      </c>
      <c r="G1714">
        <v>38293.535185352484</v>
      </c>
      <c r="H1714">
        <f>ROUND(Database[[#This Row],[VIAGEM]]-Database[[#This Row],[ORDEM]],0)</f>
        <v>3</v>
      </c>
      <c r="I1714">
        <v>1</v>
      </c>
      <c r="J1714" t="s">
        <v>80</v>
      </c>
      <c r="K1714" t="s">
        <v>88</v>
      </c>
      <c r="L1714" t="s">
        <v>138</v>
      </c>
      <c r="M1714">
        <v>50</v>
      </c>
    </row>
    <row r="1715" spans="1:13">
      <c r="A1715">
        <v>2004</v>
      </c>
      <c r="B1715" t="s">
        <v>145</v>
      </c>
      <c r="C1715" t="s">
        <v>61</v>
      </c>
      <c r="D1715" t="s">
        <v>48</v>
      </c>
      <c r="E1715" t="s">
        <v>62</v>
      </c>
      <c r="F1715">
        <v>37998</v>
      </c>
      <c r="G1715">
        <v>37999.072633546071</v>
      </c>
      <c r="H1715">
        <f>ROUND(Database[[#This Row],[VIAGEM]]-Database[[#This Row],[ORDEM]],0)</f>
        <v>1</v>
      </c>
      <c r="I1715">
        <v>1</v>
      </c>
      <c r="J1715" t="s">
        <v>72</v>
      </c>
      <c r="K1715" t="s">
        <v>110</v>
      </c>
      <c r="L1715" t="s">
        <v>85</v>
      </c>
      <c r="M1715">
        <v>20000</v>
      </c>
    </row>
    <row r="1716" spans="1:13">
      <c r="A1716">
        <v>2004</v>
      </c>
      <c r="B1716" t="s">
        <v>145</v>
      </c>
      <c r="C1716" t="s">
        <v>62</v>
      </c>
      <c r="D1716" t="s">
        <v>47</v>
      </c>
      <c r="E1716" t="s">
        <v>61</v>
      </c>
      <c r="F1716">
        <v>37999</v>
      </c>
      <c r="G1716">
        <v>38000.172080677396</v>
      </c>
      <c r="H1716">
        <f>ROUND(Database[[#This Row],[VIAGEM]]-Database[[#This Row],[ORDEM]],0)</f>
        <v>1</v>
      </c>
      <c r="I1716">
        <v>0</v>
      </c>
      <c r="J1716" t="s">
        <v>70</v>
      </c>
      <c r="K1716" t="s">
        <v>92</v>
      </c>
      <c r="L1716" t="s">
        <v>82</v>
      </c>
      <c r="M1716">
        <v>1000</v>
      </c>
    </row>
    <row r="1717" spans="1:13">
      <c r="A1717">
        <v>2004</v>
      </c>
      <c r="B1717" t="s">
        <v>147</v>
      </c>
      <c r="C1717" t="s">
        <v>63</v>
      </c>
      <c r="D1717" t="s">
        <v>46</v>
      </c>
      <c r="E1717" t="s">
        <v>59</v>
      </c>
      <c r="F1717">
        <v>38154</v>
      </c>
      <c r="G1717">
        <v>38163.728991102245</v>
      </c>
      <c r="H1717">
        <f>ROUND(Database[[#This Row],[VIAGEM]]-Database[[#This Row],[ORDEM]],0)</f>
        <v>10</v>
      </c>
      <c r="I1717">
        <v>1</v>
      </c>
      <c r="J1717" t="s">
        <v>73</v>
      </c>
      <c r="K1717" t="s">
        <v>107</v>
      </c>
      <c r="L1717" t="s">
        <v>83</v>
      </c>
      <c r="M1717">
        <v>200</v>
      </c>
    </row>
    <row r="1718" spans="1:13">
      <c r="A1718">
        <v>2004</v>
      </c>
      <c r="B1718" t="s">
        <v>146</v>
      </c>
      <c r="C1718" t="s">
        <v>25</v>
      </c>
      <c r="D1718" t="s">
        <v>45</v>
      </c>
      <c r="E1718" t="s">
        <v>59</v>
      </c>
      <c r="F1718">
        <v>38308</v>
      </c>
      <c r="G1718">
        <v>38311.177551440429</v>
      </c>
      <c r="H1718">
        <f>ROUND(Database[[#This Row],[VIAGEM]]-Database[[#This Row],[ORDEM]],0)</f>
        <v>3</v>
      </c>
      <c r="I1718">
        <v>1</v>
      </c>
      <c r="J1718" t="s">
        <v>74</v>
      </c>
      <c r="K1718" t="s">
        <v>97</v>
      </c>
      <c r="L1718" t="s">
        <v>83</v>
      </c>
      <c r="M1718">
        <v>300</v>
      </c>
    </row>
    <row r="1719" spans="1:13">
      <c r="A1719">
        <v>2004</v>
      </c>
      <c r="B1719" t="s">
        <v>149</v>
      </c>
      <c r="C1719" t="s">
        <v>25</v>
      </c>
      <c r="D1719" t="s">
        <v>45</v>
      </c>
      <c r="E1719" t="s">
        <v>58</v>
      </c>
      <c r="F1719">
        <v>38205</v>
      </c>
      <c r="G1719">
        <v>38212.879125282263</v>
      </c>
      <c r="H1719">
        <f>ROUND(Database[[#This Row],[VIAGEM]]-Database[[#This Row],[ORDEM]],0)</f>
        <v>8</v>
      </c>
      <c r="I1719">
        <v>1</v>
      </c>
      <c r="J1719" t="s">
        <v>136</v>
      </c>
      <c r="K1719" t="s">
        <v>94</v>
      </c>
      <c r="L1719" t="s">
        <v>83</v>
      </c>
      <c r="M1719">
        <v>400</v>
      </c>
    </row>
    <row r="1720" spans="1:13">
      <c r="A1720">
        <v>2004</v>
      </c>
      <c r="B1720" t="s">
        <v>156</v>
      </c>
      <c r="C1720" t="s">
        <v>59</v>
      </c>
      <c r="D1720" t="s">
        <v>50</v>
      </c>
      <c r="E1720" t="s">
        <v>58</v>
      </c>
      <c r="F1720">
        <v>38081</v>
      </c>
      <c r="G1720">
        <v>38086.083909839326</v>
      </c>
      <c r="H1720">
        <f>ROUND(Database[[#This Row],[VIAGEM]]-Database[[#This Row],[ORDEM]],0)</f>
        <v>5</v>
      </c>
      <c r="I1720">
        <v>0</v>
      </c>
      <c r="J1720" t="s">
        <v>74</v>
      </c>
      <c r="K1720" t="s">
        <v>97</v>
      </c>
      <c r="L1720" t="s">
        <v>83</v>
      </c>
      <c r="M1720">
        <v>100</v>
      </c>
    </row>
    <row r="1721" spans="1:13">
      <c r="A1721">
        <v>2004</v>
      </c>
      <c r="B1721" t="s">
        <v>145</v>
      </c>
      <c r="C1721" t="s">
        <v>62</v>
      </c>
      <c r="D1721" t="s">
        <v>47</v>
      </c>
      <c r="E1721" t="s">
        <v>59</v>
      </c>
      <c r="F1721">
        <v>37993</v>
      </c>
      <c r="G1721">
        <v>37995.809977092918</v>
      </c>
      <c r="H1721">
        <f>ROUND(Database[[#This Row],[VIAGEM]]-Database[[#This Row],[ORDEM]],0)</f>
        <v>3</v>
      </c>
      <c r="I1721">
        <v>0</v>
      </c>
      <c r="J1721" t="s">
        <v>72</v>
      </c>
      <c r="K1721" t="s">
        <v>109</v>
      </c>
      <c r="L1721" t="s">
        <v>85</v>
      </c>
      <c r="M1721">
        <v>49000</v>
      </c>
    </row>
    <row r="1722" spans="1:13">
      <c r="A1722">
        <v>2004</v>
      </c>
      <c r="B1722" t="s">
        <v>149</v>
      </c>
      <c r="C1722" t="s">
        <v>60</v>
      </c>
      <c r="D1722" t="s">
        <v>49</v>
      </c>
      <c r="E1722" t="s">
        <v>25</v>
      </c>
      <c r="F1722">
        <v>38204</v>
      </c>
      <c r="G1722">
        <v>38204.848533690405</v>
      </c>
      <c r="H1722">
        <f>ROUND(Database[[#This Row],[VIAGEM]]-Database[[#This Row],[ORDEM]],0)</f>
        <v>1</v>
      </c>
      <c r="I1722">
        <v>1</v>
      </c>
      <c r="J1722" t="s">
        <v>78</v>
      </c>
      <c r="K1722" t="s">
        <v>100</v>
      </c>
      <c r="L1722" t="s">
        <v>81</v>
      </c>
      <c r="M1722">
        <v>1000</v>
      </c>
    </row>
    <row r="1723" spans="1:13">
      <c r="A1723">
        <v>2004</v>
      </c>
      <c r="B1723" t="s">
        <v>155</v>
      </c>
      <c r="C1723" t="s">
        <v>63</v>
      </c>
      <c r="D1723" t="s">
        <v>46</v>
      </c>
      <c r="E1723" t="s">
        <v>25</v>
      </c>
      <c r="F1723">
        <v>38231</v>
      </c>
      <c r="G1723">
        <v>38239.385472506903</v>
      </c>
      <c r="H1723">
        <f>ROUND(Database[[#This Row],[VIAGEM]]-Database[[#This Row],[ORDEM]],0)</f>
        <v>8</v>
      </c>
      <c r="I1723">
        <v>0</v>
      </c>
      <c r="J1723" t="s">
        <v>74</v>
      </c>
      <c r="K1723" t="s">
        <v>98</v>
      </c>
      <c r="L1723" t="s">
        <v>83</v>
      </c>
      <c r="M1723">
        <v>300</v>
      </c>
    </row>
    <row r="1724" spans="1:13">
      <c r="A1724">
        <v>2004</v>
      </c>
      <c r="B1724" t="s">
        <v>154</v>
      </c>
      <c r="C1724" t="s">
        <v>61</v>
      </c>
      <c r="D1724" t="s">
        <v>48</v>
      </c>
      <c r="E1724" t="s">
        <v>62</v>
      </c>
      <c r="F1724">
        <v>38030</v>
      </c>
      <c r="G1724">
        <v>38030.105139195904</v>
      </c>
      <c r="H1724">
        <f>ROUND(Database[[#This Row],[VIAGEM]]-Database[[#This Row],[ORDEM]],0)</f>
        <v>0</v>
      </c>
      <c r="I1724">
        <v>1</v>
      </c>
      <c r="J1724" t="s">
        <v>73</v>
      </c>
      <c r="K1724" t="s">
        <v>106</v>
      </c>
      <c r="L1724" t="s">
        <v>83</v>
      </c>
      <c r="M1724">
        <v>100</v>
      </c>
    </row>
    <row r="1725" spans="1:13">
      <c r="A1725">
        <v>2004</v>
      </c>
      <c r="B1725" t="s">
        <v>146</v>
      </c>
      <c r="C1725" t="s">
        <v>62</v>
      </c>
      <c r="D1725" t="s">
        <v>47</v>
      </c>
      <c r="E1725" t="s">
        <v>58</v>
      </c>
      <c r="F1725">
        <v>38305</v>
      </c>
      <c r="G1725">
        <v>38312.594621513541</v>
      </c>
      <c r="H1725">
        <f>ROUND(Database[[#This Row],[VIAGEM]]-Database[[#This Row],[ORDEM]],0)</f>
        <v>8</v>
      </c>
      <c r="I1725">
        <v>1</v>
      </c>
      <c r="J1725" t="s">
        <v>80</v>
      </c>
      <c r="K1725" t="s">
        <v>89</v>
      </c>
      <c r="L1725" t="s">
        <v>81</v>
      </c>
      <c r="M1725">
        <v>1500</v>
      </c>
    </row>
    <row r="1726" spans="1:13">
      <c r="A1726">
        <v>2004</v>
      </c>
      <c r="B1726" t="s">
        <v>145</v>
      </c>
      <c r="C1726" t="s">
        <v>58</v>
      </c>
      <c r="D1726" t="s">
        <v>105</v>
      </c>
      <c r="E1726" t="s">
        <v>62</v>
      </c>
      <c r="F1726">
        <v>38011</v>
      </c>
      <c r="G1726">
        <v>38016.768155230711</v>
      </c>
      <c r="H1726">
        <f>ROUND(Database[[#This Row],[VIAGEM]]-Database[[#This Row],[ORDEM]],0)</f>
        <v>6</v>
      </c>
      <c r="I1726">
        <v>0</v>
      </c>
      <c r="J1726" t="s">
        <v>74</v>
      </c>
      <c r="K1726" t="s">
        <v>97</v>
      </c>
      <c r="L1726" t="s">
        <v>83</v>
      </c>
      <c r="M1726">
        <v>400</v>
      </c>
    </row>
    <row r="1727" spans="1:13">
      <c r="A1727">
        <v>2004</v>
      </c>
      <c r="B1727" t="s">
        <v>145</v>
      </c>
      <c r="C1727" t="s">
        <v>57</v>
      </c>
      <c r="D1727" t="s">
        <v>51</v>
      </c>
      <c r="E1727" t="s">
        <v>63</v>
      </c>
      <c r="F1727">
        <v>37999</v>
      </c>
      <c r="G1727">
        <v>38007.757602535654</v>
      </c>
      <c r="H1727">
        <f>ROUND(Database[[#This Row],[VIAGEM]]-Database[[#This Row],[ORDEM]],0)</f>
        <v>9</v>
      </c>
      <c r="I1727">
        <v>0</v>
      </c>
      <c r="J1727" t="s">
        <v>74</v>
      </c>
      <c r="K1727" t="s">
        <v>97</v>
      </c>
      <c r="L1727" t="s">
        <v>83</v>
      </c>
      <c r="M1727">
        <v>400</v>
      </c>
    </row>
    <row r="1728" spans="1:13">
      <c r="A1728">
        <v>2004</v>
      </c>
      <c r="B1728" t="s">
        <v>150</v>
      </c>
      <c r="C1728" t="s">
        <v>60</v>
      </c>
      <c r="D1728" t="s">
        <v>49</v>
      </c>
      <c r="E1728" t="s">
        <v>61</v>
      </c>
      <c r="F1728">
        <v>38130</v>
      </c>
      <c r="G1728">
        <v>38133.047145645462</v>
      </c>
      <c r="H1728">
        <f>ROUND(Database[[#This Row],[VIAGEM]]-Database[[#This Row],[ORDEM]],0)</f>
        <v>3</v>
      </c>
      <c r="I1728">
        <v>0</v>
      </c>
      <c r="J1728" t="s">
        <v>78</v>
      </c>
      <c r="K1728" t="s">
        <v>100</v>
      </c>
      <c r="L1728" t="s">
        <v>81</v>
      </c>
      <c r="M1728">
        <v>500</v>
      </c>
    </row>
    <row r="1729" spans="1:13">
      <c r="A1729">
        <v>2004</v>
      </c>
      <c r="B1729" t="s">
        <v>150</v>
      </c>
      <c r="C1729" t="s">
        <v>57</v>
      </c>
      <c r="D1729" t="s">
        <v>51</v>
      </c>
      <c r="E1729" t="s">
        <v>59</v>
      </c>
      <c r="F1729">
        <v>38129</v>
      </c>
      <c r="G1729">
        <v>38131.828647977716</v>
      </c>
      <c r="H1729">
        <f>ROUND(Database[[#This Row],[VIAGEM]]-Database[[#This Row],[ORDEM]],0)</f>
        <v>3</v>
      </c>
      <c r="I1729">
        <v>0</v>
      </c>
      <c r="J1729" t="s">
        <v>70</v>
      </c>
      <c r="K1729" t="s">
        <v>92</v>
      </c>
      <c r="L1729" t="s">
        <v>82</v>
      </c>
      <c r="M1729">
        <v>2000</v>
      </c>
    </row>
    <row r="1730" spans="1:13">
      <c r="A1730">
        <v>2004</v>
      </c>
      <c r="B1730" t="s">
        <v>151</v>
      </c>
      <c r="C1730" t="s">
        <v>62</v>
      </c>
      <c r="D1730" t="s">
        <v>47</v>
      </c>
      <c r="E1730" t="s">
        <v>60</v>
      </c>
      <c r="F1730">
        <v>38066</v>
      </c>
      <c r="G1730">
        <v>38071.35025618448</v>
      </c>
      <c r="H1730">
        <f>ROUND(Database[[#This Row],[VIAGEM]]-Database[[#This Row],[ORDEM]],0)</f>
        <v>5</v>
      </c>
      <c r="I1730">
        <v>0</v>
      </c>
      <c r="J1730" t="s">
        <v>78</v>
      </c>
      <c r="K1730" t="s">
        <v>101</v>
      </c>
      <c r="L1730" t="s">
        <v>81</v>
      </c>
      <c r="M1730">
        <v>500</v>
      </c>
    </row>
    <row r="1731" spans="1:13">
      <c r="A1731">
        <v>2004</v>
      </c>
      <c r="B1731" t="s">
        <v>146</v>
      </c>
      <c r="C1731" t="s">
        <v>60</v>
      </c>
      <c r="D1731" t="s">
        <v>49</v>
      </c>
      <c r="E1731" t="s">
        <v>58</v>
      </c>
      <c r="F1731">
        <v>38298</v>
      </c>
      <c r="G1731">
        <v>38305.137698483464</v>
      </c>
      <c r="H1731">
        <f>ROUND(Database[[#This Row],[VIAGEM]]-Database[[#This Row],[ORDEM]],0)</f>
        <v>7</v>
      </c>
      <c r="I1731">
        <v>1</v>
      </c>
      <c r="J1731" t="s">
        <v>73</v>
      </c>
      <c r="K1731" t="s">
        <v>108</v>
      </c>
      <c r="L1731" t="s">
        <v>83</v>
      </c>
      <c r="M1731">
        <v>300</v>
      </c>
    </row>
    <row r="1732" spans="1:13">
      <c r="A1732">
        <v>2004</v>
      </c>
      <c r="B1732" t="s">
        <v>154</v>
      </c>
      <c r="C1732" t="s">
        <v>61</v>
      </c>
      <c r="D1732" t="s">
        <v>48</v>
      </c>
      <c r="E1732" t="s">
        <v>59</v>
      </c>
      <c r="F1732">
        <v>38025</v>
      </c>
      <c r="G1732">
        <v>38030.662995424587</v>
      </c>
      <c r="H1732">
        <f>ROUND(Database[[#This Row],[VIAGEM]]-Database[[#This Row],[ORDEM]],0)</f>
        <v>6</v>
      </c>
      <c r="I1732">
        <v>1</v>
      </c>
      <c r="J1732" t="s">
        <v>71</v>
      </c>
      <c r="K1732" t="s">
        <v>104</v>
      </c>
      <c r="L1732" t="s">
        <v>84</v>
      </c>
      <c r="M1732">
        <v>84000</v>
      </c>
    </row>
    <row r="1733" spans="1:13">
      <c r="A1733">
        <v>2004</v>
      </c>
      <c r="B1733" t="s">
        <v>145</v>
      </c>
      <c r="C1733" t="s">
        <v>62</v>
      </c>
      <c r="D1733" t="s">
        <v>47</v>
      </c>
      <c r="E1733" t="s">
        <v>63</v>
      </c>
      <c r="F1733">
        <v>38003</v>
      </c>
      <c r="G1733">
        <v>38005.057258943176</v>
      </c>
      <c r="H1733">
        <f>ROUND(Database[[#This Row],[VIAGEM]]-Database[[#This Row],[ORDEM]],0)</f>
        <v>2</v>
      </c>
      <c r="I1733">
        <v>0</v>
      </c>
      <c r="J1733" t="s">
        <v>78</v>
      </c>
      <c r="K1733" t="s">
        <v>100</v>
      </c>
      <c r="L1733" t="s">
        <v>81</v>
      </c>
      <c r="M1733">
        <v>1500</v>
      </c>
    </row>
    <row r="1734" spans="1:13">
      <c r="A1734">
        <v>2004</v>
      </c>
      <c r="B1734" t="s">
        <v>154</v>
      </c>
      <c r="C1734" t="s">
        <v>60</v>
      </c>
      <c r="D1734" t="s">
        <v>49</v>
      </c>
      <c r="E1734" t="s">
        <v>57</v>
      </c>
      <c r="F1734">
        <v>38042</v>
      </c>
      <c r="G1734">
        <v>38045.883217617207</v>
      </c>
      <c r="H1734">
        <f>ROUND(Database[[#This Row],[VIAGEM]]-Database[[#This Row],[ORDEM]],0)</f>
        <v>4</v>
      </c>
      <c r="I1734">
        <v>1</v>
      </c>
      <c r="J1734" t="s">
        <v>72</v>
      </c>
      <c r="K1734" t="s">
        <v>111</v>
      </c>
      <c r="L1734" t="s">
        <v>85</v>
      </c>
      <c r="M1734">
        <v>17000</v>
      </c>
    </row>
    <row r="1735" spans="1:13">
      <c r="A1735">
        <v>2004</v>
      </c>
      <c r="B1735" t="s">
        <v>154</v>
      </c>
      <c r="C1735" t="s">
        <v>61</v>
      </c>
      <c r="D1735" t="s">
        <v>48</v>
      </c>
      <c r="E1735" t="s">
        <v>62</v>
      </c>
      <c r="F1735">
        <v>38042</v>
      </c>
      <c r="G1735">
        <v>38043.658814366478</v>
      </c>
      <c r="H1735">
        <f>ROUND(Database[[#This Row],[VIAGEM]]-Database[[#This Row],[ORDEM]],0)</f>
        <v>2</v>
      </c>
      <c r="I1735">
        <v>1</v>
      </c>
      <c r="J1735" t="s">
        <v>73</v>
      </c>
      <c r="K1735" t="s">
        <v>108</v>
      </c>
      <c r="L1735" t="s">
        <v>83</v>
      </c>
      <c r="M1735">
        <v>100</v>
      </c>
    </row>
    <row r="1736" spans="1:13">
      <c r="A1736">
        <v>2004</v>
      </c>
      <c r="B1736" t="s">
        <v>148</v>
      </c>
      <c r="C1736" t="s">
        <v>61</v>
      </c>
      <c r="D1736" t="s">
        <v>48</v>
      </c>
      <c r="E1736" t="s">
        <v>60</v>
      </c>
      <c r="F1736">
        <v>38335</v>
      </c>
      <c r="G1736">
        <v>38339.350469057514</v>
      </c>
      <c r="H1736">
        <f>ROUND(Database[[#This Row],[VIAGEM]]-Database[[#This Row],[ORDEM]],0)</f>
        <v>4</v>
      </c>
      <c r="I1736">
        <v>1</v>
      </c>
      <c r="J1736" t="s">
        <v>73</v>
      </c>
      <c r="K1736" t="s">
        <v>108</v>
      </c>
      <c r="L1736" t="s">
        <v>83</v>
      </c>
      <c r="M1736">
        <v>400</v>
      </c>
    </row>
    <row r="1737" spans="1:13">
      <c r="A1737">
        <v>2004</v>
      </c>
      <c r="B1737" t="s">
        <v>151</v>
      </c>
      <c r="C1737" t="s">
        <v>63</v>
      </c>
      <c r="D1737" t="s">
        <v>46</v>
      </c>
      <c r="E1737" t="s">
        <v>59</v>
      </c>
      <c r="F1737">
        <v>38059</v>
      </c>
      <c r="G1737">
        <v>38067.043830845672</v>
      </c>
      <c r="H1737">
        <f>ROUND(Database[[#This Row],[VIAGEM]]-Database[[#This Row],[ORDEM]],0)</f>
        <v>8</v>
      </c>
      <c r="I1737">
        <v>0</v>
      </c>
      <c r="J1737" t="s">
        <v>74</v>
      </c>
      <c r="K1737" t="s">
        <v>96</v>
      </c>
      <c r="L1737" t="s">
        <v>83</v>
      </c>
      <c r="M1737">
        <v>300</v>
      </c>
    </row>
    <row r="1738" spans="1:13">
      <c r="A1738">
        <v>2004</v>
      </c>
      <c r="B1738" t="s">
        <v>148</v>
      </c>
      <c r="C1738" t="s">
        <v>59</v>
      </c>
      <c r="D1738" t="s">
        <v>50</v>
      </c>
      <c r="E1738" t="s">
        <v>25</v>
      </c>
      <c r="F1738">
        <v>38332</v>
      </c>
      <c r="G1738">
        <v>38332.574318941341</v>
      </c>
      <c r="H1738">
        <f>ROUND(Database[[#This Row],[VIAGEM]]-Database[[#This Row],[ORDEM]],0)</f>
        <v>1</v>
      </c>
      <c r="I1738">
        <v>1</v>
      </c>
      <c r="J1738" t="s">
        <v>78</v>
      </c>
      <c r="K1738" t="s">
        <v>99</v>
      </c>
      <c r="L1738" t="s">
        <v>81</v>
      </c>
      <c r="M1738">
        <v>2500</v>
      </c>
    </row>
    <row r="1739" spans="1:13">
      <c r="A1739">
        <v>2004</v>
      </c>
      <c r="B1739" t="s">
        <v>156</v>
      </c>
      <c r="C1739" t="s">
        <v>56</v>
      </c>
      <c r="D1739" t="s">
        <v>52</v>
      </c>
      <c r="E1739" t="s">
        <v>61</v>
      </c>
      <c r="F1739">
        <v>38104</v>
      </c>
      <c r="G1739">
        <v>38107.530682041819</v>
      </c>
      <c r="H1739">
        <f>ROUND(Database[[#This Row],[VIAGEM]]-Database[[#This Row],[ORDEM]],0)</f>
        <v>4</v>
      </c>
      <c r="I1739">
        <v>0</v>
      </c>
      <c r="J1739" t="s">
        <v>71</v>
      </c>
      <c r="K1739" t="s">
        <v>103</v>
      </c>
      <c r="L1739" t="s">
        <v>84</v>
      </c>
      <c r="M1739">
        <v>77000</v>
      </c>
    </row>
    <row r="1740" spans="1:13">
      <c r="A1740">
        <v>2004</v>
      </c>
      <c r="B1740" t="s">
        <v>147</v>
      </c>
      <c r="C1740" t="s">
        <v>62</v>
      </c>
      <c r="D1740" t="s">
        <v>47</v>
      </c>
      <c r="E1740" t="s">
        <v>61</v>
      </c>
      <c r="F1740">
        <v>38145</v>
      </c>
      <c r="G1740">
        <v>38148.069426000497</v>
      </c>
      <c r="H1740">
        <f>ROUND(Database[[#This Row],[VIAGEM]]-Database[[#This Row],[ORDEM]],0)</f>
        <v>3</v>
      </c>
      <c r="I1740">
        <v>0</v>
      </c>
      <c r="J1740" t="s">
        <v>73</v>
      </c>
      <c r="K1740" t="s">
        <v>108</v>
      </c>
      <c r="L1740" t="s">
        <v>83</v>
      </c>
      <c r="M1740">
        <v>400</v>
      </c>
    </row>
    <row r="1741" spans="1:13">
      <c r="A1741">
        <v>2004</v>
      </c>
      <c r="B1741" t="s">
        <v>145</v>
      </c>
      <c r="C1741" t="s">
        <v>59</v>
      </c>
      <c r="D1741" t="s">
        <v>50</v>
      </c>
      <c r="E1741" t="s">
        <v>61</v>
      </c>
      <c r="F1741">
        <v>37994</v>
      </c>
      <c r="G1741">
        <v>38001.787346967183</v>
      </c>
      <c r="H1741">
        <f>ROUND(Database[[#This Row],[VIAGEM]]-Database[[#This Row],[ORDEM]],0)</f>
        <v>8</v>
      </c>
      <c r="I1741">
        <v>0</v>
      </c>
      <c r="J1741" t="s">
        <v>74</v>
      </c>
      <c r="K1741" t="s">
        <v>96</v>
      </c>
      <c r="L1741" t="s">
        <v>83</v>
      </c>
      <c r="M1741">
        <v>400</v>
      </c>
    </row>
    <row r="1742" spans="1:13">
      <c r="A1742">
        <v>2004</v>
      </c>
      <c r="B1742" t="s">
        <v>152</v>
      </c>
      <c r="C1742" t="s">
        <v>57</v>
      </c>
      <c r="D1742" t="s">
        <v>51</v>
      </c>
      <c r="E1742" t="s">
        <v>56</v>
      </c>
      <c r="F1742">
        <v>38287</v>
      </c>
      <c r="G1742">
        <v>38291.60477940883</v>
      </c>
      <c r="H1742">
        <f>ROUND(Database[[#This Row],[VIAGEM]]-Database[[#This Row],[ORDEM]],0)</f>
        <v>5</v>
      </c>
      <c r="I1742">
        <v>0</v>
      </c>
      <c r="J1742" t="s">
        <v>70</v>
      </c>
      <c r="K1742" t="s">
        <v>91</v>
      </c>
      <c r="L1742" t="s">
        <v>82</v>
      </c>
      <c r="M1742">
        <v>3000</v>
      </c>
    </row>
    <row r="1743" spans="1:13">
      <c r="A1743">
        <v>2004</v>
      </c>
      <c r="B1743" t="s">
        <v>156</v>
      </c>
      <c r="C1743" t="s">
        <v>57</v>
      </c>
      <c r="D1743" t="s">
        <v>51</v>
      </c>
      <c r="E1743" t="s">
        <v>61</v>
      </c>
      <c r="F1743">
        <v>38093</v>
      </c>
      <c r="G1743">
        <v>38099.964800373695</v>
      </c>
      <c r="H1743">
        <f>ROUND(Database[[#This Row],[VIAGEM]]-Database[[#This Row],[ORDEM]],0)</f>
        <v>7</v>
      </c>
      <c r="I1743">
        <v>1</v>
      </c>
      <c r="J1743" t="s">
        <v>71</v>
      </c>
      <c r="K1743" t="s">
        <v>103</v>
      </c>
      <c r="L1743" t="s">
        <v>84</v>
      </c>
      <c r="M1743">
        <v>99000</v>
      </c>
    </row>
    <row r="1744" spans="1:13">
      <c r="A1744">
        <v>2004</v>
      </c>
      <c r="B1744" t="s">
        <v>146</v>
      </c>
      <c r="C1744" t="s">
        <v>25</v>
      </c>
      <c r="D1744" t="s">
        <v>45</v>
      </c>
      <c r="E1744" t="s">
        <v>56</v>
      </c>
      <c r="F1744">
        <v>38296</v>
      </c>
      <c r="G1744">
        <v>38298.931996316511</v>
      </c>
      <c r="H1744">
        <f>ROUND(Database[[#This Row],[VIAGEM]]-Database[[#This Row],[ORDEM]],0)</f>
        <v>3</v>
      </c>
      <c r="I1744">
        <v>1</v>
      </c>
      <c r="J1744" t="s">
        <v>80</v>
      </c>
      <c r="K1744" t="s">
        <v>89</v>
      </c>
      <c r="L1744" t="s">
        <v>81</v>
      </c>
      <c r="M1744">
        <v>1500</v>
      </c>
    </row>
    <row r="1745" spans="1:13">
      <c r="A1745">
        <v>2004</v>
      </c>
      <c r="B1745" t="s">
        <v>152</v>
      </c>
      <c r="C1745" t="s">
        <v>62</v>
      </c>
      <c r="D1745" t="s">
        <v>47</v>
      </c>
      <c r="E1745" t="s">
        <v>60</v>
      </c>
      <c r="F1745">
        <v>38280</v>
      </c>
      <c r="G1745">
        <v>38281.126966025884</v>
      </c>
      <c r="H1745">
        <f>ROUND(Database[[#This Row],[VIAGEM]]-Database[[#This Row],[ORDEM]],0)</f>
        <v>1</v>
      </c>
      <c r="I1745">
        <v>0</v>
      </c>
      <c r="J1745" t="s">
        <v>78</v>
      </c>
      <c r="K1745" t="s">
        <v>100</v>
      </c>
      <c r="L1745" t="s">
        <v>81</v>
      </c>
      <c r="M1745">
        <v>2500</v>
      </c>
    </row>
    <row r="1746" spans="1:13">
      <c r="A1746">
        <v>2004</v>
      </c>
      <c r="B1746" t="s">
        <v>145</v>
      </c>
      <c r="C1746" t="s">
        <v>62</v>
      </c>
      <c r="D1746" t="s">
        <v>47</v>
      </c>
      <c r="E1746" t="s">
        <v>57</v>
      </c>
      <c r="F1746">
        <v>37990</v>
      </c>
      <c r="G1746">
        <v>37995.543642295961</v>
      </c>
      <c r="H1746">
        <f>ROUND(Database[[#This Row],[VIAGEM]]-Database[[#This Row],[ORDEM]],0)</f>
        <v>6</v>
      </c>
      <c r="I1746">
        <v>0</v>
      </c>
      <c r="J1746" t="s">
        <v>72</v>
      </c>
      <c r="K1746" t="s">
        <v>109</v>
      </c>
      <c r="L1746" t="s">
        <v>85</v>
      </c>
      <c r="M1746">
        <v>28000</v>
      </c>
    </row>
    <row r="1747" spans="1:13">
      <c r="A1747">
        <v>2004</v>
      </c>
      <c r="B1747" t="s">
        <v>150</v>
      </c>
      <c r="C1747" t="s">
        <v>62</v>
      </c>
      <c r="D1747" t="s">
        <v>47</v>
      </c>
      <c r="E1747" t="s">
        <v>56</v>
      </c>
      <c r="F1747">
        <v>38127</v>
      </c>
      <c r="G1747">
        <v>38135.264999024643</v>
      </c>
      <c r="H1747">
        <f>ROUND(Database[[#This Row],[VIAGEM]]-Database[[#This Row],[ORDEM]],0)</f>
        <v>8</v>
      </c>
      <c r="I1747">
        <v>1</v>
      </c>
      <c r="J1747" t="s">
        <v>73</v>
      </c>
      <c r="K1747" t="s">
        <v>107</v>
      </c>
      <c r="L1747" t="s">
        <v>83</v>
      </c>
      <c r="M1747">
        <v>400</v>
      </c>
    </row>
    <row r="1748" spans="1:13">
      <c r="A1748">
        <v>2004</v>
      </c>
      <c r="B1748" t="s">
        <v>146</v>
      </c>
      <c r="C1748" t="s">
        <v>58</v>
      </c>
      <c r="D1748" t="s">
        <v>105</v>
      </c>
      <c r="E1748" t="s">
        <v>63</v>
      </c>
      <c r="F1748">
        <v>38298</v>
      </c>
      <c r="G1748">
        <v>38303.431629198778</v>
      </c>
      <c r="H1748">
        <f>ROUND(Database[[#This Row],[VIAGEM]]-Database[[#This Row],[ORDEM]],0)</f>
        <v>5</v>
      </c>
      <c r="I1748">
        <v>0</v>
      </c>
      <c r="J1748" t="s">
        <v>136</v>
      </c>
      <c r="K1748" t="s">
        <v>94</v>
      </c>
      <c r="L1748" t="s">
        <v>83</v>
      </c>
      <c r="M1748">
        <v>500</v>
      </c>
    </row>
    <row r="1749" spans="1:13">
      <c r="A1749">
        <v>2004</v>
      </c>
      <c r="B1749" t="s">
        <v>147</v>
      </c>
      <c r="C1749" t="s">
        <v>58</v>
      </c>
      <c r="D1749" t="s">
        <v>105</v>
      </c>
      <c r="E1749" t="s">
        <v>57</v>
      </c>
      <c r="F1749">
        <v>38163</v>
      </c>
      <c r="G1749">
        <v>38163.88015820858</v>
      </c>
      <c r="H1749">
        <f>ROUND(Database[[#This Row],[VIAGEM]]-Database[[#This Row],[ORDEM]],0)</f>
        <v>1</v>
      </c>
      <c r="I1749">
        <v>0</v>
      </c>
      <c r="J1749" t="s">
        <v>72</v>
      </c>
      <c r="K1749" t="s">
        <v>111</v>
      </c>
      <c r="L1749" t="s">
        <v>85</v>
      </c>
      <c r="M1749">
        <v>44000</v>
      </c>
    </row>
    <row r="1750" spans="1:13">
      <c r="A1750">
        <v>2004</v>
      </c>
      <c r="B1750" t="s">
        <v>151</v>
      </c>
      <c r="C1750" t="s">
        <v>25</v>
      </c>
      <c r="D1750" t="s">
        <v>45</v>
      </c>
      <c r="E1750" t="s">
        <v>59</v>
      </c>
      <c r="F1750">
        <v>38065</v>
      </c>
      <c r="G1750">
        <v>38073.997524162565</v>
      </c>
      <c r="H1750">
        <f>ROUND(Database[[#This Row],[VIAGEM]]-Database[[#This Row],[ORDEM]],0)</f>
        <v>9</v>
      </c>
      <c r="I1750">
        <v>0</v>
      </c>
      <c r="J1750" t="s">
        <v>72</v>
      </c>
      <c r="K1750" t="s">
        <v>110</v>
      </c>
      <c r="L1750" t="s">
        <v>85</v>
      </c>
      <c r="M1750">
        <v>32000</v>
      </c>
    </row>
    <row r="1751" spans="1:13">
      <c r="A1751">
        <v>2004</v>
      </c>
      <c r="B1751" t="s">
        <v>150</v>
      </c>
      <c r="C1751" t="s">
        <v>61</v>
      </c>
      <c r="D1751" t="s">
        <v>48</v>
      </c>
      <c r="E1751" t="s">
        <v>63</v>
      </c>
      <c r="F1751">
        <v>38125</v>
      </c>
      <c r="G1751">
        <v>38132.287876270406</v>
      </c>
      <c r="H1751">
        <f>ROUND(Database[[#This Row],[VIAGEM]]-Database[[#This Row],[ORDEM]],0)</f>
        <v>7</v>
      </c>
      <c r="I1751">
        <v>0</v>
      </c>
      <c r="J1751" t="s">
        <v>80</v>
      </c>
      <c r="K1751" t="s">
        <v>89</v>
      </c>
      <c r="L1751" t="s">
        <v>81</v>
      </c>
      <c r="M1751">
        <v>500</v>
      </c>
    </row>
    <row r="1752" spans="1:13">
      <c r="A1752">
        <v>2004</v>
      </c>
      <c r="B1752" t="s">
        <v>150</v>
      </c>
      <c r="C1752" t="s">
        <v>58</v>
      </c>
      <c r="D1752" t="s">
        <v>105</v>
      </c>
      <c r="E1752" t="s">
        <v>57</v>
      </c>
      <c r="F1752">
        <v>38122</v>
      </c>
      <c r="G1752">
        <v>38122.726818735799</v>
      </c>
      <c r="H1752">
        <f>ROUND(Database[[#This Row],[VIAGEM]]-Database[[#This Row],[ORDEM]],0)</f>
        <v>1</v>
      </c>
      <c r="I1752">
        <v>1</v>
      </c>
      <c r="J1752" t="s">
        <v>78</v>
      </c>
      <c r="K1752" t="s">
        <v>99</v>
      </c>
      <c r="L1752" t="s">
        <v>81</v>
      </c>
      <c r="M1752">
        <v>2000</v>
      </c>
    </row>
    <row r="1753" spans="1:13">
      <c r="A1753">
        <v>2004</v>
      </c>
      <c r="B1753" t="s">
        <v>149</v>
      </c>
      <c r="C1753" t="s">
        <v>25</v>
      </c>
      <c r="D1753" t="s">
        <v>45</v>
      </c>
      <c r="E1753" t="s">
        <v>58</v>
      </c>
      <c r="F1753">
        <v>38206</v>
      </c>
      <c r="G1753">
        <v>38214.029150326802</v>
      </c>
      <c r="H1753">
        <f>ROUND(Database[[#This Row],[VIAGEM]]-Database[[#This Row],[ORDEM]],0)</f>
        <v>8</v>
      </c>
      <c r="I1753">
        <v>0</v>
      </c>
      <c r="J1753" t="s">
        <v>136</v>
      </c>
      <c r="K1753" t="s">
        <v>93</v>
      </c>
      <c r="L1753" t="s">
        <v>83</v>
      </c>
      <c r="M1753">
        <v>300</v>
      </c>
    </row>
    <row r="1754" spans="1:13">
      <c r="A1754">
        <v>2004</v>
      </c>
      <c r="B1754" t="s">
        <v>147</v>
      </c>
      <c r="C1754" t="s">
        <v>60</v>
      </c>
      <c r="D1754" t="s">
        <v>49</v>
      </c>
      <c r="E1754" t="s">
        <v>61</v>
      </c>
      <c r="F1754">
        <v>38141</v>
      </c>
      <c r="G1754">
        <v>38142.744447848912</v>
      </c>
      <c r="H1754">
        <f>ROUND(Database[[#This Row],[VIAGEM]]-Database[[#This Row],[ORDEM]],0)</f>
        <v>2</v>
      </c>
      <c r="I1754">
        <v>1</v>
      </c>
      <c r="J1754" t="s">
        <v>71</v>
      </c>
      <c r="K1754" t="s">
        <v>103</v>
      </c>
      <c r="L1754" t="s">
        <v>84</v>
      </c>
      <c r="M1754">
        <v>93000</v>
      </c>
    </row>
    <row r="1755" spans="1:13">
      <c r="A1755">
        <v>2004</v>
      </c>
      <c r="B1755" t="s">
        <v>145</v>
      </c>
      <c r="C1755" t="s">
        <v>59</v>
      </c>
      <c r="D1755" t="s">
        <v>50</v>
      </c>
      <c r="E1755" t="s">
        <v>58</v>
      </c>
      <c r="F1755">
        <v>38003</v>
      </c>
      <c r="G1755">
        <v>38012.228734649208</v>
      </c>
      <c r="H1755">
        <f>ROUND(Database[[#This Row],[VIAGEM]]-Database[[#This Row],[ORDEM]],0)</f>
        <v>9</v>
      </c>
      <c r="I1755">
        <v>0</v>
      </c>
      <c r="J1755" t="s">
        <v>80</v>
      </c>
      <c r="K1755" t="s">
        <v>87</v>
      </c>
      <c r="L1755" t="s">
        <v>138</v>
      </c>
      <c r="M1755">
        <v>20</v>
      </c>
    </row>
    <row r="1756" spans="1:13">
      <c r="A1756">
        <v>2004</v>
      </c>
      <c r="B1756" t="s">
        <v>151</v>
      </c>
      <c r="C1756" t="s">
        <v>25</v>
      </c>
      <c r="D1756" t="s">
        <v>45</v>
      </c>
      <c r="E1756" t="s">
        <v>59</v>
      </c>
      <c r="F1756">
        <v>38066</v>
      </c>
      <c r="G1756">
        <v>38069.38956324938</v>
      </c>
      <c r="H1756">
        <f>ROUND(Database[[#This Row],[VIAGEM]]-Database[[#This Row],[ORDEM]],0)</f>
        <v>3</v>
      </c>
      <c r="I1756">
        <v>1</v>
      </c>
      <c r="J1756" t="s">
        <v>76</v>
      </c>
      <c r="K1756" t="s">
        <v>113</v>
      </c>
      <c r="L1756" t="s">
        <v>139</v>
      </c>
      <c r="M1756">
        <v>1070000</v>
      </c>
    </row>
    <row r="1757" spans="1:13">
      <c r="A1757">
        <v>2004</v>
      </c>
      <c r="B1757" t="s">
        <v>148</v>
      </c>
      <c r="C1757" t="s">
        <v>25</v>
      </c>
      <c r="D1757" t="s">
        <v>45</v>
      </c>
      <c r="E1757" t="s">
        <v>61</v>
      </c>
      <c r="F1757">
        <v>37986</v>
      </c>
      <c r="G1757">
        <v>37995.653684225377</v>
      </c>
      <c r="H1757">
        <f>ROUND(Database[[#This Row],[VIAGEM]]-Database[[#This Row],[ORDEM]],0)</f>
        <v>10</v>
      </c>
      <c r="I1757">
        <v>1</v>
      </c>
      <c r="J1757" t="s">
        <v>71</v>
      </c>
      <c r="K1757" t="s">
        <v>102</v>
      </c>
      <c r="L1757" t="s">
        <v>84</v>
      </c>
      <c r="M1757">
        <v>50000</v>
      </c>
    </row>
    <row r="1758" spans="1:13">
      <c r="A1758">
        <v>2004</v>
      </c>
      <c r="B1758" t="s">
        <v>153</v>
      </c>
      <c r="C1758" t="s">
        <v>59</v>
      </c>
      <c r="D1758" t="s">
        <v>50</v>
      </c>
      <c r="E1758" t="s">
        <v>61</v>
      </c>
      <c r="F1758">
        <v>38172</v>
      </c>
      <c r="G1758">
        <v>38176.1439654645</v>
      </c>
      <c r="H1758">
        <f>ROUND(Database[[#This Row],[VIAGEM]]-Database[[#This Row],[ORDEM]],0)</f>
        <v>4</v>
      </c>
      <c r="I1758">
        <v>0</v>
      </c>
      <c r="J1758" t="s">
        <v>136</v>
      </c>
      <c r="K1758" t="s">
        <v>93</v>
      </c>
      <c r="L1758" t="s">
        <v>83</v>
      </c>
      <c r="M1758">
        <v>200</v>
      </c>
    </row>
    <row r="1759" spans="1:13">
      <c r="A1759">
        <v>2004</v>
      </c>
      <c r="B1759" t="s">
        <v>150</v>
      </c>
      <c r="C1759" t="s">
        <v>62</v>
      </c>
      <c r="D1759" t="s">
        <v>47</v>
      </c>
      <c r="E1759" t="s">
        <v>63</v>
      </c>
      <c r="F1759">
        <v>38131</v>
      </c>
      <c r="G1759">
        <v>38134.354645860622</v>
      </c>
      <c r="H1759">
        <f>ROUND(Database[[#This Row],[VIAGEM]]-Database[[#This Row],[ORDEM]],0)</f>
        <v>3</v>
      </c>
      <c r="I1759">
        <v>1</v>
      </c>
      <c r="J1759" t="s">
        <v>71</v>
      </c>
      <c r="K1759" t="s">
        <v>102</v>
      </c>
      <c r="L1759" t="s">
        <v>84</v>
      </c>
      <c r="M1759">
        <v>92000</v>
      </c>
    </row>
    <row r="1760" spans="1:13">
      <c r="A1760">
        <v>2004</v>
      </c>
      <c r="B1760" t="s">
        <v>149</v>
      </c>
      <c r="C1760" t="s">
        <v>61</v>
      </c>
      <c r="D1760" t="s">
        <v>48</v>
      </c>
      <c r="E1760" t="s">
        <v>57</v>
      </c>
      <c r="F1760">
        <v>38208</v>
      </c>
      <c r="G1760">
        <v>38213.639833055313</v>
      </c>
      <c r="H1760">
        <f>ROUND(Database[[#This Row],[VIAGEM]]-Database[[#This Row],[ORDEM]],0)</f>
        <v>6</v>
      </c>
      <c r="I1760">
        <v>1</v>
      </c>
      <c r="J1760" t="s">
        <v>71</v>
      </c>
      <c r="K1760" t="s">
        <v>102</v>
      </c>
      <c r="L1760" t="s">
        <v>84</v>
      </c>
      <c r="M1760">
        <v>57000</v>
      </c>
    </row>
    <row r="1761" spans="1:13">
      <c r="A1761">
        <v>2004</v>
      </c>
      <c r="B1761" t="s">
        <v>156</v>
      </c>
      <c r="C1761" t="s">
        <v>58</v>
      </c>
      <c r="D1761" t="s">
        <v>105</v>
      </c>
      <c r="E1761" t="s">
        <v>63</v>
      </c>
      <c r="F1761">
        <v>38087</v>
      </c>
      <c r="G1761">
        <v>38094.093869633041</v>
      </c>
      <c r="H1761">
        <f>ROUND(Database[[#This Row],[VIAGEM]]-Database[[#This Row],[ORDEM]],0)</f>
        <v>7</v>
      </c>
      <c r="I1761">
        <v>1</v>
      </c>
      <c r="J1761" t="s">
        <v>80</v>
      </c>
      <c r="K1761" t="s">
        <v>87</v>
      </c>
      <c r="L1761" t="s">
        <v>138</v>
      </c>
      <c r="M1761">
        <v>20</v>
      </c>
    </row>
    <row r="1762" spans="1:13">
      <c r="A1762">
        <v>2004</v>
      </c>
      <c r="B1762" t="s">
        <v>148</v>
      </c>
      <c r="C1762" t="s">
        <v>62</v>
      </c>
      <c r="D1762" t="s">
        <v>47</v>
      </c>
      <c r="E1762" t="s">
        <v>59</v>
      </c>
      <c r="F1762">
        <v>38330</v>
      </c>
      <c r="G1762">
        <v>38334.103912164326</v>
      </c>
      <c r="H1762">
        <f>ROUND(Database[[#This Row],[VIAGEM]]-Database[[#This Row],[ORDEM]],0)</f>
        <v>4</v>
      </c>
      <c r="I1762">
        <v>1</v>
      </c>
      <c r="J1762" t="s">
        <v>74</v>
      </c>
      <c r="K1762" t="s">
        <v>97</v>
      </c>
      <c r="L1762" t="s">
        <v>83</v>
      </c>
      <c r="M1762">
        <v>200</v>
      </c>
    </row>
    <row r="1763" spans="1:13">
      <c r="A1763">
        <v>2004</v>
      </c>
      <c r="B1763" t="s">
        <v>151</v>
      </c>
      <c r="C1763" t="s">
        <v>63</v>
      </c>
      <c r="D1763" t="s">
        <v>46</v>
      </c>
      <c r="E1763" t="s">
        <v>25</v>
      </c>
      <c r="F1763">
        <v>38047</v>
      </c>
      <c r="G1763">
        <v>38053.478321122893</v>
      </c>
      <c r="H1763">
        <f>ROUND(Database[[#This Row],[VIAGEM]]-Database[[#This Row],[ORDEM]],0)</f>
        <v>6</v>
      </c>
      <c r="I1763">
        <v>0</v>
      </c>
      <c r="J1763" t="s">
        <v>74</v>
      </c>
      <c r="K1763" t="s">
        <v>97</v>
      </c>
      <c r="L1763" t="s">
        <v>83</v>
      </c>
      <c r="M1763">
        <v>500</v>
      </c>
    </row>
    <row r="1764" spans="1:13">
      <c r="A1764">
        <v>2004</v>
      </c>
      <c r="B1764" t="s">
        <v>150</v>
      </c>
      <c r="C1764" t="s">
        <v>61</v>
      </c>
      <c r="D1764" t="s">
        <v>48</v>
      </c>
      <c r="E1764" t="s">
        <v>59</v>
      </c>
      <c r="F1764">
        <v>38128</v>
      </c>
      <c r="G1764">
        <v>38136.389300237301</v>
      </c>
      <c r="H1764">
        <f>ROUND(Database[[#This Row],[VIAGEM]]-Database[[#This Row],[ORDEM]],0)</f>
        <v>8</v>
      </c>
      <c r="I1764">
        <v>0</v>
      </c>
      <c r="J1764" t="s">
        <v>72</v>
      </c>
      <c r="K1764" t="s">
        <v>111</v>
      </c>
      <c r="L1764" t="s">
        <v>85</v>
      </c>
      <c r="M1764">
        <v>28000</v>
      </c>
    </row>
    <row r="1765" spans="1:13">
      <c r="A1765">
        <v>2004</v>
      </c>
      <c r="B1765" t="s">
        <v>156</v>
      </c>
      <c r="C1765" t="s">
        <v>57</v>
      </c>
      <c r="D1765" t="s">
        <v>51</v>
      </c>
      <c r="E1765" t="s">
        <v>60</v>
      </c>
      <c r="F1765">
        <v>38078</v>
      </c>
      <c r="G1765">
        <v>38082.674043157669</v>
      </c>
      <c r="H1765">
        <f>ROUND(Database[[#This Row],[VIAGEM]]-Database[[#This Row],[ORDEM]],0)</f>
        <v>5</v>
      </c>
      <c r="I1765">
        <v>0</v>
      </c>
      <c r="J1765" t="s">
        <v>74</v>
      </c>
      <c r="K1765" t="s">
        <v>96</v>
      </c>
      <c r="L1765" t="s">
        <v>83</v>
      </c>
      <c r="M1765">
        <v>200</v>
      </c>
    </row>
    <row r="1766" spans="1:13">
      <c r="A1766">
        <v>2004</v>
      </c>
      <c r="B1766" t="s">
        <v>145</v>
      </c>
      <c r="C1766" t="s">
        <v>62</v>
      </c>
      <c r="D1766" t="s">
        <v>47</v>
      </c>
      <c r="E1766" t="s">
        <v>58</v>
      </c>
      <c r="F1766">
        <v>38011</v>
      </c>
      <c r="G1766">
        <v>38020.303227329947</v>
      </c>
      <c r="H1766">
        <f>ROUND(Database[[#This Row],[VIAGEM]]-Database[[#This Row],[ORDEM]],0)</f>
        <v>9</v>
      </c>
      <c r="I1766">
        <v>0</v>
      </c>
      <c r="J1766" t="s">
        <v>73</v>
      </c>
      <c r="K1766" t="s">
        <v>108</v>
      </c>
      <c r="L1766" t="s">
        <v>83</v>
      </c>
      <c r="M1766">
        <v>300</v>
      </c>
    </row>
    <row r="1767" spans="1:13">
      <c r="A1767">
        <v>2004</v>
      </c>
      <c r="B1767" t="s">
        <v>147</v>
      </c>
      <c r="C1767" t="s">
        <v>57</v>
      </c>
      <c r="D1767" t="s">
        <v>51</v>
      </c>
      <c r="E1767" t="s">
        <v>58</v>
      </c>
      <c r="F1767">
        <v>38147</v>
      </c>
      <c r="G1767">
        <v>38152.969254724841</v>
      </c>
      <c r="H1767">
        <f>ROUND(Database[[#This Row],[VIAGEM]]-Database[[#This Row],[ORDEM]],0)</f>
        <v>6</v>
      </c>
      <c r="I1767">
        <v>0</v>
      </c>
      <c r="J1767" t="s">
        <v>70</v>
      </c>
      <c r="K1767" t="s">
        <v>92</v>
      </c>
      <c r="L1767" t="s">
        <v>82</v>
      </c>
      <c r="M1767">
        <v>2000</v>
      </c>
    </row>
    <row r="1768" spans="1:13">
      <c r="A1768">
        <v>2004</v>
      </c>
      <c r="B1768" t="s">
        <v>149</v>
      </c>
      <c r="C1768" t="s">
        <v>58</v>
      </c>
      <c r="D1768" t="s">
        <v>105</v>
      </c>
      <c r="E1768" t="s">
        <v>25</v>
      </c>
      <c r="F1768">
        <v>38210</v>
      </c>
      <c r="G1768">
        <v>38210.430327551258</v>
      </c>
      <c r="H1768">
        <f>ROUND(Database[[#This Row],[VIAGEM]]-Database[[#This Row],[ORDEM]],0)</f>
        <v>0</v>
      </c>
      <c r="I1768">
        <v>0</v>
      </c>
      <c r="J1768" t="s">
        <v>72</v>
      </c>
      <c r="K1768" t="s">
        <v>110</v>
      </c>
      <c r="L1768" t="s">
        <v>85</v>
      </c>
      <c r="M1768">
        <v>33000</v>
      </c>
    </row>
    <row r="1769" spans="1:13">
      <c r="A1769">
        <v>2004</v>
      </c>
      <c r="B1769" t="s">
        <v>150</v>
      </c>
      <c r="C1769" t="s">
        <v>57</v>
      </c>
      <c r="D1769" t="s">
        <v>51</v>
      </c>
      <c r="E1769" t="s">
        <v>61</v>
      </c>
      <c r="F1769">
        <v>38119</v>
      </c>
      <c r="G1769">
        <v>38126.359165048518</v>
      </c>
      <c r="H1769">
        <f>ROUND(Database[[#This Row],[VIAGEM]]-Database[[#This Row],[ORDEM]],0)</f>
        <v>7</v>
      </c>
      <c r="I1769">
        <v>0</v>
      </c>
      <c r="J1769" t="s">
        <v>73</v>
      </c>
      <c r="K1769" t="s">
        <v>108</v>
      </c>
      <c r="L1769" t="s">
        <v>83</v>
      </c>
      <c r="M1769">
        <v>500</v>
      </c>
    </row>
    <row r="1770" spans="1:13">
      <c r="A1770">
        <v>2004</v>
      </c>
      <c r="B1770" t="s">
        <v>147</v>
      </c>
      <c r="C1770" t="s">
        <v>61</v>
      </c>
      <c r="D1770" t="s">
        <v>48</v>
      </c>
      <c r="E1770" t="s">
        <v>60</v>
      </c>
      <c r="F1770">
        <v>38159</v>
      </c>
      <c r="G1770">
        <v>38160.343636939637</v>
      </c>
      <c r="H1770">
        <f>ROUND(Database[[#This Row],[VIAGEM]]-Database[[#This Row],[ORDEM]],0)</f>
        <v>1</v>
      </c>
      <c r="I1770">
        <v>0</v>
      </c>
      <c r="J1770" t="s">
        <v>76</v>
      </c>
      <c r="K1770" t="s">
        <v>113</v>
      </c>
      <c r="L1770" t="s">
        <v>139</v>
      </c>
      <c r="M1770">
        <v>1880000</v>
      </c>
    </row>
    <row r="1771" spans="1:13">
      <c r="A1771">
        <v>2004</v>
      </c>
      <c r="B1771" t="s">
        <v>155</v>
      </c>
      <c r="C1771" t="s">
        <v>57</v>
      </c>
      <c r="D1771" t="s">
        <v>51</v>
      </c>
      <c r="E1771" t="s">
        <v>61</v>
      </c>
      <c r="F1771">
        <v>38237</v>
      </c>
      <c r="G1771">
        <v>38240.299297804457</v>
      </c>
      <c r="H1771">
        <f>ROUND(Database[[#This Row],[VIAGEM]]-Database[[#This Row],[ORDEM]],0)</f>
        <v>3</v>
      </c>
      <c r="I1771">
        <v>0</v>
      </c>
      <c r="J1771" t="s">
        <v>136</v>
      </c>
      <c r="K1771" t="s">
        <v>94</v>
      </c>
      <c r="L1771" t="s">
        <v>83</v>
      </c>
      <c r="M1771">
        <v>200</v>
      </c>
    </row>
    <row r="1772" spans="1:13">
      <c r="A1772">
        <v>2004</v>
      </c>
      <c r="B1772" t="s">
        <v>147</v>
      </c>
      <c r="C1772" t="s">
        <v>58</v>
      </c>
      <c r="D1772" t="s">
        <v>105</v>
      </c>
      <c r="E1772" t="s">
        <v>61</v>
      </c>
      <c r="F1772">
        <v>38141</v>
      </c>
      <c r="G1772">
        <v>38143.692442731313</v>
      </c>
      <c r="H1772">
        <f>ROUND(Database[[#This Row],[VIAGEM]]-Database[[#This Row],[ORDEM]],0)</f>
        <v>3</v>
      </c>
      <c r="I1772">
        <v>0</v>
      </c>
      <c r="J1772" t="s">
        <v>74</v>
      </c>
      <c r="K1772" t="s">
        <v>98</v>
      </c>
      <c r="L1772" t="s">
        <v>83</v>
      </c>
      <c r="M1772">
        <v>500</v>
      </c>
    </row>
    <row r="1773" spans="1:13">
      <c r="A1773">
        <v>2004</v>
      </c>
      <c r="B1773" t="s">
        <v>145</v>
      </c>
      <c r="C1773" t="s">
        <v>58</v>
      </c>
      <c r="D1773" t="s">
        <v>105</v>
      </c>
      <c r="E1773" t="s">
        <v>57</v>
      </c>
      <c r="F1773">
        <v>37999</v>
      </c>
      <c r="G1773">
        <v>38004.819175762401</v>
      </c>
      <c r="H1773">
        <f>ROUND(Database[[#This Row],[VIAGEM]]-Database[[#This Row],[ORDEM]],0)</f>
        <v>6</v>
      </c>
      <c r="I1773">
        <v>0</v>
      </c>
      <c r="J1773" t="s">
        <v>71</v>
      </c>
      <c r="K1773" t="s">
        <v>103</v>
      </c>
      <c r="L1773" t="s">
        <v>84</v>
      </c>
      <c r="M1773">
        <v>66000</v>
      </c>
    </row>
    <row r="1774" spans="1:13">
      <c r="A1774">
        <v>2004</v>
      </c>
      <c r="B1774" t="s">
        <v>146</v>
      </c>
      <c r="C1774" t="s">
        <v>63</v>
      </c>
      <c r="D1774" t="s">
        <v>46</v>
      </c>
      <c r="E1774" t="s">
        <v>59</v>
      </c>
      <c r="F1774">
        <v>38296</v>
      </c>
      <c r="G1774">
        <v>38297.66786867311</v>
      </c>
      <c r="H1774">
        <f>ROUND(Database[[#This Row],[VIAGEM]]-Database[[#This Row],[ORDEM]],0)</f>
        <v>2</v>
      </c>
      <c r="I1774">
        <v>0</v>
      </c>
      <c r="J1774" t="s">
        <v>78</v>
      </c>
      <c r="K1774" t="s">
        <v>100</v>
      </c>
      <c r="L1774" t="s">
        <v>81</v>
      </c>
      <c r="M1774">
        <v>2500</v>
      </c>
    </row>
    <row r="1775" spans="1:13">
      <c r="A1775">
        <v>2004</v>
      </c>
      <c r="B1775" t="s">
        <v>149</v>
      </c>
      <c r="C1775" t="s">
        <v>61</v>
      </c>
      <c r="D1775" t="s">
        <v>48</v>
      </c>
      <c r="E1775" t="s">
        <v>63</v>
      </c>
      <c r="F1775">
        <v>38223</v>
      </c>
      <c r="G1775">
        <v>38230.323399772409</v>
      </c>
      <c r="H1775">
        <f>ROUND(Database[[#This Row],[VIAGEM]]-Database[[#This Row],[ORDEM]],0)</f>
        <v>7</v>
      </c>
      <c r="I1775">
        <v>0</v>
      </c>
      <c r="J1775" t="s">
        <v>72</v>
      </c>
      <c r="K1775" t="s">
        <v>111</v>
      </c>
      <c r="L1775" t="s">
        <v>85</v>
      </c>
      <c r="M1775">
        <v>37000</v>
      </c>
    </row>
    <row r="1776" spans="1:13">
      <c r="A1776">
        <v>2004</v>
      </c>
      <c r="B1776" t="s">
        <v>145</v>
      </c>
      <c r="C1776" t="s">
        <v>61</v>
      </c>
      <c r="D1776" t="s">
        <v>48</v>
      </c>
      <c r="E1776" t="s">
        <v>63</v>
      </c>
      <c r="F1776">
        <v>37993</v>
      </c>
      <c r="G1776">
        <v>37993.595977940713</v>
      </c>
      <c r="H1776">
        <f>ROUND(Database[[#This Row],[VIAGEM]]-Database[[#This Row],[ORDEM]],0)</f>
        <v>1</v>
      </c>
      <c r="I1776">
        <v>0</v>
      </c>
      <c r="J1776" t="s">
        <v>71</v>
      </c>
      <c r="K1776" t="s">
        <v>104</v>
      </c>
      <c r="L1776" t="s">
        <v>84</v>
      </c>
      <c r="M1776">
        <v>74000</v>
      </c>
    </row>
    <row r="1777" spans="1:13">
      <c r="A1777">
        <v>2004</v>
      </c>
      <c r="B1777" t="s">
        <v>152</v>
      </c>
      <c r="C1777" t="s">
        <v>58</v>
      </c>
      <c r="D1777" t="s">
        <v>105</v>
      </c>
      <c r="E1777" t="s">
        <v>60</v>
      </c>
      <c r="F1777">
        <v>38272</v>
      </c>
      <c r="G1777">
        <v>38277.211499388082</v>
      </c>
      <c r="H1777">
        <f>ROUND(Database[[#This Row],[VIAGEM]]-Database[[#This Row],[ORDEM]],0)</f>
        <v>5</v>
      </c>
      <c r="I1777">
        <v>0</v>
      </c>
      <c r="J1777" t="s">
        <v>76</v>
      </c>
      <c r="K1777" t="s">
        <v>113</v>
      </c>
      <c r="L1777" t="s">
        <v>139</v>
      </c>
      <c r="M1777">
        <v>1970000</v>
      </c>
    </row>
    <row r="1778" spans="1:13">
      <c r="A1778">
        <v>2004</v>
      </c>
      <c r="B1778" t="s">
        <v>150</v>
      </c>
      <c r="C1778" t="s">
        <v>63</v>
      </c>
      <c r="D1778" t="s">
        <v>46</v>
      </c>
      <c r="E1778" t="s">
        <v>62</v>
      </c>
      <c r="F1778">
        <v>38125</v>
      </c>
      <c r="G1778">
        <v>38126.989964757646</v>
      </c>
      <c r="H1778">
        <f>ROUND(Database[[#This Row],[VIAGEM]]-Database[[#This Row],[ORDEM]],0)</f>
        <v>2</v>
      </c>
      <c r="I1778">
        <v>0</v>
      </c>
      <c r="J1778" t="s">
        <v>80</v>
      </c>
      <c r="K1778" t="s">
        <v>88</v>
      </c>
      <c r="L1778" t="s">
        <v>138</v>
      </c>
      <c r="M1778">
        <v>20</v>
      </c>
    </row>
    <row r="1779" spans="1:13">
      <c r="A1779">
        <v>2004</v>
      </c>
      <c r="B1779" t="s">
        <v>153</v>
      </c>
      <c r="C1779" t="s">
        <v>61</v>
      </c>
      <c r="D1779" t="s">
        <v>48</v>
      </c>
      <c r="E1779" t="s">
        <v>62</v>
      </c>
      <c r="F1779">
        <v>38169</v>
      </c>
      <c r="G1779">
        <v>38172.215943921212</v>
      </c>
      <c r="H1779">
        <f>ROUND(Database[[#This Row],[VIAGEM]]-Database[[#This Row],[ORDEM]],0)</f>
        <v>3</v>
      </c>
      <c r="I1779">
        <v>0</v>
      </c>
      <c r="J1779" t="s">
        <v>70</v>
      </c>
      <c r="K1779" t="s">
        <v>92</v>
      </c>
      <c r="L1779" t="s">
        <v>82</v>
      </c>
      <c r="M1779">
        <v>5000</v>
      </c>
    </row>
    <row r="1780" spans="1:13">
      <c r="A1780">
        <v>2004</v>
      </c>
      <c r="B1780" t="s">
        <v>154</v>
      </c>
      <c r="C1780" t="s">
        <v>58</v>
      </c>
      <c r="D1780" t="s">
        <v>105</v>
      </c>
      <c r="E1780" t="s">
        <v>56</v>
      </c>
      <c r="F1780">
        <v>38029</v>
      </c>
      <c r="G1780">
        <v>38036.770900383599</v>
      </c>
      <c r="H1780">
        <f>ROUND(Database[[#This Row],[VIAGEM]]-Database[[#This Row],[ORDEM]],0)</f>
        <v>8</v>
      </c>
      <c r="I1780">
        <v>1</v>
      </c>
      <c r="J1780" t="s">
        <v>74</v>
      </c>
      <c r="K1780" t="s">
        <v>98</v>
      </c>
      <c r="L1780" t="s">
        <v>83</v>
      </c>
      <c r="M1780">
        <v>400</v>
      </c>
    </row>
    <row r="1781" spans="1:13">
      <c r="A1781">
        <v>2004</v>
      </c>
      <c r="B1781" t="s">
        <v>149</v>
      </c>
      <c r="C1781" t="s">
        <v>58</v>
      </c>
      <c r="D1781" t="s">
        <v>105</v>
      </c>
      <c r="E1781" t="s">
        <v>57</v>
      </c>
      <c r="F1781">
        <v>38211</v>
      </c>
      <c r="G1781">
        <v>38220.049594515302</v>
      </c>
      <c r="H1781">
        <f>ROUND(Database[[#This Row],[VIAGEM]]-Database[[#This Row],[ORDEM]],0)</f>
        <v>9</v>
      </c>
      <c r="I1781">
        <v>1</v>
      </c>
      <c r="J1781" t="s">
        <v>76</v>
      </c>
      <c r="K1781" t="s">
        <v>113</v>
      </c>
      <c r="L1781" t="s">
        <v>139</v>
      </c>
      <c r="M1781">
        <v>1620000</v>
      </c>
    </row>
    <row r="1782" spans="1:13">
      <c r="A1782">
        <v>2004</v>
      </c>
      <c r="B1782" t="s">
        <v>155</v>
      </c>
      <c r="C1782" t="s">
        <v>62</v>
      </c>
      <c r="D1782" t="s">
        <v>47</v>
      </c>
      <c r="E1782" t="s">
        <v>59</v>
      </c>
      <c r="F1782">
        <v>38240</v>
      </c>
      <c r="G1782">
        <v>38247.515950988534</v>
      </c>
      <c r="H1782">
        <f>ROUND(Database[[#This Row],[VIAGEM]]-Database[[#This Row],[ORDEM]],0)</f>
        <v>8</v>
      </c>
      <c r="I1782">
        <v>1</v>
      </c>
      <c r="J1782" t="s">
        <v>73</v>
      </c>
      <c r="K1782" t="s">
        <v>106</v>
      </c>
      <c r="L1782" t="s">
        <v>83</v>
      </c>
      <c r="M1782">
        <v>100</v>
      </c>
    </row>
    <row r="1783" spans="1:13">
      <c r="A1783">
        <v>2004</v>
      </c>
      <c r="B1783" t="s">
        <v>154</v>
      </c>
      <c r="C1783" t="s">
        <v>61</v>
      </c>
      <c r="D1783" t="s">
        <v>48</v>
      </c>
      <c r="E1783" t="s">
        <v>57</v>
      </c>
      <c r="F1783">
        <v>38024</v>
      </c>
      <c r="G1783">
        <v>38025.639910476908</v>
      </c>
      <c r="H1783">
        <f>ROUND(Database[[#This Row],[VIAGEM]]-Database[[#This Row],[ORDEM]],0)</f>
        <v>2</v>
      </c>
      <c r="I1783">
        <v>0</v>
      </c>
      <c r="J1783" t="s">
        <v>73</v>
      </c>
      <c r="K1783" t="s">
        <v>107</v>
      </c>
      <c r="L1783" t="s">
        <v>83</v>
      </c>
      <c r="M1783">
        <v>300</v>
      </c>
    </row>
    <row r="1784" spans="1:13">
      <c r="A1784">
        <v>2004</v>
      </c>
      <c r="B1784" t="s">
        <v>148</v>
      </c>
      <c r="C1784" t="s">
        <v>62</v>
      </c>
      <c r="D1784" t="s">
        <v>47</v>
      </c>
      <c r="E1784" t="s">
        <v>60</v>
      </c>
      <c r="F1784">
        <v>38331</v>
      </c>
      <c r="G1784">
        <v>38338.796222745652</v>
      </c>
      <c r="H1784">
        <f>ROUND(Database[[#This Row],[VIAGEM]]-Database[[#This Row],[ORDEM]],0)</f>
        <v>8</v>
      </c>
      <c r="I1784">
        <v>0</v>
      </c>
      <c r="J1784" t="s">
        <v>72</v>
      </c>
      <c r="K1784" t="s">
        <v>111</v>
      </c>
      <c r="L1784" t="s">
        <v>85</v>
      </c>
      <c r="M1784">
        <v>15000</v>
      </c>
    </row>
    <row r="1785" spans="1:13">
      <c r="A1785">
        <v>2004</v>
      </c>
      <c r="B1785" t="s">
        <v>150</v>
      </c>
      <c r="C1785" t="s">
        <v>58</v>
      </c>
      <c r="D1785" t="s">
        <v>105</v>
      </c>
      <c r="E1785" t="s">
        <v>60</v>
      </c>
      <c r="F1785">
        <v>38111</v>
      </c>
      <c r="G1785">
        <v>38115.866341728914</v>
      </c>
      <c r="H1785">
        <f>ROUND(Database[[#This Row],[VIAGEM]]-Database[[#This Row],[ORDEM]],0)</f>
        <v>5</v>
      </c>
      <c r="I1785">
        <v>0</v>
      </c>
      <c r="J1785" t="s">
        <v>136</v>
      </c>
      <c r="K1785" t="s">
        <v>93</v>
      </c>
      <c r="L1785" t="s">
        <v>83</v>
      </c>
      <c r="M1785">
        <v>100</v>
      </c>
    </row>
    <row r="1786" spans="1:13">
      <c r="A1786">
        <v>2004</v>
      </c>
      <c r="B1786" t="s">
        <v>149</v>
      </c>
      <c r="C1786" t="s">
        <v>25</v>
      </c>
      <c r="D1786" t="s">
        <v>45</v>
      </c>
      <c r="E1786" t="s">
        <v>57</v>
      </c>
      <c r="F1786">
        <v>38230</v>
      </c>
      <c r="G1786">
        <v>38237.595572403487</v>
      </c>
      <c r="H1786">
        <f>ROUND(Database[[#This Row],[VIAGEM]]-Database[[#This Row],[ORDEM]],0)</f>
        <v>8</v>
      </c>
      <c r="I1786">
        <v>0</v>
      </c>
      <c r="J1786" t="s">
        <v>71</v>
      </c>
      <c r="K1786" t="s">
        <v>104</v>
      </c>
      <c r="L1786" t="s">
        <v>84</v>
      </c>
      <c r="M1786">
        <v>61000</v>
      </c>
    </row>
    <row r="1787" spans="1:13">
      <c r="A1787">
        <v>2004</v>
      </c>
      <c r="B1787" t="s">
        <v>153</v>
      </c>
      <c r="C1787" t="s">
        <v>62</v>
      </c>
      <c r="D1787" t="s">
        <v>47</v>
      </c>
      <c r="E1787" t="s">
        <v>25</v>
      </c>
      <c r="F1787">
        <v>38170</v>
      </c>
      <c r="G1787">
        <v>38179.08526633837</v>
      </c>
      <c r="H1787">
        <f>ROUND(Database[[#This Row],[VIAGEM]]-Database[[#This Row],[ORDEM]],0)</f>
        <v>9</v>
      </c>
      <c r="I1787">
        <v>0</v>
      </c>
      <c r="J1787" t="s">
        <v>73</v>
      </c>
      <c r="K1787" t="s">
        <v>107</v>
      </c>
      <c r="L1787" t="s">
        <v>83</v>
      </c>
      <c r="M1787">
        <v>400</v>
      </c>
    </row>
    <row r="1788" spans="1:13">
      <c r="A1788">
        <v>2004</v>
      </c>
      <c r="B1788" t="s">
        <v>148</v>
      </c>
      <c r="C1788" t="s">
        <v>58</v>
      </c>
      <c r="D1788" t="s">
        <v>105</v>
      </c>
      <c r="E1788" t="s">
        <v>62</v>
      </c>
      <c r="F1788">
        <v>38337</v>
      </c>
      <c r="G1788">
        <v>38339.275351595621</v>
      </c>
      <c r="H1788">
        <f>ROUND(Database[[#This Row],[VIAGEM]]-Database[[#This Row],[ORDEM]],0)</f>
        <v>2</v>
      </c>
      <c r="I1788">
        <v>1</v>
      </c>
      <c r="J1788" t="s">
        <v>73</v>
      </c>
      <c r="K1788" t="s">
        <v>106</v>
      </c>
      <c r="L1788" t="s">
        <v>83</v>
      </c>
      <c r="M1788">
        <v>100</v>
      </c>
    </row>
    <row r="1789" spans="1:13">
      <c r="A1789">
        <v>2004</v>
      </c>
      <c r="B1789" t="s">
        <v>146</v>
      </c>
      <c r="C1789" t="s">
        <v>62</v>
      </c>
      <c r="D1789" t="s">
        <v>47</v>
      </c>
      <c r="E1789" t="s">
        <v>25</v>
      </c>
      <c r="F1789">
        <v>38309</v>
      </c>
      <c r="G1789">
        <v>38312.704518640989</v>
      </c>
      <c r="H1789">
        <f>ROUND(Database[[#This Row],[VIAGEM]]-Database[[#This Row],[ORDEM]],0)</f>
        <v>4</v>
      </c>
      <c r="I1789">
        <v>1</v>
      </c>
      <c r="J1789" t="s">
        <v>72</v>
      </c>
      <c r="K1789" t="s">
        <v>111</v>
      </c>
      <c r="L1789" t="s">
        <v>85</v>
      </c>
      <c r="M1789">
        <v>22000</v>
      </c>
    </row>
    <row r="1790" spans="1:13">
      <c r="A1790">
        <v>2004</v>
      </c>
      <c r="B1790" t="s">
        <v>145</v>
      </c>
      <c r="C1790" t="s">
        <v>58</v>
      </c>
      <c r="D1790" t="s">
        <v>105</v>
      </c>
      <c r="E1790" t="s">
        <v>25</v>
      </c>
      <c r="F1790">
        <v>38004</v>
      </c>
      <c r="G1790">
        <v>38013.751467426686</v>
      </c>
      <c r="H1790">
        <f>ROUND(Database[[#This Row],[VIAGEM]]-Database[[#This Row],[ORDEM]],0)</f>
        <v>10</v>
      </c>
      <c r="I1790">
        <v>1</v>
      </c>
      <c r="J1790" t="s">
        <v>72</v>
      </c>
      <c r="K1790" t="s">
        <v>111</v>
      </c>
      <c r="L1790" t="s">
        <v>85</v>
      </c>
      <c r="M1790">
        <v>29000</v>
      </c>
    </row>
    <row r="1791" spans="1:13">
      <c r="A1791">
        <v>2004</v>
      </c>
      <c r="B1791" t="s">
        <v>155</v>
      </c>
      <c r="C1791" t="s">
        <v>58</v>
      </c>
      <c r="D1791" t="s">
        <v>105</v>
      </c>
      <c r="E1791" t="s">
        <v>60</v>
      </c>
      <c r="F1791">
        <v>38233</v>
      </c>
      <c r="G1791">
        <v>38240.523254984684</v>
      </c>
      <c r="H1791">
        <f>ROUND(Database[[#This Row],[VIAGEM]]-Database[[#This Row],[ORDEM]],0)</f>
        <v>8</v>
      </c>
      <c r="I1791">
        <v>1</v>
      </c>
      <c r="J1791" t="s">
        <v>74</v>
      </c>
      <c r="K1791" t="s">
        <v>96</v>
      </c>
      <c r="L1791" t="s">
        <v>83</v>
      </c>
      <c r="M1791">
        <v>400</v>
      </c>
    </row>
    <row r="1792" spans="1:13">
      <c r="A1792">
        <v>2004</v>
      </c>
      <c r="B1792" t="s">
        <v>148</v>
      </c>
      <c r="C1792" t="s">
        <v>57</v>
      </c>
      <c r="D1792" t="s">
        <v>51</v>
      </c>
      <c r="E1792" t="s">
        <v>61</v>
      </c>
      <c r="F1792">
        <v>38329</v>
      </c>
      <c r="G1792">
        <v>38331.152628941061</v>
      </c>
      <c r="H1792">
        <f>ROUND(Database[[#This Row],[VIAGEM]]-Database[[#This Row],[ORDEM]],0)</f>
        <v>2</v>
      </c>
      <c r="I1792">
        <v>1</v>
      </c>
      <c r="J1792" t="s">
        <v>71</v>
      </c>
      <c r="K1792" t="s">
        <v>104</v>
      </c>
      <c r="L1792" t="s">
        <v>84</v>
      </c>
      <c r="M1792">
        <v>74000</v>
      </c>
    </row>
    <row r="1793" spans="1:13">
      <c r="A1793">
        <v>2004</v>
      </c>
      <c r="B1793" t="s">
        <v>146</v>
      </c>
      <c r="C1793" t="s">
        <v>61</v>
      </c>
      <c r="D1793" t="s">
        <v>48</v>
      </c>
      <c r="E1793" t="s">
        <v>60</v>
      </c>
      <c r="F1793">
        <v>38317</v>
      </c>
      <c r="G1793">
        <v>38318.412300730553</v>
      </c>
      <c r="H1793">
        <f>ROUND(Database[[#This Row],[VIAGEM]]-Database[[#This Row],[ORDEM]],0)</f>
        <v>1</v>
      </c>
      <c r="I1793">
        <v>1</v>
      </c>
      <c r="J1793" t="s">
        <v>80</v>
      </c>
      <c r="K1793" t="s">
        <v>88</v>
      </c>
      <c r="L1793" t="s">
        <v>138</v>
      </c>
      <c r="M1793">
        <v>20</v>
      </c>
    </row>
    <row r="1794" spans="1:13">
      <c r="A1794">
        <v>2004</v>
      </c>
      <c r="B1794" t="s">
        <v>149</v>
      </c>
      <c r="C1794" t="s">
        <v>61</v>
      </c>
      <c r="D1794" t="s">
        <v>48</v>
      </c>
      <c r="E1794" t="s">
        <v>58</v>
      </c>
      <c r="F1794">
        <v>38230</v>
      </c>
      <c r="G1794">
        <v>38238.131405027103</v>
      </c>
      <c r="H1794">
        <f>ROUND(Database[[#This Row],[VIAGEM]]-Database[[#This Row],[ORDEM]],0)</f>
        <v>8</v>
      </c>
      <c r="I1794">
        <v>1</v>
      </c>
      <c r="J1794" t="s">
        <v>73</v>
      </c>
      <c r="K1794" t="s">
        <v>106</v>
      </c>
      <c r="L1794" t="s">
        <v>83</v>
      </c>
      <c r="M1794">
        <v>100</v>
      </c>
    </row>
    <row r="1795" spans="1:13">
      <c r="A1795">
        <v>2004</v>
      </c>
      <c r="B1795" t="s">
        <v>154</v>
      </c>
      <c r="C1795" t="s">
        <v>58</v>
      </c>
      <c r="D1795" t="s">
        <v>105</v>
      </c>
      <c r="E1795" t="s">
        <v>60</v>
      </c>
      <c r="F1795">
        <v>38036</v>
      </c>
      <c r="G1795">
        <v>38041.400610768913</v>
      </c>
      <c r="H1795">
        <f>ROUND(Database[[#This Row],[VIAGEM]]-Database[[#This Row],[ORDEM]],0)</f>
        <v>5</v>
      </c>
      <c r="I1795">
        <v>1</v>
      </c>
      <c r="J1795" t="s">
        <v>78</v>
      </c>
      <c r="K1795" t="s">
        <v>100</v>
      </c>
      <c r="L1795" t="s">
        <v>81</v>
      </c>
      <c r="M1795">
        <v>2000</v>
      </c>
    </row>
    <row r="1796" spans="1:13">
      <c r="A1796">
        <v>2004</v>
      </c>
      <c r="B1796" t="s">
        <v>153</v>
      </c>
      <c r="C1796" t="s">
        <v>57</v>
      </c>
      <c r="D1796" t="s">
        <v>51</v>
      </c>
      <c r="E1796" t="s">
        <v>25</v>
      </c>
      <c r="F1796">
        <v>38173</v>
      </c>
      <c r="G1796">
        <v>38174.223760406385</v>
      </c>
      <c r="H1796">
        <f>ROUND(Database[[#This Row],[VIAGEM]]-Database[[#This Row],[ORDEM]],0)</f>
        <v>1</v>
      </c>
      <c r="I1796">
        <v>1</v>
      </c>
      <c r="J1796" t="s">
        <v>70</v>
      </c>
      <c r="K1796" t="s">
        <v>90</v>
      </c>
      <c r="L1796" t="s">
        <v>82</v>
      </c>
      <c r="M1796">
        <v>3000</v>
      </c>
    </row>
    <row r="1797" spans="1:13">
      <c r="A1797">
        <v>2004</v>
      </c>
      <c r="B1797" t="s">
        <v>146</v>
      </c>
      <c r="C1797" t="s">
        <v>62</v>
      </c>
      <c r="D1797" t="s">
        <v>47</v>
      </c>
      <c r="E1797" t="s">
        <v>63</v>
      </c>
      <c r="F1797">
        <v>38316</v>
      </c>
      <c r="G1797">
        <v>38318.828857564127</v>
      </c>
      <c r="H1797">
        <f>ROUND(Database[[#This Row],[VIAGEM]]-Database[[#This Row],[ORDEM]],0)</f>
        <v>3</v>
      </c>
      <c r="I1797">
        <v>0</v>
      </c>
      <c r="J1797" t="s">
        <v>72</v>
      </c>
      <c r="K1797" t="s">
        <v>109</v>
      </c>
      <c r="L1797" t="s">
        <v>85</v>
      </c>
      <c r="M1797">
        <v>30000</v>
      </c>
    </row>
    <row r="1798" spans="1:13">
      <c r="A1798">
        <v>2004</v>
      </c>
      <c r="B1798" t="s">
        <v>153</v>
      </c>
      <c r="C1798" t="s">
        <v>63</v>
      </c>
      <c r="D1798" t="s">
        <v>46</v>
      </c>
      <c r="E1798" t="s">
        <v>59</v>
      </c>
      <c r="F1798">
        <v>38174</v>
      </c>
      <c r="G1798">
        <v>38176.196259687982</v>
      </c>
      <c r="H1798">
        <f>ROUND(Database[[#This Row],[VIAGEM]]-Database[[#This Row],[ORDEM]],0)</f>
        <v>2</v>
      </c>
      <c r="I1798">
        <v>1</v>
      </c>
      <c r="J1798" t="s">
        <v>80</v>
      </c>
      <c r="K1798" t="s">
        <v>87</v>
      </c>
      <c r="L1798" t="s">
        <v>138</v>
      </c>
      <c r="M1798">
        <v>50</v>
      </c>
    </row>
    <row r="1799" spans="1:13">
      <c r="A1799">
        <v>2004</v>
      </c>
      <c r="B1799" t="s">
        <v>146</v>
      </c>
      <c r="C1799" t="s">
        <v>57</v>
      </c>
      <c r="D1799" t="s">
        <v>51</v>
      </c>
      <c r="E1799" t="s">
        <v>61</v>
      </c>
      <c r="F1799">
        <v>38318</v>
      </c>
      <c r="G1799">
        <v>38320.050333874184</v>
      </c>
      <c r="H1799">
        <f>ROUND(Database[[#This Row],[VIAGEM]]-Database[[#This Row],[ORDEM]],0)</f>
        <v>2</v>
      </c>
      <c r="I1799">
        <v>1</v>
      </c>
      <c r="J1799" t="s">
        <v>72</v>
      </c>
      <c r="K1799" t="s">
        <v>111</v>
      </c>
      <c r="L1799" t="s">
        <v>85</v>
      </c>
      <c r="M1799">
        <v>18000</v>
      </c>
    </row>
    <row r="1800" spans="1:13">
      <c r="A1800">
        <v>2004</v>
      </c>
      <c r="B1800" t="s">
        <v>149</v>
      </c>
      <c r="C1800" t="s">
        <v>59</v>
      </c>
      <c r="D1800" t="s">
        <v>50</v>
      </c>
      <c r="E1800" t="s">
        <v>57</v>
      </c>
      <c r="F1800">
        <v>38206</v>
      </c>
      <c r="G1800">
        <v>38206.839521493996</v>
      </c>
      <c r="H1800">
        <f>ROUND(Database[[#This Row],[VIAGEM]]-Database[[#This Row],[ORDEM]],0)</f>
        <v>1</v>
      </c>
      <c r="I1800">
        <v>1</v>
      </c>
      <c r="J1800" t="s">
        <v>72</v>
      </c>
      <c r="K1800" t="s">
        <v>111</v>
      </c>
      <c r="L1800" t="s">
        <v>85</v>
      </c>
      <c r="M1800">
        <v>18000</v>
      </c>
    </row>
    <row r="1801" spans="1:13">
      <c r="A1801">
        <v>2004</v>
      </c>
      <c r="B1801" t="s">
        <v>156</v>
      </c>
      <c r="C1801" t="s">
        <v>61</v>
      </c>
      <c r="D1801" t="s">
        <v>48</v>
      </c>
      <c r="E1801" t="s">
        <v>58</v>
      </c>
      <c r="F1801">
        <v>38101</v>
      </c>
      <c r="G1801">
        <v>38107.812255503144</v>
      </c>
      <c r="H1801">
        <f>ROUND(Database[[#This Row],[VIAGEM]]-Database[[#This Row],[ORDEM]],0)</f>
        <v>7</v>
      </c>
      <c r="I1801">
        <v>1</v>
      </c>
      <c r="J1801" t="s">
        <v>136</v>
      </c>
      <c r="K1801" t="s">
        <v>95</v>
      </c>
      <c r="L1801" t="s">
        <v>83</v>
      </c>
      <c r="M1801">
        <v>100</v>
      </c>
    </row>
    <row r="1802" spans="1:13">
      <c r="A1802">
        <v>2004</v>
      </c>
      <c r="B1802" t="s">
        <v>152</v>
      </c>
      <c r="C1802" t="s">
        <v>59</v>
      </c>
      <c r="D1802" t="s">
        <v>50</v>
      </c>
      <c r="E1802" t="s">
        <v>60</v>
      </c>
      <c r="F1802">
        <v>38271</v>
      </c>
      <c r="G1802">
        <v>38280.61095788666</v>
      </c>
      <c r="H1802">
        <f>ROUND(Database[[#This Row],[VIAGEM]]-Database[[#This Row],[ORDEM]],0)</f>
        <v>10</v>
      </c>
      <c r="I1802">
        <v>1</v>
      </c>
      <c r="J1802" t="s">
        <v>70</v>
      </c>
      <c r="K1802" t="s">
        <v>90</v>
      </c>
      <c r="L1802" t="s">
        <v>82</v>
      </c>
      <c r="M1802">
        <v>5000</v>
      </c>
    </row>
    <row r="1803" spans="1:13">
      <c r="A1803">
        <v>2004</v>
      </c>
      <c r="B1803" t="s">
        <v>149</v>
      </c>
      <c r="C1803" t="s">
        <v>56</v>
      </c>
      <c r="D1803" t="s">
        <v>52</v>
      </c>
      <c r="E1803" t="s">
        <v>63</v>
      </c>
      <c r="F1803">
        <v>38214</v>
      </c>
      <c r="G1803">
        <v>38217.960960574135</v>
      </c>
      <c r="H1803">
        <f>ROUND(Database[[#This Row],[VIAGEM]]-Database[[#This Row],[ORDEM]],0)</f>
        <v>4</v>
      </c>
      <c r="I1803">
        <v>0</v>
      </c>
      <c r="J1803" t="s">
        <v>74</v>
      </c>
      <c r="K1803" t="s">
        <v>97</v>
      </c>
      <c r="L1803" t="s">
        <v>83</v>
      </c>
      <c r="M1803">
        <v>400</v>
      </c>
    </row>
    <row r="1804" spans="1:13">
      <c r="A1804">
        <v>2004</v>
      </c>
      <c r="B1804" t="s">
        <v>145</v>
      </c>
      <c r="C1804" t="s">
        <v>58</v>
      </c>
      <c r="D1804" t="s">
        <v>105</v>
      </c>
      <c r="E1804" t="s">
        <v>57</v>
      </c>
      <c r="F1804">
        <v>38002</v>
      </c>
      <c r="G1804">
        <v>38011.941055736897</v>
      </c>
      <c r="H1804">
        <f>ROUND(Database[[#This Row],[VIAGEM]]-Database[[#This Row],[ORDEM]],0)</f>
        <v>10</v>
      </c>
      <c r="I1804">
        <v>1</v>
      </c>
      <c r="J1804" t="s">
        <v>80</v>
      </c>
      <c r="K1804" t="s">
        <v>89</v>
      </c>
      <c r="L1804" t="s">
        <v>81</v>
      </c>
      <c r="M1804">
        <v>1500</v>
      </c>
    </row>
    <row r="1805" spans="1:13">
      <c r="A1805">
        <v>2004</v>
      </c>
      <c r="B1805" t="s">
        <v>145</v>
      </c>
      <c r="C1805" t="s">
        <v>63</v>
      </c>
      <c r="D1805" t="s">
        <v>46</v>
      </c>
      <c r="E1805" t="s">
        <v>57</v>
      </c>
      <c r="F1805">
        <v>38006</v>
      </c>
      <c r="G1805">
        <v>38011.164339028757</v>
      </c>
      <c r="H1805">
        <f>ROUND(Database[[#This Row],[VIAGEM]]-Database[[#This Row],[ORDEM]],0)</f>
        <v>5</v>
      </c>
      <c r="I1805">
        <v>0</v>
      </c>
      <c r="J1805" t="s">
        <v>73</v>
      </c>
      <c r="K1805" t="s">
        <v>108</v>
      </c>
      <c r="L1805" t="s">
        <v>83</v>
      </c>
      <c r="M1805">
        <v>100</v>
      </c>
    </row>
    <row r="1806" spans="1:13">
      <c r="A1806">
        <v>2004</v>
      </c>
      <c r="B1806" t="s">
        <v>149</v>
      </c>
      <c r="C1806" t="s">
        <v>59</v>
      </c>
      <c r="D1806" t="s">
        <v>50</v>
      </c>
      <c r="E1806" t="s">
        <v>58</v>
      </c>
      <c r="F1806">
        <v>38216</v>
      </c>
      <c r="G1806">
        <v>38218.488161855712</v>
      </c>
      <c r="H1806">
        <f>ROUND(Database[[#This Row],[VIAGEM]]-Database[[#This Row],[ORDEM]],0)</f>
        <v>2</v>
      </c>
      <c r="I1806">
        <v>1</v>
      </c>
      <c r="J1806" t="s">
        <v>73</v>
      </c>
      <c r="K1806" t="s">
        <v>107</v>
      </c>
      <c r="L1806" t="s">
        <v>83</v>
      </c>
      <c r="M1806">
        <v>200</v>
      </c>
    </row>
    <row r="1807" spans="1:13">
      <c r="A1807">
        <v>2004</v>
      </c>
      <c r="B1807" t="s">
        <v>153</v>
      </c>
      <c r="C1807" t="s">
        <v>62</v>
      </c>
      <c r="D1807" t="s">
        <v>47</v>
      </c>
      <c r="E1807" t="s">
        <v>60</v>
      </c>
      <c r="F1807">
        <v>38178</v>
      </c>
      <c r="G1807">
        <v>38180.440935079685</v>
      </c>
      <c r="H1807">
        <f>ROUND(Database[[#This Row],[VIAGEM]]-Database[[#This Row],[ORDEM]],0)</f>
        <v>2</v>
      </c>
      <c r="I1807">
        <v>1</v>
      </c>
      <c r="J1807" t="s">
        <v>78</v>
      </c>
      <c r="K1807" t="s">
        <v>101</v>
      </c>
      <c r="L1807" t="s">
        <v>81</v>
      </c>
      <c r="M1807">
        <v>1500</v>
      </c>
    </row>
    <row r="1808" spans="1:13">
      <c r="A1808">
        <v>2004</v>
      </c>
      <c r="B1808" t="s">
        <v>155</v>
      </c>
      <c r="C1808" t="s">
        <v>62</v>
      </c>
      <c r="D1808" t="s">
        <v>47</v>
      </c>
      <c r="E1808" t="s">
        <v>63</v>
      </c>
      <c r="F1808">
        <v>38246</v>
      </c>
      <c r="G1808">
        <v>38251.142726939877</v>
      </c>
      <c r="H1808">
        <f>ROUND(Database[[#This Row],[VIAGEM]]-Database[[#This Row],[ORDEM]],0)</f>
        <v>5</v>
      </c>
      <c r="I1808">
        <v>1</v>
      </c>
      <c r="J1808" t="s">
        <v>74</v>
      </c>
      <c r="K1808" t="s">
        <v>97</v>
      </c>
      <c r="L1808" t="s">
        <v>83</v>
      </c>
      <c r="M1808">
        <v>500</v>
      </c>
    </row>
    <row r="1809" spans="1:13">
      <c r="A1809">
        <v>2004</v>
      </c>
      <c r="B1809" t="s">
        <v>154</v>
      </c>
      <c r="C1809" t="s">
        <v>60</v>
      </c>
      <c r="D1809" t="s">
        <v>49</v>
      </c>
      <c r="E1809" t="s">
        <v>63</v>
      </c>
      <c r="F1809">
        <v>38035</v>
      </c>
      <c r="G1809">
        <v>38042.92593833134</v>
      </c>
      <c r="H1809">
        <f>ROUND(Database[[#This Row],[VIAGEM]]-Database[[#This Row],[ORDEM]],0)</f>
        <v>8</v>
      </c>
      <c r="I1809">
        <v>1</v>
      </c>
      <c r="J1809" t="s">
        <v>74</v>
      </c>
      <c r="K1809" t="s">
        <v>96</v>
      </c>
      <c r="L1809" t="s">
        <v>83</v>
      </c>
      <c r="M1809">
        <v>100</v>
      </c>
    </row>
    <row r="1810" spans="1:13">
      <c r="A1810">
        <v>2004</v>
      </c>
      <c r="B1810" t="s">
        <v>147</v>
      </c>
      <c r="C1810" t="s">
        <v>58</v>
      </c>
      <c r="D1810" t="s">
        <v>105</v>
      </c>
      <c r="E1810" t="s">
        <v>62</v>
      </c>
      <c r="F1810">
        <v>38153</v>
      </c>
      <c r="G1810">
        <v>38162.087280748376</v>
      </c>
      <c r="H1810">
        <f>ROUND(Database[[#This Row],[VIAGEM]]-Database[[#This Row],[ORDEM]],0)</f>
        <v>9</v>
      </c>
      <c r="I1810">
        <v>1</v>
      </c>
      <c r="J1810" t="s">
        <v>74</v>
      </c>
      <c r="K1810" t="s">
        <v>96</v>
      </c>
      <c r="L1810" t="s">
        <v>83</v>
      </c>
      <c r="M1810">
        <v>300</v>
      </c>
    </row>
    <row r="1811" spans="1:13">
      <c r="A1811">
        <v>2004</v>
      </c>
      <c r="B1811" t="s">
        <v>145</v>
      </c>
      <c r="C1811" t="s">
        <v>59</v>
      </c>
      <c r="D1811" t="s">
        <v>50</v>
      </c>
      <c r="E1811" t="s">
        <v>61</v>
      </c>
      <c r="F1811">
        <v>38005</v>
      </c>
      <c r="G1811">
        <v>38007.781751011935</v>
      </c>
      <c r="H1811">
        <f>ROUND(Database[[#This Row],[VIAGEM]]-Database[[#This Row],[ORDEM]],0)</f>
        <v>3</v>
      </c>
      <c r="I1811">
        <v>1</v>
      </c>
      <c r="J1811" t="s">
        <v>76</v>
      </c>
      <c r="K1811" t="s">
        <v>113</v>
      </c>
      <c r="L1811" t="s">
        <v>139</v>
      </c>
      <c r="M1811">
        <v>1050000</v>
      </c>
    </row>
    <row r="1812" spans="1:13">
      <c r="A1812">
        <v>2004</v>
      </c>
      <c r="B1812" t="s">
        <v>153</v>
      </c>
      <c r="C1812" t="s">
        <v>61</v>
      </c>
      <c r="D1812" t="s">
        <v>48</v>
      </c>
      <c r="E1812" t="s">
        <v>63</v>
      </c>
      <c r="F1812">
        <v>38170</v>
      </c>
      <c r="G1812">
        <v>38177.389146345791</v>
      </c>
      <c r="H1812">
        <f>ROUND(Database[[#This Row],[VIAGEM]]-Database[[#This Row],[ORDEM]],0)</f>
        <v>7</v>
      </c>
      <c r="I1812">
        <v>0</v>
      </c>
      <c r="J1812" t="s">
        <v>73</v>
      </c>
      <c r="K1812" t="s">
        <v>107</v>
      </c>
      <c r="L1812" t="s">
        <v>83</v>
      </c>
      <c r="M1812">
        <v>200</v>
      </c>
    </row>
    <row r="1813" spans="1:13">
      <c r="A1813">
        <v>2004</v>
      </c>
      <c r="B1813" t="s">
        <v>145</v>
      </c>
      <c r="C1813" t="s">
        <v>62</v>
      </c>
      <c r="D1813" t="s">
        <v>47</v>
      </c>
      <c r="E1813" t="s">
        <v>56</v>
      </c>
      <c r="F1813">
        <v>38008</v>
      </c>
      <c r="G1813">
        <v>38016.289526294226</v>
      </c>
      <c r="H1813">
        <f>ROUND(Database[[#This Row],[VIAGEM]]-Database[[#This Row],[ORDEM]],0)</f>
        <v>8</v>
      </c>
      <c r="I1813">
        <v>0</v>
      </c>
      <c r="J1813" t="s">
        <v>136</v>
      </c>
      <c r="K1813" t="s">
        <v>93</v>
      </c>
      <c r="L1813" t="s">
        <v>83</v>
      </c>
      <c r="M1813">
        <v>500</v>
      </c>
    </row>
    <row r="1814" spans="1:13">
      <c r="A1814">
        <v>2004</v>
      </c>
      <c r="B1814" t="s">
        <v>147</v>
      </c>
      <c r="C1814" t="s">
        <v>62</v>
      </c>
      <c r="D1814" t="s">
        <v>47</v>
      </c>
      <c r="E1814" t="s">
        <v>58</v>
      </c>
      <c r="F1814">
        <v>38150</v>
      </c>
      <c r="G1814">
        <v>38155.894201903553</v>
      </c>
      <c r="H1814">
        <f>ROUND(Database[[#This Row],[VIAGEM]]-Database[[#This Row],[ORDEM]],0)</f>
        <v>6</v>
      </c>
      <c r="I1814">
        <v>1</v>
      </c>
      <c r="J1814" t="s">
        <v>71</v>
      </c>
      <c r="K1814" t="s">
        <v>102</v>
      </c>
      <c r="L1814" t="s">
        <v>84</v>
      </c>
      <c r="M1814">
        <v>96000</v>
      </c>
    </row>
    <row r="1815" spans="1:13">
      <c r="A1815">
        <v>2004</v>
      </c>
      <c r="B1815" t="s">
        <v>145</v>
      </c>
      <c r="C1815" t="s">
        <v>59</v>
      </c>
      <c r="D1815" t="s">
        <v>50</v>
      </c>
      <c r="E1815" t="s">
        <v>25</v>
      </c>
      <c r="F1815">
        <v>37991</v>
      </c>
      <c r="G1815">
        <v>37991.757965329627</v>
      </c>
      <c r="H1815">
        <f>ROUND(Database[[#This Row],[VIAGEM]]-Database[[#This Row],[ORDEM]],0)</f>
        <v>1</v>
      </c>
      <c r="I1815">
        <v>1</v>
      </c>
      <c r="J1815" t="s">
        <v>136</v>
      </c>
      <c r="K1815" t="s">
        <v>94</v>
      </c>
      <c r="L1815" t="s">
        <v>83</v>
      </c>
      <c r="M1815">
        <v>100</v>
      </c>
    </row>
    <row r="1816" spans="1:13">
      <c r="A1816">
        <v>2004</v>
      </c>
      <c r="B1816" t="s">
        <v>155</v>
      </c>
      <c r="C1816" t="s">
        <v>57</v>
      </c>
      <c r="D1816" t="s">
        <v>51</v>
      </c>
      <c r="E1816" t="s">
        <v>56</v>
      </c>
      <c r="F1816">
        <v>38254</v>
      </c>
      <c r="G1816">
        <v>38256.142547129552</v>
      </c>
      <c r="H1816">
        <f>ROUND(Database[[#This Row],[VIAGEM]]-Database[[#This Row],[ORDEM]],0)</f>
        <v>2</v>
      </c>
      <c r="I1816">
        <v>0</v>
      </c>
      <c r="J1816" t="s">
        <v>80</v>
      </c>
      <c r="K1816" t="s">
        <v>89</v>
      </c>
      <c r="L1816" t="s">
        <v>81</v>
      </c>
      <c r="M1816">
        <v>1000</v>
      </c>
    </row>
    <row r="1817" spans="1:13">
      <c r="A1817">
        <v>2004</v>
      </c>
      <c r="B1817" t="s">
        <v>145</v>
      </c>
      <c r="C1817" t="s">
        <v>57</v>
      </c>
      <c r="D1817" t="s">
        <v>51</v>
      </c>
      <c r="E1817" t="s">
        <v>59</v>
      </c>
      <c r="F1817">
        <v>37989</v>
      </c>
      <c r="G1817">
        <v>37998.709831645363</v>
      </c>
      <c r="H1817">
        <f>ROUND(Database[[#This Row],[VIAGEM]]-Database[[#This Row],[ORDEM]],0)</f>
        <v>10</v>
      </c>
      <c r="I1817">
        <v>0</v>
      </c>
      <c r="J1817" t="s">
        <v>136</v>
      </c>
      <c r="K1817" t="s">
        <v>93</v>
      </c>
      <c r="L1817" t="s">
        <v>83</v>
      </c>
      <c r="M1817">
        <v>400</v>
      </c>
    </row>
    <row r="1818" spans="1:13">
      <c r="A1818">
        <v>2004</v>
      </c>
      <c r="B1818" t="s">
        <v>152</v>
      </c>
      <c r="C1818" t="s">
        <v>57</v>
      </c>
      <c r="D1818" t="s">
        <v>51</v>
      </c>
      <c r="E1818" t="s">
        <v>61</v>
      </c>
      <c r="F1818">
        <v>38261</v>
      </c>
      <c r="G1818">
        <v>38268.568437772417</v>
      </c>
      <c r="H1818">
        <f>ROUND(Database[[#This Row],[VIAGEM]]-Database[[#This Row],[ORDEM]],0)</f>
        <v>8</v>
      </c>
      <c r="I1818">
        <v>1</v>
      </c>
      <c r="J1818" t="s">
        <v>74</v>
      </c>
      <c r="K1818" t="s">
        <v>96</v>
      </c>
      <c r="L1818" t="s">
        <v>83</v>
      </c>
      <c r="M1818">
        <v>500</v>
      </c>
    </row>
    <row r="1819" spans="1:13">
      <c r="A1819">
        <v>2004</v>
      </c>
      <c r="B1819" t="s">
        <v>152</v>
      </c>
      <c r="C1819" t="s">
        <v>60</v>
      </c>
      <c r="D1819" t="s">
        <v>49</v>
      </c>
      <c r="E1819" t="s">
        <v>58</v>
      </c>
      <c r="F1819">
        <v>38277</v>
      </c>
      <c r="G1819">
        <v>38281.382086331163</v>
      </c>
      <c r="H1819">
        <f>ROUND(Database[[#This Row],[VIAGEM]]-Database[[#This Row],[ORDEM]],0)</f>
        <v>4</v>
      </c>
      <c r="I1819">
        <v>1</v>
      </c>
      <c r="J1819" t="s">
        <v>78</v>
      </c>
      <c r="K1819" t="s">
        <v>101</v>
      </c>
      <c r="L1819" t="s">
        <v>81</v>
      </c>
      <c r="M1819">
        <v>1500</v>
      </c>
    </row>
    <row r="1820" spans="1:13">
      <c r="A1820">
        <v>2004</v>
      </c>
      <c r="B1820" t="s">
        <v>145</v>
      </c>
      <c r="C1820" t="s">
        <v>62</v>
      </c>
      <c r="D1820" t="s">
        <v>47</v>
      </c>
      <c r="E1820" t="s">
        <v>60</v>
      </c>
      <c r="F1820">
        <v>37991</v>
      </c>
      <c r="G1820">
        <v>37994.605908802398</v>
      </c>
      <c r="H1820">
        <f>ROUND(Database[[#This Row],[VIAGEM]]-Database[[#This Row],[ORDEM]],0)</f>
        <v>4</v>
      </c>
      <c r="I1820">
        <v>1</v>
      </c>
      <c r="J1820" t="s">
        <v>136</v>
      </c>
      <c r="K1820" t="s">
        <v>95</v>
      </c>
      <c r="L1820" t="s">
        <v>83</v>
      </c>
      <c r="M1820">
        <v>400</v>
      </c>
    </row>
    <row r="1821" spans="1:13">
      <c r="A1821">
        <v>2004</v>
      </c>
      <c r="B1821" t="s">
        <v>151</v>
      </c>
      <c r="C1821" t="s">
        <v>25</v>
      </c>
      <c r="D1821" t="s">
        <v>45</v>
      </c>
      <c r="E1821" t="s">
        <v>62</v>
      </c>
      <c r="F1821">
        <v>38053</v>
      </c>
      <c r="G1821">
        <v>38054.458851968127</v>
      </c>
      <c r="H1821">
        <f>ROUND(Database[[#This Row],[VIAGEM]]-Database[[#This Row],[ORDEM]],0)</f>
        <v>1</v>
      </c>
      <c r="I1821">
        <v>0</v>
      </c>
      <c r="J1821" t="s">
        <v>73</v>
      </c>
      <c r="K1821" t="s">
        <v>108</v>
      </c>
      <c r="L1821" t="s">
        <v>83</v>
      </c>
      <c r="M1821">
        <v>300</v>
      </c>
    </row>
    <row r="1822" spans="1:13">
      <c r="A1822">
        <v>2004</v>
      </c>
      <c r="B1822" t="s">
        <v>154</v>
      </c>
      <c r="C1822" t="s">
        <v>57</v>
      </c>
      <c r="D1822" t="s">
        <v>51</v>
      </c>
      <c r="E1822" t="s">
        <v>58</v>
      </c>
      <c r="F1822">
        <v>38031</v>
      </c>
      <c r="G1822">
        <v>38035.186225735037</v>
      </c>
      <c r="H1822">
        <f>ROUND(Database[[#This Row],[VIAGEM]]-Database[[#This Row],[ORDEM]],0)</f>
        <v>4</v>
      </c>
      <c r="I1822">
        <v>0</v>
      </c>
      <c r="J1822" t="s">
        <v>78</v>
      </c>
      <c r="K1822" t="s">
        <v>101</v>
      </c>
      <c r="L1822" t="s">
        <v>81</v>
      </c>
      <c r="M1822">
        <v>1500</v>
      </c>
    </row>
    <row r="1823" spans="1:13">
      <c r="A1823">
        <v>2004</v>
      </c>
      <c r="B1823" t="s">
        <v>147</v>
      </c>
      <c r="C1823" t="s">
        <v>56</v>
      </c>
      <c r="D1823" t="s">
        <v>52</v>
      </c>
      <c r="E1823" t="s">
        <v>61</v>
      </c>
      <c r="F1823">
        <v>38155</v>
      </c>
      <c r="G1823">
        <v>38160.443957233503</v>
      </c>
      <c r="H1823">
        <f>ROUND(Database[[#This Row],[VIAGEM]]-Database[[#This Row],[ORDEM]],0)</f>
        <v>5</v>
      </c>
      <c r="I1823">
        <v>0</v>
      </c>
      <c r="J1823" t="s">
        <v>72</v>
      </c>
      <c r="K1823" t="s">
        <v>109</v>
      </c>
      <c r="L1823" t="s">
        <v>85</v>
      </c>
      <c r="M1823">
        <v>36000</v>
      </c>
    </row>
    <row r="1824" spans="1:13">
      <c r="A1824">
        <v>2004</v>
      </c>
      <c r="B1824" t="s">
        <v>156</v>
      </c>
      <c r="C1824" t="s">
        <v>62</v>
      </c>
      <c r="D1824" t="s">
        <v>47</v>
      </c>
      <c r="E1824" t="s">
        <v>61</v>
      </c>
      <c r="F1824">
        <v>38098</v>
      </c>
      <c r="G1824">
        <v>38105.189293769334</v>
      </c>
      <c r="H1824">
        <f>ROUND(Database[[#This Row],[VIAGEM]]-Database[[#This Row],[ORDEM]],0)</f>
        <v>7</v>
      </c>
      <c r="I1824">
        <v>0</v>
      </c>
      <c r="J1824" t="s">
        <v>78</v>
      </c>
      <c r="K1824" t="s">
        <v>99</v>
      </c>
      <c r="L1824" t="s">
        <v>81</v>
      </c>
      <c r="M1824">
        <v>2000</v>
      </c>
    </row>
    <row r="1825" spans="1:13">
      <c r="A1825">
        <v>2004</v>
      </c>
      <c r="B1825" t="s">
        <v>148</v>
      </c>
      <c r="C1825" t="s">
        <v>25</v>
      </c>
      <c r="D1825" t="s">
        <v>45</v>
      </c>
      <c r="E1825" t="s">
        <v>61</v>
      </c>
      <c r="F1825">
        <v>38345</v>
      </c>
      <c r="G1825">
        <v>38352.344665651588</v>
      </c>
      <c r="H1825">
        <f>ROUND(Database[[#This Row],[VIAGEM]]-Database[[#This Row],[ORDEM]],0)</f>
        <v>7</v>
      </c>
      <c r="I1825">
        <v>0</v>
      </c>
      <c r="J1825" t="s">
        <v>78</v>
      </c>
      <c r="K1825" t="s">
        <v>99</v>
      </c>
      <c r="L1825" t="s">
        <v>81</v>
      </c>
      <c r="M1825">
        <v>2500</v>
      </c>
    </row>
    <row r="1826" spans="1:13">
      <c r="A1826">
        <v>2004</v>
      </c>
      <c r="B1826" t="s">
        <v>145</v>
      </c>
      <c r="C1826" t="s">
        <v>58</v>
      </c>
      <c r="D1826" t="s">
        <v>105</v>
      </c>
      <c r="E1826" t="s">
        <v>57</v>
      </c>
      <c r="F1826">
        <v>37988</v>
      </c>
      <c r="G1826">
        <v>37993.19808842356</v>
      </c>
      <c r="H1826">
        <f>ROUND(Database[[#This Row],[VIAGEM]]-Database[[#This Row],[ORDEM]],0)</f>
        <v>5</v>
      </c>
      <c r="I1826">
        <v>1</v>
      </c>
      <c r="J1826" t="s">
        <v>78</v>
      </c>
      <c r="K1826" t="s">
        <v>101</v>
      </c>
      <c r="L1826" t="s">
        <v>81</v>
      </c>
      <c r="M1826">
        <v>2000</v>
      </c>
    </row>
    <row r="1827" spans="1:13">
      <c r="A1827">
        <v>2004</v>
      </c>
      <c r="B1827" t="s">
        <v>152</v>
      </c>
      <c r="C1827" t="s">
        <v>60</v>
      </c>
      <c r="D1827" t="s">
        <v>49</v>
      </c>
      <c r="E1827" t="s">
        <v>25</v>
      </c>
      <c r="F1827">
        <v>38274</v>
      </c>
      <c r="G1827">
        <v>38283.968579667322</v>
      </c>
      <c r="H1827">
        <f>ROUND(Database[[#This Row],[VIAGEM]]-Database[[#This Row],[ORDEM]],0)</f>
        <v>10</v>
      </c>
      <c r="I1827">
        <v>0</v>
      </c>
      <c r="J1827" t="s">
        <v>76</v>
      </c>
      <c r="K1827" t="s">
        <v>113</v>
      </c>
      <c r="L1827" t="s">
        <v>139</v>
      </c>
      <c r="M1827">
        <v>320000</v>
      </c>
    </row>
    <row r="1828" spans="1:13">
      <c r="A1828">
        <v>2004</v>
      </c>
      <c r="B1828" t="s">
        <v>153</v>
      </c>
      <c r="C1828" t="s">
        <v>58</v>
      </c>
      <c r="D1828" t="s">
        <v>105</v>
      </c>
      <c r="E1828" t="s">
        <v>57</v>
      </c>
      <c r="F1828">
        <v>38192</v>
      </c>
      <c r="G1828">
        <v>38194.630289186753</v>
      </c>
      <c r="H1828">
        <f>ROUND(Database[[#This Row],[VIAGEM]]-Database[[#This Row],[ORDEM]],0)</f>
        <v>3</v>
      </c>
      <c r="I1828">
        <v>0</v>
      </c>
      <c r="J1828" t="s">
        <v>136</v>
      </c>
      <c r="K1828" t="s">
        <v>93</v>
      </c>
      <c r="L1828" t="s">
        <v>83</v>
      </c>
      <c r="M1828">
        <v>300</v>
      </c>
    </row>
    <row r="1829" spans="1:13">
      <c r="A1829">
        <v>2004</v>
      </c>
      <c r="B1829" t="s">
        <v>155</v>
      </c>
      <c r="C1829" t="s">
        <v>58</v>
      </c>
      <c r="D1829" t="s">
        <v>105</v>
      </c>
      <c r="E1829" t="s">
        <v>25</v>
      </c>
      <c r="F1829">
        <v>38233</v>
      </c>
      <c r="G1829">
        <v>38238.347582446258</v>
      </c>
      <c r="H1829">
        <f>ROUND(Database[[#This Row],[VIAGEM]]-Database[[#This Row],[ORDEM]],0)</f>
        <v>5</v>
      </c>
      <c r="I1829">
        <v>1</v>
      </c>
      <c r="J1829" t="s">
        <v>70</v>
      </c>
      <c r="K1829" t="s">
        <v>90</v>
      </c>
      <c r="L1829" t="s">
        <v>82</v>
      </c>
      <c r="M1829">
        <v>3000</v>
      </c>
    </row>
    <row r="1830" spans="1:13">
      <c r="A1830">
        <v>2004</v>
      </c>
      <c r="B1830" t="s">
        <v>146</v>
      </c>
      <c r="C1830" t="s">
        <v>57</v>
      </c>
      <c r="D1830" t="s">
        <v>51</v>
      </c>
      <c r="E1830" t="s">
        <v>61</v>
      </c>
      <c r="F1830">
        <v>38318</v>
      </c>
      <c r="G1830">
        <v>38324.043582105427</v>
      </c>
      <c r="H1830">
        <f>ROUND(Database[[#This Row],[VIAGEM]]-Database[[#This Row],[ORDEM]],0)</f>
        <v>6</v>
      </c>
      <c r="I1830">
        <v>0</v>
      </c>
      <c r="J1830" t="s">
        <v>74</v>
      </c>
      <c r="K1830" t="s">
        <v>97</v>
      </c>
      <c r="L1830" t="s">
        <v>83</v>
      </c>
      <c r="M1830">
        <v>500</v>
      </c>
    </row>
    <row r="1831" spans="1:13">
      <c r="A1831">
        <v>2004</v>
      </c>
      <c r="B1831" t="s">
        <v>149</v>
      </c>
      <c r="C1831" t="s">
        <v>57</v>
      </c>
      <c r="D1831" t="s">
        <v>51</v>
      </c>
      <c r="E1831" t="s">
        <v>62</v>
      </c>
      <c r="F1831">
        <v>38211</v>
      </c>
      <c r="G1831">
        <v>38214.593420972429</v>
      </c>
      <c r="H1831">
        <f>ROUND(Database[[#This Row],[VIAGEM]]-Database[[#This Row],[ORDEM]],0)</f>
        <v>4</v>
      </c>
      <c r="I1831">
        <v>0</v>
      </c>
      <c r="J1831" t="s">
        <v>80</v>
      </c>
      <c r="K1831" t="s">
        <v>89</v>
      </c>
      <c r="L1831" t="s">
        <v>81</v>
      </c>
      <c r="M1831">
        <v>1000</v>
      </c>
    </row>
    <row r="1832" spans="1:13">
      <c r="A1832">
        <v>2004</v>
      </c>
      <c r="B1832" t="s">
        <v>145</v>
      </c>
      <c r="C1832" t="s">
        <v>61</v>
      </c>
      <c r="D1832" t="s">
        <v>48</v>
      </c>
      <c r="E1832" t="s">
        <v>57</v>
      </c>
      <c r="F1832">
        <v>37994</v>
      </c>
      <c r="G1832">
        <v>38002.423789670618</v>
      </c>
      <c r="H1832">
        <f>ROUND(Database[[#This Row],[VIAGEM]]-Database[[#This Row],[ORDEM]],0)</f>
        <v>8</v>
      </c>
      <c r="I1832">
        <v>1</v>
      </c>
      <c r="J1832" t="s">
        <v>73</v>
      </c>
      <c r="K1832" t="s">
        <v>107</v>
      </c>
      <c r="L1832" t="s">
        <v>83</v>
      </c>
      <c r="M1832">
        <v>200</v>
      </c>
    </row>
    <row r="1833" spans="1:13">
      <c r="A1833">
        <v>2004</v>
      </c>
      <c r="B1833" t="s">
        <v>150</v>
      </c>
      <c r="C1833" t="s">
        <v>57</v>
      </c>
      <c r="D1833" t="s">
        <v>51</v>
      </c>
      <c r="E1833" t="s">
        <v>62</v>
      </c>
      <c r="F1833">
        <v>38120</v>
      </c>
      <c r="G1833">
        <v>38125.532984497993</v>
      </c>
      <c r="H1833">
        <f>ROUND(Database[[#This Row],[VIAGEM]]-Database[[#This Row],[ORDEM]],0)</f>
        <v>6</v>
      </c>
      <c r="I1833">
        <v>1</v>
      </c>
      <c r="J1833" t="s">
        <v>78</v>
      </c>
      <c r="K1833" t="s">
        <v>101</v>
      </c>
      <c r="L1833" t="s">
        <v>81</v>
      </c>
      <c r="M1833">
        <v>2000</v>
      </c>
    </row>
    <row r="1834" spans="1:13">
      <c r="A1834">
        <v>2004</v>
      </c>
      <c r="B1834" t="s">
        <v>156</v>
      </c>
      <c r="C1834" t="s">
        <v>25</v>
      </c>
      <c r="D1834" t="s">
        <v>45</v>
      </c>
      <c r="E1834" t="s">
        <v>63</v>
      </c>
      <c r="F1834">
        <v>38100</v>
      </c>
      <c r="G1834">
        <v>38106.465887938873</v>
      </c>
      <c r="H1834">
        <f>ROUND(Database[[#This Row],[VIAGEM]]-Database[[#This Row],[ORDEM]],0)</f>
        <v>6</v>
      </c>
      <c r="I1834">
        <v>0</v>
      </c>
      <c r="J1834" t="s">
        <v>80</v>
      </c>
      <c r="K1834" t="s">
        <v>88</v>
      </c>
      <c r="L1834" t="s">
        <v>138</v>
      </c>
      <c r="M1834">
        <v>10</v>
      </c>
    </row>
    <row r="1835" spans="1:13">
      <c r="A1835">
        <v>2004</v>
      </c>
      <c r="B1835" t="s">
        <v>153</v>
      </c>
      <c r="C1835" t="s">
        <v>62</v>
      </c>
      <c r="D1835" t="s">
        <v>47</v>
      </c>
      <c r="E1835" t="s">
        <v>61</v>
      </c>
      <c r="F1835">
        <v>38193</v>
      </c>
      <c r="G1835">
        <v>38202.954458001557</v>
      </c>
      <c r="H1835">
        <f>ROUND(Database[[#This Row],[VIAGEM]]-Database[[#This Row],[ORDEM]],0)</f>
        <v>10</v>
      </c>
      <c r="I1835">
        <v>0</v>
      </c>
      <c r="J1835" t="s">
        <v>72</v>
      </c>
      <c r="K1835" t="s">
        <v>111</v>
      </c>
      <c r="L1835" t="s">
        <v>85</v>
      </c>
      <c r="M1835">
        <v>22000</v>
      </c>
    </row>
    <row r="1836" spans="1:13">
      <c r="A1836">
        <v>2004</v>
      </c>
      <c r="B1836" t="s">
        <v>146</v>
      </c>
      <c r="C1836" t="s">
        <v>25</v>
      </c>
      <c r="D1836" t="s">
        <v>45</v>
      </c>
      <c r="E1836" t="s">
        <v>61</v>
      </c>
      <c r="F1836">
        <v>38308</v>
      </c>
      <c r="G1836">
        <v>38308.485399108227</v>
      </c>
      <c r="H1836">
        <f>ROUND(Database[[#This Row],[VIAGEM]]-Database[[#This Row],[ORDEM]],0)</f>
        <v>0</v>
      </c>
      <c r="I1836">
        <v>1</v>
      </c>
      <c r="J1836" t="s">
        <v>78</v>
      </c>
      <c r="K1836" t="s">
        <v>100</v>
      </c>
      <c r="L1836" t="s">
        <v>81</v>
      </c>
      <c r="M1836">
        <v>2000</v>
      </c>
    </row>
    <row r="1837" spans="1:13">
      <c r="A1837">
        <v>2004</v>
      </c>
      <c r="B1837" t="s">
        <v>148</v>
      </c>
      <c r="C1837" t="s">
        <v>59</v>
      </c>
      <c r="D1837" t="s">
        <v>50</v>
      </c>
      <c r="E1837" t="s">
        <v>57</v>
      </c>
      <c r="F1837">
        <v>38335</v>
      </c>
      <c r="G1837">
        <v>38344.841366908739</v>
      </c>
      <c r="H1837">
        <f>ROUND(Database[[#This Row],[VIAGEM]]-Database[[#This Row],[ORDEM]],0)</f>
        <v>10</v>
      </c>
      <c r="I1837">
        <v>1</v>
      </c>
      <c r="J1837" t="s">
        <v>72</v>
      </c>
      <c r="K1837" t="s">
        <v>109</v>
      </c>
      <c r="L1837" t="s">
        <v>85</v>
      </c>
      <c r="M1837">
        <v>23000</v>
      </c>
    </row>
    <row r="1838" spans="1:13">
      <c r="A1838">
        <v>2004</v>
      </c>
      <c r="B1838" t="s">
        <v>152</v>
      </c>
      <c r="C1838" t="s">
        <v>59</v>
      </c>
      <c r="D1838" t="s">
        <v>50</v>
      </c>
      <c r="E1838" t="s">
        <v>57</v>
      </c>
      <c r="F1838">
        <v>38262</v>
      </c>
      <c r="G1838">
        <v>38266.896377817233</v>
      </c>
      <c r="H1838">
        <f>ROUND(Database[[#This Row],[VIAGEM]]-Database[[#This Row],[ORDEM]],0)</f>
        <v>5</v>
      </c>
      <c r="I1838">
        <v>1</v>
      </c>
      <c r="J1838" t="s">
        <v>70</v>
      </c>
      <c r="K1838" t="s">
        <v>92</v>
      </c>
      <c r="L1838" t="s">
        <v>82</v>
      </c>
      <c r="M1838">
        <v>1000</v>
      </c>
    </row>
    <row r="1839" spans="1:13">
      <c r="A1839">
        <v>2004</v>
      </c>
      <c r="B1839" t="s">
        <v>156</v>
      </c>
      <c r="C1839" t="s">
        <v>61</v>
      </c>
      <c r="D1839" t="s">
        <v>48</v>
      </c>
      <c r="E1839" t="s">
        <v>58</v>
      </c>
      <c r="F1839">
        <v>38103</v>
      </c>
      <c r="G1839">
        <v>38104.807204339748</v>
      </c>
      <c r="H1839">
        <f>ROUND(Database[[#This Row],[VIAGEM]]-Database[[#This Row],[ORDEM]],0)</f>
        <v>2</v>
      </c>
      <c r="I1839">
        <v>0</v>
      </c>
      <c r="J1839" t="s">
        <v>73</v>
      </c>
      <c r="K1839" t="s">
        <v>108</v>
      </c>
      <c r="L1839" t="s">
        <v>83</v>
      </c>
      <c r="M1839">
        <v>200</v>
      </c>
    </row>
    <row r="1840" spans="1:13">
      <c r="A1840">
        <v>2004</v>
      </c>
      <c r="B1840" t="s">
        <v>151</v>
      </c>
      <c r="C1840" t="s">
        <v>62</v>
      </c>
      <c r="D1840" t="s">
        <v>47</v>
      </c>
      <c r="E1840" t="s">
        <v>63</v>
      </c>
      <c r="F1840">
        <v>38050</v>
      </c>
      <c r="G1840">
        <v>38055.216163963552</v>
      </c>
      <c r="H1840">
        <f>ROUND(Database[[#This Row],[VIAGEM]]-Database[[#This Row],[ORDEM]],0)</f>
        <v>5</v>
      </c>
      <c r="I1840">
        <v>1</v>
      </c>
      <c r="J1840" t="s">
        <v>136</v>
      </c>
      <c r="K1840" t="s">
        <v>93</v>
      </c>
      <c r="L1840" t="s">
        <v>83</v>
      </c>
      <c r="M1840">
        <v>400</v>
      </c>
    </row>
    <row r="1841" spans="1:13">
      <c r="A1841">
        <v>2004</v>
      </c>
      <c r="B1841" t="s">
        <v>150</v>
      </c>
      <c r="C1841" t="s">
        <v>62</v>
      </c>
      <c r="D1841" t="s">
        <v>47</v>
      </c>
      <c r="E1841" t="s">
        <v>61</v>
      </c>
      <c r="F1841">
        <v>38109</v>
      </c>
      <c r="G1841">
        <v>38112.957866176781</v>
      </c>
      <c r="H1841">
        <f>ROUND(Database[[#This Row],[VIAGEM]]-Database[[#This Row],[ORDEM]],0)</f>
        <v>4</v>
      </c>
      <c r="I1841">
        <v>1</v>
      </c>
      <c r="J1841" t="s">
        <v>70</v>
      </c>
      <c r="K1841" t="s">
        <v>92</v>
      </c>
      <c r="L1841" t="s">
        <v>82</v>
      </c>
      <c r="M1841">
        <v>3000</v>
      </c>
    </row>
    <row r="1842" spans="1:13">
      <c r="A1842">
        <v>2004</v>
      </c>
      <c r="B1842" t="s">
        <v>149</v>
      </c>
      <c r="C1842" t="s">
        <v>61</v>
      </c>
      <c r="D1842" t="s">
        <v>48</v>
      </c>
      <c r="E1842" t="s">
        <v>62</v>
      </c>
      <c r="F1842">
        <v>38220</v>
      </c>
      <c r="G1842">
        <v>38225.895376252287</v>
      </c>
      <c r="H1842">
        <f>ROUND(Database[[#This Row],[VIAGEM]]-Database[[#This Row],[ORDEM]],0)</f>
        <v>6</v>
      </c>
      <c r="I1842">
        <v>1</v>
      </c>
      <c r="J1842" t="s">
        <v>136</v>
      </c>
      <c r="K1842" t="s">
        <v>95</v>
      </c>
      <c r="L1842" t="s">
        <v>83</v>
      </c>
      <c r="M1842">
        <v>100</v>
      </c>
    </row>
    <row r="1843" spans="1:13">
      <c r="A1843">
        <v>2004</v>
      </c>
      <c r="B1843" t="s">
        <v>154</v>
      </c>
      <c r="C1843" t="s">
        <v>58</v>
      </c>
      <c r="D1843" t="s">
        <v>105</v>
      </c>
      <c r="E1843" t="s">
        <v>57</v>
      </c>
      <c r="F1843">
        <v>38044</v>
      </c>
      <c r="G1843">
        <v>38049.769212020423</v>
      </c>
      <c r="H1843">
        <f>ROUND(Database[[#This Row],[VIAGEM]]-Database[[#This Row],[ORDEM]],0)</f>
        <v>6</v>
      </c>
      <c r="I1843">
        <v>0</v>
      </c>
      <c r="J1843" t="s">
        <v>73</v>
      </c>
      <c r="K1843" t="s">
        <v>107</v>
      </c>
      <c r="L1843" t="s">
        <v>83</v>
      </c>
      <c r="M1843">
        <v>300</v>
      </c>
    </row>
    <row r="1844" spans="1:13">
      <c r="A1844">
        <v>2004</v>
      </c>
      <c r="B1844" t="s">
        <v>155</v>
      </c>
      <c r="C1844" t="s">
        <v>57</v>
      </c>
      <c r="D1844" t="s">
        <v>51</v>
      </c>
      <c r="E1844" t="s">
        <v>61</v>
      </c>
      <c r="F1844">
        <v>38248</v>
      </c>
      <c r="G1844">
        <v>38250.662304708407</v>
      </c>
      <c r="H1844">
        <f>ROUND(Database[[#This Row],[VIAGEM]]-Database[[#This Row],[ORDEM]],0)</f>
        <v>3</v>
      </c>
      <c r="I1844">
        <v>0</v>
      </c>
      <c r="J1844" t="s">
        <v>72</v>
      </c>
      <c r="K1844" t="s">
        <v>111</v>
      </c>
      <c r="L1844" t="s">
        <v>85</v>
      </c>
      <c r="M1844">
        <v>49000</v>
      </c>
    </row>
    <row r="1845" spans="1:13">
      <c r="A1845">
        <v>2004</v>
      </c>
      <c r="B1845" t="s">
        <v>145</v>
      </c>
      <c r="C1845" t="s">
        <v>60</v>
      </c>
      <c r="D1845" t="s">
        <v>49</v>
      </c>
      <c r="E1845" t="s">
        <v>57</v>
      </c>
      <c r="F1845">
        <v>37992</v>
      </c>
      <c r="G1845">
        <v>38001.097850011291</v>
      </c>
      <c r="H1845">
        <f>ROUND(Database[[#This Row],[VIAGEM]]-Database[[#This Row],[ORDEM]],0)</f>
        <v>9</v>
      </c>
      <c r="I1845">
        <v>0</v>
      </c>
      <c r="J1845" t="s">
        <v>71</v>
      </c>
      <c r="K1845" t="s">
        <v>103</v>
      </c>
      <c r="L1845" t="s">
        <v>84</v>
      </c>
      <c r="M1845">
        <v>87000</v>
      </c>
    </row>
    <row r="1846" spans="1:13">
      <c r="A1846">
        <v>2004</v>
      </c>
      <c r="B1846" t="s">
        <v>145</v>
      </c>
      <c r="C1846" t="s">
        <v>57</v>
      </c>
      <c r="D1846" t="s">
        <v>51</v>
      </c>
      <c r="E1846" t="s">
        <v>56</v>
      </c>
      <c r="F1846">
        <v>37997</v>
      </c>
      <c r="G1846">
        <v>38006.312943444173</v>
      </c>
      <c r="H1846">
        <f>ROUND(Database[[#This Row],[VIAGEM]]-Database[[#This Row],[ORDEM]],0)</f>
        <v>9</v>
      </c>
      <c r="I1846">
        <v>0</v>
      </c>
      <c r="J1846" t="s">
        <v>71</v>
      </c>
      <c r="K1846" t="s">
        <v>103</v>
      </c>
      <c r="L1846" t="s">
        <v>84</v>
      </c>
      <c r="M1846">
        <v>81000</v>
      </c>
    </row>
    <row r="1847" spans="1:13">
      <c r="A1847">
        <v>2004</v>
      </c>
      <c r="B1847" t="s">
        <v>145</v>
      </c>
      <c r="C1847" t="s">
        <v>62</v>
      </c>
      <c r="D1847" t="s">
        <v>47</v>
      </c>
      <c r="E1847" t="s">
        <v>57</v>
      </c>
      <c r="F1847">
        <v>38013</v>
      </c>
      <c r="G1847">
        <v>38020.568285526111</v>
      </c>
      <c r="H1847">
        <f>ROUND(Database[[#This Row],[VIAGEM]]-Database[[#This Row],[ORDEM]],0)</f>
        <v>8</v>
      </c>
      <c r="I1847">
        <v>1</v>
      </c>
      <c r="J1847" t="s">
        <v>80</v>
      </c>
      <c r="K1847" t="s">
        <v>87</v>
      </c>
      <c r="L1847" t="s">
        <v>138</v>
      </c>
      <c r="M1847">
        <v>20</v>
      </c>
    </row>
    <row r="1848" spans="1:13">
      <c r="A1848">
        <v>2004</v>
      </c>
      <c r="B1848" t="s">
        <v>145</v>
      </c>
      <c r="C1848" t="s">
        <v>57</v>
      </c>
      <c r="D1848" t="s">
        <v>51</v>
      </c>
      <c r="E1848" t="s">
        <v>58</v>
      </c>
      <c r="F1848">
        <v>37990</v>
      </c>
      <c r="G1848">
        <v>37997.192691896686</v>
      </c>
      <c r="H1848">
        <f>ROUND(Database[[#This Row],[VIAGEM]]-Database[[#This Row],[ORDEM]],0)</f>
        <v>7</v>
      </c>
      <c r="I1848">
        <v>1</v>
      </c>
      <c r="J1848" t="s">
        <v>78</v>
      </c>
      <c r="K1848" t="s">
        <v>99</v>
      </c>
      <c r="L1848" t="s">
        <v>81</v>
      </c>
      <c r="M1848">
        <v>2500</v>
      </c>
    </row>
    <row r="1849" spans="1:13">
      <c r="A1849">
        <v>2004</v>
      </c>
      <c r="B1849" t="s">
        <v>145</v>
      </c>
      <c r="C1849" t="s">
        <v>63</v>
      </c>
      <c r="D1849" t="s">
        <v>46</v>
      </c>
      <c r="E1849" t="s">
        <v>58</v>
      </c>
      <c r="F1849">
        <v>38012</v>
      </c>
      <c r="G1849">
        <v>38016.312192228128</v>
      </c>
      <c r="H1849">
        <f>ROUND(Database[[#This Row],[VIAGEM]]-Database[[#This Row],[ORDEM]],0)</f>
        <v>4</v>
      </c>
      <c r="I1849">
        <v>0</v>
      </c>
      <c r="J1849" t="s">
        <v>70</v>
      </c>
      <c r="K1849" t="s">
        <v>91</v>
      </c>
      <c r="L1849" t="s">
        <v>82</v>
      </c>
      <c r="M1849">
        <v>2000</v>
      </c>
    </row>
    <row r="1850" spans="1:13">
      <c r="A1850">
        <v>2004</v>
      </c>
      <c r="B1850" t="s">
        <v>153</v>
      </c>
      <c r="C1850" t="s">
        <v>61</v>
      </c>
      <c r="D1850" t="s">
        <v>48</v>
      </c>
      <c r="E1850" t="s">
        <v>60</v>
      </c>
      <c r="F1850">
        <v>38169</v>
      </c>
      <c r="G1850">
        <v>38172.297628796528</v>
      </c>
      <c r="H1850">
        <f>ROUND(Database[[#This Row],[VIAGEM]]-Database[[#This Row],[ORDEM]],0)</f>
        <v>3</v>
      </c>
      <c r="I1850">
        <v>0</v>
      </c>
      <c r="J1850" t="s">
        <v>136</v>
      </c>
      <c r="K1850" t="s">
        <v>93</v>
      </c>
      <c r="L1850" t="s">
        <v>83</v>
      </c>
      <c r="M1850">
        <v>200</v>
      </c>
    </row>
    <row r="1851" spans="1:13">
      <c r="A1851">
        <v>2004</v>
      </c>
      <c r="B1851" t="s">
        <v>148</v>
      </c>
      <c r="C1851" t="s">
        <v>63</v>
      </c>
      <c r="D1851" t="s">
        <v>46</v>
      </c>
      <c r="E1851" t="s">
        <v>60</v>
      </c>
      <c r="F1851">
        <v>38331</v>
      </c>
      <c r="G1851">
        <v>38340.538615668142</v>
      </c>
      <c r="H1851">
        <f>ROUND(Database[[#This Row],[VIAGEM]]-Database[[#This Row],[ORDEM]],0)</f>
        <v>10</v>
      </c>
      <c r="I1851">
        <v>0</v>
      </c>
      <c r="J1851" t="s">
        <v>74</v>
      </c>
      <c r="K1851" t="s">
        <v>96</v>
      </c>
      <c r="L1851" t="s">
        <v>83</v>
      </c>
      <c r="M1851">
        <v>500</v>
      </c>
    </row>
    <row r="1852" spans="1:13">
      <c r="A1852">
        <v>2004</v>
      </c>
      <c r="B1852" t="s">
        <v>151</v>
      </c>
      <c r="C1852" t="s">
        <v>58</v>
      </c>
      <c r="D1852" t="s">
        <v>105</v>
      </c>
      <c r="E1852" t="s">
        <v>63</v>
      </c>
      <c r="F1852">
        <v>38049</v>
      </c>
      <c r="G1852">
        <v>38050.209208712899</v>
      </c>
      <c r="H1852">
        <f>ROUND(Database[[#This Row],[VIAGEM]]-Database[[#This Row],[ORDEM]],0)</f>
        <v>1</v>
      </c>
      <c r="I1852">
        <v>1</v>
      </c>
      <c r="J1852" t="s">
        <v>136</v>
      </c>
      <c r="K1852" t="s">
        <v>94</v>
      </c>
      <c r="L1852" t="s">
        <v>83</v>
      </c>
      <c r="M1852">
        <v>100</v>
      </c>
    </row>
    <row r="1853" spans="1:13">
      <c r="A1853">
        <v>2004</v>
      </c>
      <c r="B1853" t="s">
        <v>150</v>
      </c>
      <c r="C1853" t="s">
        <v>62</v>
      </c>
      <c r="D1853" t="s">
        <v>47</v>
      </c>
      <c r="E1853" t="s">
        <v>58</v>
      </c>
      <c r="F1853">
        <v>38125</v>
      </c>
      <c r="G1853">
        <v>38134.809675595869</v>
      </c>
      <c r="H1853">
        <f>ROUND(Database[[#This Row],[VIAGEM]]-Database[[#This Row],[ORDEM]],0)</f>
        <v>10</v>
      </c>
      <c r="I1853">
        <v>0</v>
      </c>
      <c r="J1853" t="s">
        <v>73</v>
      </c>
      <c r="K1853" t="s">
        <v>107</v>
      </c>
      <c r="L1853" t="s">
        <v>83</v>
      </c>
      <c r="M1853">
        <v>300</v>
      </c>
    </row>
    <row r="1854" spans="1:13">
      <c r="A1854">
        <v>2004</v>
      </c>
      <c r="B1854" t="s">
        <v>146</v>
      </c>
      <c r="C1854" t="s">
        <v>59</v>
      </c>
      <c r="D1854" t="s">
        <v>50</v>
      </c>
      <c r="E1854" t="s">
        <v>61</v>
      </c>
      <c r="F1854">
        <v>38318</v>
      </c>
      <c r="G1854">
        <v>38318.383675795725</v>
      </c>
      <c r="H1854">
        <f>ROUND(Database[[#This Row],[VIAGEM]]-Database[[#This Row],[ORDEM]],0)</f>
        <v>0</v>
      </c>
      <c r="I1854">
        <v>0</v>
      </c>
      <c r="J1854" t="s">
        <v>71</v>
      </c>
      <c r="K1854" t="s">
        <v>104</v>
      </c>
      <c r="L1854" t="s">
        <v>84</v>
      </c>
      <c r="M1854">
        <v>55000</v>
      </c>
    </row>
    <row r="1855" spans="1:13">
      <c r="A1855">
        <v>2004</v>
      </c>
      <c r="B1855" t="s">
        <v>146</v>
      </c>
      <c r="C1855" t="s">
        <v>25</v>
      </c>
      <c r="D1855" t="s">
        <v>45</v>
      </c>
      <c r="E1855" t="s">
        <v>62</v>
      </c>
      <c r="F1855">
        <v>38300</v>
      </c>
      <c r="G1855">
        <v>38307.908646707452</v>
      </c>
      <c r="H1855">
        <f>ROUND(Database[[#This Row],[VIAGEM]]-Database[[#This Row],[ORDEM]],0)</f>
        <v>8</v>
      </c>
      <c r="I1855">
        <v>0</v>
      </c>
      <c r="J1855" t="s">
        <v>70</v>
      </c>
      <c r="K1855" t="s">
        <v>92</v>
      </c>
      <c r="L1855" t="s">
        <v>82</v>
      </c>
      <c r="M1855">
        <v>5000</v>
      </c>
    </row>
    <row r="1856" spans="1:13">
      <c r="A1856">
        <v>2004</v>
      </c>
      <c r="B1856" t="s">
        <v>153</v>
      </c>
      <c r="C1856" t="s">
        <v>60</v>
      </c>
      <c r="D1856" t="s">
        <v>49</v>
      </c>
      <c r="E1856" t="s">
        <v>59</v>
      </c>
      <c r="F1856">
        <v>38179</v>
      </c>
      <c r="G1856">
        <v>38180.305016893952</v>
      </c>
      <c r="H1856">
        <f>ROUND(Database[[#This Row],[VIAGEM]]-Database[[#This Row],[ORDEM]],0)</f>
        <v>1</v>
      </c>
      <c r="I1856">
        <v>1</v>
      </c>
      <c r="J1856" t="s">
        <v>136</v>
      </c>
      <c r="K1856" t="s">
        <v>94</v>
      </c>
      <c r="L1856" t="s">
        <v>83</v>
      </c>
      <c r="M1856">
        <v>400</v>
      </c>
    </row>
    <row r="1857" spans="1:13">
      <c r="A1857">
        <v>2004</v>
      </c>
      <c r="B1857" t="s">
        <v>153</v>
      </c>
      <c r="C1857" t="s">
        <v>63</v>
      </c>
      <c r="D1857" t="s">
        <v>46</v>
      </c>
      <c r="E1857" t="s">
        <v>60</v>
      </c>
      <c r="F1857">
        <v>38191</v>
      </c>
      <c r="G1857">
        <v>38200.744337348406</v>
      </c>
      <c r="H1857">
        <f>ROUND(Database[[#This Row],[VIAGEM]]-Database[[#This Row],[ORDEM]],0)</f>
        <v>10</v>
      </c>
      <c r="I1857">
        <v>0</v>
      </c>
      <c r="J1857" t="s">
        <v>71</v>
      </c>
      <c r="K1857" t="s">
        <v>104</v>
      </c>
      <c r="L1857" t="s">
        <v>84</v>
      </c>
      <c r="M1857">
        <v>84000</v>
      </c>
    </row>
    <row r="1858" spans="1:13">
      <c r="A1858">
        <v>2004</v>
      </c>
      <c r="B1858" t="s">
        <v>153</v>
      </c>
      <c r="C1858" t="s">
        <v>60</v>
      </c>
      <c r="D1858" t="s">
        <v>49</v>
      </c>
      <c r="E1858" t="s">
        <v>62</v>
      </c>
      <c r="F1858">
        <v>38182</v>
      </c>
      <c r="G1858">
        <v>38187.439092165332</v>
      </c>
      <c r="H1858">
        <f>ROUND(Database[[#This Row],[VIAGEM]]-Database[[#This Row],[ORDEM]],0)</f>
        <v>5</v>
      </c>
      <c r="I1858">
        <v>1</v>
      </c>
      <c r="J1858" t="s">
        <v>74</v>
      </c>
      <c r="K1858" t="s">
        <v>96</v>
      </c>
      <c r="L1858" t="s">
        <v>83</v>
      </c>
      <c r="M1858">
        <v>500</v>
      </c>
    </row>
    <row r="1859" spans="1:13">
      <c r="A1859">
        <v>2004</v>
      </c>
      <c r="B1859" t="s">
        <v>146</v>
      </c>
      <c r="C1859" t="s">
        <v>62</v>
      </c>
      <c r="D1859" t="s">
        <v>47</v>
      </c>
      <c r="E1859" t="s">
        <v>63</v>
      </c>
      <c r="F1859">
        <v>38314</v>
      </c>
      <c r="G1859">
        <v>38321.684613887977</v>
      </c>
      <c r="H1859">
        <f>ROUND(Database[[#This Row],[VIAGEM]]-Database[[#This Row],[ORDEM]],0)</f>
        <v>8</v>
      </c>
      <c r="I1859">
        <v>1</v>
      </c>
      <c r="J1859" t="s">
        <v>80</v>
      </c>
      <c r="K1859" t="s">
        <v>89</v>
      </c>
      <c r="L1859" t="s">
        <v>81</v>
      </c>
      <c r="M1859">
        <v>1500</v>
      </c>
    </row>
    <row r="1860" spans="1:13">
      <c r="A1860">
        <v>2004</v>
      </c>
      <c r="B1860" t="s">
        <v>146</v>
      </c>
      <c r="C1860" t="s">
        <v>63</v>
      </c>
      <c r="D1860" t="s">
        <v>46</v>
      </c>
      <c r="E1860" t="s">
        <v>60</v>
      </c>
      <c r="F1860">
        <v>38308</v>
      </c>
      <c r="G1860">
        <v>38315.119110403604</v>
      </c>
      <c r="H1860">
        <f>ROUND(Database[[#This Row],[VIAGEM]]-Database[[#This Row],[ORDEM]],0)</f>
        <v>7</v>
      </c>
      <c r="I1860">
        <v>1</v>
      </c>
      <c r="J1860" t="s">
        <v>136</v>
      </c>
      <c r="K1860" t="s">
        <v>95</v>
      </c>
      <c r="L1860" t="s">
        <v>83</v>
      </c>
      <c r="M1860">
        <v>200</v>
      </c>
    </row>
    <row r="1861" spans="1:13">
      <c r="A1861">
        <v>2004</v>
      </c>
      <c r="B1861" t="s">
        <v>152</v>
      </c>
      <c r="C1861" t="s">
        <v>59</v>
      </c>
      <c r="D1861" t="s">
        <v>50</v>
      </c>
      <c r="E1861" t="s">
        <v>61</v>
      </c>
      <c r="F1861">
        <v>38267</v>
      </c>
      <c r="G1861">
        <v>38269.866010212725</v>
      </c>
      <c r="H1861">
        <f>ROUND(Database[[#This Row],[VIAGEM]]-Database[[#This Row],[ORDEM]],0)</f>
        <v>3</v>
      </c>
      <c r="I1861">
        <v>0</v>
      </c>
      <c r="J1861" t="s">
        <v>70</v>
      </c>
      <c r="K1861" t="s">
        <v>92</v>
      </c>
      <c r="L1861" t="s">
        <v>82</v>
      </c>
      <c r="M1861">
        <v>4000</v>
      </c>
    </row>
    <row r="1862" spans="1:13">
      <c r="A1862">
        <v>2004</v>
      </c>
      <c r="B1862" t="s">
        <v>151</v>
      </c>
      <c r="C1862" t="s">
        <v>60</v>
      </c>
      <c r="D1862" t="s">
        <v>49</v>
      </c>
      <c r="E1862" t="s">
        <v>63</v>
      </c>
      <c r="F1862">
        <v>38064</v>
      </c>
      <c r="G1862">
        <v>38070.638326546388</v>
      </c>
      <c r="H1862">
        <f>ROUND(Database[[#This Row],[VIAGEM]]-Database[[#This Row],[ORDEM]],0)</f>
        <v>7</v>
      </c>
      <c r="I1862">
        <v>0</v>
      </c>
      <c r="J1862" t="s">
        <v>71</v>
      </c>
      <c r="K1862" t="s">
        <v>102</v>
      </c>
      <c r="L1862" t="s">
        <v>84</v>
      </c>
      <c r="M1862">
        <v>78000</v>
      </c>
    </row>
    <row r="1863" spans="1:13">
      <c r="A1863">
        <v>2004</v>
      </c>
      <c r="B1863" t="s">
        <v>145</v>
      </c>
      <c r="C1863" t="s">
        <v>62</v>
      </c>
      <c r="D1863" t="s">
        <v>47</v>
      </c>
      <c r="E1863" t="s">
        <v>57</v>
      </c>
      <c r="F1863">
        <v>38011</v>
      </c>
      <c r="G1863">
        <v>38016.812154740452</v>
      </c>
      <c r="H1863">
        <f>ROUND(Database[[#This Row],[VIAGEM]]-Database[[#This Row],[ORDEM]],0)</f>
        <v>6</v>
      </c>
      <c r="I1863">
        <v>1</v>
      </c>
      <c r="J1863" t="s">
        <v>71</v>
      </c>
      <c r="K1863" t="s">
        <v>103</v>
      </c>
      <c r="L1863" t="s">
        <v>84</v>
      </c>
      <c r="M1863">
        <v>74000</v>
      </c>
    </row>
    <row r="1864" spans="1:13">
      <c r="A1864">
        <v>2004</v>
      </c>
      <c r="B1864" t="s">
        <v>152</v>
      </c>
      <c r="C1864" t="s">
        <v>57</v>
      </c>
      <c r="D1864" t="s">
        <v>51</v>
      </c>
      <c r="E1864" t="s">
        <v>58</v>
      </c>
      <c r="F1864">
        <v>38265</v>
      </c>
      <c r="G1864">
        <v>38266.834349568562</v>
      </c>
      <c r="H1864">
        <f>ROUND(Database[[#This Row],[VIAGEM]]-Database[[#This Row],[ORDEM]],0)</f>
        <v>2</v>
      </c>
      <c r="I1864">
        <v>0</v>
      </c>
      <c r="J1864" t="s">
        <v>72</v>
      </c>
      <c r="K1864" t="s">
        <v>111</v>
      </c>
      <c r="L1864" t="s">
        <v>85</v>
      </c>
      <c r="M1864">
        <v>50000</v>
      </c>
    </row>
    <row r="1865" spans="1:13">
      <c r="A1865">
        <v>2004</v>
      </c>
      <c r="B1865" t="s">
        <v>147</v>
      </c>
      <c r="C1865" t="s">
        <v>59</v>
      </c>
      <c r="D1865" t="s">
        <v>50</v>
      </c>
      <c r="E1865" t="s">
        <v>63</v>
      </c>
      <c r="F1865">
        <v>38147</v>
      </c>
      <c r="G1865">
        <v>38148.832888015975</v>
      </c>
      <c r="H1865">
        <f>ROUND(Database[[#This Row],[VIAGEM]]-Database[[#This Row],[ORDEM]],0)</f>
        <v>2</v>
      </c>
      <c r="I1865">
        <v>0</v>
      </c>
      <c r="J1865" t="s">
        <v>71</v>
      </c>
      <c r="K1865" t="s">
        <v>104</v>
      </c>
      <c r="L1865" t="s">
        <v>84</v>
      </c>
      <c r="M1865">
        <v>65000</v>
      </c>
    </row>
    <row r="1866" spans="1:13">
      <c r="A1866">
        <v>2004</v>
      </c>
      <c r="B1866" t="s">
        <v>156</v>
      </c>
      <c r="C1866" t="s">
        <v>63</v>
      </c>
      <c r="D1866" t="s">
        <v>46</v>
      </c>
      <c r="E1866" t="s">
        <v>61</v>
      </c>
      <c r="F1866">
        <v>38104</v>
      </c>
      <c r="G1866">
        <v>38110.661035899255</v>
      </c>
      <c r="H1866">
        <f>ROUND(Database[[#This Row],[VIAGEM]]-Database[[#This Row],[ORDEM]],0)</f>
        <v>7</v>
      </c>
      <c r="I1866">
        <v>1</v>
      </c>
      <c r="J1866" t="s">
        <v>74</v>
      </c>
      <c r="K1866" t="s">
        <v>98</v>
      </c>
      <c r="L1866" t="s">
        <v>83</v>
      </c>
      <c r="M1866">
        <v>200</v>
      </c>
    </row>
    <row r="1867" spans="1:13">
      <c r="A1867">
        <v>2004</v>
      </c>
      <c r="B1867" t="s">
        <v>154</v>
      </c>
      <c r="C1867" t="s">
        <v>58</v>
      </c>
      <c r="D1867" t="s">
        <v>105</v>
      </c>
      <c r="E1867" t="s">
        <v>60</v>
      </c>
      <c r="F1867">
        <v>38028</v>
      </c>
      <c r="G1867">
        <v>38028.427408886593</v>
      </c>
      <c r="H1867">
        <f>ROUND(Database[[#This Row],[VIAGEM]]-Database[[#This Row],[ORDEM]],0)</f>
        <v>0</v>
      </c>
      <c r="I1867">
        <v>1</v>
      </c>
      <c r="J1867" t="s">
        <v>136</v>
      </c>
      <c r="K1867" t="s">
        <v>94</v>
      </c>
      <c r="L1867" t="s">
        <v>83</v>
      </c>
      <c r="M1867">
        <v>200</v>
      </c>
    </row>
    <row r="1868" spans="1:13">
      <c r="A1868">
        <v>2004</v>
      </c>
      <c r="B1868" t="s">
        <v>154</v>
      </c>
      <c r="C1868" t="s">
        <v>25</v>
      </c>
      <c r="D1868" t="s">
        <v>45</v>
      </c>
      <c r="E1868" t="s">
        <v>58</v>
      </c>
      <c r="F1868">
        <v>38023</v>
      </c>
      <c r="G1868">
        <v>38028.577676992005</v>
      </c>
      <c r="H1868">
        <f>ROUND(Database[[#This Row],[VIAGEM]]-Database[[#This Row],[ORDEM]],0)</f>
        <v>6</v>
      </c>
      <c r="I1868">
        <v>0</v>
      </c>
      <c r="J1868" t="s">
        <v>74</v>
      </c>
      <c r="K1868" t="s">
        <v>98</v>
      </c>
      <c r="L1868" t="s">
        <v>83</v>
      </c>
      <c r="M1868">
        <v>100</v>
      </c>
    </row>
    <row r="1869" spans="1:13">
      <c r="A1869">
        <v>2004</v>
      </c>
      <c r="B1869" t="s">
        <v>147</v>
      </c>
      <c r="C1869" t="s">
        <v>59</v>
      </c>
      <c r="D1869" t="s">
        <v>50</v>
      </c>
      <c r="E1869" t="s">
        <v>63</v>
      </c>
      <c r="F1869">
        <v>38158</v>
      </c>
      <c r="G1869">
        <v>38159.986876074494</v>
      </c>
      <c r="H1869">
        <f>ROUND(Database[[#This Row],[VIAGEM]]-Database[[#This Row],[ORDEM]],0)</f>
        <v>2</v>
      </c>
      <c r="I1869">
        <v>0</v>
      </c>
      <c r="J1869" t="s">
        <v>72</v>
      </c>
      <c r="K1869" t="s">
        <v>109</v>
      </c>
      <c r="L1869" t="s">
        <v>85</v>
      </c>
      <c r="M1869">
        <v>25000</v>
      </c>
    </row>
    <row r="1870" spans="1:13">
      <c r="A1870">
        <v>2004</v>
      </c>
      <c r="B1870" t="s">
        <v>156</v>
      </c>
      <c r="C1870" t="s">
        <v>60</v>
      </c>
      <c r="D1870" t="s">
        <v>49</v>
      </c>
      <c r="E1870" t="s">
        <v>58</v>
      </c>
      <c r="F1870">
        <v>38103</v>
      </c>
      <c r="G1870">
        <v>38111.483572445839</v>
      </c>
      <c r="H1870">
        <f>ROUND(Database[[#This Row],[VIAGEM]]-Database[[#This Row],[ORDEM]],0)</f>
        <v>8</v>
      </c>
      <c r="I1870">
        <v>0</v>
      </c>
      <c r="J1870" t="s">
        <v>71</v>
      </c>
      <c r="K1870" t="s">
        <v>102</v>
      </c>
      <c r="L1870" t="s">
        <v>84</v>
      </c>
      <c r="M1870">
        <v>62000</v>
      </c>
    </row>
    <row r="1871" spans="1:13">
      <c r="A1871">
        <v>2004</v>
      </c>
      <c r="B1871" t="s">
        <v>147</v>
      </c>
      <c r="C1871" t="s">
        <v>58</v>
      </c>
      <c r="D1871" t="s">
        <v>105</v>
      </c>
      <c r="E1871" t="s">
        <v>62</v>
      </c>
      <c r="F1871">
        <v>38147</v>
      </c>
      <c r="G1871">
        <v>38155.551241294037</v>
      </c>
      <c r="H1871">
        <f>ROUND(Database[[#This Row],[VIAGEM]]-Database[[#This Row],[ORDEM]],0)</f>
        <v>9</v>
      </c>
      <c r="I1871">
        <v>0</v>
      </c>
      <c r="J1871" t="s">
        <v>74</v>
      </c>
      <c r="K1871" t="s">
        <v>96</v>
      </c>
      <c r="L1871" t="s">
        <v>83</v>
      </c>
      <c r="M1871">
        <v>300</v>
      </c>
    </row>
    <row r="1872" spans="1:13">
      <c r="A1872">
        <v>2004</v>
      </c>
      <c r="B1872" t="s">
        <v>155</v>
      </c>
      <c r="C1872" t="s">
        <v>60</v>
      </c>
      <c r="D1872" t="s">
        <v>49</v>
      </c>
      <c r="E1872" t="s">
        <v>57</v>
      </c>
      <c r="F1872">
        <v>38239</v>
      </c>
      <c r="G1872">
        <v>38240.614008966841</v>
      </c>
      <c r="H1872">
        <f>ROUND(Database[[#This Row],[VIAGEM]]-Database[[#This Row],[ORDEM]],0)</f>
        <v>2</v>
      </c>
      <c r="I1872">
        <v>0</v>
      </c>
      <c r="J1872" t="s">
        <v>80</v>
      </c>
      <c r="K1872" t="s">
        <v>88</v>
      </c>
      <c r="L1872" t="s">
        <v>138</v>
      </c>
      <c r="M1872">
        <v>20</v>
      </c>
    </row>
    <row r="1873" spans="1:13">
      <c r="A1873">
        <v>2004</v>
      </c>
      <c r="B1873" t="s">
        <v>151</v>
      </c>
      <c r="C1873" t="s">
        <v>25</v>
      </c>
      <c r="D1873" t="s">
        <v>45</v>
      </c>
      <c r="E1873" t="s">
        <v>63</v>
      </c>
      <c r="F1873">
        <v>38048</v>
      </c>
      <c r="G1873">
        <v>38057.11972320381</v>
      </c>
      <c r="H1873">
        <f>ROUND(Database[[#This Row],[VIAGEM]]-Database[[#This Row],[ORDEM]],0)</f>
        <v>9</v>
      </c>
      <c r="I1873">
        <v>1</v>
      </c>
      <c r="J1873" t="s">
        <v>76</v>
      </c>
      <c r="K1873" t="s">
        <v>113</v>
      </c>
      <c r="L1873" t="s">
        <v>139</v>
      </c>
      <c r="M1873">
        <v>1720000</v>
      </c>
    </row>
    <row r="1874" spans="1:13">
      <c r="A1874">
        <v>2004</v>
      </c>
      <c r="B1874" t="s">
        <v>150</v>
      </c>
      <c r="C1874" t="s">
        <v>25</v>
      </c>
      <c r="D1874" t="s">
        <v>45</v>
      </c>
      <c r="E1874" t="s">
        <v>62</v>
      </c>
      <c r="F1874">
        <v>38130</v>
      </c>
      <c r="G1874">
        <v>38135.487276653919</v>
      </c>
      <c r="H1874">
        <f>ROUND(Database[[#This Row],[VIAGEM]]-Database[[#This Row],[ORDEM]],0)</f>
        <v>5</v>
      </c>
      <c r="I1874">
        <v>0</v>
      </c>
      <c r="J1874" t="s">
        <v>136</v>
      </c>
      <c r="K1874" t="s">
        <v>95</v>
      </c>
      <c r="L1874" t="s">
        <v>83</v>
      </c>
      <c r="M1874">
        <v>100</v>
      </c>
    </row>
    <row r="1875" spans="1:13">
      <c r="A1875">
        <v>2004</v>
      </c>
      <c r="B1875" t="s">
        <v>147</v>
      </c>
      <c r="C1875" t="s">
        <v>60</v>
      </c>
      <c r="D1875" t="s">
        <v>49</v>
      </c>
      <c r="E1875" t="s">
        <v>58</v>
      </c>
      <c r="F1875">
        <v>38143</v>
      </c>
      <c r="G1875">
        <v>38148.740989588587</v>
      </c>
      <c r="H1875">
        <f>ROUND(Database[[#This Row],[VIAGEM]]-Database[[#This Row],[ORDEM]],0)</f>
        <v>6</v>
      </c>
      <c r="I1875">
        <v>1</v>
      </c>
      <c r="J1875" t="s">
        <v>80</v>
      </c>
      <c r="K1875" t="s">
        <v>87</v>
      </c>
      <c r="L1875" t="s">
        <v>138</v>
      </c>
      <c r="M1875">
        <v>30</v>
      </c>
    </row>
    <row r="1876" spans="1:13">
      <c r="A1876">
        <v>2004</v>
      </c>
      <c r="B1876" t="s">
        <v>153</v>
      </c>
      <c r="C1876" t="s">
        <v>25</v>
      </c>
      <c r="D1876" t="s">
        <v>45</v>
      </c>
      <c r="E1876" t="s">
        <v>60</v>
      </c>
      <c r="F1876">
        <v>38176</v>
      </c>
      <c r="G1876">
        <v>38185.044249047329</v>
      </c>
      <c r="H1876">
        <f>ROUND(Database[[#This Row],[VIAGEM]]-Database[[#This Row],[ORDEM]],0)</f>
        <v>9</v>
      </c>
      <c r="I1876">
        <v>1</v>
      </c>
      <c r="J1876" t="s">
        <v>73</v>
      </c>
      <c r="K1876" t="s">
        <v>108</v>
      </c>
      <c r="L1876" t="s">
        <v>83</v>
      </c>
      <c r="M1876">
        <v>500</v>
      </c>
    </row>
    <row r="1877" spans="1:13">
      <c r="A1877">
        <v>2004</v>
      </c>
      <c r="B1877" t="s">
        <v>148</v>
      </c>
      <c r="C1877" t="s">
        <v>60</v>
      </c>
      <c r="D1877" t="s">
        <v>49</v>
      </c>
      <c r="E1877" t="s">
        <v>57</v>
      </c>
      <c r="F1877">
        <v>38345</v>
      </c>
      <c r="G1877">
        <v>38350.435620395881</v>
      </c>
      <c r="H1877">
        <f>ROUND(Database[[#This Row],[VIAGEM]]-Database[[#This Row],[ORDEM]],0)</f>
        <v>5</v>
      </c>
      <c r="I1877">
        <v>0</v>
      </c>
      <c r="J1877" t="s">
        <v>78</v>
      </c>
      <c r="K1877" t="s">
        <v>100</v>
      </c>
      <c r="L1877" t="s">
        <v>81</v>
      </c>
      <c r="M1877">
        <v>500</v>
      </c>
    </row>
    <row r="1878" spans="1:13">
      <c r="A1878">
        <v>2004</v>
      </c>
      <c r="B1878" t="s">
        <v>151</v>
      </c>
      <c r="C1878" t="s">
        <v>57</v>
      </c>
      <c r="D1878" t="s">
        <v>51</v>
      </c>
      <c r="E1878" t="s">
        <v>62</v>
      </c>
      <c r="F1878">
        <v>38058</v>
      </c>
      <c r="G1878">
        <v>38058.876172193806</v>
      </c>
      <c r="H1878">
        <f>ROUND(Database[[#This Row],[VIAGEM]]-Database[[#This Row],[ORDEM]],0)</f>
        <v>1</v>
      </c>
      <c r="I1878">
        <v>1</v>
      </c>
      <c r="J1878" t="s">
        <v>78</v>
      </c>
      <c r="K1878" t="s">
        <v>101</v>
      </c>
      <c r="L1878" t="s">
        <v>81</v>
      </c>
      <c r="M1878">
        <v>500</v>
      </c>
    </row>
    <row r="1879" spans="1:13">
      <c r="A1879">
        <v>2004</v>
      </c>
      <c r="B1879" t="s">
        <v>153</v>
      </c>
      <c r="C1879" t="s">
        <v>25</v>
      </c>
      <c r="D1879" t="s">
        <v>45</v>
      </c>
      <c r="E1879">
        <v>0</v>
      </c>
      <c r="F1879">
        <v>38193</v>
      </c>
      <c r="G1879">
        <v>38200.976052449136</v>
      </c>
      <c r="H1879">
        <f>ROUND(Database[[#This Row],[VIAGEM]]-Database[[#This Row],[ORDEM]],0)</f>
        <v>8</v>
      </c>
      <c r="I1879">
        <v>0</v>
      </c>
      <c r="J1879" t="s">
        <v>136</v>
      </c>
      <c r="K1879" t="s">
        <v>94</v>
      </c>
      <c r="L1879" t="s">
        <v>83</v>
      </c>
      <c r="M1879">
        <v>200</v>
      </c>
    </row>
    <row r="1880" spans="1:13">
      <c r="A1880">
        <v>2004</v>
      </c>
      <c r="B1880" t="s">
        <v>150</v>
      </c>
      <c r="C1880" t="s">
        <v>59</v>
      </c>
      <c r="D1880" t="s">
        <v>50</v>
      </c>
      <c r="E1880" t="s">
        <v>58</v>
      </c>
      <c r="F1880">
        <v>38115</v>
      </c>
      <c r="G1880">
        <v>38119.561587958669</v>
      </c>
      <c r="H1880">
        <f>ROUND(Database[[#This Row],[VIAGEM]]-Database[[#This Row],[ORDEM]],0)</f>
        <v>5</v>
      </c>
      <c r="I1880">
        <v>0</v>
      </c>
      <c r="J1880" t="s">
        <v>72</v>
      </c>
      <c r="K1880" t="s">
        <v>110</v>
      </c>
      <c r="L1880" t="s">
        <v>85</v>
      </c>
      <c r="M1880">
        <v>44000</v>
      </c>
    </row>
    <row r="1881" spans="1:13">
      <c r="A1881">
        <v>2004</v>
      </c>
      <c r="B1881" t="s">
        <v>147</v>
      </c>
      <c r="C1881" t="s">
        <v>62</v>
      </c>
      <c r="D1881" t="s">
        <v>47</v>
      </c>
      <c r="E1881" t="s">
        <v>56</v>
      </c>
      <c r="F1881">
        <v>38165</v>
      </c>
      <c r="G1881">
        <v>38166.712358174293</v>
      </c>
      <c r="H1881">
        <f>ROUND(Database[[#This Row],[VIAGEM]]-Database[[#This Row],[ORDEM]],0)</f>
        <v>2</v>
      </c>
      <c r="I1881">
        <v>1</v>
      </c>
      <c r="J1881" t="s">
        <v>136</v>
      </c>
      <c r="K1881" t="s">
        <v>94</v>
      </c>
      <c r="L1881" t="s">
        <v>83</v>
      </c>
      <c r="M1881">
        <v>400</v>
      </c>
    </row>
    <row r="1882" spans="1:13">
      <c r="A1882">
        <v>2004</v>
      </c>
      <c r="B1882" t="s">
        <v>149</v>
      </c>
      <c r="C1882" t="s">
        <v>57</v>
      </c>
      <c r="D1882" t="s">
        <v>51</v>
      </c>
      <c r="E1882" t="s">
        <v>25</v>
      </c>
      <c r="F1882">
        <v>38217</v>
      </c>
      <c r="G1882">
        <v>38223.949265079696</v>
      </c>
      <c r="H1882">
        <f>ROUND(Database[[#This Row],[VIAGEM]]-Database[[#This Row],[ORDEM]],0)</f>
        <v>7</v>
      </c>
      <c r="I1882">
        <v>1</v>
      </c>
      <c r="J1882" t="s">
        <v>136</v>
      </c>
      <c r="K1882" t="s">
        <v>95</v>
      </c>
      <c r="L1882" t="s">
        <v>83</v>
      </c>
      <c r="M1882">
        <v>400</v>
      </c>
    </row>
    <row r="1883" spans="1:13">
      <c r="A1883">
        <v>2004</v>
      </c>
      <c r="B1883" t="s">
        <v>150</v>
      </c>
      <c r="C1883" t="s">
        <v>58</v>
      </c>
      <c r="D1883" t="s">
        <v>105</v>
      </c>
      <c r="E1883" t="s">
        <v>57</v>
      </c>
      <c r="F1883">
        <v>38120</v>
      </c>
      <c r="G1883">
        <v>38128.684438361466</v>
      </c>
      <c r="H1883">
        <f>ROUND(Database[[#This Row],[VIAGEM]]-Database[[#This Row],[ORDEM]],0)</f>
        <v>9</v>
      </c>
      <c r="I1883">
        <v>1</v>
      </c>
      <c r="J1883" t="s">
        <v>70</v>
      </c>
      <c r="K1883" t="s">
        <v>92</v>
      </c>
      <c r="L1883" t="s">
        <v>82</v>
      </c>
      <c r="M1883">
        <v>4000</v>
      </c>
    </row>
    <row r="1884" spans="1:13">
      <c r="A1884">
        <v>2004</v>
      </c>
      <c r="B1884" t="s">
        <v>154</v>
      </c>
      <c r="C1884" t="s">
        <v>59</v>
      </c>
      <c r="D1884" t="s">
        <v>50</v>
      </c>
      <c r="E1884" t="s">
        <v>58</v>
      </c>
      <c r="F1884">
        <v>38033</v>
      </c>
      <c r="G1884">
        <v>38036.574943001338</v>
      </c>
      <c r="H1884">
        <f>ROUND(Database[[#This Row],[VIAGEM]]-Database[[#This Row],[ORDEM]],0)</f>
        <v>4</v>
      </c>
      <c r="I1884">
        <v>0</v>
      </c>
      <c r="J1884" t="s">
        <v>73</v>
      </c>
      <c r="K1884" t="s">
        <v>108</v>
      </c>
      <c r="L1884" t="s">
        <v>83</v>
      </c>
      <c r="M1884">
        <v>400</v>
      </c>
    </row>
    <row r="1885" spans="1:13">
      <c r="A1885">
        <v>2004</v>
      </c>
      <c r="B1885" t="s">
        <v>156</v>
      </c>
      <c r="C1885" t="s">
        <v>63</v>
      </c>
      <c r="D1885" t="s">
        <v>46</v>
      </c>
      <c r="E1885" t="s">
        <v>57</v>
      </c>
      <c r="F1885">
        <v>38089</v>
      </c>
      <c r="G1885">
        <v>38091.39754087184</v>
      </c>
      <c r="H1885">
        <f>ROUND(Database[[#This Row],[VIAGEM]]-Database[[#This Row],[ORDEM]],0)</f>
        <v>2</v>
      </c>
      <c r="I1885">
        <v>1</v>
      </c>
      <c r="J1885" t="s">
        <v>72</v>
      </c>
      <c r="K1885" t="s">
        <v>111</v>
      </c>
      <c r="L1885" t="s">
        <v>85</v>
      </c>
      <c r="M1885">
        <v>40000</v>
      </c>
    </row>
    <row r="1886" spans="1:13">
      <c r="A1886">
        <v>2004</v>
      </c>
      <c r="B1886" t="s">
        <v>151</v>
      </c>
      <c r="C1886" t="s">
        <v>62</v>
      </c>
      <c r="D1886" t="s">
        <v>47</v>
      </c>
      <c r="E1886" t="s">
        <v>61</v>
      </c>
      <c r="F1886">
        <v>38053</v>
      </c>
      <c r="G1886">
        <v>38056.865067896986</v>
      </c>
      <c r="H1886">
        <f>ROUND(Database[[#This Row],[VIAGEM]]-Database[[#This Row],[ORDEM]],0)</f>
        <v>4</v>
      </c>
      <c r="I1886">
        <v>1</v>
      </c>
      <c r="J1886" t="s">
        <v>74</v>
      </c>
      <c r="K1886" t="s">
        <v>96</v>
      </c>
      <c r="L1886" t="s">
        <v>83</v>
      </c>
      <c r="M1886">
        <v>300</v>
      </c>
    </row>
    <row r="1887" spans="1:13">
      <c r="A1887">
        <v>2004</v>
      </c>
      <c r="B1887" t="s">
        <v>151</v>
      </c>
      <c r="C1887" t="s">
        <v>61</v>
      </c>
      <c r="D1887" t="s">
        <v>48</v>
      </c>
      <c r="E1887" t="s">
        <v>59</v>
      </c>
      <c r="F1887">
        <v>38063</v>
      </c>
      <c r="G1887">
        <v>38067.646999787197</v>
      </c>
      <c r="H1887">
        <f>ROUND(Database[[#This Row],[VIAGEM]]-Database[[#This Row],[ORDEM]],0)</f>
        <v>5</v>
      </c>
      <c r="I1887">
        <v>0</v>
      </c>
      <c r="J1887" t="s">
        <v>72</v>
      </c>
      <c r="K1887" t="s">
        <v>110</v>
      </c>
      <c r="L1887" t="s">
        <v>85</v>
      </c>
      <c r="M1887">
        <v>36000</v>
      </c>
    </row>
    <row r="1888" spans="1:13">
      <c r="A1888">
        <v>2004</v>
      </c>
      <c r="B1888" t="s">
        <v>145</v>
      </c>
      <c r="C1888" t="s">
        <v>56</v>
      </c>
      <c r="D1888" t="s">
        <v>52</v>
      </c>
      <c r="E1888" t="s">
        <v>60</v>
      </c>
      <c r="F1888">
        <v>37998</v>
      </c>
      <c r="G1888">
        <v>38003.92012702785</v>
      </c>
      <c r="H1888">
        <f>ROUND(Database[[#This Row],[VIAGEM]]-Database[[#This Row],[ORDEM]],0)</f>
        <v>6</v>
      </c>
      <c r="I1888">
        <v>1</v>
      </c>
      <c r="J1888" t="s">
        <v>72</v>
      </c>
      <c r="K1888" t="s">
        <v>109</v>
      </c>
      <c r="L1888" t="s">
        <v>85</v>
      </c>
      <c r="M1888">
        <v>26000</v>
      </c>
    </row>
    <row r="1889" spans="1:13">
      <c r="A1889">
        <v>2004</v>
      </c>
      <c r="B1889" t="s">
        <v>151</v>
      </c>
      <c r="C1889" t="s">
        <v>61</v>
      </c>
      <c r="D1889" t="s">
        <v>48</v>
      </c>
      <c r="E1889" t="s">
        <v>58</v>
      </c>
      <c r="F1889">
        <v>38053</v>
      </c>
      <c r="G1889">
        <v>38059.326941361833</v>
      </c>
      <c r="H1889">
        <f>ROUND(Database[[#This Row],[VIAGEM]]-Database[[#This Row],[ORDEM]],0)</f>
        <v>6</v>
      </c>
      <c r="I1889">
        <v>1</v>
      </c>
      <c r="J1889" t="s">
        <v>74</v>
      </c>
      <c r="K1889" t="s">
        <v>96</v>
      </c>
      <c r="L1889" t="s">
        <v>83</v>
      </c>
      <c r="M1889">
        <v>500</v>
      </c>
    </row>
    <row r="1890" spans="1:13">
      <c r="A1890">
        <v>2004</v>
      </c>
      <c r="B1890" t="s">
        <v>154</v>
      </c>
      <c r="C1890" t="s">
        <v>61</v>
      </c>
      <c r="D1890" t="s">
        <v>48</v>
      </c>
      <c r="E1890" t="s">
        <v>62</v>
      </c>
      <c r="F1890">
        <v>38044</v>
      </c>
      <c r="G1890">
        <v>38045.045700691444</v>
      </c>
      <c r="H1890">
        <f>ROUND(Database[[#This Row],[VIAGEM]]-Database[[#This Row],[ORDEM]],0)</f>
        <v>1</v>
      </c>
      <c r="I1890">
        <v>0</v>
      </c>
      <c r="J1890" t="s">
        <v>72</v>
      </c>
      <c r="K1890" t="s">
        <v>111</v>
      </c>
      <c r="L1890" t="s">
        <v>85</v>
      </c>
      <c r="M1890">
        <v>16000</v>
      </c>
    </row>
    <row r="1891" spans="1:13">
      <c r="A1891">
        <v>2004</v>
      </c>
      <c r="B1891" t="s">
        <v>155</v>
      </c>
      <c r="C1891" t="s">
        <v>59</v>
      </c>
      <c r="D1891" t="s">
        <v>50</v>
      </c>
      <c r="E1891" t="s">
        <v>58</v>
      </c>
      <c r="F1891">
        <v>38253</v>
      </c>
      <c r="G1891">
        <v>38254.006983235813</v>
      </c>
      <c r="H1891">
        <f>ROUND(Database[[#This Row],[VIAGEM]]-Database[[#This Row],[ORDEM]],0)</f>
        <v>1</v>
      </c>
      <c r="I1891">
        <v>0</v>
      </c>
      <c r="J1891" t="s">
        <v>72</v>
      </c>
      <c r="K1891" t="s">
        <v>111</v>
      </c>
      <c r="L1891" t="s">
        <v>85</v>
      </c>
      <c r="M1891">
        <v>29000</v>
      </c>
    </row>
    <row r="1892" spans="1:13">
      <c r="A1892">
        <v>2004</v>
      </c>
      <c r="B1892" t="s">
        <v>145</v>
      </c>
      <c r="C1892" t="s">
        <v>62</v>
      </c>
      <c r="D1892" t="s">
        <v>47</v>
      </c>
      <c r="E1892" t="s">
        <v>61</v>
      </c>
      <c r="F1892">
        <v>37987</v>
      </c>
      <c r="G1892">
        <v>37989.638435803288</v>
      </c>
      <c r="H1892">
        <f>ROUND(Database[[#This Row],[VIAGEM]]-Database[[#This Row],[ORDEM]],0)</f>
        <v>3</v>
      </c>
      <c r="I1892">
        <v>0</v>
      </c>
      <c r="J1892" t="s">
        <v>74</v>
      </c>
      <c r="K1892" t="s">
        <v>96</v>
      </c>
      <c r="L1892" t="s">
        <v>83</v>
      </c>
      <c r="M1892">
        <v>400</v>
      </c>
    </row>
    <row r="1893" spans="1:13">
      <c r="A1893">
        <v>2004</v>
      </c>
      <c r="B1893" t="s">
        <v>148</v>
      </c>
      <c r="C1893" t="s">
        <v>63</v>
      </c>
      <c r="D1893" t="s">
        <v>46</v>
      </c>
      <c r="E1893" t="s">
        <v>25</v>
      </c>
      <c r="F1893">
        <v>38336</v>
      </c>
      <c r="G1893">
        <v>38340.594699585228</v>
      </c>
      <c r="H1893">
        <f>ROUND(Database[[#This Row],[VIAGEM]]-Database[[#This Row],[ORDEM]],0)</f>
        <v>5</v>
      </c>
      <c r="I1893">
        <v>1</v>
      </c>
      <c r="J1893" t="s">
        <v>136</v>
      </c>
      <c r="K1893" t="s">
        <v>95</v>
      </c>
      <c r="L1893" t="s">
        <v>83</v>
      </c>
      <c r="M1893">
        <v>400</v>
      </c>
    </row>
    <row r="1894" spans="1:13">
      <c r="A1894">
        <v>2004</v>
      </c>
      <c r="B1894" t="s">
        <v>150</v>
      </c>
      <c r="C1894" t="s">
        <v>58</v>
      </c>
      <c r="D1894" t="s">
        <v>105</v>
      </c>
      <c r="E1894" t="s">
        <v>25</v>
      </c>
      <c r="F1894">
        <v>38120</v>
      </c>
      <c r="G1894">
        <v>38120.907151221341</v>
      </c>
      <c r="H1894">
        <f>ROUND(Database[[#This Row],[VIAGEM]]-Database[[#This Row],[ORDEM]],0)</f>
        <v>1</v>
      </c>
      <c r="I1894">
        <v>0</v>
      </c>
      <c r="J1894" t="s">
        <v>78</v>
      </c>
      <c r="K1894" t="s">
        <v>101</v>
      </c>
      <c r="L1894" t="s">
        <v>81</v>
      </c>
      <c r="M1894">
        <v>1500</v>
      </c>
    </row>
    <row r="1895" spans="1:13">
      <c r="A1895">
        <v>2003</v>
      </c>
      <c r="B1895" t="s">
        <v>148</v>
      </c>
      <c r="C1895" t="s">
        <v>25</v>
      </c>
      <c r="D1895" t="s">
        <v>45</v>
      </c>
      <c r="E1895" t="s">
        <v>57</v>
      </c>
      <c r="F1895">
        <v>37959</v>
      </c>
      <c r="G1895">
        <v>37959.428742581222</v>
      </c>
      <c r="H1895">
        <f>ROUND(Database[[#This Row],[VIAGEM]]-Database[[#This Row],[ORDEM]],0)</f>
        <v>0</v>
      </c>
      <c r="I1895">
        <v>0</v>
      </c>
      <c r="J1895" t="s">
        <v>136</v>
      </c>
      <c r="K1895" t="s">
        <v>93</v>
      </c>
      <c r="L1895" t="s">
        <v>83</v>
      </c>
      <c r="M1895">
        <v>300</v>
      </c>
    </row>
    <row r="1896" spans="1:13">
      <c r="A1896">
        <v>2003</v>
      </c>
      <c r="B1896" t="s">
        <v>154</v>
      </c>
      <c r="C1896" t="s">
        <v>62</v>
      </c>
      <c r="D1896" t="s">
        <v>47</v>
      </c>
      <c r="E1896" t="s">
        <v>61</v>
      </c>
      <c r="F1896">
        <v>37677</v>
      </c>
      <c r="G1896">
        <v>37686.697726607854</v>
      </c>
      <c r="H1896">
        <f>ROUND(Database[[#This Row],[VIAGEM]]-Database[[#This Row],[ORDEM]],0)</f>
        <v>10</v>
      </c>
      <c r="I1896">
        <v>0</v>
      </c>
      <c r="J1896" t="s">
        <v>73</v>
      </c>
      <c r="K1896" t="s">
        <v>106</v>
      </c>
      <c r="L1896" t="s">
        <v>83</v>
      </c>
      <c r="M1896">
        <v>400</v>
      </c>
    </row>
    <row r="1897" spans="1:13">
      <c r="A1897">
        <v>2003</v>
      </c>
      <c r="B1897" t="s">
        <v>145</v>
      </c>
      <c r="C1897" t="s">
        <v>25</v>
      </c>
      <c r="D1897" t="s">
        <v>45</v>
      </c>
      <c r="E1897" t="s">
        <v>61</v>
      </c>
      <c r="F1897">
        <v>37628</v>
      </c>
      <c r="G1897">
        <v>37631.06217904613</v>
      </c>
      <c r="H1897">
        <f>ROUND(Database[[#This Row],[VIAGEM]]-Database[[#This Row],[ORDEM]],0)</f>
        <v>3</v>
      </c>
      <c r="I1897">
        <v>1</v>
      </c>
      <c r="J1897" t="s">
        <v>73</v>
      </c>
      <c r="K1897" t="s">
        <v>108</v>
      </c>
      <c r="L1897" t="s">
        <v>83</v>
      </c>
      <c r="M1897">
        <v>500</v>
      </c>
    </row>
    <row r="1898" spans="1:13">
      <c r="A1898">
        <v>2003</v>
      </c>
      <c r="B1898" t="s">
        <v>151</v>
      </c>
      <c r="C1898" t="s">
        <v>61</v>
      </c>
      <c r="D1898" t="s">
        <v>48</v>
      </c>
      <c r="E1898" t="s">
        <v>58</v>
      </c>
      <c r="F1898">
        <v>37692</v>
      </c>
      <c r="G1898">
        <v>37695.793943400706</v>
      </c>
      <c r="H1898">
        <f>ROUND(Database[[#This Row],[VIAGEM]]-Database[[#This Row],[ORDEM]],0)</f>
        <v>4</v>
      </c>
      <c r="I1898">
        <v>1</v>
      </c>
      <c r="J1898" t="s">
        <v>78</v>
      </c>
      <c r="K1898" t="s">
        <v>101</v>
      </c>
      <c r="L1898" t="s">
        <v>81</v>
      </c>
      <c r="M1898">
        <v>2500</v>
      </c>
    </row>
    <row r="1899" spans="1:13">
      <c r="A1899">
        <v>2003</v>
      </c>
      <c r="B1899" t="s">
        <v>149</v>
      </c>
      <c r="C1899" t="s">
        <v>60</v>
      </c>
      <c r="D1899" t="s">
        <v>49</v>
      </c>
      <c r="E1899" t="s">
        <v>61</v>
      </c>
      <c r="F1899">
        <v>37845</v>
      </c>
      <c r="G1899">
        <v>37848.109066284953</v>
      </c>
      <c r="H1899">
        <f>ROUND(Database[[#This Row],[VIAGEM]]-Database[[#This Row],[ORDEM]],0)</f>
        <v>3</v>
      </c>
      <c r="I1899">
        <v>0</v>
      </c>
      <c r="J1899" t="s">
        <v>73</v>
      </c>
      <c r="K1899" t="s">
        <v>107</v>
      </c>
      <c r="L1899" t="s">
        <v>83</v>
      </c>
      <c r="M1899">
        <v>500</v>
      </c>
    </row>
    <row r="1900" spans="1:13">
      <c r="A1900">
        <v>2003</v>
      </c>
      <c r="B1900" t="s">
        <v>148</v>
      </c>
      <c r="C1900" t="s">
        <v>61</v>
      </c>
      <c r="D1900" t="s">
        <v>48</v>
      </c>
      <c r="E1900" t="s">
        <v>60</v>
      </c>
      <c r="F1900">
        <v>37959</v>
      </c>
      <c r="G1900">
        <v>37960.248145081954</v>
      </c>
      <c r="H1900">
        <f>ROUND(Database[[#This Row],[VIAGEM]]-Database[[#This Row],[ORDEM]],0)</f>
        <v>1</v>
      </c>
      <c r="I1900">
        <v>1</v>
      </c>
      <c r="J1900" t="s">
        <v>78</v>
      </c>
      <c r="K1900" t="s">
        <v>100</v>
      </c>
      <c r="L1900" t="s">
        <v>81</v>
      </c>
      <c r="M1900">
        <v>2000</v>
      </c>
    </row>
    <row r="1901" spans="1:13">
      <c r="A1901">
        <v>2003</v>
      </c>
      <c r="B1901" t="s">
        <v>156</v>
      </c>
      <c r="C1901" t="s">
        <v>57</v>
      </c>
      <c r="D1901" t="s">
        <v>51</v>
      </c>
      <c r="E1901" t="s">
        <v>59</v>
      </c>
      <c r="F1901">
        <v>37724</v>
      </c>
      <c r="G1901">
        <v>37731.302194813841</v>
      </c>
      <c r="H1901">
        <f>ROUND(Database[[#This Row],[VIAGEM]]-Database[[#This Row],[ORDEM]],0)</f>
        <v>7</v>
      </c>
      <c r="I1901">
        <v>0</v>
      </c>
      <c r="J1901" t="s">
        <v>78</v>
      </c>
      <c r="K1901" t="s">
        <v>99</v>
      </c>
      <c r="L1901" t="s">
        <v>81</v>
      </c>
      <c r="M1901">
        <v>500</v>
      </c>
    </row>
    <row r="1902" spans="1:13">
      <c r="A1902">
        <v>2003</v>
      </c>
      <c r="B1902" t="s">
        <v>149</v>
      </c>
      <c r="C1902" t="s">
        <v>62</v>
      </c>
      <c r="D1902" t="s">
        <v>47</v>
      </c>
      <c r="E1902" t="s">
        <v>58</v>
      </c>
      <c r="F1902">
        <v>37852</v>
      </c>
      <c r="G1902">
        <v>37856.564968106613</v>
      </c>
      <c r="H1902">
        <f>ROUND(Database[[#This Row],[VIAGEM]]-Database[[#This Row],[ORDEM]],0)</f>
        <v>5</v>
      </c>
      <c r="I1902">
        <v>0</v>
      </c>
      <c r="J1902" t="s">
        <v>71</v>
      </c>
      <c r="K1902" t="s">
        <v>103</v>
      </c>
      <c r="L1902" t="s">
        <v>84</v>
      </c>
      <c r="M1902">
        <v>87000</v>
      </c>
    </row>
    <row r="1903" spans="1:13">
      <c r="A1903">
        <v>2003</v>
      </c>
      <c r="B1903" t="s">
        <v>145</v>
      </c>
      <c r="C1903" t="s">
        <v>62</v>
      </c>
      <c r="D1903" t="s">
        <v>47</v>
      </c>
      <c r="E1903" t="s">
        <v>61</v>
      </c>
      <c r="F1903">
        <v>37646</v>
      </c>
      <c r="G1903">
        <v>37648.696213337018</v>
      </c>
      <c r="H1903">
        <f>ROUND(Database[[#This Row],[VIAGEM]]-Database[[#This Row],[ORDEM]],0)</f>
        <v>3</v>
      </c>
      <c r="I1903">
        <v>0</v>
      </c>
      <c r="J1903" t="s">
        <v>73</v>
      </c>
      <c r="K1903" t="s">
        <v>107</v>
      </c>
      <c r="L1903" t="s">
        <v>83</v>
      </c>
      <c r="M1903">
        <v>500</v>
      </c>
    </row>
    <row r="1904" spans="1:13">
      <c r="A1904">
        <v>2003</v>
      </c>
      <c r="B1904" t="s">
        <v>151</v>
      </c>
      <c r="C1904" t="s">
        <v>60</v>
      </c>
      <c r="D1904" t="s">
        <v>49</v>
      </c>
      <c r="E1904" t="s">
        <v>25</v>
      </c>
      <c r="F1904">
        <v>37692</v>
      </c>
      <c r="G1904">
        <v>37699.119259123618</v>
      </c>
      <c r="H1904">
        <f>ROUND(Database[[#This Row],[VIAGEM]]-Database[[#This Row],[ORDEM]],0)</f>
        <v>7</v>
      </c>
      <c r="I1904">
        <v>0</v>
      </c>
      <c r="J1904" t="s">
        <v>71</v>
      </c>
      <c r="K1904" t="s">
        <v>104</v>
      </c>
      <c r="L1904" t="s">
        <v>84</v>
      </c>
      <c r="M1904">
        <v>67000</v>
      </c>
    </row>
    <row r="1905" spans="1:13">
      <c r="A1905">
        <v>2003</v>
      </c>
      <c r="B1905" t="s">
        <v>151</v>
      </c>
      <c r="C1905" t="s">
        <v>60</v>
      </c>
      <c r="D1905" t="s">
        <v>49</v>
      </c>
      <c r="E1905" t="s">
        <v>59</v>
      </c>
      <c r="F1905">
        <v>37706</v>
      </c>
      <c r="G1905">
        <v>37713.023745114544</v>
      </c>
      <c r="H1905">
        <f>ROUND(Database[[#This Row],[VIAGEM]]-Database[[#This Row],[ORDEM]],0)</f>
        <v>7</v>
      </c>
      <c r="I1905">
        <v>1</v>
      </c>
      <c r="J1905" t="s">
        <v>80</v>
      </c>
      <c r="K1905" t="s">
        <v>88</v>
      </c>
      <c r="L1905" t="s">
        <v>138</v>
      </c>
      <c r="M1905">
        <v>20</v>
      </c>
    </row>
    <row r="1906" spans="1:13">
      <c r="A1906">
        <v>2003</v>
      </c>
      <c r="B1906" t="s">
        <v>152</v>
      </c>
      <c r="C1906" t="s">
        <v>58</v>
      </c>
      <c r="D1906" t="s">
        <v>105</v>
      </c>
      <c r="E1906" t="s">
        <v>61</v>
      </c>
      <c r="F1906">
        <v>37899</v>
      </c>
      <c r="G1906">
        <v>37905.353981692257</v>
      </c>
      <c r="H1906">
        <f>ROUND(Database[[#This Row],[VIAGEM]]-Database[[#This Row],[ORDEM]],0)</f>
        <v>6</v>
      </c>
      <c r="I1906">
        <v>0</v>
      </c>
      <c r="J1906" t="s">
        <v>136</v>
      </c>
      <c r="K1906" t="s">
        <v>93</v>
      </c>
      <c r="L1906" t="s">
        <v>83</v>
      </c>
      <c r="M1906">
        <v>300</v>
      </c>
    </row>
    <row r="1907" spans="1:13">
      <c r="A1907">
        <v>2003</v>
      </c>
      <c r="B1907" t="s">
        <v>146</v>
      </c>
      <c r="C1907" t="s">
        <v>25</v>
      </c>
      <c r="D1907" t="s">
        <v>45</v>
      </c>
      <c r="E1907" t="s">
        <v>60</v>
      </c>
      <c r="F1907">
        <v>37940</v>
      </c>
      <c r="G1907">
        <v>37947.097963588152</v>
      </c>
      <c r="H1907">
        <f>ROUND(Database[[#This Row],[VIAGEM]]-Database[[#This Row],[ORDEM]],0)</f>
        <v>7</v>
      </c>
      <c r="I1907">
        <v>0</v>
      </c>
      <c r="J1907" t="s">
        <v>73</v>
      </c>
      <c r="K1907" t="s">
        <v>108</v>
      </c>
      <c r="L1907" t="s">
        <v>83</v>
      </c>
      <c r="M1907">
        <v>100</v>
      </c>
    </row>
    <row r="1908" spans="1:13">
      <c r="A1908">
        <v>2003</v>
      </c>
      <c r="B1908" t="s">
        <v>145</v>
      </c>
      <c r="C1908" t="s">
        <v>63</v>
      </c>
      <c r="D1908" t="s">
        <v>46</v>
      </c>
      <c r="E1908" t="s">
        <v>61</v>
      </c>
      <c r="F1908">
        <v>37639</v>
      </c>
      <c r="G1908">
        <v>37640.087403903199</v>
      </c>
      <c r="H1908">
        <f>ROUND(Database[[#This Row],[VIAGEM]]-Database[[#This Row],[ORDEM]],0)</f>
        <v>1</v>
      </c>
      <c r="I1908">
        <v>1</v>
      </c>
      <c r="J1908" t="s">
        <v>136</v>
      </c>
      <c r="K1908" t="s">
        <v>95</v>
      </c>
      <c r="L1908" t="s">
        <v>83</v>
      </c>
      <c r="M1908">
        <v>200</v>
      </c>
    </row>
    <row r="1909" spans="1:13">
      <c r="A1909">
        <v>2003</v>
      </c>
      <c r="B1909" t="s">
        <v>147</v>
      </c>
      <c r="C1909" t="s">
        <v>59</v>
      </c>
      <c r="D1909" t="s">
        <v>50</v>
      </c>
      <c r="E1909" t="s">
        <v>25</v>
      </c>
      <c r="F1909">
        <v>37793</v>
      </c>
      <c r="G1909">
        <v>37796.98992629398</v>
      </c>
      <c r="H1909">
        <f>ROUND(Database[[#This Row],[VIAGEM]]-Database[[#This Row],[ORDEM]],0)</f>
        <v>4</v>
      </c>
      <c r="I1909">
        <v>0</v>
      </c>
      <c r="J1909" t="s">
        <v>74</v>
      </c>
      <c r="K1909" t="s">
        <v>97</v>
      </c>
      <c r="L1909" t="s">
        <v>83</v>
      </c>
      <c r="M1909">
        <v>400</v>
      </c>
    </row>
    <row r="1910" spans="1:13">
      <c r="A1910">
        <v>2003</v>
      </c>
      <c r="B1910" t="s">
        <v>145</v>
      </c>
      <c r="C1910" t="s">
        <v>61</v>
      </c>
      <c r="D1910" t="s">
        <v>48</v>
      </c>
      <c r="E1910" t="s">
        <v>60</v>
      </c>
      <c r="F1910">
        <v>37622</v>
      </c>
      <c r="G1910">
        <v>37631.653737482797</v>
      </c>
      <c r="H1910">
        <f>ROUND(Database[[#This Row],[VIAGEM]]-Database[[#This Row],[ORDEM]],0)</f>
        <v>10</v>
      </c>
      <c r="I1910">
        <v>0</v>
      </c>
      <c r="J1910" t="s">
        <v>136</v>
      </c>
      <c r="K1910" t="s">
        <v>94</v>
      </c>
      <c r="L1910" t="s">
        <v>83</v>
      </c>
      <c r="M1910">
        <v>500</v>
      </c>
    </row>
    <row r="1911" spans="1:13">
      <c r="A1911">
        <v>2003</v>
      </c>
      <c r="B1911" t="s">
        <v>153</v>
      </c>
      <c r="C1911" t="s">
        <v>63</v>
      </c>
      <c r="D1911" t="s">
        <v>46</v>
      </c>
      <c r="E1911" t="s">
        <v>58</v>
      </c>
      <c r="F1911">
        <v>37807</v>
      </c>
      <c r="G1911">
        <v>37813.091779055096</v>
      </c>
      <c r="H1911">
        <f>ROUND(Database[[#This Row],[VIAGEM]]-Database[[#This Row],[ORDEM]],0)</f>
        <v>6</v>
      </c>
      <c r="I1911">
        <v>0</v>
      </c>
      <c r="J1911" t="s">
        <v>78</v>
      </c>
      <c r="K1911" t="s">
        <v>101</v>
      </c>
      <c r="L1911" t="s">
        <v>81</v>
      </c>
      <c r="M1911">
        <v>2000</v>
      </c>
    </row>
    <row r="1912" spans="1:13">
      <c r="A1912">
        <v>2003</v>
      </c>
      <c r="B1912" t="s">
        <v>148</v>
      </c>
      <c r="C1912" t="s">
        <v>63</v>
      </c>
      <c r="D1912" t="s">
        <v>46</v>
      </c>
      <c r="E1912" t="s">
        <v>59</v>
      </c>
      <c r="F1912">
        <v>37978</v>
      </c>
      <c r="G1912">
        <v>37986.790998483979</v>
      </c>
      <c r="H1912">
        <f>ROUND(Database[[#This Row],[VIAGEM]]-Database[[#This Row],[ORDEM]],0)</f>
        <v>9</v>
      </c>
      <c r="I1912">
        <v>1</v>
      </c>
      <c r="J1912" t="s">
        <v>74</v>
      </c>
      <c r="K1912" t="s">
        <v>96</v>
      </c>
      <c r="L1912" t="s">
        <v>83</v>
      </c>
      <c r="M1912">
        <v>500</v>
      </c>
    </row>
    <row r="1913" spans="1:13">
      <c r="A1913">
        <v>2003</v>
      </c>
      <c r="B1913" t="s">
        <v>152</v>
      </c>
      <c r="C1913" t="s">
        <v>56</v>
      </c>
      <c r="D1913" t="s">
        <v>52</v>
      </c>
      <c r="E1913" t="s">
        <v>60</v>
      </c>
      <c r="F1913">
        <v>37925</v>
      </c>
      <c r="G1913">
        <v>37925.651436660555</v>
      </c>
      <c r="H1913">
        <f>ROUND(Database[[#This Row],[VIAGEM]]-Database[[#This Row],[ORDEM]],0)</f>
        <v>1</v>
      </c>
      <c r="I1913">
        <v>0</v>
      </c>
      <c r="J1913" t="s">
        <v>78</v>
      </c>
      <c r="K1913" t="s">
        <v>101</v>
      </c>
      <c r="L1913" t="s">
        <v>81</v>
      </c>
      <c r="M1913">
        <v>500</v>
      </c>
    </row>
    <row r="1914" spans="1:13">
      <c r="A1914">
        <v>2003</v>
      </c>
      <c r="B1914" t="s">
        <v>149</v>
      </c>
      <c r="C1914" t="s">
        <v>59</v>
      </c>
      <c r="D1914" t="s">
        <v>50</v>
      </c>
      <c r="E1914" t="s">
        <v>62</v>
      </c>
      <c r="F1914">
        <v>37837</v>
      </c>
      <c r="G1914">
        <v>37843.946395007653</v>
      </c>
      <c r="H1914">
        <f>ROUND(Database[[#This Row],[VIAGEM]]-Database[[#This Row],[ORDEM]],0)</f>
        <v>7</v>
      </c>
      <c r="I1914">
        <v>1</v>
      </c>
      <c r="J1914" t="s">
        <v>70</v>
      </c>
      <c r="K1914" t="s">
        <v>90</v>
      </c>
      <c r="L1914" t="s">
        <v>82</v>
      </c>
      <c r="M1914">
        <v>4000</v>
      </c>
    </row>
    <row r="1915" spans="1:13">
      <c r="A1915">
        <v>2003</v>
      </c>
      <c r="B1915" t="s">
        <v>146</v>
      </c>
      <c r="C1915" t="s">
        <v>58</v>
      </c>
      <c r="D1915" t="s">
        <v>105</v>
      </c>
      <c r="E1915" t="s">
        <v>57</v>
      </c>
      <c r="F1915">
        <v>37939</v>
      </c>
      <c r="G1915">
        <v>37939.777051719611</v>
      </c>
      <c r="H1915">
        <f>ROUND(Database[[#This Row],[VIAGEM]]-Database[[#This Row],[ORDEM]],0)</f>
        <v>1</v>
      </c>
      <c r="I1915">
        <v>1</v>
      </c>
      <c r="J1915" t="s">
        <v>71</v>
      </c>
      <c r="K1915" t="s">
        <v>103</v>
      </c>
      <c r="L1915" t="s">
        <v>84</v>
      </c>
      <c r="M1915">
        <v>71000</v>
      </c>
    </row>
    <row r="1916" spans="1:13">
      <c r="A1916">
        <v>2003</v>
      </c>
      <c r="B1916" t="s">
        <v>149</v>
      </c>
      <c r="C1916" t="s">
        <v>57</v>
      </c>
      <c r="D1916" t="s">
        <v>51</v>
      </c>
      <c r="E1916" t="s">
        <v>59</v>
      </c>
      <c r="F1916">
        <v>37841</v>
      </c>
      <c r="G1916">
        <v>37843.542225979727</v>
      </c>
      <c r="H1916">
        <f>ROUND(Database[[#This Row],[VIAGEM]]-Database[[#This Row],[ORDEM]],0)</f>
        <v>3</v>
      </c>
      <c r="I1916">
        <v>1</v>
      </c>
      <c r="J1916" t="s">
        <v>80</v>
      </c>
      <c r="K1916" t="s">
        <v>89</v>
      </c>
      <c r="L1916" t="s">
        <v>81</v>
      </c>
      <c r="M1916">
        <v>2000</v>
      </c>
    </row>
    <row r="1917" spans="1:13">
      <c r="A1917">
        <v>2003</v>
      </c>
      <c r="B1917" t="s">
        <v>156</v>
      </c>
      <c r="C1917" t="s">
        <v>60</v>
      </c>
      <c r="D1917" t="s">
        <v>49</v>
      </c>
      <c r="E1917" t="s">
        <v>59</v>
      </c>
      <c r="F1917">
        <v>37716</v>
      </c>
      <c r="G1917">
        <v>37724.502819700851</v>
      </c>
      <c r="H1917">
        <f>ROUND(Database[[#This Row],[VIAGEM]]-Database[[#This Row],[ORDEM]],0)</f>
        <v>9</v>
      </c>
      <c r="I1917">
        <v>0</v>
      </c>
      <c r="J1917" t="s">
        <v>71</v>
      </c>
      <c r="K1917" t="s">
        <v>104</v>
      </c>
      <c r="L1917" t="s">
        <v>84</v>
      </c>
      <c r="M1917">
        <v>87000</v>
      </c>
    </row>
    <row r="1918" spans="1:13">
      <c r="A1918">
        <v>2003</v>
      </c>
      <c r="B1918" t="s">
        <v>155</v>
      </c>
      <c r="C1918" t="s">
        <v>60</v>
      </c>
      <c r="D1918" t="s">
        <v>49</v>
      </c>
      <c r="E1918" t="s">
        <v>25</v>
      </c>
      <c r="F1918">
        <v>37876</v>
      </c>
      <c r="G1918">
        <v>37879.669397346239</v>
      </c>
      <c r="H1918">
        <f>ROUND(Database[[#This Row],[VIAGEM]]-Database[[#This Row],[ORDEM]],0)</f>
        <v>4</v>
      </c>
      <c r="I1918">
        <v>0</v>
      </c>
      <c r="J1918" t="s">
        <v>80</v>
      </c>
      <c r="K1918" t="s">
        <v>89</v>
      </c>
      <c r="L1918" t="s">
        <v>81</v>
      </c>
      <c r="M1918">
        <v>2000</v>
      </c>
    </row>
    <row r="1919" spans="1:13">
      <c r="A1919">
        <v>2003</v>
      </c>
      <c r="B1919" t="s">
        <v>156</v>
      </c>
      <c r="C1919" t="s">
        <v>61</v>
      </c>
      <c r="D1919" t="s">
        <v>48</v>
      </c>
      <c r="E1919" t="s">
        <v>63</v>
      </c>
      <c r="F1919">
        <v>37741</v>
      </c>
      <c r="G1919">
        <v>37745.766319704519</v>
      </c>
      <c r="H1919">
        <f>ROUND(Database[[#This Row],[VIAGEM]]-Database[[#This Row],[ORDEM]],0)</f>
        <v>5</v>
      </c>
      <c r="I1919">
        <v>1</v>
      </c>
      <c r="J1919" t="s">
        <v>78</v>
      </c>
      <c r="K1919" t="s">
        <v>99</v>
      </c>
      <c r="L1919" t="s">
        <v>81</v>
      </c>
      <c r="M1919">
        <v>2000</v>
      </c>
    </row>
    <row r="1920" spans="1:13">
      <c r="A1920">
        <v>2003</v>
      </c>
      <c r="B1920" t="s">
        <v>155</v>
      </c>
      <c r="C1920" t="s">
        <v>61</v>
      </c>
      <c r="D1920" t="s">
        <v>48</v>
      </c>
      <c r="E1920" t="s">
        <v>57</v>
      </c>
      <c r="F1920">
        <v>37877</v>
      </c>
      <c r="G1920">
        <v>37880.013577217607</v>
      </c>
      <c r="H1920">
        <f>ROUND(Database[[#This Row],[VIAGEM]]-Database[[#This Row],[ORDEM]],0)</f>
        <v>3</v>
      </c>
      <c r="I1920">
        <v>0</v>
      </c>
      <c r="J1920" t="s">
        <v>74</v>
      </c>
      <c r="K1920" t="s">
        <v>96</v>
      </c>
      <c r="L1920" t="s">
        <v>83</v>
      </c>
      <c r="M1920">
        <v>400</v>
      </c>
    </row>
    <row r="1921" spans="1:13">
      <c r="A1921">
        <v>2003</v>
      </c>
      <c r="B1921" t="s">
        <v>149</v>
      </c>
      <c r="C1921" t="s">
        <v>25</v>
      </c>
      <c r="D1921" t="s">
        <v>45</v>
      </c>
      <c r="E1921" t="s">
        <v>62</v>
      </c>
      <c r="F1921">
        <v>37846</v>
      </c>
      <c r="G1921">
        <v>37854.19798133849</v>
      </c>
      <c r="H1921">
        <f>ROUND(Database[[#This Row],[VIAGEM]]-Database[[#This Row],[ORDEM]],0)</f>
        <v>8</v>
      </c>
      <c r="I1921">
        <v>1</v>
      </c>
      <c r="J1921" t="s">
        <v>72</v>
      </c>
      <c r="K1921" t="s">
        <v>109</v>
      </c>
      <c r="L1921" t="s">
        <v>85</v>
      </c>
      <c r="M1921">
        <v>30000</v>
      </c>
    </row>
    <row r="1922" spans="1:13">
      <c r="A1922">
        <v>2003</v>
      </c>
      <c r="B1922" t="s">
        <v>153</v>
      </c>
      <c r="C1922" t="s">
        <v>62</v>
      </c>
      <c r="D1922" t="s">
        <v>47</v>
      </c>
      <c r="E1922" t="s">
        <v>61</v>
      </c>
      <c r="F1922">
        <v>37823</v>
      </c>
      <c r="G1922">
        <v>37824.659053523217</v>
      </c>
      <c r="H1922">
        <f>ROUND(Database[[#This Row],[VIAGEM]]-Database[[#This Row],[ORDEM]],0)</f>
        <v>2</v>
      </c>
      <c r="I1922">
        <v>1</v>
      </c>
      <c r="J1922" t="s">
        <v>73</v>
      </c>
      <c r="K1922" t="s">
        <v>107</v>
      </c>
      <c r="L1922" t="s">
        <v>83</v>
      </c>
      <c r="M1922">
        <v>200</v>
      </c>
    </row>
    <row r="1923" spans="1:13">
      <c r="A1923">
        <v>2003</v>
      </c>
      <c r="B1923" t="s">
        <v>154</v>
      </c>
      <c r="C1923" t="s">
        <v>57</v>
      </c>
      <c r="D1923" t="s">
        <v>51</v>
      </c>
      <c r="E1923" t="s">
        <v>58</v>
      </c>
      <c r="F1923">
        <v>37664</v>
      </c>
      <c r="G1923">
        <v>37666.360435235634</v>
      </c>
      <c r="H1923">
        <f>ROUND(Database[[#This Row],[VIAGEM]]-Database[[#This Row],[ORDEM]],0)</f>
        <v>2</v>
      </c>
      <c r="I1923">
        <v>0</v>
      </c>
      <c r="J1923" t="s">
        <v>70</v>
      </c>
      <c r="K1923" t="s">
        <v>91</v>
      </c>
      <c r="L1923" t="s">
        <v>82</v>
      </c>
      <c r="M1923">
        <v>3000</v>
      </c>
    </row>
    <row r="1924" spans="1:13">
      <c r="A1924">
        <v>2003</v>
      </c>
      <c r="B1924" t="s">
        <v>153</v>
      </c>
      <c r="C1924" t="s">
        <v>57</v>
      </c>
      <c r="D1924" t="s">
        <v>51</v>
      </c>
      <c r="E1924" t="s">
        <v>59</v>
      </c>
      <c r="F1924">
        <v>37814</v>
      </c>
      <c r="G1924">
        <v>37822.264799098069</v>
      </c>
      <c r="H1924">
        <f>ROUND(Database[[#This Row],[VIAGEM]]-Database[[#This Row],[ORDEM]],0)</f>
        <v>8</v>
      </c>
      <c r="I1924">
        <v>0</v>
      </c>
      <c r="J1924" t="s">
        <v>72</v>
      </c>
      <c r="K1924" t="s">
        <v>111</v>
      </c>
      <c r="L1924" t="s">
        <v>85</v>
      </c>
      <c r="M1924">
        <v>44000</v>
      </c>
    </row>
    <row r="1925" spans="1:13">
      <c r="A1925">
        <v>2003</v>
      </c>
      <c r="B1925" t="s">
        <v>155</v>
      </c>
      <c r="C1925" t="s">
        <v>58</v>
      </c>
      <c r="D1925" t="s">
        <v>105</v>
      </c>
      <c r="E1925" t="s">
        <v>60</v>
      </c>
      <c r="F1925">
        <v>37878</v>
      </c>
      <c r="G1925">
        <v>37880.26499682579</v>
      </c>
      <c r="H1925">
        <f>ROUND(Database[[#This Row],[VIAGEM]]-Database[[#This Row],[ORDEM]],0)</f>
        <v>2</v>
      </c>
      <c r="I1925">
        <v>0</v>
      </c>
      <c r="J1925" t="s">
        <v>74</v>
      </c>
      <c r="K1925" t="s">
        <v>97</v>
      </c>
      <c r="L1925" t="s">
        <v>83</v>
      </c>
      <c r="M1925">
        <v>300</v>
      </c>
    </row>
    <row r="1926" spans="1:13">
      <c r="A1926">
        <v>2003</v>
      </c>
      <c r="B1926" t="s">
        <v>145</v>
      </c>
      <c r="C1926" t="s">
        <v>59</v>
      </c>
      <c r="D1926" t="s">
        <v>50</v>
      </c>
      <c r="E1926" t="s">
        <v>25</v>
      </c>
      <c r="F1926">
        <v>37628</v>
      </c>
      <c r="G1926">
        <v>37634.340572676912</v>
      </c>
      <c r="H1926">
        <f>ROUND(Database[[#This Row],[VIAGEM]]-Database[[#This Row],[ORDEM]],0)</f>
        <v>6</v>
      </c>
      <c r="I1926">
        <v>1</v>
      </c>
      <c r="J1926" t="s">
        <v>136</v>
      </c>
      <c r="K1926" t="s">
        <v>94</v>
      </c>
      <c r="L1926" t="s">
        <v>83</v>
      </c>
      <c r="M1926">
        <v>100</v>
      </c>
    </row>
    <row r="1927" spans="1:13">
      <c r="A1927">
        <v>2003</v>
      </c>
      <c r="B1927" t="s">
        <v>151</v>
      </c>
      <c r="C1927" t="s">
        <v>59</v>
      </c>
      <c r="D1927" t="s">
        <v>50</v>
      </c>
      <c r="E1927" t="s">
        <v>61</v>
      </c>
      <c r="F1927">
        <v>37691</v>
      </c>
      <c r="G1927">
        <v>37696.696762429296</v>
      </c>
      <c r="H1927">
        <f>ROUND(Database[[#This Row],[VIAGEM]]-Database[[#This Row],[ORDEM]],0)</f>
        <v>6</v>
      </c>
      <c r="I1927">
        <v>1</v>
      </c>
      <c r="J1927" t="s">
        <v>72</v>
      </c>
      <c r="K1927" t="s">
        <v>110</v>
      </c>
      <c r="L1927" t="s">
        <v>85</v>
      </c>
      <c r="M1927">
        <v>30000</v>
      </c>
    </row>
    <row r="1928" spans="1:13">
      <c r="A1928">
        <v>2003</v>
      </c>
      <c r="B1928" t="s">
        <v>145</v>
      </c>
      <c r="C1928" t="s">
        <v>63</v>
      </c>
      <c r="D1928" t="s">
        <v>46</v>
      </c>
      <c r="E1928" t="s">
        <v>25</v>
      </c>
      <c r="F1928">
        <v>37635</v>
      </c>
      <c r="G1928">
        <v>37636.772803688313</v>
      </c>
      <c r="H1928">
        <f>ROUND(Database[[#This Row],[VIAGEM]]-Database[[#This Row],[ORDEM]],0)</f>
        <v>2</v>
      </c>
      <c r="I1928">
        <v>0</v>
      </c>
      <c r="J1928" t="s">
        <v>71</v>
      </c>
      <c r="K1928" t="s">
        <v>102</v>
      </c>
      <c r="L1928" t="s">
        <v>84</v>
      </c>
      <c r="M1928">
        <v>89000</v>
      </c>
    </row>
    <row r="1929" spans="1:13">
      <c r="A1929">
        <v>2003</v>
      </c>
      <c r="B1929" t="s">
        <v>154</v>
      </c>
      <c r="C1929" t="s">
        <v>25</v>
      </c>
      <c r="D1929" t="s">
        <v>45</v>
      </c>
      <c r="E1929" t="s">
        <v>59</v>
      </c>
      <c r="F1929">
        <v>37655</v>
      </c>
      <c r="G1929">
        <v>37664.759293417286</v>
      </c>
      <c r="H1929">
        <f>ROUND(Database[[#This Row],[VIAGEM]]-Database[[#This Row],[ORDEM]],0)</f>
        <v>10</v>
      </c>
      <c r="I1929">
        <v>1</v>
      </c>
      <c r="J1929" t="s">
        <v>78</v>
      </c>
      <c r="K1929" t="s">
        <v>100</v>
      </c>
      <c r="L1929" t="s">
        <v>81</v>
      </c>
      <c r="M1929">
        <v>2000</v>
      </c>
    </row>
    <row r="1930" spans="1:13">
      <c r="A1930">
        <v>2003</v>
      </c>
      <c r="B1930" t="s">
        <v>147</v>
      </c>
      <c r="C1930" t="s">
        <v>57</v>
      </c>
      <c r="D1930" t="s">
        <v>51</v>
      </c>
      <c r="E1930" t="s">
        <v>60</v>
      </c>
      <c r="F1930">
        <v>37789</v>
      </c>
      <c r="G1930">
        <v>37794.780832994315</v>
      </c>
      <c r="H1930">
        <f>ROUND(Database[[#This Row],[VIAGEM]]-Database[[#This Row],[ORDEM]],0)</f>
        <v>6</v>
      </c>
      <c r="I1930">
        <v>0</v>
      </c>
      <c r="J1930" t="s">
        <v>71</v>
      </c>
      <c r="K1930" t="s">
        <v>103</v>
      </c>
      <c r="L1930" t="s">
        <v>84</v>
      </c>
      <c r="M1930">
        <v>53000</v>
      </c>
    </row>
    <row r="1931" spans="1:13">
      <c r="A1931">
        <v>2003</v>
      </c>
      <c r="B1931" t="s">
        <v>155</v>
      </c>
      <c r="C1931" t="s">
        <v>62</v>
      </c>
      <c r="D1931" t="s">
        <v>47</v>
      </c>
      <c r="E1931" t="s">
        <v>58</v>
      </c>
      <c r="F1931">
        <v>37886</v>
      </c>
      <c r="G1931">
        <v>37895.710140068986</v>
      </c>
      <c r="H1931">
        <f>ROUND(Database[[#This Row],[VIAGEM]]-Database[[#This Row],[ORDEM]],0)</f>
        <v>10</v>
      </c>
      <c r="I1931">
        <v>0</v>
      </c>
      <c r="J1931" t="s">
        <v>71</v>
      </c>
      <c r="K1931" t="s">
        <v>102</v>
      </c>
      <c r="L1931" t="s">
        <v>84</v>
      </c>
      <c r="M1931">
        <v>75000</v>
      </c>
    </row>
    <row r="1932" spans="1:13">
      <c r="A1932">
        <v>2003</v>
      </c>
      <c r="B1932" t="s">
        <v>146</v>
      </c>
      <c r="C1932" t="s">
        <v>57</v>
      </c>
      <c r="D1932" t="s">
        <v>51</v>
      </c>
      <c r="E1932" t="s">
        <v>58</v>
      </c>
      <c r="F1932">
        <v>37927</v>
      </c>
      <c r="G1932">
        <v>37931.960417529364</v>
      </c>
      <c r="H1932">
        <f>ROUND(Database[[#This Row],[VIAGEM]]-Database[[#This Row],[ORDEM]],0)</f>
        <v>5</v>
      </c>
      <c r="I1932">
        <v>0</v>
      </c>
      <c r="J1932" t="s">
        <v>136</v>
      </c>
      <c r="K1932" t="s">
        <v>95</v>
      </c>
      <c r="L1932" t="s">
        <v>83</v>
      </c>
      <c r="M1932">
        <v>100</v>
      </c>
    </row>
    <row r="1933" spans="1:13">
      <c r="A1933">
        <v>2003</v>
      </c>
      <c r="B1933" t="s">
        <v>156</v>
      </c>
      <c r="C1933" t="s">
        <v>58</v>
      </c>
      <c r="D1933" t="s">
        <v>105</v>
      </c>
      <c r="E1933" t="s">
        <v>59</v>
      </c>
      <c r="F1933">
        <v>37717</v>
      </c>
      <c r="G1933">
        <v>37719.600045292907</v>
      </c>
      <c r="H1933">
        <f>ROUND(Database[[#This Row],[VIAGEM]]-Database[[#This Row],[ORDEM]],0)</f>
        <v>3</v>
      </c>
      <c r="I1933">
        <v>1</v>
      </c>
      <c r="J1933" t="s">
        <v>71</v>
      </c>
      <c r="K1933" t="s">
        <v>104</v>
      </c>
      <c r="L1933" t="s">
        <v>84</v>
      </c>
      <c r="M1933">
        <v>72000</v>
      </c>
    </row>
    <row r="1934" spans="1:13">
      <c r="A1934">
        <v>2003</v>
      </c>
      <c r="B1934" t="s">
        <v>147</v>
      </c>
      <c r="C1934" t="s">
        <v>25</v>
      </c>
      <c r="D1934" t="s">
        <v>45</v>
      </c>
      <c r="E1934" t="s">
        <v>61</v>
      </c>
      <c r="F1934">
        <v>37789</v>
      </c>
      <c r="G1934">
        <v>37790.181909461084</v>
      </c>
      <c r="H1934">
        <f>ROUND(Database[[#This Row],[VIAGEM]]-Database[[#This Row],[ORDEM]],0)</f>
        <v>1</v>
      </c>
      <c r="I1934">
        <v>0</v>
      </c>
      <c r="J1934" t="s">
        <v>136</v>
      </c>
      <c r="K1934" t="s">
        <v>95</v>
      </c>
      <c r="L1934" t="s">
        <v>83</v>
      </c>
      <c r="M1934">
        <v>400</v>
      </c>
    </row>
    <row r="1935" spans="1:13">
      <c r="A1935">
        <v>2003</v>
      </c>
      <c r="B1935" t="s">
        <v>152</v>
      </c>
      <c r="C1935" t="s">
        <v>57</v>
      </c>
      <c r="D1935" t="s">
        <v>51</v>
      </c>
      <c r="E1935" t="s">
        <v>63</v>
      </c>
      <c r="F1935">
        <v>37911</v>
      </c>
      <c r="G1935">
        <v>37915.354484524418</v>
      </c>
      <c r="H1935">
        <f>ROUND(Database[[#This Row],[VIAGEM]]-Database[[#This Row],[ORDEM]],0)</f>
        <v>4</v>
      </c>
      <c r="I1935">
        <v>0</v>
      </c>
      <c r="J1935" t="s">
        <v>70</v>
      </c>
      <c r="K1935" t="s">
        <v>91</v>
      </c>
      <c r="L1935" t="s">
        <v>82</v>
      </c>
      <c r="M1935">
        <v>3000</v>
      </c>
    </row>
    <row r="1936" spans="1:13">
      <c r="A1936">
        <v>2003</v>
      </c>
      <c r="B1936" t="s">
        <v>152</v>
      </c>
      <c r="C1936" t="s">
        <v>60</v>
      </c>
      <c r="D1936" t="s">
        <v>49</v>
      </c>
      <c r="E1936" t="s">
        <v>61</v>
      </c>
      <c r="F1936">
        <v>37915</v>
      </c>
      <c r="G1936">
        <v>37919.109504255175</v>
      </c>
      <c r="H1936">
        <f>ROUND(Database[[#This Row],[VIAGEM]]-Database[[#This Row],[ORDEM]],0)</f>
        <v>4</v>
      </c>
      <c r="I1936">
        <v>0</v>
      </c>
      <c r="J1936" t="s">
        <v>74</v>
      </c>
      <c r="K1936" t="s">
        <v>98</v>
      </c>
      <c r="L1936" t="s">
        <v>83</v>
      </c>
      <c r="M1936">
        <v>100</v>
      </c>
    </row>
    <row r="1937" spans="1:13">
      <c r="A1937">
        <v>2003</v>
      </c>
      <c r="B1937" t="s">
        <v>154</v>
      </c>
      <c r="C1937" t="s">
        <v>62</v>
      </c>
      <c r="D1937" t="s">
        <v>47</v>
      </c>
      <c r="E1937" t="s">
        <v>58</v>
      </c>
      <c r="F1937">
        <v>37666</v>
      </c>
      <c r="G1937">
        <v>37671.738784053494</v>
      </c>
      <c r="H1937">
        <f>ROUND(Database[[#This Row],[VIAGEM]]-Database[[#This Row],[ORDEM]],0)</f>
        <v>6</v>
      </c>
      <c r="I1937">
        <v>1</v>
      </c>
      <c r="J1937" t="s">
        <v>78</v>
      </c>
      <c r="K1937" t="s">
        <v>99</v>
      </c>
      <c r="L1937" t="s">
        <v>81</v>
      </c>
      <c r="M1937">
        <v>1000</v>
      </c>
    </row>
    <row r="1938" spans="1:13">
      <c r="A1938">
        <v>2003</v>
      </c>
      <c r="B1938" t="s">
        <v>152</v>
      </c>
      <c r="C1938" t="s">
        <v>62</v>
      </c>
      <c r="D1938" t="s">
        <v>47</v>
      </c>
      <c r="E1938" t="s">
        <v>25</v>
      </c>
      <c r="F1938">
        <v>37896</v>
      </c>
      <c r="G1938">
        <v>37897.176972634748</v>
      </c>
      <c r="H1938">
        <f>ROUND(Database[[#This Row],[VIAGEM]]-Database[[#This Row],[ORDEM]],0)</f>
        <v>1</v>
      </c>
      <c r="I1938">
        <v>1</v>
      </c>
      <c r="J1938" t="s">
        <v>73</v>
      </c>
      <c r="K1938" t="s">
        <v>106</v>
      </c>
      <c r="L1938" t="s">
        <v>83</v>
      </c>
      <c r="M1938">
        <v>500</v>
      </c>
    </row>
    <row r="1939" spans="1:13">
      <c r="A1939">
        <v>2003</v>
      </c>
      <c r="B1939" t="s">
        <v>154</v>
      </c>
      <c r="C1939" t="s">
        <v>62</v>
      </c>
      <c r="D1939" t="s">
        <v>47</v>
      </c>
      <c r="E1939" t="s">
        <v>59</v>
      </c>
      <c r="F1939">
        <v>37662</v>
      </c>
      <c r="G1939">
        <v>37671.083458092515</v>
      </c>
      <c r="H1939">
        <f>ROUND(Database[[#This Row],[VIAGEM]]-Database[[#This Row],[ORDEM]],0)</f>
        <v>9</v>
      </c>
      <c r="I1939">
        <v>0</v>
      </c>
      <c r="J1939" t="s">
        <v>78</v>
      </c>
      <c r="K1939" t="s">
        <v>101</v>
      </c>
      <c r="L1939" t="s">
        <v>81</v>
      </c>
      <c r="M1939">
        <v>2500</v>
      </c>
    </row>
    <row r="1940" spans="1:13">
      <c r="A1940">
        <v>2003</v>
      </c>
      <c r="B1940" t="s">
        <v>145</v>
      </c>
      <c r="C1940" t="s">
        <v>63</v>
      </c>
      <c r="D1940" t="s">
        <v>46</v>
      </c>
      <c r="E1940" t="s">
        <v>61</v>
      </c>
      <c r="F1940">
        <v>37624</v>
      </c>
      <c r="G1940">
        <v>37628.812899800723</v>
      </c>
      <c r="H1940">
        <f>ROUND(Database[[#This Row],[VIAGEM]]-Database[[#This Row],[ORDEM]],0)</f>
        <v>5</v>
      </c>
      <c r="I1940">
        <v>1</v>
      </c>
      <c r="J1940" t="s">
        <v>71</v>
      </c>
      <c r="K1940" t="s">
        <v>102</v>
      </c>
      <c r="L1940" t="s">
        <v>84</v>
      </c>
      <c r="M1940">
        <v>96000</v>
      </c>
    </row>
    <row r="1941" spans="1:13">
      <c r="A1941">
        <v>2003</v>
      </c>
      <c r="B1941" t="s">
        <v>151</v>
      </c>
      <c r="C1941" t="s">
        <v>61</v>
      </c>
      <c r="D1941" t="s">
        <v>48</v>
      </c>
      <c r="E1941" t="s">
        <v>58</v>
      </c>
      <c r="F1941">
        <v>37690</v>
      </c>
      <c r="G1941">
        <v>37695.707130939532</v>
      </c>
      <c r="H1941">
        <f>ROUND(Database[[#This Row],[VIAGEM]]-Database[[#This Row],[ORDEM]],0)</f>
        <v>6</v>
      </c>
      <c r="I1941">
        <v>0</v>
      </c>
      <c r="J1941" t="s">
        <v>78</v>
      </c>
      <c r="K1941" t="s">
        <v>101</v>
      </c>
      <c r="L1941" t="s">
        <v>81</v>
      </c>
      <c r="M1941">
        <v>2500</v>
      </c>
    </row>
    <row r="1942" spans="1:13">
      <c r="A1942">
        <v>2003</v>
      </c>
      <c r="B1942" t="s">
        <v>156</v>
      </c>
      <c r="C1942" t="s">
        <v>25</v>
      </c>
      <c r="D1942" t="s">
        <v>45</v>
      </c>
      <c r="E1942" t="s">
        <v>59</v>
      </c>
      <c r="F1942">
        <v>37722</v>
      </c>
      <c r="G1942">
        <v>37727.967726403782</v>
      </c>
      <c r="H1942">
        <f>ROUND(Database[[#This Row],[VIAGEM]]-Database[[#This Row],[ORDEM]],0)</f>
        <v>6</v>
      </c>
      <c r="I1942">
        <v>1</v>
      </c>
      <c r="J1942" t="s">
        <v>73</v>
      </c>
      <c r="K1942" t="s">
        <v>106</v>
      </c>
      <c r="L1942" t="s">
        <v>83</v>
      </c>
      <c r="M1942">
        <v>400</v>
      </c>
    </row>
    <row r="1943" spans="1:13">
      <c r="A1943">
        <v>2003</v>
      </c>
      <c r="B1943" t="s">
        <v>149</v>
      </c>
      <c r="C1943" t="s">
        <v>25</v>
      </c>
      <c r="D1943" t="s">
        <v>45</v>
      </c>
      <c r="E1943" t="s">
        <v>61</v>
      </c>
      <c r="F1943">
        <v>37860</v>
      </c>
      <c r="G1943">
        <v>37862.62140088719</v>
      </c>
      <c r="H1943">
        <f>ROUND(Database[[#This Row],[VIAGEM]]-Database[[#This Row],[ORDEM]],0)</f>
        <v>3</v>
      </c>
      <c r="I1943">
        <v>1</v>
      </c>
      <c r="J1943" t="s">
        <v>71</v>
      </c>
      <c r="K1943" t="s">
        <v>102</v>
      </c>
      <c r="L1943" t="s">
        <v>84</v>
      </c>
      <c r="M1943">
        <v>67000</v>
      </c>
    </row>
    <row r="1944" spans="1:13">
      <c r="A1944">
        <v>2003</v>
      </c>
      <c r="B1944" t="s">
        <v>148</v>
      </c>
      <c r="C1944" t="s">
        <v>62</v>
      </c>
      <c r="D1944" t="s">
        <v>47</v>
      </c>
      <c r="E1944" t="s">
        <v>60</v>
      </c>
      <c r="F1944">
        <v>37956</v>
      </c>
      <c r="G1944">
        <v>37958.981262488182</v>
      </c>
      <c r="H1944">
        <f>ROUND(Database[[#This Row],[VIAGEM]]-Database[[#This Row],[ORDEM]],0)</f>
        <v>3</v>
      </c>
      <c r="I1944">
        <v>1</v>
      </c>
      <c r="J1944" t="s">
        <v>78</v>
      </c>
      <c r="K1944" t="s">
        <v>100</v>
      </c>
      <c r="L1944" t="s">
        <v>81</v>
      </c>
      <c r="M1944">
        <v>1500</v>
      </c>
    </row>
    <row r="1945" spans="1:13">
      <c r="A1945">
        <v>2003</v>
      </c>
      <c r="B1945" t="s">
        <v>149</v>
      </c>
      <c r="C1945" t="s">
        <v>59</v>
      </c>
      <c r="D1945" t="s">
        <v>50</v>
      </c>
      <c r="E1945" t="s">
        <v>58</v>
      </c>
      <c r="F1945">
        <v>37860</v>
      </c>
      <c r="G1945">
        <v>37861.156967512194</v>
      </c>
      <c r="H1945">
        <f>ROUND(Database[[#This Row],[VIAGEM]]-Database[[#This Row],[ORDEM]],0)</f>
        <v>1</v>
      </c>
      <c r="I1945">
        <v>0</v>
      </c>
      <c r="J1945" t="s">
        <v>73</v>
      </c>
      <c r="K1945" t="s">
        <v>107</v>
      </c>
      <c r="L1945" t="s">
        <v>83</v>
      </c>
      <c r="M1945">
        <v>400</v>
      </c>
    </row>
    <row r="1946" spans="1:13">
      <c r="A1946">
        <v>2003</v>
      </c>
      <c r="B1946" t="s">
        <v>155</v>
      </c>
      <c r="C1946" t="s">
        <v>62</v>
      </c>
      <c r="D1946" t="s">
        <v>47</v>
      </c>
      <c r="E1946" t="s">
        <v>57</v>
      </c>
      <c r="F1946">
        <v>37871</v>
      </c>
      <c r="G1946">
        <v>37871.527150497743</v>
      </c>
      <c r="H1946">
        <f>ROUND(Database[[#This Row],[VIAGEM]]-Database[[#This Row],[ORDEM]],0)</f>
        <v>1</v>
      </c>
      <c r="I1946">
        <v>1</v>
      </c>
      <c r="J1946" t="s">
        <v>70</v>
      </c>
      <c r="K1946" t="s">
        <v>91</v>
      </c>
      <c r="L1946" t="s">
        <v>82</v>
      </c>
      <c r="M1946">
        <v>3000</v>
      </c>
    </row>
    <row r="1947" spans="1:13">
      <c r="A1947">
        <v>2003</v>
      </c>
      <c r="B1947" t="s">
        <v>149</v>
      </c>
      <c r="C1947" t="s">
        <v>60</v>
      </c>
      <c r="D1947" t="s">
        <v>49</v>
      </c>
      <c r="E1947" t="s">
        <v>61</v>
      </c>
      <c r="F1947">
        <v>37856</v>
      </c>
      <c r="G1947">
        <v>37857.360999815319</v>
      </c>
      <c r="H1947">
        <f>ROUND(Database[[#This Row],[VIAGEM]]-Database[[#This Row],[ORDEM]],0)</f>
        <v>1</v>
      </c>
      <c r="I1947">
        <v>0</v>
      </c>
      <c r="J1947" t="s">
        <v>136</v>
      </c>
      <c r="K1947" t="s">
        <v>93</v>
      </c>
      <c r="L1947" t="s">
        <v>83</v>
      </c>
      <c r="M1947">
        <v>400</v>
      </c>
    </row>
    <row r="1948" spans="1:13">
      <c r="A1948">
        <v>2003</v>
      </c>
      <c r="B1948" t="s">
        <v>146</v>
      </c>
      <c r="C1948" t="s">
        <v>59</v>
      </c>
      <c r="D1948" t="s">
        <v>50</v>
      </c>
      <c r="E1948" t="s">
        <v>58</v>
      </c>
      <c r="F1948">
        <v>37937</v>
      </c>
      <c r="G1948">
        <v>37942.273186053302</v>
      </c>
      <c r="H1948">
        <f>ROUND(Database[[#This Row],[VIAGEM]]-Database[[#This Row],[ORDEM]],0)</f>
        <v>5</v>
      </c>
      <c r="I1948">
        <v>1</v>
      </c>
      <c r="J1948" t="s">
        <v>74</v>
      </c>
      <c r="K1948" t="s">
        <v>98</v>
      </c>
      <c r="L1948" t="s">
        <v>83</v>
      </c>
      <c r="M1948">
        <v>200</v>
      </c>
    </row>
    <row r="1949" spans="1:13">
      <c r="A1949">
        <v>2003</v>
      </c>
      <c r="B1949" t="s">
        <v>147</v>
      </c>
      <c r="C1949" t="s">
        <v>59</v>
      </c>
      <c r="D1949" t="s">
        <v>50</v>
      </c>
      <c r="E1949" t="s">
        <v>62</v>
      </c>
      <c r="F1949">
        <v>37798</v>
      </c>
      <c r="G1949">
        <v>37800.666499639905</v>
      </c>
      <c r="H1949">
        <f>ROUND(Database[[#This Row],[VIAGEM]]-Database[[#This Row],[ORDEM]],0)</f>
        <v>3</v>
      </c>
      <c r="I1949">
        <v>1</v>
      </c>
      <c r="J1949" t="s">
        <v>71</v>
      </c>
      <c r="K1949" t="s">
        <v>104</v>
      </c>
      <c r="L1949" t="s">
        <v>84</v>
      </c>
      <c r="M1949">
        <v>62000</v>
      </c>
    </row>
    <row r="1950" spans="1:13">
      <c r="A1950">
        <v>2003</v>
      </c>
      <c r="B1950" t="s">
        <v>155</v>
      </c>
      <c r="C1950" t="s">
        <v>61</v>
      </c>
      <c r="D1950" t="s">
        <v>48</v>
      </c>
      <c r="E1950" t="s">
        <v>59</v>
      </c>
      <c r="F1950">
        <v>37871</v>
      </c>
      <c r="G1950">
        <v>37879.935797926199</v>
      </c>
      <c r="H1950">
        <f>ROUND(Database[[#This Row],[VIAGEM]]-Database[[#This Row],[ORDEM]],0)</f>
        <v>9</v>
      </c>
      <c r="I1950">
        <v>1</v>
      </c>
      <c r="J1950" t="s">
        <v>70</v>
      </c>
      <c r="K1950" t="s">
        <v>90</v>
      </c>
      <c r="L1950" t="s">
        <v>82</v>
      </c>
      <c r="M1950">
        <v>4000</v>
      </c>
    </row>
    <row r="1951" spans="1:13">
      <c r="A1951">
        <v>2003</v>
      </c>
      <c r="B1951" t="s">
        <v>155</v>
      </c>
      <c r="C1951" t="s">
        <v>63</v>
      </c>
      <c r="D1951" t="s">
        <v>46</v>
      </c>
      <c r="E1951" t="s">
        <v>25</v>
      </c>
      <c r="F1951">
        <v>37870</v>
      </c>
      <c r="G1951">
        <v>37878.042931027463</v>
      </c>
      <c r="H1951">
        <f>ROUND(Database[[#This Row],[VIAGEM]]-Database[[#This Row],[ORDEM]],0)</f>
        <v>8</v>
      </c>
      <c r="I1951">
        <v>0</v>
      </c>
      <c r="J1951" t="s">
        <v>78</v>
      </c>
      <c r="K1951" t="s">
        <v>100</v>
      </c>
      <c r="L1951" t="s">
        <v>81</v>
      </c>
      <c r="M1951">
        <v>500</v>
      </c>
    </row>
    <row r="1952" spans="1:13">
      <c r="A1952">
        <v>2003</v>
      </c>
      <c r="B1952" t="s">
        <v>153</v>
      </c>
      <c r="C1952" t="s">
        <v>60</v>
      </c>
      <c r="D1952" t="s">
        <v>49</v>
      </c>
      <c r="E1952" t="s">
        <v>25</v>
      </c>
      <c r="F1952">
        <v>37826</v>
      </c>
      <c r="G1952">
        <v>37827.266792817834</v>
      </c>
      <c r="H1952">
        <f>ROUND(Database[[#This Row],[VIAGEM]]-Database[[#This Row],[ORDEM]],0)</f>
        <v>1</v>
      </c>
      <c r="I1952">
        <v>1</v>
      </c>
      <c r="J1952" t="s">
        <v>78</v>
      </c>
      <c r="K1952" t="s">
        <v>100</v>
      </c>
      <c r="L1952" t="s">
        <v>81</v>
      </c>
      <c r="M1952">
        <v>2500</v>
      </c>
    </row>
    <row r="1953" spans="1:13">
      <c r="A1953">
        <v>2003</v>
      </c>
      <c r="B1953" t="s">
        <v>155</v>
      </c>
      <c r="C1953" t="s">
        <v>61</v>
      </c>
      <c r="D1953" t="s">
        <v>48</v>
      </c>
      <c r="E1953" t="s">
        <v>62</v>
      </c>
      <c r="F1953">
        <v>37879</v>
      </c>
      <c r="G1953">
        <v>37883.891444755718</v>
      </c>
      <c r="H1953">
        <f>ROUND(Database[[#This Row],[VIAGEM]]-Database[[#This Row],[ORDEM]],0)</f>
        <v>5</v>
      </c>
      <c r="I1953">
        <v>1</v>
      </c>
      <c r="J1953" t="s">
        <v>78</v>
      </c>
      <c r="K1953" t="s">
        <v>99</v>
      </c>
      <c r="L1953" t="s">
        <v>81</v>
      </c>
      <c r="M1953">
        <v>2000</v>
      </c>
    </row>
    <row r="1954" spans="1:13">
      <c r="A1954">
        <v>2003</v>
      </c>
      <c r="B1954" t="s">
        <v>148</v>
      </c>
      <c r="C1954" t="s">
        <v>25</v>
      </c>
      <c r="D1954" t="s">
        <v>45</v>
      </c>
      <c r="E1954" t="s">
        <v>57</v>
      </c>
      <c r="F1954">
        <v>37978</v>
      </c>
      <c r="G1954">
        <v>37984.535162209511</v>
      </c>
      <c r="H1954">
        <f>ROUND(Database[[#This Row],[VIAGEM]]-Database[[#This Row],[ORDEM]],0)</f>
        <v>7</v>
      </c>
      <c r="I1954">
        <v>1</v>
      </c>
      <c r="J1954" t="s">
        <v>78</v>
      </c>
      <c r="K1954" t="s">
        <v>100</v>
      </c>
      <c r="L1954" t="s">
        <v>81</v>
      </c>
      <c r="M1954">
        <v>1500</v>
      </c>
    </row>
    <row r="1955" spans="1:13">
      <c r="A1955">
        <v>2003</v>
      </c>
      <c r="B1955" t="s">
        <v>145</v>
      </c>
      <c r="C1955" t="s">
        <v>59</v>
      </c>
      <c r="D1955" t="s">
        <v>50</v>
      </c>
      <c r="E1955" t="s">
        <v>58</v>
      </c>
      <c r="F1955">
        <v>37633</v>
      </c>
      <c r="G1955">
        <v>37641.832847258382</v>
      </c>
      <c r="H1955">
        <f>ROUND(Database[[#This Row],[VIAGEM]]-Database[[#This Row],[ORDEM]],0)</f>
        <v>9</v>
      </c>
      <c r="I1955">
        <v>0</v>
      </c>
      <c r="J1955" t="s">
        <v>78</v>
      </c>
      <c r="K1955" t="s">
        <v>99</v>
      </c>
      <c r="L1955" t="s">
        <v>81</v>
      </c>
      <c r="M1955">
        <v>2500</v>
      </c>
    </row>
    <row r="1956" spans="1:13">
      <c r="A1956">
        <v>2003</v>
      </c>
      <c r="B1956" t="s">
        <v>146</v>
      </c>
      <c r="C1956" t="s">
        <v>59</v>
      </c>
      <c r="D1956" t="s">
        <v>50</v>
      </c>
      <c r="E1956" t="s">
        <v>63</v>
      </c>
      <c r="F1956">
        <v>37929</v>
      </c>
      <c r="G1956">
        <v>37936.745138180515</v>
      </c>
      <c r="H1956">
        <f>ROUND(Database[[#This Row],[VIAGEM]]-Database[[#This Row],[ORDEM]],0)</f>
        <v>8</v>
      </c>
      <c r="I1956">
        <v>1</v>
      </c>
      <c r="J1956" t="s">
        <v>73</v>
      </c>
      <c r="K1956" t="s">
        <v>107</v>
      </c>
      <c r="L1956" t="s">
        <v>83</v>
      </c>
      <c r="M1956">
        <v>100</v>
      </c>
    </row>
    <row r="1957" spans="1:13">
      <c r="A1957">
        <v>2003</v>
      </c>
      <c r="B1957" t="s">
        <v>150</v>
      </c>
      <c r="C1957" t="s">
        <v>25</v>
      </c>
      <c r="D1957" t="s">
        <v>45</v>
      </c>
      <c r="E1957" t="s">
        <v>61</v>
      </c>
      <c r="F1957">
        <v>37757</v>
      </c>
      <c r="G1957">
        <v>37757.690855108507</v>
      </c>
      <c r="H1957">
        <f>ROUND(Database[[#This Row],[VIAGEM]]-Database[[#This Row],[ORDEM]],0)</f>
        <v>1</v>
      </c>
      <c r="I1957">
        <v>1</v>
      </c>
      <c r="J1957" t="s">
        <v>73</v>
      </c>
      <c r="K1957" t="s">
        <v>107</v>
      </c>
      <c r="L1957" t="s">
        <v>83</v>
      </c>
      <c r="M1957">
        <v>100</v>
      </c>
    </row>
    <row r="1958" spans="1:13">
      <c r="A1958">
        <v>2003</v>
      </c>
      <c r="B1958" t="s">
        <v>150</v>
      </c>
      <c r="C1958" t="s">
        <v>58</v>
      </c>
      <c r="D1958" t="s">
        <v>105</v>
      </c>
      <c r="E1958" t="s">
        <v>62</v>
      </c>
      <c r="F1958">
        <v>37757</v>
      </c>
      <c r="G1958">
        <v>37760.423912190061</v>
      </c>
      <c r="H1958">
        <f>ROUND(Database[[#This Row],[VIAGEM]]-Database[[#This Row],[ORDEM]],0)</f>
        <v>3</v>
      </c>
      <c r="I1958">
        <v>0</v>
      </c>
      <c r="J1958" t="s">
        <v>80</v>
      </c>
      <c r="K1958" t="s">
        <v>88</v>
      </c>
      <c r="L1958" t="s">
        <v>138</v>
      </c>
      <c r="M1958">
        <v>40</v>
      </c>
    </row>
    <row r="1959" spans="1:13">
      <c r="A1959">
        <v>2003</v>
      </c>
      <c r="B1959" t="s">
        <v>150</v>
      </c>
      <c r="C1959" t="s">
        <v>60</v>
      </c>
      <c r="D1959" t="s">
        <v>49</v>
      </c>
      <c r="E1959" t="s">
        <v>61</v>
      </c>
      <c r="F1959">
        <v>37762</v>
      </c>
      <c r="G1959">
        <v>37762.754005695795</v>
      </c>
      <c r="H1959">
        <f>ROUND(Database[[#This Row],[VIAGEM]]-Database[[#This Row],[ORDEM]],0)</f>
        <v>1</v>
      </c>
      <c r="I1959">
        <v>0</v>
      </c>
      <c r="J1959" t="s">
        <v>78</v>
      </c>
      <c r="K1959" t="s">
        <v>99</v>
      </c>
      <c r="L1959" t="s">
        <v>81</v>
      </c>
      <c r="M1959">
        <v>2500</v>
      </c>
    </row>
    <row r="1960" spans="1:13">
      <c r="A1960">
        <v>2003</v>
      </c>
      <c r="B1960" t="s">
        <v>149</v>
      </c>
      <c r="C1960" t="s">
        <v>57</v>
      </c>
      <c r="D1960" t="s">
        <v>51</v>
      </c>
      <c r="E1960" t="s">
        <v>56</v>
      </c>
      <c r="F1960">
        <v>37859</v>
      </c>
      <c r="G1960">
        <v>37859.935727280164</v>
      </c>
      <c r="H1960">
        <f>ROUND(Database[[#This Row],[VIAGEM]]-Database[[#This Row],[ORDEM]],0)</f>
        <v>1</v>
      </c>
      <c r="I1960">
        <v>0</v>
      </c>
      <c r="J1960" t="s">
        <v>73</v>
      </c>
      <c r="K1960" t="s">
        <v>106</v>
      </c>
      <c r="L1960" t="s">
        <v>83</v>
      </c>
      <c r="M1960">
        <v>200</v>
      </c>
    </row>
    <row r="1961" spans="1:13">
      <c r="A1961">
        <v>2003</v>
      </c>
      <c r="B1961" t="s">
        <v>151</v>
      </c>
      <c r="C1961" t="s">
        <v>62</v>
      </c>
      <c r="D1961" t="s">
        <v>47</v>
      </c>
      <c r="E1961" t="s">
        <v>61</v>
      </c>
      <c r="F1961">
        <v>37691</v>
      </c>
      <c r="G1961">
        <v>37700.815006593824</v>
      </c>
      <c r="H1961">
        <f>ROUND(Database[[#This Row],[VIAGEM]]-Database[[#This Row],[ORDEM]],0)</f>
        <v>10</v>
      </c>
      <c r="I1961">
        <v>0</v>
      </c>
      <c r="J1961" t="s">
        <v>136</v>
      </c>
      <c r="K1961" t="s">
        <v>95</v>
      </c>
      <c r="L1961" t="s">
        <v>83</v>
      </c>
      <c r="M1961">
        <v>300</v>
      </c>
    </row>
    <row r="1962" spans="1:13">
      <c r="A1962">
        <v>2003</v>
      </c>
      <c r="B1962" t="s">
        <v>147</v>
      </c>
      <c r="C1962" t="s">
        <v>25</v>
      </c>
      <c r="D1962" t="s">
        <v>45</v>
      </c>
      <c r="E1962" t="s">
        <v>59</v>
      </c>
      <c r="F1962">
        <v>37778</v>
      </c>
      <c r="G1962">
        <v>37784.106443527649</v>
      </c>
      <c r="H1962">
        <f>ROUND(Database[[#This Row],[VIAGEM]]-Database[[#This Row],[ORDEM]],0)</f>
        <v>6</v>
      </c>
      <c r="I1962">
        <v>0</v>
      </c>
      <c r="J1962" t="s">
        <v>73</v>
      </c>
      <c r="K1962" t="s">
        <v>107</v>
      </c>
      <c r="L1962" t="s">
        <v>83</v>
      </c>
      <c r="M1962">
        <v>500</v>
      </c>
    </row>
    <row r="1963" spans="1:13">
      <c r="A1963">
        <v>2003</v>
      </c>
      <c r="B1963" t="s">
        <v>152</v>
      </c>
      <c r="C1963" t="s">
        <v>25</v>
      </c>
      <c r="D1963" t="s">
        <v>45</v>
      </c>
      <c r="E1963" t="s">
        <v>61</v>
      </c>
      <c r="F1963">
        <v>37902</v>
      </c>
      <c r="G1963">
        <v>37911.847658893101</v>
      </c>
      <c r="H1963">
        <f>ROUND(Database[[#This Row],[VIAGEM]]-Database[[#This Row],[ORDEM]],0)</f>
        <v>10</v>
      </c>
      <c r="I1963">
        <v>0</v>
      </c>
      <c r="J1963" t="s">
        <v>136</v>
      </c>
      <c r="K1963" t="s">
        <v>94</v>
      </c>
      <c r="L1963" t="s">
        <v>83</v>
      </c>
      <c r="M1963">
        <v>200</v>
      </c>
    </row>
    <row r="1964" spans="1:13">
      <c r="A1964">
        <v>2003</v>
      </c>
      <c r="B1964" t="s">
        <v>145</v>
      </c>
      <c r="C1964" t="s">
        <v>25</v>
      </c>
      <c r="D1964" t="s">
        <v>45</v>
      </c>
      <c r="E1964" t="s">
        <v>58</v>
      </c>
      <c r="F1964">
        <v>37639</v>
      </c>
      <c r="G1964">
        <v>37641.019864759852</v>
      </c>
      <c r="H1964">
        <f>ROUND(Database[[#This Row],[VIAGEM]]-Database[[#This Row],[ORDEM]],0)</f>
        <v>2</v>
      </c>
      <c r="I1964">
        <v>1</v>
      </c>
      <c r="J1964" t="s">
        <v>71</v>
      </c>
      <c r="K1964" t="s">
        <v>103</v>
      </c>
      <c r="L1964" t="s">
        <v>84</v>
      </c>
      <c r="M1964">
        <v>83000</v>
      </c>
    </row>
    <row r="1965" spans="1:13">
      <c r="A1965">
        <v>2003</v>
      </c>
      <c r="B1965" t="s">
        <v>156</v>
      </c>
      <c r="C1965" t="s">
        <v>59</v>
      </c>
      <c r="D1965" t="s">
        <v>50</v>
      </c>
      <c r="E1965" t="s">
        <v>58</v>
      </c>
      <c r="F1965">
        <v>37712</v>
      </c>
      <c r="G1965">
        <v>37720.045121466115</v>
      </c>
      <c r="H1965">
        <f>ROUND(Database[[#This Row],[VIAGEM]]-Database[[#This Row],[ORDEM]],0)</f>
        <v>8</v>
      </c>
      <c r="I1965">
        <v>1</v>
      </c>
      <c r="J1965" t="s">
        <v>73</v>
      </c>
      <c r="K1965" t="s">
        <v>106</v>
      </c>
      <c r="L1965" t="s">
        <v>83</v>
      </c>
      <c r="M1965">
        <v>400</v>
      </c>
    </row>
    <row r="1966" spans="1:13">
      <c r="A1966">
        <v>2003</v>
      </c>
      <c r="B1966" t="s">
        <v>145</v>
      </c>
      <c r="C1966" t="s">
        <v>62</v>
      </c>
      <c r="D1966" t="s">
        <v>47</v>
      </c>
      <c r="E1966" t="s">
        <v>60</v>
      </c>
      <c r="F1966">
        <v>37632</v>
      </c>
      <c r="G1966">
        <v>37636.997848251624</v>
      </c>
      <c r="H1966">
        <f>ROUND(Database[[#This Row],[VIAGEM]]-Database[[#This Row],[ORDEM]],0)</f>
        <v>5</v>
      </c>
      <c r="I1966">
        <v>1</v>
      </c>
      <c r="J1966" t="s">
        <v>71</v>
      </c>
      <c r="K1966" t="s">
        <v>103</v>
      </c>
      <c r="L1966" t="s">
        <v>84</v>
      </c>
      <c r="M1966">
        <v>55000</v>
      </c>
    </row>
    <row r="1967" spans="1:13">
      <c r="A1967">
        <v>2003</v>
      </c>
      <c r="B1967" t="s">
        <v>151</v>
      </c>
      <c r="C1967" t="s">
        <v>57</v>
      </c>
      <c r="D1967" t="s">
        <v>51</v>
      </c>
      <c r="E1967" t="s">
        <v>59</v>
      </c>
      <c r="F1967">
        <v>37711</v>
      </c>
      <c r="G1967">
        <v>37715.696015593625</v>
      </c>
      <c r="H1967">
        <f>ROUND(Database[[#This Row],[VIAGEM]]-Database[[#This Row],[ORDEM]],0)</f>
        <v>5</v>
      </c>
      <c r="I1967">
        <v>1</v>
      </c>
      <c r="J1967" t="s">
        <v>80</v>
      </c>
      <c r="K1967" t="s">
        <v>89</v>
      </c>
      <c r="L1967" t="s">
        <v>81</v>
      </c>
      <c r="M1967">
        <v>1500</v>
      </c>
    </row>
    <row r="1968" spans="1:13">
      <c r="A1968">
        <v>2003</v>
      </c>
      <c r="B1968" t="s">
        <v>156</v>
      </c>
      <c r="C1968" t="s">
        <v>60</v>
      </c>
      <c r="D1968" t="s">
        <v>49</v>
      </c>
      <c r="E1968" t="s">
        <v>25</v>
      </c>
      <c r="F1968">
        <v>37714</v>
      </c>
      <c r="G1968">
        <v>37719.438461987666</v>
      </c>
      <c r="H1968">
        <f>ROUND(Database[[#This Row],[VIAGEM]]-Database[[#This Row],[ORDEM]],0)</f>
        <v>5</v>
      </c>
      <c r="I1968">
        <v>1</v>
      </c>
      <c r="J1968" t="s">
        <v>80</v>
      </c>
      <c r="K1968" t="s">
        <v>87</v>
      </c>
      <c r="L1968" t="s">
        <v>138</v>
      </c>
      <c r="M1968">
        <v>20</v>
      </c>
    </row>
    <row r="1969" spans="1:13">
      <c r="A1969">
        <v>2003</v>
      </c>
      <c r="B1969" t="s">
        <v>149</v>
      </c>
      <c r="C1969" t="s">
        <v>62</v>
      </c>
      <c r="D1969" t="s">
        <v>47</v>
      </c>
      <c r="E1969" t="s">
        <v>61</v>
      </c>
      <c r="F1969">
        <v>37864</v>
      </c>
      <c r="G1969">
        <v>37864.512333606093</v>
      </c>
      <c r="H1969">
        <f>ROUND(Database[[#This Row],[VIAGEM]]-Database[[#This Row],[ORDEM]],0)</f>
        <v>1</v>
      </c>
      <c r="I1969">
        <v>1</v>
      </c>
      <c r="J1969" t="s">
        <v>70</v>
      </c>
      <c r="K1969" t="s">
        <v>90</v>
      </c>
      <c r="L1969" t="s">
        <v>82</v>
      </c>
      <c r="M1969">
        <v>5000</v>
      </c>
    </row>
    <row r="1970" spans="1:13">
      <c r="A1970">
        <v>2003</v>
      </c>
      <c r="B1970" t="s">
        <v>151</v>
      </c>
      <c r="C1970" t="s">
        <v>59</v>
      </c>
      <c r="D1970" t="s">
        <v>50</v>
      </c>
      <c r="E1970" t="s">
        <v>25</v>
      </c>
      <c r="F1970">
        <v>37699</v>
      </c>
      <c r="G1970">
        <v>37706.279748372552</v>
      </c>
      <c r="H1970">
        <f>ROUND(Database[[#This Row],[VIAGEM]]-Database[[#This Row],[ORDEM]],0)</f>
        <v>7</v>
      </c>
      <c r="I1970">
        <v>1</v>
      </c>
      <c r="J1970" t="s">
        <v>73</v>
      </c>
      <c r="K1970" t="s">
        <v>108</v>
      </c>
      <c r="L1970" t="s">
        <v>83</v>
      </c>
      <c r="M1970">
        <v>300</v>
      </c>
    </row>
    <row r="1971" spans="1:13">
      <c r="A1971">
        <v>2003</v>
      </c>
      <c r="B1971" t="s">
        <v>153</v>
      </c>
      <c r="C1971" t="s">
        <v>63</v>
      </c>
      <c r="D1971" t="s">
        <v>46</v>
      </c>
      <c r="E1971" t="s">
        <v>62</v>
      </c>
      <c r="F1971">
        <v>37816</v>
      </c>
      <c r="G1971">
        <v>37816.695306163114</v>
      </c>
      <c r="H1971">
        <f>ROUND(Database[[#This Row],[VIAGEM]]-Database[[#This Row],[ORDEM]],0)</f>
        <v>1</v>
      </c>
      <c r="I1971">
        <v>0</v>
      </c>
      <c r="J1971" t="s">
        <v>74</v>
      </c>
      <c r="K1971" t="s">
        <v>96</v>
      </c>
      <c r="L1971" t="s">
        <v>83</v>
      </c>
      <c r="M1971">
        <v>100</v>
      </c>
    </row>
    <row r="1972" spans="1:13">
      <c r="A1972">
        <v>2003</v>
      </c>
      <c r="B1972" t="s">
        <v>152</v>
      </c>
      <c r="C1972" t="s">
        <v>61</v>
      </c>
      <c r="D1972" t="s">
        <v>48</v>
      </c>
      <c r="E1972" t="s">
        <v>63</v>
      </c>
      <c r="F1972">
        <v>37914</v>
      </c>
      <c r="G1972">
        <v>37920.625747296261</v>
      </c>
      <c r="H1972">
        <f>ROUND(Database[[#This Row],[VIAGEM]]-Database[[#This Row],[ORDEM]],0)</f>
        <v>7</v>
      </c>
      <c r="I1972">
        <v>1</v>
      </c>
      <c r="J1972" t="s">
        <v>78</v>
      </c>
      <c r="K1972" t="s">
        <v>101</v>
      </c>
      <c r="L1972" t="s">
        <v>81</v>
      </c>
      <c r="M1972">
        <v>2500</v>
      </c>
    </row>
    <row r="1973" spans="1:13">
      <c r="A1973">
        <v>2003</v>
      </c>
      <c r="B1973" t="s">
        <v>152</v>
      </c>
      <c r="C1973" t="s">
        <v>60</v>
      </c>
      <c r="D1973" t="s">
        <v>49</v>
      </c>
      <c r="E1973" t="s">
        <v>58</v>
      </c>
      <c r="F1973">
        <v>37918</v>
      </c>
      <c r="G1973">
        <v>37922.273649525836</v>
      </c>
      <c r="H1973">
        <f>ROUND(Database[[#This Row],[VIAGEM]]-Database[[#This Row],[ORDEM]],0)</f>
        <v>4</v>
      </c>
      <c r="I1973">
        <v>1</v>
      </c>
      <c r="J1973" t="s">
        <v>136</v>
      </c>
      <c r="K1973" t="s">
        <v>94</v>
      </c>
      <c r="L1973" t="s">
        <v>83</v>
      </c>
      <c r="M1973">
        <v>500</v>
      </c>
    </row>
    <row r="1974" spans="1:13">
      <c r="A1974">
        <v>2003</v>
      </c>
      <c r="B1974" t="s">
        <v>145</v>
      </c>
      <c r="C1974" t="s">
        <v>57</v>
      </c>
      <c r="D1974" t="s">
        <v>51</v>
      </c>
      <c r="E1974" t="s">
        <v>58</v>
      </c>
      <c r="F1974">
        <v>37643</v>
      </c>
      <c r="G1974">
        <v>37652.066670524313</v>
      </c>
      <c r="H1974">
        <f>ROUND(Database[[#This Row],[VIAGEM]]-Database[[#This Row],[ORDEM]],0)</f>
        <v>9</v>
      </c>
      <c r="I1974">
        <v>1</v>
      </c>
      <c r="J1974" t="s">
        <v>76</v>
      </c>
      <c r="K1974" t="s">
        <v>113</v>
      </c>
      <c r="L1974" t="s">
        <v>139</v>
      </c>
      <c r="M1974">
        <v>500000</v>
      </c>
    </row>
    <row r="1975" spans="1:13">
      <c r="A1975">
        <v>2003</v>
      </c>
      <c r="B1975" t="s">
        <v>146</v>
      </c>
      <c r="C1975" t="s">
        <v>63</v>
      </c>
      <c r="D1975" t="s">
        <v>46</v>
      </c>
      <c r="E1975" t="s">
        <v>62</v>
      </c>
      <c r="F1975">
        <v>37952</v>
      </c>
      <c r="G1975">
        <v>37960.445237639782</v>
      </c>
      <c r="H1975">
        <f>ROUND(Database[[#This Row],[VIAGEM]]-Database[[#This Row],[ORDEM]],0)</f>
        <v>8</v>
      </c>
      <c r="I1975">
        <v>1</v>
      </c>
      <c r="J1975" t="s">
        <v>72</v>
      </c>
      <c r="K1975" t="s">
        <v>109</v>
      </c>
      <c r="L1975" t="s">
        <v>85</v>
      </c>
      <c r="M1975">
        <v>24000</v>
      </c>
    </row>
    <row r="1976" spans="1:13">
      <c r="A1976">
        <v>2003</v>
      </c>
      <c r="B1976" t="s">
        <v>148</v>
      </c>
      <c r="C1976" t="s">
        <v>60</v>
      </c>
      <c r="D1976" t="s">
        <v>49</v>
      </c>
      <c r="E1976" t="s">
        <v>58</v>
      </c>
      <c r="F1976">
        <v>37967</v>
      </c>
      <c r="G1976">
        <v>37975.931967394339</v>
      </c>
      <c r="H1976">
        <f>ROUND(Database[[#This Row],[VIAGEM]]-Database[[#This Row],[ORDEM]],0)</f>
        <v>9</v>
      </c>
      <c r="I1976">
        <v>0</v>
      </c>
      <c r="J1976" t="s">
        <v>136</v>
      </c>
      <c r="K1976" t="s">
        <v>93</v>
      </c>
      <c r="L1976" t="s">
        <v>83</v>
      </c>
      <c r="M1976">
        <v>300</v>
      </c>
    </row>
    <row r="1977" spans="1:13">
      <c r="A1977">
        <v>2003</v>
      </c>
      <c r="B1977" t="s">
        <v>153</v>
      </c>
      <c r="C1977" t="s">
        <v>25</v>
      </c>
      <c r="D1977" t="s">
        <v>45</v>
      </c>
      <c r="E1977" t="s">
        <v>57</v>
      </c>
      <c r="F1977">
        <v>37833</v>
      </c>
      <c r="G1977">
        <v>37834.953815759203</v>
      </c>
      <c r="H1977">
        <f>ROUND(Database[[#This Row],[VIAGEM]]-Database[[#This Row],[ORDEM]],0)</f>
        <v>2</v>
      </c>
      <c r="I1977">
        <v>0</v>
      </c>
      <c r="J1977" t="s">
        <v>73</v>
      </c>
      <c r="K1977" t="s">
        <v>107</v>
      </c>
      <c r="L1977" t="s">
        <v>83</v>
      </c>
      <c r="M1977">
        <v>100</v>
      </c>
    </row>
    <row r="1978" spans="1:13">
      <c r="A1978">
        <v>2003</v>
      </c>
      <c r="B1978" t="s">
        <v>150</v>
      </c>
      <c r="C1978" t="s">
        <v>25</v>
      </c>
      <c r="D1978" t="s">
        <v>45</v>
      </c>
      <c r="E1978" t="s">
        <v>58</v>
      </c>
      <c r="F1978">
        <v>37754</v>
      </c>
      <c r="G1978">
        <v>37762.051290344847</v>
      </c>
      <c r="H1978">
        <f>ROUND(Database[[#This Row],[VIAGEM]]-Database[[#This Row],[ORDEM]],0)</f>
        <v>8</v>
      </c>
      <c r="I1978">
        <v>1</v>
      </c>
      <c r="J1978" t="s">
        <v>78</v>
      </c>
      <c r="K1978" t="s">
        <v>100</v>
      </c>
      <c r="L1978" t="s">
        <v>81</v>
      </c>
      <c r="M1978">
        <v>1500</v>
      </c>
    </row>
    <row r="1979" spans="1:13">
      <c r="A1979">
        <v>2003</v>
      </c>
      <c r="B1979" t="s">
        <v>146</v>
      </c>
      <c r="C1979" t="s">
        <v>61</v>
      </c>
      <c r="D1979" t="s">
        <v>48</v>
      </c>
      <c r="E1979" t="s">
        <v>25</v>
      </c>
      <c r="F1979">
        <v>37947</v>
      </c>
      <c r="G1979">
        <v>37953.264407969953</v>
      </c>
      <c r="H1979">
        <f>ROUND(Database[[#This Row],[VIAGEM]]-Database[[#This Row],[ORDEM]],0)</f>
        <v>6</v>
      </c>
      <c r="I1979">
        <v>1</v>
      </c>
      <c r="J1979" t="s">
        <v>73</v>
      </c>
      <c r="K1979" t="s">
        <v>108</v>
      </c>
      <c r="L1979" t="s">
        <v>83</v>
      </c>
      <c r="M1979">
        <v>500</v>
      </c>
    </row>
    <row r="1980" spans="1:13">
      <c r="A1980">
        <v>2003</v>
      </c>
      <c r="B1980" t="s">
        <v>150</v>
      </c>
      <c r="C1980" t="s">
        <v>63</v>
      </c>
      <c r="D1980" t="s">
        <v>46</v>
      </c>
      <c r="E1980" t="s">
        <v>61</v>
      </c>
      <c r="F1980">
        <v>37742</v>
      </c>
      <c r="G1980">
        <v>37744.265846614675</v>
      </c>
      <c r="H1980">
        <f>ROUND(Database[[#This Row],[VIAGEM]]-Database[[#This Row],[ORDEM]],0)</f>
        <v>2</v>
      </c>
      <c r="I1980">
        <v>0</v>
      </c>
      <c r="J1980" t="s">
        <v>72</v>
      </c>
      <c r="K1980" t="s">
        <v>110</v>
      </c>
      <c r="L1980" t="s">
        <v>85</v>
      </c>
      <c r="M1980">
        <v>17000</v>
      </c>
    </row>
    <row r="1981" spans="1:13">
      <c r="A1981">
        <v>2003</v>
      </c>
      <c r="B1981" t="s">
        <v>153</v>
      </c>
      <c r="C1981" t="s">
        <v>62</v>
      </c>
      <c r="D1981" t="s">
        <v>47</v>
      </c>
      <c r="E1981" t="s">
        <v>60</v>
      </c>
      <c r="F1981">
        <v>37809</v>
      </c>
      <c r="G1981">
        <v>37815.29493435692</v>
      </c>
      <c r="H1981">
        <f>ROUND(Database[[#This Row],[VIAGEM]]-Database[[#This Row],[ORDEM]],0)</f>
        <v>6</v>
      </c>
      <c r="I1981">
        <v>1</v>
      </c>
      <c r="J1981" t="s">
        <v>71</v>
      </c>
      <c r="K1981" t="s">
        <v>102</v>
      </c>
      <c r="L1981" t="s">
        <v>84</v>
      </c>
      <c r="M1981">
        <v>87000</v>
      </c>
    </row>
    <row r="1982" spans="1:13">
      <c r="A1982">
        <v>2003</v>
      </c>
      <c r="B1982" t="s">
        <v>153</v>
      </c>
      <c r="C1982" t="s">
        <v>57</v>
      </c>
      <c r="D1982" t="s">
        <v>51</v>
      </c>
      <c r="E1982" t="s">
        <v>58</v>
      </c>
      <c r="F1982">
        <v>37823</v>
      </c>
      <c r="G1982">
        <v>37827.601525222752</v>
      </c>
      <c r="H1982">
        <f>ROUND(Database[[#This Row],[VIAGEM]]-Database[[#This Row],[ORDEM]],0)</f>
        <v>5</v>
      </c>
      <c r="I1982">
        <v>0</v>
      </c>
      <c r="J1982" t="s">
        <v>73</v>
      </c>
      <c r="K1982" t="s">
        <v>106</v>
      </c>
      <c r="L1982" t="s">
        <v>83</v>
      </c>
      <c r="M1982">
        <v>100</v>
      </c>
    </row>
    <row r="1983" spans="1:13">
      <c r="A1983">
        <v>2003</v>
      </c>
      <c r="B1983" t="s">
        <v>146</v>
      </c>
      <c r="C1983" t="s">
        <v>56</v>
      </c>
      <c r="D1983" t="s">
        <v>52</v>
      </c>
      <c r="E1983" t="s">
        <v>60</v>
      </c>
      <c r="F1983">
        <v>37931</v>
      </c>
      <c r="G1983">
        <v>37935.272041556193</v>
      </c>
      <c r="H1983">
        <f>ROUND(Database[[#This Row],[VIAGEM]]-Database[[#This Row],[ORDEM]],0)</f>
        <v>4</v>
      </c>
      <c r="I1983">
        <v>1</v>
      </c>
      <c r="J1983" t="s">
        <v>71</v>
      </c>
      <c r="K1983" t="s">
        <v>104</v>
      </c>
      <c r="L1983" t="s">
        <v>84</v>
      </c>
      <c r="M1983">
        <v>76000</v>
      </c>
    </row>
    <row r="1984" spans="1:13">
      <c r="A1984">
        <v>2003</v>
      </c>
      <c r="B1984" t="s">
        <v>146</v>
      </c>
      <c r="C1984" t="s">
        <v>62</v>
      </c>
      <c r="D1984" t="s">
        <v>47</v>
      </c>
      <c r="E1984" t="s">
        <v>58</v>
      </c>
      <c r="F1984">
        <v>37938</v>
      </c>
      <c r="G1984">
        <v>37946.245513222078</v>
      </c>
      <c r="H1984">
        <f>ROUND(Database[[#This Row],[VIAGEM]]-Database[[#This Row],[ORDEM]],0)</f>
        <v>8</v>
      </c>
      <c r="I1984">
        <v>1</v>
      </c>
      <c r="J1984" t="s">
        <v>72</v>
      </c>
      <c r="K1984" t="s">
        <v>109</v>
      </c>
      <c r="L1984" t="s">
        <v>85</v>
      </c>
      <c r="M1984">
        <v>22000</v>
      </c>
    </row>
    <row r="1985" spans="1:13">
      <c r="A1985">
        <v>2003</v>
      </c>
      <c r="B1985" t="s">
        <v>156</v>
      </c>
      <c r="C1985" t="s">
        <v>58</v>
      </c>
      <c r="D1985" t="s">
        <v>105</v>
      </c>
      <c r="E1985" t="s">
        <v>57</v>
      </c>
      <c r="F1985">
        <v>37730</v>
      </c>
      <c r="G1985">
        <v>37738.94905810288</v>
      </c>
      <c r="H1985">
        <f>ROUND(Database[[#This Row],[VIAGEM]]-Database[[#This Row],[ORDEM]],0)</f>
        <v>9</v>
      </c>
      <c r="I1985">
        <v>0</v>
      </c>
      <c r="J1985" t="s">
        <v>73</v>
      </c>
      <c r="K1985" t="s">
        <v>106</v>
      </c>
      <c r="L1985" t="s">
        <v>83</v>
      </c>
      <c r="M1985">
        <v>400</v>
      </c>
    </row>
    <row r="1986" spans="1:13">
      <c r="A1986">
        <v>2003</v>
      </c>
      <c r="B1986" t="s">
        <v>154</v>
      </c>
      <c r="C1986" t="s">
        <v>58</v>
      </c>
      <c r="D1986" t="s">
        <v>105</v>
      </c>
      <c r="E1986" t="s">
        <v>60</v>
      </c>
      <c r="F1986">
        <v>37678</v>
      </c>
      <c r="G1986">
        <v>37683.167390960385</v>
      </c>
      <c r="H1986">
        <f>ROUND(Database[[#This Row],[VIAGEM]]-Database[[#This Row],[ORDEM]],0)</f>
        <v>5</v>
      </c>
      <c r="I1986">
        <v>0</v>
      </c>
      <c r="J1986" t="s">
        <v>136</v>
      </c>
      <c r="K1986" t="s">
        <v>93</v>
      </c>
      <c r="L1986" t="s">
        <v>83</v>
      </c>
      <c r="M1986">
        <v>200</v>
      </c>
    </row>
    <row r="1987" spans="1:13">
      <c r="A1987">
        <v>2003</v>
      </c>
      <c r="B1987" t="s">
        <v>155</v>
      </c>
      <c r="C1987" t="s">
        <v>56</v>
      </c>
      <c r="D1987" t="s">
        <v>52</v>
      </c>
      <c r="E1987" t="s">
        <v>58</v>
      </c>
      <c r="F1987">
        <v>37867</v>
      </c>
      <c r="G1987">
        <v>37868.144750455001</v>
      </c>
      <c r="H1987">
        <f>ROUND(Database[[#This Row],[VIAGEM]]-Database[[#This Row],[ORDEM]],0)</f>
        <v>1</v>
      </c>
      <c r="I1987">
        <v>1</v>
      </c>
      <c r="J1987" t="s">
        <v>136</v>
      </c>
      <c r="K1987" t="s">
        <v>93</v>
      </c>
      <c r="L1987" t="s">
        <v>83</v>
      </c>
      <c r="M1987">
        <v>200</v>
      </c>
    </row>
    <row r="1988" spans="1:13">
      <c r="A1988">
        <v>2003</v>
      </c>
      <c r="B1988" t="s">
        <v>145</v>
      </c>
      <c r="C1988" t="s">
        <v>60</v>
      </c>
      <c r="D1988" t="s">
        <v>49</v>
      </c>
      <c r="E1988" t="s">
        <v>61</v>
      </c>
      <c r="F1988">
        <v>37648</v>
      </c>
      <c r="G1988">
        <v>37657.098236881568</v>
      </c>
      <c r="H1988">
        <f>ROUND(Database[[#This Row],[VIAGEM]]-Database[[#This Row],[ORDEM]],0)</f>
        <v>9</v>
      </c>
      <c r="I1988">
        <v>1</v>
      </c>
      <c r="J1988" t="s">
        <v>136</v>
      </c>
      <c r="K1988" t="s">
        <v>93</v>
      </c>
      <c r="L1988" t="s">
        <v>83</v>
      </c>
      <c r="M1988">
        <v>200</v>
      </c>
    </row>
    <row r="1989" spans="1:13">
      <c r="A1989">
        <v>2003</v>
      </c>
      <c r="B1989" t="s">
        <v>145</v>
      </c>
      <c r="C1989" t="s">
        <v>60</v>
      </c>
      <c r="D1989" t="s">
        <v>49</v>
      </c>
      <c r="E1989" t="s">
        <v>58</v>
      </c>
      <c r="F1989">
        <v>37624</v>
      </c>
      <c r="G1989">
        <v>37630.960482614697</v>
      </c>
      <c r="H1989">
        <f>ROUND(Database[[#This Row],[VIAGEM]]-Database[[#This Row],[ORDEM]],0)</f>
        <v>7</v>
      </c>
      <c r="I1989">
        <v>0</v>
      </c>
      <c r="J1989" t="s">
        <v>70</v>
      </c>
      <c r="K1989" t="s">
        <v>90</v>
      </c>
      <c r="L1989" t="s">
        <v>82</v>
      </c>
      <c r="M1989">
        <v>3000</v>
      </c>
    </row>
    <row r="1990" spans="1:13">
      <c r="A1990">
        <v>2003</v>
      </c>
      <c r="B1990" t="s">
        <v>150</v>
      </c>
      <c r="C1990" t="s">
        <v>63</v>
      </c>
      <c r="D1990" t="s">
        <v>46</v>
      </c>
      <c r="E1990" t="s">
        <v>25</v>
      </c>
      <c r="F1990">
        <v>37752</v>
      </c>
      <c r="G1990">
        <v>37752.224147683097</v>
      </c>
      <c r="H1990">
        <f>ROUND(Database[[#This Row],[VIAGEM]]-Database[[#This Row],[ORDEM]],0)</f>
        <v>0</v>
      </c>
      <c r="I1990">
        <v>1</v>
      </c>
      <c r="J1990" t="s">
        <v>78</v>
      </c>
      <c r="K1990" t="s">
        <v>100</v>
      </c>
      <c r="L1990" t="s">
        <v>81</v>
      </c>
      <c r="M1990">
        <v>500</v>
      </c>
    </row>
    <row r="1991" spans="1:13">
      <c r="A1991">
        <v>2003</v>
      </c>
      <c r="B1991" t="s">
        <v>149</v>
      </c>
      <c r="C1991" t="s">
        <v>62</v>
      </c>
      <c r="D1991" t="s">
        <v>47</v>
      </c>
      <c r="E1991" t="s">
        <v>61</v>
      </c>
      <c r="F1991">
        <v>37857</v>
      </c>
      <c r="G1991">
        <v>37858.176105215498</v>
      </c>
      <c r="H1991">
        <f>ROUND(Database[[#This Row],[VIAGEM]]-Database[[#This Row],[ORDEM]],0)</f>
        <v>1</v>
      </c>
      <c r="I1991">
        <v>0</v>
      </c>
      <c r="J1991" t="s">
        <v>70</v>
      </c>
      <c r="K1991" t="s">
        <v>91</v>
      </c>
      <c r="L1991" t="s">
        <v>82</v>
      </c>
      <c r="M1991">
        <v>3000</v>
      </c>
    </row>
    <row r="1992" spans="1:13">
      <c r="A1992">
        <v>2003</v>
      </c>
      <c r="B1992" t="s">
        <v>154</v>
      </c>
      <c r="C1992" t="s">
        <v>62</v>
      </c>
      <c r="D1992" t="s">
        <v>47</v>
      </c>
      <c r="E1992" t="s">
        <v>61</v>
      </c>
      <c r="F1992">
        <v>37665</v>
      </c>
      <c r="G1992">
        <v>37672.633372215991</v>
      </c>
      <c r="H1992">
        <f>ROUND(Database[[#This Row],[VIAGEM]]-Database[[#This Row],[ORDEM]],0)</f>
        <v>8</v>
      </c>
      <c r="I1992">
        <v>1</v>
      </c>
      <c r="J1992" t="s">
        <v>76</v>
      </c>
      <c r="K1992" t="s">
        <v>113</v>
      </c>
      <c r="L1992" t="s">
        <v>139</v>
      </c>
      <c r="M1992">
        <v>480000</v>
      </c>
    </row>
    <row r="1993" spans="1:13">
      <c r="A1993">
        <v>2003</v>
      </c>
      <c r="B1993" t="s">
        <v>145</v>
      </c>
      <c r="C1993" t="s">
        <v>58</v>
      </c>
      <c r="D1993" t="s">
        <v>105</v>
      </c>
      <c r="E1993" t="s">
        <v>62</v>
      </c>
      <c r="F1993">
        <v>37622</v>
      </c>
      <c r="G1993">
        <v>37625.734905866855</v>
      </c>
      <c r="H1993">
        <f>ROUND(Database[[#This Row],[VIAGEM]]-Database[[#This Row],[ORDEM]],0)</f>
        <v>4</v>
      </c>
      <c r="I1993">
        <v>0</v>
      </c>
      <c r="J1993" t="s">
        <v>136</v>
      </c>
      <c r="K1993" t="s">
        <v>93</v>
      </c>
      <c r="L1993" t="s">
        <v>83</v>
      </c>
      <c r="M1993">
        <v>500</v>
      </c>
    </row>
    <row r="1994" spans="1:13">
      <c r="A1994">
        <v>2003</v>
      </c>
      <c r="B1994" t="s">
        <v>154</v>
      </c>
      <c r="C1994" t="s">
        <v>61</v>
      </c>
      <c r="D1994" t="s">
        <v>48</v>
      </c>
      <c r="E1994" t="s">
        <v>59</v>
      </c>
      <c r="F1994">
        <v>37656</v>
      </c>
      <c r="G1994">
        <v>37664.621237723244</v>
      </c>
      <c r="H1994">
        <f>ROUND(Database[[#This Row],[VIAGEM]]-Database[[#This Row],[ORDEM]],0)</f>
        <v>9</v>
      </c>
      <c r="I1994">
        <v>0</v>
      </c>
      <c r="J1994" t="s">
        <v>78</v>
      </c>
      <c r="K1994" t="s">
        <v>101</v>
      </c>
      <c r="L1994" t="s">
        <v>81</v>
      </c>
      <c r="M1994">
        <v>2500</v>
      </c>
    </row>
    <row r="1995" spans="1:13">
      <c r="A1995">
        <v>2003</v>
      </c>
      <c r="B1995" t="s">
        <v>148</v>
      </c>
      <c r="C1995" t="s">
        <v>62</v>
      </c>
      <c r="D1995" t="s">
        <v>47</v>
      </c>
      <c r="E1995" t="s">
        <v>63</v>
      </c>
      <c r="F1995">
        <v>37971</v>
      </c>
      <c r="G1995">
        <v>37977.229960728604</v>
      </c>
      <c r="H1995">
        <f>ROUND(Database[[#This Row],[VIAGEM]]-Database[[#This Row],[ORDEM]],0)</f>
        <v>6</v>
      </c>
      <c r="I1995">
        <v>1</v>
      </c>
      <c r="J1995" t="s">
        <v>73</v>
      </c>
      <c r="K1995" t="s">
        <v>107</v>
      </c>
      <c r="L1995" t="s">
        <v>83</v>
      </c>
      <c r="M1995">
        <v>100</v>
      </c>
    </row>
    <row r="1996" spans="1:13">
      <c r="A1996">
        <v>2003</v>
      </c>
      <c r="B1996" t="s">
        <v>145</v>
      </c>
      <c r="C1996" t="s">
        <v>60</v>
      </c>
      <c r="D1996" t="s">
        <v>49</v>
      </c>
      <c r="E1996" t="s">
        <v>58</v>
      </c>
      <c r="F1996">
        <v>37631</v>
      </c>
      <c r="G1996">
        <v>37640.382615112001</v>
      </c>
      <c r="H1996">
        <f>ROUND(Database[[#This Row],[VIAGEM]]-Database[[#This Row],[ORDEM]],0)</f>
        <v>9</v>
      </c>
      <c r="I1996">
        <v>1</v>
      </c>
      <c r="J1996" t="s">
        <v>71</v>
      </c>
      <c r="K1996" t="s">
        <v>103</v>
      </c>
      <c r="L1996" t="s">
        <v>84</v>
      </c>
      <c r="M1996">
        <v>60000</v>
      </c>
    </row>
    <row r="1997" spans="1:13">
      <c r="A1997">
        <v>2003</v>
      </c>
      <c r="B1997" t="s">
        <v>154</v>
      </c>
      <c r="C1997" t="s">
        <v>61</v>
      </c>
      <c r="D1997" t="s">
        <v>48</v>
      </c>
      <c r="E1997" t="s">
        <v>63</v>
      </c>
      <c r="F1997">
        <v>37656</v>
      </c>
      <c r="G1997">
        <v>37658.293762743073</v>
      </c>
      <c r="H1997">
        <f>ROUND(Database[[#This Row],[VIAGEM]]-Database[[#This Row],[ORDEM]],0)</f>
        <v>2</v>
      </c>
      <c r="I1997">
        <v>1</v>
      </c>
      <c r="J1997" t="s">
        <v>78</v>
      </c>
      <c r="K1997" t="s">
        <v>101</v>
      </c>
      <c r="L1997" t="s">
        <v>81</v>
      </c>
      <c r="M1997">
        <v>1000</v>
      </c>
    </row>
    <row r="1998" spans="1:13">
      <c r="A1998">
        <v>2003</v>
      </c>
      <c r="B1998" t="s">
        <v>145</v>
      </c>
      <c r="C1998" t="s">
        <v>25</v>
      </c>
      <c r="D1998" t="s">
        <v>45</v>
      </c>
      <c r="E1998" t="s">
        <v>59</v>
      </c>
      <c r="F1998">
        <v>37639</v>
      </c>
      <c r="G1998">
        <v>37640.464836250649</v>
      </c>
      <c r="H1998">
        <f>ROUND(Database[[#This Row],[VIAGEM]]-Database[[#This Row],[ORDEM]],0)</f>
        <v>1</v>
      </c>
      <c r="I1998">
        <v>0</v>
      </c>
      <c r="J1998" t="s">
        <v>80</v>
      </c>
      <c r="K1998" t="s">
        <v>87</v>
      </c>
      <c r="L1998" t="s">
        <v>138</v>
      </c>
      <c r="M1998">
        <v>40</v>
      </c>
    </row>
    <row r="1999" spans="1:13">
      <c r="A1999">
        <v>2003</v>
      </c>
      <c r="B1999" t="s">
        <v>151</v>
      </c>
      <c r="C1999" t="s">
        <v>60</v>
      </c>
      <c r="D1999" t="s">
        <v>49</v>
      </c>
      <c r="E1999" t="s">
        <v>59</v>
      </c>
      <c r="F1999">
        <v>37700</v>
      </c>
      <c r="G1999">
        <v>37703.122260037409</v>
      </c>
      <c r="H1999">
        <f>ROUND(Database[[#This Row],[VIAGEM]]-Database[[#This Row],[ORDEM]],0)</f>
        <v>3</v>
      </c>
      <c r="I1999">
        <v>0</v>
      </c>
      <c r="J1999" t="s">
        <v>136</v>
      </c>
      <c r="K1999" t="s">
        <v>95</v>
      </c>
      <c r="L1999" t="s">
        <v>83</v>
      </c>
      <c r="M1999">
        <v>400</v>
      </c>
    </row>
    <row r="2000" spans="1:13">
      <c r="A2000">
        <v>2003</v>
      </c>
      <c r="B2000" t="s">
        <v>145</v>
      </c>
      <c r="C2000" t="s">
        <v>60</v>
      </c>
      <c r="D2000" t="s">
        <v>49</v>
      </c>
      <c r="E2000" t="s">
        <v>58</v>
      </c>
      <c r="F2000">
        <v>37629</v>
      </c>
      <c r="G2000">
        <v>37636.391517066761</v>
      </c>
      <c r="H2000">
        <f>ROUND(Database[[#This Row],[VIAGEM]]-Database[[#This Row],[ORDEM]],0)</f>
        <v>7</v>
      </c>
      <c r="I2000">
        <v>0</v>
      </c>
      <c r="J2000" t="s">
        <v>74</v>
      </c>
      <c r="K2000" t="s">
        <v>97</v>
      </c>
      <c r="L2000" t="s">
        <v>83</v>
      </c>
      <c r="M2000">
        <v>300</v>
      </c>
    </row>
    <row r="2001" spans="1:13">
      <c r="A2001">
        <v>2003</v>
      </c>
      <c r="B2001" t="s">
        <v>147</v>
      </c>
      <c r="C2001" t="s">
        <v>63</v>
      </c>
      <c r="D2001" t="s">
        <v>46</v>
      </c>
      <c r="E2001" t="s">
        <v>59</v>
      </c>
      <c r="F2001">
        <v>37781</v>
      </c>
      <c r="G2001">
        <v>37787.130655386805</v>
      </c>
      <c r="H2001">
        <f>ROUND(Database[[#This Row],[VIAGEM]]-Database[[#This Row],[ORDEM]],0)</f>
        <v>6</v>
      </c>
      <c r="I2001">
        <v>0</v>
      </c>
      <c r="J2001" t="s">
        <v>74</v>
      </c>
      <c r="K2001" t="s">
        <v>98</v>
      </c>
      <c r="L2001" t="s">
        <v>83</v>
      </c>
      <c r="M2001">
        <v>300</v>
      </c>
    </row>
    <row r="2002" spans="1:13">
      <c r="A2002">
        <v>2003</v>
      </c>
      <c r="B2002" t="s">
        <v>146</v>
      </c>
      <c r="C2002" t="s">
        <v>59</v>
      </c>
      <c r="D2002" t="s">
        <v>50</v>
      </c>
      <c r="E2002" t="s">
        <v>63</v>
      </c>
      <c r="F2002">
        <v>37937</v>
      </c>
      <c r="G2002">
        <v>37940.441618069381</v>
      </c>
      <c r="H2002">
        <f>ROUND(Database[[#This Row],[VIAGEM]]-Database[[#This Row],[ORDEM]],0)</f>
        <v>3</v>
      </c>
      <c r="I2002">
        <v>1</v>
      </c>
      <c r="J2002" t="s">
        <v>74</v>
      </c>
      <c r="K2002" t="s">
        <v>97</v>
      </c>
      <c r="L2002" t="s">
        <v>83</v>
      </c>
      <c r="M2002">
        <v>500</v>
      </c>
    </row>
    <row r="2003" spans="1:13">
      <c r="A2003">
        <v>2003</v>
      </c>
      <c r="B2003" t="s">
        <v>153</v>
      </c>
      <c r="C2003" t="s">
        <v>59</v>
      </c>
      <c r="D2003" t="s">
        <v>50</v>
      </c>
      <c r="E2003" t="s">
        <v>58</v>
      </c>
      <c r="F2003">
        <v>37813</v>
      </c>
      <c r="G2003">
        <v>37813.01046215641</v>
      </c>
      <c r="H2003">
        <f>ROUND(Database[[#This Row],[VIAGEM]]-Database[[#This Row],[ORDEM]],0)</f>
        <v>0</v>
      </c>
      <c r="I2003">
        <v>0</v>
      </c>
      <c r="J2003" t="s">
        <v>136</v>
      </c>
      <c r="K2003" t="s">
        <v>95</v>
      </c>
      <c r="L2003" t="s">
        <v>83</v>
      </c>
      <c r="M2003">
        <v>300</v>
      </c>
    </row>
    <row r="2004" spans="1:13">
      <c r="A2004">
        <v>2003</v>
      </c>
      <c r="B2004" t="s">
        <v>150</v>
      </c>
      <c r="C2004" t="s">
        <v>58</v>
      </c>
      <c r="D2004" t="s">
        <v>105</v>
      </c>
      <c r="E2004" t="s">
        <v>60</v>
      </c>
      <c r="F2004">
        <v>37764</v>
      </c>
      <c r="G2004">
        <v>37770.150651904783</v>
      </c>
      <c r="H2004">
        <f>ROUND(Database[[#This Row],[VIAGEM]]-Database[[#This Row],[ORDEM]],0)</f>
        <v>6</v>
      </c>
      <c r="I2004">
        <v>0</v>
      </c>
      <c r="J2004" t="s">
        <v>136</v>
      </c>
      <c r="K2004" t="s">
        <v>95</v>
      </c>
      <c r="L2004" t="s">
        <v>83</v>
      </c>
      <c r="M2004">
        <v>500</v>
      </c>
    </row>
    <row r="2005" spans="1:13">
      <c r="A2005">
        <v>2003</v>
      </c>
      <c r="B2005" t="s">
        <v>156</v>
      </c>
      <c r="C2005" t="s">
        <v>63</v>
      </c>
      <c r="D2005" t="s">
        <v>46</v>
      </c>
      <c r="E2005" t="s">
        <v>60</v>
      </c>
      <c r="F2005">
        <v>37719</v>
      </c>
      <c r="G2005">
        <v>37719.047563336069</v>
      </c>
      <c r="H2005">
        <f>ROUND(Database[[#This Row],[VIAGEM]]-Database[[#This Row],[ORDEM]],0)</f>
        <v>0</v>
      </c>
      <c r="I2005">
        <v>0</v>
      </c>
      <c r="J2005" t="s">
        <v>80</v>
      </c>
      <c r="K2005" t="s">
        <v>87</v>
      </c>
      <c r="L2005" t="s">
        <v>138</v>
      </c>
      <c r="M2005">
        <v>50</v>
      </c>
    </row>
    <row r="2006" spans="1:13">
      <c r="A2006">
        <v>2003</v>
      </c>
      <c r="B2006" t="s">
        <v>151</v>
      </c>
      <c r="C2006" t="s">
        <v>57</v>
      </c>
      <c r="D2006" t="s">
        <v>51</v>
      </c>
      <c r="E2006" t="s">
        <v>62</v>
      </c>
      <c r="F2006">
        <v>37701</v>
      </c>
      <c r="G2006">
        <v>37702.20518918008</v>
      </c>
      <c r="H2006">
        <f>ROUND(Database[[#This Row],[VIAGEM]]-Database[[#This Row],[ORDEM]],0)</f>
        <v>1</v>
      </c>
      <c r="I2006">
        <v>0</v>
      </c>
      <c r="J2006" t="s">
        <v>73</v>
      </c>
      <c r="K2006" t="s">
        <v>106</v>
      </c>
      <c r="L2006" t="s">
        <v>83</v>
      </c>
      <c r="M2006">
        <v>200</v>
      </c>
    </row>
    <row r="2007" spans="1:13">
      <c r="A2007">
        <v>2003</v>
      </c>
      <c r="B2007" t="s">
        <v>152</v>
      </c>
      <c r="C2007" t="s">
        <v>62</v>
      </c>
      <c r="D2007" t="s">
        <v>47</v>
      </c>
      <c r="E2007" t="s">
        <v>61</v>
      </c>
      <c r="F2007">
        <v>37919</v>
      </c>
      <c r="G2007">
        <v>37926.288757628907</v>
      </c>
      <c r="H2007">
        <f>ROUND(Database[[#This Row],[VIAGEM]]-Database[[#This Row],[ORDEM]],0)</f>
        <v>7</v>
      </c>
      <c r="I2007">
        <v>1</v>
      </c>
      <c r="J2007" t="s">
        <v>78</v>
      </c>
      <c r="K2007" t="s">
        <v>99</v>
      </c>
      <c r="L2007" t="s">
        <v>81</v>
      </c>
      <c r="M2007">
        <v>1000</v>
      </c>
    </row>
    <row r="2008" spans="1:13">
      <c r="A2008">
        <v>2003</v>
      </c>
      <c r="B2008" t="s">
        <v>154</v>
      </c>
      <c r="C2008" t="s">
        <v>60</v>
      </c>
      <c r="D2008" t="s">
        <v>49</v>
      </c>
      <c r="E2008" t="s">
        <v>63</v>
      </c>
      <c r="F2008">
        <v>37673</v>
      </c>
      <c r="G2008">
        <v>37673.13182029016</v>
      </c>
      <c r="H2008">
        <f>ROUND(Database[[#This Row],[VIAGEM]]-Database[[#This Row],[ORDEM]],0)</f>
        <v>0</v>
      </c>
      <c r="I2008">
        <v>1</v>
      </c>
      <c r="J2008" t="s">
        <v>72</v>
      </c>
      <c r="K2008" t="s">
        <v>111</v>
      </c>
      <c r="L2008" t="s">
        <v>85</v>
      </c>
      <c r="M2008">
        <v>10000</v>
      </c>
    </row>
    <row r="2009" spans="1:13">
      <c r="A2009">
        <v>2003</v>
      </c>
      <c r="B2009" t="s">
        <v>145</v>
      </c>
      <c r="C2009" t="s">
        <v>59</v>
      </c>
      <c r="D2009" t="s">
        <v>50</v>
      </c>
      <c r="E2009" t="s">
        <v>61</v>
      </c>
      <c r="F2009">
        <v>37639</v>
      </c>
      <c r="G2009">
        <v>37644.169221244112</v>
      </c>
      <c r="H2009">
        <f>ROUND(Database[[#This Row],[VIAGEM]]-Database[[#This Row],[ORDEM]],0)</f>
        <v>5</v>
      </c>
      <c r="I2009">
        <v>0</v>
      </c>
      <c r="J2009" t="s">
        <v>72</v>
      </c>
      <c r="K2009" t="s">
        <v>111</v>
      </c>
      <c r="L2009" t="s">
        <v>85</v>
      </c>
      <c r="M2009">
        <v>44000</v>
      </c>
    </row>
    <row r="2010" spans="1:13">
      <c r="A2010">
        <v>2003</v>
      </c>
      <c r="B2010" t="s">
        <v>145</v>
      </c>
      <c r="C2010" t="s">
        <v>25</v>
      </c>
      <c r="D2010" t="s">
        <v>45</v>
      </c>
      <c r="E2010" t="s">
        <v>59</v>
      </c>
      <c r="F2010">
        <v>37639</v>
      </c>
      <c r="G2010">
        <v>37645.290798174792</v>
      </c>
      <c r="H2010">
        <f>ROUND(Database[[#This Row],[VIAGEM]]-Database[[#This Row],[ORDEM]],0)</f>
        <v>6</v>
      </c>
      <c r="I2010">
        <v>0</v>
      </c>
      <c r="J2010" t="s">
        <v>74</v>
      </c>
      <c r="K2010" t="s">
        <v>97</v>
      </c>
      <c r="L2010" t="s">
        <v>83</v>
      </c>
      <c r="M2010">
        <v>100</v>
      </c>
    </row>
    <row r="2011" spans="1:13">
      <c r="A2011">
        <v>2003</v>
      </c>
      <c r="B2011" t="s">
        <v>150</v>
      </c>
      <c r="C2011" t="s">
        <v>63</v>
      </c>
      <c r="D2011" t="s">
        <v>46</v>
      </c>
      <c r="E2011" t="s">
        <v>59</v>
      </c>
      <c r="F2011">
        <v>37748</v>
      </c>
      <c r="G2011">
        <v>37751.520731008044</v>
      </c>
      <c r="H2011">
        <f>ROUND(Database[[#This Row],[VIAGEM]]-Database[[#This Row],[ORDEM]],0)</f>
        <v>4</v>
      </c>
      <c r="I2011">
        <v>0</v>
      </c>
      <c r="J2011" t="s">
        <v>70</v>
      </c>
      <c r="K2011" t="s">
        <v>90</v>
      </c>
      <c r="L2011" t="s">
        <v>82</v>
      </c>
      <c r="M2011">
        <v>1000</v>
      </c>
    </row>
    <row r="2012" spans="1:13">
      <c r="A2012">
        <v>2003</v>
      </c>
      <c r="B2012" t="s">
        <v>145</v>
      </c>
      <c r="C2012" t="s">
        <v>56</v>
      </c>
      <c r="D2012" t="s">
        <v>52</v>
      </c>
      <c r="E2012" t="s">
        <v>60</v>
      </c>
      <c r="F2012">
        <v>37627</v>
      </c>
      <c r="G2012">
        <v>37628.008534744171</v>
      </c>
      <c r="H2012">
        <f>ROUND(Database[[#This Row],[VIAGEM]]-Database[[#This Row],[ORDEM]],0)</f>
        <v>1</v>
      </c>
      <c r="I2012">
        <v>1</v>
      </c>
      <c r="J2012" t="s">
        <v>73</v>
      </c>
      <c r="K2012" t="s">
        <v>106</v>
      </c>
      <c r="L2012" t="s">
        <v>83</v>
      </c>
      <c r="M2012">
        <v>400</v>
      </c>
    </row>
    <row r="2013" spans="1:13">
      <c r="A2013">
        <v>2003</v>
      </c>
      <c r="B2013" t="s">
        <v>151</v>
      </c>
      <c r="C2013" t="s">
        <v>63</v>
      </c>
      <c r="D2013" t="s">
        <v>46</v>
      </c>
      <c r="E2013" t="s">
        <v>58</v>
      </c>
      <c r="F2013">
        <v>37690</v>
      </c>
      <c r="G2013">
        <v>37695.788863665504</v>
      </c>
      <c r="H2013">
        <f>ROUND(Database[[#This Row],[VIAGEM]]-Database[[#This Row],[ORDEM]],0)</f>
        <v>6</v>
      </c>
      <c r="I2013">
        <v>0</v>
      </c>
      <c r="J2013" t="s">
        <v>136</v>
      </c>
      <c r="K2013" t="s">
        <v>94</v>
      </c>
      <c r="L2013" t="s">
        <v>83</v>
      </c>
      <c r="M2013">
        <v>300</v>
      </c>
    </row>
    <row r="2014" spans="1:13">
      <c r="A2014">
        <v>2003</v>
      </c>
      <c r="B2014" t="s">
        <v>149</v>
      </c>
      <c r="C2014" t="s">
        <v>57</v>
      </c>
      <c r="D2014" t="s">
        <v>51</v>
      </c>
      <c r="E2014" t="s">
        <v>62</v>
      </c>
      <c r="F2014">
        <v>37837</v>
      </c>
      <c r="G2014">
        <v>37843.994239246778</v>
      </c>
      <c r="H2014">
        <f>ROUND(Database[[#This Row],[VIAGEM]]-Database[[#This Row],[ORDEM]],0)</f>
        <v>7</v>
      </c>
      <c r="I2014">
        <v>1</v>
      </c>
      <c r="J2014" t="s">
        <v>73</v>
      </c>
      <c r="K2014" t="s">
        <v>107</v>
      </c>
      <c r="L2014" t="s">
        <v>83</v>
      </c>
      <c r="M2014">
        <v>500</v>
      </c>
    </row>
    <row r="2015" spans="1:13">
      <c r="A2015">
        <v>2003</v>
      </c>
      <c r="B2015" t="s">
        <v>150</v>
      </c>
      <c r="C2015" t="s">
        <v>62</v>
      </c>
      <c r="D2015" t="s">
        <v>47</v>
      </c>
      <c r="E2015" t="s">
        <v>63</v>
      </c>
      <c r="F2015">
        <v>37752</v>
      </c>
      <c r="G2015">
        <v>37760.267031927942</v>
      </c>
      <c r="H2015">
        <f>ROUND(Database[[#This Row],[VIAGEM]]-Database[[#This Row],[ORDEM]],0)</f>
        <v>8</v>
      </c>
      <c r="I2015">
        <v>1</v>
      </c>
      <c r="J2015" t="s">
        <v>70</v>
      </c>
      <c r="K2015" t="s">
        <v>91</v>
      </c>
      <c r="L2015" t="s">
        <v>82</v>
      </c>
      <c r="M2015">
        <v>2000</v>
      </c>
    </row>
    <row r="2016" spans="1:13">
      <c r="A2016">
        <v>2003</v>
      </c>
      <c r="B2016" t="s">
        <v>146</v>
      </c>
      <c r="C2016" t="s">
        <v>60</v>
      </c>
      <c r="D2016" t="s">
        <v>49</v>
      </c>
      <c r="E2016" t="s">
        <v>61</v>
      </c>
      <c r="F2016">
        <v>37947</v>
      </c>
      <c r="G2016">
        <v>37947.553876115962</v>
      </c>
      <c r="H2016">
        <f>ROUND(Database[[#This Row],[VIAGEM]]-Database[[#This Row],[ORDEM]],0)</f>
        <v>1</v>
      </c>
      <c r="I2016">
        <v>0</v>
      </c>
      <c r="J2016" t="s">
        <v>70</v>
      </c>
      <c r="K2016" t="s">
        <v>90</v>
      </c>
      <c r="L2016" t="s">
        <v>82</v>
      </c>
      <c r="M2016">
        <v>3000</v>
      </c>
    </row>
    <row r="2017" spans="1:13">
      <c r="A2017">
        <v>2003</v>
      </c>
      <c r="B2017" t="s">
        <v>150</v>
      </c>
      <c r="C2017" t="s">
        <v>57</v>
      </c>
      <c r="D2017" t="s">
        <v>51</v>
      </c>
      <c r="E2017" t="s">
        <v>59</v>
      </c>
      <c r="F2017">
        <v>37758</v>
      </c>
      <c r="G2017">
        <v>37763.496151884305</v>
      </c>
      <c r="H2017">
        <f>ROUND(Database[[#This Row],[VIAGEM]]-Database[[#This Row],[ORDEM]],0)</f>
        <v>5</v>
      </c>
      <c r="I2017">
        <v>0</v>
      </c>
      <c r="J2017" t="s">
        <v>136</v>
      </c>
      <c r="K2017" t="s">
        <v>95</v>
      </c>
      <c r="L2017" t="s">
        <v>83</v>
      </c>
      <c r="M2017">
        <v>200</v>
      </c>
    </row>
    <row r="2018" spans="1:13">
      <c r="A2018">
        <v>2003</v>
      </c>
      <c r="B2018" t="s">
        <v>146</v>
      </c>
      <c r="C2018" t="s">
        <v>62</v>
      </c>
      <c r="D2018" t="s">
        <v>47</v>
      </c>
      <c r="E2018" t="s">
        <v>59</v>
      </c>
      <c r="F2018">
        <v>37942</v>
      </c>
      <c r="G2018">
        <v>37946.140145485318</v>
      </c>
      <c r="H2018">
        <f>ROUND(Database[[#This Row],[VIAGEM]]-Database[[#This Row],[ORDEM]],0)</f>
        <v>4</v>
      </c>
      <c r="I2018">
        <v>0</v>
      </c>
      <c r="J2018" t="s">
        <v>74</v>
      </c>
      <c r="K2018" t="s">
        <v>98</v>
      </c>
      <c r="L2018" t="s">
        <v>83</v>
      </c>
      <c r="M2018">
        <v>100</v>
      </c>
    </row>
    <row r="2019" spans="1:13">
      <c r="A2019">
        <v>2003</v>
      </c>
      <c r="B2019" t="s">
        <v>155</v>
      </c>
      <c r="C2019" t="s">
        <v>61</v>
      </c>
      <c r="D2019" t="s">
        <v>48</v>
      </c>
      <c r="E2019" t="s">
        <v>57</v>
      </c>
      <c r="F2019">
        <v>37873</v>
      </c>
      <c r="G2019">
        <v>37875.943096411269</v>
      </c>
      <c r="H2019">
        <f>ROUND(Database[[#This Row],[VIAGEM]]-Database[[#This Row],[ORDEM]],0)</f>
        <v>3</v>
      </c>
      <c r="I2019">
        <v>0</v>
      </c>
      <c r="J2019" t="s">
        <v>72</v>
      </c>
      <c r="K2019" t="s">
        <v>109</v>
      </c>
      <c r="L2019" t="s">
        <v>85</v>
      </c>
      <c r="M2019">
        <v>45000</v>
      </c>
    </row>
    <row r="2020" spans="1:13">
      <c r="A2020">
        <v>2003</v>
      </c>
      <c r="B2020" t="s">
        <v>154</v>
      </c>
      <c r="C2020" t="s">
        <v>59</v>
      </c>
      <c r="D2020" t="s">
        <v>50</v>
      </c>
      <c r="E2020" t="s">
        <v>58</v>
      </c>
      <c r="F2020">
        <v>37658</v>
      </c>
      <c r="G2020">
        <v>37664.951563914459</v>
      </c>
      <c r="H2020">
        <f>ROUND(Database[[#This Row],[VIAGEM]]-Database[[#This Row],[ORDEM]],0)</f>
        <v>7</v>
      </c>
      <c r="I2020">
        <v>0</v>
      </c>
      <c r="J2020" t="s">
        <v>71</v>
      </c>
      <c r="K2020" t="s">
        <v>104</v>
      </c>
      <c r="L2020" t="s">
        <v>84</v>
      </c>
      <c r="M2020">
        <v>98000</v>
      </c>
    </row>
    <row r="2021" spans="1:13">
      <c r="A2021">
        <v>2003</v>
      </c>
      <c r="B2021" t="s">
        <v>151</v>
      </c>
      <c r="C2021" t="s">
        <v>62</v>
      </c>
      <c r="D2021" t="s">
        <v>47</v>
      </c>
      <c r="E2021" t="s">
        <v>25</v>
      </c>
      <c r="F2021">
        <v>37707</v>
      </c>
      <c r="G2021">
        <v>37713.723645658305</v>
      </c>
      <c r="H2021">
        <f>ROUND(Database[[#This Row],[VIAGEM]]-Database[[#This Row],[ORDEM]],0)</f>
        <v>7</v>
      </c>
      <c r="I2021">
        <v>0</v>
      </c>
      <c r="J2021" t="s">
        <v>78</v>
      </c>
      <c r="K2021" t="s">
        <v>101</v>
      </c>
      <c r="L2021" t="s">
        <v>81</v>
      </c>
      <c r="M2021">
        <v>500</v>
      </c>
    </row>
    <row r="2022" spans="1:13">
      <c r="A2022">
        <v>2003</v>
      </c>
      <c r="B2022" t="s">
        <v>147</v>
      </c>
      <c r="C2022" t="s">
        <v>60</v>
      </c>
      <c r="D2022" t="s">
        <v>49</v>
      </c>
      <c r="E2022" t="s">
        <v>62</v>
      </c>
      <c r="F2022">
        <v>37774</v>
      </c>
      <c r="G2022">
        <v>37781.791703379531</v>
      </c>
      <c r="H2022">
        <f>ROUND(Database[[#This Row],[VIAGEM]]-Database[[#This Row],[ORDEM]],0)</f>
        <v>8</v>
      </c>
      <c r="I2022">
        <v>0</v>
      </c>
      <c r="J2022" t="s">
        <v>70</v>
      </c>
      <c r="K2022" t="s">
        <v>90</v>
      </c>
      <c r="L2022" t="s">
        <v>82</v>
      </c>
      <c r="M2022">
        <v>1000</v>
      </c>
    </row>
    <row r="2023" spans="1:13">
      <c r="A2023">
        <v>2003</v>
      </c>
      <c r="B2023" t="s">
        <v>150</v>
      </c>
      <c r="C2023" t="s">
        <v>62</v>
      </c>
      <c r="D2023" t="s">
        <v>47</v>
      </c>
      <c r="E2023" t="s">
        <v>60</v>
      </c>
      <c r="F2023">
        <v>37748</v>
      </c>
      <c r="G2023">
        <v>37756.785302263947</v>
      </c>
      <c r="H2023">
        <f>ROUND(Database[[#This Row],[VIAGEM]]-Database[[#This Row],[ORDEM]],0)</f>
        <v>9</v>
      </c>
      <c r="I2023">
        <v>1</v>
      </c>
      <c r="J2023" t="s">
        <v>70</v>
      </c>
      <c r="K2023" t="s">
        <v>90</v>
      </c>
      <c r="L2023" t="s">
        <v>82</v>
      </c>
      <c r="M2023">
        <v>3000</v>
      </c>
    </row>
    <row r="2024" spans="1:13">
      <c r="A2024">
        <v>2003</v>
      </c>
      <c r="B2024" t="s">
        <v>153</v>
      </c>
      <c r="C2024" t="s">
        <v>59</v>
      </c>
      <c r="D2024" t="s">
        <v>50</v>
      </c>
      <c r="E2024" t="s">
        <v>62</v>
      </c>
      <c r="F2024">
        <v>37822</v>
      </c>
      <c r="G2024">
        <v>37825.390532997742</v>
      </c>
      <c r="H2024">
        <f>ROUND(Database[[#This Row],[VIAGEM]]-Database[[#This Row],[ORDEM]],0)</f>
        <v>3</v>
      </c>
      <c r="I2024">
        <v>1</v>
      </c>
      <c r="J2024" t="s">
        <v>70</v>
      </c>
      <c r="K2024" t="s">
        <v>91</v>
      </c>
      <c r="L2024" t="s">
        <v>82</v>
      </c>
      <c r="M2024">
        <v>2000</v>
      </c>
    </row>
    <row r="2025" spans="1:13">
      <c r="A2025">
        <v>2003</v>
      </c>
      <c r="B2025" t="s">
        <v>151</v>
      </c>
      <c r="C2025" t="s">
        <v>59</v>
      </c>
      <c r="D2025" t="s">
        <v>50</v>
      </c>
      <c r="E2025" t="s">
        <v>58</v>
      </c>
      <c r="F2025">
        <v>37699</v>
      </c>
      <c r="G2025">
        <v>37702.348255128389</v>
      </c>
      <c r="H2025">
        <f>ROUND(Database[[#This Row],[VIAGEM]]-Database[[#This Row],[ORDEM]],0)</f>
        <v>3</v>
      </c>
      <c r="I2025">
        <v>0</v>
      </c>
      <c r="J2025" t="s">
        <v>72</v>
      </c>
      <c r="K2025" t="s">
        <v>109</v>
      </c>
      <c r="L2025" t="s">
        <v>85</v>
      </c>
      <c r="M2025">
        <v>11000</v>
      </c>
    </row>
    <row r="2026" spans="1:13">
      <c r="A2026">
        <v>2003</v>
      </c>
      <c r="B2026" t="s">
        <v>156</v>
      </c>
      <c r="C2026" t="s">
        <v>57</v>
      </c>
      <c r="D2026" t="s">
        <v>51</v>
      </c>
      <c r="E2026" t="s">
        <v>56</v>
      </c>
      <c r="F2026">
        <v>37716</v>
      </c>
      <c r="G2026">
        <v>37717.666546029446</v>
      </c>
      <c r="H2026">
        <f>ROUND(Database[[#This Row],[VIAGEM]]-Database[[#This Row],[ORDEM]],0)</f>
        <v>2</v>
      </c>
      <c r="I2026">
        <v>1</v>
      </c>
      <c r="J2026" t="s">
        <v>76</v>
      </c>
      <c r="K2026" t="s">
        <v>113</v>
      </c>
      <c r="L2026" t="s">
        <v>139</v>
      </c>
      <c r="M2026">
        <v>1700000</v>
      </c>
    </row>
    <row r="2027" spans="1:13">
      <c r="A2027">
        <v>2003</v>
      </c>
      <c r="B2027" t="s">
        <v>146</v>
      </c>
      <c r="C2027" t="s">
        <v>60</v>
      </c>
      <c r="D2027" t="s">
        <v>49</v>
      </c>
      <c r="E2027" t="s">
        <v>62</v>
      </c>
      <c r="F2027">
        <v>37930</v>
      </c>
      <c r="G2027">
        <v>37935.944016410365</v>
      </c>
      <c r="H2027">
        <f>ROUND(Database[[#This Row],[VIAGEM]]-Database[[#This Row],[ORDEM]],0)</f>
        <v>6</v>
      </c>
      <c r="I2027">
        <v>0</v>
      </c>
      <c r="J2027" t="s">
        <v>136</v>
      </c>
      <c r="K2027" t="s">
        <v>95</v>
      </c>
      <c r="L2027" t="s">
        <v>83</v>
      </c>
      <c r="M2027">
        <v>200</v>
      </c>
    </row>
    <row r="2028" spans="1:13">
      <c r="A2028">
        <v>2003</v>
      </c>
      <c r="B2028" t="s">
        <v>156</v>
      </c>
      <c r="C2028" t="s">
        <v>61</v>
      </c>
      <c r="D2028" t="s">
        <v>48</v>
      </c>
      <c r="E2028" t="s">
        <v>59</v>
      </c>
      <c r="F2028">
        <v>37721</v>
      </c>
      <c r="G2028">
        <v>37728.832358793152</v>
      </c>
      <c r="H2028">
        <f>ROUND(Database[[#This Row],[VIAGEM]]-Database[[#This Row],[ORDEM]],0)</f>
        <v>8</v>
      </c>
      <c r="I2028">
        <v>1</v>
      </c>
      <c r="J2028" t="s">
        <v>76</v>
      </c>
      <c r="K2028" t="s">
        <v>113</v>
      </c>
      <c r="L2028" t="s">
        <v>139</v>
      </c>
      <c r="M2028">
        <v>940000</v>
      </c>
    </row>
    <row r="2029" spans="1:13">
      <c r="A2029">
        <v>2003</v>
      </c>
      <c r="B2029" t="s">
        <v>151</v>
      </c>
      <c r="C2029" t="s">
        <v>61</v>
      </c>
      <c r="D2029" t="s">
        <v>48</v>
      </c>
      <c r="E2029" t="s">
        <v>62</v>
      </c>
      <c r="F2029">
        <v>37681</v>
      </c>
      <c r="G2029">
        <v>37685.06465286504</v>
      </c>
      <c r="H2029">
        <f>ROUND(Database[[#This Row],[VIAGEM]]-Database[[#This Row],[ORDEM]],0)</f>
        <v>4</v>
      </c>
      <c r="I2029">
        <v>1</v>
      </c>
      <c r="J2029" t="s">
        <v>72</v>
      </c>
      <c r="K2029" t="s">
        <v>110</v>
      </c>
      <c r="L2029" t="s">
        <v>85</v>
      </c>
      <c r="M2029">
        <v>30000</v>
      </c>
    </row>
    <row r="2030" spans="1:13">
      <c r="A2030">
        <v>2003</v>
      </c>
      <c r="B2030" t="s">
        <v>149</v>
      </c>
      <c r="C2030" t="s">
        <v>56</v>
      </c>
      <c r="D2030" t="s">
        <v>52</v>
      </c>
      <c r="E2030" t="s">
        <v>25</v>
      </c>
      <c r="F2030">
        <v>37843</v>
      </c>
      <c r="G2030">
        <v>37850.980183322841</v>
      </c>
      <c r="H2030">
        <f>ROUND(Database[[#This Row],[VIAGEM]]-Database[[#This Row],[ORDEM]],0)</f>
        <v>8</v>
      </c>
      <c r="I2030">
        <v>1</v>
      </c>
      <c r="J2030" t="s">
        <v>74</v>
      </c>
      <c r="K2030" t="s">
        <v>97</v>
      </c>
      <c r="L2030" t="s">
        <v>83</v>
      </c>
      <c r="M2030">
        <v>400</v>
      </c>
    </row>
    <row r="2031" spans="1:13">
      <c r="A2031">
        <v>2003</v>
      </c>
      <c r="B2031" t="s">
        <v>156</v>
      </c>
      <c r="C2031" t="s">
        <v>58</v>
      </c>
      <c r="D2031" t="s">
        <v>105</v>
      </c>
      <c r="E2031" t="s">
        <v>25</v>
      </c>
      <c r="F2031">
        <v>37720</v>
      </c>
      <c r="G2031">
        <v>37722.998204805379</v>
      </c>
      <c r="H2031">
        <f>ROUND(Database[[#This Row],[VIAGEM]]-Database[[#This Row],[ORDEM]],0)</f>
        <v>3</v>
      </c>
      <c r="I2031">
        <v>1</v>
      </c>
      <c r="J2031" t="s">
        <v>80</v>
      </c>
      <c r="K2031" t="s">
        <v>88</v>
      </c>
      <c r="L2031" t="s">
        <v>138</v>
      </c>
      <c r="M2031">
        <v>20</v>
      </c>
    </row>
    <row r="2032" spans="1:13">
      <c r="A2032">
        <v>2003</v>
      </c>
      <c r="B2032" t="s">
        <v>146</v>
      </c>
      <c r="C2032" t="s">
        <v>61</v>
      </c>
      <c r="D2032" t="s">
        <v>48</v>
      </c>
      <c r="E2032" t="s">
        <v>56</v>
      </c>
      <c r="F2032">
        <v>37944</v>
      </c>
      <c r="G2032">
        <v>37945.992250255804</v>
      </c>
      <c r="H2032">
        <f>ROUND(Database[[#This Row],[VIAGEM]]-Database[[#This Row],[ORDEM]],0)</f>
        <v>2</v>
      </c>
      <c r="I2032">
        <v>1</v>
      </c>
      <c r="J2032" t="s">
        <v>74</v>
      </c>
      <c r="K2032" t="s">
        <v>96</v>
      </c>
      <c r="L2032" t="s">
        <v>83</v>
      </c>
      <c r="M2032">
        <v>100</v>
      </c>
    </row>
    <row r="2033" spans="1:13">
      <c r="A2033">
        <v>2003</v>
      </c>
      <c r="B2033" t="s">
        <v>145</v>
      </c>
      <c r="C2033" t="s">
        <v>61</v>
      </c>
      <c r="D2033" t="s">
        <v>48</v>
      </c>
      <c r="E2033" t="s">
        <v>25</v>
      </c>
      <c r="F2033">
        <v>37627</v>
      </c>
      <c r="G2033">
        <v>37632.602603206804</v>
      </c>
      <c r="H2033">
        <f>ROUND(Database[[#This Row],[VIAGEM]]-Database[[#This Row],[ORDEM]],0)</f>
        <v>6</v>
      </c>
      <c r="I2033">
        <v>0</v>
      </c>
      <c r="J2033" t="s">
        <v>136</v>
      </c>
      <c r="K2033" t="s">
        <v>95</v>
      </c>
      <c r="L2033" t="s">
        <v>83</v>
      </c>
      <c r="M2033">
        <v>100</v>
      </c>
    </row>
    <row r="2034" spans="1:13">
      <c r="A2034">
        <v>2003</v>
      </c>
      <c r="B2034" t="s">
        <v>151</v>
      </c>
      <c r="C2034" t="s">
        <v>62</v>
      </c>
      <c r="D2034" t="s">
        <v>47</v>
      </c>
      <c r="E2034" t="s">
        <v>61</v>
      </c>
      <c r="F2034">
        <v>37692</v>
      </c>
      <c r="G2034">
        <v>37692.745448579764</v>
      </c>
      <c r="H2034">
        <f>ROUND(Database[[#This Row],[VIAGEM]]-Database[[#This Row],[ORDEM]],0)</f>
        <v>1</v>
      </c>
      <c r="I2034">
        <v>1</v>
      </c>
      <c r="J2034" t="s">
        <v>71</v>
      </c>
      <c r="K2034" t="s">
        <v>102</v>
      </c>
      <c r="L2034" t="s">
        <v>84</v>
      </c>
      <c r="M2034">
        <v>79000</v>
      </c>
    </row>
    <row r="2035" spans="1:13">
      <c r="A2035">
        <v>2003</v>
      </c>
      <c r="B2035" t="s">
        <v>153</v>
      </c>
      <c r="C2035" t="s">
        <v>25</v>
      </c>
      <c r="D2035" t="s">
        <v>45</v>
      </c>
      <c r="E2035" t="s">
        <v>57</v>
      </c>
      <c r="F2035">
        <v>37829</v>
      </c>
      <c r="G2035">
        <v>37836.548622039896</v>
      </c>
      <c r="H2035">
        <f>ROUND(Database[[#This Row],[VIAGEM]]-Database[[#This Row],[ORDEM]],0)</f>
        <v>8</v>
      </c>
      <c r="I2035">
        <v>1</v>
      </c>
      <c r="J2035" t="s">
        <v>70</v>
      </c>
      <c r="K2035" t="s">
        <v>92</v>
      </c>
      <c r="L2035" t="s">
        <v>82</v>
      </c>
      <c r="M2035">
        <v>2000</v>
      </c>
    </row>
    <row r="2036" spans="1:13">
      <c r="A2036">
        <v>2003</v>
      </c>
      <c r="B2036" t="s">
        <v>153</v>
      </c>
      <c r="C2036" t="s">
        <v>61</v>
      </c>
      <c r="D2036" t="s">
        <v>48</v>
      </c>
      <c r="E2036" t="s">
        <v>57</v>
      </c>
      <c r="F2036">
        <v>37816</v>
      </c>
      <c r="G2036">
        <v>37817.570107716019</v>
      </c>
      <c r="H2036">
        <f>ROUND(Database[[#This Row],[VIAGEM]]-Database[[#This Row],[ORDEM]],0)</f>
        <v>2</v>
      </c>
      <c r="I2036">
        <v>1</v>
      </c>
      <c r="J2036" t="s">
        <v>72</v>
      </c>
      <c r="K2036" t="s">
        <v>111</v>
      </c>
      <c r="L2036" t="s">
        <v>85</v>
      </c>
      <c r="M2036">
        <v>17000</v>
      </c>
    </row>
    <row r="2037" spans="1:13">
      <c r="A2037">
        <v>2003</v>
      </c>
      <c r="B2037" t="s">
        <v>147</v>
      </c>
      <c r="C2037" t="s">
        <v>56</v>
      </c>
      <c r="D2037" t="s">
        <v>52</v>
      </c>
      <c r="E2037" t="s">
        <v>58</v>
      </c>
      <c r="F2037">
        <v>37775</v>
      </c>
      <c r="G2037">
        <v>37775.013459211063</v>
      </c>
      <c r="H2037">
        <f>ROUND(Database[[#This Row],[VIAGEM]]-Database[[#This Row],[ORDEM]],0)</f>
        <v>0</v>
      </c>
      <c r="I2037">
        <v>0</v>
      </c>
      <c r="J2037" t="s">
        <v>70</v>
      </c>
      <c r="K2037" t="s">
        <v>92</v>
      </c>
      <c r="L2037" t="s">
        <v>82</v>
      </c>
      <c r="M2037">
        <v>1000</v>
      </c>
    </row>
    <row r="2038" spans="1:13">
      <c r="A2038">
        <v>2003</v>
      </c>
      <c r="B2038" t="s">
        <v>155</v>
      </c>
      <c r="C2038" t="s">
        <v>58</v>
      </c>
      <c r="D2038" t="s">
        <v>105</v>
      </c>
      <c r="E2038" t="s">
        <v>59</v>
      </c>
      <c r="F2038">
        <v>37885</v>
      </c>
      <c r="G2038">
        <v>37893.638686304163</v>
      </c>
      <c r="H2038">
        <f>ROUND(Database[[#This Row],[VIAGEM]]-Database[[#This Row],[ORDEM]],0)</f>
        <v>9</v>
      </c>
      <c r="I2038">
        <v>0</v>
      </c>
      <c r="J2038" t="s">
        <v>70</v>
      </c>
      <c r="K2038" t="s">
        <v>90</v>
      </c>
      <c r="L2038" t="s">
        <v>82</v>
      </c>
      <c r="M2038">
        <v>2000</v>
      </c>
    </row>
    <row r="2039" spans="1:13">
      <c r="A2039">
        <v>2003</v>
      </c>
      <c r="B2039" t="s">
        <v>150</v>
      </c>
      <c r="C2039" t="s">
        <v>25</v>
      </c>
      <c r="D2039" t="s">
        <v>45</v>
      </c>
      <c r="E2039" t="s">
        <v>61</v>
      </c>
      <c r="F2039">
        <v>37768</v>
      </c>
      <c r="G2039">
        <v>37772.937101729782</v>
      </c>
      <c r="H2039">
        <f>ROUND(Database[[#This Row],[VIAGEM]]-Database[[#This Row],[ORDEM]],0)</f>
        <v>5</v>
      </c>
      <c r="I2039">
        <v>0</v>
      </c>
      <c r="J2039" t="s">
        <v>80</v>
      </c>
      <c r="K2039" t="s">
        <v>88</v>
      </c>
      <c r="L2039" t="s">
        <v>138</v>
      </c>
      <c r="M2039">
        <v>30</v>
      </c>
    </row>
    <row r="2040" spans="1:13">
      <c r="A2040">
        <v>2003</v>
      </c>
      <c r="B2040" t="s">
        <v>147</v>
      </c>
      <c r="C2040" t="s">
        <v>57</v>
      </c>
      <c r="D2040" t="s">
        <v>51</v>
      </c>
      <c r="E2040" t="s">
        <v>61</v>
      </c>
      <c r="F2040">
        <v>37775</v>
      </c>
      <c r="G2040">
        <v>37783.543933317138</v>
      </c>
      <c r="H2040">
        <f>ROUND(Database[[#This Row],[VIAGEM]]-Database[[#This Row],[ORDEM]],0)</f>
        <v>9</v>
      </c>
      <c r="I2040">
        <v>1</v>
      </c>
      <c r="J2040" t="s">
        <v>74</v>
      </c>
      <c r="K2040" t="s">
        <v>98</v>
      </c>
      <c r="L2040" t="s">
        <v>83</v>
      </c>
      <c r="M2040">
        <v>300</v>
      </c>
    </row>
    <row r="2041" spans="1:13">
      <c r="A2041">
        <v>2003</v>
      </c>
      <c r="B2041" t="s">
        <v>145</v>
      </c>
      <c r="C2041" t="s">
        <v>63</v>
      </c>
      <c r="D2041" t="s">
        <v>46</v>
      </c>
      <c r="E2041" t="s">
        <v>25</v>
      </c>
      <c r="F2041">
        <v>37647</v>
      </c>
      <c r="G2041">
        <v>37652.729181993047</v>
      </c>
      <c r="H2041">
        <f>ROUND(Database[[#This Row],[VIAGEM]]-Database[[#This Row],[ORDEM]],0)</f>
        <v>6</v>
      </c>
      <c r="I2041">
        <v>0</v>
      </c>
      <c r="J2041" t="s">
        <v>80</v>
      </c>
      <c r="K2041" t="s">
        <v>87</v>
      </c>
      <c r="L2041" t="s">
        <v>138</v>
      </c>
      <c r="M2041">
        <v>40</v>
      </c>
    </row>
    <row r="2042" spans="1:13">
      <c r="A2042">
        <v>2003</v>
      </c>
      <c r="B2042" t="s">
        <v>147</v>
      </c>
      <c r="C2042" t="s">
        <v>59</v>
      </c>
      <c r="D2042" t="s">
        <v>50</v>
      </c>
      <c r="E2042" t="s">
        <v>62</v>
      </c>
      <c r="F2042">
        <v>37789</v>
      </c>
      <c r="G2042">
        <v>37798.968435997005</v>
      </c>
      <c r="H2042">
        <f>ROUND(Database[[#This Row],[VIAGEM]]-Database[[#This Row],[ORDEM]],0)</f>
        <v>10</v>
      </c>
      <c r="I2042">
        <v>0</v>
      </c>
      <c r="J2042" t="s">
        <v>74</v>
      </c>
      <c r="K2042" t="s">
        <v>98</v>
      </c>
      <c r="L2042" t="s">
        <v>83</v>
      </c>
      <c r="M2042">
        <v>200</v>
      </c>
    </row>
    <row r="2043" spans="1:13">
      <c r="A2043">
        <v>2003</v>
      </c>
      <c r="B2043" t="s">
        <v>156</v>
      </c>
      <c r="C2043" t="s">
        <v>25</v>
      </c>
      <c r="D2043" t="s">
        <v>45</v>
      </c>
      <c r="E2043" t="s">
        <v>62</v>
      </c>
      <c r="F2043">
        <v>37733</v>
      </c>
      <c r="G2043">
        <v>37739.045678857932</v>
      </c>
      <c r="H2043">
        <f>ROUND(Database[[#This Row],[VIAGEM]]-Database[[#This Row],[ORDEM]],0)</f>
        <v>6</v>
      </c>
      <c r="I2043">
        <v>1</v>
      </c>
      <c r="J2043" t="s">
        <v>72</v>
      </c>
      <c r="K2043" t="s">
        <v>111</v>
      </c>
      <c r="L2043" t="s">
        <v>85</v>
      </c>
      <c r="M2043">
        <v>44000</v>
      </c>
    </row>
    <row r="2044" spans="1:13">
      <c r="A2044">
        <v>2003</v>
      </c>
      <c r="B2044" t="s">
        <v>147</v>
      </c>
      <c r="C2044" t="s">
        <v>25</v>
      </c>
      <c r="D2044" t="s">
        <v>45</v>
      </c>
      <c r="E2044" t="s">
        <v>62</v>
      </c>
      <c r="F2044">
        <v>37792</v>
      </c>
      <c r="G2044">
        <v>37797.475520723907</v>
      </c>
      <c r="H2044">
        <f>ROUND(Database[[#This Row],[VIAGEM]]-Database[[#This Row],[ORDEM]],0)</f>
        <v>5</v>
      </c>
      <c r="I2044">
        <v>0</v>
      </c>
      <c r="J2044" t="s">
        <v>80</v>
      </c>
      <c r="K2044" t="s">
        <v>89</v>
      </c>
      <c r="L2044" t="s">
        <v>81</v>
      </c>
      <c r="M2044">
        <v>2000</v>
      </c>
    </row>
    <row r="2045" spans="1:13">
      <c r="A2045">
        <v>2003</v>
      </c>
      <c r="B2045" t="s">
        <v>150</v>
      </c>
      <c r="C2045" t="s">
        <v>59</v>
      </c>
      <c r="D2045" t="s">
        <v>50</v>
      </c>
      <c r="E2045" t="s">
        <v>56</v>
      </c>
      <c r="F2045">
        <v>37749</v>
      </c>
      <c r="G2045">
        <v>37750.281910780184</v>
      </c>
      <c r="H2045">
        <f>ROUND(Database[[#This Row],[VIAGEM]]-Database[[#This Row],[ORDEM]],0)</f>
        <v>1</v>
      </c>
      <c r="I2045">
        <v>0</v>
      </c>
      <c r="J2045" t="s">
        <v>80</v>
      </c>
      <c r="K2045" t="s">
        <v>88</v>
      </c>
      <c r="L2045" t="s">
        <v>138</v>
      </c>
      <c r="M2045">
        <v>30</v>
      </c>
    </row>
    <row r="2046" spans="1:13">
      <c r="A2046">
        <v>2003</v>
      </c>
      <c r="B2046" t="s">
        <v>150</v>
      </c>
      <c r="C2046" t="s">
        <v>62</v>
      </c>
      <c r="D2046" t="s">
        <v>47</v>
      </c>
      <c r="E2046" t="s">
        <v>63</v>
      </c>
      <c r="F2046">
        <v>37750</v>
      </c>
      <c r="G2046">
        <v>37753.383783950143</v>
      </c>
      <c r="H2046">
        <f>ROUND(Database[[#This Row],[VIAGEM]]-Database[[#This Row],[ORDEM]],0)</f>
        <v>3</v>
      </c>
      <c r="I2046">
        <v>1</v>
      </c>
      <c r="J2046" t="s">
        <v>80</v>
      </c>
      <c r="K2046" t="s">
        <v>87</v>
      </c>
      <c r="L2046" t="s">
        <v>138</v>
      </c>
      <c r="M2046">
        <v>20</v>
      </c>
    </row>
    <row r="2047" spans="1:13">
      <c r="A2047">
        <v>2003</v>
      </c>
      <c r="B2047" t="s">
        <v>147</v>
      </c>
      <c r="C2047" t="s">
        <v>25</v>
      </c>
      <c r="D2047" t="s">
        <v>45</v>
      </c>
      <c r="E2047" t="s">
        <v>61</v>
      </c>
      <c r="F2047">
        <v>37783</v>
      </c>
      <c r="G2047">
        <v>37787.710157476162</v>
      </c>
      <c r="H2047">
        <f>ROUND(Database[[#This Row],[VIAGEM]]-Database[[#This Row],[ORDEM]],0)</f>
        <v>5</v>
      </c>
      <c r="I2047">
        <v>0</v>
      </c>
      <c r="J2047" t="s">
        <v>72</v>
      </c>
      <c r="K2047" t="s">
        <v>110</v>
      </c>
      <c r="L2047" t="s">
        <v>85</v>
      </c>
      <c r="M2047">
        <v>49000</v>
      </c>
    </row>
    <row r="2048" spans="1:13">
      <c r="A2048">
        <v>2003</v>
      </c>
      <c r="B2048" t="s">
        <v>153</v>
      </c>
      <c r="C2048" t="s">
        <v>56</v>
      </c>
      <c r="D2048" t="s">
        <v>52</v>
      </c>
      <c r="E2048" t="s">
        <v>63</v>
      </c>
      <c r="F2048">
        <v>37803</v>
      </c>
      <c r="G2048">
        <v>37812.427618153801</v>
      </c>
      <c r="H2048">
        <f>ROUND(Database[[#This Row],[VIAGEM]]-Database[[#This Row],[ORDEM]],0)</f>
        <v>9</v>
      </c>
      <c r="I2048">
        <v>1</v>
      </c>
      <c r="J2048" t="s">
        <v>73</v>
      </c>
      <c r="K2048" t="s">
        <v>107</v>
      </c>
      <c r="L2048" t="s">
        <v>83</v>
      </c>
      <c r="M2048">
        <v>100</v>
      </c>
    </row>
    <row r="2049" spans="1:13">
      <c r="A2049">
        <v>2003</v>
      </c>
      <c r="B2049" t="s">
        <v>147</v>
      </c>
      <c r="C2049" t="s">
        <v>61</v>
      </c>
      <c r="D2049" t="s">
        <v>48</v>
      </c>
      <c r="E2049" t="s">
        <v>56</v>
      </c>
      <c r="F2049">
        <v>37776</v>
      </c>
      <c r="G2049">
        <v>37785.194110610253</v>
      </c>
      <c r="H2049">
        <f>ROUND(Database[[#This Row],[VIAGEM]]-Database[[#This Row],[ORDEM]],0)</f>
        <v>9</v>
      </c>
      <c r="I2049">
        <v>1</v>
      </c>
      <c r="J2049" t="s">
        <v>76</v>
      </c>
      <c r="K2049" t="s">
        <v>113</v>
      </c>
      <c r="L2049" t="s">
        <v>139</v>
      </c>
      <c r="M2049">
        <v>1930000</v>
      </c>
    </row>
    <row r="2050" spans="1:13">
      <c r="A2050">
        <v>2003</v>
      </c>
      <c r="B2050" t="s">
        <v>148</v>
      </c>
      <c r="C2050" t="s">
        <v>61</v>
      </c>
      <c r="D2050" t="s">
        <v>48</v>
      </c>
      <c r="E2050" t="s">
        <v>58</v>
      </c>
      <c r="F2050">
        <v>37971</v>
      </c>
      <c r="G2050">
        <v>37978.125434081223</v>
      </c>
      <c r="H2050">
        <f>ROUND(Database[[#This Row],[VIAGEM]]-Database[[#This Row],[ORDEM]],0)</f>
        <v>7</v>
      </c>
      <c r="I2050">
        <v>1</v>
      </c>
      <c r="J2050" t="s">
        <v>71</v>
      </c>
      <c r="K2050" t="s">
        <v>104</v>
      </c>
      <c r="L2050" t="s">
        <v>84</v>
      </c>
      <c r="M2050">
        <v>91000</v>
      </c>
    </row>
    <row r="2051" spans="1:13">
      <c r="A2051">
        <v>2003</v>
      </c>
      <c r="B2051" t="s">
        <v>145</v>
      </c>
      <c r="C2051" t="s">
        <v>58</v>
      </c>
      <c r="D2051" t="s">
        <v>105</v>
      </c>
      <c r="E2051" t="s">
        <v>63</v>
      </c>
      <c r="F2051">
        <v>37642</v>
      </c>
      <c r="G2051">
        <v>37647.06686516873</v>
      </c>
      <c r="H2051">
        <f>ROUND(Database[[#This Row],[VIAGEM]]-Database[[#This Row],[ORDEM]],0)</f>
        <v>5</v>
      </c>
      <c r="I2051">
        <v>1</v>
      </c>
      <c r="J2051" t="s">
        <v>72</v>
      </c>
      <c r="K2051" t="s">
        <v>109</v>
      </c>
      <c r="L2051" t="s">
        <v>85</v>
      </c>
      <c r="M2051">
        <v>35000</v>
      </c>
    </row>
    <row r="2052" spans="1:13">
      <c r="A2052">
        <v>2003</v>
      </c>
      <c r="B2052" t="s">
        <v>147</v>
      </c>
      <c r="C2052" t="s">
        <v>61</v>
      </c>
      <c r="D2052" t="s">
        <v>48</v>
      </c>
      <c r="E2052" t="s">
        <v>59</v>
      </c>
      <c r="F2052">
        <v>37781</v>
      </c>
      <c r="G2052">
        <v>37782.769372541305</v>
      </c>
      <c r="H2052">
        <f>ROUND(Database[[#This Row],[VIAGEM]]-Database[[#This Row],[ORDEM]],0)</f>
        <v>2</v>
      </c>
      <c r="I2052">
        <v>0</v>
      </c>
      <c r="J2052" t="s">
        <v>78</v>
      </c>
      <c r="K2052" t="s">
        <v>99</v>
      </c>
      <c r="L2052" t="s">
        <v>81</v>
      </c>
      <c r="M2052">
        <v>2000</v>
      </c>
    </row>
    <row r="2053" spans="1:13">
      <c r="A2053">
        <v>2003</v>
      </c>
      <c r="B2053" t="s">
        <v>156</v>
      </c>
      <c r="C2053" t="s">
        <v>57</v>
      </c>
      <c r="D2053" t="s">
        <v>51</v>
      </c>
      <c r="E2053" t="s">
        <v>56</v>
      </c>
      <c r="F2053">
        <v>37723</v>
      </c>
      <c r="G2053">
        <v>37732.952249094087</v>
      </c>
      <c r="H2053">
        <f>ROUND(Database[[#This Row],[VIAGEM]]-Database[[#This Row],[ORDEM]],0)</f>
        <v>10</v>
      </c>
      <c r="I2053">
        <v>1</v>
      </c>
      <c r="J2053" t="s">
        <v>76</v>
      </c>
      <c r="K2053" t="s">
        <v>113</v>
      </c>
      <c r="L2053" t="s">
        <v>139</v>
      </c>
      <c r="M2053">
        <v>890000</v>
      </c>
    </row>
    <row r="2054" spans="1:13">
      <c r="A2054">
        <v>2003</v>
      </c>
      <c r="B2054" t="s">
        <v>152</v>
      </c>
      <c r="C2054" t="s">
        <v>58</v>
      </c>
      <c r="D2054" t="s">
        <v>105</v>
      </c>
      <c r="E2054" t="s">
        <v>63</v>
      </c>
      <c r="F2054">
        <v>37908</v>
      </c>
      <c r="G2054">
        <v>37908.136791025114</v>
      </c>
      <c r="H2054">
        <f>ROUND(Database[[#This Row],[VIAGEM]]-Database[[#This Row],[ORDEM]],0)</f>
        <v>0</v>
      </c>
      <c r="I2054">
        <v>1</v>
      </c>
      <c r="J2054" t="s">
        <v>73</v>
      </c>
      <c r="K2054" t="s">
        <v>106</v>
      </c>
      <c r="L2054" t="s">
        <v>83</v>
      </c>
      <c r="M2054">
        <v>200</v>
      </c>
    </row>
    <row r="2055" spans="1:13">
      <c r="A2055">
        <v>2003</v>
      </c>
      <c r="B2055" t="s">
        <v>155</v>
      </c>
      <c r="C2055" t="s">
        <v>62</v>
      </c>
      <c r="D2055" t="s">
        <v>47</v>
      </c>
      <c r="E2055" t="s">
        <v>60</v>
      </c>
      <c r="F2055">
        <v>37871</v>
      </c>
      <c r="G2055">
        <v>37880.828480333861</v>
      </c>
      <c r="H2055">
        <f>ROUND(Database[[#This Row],[VIAGEM]]-Database[[#This Row],[ORDEM]],0)</f>
        <v>10</v>
      </c>
      <c r="I2055">
        <v>0</v>
      </c>
      <c r="J2055" t="s">
        <v>74</v>
      </c>
      <c r="K2055" t="s">
        <v>97</v>
      </c>
      <c r="L2055" t="s">
        <v>83</v>
      </c>
      <c r="M2055">
        <v>100</v>
      </c>
    </row>
    <row r="2056" spans="1:13">
      <c r="A2056">
        <v>2003</v>
      </c>
      <c r="B2056" t="s">
        <v>146</v>
      </c>
      <c r="C2056" t="s">
        <v>62</v>
      </c>
      <c r="D2056" t="s">
        <v>47</v>
      </c>
      <c r="E2056" t="s">
        <v>58</v>
      </c>
      <c r="F2056">
        <v>37936</v>
      </c>
      <c r="G2056">
        <v>37939.806258622106</v>
      </c>
      <c r="H2056">
        <f>ROUND(Database[[#This Row],[VIAGEM]]-Database[[#This Row],[ORDEM]],0)</f>
        <v>4</v>
      </c>
      <c r="I2056">
        <v>0</v>
      </c>
      <c r="J2056" t="s">
        <v>73</v>
      </c>
      <c r="K2056" t="s">
        <v>106</v>
      </c>
      <c r="L2056" t="s">
        <v>83</v>
      </c>
      <c r="M2056">
        <v>300</v>
      </c>
    </row>
    <row r="2057" spans="1:13">
      <c r="A2057">
        <v>2003</v>
      </c>
      <c r="B2057" t="s">
        <v>146</v>
      </c>
      <c r="C2057" t="s">
        <v>61</v>
      </c>
      <c r="D2057" t="s">
        <v>48</v>
      </c>
      <c r="E2057" t="s">
        <v>57</v>
      </c>
      <c r="F2057">
        <v>37952</v>
      </c>
      <c r="G2057">
        <v>37956.692654217266</v>
      </c>
      <c r="H2057">
        <f>ROUND(Database[[#This Row],[VIAGEM]]-Database[[#This Row],[ORDEM]],0)</f>
        <v>5</v>
      </c>
      <c r="I2057">
        <v>1</v>
      </c>
      <c r="J2057" t="s">
        <v>74</v>
      </c>
      <c r="K2057" t="s">
        <v>98</v>
      </c>
      <c r="L2057" t="s">
        <v>83</v>
      </c>
      <c r="M2057">
        <v>100</v>
      </c>
    </row>
    <row r="2058" spans="1:13">
      <c r="A2058">
        <v>2003</v>
      </c>
      <c r="B2058" t="s">
        <v>154</v>
      </c>
      <c r="C2058" t="s">
        <v>58</v>
      </c>
      <c r="D2058" t="s">
        <v>105</v>
      </c>
      <c r="E2058" t="s">
        <v>62</v>
      </c>
      <c r="F2058">
        <v>37662</v>
      </c>
      <c r="G2058">
        <v>37663.417104414992</v>
      </c>
      <c r="H2058">
        <f>ROUND(Database[[#This Row],[VIAGEM]]-Database[[#This Row],[ORDEM]],0)</f>
        <v>1</v>
      </c>
      <c r="I2058">
        <v>1</v>
      </c>
      <c r="J2058" t="s">
        <v>78</v>
      </c>
      <c r="K2058" t="s">
        <v>101</v>
      </c>
      <c r="L2058" t="s">
        <v>81</v>
      </c>
      <c r="M2058">
        <v>500</v>
      </c>
    </row>
    <row r="2059" spans="1:13">
      <c r="A2059">
        <v>2003</v>
      </c>
      <c r="B2059" t="s">
        <v>151</v>
      </c>
      <c r="C2059" t="s">
        <v>59</v>
      </c>
      <c r="D2059" t="s">
        <v>50</v>
      </c>
      <c r="E2059" t="s">
        <v>58</v>
      </c>
      <c r="F2059">
        <v>37705</v>
      </c>
      <c r="G2059">
        <v>37713.171689538809</v>
      </c>
      <c r="H2059">
        <f>ROUND(Database[[#This Row],[VIAGEM]]-Database[[#This Row],[ORDEM]],0)</f>
        <v>8</v>
      </c>
      <c r="I2059">
        <v>0</v>
      </c>
      <c r="J2059" t="s">
        <v>78</v>
      </c>
      <c r="K2059" t="s">
        <v>100</v>
      </c>
      <c r="L2059" t="s">
        <v>81</v>
      </c>
      <c r="M2059">
        <v>500</v>
      </c>
    </row>
    <row r="2060" spans="1:13">
      <c r="A2060">
        <v>2003</v>
      </c>
      <c r="B2060" t="s">
        <v>155</v>
      </c>
      <c r="C2060" t="s">
        <v>57</v>
      </c>
      <c r="D2060" t="s">
        <v>51</v>
      </c>
      <c r="E2060" t="s">
        <v>63</v>
      </c>
      <c r="F2060">
        <v>37867</v>
      </c>
      <c r="G2060">
        <v>37872.825460854256</v>
      </c>
      <c r="H2060">
        <f>ROUND(Database[[#This Row],[VIAGEM]]-Database[[#This Row],[ORDEM]],0)</f>
        <v>6</v>
      </c>
      <c r="I2060">
        <v>1</v>
      </c>
      <c r="J2060" t="s">
        <v>78</v>
      </c>
      <c r="K2060" t="s">
        <v>101</v>
      </c>
      <c r="L2060" t="s">
        <v>81</v>
      </c>
      <c r="M2060">
        <v>1000</v>
      </c>
    </row>
    <row r="2061" spans="1:13">
      <c r="A2061">
        <v>2003</v>
      </c>
      <c r="B2061" t="s">
        <v>145</v>
      </c>
      <c r="C2061" t="s">
        <v>61</v>
      </c>
      <c r="D2061" t="s">
        <v>48</v>
      </c>
      <c r="E2061" t="s">
        <v>56</v>
      </c>
      <c r="F2061">
        <v>37638</v>
      </c>
      <c r="G2061">
        <v>37642.244941786608</v>
      </c>
      <c r="H2061">
        <f>ROUND(Database[[#This Row],[VIAGEM]]-Database[[#This Row],[ORDEM]],0)</f>
        <v>4</v>
      </c>
      <c r="I2061">
        <v>0</v>
      </c>
      <c r="J2061" t="s">
        <v>74</v>
      </c>
      <c r="K2061" t="s">
        <v>96</v>
      </c>
      <c r="L2061" t="s">
        <v>83</v>
      </c>
      <c r="M2061">
        <v>500</v>
      </c>
    </row>
    <row r="2062" spans="1:13">
      <c r="A2062">
        <v>2003</v>
      </c>
      <c r="B2062" t="s">
        <v>147</v>
      </c>
      <c r="C2062" t="s">
        <v>59</v>
      </c>
      <c r="D2062" t="s">
        <v>50</v>
      </c>
      <c r="E2062" t="s">
        <v>63</v>
      </c>
      <c r="F2062">
        <v>37786</v>
      </c>
      <c r="G2062">
        <v>37786.521718407021</v>
      </c>
      <c r="H2062">
        <f>ROUND(Database[[#This Row],[VIAGEM]]-Database[[#This Row],[ORDEM]],0)</f>
        <v>1</v>
      </c>
      <c r="I2062">
        <v>1</v>
      </c>
      <c r="J2062" t="s">
        <v>70</v>
      </c>
      <c r="K2062" t="s">
        <v>91</v>
      </c>
      <c r="L2062" t="s">
        <v>82</v>
      </c>
      <c r="M2062">
        <v>1000</v>
      </c>
    </row>
    <row r="2063" spans="1:13">
      <c r="A2063">
        <v>2003</v>
      </c>
      <c r="B2063" t="s">
        <v>147</v>
      </c>
      <c r="C2063" t="s">
        <v>59</v>
      </c>
      <c r="D2063" t="s">
        <v>50</v>
      </c>
      <c r="E2063" t="s">
        <v>25</v>
      </c>
      <c r="F2063">
        <v>37789</v>
      </c>
      <c r="G2063">
        <v>37796.554498741425</v>
      </c>
      <c r="H2063">
        <f>ROUND(Database[[#This Row],[VIAGEM]]-Database[[#This Row],[ORDEM]],0)</f>
        <v>8</v>
      </c>
      <c r="I2063">
        <v>1</v>
      </c>
      <c r="J2063" t="s">
        <v>74</v>
      </c>
      <c r="K2063" t="s">
        <v>98</v>
      </c>
      <c r="L2063" t="s">
        <v>83</v>
      </c>
      <c r="M2063">
        <v>500</v>
      </c>
    </row>
    <row r="2064" spans="1:13">
      <c r="A2064">
        <v>2003</v>
      </c>
      <c r="B2064" t="s">
        <v>148</v>
      </c>
      <c r="C2064" t="s">
        <v>60</v>
      </c>
      <c r="D2064" t="s">
        <v>49</v>
      </c>
      <c r="E2064" t="s">
        <v>61</v>
      </c>
      <c r="F2064">
        <v>37973</v>
      </c>
      <c r="G2064">
        <v>37979.862950967537</v>
      </c>
      <c r="H2064">
        <f>ROUND(Database[[#This Row],[VIAGEM]]-Database[[#This Row],[ORDEM]],0)</f>
        <v>7</v>
      </c>
      <c r="I2064">
        <v>1</v>
      </c>
      <c r="J2064" t="s">
        <v>73</v>
      </c>
      <c r="K2064" t="s">
        <v>107</v>
      </c>
      <c r="L2064" t="s">
        <v>83</v>
      </c>
      <c r="M2064">
        <v>400</v>
      </c>
    </row>
    <row r="2065" spans="1:13">
      <c r="A2065">
        <v>2003</v>
      </c>
      <c r="B2065" t="s">
        <v>151</v>
      </c>
      <c r="C2065" t="s">
        <v>63</v>
      </c>
      <c r="D2065" t="s">
        <v>46</v>
      </c>
      <c r="E2065" t="s">
        <v>25</v>
      </c>
      <c r="F2065">
        <v>37699</v>
      </c>
      <c r="G2065">
        <v>37702.599366833922</v>
      </c>
      <c r="H2065">
        <f>ROUND(Database[[#This Row],[VIAGEM]]-Database[[#This Row],[ORDEM]],0)</f>
        <v>4</v>
      </c>
      <c r="I2065">
        <v>1</v>
      </c>
      <c r="J2065" t="s">
        <v>136</v>
      </c>
      <c r="K2065" t="s">
        <v>94</v>
      </c>
      <c r="L2065" t="s">
        <v>83</v>
      </c>
      <c r="M2065">
        <v>300</v>
      </c>
    </row>
    <row r="2066" spans="1:13">
      <c r="A2066">
        <v>2003</v>
      </c>
      <c r="B2066" t="s">
        <v>153</v>
      </c>
      <c r="C2066" t="s">
        <v>59</v>
      </c>
      <c r="D2066" t="s">
        <v>50</v>
      </c>
      <c r="E2066" t="s">
        <v>63</v>
      </c>
      <c r="F2066">
        <v>37819</v>
      </c>
      <c r="G2066">
        <v>37823.009434205473</v>
      </c>
      <c r="H2066">
        <f>ROUND(Database[[#This Row],[VIAGEM]]-Database[[#This Row],[ORDEM]],0)</f>
        <v>4</v>
      </c>
      <c r="I2066">
        <v>1</v>
      </c>
      <c r="J2066" t="s">
        <v>78</v>
      </c>
      <c r="K2066" t="s">
        <v>100</v>
      </c>
      <c r="L2066" t="s">
        <v>81</v>
      </c>
      <c r="M2066">
        <v>1000</v>
      </c>
    </row>
    <row r="2067" spans="1:13">
      <c r="A2067">
        <v>2003</v>
      </c>
      <c r="B2067" t="s">
        <v>153</v>
      </c>
      <c r="C2067" t="s">
        <v>59</v>
      </c>
      <c r="D2067" t="s">
        <v>50</v>
      </c>
      <c r="E2067" t="s">
        <v>61</v>
      </c>
      <c r="F2067">
        <v>37816</v>
      </c>
      <c r="G2067">
        <v>37824.147908251769</v>
      </c>
      <c r="H2067">
        <f>ROUND(Database[[#This Row],[VIAGEM]]-Database[[#This Row],[ORDEM]],0)</f>
        <v>8</v>
      </c>
      <c r="I2067">
        <v>0</v>
      </c>
      <c r="J2067" t="s">
        <v>71</v>
      </c>
      <c r="K2067" t="s">
        <v>104</v>
      </c>
      <c r="L2067" t="s">
        <v>84</v>
      </c>
      <c r="M2067">
        <v>95000</v>
      </c>
    </row>
    <row r="2068" spans="1:13">
      <c r="A2068">
        <v>2003</v>
      </c>
      <c r="B2068" t="s">
        <v>153</v>
      </c>
      <c r="C2068" t="s">
        <v>61</v>
      </c>
      <c r="D2068" t="s">
        <v>48</v>
      </c>
      <c r="E2068" t="s">
        <v>63</v>
      </c>
      <c r="F2068">
        <v>37812</v>
      </c>
      <c r="G2068">
        <v>37812.544289518686</v>
      </c>
      <c r="H2068">
        <f>ROUND(Database[[#This Row],[VIAGEM]]-Database[[#This Row],[ORDEM]],0)</f>
        <v>1</v>
      </c>
      <c r="I2068">
        <v>1</v>
      </c>
      <c r="J2068" t="s">
        <v>70</v>
      </c>
      <c r="K2068" t="s">
        <v>92</v>
      </c>
      <c r="L2068" t="s">
        <v>82</v>
      </c>
      <c r="M2068">
        <v>2000</v>
      </c>
    </row>
    <row r="2069" spans="1:13">
      <c r="A2069">
        <v>2003</v>
      </c>
      <c r="B2069" t="s">
        <v>151</v>
      </c>
      <c r="C2069" t="s">
        <v>61</v>
      </c>
      <c r="D2069" t="s">
        <v>48</v>
      </c>
      <c r="E2069" t="s">
        <v>58</v>
      </c>
      <c r="F2069">
        <v>37701</v>
      </c>
      <c r="G2069">
        <v>37705.723975314351</v>
      </c>
      <c r="H2069">
        <f>ROUND(Database[[#This Row],[VIAGEM]]-Database[[#This Row],[ORDEM]],0)</f>
        <v>5</v>
      </c>
      <c r="I2069">
        <v>1</v>
      </c>
      <c r="J2069" t="s">
        <v>80</v>
      </c>
      <c r="K2069" t="s">
        <v>87</v>
      </c>
      <c r="L2069" t="s">
        <v>138</v>
      </c>
      <c r="M2069">
        <v>50</v>
      </c>
    </row>
    <row r="2070" spans="1:13">
      <c r="A2070">
        <v>2003</v>
      </c>
      <c r="B2070" t="s">
        <v>151</v>
      </c>
      <c r="C2070" t="s">
        <v>58</v>
      </c>
      <c r="D2070" t="s">
        <v>105</v>
      </c>
      <c r="E2070" t="s">
        <v>56</v>
      </c>
      <c r="F2070">
        <v>37700</v>
      </c>
      <c r="G2070">
        <v>37707.048917951033</v>
      </c>
      <c r="H2070">
        <f>ROUND(Database[[#This Row],[VIAGEM]]-Database[[#This Row],[ORDEM]],0)</f>
        <v>7</v>
      </c>
      <c r="I2070">
        <v>1</v>
      </c>
      <c r="J2070" t="s">
        <v>80</v>
      </c>
      <c r="K2070" t="s">
        <v>87</v>
      </c>
      <c r="L2070" t="s">
        <v>138</v>
      </c>
      <c r="M2070">
        <v>50</v>
      </c>
    </row>
    <row r="2071" spans="1:13">
      <c r="A2071">
        <v>2003</v>
      </c>
      <c r="B2071" t="s">
        <v>153</v>
      </c>
      <c r="C2071" t="s">
        <v>56</v>
      </c>
      <c r="D2071" t="s">
        <v>52</v>
      </c>
      <c r="E2071" t="s">
        <v>58</v>
      </c>
      <c r="F2071">
        <v>37805</v>
      </c>
      <c r="G2071">
        <v>37812.472981906445</v>
      </c>
      <c r="H2071">
        <f>ROUND(Database[[#This Row],[VIAGEM]]-Database[[#This Row],[ORDEM]],0)</f>
        <v>7</v>
      </c>
      <c r="I2071">
        <v>1</v>
      </c>
      <c r="J2071" t="s">
        <v>78</v>
      </c>
      <c r="K2071" t="s">
        <v>101</v>
      </c>
      <c r="L2071" t="s">
        <v>81</v>
      </c>
      <c r="M2071">
        <v>2500</v>
      </c>
    </row>
    <row r="2072" spans="1:13">
      <c r="A2072">
        <v>2003</v>
      </c>
      <c r="B2072" t="s">
        <v>150</v>
      </c>
      <c r="C2072" t="s">
        <v>61</v>
      </c>
      <c r="D2072" t="s">
        <v>48</v>
      </c>
      <c r="E2072" t="s">
        <v>57</v>
      </c>
      <c r="F2072">
        <v>37751</v>
      </c>
      <c r="G2072">
        <v>37755.555081655228</v>
      </c>
      <c r="H2072">
        <f>ROUND(Database[[#This Row],[VIAGEM]]-Database[[#This Row],[ORDEM]],0)</f>
        <v>5</v>
      </c>
      <c r="I2072">
        <v>0</v>
      </c>
      <c r="J2072" t="s">
        <v>71</v>
      </c>
      <c r="K2072" t="s">
        <v>104</v>
      </c>
      <c r="L2072" t="s">
        <v>84</v>
      </c>
      <c r="M2072">
        <v>52000</v>
      </c>
    </row>
    <row r="2073" spans="1:13">
      <c r="A2073">
        <v>2003</v>
      </c>
      <c r="B2073" t="s">
        <v>149</v>
      </c>
      <c r="C2073" t="s">
        <v>56</v>
      </c>
      <c r="D2073" t="s">
        <v>52</v>
      </c>
      <c r="E2073" t="s">
        <v>58</v>
      </c>
      <c r="F2073">
        <v>37859</v>
      </c>
      <c r="G2073">
        <v>37863.085165567521</v>
      </c>
      <c r="H2073">
        <f>ROUND(Database[[#This Row],[VIAGEM]]-Database[[#This Row],[ORDEM]],0)</f>
        <v>4</v>
      </c>
      <c r="I2073">
        <v>1</v>
      </c>
      <c r="J2073" t="s">
        <v>73</v>
      </c>
      <c r="K2073" t="s">
        <v>108</v>
      </c>
      <c r="L2073" t="s">
        <v>83</v>
      </c>
      <c r="M2073">
        <v>300</v>
      </c>
    </row>
    <row r="2074" spans="1:13">
      <c r="A2074">
        <v>2003</v>
      </c>
      <c r="B2074" t="s">
        <v>145</v>
      </c>
      <c r="C2074" t="s">
        <v>63</v>
      </c>
      <c r="D2074" t="s">
        <v>46</v>
      </c>
      <c r="E2074" t="s">
        <v>25</v>
      </c>
      <c r="F2074">
        <v>37624</v>
      </c>
      <c r="G2074">
        <v>37633.518081864422</v>
      </c>
      <c r="H2074">
        <f>ROUND(Database[[#This Row],[VIAGEM]]-Database[[#This Row],[ORDEM]],0)</f>
        <v>10</v>
      </c>
      <c r="I2074">
        <v>0</v>
      </c>
      <c r="J2074" t="s">
        <v>78</v>
      </c>
      <c r="K2074" t="s">
        <v>100</v>
      </c>
      <c r="L2074" t="s">
        <v>81</v>
      </c>
      <c r="M2074">
        <v>2500</v>
      </c>
    </row>
    <row r="2075" spans="1:13">
      <c r="A2075">
        <v>2003</v>
      </c>
      <c r="B2075" t="s">
        <v>154</v>
      </c>
      <c r="C2075" t="s">
        <v>63</v>
      </c>
      <c r="D2075" t="s">
        <v>46</v>
      </c>
      <c r="E2075" t="s">
        <v>61</v>
      </c>
      <c r="F2075">
        <v>37671</v>
      </c>
      <c r="G2075">
        <v>37672.676779485926</v>
      </c>
      <c r="H2075">
        <f>ROUND(Database[[#This Row],[VIAGEM]]-Database[[#This Row],[ORDEM]],0)</f>
        <v>2</v>
      </c>
      <c r="I2075">
        <v>1</v>
      </c>
      <c r="J2075" t="s">
        <v>71</v>
      </c>
      <c r="K2075" t="s">
        <v>102</v>
      </c>
      <c r="L2075" t="s">
        <v>84</v>
      </c>
      <c r="M2075">
        <v>98000</v>
      </c>
    </row>
    <row r="2076" spans="1:13">
      <c r="A2076">
        <v>2003</v>
      </c>
      <c r="B2076" t="s">
        <v>147</v>
      </c>
      <c r="C2076" t="s">
        <v>57</v>
      </c>
      <c r="D2076" t="s">
        <v>51</v>
      </c>
      <c r="E2076" t="s">
        <v>62</v>
      </c>
      <c r="F2076">
        <v>37799</v>
      </c>
      <c r="G2076">
        <v>37802.617669312021</v>
      </c>
      <c r="H2076">
        <f>ROUND(Database[[#This Row],[VIAGEM]]-Database[[#This Row],[ORDEM]],0)</f>
        <v>4</v>
      </c>
      <c r="I2076">
        <v>1</v>
      </c>
      <c r="J2076" t="s">
        <v>71</v>
      </c>
      <c r="K2076" t="s">
        <v>103</v>
      </c>
      <c r="L2076" t="s">
        <v>84</v>
      </c>
      <c r="M2076">
        <v>51000</v>
      </c>
    </row>
    <row r="2077" spans="1:13">
      <c r="A2077">
        <v>2003</v>
      </c>
      <c r="B2077" t="s">
        <v>148</v>
      </c>
      <c r="C2077" t="s">
        <v>56</v>
      </c>
      <c r="D2077" t="s">
        <v>52</v>
      </c>
      <c r="E2077" t="s">
        <v>62</v>
      </c>
      <c r="F2077">
        <v>37621</v>
      </c>
      <c r="G2077">
        <v>37623.015525652278</v>
      </c>
      <c r="H2077">
        <f>ROUND(Database[[#This Row],[VIAGEM]]-Database[[#This Row],[ORDEM]],0)</f>
        <v>2</v>
      </c>
      <c r="I2077">
        <v>0</v>
      </c>
      <c r="J2077" t="s">
        <v>70</v>
      </c>
      <c r="K2077" t="s">
        <v>91</v>
      </c>
      <c r="L2077" t="s">
        <v>82</v>
      </c>
      <c r="M2077">
        <v>2000</v>
      </c>
    </row>
    <row r="2078" spans="1:13">
      <c r="A2078">
        <v>2003</v>
      </c>
      <c r="B2078" t="s">
        <v>156</v>
      </c>
      <c r="C2078" t="s">
        <v>56</v>
      </c>
      <c r="D2078" t="s">
        <v>52</v>
      </c>
      <c r="E2078" t="s">
        <v>57</v>
      </c>
      <c r="F2078">
        <v>37738</v>
      </c>
      <c r="G2078">
        <v>37739.99679673645</v>
      </c>
      <c r="H2078">
        <f>ROUND(Database[[#This Row],[VIAGEM]]-Database[[#This Row],[ORDEM]],0)</f>
        <v>2</v>
      </c>
      <c r="I2078">
        <v>1</v>
      </c>
      <c r="J2078" t="s">
        <v>74</v>
      </c>
      <c r="K2078" t="s">
        <v>98</v>
      </c>
      <c r="L2078" t="s">
        <v>83</v>
      </c>
      <c r="M2078">
        <v>200</v>
      </c>
    </row>
    <row r="2079" spans="1:13">
      <c r="A2079">
        <v>2003</v>
      </c>
      <c r="B2079" t="s">
        <v>150</v>
      </c>
      <c r="C2079" t="s">
        <v>59</v>
      </c>
      <c r="D2079" t="s">
        <v>50</v>
      </c>
      <c r="E2079" t="s">
        <v>61</v>
      </c>
      <c r="F2079">
        <v>37743</v>
      </c>
      <c r="G2079">
        <v>37747.097217112809</v>
      </c>
      <c r="H2079">
        <f>ROUND(Database[[#This Row],[VIAGEM]]-Database[[#This Row],[ORDEM]],0)</f>
        <v>4</v>
      </c>
      <c r="I2079">
        <v>1</v>
      </c>
      <c r="J2079" t="s">
        <v>78</v>
      </c>
      <c r="K2079" t="s">
        <v>99</v>
      </c>
      <c r="L2079" t="s">
        <v>81</v>
      </c>
      <c r="M2079">
        <v>1000</v>
      </c>
    </row>
    <row r="2080" spans="1:13">
      <c r="A2080">
        <v>2003</v>
      </c>
      <c r="B2080" t="s">
        <v>148</v>
      </c>
      <c r="C2080" t="s">
        <v>59</v>
      </c>
      <c r="D2080" t="s">
        <v>50</v>
      </c>
      <c r="E2080" t="s">
        <v>25</v>
      </c>
      <c r="F2080">
        <v>37961</v>
      </c>
      <c r="G2080">
        <v>37966.08338203319</v>
      </c>
      <c r="H2080">
        <f>ROUND(Database[[#This Row],[VIAGEM]]-Database[[#This Row],[ORDEM]],0)</f>
        <v>5</v>
      </c>
      <c r="I2080">
        <v>1</v>
      </c>
      <c r="J2080" t="s">
        <v>74</v>
      </c>
      <c r="K2080" t="s">
        <v>97</v>
      </c>
      <c r="L2080" t="s">
        <v>83</v>
      </c>
      <c r="M2080">
        <v>200</v>
      </c>
    </row>
    <row r="2081" spans="1:13">
      <c r="A2081">
        <v>2003</v>
      </c>
      <c r="B2081" t="s">
        <v>148</v>
      </c>
      <c r="C2081" t="s">
        <v>60</v>
      </c>
      <c r="D2081" t="s">
        <v>49</v>
      </c>
      <c r="E2081" t="s">
        <v>62</v>
      </c>
      <c r="F2081">
        <v>37964</v>
      </c>
      <c r="G2081">
        <v>37971.607503558953</v>
      </c>
      <c r="H2081">
        <f>ROUND(Database[[#This Row],[VIAGEM]]-Database[[#This Row],[ORDEM]],0)</f>
        <v>8</v>
      </c>
      <c r="I2081">
        <v>0</v>
      </c>
      <c r="J2081" t="s">
        <v>80</v>
      </c>
      <c r="K2081" t="s">
        <v>87</v>
      </c>
      <c r="L2081" t="s">
        <v>138</v>
      </c>
      <c r="M2081">
        <v>30</v>
      </c>
    </row>
    <row r="2082" spans="1:13">
      <c r="A2082">
        <v>2003</v>
      </c>
      <c r="B2082" t="s">
        <v>145</v>
      </c>
      <c r="C2082" t="s">
        <v>63</v>
      </c>
      <c r="D2082" t="s">
        <v>46</v>
      </c>
      <c r="E2082" t="s">
        <v>58</v>
      </c>
      <c r="F2082">
        <v>37632</v>
      </c>
      <c r="G2082">
        <v>37639.763061802267</v>
      </c>
      <c r="H2082">
        <f>ROUND(Database[[#This Row],[VIAGEM]]-Database[[#This Row],[ORDEM]],0)</f>
        <v>8</v>
      </c>
      <c r="I2082">
        <v>0</v>
      </c>
      <c r="J2082" t="s">
        <v>80</v>
      </c>
      <c r="K2082" t="s">
        <v>88</v>
      </c>
      <c r="L2082" t="s">
        <v>138</v>
      </c>
      <c r="M2082">
        <v>50</v>
      </c>
    </row>
    <row r="2083" spans="1:13">
      <c r="A2083">
        <v>2003</v>
      </c>
      <c r="B2083" t="s">
        <v>147</v>
      </c>
      <c r="C2083" t="s">
        <v>25</v>
      </c>
      <c r="D2083" t="s">
        <v>45</v>
      </c>
      <c r="E2083" t="s">
        <v>63</v>
      </c>
      <c r="F2083">
        <v>37776</v>
      </c>
      <c r="G2083">
        <v>37781.726851243999</v>
      </c>
      <c r="H2083">
        <f>ROUND(Database[[#This Row],[VIAGEM]]-Database[[#This Row],[ORDEM]],0)</f>
        <v>6</v>
      </c>
      <c r="I2083">
        <v>1</v>
      </c>
      <c r="J2083" t="s">
        <v>70</v>
      </c>
      <c r="K2083" t="s">
        <v>92</v>
      </c>
      <c r="L2083" t="s">
        <v>82</v>
      </c>
      <c r="M2083">
        <v>1000</v>
      </c>
    </row>
    <row r="2084" spans="1:13">
      <c r="A2084">
        <v>2003</v>
      </c>
      <c r="B2084" t="s">
        <v>145</v>
      </c>
      <c r="C2084" t="s">
        <v>56</v>
      </c>
      <c r="D2084" t="s">
        <v>52</v>
      </c>
      <c r="E2084" t="s">
        <v>58</v>
      </c>
      <c r="F2084">
        <v>37636</v>
      </c>
      <c r="G2084">
        <v>37639.340545348372</v>
      </c>
      <c r="H2084">
        <f>ROUND(Database[[#This Row],[VIAGEM]]-Database[[#This Row],[ORDEM]],0)</f>
        <v>3</v>
      </c>
      <c r="I2084">
        <v>1</v>
      </c>
      <c r="J2084" t="s">
        <v>73</v>
      </c>
      <c r="K2084" t="s">
        <v>107</v>
      </c>
      <c r="L2084" t="s">
        <v>83</v>
      </c>
      <c r="M2084">
        <v>300</v>
      </c>
    </row>
    <row r="2085" spans="1:13">
      <c r="A2085">
        <v>2003</v>
      </c>
      <c r="B2085" t="s">
        <v>156</v>
      </c>
      <c r="C2085" t="s">
        <v>63</v>
      </c>
      <c r="D2085" t="s">
        <v>46</v>
      </c>
      <c r="E2085" t="s">
        <v>56</v>
      </c>
      <c r="F2085">
        <v>37717</v>
      </c>
      <c r="G2085">
        <v>37717.534204102791</v>
      </c>
      <c r="H2085">
        <f>ROUND(Database[[#This Row],[VIAGEM]]-Database[[#This Row],[ORDEM]],0)</f>
        <v>1</v>
      </c>
      <c r="I2085">
        <v>1</v>
      </c>
      <c r="J2085" t="s">
        <v>72</v>
      </c>
      <c r="K2085" t="s">
        <v>109</v>
      </c>
      <c r="L2085" t="s">
        <v>85</v>
      </c>
      <c r="M2085">
        <v>47000</v>
      </c>
    </row>
    <row r="2086" spans="1:13">
      <c r="A2086">
        <v>2003</v>
      </c>
      <c r="B2086" t="s">
        <v>147</v>
      </c>
      <c r="C2086" t="s">
        <v>63</v>
      </c>
      <c r="D2086" t="s">
        <v>46</v>
      </c>
      <c r="E2086" t="s">
        <v>61</v>
      </c>
      <c r="F2086">
        <v>37798</v>
      </c>
      <c r="G2086">
        <v>37800.508656778889</v>
      </c>
      <c r="H2086">
        <f>ROUND(Database[[#This Row],[VIAGEM]]-Database[[#This Row],[ORDEM]],0)</f>
        <v>3</v>
      </c>
      <c r="I2086">
        <v>0</v>
      </c>
      <c r="J2086" t="s">
        <v>136</v>
      </c>
      <c r="K2086" t="s">
        <v>93</v>
      </c>
      <c r="L2086" t="s">
        <v>83</v>
      </c>
      <c r="M2086">
        <v>400</v>
      </c>
    </row>
    <row r="2087" spans="1:13">
      <c r="A2087">
        <v>2003</v>
      </c>
      <c r="B2087" t="s">
        <v>150</v>
      </c>
      <c r="C2087" t="s">
        <v>56</v>
      </c>
      <c r="D2087" t="s">
        <v>52</v>
      </c>
      <c r="E2087" t="s">
        <v>60</v>
      </c>
      <c r="F2087">
        <v>37758</v>
      </c>
      <c r="G2087">
        <v>37759.120806593215</v>
      </c>
      <c r="H2087">
        <f>ROUND(Database[[#This Row],[VIAGEM]]-Database[[#This Row],[ORDEM]],0)</f>
        <v>1</v>
      </c>
      <c r="I2087">
        <v>0</v>
      </c>
      <c r="J2087" t="s">
        <v>71</v>
      </c>
      <c r="K2087" t="s">
        <v>104</v>
      </c>
      <c r="L2087" t="s">
        <v>84</v>
      </c>
      <c r="M2087">
        <v>89000</v>
      </c>
    </row>
    <row r="2088" spans="1:13">
      <c r="A2088">
        <v>2003</v>
      </c>
      <c r="B2088" t="s">
        <v>148</v>
      </c>
      <c r="C2088" t="s">
        <v>60</v>
      </c>
      <c r="D2088" t="s">
        <v>49</v>
      </c>
      <c r="E2088" t="s">
        <v>25</v>
      </c>
      <c r="F2088">
        <v>37956</v>
      </c>
      <c r="G2088">
        <v>37956.919396606063</v>
      </c>
      <c r="H2088">
        <f>ROUND(Database[[#This Row],[VIAGEM]]-Database[[#This Row],[ORDEM]],0)</f>
        <v>1</v>
      </c>
      <c r="I2088">
        <v>0</v>
      </c>
      <c r="J2088" t="s">
        <v>78</v>
      </c>
      <c r="K2088" t="s">
        <v>99</v>
      </c>
      <c r="L2088" t="s">
        <v>81</v>
      </c>
      <c r="M2088">
        <v>2500</v>
      </c>
    </row>
    <row r="2089" spans="1:13">
      <c r="A2089">
        <v>2003</v>
      </c>
      <c r="B2089" t="s">
        <v>147</v>
      </c>
      <c r="C2089" t="s">
        <v>63</v>
      </c>
      <c r="D2089" t="s">
        <v>46</v>
      </c>
      <c r="E2089" t="s">
        <v>60</v>
      </c>
      <c r="F2089">
        <v>37785</v>
      </c>
      <c r="G2089">
        <v>37785.670691689891</v>
      </c>
      <c r="H2089">
        <f>ROUND(Database[[#This Row],[VIAGEM]]-Database[[#This Row],[ORDEM]],0)</f>
        <v>1</v>
      </c>
      <c r="I2089">
        <v>0</v>
      </c>
      <c r="J2089" t="s">
        <v>73</v>
      </c>
      <c r="K2089" t="s">
        <v>106</v>
      </c>
      <c r="L2089" t="s">
        <v>83</v>
      </c>
      <c r="M2089">
        <v>100</v>
      </c>
    </row>
    <row r="2090" spans="1:13">
      <c r="A2090">
        <v>2003</v>
      </c>
      <c r="B2090" t="s">
        <v>155</v>
      </c>
      <c r="C2090" t="s">
        <v>62</v>
      </c>
      <c r="D2090" t="s">
        <v>47</v>
      </c>
      <c r="E2090" t="s">
        <v>59</v>
      </c>
      <c r="F2090">
        <v>37885</v>
      </c>
      <c r="G2090">
        <v>37887.06968903009</v>
      </c>
      <c r="H2090">
        <f>ROUND(Database[[#This Row],[VIAGEM]]-Database[[#This Row],[ORDEM]],0)</f>
        <v>2</v>
      </c>
      <c r="I2090">
        <v>1</v>
      </c>
      <c r="J2090" t="s">
        <v>70</v>
      </c>
      <c r="K2090" t="s">
        <v>91</v>
      </c>
      <c r="L2090" t="s">
        <v>82</v>
      </c>
      <c r="M2090">
        <v>1000</v>
      </c>
    </row>
    <row r="2091" spans="1:13">
      <c r="A2091">
        <v>2003</v>
      </c>
      <c r="B2091" t="s">
        <v>145</v>
      </c>
      <c r="C2091" t="s">
        <v>62</v>
      </c>
      <c r="D2091" t="s">
        <v>47</v>
      </c>
      <c r="E2091" t="s">
        <v>59</v>
      </c>
      <c r="F2091">
        <v>37636</v>
      </c>
      <c r="G2091">
        <v>37640.775572990402</v>
      </c>
      <c r="H2091">
        <f>ROUND(Database[[#This Row],[VIAGEM]]-Database[[#This Row],[ORDEM]],0)</f>
        <v>5</v>
      </c>
      <c r="I2091">
        <v>1</v>
      </c>
      <c r="J2091" t="s">
        <v>70</v>
      </c>
      <c r="K2091" t="s">
        <v>91</v>
      </c>
      <c r="L2091" t="s">
        <v>82</v>
      </c>
      <c r="M2091">
        <v>4000</v>
      </c>
    </row>
    <row r="2092" spans="1:13">
      <c r="A2092">
        <v>2003</v>
      </c>
      <c r="B2092" t="s">
        <v>145</v>
      </c>
      <c r="C2092" t="s">
        <v>56</v>
      </c>
      <c r="D2092" t="s">
        <v>52</v>
      </c>
      <c r="E2092" t="s">
        <v>57</v>
      </c>
      <c r="F2092">
        <v>37627</v>
      </c>
      <c r="G2092">
        <v>37635.691631863971</v>
      </c>
      <c r="H2092">
        <f>ROUND(Database[[#This Row],[VIAGEM]]-Database[[#This Row],[ORDEM]],0)</f>
        <v>9</v>
      </c>
      <c r="I2092">
        <v>0</v>
      </c>
      <c r="J2092" t="s">
        <v>80</v>
      </c>
      <c r="K2092" t="s">
        <v>87</v>
      </c>
      <c r="L2092" t="s">
        <v>138</v>
      </c>
      <c r="M2092">
        <v>20</v>
      </c>
    </row>
    <row r="2093" spans="1:13">
      <c r="A2093">
        <v>2003</v>
      </c>
      <c r="B2093" t="s">
        <v>152</v>
      </c>
      <c r="C2093" t="s">
        <v>25</v>
      </c>
      <c r="D2093" t="s">
        <v>45</v>
      </c>
      <c r="E2093" t="s">
        <v>62</v>
      </c>
      <c r="F2093">
        <v>37921</v>
      </c>
      <c r="G2093">
        <v>37921.022062987977</v>
      </c>
      <c r="H2093">
        <f>ROUND(Database[[#This Row],[VIAGEM]]-Database[[#This Row],[ORDEM]],0)</f>
        <v>0</v>
      </c>
      <c r="I2093">
        <v>1</v>
      </c>
      <c r="J2093" t="s">
        <v>71</v>
      </c>
      <c r="K2093" t="s">
        <v>104</v>
      </c>
      <c r="L2093" t="s">
        <v>84</v>
      </c>
      <c r="M2093">
        <v>55000</v>
      </c>
    </row>
    <row r="2094" spans="1:13">
      <c r="A2094">
        <v>2003</v>
      </c>
      <c r="B2094" t="s">
        <v>150</v>
      </c>
      <c r="C2094" t="s">
        <v>58</v>
      </c>
      <c r="D2094" t="s">
        <v>105</v>
      </c>
      <c r="E2094" t="s">
        <v>25</v>
      </c>
      <c r="F2094">
        <v>37758</v>
      </c>
      <c r="G2094">
        <v>37764.615639984666</v>
      </c>
      <c r="H2094">
        <f>ROUND(Database[[#This Row],[VIAGEM]]-Database[[#This Row],[ORDEM]],0)</f>
        <v>7</v>
      </c>
      <c r="I2094">
        <v>0</v>
      </c>
      <c r="J2094" t="s">
        <v>73</v>
      </c>
      <c r="K2094" t="s">
        <v>106</v>
      </c>
      <c r="L2094" t="s">
        <v>83</v>
      </c>
      <c r="M2094">
        <v>300</v>
      </c>
    </row>
    <row r="2095" spans="1:13">
      <c r="A2095">
        <v>2003</v>
      </c>
      <c r="B2095" t="s">
        <v>153</v>
      </c>
      <c r="C2095" t="s">
        <v>58</v>
      </c>
      <c r="D2095" t="s">
        <v>105</v>
      </c>
      <c r="E2095" t="s">
        <v>57</v>
      </c>
      <c r="F2095">
        <v>37811</v>
      </c>
      <c r="G2095">
        <v>37817.185131562481</v>
      </c>
      <c r="H2095">
        <f>ROUND(Database[[#This Row],[VIAGEM]]-Database[[#This Row],[ORDEM]],0)</f>
        <v>6</v>
      </c>
      <c r="I2095">
        <v>0</v>
      </c>
      <c r="J2095" t="s">
        <v>76</v>
      </c>
      <c r="K2095" t="s">
        <v>113</v>
      </c>
      <c r="L2095" t="s">
        <v>139</v>
      </c>
      <c r="M2095">
        <v>1000000</v>
      </c>
    </row>
    <row r="2096" spans="1:13">
      <c r="A2096">
        <v>2003</v>
      </c>
      <c r="B2096" t="s">
        <v>145</v>
      </c>
      <c r="C2096" t="s">
        <v>61</v>
      </c>
      <c r="D2096" t="s">
        <v>48</v>
      </c>
      <c r="E2096" t="s">
        <v>56</v>
      </c>
      <c r="F2096">
        <v>37627</v>
      </c>
      <c r="G2096">
        <v>37633.690646912262</v>
      </c>
      <c r="H2096">
        <f>ROUND(Database[[#This Row],[VIAGEM]]-Database[[#This Row],[ORDEM]],0)</f>
        <v>7</v>
      </c>
      <c r="I2096">
        <v>1</v>
      </c>
      <c r="J2096" t="s">
        <v>70</v>
      </c>
      <c r="K2096" t="s">
        <v>92</v>
      </c>
      <c r="L2096" t="s">
        <v>82</v>
      </c>
      <c r="M2096">
        <v>3000</v>
      </c>
    </row>
    <row r="2097" spans="1:13">
      <c r="A2097">
        <v>2003</v>
      </c>
      <c r="B2097" t="s">
        <v>151</v>
      </c>
      <c r="C2097" t="s">
        <v>57</v>
      </c>
      <c r="D2097" t="s">
        <v>51</v>
      </c>
      <c r="E2097" t="s">
        <v>59</v>
      </c>
      <c r="F2097">
        <v>37707</v>
      </c>
      <c r="G2097">
        <v>37714.678618295598</v>
      </c>
      <c r="H2097">
        <f>ROUND(Database[[#This Row],[VIAGEM]]-Database[[#This Row],[ORDEM]],0)</f>
        <v>8</v>
      </c>
      <c r="I2097">
        <v>0</v>
      </c>
      <c r="J2097" t="s">
        <v>73</v>
      </c>
      <c r="K2097" t="s">
        <v>108</v>
      </c>
      <c r="L2097" t="s">
        <v>83</v>
      </c>
      <c r="M2097">
        <v>100</v>
      </c>
    </row>
    <row r="2098" spans="1:13">
      <c r="A2098">
        <v>2003</v>
      </c>
      <c r="B2098" t="s">
        <v>153</v>
      </c>
      <c r="C2098" t="s">
        <v>61</v>
      </c>
      <c r="D2098" t="s">
        <v>48</v>
      </c>
      <c r="E2098" t="s">
        <v>63</v>
      </c>
      <c r="F2098">
        <v>37820</v>
      </c>
      <c r="G2098">
        <v>37828.133337695363</v>
      </c>
      <c r="H2098">
        <f>ROUND(Database[[#This Row],[VIAGEM]]-Database[[#This Row],[ORDEM]],0)</f>
        <v>8</v>
      </c>
      <c r="I2098">
        <v>1</v>
      </c>
      <c r="J2098" t="s">
        <v>74</v>
      </c>
      <c r="K2098" t="s">
        <v>97</v>
      </c>
      <c r="L2098" t="s">
        <v>83</v>
      </c>
      <c r="M2098">
        <v>300</v>
      </c>
    </row>
    <row r="2099" spans="1:13">
      <c r="A2099">
        <v>2003</v>
      </c>
      <c r="B2099" t="s">
        <v>147</v>
      </c>
      <c r="C2099" t="s">
        <v>57</v>
      </c>
      <c r="D2099" t="s">
        <v>51</v>
      </c>
      <c r="E2099" t="s">
        <v>62</v>
      </c>
      <c r="F2099">
        <v>37790</v>
      </c>
      <c r="G2099">
        <v>37799.592036419897</v>
      </c>
      <c r="H2099">
        <f>ROUND(Database[[#This Row],[VIAGEM]]-Database[[#This Row],[ORDEM]],0)</f>
        <v>10</v>
      </c>
      <c r="I2099">
        <v>1</v>
      </c>
      <c r="J2099" t="s">
        <v>80</v>
      </c>
      <c r="K2099" t="s">
        <v>88</v>
      </c>
      <c r="L2099" t="s">
        <v>138</v>
      </c>
      <c r="M2099">
        <v>10</v>
      </c>
    </row>
    <row r="2100" spans="1:13">
      <c r="A2100">
        <v>2003</v>
      </c>
      <c r="B2100" t="s">
        <v>145</v>
      </c>
      <c r="C2100" t="s">
        <v>60</v>
      </c>
      <c r="D2100" t="s">
        <v>49</v>
      </c>
      <c r="E2100" t="s">
        <v>58</v>
      </c>
      <c r="F2100">
        <v>37639</v>
      </c>
      <c r="G2100">
        <v>37644.814745293559</v>
      </c>
      <c r="H2100">
        <f>ROUND(Database[[#This Row],[VIAGEM]]-Database[[#This Row],[ORDEM]],0)</f>
        <v>6</v>
      </c>
      <c r="I2100">
        <v>0</v>
      </c>
      <c r="J2100" t="s">
        <v>74</v>
      </c>
      <c r="K2100" t="s">
        <v>96</v>
      </c>
      <c r="L2100" t="s">
        <v>83</v>
      </c>
      <c r="M2100">
        <v>200</v>
      </c>
    </row>
    <row r="2101" spans="1:13">
      <c r="A2101">
        <v>2003</v>
      </c>
      <c r="B2101" t="s">
        <v>150</v>
      </c>
      <c r="C2101" t="s">
        <v>63</v>
      </c>
      <c r="D2101" t="s">
        <v>46</v>
      </c>
      <c r="E2101" t="s">
        <v>25</v>
      </c>
      <c r="F2101">
        <v>37752</v>
      </c>
      <c r="G2101">
        <v>37760.789890524131</v>
      </c>
      <c r="H2101">
        <f>ROUND(Database[[#This Row],[VIAGEM]]-Database[[#This Row],[ORDEM]],0)</f>
        <v>9</v>
      </c>
      <c r="I2101">
        <v>1</v>
      </c>
      <c r="J2101" t="s">
        <v>70</v>
      </c>
      <c r="K2101" t="s">
        <v>92</v>
      </c>
      <c r="L2101" t="s">
        <v>82</v>
      </c>
      <c r="M2101">
        <v>4000</v>
      </c>
    </row>
    <row r="2102" spans="1:13">
      <c r="A2102">
        <v>2003</v>
      </c>
      <c r="B2102" t="s">
        <v>148</v>
      </c>
      <c r="C2102" t="s">
        <v>25</v>
      </c>
      <c r="D2102" t="s">
        <v>45</v>
      </c>
      <c r="E2102" t="s">
        <v>59</v>
      </c>
      <c r="F2102">
        <v>37976</v>
      </c>
      <c r="G2102">
        <v>37978.545079753843</v>
      </c>
      <c r="H2102">
        <f>ROUND(Database[[#This Row],[VIAGEM]]-Database[[#This Row],[ORDEM]],0)</f>
        <v>3</v>
      </c>
      <c r="I2102">
        <v>0</v>
      </c>
      <c r="J2102" t="s">
        <v>78</v>
      </c>
      <c r="K2102" t="s">
        <v>101</v>
      </c>
      <c r="L2102" t="s">
        <v>81</v>
      </c>
      <c r="M2102">
        <v>500</v>
      </c>
    </row>
    <row r="2103" spans="1:13">
      <c r="A2103">
        <v>2003</v>
      </c>
      <c r="B2103" t="s">
        <v>148</v>
      </c>
      <c r="C2103" t="s">
        <v>58</v>
      </c>
      <c r="D2103" t="s">
        <v>105</v>
      </c>
      <c r="E2103" t="s">
        <v>62</v>
      </c>
      <c r="F2103">
        <v>37957</v>
      </c>
      <c r="G2103">
        <v>37966.172399767878</v>
      </c>
      <c r="H2103">
        <f>ROUND(Database[[#This Row],[VIAGEM]]-Database[[#This Row],[ORDEM]],0)</f>
        <v>9</v>
      </c>
      <c r="I2103">
        <v>1</v>
      </c>
      <c r="J2103" t="s">
        <v>76</v>
      </c>
      <c r="K2103" t="s">
        <v>113</v>
      </c>
      <c r="L2103" t="s">
        <v>139</v>
      </c>
      <c r="M2103">
        <v>740000</v>
      </c>
    </row>
    <row r="2104" spans="1:13">
      <c r="A2104">
        <v>2003</v>
      </c>
      <c r="B2104" t="s">
        <v>150</v>
      </c>
      <c r="C2104" t="s">
        <v>60</v>
      </c>
      <c r="D2104" t="s">
        <v>49</v>
      </c>
      <c r="E2104" t="s">
        <v>56</v>
      </c>
      <c r="F2104">
        <v>37758</v>
      </c>
      <c r="G2104">
        <v>37760.590148408228</v>
      </c>
      <c r="H2104">
        <f>ROUND(Database[[#This Row],[VIAGEM]]-Database[[#This Row],[ORDEM]],0)</f>
        <v>3</v>
      </c>
      <c r="I2104">
        <v>0</v>
      </c>
      <c r="J2104" t="s">
        <v>73</v>
      </c>
      <c r="K2104" t="s">
        <v>106</v>
      </c>
      <c r="L2104" t="s">
        <v>83</v>
      </c>
      <c r="M2104">
        <v>100</v>
      </c>
    </row>
    <row r="2105" spans="1:13">
      <c r="A2105">
        <v>2003</v>
      </c>
      <c r="B2105" t="s">
        <v>155</v>
      </c>
      <c r="C2105" t="s">
        <v>58</v>
      </c>
      <c r="D2105" t="s">
        <v>105</v>
      </c>
      <c r="E2105" t="s">
        <v>62</v>
      </c>
      <c r="F2105">
        <v>37881</v>
      </c>
      <c r="G2105">
        <v>37890.29456216273</v>
      </c>
      <c r="H2105">
        <f>ROUND(Database[[#This Row],[VIAGEM]]-Database[[#This Row],[ORDEM]],0)</f>
        <v>9</v>
      </c>
      <c r="I2105">
        <v>0</v>
      </c>
      <c r="J2105" t="s">
        <v>71</v>
      </c>
      <c r="K2105" t="s">
        <v>104</v>
      </c>
      <c r="L2105" t="s">
        <v>84</v>
      </c>
      <c r="M2105">
        <v>83000</v>
      </c>
    </row>
    <row r="2106" spans="1:13">
      <c r="A2106">
        <v>2003</v>
      </c>
      <c r="B2106" t="s">
        <v>156</v>
      </c>
      <c r="C2106" t="s">
        <v>62</v>
      </c>
      <c r="D2106" t="s">
        <v>47</v>
      </c>
      <c r="E2106" t="s">
        <v>61</v>
      </c>
      <c r="F2106">
        <v>37735</v>
      </c>
      <c r="G2106">
        <v>37742.084991900025</v>
      </c>
      <c r="H2106">
        <f>ROUND(Database[[#This Row],[VIAGEM]]-Database[[#This Row],[ORDEM]],0)</f>
        <v>7</v>
      </c>
      <c r="I2106">
        <v>1</v>
      </c>
      <c r="J2106" t="s">
        <v>136</v>
      </c>
      <c r="K2106" t="s">
        <v>93</v>
      </c>
      <c r="L2106" t="s">
        <v>83</v>
      </c>
      <c r="M2106">
        <v>500</v>
      </c>
    </row>
    <row r="2107" spans="1:13">
      <c r="A2107">
        <v>2003</v>
      </c>
      <c r="B2107" t="s">
        <v>148</v>
      </c>
      <c r="C2107" t="s">
        <v>59</v>
      </c>
      <c r="D2107" t="s">
        <v>50</v>
      </c>
      <c r="E2107" t="s">
        <v>63</v>
      </c>
      <c r="F2107">
        <v>37968</v>
      </c>
      <c r="G2107">
        <v>37971.046852954314</v>
      </c>
      <c r="H2107">
        <f>ROUND(Database[[#This Row],[VIAGEM]]-Database[[#This Row],[ORDEM]],0)</f>
        <v>3</v>
      </c>
      <c r="I2107">
        <v>1</v>
      </c>
      <c r="J2107" t="s">
        <v>78</v>
      </c>
      <c r="K2107" t="s">
        <v>100</v>
      </c>
      <c r="L2107" t="s">
        <v>81</v>
      </c>
      <c r="M2107">
        <v>1500</v>
      </c>
    </row>
    <row r="2108" spans="1:13">
      <c r="A2108">
        <v>2003</v>
      </c>
      <c r="B2108" t="s">
        <v>151</v>
      </c>
      <c r="C2108" t="s">
        <v>63</v>
      </c>
      <c r="D2108" t="s">
        <v>46</v>
      </c>
      <c r="E2108" t="s">
        <v>59</v>
      </c>
      <c r="F2108">
        <v>37699</v>
      </c>
      <c r="G2108">
        <v>37707.783316007153</v>
      </c>
      <c r="H2108">
        <f>ROUND(Database[[#This Row],[VIAGEM]]-Database[[#This Row],[ORDEM]],0)</f>
        <v>9</v>
      </c>
      <c r="I2108">
        <v>0</v>
      </c>
      <c r="J2108" t="s">
        <v>136</v>
      </c>
      <c r="K2108" t="s">
        <v>94</v>
      </c>
      <c r="L2108" t="s">
        <v>83</v>
      </c>
      <c r="M2108">
        <v>400</v>
      </c>
    </row>
    <row r="2109" spans="1:13">
      <c r="A2109">
        <v>2003</v>
      </c>
      <c r="B2109" t="s">
        <v>153</v>
      </c>
      <c r="C2109" t="s">
        <v>60</v>
      </c>
      <c r="D2109" t="s">
        <v>49</v>
      </c>
      <c r="E2109" t="s">
        <v>62</v>
      </c>
      <c r="F2109">
        <v>37811</v>
      </c>
      <c r="G2109">
        <v>37819.679724278227</v>
      </c>
      <c r="H2109">
        <f>ROUND(Database[[#This Row],[VIAGEM]]-Database[[#This Row],[ORDEM]],0)</f>
        <v>9</v>
      </c>
      <c r="I2109">
        <v>0</v>
      </c>
      <c r="J2109" t="s">
        <v>71</v>
      </c>
      <c r="K2109" t="s">
        <v>103</v>
      </c>
      <c r="L2109" t="s">
        <v>84</v>
      </c>
      <c r="M2109">
        <v>75000</v>
      </c>
    </row>
    <row r="2110" spans="1:13">
      <c r="A2110">
        <v>2003</v>
      </c>
      <c r="B2110" t="s">
        <v>156</v>
      </c>
      <c r="C2110" t="s">
        <v>58</v>
      </c>
      <c r="D2110" t="s">
        <v>105</v>
      </c>
      <c r="E2110" t="s">
        <v>56</v>
      </c>
      <c r="F2110">
        <v>37741</v>
      </c>
      <c r="G2110">
        <v>37743.941649049935</v>
      </c>
      <c r="H2110">
        <f>ROUND(Database[[#This Row],[VIAGEM]]-Database[[#This Row],[ORDEM]],0)</f>
        <v>3</v>
      </c>
      <c r="I2110">
        <v>1</v>
      </c>
      <c r="J2110" t="s">
        <v>74</v>
      </c>
      <c r="K2110" t="s">
        <v>98</v>
      </c>
      <c r="L2110" t="s">
        <v>83</v>
      </c>
      <c r="M2110">
        <v>500</v>
      </c>
    </row>
    <row r="2111" spans="1:13">
      <c r="A2111">
        <v>2003</v>
      </c>
      <c r="B2111" t="s">
        <v>155</v>
      </c>
      <c r="C2111" t="s">
        <v>57</v>
      </c>
      <c r="D2111" t="s">
        <v>51</v>
      </c>
      <c r="E2111" t="s">
        <v>62</v>
      </c>
      <c r="F2111">
        <v>37866</v>
      </c>
      <c r="G2111">
        <v>37867.556526817767</v>
      </c>
      <c r="H2111">
        <f>ROUND(Database[[#This Row],[VIAGEM]]-Database[[#This Row],[ORDEM]],0)</f>
        <v>2</v>
      </c>
      <c r="I2111">
        <v>1</v>
      </c>
      <c r="J2111" t="s">
        <v>72</v>
      </c>
      <c r="K2111" t="s">
        <v>109</v>
      </c>
      <c r="L2111" t="s">
        <v>85</v>
      </c>
      <c r="M2111">
        <v>36000</v>
      </c>
    </row>
    <row r="2112" spans="1:13">
      <c r="A2112">
        <v>2003</v>
      </c>
      <c r="B2112" t="s">
        <v>152</v>
      </c>
      <c r="C2112" t="s">
        <v>60</v>
      </c>
      <c r="D2112" t="s">
        <v>49</v>
      </c>
      <c r="E2112" t="s">
        <v>25</v>
      </c>
      <c r="F2112">
        <v>37914</v>
      </c>
      <c r="G2112">
        <v>37923.829734064915</v>
      </c>
      <c r="H2112">
        <f>ROUND(Database[[#This Row],[VIAGEM]]-Database[[#This Row],[ORDEM]],0)</f>
        <v>10</v>
      </c>
      <c r="I2112">
        <v>0</v>
      </c>
      <c r="J2112" t="s">
        <v>73</v>
      </c>
      <c r="K2112" t="s">
        <v>108</v>
      </c>
      <c r="L2112" t="s">
        <v>83</v>
      </c>
      <c r="M2112">
        <v>400</v>
      </c>
    </row>
    <row r="2113" spans="1:13">
      <c r="A2113">
        <v>2003</v>
      </c>
      <c r="B2113" t="s">
        <v>145</v>
      </c>
      <c r="C2113" t="s">
        <v>57</v>
      </c>
      <c r="D2113" t="s">
        <v>51</v>
      </c>
      <c r="E2113" t="s">
        <v>58</v>
      </c>
      <c r="F2113">
        <v>37644</v>
      </c>
      <c r="G2113">
        <v>37651.703273943524</v>
      </c>
      <c r="H2113">
        <f>ROUND(Database[[#This Row],[VIAGEM]]-Database[[#This Row],[ORDEM]],0)</f>
        <v>8</v>
      </c>
      <c r="I2113">
        <v>0</v>
      </c>
      <c r="J2113" t="s">
        <v>136</v>
      </c>
      <c r="K2113" t="s">
        <v>94</v>
      </c>
      <c r="L2113" t="s">
        <v>83</v>
      </c>
      <c r="M2113">
        <v>400</v>
      </c>
    </row>
    <row r="2114" spans="1:13">
      <c r="A2114">
        <v>2003</v>
      </c>
      <c r="B2114" t="s">
        <v>145</v>
      </c>
      <c r="C2114" t="s">
        <v>62</v>
      </c>
      <c r="D2114" t="s">
        <v>47</v>
      </c>
      <c r="E2114" t="s">
        <v>61</v>
      </c>
      <c r="F2114">
        <v>37637</v>
      </c>
      <c r="G2114">
        <v>37646.398105237415</v>
      </c>
      <c r="H2114">
        <f>ROUND(Database[[#This Row],[VIAGEM]]-Database[[#This Row],[ORDEM]],0)</f>
        <v>9</v>
      </c>
      <c r="I2114">
        <v>1</v>
      </c>
      <c r="J2114" t="s">
        <v>74</v>
      </c>
      <c r="K2114" t="s">
        <v>97</v>
      </c>
      <c r="L2114" t="s">
        <v>83</v>
      </c>
      <c r="M2114">
        <v>400</v>
      </c>
    </row>
    <row r="2115" spans="1:13">
      <c r="A2115">
        <v>2003</v>
      </c>
      <c r="B2115" t="s">
        <v>148</v>
      </c>
      <c r="C2115" t="s">
        <v>59</v>
      </c>
      <c r="D2115" t="s">
        <v>50</v>
      </c>
      <c r="E2115" t="s">
        <v>62</v>
      </c>
      <c r="F2115">
        <v>37958</v>
      </c>
      <c r="G2115">
        <v>37966.203974275952</v>
      </c>
      <c r="H2115">
        <f>ROUND(Database[[#This Row],[VIAGEM]]-Database[[#This Row],[ORDEM]],0)</f>
        <v>8</v>
      </c>
      <c r="I2115">
        <v>0</v>
      </c>
      <c r="J2115" t="s">
        <v>136</v>
      </c>
      <c r="K2115" t="s">
        <v>93</v>
      </c>
      <c r="L2115" t="s">
        <v>83</v>
      </c>
      <c r="M2115">
        <v>400</v>
      </c>
    </row>
    <row r="2116" spans="1:13">
      <c r="A2116">
        <v>2003</v>
      </c>
      <c r="B2116" t="s">
        <v>151</v>
      </c>
      <c r="C2116" t="s">
        <v>59</v>
      </c>
      <c r="D2116" t="s">
        <v>50</v>
      </c>
      <c r="E2116" t="s">
        <v>58</v>
      </c>
      <c r="F2116">
        <v>37690</v>
      </c>
      <c r="G2116">
        <v>37694.873982280929</v>
      </c>
      <c r="H2116">
        <f>ROUND(Database[[#This Row],[VIAGEM]]-Database[[#This Row],[ORDEM]],0)</f>
        <v>5</v>
      </c>
      <c r="I2116">
        <v>1</v>
      </c>
      <c r="J2116" t="s">
        <v>74</v>
      </c>
      <c r="K2116" t="s">
        <v>98</v>
      </c>
      <c r="L2116" t="s">
        <v>83</v>
      </c>
      <c r="M2116">
        <v>200</v>
      </c>
    </row>
    <row r="2117" spans="1:13">
      <c r="A2117">
        <v>2003</v>
      </c>
      <c r="B2117" t="s">
        <v>155</v>
      </c>
      <c r="C2117" t="s">
        <v>60</v>
      </c>
      <c r="D2117" t="s">
        <v>49</v>
      </c>
      <c r="E2117" t="s">
        <v>61</v>
      </c>
      <c r="F2117">
        <v>37891</v>
      </c>
      <c r="G2117">
        <v>37893.352361899859</v>
      </c>
      <c r="H2117">
        <f>ROUND(Database[[#This Row],[VIAGEM]]-Database[[#This Row],[ORDEM]],0)</f>
        <v>2</v>
      </c>
      <c r="I2117">
        <v>1</v>
      </c>
      <c r="J2117" t="s">
        <v>136</v>
      </c>
      <c r="K2117" t="s">
        <v>95</v>
      </c>
      <c r="L2117" t="s">
        <v>83</v>
      </c>
      <c r="M2117">
        <v>400</v>
      </c>
    </row>
    <row r="2118" spans="1:13">
      <c r="A2118">
        <v>2003</v>
      </c>
      <c r="B2118" t="s">
        <v>146</v>
      </c>
      <c r="C2118" t="s">
        <v>25</v>
      </c>
      <c r="D2118" t="s">
        <v>45</v>
      </c>
      <c r="E2118" t="s">
        <v>60</v>
      </c>
      <c r="F2118">
        <v>37935</v>
      </c>
      <c r="G2118">
        <v>37944.784367829518</v>
      </c>
      <c r="H2118">
        <f>ROUND(Database[[#This Row],[VIAGEM]]-Database[[#This Row],[ORDEM]],0)</f>
        <v>10</v>
      </c>
      <c r="I2118">
        <v>1</v>
      </c>
      <c r="J2118" t="s">
        <v>74</v>
      </c>
      <c r="K2118" t="s">
        <v>98</v>
      </c>
      <c r="L2118" t="s">
        <v>83</v>
      </c>
      <c r="M2118">
        <v>100</v>
      </c>
    </row>
    <row r="2119" spans="1:13">
      <c r="A2119">
        <v>2003</v>
      </c>
      <c r="B2119" t="s">
        <v>145</v>
      </c>
      <c r="C2119" t="s">
        <v>63</v>
      </c>
      <c r="D2119" t="s">
        <v>46</v>
      </c>
      <c r="E2119" t="s">
        <v>60</v>
      </c>
      <c r="F2119">
        <v>37648</v>
      </c>
      <c r="G2119">
        <v>37655.081976430629</v>
      </c>
      <c r="H2119">
        <f>ROUND(Database[[#This Row],[VIAGEM]]-Database[[#This Row],[ORDEM]],0)</f>
        <v>7</v>
      </c>
      <c r="I2119">
        <v>1</v>
      </c>
      <c r="J2119" t="s">
        <v>73</v>
      </c>
      <c r="K2119" t="s">
        <v>107</v>
      </c>
      <c r="L2119" t="s">
        <v>83</v>
      </c>
      <c r="M2119">
        <v>200</v>
      </c>
    </row>
    <row r="2120" spans="1:13">
      <c r="A2120">
        <v>2003</v>
      </c>
      <c r="B2120" t="s">
        <v>156</v>
      </c>
      <c r="C2120" t="s">
        <v>61</v>
      </c>
      <c r="D2120" t="s">
        <v>48</v>
      </c>
      <c r="E2120" t="s">
        <v>57</v>
      </c>
      <c r="F2120">
        <v>37718</v>
      </c>
      <c r="G2120">
        <v>37718.740489023177</v>
      </c>
      <c r="H2120">
        <f>ROUND(Database[[#This Row],[VIAGEM]]-Database[[#This Row],[ORDEM]],0)</f>
        <v>1</v>
      </c>
      <c r="I2120">
        <v>0</v>
      </c>
      <c r="J2120" t="s">
        <v>73</v>
      </c>
      <c r="K2120" t="s">
        <v>107</v>
      </c>
      <c r="L2120" t="s">
        <v>83</v>
      </c>
      <c r="M2120">
        <v>300</v>
      </c>
    </row>
    <row r="2121" spans="1:13">
      <c r="A2121">
        <v>2003</v>
      </c>
      <c r="B2121" t="s">
        <v>155</v>
      </c>
      <c r="C2121" t="s">
        <v>63</v>
      </c>
      <c r="D2121" t="s">
        <v>46</v>
      </c>
      <c r="E2121" t="s">
        <v>61</v>
      </c>
      <c r="F2121">
        <v>37890</v>
      </c>
      <c r="G2121">
        <v>37893.966797414439</v>
      </c>
      <c r="H2121">
        <f>ROUND(Database[[#This Row],[VIAGEM]]-Database[[#This Row],[ORDEM]],0)</f>
        <v>4</v>
      </c>
      <c r="I2121">
        <v>0</v>
      </c>
      <c r="J2121" t="s">
        <v>80</v>
      </c>
      <c r="K2121" t="s">
        <v>89</v>
      </c>
      <c r="L2121" t="s">
        <v>81</v>
      </c>
      <c r="M2121">
        <v>500</v>
      </c>
    </row>
    <row r="2122" spans="1:13">
      <c r="A2122">
        <v>2003</v>
      </c>
      <c r="B2122" t="s">
        <v>153</v>
      </c>
      <c r="C2122" t="s">
        <v>25</v>
      </c>
      <c r="D2122" t="s">
        <v>45</v>
      </c>
      <c r="E2122" t="s">
        <v>58</v>
      </c>
      <c r="F2122">
        <v>37804</v>
      </c>
      <c r="G2122">
        <v>37805.593822526731</v>
      </c>
      <c r="H2122">
        <f>ROUND(Database[[#This Row],[VIAGEM]]-Database[[#This Row],[ORDEM]],0)</f>
        <v>2</v>
      </c>
      <c r="I2122">
        <v>0</v>
      </c>
      <c r="J2122" t="s">
        <v>70</v>
      </c>
      <c r="K2122" t="s">
        <v>91</v>
      </c>
      <c r="L2122" t="s">
        <v>82</v>
      </c>
      <c r="M2122">
        <v>4000</v>
      </c>
    </row>
    <row r="2123" spans="1:13">
      <c r="A2123">
        <v>2003</v>
      </c>
      <c r="B2123" t="s">
        <v>151</v>
      </c>
      <c r="C2123" t="s">
        <v>60</v>
      </c>
      <c r="D2123" t="s">
        <v>49</v>
      </c>
      <c r="E2123" t="s">
        <v>59</v>
      </c>
      <c r="F2123">
        <v>37684</v>
      </c>
      <c r="G2123">
        <v>37691.289533731018</v>
      </c>
      <c r="H2123">
        <f>ROUND(Database[[#This Row],[VIAGEM]]-Database[[#This Row],[ORDEM]],0)</f>
        <v>7</v>
      </c>
      <c r="I2123">
        <v>1</v>
      </c>
      <c r="J2123" t="s">
        <v>78</v>
      </c>
      <c r="K2123" t="s">
        <v>100</v>
      </c>
      <c r="L2123" t="s">
        <v>81</v>
      </c>
      <c r="M2123">
        <v>1000</v>
      </c>
    </row>
    <row r="2124" spans="1:13">
      <c r="A2124">
        <v>2003</v>
      </c>
      <c r="B2124" t="s">
        <v>147</v>
      </c>
      <c r="C2124" t="s">
        <v>59</v>
      </c>
      <c r="D2124" t="s">
        <v>50</v>
      </c>
      <c r="E2124" t="s">
        <v>57</v>
      </c>
      <c r="F2124">
        <v>37788</v>
      </c>
      <c r="G2124">
        <v>37793.937138424546</v>
      </c>
      <c r="H2124">
        <f>ROUND(Database[[#This Row],[VIAGEM]]-Database[[#This Row],[ORDEM]],0)</f>
        <v>6</v>
      </c>
      <c r="I2124">
        <v>1</v>
      </c>
      <c r="J2124" t="s">
        <v>80</v>
      </c>
      <c r="K2124" t="s">
        <v>88</v>
      </c>
      <c r="L2124" t="s">
        <v>138</v>
      </c>
      <c r="M2124">
        <v>40</v>
      </c>
    </row>
    <row r="2125" spans="1:13">
      <c r="A2125">
        <v>2003</v>
      </c>
      <c r="B2125" t="s">
        <v>146</v>
      </c>
      <c r="C2125" t="s">
        <v>57</v>
      </c>
      <c r="D2125" t="s">
        <v>51</v>
      </c>
      <c r="E2125" t="s">
        <v>61</v>
      </c>
      <c r="F2125">
        <v>37947</v>
      </c>
      <c r="G2125">
        <v>37947.72738218234</v>
      </c>
      <c r="H2125">
        <f>ROUND(Database[[#This Row],[VIAGEM]]-Database[[#This Row],[ORDEM]],0)</f>
        <v>1</v>
      </c>
      <c r="I2125">
        <v>1</v>
      </c>
      <c r="J2125" t="s">
        <v>80</v>
      </c>
      <c r="K2125" t="s">
        <v>87</v>
      </c>
      <c r="L2125" t="s">
        <v>138</v>
      </c>
      <c r="M2125">
        <v>30</v>
      </c>
    </row>
    <row r="2126" spans="1:13">
      <c r="A2126">
        <v>2003</v>
      </c>
      <c r="B2126" t="s">
        <v>145</v>
      </c>
      <c r="C2126" t="s">
        <v>62</v>
      </c>
      <c r="D2126" t="s">
        <v>47</v>
      </c>
      <c r="E2126" t="s">
        <v>59</v>
      </c>
      <c r="F2126">
        <v>37635</v>
      </c>
      <c r="G2126">
        <v>37642.007933890694</v>
      </c>
      <c r="H2126">
        <f>ROUND(Database[[#This Row],[VIAGEM]]-Database[[#This Row],[ORDEM]],0)</f>
        <v>7</v>
      </c>
      <c r="I2126">
        <v>1</v>
      </c>
      <c r="J2126" t="s">
        <v>74</v>
      </c>
      <c r="K2126" t="s">
        <v>98</v>
      </c>
      <c r="L2126" t="s">
        <v>83</v>
      </c>
      <c r="M2126">
        <v>100</v>
      </c>
    </row>
    <row r="2127" spans="1:13">
      <c r="A2127">
        <v>2003</v>
      </c>
      <c r="B2127" t="s">
        <v>152</v>
      </c>
      <c r="C2127" t="s">
        <v>61</v>
      </c>
      <c r="D2127" t="s">
        <v>48</v>
      </c>
      <c r="E2127" t="s">
        <v>59</v>
      </c>
      <c r="F2127">
        <v>37916</v>
      </c>
      <c r="G2127">
        <v>37921.192142656437</v>
      </c>
      <c r="H2127">
        <f>ROUND(Database[[#This Row],[VIAGEM]]-Database[[#This Row],[ORDEM]],0)</f>
        <v>5</v>
      </c>
      <c r="I2127">
        <v>1</v>
      </c>
      <c r="J2127" t="s">
        <v>71</v>
      </c>
      <c r="K2127" t="s">
        <v>102</v>
      </c>
      <c r="L2127" t="s">
        <v>84</v>
      </c>
      <c r="M2127">
        <v>50000</v>
      </c>
    </row>
    <row r="2128" spans="1:13">
      <c r="A2128">
        <v>2003</v>
      </c>
      <c r="B2128" t="s">
        <v>150</v>
      </c>
      <c r="C2128" t="s">
        <v>63</v>
      </c>
      <c r="D2128" t="s">
        <v>46</v>
      </c>
      <c r="E2128" t="s">
        <v>57</v>
      </c>
      <c r="F2128">
        <v>37758</v>
      </c>
      <c r="G2128">
        <v>37758.182594919999</v>
      </c>
      <c r="H2128">
        <f>ROUND(Database[[#This Row],[VIAGEM]]-Database[[#This Row],[ORDEM]],0)</f>
        <v>0</v>
      </c>
      <c r="I2128">
        <v>0</v>
      </c>
      <c r="J2128" t="s">
        <v>80</v>
      </c>
      <c r="K2128" t="s">
        <v>88</v>
      </c>
      <c r="L2128" t="s">
        <v>138</v>
      </c>
      <c r="M2128">
        <v>50</v>
      </c>
    </row>
    <row r="2129" spans="1:13">
      <c r="A2129">
        <v>2003</v>
      </c>
      <c r="B2129" t="s">
        <v>147</v>
      </c>
      <c r="C2129" t="s">
        <v>61</v>
      </c>
      <c r="D2129" t="s">
        <v>48</v>
      </c>
      <c r="E2129" t="s">
        <v>25</v>
      </c>
      <c r="F2129">
        <v>37789</v>
      </c>
      <c r="G2129">
        <v>37798.531344202689</v>
      </c>
      <c r="H2129">
        <f>ROUND(Database[[#This Row],[VIAGEM]]-Database[[#This Row],[ORDEM]],0)</f>
        <v>10</v>
      </c>
      <c r="I2129">
        <v>0</v>
      </c>
      <c r="J2129" t="s">
        <v>72</v>
      </c>
      <c r="K2129" t="s">
        <v>111</v>
      </c>
      <c r="L2129" t="s">
        <v>85</v>
      </c>
      <c r="M2129">
        <v>14000</v>
      </c>
    </row>
    <row r="2130" spans="1:13">
      <c r="A2130">
        <v>2003</v>
      </c>
      <c r="B2130" t="s">
        <v>149</v>
      </c>
      <c r="C2130" t="s">
        <v>25</v>
      </c>
      <c r="D2130" t="s">
        <v>45</v>
      </c>
      <c r="E2130" t="s">
        <v>58</v>
      </c>
      <c r="F2130">
        <v>37859</v>
      </c>
      <c r="G2130">
        <v>37861.132214004501</v>
      </c>
      <c r="H2130">
        <f>ROUND(Database[[#This Row],[VIAGEM]]-Database[[#This Row],[ORDEM]],0)</f>
        <v>2</v>
      </c>
      <c r="I2130">
        <v>1</v>
      </c>
      <c r="J2130" t="s">
        <v>136</v>
      </c>
      <c r="K2130" t="s">
        <v>95</v>
      </c>
      <c r="L2130" t="s">
        <v>83</v>
      </c>
      <c r="M2130">
        <v>300</v>
      </c>
    </row>
    <row r="2131" spans="1:13">
      <c r="A2131">
        <v>2003</v>
      </c>
      <c r="B2131" t="s">
        <v>156</v>
      </c>
      <c r="C2131" t="s">
        <v>63</v>
      </c>
      <c r="D2131" t="s">
        <v>46</v>
      </c>
      <c r="E2131" t="s">
        <v>58</v>
      </c>
      <c r="F2131">
        <v>37715</v>
      </c>
      <c r="G2131">
        <v>37719.869142667456</v>
      </c>
      <c r="H2131">
        <f>ROUND(Database[[#This Row],[VIAGEM]]-Database[[#This Row],[ORDEM]],0)</f>
        <v>5</v>
      </c>
      <c r="I2131">
        <v>0</v>
      </c>
      <c r="J2131" t="s">
        <v>74</v>
      </c>
      <c r="K2131" t="s">
        <v>98</v>
      </c>
      <c r="L2131" t="s">
        <v>83</v>
      </c>
      <c r="M2131">
        <v>200</v>
      </c>
    </row>
    <row r="2132" spans="1:13">
      <c r="A2132">
        <v>2003</v>
      </c>
      <c r="B2132" t="s">
        <v>145</v>
      </c>
      <c r="C2132" t="s">
        <v>61</v>
      </c>
      <c r="D2132" t="s">
        <v>48</v>
      </c>
      <c r="E2132" t="s">
        <v>57</v>
      </c>
      <c r="F2132">
        <v>37643</v>
      </c>
      <c r="G2132">
        <v>37650.697849794218</v>
      </c>
      <c r="H2132">
        <f>ROUND(Database[[#This Row],[VIAGEM]]-Database[[#This Row],[ORDEM]],0)</f>
        <v>8</v>
      </c>
      <c r="I2132">
        <v>1</v>
      </c>
      <c r="J2132" t="s">
        <v>74</v>
      </c>
      <c r="K2132" t="s">
        <v>98</v>
      </c>
      <c r="L2132" t="s">
        <v>83</v>
      </c>
      <c r="M2132">
        <v>100</v>
      </c>
    </row>
    <row r="2133" spans="1:13">
      <c r="A2133">
        <v>2003</v>
      </c>
      <c r="B2133" t="s">
        <v>154</v>
      </c>
      <c r="C2133" t="s">
        <v>25</v>
      </c>
      <c r="D2133" t="s">
        <v>45</v>
      </c>
      <c r="E2133" t="s">
        <v>59</v>
      </c>
      <c r="F2133">
        <v>37665</v>
      </c>
      <c r="G2133">
        <v>37671.19481117525</v>
      </c>
      <c r="H2133">
        <f>ROUND(Database[[#This Row],[VIAGEM]]-Database[[#This Row],[ORDEM]],0)</f>
        <v>6</v>
      </c>
      <c r="I2133">
        <v>0</v>
      </c>
      <c r="J2133" t="s">
        <v>73</v>
      </c>
      <c r="K2133" t="s">
        <v>107</v>
      </c>
      <c r="L2133" t="s">
        <v>83</v>
      </c>
      <c r="M2133">
        <v>100</v>
      </c>
    </row>
    <row r="2134" spans="1:13">
      <c r="A2134">
        <v>2003</v>
      </c>
      <c r="B2134" t="s">
        <v>150</v>
      </c>
      <c r="C2134" t="s">
        <v>58</v>
      </c>
      <c r="D2134" t="s">
        <v>105</v>
      </c>
      <c r="E2134" t="s">
        <v>59</v>
      </c>
      <c r="F2134">
        <v>37750</v>
      </c>
      <c r="G2134">
        <v>37750.390810174526</v>
      </c>
      <c r="H2134">
        <f>ROUND(Database[[#This Row],[VIAGEM]]-Database[[#This Row],[ORDEM]],0)</f>
        <v>0</v>
      </c>
      <c r="I2134">
        <v>0</v>
      </c>
      <c r="J2134" t="s">
        <v>70</v>
      </c>
      <c r="K2134" t="s">
        <v>92</v>
      </c>
      <c r="L2134" t="s">
        <v>82</v>
      </c>
      <c r="M2134">
        <v>3000</v>
      </c>
    </row>
    <row r="2135" spans="1:13">
      <c r="A2135">
        <v>2003</v>
      </c>
      <c r="B2135" t="s">
        <v>153</v>
      </c>
      <c r="C2135" t="s">
        <v>59</v>
      </c>
      <c r="D2135" t="s">
        <v>50</v>
      </c>
      <c r="E2135" t="s">
        <v>57</v>
      </c>
      <c r="F2135">
        <v>37818</v>
      </c>
      <c r="G2135">
        <v>37819.475339322489</v>
      </c>
      <c r="H2135">
        <f>ROUND(Database[[#This Row],[VIAGEM]]-Database[[#This Row],[ORDEM]],0)</f>
        <v>1</v>
      </c>
      <c r="I2135">
        <v>1</v>
      </c>
      <c r="J2135" t="s">
        <v>71</v>
      </c>
      <c r="K2135" t="s">
        <v>102</v>
      </c>
      <c r="L2135" t="s">
        <v>84</v>
      </c>
      <c r="M2135">
        <v>55000</v>
      </c>
    </row>
    <row r="2136" spans="1:13">
      <c r="A2136">
        <v>2003</v>
      </c>
      <c r="B2136" t="s">
        <v>150</v>
      </c>
      <c r="C2136" t="s">
        <v>63</v>
      </c>
      <c r="D2136" t="s">
        <v>46</v>
      </c>
      <c r="E2136" t="s">
        <v>25</v>
      </c>
      <c r="F2136">
        <v>37772</v>
      </c>
      <c r="G2136">
        <v>37773.711621814073</v>
      </c>
      <c r="H2136">
        <f>ROUND(Database[[#This Row],[VIAGEM]]-Database[[#This Row],[ORDEM]],0)</f>
        <v>2</v>
      </c>
      <c r="I2136">
        <v>1</v>
      </c>
      <c r="J2136" t="s">
        <v>72</v>
      </c>
      <c r="K2136" t="s">
        <v>110</v>
      </c>
      <c r="L2136" t="s">
        <v>85</v>
      </c>
      <c r="M2136">
        <v>29000</v>
      </c>
    </row>
    <row r="2137" spans="1:13">
      <c r="A2137">
        <v>2003</v>
      </c>
      <c r="B2137" t="s">
        <v>146</v>
      </c>
      <c r="C2137" t="s">
        <v>57</v>
      </c>
      <c r="D2137" t="s">
        <v>51</v>
      </c>
      <c r="E2137" t="s">
        <v>58</v>
      </c>
      <c r="F2137">
        <v>37929</v>
      </c>
      <c r="G2137">
        <v>37937.584192637922</v>
      </c>
      <c r="H2137">
        <f>ROUND(Database[[#This Row],[VIAGEM]]-Database[[#This Row],[ORDEM]],0)</f>
        <v>9</v>
      </c>
      <c r="I2137">
        <v>0</v>
      </c>
      <c r="J2137" t="s">
        <v>74</v>
      </c>
      <c r="K2137" t="s">
        <v>96</v>
      </c>
      <c r="L2137" t="s">
        <v>83</v>
      </c>
      <c r="M2137">
        <v>500</v>
      </c>
    </row>
    <row r="2138" spans="1:13">
      <c r="A2138">
        <v>2003</v>
      </c>
      <c r="B2138" t="s">
        <v>150</v>
      </c>
      <c r="C2138" t="s">
        <v>25</v>
      </c>
      <c r="D2138" t="s">
        <v>45</v>
      </c>
      <c r="E2138" t="s">
        <v>58</v>
      </c>
      <c r="F2138">
        <v>37758</v>
      </c>
      <c r="G2138">
        <v>37759.556838040466</v>
      </c>
      <c r="H2138">
        <f>ROUND(Database[[#This Row],[VIAGEM]]-Database[[#This Row],[ORDEM]],0)</f>
        <v>2</v>
      </c>
      <c r="I2138">
        <v>0</v>
      </c>
      <c r="J2138" t="s">
        <v>80</v>
      </c>
      <c r="K2138" t="s">
        <v>87</v>
      </c>
      <c r="L2138" t="s">
        <v>138</v>
      </c>
      <c r="M2138">
        <v>40</v>
      </c>
    </row>
    <row r="2139" spans="1:13">
      <c r="A2139">
        <v>2003</v>
      </c>
      <c r="B2139" t="s">
        <v>155</v>
      </c>
      <c r="C2139" t="s">
        <v>59</v>
      </c>
      <c r="D2139" t="s">
        <v>50</v>
      </c>
      <c r="E2139" t="s">
        <v>57</v>
      </c>
      <c r="F2139">
        <v>37875</v>
      </c>
      <c r="G2139">
        <v>37876.662870533444</v>
      </c>
      <c r="H2139">
        <f>ROUND(Database[[#This Row],[VIAGEM]]-Database[[#This Row],[ORDEM]],0)</f>
        <v>2</v>
      </c>
      <c r="I2139">
        <v>0</v>
      </c>
      <c r="J2139" t="s">
        <v>71</v>
      </c>
      <c r="K2139" t="s">
        <v>102</v>
      </c>
      <c r="L2139" t="s">
        <v>84</v>
      </c>
      <c r="M2139">
        <v>68000</v>
      </c>
    </row>
    <row r="2140" spans="1:13">
      <c r="A2140">
        <v>2003</v>
      </c>
      <c r="B2140" t="s">
        <v>145</v>
      </c>
      <c r="C2140" t="s">
        <v>60</v>
      </c>
      <c r="D2140" t="s">
        <v>49</v>
      </c>
      <c r="E2140" t="s">
        <v>59</v>
      </c>
      <c r="F2140">
        <v>37646</v>
      </c>
      <c r="G2140">
        <v>37646.870476171636</v>
      </c>
      <c r="H2140">
        <f>ROUND(Database[[#This Row],[VIAGEM]]-Database[[#This Row],[ORDEM]],0)</f>
        <v>1</v>
      </c>
      <c r="I2140">
        <v>1</v>
      </c>
      <c r="J2140" t="s">
        <v>76</v>
      </c>
      <c r="K2140" t="s">
        <v>113</v>
      </c>
      <c r="L2140" t="s">
        <v>139</v>
      </c>
      <c r="M2140">
        <v>1080000</v>
      </c>
    </row>
    <row r="2141" spans="1:13">
      <c r="A2141">
        <v>2003</v>
      </c>
      <c r="B2141" t="s">
        <v>151</v>
      </c>
      <c r="C2141" t="s">
        <v>57</v>
      </c>
      <c r="D2141" t="s">
        <v>51</v>
      </c>
      <c r="E2141" t="s">
        <v>63</v>
      </c>
      <c r="F2141">
        <v>37690</v>
      </c>
      <c r="G2141">
        <v>37697.667789703773</v>
      </c>
      <c r="H2141">
        <f>ROUND(Database[[#This Row],[VIAGEM]]-Database[[#This Row],[ORDEM]],0)</f>
        <v>8</v>
      </c>
      <c r="I2141">
        <v>0</v>
      </c>
      <c r="J2141" t="s">
        <v>136</v>
      </c>
      <c r="K2141" t="s">
        <v>95</v>
      </c>
      <c r="L2141" t="s">
        <v>83</v>
      </c>
      <c r="M2141">
        <v>300</v>
      </c>
    </row>
    <row r="2142" spans="1:13">
      <c r="A2142">
        <v>2003</v>
      </c>
      <c r="B2142" t="s">
        <v>147</v>
      </c>
      <c r="C2142" t="s">
        <v>62</v>
      </c>
      <c r="D2142" t="s">
        <v>47</v>
      </c>
      <c r="E2142" t="s">
        <v>25</v>
      </c>
      <c r="F2142">
        <v>37785</v>
      </c>
      <c r="G2142">
        <v>37785.62700035092</v>
      </c>
      <c r="H2142">
        <f>ROUND(Database[[#This Row],[VIAGEM]]-Database[[#This Row],[ORDEM]],0)</f>
        <v>1</v>
      </c>
      <c r="I2142">
        <v>0</v>
      </c>
      <c r="J2142" t="s">
        <v>73</v>
      </c>
      <c r="K2142" t="s">
        <v>106</v>
      </c>
      <c r="L2142" t="s">
        <v>83</v>
      </c>
      <c r="M2142">
        <v>100</v>
      </c>
    </row>
    <row r="2143" spans="1:13">
      <c r="A2143">
        <v>2003</v>
      </c>
      <c r="B2143" t="s">
        <v>150</v>
      </c>
      <c r="C2143" t="s">
        <v>61</v>
      </c>
      <c r="D2143" t="s">
        <v>48</v>
      </c>
      <c r="E2143" t="s">
        <v>62</v>
      </c>
      <c r="F2143">
        <v>37757</v>
      </c>
      <c r="G2143">
        <v>37766.449746905877</v>
      </c>
      <c r="H2143">
        <f>ROUND(Database[[#This Row],[VIAGEM]]-Database[[#This Row],[ORDEM]],0)</f>
        <v>9</v>
      </c>
      <c r="I2143">
        <v>1</v>
      </c>
      <c r="J2143" t="s">
        <v>136</v>
      </c>
      <c r="K2143" t="s">
        <v>93</v>
      </c>
      <c r="L2143" t="s">
        <v>83</v>
      </c>
      <c r="M2143">
        <v>500</v>
      </c>
    </row>
    <row r="2144" spans="1:13">
      <c r="A2144">
        <v>2003</v>
      </c>
      <c r="B2144" t="s">
        <v>155</v>
      </c>
      <c r="C2144" t="s">
        <v>63</v>
      </c>
      <c r="D2144" t="s">
        <v>46</v>
      </c>
      <c r="E2144" t="s">
        <v>59</v>
      </c>
      <c r="F2144">
        <v>37866</v>
      </c>
      <c r="G2144">
        <v>37874.771247302422</v>
      </c>
      <c r="H2144">
        <f>ROUND(Database[[#This Row],[VIAGEM]]-Database[[#This Row],[ORDEM]],0)</f>
        <v>9</v>
      </c>
      <c r="I2144">
        <v>1</v>
      </c>
      <c r="J2144" t="s">
        <v>71</v>
      </c>
      <c r="K2144" t="s">
        <v>102</v>
      </c>
      <c r="L2144" t="s">
        <v>84</v>
      </c>
      <c r="M2144">
        <v>71000</v>
      </c>
    </row>
    <row r="2145" spans="1:13">
      <c r="A2145">
        <v>2003</v>
      </c>
      <c r="B2145" t="s">
        <v>156</v>
      </c>
      <c r="C2145" t="s">
        <v>57</v>
      </c>
      <c r="D2145" t="s">
        <v>51</v>
      </c>
      <c r="E2145" t="s">
        <v>62</v>
      </c>
      <c r="F2145">
        <v>37734</v>
      </c>
      <c r="G2145">
        <v>37735.732218391684</v>
      </c>
      <c r="H2145">
        <f>ROUND(Database[[#This Row],[VIAGEM]]-Database[[#This Row],[ORDEM]],0)</f>
        <v>2</v>
      </c>
      <c r="I2145">
        <v>0</v>
      </c>
      <c r="J2145" t="s">
        <v>136</v>
      </c>
      <c r="K2145" t="s">
        <v>94</v>
      </c>
      <c r="L2145" t="s">
        <v>83</v>
      </c>
      <c r="M2145">
        <v>200</v>
      </c>
    </row>
    <row r="2146" spans="1:13">
      <c r="A2146">
        <v>2003</v>
      </c>
      <c r="B2146" t="s">
        <v>151</v>
      </c>
      <c r="C2146" t="s">
        <v>63</v>
      </c>
      <c r="D2146" t="s">
        <v>46</v>
      </c>
      <c r="E2146" t="s">
        <v>25</v>
      </c>
      <c r="F2146">
        <v>37684</v>
      </c>
      <c r="G2146">
        <v>37692.554962678718</v>
      </c>
      <c r="H2146">
        <f>ROUND(Database[[#This Row],[VIAGEM]]-Database[[#This Row],[ORDEM]],0)</f>
        <v>9</v>
      </c>
      <c r="I2146">
        <v>0</v>
      </c>
      <c r="J2146" t="s">
        <v>78</v>
      </c>
      <c r="K2146" t="s">
        <v>100</v>
      </c>
      <c r="L2146" t="s">
        <v>81</v>
      </c>
      <c r="M2146">
        <v>1000</v>
      </c>
    </row>
    <row r="2147" spans="1:13">
      <c r="A2147">
        <v>2003</v>
      </c>
      <c r="B2147" t="s">
        <v>145</v>
      </c>
      <c r="C2147" t="s">
        <v>57</v>
      </c>
      <c r="D2147" t="s">
        <v>51</v>
      </c>
      <c r="E2147" t="s">
        <v>63</v>
      </c>
      <c r="F2147">
        <v>37624</v>
      </c>
      <c r="G2147">
        <v>37625.802536858078</v>
      </c>
      <c r="H2147">
        <f>ROUND(Database[[#This Row],[VIAGEM]]-Database[[#This Row],[ORDEM]],0)</f>
        <v>2</v>
      </c>
      <c r="I2147">
        <v>1</v>
      </c>
      <c r="J2147" t="s">
        <v>73</v>
      </c>
      <c r="K2147" t="s">
        <v>108</v>
      </c>
      <c r="L2147" t="s">
        <v>83</v>
      </c>
      <c r="M2147">
        <v>200</v>
      </c>
    </row>
    <row r="2148" spans="1:13">
      <c r="A2148">
        <v>2003</v>
      </c>
      <c r="B2148" t="s">
        <v>154</v>
      </c>
      <c r="C2148" t="s">
        <v>59</v>
      </c>
      <c r="D2148" t="s">
        <v>50</v>
      </c>
      <c r="E2148" t="s">
        <v>58</v>
      </c>
      <c r="F2148">
        <v>37665</v>
      </c>
      <c r="G2148">
        <v>37666.447115364914</v>
      </c>
      <c r="H2148">
        <f>ROUND(Database[[#This Row],[VIAGEM]]-Database[[#This Row],[ORDEM]],0)</f>
        <v>1</v>
      </c>
      <c r="I2148">
        <v>0</v>
      </c>
      <c r="J2148" t="s">
        <v>136</v>
      </c>
      <c r="K2148" t="s">
        <v>94</v>
      </c>
      <c r="L2148" t="s">
        <v>83</v>
      </c>
      <c r="M2148">
        <v>100</v>
      </c>
    </row>
    <row r="2149" spans="1:13">
      <c r="A2149">
        <v>2003</v>
      </c>
      <c r="B2149" t="s">
        <v>145</v>
      </c>
      <c r="C2149" t="s">
        <v>61</v>
      </c>
      <c r="D2149" t="s">
        <v>48</v>
      </c>
      <c r="E2149" t="s">
        <v>57</v>
      </c>
      <c r="F2149">
        <v>37652</v>
      </c>
      <c r="G2149">
        <v>37654.748475647917</v>
      </c>
      <c r="H2149">
        <f>ROUND(Database[[#This Row],[VIAGEM]]-Database[[#This Row],[ORDEM]],0)</f>
        <v>3</v>
      </c>
      <c r="I2149">
        <v>1</v>
      </c>
      <c r="J2149" t="s">
        <v>72</v>
      </c>
      <c r="K2149" t="s">
        <v>111</v>
      </c>
      <c r="L2149" t="s">
        <v>85</v>
      </c>
      <c r="M2149">
        <v>34000</v>
      </c>
    </row>
    <row r="2150" spans="1:13">
      <c r="A2150">
        <v>2003</v>
      </c>
      <c r="B2150" t="s">
        <v>156</v>
      </c>
      <c r="C2150" t="s">
        <v>63</v>
      </c>
      <c r="D2150" t="s">
        <v>46</v>
      </c>
      <c r="E2150" t="s">
        <v>61</v>
      </c>
      <c r="F2150">
        <v>37730</v>
      </c>
      <c r="G2150">
        <v>37734.5809502423</v>
      </c>
      <c r="H2150">
        <f>ROUND(Database[[#This Row],[VIAGEM]]-Database[[#This Row],[ORDEM]],0)</f>
        <v>5</v>
      </c>
      <c r="I2150">
        <v>1</v>
      </c>
      <c r="J2150" t="s">
        <v>136</v>
      </c>
      <c r="K2150" t="s">
        <v>94</v>
      </c>
      <c r="L2150" t="s">
        <v>83</v>
      </c>
      <c r="M2150">
        <v>200</v>
      </c>
    </row>
    <row r="2151" spans="1:13">
      <c r="A2151">
        <v>2003</v>
      </c>
      <c r="B2151" t="s">
        <v>148</v>
      </c>
      <c r="C2151" t="s">
        <v>62</v>
      </c>
      <c r="D2151" t="s">
        <v>47</v>
      </c>
      <c r="E2151" t="s">
        <v>61</v>
      </c>
      <c r="F2151">
        <v>37971</v>
      </c>
      <c r="G2151">
        <v>37980.489879664325</v>
      </c>
      <c r="H2151">
        <f>ROUND(Database[[#This Row],[VIAGEM]]-Database[[#This Row],[ORDEM]],0)</f>
        <v>9</v>
      </c>
      <c r="I2151">
        <v>0</v>
      </c>
      <c r="J2151" t="s">
        <v>70</v>
      </c>
      <c r="K2151" t="s">
        <v>91</v>
      </c>
      <c r="L2151" t="s">
        <v>82</v>
      </c>
      <c r="M2151">
        <v>4000</v>
      </c>
    </row>
    <row r="2152" spans="1:13">
      <c r="A2152">
        <v>2003</v>
      </c>
      <c r="B2152" t="s">
        <v>152</v>
      </c>
      <c r="C2152" t="s">
        <v>63</v>
      </c>
      <c r="D2152" t="s">
        <v>46</v>
      </c>
      <c r="E2152" t="s">
        <v>57</v>
      </c>
      <c r="F2152">
        <v>37917</v>
      </c>
      <c r="G2152">
        <v>37924.649259217564</v>
      </c>
      <c r="H2152">
        <f>ROUND(Database[[#This Row],[VIAGEM]]-Database[[#This Row],[ORDEM]],0)</f>
        <v>8</v>
      </c>
      <c r="I2152">
        <v>0</v>
      </c>
      <c r="J2152" t="s">
        <v>70</v>
      </c>
      <c r="K2152" t="s">
        <v>90</v>
      </c>
      <c r="L2152" t="s">
        <v>82</v>
      </c>
      <c r="M2152">
        <v>2000</v>
      </c>
    </row>
    <row r="2153" spans="1:13">
      <c r="A2153">
        <v>2003</v>
      </c>
      <c r="B2153" t="s">
        <v>146</v>
      </c>
      <c r="C2153" t="s">
        <v>63</v>
      </c>
      <c r="D2153" t="s">
        <v>46</v>
      </c>
      <c r="E2153" t="s">
        <v>62</v>
      </c>
      <c r="F2153">
        <v>37934</v>
      </c>
      <c r="G2153">
        <v>37939.252786262216</v>
      </c>
      <c r="H2153">
        <f>ROUND(Database[[#This Row],[VIAGEM]]-Database[[#This Row],[ORDEM]],0)</f>
        <v>5</v>
      </c>
      <c r="I2153">
        <v>1</v>
      </c>
      <c r="J2153" t="s">
        <v>72</v>
      </c>
      <c r="K2153" t="s">
        <v>109</v>
      </c>
      <c r="L2153" t="s">
        <v>85</v>
      </c>
      <c r="M2153">
        <v>22000</v>
      </c>
    </row>
    <row r="2154" spans="1:13">
      <c r="A2154">
        <v>2003</v>
      </c>
      <c r="B2154" t="s">
        <v>145</v>
      </c>
      <c r="C2154" t="s">
        <v>62</v>
      </c>
      <c r="D2154" t="s">
        <v>47</v>
      </c>
      <c r="E2154" t="s">
        <v>61</v>
      </c>
      <c r="F2154">
        <v>37646</v>
      </c>
      <c r="G2154">
        <v>37648.736874832539</v>
      </c>
      <c r="H2154">
        <f>ROUND(Database[[#This Row],[VIAGEM]]-Database[[#This Row],[ORDEM]],0)</f>
        <v>3</v>
      </c>
      <c r="I2154">
        <v>1</v>
      </c>
      <c r="J2154" t="s">
        <v>73</v>
      </c>
      <c r="K2154" t="s">
        <v>106</v>
      </c>
      <c r="L2154" t="s">
        <v>83</v>
      </c>
      <c r="M2154">
        <v>400</v>
      </c>
    </row>
    <row r="2155" spans="1:13">
      <c r="A2155">
        <v>2003</v>
      </c>
      <c r="B2155" t="s">
        <v>148</v>
      </c>
      <c r="C2155" t="s">
        <v>57</v>
      </c>
      <c r="D2155" t="s">
        <v>51</v>
      </c>
      <c r="E2155" t="s">
        <v>61</v>
      </c>
      <c r="F2155">
        <v>37975</v>
      </c>
      <c r="G2155">
        <v>37982.045999698748</v>
      </c>
      <c r="H2155">
        <f>ROUND(Database[[#This Row],[VIAGEM]]-Database[[#This Row],[ORDEM]],0)</f>
        <v>7</v>
      </c>
      <c r="I2155">
        <v>1</v>
      </c>
      <c r="J2155" t="s">
        <v>70</v>
      </c>
      <c r="K2155" t="s">
        <v>92</v>
      </c>
      <c r="L2155" t="s">
        <v>82</v>
      </c>
      <c r="M2155">
        <v>4000</v>
      </c>
    </row>
    <row r="2156" spans="1:13">
      <c r="A2156">
        <v>2003</v>
      </c>
      <c r="B2156" t="s">
        <v>146</v>
      </c>
      <c r="C2156" t="s">
        <v>25</v>
      </c>
      <c r="D2156" t="s">
        <v>45</v>
      </c>
      <c r="E2156" t="s">
        <v>57</v>
      </c>
      <c r="F2156">
        <v>37949</v>
      </c>
      <c r="G2156">
        <v>37957.561392092735</v>
      </c>
      <c r="H2156">
        <f>ROUND(Database[[#This Row],[VIAGEM]]-Database[[#This Row],[ORDEM]],0)</f>
        <v>9</v>
      </c>
      <c r="I2156">
        <v>1</v>
      </c>
      <c r="J2156" t="s">
        <v>70</v>
      </c>
      <c r="K2156" t="s">
        <v>91</v>
      </c>
      <c r="L2156" t="s">
        <v>82</v>
      </c>
      <c r="M2156">
        <v>5000</v>
      </c>
    </row>
    <row r="2157" spans="1:13">
      <c r="A2157">
        <v>2003</v>
      </c>
      <c r="B2157" t="s">
        <v>149</v>
      </c>
      <c r="C2157" t="s">
        <v>57</v>
      </c>
      <c r="D2157" t="s">
        <v>51</v>
      </c>
      <c r="E2157" t="s">
        <v>61</v>
      </c>
      <c r="F2157">
        <v>37835</v>
      </c>
      <c r="G2157">
        <v>37839.999228728564</v>
      </c>
      <c r="H2157">
        <f>ROUND(Database[[#This Row],[VIAGEM]]-Database[[#This Row],[ORDEM]],0)</f>
        <v>5</v>
      </c>
      <c r="I2157">
        <v>0</v>
      </c>
      <c r="J2157" t="s">
        <v>74</v>
      </c>
      <c r="K2157" t="s">
        <v>97</v>
      </c>
      <c r="L2157" t="s">
        <v>83</v>
      </c>
      <c r="M2157">
        <v>400</v>
      </c>
    </row>
    <row r="2158" spans="1:13">
      <c r="A2158">
        <v>2003</v>
      </c>
      <c r="B2158" t="s">
        <v>153</v>
      </c>
      <c r="C2158" t="s">
        <v>57</v>
      </c>
      <c r="D2158" t="s">
        <v>51</v>
      </c>
      <c r="E2158" t="s">
        <v>25</v>
      </c>
      <c r="F2158">
        <v>37826</v>
      </c>
      <c r="G2158">
        <v>37829.889416304497</v>
      </c>
      <c r="H2158">
        <f>ROUND(Database[[#This Row],[VIAGEM]]-Database[[#This Row],[ORDEM]],0)</f>
        <v>4</v>
      </c>
      <c r="I2158">
        <v>1</v>
      </c>
      <c r="J2158" t="s">
        <v>71</v>
      </c>
      <c r="K2158" t="s">
        <v>103</v>
      </c>
      <c r="L2158" t="s">
        <v>84</v>
      </c>
      <c r="M2158">
        <v>73000</v>
      </c>
    </row>
    <row r="2159" spans="1:13">
      <c r="A2159">
        <v>2003</v>
      </c>
      <c r="B2159" t="s">
        <v>145</v>
      </c>
      <c r="C2159" t="s">
        <v>59</v>
      </c>
      <c r="D2159" t="s">
        <v>50</v>
      </c>
      <c r="E2159" t="s">
        <v>60</v>
      </c>
      <c r="F2159">
        <v>37625</v>
      </c>
      <c r="G2159">
        <v>37625.09388042643</v>
      </c>
      <c r="H2159">
        <f>ROUND(Database[[#This Row],[VIAGEM]]-Database[[#This Row],[ORDEM]],0)</f>
        <v>0</v>
      </c>
      <c r="I2159">
        <v>1</v>
      </c>
      <c r="J2159" t="s">
        <v>70</v>
      </c>
      <c r="K2159" t="s">
        <v>92</v>
      </c>
      <c r="L2159" t="s">
        <v>82</v>
      </c>
      <c r="M2159">
        <v>1000</v>
      </c>
    </row>
    <row r="2160" spans="1:13">
      <c r="A2160">
        <v>2003</v>
      </c>
      <c r="B2160" t="s">
        <v>154</v>
      </c>
      <c r="C2160" t="s">
        <v>58</v>
      </c>
      <c r="D2160" t="s">
        <v>105</v>
      </c>
      <c r="E2160" t="s">
        <v>57</v>
      </c>
      <c r="F2160">
        <v>37657</v>
      </c>
      <c r="G2160">
        <v>37661.301579582672</v>
      </c>
      <c r="H2160">
        <f>ROUND(Database[[#This Row],[VIAGEM]]-Database[[#This Row],[ORDEM]],0)</f>
        <v>4</v>
      </c>
      <c r="I2160">
        <v>1</v>
      </c>
      <c r="J2160" t="s">
        <v>80</v>
      </c>
      <c r="K2160" t="s">
        <v>89</v>
      </c>
      <c r="L2160" t="s">
        <v>81</v>
      </c>
      <c r="M2160">
        <v>2000</v>
      </c>
    </row>
    <row r="2161" spans="1:13">
      <c r="A2161">
        <v>2003</v>
      </c>
      <c r="B2161" t="s">
        <v>151</v>
      </c>
      <c r="C2161" t="s">
        <v>25</v>
      </c>
      <c r="D2161" t="s">
        <v>45</v>
      </c>
      <c r="E2161" t="s">
        <v>58</v>
      </c>
      <c r="F2161">
        <v>37682</v>
      </c>
      <c r="G2161">
        <v>37685.197447123421</v>
      </c>
      <c r="H2161">
        <f>ROUND(Database[[#This Row],[VIAGEM]]-Database[[#This Row],[ORDEM]],0)</f>
        <v>3</v>
      </c>
      <c r="I2161">
        <v>0</v>
      </c>
      <c r="J2161" t="s">
        <v>71</v>
      </c>
      <c r="K2161" t="s">
        <v>104</v>
      </c>
      <c r="L2161" t="s">
        <v>84</v>
      </c>
      <c r="M2161">
        <v>94000</v>
      </c>
    </row>
    <row r="2162" spans="1:13">
      <c r="A2162">
        <v>2003</v>
      </c>
      <c r="B2162" t="s">
        <v>146</v>
      </c>
      <c r="C2162" t="s">
        <v>57</v>
      </c>
      <c r="D2162" t="s">
        <v>51</v>
      </c>
      <c r="E2162" t="s">
        <v>62</v>
      </c>
      <c r="F2162">
        <v>37941</v>
      </c>
      <c r="G2162">
        <v>37941.455253181397</v>
      </c>
      <c r="H2162">
        <f>ROUND(Database[[#This Row],[VIAGEM]]-Database[[#This Row],[ORDEM]],0)</f>
        <v>0</v>
      </c>
      <c r="I2162">
        <v>0</v>
      </c>
      <c r="J2162" t="s">
        <v>136</v>
      </c>
      <c r="K2162" t="s">
        <v>95</v>
      </c>
      <c r="L2162" t="s">
        <v>83</v>
      </c>
      <c r="M2162">
        <v>400</v>
      </c>
    </row>
    <row r="2163" spans="1:13">
      <c r="A2163">
        <v>2003</v>
      </c>
      <c r="B2163" t="s">
        <v>154</v>
      </c>
      <c r="C2163" t="s">
        <v>59</v>
      </c>
      <c r="D2163" t="s">
        <v>50</v>
      </c>
      <c r="E2163" t="s">
        <v>58</v>
      </c>
      <c r="F2163">
        <v>37658</v>
      </c>
      <c r="G2163">
        <v>37662.514743470878</v>
      </c>
      <c r="H2163">
        <f>ROUND(Database[[#This Row],[VIAGEM]]-Database[[#This Row],[ORDEM]],0)</f>
        <v>5</v>
      </c>
      <c r="I2163">
        <v>1</v>
      </c>
      <c r="J2163" t="s">
        <v>70</v>
      </c>
      <c r="K2163" t="s">
        <v>91</v>
      </c>
      <c r="L2163" t="s">
        <v>82</v>
      </c>
      <c r="M2163">
        <v>3000</v>
      </c>
    </row>
    <row r="2164" spans="1:13">
      <c r="A2164">
        <v>2003</v>
      </c>
      <c r="B2164" t="s">
        <v>145</v>
      </c>
      <c r="C2164" t="s">
        <v>59</v>
      </c>
      <c r="D2164" t="s">
        <v>50</v>
      </c>
      <c r="E2164" t="s">
        <v>63</v>
      </c>
      <c r="F2164">
        <v>37644</v>
      </c>
      <c r="G2164">
        <v>37647.632763328191</v>
      </c>
      <c r="H2164">
        <f>ROUND(Database[[#This Row],[VIAGEM]]-Database[[#This Row],[ORDEM]],0)</f>
        <v>4</v>
      </c>
      <c r="I2164">
        <v>0</v>
      </c>
      <c r="J2164" t="s">
        <v>70</v>
      </c>
      <c r="K2164" t="s">
        <v>91</v>
      </c>
      <c r="L2164" t="s">
        <v>82</v>
      </c>
      <c r="M2164">
        <v>2000</v>
      </c>
    </row>
    <row r="2165" spans="1:13">
      <c r="A2165">
        <v>2003</v>
      </c>
      <c r="B2165" t="s">
        <v>149</v>
      </c>
      <c r="C2165" t="s">
        <v>59</v>
      </c>
      <c r="D2165" t="s">
        <v>50</v>
      </c>
      <c r="E2165" t="s">
        <v>58</v>
      </c>
      <c r="F2165">
        <v>37836</v>
      </c>
      <c r="G2165">
        <v>37841.7655479983</v>
      </c>
      <c r="H2165">
        <f>ROUND(Database[[#This Row],[VIAGEM]]-Database[[#This Row],[ORDEM]],0)</f>
        <v>6</v>
      </c>
      <c r="I2165">
        <v>1</v>
      </c>
      <c r="J2165" t="s">
        <v>73</v>
      </c>
      <c r="K2165" t="s">
        <v>106</v>
      </c>
      <c r="L2165" t="s">
        <v>83</v>
      </c>
      <c r="M2165">
        <v>400</v>
      </c>
    </row>
    <row r="2166" spans="1:13">
      <c r="A2166">
        <v>2003</v>
      </c>
      <c r="B2166" t="s">
        <v>153</v>
      </c>
      <c r="C2166" t="s">
        <v>60</v>
      </c>
      <c r="D2166" t="s">
        <v>49</v>
      </c>
      <c r="E2166" t="s">
        <v>25</v>
      </c>
      <c r="F2166">
        <v>37820</v>
      </c>
      <c r="G2166">
        <v>37825.912891049476</v>
      </c>
      <c r="H2166">
        <f>ROUND(Database[[#This Row],[VIAGEM]]-Database[[#This Row],[ORDEM]],0)</f>
        <v>6</v>
      </c>
      <c r="I2166">
        <v>0</v>
      </c>
      <c r="J2166" t="s">
        <v>73</v>
      </c>
      <c r="K2166" t="s">
        <v>106</v>
      </c>
      <c r="L2166" t="s">
        <v>83</v>
      </c>
      <c r="M2166">
        <v>400</v>
      </c>
    </row>
    <row r="2167" spans="1:13">
      <c r="A2167">
        <v>2003</v>
      </c>
      <c r="B2167" t="s">
        <v>150</v>
      </c>
      <c r="C2167" t="s">
        <v>57</v>
      </c>
      <c r="D2167" t="s">
        <v>51</v>
      </c>
      <c r="E2167" t="s">
        <v>25</v>
      </c>
      <c r="F2167">
        <v>37748</v>
      </c>
      <c r="G2167">
        <v>37757.245363347967</v>
      </c>
      <c r="H2167">
        <f>ROUND(Database[[#This Row],[VIAGEM]]-Database[[#This Row],[ORDEM]],0)</f>
        <v>9</v>
      </c>
      <c r="I2167">
        <v>0</v>
      </c>
      <c r="J2167" t="s">
        <v>136</v>
      </c>
      <c r="K2167" t="s">
        <v>93</v>
      </c>
      <c r="L2167" t="s">
        <v>83</v>
      </c>
      <c r="M2167">
        <v>100</v>
      </c>
    </row>
    <row r="2168" spans="1:13">
      <c r="A2168">
        <v>2003</v>
      </c>
      <c r="B2168" t="s">
        <v>155</v>
      </c>
      <c r="C2168" t="s">
        <v>25</v>
      </c>
      <c r="D2168" t="s">
        <v>45</v>
      </c>
      <c r="E2168" t="s">
        <v>59</v>
      </c>
      <c r="F2168">
        <v>37866</v>
      </c>
      <c r="G2168">
        <v>37867.464885896326</v>
      </c>
      <c r="H2168">
        <f>ROUND(Database[[#This Row],[VIAGEM]]-Database[[#This Row],[ORDEM]],0)</f>
        <v>1</v>
      </c>
      <c r="I2168">
        <v>0</v>
      </c>
      <c r="J2168" t="s">
        <v>78</v>
      </c>
      <c r="K2168" t="s">
        <v>99</v>
      </c>
      <c r="L2168" t="s">
        <v>81</v>
      </c>
      <c r="M2168">
        <v>1500</v>
      </c>
    </row>
    <row r="2169" spans="1:13">
      <c r="A2169">
        <v>2003</v>
      </c>
      <c r="B2169" t="s">
        <v>146</v>
      </c>
      <c r="C2169" t="s">
        <v>58</v>
      </c>
      <c r="D2169" t="s">
        <v>105</v>
      </c>
      <c r="E2169" t="s">
        <v>57</v>
      </c>
      <c r="F2169">
        <v>37936</v>
      </c>
      <c r="G2169">
        <v>37938.658995176331</v>
      </c>
      <c r="H2169">
        <f>ROUND(Database[[#This Row],[VIAGEM]]-Database[[#This Row],[ORDEM]],0)</f>
        <v>3</v>
      </c>
      <c r="I2169">
        <v>1</v>
      </c>
      <c r="J2169" t="s">
        <v>73</v>
      </c>
      <c r="K2169" t="s">
        <v>107</v>
      </c>
      <c r="L2169" t="s">
        <v>83</v>
      </c>
      <c r="M2169">
        <v>500</v>
      </c>
    </row>
    <row r="2170" spans="1:13">
      <c r="A2170">
        <v>2003</v>
      </c>
      <c r="B2170" t="s">
        <v>147</v>
      </c>
      <c r="C2170" t="s">
        <v>58</v>
      </c>
      <c r="D2170" t="s">
        <v>105</v>
      </c>
      <c r="E2170" t="s">
        <v>61</v>
      </c>
      <c r="F2170">
        <v>37777</v>
      </c>
      <c r="G2170">
        <v>37785.088849416148</v>
      </c>
      <c r="H2170">
        <f>ROUND(Database[[#This Row],[VIAGEM]]-Database[[#This Row],[ORDEM]],0)</f>
        <v>8</v>
      </c>
      <c r="I2170">
        <v>1</v>
      </c>
      <c r="J2170" t="s">
        <v>72</v>
      </c>
      <c r="K2170" t="s">
        <v>111</v>
      </c>
      <c r="L2170" t="s">
        <v>85</v>
      </c>
      <c r="M2170">
        <v>26000</v>
      </c>
    </row>
    <row r="2171" spans="1:13">
      <c r="A2171">
        <v>2003</v>
      </c>
      <c r="B2171" t="s">
        <v>147</v>
      </c>
      <c r="C2171" t="s">
        <v>59</v>
      </c>
      <c r="D2171" t="s">
        <v>50</v>
      </c>
      <c r="E2171" t="s">
        <v>57</v>
      </c>
      <c r="F2171">
        <v>37798</v>
      </c>
      <c r="G2171">
        <v>37799.925000408672</v>
      </c>
      <c r="H2171">
        <f>ROUND(Database[[#This Row],[VIAGEM]]-Database[[#This Row],[ORDEM]],0)</f>
        <v>2</v>
      </c>
      <c r="I2171">
        <v>1</v>
      </c>
      <c r="J2171" t="s">
        <v>73</v>
      </c>
      <c r="K2171" t="s">
        <v>107</v>
      </c>
      <c r="L2171" t="s">
        <v>83</v>
      </c>
      <c r="M2171">
        <v>100</v>
      </c>
    </row>
    <row r="2172" spans="1:13">
      <c r="A2172">
        <v>2003</v>
      </c>
      <c r="B2172" t="s">
        <v>149</v>
      </c>
      <c r="C2172" t="s">
        <v>63</v>
      </c>
      <c r="D2172" t="s">
        <v>46</v>
      </c>
      <c r="E2172" t="s">
        <v>62</v>
      </c>
      <c r="F2172">
        <v>37838</v>
      </c>
      <c r="G2172">
        <v>37845.0598631416</v>
      </c>
      <c r="H2172">
        <f>ROUND(Database[[#This Row],[VIAGEM]]-Database[[#This Row],[ORDEM]],0)</f>
        <v>7</v>
      </c>
      <c r="I2172">
        <v>1</v>
      </c>
      <c r="J2172" t="s">
        <v>136</v>
      </c>
      <c r="K2172" t="s">
        <v>93</v>
      </c>
      <c r="L2172" t="s">
        <v>83</v>
      </c>
      <c r="M2172">
        <v>100</v>
      </c>
    </row>
    <row r="2173" spans="1:13">
      <c r="A2173">
        <v>2003</v>
      </c>
      <c r="B2173" t="s">
        <v>155</v>
      </c>
      <c r="C2173" t="s">
        <v>25</v>
      </c>
      <c r="D2173" t="s">
        <v>45</v>
      </c>
      <c r="E2173" t="s">
        <v>58</v>
      </c>
      <c r="F2173">
        <v>37868</v>
      </c>
      <c r="G2173">
        <v>37868.476976301776</v>
      </c>
      <c r="H2173">
        <f>ROUND(Database[[#This Row],[VIAGEM]]-Database[[#This Row],[ORDEM]],0)</f>
        <v>0</v>
      </c>
      <c r="I2173">
        <v>0</v>
      </c>
      <c r="J2173" t="s">
        <v>136</v>
      </c>
      <c r="K2173" t="s">
        <v>93</v>
      </c>
      <c r="L2173" t="s">
        <v>83</v>
      </c>
      <c r="M2173">
        <v>300</v>
      </c>
    </row>
    <row r="2174" spans="1:13">
      <c r="A2174">
        <v>2003</v>
      </c>
      <c r="B2174" t="s">
        <v>152</v>
      </c>
      <c r="C2174" t="s">
        <v>56</v>
      </c>
      <c r="D2174" t="s">
        <v>52</v>
      </c>
      <c r="E2174" t="s">
        <v>63</v>
      </c>
      <c r="F2174">
        <v>37919</v>
      </c>
      <c r="G2174">
        <v>37928.327710500387</v>
      </c>
      <c r="H2174">
        <f>ROUND(Database[[#This Row],[VIAGEM]]-Database[[#This Row],[ORDEM]],0)</f>
        <v>9</v>
      </c>
      <c r="I2174">
        <v>0</v>
      </c>
      <c r="J2174" t="s">
        <v>71</v>
      </c>
      <c r="K2174" t="s">
        <v>102</v>
      </c>
      <c r="L2174" t="s">
        <v>84</v>
      </c>
      <c r="M2174">
        <v>82000</v>
      </c>
    </row>
    <row r="2175" spans="1:13">
      <c r="A2175">
        <v>2003</v>
      </c>
      <c r="B2175" t="s">
        <v>156</v>
      </c>
      <c r="C2175" t="s">
        <v>58</v>
      </c>
      <c r="D2175" t="s">
        <v>105</v>
      </c>
      <c r="E2175" t="s">
        <v>59</v>
      </c>
      <c r="F2175">
        <v>37723</v>
      </c>
      <c r="G2175">
        <v>37723.570093425922</v>
      </c>
      <c r="H2175">
        <f>ROUND(Database[[#This Row],[VIAGEM]]-Database[[#This Row],[ORDEM]],0)</f>
        <v>1</v>
      </c>
      <c r="I2175">
        <v>1</v>
      </c>
      <c r="J2175" t="s">
        <v>72</v>
      </c>
      <c r="K2175" t="s">
        <v>110</v>
      </c>
      <c r="L2175" t="s">
        <v>85</v>
      </c>
      <c r="M2175">
        <v>47000</v>
      </c>
    </row>
    <row r="2176" spans="1:13">
      <c r="A2176">
        <v>2003</v>
      </c>
      <c r="B2176" t="s">
        <v>145</v>
      </c>
      <c r="C2176" t="s">
        <v>63</v>
      </c>
      <c r="D2176" t="s">
        <v>46</v>
      </c>
      <c r="E2176" t="s">
        <v>57</v>
      </c>
      <c r="F2176">
        <v>37645</v>
      </c>
      <c r="G2176">
        <v>37651.403994453583</v>
      </c>
      <c r="H2176">
        <f>ROUND(Database[[#This Row],[VIAGEM]]-Database[[#This Row],[ORDEM]],0)</f>
        <v>6</v>
      </c>
      <c r="I2176">
        <v>1</v>
      </c>
      <c r="J2176" t="s">
        <v>72</v>
      </c>
      <c r="K2176" t="s">
        <v>111</v>
      </c>
      <c r="L2176" t="s">
        <v>85</v>
      </c>
      <c r="M2176">
        <v>39000</v>
      </c>
    </row>
    <row r="2177" spans="1:13">
      <c r="A2177">
        <v>2003</v>
      </c>
      <c r="B2177" t="s">
        <v>146</v>
      </c>
      <c r="C2177" t="s">
        <v>25</v>
      </c>
      <c r="D2177" t="s">
        <v>45</v>
      </c>
      <c r="E2177" t="s">
        <v>61</v>
      </c>
      <c r="F2177">
        <v>37935</v>
      </c>
      <c r="G2177">
        <v>37939.076990366346</v>
      </c>
      <c r="H2177">
        <f>ROUND(Database[[#This Row],[VIAGEM]]-Database[[#This Row],[ORDEM]],0)</f>
        <v>4</v>
      </c>
      <c r="I2177">
        <v>0</v>
      </c>
      <c r="J2177" t="s">
        <v>71</v>
      </c>
      <c r="K2177" t="s">
        <v>104</v>
      </c>
      <c r="L2177" t="s">
        <v>84</v>
      </c>
      <c r="M2177">
        <v>63000</v>
      </c>
    </row>
    <row r="2178" spans="1:13">
      <c r="A2178">
        <v>2003</v>
      </c>
      <c r="B2178" t="s">
        <v>148</v>
      </c>
      <c r="C2178" t="s">
        <v>56</v>
      </c>
      <c r="D2178" t="s">
        <v>52</v>
      </c>
      <c r="E2178" t="s">
        <v>61</v>
      </c>
      <c r="F2178">
        <v>37968</v>
      </c>
      <c r="G2178">
        <v>37972.22155417336</v>
      </c>
      <c r="H2178">
        <f>ROUND(Database[[#This Row],[VIAGEM]]-Database[[#This Row],[ORDEM]],0)</f>
        <v>4</v>
      </c>
      <c r="I2178">
        <v>0</v>
      </c>
      <c r="J2178" t="s">
        <v>78</v>
      </c>
      <c r="K2178" t="s">
        <v>101</v>
      </c>
      <c r="L2178" t="s">
        <v>81</v>
      </c>
      <c r="M2178">
        <v>500</v>
      </c>
    </row>
    <row r="2179" spans="1:13">
      <c r="A2179">
        <v>2003</v>
      </c>
      <c r="B2179" t="s">
        <v>149</v>
      </c>
      <c r="C2179" t="s">
        <v>63</v>
      </c>
      <c r="D2179" t="s">
        <v>46</v>
      </c>
      <c r="E2179" t="s">
        <v>62</v>
      </c>
      <c r="F2179">
        <v>37852</v>
      </c>
      <c r="G2179">
        <v>37856.082719398983</v>
      </c>
      <c r="H2179">
        <f>ROUND(Database[[#This Row],[VIAGEM]]-Database[[#This Row],[ORDEM]],0)</f>
        <v>4</v>
      </c>
      <c r="I2179">
        <v>1</v>
      </c>
      <c r="J2179" t="s">
        <v>80</v>
      </c>
      <c r="K2179" t="s">
        <v>88</v>
      </c>
      <c r="L2179" t="s">
        <v>138</v>
      </c>
      <c r="M2179">
        <v>50</v>
      </c>
    </row>
    <row r="2180" spans="1:13">
      <c r="A2180">
        <v>2003</v>
      </c>
      <c r="B2180" t="s">
        <v>146</v>
      </c>
      <c r="C2180" t="s">
        <v>63</v>
      </c>
      <c r="D2180" t="s">
        <v>46</v>
      </c>
      <c r="E2180" t="s">
        <v>57</v>
      </c>
      <c r="F2180">
        <v>37944</v>
      </c>
      <c r="G2180">
        <v>37950.500551143887</v>
      </c>
      <c r="H2180">
        <f>ROUND(Database[[#This Row],[VIAGEM]]-Database[[#This Row],[ORDEM]],0)</f>
        <v>7</v>
      </c>
      <c r="I2180">
        <v>0</v>
      </c>
      <c r="J2180" t="s">
        <v>74</v>
      </c>
      <c r="K2180" t="s">
        <v>98</v>
      </c>
      <c r="L2180" t="s">
        <v>83</v>
      </c>
      <c r="M2180">
        <v>100</v>
      </c>
    </row>
    <row r="2181" spans="1:13">
      <c r="A2181">
        <v>2003</v>
      </c>
      <c r="B2181" t="s">
        <v>152</v>
      </c>
      <c r="C2181" t="s">
        <v>63</v>
      </c>
      <c r="D2181" t="s">
        <v>46</v>
      </c>
      <c r="E2181" t="s">
        <v>58</v>
      </c>
      <c r="F2181">
        <v>37915</v>
      </c>
      <c r="G2181">
        <v>37920.144765884441</v>
      </c>
      <c r="H2181">
        <f>ROUND(Database[[#This Row],[VIAGEM]]-Database[[#This Row],[ORDEM]],0)</f>
        <v>5</v>
      </c>
      <c r="I2181">
        <v>1</v>
      </c>
      <c r="J2181" t="s">
        <v>70</v>
      </c>
      <c r="K2181" t="s">
        <v>91</v>
      </c>
      <c r="L2181" t="s">
        <v>82</v>
      </c>
      <c r="M2181">
        <v>3000</v>
      </c>
    </row>
    <row r="2182" spans="1:13">
      <c r="A2182">
        <v>2003</v>
      </c>
      <c r="B2182" t="s">
        <v>155</v>
      </c>
      <c r="C2182" t="s">
        <v>61</v>
      </c>
      <c r="D2182" t="s">
        <v>48</v>
      </c>
      <c r="E2182" t="s">
        <v>25</v>
      </c>
      <c r="F2182">
        <v>37891</v>
      </c>
      <c r="G2182">
        <v>37893.751378170287</v>
      </c>
      <c r="H2182">
        <f>ROUND(Database[[#This Row],[VIAGEM]]-Database[[#This Row],[ORDEM]],0)</f>
        <v>3</v>
      </c>
      <c r="I2182">
        <v>1</v>
      </c>
      <c r="J2182" t="s">
        <v>73</v>
      </c>
      <c r="K2182" t="s">
        <v>108</v>
      </c>
      <c r="L2182" t="s">
        <v>83</v>
      </c>
      <c r="M2182">
        <v>400</v>
      </c>
    </row>
    <row r="2183" spans="1:13">
      <c r="A2183">
        <v>2003</v>
      </c>
      <c r="B2183" t="s">
        <v>153</v>
      </c>
      <c r="C2183" t="s">
        <v>59</v>
      </c>
      <c r="D2183" t="s">
        <v>50</v>
      </c>
      <c r="E2183" t="s">
        <v>60</v>
      </c>
      <c r="F2183">
        <v>37807</v>
      </c>
      <c r="G2183">
        <v>37807.914505021734</v>
      </c>
      <c r="H2183">
        <f>ROUND(Database[[#This Row],[VIAGEM]]-Database[[#This Row],[ORDEM]],0)</f>
        <v>1</v>
      </c>
      <c r="I2183">
        <v>0</v>
      </c>
      <c r="J2183" t="s">
        <v>73</v>
      </c>
      <c r="K2183" t="s">
        <v>108</v>
      </c>
      <c r="L2183" t="s">
        <v>83</v>
      </c>
      <c r="M2183">
        <v>500</v>
      </c>
    </row>
    <row r="2184" spans="1:13">
      <c r="A2184">
        <v>2003</v>
      </c>
      <c r="B2184" t="s">
        <v>156</v>
      </c>
      <c r="C2184" t="s">
        <v>57</v>
      </c>
      <c r="D2184" t="s">
        <v>51</v>
      </c>
      <c r="E2184" t="s">
        <v>56</v>
      </c>
      <c r="F2184">
        <v>37735</v>
      </c>
      <c r="G2184">
        <v>37743.567397947969</v>
      </c>
      <c r="H2184">
        <f>ROUND(Database[[#This Row],[VIAGEM]]-Database[[#This Row],[ORDEM]],0)</f>
        <v>9</v>
      </c>
      <c r="I2184">
        <v>1</v>
      </c>
      <c r="J2184" t="s">
        <v>74</v>
      </c>
      <c r="K2184" t="s">
        <v>98</v>
      </c>
      <c r="L2184" t="s">
        <v>83</v>
      </c>
      <c r="M2184">
        <v>400</v>
      </c>
    </row>
    <row r="2185" spans="1:13">
      <c r="A2185">
        <v>2003</v>
      </c>
      <c r="B2185" t="s">
        <v>145</v>
      </c>
      <c r="C2185" t="s">
        <v>58</v>
      </c>
      <c r="D2185" t="s">
        <v>105</v>
      </c>
      <c r="E2185" t="s">
        <v>25</v>
      </c>
      <c r="F2185">
        <v>37637</v>
      </c>
      <c r="G2185">
        <v>37638.099406730849</v>
      </c>
      <c r="H2185">
        <f>ROUND(Database[[#This Row],[VIAGEM]]-Database[[#This Row],[ORDEM]],0)</f>
        <v>1</v>
      </c>
      <c r="I2185">
        <v>1</v>
      </c>
      <c r="J2185" t="s">
        <v>70</v>
      </c>
      <c r="K2185" t="s">
        <v>90</v>
      </c>
      <c r="L2185" t="s">
        <v>82</v>
      </c>
      <c r="M2185">
        <v>4000</v>
      </c>
    </row>
    <row r="2186" spans="1:13">
      <c r="A2186">
        <v>2003</v>
      </c>
      <c r="B2186" t="s">
        <v>146</v>
      </c>
      <c r="C2186" t="s">
        <v>61</v>
      </c>
      <c r="D2186" t="s">
        <v>48</v>
      </c>
      <c r="E2186" t="s">
        <v>57</v>
      </c>
      <c r="F2186">
        <v>37938</v>
      </c>
      <c r="G2186">
        <v>37940.816540883185</v>
      </c>
      <c r="H2186">
        <f>ROUND(Database[[#This Row],[VIAGEM]]-Database[[#This Row],[ORDEM]],0)</f>
        <v>3</v>
      </c>
      <c r="I2186">
        <v>0</v>
      </c>
      <c r="J2186" t="s">
        <v>74</v>
      </c>
      <c r="K2186" t="s">
        <v>97</v>
      </c>
      <c r="L2186" t="s">
        <v>83</v>
      </c>
      <c r="M2186">
        <v>400</v>
      </c>
    </row>
    <row r="2187" spans="1:13">
      <c r="A2187">
        <v>2003</v>
      </c>
      <c r="B2187" t="s">
        <v>154</v>
      </c>
      <c r="C2187" t="s">
        <v>25</v>
      </c>
      <c r="D2187" t="s">
        <v>45</v>
      </c>
      <c r="E2187" t="s">
        <v>62</v>
      </c>
      <c r="F2187">
        <v>37660</v>
      </c>
      <c r="G2187">
        <v>37665.420043753562</v>
      </c>
      <c r="H2187">
        <f>ROUND(Database[[#This Row],[VIAGEM]]-Database[[#This Row],[ORDEM]],0)</f>
        <v>5</v>
      </c>
      <c r="I2187">
        <v>1</v>
      </c>
      <c r="J2187" t="s">
        <v>136</v>
      </c>
      <c r="K2187" t="s">
        <v>93</v>
      </c>
      <c r="L2187" t="s">
        <v>83</v>
      </c>
      <c r="M2187">
        <v>300</v>
      </c>
    </row>
    <row r="2188" spans="1:13">
      <c r="A2188">
        <v>2003</v>
      </c>
      <c r="B2188" t="s">
        <v>145</v>
      </c>
      <c r="C2188" t="s">
        <v>58</v>
      </c>
      <c r="D2188" t="s">
        <v>105</v>
      </c>
      <c r="E2188" t="s">
        <v>60</v>
      </c>
      <c r="F2188">
        <v>37640</v>
      </c>
      <c r="G2188">
        <v>37642.814951930697</v>
      </c>
      <c r="H2188">
        <f>ROUND(Database[[#This Row],[VIAGEM]]-Database[[#This Row],[ORDEM]],0)</f>
        <v>3</v>
      </c>
      <c r="I2188">
        <v>1</v>
      </c>
      <c r="J2188" t="s">
        <v>71</v>
      </c>
      <c r="K2188" t="s">
        <v>104</v>
      </c>
      <c r="L2188" t="s">
        <v>84</v>
      </c>
      <c r="M2188">
        <v>85000</v>
      </c>
    </row>
    <row r="2189" spans="1:13">
      <c r="A2189">
        <v>2003</v>
      </c>
      <c r="B2189" t="s">
        <v>155</v>
      </c>
      <c r="C2189" t="s">
        <v>58</v>
      </c>
      <c r="D2189" t="s">
        <v>105</v>
      </c>
      <c r="E2189">
        <v>0</v>
      </c>
      <c r="F2189">
        <v>37867</v>
      </c>
      <c r="G2189">
        <v>37873.834881597679</v>
      </c>
      <c r="H2189">
        <f>ROUND(Database[[#This Row],[VIAGEM]]-Database[[#This Row],[ORDEM]],0)</f>
        <v>7</v>
      </c>
      <c r="I2189">
        <v>1</v>
      </c>
      <c r="J2189" t="s">
        <v>136</v>
      </c>
      <c r="K2189" t="s">
        <v>95</v>
      </c>
      <c r="L2189" t="s">
        <v>83</v>
      </c>
      <c r="M2189">
        <v>100</v>
      </c>
    </row>
    <row r="2190" spans="1:13">
      <c r="A2190">
        <v>2003</v>
      </c>
      <c r="B2190" t="s">
        <v>145</v>
      </c>
      <c r="C2190" t="s">
        <v>56</v>
      </c>
      <c r="D2190" t="s">
        <v>52</v>
      </c>
      <c r="E2190" t="s">
        <v>25</v>
      </c>
      <c r="F2190">
        <v>37632</v>
      </c>
      <c r="G2190">
        <v>37634.089988089974</v>
      </c>
      <c r="H2190">
        <f>ROUND(Database[[#This Row],[VIAGEM]]-Database[[#This Row],[ORDEM]],0)</f>
        <v>2</v>
      </c>
      <c r="I2190">
        <v>1</v>
      </c>
      <c r="J2190" t="s">
        <v>72</v>
      </c>
      <c r="K2190" t="s">
        <v>111</v>
      </c>
      <c r="L2190" t="s">
        <v>85</v>
      </c>
      <c r="M2190">
        <v>40000</v>
      </c>
    </row>
    <row r="2191" spans="1:13">
      <c r="A2191">
        <v>2003</v>
      </c>
      <c r="B2191" t="s">
        <v>151</v>
      </c>
      <c r="C2191" t="s">
        <v>25</v>
      </c>
      <c r="D2191" t="s">
        <v>45</v>
      </c>
      <c r="E2191" t="s">
        <v>60</v>
      </c>
      <c r="F2191">
        <v>37707</v>
      </c>
      <c r="G2191">
        <v>37714.327810497642</v>
      </c>
      <c r="H2191">
        <f>ROUND(Database[[#This Row],[VIAGEM]]-Database[[#This Row],[ORDEM]],0)</f>
        <v>7</v>
      </c>
      <c r="I2191">
        <v>0</v>
      </c>
      <c r="J2191" t="s">
        <v>80</v>
      </c>
      <c r="K2191" t="s">
        <v>89</v>
      </c>
      <c r="L2191" t="s">
        <v>81</v>
      </c>
      <c r="M2191">
        <v>2500</v>
      </c>
    </row>
    <row r="2192" spans="1:13">
      <c r="A2192">
        <v>2003</v>
      </c>
      <c r="B2192" t="s">
        <v>154</v>
      </c>
      <c r="C2192" t="s">
        <v>60</v>
      </c>
      <c r="D2192" t="s">
        <v>49</v>
      </c>
      <c r="E2192" t="s">
        <v>25</v>
      </c>
      <c r="F2192">
        <v>37664</v>
      </c>
      <c r="G2192">
        <v>37671.811163572078</v>
      </c>
      <c r="H2192">
        <f>ROUND(Database[[#This Row],[VIAGEM]]-Database[[#This Row],[ORDEM]],0)</f>
        <v>8</v>
      </c>
      <c r="I2192">
        <v>1</v>
      </c>
      <c r="J2192" t="s">
        <v>70</v>
      </c>
      <c r="K2192" t="s">
        <v>90</v>
      </c>
      <c r="L2192" t="s">
        <v>82</v>
      </c>
      <c r="M2192">
        <v>3000</v>
      </c>
    </row>
    <row r="2193" spans="1:13">
      <c r="A2193">
        <v>2003</v>
      </c>
      <c r="B2193" t="s">
        <v>147</v>
      </c>
      <c r="C2193" t="s">
        <v>59</v>
      </c>
      <c r="D2193" t="s">
        <v>50</v>
      </c>
      <c r="E2193" t="s">
        <v>58</v>
      </c>
      <c r="F2193">
        <v>37799</v>
      </c>
      <c r="G2193">
        <v>37800.126587305749</v>
      </c>
      <c r="H2193">
        <f>ROUND(Database[[#This Row],[VIAGEM]]-Database[[#This Row],[ORDEM]],0)</f>
        <v>1</v>
      </c>
      <c r="I2193">
        <v>0</v>
      </c>
      <c r="J2193" t="s">
        <v>72</v>
      </c>
      <c r="K2193" t="s">
        <v>111</v>
      </c>
      <c r="L2193" t="s">
        <v>85</v>
      </c>
      <c r="M2193">
        <v>32000</v>
      </c>
    </row>
    <row r="2194" spans="1:13">
      <c r="A2194">
        <v>2003</v>
      </c>
      <c r="B2194" t="s">
        <v>155</v>
      </c>
      <c r="C2194" t="s">
        <v>25</v>
      </c>
      <c r="D2194" t="s">
        <v>45</v>
      </c>
      <c r="E2194" t="s">
        <v>63</v>
      </c>
      <c r="F2194">
        <v>37872</v>
      </c>
      <c r="G2194">
        <v>37874.804016406983</v>
      </c>
      <c r="H2194">
        <f>ROUND(Database[[#This Row],[VIAGEM]]-Database[[#This Row],[ORDEM]],0)</f>
        <v>3</v>
      </c>
      <c r="I2194">
        <v>1</v>
      </c>
      <c r="J2194" t="s">
        <v>74</v>
      </c>
      <c r="K2194" t="s">
        <v>98</v>
      </c>
      <c r="L2194" t="s">
        <v>83</v>
      </c>
      <c r="M2194">
        <v>100</v>
      </c>
    </row>
    <row r="2195" spans="1:13">
      <c r="A2195">
        <v>2002</v>
      </c>
      <c r="B2195" t="s">
        <v>149</v>
      </c>
      <c r="C2195" t="s">
        <v>61</v>
      </c>
      <c r="D2195" t="s">
        <v>48</v>
      </c>
      <c r="E2195" t="s">
        <v>59</v>
      </c>
      <c r="F2195">
        <v>37477</v>
      </c>
      <c r="G2195">
        <v>37486.819651763566</v>
      </c>
      <c r="H2195">
        <f>ROUND(Database[[#This Row],[VIAGEM]]-Database[[#This Row],[ORDEM]],0)</f>
        <v>10</v>
      </c>
      <c r="I2195">
        <v>0</v>
      </c>
      <c r="J2195" t="s">
        <v>80</v>
      </c>
      <c r="K2195" t="s">
        <v>87</v>
      </c>
      <c r="L2195" t="s">
        <v>138</v>
      </c>
      <c r="M2195">
        <v>10</v>
      </c>
    </row>
    <row r="2196" spans="1:13">
      <c r="A2196">
        <v>2002</v>
      </c>
      <c r="B2196" t="s">
        <v>145</v>
      </c>
      <c r="C2196" t="s">
        <v>57</v>
      </c>
      <c r="D2196" t="s">
        <v>51</v>
      </c>
      <c r="E2196" t="s">
        <v>59</v>
      </c>
      <c r="F2196">
        <v>37266</v>
      </c>
      <c r="G2196">
        <v>37274.510683794353</v>
      </c>
      <c r="H2196">
        <f>ROUND(Database[[#This Row],[VIAGEM]]-Database[[#This Row],[ORDEM]],0)</f>
        <v>9</v>
      </c>
      <c r="I2196">
        <v>1</v>
      </c>
      <c r="J2196" t="s">
        <v>73</v>
      </c>
      <c r="K2196" t="s">
        <v>108</v>
      </c>
      <c r="L2196" t="s">
        <v>83</v>
      </c>
      <c r="M2196">
        <v>400</v>
      </c>
    </row>
    <row r="2197" spans="1:13">
      <c r="A2197">
        <v>2002</v>
      </c>
      <c r="B2197" t="s">
        <v>154</v>
      </c>
      <c r="C2197" t="s">
        <v>57</v>
      </c>
      <c r="D2197" t="s">
        <v>51</v>
      </c>
      <c r="E2197" t="s">
        <v>61</v>
      </c>
      <c r="F2197">
        <v>37309</v>
      </c>
      <c r="G2197">
        <v>37317.808523026579</v>
      </c>
      <c r="H2197">
        <f>ROUND(Database[[#This Row],[VIAGEM]]-Database[[#This Row],[ORDEM]],0)</f>
        <v>9</v>
      </c>
      <c r="I2197">
        <v>0</v>
      </c>
      <c r="J2197" t="s">
        <v>73</v>
      </c>
      <c r="K2197" t="s">
        <v>108</v>
      </c>
      <c r="L2197" t="s">
        <v>83</v>
      </c>
      <c r="M2197">
        <v>300</v>
      </c>
    </row>
    <row r="2198" spans="1:13">
      <c r="A2198">
        <v>2002</v>
      </c>
      <c r="B2198" t="s">
        <v>155</v>
      </c>
      <c r="C2198" t="s">
        <v>63</v>
      </c>
      <c r="D2198" t="s">
        <v>46</v>
      </c>
      <c r="E2198" t="s">
        <v>57</v>
      </c>
      <c r="F2198">
        <v>37513</v>
      </c>
      <c r="G2198">
        <v>37522.36474141795</v>
      </c>
      <c r="H2198">
        <f>ROUND(Database[[#This Row],[VIAGEM]]-Database[[#This Row],[ORDEM]],0)</f>
        <v>9</v>
      </c>
      <c r="I2198">
        <v>0</v>
      </c>
      <c r="J2198" t="s">
        <v>72</v>
      </c>
      <c r="K2198" t="s">
        <v>109</v>
      </c>
      <c r="L2198" t="s">
        <v>85</v>
      </c>
      <c r="M2198">
        <v>24000</v>
      </c>
    </row>
    <row r="2199" spans="1:13">
      <c r="A2199">
        <v>2002</v>
      </c>
      <c r="B2199" t="s">
        <v>152</v>
      </c>
      <c r="C2199" t="s">
        <v>63</v>
      </c>
      <c r="D2199" t="s">
        <v>46</v>
      </c>
      <c r="E2199" t="s">
        <v>59</v>
      </c>
      <c r="F2199">
        <v>37536</v>
      </c>
      <c r="G2199">
        <v>37544.125822740221</v>
      </c>
      <c r="H2199">
        <f>ROUND(Database[[#This Row],[VIAGEM]]-Database[[#This Row],[ORDEM]],0)</f>
        <v>8</v>
      </c>
      <c r="I2199">
        <v>1</v>
      </c>
      <c r="J2199" t="s">
        <v>70</v>
      </c>
      <c r="K2199" t="s">
        <v>90</v>
      </c>
      <c r="L2199" t="s">
        <v>82</v>
      </c>
      <c r="M2199">
        <v>2000</v>
      </c>
    </row>
    <row r="2200" spans="1:13">
      <c r="A2200">
        <v>2002</v>
      </c>
      <c r="B2200" t="s">
        <v>153</v>
      </c>
      <c r="C2200" t="s">
        <v>63</v>
      </c>
      <c r="D2200" t="s">
        <v>46</v>
      </c>
      <c r="E2200" t="s">
        <v>60</v>
      </c>
      <c r="F2200">
        <v>37449</v>
      </c>
      <c r="G2200">
        <v>37455.082279003916</v>
      </c>
      <c r="H2200">
        <f>ROUND(Database[[#This Row],[VIAGEM]]-Database[[#This Row],[ORDEM]],0)</f>
        <v>6</v>
      </c>
      <c r="I2200">
        <v>1</v>
      </c>
      <c r="J2200" t="s">
        <v>78</v>
      </c>
      <c r="K2200" t="s">
        <v>99</v>
      </c>
      <c r="L2200" t="s">
        <v>81</v>
      </c>
      <c r="M2200">
        <v>1500</v>
      </c>
    </row>
    <row r="2201" spans="1:13">
      <c r="A2201">
        <v>2002</v>
      </c>
      <c r="B2201" t="s">
        <v>152</v>
      </c>
      <c r="C2201" t="s">
        <v>63</v>
      </c>
      <c r="D2201" t="s">
        <v>46</v>
      </c>
      <c r="E2201" t="s">
        <v>60</v>
      </c>
      <c r="F2201">
        <v>37541</v>
      </c>
      <c r="G2201">
        <v>37544.216589861135</v>
      </c>
      <c r="H2201">
        <f>ROUND(Database[[#This Row],[VIAGEM]]-Database[[#This Row],[ORDEM]],0)</f>
        <v>3</v>
      </c>
      <c r="I2201">
        <v>0</v>
      </c>
      <c r="J2201" t="s">
        <v>72</v>
      </c>
      <c r="K2201" t="s">
        <v>111</v>
      </c>
      <c r="L2201" t="s">
        <v>85</v>
      </c>
      <c r="M2201">
        <v>46000</v>
      </c>
    </row>
    <row r="2202" spans="1:13">
      <c r="A2202">
        <v>2002</v>
      </c>
      <c r="B2202" t="s">
        <v>152</v>
      </c>
      <c r="C2202" t="s">
        <v>60</v>
      </c>
      <c r="D2202" t="s">
        <v>49</v>
      </c>
      <c r="E2202" t="s">
        <v>63</v>
      </c>
      <c r="F2202">
        <v>37539</v>
      </c>
      <c r="G2202">
        <v>37546.597607403419</v>
      </c>
      <c r="H2202">
        <f>ROUND(Database[[#This Row],[VIAGEM]]-Database[[#This Row],[ORDEM]],0)</f>
        <v>8</v>
      </c>
      <c r="I2202">
        <v>1</v>
      </c>
      <c r="J2202" t="s">
        <v>70</v>
      </c>
      <c r="K2202" t="s">
        <v>91</v>
      </c>
      <c r="L2202" t="s">
        <v>82</v>
      </c>
      <c r="M2202">
        <v>5000</v>
      </c>
    </row>
    <row r="2203" spans="1:13">
      <c r="A2203">
        <v>2002</v>
      </c>
      <c r="B2203" t="s">
        <v>145</v>
      </c>
      <c r="C2203" t="s">
        <v>59</v>
      </c>
      <c r="D2203" t="s">
        <v>50</v>
      </c>
      <c r="E2203" t="s">
        <v>58</v>
      </c>
      <c r="F2203">
        <v>37260</v>
      </c>
      <c r="G2203">
        <v>37266.297602035585</v>
      </c>
      <c r="H2203">
        <f>ROUND(Database[[#This Row],[VIAGEM]]-Database[[#This Row],[ORDEM]],0)</f>
        <v>6</v>
      </c>
      <c r="I2203">
        <v>1</v>
      </c>
      <c r="J2203" t="s">
        <v>78</v>
      </c>
      <c r="K2203" t="s">
        <v>101</v>
      </c>
      <c r="L2203" t="s">
        <v>81</v>
      </c>
      <c r="M2203">
        <v>500</v>
      </c>
    </row>
    <row r="2204" spans="1:13">
      <c r="A2204">
        <v>2002</v>
      </c>
      <c r="B2204" t="s">
        <v>155</v>
      </c>
      <c r="C2204" t="s">
        <v>59</v>
      </c>
      <c r="D2204" t="s">
        <v>50</v>
      </c>
      <c r="E2204" t="s">
        <v>62</v>
      </c>
      <c r="F2204">
        <v>37502</v>
      </c>
      <c r="G2204">
        <v>37510.348357553463</v>
      </c>
      <c r="H2204">
        <f>ROUND(Database[[#This Row],[VIAGEM]]-Database[[#This Row],[ORDEM]],0)</f>
        <v>8</v>
      </c>
      <c r="I2204">
        <v>0</v>
      </c>
      <c r="J2204" t="s">
        <v>80</v>
      </c>
      <c r="K2204" t="s">
        <v>89</v>
      </c>
      <c r="L2204" t="s">
        <v>81</v>
      </c>
      <c r="M2204">
        <v>2500</v>
      </c>
    </row>
    <row r="2205" spans="1:13">
      <c r="A2205">
        <v>2002</v>
      </c>
      <c r="B2205" t="s">
        <v>150</v>
      </c>
      <c r="C2205" t="s">
        <v>57</v>
      </c>
      <c r="D2205" t="s">
        <v>51</v>
      </c>
      <c r="E2205" t="s">
        <v>56</v>
      </c>
      <c r="F2205">
        <v>37385</v>
      </c>
      <c r="G2205">
        <v>37386.408660361834</v>
      </c>
      <c r="H2205">
        <f>ROUND(Database[[#This Row],[VIAGEM]]-Database[[#This Row],[ORDEM]],0)</f>
        <v>1</v>
      </c>
      <c r="I2205">
        <v>1</v>
      </c>
      <c r="J2205" t="s">
        <v>136</v>
      </c>
      <c r="K2205" t="s">
        <v>95</v>
      </c>
      <c r="L2205" t="s">
        <v>83</v>
      </c>
      <c r="M2205">
        <v>500</v>
      </c>
    </row>
    <row r="2206" spans="1:13">
      <c r="A2206">
        <v>2002</v>
      </c>
      <c r="B2206" t="s">
        <v>146</v>
      </c>
      <c r="C2206" t="s">
        <v>57</v>
      </c>
      <c r="D2206" t="s">
        <v>51</v>
      </c>
      <c r="E2206" t="s">
        <v>60</v>
      </c>
      <c r="F2206">
        <v>37563</v>
      </c>
      <c r="G2206">
        <v>37566.408394866485</v>
      </c>
      <c r="H2206">
        <f>ROUND(Database[[#This Row],[VIAGEM]]-Database[[#This Row],[ORDEM]],0)</f>
        <v>3</v>
      </c>
      <c r="I2206">
        <v>0</v>
      </c>
      <c r="J2206" t="s">
        <v>71</v>
      </c>
      <c r="K2206" t="s">
        <v>103</v>
      </c>
      <c r="L2206" t="s">
        <v>84</v>
      </c>
      <c r="M2206">
        <v>75000</v>
      </c>
    </row>
    <row r="2207" spans="1:13">
      <c r="A2207">
        <v>2002</v>
      </c>
      <c r="B2207" t="s">
        <v>145</v>
      </c>
      <c r="C2207" t="s">
        <v>59</v>
      </c>
      <c r="D2207" t="s">
        <v>50</v>
      </c>
      <c r="E2207" t="s">
        <v>58</v>
      </c>
      <c r="F2207">
        <v>37269</v>
      </c>
      <c r="G2207">
        <v>37272.342527348301</v>
      </c>
      <c r="H2207">
        <f>ROUND(Database[[#This Row],[VIAGEM]]-Database[[#This Row],[ORDEM]],0)</f>
        <v>3</v>
      </c>
      <c r="I2207">
        <v>0</v>
      </c>
      <c r="J2207" t="s">
        <v>70</v>
      </c>
      <c r="K2207" t="s">
        <v>92</v>
      </c>
      <c r="L2207" t="s">
        <v>82</v>
      </c>
      <c r="M2207">
        <v>4000</v>
      </c>
    </row>
    <row r="2208" spans="1:13">
      <c r="A2208">
        <v>2002</v>
      </c>
      <c r="B2208" t="s">
        <v>147</v>
      </c>
      <c r="C2208" t="s">
        <v>57</v>
      </c>
      <c r="D2208" t="s">
        <v>51</v>
      </c>
      <c r="E2208" t="s">
        <v>60</v>
      </c>
      <c r="F2208">
        <v>37430</v>
      </c>
      <c r="G2208">
        <v>37438.118408996437</v>
      </c>
      <c r="H2208">
        <f>ROUND(Database[[#This Row],[VIAGEM]]-Database[[#This Row],[ORDEM]],0)</f>
        <v>8</v>
      </c>
      <c r="I2208">
        <v>0</v>
      </c>
      <c r="J2208" t="s">
        <v>70</v>
      </c>
      <c r="K2208" t="s">
        <v>91</v>
      </c>
      <c r="L2208" t="s">
        <v>82</v>
      </c>
      <c r="M2208">
        <v>4000</v>
      </c>
    </row>
    <row r="2209" spans="1:13">
      <c r="A2209">
        <v>2002</v>
      </c>
      <c r="B2209" t="s">
        <v>154</v>
      </c>
      <c r="C2209" t="s">
        <v>25</v>
      </c>
      <c r="D2209" t="s">
        <v>45</v>
      </c>
      <c r="E2209" t="s">
        <v>57</v>
      </c>
      <c r="F2209">
        <v>37303</v>
      </c>
      <c r="G2209">
        <v>37309.887925603209</v>
      </c>
      <c r="H2209">
        <f>ROUND(Database[[#This Row],[VIAGEM]]-Database[[#This Row],[ORDEM]],0)</f>
        <v>7</v>
      </c>
      <c r="I2209">
        <v>0</v>
      </c>
      <c r="J2209" t="s">
        <v>136</v>
      </c>
      <c r="K2209" t="s">
        <v>93</v>
      </c>
      <c r="L2209" t="s">
        <v>83</v>
      </c>
      <c r="M2209">
        <v>100</v>
      </c>
    </row>
    <row r="2210" spans="1:13">
      <c r="A2210">
        <v>2002</v>
      </c>
      <c r="B2210" t="s">
        <v>147</v>
      </c>
      <c r="C2210" t="s">
        <v>62</v>
      </c>
      <c r="D2210" t="s">
        <v>47</v>
      </c>
      <c r="E2210" t="s">
        <v>25</v>
      </c>
      <c r="F2210">
        <v>37416</v>
      </c>
      <c r="G2210">
        <v>37417.549493656086</v>
      </c>
      <c r="H2210">
        <f>ROUND(Database[[#This Row],[VIAGEM]]-Database[[#This Row],[ORDEM]],0)</f>
        <v>2</v>
      </c>
      <c r="I2210">
        <v>1</v>
      </c>
      <c r="J2210" t="s">
        <v>72</v>
      </c>
      <c r="K2210" t="s">
        <v>109</v>
      </c>
      <c r="L2210" t="s">
        <v>85</v>
      </c>
      <c r="M2210">
        <v>18000</v>
      </c>
    </row>
    <row r="2211" spans="1:13">
      <c r="A2211">
        <v>2002</v>
      </c>
      <c r="B2211" t="s">
        <v>150</v>
      </c>
      <c r="C2211" t="s">
        <v>63</v>
      </c>
      <c r="D2211" t="s">
        <v>46</v>
      </c>
      <c r="E2211" t="s">
        <v>60</v>
      </c>
      <c r="F2211">
        <v>37385</v>
      </c>
      <c r="G2211">
        <v>37385.570655436801</v>
      </c>
      <c r="H2211">
        <f>ROUND(Database[[#This Row],[VIAGEM]]-Database[[#This Row],[ORDEM]],0)</f>
        <v>1</v>
      </c>
      <c r="I2211">
        <v>0</v>
      </c>
      <c r="J2211" t="s">
        <v>74</v>
      </c>
      <c r="K2211" t="s">
        <v>97</v>
      </c>
      <c r="L2211" t="s">
        <v>83</v>
      </c>
      <c r="M2211">
        <v>300</v>
      </c>
    </row>
    <row r="2212" spans="1:13">
      <c r="A2212">
        <v>2002</v>
      </c>
      <c r="B2212" t="s">
        <v>155</v>
      </c>
      <c r="C2212" t="s">
        <v>62</v>
      </c>
      <c r="D2212" t="s">
        <v>47</v>
      </c>
      <c r="E2212" t="s">
        <v>57</v>
      </c>
      <c r="F2212">
        <v>37508</v>
      </c>
      <c r="G2212">
        <v>37516.855368234072</v>
      </c>
      <c r="H2212">
        <f>ROUND(Database[[#This Row],[VIAGEM]]-Database[[#This Row],[ORDEM]],0)</f>
        <v>9</v>
      </c>
      <c r="I2212">
        <v>1</v>
      </c>
      <c r="J2212" t="s">
        <v>74</v>
      </c>
      <c r="K2212" t="s">
        <v>96</v>
      </c>
      <c r="L2212" t="s">
        <v>83</v>
      </c>
      <c r="M2212">
        <v>500</v>
      </c>
    </row>
    <row r="2213" spans="1:13">
      <c r="A2213">
        <v>2002</v>
      </c>
      <c r="B2213" t="s">
        <v>146</v>
      </c>
      <c r="C2213" t="s">
        <v>63</v>
      </c>
      <c r="D2213" t="s">
        <v>46</v>
      </c>
      <c r="E2213" t="s">
        <v>58</v>
      </c>
      <c r="F2213">
        <v>37586</v>
      </c>
      <c r="G2213">
        <v>37591.197090859896</v>
      </c>
      <c r="H2213">
        <f>ROUND(Database[[#This Row],[VIAGEM]]-Database[[#This Row],[ORDEM]],0)</f>
        <v>5</v>
      </c>
      <c r="I2213">
        <v>1</v>
      </c>
      <c r="J2213" t="s">
        <v>78</v>
      </c>
      <c r="K2213" t="s">
        <v>101</v>
      </c>
      <c r="L2213" t="s">
        <v>81</v>
      </c>
      <c r="M2213">
        <v>1000</v>
      </c>
    </row>
    <row r="2214" spans="1:13">
      <c r="A2214">
        <v>2002</v>
      </c>
      <c r="B2214" t="s">
        <v>145</v>
      </c>
      <c r="C2214" t="s">
        <v>60</v>
      </c>
      <c r="D2214" t="s">
        <v>49</v>
      </c>
      <c r="E2214" t="s">
        <v>61</v>
      </c>
      <c r="F2214">
        <v>37270</v>
      </c>
      <c r="G2214">
        <v>37279.523907729148</v>
      </c>
      <c r="H2214">
        <f>ROUND(Database[[#This Row],[VIAGEM]]-Database[[#This Row],[ORDEM]],0)</f>
        <v>10</v>
      </c>
      <c r="I2214">
        <v>0</v>
      </c>
      <c r="J2214" t="s">
        <v>72</v>
      </c>
      <c r="K2214" t="s">
        <v>109</v>
      </c>
      <c r="L2214" t="s">
        <v>85</v>
      </c>
      <c r="M2214">
        <v>31000</v>
      </c>
    </row>
    <row r="2215" spans="1:13">
      <c r="A2215">
        <v>2002</v>
      </c>
      <c r="B2215" t="s">
        <v>145</v>
      </c>
      <c r="C2215" t="s">
        <v>61</v>
      </c>
      <c r="D2215" t="s">
        <v>48</v>
      </c>
      <c r="E2215" t="s">
        <v>60</v>
      </c>
      <c r="F2215">
        <v>37274</v>
      </c>
      <c r="G2215">
        <v>37276.85132539909</v>
      </c>
      <c r="H2215">
        <f>ROUND(Database[[#This Row],[VIAGEM]]-Database[[#This Row],[ORDEM]],0)</f>
        <v>3</v>
      </c>
      <c r="I2215">
        <v>0</v>
      </c>
      <c r="J2215" t="s">
        <v>136</v>
      </c>
      <c r="K2215" t="s">
        <v>95</v>
      </c>
      <c r="L2215" t="s">
        <v>83</v>
      </c>
      <c r="M2215">
        <v>300</v>
      </c>
    </row>
    <row r="2216" spans="1:13">
      <c r="A2216">
        <v>2002</v>
      </c>
      <c r="B2216" t="s">
        <v>145</v>
      </c>
      <c r="C2216" t="s">
        <v>60</v>
      </c>
      <c r="D2216" t="s">
        <v>49</v>
      </c>
      <c r="E2216" t="s">
        <v>25</v>
      </c>
      <c r="F2216">
        <v>37279</v>
      </c>
      <c r="G2216">
        <v>37280.485117836841</v>
      </c>
      <c r="H2216">
        <f>ROUND(Database[[#This Row],[VIAGEM]]-Database[[#This Row],[ORDEM]],0)</f>
        <v>1</v>
      </c>
      <c r="I2216">
        <v>0</v>
      </c>
      <c r="J2216" t="s">
        <v>74</v>
      </c>
      <c r="K2216" t="s">
        <v>97</v>
      </c>
      <c r="L2216" t="s">
        <v>83</v>
      </c>
      <c r="M2216">
        <v>100</v>
      </c>
    </row>
    <row r="2217" spans="1:13">
      <c r="A2217">
        <v>2002</v>
      </c>
      <c r="B2217" t="s">
        <v>151</v>
      </c>
      <c r="C2217" t="s">
        <v>61</v>
      </c>
      <c r="D2217" t="s">
        <v>48</v>
      </c>
      <c r="E2217" t="s">
        <v>59</v>
      </c>
      <c r="F2217">
        <v>37327</v>
      </c>
      <c r="G2217">
        <v>37330.947177943977</v>
      </c>
      <c r="H2217">
        <f>ROUND(Database[[#This Row],[VIAGEM]]-Database[[#This Row],[ORDEM]],0)</f>
        <v>4</v>
      </c>
      <c r="I2217">
        <v>1</v>
      </c>
      <c r="J2217" t="s">
        <v>70</v>
      </c>
      <c r="K2217" t="s">
        <v>90</v>
      </c>
      <c r="L2217" t="s">
        <v>82</v>
      </c>
      <c r="M2217">
        <v>4000</v>
      </c>
    </row>
    <row r="2218" spans="1:13">
      <c r="A2218">
        <v>2002</v>
      </c>
      <c r="B2218" t="s">
        <v>148</v>
      </c>
      <c r="C2218" t="s">
        <v>63</v>
      </c>
      <c r="D2218" t="s">
        <v>46</v>
      </c>
      <c r="E2218" t="s">
        <v>61</v>
      </c>
      <c r="F2218">
        <v>37607</v>
      </c>
      <c r="G2218">
        <v>37612.226215361217</v>
      </c>
      <c r="H2218">
        <f>ROUND(Database[[#This Row],[VIAGEM]]-Database[[#This Row],[ORDEM]],0)</f>
        <v>5</v>
      </c>
      <c r="I2218">
        <v>1</v>
      </c>
      <c r="J2218" t="s">
        <v>73</v>
      </c>
      <c r="K2218" t="s">
        <v>107</v>
      </c>
      <c r="L2218" t="s">
        <v>83</v>
      </c>
      <c r="M2218">
        <v>400</v>
      </c>
    </row>
    <row r="2219" spans="1:13">
      <c r="A2219">
        <v>2002</v>
      </c>
      <c r="B2219" t="s">
        <v>152</v>
      </c>
      <c r="C2219" t="s">
        <v>57</v>
      </c>
      <c r="D2219" t="s">
        <v>51</v>
      </c>
      <c r="E2219" t="s">
        <v>25</v>
      </c>
      <c r="F2219">
        <v>37536</v>
      </c>
      <c r="G2219">
        <v>37537.769783921583</v>
      </c>
      <c r="H2219">
        <f>ROUND(Database[[#This Row],[VIAGEM]]-Database[[#This Row],[ORDEM]],0)</f>
        <v>2</v>
      </c>
      <c r="I2219">
        <v>1</v>
      </c>
      <c r="J2219" t="s">
        <v>74</v>
      </c>
      <c r="K2219" t="s">
        <v>96</v>
      </c>
      <c r="L2219" t="s">
        <v>83</v>
      </c>
      <c r="M2219">
        <v>300</v>
      </c>
    </row>
    <row r="2220" spans="1:13">
      <c r="A2220">
        <v>2002</v>
      </c>
      <c r="B2220" t="s">
        <v>148</v>
      </c>
      <c r="C2220" t="s">
        <v>57</v>
      </c>
      <c r="D2220" t="s">
        <v>51</v>
      </c>
      <c r="E2220" t="s">
        <v>58</v>
      </c>
      <c r="F2220">
        <v>37592</v>
      </c>
      <c r="G2220">
        <v>37599.98155721229</v>
      </c>
      <c r="H2220">
        <f>ROUND(Database[[#This Row],[VIAGEM]]-Database[[#This Row],[ORDEM]],0)</f>
        <v>8</v>
      </c>
      <c r="I2220">
        <v>0</v>
      </c>
      <c r="J2220" t="s">
        <v>74</v>
      </c>
      <c r="K2220" t="s">
        <v>96</v>
      </c>
      <c r="L2220" t="s">
        <v>83</v>
      </c>
      <c r="M2220">
        <v>300</v>
      </c>
    </row>
    <row r="2221" spans="1:13">
      <c r="A2221">
        <v>2002</v>
      </c>
      <c r="B2221" t="s">
        <v>153</v>
      </c>
      <c r="C2221" t="s">
        <v>59</v>
      </c>
      <c r="D2221" t="s">
        <v>50</v>
      </c>
      <c r="E2221" t="s">
        <v>25</v>
      </c>
      <c r="F2221">
        <v>37453</v>
      </c>
      <c r="G2221">
        <v>37458.504217965565</v>
      </c>
      <c r="H2221">
        <f>ROUND(Database[[#This Row],[VIAGEM]]-Database[[#This Row],[ORDEM]],0)</f>
        <v>6</v>
      </c>
      <c r="I2221">
        <v>1</v>
      </c>
      <c r="J2221" t="s">
        <v>74</v>
      </c>
      <c r="K2221" t="s">
        <v>97</v>
      </c>
      <c r="L2221" t="s">
        <v>83</v>
      </c>
      <c r="M2221">
        <v>400</v>
      </c>
    </row>
    <row r="2222" spans="1:13">
      <c r="A2222">
        <v>2002</v>
      </c>
      <c r="B2222" t="s">
        <v>155</v>
      </c>
      <c r="C2222" t="s">
        <v>63</v>
      </c>
      <c r="D2222" t="s">
        <v>46</v>
      </c>
      <c r="E2222" t="s">
        <v>58</v>
      </c>
      <c r="F2222">
        <v>37518</v>
      </c>
      <c r="G2222">
        <v>37518.693301018779</v>
      </c>
      <c r="H2222">
        <f>ROUND(Database[[#This Row],[VIAGEM]]-Database[[#This Row],[ORDEM]],0)</f>
        <v>1</v>
      </c>
      <c r="I2222">
        <v>1</v>
      </c>
      <c r="J2222" t="s">
        <v>78</v>
      </c>
      <c r="K2222" t="s">
        <v>99</v>
      </c>
      <c r="L2222" t="s">
        <v>81</v>
      </c>
      <c r="M2222">
        <v>1000</v>
      </c>
    </row>
    <row r="2223" spans="1:13">
      <c r="A2223">
        <v>2002</v>
      </c>
      <c r="B2223" t="s">
        <v>155</v>
      </c>
      <c r="C2223" t="s">
        <v>59</v>
      </c>
      <c r="D2223" t="s">
        <v>50</v>
      </c>
      <c r="E2223" t="s">
        <v>61</v>
      </c>
      <c r="F2223">
        <v>37504</v>
      </c>
      <c r="G2223">
        <v>37506.190156162607</v>
      </c>
      <c r="H2223">
        <f>ROUND(Database[[#This Row],[VIAGEM]]-Database[[#This Row],[ORDEM]],0)</f>
        <v>2</v>
      </c>
      <c r="I2223">
        <v>1</v>
      </c>
      <c r="J2223" t="s">
        <v>74</v>
      </c>
      <c r="K2223" t="s">
        <v>97</v>
      </c>
      <c r="L2223" t="s">
        <v>83</v>
      </c>
      <c r="M2223">
        <v>300</v>
      </c>
    </row>
    <row r="2224" spans="1:13">
      <c r="A2224">
        <v>2002</v>
      </c>
      <c r="B2224" t="s">
        <v>147</v>
      </c>
      <c r="C2224" t="s">
        <v>25</v>
      </c>
      <c r="D2224" t="s">
        <v>45</v>
      </c>
      <c r="E2224" t="s">
        <v>63</v>
      </c>
      <c r="F2224">
        <v>37423</v>
      </c>
      <c r="G2224">
        <v>37432.047127937389</v>
      </c>
      <c r="H2224">
        <f>ROUND(Database[[#This Row],[VIAGEM]]-Database[[#This Row],[ORDEM]],0)</f>
        <v>9</v>
      </c>
      <c r="I2224">
        <v>0</v>
      </c>
      <c r="J2224" t="s">
        <v>74</v>
      </c>
      <c r="K2224" t="s">
        <v>96</v>
      </c>
      <c r="L2224" t="s">
        <v>83</v>
      </c>
      <c r="M2224">
        <v>300</v>
      </c>
    </row>
    <row r="2225" spans="1:13">
      <c r="A2225">
        <v>2002</v>
      </c>
      <c r="B2225" t="s">
        <v>156</v>
      </c>
      <c r="C2225" t="s">
        <v>63</v>
      </c>
      <c r="D2225" t="s">
        <v>46</v>
      </c>
      <c r="E2225" t="s">
        <v>57</v>
      </c>
      <c r="F2225">
        <v>37353</v>
      </c>
      <c r="G2225">
        <v>37362.248777504043</v>
      </c>
      <c r="H2225">
        <f>ROUND(Database[[#This Row],[VIAGEM]]-Database[[#This Row],[ORDEM]],0)</f>
        <v>9</v>
      </c>
      <c r="I2225">
        <v>1</v>
      </c>
      <c r="J2225" t="s">
        <v>78</v>
      </c>
      <c r="K2225" t="s">
        <v>100</v>
      </c>
      <c r="L2225" t="s">
        <v>81</v>
      </c>
      <c r="M2225">
        <v>1500</v>
      </c>
    </row>
    <row r="2226" spans="1:13">
      <c r="A2226">
        <v>2002</v>
      </c>
      <c r="B2226" t="s">
        <v>156</v>
      </c>
      <c r="C2226" t="s">
        <v>58</v>
      </c>
      <c r="D2226" t="s">
        <v>105</v>
      </c>
      <c r="E2226" t="s">
        <v>60</v>
      </c>
      <c r="F2226">
        <v>37367</v>
      </c>
      <c r="G2226">
        <v>37374.592424695744</v>
      </c>
      <c r="H2226">
        <f>ROUND(Database[[#This Row],[VIAGEM]]-Database[[#This Row],[ORDEM]],0)</f>
        <v>8</v>
      </c>
      <c r="I2226">
        <v>1</v>
      </c>
      <c r="J2226" t="s">
        <v>78</v>
      </c>
      <c r="K2226" t="s">
        <v>100</v>
      </c>
      <c r="L2226" t="s">
        <v>81</v>
      </c>
      <c r="M2226">
        <v>1500</v>
      </c>
    </row>
    <row r="2227" spans="1:13">
      <c r="A2227">
        <v>2002</v>
      </c>
      <c r="B2227" t="s">
        <v>145</v>
      </c>
      <c r="C2227" t="s">
        <v>56</v>
      </c>
      <c r="D2227" t="s">
        <v>52</v>
      </c>
      <c r="E2227" t="s">
        <v>61</v>
      </c>
      <c r="F2227">
        <v>37283</v>
      </c>
      <c r="G2227">
        <v>37290.597510845728</v>
      </c>
      <c r="H2227">
        <f>ROUND(Database[[#This Row],[VIAGEM]]-Database[[#This Row],[ORDEM]],0)</f>
        <v>8</v>
      </c>
      <c r="I2227">
        <v>1</v>
      </c>
      <c r="J2227" t="s">
        <v>78</v>
      </c>
      <c r="K2227" t="s">
        <v>100</v>
      </c>
      <c r="L2227" t="s">
        <v>81</v>
      </c>
      <c r="M2227">
        <v>500</v>
      </c>
    </row>
    <row r="2228" spans="1:13">
      <c r="A2228">
        <v>2002</v>
      </c>
      <c r="B2228" t="s">
        <v>154</v>
      </c>
      <c r="C2228" t="s">
        <v>60</v>
      </c>
      <c r="D2228" t="s">
        <v>49</v>
      </c>
      <c r="E2228" t="s">
        <v>63</v>
      </c>
      <c r="F2228">
        <v>37297</v>
      </c>
      <c r="G2228">
        <v>37303.676200037247</v>
      </c>
      <c r="H2228">
        <f>ROUND(Database[[#This Row],[VIAGEM]]-Database[[#This Row],[ORDEM]],0)</f>
        <v>7</v>
      </c>
      <c r="I2228">
        <v>1</v>
      </c>
      <c r="J2228" t="s">
        <v>78</v>
      </c>
      <c r="K2228" t="s">
        <v>100</v>
      </c>
      <c r="L2228" t="s">
        <v>81</v>
      </c>
      <c r="M2228">
        <v>500</v>
      </c>
    </row>
    <row r="2229" spans="1:13">
      <c r="A2229">
        <v>2002</v>
      </c>
      <c r="B2229" t="s">
        <v>145</v>
      </c>
      <c r="C2229" t="s">
        <v>60</v>
      </c>
      <c r="D2229" t="s">
        <v>49</v>
      </c>
      <c r="E2229" t="s">
        <v>59</v>
      </c>
      <c r="F2229">
        <v>37282</v>
      </c>
      <c r="G2229">
        <v>37290.741478750009</v>
      </c>
      <c r="H2229">
        <f>ROUND(Database[[#This Row],[VIAGEM]]-Database[[#This Row],[ORDEM]],0)</f>
        <v>9</v>
      </c>
      <c r="I2229">
        <v>1</v>
      </c>
      <c r="J2229" t="s">
        <v>136</v>
      </c>
      <c r="K2229" t="s">
        <v>95</v>
      </c>
      <c r="L2229" t="s">
        <v>83</v>
      </c>
      <c r="M2229">
        <v>200</v>
      </c>
    </row>
    <row r="2230" spans="1:13">
      <c r="A2230">
        <v>2002</v>
      </c>
      <c r="B2230" t="s">
        <v>151</v>
      </c>
      <c r="C2230" t="s">
        <v>59</v>
      </c>
      <c r="D2230" t="s">
        <v>50</v>
      </c>
      <c r="E2230" t="s">
        <v>60</v>
      </c>
      <c r="F2230">
        <v>37333</v>
      </c>
      <c r="G2230">
        <v>37342.962124568046</v>
      </c>
      <c r="H2230">
        <f>ROUND(Database[[#This Row],[VIAGEM]]-Database[[#This Row],[ORDEM]],0)</f>
        <v>10</v>
      </c>
      <c r="I2230">
        <v>0</v>
      </c>
      <c r="J2230" t="s">
        <v>72</v>
      </c>
      <c r="K2230" t="s">
        <v>110</v>
      </c>
      <c r="L2230" t="s">
        <v>85</v>
      </c>
      <c r="M2230">
        <v>42000</v>
      </c>
    </row>
    <row r="2231" spans="1:13">
      <c r="A2231">
        <v>2002</v>
      </c>
      <c r="B2231" t="s">
        <v>154</v>
      </c>
      <c r="C2231" t="s">
        <v>63</v>
      </c>
      <c r="D2231" t="s">
        <v>46</v>
      </c>
      <c r="E2231" t="s">
        <v>56</v>
      </c>
      <c r="F2231">
        <v>37314</v>
      </c>
      <c r="G2231">
        <v>37315.232607115933</v>
      </c>
      <c r="H2231">
        <f>ROUND(Database[[#This Row],[VIAGEM]]-Database[[#This Row],[ORDEM]],0)</f>
        <v>1</v>
      </c>
      <c r="I2231">
        <v>1</v>
      </c>
      <c r="J2231" t="s">
        <v>72</v>
      </c>
      <c r="K2231" t="s">
        <v>111</v>
      </c>
      <c r="L2231" t="s">
        <v>85</v>
      </c>
      <c r="M2231">
        <v>35000</v>
      </c>
    </row>
    <row r="2232" spans="1:13">
      <c r="A2232">
        <v>2002</v>
      </c>
      <c r="B2232" t="s">
        <v>152</v>
      </c>
      <c r="C2232" t="s">
        <v>25</v>
      </c>
      <c r="D2232" t="s">
        <v>45</v>
      </c>
      <c r="E2232" t="s">
        <v>62</v>
      </c>
      <c r="F2232">
        <v>37555</v>
      </c>
      <c r="G2232">
        <v>37564.684833672945</v>
      </c>
      <c r="H2232">
        <f>ROUND(Database[[#This Row],[VIAGEM]]-Database[[#This Row],[ORDEM]],0)</f>
        <v>10</v>
      </c>
      <c r="I2232">
        <v>0</v>
      </c>
      <c r="J2232" t="s">
        <v>80</v>
      </c>
      <c r="K2232" t="s">
        <v>88</v>
      </c>
      <c r="L2232" t="s">
        <v>138</v>
      </c>
      <c r="M2232">
        <v>30</v>
      </c>
    </row>
    <row r="2233" spans="1:13">
      <c r="A2233">
        <v>2002</v>
      </c>
      <c r="B2233" t="s">
        <v>153</v>
      </c>
      <c r="C2233" t="s">
        <v>25</v>
      </c>
      <c r="D2233" t="s">
        <v>45</v>
      </c>
      <c r="E2233" t="s">
        <v>56</v>
      </c>
      <c r="F2233">
        <v>37449</v>
      </c>
      <c r="G2233">
        <v>37455.854093704809</v>
      </c>
      <c r="H2233">
        <f>ROUND(Database[[#This Row],[VIAGEM]]-Database[[#This Row],[ORDEM]],0)</f>
        <v>7</v>
      </c>
      <c r="I2233">
        <v>0</v>
      </c>
      <c r="J2233" t="s">
        <v>76</v>
      </c>
      <c r="K2233" t="s">
        <v>113</v>
      </c>
      <c r="L2233" t="s">
        <v>139</v>
      </c>
      <c r="M2233">
        <v>740000</v>
      </c>
    </row>
    <row r="2234" spans="1:13">
      <c r="A2234">
        <v>2002</v>
      </c>
      <c r="B2234" t="s">
        <v>145</v>
      </c>
      <c r="C2234" t="s">
        <v>60</v>
      </c>
      <c r="D2234" t="s">
        <v>49</v>
      </c>
      <c r="E2234" t="s">
        <v>59</v>
      </c>
      <c r="F2234">
        <v>37257</v>
      </c>
      <c r="G2234">
        <v>37264.404195889605</v>
      </c>
      <c r="H2234">
        <f>ROUND(Database[[#This Row],[VIAGEM]]-Database[[#This Row],[ORDEM]],0)</f>
        <v>7</v>
      </c>
      <c r="I2234">
        <v>1</v>
      </c>
      <c r="J2234" t="s">
        <v>70</v>
      </c>
      <c r="K2234" t="s">
        <v>90</v>
      </c>
      <c r="L2234" t="s">
        <v>82</v>
      </c>
      <c r="M2234">
        <v>4000</v>
      </c>
    </row>
    <row r="2235" spans="1:13">
      <c r="A2235">
        <v>2002</v>
      </c>
      <c r="B2235" t="s">
        <v>147</v>
      </c>
      <c r="C2235" t="s">
        <v>58</v>
      </c>
      <c r="D2235" t="s">
        <v>105</v>
      </c>
      <c r="E2235" t="s">
        <v>63</v>
      </c>
      <c r="F2235">
        <v>37412</v>
      </c>
      <c r="G2235">
        <v>37415.582610767648</v>
      </c>
      <c r="H2235">
        <f>ROUND(Database[[#This Row],[VIAGEM]]-Database[[#This Row],[ORDEM]],0)</f>
        <v>4</v>
      </c>
      <c r="I2235">
        <v>0</v>
      </c>
      <c r="J2235" t="s">
        <v>74</v>
      </c>
      <c r="K2235" t="s">
        <v>97</v>
      </c>
      <c r="L2235" t="s">
        <v>83</v>
      </c>
      <c r="M2235">
        <v>300</v>
      </c>
    </row>
    <row r="2236" spans="1:13">
      <c r="A2236">
        <v>2002</v>
      </c>
      <c r="B2236" t="s">
        <v>154</v>
      </c>
      <c r="C2236" t="s">
        <v>61</v>
      </c>
      <c r="D2236" t="s">
        <v>48</v>
      </c>
      <c r="E2236" t="s">
        <v>59</v>
      </c>
      <c r="F2236">
        <v>37315</v>
      </c>
      <c r="G2236">
        <v>37324.278700773</v>
      </c>
      <c r="H2236">
        <f>ROUND(Database[[#This Row],[VIAGEM]]-Database[[#This Row],[ORDEM]],0)</f>
        <v>9</v>
      </c>
      <c r="I2236">
        <v>1</v>
      </c>
      <c r="J2236" t="s">
        <v>73</v>
      </c>
      <c r="K2236" t="s">
        <v>106</v>
      </c>
      <c r="L2236" t="s">
        <v>83</v>
      </c>
      <c r="M2236">
        <v>100</v>
      </c>
    </row>
    <row r="2237" spans="1:13">
      <c r="A2237">
        <v>2002</v>
      </c>
      <c r="B2237" t="s">
        <v>156</v>
      </c>
      <c r="C2237" t="s">
        <v>62</v>
      </c>
      <c r="D2237" t="s">
        <v>47</v>
      </c>
      <c r="E2237" t="s">
        <v>60</v>
      </c>
      <c r="F2237">
        <v>37364</v>
      </c>
      <c r="G2237">
        <v>37365.616700944578</v>
      </c>
      <c r="H2237">
        <f>ROUND(Database[[#This Row],[VIAGEM]]-Database[[#This Row],[ORDEM]],0)</f>
        <v>2</v>
      </c>
      <c r="I2237">
        <v>0</v>
      </c>
      <c r="J2237" t="s">
        <v>136</v>
      </c>
      <c r="K2237" t="s">
        <v>94</v>
      </c>
      <c r="L2237" t="s">
        <v>83</v>
      </c>
      <c r="M2237">
        <v>400</v>
      </c>
    </row>
    <row r="2238" spans="1:13">
      <c r="A2238">
        <v>2002</v>
      </c>
      <c r="B2238" t="s">
        <v>145</v>
      </c>
      <c r="C2238" t="s">
        <v>60</v>
      </c>
      <c r="D2238" t="s">
        <v>49</v>
      </c>
      <c r="E2238" t="s">
        <v>62</v>
      </c>
      <c r="F2238">
        <v>37281</v>
      </c>
      <c r="G2238">
        <v>37287.294213161462</v>
      </c>
      <c r="H2238">
        <f>ROUND(Database[[#This Row],[VIAGEM]]-Database[[#This Row],[ORDEM]],0)</f>
        <v>6</v>
      </c>
      <c r="I2238">
        <v>0</v>
      </c>
      <c r="J2238" t="s">
        <v>71</v>
      </c>
      <c r="K2238" t="s">
        <v>104</v>
      </c>
      <c r="L2238" t="s">
        <v>84</v>
      </c>
      <c r="M2238">
        <v>86000</v>
      </c>
    </row>
    <row r="2239" spans="1:13">
      <c r="A2239">
        <v>2002</v>
      </c>
      <c r="B2239" t="s">
        <v>146</v>
      </c>
      <c r="C2239" t="s">
        <v>25</v>
      </c>
      <c r="D2239" t="s">
        <v>45</v>
      </c>
      <c r="E2239" t="s">
        <v>63</v>
      </c>
      <c r="F2239">
        <v>37561</v>
      </c>
      <c r="G2239">
        <v>37566.371805213028</v>
      </c>
      <c r="H2239">
        <f>ROUND(Database[[#This Row],[VIAGEM]]-Database[[#This Row],[ORDEM]],0)</f>
        <v>5</v>
      </c>
      <c r="I2239">
        <v>0</v>
      </c>
      <c r="J2239" t="s">
        <v>71</v>
      </c>
      <c r="K2239" t="s">
        <v>104</v>
      </c>
      <c r="L2239" t="s">
        <v>84</v>
      </c>
      <c r="M2239">
        <v>58000</v>
      </c>
    </row>
    <row r="2240" spans="1:13">
      <c r="A2240">
        <v>2002</v>
      </c>
      <c r="B2240" t="s">
        <v>156</v>
      </c>
      <c r="C2240" t="s">
        <v>62</v>
      </c>
      <c r="D2240" t="s">
        <v>47</v>
      </c>
      <c r="E2240" t="s">
        <v>63</v>
      </c>
      <c r="F2240">
        <v>37372</v>
      </c>
      <c r="G2240">
        <v>37378.20888968958</v>
      </c>
      <c r="H2240">
        <f>ROUND(Database[[#This Row],[VIAGEM]]-Database[[#This Row],[ORDEM]],0)</f>
        <v>6</v>
      </c>
      <c r="I2240">
        <v>1</v>
      </c>
      <c r="J2240" t="s">
        <v>71</v>
      </c>
      <c r="K2240" t="s">
        <v>103</v>
      </c>
      <c r="L2240" t="s">
        <v>84</v>
      </c>
      <c r="M2240">
        <v>80000</v>
      </c>
    </row>
    <row r="2241" spans="1:13">
      <c r="A2241">
        <v>2002</v>
      </c>
      <c r="B2241" t="s">
        <v>151</v>
      </c>
      <c r="C2241" t="s">
        <v>58</v>
      </c>
      <c r="D2241" t="s">
        <v>105</v>
      </c>
      <c r="E2241" t="s">
        <v>62</v>
      </c>
      <c r="F2241">
        <v>37335</v>
      </c>
      <c r="G2241">
        <v>37335.896341663029</v>
      </c>
      <c r="H2241">
        <f>ROUND(Database[[#This Row],[VIAGEM]]-Database[[#This Row],[ORDEM]],0)</f>
        <v>1</v>
      </c>
      <c r="I2241">
        <v>1</v>
      </c>
      <c r="J2241" t="s">
        <v>80</v>
      </c>
      <c r="K2241" t="s">
        <v>89</v>
      </c>
      <c r="L2241" t="s">
        <v>81</v>
      </c>
      <c r="M2241">
        <v>500</v>
      </c>
    </row>
    <row r="2242" spans="1:13">
      <c r="A2242">
        <v>2002</v>
      </c>
      <c r="B2242" t="s">
        <v>149</v>
      </c>
      <c r="C2242" t="s">
        <v>59</v>
      </c>
      <c r="D2242" t="s">
        <v>50</v>
      </c>
      <c r="E2242" t="s">
        <v>62</v>
      </c>
      <c r="F2242">
        <v>37481</v>
      </c>
      <c r="G2242">
        <v>37487.940429144321</v>
      </c>
      <c r="H2242">
        <f>ROUND(Database[[#This Row],[VIAGEM]]-Database[[#This Row],[ORDEM]],0)</f>
        <v>7</v>
      </c>
      <c r="I2242">
        <v>0</v>
      </c>
      <c r="J2242" t="s">
        <v>78</v>
      </c>
      <c r="K2242" t="s">
        <v>99</v>
      </c>
      <c r="L2242" t="s">
        <v>81</v>
      </c>
      <c r="M2242">
        <v>2500</v>
      </c>
    </row>
    <row r="2243" spans="1:13">
      <c r="A2243">
        <v>2002</v>
      </c>
      <c r="B2243" t="s">
        <v>148</v>
      </c>
      <c r="C2243" t="s">
        <v>61</v>
      </c>
      <c r="D2243" t="s">
        <v>48</v>
      </c>
      <c r="E2243" t="s">
        <v>63</v>
      </c>
      <c r="F2243">
        <v>37603</v>
      </c>
      <c r="G2243">
        <v>37610.610287071024</v>
      </c>
      <c r="H2243">
        <f>ROUND(Database[[#This Row],[VIAGEM]]-Database[[#This Row],[ORDEM]],0)</f>
        <v>8</v>
      </c>
      <c r="I2243">
        <v>1</v>
      </c>
      <c r="J2243" t="s">
        <v>72</v>
      </c>
      <c r="K2243" t="s">
        <v>109</v>
      </c>
      <c r="L2243" t="s">
        <v>85</v>
      </c>
      <c r="M2243">
        <v>50000</v>
      </c>
    </row>
    <row r="2244" spans="1:13">
      <c r="A2244">
        <v>2002</v>
      </c>
      <c r="B2244" t="s">
        <v>151</v>
      </c>
      <c r="C2244" t="s">
        <v>59</v>
      </c>
      <c r="D2244" t="s">
        <v>50</v>
      </c>
      <c r="E2244" t="s">
        <v>61</v>
      </c>
      <c r="F2244">
        <v>37335</v>
      </c>
      <c r="G2244">
        <v>37340.543216950668</v>
      </c>
      <c r="H2244">
        <f>ROUND(Database[[#This Row],[VIAGEM]]-Database[[#This Row],[ORDEM]],0)</f>
        <v>6</v>
      </c>
      <c r="I2244">
        <v>0</v>
      </c>
      <c r="J2244" t="s">
        <v>74</v>
      </c>
      <c r="K2244" t="s">
        <v>97</v>
      </c>
      <c r="L2244" t="s">
        <v>83</v>
      </c>
      <c r="M2244">
        <v>300</v>
      </c>
    </row>
    <row r="2245" spans="1:13">
      <c r="A2245">
        <v>2002</v>
      </c>
      <c r="B2245" t="s">
        <v>145</v>
      </c>
      <c r="C2245" t="s">
        <v>58</v>
      </c>
      <c r="D2245" t="s">
        <v>105</v>
      </c>
      <c r="E2245" t="s">
        <v>59</v>
      </c>
      <c r="F2245">
        <v>37283</v>
      </c>
      <c r="G2245">
        <v>37286.892327549431</v>
      </c>
      <c r="H2245">
        <f>ROUND(Database[[#This Row],[VIAGEM]]-Database[[#This Row],[ORDEM]],0)</f>
        <v>4</v>
      </c>
      <c r="I2245">
        <v>0</v>
      </c>
      <c r="J2245" t="s">
        <v>76</v>
      </c>
      <c r="K2245" t="s">
        <v>113</v>
      </c>
      <c r="L2245" t="s">
        <v>139</v>
      </c>
      <c r="M2245">
        <v>1620000</v>
      </c>
    </row>
    <row r="2246" spans="1:13">
      <c r="A2246">
        <v>2002</v>
      </c>
      <c r="B2246" t="s">
        <v>156</v>
      </c>
      <c r="C2246" t="s">
        <v>63</v>
      </c>
      <c r="D2246" t="s">
        <v>46</v>
      </c>
      <c r="E2246" t="s">
        <v>61</v>
      </c>
      <c r="F2246">
        <v>37363</v>
      </c>
      <c r="G2246">
        <v>37369.164599442447</v>
      </c>
      <c r="H2246">
        <f>ROUND(Database[[#This Row],[VIAGEM]]-Database[[#This Row],[ORDEM]],0)</f>
        <v>6</v>
      </c>
      <c r="I2246">
        <v>0</v>
      </c>
      <c r="J2246" t="s">
        <v>136</v>
      </c>
      <c r="K2246" t="s">
        <v>94</v>
      </c>
      <c r="L2246" t="s">
        <v>83</v>
      </c>
      <c r="M2246">
        <v>400</v>
      </c>
    </row>
    <row r="2247" spans="1:13">
      <c r="A2247">
        <v>2002</v>
      </c>
      <c r="B2247" t="s">
        <v>147</v>
      </c>
      <c r="C2247" t="s">
        <v>62</v>
      </c>
      <c r="D2247" t="s">
        <v>47</v>
      </c>
      <c r="E2247" t="s">
        <v>61</v>
      </c>
      <c r="F2247">
        <v>37429</v>
      </c>
      <c r="G2247">
        <v>37434.172081017379</v>
      </c>
      <c r="H2247">
        <f>ROUND(Database[[#This Row],[VIAGEM]]-Database[[#This Row],[ORDEM]],0)</f>
        <v>5</v>
      </c>
      <c r="I2247">
        <v>1</v>
      </c>
      <c r="J2247" t="s">
        <v>72</v>
      </c>
      <c r="K2247" t="s">
        <v>110</v>
      </c>
      <c r="L2247" t="s">
        <v>85</v>
      </c>
      <c r="M2247">
        <v>34000</v>
      </c>
    </row>
    <row r="2248" spans="1:13">
      <c r="A2248">
        <v>2002</v>
      </c>
      <c r="B2248" t="s">
        <v>150</v>
      </c>
      <c r="C2248" t="s">
        <v>25</v>
      </c>
      <c r="D2248" t="s">
        <v>45</v>
      </c>
      <c r="E2248" t="s">
        <v>62</v>
      </c>
      <c r="F2248">
        <v>37383</v>
      </c>
      <c r="G2248">
        <v>37386.238534753356</v>
      </c>
      <c r="H2248">
        <f>ROUND(Database[[#This Row],[VIAGEM]]-Database[[#This Row],[ORDEM]],0)</f>
        <v>3</v>
      </c>
      <c r="I2248">
        <v>0</v>
      </c>
      <c r="J2248" t="s">
        <v>73</v>
      </c>
      <c r="K2248" t="s">
        <v>106</v>
      </c>
      <c r="L2248" t="s">
        <v>83</v>
      </c>
      <c r="M2248">
        <v>500</v>
      </c>
    </row>
    <row r="2249" spans="1:13">
      <c r="A2249">
        <v>2002</v>
      </c>
      <c r="B2249" t="s">
        <v>150</v>
      </c>
      <c r="C2249" t="s">
        <v>63</v>
      </c>
      <c r="D2249" t="s">
        <v>46</v>
      </c>
      <c r="E2249" t="s">
        <v>58</v>
      </c>
      <c r="F2249">
        <v>37389</v>
      </c>
      <c r="G2249">
        <v>37398.189402813499</v>
      </c>
      <c r="H2249">
        <f>ROUND(Database[[#This Row],[VIAGEM]]-Database[[#This Row],[ORDEM]],0)</f>
        <v>9</v>
      </c>
      <c r="I2249">
        <v>1</v>
      </c>
      <c r="J2249" t="s">
        <v>70</v>
      </c>
      <c r="K2249" t="s">
        <v>90</v>
      </c>
      <c r="L2249" t="s">
        <v>82</v>
      </c>
      <c r="M2249">
        <v>1000</v>
      </c>
    </row>
    <row r="2250" spans="1:13">
      <c r="A2250">
        <v>2002</v>
      </c>
      <c r="B2250" t="s">
        <v>148</v>
      </c>
      <c r="C2250" t="s">
        <v>57</v>
      </c>
      <c r="D2250" t="s">
        <v>51</v>
      </c>
      <c r="E2250" t="s">
        <v>60</v>
      </c>
      <c r="F2250">
        <v>37604</v>
      </c>
      <c r="G2250">
        <v>37605.934899677668</v>
      </c>
      <c r="H2250">
        <f>ROUND(Database[[#This Row],[VIAGEM]]-Database[[#This Row],[ORDEM]],0)</f>
        <v>2</v>
      </c>
      <c r="I2250">
        <v>0</v>
      </c>
      <c r="J2250" t="s">
        <v>70</v>
      </c>
      <c r="K2250" t="s">
        <v>92</v>
      </c>
      <c r="L2250" t="s">
        <v>82</v>
      </c>
      <c r="M2250">
        <v>4000</v>
      </c>
    </row>
    <row r="2251" spans="1:13">
      <c r="A2251">
        <v>2002</v>
      </c>
      <c r="B2251" t="s">
        <v>155</v>
      </c>
      <c r="C2251" t="s">
        <v>57</v>
      </c>
      <c r="D2251" t="s">
        <v>51</v>
      </c>
      <c r="E2251" t="s">
        <v>59</v>
      </c>
      <c r="F2251">
        <v>37515</v>
      </c>
      <c r="G2251">
        <v>37519.144347852263</v>
      </c>
      <c r="H2251">
        <f>ROUND(Database[[#This Row],[VIAGEM]]-Database[[#This Row],[ORDEM]],0)</f>
        <v>4</v>
      </c>
      <c r="I2251">
        <v>0</v>
      </c>
      <c r="J2251" t="s">
        <v>72</v>
      </c>
      <c r="K2251" t="s">
        <v>109</v>
      </c>
      <c r="L2251" t="s">
        <v>85</v>
      </c>
      <c r="M2251">
        <v>25000</v>
      </c>
    </row>
    <row r="2252" spans="1:13">
      <c r="A2252">
        <v>2002</v>
      </c>
      <c r="B2252" t="s">
        <v>156</v>
      </c>
      <c r="C2252" t="s">
        <v>58</v>
      </c>
      <c r="D2252" t="s">
        <v>105</v>
      </c>
      <c r="E2252" t="s">
        <v>63</v>
      </c>
      <c r="F2252">
        <v>37352</v>
      </c>
      <c r="G2252">
        <v>37361.296920808039</v>
      </c>
      <c r="H2252">
        <f>ROUND(Database[[#This Row],[VIAGEM]]-Database[[#This Row],[ORDEM]],0)</f>
        <v>9</v>
      </c>
      <c r="I2252">
        <v>0</v>
      </c>
      <c r="J2252" t="s">
        <v>73</v>
      </c>
      <c r="K2252" t="s">
        <v>108</v>
      </c>
      <c r="L2252" t="s">
        <v>83</v>
      </c>
      <c r="M2252">
        <v>100</v>
      </c>
    </row>
    <row r="2253" spans="1:13">
      <c r="A2253">
        <v>2002</v>
      </c>
      <c r="B2253" t="s">
        <v>149</v>
      </c>
      <c r="C2253" t="s">
        <v>60</v>
      </c>
      <c r="D2253" t="s">
        <v>49</v>
      </c>
      <c r="E2253" t="s">
        <v>58</v>
      </c>
      <c r="F2253">
        <v>37481</v>
      </c>
      <c r="G2253">
        <v>37487.615489530268</v>
      </c>
      <c r="H2253">
        <f>ROUND(Database[[#This Row],[VIAGEM]]-Database[[#This Row],[ORDEM]],0)</f>
        <v>7</v>
      </c>
      <c r="I2253">
        <v>1</v>
      </c>
      <c r="J2253" t="s">
        <v>70</v>
      </c>
      <c r="K2253" t="s">
        <v>91</v>
      </c>
      <c r="L2253" t="s">
        <v>82</v>
      </c>
      <c r="M2253">
        <v>2000</v>
      </c>
    </row>
    <row r="2254" spans="1:13">
      <c r="A2254">
        <v>2002</v>
      </c>
      <c r="B2254" t="s">
        <v>145</v>
      </c>
      <c r="C2254" t="s">
        <v>59</v>
      </c>
      <c r="D2254" t="s">
        <v>50</v>
      </c>
      <c r="E2254" t="s">
        <v>57</v>
      </c>
      <c r="F2254">
        <v>37263</v>
      </c>
      <c r="G2254">
        <v>37264.433767445204</v>
      </c>
      <c r="H2254">
        <f>ROUND(Database[[#This Row],[VIAGEM]]-Database[[#This Row],[ORDEM]],0)</f>
        <v>1</v>
      </c>
      <c r="I2254">
        <v>1</v>
      </c>
      <c r="J2254" t="s">
        <v>73</v>
      </c>
      <c r="K2254" t="s">
        <v>106</v>
      </c>
      <c r="L2254" t="s">
        <v>83</v>
      </c>
      <c r="M2254">
        <v>500</v>
      </c>
    </row>
    <row r="2255" spans="1:13">
      <c r="A2255">
        <v>2002</v>
      </c>
      <c r="B2255" t="s">
        <v>156</v>
      </c>
      <c r="C2255" t="s">
        <v>58</v>
      </c>
      <c r="D2255" t="s">
        <v>105</v>
      </c>
      <c r="E2255" t="s">
        <v>57</v>
      </c>
      <c r="F2255">
        <v>37372</v>
      </c>
      <c r="G2255">
        <v>37375.235970421352</v>
      </c>
      <c r="H2255">
        <f>ROUND(Database[[#This Row],[VIAGEM]]-Database[[#This Row],[ORDEM]],0)</f>
        <v>3</v>
      </c>
      <c r="I2255">
        <v>1</v>
      </c>
      <c r="J2255" t="s">
        <v>72</v>
      </c>
      <c r="K2255" t="s">
        <v>111</v>
      </c>
      <c r="L2255" t="s">
        <v>85</v>
      </c>
      <c r="M2255">
        <v>43000</v>
      </c>
    </row>
    <row r="2256" spans="1:13">
      <c r="A2256">
        <v>2002</v>
      </c>
      <c r="B2256" t="s">
        <v>147</v>
      </c>
      <c r="C2256" t="s">
        <v>25</v>
      </c>
      <c r="D2256" t="s">
        <v>45</v>
      </c>
      <c r="E2256" t="s">
        <v>57</v>
      </c>
      <c r="F2256">
        <v>37434</v>
      </c>
      <c r="G2256">
        <v>37434.767564476977</v>
      </c>
      <c r="H2256">
        <f>ROUND(Database[[#This Row],[VIAGEM]]-Database[[#This Row],[ORDEM]],0)</f>
        <v>1</v>
      </c>
      <c r="I2256">
        <v>0</v>
      </c>
      <c r="J2256" t="s">
        <v>73</v>
      </c>
      <c r="K2256" t="s">
        <v>106</v>
      </c>
      <c r="L2256" t="s">
        <v>83</v>
      </c>
      <c r="M2256">
        <v>300</v>
      </c>
    </row>
    <row r="2257" spans="1:13">
      <c r="A2257">
        <v>2002</v>
      </c>
      <c r="B2257" t="s">
        <v>153</v>
      </c>
      <c r="C2257" t="s">
        <v>61</v>
      </c>
      <c r="D2257" t="s">
        <v>48</v>
      </c>
      <c r="E2257" t="s">
        <v>25</v>
      </c>
      <c r="F2257">
        <v>37439</v>
      </c>
      <c r="G2257">
        <v>37444.48255926439</v>
      </c>
      <c r="H2257">
        <f>ROUND(Database[[#This Row],[VIAGEM]]-Database[[#This Row],[ORDEM]],0)</f>
        <v>5</v>
      </c>
      <c r="I2257">
        <v>1</v>
      </c>
      <c r="J2257" t="s">
        <v>73</v>
      </c>
      <c r="K2257" t="s">
        <v>108</v>
      </c>
      <c r="L2257" t="s">
        <v>83</v>
      </c>
      <c r="M2257">
        <v>100</v>
      </c>
    </row>
    <row r="2258" spans="1:13">
      <c r="A2258">
        <v>2002</v>
      </c>
      <c r="B2258" t="s">
        <v>146</v>
      </c>
      <c r="C2258" t="s">
        <v>62</v>
      </c>
      <c r="D2258" t="s">
        <v>47</v>
      </c>
      <c r="E2258" t="s">
        <v>25</v>
      </c>
      <c r="F2258">
        <v>37582</v>
      </c>
      <c r="G2258">
        <v>37582.405770036763</v>
      </c>
      <c r="H2258">
        <f>ROUND(Database[[#This Row],[VIAGEM]]-Database[[#This Row],[ORDEM]],0)</f>
        <v>0</v>
      </c>
      <c r="I2258">
        <v>1</v>
      </c>
      <c r="J2258" t="s">
        <v>74</v>
      </c>
      <c r="K2258" t="s">
        <v>97</v>
      </c>
      <c r="L2258" t="s">
        <v>83</v>
      </c>
      <c r="M2258">
        <v>500</v>
      </c>
    </row>
    <row r="2259" spans="1:13">
      <c r="A2259">
        <v>2002</v>
      </c>
      <c r="B2259" t="s">
        <v>145</v>
      </c>
      <c r="C2259" t="s">
        <v>58</v>
      </c>
      <c r="D2259" t="s">
        <v>105</v>
      </c>
      <c r="E2259" t="s">
        <v>56</v>
      </c>
      <c r="F2259">
        <v>37262</v>
      </c>
      <c r="G2259">
        <v>37270.454955683534</v>
      </c>
      <c r="H2259">
        <f>ROUND(Database[[#This Row],[VIAGEM]]-Database[[#This Row],[ORDEM]],0)</f>
        <v>8</v>
      </c>
      <c r="I2259">
        <v>0</v>
      </c>
      <c r="J2259" t="s">
        <v>74</v>
      </c>
      <c r="K2259" t="s">
        <v>98</v>
      </c>
      <c r="L2259" t="s">
        <v>83</v>
      </c>
      <c r="M2259">
        <v>300</v>
      </c>
    </row>
    <row r="2260" spans="1:13">
      <c r="A2260">
        <v>2002</v>
      </c>
      <c r="B2260" t="s">
        <v>150</v>
      </c>
      <c r="C2260" t="s">
        <v>57</v>
      </c>
      <c r="D2260" t="s">
        <v>51</v>
      </c>
      <c r="E2260" t="s">
        <v>62</v>
      </c>
      <c r="F2260">
        <v>37403</v>
      </c>
      <c r="G2260">
        <v>37407.877282715992</v>
      </c>
      <c r="H2260">
        <f>ROUND(Database[[#This Row],[VIAGEM]]-Database[[#This Row],[ORDEM]],0)</f>
        <v>5</v>
      </c>
      <c r="I2260">
        <v>0</v>
      </c>
      <c r="J2260" t="s">
        <v>78</v>
      </c>
      <c r="K2260" t="s">
        <v>99</v>
      </c>
      <c r="L2260" t="s">
        <v>81</v>
      </c>
      <c r="M2260">
        <v>500</v>
      </c>
    </row>
    <row r="2261" spans="1:13">
      <c r="A2261">
        <v>2002</v>
      </c>
      <c r="B2261" t="s">
        <v>148</v>
      </c>
      <c r="C2261" t="s">
        <v>58</v>
      </c>
      <c r="D2261" t="s">
        <v>105</v>
      </c>
      <c r="E2261" t="s">
        <v>60</v>
      </c>
      <c r="F2261">
        <v>37610</v>
      </c>
      <c r="G2261">
        <v>37611.870141158433</v>
      </c>
      <c r="H2261">
        <f>ROUND(Database[[#This Row],[VIAGEM]]-Database[[#This Row],[ORDEM]],0)</f>
        <v>2</v>
      </c>
      <c r="I2261">
        <v>1</v>
      </c>
      <c r="J2261" t="s">
        <v>72</v>
      </c>
      <c r="K2261" t="s">
        <v>109</v>
      </c>
      <c r="L2261" t="s">
        <v>85</v>
      </c>
      <c r="M2261">
        <v>42000</v>
      </c>
    </row>
    <row r="2262" spans="1:13">
      <c r="A2262">
        <v>2002</v>
      </c>
      <c r="B2262" t="s">
        <v>147</v>
      </c>
      <c r="C2262" t="s">
        <v>60</v>
      </c>
      <c r="D2262" t="s">
        <v>49</v>
      </c>
      <c r="E2262" t="s">
        <v>61</v>
      </c>
      <c r="F2262">
        <v>37422</v>
      </c>
      <c r="G2262">
        <v>37423.431891141699</v>
      </c>
      <c r="H2262">
        <f>ROUND(Database[[#This Row],[VIAGEM]]-Database[[#This Row],[ORDEM]],0)</f>
        <v>1</v>
      </c>
      <c r="I2262">
        <v>1</v>
      </c>
      <c r="J2262" t="s">
        <v>71</v>
      </c>
      <c r="K2262" t="s">
        <v>103</v>
      </c>
      <c r="L2262" t="s">
        <v>84</v>
      </c>
      <c r="M2262">
        <v>94000</v>
      </c>
    </row>
    <row r="2263" spans="1:13">
      <c r="A2263">
        <v>2002</v>
      </c>
      <c r="B2263" t="s">
        <v>156</v>
      </c>
      <c r="C2263" t="s">
        <v>60</v>
      </c>
      <c r="D2263" t="s">
        <v>49</v>
      </c>
      <c r="E2263" t="s">
        <v>58</v>
      </c>
      <c r="F2263">
        <v>37364</v>
      </c>
      <c r="G2263">
        <v>37370.616015975131</v>
      </c>
      <c r="H2263">
        <f>ROUND(Database[[#This Row],[VIAGEM]]-Database[[#This Row],[ORDEM]],0)</f>
        <v>7</v>
      </c>
      <c r="I2263">
        <v>1</v>
      </c>
      <c r="J2263" t="s">
        <v>71</v>
      </c>
      <c r="K2263" t="s">
        <v>102</v>
      </c>
      <c r="L2263" t="s">
        <v>84</v>
      </c>
      <c r="M2263">
        <v>61000</v>
      </c>
    </row>
    <row r="2264" spans="1:13">
      <c r="A2264">
        <v>2002</v>
      </c>
      <c r="B2264" t="s">
        <v>148</v>
      </c>
      <c r="C2264" t="s">
        <v>60</v>
      </c>
      <c r="D2264" t="s">
        <v>49</v>
      </c>
      <c r="E2264" t="s">
        <v>59</v>
      </c>
      <c r="F2264">
        <v>37600</v>
      </c>
      <c r="G2264">
        <v>37607.84007206565</v>
      </c>
      <c r="H2264">
        <f>ROUND(Database[[#This Row],[VIAGEM]]-Database[[#This Row],[ORDEM]],0)</f>
        <v>8</v>
      </c>
      <c r="I2264">
        <v>0</v>
      </c>
      <c r="J2264" t="s">
        <v>74</v>
      </c>
      <c r="K2264" t="s">
        <v>96</v>
      </c>
      <c r="L2264" t="s">
        <v>83</v>
      </c>
      <c r="M2264">
        <v>500</v>
      </c>
    </row>
    <row r="2265" spans="1:13">
      <c r="A2265">
        <v>2002</v>
      </c>
      <c r="B2265" t="s">
        <v>148</v>
      </c>
      <c r="C2265" t="s">
        <v>61</v>
      </c>
      <c r="D2265" t="s">
        <v>48</v>
      </c>
      <c r="E2265" t="s">
        <v>25</v>
      </c>
      <c r="F2265">
        <v>37615</v>
      </c>
      <c r="G2265">
        <v>37617.703955396275</v>
      </c>
      <c r="H2265">
        <f>ROUND(Database[[#This Row],[VIAGEM]]-Database[[#This Row],[ORDEM]],0)</f>
        <v>3</v>
      </c>
      <c r="I2265">
        <v>1</v>
      </c>
      <c r="J2265" t="s">
        <v>72</v>
      </c>
      <c r="K2265" t="s">
        <v>110</v>
      </c>
      <c r="L2265" t="s">
        <v>85</v>
      </c>
      <c r="M2265">
        <v>41000</v>
      </c>
    </row>
    <row r="2266" spans="1:13">
      <c r="A2266">
        <v>2002</v>
      </c>
      <c r="B2266" t="s">
        <v>156</v>
      </c>
      <c r="C2266" t="s">
        <v>60</v>
      </c>
      <c r="D2266" t="s">
        <v>49</v>
      </c>
      <c r="E2266" t="s">
        <v>58</v>
      </c>
      <c r="F2266">
        <v>37351</v>
      </c>
      <c r="G2266">
        <v>37354.379536553526</v>
      </c>
      <c r="H2266">
        <f>ROUND(Database[[#This Row],[VIAGEM]]-Database[[#This Row],[ORDEM]],0)</f>
        <v>3</v>
      </c>
      <c r="I2266">
        <v>1</v>
      </c>
      <c r="J2266" t="s">
        <v>136</v>
      </c>
      <c r="K2266" t="s">
        <v>94</v>
      </c>
      <c r="L2266" t="s">
        <v>83</v>
      </c>
      <c r="M2266">
        <v>200</v>
      </c>
    </row>
    <row r="2267" spans="1:13">
      <c r="A2267">
        <v>2002</v>
      </c>
      <c r="B2267" t="s">
        <v>146</v>
      </c>
      <c r="C2267" t="s">
        <v>56</v>
      </c>
      <c r="D2267" t="s">
        <v>52</v>
      </c>
      <c r="E2267" t="s">
        <v>57</v>
      </c>
      <c r="F2267">
        <v>37586</v>
      </c>
      <c r="G2267">
        <v>37586.288878978929</v>
      </c>
      <c r="H2267">
        <f>ROUND(Database[[#This Row],[VIAGEM]]-Database[[#This Row],[ORDEM]],0)</f>
        <v>0</v>
      </c>
      <c r="I2267">
        <v>1</v>
      </c>
      <c r="J2267" t="s">
        <v>71</v>
      </c>
      <c r="K2267" t="s">
        <v>102</v>
      </c>
      <c r="L2267" t="s">
        <v>84</v>
      </c>
      <c r="M2267">
        <v>71000</v>
      </c>
    </row>
    <row r="2268" spans="1:13">
      <c r="A2268">
        <v>2002</v>
      </c>
      <c r="B2268" t="s">
        <v>152</v>
      </c>
      <c r="C2268" t="s">
        <v>25</v>
      </c>
      <c r="D2268" t="s">
        <v>45</v>
      </c>
      <c r="E2268" t="s">
        <v>61</v>
      </c>
      <c r="F2268">
        <v>37550</v>
      </c>
      <c r="G2268">
        <v>37552.484769719915</v>
      </c>
      <c r="H2268">
        <f>ROUND(Database[[#This Row],[VIAGEM]]-Database[[#This Row],[ORDEM]],0)</f>
        <v>2</v>
      </c>
      <c r="I2268">
        <v>0</v>
      </c>
      <c r="J2268" t="s">
        <v>70</v>
      </c>
      <c r="K2268" t="s">
        <v>90</v>
      </c>
      <c r="L2268" t="s">
        <v>82</v>
      </c>
      <c r="M2268">
        <v>2000</v>
      </c>
    </row>
    <row r="2269" spans="1:13">
      <c r="A2269">
        <v>2002</v>
      </c>
      <c r="B2269" t="s">
        <v>152</v>
      </c>
      <c r="C2269" t="s">
        <v>58</v>
      </c>
      <c r="D2269" t="s">
        <v>105</v>
      </c>
      <c r="E2269" t="s">
        <v>56</v>
      </c>
      <c r="F2269">
        <v>37531</v>
      </c>
      <c r="G2269">
        <v>37533.513677189163</v>
      </c>
      <c r="H2269">
        <f>ROUND(Database[[#This Row],[VIAGEM]]-Database[[#This Row],[ORDEM]],0)</f>
        <v>3</v>
      </c>
      <c r="I2269">
        <v>1</v>
      </c>
      <c r="J2269" t="s">
        <v>73</v>
      </c>
      <c r="K2269" t="s">
        <v>108</v>
      </c>
      <c r="L2269" t="s">
        <v>83</v>
      </c>
      <c r="M2269">
        <v>200</v>
      </c>
    </row>
    <row r="2270" spans="1:13">
      <c r="A2270">
        <v>2002</v>
      </c>
      <c r="B2270" t="s">
        <v>151</v>
      </c>
      <c r="C2270" t="s">
        <v>62</v>
      </c>
      <c r="D2270" t="s">
        <v>47</v>
      </c>
      <c r="E2270" t="s">
        <v>58</v>
      </c>
      <c r="F2270">
        <v>37332</v>
      </c>
      <c r="G2270">
        <v>37332.60325565064</v>
      </c>
      <c r="H2270">
        <f>ROUND(Database[[#This Row],[VIAGEM]]-Database[[#This Row],[ORDEM]],0)</f>
        <v>1</v>
      </c>
      <c r="I2270">
        <v>0</v>
      </c>
      <c r="J2270" t="s">
        <v>136</v>
      </c>
      <c r="K2270" t="s">
        <v>94</v>
      </c>
      <c r="L2270" t="s">
        <v>83</v>
      </c>
      <c r="M2270">
        <v>100</v>
      </c>
    </row>
    <row r="2271" spans="1:13">
      <c r="A2271">
        <v>2002</v>
      </c>
      <c r="B2271" t="s">
        <v>151</v>
      </c>
      <c r="C2271" t="s">
        <v>62</v>
      </c>
      <c r="D2271" t="s">
        <v>47</v>
      </c>
      <c r="E2271" t="s">
        <v>60</v>
      </c>
      <c r="F2271">
        <v>37320</v>
      </c>
      <c r="G2271">
        <v>37321.552264030113</v>
      </c>
      <c r="H2271">
        <f>ROUND(Database[[#This Row],[VIAGEM]]-Database[[#This Row],[ORDEM]],0)</f>
        <v>2</v>
      </c>
      <c r="I2271">
        <v>0</v>
      </c>
      <c r="J2271" t="s">
        <v>76</v>
      </c>
      <c r="K2271" t="s">
        <v>113</v>
      </c>
      <c r="L2271" t="s">
        <v>139</v>
      </c>
      <c r="M2271">
        <v>250000</v>
      </c>
    </row>
    <row r="2272" spans="1:13">
      <c r="A2272">
        <v>2002</v>
      </c>
      <c r="B2272" t="s">
        <v>152</v>
      </c>
      <c r="C2272" t="s">
        <v>56</v>
      </c>
      <c r="D2272" t="s">
        <v>52</v>
      </c>
      <c r="E2272" t="s">
        <v>63</v>
      </c>
      <c r="F2272">
        <v>37537</v>
      </c>
      <c r="G2272">
        <v>37546.490357986433</v>
      </c>
      <c r="H2272">
        <f>ROUND(Database[[#This Row],[VIAGEM]]-Database[[#This Row],[ORDEM]],0)</f>
        <v>9</v>
      </c>
      <c r="I2272">
        <v>0</v>
      </c>
      <c r="J2272" t="s">
        <v>136</v>
      </c>
      <c r="K2272" t="s">
        <v>93</v>
      </c>
      <c r="L2272" t="s">
        <v>83</v>
      </c>
      <c r="M2272">
        <v>400</v>
      </c>
    </row>
    <row r="2273" spans="1:13">
      <c r="A2273">
        <v>2002</v>
      </c>
      <c r="B2273" t="s">
        <v>149</v>
      </c>
      <c r="C2273" t="s">
        <v>59</v>
      </c>
      <c r="D2273" t="s">
        <v>50</v>
      </c>
      <c r="E2273" t="s">
        <v>58</v>
      </c>
      <c r="F2273">
        <v>37469</v>
      </c>
      <c r="G2273">
        <v>37472.964563805443</v>
      </c>
      <c r="H2273">
        <f>ROUND(Database[[#This Row],[VIAGEM]]-Database[[#This Row],[ORDEM]],0)</f>
        <v>4</v>
      </c>
      <c r="I2273">
        <v>1</v>
      </c>
      <c r="J2273" t="s">
        <v>78</v>
      </c>
      <c r="K2273" t="s">
        <v>101</v>
      </c>
      <c r="L2273" t="s">
        <v>81</v>
      </c>
      <c r="M2273">
        <v>2000</v>
      </c>
    </row>
    <row r="2274" spans="1:13">
      <c r="A2274">
        <v>2002</v>
      </c>
      <c r="B2274" t="s">
        <v>150</v>
      </c>
      <c r="C2274" t="s">
        <v>60</v>
      </c>
      <c r="D2274" t="s">
        <v>49</v>
      </c>
      <c r="E2274" t="s">
        <v>63</v>
      </c>
      <c r="F2274">
        <v>37379</v>
      </c>
      <c r="G2274">
        <v>37386.222414200187</v>
      </c>
      <c r="H2274">
        <f>ROUND(Database[[#This Row],[VIAGEM]]-Database[[#This Row],[ORDEM]],0)</f>
        <v>7</v>
      </c>
      <c r="I2274">
        <v>0</v>
      </c>
      <c r="J2274" t="s">
        <v>70</v>
      </c>
      <c r="K2274" t="s">
        <v>92</v>
      </c>
      <c r="L2274" t="s">
        <v>82</v>
      </c>
      <c r="M2274">
        <v>1000</v>
      </c>
    </row>
    <row r="2275" spans="1:13">
      <c r="A2275">
        <v>2002</v>
      </c>
      <c r="B2275" t="s">
        <v>151</v>
      </c>
      <c r="C2275" t="s">
        <v>57</v>
      </c>
      <c r="D2275" t="s">
        <v>51</v>
      </c>
      <c r="E2275" t="s">
        <v>56</v>
      </c>
      <c r="F2275">
        <v>37328</v>
      </c>
      <c r="G2275">
        <v>37332.705490744505</v>
      </c>
      <c r="H2275">
        <f>ROUND(Database[[#This Row],[VIAGEM]]-Database[[#This Row],[ORDEM]],0)</f>
        <v>5</v>
      </c>
      <c r="I2275">
        <v>0</v>
      </c>
      <c r="J2275" t="s">
        <v>76</v>
      </c>
      <c r="K2275" t="s">
        <v>113</v>
      </c>
      <c r="L2275" t="s">
        <v>139</v>
      </c>
      <c r="M2275">
        <v>1030000</v>
      </c>
    </row>
    <row r="2276" spans="1:13">
      <c r="A2276">
        <v>2002</v>
      </c>
      <c r="B2276" t="s">
        <v>155</v>
      </c>
      <c r="C2276" t="s">
        <v>25</v>
      </c>
      <c r="D2276" t="s">
        <v>45</v>
      </c>
      <c r="E2276" t="s">
        <v>62</v>
      </c>
      <c r="F2276">
        <v>37515</v>
      </c>
      <c r="G2276">
        <v>37516.967576893163</v>
      </c>
      <c r="H2276">
        <f>ROUND(Database[[#This Row],[VIAGEM]]-Database[[#This Row],[ORDEM]],0)</f>
        <v>2</v>
      </c>
      <c r="I2276">
        <v>1</v>
      </c>
      <c r="J2276" t="s">
        <v>136</v>
      </c>
      <c r="K2276" t="s">
        <v>95</v>
      </c>
      <c r="L2276" t="s">
        <v>83</v>
      </c>
      <c r="M2276">
        <v>300</v>
      </c>
    </row>
    <row r="2277" spans="1:13">
      <c r="A2277">
        <v>2002</v>
      </c>
      <c r="B2277" t="s">
        <v>145</v>
      </c>
      <c r="C2277" t="s">
        <v>25</v>
      </c>
      <c r="D2277" t="s">
        <v>45</v>
      </c>
      <c r="E2277" t="s">
        <v>57</v>
      </c>
      <c r="F2277">
        <v>37275</v>
      </c>
      <c r="G2277">
        <v>37277.586845450205</v>
      </c>
      <c r="H2277">
        <f>ROUND(Database[[#This Row],[VIAGEM]]-Database[[#This Row],[ORDEM]],0)</f>
        <v>3</v>
      </c>
      <c r="I2277">
        <v>1</v>
      </c>
      <c r="J2277" t="s">
        <v>72</v>
      </c>
      <c r="K2277" t="s">
        <v>111</v>
      </c>
      <c r="L2277" t="s">
        <v>85</v>
      </c>
      <c r="M2277">
        <v>40000</v>
      </c>
    </row>
    <row r="2278" spans="1:13">
      <c r="A2278">
        <v>2002</v>
      </c>
      <c r="B2278" t="s">
        <v>150</v>
      </c>
      <c r="C2278" t="s">
        <v>57</v>
      </c>
      <c r="D2278" t="s">
        <v>51</v>
      </c>
      <c r="E2278" t="s">
        <v>61</v>
      </c>
      <c r="F2278">
        <v>37407</v>
      </c>
      <c r="G2278">
        <v>37411.579565518863</v>
      </c>
      <c r="H2278">
        <f>ROUND(Database[[#This Row],[VIAGEM]]-Database[[#This Row],[ORDEM]],0)</f>
        <v>5</v>
      </c>
      <c r="I2278">
        <v>1</v>
      </c>
      <c r="J2278" t="s">
        <v>78</v>
      </c>
      <c r="K2278" t="s">
        <v>100</v>
      </c>
      <c r="L2278" t="s">
        <v>81</v>
      </c>
      <c r="M2278">
        <v>500</v>
      </c>
    </row>
    <row r="2279" spans="1:13">
      <c r="A2279">
        <v>2002</v>
      </c>
      <c r="B2279" t="s">
        <v>148</v>
      </c>
      <c r="C2279" t="s">
        <v>58</v>
      </c>
      <c r="D2279" t="s">
        <v>105</v>
      </c>
      <c r="E2279" t="s">
        <v>57</v>
      </c>
      <c r="F2279">
        <v>37609</v>
      </c>
      <c r="G2279">
        <v>37618.431214164346</v>
      </c>
      <c r="H2279">
        <f>ROUND(Database[[#This Row],[VIAGEM]]-Database[[#This Row],[ORDEM]],0)</f>
        <v>9</v>
      </c>
      <c r="I2279">
        <v>0</v>
      </c>
      <c r="J2279" t="s">
        <v>78</v>
      </c>
      <c r="K2279" t="s">
        <v>100</v>
      </c>
      <c r="L2279" t="s">
        <v>81</v>
      </c>
      <c r="M2279">
        <v>1000</v>
      </c>
    </row>
    <row r="2280" spans="1:13">
      <c r="A2280">
        <v>2002</v>
      </c>
      <c r="B2280" t="s">
        <v>145</v>
      </c>
      <c r="C2280" t="s">
        <v>59</v>
      </c>
      <c r="D2280" t="s">
        <v>50</v>
      </c>
      <c r="E2280" t="s">
        <v>57</v>
      </c>
      <c r="F2280">
        <v>37272</v>
      </c>
      <c r="G2280">
        <v>37278.716340706946</v>
      </c>
      <c r="H2280">
        <f>ROUND(Database[[#This Row],[VIAGEM]]-Database[[#This Row],[ORDEM]],0)</f>
        <v>7</v>
      </c>
      <c r="I2280">
        <v>1</v>
      </c>
      <c r="J2280" t="s">
        <v>74</v>
      </c>
      <c r="K2280" t="s">
        <v>98</v>
      </c>
      <c r="L2280" t="s">
        <v>83</v>
      </c>
      <c r="M2280">
        <v>500</v>
      </c>
    </row>
    <row r="2281" spans="1:13">
      <c r="A2281">
        <v>2002</v>
      </c>
      <c r="B2281" t="s">
        <v>153</v>
      </c>
      <c r="C2281" t="s">
        <v>58</v>
      </c>
      <c r="D2281" t="s">
        <v>105</v>
      </c>
      <c r="E2281" t="s">
        <v>61</v>
      </c>
      <c r="F2281">
        <v>37452</v>
      </c>
      <c r="G2281">
        <v>37454.051896457124</v>
      </c>
      <c r="H2281">
        <f>ROUND(Database[[#This Row],[VIAGEM]]-Database[[#This Row],[ORDEM]],0)</f>
        <v>2</v>
      </c>
      <c r="I2281">
        <v>0</v>
      </c>
      <c r="J2281" t="s">
        <v>70</v>
      </c>
      <c r="K2281" t="s">
        <v>91</v>
      </c>
      <c r="L2281" t="s">
        <v>82</v>
      </c>
      <c r="M2281">
        <v>5000</v>
      </c>
    </row>
    <row r="2282" spans="1:13">
      <c r="A2282">
        <v>2002</v>
      </c>
      <c r="B2282" t="s">
        <v>154</v>
      </c>
      <c r="C2282" t="s">
        <v>25</v>
      </c>
      <c r="D2282" t="s">
        <v>45</v>
      </c>
      <c r="E2282" t="s">
        <v>57</v>
      </c>
      <c r="F2282">
        <v>37295</v>
      </c>
      <c r="G2282">
        <v>37296.489259130067</v>
      </c>
      <c r="H2282">
        <f>ROUND(Database[[#This Row],[VIAGEM]]-Database[[#This Row],[ORDEM]],0)</f>
        <v>1</v>
      </c>
      <c r="I2282">
        <v>0</v>
      </c>
      <c r="J2282" t="s">
        <v>72</v>
      </c>
      <c r="K2282" t="s">
        <v>110</v>
      </c>
      <c r="L2282" t="s">
        <v>85</v>
      </c>
      <c r="M2282">
        <v>45000</v>
      </c>
    </row>
    <row r="2283" spans="1:13">
      <c r="A2283">
        <v>2002</v>
      </c>
      <c r="B2283" t="s">
        <v>147</v>
      </c>
      <c r="C2283" t="s">
        <v>61</v>
      </c>
      <c r="D2283" t="s">
        <v>48</v>
      </c>
      <c r="E2283" t="s">
        <v>63</v>
      </c>
      <c r="F2283">
        <v>37417</v>
      </c>
      <c r="G2283">
        <v>37423.764410403484</v>
      </c>
      <c r="H2283">
        <f>ROUND(Database[[#This Row],[VIAGEM]]-Database[[#This Row],[ORDEM]],0)</f>
        <v>7</v>
      </c>
      <c r="I2283">
        <v>1</v>
      </c>
      <c r="J2283" t="s">
        <v>74</v>
      </c>
      <c r="K2283" t="s">
        <v>97</v>
      </c>
      <c r="L2283" t="s">
        <v>83</v>
      </c>
      <c r="M2283">
        <v>400</v>
      </c>
    </row>
    <row r="2284" spans="1:13">
      <c r="A2284">
        <v>2002</v>
      </c>
      <c r="B2284" t="s">
        <v>153</v>
      </c>
      <c r="C2284" t="s">
        <v>62</v>
      </c>
      <c r="D2284" t="s">
        <v>47</v>
      </c>
      <c r="E2284" t="s">
        <v>63</v>
      </c>
      <c r="F2284">
        <v>37442</v>
      </c>
      <c r="G2284">
        <v>37448.669295990738</v>
      </c>
      <c r="H2284">
        <f>ROUND(Database[[#This Row],[VIAGEM]]-Database[[#This Row],[ORDEM]],0)</f>
        <v>7</v>
      </c>
      <c r="I2284">
        <v>0</v>
      </c>
      <c r="J2284" t="s">
        <v>136</v>
      </c>
      <c r="K2284" t="s">
        <v>93</v>
      </c>
      <c r="L2284" t="s">
        <v>83</v>
      </c>
      <c r="M2284">
        <v>400</v>
      </c>
    </row>
    <row r="2285" spans="1:13">
      <c r="A2285">
        <v>2002</v>
      </c>
      <c r="B2285" t="s">
        <v>148</v>
      </c>
      <c r="C2285" t="s">
        <v>57</v>
      </c>
      <c r="D2285" t="s">
        <v>51</v>
      </c>
      <c r="E2285" t="s">
        <v>59</v>
      </c>
      <c r="F2285">
        <v>37610</v>
      </c>
      <c r="G2285">
        <v>37614.113624569232</v>
      </c>
      <c r="H2285">
        <f>ROUND(Database[[#This Row],[VIAGEM]]-Database[[#This Row],[ORDEM]],0)</f>
        <v>4</v>
      </c>
      <c r="I2285">
        <v>1</v>
      </c>
      <c r="J2285" t="s">
        <v>74</v>
      </c>
      <c r="K2285" t="s">
        <v>98</v>
      </c>
      <c r="L2285" t="s">
        <v>83</v>
      </c>
      <c r="M2285">
        <v>200</v>
      </c>
    </row>
    <row r="2286" spans="1:13">
      <c r="A2286">
        <v>2002</v>
      </c>
      <c r="B2286" t="s">
        <v>149</v>
      </c>
      <c r="C2286" t="s">
        <v>57</v>
      </c>
      <c r="D2286" t="s">
        <v>51</v>
      </c>
      <c r="E2286" t="s">
        <v>62</v>
      </c>
      <c r="F2286">
        <v>37479</v>
      </c>
      <c r="G2286">
        <v>37480.890324674299</v>
      </c>
      <c r="H2286">
        <f>ROUND(Database[[#This Row],[VIAGEM]]-Database[[#This Row],[ORDEM]],0)</f>
        <v>2</v>
      </c>
      <c r="I2286">
        <v>1</v>
      </c>
      <c r="J2286" t="s">
        <v>78</v>
      </c>
      <c r="K2286" t="s">
        <v>101</v>
      </c>
      <c r="L2286" t="s">
        <v>81</v>
      </c>
      <c r="M2286">
        <v>2500</v>
      </c>
    </row>
    <row r="2287" spans="1:13">
      <c r="A2287">
        <v>2002</v>
      </c>
      <c r="B2287" t="s">
        <v>149</v>
      </c>
      <c r="C2287" t="s">
        <v>60</v>
      </c>
      <c r="D2287" t="s">
        <v>49</v>
      </c>
      <c r="E2287" t="s">
        <v>56</v>
      </c>
      <c r="F2287">
        <v>37469</v>
      </c>
      <c r="G2287">
        <v>37473.233416299285</v>
      </c>
      <c r="H2287">
        <f>ROUND(Database[[#This Row],[VIAGEM]]-Database[[#This Row],[ORDEM]],0)</f>
        <v>4</v>
      </c>
      <c r="I2287">
        <v>0</v>
      </c>
      <c r="J2287" t="s">
        <v>74</v>
      </c>
      <c r="K2287" t="s">
        <v>97</v>
      </c>
      <c r="L2287" t="s">
        <v>83</v>
      </c>
      <c r="M2287">
        <v>200</v>
      </c>
    </row>
    <row r="2288" spans="1:13">
      <c r="A2288">
        <v>2002</v>
      </c>
      <c r="B2288" t="s">
        <v>156</v>
      </c>
      <c r="C2288" t="s">
        <v>57</v>
      </c>
      <c r="D2288" t="s">
        <v>51</v>
      </c>
      <c r="E2288" t="s">
        <v>58</v>
      </c>
      <c r="F2288">
        <v>37367</v>
      </c>
      <c r="G2288">
        <v>37373.470645793568</v>
      </c>
      <c r="H2288">
        <f>ROUND(Database[[#This Row],[VIAGEM]]-Database[[#This Row],[ORDEM]],0)</f>
        <v>6</v>
      </c>
      <c r="I2288">
        <v>0</v>
      </c>
      <c r="J2288" t="s">
        <v>80</v>
      </c>
      <c r="K2288" t="s">
        <v>89</v>
      </c>
      <c r="L2288" t="s">
        <v>81</v>
      </c>
      <c r="M2288">
        <v>1500</v>
      </c>
    </row>
    <row r="2289" spans="1:13">
      <c r="A2289">
        <v>2002</v>
      </c>
      <c r="B2289" t="s">
        <v>156</v>
      </c>
      <c r="C2289" t="s">
        <v>58</v>
      </c>
      <c r="D2289" t="s">
        <v>105</v>
      </c>
      <c r="E2289" t="s">
        <v>57</v>
      </c>
      <c r="F2289">
        <v>37363</v>
      </c>
      <c r="G2289">
        <v>37371.485386758337</v>
      </c>
      <c r="H2289">
        <f>ROUND(Database[[#This Row],[VIAGEM]]-Database[[#This Row],[ORDEM]],0)</f>
        <v>8</v>
      </c>
      <c r="I2289">
        <v>0</v>
      </c>
      <c r="J2289" t="s">
        <v>70</v>
      </c>
      <c r="K2289" t="s">
        <v>91</v>
      </c>
      <c r="L2289" t="s">
        <v>82</v>
      </c>
      <c r="M2289">
        <v>2000</v>
      </c>
    </row>
    <row r="2290" spans="1:13">
      <c r="A2290">
        <v>2002</v>
      </c>
      <c r="B2290" t="s">
        <v>145</v>
      </c>
      <c r="C2290" t="s">
        <v>60</v>
      </c>
      <c r="D2290" t="s">
        <v>49</v>
      </c>
      <c r="E2290" t="s">
        <v>25</v>
      </c>
      <c r="F2290">
        <v>37262</v>
      </c>
      <c r="G2290">
        <v>37262.259259262872</v>
      </c>
      <c r="H2290">
        <f>ROUND(Database[[#This Row],[VIAGEM]]-Database[[#This Row],[ORDEM]],0)</f>
        <v>0</v>
      </c>
      <c r="I2290">
        <v>1</v>
      </c>
      <c r="J2290" t="s">
        <v>80</v>
      </c>
      <c r="K2290" t="s">
        <v>89</v>
      </c>
      <c r="L2290" t="s">
        <v>81</v>
      </c>
      <c r="M2290">
        <v>2500</v>
      </c>
    </row>
    <row r="2291" spans="1:13">
      <c r="A2291">
        <v>2002</v>
      </c>
      <c r="B2291" t="s">
        <v>150</v>
      </c>
      <c r="C2291" t="s">
        <v>59</v>
      </c>
      <c r="D2291" t="s">
        <v>50</v>
      </c>
      <c r="E2291" t="s">
        <v>62</v>
      </c>
      <c r="F2291">
        <v>37402</v>
      </c>
      <c r="G2291">
        <v>37404.442361778143</v>
      </c>
      <c r="H2291">
        <f>ROUND(Database[[#This Row],[VIAGEM]]-Database[[#This Row],[ORDEM]],0)</f>
        <v>2</v>
      </c>
      <c r="I2291">
        <v>0</v>
      </c>
      <c r="J2291" t="s">
        <v>80</v>
      </c>
      <c r="K2291" t="s">
        <v>89</v>
      </c>
      <c r="L2291" t="s">
        <v>81</v>
      </c>
      <c r="M2291">
        <v>1500</v>
      </c>
    </row>
    <row r="2292" spans="1:13">
      <c r="A2292">
        <v>2002</v>
      </c>
      <c r="B2292" t="s">
        <v>155</v>
      </c>
      <c r="C2292" t="s">
        <v>59</v>
      </c>
      <c r="D2292" t="s">
        <v>50</v>
      </c>
      <c r="E2292" t="s">
        <v>61</v>
      </c>
      <c r="F2292">
        <v>37521</v>
      </c>
      <c r="G2292">
        <v>37526.794646364506</v>
      </c>
      <c r="H2292">
        <f>ROUND(Database[[#This Row],[VIAGEM]]-Database[[#This Row],[ORDEM]],0)</f>
        <v>6</v>
      </c>
      <c r="I2292">
        <v>1</v>
      </c>
      <c r="J2292" t="s">
        <v>71</v>
      </c>
      <c r="K2292" t="s">
        <v>104</v>
      </c>
      <c r="L2292" t="s">
        <v>84</v>
      </c>
      <c r="M2292">
        <v>91000</v>
      </c>
    </row>
    <row r="2293" spans="1:13">
      <c r="A2293">
        <v>2002</v>
      </c>
      <c r="B2293" t="s">
        <v>147</v>
      </c>
      <c r="C2293" t="s">
        <v>60</v>
      </c>
      <c r="D2293" t="s">
        <v>49</v>
      </c>
      <c r="E2293" t="s">
        <v>59</v>
      </c>
      <c r="F2293">
        <v>37437</v>
      </c>
      <c r="G2293">
        <v>37441.468944510489</v>
      </c>
      <c r="H2293">
        <f>ROUND(Database[[#This Row],[VIAGEM]]-Database[[#This Row],[ORDEM]],0)</f>
        <v>4</v>
      </c>
      <c r="I2293">
        <v>0</v>
      </c>
      <c r="J2293" t="s">
        <v>78</v>
      </c>
      <c r="K2293" t="s">
        <v>101</v>
      </c>
      <c r="L2293" t="s">
        <v>81</v>
      </c>
      <c r="M2293">
        <v>500</v>
      </c>
    </row>
    <row r="2294" spans="1:13">
      <c r="A2294">
        <v>2002</v>
      </c>
      <c r="B2294" t="s">
        <v>156</v>
      </c>
      <c r="C2294" t="s">
        <v>57</v>
      </c>
      <c r="D2294" t="s">
        <v>51</v>
      </c>
      <c r="E2294" t="s">
        <v>58</v>
      </c>
      <c r="F2294">
        <v>37359</v>
      </c>
      <c r="G2294">
        <v>37367.979771883751</v>
      </c>
      <c r="H2294">
        <f>ROUND(Database[[#This Row],[VIAGEM]]-Database[[#This Row],[ORDEM]],0)</f>
        <v>9</v>
      </c>
      <c r="I2294">
        <v>0</v>
      </c>
      <c r="J2294" t="s">
        <v>74</v>
      </c>
      <c r="K2294" t="s">
        <v>98</v>
      </c>
      <c r="L2294" t="s">
        <v>83</v>
      </c>
      <c r="M2294">
        <v>400</v>
      </c>
    </row>
    <row r="2295" spans="1:13">
      <c r="A2295">
        <v>2002</v>
      </c>
      <c r="B2295" t="s">
        <v>151</v>
      </c>
      <c r="C2295" t="s">
        <v>62</v>
      </c>
      <c r="D2295" t="s">
        <v>47</v>
      </c>
      <c r="E2295" t="s">
        <v>60</v>
      </c>
      <c r="F2295">
        <v>37336</v>
      </c>
      <c r="G2295">
        <v>37343.036966400759</v>
      </c>
      <c r="H2295">
        <f>ROUND(Database[[#This Row],[VIAGEM]]-Database[[#This Row],[ORDEM]],0)</f>
        <v>7</v>
      </c>
      <c r="I2295">
        <v>1</v>
      </c>
      <c r="J2295" t="s">
        <v>74</v>
      </c>
      <c r="K2295" t="s">
        <v>96</v>
      </c>
      <c r="L2295" t="s">
        <v>83</v>
      </c>
      <c r="M2295">
        <v>400</v>
      </c>
    </row>
    <row r="2296" spans="1:13">
      <c r="A2296">
        <v>2002</v>
      </c>
      <c r="B2296" t="s">
        <v>151</v>
      </c>
      <c r="C2296" t="s">
        <v>25</v>
      </c>
      <c r="D2296" t="s">
        <v>45</v>
      </c>
      <c r="E2296" t="s">
        <v>56</v>
      </c>
      <c r="F2296">
        <v>37329</v>
      </c>
      <c r="G2296">
        <v>37332.693742967807</v>
      </c>
      <c r="H2296">
        <f>ROUND(Database[[#This Row],[VIAGEM]]-Database[[#This Row],[ORDEM]],0)</f>
        <v>4</v>
      </c>
      <c r="I2296">
        <v>0</v>
      </c>
      <c r="J2296" t="s">
        <v>136</v>
      </c>
      <c r="K2296" t="s">
        <v>93</v>
      </c>
      <c r="L2296" t="s">
        <v>83</v>
      </c>
      <c r="M2296">
        <v>200</v>
      </c>
    </row>
    <row r="2297" spans="1:13">
      <c r="A2297">
        <v>2002</v>
      </c>
      <c r="B2297" t="s">
        <v>155</v>
      </c>
      <c r="C2297" t="s">
        <v>60</v>
      </c>
      <c r="D2297" t="s">
        <v>49</v>
      </c>
      <c r="E2297" t="s">
        <v>61</v>
      </c>
      <c r="F2297">
        <v>37509</v>
      </c>
      <c r="G2297">
        <v>37517.058100713955</v>
      </c>
      <c r="H2297">
        <f>ROUND(Database[[#This Row],[VIAGEM]]-Database[[#This Row],[ORDEM]],0)</f>
        <v>8</v>
      </c>
      <c r="I2297">
        <v>1</v>
      </c>
      <c r="J2297" t="s">
        <v>80</v>
      </c>
      <c r="K2297" t="s">
        <v>89</v>
      </c>
      <c r="L2297" t="s">
        <v>81</v>
      </c>
      <c r="M2297">
        <v>1500</v>
      </c>
    </row>
    <row r="2298" spans="1:13">
      <c r="A2298">
        <v>2002</v>
      </c>
      <c r="B2298" t="s">
        <v>149</v>
      </c>
      <c r="C2298" t="s">
        <v>25</v>
      </c>
      <c r="D2298" t="s">
        <v>45</v>
      </c>
      <c r="E2298" t="s">
        <v>61</v>
      </c>
      <c r="F2298">
        <v>37471</v>
      </c>
      <c r="G2298">
        <v>37480.929739157044</v>
      </c>
      <c r="H2298">
        <f>ROUND(Database[[#This Row],[VIAGEM]]-Database[[#This Row],[ORDEM]],0)</f>
        <v>10</v>
      </c>
      <c r="I2298">
        <v>0</v>
      </c>
      <c r="J2298" t="s">
        <v>78</v>
      </c>
      <c r="K2298" t="s">
        <v>100</v>
      </c>
      <c r="L2298" t="s">
        <v>81</v>
      </c>
      <c r="M2298">
        <v>1000</v>
      </c>
    </row>
    <row r="2299" spans="1:13">
      <c r="A2299">
        <v>2002</v>
      </c>
      <c r="B2299" t="s">
        <v>152</v>
      </c>
      <c r="C2299" t="s">
        <v>25</v>
      </c>
      <c r="D2299" t="s">
        <v>45</v>
      </c>
      <c r="E2299" t="s">
        <v>61</v>
      </c>
      <c r="F2299">
        <v>37540</v>
      </c>
      <c r="G2299">
        <v>37549.766810088549</v>
      </c>
      <c r="H2299">
        <f>ROUND(Database[[#This Row],[VIAGEM]]-Database[[#This Row],[ORDEM]],0)</f>
        <v>10</v>
      </c>
      <c r="I2299">
        <v>1</v>
      </c>
      <c r="J2299" t="s">
        <v>72</v>
      </c>
      <c r="K2299" t="s">
        <v>109</v>
      </c>
      <c r="L2299" t="s">
        <v>85</v>
      </c>
      <c r="M2299">
        <v>23000</v>
      </c>
    </row>
    <row r="2300" spans="1:13">
      <c r="A2300">
        <v>2002</v>
      </c>
      <c r="B2300" t="s">
        <v>153</v>
      </c>
      <c r="C2300" t="s">
        <v>58</v>
      </c>
      <c r="D2300" t="s">
        <v>105</v>
      </c>
      <c r="E2300" t="s">
        <v>61</v>
      </c>
      <c r="F2300">
        <v>37441</v>
      </c>
      <c r="G2300">
        <v>37446.9047315055</v>
      </c>
      <c r="H2300">
        <f>ROUND(Database[[#This Row],[VIAGEM]]-Database[[#This Row],[ORDEM]],0)</f>
        <v>6</v>
      </c>
      <c r="I2300">
        <v>0</v>
      </c>
      <c r="J2300" t="s">
        <v>71</v>
      </c>
      <c r="K2300" t="s">
        <v>102</v>
      </c>
      <c r="L2300" t="s">
        <v>84</v>
      </c>
      <c r="M2300">
        <v>77000</v>
      </c>
    </row>
    <row r="2301" spans="1:13">
      <c r="A2301">
        <v>2002</v>
      </c>
      <c r="B2301" t="s">
        <v>151</v>
      </c>
      <c r="C2301" t="s">
        <v>60</v>
      </c>
      <c r="D2301" t="s">
        <v>49</v>
      </c>
      <c r="E2301" t="s">
        <v>59</v>
      </c>
      <c r="F2301">
        <v>37322</v>
      </c>
      <c r="G2301">
        <v>37327.39312001098</v>
      </c>
      <c r="H2301">
        <f>ROUND(Database[[#This Row],[VIAGEM]]-Database[[#This Row],[ORDEM]],0)</f>
        <v>5</v>
      </c>
      <c r="I2301">
        <v>0</v>
      </c>
      <c r="J2301" t="s">
        <v>72</v>
      </c>
      <c r="K2301" t="s">
        <v>111</v>
      </c>
      <c r="L2301" t="s">
        <v>85</v>
      </c>
      <c r="M2301">
        <v>39000</v>
      </c>
    </row>
    <row r="2302" spans="1:13">
      <c r="A2302">
        <v>2002</v>
      </c>
      <c r="B2302" t="s">
        <v>152</v>
      </c>
      <c r="C2302" t="s">
        <v>25</v>
      </c>
      <c r="D2302" t="s">
        <v>45</v>
      </c>
      <c r="E2302" t="s">
        <v>62</v>
      </c>
      <c r="F2302">
        <v>37554</v>
      </c>
      <c r="G2302">
        <v>37561.542378772196</v>
      </c>
      <c r="H2302">
        <f>ROUND(Database[[#This Row],[VIAGEM]]-Database[[#This Row],[ORDEM]],0)</f>
        <v>8</v>
      </c>
      <c r="I2302">
        <v>0</v>
      </c>
      <c r="J2302" t="s">
        <v>78</v>
      </c>
      <c r="K2302" t="s">
        <v>101</v>
      </c>
      <c r="L2302" t="s">
        <v>81</v>
      </c>
      <c r="M2302">
        <v>1000</v>
      </c>
    </row>
    <row r="2303" spans="1:13">
      <c r="A2303">
        <v>2002</v>
      </c>
      <c r="B2303" t="s">
        <v>148</v>
      </c>
      <c r="C2303" t="s">
        <v>63</v>
      </c>
      <c r="D2303" t="s">
        <v>46</v>
      </c>
      <c r="E2303" t="s">
        <v>57</v>
      </c>
      <c r="F2303">
        <v>37614</v>
      </c>
      <c r="G2303">
        <v>37618.781669608587</v>
      </c>
      <c r="H2303">
        <f>ROUND(Database[[#This Row],[VIAGEM]]-Database[[#This Row],[ORDEM]],0)</f>
        <v>5</v>
      </c>
      <c r="I2303">
        <v>0</v>
      </c>
      <c r="J2303" t="s">
        <v>73</v>
      </c>
      <c r="K2303" t="s">
        <v>108</v>
      </c>
      <c r="L2303" t="s">
        <v>83</v>
      </c>
      <c r="M2303">
        <v>500</v>
      </c>
    </row>
    <row r="2304" spans="1:13">
      <c r="A2304">
        <v>2002</v>
      </c>
      <c r="B2304" t="s">
        <v>151</v>
      </c>
      <c r="C2304" t="s">
        <v>59</v>
      </c>
      <c r="D2304" t="s">
        <v>50</v>
      </c>
      <c r="E2304" t="s">
        <v>60</v>
      </c>
      <c r="F2304">
        <v>37329</v>
      </c>
      <c r="G2304">
        <v>37329.14352417754</v>
      </c>
      <c r="H2304">
        <f>ROUND(Database[[#This Row],[VIAGEM]]-Database[[#This Row],[ORDEM]],0)</f>
        <v>0</v>
      </c>
      <c r="I2304">
        <v>1</v>
      </c>
      <c r="J2304" t="s">
        <v>136</v>
      </c>
      <c r="K2304" t="s">
        <v>94</v>
      </c>
      <c r="L2304" t="s">
        <v>83</v>
      </c>
      <c r="M2304">
        <v>200</v>
      </c>
    </row>
    <row r="2305" spans="1:13">
      <c r="A2305">
        <v>2002</v>
      </c>
      <c r="B2305" t="s">
        <v>147</v>
      </c>
      <c r="C2305" t="s">
        <v>63</v>
      </c>
      <c r="D2305" t="s">
        <v>46</v>
      </c>
      <c r="E2305" t="s">
        <v>61</v>
      </c>
      <c r="F2305">
        <v>37414</v>
      </c>
      <c r="G2305">
        <v>37421.581940308948</v>
      </c>
      <c r="H2305">
        <f>ROUND(Database[[#This Row],[VIAGEM]]-Database[[#This Row],[ORDEM]],0)</f>
        <v>8</v>
      </c>
      <c r="I2305">
        <v>1</v>
      </c>
      <c r="J2305" t="s">
        <v>136</v>
      </c>
      <c r="K2305" t="s">
        <v>95</v>
      </c>
      <c r="L2305" t="s">
        <v>83</v>
      </c>
      <c r="M2305">
        <v>100</v>
      </c>
    </row>
    <row r="2306" spans="1:13">
      <c r="A2306">
        <v>2002</v>
      </c>
      <c r="B2306" t="s">
        <v>155</v>
      </c>
      <c r="C2306" t="s">
        <v>59</v>
      </c>
      <c r="D2306" t="s">
        <v>50</v>
      </c>
      <c r="E2306" t="s">
        <v>57</v>
      </c>
      <c r="F2306">
        <v>37508</v>
      </c>
      <c r="G2306">
        <v>37511.634991372193</v>
      </c>
      <c r="H2306">
        <f>ROUND(Database[[#This Row],[VIAGEM]]-Database[[#This Row],[ORDEM]],0)</f>
        <v>4</v>
      </c>
      <c r="I2306">
        <v>0</v>
      </c>
      <c r="J2306" t="s">
        <v>73</v>
      </c>
      <c r="K2306" t="s">
        <v>108</v>
      </c>
      <c r="L2306" t="s">
        <v>83</v>
      </c>
      <c r="M2306">
        <v>500</v>
      </c>
    </row>
    <row r="2307" spans="1:13">
      <c r="A2307">
        <v>2002</v>
      </c>
      <c r="B2307" t="s">
        <v>145</v>
      </c>
      <c r="C2307" t="s">
        <v>60</v>
      </c>
      <c r="D2307" t="s">
        <v>49</v>
      </c>
      <c r="E2307" t="s">
        <v>58</v>
      </c>
      <c r="F2307">
        <v>37269</v>
      </c>
      <c r="G2307">
        <v>37272.685631227832</v>
      </c>
      <c r="H2307">
        <f>ROUND(Database[[#This Row],[VIAGEM]]-Database[[#This Row],[ORDEM]],0)</f>
        <v>4</v>
      </c>
      <c r="I2307">
        <v>1</v>
      </c>
      <c r="J2307" t="s">
        <v>78</v>
      </c>
      <c r="K2307" t="s">
        <v>101</v>
      </c>
      <c r="L2307" t="s">
        <v>81</v>
      </c>
      <c r="M2307">
        <v>1500</v>
      </c>
    </row>
    <row r="2308" spans="1:13">
      <c r="A2308">
        <v>2002</v>
      </c>
      <c r="B2308" t="s">
        <v>148</v>
      </c>
      <c r="C2308" t="s">
        <v>25</v>
      </c>
      <c r="D2308" t="s">
        <v>45</v>
      </c>
      <c r="E2308" t="s">
        <v>62</v>
      </c>
      <c r="F2308">
        <v>37615</v>
      </c>
      <c r="G2308">
        <v>37624.08692491395</v>
      </c>
      <c r="H2308">
        <f>ROUND(Database[[#This Row],[VIAGEM]]-Database[[#This Row],[ORDEM]],0)</f>
        <v>9</v>
      </c>
      <c r="I2308">
        <v>1</v>
      </c>
      <c r="J2308" t="s">
        <v>71</v>
      </c>
      <c r="K2308" t="s">
        <v>102</v>
      </c>
      <c r="L2308" t="s">
        <v>84</v>
      </c>
      <c r="M2308">
        <v>87000</v>
      </c>
    </row>
    <row r="2309" spans="1:13">
      <c r="A2309">
        <v>2002</v>
      </c>
      <c r="B2309" t="s">
        <v>148</v>
      </c>
      <c r="C2309" t="s">
        <v>25</v>
      </c>
      <c r="D2309" t="s">
        <v>45</v>
      </c>
      <c r="E2309" t="s">
        <v>60</v>
      </c>
      <c r="F2309">
        <v>37610</v>
      </c>
      <c r="G2309">
        <v>37617.755237446188</v>
      </c>
      <c r="H2309">
        <f>ROUND(Database[[#This Row],[VIAGEM]]-Database[[#This Row],[ORDEM]],0)</f>
        <v>8</v>
      </c>
      <c r="I2309">
        <v>1</v>
      </c>
      <c r="J2309" t="s">
        <v>136</v>
      </c>
      <c r="K2309" t="s">
        <v>93</v>
      </c>
      <c r="L2309" t="s">
        <v>83</v>
      </c>
      <c r="M2309">
        <v>300</v>
      </c>
    </row>
    <row r="2310" spans="1:13">
      <c r="A2310">
        <v>2002</v>
      </c>
      <c r="B2310" t="s">
        <v>151</v>
      </c>
      <c r="C2310" t="s">
        <v>56</v>
      </c>
      <c r="D2310" t="s">
        <v>52</v>
      </c>
      <c r="E2310" t="s">
        <v>58</v>
      </c>
      <c r="F2310">
        <v>37336</v>
      </c>
      <c r="G2310">
        <v>37345.424618503457</v>
      </c>
      <c r="H2310">
        <f>ROUND(Database[[#This Row],[VIAGEM]]-Database[[#This Row],[ORDEM]],0)</f>
        <v>9</v>
      </c>
      <c r="I2310">
        <v>0</v>
      </c>
      <c r="J2310" t="s">
        <v>70</v>
      </c>
      <c r="K2310" t="s">
        <v>92</v>
      </c>
      <c r="L2310" t="s">
        <v>82</v>
      </c>
      <c r="M2310">
        <v>2000</v>
      </c>
    </row>
    <row r="2311" spans="1:13">
      <c r="A2311">
        <v>2002</v>
      </c>
      <c r="B2311" t="s">
        <v>145</v>
      </c>
      <c r="C2311" t="s">
        <v>60</v>
      </c>
      <c r="D2311" t="s">
        <v>49</v>
      </c>
      <c r="E2311" t="s">
        <v>63</v>
      </c>
      <c r="F2311">
        <v>37262</v>
      </c>
      <c r="G2311">
        <v>37262.942436508827</v>
      </c>
      <c r="H2311">
        <f>ROUND(Database[[#This Row],[VIAGEM]]-Database[[#This Row],[ORDEM]],0)</f>
        <v>1</v>
      </c>
      <c r="I2311">
        <v>0</v>
      </c>
      <c r="J2311" t="s">
        <v>136</v>
      </c>
      <c r="K2311" t="s">
        <v>93</v>
      </c>
      <c r="L2311" t="s">
        <v>83</v>
      </c>
      <c r="M2311">
        <v>300</v>
      </c>
    </row>
    <row r="2312" spans="1:13">
      <c r="A2312">
        <v>2002</v>
      </c>
      <c r="B2312" t="s">
        <v>153</v>
      </c>
      <c r="C2312" t="s">
        <v>59</v>
      </c>
      <c r="D2312" t="s">
        <v>50</v>
      </c>
      <c r="E2312" t="s">
        <v>62</v>
      </c>
      <c r="F2312">
        <v>37453</v>
      </c>
      <c r="G2312">
        <v>37457.836216399199</v>
      </c>
      <c r="H2312">
        <f>ROUND(Database[[#This Row],[VIAGEM]]-Database[[#This Row],[ORDEM]],0)</f>
        <v>5</v>
      </c>
      <c r="I2312">
        <v>1</v>
      </c>
      <c r="J2312" t="s">
        <v>80</v>
      </c>
      <c r="K2312" t="s">
        <v>88</v>
      </c>
      <c r="L2312" t="s">
        <v>138</v>
      </c>
      <c r="M2312">
        <v>10</v>
      </c>
    </row>
    <row r="2313" spans="1:13">
      <c r="A2313">
        <v>2002</v>
      </c>
      <c r="B2313" t="s">
        <v>156</v>
      </c>
      <c r="C2313" t="s">
        <v>60</v>
      </c>
      <c r="D2313" t="s">
        <v>49</v>
      </c>
      <c r="E2313" t="s">
        <v>63</v>
      </c>
      <c r="F2313">
        <v>37376</v>
      </c>
      <c r="G2313">
        <v>37377.184559905414</v>
      </c>
      <c r="H2313">
        <f>ROUND(Database[[#This Row],[VIAGEM]]-Database[[#This Row],[ORDEM]],0)</f>
        <v>1</v>
      </c>
      <c r="I2313">
        <v>1</v>
      </c>
      <c r="J2313" t="s">
        <v>136</v>
      </c>
      <c r="K2313" t="s">
        <v>94</v>
      </c>
      <c r="L2313" t="s">
        <v>83</v>
      </c>
      <c r="M2313">
        <v>200</v>
      </c>
    </row>
    <row r="2314" spans="1:13">
      <c r="A2314">
        <v>2002</v>
      </c>
      <c r="B2314" t="s">
        <v>153</v>
      </c>
      <c r="C2314" t="s">
        <v>60</v>
      </c>
      <c r="D2314" t="s">
        <v>49</v>
      </c>
      <c r="E2314" t="s">
        <v>56</v>
      </c>
      <c r="F2314">
        <v>37468</v>
      </c>
      <c r="G2314">
        <v>37475.458240323598</v>
      </c>
      <c r="H2314">
        <f>ROUND(Database[[#This Row],[VIAGEM]]-Database[[#This Row],[ORDEM]],0)</f>
        <v>7</v>
      </c>
      <c r="I2314">
        <v>1</v>
      </c>
      <c r="J2314" t="s">
        <v>74</v>
      </c>
      <c r="K2314" t="s">
        <v>96</v>
      </c>
      <c r="L2314" t="s">
        <v>83</v>
      </c>
      <c r="M2314">
        <v>500</v>
      </c>
    </row>
    <row r="2315" spans="1:13">
      <c r="A2315">
        <v>2002</v>
      </c>
      <c r="B2315" t="s">
        <v>146</v>
      </c>
      <c r="C2315" t="s">
        <v>62</v>
      </c>
      <c r="D2315" t="s">
        <v>47</v>
      </c>
      <c r="E2315" t="s">
        <v>61</v>
      </c>
      <c r="F2315">
        <v>37564</v>
      </c>
      <c r="G2315">
        <v>37564.593018301057</v>
      </c>
      <c r="H2315">
        <f>ROUND(Database[[#This Row],[VIAGEM]]-Database[[#This Row],[ORDEM]],0)</f>
        <v>1</v>
      </c>
      <c r="I2315">
        <v>1</v>
      </c>
      <c r="J2315" t="s">
        <v>71</v>
      </c>
      <c r="K2315" t="s">
        <v>102</v>
      </c>
      <c r="L2315" t="s">
        <v>84</v>
      </c>
      <c r="M2315">
        <v>61000</v>
      </c>
    </row>
    <row r="2316" spans="1:13">
      <c r="A2316">
        <v>2002</v>
      </c>
      <c r="B2316" t="s">
        <v>145</v>
      </c>
      <c r="C2316" t="s">
        <v>63</v>
      </c>
      <c r="D2316" t="s">
        <v>46</v>
      </c>
      <c r="E2316" t="s">
        <v>25</v>
      </c>
      <c r="F2316">
        <v>37263</v>
      </c>
      <c r="G2316">
        <v>37272.46714908634</v>
      </c>
      <c r="H2316">
        <f>ROUND(Database[[#This Row],[VIAGEM]]-Database[[#This Row],[ORDEM]],0)</f>
        <v>9</v>
      </c>
      <c r="I2316">
        <v>0</v>
      </c>
      <c r="J2316" t="s">
        <v>78</v>
      </c>
      <c r="K2316" t="s">
        <v>100</v>
      </c>
      <c r="L2316" t="s">
        <v>81</v>
      </c>
      <c r="M2316">
        <v>1500</v>
      </c>
    </row>
    <row r="2317" spans="1:13">
      <c r="A2317">
        <v>2002</v>
      </c>
      <c r="B2317" t="s">
        <v>145</v>
      </c>
      <c r="C2317" t="s">
        <v>62</v>
      </c>
      <c r="D2317" t="s">
        <v>47</v>
      </c>
      <c r="E2317" t="s">
        <v>61</v>
      </c>
      <c r="F2317">
        <v>37264</v>
      </c>
      <c r="G2317">
        <v>37265.664574231399</v>
      </c>
      <c r="H2317">
        <f>ROUND(Database[[#This Row],[VIAGEM]]-Database[[#This Row],[ORDEM]],0)</f>
        <v>2</v>
      </c>
      <c r="I2317">
        <v>1</v>
      </c>
      <c r="J2317" t="s">
        <v>72</v>
      </c>
      <c r="K2317" t="s">
        <v>110</v>
      </c>
      <c r="L2317" t="s">
        <v>85</v>
      </c>
      <c r="M2317">
        <v>36000</v>
      </c>
    </row>
    <row r="2318" spans="1:13">
      <c r="A2318">
        <v>2002</v>
      </c>
      <c r="B2318" t="s">
        <v>154</v>
      </c>
      <c r="C2318" t="s">
        <v>57</v>
      </c>
      <c r="D2318" t="s">
        <v>51</v>
      </c>
      <c r="E2318" t="s">
        <v>62</v>
      </c>
      <c r="F2318">
        <v>37302</v>
      </c>
      <c r="G2318">
        <v>37302.761648280051</v>
      </c>
      <c r="H2318">
        <f>ROUND(Database[[#This Row],[VIAGEM]]-Database[[#This Row],[ORDEM]],0)</f>
        <v>1</v>
      </c>
      <c r="I2318">
        <v>0</v>
      </c>
      <c r="J2318" t="s">
        <v>72</v>
      </c>
      <c r="K2318" t="s">
        <v>110</v>
      </c>
      <c r="L2318" t="s">
        <v>85</v>
      </c>
      <c r="M2318">
        <v>24000</v>
      </c>
    </row>
    <row r="2319" spans="1:13">
      <c r="A2319">
        <v>2002</v>
      </c>
      <c r="B2319" t="s">
        <v>147</v>
      </c>
      <c r="C2319" t="s">
        <v>61</v>
      </c>
      <c r="D2319" t="s">
        <v>48</v>
      </c>
      <c r="E2319" t="s">
        <v>56</v>
      </c>
      <c r="F2319">
        <v>37424</v>
      </c>
      <c r="G2319">
        <v>37425.61629585451</v>
      </c>
      <c r="H2319">
        <f>ROUND(Database[[#This Row],[VIAGEM]]-Database[[#This Row],[ORDEM]],0)</f>
        <v>2</v>
      </c>
      <c r="I2319">
        <v>1</v>
      </c>
      <c r="J2319" t="s">
        <v>80</v>
      </c>
      <c r="K2319" t="s">
        <v>87</v>
      </c>
      <c r="L2319" t="s">
        <v>138</v>
      </c>
      <c r="M2319">
        <v>40</v>
      </c>
    </row>
    <row r="2320" spans="1:13">
      <c r="A2320">
        <v>2002</v>
      </c>
      <c r="B2320" t="s">
        <v>156</v>
      </c>
      <c r="C2320" t="s">
        <v>60</v>
      </c>
      <c r="D2320" t="s">
        <v>49</v>
      </c>
      <c r="E2320" t="s">
        <v>59</v>
      </c>
      <c r="F2320">
        <v>37368</v>
      </c>
      <c r="G2320">
        <v>37371.475205762232</v>
      </c>
      <c r="H2320">
        <f>ROUND(Database[[#This Row],[VIAGEM]]-Database[[#This Row],[ORDEM]],0)</f>
        <v>3</v>
      </c>
      <c r="I2320">
        <v>1</v>
      </c>
      <c r="J2320" t="s">
        <v>74</v>
      </c>
      <c r="K2320" t="s">
        <v>98</v>
      </c>
      <c r="L2320" t="s">
        <v>83</v>
      </c>
      <c r="M2320">
        <v>400</v>
      </c>
    </row>
    <row r="2321" spans="1:13">
      <c r="A2321">
        <v>2002</v>
      </c>
      <c r="B2321" t="s">
        <v>154</v>
      </c>
      <c r="C2321" t="s">
        <v>25</v>
      </c>
      <c r="D2321" t="s">
        <v>45</v>
      </c>
      <c r="E2321" t="s">
        <v>59</v>
      </c>
      <c r="F2321">
        <v>37310</v>
      </c>
      <c r="G2321">
        <v>37310.177745775625</v>
      </c>
      <c r="H2321">
        <f>ROUND(Database[[#This Row],[VIAGEM]]-Database[[#This Row],[ORDEM]],0)</f>
        <v>0</v>
      </c>
      <c r="I2321">
        <v>1</v>
      </c>
      <c r="J2321" t="s">
        <v>71</v>
      </c>
      <c r="K2321" t="s">
        <v>102</v>
      </c>
      <c r="L2321" t="s">
        <v>84</v>
      </c>
      <c r="M2321">
        <v>54000</v>
      </c>
    </row>
    <row r="2322" spans="1:13">
      <c r="A2322">
        <v>2002</v>
      </c>
      <c r="B2322" t="s">
        <v>156</v>
      </c>
      <c r="C2322" t="s">
        <v>61</v>
      </c>
      <c r="D2322" t="s">
        <v>48</v>
      </c>
      <c r="E2322" t="s">
        <v>25</v>
      </c>
      <c r="F2322">
        <v>37363</v>
      </c>
      <c r="G2322">
        <v>37371.464917215264</v>
      </c>
      <c r="H2322">
        <f>ROUND(Database[[#This Row],[VIAGEM]]-Database[[#This Row],[ORDEM]],0)</f>
        <v>8</v>
      </c>
      <c r="I2322">
        <v>1</v>
      </c>
      <c r="J2322" t="s">
        <v>70</v>
      </c>
      <c r="K2322" t="s">
        <v>90</v>
      </c>
      <c r="L2322" t="s">
        <v>82</v>
      </c>
      <c r="M2322">
        <v>4000</v>
      </c>
    </row>
    <row r="2323" spans="1:13">
      <c r="A2323">
        <v>2002</v>
      </c>
      <c r="B2323" t="s">
        <v>154</v>
      </c>
      <c r="C2323" t="s">
        <v>59</v>
      </c>
      <c r="D2323" t="s">
        <v>50</v>
      </c>
      <c r="E2323" t="s">
        <v>61</v>
      </c>
      <c r="F2323">
        <v>37302</v>
      </c>
      <c r="G2323">
        <v>37308.602463630996</v>
      </c>
      <c r="H2323">
        <f>ROUND(Database[[#This Row],[VIAGEM]]-Database[[#This Row],[ORDEM]],0)</f>
        <v>7</v>
      </c>
      <c r="I2323">
        <v>0</v>
      </c>
      <c r="J2323" t="s">
        <v>136</v>
      </c>
      <c r="K2323" t="s">
        <v>93</v>
      </c>
      <c r="L2323" t="s">
        <v>83</v>
      </c>
      <c r="M2323">
        <v>500</v>
      </c>
    </row>
    <row r="2324" spans="1:13">
      <c r="A2324">
        <v>2002</v>
      </c>
      <c r="B2324" t="s">
        <v>152</v>
      </c>
      <c r="C2324" t="s">
        <v>61</v>
      </c>
      <c r="D2324" t="s">
        <v>48</v>
      </c>
      <c r="E2324" t="s">
        <v>58</v>
      </c>
      <c r="F2324">
        <v>37560</v>
      </c>
      <c r="G2324">
        <v>37569.021777264788</v>
      </c>
      <c r="H2324">
        <f>ROUND(Database[[#This Row],[VIAGEM]]-Database[[#This Row],[ORDEM]],0)</f>
        <v>9</v>
      </c>
      <c r="I2324">
        <v>1</v>
      </c>
      <c r="J2324" t="s">
        <v>78</v>
      </c>
      <c r="K2324" t="s">
        <v>100</v>
      </c>
      <c r="L2324" t="s">
        <v>81</v>
      </c>
      <c r="M2324">
        <v>2000</v>
      </c>
    </row>
    <row r="2325" spans="1:13">
      <c r="A2325">
        <v>2002</v>
      </c>
      <c r="B2325" t="s">
        <v>152</v>
      </c>
      <c r="C2325" t="s">
        <v>61</v>
      </c>
      <c r="D2325" t="s">
        <v>48</v>
      </c>
      <c r="E2325" t="s">
        <v>63</v>
      </c>
      <c r="F2325">
        <v>37547</v>
      </c>
      <c r="G2325">
        <v>37547.621880892293</v>
      </c>
      <c r="H2325">
        <f>ROUND(Database[[#This Row],[VIAGEM]]-Database[[#This Row],[ORDEM]],0)</f>
        <v>1</v>
      </c>
      <c r="I2325">
        <v>1</v>
      </c>
      <c r="J2325" t="s">
        <v>71</v>
      </c>
      <c r="K2325" t="s">
        <v>102</v>
      </c>
      <c r="L2325" t="s">
        <v>84</v>
      </c>
      <c r="M2325">
        <v>54000</v>
      </c>
    </row>
    <row r="2326" spans="1:13">
      <c r="A2326">
        <v>2002</v>
      </c>
      <c r="B2326" t="s">
        <v>146</v>
      </c>
      <c r="C2326" t="s">
        <v>60</v>
      </c>
      <c r="D2326" t="s">
        <v>49</v>
      </c>
      <c r="E2326" t="s">
        <v>62</v>
      </c>
      <c r="F2326">
        <v>37561</v>
      </c>
      <c r="G2326">
        <v>37570.300943014372</v>
      </c>
      <c r="H2326">
        <f>ROUND(Database[[#This Row],[VIAGEM]]-Database[[#This Row],[ORDEM]],0)</f>
        <v>9</v>
      </c>
      <c r="I2326">
        <v>0</v>
      </c>
      <c r="J2326" t="s">
        <v>74</v>
      </c>
      <c r="K2326" t="s">
        <v>98</v>
      </c>
      <c r="L2326" t="s">
        <v>83</v>
      </c>
      <c r="M2326">
        <v>500</v>
      </c>
    </row>
    <row r="2327" spans="1:13">
      <c r="A2327">
        <v>2002</v>
      </c>
      <c r="B2327" t="s">
        <v>152</v>
      </c>
      <c r="C2327" t="s">
        <v>58</v>
      </c>
      <c r="D2327" t="s">
        <v>105</v>
      </c>
      <c r="E2327" t="s">
        <v>57</v>
      </c>
      <c r="F2327">
        <v>37544</v>
      </c>
      <c r="G2327">
        <v>37552.683815738957</v>
      </c>
      <c r="H2327">
        <f>ROUND(Database[[#This Row],[VIAGEM]]-Database[[#This Row],[ORDEM]],0)</f>
        <v>9</v>
      </c>
      <c r="I2327">
        <v>1</v>
      </c>
      <c r="J2327" t="s">
        <v>76</v>
      </c>
      <c r="K2327" t="s">
        <v>113</v>
      </c>
      <c r="L2327" t="s">
        <v>139</v>
      </c>
      <c r="M2327">
        <v>800000</v>
      </c>
    </row>
    <row r="2328" spans="1:13">
      <c r="A2328">
        <v>2002</v>
      </c>
      <c r="B2328" t="s">
        <v>151</v>
      </c>
      <c r="C2328" t="s">
        <v>56</v>
      </c>
      <c r="D2328" t="s">
        <v>52</v>
      </c>
      <c r="E2328" t="s">
        <v>60</v>
      </c>
      <c r="F2328">
        <v>37328</v>
      </c>
      <c r="G2328">
        <v>37333.468260634771</v>
      </c>
      <c r="H2328">
        <f>ROUND(Database[[#This Row],[VIAGEM]]-Database[[#This Row],[ORDEM]],0)</f>
        <v>5</v>
      </c>
      <c r="I2328">
        <v>0</v>
      </c>
      <c r="J2328" t="s">
        <v>71</v>
      </c>
      <c r="K2328" t="s">
        <v>104</v>
      </c>
      <c r="L2328" t="s">
        <v>84</v>
      </c>
      <c r="M2328">
        <v>68000</v>
      </c>
    </row>
    <row r="2329" spans="1:13">
      <c r="A2329">
        <v>2002</v>
      </c>
      <c r="B2329" t="s">
        <v>156</v>
      </c>
      <c r="C2329" t="s">
        <v>61</v>
      </c>
      <c r="D2329" t="s">
        <v>48</v>
      </c>
      <c r="E2329" t="s">
        <v>63</v>
      </c>
      <c r="F2329">
        <v>37361</v>
      </c>
      <c r="G2329">
        <v>37365.190352602731</v>
      </c>
      <c r="H2329">
        <f>ROUND(Database[[#This Row],[VIAGEM]]-Database[[#This Row],[ORDEM]],0)</f>
        <v>4</v>
      </c>
      <c r="I2329">
        <v>1</v>
      </c>
      <c r="J2329" t="s">
        <v>71</v>
      </c>
      <c r="K2329" t="s">
        <v>104</v>
      </c>
      <c r="L2329" t="s">
        <v>84</v>
      </c>
      <c r="M2329">
        <v>73000</v>
      </c>
    </row>
    <row r="2330" spans="1:13">
      <c r="A2330">
        <v>2002</v>
      </c>
      <c r="B2330" t="s">
        <v>154</v>
      </c>
      <c r="C2330" t="s">
        <v>57</v>
      </c>
      <c r="D2330" t="s">
        <v>51</v>
      </c>
      <c r="E2330" t="s">
        <v>58</v>
      </c>
      <c r="F2330">
        <v>37309</v>
      </c>
      <c r="G2330">
        <v>37313.831132105101</v>
      </c>
      <c r="H2330">
        <f>ROUND(Database[[#This Row],[VIAGEM]]-Database[[#This Row],[ORDEM]],0)</f>
        <v>5</v>
      </c>
      <c r="I2330">
        <v>1</v>
      </c>
      <c r="J2330" t="s">
        <v>70</v>
      </c>
      <c r="K2330" t="s">
        <v>91</v>
      </c>
      <c r="L2330" t="s">
        <v>82</v>
      </c>
      <c r="M2330">
        <v>2000</v>
      </c>
    </row>
    <row r="2331" spans="1:13">
      <c r="A2331">
        <v>2002</v>
      </c>
      <c r="B2331" t="s">
        <v>148</v>
      </c>
      <c r="C2331" t="s">
        <v>57</v>
      </c>
      <c r="D2331" t="s">
        <v>51</v>
      </c>
      <c r="E2331" t="s">
        <v>61</v>
      </c>
      <c r="F2331">
        <v>37601</v>
      </c>
      <c r="G2331">
        <v>37603.983091921553</v>
      </c>
      <c r="H2331">
        <f>ROUND(Database[[#This Row],[VIAGEM]]-Database[[#This Row],[ORDEM]],0)</f>
        <v>3</v>
      </c>
      <c r="I2331">
        <v>0</v>
      </c>
      <c r="J2331" t="s">
        <v>74</v>
      </c>
      <c r="K2331" t="s">
        <v>96</v>
      </c>
      <c r="L2331" t="s">
        <v>83</v>
      </c>
      <c r="M2331">
        <v>100</v>
      </c>
    </row>
    <row r="2332" spans="1:13">
      <c r="A2332">
        <v>2002</v>
      </c>
      <c r="B2332" t="s">
        <v>150</v>
      </c>
      <c r="C2332" t="s">
        <v>57</v>
      </c>
      <c r="D2332" t="s">
        <v>51</v>
      </c>
      <c r="E2332" t="s">
        <v>60</v>
      </c>
      <c r="F2332">
        <v>37396</v>
      </c>
      <c r="G2332">
        <v>37398.34142099342</v>
      </c>
      <c r="H2332">
        <f>ROUND(Database[[#This Row],[VIAGEM]]-Database[[#This Row],[ORDEM]],0)</f>
        <v>2</v>
      </c>
      <c r="I2332">
        <v>0</v>
      </c>
      <c r="J2332" t="s">
        <v>71</v>
      </c>
      <c r="K2332" t="s">
        <v>104</v>
      </c>
      <c r="L2332" t="s">
        <v>84</v>
      </c>
      <c r="M2332">
        <v>85000</v>
      </c>
    </row>
    <row r="2333" spans="1:13">
      <c r="A2333">
        <v>2002</v>
      </c>
      <c r="B2333" t="s">
        <v>148</v>
      </c>
      <c r="C2333" t="s">
        <v>62</v>
      </c>
      <c r="D2333" t="s">
        <v>47</v>
      </c>
      <c r="E2333" t="s">
        <v>59</v>
      </c>
      <c r="F2333">
        <v>37611</v>
      </c>
      <c r="G2333">
        <v>37614.02380508573</v>
      </c>
      <c r="H2333">
        <f>ROUND(Database[[#This Row],[VIAGEM]]-Database[[#This Row],[ORDEM]],0)</f>
        <v>3</v>
      </c>
      <c r="I2333">
        <v>0</v>
      </c>
      <c r="J2333" t="s">
        <v>71</v>
      </c>
      <c r="K2333" t="s">
        <v>104</v>
      </c>
      <c r="L2333" t="s">
        <v>84</v>
      </c>
      <c r="M2333">
        <v>88000</v>
      </c>
    </row>
    <row r="2334" spans="1:13">
      <c r="A2334">
        <v>2002</v>
      </c>
      <c r="B2334" t="s">
        <v>150</v>
      </c>
      <c r="C2334" t="s">
        <v>61</v>
      </c>
      <c r="D2334" t="s">
        <v>48</v>
      </c>
      <c r="E2334" t="s">
        <v>57</v>
      </c>
      <c r="F2334">
        <v>37401</v>
      </c>
      <c r="G2334">
        <v>37402.889738148333</v>
      </c>
      <c r="H2334">
        <f>ROUND(Database[[#This Row],[VIAGEM]]-Database[[#This Row],[ORDEM]],0)</f>
        <v>2</v>
      </c>
      <c r="I2334">
        <v>1</v>
      </c>
      <c r="J2334" t="s">
        <v>70</v>
      </c>
      <c r="K2334" t="s">
        <v>91</v>
      </c>
      <c r="L2334" t="s">
        <v>82</v>
      </c>
      <c r="M2334">
        <v>4000</v>
      </c>
    </row>
    <row r="2335" spans="1:13">
      <c r="A2335">
        <v>2002</v>
      </c>
      <c r="B2335" t="s">
        <v>152</v>
      </c>
      <c r="C2335" t="s">
        <v>61</v>
      </c>
      <c r="D2335" t="s">
        <v>48</v>
      </c>
      <c r="E2335" t="s">
        <v>58</v>
      </c>
      <c r="F2335">
        <v>37539</v>
      </c>
      <c r="G2335">
        <v>37539.26253261129</v>
      </c>
      <c r="H2335">
        <f>ROUND(Database[[#This Row],[VIAGEM]]-Database[[#This Row],[ORDEM]],0)</f>
        <v>0</v>
      </c>
      <c r="I2335">
        <v>1</v>
      </c>
      <c r="J2335" t="s">
        <v>72</v>
      </c>
      <c r="K2335" t="s">
        <v>110</v>
      </c>
      <c r="L2335" t="s">
        <v>85</v>
      </c>
      <c r="M2335">
        <v>24000</v>
      </c>
    </row>
    <row r="2336" spans="1:13">
      <c r="A2336">
        <v>2002</v>
      </c>
      <c r="B2336" t="s">
        <v>145</v>
      </c>
      <c r="C2336" t="s">
        <v>58</v>
      </c>
      <c r="D2336" t="s">
        <v>105</v>
      </c>
      <c r="E2336" t="s">
        <v>25</v>
      </c>
      <c r="F2336">
        <v>37273</v>
      </c>
      <c r="G2336">
        <v>37281.376614569512</v>
      </c>
      <c r="H2336">
        <f>ROUND(Database[[#This Row],[VIAGEM]]-Database[[#This Row],[ORDEM]],0)</f>
        <v>8</v>
      </c>
      <c r="I2336">
        <v>1</v>
      </c>
      <c r="J2336" t="s">
        <v>72</v>
      </c>
      <c r="K2336" t="s">
        <v>110</v>
      </c>
      <c r="L2336" t="s">
        <v>85</v>
      </c>
      <c r="M2336">
        <v>10000</v>
      </c>
    </row>
    <row r="2337" spans="1:13">
      <c r="A2337">
        <v>2002</v>
      </c>
      <c r="B2337" t="s">
        <v>146</v>
      </c>
      <c r="C2337" t="s">
        <v>25</v>
      </c>
      <c r="D2337" t="s">
        <v>45</v>
      </c>
      <c r="E2337" t="s">
        <v>58</v>
      </c>
      <c r="F2337">
        <v>37571</v>
      </c>
      <c r="G2337">
        <v>37578.813211889115</v>
      </c>
      <c r="H2337">
        <f>ROUND(Database[[#This Row],[VIAGEM]]-Database[[#This Row],[ORDEM]],0)</f>
        <v>8</v>
      </c>
      <c r="I2337">
        <v>1</v>
      </c>
      <c r="J2337" t="s">
        <v>74</v>
      </c>
      <c r="K2337" t="s">
        <v>97</v>
      </c>
      <c r="L2337" t="s">
        <v>83</v>
      </c>
      <c r="M2337">
        <v>500</v>
      </c>
    </row>
    <row r="2338" spans="1:13">
      <c r="A2338">
        <v>2002</v>
      </c>
      <c r="B2338" t="s">
        <v>153</v>
      </c>
      <c r="C2338" t="s">
        <v>56</v>
      </c>
      <c r="D2338" t="s">
        <v>52</v>
      </c>
      <c r="E2338" t="s">
        <v>58</v>
      </c>
      <c r="F2338">
        <v>37439</v>
      </c>
      <c r="G2338">
        <v>37443.490735056861</v>
      </c>
      <c r="H2338">
        <f>ROUND(Database[[#This Row],[VIAGEM]]-Database[[#This Row],[ORDEM]],0)</f>
        <v>4</v>
      </c>
      <c r="I2338">
        <v>1</v>
      </c>
      <c r="J2338" t="s">
        <v>70</v>
      </c>
      <c r="K2338" t="s">
        <v>90</v>
      </c>
      <c r="L2338" t="s">
        <v>82</v>
      </c>
      <c r="M2338">
        <v>1000</v>
      </c>
    </row>
    <row r="2339" spans="1:13">
      <c r="A2339">
        <v>2002</v>
      </c>
      <c r="B2339" t="s">
        <v>155</v>
      </c>
      <c r="C2339" t="s">
        <v>63</v>
      </c>
      <c r="D2339" t="s">
        <v>46</v>
      </c>
      <c r="E2339" t="s">
        <v>61</v>
      </c>
      <c r="F2339">
        <v>37524</v>
      </c>
      <c r="G2339">
        <v>37526.772809900991</v>
      </c>
      <c r="H2339">
        <f>ROUND(Database[[#This Row],[VIAGEM]]-Database[[#This Row],[ORDEM]],0)</f>
        <v>3</v>
      </c>
      <c r="I2339">
        <v>1</v>
      </c>
      <c r="J2339" t="s">
        <v>73</v>
      </c>
      <c r="K2339" t="s">
        <v>106</v>
      </c>
      <c r="L2339" t="s">
        <v>83</v>
      </c>
      <c r="M2339">
        <v>200</v>
      </c>
    </row>
    <row r="2340" spans="1:13">
      <c r="A2340">
        <v>2002</v>
      </c>
      <c r="B2340" t="s">
        <v>150</v>
      </c>
      <c r="C2340" t="s">
        <v>62</v>
      </c>
      <c r="D2340" t="s">
        <v>47</v>
      </c>
      <c r="E2340" t="s">
        <v>61</v>
      </c>
      <c r="F2340">
        <v>37380</v>
      </c>
      <c r="G2340">
        <v>37381.354571320466</v>
      </c>
      <c r="H2340">
        <f>ROUND(Database[[#This Row],[VIAGEM]]-Database[[#This Row],[ORDEM]],0)</f>
        <v>1</v>
      </c>
      <c r="I2340">
        <v>1</v>
      </c>
      <c r="J2340" t="s">
        <v>73</v>
      </c>
      <c r="K2340" t="s">
        <v>106</v>
      </c>
      <c r="L2340" t="s">
        <v>83</v>
      </c>
      <c r="M2340">
        <v>300</v>
      </c>
    </row>
    <row r="2341" spans="1:13">
      <c r="A2341">
        <v>2002</v>
      </c>
      <c r="B2341" t="s">
        <v>154</v>
      </c>
      <c r="C2341" t="s">
        <v>62</v>
      </c>
      <c r="D2341" t="s">
        <v>47</v>
      </c>
      <c r="E2341" t="s">
        <v>63</v>
      </c>
      <c r="F2341">
        <v>37305</v>
      </c>
      <c r="G2341">
        <v>37305.147804365988</v>
      </c>
      <c r="H2341">
        <f>ROUND(Database[[#This Row],[VIAGEM]]-Database[[#This Row],[ORDEM]],0)</f>
        <v>0</v>
      </c>
      <c r="I2341">
        <v>1</v>
      </c>
      <c r="J2341" t="s">
        <v>74</v>
      </c>
      <c r="K2341" t="s">
        <v>98</v>
      </c>
      <c r="L2341" t="s">
        <v>83</v>
      </c>
      <c r="M2341">
        <v>400</v>
      </c>
    </row>
    <row r="2342" spans="1:13">
      <c r="A2342">
        <v>2002</v>
      </c>
      <c r="B2342" t="s">
        <v>151</v>
      </c>
      <c r="C2342" t="s">
        <v>59</v>
      </c>
      <c r="D2342" t="s">
        <v>50</v>
      </c>
      <c r="E2342" t="s">
        <v>60</v>
      </c>
      <c r="F2342">
        <v>37319</v>
      </c>
      <c r="G2342">
        <v>37320.989042225548</v>
      </c>
      <c r="H2342">
        <f>ROUND(Database[[#This Row],[VIAGEM]]-Database[[#This Row],[ORDEM]],0)</f>
        <v>2</v>
      </c>
      <c r="I2342">
        <v>0</v>
      </c>
      <c r="J2342" t="s">
        <v>78</v>
      </c>
      <c r="K2342" t="s">
        <v>99</v>
      </c>
      <c r="L2342" t="s">
        <v>81</v>
      </c>
      <c r="M2342">
        <v>2500</v>
      </c>
    </row>
    <row r="2343" spans="1:13">
      <c r="A2343">
        <v>2002</v>
      </c>
      <c r="B2343" t="s">
        <v>149</v>
      </c>
      <c r="C2343" t="s">
        <v>58</v>
      </c>
      <c r="D2343" t="s">
        <v>105</v>
      </c>
      <c r="E2343" t="s">
        <v>61</v>
      </c>
      <c r="F2343">
        <v>37480</v>
      </c>
      <c r="G2343">
        <v>37482.691200470283</v>
      </c>
      <c r="H2343">
        <f>ROUND(Database[[#This Row],[VIAGEM]]-Database[[#This Row],[ORDEM]],0)</f>
        <v>3</v>
      </c>
      <c r="I2343">
        <v>1</v>
      </c>
      <c r="J2343" t="s">
        <v>78</v>
      </c>
      <c r="K2343" t="s">
        <v>100</v>
      </c>
      <c r="L2343" t="s">
        <v>81</v>
      </c>
      <c r="M2343">
        <v>2000</v>
      </c>
    </row>
    <row r="2344" spans="1:13">
      <c r="A2344">
        <v>2002</v>
      </c>
      <c r="B2344" t="s">
        <v>148</v>
      </c>
      <c r="C2344" t="s">
        <v>61</v>
      </c>
      <c r="D2344" t="s">
        <v>48</v>
      </c>
      <c r="E2344" t="s">
        <v>63</v>
      </c>
      <c r="F2344">
        <v>37613</v>
      </c>
      <c r="G2344">
        <v>37619.325843900246</v>
      </c>
      <c r="H2344">
        <f>ROUND(Database[[#This Row],[VIAGEM]]-Database[[#This Row],[ORDEM]],0)</f>
        <v>6</v>
      </c>
      <c r="I2344">
        <v>0</v>
      </c>
      <c r="J2344" t="s">
        <v>78</v>
      </c>
      <c r="K2344" t="s">
        <v>101</v>
      </c>
      <c r="L2344" t="s">
        <v>81</v>
      </c>
      <c r="M2344">
        <v>1000</v>
      </c>
    </row>
    <row r="2345" spans="1:13">
      <c r="A2345">
        <v>2002</v>
      </c>
      <c r="B2345" t="s">
        <v>151</v>
      </c>
      <c r="C2345" t="s">
        <v>61</v>
      </c>
      <c r="D2345" t="s">
        <v>48</v>
      </c>
      <c r="E2345" t="s">
        <v>62</v>
      </c>
      <c r="F2345">
        <v>37320</v>
      </c>
      <c r="G2345">
        <v>37328.33009652701</v>
      </c>
      <c r="H2345">
        <f>ROUND(Database[[#This Row],[VIAGEM]]-Database[[#This Row],[ORDEM]],0)</f>
        <v>8</v>
      </c>
      <c r="I2345">
        <v>0</v>
      </c>
      <c r="J2345" t="s">
        <v>74</v>
      </c>
      <c r="K2345" t="s">
        <v>98</v>
      </c>
      <c r="L2345" t="s">
        <v>83</v>
      </c>
      <c r="M2345">
        <v>500</v>
      </c>
    </row>
    <row r="2346" spans="1:13">
      <c r="A2346">
        <v>2002</v>
      </c>
      <c r="B2346" t="s">
        <v>147</v>
      </c>
      <c r="C2346" t="s">
        <v>63</v>
      </c>
      <c r="D2346" t="s">
        <v>46</v>
      </c>
      <c r="E2346" t="s">
        <v>61</v>
      </c>
      <c r="F2346">
        <v>37420</v>
      </c>
      <c r="G2346">
        <v>37429.955111941556</v>
      </c>
      <c r="H2346">
        <f>ROUND(Database[[#This Row],[VIAGEM]]-Database[[#This Row],[ORDEM]],0)</f>
        <v>10</v>
      </c>
      <c r="I2346">
        <v>1</v>
      </c>
      <c r="J2346" t="s">
        <v>72</v>
      </c>
      <c r="K2346" t="s">
        <v>111</v>
      </c>
      <c r="L2346" t="s">
        <v>85</v>
      </c>
      <c r="M2346">
        <v>30000</v>
      </c>
    </row>
    <row r="2347" spans="1:13">
      <c r="A2347">
        <v>2002</v>
      </c>
      <c r="B2347" t="s">
        <v>147</v>
      </c>
      <c r="C2347" t="s">
        <v>61</v>
      </c>
      <c r="D2347" t="s">
        <v>48</v>
      </c>
      <c r="E2347" t="s">
        <v>58</v>
      </c>
      <c r="F2347">
        <v>37408</v>
      </c>
      <c r="G2347">
        <v>37410.992093787652</v>
      </c>
      <c r="H2347">
        <f>ROUND(Database[[#This Row],[VIAGEM]]-Database[[#This Row],[ORDEM]],0)</f>
        <v>3</v>
      </c>
      <c r="I2347">
        <v>0</v>
      </c>
      <c r="J2347" t="s">
        <v>70</v>
      </c>
      <c r="K2347" t="s">
        <v>91</v>
      </c>
      <c r="L2347" t="s">
        <v>82</v>
      </c>
      <c r="M2347">
        <v>3000</v>
      </c>
    </row>
    <row r="2348" spans="1:13">
      <c r="A2348">
        <v>2002</v>
      </c>
      <c r="B2348" t="s">
        <v>155</v>
      </c>
      <c r="C2348" t="s">
        <v>62</v>
      </c>
      <c r="D2348" t="s">
        <v>47</v>
      </c>
      <c r="E2348" t="s">
        <v>60</v>
      </c>
      <c r="F2348">
        <v>37516</v>
      </c>
      <c r="G2348">
        <v>37521.128084735137</v>
      </c>
      <c r="H2348">
        <f>ROUND(Database[[#This Row],[VIAGEM]]-Database[[#This Row],[ORDEM]],0)</f>
        <v>5</v>
      </c>
      <c r="I2348">
        <v>0</v>
      </c>
      <c r="J2348" t="s">
        <v>71</v>
      </c>
      <c r="K2348" t="s">
        <v>104</v>
      </c>
      <c r="L2348" t="s">
        <v>84</v>
      </c>
      <c r="M2348">
        <v>53000</v>
      </c>
    </row>
    <row r="2349" spans="1:13">
      <c r="A2349">
        <v>2002</v>
      </c>
      <c r="B2349" t="s">
        <v>146</v>
      </c>
      <c r="C2349" t="s">
        <v>63</v>
      </c>
      <c r="D2349" t="s">
        <v>46</v>
      </c>
      <c r="E2349" t="s">
        <v>60</v>
      </c>
      <c r="F2349">
        <v>37567</v>
      </c>
      <c r="G2349">
        <v>37573.961926049102</v>
      </c>
      <c r="H2349">
        <f>ROUND(Database[[#This Row],[VIAGEM]]-Database[[#This Row],[ORDEM]],0)</f>
        <v>7</v>
      </c>
      <c r="I2349">
        <v>0</v>
      </c>
      <c r="J2349" t="s">
        <v>70</v>
      </c>
      <c r="K2349" t="s">
        <v>91</v>
      </c>
      <c r="L2349" t="s">
        <v>82</v>
      </c>
      <c r="M2349">
        <v>3000</v>
      </c>
    </row>
    <row r="2350" spans="1:13">
      <c r="A2350">
        <v>2002</v>
      </c>
      <c r="B2350" t="s">
        <v>156</v>
      </c>
      <c r="C2350" t="s">
        <v>61</v>
      </c>
      <c r="D2350" t="s">
        <v>48</v>
      </c>
      <c r="E2350" t="s">
        <v>60</v>
      </c>
      <c r="F2350">
        <v>37349</v>
      </c>
      <c r="G2350">
        <v>37357.869187839708</v>
      </c>
      <c r="H2350">
        <f>ROUND(Database[[#This Row],[VIAGEM]]-Database[[#This Row],[ORDEM]],0)</f>
        <v>9</v>
      </c>
      <c r="I2350">
        <v>0</v>
      </c>
      <c r="J2350" t="s">
        <v>74</v>
      </c>
      <c r="K2350" t="s">
        <v>97</v>
      </c>
      <c r="L2350" t="s">
        <v>83</v>
      </c>
      <c r="M2350">
        <v>400</v>
      </c>
    </row>
    <row r="2351" spans="1:13">
      <c r="A2351">
        <v>2002</v>
      </c>
      <c r="B2351" t="s">
        <v>155</v>
      </c>
      <c r="C2351" t="s">
        <v>60</v>
      </c>
      <c r="D2351" t="s">
        <v>49</v>
      </c>
      <c r="E2351" t="s">
        <v>58</v>
      </c>
      <c r="F2351">
        <v>37526</v>
      </c>
      <c r="G2351">
        <v>37535.660159646315</v>
      </c>
      <c r="H2351">
        <f>ROUND(Database[[#This Row],[VIAGEM]]-Database[[#This Row],[ORDEM]],0)</f>
        <v>10</v>
      </c>
      <c r="I2351">
        <v>1</v>
      </c>
      <c r="J2351" t="s">
        <v>73</v>
      </c>
      <c r="K2351" t="s">
        <v>106</v>
      </c>
      <c r="L2351" t="s">
        <v>83</v>
      </c>
      <c r="M2351">
        <v>100</v>
      </c>
    </row>
    <row r="2352" spans="1:13">
      <c r="A2352">
        <v>2002</v>
      </c>
      <c r="B2352" t="s">
        <v>150</v>
      </c>
      <c r="C2352" t="s">
        <v>60</v>
      </c>
      <c r="D2352" t="s">
        <v>49</v>
      </c>
      <c r="E2352" t="s">
        <v>25</v>
      </c>
      <c r="F2352">
        <v>37384</v>
      </c>
      <c r="G2352">
        <v>37385.165004790542</v>
      </c>
      <c r="H2352">
        <f>ROUND(Database[[#This Row],[VIAGEM]]-Database[[#This Row],[ORDEM]],0)</f>
        <v>1</v>
      </c>
      <c r="I2352">
        <v>0</v>
      </c>
      <c r="J2352" t="s">
        <v>78</v>
      </c>
      <c r="K2352" t="s">
        <v>101</v>
      </c>
      <c r="L2352" t="s">
        <v>81</v>
      </c>
      <c r="M2352">
        <v>1500</v>
      </c>
    </row>
    <row r="2353" spans="1:13">
      <c r="A2353">
        <v>2002</v>
      </c>
      <c r="B2353" t="s">
        <v>148</v>
      </c>
      <c r="C2353" t="s">
        <v>58</v>
      </c>
      <c r="D2353" t="s">
        <v>105</v>
      </c>
      <c r="E2353" t="s">
        <v>60</v>
      </c>
      <c r="F2353">
        <v>37591</v>
      </c>
      <c r="G2353">
        <v>37591.45394099949</v>
      </c>
      <c r="H2353">
        <f>ROUND(Database[[#This Row],[VIAGEM]]-Database[[#This Row],[ORDEM]],0)</f>
        <v>0</v>
      </c>
      <c r="I2353">
        <v>0</v>
      </c>
      <c r="J2353" t="s">
        <v>72</v>
      </c>
      <c r="K2353" t="s">
        <v>110</v>
      </c>
      <c r="L2353" t="s">
        <v>85</v>
      </c>
      <c r="M2353">
        <v>50000</v>
      </c>
    </row>
    <row r="2354" spans="1:13">
      <c r="A2354">
        <v>2002</v>
      </c>
      <c r="B2354" t="s">
        <v>147</v>
      </c>
      <c r="C2354" t="s">
        <v>57</v>
      </c>
      <c r="D2354" t="s">
        <v>51</v>
      </c>
      <c r="E2354" t="s">
        <v>56</v>
      </c>
      <c r="F2354">
        <v>37420</v>
      </c>
      <c r="G2354">
        <v>37429.96534078916</v>
      </c>
      <c r="H2354">
        <f>ROUND(Database[[#This Row],[VIAGEM]]-Database[[#This Row],[ORDEM]],0)</f>
        <v>10</v>
      </c>
      <c r="I2354">
        <v>1</v>
      </c>
      <c r="J2354" t="s">
        <v>73</v>
      </c>
      <c r="K2354" t="s">
        <v>107</v>
      </c>
      <c r="L2354" t="s">
        <v>83</v>
      </c>
      <c r="M2354">
        <v>300</v>
      </c>
    </row>
    <row r="2355" spans="1:13">
      <c r="A2355">
        <v>2002</v>
      </c>
      <c r="B2355" t="s">
        <v>146</v>
      </c>
      <c r="C2355" t="s">
        <v>59</v>
      </c>
      <c r="D2355" t="s">
        <v>50</v>
      </c>
      <c r="E2355" t="s">
        <v>57</v>
      </c>
      <c r="F2355">
        <v>37574</v>
      </c>
      <c r="G2355">
        <v>37580.865644483129</v>
      </c>
      <c r="H2355">
        <f>ROUND(Database[[#This Row],[VIAGEM]]-Database[[#This Row],[ORDEM]],0)</f>
        <v>7</v>
      </c>
      <c r="I2355">
        <v>0</v>
      </c>
      <c r="J2355" t="s">
        <v>136</v>
      </c>
      <c r="K2355" t="s">
        <v>93</v>
      </c>
      <c r="L2355" t="s">
        <v>83</v>
      </c>
      <c r="M2355">
        <v>300</v>
      </c>
    </row>
    <row r="2356" spans="1:13">
      <c r="A2356">
        <v>2002</v>
      </c>
      <c r="B2356" t="s">
        <v>156</v>
      </c>
      <c r="C2356" t="s">
        <v>58</v>
      </c>
      <c r="D2356" t="s">
        <v>105</v>
      </c>
      <c r="E2356" t="s">
        <v>57</v>
      </c>
      <c r="F2356">
        <v>37368</v>
      </c>
      <c r="G2356">
        <v>37372.607378992579</v>
      </c>
      <c r="H2356">
        <f>ROUND(Database[[#This Row],[VIAGEM]]-Database[[#This Row],[ORDEM]],0)</f>
        <v>5</v>
      </c>
      <c r="I2356">
        <v>0</v>
      </c>
      <c r="J2356" t="s">
        <v>74</v>
      </c>
      <c r="K2356" t="s">
        <v>97</v>
      </c>
      <c r="L2356" t="s">
        <v>83</v>
      </c>
      <c r="M2356">
        <v>500</v>
      </c>
    </row>
    <row r="2357" spans="1:13">
      <c r="A2357">
        <v>2002</v>
      </c>
      <c r="B2357" t="s">
        <v>151</v>
      </c>
      <c r="C2357" t="s">
        <v>57</v>
      </c>
      <c r="D2357" t="s">
        <v>51</v>
      </c>
      <c r="E2357" t="s">
        <v>60</v>
      </c>
      <c r="F2357">
        <v>37319</v>
      </c>
      <c r="G2357">
        <v>37323.548648450036</v>
      </c>
      <c r="H2357">
        <f>ROUND(Database[[#This Row],[VIAGEM]]-Database[[#This Row],[ORDEM]],0)</f>
        <v>5</v>
      </c>
      <c r="I2357">
        <v>1</v>
      </c>
      <c r="J2357" t="s">
        <v>71</v>
      </c>
      <c r="K2357" t="s">
        <v>104</v>
      </c>
      <c r="L2357" t="s">
        <v>84</v>
      </c>
      <c r="M2357">
        <v>80000</v>
      </c>
    </row>
    <row r="2358" spans="1:13">
      <c r="A2358">
        <v>2002</v>
      </c>
      <c r="B2358" t="s">
        <v>149</v>
      </c>
      <c r="C2358" t="s">
        <v>61</v>
      </c>
      <c r="D2358" t="s">
        <v>48</v>
      </c>
      <c r="E2358" t="s">
        <v>58</v>
      </c>
      <c r="F2358">
        <v>37482</v>
      </c>
      <c r="G2358">
        <v>37483.349548476137</v>
      </c>
      <c r="H2358">
        <f>ROUND(Database[[#This Row],[VIAGEM]]-Database[[#This Row],[ORDEM]],0)</f>
        <v>1</v>
      </c>
      <c r="I2358">
        <v>0</v>
      </c>
      <c r="J2358" t="s">
        <v>80</v>
      </c>
      <c r="K2358" t="s">
        <v>88</v>
      </c>
      <c r="L2358" t="s">
        <v>138</v>
      </c>
      <c r="M2358">
        <v>10</v>
      </c>
    </row>
    <row r="2359" spans="1:13">
      <c r="A2359">
        <v>2002</v>
      </c>
      <c r="B2359" t="s">
        <v>148</v>
      </c>
      <c r="C2359" t="s">
        <v>58</v>
      </c>
      <c r="D2359" t="s">
        <v>105</v>
      </c>
      <c r="E2359" t="s">
        <v>61</v>
      </c>
      <c r="F2359">
        <v>37606</v>
      </c>
      <c r="G2359">
        <v>37614.593659496262</v>
      </c>
      <c r="H2359">
        <f>ROUND(Database[[#This Row],[VIAGEM]]-Database[[#This Row],[ORDEM]],0)</f>
        <v>9</v>
      </c>
      <c r="I2359">
        <v>1</v>
      </c>
      <c r="J2359" t="s">
        <v>71</v>
      </c>
      <c r="K2359" t="s">
        <v>103</v>
      </c>
      <c r="L2359" t="s">
        <v>84</v>
      </c>
      <c r="M2359">
        <v>80000</v>
      </c>
    </row>
    <row r="2360" spans="1:13">
      <c r="A2360">
        <v>2002</v>
      </c>
      <c r="B2360" t="s">
        <v>154</v>
      </c>
      <c r="C2360" t="s">
        <v>25</v>
      </c>
      <c r="D2360" t="s">
        <v>45</v>
      </c>
      <c r="E2360" t="s">
        <v>59</v>
      </c>
      <c r="F2360">
        <v>37305</v>
      </c>
      <c r="G2360">
        <v>37310.611214487268</v>
      </c>
      <c r="H2360">
        <f>ROUND(Database[[#This Row],[VIAGEM]]-Database[[#This Row],[ORDEM]],0)</f>
        <v>6</v>
      </c>
      <c r="I2360">
        <v>1</v>
      </c>
      <c r="J2360" t="s">
        <v>73</v>
      </c>
      <c r="K2360" t="s">
        <v>108</v>
      </c>
      <c r="L2360" t="s">
        <v>83</v>
      </c>
      <c r="M2360">
        <v>300</v>
      </c>
    </row>
    <row r="2361" spans="1:13">
      <c r="A2361">
        <v>2002</v>
      </c>
      <c r="B2361" t="s">
        <v>146</v>
      </c>
      <c r="C2361" t="s">
        <v>62</v>
      </c>
      <c r="D2361" t="s">
        <v>47</v>
      </c>
      <c r="E2361" t="s">
        <v>59</v>
      </c>
      <c r="F2361">
        <v>37586</v>
      </c>
      <c r="G2361">
        <v>37590.491084352354</v>
      </c>
      <c r="H2361">
        <f>ROUND(Database[[#This Row],[VIAGEM]]-Database[[#This Row],[ORDEM]],0)</f>
        <v>4</v>
      </c>
      <c r="I2361">
        <v>1</v>
      </c>
      <c r="J2361" t="s">
        <v>71</v>
      </c>
      <c r="K2361" t="s">
        <v>103</v>
      </c>
      <c r="L2361" t="s">
        <v>84</v>
      </c>
      <c r="M2361">
        <v>82000</v>
      </c>
    </row>
    <row r="2362" spans="1:13">
      <c r="A2362">
        <v>2002</v>
      </c>
      <c r="B2362" t="s">
        <v>155</v>
      </c>
      <c r="C2362" t="s">
        <v>62</v>
      </c>
      <c r="D2362" t="s">
        <v>47</v>
      </c>
      <c r="E2362" t="s">
        <v>61</v>
      </c>
      <c r="F2362">
        <v>37524</v>
      </c>
      <c r="G2362">
        <v>37528.540734159535</v>
      </c>
      <c r="H2362">
        <f>ROUND(Database[[#This Row],[VIAGEM]]-Database[[#This Row],[ORDEM]],0)</f>
        <v>5</v>
      </c>
      <c r="I2362">
        <v>0</v>
      </c>
      <c r="J2362" t="s">
        <v>74</v>
      </c>
      <c r="K2362" t="s">
        <v>97</v>
      </c>
      <c r="L2362" t="s">
        <v>83</v>
      </c>
      <c r="M2362">
        <v>500</v>
      </c>
    </row>
    <row r="2363" spans="1:13">
      <c r="A2363">
        <v>2002</v>
      </c>
      <c r="B2363" t="s">
        <v>151</v>
      </c>
      <c r="C2363" t="s">
        <v>58</v>
      </c>
      <c r="D2363" t="s">
        <v>105</v>
      </c>
      <c r="E2363" t="s">
        <v>62</v>
      </c>
      <c r="F2363">
        <v>37338</v>
      </c>
      <c r="G2363">
        <v>37338.811743249564</v>
      </c>
      <c r="H2363">
        <f>ROUND(Database[[#This Row],[VIAGEM]]-Database[[#This Row],[ORDEM]],0)</f>
        <v>1</v>
      </c>
      <c r="I2363">
        <v>0</v>
      </c>
      <c r="J2363" t="s">
        <v>72</v>
      </c>
      <c r="K2363" t="s">
        <v>110</v>
      </c>
      <c r="L2363" t="s">
        <v>85</v>
      </c>
      <c r="M2363">
        <v>16000</v>
      </c>
    </row>
    <row r="2364" spans="1:13">
      <c r="A2364">
        <v>2002</v>
      </c>
      <c r="B2364" t="s">
        <v>154</v>
      </c>
      <c r="C2364" t="s">
        <v>61</v>
      </c>
      <c r="D2364" t="s">
        <v>48</v>
      </c>
      <c r="E2364" t="s">
        <v>57</v>
      </c>
      <c r="F2364">
        <v>37307</v>
      </c>
      <c r="G2364">
        <v>37315.505747339834</v>
      </c>
      <c r="H2364">
        <f>ROUND(Database[[#This Row],[VIAGEM]]-Database[[#This Row],[ORDEM]],0)</f>
        <v>9</v>
      </c>
      <c r="I2364">
        <v>1</v>
      </c>
      <c r="J2364" t="s">
        <v>71</v>
      </c>
      <c r="K2364" t="s">
        <v>103</v>
      </c>
      <c r="L2364" t="s">
        <v>84</v>
      </c>
      <c r="M2364">
        <v>68000</v>
      </c>
    </row>
    <row r="2365" spans="1:13">
      <c r="A2365">
        <v>2002</v>
      </c>
      <c r="B2365" t="s">
        <v>152</v>
      </c>
      <c r="C2365" t="s">
        <v>25</v>
      </c>
      <c r="D2365" t="s">
        <v>45</v>
      </c>
      <c r="E2365" t="s">
        <v>59</v>
      </c>
      <c r="F2365">
        <v>37547</v>
      </c>
      <c r="G2365">
        <v>37547.337554599115</v>
      </c>
      <c r="H2365">
        <f>ROUND(Database[[#This Row],[VIAGEM]]-Database[[#This Row],[ORDEM]],0)</f>
        <v>0</v>
      </c>
      <c r="I2365">
        <v>1</v>
      </c>
      <c r="J2365" t="s">
        <v>71</v>
      </c>
      <c r="K2365" t="s">
        <v>102</v>
      </c>
      <c r="L2365" t="s">
        <v>84</v>
      </c>
      <c r="M2365">
        <v>100000</v>
      </c>
    </row>
    <row r="2366" spans="1:13">
      <c r="A2366">
        <v>2002</v>
      </c>
      <c r="B2366" t="s">
        <v>155</v>
      </c>
      <c r="C2366" t="s">
        <v>57</v>
      </c>
      <c r="D2366" t="s">
        <v>51</v>
      </c>
      <c r="E2366" t="s">
        <v>25</v>
      </c>
      <c r="F2366">
        <v>37510</v>
      </c>
      <c r="G2366">
        <v>37514.003943740296</v>
      </c>
      <c r="H2366">
        <f>ROUND(Database[[#This Row],[VIAGEM]]-Database[[#This Row],[ORDEM]],0)</f>
        <v>4</v>
      </c>
      <c r="I2366">
        <v>1</v>
      </c>
      <c r="J2366" t="s">
        <v>74</v>
      </c>
      <c r="K2366" t="s">
        <v>98</v>
      </c>
      <c r="L2366" t="s">
        <v>83</v>
      </c>
      <c r="M2366">
        <v>100</v>
      </c>
    </row>
    <row r="2367" spans="1:13">
      <c r="A2367">
        <v>2002</v>
      </c>
      <c r="B2367" t="s">
        <v>145</v>
      </c>
      <c r="C2367" t="s">
        <v>59</v>
      </c>
      <c r="D2367" t="s">
        <v>50</v>
      </c>
      <c r="E2367" t="s">
        <v>25</v>
      </c>
      <c r="F2367">
        <v>37277</v>
      </c>
      <c r="G2367">
        <v>37282.451245641554</v>
      </c>
      <c r="H2367">
        <f>ROUND(Database[[#This Row],[VIAGEM]]-Database[[#This Row],[ORDEM]],0)</f>
        <v>5</v>
      </c>
      <c r="I2367">
        <v>0</v>
      </c>
      <c r="J2367" t="s">
        <v>78</v>
      </c>
      <c r="K2367" t="s">
        <v>101</v>
      </c>
      <c r="L2367" t="s">
        <v>81</v>
      </c>
      <c r="M2367">
        <v>500</v>
      </c>
    </row>
    <row r="2368" spans="1:13">
      <c r="A2368">
        <v>2002</v>
      </c>
      <c r="B2368" t="s">
        <v>145</v>
      </c>
      <c r="C2368" t="s">
        <v>60</v>
      </c>
      <c r="D2368" t="s">
        <v>49</v>
      </c>
      <c r="E2368" t="s">
        <v>63</v>
      </c>
      <c r="F2368">
        <v>37271</v>
      </c>
      <c r="G2368">
        <v>37278.833968704028</v>
      </c>
      <c r="H2368">
        <f>ROUND(Database[[#This Row],[VIAGEM]]-Database[[#This Row],[ORDEM]],0)</f>
        <v>8</v>
      </c>
      <c r="I2368">
        <v>0</v>
      </c>
      <c r="J2368" t="s">
        <v>73</v>
      </c>
      <c r="K2368" t="s">
        <v>108</v>
      </c>
      <c r="L2368" t="s">
        <v>83</v>
      </c>
      <c r="M2368">
        <v>100</v>
      </c>
    </row>
    <row r="2369" spans="1:13">
      <c r="A2369">
        <v>2002</v>
      </c>
      <c r="B2369" t="s">
        <v>153</v>
      </c>
      <c r="C2369" t="s">
        <v>60</v>
      </c>
      <c r="D2369" t="s">
        <v>49</v>
      </c>
      <c r="E2369" t="s">
        <v>59</v>
      </c>
      <c r="F2369">
        <v>37443</v>
      </c>
      <c r="G2369">
        <v>37448.314480816982</v>
      </c>
      <c r="H2369">
        <f>ROUND(Database[[#This Row],[VIAGEM]]-Database[[#This Row],[ORDEM]],0)</f>
        <v>5</v>
      </c>
      <c r="I2369">
        <v>1</v>
      </c>
      <c r="J2369" t="s">
        <v>73</v>
      </c>
      <c r="K2369" t="s">
        <v>106</v>
      </c>
      <c r="L2369" t="s">
        <v>83</v>
      </c>
      <c r="M2369">
        <v>500</v>
      </c>
    </row>
    <row r="2370" spans="1:13">
      <c r="A2370">
        <v>2002</v>
      </c>
      <c r="B2370" t="s">
        <v>152</v>
      </c>
      <c r="C2370" t="s">
        <v>62</v>
      </c>
      <c r="D2370" t="s">
        <v>47</v>
      </c>
      <c r="E2370" t="s">
        <v>57</v>
      </c>
      <c r="F2370">
        <v>37539</v>
      </c>
      <c r="G2370">
        <v>37544.281162071748</v>
      </c>
      <c r="H2370">
        <f>ROUND(Database[[#This Row],[VIAGEM]]-Database[[#This Row],[ORDEM]],0)</f>
        <v>5</v>
      </c>
      <c r="I2370">
        <v>1</v>
      </c>
      <c r="J2370" t="s">
        <v>80</v>
      </c>
      <c r="K2370" t="s">
        <v>87</v>
      </c>
      <c r="L2370" t="s">
        <v>138</v>
      </c>
      <c r="M2370">
        <v>40</v>
      </c>
    </row>
    <row r="2371" spans="1:13">
      <c r="A2371">
        <v>2002</v>
      </c>
      <c r="B2371" t="s">
        <v>154</v>
      </c>
      <c r="C2371" t="s">
        <v>63</v>
      </c>
      <c r="D2371" t="s">
        <v>46</v>
      </c>
      <c r="E2371" t="s">
        <v>25</v>
      </c>
      <c r="F2371">
        <v>37306</v>
      </c>
      <c r="G2371">
        <v>37311.03812992185</v>
      </c>
      <c r="H2371">
        <f>ROUND(Database[[#This Row],[VIAGEM]]-Database[[#This Row],[ORDEM]],0)</f>
        <v>5</v>
      </c>
      <c r="I2371">
        <v>1</v>
      </c>
      <c r="J2371" t="s">
        <v>80</v>
      </c>
      <c r="K2371" t="s">
        <v>88</v>
      </c>
      <c r="L2371" t="s">
        <v>138</v>
      </c>
      <c r="M2371">
        <v>20</v>
      </c>
    </row>
    <row r="2372" spans="1:13">
      <c r="A2372">
        <v>2002</v>
      </c>
      <c r="B2372" t="s">
        <v>145</v>
      </c>
      <c r="C2372" t="s">
        <v>63</v>
      </c>
      <c r="D2372" t="s">
        <v>46</v>
      </c>
      <c r="E2372" t="s">
        <v>59</v>
      </c>
      <c r="F2372">
        <v>37272</v>
      </c>
      <c r="G2372">
        <v>37275.911932369185</v>
      </c>
      <c r="H2372">
        <f>ROUND(Database[[#This Row],[VIAGEM]]-Database[[#This Row],[ORDEM]],0)</f>
        <v>4</v>
      </c>
      <c r="I2372">
        <v>1</v>
      </c>
      <c r="J2372" t="s">
        <v>70</v>
      </c>
      <c r="K2372" t="s">
        <v>92</v>
      </c>
      <c r="L2372" t="s">
        <v>82</v>
      </c>
      <c r="M2372">
        <v>2000</v>
      </c>
    </row>
    <row r="2373" spans="1:13">
      <c r="A2373">
        <v>2002</v>
      </c>
      <c r="B2373" t="s">
        <v>147</v>
      </c>
      <c r="C2373" t="s">
        <v>60</v>
      </c>
      <c r="D2373" t="s">
        <v>49</v>
      </c>
      <c r="E2373" t="s">
        <v>61</v>
      </c>
      <c r="F2373">
        <v>37428</v>
      </c>
      <c r="G2373">
        <v>37428.15681529852</v>
      </c>
      <c r="H2373">
        <f>ROUND(Database[[#This Row],[VIAGEM]]-Database[[#This Row],[ORDEM]],0)</f>
        <v>0</v>
      </c>
      <c r="I2373">
        <v>1</v>
      </c>
      <c r="J2373" t="s">
        <v>71</v>
      </c>
      <c r="K2373" t="s">
        <v>102</v>
      </c>
      <c r="L2373" t="s">
        <v>84</v>
      </c>
      <c r="M2373">
        <v>58000</v>
      </c>
    </row>
    <row r="2374" spans="1:13">
      <c r="A2374">
        <v>2002</v>
      </c>
      <c r="B2374" t="s">
        <v>148</v>
      </c>
      <c r="C2374" t="s">
        <v>62</v>
      </c>
      <c r="D2374" t="s">
        <v>47</v>
      </c>
      <c r="E2374" t="s">
        <v>61</v>
      </c>
      <c r="F2374">
        <v>37603</v>
      </c>
      <c r="G2374">
        <v>37610.052285258251</v>
      </c>
      <c r="H2374">
        <f>ROUND(Database[[#This Row],[VIAGEM]]-Database[[#This Row],[ORDEM]],0)</f>
        <v>7</v>
      </c>
      <c r="I2374">
        <v>0</v>
      </c>
      <c r="J2374" t="s">
        <v>80</v>
      </c>
      <c r="K2374" t="s">
        <v>87</v>
      </c>
      <c r="L2374" t="s">
        <v>138</v>
      </c>
      <c r="M2374">
        <v>20</v>
      </c>
    </row>
    <row r="2375" spans="1:13">
      <c r="A2375">
        <v>2002</v>
      </c>
      <c r="B2375" t="s">
        <v>150</v>
      </c>
      <c r="C2375" t="s">
        <v>56</v>
      </c>
      <c r="D2375" t="s">
        <v>52</v>
      </c>
      <c r="E2375" t="s">
        <v>60</v>
      </c>
      <c r="F2375">
        <v>37389</v>
      </c>
      <c r="G2375">
        <v>37391.182771660831</v>
      </c>
      <c r="H2375">
        <f>ROUND(Database[[#This Row],[VIAGEM]]-Database[[#This Row],[ORDEM]],0)</f>
        <v>2</v>
      </c>
      <c r="I2375">
        <v>0</v>
      </c>
      <c r="J2375" t="s">
        <v>71</v>
      </c>
      <c r="K2375" t="s">
        <v>102</v>
      </c>
      <c r="L2375" t="s">
        <v>84</v>
      </c>
      <c r="M2375">
        <v>60000</v>
      </c>
    </row>
    <row r="2376" spans="1:13">
      <c r="A2376">
        <v>2002</v>
      </c>
      <c r="B2376" t="s">
        <v>154</v>
      </c>
      <c r="C2376" t="s">
        <v>59</v>
      </c>
      <c r="D2376" t="s">
        <v>50</v>
      </c>
      <c r="E2376" t="s">
        <v>25</v>
      </c>
      <c r="F2376">
        <v>37304</v>
      </c>
      <c r="G2376">
        <v>37313.355005464866</v>
      </c>
      <c r="H2376">
        <f>ROUND(Database[[#This Row],[VIAGEM]]-Database[[#This Row],[ORDEM]],0)</f>
        <v>9</v>
      </c>
      <c r="I2376">
        <v>0</v>
      </c>
      <c r="J2376" t="s">
        <v>78</v>
      </c>
      <c r="K2376" t="s">
        <v>101</v>
      </c>
      <c r="L2376" t="s">
        <v>81</v>
      </c>
      <c r="M2376">
        <v>1500</v>
      </c>
    </row>
    <row r="2377" spans="1:13">
      <c r="A2377">
        <v>2002</v>
      </c>
      <c r="B2377" t="s">
        <v>146</v>
      </c>
      <c r="C2377" t="s">
        <v>57</v>
      </c>
      <c r="D2377" t="s">
        <v>51</v>
      </c>
      <c r="E2377" t="s">
        <v>25</v>
      </c>
      <c r="F2377">
        <v>37569</v>
      </c>
      <c r="G2377">
        <v>37572.959182013015</v>
      </c>
      <c r="H2377">
        <f>ROUND(Database[[#This Row],[VIAGEM]]-Database[[#This Row],[ORDEM]],0)</f>
        <v>4</v>
      </c>
      <c r="I2377">
        <v>1</v>
      </c>
      <c r="J2377" t="s">
        <v>136</v>
      </c>
      <c r="K2377" t="s">
        <v>93</v>
      </c>
      <c r="L2377" t="s">
        <v>83</v>
      </c>
      <c r="M2377">
        <v>100</v>
      </c>
    </row>
    <row r="2378" spans="1:13">
      <c r="A2378">
        <v>2002</v>
      </c>
      <c r="B2378" t="s">
        <v>147</v>
      </c>
      <c r="C2378" t="s">
        <v>59</v>
      </c>
      <c r="D2378" t="s">
        <v>50</v>
      </c>
      <c r="E2378" t="s">
        <v>62</v>
      </c>
      <c r="F2378">
        <v>37413</v>
      </c>
      <c r="G2378">
        <v>37414.692178014426</v>
      </c>
      <c r="H2378">
        <f>ROUND(Database[[#This Row],[VIAGEM]]-Database[[#This Row],[ORDEM]],0)</f>
        <v>2</v>
      </c>
      <c r="I2378">
        <v>0</v>
      </c>
      <c r="J2378" t="s">
        <v>136</v>
      </c>
      <c r="K2378" t="s">
        <v>93</v>
      </c>
      <c r="L2378" t="s">
        <v>83</v>
      </c>
      <c r="M2378">
        <v>300</v>
      </c>
    </row>
    <row r="2379" spans="1:13">
      <c r="A2379">
        <v>2002</v>
      </c>
      <c r="B2379" t="s">
        <v>152</v>
      </c>
      <c r="C2379" t="s">
        <v>59</v>
      </c>
      <c r="D2379" t="s">
        <v>50</v>
      </c>
      <c r="E2379" t="s">
        <v>60</v>
      </c>
      <c r="F2379">
        <v>37548</v>
      </c>
      <c r="G2379">
        <v>37550.790624739238</v>
      </c>
      <c r="H2379">
        <f>ROUND(Database[[#This Row],[VIAGEM]]-Database[[#This Row],[ORDEM]],0)</f>
        <v>3</v>
      </c>
      <c r="I2379">
        <v>1</v>
      </c>
      <c r="J2379" t="s">
        <v>70</v>
      </c>
      <c r="K2379" t="s">
        <v>91</v>
      </c>
      <c r="L2379" t="s">
        <v>82</v>
      </c>
      <c r="M2379">
        <v>4000</v>
      </c>
    </row>
    <row r="2380" spans="1:13">
      <c r="A2380">
        <v>2002</v>
      </c>
      <c r="B2380" t="s">
        <v>150</v>
      </c>
      <c r="C2380" t="s">
        <v>58</v>
      </c>
      <c r="D2380" t="s">
        <v>105</v>
      </c>
      <c r="E2380" t="s">
        <v>61</v>
      </c>
      <c r="F2380">
        <v>37403</v>
      </c>
      <c r="G2380">
        <v>37411.532237131709</v>
      </c>
      <c r="H2380">
        <f>ROUND(Database[[#This Row],[VIAGEM]]-Database[[#This Row],[ORDEM]],0)</f>
        <v>9</v>
      </c>
      <c r="I2380">
        <v>1</v>
      </c>
      <c r="J2380" t="s">
        <v>78</v>
      </c>
      <c r="K2380" t="s">
        <v>100</v>
      </c>
      <c r="L2380" t="s">
        <v>81</v>
      </c>
      <c r="M2380">
        <v>2000</v>
      </c>
    </row>
    <row r="2381" spans="1:13">
      <c r="A2381">
        <v>2002</v>
      </c>
      <c r="B2381" t="s">
        <v>151</v>
      </c>
      <c r="C2381" t="s">
        <v>61</v>
      </c>
      <c r="D2381" t="s">
        <v>48</v>
      </c>
      <c r="E2381" t="s">
        <v>59</v>
      </c>
      <c r="F2381">
        <v>37339</v>
      </c>
      <c r="G2381">
        <v>37339.137739017227</v>
      </c>
      <c r="H2381">
        <f>ROUND(Database[[#This Row],[VIAGEM]]-Database[[#This Row],[ORDEM]],0)</f>
        <v>0</v>
      </c>
      <c r="I2381">
        <v>0</v>
      </c>
      <c r="J2381" t="s">
        <v>80</v>
      </c>
      <c r="K2381" t="s">
        <v>88</v>
      </c>
      <c r="L2381" t="s">
        <v>138</v>
      </c>
      <c r="M2381">
        <v>40</v>
      </c>
    </row>
    <row r="2382" spans="1:13">
      <c r="A2382">
        <v>2002</v>
      </c>
      <c r="B2382" t="s">
        <v>145</v>
      </c>
      <c r="C2382" t="s">
        <v>25</v>
      </c>
      <c r="D2382" t="s">
        <v>45</v>
      </c>
      <c r="E2382" t="s">
        <v>59</v>
      </c>
      <c r="F2382">
        <v>37274</v>
      </c>
      <c r="G2382">
        <v>37275.943222196365</v>
      </c>
      <c r="H2382">
        <f>ROUND(Database[[#This Row],[VIAGEM]]-Database[[#This Row],[ORDEM]],0)</f>
        <v>2</v>
      </c>
      <c r="I2382">
        <v>0</v>
      </c>
      <c r="J2382" t="s">
        <v>73</v>
      </c>
      <c r="K2382" t="s">
        <v>107</v>
      </c>
      <c r="L2382" t="s">
        <v>83</v>
      </c>
      <c r="M2382">
        <v>300</v>
      </c>
    </row>
    <row r="2383" spans="1:13">
      <c r="A2383">
        <v>2002</v>
      </c>
      <c r="B2383" t="s">
        <v>153</v>
      </c>
      <c r="C2383" t="s">
        <v>59</v>
      </c>
      <c r="D2383" t="s">
        <v>50</v>
      </c>
      <c r="E2383" t="s">
        <v>56</v>
      </c>
      <c r="F2383">
        <v>37442</v>
      </c>
      <c r="G2383">
        <v>37446.352792653051</v>
      </c>
      <c r="H2383">
        <f>ROUND(Database[[#This Row],[VIAGEM]]-Database[[#This Row],[ORDEM]],0)</f>
        <v>4</v>
      </c>
      <c r="I2383">
        <v>0</v>
      </c>
      <c r="J2383" t="s">
        <v>73</v>
      </c>
      <c r="K2383" t="s">
        <v>106</v>
      </c>
      <c r="L2383" t="s">
        <v>83</v>
      </c>
      <c r="M2383">
        <v>100</v>
      </c>
    </row>
    <row r="2384" spans="1:13">
      <c r="A2384">
        <v>2002</v>
      </c>
      <c r="B2384" t="s">
        <v>154</v>
      </c>
      <c r="C2384" t="s">
        <v>63</v>
      </c>
      <c r="D2384" t="s">
        <v>46</v>
      </c>
      <c r="E2384" t="s">
        <v>62</v>
      </c>
      <c r="F2384">
        <v>37296</v>
      </c>
      <c r="G2384">
        <v>37299.618259937408</v>
      </c>
      <c r="H2384">
        <f>ROUND(Database[[#This Row],[VIAGEM]]-Database[[#This Row],[ORDEM]],0)</f>
        <v>4</v>
      </c>
      <c r="I2384">
        <v>0</v>
      </c>
      <c r="J2384" t="s">
        <v>80</v>
      </c>
      <c r="K2384" t="s">
        <v>89</v>
      </c>
      <c r="L2384" t="s">
        <v>81</v>
      </c>
      <c r="M2384">
        <v>2500</v>
      </c>
    </row>
    <row r="2385" spans="1:13">
      <c r="A2385">
        <v>2002</v>
      </c>
      <c r="B2385" t="s">
        <v>147</v>
      </c>
      <c r="C2385" t="s">
        <v>59</v>
      </c>
      <c r="D2385" t="s">
        <v>50</v>
      </c>
      <c r="E2385" t="s">
        <v>25</v>
      </c>
      <c r="F2385">
        <v>37428</v>
      </c>
      <c r="G2385">
        <v>37429.42519381451</v>
      </c>
      <c r="H2385">
        <f>ROUND(Database[[#This Row],[VIAGEM]]-Database[[#This Row],[ORDEM]],0)</f>
        <v>1</v>
      </c>
      <c r="I2385">
        <v>0</v>
      </c>
      <c r="J2385" t="s">
        <v>74</v>
      </c>
      <c r="K2385" t="s">
        <v>97</v>
      </c>
      <c r="L2385" t="s">
        <v>83</v>
      </c>
      <c r="M2385">
        <v>300</v>
      </c>
    </row>
    <row r="2386" spans="1:13">
      <c r="A2386">
        <v>2002</v>
      </c>
      <c r="B2386" t="s">
        <v>152</v>
      </c>
      <c r="C2386" t="s">
        <v>58</v>
      </c>
      <c r="D2386" t="s">
        <v>105</v>
      </c>
      <c r="E2386" t="s">
        <v>25</v>
      </c>
      <c r="F2386">
        <v>37543</v>
      </c>
      <c r="G2386">
        <v>37552.602492983831</v>
      </c>
      <c r="H2386">
        <f>ROUND(Database[[#This Row],[VIAGEM]]-Database[[#This Row],[ORDEM]],0)</f>
        <v>10</v>
      </c>
      <c r="I2386">
        <v>1</v>
      </c>
      <c r="J2386" t="s">
        <v>80</v>
      </c>
      <c r="K2386" t="s">
        <v>88</v>
      </c>
      <c r="L2386" t="s">
        <v>138</v>
      </c>
      <c r="M2386">
        <v>50</v>
      </c>
    </row>
    <row r="2387" spans="1:13">
      <c r="A2387">
        <v>2002</v>
      </c>
      <c r="B2387" t="s">
        <v>147</v>
      </c>
      <c r="C2387" t="s">
        <v>25</v>
      </c>
      <c r="D2387" t="s">
        <v>45</v>
      </c>
      <c r="E2387" t="s">
        <v>62</v>
      </c>
      <c r="F2387">
        <v>37411</v>
      </c>
      <c r="G2387">
        <v>37420.421232294822</v>
      </c>
      <c r="H2387">
        <f>ROUND(Database[[#This Row],[VIAGEM]]-Database[[#This Row],[ORDEM]],0)</f>
        <v>9</v>
      </c>
      <c r="I2387">
        <v>1</v>
      </c>
      <c r="J2387" t="s">
        <v>72</v>
      </c>
      <c r="K2387" t="s">
        <v>110</v>
      </c>
      <c r="L2387" t="s">
        <v>85</v>
      </c>
      <c r="M2387">
        <v>14000</v>
      </c>
    </row>
    <row r="2388" spans="1:13">
      <c r="A2388">
        <v>2002</v>
      </c>
      <c r="B2388" t="s">
        <v>146</v>
      </c>
      <c r="C2388" t="s">
        <v>58</v>
      </c>
      <c r="D2388" t="s">
        <v>105</v>
      </c>
      <c r="E2388" t="s">
        <v>60</v>
      </c>
      <c r="F2388">
        <v>37564</v>
      </c>
      <c r="G2388">
        <v>37568.315438882171</v>
      </c>
      <c r="H2388">
        <f>ROUND(Database[[#This Row],[VIAGEM]]-Database[[#This Row],[ORDEM]],0)</f>
        <v>4</v>
      </c>
      <c r="I2388">
        <v>1</v>
      </c>
      <c r="J2388" t="s">
        <v>76</v>
      </c>
      <c r="K2388" t="s">
        <v>113</v>
      </c>
      <c r="L2388" t="s">
        <v>139</v>
      </c>
      <c r="M2388">
        <v>1960000</v>
      </c>
    </row>
    <row r="2389" spans="1:13">
      <c r="A2389">
        <v>2002</v>
      </c>
      <c r="B2389" t="s">
        <v>155</v>
      </c>
      <c r="C2389" t="s">
        <v>60</v>
      </c>
      <c r="D2389" t="s">
        <v>49</v>
      </c>
      <c r="E2389" t="s">
        <v>25</v>
      </c>
      <c r="F2389">
        <v>37518</v>
      </c>
      <c r="G2389">
        <v>37518.931589296815</v>
      </c>
      <c r="H2389">
        <f>ROUND(Database[[#This Row],[VIAGEM]]-Database[[#This Row],[ORDEM]],0)</f>
        <v>1</v>
      </c>
      <c r="I2389">
        <v>0</v>
      </c>
      <c r="J2389" t="s">
        <v>78</v>
      </c>
      <c r="K2389" t="s">
        <v>101</v>
      </c>
      <c r="L2389" t="s">
        <v>81</v>
      </c>
      <c r="M2389">
        <v>500</v>
      </c>
    </row>
    <row r="2390" spans="1:13">
      <c r="A2390">
        <v>2002</v>
      </c>
      <c r="B2390" t="s">
        <v>150</v>
      </c>
      <c r="C2390" t="s">
        <v>60</v>
      </c>
      <c r="D2390" t="s">
        <v>49</v>
      </c>
      <c r="E2390" t="s">
        <v>62</v>
      </c>
      <c r="F2390">
        <v>37384</v>
      </c>
      <c r="G2390">
        <v>37392.039621136886</v>
      </c>
      <c r="H2390">
        <f>ROUND(Database[[#This Row],[VIAGEM]]-Database[[#This Row],[ORDEM]],0)</f>
        <v>8</v>
      </c>
      <c r="I2390">
        <v>0</v>
      </c>
      <c r="J2390" t="s">
        <v>71</v>
      </c>
      <c r="K2390" t="s">
        <v>104</v>
      </c>
      <c r="L2390" t="s">
        <v>84</v>
      </c>
      <c r="M2390">
        <v>99000</v>
      </c>
    </row>
    <row r="2391" spans="1:13">
      <c r="A2391">
        <v>2002</v>
      </c>
      <c r="B2391" t="s">
        <v>155</v>
      </c>
      <c r="C2391" t="s">
        <v>62</v>
      </c>
      <c r="D2391" t="s">
        <v>47</v>
      </c>
      <c r="E2391" t="s">
        <v>60</v>
      </c>
      <c r="F2391">
        <v>37513</v>
      </c>
      <c r="G2391">
        <v>37519.264214469928</v>
      </c>
      <c r="H2391">
        <f>ROUND(Database[[#This Row],[VIAGEM]]-Database[[#This Row],[ORDEM]],0)</f>
        <v>6</v>
      </c>
      <c r="I2391">
        <v>0</v>
      </c>
      <c r="J2391" t="s">
        <v>78</v>
      </c>
      <c r="K2391" t="s">
        <v>99</v>
      </c>
      <c r="L2391" t="s">
        <v>81</v>
      </c>
      <c r="M2391">
        <v>1500</v>
      </c>
    </row>
    <row r="2392" spans="1:13">
      <c r="A2392">
        <v>2002</v>
      </c>
      <c r="B2392" t="s">
        <v>149</v>
      </c>
      <c r="C2392" t="s">
        <v>56</v>
      </c>
      <c r="D2392" t="s">
        <v>52</v>
      </c>
      <c r="E2392" t="s">
        <v>60</v>
      </c>
      <c r="F2392">
        <v>37487</v>
      </c>
      <c r="G2392">
        <v>37490.374647277422</v>
      </c>
      <c r="H2392">
        <f>ROUND(Database[[#This Row],[VIAGEM]]-Database[[#This Row],[ORDEM]],0)</f>
        <v>3</v>
      </c>
      <c r="I2392">
        <v>0</v>
      </c>
      <c r="J2392" t="s">
        <v>71</v>
      </c>
      <c r="K2392" t="s">
        <v>104</v>
      </c>
      <c r="L2392" t="s">
        <v>84</v>
      </c>
      <c r="M2392">
        <v>56000</v>
      </c>
    </row>
    <row r="2393" spans="1:13">
      <c r="A2393">
        <v>2002</v>
      </c>
      <c r="B2393" t="s">
        <v>145</v>
      </c>
      <c r="C2393" t="s">
        <v>59</v>
      </c>
      <c r="D2393" t="s">
        <v>50</v>
      </c>
      <c r="E2393" t="s">
        <v>61</v>
      </c>
      <c r="F2393">
        <v>37278</v>
      </c>
      <c r="G2393">
        <v>37283.794753089598</v>
      </c>
      <c r="H2393">
        <f>ROUND(Database[[#This Row],[VIAGEM]]-Database[[#This Row],[ORDEM]],0)</f>
        <v>6</v>
      </c>
      <c r="I2393">
        <v>1</v>
      </c>
      <c r="J2393" t="s">
        <v>136</v>
      </c>
      <c r="K2393" t="s">
        <v>94</v>
      </c>
      <c r="L2393" t="s">
        <v>83</v>
      </c>
      <c r="M2393">
        <v>200</v>
      </c>
    </row>
    <row r="2394" spans="1:13">
      <c r="A2394">
        <v>2002</v>
      </c>
      <c r="B2394" t="s">
        <v>150</v>
      </c>
      <c r="C2394" t="s">
        <v>58</v>
      </c>
      <c r="D2394" t="s">
        <v>105</v>
      </c>
      <c r="E2394" t="s">
        <v>25</v>
      </c>
      <c r="F2394">
        <v>37388</v>
      </c>
      <c r="G2394">
        <v>37395.100996253859</v>
      </c>
      <c r="H2394">
        <f>ROUND(Database[[#This Row],[VIAGEM]]-Database[[#This Row],[ORDEM]],0)</f>
        <v>7</v>
      </c>
      <c r="I2394">
        <v>1</v>
      </c>
      <c r="J2394" t="s">
        <v>71</v>
      </c>
      <c r="K2394" t="s">
        <v>103</v>
      </c>
      <c r="L2394" t="s">
        <v>84</v>
      </c>
      <c r="M2394">
        <v>88000</v>
      </c>
    </row>
    <row r="2395" spans="1:13">
      <c r="A2395">
        <v>2002</v>
      </c>
      <c r="B2395" t="s">
        <v>149</v>
      </c>
      <c r="C2395" t="s">
        <v>59</v>
      </c>
      <c r="D2395" t="s">
        <v>50</v>
      </c>
      <c r="E2395" t="s">
        <v>25</v>
      </c>
      <c r="F2395">
        <v>37494</v>
      </c>
      <c r="G2395">
        <v>37503.417325869581</v>
      </c>
      <c r="H2395">
        <f>ROUND(Database[[#This Row],[VIAGEM]]-Database[[#This Row],[ORDEM]],0)</f>
        <v>9</v>
      </c>
      <c r="I2395">
        <v>1</v>
      </c>
      <c r="J2395" t="s">
        <v>73</v>
      </c>
      <c r="K2395" t="s">
        <v>107</v>
      </c>
      <c r="L2395" t="s">
        <v>83</v>
      </c>
      <c r="M2395">
        <v>100</v>
      </c>
    </row>
    <row r="2396" spans="1:13">
      <c r="A2396">
        <v>2002</v>
      </c>
      <c r="B2396" t="s">
        <v>149</v>
      </c>
      <c r="C2396" t="s">
        <v>62</v>
      </c>
      <c r="D2396" t="s">
        <v>47</v>
      </c>
      <c r="E2396" t="s">
        <v>58</v>
      </c>
      <c r="F2396">
        <v>37489</v>
      </c>
      <c r="G2396">
        <v>37491.160187594207</v>
      </c>
      <c r="H2396">
        <f>ROUND(Database[[#This Row],[VIAGEM]]-Database[[#This Row],[ORDEM]],0)</f>
        <v>2</v>
      </c>
      <c r="I2396">
        <v>0</v>
      </c>
      <c r="J2396" t="s">
        <v>80</v>
      </c>
      <c r="K2396" t="s">
        <v>88</v>
      </c>
      <c r="L2396" t="s">
        <v>138</v>
      </c>
      <c r="M2396">
        <v>30</v>
      </c>
    </row>
    <row r="2397" spans="1:13">
      <c r="A2397">
        <v>2002</v>
      </c>
      <c r="B2397" t="s">
        <v>154</v>
      </c>
      <c r="C2397" t="s">
        <v>59</v>
      </c>
      <c r="D2397" t="s">
        <v>50</v>
      </c>
      <c r="E2397" t="s">
        <v>57</v>
      </c>
      <c r="F2397">
        <v>37312</v>
      </c>
      <c r="G2397">
        <v>37316.796768418651</v>
      </c>
      <c r="H2397">
        <f>ROUND(Database[[#This Row],[VIAGEM]]-Database[[#This Row],[ORDEM]],0)</f>
        <v>5</v>
      </c>
      <c r="I2397">
        <v>0</v>
      </c>
      <c r="J2397" t="s">
        <v>70</v>
      </c>
      <c r="K2397" t="s">
        <v>91</v>
      </c>
      <c r="L2397" t="s">
        <v>82</v>
      </c>
      <c r="M2397">
        <v>3000</v>
      </c>
    </row>
    <row r="2398" spans="1:13">
      <c r="A2398">
        <v>2002</v>
      </c>
      <c r="B2398" t="s">
        <v>150</v>
      </c>
      <c r="C2398" t="s">
        <v>59</v>
      </c>
      <c r="D2398" t="s">
        <v>50</v>
      </c>
      <c r="E2398" t="s">
        <v>62</v>
      </c>
      <c r="F2398">
        <v>37403</v>
      </c>
      <c r="G2398">
        <v>37406.692910459664</v>
      </c>
      <c r="H2398">
        <f>ROUND(Database[[#This Row],[VIAGEM]]-Database[[#This Row],[ORDEM]],0)</f>
        <v>4</v>
      </c>
      <c r="I2398">
        <v>1</v>
      </c>
      <c r="J2398" t="s">
        <v>80</v>
      </c>
      <c r="K2398" t="s">
        <v>88</v>
      </c>
      <c r="L2398" t="s">
        <v>138</v>
      </c>
      <c r="M2398">
        <v>10</v>
      </c>
    </row>
    <row r="2399" spans="1:13">
      <c r="A2399">
        <v>2002</v>
      </c>
      <c r="B2399" t="s">
        <v>149</v>
      </c>
      <c r="C2399" t="s">
        <v>61</v>
      </c>
      <c r="D2399" t="s">
        <v>48</v>
      </c>
      <c r="E2399" t="s">
        <v>58</v>
      </c>
      <c r="F2399">
        <v>37481</v>
      </c>
      <c r="G2399">
        <v>37485.825310692286</v>
      </c>
      <c r="H2399">
        <f>ROUND(Database[[#This Row],[VIAGEM]]-Database[[#This Row],[ORDEM]],0)</f>
        <v>5</v>
      </c>
      <c r="I2399">
        <v>1</v>
      </c>
      <c r="J2399" t="s">
        <v>136</v>
      </c>
      <c r="K2399" t="s">
        <v>93</v>
      </c>
      <c r="L2399" t="s">
        <v>83</v>
      </c>
      <c r="M2399">
        <v>100</v>
      </c>
    </row>
    <row r="2400" spans="1:13">
      <c r="A2400">
        <v>2002</v>
      </c>
      <c r="B2400" t="s">
        <v>155</v>
      </c>
      <c r="C2400" t="s">
        <v>62</v>
      </c>
      <c r="D2400" t="s">
        <v>47</v>
      </c>
      <c r="E2400" t="s">
        <v>56</v>
      </c>
      <c r="F2400">
        <v>37526</v>
      </c>
      <c r="G2400">
        <v>37532.601680694643</v>
      </c>
      <c r="H2400">
        <f>ROUND(Database[[#This Row],[VIAGEM]]-Database[[#This Row],[ORDEM]],0)</f>
        <v>7</v>
      </c>
      <c r="I2400">
        <v>0</v>
      </c>
      <c r="J2400" t="s">
        <v>70</v>
      </c>
      <c r="K2400" t="s">
        <v>92</v>
      </c>
      <c r="L2400" t="s">
        <v>82</v>
      </c>
      <c r="M2400">
        <v>5000</v>
      </c>
    </row>
    <row r="2401" spans="1:13">
      <c r="A2401">
        <v>2002</v>
      </c>
      <c r="B2401" t="s">
        <v>152</v>
      </c>
      <c r="C2401" t="s">
        <v>58</v>
      </c>
      <c r="D2401" t="s">
        <v>105</v>
      </c>
      <c r="E2401" t="s">
        <v>56</v>
      </c>
      <c r="F2401">
        <v>37552</v>
      </c>
      <c r="G2401">
        <v>37560.103205066109</v>
      </c>
      <c r="H2401">
        <f>ROUND(Database[[#This Row],[VIAGEM]]-Database[[#This Row],[ORDEM]],0)</f>
        <v>8</v>
      </c>
      <c r="I2401">
        <v>0</v>
      </c>
      <c r="J2401" t="s">
        <v>78</v>
      </c>
      <c r="K2401" t="s">
        <v>99</v>
      </c>
      <c r="L2401" t="s">
        <v>81</v>
      </c>
      <c r="M2401">
        <v>500</v>
      </c>
    </row>
    <row r="2402" spans="1:13">
      <c r="A2402">
        <v>2002</v>
      </c>
      <c r="B2402" t="s">
        <v>145</v>
      </c>
      <c r="C2402" t="s">
        <v>61</v>
      </c>
      <c r="D2402" t="s">
        <v>48</v>
      </c>
      <c r="E2402" t="s">
        <v>25</v>
      </c>
      <c r="F2402">
        <v>37261</v>
      </c>
      <c r="G2402">
        <v>37262.26535413829</v>
      </c>
      <c r="H2402">
        <f>ROUND(Database[[#This Row],[VIAGEM]]-Database[[#This Row],[ORDEM]],0)</f>
        <v>1</v>
      </c>
      <c r="I2402">
        <v>0</v>
      </c>
      <c r="J2402" t="s">
        <v>73</v>
      </c>
      <c r="K2402" t="s">
        <v>106</v>
      </c>
      <c r="L2402" t="s">
        <v>83</v>
      </c>
      <c r="M2402">
        <v>400</v>
      </c>
    </row>
    <row r="2403" spans="1:13">
      <c r="A2403">
        <v>2002</v>
      </c>
      <c r="B2403" t="s">
        <v>156</v>
      </c>
      <c r="C2403" t="s">
        <v>57</v>
      </c>
      <c r="D2403" t="s">
        <v>51</v>
      </c>
      <c r="E2403" t="s">
        <v>63</v>
      </c>
      <c r="F2403">
        <v>37355</v>
      </c>
      <c r="G2403">
        <v>37359.128907064092</v>
      </c>
      <c r="H2403">
        <f>ROUND(Database[[#This Row],[VIAGEM]]-Database[[#This Row],[ORDEM]],0)</f>
        <v>4</v>
      </c>
      <c r="I2403">
        <v>0</v>
      </c>
      <c r="J2403" t="s">
        <v>136</v>
      </c>
      <c r="K2403" t="s">
        <v>94</v>
      </c>
      <c r="L2403" t="s">
        <v>83</v>
      </c>
      <c r="M2403">
        <v>300</v>
      </c>
    </row>
    <row r="2404" spans="1:13">
      <c r="A2404">
        <v>2002</v>
      </c>
      <c r="B2404" t="s">
        <v>154</v>
      </c>
      <c r="C2404" t="s">
        <v>59</v>
      </c>
      <c r="D2404" t="s">
        <v>50</v>
      </c>
      <c r="E2404" t="s">
        <v>62</v>
      </c>
      <c r="F2404">
        <v>37295</v>
      </c>
      <c r="G2404">
        <v>37301.890978137148</v>
      </c>
      <c r="H2404">
        <f>ROUND(Database[[#This Row],[VIAGEM]]-Database[[#This Row],[ORDEM]],0)</f>
        <v>7</v>
      </c>
      <c r="I2404">
        <v>0</v>
      </c>
      <c r="J2404" t="s">
        <v>74</v>
      </c>
      <c r="K2404" t="s">
        <v>98</v>
      </c>
      <c r="L2404" t="s">
        <v>83</v>
      </c>
      <c r="M2404">
        <v>200</v>
      </c>
    </row>
    <row r="2405" spans="1:13">
      <c r="A2405">
        <v>2002</v>
      </c>
      <c r="B2405" t="s">
        <v>151</v>
      </c>
      <c r="C2405" t="s">
        <v>57</v>
      </c>
      <c r="D2405" t="s">
        <v>51</v>
      </c>
      <c r="E2405" t="s">
        <v>25</v>
      </c>
      <c r="F2405">
        <v>37341</v>
      </c>
      <c r="G2405">
        <v>37349.700274883304</v>
      </c>
      <c r="H2405">
        <f>ROUND(Database[[#This Row],[VIAGEM]]-Database[[#This Row],[ORDEM]],0)</f>
        <v>9</v>
      </c>
      <c r="I2405">
        <v>0</v>
      </c>
      <c r="J2405" t="s">
        <v>80</v>
      </c>
      <c r="K2405" t="s">
        <v>88</v>
      </c>
      <c r="L2405" t="s">
        <v>138</v>
      </c>
      <c r="M2405">
        <v>10</v>
      </c>
    </row>
    <row r="2406" spans="1:13">
      <c r="A2406">
        <v>2002</v>
      </c>
      <c r="B2406" t="s">
        <v>148</v>
      </c>
      <c r="C2406" t="s">
        <v>59</v>
      </c>
      <c r="D2406" t="s">
        <v>50</v>
      </c>
      <c r="E2406" t="s">
        <v>25</v>
      </c>
      <c r="F2406">
        <v>37601</v>
      </c>
      <c r="G2406">
        <v>37606.994741592949</v>
      </c>
      <c r="H2406">
        <f>ROUND(Database[[#This Row],[VIAGEM]]-Database[[#This Row],[ORDEM]],0)</f>
        <v>6</v>
      </c>
      <c r="I2406">
        <v>0</v>
      </c>
      <c r="J2406" t="s">
        <v>80</v>
      </c>
      <c r="K2406" t="s">
        <v>87</v>
      </c>
      <c r="L2406" t="s">
        <v>138</v>
      </c>
      <c r="M2406">
        <v>20</v>
      </c>
    </row>
    <row r="2407" spans="1:13">
      <c r="A2407">
        <v>2002</v>
      </c>
      <c r="B2407" t="s">
        <v>152</v>
      </c>
      <c r="C2407" t="s">
        <v>61</v>
      </c>
      <c r="D2407" t="s">
        <v>48</v>
      </c>
      <c r="E2407" t="s">
        <v>58</v>
      </c>
      <c r="F2407">
        <v>37560</v>
      </c>
      <c r="G2407">
        <v>37562.141900249393</v>
      </c>
      <c r="H2407">
        <f>ROUND(Database[[#This Row],[VIAGEM]]-Database[[#This Row],[ORDEM]],0)</f>
        <v>2</v>
      </c>
      <c r="I2407">
        <v>1</v>
      </c>
      <c r="J2407" t="s">
        <v>70</v>
      </c>
      <c r="K2407" t="s">
        <v>92</v>
      </c>
      <c r="L2407" t="s">
        <v>82</v>
      </c>
      <c r="M2407">
        <v>2000</v>
      </c>
    </row>
    <row r="2408" spans="1:13">
      <c r="A2408">
        <v>2002</v>
      </c>
      <c r="B2408" t="s">
        <v>155</v>
      </c>
      <c r="C2408" t="s">
        <v>63</v>
      </c>
      <c r="D2408" t="s">
        <v>46</v>
      </c>
      <c r="E2408" t="s">
        <v>61</v>
      </c>
      <c r="F2408">
        <v>37526</v>
      </c>
      <c r="G2408">
        <v>37526.054238264434</v>
      </c>
      <c r="H2408">
        <f>ROUND(Database[[#This Row],[VIAGEM]]-Database[[#This Row],[ORDEM]],0)</f>
        <v>0</v>
      </c>
      <c r="I2408">
        <v>0</v>
      </c>
      <c r="J2408" t="s">
        <v>78</v>
      </c>
      <c r="K2408" t="s">
        <v>99</v>
      </c>
      <c r="L2408" t="s">
        <v>81</v>
      </c>
      <c r="M2408">
        <v>1500</v>
      </c>
    </row>
    <row r="2409" spans="1:13">
      <c r="A2409">
        <v>2002</v>
      </c>
      <c r="B2409" t="s">
        <v>149</v>
      </c>
      <c r="C2409" t="s">
        <v>61</v>
      </c>
      <c r="D2409" t="s">
        <v>48</v>
      </c>
      <c r="E2409" t="s">
        <v>59</v>
      </c>
      <c r="F2409">
        <v>37485</v>
      </c>
      <c r="G2409">
        <v>37490.224759420482</v>
      </c>
      <c r="H2409">
        <f>ROUND(Database[[#This Row],[VIAGEM]]-Database[[#This Row],[ORDEM]],0)</f>
        <v>5</v>
      </c>
      <c r="I2409">
        <v>0</v>
      </c>
      <c r="J2409" t="s">
        <v>80</v>
      </c>
      <c r="K2409" t="s">
        <v>88</v>
      </c>
      <c r="L2409" t="s">
        <v>138</v>
      </c>
      <c r="M2409">
        <v>30</v>
      </c>
    </row>
    <row r="2410" spans="1:13">
      <c r="A2410">
        <v>2002</v>
      </c>
      <c r="B2410" t="s">
        <v>146</v>
      </c>
      <c r="C2410" t="s">
        <v>62</v>
      </c>
      <c r="D2410" t="s">
        <v>47</v>
      </c>
      <c r="E2410" t="s">
        <v>56</v>
      </c>
      <c r="F2410">
        <v>37584</v>
      </c>
      <c r="G2410">
        <v>37590.774018291522</v>
      </c>
      <c r="H2410">
        <f>ROUND(Database[[#This Row],[VIAGEM]]-Database[[#This Row],[ORDEM]],0)</f>
        <v>7</v>
      </c>
      <c r="I2410">
        <v>1</v>
      </c>
      <c r="J2410" t="s">
        <v>78</v>
      </c>
      <c r="K2410" t="s">
        <v>101</v>
      </c>
      <c r="L2410" t="s">
        <v>81</v>
      </c>
      <c r="M2410">
        <v>2500</v>
      </c>
    </row>
    <row r="2411" spans="1:13">
      <c r="A2411">
        <v>2002</v>
      </c>
      <c r="B2411" t="s">
        <v>146</v>
      </c>
      <c r="C2411" t="s">
        <v>60</v>
      </c>
      <c r="D2411" t="s">
        <v>49</v>
      </c>
      <c r="E2411" t="s">
        <v>58</v>
      </c>
      <c r="F2411">
        <v>37576</v>
      </c>
      <c r="G2411">
        <v>37579.30853871553</v>
      </c>
      <c r="H2411">
        <f>ROUND(Database[[#This Row],[VIAGEM]]-Database[[#This Row],[ORDEM]],0)</f>
        <v>3</v>
      </c>
      <c r="I2411">
        <v>1</v>
      </c>
      <c r="J2411" t="s">
        <v>70</v>
      </c>
      <c r="K2411" t="s">
        <v>92</v>
      </c>
      <c r="L2411" t="s">
        <v>82</v>
      </c>
      <c r="M2411">
        <v>5000</v>
      </c>
    </row>
    <row r="2412" spans="1:13">
      <c r="A2412">
        <v>2002</v>
      </c>
      <c r="B2412" t="s">
        <v>145</v>
      </c>
      <c r="C2412" t="s">
        <v>62</v>
      </c>
      <c r="D2412" t="s">
        <v>47</v>
      </c>
      <c r="E2412" t="s">
        <v>56</v>
      </c>
      <c r="F2412">
        <v>37258</v>
      </c>
      <c r="G2412">
        <v>37259.063506127663</v>
      </c>
      <c r="H2412">
        <f>ROUND(Database[[#This Row],[VIAGEM]]-Database[[#This Row],[ORDEM]],0)</f>
        <v>1</v>
      </c>
      <c r="I2412">
        <v>0</v>
      </c>
      <c r="J2412" t="s">
        <v>73</v>
      </c>
      <c r="K2412" t="s">
        <v>106</v>
      </c>
      <c r="L2412" t="s">
        <v>83</v>
      </c>
      <c r="M2412">
        <v>400</v>
      </c>
    </row>
    <row r="2413" spans="1:13">
      <c r="A2413">
        <v>2002</v>
      </c>
      <c r="B2413" t="s">
        <v>151</v>
      </c>
      <c r="C2413" t="s">
        <v>57</v>
      </c>
      <c r="D2413" t="s">
        <v>51</v>
      </c>
      <c r="E2413" t="s">
        <v>25</v>
      </c>
      <c r="F2413">
        <v>37321</v>
      </c>
      <c r="G2413">
        <v>37323.225947328458</v>
      </c>
      <c r="H2413">
        <f>ROUND(Database[[#This Row],[VIAGEM]]-Database[[#This Row],[ORDEM]],0)</f>
        <v>2</v>
      </c>
      <c r="I2413">
        <v>0</v>
      </c>
      <c r="J2413" t="s">
        <v>78</v>
      </c>
      <c r="K2413" t="s">
        <v>100</v>
      </c>
      <c r="L2413" t="s">
        <v>81</v>
      </c>
      <c r="M2413">
        <v>500</v>
      </c>
    </row>
    <row r="2414" spans="1:13">
      <c r="A2414">
        <v>2002</v>
      </c>
      <c r="B2414" t="s">
        <v>155</v>
      </c>
      <c r="C2414" t="s">
        <v>60</v>
      </c>
      <c r="D2414" t="s">
        <v>49</v>
      </c>
      <c r="E2414" t="s">
        <v>25</v>
      </c>
      <c r="F2414">
        <v>37522</v>
      </c>
      <c r="G2414">
        <v>37524.775211546643</v>
      </c>
      <c r="H2414">
        <f>ROUND(Database[[#This Row],[VIAGEM]]-Database[[#This Row],[ORDEM]],0)</f>
        <v>3</v>
      </c>
      <c r="I2414">
        <v>0</v>
      </c>
      <c r="J2414" t="s">
        <v>70</v>
      </c>
      <c r="K2414" t="s">
        <v>92</v>
      </c>
      <c r="L2414" t="s">
        <v>82</v>
      </c>
      <c r="M2414">
        <v>1000</v>
      </c>
    </row>
    <row r="2415" spans="1:13">
      <c r="A2415">
        <v>2002</v>
      </c>
      <c r="B2415" t="s">
        <v>154</v>
      </c>
      <c r="C2415" t="s">
        <v>57</v>
      </c>
      <c r="D2415" t="s">
        <v>51</v>
      </c>
      <c r="E2415" t="s">
        <v>63</v>
      </c>
      <c r="F2415">
        <v>37297</v>
      </c>
      <c r="G2415">
        <v>37303.954080634423</v>
      </c>
      <c r="H2415">
        <f>ROUND(Database[[#This Row],[VIAGEM]]-Database[[#This Row],[ORDEM]],0)</f>
        <v>7</v>
      </c>
      <c r="I2415">
        <v>0</v>
      </c>
      <c r="J2415" t="s">
        <v>73</v>
      </c>
      <c r="K2415" t="s">
        <v>107</v>
      </c>
      <c r="L2415" t="s">
        <v>83</v>
      </c>
      <c r="M2415">
        <v>500</v>
      </c>
    </row>
    <row r="2416" spans="1:13">
      <c r="A2416">
        <v>2002</v>
      </c>
      <c r="B2416" t="s">
        <v>155</v>
      </c>
      <c r="C2416" t="s">
        <v>58</v>
      </c>
      <c r="D2416" t="s">
        <v>105</v>
      </c>
      <c r="E2416" t="s">
        <v>25</v>
      </c>
      <c r="F2416">
        <v>37520</v>
      </c>
      <c r="G2416">
        <v>37523.865222239452</v>
      </c>
      <c r="H2416">
        <f>ROUND(Database[[#This Row],[VIAGEM]]-Database[[#This Row],[ORDEM]],0)</f>
        <v>4</v>
      </c>
      <c r="I2416">
        <v>1</v>
      </c>
      <c r="J2416" t="s">
        <v>71</v>
      </c>
      <c r="K2416" t="s">
        <v>102</v>
      </c>
      <c r="L2416" t="s">
        <v>84</v>
      </c>
      <c r="M2416">
        <v>93000</v>
      </c>
    </row>
    <row r="2417" spans="1:13">
      <c r="A2417">
        <v>2002</v>
      </c>
      <c r="B2417" t="s">
        <v>155</v>
      </c>
      <c r="C2417" t="s">
        <v>63</v>
      </c>
      <c r="D2417" t="s">
        <v>46</v>
      </c>
      <c r="E2417" t="s">
        <v>57</v>
      </c>
      <c r="F2417">
        <v>37519</v>
      </c>
      <c r="G2417">
        <v>37521.949542419992</v>
      </c>
      <c r="H2417">
        <f>ROUND(Database[[#This Row],[VIAGEM]]-Database[[#This Row],[ORDEM]],0)</f>
        <v>3</v>
      </c>
      <c r="I2417">
        <v>1</v>
      </c>
      <c r="J2417" t="s">
        <v>76</v>
      </c>
      <c r="K2417" t="s">
        <v>113</v>
      </c>
      <c r="L2417" t="s">
        <v>139</v>
      </c>
      <c r="M2417">
        <v>1280000</v>
      </c>
    </row>
    <row r="2418" spans="1:13">
      <c r="A2418">
        <v>2002</v>
      </c>
      <c r="B2418" t="s">
        <v>156</v>
      </c>
      <c r="C2418" t="s">
        <v>58</v>
      </c>
      <c r="D2418" t="s">
        <v>105</v>
      </c>
      <c r="E2418" t="s">
        <v>25</v>
      </c>
      <c r="F2418">
        <v>37353</v>
      </c>
      <c r="G2418">
        <v>37355.430646554938</v>
      </c>
      <c r="H2418">
        <f>ROUND(Database[[#This Row],[VIAGEM]]-Database[[#This Row],[ORDEM]],0)</f>
        <v>2</v>
      </c>
      <c r="I2418">
        <v>1</v>
      </c>
      <c r="J2418" t="s">
        <v>74</v>
      </c>
      <c r="K2418" t="s">
        <v>97</v>
      </c>
      <c r="L2418" t="s">
        <v>83</v>
      </c>
      <c r="M2418">
        <v>300</v>
      </c>
    </row>
    <row r="2419" spans="1:13">
      <c r="A2419">
        <v>2002</v>
      </c>
      <c r="B2419" t="s">
        <v>145</v>
      </c>
      <c r="C2419" t="s">
        <v>60</v>
      </c>
      <c r="D2419" t="s">
        <v>49</v>
      </c>
      <c r="E2419" t="s">
        <v>61</v>
      </c>
      <c r="F2419">
        <v>37278</v>
      </c>
      <c r="G2419">
        <v>37281.348289342983</v>
      </c>
      <c r="H2419">
        <f>ROUND(Database[[#This Row],[VIAGEM]]-Database[[#This Row],[ORDEM]],0)</f>
        <v>3</v>
      </c>
      <c r="I2419">
        <v>0</v>
      </c>
      <c r="J2419" t="s">
        <v>80</v>
      </c>
      <c r="K2419" t="s">
        <v>89</v>
      </c>
      <c r="L2419" t="s">
        <v>81</v>
      </c>
      <c r="M2419">
        <v>500</v>
      </c>
    </row>
    <row r="2420" spans="1:13">
      <c r="A2420">
        <v>2002</v>
      </c>
      <c r="B2420" t="s">
        <v>155</v>
      </c>
      <c r="C2420" t="s">
        <v>25</v>
      </c>
      <c r="D2420" t="s">
        <v>45</v>
      </c>
      <c r="E2420" t="s">
        <v>63</v>
      </c>
      <c r="F2420">
        <v>37509</v>
      </c>
      <c r="G2420">
        <v>37518.301237373802</v>
      </c>
      <c r="H2420">
        <f>ROUND(Database[[#This Row],[VIAGEM]]-Database[[#This Row],[ORDEM]],0)</f>
        <v>9</v>
      </c>
      <c r="I2420">
        <v>1</v>
      </c>
      <c r="J2420" t="s">
        <v>72</v>
      </c>
      <c r="K2420" t="s">
        <v>110</v>
      </c>
      <c r="L2420" t="s">
        <v>85</v>
      </c>
      <c r="M2420">
        <v>17000</v>
      </c>
    </row>
    <row r="2421" spans="1:13">
      <c r="A2421">
        <v>2002</v>
      </c>
      <c r="B2421" t="s">
        <v>156</v>
      </c>
      <c r="C2421" t="s">
        <v>25</v>
      </c>
      <c r="D2421" t="s">
        <v>45</v>
      </c>
      <c r="E2421" t="s">
        <v>60</v>
      </c>
      <c r="F2421">
        <v>37373</v>
      </c>
      <c r="G2421">
        <v>37378.108783467986</v>
      </c>
      <c r="H2421">
        <f>ROUND(Database[[#This Row],[VIAGEM]]-Database[[#This Row],[ORDEM]],0)</f>
        <v>5</v>
      </c>
      <c r="I2421">
        <v>1</v>
      </c>
      <c r="J2421" t="s">
        <v>73</v>
      </c>
      <c r="K2421" t="s">
        <v>108</v>
      </c>
      <c r="L2421" t="s">
        <v>83</v>
      </c>
      <c r="M2421">
        <v>300</v>
      </c>
    </row>
    <row r="2422" spans="1:13">
      <c r="A2422">
        <v>2002</v>
      </c>
      <c r="B2422" t="s">
        <v>152</v>
      </c>
      <c r="C2422" t="s">
        <v>57</v>
      </c>
      <c r="D2422" t="s">
        <v>51</v>
      </c>
      <c r="E2422" t="s">
        <v>63</v>
      </c>
      <c r="F2422">
        <v>37539</v>
      </c>
      <c r="G2422">
        <v>37544.479956598705</v>
      </c>
      <c r="H2422">
        <f>ROUND(Database[[#This Row],[VIAGEM]]-Database[[#This Row],[ORDEM]],0)</f>
        <v>5</v>
      </c>
      <c r="I2422">
        <v>0</v>
      </c>
      <c r="J2422" t="s">
        <v>70</v>
      </c>
      <c r="K2422" t="s">
        <v>92</v>
      </c>
      <c r="L2422" t="s">
        <v>82</v>
      </c>
      <c r="M2422">
        <v>1000</v>
      </c>
    </row>
    <row r="2423" spans="1:13">
      <c r="A2423">
        <v>2002</v>
      </c>
      <c r="B2423" t="s">
        <v>145</v>
      </c>
      <c r="C2423" t="s">
        <v>25</v>
      </c>
      <c r="D2423" t="s">
        <v>45</v>
      </c>
      <c r="E2423" t="s">
        <v>60</v>
      </c>
      <c r="F2423">
        <v>37282</v>
      </c>
      <c r="G2423">
        <v>37290.514764850304</v>
      </c>
      <c r="H2423">
        <f>ROUND(Database[[#This Row],[VIAGEM]]-Database[[#This Row],[ORDEM]],0)</f>
        <v>9</v>
      </c>
      <c r="I2423">
        <v>1</v>
      </c>
      <c r="J2423" t="s">
        <v>136</v>
      </c>
      <c r="K2423" t="s">
        <v>93</v>
      </c>
      <c r="L2423" t="s">
        <v>83</v>
      </c>
      <c r="M2423">
        <v>300</v>
      </c>
    </row>
    <row r="2424" spans="1:13">
      <c r="A2424">
        <v>2002</v>
      </c>
      <c r="B2424" t="s">
        <v>153</v>
      </c>
      <c r="C2424" t="s">
        <v>58</v>
      </c>
      <c r="D2424" t="s">
        <v>105</v>
      </c>
      <c r="E2424" t="s">
        <v>59</v>
      </c>
      <c r="F2424">
        <v>37440</v>
      </c>
      <c r="G2424">
        <v>37446.334194231778</v>
      </c>
      <c r="H2424">
        <f>ROUND(Database[[#This Row],[VIAGEM]]-Database[[#This Row],[ORDEM]],0)</f>
        <v>6</v>
      </c>
      <c r="I2424">
        <v>1</v>
      </c>
      <c r="J2424" t="s">
        <v>70</v>
      </c>
      <c r="K2424" t="s">
        <v>92</v>
      </c>
      <c r="L2424" t="s">
        <v>82</v>
      </c>
      <c r="M2424">
        <v>3000</v>
      </c>
    </row>
    <row r="2425" spans="1:13">
      <c r="A2425">
        <v>2002</v>
      </c>
      <c r="B2425" t="s">
        <v>150</v>
      </c>
      <c r="C2425" t="s">
        <v>61</v>
      </c>
      <c r="D2425" t="s">
        <v>48</v>
      </c>
      <c r="E2425" t="s">
        <v>25</v>
      </c>
      <c r="F2425">
        <v>37381</v>
      </c>
      <c r="G2425">
        <v>37384.322382841063</v>
      </c>
      <c r="H2425">
        <f>ROUND(Database[[#This Row],[VIAGEM]]-Database[[#This Row],[ORDEM]],0)</f>
        <v>3</v>
      </c>
      <c r="I2425">
        <v>1</v>
      </c>
      <c r="J2425" t="s">
        <v>70</v>
      </c>
      <c r="K2425" t="s">
        <v>90</v>
      </c>
      <c r="L2425" t="s">
        <v>82</v>
      </c>
      <c r="M2425">
        <v>3000</v>
      </c>
    </row>
    <row r="2426" spans="1:13">
      <c r="A2426">
        <v>2002</v>
      </c>
      <c r="B2426" t="s">
        <v>147</v>
      </c>
      <c r="C2426" t="s">
        <v>63</v>
      </c>
      <c r="D2426" t="s">
        <v>46</v>
      </c>
      <c r="E2426" t="s">
        <v>58</v>
      </c>
      <c r="F2426">
        <v>37424</v>
      </c>
      <c r="G2426">
        <v>37427.482587088336</v>
      </c>
      <c r="H2426">
        <f>ROUND(Database[[#This Row],[VIAGEM]]-Database[[#This Row],[ORDEM]],0)</f>
        <v>3</v>
      </c>
      <c r="I2426">
        <v>1</v>
      </c>
      <c r="J2426" t="s">
        <v>74</v>
      </c>
      <c r="K2426" t="s">
        <v>96</v>
      </c>
      <c r="L2426" t="s">
        <v>83</v>
      </c>
      <c r="M2426">
        <v>100</v>
      </c>
    </row>
    <row r="2427" spans="1:13">
      <c r="A2427">
        <v>2002</v>
      </c>
      <c r="B2427" t="s">
        <v>151</v>
      </c>
      <c r="C2427" t="s">
        <v>59</v>
      </c>
      <c r="D2427" t="s">
        <v>50</v>
      </c>
      <c r="E2427" t="s">
        <v>60</v>
      </c>
      <c r="F2427">
        <v>37333</v>
      </c>
      <c r="G2427">
        <v>37335.340867900013</v>
      </c>
      <c r="H2427">
        <f>ROUND(Database[[#This Row],[VIAGEM]]-Database[[#This Row],[ORDEM]],0)</f>
        <v>2</v>
      </c>
      <c r="I2427">
        <v>1</v>
      </c>
      <c r="J2427" t="s">
        <v>80</v>
      </c>
      <c r="K2427" t="s">
        <v>89</v>
      </c>
      <c r="L2427" t="s">
        <v>81</v>
      </c>
      <c r="M2427">
        <v>500</v>
      </c>
    </row>
    <row r="2428" spans="1:13">
      <c r="A2428">
        <v>2002</v>
      </c>
      <c r="B2428" t="s">
        <v>153</v>
      </c>
      <c r="C2428" t="s">
        <v>58</v>
      </c>
      <c r="D2428" t="s">
        <v>105</v>
      </c>
      <c r="E2428" t="s">
        <v>60</v>
      </c>
      <c r="F2428">
        <v>37456</v>
      </c>
      <c r="G2428">
        <v>37458.851507074593</v>
      </c>
      <c r="H2428">
        <f>ROUND(Database[[#This Row],[VIAGEM]]-Database[[#This Row],[ORDEM]],0)</f>
        <v>3</v>
      </c>
      <c r="I2428">
        <v>0</v>
      </c>
      <c r="J2428" t="s">
        <v>136</v>
      </c>
      <c r="K2428" t="s">
        <v>95</v>
      </c>
      <c r="L2428" t="s">
        <v>83</v>
      </c>
      <c r="M2428">
        <v>400</v>
      </c>
    </row>
    <row r="2429" spans="1:13">
      <c r="A2429">
        <v>2002</v>
      </c>
      <c r="B2429" t="s">
        <v>154</v>
      </c>
      <c r="C2429" t="s">
        <v>59</v>
      </c>
      <c r="D2429" t="s">
        <v>50</v>
      </c>
      <c r="E2429" t="s">
        <v>62</v>
      </c>
      <c r="F2429">
        <v>37291</v>
      </c>
      <c r="G2429">
        <v>37300.768781701852</v>
      </c>
      <c r="H2429">
        <f>ROUND(Database[[#This Row],[VIAGEM]]-Database[[#This Row],[ORDEM]],0)</f>
        <v>10</v>
      </c>
      <c r="I2429">
        <v>0</v>
      </c>
      <c r="J2429" t="s">
        <v>80</v>
      </c>
      <c r="K2429" t="s">
        <v>88</v>
      </c>
      <c r="L2429" t="s">
        <v>138</v>
      </c>
      <c r="M2429">
        <v>10</v>
      </c>
    </row>
    <row r="2430" spans="1:13">
      <c r="A2430">
        <v>2002</v>
      </c>
      <c r="B2430" t="s">
        <v>153</v>
      </c>
      <c r="C2430" t="s">
        <v>62</v>
      </c>
      <c r="D2430" t="s">
        <v>47</v>
      </c>
      <c r="E2430" t="s">
        <v>56</v>
      </c>
      <c r="F2430">
        <v>37460</v>
      </c>
      <c r="G2430">
        <v>37466.409459328803</v>
      </c>
      <c r="H2430">
        <f>ROUND(Database[[#This Row],[VIAGEM]]-Database[[#This Row],[ORDEM]],0)</f>
        <v>6</v>
      </c>
      <c r="I2430">
        <v>0</v>
      </c>
      <c r="J2430" t="s">
        <v>78</v>
      </c>
      <c r="K2430" t="s">
        <v>99</v>
      </c>
      <c r="L2430" t="s">
        <v>81</v>
      </c>
      <c r="M2430">
        <v>500</v>
      </c>
    </row>
    <row r="2431" spans="1:13">
      <c r="A2431">
        <v>2002</v>
      </c>
      <c r="B2431" t="s">
        <v>147</v>
      </c>
      <c r="C2431" t="s">
        <v>60</v>
      </c>
      <c r="D2431" t="s">
        <v>49</v>
      </c>
      <c r="E2431" t="s">
        <v>25</v>
      </c>
      <c r="F2431">
        <v>37423</v>
      </c>
      <c r="G2431">
        <v>37429.509084031662</v>
      </c>
      <c r="H2431">
        <f>ROUND(Database[[#This Row],[VIAGEM]]-Database[[#This Row],[ORDEM]],0)</f>
        <v>7</v>
      </c>
      <c r="I2431">
        <v>1</v>
      </c>
      <c r="J2431" t="s">
        <v>73</v>
      </c>
      <c r="K2431" t="s">
        <v>106</v>
      </c>
      <c r="L2431" t="s">
        <v>83</v>
      </c>
      <c r="M2431">
        <v>500</v>
      </c>
    </row>
    <row r="2432" spans="1:13">
      <c r="A2432">
        <v>2002</v>
      </c>
      <c r="B2432" t="s">
        <v>152</v>
      </c>
      <c r="C2432" t="s">
        <v>61</v>
      </c>
      <c r="D2432" t="s">
        <v>48</v>
      </c>
      <c r="E2432" t="s">
        <v>25</v>
      </c>
      <c r="F2432">
        <v>37560</v>
      </c>
      <c r="G2432">
        <v>37562.52999974705</v>
      </c>
      <c r="H2432">
        <f>ROUND(Database[[#This Row],[VIAGEM]]-Database[[#This Row],[ORDEM]],0)</f>
        <v>3</v>
      </c>
      <c r="I2432">
        <v>1</v>
      </c>
      <c r="J2432" t="s">
        <v>70</v>
      </c>
      <c r="K2432" t="s">
        <v>91</v>
      </c>
      <c r="L2432" t="s">
        <v>82</v>
      </c>
      <c r="M2432">
        <v>2000</v>
      </c>
    </row>
    <row r="2433" spans="1:13">
      <c r="A2433">
        <v>2002</v>
      </c>
      <c r="B2433" t="s">
        <v>154</v>
      </c>
      <c r="C2433" t="s">
        <v>56</v>
      </c>
      <c r="D2433" t="s">
        <v>52</v>
      </c>
      <c r="E2433" t="s">
        <v>63</v>
      </c>
      <c r="F2433">
        <v>37290</v>
      </c>
      <c r="G2433">
        <v>37298.454530431867</v>
      </c>
      <c r="H2433">
        <f>ROUND(Database[[#This Row],[VIAGEM]]-Database[[#This Row],[ORDEM]],0)</f>
        <v>8</v>
      </c>
      <c r="I2433">
        <v>0</v>
      </c>
      <c r="J2433" t="s">
        <v>73</v>
      </c>
      <c r="K2433" t="s">
        <v>107</v>
      </c>
      <c r="L2433" t="s">
        <v>83</v>
      </c>
      <c r="M2433">
        <v>300</v>
      </c>
    </row>
    <row r="2434" spans="1:13">
      <c r="A2434">
        <v>2002</v>
      </c>
      <c r="B2434" t="s">
        <v>146</v>
      </c>
      <c r="C2434" t="s">
        <v>25</v>
      </c>
      <c r="D2434" t="s">
        <v>45</v>
      </c>
      <c r="E2434" t="s">
        <v>57</v>
      </c>
      <c r="F2434">
        <v>37590</v>
      </c>
      <c r="G2434">
        <v>37594.142151398875</v>
      </c>
      <c r="H2434">
        <f>ROUND(Database[[#This Row],[VIAGEM]]-Database[[#This Row],[ORDEM]],0)</f>
        <v>4</v>
      </c>
      <c r="I2434">
        <v>1</v>
      </c>
      <c r="J2434" t="s">
        <v>71</v>
      </c>
      <c r="K2434" t="s">
        <v>103</v>
      </c>
      <c r="L2434" t="s">
        <v>84</v>
      </c>
      <c r="M2434">
        <v>92000</v>
      </c>
    </row>
    <row r="2435" spans="1:13">
      <c r="A2435">
        <v>2002</v>
      </c>
      <c r="B2435" t="s">
        <v>156</v>
      </c>
      <c r="C2435" t="s">
        <v>56</v>
      </c>
      <c r="D2435" t="s">
        <v>52</v>
      </c>
      <c r="E2435" t="s">
        <v>25</v>
      </c>
      <c r="F2435">
        <v>37349</v>
      </c>
      <c r="G2435">
        <v>37357.160001414864</v>
      </c>
      <c r="H2435">
        <f>ROUND(Database[[#This Row],[VIAGEM]]-Database[[#This Row],[ORDEM]],0)</f>
        <v>8</v>
      </c>
      <c r="I2435">
        <v>0</v>
      </c>
      <c r="J2435" t="s">
        <v>76</v>
      </c>
      <c r="K2435" t="s">
        <v>113</v>
      </c>
      <c r="L2435" t="s">
        <v>139</v>
      </c>
      <c r="M2435">
        <v>1830000</v>
      </c>
    </row>
    <row r="2436" spans="1:13">
      <c r="A2436">
        <v>2002</v>
      </c>
      <c r="B2436" t="s">
        <v>152</v>
      </c>
      <c r="C2436" t="s">
        <v>58</v>
      </c>
      <c r="D2436" t="s">
        <v>105</v>
      </c>
      <c r="E2436" t="s">
        <v>59</v>
      </c>
      <c r="F2436">
        <v>37533</v>
      </c>
      <c r="G2436">
        <v>37539.659081699276</v>
      </c>
      <c r="H2436">
        <f>ROUND(Database[[#This Row],[VIAGEM]]-Database[[#This Row],[ORDEM]],0)</f>
        <v>7</v>
      </c>
      <c r="I2436">
        <v>0</v>
      </c>
      <c r="J2436" t="s">
        <v>80</v>
      </c>
      <c r="K2436" t="s">
        <v>88</v>
      </c>
      <c r="L2436" t="s">
        <v>138</v>
      </c>
      <c r="M2436">
        <v>30</v>
      </c>
    </row>
    <row r="2437" spans="1:13">
      <c r="A2437">
        <v>2002</v>
      </c>
      <c r="B2437" t="s">
        <v>145</v>
      </c>
      <c r="C2437" t="s">
        <v>57</v>
      </c>
      <c r="D2437" t="s">
        <v>51</v>
      </c>
      <c r="E2437" t="s">
        <v>61</v>
      </c>
      <c r="F2437">
        <v>37265</v>
      </c>
      <c r="G2437">
        <v>37273.410469160124</v>
      </c>
      <c r="H2437">
        <f>ROUND(Database[[#This Row],[VIAGEM]]-Database[[#This Row],[ORDEM]],0)</f>
        <v>8</v>
      </c>
      <c r="I2437">
        <v>1</v>
      </c>
      <c r="J2437" t="s">
        <v>76</v>
      </c>
      <c r="K2437" t="s">
        <v>113</v>
      </c>
      <c r="L2437" t="s">
        <v>139</v>
      </c>
      <c r="M2437">
        <v>1470000</v>
      </c>
    </row>
    <row r="2438" spans="1:13">
      <c r="A2438">
        <v>2002</v>
      </c>
      <c r="B2438" t="s">
        <v>147</v>
      </c>
      <c r="C2438" t="s">
        <v>62</v>
      </c>
      <c r="D2438" t="s">
        <v>47</v>
      </c>
      <c r="E2438" t="s">
        <v>63</v>
      </c>
      <c r="F2438">
        <v>37432</v>
      </c>
      <c r="G2438">
        <v>37432.863281454178</v>
      </c>
      <c r="H2438">
        <f>ROUND(Database[[#This Row],[VIAGEM]]-Database[[#This Row],[ORDEM]],0)</f>
        <v>1</v>
      </c>
      <c r="I2438">
        <v>0</v>
      </c>
      <c r="J2438" t="s">
        <v>74</v>
      </c>
      <c r="K2438" t="s">
        <v>96</v>
      </c>
      <c r="L2438" t="s">
        <v>83</v>
      </c>
      <c r="M2438">
        <v>300</v>
      </c>
    </row>
    <row r="2439" spans="1:13">
      <c r="A2439">
        <v>2002</v>
      </c>
      <c r="B2439" t="s">
        <v>150</v>
      </c>
      <c r="C2439" t="s">
        <v>58</v>
      </c>
      <c r="D2439" t="s">
        <v>105</v>
      </c>
      <c r="E2439" t="s">
        <v>25</v>
      </c>
      <c r="F2439">
        <v>37395</v>
      </c>
      <c r="G2439">
        <v>37397.167513083601</v>
      </c>
      <c r="H2439">
        <f>ROUND(Database[[#This Row],[VIAGEM]]-Database[[#This Row],[ORDEM]],0)</f>
        <v>2</v>
      </c>
      <c r="I2439">
        <v>1</v>
      </c>
      <c r="J2439" t="s">
        <v>72</v>
      </c>
      <c r="K2439" t="s">
        <v>110</v>
      </c>
      <c r="L2439" t="s">
        <v>85</v>
      </c>
      <c r="M2439">
        <v>45000</v>
      </c>
    </row>
    <row r="2440" spans="1:13">
      <c r="A2440">
        <v>2002</v>
      </c>
      <c r="B2440" t="s">
        <v>147</v>
      </c>
      <c r="C2440" t="s">
        <v>62</v>
      </c>
      <c r="D2440" t="s">
        <v>47</v>
      </c>
      <c r="E2440" t="s">
        <v>63</v>
      </c>
      <c r="F2440">
        <v>37413</v>
      </c>
      <c r="G2440">
        <v>37418.169841824601</v>
      </c>
      <c r="H2440">
        <f>ROUND(Database[[#This Row],[VIAGEM]]-Database[[#This Row],[ORDEM]],0)</f>
        <v>5</v>
      </c>
      <c r="I2440">
        <v>0</v>
      </c>
      <c r="J2440" t="s">
        <v>70</v>
      </c>
      <c r="K2440" t="s">
        <v>91</v>
      </c>
      <c r="L2440" t="s">
        <v>82</v>
      </c>
      <c r="M2440">
        <v>1000</v>
      </c>
    </row>
    <row r="2441" spans="1:13">
      <c r="A2441">
        <v>2002</v>
      </c>
      <c r="B2441" t="s">
        <v>147</v>
      </c>
      <c r="C2441" t="s">
        <v>62</v>
      </c>
      <c r="D2441" t="s">
        <v>47</v>
      </c>
      <c r="E2441" t="s">
        <v>57</v>
      </c>
      <c r="F2441">
        <v>37423</v>
      </c>
      <c r="G2441">
        <v>37425.233191485524</v>
      </c>
      <c r="H2441">
        <f>ROUND(Database[[#This Row],[VIAGEM]]-Database[[#This Row],[ORDEM]],0)</f>
        <v>2</v>
      </c>
      <c r="I2441">
        <v>1</v>
      </c>
      <c r="J2441" t="s">
        <v>80</v>
      </c>
      <c r="K2441" t="s">
        <v>88</v>
      </c>
      <c r="L2441" t="s">
        <v>138</v>
      </c>
      <c r="M2441">
        <v>30</v>
      </c>
    </row>
    <row r="2442" spans="1:13">
      <c r="A2442">
        <v>2002</v>
      </c>
      <c r="B2442" t="s">
        <v>145</v>
      </c>
      <c r="C2442" t="s">
        <v>60</v>
      </c>
      <c r="D2442" t="s">
        <v>49</v>
      </c>
      <c r="E2442" t="s">
        <v>63</v>
      </c>
      <c r="F2442">
        <v>37275</v>
      </c>
      <c r="G2442">
        <v>37277.546491432171</v>
      </c>
      <c r="H2442">
        <f>ROUND(Database[[#This Row],[VIAGEM]]-Database[[#This Row],[ORDEM]],0)</f>
        <v>3</v>
      </c>
      <c r="I2442">
        <v>0</v>
      </c>
      <c r="J2442" t="s">
        <v>72</v>
      </c>
      <c r="K2442" t="s">
        <v>110</v>
      </c>
      <c r="L2442" t="s">
        <v>85</v>
      </c>
      <c r="M2442">
        <v>42000</v>
      </c>
    </row>
    <row r="2443" spans="1:13">
      <c r="A2443">
        <v>2002</v>
      </c>
      <c r="B2443" t="s">
        <v>146</v>
      </c>
      <c r="C2443" t="s">
        <v>63</v>
      </c>
      <c r="D2443" t="s">
        <v>46</v>
      </c>
      <c r="E2443" t="s">
        <v>57</v>
      </c>
      <c r="F2443">
        <v>37579</v>
      </c>
      <c r="G2443">
        <v>37580.077008254164</v>
      </c>
      <c r="H2443">
        <f>ROUND(Database[[#This Row],[VIAGEM]]-Database[[#This Row],[ORDEM]],0)</f>
        <v>1</v>
      </c>
      <c r="I2443">
        <v>1</v>
      </c>
      <c r="J2443" t="s">
        <v>74</v>
      </c>
      <c r="K2443" t="s">
        <v>97</v>
      </c>
      <c r="L2443" t="s">
        <v>83</v>
      </c>
      <c r="M2443">
        <v>200</v>
      </c>
    </row>
    <row r="2444" spans="1:13">
      <c r="A2444">
        <v>2002</v>
      </c>
      <c r="B2444" t="s">
        <v>154</v>
      </c>
      <c r="C2444" t="s">
        <v>63</v>
      </c>
      <c r="D2444" t="s">
        <v>46</v>
      </c>
      <c r="E2444" t="s">
        <v>62</v>
      </c>
      <c r="F2444">
        <v>37292</v>
      </c>
      <c r="G2444">
        <v>37299.197588981573</v>
      </c>
      <c r="H2444">
        <f>ROUND(Database[[#This Row],[VIAGEM]]-Database[[#This Row],[ORDEM]],0)</f>
        <v>7</v>
      </c>
      <c r="I2444">
        <v>0</v>
      </c>
      <c r="J2444" t="s">
        <v>70</v>
      </c>
      <c r="K2444" t="s">
        <v>90</v>
      </c>
      <c r="L2444" t="s">
        <v>82</v>
      </c>
      <c r="M2444">
        <v>3000</v>
      </c>
    </row>
    <row r="2445" spans="1:13">
      <c r="A2445">
        <v>2002</v>
      </c>
      <c r="B2445" t="s">
        <v>155</v>
      </c>
      <c r="C2445" t="s">
        <v>59</v>
      </c>
      <c r="D2445" t="s">
        <v>50</v>
      </c>
      <c r="E2445" t="s">
        <v>63</v>
      </c>
      <c r="F2445">
        <v>37515</v>
      </c>
      <c r="G2445">
        <v>37516.265219097149</v>
      </c>
      <c r="H2445">
        <f>ROUND(Database[[#This Row],[VIAGEM]]-Database[[#This Row],[ORDEM]],0)</f>
        <v>1</v>
      </c>
      <c r="I2445">
        <v>0</v>
      </c>
      <c r="J2445" t="s">
        <v>70</v>
      </c>
      <c r="K2445" t="s">
        <v>91</v>
      </c>
      <c r="L2445" t="s">
        <v>82</v>
      </c>
      <c r="M2445">
        <v>2000</v>
      </c>
    </row>
    <row r="2446" spans="1:13">
      <c r="A2446">
        <v>2002</v>
      </c>
      <c r="B2446" t="s">
        <v>149</v>
      </c>
      <c r="C2446" t="s">
        <v>59</v>
      </c>
      <c r="D2446" t="s">
        <v>50</v>
      </c>
      <c r="E2446" t="s">
        <v>58</v>
      </c>
      <c r="F2446">
        <v>37469</v>
      </c>
      <c r="G2446">
        <v>37472.711794866598</v>
      </c>
      <c r="H2446">
        <f>ROUND(Database[[#This Row],[VIAGEM]]-Database[[#This Row],[ORDEM]],0)</f>
        <v>4</v>
      </c>
      <c r="I2446">
        <v>1</v>
      </c>
      <c r="J2446" t="s">
        <v>74</v>
      </c>
      <c r="K2446" t="s">
        <v>98</v>
      </c>
      <c r="L2446" t="s">
        <v>83</v>
      </c>
      <c r="M2446">
        <v>200</v>
      </c>
    </row>
    <row r="2447" spans="1:13">
      <c r="A2447">
        <v>2002</v>
      </c>
      <c r="B2447" t="s">
        <v>147</v>
      </c>
      <c r="C2447" t="s">
        <v>57</v>
      </c>
      <c r="D2447" t="s">
        <v>51</v>
      </c>
      <c r="E2447" t="s">
        <v>61</v>
      </c>
      <c r="F2447">
        <v>37420</v>
      </c>
      <c r="G2447">
        <v>37428.384100322393</v>
      </c>
      <c r="H2447">
        <f>ROUND(Database[[#This Row],[VIAGEM]]-Database[[#This Row],[ORDEM]],0)</f>
        <v>8</v>
      </c>
      <c r="I2447">
        <v>1</v>
      </c>
      <c r="J2447" t="s">
        <v>80</v>
      </c>
      <c r="K2447" t="s">
        <v>88</v>
      </c>
      <c r="L2447" t="s">
        <v>138</v>
      </c>
      <c r="M2447">
        <v>50</v>
      </c>
    </row>
    <row r="2448" spans="1:13">
      <c r="A2448">
        <v>2002</v>
      </c>
      <c r="B2448" t="s">
        <v>149</v>
      </c>
      <c r="C2448" t="s">
        <v>63</v>
      </c>
      <c r="D2448" t="s">
        <v>46</v>
      </c>
      <c r="E2448" t="s">
        <v>60</v>
      </c>
      <c r="F2448">
        <v>37469</v>
      </c>
      <c r="G2448">
        <v>37476.175008548875</v>
      </c>
      <c r="H2448">
        <f>ROUND(Database[[#This Row],[VIAGEM]]-Database[[#This Row],[ORDEM]],0)</f>
        <v>7</v>
      </c>
      <c r="I2448">
        <v>1</v>
      </c>
      <c r="J2448" t="s">
        <v>136</v>
      </c>
      <c r="K2448" t="s">
        <v>93</v>
      </c>
      <c r="L2448" t="s">
        <v>83</v>
      </c>
      <c r="M2448">
        <v>100</v>
      </c>
    </row>
    <row r="2449" spans="1:13">
      <c r="A2449">
        <v>2002</v>
      </c>
      <c r="B2449" t="s">
        <v>151</v>
      </c>
      <c r="C2449" t="s">
        <v>25</v>
      </c>
      <c r="D2449" t="s">
        <v>45</v>
      </c>
      <c r="E2449" t="s">
        <v>61</v>
      </c>
      <c r="F2449">
        <v>37329</v>
      </c>
      <c r="G2449">
        <v>37333.771516997396</v>
      </c>
      <c r="H2449">
        <f>ROUND(Database[[#This Row],[VIAGEM]]-Database[[#This Row],[ORDEM]],0)</f>
        <v>5</v>
      </c>
      <c r="I2449">
        <v>1</v>
      </c>
      <c r="J2449" t="s">
        <v>136</v>
      </c>
      <c r="K2449" t="s">
        <v>93</v>
      </c>
      <c r="L2449" t="s">
        <v>83</v>
      </c>
      <c r="M2449">
        <v>400</v>
      </c>
    </row>
    <row r="2450" spans="1:13">
      <c r="A2450">
        <v>2002</v>
      </c>
      <c r="B2450" t="s">
        <v>150</v>
      </c>
      <c r="C2450" t="s">
        <v>25</v>
      </c>
      <c r="D2450" t="s">
        <v>45</v>
      </c>
      <c r="E2450" t="s">
        <v>58</v>
      </c>
      <c r="F2450">
        <v>37407</v>
      </c>
      <c r="G2450">
        <v>37416.779582245093</v>
      </c>
      <c r="H2450">
        <f>ROUND(Database[[#This Row],[VIAGEM]]-Database[[#This Row],[ORDEM]],0)</f>
        <v>10</v>
      </c>
      <c r="I2450">
        <v>0</v>
      </c>
      <c r="J2450" t="s">
        <v>78</v>
      </c>
      <c r="K2450" t="s">
        <v>101</v>
      </c>
      <c r="L2450" t="s">
        <v>81</v>
      </c>
      <c r="M2450">
        <v>2000</v>
      </c>
    </row>
    <row r="2451" spans="1:13">
      <c r="A2451">
        <v>2002</v>
      </c>
      <c r="B2451" t="s">
        <v>151</v>
      </c>
      <c r="C2451" t="s">
        <v>59</v>
      </c>
      <c r="D2451" t="s">
        <v>50</v>
      </c>
      <c r="E2451" t="s">
        <v>25</v>
      </c>
      <c r="F2451">
        <v>37340</v>
      </c>
      <c r="G2451">
        <v>37347.078513559012</v>
      </c>
      <c r="H2451">
        <f>ROUND(Database[[#This Row],[VIAGEM]]-Database[[#This Row],[ORDEM]],0)</f>
        <v>7</v>
      </c>
      <c r="I2451">
        <v>0</v>
      </c>
      <c r="J2451" t="s">
        <v>78</v>
      </c>
      <c r="K2451" t="s">
        <v>101</v>
      </c>
      <c r="L2451" t="s">
        <v>81</v>
      </c>
      <c r="M2451">
        <v>500</v>
      </c>
    </row>
    <row r="2452" spans="1:13">
      <c r="A2452">
        <v>2002</v>
      </c>
      <c r="B2452" t="s">
        <v>146</v>
      </c>
      <c r="C2452" t="s">
        <v>57</v>
      </c>
      <c r="D2452" t="s">
        <v>51</v>
      </c>
      <c r="E2452" t="s">
        <v>56</v>
      </c>
      <c r="F2452">
        <v>37584</v>
      </c>
      <c r="G2452">
        <v>37592.024298076663</v>
      </c>
      <c r="H2452">
        <f>ROUND(Database[[#This Row],[VIAGEM]]-Database[[#This Row],[ORDEM]],0)</f>
        <v>8</v>
      </c>
      <c r="I2452">
        <v>1</v>
      </c>
      <c r="J2452" t="s">
        <v>71</v>
      </c>
      <c r="K2452" t="s">
        <v>103</v>
      </c>
      <c r="L2452" t="s">
        <v>84</v>
      </c>
      <c r="M2452">
        <v>66000</v>
      </c>
    </row>
    <row r="2453" spans="1:13">
      <c r="A2453">
        <v>2002</v>
      </c>
      <c r="B2453" t="s">
        <v>153</v>
      </c>
      <c r="C2453" t="s">
        <v>25</v>
      </c>
      <c r="D2453" t="s">
        <v>45</v>
      </c>
      <c r="E2453" t="s">
        <v>61</v>
      </c>
      <c r="F2453">
        <v>37459</v>
      </c>
      <c r="G2453">
        <v>37459.175956045183</v>
      </c>
      <c r="H2453">
        <f>ROUND(Database[[#This Row],[VIAGEM]]-Database[[#This Row],[ORDEM]],0)</f>
        <v>0</v>
      </c>
      <c r="I2453">
        <v>1</v>
      </c>
      <c r="J2453" t="s">
        <v>72</v>
      </c>
      <c r="K2453" t="s">
        <v>110</v>
      </c>
      <c r="L2453" t="s">
        <v>85</v>
      </c>
      <c r="M2453">
        <v>20000</v>
      </c>
    </row>
    <row r="2454" spans="1:13">
      <c r="A2454">
        <v>2002</v>
      </c>
      <c r="B2454" t="s">
        <v>150</v>
      </c>
      <c r="C2454" t="s">
        <v>59</v>
      </c>
      <c r="D2454" t="s">
        <v>50</v>
      </c>
      <c r="E2454" t="s">
        <v>61</v>
      </c>
      <c r="F2454">
        <v>37392</v>
      </c>
      <c r="G2454">
        <v>37394.01262897475</v>
      </c>
      <c r="H2454">
        <f>ROUND(Database[[#This Row],[VIAGEM]]-Database[[#This Row],[ORDEM]],0)</f>
        <v>2</v>
      </c>
      <c r="I2454">
        <v>1</v>
      </c>
      <c r="J2454" t="s">
        <v>80</v>
      </c>
      <c r="K2454" t="s">
        <v>89</v>
      </c>
      <c r="L2454" t="s">
        <v>81</v>
      </c>
      <c r="M2454">
        <v>2000</v>
      </c>
    </row>
    <row r="2455" spans="1:13">
      <c r="A2455">
        <v>2002</v>
      </c>
      <c r="B2455" t="s">
        <v>151</v>
      </c>
      <c r="C2455" t="s">
        <v>25</v>
      </c>
      <c r="D2455" t="s">
        <v>45</v>
      </c>
      <c r="E2455" t="s">
        <v>60</v>
      </c>
      <c r="F2455">
        <v>37335</v>
      </c>
      <c r="G2455">
        <v>37340.395506937086</v>
      </c>
      <c r="H2455">
        <f>ROUND(Database[[#This Row],[VIAGEM]]-Database[[#This Row],[ORDEM]],0)</f>
        <v>5</v>
      </c>
      <c r="I2455">
        <v>1</v>
      </c>
      <c r="J2455" t="s">
        <v>70</v>
      </c>
      <c r="K2455" t="s">
        <v>91</v>
      </c>
      <c r="L2455" t="s">
        <v>82</v>
      </c>
      <c r="M2455">
        <v>1000</v>
      </c>
    </row>
    <row r="2456" spans="1:13">
      <c r="A2456">
        <v>2002</v>
      </c>
      <c r="B2456" t="s">
        <v>148</v>
      </c>
      <c r="C2456" t="s">
        <v>60</v>
      </c>
      <c r="D2456" t="s">
        <v>49</v>
      </c>
      <c r="E2456" t="s">
        <v>63</v>
      </c>
      <c r="F2456">
        <v>37601</v>
      </c>
      <c r="G2456">
        <v>37604.335094083901</v>
      </c>
      <c r="H2456">
        <f>ROUND(Database[[#This Row],[VIAGEM]]-Database[[#This Row],[ORDEM]],0)</f>
        <v>3</v>
      </c>
      <c r="I2456">
        <v>1</v>
      </c>
      <c r="J2456" t="s">
        <v>74</v>
      </c>
      <c r="K2456" t="s">
        <v>96</v>
      </c>
      <c r="L2456" t="s">
        <v>83</v>
      </c>
      <c r="M2456">
        <v>400</v>
      </c>
    </row>
    <row r="2457" spans="1:13">
      <c r="A2457">
        <v>2002</v>
      </c>
      <c r="B2457" t="s">
        <v>156</v>
      </c>
      <c r="C2457" t="s">
        <v>61</v>
      </c>
      <c r="D2457" t="s">
        <v>48</v>
      </c>
      <c r="E2457" t="s">
        <v>63</v>
      </c>
      <c r="F2457">
        <v>37360</v>
      </c>
      <c r="G2457">
        <v>37362.659350312715</v>
      </c>
      <c r="H2457">
        <f>ROUND(Database[[#This Row],[VIAGEM]]-Database[[#This Row],[ORDEM]],0)</f>
        <v>3</v>
      </c>
      <c r="I2457">
        <v>0</v>
      </c>
      <c r="J2457" t="s">
        <v>136</v>
      </c>
      <c r="K2457" t="s">
        <v>95</v>
      </c>
      <c r="L2457" t="s">
        <v>83</v>
      </c>
      <c r="M2457">
        <v>100</v>
      </c>
    </row>
    <row r="2458" spans="1:13">
      <c r="A2458">
        <v>2002</v>
      </c>
      <c r="B2458" t="s">
        <v>147</v>
      </c>
      <c r="C2458" t="s">
        <v>59</v>
      </c>
      <c r="D2458" t="s">
        <v>50</v>
      </c>
      <c r="E2458" t="s">
        <v>60</v>
      </c>
      <c r="F2458">
        <v>37422</v>
      </c>
      <c r="G2458">
        <v>37422.504420618323</v>
      </c>
      <c r="H2458">
        <f>ROUND(Database[[#This Row],[VIAGEM]]-Database[[#This Row],[ORDEM]],0)</f>
        <v>1</v>
      </c>
      <c r="I2458">
        <v>1</v>
      </c>
      <c r="J2458" t="s">
        <v>72</v>
      </c>
      <c r="K2458" t="s">
        <v>110</v>
      </c>
      <c r="L2458" t="s">
        <v>85</v>
      </c>
      <c r="M2458">
        <v>36000</v>
      </c>
    </row>
    <row r="2459" spans="1:13">
      <c r="A2459">
        <v>2002</v>
      </c>
      <c r="B2459" t="s">
        <v>156</v>
      </c>
      <c r="C2459" t="s">
        <v>25</v>
      </c>
      <c r="D2459" t="s">
        <v>45</v>
      </c>
      <c r="E2459" t="s">
        <v>62</v>
      </c>
      <c r="F2459">
        <v>37358</v>
      </c>
      <c r="G2459">
        <v>37367.63293643736</v>
      </c>
      <c r="H2459">
        <f>ROUND(Database[[#This Row],[VIAGEM]]-Database[[#This Row],[ORDEM]],0)</f>
        <v>10</v>
      </c>
      <c r="I2459">
        <v>1</v>
      </c>
      <c r="J2459" t="s">
        <v>72</v>
      </c>
      <c r="K2459" t="s">
        <v>109</v>
      </c>
      <c r="L2459" t="s">
        <v>85</v>
      </c>
      <c r="M2459">
        <v>27000</v>
      </c>
    </row>
    <row r="2460" spans="1:13">
      <c r="A2460">
        <v>2002</v>
      </c>
      <c r="B2460" t="s">
        <v>150</v>
      </c>
      <c r="C2460" t="s">
        <v>62</v>
      </c>
      <c r="D2460" t="s">
        <v>47</v>
      </c>
      <c r="E2460" t="s">
        <v>61</v>
      </c>
      <c r="F2460">
        <v>37380</v>
      </c>
      <c r="G2460">
        <v>37385.692857338785</v>
      </c>
      <c r="H2460">
        <f>ROUND(Database[[#This Row],[VIAGEM]]-Database[[#This Row],[ORDEM]],0)</f>
        <v>6</v>
      </c>
      <c r="I2460">
        <v>0</v>
      </c>
      <c r="J2460" t="s">
        <v>70</v>
      </c>
      <c r="K2460" t="s">
        <v>92</v>
      </c>
      <c r="L2460" t="s">
        <v>82</v>
      </c>
      <c r="M2460">
        <v>1000</v>
      </c>
    </row>
    <row r="2461" spans="1:13">
      <c r="A2461">
        <v>2002</v>
      </c>
      <c r="B2461" t="s">
        <v>150</v>
      </c>
      <c r="C2461" t="s">
        <v>61</v>
      </c>
      <c r="D2461" t="s">
        <v>48</v>
      </c>
      <c r="E2461" t="s">
        <v>63</v>
      </c>
      <c r="F2461">
        <v>37397</v>
      </c>
      <c r="G2461">
        <v>37401.53571696073</v>
      </c>
      <c r="H2461">
        <f>ROUND(Database[[#This Row],[VIAGEM]]-Database[[#This Row],[ORDEM]],0)</f>
        <v>5</v>
      </c>
      <c r="I2461">
        <v>0</v>
      </c>
      <c r="J2461" t="s">
        <v>73</v>
      </c>
      <c r="K2461" t="s">
        <v>106</v>
      </c>
      <c r="L2461" t="s">
        <v>83</v>
      </c>
      <c r="M2461">
        <v>100</v>
      </c>
    </row>
    <row r="2462" spans="1:13">
      <c r="A2462">
        <v>2002</v>
      </c>
      <c r="B2462" t="s">
        <v>146</v>
      </c>
      <c r="C2462" t="s">
        <v>61</v>
      </c>
      <c r="D2462" t="s">
        <v>48</v>
      </c>
      <c r="E2462" t="s">
        <v>63</v>
      </c>
      <c r="F2462">
        <v>37570</v>
      </c>
      <c r="G2462">
        <v>37570.588329342107</v>
      </c>
      <c r="H2462">
        <f>ROUND(Database[[#This Row],[VIAGEM]]-Database[[#This Row],[ORDEM]],0)</f>
        <v>1</v>
      </c>
      <c r="I2462">
        <v>1</v>
      </c>
      <c r="J2462" t="s">
        <v>70</v>
      </c>
      <c r="K2462" t="s">
        <v>90</v>
      </c>
      <c r="L2462" t="s">
        <v>82</v>
      </c>
      <c r="M2462">
        <v>1000</v>
      </c>
    </row>
    <row r="2463" spans="1:13">
      <c r="A2463">
        <v>2002</v>
      </c>
      <c r="B2463" t="s">
        <v>146</v>
      </c>
      <c r="C2463" t="s">
        <v>59</v>
      </c>
      <c r="D2463" t="s">
        <v>50</v>
      </c>
      <c r="E2463" t="s">
        <v>58</v>
      </c>
      <c r="F2463">
        <v>37562</v>
      </c>
      <c r="G2463">
        <v>37562.890102178761</v>
      </c>
      <c r="H2463">
        <f>ROUND(Database[[#This Row],[VIAGEM]]-Database[[#This Row],[ORDEM]],0)</f>
        <v>1</v>
      </c>
      <c r="I2463">
        <v>1</v>
      </c>
      <c r="J2463" t="s">
        <v>136</v>
      </c>
      <c r="K2463" t="s">
        <v>95</v>
      </c>
      <c r="L2463" t="s">
        <v>83</v>
      </c>
      <c r="M2463">
        <v>100</v>
      </c>
    </row>
    <row r="2464" spans="1:13">
      <c r="A2464">
        <v>2002</v>
      </c>
      <c r="B2464" t="s">
        <v>154</v>
      </c>
      <c r="C2464" t="s">
        <v>62</v>
      </c>
      <c r="D2464" t="s">
        <v>47</v>
      </c>
      <c r="E2464" t="s">
        <v>59</v>
      </c>
      <c r="F2464">
        <v>37309</v>
      </c>
      <c r="G2464">
        <v>37316.454017447759</v>
      </c>
      <c r="H2464">
        <f>ROUND(Database[[#This Row],[VIAGEM]]-Database[[#This Row],[ORDEM]],0)</f>
        <v>7</v>
      </c>
      <c r="I2464">
        <v>1</v>
      </c>
      <c r="J2464" t="s">
        <v>136</v>
      </c>
      <c r="K2464" t="s">
        <v>95</v>
      </c>
      <c r="L2464" t="s">
        <v>83</v>
      </c>
      <c r="M2464">
        <v>500</v>
      </c>
    </row>
    <row r="2465" spans="1:13">
      <c r="A2465">
        <v>2002</v>
      </c>
      <c r="B2465" t="s">
        <v>145</v>
      </c>
      <c r="C2465" t="s">
        <v>61</v>
      </c>
      <c r="D2465" t="s">
        <v>48</v>
      </c>
      <c r="E2465" t="s">
        <v>57</v>
      </c>
      <c r="F2465">
        <v>37273</v>
      </c>
      <c r="G2465">
        <v>37280.261809595897</v>
      </c>
      <c r="H2465">
        <f>ROUND(Database[[#This Row],[VIAGEM]]-Database[[#This Row],[ORDEM]],0)</f>
        <v>7</v>
      </c>
      <c r="I2465">
        <v>0</v>
      </c>
      <c r="J2465" t="s">
        <v>76</v>
      </c>
      <c r="K2465" t="s">
        <v>113</v>
      </c>
      <c r="L2465" t="s">
        <v>139</v>
      </c>
      <c r="M2465">
        <v>680000</v>
      </c>
    </row>
    <row r="2466" spans="1:13">
      <c r="A2466">
        <v>2002</v>
      </c>
      <c r="B2466" t="s">
        <v>153</v>
      </c>
      <c r="C2466" t="s">
        <v>58</v>
      </c>
      <c r="D2466" t="s">
        <v>105</v>
      </c>
      <c r="E2466" t="s">
        <v>60</v>
      </c>
      <c r="F2466">
        <v>37447</v>
      </c>
      <c r="G2466">
        <v>37452.86880149036</v>
      </c>
      <c r="H2466">
        <f>ROUND(Database[[#This Row],[VIAGEM]]-Database[[#This Row],[ORDEM]],0)</f>
        <v>6</v>
      </c>
      <c r="I2466">
        <v>1</v>
      </c>
      <c r="J2466" t="s">
        <v>70</v>
      </c>
      <c r="K2466" t="s">
        <v>92</v>
      </c>
      <c r="L2466" t="s">
        <v>82</v>
      </c>
      <c r="M2466">
        <v>2000</v>
      </c>
    </row>
    <row r="2467" spans="1:13">
      <c r="A2467">
        <v>2002</v>
      </c>
      <c r="B2467" t="s">
        <v>153</v>
      </c>
      <c r="C2467" t="s">
        <v>59</v>
      </c>
      <c r="D2467" t="s">
        <v>50</v>
      </c>
      <c r="E2467" t="s">
        <v>60</v>
      </c>
      <c r="F2467">
        <v>37440</v>
      </c>
      <c r="G2467">
        <v>37440.26856958081</v>
      </c>
      <c r="H2467">
        <f>ROUND(Database[[#This Row],[VIAGEM]]-Database[[#This Row],[ORDEM]],0)</f>
        <v>0</v>
      </c>
      <c r="I2467">
        <v>1</v>
      </c>
      <c r="J2467" t="s">
        <v>74</v>
      </c>
      <c r="K2467" t="s">
        <v>97</v>
      </c>
      <c r="L2467" t="s">
        <v>83</v>
      </c>
      <c r="M2467">
        <v>300</v>
      </c>
    </row>
    <row r="2468" spans="1:13">
      <c r="A2468">
        <v>2002</v>
      </c>
      <c r="B2468" t="s">
        <v>147</v>
      </c>
      <c r="C2468" t="s">
        <v>63</v>
      </c>
      <c r="D2468" t="s">
        <v>46</v>
      </c>
      <c r="E2468" t="s">
        <v>57</v>
      </c>
      <c r="F2468">
        <v>37429</v>
      </c>
      <c r="G2468">
        <v>37436.921974728837</v>
      </c>
      <c r="H2468">
        <f>ROUND(Database[[#This Row],[VIAGEM]]-Database[[#This Row],[ORDEM]],0)</f>
        <v>8</v>
      </c>
      <c r="I2468">
        <v>0</v>
      </c>
      <c r="J2468" t="s">
        <v>136</v>
      </c>
      <c r="K2468" t="s">
        <v>95</v>
      </c>
      <c r="L2468" t="s">
        <v>83</v>
      </c>
      <c r="M2468">
        <v>300</v>
      </c>
    </row>
    <row r="2469" spans="1:13">
      <c r="A2469">
        <v>2002</v>
      </c>
      <c r="B2469" t="s">
        <v>152</v>
      </c>
      <c r="C2469" t="s">
        <v>60</v>
      </c>
      <c r="D2469" t="s">
        <v>49</v>
      </c>
      <c r="E2469" t="s">
        <v>25</v>
      </c>
      <c r="F2469">
        <v>37553</v>
      </c>
      <c r="G2469">
        <v>37553.349171120586</v>
      </c>
      <c r="H2469">
        <f>ROUND(Database[[#This Row],[VIAGEM]]-Database[[#This Row],[ORDEM]],0)</f>
        <v>0</v>
      </c>
      <c r="I2469">
        <v>0</v>
      </c>
      <c r="J2469" t="s">
        <v>80</v>
      </c>
      <c r="K2469" t="s">
        <v>89</v>
      </c>
      <c r="L2469" t="s">
        <v>81</v>
      </c>
      <c r="M2469">
        <v>1000</v>
      </c>
    </row>
    <row r="2470" spans="1:13">
      <c r="A2470">
        <v>2002</v>
      </c>
      <c r="B2470" t="s">
        <v>153</v>
      </c>
      <c r="C2470" t="s">
        <v>60</v>
      </c>
      <c r="D2470" t="s">
        <v>49</v>
      </c>
      <c r="E2470" t="s">
        <v>57</v>
      </c>
      <c r="F2470">
        <v>37443</v>
      </c>
      <c r="G2470">
        <v>37449.17780944176</v>
      </c>
      <c r="H2470">
        <f>ROUND(Database[[#This Row],[VIAGEM]]-Database[[#This Row],[ORDEM]],0)</f>
        <v>6</v>
      </c>
      <c r="I2470">
        <v>1</v>
      </c>
      <c r="J2470" t="s">
        <v>80</v>
      </c>
      <c r="K2470" t="s">
        <v>87</v>
      </c>
      <c r="L2470" t="s">
        <v>138</v>
      </c>
      <c r="M2470">
        <v>40</v>
      </c>
    </row>
    <row r="2471" spans="1:13">
      <c r="A2471">
        <v>2002</v>
      </c>
      <c r="B2471" t="s">
        <v>154</v>
      </c>
      <c r="C2471" t="s">
        <v>59</v>
      </c>
      <c r="D2471" t="s">
        <v>50</v>
      </c>
      <c r="E2471" t="s">
        <v>57</v>
      </c>
      <c r="F2471">
        <v>37311</v>
      </c>
      <c r="G2471">
        <v>37319.020313956316</v>
      </c>
      <c r="H2471">
        <f>ROUND(Database[[#This Row],[VIAGEM]]-Database[[#This Row],[ORDEM]],0)</f>
        <v>8</v>
      </c>
      <c r="I2471">
        <v>0</v>
      </c>
      <c r="J2471" t="s">
        <v>74</v>
      </c>
      <c r="K2471" t="s">
        <v>98</v>
      </c>
      <c r="L2471" t="s">
        <v>83</v>
      </c>
      <c r="M2471">
        <v>500</v>
      </c>
    </row>
    <row r="2472" spans="1:13">
      <c r="A2472">
        <v>2002</v>
      </c>
      <c r="B2472" t="s">
        <v>147</v>
      </c>
      <c r="C2472" t="s">
        <v>25</v>
      </c>
      <c r="D2472" t="s">
        <v>45</v>
      </c>
      <c r="E2472" t="s">
        <v>58</v>
      </c>
      <c r="F2472">
        <v>37427</v>
      </c>
      <c r="G2472">
        <v>37433.97295799206</v>
      </c>
      <c r="H2472">
        <f>ROUND(Database[[#This Row],[VIAGEM]]-Database[[#This Row],[ORDEM]],0)</f>
        <v>7</v>
      </c>
      <c r="I2472">
        <v>1</v>
      </c>
      <c r="J2472" t="s">
        <v>71</v>
      </c>
      <c r="K2472" t="s">
        <v>103</v>
      </c>
      <c r="L2472" t="s">
        <v>84</v>
      </c>
      <c r="M2472">
        <v>69000</v>
      </c>
    </row>
    <row r="2473" spans="1:13">
      <c r="A2473">
        <v>2002</v>
      </c>
      <c r="B2473" t="s">
        <v>147</v>
      </c>
      <c r="C2473" t="s">
        <v>57</v>
      </c>
      <c r="D2473" t="s">
        <v>51</v>
      </c>
      <c r="E2473" t="s">
        <v>62</v>
      </c>
      <c r="F2473">
        <v>37408</v>
      </c>
      <c r="G2473">
        <v>37412.40131451864</v>
      </c>
      <c r="H2473">
        <f>ROUND(Database[[#This Row],[VIAGEM]]-Database[[#This Row],[ORDEM]],0)</f>
        <v>4</v>
      </c>
      <c r="I2473">
        <v>0</v>
      </c>
      <c r="J2473" t="s">
        <v>78</v>
      </c>
      <c r="K2473" t="s">
        <v>100</v>
      </c>
      <c r="L2473" t="s">
        <v>81</v>
      </c>
      <c r="M2473">
        <v>1000</v>
      </c>
    </row>
    <row r="2474" spans="1:13">
      <c r="A2474">
        <v>2002</v>
      </c>
      <c r="B2474" t="s">
        <v>153</v>
      </c>
      <c r="C2474" t="s">
        <v>57</v>
      </c>
      <c r="D2474" t="s">
        <v>51</v>
      </c>
      <c r="E2474" t="s">
        <v>62</v>
      </c>
      <c r="F2474">
        <v>37456</v>
      </c>
      <c r="G2474">
        <v>37457.452744997492</v>
      </c>
      <c r="H2474">
        <f>ROUND(Database[[#This Row],[VIAGEM]]-Database[[#This Row],[ORDEM]],0)</f>
        <v>1</v>
      </c>
      <c r="I2474">
        <v>0</v>
      </c>
      <c r="J2474" t="s">
        <v>71</v>
      </c>
      <c r="K2474" t="s">
        <v>102</v>
      </c>
      <c r="L2474" t="s">
        <v>84</v>
      </c>
      <c r="M2474">
        <v>84000</v>
      </c>
    </row>
    <row r="2475" spans="1:13">
      <c r="A2475">
        <v>2002</v>
      </c>
      <c r="B2475" t="s">
        <v>145</v>
      </c>
      <c r="C2475" t="s">
        <v>59</v>
      </c>
      <c r="D2475" t="s">
        <v>50</v>
      </c>
      <c r="E2475" t="s">
        <v>58</v>
      </c>
      <c r="F2475">
        <v>37283</v>
      </c>
      <c r="G2475">
        <v>37289.145191005955</v>
      </c>
      <c r="H2475">
        <f>ROUND(Database[[#This Row],[VIAGEM]]-Database[[#This Row],[ORDEM]],0)</f>
        <v>6</v>
      </c>
      <c r="I2475">
        <v>0</v>
      </c>
      <c r="J2475" t="s">
        <v>70</v>
      </c>
      <c r="K2475" t="s">
        <v>92</v>
      </c>
      <c r="L2475" t="s">
        <v>82</v>
      </c>
      <c r="M2475">
        <v>2000</v>
      </c>
    </row>
    <row r="2476" spans="1:13">
      <c r="A2476">
        <v>2002</v>
      </c>
      <c r="B2476" t="s">
        <v>153</v>
      </c>
      <c r="C2476" t="s">
        <v>25</v>
      </c>
      <c r="D2476" t="s">
        <v>45</v>
      </c>
      <c r="E2476" t="s">
        <v>61</v>
      </c>
      <c r="F2476">
        <v>37457</v>
      </c>
      <c r="G2476">
        <v>37462.562362967867</v>
      </c>
      <c r="H2476">
        <f>ROUND(Database[[#This Row],[VIAGEM]]-Database[[#This Row],[ORDEM]],0)</f>
        <v>6</v>
      </c>
      <c r="I2476">
        <v>1</v>
      </c>
      <c r="J2476" t="s">
        <v>80</v>
      </c>
      <c r="K2476" t="s">
        <v>89</v>
      </c>
      <c r="L2476" t="s">
        <v>81</v>
      </c>
      <c r="M2476">
        <v>1000</v>
      </c>
    </row>
    <row r="2477" spans="1:13">
      <c r="A2477">
        <v>2002</v>
      </c>
      <c r="B2477" t="s">
        <v>147</v>
      </c>
      <c r="C2477" t="s">
        <v>57</v>
      </c>
      <c r="D2477" t="s">
        <v>51</v>
      </c>
      <c r="E2477" t="s">
        <v>60</v>
      </c>
      <c r="F2477">
        <v>37431</v>
      </c>
      <c r="G2477">
        <v>37434.008712712362</v>
      </c>
      <c r="H2477">
        <f>ROUND(Database[[#This Row],[VIAGEM]]-Database[[#This Row],[ORDEM]],0)</f>
        <v>3</v>
      </c>
      <c r="I2477">
        <v>1</v>
      </c>
      <c r="J2477" t="s">
        <v>70</v>
      </c>
      <c r="K2477" t="s">
        <v>92</v>
      </c>
      <c r="L2477" t="s">
        <v>82</v>
      </c>
      <c r="M2477">
        <v>1000</v>
      </c>
    </row>
    <row r="2478" spans="1:13">
      <c r="A2478">
        <v>2002</v>
      </c>
      <c r="B2478" t="s">
        <v>151</v>
      </c>
      <c r="C2478" t="s">
        <v>60</v>
      </c>
      <c r="D2478" t="s">
        <v>49</v>
      </c>
      <c r="E2478" t="s">
        <v>56</v>
      </c>
      <c r="F2478">
        <v>37321</v>
      </c>
      <c r="G2478">
        <v>37326.225262470238</v>
      </c>
      <c r="H2478">
        <f>ROUND(Database[[#This Row],[VIAGEM]]-Database[[#This Row],[ORDEM]],0)</f>
        <v>5</v>
      </c>
      <c r="I2478">
        <v>1</v>
      </c>
      <c r="J2478" t="s">
        <v>70</v>
      </c>
      <c r="K2478" t="s">
        <v>91</v>
      </c>
      <c r="L2478" t="s">
        <v>82</v>
      </c>
      <c r="M2478">
        <v>5000</v>
      </c>
    </row>
    <row r="2479" spans="1:13">
      <c r="A2479">
        <v>2002</v>
      </c>
      <c r="B2479" t="s">
        <v>148</v>
      </c>
      <c r="C2479" t="s">
        <v>57</v>
      </c>
      <c r="D2479" t="s">
        <v>51</v>
      </c>
      <c r="E2479" t="s">
        <v>60</v>
      </c>
      <c r="F2479">
        <v>37598</v>
      </c>
      <c r="G2479">
        <v>37599.976662868525</v>
      </c>
      <c r="H2479">
        <f>ROUND(Database[[#This Row],[VIAGEM]]-Database[[#This Row],[ORDEM]],0)</f>
        <v>2</v>
      </c>
      <c r="I2479">
        <v>1</v>
      </c>
      <c r="J2479" t="s">
        <v>74</v>
      </c>
      <c r="K2479" t="s">
        <v>97</v>
      </c>
      <c r="L2479" t="s">
        <v>83</v>
      </c>
      <c r="M2479">
        <v>300</v>
      </c>
    </row>
    <row r="2480" spans="1:13">
      <c r="A2480">
        <v>2002</v>
      </c>
      <c r="B2480" t="s">
        <v>155</v>
      </c>
      <c r="C2480" t="s">
        <v>57</v>
      </c>
      <c r="D2480" t="s">
        <v>51</v>
      </c>
      <c r="E2480" t="s">
        <v>62</v>
      </c>
      <c r="F2480">
        <v>37529</v>
      </c>
      <c r="G2480">
        <v>37533.983667429493</v>
      </c>
      <c r="H2480">
        <f>ROUND(Database[[#This Row],[VIAGEM]]-Database[[#This Row],[ORDEM]],0)</f>
        <v>5</v>
      </c>
      <c r="I2480">
        <v>1</v>
      </c>
      <c r="J2480" t="s">
        <v>80</v>
      </c>
      <c r="K2480" t="s">
        <v>87</v>
      </c>
      <c r="L2480" t="s">
        <v>138</v>
      </c>
      <c r="M2480">
        <v>40</v>
      </c>
    </row>
    <row r="2481" spans="1:13">
      <c r="A2481">
        <v>2002</v>
      </c>
      <c r="B2481" t="s">
        <v>149</v>
      </c>
      <c r="C2481" t="s">
        <v>58</v>
      </c>
      <c r="D2481" t="s">
        <v>105</v>
      </c>
      <c r="E2481" t="s">
        <v>57</v>
      </c>
      <c r="F2481">
        <v>37486</v>
      </c>
      <c r="G2481">
        <v>37487.558777560524</v>
      </c>
      <c r="H2481">
        <f>ROUND(Database[[#This Row],[VIAGEM]]-Database[[#This Row],[ORDEM]],0)</f>
        <v>2</v>
      </c>
      <c r="I2481">
        <v>0</v>
      </c>
      <c r="J2481" t="s">
        <v>73</v>
      </c>
      <c r="K2481" t="s">
        <v>108</v>
      </c>
      <c r="L2481" t="s">
        <v>83</v>
      </c>
      <c r="M2481">
        <v>200</v>
      </c>
    </row>
    <row r="2482" spans="1:13">
      <c r="A2482">
        <v>2002</v>
      </c>
      <c r="B2482" t="s">
        <v>156</v>
      </c>
      <c r="C2482" t="s">
        <v>58</v>
      </c>
      <c r="D2482" t="s">
        <v>105</v>
      </c>
      <c r="E2482" t="s">
        <v>62</v>
      </c>
      <c r="F2482">
        <v>37347</v>
      </c>
      <c r="G2482">
        <v>37349.522194705867</v>
      </c>
      <c r="H2482">
        <f>ROUND(Database[[#This Row],[VIAGEM]]-Database[[#This Row],[ORDEM]],0)</f>
        <v>3</v>
      </c>
      <c r="I2482">
        <v>1</v>
      </c>
      <c r="J2482" t="s">
        <v>78</v>
      </c>
      <c r="K2482" t="s">
        <v>101</v>
      </c>
      <c r="L2482" t="s">
        <v>81</v>
      </c>
      <c r="M2482">
        <v>2000</v>
      </c>
    </row>
    <row r="2483" spans="1:13">
      <c r="A2483">
        <v>2002</v>
      </c>
      <c r="B2483" t="s">
        <v>155</v>
      </c>
      <c r="C2483" t="s">
        <v>61</v>
      </c>
      <c r="D2483" t="s">
        <v>48</v>
      </c>
      <c r="E2483" t="s">
        <v>60</v>
      </c>
      <c r="F2483">
        <v>37520</v>
      </c>
      <c r="G2483">
        <v>37525.615234208977</v>
      </c>
      <c r="H2483">
        <f>ROUND(Database[[#This Row],[VIAGEM]]-Database[[#This Row],[ORDEM]],0)</f>
        <v>6</v>
      </c>
      <c r="I2483">
        <v>0</v>
      </c>
      <c r="J2483" t="s">
        <v>80</v>
      </c>
      <c r="K2483" t="s">
        <v>87</v>
      </c>
      <c r="L2483" t="s">
        <v>138</v>
      </c>
      <c r="M2483">
        <v>30</v>
      </c>
    </row>
    <row r="2484" spans="1:13">
      <c r="A2484">
        <v>2002</v>
      </c>
      <c r="B2484" t="s">
        <v>147</v>
      </c>
      <c r="C2484" t="s">
        <v>59</v>
      </c>
      <c r="D2484" t="s">
        <v>50</v>
      </c>
      <c r="E2484" t="s">
        <v>61</v>
      </c>
      <c r="F2484">
        <v>37415</v>
      </c>
      <c r="G2484">
        <v>37417.834193561801</v>
      </c>
      <c r="H2484">
        <f>ROUND(Database[[#This Row],[VIAGEM]]-Database[[#This Row],[ORDEM]],0)</f>
        <v>3</v>
      </c>
      <c r="I2484">
        <v>0</v>
      </c>
      <c r="J2484" t="s">
        <v>70</v>
      </c>
      <c r="K2484" t="s">
        <v>91</v>
      </c>
      <c r="L2484" t="s">
        <v>82</v>
      </c>
      <c r="M2484">
        <v>4000</v>
      </c>
    </row>
    <row r="2485" spans="1:13">
      <c r="A2485">
        <v>2002</v>
      </c>
      <c r="B2485" t="s">
        <v>146</v>
      </c>
      <c r="C2485" t="s">
        <v>61</v>
      </c>
      <c r="D2485" t="s">
        <v>48</v>
      </c>
      <c r="E2485" t="s">
        <v>63</v>
      </c>
      <c r="F2485">
        <v>37582</v>
      </c>
      <c r="G2485">
        <v>37590.032813512938</v>
      </c>
      <c r="H2485">
        <f>ROUND(Database[[#This Row],[VIAGEM]]-Database[[#This Row],[ORDEM]],0)</f>
        <v>8</v>
      </c>
      <c r="I2485">
        <v>0</v>
      </c>
      <c r="J2485" t="s">
        <v>73</v>
      </c>
      <c r="K2485" t="s">
        <v>108</v>
      </c>
      <c r="L2485" t="s">
        <v>83</v>
      </c>
      <c r="M2485">
        <v>300</v>
      </c>
    </row>
    <row r="2486" spans="1:13">
      <c r="A2486">
        <v>2002</v>
      </c>
      <c r="B2486" t="s">
        <v>150</v>
      </c>
      <c r="C2486" t="s">
        <v>57</v>
      </c>
      <c r="D2486" t="s">
        <v>51</v>
      </c>
      <c r="E2486" t="s">
        <v>63</v>
      </c>
      <c r="F2486">
        <v>37377</v>
      </c>
      <c r="G2486">
        <v>37378.726246341233</v>
      </c>
      <c r="H2486">
        <f>ROUND(Database[[#This Row],[VIAGEM]]-Database[[#This Row],[ORDEM]],0)</f>
        <v>2</v>
      </c>
      <c r="I2486">
        <v>1</v>
      </c>
      <c r="J2486" t="s">
        <v>80</v>
      </c>
      <c r="K2486" t="s">
        <v>87</v>
      </c>
      <c r="L2486" t="s">
        <v>138</v>
      </c>
      <c r="M2486">
        <v>10</v>
      </c>
    </row>
    <row r="2487" spans="1:13">
      <c r="A2487">
        <v>2002</v>
      </c>
      <c r="B2487" t="s">
        <v>156</v>
      </c>
      <c r="C2487" t="s">
        <v>57</v>
      </c>
      <c r="D2487" t="s">
        <v>51</v>
      </c>
      <c r="E2487" t="s">
        <v>62</v>
      </c>
      <c r="F2487">
        <v>37358</v>
      </c>
      <c r="G2487">
        <v>37362.583491664256</v>
      </c>
      <c r="H2487">
        <f>ROUND(Database[[#This Row],[VIAGEM]]-Database[[#This Row],[ORDEM]],0)</f>
        <v>5</v>
      </c>
      <c r="I2487">
        <v>1</v>
      </c>
      <c r="J2487" t="s">
        <v>73</v>
      </c>
      <c r="K2487" t="s">
        <v>108</v>
      </c>
      <c r="L2487" t="s">
        <v>83</v>
      </c>
      <c r="M2487">
        <v>300</v>
      </c>
    </row>
    <row r="2488" spans="1:13">
      <c r="A2488">
        <v>2002</v>
      </c>
      <c r="B2488" t="s">
        <v>147</v>
      </c>
      <c r="C2488" t="s">
        <v>63</v>
      </c>
      <c r="D2488" t="s">
        <v>46</v>
      </c>
      <c r="E2488" t="s">
        <v>61</v>
      </c>
      <c r="F2488">
        <v>37409</v>
      </c>
      <c r="G2488">
        <v>37416.909962501879</v>
      </c>
      <c r="H2488">
        <f>ROUND(Database[[#This Row],[VIAGEM]]-Database[[#This Row],[ORDEM]],0)</f>
        <v>8</v>
      </c>
      <c r="I2488">
        <v>1</v>
      </c>
      <c r="J2488" t="s">
        <v>80</v>
      </c>
      <c r="K2488" t="s">
        <v>89</v>
      </c>
      <c r="L2488" t="s">
        <v>81</v>
      </c>
      <c r="M2488">
        <v>500</v>
      </c>
    </row>
    <row r="2489" spans="1:13">
      <c r="A2489">
        <v>2002</v>
      </c>
      <c r="B2489" t="s">
        <v>150</v>
      </c>
      <c r="C2489" t="s">
        <v>25</v>
      </c>
      <c r="D2489" t="s">
        <v>45</v>
      </c>
      <c r="E2489" t="s">
        <v>62</v>
      </c>
      <c r="F2489">
        <v>37390</v>
      </c>
      <c r="G2489">
        <v>37390.584728725313</v>
      </c>
      <c r="H2489">
        <f>ROUND(Database[[#This Row],[VIAGEM]]-Database[[#This Row],[ORDEM]],0)</f>
        <v>1</v>
      </c>
      <c r="I2489">
        <v>1</v>
      </c>
      <c r="J2489" t="s">
        <v>70</v>
      </c>
      <c r="K2489" t="s">
        <v>91</v>
      </c>
      <c r="L2489" t="s">
        <v>82</v>
      </c>
      <c r="M2489">
        <v>2000</v>
      </c>
    </row>
    <row r="2490" spans="1:13">
      <c r="A2490">
        <v>2002</v>
      </c>
      <c r="B2490" t="s">
        <v>151</v>
      </c>
      <c r="C2490" t="s">
        <v>63</v>
      </c>
      <c r="D2490" t="s">
        <v>46</v>
      </c>
      <c r="E2490" t="s">
        <v>59</v>
      </c>
      <c r="F2490">
        <v>37327</v>
      </c>
      <c r="G2490">
        <v>37335.617223618399</v>
      </c>
      <c r="H2490">
        <f>ROUND(Database[[#This Row],[VIAGEM]]-Database[[#This Row],[ORDEM]],0)</f>
        <v>9</v>
      </c>
      <c r="I2490">
        <v>1</v>
      </c>
      <c r="J2490" t="s">
        <v>71</v>
      </c>
      <c r="K2490" t="s">
        <v>104</v>
      </c>
      <c r="L2490" t="s">
        <v>84</v>
      </c>
      <c r="M2490">
        <v>53000</v>
      </c>
    </row>
    <row r="2491" spans="1:13">
      <c r="A2491">
        <v>2002</v>
      </c>
      <c r="B2491" t="s">
        <v>146</v>
      </c>
      <c r="C2491" t="s">
        <v>62</v>
      </c>
      <c r="D2491" t="s">
        <v>47</v>
      </c>
      <c r="E2491" t="s">
        <v>25</v>
      </c>
      <c r="F2491">
        <v>37578</v>
      </c>
      <c r="G2491">
        <v>37583.252251477221</v>
      </c>
      <c r="H2491">
        <f>ROUND(Database[[#This Row],[VIAGEM]]-Database[[#This Row],[ORDEM]],0)</f>
        <v>5</v>
      </c>
      <c r="I2491">
        <v>0</v>
      </c>
      <c r="J2491" t="s">
        <v>136</v>
      </c>
      <c r="K2491" t="s">
        <v>95</v>
      </c>
      <c r="L2491" t="s">
        <v>83</v>
      </c>
      <c r="M2491">
        <v>300</v>
      </c>
    </row>
    <row r="2492" spans="1:13">
      <c r="A2492">
        <v>2002</v>
      </c>
      <c r="B2492" t="s">
        <v>148</v>
      </c>
      <c r="C2492" t="s">
        <v>62</v>
      </c>
      <c r="D2492" t="s">
        <v>47</v>
      </c>
      <c r="E2492" t="s">
        <v>61</v>
      </c>
      <c r="F2492">
        <v>37606</v>
      </c>
      <c r="G2492">
        <v>37614.216884359128</v>
      </c>
      <c r="H2492">
        <f>ROUND(Database[[#This Row],[VIAGEM]]-Database[[#This Row],[ORDEM]],0)</f>
        <v>8</v>
      </c>
      <c r="I2492">
        <v>1</v>
      </c>
      <c r="J2492" t="s">
        <v>72</v>
      </c>
      <c r="K2492" t="s">
        <v>111</v>
      </c>
      <c r="L2492" t="s">
        <v>85</v>
      </c>
      <c r="M2492">
        <v>28000</v>
      </c>
    </row>
    <row r="2493" spans="1:13">
      <c r="A2493">
        <v>2002</v>
      </c>
      <c r="B2493" t="s">
        <v>146</v>
      </c>
      <c r="C2493" t="s">
        <v>61</v>
      </c>
      <c r="D2493" t="s">
        <v>48</v>
      </c>
      <c r="E2493" t="s">
        <v>58</v>
      </c>
      <c r="F2493">
        <v>37585</v>
      </c>
      <c r="G2493">
        <v>37589.45328810333</v>
      </c>
      <c r="H2493">
        <f>ROUND(Database[[#This Row],[VIAGEM]]-Database[[#This Row],[ORDEM]],0)</f>
        <v>4</v>
      </c>
      <c r="I2493">
        <v>0</v>
      </c>
      <c r="J2493" t="s">
        <v>71</v>
      </c>
      <c r="K2493" t="s">
        <v>102</v>
      </c>
      <c r="L2493" t="s">
        <v>84</v>
      </c>
      <c r="M2493">
        <v>50000</v>
      </c>
    </row>
    <row r="2494" spans="1:13">
      <c r="A2494">
        <v>2002</v>
      </c>
      <c r="B2494" t="s">
        <v>154</v>
      </c>
      <c r="C2494" t="s">
        <v>60</v>
      </c>
      <c r="D2494" t="s">
        <v>49</v>
      </c>
      <c r="E2494" t="s">
        <v>63</v>
      </c>
      <c r="F2494">
        <v>37294</v>
      </c>
      <c r="G2494">
        <v>37303.986648226513</v>
      </c>
      <c r="H2494">
        <f>ROUND(Database[[#This Row],[VIAGEM]]-Database[[#This Row],[ORDEM]],0)</f>
        <v>10</v>
      </c>
      <c r="I2494">
        <v>0</v>
      </c>
      <c r="J2494" t="s">
        <v>136</v>
      </c>
      <c r="K2494" t="s">
        <v>94</v>
      </c>
      <c r="L2494" t="s">
        <v>83</v>
      </c>
      <c r="M2494">
        <v>500</v>
      </c>
    </row>
    <row r="2495" spans="1:13">
      <c r="A2495">
        <v>2002</v>
      </c>
      <c r="B2495" t="s">
        <v>147</v>
      </c>
      <c r="C2495" t="s">
        <v>57</v>
      </c>
      <c r="D2495" t="s">
        <v>51</v>
      </c>
      <c r="E2495" t="s">
        <v>61</v>
      </c>
      <c r="F2495">
        <v>37430</v>
      </c>
      <c r="G2495">
        <v>37432.949729862317</v>
      </c>
      <c r="H2495">
        <f>ROUND(Database[[#This Row],[VIAGEM]]-Database[[#This Row],[ORDEM]],0)</f>
        <v>3</v>
      </c>
      <c r="I2495">
        <v>1</v>
      </c>
      <c r="J2495" t="s">
        <v>73</v>
      </c>
      <c r="K2495" t="s">
        <v>107</v>
      </c>
      <c r="L2495" t="s">
        <v>83</v>
      </c>
      <c r="M2495">
        <v>500</v>
      </c>
    </row>
    <row r="2496" spans="1:13">
      <c r="A2496">
        <v>2002</v>
      </c>
      <c r="B2496" t="s">
        <v>146</v>
      </c>
      <c r="C2496" t="s">
        <v>63</v>
      </c>
      <c r="D2496" t="s">
        <v>46</v>
      </c>
      <c r="E2496" t="s">
        <v>60</v>
      </c>
      <c r="F2496">
        <v>37563</v>
      </c>
      <c r="G2496">
        <v>37566.164594191367</v>
      </c>
      <c r="H2496">
        <f>ROUND(Database[[#This Row],[VIAGEM]]-Database[[#This Row],[ORDEM]],0)</f>
        <v>3</v>
      </c>
      <c r="I2496">
        <v>0</v>
      </c>
      <c r="J2496" t="s">
        <v>136</v>
      </c>
      <c r="K2496" t="s">
        <v>95</v>
      </c>
      <c r="L2496" t="s">
        <v>83</v>
      </c>
      <c r="M2496">
        <v>400</v>
      </c>
    </row>
    <row r="2497" spans="1:13">
      <c r="A2497">
        <v>2002</v>
      </c>
      <c r="B2497" t="s">
        <v>153</v>
      </c>
      <c r="C2497" t="s">
        <v>60</v>
      </c>
      <c r="D2497" t="s">
        <v>49</v>
      </c>
      <c r="E2497" t="s">
        <v>25</v>
      </c>
      <c r="F2497">
        <v>37468</v>
      </c>
      <c r="G2497">
        <v>37473.410990294942</v>
      </c>
      <c r="H2497">
        <f>ROUND(Database[[#This Row],[VIAGEM]]-Database[[#This Row],[ORDEM]],0)</f>
        <v>5</v>
      </c>
      <c r="I2497">
        <v>1</v>
      </c>
      <c r="J2497" t="s">
        <v>80</v>
      </c>
      <c r="K2497" t="s">
        <v>88</v>
      </c>
      <c r="L2497" t="s">
        <v>138</v>
      </c>
      <c r="M2497">
        <v>40</v>
      </c>
    </row>
    <row r="2498" spans="1:13">
      <c r="A2498">
        <v>2002</v>
      </c>
      <c r="B2498" t="s">
        <v>153</v>
      </c>
      <c r="C2498" t="s">
        <v>63</v>
      </c>
      <c r="D2498" t="s">
        <v>46</v>
      </c>
      <c r="E2498" t="s">
        <v>62</v>
      </c>
      <c r="F2498">
        <v>37455</v>
      </c>
      <c r="G2498">
        <v>37462.059155589253</v>
      </c>
      <c r="H2498">
        <f>ROUND(Database[[#This Row],[VIAGEM]]-Database[[#This Row],[ORDEM]],0)</f>
        <v>7</v>
      </c>
      <c r="I2498">
        <v>1</v>
      </c>
      <c r="J2498" t="s">
        <v>70</v>
      </c>
      <c r="K2498" t="s">
        <v>91</v>
      </c>
      <c r="L2498" t="s">
        <v>82</v>
      </c>
      <c r="M2498">
        <v>2000</v>
      </c>
    </row>
    <row r="2499" spans="1:13">
      <c r="A2499">
        <v>2002</v>
      </c>
      <c r="B2499" t="s">
        <v>146</v>
      </c>
      <c r="C2499" t="s">
        <v>61</v>
      </c>
      <c r="D2499" t="s">
        <v>48</v>
      </c>
      <c r="E2499" t="s">
        <v>60</v>
      </c>
      <c r="F2499">
        <v>37590</v>
      </c>
      <c r="G2499">
        <v>37590.925939587141</v>
      </c>
      <c r="H2499">
        <f>ROUND(Database[[#This Row],[VIAGEM]]-Database[[#This Row],[ORDEM]],0)</f>
        <v>1</v>
      </c>
      <c r="I2499">
        <v>1</v>
      </c>
      <c r="J2499" t="s">
        <v>70</v>
      </c>
      <c r="K2499" t="s">
        <v>90</v>
      </c>
      <c r="L2499" t="s">
        <v>82</v>
      </c>
      <c r="M2499">
        <v>5000</v>
      </c>
    </row>
    <row r="2500" spans="1:13">
      <c r="A2500">
        <v>2002</v>
      </c>
      <c r="B2500" t="s">
        <v>149</v>
      </c>
      <c r="C2500" t="s">
        <v>59</v>
      </c>
      <c r="D2500" t="s">
        <v>50</v>
      </c>
      <c r="E2500" t="s">
        <v>60</v>
      </c>
      <c r="F2500">
        <v>37472</v>
      </c>
      <c r="G2500">
        <v>37473.092165119604</v>
      </c>
      <c r="H2500">
        <f>ROUND(Database[[#This Row],[VIAGEM]]-Database[[#This Row],[ORDEM]],0)</f>
        <v>1</v>
      </c>
      <c r="I2500">
        <v>0</v>
      </c>
      <c r="J2500" t="s">
        <v>71</v>
      </c>
      <c r="K2500" t="s">
        <v>102</v>
      </c>
      <c r="L2500" t="s">
        <v>84</v>
      </c>
      <c r="M2500">
        <v>64000</v>
      </c>
    </row>
    <row r="2501" spans="1:13">
      <c r="A2501">
        <v>2002</v>
      </c>
      <c r="B2501" t="s">
        <v>147</v>
      </c>
      <c r="C2501" t="s">
        <v>59</v>
      </c>
      <c r="D2501" t="s">
        <v>50</v>
      </c>
      <c r="E2501" t="s">
        <v>25</v>
      </c>
      <c r="F2501">
        <v>37430</v>
      </c>
      <c r="G2501">
        <v>37439.461522382677</v>
      </c>
      <c r="H2501">
        <f>ROUND(Database[[#This Row],[VIAGEM]]-Database[[#This Row],[ORDEM]],0)</f>
        <v>9</v>
      </c>
      <c r="I2501">
        <v>1</v>
      </c>
      <c r="J2501" t="s">
        <v>136</v>
      </c>
      <c r="K2501" t="s">
        <v>93</v>
      </c>
      <c r="L2501" t="s">
        <v>83</v>
      </c>
      <c r="M2501">
        <v>200</v>
      </c>
    </row>
    <row r="2502" spans="1:13">
      <c r="A2502">
        <v>2002</v>
      </c>
      <c r="B2502" t="s">
        <v>152</v>
      </c>
      <c r="C2502" t="s">
        <v>59</v>
      </c>
      <c r="D2502" t="s">
        <v>50</v>
      </c>
      <c r="E2502" t="s">
        <v>25</v>
      </c>
      <c r="F2502">
        <v>37555</v>
      </c>
      <c r="G2502">
        <v>37563.377459460738</v>
      </c>
      <c r="H2502">
        <f>ROUND(Database[[#This Row],[VIAGEM]]-Database[[#This Row],[ORDEM]],0)</f>
        <v>8</v>
      </c>
      <c r="I2502">
        <v>1</v>
      </c>
      <c r="J2502" t="s">
        <v>72</v>
      </c>
      <c r="K2502" t="s">
        <v>109</v>
      </c>
      <c r="L2502" t="s">
        <v>85</v>
      </c>
      <c r="M2502">
        <v>27000</v>
      </c>
    </row>
    <row r="2503" spans="1:13">
      <c r="A2503">
        <v>2002</v>
      </c>
      <c r="B2503" t="s">
        <v>146</v>
      </c>
      <c r="C2503" t="s">
        <v>57</v>
      </c>
      <c r="D2503" t="s">
        <v>51</v>
      </c>
      <c r="E2503" t="s">
        <v>60</v>
      </c>
      <c r="F2503">
        <v>37581</v>
      </c>
      <c r="G2503">
        <v>37588.180595555095</v>
      </c>
      <c r="H2503">
        <f>ROUND(Database[[#This Row],[VIAGEM]]-Database[[#This Row],[ORDEM]],0)</f>
        <v>7</v>
      </c>
      <c r="I2503">
        <v>1</v>
      </c>
      <c r="J2503" t="s">
        <v>73</v>
      </c>
      <c r="K2503" t="s">
        <v>108</v>
      </c>
      <c r="L2503" t="s">
        <v>83</v>
      </c>
      <c r="M2503">
        <v>100</v>
      </c>
    </row>
    <row r="2504" spans="1:13">
      <c r="A2504">
        <v>2002</v>
      </c>
      <c r="B2504" t="s">
        <v>145</v>
      </c>
      <c r="C2504" t="s">
        <v>58</v>
      </c>
      <c r="D2504" t="s">
        <v>105</v>
      </c>
      <c r="E2504" t="s">
        <v>63</v>
      </c>
      <c r="F2504">
        <v>37281</v>
      </c>
      <c r="G2504">
        <v>37287.171691272481</v>
      </c>
      <c r="H2504">
        <f>ROUND(Database[[#This Row],[VIAGEM]]-Database[[#This Row],[ORDEM]],0)</f>
        <v>6</v>
      </c>
      <c r="I2504">
        <v>1</v>
      </c>
      <c r="J2504" t="s">
        <v>136</v>
      </c>
      <c r="K2504" t="s">
        <v>95</v>
      </c>
      <c r="L2504" t="s">
        <v>83</v>
      </c>
      <c r="M2504">
        <v>200</v>
      </c>
    </row>
    <row r="2505" spans="1:13">
      <c r="A2505">
        <v>2002</v>
      </c>
      <c r="B2505" t="s">
        <v>153</v>
      </c>
      <c r="C2505" t="s">
        <v>57</v>
      </c>
      <c r="D2505" t="s">
        <v>51</v>
      </c>
      <c r="E2505" t="s">
        <v>62</v>
      </c>
      <c r="F2505">
        <v>37459</v>
      </c>
      <c r="G2505">
        <v>37460.565809547712</v>
      </c>
      <c r="H2505">
        <f>ROUND(Database[[#This Row],[VIAGEM]]-Database[[#This Row],[ORDEM]],0)</f>
        <v>2</v>
      </c>
      <c r="I2505">
        <v>1</v>
      </c>
      <c r="J2505" t="s">
        <v>73</v>
      </c>
      <c r="K2505" t="s">
        <v>106</v>
      </c>
      <c r="L2505" t="s">
        <v>83</v>
      </c>
      <c r="M2505">
        <v>300</v>
      </c>
    </row>
    <row r="2506" spans="1:13">
      <c r="A2506">
        <v>2002</v>
      </c>
      <c r="B2506" t="s">
        <v>150</v>
      </c>
      <c r="C2506" t="s">
        <v>58</v>
      </c>
      <c r="D2506" t="s">
        <v>105</v>
      </c>
      <c r="E2506" t="s">
        <v>63</v>
      </c>
      <c r="F2506">
        <v>37394</v>
      </c>
      <c r="G2506">
        <v>37398.211893385153</v>
      </c>
      <c r="H2506">
        <f>ROUND(Database[[#This Row],[VIAGEM]]-Database[[#This Row],[ORDEM]],0)</f>
        <v>4</v>
      </c>
      <c r="I2506">
        <v>1</v>
      </c>
      <c r="J2506" t="s">
        <v>72</v>
      </c>
      <c r="K2506" t="s">
        <v>111</v>
      </c>
      <c r="L2506" t="s">
        <v>85</v>
      </c>
      <c r="M2506">
        <v>41000</v>
      </c>
    </row>
    <row r="2507" spans="1:13">
      <c r="A2507">
        <v>2002</v>
      </c>
      <c r="B2507" t="s">
        <v>147</v>
      </c>
      <c r="C2507" t="s">
        <v>59</v>
      </c>
      <c r="D2507" t="s">
        <v>50</v>
      </c>
      <c r="E2507" t="s">
        <v>57</v>
      </c>
      <c r="F2507">
        <v>37408</v>
      </c>
      <c r="G2507">
        <v>37415.383424533917</v>
      </c>
      <c r="H2507">
        <f>ROUND(Database[[#This Row],[VIAGEM]]-Database[[#This Row],[ORDEM]],0)</f>
        <v>7</v>
      </c>
      <c r="I2507">
        <v>0</v>
      </c>
      <c r="J2507" t="s">
        <v>78</v>
      </c>
      <c r="K2507" t="s">
        <v>100</v>
      </c>
      <c r="L2507" t="s">
        <v>81</v>
      </c>
      <c r="M2507">
        <v>1000</v>
      </c>
    </row>
    <row r="2508" spans="1:13">
      <c r="A2508">
        <v>2002</v>
      </c>
      <c r="B2508" t="s">
        <v>146</v>
      </c>
      <c r="C2508" t="s">
        <v>61</v>
      </c>
      <c r="D2508" t="s">
        <v>48</v>
      </c>
      <c r="E2508" t="s">
        <v>25</v>
      </c>
      <c r="F2508">
        <v>37576</v>
      </c>
      <c r="G2508">
        <v>37579.599989863884</v>
      </c>
      <c r="H2508">
        <f>ROUND(Database[[#This Row],[VIAGEM]]-Database[[#This Row],[ORDEM]],0)</f>
        <v>4</v>
      </c>
      <c r="I2508">
        <v>0</v>
      </c>
      <c r="J2508" t="s">
        <v>72</v>
      </c>
      <c r="K2508" t="s">
        <v>111</v>
      </c>
      <c r="L2508" t="s">
        <v>85</v>
      </c>
      <c r="M2508">
        <v>36000</v>
      </c>
    </row>
    <row r="2509" spans="1:13">
      <c r="A2509">
        <v>2002</v>
      </c>
      <c r="B2509" t="s">
        <v>147</v>
      </c>
      <c r="C2509" t="s">
        <v>57</v>
      </c>
      <c r="D2509" t="s">
        <v>51</v>
      </c>
      <c r="E2509" t="s">
        <v>60</v>
      </c>
      <c r="F2509">
        <v>37417</v>
      </c>
      <c r="G2509">
        <v>37421.738539784856</v>
      </c>
      <c r="H2509">
        <f>ROUND(Database[[#This Row],[VIAGEM]]-Database[[#This Row],[ORDEM]],0)</f>
        <v>5</v>
      </c>
      <c r="I2509">
        <v>1</v>
      </c>
      <c r="J2509" t="s">
        <v>73</v>
      </c>
      <c r="K2509" t="s">
        <v>107</v>
      </c>
      <c r="L2509" t="s">
        <v>83</v>
      </c>
      <c r="M2509">
        <v>300</v>
      </c>
    </row>
    <row r="2510" spans="1:13">
      <c r="A2510">
        <v>2002</v>
      </c>
      <c r="B2510" t="s">
        <v>153</v>
      </c>
      <c r="C2510" t="s">
        <v>58</v>
      </c>
      <c r="D2510" t="s">
        <v>105</v>
      </c>
      <c r="E2510" t="s">
        <v>59</v>
      </c>
      <c r="F2510">
        <v>37440</v>
      </c>
      <c r="G2510">
        <v>37449.389097935018</v>
      </c>
      <c r="H2510">
        <f>ROUND(Database[[#This Row],[VIAGEM]]-Database[[#This Row],[ORDEM]],0)</f>
        <v>9</v>
      </c>
      <c r="I2510">
        <v>0</v>
      </c>
      <c r="J2510" t="s">
        <v>78</v>
      </c>
      <c r="K2510" t="s">
        <v>100</v>
      </c>
      <c r="L2510" t="s">
        <v>81</v>
      </c>
      <c r="M2510">
        <v>2000</v>
      </c>
    </row>
    <row r="2511" spans="1:13">
      <c r="A2511">
        <v>2002</v>
      </c>
      <c r="B2511" t="s">
        <v>155</v>
      </c>
      <c r="C2511" t="s">
        <v>58</v>
      </c>
      <c r="D2511" t="s">
        <v>105</v>
      </c>
      <c r="E2511" t="s">
        <v>60</v>
      </c>
      <c r="F2511">
        <v>37507</v>
      </c>
      <c r="G2511">
        <v>37513.17884068811</v>
      </c>
      <c r="H2511">
        <f>ROUND(Database[[#This Row],[VIAGEM]]-Database[[#This Row],[ORDEM]],0)</f>
        <v>6</v>
      </c>
      <c r="I2511">
        <v>0</v>
      </c>
      <c r="J2511" t="s">
        <v>72</v>
      </c>
      <c r="K2511" t="s">
        <v>110</v>
      </c>
      <c r="L2511" t="s">
        <v>85</v>
      </c>
      <c r="M2511">
        <v>27000</v>
      </c>
    </row>
    <row r="2512" spans="1:13">
      <c r="A2512">
        <v>2002</v>
      </c>
      <c r="B2512" t="s">
        <v>148</v>
      </c>
      <c r="C2512" t="s">
        <v>59</v>
      </c>
      <c r="D2512" t="s">
        <v>50</v>
      </c>
      <c r="E2512" t="s">
        <v>58</v>
      </c>
      <c r="F2512">
        <v>37596</v>
      </c>
      <c r="G2512">
        <v>37599.407987183324</v>
      </c>
      <c r="H2512">
        <f>ROUND(Database[[#This Row],[VIAGEM]]-Database[[#This Row],[ORDEM]],0)</f>
        <v>3</v>
      </c>
      <c r="I2512">
        <v>0</v>
      </c>
      <c r="J2512" t="s">
        <v>78</v>
      </c>
      <c r="K2512" t="s">
        <v>99</v>
      </c>
      <c r="L2512" t="s">
        <v>81</v>
      </c>
      <c r="M2512">
        <v>2000</v>
      </c>
    </row>
    <row r="2513" spans="1:13">
      <c r="A2513">
        <v>2002</v>
      </c>
      <c r="B2513" t="s">
        <v>150</v>
      </c>
      <c r="C2513" t="s">
        <v>61</v>
      </c>
      <c r="D2513" t="s">
        <v>48</v>
      </c>
      <c r="E2513" t="s">
        <v>62</v>
      </c>
      <c r="F2513">
        <v>37398</v>
      </c>
      <c r="G2513">
        <v>37399.208325186453</v>
      </c>
      <c r="H2513">
        <f>ROUND(Database[[#This Row],[VIAGEM]]-Database[[#This Row],[ORDEM]],0)</f>
        <v>1</v>
      </c>
      <c r="I2513">
        <v>0</v>
      </c>
      <c r="J2513" t="s">
        <v>136</v>
      </c>
      <c r="K2513" t="s">
        <v>94</v>
      </c>
      <c r="L2513" t="s">
        <v>83</v>
      </c>
      <c r="M2513">
        <v>200</v>
      </c>
    </row>
    <row r="2514" spans="1:13">
      <c r="A2514">
        <v>2002</v>
      </c>
      <c r="B2514" t="s">
        <v>153</v>
      </c>
      <c r="C2514" t="s">
        <v>57</v>
      </c>
      <c r="D2514" t="s">
        <v>51</v>
      </c>
      <c r="E2514" t="s">
        <v>62</v>
      </c>
      <c r="F2514">
        <v>37445</v>
      </c>
      <c r="G2514">
        <v>37447.716060343118</v>
      </c>
      <c r="H2514">
        <f>ROUND(Database[[#This Row],[VIAGEM]]-Database[[#This Row],[ORDEM]],0)</f>
        <v>3</v>
      </c>
      <c r="I2514">
        <v>1</v>
      </c>
      <c r="J2514" t="s">
        <v>72</v>
      </c>
      <c r="K2514" t="s">
        <v>111</v>
      </c>
      <c r="L2514" t="s">
        <v>85</v>
      </c>
      <c r="M2514">
        <v>46000</v>
      </c>
    </row>
    <row r="2515" spans="1:13">
      <c r="A2515">
        <v>2002</v>
      </c>
      <c r="B2515" t="s">
        <v>156</v>
      </c>
      <c r="C2515" t="s">
        <v>62</v>
      </c>
      <c r="D2515" t="s">
        <v>47</v>
      </c>
      <c r="E2515" t="s">
        <v>25</v>
      </c>
      <c r="F2515">
        <v>37365</v>
      </c>
      <c r="G2515">
        <v>37369.858768969905</v>
      </c>
      <c r="H2515">
        <f>ROUND(Database[[#This Row],[VIAGEM]]-Database[[#This Row],[ORDEM]],0)</f>
        <v>5</v>
      </c>
      <c r="I2515">
        <v>0</v>
      </c>
      <c r="J2515" t="s">
        <v>80</v>
      </c>
      <c r="K2515" t="s">
        <v>88</v>
      </c>
      <c r="L2515" t="s">
        <v>138</v>
      </c>
      <c r="M2515">
        <v>40</v>
      </c>
    </row>
    <row r="2516" spans="1:13">
      <c r="A2516">
        <v>2002</v>
      </c>
      <c r="B2516" t="s">
        <v>145</v>
      </c>
      <c r="C2516" t="s">
        <v>57</v>
      </c>
      <c r="D2516" t="s">
        <v>51</v>
      </c>
      <c r="E2516" t="s">
        <v>60</v>
      </c>
      <c r="F2516">
        <v>37281</v>
      </c>
      <c r="G2516">
        <v>37283.265284095527</v>
      </c>
      <c r="H2516">
        <f>ROUND(Database[[#This Row],[VIAGEM]]-Database[[#This Row],[ORDEM]],0)</f>
        <v>2</v>
      </c>
      <c r="I2516">
        <v>1</v>
      </c>
      <c r="J2516" t="s">
        <v>136</v>
      </c>
      <c r="K2516" t="s">
        <v>95</v>
      </c>
      <c r="L2516" t="s">
        <v>83</v>
      </c>
      <c r="M2516">
        <v>400</v>
      </c>
    </row>
    <row r="2517" spans="1:13">
      <c r="A2517">
        <v>2002</v>
      </c>
      <c r="B2517" t="s">
        <v>146</v>
      </c>
      <c r="C2517" t="s">
        <v>63</v>
      </c>
      <c r="D2517" t="s">
        <v>46</v>
      </c>
      <c r="E2517" t="s">
        <v>59</v>
      </c>
      <c r="F2517">
        <v>37564</v>
      </c>
      <c r="G2517">
        <v>37572.007831247873</v>
      </c>
      <c r="H2517">
        <f>ROUND(Database[[#This Row],[VIAGEM]]-Database[[#This Row],[ORDEM]],0)</f>
        <v>8</v>
      </c>
      <c r="I2517">
        <v>1</v>
      </c>
      <c r="J2517" t="s">
        <v>78</v>
      </c>
      <c r="K2517" t="s">
        <v>100</v>
      </c>
      <c r="L2517" t="s">
        <v>81</v>
      </c>
      <c r="M2517">
        <v>2000</v>
      </c>
    </row>
    <row r="2518" spans="1:13">
      <c r="A2518">
        <v>2002</v>
      </c>
      <c r="B2518" t="s">
        <v>156</v>
      </c>
      <c r="C2518" t="s">
        <v>25</v>
      </c>
      <c r="D2518" t="s">
        <v>45</v>
      </c>
      <c r="E2518" t="s">
        <v>62</v>
      </c>
      <c r="F2518">
        <v>37348</v>
      </c>
      <c r="G2518">
        <v>37354.675865323719</v>
      </c>
      <c r="H2518">
        <f>ROUND(Database[[#This Row],[VIAGEM]]-Database[[#This Row],[ORDEM]],0)</f>
        <v>7</v>
      </c>
      <c r="I2518">
        <v>1</v>
      </c>
      <c r="J2518" t="s">
        <v>70</v>
      </c>
      <c r="K2518" t="s">
        <v>91</v>
      </c>
      <c r="L2518" t="s">
        <v>82</v>
      </c>
      <c r="M2518">
        <v>3000</v>
      </c>
    </row>
    <row r="2519" spans="1:13">
      <c r="A2519">
        <v>2002</v>
      </c>
      <c r="B2519" t="s">
        <v>145</v>
      </c>
      <c r="C2519" t="s">
        <v>56</v>
      </c>
      <c r="D2519" t="s">
        <v>52</v>
      </c>
      <c r="E2519" t="s">
        <v>63</v>
      </c>
      <c r="F2519">
        <v>37272</v>
      </c>
      <c r="G2519">
        <v>37280.482883083176</v>
      </c>
      <c r="H2519">
        <f>ROUND(Database[[#This Row],[VIAGEM]]-Database[[#This Row],[ORDEM]],0)</f>
        <v>8</v>
      </c>
      <c r="I2519">
        <v>0</v>
      </c>
      <c r="J2519" t="s">
        <v>72</v>
      </c>
      <c r="K2519" t="s">
        <v>111</v>
      </c>
      <c r="L2519" t="s">
        <v>85</v>
      </c>
      <c r="M2519">
        <v>12000</v>
      </c>
    </row>
    <row r="2520" spans="1:13">
      <c r="A2520">
        <v>2002</v>
      </c>
      <c r="B2520" t="s">
        <v>149</v>
      </c>
      <c r="C2520" t="s">
        <v>62</v>
      </c>
      <c r="D2520" t="s">
        <v>47</v>
      </c>
      <c r="E2520" t="s">
        <v>61</v>
      </c>
      <c r="F2520">
        <v>37482</v>
      </c>
      <c r="G2520">
        <v>37487.778217804407</v>
      </c>
      <c r="H2520">
        <f>ROUND(Database[[#This Row],[VIAGEM]]-Database[[#This Row],[ORDEM]],0)</f>
        <v>6</v>
      </c>
      <c r="I2520">
        <v>0</v>
      </c>
      <c r="J2520" t="s">
        <v>80</v>
      </c>
      <c r="K2520" t="s">
        <v>87</v>
      </c>
      <c r="L2520" t="s">
        <v>138</v>
      </c>
      <c r="M2520">
        <v>20</v>
      </c>
    </row>
    <row r="2521" spans="1:13">
      <c r="A2521">
        <v>2002</v>
      </c>
      <c r="B2521" t="s">
        <v>147</v>
      </c>
      <c r="C2521" t="s">
        <v>57</v>
      </c>
      <c r="D2521" t="s">
        <v>51</v>
      </c>
      <c r="E2521" t="s">
        <v>61</v>
      </c>
      <c r="F2521">
        <v>37427</v>
      </c>
      <c r="G2521">
        <v>37431.771648563757</v>
      </c>
      <c r="H2521">
        <f>ROUND(Database[[#This Row],[VIAGEM]]-Database[[#This Row],[ORDEM]],0)</f>
        <v>5</v>
      </c>
      <c r="I2521">
        <v>1</v>
      </c>
      <c r="J2521" t="s">
        <v>73</v>
      </c>
      <c r="K2521" t="s">
        <v>108</v>
      </c>
      <c r="L2521" t="s">
        <v>83</v>
      </c>
      <c r="M2521">
        <v>400</v>
      </c>
    </row>
    <row r="2522" spans="1:13">
      <c r="A2522">
        <v>2002</v>
      </c>
      <c r="B2522" t="s">
        <v>146</v>
      </c>
      <c r="C2522" t="s">
        <v>63</v>
      </c>
      <c r="D2522" t="s">
        <v>46</v>
      </c>
      <c r="E2522" t="s">
        <v>61</v>
      </c>
      <c r="F2522">
        <v>37571</v>
      </c>
      <c r="G2522">
        <v>37571.39238137567</v>
      </c>
      <c r="H2522">
        <f>ROUND(Database[[#This Row],[VIAGEM]]-Database[[#This Row],[ORDEM]],0)</f>
        <v>0</v>
      </c>
      <c r="I2522">
        <v>0</v>
      </c>
      <c r="J2522" t="s">
        <v>70</v>
      </c>
      <c r="K2522" t="s">
        <v>92</v>
      </c>
      <c r="L2522" t="s">
        <v>82</v>
      </c>
      <c r="M2522">
        <v>3000</v>
      </c>
    </row>
    <row r="2523" spans="1:13">
      <c r="A2523">
        <v>2002</v>
      </c>
      <c r="B2523" t="s">
        <v>146</v>
      </c>
      <c r="C2523" t="s">
        <v>58</v>
      </c>
      <c r="D2523" t="s">
        <v>105</v>
      </c>
      <c r="E2523" t="s">
        <v>63</v>
      </c>
      <c r="F2523">
        <v>37567</v>
      </c>
      <c r="G2523">
        <v>37576.952175755861</v>
      </c>
      <c r="H2523">
        <f>ROUND(Database[[#This Row],[VIAGEM]]-Database[[#This Row],[ORDEM]],0)</f>
        <v>10</v>
      </c>
      <c r="I2523">
        <v>0</v>
      </c>
      <c r="J2523" t="s">
        <v>70</v>
      </c>
      <c r="K2523" t="s">
        <v>90</v>
      </c>
      <c r="L2523" t="s">
        <v>82</v>
      </c>
      <c r="M2523">
        <v>1000</v>
      </c>
    </row>
    <row r="2524" spans="1:13">
      <c r="A2524">
        <v>2001</v>
      </c>
      <c r="B2524" t="s">
        <v>151</v>
      </c>
      <c r="C2524" t="s">
        <v>62</v>
      </c>
      <c r="D2524" t="s">
        <v>47</v>
      </c>
      <c r="E2524" t="s">
        <v>59</v>
      </c>
      <c r="F2524">
        <v>36966</v>
      </c>
      <c r="G2524">
        <v>36969.658711150449</v>
      </c>
      <c r="H2524">
        <f>ROUND(Database[[#This Row],[VIAGEM]]-Database[[#This Row],[ORDEM]],0)</f>
        <v>4</v>
      </c>
      <c r="I2524">
        <v>0</v>
      </c>
      <c r="J2524" t="s">
        <v>80</v>
      </c>
      <c r="K2524" t="s">
        <v>88</v>
      </c>
      <c r="L2524" t="s">
        <v>138</v>
      </c>
      <c r="M2524">
        <v>40</v>
      </c>
    </row>
    <row r="2525" spans="1:13">
      <c r="A2525">
        <v>2001</v>
      </c>
      <c r="B2525" t="s">
        <v>152</v>
      </c>
      <c r="C2525" t="s">
        <v>58</v>
      </c>
      <c r="D2525" t="s">
        <v>105</v>
      </c>
      <c r="E2525" t="s">
        <v>60</v>
      </c>
      <c r="F2525">
        <v>37171</v>
      </c>
      <c r="G2525">
        <v>37172.691823230954</v>
      </c>
      <c r="H2525">
        <f>ROUND(Database[[#This Row],[VIAGEM]]-Database[[#This Row],[ORDEM]],0)</f>
        <v>2</v>
      </c>
      <c r="I2525">
        <v>0</v>
      </c>
      <c r="J2525" t="s">
        <v>78</v>
      </c>
      <c r="K2525" t="s">
        <v>99</v>
      </c>
      <c r="L2525" t="s">
        <v>81</v>
      </c>
      <c r="M2525">
        <v>500</v>
      </c>
    </row>
    <row r="2526" spans="1:13">
      <c r="A2526">
        <v>2001</v>
      </c>
      <c r="B2526" t="s">
        <v>147</v>
      </c>
      <c r="C2526" t="s">
        <v>60</v>
      </c>
      <c r="D2526" t="s">
        <v>49</v>
      </c>
      <c r="E2526" t="s">
        <v>57</v>
      </c>
      <c r="F2526">
        <v>37063</v>
      </c>
      <c r="G2526">
        <v>37064.976649507786</v>
      </c>
      <c r="H2526">
        <f>ROUND(Database[[#This Row],[VIAGEM]]-Database[[#This Row],[ORDEM]],0)</f>
        <v>2</v>
      </c>
      <c r="I2526">
        <v>0</v>
      </c>
      <c r="J2526" t="s">
        <v>72</v>
      </c>
      <c r="K2526" t="s">
        <v>109</v>
      </c>
      <c r="L2526" t="s">
        <v>85</v>
      </c>
      <c r="M2526">
        <v>15000</v>
      </c>
    </row>
    <row r="2527" spans="1:13">
      <c r="A2527">
        <v>2001</v>
      </c>
      <c r="B2527" t="s">
        <v>152</v>
      </c>
      <c r="C2527" t="s">
        <v>63</v>
      </c>
      <c r="D2527" t="s">
        <v>46</v>
      </c>
      <c r="E2527" t="s">
        <v>61</v>
      </c>
      <c r="F2527">
        <v>37166</v>
      </c>
      <c r="G2527">
        <v>37171.987925806141</v>
      </c>
      <c r="H2527">
        <f>ROUND(Database[[#This Row],[VIAGEM]]-Database[[#This Row],[ORDEM]],0)</f>
        <v>6</v>
      </c>
      <c r="I2527">
        <v>1</v>
      </c>
      <c r="J2527" t="s">
        <v>71</v>
      </c>
      <c r="K2527" t="s">
        <v>102</v>
      </c>
      <c r="L2527" t="s">
        <v>84</v>
      </c>
      <c r="M2527">
        <v>74000</v>
      </c>
    </row>
    <row r="2528" spans="1:13">
      <c r="A2528">
        <v>2001</v>
      </c>
      <c r="B2528" t="s">
        <v>154</v>
      </c>
      <c r="C2528" t="s">
        <v>56</v>
      </c>
      <c r="D2528" t="s">
        <v>52</v>
      </c>
      <c r="E2528" t="s">
        <v>25</v>
      </c>
      <c r="F2528">
        <v>36932</v>
      </c>
      <c r="G2528">
        <v>36938.266569745414</v>
      </c>
      <c r="H2528">
        <f>ROUND(Database[[#This Row],[VIAGEM]]-Database[[#This Row],[ORDEM]],0)</f>
        <v>6</v>
      </c>
      <c r="I2528">
        <v>0</v>
      </c>
      <c r="J2528" t="s">
        <v>72</v>
      </c>
      <c r="K2528" t="s">
        <v>111</v>
      </c>
      <c r="L2528" t="s">
        <v>85</v>
      </c>
      <c r="M2528">
        <v>26000</v>
      </c>
    </row>
    <row r="2529" spans="1:13">
      <c r="A2529">
        <v>2001</v>
      </c>
      <c r="B2529" t="s">
        <v>147</v>
      </c>
      <c r="C2529" t="s">
        <v>59</v>
      </c>
      <c r="D2529" t="s">
        <v>50</v>
      </c>
      <c r="E2529" t="s">
        <v>62</v>
      </c>
      <c r="F2529">
        <v>37061</v>
      </c>
      <c r="G2529">
        <v>37070.627562815658</v>
      </c>
      <c r="H2529">
        <f>ROUND(Database[[#This Row],[VIAGEM]]-Database[[#This Row],[ORDEM]],0)</f>
        <v>10</v>
      </c>
      <c r="I2529">
        <v>0</v>
      </c>
      <c r="J2529" t="s">
        <v>80</v>
      </c>
      <c r="K2529" t="s">
        <v>89</v>
      </c>
      <c r="L2529" t="s">
        <v>81</v>
      </c>
      <c r="M2529">
        <v>1500</v>
      </c>
    </row>
    <row r="2530" spans="1:13">
      <c r="A2530">
        <v>2001</v>
      </c>
      <c r="B2530" t="s">
        <v>154</v>
      </c>
      <c r="C2530" t="s">
        <v>57</v>
      </c>
      <c r="D2530" t="s">
        <v>51</v>
      </c>
      <c r="E2530" t="s">
        <v>59</v>
      </c>
      <c r="F2530">
        <v>36929</v>
      </c>
      <c r="G2530">
        <v>36937.975766268057</v>
      </c>
      <c r="H2530">
        <f>ROUND(Database[[#This Row],[VIAGEM]]-Database[[#This Row],[ORDEM]],0)</f>
        <v>9</v>
      </c>
      <c r="I2530">
        <v>1</v>
      </c>
      <c r="J2530" t="s">
        <v>136</v>
      </c>
      <c r="K2530" t="s">
        <v>95</v>
      </c>
      <c r="L2530" t="s">
        <v>83</v>
      </c>
      <c r="M2530">
        <v>200</v>
      </c>
    </row>
    <row r="2531" spans="1:13">
      <c r="A2531">
        <v>2001</v>
      </c>
      <c r="B2531" t="s">
        <v>147</v>
      </c>
      <c r="C2531" t="s">
        <v>59</v>
      </c>
      <c r="D2531" t="s">
        <v>50</v>
      </c>
      <c r="E2531" t="s">
        <v>61</v>
      </c>
      <c r="F2531">
        <v>37058</v>
      </c>
      <c r="G2531">
        <v>37064.57921147404</v>
      </c>
      <c r="H2531">
        <f>ROUND(Database[[#This Row],[VIAGEM]]-Database[[#This Row],[ORDEM]],0)</f>
        <v>7</v>
      </c>
      <c r="I2531">
        <v>0</v>
      </c>
      <c r="J2531" t="s">
        <v>80</v>
      </c>
      <c r="K2531" t="s">
        <v>87</v>
      </c>
      <c r="L2531" t="s">
        <v>138</v>
      </c>
      <c r="M2531">
        <v>10</v>
      </c>
    </row>
    <row r="2532" spans="1:13">
      <c r="A2532">
        <v>2001</v>
      </c>
      <c r="B2532" t="s">
        <v>146</v>
      </c>
      <c r="C2532" t="s">
        <v>63</v>
      </c>
      <c r="D2532" t="s">
        <v>46</v>
      </c>
      <c r="E2532" t="s">
        <v>60</v>
      </c>
      <c r="F2532">
        <v>37206</v>
      </c>
      <c r="G2532">
        <v>37207.985695302355</v>
      </c>
      <c r="H2532">
        <f>ROUND(Database[[#This Row],[VIAGEM]]-Database[[#This Row],[ORDEM]],0)</f>
        <v>2</v>
      </c>
      <c r="I2532">
        <v>0</v>
      </c>
      <c r="J2532" t="s">
        <v>70</v>
      </c>
      <c r="K2532" t="s">
        <v>91</v>
      </c>
      <c r="L2532" t="s">
        <v>82</v>
      </c>
      <c r="M2532">
        <v>2000</v>
      </c>
    </row>
    <row r="2533" spans="1:13">
      <c r="A2533">
        <v>2001</v>
      </c>
      <c r="B2533" t="s">
        <v>154</v>
      </c>
      <c r="C2533" t="s">
        <v>25</v>
      </c>
      <c r="D2533" t="s">
        <v>45</v>
      </c>
      <c r="E2533" t="s">
        <v>63</v>
      </c>
      <c r="F2533">
        <v>36948</v>
      </c>
      <c r="G2533">
        <v>36951.459095706945</v>
      </c>
      <c r="H2533">
        <f>ROUND(Database[[#This Row],[VIAGEM]]-Database[[#This Row],[ORDEM]],0)</f>
        <v>3</v>
      </c>
      <c r="I2533">
        <v>0</v>
      </c>
      <c r="J2533" t="s">
        <v>71</v>
      </c>
      <c r="K2533" t="s">
        <v>103</v>
      </c>
      <c r="L2533" t="s">
        <v>84</v>
      </c>
      <c r="M2533">
        <v>63000</v>
      </c>
    </row>
    <row r="2534" spans="1:13">
      <c r="A2534">
        <v>2001</v>
      </c>
      <c r="B2534" t="s">
        <v>147</v>
      </c>
      <c r="C2534" t="s">
        <v>60</v>
      </c>
      <c r="D2534" t="s">
        <v>49</v>
      </c>
      <c r="E2534" t="s">
        <v>25</v>
      </c>
      <c r="F2534">
        <v>37069</v>
      </c>
      <c r="G2534">
        <v>37077.842515154145</v>
      </c>
      <c r="H2534">
        <f>ROUND(Database[[#This Row],[VIAGEM]]-Database[[#This Row],[ORDEM]],0)</f>
        <v>9</v>
      </c>
      <c r="I2534">
        <v>1</v>
      </c>
      <c r="J2534" t="s">
        <v>70</v>
      </c>
      <c r="K2534" t="s">
        <v>92</v>
      </c>
      <c r="L2534" t="s">
        <v>82</v>
      </c>
      <c r="M2534">
        <v>4000</v>
      </c>
    </row>
    <row r="2535" spans="1:13">
      <c r="A2535">
        <v>2001</v>
      </c>
      <c r="B2535" t="s">
        <v>154</v>
      </c>
      <c r="C2535" t="s">
        <v>25</v>
      </c>
      <c r="D2535" t="s">
        <v>45</v>
      </c>
      <c r="E2535" t="s">
        <v>57</v>
      </c>
      <c r="F2535">
        <v>36923</v>
      </c>
      <c r="G2535">
        <v>36931.587947052394</v>
      </c>
      <c r="H2535">
        <f>ROUND(Database[[#This Row],[VIAGEM]]-Database[[#This Row],[ORDEM]],0)</f>
        <v>9</v>
      </c>
      <c r="I2535">
        <v>0</v>
      </c>
      <c r="J2535" t="s">
        <v>70</v>
      </c>
      <c r="K2535" t="s">
        <v>91</v>
      </c>
      <c r="L2535" t="s">
        <v>82</v>
      </c>
      <c r="M2535">
        <v>2000</v>
      </c>
    </row>
    <row r="2536" spans="1:13">
      <c r="A2536">
        <v>2001</v>
      </c>
      <c r="B2536" t="s">
        <v>155</v>
      </c>
      <c r="C2536" t="s">
        <v>59</v>
      </c>
      <c r="D2536" t="s">
        <v>50</v>
      </c>
      <c r="E2536" t="s">
        <v>60</v>
      </c>
      <c r="F2536">
        <v>37140</v>
      </c>
      <c r="G2536">
        <v>37145.960269368581</v>
      </c>
      <c r="H2536">
        <f>ROUND(Database[[#This Row],[VIAGEM]]-Database[[#This Row],[ORDEM]],0)</f>
        <v>6</v>
      </c>
      <c r="I2536">
        <v>0</v>
      </c>
      <c r="J2536" t="s">
        <v>71</v>
      </c>
      <c r="K2536" t="s">
        <v>104</v>
      </c>
      <c r="L2536" t="s">
        <v>84</v>
      </c>
      <c r="M2536">
        <v>88000</v>
      </c>
    </row>
    <row r="2537" spans="1:13">
      <c r="A2537">
        <v>2001</v>
      </c>
      <c r="B2537" t="s">
        <v>152</v>
      </c>
      <c r="C2537" t="s">
        <v>58</v>
      </c>
      <c r="D2537" t="s">
        <v>105</v>
      </c>
      <c r="E2537" t="s">
        <v>63</v>
      </c>
      <c r="F2537">
        <v>37187</v>
      </c>
      <c r="G2537">
        <v>37187.057196720692</v>
      </c>
      <c r="H2537">
        <f>ROUND(Database[[#This Row],[VIAGEM]]-Database[[#This Row],[ORDEM]],0)</f>
        <v>0</v>
      </c>
      <c r="I2537">
        <v>0</v>
      </c>
      <c r="J2537" t="s">
        <v>78</v>
      </c>
      <c r="K2537" t="s">
        <v>99</v>
      </c>
      <c r="L2537" t="s">
        <v>81</v>
      </c>
      <c r="M2537">
        <v>1500</v>
      </c>
    </row>
    <row r="2538" spans="1:13">
      <c r="A2538">
        <v>2001</v>
      </c>
      <c r="B2538" t="s">
        <v>145</v>
      </c>
      <c r="C2538" t="s">
        <v>58</v>
      </c>
      <c r="D2538" t="s">
        <v>105</v>
      </c>
      <c r="E2538" t="s">
        <v>57</v>
      </c>
      <c r="F2538">
        <v>36907</v>
      </c>
      <c r="G2538">
        <v>36908.411501765906</v>
      </c>
      <c r="H2538">
        <f>ROUND(Database[[#This Row],[VIAGEM]]-Database[[#This Row],[ORDEM]],0)</f>
        <v>1</v>
      </c>
      <c r="I2538">
        <v>0</v>
      </c>
      <c r="J2538" t="s">
        <v>71</v>
      </c>
      <c r="K2538" t="s">
        <v>104</v>
      </c>
      <c r="L2538" t="s">
        <v>84</v>
      </c>
      <c r="M2538">
        <v>91000</v>
      </c>
    </row>
    <row r="2539" spans="1:13">
      <c r="A2539">
        <v>2001</v>
      </c>
      <c r="B2539" t="s">
        <v>156</v>
      </c>
      <c r="C2539" t="s">
        <v>58</v>
      </c>
      <c r="D2539" t="s">
        <v>105</v>
      </c>
      <c r="E2539" t="s">
        <v>25</v>
      </c>
      <c r="F2539">
        <v>37008</v>
      </c>
      <c r="G2539">
        <v>37010.48716960512</v>
      </c>
      <c r="H2539">
        <f>ROUND(Database[[#This Row],[VIAGEM]]-Database[[#This Row],[ORDEM]],0)</f>
        <v>2</v>
      </c>
      <c r="I2539">
        <v>0</v>
      </c>
      <c r="J2539" t="s">
        <v>70</v>
      </c>
      <c r="K2539" t="s">
        <v>91</v>
      </c>
      <c r="L2539" t="s">
        <v>82</v>
      </c>
      <c r="M2539">
        <v>1000</v>
      </c>
    </row>
    <row r="2540" spans="1:13">
      <c r="A2540">
        <v>2001</v>
      </c>
      <c r="B2540" t="s">
        <v>149</v>
      </c>
      <c r="C2540" t="s">
        <v>62</v>
      </c>
      <c r="D2540" t="s">
        <v>47</v>
      </c>
      <c r="E2540" t="s">
        <v>63</v>
      </c>
      <c r="F2540">
        <v>37104</v>
      </c>
      <c r="G2540">
        <v>37107.940661520137</v>
      </c>
      <c r="H2540">
        <f>ROUND(Database[[#This Row],[VIAGEM]]-Database[[#This Row],[ORDEM]],0)</f>
        <v>4</v>
      </c>
      <c r="I2540">
        <v>0</v>
      </c>
      <c r="J2540" t="s">
        <v>80</v>
      </c>
      <c r="K2540" t="s">
        <v>88</v>
      </c>
      <c r="L2540" t="s">
        <v>138</v>
      </c>
      <c r="M2540">
        <v>30</v>
      </c>
    </row>
    <row r="2541" spans="1:13">
      <c r="A2541">
        <v>2001</v>
      </c>
      <c r="B2541" t="s">
        <v>149</v>
      </c>
      <c r="C2541" t="s">
        <v>61</v>
      </c>
      <c r="D2541" t="s">
        <v>48</v>
      </c>
      <c r="E2541" t="s">
        <v>62</v>
      </c>
      <c r="F2541">
        <v>37117</v>
      </c>
      <c r="G2541">
        <v>37123.249590129162</v>
      </c>
      <c r="H2541">
        <f>ROUND(Database[[#This Row],[VIAGEM]]-Database[[#This Row],[ORDEM]],0)</f>
        <v>6</v>
      </c>
      <c r="I2541">
        <v>0</v>
      </c>
      <c r="J2541" t="s">
        <v>74</v>
      </c>
      <c r="K2541" t="s">
        <v>98</v>
      </c>
      <c r="L2541" t="s">
        <v>83</v>
      </c>
      <c r="M2541">
        <v>500</v>
      </c>
    </row>
    <row r="2542" spans="1:13">
      <c r="A2542">
        <v>2001</v>
      </c>
      <c r="B2542" t="s">
        <v>154</v>
      </c>
      <c r="C2542" t="s">
        <v>59</v>
      </c>
      <c r="D2542" t="s">
        <v>50</v>
      </c>
      <c r="E2542" t="s">
        <v>62</v>
      </c>
      <c r="F2542">
        <v>36949</v>
      </c>
      <c r="G2542">
        <v>36958.722702229883</v>
      </c>
      <c r="H2542">
        <f>ROUND(Database[[#This Row],[VIAGEM]]-Database[[#This Row],[ORDEM]],0)</f>
        <v>10</v>
      </c>
      <c r="I2542">
        <v>1</v>
      </c>
      <c r="J2542" t="s">
        <v>136</v>
      </c>
      <c r="K2542" t="s">
        <v>95</v>
      </c>
      <c r="L2542" t="s">
        <v>83</v>
      </c>
      <c r="M2542">
        <v>400</v>
      </c>
    </row>
    <row r="2543" spans="1:13">
      <c r="A2543">
        <v>2001</v>
      </c>
      <c r="B2543" t="s">
        <v>156</v>
      </c>
      <c r="C2543" t="s">
        <v>61</v>
      </c>
      <c r="D2543" t="s">
        <v>48</v>
      </c>
      <c r="E2543" t="s">
        <v>58</v>
      </c>
      <c r="F2543">
        <v>36984</v>
      </c>
      <c r="G2543">
        <v>36993.840797242243</v>
      </c>
      <c r="H2543">
        <f>ROUND(Database[[#This Row],[VIAGEM]]-Database[[#This Row],[ORDEM]],0)</f>
        <v>10</v>
      </c>
      <c r="I2543">
        <v>1</v>
      </c>
      <c r="J2543" t="s">
        <v>136</v>
      </c>
      <c r="K2543" t="s">
        <v>94</v>
      </c>
      <c r="L2543" t="s">
        <v>83</v>
      </c>
      <c r="M2543">
        <v>200</v>
      </c>
    </row>
    <row r="2544" spans="1:13">
      <c r="A2544">
        <v>2001</v>
      </c>
      <c r="B2544" t="s">
        <v>152</v>
      </c>
      <c r="C2544" t="s">
        <v>61</v>
      </c>
      <c r="D2544" t="s">
        <v>48</v>
      </c>
      <c r="E2544" t="s">
        <v>60</v>
      </c>
      <c r="F2544">
        <v>37173</v>
      </c>
      <c r="G2544">
        <v>37175.186334216043</v>
      </c>
      <c r="H2544">
        <f>ROUND(Database[[#This Row],[VIAGEM]]-Database[[#This Row],[ORDEM]],0)</f>
        <v>2</v>
      </c>
      <c r="I2544">
        <v>0</v>
      </c>
      <c r="J2544" t="s">
        <v>74</v>
      </c>
      <c r="K2544" t="s">
        <v>96</v>
      </c>
      <c r="L2544" t="s">
        <v>83</v>
      </c>
      <c r="M2544">
        <v>200</v>
      </c>
    </row>
    <row r="2545" spans="1:13">
      <c r="A2545">
        <v>2001</v>
      </c>
      <c r="B2545" t="s">
        <v>156</v>
      </c>
      <c r="C2545" t="s">
        <v>60</v>
      </c>
      <c r="D2545" t="s">
        <v>49</v>
      </c>
      <c r="E2545" t="s">
        <v>62</v>
      </c>
      <c r="F2545">
        <v>36984</v>
      </c>
      <c r="G2545">
        <v>36988.823328091836</v>
      </c>
      <c r="H2545">
        <f>ROUND(Database[[#This Row],[VIAGEM]]-Database[[#This Row],[ORDEM]],0)</f>
        <v>5</v>
      </c>
      <c r="I2545">
        <v>0</v>
      </c>
      <c r="J2545" t="s">
        <v>70</v>
      </c>
      <c r="K2545" t="s">
        <v>92</v>
      </c>
      <c r="L2545" t="s">
        <v>82</v>
      </c>
      <c r="M2545">
        <v>2000</v>
      </c>
    </row>
    <row r="2546" spans="1:13">
      <c r="A2546">
        <v>2001</v>
      </c>
      <c r="B2546" t="s">
        <v>152</v>
      </c>
      <c r="C2546" t="s">
        <v>60</v>
      </c>
      <c r="D2546" t="s">
        <v>49</v>
      </c>
      <c r="E2546" t="s">
        <v>25</v>
      </c>
      <c r="F2546">
        <v>37175</v>
      </c>
      <c r="G2546">
        <v>37176.187517883089</v>
      </c>
      <c r="H2546">
        <f>ROUND(Database[[#This Row],[VIAGEM]]-Database[[#This Row],[ORDEM]],0)</f>
        <v>1</v>
      </c>
      <c r="I2546">
        <v>0</v>
      </c>
      <c r="J2546" t="s">
        <v>136</v>
      </c>
      <c r="K2546" t="s">
        <v>93</v>
      </c>
      <c r="L2546" t="s">
        <v>83</v>
      </c>
      <c r="M2546">
        <v>200</v>
      </c>
    </row>
    <row r="2547" spans="1:13">
      <c r="A2547">
        <v>2001</v>
      </c>
      <c r="B2547" t="s">
        <v>152</v>
      </c>
      <c r="C2547" t="s">
        <v>25</v>
      </c>
      <c r="D2547" t="s">
        <v>45</v>
      </c>
      <c r="E2547" t="s">
        <v>60</v>
      </c>
      <c r="F2547">
        <v>37187</v>
      </c>
      <c r="G2547">
        <v>37194.144512955136</v>
      </c>
      <c r="H2547">
        <f>ROUND(Database[[#This Row],[VIAGEM]]-Database[[#This Row],[ORDEM]],0)</f>
        <v>7</v>
      </c>
      <c r="I2547">
        <v>1</v>
      </c>
      <c r="J2547" t="s">
        <v>74</v>
      </c>
      <c r="K2547" t="s">
        <v>98</v>
      </c>
      <c r="L2547" t="s">
        <v>83</v>
      </c>
      <c r="M2547">
        <v>100</v>
      </c>
    </row>
    <row r="2548" spans="1:13">
      <c r="A2548">
        <v>2001</v>
      </c>
      <c r="B2548" t="s">
        <v>151</v>
      </c>
      <c r="C2548" t="s">
        <v>59</v>
      </c>
      <c r="D2548" t="s">
        <v>50</v>
      </c>
      <c r="E2548" t="s">
        <v>58</v>
      </c>
      <c r="F2548">
        <v>36957</v>
      </c>
      <c r="G2548">
        <v>36957.325573933886</v>
      </c>
      <c r="H2548">
        <f>ROUND(Database[[#This Row],[VIAGEM]]-Database[[#This Row],[ORDEM]],0)</f>
        <v>0</v>
      </c>
      <c r="I2548">
        <v>0</v>
      </c>
      <c r="J2548" t="s">
        <v>73</v>
      </c>
      <c r="K2548" t="s">
        <v>106</v>
      </c>
      <c r="L2548" t="s">
        <v>83</v>
      </c>
      <c r="M2548">
        <v>400</v>
      </c>
    </row>
    <row r="2549" spans="1:13">
      <c r="A2549">
        <v>2001</v>
      </c>
      <c r="B2549" t="s">
        <v>149</v>
      </c>
      <c r="C2549" t="s">
        <v>63</v>
      </c>
      <c r="D2549" t="s">
        <v>46</v>
      </c>
      <c r="E2549" t="s">
        <v>56</v>
      </c>
      <c r="F2549">
        <v>37125</v>
      </c>
      <c r="G2549">
        <v>37130.128247204259</v>
      </c>
      <c r="H2549">
        <f>ROUND(Database[[#This Row],[VIAGEM]]-Database[[#This Row],[ORDEM]],0)</f>
        <v>5</v>
      </c>
      <c r="I2549">
        <v>1</v>
      </c>
      <c r="J2549" t="s">
        <v>70</v>
      </c>
      <c r="K2549" t="s">
        <v>90</v>
      </c>
      <c r="L2549" t="s">
        <v>82</v>
      </c>
      <c r="M2549">
        <v>3000</v>
      </c>
    </row>
    <row r="2550" spans="1:13">
      <c r="A2550">
        <v>2001</v>
      </c>
      <c r="B2550" t="s">
        <v>147</v>
      </c>
      <c r="C2550" t="s">
        <v>57</v>
      </c>
      <c r="D2550" t="s">
        <v>51</v>
      </c>
      <c r="E2550" t="s">
        <v>62</v>
      </c>
      <c r="F2550">
        <v>37067</v>
      </c>
      <c r="G2550">
        <v>37071.058417711298</v>
      </c>
      <c r="H2550">
        <f>ROUND(Database[[#This Row],[VIAGEM]]-Database[[#This Row],[ORDEM]],0)</f>
        <v>4</v>
      </c>
      <c r="I2550">
        <v>1</v>
      </c>
      <c r="J2550" t="s">
        <v>71</v>
      </c>
      <c r="K2550" t="s">
        <v>102</v>
      </c>
      <c r="L2550" t="s">
        <v>84</v>
      </c>
      <c r="M2550">
        <v>85000</v>
      </c>
    </row>
    <row r="2551" spans="1:13">
      <c r="A2551">
        <v>2001</v>
      </c>
      <c r="B2551" t="s">
        <v>149</v>
      </c>
      <c r="C2551" t="s">
        <v>62</v>
      </c>
      <c r="D2551" t="s">
        <v>47</v>
      </c>
      <c r="E2551" t="s">
        <v>63</v>
      </c>
      <c r="F2551">
        <v>37114</v>
      </c>
      <c r="G2551">
        <v>37118.939502180096</v>
      </c>
      <c r="H2551">
        <f>ROUND(Database[[#This Row],[VIAGEM]]-Database[[#This Row],[ORDEM]],0)</f>
        <v>5</v>
      </c>
      <c r="I2551">
        <v>0</v>
      </c>
      <c r="J2551" t="s">
        <v>72</v>
      </c>
      <c r="K2551" t="s">
        <v>110</v>
      </c>
      <c r="L2551" t="s">
        <v>85</v>
      </c>
      <c r="M2551">
        <v>37000</v>
      </c>
    </row>
    <row r="2552" spans="1:13">
      <c r="A2552">
        <v>2001</v>
      </c>
      <c r="B2552" t="s">
        <v>148</v>
      </c>
      <c r="C2552" t="s">
        <v>61</v>
      </c>
      <c r="D2552" t="s">
        <v>48</v>
      </c>
      <c r="E2552" t="s">
        <v>59</v>
      </c>
      <c r="F2552">
        <v>37251</v>
      </c>
      <c r="G2552">
        <v>37253.984694415762</v>
      </c>
      <c r="H2552">
        <f>ROUND(Database[[#This Row],[VIAGEM]]-Database[[#This Row],[ORDEM]],0)</f>
        <v>3</v>
      </c>
      <c r="I2552">
        <v>1</v>
      </c>
      <c r="J2552" t="s">
        <v>70</v>
      </c>
      <c r="K2552" t="s">
        <v>92</v>
      </c>
      <c r="L2552" t="s">
        <v>82</v>
      </c>
      <c r="M2552">
        <v>3000</v>
      </c>
    </row>
    <row r="2553" spans="1:13">
      <c r="A2553">
        <v>2001</v>
      </c>
      <c r="B2553" t="s">
        <v>146</v>
      </c>
      <c r="C2553" t="s">
        <v>60</v>
      </c>
      <c r="D2553" t="s">
        <v>49</v>
      </c>
      <c r="E2553" t="s">
        <v>57</v>
      </c>
      <c r="F2553">
        <v>37215</v>
      </c>
      <c r="G2553">
        <v>37217.655517331346</v>
      </c>
      <c r="H2553">
        <f>ROUND(Database[[#This Row],[VIAGEM]]-Database[[#This Row],[ORDEM]],0)</f>
        <v>3</v>
      </c>
      <c r="I2553">
        <v>1</v>
      </c>
      <c r="J2553" t="s">
        <v>72</v>
      </c>
      <c r="K2553" t="s">
        <v>110</v>
      </c>
      <c r="L2553" t="s">
        <v>85</v>
      </c>
      <c r="M2553">
        <v>48000</v>
      </c>
    </row>
    <row r="2554" spans="1:13">
      <c r="A2554">
        <v>2001</v>
      </c>
      <c r="B2554" t="s">
        <v>152</v>
      </c>
      <c r="C2554" t="s">
        <v>57</v>
      </c>
      <c r="D2554" t="s">
        <v>51</v>
      </c>
      <c r="E2554" t="s">
        <v>59</v>
      </c>
      <c r="F2554">
        <v>37166</v>
      </c>
      <c r="G2554">
        <v>37171.434572379498</v>
      </c>
      <c r="H2554">
        <f>ROUND(Database[[#This Row],[VIAGEM]]-Database[[#This Row],[ORDEM]],0)</f>
        <v>5</v>
      </c>
      <c r="I2554">
        <v>1</v>
      </c>
      <c r="J2554" t="s">
        <v>73</v>
      </c>
      <c r="K2554" t="s">
        <v>107</v>
      </c>
      <c r="L2554" t="s">
        <v>83</v>
      </c>
      <c r="M2554">
        <v>100</v>
      </c>
    </row>
    <row r="2555" spans="1:13">
      <c r="A2555">
        <v>2001</v>
      </c>
      <c r="B2555" t="s">
        <v>156</v>
      </c>
      <c r="C2555" t="s">
        <v>62</v>
      </c>
      <c r="D2555" t="s">
        <v>47</v>
      </c>
      <c r="E2555" t="s">
        <v>59</v>
      </c>
      <c r="F2555">
        <v>36995</v>
      </c>
      <c r="G2555">
        <v>37003.298418547041</v>
      </c>
      <c r="H2555">
        <f>ROUND(Database[[#This Row],[VIAGEM]]-Database[[#This Row],[ORDEM]],0)</f>
        <v>8</v>
      </c>
      <c r="I2555">
        <v>1</v>
      </c>
      <c r="J2555" t="s">
        <v>72</v>
      </c>
      <c r="K2555" t="s">
        <v>111</v>
      </c>
      <c r="L2555" t="s">
        <v>85</v>
      </c>
      <c r="M2555">
        <v>35000</v>
      </c>
    </row>
    <row r="2556" spans="1:13">
      <c r="A2556">
        <v>2001</v>
      </c>
      <c r="B2556" t="s">
        <v>149</v>
      </c>
      <c r="C2556" t="s">
        <v>57</v>
      </c>
      <c r="D2556" t="s">
        <v>51</v>
      </c>
      <c r="E2556" t="s">
        <v>56</v>
      </c>
      <c r="F2556">
        <v>37114</v>
      </c>
      <c r="G2556">
        <v>37117.103058953391</v>
      </c>
      <c r="H2556">
        <f>ROUND(Database[[#This Row],[VIAGEM]]-Database[[#This Row],[ORDEM]],0)</f>
        <v>3</v>
      </c>
      <c r="I2556">
        <v>1</v>
      </c>
      <c r="J2556" t="s">
        <v>70</v>
      </c>
      <c r="K2556" t="s">
        <v>91</v>
      </c>
      <c r="L2556" t="s">
        <v>82</v>
      </c>
      <c r="M2556">
        <v>5000</v>
      </c>
    </row>
    <row r="2557" spans="1:13">
      <c r="A2557">
        <v>2001</v>
      </c>
      <c r="B2557" t="s">
        <v>155</v>
      </c>
      <c r="C2557" t="s">
        <v>56</v>
      </c>
      <c r="D2557" t="s">
        <v>52</v>
      </c>
      <c r="E2557" t="s">
        <v>61</v>
      </c>
      <c r="F2557">
        <v>37159</v>
      </c>
      <c r="G2557">
        <v>37167.065117588223</v>
      </c>
      <c r="H2557">
        <f>ROUND(Database[[#This Row],[VIAGEM]]-Database[[#This Row],[ORDEM]],0)</f>
        <v>8</v>
      </c>
      <c r="I2557">
        <v>0</v>
      </c>
      <c r="J2557" t="s">
        <v>136</v>
      </c>
      <c r="K2557" t="s">
        <v>95</v>
      </c>
      <c r="L2557" t="s">
        <v>83</v>
      </c>
      <c r="M2557">
        <v>500</v>
      </c>
    </row>
    <row r="2558" spans="1:13">
      <c r="A2558">
        <v>2001</v>
      </c>
      <c r="B2558" t="s">
        <v>150</v>
      </c>
      <c r="C2558" t="s">
        <v>60</v>
      </c>
      <c r="D2558" t="s">
        <v>49</v>
      </c>
      <c r="E2558" t="s">
        <v>25</v>
      </c>
      <c r="F2558">
        <v>37037</v>
      </c>
      <c r="G2558">
        <v>37037.335208322118</v>
      </c>
      <c r="H2558">
        <f>ROUND(Database[[#This Row],[VIAGEM]]-Database[[#This Row],[ORDEM]],0)</f>
        <v>0</v>
      </c>
      <c r="I2558">
        <v>0</v>
      </c>
      <c r="J2558" t="s">
        <v>74</v>
      </c>
      <c r="K2558" t="s">
        <v>98</v>
      </c>
      <c r="L2558" t="s">
        <v>83</v>
      </c>
      <c r="M2558">
        <v>300</v>
      </c>
    </row>
    <row r="2559" spans="1:13">
      <c r="A2559">
        <v>2001</v>
      </c>
      <c r="B2559" t="s">
        <v>150</v>
      </c>
      <c r="C2559" t="s">
        <v>59</v>
      </c>
      <c r="D2559" t="s">
        <v>50</v>
      </c>
      <c r="E2559" t="s">
        <v>58</v>
      </c>
      <c r="F2559">
        <v>37029</v>
      </c>
      <c r="G2559">
        <v>37036.91181863111</v>
      </c>
      <c r="H2559">
        <f>ROUND(Database[[#This Row],[VIAGEM]]-Database[[#This Row],[ORDEM]],0)</f>
        <v>8</v>
      </c>
      <c r="I2559">
        <v>0</v>
      </c>
      <c r="J2559" t="s">
        <v>71</v>
      </c>
      <c r="K2559" t="s">
        <v>102</v>
      </c>
      <c r="L2559" t="s">
        <v>84</v>
      </c>
      <c r="M2559">
        <v>93000</v>
      </c>
    </row>
    <row r="2560" spans="1:13">
      <c r="A2560">
        <v>2001</v>
      </c>
      <c r="B2560" t="s">
        <v>149</v>
      </c>
      <c r="C2560" t="s">
        <v>63</v>
      </c>
      <c r="D2560" t="s">
        <v>46</v>
      </c>
      <c r="E2560" t="s">
        <v>25</v>
      </c>
      <c r="F2560">
        <v>37105</v>
      </c>
      <c r="G2560">
        <v>37108.439009065441</v>
      </c>
      <c r="H2560">
        <f>ROUND(Database[[#This Row],[VIAGEM]]-Database[[#This Row],[ORDEM]],0)</f>
        <v>3</v>
      </c>
      <c r="I2560">
        <v>1</v>
      </c>
      <c r="J2560" t="s">
        <v>73</v>
      </c>
      <c r="K2560" t="s">
        <v>108</v>
      </c>
      <c r="L2560" t="s">
        <v>83</v>
      </c>
      <c r="M2560">
        <v>100</v>
      </c>
    </row>
    <row r="2561" spans="1:13">
      <c r="A2561">
        <v>2001</v>
      </c>
      <c r="B2561" t="s">
        <v>152</v>
      </c>
      <c r="C2561" t="s">
        <v>57</v>
      </c>
      <c r="D2561" t="s">
        <v>51</v>
      </c>
      <c r="E2561" t="s">
        <v>60</v>
      </c>
      <c r="F2561">
        <v>37169</v>
      </c>
      <c r="G2561">
        <v>37172.240203421854</v>
      </c>
      <c r="H2561">
        <f>ROUND(Database[[#This Row],[VIAGEM]]-Database[[#This Row],[ORDEM]],0)</f>
        <v>3</v>
      </c>
      <c r="I2561">
        <v>0</v>
      </c>
      <c r="J2561" t="s">
        <v>78</v>
      </c>
      <c r="K2561" t="s">
        <v>101</v>
      </c>
      <c r="L2561" t="s">
        <v>81</v>
      </c>
      <c r="M2561">
        <v>500</v>
      </c>
    </row>
    <row r="2562" spans="1:13">
      <c r="A2562">
        <v>2001</v>
      </c>
      <c r="B2562" t="s">
        <v>146</v>
      </c>
      <c r="C2562" t="s">
        <v>59</v>
      </c>
      <c r="D2562" t="s">
        <v>50</v>
      </c>
      <c r="E2562" t="s">
        <v>63</v>
      </c>
      <c r="F2562">
        <v>37216</v>
      </c>
      <c r="G2562">
        <v>37222.955556057364</v>
      </c>
      <c r="H2562">
        <f>ROUND(Database[[#This Row],[VIAGEM]]-Database[[#This Row],[ORDEM]],0)</f>
        <v>7</v>
      </c>
      <c r="I2562">
        <v>1</v>
      </c>
      <c r="J2562" t="s">
        <v>78</v>
      </c>
      <c r="K2562" t="s">
        <v>99</v>
      </c>
      <c r="L2562" t="s">
        <v>81</v>
      </c>
      <c r="M2562">
        <v>1500</v>
      </c>
    </row>
    <row r="2563" spans="1:13">
      <c r="A2563">
        <v>2001</v>
      </c>
      <c r="B2563" t="s">
        <v>152</v>
      </c>
      <c r="C2563" t="s">
        <v>61</v>
      </c>
      <c r="D2563" t="s">
        <v>48</v>
      </c>
      <c r="E2563" t="s">
        <v>56</v>
      </c>
      <c r="F2563">
        <v>37195</v>
      </c>
      <c r="G2563">
        <v>37200.922954482936</v>
      </c>
      <c r="H2563">
        <f>ROUND(Database[[#This Row],[VIAGEM]]-Database[[#This Row],[ORDEM]],0)</f>
        <v>6</v>
      </c>
      <c r="I2563">
        <v>0</v>
      </c>
      <c r="J2563" t="s">
        <v>80</v>
      </c>
      <c r="K2563" t="s">
        <v>89</v>
      </c>
      <c r="L2563" t="s">
        <v>81</v>
      </c>
      <c r="M2563">
        <v>500</v>
      </c>
    </row>
    <row r="2564" spans="1:13">
      <c r="A2564">
        <v>2001</v>
      </c>
      <c r="B2564" t="s">
        <v>146</v>
      </c>
      <c r="C2564" t="s">
        <v>63</v>
      </c>
      <c r="D2564" t="s">
        <v>46</v>
      </c>
      <c r="E2564" t="s">
        <v>60</v>
      </c>
      <c r="F2564">
        <v>37215</v>
      </c>
      <c r="G2564">
        <v>37218.251173957622</v>
      </c>
      <c r="H2564">
        <f>ROUND(Database[[#This Row],[VIAGEM]]-Database[[#This Row],[ORDEM]],0)</f>
        <v>3</v>
      </c>
      <c r="I2564">
        <v>0</v>
      </c>
      <c r="J2564" t="s">
        <v>71</v>
      </c>
      <c r="K2564" t="s">
        <v>103</v>
      </c>
      <c r="L2564" t="s">
        <v>84</v>
      </c>
      <c r="M2564">
        <v>73000</v>
      </c>
    </row>
    <row r="2565" spans="1:13">
      <c r="A2565">
        <v>2001</v>
      </c>
      <c r="B2565" t="s">
        <v>156</v>
      </c>
      <c r="C2565" t="s">
        <v>57</v>
      </c>
      <c r="D2565" t="s">
        <v>51</v>
      </c>
      <c r="E2565" t="s">
        <v>25</v>
      </c>
      <c r="F2565">
        <v>36988</v>
      </c>
      <c r="G2565">
        <v>36993.467399716537</v>
      </c>
      <c r="H2565">
        <f>ROUND(Database[[#This Row],[VIAGEM]]-Database[[#This Row],[ORDEM]],0)</f>
        <v>5</v>
      </c>
      <c r="I2565">
        <v>0</v>
      </c>
      <c r="J2565" t="s">
        <v>73</v>
      </c>
      <c r="K2565" t="s">
        <v>106</v>
      </c>
      <c r="L2565" t="s">
        <v>83</v>
      </c>
      <c r="M2565">
        <v>400</v>
      </c>
    </row>
    <row r="2566" spans="1:13">
      <c r="A2566">
        <v>2001</v>
      </c>
      <c r="B2566" t="s">
        <v>155</v>
      </c>
      <c r="C2566" t="s">
        <v>25</v>
      </c>
      <c r="D2566" t="s">
        <v>45</v>
      </c>
      <c r="E2566" t="s">
        <v>59</v>
      </c>
      <c r="F2566">
        <v>37155</v>
      </c>
      <c r="G2566">
        <v>37159.867959040414</v>
      </c>
      <c r="H2566">
        <f>ROUND(Database[[#This Row],[VIAGEM]]-Database[[#This Row],[ORDEM]],0)</f>
        <v>5</v>
      </c>
      <c r="I2566">
        <v>0</v>
      </c>
      <c r="J2566" t="s">
        <v>80</v>
      </c>
      <c r="K2566" t="s">
        <v>89</v>
      </c>
      <c r="L2566" t="s">
        <v>81</v>
      </c>
      <c r="M2566">
        <v>2500</v>
      </c>
    </row>
    <row r="2567" spans="1:13">
      <c r="A2567">
        <v>2001</v>
      </c>
      <c r="B2567" t="s">
        <v>152</v>
      </c>
      <c r="C2567" t="s">
        <v>62</v>
      </c>
      <c r="D2567" t="s">
        <v>47</v>
      </c>
      <c r="E2567" t="s">
        <v>59</v>
      </c>
      <c r="F2567">
        <v>37173</v>
      </c>
      <c r="G2567">
        <v>37173.095856311091</v>
      </c>
      <c r="H2567">
        <f>ROUND(Database[[#This Row],[VIAGEM]]-Database[[#This Row],[ORDEM]],0)</f>
        <v>0</v>
      </c>
      <c r="I2567">
        <v>1</v>
      </c>
      <c r="J2567" t="s">
        <v>71</v>
      </c>
      <c r="K2567" t="s">
        <v>102</v>
      </c>
      <c r="L2567" t="s">
        <v>84</v>
      </c>
      <c r="M2567">
        <v>67000</v>
      </c>
    </row>
    <row r="2568" spans="1:13">
      <c r="A2568">
        <v>2001</v>
      </c>
      <c r="B2568" t="s">
        <v>150</v>
      </c>
      <c r="C2568" t="s">
        <v>25</v>
      </c>
      <c r="D2568" t="s">
        <v>45</v>
      </c>
      <c r="E2568" t="s">
        <v>61</v>
      </c>
      <c r="F2568">
        <v>37023</v>
      </c>
      <c r="G2568">
        <v>37024.365190086348</v>
      </c>
      <c r="H2568">
        <f>ROUND(Database[[#This Row],[VIAGEM]]-Database[[#This Row],[ORDEM]],0)</f>
        <v>1</v>
      </c>
      <c r="I2568">
        <v>1</v>
      </c>
      <c r="J2568" t="s">
        <v>80</v>
      </c>
      <c r="K2568" t="s">
        <v>89</v>
      </c>
      <c r="L2568" t="s">
        <v>81</v>
      </c>
      <c r="M2568">
        <v>2500</v>
      </c>
    </row>
    <row r="2569" spans="1:13">
      <c r="A2569">
        <v>2001</v>
      </c>
      <c r="B2569" t="s">
        <v>148</v>
      </c>
      <c r="C2569" t="s">
        <v>62</v>
      </c>
      <c r="D2569" t="s">
        <v>47</v>
      </c>
      <c r="E2569" t="s">
        <v>63</v>
      </c>
      <c r="F2569">
        <v>37247</v>
      </c>
      <c r="G2569">
        <v>37252.185546487301</v>
      </c>
      <c r="H2569">
        <f>ROUND(Database[[#This Row],[VIAGEM]]-Database[[#This Row],[ORDEM]],0)</f>
        <v>5</v>
      </c>
      <c r="I2569">
        <v>1</v>
      </c>
      <c r="J2569" t="s">
        <v>80</v>
      </c>
      <c r="K2569" t="s">
        <v>87</v>
      </c>
      <c r="L2569" t="s">
        <v>138</v>
      </c>
      <c r="M2569">
        <v>50</v>
      </c>
    </row>
    <row r="2570" spans="1:13">
      <c r="A2570">
        <v>2001</v>
      </c>
      <c r="B2570" t="s">
        <v>152</v>
      </c>
      <c r="C2570" t="s">
        <v>59</v>
      </c>
      <c r="D2570" t="s">
        <v>50</v>
      </c>
      <c r="E2570" t="s">
        <v>62</v>
      </c>
      <c r="F2570">
        <v>37168</v>
      </c>
      <c r="G2570">
        <v>37168.560800817642</v>
      </c>
      <c r="H2570">
        <f>ROUND(Database[[#This Row],[VIAGEM]]-Database[[#This Row],[ORDEM]],0)</f>
        <v>1</v>
      </c>
      <c r="I2570">
        <v>0</v>
      </c>
      <c r="J2570" t="s">
        <v>76</v>
      </c>
      <c r="K2570" t="s">
        <v>113</v>
      </c>
      <c r="L2570" t="s">
        <v>139</v>
      </c>
      <c r="M2570">
        <v>1790000</v>
      </c>
    </row>
    <row r="2571" spans="1:13">
      <c r="A2571">
        <v>2001</v>
      </c>
      <c r="B2571" t="s">
        <v>145</v>
      </c>
      <c r="C2571" t="s">
        <v>57</v>
      </c>
      <c r="D2571" t="s">
        <v>51</v>
      </c>
      <c r="E2571" t="s">
        <v>63</v>
      </c>
      <c r="F2571">
        <v>36913</v>
      </c>
      <c r="G2571">
        <v>36919.759945236277</v>
      </c>
      <c r="H2571">
        <f>ROUND(Database[[#This Row],[VIAGEM]]-Database[[#This Row],[ORDEM]],0)</f>
        <v>7</v>
      </c>
      <c r="I2571">
        <v>0</v>
      </c>
      <c r="J2571" t="s">
        <v>136</v>
      </c>
      <c r="K2571" t="s">
        <v>95</v>
      </c>
      <c r="L2571" t="s">
        <v>83</v>
      </c>
      <c r="M2571">
        <v>200</v>
      </c>
    </row>
    <row r="2572" spans="1:13">
      <c r="A2572">
        <v>2001</v>
      </c>
      <c r="B2572" t="s">
        <v>150</v>
      </c>
      <c r="C2572" t="s">
        <v>63</v>
      </c>
      <c r="D2572" t="s">
        <v>46</v>
      </c>
      <c r="E2572" t="s">
        <v>58</v>
      </c>
      <c r="F2572">
        <v>37027</v>
      </c>
      <c r="G2572">
        <v>37029.682615781203</v>
      </c>
      <c r="H2572">
        <f>ROUND(Database[[#This Row],[VIAGEM]]-Database[[#This Row],[ORDEM]],0)</f>
        <v>3</v>
      </c>
      <c r="I2572">
        <v>1</v>
      </c>
      <c r="J2572" t="s">
        <v>70</v>
      </c>
      <c r="K2572" t="s">
        <v>90</v>
      </c>
      <c r="L2572" t="s">
        <v>82</v>
      </c>
      <c r="M2572">
        <v>1000</v>
      </c>
    </row>
    <row r="2573" spans="1:13">
      <c r="A2573">
        <v>2001</v>
      </c>
      <c r="B2573" t="s">
        <v>153</v>
      </c>
      <c r="C2573" t="s">
        <v>63</v>
      </c>
      <c r="D2573" t="s">
        <v>46</v>
      </c>
      <c r="E2573" t="s">
        <v>59</v>
      </c>
      <c r="F2573">
        <v>37082</v>
      </c>
      <c r="G2573">
        <v>37089.098134588843</v>
      </c>
      <c r="H2573">
        <f>ROUND(Database[[#This Row],[VIAGEM]]-Database[[#This Row],[ORDEM]],0)</f>
        <v>7</v>
      </c>
      <c r="I2573">
        <v>0</v>
      </c>
      <c r="J2573" t="s">
        <v>74</v>
      </c>
      <c r="K2573" t="s">
        <v>98</v>
      </c>
      <c r="L2573" t="s">
        <v>83</v>
      </c>
      <c r="M2573">
        <v>400</v>
      </c>
    </row>
    <row r="2574" spans="1:13">
      <c r="A2574">
        <v>2001</v>
      </c>
      <c r="B2574" t="s">
        <v>146</v>
      </c>
      <c r="C2574" t="s">
        <v>59</v>
      </c>
      <c r="D2574" t="s">
        <v>50</v>
      </c>
      <c r="E2574" t="s">
        <v>25</v>
      </c>
      <c r="F2574">
        <v>37214</v>
      </c>
      <c r="G2574">
        <v>37223.044191096131</v>
      </c>
      <c r="H2574">
        <f>ROUND(Database[[#This Row],[VIAGEM]]-Database[[#This Row],[ORDEM]],0)</f>
        <v>9</v>
      </c>
      <c r="I2574">
        <v>0</v>
      </c>
      <c r="J2574" t="s">
        <v>71</v>
      </c>
      <c r="K2574" t="s">
        <v>102</v>
      </c>
      <c r="L2574" t="s">
        <v>84</v>
      </c>
      <c r="M2574">
        <v>83000</v>
      </c>
    </row>
    <row r="2575" spans="1:13">
      <c r="A2575">
        <v>2001</v>
      </c>
      <c r="B2575" t="s">
        <v>149</v>
      </c>
      <c r="C2575" t="s">
        <v>57</v>
      </c>
      <c r="D2575" t="s">
        <v>51</v>
      </c>
      <c r="E2575" t="s">
        <v>58</v>
      </c>
      <c r="F2575">
        <v>37129</v>
      </c>
      <c r="G2575">
        <v>37133.938004831471</v>
      </c>
      <c r="H2575">
        <f>ROUND(Database[[#This Row],[VIAGEM]]-Database[[#This Row],[ORDEM]],0)</f>
        <v>5</v>
      </c>
      <c r="I2575">
        <v>1</v>
      </c>
      <c r="J2575" t="s">
        <v>74</v>
      </c>
      <c r="K2575" t="s">
        <v>96</v>
      </c>
      <c r="L2575" t="s">
        <v>83</v>
      </c>
      <c r="M2575">
        <v>300</v>
      </c>
    </row>
    <row r="2576" spans="1:13">
      <c r="A2576">
        <v>2001</v>
      </c>
      <c r="B2576" t="s">
        <v>155</v>
      </c>
      <c r="C2576" t="s">
        <v>61</v>
      </c>
      <c r="D2576" t="s">
        <v>48</v>
      </c>
      <c r="E2576" t="s">
        <v>62</v>
      </c>
      <c r="F2576">
        <v>37146</v>
      </c>
      <c r="G2576">
        <v>37146.918238745864</v>
      </c>
      <c r="H2576">
        <f>ROUND(Database[[#This Row],[VIAGEM]]-Database[[#This Row],[ORDEM]],0)</f>
        <v>1</v>
      </c>
      <c r="I2576">
        <v>0</v>
      </c>
      <c r="J2576" t="s">
        <v>74</v>
      </c>
      <c r="K2576" t="s">
        <v>96</v>
      </c>
      <c r="L2576" t="s">
        <v>83</v>
      </c>
      <c r="M2576">
        <v>500</v>
      </c>
    </row>
    <row r="2577" spans="1:13">
      <c r="A2577">
        <v>2001</v>
      </c>
      <c r="B2577" t="s">
        <v>156</v>
      </c>
      <c r="C2577" t="s">
        <v>62</v>
      </c>
      <c r="D2577" t="s">
        <v>47</v>
      </c>
      <c r="E2577" t="s">
        <v>56</v>
      </c>
      <c r="F2577">
        <v>36998</v>
      </c>
      <c r="G2577">
        <v>37007.843140688921</v>
      </c>
      <c r="H2577">
        <f>ROUND(Database[[#This Row],[VIAGEM]]-Database[[#This Row],[ORDEM]],0)</f>
        <v>10</v>
      </c>
      <c r="I2577">
        <v>0</v>
      </c>
      <c r="J2577" t="s">
        <v>78</v>
      </c>
      <c r="K2577" t="s">
        <v>101</v>
      </c>
      <c r="L2577" t="s">
        <v>81</v>
      </c>
      <c r="M2577">
        <v>1500</v>
      </c>
    </row>
    <row r="2578" spans="1:13">
      <c r="A2578">
        <v>2001</v>
      </c>
      <c r="B2578" t="s">
        <v>147</v>
      </c>
      <c r="C2578" t="s">
        <v>56</v>
      </c>
      <c r="D2578" t="s">
        <v>52</v>
      </c>
      <c r="E2578" t="s">
        <v>57</v>
      </c>
      <c r="F2578">
        <v>37043</v>
      </c>
      <c r="G2578">
        <v>37050.313281145631</v>
      </c>
      <c r="H2578">
        <f>ROUND(Database[[#This Row],[VIAGEM]]-Database[[#This Row],[ORDEM]],0)</f>
        <v>7</v>
      </c>
      <c r="I2578">
        <v>0</v>
      </c>
      <c r="J2578" t="s">
        <v>70</v>
      </c>
      <c r="K2578" t="s">
        <v>91</v>
      </c>
      <c r="L2578" t="s">
        <v>82</v>
      </c>
      <c r="M2578">
        <v>3000</v>
      </c>
    </row>
    <row r="2579" spans="1:13">
      <c r="A2579">
        <v>2001</v>
      </c>
      <c r="B2579" t="s">
        <v>154</v>
      </c>
      <c r="C2579" t="s">
        <v>61</v>
      </c>
      <c r="D2579" t="s">
        <v>48</v>
      </c>
      <c r="E2579" t="s">
        <v>57</v>
      </c>
      <c r="F2579">
        <v>36924</v>
      </c>
      <c r="G2579">
        <v>36930.070020598687</v>
      </c>
      <c r="H2579">
        <f>ROUND(Database[[#This Row],[VIAGEM]]-Database[[#This Row],[ORDEM]],0)</f>
        <v>6</v>
      </c>
      <c r="I2579">
        <v>0</v>
      </c>
      <c r="J2579" t="s">
        <v>73</v>
      </c>
      <c r="K2579" t="s">
        <v>107</v>
      </c>
      <c r="L2579" t="s">
        <v>83</v>
      </c>
      <c r="M2579">
        <v>400</v>
      </c>
    </row>
    <row r="2580" spans="1:13">
      <c r="A2580">
        <v>2001</v>
      </c>
      <c r="B2580" t="s">
        <v>148</v>
      </c>
      <c r="C2580" t="s">
        <v>60</v>
      </c>
      <c r="D2580" t="s">
        <v>49</v>
      </c>
      <c r="E2580" t="s">
        <v>61</v>
      </c>
      <c r="F2580">
        <v>37251</v>
      </c>
      <c r="G2580">
        <v>37258.944536983596</v>
      </c>
      <c r="H2580">
        <f>ROUND(Database[[#This Row],[VIAGEM]]-Database[[#This Row],[ORDEM]],0)</f>
        <v>8</v>
      </c>
      <c r="I2580">
        <v>0</v>
      </c>
      <c r="J2580" t="s">
        <v>70</v>
      </c>
      <c r="K2580" t="s">
        <v>90</v>
      </c>
      <c r="L2580" t="s">
        <v>82</v>
      </c>
      <c r="M2580">
        <v>5000</v>
      </c>
    </row>
    <row r="2581" spans="1:13">
      <c r="A2581">
        <v>2001</v>
      </c>
      <c r="B2581" t="s">
        <v>151</v>
      </c>
      <c r="C2581" t="s">
        <v>59</v>
      </c>
      <c r="D2581" t="s">
        <v>50</v>
      </c>
      <c r="E2581" t="s">
        <v>61</v>
      </c>
      <c r="F2581">
        <v>36956</v>
      </c>
      <c r="G2581">
        <v>36957.033505178508</v>
      </c>
      <c r="H2581">
        <f>ROUND(Database[[#This Row],[VIAGEM]]-Database[[#This Row],[ORDEM]],0)</f>
        <v>1</v>
      </c>
      <c r="I2581">
        <v>1</v>
      </c>
      <c r="J2581" t="s">
        <v>73</v>
      </c>
      <c r="K2581" t="s">
        <v>108</v>
      </c>
      <c r="L2581" t="s">
        <v>83</v>
      </c>
      <c r="M2581">
        <v>200</v>
      </c>
    </row>
    <row r="2582" spans="1:13">
      <c r="A2582">
        <v>2001</v>
      </c>
      <c r="B2582" t="s">
        <v>147</v>
      </c>
      <c r="C2582" t="s">
        <v>25</v>
      </c>
      <c r="D2582" t="s">
        <v>45</v>
      </c>
      <c r="E2582" t="s">
        <v>60</v>
      </c>
      <c r="F2582">
        <v>37054</v>
      </c>
      <c r="G2582">
        <v>37057.948236993463</v>
      </c>
      <c r="H2582">
        <f>ROUND(Database[[#This Row],[VIAGEM]]-Database[[#This Row],[ORDEM]],0)</f>
        <v>4</v>
      </c>
      <c r="I2582">
        <v>1</v>
      </c>
      <c r="J2582" t="s">
        <v>72</v>
      </c>
      <c r="K2582" t="s">
        <v>110</v>
      </c>
      <c r="L2582" t="s">
        <v>85</v>
      </c>
      <c r="M2582">
        <v>36000</v>
      </c>
    </row>
    <row r="2583" spans="1:13">
      <c r="A2583">
        <v>2001</v>
      </c>
      <c r="B2583" t="s">
        <v>151</v>
      </c>
      <c r="C2583" t="s">
        <v>56</v>
      </c>
      <c r="D2583" t="s">
        <v>52</v>
      </c>
      <c r="E2583" t="s">
        <v>62</v>
      </c>
      <c r="F2583">
        <v>36957</v>
      </c>
      <c r="G2583">
        <v>36957.819114324993</v>
      </c>
      <c r="H2583">
        <f>ROUND(Database[[#This Row],[VIAGEM]]-Database[[#This Row],[ORDEM]],0)</f>
        <v>1</v>
      </c>
      <c r="I2583">
        <v>1</v>
      </c>
      <c r="J2583" t="s">
        <v>136</v>
      </c>
      <c r="K2583" t="s">
        <v>95</v>
      </c>
      <c r="L2583" t="s">
        <v>83</v>
      </c>
      <c r="M2583">
        <v>400</v>
      </c>
    </row>
    <row r="2584" spans="1:13">
      <c r="A2584">
        <v>2001</v>
      </c>
      <c r="B2584" t="s">
        <v>146</v>
      </c>
      <c r="C2584" t="s">
        <v>58</v>
      </c>
      <c r="D2584" t="s">
        <v>105</v>
      </c>
      <c r="E2584" t="s">
        <v>25</v>
      </c>
      <c r="F2584">
        <v>37219</v>
      </c>
      <c r="G2584">
        <v>37221.742196638319</v>
      </c>
      <c r="H2584">
        <f>ROUND(Database[[#This Row],[VIAGEM]]-Database[[#This Row],[ORDEM]],0)</f>
        <v>3</v>
      </c>
      <c r="I2584">
        <v>0</v>
      </c>
      <c r="J2584" t="s">
        <v>74</v>
      </c>
      <c r="K2584" t="s">
        <v>97</v>
      </c>
      <c r="L2584" t="s">
        <v>83</v>
      </c>
      <c r="M2584">
        <v>400</v>
      </c>
    </row>
    <row r="2585" spans="1:13">
      <c r="A2585">
        <v>2001</v>
      </c>
      <c r="B2585" t="s">
        <v>152</v>
      </c>
      <c r="C2585" t="s">
        <v>58</v>
      </c>
      <c r="D2585" t="s">
        <v>105</v>
      </c>
      <c r="E2585" t="s">
        <v>62</v>
      </c>
      <c r="F2585">
        <v>37168</v>
      </c>
      <c r="G2585">
        <v>37169.886747447374</v>
      </c>
      <c r="H2585">
        <f>ROUND(Database[[#This Row],[VIAGEM]]-Database[[#This Row],[ORDEM]],0)</f>
        <v>2</v>
      </c>
      <c r="I2585">
        <v>1</v>
      </c>
      <c r="J2585" t="s">
        <v>73</v>
      </c>
      <c r="K2585" t="s">
        <v>107</v>
      </c>
      <c r="L2585" t="s">
        <v>83</v>
      </c>
      <c r="M2585">
        <v>300</v>
      </c>
    </row>
    <row r="2586" spans="1:13">
      <c r="A2586">
        <v>2001</v>
      </c>
      <c r="B2586" t="s">
        <v>152</v>
      </c>
      <c r="C2586" t="s">
        <v>63</v>
      </c>
      <c r="D2586" t="s">
        <v>46</v>
      </c>
      <c r="E2586" t="s">
        <v>56</v>
      </c>
      <c r="F2586">
        <v>37171</v>
      </c>
      <c r="G2586">
        <v>37171.732160438864</v>
      </c>
      <c r="H2586">
        <f>ROUND(Database[[#This Row],[VIAGEM]]-Database[[#This Row],[ORDEM]],0)</f>
        <v>1</v>
      </c>
      <c r="I2586">
        <v>0</v>
      </c>
      <c r="J2586" t="s">
        <v>78</v>
      </c>
      <c r="K2586" t="s">
        <v>101</v>
      </c>
      <c r="L2586" t="s">
        <v>81</v>
      </c>
      <c r="M2586">
        <v>500</v>
      </c>
    </row>
    <row r="2587" spans="1:13">
      <c r="A2587">
        <v>2001</v>
      </c>
      <c r="B2587" t="s">
        <v>152</v>
      </c>
      <c r="C2587" t="s">
        <v>62</v>
      </c>
      <c r="D2587" t="s">
        <v>47</v>
      </c>
      <c r="E2587" t="s">
        <v>59</v>
      </c>
      <c r="F2587">
        <v>37177</v>
      </c>
      <c r="G2587">
        <v>37178.103019661445</v>
      </c>
      <c r="H2587">
        <f>ROUND(Database[[#This Row],[VIAGEM]]-Database[[#This Row],[ORDEM]],0)</f>
        <v>1</v>
      </c>
      <c r="I2587">
        <v>1</v>
      </c>
      <c r="J2587" t="s">
        <v>74</v>
      </c>
      <c r="K2587" t="s">
        <v>98</v>
      </c>
      <c r="L2587" t="s">
        <v>83</v>
      </c>
      <c r="M2587">
        <v>200</v>
      </c>
    </row>
    <row r="2588" spans="1:13">
      <c r="A2588">
        <v>2001</v>
      </c>
      <c r="B2588" t="s">
        <v>151</v>
      </c>
      <c r="C2588" t="s">
        <v>58</v>
      </c>
      <c r="D2588" t="s">
        <v>105</v>
      </c>
      <c r="E2588" t="s">
        <v>25</v>
      </c>
      <c r="F2588">
        <v>36959</v>
      </c>
      <c r="G2588">
        <v>36962.936700428101</v>
      </c>
      <c r="H2588">
        <f>ROUND(Database[[#This Row],[VIAGEM]]-Database[[#This Row],[ORDEM]],0)</f>
        <v>4</v>
      </c>
      <c r="I2588">
        <v>0</v>
      </c>
      <c r="J2588" t="s">
        <v>72</v>
      </c>
      <c r="K2588" t="s">
        <v>111</v>
      </c>
      <c r="L2588" t="s">
        <v>85</v>
      </c>
      <c r="M2588">
        <v>46000</v>
      </c>
    </row>
    <row r="2589" spans="1:13">
      <c r="A2589">
        <v>2001</v>
      </c>
      <c r="B2589" t="s">
        <v>151</v>
      </c>
      <c r="C2589" t="s">
        <v>56</v>
      </c>
      <c r="D2589" t="s">
        <v>52</v>
      </c>
      <c r="E2589" t="s">
        <v>60</v>
      </c>
      <c r="F2589">
        <v>36952</v>
      </c>
      <c r="G2589">
        <v>36954.458452206774</v>
      </c>
      <c r="H2589">
        <f>ROUND(Database[[#This Row],[VIAGEM]]-Database[[#This Row],[ORDEM]],0)</f>
        <v>2</v>
      </c>
      <c r="I2589">
        <v>0</v>
      </c>
      <c r="J2589" t="s">
        <v>78</v>
      </c>
      <c r="K2589" t="s">
        <v>101</v>
      </c>
      <c r="L2589" t="s">
        <v>81</v>
      </c>
      <c r="M2589">
        <v>2500</v>
      </c>
    </row>
    <row r="2590" spans="1:13">
      <c r="A2590">
        <v>2001</v>
      </c>
      <c r="B2590" t="s">
        <v>147</v>
      </c>
      <c r="C2590" t="s">
        <v>25</v>
      </c>
      <c r="D2590" t="s">
        <v>45</v>
      </c>
      <c r="E2590" t="s">
        <v>62</v>
      </c>
      <c r="F2590">
        <v>37049</v>
      </c>
      <c r="G2590">
        <v>37055.376139724583</v>
      </c>
      <c r="H2590">
        <f>ROUND(Database[[#This Row],[VIAGEM]]-Database[[#This Row],[ORDEM]],0)</f>
        <v>6</v>
      </c>
      <c r="I2590">
        <v>1</v>
      </c>
      <c r="J2590" t="s">
        <v>72</v>
      </c>
      <c r="K2590" t="s">
        <v>109</v>
      </c>
      <c r="L2590" t="s">
        <v>85</v>
      </c>
      <c r="M2590">
        <v>23000</v>
      </c>
    </row>
    <row r="2591" spans="1:13">
      <c r="A2591">
        <v>2001</v>
      </c>
      <c r="B2591" t="s">
        <v>145</v>
      </c>
      <c r="C2591" t="s">
        <v>58</v>
      </c>
      <c r="D2591" t="s">
        <v>105</v>
      </c>
      <c r="E2591" t="s">
        <v>62</v>
      </c>
      <c r="F2591">
        <v>36918</v>
      </c>
      <c r="G2591">
        <v>36919.844221344203</v>
      </c>
      <c r="H2591">
        <f>ROUND(Database[[#This Row],[VIAGEM]]-Database[[#This Row],[ORDEM]],0)</f>
        <v>2</v>
      </c>
      <c r="I2591">
        <v>1</v>
      </c>
      <c r="J2591" t="s">
        <v>78</v>
      </c>
      <c r="K2591" t="s">
        <v>101</v>
      </c>
      <c r="L2591" t="s">
        <v>81</v>
      </c>
      <c r="M2591">
        <v>1000</v>
      </c>
    </row>
    <row r="2592" spans="1:13">
      <c r="A2592">
        <v>2001</v>
      </c>
      <c r="B2592" t="s">
        <v>145</v>
      </c>
      <c r="C2592" t="s">
        <v>60</v>
      </c>
      <c r="D2592" t="s">
        <v>49</v>
      </c>
      <c r="E2592" t="s">
        <v>25</v>
      </c>
      <c r="F2592">
        <v>36894</v>
      </c>
      <c r="G2592">
        <v>36898.613462258327</v>
      </c>
      <c r="H2592">
        <f>ROUND(Database[[#This Row],[VIAGEM]]-Database[[#This Row],[ORDEM]],0)</f>
        <v>5</v>
      </c>
      <c r="I2592">
        <v>0</v>
      </c>
      <c r="J2592" t="s">
        <v>72</v>
      </c>
      <c r="K2592" t="s">
        <v>110</v>
      </c>
      <c r="L2592" t="s">
        <v>85</v>
      </c>
      <c r="M2592">
        <v>48000</v>
      </c>
    </row>
    <row r="2593" spans="1:13">
      <c r="A2593">
        <v>2001</v>
      </c>
      <c r="B2593" t="s">
        <v>147</v>
      </c>
      <c r="C2593" t="s">
        <v>58</v>
      </c>
      <c r="D2593" t="s">
        <v>105</v>
      </c>
      <c r="E2593" t="s">
        <v>62</v>
      </c>
      <c r="F2593">
        <v>37052</v>
      </c>
      <c r="G2593">
        <v>37059.149741173649</v>
      </c>
      <c r="H2593">
        <f>ROUND(Database[[#This Row],[VIAGEM]]-Database[[#This Row],[ORDEM]],0)</f>
        <v>7</v>
      </c>
      <c r="I2593">
        <v>0</v>
      </c>
      <c r="J2593" t="s">
        <v>70</v>
      </c>
      <c r="K2593" t="s">
        <v>91</v>
      </c>
      <c r="L2593" t="s">
        <v>82</v>
      </c>
      <c r="M2593">
        <v>2000</v>
      </c>
    </row>
    <row r="2594" spans="1:13">
      <c r="A2594">
        <v>2001</v>
      </c>
      <c r="B2594" t="s">
        <v>148</v>
      </c>
      <c r="C2594" t="s">
        <v>58</v>
      </c>
      <c r="D2594" t="s">
        <v>105</v>
      </c>
      <c r="E2594" t="s">
        <v>25</v>
      </c>
      <c r="F2594">
        <v>37235</v>
      </c>
      <c r="G2594">
        <v>37238.07537592842</v>
      </c>
      <c r="H2594">
        <f>ROUND(Database[[#This Row],[VIAGEM]]-Database[[#This Row],[ORDEM]],0)</f>
        <v>3</v>
      </c>
      <c r="I2594">
        <v>0</v>
      </c>
      <c r="J2594" t="s">
        <v>136</v>
      </c>
      <c r="K2594" t="s">
        <v>95</v>
      </c>
      <c r="L2594" t="s">
        <v>83</v>
      </c>
      <c r="M2594">
        <v>100</v>
      </c>
    </row>
    <row r="2595" spans="1:13">
      <c r="A2595">
        <v>2001</v>
      </c>
      <c r="B2595" t="s">
        <v>149</v>
      </c>
      <c r="C2595" t="s">
        <v>57</v>
      </c>
      <c r="D2595" t="s">
        <v>51</v>
      </c>
      <c r="E2595" t="s">
        <v>25</v>
      </c>
      <c r="F2595">
        <v>37116</v>
      </c>
      <c r="G2595">
        <v>37116.77088858241</v>
      </c>
      <c r="H2595">
        <f>ROUND(Database[[#This Row],[VIAGEM]]-Database[[#This Row],[ORDEM]],0)</f>
        <v>1</v>
      </c>
      <c r="I2595">
        <v>0</v>
      </c>
      <c r="J2595" t="s">
        <v>80</v>
      </c>
      <c r="K2595" t="s">
        <v>88</v>
      </c>
      <c r="L2595" t="s">
        <v>138</v>
      </c>
      <c r="M2595">
        <v>30</v>
      </c>
    </row>
    <row r="2596" spans="1:13">
      <c r="A2596">
        <v>2001</v>
      </c>
      <c r="B2596" t="s">
        <v>145</v>
      </c>
      <c r="C2596" t="s">
        <v>56</v>
      </c>
      <c r="D2596" t="s">
        <v>52</v>
      </c>
      <c r="E2596" t="s">
        <v>25</v>
      </c>
      <c r="F2596">
        <v>36911</v>
      </c>
      <c r="G2596">
        <v>36915.372279575553</v>
      </c>
      <c r="H2596">
        <f>ROUND(Database[[#This Row],[VIAGEM]]-Database[[#This Row],[ORDEM]],0)</f>
        <v>4</v>
      </c>
      <c r="I2596">
        <v>1</v>
      </c>
      <c r="J2596" t="s">
        <v>78</v>
      </c>
      <c r="K2596" t="s">
        <v>99</v>
      </c>
      <c r="L2596" t="s">
        <v>81</v>
      </c>
      <c r="M2596">
        <v>1500</v>
      </c>
    </row>
    <row r="2597" spans="1:13">
      <c r="A2597">
        <v>2001</v>
      </c>
      <c r="B2597" t="s">
        <v>149</v>
      </c>
      <c r="C2597" t="s">
        <v>62</v>
      </c>
      <c r="D2597" t="s">
        <v>47</v>
      </c>
      <c r="E2597" t="s">
        <v>25</v>
      </c>
      <c r="F2597">
        <v>37130</v>
      </c>
      <c r="G2597">
        <v>37131.407894105432</v>
      </c>
      <c r="H2597">
        <f>ROUND(Database[[#This Row],[VIAGEM]]-Database[[#This Row],[ORDEM]],0)</f>
        <v>1</v>
      </c>
      <c r="I2597">
        <v>0</v>
      </c>
      <c r="J2597" t="s">
        <v>70</v>
      </c>
      <c r="K2597" t="s">
        <v>92</v>
      </c>
      <c r="L2597" t="s">
        <v>82</v>
      </c>
      <c r="M2597">
        <v>2000</v>
      </c>
    </row>
    <row r="2598" spans="1:13">
      <c r="A2598">
        <v>2001</v>
      </c>
      <c r="B2598" t="s">
        <v>150</v>
      </c>
      <c r="C2598" t="s">
        <v>63</v>
      </c>
      <c r="D2598" t="s">
        <v>46</v>
      </c>
      <c r="E2598" t="s">
        <v>25</v>
      </c>
      <c r="F2598">
        <v>37021</v>
      </c>
      <c r="G2598">
        <v>37022.417234512439</v>
      </c>
      <c r="H2598">
        <f>ROUND(Database[[#This Row],[VIAGEM]]-Database[[#This Row],[ORDEM]],0)</f>
        <v>1</v>
      </c>
      <c r="I2598">
        <v>0</v>
      </c>
      <c r="J2598" t="s">
        <v>72</v>
      </c>
      <c r="K2598" t="s">
        <v>111</v>
      </c>
      <c r="L2598" t="s">
        <v>85</v>
      </c>
      <c r="M2598">
        <v>11000</v>
      </c>
    </row>
    <row r="2599" spans="1:13">
      <c r="A2599">
        <v>2001</v>
      </c>
      <c r="B2599" t="s">
        <v>152</v>
      </c>
      <c r="C2599" t="s">
        <v>57</v>
      </c>
      <c r="D2599" t="s">
        <v>51</v>
      </c>
      <c r="E2599" t="s">
        <v>25</v>
      </c>
      <c r="F2599">
        <v>37168</v>
      </c>
      <c r="G2599">
        <v>37171.153919938901</v>
      </c>
      <c r="H2599">
        <f>ROUND(Database[[#This Row],[VIAGEM]]-Database[[#This Row],[ORDEM]],0)</f>
        <v>3</v>
      </c>
      <c r="I2599">
        <v>0</v>
      </c>
      <c r="J2599" t="s">
        <v>73</v>
      </c>
      <c r="K2599" t="s">
        <v>106</v>
      </c>
      <c r="L2599" t="s">
        <v>83</v>
      </c>
      <c r="M2599">
        <v>100</v>
      </c>
    </row>
    <row r="2600" spans="1:13">
      <c r="A2600">
        <v>2001</v>
      </c>
      <c r="B2600" t="s">
        <v>148</v>
      </c>
      <c r="C2600" t="s">
        <v>58</v>
      </c>
      <c r="D2600" t="s">
        <v>105</v>
      </c>
      <c r="E2600" t="s">
        <v>25</v>
      </c>
      <c r="F2600">
        <v>36891</v>
      </c>
      <c r="G2600">
        <v>36892.904571972809</v>
      </c>
      <c r="H2600">
        <f>ROUND(Database[[#This Row],[VIAGEM]]-Database[[#This Row],[ORDEM]],0)</f>
        <v>2</v>
      </c>
      <c r="I2600">
        <v>0</v>
      </c>
      <c r="J2600" t="s">
        <v>78</v>
      </c>
      <c r="K2600" t="s">
        <v>99</v>
      </c>
      <c r="L2600" t="s">
        <v>81</v>
      </c>
      <c r="M2600">
        <v>1500</v>
      </c>
    </row>
    <row r="2601" spans="1:13">
      <c r="A2601">
        <v>2001</v>
      </c>
      <c r="B2601" t="s">
        <v>149</v>
      </c>
      <c r="C2601" t="s">
        <v>25</v>
      </c>
      <c r="D2601" t="s">
        <v>45</v>
      </c>
      <c r="E2601" t="s">
        <v>59</v>
      </c>
      <c r="F2601">
        <v>37117</v>
      </c>
      <c r="G2601">
        <v>37125.665613334575</v>
      </c>
      <c r="H2601">
        <f>ROUND(Database[[#This Row],[VIAGEM]]-Database[[#This Row],[ORDEM]],0)</f>
        <v>9</v>
      </c>
      <c r="I2601">
        <v>0</v>
      </c>
      <c r="J2601" t="s">
        <v>72</v>
      </c>
      <c r="K2601" t="s">
        <v>110</v>
      </c>
      <c r="L2601" t="s">
        <v>85</v>
      </c>
      <c r="M2601">
        <v>18000</v>
      </c>
    </row>
    <row r="2602" spans="1:13">
      <c r="A2602">
        <v>2001</v>
      </c>
      <c r="B2602" t="s">
        <v>145</v>
      </c>
      <c r="C2602" t="s">
        <v>57</v>
      </c>
      <c r="D2602" t="s">
        <v>51</v>
      </c>
      <c r="E2602" t="s">
        <v>63</v>
      </c>
      <c r="F2602">
        <v>36916</v>
      </c>
      <c r="G2602">
        <v>36920.941132610598</v>
      </c>
      <c r="H2602">
        <f>ROUND(Database[[#This Row],[VIAGEM]]-Database[[#This Row],[ORDEM]],0)</f>
        <v>5</v>
      </c>
      <c r="I2602">
        <v>0</v>
      </c>
      <c r="J2602" t="s">
        <v>72</v>
      </c>
      <c r="K2602" t="s">
        <v>110</v>
      </c>
      <c r="L2602" t="s">
        <v>85</v>
      </c>
      <c r="M2602">
        <v>48000</v>
      </c>
    </row>
    <row r="2603" spans="1:13">
      <c r="A2603">
        <v>2001</v>
      </c>
      <c r="B2603" t="s">
        <v>149</v>
      </c>
      <c r="C2603" t="s">
        <v>59</v>
      </c>
      <c r="D2603" t="s">
        <v>50</v>
      </c>
      <c r="E2603" t="s">
        <v>60</v>
      </c>
      <c r="F2603">
        <v>37112</v>
      </c>
      <c r="G2603">
        <v>37121.786253736791</v>
      </c>
      <c r="H2603">
        <f>ROUND(Database[[#This Row],[VIAGEM]]-Database[[#This Row],[ORDEM]],0)</f>
        <v>10</v>
      </c>
      <c r="I2603">
        <v>1</v>
      </c>
      <c r="J2603" t="s">
        <v>136</v>
      </c>
      <c r="K2603" t="s">
        <v>94</v>
      </c>
      <c r="L2603" t="s">
        <v>83</v>
      </c>
      <c r="M2603">
        <v>500</v>
      </c>
    </row>
    <row r="2604" spans="1:13">
      <c r="A2604">
        <v>2001</v>
      </c>
      <c r="B2604" t="s">
        <v>154</v>
      </c>
      <c r="C2604" t="s">
        <v>59</v>
      </c>
      <c r="D2604" t="s">
        <v>50</v>
      </c>
      <c r="E2604" t="s">
        <v>63</v>
      </c>
      <c r="F2604">
        <v>36936</v>
      </c>
      <c r="G2604">
        <v>36941.059506319383</v>
      </c>
      <c r="H2604">
        <f>ROUND(Database[[#This Row],[VIAGEM]]-Database[[#This Row],[ORDEM]],0)</f>
        <v>5</v>
      </c>
      <c r="I2604">
        <v>1</v>
      </c>
      <c r="J2604" t="s">
        <v>78</v>
      </c>
      <c r="K2604" t="s">
        <v>99</v>
      </c>
      <c r="L2604" t="s">
        <v>81</v>
      </c>
      <c r="M2604">
        <v>1000</v>
      </c>
    </row>
    <row r="2605" spans="1:13">
      <c r="A2605">
        <v>2001</v>
      </c>
      <c r="B2605" t="s">
        <v>146</v>
      </c>
      <c r="C2605" t="s">
        <v>59</v>
      </c>
      <c r="D2605" t="s">
        <v>50</v>
      </c>
      <c r="E2605" t="s">
        <v>62</v>
      </c>
      <c r="F2605">
        <v>37198</v>
      </c>
      <c r="G2605">
        <v>37203.758831947496</v>
      </c>
      <c r="H2605">
        <f>ROUND(Database[[#This Row],[VIAGEM]]-Database[[#This Row],[ORDEM]],0)</f>
        <v>6</v>
      </c>
      <c r="I2605">
        <v>0</v>
      </c>
      <c r="J2605" t="s">
        <v>72</v>
      </c>
      <c r="K2605" t="s">
        <v>110</v>
      </c>
      <c r="L2605" t="s">
        <v>85</v>
      </c>
      <c r="M2605">
        <v>44000</v>
      </c>
    </row>
    <row r="2606" spans="1:13">
      <c r="A2606">
        <v>2001</v>
      </c>
      <c r="B2606" t="s">
        <v>145</v>
      </c>
      <c r="C2606" t="s">
        <v>61</v>
      </c>
      <c r="D2606" t="s">
        <v>48</v>
      </c>
      <c r="E2606" t="s">
        <v>58</v>
      </c>
      <c r="F2606">
        <v>36898</v>
      </c>
      <c r="G2606">
        <v>36903.494862065316</v>
      </c>
      <c r="H2606">
        <f>ROUND(Database[[#This Row],[VIAGEM]]-Database[[#This Row],[ORDEM]],0)</f>
        <v>5</v>
      </c>
      <c r="I2606">
        <v>1</v>
      </c>
      <c r="J2606" t="s">
        <v>78</v>
      </c>
      <c r="K2606" t="s">
        <v>100</v>
      </c>
      <c r="L2606" t="s">
        <v>81</v>
      </c>
      <c r="M2606">
        <v>1500</v>
      </c>
    </row>
    <row r="2607" spans="1:13">
      <c r="A2607">
        <v>2001</v>
      </c>
      <c r="B2607" t="s">
        <v>150</v>
      </c>
      <c r="C2607" t="s">
        <v>62</v>
      </c>
      <c r="D2607" t="s">
        <v>47</v>
      </c>
      <c r="E2607" t="s">
        <v>58</v>
      </c>
      <c r="F2607">
        <v>37035</v>
      </c>
      <c r="G2607">
        <v>37039.876142725399</v>
      </c>
      <c r="H2607">
        <f>ROUND(Database[[#This Row],[VIAGEM]]-Database[[#This Row],[ORDEM]],0)</f>
        <v>5</v>
      </c>
      <c r="I2607">
        <v>1</v>
      </c>
      <c r="J2607" t="s">
        <v>136</v>
      </c>
      <c r="K2607" t="s">
        <v>95</v>
      </c>
      <c r="L2607" t="s">
        <v>83</v>
      </c>
      <c r="M2607">
        <v>500</v>
      </c>
    </row>
    <row r="2608" spans="1:13">
      <c r="A2608">
        <v>2001</v>
      </c>
      <c r="B2608" t="s">
        <v>152</v>
      </c>
      <c r="C2608" t="s">
        <v>59</v>
      </c>
      <c r="D2608" t="s">
        <v>50</v>
      </c>
      <c r="E2608" t="s">
        <v>60</v>
      </c>
      <c r="F2608">
        <v>37195</v>
      </c>
      <c r="G2608">
        <v>37199.542140050442</v>
      </c>
      <c r="H2608">
        <f>ROUND(Database[[#This Row],[VIAGEM]]-Database[[#This Row],[ORDEM]],0)</f>
        <v>5</v>
      </c>
      <c r="I2608">
        <v>0</v>
      </c>
      <c r="J2608" t="s">
        <v>71</v>
      </c>
      <c r="K2608" t="s">
        <v>103</v>
      </c>
      <c r="L2608" t="s">
        <v>84</v>
      </c>
      <c r="M2608">
        <v>87000</v>
      </c>
    </row>
    <row r="2609" spans="1:13">
      <c r="A2609">
        <v>2001</v>
      </c>
      <c r="B2609" t="s">
        <v>154</v>
      </c>
      <c r="C2609" t="s">
        <v>63</v>
      </c>
      <c r="D2609" t="s">
        <v>46</v>
      </c>
      <c r="E2609" t="s">
        <v>61</v>
      </c>
      <c r="F2609">
        <v>36943</v>
      </c>
      <c r="G2609">
        <v>36951.65472155984</v>
      </c>
      <c r="H2609">
        <f>ROUND(Database[[#This Row],[VIAGEM]]-Database[[#This Row],[ORDEM]],0)</f>
        <v>9</v>
      </c>
      <c r="I2609">
        <v>1</v>
      </c>
      <c r="J2609" t="s">
        <v>80</v>
      </c>
      <c r="K2609" t="s">
        <v>88</v>
      </c>
      <c r="L2609" t="s">
        <v>138</v>
      </c>
      <c r="M2609">
        <v>50</v>
      </c>
    </row>
    <row r="2610" spans="1:13">
      <c r="A2610">
        <v>2001</v>
      </c>
      <c r="B2610" t="s">
        <v>154</v>
      </c>
      <c r="C2610" t="s">
        <v>63</v>
      </c>
      <c r="D2610" t="s">
        <v>46</v>
      </c>
      <c r="E2610" t="s">
        <v>60</v>
      </c>
      <c r="F2610">
        <v>36940</v>
      </c>
      <c r="G2610">
        <v>36949.434921025189</v>
      </c>
      <c r="H2610">
        <f>ROUND(Database[[#This Row],[VIAGEM]]-Database[[#This Row],[ORDEM]],0)</f>
        <v>9</v>
      </c>
      <c r="I2610">
        <v>1</v>
      </c>
      <c r="J2610" t="s">
        <v>71</v>
      </c>
      <c r="K2610" t="s">
        <v>104</v>
      </c>
      <c r="L2610" t="s">
        <v>84</v>
      </c>
      <c r="M2610">
        <v>91000</v>
      </c>
    </row>
    <row r="2611" spans="1:13">
      <c r="A2611">
        <v>2001</v>
      </c>
      <c r="B2611" t="s">
        <v>145</v>
      </c>
      <c r="C2611" t="s">
        <v>62</v>
      </c>
      <c r="D2611" t="s">
        <v>47</v>
      </c>
      <c r="E2611" t="s">
        <v>58</v>
      </c>
      <c r="F2611">
        <v>36902</v>
      </c>
      <c r="G2611">
        <v>36906.169829729413</v>
      </c>
      <c r="H2611">
        <f>ROUND(Database[[#This Row],[VIAGEM]]-Database[[#This Row],[ORDEM]],0)</f>
        <v>4</v>
      </c>
      <c r="I2611">
        <v>1</v>
      </c>
      <c r="J2611" t="s">
        <v>72</v>
      </c>
      <c r="K2611" t="s">
        <v>109</v>
      </c>
      <c r="L2611" t="s">
        <v>85</v>
      </c>
      <c r="M2611">
        <v>35000</v>
      </c>
    </row>
    <row r="2612" spans="1:13">
      <c r="A2612">
        <v>2001</v>
      </c>
      <c r="B2612" t="s">
        <v>154</v>
      </c>
      <c r="C2612" t="s">
        <v>57</v>
      </c>
      <c r="D2612" t="s">
        <v>51</v>
      </c>
      <c r="E2612" t="s">
        <v>61</v>
      </c>
      <c r="F2612">
        <v>36928</v>
      </c>
      <c r="G2612">
        <v>36935.187147913246</v>
      </c>
      <c r="H2612">
        <f>ROUND(Database[[#This Row],[VIAGEM]]-Database[[#This Row],[ORDEM]],0)</f>
        <v>7</v>
      </c>
      <c r="I2612">
        <v>0</v>
      </c>
      <c r="J2612" t="s">
        <v>74</v>
      </c>
      <c r="K2612" t="s">
        <v>97</v>
      </c>
      <c r="L2612" t="s">
        <v>83</v>
      </c>
      <c r="M2612">
        <v>400</v>
      </c>
    </row>
    <row r="2613" spans="1:13">
      <c r="A2613">
        <v>2001</v>
      </c>
      <c r="B2613" t="s">
        <v>148</v>
      </c>
      <c r="C2613" t="s">
        <v>62</v>
      </c>
      <c r="D2613" t="s">
        <v>47</v>
      </c>
      <c r="E2613" t="s">
        <v>58</v>
      </c>
      <c r="F2613">
        <v>37227</v>
      </c>
      <c r="G2613">
        <v>37227.567869473627</v>
      </c>
      <c r="H2613">
        <f>ROUND(Database[[#This Row],[VIAGEM]]-Database[[#This Row],[ORDEM]],0)</f>
        <v>1</v>
      </c>
      <c r="I2613">
        <v>0</v>
      </c>
      <c r="J2613" t="s">
        <v>136</v>
      </c>
      <c r="K2613" t="s">
        <v>95</v>
      </c>
      <c r="L2613" t="s">
        <v>83</v>
      </c>
      <c r="M2613">
        <v>100</v>
      </c>
    </row>
    <row r="2614" spans="1:13">
      <c r="A2614">
        <v>2001</v>
      </c>
      <c r="B2614" t="s">
        <v>145</v>
      </c>
      <c r="C2614" t="s">
        <v>61</v>
      </c>
      <c r="D2614" t="s">
        <v>48</v>
      </c>
      <c r="E2614" t="s">
        <v>57</v>
      </c>
      <c r="F2614">
        <v>36898</v>
      </c>
      <c r="G2614">
        <v>36898.911247068376</v>
      </c>
      <c r="H2614">
        <f>ROUND(Database[[#This Row],[VIAGEM]]-Database[[#This Row],[ORDEM]],0)</f>
        <v>1</v>
      </c>
      <c r="I2614">
        <v>0</v>
      </c>
      <c r="J2614" t="s">
        <v>136</v>
      </c>
      <c r="K2614" t="s">
        <v>93</v>
      </c>
      <c r="L2614" t="s">
        <v>83</v>
      </c>
      <c r="M2614">
        <v>100</v>
      </c>
    </row>
    <row r="2615" spans="1:13">
      <c r="A2615">
        <v>2001</v>
      </c>
      <c r="B2615" t="s">
        <v>154</v>
      </c>
      <c r="C2615" t="s">
        <v>60</v>
      </c>
      <c r="D2615" t="s">
        <v>49</v>
      </c>
      <c r="E2615" t="s">
        <v>63</v>
      </c>
      <c r="F2615">
        <v>36950</v>
      </c>
      <c r="G2615">
        <v>36950.90700807055</v>
      </c>
      <c r="H2615">
        <f>ROUND(Database[[#This Row],[VIAGEM]]-Database[[#This Row],[ORDEM]],0)</f>
        <v>1</v>
      </c>
      <c r="I2615">
        <v>0</v>
      </c>
      <c r="J2615" t="s">
        <v>80</v>
      </c>
      <c r="K2615" t="s">
        <v>88</v>
      </c>
      <c r="L2615" t="s">
        <v>138</v>
      </c>
      <c r="M2615">
        <v>50</v>
      </c>
    </row>
    <row r="2616" spans="1:13">
      <c r="A2616">
        <v>2001</v>
      </c>
      <c r="B2616" t="s">
        <v>151</v>
      </c>
      <c r="C2616" t="s">
        <v>58</v>
      </c>
      <c r="D2616" t="s">
        <v>105</v>
      </c>
      <c r="E2616" t="s">
        <v>56</v>
      </c>
      <c r="F2616">
        <v>36968</v>
      </c>
      <c r="G2616">
        <v>36968.604354168943</v>
      </c>
      <c r="H2616">
        <f>ROUND(Database[[#This Row],[VIAGEM]]-Database[[#This Row],[ORDEM]],0)</f>
        <v>1</v>
      </c>
      <c r="I2616">
        <v>1</v>
      </c>
      <c r="J2616" t="s">
        <v>78</v>
      </c>
      <c r="K2616" t="s">
        <v>101</v>
      </c>
      <c r="L2616" t="s">
        <v>81</v>
      </c>
      <c r="M2616">
        <v>2000</v>
      </c>
    </row>
    <row r="2617" spans="1:13">
      <c r="A2617">
        <v>2001</v>
      </c>
      <c r="B2617" t="s">
        <v>151</v>
      </c>
      <c r="C2617" t="s">
        <v>59</v>
      </c>
      <c r="D2617" t="s">
        <v>50</v>
      </c>
      <c r="E2617" t="s">
        <v>57</v>
      </c>
      <c r="F2617">
        <v>36969</v>
      </c>
      <c r="G2617">
        <v>36975.756199849675</v>
      </c>
      <c r="H2617">
        <f>ROUND(Database[[#This Row],[VIAGEM]]-Database[[#This Row],[ORDEM]],0)</f>
        <v>7</v>
      </c>
      <c r="I2617">
        <v>0</v>
      </c>
      <c r="J2617" t="s">
        <v>73</v>
      </c>
      <c r="K2617" t="s">
        <v>106</v>
      </c>
      <c r="L2617" t="s">
        <v>83</v>
      </c>
      <c r="M2617">
        <v>400</v>
      </c>
    </row>
    <row r="2618" spans="1:13">
      <c r="A2618">
        <v>2001</v>
      </c>
      <c r="B2618" t="s">
        <v>156</v>
      </c>
      <c r="C2618" t="s">
        <v>62</v>
      </c>
      <c r="D2618" t="s">
        <v>47</v>
      </c>
      <c r="E2618" t="s">
        <v>25</v>
      </c>
      <c r="F2618">
        <v>37002</v>
      </c>
      <c r="G2618">
        <v>37009.75825015876</v>
      </c>
      <c r="H2618">
        <f>ROUND(Database[[#This Row],[VIAGEM]]-Database[[#This Row],[ORDEM]],0)</f>
        <v>8</v>
      </c>
      <c r="I2618">
        <v>0</v>
      </c>
      <c r="J2618" t="s">
        <v>72</v>
      </c>
      <c r="K2618" t="s">
        <v>109</v>
      </c>
      <c r="L2618" t="s">
        <v>85</v>
      </c>
      <c r="M2618">
        <v>38000</v>
      </c>
    </row>
    <row r="2619" spans="1:13">
      <c r="A2619">
        <v>2001</v>
      </c>
      <c r="B2619" t="s">
        <v>149</v>
      </c>
      <c r="C2619" t="s">
        <v>56</v>
      </c>
      <c r="D2619" t="s">
        <v>52</v>
      </c>
      <c r="E2619" t="s">
        <v>62</v>
      </c>
      <c r="F2619">
        <v>37124</v>
      </c>
      <c r="G2619">
        <v>37127.492924068705</v>
      </c>
      <c r="H2619">
        <f>ROUND(Database[[#This Row],[VIAGEM]]-Database[[#This Row],[ORDEM]],0)</f>
        <v>3</v>
      </c>
      <c r="I2619">
        <v>0</v>
      </c>
      <c r="J2619" t="s">
        <v>76</v>
      </c>
      <c r="K2619" t="s">
        <v>113</v>
      </c>
      <c r="L2619" t="s">
        <v>139</v>
      </c>
      <c r="M2619">
        <v>1030000</v>
      </c>
    </row>
    <row r="2620" spans="1:13">
      <c r="A2620">
        <v>2001</v>
      </c>
      <c r="B2620" t="s">
        <v>149</v>
      </c>
      <c r="C2620" t="s">
        <v>57</v>
      </c>
      <c r="D2620" t="s">
        <v>51</v>
      </c>
      <c r="E2620" t="s">
        <v>61</v>
      </c>
      <c r="F2620">
        <v>37124</v>
      </c>
      <c r="G2620">
        <v>37127.027465873471</v>
      </c>
      <c r="H2620">
        <f>ROUND(Database[[#This Row],[VIAGEM]]-Database[[#This Row],[ORDEM]],0)</f>
        <v>3</v>
      </c>
      <c r="I2620">
        <v>1</v>
      </c>
      <c r="J2620" t="s">
        <v>71</v>
      </c>
      <c r="K2620" t="s">
        <v>102</v>
      </c>
      <c r="L2620" t="s">
        <v>84</v>
      </c>
      <c r="M2620">
        <v>63000</v>
      </c>
    </row>
    <row r="2621" spans="1:13">
      <c r="A2621">
        <v>2001</v>
      </c>
      <c r="B2621" t="s">
        <v>145</v>
      </c>
      <c r="C2621" t="s">
        <v>57</v>
      </c>
      <c r="D2621" t="s">
        <v>51</v>
      </c>
      <c r="E2621" t="s">
        <v>25</v>
      </c>
      <c r="F2621">
        <v>36904</v>
      </c>
      <c r="G2621">
        <v>36905.586049646794</v>
      </c>
      <c r="H2621">
        <f>ROUND(Database[[#This Row],[VIAGEM]]-Database[[#This Row],[ORDEM]],0)</f>
        <v>2</v>
      </c>
      <c r="I2621">
        <v>0</v>
      </c>
      <c r="J2621" t="s">
        <v>73</v>
      </c>
      <c r="K2621" t="s">
        <v>108</v>
      </c>
      <c r="L2621" t="s">
        <v>83</v>
      </c>
      <c r="M2621">
        <v>200</v>
      </c>
    </row>
    <row r="2622" spans="1:13">
      <c r="A2622">
        <v>2001</v>
      </c>
      <c r="B2622" t="s">
        <v>153</v>
      </c>
      <c r="C2622" t="s">
        <v>25</v>
      </c>
      <c r="D2622" t="s">
        <v>45</v>
      </c>
      <c r="E2622" t="s">
        <v>63</v>
      </c>
      <c r="F2622">
        <v>37077</v>
      </c>
      <c r="G2622">
        <v>37083.322987142106</v>
      </c>
      <c r="H2622">
        <f>ROUND(Database[[#This Row],[VIAGEM]]-Database[[#This Row],[ORDEM]],0)</f>
        <v>6</v>
      </c>
      <c r="I2622">
        <v>0</v>
      </c>
      <c r="J2622" t="s">
        <v>78</v>
      </c>
      <c r="K2622" t="s">
        <v>101</v>
      </c>
      <c r="L2622" t="s">
        <v>81</v>
      </c>
      <c r="M2622">
        <v>1000</v>
      </c>
    </row>
    <row r="2623" spans="1:13">
      <c r="A2623">
        <v>2001</v>
      </c>
      <c r="B2623" t="s">
        <v>152</v>
      </c>
      <c r="C2623" t="s">
        <v>59</v>
      </c>
      <c r="D2623" t="s">
        <v>50</v>
      </c>
      <c r="E2623" t="s">
        <v>56</v>
      </c>
      <c r="F2623">
        <v>37182</v>
      </c>
      <c r="G2623">
        <v>37189.26915377759</v>
      </c>
      <c r="H2623">
        <f>ROUND(Database[[#This Row],[VIAGEM]]-Database[[#This Row],[ORDEM]],0)</f>
        <v>7</v>
      </c>
      <c r="I2623">
        <v>0</v>
      </c>
      <c r="J2623" t="s">
        <v>76</v>
      </c>
      <c r="K2623" t="s">
        <v>113</v>
      </c>
      <c r="L2623" t="s">
        <v>139</v>
      </c>
      <c r="M2623">
        <v>400000</v>
      </c>
    </row>
    <row r="2624" spans="1:13">
      <c r="A2624">
        <v>2001</v>
      </c>
      <c r="B2624" t="s">
        <v>148</v>
      </c>
      <c r="C2624" t="s">
        <v>58</v>
      </c>
      <c r="D2624" t="s">
        <v>105</v>
      </c>
      <c r="E2624" t="s">
        <v>25</v>
      </c>
      <c r="F2624">
        <v>37229</v>
      </c>
      <c r="G2624">
        <v>37233.590262586287</v>
      </c>
      <c r="H2624">
        <f>ROUND(Database[[#This Row],[VIAGEM]]-Database[[#This Row],[ORDEM]],0)</f>
        <v>5</v>
      </c>
      <c r="I2624">
        <v>1</v>
      </c>
      <c r="J2624" t="s">
        <v>72</v>
      </c>
      <c r="K2624" t="s">
        <v>110</v>
      </c>
      <c r="L2624" t="s">
        <v>85</v>
      </c>
      <c r="M2624">
        <v>12000</v>
      </c>
    </row>
    <row r="2625" spans="1:13">
      <c r="A2625">
        <v>2001</v>
      </c>
      <c r="B2625" t="s">
        <v>152</v>
      </c>
      <c r="C2625" t="s">
        <v>25</v>
      </c>
      <c r="D2625" t="s">
        <v>45</v>
      </c>
      <c r="E2625" t="s">
        <v>62</v>
      </c>
      <c r="F2625">
        <v>37176</v>
      </c>
      <c r="G2625">
        <v>37184.910817171294</v>
      </c>
      <c r="H2625">
        <f>ROUND(Database[[#This Row],[VIAGEM]]-Database[[#This Row],[ORDEM]],0)</f>
        <v>9</v>
      </c>
      <c r="I2625">
        <v>1</v>
      </c>
      <c r="J2625" t="s">
        <v>71</v>
      </c>
      <c r="K2625" t="s">
        <v>103</v>
      </c>
      <c r="L2625" t="s">
        <v>84</v>
      </c>
      <c r="M2625">
        <v>50000</v>
      </c>
    </row>
    <row r="2626" spans="1:13">
      <c r="A2626">
        <v>2001</v>
      </c>
      <c r="B2626" t="s">
        <v>155</v>
      </c>
      <c r="C2626" t="s">
        <v>60</v>
      </c>
      <c r="D2626" t="s">
        <v>49</v>
      </c>
      <c r="E2626" t="s">
        <v>61</v>
      </c>
      <c r="F2626">
        <v>37149</v>
      </c>
      <c r="G2626">
        <v>37151.120691039207</v>
      </c>
      <c r="H2626">
        <f>ROUND(Database[[#This Row],[VIAGEM]]-Database[[#This Row],[ORDEM]],0)</f>
        <v>2</v>
      </c>
      <c r="I2626">
        <v>0</v>
      </c>
      <c r="J2626" t="s">
        <v>78</v>
      </c>
      <c r="K2626" t="s">
        <v>101</v>
      </c>
      <c r="L2626" t="s">
        <v>81</v>
      </c>
      <c r="M2626">
        <v>500</v>
      </c>
    </row>
    <row r="2627" spans="1:13">
      <c r="A2627">
        <v>2001</v>
      </c>
      <c r="B2627" t="s">
        <v>155</v>
      </c>
      <c r="C2627" t="s">
        <v>62</v>
      </c>
      <c r="D2627" t="s">
        <v>47</v>
      </c>
      <c r="E2627" t="s">
        <v>58</v>
      </c>
      <c r="F2627">
        <v>37151</v>
      </c>
      <c r="G2627">
        <v>37157.028376764203</v>
      </c>
      <c r="H2627">
        <f>ROUND(Database[[#This Row],[VIAGEM]]-Database[[#This Row],[ORDEM]],0)</f>
        <v>6</v>
      </c>
      <c r="I2627">
        <v>1</v>
      </c>
      <c r="J2627" t="s">
        <v>72</v>
      </c>
      <c r="K2627" t="s">
        <v>111</v>
      </c>
      <c r="L2627" t="s">
        <v>85</v>
      </c>
      <c r="M2627">
        <v>38000</v>
      </c>
    </row>
    <row r="2628" spans="1:13">
      <c r="A2628">
        <v>2001</v>
      </c>
      <c r="B2628" t="s">
        <v>149</v>
      </c>
      <c r="C2628" t="s">
        <v>60</v>
      </c>
      <c r="D2628" t="s">
        <v>49</v>
      </c>
      <c r="E2628" t="s">
        <v>59</v>
      </c>
      <c r="F2628">
        <v>37117</v>
      </c>
      <c r="G2628">
        <v>37121.572161660508</v>
      </c>
      <c r="H2628">
        <f>ROUND(Database[[#This Row],[VIAGEM]]-Database[[#This Row],[ORDEM]],0)</f>
        <v>5</v>
      </c>
      <c r="I2628">
        <v>1</v>
      </c>
      <c r="J2628" t="s">
        <v>73</v>
      </c>
      <c r="K2628" t="s">
        <v>106</v>
      </c>
      <c r="L2628" t="s">
        <v>83</v>
      </c>
      <c r="M2628">
        <v>200</v>
      </c>
    </row>
    <row r="2629" spans="1:13">
      <c r="A2629">
        <v>2001</v>
      </c>
      <c r="B2629" t="s">
        <v>154</v>
      </c>
      <c r="C2629" t="s">
        <v>58</v>
      </c>
      <c r="D2629" t="s">
        <v>105</v>
      </c>
      <c r="E2629" t="s">
        <v>25</v>
      </c>
      <c r="F2629">
        <v>36930</v>
      </c>
      <c r="G2629">
        <v>36931.506182619953</v>
      </c>
      <c r="H2629">
        <f>ROUND(Database[[#This Row],[VIAGEM]]-Database[[#This Row],[ORDEM]],0)</f>
        <v>2</v>
      </c>
      <c r="I2629">
        <v>1</v>
      </c>
      <c r="J2629" t="s">
        <v>71</v>
      </c>
      <c r="K2629" t="s">
        <v>103</v>
      </c>
      <c r="L2629" t="s">
        <v>84</v>
      </c>
      <c r="M2629">
        <v>66000</v>
      </c>
    </row>
    <row r="2630" spans="1:13">
      <c r="A2630">
        <v>2001</v>
      </c>
      <c r="B2630" t="s">
        <v>146</v>
      </c>
      <c r="C2630" t="s">
        <v>61</v>
      </c>
      <c r="D2630" t="s">
        <v>48</v>
      </c>
      <c r="E2630" t="s">
        <v>60</v>
      </c>
      <c r="F2630">
        <v>37219</v>
      </c>
      <c r="G2630">
        <v>37223.234219964885</v>
      </c>
      <c r="H2630">
        <f>ROUND(Database[[#This Row],[VIAGEM]]-Database[[#This Row],[ORDEM]],0)</f>
        <v>4</v>
      </c>
      <c r="I2630">
        <v>0</v>
      </c>
      <c r="J2630" t="s">
        <v>74</v>
      </c>
      <c r="K2630" t="s">
        <v>97</v>
      </c>
      <c r="L2630" t="s">
        <v>83</v>
      </c>
      <c r="M2630">
        <v>400</v>
      </c>
    </row>
    <row r="2631" spans="1:13">
      <c r="A2631">
        <v>2001</v>
      </c>
      <c r="B2631" t="s">
        <v>156</v>
      </c>
      <c r="C2631" t="s">
        <v>62</v>
      </c>
      <c r="D2631" t="s">
        <v>47</v>
      </c>
      <c r="E2631" t="s">
        <v>25</v>
      </c>
      <c r="F2631">
        <v>37000</v>
      </c>
      <c r="G2631">
        <v>37001.795419099406</v>
      </c>
      <c r="H2631">
        <f>ROUND(Database[[#This Row],[VIAGEM]]-Database[[#This Row],[ORDEM]],0)</f>
        <v>2</v>
      </c>
      <c r="I2631">
        <v>1</v>
      </c>
      <c r="J2631" t="s">
        <v>136</v>
      </c>
      <c r="K2631" t="s">
        <v>95</v>
      </c>
      <c r="L2631" t="s">
        <v>83</v>
      </c>
      <c r="M2631">
        <v>400</v>
      </c>
    </row>
    <row r="2632" spans="1:13">
      <c r="A2632">
        <v>2001</v>
      </c>
      <c r="B2632" t="s">
        <v>148</v>
      </c>
      <c r="C2632" t="s">
        <v>63</v>
      </c>
      <c r="D2632" t="s">
        <v>46</v>
      </c>
      <c r="E2632" t="s">
        <v>61</v>
      </c>
      <c r="F2632">
        <v>37242</v>
      </c>
      <c r="G2632">
        <v>37247.050663290749</v>
      </c>
      <c r="H2632">
        <f>ROUND(Database[[#This Row],[VIAGEM]]-Database[[#This Row],[ORDEM]],0)</f>
        <v>5</v>
      </c>
      <c r="I2632">
        <v>0</v>
      </c>
      <c r="J2632" t="s">
        <v>73</v>
      </c>
      <c r="K2632" t="s">
        <v>106</v>
      </c>
      <c r="L2632" t="s">
        <v>83</v>
      </c>
      <c r="M2632">
        <v>500</v>
      </c>
    </row>
    <row r="2633" spans="1:13">
      <c r="A2633">
        <v>2001</v>
      </c>
      <c r="B2633" t="s">
        <v>155</v>
      </c>
      <c r="C2633" t="s">
        <v>25</v>
      </c>
      <c r="D2633" t="s">
        <v>45</v>
      </c>
      <c r="E2633" t="s">
        <v>63</v>
      </c>
      <c r="F2633">
        <v>37153</v>
      </c>
      <c r="G2633">
        <v>37156.741036355816</v>
      </c>
      <c r="H2633">
        <f>ROUND(Database[[#This Row],[VIAGEM]]-Database[[#This Row],[ORDEM]],0)</f>
        <v>4</v>
      </c>
      <c r="I2633">
        <v>1</v>
      </c>
      <c r="J2633" t="s">
        <v>136</v>
      </c>
      <c r="K2633" t="s">
        <v>95</v>
      </c>
      <c r="L2633" t="s">
        <v>83</v>
      </c>
      <c r="M2633">
        <v>400</v>
      </c>
    </row>
    <row r="2634" spans="1:13">
      <c r="A2634">
        <v>2001</v>
      </c>
      <c r="B2634" t="s">
        <v>148</v>
      </c>
      <c r="C2634" t="s">
        <v>61</v>
      </c>
      <c r="D2634" t="s">
        <v>48</v>
      </c>
      <c r="E2634" t="s">
        <v>60</v>
      </c>
      <c r="F2634">
        <v>37226</v>
      </c>
      <c r="G2634">
        <v>37235.402696420701</v>
      </c>
      <c r="H2634">
        <f>ROUND(Database[[#This Row],[VIAGEM]]-Database[[#This Row],[ORDEM]],0)</f>
        <v>9</v>
      </c>
      <c r="I2634">
        <v>1</v>
      </c>
      <c r="J2634" t="s">
        <v>74</v>
      </c>
      <c r="K2634" t="s">
        <v>98</v>
      </c>
      <c r="L2634" t="s">
        <v>83</v>
      </c>
      <c r="M2634">
        <v>200</v>
      </c>
    </row>
    <row r="2635" spans="1:13">
      <c r="A2635">
        <v>2001</v>
      </c>
      <c r="B2635" t="s">
        <v>145</v>
      </c>
      <c r="C2635" t="s">
        <v>57</v>
      </c>
      <c r="D2635" t="s">
        <v>51</v>
      </c>
      <c r="E2635" t="s">
        <v>59</v>
      </c>
      <c r="F2635">
        <v>36917</v>
      </c>
      <c r="G2635">
        <v>36921.862579390705</v>
      </c>
      <c r="H2635">
        <f>ROUND(Database[[#This Row],[VIAGEM]]-Database[[#This Row],[ORDEM]],0)</f>
        <v>5</v>
      </c>
      <c r="I2635">
        <v>1</v>
      </c>
      <c r="J2635" t="s">
        <v>72</v>
      </c>
      <c r="K2635" t="s">
        <v>109</v>
      </c>
      <c r="L2635" t="s">
        <v>85</v>
      </c>
      <c r="M2635">
        <v>44000</v>
      </c>
    </row>
    <row r="2636" spans="1:13">
      <c r="A2636">
        <v>2001</v>
      </c>
      <c r="B2636" t="s">
        <v>152</v>
      </c>
      <c r="C2636" t="s">
        <v>63</v>
      </c>
      <c r="D2636" t="s">
        <v>46</v>
      </c>
      <c r="E2636" t="s">
        <v>58</v>
      </c>
      <c r="F2636">
        <v>37190</v>
      </c>
      <c r="G2636">
        <v>37195.831460185254</v>
      </c>
      <c r="H2636">
        <f>ROUND(Database[[#This Row],[VIAGEM]]-Database[[#This Row],[ORDEM]],0)</f>
        <v>6</v>
      </c>
      <c r="I2636">
        <v>0</v>
      </c>
      <c r="J2636" t="s">
        <v>72</v>
      </c>
      <c r="K2636" t="s">
        <v>109</v>
      </c>
      <c r="L2636" t="s">
        <v>85</v>
      </c>
      <c r="M2636">
        <v>49000</v>
      </c>
    </row>
    <row r="2637" spans="1:13">
      <c r="A2637">
        <v>2001</v>
      </c>
      <c r="B2637" t="s">
        <v>146</v>
      </c>
      <c r="C2637" t="s">
        <v>25</v>
      </c>
      <c r="D2637" t="s">
        <v>45</v>
      </c>
      <c r="E2637" t="s">
        <v>57</v>
      </c>
      <c r="F2637">
        <v>37216</v>
      </c>
      <c r="G2637">
        <v>37219.730604724413</v>
      </c>
      <c r="H2637">
        <f>ROUND(Database[[#This Row],[VIAGEM]]-Database[[#This Row],[ORDEM]],0)</f>
        <v>4</v>
      </c>
      <c r="I2637">
        <v>1</v>
      </c>
      <c r="J2637" t="s">
        <v>74</v>
      </c>
      <c r="K2637" t="s">
        <v>96</v>
      </c>
      <c r="L2637" t="s">
        <v>83</v>
      </c>
      <c r="M2637">
        <v>100</v>
      </c>
    </row>
    <row r="2638" spans="1:13">
      <c r="A2638">
        <v>2001</v>
      </c>
      <c r="B2638" t="s">
        <v>145</v>
      </c>
      <c r="C2638" t="s">
        <v>62</v>
      </c>
      <c r="D2638" t="s">
        <v>47</v>
      </c>
      <c r="E2638" t="s">
        <v>63</v>
      </c>
      <c r="F2638">
        <v>36894</v>
      </c>
      <c r="G2638">
        <v>36895.448160403786</v>
      </c>
      <c r="H2638">
        <f>ROUND(Database[[#This Row],[VIAGEM]]-Database[[#This Row],[ORDEM]],0)</f>
        <v>1</v>
      </c>
      <c r="I2638">
        <v>0</v>
      </c>
      <c r="J2638" t="s">
        <v>72</v>
      </c>
      <c r="K2638" t="s">
        <v>111</v>
      </c>
      <c r="L2638" t="s">
        <v>85</v>
      </c>
      <c r="M2638">
        <v>22000</v>
      </c>
    </row>
    <row r="2639" spans="1:13">
      <c r="A2639">
        <v>2001</v>
      </c>
      <c r="B2639" t="s">
        <v>146</v>
      </c>
      <c r="C2639" t="s">
        <v>59</v>
      </c>
      <c r="D2639" t="s">
        <v>50</v>
      </c>
      <c r="E2639" t="s">
        <v>61</v>
      </c>
      <c r="F2639">
        <v>37215</v>
      </c>
      <c r="G2639">
        <v>37217.135841510957</v>
      </c>
      <c r="H2639">
        <f>ROUND(Database[[#This Row],[VIAGEM]]-Database[[#This Row],[ORDEM]],0)</f>
        <v>2</v>
      </c>
      <c r="I2639">
        <v>1</v>
      </c>
      <c r="J2639" t="s">
        <v>80</v>
      </c>
      <c r="K2639" t="s">
        <v>89</v>
      </c>
      <c r="L2639" t="s">
        <v>81</v>
      </c>
      <c r="M2639">
        <v>1000</v>
      </c>
    </row>
    <row r="2640" spans="1:13">
      <c r="A2640">
        <v>2001</v>
      </c>
      <c r="B2640" t="s">
        <v>147</v>
      </c>
      <c r="C2640" t="s">
        <v>60</v>
      </c>
      <c r="D2640" t="s">
        <v>49</v>
      </c>
      <c r="E2640" t="s">
        <v>62</v>
      </c>
      <c r="F2640">
        <v>37068</v>
      </c>
      <c r="G2640">
        <v>37069.066093777139</v>
      </c>
      <c r="H2640">
        <f>ROUND(Database[[#This Row],[VIAGEM]]-Database[[#This Row],[ORDEM]],0)</f>
        <v>1</v>
      </c>
      <c r="I2640">
        <v>1</v>
      </c>
      <c r="J2640" t="s">
        <v>70</v>
      </c>
      <c r="K2640" t="s">
        <v>90</v>
      </c>
      <c r="L2640" t="s">
        <v>82</v>
      </c>
      <c r="M2640">
        <v>4000</v>
      </c>
    </row>
    <row r="2641" spans="1:13">
      <c r="A2641">
        <v>2001</v>
      </c>
      <c r="B2641" t="s">
        <v>155</v>
      </c>
      <c r="C2641" t="s">
        <v>63</v>
      </c>
      <c r="D2641" t="s">
        <v>46</v>
      </c>
      <c r="E2641" t="s">
        <v>57</v>
      </c>
      <c r="F2641">
        <v>37157</v>
      </c>
      <c r="G2641">
        <v>37164.155452462568</v>
      </c>
      <c r="H2641">
        <f>ROUND(Database[[#This Row],[VIAGEM]]-Database[[#This Row],[ORDEM]],0)</f>
        <v>7</v>
      </c>
      <c r="I2641">
        <v>0</v>
      </c>
      <c r="J2641" t="s">
        <v>80</v>
      </c>
      <c r="K2641" t="s">
        <v>89</v>
      </c>
      <c r="L2641" t="s">
        <v>81</v>
      </c>
      <c r="M2641">
        <v>2500</v>
      </c>
    </row>
    <row r="2642" spans="1:13">
      <c r="A2642">
        <v>2001</v>
      </c>
      <c r="B2642" t="s">
        <v>150</v>
      </c>
      <c r="C2642" t="s">
        <v>25</v>
      </c>
      <c r="D2642" t="s">
        <v>45</v>
      </c>
      <c r="E2642" t="s">
        <v>62</v>
      </c>
      <c r="F2642">
        <v>37038</v>
      </c>
      <c r="G2642">
        <v>37041.572522755363</v>
      </c>
      <c r="H2642">
        <f>ROUND(Database[[#This Row],[VIAGEM]]-Database[[#This Row],[ORDEM]],0)</f>
        <v>4</v>
      </c>
      <c r="I2642">
        <v>1</v>
      </c>
      <c r="J2642" t="s">
        <v>71</v>
      </c>
      <c r="K2642" t="s">
        <v>102</v>
      </c>
      <c r="L2642" t="s">
        <v>84</v>
      </c>
      <c r="M2642">
        <v>91000</v>
      </c>
    </row>
    <row r="2643" spans="1:13">
      <c r="A2643">
        <v>2001</v>
      </c>
      <c r="B2643" t="s">
        <v>153</v>
      </c>
      <c r="C2643" t="s">
        <v>61</v>
      </c>
      <c r="D2643" t="s">
        <v>48</v>
      </c>
      <c r="E2643" t="s">
        <v>59</v>
      </c>
      <c r="F2643">
        <v>37088</v>
      </c>
      <c r="G2643">
        <v>37091.756784283883</v>
      </c>
      <c r="H2643">
        <f>ROUND(Database[[#This Row],[VIAGEM]]-Database[[#This Row],[ORDEM]],0)</f>
        <v>4</v>
      </c>
      <c r="I2643">
        <v>1</v>
      </c>
      <c r="J2643" t="s">
        <v>73</v>
      </c>
      <c r="K2643" t="s">
        <v>108</v>
      </c>
      <c r="L2643" t="s">
        <v>83</v>
      </c>
      <c r="M2643">
        <v>500</v>
      </c>
    </row>
    <row r="2644" spans="1:13">
      <c r="A2644">
        <v>2001</v>
      </c>
      <c r="B2644" t="s">
        <v>153</v>
      </c>
      <c r="C2644" t="s">
        <v>57</v>
      </c>
      <c r="D2644" t="s">
        <v>51</v>
      </c>
      <c r="E2644" t="s">
        <v>61</v>
      </c>
      <c r="F2644">
        <v>37085</v>
      </c>
      <c r="G2644">
        <v>37087.360774954934</v>
      </c>
      <c r="H2644">
        <f>ROUND(Database[[#This Row],[VIAGEM]]-Database[[#This Row],[ORDEM]],0)</f>
        <v>2</v>
      </c>
      <c r="I2644">
        <v>0</v>
      </c>
      <c r="J2644" t="s">
        <v>73</v>
      </c>
      <c r="K2644" t="s">
        <v>107</v>
      </c>
      <c r="L2644" t="s">
        <v>83</v>
      </c>
      <c r="M2644">
        <v>200</v>
      </c>
    </row>
    <row r="2645" spans="1:13">
      <c r="A2645">
        <v>2001</v>
      </c>
      <c r="B2645" t="s">
        <v>147</v>
      </c>
      <c r="C2645" t="s">
        <v>57</v>
      </c>
      <c r="D2645" t="s">
        <v>51</v>
      </c>
      <c r="E2645" t="s">
        <v>60</v>
      </c>
      <c r="F2645">
        <v>37049</v>
      </c>
      <c r="G2645">
        <v>37052.693298526341</v>
      </c>
      <c r="H2645">
        <f>ROUND(Database[[#This Row],[VIAGEM]]-Database[[#This Row],[ORDEM]],0)</f>
        <v>4</v>
      </c>
      <c r="I2645">
        <v>0</v>
      </c>
      <c r="J2645" t="s">
        <v>78</v>
      </c>
      <c r="K2645" t="s">
        <v>100</v>
      </c>
      <c r="L2645" t="s">
        <v>81</v>
      </c>
      <c r="M2645">
        <v>1000</v>
      </c>
    </row>
    <row r="2646" spans="1:13">
      <c r="A2646">
        <v>2001</v>
      </c>
      <c r="B2646" t="s">
        <v>150</v>
      </c>
      <c r="C2646" t="s">
        <v>25</v>
      </c>
      <c r="D2646" t="s">
        <v>45</v>
      </c>
      <c r="E2646" t="s">
        <v>63</v>
      </c>
      <c r="F2646">
        <v>37024</v>
      </c>
      <c r="G2646">
        <v>37027.528703569878</v>
      </c>
      <c r="H2646">
        <f>ROUND(Database[[#This Row],[VIAGEM]]-Database[[#This Row],[ORDEM]],0)</f>
        <v>4</v>
      </c>
      <c r="I2646">
        <v>1</v>
      </c>
      <c r="J2646" t="s">
        <v>73</v>
      </c>
      <c r="K2646" t="s">
        <v>108</v>
      </c>
      <c r="L2646" t="s">
        <v>83</v>
      </c>
      <c r="M2646">
        <v>200</v>
      </c>
    </row>
    <row r="2647" spans="1:13">
      <c r="A2647">
        <v>2001</v>
      </c>
      <c r="B2647" t="s">
        <v>155</v>
      </c>
      <c r="C2647" t="s">
        <v>58</v>
      </c>
      <c r="D2647" t="s">
        <v>105</v>
      </c>
      <c r="E2647" t="s">
        <v>56</v>
      </c>
      <c r="F2647">
        <v>37149</v>
      </c>
      <c r="G2647">
        <v>37155.415921379987</v>
      </c>
      <c r="H2647">
        <f>ROUND(Database[[#This Row],[VIAGEM]]-Database[[#This Row],[ORDEM]],0)</f>
        <v>6</v>
      </c>
      <c r="I2647">
        <v>1</v>
      </c>
      <c r="J2647" t="s">
        <v>72</v>
      </c>
      <c r="K2647" t="s">
        <v>111</v>
      </c>
      <c r="L2647" t="s">
        <v>85</v>
      </c>
      <c r="M2647">
        <v>48000</v>
      </c>
    </row>
    <row r="2648" spans="1:13">
      <c r="A2648">
        <v>2001</v>
      </c>
      <c r="B2648" t="s">
        <v>156</v>
      </c>
      <c r="C2648" t="s">
        <v>59</v>
      </c>
      <c r="D2648" t="s">
        <v>50</v>
      </c>
      <c r="E2648" t="s">
        <v>25</v>
      </c>
      <c r="F2648">
        <v>36998</v>
      </c>
      <c r="G2648">
        <v>37001.208542134729</v>
      </c>
      <c r="H2648">
        <f>ROUND(Database[[#This Row],[VIAGEM]]-Database[[#This Row],[ORDEM]],0)</f>
        <v>3</v>
      </c>
      <c r="I2648">
        <v>1</v>
      </c>
      <c r="J2648" t="s">
        <v>73</v>
      </c>
      <c r="K2648" t="s">
        <v>106</v>
      </c>
      <c r="L2648" t="s">
        <v>83</v>
      </c>
      <c r="M2648">
        <v>200</v>
      </c>
    </row>
    <row r="2649" spans="1:13">
      <c r="A2649">
        <v>2001</v>
      </c>
      <c r="B2649" t="s">
        <v>147</v>
      </c>
      <c r="C2649" t="s">
        <v>57</v>
      </c>
      <c r="D2649" t="s">
        <v>51</v>
      </c>
      <c r="E2649" t="s">
        <v>25</v>
      </c>
      <c r="F2649">
        <v>37057</v>
      </c>
      <c r="G2649">
        <v>37060.929091921127</v>
      </c>
      <c r="H2649">
        <f>ROUND(Database[[#This Row],[VIAGEM]]-Database[[#This Row],[ORDEM]],0)</f>
        <v>4</v>
      </c>
      <c r="I2649">
        <v>0</v>
      </c>
      <c r="J2649" t="s">
        <v>72</v>
      </c>
      <c r="K2649" t="s">
        <v>111</v>
      </c>
      <c r="L2649" t="s">
        <v>85</v>
      </c>
      <c r="M2649">
        <v>31000</v>
      </c>
    </row>
    <row r="2650" spans="1:13">
      <c r="A2650">
        <v>2001</v>
      </c>
      <c r="B2650" t="s">
        <v>147</v>
      </c>
      <c r="C2650" t="s">
        <v>25</v>
      </c>
      <c r="D2650" t="s">
        <v>45</v>
      </c>
      <c r="E2650" t="s">
        <v>57</v>
      </c>
      <c r="F2650">
        <v>37045</v>
      </c>
      <c r="G2650">
        <v>37046.615811443597</v>
      </c>
      <c r="H2650">
        <f>ROUND(Database[[#This Row],[VIAGEM]]-Database[[#This Row],[ORDEM]],0)</f>
        <v>2</v>
      </c>
      <c r="I2650">
        <v>1</v>
      </c>
      <c r="J2650" t="s">
        <v>74</v>
      </c>
      <c r="K2650" t="s">
        <v>98</v>
      </c>
      <c r="L2650" t="s">
        <v>83</v>
      </c>
      <c r="M2650">
        <v>300</v>
      </c>
    </row>
    <row r="2651" spans="1:13">
      <c r="A2651">
        <v>2001</v>
      </c>
      <c r="B2651" t="s">
        <v>151</v>
      </c>
      <c r="C2651" t="s">
        <v>59</v>
      </c>
      <c r="D2651" t="s">
        <v>50</v>
      </c>
      <c r="E2651" t="s">
        <v>62</v>
      </c>
      <c r="F2651">
        <v>36956</v>
      </c>
      <c r="G2651">
        <v>36960.171709467213</v>
      </c>
      <c r="H2651">
        <f>ROUND(Database[[#This Row],[VIAGEM]]-Database[[#This Row],[ORDEM]],0)</f>
        <v>4</v>
      </c>
      <c r="I2651">
        <v>1</v>
      </c>
      <c r="J2651" t="s">
        <v>70</v>
      </c>
      <c r="K2651" t="s">
        <v>91</v>
      </c>
      <c r="L2651" t="s">
        <v>82</v>
      </c>
      <c r="M2651">
        <v>1000</v>
      </c>
    </row>
    <row r="2652" spans="1:13">
      <c r="A2652">
        <v>2001</v>
      </c>
      <c r="B2652" t="s">
        <v>149</v>
      </c>
      <c r="C2652" t="s">
        <v>59</v>
      </c>
      <c r="D2652" t="s">
        <v>50</v>
      </c>
      <c r="E2652" t="s">
        <v>58</v>
      </c>
      <c r="F2652">
        <v>37128</v>
      </c>
      <c r="G2652">
        <v>37130.695883254368</v>
      </c>
      <c r="H2652">
        <f>ROUND(Database[[#This Row],[VIAGEM]]-Database[[#This Row],[ORDEM]],0)</f>
        <v>3</v>
      </c>
      <c r="I2652">
        <v>1</v>
      </c>
      <c r="J2652" t="s">
        <v>72</v>
      </c>
      <c r="K2652" t="s">
        <v>111</v>
      </c>
      <c r="L2652" t="s">
        <v>85</v>
      </c>
      <c r="M2652">
        <v>13000</v>
      </c>
    </row>
    <row r="2653" spans="1:13">
      <c r="A2653">
        <v>2001</v>
      </c>
      <c r="B2653" t="s">
        <v>151</v>
      </c>
      <c r="C2653" t="s">
        <v>63</v>
      </c>
      <c r="D2653" t="s">
        <v>46</v>
      </c>
      <c r="E2653" t="s">
        <v>61</v>
      </c>
      <c r="F2653">
        <v>36971</v>
      </c>
      <c r="G2653">
        <v>36975.658711211901</v>
      </c>
      <c r="H2653">
        <f>ROUND(Database[[#This Row],[VIAGEM]]-Database[[#This Row],[ORDEM]],0)</f>
        <v>5</v>
      </c>
      <c r="I2653">
        <v>0</v>
      </c>
      <c r="J2653" t="s">
        <v>74</v>
      </c>
      <c r="K2653" t="s">
        <v>97</v>
      </c>
      <c r="L2653" t="s">
        <v>83</v>
      </c>
      <c r="M2653">
        <v>500</v>
      </c>
    </row>
    <row r="2654" spans="1:13">
      <c r="A2654">
        <v>2001</v>
      </c>
      <c r="B2654" t="s">
        <v>156</v>
      </c>
      <c r="C2654" t="s">
        <v>60</v>
      </c>
      <c r="D2654" t="s">
        <v>49</v>
      </c>
      <c r="E2654" t="s">
        <v>59</v>
      </c>
      <c r="F2654">
        <v>37004</v>
      </c>
      <c r="G2654">
        <v>37011.572743869452</v>
      </c>
      <c r="H2654">
        <f>ROUND(Database[[#This Row],[VIAGEM]]-Database[[#This Row],[ORDEM]],0)</f>
        <v>8</v>
      </c>
      <c r="I2654">
        <v>0</v>
      </c>
      <c r="J2654" t="s">
        <v>71</v>
      </c>
      <c r="K2654" t="s">
        <v>104</v>
      </c>
      <c r="L2654" t="s">
        <v>84</v>
      </c>
      <c r="M2654">
        <v>65000</v>
      </c>
    </row>
    <row r="2655" spans="1:13">
      <c r="A2655">
        <v>2001</v>
      </c>
      <c r="B2655" t="s">
        <v>145</v>
      </c>
      <c r="C2655" t="s">
        <v>25</v>
      </c>
      <c r="D2655" t="s">
        <v>45</v>
      </c>
      <c r="E2655" t="s">
        <v>56</v>
      </c>
      <c r="F2655">
        <v>36914</v>
      </c>
      <c r="G2655">
        <v>36915.156133834418</v>
      </c>
      <c r="H2655">
        <f>ROUND(Database[[#This Row],[VIAGEM]]-Database[[#This Row],[ORDEM]],0)</f>
        <v>1</v>
      </c>
      <c r="I2655">
        <v>1</v>
      </c>
      <c r="J2655" t="s">
        <v>71</v>
      </c>
      <c r="K2655" t="s">
        <v>102</v>
      </c>
      <c r="L2655" t="s">
        <v>84</v>
      </c>
      <c r="M2655">
        <v>61000</v>
      </c>
    </row>
    <row r="2656" spans="1:13">
      <c r="A2656">
        <v>2001</v>
      </c>
      <c r="B2656" t="s">
        <v>145</v>
      </c>
      <c r="C2656" t="s">
        <v>62</v>
      </c>
      <c r="D2656" t="s">
        <v>47</v>
      </c>
      <c r="E2656" t="s">
        <v>25</v>
      </c>
      <c r="F2656">
        <v>36914</v>
      </c>
      <c r="G2656">
        <v>36922.983269728677</v>
      </c>
      <c r="H2656">
        <f>ROUND(Database[[#This Row],[VIAGEM]]-Database[[#This Row],[ORDEM]],0)</f>
        <v>9</v>
      </c>
      <c r="I2656">
        <v>1</v>
      </c>
      <c r="J2656" t="s">
        <v>71</v>
      </c>
      <c r="K2656" t="s">
        <v>102</v>
      </c>
      <c r="L2656" t="s">
        <v>84</v>
      </c>
      <c r="M2656">
        <v>96000</v>
      </c>
    </row>
    <row r="2657" spans="1:13">
      <c r="A2657">
        <v>2001</v>
      </c>
      <c r="B2657" t="s">
        <v>147</v>
      </c>
      <c r="C2657" t="s">
        <v>61</v>
      </c>
      <c r="D2657" t="s">
        <v>48</v>
      </c>
      <c r="E2657" t="s">
        <v>59</v>
      </c>
      <c r="F2657">
        <v>37046</v>
      </c>
      <c r="G2657">
        <v>37049.442404575624</v>
      </c>
      <c r="H2657">
        <f>ROUND(Database[[#This Row],[VIAGEM]]-Database[[#This Row],[ORDEM]],0)</f>
        <v>3</v>
      </c>
      <c r="I2657">
        <v>1</v>
      </c>
      <c r="J2657" t="s">
        <v>74</v>
      </c>
      <c r="K2657" t="s">
        <v>97</v>
      </c>
      <c r="L2657" t="s">
        <v>83</v>
      </c>
      <c r="M2657">
        <v>500</v>
      </c>
    </row>
    <row r="2658" spans="1:13">
      <c r="A2658">
        <v>2001</v>
      </c>
      <c r="B2658" t="s">
        <v>148</v>
      </c>
      <c r="C2658" t="s">
        <v>57</v>
      </c>
      <c r="D2658" t="s">
        <v>51</v>
      </c>
      <c r="E2658" t="s">
        <v>61</v>
      </c>
      <c r="F2658">
        <v>37237</v>
      </c>
      <c r="G2658">
        <v>37240.584327684257</v>
      </c>
      <c r="H2658">
        <f>ROUND(Database[[#This Row],[VIAGEM]]-Database[[#This Row],[ORDEM]],0)</f>
        <v>4</v>
      </c>
      <c r="I2658">
        <v>0</v>
      </c>
      <c r="J2658" t="s">
        <v>136</v>
      </c>
      <c r="K2658" t="s">
        <v>94</v>
      </c>
      <c r="L2658" t="s">
        <v>83</v>
      </c>
      <c r="M2658">
        <v>500</v>
      </c>
    </row>
    <row r="2659" spans="1:13">
      <c r="A2659">
        <v>2001</v>
      </c>
      <c r="B2659" t="s">
        <v>149</v>
      </c>
      <c r="C2659" t="s">
        <v>62</v>
      </c>
      <c r="D2659" t="s">
        <v>47</v>
      </c>
      <c r="E2659" t="s">
        <v>61</v>
      </c>
      <c r="F2659">
        <v>37120</v>
      </c>
      <c r="G2659">
        <v>37123.436667340415</v>
      </c>
      <c r="H2659">
        <f>ROUND(Database[[#This Row],[VIAGEM]]-Database[[#This Row],[ORDEM]],0)</f>
        <v>3</v>
      </c>
      <c r="I2659">
        <v>0</v>
      </c>
      <c r="J2659" t="s">
        <v>136</v>
      </c>
      <c r="K2659" t="s">
        <v>93</v>
      </c>
      <c r="L2659" t="s">
        <v>83</v>
      </c>
      <c r="M2659">
        <v>500</v>
      </c>
    </row>
    <row r="2660" spans="1:13">
      <c r="A2660">
        <v>2001</v>
      </c>
      <c r="B2660" t="s">
        <v>152</v>
      </c>
      <c r="C2660" t="s">
        <v>63</v>
      </c>
      <c r="D2660" t="s">
        <v>46</v>
      </c>
      <c r="E2660" t="s">
        <v>61</v>
      </c>
      <c r="F2660">
        <v>37191</v>
      </c>
      <c r="G2660">
        <v>37191.816591147734</v>
      </c>
      <c r="H2660">
        <f>ROUND(Database[[#This Row],[VIAGEM]]-Database[[#This Row],[ORDEM]],0)</f>
        <v>1</v>
      </c>
      <c r="I2660">
        <v>0</v>
      </c>
      <c r="J2660" t="s">
        <v>72</v>
      </c>
      <c r="K2660" t="s">
        <v>110</v>
      </c>
      <c r="L2660" t="s">
        <v>85</v>
      </c>
      <c r="M2660">
        <v>35000</v>
      </c>
    </row>
    <row r="2661" spans="1:13">
      <c r="A2661">
        <v>2001</v>
      </c>
      <c r="B2661" t="s">
        <v>153</v>
      </c>
      <c r="C2661" t="s">
        <v>57</v>
      </c>
      <c r="D2661" t="s">
        <v>51</v>
      </c>
      <c r="E2661" t="s">
        <v>59</v>
      </c>
      <c r="F2661">
        <v>37090</v>
      </c>
      <c r="G2661">
        <v>37094.449147364168</v>
      </c>
      <c r="H2661">
        <f>ROUND(Database[[#This Row],[VIAGEM]]-Database[[#This Row],[ORDEM]],0)</f>
        <v>4</v>
      </c>
      <c r="I2661">
        <v>1</v>
      </c>
      <c r="J2661" t="s">
        <v>71</v>
      </c>
      <c r="K2661" t="s">
        <v>102</v>
      </c>
      <c r="L2661" t="s">
        <v>84</v>
      </c>
      <c r="M2661">
        <v>74000</v>
      </c>
    </row>
    <row r="2662" spans="1:13">
      <c r="A2662">
        <v>2001</v>
      </c>
      <c r="B2662" t="s">
        <v>149</v>
      </c>
      <c r="C2662" t="s">
        <v>25</v>
      </c>
      <c r="D2662" t="s">
        <v>45</v>
      </c>
      <c r="E2662" t="s">
        <v>56</v>
      </c>
      <c r="F2662">
        <v>37129</v>
      </c>
      <c r="G2662">
        <v>37134.775112292067</v>
      </c>
      <c r="H2662">
        <f>ROUND(Database[[#This Row],[VIAGEM]]-Database[[#This Row],[ORDEM]],0)</f>
        <v>6</v>
      </c>
      <c r="I2662">
        <v>0</v>
      </c>
      <c r="J2662" t="s">
        <v>71</v>
      </c>
      <c r="K2662" t="s">
        <v>102</v>
      </c>
      <c r="L2662" t="s">
        <v>84</v>
      </c>
      <c r="M2662">
        <v>86000</v>
      </c>
    </row>
    <row r="2663" spans="1:13">
      <c r="A2663">
        <v>2001</v>
      </c>
      <c r="B2663" t="s">
        <v>147</v>
      </c>
      <c r="C2663" t="s">
        <v>58</v>
      </c>
      <c r="D2663" t="s">
        <v>105</v>
      </c>
      <c r="E2663" t="s">
        <v>62</v>
      </c>
      <c r="F2663">
        <v>37056</v>
      </c>
      <c r="G2663">
        <v>37058.131674039112</v>
      </c>
      <c r="H2663">
        <f>ROUND(Database[[#This Row],[VIAGEM]]-Database[[#This Row],[ORDEM]],0)</f>
        <v>2</v>
      </c>
      <c r="I2663">
        <v>1</v>
      </c>
      <c r="J2663" t="s">
        <v>70</v>
      </c>
      <c r="K2663" t="s">
        <v>92</v>
      </c>
      <c r="L2663" t="s">
        <v>82</v>
      </c>
      <c r="M2663">
        <v>1000</v>
      </c>
    </row>
    <row r="2664" spans="1:13">
      <c r="A2664">
        <v>2001</v>
      </c>
      <c r="B2664" t="s">
        <v>156</v>
      </c>
      <c r="C2664" t="s">
        <v>57</v>
      </c>
      <c r="D2664" t="s">
        <v>51</v>
      </c>
      <c r="E2664" t="s">
        <v>56</v>
      </c>
      <c r="F2664">
        <v>36996</v>
      </c>
      <c r="G2664">
        <v>37000.176533424761</v>
      </c>
      <c r="H2664">
        <f>ROUND(Database[[#This Row],[VIAGEM]]-Database[[#This Row],[ORDEM]],0)</f>
        <v>4</v>
      </c>
      <c r="I2664">
        <v>0</v>
      </c>
      <c r="J2664" t="s">
        <v>72</v>
      </c>
      <c r="K2664" t="s">
        <v>109</v>
      </c>
      <c r="L2664" t="s">
        <v>85</v>
      </c>
      <c r="M2664">
        <v>18000</v>
      </c>
    </row>
    <row r="2665" spans="1:13">
      <c r="A2665">
        <v>2001</v>
      </c>
      <c r="B2665" t="s">
        <v>148</v>
      </c>
      <c r="C2665" t="s">
        <v>58</v>
      </c>
      <c r="D2665" t="s">
        <v>105</v>
      </c>
      <c r="E2665" t="s">
        <v>63</v>
      </c>
      <c r="F2665">
        <v>37238</v>
      </c>
      <c r="G2665">
        <v>37247.517112013258</v>
      </c>
      <c r="H2665">
        <f>ROUND(Database[[#This Row],[VIAGEM]]-Database[[#This Row],[ORDEM]],0)</f>
        <v>10</v>
      </c>
      <c r="I2665">
        <v>0</v>
      </c>
      <c r="J2665" t="s">
        <v>73</v>
      </c>
      <c r="K2665" t="s">
        <v>107</v>
      </c>
      <c r="L2665" t="s">
        <v>83</v>
      </c>
      <c r="M2665">
        <v>500</v>
      </c>
    </row>
    <row r="2666" spans="1:13">
      <c r="A2666">
        <v>2001</v>
      </c>
      <c r="B2666" t="s">
        <v>151</v>
      </c>
      <c r="C2666" t="s">
        <v>63</v>
      </c>
      <c r="D2666" t="s">
        <v>46</v>
      </c>
      <c r="E2666" t="s">
        <v>59</v>
      </c>
      <c r="F2666">
        <v>36971</v>
      </c>
      <c r="G2666">
        <v>36975.504461040546</v>
      </c>
      <c r="H2666">
        <f>ROUND(Database[[#This Row],[VIAGEM]]-Database[[#This Row],[ORDEM]],0)</f>
        <v>5</v>
      </c>
      <c r="I2666">
        <v>0</v>
      </c>
      <c r="J2666" t="s">
        <v>74</v>
      </c>
      <c r="K2666" t="s">
        <v>97</v>
      </c>
      <c r="L2666" t="s">
        <v>83</v>
      </c>
      <c r="M2666">
        <v>400</v>
      </c>
    </row>
    <row r="2667" spans="1:13">
      <c r="A2667">
        <v>2001</v>
      </c>
      <c r="B2667" t="s">
        <v>150</v>
      </c>
      <c r="C2667" t="s">
        <v>60</v>
      </c>
      <c r="D2667" t="s">
        <v>49</v>
      </c>
      <c r="E2667" t="s">
        <v>57</v>
      </c>
      <c r="F2667">
        <v>37019</v>
      </c>
      <c r="G2667">
        <v>37028.103445879511</v>
      </c>
      <c r="H2667">
        <f>ROUND(Database[[#This Row],[VIAGEM]]-Database[[#This Row],[ORDEM]],0)</f>
        <v>9</v>
      </c>
      <c r="I2667">
        <v>1</v>
      </c>
      <c r="J2667" t="s">
        <v>78</v>
      </c>
      <c r="K2667" t="s">
        <v>100</v>
      </c>
      <c r="L2667" t="s">
        <v>81</v>
      </c>
      <c r="M2667">
        <v>500</v>
      </c>
    </row>
    <row r="2668" spans="1:13">
      <c r="A2668">
        <v>2001</v>
      </c>
      <c r="B2668" t="s">
        <v>154</v>
      </c>
      <c r="C2668" t="s">
        <v>63</v>
      </c>
      <c r="D2668" t="s">
        <v>46</v>
      </c>
      <c r="E2668" t="s">
        <v>58</v>
      </c>
      <c r="F2668">
        <v>36941</v>
      </c>
      <c r="G2668">
        <v>36947.75078412638</v>
      </c>
      <c r="H2668">
        <f>ROUND(Database[[#This Row],[VIAGEM]]-Database[[#This Row],[ORDEM]],0)</f>
        <v>7</v>
      </c>
      <c r="I2668">
        <v>1</v>
      </c>
      <c r="J2668" t="s">
        <v>72</v>
      </c>
      <c r="K2668" t="s">
        <v>111</v>
      </c>
      <c r="L2668" t="s">
        <v>85</v>
      </c>
      <c r="M2668">
        <v>25000</v>
      </c>
    </row>
    <row r="2669" spans="1:13">
      <c r="A2669">
        <v>2001</v>
      </c>
      <c r="B2669" t="s">
        <v>152</v>
      </c>
      <c r="C2669" t="s">
        <v>60</v>
      </c>
      <c r="D2669" t="s">
        <v>49</v>
      </c>
      <c r="E2669" t="s">
        <v>61</v>
      </c>
      <c r="F2669">
        <v>37188</v>
      </c>
      <c r="G2669">
        <v>37189.156703598492</v>
      </c>
      <c r="H2669">
        <f>ROUND(Database[[#This Row],[VIAGEM]]-Database[[#This Row],[ORDEM]],0)</f>
        <v>1</v>
      </c>
      <c r="I2669">
        <v>1</v>
      </c>
      <c r="J2669" t="s">
        <v>80</v>
      </c>
      <c r="K2669" t="s">
        <v>88</v>
      </c>
      <c r="L2669" t="s">
        <v>138</v>
      </c>
      <c r="M2669">
        <v>50</v>
      </c>
    </row>
    <row r="2670" spans="1:13">
      <c r="A2670">
        <v>2001</v>
      </c>
      <c r="B2670" t="s">
        <v>150</v>
      </c>
      <c r="C2670" t="s">
        <v>59</v>
      </c>
      <c r="D2670" t="s">
        <v>50</v>
      </c>
      <c r="E2670" t="s">
        <v>56</v>
      </c>
      <c r="F2670">
        <v>37022</v>
      </c>
      <c r="G2670">
        <v>37024.544508838437</v>
      </c>
      <c r="H2670">
        <f>ROUND(Database[[#This Row],[VIAGEM]]-Database[[#This Row],[ORDEM]],0)</f>
        <v>3</v>
      </c>
      <c r="I2670">
        <v>1</v>
      </c>
      <c r="J2670" t="s">
        <v>71</v>
      </c>
      <c r="K2670" t="s">
        <v>102</v>
      </c>
      <c r="L2670" t="s">
        <v>84</v>
      </c>
      <c r="M2670">
        <v>89000</v>
      </c>
    </row>
    <row r="2671" spans="1:13">
      <c r="A2671">
        <v>2001</v>
      </c>
      <c r="B2671" t="s">
        <v>145</v>
      </c>
      <c r="C2671" t="s">
        <v>63</v>
      </c>
      <c r="D2671" t="s">
        <v>46</v>
      </c>
      <c r="E2671" t="s">
        <v>60</v>
      </c>
      <c r="F2671">
        <v>36906</v>
      </c>
      <c r="G2671">
        <v>36912.987572416605</v>
      </c>
      <c r="H2671">
        <f>ROUND(Database[[#This Row],[VIAGEM]]-Database[[#This Row],[ORDEM]],0)</f>
        <v>7</v>
      </c>
      <c r="I2671">
        <v>1</v>
      </c>
      <c r="J2671" t="s">
        <v>71</v>
      </c>
      <c r="K2671" t="s">
        <v>103</v>
      </c>
      <c r="L2671" t="s">
        <v>84</v>
      </c>
      <c r="M2671">
        <v>97000</v>
      </c>
    </row>
    <row r="2672" spans="1:13">
      <c r="A2672">
        <v>2001</v>
      </c>
      <c r="B2672" t="s">
        <v>156</v>
      </c>
      <c r="C2672" t="s">
        <v>58</v>
      </c>
      <c r="D2672" t="s">
        <v>105</v>
      </c>
      <c r="E2672" t="s">
        <v>63</v>
      </c>
      <c r="F2672">
        <v>37006</v>
      </c>
      <c r="G2672">
        <v>37010.04855975441</v>
      </c>
      <c r="H2672">
        <f>ROUND(Database[[#This Row],[VIAGEM]]-Database[[#This Row],[ORDEM]],0)</f>
        <v>4</v>
      </c>
      <c r="I2672">
        <v>0</v>
      </c>
      <c r="J2672" t="s">
        <v>78</v>
      </c>
      <c r="K2672" t="s">
        <v>101</v>
      </c>
      <c r="L2672" t="s">
        <v>81</v>
      </c>
      <c r="M2672">
        <v>1500</v>
      </c>
    </row>
    <row r="2673" spans="1:13">
      <c r="A2673">
        <v>2001</v>
      </c>
      <c r="B2673" t="s">
        <v>148</v>
      </c>
      <c r="C2673" t="s">
        <v>58</v>
      </c>
      <c r="D2673" t="s">
        <v>105</v>
      </c>
      <c r="E2673" t="s">
        <v>63</v>
      </c>
      <c r="F2673">
        <v>37234</v>
      </c>
      <c r="G2673">
        <v>37236.569336015971</v>
      </c>
      <c r="H2673">
        <f>ROUND(Database[[#This Row],[VIAGEM]]-Database[[#This Row],[ORDEM]],0)</f>
        <v>3</v>
      </c>
      <c r="I2673">
        <v>1</v>
      </c>
      <c r="J2673" t="s">
        <v>70</v>
      </c>
      <c r="K2673" t="s">
        <v>91</v>
      </c>
      <c r="L2673" t="s">
        <v>82</v>
      </c>
      <c r="M2673">
        <v>5000</v>
      </c>
    </row>
    <row r="2674" spans="1:13">
      <c r="A2674">
        <v>2001</v>
      </c>
      <c r="B2674" t="s">
        <v>145</v>
      </c>
      <c r="C2674" t="s">
        <v>63</v>
      </c>
      <c r="D2674" t="s">
        <v>46</v>
      </c>
      <c r="E2674" t="s">
        <v>60</v>
      </c>
      <c r="F2674">
        <v>36898</v>
      </c>
      <c r="G2674">
        <v>36906.542872982296</v>
      </c>
      <c r="H2674">
        <f>ROUND(Database[[#This Row],[VIAGEM]]-Database[[#This Row],[ORDEM]],0)</f>
        <v>9</v>
      </c>
      <c r="I2674">
        <v>1</v>
      </c>
      <c r="J2674" t="s">
        <v>73</v>
      </c>
      <c r="K2674" t="s">
        <v>106</v>
      </c>
      <c r="L2674" t="s">
        <v>83</v>
      </c>
      <c r="M2674">
        <v>100</v>
      </c>
    </row>
    <row r="2675" spans="1:13">
      <c r="A2675">
        <v>2001</v>
      </c>
      <c r="B2675" t="s">
        <v>155</v>
      </c>
      <c r="C2675" t="s">
        <v>59</v>
      </c>
      <c r="D2675" t="s">
        <v>50</v>
      </c>
      <c r="E2675" t="s">
        <v>25</v>
      </c>
      <c r="F2675">
        <v>37144</v>
      </c>
      <c r="G2675">
        <v>37152.327058200346</v>
      </c>
      <c r="H2675">
        <f>ROUND(Database[[#This Row],[VIAGEM]]-Database[[#This Row],[ORDEM]],0)</f>
        <v>8</v>
      </c>
      <c r="I2675">
        <v>0</v>
      </c>
      <c r="J2675" t="s">
        <v>76</v>
      </c>
      <c r="K2675" t="s">
        <v>113</v>
      </c>
      <c r="L2675" t="s">
        <v>139</v>
      </c>
      <c r="M2675">
        <v>790000</v>
      </c>
    </row>
    <row r="2676" spans="1:13">
      <c r="A2676">
        <v>2001</v>
      </c>
      <c r="B2676" t="s">
        <v>145</v>
      </c>
      <c r="C2676" t="s">
        <v>61</v>
      </c>
      <c r="D2676" t="s">
        <v>48</v>
      </c>
      <c r="E2676" t="s">
        <v>58</v>
      </c>
      <c r="F2676">
        <v>36895</v>
      </c>
      <c r="G2676">
        <v>36898.837293594086</v>
      </c>
      <c r="H2676">
        <f>ROUND(Database[[#This Row],[VIAGEM]]-Database[[#This Row],[ORDEM]],0)</f>
        <v>4</v>
      </c>
      <c r="I2676">
        <v>0</v>
      </c>
      <c r="J2676" t="s">
        <v>78</v>
      </c>
      <c r="K2676" t="s">
        <v>101</v>
      </c>
      <c r="L2676" t="s">
        <v>81</v>
      </c>
      <c r="M2676">
        <v>500</v>
      </c>
    </row>
    <row r="2677" spans="1:13">
      <c r="A2677">
        <v>2001</v>
      </c>
      <c r="B2677" t="s">
        <v>147</v>
      </c>
      <c r="C2677" t="s">
        <v>59</v>
      </c>
      <c r="D2677" t="s">
        <v>50</v>
      </c>
      <c r="E2677" t="s">
        <v>25</v>
      </c>
      <c r="F2677">
        <v>37056</v>
      </c>
      <c r="G2677">
        <v>37058.720005237505</v>
      </c>
      <c r="H2677">
        <f>ROUND(Database[[#This Row],[VIAGEM]]-Database[[#This Row],[ORDEM]],0)</f>
        <v>3</v>
      </c>
      <c r="I2677">
        <v>1</v>
      </c>
      <c r="J2677" t="s">
        <v>80</v>
      </c>
      <c r="K2677" t="s">
        <v>88</v>
      </c>
      <c r="L2677" t="s">
        <v>138</v>
      </c>
      <c r="M2677">
        <v>20</v>
      </c>
    </row>
    <row r="2678" spans="1:13">
      <c r="A2678">
        <v>2001</v>
      </c>
      <c r="B2678" t="s">
        <v>156</v>
      </c>
      <c r="C2678" t="s">
        <v>60</v>
      </c>
      <c r="D2678" t="s">
        <v>49</v>
      </c>
      <c r="E2678" t="s">
        <v>63</v>
      </c>
      <c r="F2678">
        <v>36999</v>
      </c>
      <c r="G2678">
        <v>37000.967744038579</v>
      </c>
      <c r="H2678">
        <f>ROUND(Database[[#This Row],[VIAGEM]]-Database[[#This Row],[ORDEM]],0)</f>
        <v>2</v>
      </c>
      <c r="I2678">
        <v>0</v>
      </c>
      <c r="J2678" t="s">
        <v>78</v>
      </c>
      <c r="K2678" t="s">
        <v>100</v>
      </c>
      <c r="L2678" t="s">
        <v>81</v>
      </c>
      <c r="M2678">
        <v>500</v>
      </c>
    </row>
    <row r="2679" spans="1:13">
      <c r="A2679">
        <v>2001</v>
      </c>
      <c r="B2679" t="s">
        <v>146</v>
      </c>
      <c r="C2679" t="s">
        <v>62</v>
      </c>
      <c r="D2679" t="s">
        <v>47</v>
      </c>
      <c r="E2679" t="s">
        <v>63</v>
      </c>
      <c r="F2679">
        <v>37200</v>
      </c>
      <c r="G2679">
        <v>37200.933589215878</v>
      </c>
      <c r="H2679">
        <f>ROUND(Database[[#This Row],[VIAGEM]]-Database[[#This Row],[ORDEM]],0)</f>
        <v>1</v>
      </c>
      <c r="I2679">
        <v>1</v>
      </c>
      <c r="J2679" t="s">
        <v>78</v>
      </c>
      <c r="K2679" t="s">
        <v>101</v>
      </c>
      <c r="L2679" t="s">
        <v>81</v>
      </c>
      <c r="M2679">
        <v>500</v>
      </c>
    </row>
    <row r="2680" spans="1:13">
      <c r="A2680">
        <v>2001</v>
      </c>
      <c r="B2680" t="s">
        <v>147</v>
      </c>
      <c r="C2680" t="s">
        <v>58</v>
      </c>
      <c r="D2680" t="s">
        <v>105</v>
      </c>
      <c r="E2680" t="s">
        <v>25</v>
      </c>
      <c r="F2680">
        <v>37072</v>
      </c>
      <c r="G2680">
        <v>37080.677875239286</v>
      </c>
      <c r="H2680">
        <f>ROUND(Database[[#This Row],[VIAGEM]]-Database[[#This Row],[ORDEM]],0)</f>
        <v>9</v>
      </c>
      <c r="I2680">
        <v>0</v>
      </c>
      <c r="J2680" t="s">
        <v>73</v>
      </c>
      <c r="K2680" t="s">
        <v>107</v>
      </c>
      <c r="L2680" t="s">
        <v>83</v>
      </c>
      <c r="M2680">
        <v>300</v>
      </c>
    </row>
    <row r="2681" spans="1:13">
      <c r="A2681">
        <v>2001</v>
      </c>
      <c r="B2681" t="s">
        <v>151</v>
      </c>
      <c r="C2681" t="s">
        <v>62</v>
      </c>
      <c r="D2681" t="s">
        <v>47</v>
      </c>
      <c r="E2681" t="s">
        <v>25</v>
      </c>
      <c r="F2681">
        <v>36951</v>
      </c>
      <c r="G2681">
        <v>36958.55239702516</v>
      </c>
      <c r="H2681">
        <f>ROUND(Database[[#This Row],[VIAGEM]]-Database[[#This Row],[ORDEM]],0)</f>
        <v>8</v>
      </c>
      <c r="I2681">
        <v>1</v>
      </c>
      <c r="J2681" t="s">
        <v>73</v>
      </c>
      <c r="K2681" t="s">
        <v>107</v>
      </c>
      <c r="L2681" t="s">
        <v>83</v>
      </c>
      <c r="M2681">
        <v>200</v>
      </c>
    </row>
    <row r="2682" spans="1:13">
      <c r="A2682">
        <v>2001</v>
      </c>
      <c r="B2682" t="s">
        <v>145</v>
      </c>
      <c r="C2682" t="s">
        <v>25</v>
      </c>
      <c r="D2682" t="s">
        <v>45</v>
      </c>
      <c r="E2682" t="s">
        <v>61</v>
      </c>
      <c r="F2682">
        <v>36894</v>
      </c>
      <c r="G2682">
        <v>36900.128600717362</v>
      </c>
      <c r="H2682">
        <f>ROUND(Database[[#This Row],[VIAGEM]]-Database[[#This Row],[ORDEM]],0)</f>
        <v>6</v>
      </c>
      <c r="I2682">
        <v>1</v>
      </c>
      <c r="J2682" t="s">
        <v>80</v>
      </c>
      <c r="K2682" t="s">
        <v>88</v>
      </c>
      <c r="L2682" t="s">
        <v>138</v>
      </c>
      <c r="M2682">
        <v>30</v>
      </c>
    </row>
    <row r="2683" spans="1:13">
      <c r="A2683">
        <v>2001</v>
      </c>
      <c r="B2683" t="s">
        <v>145</v>
      </c>
      <c r="C2683" t="s">
        <v>63</v>
      </c>
      <c r="D2683" t="s">
        <v>46</v>
      </c>
      <c r="E2683" t="s">
        <v>59</v>
      </c>
      <c r="F2683">
        <v>36901</v>
      </c>
      <c r="G2683">
        <v>36903.186372645949</v>
      </c>
      <c r="H2683">
        <f>ROUND(Database[[#This Row],[VIAGEM]]-Database[[#This Row],[ORDEM]],0)</f>
        <v>2</v>
      </c>
      <c r="I2683">
        <v>0</v>
      </c>
      <c r="J2683" t="s">
        <v>74</v>
      </c>
      <c r="K2683" t="s">
        <v>98</v>
      </c>
      <c r="L2683" t="s">
        <v>83</v>
      </c>
      <c r="M2683">
        <v>500</v>
      </c>
    </row>
    <row r="2684" spans="1:13">
      <c r="A2684">
        <v>2001</v>
      </c>
      <c r="B2684" t="s">
        <v>149</v>
      </c>
      <c r="C2684" t="s">
        <v>57</v>
      </c>
      <c r="D2684" t="s">
        <v>51</v>
      </c>
      <c r="E2684" t="s">
        <v>61</v>
      </c>
      <c r="F2684">
        <v>37126</v>
      </c>
      <c r="G2684">
        <v>37129.595266370874</v>
      </c>
      <c r="H2684">
        <f>ROUND(Database[[#This Row],[VIAGEM]]-Database[[#This Row],[ORDEM]],0)</f>
        <v>4</v>
      </c>
      <c r="I2684">
        <v>0</v>
      </c>
      <c r="J2684" t="s">
        <v>74</v>
      </c>
      <c r="K2684" t="s">
        <v>98</v>
      </c>
      <c r="L2684" t="s">
        <v>83</v>
      </c>
      <c r="M2684">
        <v>300</v>
      </c>
    </row>
    <row r="2685" spans="1:13">
      <c r="A2685">
        <v>2001</v>
      </c>
      <c r="B2685" t="s">
        <v>156</v>
      </c>
      <c r="C2685" t="s">
        <v>62</v>
      </c>
      <c r="D2685" t="s">
        <v>47</v>
      </c>
      <c r="E2685" t="s">
        <v>25</v>
      </c>
      <c r="F2685">
        <v>36982</v>
      </c>
      <c r="G2685">
        <v>36984.284313401309</v>
      </c>
      <c r="H2685">
        <f>ROUND(Database[[#This Row],[VIAGEM]]-Database[[#This Row],[ORDEM]],0)</f>
        <v>2</v>
      </c>
      <c r="I2685">
        <v>1</v>
      </c>
      <c r="J2685" t="s">
        <v>78</v>
      </c>
      <c r="K2685" t="s">
        <v>101</v>
      </c>
      <c r="L2685" t="s">
        <v>81</v>
      </c>
      <c r="M2685">
        <v>2000</v>
      </c>
    </row>
    <row r="2686" spans="1:13">
      <c r="A2686">
        <v>2001</v>
      </c>
      <c r="B2686" t="s">
        <v>147</v>
      </c>
      <c r="C2686" t="s">
        <v>56</v>
      </c>
      <c r="D2686" t="s">
        <v>52</v>
      </c>
      <c r="E2686" t="s">
        <v>25</v>
      </c>
      <c r="F2686">
        <v>37067</v>
      </c>
      <c r="G2686">
        <v>37072.80037708515</v>
      </c>
      <c r="H2686">
        <f>ROUND(Database[[#This Row],[VIAGEM]]-Database[[#This Row],[ORDEM]],0)</f>
        <v>6</v>
      </c>
      <c r="I2686">
        <v>1</v>
      </c>
      <c r="J2686" t="s">
        <v>136</v>
      </c>
      <c r="K2686" t="s">
        <v>94</v>
      </c>
      <c r="L2686" t="s">
        <v>83</v>
      </c>
      <c r="M2686">
        <v>300</v>
      </c>
    </row>
    <row r="2687" spans="1:13">
      <c r="A2687">
        <v>2001</v>
      </c>
      <c r="B2687" t="s">
        <v>151</v>
      </c>
      <c r="C2687" t="s">
        <v>58</v>
      </c>
      <c r="D2687" t="s">
        <v>105</v>
      </c>
      <c r="E2687" t="s">
        <v>56</v>
      </c>
      <c r="F2687">
        <v>36981</v>
      </c>
      <c r="G2687">
        <v>36984.48692366296</v>
      </c>
      <c r="H2687">
        <f>ROUND(Database[[#This Row],[VIAGEM]]-Database[[#This Row],[ORDEM]],0)</f>
        <v>3</v>
      </c>
      <c r="I2687">
        <v>1</v>
      </c>
      <c r="J2687" t="s">
        <v>73</v>
      </c>
      <c r="K2687" t="s">
        <v>106</v>
      </c>
      <c r="L2687" t="s">
        <v>83</v>
      </c>
      <c r="M2687">
        <v>500</v>
      </c>
    </row>
    <row r="2688" spans="1:13">
      <c r="A2688">
        <v>2001</v>
      </c>
      <c r="B2688" t="s">
        <v>153</v>
      </c>
      <c r="C2688" t="s">
        <v>58</v>
      </c>
      <c r="D2688" t="s">
        <v>105</v>
      </c>
      <c r="E2688" t="s">
        <v>59</v>
      </c>
      <c r="F2688">
        <v>37081</v>
      </c>
      <c r="G2688">
        <v>37082.358977823395</v>
      </c>
      <c r="H2688">
        <f>ROUND(Database[[#This Row],[VIAGEM]]-Database[[#This Row],[ORDEM]],0)</f>
        <v>1</v>
      </c>
      <c r="I2688">
        <v>1</v>
      </c>
      <c r="J2688" t="s">
        <v>74</v>
      </c>
      <c r="K2688" t="s">
        <v>97</v>
      </c>
      <c r="L2688" t="s">
        <v>83</v>
      </c>
      <c r="M2688">
        <v>100</v>
      </c>
    </row>
    <row r="2689" spans="1:13">
      <c r="A2689">
        <v>2001</v>
      </c>
      <c r="B2689" t="s">
        <v>145</v>
      </c>
      <c r="C2689" t="s">
        <v>61</v>
      </c>
      <c r="D2689" t="s">
        <v>48</v>
      </c>
      <c r="E2689" t="s">
        <v>62</v>
      </c>
      <c r="F2689">
        <v>36898</v>
      </c>
      <c r="G2689">
        <v>36903.671737878532</v>
      </c>
      <c r="H2689">
        <f>ROUND(Database[[#This Row],[VIAGEM]]-Database[[#This Row],[ORDEM]],0)</f>
        <v>6</v>
      </c>
      <c r="I2689">
        <v>0</v>
      </c>
      <c r="J2689" t="s">
        <v>70</v>
      </c>
      <c r="K2689" t="s">
        <v>90</v>
      </c>
      <c r="L2689" t="s">
        <v>82</v>
      </c>
      <c r="M2689">
        <v>3000</v>
      </c>
    </row>
    <row r="2690" spans="1:13">
      <c r="A2690">
        <v>2001</v>
      </c>
      <c r="B2690" t="s">
        <v>149</v>
      </c>
      <c r="C2690" t="s">
        <v>58</v>
      </c>
      <c r="D2690" t="s">
        <v>105</v>
      </c>
      <c r="E2690" t="s">
        <v>62</v>
      </c>
      <c r="F2690">
        <v>37127</v>
      </c>
      <c r="G2690">
        <v>37136.230914101681</v>
      </c>
      <c r="H2690">
        <f>ROUND(Database[[#This Row],[VIAGEM]]-Database[[#This Row],[ORDEM]],0)</f>
        <v>9</v>
      </c>
      <c r="I2690">
        <v>1</v>
      </c>
      <c r="J2690" t="s">
        <v>70</v>
      </c>
      <c r="K2690" t="s">
        <v>90</v>
      </c>
      <c r="L2690" t="s">
        <v>82</v>
      </c>
      <c r="M2690">
        <v>1000</v>
      </c>
    </row>
    <row r="2691" spans="1:13">
      <c r="A2691">
        <v>2001</v>
      </c>
      <c r="B2691" t="s">
        <v>146</v>
      </c>
      <c r="C2691" t="s">
        <v>62</v>
      </c>
      <c r="D2691" t="s">
        <v>47</v>
      </c>
      <c r="E2691" t="s">
        <v>25</v>
      </c>
      <c r="F2691">
        <v>37202</v>
      </c>
      <c r="G2691">
        <v>37203.016527384003</v>
      </c>
      <c r="H2691">
        <f>ROUND(Database[[#This Row],[VIAGEM]]-Database[[#This Row],[ORDEM]],0)</f>
        <v>1</v>
      </c>
      <c r="I2691">
        <v>1</v>
      </c>
      <c r="J2691" t="s">
        <v>78</v>
      </c>
      <c r="K2691" t="s">
        <v>100</v>
      </c>
      <c r="L2691" t="s">
        <v>81</v>
      </c>
      <c r="M2691">
        <v>2000</v>
      </c>
    </row>
    <row r="2692" spans="1:13">
      <c r="A2692">
        <v>2001</v>
      </c>
      <c r="B2692" t="s">
        <v>145</v>
      </c>
      <c r="C2692" t="s">
        <v>59</v>
      </c>
      <c r="D2692" t="s">
        <v>50</v>
      </c>
      <c r="E2692" t="s">
        <v>60</v>
      </c>
      <c r="F2692">
        <v>36897</v>
      </c>
      <c r="G2692">
        <v>36901.856438419614</v>
      </c>
      <c r="H2692">
        <f>ROUND(Database[[#This Row],[VIAGEM]]-Database[[#This Row],[ORDEM]],0)</f>
        <v>5</v>
      </c>
      <c r="I2692">
        <v>0</v>
      </c>
      <c r="J2692" t="s">
        <v>72</v>
      </c>
      <c r="K2692" t="s">
        <v>110</v>
      </c>
      <c r="L2692" t="s">
        <v>85</v>
      </c>
      <c r="M2692">
        <v>25000</v>
      </c>
    </row>
    <row r="2693" spans="1:13">
      <c r="A2693">
        <v>2001</v>
      </c>
      <c r="B2693" t="s">
        <v>154</v>
      </c>
      <c r="C2693" t="s">
        <v>57</v>
      </c>
      <c r="D2693" t="s">
        <v>51</v>
      </c>
      <c r="E2693" t="s">
        <v>63</v>
      </c>
      <c r="F2693">
        <v>36932</v>
      </c>
      <c r="G2693">
        <v>36934.695626813016</v>
      </c>
      <c r="H2693">
        <f>ROUND(Database[[#This Row],[VIAGEM]]-Database[[#This Row],[ORDEM]],0)</f>
        <v>3</v>
      </c>
      <c r="I2693">
        <v>0</v>
      </c>
      <c r="J2693" t="s">
        <v>76</v>
      </c>
      <c r="K2693" t="s">
        <v>113</v>
      </c>
      <c r="L2693" t="s">
        <v>139</v>
      </c>
      <c r="M2693">
        <v>1440000</v>
      </c>
    </row>
    <row r="2694" spans="1:13">
      <c r="A2694">
        <v>2001</v>
      </c>
      <c r="B2694" t="s">
        <v>156</v>
      </c>
      <c r="C2694" t="s">
        <v>60</v>
      </c>
      <c r="D2694" t="s">
        <v>49</v>
      </c>
      <c r="E2694" t="s">
        <v>59</v>
      </c>
      <c r="F2694">
        <v>36991</v>
      </c>
      <c r="G2694">
        <v>37000.510980712461</v>
      </c>
      <c r="H2694">
        <f>ROUND(Database[[#This Row],[VIAGEM]]-Database[[#This Row],[ORDEM]],0)</f>
        <v>10</v>
      </c>
      <c r="I2694">
        <v>0</v>
      </c>
      <c r="J2694" t="s">
        <v>80</v>
      </c>
      <c r="K2694" t="s">
        <v>89</v>
      </c>
      <c r="L2694" t="s">
        <v>81</v>
      </c>
      <c r="M2694">
        <v>500</v>
      </c>
    </row>
    <row r="2695" spans="1:13">
      <c r="A2695">
        <v>2001</v>
      </c>
      <c r="B2695" t="s">
        <v>156</v>
      </c>
      <c r="C2695" t="s">
        <v>57</v>
      </c>
      <c r="D2695" t="s">
        <v>51</v>
      </c>
      <c r="E2695" t="s">
        <v>63</v>
      </c>
      <c r="F2695">
        <v>37001</v>
      </c>
      <c r="G2695">
        <v>37003.320835520521</v>
      </c>
      <c r="H2695">
        <f>ROUND(Database[[#This Row],[VIAGEM]]-Database[[#This Row],[ORDEM]],0)</f>
        <v>2</v>
      </c>
      <c r="I2695">
        <v>0</v>
      </c>
      <c r="J2695" t="s">
        <v>73</v>
      </c>
      <c r="K2695" t="s">
        <v>108</v>
      </c>
      <c r="L2695" t="s">
        <v>83</v>
      </c>
      <c r="M2695">
        <v>300</v>
      </c>
    </row>
    <row r="2696" spans="1:13">
      <c r="A2696">
        <v>2001</v>
      </c>
      <c r="B2696" t="s">
        <v>147</v>
      </c>
      <c r="C2696" t="s">
        <v>57</v>
      </c>
      <c r="D2696" t="s">
        <v>51</v>
      </c>
      <c r="E2696" t="s">
        <v>60</v>
      </c>
      <c r="F2696">
        <v>37055</v>
      </c>
      <c r="G2696">
        <v>37059.390164118937</v>
      </c>
      <c r="H2696">
        <f>ROUND(Database[[#This Row],[VIAGEM]]-Database[[#This Row],[ORDEM]],0)</f>
        <v>4</v>
      </c>
      <c r="I2696">
        <v>1</v>
      </c>
      <c r="J2696" t="s">
        <v>74</v>
      </c>
      <c r="K2696" t="s">
        <v>96</v>
      </c>
      <c r="L2696" t="s">
        <v>83</v>
      </c>
      <c r="M2696">
        <v>200</v>
      </c>
    </row>
    <row r="2697" spans="1:13">
      <c r="A2697">
        <v>2001</v>
      </c>
      <c r="B2697" t="s">
        <v>151</v>
      </c>
      <c r="C2697" t="s">
        <v>56</v>
      </c>
      <c r="D2697" t="s">
        <v>52</v>
      </c>
      <c r="E2697" t="s">
        <v>63</v>
      </c>
      <c r="F2697">
        <v>36981</v>
      </c>
      <c r="G2697">
        <v>36989.067700731801</v>
      </c>
      <c r="H2697">
        <f>ROUND(Database[[#This Row],[VIAGEM]]-Database[[#This Row],[ORDEM]],0)</f>
        <v>8</v>
      </c>
      <c r="I2697">
        <v>1</v>
      </c>
      <c r="J2697" t="s">
        <v>72</v>
      </c>
      <c r="K2697" t="s">
        <v>109</v>
      </c>
      <c r="L2697" t="s">
        <v>85</v>
      </c>
      <c r="M2697">
        <v>37000</v>
      </c>
    </row>
    <row r="2698" spans="1:13">
      <c r="A2698">
        <v>2001</v>
      </c>
      <c r="B2698" t="s">
        <v>154</v>
      </c>
      <c r="C2698" t="s">
        <v>57</v>
      </c>
      <c r="D2698" t="s">
        <v>51</v>
      </c>
      <c r="E2698" t="s">
        <v>63</v>
      </c>
      <c r="F2698">
        <v>36938</v>
      </c>
      <c r="G2698">
        <v>36947.991347404713</v>
      </c>
      <c r="H2698">
        <f>ROUND(Database[[#This Row],[VIAGEM]]-Database[[#This Row],[ORDEM]],0)</f>
        <v>10</v>
      </c>
      <c r="I2698">
        <v>1</v>
      </c>
      <c r="J2698" t="s">
        <v>71</v>
      </c>
      <c r="K2698" t="s">
        <v>103</v>
      </c>
      <c r="L2698" t="s">
        <v>84</v>
      </c>
      <c r="M2698">
        <v>80000</v>
      </c>
    </row>
    <row r="2699" spans="1:13">
      <c r="A2699">
        <v>2001</v>
      </c>
      <c r="B2699" t="s">
        <v>146</v>
      </c>
      <c r="C2699" t="s">
        <v>61</v>
      </c>
      <c r="D2699" t="s">
        <v>48</v>
      </c>
      <c r="E2699" t="s">
        <v>62</v>
      </c>
      <c r="F2699">
        <v>37198</v>
      </c>
      <c r="G2699">
        <v>37202.953774985443</v>
      </c>
      <c r="H2699">
        <f>ROUND(Database[[#This Row],[VIAGEM]]-Database[[#This Row],[ORDEM]],0)</f>
        <v>5</v>
      </c>
      <c r="I2699">
        <v>0</v>
      </c>
      <c r="J2699" t="s">
        <v>71</v>
      </c>
      <c r="K2699" t="s">
        <v>103</v>
      </c>
      <c r="L2699" t="s">
        <v>84</v>
      </c>
      <c r="M2699">
        <v>86000</v>
      </c>
    </row>
    <row r="2700" spans="1:13">
      <c r="A2700">
        <v>2001</v>
      </c>
      <c r="B2700" t="s">
        <v>148</v>
      </c>
      <c r="C2700" t="s">
        <v>59</v>
      </c>
      <c r="D2700" t="s">
        <v>50</v>
      </c>
      <c r="E2700" t="s">
        <v>58</v>
      </c>
      <c r="F2700">
        <v>36891</v>
      </c>
      <c r="G2700">
        <v>36895.842608970175</v>
      </c>
      <c r="H2700">
        <f>ROUND(Database[[#This Row],[VIAGEM]]-Database[[#This Row],[ORDEM]],0)</f>
        <v>5</v>
      </c>
      <c r="I2700">
        <v>0</v>
      </c>
      <c r="J2700" t="s">
        <v>136</v>
      </c>
      <c r="K2700" t="s">
        <v>95</v>
      </c>
      <c r="L2700" t="s">
        <v>83</v>
      </c>
      <c r="M2700">
        <v>200</v>
      </c>
    </row>
    <row r="2701" spans="1:13">
      <c r="A2701">
        <v>2001</v>
      </c>
      <c r="B2701" t="s">
        <v>151</v>
      </c>
      <c r="C2701" t="s">
        <v>60</v>
      </c>
      <c r="D2701" t="s">
        <v>49</v>
      </c>
      <c r="E2701" t="s">
        <v>59</v>
      </c>
      <c r="F2701">
        <v>36975</v>
      </c>
      <c r="G2701">
        <v>36983.371487462318</v>
      </c>
      <c r="H2701">
        <f>ROUND(Database[[#This Row],[VIAGEM]]-Database[[#This Row],[ORDEM]],0)</f>
        <v>8</v>
      </c>
      <c r="I2701">
        <v>0</v>
      </c>
      <c r="J2701" t="s">
        <v>136</v>
      </c>
      <c r="K2701" t="s">
        <v>95</v>
      </c>
      <c r="L2701" t="s">
        <v>83</v>
      </c>
      <c r="M2701">
        <v>400</v>
      </c>
    </row>
    <row r="2702" spans="1:13">
      <c r="A2702">
        <v>2001</v>
      </c>
      <c r="B2702" t="s">
        <v>148</v>
      </c>
      <c r="C2702" t="s">
        <v>61</v>
      </c>
      <c r="D2702" t="s">
        <v>48</v>
      </c>
      <c r="E2702" t="s">
        <v>59</v>
      </c>
      <c r="F2702">
        <v>37236</v>
      </c>
      <c r="G2702">
        <v>37240.577078527924</v>
      </c>
      <c r="H2702">
        <f>ROUND(Database[[#This Row],[VIAGEM]]-Database[[#This Row],[ORDEM]],0)</f>
        <v>5</v>
      </c>
      <c r="I2702">
        <v>1</v>
      </c>
      <c r="J2702" t="s">
        <v>80</v>
      </c>
      <c r="K2702" t="s">
        <v>89</v>
      </c>
      <c r="L2702" t="s">
        <v>81</v>
      </c>
      <c r="M2702">
        <v>1000</v>
      </c>
    </row>
    <row r="2703" spans="1:13">
      <c r="A2703">
        <v>2001</v>
      </c>
      <c r="B2703" t="s">
        <v>145</v>
      </c>
      <c r="C2703" t="s">
        <v>59</v>
      </c>
      <c r="D2703" t="s">
        <v>50</v>
      </c>
      <c r="E2703" t="s">
        <v>57</v>
      </c>
      <c r="F2703">
        <v>36904</v>
      </c>
      <c r="G2703">
        <v>36906.957014244559</v>
      </c>
      <c r="H2703">
        <f>ROUND(Database[[#This Row],[VIAGEM]]-Database[[#This Row],[ORDEM]],0)</f>
        <v>3</v>
      </c>
      <c r="I2703">
        <v>1</v>
      </c>
      <c r="J2703" t="s">
        <v>73</v>
      </c>
      <c r="K2703" t="s">
        <v>106</v>
      </c>
      <c r="L2703" t="s">
        <v>83</v>
      </c>
      <c r="M2703">
        <v>200</v>
      </c>
    </row>
    <row r="2704" spans="1:13">
      <c r="A2704">
        <v>2001</v>
      </c>
      <c r="B2704" t="s">
        <v>148</v>
      </c>
      <c r="C2704" t="s">
        <v>61</v>
      </c>
      <c r="D2704" t="s">
        <v>48</v>
      </c>
      <c r="E2704" t="s">
        <v>59</v>
      </c>
      <c r="F2704">
        <v>37242</v>
      </c>
      <c r="G2704">
        <v>37251.55756769146</v>
      </c>
      <c r="H2704">
        <f>ROUND(Database[[#This Row],[VIAGEM]]-Database[[#This Row],[ORDEM]],0)</f>
        <v>10</v>
      </c>
      <c r="I2704">
        <v>0</v>
      </c>
      <c r="J2704" t="s">
        <v>74</v>
      </c>
      <c r="K2704" t="s">
        <v>98</v>
      </c>
      <c r="L2704" t="s">
        <v>83</v>
      </c>
      <c r="M2704">
        <v>500</v>
      </c>
    </row>
    <row r="2705" spans="1:13">
      <c r="A2705">
        <v>2001</v>
      </c>
      <c r="B2705" t="s">
        <v>156</v>
      </c>
      <c r="C2705" t="s">
        <v>57</v>
      </c>
      <c r="D2705" t="s">
        <v>51</v>
      </c>
      <c r="E2705" t="s">
        <v>62</v>
      </c>
      <c r="F2705">
        <v>36987</v>
      </c>
      <c r="G2705">
        <v>36996.536795789179</v>
      </c>
      <c r="H2705">
        <f>ROUND(Database[[#This Row],[VIAGEM]]-Database[[#This Row],[ORDEM]],0)</f>
        <v>10</v>
      </c>
      <c r="I2705">
        <v>0</v>
      </c>
      <c r="J2705" t="s">
        <v>136</v>
      </c>
      <c r="K2705" t="s">
        <v>94</v>
      </c>
      <c r="L2705" t="s">
        <v>83</v>
      </c>
      <c r="M2705">
        <v>300</v>
      </c>
    </row>
    <row r="2706" spans="1:13">
      <c r="A2706">
        <v>2001</v>
      </c>
      <c r="B2706" t="s">
        <v>150</v>
      </c>
      <c r="C2706" t="s">
        <v>63</v>
      </c>
      <c r="D2706" t="s">
        <v>46</v>
      </c>
      <c r="E2706" t="s">
        <v>56</v>
      </c>
      <c r="F2706">
        <v>37032</v>
      </c>
      <c r="G2706">
        <v>37032.725511476034</v>
      </c>
      <c r="H2706">
        <f>ROUND(Database[[#This Row],[VIAGEM]]-Database[[#This Row],[ORDEM]],0)</f>
        <v>1</v>
      </c>
      <c r="I2706">
        <v>1</v>
      </c>
      <c r="J2706" t="s">
        <v>80</v>
      </c>
      <c r="K2706" t="s">
        <v>87</v>
      </c>
      <c r="L2706" t="s">
        <v>138</v>
      </c>
      <c r="M2706">
        <v>30</v>
      </c>
    </row>
    <row r="2707" spans="1:13">
      <c r="A2707">
        <v>2001</v>
      </c>
      <c r="B2707" t="s">
        <v>145</v>
      </c>
      <c r="C2707" t="s">
        <v>59</v>
      </c>
      <c r="D2707" t="s">
        <v>50</v>
      </c>
      <c r="E2707" t="s">
        <v>56</v>
      </c>
      <c r="F2707">
        <v>36901</v>
      </c>
      <c r="G2707">
        <v>36909.888543342022</v>
      </c>
      <c r="H2707">
        <f>ROUND(Database[[#This Row],[VIAGEM]]-Database[[#This Row],[ORDEM]],0)</f>
        <v>9</v>
      </c>
      <c r="I2707">
        <v>1</v>
      </c>
      <c r="J2707" t="s">
        <v>71</v>
      </c>
      <c r="K2707" t="s">
        <v>103</v>
      </c>
      <c r="L2707" t="s">
        <v>84</v>
      </c>
      <c r="M2707">
        <v>72000</v>
      </c>
    </row>
    <row r="2708" spans="1:13">
      <c r="A2708">
        <v>2001</v>
      </c>
      <c r="B2708" t="s">
        <v>155</v>
      </c>
      <c r="C2708" t="s">
        <v>59</v>
      </c>
      <c r="D2708" t="s">
        <v>50</v>
      </c>
      <c r="E2708" t="s">
        <v>63</v>
      </c>
      <c r="F2708">
        <v>37143</v>
      </c>
      <c r="G2708">
        <v>37149.56576041114</v>
      </c>
      <c r="H2708">
        <f>ROUND(Database[[#This Row],[VIAGEM]]-Database[[#This Row],[ORDEM]],0)</f>
        <v>7</v>
      </c>
      <c r="I2708">
        <v>1</v>
      </c>
      <c r="J2708" t="s">
        <v>74</v>
      </c>
      <c r="K2708" t="s">
        <v>97</v>
      </c>
      <c r="L2708" t="s">
        <v>83</v>
      </c>
      <c r="M2708">
        <v>300</v>
      </c>
    </row>
    <row r="2709" spans="1:13">
      <c r="A2709">
        <v>2001</v>
      </c>
      <c r="B2709" t="s">
        <v>156</v>
      </c>
      <c r="C2709" t="s">
        <v>58</v>
      </c>
      <c r="D2709" t="s">
        <v>105</v>
      </c>
      <c r="E2709" t="s">
        <v>59</v>
      </c>
      <c r="F2709">
        <v>36998</v>
      </c>
      <c r="G2709">
        <v>36998.821139513442</v>
      </c>
      <c r="H2709">
        <f>ROUND(Database[[#This Row],[VIAGEM]]-Database[[#This Row],[ORDEM]],0)</f>
        <v>1</v>
      </c>
      <c r="I2709">
        <v>0</v>
      </c>
      <c r="J2709" t="s">
        <v>78</v>
      </c>
      <c r="K2709" t="s">
        <v>99</v>
      </c>
      <c r="L2709" t="s">
        <v>81</v>
      </c>
      <c r="M2709">
        <v>500</v>
      </c>
    </row>
    <row r="2710" spans="1:13">
      <c r="A2710">
        <v>2001</v>
      </c>
      <c r="B2710" t="s">
        <v>156</v>
      </c>
      <c r="C2710" t="s">
        <v>62</v>
      </c>
      <c r="D2710" t="s">
        <v>47</v>
      </c>
      <c r="E2710" t="s">
        <v>58</v>
      </c>
      <c r="F2710">
        <v>37002</v>
      </c>
      <c r="G2710">
        <v>37010.789954984495</v>
      </c>
      <c r="H2710">
        <f>ROUND(Database[[#This Row],[VIAGEM]]-Database[[#This Row],[ORDEM]],0)</f>
        <v>9</v>
      </c>
      <c r="I2710">
        <v>0</v>
      </c>
      <c r="J2710" t="s">
        <v>72</v>
      </c>
      <c r="K2710" t="s">
        <v>109</v>
      </c>
      <c r="L2710" t="s">
        <v>85</v>
      </c>
      <c r="M2710">
        <v>27000</v>
      </c>
    </row>
    <row r="2711" spans="1:13">
      <c r="A2711">
        <v>2001</v>
      </c>
      <c r="B2711" t="s">
        <v>151</v>
      </c>
      <c r="C2711" t="s">
        <v>57</v>
      </c>
      <c r="D2711" t="s">
        <v>51</v>
      </c>
      <c r="E2711" t="s">
        <v>60</v>
      </c>
      <c r="F2711">
        <v>36973</v>
      </c>
      <c r="G2711">
        <v>36976.234374772277</v>
      </c>
      <c r="H2711">
        <f>ROUND(Database[[#This Row],[VIAGEM]]-Database[[#This Row],[ORDEM]],0)</f>
        <v>3</v>
      </c>
      <c r="I2711">
        <v>1</v>
      </c>
      <c r="J2711" t="s">
        <v>76</v>
      </c>
      <c r="K2711" t="s">
        <v>113</v>
      </c>
      <c r="L2711" t="s">
        <v>139</v>
      </c>
      <c r="M2711">
        <v>1580000</v>
      </c>
    </row>
    <row r="2712" spans="1:13">
      <c r="A2712">
        <v>2001</v>
      </c>
      <c r="B2712" t="s">
        <v>146</v>
      </c>
      <c r="C2712" t="s">
        <v>58</v>
      </c>
      <c r="D2712" t="s">
        <v>105</v>
      </c>
      <c r="E2712" t="s">
        <v>59</v>
      </c>
      <c r="F2712">
        <v>37222</v>
      </c>
      <c r="G2712">
        <v>37230.928461462223</v>
      </c>
      <c r="H2712">
        <f>ROUND(Database[[#This Row],[VIAGEM]]-Database[[#This Row],[ORDEM]],0)</f>
        <v>9</v>
      </c>
      <c r="I2712">
        <v>0</v>
      </c>
      <c r="J2712" t="s">
        <v>136</v>
      </c>
      <c r="K2712" t="s">
        <v>93</v>
      </c>
      <c r="L2712" t="s">
        <v>83</v>
      </c>
      <c r="M2712">
        <v>300</v>
      </c>
    </row>
    <row r="2713" spans="1:13">
      <c r="A2713">
        <v>2001</v>
      </c>
      <c r="B2713" t="s">
        <v>147</v>
      </c>
      <c r="C2713" t="s">
        <v>63</v>
      </c>
      <c r="D2713" t="s">
        <v>46</v>
      </c>
      <c r="E2713" t="s">
        <v>60</v>
      </c>
      <c r="F2713">
        <v>37047</v>
      </c>
      <c r="G2713">
        <v>37047.028065375031</v>
      </c>
      <c r="H2713">
        <f>ROUND(Database[[#This Row],[VIAGEM]]-Database[[#This Row],[ORDEM]],0)</f>
        <v>0</v>
      </c>
      <c r="I2713">
        <v>0</v>
      </c>
      <c r="J2713" t="s">
        <v>76</v>
      </c>
      <c r="K2713" t="s">
        <v>113</v>
      </c>
      <c r="L2713" t="s">
        <v>139</v>
      </c>
      <c r="M2713">
        <v>550000</v>
      </c>
    </row>
    <row r="2714" spans="1:13">
      <c r="A2714">
        <v>2001</v>
      </c>
      <c r="B2714" t="s">
        <v>152</v>
      </c>
      <c r="C2714" t="s">
        <v>62</v>
      </c>
      <c r="D2714" t="s">
        <v>47</v>
      </c>
      <c r="E2714" t="s">
        <v>57</v>
      </c>
      <c r="F2714">
        <v>37188</v>
      </c>
      <c r="G2714">
        <v>37191.701000170084</v>
      </c>
      <c r="H2714">
        <f>ROUND(Database[[#This Row],[VIAGEM]]-Database[[#This Row],[ORDEM]],0)</f>
        <v>4</v>
      </c>
      <c r="I2714">
        <v>1</v>
      </c>
      <c r="J2714" t="s">
        <v>74</v>
      </c>
      <c r="K2714" t="s">
        <v>98</v>
      </c>
      <c r="L2714" t="s">
        <v>83</v>
      </c>
      <c r="M2714">
        <v>500</v>
      </c>
    </row>
    <row r="2715" spans="1:13">
      <c r="A2715">
        <v>2001</v>
      </c>
      <c r="B2715" t="s">
        <v>150</v>
      </c>
      <c r="C2715" t="s">
        <v>63</v>
      </c>
      <c r="D2715" t="s">
        <v>46</v>
      </c>
      <c r="E2715" t="s">
        <v>60</v>
      </c>
      <c r="F2715">
        <v>37013</v>
      </c>
      <c r="G2715">
        <v>37014.070514790721</v>
      </c>
      <c r="H2715">
        <f>ROUND(Database[[#This Row],[VIAGEM]]-Database[[#This Row],[ORDEM]],0)</f>
        <v>1</v>
      </c>
      <c r="I2715">
        <v>0</v>
      </c>
      <c r="J2715" t="s">
        <v>136</v>
      </c>
      <c r="K2715" t="s">
        <v>94</v>
      </c>
      <c r="L2715" t="s">
        <v>83</v>
      </c>
      <c r="M2715">
        <v>500</v>
      </c>
    </row>
    <row r="2716" spans="1:13">
      <c r="A2716">
        <v>2001</v>
      </c>
      <c r="B2716" t="s">
        <v>154</v>
      </c>
      <c r="C2716" t="s">
        <v>63</v>
      </c>
      <c r="D2716" t="s">
        <v>46</v>
      </c>
      <c r="E2716" t="s">
        <v>62</v>
      </c>
      <c r="F2716">
        <v>36945</v>
      </c>
      <c r="G2716">
        <v>36948.667154433198</v>
      </c>
      <c r="H2716">
        <f>ROUND(Database[[#This Row],[VIAGEM]]-Database[[#This Row],[ORDEM]],0)</f>
        <v>4</v>
      </c>
      <c r="I2716">
        <v>0</v>
      </c>
      <c r="J2716" t="s">
        <v>80</v>
      </c>
      <c r="K2716" t="s">
        <v>89</v>
      </c>
      <c r="L2716" t="s">
        <v>81</v>
      </c>
      <c r="M2716">
        <v>1000</v>
      </c>
    </row>
    <row r="2717" spans="1:13">
      <c r="A2717">
        <v>2001</v>
      </c>
      <c r="B2717" t="s">
        <v>148</v>
      </c>
      <c r="C2717" t="s">
        <v>25</v>
      </c>
      <c r="D2717" t="s">
        <v>45</v>
      </c>
      <c r="E2717" t="s">
        <v>60</v>
      </c>
      <c r="F2717">
        <v>37230</v>
      </c>
      <c r="G2717">
        <v>37237.732999196502</v>
      </c>
      <c r="H2717">
        <f>ROUND(Database[[#This Row],[VIAGEM]]-Database[[#This Row],[ORDEM]],0)</f>
        <v>8</v>
      </c>
      <c r="I2717">
        <v>0</v>
      </c>
      <c r="J2717" t="s">
        <v>72</v>
      </c>
      <c r="K2717" t="s">
        <v>110</v>
      </c>
      <c r="L2717" t="s">
        <v>85</v>
      </c>
      <c r="M2717">
        <v>19000</v>
      </c>
    </row>
    <row r="2718" spans="1:13">
      <c r="A2718">
        <v>2001</v>
      </c>
      <c r="B2718" t="s">
        <v>153</v>
      </c>
      <c r="C2718" t="s">
        <v>63</v>
      </c>
      <c r="D2718" t="s">
        <v>46</v>
      </c>
      <c r="E2718" t="s">
        <v>61</v>
      </c>
      <c r="F2718">
        <v>37073</v>
      </c>
      <c r="G2718">
        <v>37073.490844685126</v>
      </c>
      <c r="H2718">
        <f>ROUND(Database[[#This Row],[VIAGEM]]-Database[[#This Row],[ORDEM]],0)</f>
        <v>0</v>
      </c>
      <c r="I2718">
        <v>0</v>
      </c>
      <c r="J2718" t="s">
        <v>74</v>
      </c>
      <c r="K2718" t="s">
        <v>97</v>
      </c>
      <c r="L2718" t="s">
        <v>83</v>
      </c>
      <c r="M2718">
        <v>200</v>
      </c>
    </row>
    <row r="2719" spans="1:13">
      <c r="A2719">
        <v>2001</v>
      </c>
      <c r="B2719" t="s">
        <v>154</v>
      </c>
      <c r="C2719" t="s">
        <v>61</v>
      </c>
      <c r="D2719" t="s">
        <v>48</v>
      </c>
      <c r="E2719" t="s">
        <v>62</v>
      </c>
      <c r="F2719">
        <v>36948</v>
      </c>
      <c r="G2719">
        <v>36948.389959401175</v>
      </c>
      <c r="H2719">
        <f>ROUND(Database[[#This Row],[VIAGEM]]-Database[[#This Row],[ORDEM]],0)</f>
        <v>0</v>
      </c>
      <c r="I2719">
        <v>1</v>
      </c>
      <c r="J2719" t="s">
        <v>71</v>
      </c>
      <c r="K2719" t="s">
        <v>102</v>
      </c>
      <c r="L2719" t="s">
        <v>84</v>
      </c>
      <c r="M2719">
        <v>84000</v>
      </c>
    </row>
    <row r="2720" spans="1:13">
      <c r="A2720">
        <v>2001</v>
      </c>
      <c r="B2720" t="s">
        <v>146</v>
      </c>
      <c r="C2720" t="s">
        <v>62</v>
      </c>
      <c r="D2720" t="s">
        <v>47</v>
      </c>
      <c r="E2720" t="s">
        <v>59</v>
      </c>
      <c r="F2720">
        <v>37216</v>
      </c>
      <c r="G2720">
        <v>37225.690652144003</v>
      </c>
      <c r="H2720">
        <f>ROUND(Database[[#This Row],[VIAGEM]]-Database[[#This Row],[ORDEM]],0)</f>
        <v>10</v>
      </c>
      <c r="I2720">
        <v>0</v>
      </c>
      <c r="J2720" t="s">
        <v>76</v>
      </c>
      <c r="K2720" t="s">
        <v>113</v>
      </c>
      <c r="L2720" t="s">
        <v>139</v>
      </c>
      <c r="M2720">
        <v>460000</v>
      </c>
    </row>
    <row r="2721" spans="1:13">
      <c r="A2721">
        <v>2001</v>
      </c>
      <c r="B2721" t="s">
        <v>153</v>
      </c>
      <c r="C2721" t="s">
        <v>57</v>
      </c>
      <c r="D2721" t="s">
        <v>51</v>
      </c>
      <c r="E2721" t="s">
        <v>62</v>
      </c>
      <c r="F2721">
        <v>37103</v>
      </c>
      <c r="G2721">
        <v>37107.509947920887</v>
      </c>
      <c r="H2721">
        <f>ROUND(Database[[#This Row],[VIAGEM]]-Database[[#This Row],[ORDEM]],0)</f>
        <v>5</v>
      </c>
      <c r="I2721">
        <v>1</v>
      </c>
      <c r="J2721" t="s">
        <v>76</v>
      </c>
      <c r="K2721" t="s">
        <v>113</v>
      </c>
      <c r="L2721" t="s">
        <v>139</v>
      </c>
      <c r="M2721">
        <v>1920000</v>
      </c>
    </row>
    <row r="2722" spans="1:13">
      <c r="A2722">
        <v>2001</v>
      </c>
      <c r="B2722" t="s">
        <v>154</v>
      </c>
      <c r="C2722" t="s">
        <v>59</v>
      </c>
      <c r="D2722" t="s">
        <v>50</v>
      </c>
      <c r="E2722" t="s">
        <v>61</v>
      </c>
      <c r="F2722">
        <v>36946</v>
      </c>
      <c r="G2722">
        <v>36948.987753125126</v>
      </c>
      <c r="H2722">
        <f>ROUND(Database[[#This Row],[VIAGEM]]-Database[[#This Row],[ORDEM]],0)</f>
        <v>3</v>
      </c>
      <c r="I2722">
        <v>0</v>
      </c>
      <c r="J2722" t="s">
        <v>70</v>
      </c>
      <c r="K2722" t="s">
        <v>91</v>
      </c>
      <c r="L2722" t="s">
        <v>82</v>
      </c>
      <c r="M2722">
        <v>3000</v>
      </c>
    </row>
    <row r="2723" spans="1:13">
      <c r="A2723">
        <v>2001</v>
      </c>
      <c r="B2723" t="s">
        <v>145</v>
      </c>
      <c r="C2723" t="s">
        <v>25</v>
      </c>
      <c r="D2723" t="s">
        <v>45</v>
      </c>
      <c r="E2723" t="s">
        <v>56</v>
      </c>
      <c r="F2723">
        <v>36909</v>
      </c>
      <c r="G2723">
        <v>36911.087429786516</v>
      </c>
      <c r="H2723">
        <f>ROUND(Database[[#This Row],[VIAGEM]]-Database[[#This Row],[ORDEM]],0)</f>
        <v>2</v>
      </c>
      <c r="I2723">
        <v>0</v>
      </c>
      <c r="J2723" t="s">
        <v>74</v>
      </c>
      <c r="K2723" t="s">
        <v>96</v>
      </c>
      <c r="L2723" t="s">
        <v>83</v>
      </c>
      <c r="M2723">
        <v>200</v>
      </c>
    </row>
    <row r="2724" spans="1:13">
      <c r="A2724">
        <v>2001</v>
      </c>
      <c r="B2724" t="s">
        <v>152</v>
      </c>
      <c r="C2724" t="s">
        <v>59</v>
      </c>
      <c r="D2724" t="s">
        <v>50</v>
      </c>
      <c r="E2724" t="s">
        <v>62</v>
      </c>
      <c r="F2724">
        <v>37187</v>
      </c>
      <c r="G2724">
        <v>37193.562995001303</v>
      </c>
      <c r="H2724">
        <f>ROUND(Database[[#This Row],[VIAGEM]]-Database[[#This Row],[ORDEM]],0)</f>
        <v>7</v>
      </c>
      <c r="I2724">
        <v>0</v>
      </c>
      <c r="J2724" t="s">
        <v>72</v>
      </c>
      <c r="K2724" t="s">
        <v>111</v>
      </c>
      <c r="L2724" t="s">
        <v>85</v>
      </c>
      <c r="M2724">
        <v>20000</v>
      </c>
    </row>
    <row r="2725" spans="1:13">
      <c r="A2725">
        <v>2001</v>
      </c>
      <c r="B2725" t="s">
        <v>149</v>
      </c>
      <c r="C2725" t="s">
        <v>60</v>
      </c>
      <c r="D2725" t="s">
        <v>49</v>
      </c>
      <c r="E2725" t="s">
        <v>61</v>
      </c>
      <c r="F2725">
        <v>37124</v>
      </c>
      <c r="G2725">
        <v>37125.55723571853</v>
      </c>
      <c r="H2725">
        <f>ROUND(Database[[#This Row],[VIAGEM]]-Database[[#This Row],[ORDEM]],0)</f>
        <v>2</v>
      </c>
      <c r="I2725">
        <v>1</v>
      </c>
      <c r="J2725" t="s">
        <v>74</v>
      </c>
      <c r="K2725" t="s">
        <v>97</v>
      </c>
      <c r="L2725" t="s">
        <v>83</v>
      </c>
      <c r="M2725">
        <v>100</v>
      </c>
    </row>
    <row r="2726" spans="1:13">
      <c r="A2726">
        <v>2001</v>
      </c>
      <c r="B2726" t="s">
        <v>147</v>
      </c>
      <c r="C2726" t="s">
        <v>62</v>
      </c>
      <c r="D2726" t="s">
        <v>47</v>
      </c>
      <c r="E2726" t="s">
        <v>56</v>
      </c>
      <c r="F2726">
        <v>37048</v>
      </c>
      <c r="G2726">
        <v>37054.116283038478</v>
      </c>
      <c r="H2726">
        <f>ROUND(Database[[#This Row],[VIAGEM]]-Database[[#This Row],[ORDEM]],0)</f>
        <v>6</v>
      </c>
      <c r="I2726">
        <v>0</v>
      </c>
      <c r="J2726" t="s">
        <v>72</v>
      </c>
      <c r="K2726" t="s">
        <v>109</v>
      </c>
      <c r="L2726" t="s">
        <v>85</v>
      </c>
      <c r="M2726">
        <v>14000</v>
      </c>
    </row>
    <row r="2727" spans="1:13">
      <c r="A2727">
        <v>2001</v>
      </c>
      <c r="B2727" t="s">
        <v>154</v>
      </c>
      <c r="C2727" t="s">
        <v>63</v>
      </c>
      <c r="D2727" t="s">
        <v>46</v>
      </c>
      <c r="E2727" t="s">
        <v>60</v>
      </c>
      <c r="F2727">
        <v>36925</v>
      </c>
      <c r="G2727">
        <v>36928.265525859424</v>
      </c>
      <c r="H2727">
        <f>ROUND(Database[[#This Row],[VIAGEM]]-Database[[#This Row],[ORDEM]],0)</f>
        <v>3</v>
      </c>
      <c r="I2727">
        <v>1</v>
      </c>
      <c r="J2727" t="s">
        <v>71</v>
      </c>
      <c r="K2727" t="s">
        <v>104</v>
      </c>
      <c r="L2727" t="s">
        <v>84</v>
      </c>
      <c r="M2727">
        <v>94000</v>
      </c>
    </row>
    <row r="2728" spans="1:13">
      <c r="A2728">
        <v>2001</v>
      </c>
      <c r="B2728" t="s">
        <v>155</v>
      </c>
      <c r="C2728" t="s">
        <v>59</v>
      </c>
      <c r="D2728" t="s">
        <v>50</v>
      </c>
      <c r="E2728" t="s">
        <v>25</v>
      </c>
      <c r="F2728">
        <v>37150</v>
      </c>
      <c r="G2728">
        <v>37155.065334764098</v>
      </c>
      <c r="H2728">
        <f>ROUND(Database[[#This Row],[VIAGEM]]-Database[[#This Row],[ORDEM]],0)</f>
        <v>5</v>
      </c>
      <c r="I2728">
        <v>1</v>
      </c>
      <c r="J2728" t="s">
        <v>80</v>
      </c>
      <c r="K2728" t="s">
        <v>89</v>
      </c>
      <c r="L2728" t="s">
        <v>81</v>
      </c>
      <c r="M2728">
        <v>2000</v>
      </c>
    </row>
    <row r="2729" spans="1:13">
      <c r="A2729">
        <v>2001</v>
      </c>
      <c r="B2729" t="s">
        <v>145</v>
      </c>
      <c r="C2729" t="s">
        <v>60</v>
      </c>
      <c r="D2729" t="s">
        <v>49</v>
      </c>
      <c r="E2729" t="s">
        <v>58</v>
      </c>
      <c r="F2729">
        <v>36908</v>
      </c>
      <c r="G2729">
        <v>36917.426206321346</v>
      </c>
      <c r="H2729">
        <f>ROUND(Database[[#This Row],[VIAGEM]]-Database[[#This Row],[ORDEM]],0)</f>
        <v>9</v>
      </c>
      <c r="I2729">
        <v>0</v>
      </c>
      <c r="J2729" t="s">
        <v>70</v>
      </c>
      <c r="K2729" t="s">
        <v>91</v>
      </c>
      <c r="L2729" t="s">
        <v>82</v>
      </c>
      <c r="M2729">
        <v>2000</v>
      </c>
    </row>
    <row r="2730" spans="1:13">
      <c r="A2730">
        <v>2001</v>
      </c>
      <c r="B2730" t="s">
        <v>146</v>
      </c>
      <c r="C2730" t="s">
        <v>56</v>
      </c>
      <c r="D2730" t="s">
        <v>52</v>
      </c>
      <c r="E2730" t="s">
        <v>63</v>
      </c>
      <c r="F2730">
        <v>37206</v>
      </c>
      <c r="G2730">
        <v>37207.340381479102</v>
      </c>
      <c r="H2730">
        <f>ROUND(Database[[#This Row],[VIAGEM]]-Database[[#This Row],[ORDEM]],0)</f>
        <v>1</v>
      </c>
      <c r="I2730">
        <v>1</v>
      </c>
      <c r="J2730" t="s">
        <v>71</v>
      </c>
      <c r="K2730" t="s">
        <v>103</v>
      </c>
      <c r="L2730" t="s">
        <v>84</v>
      </c>
      <c r="M2730">
        <v>100000</v>
      </c>
    </row>
    <row r="2731" spans="1:13">
      <c r="A2731">
        <v>2001</v>
      </c>
      <c r="B2731" t="s">
        <v>145</v>
      </c>
      <c r="C2731" t="s">
        <v>25</v>
      </c>
      <c r="D2731" t="s">
        <v>45</v>
      </c>
      <c r="E2731" t="s">
        <v>57</v>
      </c>
      <c r="F2731">
        <v>36904</v>
      </c>
      <c r="G2731">
        <v>36913.359810834685</v>
      </c>
      <c r="H2731">
        <f>ROUND(Database[[#This Row],[VIAGEM]]-Database[[#This Row],[ORDEM]],0)</f>
        <v>9</v>
      </c>
      <c r="I2731">
        <v>0</v>
      </c>
      <c r="J2731" t="s">
        <v>78</v>
      </c>
      <c r="K2731" t="s">
        <v>100</v>
      </c>
      <c r="L2731" t="s">
        <v>81</v>
      </c>
      <c r="M2731">
        <v>2500</v>
      </c>
    </row>
    <row r="2732" spans="1:13">
      <c r="A2732">
        <v>2001</v>
      </c>
      <c r="B2732" t="s">
        <v>151</v>
      </c>
      <c r="C2732" t="s">
        <v>60</v>
      </c>
      <c r="D2732" t="s">
        <v>49</v>
      </c>
      <c r="E2732" t="s">
        <v>56</v>
      </c>
      <c r="F2732">
        <v>36973</v>
      </c>
      <c r="G2732">
        <v>36982.047069920518</v>
      </c>
      <c r="H2732">
        <f>ROUND(Database[[#This Row],[VIAGEM]]-Database[[#This Row],[ORDEM]],0)</f>
        <v>9</v>
      </c>
      <c r="I2732">
        <v>1</v>
      </c>
      <c r="J2732" t="s">
        <v>74</v>
      </c>
      <c r="K2732" t="s">
        <v>97</v>
      </c>
      <c r="L2732" t="s">
        <v>83</v>
      </c>
      <c r="M2732">
        <v>500</v>
      </c>
    </row>
    <row r="2733" spans="1:13">
      <c r="A2733">
        <v>2001</v>
      </c>
      <c r="B2733" t="s">
        <v>156</v>
      </c>
      <c r="C2733" t="s">
        <v>60</v>
      </c>
      <c r="D2733" t="s">
        <v>49</v>
      </c>
      <c r="E2733" t="s">
        <v>25</v>
      </c>
      <c r="F2733">
        <v>37000</v>
      </c>
      <c r="G2733">
        <v>37000.081524431989</v>
      </c>
      <c r="H2733">
        <f>ROUND(Database[[#This Row],[VIAGEM]]-Database[[#This Row],[ORDEM]],0)</f>
        <v>0</v>
      </c>
      <c r="I2733">
        <v>0</v>
      </c>
      <c r="J2733" t="s">
        <v>80</v>
      </c>
      <c r="K2733" t="s">
        <v>87</v>
      </c>
      <c r="L2733" t="s">
        <v>138</v>
      </c>
      <c r="M2733">
        <v>10</v>
      </c>
    </row>
    <row r="2734" spans="1:13">
      <c r="A2734">
        <v>2001</v>
      </c>
      <c r="B2734" t="s">
        <v>145</v>
      </c>
      <c r="C2734" t="s">
        <v>57</v>
      </c>
      <c r="D2734" t="s">
        <v>51</v>
      </c>
      <c r="E2734" t="s">
        <v>59</v>
      </c>
      <c r="F2734">
        <v>36904</v>
      </c>
      <c r="G2734">
        <v>36904.472897575237</v>
      </c>
      <c r="H2734">
        <f>ROUND(Database[[#This Row],[VIAGEM]]-Database[[#This Row],[ORDEM]],0)</f>
        <v>0</v>
      </c>
      <c r="I2734">
        <v>0</v>
      </c>
      <c r="J2734" t="s">
        <v>70</v>
      </c>
      <c r="K2734" t="s">
        <v>90</v>
      </c>
      <c r="L2734" t="s">
        <v>82</v>
      </c>
      <c r="M2734">
        <v>3000</v>
      </c>
    </row>
    <row r="2735" spans="1:13">
      <c r="A2735">
        <v>2001</v>
      </c>
      <c r="B2735" t="s">
        <v>150</v>
      </c>
      <c r="C2735" t="s">
        <v>60</v>
      </c>
      <c r="D2735" t="s">
        <v>49</v>
      </c>
      <c r="E2735" t="s">
        <v>57</v>
      </c>
      <c r="F2735">
        <v>37014</v>
      </c>
      <c r="G2735">
        <v>37020.250577513041</v>
      </c>
      <c r="H2735">
        <f>ROUND(Database[[#This Row],[VIAGEM]]-Database[[#This Row],[ORDEM]],0)</f>
        <v>6</v>
      </c>
      <c r="I2735">
        <v>0</v>
      </c>
      <c r="J2735" t="s">
        <v>72</v>
      </c>
      <c r="K2735" t="s">
        <v>109</v>
      </c>
      <c r="L2735" t="s">
        <v>85</v>
      </c>
      <c r="M2735">
        <v>25000</v>
      </c>
    </row>
    <row r="2736" spans="1:13">
      <c r="A2736">
        <v>2001</v>
      </c>
      <c r="B2736" t="s">
        <v>153</v>
      </c>
      <c r="C2736" t="s">
        <v>58</v>
      </c>
      <c r="D2736" t="s">
        <v>105</v>
      </c>
      <c r="E2736" t="s">
        <v>61</v>
      </c>
      <c r="F2736">
        <v>37096</v>
      </c>
      <c r="G2736">
        <v>37102.192461228668</v>
      </c>
      <c r="H2736">
        <f>ROUND(Database[[#This Row],[VIAGEM]]-Database[[#This Row],[ORDEM]],0)</f>
        <v>6</v>
      </c>
      <c r="I2736">
        <v>1</v>
      </c>
      <c r="J2736" t="s">
        <v>78</v>
      </c>
      <c r="K2736" t="s">
        <v>99</v>
      </c>
      <c r="L2736" t="s">
        <v>81</v>
      </c>
      <c r="M2736">
        <v>2000</v>
      </c>
    </row>
    <row r="2737" spans="1:13">
      <c r="A2737">
        <v>2001</v>
      </c>
      <c r="B2737" t="s">
        <v>148</v>
      </c>
      <c r="C2737" t="s">
        <v>62</v>
      </c>
      <c r="D2737" t="s">
        <v>47</v>
      </c>
      <c r="E2737" t="s">
        <v>60</v>
      </c>
      <c r="F2737">
        <v>37233</v>
      </c>
      <c r="G2737">
        <v>37238.870353333841</v>
      </c>
      <c r="H2737">
        <f>ROUND(Database[[#This Row],[VIAGEM]]-Database[[#This Row],[ORDEM]],0)</f>
        <v>6</v>
      </c>
      <c r="I2737">
        <v>1</v>
      </c>
      <c r="J2737" t="s">
        <v>70</v>
      </c>
      <c r="K2737" t="s">
        <v>92</v>
      </c>
      <c r="L2737" t="s">
        <v>82</v>
      </c>
      <c r="M2737">
        <v>3000</v>
      </c>
    </row>
    <row r="2738" spans="1:13">
      <c r="A2738">
        <v>2001</v>
      </c>
      <c r="B2738" t="s">
        <v>148</v>
      </c>
      <c r="C2738" t="s">
        <v>62</v>
      </c>
      <c r="D2738" t="s">
        <v>47</v>
      </c>
      <c r="E2738" t="s">
        <v>60</v>
      </c>
      <c r="F2738">
        <v>37245</v>
      </c>
      <c r="G2738">
        <v>37249.321273070789</v>
      </c>
      <c r="H2738">
        <f>ROUND(Database[[#This Row],[VIAGEM]]-Database[[#This Row],[ORDEM]],0)</f>
        <v>4</v>
      </c>
      <c r="I2738">
        <v>0</v>
      </c>
      <c r="J2738" t="s">
        <v>78</v>
      </c>
      <c r="K2738" t="s">
        <v>101</v>
      </c>
      <c r="L2738" t="s">
        <v>81</v>
      </c>
      <c r="M2738">
        <v>1500</v>
      </c>
    </row>
    <row r="2739" spans="1:13">
      <c r="A2739">
        <v>2001</v>
      </c>
      <c r="B2739" t="s">
        <v>147</v>
      </c>
      <c r="C2739" t="s">
        <v>63</v>
      </c>
      <c r="D2739" t="s">
        <v>46</v>
      </c>
      <c r="E2739" t="s">
        <v>25</v>
      </c>
      <c r="F2739">
        <v>37047</v>
      </c>
      <c r="G2739">
        <v>37050.06994173945</v>
      </c>
      <c r="H2739">
        <f>ROUND(Database[[#This Row],[VIAGEM]]-Database[[#This Row],[ORDEM]],0)</f>
        <v>3</v>
      </c>
      <c r="I2739">
        <v>1</v>
      </c>
      <c r="J2739" t="s">
        <v>80</v>
      </c>
      <c r="K2739" t="s">
        <v>89</v>
      </c>
      <c r="L2739" t="s">
        <v>81</v>
      </c>
      <c r="M2739">
        <v>2000</v>
      </c>
    </row>
    <row r="2740" spans="1:13">
      <c r="A2740">
        <v>2001</v>
      </c>
      <c r="B2740" t="s">
        <v>155</v>
      </c>
      <c r="C2740" t="s">
        <v>59</v>
      </c>
      <c r="D2740" t="s">
        <v>50</v>
      </c>
      <c r="E2740" t="s">
        <v>57</v>
      </c>
      <c r="F2740">
        <v>37159</v>
      </c>
      <c r="G2740">
        <v>37167.753692388491</v>
      </c>
      <c r="H2740">
        <f>ROUND(Database[[#This Row],[VIAGEM]]-Database[[#This Row],[ORDEM]],0)</f>
        <v>9</v>
      </c>
      <c r="I2740">
        <v>1</v>
      </c>
      <c r="J2740" t="s">
        <v>72</v>
      </c>
      <c r="K2740" t="s">
        <v>110</v>
      </c>
      <c r="L2740" t="s">
        <v>85</v>
      </c>
      <c r="M2740">
        <v>16000</v>
      </c>
    </row>
    <row r="2741" spans="1:13">
      <c r="A2741">
        <v>2001</v>
      </c>
      <c r="B2741" t="s">
        <v>148</v>
      </c>
      <c r="C2741" t="s">
        <v>58</v>
      </c>
      <c r="D2741" t="s">
        <v>105</v>
      </c>
      <c r="E2741" t="s">
        <v>57</v>
      </c>
      <c r="F2741">
        <v>37236</v>
      </c>
      <c r="G2741">
        <v>37245.365669836923</v>
      </c>
      <c r="H2741">
        <f>ROUND(Database[[#This Row],[VIAGEM]]-Database[[#This Row],[ORDEM]],0)</f>
        <v>9</v>
      </c>
      <c r="I2741">
        <v>0</v>
      </c>
      <c r="J2741" t="s">
        <v>72</v>
      </c>
      <c r="K2741" t="s">
        <v>109</v>
      </c>
      <c r="L2741" t="s">
        <v>85</v>
      </c>
      <c r="M2741">
        <v>10000</v>
      </c>
    </row>
    <row r="2742" spans="1:13">
      <c r="A2742">
        <v>2001</v>
      </c>
      <c r="B2742" t="s">
        <v>154</v>
      </c>
      <c r="C2742" t="s">
        <v>58</v>
      </c>
      <c r="D2742" t="s">
        <v>105</v>
      </c>
      <c r="E2742" t="s">
        <v>25</v>
      </c>
      <c r="F2742">
        <v>36930</v>
      </c>
      <c r="G2742">
        <v>36937.457512636764</v>
      </c>
      <c r="H2742">
        <f>ROUND(Database[[#This Row],[VIAGEM]]-Database[[#This Row],[ORDEM]],0)</f>
        <v>7</v>
      </c>
      <c r="I2742">
        <v>1</v>
      </c>
      <c r="J2742" t="s">
        <v>71</v>
      </c>
      <c r="K2742" t="s">
        <v>103</v>
      </c>
      <c r="L2742" t="s">
        <v>84</v>
      </c>
      <c r="M2742">
        <v>75000</v>
      </c>
    </row>
    <row r="2743" spans="1:13">
      <c r="A2743">
        <v>2001</v>
      </c>
      <c r="B2743" t="s">
        <v>156</v>
      </c>
      <c r="C2743" t="s">
        <v>58</v>
      </c>
      <c r="D2743" t="s">
        <v>105</v>
      </c>
      <c r="E2743" t="s">
        <v>57</v>
      </c>
      <c r="F2743">
        <v>36986</v>
      </c>
      <c r="G2743">
        <v>36989.010152166287</v>
      </c>
      <c r="H2743">
        <f>ROUND(Database[[#This Row],[VIAGEM]]-Database[[#This Row],[ORDEM]],0)</f>
        <v>3</v>
      </c>
      <c r="I2743">
        <v>0</v>
      </c>
      <c r="J2743" t="s">
        <v>71</v>
      </c>
      <c r="K2743" t="s">
        <v>102</v>
      </c>
      <c r="L2743" t="s">
        <v>84</v>
      </c>
      <c r="M2743">
        <v>75000</v>
      </c>
    </row>
    <row r="2744" spans="1:13">
      <c r="A2744">
        <v>2001</v>
      </c>
      <c r="B2744" t="s">
        <v>145</v>
      </c>
      <c r="C2744" t="s">
        <v>62</v>
      </c>
      <c r="D2744" t="s">
        <v>47</v>
      </c>
      <c r="E2744" t="s">
        <v>63</v>
      </c>
      <c r="F2744">
        <v>36904</v>
      </c>
      <c r="G2744">
        <v>36913.771446684434</v>
      </c>
      <c r="H2744">
        <f>ROUND(Database[[#This Row],[VIAGEM]]-Database[[#This Row],[ORDEM]],0)</f>
        <v>10</v>
      </c>
      <c r="I2744">
        <v>0</v>
      </c>
      <c r="J2744" t="s">
        <v>74</v>
      </c>
      <c r="K2744" t="s">
        <v>96</v>
      </c>
      <c r="L2744" t="s">
        <v>83</v>
      </c>
      <c r="M2744">
        <v>100</v>
      </c>
    </row>
    <row r="2745" spans="1:13">
      <c r="A2745">
        <v>2001</v>
      </c>
      <c r="B2745" t="s">
        <v>154</v>
      </c>
      <c r="C2745" t="s">
        <v>62</v>
      </c>
      <c r="D2745" t="s">
        <v>47</v>
      </c>
      <c r="E2745" t="s">
        <v>60</v>
      </c>
      <c r="F2745">
        <v>36929</v>
      </c>
      <c r="G2745">
        <v>36938.817865249337</v>
      </c>
      <c r="H2745">
        <f>ROUND(Database[[#This Row],[VIAGEM]]-Database[[#This Row],[ORDEM]],0)</f>
        <v>10</v>
      </c>
      <c r="I2745">
        <v>0</v>
      </c>
      <c r="J2745" t="s">
        <v>74</v>
      </c>
      <c r="K2745" t="s">
        <v>97</v>
      </c>
      <c r="L2745" t="s">
        <v>83</v>
      </c>
      <c r="M2745">
        <v>500</v>
      </c>
    </row>
    <row r="2746" spans="1:13">
      <c r="A2746">
        <v>2001</v>
      </c>
      <c r="B2746" t="s">
        <v>148</v>
      </c>
      <c r="C2746" t="s">
        <v>63</v>
      </c>
      <c r="D2746" t="s">
        <v>46</v>
      </c>
      <c r="E2746" t="s">
        <v>25</v>
      </c>
      <c r="F2746">
        <v>37229</v>
      </c>
      <c r="G2746">
        <v>37238.194102932997</v>
      </c>
      <c r="H2746">
        <f>ROUND(Database[[#This Row],[VIAGEM]]-Database[[#This Row],[ORDEM]],0)</f>
        <v>9</v>
      </c>
      <c r="I2746">
        <v>1</v>
      </c>
      <c r="J2746" t="s">
        <v>136</v>
      </c>
      <c r="K2746" t="s">
        <v>93</v>
      </c>
      <c r="L2746" t="s">
        <v>83</v>
      </c>
      <c r="M2746">
        <v>200</v>
      </c>
    </row>
    <row r="2747" spans="1:13">
      <c r="A2747">
        <v>2001</v>
      </c>
      <c r="B2747" t="s">
        <v>156</v>
      </c>
      <c r="C2747" t="s">
        <v>60</v>
      </c>
      <c r="D2747" t="s">
        <v>49</v>
      </c>
      <c r="E2747" t="s">
        <v>59</v>
      </c>
      <c r="F2747">
        <v>36983</v>
      </c>
      <c r="G2747">
        <v>36987.96926423048</v>
      </c>
      <c r="H2747">
        <f>ROUND(Database[[#This Row],[VIAGEM]]-Database[[#This Row],[ORDEM]],0)</f>
        <v>5</v>
      </c>
      <c r="I2747">
        <v>0</v>
      </c>
      <c r="J2747" t="s">
        <v>70</v>
      </c>
      <c r="K2747" t="s">
        <v>91</v>
      </c>
      <c r="L2747" t="s">
        <v>82</v>
      </c>
      <c r="M2747">
        <v>3000</v>
      </c>
    </row>
    <row r="2748" spans="1:13">
      <c r="A2748">
        <v>2001</v>
      </c>
      <c r="B2748" t="s">
        <v>145</v>
      </c>
      <c r="C2748" t="s">
        <v>61</v>
      </c>
      <c r="D2748" t="s">
        <v>48</v>
      </c>
      <c r="E2748" t="s">
        <v>59</v>
      </c>
      <c r="F2748">
        <v>36896</v>
      </c>
      <c r="G2748">
        <v>36905.013915460258</v>
      </c>
      <c r="H2748">
        <f>ROUND(Database[[#This Row],[VIAGEM]]-Database[[#This Row],[ORDEM]],0)</f>
        <v>9</v>
      </c>
      <c r="I2748">
        <v>0</v>
      </c>
      <c r="J2748" t="s">
        <v>73</v>
      </c>
      <c r="K2748" t="s">
        <v>108</v>
      </c>
      <c r="L2748" t="s">
        <v>83</v>
      </c>
      <c r="M2748">
        <v>300</v>
      </c>
    </row>
    <row r="2749" spans="1:13">
      <c r="A2749">
        <v>2001</v>
      </c>
      <c r="B2749" t="s">
        <v>154</v>
      </c>
      <c r="C2749" t="s">
        <v>58</v>
      </c>
      <c r="D2749" t="s">
        <v>105</v>
      </c>
      <c r="E2749" t="s">
        <v>61</v>
      </c>
      <c r="F2749">
        <v>36924</v>
      </c>
      <c r="G2749">
        <v>36925.254004753653</v>
      </c>
      <c r="H2749">
        <f>ROUND(Database[[#This Row],[VIAGEM]]-Database[[#This Row],[ORDEM]],0)</f>
        <v>1</v>
      </c>
      <c r="I2749">
        <v>0</v>
      </c>
      <c r="J2749" t="s">
        <v>136</v>
      </c>
      <c r="K2749" t="s">
        <v>94</v>
      </c>
      <c r="L2749" t="s">
        <v>83</v>
      </c>
      <c r="M2749">
        <v>200</v>
      </c>
    </row>
    <row r="2750" spans="1:13">
      <c r="A2750">
        <v>2001</v>
      </c>
      <c r="B2750" t="s">
        <v>155</v>
      </c>
      <c r="C2750" t="s">
        <v>25</v>
      </c>
      <c r="D2750" t="s">
        <v>45</v>
      </c>
      <c r="E2750" t="s">
        <v>61</v>
      </c>
      <c r="F2750">
        <v>37161</v>
      </c>
      <c r="G2750">
        <v>37164.187748703429</v>
      </c>
      <c r="H2750">
        <f>ROUND(Database[[#This Row],[VIAGEM]]-Database[[#This Row],[ORDEM]],0)</f>
        <v>3</v>
      </c>
      <c r="I2750">
        <v>0</v>
      </c>
      <c r="J2750" t="s">
        <v>80</v>
      </c>
      <c r="K2750" t="s">
        <v>88</v>
      </c>
      <c r="L2750" t="s">
        <v>138</v>
      </c>
      <c r="M2750">
        <v>50</v>
      </c>
    </row>
    <row r="2751" spans="1:13">
      <c r="A2751">
        <v>2001</v>
      </c>
      <c r="B2751" t="s">
        <v>148</v>
      </c>
      <c r="C2751" t="s">
        <v>61</v>
      </c>
      <c r="D2751" t="s">
        <v>48</v>
      </c>
      <c r="E2751" t="s">
        <v>63</v>
      </c>
      <c r="F2751">
        <v>37242</v>
      </c>
      <c r="G2751">
        <v>37245.619402868535</v>
      </c>
      <c r="H2751">
        <f>ROUND(Database[[#This Row],[VIAGEM]]-Database[[#This Row],[ORDEM]],0)</f>
        <v>4</v>
      </c>
      <c r="I2751">
        <v>0</v>
      </c>
      <c r="J2751" t="s">
        <v>72</v>
      </c>
      <c r="K2751" t="s">
        <v>110</v>
      </c>
      <c r="L2751" t="s">
        <v>85</v>
      </c>
      <c r="M2751">
        <v>37000</v>
      </c>
    </row>
    <row r="2752" spans="1:13">
      <c r="A2752">
        <v>2001</v>
      </c>
      <c r="B2752" t="s">
        <v>146</v>
      </c>
      <c r="C2752" t="s">
        <v>57</v>
      </c>
      <c r="D2752" t="s">
        <v>51</v>
      </c>
      <c r="E2752" t="s">
        <v>25</v>
      </c>
      <c r="F2752">
        <v>37222</v>
      </c>
      <c r="G2752">
        <v>37224.252754036621</v>
      </c>
      <c r="H2752">
        <f>ROUND(Database[[#This Row],[VIAGEM]]-Database[[#This Row],[ORDEM]],0)</f>
        <v>2</v>
      </c>
      <c r="I2752">
        <v>0</v>
      </c>
      <c r="J2752" t="s">
        <v>78</v>
      </c>
      <c r="K2752" t="s">
        <v>100</v>
      </c>
      <c r="L2752" t="s">
        <v>81</v>
      </c>
      <c r="M2752">
        <v>2500</v>
      </c>
    </row>
    <row r="2753" spans="1:13">
      <c r="A2753">
        <v>2001</v>
      </c>
      <c r="B2753" t="s">
        <v>154</v>
      </c>
      <c r="C2753" t="s">
        <v>58</v>
      </c>
      <c r="D2753" t="s">
        <v>105</v>
      </c>
      <c r="E2753" t="s">
        <v>63</v>
      </c>
      <c r="F2753">
        <v>36928</v>
      </c>
      <c r="G2753">
        <v>36936.850449822057</v>
      </c>
      <c r="H2753">
        <f>ROUND(Database[[#This Row],[VIAGEM]]-Database[[#This Row],[ORDEM]],0)</f>
        <v>9</v>
      </c>
      <c r="I2753">
        <v>1</v>
      </c>
      <c r="J2753" t="s">
        <v>80</v>
      </c>
      <c r="K2753" t="s">
        <v>87</v>
      </c>
      <c r="L2753" t="s">
        <v>138</v>
      </c>
      <c r="M2753">
        <v>10</v>
      </c>
    </row>
    <row r="2754" spans="1:13">
      <c r="A2754">
        <v>2001</v>
      </c>
      <c r="B2754" t="s">
        <v>145</v>
      </c>
      <c r="C2754" t="s">
        <v>63</v>
      </c>
      <c r="D2754" t="s">
        <v>46</v>
      </c>
      <c r="E2754" t="s">
        <v>56</v>
      </c>
      <c r="F2754">
        <v>36899</v>
      </c>
      <c r="G2754">
        <v>36905.362368536938</v>
      </c>
      <c r="H2754">
        <f>ROUND(Database[[#This Row],[VIAGEM]]-Database[[#This Row],[ORDEM]],0)</f>
        <v>6</v>
      </c>
      <c r="I2754">
        <v>1</v>
      </c>
      <c r="J2754" t="s">
        <v>136</v>
      </c>
      <c r="K2754" t="s">
        <v>93</v>
      </c>
      <c r="L2754" t="s">
        <v>83</v>
      </c>
      <c r="M2754">
        <v>300</v>
      </c>
    </row>
    <row r="2755" spans="1:13">
      <c r="A2755">
        <v>2001</v>
      </c>
      <c r="B2755" t="s">
        <v>154</v>
      </c>
      <c r="C2755" t="s">
        <v>62</v>
      </c>
      <c r="D2755" t="s">
        <v>47</v>
      </c>
      <c r="E2755" t="s">
        <v>61</v>
      </c>
      <c r="F2755">
        <v>36930</v>
      </c>
      <c r="G2755">
        <v>36935.264598842681</v>
      </c>
      <c r="H2755">
        <f>ROUND(Database[[#This Row],[VIAGEM]]-Database[[#This Row],[ORDEM]],0)</f>
        <v>5</v>
      </c>
      <c r="I2755">
        <v>0</v>
      </c>
      <c r="J2755" t="s">
        <v>73</v>
      </c>
      <c r="K2755" t="s">
        <v>108</v>
      </c>
      <c r="L2755" t="s">
        <v>83</v>
      </c>
      <c r="M2755">
        <v>200</v>
      </c>
    </row>
    <row r="2756" spans="1:13">
      <c r="A2756">
        <v>2001</v>
      </c>
      <c r="B2756" t="s">
        <v>146</v>
      </c>
      <c r="C2756" t="s">
        <v>25</v>
      </c>
      <c r="D2756" t="s">
        <v>45</v>
      </c>
      <c r="E2756" t="s">
        <v>62</v>
      </c>
      <c r="F2756">
        <v>37220</v>
      </c>
      <c r="G2756">
        <v>37228.115267281806</v>
      </c>
      <c r="H2756">
        <f>ROUND(Database[[#This Row],[VIAGEM]]-Database[[#This Row],[ORDEM]],0)</f>
        <v>8</v>
      </c>
      <c r="I2756">
        <v>0</v>
      </c>
      <c r="J2756" t="s">
        <v>71</v>
      </c>
      <c r="K2756" t="s">
        <v>102</v>
      </c>
      <c r="L2756" t="s">
        <v>84</v>
      </c>
      <c r="M2756">
        <v>78000</v>
      </c>
    </row>
    <row r="2757" spans="1:13">
      <c r="A2757">
        <v>2001</v>
      </c>
      <c r="B2757" t="s">
        <v>146</v>
      </c>
      <c r="C2757" t="s">
        <v>60</v>
      </c>
      <c r="D2757" t="s">
        <v>49</v>
      </c>
      <c r="E2757" t="s">
        <v>63</v>
      </c>
      <c r="F2757">
        <v>37196</v>
      </c>
      <c r="G2757">
        <v>37200.766977230516</v>
      </c>
      <c r="H2757">
        <f>ROUND(Database[[#This Row],[VIAGEM]]-Database[[#This Row],[ORDEM]],0)</f>
        <v>5</v>
      </c>
      <c r="I2757">
        <v>0</v>
      </c>
      <c r="J2757" t="s">
        <v>136</v>
      </c>
      <c r="K2757" t="s">
        <v>93</v>
      </c>
      <c r="L2757" t="s">
        <v>83</v>
      </c>
      <c r="M2757">
        <v>200</v>
      </c>
    </row>
    <row r="2758" spans="1:13">
      <c r="A2758">
        <v>2001</v>
      </c>
      <c r="B2758" t="s">
        <v>147</v>
      </c>
      <c r="C2758" t="s">
        <v>60</v>
      </c>
      <c r="D2758" t="s">
        <v>49</v>
      </c>
      <c r="E2758" t="s">
        <v>25</v>
      </c>
      <c r="F2758">
        <v>37066</v>
      </c>
      <c r="G2758">
        <v>37070.317885756878</v>
      </c>
      <c r="H2758">
        <f>ROUND(Database[[#This Row],[VIAGEM]]-Database[[#This Row],[ORDEM]],0)</f>
        <v>4</v>
      </c>
      <c r="I2758">
        <v>1</v>
      </c>
      <c r="J2758" t="s">
        <v>71</v>
      </c>
      <c r="K2758" t="s">
        <v>103</v>
      </c>
      <c r="L2758" t="s">
        <v>84</v>
      </c>
      <c r="M2758">
        <v>69000</v>
      </c>
    </row>
    <row r="2759" spans="1:13">
      <c r="A2759">
        <v>2001</v>
      </c>
      <c r="B2759" t="s">
        <v>148</v>
      </c>
      <c r="C2759" t="s">
        <v>59</v>
      </c>
      <c r="D2759" t="s">
        <v>50</v>
      </c>
      <c r="E2759" t="s">
        <v>61</v>
      </c>
      <c r="F2759">
        <v>36891</v>
      </c>
      <c r="G2759">
        <v>36896.587249389093</v>
      </c>
      <c r="H2759">
        <f>ROUND(Database[[#This Row],[VIAGEM]]-Database[[#This Row],[ORDEM]],0)</f>
        <v>6</v>
      </c>
      <c r="I2759">
        <v>1</v>
      </c>
      <c r="J2759" t="s">
        <v>71</v>
      </c>
      <c r="K2759" t="s">
        <v>103</v>
      </c>
      <c r="L2759" t="s">
        <v>84</v>
      </c>
      <c r="M2759">
        <v>82000</v>
      </c>
    </row>
    <row r="2760" spans="1:13">
      <c r="A2760">
        <v>2001</v>
      </c>
      <c r="B2760" t="s">
        <v>145</v>
      </c>
      <c r="C2760" t="s">
        <v>63</v>
      </c>
      <c r="D2760" t="s">
        <v>46</v>
      </c>
      <c r="E2760" t="s">
        <v>58</v>
      </c>
      <c r="F2760">
        <v>36916</v>
      </c>
      <c r="G2760">
        <v>36923.122314088519</v>
      </c>
      <c r="H2760">
        <f>ROUND(Database[[#This Row],[VIAGEM]]-Database[[#This Row],[ORDEM]],0)</f>
        <v>7</v>
      </c>
      <c r="I2760">
        <v>0</v>
      </c>
      <c r="J2760" t="s">
        <v>76</v>
      </c>
      <c r="K2760" t="s">
        <v>113</v>
      </c>
      <c r="L2760" t="s">
        <v>139</v>
      </c>
      <c r="M2760">
        <v>1450000</v>
      </c>
    </row>
    <row r="2761" spans="1:13">
      <c r="A2761">
        <v>2001</v>
      </c>
      <c r="B2761" t="s">
        <v>145</v>
      </c>
      <c r="C2761" t="s">
        <v>57</v>
      </c>
      <c r="D2761" t="s">
        <v>51</v>
      </c>
      <c r="E2761" t="s">
        <v>62</v>
      </c>
      <c r="F2761">
        <v>36916</v>
      </c>
      <c r="G2761">
        <v>36922.397821439037</v>
      </c>
      <c r="H2761">
        <f>ROUND(Database[[#This Row],[VIAGEM]]-Database[[#This Row],[ORDEM]],0)</f>
        <v>6</v>
      </c>
      <c r="I2761">
        <v>0</v>
      </c>
      <c r="J2761" t="s">
        <v>70</v>
      </c>
      <c r="K2761" t="s">
        <v>90</v>
      </c>
      <c r="L2761" t="s">
        <v>82</v>
      </c>
      <c r="M2761">
        <v>3000</v>
      </c>
    </row>
    <row r="2762" spans="1:13">
      <c r="A2762">
        <v>2001</v>
      </c>
      <c r="B2762" t="s">
        <v>156</v>
      </c>
      <c r="C2762" t="s">
        <v>57</v>
      </c>
      <c r="D2762" t="s">
        <v>51</v>
      </c>
      <c r="E2762" t="s">
        <v>63</v>
      </c>
      <c r="F2762">
        <v>36986</v>
      </c>
      <c r="G2762">
        <v>36992.310413736988</v>
      </c>
      <c r="H2762">
        <f>ROUND(Database[[#This Row],[VIAGEM]]-Database[[#This Row],[ORDEM]],0)</f>
        <v>6</v>
      </c>
      <c r="I2762">
        <v>0</v>
      </c>
      <c r="J2762" t="s">
        <v>73</v>
      </c>
      <c r="K2762" t="s">
        <v>107</v>
      </c>
      <c r="L2762" t="s">
        <v>83</v>
      </c>
      <c r="M2762">
        <v>400</v>
      </c>
    </row>
    <row r="2763" spans="1:13">
      <c r="A2763">
        <v>2001</v>
      </c>
      <c r="B2763" t="s">
        <v>146</v>
      </c>
      <c r="C2763" t="s">
        <v>59</v>
      </c>
      <c r="D2763" t="s">
        <v>50</v>
      </c>
      <c r="E2763" t="s">
        <v>63</v>
      </c>
      <c r="F2763">
        <v>37218</v>
      </c>
      <c r="G2763">
        <v>37224.662379049136</v>
      </c>
      <c r="H2763">
        <f>ROUND(Database[[#This Row],[VIAGEM]]-Database[[#This Row],[ORDEM]],0)</f>
        <v>7</v>
      </c>
      <c r="I2763">
        <v>0</v>
      </c>
      <c r="J2763" t="s">
        <v>71</v>
      </c>
      <c r="K2763" t="s">
        <v>102</v>
      </c>
      <c r="L2763" t="s">
        <v>84</v>
      </c>
      <c r="M2763">
        <v>77000</v>
      </c>
    </row>
    <row r="2764" spans="1:13">
      <c r="A2764">
        <v>2001</v>
      </c>
      <c r="B2764" t="s">
        <v>149</v>
      </c>
      <c r="C2764" t="s">
        <v>25</v>
      </c>
      <c r="D2764" t="s">
        <v>45</v>
      </c>
      <c r="E2764" t="s">
        <v>57</v>
      </c>
      <c r="F2764">
        <v>37134</v>
      </c>
      <c r="G2764">
        <v>37142.227653868562</v>
      </c>
      <c r="H2764">
        <f>ROUND(Database[[#This Row],[VIAGEM]]-Database[[#This Row],[ORDEM]],0)</f>
        <v>8</v>
      </c>
      <c r="I2764">
        <v>1</v>
      </c>
      <c r="J2764" t="s">
        <v>71</v>
      </c>
      <c r="K2764" t="s">
        <v>102</v>
      </c>
      <c r="L2764" t="s">
        <v>84</v>
      </c>
      <c r="M2764">
        <v>99000</v>
      </c>
    </row>
    <row r="2765" spans="1:13">
      <c r="A2765">
        <v>2001</v>
      </c>
      <c r="B2765" t="s">
        <v>149</v>
      </c>
      <c r="C2765" t="s">
        <v>57</v>
      </c>
      <c r="D2765" t="s">
        <v>51</v>
      </c>
      <c r="E2765" t="s">
        <v>60</v>
      </c>
      <c r="F2765">
        <v>37123</v>
      </c>
      <c r="G2765">
        <v>37123.692691882527</v>
      </c>
      <c r="H2765">
        <f>ROUND(Database[[#This Row],[VIAGEM]]-Database[[#This Row],[ORDEM]],0)</f>
        <v>1</v>
      </c>
      <c r="I2765">
        <v>1</v>
      </c>
      <c r="J2765" t="s">
        <v>74</v>
      </c>
      <c r="K2765" t="s">
        <v>98</v>
      </c>
      <c r="L2765" t="s">
        <v>83</v>
      </c>
      <c r="M2765">
        <v>100</v>
      </c>
    </row>
    <row r="2766" spans="1:13">
      <c r="A2766">
        <v>2001</v>
      </c>
      <c r="B2766" t="s">
        <v>145</v>
      </c>
      <c r="C2766" t="s">
        <v>58</v>
      </c>
      <c r="D2766" t="s">
        <v>105</v>
      </c>
      <c r="E2766" t="s">
        <v>59</v>
      </c>
      <c r="F2766">
        <v>36907</v>
      </c>
      <c r="G2766">
        <v>36913.498556914841</v>
      </c>
      <c r="H2766">
        <f>ROUND(Database[[#This Row],[VIAGEM]]-Database[[#This Row],[ORDEM]],0)</f>
        <v>6</v>
      </c>
      <c r="I2766">
        <v>1</v>
      </c>
      <c r="J2766" t="s">
        <v>136</v>
      </c>
      <c r="K2766" t="s">
        <v>93</v>
      </c>
      <c r="L2766" t="s">
        <v>83</v>
      </c>
      <c r="M2766">
        <v>500</v>
      </c>
    </row>
    <row r="2767" spans="1:13">
      <c r="A2767">
        <v>2001</v>
      </c>
      <c r="B2767" t="s">
        <v>150</v>
      </c>
      <c r="C2767" t="s">
        <v>61</v>
      </c>
      <c r="D2767" t="s">
        <v>48</v>
      </c>
      <c r="E2767" t="s">
        <v>25</v>
      </c>
      <c r="F2767">
        <v>37028</v>
      </c>
      <c r="G2767">
        <v>37033.950750885262</v>
      </c>
      <c r="H2767">
        <f>ROUND(Database[[#This Row],[VIAGEM]]-Database[[#This Row],[ORDEM]],0)</f>
        <v>6</v>
      </c>
      <c r="I2767">
        <v>0</v>
      </c>
      <c r="J2767" t="s">
        <v>136</v>
      </c>
      <c r="K2767" t="s">
        <v>95</v>
      </c>
      <c r="L2767" t="s">
        <v>83</v>
      </c>
      <c r="M2767">
        <v>100</v>
      </c>
    </row>
    <row r="2768" spans="1:13">
      <c r="A2768">
        <v>2001</v>
      </c>
      <c r="B2768" t="s">
        <v>152</v>
      </c>
      <c r="C2768" t="s">
        <v>62</v>
      </c>
      <c r="D2768" t="s">
        <v>47</v>
      </c>
      <c r="E2768" t="s">
        <v>63</v>
      </c>
      <c r="F2768">
        <v>37188</v>
      </c>
      <c r="G2768">
        <v>37188.915177406634</v>
      </c>
      <c r="H2768">
        <f>ROUND(Database[[#This Row],[VIAGEM]]-Database[[#This Row],[ORDEM]],0)</f>
        <v>1</v>
      </c>
      <c r="I2768">
        <v>1</v>
      </c>
      <c r="J2768" t="s">
        <v>136</v>
      </c>
      <c r="K2768" t="s">
        <v>93</v>
      </c>
      <c r="L2768" t="s">
        <v>83</v>
      </c>
      <c r="M2768">
        <v>200</v>
      </c>
    </row>
    <row r="2769" spans="1:13">
      <c r="A2769">
        <v>2001</v>
      </c>
      <c r="B2769" t="s">
        <v>152</v>
      </c>
      <c r="C2769" t="s">
        <v>60</v>
      </c>
      <c r="D2769" t="s">
        <v>49</v>
      </c>
      <c r="E2769" t="s">
        <v>25</v>
      </c>
      <c r="F2769">
        <v>37180</v>
      </c>
      <c r="G2769">
        <v>37189.485292955949</v>
      </c>
      <c r="H2769">
        <f>ROUND(Database[[#This Row],[VIAGEM]]-Database[[#This Row],[ORDEM]],0)</f>
        <v>9</v>
      </c>
      <c r="I2769">
        <v>1</v>
      </c>
      <c r="J2769" t="s">
        <v>80</v>
      </c>
      <c r="K2769" t="s">
        <v>88</v>
      </c>
      <c r="L2769" t="s">
        <v>138</v>
      </c>
      <c r="M2769">
        <v>50</v>
      </c>
    </row>
    <row r="2770" spans="1:13">
      <c r="A2770">
        <v>2001</v>
      </c>
      <c r="B2770" t="s">
        <v>153</v>
      </c>
      <c r="C2770" t="s">
        <v>63</v>
      </c>
      <c r="D2770" t="s">
        <v>46</v>
      </c>
      <c r="E2770" t="s">
        <v>57</v>
      </c>
      <c r="F2770">
        <v>37085</v>
      </c>
      <c r="G2770">
        <v>37087.9052877387</v>
      </c>
      <c r="H2770">
        <f>ROUND(Database[[#This Row],[VIAGEM]]-Database[[#This Row],[ORDEM]],0)</f>
        <v>3</v>
      </c>
      <c r="I2770">
        <v>1</v>
      </c>
      <c r="J2770" t="s">
        <v>71</v>
      </c>
      <c r="K2770" t="s">
        <v>104</v>
      </c>
      <c r="L2770" t="s">
        <v>84</v>
      </c>
      <c r="M2770">
        <v>68000</v>
      </c>
    </row>
    <row r="2771" spans="1:13">
      <c r="A2771">
        <v>2001</v>
      </c>
      <c r="B2771" t="s">
        <v>146</v>
      </c>
      <c r="C2771" t="s">
        <v>57</v>
      </c>
      <c r="D2771" t="s">
        <v>51</v>
      </c>
      <c r="E2771" t="s">
        <v>61</v>
      </c>
      <c r="F2771">
        <v>37212</v>
      </c>
      <c r="G2771">
        <v>37213.690983335022</v>
      </c>
      <c r="H2771">
        <f>ROUND(Database[[#This Row],[VIAGEM]]-Database[[#This Row],[ORDEM]],0)</f>
        <v>2</v>
      </c>
      <c r="I2771">
        <v>1</v>
      </c>
      <c r="J2771" t="s">
        <v>71</v>
      </c>
      <c r="K2771" t="s">
        <v>104</v>
      </c>
      <c r="L2771" t="s">
        <v>84</v>
      </c>
      <c r="M2771">
        <v>57000</v>
      </c>
    </row>
    <row r="2772" spans="1:13">
      <c r="A2772">
        <v>2001</v>
      </c>
      <c r="B2772" t="s">
        <v>145</v>
      </c>
      <c r="C2772" t="s">
        <v>61</v>
      </c>
      <c r="D2772" t="s">
        <v>48</v>
      </c>
      <c r="E2772" t="s">
        <v>25</v>
      </c>
      <c r="F2772">
        <v>36913</v>
      </c>
      <c r="G2772">
        <v>36917.551458625145</v>
      </c>
      <c r="H2772">
        <f>ROUND(Database[[#This Row],[VIAGEM]]-Database[[#This Row],[ORDEM]],0)</f>
        <v>5</v>
      </c>
      <c r="I2772">
        <v>1</v>
      </c>
      <c r="J2772" t="s">
        <v>78</v>
      </c>
      <c r="K2772" t="s">
        <v>101</v>
      </c>
      <c r="L2772" t="s">
        <v>81</v>
      </c>
      <c r="M2772">
        <v>500</v>
      </c>
    </row>
    <row r="2773" spans="1:13">
      <c r="A2773">
        <v>2001</v>
      </c>
      <c r="B2773" t="s">
        <v>149</v>
      </c>
      <c r="C2773" t="s">
        <v>58</v>
      </c>
      <c r="D2773" t="s">
        <v>105</v>
      </c>
      <c r="E2773" t="s">
        <v>59</v>
      </c>
      <c r="F2773">
        <v>37110</v>
      </c>
      <c r="G2773">
        <v>37117.783532073838</v>
      </c>
      <c r="H2773">
        <f>ROUND(Database[[#This Row],[VIAGEM]]-Database[[#This Row],[ORDEM]],0)</f>
        <v>8</v>
      </c>
      <c r="I2773">
        <v>0</v>
      </c>
      <c r="J2773" t="s">
        <v>76</v>
      </c>
      <c r="K2773" t="s">
        <v>113</v>
      </c>
      <c r="L2773" t="s">
        <v>139</v>
      </c>
      <c r="M2773">
        <v>1020000</v>
      </c>
    </row>
    <row r="2774" spans="1:13">
      <c r="A2774">
        <v>2001</v>
      </c>
      <c r="B2774" t="s">
        <v>148</v>
      </c>
      <c r="C2774" t="s">
        <v>57</v>
      </c>
      <c r="D2774" t="s">
        <v>51</v>
      </c>
      <c r="E2774" t="s">
        <v>61</v>
      </c>
      <c r="F2774">
        <v>37249</v>
      </c>
      <c r="G2774">
        <v>37251.306314041081</v>
      </c>
      <c r="H2774">
        <f>ROUND(Database[[#This Row],[VIAGEM]]-Database[[#This Row],[ORDEM]],0)</f>
        <v>2</v>
      </c>
      <c r="I2774">
        <v>1</v>
      </c>
      <c r="J2774" t="s">
        <v>74</v>
      </c>
      <c r="K2774" t="s">
        <v>98</v>
      </c>
      <c r="L2774" t="s">
        <v>83</v>
      </c>
      <c r="M2774">
        <v>400</v>
      </c>
    </row>
    <row r="2775" spans="1:13">
      <c r="A2775">
        <v>2001</v>
      </c>
      <c r="B2775" t="s">
        <v>156</v>
      </c>
      <c r="C2775" t="s">
        <v>25</v>
      </c>
      <c r="D2775" t="s">
        <v>45</v>
      </c>
      <c r="E2775" t="s">
        <v>57</v>
      </c>
      <c r="F2775">
        <v>36987</v>
      </c>
      <c r="G2775">
        <v>36987.277422769796</v>
      </c>
      <c r="H2775">
        <f>ROUND(Database[[#This Row],[VIAGEM]]-Database[[#This Row],[ORDEM]],0)</f>
        <v>0</v>
      </c>
      <c r="I2775">
        <v>1</v>
      </c>
      <c r="J2775" t="s">
        <v>74</v>
      </c>
      <c r="K2775" t="s">
        <v>98</v>
      </c>
      <c r="L2775" t="s">
        <v>83</v>
      </c>
      <c r="M2775">
        <v>200</v>
      </c>
    </row>
    <row r="2776" spans="1:13">
      <c r="A2776">
        <v>2001</v>
      </c>
      <c r="B2776" t="s">
        <v>150</v>
      </c>
      <c r="C2776" t="s">
        <v>58</v>
      </c>
      <c r="D2776" t="s">
        <v>105</v>
      </c>
      <c r="E2776" t="s">
        <v>63</v>
      </c>
      <c r="F2776">
        <v>37031</v>
      </c>
      <c r="G2776">
        <v>37037.231628883768</v>
      </c>
      <c r="H2776">
        <f>ROUND(Database[[#This Row],[VIAGEM]]-Database[[#This Row],[ORDEM]],0)</f>
        <v>6</v>
      </c>
      <c r="I2776">
        <v>1</v>
      </c>
      <c r="J2776" t="s">
        <v>72</v>
      </c>
      <c r="K2776" t="s">
        <v>109</v>
      </c>
      <c r="L2776" t="s">
        <v>85</v>
      </c>
      <c r="M2776">
        <v>22000</v>
      </c>
    </row>
    <row r="2777" spans="1:13">
      <c r="A2777">
        <v>2001</v>
      </c>
      <c r="B2777" t="s">
        <v>151</v>
      </c>
      <c r="C2777" t="s">
        <v>56</v>
      </c>
      <c r="D2777" t="s">
        <v>52</v>
      </c>
      <c r="E2777" t="s">
        <v>61</v>
      </c>
      <c r="F2777">
        <v>36976</v>
      </c>
      <c r="G2777">
        <v>36985.349059059161</v>
      </c>
      <c r="H2777">
        <f>ROUND(Database[[#This Row],[VIAGEM]]-Database[[#This Row],[ORDEM]],0)</f>
        <v>9</v>
      </c>
      <c r="I2777">
        <v>0</v>
      </c>
      <c r="J2777" t="s">
        <v>80</v>
      </c>
      <c r="K2777" t="s">
        <v>87</v>
      </c>
      <c r="L2777" t="s">
        <v>138</v>
      </c>
      <c r="M2777">
        <v>30</v>
      </c>
    </row>
    <row r="2778" spans="1:13">
      <c r="A2778">
        <v>2001</v>
      </c>
      <c r="B2778" t="s">
        <v>148</v>
      </c>
      <c r="C2778" t="s">
        <v>60</v>
      </c>
      <c r="D2778" t="s">
        <v>49</v>
      </c>
      <c r="E2778" t="s">
        <v>25</v>
      </c>
      <c r="F2778">
        <v>37249</v>
      </c>
      <c r="G2778">
        <v>37249.35391067138</v>
      </c>
      <c r="H2778">
        <f>ROUND(Database[[#This Row],[VIAGEM]]-Database[[#This Row],[ORDEM]],0)</f>
        <v>0</v>
      </c>
      <c r="I2778">
        <v>0</v>
      </c>
      <c r="J2778" t="s">
        <v>71</v>
      </c>
      <c r="K2778" t="s">
        <v>102</v>
      </c>
      <c r="L2778" t="s">
        <v>84</v>
      </c>
      <c r="M2778">
        <v>92000</v>
      </c>
    </row>
    <row r="2779" spans="1:13">
      <c r="A2779">
        <v>2001</v>
      </c>
      <c r="B2779" t="s">
        <v>145</v>
      </c>
      <c r="C2779" t="s">
        <v>60</v>
      </c>
      <c r="D2779" t="s">
        <v>49</v>
      </c>
      <c r="E2779" t="s">
        <v>63</v>
      </c>
      <c r="F2779">
        <v>36911</v>
      </c>
      <c r="G2779">
        <v>36913.484088394071</v>
      </c>
      <c r="H2779">
        <f>ROUND(Database[[#This Row],[VIAGEM]]-Database[[#This Row],[ORDEM]],0)</f>
        <v>2</v>
      </c>
      <c r="I2779">
        <v>1</v>
      </c>
      <c r="J2779" t="s">
        <v>70</v>
      </c>
      <c r="K2779" t="s">
        <v>92</v>
      </c>
      <c r="L2779" t="s">
        <v>82</v>
      </c>
      <c r="M2779">
        <v>3000</v>
      </c>
    </row>
    <row r="2780" spans="1:13">
      <c r="A2780">
        <v>2001</v>
      </c>
      <c r="B2780" t="s">
        <v>148</v>
      </c>
      <c r="C2780" t="s">
        <v>62</v>
      </c>
      <c r="D2780" t="s">
        <v>47</v>
      </c>
      <c r="E2780" t="s">
        <v>58</v>
      </c>
      <c r="F2780">
        <v>37248</v>
      </c>
      <c r="G2780">
        <v>37257.177521984559</v>
      </c>
      <c r="H2780">
        <f>ROUND(Database[[#This Row],[VIAGEM]]-Database[[#This Row],[ORDEM]],0)</f>
        <v>9</v>
      </c>
      <c r="I2780">
        <v>0</v>
      </c>
      <c r="J2780" t="s">
        <v>74</v>
      </c>
      <c r="K2780" t="s">
        <v>96</v>
      </c>
      <c r="L2780" t="s">
        <v>83</v>
      </c>
      <c r="M2780">
        <v>400</v>
      </c>
    </row>
    <row r="2781" spans="1:13">
      <c r="A2781">
        <v>2001</v>
      </c>
      <c r="B2781" t="s">
        <v>152</v>
      </c>
      <c r="C2781" t="s">
        <v>56</v>
      </c>
      <c r="D2781" t="s">
        <v>52</v>
      </c>
      <c r="E2781" t="s">
        <v>25</v>
      </c>
      <c r="F2781">
        <v>37182</v>
      </c>
      <c r="G2781">
        <v>37184.826380449187</v>
      </c>
      <c r="H2781">
        <f>ROUND(Database[[#This Row],[VIAGEM]]-Database[[#This Row],[ORDEM]],0)</f>
        <v>3</v>
      </c>
      <c r="I2781">
        <v>0</v>
      </c>
      <c r="J2781" t="s">
        <v>136</v>
      </c>
      <c r="K2781" t="s">
        <v>94</v>
      </c>
      <c r="L2781" t="s">
        <v>83</v>
      </c>
      <c r="M2781">
        <v>500</v>
      </c>
    </row>
    <row r="2782" spans="1:13">
      <c r="A2782">
        <v>2001</v>
      </c>
      <c r="B2782" t="s">
        <v>150</v>
      </c>
      <c r="C2782" t="s">
        <v>58</v>
      </c>
      <c r="D2782" t="s">
        <v>105</v>
      </c>
      <c r="E2782" t="s">
        <v>61</v>
      </c>
      <c r="F2782">
        <v>37036</v>
      </c>
      <c r="G2782">
        <v>37040.258385312118</v>
      </c>
      <c r="H2782">
        <f>ROUND(Database[[#This Row],[VIAGEM]]-Database[[#This Row],[ORDEM]],0)</f>
        <v>4</v>
      </c>
      <c r="I2782">
        <v>0</v>
      </c>
      <c r="J2782" t="s">
        <v>70</v>
      </c>
      <c r="K2782" t="s">
        <v>91</v>
      </c>
      <c r="L2782" t="s">
        <v>82</v>
      </c>
      <c r="M2782">
        <v>1000</v>
      </c>
    </row>
    <row r="2783" spans="1:13">
      <c r="A2783">
        <v>2001</v>
      </c>
      <c r="B2783" t="s">
        <v>146</v>
      </c>
      <c r="C2783" t="s">
        <v>62</v>
      </c>
      <c r="D2783" t="s">
        <v>47</v>
      </c>
      <c r="E2783" t="s">
        <v>58</v>
      </c>
      <c r="F2783">
        <v>37218</v>
      </c>
      <c r="G2783">
        <v>37227.196378426612</v>
      </c>
      <c r="H2783">
        <f>ROUND(Database[[#This Row],[VIAGEM]]-Database[[#This Row],[ORDEM]],0)</f>
        <v>9</v>
      </c>
      <c r="I2783">
        <v>0</v>
      </c>
      <c r="J2783" t="s">
        <v>74</v>
      </c>
      <c r="K2783" t="s">
        <v>96</v>
      </c>
      <c r="L2783" t="s">
        <v>83</v>
      </c>
      <c r="M2783">
        <v>400</v>
      </c>
    </row>
    <row r="2784" spans="1:13">
      <c r="A2784">
        <v>2001</v>
      </c>
      <c r="B2784" t="s">
        <v>154</v>
      </c>
      <c r="C2784" t="s">
        <v>57</v>
      </c>
      <c r="D2784" t="s">
        <v>51</v>
      </c>
      <c r="E2784" t="s">
        <v>63</v>
      </c>
      <c r="F2784">
        <v>36939</v>
      </c>
      <c r="G2784">
        <v>36947.188698799211</v>
      </c>
      <c r="H2784">
        <f>ROUND(Database[[#This Row],[VIAGEM]]-Database[[#This Row],[ORDEM]],0)</f>
        <v>8</v>
      </c>
      <c r="I2784">
        <v>0</v>
      </c>
      <c r="J2784" t="s">
        <v>73</v>
      </c>
      <c r="K2784" t="s">
        <v>107</v>
      </c>
      <c r="L2784" t="s">
        <v>83</v>
      </c>
      <c r="M2784">
        <v>300</v>
      </c>
    </row>
    <row r="2785" spans="1:13">
      <c r="A2785">
        <v>2001</v>
      </c>
      <c r="B2785" t="s">
        <v>154</v>
      </c>
      <c r="C2785" t="s">
        <v>61</v>
      </c>
      <c r="D2785" t="s">
        <v>48</v>
      </c>
      <c r="E2785" t="s">
        <v>25</v>
      </c>
      <c r="F2785">
        <v>36929</v>
      </c>
      <c r="G2785">
        <v>36934.38677745212</v>
      </c>
      <c r="H2785">
        <f>ROUND(Database[[#This Row],[VIAGEM]]-Database[[#This Row],[ORDEM]],0)</f>
        <v>5</v>
      </c>
      <c r="I2785">
        <v>0</v>
      </c>
      <c r="J2785" t="s">
        <v>72</v>
      </c>
      <c r="K2785" t="s">
        <v>111</v>
      </c>
      <c r="L2785" t="s">
        <v>85</v>
      </c>
      <c r="M2785">
        <v>15000</v>
      </c>
    </row>
    <row r="2786" spans="1:13">
      <c r="A2786">
        <v>2001</v>
      </c>
      <c r="B2786" t="s">
        <v>156</v>
      </c>
      <c r="C2786" t="s">
        <v>61</v>
      </c>
      <c r="D2786" t="s">
        <v>48</v>
      </c>
      <c r="E2786" t="s">
        <v>58</v>
      </c>
      <c r="F2786">
        <v>36998</v>
      </c>
      <c r="G2786">
        <v>37003.492896218639</v>
      </c>
      <c r="H2786">
        <f>ROUND(Database[[#This Row],[VIAGEM]]-Database[[#This Row],[ORDEM]],0)</f>
        <v>5</v>
      </c>
      <c r="I2786">
        <v>0</v>
      </c>
      <c r="J2786" t="s">
        <v>74</v>
      </c>
      <c r="K2786" t="s">
        <v>96</v>
      </c>
      <c r="L2786" t="s">
        <v>83</v>
      </c>
      <c r="M2786">
        <v>100</v>
      </c>
    </row>
    <row r="2787" spans="1:13">
      <c r="A2787">
        <v>2001</v>
      </c>
      <c r="B2787" t="s">
        <v>146</v>
      </c>
      <c r="C2787" t="s">
        <v>56</v>
      </c>
      <c r="D2787" t="s">
        <v>52</v>
      </c>
      <c r="E2787" t="s">
        <v>62</v>
      </c>
      <c r="F2787">
        <v>37196</v>
      </c>
      <c r="G2787">
        <v>37204.364350706288</v>
      </c>
      <c r="H2787">
        <f>ROUND(Database[[#This Row],[VIAGEM]]-Database[[#This Row],[ORDEM]],0)</f>
        <v>8</v>
      </c>
      <c r="I2787">
        <v>1</v>
      </c>
      <c r="J2787" t="s">
        <v>70</v>
      </c>
      <c r="K2787" t="s">
        <v>90</v>
      </c>
      <c r="L2787" t="s">
        <v>82</v>
      </c>
      <c r="M2787">
        <v>2000</v>
      </c>
    </row>
    <row r="2788" spans="1:13">
      <c r="A2788">
        <v>2001</v>
      </c>
      <c r="B2788" t="s">
        <v>146</v>
      </c>
      <c r="C2788" t="s">
        <v>57</v>
      </c>
      <c r="D2788" t="s">
        <v>51</v>
      </c>
      <c r="E2788" t="s">
        <v>61</v>
      </c>
      <c r="F2788">
        <v>37197</v>
      </c>
      <c r="G2788">
        <v>37197.51556269639</v>
      </c>
      <c r="H2788">
        <f>ROUND(Database[[#This Row],[VIAGEM]]-Database[[#This Row],[ORDEM]],0)</f>
        <v>1</v>
      </c>
      <c r="I2788">
        <v>0</v>
      </c>
      <c r="J2788" t="s">
        <v>78</v>
      </c>
      <c r="K2788" t="s">
        <v>101</v>
      </c>
      <c r="L2788" t="s">
        <v>81</v>
      </c>
      <c r="M2788">
        <v>2000</v>
      </c>
    </row>
    <row r="2789" spans="1:13">
      <c r="A2789">
        <v>2001</v>
      </c>
      <c r="B2789" t="s">
        <v>156</v>
      </c>
      <c r="C2789" t="s">
        <v>58</v>
      </c>
      <c r="D2789" t="s">
        <v>105</v>
      </c>
      <c r="E2789" t="s">
        <v>57</v>
      </c>
      <c r="F2789">
        <v>36986</v>
      </c>
      <c r="G2789">
        <v>36995.026144198317</v>
      </c>
      <c r="H2789">
        <f>ROUND(Database[[#This Row],[VIAGEM]]-Database[[#This Row],[ORDEM]],0)</f>
        <v>9</v>
      </c>
      <c r="I2789">
        <v>1</v>
      </c>
      <c r="J2789" t="s">
        <v>71</v>
      </c>
      <c r="K2789" t="s">
        <v>102</v>
      </c>
      <c r="L2789" t="s">
        <v>84</v>
      </c>
      <c r="M2789">
        <v>58000</v>
      </c>
    </row>
    <row r="2790" spans="1:13">
      <c r="A2790">
        <v>2001</v>
      </c>
      <c r="B2790" t="s">
        <v>150</v>
      </c>
      <c r="C2790" t="s">
        <v>60</v>
      </c>
      <c r="D2790" t="s">
        <v>49</v>
      </c>
      <c r="E2790" t="s">
        <v>62</v>
      </c>
      <c r="F2790">
        <v>37020</v>
      </c>
      <c r="G2790">
        <v>37028.614438195145</v>
      </c>
      <c r="H2790">
        <f>ROUND(Database[[#This Row],[VIAGEM]]-Database[[#This Row],[ORDEM]],0)</f>
        <v>9</v>
      </c>
      <c r="I2790">
        <v>1</v>
      </c>
      <c r="J2790" t="s">
        <v>74</v>
      </c>
      <c r="K2790" t="s">
        <v>97</v>
      </c>
      <c r="L2790" t="s">
        <v>83</v>
      </c>
      <c r="M2790">
        <v>100</v>
      </c>
    </row>
    <row r="2791" spans="1:13">
      <c r="A2791">
        <v>2001</v>
      </c>
      <c r="B2791" t="s">
        <v>148</v>
      </c>
      <c r="C2791" t="s">
        <v>60</v>
      </c>
      <c r="D2791" t="s">
        <v>49</v>
      </c>
      <c r="E2791" t="s">
        <v>62</v>
      </c>
      <c r="F2791">
        <v>37228</v>
      </c>
      <c r="G2791">
        <v>37236.811498589639</v>
      </c>
      <c r="H2791">
        <f>ROUND(Database[[#This Row],[VIAGEM]]-Database[[#This Row],[ORDEM]],0)</f>
        <v>9</v>
      </c>
      <c r="I2791">
        <v>0</v>
      </c>
      <c r="J2791" t="s">
        <v>70</v>
      </c>
      <c r="K2791" t="s">
        <v>91</v>
      </c>
      <c r="L2791" t="s">
        <v>82</v>
      </c>
      <c r="M2791">
        <v>1000</v>
      </c>
    </row>
    <row r="2792" spans="1:13">
      <c r="A2792">
        <v>2001</v>
      </c>
      <c r="B2792" t="s">
        <v>150</v>
      </c>
      <c r="C2792" t="s">
        <v>58</v>
      </c>
      <c r="D2792" t="s">
        <v>105</v>
      </c>
      <c r="E2792" t="s">
        <v>63</v>
      </c>
      <c r="F2792">
        <v>37029</v>
      </c>
      <c r="G2792">
        <v>37029.896480089032</v>
      </c>
      <c r="H2792">
        <f>ROUND(Database[[#This Row],[VIAGEM]]-Database[[#This Row],[ORDEM]],0)</f>
        <v>1</v>
      </c>
      <c r="I2792">
        <v>0</v>
      </c>
      <c r="J2792" t="s">
        <v>73</v>
      </c>
      <c r="K2792" t="s">
        <v>107</v>
      </c>
      <c r="L2792" t="s">
        <v>83</v>
      </c>
      <c r="M2792">
        <v>200</v>
      </c>
    </row>
    <row r="2793" spans="1:13">
      <c r="A2793">
        <v>2001</v>
      </c>
      <c r="B2793" t="s">
        <v>151</v>
      </c>
      <c r="C2793" t="s">
        <v>25</v>
      </c>
      <c r="D2793" t="s">
        <v>45</v>
      </c>
      <c r="E2793" t="s">
        <v>60</v>
      </c>
      <c r="F2793">
        <v>36976</v>
      </c>
      <c r="G2793">
        <v>36977.25695212718</v>
      </c>
      <c r="H2793">
        <f>ROUND(Database[[#This Row],[VIAGEM]]-Database[[#This Row],[ORDEM]],0)</f>
        <v>1</v>
      </c>
      <c r="I2793">
        <v>0</v>
      </c>
      <c r="J2793" t="s">
        <v>71</v>
      </c>
      <c r="K2793" t="s">
        <v>103</v>
      </c>
      <c r="L2793" t="s">
        <v>84</v>
      </c>
      <c r="M2793">
        <v>59000</v>
      </c>
    </row>
    <row r="2794" spans="1:13">
      <c r="A2794">
        <v>2001</v>
      </c>
      <c r="B2794" t="s">
        <v>153</v>
      </c>
      <c r="C2794" t="s">
        <v>60</v>
      </c>
      <c r="D2794" t="s">
        <v>49</v>
      </c>
      <c r="E2794" t="s">
        <v>58</v>
      </c>
      <c r="F2794">
        <v>37084</v>
      </c>
      <c r="G2794">
        <v>37088.880963417643</v>
      </c>
      <c r="H2794">
        <f>ROUND(Database[[#This Row],[VIAGEM]]-Database[[#This Row],[ORDEM]],0)</f>
        <v>5</v>
      </c>
      <c r="I2794">
        <v>0</v>
      </c>
      <c r="J2794" t="s">
        <v>71</v>
      </c>
      <c r="K2794" t="s">
        <v>104</v>
      </c>
      <c r="L2794" t="s">
        <v>84</v>
      </c>
      <c r="M2794">
        <v>87000</v>
      </c>
    </row>
    <row r="2795" spans="1:13">
      <c r="A2795">
        <v>2001</v>
      </c>
      <c r="B2795" t="s">
        <v>146</v>
      </c>
      <c r="C2795" t="s">
        <v>61</v>
      </c>
      <c r="D2795" t="s">
        <v>48</v>
      </c>
      <c r="E2795" t="s">
        <v>59</v>
      </c>
      <c r="F2795">
        <v>37214</v>
      </c>
      <c r="G2795">
        <v>37214.859423085072</v>
      </c>
      <c r="H2795">
        <f>ROUND(Database[[#This Row],[VIAGEM]]-Database[[#This Row],[ORDEM]],0)</f>
        <v>1</v>
      </c>
      <c r="I2795">
        <v>1</v>
      </c>
      <c r="J2795" t="s">
        <v>74</v>
      </c>
      <c r="K2795" t="s">
        <v>96</v>
      </c>
      <c r="L2795" t="s">
        <v>83</v>
      </c>
      <c r="M2795">
        <v>300</v>
      </c>
    </row>
    <row r="2796" spans="1:13">
      <c r="A2796">
        <v>2001</v>
      </c>
      <c r="B2796" t="s">
        <v>151</v>
      </c>
      <c r="C2796" t="s">
        <v>60</v>
      </c>
      <c r="D2796" t="s">
        <v>49</v>
      </c>
      <c r="E2796" t="s">
        <v>25</v>
      </c>
      <c r="F2796">
        <v>36972</v>
      </c>
      <c r="G2796">
        <v>36981.306317161092</v>
      </c>
      <c r="H2796">
        <f>ROUND(Database[[#This Row],[VIAGEM]]-Database[[#This Row],[ORDEM]],0)</f>
        <v>9</v>
      </c>
      <c r="I2796">
        <v>1</v>
      </c>
      <c r="J2796" t="s">
        <v>74</v>
      </c>
      <c r="K2796" t="s">
        <v>97</v>
      </c>
      <c r="L2796" t="s">
        <v>83</v>
      </c>
      <c r="M2796">
        <v>100</v>
      </c>
    </row>
    <row r="2797" spans="1:13">
      <c r="A2797">
        <v>2001</v>
      </c>
      <c r="B2797" t="s">
        <v>154</v>
      </c>
      <c r="C2797" t="s">
        <v>62</v>
      </c>
      <c r="D2797" t="s">
        <v>47</v>
      </c>
      <c r="E2797" t="s">
        <v>61</v>
      </c>
      <c r="F2797">
        <v>36941</v>
      </c>
      <c r="G2797">
        <v>36944.008363868481</v>
      </c>
      <c r="H2797">
        <f>ROUND(Database[[#This Row],[VIAGEM]]-Database[[#This Row],[ORDEM]],0)</f>
        <v>3</v>
      </c>
      <c r="I2797">
        <v>1</v>
      </c>
      <c r="J2797" t="s">
        <v>71</v>
      </c>
      <c r="K2797" t="s">
        <v>102</v>
      </c>
      <c r="L2797" t="s">
        <v>84</v>
      </c>
      <c r="M2797">
        <v>100000</v>
      </c>
    </row>
    <row r="2798" spans="1:13">
      <c r="A2798">
        <v>2001</v>
      </c>
      <c r="B2798" t="s">
        <v>145</v>
      </c>
      <c r="C2798" t="s">
        <v>58</v>
      </c>
      <c r="D2798" t="s">
        <v>105</v>
      </c>
      <c r="E2798" t="s">
        <v>61</v>
      </c>
      <c r="F2798">
        <v>36906</v>
      </c>
      <c r="G2798">
        <v>36908.552742407985</v>
      </c>
      <c r="H2798">
        <f>ROUND(Database[[#This Row],[VIAGEM]]-Database[[#This Row],[ORDEM]],0)</f>
        <v>3</v>
      </c>
      <c r="I2798">
        <v>0</v>
      </c>
      <c r="J2798" t="s">
        <v>71</v>
      </c>
      <c r="K2798" t="s">
        <v>104</v>
      </c>
      <c r="L2798" t="s">
        <v>84</v>
      </c>
      <c r="M2798">
        <v>53000</v>
      </c>
    </row>
    <row r="2799" spans="1:13">
      <c r="A2799">
        <v>2001</v>
      </c>
      <c r="B2799" t="s">
        <v>154</v>
      </c>
      <c r="C2799" t="s">
        <v>61</v>
      </c>
      <c r="D2799" t="s">
        <v>48</v>
      </c>
      <c r="E2799" t="s">
        <v>60</v>
      </c>
      <c r="F2799">
        <v>36936</v>
      </c>
      <c r="G2799">
        <v>36942.826800107236</v>
      </c>
      <c r="H2799">
        <f>ROUND(Database[[#This Row],[VIAGEM]]-Database[[#This Row],[ORDEM]],0)</f>
        <v>7</v>
      </c>
      <c r="I2799">
        <v>0</v>
      </c>
      <c r="J2799" t="s">
        <v>72</v>
      </c>
      <c r="K2799" t="s">
        <v>111</v>
      </c>
      <c r="L2799" t="s">
        <v>85</v>
      </c>
      <c r="M2799">
        <v>20000</v>
      </c>
    </row>
    <row r="2800" spans="1:13">
      <c r="A2800">
        <v>2001</v>
      </c>
      <c r="B2800" t="s">
        <v>151</v>
      </c>
      <c r="C2800" t="s">
        <v>62</v>
      </c>
      <c r="D2800" t="s">
        <v>47</v>
      </c>
      <c r="E2800" t="s">
        <v>60</v>
      </c>
      <c r="F2800">
        <v>36953</v>
      </c>
      <c r="G2800">
        <v>36961.380297240656</v>
      </c>
      <c r="H2800">
        <f>ROUND(Database[[#This Row],[VIAGEM]]-Database[[#This Row],[ORDEM]],0)</f>
        <v>8</v>
      </c>
      <c r="I2800">
        <v>0</v>
      </c>
      <c r="J2800" t="s">
        <v>78</v>
      </c>
      <c r="K2800" t="s">
        <v>100</v>
      </c>
      <c r="L2800" t="s">
        <v>81</v>
      </c>
      <c r="M2800">
        <v>2000</v>
      </c>
    </row>
    <row r="2801" spans="1:13">
      <c r="A2801">
        <v>2001</v>
      </c>
      <c r="B2801" t="s">
        <v>156</v>
      </c>
      <c r="C2801" t="s">
        <v>25</v>
      </c>
      <c r="D2801" t="s">
        <v>45</v>
      </c>
      <c r="E2801" t="s">
        <v>60</v>
      </c>
      <c r="F2801">
        <v>36995</v>
      </c>
      <c r="G2801">
        <v>37004.136164133371</v>
      </c>
      <c r="H2801">
        <f>ROUND(Database[[#This Row],[VIAGEM]]-Database[[#This Row],[ORDEM]],0)</f>
        <v>9</v>
      </c>
      <c r="I2801">
        <v>1</v>
      </c>
      <c r="J2801" t="s">
        <v>80</v>
      </c>
      <c r="K2801" t="s">
        <v>89</v>
      </c>
      <c r="L2801" t="s">
        <v>81</v>
      </c>
      <c r="M2801">
        <v>500</v>
      </c>
    </row>
    <row r="2802" spans="1:13">
      <c r="A2802">
        <v>2001</v>
      </c>
      <c r="B2802" t="s">
        <v>152</v>
      </c>
      <c r="C2802" t="s">
        <v>57</v>
      </c>
      <c r="D2802" t="s">
        <v>51</v>
      </c>
      <c r="E2802" t="s">
        <v>58</v>
      </c>
      <c r="F2802">
        <v>37173</v>
      </c>
      <c r="G2802">
        <v>37175.916335902242</v>
      </c>
      <c r="H2802">
        <f>ROUND(Database[[#This Row],[VIAGEM]]-Database[[#This Row],[ORDEM]],0)</f>
        <v>3</v>
      </c>
      <c r="I2802">
        <v>0</v>
      </c>
      <c r="J2802" t="s">
        <v>136</v>
      </c>
      <c r="K2802" t="s">
        <v>93</v>
      </c>
      <c r="L2802" t="s">
        <v>83</v>
      </c>
      <c r="M2802">
        <v>300</v>
      </c>
    </row>
    <row r="2803" spans="1:13">
      <c r="A2803">
        <v>2001</v>
      </c>
      <c r="B2803" t="s">
        <v>146</v>
      </c>
      <c r="C2803" t="s">
        <v>60</v>
      </c>
      <c r="D2803" t="s">
        <v>49</v>
      </c>
      <c r="E2803" t="s">
        <v>59</v>
      </c>
      <c r="F2803">
        <v>37220</v>
      </c>
      <c r="G2803">
        <v>37220.822618217404</v>
      </c>
      <c r="H2803">
        <f>ROUND(Database[[#This Row],[VIAGEM]]-Database[[#This Row],[ORDEM]],0)</f>
        <v>1</v>
      </c>
      <c r="I2803">
        <v>0</v>
      </c>
      <c r="J2803" t="s">
        <v>71</v>
      </c>
      <c r="K2803" t="s">
        <v>104</v>
      </c>
      <c r="L2803" t="s">
        <v>84</v>
      </c>
      <c r="M2803">
        <v>67000</v>
      </c>
    </row>
    <row r="2804" spans="1:13">
      <c r="A2804">
        <v>2001</v>
      </c>
      <c r="B2804" t="s">
        <v>155</v>
      </c>
      <c r="C2804" t="s">
        <v>60</v>
      </c>
      <c r="D2804" t="s">
        <v>49</v>
      </c>
      <c r="E2804" t="s">
        <v>61</v>
      </c>
      <c r="F2804">
        <v>37164</v>
      </c>
      <c r="G2804">
        <v>37166.344439572851</v>
      </c>
      <c r="H2804">
        <f>ROUND(Database[[#This Row],[VIAGEM]]-Database[[#This Row],[ORDEM]],0)</f>
        <v>2</v>
      </c>
      <c r="I2804">
        <v>0</v>
      </c>
      <c r="J2804" t="s">
        <v>70</v>
      </c>
      <c r="K2804" t="s">
        <v>92</v>
      </c>
      <c r="L2804" t="s">
        <v>82</v>
      </c>
      <c r="M2804">
        <v>2000</v>
      </c>
    </row>
    <row r="2805" spans="1:13">
      <c r="A2805">
        <v>2001</v>
      </c>
      <c r="B2805" t="s">
        <v>145</v>
      </c>
      <c r="C2805" t="s">
        <v>25</v>
      </c>
      <c r="D2805" t="s">
        <v>45</v>
      </c>
      <c r="E2805" t="s">
        <v>60</v>
      </c>
      <c r="F2805">
        <v>36899</v>
      </c>
      <c r="G2805">
        <v>36902.307642758547</v>
      </c>
      <c r="H2805">
        <f>ROUND(Database[[#This Row],[VIAGEM]]-Database[[#This Row],[ORDEM]],0)</f>
        <v>3</v>
      </c>
      <c r="I2805">
        <v>1</v>
      </c>
      <c r="J2805" t="s">
        <v>136</v>
      </c>
      <c r="K2805" t="s">
        <v>94</v>
      </c>
      <c r="L2805" t="s">
        <v>83</v>
      </c>
      <c r="M2805">
        <v>300</v>
      </c>
    </row>
    <row r="2806" spans="1:13">
      <c r="A2806">
        <v>2001</v>
      </c>
      <c r="B2806" t="s">
        <v>146</v>
      </c>
      <c r="C2806" t="s">
        <v>59</v>
      </c>
      <c r="D2806" t="s">
        <v>50</v>
      </c>
      <c r="E2806" t="s">
        <v>63</v>
      </c>
      <c r="F2806">
        <v>37213</v>
      </c>
      <c r="G2806">
        <v>37219.27118818726</v>
      </c>
      <c r="H2806">
        <f>ROUND(Database[[#This Row],[VIAGEM]]-Database[[#This Row],[ORDEM]],0)</f>
        <v>6</v>
      </c>
      <c r="I2806">
        <v>1</v>
      </c>
      <c r="J2806" t="s">
        <v>80</v>
      </c>
      <c r="K2806" t="s">
        <v>89</v>
      </c>
      <c r="L2806" t="s">
        <v>81</v>
      </c>
      <c r="M2806">
        <v>500</v>
      </c>
    </row>
    <row r="2807" spans="1:13">
      <c r="A2807">
        <v>2001</v>
      </c>
      <c r="B2807" t="s">
        <v>146</v>
      </c>
      <c r="C2807" t="s">
        <v>59</v>
      </c>
      <c r="D2807" t="s">
        <v>50</v>
      </c>
      <c r="E2807" t="s">
        <v>58</v>
      </c>
      <c r="F2807">
        <v>37220</v>
      </c>
      <c r="G2807">
        <v>37221.52610321551</v>
      </c>
      <c r="H2807">
        <f>ROUND(Database[[#This Row],[VIAGEM]]-Database[[#This Row],[ORDEM]],0)</f>
        <v>2</v>
      </c>
      <c r="I2807">
        <v>1</v>
      </c>
      <c r="J2807" t="s">
        <v>78</v>
      </c>
      <c r="K2807" t="s">
        <v>101</v>
      </c>
      <c r="L2807" t="s">
        <v>81</v>
      </c>
      <c r="M2807">
        <v>1000</v>
      </c>
    </row>
    <row r="2808" spans="1:13">
      <c r="A2808">
        <v>2001</v>
      </c>
      <c r="B2808" t="s">
        <v>149</v>
      </c>
      <c r="C2808" t="s">
        <v>60</v>
      </c>
      <c r="D2808" t="s">
        <v>49</v>
      </c>
      <c r="E2808" t="s">
        <v>25</v>
      </c>
      <c r="F2808">
        <v>37127</v>
      </c>
      <c r="G2808">
        <v>37127.794195880364</v>
      </c>
      <c r="H2808">
        <f>ROUND(Database[[#This Row],[VIAGEM]]-Database[[#This Row],[ORDEM]],0)</f>
        <v>1</v>
      </c>
      <c r="I2808">
        <v>1</v>
      </c>
      <c r="J2808" t="s">
        <v>80</v>
      </c>
      <c r="K2808" t="s">
        <v>87</v>
      </c>
      <c r="L2808" t="s">
        <v>138</v>
      </c>
      <c r="M2808">
        <v>30</v>
      </c>
    </row>
    <row r="2809" spans="1:13">
      <c r="A2809">
        <v>2001</v>
      </c>
      <c r="B2809" t="s">
        <v>154</v>
      </c>
      <c r="C2809" t="s">
        <v>57</v>
      </c>
      <c r="D2809" t="s">
        <v>51</v>
      </c>
      <c r="E2809" t="s">
        <v>61</v>
      </c>
      <c r="F2809">
        <v>36944</v>
      </c>
      <c r="G2809">
        <v>36946.420912353693</v>
      </c>
      <c r="H2809">
        <f>ROUND(Database[[#This Row],[VIAGEM]]-Database[[#This Row],[ORDEM]],0)</f>
        <v>2</v>
      </c>
      <c r="I2809">
        <v>0</v>
      </c>
      <c r="J2809" t="s">
        <v>71</v>
      </c>
      <c r="K2809" t="s">
        <v>102</v>
      </c>
      <c r="L2809" t="s">
        <v>84</v>
      </c>
      <c r="M2809">
        <v>63000</v>
      </c>
    </row>
    <row r="2810" spans="1:13">
      <c r="A2810">
        <v>2001</v>
      </c>
      <c r="B2810" t="s">
        <v>150</v>
      </c>
      <c r="C2810" t="s">
        <v>61</v>
      </c>
      <c r="D2810" t="s">
        <v>48</v>
      </c>
      <c r="E2810">
        <v>0</v>
      </c>
      <c r="F2810">
        <v>37032</v>
      </c>
      <c r="G2810">
        <v>37035.172961658514</v>
      </c>
      <c r="H2810">
        <f>ROUND(Database[[#This Row],[VIAGEM]]-Database[[#This Row],[ORDEM]],0)</f>
        <v>3</v>
      </c>
      <c r="I2810">
        <v>1</v>
      </c>
      <c r="J2810" t="s">
        <v>72</v>
      </c>
      <c r="K2810" t="s">
        <v>109</v>
      </c>
      <c r="L2810" t="s">
        <v>85</v>
      </c>
      <c r="M2810">
        <v>21000</v>
      </c>
    </row>
    <row r="2811" spans="1:13">
      <c r="A2811">
        <v>2001</v>
      </c>
      <c r="B2811" t="s">
        <v>149</v>
      </c>
      <c r="C2811" t="s">
        <v>57</v>
      </c>
      <c r="D2811" t="s">
        <v>51</v>
      </c>
      <c r="E2811">
        <v>0</v>
      </c>
      <c r="F2811">
        <v>37112</v>
      </c>
      <c r="G2811">
        <v>37119.716893368372</v>
      </c>
      <c r="H2811">
        <f>ROUND(Database[[#This Row],[VIAGEM]]-Database[[#This Row],[ORDEM]],0)</f>
        <v>8</v>
      </c>
      <c r="I2811">
        <v>0</v>
      </c>
      <c r="J2811" t="s">
        <v>72</v>
      </c>
      <c r="K2811" t="s">
        <v>111</v>
      </c>
      <c r="L2811" t="s">
        <v>85</v>
      </c>
      <c r="M2811">
        <v>24000</v>
      </c>
    </row>
    <row r="2812" spans="1:13">
      <c r="A2812">
        <v>2001</v>
      </c>
      <c r="B2812" t="s">
        <v>148</v>
      </c>
      <c r="C2812" t="s">
        <v>63</v>
      </c>
      <c r="D2812" t="s">
        <v>46</v>
      </c>
      <c r="E2812" t="s">
        <v>61</v>
      </c>
      <c r="F2812">
        <v>37243</v>
      </c>
      <c r="G2812">
        <v>37250.424604888947</v>
      </c>
      <c r="H2812">
        <f>ROUND(Database[[#This Row],[VIAGEM]]-Database[[#This Row],[ORDEM]],0)</f>
        <v>7</v>
      </c>
      <c r="I2812">
        <v>1</v>
      </c>
      <c r="J2812" t="s">
        <v>76</v>
      </c>
      <c r="K2812" t="s">
        <v>113</v>
      </c>
      <c r="L2812" t="s">
        <v>139</v>
      </c>
      <c r="M2812">
        <v>110000</v>
      </c>
    </row>
    <row r="2813" spans="1:13">
      <c r="A2813">
        <v>2001</v>
      </c>
      <c r="B2813" t="s">
        <v>155</v>
      </c>
      <c r="C2813" t="s">
        <v>56</v>
      </c>
      <c r="D2813" t="s">
        <v>52</v>
      </c>
      <c r="E2813" t="s">
        <v>58</v>
      </c>
      <c r="F2813">
        <v>37138</v>
      </c>
      <c r="G2813">
        <v>37138.164033118795</v>
      </c>
      <c r="H2813">
        <f>ROUND(Database[[#This Row],[VIAGEM]]-Database[[#This Row],[ORDEM]],0)</f>
        <v>0</v>
      </c>
      <c r="I2813">
        <v>0</v>
      </c>
      <c r="J2813" t="s">
        <v>78</v>
      </c>
      <c r="K2813" t="s">
        <v>99</v>
      </c>
      <c r="L2813" t="s">
        <v>81</v>
      </c>
      <c r="M2813">
        <v>2500</v>
      </c>
    </row>
    <row r="2814" spans="1:13">
      <c r="A2814">
        <v>2001</v>
      </c>
      <c r="B2814" t="s">
        <v>156</v>
      </c>
      <c r="C2814" t="s">
        <v>60</v>
      </c>
      <c r="D2814" t="s">
        <v>49</v>
      </c>
      <c r="E2814">
        <v>0</v>
      </c>
      <c r="F2814">
        <v>36982</v>
      </c>
      <c r="G2814">
        <v>36990.529068792304</v>
      </c>
      <c r="H2814">
        <f>ROUND(Database[[#This Row],[VIAGEM]]-Database[[#This Row],[ORDEM]],0)</f>
        <v>9</v>
      </c>
      <c r="I2814">
        <v>1</v>
      </c>
      <c r="J2814" t="s">
        <v>78</v>
      </c>
      <c r="K2814" t="s">
        <v>100</v>
      </c>
      <c r="L2814" t="s">
        <v>81</v>
      </c>
      <c r="M2814">
        <v>2000</v>
      </c>
    </row>
    <row r="2815" spans="1:13">
      <c r="A2815">
        <v>2001</v>
      </c>
      <c r="B2815" t="s">
        <v>149</v>
      </c>
      <c r="C2815" t="s">
        <v>57</v>
      </c>
      <c r="D2815" t="s">
        <v>51</v>
      </c>
      <c r="E2815" t="s">
        <v>59</v>
      </c>
      <c r="F2815">
        <v>37110</v>
      </c>
      <c r="G2815">
        <v>37115.659944933715</v>
      </c>
      <c r="H2815">
        <f>ROUND(Database[[#This Row],[VIAGEM]]-Database[[#This Row],[ORDEM]],0)</f>
        <v>6</v>
      </c>
      <c r="I2815">
        <v>1</v>
      </c>
      <c r="J2815" t="s">
        <v>72</v>
      </c>
      <c r="K2815" t="s">
        <v>111</v>
      </c>
      <c r="L2815" t="s">
        <v>85</v>
      </c>
      <c r="M2815">
        <v>23000</v>
      </c>
    </row>
    <row r="2816" spans="1:13">
      <c r="A2816">
        <v>2001</v>
      </c>
      <c r="B2816" t="s">
        <v>148</v>
      </c>
      <c r="C2816" t="s">
        <v>59</v>
      </c>
      <c r="D2816" t="s">
        <v>50</v>
      </c>
      <c r="E2816" t="s">
        <v>58</v>
      </c>
      <c r="F2816">
        <v>37237</v>
      </c>
      <c r="G2816">
        <v>37240.881191437642</v>
      </c>
      <c r="H2816">
        <f>ROUND(Database[[#This Row],[VIAGEM]]-Database[[#This Row],[ORDEM]],0)</f>
        <v>4</v>
      </c>
      <c r="I2816">
        <v>0</v>
      </c>
      <c r="J2816" t="s">
        <v>72</v>
      </c>
      <c r="K2816" t="s">
        <v>111</v>
      </c>
      <c r="L2816" t="s">
        <v>85</v>
      </c>
      <c r="M2816">
        <v>47000</v>
      </c>
    </row>
    <row r="2817" spans="1:13">
      <c r="A2817">
        <v>2001</v>
      </c>
      <c r="B2817" t="s">
        <v>156</v>
      </c>
      <c r="C2817" t="s">
        <v>59</v>
      </c>
      <c r="D2817" t="s">
        <v>50</v>
      </c>
      <c r="E2817" t="s">
        <v>63</v>
      </c>
      <c r="F2817">
        <v>36985</v>
      </c>
      <c r="G2817">
        <v>36990.545132839914</v>
      </c>
      <c r="H2817">
        <f>ROUND(Database[[#This Row],[VIAGEM]]-Database[[#This Row],[ORDEM]],0)</f>
        <v>6</v>
      </c>
      <c r="I2817">
        <v>1</v>
      </c>
      <c r="J2817" t="s">
        <v>80</v>
      </c>
      <c r="K2817" t="s">
        <v>89</v>
      </c>
      <c r="L2817" t="s">
        <v>81</v>
      </c>
      <c r="M2817">
        <v>500</v>
      </c>
    </row>
    <row r="2818" spans="1:13">
      <c r="A2818">
        <v>2001</v>
      </c>
      <c r="B2818" t="s">
        <v>145</v>
      </c>
      <c r="C2818" t="s">
        <v>58</v>
      </c>
      <c r="D2818" t="s">
        <v>105</v>
      </c>
      <c r="E2818" t="s">
        <v>61</v>
      </c>
      <c r="F2818">
        <v>36913</v>
      </c>
      <c r="G2818">
        <v>36914.914537442077</v>
      </c>
      <c r="H2818">
        <f>ROUND(Database[[#This Row],[VIAGEM]]-Database[[#This Row],[ORDEM]],0)</f>
        <v>2</v>
      </c>
      <c r="I2818">
        <v>1</v>
      </c>
      <c r="J2818" t="s">
        <v>78</v>
      </c>
      <c r="K2818" t="s">
        <v>101</v>
      </c>
      <c r="L2818" t="s">
        <v>81</v>
      </c>
      <c r="M2818">
        <v>500</v>
      </c>
    </row>
    <row r="2819" spans="1:13">
      <c r="A2819">
        <v>2000</v>
      </c>
      <c r="B2819" t="s">
        <v>146</v>
      </c>
      <c r="C2819" t="s">
        <v>58</v>
      </c>
      <c r="D2819" t="s">
        <v>105</v>
      </c>
      <c r="E2819" t="s">
        <v>59</v>
      </c>
      <c r="F2819">
        <v>36832</v>
      </c>
      <c r="G2819">
        <v>36833.71042802024</v>
      </c>
      <c r="H2819">
        <f>ROUND(Database[[#This Row],[VIAGEM]]-Database[[#This Row],[ORDEM]],0)</f>
        <v>2</v>
      </c>
      <c r="I2819">
        <v>0</v>
      </c>
      <c r="J2819" t="s">
        <v>80</v>
      </c>
      <c r="K2819" t="s">
        <v>89</v>
      </c>
      <c r="L2819" t="s">
        <v>81</v>
      </c>
      <c r="M2819">
        <v>2000</v>
      </c>
    </row>
    <row r="2820" spans="1:13">
      <c r="A2820">
        <v>2000</v>
      </c>
      <c r="B2820" t="s">
        <v>150</v>
      </c>
      <c r="C2820" t="s">
        <v>59</v>
      </c>
      <c r="D2820" t="s">
        <v>50</v>
      </c>
      <c r="E2820" t="s">
        <v>62</v>
      </c>
      <c r="F2820">
        <v>36663</v>
      </c>
      <c r="G2820">
        <v>36672.13254605369</v>
      </c>
      <c r="H2820">
        <f>ROUND(Database[[#This Row],[VIAGEM]]-Database[[#This Row],[ORDEM]],0)</f>
        <v>9</v>
      </c>
      <c r="I2820">
        <v>0</v>
      </c>
      <c r="J2820" t="s">
        <v>72</v>
      </c>
      <c r="K2820" t="s">
        <v>110</v>
      </c>
      <c r="L2820" t="s">
        <v>85</v>
      </c>
      <c r="M2820">
        <v>40000</v>
      </c>
    </row>
    <row r="2821" spans="1:13">
      <c r="A2821">
        <v>2000</v>
      </c>
      <c r="B2821" t="s">
        <v>155</v>
      </c>
      <c r="C2821" t="s">
        <v>58</v>
      </c>
      <c r="D2821" t="s">
        <v>105</v>
      </c>
      <c r="E2821" t="s">
        <v>59</v>
      </c>
      <c r="F2821">
        <v>36788</v>
      </c>
      <c r="G2821">
        <v>36794.622037442212</v>
      </c>
      <c r="H2821">
        <f>ROUND(Database[[#This Row],[VIAGEM]]-Database[[#This Row],[ORDEM]],0)</f>
        <v>7</v>
      </c>
      <c r="I2821">
        <v>0</v>
      </c>
      <c r="J2821" t="s">
        <v>80</v>
      </c>
      <c r="K2821" t="s">
        <v>87</v>
      </c>
      <c r="L2821" t="s">
        <v>138</v>
      </c>
      <c r="M2821">
        <v>10</v>
      </c>
    </row>
    <row r="2822" spans="1:13">
      <c r="A2822">
        <v>2000</v>
      </c>
      <c r="B2822" t="s">
        <v>152</v>
      </c>
      <c r="C2822" t="s">
        <v>63</v>
      </c>
      <c r="D2822" t="s">
        <v>46</v>
      </c>
      <c r="E2822" t="s">
        <v>58</v>
      </c>
      <c r="F2822">
        <v>36808</v>
      </c>
      <c r="G2822">
        <v>36816.613520459163</v>
      </c>
      <c r="H2822">
        <f>ROUND(Database[[#This Row],[VIAGEM]]-Database[[#This Row],[ORDEM]],0)</f>
        <v>9</v>
      </c>
      <c r="I2822">
        <v>1</v>
      </c>
      <c r="J2822" t="s">
        <v>73</v>
      </c>
      <c r="K2822" t="s">
        <v>108</v>
      </c>
      <c r="L2822" t="s">
        <v>83</v>
      </c>
      <c r="M2822">
        <v>300</v>
      </c>
    </row>
    <row r="2823" spans="1:13">
      <c r="A2823">
        <v>2000</v>
      </c>
      <c r="B2823" t="s">
        <v>149</v>
      </c>
      <c r="C2823" t="s">
        <v>25</v>
      </c>
      <c r="D2823" t="s">
        <v>45</v>
      </c>
      <c r="E2823" t="s">
        <v>59</v>
      </c>
      <c r="F2823">
        <v>36745</v>
      </c>
      <c r="G2823">
        <v>36746.791529666953</v>
      </c>
      <c r="H2823">
        <f>ROUND(Database[[#This Row],[VIAGEM]]-Database[[#This Row],[ORDEM]],0)</f>
        <v>2</v>
      </c>
      <c r="I2823">
        <v>1</v>
      </c>
      <c r="J2823" t="s">
        <v>76</v>
      </c>
      <c r="K2823" t="s">
        <v>113</v>
      </c>
      <c r="L2823" t="s">
        <v>139</v>
      </c>
      <c r="M2823">
        <v>470000</v>
      </c>
    </row>
    <row r="2824" spans="1:13">
      <c r="A2824">
        <v>2000</v>
      </c>
      <c r="B2824" t="s">
        <v>145</v>
      </c>
      <c r="C2824" t="s">
        <v>62</v>
      </c>
      <c r="D2824" t="s">
        <v>47</v>
      </c>
      <c r="E2824" t="s">
        <v>61</v>
      </c>
      <c r="F2824">
        <v>36533</v>
      </c>
      <c r="G2824">
        <v>36533.113296786563</v>
      </c>
      <c r="H2824">
        <f>ROUND(Database[[#This Row],[VIAGEM]]-Database[[#This Row],[ORDEM]],0)</f>
        <v>0</v>
      </c>
      <c r="I2824">
        <v>0</v>
      </c>
      <c r="J2824" t="s">
        <v>80</v>
      </c>
      <c r="K2824" t="s">
        <v>87</v>
      </c>
      <c r="L2824" t="s">
        <v>138</v>
      </c>
      <c r="M2824">
        <v>40</v>
      </c>
    </row>
    <row r="2825" spans="1:13">
      <c r="A2825">
        <v>2000</v>
      </c>
      <c r="B2825" t="s">
        <v>145</v>
      </c>
      <c r="C2825" t="s">
        <v>62</v>
      </c>
      <c r="D2825" t="s">
        <v>47</v>
      </c>
      <c r="E2825" t="s">
        <v>60</v>
      </c>
      <c r="F2825">
        <v>36528</v>
      </c>
      <c r="G2825">
        <v>36533.755344655656</v>
      </c>
      <c r="H2825">
        <f>ROUND(Database[[#This Row],[VIAGEM]]-Database[[#This Row],[ORDEM]],0)</f>
        <v>6</v>
      </c>
      <c r="I2825">
        <v>1</v>
      </c>
      <c r="J2825" t="s">
        <v>71</v>
      </c>
      <c r="K2825" t="s">
        <v>104</v>
      </c>
      <c r="L2825" t="s">
        <v>84</v>
      </c>
      <c r="M2825">
        <v>87000</v>
      </c>
    </row>
    <row r="2826" spans="1:13">
      <c r="A2826">
        <v>2000</v>
      </c>
      <c r="B2826" t="s">
        <v>145</v>
      </c>
      <c r="C2826" t="s">
        <v>58</v>
      </c>
      <c r="D2826" t="s">
        <v>105</v>
      </c>
      <c r="E2826" t="s">
        <v>59</v>
      </c>
      <c r="F2826">
        <v>36543</v>
      </c>
      <c r="G2826">
        <v>36552.025013746803</v>
      </c>
      <c r="H2826">
        <f>ROUND(Database[[#This Row],[VIAGEM]]-Database[[#This Row],[ORDEM]],0)</f>
        <v>9</v>
      </c>
      <c r="I2826">
        <v>0</v>
      </c>
      <c r="J2826" t="s">
        <v>73</v>
      </c>
      <c r="K2826" t="s">
        <v>107</v>
      </c>
      <c r="L2826" t="s">
        <v>83</v>
      </c>
      <c r="M2826">
        <v>400</v>
      </c>
    </row>
    <row r="2827" spans="1:13">
      <c r="A2827">
        <v>2000</v>
      </c>
      <c r="B2827" t="s">
        <v>153</v>
      </c>
      <c r="C2827" t="s">
        <v>62</v>
      </c>
      <c r="D2827" t="s">
        <v>47</v>
      </c>
      <c r="E2827" t="s">
        <v>58</v>
      </c>
      <c r="F2827">
        <v>36720</v>
      </c>
      <c r="G2827">
        <v>36727.108718468298</v>
      </c>
      <c r="H2827">
        <f>ROUND(Database[[#This Row],[VIAGEM]]-Database[[#This Row],[ORDEM]],0)</f>
        <v>7</v>
      </c>
      <c r="I2827">
        <v>1</v>
      </c>
      <c r="J2827" t="s">
        <v>80</v>
      </c>
      <c r="K2827" t="s">
        <v>89</v>
      </c>
      <c r="L2827" t="s">
        <v>81</v>
      </c>
      <c r="M2827">
        <v>1500</v>
      </c>
    </row>
    <row r="2828" spans="1:13">
      <c r="A2828">
        <v>2000</v>
      </c>
      <c r="B2828" t="s">
        <v>150</v>
      </c>
      <c r="C2828" t="s">
        <v>60</v>
      </c>
      <c r="D2828" t="s">
        <v>49</v>
      </c>
      <c r="E2828" t="s">
        <v>59</v>
      </c>
      <c r="F2828">
        <v>36667</v>
      </c>
      <c r="G2828">
        <v>36673.9443339231</v>
      </c>
      <c r="H2828">
        <f>ROUND(Database[[#This Row],[VIAGEM]]-Database[[#This Row],[ORDEM]],0)</f>
        <v>7</v>
      </c>
      <c r="I2828">
        <v>0</v>
      </c>
      <c r="J2828" t="s">
        <v>72</v>
      </c>
      <c r="K2828" t="s">
        <v>109</v>
      </c>
      <c r="L2828" t="s">
        <v>85</v>
      </c>
      <c r="M2828">
        <v>33000</v>
      </c>
    </row>
    <row r="2829" spans="1:13">
      <c r="A2829">
        <v>2000</v>
      </c>
      <c r="B2829" t="s">
        <v>156</v>
      </c>
      <c r="C2829" t="s">
        <v>56</v>
      </c>
      <c r="D2829" t="s">
        <v>52</v>
      </c>
      <c r="E2829" t="s">
        <v>58</v>
      </c>
      <c r="F2829">
        <v>36625</v>
      </c>
      <c r="G2829">
        <v>36634.344843013474</v>
      </c>
      <c r="H2829">
        <f>ROUND(Database[[#This Row],[VIAGEM]]-Database[[#This Row],[ORDEM]],0)</f>
        <v>9</v>
      </c>
      <c r="I2829">
        <v>0</v>
      </c>
      <c r="J2829" t="s">
        <v>71</v>
      </c>
      <c r="K2829" t="s">
        <v>103</v>
      </c>
      <c r="L2829" t="s">
        <v>84</v>
      </c>
      <c r="M2829">
        <v>64000</v>
      </c>
    </row>
    <row r="2830" spans="1:13">
      <c r="A2830">
        <v>2000</v>
      </c>
      <c r="B2830" t="s">
        <v>156</v>
      </c>
      <c r="C2830" t="s">
        <v>62</v>
      </c>
      <c r="D2830" t="s">
        <v>47</v>
      </c>
      <c r="E2830" t="s">
        <v>58</v>
      </c>
      <c r="F2830">
        <v>36629</v>
      </c>
      <c r="G2830">
        <v>36629.25498348735</v>
      </c>
      <c r="H2830">
        <f>ROUND(Database[[#This Row],[VIAGEM]]-Database[[#This Row],[ORDEM]],0)</f>
        <v>0</v>
      </c>
      <c r="I2830">
        <v>1</v>
      </c>
      <c r="J2830" t="s">
        <v>78</v>
      </c>
      <c r="K2830" t="s">
        <v>101</v>
      </c>
      <c r="L2830" t="s">
        <v>81</v>
      </c>
      <c r="M2830">
        <v>1000</v>
      </c>
    </row>
    <row r="2831" spans="1:13">
      <c r="A2831">
        <v>2000</v>
      </c>
      <c r="B2831" t="s">
        <v>147</v>
      </c>
      <c r="C2831" t="s">
        <v>59</v>
      </c>
      <c r="D2831" t="s">
        <v>50</v>
      </c>
      <c r="E2831" t="s">
        <v>61</v>
      </c>
      <c r="F2831">
        <v>36700</v>
      </c>
      <c r="G2831">
        <v>36701.533551388493</v>
      </c>
      <c r="H2831">
        <f>ROUND(Database[[#This Row],[VIAGEM]]-Database[[#This Row],[ORDEM]],0)</f>
        <v>2</v>
      </c>
      <c r="I2831">
        <v>1</v>
      </c>
      <c r="J2831" t="s">
        <v>80</v>
      </c>
      <c r="K2831" t="s">
        <v>87</v>
      </c>
      <c r="L2831" t="s">
        <v>138</v>
      </c>
      <c r="M2831">
        <v>20</v>
      </c>
    </row>
    <row r="2832" spans="1:13">
      <c r="A2832">
        <v>2000</v>
      </c>
      <c r="B2832" t="s">
        <v>153</v>
      </c>
      <c r="C2832" t="s">
        <v>57</v>
      </c>
      <c r="D2832" t="s">
        <v>51</v>
      </c>
      <c r="E2832" t="s">
        <v>25</v>
      </c>
      <c r="F2832">
        <v>36718</v>
      </c>
      <c r="G2832">
        <v>36726.167361959873</v>
      </c>
      <c r="H2832">
        <f>ROUND(Database[[#This Row],[VIAGEM]]-Database[[#This Row],[ORDEM]],0)</f>
        <v>8</v>
      </c>
      <c r="I2832">
        <v>0</v>
      </c>
      <c r="J2832" t="s">
        <v>78</v>
      </c>
      <c r="K2832" t="s">
        <v>99</v>
      </c>
      <c r="L2832" t="s">
        <v>81</v>
      </c>
      <c r="M2832">
        <v>2500</v>
      </c>
    </row>
    <row r="2833" spans="1:13">
      <c r="A2833">
        <v>2000</v>
      </c>
      <c r="B2833" t="s">
        <v>148</v>
      </c>
      <c r="C2833" t="s">
        <v>61</v>
      </c>
      <c r="D2833" t="s">
        <v>48</v>
      </c>
      <c r="E2833" t="s">
        <v>25</v>
      </c>
      <c r="F2833">
        <v>36874</v>
      </c>
      <c r="G2833">
        <v>36875.121035287557</v>
      </c>
      <c r="H2833">
        <f>ROUND(Database[[#This Row],[VIAGEM]]-Database[[#This Row],[ORDEM]],0)</f>
        <v>1</v>
      </c>
      <c r="I2833">
        <v>0</v>
      </c>
      <c r="J2833" t="s">
        <v>78</v>
      </c>
      <c r="K2833" t="s">
        <v>100</v>
      </c>
      <c r="L2833" t="s">
        <v>81</v>
      </c>
      <c r="M2833">
        <v>500</v>
      </c>
    </row>
    <row r="2834" spans="1:13">
      <c r="A2834">
        <v>2000</v>
      </c>
      <c r="B2834" t="s">
        <v>152</v>
      </c>
      <c r="C2834" t="s">
        <v>59</v>
      </c>
      <c r="D2834" t="s">
        <v>50</v>
      </c>
      <c r="E2834" t="s">
        <v>62</v>
      </c>
      <c r="F2834">
        <v>36800</v>
      </c>
      <c r="G2834">
        <v>36802.562369702835</v>
      </c>
      <c r="H2834">
        <f>ROUND(Database[[#This Row],[VIAGEM]]-Database[[#This Row],[ORDEM]],0)</f>
        <v>3</v>
      </c>
      <c r="I2834">
        <v>0</v>
      </c>
      <c r="J2834" t="s">
        <v>136</v>
      </c>
      <c r="K2834" t="s">
        <v>95</v>
      </c>
      <c r="L2834" t="s">
        <v>83</v>
      </c>
      <c r="M2834">
        <v>200</v>
      </c>
    </row>
    <row r="2835" spans="1:13">
      <c r="A2835">
        <v>2000</v>
      </c>
      <c r="B2835" t="s">
        <v>145</v>
      </c>
      <c r="C2835" t="s">
        <v>62</v>
      </c>
      <c r="D2835" t="s">
        <v>47</v>
      </c>
      <c r="E2835" t="s">
        <v>25</v>
      </c>
      <c r="F2835">
        <v>36544</v>
      </c>
      <c r="G2835">
        <v>36549.015876991441</v>
      </c>
      <c r="H2835">
        <f>ROUND(Database[[#This Row],[VIAGEM]]-Database[[#This Row],[ORDEM]],0)</f>
        <v>5</v>
      </c>
      <c r="I2835">
        <v>1</v>
      </c>
      <c r="J2835" t="s">
        <v>74</v>
      </c>
      <c r="K2835" t="s">
        <v>97</v>
      </c>
      <c r="L2835" t="s">
        <v>83</v>
      </c>
      <c r="M2835">
        <v>300</v>
      </c>
    </row>
    <row r="2836" spans="1:13">
      <c r="A2836">
        <v>2000</v>
      </c>
      <c r="B2836" t="s">
        <v>154</v>
      </c>
      <c r="C2836" t="s">
        <v>61</v>
      </c>
      <c r="D2836" t="s">
        <v>48</v>
      </c>
      <c r="E2836" t="s">
        <v>62</v>
      </c>
      <c r="F2836">
        <v>36562</v>
      </c>
      <c r="G2836">
        <v>36571.789488613853</v>
      </c>
      <c r="H2836">
        <f>ROUND(Database[[#This Row],[VIAGEM]]-Database[[#This Row],[ORDEM]],0)</f>
        <v>10</v>
      </c>
      <c r="I2836">
        <v>1</v>
      </c>
      <c r="J2836" t="s">
        <v>136</v>
      </c>
      <c r="K2836" t="s">
        <v>95</v>
      </c>
      <c r="L2836" t="s">
        <v>83</v>
      </c>
      <c r="M2836">
        <v>300</v>
      </c>
    </row>
    <row r="2837" spans="1:13">
      <c r="A2837">
        <v>2000</v>
      </c>
      <c r="B2837" t="s">
        <v>153</v>
      </c>
      <c r="C2837" t="s">
        <v>59</v>
      </c>
      <c r="D2837" t="s">
        <v>50</v>
      </c>
      <c r="E2837" t="s">
        <v>58</v>
      </c>
      <c r="F2837">
        <v>36732</v>
      </c>
      <c r="G2837">
        <v>36740.278908604778</v>
      </c>
      <c r="H2837">
        <f>ROUND(Database[[#This Row],[VIAGEM]]-Database[[#This Row],[ORDEM]],0)</f>
        <v>8</v>
      </c>
      <c r="I2837">
        <v>1</v>
      </c>
      <c r="J2837" t="s">
        <v>73</v>
      </c>
      <c r="K2837" t="s">
        <v>108</v>
      </c>
      <c r="L2837" t="s">
        <v>83</v>
      </c>
      <c r="M2837">
        <v>200</v>
      </c>
    </row>
    <row r="2838" spans="1:13">
      <c r="A2838">
        <v>2000</v>
      </c>
      <c r="B2838" t="s">
        <v>146</v>
      </c>
      <c r="C2838" t="s">
        <v>25</v>
      </c>
      <c r="D2838" t="s">
        <v>45</v>
      </c>
      <c r="E2838" t="s">
        <v>59</v>
      </c>
      <c r="F2838">
        <v>36855</v>
      </c>
      <c r="G2838">
        <v>36856.197150182299</v>
      </c>
      <c r="H2838">
        <f>ROUND(Database[[#This Row],[VIAGEM]]-Database[[#This Row],[ORDEM]],0)</f>
        <v>1</v>
      </c>
      <c r="I2838">
        <v>1</v>
      </c>
      <c r="J2838" t="s">
        <v>136</v>
      </c>
      <c r="K2838" t="s">
        <v>93</v>
      </c>
      <c r="L2838" t="s">
        <v>83</v>
      </c>
      <c r="M2838">
        <v>400</v>
      </c>
    </row>
    <row r="2839" spans="1:13">
      <c r="A2839">
        <v>2000</v>
      </c>
      <c r="B2839" t="s">
        <v>152</v>
      </c>
      <c r="C2839" t="s">
        <v>61</v>
      </c>
      <c r="D2839" t="s">
        <v>48</v>
      </c>
      <c r="E2839" t="s">
        <v>60</v>
      </c>
      <c r="F2839">
        <v>36813</v>
      </c>
      <c r="G2839">
        <v>36816.090811245311</v>
      </c>
      <c r="H2839">
        <f>ROUND(Database[[#This Row],[VIAGEM]]-Database[[#This Row],[ORDEM]],0)</f>
        <v>3</v>
      </c>
      <c r="I2839">
        <v>0</v>
      </c>
      <c r="J2839" t="s">
        <v>74</v>
      </c>
      <c r="K2839" t="s">
        <v>97</v>
      </c>
      <c r="L2839" t="s">
        <v>83</v>
      </c>
      <c r="M2839">
        <v>500</v>
      </c>
    </row>
    <row r="2840" spans="1:13">
      <c r="A2840">
        <v>2000</v>
      </c>
      <c r="B2840" t="s">
        <v>149</v>
      </c>
      <c r="C2840" t="s">
        <v>59</v>
      </c>
      <c r="D2840" t="s">
        <v>50</v>
      </c>
      <c r="E2840" t="s">
        <v>60</v>
      </c>
      <c r="F2840">
        <v>36763</v>
      </c>
      <c r="G2840">
        <v>36764.768315836001</v>
      </c>
      <c r="H2840">
        <f>ROUND(Database[[#This Row],[VIAGEM]]-Database[[#This Row],[ORDEM]],0)</f>
        <v>2</v>
      </c>
      <c r="I2840">
        <v>0</v>
      </c>
      <c r="J2840" t="s">
        <v>76</v>
      </c>
      <c r="K2840" t="s">
        <v>113</v>
      </c>
      <c r="L2840" t="s">
        <v>139</v>
      </c>
      <c r="M2840">
        <v>1260000</v>
      </c>
    </row>
    <row r="2841" spans="1:13">
      <c r="A2841">
        <v>2000</v>
      </c>
      <c r="B2841" t="s">
        <v>146</v>
      </c>
      <c r="C2841" t="s">
        <v>25</v>
      </c>
      <c r="D2841" t="s">
        <v>45</v>
      </c>
      <c r="E2841" t="s">
        <v>63</v>
      </c>
      <c r="F2841">
        <v>36855</v>
      </c>
      <c r="G2841">
        <v>36864.083518928172</v>
      </c>
      <c r="H2841">
        <f>ROUND(Database[[#This Row],[VIAGEM]]-Database[[#This Row],[ORDEM]],0)</f>
        <v>9</v>
      </c>
      <c r="I2841">
        <v>0</v>
      </c>
      <c r="J2841" t="s">
        <v>73</v>
      </c>
      <c r="K2841" t="s">
        <v>107</v>
      </c>
      <c r="L2841" t="s">
        <v>83</v>
      </c>
      <c r="M2841">
        <v>400</v>
      </c>
    </row>
    <row r="2842" spans="1:13">
      <c r="A2842">
        <v>2000</v>
      </c>
      <c r="B2842" t="s">
        <v>147</v>
      </c>
      <c r="C2842" t="s">
        <v>59</v>
      </c>
      <c r="D2842" t="s">
        <v>50</v>
      </c>
      <c r="E2842" t="s">
        <v>63</v>
      </c>
      <c r="F2842">
        <v>36700</v>
      </c>
      <c r="G2842">
        <v>36705.996859300263</v>
      </c>
      <c r="H2842">
        <f>ROUND(Database[[#This Row],[VIAGEM]]-Database[[#This Row],[ORDEM]],0)</f>
        <v>6</v>
      </c>
      <c r="I2842">
        <v>1</v>
      </c>
      <c r="J2842" t="s">
        <v>80</v>
      </c>
      <c r="K2842" t="s">
        <v>89</v>
      </c>
      <c r="L2842" t="s">
        <v>81</v>
      </c>
      <c r="M2842">
        <v>500</v>
      </c>
    </row>
    <row r="2843" spans="1:13">
      <c r="A2843">
        <v>2000</v>
      </c>
      <c r="B2843" t="s">
        <v>145</v>
      </c>
      <c r="C2843" t="s">
        <v>58</v>
      </c>
      <c r="D2843" t="s">
        <v>105</v>
      </c>
      <c r="E2843" t="s">
        <v>57</v>
      </c>
      <c r="F2843">
        <v>36556</v>
      </c>
      <c r="G2843">
        <v>36565.049871255978</v>
      </c>
      <c r="H2843">
        <f>ROUND(Database[[#This Row],[VIAGEM]]-Database[[#This Row],[ORDEM]],0)</f>
        <v>9</v>
      </c>
      <c r="I2843">
        <v>0</v>
      </c>
      <c r="J2843" t="s">
        <v>70</v>
      </c>
      <c r="K2843" t="s">
        <v>91</v>
      </c>
      <c r="L2843" t="s">
        <v>82</v>
      </c>
      <c r="M2843">
        <v>2000</v>
      </c>
    </row>
    <row r="2844" spans="1:13">
      <c r="A2844">
        <v>2000</v>
      </c>
      <c r="B2844" t="s">
        <v>149</v>
      </c>
      <c r="C2844" t="s">
        <v>62</v>
      </c>
      <c r="D2844" t="s">
        <v>47</v>
      </c>
      <c r="E2844" t="s">
        <v>57</v>
      </c>
      <c r="F2844">
        <v>36755</v>
      </c>
      <c r="G2844">
        <v>36756.549325576671</v>
      </c>
      <c r="H2844">
        <f>ROUND(Database[[#This Row],[VIAGEM]]-Database[[#This Row],[ORDEM]],0)</f>
        <v>2</v>
      </c>
      <c r="I2844">
        <v>1</v>
      </c>
      <c r="J2844" t="s">
        <v>80</v>
      </c>
      <c r="K2844" t="s">
        <v>89</v>
      </c>
      <c r="L2844" t="s">
        <v>81</v>
      </c>
      <c r="M2844">
        <v>2500</v>
      </c>
    </row>
    <row r="2845" spans="1:13">
      <c r="A2845">
        <v>2000</v>
      </c>
      <c r="B2845" t="s">
        <v>149</v>
      </c>
      <c r="C2845" t="s">
        <v>61</v>
      </c>
      <c r="D2845" t="s">
        <v>48</v>
      </c>
      <c r="E2845" t="s">
        <v>58</v>
      </c>
      <c r="F2845">
        <v>36739</v>
      </c>
      <c r="G2845">
        <v>36739.602206880612</v>
      </c>
      <c r="H2845">
        <f>ROUND(Database[[#This Row],[VIAGEM]]-Database[[#This Row],[ORDEM]],0)</f>
        <v>1</v>
      </c>
      <c r="I2845">
        <v>0</v>
      </c>
      <c r="J2845" t="s">
        <v>70</v>
      </c>
      <c r="K2845" t="s">
        <v>90</v>
      </c>
      <c r="L2845" t="s">
        <v>82</v>
      </c>
      <c r="M2845">
        <v>4000</v>
      </c>
    </row>
    <row r="2846" spans="1:13">
      <c r="A2846">
        <v>2000</v>
      </c>
      <c r="B2846" t="s">
        <v>152</v>
      </c>
      <c r="C2846" t="s">
        <v>61</v>
      </c>
      <c r="D2846" t="s">
        <v>48</v>
      </c>
      <c r="E2846" t="s">
        <v>63</v>
      </c>
      <c r="F2846">
        <v>36822</v>
      </c>
      <c r="G2846">
        <v>36831.594458434469</v>
      </c>
      <c r="H2846">
        <f>ROUND(Database[[#This Row],[VIAGEM]]-Database[[#This Row],[ORDEM]],0)</f>
        <v>10</v>
      </c>
      <c r="I2846">
        <v>0</v>
      </c>
      <c r="J2846" t="s">
        <v>136</v>
      </c>
      <c r="K2846" t="s">
        <v>95</v>
      </c>
      <c r="L2846" t="s">
        <v>83</v>
      </c>
      <c r="M2846">
        <v>100</v>
      </c>
    </row>
    <row r="2847" spans="1:13">
      <c r="A2847">
        <v>2000</v>
      </c>
      <c r="B2847" t="s">
        <v>147</v>
      </c>
      <c r="C2847" t="s">
        <v>62</v>
      </c>
      <c r="D2847" t="s">
        <v>47</v>
      </c>
      <c r="E2847" t="s">
        <v>25</v>
      </c>
      <c r="F2847">
        <v>36698</v>
      </c>
      <c r="G2847">
        <v>36705.953531137595</v>
      </c>
      <c r="H2847">
        <f>ROUND(Database[[#This Row],[VIAGEM]]-Database[[#This Row],[ORDEM]],0)</f>
        <v>8</v>
      </c>
      <c r="I2847">
        <v>0</v>
      </c>
      <c r="J2847" t="s">
        <v>136</v>
      </c>
      <c r="K2847" t="s">
        <v>93</v>
      </c>
      <c r="L2847" t="s">
        <v>83</v>
      </c>
      <c r="M2847">
        <v>200</v>
      </c>
    </row>
    <row r="2848" spans="1:13">
      <c r="A2848">
        <v>2000</v>
      </c>
      <c r="B2848" t="s">
        <v>150</v>
      </c>
      <c r="C2848" t="s">
        <v>25</v>
      </c>
      <c r="D2848" t="s">
        <v>45</v>
      </c>
      <c r="E2848" t="s">
        <v>62</v>
      </c>
      <c r="F2848">
        <v>36664</v>
      </c>
      <c r="G2848">
        <v>36668.389900925307</v>
      </c>
      <c r="H2848">
        <f>ROUND(Database[[#This Row],[VIAGEM]]-Database[[#This Row],[ORDEM]],0)</f>
        <v>4</v>
      </c>
      <c r="I2848">
        <v>1</v>
      </c>
      <c r="J2848" t="s">
        <v>70</v>
      </c>
      <c r="K2848" t="s">
        <v>92</v>
      </c>
      <c r="L2848" t="s">
        <v>82</v>
      </c>
      <c r="M2848">
        <v>2000</v>
      </c>
    </row>
    <row r="2849" spans="1:13">
      <c r="A2849">
        <v>2000</v>
      </c>
      <c r="B2849" t="s">
        <v>155</v>
      </c>
      <c r="C2849" t="s">
        <v>61</v>
      </c>
      <c r="D2849" t="s">
        <v>48</v>
      </c>
      <c r="E2849" t="s">
        <v>57</v>
      </c>
      <c r="F2849">
        <v>36785</v>
      </c>
      <c r="G2849">
        <v>36794.924438665701</v>
      </c>
      <c r="H2849">
        <f>ROUND(Database[[#This Row],[VIAGEM]]-Database[[#This Row],[ORDEM]],0)</f>
        <v>10</v>
      </c>
      <c r="I2849">
        <v>0</v>
      </c>
      <c r="J2849" t="s">
        <v>76</v>
      </c>
      <c r="K2849" t="s">
        <v>113</v>
      </c>
      <c r="L2849" t="s">
        <v>139</v>
      </c>
      <c r="M2849">
        <v>160000</v>
      </c>
    </row>
    <row r="2850" spans="1:13">
      <c r="A2850">
        <v>2000</v>
      </c>
      <c r="B2850" t="s">
        <v>146</v>
      </c>
      <c r="C2850" t="s">
        <v>58</v>
      </c>
      <c r="D2850" t="s">
        <v>105</v>
      </c>
      <c r="E2850" t="s">
        <v>62</v>
      </c>
      <c r="F2850">
        <v>36849</v>
      </c>
      <c r="G2850">
        <v>36856.720941454128</v>
      </c>
      <c r="H2850">
        <f>ROUND(Database[[#This Row],[VIAGEM]]-Database[[#This Row],[ORDEM]],0)</f>
        <v>8</v>
      </c>
      <c r="I2850">
        <v>1</v>
      </c>
      <c r="J2850" t="s">
        <v>80</v>
      </c>
      <c r="K2850" t="s">
        <v>89</v>
      </c>
      <c r="L2850" t="s">
        <v>81</v>
      </c>
      <c r="M2850">
        <v>2000</v>
      </c>
    </row>
    <row r="2851" spans="1:13">
      <c r="A2851">
        <v>2000</v>
      </c>
      <c r="B2851" t="s">
        <v>150</v>
      </c>
      <c r="C2851" t="s">
        <v>25</v>
      </c>
      <c r="D2851" t="s">
        <v>45</v>
      </c>
      <c r="E2851" t="s">
        <v>62</v>
      </c>
      <c r="F2851">
        <v>36649</v>
      </c>
      <c r="G2851">
        <v>36649.879207541766</v>
      </c>
      <c r="H2851">
        <f>ROUND(Database[[#This Row],[VIAGEM]]-Database[[#This Row],[ORDEM]],0)</f>
        <v>1</v>
      </c>
      <c r="I2851">
        <v>0</v>
      </c>
      <c r="J2851" t="s">
        <v>80</v>
      </c>
      <c r="K2851" t="s">
        <v>87</v>
      </c>
      <c r="L2851" t="s">
        <v>138</v>
      </c>
      <c r="M2851">
        <v>40</v>
      </c>
    </row>
    <row r="2852" spans="1:13">
      <c r="A2852">
        <v>2000</v>
      </c>
      <c r="B2852" t="s">
        <v>146</v>
      </c>
      <c r="C2852" t="s">
        <v>61</v>
      </c>
      <c r="D2852" t="s">
        <v>48</v>
      </c>
      <c r="E2852" t="s">
        <v>56</v>
      </c>
      <c r="F2852">
        <v>36845</v>
      </c>
      <c r="G2852">
        <v>36853.736010283057</v>
      </c>
      <c r="H2852">
        <f>ROUND(Database[[#This Row],[VIAGEM]]-Database[[#This Row],[ORDEM]],0)</f>
        <v>9</v>
      </c>
      <c r="I2852">
        <v>1</v>
      </c>
      <c r="J2852" t="s">
        <v>136</v>
      </c>
      <c r="K2852" t="s">
        <v>93</v>
      </c>
      <c r="L2852" t="s">
        <v>83</v>
      </c>
      <c r="M2852">
        <v>200</v>
      </c>
    </row>
    <row r="2853" spans="1:13">
      <c r="A2853">
        <v>2000</v>
      </c>
      <c r="B2853" t="s">
        <v>155</v>
      </c>
      <c r="C2853" t="s">
        <v>60</v>
      </c>
      <c r="D2853" t="s">
        <v>49</v>
      </c>
      <c r="E2853" t="s">
        <v>25</v>
      </c>
      <c r="F2853">
        <v>36777</v>
      </c>
      <c r="G2853">
        <v>36785.447477898873</v>
      </c>
      <c r="H2853">
        <f>ROUND(Database[[#This Row],[VIAGEM]]-Database[[#This Row],[ORDEM]],0)</f>
        <v>8</v>
      </c>
      <c r="I2853">
        <v>0</v>
      </c>
      <c r="J2853" t="s">
        <v>70</v>
      </c>
      <c r="K2853" t="s">
        <v>92</v>
      </c>
      <c r="L2853" t="s">
        <v>82</v>
      </c>
      <c r="M2853">
        <v>2000</v>
      </c>
    </row>
    <row r="2854" spans="1:13">
      <c r="A2854">
        <v>2000</v>
      </c>
      <c r="B2854" t="s">
        <v>154</v>
      </c>
      <c r="C2854" t="s">
        <v>25</v>
      </c>
      <c r="D2854" t="s">
        <v>45</v>
      </c>
      <c r="E2854" t="s">
        <v>58</v>
      </c>
      <c r="F2854">
        <v>36566</v>
      </c>
      <c r="G2854">
        <v>36568.859589288593</v>
      </c>
      <c r="H2854">
        <f>ROUND(Database[[#This Row],[VIAGEM]]-Database[[#This Row],[ORDEM]],0)</f>
        <v>3</v>
      </c>
      <c r="I2854">
        <v>1</v>
      </c>
      <c r="J2854" t="s">
        <v>78</v>
      </c>
      <c r="K2854" t="s">
        <v>100</v>
      </c>
      <c r="L2854" t="s">
        <v>81</v>
      </c>
      <c r="M2854">
        <v>1500</v>
      </c>
    </row>
    <row r="2855" spans="1:13">
      <c r="A2855">
        <v>2000</v>
      </c>
      <c r="B2855" t="s">
        <v>156</v>
      </c>
      <c r="C2855" t="s">
        <v>59</v>
      </c>
      <c r="D2855" t="s">
        <v>50</v>
      </c>
      <c r="E2855" t="s">
        <v>56</v>
      </c>
      <c r="F2855">
        <v>36636</v>
      </c>
      <c r="G2855">
        <v>36638.660099720379</v>
      </c>
      <c r="H2855">
        <f>ROUND(Database[[#This Row],[VIAGEM]]-Database[[#This Row],[ORDEM]],0)</f>
        <v>3</v>
      </c>
      <c r="I2855">
        <v>0</v>
      </c>
      <c r="J2855" t="s">
        <v>136</v>
      </c>
      <c r="K2855" t="s">
        <v>93</v>
      </c>
      <c r="L2855" t="s">
        <v>83</v>
      </c>
      <c r="M2855">
        <v>100</v>
      </c>
    </row>
    <row r="2856" spans="1:13">
      <c r="A2856">
        <v>2000</v>
      </c>
      <c r="B2856" t="s">
        <v>145</v>
      </c>
      <c r="C2856" t="s">
        <v>58</v>
      </c>
      <c r="D2856" t="s">
        <v>105</v>
      </c>
      <c r="E2856" t="s">
        <v>60</v>
      </c>
      <c r="F2856">
        <v>36537</v>
      </c>
      <c r="G2856">
        <v>36543.498969506261</v>
      </c>
      <c r="H2856">
        <f>ROUND(Database[[#This Row],[VIAGEM]]-Database[[#This Row],[ORDEM]],0)</f>
        <v>6</v>
      </c>
      <c r="I2856">
        <v>1</v>
      </c>
      <c r="J2856" t="s">
        <v>136</v>
      </c>
      <c r="K2856" t="s">
        <v>93</v>
      </c>
      <c r="L2856" t="s">
        <v>83</v>
      </c>
      <c r="M2856">
        <v>400</v>
      </c>
    </row>
    <row r="2857" spans="1:13">
      <c r="A2857">
        <v>2000</v>
      </c>
      <c r="B2857" t="s">
        <v>152</v>
      </c>
      <c r="C2857" t="s">
        <v>62</v>
      </c>
      <c r="D2857" t="s">
        <v>47</v>
      </c>
      <c r="E2857" t="s">
        <v>63</v>
      </c>
      <c r="F2857">
        <v>36825</v>
      </c>
      <c r="G2857">
        <v>36828.517370582325</v>
      </c>
      <c r="H2857">
        <f>ROUND(Database[[#This Row],[VIAGEM]]-Database[[#This Row],[ORDEM]],0)</f>
        <v>4</v>
      </c>
      <c r="I2857">
        <v>1</v>
      </c>
      <c r="J2857" t="s">
        <v>74</v>
      </c>
      <c r="K2857" t="s">
        <v>98</v>
      </c>
      <c r="L2857" t="s">
        <v>83</v>
      </c>
      <c r="M2857">
        <v>100</v>
      </c>
    </row>
    <row r="2858" spans="1:13">
      <c r="A2858">
        <v>2000</v>
      </c>
      <c r="B2858" t="s">
        <v>156</v>
      </c>
      <c r="C2858" t="s">
        <v>59</v>
      </c>
      <c r="D2858" t="s">
        <v>50</v>
      </c>
      <c r="E2858" t="s">
        <v>61</v>
      </c>
      <c r="F2858">
        <v>36640</v>
      </c>
      <c r="G2858">
        <v>36640.400681853469</v>
      </c>
      <c r="H2858">
        <f>ROUND(Database[[#This Row],[VIAGEM]]-Database[[#This Row],[ORDEM]],0)</f>
        <v>0</v>
      </c>
      <c r="I2858">
        <v>1</v>
      </c>
      <c r="J2858" t="s">
        <v>72</v>
      </c>
      <c r="K2858" t="s">
        <v>109</v>
      </c>
      <c r="L2858" t="s">
        <v>85</v>
      </c>
      <c r="M2858">
        <v>29000</v>
      </c>
    </row>
    <row r="2859" spans="1:13">
      <c r="A2859">
        <v>2000</v>
      </c>
      <c r="B2859" t="s">
        <v>155</v>
      </c>
      <c r="C2859" t="s">
        <v>58</v>
      </c>
      <c r="D2859" t="s">
        <v>105</v>
      </c>
      <c r="E2859" t="s">
        <v>57</v>
      </c>
      <c r="F2859">
        <v>36770</v>
      </c>
      <c r="G2859">
        <v>36778.387425159366</v>
      </c>
      <c r="H2859">
        <f>ROUND(Database[[#This Row],[VIAGEM]]-Database[[#This Row],[ORDEM]],0)</f>
        <v>8</v>
      </c>
      <c r="I2859">
        <v>0</v>
      </c>
      <c r="J2859" t="s">
        <v>76</v>
      </c>
      <c r="K2859" t="s">
        <v>113</v>
      </c>
      <c r="L2859" t="s">
        <v>139</v>
      </c>
      <c r="M2859">
        <v>690000</v>
      </c>
    </row>
    <row r="2860" spans="1:13">
      <c r="A2860">
        <v>2000</v>
      </c>
      <c r="B2860" t="s">
        <v>147</v>
      </c>
      <c r="C2860" t="s">
        <v>56</v>
      </c>
      <c r="D2860" t="s">
        <v>52</v>
      </c>
      <c r="E2860" t="s">
        <v>63</v>
      </c>
      <c r="F2860">
        <v>36692</v>
      </c>
      <c r="G2860">
        <v>36693.990676153153</v>
      </c>
      <c r="H2860">
        <f>ROUND(Database[[#This Row],[VIAGEM]]-Database[[#This Row],[ORDEM]],0)</f>
        <v>2</v>
      </c>
      <c r="I2860">
        <v>0</v>
      </c>
      <c r="J2860" t="s">
        <v>78</v>
      </c>
      <c r="K2860" t="s">
        <v>101</v>
      </c>
      <c r="L2860" t="s">
        <v>81</v>
      </c>
      <c r="M2860">
        <v>2500</v>
      </c>
    </row>
    <row r="2861" spans="1:13">
      <c r="A2861">
        <v>2000</v>
      </c>
      <c r="B2861" t="s">
        <v>156</v>
      </c>
      <c r="C2861" t="s">
        <v>57</v>
      </c>
      <c r="D2861" t="s">
        <v>51</v>
      </c>
      <c r="E2861" t="s">
        <v>63</v>
      </c>
      <c r="F2861">
        <v>36641</v>
      </c>
      <c r="G2861">
        <v>36647.411374504103</v>
      </c>
      <c r="H2861">
        <f>ROUND(Database[[#This Row],[VIAGEM]]-Database[[#This Row],[ORDEM]],0)</f>
        <v>6</v>
      </c>
      <c r="I2861">
        <v>0</v>
      </c>
      <c r="J2861" t="s">
        <v>73</v>
      </c>
      <c r="K2861" t="s">
        <v>108</v>
      </c>
      <c r="L2861" t="s">
        <v>83</v>
      </c>
      <c r="M2861">
        <v>500</v>
      </c>
    </row>
    <row r="2862" spans="1:13">
      <c r="A2862">
        <v>2000</v>
      </c>
      <c r="B2862" t="s">
        <v>146</v>
      </c>
      <c r="C2862" t="s">
        <v>25</v>
      </c>
      <c r="D2862" t="s">
        <v>45</v>
      </c>
      <c r="E2862" t="s">
        <v>58</v>
      </c>
      <c r="F2862">
        <v>36836</v>
      </c>
      <c r="G2862">
        <v>36840.246879589882</v>
      </c>
      <c r="H2862">
        <f>ROUND(Database[[#This Row],[VIAGEM]]-Database[[#This Row],[ORDEM]],0)</f>
        <v>4</v>
      </c>
      <c r="I2862">
        <v>0</v>
      </c>
      <c r="J2862" t="s">
        <v>80</v>
      </c>
      <c r="K2862" t="s">
        <v>89</v>
      </c>
      <c r="L2862" t="s">
        <v>81</v>
      </c>
      <c r="M2862">
        <v>2000</v>
      </c>
    </row>
    <row r="2863" spans="1:13">
      <c r="A2863">
        <v>2000</v>
      </c>
      <c r="B2863" t="s">
        <v>153</v>
      </c>
      <c r="C2863" t="s">
        <v>60</v>
      </c>
      <c r="D2863" t="s">
        <v>49</v>
      </c>
      <c r="E2863" t="s">
        <v>58</v>
      </c>
      <c r="F2863">
        <v>36718</v>
      </c>
      <c r="G2863">
        <v>36724.628769247247</v>
      </c>
      <c r="H2863">
        <f>ROUND(Database[[#This Row],[VIAGEM]]-Database[[#This Row],[ORDEM]],0)</f>
        <v>7</v>
      </c>
      <c r="I2863">
        <v>0</v>
      </c>
      <c r="J2863" t="s">
        <v>76</v>
      </c>
      <c r="K2863" t="s">
        <v>113</v>
      </c>
      <c r="L2863" t="s">
        <v>139</v>
      </c>
      <c r="M2863">
        <v>1280000</v>
      </c>
    </row>
    <row r="2864" spans="1:13">
      <c r="A2864">
        <v>2000</v>
      </c>
      <c r="B2864" t="s">
        <v>151</v>
      </c>
      <c r="C2864" t="s">
        <v>57</v>
      </c>
      <c r="D2864" t="s">
        <v>51</v>
      </c>
      <c r="E2864" t="s">
        <v>61</v>
      </c>
      <c r="F2864">
        <v>36606</v>
      </c>
      <c r="G2864">
        <v>36610.057091404837</v>
      </c>
      <c r="H2864">
        <f>ROUND(Database[[#This Row],[VIAGEM]]-Database[[#This Row],[ORDEM]],0)</f>
        <v>4</v>
      </c>
      <c r="I2864">
        <v>1</v>
      </c>
      <c r="J2864" t="s">
        <v>74</v>
      </c>
      <c r="K2864" t="s">
        <v>96</v>
      </c>
      <c r="L2864" t="s">
        <v>83</v>
      </c>
      <c r="M2864">
        <v>300</v>
      </c>
    </row>
    <row r="2865" spans="1:13">
      <c r="A2865">
        <v>2000</v>
      </c>
      <c r="B2865" t="s">
        <v>147</v>
      </c>
      <c r="C2865" t="s">
        <v>58</v>
      </c>
      <c r="D2865" t="s">
        <v>105</v>
      </c>
      <c r="E2865" t="s">
        <v>57</v>
      </c>
      <c r="F2865">
        <v>36697</v>
      </c>
      <c r="G2865">
        <v>36698.190792759735</v>
      </c>
      <c r="H2865">
        <f>ROUND(Database[[#This Row],[VIAGEM]]-Database[[#This Row],[ORDEM]],0)</f>
        <v>1</v>
      </c>
      <c r="I2865">
        <v>1</v>
      </c>
      <c r="J2865" t="s">
        <v>73</v>
      </c>
      <c r="K2865" t="s">
        <v>107</v>
      </c>
      <c r="L2865" t="s">
        <v>83</v>
      </c>
      <c r="M2865">
        <v>200</v>
      </c>
    </row>
    <row r="2866" spans="1:13">
      <c r="A2866">
        <v>2000</v>
      </c>
      <c r="B2866" t="s">
        <v>156</v>
      </c>
      <c r="C2866" t="s">
        <v>59</v>
      </c>
      <c r="D2866" t="s">
        <v>50</v>
      </c>
      <c r="E2866" t="s">
        <v>61</v>
      </c>
      <c r="F2866">
        <v>36623</v>
      </c>
      <c r="G2866">
        <v>36628.481875397709</v>
      </c>
      <c r="H2866">
        <f>ROUND(Database[[#This Row],[VIAGEM]]-Database[[#This Row],[ORDEM]],0)</f>
        <v>5</v>
      </c>
      <c r="I2866">
        <v>0</v>
      </c>
      <c r="J2866" t="s">
        <v>71</v>
      </c>
      <c r="K2866" t="s">
        <v>103</v>
      </c>
      <c r="L2866" t="s">
        <v>84</v>
      </c>
      <c r="M2866">
        <v>88000</v>
      </c>
    </row>
    <row r="2867" spans="1:13">
      <c r="A2867">
        <v>2000</v>
      </c>
      <c r="B2867" t="s">
        <v>145</v>
      </c>
      <c r="C2867" t="s">
        <v>56</v>
      </c>
      <c r="D2867" t="s">
        <v>52</v>
      </c>
      <c r="E2867" t="s">
        <v>59</v>
      </c>
      <c r="F2867">
        <v>36549</v>
      </c>
      <c r="G2867">
        <v>36555.778540951811</v>
      </c>
      <c r="H2867">
        <f>ROUND(Database[[#This Row],[VIAGEM]]-Database[[#This Row],[ORDEM]],0)</f>
        <v>7</v>
      </c>
      <c r="I2867">
        <v>1</v>
      </c>
      <c r="J2867" t="s">
        <v>74</v>
      </c>
      <c r="K2867" t="s">
        <v>97</v>
      </c>
      <c r="L2867" t="s">
        <v>83</v>
      </c>
      <c r="M2867">
        <v>300</v>
      </c>
    </row>
    <row r="2868" spans="1:13">
      <c r="A2868">
        <v>2000</v>
      </c>
      <c r="B2868" t="s">
        <v>145</v>
      </c>
      <c r="C2868" t="s">
        <v>59</v>
      </c>
      <c r="D2868" t="s">
        <v>50</v>
      </c>
      <c r="E2868" t="s">
        <v>58</v>
      </c>
      <c r="F2868">
        <v>36544</v>
      </c>
      <c r="G2868">
        <v>36546.48315033799</v>
      </c>
      <c r="H2868">
        <f>ROUND(Database[[#This Row],[VIAGEM]]-Database[[#This Row],[ORDEM]],0)</f>
        <v>2</v>
      </c>
      <c r="I2868">
        <v>0</v>
      </c>
      <c r="J2868" t="s">
        <v>71</v>
      </c>
      <c r="K2868" t="s">
        <v>103</v>
      </c>
      <c r="L2868" t="s">
        <v>84</v>
      </c>
      <c r="M2868">
        <v>51000</v>
      </c>
    </row>
    <row r="2869" spans="1:13">
      <c r="A2869">
        <v>2000</v>
      </c>
      <c r="B2869" t="s">
        <v>149</v>
      </c>
      <c r="C2869" t="s">
        <v>61</v>
      </c>
      <c r="D2869" t="s">
        <v>48</v>
      </c>
      <c r="E2869" t="s">
        <v>25</v>
      </c>
      <c r="F2869">
        <v>36754</v>
      </c>
      <c r="G2869">
        <v>36757.411942042228</v>
      </c>
      <c r="H2869">
        <f>ROUND(Database[[#This Row],[VIAGEM]]-Database[[#This Row],[ORDEM]],0)</f>
        <v>3</v>
      </c>
      <c r="I2869">
        <v>0</v>
      </c>
      <c r="J2869" t="s">
        <v>80</v>
      </c>
      <c r="K2869" t="s">
        <v>88</v>
      </c>
      <c r="L2869" t="s">
        <v>138</v>
      </c>
      <c r="M2869">
        <v>10</v>
      </c>
    </row>
    <row r="2870" spans="1:13">
      <c r="A2870">
        <v>2000</v>
      </c>
      <c r="B2870" t="s">
        <v>154</v>
      </c>
      <c r="C2870" t="s">
        <v>61</v>
      </c>
      <c r="D2870" t="s">
        <v>48</v>
      </c>
      <c r="E2870" t="s">
        <v>58</v>
      </c>
      <c r="F2870">
        <v>36558</v>
      </c>
      <c r="G2870">
        <v>36561.430978482123</v>
      </c>
      <c r="H2870">
        <f>ROUND(Database[[#This Row],[VIAGEM]]-Database[[#This Row],[ORDEM]],0)</f>
        <v>3</v>
      </c>
      <c r="I2870">
        <v>0</v>
      </c>
      <c r="J2870" t="s">
        <v>71</v>
      </c>
      <c r="K2870" t="s">
        <v>102</v>
      </c>
      <c r="L2870" t="s">
        <v>84</v>
      </c>
      <c r="M2870">
        <v>88000</v>
      </c>
    </row>
    <row r="2871" spans="1:13">
      <c r="A2871">
        <v>2000</v>
      </c>
      <c r="B2871" t="s">
        <v>150</v>
      </c>
      <c r="C2871" t="s">
        <v>62</v>
      </c>
      <c r="D2871" t="s">
        <v>47</v>
      </c>
      <c r="E2871" t="s">
        <v>25</v>
      </c>
      <c r="F2871">
        <v>36650</v>
      </c>
      <c r="G2871">
        <v>36650.641159428567</v>
      </c>
      <c r="H2871">
        <f>ROUND(Database[[#This Row],[VIAGEM]]-Database[[#This Row],[ORDEM]],0)</f>
        <v>1</v>
      </c>
      <c r="I2871">
        <v>1</v>
      </c>
      <c r="J2871" t="s">
        <v>80</v>
      </c>
      <c r="K2871" t="s">
        <v>88</v>
      </c>
      <c r="L2871" t="s">
        <v>138</v>
      </c>
      <c r="M2871">
        <v>40</v>
      </c>
    </row>
    <row r="2872" spans="1:13">
      <c r="A2872">
        <v>2000</v>
      </c>
      <c r="B2872" t="s">
        <v>152</v>
      </c>
      <c r="C2872" t="s">
        <v>63</v>
      </c>
      <c r="D2872" t="s">
        <v>46</v>
      </c>
      <c r="E2872" t="s">
        <v>60</v>
      </c>
      <c r="F2872">
        <v>36823</v>
      </c>
      <c r="G2872">
        <v>36824.729664319566</v>
      </c>
      <c r="H2872">
        <f>ROUND(Database[[#This Row],[VIAGEM]]-Database[[#This Row],[ORDEM]],0)</f>
        <v>2</v>
      </c>
      <c r="I2872">
        <v>0</v>
      </c>
      <c r="J2872" t="s">
        <v>136</v>
      </c>
      <c r="K2872" t="s">
        <v>95</v>
      </c>
      <c r="L2872" t="s">
        <v>83</v>
      </c>
      <c r="M2872">
        <v>100</v>
      </c>
    </row>
    <row r="2873" spans="1:13">
      <c r="A2873">
        <v>2000</v>
      </c>
      <c r="B2873" t="s">
        <v>152</v>
      </c>
      <c r="C2873" t="s">
        <v>57</v>
      </c>
      <c r="D2873" t="s">
        <v>51</v>
      </c>
      <c r="E2873" t="s">
        <v>61</v>
      </c>
      <c r="F2873">
        <v>36805</v>
      </c>
      <c r="G2873">
        <v>36806.226563748845</v>
      </c>
      <c r="H2873">
        <f>ROUND(Database[[#This Row],[VIAGEM]]-Database[[#This Row],[ORDEM]],0)</f>
        <v>1</v>
      </c>
      <c r="I2873">
        <v>1</v>
      </c>
      <c r="J2873" t="s">
        <v>136</v>
      </c>
      <c r="K2873" t="s">
        <v>94</v>
      </c>
      <c r="L2873" t="s">
        <v>83</v>
      </c>
      <c r="M2873">
        <v>100</v>
      </c>
    </row>
    <row r="2874" spans="1:13">
      <c r="A2874">
        <v>2000</v>
      </c>
      <c r="B2874" t="s">
        <v>151</v>
      </c>
      <c r="C2874" t="s">
        <v>25</v>
      </c>
      <c r="D2874" t="s">
        <v>45</v>
      </c>
      <c r="E2874" t="s">
        <v>61</v>
      </c>
      <c r="F2874">
        <v>36609</v>
      </c>
      <c r="G2874">
        <v>36614.541065570658</v>
      </c>
      <c r="H2874">
        <f>ROUND(Database[[#This Row],[VIAGEM]]-Database[[#This Row],[ORDEM]],0)</f>
        <v>6</v>
      </c>
      <c r="I2874">
        <v>1</v>
      </c>
      <c r="J2874" t="s">
        <v>74</v>
      </c>
      <c r="K2874" t="s">
        <v>98</v>
      </c>
      <c r="L2874" t="s">
        <v>83</v>
      </c>
      <c r="M2874">
        <v>100</v>
      </c>
    </row>
    <row r="2875" spans="1:13">
      <c r="A2875">
        <v>2000</v>
      </c>
      <c r="B2875" t="s">
        <v>146</v>
      </c>
      <c r="C2875" t="s">
        <v>61</v>
      </c>
      <c r="D2875" t="s">
        <v>48</v>
      </c>
      <c r="E2875" t="s">
        <v>57</v>
      </c>
      <c r="F2875">
        <v>36838</v>
      </c>
      <c r="G2875">
        <v>36846.524306041218</v>
      </c>
      <c r="H2875">
        <f>ROUND(Database[[#This Row],[VIAGEM]]-Database[[#This Row],[ORDEM]],0)</f>
        <v>9</v>
      </c>
      <c r="I2875">
        <v>0</v>
      </c>
      <c r="J2875" t="s">
        <v>74</v>
      </c>
      <c r="K2875" t="s">
        <v>96</v>
      </c>
      <c r="L2875" t="s">
        <v>83</v>
      </c>
      <c r="M2875">
        <v>100</v>
      </c>
    </row>
    <row r="2876" spans="1:13">
      <c r="A2876">
        <v>2000</v>
      </c>
      <c r="B2876" t="s">
        <v>151</v>
      </c>
      <c r="C2876" t="s">
        <v>63</v>
      </c>
      <c r="D2876" t="s">
        <v>46</v>
      </c>
      <c r="E2876" t="s">
        <v>62</v>
      </c>
      <c r="F2876">
        <v>36591</v>
      </c>
      <c r="G2876">
        <v>36593.622992444951</v>
      </c>
      <c r="H2876">
        <f>ROUND(Database[[#This Row],[VIAGEM]]-Database[[#This Row],[ORDEM]],0)</f>
        <v>3</v>
      </c>
      <c r="I2876">
        <v>1</v>
      </c>
      <c r="J2876" t="s">
        <v>70</v>
      </c>
      <c r="K2876" t="s">
        <v>90</v>
      </c>
      <c r="L2876" t="s">
        <v>82</v>
      </c>
      <c r="M2876">
        <v>2000</v>
      </c>
    </row>
    <row r="2877" spans="1:13">
      <c r="A2877">
        <v>2000</v>
      </c>
      <c r="B2877" t="s">
        <v>156</v>
      </c>
      <c r="C2877" t="s">
        <v>62</v>
      </c>
      <c r="D2877" t="s">
        <v>47</v>
      </c>
      <c r="E2877" t="s">
        <v>25</v>
      </c>
      <c r="F2877">
        <v>36638</v>
      </c>
      <c r="G2877">
        <v>36642.253716628322</v>
      </c>
      <c r="H2877">
        <f>ROUND(Database[[#This Row],[VIAGEM]]-Database[[#This Row],[ORDEM]],0)</f>
        <v>4</v>
      </c>
      <c r="I2877">
        <v>0</v>
      </c>
      <c r="J2877" t="s">
        <v>136</v>
      </c>
      <c r="K2877" t="s">
        <v>93</v>
      </c>
      <c r="L2877" t="s">
        <v>83</v>
      </c>
      <c r="M2877">
        <v>300</v>
      </c>
    </row>
    <row r="2878" spans="1:13">
      <c r="A2878">
        <v>2000</v>
      </c>
      <c r="B2878" t="s">
        <v>145</v>
      </c>
      <c r="C2878" t="s">
        <v>56</v>
      </c>
      <c r="D2878" t="s">
        <v>52</v>
      </c>
      <c r="E2878" t="s">
        <v>60</v>
      </c>
      <c r="F2878">
        <v>36533</v>
      </c>
      <c r="G2878">
        <v>36541.587123542202</v>
      </c>
      <c r="H2878">
        <f>ROUND(Database[[#This Row],[VIAGEM]]-Database[[#This Row],[ORDEM]],0)</f>
        <v>9</v>
      </c>
      <c r="I2878">
        <v>0</v>
      </c>
      <c r="J2878" t="s">
        <v>136</v>
      </c>
      <c r="K2878" t="s">
        <v>94</v>
      </c>
      <c r="L2878" t="s">
        <v>83</v>
      </c>
      <c r="M2878">
        <v>200</v>
      </c>
    </row>
    <row r="2879" spans="1:13">
      <c r="A2879">
        <v>2000</v>
      </c>
      <c r="B2879" t="s">
        <v>147</v>
      </c>
      <c r="C2879" t="s">
        <v>58</v>
      </c>
      <c r="D2879" t="s">
        <v>105</v>
      </c>
      <c r="E2879" t="s">
        <v>25</v>
      </c>
      <c r="F2879">
        <v>36696</v>
      </c>
      <c r="G2879">
        <v>36697.064579487851</v>
      </c>
      <c r="H2879">
        <f>ROUND(Database[[#This Row],[VIAGEM]]-Database[[#This Row],[ORDEM]],0)</f>
        <v>1</v>
      </c>
      <c r="I2879">
        <v>1</v>
      </c>
      <c r="J2879" t="s">
        <v>70</v>
      </c>
      <c r="K2879" t="s">
        <v>90</v>
      </c>
      <c r="L2879" t="s">
        <v>82</v>
      </c>
      <c r="M2879">
        <v>1000</v>
      </c>
    </row>
    <row r="2880" spans="1:13">
      <c r="A2880">
        <v>2000</v>
      </c>
      <c r="B2880" t="s">
        <v>151</v>
      </c>
      <c r="C2880" t="s">
        <v>61</v>
      </c>
      <c r="D2880" t="s">
        <v>48</v>
      </c>
      <c r="E2880" t="s">
        <v>60</v>
      </c>
      <c r="F2880">
        <v>36588</v>
      </c>
      <c r="G2880">
        <v>36588.043910205161</v>
      </c>
      <c r="H2880">
        <f>ROUND(Database[[#This Row],[VIAGEM]]-Database[[#This Row],[ORDEM]],0)</f>
        <v>0</v>
      </c>
      <c r="I2880">
        <v>0</v>
      </c>
      <c r="J2880" t="s">
        <v>80</v>
      </c>
      <c r="K2880" t="s">
        <v>87</v>
      </c>
      <c r="L2880" t="s">
        <v>138</v>
      </c>
      <c r="M2880">
        <v>50</v>
      </c>
    </row>
    <row r="2881" spans="1:13">
      <c r="A2881">
        <v>2000</v>
      </c>
      <c r="B2881" t="s">
        <v>150</v>
      </c>
      <c r="C2881" t="s">
        <v>63</v>
      </c>
      <c r="D2881" t="s">
        <v>46</v>
      </c>
      <c r="E2881" t="s">
        <v>57</v>
      </c>
      <c r="F2881">
        <v>36662</v>
      </c>
      <c r="G2881">
        <v>36663.422970262356</v>
      </c>
      <c r="H2881">
        <f>ROUND(Database[[#This Row],[VIAGEM]]-Database[[#This Row],[ORDEM]],0)</f>
        <v>1</v>
      </c>
      <c r="I2881">
        <v>0</v>
      </c>
      <c r="J2881" t="s">
        <v>74</v>
      </c>
      <c r="K2881" t="s">
        <v>97</v>
      </c>
      <c r="L2881" t="s">
        <v>83</v>
      </c>
      <c r="M2881">
        <v>400</v>
      </c>
    </row>
    <row r="2882" spans="1:13">
      <c r="A2882">
        <v>2000</v>
      </c>
      <c r="B2882" t="s">
        <v>149</v>
      </c>
      <c r="C2882" t="s">
        <v>60</v>
      </c>
      <c r="D2882" t="s">
        <v>49</v>
      </c>
      <c r="E2882" t="s">
        <v>63</v>
      </c>
      <c r="F2882">
        <v>36763</v>
      </c>
      <c r="G2882">
        <v>36765.485273637409</v>
      </c>
      <c r="H2882">
        <f>ROUND(Database[[#This Row],[VIAGEM]]-Database[[#This Row],[ORDEM]],0)</f>
        <v>2</v>
      </c>
      <c r="I2882">
        <v>1</v>
      </c>
      <c r="J2882" t="s">
        <v>71</v>
      </c>
      <c r="K2882" t="s">
        <v>104</v>
      </c>
      <c r="L2882" t="s">
        <v>84</v>
      </c>
      <c r="M2882">
        <v>84000</v>
      </c>
    </row>
    <row r="2883" spans="1:13">
      <c r="A2883">
        <v>2000</v>
      </c>
      <c r="B2883" t="s">
        <v>150</v>
      </c>
      <c r="C2883" t="s">
        <v>59</v>
      </c>
      <c r="D2883" t="s">
        <v>50</v>
      </c>
      <c r="E2883" t="s">
        <v>63</v>
      </c>
      <c r="F2883">
        <v>36664</v>
      </c>
      <c r="G2883">
        <v>36672.827943147044</v>
      </c>
      <c r="H2883">
        <f>ROUND(Database[[#This Row],[VIAGEM]]-Database[[#This Row],[ORDEM]],0)</f>
        <v>9</v>
      </c>
      <c r="I2883">
        <v>1</v>
      </c>
      <c r="J2883" t="s">
        <v>73</v>
      </c>
      <c r="K2883" t="s">
        <v>108</v>
      </c>
      <c r="L2883" t="s">
        <v>83</v>
      </c>
      <c r="M2883">
        <v>100</v>
      </c>
    </row>
    <row r="2884" spans="1:13">
      <c r="A2884">
        <v>2000</v>
      </c>
      <c r="B2884" t="s">
        <v>149</v>
      </c>
      <c r="C2884" t="s">
        <v>59</v>
      </c>
      <c r="D2884" t="s">
        <v>50</v>
      </c>
      <c r="E2884" t="s">
        <v>61</v>
      </c>
      <c r="F2884">
        <v>36746</v>
      </c>
      <c r="G2884">
        <v>36746.806229948306</v>
      </c>
      <c r="H2884">
        <f>ROUND(Database[[#This Row],[VIAGEM]]-Database[[#This Row],[ORDEM]],0)</f>
        <v>1</v>
      </c>
      <c r="I2884">
        <v>0</v>
      </c>
      <c r="J2884" t="s">
        <v>76</v>
      </c>
      <c r="K2884" t="s">
        <v>113</v>
      </c>
      <c r="L2884" t="s">
        <v>139</v>
      </c>
      <c r="M2884">
        <v>1770000</v>
      </c>
    </row>
    <row r="2885" spans="1:13">
      <c r="A2885">
        <v>2000</v>
      </c>
      <c r="B2885" t="s">
        <v>149</v>
      </c>
      <c r="C2885" t="s">
        <v>25</v>
      </c>
      <c r="D2885" t="s">
        <v>45</v>
      </c>
      <c r="E2885" t="s">
        <v>57</v>
      </c>
      <c r="F2885">
        <v>36761</v>
      </c>
      <c r="G2885">
        <v>36767.850765624215</v>
      </c>
      <c r="H2885">
        <f>ROUND(Database[[#This Row],[VIAGEM]]-Database[[#This Row],[ORDEM]],0)</f>
        <v>7</v>
      </c>
      <c r="I2885">
        <v>0</v>
      </c>
      <c r="J2885" t="s">
        <v>78</v>
      </c>
      <c r="K2885" t="s">
        <v>99</v>
      </c>
      <c r="L2885" t="s">
        <v>81</v>
      </c>
      <c r="M2885">
        <v>2000</v>
      </c>
    </row>
    <row r="2886" spans="1:13">
      <c r="A2886">
        <v>2000</v>
      </c>
      <c r="B2886" t="s">
        <v>154</v>
      </c>
      <c r="C2886" t="s">
        <v>25</v>
      </c>
      <c r="D2886" t="s">
        <v>45</v>
      </c>
      <c r="E2886" t="s">
        <v>57</v>
      </c>
      <c r="F2886">
        <v>36580</v>
      </c>
      <c r="G2886">
        <v>36582.295035830466</v>
      </c>
      <c r="H2886">
        <f>ROUND(Database[[#This Row],[VIAGEM]]-Database[[#This Row],[ORDEM]],0)</f>
        <v>2</v>
      </c>
      <c r="I2886">
        <v>0</v>
      </c>
      <c r="J2886" t="s">
        <v>78</v>
      </c>
      <c r="K2886" t="s">
        <v>100</v>
      </c>
      <c r="L2886" t="s">
        <v>81</v>
      </c>
      <c r="M2886">
        <v>2000</v>
      </c>
    </row>
    <row r="2887" spans="1:13">
      <c r="A2887">
        <v>2000</v>
      </c>
      <c r="B2887" t="s">
        <v>149</v>
      </c>
      <c r="C2887" t="s">
        <v>63</v>
      </c>
      <c r="D2887" t="s">
        <v>46</v>
      </c>
      <c r="E2887" t="s">
        <v>62</v>
      </c>
      <c r="F2887">
        <v>36754</v>
      </c>
      <c r="G2887">
        <v>36760.531842048484</v>
      </c>
      <c r="H2887">
        <f>ROUND(Database[[#This Row],[VIAGEM]]-Database[[#This Row],[ORDEM]],0)</f>
        <v>7</v>
      </c>
      <c r="I2887">
        <v>1</v>
      </c>
      <c r="J2887" t="s">
        <v>80</v>
      </c>
      <c r="K2887" t="s">
        <v>88</v>
      </c>
      <c r="L2887" t="s">
        <v>138</v>
      </c>
      <c r="M2887">
        <v>50</v>
      </c>
    </row>
    <row r="2888" spans="1:13">
      <c r="A2888">
        <v>2000</v>
      </c>
      <c r="B2888" t="s">
        <v>150</v>
      </c>
      <c r="C2888" t="s">
        <v>58</v>
      </c>
      <c r="D2888" t="s">
        <v>105</v>
      </c>
      <c r="E2888" t="s">
        <v>56</v>
      </c>
      <c r="F2888">
        <v>36661</v>
      </c>
      <c r="G2888">
        <v>36661.314036403201</v>
      </c>
      <c r="H2888">
        <f>ROUND(Database[[#This Row],[VIAGEM]]-Database[[#This Row],[ORDEM]],0)</f>
        <v>0</v>
      </c>
      <c r="I2888">
        <v>1</v>
      </c>
      <c r="J2888" t="s">
        <v>70</v>
      </c>
      <c r="K2888" t="s">
        <v>91</v>
      </c>
      <c r="L2888" t="s">
        <v>82</v>
      </c>
      <c r="M2888">
        <v>5000</v>
      </c>
    </row>
    <row r="2889" spans="1:13">
      <c r="A2889">
        <v>2000</v>
      </c>
      <c r="B2889" t="s">
        <v>149</v>
      </c>
      <c r="C2889" t="s">
        <v>59</v>
      </c>
      <c r="D2889" t="s">
        <v>50</v>
      </c>
      <c r="E2889" t="s">
        <v>25</v>
      </c>
      <c r="F2889">
        <v>36740</v>
      </c>
      <c r="G2889">
        <v>36745.494849999573</v>
      </c>
      <c r="H2889">
        <f>ROUND(Database[[#This Row],[VIAGEM]]-Database[[#This Row],[ORDEM]],0)</f>
        <v>5</v>
      </c>
      <c r="I2889">
        <v>1</v>
      </c>
      <c r="J2889" t="s">
        <v>78</v>
      </c>
      <c r="K2889" t="s">
        <v>99</v>
      </c>
      <c r="L2889" t="s">
        <v>81</v>
      </c>
      <c r="M2889">
        <v>1500</v>
      </c>
    </row>
    <row r="2890" spans="1:13">
      <c r="A2890">
        <v>2000</v>
      </c>
      <c r="B2890" t="s">
        <v>153</v>
      </c>
      <c r="C2890" t="s">
        <v>62</v>
      </c>
      <c r="D2890" t="s">
        <v>47</v>
      </c>
      <c r="E2890" t="s">
        <v>59</v>
      </c>
      <c r="F2890">
        <v>36738</v>
      </c>
      <c r="G2890">
        <v>36740.360584924732</v>
      </c>
      <c r="H2890">
        <f>ROUND(Database[[#This Row],[VIAGEM]]-Database[[#This Row],[ORDEM]],0)</f>
        <v>2</v>
      </c>
      <c r="I2890">
        <v>1</v>
      </c>
      <c r="J2890" t="s">
        <v>136</v>
      </c>
      <c r="K2890" t="s">
        <v>94</v>
      </c>
      <c r="L2890" t="s">
        <v>83</v>
      </c>
      <c r="M2890">
        <v>400</v>
      </c>
    </row>
    <row r="2891" spans="1:13">
      <c r="A2891">
        <v>2000</v>
      </c>
      <c r="B2891" t="s">
        <v>155</v>
      </c>
      <c r="C2891" t="s">
        <v>58</v>
      </c>
      <c r="D2891" t="s">
        <v>105</v>
      </c>
      <c r="E2891" t="s">
        <v>59</v>
      </c>
      <c r="F2891">
        <v>36790</v>
      </c>
      <c r="G2891">
        <v>36790.77548697462</v>
      </c>
      <c r="H2891">
        <f>ROUND(Database[[#This Row],[VIAGEM]]-Database[[#This Row],[ORDEM]],0)</f>
        <v>1</v>
      </c>
      <c r="I2891">
        <v>1</v>
      </c>
      <c r="J2891" t="s">
        <v>71</v>
      </c>
      <c r="K2891" t="s">
        <v>102</v>
      </c>
      <c r="L2891" t="s">
        <v>84</v>
      </c>
      <c r="M2891">
        <v>55000</v>
      </c>
    </row>
    <row r="2892" spans="1:13">
      <c r="A2892">
        <v>2000</v>
      </c>
      <c r="B2892" t="s">
        <v>145</v>
      </c>
      <c r="C2892" t="s">
        <v>63</v>
      </c>
      <c r="D2892" t="s">
        <v>46</v>
      </c>
      <c r="E2892" t="s">
        <v>58</v>
      </c>
      <c r="F2892">
        <v>36548</v>
      </c>
      <c r="G2892">
        <v>36551.350737878958</v>
      </c>
      <c r="H2892">
        <f>ROUND(Database[[#This Row],[VIAGEM]]-Database[[#This Row],[ORDEM]],0)</f>
        <v>3</v>
      </c>
      <c r="I2892">
        <v>1</v>
      </c>
      <c r="J2892" t="s">
        <v>70</v>
      </c>
      <c r="K2892" t="s">
        <v>90</v>
      </c>
      <c r="L2892" t="s">
        <v>82</v>
      </c>
      <c r="M2892">
        <v>3000</v>
      </c>
    </row>
    <row r="2893" spans="1:13">
      <c r="A2893">
        <v>2000</v>
      </c>
      <c r="B2893" t="s">
        <v>152</v>
      </c>
      <c r="C2893" t="s">
        <v>62</v>
      </c>
      <c r="D2893" t="s">
        <v>47</v>
      </c>
      <c r="E2893" t="s">
        <v>60</v>
      </c>
      <c r="F2893">
        <v>36821</v>
      </c>
      <c r="G2893">
        <v>36821.833836003723</v>
      </c>
      <c r="H2893">
        <f>ROUND(Database[[#This Row],[VIAGEM]]-Database[[#This Row],[ORDEM]],0)</f>
        <v>1</v>
      </c>
      <c r="I2893">
        <v>1</v>
      </c>
      <c r="J2893" t="s">
        <v>80</v>
      </c>
      <c r="K2893" t="s">
        <v>88</v>
      </c>
      <c r="L2893" t="s">
        <v>138</v>
      </c>
      <c r="M2893">
        <v>10</v>
      </c>
    </row>
    <row r="2894" spans="1:13">
      <c r="A2894">
        <v>2000</v>
      </c>
      <c r="B2894" t="s">
        <v>147</v>
      </c>
      <c r="C2894" t="s">
        <v>59</v>
      </c>
      <c r="D2894" t="s">
        <v>50</v>
      </c>
      <c r="E2894" t="s">
        <v>63</v>
      </c>
      <c r="F2894">
        <v>36684</v>
      </c>
      <c r="G2894">
        <v>36686.681488495189</v>
      </c>
      <c r="H2894">
        <f>ROUND(Database[[#This Row],[VIAGEM]]-Database[[#This Row],[ORDEM]],0)</f>
        <v>3</v>
      </c>
      <c r="I2894">
        <v>0</v>
      </c>
      <c r="J2894" t="s">
        <v>73</v>
      </c>
      <c r="K2894" t="s">
        <v>108</v>
      </c>
      <c r="L2894" t="s">
        <v>83</v>
      </c>
      <c r="M2894">
        <v>400</v>
      </c>
    </row>
    <row r="2895" spans="1:13">
      <c r="A2895">
        <v>2000</v>
      </c>
      <c r="B2895" t="s">
        <v>145</v>
      </c>
      <c r="C2895" t="s">
        <v>60</v>
      </c>
      <c r="D2895" t="s">
        <v>49</v>
      </c>
      <c r="E2895" t="s">
        <v>58</v>
      </c>
      <c r="F2895">
        <v>36529</v>
      </c>
      <c r="G2895">
        <v>36533.320766927485</v>
      </c>
      <c r="H2895">
        <f>ROUND(Database[[#This Row],[VIAGEM]]-Database[[#This Row],[ORDEM]],0)</f>
        <v>4</v>
      </c>
      <c r="I2895">
        <v>0</v>
      </c>
      <c r="J2895" t="s">
        <v>78</v>
      </c>
      <c r="K2895" t="s">
        <v>99</v>
      </c>
      <c r="L2895" t="s">
        <v>81</v>
      </c>
      <c r="M2895">
        <v>1500</v>
      </c>
    </row>
    <row r="2896" spans="1:13">
      <c r="A2896">
        <v>2000</v>
      </c>
      <c r="B2896" t="s">
        <v>156</v>
      </c>
      <c r="C2896" t="s">
        <v>57</v>
      </c>
      <c r="D2896" t="s">
        <v>51</v>
      </c>
      <c r="E2896" t="s">
        <v>56</v>
      </c>
      <c r="F2896">
        <v>36625</v>
      </c>
      <c r="G2896">
        <v>36633.180127104439</v>
      </c>
      <c r="H2896">
        <f>ROUND(Database[[#This Row],[VIAGEM]]-Database[[#This Row],[ORDEM]],0)</f>
        <v>8</v>
      </c>
      <c r="I2896">
        <v>1</v>
      </c>
      <c r="J2896" t="s">
        <v>136</v>
      </c>
      <c r="K2896" t="s">
        <v>93</v>
      </c>
      <c r="L2896" t="s">
        <v>83</v>
      </c>
      <c r="M2896">
        <v>100</v>
      </c>
    </row>
    <row r="2897" spans="1:13">
      <c r="A2897">
        <v>2000</v>
      </c>
      <c r="B2897" t="s">
        <v>154</v>
      </c>
      <c r="C2897" t="s">
        <v>59</v>
      </c>
      <c r="D2897" t="s">
        <v>50</v>
      </c>
      <c r="E2897" t="s">
        <v>57</v>
      </c>
      <c r="F2897">
        <v>36565</v>
      </c>
      <c r="G2897">
        <v>36570.889362265938</v>
      </c>
      <c r="H2897">
        <f>ROUND(Database[[#This Row],[VIAGEM]]-Database[[#This Row],[ORDEM]],0)</f>
        <v>6</v>
      </c>
      <c r="I2897">
        <v>1</v>
      </c>
      <c r="J2897" t="s">
        <v>71</v>
      </c>
      <c r="K2897" t="s">
        <v>102</v>
      </c>
      <c r="L2897" t="s">
        <v>84</v>
      </c>
      <c r="M2897">
        <v>71000</v>
      </c>
    </row>
    <row r="2898" spans="1:13">
      <c r="A2898">
        <v>2000</v>
      </c>
      <c r="B2898" t="s">
        <v>145</v>
      </c>
      <c r="C2898" t="s">
        <v>57</v>
      </c>
      <c r="D2898" t="s">
        <v>51</v>
      </c>
      <c r="E2898" t="s">
        <v>61</v>
      </c>
      <c r="F2898">
        <v>36526</v>
      </c>
      <c r="G2898">
        <v>36534.153809281241</v>
      </c>
      <c r="H2898">
        <f>ROUND(Database[[#This Row],[VIAGEM]]-Database[[#This Row],[ORDEM]],0)</f>
        <v>8</v>
      </c>
      <c r="I2898">
        <v>0</v>
      </c>
      <c r="J2898" t="s">
        <v>74</v>
      </c>
      <c r="K2898" t="s">
        <v>97</v>
      </c>
      <c r="L2898" t="s">
        <v>83</v>
      </c>
      <c r="M2898">
        <v>200</v>
      </c>
    </row>
    <row r="2899" spans="1:13">
      <c r="A2899">
        <v>2000</v>
      </c>
      <c r="B2899" t="s">
        <v>146</v>
      </c>
      <c r="C2899" t="s">
        <v>25</v>
      </c>
      <c r="D2899" t="s">
        <v>45</v>
      </c>
      <c r="E2899" t="s">
        <v>58</v>
      </c>
      <c r="F2899">
        <v>36836</v>
      </c>
      <c r="G2899">
        <v>36844.711831934641</v>
      </c>
      <c r="H2899">
        <f>ROUND(Database[[#This Row],[VIAGEM]]-Database[[#This Row],[ORDEM]],0)</f>
        <v>9</v>
      </c>
      <c r="I2899">
        <v>1</v>
      </c>
      <c r="J2899" t="s">
        <v>72</v>
      </c>
      <c r="K2899" t="s">
        <v>111</v>
      </c>
      <c r="L2899" t="s">
        <v>85</v>
      </c>
      <c r="M2899">
        <v>23000</v>
      </c>
    </row>
    <row r="2900" spans="1:13">
      <c r="A2900">
        <v>2000</v>
      </c>
      <c r="B2900" t="s">
        <v>147</v>
      </c>
      <c r="C2900" t="s">
        <v>59</v>
      </c>
      <c r="D2900" t="s">
        <v>50</v>
      </c>
      <c r="E2900" t="s">
        <v>58</v>
      </c>
      <c r="F2900">
        <v>36679</v>
      </c>
      <c r="G2900">
        <v>36681.639461476501</v>
      </c>
      <c r="H2900">
        <f>ROUND(Database[[#This Row],[VIAGEM]]-Database[[#This Row],[ORDEM]],0)</f>
        <v>3</v>
      </c>
      <c r="I2900">
        <v>0</v>
      </c>
      <c r="J2900" t="s">
        <v>71</v>
      </c>
      <c r="K2900" t="s">
        <v>104</v>
      </c>
      <c r="L2900" t="s">
        <v>84</v>
      </c>
      <c r="M2900">
        <v>50000</v>
      </c>
    </row>
    <row r="2901" spans="1:13">
      <c r="A2901">
        <v>2000</v>
      </c>
      <c r="B2901" t="s">
        <v>150</v>
      </c>
      <c r="C2901" t="s">
        <v>61</v>
      </c>
      <c r="D2901" t="s">
        <v>48</v>
      </c>
      <c r="E2901" t="s">
        <v>59</v>
      </c>
      <c r="F2901">
        <v>36661</v>
      </c>
      <c r="G2901">
        <v>36670.740087191451</v>
      </c>
      <c r="H2901">
        <f>ROUND(Database[[#This Row],[VIAGEM]]-Database[[#This Row],[ORDEM]],0)</f>
        <v>10</v>
      </c>
      <c r="I2901">
        <v>1</v>
      </c>
      <c r="J2901" t="s">
        <v>71</v>
      </c>
      <c r="K2901" t="s">
        <v>102</v>
      </c>
      <c r="L2901" t="s">
        <v>84</v>
      </c>
      <c r="M2901">
        <v>67000</v>
      </c>
    </row>
    <row r="2902" spans="1:13">
      <c r="A2902">
        <v>2000</v>
      </c>
      <c r="B2902" t="s">
        <v>146</v>
      </c>
      <c r="C2902" t="s">
        <v>62</v>
      </c>
      <c r="D2902" t="s">
        <v>47</v>
      </c>
      <c r="E2902" t="s">
        <v>59</v>
      </c>
      <c r="F2902">
        <v>36831</v>
      </c>
      <c r="G2902">
        <v>36838.848863441061</v>
      </c>
      <c r="H2902">
        <f>ROUND(Database[[#This Row],[VIAGEM]]-Database[[#This Row],[ORDEM]],0)</f>
        <v>8</v>
      </c>
      <c r="I2902">
        <v>1</v>
      </c>
      <c r="J2902" t="s">
        <v>80</v>
      </c>
      <c r="K2902" t="s">
        <v>88</v>
      </c>
      <c r="L2902" t="s">
        <v>138</v>
      </c>
      <c r="M2902">
        <v>30</v>
      </c>
    </row>
    <row r="2903" spans="1:13">
      <c r="A2903">
        <v>2000</v>
      </c>
      <c r="B2903" t="s">
        <v>152</v>
      </c>
      <c r="C2903" t="s">
        <v>56</v>
      </c>
      <c r="D2903" t="s">
        <v>52</v>
      </c>
      <c r="E2903" t="s">
        <v>61</v>
      </c>
      <c r="F2903">
        <v>36818</v>
      </c>
      <c r="G2903">
        <v>36827.711673897276</v>
      </c>
      <c r="H2903">
        <f>ROUND(Database[[#This Row],[VIAGEM]]-Database[[#This Row],[ORDEM]],0)</f>
        <v>10</v>
      </c>
      <c r="I2903">
        <v>0</v>
      </c>
      <c r="J2903" t="s">
        <v>74</v>
      </c>
      <c r="K2903" t="s">
        <v>96</v>
      </c>
      <c r="L2903" t="s">
        <v>83</v>
      </c>
      <c r="M2903">
        <v>400</v>
      </c>
    </row>
    <row r="2904" spans="1:13">
      <c r="A2904">
        <v>2000</v>
      </c>
      <c r="B2904" t="s">
        <v>145</v>
      </c>
      <c r="C2904" t="s">
        <v>61</v>
      </c>
      <c r="D2904" t="s">
        <v>48</v>
      </c>
      <c r="E2904" t="s">
        <v>62</v>
      </c>
      <c r="F2904">
        <v>36533</v>
      </c>
      <c r="G2904">
        <v>36534.781366341653</v>
      </c>
      <c r="H2904">
        <f>ROUND(Database[[#This Row],[VIAGEM]]-Database[[#This Row],[ORDEM]],0)</f>
        <v>2</v>
      </c>
      <c r="I2904">
        <v>0</v>
      </c>
      <c r="J2904" t="s">
        <v>78</v>
      </c>
      <c r="K2904" t="s">
        <v>100</v>
      </c>
      <c r="L2904" t="s">
        <v>81</v>
      </c>
      <c r="M2904">
        <v>500</v>
      </c>
    </row>
    <row r="2905" spans="1:13">
      <c r="A2905">
        <v>2000</v>
      </c>
      <c r="B2905" t="s">
        <v>154</v>
      </c>
      <c r="C2905" t="s">
        <v>59</v>
      </c>
      <c r="D2905" t="s">
        <v>50</v>
      </c>
      <c r="E2905" t="s">
        <v>25</v>
      </c>
      <c r="F2905">
        <v>36572</v>
      </c>
      <c r="G2905">
        <v>36576.957407395035</v>
      </c>
      <c r="H2905">
        <f>ROUND(Database[[#This Row],[VIAGEM]]-Database[[#This Row],[ORDEM]],0)</f>
        <v>5</v>
      </c>
      <c r="I2905">
        <v>1</v>
      </c>
      <c r="J2905" t="s">
        <v>71</v>
      </c>
      <c r="K2905" t="s">
        <v>104</v>
      </c>
      <c r="L2905" t="s">
        <v>84</v>
      </c>
      <c r="M2905">
        <v>83000</v>
      </c>
    </row>
    <row r="2906" spans="1:13">
      <c r="A2906">
        <v>2000</v>
      </c>
      <c r="B2906" t="s">
        <v>148</v>
      </c>
      <c r="C2906" t="s">
        <v>25</v>
      </c>
      <c r="D2906" t="s">
        <v>45</v>
      </c>
      <c r="E2906" t="s">
        <v>56</v>
      </c>
      <c r="F2906">
        <v>36868</v>
      </c>
      <c r="G2906">
        <v>36871.138316024364</v>
      </c>
      <c r="H2906">
        <f>ROUND(Database[[#This Row],[VIAGEM]]-Database[[#This Row],[ORDEM]],0)</f>
        <v>3</v>
      </c>
      <c r="I2906">
        <v>0</v>
      </c>
      <c r="J2906" t="s">
        <v>80</v>
      </c>
      <c r="K2906" t="s">
        <v>87</v>
      </c>
      <c r="L2906" t="s">
        <v>138</v>
      </c>
      <c r="M2906">
        <v>20</v>
      </c>
    </row>
    <row r="2907" spans="1:13">
      <c r="A2907">
        <v>2000</v>
      </c>
      <c r="B2907" t="s">
        <v>152</v>
      </c>
      <c r="C2907" t="s">
        <v>57</v>
      </c>
      <c r="D2907" t="s">
        <v>51</v>
      </c>
      <c r="E2907" t="s">
        <v>61</v>
      </c>
      <c r="F2907">
        <v>36813</v>
      </c>
      <c r="G2907">
        <v>36820.015879665989</v>
      </c>
      <c r="H2907">
        <f>ROUND(Database[[#This Row],[VIAGEM]]-Database[[#This Row],[ORDEM]],0)</f>
        <v>7</v>
      </c>
      <c r="I2907">
        <v>0</v>
      </c>
      <c r="J2907" t="s">
        <v>70</v>
      </c>
      <c r="K2907" t="s">
        <v>92</v>
      </c>
      <c r="L2907" t="s">
        <v>82</v>
      </c>
      <c r="M2907">
        <v>1000</v>
      </c>
    </row>
    <row r="2908" spans="1:13">
      <c r="A2908">
        <v>2000</v>
      </c>
      <c r="B2908" t="s">
        <v>149</v>
      </c>
      <c r="C2908" t="s">
        <v>61</v>
      </c>
      <c r="D2908" t="s">
        <v>48</v>
      </c>
      <c r="E2908" t="s">
        <v>58</v>
      </c>
      <c r="F2908">
        <v>36739</v>
      </c>
      <c r="G2908">
        <v>36739.192301561896</v>
      </c>
      <c r="H2908">
        <f>ROUND(Database[[#This Row],[VIAGEM]]-Database[[#This Row],[ORDEM]],0)</f>
        <v>0</v>
      </c>
      <c r="I2908">
        <v>1</v>
      </c>
      <c r="J2908" t="s">
        <v>136</v>
      </c>
      <c r="K2908" t="s">
        <v>93</v>
      </c>
      <c r="L2908" t="s">
        <v>83</v>
      </c>
      <c r="M2908">
        <v>300</v>
      </c>
    </row>
    <row r="2909" spans="1:13">
      <c r="A2909">
        <v>2000</v>
      </c>
      <c r="B2909" t="s">
        <v>150</v>
      </c>
      <c r="C2909" t="s">
        <v>62</v>
      </c>
      <c r="D2909" t="s">
        <v>47</v>
      </c>
      <c r="E2909" t="s">
        <v>25</v>
      </c>
      <c r="F2909">
        <v>36669</v>
      </c>
      <c r="G2909">
        <v>36669.962574044846</v>
      </c>
      <c r="H2909">
        <f>ROUND(Database[[#This Row],[VIAGEM]]-Database[[#This Row],[ORDEM]],0)</f>
        <v>1</v>
      </c>
      <c r="I2909">
        <v>1</v>
      </c>
      <c r="J2909" t="s">
        <v>70</v>
      </c>
      <c r="K2909" t="s">
        <v>91</v>
      </c>
      <c r="L2909" t="s">
        <v>82</v>
      </c>
      <c r="M2909">
        <v>3000</v>
      </c>
    </row>
    <row r="2910" spans="1:13">
      <c r="A2910">
        <v>2000</v>
      </c>
      <c r="B2910" t="s">
        <v>153</v>
      </c>
      <c r="C2910" t="s">
        <v>25</v>
      </c>
      <c r="D2910" t="s">
        <v>45</v>
      </c>
      <c r="E2910" t="s">
        <v>56</v>
      </c>
      <c r="F2910">
        <v>36720</v>
      </c>
      <c r="G2910">
        <v>36727.03835413888</v>
      </c>
      <c r="H2910">
        <f>ROUND(Database[[#This Row],[VIAGEM]]-Database[[#This Row],[ORDEM]],0)</f>
        <v>7</v>
      </c>
      <c r="I2910">
        <v>0</v>
      </c>
      <c r="J2910" t="s">
        <v>136</v>
      </c>
      <c r="K2910" t="s">
        <v>94</v>
      </c>
      <c r="L2910" t="s">
        <v>83</v>
      </c>
      <c r="M2910">
        <v>500</v>
      </c>
    </row>
    <row r="2911" spans="1:13">
      <c r="A2911">
        <v>2000</v>
      </c>
      <c r="B2911" t="s">
        <v>149</v>
      </c>
      <c r="C2911" t="s">
        <v>25</v>
      </c>
      <c r="D2911" t="s">
        <v>45</v>
      </c>
      <c r="E2911" t="s">
        <v>63</v>
      </c>
      <c r="F2911">
        <v>36743</v>
      </c>
      <c r="G2911">
        <v>36749.08678163102</v>
      </c>
      <c r="H2911">
        <f>ROUND(Database[[#This Row],[VIAGEM]]-Database[[#This Row],[ORDEM]],0)</f>
        <v>6</v>
      </c>
      <c r="I2911">
        <v>0</v>
      </c>
      <c r="J2911" t="s">
        <v>73</v>
      </c>
      <c r="K2911" t="s">
        <v>106</v>
      </c>
      <c r="L2911" t="s">
        <v>83</v>
      </c>
      <c r="M2911">
        <v>500</v>
      </c>
    </row>
    <row r="2912" spans="1:13">
      <c r="A2912">
        <v>2000</v>
      </c>
      <c r="B2912" t="s">
        <v>149</v>
      </c>
      <c r="C2912" t="s">
        <v>60</v>
      </c>
      <c r="D2912" t="s">
        <v>49</v>
      </c>
      <c r="E2912" t="s">
        <v>57</v>
      </c>
      <c r="F2912">
        <v>36752</v>
      </c>
      <c r="G2912">
        <v>36759.530112450208</v>
      </c>
      <c r="H2912">
        <f>ROUND(Database[[#This Row],[VIAGEM]]-Database[[#This Row],[ORDEM]],0)</f>
        <v>8</v>
      </c>
      <c r="I2912">
        <v>1</v>
      </c>
      <c r="J2912" t="s">
        <v>136</v>
      </c>
      <c r="K2912" t="s">
        <v>93</v>
      </c>
      <c r="L2912" t="s">
        <v>83</v>
      </c>
      <c r="M2912">
        <v>400</v>
      </c>
    </row>
    <row r="2913" spans="1:13">
      <c r="A2913">
        <v>2000</v>
      </c>
      <c r="B2913" t="s">
        <v>148</v>
      </c>
      <c r="C2913" t="s">
        <v>62</v>
      </c>
      <c r="D2913" t="s">
        <v>47</v>
      </c>
      <c r="E2913" t="s">
        <v>25</v>
      </c>
      <c r="F2913">
        <v>36525</v>
      </c>
      <c r="G2913">
        <v>36525.104682622463</v>
      </c>
      <c r="H2913">
        <f>ROUND(Database[[#This Row],[VIAGEM]]-Database[[#This Row],[ORDEM]],0)</f>
        <v>0</v>
      </c>
      <c r="I2913">
        <v>1</v>
      </c>
      <c r="J2913" t="s">
        <v>136</v>
      </c>
      <c r="K2913" t="s">
        <v>93</v>
      </c>
      <c r="L2913" t="s">
        <v>83</v>
      </c>
      <c r="M2913">
        <v>100</v>
      </c>
    </row>
    <row r="2914" spans="1:13">
      <c r="A2914">
        <v>2000</v>
      </c>
      <c r="B2914" t="s">
        <v>145</v>
      </c>
      <c r="C2914" t="s">
        <v>56</v>
      </c>
      <c r="D2914" t="s">
        <v>52</v>
      </c>
      <c r="E2914" t="s">
        <v>63</v>
      </c>
      <c r="F2914">
        <v>36544</v>
      </c>
      <c r="G2914">
        <v>36551.843771454711</v>
      </c>
      <c r="H2914">
        <f>ROUND(Database[[#This Row],[VIAGEM]]-Database[[#This Row],[ORDEM]],0)</f>
        <v>8</v>
      </c>
      <c r="I2914">
        <v>0</v>
      </c>
      <c r="J2914" t="s">
        <v>78</v>
      </c>
      <c r="K2914" t="s">
        <v>101</v>
      </c>
      <c r="L2914" t="s">
        <v>81</v>
      </c>
      <c r="M2914">
        <v>1500</v>
      </c>
    </row>
    <row r="2915" spans="1:13">
      <c r="A2915">
        <v>2000</v>
      </c>
      <c r="B2915" t="s">
        <v>153</v>
      </c>
      <c r="C2915" t="s">
        <v>63</v>
      </c>
      <c r="D2915" t="s">
        <v>46</v>
      </c>
      <c r="E2915" t="s">
        <v>57</v>
      </c>
      <c r="F2915">
        <v>36734</v>
      </c>
      <c r="G2915">
        <v>36739.245298750582</v>
      </c>
      <c r="H2915">
        <f>ROUND(Database[[#This Row],[VIAGEM]]-Database[[#This Row],[ORDEM]],0)</f>
        <v>5</v>
      </c>
      <c r="I2915">
        <v>0</v>
      </c>
      <c r="J2915" t="s">
        <v>73</v>
      </c>
      <c r="K2915" t="s">
        <v>106</v>
      </c>
      <c r="L2915" t="s">
        <v>83</v>
      </c>
      <c r="M2915">
        <v>400</v>
      </c>
    </row>
    <row r="2916" spans="1:13">
      <c r="A2916">
        <v>2000</v>
      </c>
      <c r="B2916" t="s">
        <v>149</v>
      </c>
      <c r="C2916" t="s">
        <v>62</v>
      </c>
      <c r="D2916" t="s">
        <v>47</v>
      </c>
      <c r="E2916" t="s">
        <v>58</v>
      </c>
      <c r="F2916">
        <v>36763</v>
      </c>
      <c r="G2916">
        <v>36763.824706424173</v>
      </c>
      <c r="H2916">
        <f>ROUND(Database[[#This Row],[VIAGEM]]-Database[[#This Row],[ORDEM]],0)</f>
        <v>1</v>
      </c>
      <c r="I2916">
        <v>1</v>
      </c>
      <c r="J2916" t="s">
        <v>72</v>
      </c>
      <c r="K2916" t="s">
        <v>111</v>
      </c>
      <c r="L2916" t="s">
        <v>85</v>
      </c>
      <c r="M2916">
        <v>27000</v>
      </c>
    </row>
    <row r="2917" spans="1:13">
      <c r="A2917">
        <v>2000</v>
      </c>
      <c r="B2917" t="s">
        <v>152</v>
      </c>
      <c r="C2917" t="s">
        <v>56</v>
      </c>
      <c r="D2917" t="s">
        <v>52</v>
      </c>
      <c r="E2917" t="s">
        <v>57</v>
      </c>
      <c r="F2917">
        <v>36824</v>
      </c>
      <c r="G2917">
        <v>36824.368912479993</v>
      </c>
      <c r="H2917">
        <f>ROUND(Database[[#This Row],[VIAGEM]]-Database[[#This Row],[ORDEM]],0)</f>
        <v>0</v>
      </c>
      <c r="I2917">
        <v>1</v>
      </c>
      <c r="J2917" t="s">
        <v>70</v>
      </c>
      <c r="K2917" t="s">
        <v>92</v>
      </c>
      <c r="L2917" t="s">
        <v>82</v>
      </c>
      <c r="M2917">
        <v>5000</v>
      </c>
    </row>
    <row r="2918" spans="1:13">
      <c r="A2918">
        <v>2000</v>
      </c>
      <c r="B2918" t="s">
        <v>152</v>
      </c>
      <c r="C2918" t="s">
        <v>61</v>
      </c>
      <c r="D2918" t="s">
        <v>48</v>
      </c>
      <c r="E2918" t="s">
        <v>57</v>
      </c>
      <c r="F2918">
        <v>36815</v>
      </c>
      <c r="G2918">
        <v>36820.190660888962</v>
      </c>
      <c r="H2918">
        <f>ROUND(Database[[#This Row],[VIAGEM]]-Database[[#This Row],[ORDEM]],0)</f>
        <v>5</v>
      </c>
      <c r="I2918">
        <v>0</v>
      </c>
      <c r="J2918" t="s">
        <v>74</v>
      </c>
      <c r="K2918" t="s">
        <v>98</v>
      </c>
      <c r="L2918" t="s">
        <v>83</v>
      </c>
      <c r="M2918">
        <v>500</v>
      </c>
    </row>
    <row r="2919" spans="1:13">
      <c r="A2919">
        <v>2000</v>
      </c>
      <c r="B2919" t="s">
        <v>145</v>
      </c>
      <c r="C2919" t="s">
        <v>63</v>
      </c>
      <c r="D2919" t="s">
        <v>46</v>
      </c>
      <c r="E2919" t="s">
        <v>57</v>
      </c>
      <c r="F2919">
        <v>36556</v>
      </c>
      <c r="G2919">
        <v>36565.210020843078</v>
      </c>
      <c r="H2919">
        <f>ROUND(Database[[#This Row],[VIAGEM]]-Database[[#This Row],[ORDEM]],0)</f>
        <v>9</v>
      </c>
      <c r="I2919">
        <v>1</v>
      </c>
      <c r="J2919" t="s">
        <v>71</v>
      </c>
      <c r="K2919" t="s">
        <v>103</v>
      </c>
      <c r="L2919" t="s">
        <v>84</v>
      </c>
      <c r="M2919">
        <v>59000</v>
      </c>
    </row>
    <row r="2920" spans="1:13">
      <c r="A2920">
        <v>2000</v>
      </c>
      <c r="B2920" t="s">
        <v>147</v>
      </c>
      <c r="C2920" t="s">
        <v>59</v>
      </c>
      <c r="D2920" t="s">
        <v>50</v>
      </c>
      <c r="E2920" t="s">
        <v>61</v>
      </c>
      <c r="F2920">
        <v>36693</v>
      </c>
      <c r="G2920">
        <v>36700.980635460255</v>
      </c>
      <c r="H2920">
        <f>ROUND(Database[[#This Row],[VIAGEM]]-Database[[#This Row],[ORDEM]],0)</f>
        <v>8</v>
      </c>
      <c r="I2920">
        <v>0</v>
      </c>
      <c r="J2920" t="s">
        <v>74</v>
      </c>
      <c r="K2920" t="s">
        <v>98</v>
      </c>
      <c r="L2920" t="s">
        <v>83</v>
      </c>
      <c r="M2920">
        <v>500</v>
      </c>
    </row>
    <row r="2921" spans="1:13">
      <c r="A2921">
        <v>2000</v>
      </c>
      <c r="B2921" t="s">
        <v>147</v>
      </c>
      <c r="C2921" t="s">
        <v>60</v>
      </c>
      <c r="D2921" t="s">
        <v>49</v>
      </c>
      <c r="E2921" t="s">
        <v>61</v>
      </c>
      <c r="F2921">
        <v>36695</v>
      </c>
      <c r="G2921">
        <v>36696.044433740863</v>
      </c>
      <c r="H2921">
        <f>ROUND(Database[[#This Row],[VIAGEM]]-Database[[#This Row],[ORDEM]],0)</f>
        <v>1</v>
      </c>
      <c r="I2921">
        <v>0</v>
      </c>
      <c r="J2921" t="s">
        <v>70</v>
      </c>
      <c r="K2921" t="s">
        <v>90</v>
      </c>
      <c r="L2921" t="s">
        <v>82</v>
      </c>
      <c r="M2921">
        <v>2000</v>
      </c>
    </row>
    <row r="2922" spans="1:13">
      <c r="A2922">
        <v>2000</v>
      </c>
      <c r="B2922" t="s">
        <v>152</v>
      </c>
      <c r="C2922" t="s">
        <v>57</v>
      </c>
      <c r="D2922" t="s">
        <v>51</v>
      </c>
      <c r="E2922" t="s">
        <v>60</v>
      </c>
      <c r="F2922">
        <v>36814</v>
      </c>
      <c r="G2922">
        <v>36819.837392226917</v>
      </c>
      <c r="H2922">
        <f>ROUND(Database[[#This Row],[VIAGEM]]-Database[[#This Row],[ORDEM]],0)</f>
        <v>6</v>
      </c>
      <c r="I2922">
        <v>0</v>
      </c>
      <c r="J2922" t="s">
        <v>73</v>
      </c>
      <c r="K2922" t="s">
        <v>108</v>
      </c>
      <c r="L2922" t="s">
        <v>83</v>
      </c>
      <c r="M2922">
        <v>500</v>
      </c>
    </row>
    <row r="2923" spans="1:13">
      <c r="A2923">
        <v>2000</v>
      </c>
      <c r="B2923" t="s">
        <v>145</v>
      </c>
      <c r="C2923" t="s">
        <v>59</v>
      </c>
      <c r="D2923" t="s">
        <v>50</v>
      </c>
      <c r="E2923" t="s">
        <v>62</v>
      </c>
      <c r="F2923">
        <v>36528</v>
      </c>
      <c r="G2923">
        <v>36530.063879433641</v>
      </c>
      <c r="H2923">
        <f>ROUND(Database[[#This Row],[VIAGEM]]-Database[[#This Row],[ORDEM]],0)</f>
        <v>2</v>
      </c>
      <c r="I2923">
        <v>0</v>
      </c>
      <c r="J2923" t="s">
        <v>72</v>
      </c>
      <c r="K2923" t="s">
        <v>109</v>
      </c>
      <c r="L2923" t="s">
        <v>85</v>
      </c>
      <c r="M2923">
        <v>37000</v>
      </c>
    </row>
    <row r="2924" spans="1:13">
      <c r="A2924">
        <v>2000</v>
      </c>
      <c r="B2924" t="s">
        <v>154</v>
      </c>
      <c r="C2924" t="s">
        <v>61</v>
      </c>
      <c r="D2924" t="s">
        <v>48</v>
      </c>
      <c r="E2924" t="s">
        <v>25</v>
      </c>
      <c r="F2924">
        <v>36562</v>
      </c>
      <c r="G2924">
        <v>36569.476705455774</v>
      </c>
      <c r="H2924">
        <f>ROUND(Database[[#This Row],[VIAGEM]]-Database[[#This Row],[ORDEM]],0)</f>
        <v>7</v>
      </c>
      <c r="I2924">
        <v>1</v>
      </c>
      <c r="J2924" t="s">
        <v>74</v>
      </c>
      <c r="K2924" t="s">
        <v>97</v>
      </c>
      <c r="L2924" t="s">
        <v>83</v>
      </c>
      <c r="M2924">
        <v>100</v>
      </c>
    </row>
    <row r="2925" spans="1:13">
      <c r="A2925">
        <v>2000</v>
      </c>
      <c r="B2925" t="s">
        <v>148</v>
      </c>
      <c r="C2925" t="s">
        <v>62</v>
      </c>
      <c r="D2925" t="s">
        <v>47</v>
      </c>
      <c r="E2925" t="s">
        <v>61</v>
      </c>
      <c r="F2925">
        <v>36525</v>
      </c>
      <c r="G2925">
        <v>36532.119543289802</v>
      </c>
      <c r="H2925">
        <f>ROUND(Database[[#This Row],[VIAGEM]]-Database[[#This Row],[ORDEM]],0)</f>
        <v>7</v>
      </c>
      <c r="I2925">
        <v>0</v>
      </c>
      <c r="J2925" t="s">
        <v>71</v>
      </c>
      <c r="K2925" t="s">
        <v>103</v>
      </c>
      <c r="L2925" t="s">
        <v>84</v>
      </c>
      <c r="M2925">
        <v>70000</v>
      </c>
    </row>
    <row r="2926" spans="1:13">
      <c r="A2926">
        <v>2000</v>
      </c>
      <c r="B2926" t="s">
        <v>146</v>
      </c>
      <c r="C2926" t="s">
        <v>25</v>
      </c>
      <c r="D2926" t="s">
        <v>45</v>
      </c>
      <c r="E2926" t="s">
        <v>63</v>
      </c>
      <c r="F2926">
        <v>36860</v>
      </c>
      <c r="G2926">
        <v>36867.392232397477</v>
      </c>
      <c r="H2926">
        <f>ROUND(Database[[#This Row],[VIAGEM]]-Database[[#This Row],[ORDEM]],0)</f>
        <v>7</v>
      </c>
      <c r="I2926">
        <v>0</v>
      </c>
      <c r="J2926" t="s">
        <v>71</v>
      </c>
      <c r="K2926" t="s">
        <v>103</v>
      </c>
      <c r="L2926" t="s">
        <v>84</v>
      </c>
      <c r="M2926">
        <v>83000</v>
      </c>
    </row>
    <row r="2927" spans="1:13">
      <c r="A2927">
        <v>2000</v>
      </c>
      <c r="B2927" t="s">
        <v>156</v>
      </c>
      <c r="C2927" t="s">
        <v>63</v>
      </c>
      <c r="D2927" t="s">
        <v>46</v>
      </c>
      <c r="E2927" t="s">
        <v>57</v>
      </c>
      <c r="F2927">
        <v>36642</v>
      </c>
      <c r="G2927">
        <v>36647.509389328035</v>
      </c>
      <c r="H2927">
        <f>ROUND(Database[[#This Row],[VIAGEM]]-Database[[#This Row],[ORDEM]],0)</f>
        <v>6</v>
      </c>
      <c r="I2927">
        <v>1</v>
      </c>
      <c r="J2927" t="s">
        <v>78</v>
      </c>
      <c r="K2927" t="s">
        <v>101</v>
      </c>
      <c r="L2927" t="s">
        <v>81</v>
      </c>
      <c r="M2927">
        <v>2500</v>
      </c>
    </row>
    <row r="2928" spans="1:13">
      <c r="A2928">
        <v>2000</v>
      </c>
      <c r="B2928" t="s">
        <v>155</v>
      </c>
      <c r="C2928" t="s">
        <v>59</v>
      </c>
      <c r="D2928" t="s">
        <v>50</v>
      </c>
      <c r="E2928" t="s">
        <v>60</v>
      </c>
      <c r="F2928">
        <v>36793</v>
      </c>
      <c r="G2928">
        <v>36800.567904551986</v>
      </c>
      <c r="H2928">
        <f>ROUND(Database[[#This Row],[VIAGEM]]-Database[[#This Row],[ORDEM]],0)</f>
        <v>8</v>
      </c>
      <c r="I2928">
        <v>0</v>
      </c>
      <c r="J2928" t="s">
        <v>70</v>
      </c>
      <c r="K2928" t="s">
        <v>91</v>
      </c>
      <c r="L2928" t="s">
        <v>82</v>
      </c>
      <c r="M2928">
        <v>3000</v>
      </c>
    </row>
    <row r="2929" spans="1:13">
      <c r="A2929">
        <v>2000</v>
      </c>
      <c r="B2929" t="s">
        <v>155</v>
      </c>
      <c r="C2929" t="s">
        <v>63</v>
      </c>
      <c r="D2929" t="s">
        <v>46</v>
      </c>
      <c r="E2929" t="s">
        <v>61</v>
      </c>
      <c r="F2929">
        <v>36774</v>
      </c>
      <c r="G2929">
        <v>36783.765374233233</v>
      </c>
      <c r="H2929">
        <f>ROUND(Database[[#This Row],[VIAGEM]]-Database[[#This Row],[ORDEM]],0)</f>
        <v>10</v>
      </c>
      <c r="I2929">
        <v>1</v>
      </c>
      <c r="J2929" t="s">
        <v>71</v>
      </c>
      <c r="K2929" t="s">
        <v>102</v>
      </c>
      <c r="L2929" t="s">
        <v>84</v>
      </c>
      <c r="M2929">
        <v>50000</v>
      </c>
    </row>
    <row r="2930" spans="1:13">
      <c r="A2930">
        <v>2000</v>
      </c>
      <c r="B2930" t="s">
        <v>150</v>
      </c>
      <c r="C2930" t="s">
        <v>60</v>
      </c>
      <c r="D2930" t="s">
        <v>49</v>
      </c>
      <c r="E2930" t="s">
        <v>62</v>
      </c>
      <c r="F2930">
        <v>36677</v>
      </c>
      <c r="G2930">
        <v>36677.421834060457</v>
      </c>
      <c r="H2930">
        <f>ROUND(Database[[#This Row],[VIAGEM]]-Database[[#This Row],[ORDEM]],0)</f>
        <v>0</v>
      </c>
      <c r="I2930">
        <v>0</v>
      </c>
      <c r="J2930" t="s">
        <v>72</v>
      </c>
      <c r="K2930" t="s">
        <v>109</v>
      </c>
      <c r="L2930" t="s">
        <v>85</v>
      </c>
      <c r="M2930">
        <v>35000</v>
      </c>
    </row>
    <row r="2931" spans="1:13">
      <c r="A2931">
        <v>2000</v>
      </c>
      <c r="B2931" t="s">
        <v>154</v>
      </c>
      <c r="C2931" t="s">
        <v>58</v>
      </c>
      <c r="D2931" t="s">
        <v>105</v>
      </c>
      <c r="E2931" t="s">
        <v>60</v>
      </c>
      <c r="F2931">
        <v>36567</v>
      </c>
      <c r="G2931">
        <v>36576.150262935051</v>
      </c>
      <c r="H2931">
        <f>ROUND(Database[[#This Row],[VIAGEM]]-Database[[#This Row],[ORDEM]],0)</f>
        <v>9</v>
      </c>
      <c r="I2931">
        <v>0</v>
      </c>
      <c r="J2931" t="s">
        <v>136</v>
      </c>
      <c r="K2931" t="s">
        <v>94</v>
      </c>
      <c r="L2931" t="s">
        <v>83</v>
      </c>
      <c r="M2931">
        <v>500</v>
      </c>
    </row>
    <row r="2932" spans="1:13">
      <c r="A2932">
        <v>2000</v>
      </c>
      <c r="B2932" t="s">
        <v>151</v>
      </c>
      <c r="C2932" t="s">
        <v>61</v>
      </c>
      <c r="D2932" t="s">
        <v>48</v>
      </c>
      <c r="E2932" t="s">
        <v>60</v>
      </c>
      <c r="F2932">
        <v>36590</v>
      </c>
      <c r="G2932">
        <v>36598.986967036661</v>
      </c>
      <c r="H2932">
        <f>ROUND(Database[[#This Row],[VIAGEM]]-Database[[#This Row],[ORDEM]],0)</f>
        <v>9</v>
      </c>
      <c r="I2932">
        <v>1</v>
      </c>
      <c r="J2932" t="s">
        <v>74</v>
      </c>
      <c r="K2932" t="s">
        <v>96</v>
      </c>
      <c r="L2932" t="s">
        <v>83</v>
      </c>
      <c r="M2932">
        <v>500</v>
      </c>
    </row>
    <row r="2933" spans="1:13">
      <c r="A2933">
        <v>2000</v>
      </c>
      <c r="B2933" t="s">
        <v>153</v>
      </c>
      <c r="C2933" t="s">
        <v>57</v>
      </c>
      <c r="D2933" t="s">
        <v>51</v>
      </c>
      <c r="E2933" t="s">
        <v>60</v>
      </c>
      <c r="F2933">
        <v>36738</v>
      </c>
      <c r="G2933">
        <v>36744.258751073059</v>
      </c>
      <c r="H2933">
        <f>ROUND(Database[[#This Row],[VIAGEM]]-Database[[#This Row],[ORDEM]],0)</f>
        <v>6</v>
      </c>
      <c r="I2933">
        <v>0</v>
      </c>
      <c r="J2933" t="s">
        <v>74</v>
      </c>
      <c r="K2933" t="s">
        <v>96</v>
      </c>
      <c r="L2933" t="s">
        <v>83</v>
      </c>
      <c r="M2933">
        <v>500</v>
      </c>
    </row>
    <row r="2934" spans="1:13">
      <c r="A2934">
        <v>2000</v>
      </c>
      <c r="B2934" t="s">
        <v>146</v>
      </c>
      <c r="C2934" t="s">
        <v>59</v>
      </c>
      <c r="D2934" t="s">
        <v>50</v>
      </c>
      <c r="E2934" t="s">
        <v>61</v>
      </c>
      <c r="F2934">
        <v>36854</v>
      </c>
      <c r="G2934">
        <v>36854.174058119999</v>
      </c>
      <c r="H2934">
        <f>ROUND(Database[[#This Row],[VIAGEM]]-Database[[#This Row],[ORDEM]],0)</f>
        <v>0</v>
      </c>
      <c r="I2934">
        <v>0</v>
      </c>
      <c r="J2934" t="s">
        <v>70</v>
      </c>
      <c r="K2934" t="s">
        <v>90</v>
      </c>
      <c r="L2934" t="s">
        <v>82</v>
      </c>
      <c r="M2934">
        <v>2000</v>
      </c>
    </row>
    <row r="2935" spans="1:13">
      <c r="A2935">
        <v>2000</v>
      </c>
      <c r="B2935" t="s">
        <v>155</v>
      </c>
      <c r="C2935" t="s">
        <v>57</v>
      </c>
      <c r="D2935" t="s">
        <v>51</v>
      </c>
      <c r="E2935" t="s">
        <v>61</v>
      </c>
      <c r="F2935">
        <v>36780</v>
      </c>
      <c r="G2935">
        <v>36783.979886624846</v>
      </c>
      <c r="H2935">
        <f>ROUND(Database[[#This Row],[VIAGEM]]-Database[[#This Row],[ORDEM]],0)</f>
        <v>4</v>
      </c>
      <c r="I2935">
        <v>1</v>
      </c>
      <c r="J2935" t="s">
        <v>70</v>
      </c>
      <c r="K2935" t="s">
        <v>91</v>
      </c>
      <c r="L2935" t="s">
        <v>82</v>
      </c>
      <c r="M2935">
        <v>3000</v>
      </c>
    </row>
    <row r="2936" spans="1:13">
      <c r="A2936">
        <v>2000</v>
      </c>
      <c r="B2936" t="s">
        <v>148</v>
      </c>
      <c r="C2936" t="s">
        <v>60</v>
      </c>
      <c r="D2936" t="s">
        <v>49</v>
      </c>
      <c r="E2936" t="s">
        <v>58</v>
      </c>
      <c r="F2936">
        <v>36887</v>
      </c>
      <c r="G2936">
        <v>36889.448068019636</v>
      </c>
      <c r="H2936">
        <f>ROUND(Database[[#This Row],[VIAGEM]]-Database[[#This Row],[ORDEM]],0)</f>
        <v>2</v>
      </c>
      <c r="I2936">
        <v>1</v>
      </c>
      <c r="J2936" t="s">
        <v>71</v>
      </c>
      <c r="K2936" t="s">
        <v>102</v>
      </c>
      <c r="L2936" t="s">
        <v>84</v>
      </c>
      <c r="M2936">
        <v>76000</v>
      </c>
    </row>
    <row r="2937" spans="1:13">
      <c r="A2937">
        <v>2000</v>
      </c>
      <c r="B2937" t="s">
        <v>149</v>
      </c>
      <c r="C2937" t="s">
        <v>56</v>
      </c>
      <c r="D2937" t="s">
        <v>52</v>
      </c>
      <c r="E2937" t="s">
        <v>57</v>
      </c>
      <c r="F2937">
        <v>36763</v>
      </c>
      <c r="G2937">
        <v>36770.157481902694</v>
      </c>
      <c r="H2937">
        <f>ROUND(Database[[#This Row],[VIAGEM]]-Database[[#This Row],[ORDEM]],0)</f>
        <v>7</v>
      </c>
      <c r="I2937">
        <v>0</v>
      </c>
      <c r="J2937" t="s">
        <v>74</v>
      </c>
      <c r="K2937" t="s">
        <v>98</v>
      </c>
      <c r="L2937" t="s">
        <v>83</v>
      </c>
      <c r="M2937">
        <v>300</v>
      </c>
    </row>
    <row r="2938" spans="1:13">
      <c r="A2938">
        <v>2000</v>
      </c>
      <c r="B2938" t="s">
        <v>147</v>
      </c>
      <c r="C2938" t="s">
        <v>56</v>
      </c>
      <c r="D2938" t="s">
        <v>52</v>
      </c>
      <c r="E2938" t="s">
        <v>62</v>
      </c>
      <c r="F2938">
        <v>36692</v>
      </c>
      <c r="G2938">
        <v>36698.398392242481</v>
      </c>
      <c r="H2938">
        <f>ROUND(Database[[#This Row],[VIAGEM]]-Database[[#This Row],[ORDEM]],0)</f>
        <v>6</v>
      </c>
      <c r="I2938">
        <v>0</v>
      </c>
      <c r="J2938" t="s">
        <v>73</v>
      </c>
      <c r="K2938" t="s">
        <v>106</v>
      </c>
      <c r="L2938" t="s">
        <v>83</v>
      </c>
      <c r="M2938">
        <v>100</v>
      </c>
    </row>
    <row r="2939" spans="1:13">
      <c r="A2939">
        <v>2000</v>
      </c>
      <c r="B2939" t="s">
        <v>156</v>
      </c>
      <c r="C2939" t="s">
        <v>57</v>
      </c>
      <c r="D2939" t="s">
        <v>51</v>
      </c>
      <c r="E2939" t="s">
        <v>25</v>
      </c>
      <c r="F2939">
        <v>36629</v>
      </c>
      <c r="G2939">
        <v>36638.54767654289</v>
      </c>
      <c r="H2939">
        <f>ROUND(Database[[#This Row],[VIAGEM]]-Database[[#This Row],[ORDEM]],0)</f>
        <v>10</v>
      </c>
      <c r="I2939">
        <v>1</v>
      </c>
      <c r="J2939" t="s">
        <v>74</v>
      </c>
      <c r="K2939" t="s">
        <v>96</v>
      </c>
      <c r="L2939" t="s">
        <v>83</v>
      </c>
      <c r="M2939">
        <v>200</v>
      </c>
    </row>
    <row r="2940" spans="1:13">
      <c r="A2940">
        <v>2000</v>
      </c>
      <c r="B2940" t="s">
        <v>148</v>
      </c>
      <c r="C2940" t="s">
        <v>61</v>
      </c>
      <c r="D2940" t="s">
        <v>48</v>
      </c>
      <c r="E2940" t="s">
        <v>63</v>
      </c>
      <c r="F2940">
        <v>36871</v>
      </c>
      <c r="G2940">
        <v>36878.144164727004</v>
      </c>
      <c r="H2940">
        <f>ROUND(Database[[#This Row],[VIAGEM]]-Database[[#This Row],[ORDEM]],0)</f>
        <v>7</v>
      </c>
      <c r="I2940">
        <v>1</v>
      </c>
      <c r="J2940" t="s">
        <v>80</v>
      </c>
      <c r="K2940" t="s">
        <v>89</v>
      </c>
      <c r="L2940" t="s">
        <v>81</v>
      </c>
      <c r="M2940">
        <v>500</v>
      </c>
    </row>
    <row r="2941" spans="1:13">
      <c r="A2941">
        <v>2000</v>
      </c>
      <c r="B2941" t="s">
        <v>149</v>
      </c>
      <c r="C2941" t="s">
        <v>62</v>
      </c>
      <c r="D2941" t="s">
        <v>47</v>
      </c>
      <c r="E2941" t="s">
        <v>63</v>
      </c>
      <c r="F2941">
        <v>36742</v>
      </c>
      <c r="G2941">
        <v>36743.755254325697</v>
      </c>
      <c r="H2941">
        <f>ROUND(Database[[#This Row],[VIAGEM]]-Database[[#This Row],[ORDEM]],0)</f>
        <v>2</v>
      </c>
      <c r="I2941">
        <v>1</v>
      </c>
      <c r="J2941" t="s">
        <v>71</v>
      </c>
      <c r="K2941" t="s">
        <v>102</v>
      </c>
      <c r="L2941" t="s">
        <v>84</v>
      </c>
      <c r="M2941">
        <v>81000</v>
      </c>
    </row>
    <row r="2942" spans="1:13">
      <c r="A2942">
        <v>2000</v>
      </c>
      <c r="B2942" t="s">
        <v>153</v>
      </c>
      <c r="C2942" t="s">
        <v>61</v>
      </c>
      <c r="D2942" t="s">
        <v>48</v>
      </c>
      <c r="E2942" t="s">
        <v>60</v>
      </c>
      <c r="F2942">
        <v>36738</v>
      </c>
      <c r="G2942">
        <v>36741.658626075092</v>
      </c>
      <c r="H2942">
        <f>ROUND(Database[[#This Row],[VIAGEM]]-Database[[#This Row],[ORDEM]],0)</f>
        <v>4</v>
      </c>
      <c r="I2942">
        <v>0</v>
      </c>
      <c r="J2942" t="s">
        <v>74</v>
      </c>
      <c r="K2942" t="s">
        <v>98</v>
      </c>
      <c r="L2942" t="s">
        <v>83</v>
      </c>
      <c r="M2942">
        <v>500</v>
      </c>
    </row>
    <row r="2943" spans="1:13">
      <c r="A2943">
        <v>2000</v>
      </c>
      <c r="B2943" t="s">
        <v>154</v>
      </c>
      <c r="C2943" t="s">
        <v>61</v>
      </c>
      <c r="D2943" t="s">
        <v>48</v>
      </c>
      <c r="E2943" t="s">
        <v>59</v>
      </c>
      <c r="F2943">
        <v>36577</v>
      </c>
      <c r="G2943">
        <v>36583.327070132807</v>
      </c>
      <c r="H2943">
        <f>ROUND(Database[[#This Row],[VIAGEM]]-Database[[#This Row],[ORDEM]],0)</f>
        <v>6</v>
      </c>
      <c r="I2943">
        <v>0</v>
      </c>
      <c r="J2943" t="s">
        <v>72</v>
      </c>
      <c r="K2943" t="s">
        <v>110</v>
      </c>
      <c r="L2943" t="s">
        <v>85</v>
      </c>
      <c r="M2943">
        <v>44000</v>
      </c>
    </row>
    <row r="2944" spans="1:13">
      <c r="A2944">
        <v>2000</v>
      </c>
      <c r="B2944" t="s">
        <v>156</v>
      </c>
      <c r="C2944" t="s">
        <v>62</v>
      </c>
      <c r="D2944" t="s">
        <v>47</v>
      </c>
      <c r="E2944" t="s">
        <v>61</v>
      </c>
      <c r="F2944">
        <v>36627</v>
      </c>
      <c r="G2944">
        <v>36632.013606459746</v>
      </c>
      <c r="H2944">
        <f>ROUND(Database[[#This Row],[VIAGEM]]-Database[[#This Row],[ORDEM]],0)</f>
        <v>5</v>
      </c>
      <c r="I2944">
        <v>1</v>
      </c>
      <c r="J2944" t="s">
        <v>74</v>
      </c>
      <c r="K2944" t="s">
        <v>98</v>
      </c>
      <c r="L2944" t="s">
        <v>83</v>
      </c>
      <c r="M2944">
        <v>500</v>
      </c>
    </row>
    <row r="2945" spans="1:13">
      <c r="A2945">
        <v>2000</v>
      </c>
      <c r="B2945" t="s">
        <v>154</v>
      </c>
      <c r="C2945" t="s">
        <v>60</v>
      </c>
      <c r="D2945" t="s">
        <v>49</v>
      </c>
      <c r="E2945" t="s">
        <v>62</v>
      </c>
      <c r="F2945">
        <v>36565</v>
      </c>
      <c r="G2945">
        <v>36569.544673697776</v>
      </c>
      <c r="H2945">
        <f>ROUND(Database[[#This Row],[VIAGEM]]-Database[[#This Row],[ORDEM]],0)</f>
        <v>5</v>
      </c>
      <c r="I2945">
        <v>0</v>
      </c>
      <c r="J2945" t="s">
        <v>136</v>
      </c>
      <c r="K2945" t="s">
        <v>95</v>
      </c>
      <c r="L2945" t="s">
        <v>83</v>
      </c>
      <c r="M2945">
        <v>400</v>
      </c>
    </row>
    <row r="2946" spans="1:13">
      <c r="A2946">
        <v>2000</v>
      </c>
      <c r="B2946" t="s">
        <v>156</v>
      </c>
      <c r="C2946" t="s">
        <v>25</v>
      </c>
      <c r="D2946" t="s">
        <v>45</v>
      </c>
      <c r="E2946" t="s">
        <v>62</v>
      </c>
      <c r="F2946">
        <v>36632</v>
      </c>
      <c r="G2946">
        <v>36632.751855792521</v>
      </c>
      <c r="H2946">
        <f>ROUND(Database[[#This Row],[VIAGEM]]-Database[[#This Row],[ORDEM]],0)</f>
        <v>1</v>
      </c>
      <c r="I2946">
        <v>1</v>
      </c>
      <c r="J2946" t="s">
        <v>72</v>
      </c>
      <c r="K2946" t="s">
        <v>110</v>
      </c>
      <c r="L2946" t="s">
        <v>85</v>
      </c>
      <c r="M2946">
        <v>50000</v>
      </c>
    </row>
    <row r="2947" spans="1:13">
      <c r="A2947">
        <v>2000</v>
      </c>
      <c r="B2947" t="s">
        <v>153</v>
      </c>
      <c r="C2947" t="s">
        <v>58</v>
      </c>
      <c r="D2947" t="s">
        <v>105</v>
      </c>
      <c r="E2947" t="s">
        <v>57</v>
      </c>
      <c r="F2947">
        <v>36734</v>
      </c>
      <c r="G2947">
        <v>36742.959388544201</v>
      </c>
      <c r="H2947">
        <f>ROUND(Database[[#This Row],[VIAGEM]]-Database[[#This Row],[ORDEM]],0)</f>
        <v>9</v>
      </c>
      <c r="I2947">
        <v>1</v>
      </c>
      <c r="J2947" t="s">
        <v>80</v>
      </c>
      <c r="K2947" t="s">
        <v>89</v>
      </c>
      <c r="L2947" t="s">
        <v>81</v>
      </c>
      <c r="M2947">
        <v>2500</v>
      </c>
    </row>
    <row r="2948" spans="1:13">
      <c r="A2948">
        <v>2000</v>
      </c>
      <c r="B2948" t="s">
        <v>151</v>
      </c>
      <c r="C2948" t="s">
        <v>57</v>
      </c>
      <c r="D2948" t="s">
        <v>51</v>
      </c>
      <c r="E2948" t="s">
        <v>60</v>
      </c>
      <c r="F2948">
        <v>36598</v>
      </c>
      <c r="G2948">
        <v>36598.489568448822</v>
      </c>
      <c r="H2948">
        <f>ROUND(Database[[#This Row],[VIAGEM]]-Database[[#This Row],[ORDEM]],0)</f>
        <v>0</v>
      </c>
      <c r="I2948">
        <v>0</v>
      </c>
      <c r="J2948" t="s">
        <v>70</v>
      </c>
      <c r="K2948" t="s">
        <v>90</v>
      </c>
      <c r="L2948" t="s">
        <v>82</v>
      </c>
      <c r="M2948">
        <v>2000</v>
      </c>
    </row>
    <row r="2949" spans="1:13">
      <c r="A2949">
        <v>2000</v>
      </c>
      <c r="B2949" t="s">
        <v>147</v>
      </c>
      <c r="C2949" t="s">
        <v>25</v>
      </c>
      <c r="D2949" t="s">
        <v>45</v>
      </c>
      <c r="E2949" t="s">
        <v>60</v>
      </c>
      <c r="F2949">
        <v>36697</v>
      </c>
      <c r="G2949">
        <v>36697.947488910489</v>
      </c>
      <c r="H2949">
        <f>ROUND(Database[[#This Row],[VIAGEM]]-Database[[#This Row],[ORDEM]],0)</f>
        <v>1</v>
      </c>
      <c r="I2949">
        <v>0</v>
      </c>
      <c r="J2949" t="s">
        <v>80</v>
      </c>
      <c r="K2949" t="s">
        <v>89</v>
      </c>
      <c r="L2949" t="s">
        <v>81</v>
      </c>
      <c r="M2949">
        <v>2000</v>
      </c>
    </row>
    <row r="2950" spans="1:13">
      <c r="A2950">
        <v>2000</v>
      </c>
      <c r="B2950" t="s">
        <v>151</v>
      </c>
      <c r="C2950" t="s">
        <v>57</v>
      </c>
      <c r="D2950" t="s">
        <v>51</v>
      </c>
      <c r="E2950" t="s">
        <v>56</v>
      </c>
      <c r="F2950">
        <v>36599</v>
      </c>
      <c r="G2950">
        <v>36606.77613988259</v>
      </c>
      <c r="H2950">
        <f>ROUND(Database[[#This Row],[VIAGEM]]-Database[[#This Row],[ORDEM]],0)</f>
        <v>8</v>
      </c>
      <c r="I2950">
        <v>1</v>
      </c>
      <c r="J2950" t="s">
        <v>78</v>
      </c>
      <c r="K2950" t="s">
        <v>101</v>
      </c>
      <c r="L2950" t="s">
        <v>81</v>
      </c>
      <c r="M2950">
        <v>2500</v>
      </c>
    </row>
    <row r="2951" spans="1:13">
      <c r="A2951">
        <v>2000</v>
      </c>
      <c r="B2951" t="s">
        <v>150</v>
      </c>
      <c r="C2951" t="s">
        <v>25</v>
      </c>
      <c r="D2951" t="s">
        <v>45</v>
      </c>
      <c r="E2951" t="s">
        <v>58</v>
      </c>
      <c r="F2951">
        <v>36673</v>
      </c>
      <c r="G2951">
        <v>36673.123932281669</v>
      </c>
      <c r="H2951">
        <f>ROUND(Database[[#This Row],[VIAGEM]]-Database[[#This Row],[ORDEM]],0)</f>
        <v>0</v>
      </c>
      <c r="I2951">
        <v>1</v>
      </c>
      <c r="J2951" t="s">
        <v>136</v>
      </c>
      <c r="K2951" t="s">
        <v>93</v>
      </c>
      <c r="L2951" t="s">
        <v>83</v>
      </c>
      <c r="M2951">
        <v>200</v>
      </c>
    </row>
    <row r="2952" spans="1:13">
      <c r="A2952">
        <v>2000</v>
      </c>
      <c r="B2952" t="s">
        <v>148</v>
      </c>
      <c r="C2952" t="s">
        <v>58</v>
      </c>
      <c r="D2952" t="s">
        <v>105</v>
      </c>
      <c r="E2952" t="s">
        <v>56</v>
      </c>
      <c r="F2952">
        <v>36872</v>
      </c>
      <c r="G2952">
        <v>36877.93650619308</v>
      </c>
      <c r="H2952">
        <f>ROUND(Database[[#This Row],[VIAGEM]]-Database[[#This Row],[ORDEM]],0)</f>
        <v>6</v>
      </c>
      <c r="I2952">
        <v>0</v>
      </c>
      <c r="J2952" t="s">
        <v>73</v>
      </c>
      <c r="K2952" t="s">
        <v>108</v>
      </c>
      <c r="L2952" t="s">
        <v>83</v>
      </c>
      <c r="M2952">
        <v>200</v>
      </c>
    </row>
    <row r="2953" spans="1:13">
      <c r="A2953">
        <v>2000</v>
      </c>
      <c r="B2953" t="s">
        <v>156</v>
      </c>
      <c r="C2953" t="s">
        <v>59</v>
      </c>
      <c r="D2953" t="s">
        <v>50</v>
      </c>
      <c r="E2953" t="s">
        <v>61</v>
      </c>
      <c r="F2953">
        <v>36617</v>
      </c>
      <c r="G2953">
        <v>36617.227663906036</v>
      </c>
      <c r="H2953">
        <f>ROUND(Database[[#This Row],[VIAGEM]]-Database[[#This Row],[ORDEM]],0)</f>
        <v>0</v>
      </c>
      <c r="I2953">
        <v>1</v>
      </c>
      <c r="J2953" t="s">
        <v>136</v>
      </c>
      <c r="K2953" t="s">
        <v>95</v>
      </c>
      <c r="L2953" t="s">
        <v>83</v>
      </c>
      <c r="M2953">
        <v>500</v>
      </c>
    </row>
    <row r="2954" spans="1:13">
      <c r="A2954">
        <v>2000</v>
      </c>
      <c r="B2954" t="s">
        <v>146</v>
      </c>
      <c r="C2954" t="s">
        <v>62</v>
      </c>
      <c r="D2954" t="s">
        <v>47</v>
      </c>
      <c r="E2954" t="s">
        <v>63</v>
      </c>
      <c r="F2954">
        <v>36846</v>
      </c>
      <c r="G2954">
        <v>36846.131745387465</v>
      </c>
      <c r="H2954">
        <f>ROUND(Database[[#This Row],[VIAGEM]]-Database[[#This Row],[ORDEM]],0)</f>
        <v>0</v>
      </c>
      <c r="I2954">
        <v>0</v>
      </c>
      <c r="J2954" t="s">
        <v>73</v>
      </c>
      <c r="K2954" t="s">
        <v>106</v>
      </c>
      <c r="L2954" t="s">
        <v>83</v>
      </c>
      <c r="M2954">
        <v>400</v>
      </c>
    </row>
    <row r="2955" spans="1:13">
      <c r="A2955">
        <v>2000</v>
      </c>
      <c r="B2955" t="s">
        <v>150</v>
      </c>
      <c r="C2955" t="s">
        <v>58</v>
      </c>
      <c r="D2955" t="s">
        <v>105</v>
      </c>
      <c r="E2955" t="s">
        <v>63</v>
      </c>
      <c r="F2955">
        <v>36671</v>
      </c>
      <c r="G2955">
        <v>36676.189697020258</v>
      </c>
      <c r="H2955">
        <f>ROUND(Database[[#This Row],[VIAGEM]]-Database[[#This Row],[ORDEM]],0)</f>
        <v>5</v>
      </c>
      <c r="I2955">
        <v>1</v>
      </c>
      <c r="J2955" t="s">
        <v>70</v>
      </c>
      <c r="K2955" t="s">
        <v>90</v>
      </c>
      <c r="L2955" t="s">
        <v>82</v>
      </c>
      <c r="M2955">
        <v>4000</v>
      </c>
    </row>
    <row r="2956" spans="1:13">
      <c r="A2956">
        <v>2000</v>
      </c>
      <c r="B2956" t="s">
        <v>146</v>
      </c>
      <c r="C2956" t="s">
        <v>58</v>
      </c>
      <c r="D2956" t="s">
        <v>105</v>
      </c>
      <c r="E2956" t="s">
        <v>59</v>
      </c>
      <c r="F2956">
        <v>36850</v>
      </c>
      <c r="G2956">
        <v>36854.645111338526</v>
      </c>
      <c r="H2956">
        <f>ROUND(Database[[#This Row],[VIAGEM]]-Database[[#This Row],[ORDEM]],0)</f>
        <v>5</v>
      </c>
      <c r="I2956">
        <v>0</v>
      </c>
      <c r="J2956" t="s">
        <v>71</v>
      </c>
      <c r="K2956" t="s">
        <v>103</v>
      </c>
      <c r="L2956" t="s">
        <v>84</v>
      </c>
      <c r="M2956">
        <v>72000</v>
      </c>
    </row>
    <row r="2957" spans="1:13">
      <c r="A2957">
        <v>2000</v>
      </c>
      <c r="B2957" t="s">
        <v>148</v>
      </c>
      <c r="C2957" t="s">
        <v>57</v>
      </c>
      <c r="D2957" t="s">
        <v>51</v>
      </c>
      <c r="E2957" t="s">
        <v>63</v>
      </c>
      <c r="F2957">
        <v>36885</v>
      </c>
      <c r="G2957">
        <v>36886.851984844972</v>
      </c>
      <c r="H2957">
        <f>ROUND(Database[[#This Row],[VIAGEM]]-Database[[#This Row],[ORDEM]],0)</f>
        <v>2</v>
      </c>
      <c r="I2957">
        <v>1</v>
      </c>
      <c r="J2957" t="s">
        <v>72</v>
      </c>
      <c r="K2957" t="s">
        <v>109</v>
      </c>
      <c r="L2957" t="s">
        <v>85</v>
      </c>
      <c r="M2957">
        <v>22000</v>
      </c>
    </row>
    <row r="2958" spans="1:13">
      <c r="A2958">
        <v>2000</v>
      </c>
      <c r="B2958" t="s">
        <v>151</v>
      </c>
      <c r="C2958" t="s">
        <v>58</v>
      </c>
      <c r="D2958" t="s">
        <v>105</v>
      </c>
      <c r="E2958" t="s">
        <v>60</v>
      </c>
      <c r="F2958">
        <v>36594</v>
      </c>
      <c r="G2958">
        <v>36601.746595137505</v>
      </c>
      <c r="H2958">
        <f>ROUND(Database[[#This Row],[VIAGEM]]-Database[[#This Row],[ORDEM]],0)</f>
        <v>8</v>
      </c>
      <c r="I2958">
        <v>0</v>
      </c>
      <c r="J2958" t="s">
        <v>73</v>
      </c>
      <c r="K2958" t="s">
        <v>108</v>
      </c>
      <c r="L2958" t="s">
        <v>83</v>
      </c>
      <c r="M2958">
        <v>100</v>
      </c>
    </row>
    <row r="2959" spans="1:13">
      <c r="A2959">
        <v>2000</v>
      </c>
      <c r="B2959" t="s">
        <v>154</v>
      </c>
      <c r="C2959" t="s">
        <v>60</v>
      </c>
      <c r="D2959" t="s">
        <v>49</v>
      </c>
      <c r="E2959" t="s">
        <v>59</v>
      </c>
      <c r="F2959">
        <v>36559</v>
      </c>
      <c r="G2959">
        <v>36560.85871022701</v>
      </c>
      <c r="H2959">
        <f>ROUND(Database[[#This Row],[VIAGEM]]-Database[[#This Row],[ORDEM]],0)</f>
        <v>2</v>
      </c>
      <c r="I2959">
        <v>0</v>
      </c>
      <c r="J2959" t="s">
        <v>73</v>
      </c>
      <c r="K2959" t="s">
        <v>108</v>
      </c>
      <c r="L2959" t="s">
        <v>83</v>
      </c>
      <c r="M2959">
        <v>200</v>
      </c>
    </row>
    <row r="2960" spans="1:13">
      <c r="A2960">
        <v>2000</v>
      </c>
      <c r="B2960" t="s">
        <v>156</v>
      </c>
      <c r="C2960" t="s">
        <v>56</v>
      </c>
      <c r="D2960" t="s">
        <v>52</v>
      </c>
      <c r="E2960" t="s">
        <v>63</v>
      </c>
      <c r="F2960">
        <v>36643</v>
      </c>
      <c r="G2960">
        <v>36643.386379175237</v>
      </c>
      <c r="H2960">
        <f>ROUND(Database[[#This Row],[VIAGEM]]-Database[[#This Row],[ORDEM]],0)</f>
        <v>0</v>
      </c>
      <c r="I2960">
        <v>1</v>
      </c>
      <c r="J2960" t="s">
        <v>78</v>
      </c>
      <c r="K2960" t="s">
        <v>99</v>
      </c>
      <c r="L2960" t="s">
        <v>81</v>
      </c>
      <c r="M2960">
        <v>2500</v>
      </c>
    </row>
    <row r="2961" spans="1:13">
      <c r="A2961">
        <v>2000</v>
      </c>
      <c r="B2961" t="s">
        <v>145</v>
      </c>
      <c r="C2961" t="s">
        <v>58</v>
      </c>
      <c r="D2961" t="s">
        <v>105</v>
      </c>
      <c r="E2961" t="s">
        <v>25</v>
      </c>
      <c r="F2961">
        <v>36535</v>
      </c>
      <c r="G2961">
        <v>36544.784335301963</v>
      </c>
      <c r="H2961">
        <f>ROUND(Database[[#This Row],[VIAGEM]]-Database[[#This Row],[ORDEM]],0)</f>
        <v>10</v>
      </c>
      <c r="I2961">
        <v>1</v>
      </c>
      <c r="J2961" t="s">
        <v>73</v>
      </c>
      <c r="K2961" t="s">
        <v>108</v>
      </c>
      <c r="L2961" t="s">
        <v>83</v>
      </c>
      <c r="M2961">
        <v>100</v>
      </c>
    </row>
    <row r="2962" spans="1:13">
      <c r="A2962">
        <v>2000</v>
      </c>
      <c r="B2962" t="s">
        <v>149</v>
      </c>
      <c r="C2962" t="s">
        <v>60</v>
      </c>
      <c r="D2962" t="s">
        <v>49</v>
      </c>
      <c r="E2962" t="s">
        <v>57</v>
      </c>
      <c r="F2962">
        <v>36750</v>
      </c>
      <c r="G2962">
        <v>36754.958675807204</v>
      </c>
      <c r="H2962">
        <f>ROUND(Database[[#This Row],[VIAGEM]]-Database[[#This Row],[ORDEM]],0)</f>
        <v>5</v>
      </c>
      <c r="I2962">
        <v>0</v>
      </c>
      <c r="J2962" t="s">
        <v>78</v>
      </c>
      <c r="K2962" t="s">
        <v>101</v>
      </c>
      <c r="L2962" t="s">
        <v>81</v>
      </c>
      <c r="M2962">
        <v>2000</v>
      </c>
    </row>
    <row r="2963" spans="1:13">
      <c r="A2963">
        <v>2000</v>
      </c>
      <c r="B2963" t="s">
        <v>154</v>
      </c>
      <c r="C2963" t="s">
        <v>25</v>
      </c>
      <c r="D2963" t="s">
        <v>45</v>
      </c>
      <c r="E2963" t="s">
        <v>59</v>
      </c>
      <c r="F2963">
        <v>36569</v>
      </c>
      <c r="G2963">
        <v>36569.529676454833</v>
      </c>
      <c r="H2963">
        <f>ROUND(Database[[#This Row],[VIAGEM]]-Database[[#This Row],[ORDEM]],0)</f>
        <v>1</v>
      </c>
      <c r="I2963">
        <v>0</v>
      </c>
      <c r="J2963" t="s">
        <v>78</v>
      </c>
      <c r="K2963" t="s">
        <v>101</v>
      </c>
      <c r="L2963" t="s">
        <v>81</v>
      </c>
      <c r="M2963">
        <v>2000</v>
      </c>
    </row>
    <row r="2964" spans="1:13">
      <c r="A2964">
        <v>2000</v>
      </c>
      <c r="B2964" t="s">
        <v>154</v>
      </c>
      <c r="C2964" t="s">
        <v>60</v>
      </c>
      <c r="D2964" t="s">
        <v>49</v>
      </c>
      <c r="E2964" t="s">
        <v>57</v>
      </c>
      <c r="F2964">
        <v>36562</v>
      </c>
      <c r="G2964">
        <v>36565.747723088134</v>
      </c>
      <c r="H2964">
        <f>ROUND(Database[[#This Row],[VIAGEM]]-Database[[#This Row],[ORDEM]],0)</f>
        <v>4</v>
      </c>
      <c r="I2964">
        <v>1</v>
      </c>
      <c r="J2964" t="s">
        <v>136</v>
      </c>
      <c r="K2964" t="s">
        <v>95</v>
      </c>
      <c r="L2964" t="s">
        <v>83</v>
      </c>
      <c r="M2964">
        <v>200</v>
      </c>
    </row>
    <row r="2965" spans="1:13">
      <c r="A2965">
        <v>2000</v>
      </c>
      <c r="B2965" t="s">
        <v>150</v>
      </c>
      <c r="C2965" t="s">
        <v>62</v>
      </c>
      <c r="D2965" t="s">
        <v>47</v>
      </c>
      <c r="E2965" t="s">
        <v>58</v>
      </c>
      <c r="F2965">
        <v>36666</v>
      </c>
      <c r="G2965">
        <v>36669.612965274253</v>
      </c>
      <c r="H2965">
        <f>ROUND(Database[[#This Row],[VIAGEM]]-Database[[#This Row],[ORDEM]],0)</f>
        <v>4</v>
      </c>
      <c r="I2965">
        <v>0</v>
      </c>
      <c r="J2965" t="s">
        <v>72</v>
      </c>
      <c r="K2965" t="s">
        <v>110</v>
      </c>
      <c r="L2965" t="s">
        <v>85</v>
      </c>
      <c r="M2965">
        <v>41000</v>
      </c>
    </row>
    <row r="2966" spans="1:13">
      <c r="A2966">
        <v>2000</v>
      </c>
      <c r="B2966" t="s">
        <v>150</v>
      </c>
      <c r="C2966" t="s">
        <v>59</v>
      </c>
      <c r="D2966" t="s">
        <v>50</v>
      </c>
      <c r="E2966" t="s">
        <v>63</v>
      </c>
      <c r="F2966">
        <v>36677</v>
      </c>
      <c r="G2966">
        <v>36679.515959527656</v>
      </c>
      <c r="H2966">
        <f>ROUND(Database[[#This Row],[VIAGEM]]-Database[[#This Row],[ORDEM]],0)</f>
        <v>3</v>
      </c>
      <c r="I2966">
        <v>0</v>
      </c>
      <c r="J2966" t="s">
        <v>71</v>
      </c>
      <c r="K2966" t="s">
        <v>103</v>
      </c>
      <c r="L2966" t="s">
        <v>84</v>
      </c>
      <c r="M2966">
        <v>52000</v>
      </c>
    </row>
    <row r="2967" spans="1:13">
      <c r="A2967">
        <v>2000</v>
      </c>
      <c r="B2967" t="s">
        <v>152</v>
      </c>
      <c r="C2967" t="s">
        <v>25</v>
      </c>
      <c r="D2967" t="s">
        <v>45</v>
      </c>
      <c r="E2967" t="s">
        <v>59</v>
      </c>
      <c r="F2967">
        <v>36810</v>
      </c>
      <c r="G2967">
        <v>36816.065989358962</v>
      </c>
      <c r="H2967">
        <f>ROUND(Database[[#This Row],[VIAGEM]]-Database[[#This Row],[ORDEM]],0)</f>
        <v>6</v>
      </c>
      <c r="I2967">
        <v>0</v>
      </c>
      <c r="J2967" t="s">
        <v>74</v>
      </c>
      <c r="K2967" t="s">
        <v>98</v>
      </c>
      <c r="L2967" t="s">
        <v>83</v>
      </c>
      <c r="M2967">
        <v>400</v>
      </c>
    </row>
    <row r="2968" spans="1:13">
      <c r="A2968">
        <v>2000</v>
      </c>
      <c r="B2968" t="s">
        <v>146</v>
      </c>
      <c r="C2968" t="s">
        <v>56</v>
      </c>
      <c r="D2968" t="s">
        <v>52</v>
      </c>
      <c r="E2968" t="s">
        <v>25</v>
      </c>
      <c r="F2968">
        <v>36852</v>
      </c>
      <c r="G2968">
        <v>36855.592648897924</v>
      </c>
      <c r="H2968">
        <f>ROUND(Database[[#This Row],[VIAGEM]]-Database[[#This Row],[ORDEM]],0)</f>
        <v>4</v>
      </c>
      <c r="I2968">
        <v>1</v>
      </c>
      <c r="J2968" t="s">
        <v>73</v>
      </c>
      <c r="K2968" t="s">
        <v>107</v>
      </c>
      <c r="L2968" t="s">
        <v>83</v>
      </c>
      <c r="M2968">
        <v>500</v>
      </c>
    </row>
    <row r="2969" spans="1:13">
      <c r="A2969">
        <v>2000</v>
      </c>
      <c r="B2969" t="s">
        <v>146</v>
      </c>
      <c r="C2969" t="s">
        <v>25</v>
      </c>
      <c r="D2969" t="s">
        <v>45</v>
      </c>
      <c r="E2969" t="s">
        <v>57</v>
      </c>
      <c r="F2969">
        <v>36852</v>
      </c>
      <c r="G2969">
        <v>36853.510254292996</v>
      </c>
      <c r="H2969">
        <f>ROUND(Database[[#This Row],[VIAGEM]]-Database[[#This Row],[ORDEM]],0)</f>
        <v>2</v>
      </c>
      <c r="I2969">
        <v>0</v>
      </c>
      <c r="J2969" t="s">
        <v>78</v>
      </c>
      <c r="K2969" t="s">
        <v>100</v>
      </c>
      <c r="L2969" t="s">
        <v>81</v>
      </c>
      <c r="M2969">
        <v>2500</v>
      </c>
    </row>
    <row r="2970" spans="1:13">
      <c r="A2970">
        <v>2000</v>
      </c>
      <c r="B2970" t="s">
        <v>147</v>
      </c>
      <c r="C2970" t="s">
        <v>61</v>
      </c>
      <c r="D2970" t="s">
        <v>48</v>
      </c>
      <c r="E2970" t="s">
        <v>63</v>
      </c>
      <c r="F2970">
        <v>36698</v>
      </c>
      <c r="G2970">
        <v>36701.727042464081</v>
      </c>
      <c r="H2970">
        <f>ROUND(Database[[#This Row],[VIAGEM]]-Database[[#This Row],[ORDEM]],0)</f>
        <v>4</v>
      </c>
      <c r="I2970">
        <v>0</v>
      </c>
      <c r="J2970" t="s">
        <v>73</v>
      </c>
      <c r="K2970" t="s">
        <v>107</v>
      </c>
      <c r="L2970" t="s">
        <v>83</v>
      </c>
      <c r="M2970">
        <v>400</v>
      </c>
    </row>
    <row r="2971" spans="1:13">
      <c r="A2971">
        <v>2000</v>
      </c>
      <c r="B2971" t="s">
        <v>147</v>
      </c>
      <c r="C2971" t="s">
        <v>63</v>
      </c>
      <c r="D2971" t="s">
        <v>46</v>
      </c>
      <c r="E2971" t="s">
        <v>25</v>
      </c>
      <c r="F2971">
        <v>36703</v>
      </c>
      <c r="G2971">
        <v>36710.396194701701</v>
      </c>
      <c r="H2971">
        <f>ROUND(Database[[#This Row],[VIAGEM]]-Database[[#This Row],[ORDEM]],0)</f>
        <v>7</v>
      </c>
      <c r="I2971">
        <v>0</v>
      </c>
      <c r="J2971" t="s">
        <v>74</v>
      </c>
      <c r="K2971" t="s">
        <v>96</v>
      </c>
      <c r="L2971" t="s">
        <v>83</v>
      </c>
      <c r="M2971">
        <v>500</v>
      </c>
    </row>
    <row r="2972" spans="1:13">
      <c r="A2972">
        <v>2000</v>
      </c>
      <c r="B2972" t="s">
        <v>151</v>
      </c>
      <c r="C2972" t="s">
        <v>59</v>
      </c>
      <c r="D2972" t="s">
        <v>50</v>
      </c>
      <c r="E2972" t="s">
        <v>61</v>
      </c>
      <c r="F2972">
        <v>36608</v>
      </c>
      <c r="G2972">
        <v>36608.652575722437</v>
      </c>
      <c r="H2972">
        <f>ROUND(Database[[#This Row],[VIAGEM]]-Database[[#This Row],[ORDEM]],0)</f>
        <v>1</v>
      </c>
      <c r="I2972">
        <v>1</v>
      </c>
      <c r="J2972" t="s">
        <v>78</v>
      </c>
      <c r="K2972" t="s">
        <v>99</v>
      </c>
      <c r="L2972" t="s">
        <v>81</v>
      </c>
      <c r="M2972">
        <v>500</v>
      </c>
    </row>
    <row r="2973" spans="1:13">
      <c r="A2973">
        <v>2000</v>
      </c>
      <c r="B2973" t="s">
        <v>145</v>
      </c>
      <c r="C2973" t="s">
        <v>61</v>
      </c>
      <c r="D2973" t="s">
        <v>48</v>
      </c>
      <c r="E2973" t="s">
        <v>57</v>
      </c>
      <c r="F2973">
        <v>36536</v>
      </c>
      <c r="G2973">
        <v>36540.923125482521</v>
      </c>
      <c r="H2973">
        <f>ROUND(Database[[#This Row],[VIAGEM]]-Database[[#This Row],[ORDEM]],0)</f>
        <v>5</v>
      </c>
      <c r="I2973">
        <v>1</v>
      </c>
      <c r="J2973" t="s">
        <v>78</v>
      </c>
      <c r="K2973" t="s">
        <v>99</v>
      </c>
      <c r="L2973" t="s">
        <v>81</v>
      </c>
      <c r="M2973">
        <v>1500</v>
      </c>
    </row>
    <row r="2974" spans="1:13">
      <c r="A2974">
        <v>2000</v>
      </c>
      <c r="B2974" t="s">
        <v>155</v>
      </c>
      <c r="C2974" t="s">
        <v>62</v>
      </c>
      <c r="D2974" t="s">
        <v>47</v>
      </c>
      <c r="E2974" t="s">
        <v>60</v>
      </c>
      <c r="F2974">
        <v>36785</v>
      </c>
      <c r="G2974">
        <v>36792.226839306015</v>
      </c>
      <c r="H2974">
        <f>ROUND(Database[[#This Row],[VIAGEM]]-Database[[#This Row],[ORDEM]],0)</f>
        <v>7</v>
      </c>
      <c r="I2974">
        <v>0</v>
      </c>
      <c r="J2974" t="s">
        <v>74</v>
      </c>
      <c r="K2974" t="s">
        <v>96</v>
      </c>
      <c r="L2974" t="s">
        <v>83</v>
      </c>
      <c r="M2974">
        <v>400</v>
      </c>
    </row>
    <row r="2975" spans="1:13">
      <c r="A2975">
        <v>2000</v>
      </c>
      <c r="B2975" t="s">
        <v>149</v>
      </c>
      <c r="C2975" t="s">
        <v>62</v>
      </c>
      <c r="D2975" t="s">
        <v>47</v>
      </c>
      <c r="E2975" t="s">
        <v>63</v>
      </c>
      <c r="F2975">
        <v>36753</v>
      </c>
      <c r="G2975">
        <v>36758.160043666328</v>
      </c>
      <c r="H2975">
        <f>ROUND(Database[[#This Row],[VIAGEM]]-Database[[#This Row],[ORDEM]],0)</f>
        <v>5</v>
      </c>
      <c r="I2975">
        <v>1</v>
      </c>
      <c r="J2975" t="s">
        <v>80</v>
      </c>
      <c r="K2975" t="s">
        <v>89</v>
      </c>
      <c r="L2975" t="s">
        <v>81</v>
      </c>
      <c r="M2975">
        <v>2500</v>
      </c>
    </row>
    <row r="2976" spans="1:13">
      <c r="A2976">
        <v>2000</v>
      </c>
      <c r="B2976" t="s">
        <v>154</v>
      </c>
      <c r="C2976" t="s">
        <v>57</v>
      </c>
      <c r="D2976" t="s">
        <v>51</v>
      </c>
      <c r="E2976" t="s">
        <v>60</v>
      </c>
      <c r="F2976">
        <v>36571</v>
      </c>
      <c r="G2976">
        <v>36578.89966844162</v>
      </c>
      <c r="H2976">
        <f>ROUND(Database[[#This Row],[VIAGEM]]-Database[[#This Row],[ORDEM]],0)</f>
        <v>8</v>
      </c>
      <c r="I2976">
        <v>0</v>
      </c>
      <c r="J2976" t="s">
        <v>73</v>
      </c>
      <c r="K2976" t="s">
        <v>108</v>
      </c>
      <c r="L2976" t="s">
        <v>83</v>
      </c>
      <c r="M2976">
        <v>500</v>
      </c>
    </row>
    <row r="2977" spans="1:13">
      <c r="A2977">
        <v>2000</v>
      </c>
      <c r="B2977" t="s">
        <v>145</v>
      </c>
      <c r="C2977" t="s">
        <v>58</v>
      </c>
      <c r="D2977" t="s">
        <v>105</v>
      </c>
      <c r="E2977" t="s">
        <v>59</v>
      </c>
      <c r="F2977">
        <v>36552</v>
      </c>
      <c r="G2977">
        <v>36558.554526970089</v>
      </c>
      <c r="H2977">
        <f>ROUND(Database[[#This Row],[VIAGEM]]-Database[[#This Row],[ORDEM]],0)</f>
        <v>7</v>
      </c>
      <c r="I2977">
        <v>1</v>
      </c>
      <c r="J2977" t="s">
        <v>78</v>
      </c>
      <c r="K2977" t="s">
        <v>100</v>
      </c>
      <c r="L2977" t="s">
        <v>81</v>
      </c>
      <c r="M2977">
        <v>2000</v>
      </c>
    </row>
    <row r="2978" spans="1:13">
      <c r="A2978">
        <v>2000</v>
      </c>
      <c r="B2978" t="s">
        <v>148</v>
      </c>
      <c r="C2978" t="s">
        <v>57</v>
      </c>
      <c r="D2978" t="s">
        <v>51</v>
      </c>
      <c r="E2978" t="s">
        <v>60</v>
      </c>
      <c r="F2978">
        <v>36867</v>
      </c>
      <c r="G2978">
        <v>36867.845625848633</v>
      </c>
      <c r="H2978">
        <f>ROUND(Database[[#This Row],[VIAGEM]]-Database[[#This Row],[ORDEM]],0)</f>
        <v>1</v>
      </c>
      <c r="I2978">
        <v>0</v>
      </c>
      <c r="J2978" t="s">
        <v>70</v>
      </c>
      <c r="K2978" t="s">
        <v>92</v>
      </c>
      <c r="L2978" t="s">
        <v>82</v>
      </c>
      <c r="M2978">
        <v>2000</v>
      </c>
    </row>
    <row r="2979" spans="1:13">
      <c r="A2979">
        <v>2000</v>
      </c>
      <c r="B2979" t="s">
        <v>156</v>
      </c>
      <c r="C2979" t="s">
        <v>60</v>
      </c>
      <c r="D2979" t="s">
        <v>49</v>
      </c>
      <c r="E2979" t="s">
        <v>58</v>
      </c>
      <c r="F2979">
        <v>36625</v>
      </c>
      <c r="G2979">
        <v>36632.081623583392</v>
      </c>
      <c r="H2979">
        <f>ROUND(Database[[#This Row],[VIAGEM]]-Database[[#This Row],[ORDEM]],0)</f>
        <v>7</v>
      </c>
      <c r="I2979">
        <v>1</v>
      </c>
      <c r="J2979" t="s">
        <v>74</v>
      </c>
      <c r="K2979" t="s">
        <v>96</v>
      </c>
      <c r="L2979" t="s">
        <v>83</v>
      </c>
      <c r="M2979">
        <v>500</v>
      </c>
    </row>
    <row r="2980" spans="1:13">
      <c r="A2980">
        <v>2000</v>
      </c>
      <c r="B2980" t="s">
        <v>146</v>
      </c>
      <c r="C2980" t="s">
        <v>61</v>
      </c>
      <c r="D2980" t="s">
        <v>48</v>
      </c>
      <c r="E2980" t="s">
        <v>60</v>
      </c>
      <c r="F2980">
        <v>36860</v>
      </c>
      <c r="G2980">
        <v>36869.208779551824</v>
      </c>
      <c r="H2980">
        <f>ROUND(Database[[#This Row],[VIAGEM]]-Database[[#This Row],[ORDEM]],0)</f>
        <v>9</v>
      </c>
      <c r="I2980">
        <v>0</v>
      </c>
      <c r="J2980" t="s">
        <v>71</v>
      </c>
      <c r="K2980" t="s">
        <v>102</v>
      </c>
      <c r="L2980" t="s">
        <v>84</v>
      </c>
      <c r="M2980">
        <v>57000</v>
      </c>
    </row>
    <row r="2981" spans="1:13">
      <c r="A2981">
        <v>2000</v>
      </c>
      <c r="B2981" t="s">
        <v>149</v>
      </c>
      <c r="C2981" t="s">
        <v>62</v>
      </c>
      <c r="D2981" t="s">
        <v>47</v>
      </c>
      <c r="E2981" t="s">
        <v>60</v>
      </c>
      <c r="F2981">
        <v>36751</v>
      </c>
      <c r="G2981">
        <v>36755.283017648529</v>
      </c>
      <c r="H2981">
        <f>ROUND(Database[[#This Row],[VIAGEM]]-Database[[#This Row],[ORDEM]],0)</f>
        <v>4</v>
      </c>
      <c r="I2981">
        <v>1</v>
      </c>
      <c r="J2981" t="s">
        <v>136</v>
      </c>
      <c r="K2981" t="s">
        <v>95</v>
      </c>
      <c r="L2981" t="s">
        <v>83</v>
      </c>
      <c r="M2981">
        <v>500</v>
      </c>
    </row>
    <row r="2982" spans="1:13">
      <c r="A2982">
        <v>2000</v>
      </c>
      <c r="B2982" t="s">
        <v>149</v>
      </c>
      <c r="C2982" t="s">
        <v>61</v>
      </c>
      <c r="D2982" t="s">
        <v>48</v>
      </c>
      <c r="E2982" t="s">
        <v>58</v>
      </c>
      <c r="F2982">
        <v>36759</v>
      </c>
      <c r="G2982">
        <v>36759.67874661387</v>
      </c>
      <c r="H2982">
        <f>ROUND(Database[[#This Row],[VIAGEM]]-Database[[#This Row],[ORDEM]],0)</f>
        <v>1</v>
      </c>
      <c r="I2982">
        <v>1</v>
      </c>
      <c r="J2982" t="s">
        <v>74</v>
      </c>
      <c r="K2982" t="s">
        <v>96</v>
      </c>
      <c r="L2982" t="s">
        <v>83</v>
      </c>
      <c r="M2982">
        <v>100</v>
      </c>
    </row>
    <row r="2983" spans="1:13">
      <c r="A2983">
        <v>2000</v>
      </c>
      <c r="B2983" t="s">
        <v>150</v>
      </c>
      <c r="C2983" t="s">
        <v>60</v>
      </c>
      <c r="D2983" t="s">
        <v>49</v>
      </c>
      <c r="E2983" t="s">
        <v>57</v>
      </c>
      <c r="F2983">
        <v>36669</v>
      </c>
      <c r="G2983">
        <v>36672.332183501014</v>
      </c>
      <c r="H2983">
        <f>ROUND(Database[[#This Row],[VIAGEM]]-Database[[#This Row],[ORDEM]],0)</f>
        <v>3</v>
      </c>
      <c r="I2983">
        <v>0</v>
      </c>
      <c r="J2983" t="s">
        <v>71</v>
      </c>
      <c r="K2983" t="s">
        <v>103</v>
      </c>
      <c r="L2983" t="s">
        <v>84</v>
      </c>
      <c r="M2983">
        <v>74000</v>
      </c>
    </row>
    <row r="2984" spans="1:13">
      <c r="A2984">
        <v>2000</v>
      </c>
      <c r="B2984" t="s">
        <v>156</v>
      </c>
      <c r="C2984" t="s">
        <v>62</v>
      </c>
      <c r="D2984" t="s">
        <v>47</v>
      </c>
      <c r="E2984" t="s">
        <v>57</v>
      </c>
      <c r="F2984">
        <v>36629</v>
      </c>
      <c r="G2984">
        <v>36636.879235688793</v>
      </c>
      <c r="H2984">
        <f>ROUND(Database[[#This Row],[VIAGEM]]-Database[[#This Row],[ORDEM]],0)</f>
        <v>8</v>
      </c>
      <c r="I2984">
        <v>0</v>
      </c>
      <c r="J2984" t="s">
        <v>72</v>
      </c>
      <c r="K2984" t="s">
        <v>110</v>
      </c>
      <c r="L2984" t="s">
        <v>85</v>
      </c>
      <c r="M2984">
        <v>44000</v>
      </c>
    </row>
    <row r="2985" spans="1:13">
      <c r="A2985">
        <v>2000</v>
      </c>
      <c r="B2985" t="s">
        <v>148</v>
      </c>
      <c r="C2985" t="s">
        <v>56</v>
      </c>
      <c r="D2985" t="s">
        <v>52</v>
      </c>
      <c r="E2985" t="s">
        <v>57</v>
      </c>
      <c r="F2985">
        <v>36874</v>
      </c>
      <c r="G2985">
        <v>36875.31364527782</v>
      </c>
      <c r="H2985">
        <f>ROUND(Database[[#This Row],[VIAGEM]]-Database[[#This Row],[ORDEM]],0)</f>
        <v>1</v>
      </c>
      <c r="I2985">
        <v>1</v>
      </c>
      <c r="J2985" t="s">
        <v>76</v>
      </c>
      <c r="K2985" t="s">
        <v>113</v>
      </c>
      <c r="L2985" t="s">
        <v>139</v>
      </c>
      <c r="M2985">
        <v>750000</v>
      </c>
    </row>
    <row r="2986" spans="1:13">
      <c r="A2986">
        <v>2000</v>
      </c>
      <c r="B2986" t="s">
        <v>148</v>
      </c>
      <c r="C2986" t="s">
        <v>63</v>
      </c>
      <c r="D2986" t="s">
        <v>46</v>
      </c>
      <c r="E2986" t="s">
        <v>61</v>
      </c>
      <c r="F2986">
        <v>36865</v>
      </c>
      <c r="G2986">
        <v>36872.370020342103</v>
      </c>
      <c r="H2986">
        <f>ROUND(Database[[#This Row],[VIAGEM]]-Database[[#This Row],[ORDEM]],0)</f>
        <v>7</v>
      </c>
      <c r="I2986">
        <v>0</v>
      </c>
      <c r="J2986" t="s">
        <v>74</v>
      </c>
      <c r="K2986" t="s">
        <v>96</v>
      </c>
      <c r="L2986" t="s">
        <v>83</v>
      </c>
      <c r="M2986">
        <v>100</v>
      </c>
    </row>
    <row r="2987" spans="1:13">
      <c r="A2987">
        <v>2000</v>
      </c>
      <c r="B2987" t="s">
        <v>145</v>
      </c>
      <c r="C2987" t="s">
        <v>59</v>
      </c>
      <c r="D2987" t="s">
        <v>50</v>
      </c>
      <c r="E2987" t="s">
        <v>25</v>
      </c>
      <c r="F2987">
        <v>36532</v>
      </c>
      <c r="G2987">
        <v>36538.389486731729</v>
      </c>
      <c r="H2987">
        <f>ROUND(Database[[#This Row],[VIAGEM]]-Database[[#This Row],[ORDEM]],0)</f>
        <v>6</v>
      </c>
      <c r="I2987">
        <v>0</v>
      </c>
      <c r="J2987" t="s">
        <v>74</v>
      </c>
      <c r="K2987" t="s">
        <v>97</v>
      </c>
      <c r="L2987" t="s">
        <v>83</v>
      </c>
      <c r="M2987">
        <v>500</v>
      </c>
    </row>
    <row r="2988" spans="1:13">
      <c r="A2988">
        <v>2000</v>
      </c>
      <c r="B2988" t="s">
        <v>149</v>
      </c>
      <c r="C2988" t="s">
        <v>25</v>
      </c>
      <c r="D2988" t="s">
        <v>45</v>
      </c>
      <c r="E2988" t="s">
        <v>63</v>
      </c>
      <c r="F2988">
        <v>36741</v>
      </c>
      <c r="G2988">
        <v>36742.671357759304</v>
      </c>
      <c r="H2988">
        <f>ROUND(Database[[#This Row],[VIAGEM]]-Database[[#This Row],[ORDEM]],0)</f>
        <v>2</v>
      </c>
      <c r="I2988">
        <v>0</v>
      </c>
      <c r="J2988" t="s">
        <v>76</v>
      </c>
      <c r="K2988" t="s">
        <v>113</v>
      </c>
      <c r="L2988" t="s">
        <v>139</v>
      </c>
      <c r="M2988">
        <v>1810000</v>
      </c>
    </row>
    <row r="2989" spans="1:13">
      <c r="A2989">
        <v>2000</v>
      </c>
      <c r="B2989" t="s">
        <v>145</v>
      </c>
      <c r="C2989" t="s">
        <v>62</v>
      </c>
      <c r="D2989" t="s">
        <v>47</v>
      </c>
      <c r="E2989" t="s">
        <v>59</v>
      </c>
      <c r="F2989">
        <v>36552</v>
      </c>
      <c r="G2989">
        <v>36556.758457960532</v>
      </c>
      <c r="H2989">
        <f>ROUND(Database[[#This Row],[VIAGEM]]-Database[[#This Row],[ORDEM]],0)</f>
        <v>5</v>
      </c>
      <c r="I2989">
        <v>1</v>
      </c>
      <c r="J2989" t="s">
        <v>71</v>
      </c>
      <c r="K2989" t="s">
        <v>103</v>
      </c>
      <c r="L2989" t="s">
        <v>84</v>
      </c>
      <c r="M2989">
        <v>82000</v>
      </c>
    </row>
    <row r="2990" spans="1:13">
      <c r="A2990">
        <v>2000</v>
      </c>
      <c r="B2990" t="s">
        <v>155</v>
      </c>
      <c r="C2990" t="s">
        <v>59</v>
      </c>
      <c r="D2990" t="s">
        <v>50</v>
      </c>
      <c r="E2990" t="s">
        <v>62</v>
      </c>
      <c r="F2990">
        <v>36799</v>
      </c>
      <c r="G2990">
        <v>36800.457424709071</v>
      </c>
      <c r="H2990">
        <f>ROUND(Database[[#This Row],[VIAGEM]]-Database[[#This Row],[ORDEM]],0)</f>
        <v>1</v>
      </c>
      <c r="I2990">
        <v>1</v>
      </c>
      <c r="J2990" t="s">
        <v>136</v>
      </c>
      <c r="K2990" t="s">
        <v>93</v>
      </c>
      <c r="L2990" t="s">
        <v>83</v>
      </c>
      <c r="M2990">
        <v>500</v>
      </c>
    </row>
    <row r="2991" spans="1:13">
      <c r="A2991">
        <v>2000</v>
      </c>
      <c r="B2991" t="s">
        <v>148</v>
      </c>
      <c r="C2991" t="s">
        <v>59</v>
      </c>
      <c r="D2991" t="s">
        <v>50</v>
      </c>
      <c r="E2991" t="s">
        <v>60</v>
      </c>
      <c r="F2991">
        <v>36876</v>
      </c>
      <c r="G2991">
        <v>36880.486724597293</v>
      </c>
      <c r="H2991">
        <f>ROUND(Database[[#This Row],[VIAGEM]]-Database[[#This Row],[ORDEM]],0)</f>
        <v>4</v>
      </c>
      <c r="I2991">
        <v>0</v>
      </c>
      <c r="J2991" t="s">
        <v>74</v>
      </c>
      <c r="K2991" t="s">
        <v>97</v>
      </c>
      <c r="L2991" t="s">
        <v>83</v>
      </c>
      <c r="M2991">
        <v>400</v>
      </c>
    </row>
    <row r="2992" spans="1:13">
      <c r="A2992">
        <v>2000</v>
      </c>
      <c r="B2992" t="s">
        <v>151</v>
      </c>
      <c r="C2992" t="s">
        <v>59</v>
      </c>
      <c r="D2992" t="s">
        <v>50</v>
      </c>
      <c r="E2992" t="s">
        <v>62</v>
      </c>
      <c r="F2992">
        <v>36607</v>
      </c>
      <c r="G2992">
        <v>36613.327156712665</v>
      </c>
      <c r="H2992">
        <f>ROUND(Database[[#This Row],[VIAGEM]]-Database[[#This Row],[ORDEM]],0)</f>
        <v>6</v>
      </c>
      <c r="I2992">
        <v>1</v>
      </c>
      <c r="J2992" t="s">
        <v>70</v>
      </c>
      <c r="K2992" t="s">
        <v>92</v>
      </c>
      <c r="L2992" t="s">
        <v>82</v>
      </c>
      <c r="M2992">
        <v>3000</v>
      </c>
    </row>
    <row r="2993" spans="1:13">
      <c r="A2993">
        <v>2000</v>
      </c>
      <c r="B2993" t="s">
        <v>147</v>
      </c>
      <c r="C2993" t="s">
        <v>58</v>
      </c>
      <c r="D2993" t="s">
        <v>105</v>
      </c>
      <c r="E2993" t="s">
        <v>59</v>
      </c>
      <c r="F2993">
        <v>36697</v>
      </c>
      <c r="G2993">
        <v>36701.285070837141</v>
      </c>
      <c r="H2993">
        <f>ROUND(Database[[#This Row],[VIAGEM]]-Database[[#This Row],[ORDEM]],0)</f>
        <v>4</v>
      </c>
      <c r="I2993">
        <v>1</v>
      </c>
      <c r="J2993" t="s">
        <v>80</v>
      </c>
      <c r="K2993" t="s">
        <v>88</v>
      </c>
      <c r="L2993" t="s">
        <v>138</v>
      </c>
      <c r="M2993">
        <v>20</v>
      </c>
    </row>
    <row r="2994" spans="1:13">
      <c r="A2994">
        <v>2000</v>
      </c>
      <c r="B2994" t="s">
        <v>151</v>
      </c>
      <c r="C2994" t="s">
        <v>57</v>
      </c>
      <c r="D2994" t="s">
        <v>51</v>
      </c>
      <c r="E2994" t="s">
        <v>25</v>
      </c>
      <c r="F2994">
        <v>36608</v>
      </c>
      <c r="G2994">
        <v>36613.78893697766</v>
      </c>
      <c r="H2994">
        <f>ROUND(Database[[#This Row],[VIAGEM]]-Database[[#This Row],[ORDEM]],0)</f>
        <v>6</v>
      </c>
      <c r="I2994">
        <v>1</v>
      </c>
      <c r="J2994" t="s">
        <v>71</v>
      </c>
      <c r="K2994" t="s">
        <v>103</v>
      </c>
      <c r="L2994" t="s">
        <v>84</v>
      </c>
      <c r="M2994">
        <v>57000</v>
      </c>
    </row>
    <row r="2995" spans="1:13">
      <c r="A2995">
        <v>2000</v>
      </c>
      <c r="B2995" t="s">
        <v>153</v>
      </c>
      <c r="C2995" t="s">
        <v>63</v>
      </c>
      <c r="D2995" t="s">
        <v>46</v>
      </c>
      <c r="E2995" t="s">
        <v>59</v>
      </c>
      <c r="F2995">
        <v>36715</v>
      </c>
      <c r="G2995">
        <v>36719.251789464921</v>
      </c>
      <c r="H2995">
        <f>ROUND(Database[[#This Row],[VIAGEM]]-Database[[#This Row],[ORDEM]],0)</f>
        <v>4</v>
      </c>
      <c r="I2995">
        <v>1</v>
      </c>
      <c r="J2995" t="s">
        <v>80</v>
      </c>
      <c r="K2995" t="s">
        <v>89</v>
      </c>
      <c r="L2995" t="s">
        <v>81</v>
      </c>
      <c r="M2995">
        <v>1000</v>
      </c>
    </row>
    <row r="2996" spans="1:13">
      <c r="A2996">
        <v>2000</v>
      </c>
      <c r="B2996" t="s">
        <v>146</v>
      </c>
      <c r="C2996" t="s">
        <v>61</v>
      </c>
      <c r="D2996" t="s">
        <v>48</v>
      </c>
      <c r="E2996" t="s">
        <v>60</v>
      </c>
      <c r="F2996">
        <v>36841</v>
      </c>
      <c r="G2996">
        <v>36848.530068636275</v>
      </c>
      <c r="H2996">
        <f>ROUND(Database[[#This Row],[VIAGEM]]-Database[[#This Row],[ORDEM]],0)</f>
        <v>8</v>
      </c>
      <c r="I2996">
        <v>1</v>
      </c>
      <c r="J2996" t="s">
        <v>80</v>
      </c>
      <c r="K2996" t="s">
        <v>88</v>
      </c>
      <c r="L2996" t="s">
        <v>138</v>
      </c>
      <c r="M2996">
        <v>10</v>
      </c>
    </row>
    <row r="2997" spans="1:13">
      <c r="A2997">
        <v>2000</v>
      </c>
      <c r="B2997" t="s">
        <v>152</v>
      </c>
      <c r="C2997" t="s">
        <v>56</v>
      </c>
      <c r="D2997" t="s">
        <v>52</v>
      </c>
      <c r="E2997" t="s">
        <v>62</v>
      </c>
      <c r="F2997">
        <v>36830</v>
      </c>
      <c r="G2997">
        <v>36837.532005304332</v>
      </c>
      <c r="H2997">
        <f>ROUND(Database[[#This Row],[VIAGEM]]-Database[[#This Row],[ORDEM]],0)</f>
        <v>8</v>
      </c>
      <c r="I2997">
        <v>0</v>
      </c>
      <c r="J2997" t="s">
        <v>71</v>
      </c>
      <c r="K2997" t="s">
        <v>102</v>
      </c>
      <c r="L2997" t="s">
        <v>84</v>
      </c>
      <c r="M2997">
        <v>88000</v>
      </c>
    </row>
    <row r="2998" spans="1:13">
      <c r="A2998">
        <v>2000</v>
      </c>
      <c r="B2998" t="s">
        <v>145</v>
      </c>
      <c r="C2998" t="s">
        <v>63</v>
      </c>
      <c r="D2998" t="s">
        <v>46</v>
      </c>
      <c r="E2998" t="s">
        <v>59</v>
      </c>
      <c r="F2998">
        <v>36547</v>
      </c>
      <c r="G2998">
        <v>36550.098566434972</v>
      </c>
      <c r="H2998">
        <f>ROUND(Database[[#This Row],[VIAGEM]]-Database[[#This Row],[ORDEM]],0)</f>
        <v>3</v>
      </c>
      <c r="I2998">
        <v>1</v>
      </c>
      <c r="J2998" t="s">
        <v>74</v>
      </c>
      <c r="K2998" t="s">
        <v>98</v>
      </c>
      <c r="L2998" t="s">
        <v>83</v>
      </c>
      <c r="M2998">
        <v>300</v>
      </c>
    </row>
    <row r="2999" spans="1:13">
      <c r="A2999">
        <v>2000</v>
      </c>
      <c r="B2999" t="s">
        <v>145</v>
      </c>
      <c r="C2999" t="s">
        <v>58</v>
      </c>
      <c r="D2999" t="s">
        <v>105</v>
      </c>
      <c r="E2999" t="s">
        <v>62</v>
      </c>
      <c r="F2999">
        <v>36539</v>
      </c>
      <c r="G2999">
        <v>36544.996868094604</v>
      </c>
      <c r="H2999">
        <f>ROUND(Database[[#This Row],[VIAGEM]]-Database[[#This Row],[ORDEM]],0)</f>
        <v>6</v>
      </c>
      <c r="I2999">
        <v>0</v>
      </c>
      <c r="J2999" t="s">
        <v>73</v>
      </c>
      <c r="K2999" t="s">
        <v>108</v>
      </c>
      <c r="L2999" t="s">
        <v>83</v>
      </c>
      <c r="M2999">
        <v>400</v>
      </c>
    </row>
    <row r="3000" spans="1:13">
      <c r="A3000">
        <v>2000</v>
      </c>
      <c r="B3000" t="s">
        <v>150</v>
      </c>
      <c r="C3000" t="s">
        <v>61</v>
      </c>
      <c r="D3000" t="s">
        <v>48</v>
      </c>
      <c r="E3000" t="s">
        <v>63</v>
      </c>
      <c r="F3000">
        <v>36665</v>
      </c>
      <c r="G3000">
        <v>36667.011216231651</v>
      </c>
      <c r="H3000">
        <f>ROUND(Database[[#This Row],[VIAGEM]]-Database[[#This Row],[ORDEM]],0)</f>
        <v>2</v>
      </c>
      <c r="I3000">
        <v>1</v>
      </c>
      <c r="J3000" t="s">
        <v>74</v>
      </c>
      <c r="K3000" t="s">
        <v>96</v>
      </c>
      <c r="L3000" t="s">
        <v>83</v>
      </c>
      <c r="M3000">
        <v>200</v>
      </c>
    </row>
    <row r="3001" spans="1:13">
      <c r="A3001">
        <v>2000</v>
      </c>
      <c r="B3001" t="s">
        <v>149</v>
      </c>
      <c r="C3001" t="s">
        <v>61</v>
      </c>
      <c r="D3001" t="s">
        <v>48</v>
      </c>
      <c r="E3001" t="s">
        <v>59</v>
      </c>
      <c r="F3001">
        <v>36758</v>
      </c>
      <c r="G3001">
        <v>36758.397302405945</v>
      </c>
      <c r="H3001">
        <f>ROUND(Database[[#This Row],[VIAGEM]]-Database[[#This Row],[ORDEM]],0)</f>
        <v>0</v>
      </c>
      <c r="I3001">
        <v>1</v>
      </c>
      <c r="J3001" t="s">
        <v>136</v>
      </c>
      <c r="K3001" t="s">
        <v>94</v>
      </c>
      <c r="L3001" t="s">
        <v>83</v>
      </c>
      <c r="M3001">
        <v>300</v>
      </c>
    </row>
    <row r="3002" spans="1:13">
      <c r="A3002">
        <v>2000</v>
      </c>
      <c r="B3002" t="s">
        <v>146</v>
      </c>
      <c r="C3002" t="s">
        <v>62</v>
      </c>
      <c r="D3002" t="s">
        <v>47</v>
      </c>
      <c r="E3002" t="s">
        <v>60</v>
      </c>
      <c r="F3002">
        <v>36857</v>
      </c>
      <c r="G3002">
        <v>36860.950656106819</v>
      </c>
      <c r="H3002">
        <f>ROUND(Database[[#This Row],[VIAGEM]]-Database[[#This Row],[ORDEM]],0)</f>
        <v>4</v>
      </c>
      <c r="I3002">
        <v>1</v>
      </c>
      <c r="J3002" t="s">
        <v>71</v>
      </c>
      <c r="K3002" t="s">
        <v>102</v>
      </c>
      <c r="L3002" t="s">
        <v>84</v>
      </c>
      <c r="M3002">
        <v>73000</v>
      </c>
    </row>
    <row r="3003" spans="1:13">
      <c r="A3003">
        <v>2000</v>
      </c>
      <c r="B3003" t="s">
        <v>156</v>
      </c>
      <c r="C3003" t="s">
        <v>59</v>
      </c>
      <c r="D3003" t="s">
        <v>50</v>
      </c>
      <c r="E3003" t="s">
        <v>58</v>
      </c>
      <c r="F3003">
        <v>36623</v>
      </c>
      <c r="G3003">
        <v>36628.592969220466</v>
      </c>
      <c r="H3003">
        <f>ROUND(Database[[#This Row],[VIAGEM]]-Database[[#This Row],[ORDEM]],0)</f>
        <v>6</v>
      </c>
      <c r="I3003">
        <v>1</v>
      </c>
      <c r="J3003" t="s">
        <v>136</v>
      </c>
      <c r="K3003" t="s">
        <v>93</v>
      </c>
      <c r="L3003" t="s">
        <v>83</v>
      </c>
      <c r="M3003">
        <v>500</v>
      </c>
    </row>
    <row r="3004" spans="1:13">
      <c r="A3004">
        <v>2000</v>
      </c>
      <c r="B3004" t="s">
        <v>149</v>
      </c>
      <c r="C3004" t="s">
        <v>59</v>
      </c>
      <c r="D3004" t="s">
        <v>50</v>
      </c>
      <c r="E3004" t="s">
        <v>58</v>
      </c>
      <c r="F3004">
        <v>36739</v>
      </c>
      <c r="G3004">
        <v>36742.158280568925</v>
      </c>
      <c r="H3004">
        <f>ROUND(Database[[#This Row],[VIAGEM]]-Database[[#This Row],[ORDEM]],0)</f>
        <v>3</v>
      </c>
      <c r="I3004">
        <v>1</v>
      </c>
      <c r="J3004" t="s">
        <v>78</v>
      </c>
      <c r="K3004" t="s">
        <v>99</v>
      </c>
      <c r="L3004" t="s">
        <v>81</v>
      </c>
      <c r="M3004">
        <v>2500</v>
      </c>
    </row>
    <row r="3005" spans="1:13">
      <c r="A3005">
        <v>2000</v>
      </c>
      <c r="B3005" t="s">
        <v>152</v>
      </c>
      <c r="C3005" t="s">
        <v>25</v>
      </c>
      <c r="D3005" t="s">
        <v>45</v>
      </c>
      <c r="E3005" t="s">
        <v>62</v>
      </c>
      <c r="F3005">
        <v>36800</v>
      </c>
      <c r="G3005">
        <v>36805.955999615915</v>
      </c>
      <c r="H3005">
        <f>ROUND(Database[[#This Row],[VIAGEM]]-Database[[#This Row],[ORDEM]],0)</f>
        <v>6</v>
      </c>
      <c r="I3005">
        <v>1</v>
      </c>
      <c r="J3005" t="s">
        <v>80</v>
      </c>
      <c r="K3005" t="s">
        <v>87</v>
      </c>
      <c r="L3005" t="s">
        <v>138</v>
      </c>
      <c r="M3005">
        <v>40</v>
      </c>
    </row>
    <row r="3006" spans="1:13">
      <c r="A3006">
        <v>2000</v>
      </c>
      <c r="B3006" t="s">
        <v>148</v>
      </c>
      <c r="C3006" t="s">
        <v>59</v>
      </c>
      <c r="D3006" t="s">
        <v>50</v>
      </c>
      <c r="E3006" t="s">
        <v>25</v>
      </c>
      <c r="F3006">
        <v>36863</v>
      </c>
      <c r="G3006">
        <v>36870.556304651138</v>
      </c>
      <c r="H3006">
        <f>ROUND(Database[[#This Row],[VIAGEM]]-Database[[#This Row],[ORDEM]],0)</f>
        <v>8</v>
      </c>
      <c r="I3006">
        <v>0</v>
      </c>
      <c r="J3006" t="s">
        <v>71</v>
      </c>
      <c r="K3006" t="s">
        <v>102</v>
      </c>
      <c r="L3006" t="s">
        <v>84</v>
      </c>
      <c r="M3006">
        <v>65000</v>
      </c>
    </row>
    <row r="3007" spans="1:13">
      <c r="A3007">
        <v>2000</v>
      </c>
      <c r="B3007" t="s">
        <v>153</v>
      </c>
      <c r="C3007" t="s">
        <v>63</v>
      </c>
      <c r="D3007" t="s">
        <v>46</v>
      </c>
      <c r="E3007" t="s">
        <v>60</v>
      </c>
      <c r="F3007">
        <v>36710</v>
      </c>
      <c r="G3007">
        <v>36712.150659850275</v>
      </c>
      <c r="H3007">
        <f>ROUND(Database[[#This Row],[VIAGEM]]-Database[[#This Row],[ORDEM]],0)</f>
        <v>2</v>
      </c>
      <c r="I3007">
        <v>1</v>
      </c>
      <c r="J3007" t="s">
        <v>73</v>
      </c>
      <c r="K3007" t="s">
        <v>106</v>
      </c>
      <c r="L3007" t="s">
        <v>83</v>
      </c>
      <c r="M3007">
        <v>400</v>
      </c>
    </row>
    <row r="3008" spans="1:13">
      <c r="A3008">
        <v>2000</v>
      </c>
      <c r="B3008" t="s">
        <v>150</v>
      </c>
      <c r="C3008" t="s">
        <v>56</v>
      </c>
      <c r="D3008" t="s">
        <v>52</v>
      </c>
      <c r="E3008" t="s">
        <v>60</v>
      </c>
      <c r="F3008">
        <v>36658</v>
      </c>
      <c r="G3008">
        <v>36665.184868545824</v>
      </c>
      <c r="H3008">
        <f>ROUND(Database[[#This Row],[VIAGEM]]-Database[[#This Row],[ORDEM]],0)</f>
        <v>7</v>
      </c>
      <c r="I3008">
        <v>1</v>
      </c>
      <c r="J3008" t="s">
        <v>73</v>
      </c>
      <c r="K3008" t="s">
        <v>106</v>
      </c>
      <c r="L3008" t="s">
        <v>83</v>
      </c>
      <c r="M3008">
        <v>400</v>
      </c>
    </row>
    <row r="3009" spans="1:13">
      <c r="A3009">
        <v>2000</v>
      </c>
      <c r="B3009" t="s">
        <v>152</v>
      </c>
      <c r="C3009" t="s">
        <v>62</v>
      </c>
      <c r="D3009" t="s">
        <v>47</v>
      </c>
      <c r="E3009" t="s">
        <v>25</v>
      </c>
      <c r="F3009">
        <v>36813</v>
      </c>
      <c r="G3009">
        <v>36815.462903166452</v>
      </c>
      <c r="H3009">
        <f>ROUND(Database[[#This Row],[VIAGEM]]-Database[[#This Row],[ORDEM]],0)</f>
        <v>2</v>
      </c>
      <c r="I3009">
        <v>0</v>
      </c>
      <c r="J3009" t="s">
        <v>70</v>
      </c>
      <c r="K3009" t="s">
        <v>90</v>
      </c>
      <c r="L3009" t="s">
        <v>82</v>
      </c>
      <c r="M3009">
        <v>2000</v>
      </c>
    </row>
    <row r="3010" spans="1:13">
      <c r="A3010">
        <v>2000</v>
      </c>
      <c r="B3010" t="s">
        <v>151</v>
      </c>
      <c r="C3010" t="s">
        <v>60</v>
      </c>
      <c r="D3010" t="s">
        <v>49</v>
      </c>
      <c r="E3010" t="s">
        <v>57</v>
      </c>
      <c r="F3010">
        <v>36586</v>
      </c>
      <c r="G3010">
        <v>36595.063286758683</v>
      </c>
      <c r="H3010">
        <f>ROUND(Database[[#This Row],[VIAGEM]]-Database[[#This Row],[ORDEM]],0)</f>
        <v>9</v>
      </c>
      <c r="I3010">
        <v>0</v>
      </c>
      <c r="J3010" t="s">
        <v>73</v>
      </c>
      <c r="K3010" t="s">
        <v>106</v>
      </c>
      <c r="L3010" t="s">
        <v>83</v>
      </c>
      <c r="M3010">
        <v>100</v>
      </c>
    </row>
    <row r="3011" spans="1:13">
      <c r="A3011">
        <v>2000</v>
      </c>
      <c r="B3011" t="s">
        <v>152</v>
      </c>
      <c r="C3011" t="s">
        <v>58</v>
      </c>
      <c r="D3011" t="s">
        <v>105</v>
      </c>
      <c r="E3011" t="s">
        <v>25</v>
      </c>
      <c r="F3011">
        <v>36823</v>
      </c>
      <c r="G3011">
        <v>36829.128847533888</v>
      </c>
      <c r="H3011">
        <f>ROUND(Database[[#This Row],[VIAGEM]]-Database[[#This Row],[ORDEM]],0)</f>
        <v>6</v>
      </c>
      <c r="I3011">
        <v>0</v>
      </c>
      <c r="J3011" t="s">
        <v>76</v>
      </c>
      <c r="K3011" t="s">
        <v>113</v>
      </c>
      <c r="L3011" t="s">
        <v>139</v>
      </c>
      <c r="M3011">
        <v>1680000</v>
      </c>
    </row>
    <row r="3012" spans="1:13">
      <c r="A3012">
        <v>2000</v>
      </c>
      <c r="B3012" t="s">
        <v>146</v>
      </c>
      <c r="C3012" t="s">
        <v>60</v>
      </c>
      <c r="D3012" t="s">
        <v>49</v>
      </c>
      <c r="E3012" t="s">
        <v>63</v>
      </c>
      <c r="F3012">
        <v>36847</v>
      </c>
      <c r="G3012">
        <v>36855.500556533734</v>
      </c>
      <c r="H3012">
        <f>ROUND(Database[[#This Row],[VIAGEM]]-Database[[#This Row],[ORDEM]],0)</f>
        <v>9</v>
      </c>
      <c r="I3012">
        <v>0</v>
      </c>
      <c r="J3012" t="s">
        <v>74</v>
      </c>
      <c r="K3012" t="s">
        <v>98</v>
      </c>
      <c r="L3012" t="s">
        <v>83</v>
      </c>
      <c r="M3012">
        <v>200</v>
      </c>
    </row>
    <row r="3013" spans="1:13">
      <c r="A3013">
        <v>2000</v>
      </c>
      <c r="B3013" t="s">
        <v>152</v>
      </c>
      <c r="C3013" t="s">
        <v>25</v>
      </c>
      <c r="D3013" t="s">
        <v>45</v>
      </c>
      <c r="E3013" t="s">
        <v>61</v>
      </c>
      <c r="F3013">
        <v>36830</v>
      </c>
      <c r="G3013">
        <v>36833.320971166751</v>
      </c>
      <c r="H3013">
        <f>ROUND(Database[[#This Row],[VIAGEM]]-Database[[#This Row],[ORDEM]],0)</f>
        <v>3</v>
      </c>
      <c r="I3013">
        <v>1</v>
      </c>
      <c r="J3013" t="s">
        <v>70</v>
      </c>
      <c r="K3013" t="s">
        <v>91</v>
      </c>
      <c r="L3013" t="s">
        <v>82</v>
      </c>
      <c r="M3013">
        <v>3000</v>
      </c>
    </row>
    <row r="3014" spans="1:13">
      <c r="A3014">
        <v>2000</v>
      </c>
      <c r="B3014" t="s">
        <v>156</v>
      </c>
      <c r="C3014" t="s">
        <v>60</v>
      </c>
      <c r="D3014" t="s">
        <v>49</v>
      </c>
      <c r="E3014" t="s">
        <v>59</v>
      </c>
      <c r="F3014">
        <v>36638</v>
      </c>
      <c r="G3014">
        <v>36644.337008388735</v>
      </c>
      <c r="H3014">
        <f>ROUND(Database[[#This Row],[VIAGEM]]-Database[[#This Row],[ORDEM]],0)</f>
        <v>6</v>
      </c>
      <c r="I3014">
        <v>0</v>
      </c>
      <c r="J3014" t="s">
        <v>73</v>
      </c>
      <c r="K3014" t="s">
        <v>107</v>
      </c>
      <c r="L3014" t="s">
        <v>83</v>
      </c>
      <c r="M3014">
        <v>300</v>
      </c>
    </row>
    <row r="3015" spans="1:13">
      <c r="A3015">
        <v>2000</v>
      </c>
      <c r="B3015" t="s">
        <v>154</v>
      </c>
      <c r="C3015" t="s">
        <v>60</v>
      </c>
      <c r="D3015" t="s">
        <v>49</v>
      </c>
      <c r="E3015" t="s">
        <v>58</v>
      </c>
      <c r="F3015">
        <v>36558</v>
      </c>
      <c r="G3015">
        <v>36559.673353040016</v>
      </c>
      <c r="H3015">
        <f>ROUND(Database[[#This Row],[VIAGEM]]-Database[[#This Row],[ORDEM]],0)</f>
        <v>2</v>
      </c>
      <c r="I3015">
        <v>1</v>
      </c>
      <c r="J3015" t="s">
        <v>74</v>
      </c>
      <c r="K3015" t="s">
        <v>97</v>
      </c>
      <c r="L3015" t="s">
        <v>83</v>
      </c>
      <c r="M3015">
        <v>500</v>
      </c>
    </row>
    <row r="3016" spans="1:13">
      <c r="A3016">
        <v>2000</v>
      </c>
      <c r="B3016" t="s">
        <v>145</v>
      </c>
      <c r="C3016" t="s">
        <v>62</v>
      </c>
      <c r="D3016" t="s">
        <v>47</v>
      </c>
      <c r="E3016" t="s">
        <v>58</v>
      </c>
      <c r="F3016">
        <v>36533</v>
      </c>
      <c r="G3016">
        <v>36535.501638695911</v>
      </c>
      <c r="H3016">
        <f>ROUND(Database[[#This Row],[VIAGEM]]-Database[[#This Row],[ORDEM]],0)</f>
        <v>3</v>
      </c>
      <c r="I3016">
        <v>0</v>
      </c>
      <c r="J3016" t="s">
        <v>78</v>
      </c>
      <c r="K3016" t="s">
        <v>101</v>
      </c>
      <c r="L3016" t="s">
        <v>81</v>
      </c>
      <c r="M3016">
        <v>1000</v>
      </c>
    </row>
    <row r="3017" spans="1:13">
      <c r="A3017">
        <v>2000</v>
      </c>
      <c r="B3017" t="s">
        <v>146</v>
      </c>
      <c r="C3017" t="s">
        <v>57</v>
      </c>
      <c r="D3017" t="s">
        <v>51</v>
      </c>
      <c r="E3017" t="s">
        <v>59</v>
      </c>
      <c r="F3017">
        <v>36854</v>
      </c>
      <c r="G3017">
        <v>36859.644392966467</v>
      </c>
      <c r="H3017">
        <f>ROUND(Database[[#This Row],[VIAGEM]]-Database[[#This Row],[ORDEM]],0)</f>
        <v>6</v>
      </c>
      <c r="I3017">
        <v>1</v>
      </c>
      <c r="J3017" t="s">
        <v>78</v>
      </c>
      <c r="K3017" t="s">
        <v>99</v>
      </c>
      <c r="L3017" t="s">
        <v>81</v>
      </c>
      <c r="M3017">
        <v>2500</v>
      </c>
    </row>
    <row r="3018" spans="1:13">
      <c r="A3018">
        <v>2000</v>
      </c>
      <c r="B3018" t="s">
        <v>147</v>
      </c>
      <c r="C3018" t="s">
        <v>25</v>
      </c>
      <c r="D3018" t="s">
        <v>45</v>
      </c>
      <c r="E3018" t="s">
        <v>58</v>
      </c>
      <c r="F3018">
        <v>36699</v>
      </c>
      <c r="G3018">
        <v>36699.66658963231</v>
      </c>
      <c r="H3018">
        <f>ROUND(Database[[#This Row],[VIAGEM]]-Database[[#This Row],[ORDEM]],0)</f>
        <v>1</v>
      </c>
      <c r="I3018">
        <v>1</v>
      </c>
      <c r="J3018" t="s">
        <v>136</v>
      </c>
      <c r="K3018" t="s">
        <v>93</v>
      </c>
      <c r="L3018" t="s">
        <v>83</v>
      </c>
      <c r="M3018">
        <v>500</v>
      </c>
    </row>
    <row r="3019" spans="1:13">
      <c r="A3019">
        <v>2000</v>
      </c>
      <c r="B3019" t="s">
        <v>145</v>
      </c>
      <c r="C3019" t="s">
        <v>59</v>
      </c>
      <c r="D3019" t="s">
        <v>50</v>
      </c>
      <c r="E3019" t="s">
        <v>62</v>
      </c>
      <c r="F3019">
        <v>36537</v>
      </c>
      <c r="G3019">
        <v>36542.898445584564</v>
      </c>
      <c r="H3019">
        <f>ROUND(Database[[#This Row],[VIAGEM]]-Database[[#This Row],[ORDEM]],0)</f>
        <v>6</v>
      </c>
      <c r="I3019">
        <v>1</v>
      </c>
      <c r="J3019" t="s">
        <v>72</v>
      </c>
      <c r="K3019" t="s">
        <v>109</v>
      </c>
      <c r="L3019" t="s">
        <v>85</v>
      </c>
      <c r="M3019">
        <v>13000</v>
      </c>
    </row>
    <row r="3020" spans="1:13">
      <c r="A3020">
        <v>2000</v>
      </c>
      <c r="B3020" t="s">
        <v>153</v>
      </c>
      <c r="C3020" t="s">
        <v>57</v>
      </c>
      <c r="D3020" t="s">
        <v>51</v>
      </c>
      <c r="E3020" t="s">
        <v>61</v>
      </c>
      <c r="F3020">
        <v>36710</v>
      </c>
      <c r="G3020">
        <v>36717.136269384333</v>
      </c>
      <c r="H3020">
        <f>ROUND(Database[[#This Row],[VIAGEM]]-Database[[#This Row],[ORDEM]],0)</f>
        <v>7</v>
      </c>
      <c r="I3020">
        <v>1</v>
      </c>
      <c r="J3020" t="s">
        <v>74</v>
      </c>
      <c r="K3020" t="s">
        <v>97</v>
      </c>
      <c r="L3020" t="s">
        <v>83</v>
      </c>
      <c r="M3020">
        <v>500</v>
      </c>
    </row>
    <row r="3021" spans="1:13">
      <c r="A3021">
        <v>2000</v>
      </c>
      <c r="B3021" t="s">
        <v>145</v>
      </c>
      <c r="C3021" t="s">
        <v>62</v>
      </c>
      <c r="D3021" t="s">
        <v>47</v>
      </c>
      <c r="E3021" t="s">
        <v>25</v>
      </c>
      <c r="F3021">
        <v>36528</v>
      </c>
      <c r="G3021">
        <v>36534.156625174626</v>
      </c>
      <c r="H3021">
        <f>ROUND(Database[[#This Row],[VIAGEM]]-Database[[#This Row],[ORDEM]],0)</f>
        <v>6</v>
      </c>
      <c r="I3021">
        <v>0</v>
      </c>
      <c r="J3021" t="s">
        <v>72</v>
      </c>
      <c r="K3021" t="s">
        <v>109</v>
      </c>
      <c r="L3021" t="s">
        <v>85</v>
      </c>
      <c r="M3021">
        <v>33000</v>
      </c>
    </row>
    <row r="3022" spans="1:13">
      <c r="A3022">
        <v>2000</v>
      </c>
      <c r="B3022" t="s">
        <v>147</v>
      </c>
      <c r="C3022" t="s">
        <v>62</v>
      </c>
      <c r="D3022" t="s">
        <v>47</v>
      </c>
      <c r="E3022" t="s">
        <v>25</v>
      </c>
      <c r="F3022">
        <v>36688</v>
      </c>
      <c r="G3022">
        <v>36693.015663573031</v>
      </c>
      <c r="H3022">
        <f>ROUND(Database[[#This Row],[VIAGEM]]-Database[[#This Row],[ORDEM]],0)</f>
        <v>5</v>
      </c>
      <c r="I3022">
        <v>0</v>
      </c>
      <c r="J3022" t="s">
        <v>136</v>
      </c>
      <c r="K3022" t="s">
        <v>93</v>
      </c>
      <c r="L3022" t="s">
        <v>83</v>
      </c>
      <c r="M3022">
        <v>200</v>
      </c>
    </row>
    <row r="3023" spans="1:13">
      <c r="A3023">
        <v>2000</v>
      </c>
      <c r="B3023" t="s">
        <v>145</v>
      </c>
      <c r="C3023" t="s">
        <v>25</v>
      </c>
      <c r="D3023" t="s">
        <v>45</v>
      </c>
      <c r="E3023" t="s">
        <v>62</v>
      </c>
      <c r="F3023">
        <v>36546</v>
      </c>
      <c r="G3023">
        <v>36549.441826935989</v>
      </c>
      <c r="H3023">
        <f>ROUND(Database[[#This Row],[VIAGEM]]-Database[[#This Row],[ORDEM]],0)</f>
        <v>3</v>
      </c>
      <c r="I3023">
        <v>1</v>
      </c>
      <c r="J3023" t="s">
        <v>136</v>
      </c>
      <c r="K3023" t="s">
        <v>95</v>
      </c>
      <c r="L3023" t="s">
        <v>83</v>
      </c>
      <c r="M3023">
        <v>400</v>
      </c>
    </row>
    <row r="3024" spans="1:13">
      <c r="A3024">
        <v>2000</v>
      </c>
      <c r="B3024" t="s">
        <v>156</v>
      </c>
      <c r="C3024" t="s">
        <v>63</v>
      </c>
      <c r="D3024" t="s">
        <v>46</v>
      </c>
      <c r="E3024" t="s">
        <v>58</v>
      </c>
      <c r="F3024">
        <v>36625</v>
      </c>
      <c r="G3024">
        <v>36625.046318336572</v>
      </c>
      <c r="H3024">
        <f>ROUND(Database[[#This Row],[VIAGEM]]-Database[[#This Row],[ORDEM]],0)</f>
        <v>0</v>
      </c>
      <c r="I3024">
        <v>0</v>
      </c>
      <c r="J3024" t="s">
        <v>73</v>
      </c>
      <c r="K3024" t="s">
        <v>106</v>
      </c>
      <c r="L3024" t="s">
        <v>83</v>
      </c>
      <c r="M3024">
        <v>300</v>
      </c>
    </row>
    <row r="3025" spans="1:13">
      <c r="A3025">
        <v>2000</v>
      </c>
      <c r="B3025" t="s">
        <v>145</v>
      </c>
      <c r="C3025" t="s">
        <v>62</v>
      </c>
      <c r="D3025" t="s">
        <v>47</v>
      </c>
      <c r="E3025" t="s">
        <v>58</v>
      </c>
      <c r="F3025">
        <v>36539</v>
      </c>
      <c r="G3025">
        <v>36542.442409098199</v>
      </c>
      <c r="H3025">
        <f>ROUND(Database[[#This Row],[VIAGEM]]-Database[[#This Row],[ORDEM]],0)</f>
        <v>3</v>
      </c>
      <c r="I3025">
        <v>0</v>
      </c>
      <c r="J3025" t="s">
        <v>71</v>
      </c>
      <c r="K3025" t="s">
        <v>104</v>
      </c>
      <c r="L3025" t="s">
        <v>84</v>
      </c>
      <c r="M3025">
        <v>52000</v>
      </c>
    </row>
    <row r="3026" spans="1:13">
      <c r="A3026">
        <v>2000</v>
      </c>
      <c r="B3026" t="s">
        <v>147</v>
      </c>
      <c r="C3026" t="s">
        <v>57</v>
      </c>
      <c r="D3026" t="s">
        <v>51</v>
      </c>
      <c r="E3026" t="s">
        <v>56</v>
      </c>
      <c r="F3026">
        <v>36690</v>
      </c>
      <c r="G3026">
        <v>36694.180766456964</v>
      </c>
      <c r="H3026">
        <f>ROUND(Database[[#This Row],[VIAGEM]]-Database[[#This Row],[ORDEM]],0)</f>
        <v>4</v>
      </c>
      <c r="I3026">
        <v>1</v>
      </c>
      <c r="J3026" t="s">
        <v>76</v>
      </c>
      <c r="K3026" t="s">
        <v>113</v>
      </c>
      <c r="L3026" t="s">
        <v>139</v>
      </c>
      <c r="M3026">
        <v>1450000</v>
      </c>
    </row>
    <row r="3027" spans="1:13">
      <c r="A3027">
        <v>2000</v>
      </c>
      <c r="B3027" t="s">
        <v>150</v>
      </c>
      <c r="C3027" t="s">
        <v>59</v>
      </c>
      <c r="D3027" t="s">
        <v>50</v>
      </c>
      <c r="E3027" t="s">
        <v>63</v>
      </c>
      <c r="F3027">
        <v>36653</v>
      </c>
      <c r="G3027">
        <v>36655.865995015534</v>
      </c>
      <c r="H3027">
        <f>ROUND(Database[[#This Row],[VIAGEM]]-Database[[#This Row],[ORDEM]],0)</f>
        <v>3</v>
      </c>
      <c r="I3027">
        <v>1</v>
      </c>
      <c r="J3027" t="s">
        <v>74</v>
      </c>
      <c r="K3027" t="s">
        <v>97</v>
      </c>
      <c r="L3027" t="s">
        <v>83</v>
      </c>
      <c r="M3027">
        <v>500</v>
      </c>
    </row>
    <row r="3028" spans="1:13">
      <c r="A3028">
        <v>2000</v>
      </c>
      <c r="B3028" t="s">
        <v>151</v>
      </c>
      <c r="C3028" t="s">
        <v>61</v>
      </c>
      <c r="D3028" t="s">
        <v>48</v>
      </c>
      <c r="E3028" t="s">
        <v>59</v>
      </c>
      <c r="F3028">
        <v>36593</v>
      </c>
      <c r="G3028">
        <v>36601.182713264192</v>
      </c>
      <c r="H3028">
        <f>ROUND(Database[[#This Row],[VIAGEM]]-Database[[#This Row],[ORDEM]],0)</f>
        <v>8</v>
      </c>
      <c r="I3028">
        <v>0</v>
      </c>
      <c r="J3028" t="s">
        <v>73</v>
      </c>
      <c r="K3028" t="s">
        <v>107</v>
      </c>
      <c r="L3028" t="s">
        <v>83</v>
      </c>
      <c r="M3028">
        <v>400</v>
      </c>
    </row>
    <row r="3029" spans="1:13">
      <c r="A3029">
        <v>2000</v>
      </c>
      <c r="B3029" t="s">
        <v>147</v>
      </c>
      <c r="C3029" t="s">
        <v>63</v>
      </c>
      <c r="D3029" t="s">
        <v>46</v>
      </c>
      <c r="E3029" t="s">
        <v>56</v>
      </c>
      <c r="F3029">
        <v>36697</v>
      </c>
      <c r="G3029">
        <v>36698.444111998499</v>
      </c>
      <c r="H3029">
        <f>ROUND(Database[[#This Row],[VIAGEM]]-Database[[#This Row],[ORDEM]],0)</f>
        <v>1</v>
      </c>
      <c r="I3029">
        <v>1</v>
      </c>
      <c r="J3029" t="s">
        <v>74</v>
      </c>
      <c r="K3029" t="s">
        <v>98</v>
      </c>
      <c r="L3029" t="s">
        <v>83</v>
      </c>
      <c r="M3029">
        <v>300</v>
      </c>
    </row>
    <row r="3030" spans="1:13">
      <c r="A3030">
        <v>2000</v>
      </c>
      <c r="B3030" t="s">
        <v>146</v>
      </c>
      <c r="C3030" t="s">
        <v>25</v>
      </c>
      <c r="D3030" t="s">
        <v>45</v>
      </c>
      <c r="E3030" t="s">
        <v>59</v>
      </c>
      <c r="F3030">
        <v>36847</v>
      </c>
      <c r="G3030">
        <v>36851.317564860532</v>
      </c>
      <c r="H3030">
        <f>ROUND(Database[[#This Row],[VIAGEM]]-Database[[#This Row],[ORDEM]],0)</f>
        <v>4</v>
      </c>
      <c r="I3030">
        <v>1</v>
      </c>
      <c r="J3030" t="s">
        <v>72</v>
      </c>
      <c r="K3030" t="s">
        <v>109</v>
      </c>
      <c r="L3030" t="s">
        <v>85</v>
      </c>
      <c r="M3030">
        <v>12000</v>
      </c>
    </row>
    <row r="3031" spans="1:13">
      <c r="A3031">
        <v>2000</v>
      </c>
      <c r="B3031" t="s">
        <v>155</v>
      </c>
      <c r="C3031" t="s">
        <v>61</v>
      </c>
      <c r="D3031" t="s">
        <v>48</v>
      </c>
      <c r="E3031" t="s">
        <v>60</v>
      </c>
      <c r="F3031">
        <v>36781</v>
      </c>
      <c r="G3031">
        <v>36788.128650214843</v>
      </c>
      <c r="H3031">
        <f>ROUND(Database[[#This Row],[VIAGEM]]-Database[[#This Row],[ORDEM]],0)</f>
        <v>7</v>
      </c>
      <c r="I3031">
        <v>1</v>
      </c>
      <c r="J3031" t="s">
        <v>70</v>
      </c>
      <c r="K3031" t="s">
        <v>91</v>
      </c>
      <c r="L3031" t="s">
        <v>82</v>
      </c>
      <c r="M3031">
        <v>5000</v>
      </c>
    </row>
    <row r="3032" spans="1:13">
      <c r="A3032">
        <v>2000</v>
      </c>
      <c r="B3032" t="s">
        <v>155</v>
      </c>
      <c r="C3032" t="s">
        <v>58</v>
      </c>
      <c r="D3032" t="s">
        <v>105</v>
      </c>
      <c r="E3032" t="s">
        <v>61</v>
      </c>
      <c r="F3032">
        <v>36791</v>
      </c>
      <c r="G3032">
        <v>36797.061247749625</v>
      </c>
      <c r="H3032">
        <f>ROUND(Database[[#This Row],[VIAGEM]]-Database[[#This Row],[ORDEM]],0)</f>
        <v>6</v>
      </c>
      <c r="I3032">
        <v>1</v>
      </c>
      <c r="J3032" t="s">
        <v>80</v>
      </c>
      <c r="K3032" t="s">
        <v>89</v>
      </c>
      <c r="L3032" t="s">
        <v>81</v>
      </c>
      <c r="M3032">
        <v>1500</v>
      </c>
    </row>
    <row r="3033" spans="1:13">
      <c r="A3033">
        <v>2000</v>
      </c>
      <c r="B3033" t="s">
        <v>156</v>
      </c>
      <c r="C3033" t="s">
        <v>63</v>
      </c>
      <c r="D3033" t="s">
        <v>46</v>
      </c>
      <c r="E3033" t="s">
        <v>62</v>
      </c>
      <c r="F3033">
        <v>36643</v>
      </c>
      <c r="G3033">
        <v>36645.850777904998</v>
      </c>
      <c r="H3033">
        <f>ROUND(Database[[#This Row],[VIAGEM]]-Database[[#This Row],[ORDEM]],0)</f>
        <v>3</v>
      </c>
      <c r="I3033">
        <v>1</v>
      </c>
      <c r="J3033" t="s">
        <v>72</v>
      </c>
      <c r="K3033" t="s">
        <v>110</v>
      </c>
      <c r="L3033" t="s">
        <v>85</v>
      </c>
      <c r="M3033">
        <v>22000</v>
      </c>
    </row>
    <row r="3034" spans="1:13">
      <c r="A3034">
        <v>2000</v>
      </c>
      <c r="B3034" t="s">
        <v>156</v>
      </c>
      <c r="C3034" t="s">
        <v>59</v>
      </c>
      <c r="D3034" t="s">
        <v>50</v>
      </c>
      <c r="E3034" t="s">
        <v>57</v>
      </c>
      <c r="F3034">
        <v>36635</v>
      </c>
      <c r="G3034">
        <v>36636.782215792722</v>
      </c>
      <c r="H3034">
        <f>ROUND(Database[[#This Row],[VIAGEM]]-Database[[#This Row],[ORDEM]],0)</f>
        <v>2</v>
      </c>
      <c r="I3034">
        <v>1</v>
      </c>
      <c r="J3034" t="s">
        <v>74</v>
      </c>
      <c r="K3034" t="s">
        <v>96</v>
      </c>
      <c r="L3034" t="s">
        <v>83</v>
      </c>
      <c r="M3034">
        <v>500</v>
      </c>
    </row>
    <row r="3035" spans="1:13">
      <c r="A3035">
        <v>2000</v>
      </c>
      <c r="B3035" t="s">
        <v>145</v>
      </c>
      <c r="C3035" t="s">
        <v>63</v>
      </c>
      <c r="D3035" t="s">
        <v>46</v>
      </c>
      <c r="E3035" t="s">
        <v>57</v>
      </c>
      <c r="F3035">
        <v>36529</v>
      </c>
      <c r="G3035">
        <v>36530.803650722359</v>
      </c>
      <c r="H3035">
        <f>ROUND(Database[[#This Row],[VIAGEM]]-Database[[#This Row],[ORDEM]],0)</f>
        <v>2</v>
      </c>
      <c r="I3035">
        <v>0</v>
      </c>
      <c r="J3035" t="s">
        <v>72</v>
      </c>
      <c r="K3035" t="s">
        <v>111</v>
      </c>
      <c r="L3035" t="s">
        <v>85</v>
      </c>
      <c r="M3035">
        <v>20000</v>
      </c>
    </row>
    <row r="3036" spans="1:13">
      <c r="A3036">
        <v>2000</v>
      </c>
      <c r="B3036" t="s">
        <v>156</v>
      </c>
      <c r="C3036" t="s">
        <v>60</v>
      </c>
      <c r="D3036" t="s">
        <v>49</v>
      </c>
      <c r="E3036" t="s">
        <v>25</v>
      </c>
      <c r="F3036">
        <v>36633</v>
      </c>
      <c r="G3036">
        <v>36635.259446180738</v>
      </c>
      <c r="H3036">
        <f>ROUND(Database[[#This Row],[VIAGEM]]-Database[[#This Row],[ORDEM]],0)</f>
        <v>2</v>
      </c>
      <c r="I3036">
        <v>1</v>
      </c>
      <c r="J3036" t="s">
        <v>72</v>
      </c>
      <c r="K3036" t="s">
        <v>110</v>
      </c>
      <c r="L3036" t="s">
        <v>85</v>
      </c>
      <c r="M3036">
        <v>45000</v>
      </c>
    </row>
    <row r="3037" spans="1:13">
      <c r="A3037">
        <v>2000</v>
      </c>
      <c r="B3037" t="s">
        <v>147</v>
      </c>
      <c r="C3037" t="s">
        <v>63</v>
      </c>
      <c r="D3037" t="s">
        <v>46</v>
      </c>
      <c r="E3037" t="s">
        <v>25</v>
      </c>
      <c r="F3037">
        <v>36685</v>
      </c>
      <c r="G3037">
        <v>36688.461837657138</v>
      </c>
      <c r="H3037">
        <f>ROUND(Database[[#This Row],[VIAGEM]]-Database[[#This Row],[ORDEM]],0)</f>
        <v>3</v>
      </c>
      <c r="I3037">
        <v>1</v>
      </c>
      <c r="J3037" t="s">
        <v>78</v>
      </c>
      <c r="K3037" t="s">
        <v>99</v>
      </c>
      <c r="L3037" t="s">
        <v>81</v>
      </c>
      <c r="M3037">
        <v>500</v>
      </c>
    </row>
    <row r="3038" spans="1:13">
      <c r="A3038">
        <v>2000</v>
      </c>
      <c r="B3038" t="s">
        <v>150</v>
      </c>
      <c r="C3038" t="s">
        <v>63</v>
      </c>
      <c r="D3038" t="s">
        <v>46</v>
      </c>
      <c r="E3038" t="s">
        <v>61</v>
      </c>
      <c r="F3038">
        <v>36655</v>
      </c>
      <c r="G3038">
        <v>36655.239131231428</v>
      </c>
      <c r="H3038">
        <f>ROUND(Database[[#This Row],[VIAGEM]]-Database[[#This Row],[ORDEM]],0)</f>
        <v>0</v>
      </c>
      <c r="I3038">
        <v>1</v>
      </c>
      <c r="J3038" t="s">
        <v>70</v>
      </c>
      <c r="K3038" t="s">
        <v>91</v>
      </c>
      <c r="L3038" t="s">
        <v>82</v>
      </c>
      <c r="M3038">
        <v>2000</v>
      </c>
    </row>
    <row r="3039" spans="1:13">
      <c r="A3039">
        <v>2000</v>
      </c>
      <c r="B3039" t="s">
        <v>153</v>
      </c>
      <c r="C3039" t="s">
        <v>62</v>
      </c>
      <c r="D3039" t="s">
        <v>47</v>
      </c>
      <c r="E3039" t="s">
        <v>63</v>
      </c>
      <c r="F3039">
        <v>36722</v>
      </c>
      <c r="G3039">
        <v>36723.804696740764</v>
      </c>
      <c r="H3039">
        <f>ROUND(Database[[#This Row],[VIAGEM]]-Database[[#This Row],[ORDEM]],0)</f>
        <v>2</v>
      </c>
      <c r="I3039">
        <v>0</v>
      </c>
      <c r="J3039" t="s">
        <v>74</v>
      </c>
      <c r="K3039" t="s">
        <v>96</v>
      </c>
      <c r="L3039" t="s">
        <v>83</v>
      </c>
      <c r="M3039">
        <v>500</v>
      </c>
    </row>
    <row r="3040" spans="1:13">
      <c r="A3040">
        <v>2000</v>
      </c>
      <c r="B3040" t="s">
        <v>155</v>
      </c>
      <c r="C3040" t="s">
        <v>59</v>
      </c>
      <c r="D3040" t="s">
        <v>50</v>
      </c>
      <c r="E3040" t="s">
        <v>63</v>
      </c>
      <c r="F3040">
        <v>36776</v>
      </c>
      <c r="G3040">
        <v>36778.584876086483</v>
      </c>
      <c r="H3040">
        <f>ROUND(Database[[#This Row],[VIAGEM]]-Database[[#This Row],[ORDEM]],0)</f>
        <v>3</v>
      </c>
      <c r="I3040">
        <v>1</v>
      </c>
      <c r="J3040" t="s">
        <v>72</v>
      </c>
      <c r="K3040" t="s">
        <v>110</v>
      </c>
      <c r="L3040" t="s">
        <v>85</v>
      </c>
      <c r="M3040">
        <v>35000</v>
      </c>
    </row>
    <row r="3041" spans="1:13">
      <c r="A3041">
        <v>2000</v>
      </c>
      <c r="B3041" t="s">
        <v>145</v>
      </c>
      <c r="C3041" t="s">
        <v>58</v>
      </c>
      <c r="D3041" t="s">
        <v>105</v>
      </c>
      <c r="E3041" t="s">
        <v>56</v>
      </c>
      <c r="F3041">
        <v>36537</v>
      </c>
      <c r="G3041">
        <v>36545.744939545504</v>
      </c>
      <c r="H3041">
        <f>ROUND(Database[[#This Row],[VIAGEM]]-Database[[#This Row],[ORDEM]],0)</f>
        <v>9</v>
      </c>
      <c r="I3041">
        <v>1</v>
      </c>
      <c r="J3041" t="s">
        <v>71</v>
      </c>
      <c r="K3041" t="s">
        <v>104</v>
      </c>
      <c r="L3041" t="s">
        <v>84</v>
      </c>
      <c r="M3041">
        <v>73000</v>
      </c>
    </row>
    <row r="3042" spans="1:13">
      <c r="A3042">
        <v>2000</v>
      </c>
      <c r="B3042" t="s">
        <v>148</v>
      </c>
      <c r="C3042" t="s">
        <v>59</v>
      </c>
      <c r="D3042" t="s">
        <v>50</v>
      </c>
      <c r="E3042" t="s">
        <v>57</v>
      </c>
      <c r="F3042">
        <v>36872</v>
      </c>
      <c r="G3042">
        <v>36876.150036367042</v>
      </c>
      <c r="H3042">
        <f>ROUND(Database[[#This Row],[VIAGEM]]-Database[[#This Row],[ORDEM]],0)</f>
        <v>4</v>
      </c>
      <c r="I3042">
        <v>1</v>
      </c>
      <c r="J3042" t="s">
        <v>70</v>
      </c>
      <c r="K3042" t="s">
        <v>91</v>
      </c>
      <c r="L3042" t="s">
        <v>82</v>
      </c>
      <c r="M3042">
        <v>4000</v>
      </c>
    </row>
    <row r="3043" spans="1:13">
      <c r="A3043">
        <v>2000</v>
      </c>
      <c r="B3043" t="s">
        <v>145</v>
      </c>
      <c r="C3043" t="s">
        <v>62</v>
      </c>
      <c r="D3043" t="s">
        <v>47</v>
      </c>
      <c r="E3043" t="s">
        <v>57</v>
      </c>
      <c r="F3043">
        <v>36542</v>
      </c>
      <c r="G3043">
        <v>36548.387014300075</v>
      </c>
      <c r="H3043">
        <f>ROUND(Database[[#This Row],[VIAGEM]]-Database[[#This Row],[ORDEM]],0)</f>
        <v>6</v>
      </c>
      <c r="I3043">
        <v>1</v>
      </c>
      <c r="J3043" t="s">
        <v>72</v>
      </c>
      <c r="K3043" t="s">
        <v>109</v>
      </c>
      <c r="L3043" t="s">
        <v>85</v>
      </c>
      <c r="M3043">
        <v>47000</v>
      </c>
    </row>
    <row r="3044" spans="1:13">
      <c r="A3044">
        <v>2000</v>
      </c>
      <c r="B3044" t="s">
        <v>145</v>
      </c>
      <c r="C3044" t="s">
        <v>25</v>
      </c>
      <c r="D3044" t="s">
        <v>45</v>
      </c>
      <c r="E3044" t="s">
        <v>57</v>
      </c>
      <c r="F3044">
        <v>36544</v>
      </c>
      <c r="G3044">
        <v>36553.327654281493</v>
      </c>
      <c r="H3044">
        <f>ROUND(Database[[#This Row],[VIAGEM]]-Database[[#This Row],[ORDEM]],0)</f>
        <v>9</v>
      </c>
      <c r="I3044">
        <v>0</v>
      </c>
      <c r="J3044" t="s">
        <v>71</v>
      </c>
      <c r="K3044" t="s">
        <v>103</v>
      </c>
      <c r="L3044" t="s">
        <v>84</v>
      </c>
      <c r="M3044">
        <v>85000</v>
      </c>
    </row>
    <row r="3045" spans="1:13">
      <c r="A3045">
        <v>2000</v>
      </c>
      <c r="B3045" t="s">
        <v>151</v>
      </c>
      <c r="C3045" t="s">
        <v>58</v>
      </c>
      <c r="D3045" t="s">
        <v>105</v>
      </c>
      <c r="E3045" t="s">
        <v>63</v>
      </c>
      <c r="F3045">
        <v>36595</v>
      </c>
      <c r="G3045">
        <v>36600.765828012009</v>
      </c>
      <c r="H3045">
        <f>ROUND(Database[[#This Row],[VIAGEM]]-Database[[#This Row],[ORDEM]],0)</f>
        <v>6</v>
      </c>
      <c r="I3045">
        <v>1</v>
      </c>
      <c r="J3045" t="s">
        <v>70</v>
      </c>
      <c r="K3045" t="s">
        <v>92</v>
      </c>
      <c r="L3045" t="s">
        <v>82</v>
      </c>
      <c r="M3045">
        <v>2000</v>
      </c>
    </row>
    <row r="3046" spans="1:13">
      <c r="A3046">
        <v>2000</v>
      </c>
      <c r="B3046" t="s">
        <v>149</v>
      </c>
      <c r="C3046" t="s">
        <v>62</v>
      </c>
      <c r="D3046" t="s">
        <v>47</v>
      </c>
      <c r="E3046" t="s">
        <v>61</v>
      </c>
      <c r="F3046">
        <v>36752</v>
      </c>
      <c r="G3046">
        <v>36761.598211550074</v>
      </c>
      <c r="H3046">
        <f>ROUND(Database[[#This Row],[VIAGEM]]-Database[[#This Row],[ORDEM]],0)</f>
        <v>10</v>
      </c>
      <c r="I3046">
        <v>0</v>
      </c>
      <c r="J3046" t="s">
        <v>78</v>
      </c>
      <c r="K3046" t="s">
        <v>99</v>
      </c>
      <c r="L3046" t="s">
        <v>81</v>
      </c>
      <c r="M3046">
        <v>500</v>
      </c>
    </row>
    <row r="3047" spans="1:13">
      <c r="A3047">
        <v>2000</v>
      </c>
      <c r="B3047" t="s">
        <v>154</v>
      </c>
      <c r="C3047" t="s">
        <v>25</v>
      </c>
      <c r="D3047" t="s">
        <v>45</v>
      </c>
      <c r="E3047" t="s">
        <v>58</v>
      </c>
      <c r="F3047">
        <v>36574</v>
      </c>
      <c r="G3047">
        <v>36577.753689572011</v>
      </c>
      <c r="H3047">
        <f>ROUND(Database[[#This Row],[VIAGEM]]-Database[[#This Row],[ORDEM]],0)</f>
        <v>4</v>
      </c>
      <c r="I3047">
        <v>0</v>
      </c>
      <c r="J3047" t="s">
        <v>73</v>
      </c>
      <c r="K3047" t="s">
        <v>107</v>
      </c>
      <c r="L3047" t="s">
        <v>83</v>
      </c>
      <c r="M3047">
        <v>400</v>
      </c>
    </row>
    <row r="3048" spans="1:13">
      <c r="A3048">
        <v>2000</v>
      </c>
      <c r="B3048" t="s">
        <v>145</v>
      </c>
      <c r="C3048" t="s">
        <v>58</v>
      </c>
      <c r="D3048" t="s">
        <v>105</v>
      </c>
      <c r="E3048" t="s">
        <v>63</v>
      </c>
      <c r="F3048">
        <v>36542</v>
      </c>
      <c r="G3048">
        <v>36549.770727526236</v>
      </c>
      <c r="H3048">
        <f>ROUND(Database[[#This Row],[VIAGEM]]-Database[[#This Row],[ORDEM]],0)</f>
        <v>8</v>
      </c>
      <c r="I3048">
        <v>1</v>
      </c>
      <c r="J3048" t="s">
        <v>78</v>
      </c>
      <c r="K3048" t="s">
        <v>101</v>
      </c>
      <c r="L3048" t="s">
        <v>81</v>
      </c>
      <c r="M3048">
        <v>500</v>
      </c>
    </row>
    <row r="3049" spans="1:13">
      <c r="A3049">
        <v>2000</v>
      </c>
      <c r="B3049" t="s">
        <v>152</v>
      </c>
      <c r="C3049" t="s">
        <v>60</v>
      </c>
      <c r="D3049" t="s">
        <v>49</v>
      </c>
      <c r="E3049" t="s">
        <v>58</v>
      </c>
      <c r="F3049">
        <v>36812</v>
      </c>
      <c r="G3049">
        <v>36817.702024825798</v>
      </c>
      <c r="H3049">
        <f>ROUND(Database[[#This Row],[VIAGEM]]-Database[[#This Row],[ORDEM]],0)</f>
        <v>6</v>
      </c>
      <c r="I3049">
        <v>1</v>
      </c>
      <c r="J3049" t="s">
        <v>76</v>
      </c>
      <c r="K3049" t="s">
        <v>113</v>
      </c>
      <c r="L3049" t="s">
        <v>139</v>
      </c>
      <c r="M3049">
        <v>1330000</v>
      </c>
    </row>
    <row r="3050" spans="1:13">
      <c r="A3050">
        <v>2000</v>
      </c>
      <c r="B3050" t="s">
        <v>149</v>
      </c>
      <c r="C3050" t="s">
        <v>61</v>
      </c>
      <c r="D3050" t="s">
        <v>48</v>
      </c>
      <c r="E3050" t="s">
        <v>57</v>
      </c>
      <c r="F3050">
        <v>36756</v>
      </c>
      <c r="G3050">
        <v>36760.253065421901</v>
      </c>
      <c r="H3050">
        <f>ROUND(Database[[#This Row],[VIAGEM]]-Database[[#This Row],[ORDEM]],0)</f>
        <v>4</v>
      </c>
      <c r="I3050">
        <v>0</v>
      </c>
      <c r="J3050" t="s">
        <v>70</v>
      </c>
      <c r="K3050" t="s">
        <v>90</v>
      </c>
      <c r="L3050" t="s">
        <v>82</v>
      </c>
      <c r="M3050">
        <v>3000</v>
      </c>
    </row>
    <row r="3051" spans="1:13">
      <c r="A3051">
        <v>2000</v>
      </c>
      <c r="B3051" t="s">
        <v>148</v>
      </c>
      <c r="C3051" t="s">
        <v>58</v>
      </c>
      <c r="D3051" t="s">
        <v>105</v>
      </c>
      <c r="E3051" t="s">
        <v>57</v>
      </c>
      <c r="F3051">
        <v>36871</v>
      </c>
      <c r="G3051">
        <v>36876.290713917595</v>
      </c>
      <c r="H3051">
        <f>ROUND(Database[[#This Row],[VIAGEM]]-Database[[#This Row],[ORDEM]],0)</f>
        <v>5</v>
      </c>
      <c r="I3051">
        <v>0</v>
      </c>
      <c r="J3051" t="s">
        <v>78</v>
      </c>
      <c r="K3051" t="s">
        <v>100</v>
      </c>
      <c r="L3051" t="s">
        <v>81</v>
      </c>
      <c r="M3051">
        <v>2000</v>
      </c>
    </row>
    <row r="3052" spans="1:13">
      <c r="A3052">
        <v>2000</v>
      </c>
      <c r="B3052" t="s">
        <v>152</v>
      </c>
      <c r="C3052" t="s">
        <v>57</v>
      </c>
      <c r="D3052" t="s">
        <v>51</v>
      </c>
      <c r="E3052" t="s">
        <v>62</v>
      </c>
      <c r="F3052">
        <v>36800</v>
      </c>
      <c r="G3052">
        <v>36805.43822015389</v>
      </c>
      <c r="H3052">
        <f>ROUND(Database[[#This Row],[VIAGEM]]-Database[[#This Row],[ORDEM]],0)</f>
        <v>5</v>
      </c>
      <c r="I3052">
        <v>0</v>
      </c>
      <c r="J3052" t="s">
        <v>76</v>
      </c>
      <c r="K3052" t="s">
        <v>113</v>
      </c>
      <c r="L3052" t="s">
        <v>139</v>
      </c>
      <c r="M3052">
        <v>530000</v>
      </c>
    </row>
    <row r="3053" spans="1:13">
      <c r="A3053">
        <v>2000</v>
      </c>
      <c r="B3053" t="s">
        <v>150</v>
      </c>
      <c r="C3053" t="s">
        <v>60</v>
      </c>
      <c r="D3053" t="s">
        <v>49</v>
      </c>
      <c r="E3053" t="s">
        <v>59</v>
      </c>
      <c r="F3053">
        <v>36677</v>
      </c>
      <c r="G3053">
        <v>36679.395629758699</v>
      </c>
      <c r="H3053">
        <f>ROUND(Database[[#This Row],[VIAGEM]]-Database[[#This Row],[ORDEM]],0)</f>
        <v>2</v>
      </c>
      <c r="I3053">
        <v>0</v>
      </c>
      <c r="J3053" t="s">
        <v>74</v>
      </c>
      <c r="K3053" t="s">
        <v>96</v>
      </c>
      <c r="L3053" t="s">
        <v>83</v>
      </c>
      <c r="M3053">
        <v>500</v>
      </c>
    </row>
    <row r="3054" spans="1:13">
      <c r="A3054">
        <v>2000</v>
      </c>
      <c r="B3054" t="s">
        <v>146</v>
      </c>
      <c r="C3054" t="s">
        <v>58</v>
      </c>
      <c r="D3054" t="s">
        <v>105</v>
      </c>
      <c r="E3054" t="s">
        <v>61</v>
      </c>
      <c r="F3054">
        <v>36854</v>
      </c>
      <c r="G3054">
        <v>36857.74485861299</v>
      </c>
      <c r="H3054">
        <f>ROUND(Database[[#This Row],[VIAGEM]]-Database[[#This Row],[ORDEM]],0)</f>
        <v>4</v>
      </c>
      <c r="I3054">
        <v>0</v>
      </c>
      <c r="J3054" t="s">
        <v>80</v>
      </c>
      <c r="K3054" t="s">
        <v>89</v>
      </c>
      <c r="L3054" t="s">
        <v>81</v>
      </c>
      <c r="M3054">
        <v>1500</v>
      </c>
    </row>
    <row r="3055" spans="1:13">
      <c r="A3055">
        <v>2000</v>
      </c>
      <c r="B3055" t="s">
        <v>150</v>
      </c>
      <c r="C3055" t="s">
        <v>56</v>
      </c>
      <c r="D3055" t="s">
        <v>52</v>
      </c>
      <c r="E3055" t="s">
        <v>62</v>
      </c>
      <c r="F3055">
        <v>36647</v>
      </c>
      <c r="G3055">
        <v>36649.255961189869</v>
      </c>
      <c r="H3055">
        <f>ROUND(Database[[#This Row],[VIAGEM]]-Database[[#This Row],[ORDEM]],0)</f>
        <v>2</v>
      </c>
      <c r="I3055">
        <v>0</v>
      </c>
      <c r="J3055" t="s">
        <v>74</v>
      </c>
      <c r="K3055" t="s">
        <v>96</v>
      </c>
      <c r="L3055" t="s">
        <v>83</v>
      </c>
      <c r="M3055">
        <v>100</v>
      </c>
    </row>
    <row r="3056" spans="1:13">
      <c r="A3056">
        <v>2000</v>
      </c>
      <c r="B3056" t="s">
        <v>156</v>
      </c>
      <c r="C3056" t="s">
        <v>61</v>
      </c>
      <c r="D3056" t="s">
        <v>48</v>
      </c>
      <c r="E3056" t="s">
        <v>63</v>
      </c>
      <c r="F3056">
        <v>36641</v>
      </c>
      <c r="G3056">
        <v>36643.311943226807</v>
      </c>
      <c r="H3056">
        <f>ROUND(Database[[#This Row],[VIAGEM]]-Database[[#This Row],[ORDEM]],0)</f>
        <v>2</v>
      </c>
      <c r="I3056">
        <v>1</v>
      </c>
      <c r="J3056" t="s">
        <v>73</v>
      </c>
      <c r="K3056" t="s">
        <v>108</v>
      </c>
      <c r="L3056" t="s">
        <v>83</v>
      </c>
      <c r="M3056">
        <v>500</v>
      </c>
    </row>
    <row r="3057" spans="1:13">
      <c r="A3057">
        <v>2000</v>
      </c>
      <c r="B3057" t="s">
        <v>152</v>
      </c>
      <c r="C3057" t="s">
        <v>25</v>
      </c>
      <c r="D3057" t="s">
        <v>45</v>
      </c>
      <c r="E3057" t="s">
        <v>63</v>
      </c>
      <c r="F3057">
        <v>36804</v>
      </c>
      <c r="G3057">
        <v>36812.291425524738</v>
      </c>
      <c r="H3057">
        <f>ROUND(Database[[#This Row],[VIAGEM]]-Database[[#This Row],[ORDEM]],0)</f>
        <v>8</v>
      </c>
      <c r="I3057">
        <v>1</v>
      </c>
      <c r="J3057" t="s">
        <v>71</v>
      </c>
      <c r="K3057" t="s">
        <v>103</v>
      </c>
      <c r="L3057" t="s">
        <v>84</v>
      </c>
      <c r="M3057">
        <v>98000</v>
      </c>
    </row>
    <row r="3058" spans="1:13">
      <c r="A3058">
        <v>2000</v>
      </c>
      <c r="B3058" t="s">
        <v>145</v>
      </c>
      <c r="C3058" t="s">
        <v>57</v>
      </c>
      <c r="D3058" t="s">
        <v>51</v>
      </c>
      <c r="E3058" t="s">
        <v>61</v>
      </c>
      <c r="F3058">
        <v>36544</v>
      </c>
      <c r="G3058">
        <v>36544.700263429171</v>
      </c>
      <c r="H3058">
        <f>ROUND(Database[[#This Row],[VIAGEM]]-Database[[#This Row],[ORDEM]],0)</f>
        <v>1</v>
      </c>
      <c r="I3058">
        <v>0</v>
      </c>
      <c r="J3058" t="s">
        <v>136</v>
      </c>
      <c r="K3058" t="s">
        <v>93</v>
      </c>
      <c r="L3058" t="s">
        <v>83</v>
      </c>
      <c r="M3058">
        <v>300</v>
      </c>
    </row>
    <row r="3059" spans="1:13">
      <c r="A3059">
        <v>2000</v>
      </c>
      <c r="B3059" t="s">
        <v>156</v>
      </c>
      <c r="C3059" t="s">
        <v>57</v>
      </c>
      <c r="D3059" t="s">
        <v>51</v>
      </c>
      <c r="E3059" t="s">
        <v>58</v>
      </c>
      <c r="F3059">
        <v>36627</v>
      </c>
      <c r="G3059">
        <v>36631.376158641659</v>
      </c>
      <c r="H3059">
        <f>ROUND(Database[[#This Row],[VIAGEM]]-Database[[#This Row],[ORDEM]],0)</f>
        <v>4</v>
      </c>
      <c r="I3059">
        <v>1</v>
      </c>
      <c r="J3059" t="s">
        <v>74</v>
      </c>
      <c r="K3059" t="s">
        <v>97</v>
      </c>
      <c r="L3059" t="s">
        <v>83</v>
      </c>
      <c r="M3059">
        <v>100</v>
      </c>
    </row>
    <row r="3060" spans="1:13">
      <c r="A3060">
        <v>2000</v>
      </c>
      <c r="B3060" t="s">
        <v>155</v>
      </c>
      <c r="C3060" t="s">
        <v>63</v>
      </c>
      <c r="D3060" t="s">
        <v>46</v>
      </c>
      <c r="E3060" t="s">
        <v>25</v>
      </c>
      <c r="F3060">
        <v>36775</v>
      </c>
      <c r="G3060">
        <v>36782.708928065091</v>
      </c>
      <c r="H3060">
        <f>ROUND(Database[[#This Row],[VIAGEM]]-Database[[#This Row],[ORDEM]],0)</f>
        <v>8</v>
      </c>
      <c r="I3060">
        <v>1</v>
      </c>
      <c r="J3060" t="s">
        <v>71</v>
      </c>
      <c r="K3060" t="s">
        <v>103</v>
      </c>
      <c r="L3060" t="s">
        <v>84</v>
      </c>
      <c r="M3060">
        <v>69000</v>
      </c>
    </row>
    <row r="3061" spans="1:13">
      <c r="A3061">
        <v>2000</v>
      </c>
      <c r="B3061" t="s">
        <v>153</v>
      </c>
      <c r="C3061" t="s">
        <v>56</v>
      </c>
      <c r="D3061" t="s">
        <v>52</v>
      </c>
      <c r="E3061" t="s">
        <v>61</v>
      </c>
      <c r="F3061">
        <v>36733</v>
      </c>
      <c r="G3061">
        <v>36740.370063399532</v>
      </c>
      <c r="H3061">
        <f>ROUND(Database[[#This Row],[VIAGEM]]-Database[[#This Row],[ORDEM]],0)</f>
        <v>7</v>
      </c>
      <c r="I3061">
        <v>1</v>
      </c>
      <c r="J3061" t="s">
        <v>72</v>
      </c>
      <c r="K3061" t="s">
        <v>109</v>
      </c>
      <c r="L3061" t="s">
        <v>85</v>
      </c>
      <c r="M3061">
        <v>17000</v>
      </c>
    </row>
    <row r="3062" spans="1:13">
      <c r="A3062">
        <v>2000</v>
      </c>
      <c r="B3062" t="s">
        <v>150</v>
      </c>
      <c r="C3062" t="s">
        <v>25</v>
      </c>
      <c r="D3062" t="s">
        <v>45</v>
      </c>
      <c r="E3062" t="s">
        <v>57</v>
      </c>
      <c r="F3062">
        <v>36665</v>
      </c>
      <c r="G3062">
        <v>36670.288836809748</v>
      </c>
      <c r="H3062">
        <f>ROUND(Database[[#This Row],[VIAGEM]]-Database[[#This Row],[ORDEM]],0)</f>
        <v>5</v>
      </c>
      <c r="I3062">
        <v>0</v>
      </c>
      <c r="J3062" t="s">
        <v>74</v>
      </c>
      <c r="K3062" t="s">
        <v>97</v>
      </c>
      <c r="L3062" t="s">
        <v>83</v>
      </c>
      <c r="M3062">
        <v>400</v>
      </c>
    </row>
    <row r="3063" spans="1:13">
      <c r="A3063">
        <v>2000</v>
      </c>
      <c r="B3063" t="s">
        <v>146</v>
      </c>
      <c r="C3063" t="s">
        <v>57</v>
      </c>
      <c r="D3063" t="s">
        <v>51</v>
      </c>
      <c r="E3063" t="s">
        <v>61</v>
      </c>
      <c r="F3063">
        <v>36852</v>
      </c>
      <c r="G3063">
        <v>36853.770211085379</v>
      </c>
      <c r="H3063">
        <f>ROUND(Database[[#This Row],[VIAGEM]]-Database[[#This Row],[ORDEM]],0)</f>
        <v>2</v>
      </c>
      <c r="I3063">
        <v>0</v>
      </c>
      <c r="J3063" t="s">
        <v>70</v>
      </c>
      <c r="K3063" t="s">
        <v>91</v>
      </c>
      <c r="L3063" t="s">
        <v>82</v>
      </c>
      <c r="M3063">
        <v>5000</v>
      </c>
    </row>
    <row r="3064" spans="1:13">
      <c r="A3064">
        <v>2000</v>
      </c>
      <c r="B3064" t="s">
        <v>155</v>
      </c>
      <c r="C3064" t="s">
        <v>62</v>
      </c>
      <c r="D3064" t="s">
        <v>47</v>
      </c>
      <c r="E3064" t="s">
        <v>58</v>
      </c>
      <c r="F3064">
        <v>36772</v>
      </c>
      <c r="G3064">
        <v>36779.570384348153</v>
      </c>
      <c r="H3064">
        <f>ROUND(Database[[#This Row],[VIAGEM]]-Database[[#This Row],[ORDEM]],0)</f>
        <v>8</v>
      </c>
      <c r="I3064">
        <v>0</v>
      </c>
      <c r="J3064" t="s">
        <v>136</v>
      </c>
      <c r="K3064" t="s">
        <v>94</v>
      </c>
      <c r="L3064" t="s">
        <v>83</v>
      </c>
      <c r="M3064">
        <v>300</v>
      </c>
    </row>
    <row r="3065" spans="1:13">
      <c r="A3065">
        <v>2000</v>
      </c>
      <c r="B3065" t="s">
        <v>154</v>
      </c>
      <c r="C3065" t="s">
        <v>60</v>
      </c>
      <c r="D3065" t="s">
        <v>49</v>
      </c>
      <c r="E3065" t="s">
        <v>57</v>
      </c>
      <c r="F3065">
        <v>36560</v>
      </c>
      <c r="G3065">
        <v>36563.301421927405</v>
      </c>
      <c r="H3065">
        <f>ROUND(Database[[#This Row],[VIAGEM]]-Database[[#This Row],[ORDEM]],0)</f>
        <v>3</v>
      </c>
      <c r="I3065">
        <v>0</v>
      </c>
      <c r="J3065" t="s">
        <v>72</v>
      </c>
      <c r="K3065" t="s">
        <v>111</v>
      </c>
      <c r="L3065" t="s">
        <v>85</v>
      </c>
      <c r="M3065">
        <v>35000</v>
      </c>
    </row>
    <row r="3066" spans="1:13">
      <c r="A3066">
        <v>2000</v>
      </c>
      <c r="B3066" t="s">
        <v>145</v>
      </c>
      <c r="C3066" t="s">
        <v>25</v>
      </c>
      <c r="D3066" t="s">
        <v>45</v>
      </c>
      <c r="E3066" t="s">
        <v>61</v>
      </c>
      <c r="F3066">
        <v>36527</v>
      </c>
      <c r="G3066">
        <v>36531.972405122026</v>
      </c>
      <c r="H3066">
        <f>ROUND(Database[[#This Row],[VIAGEM]]-Database[[#This Row],[ORDEM]],0)</f>
        <v>5</v>
      </c>
      <c r="I3066">
        <v>1</v>
      </c>
      <c r="J3066" t="s">
        <v>74</v>
      </c>
      <c r="K3066" t="s">
        <v>96</v>
      </c>
      <c r="L3066" t="s">
        <v>83</v>
      </c>
      <c r="M3066">
        <v>300</v>
      </c>
    </row>
    <row r="3067" spans="1:13">
      <c r="A3067">
        <v>2000</v>
      </c>
      <c r="B3067" t="s">
        <v>151</v>
      </c>
      <c r="C3067" t="s">
        <v>25</v>
      </c>
      <c r="D3067" t="s">
        <v>45</v>
      </c>
      <c r="E3067" t="s">
        <v>61</v>
      </c>
      <c r="F3067">
        <v>36608</v>
      </c>
      <c r="G3067">
        <v>36613.125806411364</v>
      </c>
      <c r="H3067">
        <f>ROUND(Database[[#This Row],[VIAGEM]]-Database[[#This Row],[ORDEM]],0)</f>
        <v>5</v>
      </c>
      <c r="I3067">
        <v>0</v>
      </c>
      <c r="J3067" t="s">
        <v>74</v>
      </c>
      <c r="K3067" t="s">
        <v>96</v>
      </c>
      <c r="L3067" t="s">
        <v>83</v>
      </c>
      <c r="M3067">
        <v>100</v>
      </c>
    </row>
    <row r="3068" spans="1:13">
      <c r="A3068">
        <v>2000</v>
      </c>
      <c r="B3068" t="s">
        <v>147</v>
      </c>
      <c r="C3068" t="s">
        <v>60</v>
      </c>
      <c r="D3068" t="s">
        <v>49</v>
      </c>
      <c r="E3068" t="s">
        <v>62</v>
      </c>
      <c r="F3068">
        <v>36694</v>
      </c>
      <c r="G3068">
        <v>36699.160095216823</v>
      </c>
      <c r="H3068">
        <f>ROUND(Database[[#This Row],[VIAGEM]]-Database[[#This Row],[ORDEM]],0)</f>
        <v>5</v>
      </c>
      <c r="I3068">
        <v>0</v>
      </c>
      <c r="J3068" t="s">
        <v>74</v>
      </c>
      <c r="K3068" t="s">
        <v>96</v>
      </c>
      <c r="L3068" t="s">
        <v>83</v>
      </c>
      <c r="M3068">
        <v>200</v>
      </c>
    </row>
    <row r="3069" spans="1:13">
      <c r="A3069">
        <v>2000</v>
      </c>
      <c r="B3069" t="s">
        <v>145</v>
      </c>
      <c r="C3069" t="s">
        <v>59</v>
      </c>
      <c r="D3069" t="s">
        <v>50</v>
      </c>
      <c r="E3069" t="s">
        <v>25</v>
      </c>
      <c r="F3069">
        <v>36526</v>
      </c>
      <c r="G3069">
        <v>36526.927829959372</v>
      </c>
      <c r="H3069">
        <f>ROUND(Database[[#This Row],[VIAGEM]]-Database[[#This Row],[ORDEM]],0)</f>
        <v>1</v>
      </c>
      <c r="I3069">
        <v>0</v>
      </c>
      <c r="J3069" t="s">
        <v>80</v>
      </c>
      <c r="K3069" t="s">
        <v>89</v>
      </c>
      <c r="L3069" t="s">
        <v>81</v>
      </c>
      <c r="M3069">
        <v>1500</v>
      </c>
    </row>
    <row r="3070" spans="1:13">
      <c r="A3070">
        <v>2000</v>
      </c>
      <c r="B3070" t="s">
        <v>147</v>
      </c>
      <c r="C3070" t="s">
        <v>57</v>
      </c>
      <c r="D3070" t="s">
        <v>51</v>
      </c>
      <c r="E3070" t="s">
        <v>62</v>
      </c>
      <c r="F3070">
        <v>36694</v>
      </c>
      <c r="G3070">
        <v>36698.259896377764</v>
      </c>
      <c r="H3070">
        <f>ROUND(Database[[#This Row],[VIAGEM]]-Database[[#This Row],[ORDEM]],0)</f>
        <v>4</v>
      </c>
      <c r="I3070">
        <v>0</v>
      </c>
      <c r="J3070" t="s">
        <v>72</v>
      </c>
      <c r="K3070" t="s">
        <v>110</v>
      </c>
      <c r="L3070" t="s">
        <v>85</v>
      </c>
      <c r="M3070">
        <v>40000</v>
      </c>
    </row>
    <row r="3071" spans="1:13">
      <c r="A3071">
        <v>2000</v>
      </c>
      <c r="B3071" t="s">
        <v>146</v>
      </c>
      <c r="C3071" t="s">
        <v>57</v>
      </c>
      <c r="D3071" t="s">
        <v>51</v>
      </c>
      <c r="E3071" t="s">
        <v>61</v>
      </c>
      <c r="F3071">
        <v>36860</v>
      </c>
      <c r="G3071">
        <v>36866.188212983041</v>
      </c>
      <c r="H3071">
        <f>ROUND(Database[[#This Row],[VIAGEM]]-Database[[#This Row],[ORDEM]],0)</f>
        <v>6</v>
      </c>
      <c r="I3071">
        <v>0</v>
      </c>
      <c r="J3071" t="s">
        <v>73</v>
      </c>
      <c r="K3071" t="s">
        <v>107</v>
      </c>
      <c r="L3071" t="s">
        <v>83</v>
      </c>
      <c r="M3071">
        <v>100</v>
      </c>
    </row>
    <row r="3072" spans="1:13">
      <c r="A3072">
        <v>2000</v>
      </c>
      <c r="B3072" t="s">
        <v>146</v>
      </c>
      <c r="C3072" t="s">
        <v>58</v>
      </c>
      <c r="D3072" t="s">
        <v>105</v>
      </c>
      <c r="E3072" t="s">
        <v>25</v>
      </c>
      <c r="F3072">
        <v>36837</v>
      </c>
      <c r="G3072">
        <v>36837.212676253454</v>
      </c>
      <c r="H3072">
        <f>ROUND(Database[[#This Row],[VIAGEM]]-Database[[#This Row],[ORDEM]],0)</f>
        <v>0</v>
      </c>
      <c r="I3072">
        <v>0</v>
      </c>
      <c r="J3072" t="s">
        <v>74</v>
      </c>
      <c r="K3072" t="s">
        <v>96</v>
      </c>
      <c r="L3072" t="s">
        <v>83</v>
      </c>
      <c r="M3072">
        <v>400</v>
      </c>
    </row>
    <row r="3073" spans="1:13">
      <c r="A3073">
        <v>2000</v>
      </c>
      <c r="B3073" t="s">
        <v>156</v>
      </c>
      <c r="C3073" t="s">
        <v>59</v>
      </c>
      <c r="D3073" t="s">
        <v>50</v>
      </c>
      <c r="E3073" t="s">
        <v>63</v>
      </c>
      <c r="F3073">
        <v>36640</v>
      </c>
      <c r="G3073">
        <v>36648.674136975329</v>
      </c>
      <c r="H3073">
        <f>ROUND(Database[[#This Row],[VIAGEM]]-Database[[#This Row],[ORDEM]],0)</f>
        <v>9</v>
      </c>
      <c r="I3073">
        <v>1</v>
      </c>
      <c r="J3073" t="s">
        <v>70</v>
      </c>
      <c r="K3073" t="s">
        <v>92</v>
      </c>
      <c r="L3073" t="s">
        <v>82</v>
      </c>
      <c r="M3073">
        <v>1000</v>
      </c>
    </row>
    <row r="3074" spans="1:13">
      <c r="A3074">
        <v>2000</v>
      </c>
      <c r="B3074" t="s">
        <v>153</v>
      </c>
      <c r="C3074" t="s">
        <v>61</v>
      </c>
      <c r="D3074" t="s">
        <v>48</v>
      </c>
      <c r="E3074" t="s">
        <v>60</v>
      </c>
      <c r="F3074">
        <v>36713</v>
      </c>
      <c r="G3074">
        <v>36714.859073138752</v>
      </c>
      <c r="H3074">
        <f>ROUND(Database[[#This Row],[VIAGEM]]-Database[[#This Row],[ORDEM]],0)</f>
        <v>2</v>
      </c>
      <c r="I3074">
        <v>0</v>
      </c>
      <c r="J3074" t="s">
        <v>74</v>
      </c>
      <c r="K3074" t="s">
        <v>96</v>
      </c>
      <c r="L3074" t="s">
        <v>83</v>
      </c>
      <c r="M3074">
        <v>300</v>
      </c>
    </row>
    <row r="3075" spans="1:13">
      <c r="A3075">
        <v>2000</v>
      </c>
      <c r="B3075" t="s">
        <v>150</v>
      </c>
      <c r="C3075" t="s">
        <v>62</v>
      </c>
      <c r="D3075" t="s">
        <v>47</v>
      </c>
      <c r="E3075" t="s">
        <v>61</v>
      </c>
      <c r="F3075">
        <v>36657</v>
      </c>
      <c r="G3075">
        <v>36657.338646002274</v>
      </c>
      <c r="H3075">
        <f>ROUND(Database[[#This Row],[VIAGEM]]-Database[[#This Row],[ORDEM]],0)</f>
        <v>0</v>
      </c>
      <c r="I3075">
        <v>0</v>
      </c>
      <c r="J3075" t="s">
        <v>78</v>
      </c>
      <c r="K3075" t="s">
        <v>101</v>
      </c>
      <c r="L3075" t="s">
        <v>81</v>
      </c>
      <c r="M3075">
        <v>1000</v>
      </c>
    </row>
    <row r="3076" spans="1:13">
      <c r="A3076">
        <v>2000</v>
      </c>
      <c r="B3076" t="s">
        <v>153</v>
      </c>
      <c r="C3076" t="s">
        <v>60</v>
      </c>
      <c r="D3076" t="s">
        <v>49</v>
      </c>
      <c r="E3076" t="s">
        <v>61</v>
      </c>
      <c r="F3076">
        <v>36716</v>
      </c>
      <c r="G3076">
        <v>36725.18292299335</v>
      </c>
      <c r="H3076">
        <f>ROUND(Database[[#This Row],[VIAGEM]]-Database[[#This Row],[ORDEM]],0)</f>
        <v>9</v>
      </c>
      <c r="I3076">
        <v>0</v>
      </c>
      <c r="J3076" t="s">
        <v>72</v>
      </c>
      <c r="K3076" t="s">
        <v>110</v>
      </c>
      <c r="L3076" t="s">
        <v>85</v>
      </c>
      <c r="M3076">
        <v>33000</v>
      </c>
    </row>
    <row r="3077" spans="1:13">
      <c r="A3077">
        <v>2000</v>
      </c>
      <c r="B3077" t="s">
        <v>151</v>
      </c>
      <c r="C3077" t="s">
        <v>61</v>
      </c>
      <c r="D3077" t="s">
        <v>48</v>
      </c>
      <c r="E3077" t="s">
        <v>63</v>
      </c>
      <c r="F3077">
        <v>36591</v>
      </c>
      <c r="G3077">
        <v>36593.564259248538</v>
      </c>
      <c r="H3077">
        <f>ROUND(Database[[#This Row],[VIAGEM]]-Database[[#This Row],[ORDEM]],0)</f>
        <v>3</v>
      </c>
      <c r="I3077">
        <v>1</v>
      </c>
      <c r="J3077" t="s">
        <v>136</v>
      </c>
      <c r="K3077" t="s">
        <v>95</v>
      </c>
      <c r="L3077" t="s">
        <v>83</v>
      </c>
      <c r="M3077">
        <v>400</v>
      </c>
    </row>
    <row r="3078" spans="1:13">
      <c r="A3078">
        <v>2000</v>
      </c>
      <c r="B3078" t="s">
        <v>148</v>
      </c>
      <c r="C3078" t="s">
        <v>57</v>
      </c>
      <c r="D3078" t="s">
        <v>51</v>
      </c>
      <c r="E3078" t="s">
        <v>63</v>
      </c>
      <c r="F3078">
        <v>36886</v>
      </c>
      <c r="G3078">
        <v>36891.504530149621</v>
      </c>
      <c r="H3078">
        <f>ROUND(Database[[#This Row],[VIAGEM]]-Database[[#This Row],[ORDEM]],0)</f>
        <v>6</v>
      </c>
      <c r="I3078">
        <v>1</v>
      </c>
      <c r="J3078" t="s">
        <v>136</v>
      </c>
      <c r="K3078" t="s">
        <v>94</v>
      </c>
      <c r="L3078" t="s">
        <v>83</v>
      </c>
      <c r="M3078">
        <v>200</v>
      </c>
    </row>
    <row r="3079" spans="1:13">
      <c r="A3079">
        <v>2000</v>
      </c>
      <c r="B3079" t="s">
        <v>151</v>
      </c>
      <c r="C3079" t="s">
        <v>62</v>
      </c>
      <c r="D3079" t="s">
        <v>47</v>
      </c>
      <c r="E3079" t="s">
        <v>57</v>
      </c>
      <c r="F3079">
        <v>36616</v>
      </c>
      <c r="G3079">
        <v>36618.303100442106</v>
      </c>
      <c r="H3079">
        <f>ROUND(Database[[#This Row],[VIAGEM]]-Database[[#This Row],[ORDEM]],0)</f>
        <v>2</v>
      </c>
      <c r="I3079">
        <v>0</v>
      </c>
      <c r="J3079" t="s">
        <v>71</v>
      </c>
      <c r="K3079" t="s">
        <v>103</v>
      </c>
      <c r="L3079" t="s">
        <v>84</v>
      </c>
      <c r="M3079">
        <v>82000</v>
      </c>
    </row>
    <row r="3080" spans="1:13">
      <c r="A3080">
        <v>2000</v>
      </c>
      <c r="B3080" t="s">
        <v>145</v>
      </c>
      <c r="C3080" t="s">
        <v>60</v>
      </c>
      <c r="D3080" t="s">
        <v>49</v>
      </c>
      <c r="E3080" t="s">
        <v>25</v>
      </c>
      <c r="F3080">
        <v>36531</v>
      </c>
      <c r="G3080">
        <v>36532.167520072901</v>
      </c>
      <c r="H3080">
        <f>ROUND(Database[[#This Row],[VIAGEM]]-Database[[#This Row],[ORDEM]],0)</f>
        <v>1</v>
      </c>
      <c r="I3080">
        <v>0</v>
      </c>
      <c r="J3080" t="s">
        <v>80</v>
      </c>
      <c r="K3080" t="s">
        <v>88</v>
      </c>
      <c r="L3080" t="s">
        <v>138</v>
      </c>
      <c r="M3080">
        <v>20</v>
      </c>
    </row>
    <row r="3081" spans="1:13">
      <c r="A3081">
        <v>2000</v>
      </c>
      <c r="B3081" t="s">
        <v>155</v>
      </c>
      <c r="C3081" t="s">
        <v>25</v>
      </c>
      <c r="D3081" t="s">
        <v>45</v>
      </c>
      <c r="E3081" t="s">
        <v>63</v>
      </c>
      <c r="F3081">
        <v>36782</v>
      </c>
      <c r="G3081">
        <v>36789.66902963657</v>
      </c>
      <c r="H3081">
        <f>ROUND(Database[[#This Row],[VIAGEM]]-Database[[#This Row],[ORDEM]],0)</f>
        <v>8</v>
      </c>
      <c r="I3081">
        <v>0</v>
      </c>
      <c r="J3081" t="s">
        <v>78</v>
      </c>
      <c r="K3081" t="s">
        <v>100</v>
      </c>
      <c r="L3081" t="s">
        <v>81</v>
      </c>
      <c r="M3081">
        <v>2500</v>
      </c>
    </row>
    <row r="3082" spans="1:13">
      <c r="A3082">
        <v>2000</v>
      </c>
      <c r="B3082" t="s">
        <v>151</v>
      </c>
      <c r="C3082" t="s">
        <v>25</v>
      </c>
      <c r="D3082" t="s">
        <v>45</v>
      </c>
      <c r="E3082" t="s">
        <v>62</v>
      </c>
      <c r="F3082">
        <v>36592</v>
      </c>
      <c r="G3082">
        <v>36600.096514475146</v>
      </c>
      <c r="H3082">
        <f>ROUND(Database[[#This Row],[VIAGEM]]-Database[[#This Row],[ORDEM]],0)</f>
        <v>8</v>
      </c>
      <c r="I3082">
        <v>0</v>
      </c>
      <c r="J3082" t="s">
        <v>72</v>
      </c>
      <c r="K3082" t="s">
        <v>109</v>
      </c>
      <c r="L3082" t="s">
        <v>85</v>
      </c>
      <c r="M3082">
        <v>10000</v>
      </c>
    </row>
    <row r="3083" spans="1:13">
      <c r="A3083">
        <v>2000</v>
      </c>
      <c r="B3083" t="s">
        <v>155</v>
      </c>
      <c r="C3083" t="s">
        <v>25</v>
      </c>
      <c r="D3083" t="s">
        <v>45</v>
      </c>
      <c r="E3083" t="s">
        <v>61</v>
      </c>
      <c r="F3083">
        <v>36799</v>
      </c>
      <c r="G3083">
        <v>36804.373552545723</v>
      </c>
      <c r="H3083">
        <f>ROUND(Database[[#This Row],[VIAGEM]]-Database[[#This Row],[ORDEM]],0)</f>
        <v>5</v>
      </c>
      <c r="I3083">
        <v>1</v>
      </c>
      <c r="J3083" t="s">
        <v>74</v>
      </c>
      <c r="K3083" t="s">
        <v>96</v>
      </c>
      <c r="L3083" t="s">
        <v>83</v>
      </c>
      <c r="M3083">
        <v>200</v>
      </c>
    </row>
    <row r="3084" spans="1:13">
      <c r="A3084">
        <v>2000</v>
      </c>
      <c r="B3084" t="s">
        <v>146</v>
      </c>
      <c r="C3084" t="s">
        <v>25</v>
      </c>
      <c r="D3084" t="s">
        <v>45</v>
      </c>
      <c r="E3084" t="s">
        <v>57</v>
      </c>
      <c r="F3084">
        <v>36832</v>
      </c>
      <c r="G3084">
        <v>36841.670194690276</v>
      </c>
      <c r="H3084">
        <f>ROUND(Database[[#This Row],[VIAGEM]]-Database[[#This Row],[ORDEM]],0)</f>
        <v>10</v>
      </c>
      <c r="I3084">
        <v>1</v>
      </c>
      <c r="J3084" t="s">
        <v>74</v>
      </c>
      <c r="K3084" t="s">
        <v>97</v>
      </c>
      <c r="L3084" t="s">
        <v>83</v>
      </c>
      <c r="M3084">
        <v>100</v>
      </c>
    </row>
    <row r="3085" spans="1:13">
      <c r="A3085">
        <v>2000</v>
      </c>
      <c r="B3085" t="s">
        <v>153</v>
      </c>
      <c r="C3085" t="s">
        <v>57</v>
      </c>
      <c r="D3085" t="s">
        <v>51</v>
      </c>
      <c r="E3085" t="s">
        <v>62</v>
      </c>
      <c r="F3085">
        <v>36709</v>
      </c>
      <c r="G3085">
        <v>36709.317951915778</v>
      </c>
      <c r="H3085">
        <f>ROUND(Database[[#This Row],[VIAGEM]]-Database[[#This Row],[ORDEM]],0)</f>
        <v>0</v>
      </c>
      <c r="I3085">
        <v>1</v>
      </c>
      <c r="J3085" t="s">
        <v>78</v>
      </c>
      <c r="K3085" t="s">
        <v>101</v>
      </c>
      <c r="L3085" t="s">
        <v>81</v>
      </c>
      <c r="M3085">
        <v>2000</v>
      </c>
    </row>
    <row r="3086" spans="1:13">
      <c r="A3086">
        <v>2000</v>
      </c>
      <c r="B3086" t="s">
        <v>154</v>
      </c>
      <c r="C3086" t="s">
        <v>57</v>
      </c>
      <c r="D3086" t="s">
        <v>51</v>
      </c>
      <c r="E3086" t="s">
        <v>63</v>
      </c>
      <c r="F3086">
        <v>36563</v>
      </c>
      <c r="G3086">
        <v>36564.559539152557</v>
      </c>
      <c r="H3086">
        <f>ROUND(Database[[#This Row],[VIAGEM]]-Database[[#This Row],[ORDEM]],0)</f>
        <v>2</v>
      </c>
      <c r="I3086">
        <v>1</v>
      </c>
      <c r="J3086" t="s">
        <v>70</v>
      </c>
      <c r="K3086" t="s">
        <v>90</v>
      </c>
      <c r="L3086" t="s">
        <v>82</v>
      </c>
      <c r="M3086">
        <v>3000</v>
      </c>
    </row>
    <row r="3087" spans="1:13">
      <c r="A3087">
        <v>2000</v>
      </c>
      <c r="B3087" t="s">
        <v>145</v>
      </c>
      <c r="C3087" t="s">
        <v>62</v>
      </c>
      <c r="D3087" t="s">
        <v>47</v>
      </c>
      <c r="E3087" t="s">
        <v>57</v>
      </c>
      <c r="F3087">
        <v>36540</v>
      </c>
      <c r="G3087">
        <v>36541.334621057198</v>
      </c>
      <c r="H3087">
        <f>ROUND(Database[[#This Row],[VIAGEM]]-Database[[#This Row],[ORDEM]],0)</f>
        <v>1</v>
      </c>
      <c r="I3087">
        <v>0</v>
      </c>
      <c r="J3087" t="s">
        <v>136</v>
      </c>
      <c r="K3087" t="s">
        <v>94</v>
      </c>
      <c r="L3087" t="s">
        <v>83</v>
      </c>
      <c r="M3087">
        <v>200</v>
      </c>
    </row>
    <row r="3088" spans="1:13">
      <c r="A3088">
        <v>2000</v>
      </c>
      <c r="B3088" t="s">
        <v>150</v>
      </c>
      <c r="C3088" t="s">
        <v>63</v>
      </c>
      <c r="D3088" t="s">
        <v>46</v>
      </c>
      <c r="E3088" t="s">
        <v>61</v>
      </c>
      <c r="F3088">
        <v>36647</v>
      </c>
      <c r="G3088">
        <v>36650.641014009292</v>
      </c>
      <c r="H3088">
        <f>ROUND(Database[[#This Row],[VIAGEM]]-Database[[#This Row],[ORDEM]],0)</f>
        <v>4</v>
      </c>
      <c r="I3088">
        <v>0</v>
      </c>
      <c r="J3088" t="s">
        <v>70</v>
      </c>
      <c r="K3088" t="s">
        <v>91</v>
      </c>
      <c r="L3088" t="s">
        <v>82</v>
      </c>
      <c r="M3088">
        <v>5000</v>
      </c>
    </row>
    <row r="3089" spans="1:13">
      <c r="A3089">
        <v>2000</v>
      </c>
      <c r="B3089" t="s">
        <v>156</v>
      </c>
      <c r="C3089" t="s">
        <v>63</v>
      </c>
      <c r="D3089" t="s">
        <v>46</v>
      </c>
      <c r="E3089" t="s">
        <v>59</v>
      </c>
      <c r="F3089">
        <v>36620</v>
      </c>
      <c r="G3089">
        <v>36629.424094731658</v>
      </c>
      <c r="H3089">
        <f>ROUND(Database[[#This Row],[VIAGEM]]-Database[[#This Row],[ORDEM]],0)</f>
        <v>9</v>
      </c>
      <c r="I3089">
        <v>1</v>
      </c>
      <c r="J3089" t="s">
        <v>72</v>
      </c>
      <c r="K3089" t="s">
        <v>109</v>
      </c>
      <c r="L3089" t="s">
        <v>85</v>
      </c>
      <c r="M3089">
        <v>23000</v>
      </c>
    </row>
    <row r="3090" spans="1:13">
      <c r="A3090">
        <v>2000</v>
      </c>
      <c r="B3090" t="s">
        <v>153</v>
      </c>
      <c r="C3090" t="s">
        <v>63</v>
      </c>
      <c r="D3090" t="s">
        <v>46</v>
      </c>
      <c r="E3090" t="s">
        <v>58</v>
      </c>
      <c r="F3090">
        <v>36725</v>
      </c>
      <c r="G3090">
        <v>36726.045795040503</v>
      </c>
      <c r="H3090">
        <f>ROUND(Database[[#This Row],[VIAGEM]]-Database[[#This Row],[ORDEM]],0)</f>
        <v>1</v>
      </c>
      <c r="I3090">
        <v>1</v>
      </c>
      <c r="J3090" t="s">
        <v>71</v>
      </c>
      <c r="K3090" t="s">
        <v>102</v>
      </c>
      <c r="L3090" t="s">
        <v>84</v>
      </c>
      <c r="M3090">
        <v>56000</v>
      </c>
    </row>
    <row r="3091" spans="1:13">
      <c r="A3091">
        <v>2000</v>
      </c>
      <c r="B3091" t="s">
        <v>146</v>
      </c>
      <c r="C3091" t="s">
        <v>58</v>
      </c>
      <c r="D3091" t="s">
        <v>105</v>
      </c>
      <c r="E3091" t="s">
        <v>60</v>
      </c>
      <c r="F3091">
        <v>36846</v>
      </c>
      <c r="G3091">
        <v>36847.447010144941</v>
      </c>
      <c r="H3091">
        <f>ROUND(Database[[#This Row],[VIAGEM]]-Database[[#This Row],[ORDEM]],0)</f>
        <v>1</v>
      </c>
      <c r="I3091">
        <v>1</v>
      </c>
      <c r="J3091" t="s">
        <v>80</v>
      </c>
      <c r="K3091" t="s">
        <v>87</v>
      </c>
      <c r="L3091" t="s">
        <v>138</v>
      </c>
      <c r="M3091">
        <v>30</v>
      </c>
    </row>
    <row r="3092" spans="1:13">
      <c r="A3092">
        <v>2000</v>
      </c>
      <c r="B3092" t="s">
        <v>145</v>
      </c>
      <c r="C3092" t="s">
        <v>59</v>
      </c>
      <c r="D3092" t="s">
        <v>50</v>
      </c>
      <c r="E3092" t="s">
        <v>63</v>
      </c>
      <c r="F3092">
        <v>36547</v>
      </c>
      <c r="G3092">
        <v>36550.572733916131</v>
      </c>
      <c r="H3092">
        <f>ROUND(Database[[#This Row],[VIAGEM]]-Database[[#This Row],[ORDEM]],0)</f>
        <v>4</v>
      </c>
      <c r="I3092">
        <v>1</v>
      </c>
      <c r="J3092" t="s">
        <v>80</v>
      </c>
      <c r="K3092" t="s">
        <v>87</v>
      </c>
      <c r="L3092" t="s">
        <v>138</v>
      </c>
      <c r="M3092">
        <v>10</v>
      </c>
    </row>
    <row r="3093" spans="1:13">
      <c r="A3093">
        <v>2000</v>
      </c>
      <c r="B3093" t="s">
        <v>154</v>
      </c>
      <c r="C3093" t="s">
        <v>61</v>
      </c>
      <c r="D3093" t="s">
        <v>48</v>
      </c>
      <c r="E3093" t="s">
        <v>57</v>
      </c>
      <c r="F3093">
        <v>36557</v>
      </c>
      <c r="G3093">
        <v>36561.668468216631</v>
      </c>
      <c r="H3093">
        <f>ROUND(Database[[#This Row],[VIAGEM]]-Database[[#This Row],[ORDEM]],0)</f>
        <v>5</v>
      </c>
      <c r="I3093">
        <v>1</v>
      </c>
      <c r="J3093" t="s">
        <v>136</v>
      </c>
      <c r="K3093" t="s">
        <v>93</v>
      </c>
      <c r="L3093" t="s">
        <v>83</v>
      </c>
      <c r="M3093">
        <v>100</v>
      </c>
    </row>
    <row r="3094" spans="1:13">
      <c r="A3094">
        <v>2000</v>
      </c>
      <c r="B3094" t="s">
        <v>148</v>
      </c>
      <c r="C3094" t="s">
        <v>56</v>
      </c>
      <c r="D3094" t="s">
        <v>52</v>
      </c>
      <c r="E3094" t="s">
        <v>57</v>
      </c>
      <c r="F3094">
        <v>36886</v>
      </c>
      <c r="G3094">
        <v>36891.492162985567</v>
      </c>
      <c r="H3094">
        <f>ROUND(Database[[#This Row],[VIAGEM]]-Database[[#This Row],[ORDEM]],0)</f>
        <v>5</v>
      </c>
      <c r="I3094">
        <v>0</v>
      </c>
      <c r="J3094" t="s">
        <v>78</v>
      </c>
      <c r="K3094" t="s">
        <v>101</v>
      </c>
      <c r="L3094" t="s">
        <v>81</v>
      </c>
      <c r="M3094">
        <v>500</v>
      </c>
    </row>
    <row r="3095" spans="1:13">
      <c r="A3095">
        <v>2000</v>
      </c>
      <c r="B3095" t="s">
        <v>154</v>
      </c>
      <c r="C3095" t="s">
        <v>62</v>
      </c>
      <c r="D3095" t="s">
        <v>47</v>
      </c>
      <c r="E3095" t="s">
        <v>61</v>
      </c>
      <c r="F3095">
        <v>36563</v>
      </c>
      <c r="G3095">
        <v>36569.304516312528</v>
      </c>
      <c r="H3095">
        <f>ROUND(Database[[#This Row],[VIAGEM]]-Database[[#This Row],[ORDEM]],0)</f>
        <v>6</v>
      </c>
      <c r="I3095">
        <v>0</v>
      </c>
      <c r="J3095" t="s">
        <v>74</v>
      </c>
      <c r="K3095" t="s">
        <v>98</v>
      </c>
      <c r="L3095" t="s">
        <v>83</v>
      </c>
      <c r="M3095">
        <v>400</v>
      </c>
    </row>
    <row r="3096" spans="1:13">
      <c r="A3096">
        <v>2000</v>
      </c>
      <c r="B3096" t="s">
        <v>154</v>
      </c>
      <c r="C3096" t="s">
        <v>59</v>
      </c>
      <c r="D3096" t="s">
        <v>50</v>
      </c>
      <c r="E3096" t="s">
        <v>58</v>
      </c>
      <c r="F3096">
        <v>36570</v>
      </c>
      <c r="G3096">
        <v>36571.439675718007</v>
      </c>
      <c r="H3096">
        <f>ROUND(Database[[#This Row],[VIAGEM]]-Database[[#This Row],[ORDEM]],0)</f>
        <v>1</v>
      </c>
      <c r="I3096">
        <v>1</v>
      </c>
      <c r="J3096" t="s">
        <v>74</v>
      </c>
      <c r="K3096" t="s">
        <v>96</v>
      </c>
      <c r="L3096" t="s">
        <v>83</v>
      </c>
      <c r="M3096">
        <v>200</v>
      </c>
    </row>
    <row r="3097" spans="1:13">
      <c r="A3097">
        <v>2000</v>
      </c>
      <c r="B3097" t="s">
        <v>145</v>
      </c>
      <c r="C3097" t="s">
        <v>62</v>
      </c>
      <c r="D3097" t="s">
        <v>47</v>
      </c>
      <c r="E3097" t="s">
        <v>63</v>
      </c>
      <c r="F3097">
        <v>36539</v>
      </c>
      <c r="G3097">
        <v>36548.197279479529</v>
      </c>
      <c r="H3097">
        <f>ROUND(Database[[#This Row],[VIAGEM]]-Database[[#This Row],[ORDEM]],0)</f>
        <v>9</v>
      </c>
      <c r="I3097">
        <v>0</v>
      </c>
      <c r="J3097" t="s">
        <v>78</v>
      </c>
      <c r="K3097" t="s">
        <v>100</v>
      </c>
      <c r="L3097" t="s">
        <v>81</v>
      </c>
      <c r="M3097">
        <v>1000</v>
      </c>
    </row>
    <row r="3098" spans="1:13">
      <c r="A3098">
        <v>2000</v>
      </c>
      <c r="B3098" t="s">
        <v>155</v>
      </c>
      <c r="C3098" t="s">
        <v>56</v>
      </c>
      <c r="D3098" t="s">
        <v>52</v>
      </c>
      <c r="E3098" t="s">
        <v>62</v>
      </c>
      <c r="F3098">
        <v>36781</v>
      </c>
      <c r="G3098">
        <v>36789.998135089416</v>
      </c>
      <c r="H3098">
        <f>ROUND(Database[[#This Row],[VIAGEM]]-Database[[#This Row],[ORDEM]],0)</f>
        <v>9</v>
      </c>
      <c r="I3098">
        <v>1</v>
      </c>
      <c r="J3098" t="s">
        <v>71</v>
      </c>
      <c r="K3098" t="s">
        <v>103</v>
      </c>
      <c r="L3098" t="s">
        <v>84</v>
      </c>
      <c r="M3098">
        <v>81000</v>
      </c>
    </row>
    <row r="3099" spans="1:13">
      <c r="A3099">
        <v>2000</v>
      </c>
      <c r="B3099" t="s">
        <v>155</v>
      </c>
      <c r="C3099" t="s">
        <v>63</v>
      </c>
      <c r="D3099" t="s">
        <v>46</v>
      </c>
      <c r="E3099" t="s">
        <v>58</v>
      </c>
      <c r="F3099">
        <v>36794</v>
      </c>
      <c r="G3099">
        <v>36798.696741246691</v>
      </c>
      <c r="H3099">
        <f>ROUND(Database[[#This Row],[VIAGEM]]-Database[[#This Row],[ORDEM]],0)</f>
        <v>5</v>
      </c>
      <c r="I3099">
        <v>0</v>
      </c>
      <c r="J3099" t="s">
        <v>80</v>
      </c>
      <c r="K3099" t="s">
        <v>88</v>
      </c>
      <c r="L3099" t="s">
        <v>138</v>
      </c>
      <c r="M3099">
        <v>40</v>
      </c>
    </row>
    <row r="3100" spans="1:13">
      <c r="A3100">
        <v>2000</v>
      </c>
      <c r="B3100" t="s">
        <v>145</v>
      </c>
      <c r="C3100" t="s">
        <v>56</v>
      </c>
      <c r="D3100" t="s">
        <v>52</v>
      </c>
      <c r="E3100" t="s">
        <v>60</v>
      </c>
      <c r="F3100">
        <v>36528</v>
      </c>
      <c r="G3100">
        <v>36530.586973144076</v>
      </c>
      <c r="H3100">
        <f>ROUND(Database[[#This Row],[VIAGEM]]-Database[[#This Row],[ORDEM]],0)</f>
        <v>3</v>
      </c>
      <c r="I3100">
        <v>0</v>
      </c>
      <c r="J3100" t="s">
        <v>80</v>
      </c>
      <c r="K3100" t="s">
        <v>89</v>
      </c>
      <c r="L3100" t="s">
        <v>81</v>
      </c>
      <c r="M3100">
        <v>1500</v>
      </c>
    </row>
    <row r="3101" spans="1:13">
      <c r="A3101">
        <v>2000</v>
      </c>
      <c r="B3101" t="s">
        <v>156</v>
      </c>
      <c r="C3101" t="s">
        <v>57</v>
      </c>
      <c r="D3101" t="s">
        <v>51</v>
      </c>
      <c r="E3101" t="s">
        <v>58</v>
      </c>
      <c r="F3101">
        <v>36626</v>
      </c>
      <c r="G3101">
        <v>36629.163755121532</v>
      </c>
      <c r="H3101">
        <f>ROUND(Database[[#This Row],[VIAGEM]]-Database[[#This Row],[ORDEM]],0)</f>
        <v>3</v>
      </c>
      <c r="I3101">
        <v>1</v>
      </c>
      <c r="J3101" t="s">
        <v>73</v>
      </c>
      <c r="K3101" t="s">
        <v>106</v>
      </c>
      <c r="L3101" t="s">
        <v>83</v>
      </c>
      <c r="M3101">
        <v>300</v>
      </c>
    </row>
    <row r="3102" spans="1:13">
      <c r="A3102">
        <v>2000</v>
      </c>
      <c r="B3102" t="s">
        <v>148</v>
      </c>
      <c r="C3102" t="s">
        <v>57</v>
      </c>
      <c r="D3102" t="s">
        <v>51</v>
      </c>
      <c r="E3102" t="s">
        <v>62</v>
      </c>
      <c r="F3102">
        <v>36863</v>
      </c>
      <c r="G3102">
        <v>36872.79117304174</v>
      </c>
      <c r="H3102">
        <f>ROUND(Database[[#This Row],[VIAGEM]]-Database[[#This Row],[ORDEM]],0)</f>
        <v>10</v>
      </c>
      <c r="I3102">
        <v>0</v>
      </c>
      <c r="J3102" t="s">
        <v>78</v>
      </c>
      <c r="K3102" t="s">
        <v>101</v>
      </c>
      <c r="L3102" t="s">
        <v>81</v>
      </c>
      <c r="M3102">
        <v>1500</v>
      </c>
    </row>
    <row r="3103" spans="1:13">
      <c r="A3103">
        <v>2000</v>
      </c>
      <c r="B3103" t="s">
        <v>153</v>
      </c>
      <c r="C3103" t="s">
        <v>25</v>
      </c>
      <c r="D3103" t="s">
        <v>45</v>
      </c>
      <c r="E3103" t="s">
        <v>60</v>
      </c>
      <c r="F3103">
        <v>36724</v>
      </c>
      <c r="G3103">
        <v>36726.880264171319</v>
      </c>
      <c r="H3103">
        <f>ROUND(Database[[#This Row],[VIAGEM]]-Database[[#This Row],[ORDEM]],0)</f>
        <v>3</v>
      </c>
      <c r="I3103">
        <v>0</v>
      </c>
      <c r="J3103" t="s">
        <v>80</v>
      </c>
      <c r="K3103" t="s">
        <v>88</v>
      </c>
      <c r="L3103" t="s">
        <v>138</v>
      </c>
      <c r="M3103">
        <v>40</v>
      </c>
    </row>
    <row r="3104" spans="1:13">
      <c r="A3104">
        <v>2000</v>
      </c>
      <c r="B3104" t="s">
        <v>149</v>
      </c>
      <c r="C3104" t="s">
        <v>61</v>
      </c>
      <c r="D3104" t="s">
        <v>48</v>
      </c>
      <c r="E3104" t="s">
        <v>63</v>
      </c>
      <c r="F3104">
        <v>36755</v>
      </c>
      <c r="G3104">
        <v>36760.633552292078</v>
      </c>
      <c r="H3104">
        <f>ROUND(Database[[#This Row],[VIAGEM]]-Database[[#This Row],[ORDEM]],0)</f>
        <v>6</v>
      </c>
      <c r="I3104">
        <v>1</v>
      </c>
      <c r="J3104" t="s">
        <v>73</v>
      </c>
      <c r="K3104" t="s">
        <v>107</v>
      </c>
      <c r="L3104" t="s">
        <v>83</v>
      </c>
      <c r="M3104">
        <v>200</v>
      </c>
    </row>
    <row r="3105" spans="1:13">
      <c r="A3105">
        <v>2000</v>
      </c>
      <c r="B3105" t="s">
        <v>146</v>
      </c>
      <c r="C3105" t="s">
        <v>63</v>
      </c>
      <c r="D3105" t="s">
        <v>46</v>
      </c>
      <c r="E3105" t="s">
        <v>59</v>
      </c>
      <c r="F3105">
        <v>36860</v>
      </c>
      <c r="G3105">
        <v>36869.413022891444</v>
      </c>
      <c r="H3105">
        <f>ROUND(Database[[#This Row],[VIAGEM]]-Database[[#This Row],[ORDEM]],0)</f>
        <v>9</v>
      </c>
      <c r="I3105">
        <v>1</v>
      </c>
      <c r="J3105" t="s">
        <v>71</v>
      </c>
      <c r="K3105" t="s">
        <v>104</v>
      </c>
      <c r="L3105" t="s">
        <v>84</v>
      </c>
      <c r="M3105">
        <v>99000</v>
      </c>
    </row>
    <row r="3106" spans="1:13">
      <c r="A3106">
        <v>2000</v>
      </c>
      <c r="B3106" t="s">
        <v>151</v>
      </c>
      <c r="C3106" t="s">
        <v>59</v>
      </c>
      <c r="D3106" t="s">
        <v>50</v>
      </c>
      <c r="E3106" t="s">
        <v>63</v>
      </c>
      <c r="F3106">
        <v>36597</v>
      </c>
      <c r="G3106">
        <v>36600.633028750788</v>
      </c>
      <c r="H3106">
        <f>ROUND(Database[[#This Row],[VIAGEM]]-Database[[#This Row],[ORDEM]],0)</f>
        <v>4</v>
      </c>
      <c r="I3106">
        <v>0</v>
      </c>
      <c r="J3106" t="s">
        <v>76</v>
      </c>
      <c r="K3106" t="s">
        <v>113</v>
      </c>
      <c r="L3106" t="s">
        <v>139</v>
      </c>
      <c r="M3106">
        <v>1950000</v>
      </c>
    </row>
    <row r="3107" spans="1:13">
      <c r="A3107">
        <v>2000</v>
      </c>
      <c r="B3107" t="s">
        <v>154</v>
      </c>
      <c r="C3107" t="s">
        <v>59</v>
      </c>
      <c r="D3107" t="s">
        <v>50</v>
      </c>
      <c r="E3107" t="s">
        <v>60</v>
      </c>
      <c r="F3107">
        <v>36582</v>
      </c>
      <c r="G3107">
        <v>36588.71324909509</v>
      </c>
      <c r="H3107">
        <f>ROUND(Database[[#This Row],[VIAGEM]]-Database[[#This Row],[ORDEM]],0)</f>
        <v>7</v>
      </c>
      <c r="I3107">
        <v>0</v>
      </c>
      <c r="J3107" t="s">
        <v>78</v>
      </c>
      <c r="K3107" t="s">
        <v>100</v>
      </c>
      <c r="L3107" t="s">
        <v>81</v>
      </c>
      <c r="M3107">
        <v>500</v>
      </c>
    </row>
    <row r="3108" spans="1:13">
      <c r="A3108">
        <v>2000</v>
      </c>
      <c r="B3108" t="s">
        <v>155</v>
      </c>
      <c r="C3108" t="s">
        <v>59</v>
      </c>
      <c r="D3108" t="s">
        <v>50</v>
      </c>
      <c r="E3108" t="s">
        <v>57</v>
      </c>
      <c r="F3108">
        <v>36776</v>
      </c>
      <c r="G3108">
        <v>36780.471804471425</v>
      </c>
      <c r="H3108">
        <f>ROUND(Database[[#This Row],[VIAGEM]]-Database[[#This Row],[ORDEM]],0)</f>
        <v>4</v>
      </c>
      <c r="I3108">
        <v>0</v>
      </c>
      <c r="J3108" t="s">
        <v>73</v>
      </c>
      <c r="K3108" t="s">
        <v>106</v>
      </c>
      <c r="L3108" t="s">
        <v>83</v>
      </c>
      <c r="M3108">
        <v>300</v>
      </c>
    </row>
    <row r="3109" spans="1:13">
      <c r="A3109">
        <v>2000</v>
      </c>
      <c r="B3109" t="s">
        <v>153</v>
      </c>
      <c r="C3109" t="s">
        <v>62</v>
      </c>
      <c r="D3109" t="s">
        <v>47</v>
      </c>
      <c r="E3109" t="s">
        <v>25</v>
      </c>
      <c r="F3109">
        <v>36731</v>
      </c>
      <c r="G3109">
        <v>36734.487973961805</v>
      </c>
      <c r="H3109">
        <f>ROUND(Database[[#This Row],[VIAGEM]]-Database[[#This Row],[ORDEM]],0)</f>
        <v>3</v>
      </c>
      <c r="I3109">
        <v>1</v>
      </c>
      <c r="J3109" t="s">
        <v>73</v>
      </c>
      <c r="K3109" t="s">
        <v>107</v>
      </c>
      <c r="L3109" t="s">
        <v>83</v>
      </c>
      <c r="M3109">
        <v>100</v>
      </c>
    </row>
    <row r="3110" spans="1:13">
      <c r="A3110">
        <v>2000</v>
      </c>
      <c r="B3110" t="s">
        <v>148</v>
      </c>
      <c r="C3110" t="s">
        <v>61</v>
      </c>
      <c r="D3110" t="s">
        <v>48</v>
      </c>
      <c r="E3110" t="s">
        <v>58</v>
      </c>
      <c r="F3110">
        <v>36868</v>
      </c>
      <c r="G3110">
        <v>36875.81522608138</v>
      </c>
      <c r="H3110">
        <f>ROUND(Database[[#This Row],[VIAGEM]]-Database[[#This Row],[ORDEM]],0)</f>
        <v>8</v>
      </c>
      <c r="I3110">
        <v>1</v>
      </c>
      <c r="J3110" t="s">
        <v>78</v>
      </c>
      <c r="K3110" t="s">
        <v>99</v>
      </c>
      <c r="L3110" t="s">
        <v>81</v>
      </c>
      <c r="M3110">
        <v>1000</v>
      </c>
    </row>
    <row r="3111" spans="1:13">
      <c r="A3111">
        <v>2000</v>
      </c>
      <c r="B3111" t="s">
        <v>145</v>
      </c>
      <c r="C3111" t="s">
        <v>63</v>
      </c>
      <c r="D3111" t="s">
        <v>46</v>
      </c>
      <c r="E3111" t="s">
        <v>57</v>
      </c>
      <c r="F3111">
        <v>36550</v>
      </c>
      <c r="G3111">
        <v>36550.768700769207</v>
      </c>
      <c r="H3111">
        <f>ROUND(Database[[#This Row],[VIAGEM]]-Database[[#This Row],[ORDEM]],0)</f>
        <v>1</v>
      </c>
      <c r="I3111">
        <v>1</v>
      </c>
      <c r="J3111" t="s">
        <v>74</v>
      </c>
      <c r="K3111" t="s">
        <v>98</v>
      </c>
      <c r="L3111" t="s">
        <v>83</v>
      </c>
      <c r="M3111">
        <v>400</v>
      </c>
    </row>
    <row r="3112" spans="1:13">
      <c r="A3112">
        <v>2000</v>
      </c>
      <c r="B3112" t="s">
        <v>150</v>
      </c>
      <c r="C3112" t="s">
        <v>63</v>
      </c>
      <c r="D3112" t="s">
        <v>46</v>
      </c>
      <c r="E3112" t="s">
        <v>59</v>
      </c>
      <c r="F3112">
        <v>36657</v>
      </c>
      <c r="G3112">
        <v>36660.548679522042</v>
      </c>
      <c r="H3112">
        <f>ROUND(Database[[#This Row],[VIAGEM]]-Database[[#This Row],[ORDEM]],0)</f>
        <v>4</v>
      </c>
      <c r="I3112">
        <v>0</v>
      </c>
      <c r="J3112" t="s">
        <v>72</v>
      </c>
      <c r="K3112" t="s">
        <v>111</v>
      </c>
      <c r="L3112" t="s">
        <v>85</v>
      </c>
      <c r="M3112">
        <v>19000</v>
      </c>
    </row>
    <row r="3113" spans="1:13">
      <c r="A3113">
        <v>2000</v>
      </c>
      <c r="B3113" t="s">
        <v>151</v>
      </c>
      <c r="C3113" t="s">
        <v>60</v>
      </c>
      <c r="D3113" t="s">
        <v>49</v>
      </c>
      <c r="E3113" t="s">
        <v>61</v>
      </c>
      <c r="F3113">
        <v>36608</v>
      </c>
      <c r="G3113">
        <v>36617.605848058905</v>
      </c>
      <c r="H3113">
        <f>ROUND(Database[[#This Row],[VIAGEM]]-Database[[#This Row],[ORDEM]],0)</f>
        <v>10</v>
      </c>
      <c r="I3113">
        <v>1</v>
      </c>
      <c r="J3113" t="s">
        <v>74</v>
      </c>
      <c r="K3113" t="s">
        <v>97</v>
      </c>
      <c r="L3113" t="s">
        <v>83</v>
      </c>
      <c r="M3113">
        <v>200</v>
      </c>
    </row>
  </sheetData>
  <phoneticPr fontId="1" type="noConversion"/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44F1D-D239-4776-B9A5-5F08763A4F0E}">
  <sheetPr>
    <tabColor rgb="FF132B6F"/>
  </sheetPr>
  <dimension ref="A1:AF70"/>
  <sheetViews>
    <sheetView showGridLines="0" showRowColHeaders="0" tabSelected="1" zoomScale="70" zoomScaleNormal="70" workbookViewId="0">
      <selection activeCell="AC27" sqref="AC27"/>
    </sheetView>
  </sheetViews>
  <sheetFormatPr defaultColWidth="0" defaultRowHeight="15" zeroHeight="1"/>
  <cols>
    <col min="1" max="29" width="9.140625" style="28" customWidth="1"/>
    <col min="30" max="32" width="0" style="28" hidden="1" customWidth="1"/>
    <col min="33" max="16384" width="9.140625" style="28" hidden="1"/>
  </cols>
  <sheetData>
    <row r="1" spans="1:32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</row>
    <row r="2" spans="1:32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</row>
    <row r="3" spans="1:32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</row>
    <row r="4" spans="1:32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</row>
    <row r="5" spans="1:32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</row>
    <row r="6" spans="1:32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</row>
    <row r="7" spans="1:32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</row>
    <row r="8" spans="1:32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</row>
    <row r="9" spans="1:32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</row>
    <row r="10" spans="1:32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</row>
    <row r="11" spans="1:32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</row>
    <row r="12" spans="1:32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</row>
    <row r="13" spans="1:32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</row>
    <row r="14" spans="1:32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</row>
    <row r="15" spans="1:32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</row>
    <row r="16" spans="1:32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</row>
    <row r="17" spans="1:32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</row>
    <row r="18" spans="1:32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</row>
    <row r="19" spans="1:32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1:32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</row>
    <row r="21" spans="1:32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1:3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</row>
    <row r="23" spans="1:32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1:32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</row>
    <row r="25" spans="1:32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1:32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</row>
    <row r="27" spans="1:32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</row>
    <row r="28" spans="1:32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</row>
    <row r="29" spans="1:32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</row>
    <row r="30" spans="1:32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</row>
    <row r="31" spans="1:32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</row>
    <row r="32" spans="1:3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</row>
    <row r="33" spans="1:32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</row>
    <row r="34" spans="1:32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</row>
    <row r="35" spans="1:32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</row>
    <row r="36" spans="1:32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</row>
    <row r="37" spans="1:32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</row>
    <row r="38" spans="1:32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</row>
    <row r="39" spans="1:32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</row>
    <row r="40" spans="1:32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</row>
    <row r="41" spans="1:32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</row>
    <row r="42" spans="1:3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</row>
    <row r="43" spans="1:32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</row>
    <row r="44" spans="1:32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</row>
    <row r="45" spans="1:32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</row>
    <row r="46" spans="1:32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</row>
    <row r="47" spans="1:32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</row>
    <row r="48" spans="1:32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</row>
    <row r="49" spans="1:32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</row>
    <row r="50" spans="1:32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</row>
    <row r="51" spans="1:32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</row>
    <row r="52" spans="1:3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</row>
    <row r="53" spans="1:32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</row>
    <row r="54" spans="1:32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</row>
    <row r="55" spans="1:32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</row>
    <row r="56" spans="1:32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</row>
    <row r="57" spans="1:32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</row>
    <row r="58" spans="1:32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</row>
    <row r="59" spans="1:32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</row>
    <row r="60" spans="1:32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</row>
    <row r="61" spans="1:32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</row>
    <row r="62" spans="1:3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</row>
    <row r="63" spans="1:32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</row>
    <row r="64" spans="1:32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</row>
    <row r="65" spans="1:32" hidden="1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</row>
    <row r="66" spans="1:32" hidden="1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</row>
    <row r="67" spans="1:32" hidden="1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</row>
    <row r="68" spans="1:32" hidden="1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</row>
    <row r="69" spans="1:32" hidden="1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</row>
    <row r="70" spans="1:32" hidden="1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</row>
  </sheetData>
  <sheetProtection sheet="1" objects="1" selectLockedCells="1" pivotTables="0"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2A411-CEEC-4DCC-8440-46C00FFCFF40}">
  <dimension ref="A3:FY3117"/>
  <sheetViews>
    <sheetView showGridLines="0" topLeftCell="BS1" zoomScale="42" zoomScaleNormal="42" workbookViewId="0">
      <selection activeCell="AC10" sqref="AC10"/>
    </sheetView>
  </sheetViews>
  <sheetFormatPr defaultRowHeight="15"/>
  <cols>
    <col min="1" max="1" width="33.85546875" bestFit="1" customWidth="1"/>
    <col min="2" max="7" width="9.140625" customWidth="1"/>
    <col min="8" max="8" width="19" bestFit="1" customWidth="1"/>
    <col min="9" max="9" width="32.42578125" bestFit="1" customWidth="1"/>
    <col min="10" max="10" width="33.85546875" bestFit="1" customWidth="1"/>
    <col min="11" max="16" width="9.140625" customWidth="1"/>
    <col min="17" max="17" width="18.5703125" style="8" bestFit="1" customWidth="1"/>
    <col min="18" max="18" width="30.140625" bestFit="1" customWidth="1"/>
    <col min="19" max="24" width="9.140625" customWidth="1"/>
    <col min="25" max="25" width="26.140625" bestFit="1" customWidth="1"/>
    <col min="26" max="26" width="32.42578125" bestFit="1" customWidth="1"/>
    <col min="27" max="27" width="30.140625" bestFit="1" customWidth="1"/>
    <col min="28" max="37" width="9.140625" customWidth="1"/>
    <col min="38" max="38" width="9.140625" style="8"/>
    <col min="39" max="39" width="32.42578125" bestFit="1" customWidth="1"/>
    <col min="40" max="40" width="30.140625" bestFit="1" customWidth="1"/>
    <col min="41" max="41" width="19.85546875" customWidth="1"/>
    <col min="42" max="56" width="9.140625" customWidth="1"/>
    <col min="57" max="57" width="19.85546875" customWidth="1"/>
    <col min="58" max="58" width="26.140625" style="8" bestFit="1" customWidth="1"/>
    <col min="59" max="59" width="32.42578125" bestFit="1" customWidth="1"/>
    <col min="60" max="60" width="38.5703125" bestFit="1" customWidth="1"/>
    <col min="61" max="61" width="32.42578125" bestFit="1" customWidth="1"/>
    <col min="62" max="62" width="38.5703125" bestFit="1" customWidth="1"/>
    <col min="63" max="63" width="32.42578125" bestFit="1" customWidth="1"/>
    <col min="64" max="64" width="38.5703125" bestFit="1" customWidth="1"/>
    <col min="65" max="65" width="32.42578125" bestFit="1" customWidth="1"/>
    <col min="66" max="66" width="38.5703125" bestFit="1" customWidth="1"/>
    <col min="67" max="67" width="32.42578125" bestFit="1" customWidth="1"/>
    <col min="68" max="68" width="38.5703125" bestFit="1" customWidth="1"/>
    <col min="69" max="69" width="32.42578125" bestFit="1" customWidth="1"/>
    <col min="70" max="70" width="38.5703125" bestFit="1" customWidth="1"/>
    <col min="71" max="71" width="32.42578125" bestFit="1" customWidth="1"/>
    <col min="72" max="72" width="38.5703125" bestFit="1" customWidth="1"/>
    <col min="73" max="75" width="9.140625" customWidth="1"/>
    <col min="76" max="76" width="18.85546875" bestFit="1" customWidth="1"/>
    <col min="77" max="77" width="11.7109375" bestFit="1" customWidth="1"/>
    <col min="78" max="79" width="9.140625" customWidth="1"/>
    <col min="80" max="80" width="9.140625" style="8" customWidth="1"/>
    <col min="81" max="81" width="32.42578125" bestFit="1" customWidth="1"/>
    <col min="82" max="82" width="38.5703125" bestFit="1" customWidth="1"/>
    <col min="83" max="83" width="32.7109375" customWidth="1"/>
    <col min="84" max="84" width="32.42578125" bestFit="1" customWidth="1"/>
    <col min="85" max="85" width="38.5703125" bestFit="1" customWidth="1"/>
    <col min="92" max="92" width="15.7109375" bestFit="1" customWidth="1"/>
    <col min="93" max="93" width="15.7109375" style="8" bestFit="1" customWidth="1"/>
    <col min="94" max="94" width="32.42578125" bestFit="1" customWidth="1"/>
    <col min="95" max="95" width="50.42578125" bestFit="1" customWidth="1"/>
    <col min="96" max="99" width="15.7109375" bestFit="1" customWidth="1"/>
    <col min="100" max="100" width="13.85546875" style="13" bestFit="1" customWidth="1"/>
    <col min="109" max="109" width="15.7109375" bestFit="1" customWidth="1"/>
    <col min="110" max="110" width="35.28515625" bestFit="1" customWidth="1"/>
    <col min="111" max="111" width="38.5703125" bestFit="1" customWidth="1"/>
    <col min="112" max="112" width="30.28515625" bestFit="1" customWidth="1"/>
    <col min="113" max="113" width="16" bestFit="1" customWidth="1"/>
    <col min="114" max="114" width="12.85546875" bestFit="1" customWidth="1"/>
    <col min="115" max="115" width="17.140625" bestFit="1" customWidth="1"/>
    <col min="116" max="116" width="12.85546875" bestFit="1" customWidth="1"/>
    <col min="119" max="119" width="9.140625" style="13"/>
    <col min="122" max="122" width="32.42578125" bestFit="1" customWidth="1"/>
    <col min="123" max="123" width="38.5703125" bestFit="1" customWidth="1"/>
    <col min="124" max="124" width="22.7109375" customWidth="1"/>
    <col min="125" max="125" width="26.85546875" customWidth="1"/>
    <col min="126" max="126" width="11.7109375" bestFit="1" customWidth="1"/>
    <col min="127" max="127" width="10.7109375" bestFit="1" customWidth="1"/>
    <col min="128" max="128" width="9.140625" style="8"/>
    <col min="129" max="129" width="32.42578125" bestFit="1" customWidth="1"/>
    <col min="130" max="130" width="38.5703125" bestFit="1" customWidth="1"/>
    <col min="132" max="132" width="31.140625" bestFit="1" customWidth="1"/>
    <col min="133" max="133" width="14" bestFit="1" customWidth="1"/>
    <col min="134" max="134" width="12.28515625" bestFit="1" customWidth="1"/>
    <col min="135" max="135" width="9.140625" style="8"/>
    <col min="136" max="136" width="17.42578125" bestFit="1" customWidth="1"/>
    <col min="137" max="137" width="11.7109375" bestFit="1" customWidth="1"/>
    <col min="138" max="138" width="9.140625" style="13"/>
    <col min="151" max="151" width="17.7109375" bestFit="1" customWidth="1"/>
    <col min="153" max="153" width="32.42578125" bestFit="1" customWidth="1"/>
    <col min="154" max="154" width="50.42578125" bestFit="1" customWidth="1"/>
    <col min="155" max="155" width="8.7109375" bestFit="1" customWidth="1"/>
    <col min="156" max="156" width="17.140625" bestFit="1" customWidth="1"/>
    <col min="157" max="158" width="31.42578125" bestFit="1" customWidth="1"/>
    <col min="159" max="159" width="17.7109375" style="8" customWidth="1"/>
    <col min="160" max="160" width="10.7109375" bestFit="1" customWidth="1"/>
    <col min="161" max="161" width="13.42578125" bestFit="1" customWidth="1"/>
    <col min="167" max="167" width="9.140625" style="8" bestFit="1"/>
    <col min="168" max="168" width="32.42578125" bestFit="1" customWidth="1"/>
    <col min="169" max="169" width="38.5703125" bestFit="1" customWidth="1"/>
    <col min="170" max="170" width="17.140625" bestFit="1" customWidth="1"/>
    <col min="178" max="178" width="13.7109375" style="8" customWidth="1"/>
    <col min="179" max="179" width="32.42578125" bestFit="1" customWidth="1"/>
    <col min="180" max="180" width="38.5703125" bestFit="1" customWidth="1"/>
    <col min="181" max="181" width="31.42578125" bestFit="1" customWidth="1"/>
    <col min="243" max="286" width="10.7109375" bestFit="1" customWidth="1"/>
    <col min="287" max="332" width="12.28515625" bestFit="1" customWidth="1"/>
    <col min="333" max="333" width="17.140625" bestFit="1" customWidth="1"/>
  </cols>
  <sheetData>
    <row r="3" spans="1:181" ht="21">
      <c r="A3" s="4" t="s">
        <v>144</v>
      </c>
      <c r="I3" s="5" t="s">
        <v>141</v>
      </c>
      <c r="J3" s="4" t="s">
        <v>144</v>
      </c>
      <c r="R3" s="4" t="s">
        <v>157</v>
      </c>
      <c r="Z3" s="5" t="s">
        <v>141</v>
      </c>
      <c r="AA3" s="4" t="s">
        <v>157</v>
      </c>
      <c r="AM3" s="5" t="s">
        <v>141</v>
      </c>
      <c r="AN3" s="4" t="s">
        <v>157</v>
      </c>
      <c r="BG3" s="5" t="s">
        <v>141</v>
      </c>
      <c r="BH3" s="4" t="s">
        <v>142</v>
      </c>
      <c r="BI3" s="5" t="s">
        <v>141</v>
      </c>
      <c r="BJ3" s="4" t="s">
        <v>142</v>
      </c>
      <c r="BK3" s="5" t="s">
        <v>141</v>
      </c>
      <c r="BL3" s="4" t="s">
        <v>142</v>
      </c>
      <c r="BM3" s="5" t="s">
        <v>141</v>
      </c>
      <c r="BN3" s="4" t="s">
        <v>142</v>
      </c>
      <c r="BO3" s="5" t="s">
        <v>141</v>
      </c>
      <c r="BP3" s="4" t="s">
        <v>142</v>
      </c>
      <c r="BQ3" s="5" t="s">
        <v>141</v>
      </c>
      <c r="BR3" s="4" t="s">
        <v>142</v>
      </c>
      <c r="BS3" s="5" t="s">
        <v>141</v>
      </c>
      <c r="BT3" s="4" t="s">
        <v>142</v>
      </c>
      <c r="CP3" t="s">
        <v>164</v>
      </c>
    </row>
    <row r="4" spans="1:181" ht="23.25">
      <c r="A4" s="23">
        <v>165135490</v>
      </c>
      <c r="I4" s="6" t="s">
        <v>145</v>
      </c>
      <c r="J4" s="7">
        <v>23712040</v>
      </c>
      <c r="R4" s="20">
        <v>3112</v>
      </c>
      <c r="Z4" s="6" t="s">
        <v>145</v>
      </c>
      <c r="AA4" s="7">
        <v>424</v>
      </c>
      <c r="AM4" s="6" t="s">
        <v>83</v>
      </c>
      <c r="AN4" s="20">
        <v>1173</v>
      </c>
      <c r="AO4" s="9">
        <f>AN4/GETPIVOTDATA("MÊS",$AM$3)</f>
        <v>0.37692802056555269</v>
      </c>
      <c r="BE4" s="9"/>
      <c r="BG4" s="6" t="s">
        <v>83</v>
      </c>
      <c r="BH4" s="20">
        <v>353600</v>
      </c>
      <c r="BI4" s="6" t="s">
        <v>83</v>
      </c>
      <c r="BJ4" s="20">
        <v>353600</v>
      </c>
      <c r="BK4" s="6" t="s">
        <v>83</v>
      </c>
      <c r="BL4" s="20">
        <v>353600</v>
      </c>
      <c r="BM4" s="6" t="s">
        <v>83</v>
      </c>
      <c r="BN4" s="20">
        <v>353600</v>
      </c>
      <c r="BO4" s="6" t="s">
        <v>83</v>
      </c>
      <c r="BP4" s="20">
        <v>353600</v>
      </c>
      <c r="BQ4" s="6" t="s">
        <v>83</v>
      </c>
      <c r="BR4" s="20">
        <v>353600</v>
      </c>
      <c r="BS4" s="6" t="s">
        <v>83</v>
      </c>
      <c r="BT4" s="20">
        <v>353600</v>
      </c>
      <c r="BW4" s="10" t="s">
        <v>83</v>
      </c>
      <c r="BX4" s="11">
        <f>GETPIVOTDATA("QUANTIDADE",$BG$3,"TIPO","Carros")</f>
        <v>353600</v>
      </c>
      <c r="BY4" s="10">
        <f t="shared" ref="BY4:BY11" si="0">BX4/$BX$11</f>
        <v>2.1412719942878419E-3</v>
      </c>
      <c r="CC4" s="5" t="s">
        <v>141</v>
      </c>
      <c r="CD4" s="4" t="s">
        <v>142</v>
      </c>
      <c r="CE4" s="25"/>
      <c r="CF4" s="5" t="s">
        <v>141</v>
      </c>
      <c r="CG4" s="4" t="s">
        <v>142</v>
      </c>
      <c r="CP4" s="5" t="s">
        <v>141</v>
      </c>
      <c r="CQ4" s="4" t="s">
        <v>160</v>
      </c>
      <c r="DF4" t="s">
        <v>163</v>
      </c>
      <c r="DR4" t="s">
        <v>162</v>
      </c>
      <c r="DY4" t="s">
        <v>161</v>
      </c>
    </row>
    <row r="5" spans="1:181" ht="23.25">
      <c r="A5" s="4"/>
      <c r="I5" s="6" t="s">
        <v>154</v>
      </c>
      <c r="J5" s="7">
        <v>10039860</v>
      </c>
      <c r="R5" s="4"/>
      <c r="Z5" s="6" t="s">
        <v>154</v>
      </c>
      <c r="AA5" s="7">
        <v>236</v>
      </c>
      <c r="AM5" s="6" t="s">
        <v>81</v>
      </c>
      <c r="AN5" s="20">
        <v>501</v>
      </c>
      <c r="AO5" s="9">
        <f>AN5/GETPIVOTDATA("MÊS",$AM$3)</f>
        <v>0.16098971722365038</v>
      </c>
      <c r="BE5" s="9"/>
      <c r="BG5" s="6" t="s">
        <v>81</v>
      </c>
      <c r="BH5" s="20">
        <v>722000</v>
      </c>
      <c r="BI5" s="6" t="s">
        <v>81</v>
      </c>
      <c r="BJ5" s="20">
        <v>722000</v>
      </c>
      <c r="BK5" s="6" t="s">
        <v>81</v>
      </c>
      <c r="BL5" s="20">
        <v>722000</v>
      </c>
      <c r="BM5" s="6" t="s">
        <v>81</v>
      </c>
      <c r="BN5" s="20">
        <v>722000</v>
      </c>
      <c r="BO5" s="6" t="s">
        <v>81</v>
      </c>
      <c r="BP5" s="20">
        <v>722000</v>
      </c>
      <c r="BQ5" s="6" t="s">
        <v>81</v>
      </c>
      <c r="BR5" s="20">
        <v>722000</v>
      </c>
      <c r="BS5" s="6" t="s">
        <v>81</v>
      </c>
      <c r="BT5" s="20">
        <v>722000</v>
      </c>
      <c r="BW5" s="10" t="s">
        <v>81</v>
      </c>
      <c r="BX5" s="11">
        <f>GETPIVOTDATA("QUANTIDADE",$BI$3,"TIPO","Eletrônicos")</f>
        <v>722000</v>
      </c>
      <c r="BY5" s="10">
        <f t="shared" si="0"/>
        <v>4.372167363902211E-3</v>
      </c>
      <c r="CC5" s="6">
        <v>2000</v>
      </c>
      <c r="CD5" s="20">
        <v>18684830</v>
      </c>
      <c r="CE5" s="25"/>
      <c r="CF5" s="24" t="s">
        <v>196</v>
      </c>
      <c r="CG5" s="20">
        <v>18684830</v>
      </c>
      <c r="CP5" s="6" t="s">
        <v>74</v>
      </c>
      <c r="CQ5" s="20">
        <v>424</v>
      </c>
      <c r="CS5" s="12" t="str">
        <f>CP5</f>
        <v>Trailer Carriers</v>
      </c>
      <c r="CT5" s="12">
        <f>CQ5</f>
        <v>424</v>
      </c>
      <c r="CU5" s="14">
        <f>CT5/GETPIVOTDATA("EMBARCAÇÕES",$CP$4)</f>
        <v>0.13624678663239073</v>
      </c>
      <c r="DF5" s="5" t="s">
        <v>141</v>
      </c>
      <c r="DG5" s="4" t="s">
        <v>142</v>
      </c>
      <c r="DR5" s="5" t="s">
        <v>141</v>
      </c>
      <c r="DS5" s="4" t="s">
        <v>142</v>
      </c>
      <c r="DY5" s="5" t="s">
        <v>141</v>
      </c>
      <c r="DZ5" s="4" t="s">
        <v>142</v>
      </c>
      <c r="EX5" t="s">
        <v>190</v>
      </c>
    </row>
    <row r="6" spans="1:181" ht="23.25">
      <c r="I6" s="6" t="s">
        <v>151</v>
      </c>
      <c r="J6" s="7">
        <v>12639010</v>
      </c>
      <c r="Z6" s="6" t="s">
        <v>151</v>
      </c>
      <c r="AA6" s="7">
        <v>223</v>
      </c>
      <c r="AM6" s="6" t="s">
        <v>82</v>
      </c>
      <c r="AN6" s="20">
        <v>345</v>
      </c>
      <c r="AO6" s="9">
        <f t="shared" ref="AO6:AO10" si="1">AN6/GETPIVOTDATA("MÊS",$AM$3)</f>
        <v>0.1108611825192802</v>
      </c>
      <c r="BE6" s="9"/>
      <c r="BG6" s="6" t="s">
        <v>82</v>
      </c>
      <c r="BH6" s="20">
        <v>979000</v>
      </c>
      <c r="BI6" s="6" t="s">
        <v>82</v>
      </c>
      <c r="BJ6" s="20">
        <v>979000</v>
      </c>
      <c r="BK6" s="6" t="s">
        <v>82</v>
      </c>
      <c r="BL6" s="20">
        <v>979000</v>
      </c>
      <c r="BM6" s="6" t="s">
        <v>82</v>
      </c>
      <c r="BN6" s="20">
        <v>979000</v>
      </c>
      <c r="BO6" s="6" t="s">
        <v>82</v>
      </c>
      <c r="BP6" s="20">
        <v>979000</v>
      </c>
      <c r="BQ6" s="6" t="s">
        <v>82</v>
      </c>
      <c r="BR6" s="20">
        <v>979000</v>
      </c>
      <c r="BS6" s="6" t="s">
        <v>82</v>
      </c>
      <c r="BT6" s="20">
        <v>979000</v>
      </c>
      <c r="BW6" s="10" t="s">
        <v>82</v>
      </c>
      <c r="BX6" s="11">
        <f>GETPIVOTDATA("QUANTIDADE",$BK$3,"TIPO","Geral")</f>
        <v>979000</v>
      </c>
      <c r="BY6" s="10">
        <f t="shared" si="0"/>
        <v>5.9284651651804222E-3</v>
      </c>
      <c r="CC6" s="6">
        <v>2001</v>
      </c>
      <c r="CD6" s="20">
        <v>17464270</v>
      </c>
      <c r="CE6" s="25"/>
      <c r="CF6" s="24" t="s">
        <v>197</v>
      </c>
      <c r="CG6" s="20">
        <v>17464270</v>
      </c>
      <c r="CP6" s="6" t="s">
        <v>73</v>
      </c>
      <c r="CQ6" s="20">
        <v>396</v>
      </c>
      <c r="CS6" s="12" t="str">
        <f t="shared" ref="CS6:CT9" si="2">CP6</f>
        <v>Car Carriers</v>
      </c>
      <c r="CT6" s="12">
        <f t="shared" si="2"/>
        <v>396</v>
      </c>
      <c r="CU6" s="14">
        <f t="shared" ref="CU6:CU9" si="3">CT6/GETPIVOTDATA("EMBARCAÇÕES",$CP$4)</f>
        <v>0.12724935732647816</v>
      </c>
      <c r="DF6" s="6" t="s">
        <v>139</v>
      </c>
      <c r="DG6" s="20">
        <v>123620000</v>
      </c>
      <c r="DR6" s="6" t="s">
        <v>57</v>
      </c>
      <c r="DS6" s="20">
        <v>23847940</v>
      </c>
      <c r="DT6" s="12"/>
      <c r="DU6" s="16" t="str">
        <f>UPPER(DR6)</f>
        <v>FRANÇA</v>
      </c>
      <c r="DV6" s="17">
        <f>DS6</f>
        <v>23847940</v>
      </c>
      <c r="DW6" s="18">
        <f>DS6/GETPIVOTDATA("QUANTIDADE",$DR$5)</f>
        <v>0.14441438360706108</v>
      </c>
      <c r="DY6" s="6" t="s">
        <v>58</v>
      </c>
      <c r="DZ6" s="20">
        <v>28291820</v>
      </c>
      <c r="EA6" s="12"/>
      <c r="EB6" s="16" t="str">
        <f>UPPER(DY6)</f>
        <v>ITÁLIA</v>
      </c>
      <c r="EC6" s="19">
        <f>DZ6</f>
        <v>28291820</v>
      </c>
      <c r="ED6" s="18">
        <f>DZ6/GETPIVOTDATA("QUANTIDADE",$DY$5)</f>
        <v>0.17132489206287516</v>
      </c>
      <c r="EF6" t="str">
        <f>EB6</f>
        <v>ITÁLIA</v>
      </c>
      <c r="EG6">
        <f>EC6</f>
        <v>28291820</v>
      </c>
      <c r="EW6" s="5" t="s">
        <v>141</v>
      </c>
      <c r="EX6" s="4" t="s">
        <v>160</v>
      </c>
      <c r="FD6" s="21" cm="1">
        <f t="array" ref="FD6:FD3117">Database[DIAS]</f>
        <v>9</v>
      </c>
      <c r="FE6" s="21">
        <f>ROUNDUP(AVERAGE((_xlfn.ANCHORARRAY(FD6))),0)</f>
        <v>5</v>
      </c>
      <c r="FL6" s="5" t="s">
        <v>141</v>
      </c>
      <c r="FM6" s="4" t="s">
        <v>142</v>
      </c>
      <c r="FW6" s="5" t="s">
        <v>141</v>
      </c>
      <c r="FX6" s="4" t="s">
        <v>142</v>
      </c>
    </row>
    <row r="7" spans="1:181" ht="23.25">
      <c r="I7" s="6" t="s">
        <v>156</v>
      </c>
      <c r="J7" s="7">
        <v>12265590</v>
      </c>
      <c r="Z7" s="6" t="s">
        <v>156</v>
      </c>
      <c r="AA7" s="7">
        <v>255</v>
      </c>
      <c r="AM7" s="6" t="s">
        <v>138</v>
      </c>
      <c r="AN7" s="20">
        <v>229</v>
      </c>
      <c r="AO7" s="9">
        <f t="shared" si="1"/>
        <v>7.3586118251928026E-2</v>
      </c>
      <c r="BE7" s="9"/>
      <c r="BG7" s="6" t="s">
        <v>138</v>
      </c>
      <c r="BH7" s="20">
        <v>6890</v>
      </c>
      <c r="BI7" s="6" t="s">
        <v>138</v>
      </c>
      <c r="BJ7" s="20">
        <v>6890</v>
      </c>
      <c r="BK7" s="6" t="s">
        <v>138</v>
      </c>
      <c r="BL7" s="20">
        <v>6890</v>
      </c>
      <c r="BM7" s="6" t="s">
        <v>138</v>
      </c>
      <c r="BN7" s="20">
        <v>6890</v>
      </c>
      <c r="BO7" s="6" t="s">
        <v>138</v>
      </c>
      <c r="BP7" s="20">
        <v>6890</v>
      </c>
      <c r="BQ7" s="6" t="s">
        <v>138</v>
      </c>
      <c r="BR7" s="20">
        <v>6890</v>
      </c>
      <c r="BS7" s="6" t="s">
        <v>138</v>
      </c>
      <c r="BT7" s="20">
        <v>6890</v>
      </c>
      <c r="BW7" s="10" t="s">
        <v>138</v>
      </c>
      <c r="BX7" s="11">
        <f>GETPIVOTDATA("QUANTIDADE",$BM$3,"TIPO","Maquinário")</f>
        <v>6890</v>
      </c>
      <c r="BY7" s="10">
        <f t="shared" si="0"/>
        <v>4.1723314594579276E-5</v>
      </c>
      <c r="CC7" s="6">
        <v>2002</v>
      </c>
      <c r="CD7" s="20">
        <v>15743110</v>
      </c>
      <c r="CE7" s="25"/>
      <c r="CF7" s="24" t="s">
        <v>198</v>
      </c>
      <c r="CG7" s="20">
        <v>15743110</v>
      </c>
      <c r="CP7" s="6" t="s">
        <v>194</v>
      </c>
      <c r="CQ7" s="20">
        <v>373</v>
      </c>
      <c r="CS7" s="12" t="str">
        <f t="shared" si="2"/>
        <v>HMM Rot</v>
      </c>
      <c r="CT7" s="12">
        <f t="shared" si="2"/>
        <v>373</v>
      </c>
      <c r="CU7" s="14">
        <f t="shared" si="3"/>
        <v>0.11985861182519281</v>
      </c>
      <c r="DF7" s="15" t="s">
        <v>76</v>
      </c>
      <c r="DG7" s="20">
        <v>123620000</v>
      </c>
      <c r="DR7" s="6" t="s">
        <v>62</v>
      </c>
      <c r="DS7" s="20">
        <v>20147470</v>
      </c>
      <c r="DT7" s="12"/>
      <c r="DU7" s="16" t="str">
        <f t="shared" ref="DU7:DU10" si="4">UPPER(DR7)</f>
        <v>ALEMANHA</v>
      </c>
      <c r="DV7" s="17">
        <f>DS7</f>
        <v>20147470</v>
      </c>
      <c r="DW7" s="18">
        <f>DS7/GETPIVOTDATA("QUANTIDADE",$DR$5)</f>
        <v>0.12200569362769929</v>
      </c>
      <c r="DY7" s="6" t="s">
        <v>57</v>
      </c>
      <c r="DZ7" s="20">
        <v>23546760</v>
      </c>
      <c r="EA7" s="12"/>
      <c r="EB7" s="16" t="str">
        <f t="shared" ref="EB7:EB10" si="5">UPPER(DY7)</f>
        <v>FRANÇA</v>
      </c>
      <c r="EC7" s="19">
        <f>DZ7</f>
        <v>23546760</v>
      </c>
      <c r="ED7" s="18">
        <f>DZ7/GETPIVOTDATA("QUANTIDADE",$DY$5)</f>
        <v>0.14259054791916626</v>
      </c>
      <c r="EF7" t="str">
        <f t="shared" ref="EF7:EG10" si="6">EB7</f>
        <v>FRANÇA</v>
      </c>
      <c r="EG7">
        <f t="shared" si="6"/>
        <v>23546760</v>
      </c>
      <c r="EW7" s="6">
        <v>0</v>
      </c>
      <c r="EX7" s="20">
        <v>1578</v>
      </c>
      <c r="EZ7">
        <f>EZ16-EZ8</f>
        <v>3112</v>
      </c>
      <c r="FD7">
        <v>3</v>
      </c>
      <c r="FL7" s="6" t="s">
        <v>139</v>
      </c>
      <c r="FM7" s="20">
        <v>123620000</v>
      </c>
      <c r="FN7" s="22">
        <f>GETPIVOTDATA("QUANTIDADE",$FL$6)</f>
        <v>165135490</v>
      </c>
      <c r="FW7" s="6" t="s">
        <v>105</v>
      </c>
      <c r="FX7" s="20">
        <v>28291820</v>
      </c>
      <c r="FY7" s="22">
        <f>GETPIVOTDATA("QUANTIDADE",$FW$6)</f>
        <v>165135490</v>
      </c>
    </row>
    <row r="8" spans="1:181" ht="23.25">
      <c r="I8" s="6" t="s">
        <v>150</v>
      </c>
      <c r="J8" s="7">
        <v>10861900</v>
      </c>
      <c r="Z8" s="6" t="s">
        <v>150</v>
      </c>
      <c r="AA8" s="7">
        <v>257</v>
      </c>
      <c r="AM8" s="6" t="s">
        <v>84</v>
      </c>
      <c r="AN8" s="20">
        <v>372</v>
      </c>
      <c r="AO8" s="9">
        <f t="shared" si="1"/>
        <v>0.11953727506426735</v>
      </c>
      <c r="BE8" s="9"/>
      <c r="BG8" s="6" t="s">
        <v>84</v>
      </c>
      <c r="BH8" s="20">
        <v>28134000</v>
      </c>
      <c r="BI8" s="6" t="s">
        <v>84</v>
      </c>
      <c r="BJ8" s="20">
        <v>28134000</v>
      </c>
      <c r="BK8" s="6" t="s">
        <v>84</v>
      </c>
      <c r="BL8" s="20">
        <v>28134000</v>
      </c>
      <c r="BM8" s="6" t="s">
        <v>84</v>
      </c>
      <c r="BN8" s="20">
        <v>28134000</v>
      </c>
      <c r="BO8" s="6" t="s">
        <v>84</v>
      </c>
      <c r="BP8" s="20">
        <v>28134000</v>
      </c>
      <c r="BQ8" s="6" t="s">
        <v>84</v>
      </c>
      <c r="BR8" s="20">
        <v>28134000</v>
      </c>
      <c r="BS8" s="6" t="s">
        <v>84</v>
      </c>
      <c r="BT8" s="20">
        <v>28134000</v>
      </c>
      <c r="BW8" s="10" t="s">
        <v>84</v>
      </c>
      <c r="BX8" s="11">
        <f>GETPIVOTDATA("QUANTIDADE",$BO$3,"TIPO","Petróleo")</f>
        <v>28134000</v>
      </c>
      <c r="BY8" s="10">
        <f t="shared" si="0"/>
        <v>0.17036919198895403</v>
      </c>
      <c r="CC8" s="6">
        <v>2003</v>
      </c>
      <c r="CD8" s="20">
        <v>12981630</v>
      </c>
      <c r="CE8" s="25"/>
      <c r="CF8" s="24" t="s">
        <v>199</v>
      </c>
      <c r="CG8" s="20">
        <v>12981630</v>
      </c>
      <c r="CP8" s="6" t="s">
        <v>71</v>
      </c>
      <c r="CQ8" s="20">
        <v>372</v>
      </c>
      <c r="CS8" s="12" t="str">
        <f>CP8</f>
        <v>AbQaiq</v>
      </c>
      <c r="CT8" s="12">
        <f>CQ8</f>
        <v>372</v>
      </c>
      <c r="CU8" s="14">
        <f t="shared" si="3"/>
        <v>0.11953727506426735</v>
      </c>
      <c r="DF8" s="6" t="s">
        <v>84</v>
      </c>
      <c r="DG8" s="20">
        <v>28134000</v>
      </c>
      <c r="DR8" s="6" t="s">
        <v>63</v>
      </c>
      <c r="DS8" s="20">
        <v>19884440</v>
      </c>
      <c r="DT8" s="12"/>
      <c r="DU8" s="16" t="str">
        <f t="shared" si="4"/>
        <v>CHINA</v>
      </c>
      <c r="DV8" s="17">
        <f>DS8</f>
        <v>19884440</v>
      </c>
      <c r="DW8" s="18">
        <f>DS8/GETPIVOTDATA("QUANTIDADE",$DR$5)</f>
        <v>0.12041288035660899</v>
      </c>
      <c r="DY8" s="6" t="s">
        <v>192</v>
      </c>
      <c r="DZ8" s="20">
        <v>20789220</v>
      </c>
      <c r="EA8" s="12"/>
      <c r="EB8" s="16" t="str">
        <f t="shared" si="5"/>
        <v>ESTADO UNIDOS</v>
      </c>
      <c r="EC8" s="19">
        <f>DZ8</f>
        <v>20789220</v>
      </c>
      <c r="ED8" s="18">
        <f>DZ8/GETPIVOTDATA("QUANTIDADE",$DY$5)</f>
        <v>0.12589189640579382</v>
      </c>
      <c r="EF8" t="s">
        <v>165</v>
      </c>
      <c r="EG8">
        <f t="shared" si="6"/>
        <v>20789220</v>
      </c>
      <c r="EW8" s="6">
        <v>1</v>
      </c>
      <c r="EX8" s="20">
        <v>1534</v>
      </c>
      <c r="EZ8">
        <v>0</v>
      </c>
      <c r="FD8">
        <v>5</v>
      </c>
      <c r="FL8" s="6" t="s">
        <v>84</v>
      </c>
      <c r="FM8" s="20">
        <v>28134000</v>
      </c>
      <c r="FW8" s="6" t="s">
        <v>51</v>
      </c>
      <c r="FX8" s="20">
        <v>23546760</v>
      </c>
    </row>
    <row r="9" spans="1:181" ht="23.25">
      <c r="I9" s="6" t="s">
        <v>147</v>
      </c>
      <c r="J9" s="7">
        <v>13250600</v>
      </c>
      <c r="Z9" s="6" t="s">
        <v>147</v>
      </c>
      <c r="AA9" s="7">
        <v>258</v>
      </c>
      <c r="AM9" s="6" t="s">
        <v>139</v>
      </c>
      <c r="AN9" s="20">
        <v>120</v>
      </c>
      <c r="AO9" s="9">
        <f t="shared" si="1"/>
        <v>3.8560411311053984E-2</v>
      </c>
      <c r="BE9" s="9"/>
      <c r="BG9" s="6" t="s">
        <v>139</v>
      </c>
      <c r="BH9" s="20">
        <v>123620000</v>
      </c>
      <c r="BI9" s="6" t="s">
        <v>139</v>
      </c>
      <c r="BJ9" s="20">
        <v>123620000</v>
      </c>
      <c r="BK9" s="6" t="s">
        <v>139</v>
      </c>
      <c r="BL9" s="20">
        <v>123620000</v>
      </c>
      <c r="BM9" s="6" t="s">
        <v>139</v>
      </c>
      <c r="BN9" s="20">
        <v>123620000</v>
      </c>
      <c r="BO9" s="6" t="s">
        <v>139</v>
      </c>
      <c r="BP9" s="20">
        <v>123620000</v>
      </c>
      <c r="BQ9" s="6" t="s">
        <v>139</v>
      </c>
      <c r="BR9" s="20">
        <v>123620000</v>
      </c>
      <c r="BS9" s="6" t="s">
        <v>139</v>
      </c>
      <c r="BT9" s="20">
        <v>123620000</v>
      </c>
      <c r="BW9" s="10" t="s">
        <v>158</v>
      </c>
      <c r="BX9" s="11">
        <f>GETPIVOTDATA("QUANTIDADE",$BQ$3,"TIPO","Quimico")</f>
        <v>123620000</v>
      </c>
      <c r="BY9" s="10">
        <f t="shared" si="0"/>
        <v>0.74859740931522356</v>
      </c>
      <c r="CC9" s="6">
        <v>2004</v>
      </c>
      <c r="CD9" s="20">
        <v>20448770</v>
      </c>
      <c r="CE9" s="25"/>
      <c r="CF9" s="24" t="s">
        <v>200</v>
      </c>
      <c r="CG9" s="20">
        <v>20448770</v>
      </c>
      <c r="CP9" s="6" t="s">
        <v>72</v>
      </c>
      <c r="CQ9" s="20">
        <v>372</v>
      </c>
      <c r="CS9" s="12" t="str">
        <f t="shared" si="2"/>
        <v>Emma Maersk</v>
      </c>
      <c r="CT9" s="12">
        <f t="shared" si="2"/>
        <v>372</v>
      </c>
      <c r="CU9" s="14">
        <f t="shared" si="3"/>
        <v>0.11953727506426735</v>
      </c>
      <c r="DF9" s="15" t="s">
        <v>71</v>
      </c>
      <c r="DG9" s="20">
        <v>28134000</v>
      </c>
      <c r="DR9" s="6" t="s">
        <v>60</v>
      </c>
      <c r="DS9" s="20">
        <v>19212210</v>
      </c>
      <c r="DT9" s="12"/>
      <c r="DU9" s="16" t="str">
        <f t="shared" si="4"/>
        <v>CORÉIA DO SUL</v>
      </c>
      <c r="DV9" s="17">
        <f>DS9</f>
        <v>19212210</v>
      </c>
      <c r="DW9" s="18">
        <f>DS9/GETPIVOTDATA("QUANTIDADE",$DR$5)</f>
        <v>0.11634210187040957</v>
      </c>
      <c r="DY9" s="6" t="s">
        <v>61</v>
      </c>
      <c r="DZ9" s="20">
        <v>20563610</v>
      </c>
      <c r="EA9" s="12"/>
      <c r="EB9" s="16" t="str">
        <f t="shared" si="5"/>
        <v>JAPÃO</v>
      </c>
      <c r="EC9" s="19">
        <f>DZ9</f>
        <v>20563610</v>
      </c>
      <c r="ED9" s="18">
        <f t="shared" ref="ED9" si="7">DZ9/GETPIVOTDATA("QUANTIDADE",$DY$5)</f>
        <v>0.1245256849390764</v>
      </c>
      <c r="EF9" t="str">
        <f t="shared" si="6"/>
        <v>JAPÃO</v>
      </c>
      <c r="EG9">
        <f t="shared" si="6"/>
        <v>20563610</v>
      </c>
      <c r="EW9" s="6" t="s">
        <v>143</v>
      </c>
      <c r="EX9" s="20">
        <v>3112</v>
      </c>
      <c r="FD9">
        <v>6</v>
      </c>
      <c r="FL9" s="6" t="s">
        <v>85</v>
      </c>
      <c r="FM9" s="20">
        <v>11320000</v>
      </c>
      <c r="FW9" s="6" t="s">
        <v>45</v>
      </c>
      <c r="FX9" s="20">
        <v>20789220</v>
      </c>
    </row>
    <row r="10" spans="1:181" ht="23.25">
      <c r="I10" s="6" t="s">
        <v>153</v>
      </c>
      <c r="J10" s="7">
        <v>15135480</v>
      </c>
      <c r="Z10" s="6" t="s">
        <v>153</v>
      </c>
      <c r="AA10" s="7">
        <v>257</v>
      </c>
      <c r="AM10" s="6" t="s">
        <v>85</v>
      </c>
      <c r="AN10" s="20">
        <v>372</v>
      </c>
      <c r="AO10" s="9">
        <f t="shared" si="1"/>
        <v>0.11953727506426735</v>
      </c>
      <c r="BE10" s="9"/>
      <c r="BG10" s="6" t="s">
        <v>85</v>
      </c>
      <c r="BH10" s="20">
        <v>11320000</v>
      </c>
      <c r="BI10" s="6" t="s">
        <v>85</v>
      </c>
      <c r="BJ10" s="20">
        <v>11320000</v>
      </c>
      <c r="BK10" s="6" t="s">
        <v>85</v>
      </c>
      <c r="BL10" s="20">
        <v>11320000</v>
      </c>
      <c r="BM10" s="6" t="s">
        <v>85</v>
      </c>
      <c r="BN10" s="20">
        <v>11320000</v>
      </c>
      <c r="BO10" s="6" t="s">
        <v>85</v>
      </c>
      <c r="BP10" s="20">
        <v>11320000</v>
      </c>
      <c r="BQ10" s="6" t="s">
        <v>85</v>
      </c>
      <c r="BR10" s="20">
        <v>11320000</v>
      </c>
      <c r="BS10" s="6" t="s">
        <v>85</v>
      </c>
      <c r="BT10" s="20">
        <v>11320000</v>
      </c>
      <c r="BW10" s="10" t="s">
        <v>85</v>
      </c>
      <c r="BX10" s="11">
        <f>GETPIVOTDATA("QUANTIDADE",$BS$3,"TIPO","Tecido")</f>
        <v>11320000</v>
      </c>
      <c r="BY10" s="10">
        <f t="shared" si="0"/>
        <v>6.8549770857857392E-2</v>
      </c>
      <c r="CC10" s="6">
        <v>2005</v>
      </c>
      <c r="CD10" s="20">
        <v>15987230</v>
      </c>
      <c r="CE10" s="25"/>
      <c r="CF10" s="24" t="s">
        <v>201</v>
      </c>
      <c r="CG10" s="20">
        <v>15987230</v>
      </c>
      <c r="CP10" s="6" t="s">
        <v>80</v>
      </c>
      <c r="CQ10" s="20">
        <v>357</v>
      </c>
      <c r="DF10" s="6" t="s">
        <v>85</v>
      </c>
      <c r="DG10" s="20">
        <v>11320000</v>
      </c>
      <c r="DR10" s="6" t="s">
        <v>59</v>
      </c>
      <c r="DS10" s="20">
        <v>18553170</v>
      </c>
      <c r="DT10" s="12"/>
      <c r="DU10" s="16" t="str">
        <f t="shared" si="4"/>
        <v>HOLANDA</v>
      </c>
      <c r="DV10" s="17">
        <f>DS10</f>
        <v>18553170</v>
      </c>
      <c r="DW10" s="18">
        <f>DS10/GETPIVOTDATA("QUANTIDADE",$DR$5)</f>
        <v>0.11235119718965318</v>
      </c>
      <c r="DY10" s="6" t="s">
        <v>59</v>
      </c>
      <c r="DZ10" s="20">
        <v>18354890</v>
      </c>
      <c r="EA10" s="12"/>
      <c r="EB10" s="16" t="str">
        <f t="shared" si="5"/>
        <v>HOLANDA</v>
      </c>
      <c r="EC10" s="19">
        <f>DZ10</f>
        <v>18354890</v>
      </c>
      <c r="ED10" s="18">
        <f>DZ10/GETPIVOTDATA("QUANTIDADE",$DY$5)</f>
        <v>0.11115048618561643</v>
      </c>
      <c r="EF10" t="str">
        <f t="shared" si="6"/>
        <v>HOLANDA</v>
      </c>
      <c r="EG10">
        <f t="shared" si="6"/>
        <v>18354890</v>
      </c>
      <c r="FD10">
        <v>2</v>
      </c>
      <c r="FL10" s="6" t="s">
        <v>82</v>
      </c>
      <c r="FM10" s="20">
        <v>979000</v>
      </c>
      <c r="FW10" s="6" t="s">
        <v>48</v>
      </c>
      <c r="FX10" s="20">
        <v>20563610</v>
      </c>
    </row>
    <row r="11" spans="1:181" ht="23.25">
      <c r="I11" s="6" t="s">
        <v>149</v>
      </c>
      <c r="J11" s="7">
        <v>17426850</v>
      </c>
      <c r="Z11" s="6" t="s">
        <v>149</v>
      </c>
      <c r="AA11" s="7">
        <v>234</v>
      </c>
      <c r="AM11" s="6" t="s">
        <v>143</v>
      </c>
      <c r="AN11" s="20">
        <v>3112</v>
      </c>
      <c r="BG11" s="6" t="s">
        <v>143</v>
      </c>
      <c r="BH11" s="20">
        <v>165135490</v>
      </c>
      <c r="BI11" s="6" t="s">
        <v>143</v>
      </c>
      <c r="BJ11" s="20">
        <v>165135490</v>
      </c>
      <c r="BK11" s="6" t="s">
        <v>143</v>
      </c>
      <c r="BL11" s="20">
        <v>165135490</v>
      </c>
      <c r="BM11" s="6" t="s">
        <v>143</v>
      </c>
      <c r="BN11" s="20">
        <v>165135490</v>
      </c>
      <c r="BO11" s="6" t="s">
        <v>143</v>
      </c>
      <c r="BP11" s="20">
        <v>165135490</v>
      </c>
      <c r="BQ11" s="6" t="s">
        <v>143</v>
      </c>
      <c r="BR11" s="20">
        <v>165135490</v>
      </c>
      <c r="BS11" s="6" t="s">
        <v>143</v>
      </c>
      <c r="BT11" s="20">
        <v>165135490</v>
      </c>
      <c r="BW11" s="10" t="s">
        <v>159</v>
      </c>
      <c r="BX11" s="11">
        <f>SUM(BX4:BX10)</f>
        <v>165135490</v>
      </c>
      <c r="BY11" s="10">
        <f t="shared" si="0"/>
        <v>1</v>
      </c>
      <c r="CC11" s="6">
        <v>2006</v>
      </c>
      <c r="CD11" s="20">
        <v>17542050</v>
      </c>
      <c r="CE11" s="25"/>
      <c r="CF11" s="24" t="s">
        <v>202</v>
      </c>
      <c r="CG11" s="20">
        <v>17542050</v>
      </c>
      <c r="CP11" s="6" t="s">
        <v>136</v>
      </c>
      <c r="CQ11" s="20">
        <v>353</v>
      </c>
      <c r="DF11" s="15" t="s">
        <v>72</v>
      </c>
      <c r="DG11" s="20">
        <v>11320000</v>
      </c>
      <c r="DR11" s="6" t="s">
        <v>61</v>
      </c>
      <c r="DS11" s="20">
        <v>17947480</v>
      </c>
      <c r="DY11" s="6" t="s">
        <v>63</v>
      </c>
      <c r="DZ11" s="20">
        <v>16387310</v>
      </c>
      <c r="EF11" t="str">
        <f>DU6</f>
        <v>FRANÇA</v>
      </c>
      <c r="EG11">
        <f>DV6</f>
        <v>23847940</v>
      </c>
      <c r="FD11">
        <v>3</v>
      </c>
      <c r="FL11" s="6" t="s">
        <v>81</v>
      </c>
      <c r="FM11" s="20">
        <v>722000</v>
      </c>
      <c r="FW11" s="6" t="s">
        <v>50</v>
      </c>
      <c r="FX11" s="20">
        <v>18354890</v>
      </c>
    </row>
    <row r="12" spans="1:181" ht="23.25">
      <c r="I12" s="6" t="s">
        <v>155</v>
      </c>
      <c r="J12" s="7">
        <v>15389890</v>
      </c>
      <c r="Z12" s="6" t="s">
        <v>155</v>
      </c>
      <c r="AA12" s="7">
        <v>226</v>
      </c>
      <c r="CC12" s="6">
        <v>2007</v>
      </c>
      <c r="CD12" s="20">
        <v>20052180</v>
      </c>
      <c r="CE12" s="25"/>
      <c r="CF12" s="24" t="s">
        <v>203</v>
      </c>
      <c r="CG12" s="20">
        <v>20052180</v>
      </c>
      <c r="CP12" s="6" t="s">
        <v>70</v>
      </c>
      <c r="CQ12" s="20">
        <v>345</v>
      </c>
      <c r="DF12" s="6" t="s">
        <v>82</v>
      </c>
      <c r="DG12" s="20">
        <v>979000</v>
      </c>
      <c r="DR12" s="6" t="s">
        <v>56</v>
      </c>
      <c r="DS12" s="20">
        <v>16017440</v>
      </c>
      <c r="DY12" s="6" t="s">
        <v>60</v>
      </c>
      <c r="DZ12" s="20">
        <v>16135140</v>
      </c>
      <c r="EF12" t="str">
        <f t="shared" ref="EF12:EG15" si="8">DU7</f>
        <v>ALEMANHA</v>
      </c>
      <c r="EG12">
        <f t="shared" si="8"/>
        <v>20147470</v>
      </c>
      <c r="FD12">
        <v>7</v>
      </c>
      <c r="FL12" s="6" t="s">
        <v>83</v>
      </c>
      <c r="FM12" s="20">
        <v>353600</v>
      </c>
      <c r="FW12" s="6" t="s">
        <v>46</v>
      </c>
      <c r="FX12" s="20">
        <v>16387310</v>
      </c>
    </row>
    <row r="13" spans="1:181" ht="23.25">
      <c r="I13" s="6" t="s">
        <v>152</v>
      </c>
      <c r="J13" s="7">
        <v>15816530</v>
      </c>
      <c r="Z13" s="6" t="s">
        <v>152</v>
      </c>
      <c r="AA13" s="7">
        <v>227</v>
      </c>
      <c r="CC13" s="6">
        <v>2008</v>
      </c>
      <c r="CD13" s="20">
        <v>9073880</v>
      </c>
      <c r="CE13" s="25"/>
      <c r="CF13" s="24" t="s">
        <v>204</v>
      </c>
      <c r="CG13" s="20">
        <v>9073880</v>
      </c>
      <c r="CP13" s="6" t="s">
        <v>76</v>
      </c>
      <c r="CQ13" s="20">
        <v>120</v>
      </c>
      <c r="DF13" s="15" t="s">
        <v>70</v>
      </c>
      <c r="DG13" s="20">
        <v>979000</v>
      </c>
      <c r="DR13" s="6" t="s">
        <v>58</v>
      </c>
      <c r="DS13" s="20">
        <v>15098530</v>
      </c>
      <c r="DY13" s="6" t="s">
        <v>62</v>
      </c>
      <c r="DZ13" s="20">
        <v>14501100</v>
      </c>
      <c r="EF13" t="str">
        <f t="shared" si="8"/>
        <v>CHINA</v>
      </c>
      <c r="EG13">
        <f t="shared" si="8"/>
        <v>19884440</v>
      </c>
      <c r="FD13">
        <v>4</v>
      </c>
      <c r="FL13" s="6" t="s">
        <v>138</v>
      </c>
      <c r="FM13" s="20">
        <v>6890</v>
      </c>
      <c r="FW13" s="6" t="s">
        <v>49</v>
      </c>
      <c r="FX13" s="20">
        <v>16135140</v>
      </c>
    </row>
    <row r="14" spans="1:181" ht="21">
      <c r="I14" s="6" t="s">
        <v>146</v>
      </c>
      <c r="J14" s="7">
        <v>8510530</v>
      </c>
      <c r="Z14" s="6" t="s">
        <v>146</v>
      </c>
      <c r="AA14" s="7">
        <v>272</v>
      </c>
      <c r="CC14" s="6">
        <v>2009</v>
      </c>
      <c r="CD14" s="20">
        <v>17157540</v>
      </c>
      <c r="CF14" s="24" t="s">
        <v>205</v>
      </c>
      <c r="CG14" s="20">
        <v>17157540</v>
      </c>
      <c r="CP14" s="6" t="s">
        <v>143</v>
      </c>
      <c r="CQ14" s="20">
        <v>3112</v>
      </c>
      <c r="DF14" s="6" t="s">
        <v>81</v>
      </c>
      <c r="DG14" s="20">
        <v>722000</v>
      </c>
      <c r="DI14" s="12" t="str">
        <f>DF6</f>
        <v>Quimico</v>
      </c>
      <c r="DJ14" s="12" t="str">
        <f>DF7</f>
        <v>HMM Helsinki</v>
      </c>
      <c r="DK14" s="12">
        <f>DG7</f>
        <v>123620000</v>
      </c>
      <c r="DL14" s="12">
        <f>DG6</f>
        <v>123620000</v>
      </c>
      <c r="DM14" s="14">
        <f>DG6/GETPIVOTDATA("QUANTIDADE",$DF$5)</f>
        <v>0.74859740931522356</v>
      </c>
      <c r="DR14" s="6" t="s">
        <v>25</v>
      </c>
      <c r="DS14" s="20">
        <v>14351610</v>
      </c>
      <c r="DY14" s="6" t="s">
        <v>56</v>
      </c>
      <c r="DZ14" s="20">
        <v>6565640</v>
      </c>
      <c r="EF14" t="s">
        <v>166</v>
      </c>
      <c r="EG14">
        <f t="shared" si="8"/>
        <v>19212210</v>
      </c>
      <c r="FD14">
        <v>8</v>
      </c>
      <c r="FL14" s="6" t="s">
        <v>143</v>
      </c>
      <c r="FM14" s="20">
        <v>165135490</v>
      </c>
      <c r="FW14" s="6" t="s">
        <v>47</v>
      </c>
      <c r="FX14" s="20">
        <v>14501100</v>
      </c>
    </row>
    <row r="15" spans="1:181" ht="21">
      <c r="I15" s="6" t="s">
        <v>148</v>
      </c>
      <c r="J15" s="7">
        <v>10087210</v>
      </c>
      <c r="Z15" s="6" t="s">
        <v>148</v>
      </c>
      <c r="AA15" s="7">
        <v>243</v>
      </c>
      <c r="CC15" s="6" t="s">
        <v>143</v>
      </c>
      <c r="CD15" s="20">
        <v>165135490</v>
      </c>
      <c r="DF15" s="15" t="s">
        <v>194</v>
      </c>
      <c r="DG15" s="20">
        <v>538000</v>
      </c>
      <c r="DI15" s="12" t="str">
        <f>DF8</f>
        <v>Petróleo</v>
      </c>
      <c r="DJ15" s="12" t="str">
        <f>DF9</f>
        <v>AbQaiq</v>
      </c>
      <c r="DK15" s="12">
        <f>DG9</f>
        <v>28134000</v>
      </c>
      <c r="DL15" s="12">
        <f>DG7</f>
        <v>123620000</v>
      </c>
      <c r="DM15" s="14">
        <f>DG8/GETPIVOTDATA("QUANTIDADE",$DF$5)</f>
        <v>0.17036919198895403</v>
      </c>
      <c r="DR15" s="6">
        <v>0</v>
      </c>
      <c r="DS15" s="20">
        <v>75200</v>
      </c>
      <c r="DY15" s="6" t="s">
        <v>143</v>
      </c>
      <c r="DZ15" s="20">
        <v>165135490</v>
      </c>
      <c r="EF15" t="str">
        <f t="shared" si="8"/>
        <v>HOLANDA</v>
      </c>
      <c r="EG15">
        <f t="shared" si="8"/>
        <v>18553170</v>
      </c>
      <c r="FD15">
        <v>1</v>
      </c>
      <c r="FW15" s="6" t="s">
        <v>52</v>
      </c>
      <c r="FX15" s="20">
        <v>6565640</v>
      </c>
    </row>
    <row r="16" spans="1:181" ht="21">
      <c r="DF16" s="15" t="s">
        <v>80</v>
      </c>
      <c r="DG16" s="20">
        <v>184000</v>
      </c>
      <c r="DI16" s="12" t="str">
        <f>DF10</f>
        <v>Tecido</v>
      </c>
      <c r="DJ16" s="12" t="str">
        <f>DF11</f>
        <v>Emma Maersk</v>
      </c>
      <c r="DK16" s="12">
        <f>DG11</f>
        <v>11320000</v>
      </c>
      <c r="DL16" s="12">
        <f>DG8</f>
        <v>28134000</v>
      </c>
      <c r="DM16" s="14">
        <f>DG10/GETPIVOTDATA("QUANTIDADE",$DF$5)</f>
        <v>6.8549770857857392E-2</v>
      </c>
      <c r="DR16" s="6" t="s">
        <v>143</v>
      </c>
      <c r="DS16" s="20">
        <v>165135490</v>
      </c>
      <c r="EZ16">
        <f>GETPIVOTDATA("EMBARCAÇÕES",$EW$6)</f>
        <v>3112</v>
      </c>
      <c r="FD16">
        <v>4</v>
      </c>
      <c r="FW16" s="6" t="s">
        <v>143</v>
      </c>
      <c r="FX16" s="20">
        <v>165135490</v>
      </c>
    </row>
    <row r="17" spans="82:160" ht="21">
      <c r="DF17" s="6" t="s">
        <v>83</v>
      </c>
      <c r="DG17" s="20">
        <v>353600</v>
      </c>
      <c r="DI17" s="12" t="str">
        <f>DF12</f>
        <v>Geral</v>
      </c>
      <c r="DJ17" s="12" t="str">
        <f>DF13</f>
        <v>HMM Algeciras</v>
      </c>
      <c r="DK17" s="12">
        <f>DG13</f>
        <v>979000</v>
      </c>
      <c r="DL17" s="12">
        <f>DG9</f>
        <v>28134000</v>
      </c>
      <c r="DM17" s="14">
        <f>DG12/GETPIVOTDATA("QUANTIDADE",$DF$5)</f>
        <v>5.9284651651804222E-3</v>
      </c>
      <c r="FD17">
        <v>0</v>
      </c>
    </row>
    <row r="18" spans="82:160" ht="21">
      <c r="DF18" s="15" t="s">
        <v>73</v>
      </c>
      <c r="DG18" s="20">
        <v>118100</v>
      </c>
      <c r="DI18" s="12" t="str">
        <f>DF14</f>
        <v>Eletrônicos</v>
      </c>
      <c r="DJ18" s="12" t="str">
        <f>DF15</f>
        <v>HMM Rot</v>
      </c>
      <c r="DK18" s="12">
        <f>DG15</f>
        <v>538000</v>
      </c>
      <c r="DL18" s="12">
        <f>DG10</f>
        <v>11320000</v>
      </c>
      <c r="DM18" s="14">
        <f>DG14/GETPIVOTDATA("QUANTIDADE",$DF$5)</f>
        <v>4.372167363902211E-3</v>
      </c>
      <c r="FD18">
        <v>7</v>
      </c>
    </row>
    <row r="19" spans="82:160" ht="21">
      <c r="DF19" s="15" t="s">
        <v>74</v>
      </c>
      <c r="DG19" s="20">
        <v>130700</v>
      </c>
      <c r="FD19">
        <v>2</v>
      </c>
    </row>
    <row r="20" spans="82:160" ht="21">
      <c r="DF20" s="15" t="s">
        <v>136</v>
      </c>
      <c r="DG20" s="20">
        <v>104800</v>
      </c>
      <c r="FD20">
        <v>0</v>
      </c>
    </row>
    <row r="21" spans="82:160" ht="21">
      <c r="DF21" s="6" t="s">
        <v>138</v>
      </c>
      <c r="DG21" s="20">
        <v>6890</v>
      </c>
      <c r="FD21">
        <v>5</v>
      </c>
    </row>
    <row r="22" spans="82:160" ht="33.75">
      <c r="CD22" s="26" t="s">
        <v>195</v>
      </c>
      <c r="DF22" s="15" t="s">
        <v>80</v>
      </c>
      <c r="DG22" s="20">
        <v>6890</v>
      </c>
      <c r="FD22">
        <v>1</v>
      </c>
    </row>
    <row r="23" spans="82:160" ht="21">
      <c r="DF23" s="6" t="s">
        <v>143</v>
      </c>
      <c r="DG23" s="20">
        <v>165135490</v>
      </c>
      <c r="FD23">
        <v>4</v>
      </c>
    </row>
    <row r="24" spans="82:160">
      <c r="FD24">
        <v>9</v>
      </c>
    </row>
    <row r="25" spans="82:160">
      <c r="FD25">
        <v>9</v>
      </c>
    </row>
    <row r="26" spans="82:160">
      <c r="FD26">
        <v>2</v>
      </c>
    </row>
    <row r="27" spans="82:160">
      <c r="FD27">
        <v>7</v>
      </c>
    </row>
    <row r="28" spans="82:160">
      <c r="FD28">
        <v>10</v>
      </c>
    </row>
    <row r="29" spans="82:160">
      <c r="FD29">
        <v>6</v>
      </c>
    </row>
    <row r="30" spans="82:160">
      <c r="FD30">
        <v>3</v>
      </c>
    </row>
    <row r="31" spans="82:160">
      <c r="FD31">
        <v>3</v>
      </c>
    </row>
    <row r="32" spans="82:160">
      <c r="FD32">
        <v>0</v>
      </c>
    </row>
    <row r="33" spans="160:160">
      <c r="FD33">
        <v>9</v>
      </c>
    </row>
    <row r="34" spans="160:160">
      <c r="FD34">
        <v>1</v>
      </c>
    </row>
    <row r="35" spans="160:160">
      <c r="FD35">
        <v>7</v>
      </c>
    </row>
    <row r="36" spans="160:160">
      <c r="FD36">
        <v>0</v>
      </c>
    </row>
    <row r="37" spans="160:160">
      <c r="FD37">
        <v>2</v>
      </c>
    </row>
    <row r="38" spans="160:160">
      <c r="FD38">
        <v>6</v>
      </c>
    </row>
    <row r="39" spans="160:160">
      <c r="FD39">
        <v>2</v>
      </c>
    </row>
    <row r="40" spans="160:160">
      <c r="FD40">
        <v>4</v>
      </c>
    </row>
    <row r="41" spans="160:160">
      <c r="FD41">
        <v>7</v>
      </c>
    </row>
    <row r="42" spans="160:160">
      <c r="FD42">
        <v>4</v>
      </c>
    </row>
    <row r="43" spans="160:160">
      <c r="FD43">
        <v>5</v>
      </c>
    </row>
    <row r="44" spans="160:160">
      <c r="FD44">
        <v>2</v>
      </c>
    </row>
    <row r="45" spans="160:160">
      <c r="FD45">
        <v>6</v>
      </c>
    </row>
    <row r="46" spans="160:160">
      <c r="FD46">
        <v>5</v>
      </c>
    </row>
    <row r="47" spans="160:160">
      <c r="FD47">
        <v>2</v>
      </c>
    </row>
    <row r="48" spans="160:160">
      <c r="FD48">
        <v>4</v>
      </c>
    </row>
    <row r="49" spans="160:160">
      <c r="FD49">
        <v>6</v>
      </c>
    </row>
    <row r="50" spans="160:160">
      <c r="FD50">
        <v>8</v>
      </c>
    </row>
    <row r="51" spans="160:160">
      <c r="FD51">
        <v>2</v>
      </c>
    </row>
    <row r="52" spans="160:160">
      <c r="FD52">
        <v>10</v>
      </c>
    </row>
    <row r="53" spans="160:160">
      <c r="FD53">
        <v>8</v>
      </c>
    </row>
    <row r="54" spans="160:160">
      <c r="FD54">
        <v>3</v>
      </c>
    </row>
    <row r="55" spans="160:160">
      <c r="FD55">
        <v>5</v>
      </c>
    </row>
    <row r="56" spans="160:160">
      <c r="FD56">
        <v>6</v>
      </c>
    </row>
    <row r="57" spans="160:160">
      <c r="FD57">
        <v>1</v>
      </c>
    </row>
    <row r="58" spans="160:160">
      <c r="FD58">
        <v>3</v>
      </c>
    </row>
    <row r="59" spans="160:160">
      <c r="FD59">
        <v>1</v>
      </c>
    </row>
    <row r="60" spans="160:160">
      <c r="FD60">
        <v>0</v>
      </c>
    </row>
    <row r="61" spans="160:160">
      <c r="FD61">
        <v>1</v>
      </c>
    </row>
    <row r="62" spans="160:160">
      <c r="FD62">
        <v>3</v>
      </c>
    </row>
    <row r="63" spans="160:160">
      <c r="FD63">
        <v>1</v>
      </c>
    </row>
    <row r="64" spans="160:160">
      <c r="FD64">
        <v>9</v>
      </c>
    </row>
    <row r="65" spans="160:160">
      <c r="FD65">
        <v>1</v>
      </c>
    </row>
    <row r="66" spans="160:160">
      <c r="FD66">
        <v>2</v>
      </c>
    </row>
    <row r="67" spans="160:160">
      <c r="FD67">
        <v>9</v>
      </c>
    </row>
    <row r="68" spans="160:160">
      <c r="FD68">
        <v>2</v>
      </c>
    </row>
    <row r="69" spans="160:160">
      <c r="FD69">
        <v>4</v>
      </c>
    </row>
    <row r="70" spans="160:160">
      <c r="FD70">
        <v>9</v>
      </c>
    </row>
    <row r="71" spans="160:160">
      <c r="FD71">
        <v>6</v>
      </c>
    </row>
    <row r="72" spans="160:160">
      <c r="FD72">
        <v>9</v>
      </c>
    </row>
    <row r="73" spans="160:160">
      <c r="FD73">
        <v>6</v>
      </c>
    </row>
    <row r="74" spans="160:160">
      <c r="FD74">
        <v>6</v>
      </c>
    </row>
    <row r="75" spans="160:160">
      <c r="FD75">
        <v>2</v>
      </c>
    </row>
    <row r="76" spans="160:160">
      <c r="FD76">
        <v>5</v>
      </c>
    </row>
    <row r="77" spans="160:160">
      <c r="FD77">
        <v>6</v>
      </c>
    </row>
    <row r="78" spans="160:160">
      <c r="FD78">
        <v>8</v>
      </c>
    </row>
    <row r="79" spans="160:160">
      <c r="FD79">
        <v>2</v>
      </c>
    </row>
    <row r="80" spans="160:160">
      <c r="FD80">
        <v>1</v>
      </c>
    </row>
    <row r="81" spans="160:160">
      <c r="FD81">
        <v>0</v>
      </c>
    </row>
    <row r="82" spans="160:160">
      <c r="FD82">
        <v>3</v>
      </c>
    </row>
    <row r="83" spans="160:160">
      <c r="FD83">
        <v>3</v>
      </c>
    </row>
    <row r="84" spans="160:160">
      <c r="FD84">
        <v>6</v>
      </c>
    </row>
    <row r="85" spans="160:160">
      <c r="FD85">
        <v>2</v>
      </c>
    </row>
    <row r="86" spans="160:160">
      <c r="FD86">
        <v>1</v>
      </c>
    </row>
    <row r="87" spans="160:160">
      <c r="FD87">
        <v>8</v>
      </c>
    </row>
    <row r="88" spans="160:160">
      <c r="FD88">
        <v>9</v>
      </c>
    </row>
    <row r="89" spans="160:160">
      <c r="FD89">
        <v>8</v>
      </c>
    </row>
    <row r="90" spans="160:160">
      <c r="FD90">
        <v>2</v>
      </c>
    </row>
    <row r="91" spans="160:160">
      <c r="FD91">
        <v>7</v>
      </c>
    </row>
    <row r="92" spans="160:160">
      <c r="FD92">
        <v>2</v>
      </c>
    </row>
    <row r="93" spans="160:160">
      <c r="FD93">
        <v>2</v>
      </c>
    </row>
    <row r="94" spans="160:160">
      <c r="FD94">
        <v>6</v>
      </c>
    </row>
    <row r="95" spans="160:160">
      <c r="FD95">
        <v>4</v>
      </c>
    </row>
    <row r="96" spans="160:160">
      <c r="FD96">
        <v>6</v>
      </c>
    </row>
    <row r="97" spans="160:160">
      <c r="FD97">
        <v>6</v>
      </c>
    </row>
    <row r="98" spans="160:160">
      <c r="FD98">
        <v>5</v>
      </c>
    </row>
    <row r="99" spans="160:160">
      <c r="FD99">
        <v>8</v>
      </c>
    </row>
    <row r="100" spans="160:160">
      <c r="FD100">
        <v>5</v>
      </c>
    </row>
    <row r="101" spans="160:160">
      <c r="FD101">
        <v>3</v>
      </c>
    </row>
    <row r="102" spans="160:160">
      <c r="FD102">
        <v>9</v>
      </c>
    </row>
    <row r="103" spans="160:160">
      <c r="FD103">
        <v>0</v>
      </c>
    </row>
    <row r="104" spans="160:160">
      <c r="FD104">
        <v>7</v>
      </c>
    </row>
    <row r="105" spans="160:160">
      <c r="FD105">
        <v>4</v>
      </c>
    </row>
    <row r="106" spans="160:160">
      <c r="FD106">
        <v>10</v>
      </c>
    </row>
    <row r="107" spans="160:160">
      <c r="FD107">
        <v>9</v>
      </c>
    </row>
    <row r="108" spans="160:160">
      <c r="FD108">
        <v>6</v>
      </c>
    </row>
    <row r="109" spans="160:160">
      <c r="FD109">
        <v>1</v>
      </c>
    </row>
    <row r="110" spans="160:160">
      <c r="FD110">
        <v>3</v>
      </c>
    </row>
    <row r="111" spans="160:160">
      <c r="FD111">
        <v>8</v>
      </c>
    </row>
    <row r="112" spans="160:160">
      <c r="FD112">
        <v>8</v>
      </c>
    </row>
    <row r="113" spans="160:160">
      <c r="FD113">
        <v>9</v>
      </c>
    </row>
    <row r="114" spans="160:160">
      <c r="FD114">
        <v>7</v>
      </c>
    </row>
    <row r="115" spans="160:160">
      <c r="FD115">
        <v>7</v>
      </c>
    </row>
    <row r="116" spans="160:160">
      <c r="FD116">
        <v>9</v>
      </c>
    </row>
    <row r="117" spans="160:160">
      <c r="FD117">
        <v>5</v>
      </c>
    </row>
    <row r="118" spans="160:160">
      <c r="FD118">
        <v>4</v>
      </c>
    </row>
    <row r="119" spans="160:160">
      <c r="FD119">
        <v>5</v>
      </c>
    </row>
    <row r="120" spans="160:160">
      <c r="FD120">
        <v>2</v>
      </c>
    </row>
    <row r="121" spans="160:160">
      <c r="FD121">
        <v>1</v>
      </c>
    </row>
    <row r="122" spans="160:160">
      <c r="FD122">
        <v>5</v>
      </c>
    </row>
    <row r="123" spans="160:160">
      <c r="FD123">
        <v>5</v>
      </c>
    </row>
    <row r="124" spans="160:160">
      <c r="FD124">
        <v>10</v>
      </c>
    </row>
    <row r="125" spans="160:160">
      <c r="FD125">
        <v>7</v>
      </c>
    </row>
    <row r="126" spans="160:160">
      <c r="FD126">
        <v>0</v>
      </c>
    </row>
    <row r="127" spans="160:160">
      <c r="FD127">
        <v>7</v>
      </c>
    </row>
    <row r="128" spans="160:160">
      <c r="FD128">
        <v>3</v>
      </c>
    </row>
    <row r="129" spans="160:160">
      <c r="FD129">
        <v>7</v>
      </c>
    </row>
    <row r="130" spans="160:160">
      <c r="FD130">
        <v>8</v>
      </c>
    </row>
    <row r="131" spans="160:160">
      <c r="FD131">
        <v>2</v>
      </c>
    </row>
    <row r="132" spans="160:160">
      <c r="FD132">
        <v>5</v>
      </c>
    </row>
    <row r="133" spans="160:160">
      <c r="FD133">
        <v>6</v>
      </c>
    </row>
    <row r="134" spans="160:160">
      <c r="FD134">
        <v>8</v>
      </c>
    </row>
    <row r="135" spans="160:160">
      <c r="FD135">
        <v>9</v>
      </c>
    </row>
    <row r="136" spans="160:160">
      <c r="FD136">
        <v>0</v>
      </c>
    </row>
    <row r="137" spans="160:160">
      <c r="FD137">
        <v>10</v>
      </c>
    </row>
    <row r="138" spans="160:160">
      <c r="FD138">
        <v>7</v>
      </c>
    </row>
    <row r="139" spans="160:160">
      <c r="FD139">
        <v>6</v>
      </c>
    </row>
    <row r="140" spans="160:160">
      <c r="FD140">
        <v>9</v>
      </c>
    </row>
    <row r="141" spans="160:160">
      <c r="FD141">
        <v>4</v>
      </c>
    </row>
    <row r="142" spans="160:160">
      <c r="FD142">
        <v>9</v>
      </c>
    </row>
    <row r="143" spans="160:160">
      <c r="FD143">
        <v>0</v>
      </c>
    </row>
    <row r="144" spans="160:160">
      <c r="FD144">
        <v>9</v>
      </c>
    </row>
    <row r="145" spans="160:160">
      <c r="FD145">
        <v>8</v>
      </c>
    </row>
    <row r="146" spans="160:160">
      <c r="FD146">
        <v>4</v>
      </c>
    </row>
    <row r="147" spans="160:160">
      <c r="FD147">
        <v>7</v>
      </c>
    </row>
    <row r="148" spans="160:160">
      <c r="FD148">
        <v>10</v>
      </c>
    </row>
    <row r="149" spans="160:160">
      <c r="FD149">
        <v>9</v>
      </c>
    </row>
    <row r="150" spans="160:160">
      <c r="FD150">
        <v>4</v>
      </c>
    </row>
    <row r="151" spans="160:160">
      <c r="FD151">
        <v>1</v>
      </c>
    </row>
    <row r="152" spans="160:160">
      <c r="FD152">
        <v>3</v>
      </c>
    </row>
    <row r="153" spans="160:160">
      <c r="FD153">
        <v>1</v>
      </c>
    </row>
    <row r="154" spans="160:160">
      <c r="FD154">
        <v>9</v>
      </c>
    </row>
    <row r="155" spans="160:160">
      <c r="FD155">
        <v>9</v>
      </c>
    </row>
    <row r="156" spans="160:160">
      <c r="FD156">
        <v>6</v>
      </c>
    </row>
    <row r="157" spans="160:160">
      <c r="FD157">
        <v>2</v>
      </c>
    </row>
    <row r="158" spans="160:160">
      <c r="FD158">
        <v>3</v>
      </c>
    </row>
    <row r="159" spans="160:160">
      <c r="FD159">
        <v>4</v>
      </c>
    </row>
    <row r="160" spans="160:160">
      <c r="FD160">
        <v>2</v>
      </c>
    </row>
    <row r="161" spans="160:160">
      <c r="FD161">
        <v>9</v>
      </c>
    </row>
    <row r="162" spans="160:160">
      <c r="FD162">
        <v>7</v>
      </c>
    </row>
    <row r="163" spans="160:160">
      <c r="FD163">
        <v>5</v>
      </c>
    </row>
    <row r="164" spans="160:160">
      <c r="FD164">
        <v>2</v>
      </c>
    </row>
    <row r="165" spans="160:160">
      <c r="FD165">
        <v>4</v>
      </c>
    </row>
    <row r="166" spans="160:160">
      <c r="FD166">
        <v>2</v>
      </c>
    </row>
    <row r="167" spans="160:160">
      <c r="FD167">
        <v>2</v>
      </c>
    </row>
    <row r="168" spans="160:160">
      <c r="FD168">
        <v>2</v>
      </c>
    </row>
    <row r="169" spans="160:160">
      <c r="FD169">
        <v>9</v>
      </c>
    </row>
    <row r="170" spans="160:160">
      <c r="FD170">
        <v>0</v>
      </c>
    </row>
    <row r="171" spans="160:160">
      <c r="FD171">
        <v>8</v>
      </c>
    </row>
    <row r="172" spans="160:160">
      <c r="FD172">
        <v>9</v>
      </c>
    </row>
    <row r="173" spans="160:160">
      <c r="FD173">
        <v>9</v>
      </c>
    </row>
    <row r="174" spans="160:160">
      <c r="FD174">
        <v>1</v>
      </c>
    </row>
    <row r="175" spans="160:160">
      <c r="FD175">
        <v>4</v>
      </c>
    </row>
    <row r="176" spans="160:160">
      <c r="FD176">
        <v>6</v>
      </c>
    </row>
    <row r="177" spans="160:160">
      <c r="FD177">
        <v>2</v>
      </c>
    </row>
    <row r="178" spans="160:160">
      <c r="FD178">
        <v>5</v>
      </c>
    </row>
    <row r="179" spans="160:160">
      <c r="FD179">
        <v>8</v>
      </c>
    </row>
    <row r="180" spans="160:160">
      <c r="FD180">
        <v>3</v>
      </c>
    </row>
    <row r="181" spans="160:160">
      <c r="FD181">
        <v>4</v>
      </c>
    </row>
    <row r="182" spans="160:160">
      <c r="FD182">
        <v>9</v>
      </c>
    </row>
    <row r="183" spans="160:160">
      <c r="FD183">
        <v>8</v>
      </c>
    </row>
    <row r="184" spans="160:160">
      <c r="FD184">
        <v>9</v>
      </c>
    </row>
    <row r="185" spans="160:160">
      <c r="FD185">
        <v>3</v>
      </c>
    </row>
    <row r="186" spans="160:160">
      <c r="FD186">
        <v>9</v>
      </c>
    </row>
    <row r="187" spans="160:160">
      <c r="FD187">
        <v>1</v>
      </c>
    </row>
    <row r="188" spans="160:160">
      <c r="FD188">
        <v>7</v>
      </c>
    </row>
    <row r="189" spans="160:160">
      <c r="FD189">
        <v>1</v>
      </c>
    </row>
    <row r="190" spans="160:160">
      <c r="FD190">
        <v>10</v>
      </c>
    </row>
    <row r="191" spans="160:160">
      <c r="FD191">
        <v>9</v>
      </c>
    </row>
    <row r="192" spans="160:160">
      <c r="FD192">
        <v>7</v>
      </c>
    </row>
    <row r="193" spans="160:160">
      <c r="FD193">
        <v>6</v>
      </c>
    </row>
    <row r="194" spans="160:160">
      <c r="FD194">
        <v>5</v>
      </c>
    </row>
    <row r="195" spans="160:160">
      <c r="FD195">
        <v>7</v>
      </c>
    </row>
    <row r="196" spans="160:160">
      <c r="FD196">
        <v>9</v>
      </c>
    </row>
    <row r="197" spans="160:160">
      <c r="FD197">
        <v>2</v>
      </c>
    </row>
    <row r="198" spans="160:160">
      <c r="FD198">
        <v>3</v>
      </c>
    </row>
    <row r="199" spans="160:160">
      <c r="FD199">
        <v>3</v>
      </c>
    </row>
    <row r="200" spans="160:160">
      <c r="FD200">
        <v>1</v>
      </c>
    </row>
    <row r="201" spans="160:160">
      <c r="FD201">
        <v>8</v>
      </c>
    </row>
    <row r="202" spans="160:160">
      <c r="FD202">
        <v>1</v>
      </c>
    </row>
    <row r="203" spans="160:160">
      <c r="FD203">
        <v>7</v>
      </c>
    </row>
    <row r="204" spans="160:160">
      <c r="FD204">
        <v>10</v>
      </c>
    </row>
    <row r="205" spans="160:160">
      <c r="FD205">
        <v>8</v>
      </c>
    </row>
    <row r="206" spans="160:160">
      <c r="FD206">
        <v>9</v>
      </c>
    </row>
    <row r="207" spans="160:160">
      <c r="FD207">
        <v>9</v>
      </c>
    </row>
    <row r="208" spans="160:160">
      <c r="FD208">
        <v>2</v>
      </c>
    </row>
    <row r="209" spans="160:160">
      <c r="FD209">
        <v>3</v>
      </c>
    </row>
    <row r="210" spans="160:160">
      <c r="FD210">
        <v>7</v>
      </c>
    </row>
    <row r="211" spans="160:160">
      <c r="FD211">
        <v>10</v>
      </c>
    </row>
    <row r="212" spans="160:160">
      <c r="FD212">
        <v>2</v>
      </c>
    </row>
    <row r="213" spans="160:160">
      <c r="FD213">
        <v>3</v>
      </c>
    </row>
    <row r="214" spans="160:160">
      <c r="FD214">
        <v>7</v>
      </c>
    </row>
    <row r="215" spans="160:160">
      <c r="FD215">
        <v>7</v>
      </c>
    </row>
    <row r="216" spans="160:160">
      <c r="FD216">
        <v>2</v>
      </c>
    </row>
    <row r="217" spans="160:160">
      <c r="FD217">
        <v>5</v>
      </c>
    </row>
    <row r="218" spans="160:160">
      <c r="FD218">
        <v>8</v>
      </c>
    </row>
    <row r="219" spans="160:160">
      <c r="FD219">
        <v>3</v>
      </c>
    </row>
    <row r="220" spans="160:160">
      <c r="FD220">
        <v>3</v>
      </c>
    </row>
    <row r="221" spans="160:160">
      <c r="FD221">
        <v>4</v>
      </c>
    </row>
    <row r="222" spans="160:160">
      <c r="FD222">
        <v>3</v>
      </c>
    </row>
    <row r="223" spans="160:160">
      <c r="FD223">
        <v>6</v>
      </c>
    </row>
    <row r="224" spans="160:160">
      <c r="FD224">
        <v>4</v>
      </c>
    </row>
    <row r="225" spans="160:160">
      <c r="FD225">
        <v>1</v>
      </c>
    </row>
    <row r="226" spans="160:160">
      <c r="FD226">
        <v>3</v>
      </c>
    </row>
    <row r="227" spans="160:160">
      <c r="FD227">
        <v>2</v>
      </c>
    </row>
    <row r="228" spans="160:160">
      <c r="FD228">
        <v>6</v>
      </c>
    </row>
    <row r="229" spans="160:160">
      <c r="FD229">
        <v>5</v>
      </c>
    </row>
    <row r="230" spans="160:160">
      <c r="FD230">
        <v>2</v>
      </c>
    </row>
    <row r="231" spans="160:160">
      <c r="FD231">
        <v>10</v>
      </c>
    </row>
    <row r="232" spans="160:160">
      <c r="FD232">
        <v>2</v>
      </c>
    </row>
    <row r="233" spans="160:160">
      <c r="FD233">
        <v>1</v>
      </c>
    </row>
    <row r="234" spans="160:160">
      <c r="FD234">
        <v>5</v>
      </c>
    </row>
    <row r="235" spans="160:160">
      <c r="FD235">
        <v>1</v>
      </c>
    </row>
    <row r="236" spans="160:160">
      <c r="FD236">
        <v>1</v>
      </c>
    </row>
    <row r="237" spans="160:160">
      <c r="FD237">
        <v>3</v>
      </c>
    </row>
    <row r="238" spans="160:160">
      <c r="FD238">
        <v>0</v>
      </c>
    </row>
    <row r="239" spans="160:160">
      <c r="FD239">
        <v>2</v>
      </c>
    </row>
    <row r="240" spans="160:160">
      <c r="FD240">
        <v>7</v>
      </c>
    </row>
    <row r="241" spans="160:160">
      <c r="FD241">
        <v>2</v>
      </c>
    </row>
    <row r="242" spans="160:160">
      <c r="FD242">
        <v>2</v>
      </c>
    </row>
    <row r="243" spans="160:160">
      <c r="FD243">
        <v>3</v>
      </c>
    </row>
    <row r="244" spans="160:160">
      <c r="FD244">
        <v>0</v>
      </c>
    </row>
    <row r="245" spans="160:160">
      <c r="FD245">
        <v>9</v>
      </c>
    </row>
    <row r="246" spans="160:160">
      <c r="FD246">
        <v>9</v>
      </c>
    </row>
    <row r="247" spans="160:160">
      <c r="FD247">
        <v>9</v>
      </c>
    </row>
    <row r="248" spans="160:160">
      <c r="FD248">
        <v>9</v>
      </c>
    </row>
    <row r="249" spans="160:160">
      <c r="FD249">
        <v>3</v>
      </c>
    </row>
    <row r="250" spans="160:160">
      <c r="FD250">
        <v>1</v>
      </c>
    </row>
    <row r="251" spans="160:160">
      <c r="FD251">
        <v>9</v>
      </c>
    </row>
    <row r="252" spans="160:160">
      <c r="FD252">
        <v>10</v>
      </c>
    </row>
    <row r="253" spans="160:160">
      <c r="FD253">
        <v>3</v>
      </c>
    </row>
    <row r="254" spans="160:160">
      <c r="FD254">
        <v>0</v>
      </c>
    </row>
    <row r="255" spans="160:160">
      <c r="FD255">
        <v>6</v>
      </c>
    </row>
    <row r="256" spans="160:160">
      <c r="FD256">
        <v>1</v>
      </c>
    </row>
    <row r="257" spans="160:160">
      <c r="FD257">
        <v>4</v>
      </c>
    </row>
    <row r="258" spans="160:160">
      <c r="FD258">
        <v>6</v>
      </c>
    </row>
    <row r="259" spans="160:160">
      <c r="FD259">
        <v>7</v>
      </c>
    </row>
    <row r="260" spans="160:160">
      <c r="FD260">
        <v>2</v>
      </c>
    </row>
    <row r="261" spans="160:160">
      <c r="FD261">
        <v>4</v>
      </c>
    </row>
    <row r="262" spans="160:160">
      <c r="FD262">
        <v>10</v>
      </c>
    </row>
    <row r="263" spans="160:160">
      <c r="FD263">
        <v>0</v>
      </c>
    </row>
    <row r="264" spans="160:160">
      <c r="FD264">
        <v>7</v>
      </c>
    </row>
    <row r="265" spans="160:160">
      <c r="FD265">
        <v>6</v>
      </c>
    </row>
    <row r="266" spans="160:160">
      <c r="FD266">
        <v>9</v>
      </c>
    </row>
    <row r="267" spans="160:160">
      <c r="FD267">
        <v>4</v>
      </c>
    </row>
    <row r="268" spans="160:160">
      <c r="FD268">
        <v>4</v>
      </c>
    </row>
    <row r="269" spans="160:160">
      <c r="FD269">
        <v>5</v>
      </c>
    </row>
    <row r="270" spans="160:160">
      <c r="FD270">
        <v>6</v>
      </c>
    </row>
    <row r="271" spans="160:160">
      <c r="FD271">
        <v>1</v>
      </c>
    </row>
    <row r="272" spans="160:160">
      <c r="FD272">
        <v>9</v>
      </c>
    </row>
    <row r="273" spans="160:160">
      <c r="FD273">
        <v>2</v>
      </c>
    </row>
    <row r="274" spans="160:160">
      <c r="FD274">
        <v>3</v>
      </c>
    </row>
    <row r="275" spans="160:160">
      <c r="FD275">
        <v>9</v>
      </c>
    </row>
    <row r="276" spans="160:160">
      <c r="FD276">
        <v>7</v>
      </c>
    </row>
    <row r="277" spans="160:160">
      <c r="FD277">
        <v>1</v>
      </c>
    </row>
    <row r="278" spans="160:160">
      <c r="FD278">
        <v>4</v>
      </c>
    </row>
    <row r="279" spans="160:160">
      <c r="FD279">
        <v>6</v>
      </c>
    </row>
    <row r="280" spans="160:160">
      <c r="FD280">
        <v>6</v>
      </c>
    </row>
    <row r="281" spans="160:160">
      <c r="FD281">
        <v>8</v>
      </c>
    </row>
    <row r="282" spans="160:160">
      <c r="FD282">
        <v>1</v>
      </c>
    </row>
    <row r="283" spans="160:160">
      <c r="FD283">
        <v>7</v>
      </c>
    </row>
    <row r="284" spans="160:160">
      <c r="FD284">
        <v>8</v>
      </c>
    </row>
    <row r="285" spans="160:160">
      <c r="FD285">
        <v>5</v>
      </c>
    </row>
    <row r="286" spans="160:160">
      <c r="FD286">
        <v>5</v>
      </c>
    </row>
    <row r="287" spans="160:160">
      <c r="FD287">
        <v>2</v>
      </c>
    </row>
    <row r="288" spans="160:160">
      <c r="FD288">
        <v>4</v>
      </c>
    </row>
    <row r="289" spans="160:160">
      <c r="FD289">
        <v>6</v>
      </c>
    </row>
    <row r="290" spans="160:160">
      <c r="FD290">
        <v>4</v>
      </c>
    </row>
    <row r="291" spans="160:160">
      <c r="FD291">
        <v>7</v>
      </c>
    </row>
    <row r="292" spans="160:160">
      <c r="FD292">
        <v>1</v>
      </c>
    </row>
    <row r="293" spans="160:160">
      <c r="FD293">
        <v>0</v>
      </c>
    </row>
    <row r="294" spans="160:160">
      <c r="FD294">
        <v>0</v>
      </c>
    </row>
    <row r="295" spans="160:160">
      <c r="FD295">
        <v>7</v>
      </c>
    </row>
    <row r="296" spans="160:160">
      <c r="FD296">
        <v>0</v>
      </c>
    </row>
    <row r="297" spans="160:160">
      <c r="FD297">
        <v>8</v>
      </c>
    </row>
    <row r="298" spans="160:160">
      <c r="FD298">
        <v>8</v>
      </c>
    </row>
    <row r="299" spans="160:160">
      <c r="FD299">
        <v>1</v>
      </c>
    </row>
    <row r="300" spans="160:160">
      <c r="FD300">
        <v>9</v>
      </c>
    </row>
    <row r="301" spans="160:160">
      <c r="FD301">
        <v>4</v>
      </c>
    </row>
    <row r="302" spans="160:160">
      <c r="FD302">
        <v>1</v>
      </c>
    </row>
    <row r="303" spans="160:160">
      <c r="FD303">
        <v>4</v>
      </c>
    </row>
    <row r="304" spans="160:160">
      <c r="FD304">
        <v>5</v>
      </c>
    </row>
    <row r="305" spans="160:160">
      <c r="FD305">
        <v>6</v>
      </c>
    </row>
    <row r="306" spans="160:160">
      <c r="FD306">
        <v>9</v>
      </c>
    </row>
    <row r="307" spans="160:160">
      <c r="FD307">
        <v>5</v>
      </c>
    </row>
    <row r="308" spans="160:160">
      <c r="FD308">
        <v>2</v>
      </c>
    </row>
    <row r="309" spans="160:160">
      <c r="FD309">
        <v>3</v>
      </c>
    </row>
    <row r="310" spans="160:160">
      <c r="FD310">
        <v>8</v>
      </c>
    </row>
    <row r="311" spans="160:160">
      <c r="FD311">
        <v>4</v>
      </c>
    </row>
    <row r="312" spans="160:160">
      <c r="FD312">
        <v>2</v>
      </c>
    </row>
    <row r="313" spans="160:160">
      <c r="FD313">
        <v>6</v>
      </c>
    </row>
    <row r="314" spans="160:160">
      <c r="FD314">
        <v>7</v>
      </c>
    </row>
    <row r="315" spans="160:160">
      <c r="FD315">
        <v>1</v>
      </c>
    </row>
    <row r="316" spans="160:160">
      <c r="FD316">
        <v>9</v>
      </c>
    </row>
    <row r="317" spans="160:160">
      <c r="FD317">
        <v>10</v>
      </c>
    </row>
    <row r="318" spans="160:160">
      <c r="FD318">
        <v>3</v>
      </c>
    </row>
    <row r="319" spans="160:160">
      <c r="FD319">
        <v>6</v>
      </c>
    </row>
    <row r="320" spans="160:160">
      <c r="FD320">
        <v>3</v>
      </c>
    </row>
    <row r="321" spans="160:160">
      <c r="FD321">
        <v>8</v>
      </c>
    </row>
    <row r="322" spans="160:160">
      <c r="FD322">
        <v>8</v>
      </c>
    </row>
    <row r="323" spans="160:160">
      <c r="FD323">
        <v>8</v>
      </c>
    </row>
    <row r="324" spans="160:160">
      <c r="FD324">
        <v>1</v>
      </c>
    </row>
    <row r="325" spans="160:160">
      <c r="FD325">
        <v>4</v>
      </c>
    </row>
    <row r="326" spans="160:160">
      <c r="FD326">
        <v>3</v>
      </c>
    </row>
    <row r="327" spans="160:160">
      <c r="FD327">
        <v>10</v>
      </c>
    </row>
    <row r="328" spans="160:160">
      <c r="FD328">
        <v>8</v>
      </c>
    </row>
    <row r="329" spans="160:160">
      <c r="FD329">
        <v>3</v>
      </c>
    </row>
    <row r="330" spans="160:160">
      <c r="FD330">
        <v>5</v>
      </c>
    </row>
    <row r="331" spans="160:160">
      <c r="FD331">
        <v>1</v>
      </c>
    </row>
    <row r="332" spans="160:160">
      <c r="FD332">
        <v>9</v>
      </c>
    </row>
    <row r="333" spans="160:160">
      <c r="FD333">
        <v>2</v>
      </c>
    </row>
    <row r="334" spans="160:160">
      <c r="FD334">
        <v>8</v>
      </c>
    </row>
    <row r="335" spans="160:160">
      <c r="FD335">
        <v>1</v>
      </c>
    </row>
    <row r="336" spans="160:160">
      <c r="FD336">
        <v>4</v>
      </c>
    </row>
    <row r="337" spans="160:160">
      <c r="FD337">
        <v>1</v>
      </c>
    </row>
    <row r="338" spans="160:160">
      <c r="FD338">
        <v>0</v>
      </c>
    </row>
    <row r="339" spans="160:160">
      <c r="FD339">
        <v>3</v>
      </c>
    </row>
    <row r="340" spans="160:160">
      <c r="FD340">
        <v>4</v>
      </c>
    </row>
    <row r="341" spans="160:160">
      <c r="FD341">
        <v>4</v>
      </c>
    </row>
    <row r="342" spans="160:160">
      <c r="FD342">
        <v>1</v>
      </c>
    </row>
    <row r="343" spans="160:160">
      <c r="FD343">
        <v>8</v>
      </c>
    </row>
    <row r="344" spans="160:160">
      <c r="FD344">
        <v>4</v>
      </c>
    </row>
    <row r="345" spans="160:160">
      <c r="FD345">
        <v>10</v>
      </c>
    </row>
    <row r="346" spans="160:160">
      <c r="FD346">
        <v>9</v>
      </c>
    </row>
    <row r="347" spans="160:160">
      <c r="FD347">
        <v>8</v>
      </c>
    </row>
    <row r="348" spans="160:160">
      <c r="FD348">
        <v>7</v>
      </c>
    </row>
    <row r="349" spans="160:160">
      <c r="FD349">
        <v>7</v>
      </c>
    </row>
    <row r="350" spans="160:160">
      <c r="FD350">
        <v>7</v>
      </c>
    </row>
    <row r="351" spans="160:160">
      <c r="FD351">
        <v>9</v>
      </c>
    </row>
    <row r="352" spans="160:160">
      <c r="FD352">
        <v>3</v>
      </c>
    </row>
    <row r="353" spans="160:160">
      <c r="FD353">
        <v>7</v>
      </c>
    </row>
    <row r="354" spans="160:160">
      <c r="FD354">
        <v>6</v>
      </c>
    </row>
    <row r="355" spans="160:160">
      <c r="FD355">
        <v>3</v>
      </c>
    </row>
    <row r="356" spans="160:160">
      <c r="FD356">
        <v>8</v>
      </c>
    </row>
    <row r="357" spans="160:160">
      <c r="FD357">
        <v>5</v>
      </c>
    </row>
    <row r="358" spans="160:160">
      <c r="FD358">
        <v>3</v>
      </c>
    </row>
    <row r="359" spans="160:160">
      <c r="FD359">
        <v>6</v>
      </c>
    </row>
    <row r="360" spans="160:160">
      <c r="FD360">
        <v>1</v>
      </c>
    </row>
    <row r="361" spans="160:160">
      <c r="FD361">
        <v>8</v>
      </c>
    </row>
    <row r="362" spans="160:160">
      <c r="FD362">
        <v>5</v>
      </c>
    </row>
    <row r="363" spans="160:160">
      <c r="FD363">
        <v>9</v>
      </c>
    </row>
    <row r="364" spans="160:160">
      <c r="FD364">
        <v>0</v>
      </c>
    </row>
    <row r="365" spans="160:160">
      <c r="FD365">
        <v>9</v>
      </c>
    </row>
    <row r="366" spans="160:160">
      <c r="FD366">
        <v>8</v>
      </c>
    </row>
    <row r="367" spans="160:160">
      <c r="FD367">
        <v>9</v>
      </c>
    </row>
    <row r="368" spans="160:160">
      <c r="FD368">
        <v>3</v>
      </c>
    </row>
    <row r="369" spans="160:160">
      <c r="FD369">
        <v>9</v>
      </c>
    </row>
    <row r="370" spans="160:160">
      <c r="FD370">
        <v>5</v>
      </c>
    </row>
    <row r="371" spans="160:160">
      <c r="FD371">
        <v>4</v>
      </c>
    </row>
    <row r="372" spans="160:160">
      <c r="FD372">
        <v>5</v>
      </c>
    </row>
    <row r="373" spans="160:160">
      <c r="FD373">
        <v>9</v>
      </c>
    </row>
    <row r="374" spans="160:160">
      <c r="FD374">
        <v>9</v>
      </c>
    </row>
    <row r="375" spans="160:160">
      <c r="FD375">
        <v>8</v>
      </c>
    </row>
    <row r="376" spans="160:160">
      <c r="FD376">
        <v>4</v>
      </c>
    </row>
    <row r="377" spans="160:160">
      <c r="FD377">
        <v>2</v>
      </c>
    </row>
    <row r="378" spans="160:160">
      <c r="FD378">
        <v>7</v>
      </c>
    </row>
    <row r="379" spans="160:160">
      <c r="FD379">
        <v>4</v>
      </c>
    </row>
    <row r="380" spans="160:160">
      <c r="FD380">
        <v>6</v>
      </c>
    </row>
    <row r="381" spans="160:160">
      <c r="FD381">
        <v>3</v>
      </c>
    </row>
    <row r="382" spans="160:160">
      <c r="FD382">
        <v>9</v>
      </c>
    </row>
    <row r="383" spans="160:160">
      <c r="FD383">
        <v>8</v>
      </c>
    </row>
    <row r="384" spans="160:160">
      <c r="FD384">
        <v>0</v>
      </c>
    </row>
    <row r="385" spans="160:160">
      <c r="FD385">
        <v>3</v>
      </c>
    </row>
    <row r="386" spans="160:160">
      <c r="FD386">
        <v>0</v>
      </c>
    </row>
    <row r="387" spans="160:160">
      <c r="FD387">
        <v>9</v>
      </c>
    </row>
    <row r="388" spans="160:160">
      <c r="FD388">
        <v>9</v>
      </c>
    </row>
    <row r="389" spans="160:160">
      <c r="FD389">
        <v>4</v>
      </c>
    </row>
    <row r="390" spans="160:160">
      <c r="FD390">
        <v>1</v>
      </c>
    </row>
    <row r="391" spans="160:160">
      <c r="FD391">
        <v>3</v>
      </c>
    </row>
    <row r="392" spans="160:160">
      <c r="FD392">
        <v>5</v>
      </c>
    </row>
    <row r="393" spans="160:160">
      <c r="FD393">
        <v>9</v>
      </c>
    </row>
    <row r="394" spans="160:160">
      <c r="FD394">
        <v>8</v>
      </c>
    </row>
    <row r="395" spans="160:160">
      <c r="FD395">
        <v>8</v>
      </c>
    </row>
    <row r="396" spans="160:160">
      <c r="FD396">
        <v>3</v>
      </c>
    </row>
    <row r="397" spans="160:160">
      <c r="FD397">
        <v>4</v>
      </c>
    </row>
    <row r="398" spans="160:160">
      <c r="FD398">
        <v>0</v>
      </c>
    </row>
    <row r="399" spans="160:160">
      <c r="FD399">
        <v>1</v>
      </c>
    </row>
    <row r="400" spans="160:160">
      <c r="FD400">
        <v>3</v>
      </c>
    </row>
    <row r="401" spans="160:160">
      <c r="FD401">
        <v>4</v>
      </c>
    </row>
    <row r="402" spans="160:160">
      <c r="FD402">
        <v>9</v>
      </c>
    </row>
    <row r="403" spans="160:160">
      <c r="FD403">
        <v>8</v>
      </c>
    </row>
    <row r="404" spans="160:160">
      <c r="FD404">
        <v>10</v>
      </c>
    </row>
    <row r="405" spans="160:160">
      <c r="FD405">
        <v>2</v>
      </c>
    </row>
    <row r="406" spans="160:160">
      <c r="FD406">
        <v>7</v>
      </c>
    </row>
    <row r="407" spans="160:160">
      <c r="FD407">
        <v>7</v>
      </c>
    </row>
    <row r="408" spans="160:160">
      <c r="FD408">
        <v>6</v>
      </c>
    </row>
    <row r="409" spans="160:160">
      <c r="FD409">
        <v>8</v>
      </c>
    </row>
    <row r="410" spans="160:160">
      <c r="FD410">
        <v>0</v>
      </c>
    </row>
    <row r="411" spans="160:160">
      <c r="FD411">
        <v>3</v>
      </c>
    </row>
    <row r="412" spans="160:160">
      <c r="FD412">
        <v>7</v>
      </c>
    </row>
    <row r="413" spans="160:160">
      <c r="FD413">
        <v>9</v>
      </c>
    </row>
    <row r="414" spans="160:160">
      <c r="FD414">
        <v>4</v>
      </c>
    </row>
    <row r="415" spans="160:160">
      <c r="FD415">
        <v>6</v>
      </c>
    </row>
    <row r="416" spans="160:160">
      <c r="FD416">
        <v>2</v>
      </c>
    </row>
    <row r="417" spans="160:160">
      <c r="FD417">
        <v>0</v>
      </c>
    </row>
    <row r="418" spans="160:160">
      <c r="FD418">
        <v>9</v>
      </c>
    </row>
    <row r="419" spans="160:160">
      <c r="FD419">
        <v>0</v>
      </c>
    </row>
    <row r="420" spans="160:160">
      <c r="FD420">
        <v>9</v>
      </c>
    </row>
    <row r="421" spans="160:160">
      <c r="FD421">
        <v>9</v>
      </c>
    </row>
    <row r="422" spans="160:160">
      <c r="FD422">
        <v>1</v>
      </c>
    </row>
    <row r="423" spans="160:160">
      <c r="FD423">
        <v>8</v>
      </c>
    </row>
    <row r="424" spans="160:160">
      <c r="FD424">
        <v>7</v>
      </c>
    </row>
    <row r="425" spans="160:160">
      <c r="FD425">
        <v>7</v>
      </c>
    </row>
    <row r="426" spans="160:160">
      <c r="FD426">
        <v>5</v>
      </c>
    </row>
    <row r="427" spans="160:160">
      <c r="FD427">
        <v>1</v>
      </c>
    </row>
    <row r="428" spans="160:160">
      <c r="FD428">
        <v>8</v>
      </c>
    </row>
    <row r="429" spans="160:160">
      <c r="FD429">
        <v>9</v>
      </c>
    </row>
    <row r="430" spans="160:160">
      <c r="FD430">
        <v>7</v>
      </c>
    </row>
    <row r="431" spans="160:160">
      <c r="FD431">
        <v>0</v>
      </c>
    </row>
    <row r="432" spans="160:160">
      <c r="FD432">
        <v>4</v>
      </c>
    </row>
    <row r="433" spans="160:160">
      <c r="FD433">
        <v>0</v>
      </c>
    </row>
    <row r="434" spans="160:160">
      <c r="FD434">
        <v>1</v>
      </c>
    </row>
    <row r="435" spans="160:160">
      <c r="FD435">
        <v>5</v>
      </c>
    </row>
    <row r="436" spans="160:160">
      <c r="FD436">
        <v>7</v>
      </c>
    </row>
    <row r="437" spans="160:160">
      <c r="FD437">
        <v>6</v>
      </c>
    </row>
    <row r="438" spans="160:160">
      <c r="FD438">
        <v>10</v>
      </c>
    </row>
    <row r="439" spans="160:160">
      <c r="FD439">
        <v>6</v>
      </c>
    </row>
    <row r="440" spans="160:160">
      <c r="FD440">
        <v>2</v>
      </c>
    </row>
    <row r="441" spans="160:160">
      <c r="FD441">
        <v>10</v>
      </c>
    </row>
    <row r="442" spans="160:160">
      <c r="FD442">
        <v>6</v>
      </c>
    </row>
    <row r="443" spans="160:160">
      <c r="FD443">
        <v>7</v>
      </c>
    </row>
    <row r="444" spans="160:160">
      <c r="FD444">
        <v>2</v>
      </c>
    </row>
    <row r="445" spans="160:160">
      <c r="FD445">
        <v>8</v>
      </c>
    </row>
    <row r="446" spans="160:160">
      <c r="FD446">
        <v>8</v>
      </c>
    </row>
    <row r="447" spans="160:160">
      <c r="FD447">
        <v>6</v>
      </c>
    </row>
    <row r="448" spans="160:160">
      <c r="FD448">
        <v>7</v>
      </c>
    </row>
    <row r="449" spans="160:160">
      <c r="FD449">
        <v>4</v>
      </c>
    </row>
    <row r="450" spans="160:160">
      <c r="FD450">
        <v>8</v>
      </c>
    </row>
    <row r="451" spans="160:160">
      <c r="FD451">
        <v>6</v>
      </c>
    </row>
    <row r="452" spans="160:160">
      <c r="FD452">
        <v>4</v>
      </c>
    </row>
    <row r="453" spans="160:160">
      <c r="FD453">
        <v>3</v>
      </c>
    </row>
    <row r="454" spans="160:160">
      <c r="FD454">
        <v>1</v>
      </c>
    </row>
    <row r="455" spans="160:160">
      <c r="FD455">
        <v>4</v>
      </c>
    </row>
    <row r="456" spans="160:160">
      <c r="FD456">
        <v>6</v>
      </c>
    </row>
    <row r="457" spans="160:160">
      <c r="FD457">
        <v>0</v>
      </c>
    </row>
    <row r="458" spans="160:160">
      <c r="FD458">
        <v>6</v>
      </c>
    </row>
    <row r="459" spans="160:160">
      <c r="FD459">
        <v>3</v>
      </c>
    </row>
    <row r="460" spans="160:160">
      <c r="FD460">
        <v>1</v>
      </c>
    </row>
    <row r="461" spans="160:160">
      <c r="FD461">
        <v>6</v>
      </c>
    </row>
    <row r="462" spans="160:160">
      <c r="FD462">
        <v>8</v>
      </c>
    </row>
    <row r="463" spans="160:160">
      <c r="FD463">
        <v>7</v>
      </c>
    </row>
    <row r="464" spans="160:160">
      <c r="FD464">
        <v>4</v>
      </c>
    </row>
    <row r="465" spans="160:160">
      <c r="FD465">
        <v>10</v>
      </c>
    </row>
    <row r="466" spans="160:160">
      <c r="FD466">
        <v>8</v>
      </c>
    </row>
    <row r="467" spans="160:160">
      <c r="FD467">
        <v>5</v>
      </c>
    </row>
    <row r="468" spans="160:160">
      <c r="FD468">
        <v>2</v>
      </c>
    </row>
    <row r="469" spans="160:160">
      <c r="FD469">
        <v>7</v>
      </c>
    </row>
    <row r="470" spans="160:160">
      <c r="FD470">
        <v>6</v>
      </c>
    </row>
    <row r="471" spans="160:160">
      <c r="FD471">
        <v>8</v>
      </c>
    </row>
    <row r="472" spans="160:160">
      <c r="FD472">
        <v>10</v>
      </c>
    </row>
    <row r="473" spans="160:160">
      <c r="FD473">
        <v>6</v>
      </c>
    </row>
    <row r="474" spans="160:160">
      <c r="FD474">
        <v>4</v>
      </c>
    </row>
    <row r="475" spans="160:160">
      <c r="FD475">
        <v>4</v>
      </c>
    </row>
    <row r="476" spans="160:160">
      <c r="FD476">
        <v>9</v>
      </c>
    </row>
    <row r="477" spans="160:160">
      <c r="FD477">
        <v>10</v>
      </c>
    </row>
    <row r="478" spans="160:160">
      <c r="FD478">
        <v>8</v>
      </c>
    </row>
    <row r="479" spans="160:160">
      <c r="FD479">
        <v>5</v>
      </c>
    </row>
    <row r="480" spans="160:160">
      <c r="FD480">
        <v>7</v>
      </c>
    </row>
    <row r="481" spans="160:160">
      <c r="FD481">
        <v>1</v>
      </c>
    </row>
    <row r="482" spans="160:160">
      <c r="FD482">
        <v>1</v>
      </c>
    </row>
    <row r="483" spans="160:160">
      <c r="FD483">
        <v>6</v>
      </c>
    </row>
    <row r="484" spans="160:160">
      <c r="FD484">
        <v>10</v>
      </c>
    </row>
    <row r="485" spans="160:160">
      <c r="FD485">
        <v>8</v>
      </c>
    </row>
    <row r="486" spans="160:160">
      <c r="FD486">
        <v>2</v>
      </c>
    </row>
    <row r="487" spans="160:160">
      <c r="FD487">
        <v>4</v>
      </c>
    </row>
    <row r="488" spans="160:160">
      <c r="FD488">
        <v>0</v>
      </c>
    </row>
    <row r="489" spans="160:160">
      <c r="FD489">
        <v>2</v>
      </c>
    </row>
    <row r="490" spans="160:160">
      <c r="FD490">
        <v>8</v>
      </c>
    </row>
    <row r="491" spans="160:160">
      <c r="FD491">
        <v>7</v>
      </c>
    </row>
    <row r="492" spans="160:160">
      <c r="FD492">
        <v>4</v>
      </c>
    </row>
    <row r="493" spans="160:160">
      <c r="FD493">
        <v>5</v>
      </c>
    </row>
    <row r="494" spans="160:160">
      <c r="FD494">
        <v>7</v>
      </c>
    </row>
    <row r="495" spans="160:160">
      <c r="FD495">
        <v>4</v>
      </c>
    </row>
    <row r="496" spans="160:160">
      <c r="FD496">
        <v>10</v>
      </c>
    </row>
    <row r="497" spans="160:160">
      <c r="FD497">
        <v>6</v>
      </c>
    </row>
    <row r="498" spans="160:160">
      <c r="FD498">
        <v>6</v>
      </c>
    </row>
    <row r="499" spans="160:160">
      <c r="FD499">
        <v>4</v>
      </c>
    </row>
    <row r="500" spans="160:160">
      <c r="FD500">
        <v>7</v>
      </c>
    </row>
    <row r="501" spans="160:160">
      <c r="FD501">
        <v>1</v>
      </c>
    </row>
    <row r="502" spans="160:160">
      <c r="FD502">
        <v>1</v>
      </c>
    </row>
    <row r="503" spans="160:160">
      <c r="FD503">
        <v>7</v>
      </c>
    </row>
    <row r="504" spans="160:160">
      <c r="FD504">
        <v>8</v>
      </c>
    </row>
    <row r="505" spans="160:160">
      <c r="FD505">
        <v>8</v>
      </c>
    </row>
    <row r="506" spans="160:160">
      <c r="FD506">
        <v>5</v>
      </c>
    </row>
    <row r="507" spans="160:160">
      <c r="FD507">
        <v>0</v>
      </c>
    </row>
    <row r="508" spans="160:160">
      <c r="FD508">
        <v>8</v>
      </c>
    </row>
    <row r="509" spans="160:160">
      <c r="FD509">
        <v>1</v>
      </c>
    </row>
    <row r="510" spans="160:160">
      <c r="FD510">
        <v>7</v>
      </c>
    </row>
    <row r="511" spans="160:160">
      <c r="FD511">
        <v>3</v>
      </c>
    </row>
    <row r="512" spans="160:160">
      <c r="FD512">
        <v>5</v>
      </c>
    </row>
    <row r="513" spans="160:160">
      <c r="FD513">
        <v>1</v>
      </c>
    </row>
    <row r="514" spans="160:160">
      <c r="FD514">
        <v>1</v>
      </c>
    </row>
    <row r="515" spans="160:160">
      <c r="FD515">
        <v>8</v>
      </c>
    </row>
    <row r="516" spans="160:160">
      <c r="FD516">
        <v>3</v>
      </c>
    </row>
    <row r="517" spans="160:160">
      <c r="FD517">
        <v>0</v>
      </c>
    </row>
    <row r="518" spans="160:160">
      <c r="FD518">
        <v>4</v>
      </c>
    </row>
    <row r="519" spans="160:160">
      <c r="FD519">
        <v>6</v>
      </c>
    </row>
    <row r="520" spans="160:160">
      <c r="FD520">
        <v>1</v>
      </c>
    </row>
    <row r="521" spans="160:160">
      <c r="FD521">
        <v>4</v>
      </c>
    </row>
    <row r="522" spans="160:160">
      <c r="FD522">
        <v>9</v>
      </c>
    </row>
    <row r="523" spans="160:160">
      <c r="FD523">
        <v>2</v>
      </c>
    </row>
    <row r="524" spans="160:160">
      <c r="FD524">
        <v>6</v>
      </c>
    </row>
    <row r="525" spans="160:160">
      <c r="FD525">
        <v>7</v>
      </c>
    </row>
    <row r="526" spans="160:160">
      <c r="FD526">
        <v>2</v>
      </c>
    </row>
    <row r="527" spans="160:160">
      <c r="FD527">
        <v>7</v>
      </c>
    </row>
    <row r="528" spans="160:160">
      <c r="FD528">
        <v>7</v>
      </c>
    </row>
    <row r="529" spans="160:160">
      <c r="FD529">
        <v>7</v>
      </c>
    </row>
    <row r="530" spans="160:160">
      <c r="FD530">
        <v>7</v>
      </c>
    </row>
    <row r="531" spans="160:160">
      <c r="FD531">
        <v>9</v>
      </c>
    </row>
    <row r="532" spans="160:160">
      <c r="FD532">
        <v>1</v>
      </c>
    </row>
    <row r="533" spans="160:160">
      <c r="FD533">
        <v>2</v>
      </c>
    </row>
    <row r="534" spans="160:160">
      <c r="FD534">
        <v>3</v>
      </c>
    </row>
    <row r="535" spans="160:160">
      <c r="FD535">
        <v>0</v>
      </c>
    </row>
    <row r="536" spans="160:160">
      <c r="FD536">
        <v>3</v>
      </c>
    </row>
    <row r="537" spans="160:160">
      <c r="FD537">
        <v>3</v>
      </c>
    </row>
    <row r="538" spans="160:160">
      <c r="FD538">
        <v>3</v>
      </c>
    </row>
    <row r="539" spans="160:160">
      <c r="FD539">
        <v>4</v>
      </c>
    </row>
    <row r="540" spans="160:160">
      <c r="FD540">
        <v>5</v>
      </c>
    </row>
    <row r="541" spans="160:160">
      <c r="FD541">
        <v>3</v>
      </c>
    </row>
    <row r="542" spans="160:160">
      <c r="FD542">
        <v>2</v>
      </c>
    </row>
    <row r="543" spans="160:160">
      <c r="FD543">
        <v>8</v>
      </c>
    </row>
    <row r="544" spans="160:160">
      <c r="FD544">
        <v>9</v>
      </c>
    </row>
    <row r="545" spans="160:160">
      <c r="FD545">
        <v>4</v>
      </c>
    </row>
    <row r="546" spans="160:160">
      <c r="FD546">
        <v>8</v>
      </c>
    </row>
    <row r="547" spans="160:160">
      <c r="FD547">
        <v>10</v>
      </c>
    </row>
    <row r="548" spans="160:160">
      <c r="FD548">
        <v>3</v>
      </c>
    </row>
    <row r="549" spans="160:160">
      <c r="FD549">
        <v>2</v>
      </c>
    </row>
    <row r="550" spans="160:160">
      <c r="FD550">
        <v>8</v>
      </c>
    </row>
    <row r="551" spans="160:160">
      <c r="FD551">
        <v>9</v>
      </c>
    </row>
    <row r="552" spans="160:160">
      <c r="FD552">
        <v>4</v>
      </c>
    </row>
    <row r="553" spans="160:160">
      <c r="FD553">
        <v>4</v>
      </c>
    </row>
    <row r="554" spans="160:160">
      <c r="FD554">
        <v>8</v>
      </c>
    </row>
    <row r="555" spans="160:160">
      <c r="FD555">
        <v>2</v>
      </c>
    </row>
    <row r="556" spans="160:160">
      <c r="FD556">
        <v>5</v>
      </c>
    </row>
    <row r="557" spans="160:160">
      <c r="FD557">
        <v>3</v>
      </c>
    </row>
    <row r="558" spans="160:160">
      <c r="FD558">
        <v>7</v>
      </c>
    </row>
    <row r="559" spans="160:160">
      <c r="FD559">
        <v>2</v>
      </c>
    </row>
    <row r="560" spans="160:160">
      <c r="FD560">
        <v>5</v>
      </c>
    </row>
    <row r="561" spans="160:160">
      <c r="FD561">
        <v>8</v>
      </c>
    </row>
    <row r="562" spans="160:160">
      <c r="FD562">
        <v>3</v>
      </c>
    </row>
    <row r="563" spans="160:160">
      <c r="FD563">
        <v>5</v>
      </c>
    </row>
    <row r="564" spans="160:160">
      <c r="FD564">
        <v>1</v>
      </c>
    </row>
    <row r="565" spans="160:160">
      <c r="FD565">
        <v>9</v>
      </c>
    </row>
    <row r="566" spans="160:160">
      <c r="FD566">
        <v>8</v>
      </c>
    </row>
    <row r="567" spans="160:160">
      <c r="FD567">
        <v>9</v>
      </c>
    </row>
    <row r="568" spans="160:160">
      <c r="FD568">
        <v>5</v>
      </c>
    </row>
    <row r="569" spans="160:160">
      <c r="FD569">
        <v>4</v>
      </c>
    </row>
    <row r="570" spans="160:160">
      <c r="FD570">
        <v>3</v>
      </c>
    </row>
    <row r="571" spans="160:160">
      <c r="FD571">
        <v>1</v>
      </c>
    </row>
    <row r="572" spans="160:160">
      <c r="FD572">
        <v>3</v>
      </c>
    </row>
    <row r="573" spans="160:160">
      <c r="FD573">
        <v>4</v>
      </c>
    </row>
    <row r="574" spans="160:160">
      <c r="FD574">
        <v>3</v>
      </c>
    </row>
    <row r="575" spans="160:160">
      <c r="FD575">
        <v>2</v>
      </c>
    </row>
    <row r="576" spans="160:160">
      <c r="FD576">
        <v>7</v>
      </c>
    </row>
    <row r="577" spans="160:160">
      <c r="FD577">
        <v>9</v>
      </c>
    </row>
    <row r="578" spans="160:160">
      <c r="FD578">
        <v>8</v>
      </c>
    </row>
    <row r="579" spans="160:160">
      <c r="FD579">
        <v>8</v>
      </c>
    </row>
    <row r="580" spans="160:160">
      <c r="FD580">
        <v>8</v>
      </c>
    </row>
    <row r="581" spans="160:160">
      <c r="FD581">
        <v>8</v>
      </c>
    </row>
    <row r="582" spans="160:160">
      <c r="FD582">
        <v>2</v>
      </c>
    </row>
    <row r="583" spans="160:160">
      <c r="FD583">
        <v>5</v>
      </c>
    </row>
    <row r="584" spans="160:160">
      <c r="FD584">
        <v>4</v>
      </c>
    </row>
    <row r="585" spans="160:160">
      <c r="FD585">
        <v>7</v>
      </c>
    </row>
    <row r="586" spans="160:160">
      <c r="FD586">
        <v>8</v>
      </c>
    </row>
    <row r="587" spans="160:160">
      <c r="FD587">
        <v>2</v>
      </c>
    </row>
    <row r="588" spans="160:160">
      <c r="FD588">
        <v>1</v>
      </c>
    </row>
    <row r="589" spans="160:160">
      <c r="FD589">
        <v>2</v>
      </c>
    </row>
    <row r="590" spans="160:160">
      <c r="FD590">
        <v>7</v>
      </c>
    </row>
    <row r="591" spans="160:160">
      <c r="FD591">
        <v>6</v>
      </c>
    </row>
    <row r="592" spans="160:160">
      <c r="FD592">
        <v>9</v>
      </c>
    </row>
    <row r="593" spans="160:160">
      <c r="FD593">
        <v>7</v>
      </c>
    </row>
    <row r="594" spans="160:160">
      <c r="FD594">
        <v>2</v>
      </c>
    </row>
    <row r="595" spans="160:160">
      <c r="FD595">
        <v>9</v>
      </c>
    </row>
    <row r="596" spans="160:160">
      <c r="FD596">
        <v>7</v>
      </c>
    </row>
    <row r="597" spans="160:160">
      <c r="FD597">
        <v>2</v>
      </c>
    </row>
    <row r="598" spans="160:160">
      <c r="FD598">
        <v>6</v>
      </c>
    </row>
    <row r="599" spans="160:160">
      <c r="FD599">
        <v>9</v>
      </c>
    </row>
    <row r="600" spans="160:160">
      <c r="FD600">
        <v>10</v>
      </c>
    </row>
    <row r="601" spans="160:160">
      <c r="FD601">
        <v>2</v>
      </c>
    </row>
    <row r="602" spans="160:160">
      <c r="FD602">
        <v>6</v>
      </c>
    </row>
    <row r="603" spans="160:160">
      <c r="FD603">
        <v>9</v>
      </c>
    </row>
    <row r="604" spans="160:160">
      <c r="FD604">
        <v>2</v>
      </c>
    </row>
    <row r="605" spans="160:160">
      <c r="FD605">
        <v>8</v>
      </c>
    </row>
    <row r="606" spans="160:160">
      <c r="FD606">
        <v>5</v>
      </c>
    </row>
    <row r="607" spans="160:160">
      <c r="FD607">
        <v>2</v>
      </c>
    </row>
    <row r="608" spans="160:160">
      <c r="FD608">
        <v>4</v>
      </c>
    </row>
    <row r="609" spans="160:160">
      <c r="FD609">
        <v>9</v>
      </c>
    </row>
    <row r="610" spans="160:160">
      <c r="FD610">
        <v>9</v>
      </c>
    </row>
    <row r="611" spans="160:160">
      <c r="FD611">
        <v>5</v>
      </c>
    </row>
    <row r="612" spans="160:160">
      <c r="FD612">
        <v>3</v>
      </c>
    </row>
    <row r="613" spans="160:160">
      <c r="FD613">
        <v>4</v>
      </c>
    </row>
    <row r="614" spans="160:160">
      <c r="FD614">
        <v>7</v>
      </c>
    </row>
    <row r="615" spans="160:160">
      <c r="FD615">
        <v>2</v>
      </c>
    </row>
    <row r="616" spans="160:160">
      <c r="FD616">
        <v>7</v>
      </c>
    </row>
    <row r="617" spans="160:160">
      <c r="FD617">
        <v>8</v>
      </c>
    </row>
    <row r="618" spans="160:160">
      <c r="FD618">
        <v>4</v>
      </c>
    </row>
    <row r="619" spans="160:160">
      <c r="FD619">
        <v>8</v>
      </c>
    </row>
    <row r="620" spans="160:160">
      <c r="FD620">
        <v>7</v>
      </c>
    </row>
    <row r="621" spans="160:160">
      <c r="FD621">
        <v>4</v>
      </c>
    </row>
    <row r="622" spans="160:160">
      <c r="FD622">
        <v>4</v>
      </c>
    </row>
    <row r="623" spans="160:160">
      <c r="FD623">
        <v>6</v>
      </c>
    </row>
    <row r="624" spans="160:160">
      <c r="FD624">
        <v>5</v>
      </c>
    </row>
    <row r="625" spans="160:160">
      <c r="FD625">
        <v>3</v>
      </c>
    </row>
    <row r="626" spans="160:160">
      <c r="FD626">
        <v>4</v>
      </c>
    </row>
    <row r="627" spans="160:160">
      <c r="FD627">
        <v>4</v>
      </c>
    </row>
    <row r="628" spans="160:160">
      <c r="FD628">
        <v>10</v>
      </c>
    </row>
    <row r="629" spans="160:160">
      <c r="FD629">
        <v>6</v>
      </c>
    </row>
    <row r="630" spans="160:160">
      <c r="FD630">
        <v>4</v>
      </c>
    </row>
    <row r="631" spans="160:160">
      <c r="FD631">
        <v>0</v>
      </c>
    </row>
    <row r="632" spans="160:160">
      <c r="FD632">
        <v>2</v>
      </c>
    </row>
    <row r="633" spans="160:160">
      <c r="FD633">
        <v>1</v>
      </c>
    </row>
    <row r="634" spans="160:160">
      <c r="FD634">
        <v>1</v>
      </c>
    </row>
    <row r="635" spans="160:160">
      <c r="FD635">
        <v>6</v>
      </c>
    </row>
    <row r="636" spans="160:160">
      <c r="FD636">
        <v>2</v>
      </c>
    </row>
    <row r="637" spans="160:160">
      <c r="FD637">
        <v>9</v>
      </c>
    </row>
    <row r="638" spans="160:160">
      <c r="FD638">
        <v>1</v>
      </c>
    </row>
    <row r="639" spans="160:160">
      <c r="FD639">
        <v>9</v>
      </c>
    </row>
    <row r="640" spans="160:160">
      <c r="FD640">
        <v>4</v>
      </c>
    </row>
    <row r="641" spans="160:160">
      <c r="FD641">
        <v>5</v>
      </c>
    </row>
    <row r="642" spans="160:160">
      <c r="FD642">
        <v>6</v>
      </c>
    </row>
    <row r="643" spans="160:160">
      <c r="FD643">
        <v>4</v>
      </c>
    </row>
    <row r="644" spans="160:160">
      <c r="FD644">
        <v>4</v>
      </c>
    </row>
    <row r="645" spans="160:160">
      <c r="FD645">
        <v>2</v>
      </c>
    </row>
    <row r="646" spans="160:160">
      <c r="FD646">
        <v>9</v>
      </c>
    </row>
    <row r="647" spans="160:160">
      <c r="FD647">
        <v>4</v>
      </c>
    </row>
    <row r="648" spans="160:160">
      <c r="FD648">
        <v>0</v>
      </c>
    </row>
    <row r="649" spans="160:160">
      <c r="FD649">
        <v>6</v>
      </c>
    </row>
    <row r="650" spans="160:160">
      <c r="FD650">
        <v>6</v>
      </c>
    </row>
    <row r="651" spans="160:160">
      <c r="FD651">
        <v>2</v>
      </c>
    </row>
    <row r="652" spans="160:160">
      <c r="FD652">
        <v>3</v>
      </c>
    </row>
    <row r="653" spans="160:160">
      <c r="FD653">
        <v>8</v>
      </c>
    </row>
    <row r="654" spans="160:160">
      <c r="FD654">
        <v>6</v>
      </c>
    </row>
    <row r="655" spans="160:160">
      <c r="FD655">
        <v>6</v>
      </c>
    </row>
    <row r="656" spans="160:160">
      <c r="FD656">
        <v>3</v>
      </c>
    </row>
    <row r="657" spans="160:160">
      <c r="FD657">
        <v>4</v>
      </c>
    </row>
    <row r="658" spans="160:160">
      <c r="FD658">
        <v>6</v>
      </c>
    </row>
    <row r="659" spans="160:160">
      <c r="FD659">
        <v>2</v>
      </c>
    </row>
    <row r="660" spans="160:160">
      <c r="FD660">
        <v>3</v>
      </c>
    </row>
    <row r="661" spans="160:160">
      <c r="FD661">
        <v>1</v>
      </c>
    </row>
    <row r="662" spans="160:160">
      <c r="FD662">
        <v>1</v>
      </c>
    </row>
    <row r="663" spans="160:160">
      <c r="FD663">
        <v>3</v>
      </c>
    </row>
    <row r="664" spans="160:160">
      <c r="FD664">
        <v>2</v>
      </c>
    </row>
    <row r="665" spans="160:160">
      <c r="FD665">
        <v>3</v>
      </c>
    </row>
    <row r="666" spans="160:160">
      <c r="FD666">
        <v>8</v>
      </c>
    </row>
    <row r="667" spans="160:160">
      <c r="FD667">
        <v>2</v>
      </c>
    </row>
    <row r="668" spans="160:160">
      <c r="FD668">
        <v>7</v>
      </c>
    </row>
    <row r="669" spans="160:160">
      <c r="FD669">
        <v>4</v>
      </c>
    </row>
    <row r="670" spans="160:160">
      <c r="FD670">
        <v>3</v>
      </c>
    </row>
    <row r="671" spans="160:160">
      <c r="FD671">
        <v>8</v>
      </c>
    </row>
    <row r="672" spans="160:160">
      <c r="FD672">
        <v>2</v>
      </c>
    </row>
    <row r="673" spans="160:160">
      <c r="FD673">
        <v>6</v>
      </c>
    </row>
    <row r="674" spans="160:160">
      <c r="FD674">
        <v>3</v>
      </c>
    </row>
    <row r="675" spans="160:160">
      <c r="FD675">
        <v>8</v>
      </c>
    </row>
    <row r="676" spans="160:160">
      <c r="FD676">
        <v>2</v>
      </c>
    </row>
    <row r="677" spans="160:160">
      <c r="FD677">
        <v>9</v>
      </c>
    </row>
    <row r="678" spans="160:160">
      <c r="FD678">
        <v>1</v>
      </c>
    </row>
    <row r="679" spans="160:160">
      <c r="FD679">
        <v>9</v>
      </c>
    </row>
    <row r="680" spans="160:160">
      <c r="FD680">
        <v>8</v>
      </c>
    </row>
    <row r="681" spans="160:160">
      <c r="FD681">
        <v>1</v>
      </c>
    </row>
    <row r="682" spans="160:160">
      <c r="FD682">
        <v>9</v>
      </c>
    </row>
    <row r="683" spans="160:160">
      <c r="FD683">
        <v>8</v>
      </c>
    </row>
    <row r="684" spans="160:160">
      <c r="FD684">
        <v>9</v>
      </c>
    </row>
    <row r="685" spans="160:160">
      <c r="FD685">
        <v>3</v>
      </c>
    </row>
    <row r="686" spans="160:160">
      <c r="FD686">
        <v>1</v>
      </c>
    </row>
    <row r="687" spans="160:160">
      <c r="FD687">
        <v>5</v>
      </c>
    </row>
    <row r="688" spans="160:160">
      <c r="FD688">
        <v>1</v>
      </c>
    </row>
    <row r="689" spans="160:160">
      <c r="FD689">
        <v>7</v>
      </c>
    </row>
    <row r="690" spans="160:160">
      <c r="FD690">
        <v>7</v>
      </c>
    </row>
    <row r="691" spans="160:160">
      <c r="FD691">
        <v>7</v>
      </c>
    </row>
    <row r="692" spans="160:160">
      <c r="FD692">
        <v>3</v>
      </c>
    </row>
    <row r="693" spans="160:160">
      <c r="FD693">
        <v>2</v>
      </c>
    </row>
    <row r="694" spans="160:160">
      <c r="FD694">
        <v>0</v>
      </c>
    </row>
    <row r="695" spans="160:160">
      <c r="FD695">
        <v>4</v>
      </c>
    </row>
    <row r="696" spans="160:160">
      <c r="FD696">
        <v>6</v>
      </c>
    </row>
    <row r="697" spans="160:160">
      <c r="FD697">
        <v>1</v>
      </c>
    </row>
    <row r="698" spans="160:160">
      <c r="FD698">
        <v>3</v>
      </c>
    </row>
    <row r="699" spans="160:160">
      <c r="FD699">
        <v>6</v>
      </c>
    </row>
    <row r="700" spans="160:160">
      <c r="FD700">
        <v>1</v>
      </c>
    </row>
    <row r="701" spans="160:160">
      <c r="FD701">
        <v>6</v>
      </c>
    </row>
    <row r="702" spans="160:160">
      <c r="FD702">
        <v>4</v>
      </c>
    </row>
    <row r="703" spans="160:160">
      <c r="FD703">
        <v>10</v>
      </c>
    </row>
    <row r="704" spans="160:160">
      <c r="FD704">
        <v>8</v>
      </c>
    </row>
    <row r="705" spans="160:160">
      <c r="FD705">
        <v>4</v>
      </c>
    </row>
    <row r="706" spans="160:160">
      <c r="FD706">
        <v>7</v>
      </c>
    </row>
    <row r="707" spans="160:160">
      <c r="FD707">
        <v>10</v>
      </c>
    </row>
    <row r="708" spans="160:160">
      <c r="FD708">
        <v>10</v>
      </c>
    </row>
    <row r="709" spans="160:160">
      <c r="FD709">
        <v>5</v>
      </c>
    </row>
    <row r="710" spans="160:160">
      <c r="FD710">
        <v>9</v>
      </c>
    </row>
    <row r="711" spans="160:160">
      <c r="FD711">
        <v>2</v>
      </c>
    </row>
    <row r="712" spans="160:160">
      <c r="FD712">
        <v>8</v>
      </c>
    </row>
    <row r="713" spans="160:160">
      <c r="FD713">
        <v>10</v>
      </c>
    </row>
    <row r="714" spans="160:160">
      <c r="FD714">
        <v>3</v>
      </c>
    </row>
    <row r="715" spans="160:160">
      <c r="FD715">
        <v>0</v>
      </c>
    </row>
    <row r="716" spans="160:160">
      <c r="FD716">
        <v>6</v>
      </c>
    </row>
    <row r="717" spans="160:160">
      <c r="FD717">
        <v>1</v>
      </c>
    </row>
    <row r="718" spans="160:160">
      <c r="FD718">
        <v>8</v>
      </c>
    </row>
    <row r="719" spans="160:160">
      <c r="FD719">
        <v>3</v>
      </c>
    </row>
    <row r="720" spans="160:160">
      <c r="FD720">
        <v>1</v>
      </c>
    </row>
    <row r="721" spans="160:160">
      <c r="FD721">
        <v>2</v>
      </c>
    </row>
    <row r="722" spans="160:160">
      <c r="FD722">
        <v>0</v>
      </c>
    </row>
    <row r="723" spans="160:160">
      <c r="FD723">
        <v>2</v>
      </c>
    </row>
    <row r="724" spans="160:160">
      <c r="FD724">
        <v>1</v>
      </c>
    </row>
    <row r="725" spans="160:160">
      <c r="FD725">
        <v>4</v>
      </c>
    </row>
    <row r="726" spans="160:160">
      <c r="FD726">
        <v>4</v>
      </c>
    </row>
    <row r="727" spans="160:160">
      <c r="FD727">
        <v>10</v>
      </c>
    </row>
    <row r="728" spans="160:160">
      <c r="FD728">
        <v>0</v>
      </c>
    </row>
    <row r="729" spans="160:160">
      <c r="FD729">
        <v>4</v>
      </c>
    </row>
    <row r="730" spans="160:160">
      <c r="FD730">
        <v>2</v>
      </c>
    </row>
    <row r="731" spans="160:160">
      <c r="FD731">
        <v>0</v>
      </c>
    </row>
    <row r="732" spans="160:160">
      <c r="FD732">
        <v>6</v>
      </c>
    </row>
    <row r="733" spans="160:160">
      <c r="FD733">
        <v>1</v>
      </c>
    </row>
    <row r="734" spans="160:160">
      <c r="FD734">
        <v>6</v>
      </c>
    </row>
    <row r="735" spans="160:160">
      <c r="FD735">
        <v>2</v>
      </c>
    </row>
    <row r="736" spans="160:160">
      <c r="FD736">
        <v>3</v>
      </c>
    </row>
    <row r="737" spans="160:160">
      <c r="FD737">
        <v>0</v>
      </c>
    </row>
    <row r="738" spans="160:160">
      <c r="FD738">
        <v>1</v>
      </c>
    </row>
    <row r="739" spans="160:160">
      <c r="FD739">
        <v>6</v>
      </c>
    </row>
    <row r="740" spans="160:160">
      <c r="FD740">
        <v>1</v>
      </c>
    </row>
    <row r="741" spans="160:160">
      <c r="FD741">
        <v>1</v>
      </c>
    </row>
    <row r="742" spans="160:160">
      <c r="FD742">
        <v>6</v>
      </c>
    </row>
    <row r="743" spans="160:160">
      <c r="FD743">
        <v>3</v>
      </c>
    </row>
    <row r="744" spans="160:160">
      <c r="FD744">
        <v>5</v>
      </c>
    </row>
    <row r="745" spans="160:160">
      <c r="FD745">
        <v>4</v>
      </c>
    </row>
    <row r="746" spans="160:160">
      <c r="FD746">
        <v>2</v>
      </c>
    </row>
    <row r="747" spans="160:160">
      <c r="FD747">
        <v>3</v>
      </c>
    </row>
    <row r="748" spans="160:160">
      <c r="FD748">
        <v>8</v>
      </c>
    </row>
    <row r="749" spans="160:160">
      <c r="FD749">
        <v>7</v>
      </c>
    </row>
    <row r="750" spans="160:160">
      <c r="FD750">
        <v>5</v>
      </c>
    </row>
    <row r="751" spans="160:160">
      <c r="FD751">
        <v>10</v>
      </c>
    </row>
    <row r="752" spans="160:160">
      <c r="FD752">
        <v>7</v>
      </c>
    </row>
    <row r="753" spans="160:160">
      <c r="FD753">
        <v>1</v>
      </c>
    </row>
    <row r="754" spans="160:160">
      <c r="FD754">
        <v>5</v>
      </c>
    </row>
    <row r="755" spans="160:160">
      <c r="FD755">
        <v>1</v>
      </c>
    </row>
    <row r="756" spans="160:160">
      <c r="FD756">
        <v>5</v>
      </c>
    </row>
    <row r="757" spans="160:160">
      <c r="FD757">
        <v>6</v>
      </c>
    </row>
    <row r="758" spans="160:160">
      <c r="FD758">
        <v>3</v>
      </c>
    </row>
    <row r="759" spans="160:160">
      <c r="FD759">
        <v>7</v>
      </c>
    </row>
    <row r="760" spans="160:160">
      <c r="FD760">
        <v>6</v>
      </c>
    </row>
    <row r="761" spans="160:160">
      <c r="FD761">
        <v>4</v>
      </c>
    </row>
    <row r="762" spans="160:160">
      <c r="FD762">
        <v>4</v>
      </c>
    </row>
    <row r="763" spans="160:160">
      <c r="FD763">
        <v>1</v>
      </c>
    </row>
    <row r="764" spans="160:160">
      <c r="FD764">
        <v>6</v>
      </c>
    </row>
    <row r="765" spans="160:160">
      <c r="FD765">
        <v>5</v>
      </c>
    </row>
    <row r="766" spans="160:160">
      <c r="FD766">
        <v>8</v>
      </c>
    </row>
    <row r="767" spans="160:160">
      <c r="FD767">
        <v>5</v>
      </c>
    </row>
    <row r="768" spans="160:160">
      <c r="FD768">
        <v>2</v>
      </c>
    </row>
    <row r="769" spans="160:160">
      <c r="FD769">
        <v>8</v>
      </c>
    </row>
    <row r="770" spans="160:160">
      <c r="FD770">
        <v>4</v>
      </c>
    </row>
    <row r="771" spans="160:160">
      <c r="FD771">
        <v>1</v>
      </c>
    </row>
    <row r="772" spans="160:160">
      <c r="FD772">
        <v>5</v>
      </c>
    </row>
    <row r="773" spans="160:160">
      <c r="FD773">
        <v>5</v>
      </c>
    </row>
    <row r="774" spans="160:160">
      <c r="FD774">
        <v>6</v>
      </c>
    </row>
    <row r="775" spans="160:160">
      <c r="FD775">
        <v>3</v>
      </c>
    </row>
    <row r="776" spans="160:160">
      <c r="FD776">
        <v>3</v>
      </c>
    </row>
    <row r="777" spans="160:160">
      <c r="FD777">
        <v>0</v>
      </c>
    </row>
    <row r="778" spans="160:160">
      <c r="FD778">
        <v>4</v>
      </c>
    </row>
    <row r="779" spans="160:160">
      <c r="FD779">
        <v>3</v>
      </c>
    </row>
    <row r="780" spans="160:160">
      <c r="FD780">
        <v>2</v>
      </c>
    </row>
    <row r="781" spans="160:160">
      <c r="FD781">
        <v>1</v>
      </c>
    </row>
    <row r="782" spans="160:160">
      <c r="FD782">
        <v>2</v>
      </c>
    </row>
    <row r="783" spans="160:160">
      <c r="FD783">
        <v>10</v>
      </c>
    </row>
    <row r="784" spans="160:160">
      <c r="FD784">
        <v>9</v>
      </c>
    </row>
    <row r="785" spans="160:160">
      <c r="FD785">
        <v>8</v>
      </c>
    </row>
    <row r="786" spans="160:160">
      <c r="FD786">
        <v>2</v>
      </c>
    </row>
    <row r="787" spans="160:160">
      <c r="FD787">
        <v>8</v>
      </c>
    </row>
    <row r="788" spans="160:160">
      <c r="FD788">
        <v>2</v>
      </c>
    </row>
    <row r="789" spans="160:160">
      <c r="FD789">
        <v>8</v>
      </c>
    </row>
    <row r="790" spans="160:160">
      <c r="FD790">
        <v>1</v>
      </c>
    </row>
    <row r="791" spans="160:160">
      <c r="FD791">
        <v>4</v>
      </c>
    </row>
    <row r="792" spans="160:160">
      <c r="FD792">
        <v>7</v>
      </c>
    </row>
    <row r="793" spans="160:160">
      <c r="FD793">
        <v>6</v>
      </c>
    </row>
    <row r="794" spans="160:160">
      <c r="FD794">
        <v>5</v>
      </c>
    </row>
    <row r="795" spans="160:160">
      <c r="FD795">
        <v>2</v>
      </c>
    </row>
    <row r="796" spans="160:160">
      <c r="FD796">
        <v>1</v>
      </c>
    </row>
    <row r="797" spans="160:160">
      <c r="FD797">
        <v>10</v>
      </c>
    </row>
    <row r="798" spans="160:160">
      <c r="FD798">
        <v>4</v>
      </c>
    </row>
    <row r="799" spans="160:160">
      <c r="FD799">
        <v>9</v>
      </c>
    </row>
    <row r="800" spans="160:160">
      <c r="FD800">
        <v>7</v>
      </c>
    </row>
    <row r="801" spans="160:160">
      <c r="FD801">
        <v>3</v>
      </c>
    </row>
    <row r="802" spans="160:160">
      <c r="FD802">
        <v>8</v>
      </c>
    </row>
    <row r="803" spans="160:160">
      <c r="FD803">
        <v>3</v>
      </c>
    </row>
    <row r="804" spans="160:160">
      <c r="FD804">
        <v>3</v>
      </c>
    </row>
    <row r="805" spans="160:160">
      <c r="FD805">
        <v>2</v>
      </c>
    </row>
    <row r="806" spans="160:160">
      <c r="FD806">
        <v>4</v>
      </c>
    </row>
    <row r="807" spans="160:160">
      <c r="FD807">
        <v>3</v>
      </c>
    </row>
    <row r="808" spans="160:160">
      <c r="FD808">
        <v>4</v>
      </c>
    </row>
    <row r="809" spans="160:160">
      <c r="FD809">
        <v>1</v>
      </c>
    </row>
    <row r="810" spans="160:160">
      <c r="FD810">
        <v>4</v>
      </c>
    </row>
    <row r="811" spans="160:160">
      <c r="FD811">
        <v>7</v>
      </c>
    </row>
    <row r="812" spans="160:160">
      <c r="FD812">
        <v>2</v>
      </c>
    </row>
    <row r="813" spans="160:160">
      <c r="FD813">
        <v>5</v>
      </c>
    </row>
    <row r="814" spans="160:160">
      <c r="FD814">
        <v>3</v>
      </c>
    </row>
    <row r="815" spans="160:160">
      <c r="FD815">
        <v>3</v>
      </c>
    </row>
    <row r="816" spans="160:160">
      <c r="FD816">
        <v>3</v>
      </c>
    </row>
    <row r="817" spans="160:160">
      <c r="FD817">
        <v>0</v>
      </c>
    </row>
    <row r="818" spans="160:160">
      <c r="FD818">
        <v>4</v>
      </c>
    </row>
    <row r="819" spans="160:160">
      <c r="FD819">
        <v>5</v>
      </c>
    </row>
    <row r="820" spans="160:160">
      <c r="FD820">
        <v>4</v>
      </c>
    </row>
    <row r="821" spans="160:160">
      <c r="FD821">
        <v>7</v>
      </c>
    </row>
    <row r="822" spans="160:160">
      <c r="FD822">
        <v>4</v>
      </c>
    </row>
    <row r="823" spans="160:160">
      <c r="FD823">
        <v>5</v>
      </c>
    </row>
    <row r="824" spans="160:160">
      <c r="FD824">
        <v>8</v>
      </c>
    </row>
    <row r="825" spans="160:160">
      <c r="FD825">
        <v>6</v>
      </c>
    </row>
    <row r="826" spans="160:160">
      <c r="FD826">
        <v>7</v>
      </c>
    </row>
    <row r="827" spans="160:160">
      <c r="FD827">
        <v>3</v>
      </c>
    </row>
    <row r="828" spans="160:160">
      <c r="FD828">
        <v>5</v>
      </c>
    </row>
    <row r="829" spans="160:160">
      <c r="FD829">
        <v>2</v>
      </c>
    </row>
    <row r="830" spans="160:160">
      <c r="FD830">
        <v>5</v>
      </c>
    </row>
    <row r="831" spans="160:160">
      <c r="FD831">
        <v>4</v>
      </c>
    </row>
    <row r="832" spans="160:160">
      <c r="FD832">
        <v>5</v>
      </c>
    </row>
    <row r="833" spans="160:160">
      <c r="FD833">
        <v>8</v>
      </c>
    </row>
    <row r="834" spans="160:160">
      <c r="FD834">
        <v>7</v>
      </c>
    </row>
    <row r="835" spans="160:160">
      <c r="FD835">
        <v>0</v>
      </c>
    </row>
    <row r="836" spans="160:160">
      <c r="FD836">
        <v>10</v>
      </c>
    </row>
    <row r="837" spans="160:160">
      <c r="FD837">
        <v>0</v>
      </c>
    </row>
    <row r="838" spans="160:160">
      <c r="FD838">
        <v>4</v>
      </c>
    </row>
    <row r="839" spans="160:160">
      <c r="FD839">
        <v>2</v>
      </c>
    </row>
    <row r="840" spans="160:160">
      <c r="FD840">
        <v>2</v>
      </c>
    </row>
    <row r="841" spans="160:160">
      <c r="FD841">
        <v>1</v>
      </c>
    </row>
    <row r="842" spans="160:160">
      <c r="FD842">
        <v>7</v>
      </c>
    </row>
    <row r="843" spans="160:160">
      <c r="FD843">
        <v>9</v>
      </c>
    </row>
    <row r="844" spans="160:160">
      <c r="FD844">
        <v>4</v>
      </c>
    </row>
    <row r="845" spans="160:160">
      <c r="FD845">
        <v>7</v>
      </c>
    </row>
    <row r="846" spans="160:160">
      <c r="FD846">
        <v>3</v>
      </c>
    </row>
    <row r="847" spans="160:160">
      <c r="FD847">
        <v>10</v>
      </c>
    </row>
    <row r="848" spans="160:160">
      <c r="FD848">
        <v>3</v>
      </c>
    </row>
    <row r="849" spans="160:160">
      <c r="FD849">
        <v>5</v>
      </c>
    </row>
    <row r="850" spans="160:160">
      <c r="FD850">
        <v>7</v>
      </c>
    </row>
    <row r="851" spans="160:160">
      <c r="FD851">
        <v>8</v>
      </c>
    </row>
    <row r="852" spans="160:160">
      <c r="FD852">
        <v>2</v>
      </c>
    </row>
    <row r="853" spans="160:160">
      <c r="FD853">
        <v>3</v>
      </c>
    </row>
    <row r="854" spans="160:160">
      <c r="FD854">
        <v>9</v>
      </c>
    </row>
    <row r="855" spans="160:160">
      <c r="FD855">
        <v>7</v>
      </c>
    </row>
    <row r="856" spans="160:160">
      <c r="FD856">
        <v>4</v>
      </c>
    </row>
    <row r="857" spans="160:160">
      <c r="FD857">
        <v>4</v>
      </c>
    </row>
    <row r="858" spans="160:160">
      <c r="FD858">
        <v>5</v>
      </c>
    </row>
    <row r="859" spans="160:160">
      <c r="FD859">
        <v>2</v>
      </c>
    </row>
    <row r="860" spans="160:160">
      <c r="FD860">
        <v>1</v>
      </c>
    </row>
    <row r="861" spans="160:160">
      <c r="FD861">
        <v>2</v>
      </c>
    </row>
    <row r="862" spans="160:160">
      <c r="FD862">
        <v>9</v>
      </c>
    </row>
    <row r="863" spans="160:160">
      <c r="FD863">
        <v>3</v>
      </c>
    </row>
    <row r="864" spans="160:160">
      <c r="FD864">
        <v>2</v>
      </c>
    </row>
    <row r="865" spans="160:160">
      <c r="FD865">
        <v>9</v>
      </c>
    </row>
    <row r="866" spans="160:160">
      <c r="FD866">
        <v>2</v>
      </c>
    </row>
    <row r="867" spans="160:160">
      <c r="FD867">
        <v>8</v>
      </c>
    </row>
    <row r="868" spans="160:160">
      <c r="FD868">
        <v>8</v>
      </c>
    </row>
    <row r="869" spans="160:160">
      <c r="FD869">
        <v>5</v>
      </c>
    </row>
    <row r="870" spans="160:160">
      <c r="FD870">
        <v>1</v>
      </c>
    </row>
    <row r="871" spans="160:160">
      <c r="FD871">
        <v>7</v>
      </c>
    </row>
    <row r="872" spans="160:160">
      <c r="FD872">
        <v>2</v>
      </c>
    </row>
    <row r="873" spans="160:160">
      <c r="FD873">
        <v>9</v>
      </c>
    </row>
    <row r="874" spans="160:160">
      <c r="FD874">
        <v>6</v>
      </c>
    </row>
    <row r="875" spans="160:160">
      <c r="FD875">
        <v>9</v>
      </c>
    </row>
    <row r="876" spans="160:160">
      <c r="FD876">
        <v>8</v>
      </c>
    </row>
    <row r="877" spans="160:160">
      <c r="FD877">
        <v>2</v>
      </c>
    </row>
    <row r="878" spans="160:160">
      <c r="FD878">
        <v>1</v>
      </c>
    </row>
    <row r="879" spans="160:160">
      <c r="FD879">
        <v>1</v>
      </c>
    </row>
    <row r="880" spans="160:160">
      <c r="FD880">
        <v>9</v>
      </c>
    </row>
    <row r="881" spans="160:160">
      <c r="FD881">
        <v>4</v>
      </c>
    </row>
    <row r="882" spans="160:160">
      <c r="FD882">
        <v>6</v>
      </c>
    </row>
    <row r="883" spans="160:160">
      <c r="FD883">
        <v>7</v>
      </c>
    </row>
    <row r="884" spans="160:160">
      <c r="FD884">
        <v>6</v>
      </c>
    </row>
    <row r="885" spans="160:160">
      <c r="FD885">
        <v>7</v>
      </c>
    </row>
    <row r="886" spans="160:160">
      <c r="FD886">
        <v>4</v>
      </c>
    </row>
    <row r="887" spans="160:160">
      <c r="FD887">
        <v>7</v>
      </c>
    </row>
    <row r="888" spans="160:160">
      <c r="FD888">
        <v>7</v>
      </c>
    </row>
    <row r="889" spans="160:160">
      <c r="FD889">
        <v>5</v>
      </c>
    </row>
    <row r="890" spans="160:160">
      <c r="FD890">
        <v>7</v>
      </c>
    </row>
    <row r="891" spans="160:160">
      <c r="FD891">
        <v>7</v>
      </c>
    </row>
    <row r="892" spans="160:160">
      <c r="FD892">
        <v>8</v>
      </c>
    </row>
    <row r="893" spans="160:160">
      <c r="FD893">
        <v>4</v>
      </c>
    </row>
    <row r="894" spans="160:160">
      <c r="FD894">
        <v>5</v>
      </c>
    </row>
    <row r="895" spans="160:160">
      <c r="FD895">
        <v>2</v>
      </c>
    </row>
    <row r="896" spans="160:160">
      <c r="FD896">
        <v>8</v>
      </c>
    </row>
    <row r="897" spans="160:160">
      <c r="FD897">
        <v>8</v>
      </c>
    </row>
    <row r="898" spans="160:160">
      <c r="FD898">
        <v>8</v>
      </c>
    </row>
    <row r="899" spans="160:160">
      <c r="FD899">
        <v>3</v>
      </c>
    </row>
    <row r="900" spans="160:160">
      <c r="FD900">
        <v>7</v>
      </c>
    </row>
    <row r="901" spans="160:160">
      <c r="FD901">
        <v>2</v>
      </c>
    </row>
    <row r="902" spans="160:160">
      <c r="FD902">
        <v>7</v>
      </c>
    </row>
    <row r="903" spans="160:160">
      <c r="FD903">
        <v>7</v>
      </c>
    </row>
    <row r="904" spans="160:160">
      <c r="FD904">
        <v>3</v>
      </c>
    </row>
    <row r="905" spans="160:160">
      <c r="FD905">
        <v>5</v>
      </c>
    </row>
    <row r="906" spans="160:160">
      <c r="FD906">
        <v>7</v>
      </c>
    </row>
    <row r="907" spans="160:160">
      <c r="FD907">
        <v>4</v>
      </c>
    </row>
    <row r="908" spans="160:160">
      <c r="FD908">
        <v>4</v>
      </c>
    </row>
    <row r="909" spans="160:160">
      <c r="FD909">
        <v>7</v>
      </c>
    </row>
    <row r="910" spans="160:160">
      <c r="FD910">
        <v>5</v>
      </c>
    </row>
    <row r="911" spans="160:160">
      <c r="FD911">
        <v>3</v>
      </c>
    </row>
    <row r="912" spans="160:160">
      <c r="FD912">
        <v>0</v>
      </c>
    </row>
    <row r="913" spans="160:160">
      <c r="FD913">
        <v>5</v>
      </c>
    </row>
    <row r="914" spans="160:160">
      <c r="FD914">
        <v>7</v>
      </c>
    </row>
    <row r="915" spans="160:160">
      <c r="FD915">
        <v>9</v>
      </c>
    </row>
    <row r="916" spans="160:160">
      <c r="FD916">
        <v>5</v>
      </c>
    </row>
    <row r="917" spans="160:160">
      <c r="FD917">
        <v>6</v>
      </c>
    </row>
    <row r="918" spans="160:160">
      <c r="FD918">
        <v>5</v>
      </c>
    </row>
    <row r="919" spans="160:160">
      <c r="FD919">
        <v>0</v>
      </c>
    </row>
    <row r="920" spans="160:160">
      <c r="FD920">
        <v>1</v>
      </c>
    </row>
    <row r="921" spans="160:160">
      <c r="FD921">
        <v>7</v>
      </c>
    </row>
    <row r="922" spans="160:160">
      <c r="FD922">
        <v>9</v>
      </c>
    </row>
    <row r="923" spans="160:160">
      <c r="FD923">
        <v>2</v>
      </c>
    </row>
    <row r="924" spans="160:160">
      <c r="FD924">
        <v>9</v>
      </c>
    </row>
    <row r="925" spans="160:160">
      <c r="FD925">
        <v>8</v>
      </c>
    </row>
    <row r="926" spans="160:160">
      <c r="FD926">
        <v>0</v>
      </c>
    </row>
    <row r="927" spans="160:160">
      <c r="FD927">
        <v>8</v>
      </c>
    </row>
    <row r="928" spans="160:160">
      <c r="FD928">
        <v>1</v>
      </c>
    </row>
    <row r="929" spans="160:160">
      <c r="FD929">
        <v>6</v>
      </c>
    </row>
    <row r="930" spans="160:160">
      <c r="FD930">
        <v>2</v>
      </c>
    </row>
    <row r="931" spans="160:160">
      <c r="FD931">
        <v>8</v>
      </c>
    </row>
    <row r="932" spans="160:160">
      <c r="FD932">
        <v>2</v>
      </c>
    </row>
    <row r="933" spans="160:160">
      <c r="FD933">
        <v>0</v>
      </c>
    </row>
    <row r="934" spans="160:160">
      <c r="FD934">
        <v>9</v>
      </c>
    </row>
    <row r="935" spans="160:160">
      <c r="FD935">
        <v>6</v>
      </c>
    </row>
    <row r="936" spans="160:160">
      <c r="FD936">
        <v>0</v>
      </c>
    </row>
    <row r="937" spans="160:160">
      <c r="FD937">
        <v>3</v>
      </c>
    </row>
    <row r="938" spans="160:160">
      <c r="FD938">
        <v>7</v>
      </c>
    </row>
    <row r="939" spans="160:160">
      <c r="FD939">
        <v>3</v>
      </c>
    </row>
    <row r="940" spans="160:160">
      <c r="FD940">
        <v>5</v>
      </c>
    </row>
    <row r="941" spans="160:160">
      <c r="FD941">
        <v>7</v>
      </c>
    </row>
    <row r="942" spans="160:160">
      <c r="FD942">
        <v>7</v>
      </c>
    </row>
    <row r="943" spans="160:160">
      <c r="FD943">
        <v>9</v>
      </c>
    </row>
    <row r="944" spans="160:160">
      <c r="FD944">
        <v>7</v>
      </c>
    </row>
    <row r="945" spans="160:160">
      <c r="FD945">
        <v>3</v>
      </c>
    </row>
    <row r="946" spans="160:160">
      <c r="FD946">
        <v>1</v>
      </c>
    </row>
    <row r="947" spans="160:160">
      <c r="FD947">
        <v>5</v>
      </c>
    </row>
    <row r="948" spans="160:160">
      <c r="FD948">
        <v>3</v>
      </c>
    </row>
    <row r="949" spans="160:160">
      <c r="FD949">
        <v>8</v>
      </c>
    </row>
    <row r="950" spans="160:160">
      <c r="FD950">
        <v>1</v>
      </c>
    </row>
    <row r="951" spans="160:160">
      <c r="FD951">
        <v>9</v>
      </c>
    </row>
    <row r="952" spans="160:160">
      <c r="FD952">
        <v>6</v>
      </c>
    </row>
    <row r="953" spans="160:160">
      <c r="FD953">
        <v>6</v>
      </c>
    </row>
    <row r="954" spans="160:160">
      <c r="FD954">
        <v>5</v>
      </c>
    </row>
    <row r="955" spans="160:160">
      <c r="FD955">
        <v>2</v>
      </c>
    </row>
    <row r="956" spans="160:160">
      <c r="FD956">
        <v>2</v>
      </c>
    </row>
    <row r="957" spans="160:160">
      <c r="FD957">
        <v>4</v>
      </c>
    </row>
    <row r="958" spans="160:160">
      <c r="FD958">
        <v>1</v>
      </c>
    </row>
    <row r="959" spans="160:160">
      <c r="FD959">
        <v>5</v>
      </c>
    </row>
    <row r="960" spans="160:160">
      <c r="FD960">
        <v>1</v>
      </c>
    </row>
    <row r="961" spans="160:160">
      <c r="FD961">
        <v>4</v>
      </c>
    </row>
    <row r="962" spans="160:160">
      <c r="FD962">
        <v>3</v>
      </c>
    </row>
    <row r="963" spans="160:160">
      <c r="FD963">
        <v>9</v>
      </c>
    </row>
    <row r="964" spans="160:160">
      <c r="FD964">
        <v>4</v>
      </c>
    </row>
    <row r="965" spans="160:160">
      <c r="FD965">
        <v>1</v>
      </c>
    </row>
    <row r="966" spans="160:160">
      <c r="FD966">
        <v>3</v>
      </c>
    </row>
    <row r="967" spans="160:160">
      <c r="FD967">
        <v>1</v>
      </c>
    </row>
    <row r="968" spans="160:160">
      <c r="FD968">
        <v>6</v>
      </c>
    </row>
    <row r="969" spans="160:160">
      <c r="FD969">
        <v>4</v>
      </c>
    </row>
    <row r="970" spans="160:160">
      <c r="FD970">
        <v>0</v>
      </c>
    </row>
    <row r="971" spans="160:160">
      <c r="FD971">
        <v>4</v>
      </c>
    </row>
    <row r="972" spans="160:160">
      <c r="FD972">
        <v>6</v>
      </c>
    </row>
    <row r="973" spans="160:160">
      <c r="FD973">
        <v>7</v>
      </c>
    </row>
    <row r="974" spans="160:160">
      <c r="FD974">
        <v>2</v>
      </c>
    </row>
    <row r="975" spans="160:160">
      <c r="FD975">
        <v>4</v>
      </c>
    </row>
    <row r="976" spans="160:160">
      <c r="FD976">
        <v>7</v>
      </c>
    </row>
    <row r="977" spans="160:160">
      <c r="FD977">
        <v>4</v>
      </c>
    </row>
    <row r="978" spans="160:160">
      <c r="FD978">
        <v>6</v>
      </c>
    </row>
    <row r="979" spans="160:160">
      <c r="FD979">
        <v>6</v>
      </c>
    </row>
    <row r="980" spans="160:160">
      <c r="FD980">
        <v>2</v>
      </c>
    </row>
    <row r="981" spans="160:160">
      <c r="FD981">
        <v>5</v>
      </c>
    </row>
    <row r="982" spans="160:160">
      <c r="FD982">
        <v>9</v>
      </c>
    </row>
    <row r="983" spans="160:160">
      <c r="FD983">
        <v>9</v>
      </c>
    </row>
    <row r="984" spans="160:160">
      <c r="FD984">
        <v>10</v>
      </c>
    </row>
    <row r="985" spans="160:160">
      <c r="FD985">
        <v>5</v>
      </c>
    </row>
    <row r="986" spans="160:160">
      <c r="FD986">
        <v>7</v>
      </c>
    </row>
    <row r="987" spans="160:160">
      <c r="FD987">
        <v>8</v>
      </c>
    </row>
    <row r="988" spans="160:160">
      <c r="FD988">
        <v>9</v>
      </c>
    </row>
    <row r="989" spans="160:160">
      <c r="FD989">
        <v>9</v>
      </c>
    </row>
    <row r="990" spans="160:160">
      <c r="FD990">
        <v>7</v>
      </c>
    </row>
    <row r="991" spans="160:160">
      <c r="FD991">
        <v>6</v>
      </c>
    </row>
    <row r="992" spans="160:160">
      <c r="FD992">
        <v>4</v>
      </c>
    </row>
    <row r="993" spans="160:160">
      <c r="FD993">
        <v>5</v>
      </c>
    </row>
    <row r="994" spans="160:160">
      <c r="FD994">
        <v>1</v>
      </c>
    </row>
    <row r="995" spans="160:160">
      <c r="FD995">
        <v>4</v>
      </c>
    </row>
    <row r="996" spans="160:160">
      <c r="FD996">
        <v>2</v>
      </c>
    </row>
    <row r="997" spans="160:160">
      <c r="FD997">
        <v>6</v>
      </c>
    </row>
    <row r="998" spans="160:160">
      <c r="FD998">
        <v>6</v>
      </c>
    </row>
    <row r="999" spans="160:160">
      <c r="FD999">
        <v>7</v>
      </c>
    </row>
    <row r="1000" spans="160:160">
      <c r="FD1000">
        <v>2</v>
      </c>
    </row>
    <row r="1001" spans="160:160">
      <c r="FD1001">
        <v>9</v>
      </c>
    </row>
    <row r="1002" spans="160:160">
      <c r="FD1002">
        <v>6</v>
      </c>
    </row>
    <row r="1003" spans="160:160">
      <c r="FD1003">
        <v>1</v>
      </c>
    </row>
    <row r="1004" spans="160:160">
      <c r="FD1004">
        <v>1</v>
      </c>
    </row>
    <row r="1005" spans="160:160">
      <c r="FD1005">
        <v>0</v>
      </c>
    </row>
    <row r="1006" spans="160:160">
      <c r="FD1006">
        <v>3</v>
      </c>
    </row>
    <row r="1007" spans="160:160">
      <c r="FD1007">
        <v>8</v>
      </c>
    </row>
    <row r="1008" spans="160:160">
      <c r="FD1008">
        <v>6</v>
      </c>
    </row>
    <row r="1009" spans="160:160">
      <c r="FD1009">
        <v>3</v>
      </c>
    </row>
    <row r="1010" spans="160:160">
      <c r="FD1010">
        <v>2</v>
      </c>
    </row>
    <row r="1011" spans="160:160">
      <c r="FD1011">
        <v>3</v>
      </c>
    </row>
    <row r="1012" spans="160:160">
      <c r="FD1012">
        <v>3</v>
      </c>
    </row>
    <row r="1013" spans="160:160">
      <c r="FD1013">
        <v>1</v>
      </c>
    </row>
    <row r="1014" spans="160:160">
      <c r="FD1014">
        <v>1</v>
      </c>
    </row>
    <row r="1015" spans="160:160">
      <c r="FD1015">
        <v>0</v>
      </c>
    </row>
    <row r="1016" spans="160:160">
      <c r="FD1016">
        <v>5</v>
      </c>
    </row>
    <row r="1017" spans="160:160">
      <c r="FD1017">
        <v>9</v>
      </c>
    </row>
    <row r="1018" spans="160:160">
      <c r="FD1018">
        <v>6</v>
      </c>
    </row>
    <row r="1019" spans="160:160">
      <c r="FD1019">
        <v>9</v>
      </c>
    </row>
    <row r="1020" spans="160:160">
      <c r="FD1020">
        <v>7</v>
      </c>
    </row>
    <row r="1021" spans="160:160">
      <c r="FD1021">
        <v>10</v>
      </c>
    </row>
    <row r="1022" spans="160:160">
      <c r="FD1022">
        <v>7</v>
      </c>
    </row>
    <row r="1023" spans="160:160">
      <c r="FD1023">
        <v>4</v>
      </c>
    </row>
    <row r="1024" spans="160:160">
      <c r="FD1024">
        <v>6</v>
      </c>
    </row>
    <row r="1025" spans="160:160">
      <c r="FD1025">
        <v>7</v>
      </c>
    </row>
    <row r="1026" spans="160:160">
      <c r="FD1026">
        <v>8</v>
      </c>
    </row>
    <row r="1027" spans="160:160">
      <c r="FD1027">
        <v>7</v>
      </c>
    </row>
    <row r="1028" spans="160:160">
      <c r="FD1028">
        <v>9</v>
      </c>
    </row>
    <row r="1029" spans="160:160">
      <c r="FD1029">
        <v>5</v>
      </c>
    </row>
    <row r="1030" spans="160:160">
      <c r="FD1030">
        <v>4</v>
      </c>
    </row>
    <row r="1031" spans="160:160">
      <c r="FD1031">
        <v>10</v>
      </c>
    </row>
    <row r="1032" spans="160:160">
      <c r="FD1032">
        <v>8</v>
      </c>
    </row>
    <row r="1033" spans="160:160">
      <c r="FD1033">
        <v>9</v>
      </c>
    </row>
    <row r="1034" spans="160:160">
      <c r="FD1034">
        <v>5</v>
      </c>
    </row>
    <row r="1035" spans="160:160">
      <c r="FD1035">
        <v>8</v>
      </c>
    </row>
    <row r="1036" spans="160:160">
      <c r="FD1036">
        <v>7</v>
      </c>
    </row>
    <row r="1037" spans="160:160">
      <c r="FD1037">
        <v>2</v>
      </c>
    </row>
    <row r="1038" spans="160:160">
      <c r="FD1038">
        <v>4</v>
      </c>
    </row>
    <row r="1039" spans="160:160">
      <c r="FD1039">
        <v>2</v>
      </c>
    </row>
    <row r="1040" spans="160:160">
      <c r="FD1040">
        <v>8</v>
      </c>
    </row>
    <row r="1041" spans="160:160">
      <c r="FD1041">
        <v>5</v>
      </c>
    </row>
    <row r="1042" spans="160:160">
      <c r="FD1042">
        <v>7</v>
      </c>
    </row>
    <row r="1043" spans="160:160">
      <c r="FD1043">
        <v>8</v>
      </c>
    </row>
    <row r="1044" spans="160:160">
      <c r="FD1044">
        <v>1</v>
      </c>
    </row>
    <row r="1045" spans="160:160">
      <c r="FD1045">
        <v>0</v>
      </c>
    </row>
    <row r="1046" spans="160:160">
      <c r="FD1046">
        <v>2</v>
      </c>
    </row>
    <row r="1047" spans="160:160">
      <c r="FD1047">
        <v>2</v>
      </c>
    </row>
    <row r="1048" spans="160:160">
      <c r="FD1048">
        <v>7</v>
      </c>
    </row>
    <row r="1049" spans="160:160">
      <c r="FD1049">
        <v>1</v>
      </c>
    </row>
    <row r="1050" spans="160:160">
      <c r="FD1050">
        <v>8</v>
      </c>
    </row>
    <row r="1051" spans="160:160">
      <c r="FD1051">
        <v>10</v>
      </c>
    </row>
    <row r="1052" spans="160:160">
      <c r="FD1052">
        <v>1</v>
      </c>
    </row>
    <row r="1053" spans="160:160">
      <c r="FD1053">
        <v>3</v>
      </c>
    </row>
    <row r="1054" spans="160:160">
      <c r="FD1054">
        <v>9</v>
      </c>
    </row>
    <row r="1055" spans="160:160">
      <c r="FD1055">
        <v>2</v>
      </c>
    </row>
    <row r="1056" spans="160:160">
      <c r="FD1056">
        <v>9</v>
      </c>
    </row>
    <row r="1057" spans="160:160">
      <c r="FD1057">
        <v>3</v>
      </c>
    </row>
    <row r="1058" spans="160:160">
      <c r="FD1058">
        <v>5</v>
      </c>
    </row>
    <row r="1059" spans="160:160">
      <c r="FD1059">
        <v>9</v>
      </c>
    </row>
    <row r="1060" spans="160:160">
      <c r="FD1060">
        <v>4</v>
      </c>
    </row>
    <row r="1061" spans="160:160">
      <c r="FD1061">
        <v>1</v>
      </c>
    </row>
    <row r="1062" spans="160:160">
      <c r="FD1062">
        <v>2</v>
      </c>
    </row>
    <row r="1063" spans="160:160">
      <c r="FD1063">
        <v>5</v>
      </c>
    </row>
    <row r="1064" spans="160:160">
      <c r="FD1064">
        <v>9</v>
      </c>
    </row>
    <row r="1065" spans="160:160">
      <c r="FD1065">
        <v>5</v>
      </c>
    </row>
    <row r="1066" spans="160:160">
      <c r="FD1066">
        <v>7</v>
      </c>
    </row>
    <row r="1067" spans="160:160">
      <c r="FD1067">
        <v>4</v>
      </c>
    </row>
    <row r="1068" spans="160:160">
      <c r="FD1068">
        <v>5</v>
      </c>
    </row>
    <row r="1069" spans="160:160">
      <c r="FD1069">
        <v>6</v>
      </c>
    </row>
    <row r="1070" spans="160:160">
      <c r="FD1070">
        <v>9</v>
      </c>
    </row>
    <row r="1071" spans="160:160">
      <c r="FD1071">
        <v>9</v>
      </c>
    </row>
    <row r="1072" spans="160:160">
      <c r="FD1072">
        <v>7</v>
      </c>
    </row>
    <row r="1073" spans="160:160">
      <c r="FD1073">
        <v>7</v>
      </c>
    </row>
    <row r="1074" spans="160:160">
      <c r="FD1074">
        <v>5</v>
      </c>
    </row>
    <row r="1075" spans="160:160">
      <c r="FD1075">
        <v>10</v>
      </c>
    </row>
    <row r="1076" spans="160:160">
      <c r="FD1076">
        <v>4</v>
      </c>
    </row>
    <row r="1077" spans="160:160">
      <c r="FD1077">
        <v>9</v>
      </c>
    </row>
    <row r="1078" spans="160:160">
      <c r="FD1078">
        <v>6</v>
      </c>
    </row>
    <row r="1079" spans="160:160">
      <c r="FD1079">
        <v>0</v>
      </c>
    </row>
    <row r="1080" spans="160:160">
      <c r="FD1080">
        <v>10</v>
      </c>
    </row>
    <row r="1081" spans="160:160">
      <c r="FD1081">
        <v>8</v>
      </c>
    </row>
    <row r="1082" spans="160:160">
      <c r="FD1082">
        <v>6</v>
      </c>
    </row>
    <row r="1083" spans="160:160">
      <c r="FD1083">
        <v>2</v>
      </c>
    </row>
    <row r="1084" spans="160:160">
      <c r="FD1084">
        <v>2</v>
      </c>
    </row>
    <row r="1085" spans="160:160">
      <c r="FD1085">
        <v>5</v>
      </c>
    </row>
    <row r="1086" spans="160:160">
      <c r="FD1086">
        <v>7</v>
      </c>
    </row>
    <row r="1087" spans="160:160">
      <c r="FD1087">
        <v>4</v>
      </c>
    </row>
    <row r="1088" spans="160:160">
      <c r="FD1088">
        <v>6</v>
      </c>
    </row>
    <row r="1089" spans="160:160">
      <c r="FD1089">
        <v>7</v>
      </c>
    </row>
    <row r="1090" spans="160:160">
      <c r="FD1090">
        <v>2</v>
      </c>
    </row>
    <row r="1091" spans="160:160">
      <c r="FD1091">
        <v>4</v>
      </c>
    </row>
    <row r="1092" spans="160:160">
      <c r="FD1092">
        <v>10</v>
      </c>
    </row>
    <row r="1093" spans="160:160">
      <c r="FD1093">
        <v>7</v>
      </c>
    </row>
    <row r="1094" spans="160:160">
      <c r="FD1094">
        <v>9</v>
      </c>
    </row>
    <row r="1095" spans="160:160">
      <c r="FD1095">
        <v>9</v>
      </c>
    </row>
    <row r="1096" spans="160:160">
      <c r="FD1096">
        <v>6</v>
      </c>
    </row>
    <row r="1097" spans="160:160">
      <c r="FD1097">
        <v>1</v>
      </c>
    </row>
    <row r="1098" spans="160:160">
      <c r="FD1098">
        <v>4</v>
      </c>
    </row>
    <row r="1099" spans="160:160">
      <c r="FD1099">
        <v>4</v>
      </c>
    </row>
    <row r="1100" spans="160:160">
      <c r="FD1100">
        <v>0</v>
      </c>
    </row>
    <row r="1101" spans="160:160">
      <c r="FD1101">
        <v>5</v>
      </c>
    </row>
    <row r="1102" spans="160:160">
      <c r="FD1102">
        <v>1</v>
      </c>
    </row>
    <row r="1103" spans="160:160">
      <c r="FD1103">
        <v>5</v>
      </c>
    </row>
    <row r="1104" spans="160:160">
      <c r="FD1104">
        <v>9</v>
      </c>
    </row>
    <row r="1105" spans="160:160">
      <c r="FD1105">
        <v>5</v>
      </c>
    </row>
    <row r="1106" spans="160:160">
      <c r="FD1106">
        <v>1</v>
      </c>
    </row>
    <row r="1107" spans="160:160">
      <c r="FD1107">
        <v>6</v>
      </c>
    </row>
    <row r="1108" spans="160:160">
      <c r="FD1108">
        <v>6</v>
      </c>
    </row>
    <row r="1109" spans="160:160">
      <c r="FD1109">
        <v>10</v>
      </c>
    </row>
    <row r="1110" spans="160:160">
      <c r="FD1110">
        <v>5</v>
      </c>
    </row>
    <row r="1111" spans="160:160">
      <c r="FD1111">
        <v>4</v>
      </c>
    </row>
    <row r="1112" spans="160:160">
      <c r="FD1112">
        <v>3</v>
      </c>
    </row>
    <row r="1113" spans="160:160">
      <c r="FD1113">
        <v>7</v>
      </c>
    </row>
    <row r="1114" spans="160:160">
      <c r="FD1114">
        <v>9</v>
      </c>
    </row>
    <row r="1115" spans="160:160">
      <c r="FD1115">
        <v>4</v>
      </c>
    </row>
    <row r="1116" spans="160:160">
      <c r="FD1116">
        <v>8</v>
      </c>
    </row>
    <row r="1117" spans="160:160">
      <c r="FD1117">
        <v>9</v>
      </c>
    </row>
    <row r="1118" spans="160:160">
      <c r="FD1118">
        <v>0</v>
      </c>
    </row>
    <row r="1119" spans="160:160">
      <c r="FD1119">
        <v>1</v>
      </c>
    </row>
    <row r="1120" spans="160:160">
      <c r="FD1120">
        <v>9</v>
      </c>
    </row>
    <row r="1121" spans="160:160">
      <c r="FD1121">
        <v>2</v>
      </c>
    </row>
    <row r="1122" spans="160:160">
      <c r="FD1122">
        <v>0</v>
      </c>
    </row>
    <row r="1123" spans="160:160">
      <c r="FD1123">
        <v>7</v>
      </c>
    </row>
    <row r="1124" spans="160:160">
      <c r="FD1124">
        <v>1</v>
      </c>
    </row>
    <row r="1125" spans="160:160">
      <c r="FD1125">
        <v>6</v>
      </c>
    </row>
    <row r="1126" spans="160:160">
      <c r="FD1126">
        <v>8</v>
      </c>
    </row>
    <row r="1127" spans="160:160">
      <c r="FD1127">
        <v>1</v>
      </c>
    </row>
    <row r="1128" spans="160:160">
      <c r="FD1128">
        <v>4</v>
      </c>
    </row>
    <row r="1129" spans="160:160">
      <c r="FD1129">
        <v>7</v>
      </c>
    </row>
    <row r="1130" spans="160:160">
      <c r="FD1130">
        <v>10</v>
      </c>
    </row>
    <row r="1131" spans="160:160">
      <c r="FD1131">
        <v>1</v>
      </c>
    </row>
    <row r="1132" spans="160:160">
      <c r="FD1132">
        <v>5</v>
      </c>
    </row>
    <row r="1133" spans="160:160">
      <c r="FD1133">
        <v>4</v>
      </c>
    </row>
    <row r="1134" spans="160:160">
      <c r="FD1134">
        <v>1</v>
      </c>
    </row>
    <row r="1135" spans="160:160">
      <c r="FD1135">
        <v>5</v>
      </c>
    </row>
    <row r="1136" spans="160:160">
      <c r="FD1136">
        <v>4</v>
      </c>
    </row>
    <row r="1137" spans="160:160">
      <c r="FD1137">
        <v>7</v>
      </c>
    </row>
    <row r="1138" spans="160:160">
      <c r="FD1138">
        <v>3</v>
      </c>
    </row>
    <row r="1139" spans="160:160">
      <c r="FD1139">
        <v>1</v>
      </c>
    </row>
    <row r="1140" spans="160:160">
      <c r="FD1140">
        <v>0</v>
      </c>
    </row>
    <row r="1141" spans="160:160">
      <c r="FD1141">
        <v>7</v>
      </c>
    </row>
    <row r="1142" spans="160:160">
      <c r="FD1142">
        <v>8</v>
      </c>
    </row>
    <row r="1143" spans="160:160">
      <c r="FD1143">
        <v>9</v>
      </c>
    </row>
    <row r="1144" spans="160:160">
      <c r="FD1144">
        <v>10</v>
      </c>
    </row>
    <row r="1145" spans="160:160">
      <c r="FD1145">
        <v>6</v>
      </c>
    </row>
    <row r="1146" spans="160:160">
      <c r="FD1146">
        <v>4</v>
      </c>
    </row>
    <row r="1147" spans="160:160">
      <c r="FD1147">
        <v>3</v>
      </c>
    </row>
    <row r="1148" spans="160:160">
      <c r="FD1148">
        <v>8</v>
      </c>
    </row>
    <row r="1149" spans="160:160">
      <c r="FD1149">
        <v>6</v>
      </c>
    </row>
    <row r="1150" spans="160:160">
      <c r="FD1150">
        <v>2</v>
      </c>
    </row>
    <row r="1151" spans="160:160">
      <c r="FD1151">
        <v>7</v>
      </c>
    </row>
    <row r="1152" spans="160:160">
      <c r="FD1152">
        <v>7</v>
      </c>
    </row>
    <row r="1153" spans="160:160">
      <c r="FD1153">
        <v>5</v>
      </c>
    </row>
    <row r="1154" spans="160:160">
      <c r="FD1154">
        <v>0</v>
      </c>
    </row>
    <row r="1155" spans="160:160">
      <c r="FD1155">
        <v>6</v>
      </c>
    </row>
    <row r="1156" spans="160:160">
      <c r="FD1156">
        <v>10</v>
      </c>
    </row>
    <row r="1157" spans="160:160">
      <c r="FD1157">
        <v>6</v>
      </c>
    </row>
    <row r="1158" spans="160:160">
      <c r="FD1158">
        <v>0</v>
      </c>
    </row>
    <row r="1159" spans="160:160">
      <c r="FD1159">
        <v>4</v>
      </c>
    </row>
    <row r="1160" spans="160:160">
      <c r="FD1160">
        <v>5</v>
      </c>
    </row>
    <row r="1161" spans="160:160">
      <c r="FD1161">
        <v>5</v>
      </c>
    </row>
    <row r="1162" spans="160:160">
      <c r="FD1162">
        <v>7</v>
      </c>
    </row>
    <row r="1163" spans="160:160">
      <c r="FD1163">
        <v>1</v>
      </c>
    </row>
    <row r="1164" spans="160:160">
      <c r="FD1164">
        <v>8</v>
      </c>
    </row>
    <row r="1165" spans="160:160">
      <c r="FD1165">
        <v>2</v>
      </c>
    </row>
    <row r="1166" spans="160:160">
      <c r="FD1166">
        <v>0</v>
      </c>
    </row>
    <row r="1167" spans="160:160">
      <c r="FD1167">
        <v>7</v>
      </c>
    </row>
    <row r="1168" spans="160:160">
      <c r="FD1168">
        <v>6</v>
      </c>
    </row>
    <row r="1169" spans="160:160">
      <c r="FD1169">
        <v>6</v>
      </c>
    </row>
    <row r="1170" spans="160:160">
      <c r="FD1170">
        <v>0</v>
      </c>
    </row>
    <row r="1171" spans="160:160">
      <c r="FD1171">
        <v>10</v>
      </c>
    </row>
    <row r="1172" spans="160:160">
      <c r="FD1172">
        <v>2</v>
      </c>
    </row>
    <row r="1173" spans="160:160">
      <c r="FD1173">
        <v>3</v>
      </c>
    </row>
    <row r="1174" spans="160:160">
      <c r="FD1174">
        <v>3</v>
      </c>
    </row>
    <row r="1175" spans="160:160">
      <c r="FD1175">
        <v>8</v>
      </c>
    </row>
    <row r="1176" spans="160:160">
      <c r="FD1176">
        <v>1</v>
      </c>
    </row>
    <row r="1177" spans="160:160">
      <c r="FD1177">
        <v>1</v>
      </c>
    </row>
    <row r="1178" spans="160:160">
      <c r="FD1178">
        <v>9</v>
      </c>
    </row>
    <row r="1179" spans="160:160">
      <c r="FD1179">
        <v>0</v>
      </c>
    </row>
    <row r="1180" spans="160:160">
      <c r="FD1180">
        <v>7</v>
      </c>
    </row>
    <row r="1181" spans="160:160">
      <c r="FD1181">
        <v>2</v>
      </c>
    </row>
    <row r="1182" spans="160:160">
      <c r="FD1182">
        <v>9</v>
      </c>
    </row>
    <row r="1183" spans="160:160">
      <c r="FD1183">
        <v>3</v>
      </c>
    </row>
    <row r="1184" spans="160:160">
      <c r="FD1184">
        <v>1</v>
      </c>
    </row>
    <row r="1185" spans="160:160">
      <c r="FD1185">
        <v>2</v>
      </c>
    </row>
    <row r="1186" spans="160:160">
      <c r="FD1186">
        <v>2</v>
      </c>
    </row>
    <row r="1187" spans="160:160">
      <c r="FD1187">
        <v>4</v>
      </c>
    </row>
    <row r="1188" spans="160:160">
      <c r="FD1188">
        <v>0</v>
      </c>
    </row>
    <row r="1189" spans="160:160">
      <c r="FD1189">
        <v>5</v>
      </c>
    </row>
    <row r="1190" spans="160:160">
      <c r="FD1190">
        <v>6</v>
      </c>
    </row>
    <row r="1191" spans="160:160">
      <c r="FD1191">
        <v>3</v>
      </c>
    </row>
    <row r="1192" spans="160:160">
      <c r="FD1192">
        <v>6</v>
      </c>
    </row>
    <row r="1193" spans="160:160">
      <c r="FD1193">
        <v>5</v>
      </c>
    </row>
    <row r="1194" spans="160:160">
      <c r="FD1194">
        <v>4</v>
      </c>
    </row>
    <row r="1195" spans="160:160">
      <c r="FD1195">
        <v>2</v>
      </c>
    </row>
    <row r="1196" spans="160:160">
      <c r="FD1196">
        <v>5</v>
      </c>
    </row>
    <row r="1197" spans="160:160">
      <c r="FD1197">
        <v>5</v>
      </c>
    </row>
    <row r="1198" spans="160:160">
      <c r="FD1198">
        <v>5</v>
      </c>
    </row>
    <row r="1199" spans="160:160">
      <c r="FD1199">
        <v>4</v>
      </c>
    </row>
    <row r="1200" spans="160:160">
      <c r="FD1200">
        <v>0</v>
      </c>
    </row>
    <row r="1201" spans="160:160">
      <c r="FD1201">
        <v>9</v>
      </c>
    </row>
    <row r="1202" spans="160:160">
      <c r="FD1202">
        <v>2</v>
      </c>
    </row>
    <row r="1203" spans="160:160">
      <c r="FD1203">
        <v>4</v>
      </c>
    </row>
    <row r="1204" spans="160:160">
      <c r="FD1204">
        <v>1</v>
      </c>
    </row>
    <row r="1205" spans="160:160">
      <c r="FD1205">
        <v>5</v>
      </c>
    </row>
    <row r="1206" spans="160:160">
      <c r="FD1206">
        <v>7</v>
      </c>
    </row>
    <row r="1207" spans="160:160">
      <c r="FD1207">
        <v>7</v>
      </c>
    </row>
    <row r="1208" spans="160:160">
      <c r="FD1208">
        <v>0</v>
      </c>
    </row>
    <row r="1209" spans="160:160">
      <c r="FD1209">
        <v>4</v>
      </c>
    </row>
    <row r="1210" spans="160:160">
      <c r="FD1210">
        <v>3</v>
      </c>
    </row>
    <row r="1211" spans="160:160">
      <c r="FD1211">
        <v>5</v>
      </c>
    </row>
    <row r="1212" spans="160:160">
      <c r="FD1212">
        <v>3</v>
      </c>
    </row>
    <row r="1213" spans="160:160">
      <c r="FD1213">
        <v>1</v>
      </c>
    </row>
    <row r="1214" spans="160:160">
      <c r="FD1214">
        <v>8</v>
      </c>
    </row>
    <row r="1215" spans="160:160">
      <c r="FD1215">
        <v>10</v>
      </c>
    </row>
    <row r="1216" spans="160:160">
      <c r="FD1216">
        <v>4</v>
      </c>
    </row>
    <row r="1217" spans="160:160">
      <c r="FD1217">
        <v>5</v>
      </c>
    </row>
    <row r="1218" spans="160:160">
      <c r="FD1218">
        <v>9</v>
      </c>
    </row>
    <row r="1219" spans="160:160">
      <c r="FD1219">
        <v>6</v>
      </c>
    </row>
    <row r="1220" spans="160:160">
      <c r="FD1220">
        <v>5</v>
      </c>
    </row>
    <row r="1221" spans="160:160">
      <c r="FD1221">
        <v>5</v>
      </c>
    </row>
    <row r="1222" spans="160:160">
      <c r="FD1222">
        <v>8</v>
      </c>
    </row>
    <row r="1223" spans="160:160">
      <c r="FD1223">
        <v>8</v>
      </c>
    </row>
    <row r="1224" spans="160:160">
      <c r="FD1224">
        <v>2</v>
      </c>
    </row>
    <row r="1225" spans="160:160">
      <c r="FD1225">
        <v>8</v>
      </c>
    </row>
    <row r="1226" spans="160:160">
      <c r="FD1226">
        <v>10</v>
      </c>
    </row>
    <row r="1227" spans="160:160">
      <c r="FD1227">
        <v>0</v>
      </c>
    </row>
    <row r="1228" spans="160:160">
      <c r="FD1228">
        <v>8</v>
      </c>
    </row>
    <row r="1229" spans="160:160">
      <c r="FD1229">
        <v>8</v>
      </c>
    </row>
    <row r="1230" spans="160:160">
      <c r="FD1230">
        <v>7</v>
      </c>
    </row>
    <row r="1231" spans="160:160">
      <c r="FD1231">
        <v>3</v>
      </c>
    </row>
    <row r="1232" spans="160:160">
      <c r="FD1232">
        <v>5</v>
      </c>
    </row>
    <row r="1233" spans="160:160">
      <c r="FD1233">
        <v>0</v>
      </c>
    </row>
    <row r="1234" spans="160:160">
      <c r="FD1234">
        <v>2</v>
      </c>
    </row>
    <row r="1235" spans="160:160">
      <c r="FD1235">
        <v>5</v>
      </c>
    </row>
    <row r="1236" spans="160:160">
      <c r="FD1236">
        <v>4</v>
      </c>
    </row>
    <row r="1237" spans="160:160">
      <c r="FD1237">
        <v>2</v>
      </c>
    </row>
    <row r="1238" spans="160:160">
      <c r="FD1238">
        <v>4</v>
      </c>
    </row>
    <row r="1239" spans="160:160">
      <c r="FD1239">
        <v>3</v>
      </c>
    </row>
    <row r="1240" spans="160:160">
      <c r="FD1240">
        <v>6</v>
      </c>
    </row>
    <row r="1241" spans="160:160">
      <c r="FD1241">
        <v>2</v>
      </c>
    </row>
    <row r="1242" spans="160:160">
      <c r="FD1242">
        <v>5</v>
      </c>
    </row>
    <row r="1243" spans="160:160">
      <c r="FD1243">
        <v>7</v>
      </c>
    </row>
    <row r="1244" spans="160:160">
      <c r="FD1244">
        <v>0</v>
      </c>
    </row>
    <row r="1245" spans="160:160">
      <c r="FD1245">
        <v>10</v>
      </c>
    </row>
    <row r="1246" spans="160:160">
      <c r="FD1246">
        <v>4</v>
      </c>
    </row>
    <row r="1247" spans="160:160">
      <c r="FD1247">
        <v>6</v>
      </c>
    </row>
    <row r="1248" spans="160:160">
      <c r="FD1248">
        <v>2</v>
      </c>
    </row>
    <row r="1249" spans="160:160">
      <c r="FD1249">
        <v>10</v>
      </c>
    </row>
    <row r="1250" spans="160:160">
      <c r="FD1250">
        <v>5</v>
      </c>
    </row>
    <row r="1251" spans="160:160">
      <c r="FD1251">
        <v>6</v>
      </c>
    </row>
    <row r="1252" spans="160:160">
      <c r="FD1252">
        <v>10</v>
      </c>
    </row>
    <row r="1253" spans="160:160">
      <c r="FD1253">
        <v>3</v>
      </c>
    </row>
    <row r="1254" spans="160:160">
      <c r="FD1254">
        <v>6</v>
      </c>
    </row>
    <row r="1255" spans="160:160">
      <c r="FD1255">
        <v>6</v>
      </c>
    </row>
    <row r="1256" spans="160:160">
      <c r="FD1256">
        <v>9</v>
      </c>
    </row>
    <row r="1257" spans="160:160">
      <c r="FD1257">
        <v>3</v>
      </c>
    </row>
    <row r="1258" spans="160:160">
      <c r="FD1258">
        <v>4</v>
      </c>
    </row>
    <row r="1259" spans="160:160">
      <c r="FD1259">
        <v>4</v>
      </c>
    </row>
    <row r="1260" spans="160:160">
      <c r="FD1260">
        <v>2</v>
      </c>
    </row>
    <row r="1261" spans="160:160">
      <c r="FD1261">
        <v>10</v>
      </c>
    </row>
    <row r="1262" spans="160:160">
      <c r="FD1262">
        <v>5</v>
      </c>
    </row>
    <row r="1263" spans="160:160">
      <c r="FD1263">
        <v>3</v>
      </c>
    </row>
    <row r="1264" spans="160:160">
      <c r="FD1264">
        <v>2</v>
      </c>
    </row>
    <row r="1265" spans="160:160">
      <c r="FD1265">
        <v>3</v>
      </c>
    </row>
    <row r="1266" spans="160:160">
      <c r="FD1266">
        <v>6</v>
      </c>
    </row>
    <row r="1267" spans="160:160">
      <c r="FD1267">
        <v>6</v>
      </c>
    </row>
    <row r="1268" spans="160:160">
      <c r="FD1268">
        <v>5</v>
      </c>
    </row>
    <row r="1269" spans="160:160">
      <c r="FD1269">
        <v>1</v>
      </c>
    </row>
    <row r="1270" spans="160:160">
      <c r="FD1270">
        <v>10</v>
      </c>
    </row>
    <row r="1271" spans="160:160">
      <c r="FD1271">
        <v>2</v>
      </c>
    </row>
    <row r="1272" spans="160:160">
      <c r="FD1272">
        <v>0</v>
      </c>
    </row>
    <row r="1273" spans="160:160">
      <c r="FD1273">
        <v>1</v>
      </c>
    </row>
    <row r="1274" spans="160:160">
      <c r="FD1274">
        <v>1</v>
      </c>
    </row>
    <row r="1275" spans="160:160">
      <c r="FD1275">
        <v>6</v>
      </c>
    </row>
    <row r="1276" spans="160:160">
      <c r="FD1276">
        <v>9</v>
      </c>
    </row>
    <row r="1277" spans="160:160">
      <c r="FD1277">
        <v>1</v>
      </c>
    </row>
    <row r="1278" spans="160:160">
      <c r="FD1278">
        <v>6</v>
      </c>
    </row>
    <row r="1279" spans="160:160">
      <c r="FD1279">
        <v>4</v>
      </c>
    </row>
    <row r="1280" spans="160:160">
      <c r="FD1280">
        <v>5</v>
      </c>
    </row>
    <row r="1281" spans="160:160">
      <c r="FD1281">
        <v>5</v>
      </c>
    </row>
    <row r="1282" spans="160:160">
      <c r="FD1282">
        <v>6</v>
      </c>
    </row>
    <row r="1283" spans="160:160">
      <c r="FD1283">
        <v>1</v>
      </c>
    </row>
    <row r="1284" spans="160:160">
      <c r="FD1284">
        <v>7</v>
      </c>
    </row>
    <row r="1285" spans="160:160">
      <c r="FD1285">
        <v>3</v>
      </c>
    </row>
    <row r="1286" spans="160:160">
      <c r="FD1286">
        <v>4</v>
      </c>
    </row>
    <row r="1287" spans="160:160">
      <c r="FD1287">
        <v>7</v>
      </c>
    </row>
    <row r="1288" spans="160:160">
      <c r="FD1288">
        <v>7</v>
      </c>
    </row>
    <row r="1289" spans="160:160">
      <c r="FD1289">
        <v>3</v>
      </c>
    </row>
    <row r="1290" spans="160:160">
      <c r="FD1290">
        <v>2</v>
      </c>
    </row>
    <row r="1291" spans="160:160">
      <c r="FD1291">
        <v>8</v>
      </c>
    </row>
    <row r="1292" spans="160:160">
      <c r="FD1292">
        <v>2</v>
      </c>
    </row>
    <row r="1293" spans="160:160">
      <c r="FD1293">
        <v>6</v>
      </c>
    </row>
    <row r="1294" spans="160:160">
      <c r="FD1294">
        <v>9</v>
      </c>
    </row>
    <row r="1295" spans="160:160">
      <c r="FD1295">
        <v>4</v>
      </c>
    </row>
    <row r="1296" spans="160:160">
      <c r="FD1296">
        <v>3</v>
      </c>
    </row>
    <row r="1297" spans="160:160">
      <c r="FD1297">
        <v>4</v>
      </c>
    </row>
    <row r="1298" spans="160:160">
      <c r="FD1298">
        <v>2</v>
      </c>
    </row>
    <row r="1299" spans="160:160">
      <c r="FD1299">
        <v>2</v>
      </c>
    </row>
    <row r="1300" spans="160:160">
      <c r="FD1300">
        <v>9</v>
      </c>
    </row>
    <row r="1301" spans="160:160">
      <c r="FD1301">
        <v>6</v>
      </c>
    </row>
    <row r="1302" spans="160:160">
      <c r="FD1302">
        <v>2</v>
      </c>
    </row>
    <row r="1303" spans="160:160">
      <c r="FD1303">
        <v>9</v>
      </c>
    </row>
    <row r="1304" spans="160:160">
      <c r="FD1304">
        <v>6</v>
      </c>
    </row>
    <row r="1305" spans="160:160">
      <c r="FD1305">
        <v>3</v>
      </c>
    </row>
    <row r="1306" spans="160:160">
      <c r="FD1306">
        <v>2</v>
      </c>
    </row>
    <row r="1307" spans="160:160">
      <c r="FD1307">
        <v>8</v>
      </c>
    </row>
    <row r="1308" spans="160:160">
      <c r="FD1308">
        <v>3</v>
      </c>
    </row>
    <row r="1309" spans="160:160">
      <c r="FD1309">
        <v>3</v>
      </c>
    </row>
    <row r="1310" spans="160:160">
      <c r="FD1310">
        <v>8</v>
      </c>
    </row>
    <row r="1311" spans="160:160">
      <c r="FD1311">
        <v>4</v>
      </c>
    </row>
    <row r="1312" spans="160:160">
      <c r="FD1312">
        <v>2</v>
      </c>
    </row>
    <row r="1313" spans="160:160">
      <c r="FD1313">
        <v>8</v>
      </c>
    </row>
    <row r="1314" spans="160:160">
      <c r="FD1314">
        <v>3</v>
      </c>
    </row>
    <row r="1315" spans="160:160">
      <c r="FD1315">
        <v>9</v>
      </c>
    </row>
    <row r="1316" spans="160:160">
      <c r="FD1316">
        <v>9</v>
      </c>
    </row>
    <row r="1317" spans="160:160">
      <c r="FD1317">
        <v>6</v>
      </c>
    </row>
    <row r="1318" spans="160:160">
      <c r="FD1318">
        <v>1</v>
      </c>
    </row>
    <row r="1319" spans="160:160">
      <c r="FD1319">
        <v>1</v>
      </c>
    </row>
    <row r="1320" spans="160:160">
      <c r="FD1320">
        <v>9</v>
      </c>
    </row>
    <row r="1321" spans="160:160">
      <c r="FD1321">
        <v>9</v>
      </c>
    </row>
    <row r="1322" spans="160:160">
      <c r="FD1322">
        <v>4</v>
      </c>
    </row>
    <row r="1323" spans="160:160">
      <c r="FD1323">
        <v>6</v>
      </c>
    </row>
    <row r="1324" spans="160:160">
      <c r="FD1324">
        <v>0</v>
      </c>
    </row>
    <row r="1325" spans="160:160">
      <c r="FD1325">
        <v>6</v>
      </c>
    </row>
    <row r="1326" spans="160:160">
      <c r="FD1326">
        <v>2</v>
      </c>
    </row>
    <row r="1327" spans="160:160">
      <c r="FD1327">
        <v>6</v>
      </c>
    </row>
    <row r="1328" spans="160:160">
      <c r="FD1328">
        <v>2</v>
      </c>
    </row>
    <row r="1329" spans="160:160">
      <c r="FD1329">
        <v>0</v>
      </c>
    </row>
    <row r="1330" spans="160:160">
      <c r="FD1330">
        <v>0</v>
      </c>
    </row>
    <row r="1331" spans="160:160">
      <c r="FD1331">
        <v>2</v>
      </c>
    </row>
    <row r="1332" spans="160:160">
      <c r="FD1332">
        <v>4</v>
      </c>
    </row>
    <row r="1333" spans="160:160">
      <c r="FD1333">
        <v>0</v>
      </c>
    </row>
    <row r="1334" spans="160:160">
      <c r="FD1334">
        <v>3</v>
      </c>
    </row>
    <row r="1335" spans="160:160">
      <c r="FD1335">
        <v>0</v>
      </c>
    </row>
    <row r="1336" spans="160:160">
      <c r="FD1336">
        <v>3</v>
      </c>
    </row>
    <row r="1337" spans="160:160">
      <c r="FD1337">
        <v>4</v>
      </c>
    </row>
    <row r="1338" spans="160:160">
      <c r="FD1338">
        <v>1</v>
      </c>
    </row>
    <row r="1339" spans="160:160">
      <c r="FD1339">
        <v>7</v>
      </c>
    </row>
    <row r="1340" spans="160:160">
      <c r="FD1340">
        <v>7</v>
      </c>
    </row>
    <row r="1341" spans="160:160">
      <c r="FD1341">
        <v>7</v>
      </c>
    </row>
    <row r="1342" spans="160:160">
      <c r="FD1342">
        <v>9</v>
      </c>
    </row>
    <row r="1343" spans="160:160">
      <c r="FD1343">
        <v>7</v>
      </c>
    </row>
    <row r="1344" spans="160:160">
      <c r="FD1344">
        <v>8</v>
      </c>
    </row>
    <row r="1345" spans="160:160">
      <c r="FD1345">
        <v>0</v>
      </c>
    </row>
    <row r="1346" spans="160:160">
      <c r="FD1346">
        <v>5</v>
      </c>
    </row>
    <row r="1347" spans="160:160">
      <c r="FD1347">
        <v>6</v>
      </c>
    </row>
    <row r="1348" spans="160:160">
      <c r="FD1348">
        <v>3</v>
      </c>
    </row>
    <row r="1349" spans="160:160">
      <c r="FD1349">
        <v>9</v>
      </c>
    </row>
    <row r="1350" spans="160:160">
      <c r="FD1350">
        <v>6</v>
      </c>
    </row>
    <row r="1351" spans="160:160">
      <c r="FD1351">
        <v>3</v>
      </c>
    </row>
    <row r="1352" spans="160:160">
      <c r="FD1352">
        <v>2</v>
      </c>
    </row>
    <row r="1353" spans="160:160">
      <c r="FD1353">
        <v>1</v>
      </c>
    </row>
    <row r="1354" spans="160:160">
      <c r="FD1354">
        <v>4</v>
      </c>
    </row>
    <row r="1355" spans="160:160">
      <c r="FD1355">
        <v>0</v>
      </c>
    </row>
    <row r="1356" spans="160:160">
      <c r="FD1356">
        <v>5</v>
      </c>
    </row>
    <row r="1357" spans="160:160">
      <c r="FD1357">
        <v>3</v>
      </c>
    </row>
    <row r="1358" spans="160:160">
      <c r="FD1358">
        <v>1</v>
      </c>
    </row>
    <row r="1359" spans="160:160">
      <c r="FD1359">
        <v>1</v>
      </c>
    </row>
    <row r="1360" spans="160:160">
      <c r="FD1360">
        <v>8</v>
      </c>
    </row>
    <row r="1361" spans="160:160">
      <c r="FD1361">
        <v>5</v>
      </c>
    </row>
    <row r="1362" spans="160:160">
      <c r="FD1362">
        <v>9</v>
      </c>
    </row>
    <row r="1363" spans="160:160">
      <c r="FD1363">
        <v>9</v>
      </c>
    </row>
    <row r="1364" spans="160:160">
      <c r="FD1364">
        <v>7</v>
      </c>
    </row>
    <row r="1365" spans="160:160">
      <c r="FD1365">
        <v>5</v>
      </c>
    </row>
    <row r="1366" spans="160:160">
      <c r="FD1366">
        <v>0</v>
      </c>
    </row>
    <row r="1367" spans="160:160">
      <c r="FD1367">
        <v>5</v>
      </c>
    </row>
    <row r="1368" spans="160:160">
      <c r="FD1368">
        <v>2</v>
      </c>
    </row>
    <row r="1369" spans="160:160">
      <c r="FD1369">
        <v>4</v>
      </c>
    </row>
    <row r="1370" spans="160:160">
      <c r="FD1370">
        <v>7</v>
      </c>
    </row>
    <row r="1371" spans="160:160">
      <c r="FD1371">
        <v>2</v>
      </c>
    </row>
    <row r="1372" spans="160:160">
      <c r="FD1372">
        <v>2</v>
      </c>
    </row>
    <row r="1373" spans="160:160">
      <c r="FD1373">
        <v>4</v>
      </c>
    </row>
    <row r="1374" spans="160:160">
      <c r="FD1374">
        <v>2</v>
      </c>
    </row>
    <row r="1375" spans="160:160">
      <c r="FD1375">
        <v>4</v>
      </c>
    </row>
    <row r="1376" spans="160:160">
      <c r="FD1376">
        <v>0</v>
      </c>
    </row>
    <row r="1377" spans="160:160">
      <c r="FD1377">
        <v>6</v>
      </c>
    </row>
    <row r="1378" spans="160:160">
      <c r="FD1378">
        <v>7</v>
      </c>
    </row>
    <row r="1379" spans="160:160">
      <c r="FD1379">
        <v>4</v>
      </c>
    </row>
    <row r="1380" spans="160:160">
      <c r="FD1380">
        <v>0</v>
      </c>
    </row>
    <row r="1381" spans="160:160">
      <c r="FD1381">
        <v>5</v>
      </c>
    </row>
    <row r="1382" spans="160:160">
      <c r="FD1382">
        <v>10</v>
      </c>
    </row>
    <row r="1383" spans="160:160">
      <c r="FD1383">
        <v>1</v>
      </c>
    </row>
    <row r="1384" spans="160:160">
      <c r="FD1384">
        <v>2</v>
      </c>
    </row>
    <row r="1385" spans="160:160">
      <c r="FD1385">
        <v>8</v>
      </c>
    </row>
    <row r="1386" spans="160:160">
      <c r="FD1386">
        <v>10</v>
      </c>
    </row>
    <row r="1387" spans="160:160">
      <c r="FD1387">
        <v>9</v>
      </c>
    </row>
    <row r="1388" spans="160:160">
      <c r="FD1388">
        <v>1</v>
      </c>
    </row>
    <row r="1389" spans="160:160">
      <c r="FD1389">
        <v>10</v>
      </c>
    </row>
    <row r="1390" spans="160:160">
      <c r="FD1390">
        <v>9</v>
      </c>
    </row>
    <row r="1391" spans="160:160">
      <c r="FD1391">
        <v>3</v>
      </c>
    </row>
    <row r="1392" spans="160:160">
      <c r="FD1392">
        <v>10</v>
      </c>
    </row>
    <row r="1393" spans="160:160">
      <c r="FD1393">
        <v>8</v>
      </c>
    </row>
    <row r="1394" spans="160:160">
      <c r="FD1394">
        <v>5</v>
      </c>
    </row>
    <row r="1395" spans="160:160">
      <c r="FD1395">
        <v>2</v>
      </c>
    </row>
    <row r="1396" spans="160:160">
      <c r="FD1396">
        <v>8</v>
      </c>
    </row>
    <row r="1397" spans="160:160">
      <c r="FD1397">
        <v>3</v>
      </c>
    </row>
    <row r="1398" spans="160:160">
      <c r="FD1398">
        <v>6</v>
      </c>
    </row>
    <row r="1399" spans="160:160">
      <c r="FD1399">
        <v>4</v>
      </c>
    </row>
    <row r="1400" spans="160:160">
      <c r="FD1400">
        <v>2</v>
      </c>
    </row>
    <row r="1401" spans="160:160">
      <c r="FD1401">
        <v>3</v>
      </c>
    </row>
    <row r="1402" spans="160:160">
      <c r="FD1402">
        <v>6</v>
      </c>
    </row>
    <row r="1403" spans="160:160">
      <c r="FD1403">
        <v>6</v>
      </c>
    </row>
    <row r="1404" spans="160:160">
      <c r="FD1404">
        <v>4</v>
      </c>
    </row>
    <row r="1405" spans="160:160">
      <c r="FD1405">
        <v>2</v>
      </c>
    </row>
    <row r="1406" spans="160:160">
      <c r="FD1406">
        <v>7</v>
      </c>
    </row>
    <row r="1407" spans="160:160">
      <c r="FD1407">
        <v>2</v>
      </c>
    </row>
    <row r="1408" spans="160:160">
      <c r="FD1408">
        <v>3</v>
      </c>
    </row>
    <row r="1409" spans="160:160">
      <c r="FD1409">
        <v>7</v>
      </c>
    </row>
    <row r="1410" spans="160:160">
      <c r="FD1410">
        <v>9</v>
      </c>
    </row>
    <row r="1411" spans="160:160">
      <c r="FD1411">
        <v>2</v>
      </c>
    </row>
    <row r="1412" spans="160:160">
      <c r="FD1412">
        <v>4</v>
      </c>
    </row>
    <row r="1413" spans="160:160">
      <c r="FD1413">
        <v>1</v>
      </c>
    </row>
    <row r="1414" spans="160:160">
      <c r="FD1414">
        <v>6</v>
      </c>
    </row>
    <row r="1415" spans="160:160">
      <c r="FD1415">
        <v>5</v>
      </c>
    </row>
    <row r="1416" spans="160:160">
      <c r="FD1416">
        <v>8</v>
      </c>
    </row>
    <row r="1417" spans="160:160">
      <c r="FD1417">
        <v>2</v>
      </c>
    </row>
    <row r="1418" spans="160:160">
      <c r="FD1418">
        <v>7</v>
      </c>
    </row>
    <row r="1419" spans="160:160">
      <c r="FD1419">
        <v>8</v>
      </c>
    </row>
    <row r="1420" spans="160:160">
      <c r="FD1420">
        <v>1</v>
      </c>
    </row>
    <row r="1421" spans="160:160">
      <c r="FD1421">
        <v>6</v>
      </c>
    </row>
    <row r="1422" spans="160:160">
      <c r="FD1422">
        <v>4</v>
      </c>
    </row>
    <row r="1423" spans="160:160">
      <c r="FD1423">
        <v>5</v>
      </c>
    </row>
    <row r="1424" spans="160:160">
      <c r="FD1424">
        <v>0</v>
      </c>
    </row>
    <row r="1425" spans="160:160">
      <c r="FD1425">
        <v>3</v>
      </c>
    </row>
    <row r="1426" spans="160:160">
      <c r="FD1426">
        <v>2</v>
      </c>
    </row>
    <row r="1427" spans="160:160">
      <c r="FD1427">
        <v>5</v>
      </c>
    </row>
    <row r="1428" spans="160:160">
      <c r="FD1428">
        <v>8</v>
      </c>
    </row>
    <row r="1429" spans="160:160">
      <c r="FD1429">
        <v>6</v>
      </c>
    </row>
    <row r="1430" spans="160:160">
      <c r="FD1430">
        <v>9</v>
      </c>
    </row>
    <row r="1431" spans="160:160">
      <c r="FD1431">
        <v>8</v>
      </c>
    </row>
    <row r="1432" spans="160:160">
      <c r="FD1432">
        <v>5</v>
      </c>
    </row>
    <row r="1433" spans="160:160">
      <c r="FD1433">
        <v>9</v>
      </c>
    </row>
    <row r="1434" spans="160:160">
      <c r="FD1434">
        <v>3</v>
      </c>
    </row>
    <row r="1435" spans="160:160">
      <c r="FD1435">
        <v>7</v>
      </c>
    </row>
    <row r="1436" spans="160:160">
      <c r="FD1436">
        <v>4</v>
      </c>
    </row>
    <row r="1437" spans="160:160">
      <c r="FD1437">
        <v>6</v>
      </c>
    </row>
    <row r="1438" spans="160:160">
      <c r="FD1438">
        <v>3</v>
      </c>
    </row>
    <row r="1439" spans="160:160">
      <c r="FD1439">
        <v>4</v>
      </c>
    </row>
    <row r="1440" spans="160:160">
      <c r="FD1440">
        <v>4</v>
      </c>
    </row>
    <row r="1441" spans="160:160">
      <c r="FD1441">
        <v>1</v>
      </c>
    </row>
    <row r="1442" spans="160:160">
      <c r="FD1442">
        <v>1</v>
      </c>
    </row>
    <row r="1443" spans="160:160">
      <c r="FD1443">
        <v>7</v>
      </c>
    </row>
    <row r="1444" spans="160:160">
      <c r="FD1444">
        <v>2</v>
      </c>
    </row>
    <row r="1445" spans="160:160">
      <c r="FD1445">
        <v>8</v>
      </c>
    </row>
    <row r="1446" spans="160:160">
      <c r="FD1446">
        <v>8</v>
      </c>
    </row>
    <row r="1447" spans="160:160">
      <c r="FD1447">
        <v>5</v>
      </c>
    </row>
    <row r="1448" spans="160:160">
      <c r="FD1448">
        <v>9</v>
      </c>
    </row>
    <row r="1449" spans="160:160">
      <c r="FD1449">
        <v>7</v>
      </c>
    </row>
    <row r="1450" spans="160:160">
      <c r="FD1450">
        <v>10</v>
      </c>
    </row>
    <row r="1451" spans="160:160">
      <c r="FD1451">
        <v>5</v>
      </c>
    </row>
    <row r="1452" spans="160:160">
      <c r="FD1452">
        <v>5</v>
      </c>
    </row>
    <row r="1453" spans="160:160">
      <c r="FD1453">
        <v>1</v>
      </c>
    </row>
    <row r="1454" spans="160:160">
      <c r="FD1454">
        <v>4</v>
      </c>
    </row>
    <row r="1455" spans="160:160">
      <c r="FD1455">
        <v>6</v>
      </c>
    </row>
    <row r="1456" spans="160:160">
      <c r="FD1456">
        <v>4</v>
      </c>
    </row>
    <row r="1457" spans="160:160">
      <c r="FD1457">
        <v>0</v>
      </c>
    </row>
    <row r="1458" spans="160:160">
      <c r="FD1458">
        <v>8</v>
      </c>
    </row>
    <row r="1459" spans="160:160">
      <c r="FD1459">
        <v>8</v>
      </c>
    </row>
    <row r="1460" spans="160:160">
      <c r="FD1460">
        <v>8</v>
      </c>
    </row>
    <row r="1461" spans="160:160">
      <c r="FD1461">
        <v>1</v>
      </c>
    </row>
    <row r="1462" spans="160:160">
      <c r="FD1462">
        <v>1</v>
      </c>
    </row>
    <row r="1463" spans="160:160">
      <c r="FD1463">
        <v>1</v>
      </c>
    </row>
    <row r="1464" spans="160:160">
      <c r="FD1464">
        <v>8</v>
      </c>
    </row>
    <row r="1465" spans="160:160">
      <c r="FD1465">
        <v>1</v>
      </c>
    </row>
    <row r="1466" spans="160:160">
      <c r="FD1466">
        <v>1</v>
      </c>
    </row>
    <row r="1467" spans="160:160">
      <c r="FD1467">
        <v>6</v>
      </c>
    </row>
    <row r="1468" spans="160:160">
      <c r="FD1468">
        <v>1</v>
      </c>
    </row>
    <row r="1469" spans="160:160">
      <c r="FD1469">
        <v>10</v>
      </c>
    </row>
    <row r="1470" spans="160:160">
      <c r="FD1470">
        <v>4</v>
      </c>
    </row>
    <row r="1471" spans="160:160">
      <c r="FD1471">
        <v>5</v>
      </c>
    </row>
    <row r="1472" spans="160:160">
      <c r="FD1472">
        <v>0</v>
      </c>
    </row>
    <row r="1473" spans="160:160">
      <c r="FD1473">
        <v>0</v>
      </c>
    </row>
    <row r="1474" spans="160:160">
      <c r="FD1474">
        <v>6</v>
      </c>
    </row>
    <row r="1475" spans="160:160">
      <c r="FD1475">
        <v>9</v>
      </c>
    </row>
    <row r="1476" spans="160:160">
      <c r="FD1476">
        <v>1</v>
      </c>
    </row>
    <row r="1477" spans="160:160">
      <c r="FD1477">
        <v>1</v>
      </c>
    </row>
    <row r="1478" spans="160:160">
      <c r="FD1478">
        <v>7</v>
      </c>
    </row>
    <row r="1479" spans="160:160">
      <c r="FD1479">
        <v>2</v>
      </c>
    </row>
    <row r="1480" spans="160:160">
      <c r="FD1480">
        <v>4</v>
      </c>
    </row>
    <row r="1481" spans="160:160">
      <c r="FD1481">
        <v>6</v>
      </c>
    </row>
    <row r="1482" spans="160:160">
      <c r="FD1482">
        <v>5</v>
      </c>
    </row>
    <row r="1483" spans="160:160">
      <c r="FD1483">
        <v>8</v>
      </c>
    </row>
    <row r="1484" spans="160:160">
      <c r="FD1484">
        <v>4</v>
      </c>
    </row>
    <row r="1485" spans="160:160">
      <c r="FD1485">
        <v>9</v>
      </c>
    </row>
    <row r="1486" spans="160:160">
      <c r="FD1486">
        <v>8</v>
      </c>
    </row>
    <row r="1487" spans="160:160">
      <c r="FD1487">
        <v>6</v>
      </c>
    </row>
    <row r="1488" spans="160:160">
      <c r="FD1488">
        <v>3</v>
      </c>
    </row>
    <row r="1489" spans="160:160">
      <c r="FD1489">
        <v>6</v>
      </c>
    </row>
    <row r="1490" spans="160:160">
      <c r="FD1490">
        <v>6</v>
      </c>
    </row>
    <row r="1491" spans="160:160">
      <c r="FD1491">
        <v>9</v>
      </c>
    </row>
    <row r="1492" spans="160:160">
      <c r="FD1492">
        <v>4</v>
      </c>
    </row>
    <row r="1493" spans="160:160">
      <c r="FD1493">
        <v>6</v>
      </c>
    </row>
    <row r="1494" spans="160:160">
      <c r="FD1494">
        <v>9</v>
      </c>
    </row>
    <row r="1495" spans="160:160">
      <c r="FD1495">
        <v>8</v>
      </c>
    </row>
    <row r="1496" spans="160:160">
      <c r="FD1496">
        <v>3</v>
      </c>
    </row>
    <row r="1497" spans="160:160">
      <c r="FD1497">
        <v>1</v>
      </c>
    </row>
    <row r="1498" spans="160:160">
      <c r="FD1498">
        <v>7</v>
      </c>
    </row>
    <row r="1499" spans="160:160">
      <c r="FD1499">
        <v>5</v>
      </c>
    </row>
    <row r="1500" spans="160:160">
      <c r="FD1500">
        <v>6</v>
      </c>
    </row>
    <row r="1501" spans="160:160">
      <c r="FD1501">
        <v>9</v>
      </c>
    </row>
    <row r="1502" spans="160:160">
      <c r="FD1502">
        <v>3</v>
      </c>
    </row>
    <row r="1503" spans="160:160">
      <c r="FD1503">
        <v>1</v>
      </c>
    </row>
    <row r="1504" spans="160:160">
      <c r="FD1504">
        <v>7</v>
      </c>
    </row>
    <row r="1505" spans="160:160">
      <c r="FD1505">
        <v>8</v>
      </c>
    </row>
    <row r="1506" spans="160:160">
      <c r="FD1506">
        <v>2</v>
      </c>
    </row>
    <row r="1507" spans="160:160">
      <c r="FD1507">
        <v>0</v>
      </c>
    </row>
    <row r="1508" spans="160:160">
      <c r="FD1508">
        <v>0</v>
      </c>
    </row>
    <row r="1509" spans="160:160">
      <c r="FD1509">
        <v>2</v>
      </c>
    </row>
    <row r="1510" spans="160:160">
      <c r="FD1510">
        <v>9</v>
      </c>
    </row>
    <row r="1511" spans="160:160">
      <c r="FD1511">
        <v>6</v>
      </c>
    </row>
    <row r="1512" spans="160:160">
      <c r="FD1512">
        <v>9</v>
      </c>
    </row>
    <row r="1513" spans="160:160">
      <c r="FD1513">
        <v>5</v>
      </c>
    </row>
    <row r="1514" spans="160:160">
      <c r="FD1514">
        <v>2</v>
      </c>
    </row>
    <row r="1515" spans="160:160">
      <c r="FD1515">
        <v>1</v>
      </c>
    </row>
    <row r="1516" spans="160:160">
      <c r="FD1516">
        <v>2</v>
      </c>
    </row>
    <row r="1517" spans="160:160">
      <c r="FD1517">
        <v>8</v>
      </c>
    </row>
    <row r="1518" spans="160:160">
      <c r="FD1518">
        <v>8</v>
      </c>
    </row>
    <row r="1519" spans="160:160">
      <c r="FD1519">
        <v>9</v>
      </c>
    </row>
    <row r="1520" spans="160:160">
      <c r="FD1520">
        <v>9</v>
      </c>
    </row>
    <row r="1521" spans="160:160">
      <c r="FD1521">
        <v>7</v>
      </c>
    </row>
    <row r="1522" spans="160:160">
      <c r="FD1522">
        <v>4</v>
      </c>
    </row>
    <row r="1523" spans="160:160">
      <c r="FD1523">
        <v>2</v>
      </c>
    </row>
    <row r="1524" spans="160:160">
      <c r="FD1524">
        <v>1</v>
      </c>
    </row>
    <row r="1525" spans="160:160">
      <c r="FD1525">
        <v>5</v>
      </c>
    </row>
    <row r="1526" spans="160:160">
      <c r="FD1526">
        <v>1</v>
      </c>
    </row>
    <row r="1527" spans="160:160">
      <c r="FD1527">
        <v>6</v>
      </c>
    </row>
    <row r="1528" spans="160:160">
      <c r="FD1528">
        <v>6</v>
      </c>
    </row>
    <row r="1529" spans="160:160">
      <c r="FD1529">
        <v>1</v>
      </c>
    </row>
    <row r="1530" spans="160:160">
      <c r="FD1530">
        <v>2</v>
      </c>
    </row>
    <row r="1531" spans="160:160">
      <c r="FD1531">
        <v>0</v>
      </c>
    </row>
    <row r="1532" spans="160:160">
      <c r="FD1532">
        <v>8</v>
      </c>
    </row>
    <row r="1533" spans="160:160">
      <c r="FD1533">
        <v>2</v>
      </c>
    </row>
    <row r="1534" spans="160:160">
      <c r="FD1534">
        <v>6</v>
      </c>
    </row>
    <row r="1535" spans="160:160">
      <c r="FD1535">
        <v>8</v>
      </c>
    </row>
    <row r="1536" spans="160:160">
      <c r="FD1536">
        <v>3</v>
      </c>
    </row>
    <row r="1537" spans="160:160">
      <c r="FD1537">
        <v>4</v>
      </c>
    </row>
    <row r="1538" spans="160:160">
      <c r="FD1538">
        <v>7</v>
      </c>
    </row>
    <row r="1539" spans="160:160">
      <c r="FD1539">
        <v>3</v>
      </c>
    </row>
    <row r="1540" spans="160:160">
      <c r="FD1540">
        <v>2</v>
      </c>
    </row>
    <row r="1541" spans="160:160">
      <c r="FD1541">
        <v>1</v>
      </c>
    </row>
    <row r="1542" spans="160:160">
      <c r="FD1542">
        <v>2</v>
      </c>
    </row>
    <row r="1543" spans="160:160">
      <c r="FD1543">
        <v>2</v>
      </c>
    </row>
    <row r="1544" spans="160:160">
      <c r="FD1544">
        <v>3</v>
      </c>
    </row>
    <row r="1545" spans="160:160">
      <c r="FD1545">
        <v>7</v>
      </c>
    </row>
    <row r="1546" spans="160:160">
      <c r="FD1546">
        <v>6</v>
      </c>
    </row>
    <row r="1547" spans="160:160">
      <c r="FD1547">
        <v>6</v>
      </c>
    </row>
    <row r="1548" spans="160:160">
      <c r="FD1548">
        <v>3</v>
      </c>
    </row>
    <row r="1549" spans="160:160">
      <c r="FD1549">
        <v>3</v>
      </c>
    </row>
    <row r="1550" spans="160:160">
      <c r="FD1550">
        <v>7</v>
      </c>
    </row>
    <row r="1551" spans="160:160">
      <c r="FD1551">
        <v>3</v>
      </c>
    </row>
    <row r="1552" spans="160:160">
      <c r="FD1552">
        <v>8</v>
      </c>
    </row>
    <row r="1553" spans="160:160">
      <c r="FD1553">
        <v>5</v>
      </c>
    </row>
    <row r="1554" spans="160:160">
      <c r="FD1554">
        <v>8</v>
      </c>
    </row>
    <row r="1555" spans="160:160">
      <c r="FD1555">
        <v>2</v>
      </c>
    </row>
    <row r="1556" spans="160:160">
      <c r="FD1556">
        <v>9</v>
      </c>
    </row>
    <row r="1557" spans="160:160">
      <c r="FD1557">
        <v>4</v>
      </c>
    </row>
    <row r="1558" spans="160:160">
      <c r="FD1558">
        <v>0</v>
      </c>
    </row>
    <row r="1559" spans="160:160">
      <c r="FD1559">
        <v>6</v>
      </c>
    </row>
    <row r="1560" spans="160:160">
      <c r="FD1560">
        <v>7</v>
      </c>
    </row>
    <row r="1561" spans="160:160">
      <c r="FD1561">
        <v>2</v>
      </c>
    </row>
    <row r="1562" spans="160:160">
      <c r="FD1562">
        <v>5</v>
      </c>
    </row>
    <row r="1563" spans="160:160">
      <c r="FD1563">
        <v>6</v>
      </c>
    </row>
    <row r="1564" spans="160:160">
      <c r="FD1564">
        <v>6</v>
      </c>
    </row>
    <row r="1565" spans="160:160">
      <c r="FD1565">
        <v>10</v>
      </c>
    </row>
    <row r="1566" spans="160:160">
      <c r="FD1566">
        <v>6</v>
      </c>
    </row>
    <row r="1567" spans="160:160">
      <c r="FD1567">
        <v>8</v>
      </c>
    </row>
    <row r="1568" spans="160:160">
      <c r="FD1568">
        <v>7</v>
      </c>
    </row>
    <row r="1569" spans="160:160">
      <c r="FD1569">
        <v>2</v>
      </c>
    </row>
    <row r="1570" spans="160:160">
      <c r="FD1570">
        <v>8</v>
      </c>
    </row>
    <row r="1571" spans="160:160">
      <c r="FD1571">
        <v>10</v>
      </c>
    </row>
    <row r="1572" spans="160:160">
      <c r="FD1572">
        <v>4</v>
      </c>
    </row>
    <row r="1573" spans="160:160">
      <c r="FD1573">
        <v>3</v>
      </c>
    </row>
    <row r="1574" spans="160:160">
      <c r="FD1574">
        <v>7</v>
      </c>
    </row>
    <row r="1575" spans="160:160">
      <c r="FD1575">
        <v>1</v>
      </c>
    </row>
    <row r="1576" spans="160:160">
      <c r="FD1576">
        <v>9</v>
      </c>
    </row>
    <row r="1577" spans="160:160">
      <c r="FD1577">
        <v>1</v>
      </c>
    </row>
    <row r="1578" spans="160:160">
      <c r="FD1578">
        <v>3</v>
      </c>
    </row>
    <row r="1579" spans="160:160">
      <c r="FD1579">
        <v>5</v>
      </c>
    </row>
    <row r="1580" spans="160:160">
      <c r="FD1580">
        <v>8</v>
      </c>
    </row>
    <row r="1581" spans="160:160">
      <c r="FD1581">
        <v>10</v>
      </c>
    </row>
    <row r="1582" spans="160:160">
      <c r="FD1582">
        <v>7</v>
      </c>
    </row>
    <row r="1583" spans="160:160">
      <c r="FD1583">
        <v>3</v>
      </c>
    </row>
    <row r="1584" spans="160:160">
      <c r="FD1584">
        <v>5</v>
      </c>
    </row>
    <row r="1585" spans="160:160">
      <c r="FD1585">
        <v>4</v>
      </c>
    </row>
    <row r="1586" spans="160:160">
      <c r="FD1586">
        <v>5</v>
      </c>
    </row>
    <row r="1587" spans="160:160">
      <c r="FD1587">
        <v>6</v>
      </c>
    </row>
    <row r="1588" spans="160:160">
      <c r="FD1588">
        <v>9</v>
      </c>
    </row>
    <row r="1589" spans="160:160">
      <c r="FD1589">
        <v>2</v>
      </c>
    </row>
    <row r="1590" spans="160:160">
      <c r="FD1590">
        <v>2</v>
      </c>
    </row>
    <row r="1591" spans="160:160">
      <c r="FD1591">
        <v>7</v>
      </c>
    </row>
    <row r="1592" spans="160:160">
      <c r="FD1592">
        <v>1</v>
      </c>
    </row>
    <row r="1593" spans="160:160">
      <c r="FD1593">
        <v>5</v>
      </c>
    </row>
    <row r="1594" spans="160:160">
      <c r="FD1594">
        <v>7</v>
      </c>
    </row>
    <row r="1595" spans="160:160">
      <c r="FD1595">
        <v>2</v>
      </c>
    </row>
    <row r="1596" spans="160:160">
      <c r="FD1596">
        <v>10</v>
      </c>
    </row>
    <row r="1597" spans="160:160">
      <c r="FD1597">
        <v>4</v>
      </c>
    </row>
    <row r="1598" spans="160:160">
      <c r="FD1598">
        <v>3</v>
      </c>
    </row>
    <row r="1599" spans="160:160">
      <c r="FD1599">
        <v>2</v>
      </c>
    </row>
    <row r="1600" spans="160:160">
      <c r="FD1600">
        <v>4</v>
      </c>
    </row>
    <row r="1601" spans="160:160">
      <c r="FD1601">
        <v>6</v>
      </c>
    </row>
    <row r="1602" spans="160:160">
      <c r="FD1602">
        <v>2</v>
      </c>
    </row>
    <row r="1603" spans="160:160">
      <c r="FD1603">
        <v>8</v>
      </c>
    </row>
    <row r="1604" spans="160:160">
      <c r="FD1604">
        <v>6</v>
      </c>
    </row>
    <row r="1605" spans="160:160">
      <c r="FD1605">
        <v>9</v>
      </c>
    </row>
    <row r="1606" spans="160:160">
      <c r="FD1606">
        <v>8</v>
      </c>
    </row>
    <row r="1607" spans="160:160">
      <c r="FD1607">
        <v>8</v>
      </c>
    </row>
    <row r="1608" spans="160:160">
      <c r="FD1608">
        <v>1</v>
      </c>
    </row>
    <row r="1609" spans="160:160">
      <c r="FD1609">
        <v>3</v>
      </c>
    </row>
    <row r="1610" spans="160:160">
      <c r="FD1610">
        <v>2</v>
      </c>
    </row>
    <row r="1611" spans="160:160">
      <c r="FD1611">
        <v>5</v>
      </c>
    </row>
    <row r="1612" spans="160:160">
      <c r="FD1612">
        <v>5</v>
      </c>
    </row>
    <row r="1613" spans="160:160">
      <c r="FD1613">
        <v>7</v>
      </c>
    </row>
    <row r="1614" spans="160:160">
      <c r="FD1614">
        <v>8</v>
      </c>
    </row>
    <row r="1615" spans="160:160">
      <c r="FD1615">
        <v>3</v>
      </c>
    </row>
    <row r="1616" spans="160:160">
      <c r="FD1616">
        <v>2</v>
      </c>
    </row>
    <row r="1617" spans="160:160">
      <c r="FD1617">
        <v>9</v>
      </c>
    </row>
    <row r="1618" spans="160:160">
      <c r="FD1618">
        <v>8</v>
      </c>
    </row>
    <row r="1619" spans="160:160">
      <c r="FD1619">
        <v>3</v>
      </c>
    </row>
    <row r="1620" spans="160:160">
      <c r="FD1620">
        <v>1</v>
      </c>
    </row>
    <row r="1621" spans="160:160">
      <c r="FD1621">
        <v>5</v>
      </c>
    </row>
    <row r="1622" spans="160:160">
      <c r="FD1622">
        <v>3</v>
      </c>
    </row>
    <row r="1623" spans="160:160">
      <c r="FD1623">
        <v>6</v>
      </c>
    </row>
    <row r="1624" spans="160:160">
      <c r="FD1624">
        <v>8</v>
      </c>
    </row>
    <row r="1625" spans="160:160">
      <c r="FD1625">
        <v>4</v>
      </c>
    </row>
    <row r="1626" spans="160:160">
      <c r="FD1626">
        <v>5</v>
      </c>
    </row>
    <row r="1627" spans="160:160">
      <c r="FD1627">
        <v>6</v>
      </c>
    </row>
    <row r="1628" spans="160:160">
      <c r="FD1628">
        <v>3</v>
      </c>
    </row>
    <row r="1629" spans="160:160">
      <c r="FD1629">
        <v>8</v>
      </c>
    </row>
    <row r="1630" spans="160:160">
      <c r="FD1630">
        <v>3</v>
      </c>
    </row>
    <row r="1631" spans="160:160">
      <c r="FD1631">
        <v>8</v>
      </c>
    </row>
    <row r="1632" spans="160:160">
      <c r="FD1632">
        <v>1</v>
      </c>
    </row>
    <row r="1633" spans="160:160">
      <c r="FD1633">
        <v>10</v>
      </c>
    </row>
    <row r="1634" spans="160:160">
      <c r="FD1634">
        <v>1</v>
      </c>
    </row>
    <row r="1635" spans="160:160">
      <c r="FD1635">
        <v>3</v>
      </c>
    </row>
    <row r="1636" spans="160:160">
      <c r="FD1636">
        <v>4</v>
      </c>
    </row>
    <row r="1637" spans="160:160">
      <c r="FD1637">
        <v>3</v>
      </c>
    </row>
    <row r="1638" spans="160:160">
      <c r="FD1638">
        <v>9</v>
      </c>
    </row>
    <row r="1639" spans="160:160">
      <c r="FD1639">
        <v>0</v>
      </c>
    </row>
    <row r="1640" spans="160:160">
      <c r="FD1640">
        <v>2</v>
      </c>
    </row>
    <row r="1641" spans="160:160">
      <c r="FD1641">
        <v>2</v>
      </c>
    </row>
    <row r="1642" spans="160:160">
      <c r="FD1642">
        <v>6</v>
      </c>
    </row>
    <row r="1643" spans="160:160">
      <c r="FD1643">
        <v>1</v>
      </c>
    </row>
    <row r="1644" spans="160:160">
      <c r="FD1644">
        <v>4</v>
      </c>
    </row>
    <row r="1645" spans="160:160">
      <c r="FD1645">
        <v>2</v>
      </c>
    </row>
    <row r="1646" spans="160:160">
      <c r="FD1646">
        <v>2</v>
      </c>
    </row>
    <row r="1647" spans="160:160">
      <c r="FD1647">
        <v>9</v>
      </c>
    </row>
    <row r="1648" spans="160:160">
      <c r="FD1648">
        <v>6</v>
      </c>
    </row>
    <row r="1649" spans="160:160">
      <c r="FD1649">
        <v>7</v>
      </c>
    </row>
    <row r="1650" spans="160:160">
      <c r="FD1650">
        <v>6</v>
      </c>
    </row>
    <row r="1651" spans="160:160">
      <c r="FD1651">
        <v>7</v>
      </c>
    </row>
    <row r="1652" spans="160:160">
      <c r="FD1652">
        <v>1</v>
      </c>
    </row>
    <row r="1653" spans="160:160">
      <c r="FD1653">
        <v>8</v>
      </c>
    </row>
    <row r="1654" spans="160:160">
      <c r="FD1654">
        <v>5</v>
      </c>
    </row>
    <row r="1655" spans="160:160">
      <c r="FD1655">
        <v>5</v>
      </c>
    </row>
    <row r="1656" spans="160:160">
      <c r="FD1656">
        <v>0</v>
      </c>
    </row>
    <row r="1657" spans="160:160">
      <c r="FD1657">
        <v>2</v>
      </c>
    </row>
    <row r="1658" spans="160:160">
      <c r="FD1658">
        <v>8</v>
      </c>
    </row>
    <row r="1659" spans="160:160">
      <c r="FD1659">
        <v>7</v>
      </c>
    </row>
    <row r="1660" spans="160:160">
      <c r="FD1660">
        <v>2</v>
      </c>
    </row>
    <row r="1661" spans="160:160">
      <c r="FD1661">
        <v>10</v>
      </c>
    </row>
    <row r="1662" spans="160:160">
      <c r="FD1662">
        <v>0</v>
      </c>
    </row>
    <row r="1663" spans="160:160">
      <c r="FD1663">
        <v>7</v>
      </c>
    </row>
    <row r="1664" spans="160:160">
      <c r="FD1664">
        <v>5</v>
      </c>
    </row>
    <row r="1665" spans="160:160">
      <c r="FD1665">
        <v>0</v>
      </c>
    </row>
    <row r="1666" spans="160:160">
      <c r="FD1666">
        <v>3</v>
      </c>
    </row>
    <row r="1667" spans="160:160">
      <c r="FD1667">
        <v>8</v>
      </c>
    </row>
    <row r="1668" spans="160:160">
      <c r="FD1668">
        <v>8</v>
      </c>
    </row>
    <row r="1669" spans="160:160">
      <c r="FD1669">
        <v>6</v>
      </c>
    </row>
    <row r="1670" spans="160:160">
      <c r="FD1670">
        <v>8</v>
      </c>
    </row>
    <row r="1671" spans="160:160">
      <c r="FD1671">
        <v>10</v>
      </c>
    </row>
    <row r="1672" spans="160:160">
      <c r="FD1672">
        <v>2</v>
      </c>
    </row>
    <row r="1673" spans="160:160">
      <c r="FD1673">
        <v>5</v>
      </c>
    </row>
    <row r="1674" spans="160:160">
      <c r="FD1674">
        <v>2</v>
      </c>
    </row>
    <row r="1675" spans="160:160">
      <c r="FD1675">
        <v>4</v>
      </c>
    </row>
    <row r="1676" spans="160:160">
      <c r="FD1676">
        <v>8</v>
      </c>
    </row>
    <row r="1677" spans="160:160">
      <c r="FD1677">
        <v>9</v>
      </c>
    </row>
    <row r="1678" spans="160:160">
      <c r="FD1678">
        <v>9</v>
      </c>
    </row>
    <row r="1679" spans="160:160">
      <c r="FD1679">
        <v>1</v>
      </c>
    </row>
    <row r="1680" spans="160:160">
      <c r="FD1680">
        <v>3</v>
      </c>
    </row>
    <row r="1681" spans="160:160">
      <c r="FD1681">
        <v>0</v>
      </c>
    </row>
    <row r="1682" spans="160:160">
      <c r="FD1682">
        <v>6</v>
      </c>
    </row>
    <row r="1683" spans="160:160">
      <c r="FD1683">
        <v>2</v>
      </c>
    </row>
    <row r="1684" spans="160:160">
      <c r="FD1684">
        <v>0</v>
      </c>
    </row>
    <row r="1685" spans="160:160">
      <c r="FD1685">
        <v>6</v>
      </c>
    </row>
    <row r="1686" spans="160:160">
      <c r="FD1686">
        <v>4</v>
      </c>
    </row>
    <row r="1687" spans="160:160">
      <c r="FD1687">
        <v>3</v>
      </c>
    </row>
    <row r="1688" spans="160:160">
      <c r="FD1688">
        <v>10</v>
      </c>
    </row>
    <row r="1689" spans="160:160">
      <c r="FD1689">
        <v>7</v>
      </c>
    </row>
    <row r="1690" spans="160:160">
      <c r="FD1690">
        <v>7</v>
      </c>
    </row>
    <row r="1691" spans="160:160">
      <c r="FD1691">
        <v>7</v>
      </c>
    </row>
    <row r="1692" spans="160:160">
      <c r="FD1692">
        <v>3</v>
      </c>
    </row>
    <row r="1693" spans="160:160">
      <c r="FD1693">
        <v>6</v>
      </c>
    </row>
    <row r="1694" spans="160:160">
      <c r="FD1694">
        <v>2</v>
      </c>
    </row>
    <row r="1695" spans="160:160">
      <c r="FD1695">
        <v>6</v>
      </c>
    </row>
    <row r="1696" spans="160:160">
      <c r="FD1696">
        <v>5</v>
      </c>
    </row>
    <row r="1697" spans="160:160">
      <c r="FD1697">
        <v>5</v>
      </c>
    </row>
    <row r="1698" spans="160:160">
      <c r="FD1698">
        <v>5</v>
      </c>
    </row>
    <row r="1699" spans="160:160">
      <c r="FD1699">
        <v>3</v>
      </c>
    </row>
    <row r="1700" spans="160:160">
      <c r="FD1700">
        <v>10</v>
      </c>
    </row>
    <row r="1701" spans="160:160">
      <c r="FD1701">
        <v>7</v>
      </c>
    </row>
    <row r="1702" spans="160:160">
      <c r="FD1702">
        <v>2</v>
      </c>
    </row>
    <row r="1703" spans="160:160">
      <c r="FD1703">
        <v>1</v>
      </c>
    </row>
    <row r="1704" spans="160:160">
      <c r="FD1704">
        <v>6</v>
      </c>
    </row>
    <row r="1705" spans="160:160">
      <c r="FD1705">
        <v>3</v>
      </c>
    </row>
    <row r="1706" spans="160:160">
      <c r="FD1706">
        <v>7</v>
      </c>
    </row>
    <row r="1707" spans="160:160">
      <c r="FD1707">
        <v>6</v>
      </c>
    </row>
    <row r="1708" spans="160:160">
      <c r="FD1708">
        <v>5</v>
      </c>
    </row>
    <row r="1709" spans="160:160">
      <c r="FD1709">
        <v>1</v>
      </c>
    </row>
    <row r="1710" spans="160:160">
      <c r="FD1710">
        <v>8</v>
      </c>
    </row>
    <row r="1711" spans="160:160">
      <c r="FD1711">
        <v>3</v>
      </c>
    </row>
    <row r="1712" spans="160:160">
      <c r="FD1712">
        <v>2</v>
      </c>
    </row>
    <row r="1713" spans="160:160">
      <c r="FD1713">
        <v>1</v>
      </c>
    </row>
    <row r="1714" spans="160:160">
      <c r="FD1714">
        <v>4</v>
      </c>
    </row>
    <row r="1715" spans="160:160">
      <c r="FD1715">
        <v>4</v>
      </c>
    </row>
    <row r="1716" spans="160:160">
      <c r="FD1716">
        <v>6</v>
      </c>
    </row>
    <row r="1717" spans="160:160">
      <c r="FD1717">
        <v>1</v>
      </c>
    </row>
    <row r="1718" spans="160:160">
      <c r="FD1718">
        <v>3</v>
      </c>
    </row>
    <row r="1719" spans="160:160">
      <c r="FD1719">
        <v>1</v>
      </c>
    </row>
    <row r="1720" spans="160:160">
      <c r="FD1720">
        <v>1</v>
      </c>
    </row>
    <row r="1721" spans="160:160">
      <c r="FD1721">
        <v>10</v>
      </c>
    </row>
    <row r="1722" spans="160:160">
      <c r="FD1722">
        <v>3</v>
      </c>
    </row>
    <row r="1723" spans="160:160">
      <c r="FD1723">
        <v>8</v>
      </c>
    </row>
    <row r="1724" spans="160:160">
      <c r="FD1724">
        <v>5</v>
      </c>
    </row>
    <row r="1725" spans="160:160">
      <c r="FD1725">
        <v>3</v>
      </c>
    </row>
    <row r="1726" spans="160:160">
      <c r="FD1726">
        <v>1</v>
      </c>
    </row>
    <row r="1727" spans="160:160">
      <c r="FD1727">
        <v>8</v>
      </c>
    </row>
    <row r="1728" spans="160:160">
      <c r="FD1728">
        <v>0</v>
      </c>
    </row>
    <row r="1729" spans="160:160">
      <c r="FD1729">
        <v>8</v>
      </c>
    </row>
    <row r="1730" spans="160:160">
      <c r="FD1730">
        <v>6</v>
      </c>
    </row>
    <row r="1731" spans="160:160">
      <c r="FD1731">
        <v>9</v>
      </c>
    </row>
    <row r="1732" spans="160:160">
      <c r="FD1732">
        <v>3</v>
      </c>
    </row>
    <row r="1733" spans="160:160">
      <c r="FD1733">
        <v>3</v>
      </c>
    </row>
    <row r="1734" spans="160:160">
      <c r="FD1734">
        <v>5</v>
      </c>
    </row>
    <row r="1735" spans="160:160">
      <c r="FD1735">
        <v>7</v>
      </c>
    </row>
    <row r="1736" spans="160:160">
      <c r="FD1736">
        <v>6</v>
      </c>
    </row>
    <row r="1737" spans="160:160">
      <c r="FD1737">
        <v>2</v>
      </c>
    </row>
    <row r="1738" spans="160:160">
      <c r="FD1738">
        <v>4</v>
      </c>
    </row>
    <row r="1739" spans="160:160">
      <c r="FD1739">
        <v>2</v>
      </c>
    </row>
    <row r="1740" spans="160:160">
      <c r="FD1740">
        <v>4</v>
      </c>
    </row>
    <row r="1741" spans="160:160">
      <c r="FD1741">
        <v>8</v>
      </c>
    </row>
    <row r="1742" spans="160:160">
      <c r="FD1742">
        <v>1</v>
      </c>
    </row>
    <row r="1743" spans="160:160">
      <c r="FD1743">
        <v>4</v>
      </c>
    </row>
    <row r="1744" spans="160:160">
      <c r="FD1744">
        <v>3</v>
      </c>
    </row>
    <row r="1745" spans="160:160">
      <c r="FD1745">
        <v>8</v>
      </c>
    </row>
    <row r="1746" spans="160:160">
      <c r="FD1746">
        <v>5</v>
      </c>
    </row>
    <row r="1747" spans="160:160">
      <c r="FD1747">
        <v>7</v>
      </c>
    </row>
    <row r="1748" spans="160:160">
      <c r="FD1748">
        <v>3</v>
      </c>
    </row>
    <row r="1749" spans="160:160">
      <c r="FD1749">
        <v>1</v>
      </c>
    </row>
    <row r="1750" spans="160:160">
      <c r="FD1750">
        <v>6</v>
      </c>
    </row>
    <row r="1751" spans="160:160">
      <c r="FD1751">
        <v>8</v>
      </c>
    </row>
    <row r="1752" spans="160:160">
      <c r="FD1752">
        <v>5</v>
      </c>
    </row>
    <row r="1753" spans="160:160">
      <c r="FD1753">
        <v>1</v>
      </c>
    </row>
    <row r="1754" spans="160:160">
      <c r="FD1754">
        <v>9</v>
      </c>
    </row>
    <row r="1755" spans="160:160">
      <c r="FD1755">
        <v>7</v>
      </c>
    </row>
    <row r="1756" spans="160:160">
      <c r="FD1756">
        <v>1</v>
      </c>
    </row>
    <row r="1757" spans="160:160">
      <c r="FD1757">
        <v>8</v>
      </c>
    </row>
    <row r="1758" spans="160:160">
      <c r="FD1758">
        <v>2</v>
      </c>
    </row>
    <row r="1759" spans="160:160">
      <c r="FD1759">
        <v>9</v>
      </c>
    </row>
    <row r="1760" spans="160:160">
      <c r="FD1760">
        <v>3</v>
      </c>
    </row>
    <row r="1761" spans="160:160">
      <c r="FD1761">
        <v>10</v>
      </c>
    </row>
    <row r="1762" spans="160:160">
      <c r="FD1762">
        <v>4</v>
      </c>
    </row>
    <row r="1763" spans="160:160">
      <c r="FD1763">
        <v>3</v>
      </c>
    </row>
    <row r="1764" spans="160:160">
      <c r="FD1764">
        <v>6</v>
      </c>
    </row>
    <row r="1765" spans="160:160">
      <c r="FD1765">
        <v>7</v>
      </c>
    </row>
    <row r="1766" spans="160:160">
      <c r="FD1766">
        <v>4</v>
      </c>
    </row>
    <row r="1767" spans="160:160">
      <c r="FD1767">
        <v>6</v>
      </c>
    </row>
    <row r="1768" spans="160:160">
      <c r="FD1768">
        <v>8</v>
      </c>
    </row>
    <row r="1769" spans="160:160">
      <c r="FD1769">
        <v>5</v>
      </c>
    </row>
    <row r="1770" spans="160:160">
      <c r="FD1770">
        <v>9</v>
      </c>
    </row>
    <row r="1771" spans="160:160">
      <c r="FD1771">
        <v>6</v>
      </c>
    </row>
    <row r="1772" spans="160:160">
      <c r="FD1772">
        <v>0</v>
      </c>
    </row>
    <row r="1773" spans="160:160">
      <c r="FD1773">
        <v>7</v>
      </c>
    </row>
    <row r="1774" spans="160:160">
      <c r="FD1774">
        <v>1</v>
      </c>
    </row>
    <row r="1775" spans="160:160">
      <c r="FD1775">
        <v>3</v>
      </c>
    </row>
    <row r="1776" spans="160:160">
      <c r="FD1776">
        <v>3</v>
      </c>
    </row>
    <row r="1777" spans="160:160">
      <c r="FD1777">
        <v>6</v>
      </c>
    </row>
    <row r="1778" spans="160:160">
      <c r="FD1778">
        <v>2</v>
      </c>
    </row>
    <row r="1779" spans="160:160">
      <c r="FD1779">
        <v>7</v>
      </c>
    </row>
    <row r="1780" spans="160:160">
      <c r="FD1780">
        <v>1</v>
      </c>
    </row>
    <row r="1781" spans="160:160">
      <c r="FD1781">
        <v>5</v>
      </c>
    </row>
    <row r="1782" spans="160:160">
      <c r="FD1782">
        <v>2</v>
      </c>
    </row>
    <row r="1783" spans="160:160">
      <c r="FD1783">
        <v>3</v>
      </c>
    </row>
    <row r="1784" spans="160:160">
      <c r="FD1784">
        <v>8</v>
      </c>
    </row>
    <row r="1785" spans="160:160">
      <c r="FD1785">
        <v>9</v>
      </c>
    </row>
    <row r="1786" spans="160:160">
      <c r="FD1786">
        <v>8</v>
      </c>
    </row>
    <row r="1787" spans="160:160">
      <c r="FD1787">
        <v>2</v>
      </c>
    </row>
    <row r="1788" spans="160:160">
      <c r="FD1788">
        <v>8</v>
      </c>
    </row>
    <row r="1789" spans="160:160">
      <c r="FD1789">
        <v>5</v>
      </c>
    </row>
    <row r="1790" spans="160:160">
      <c r="FD1790">
        <v>8</v>
      </c>
    </row>
    <row r="1791" spans="160:160">
      <c r="FD1791">
        <v>9</v>
      </c>
    </row>
    <row r="1792" spans="160:160">
      <c r="FD1792">
        <v>2</v>
      </c>
    </row>
    <row r="1793" spans="160:160">
      <c r="FD1793">
        <v>4</v>
      </c>
    </row>
    <row r="1794" spans="160:160">
      <c r="FD1794">
        <v>10</v>
      </c>
    </row>
    <row r="1795" spans="160:160">
      <c r="FD1795">
        <v>8</v>
      </c>
    </row>
    <row r="1796" spans="160:160">
      <c r="FD1796">
        <v>2</v>
      </c>
    </row>
    <row r="1797" spans="160:160">
      <c r="FD1797">
        <v>1</v>
      </c>
    </row>
    <row r="1798" spans="160:160">
      <c r="FD1798">
        <v>8</v>
      </c>
    </row>
    <row r="1799" spans="160:160">
      <c r="FD1799">
        <v>5</v>
      </c>
    </row>
    <row r="1800" spans="160:160">
      <c r="FD1800">
        <v>1</v>
      </c>
    </row>
    <row r="1801" spans="160:160">
      <c r="FD1801">
        <v>3</v>
      </c>
    </row>
    <row r="1802" spans="160:160">
      <c r="FD1802">
        <v>2</v>
      </c>
    </row>
    <row r="1803" spans="160:160">
      <c r="FD1803">
        <v>2</v>
      </c>
    </row>
    <row r="1804" spans="160:160">
      <c r="FD1804">
        <v>1</v>
      </c>
    </row>
    <row r="1805" spans="160:160">
      <c r="FD1805">
        <v>7</v>
      </c>
    </row>
    <row r="1806" spans="160:160">
      <c r="FD1806">
        <v>10</v>
      </c>
    </row>
    <row r="1807" spans="160:160">
      <c r="FD1807">
        <v>4</v>
      </c>
    </row>
    <row r="1808" spans="160:160">
      <c r="FD1808">
        <v>10</v>
      </c>
    </row>
    <row r="1809" spans="160:160">
      <c r="FD1809">
        <v>5</v>
      </c>
    </row>
    <row r="1810" spans="160:160">
      <c r="FD1810">
        <v>2</v>
      </c>
    </row>
    <row r="1811" spans="160:160">
      <c r="FD1811">
        <v>2</v>
      </c>
    </row>
    <row r="1812" spans="160:160">
      <c r="FD1812">
        <v>5</v>
      </c>
    </row>
    <row r="1813" spans="160:160">
      <c r="FD1813">
        <v>8</v>
      </c>
    </row>
    <row r="1814" spans="160:160">
      <c r="FD1814">
        <v>9</v>
      </c>
    </row>
    <row r="1815" spans="160:160">
      <c r="FD1815">
        <v>3</v>
      </c>
    </row>
    <row r="1816" spans="160:160">
      <c r="FD1816">
        <v>7</v>
      </c>
    </row>
    <row r="1817" spans="160:160">
      <c r="FD1817">
        <v>8</v>
      </c>
    </row>
    <row r="1818" spans="160:160">
      <c r="FD1818">
        <v>6</v>
      </c>
    </row>
    <row r="1819" spans="160:160">
      <c r="FD1819">
        <v>1</v>
      </c>
    </row>
    <row r="1820" spans="160:160">
      <c r="FD1820">
        <v>2</v>
      </c>
    </row>
    <row r="1821" spans="160:160">
      <c r="FD1821">
        <v>10</v>
      </c>
    </row>
    <row r="1822" spans="160:160">
      <c r="FD1822">
        <v>8</v>
      </c>
    </row>
    <row r="1823" spans="160:160">
      <c r="FD1823">
        <v>4</v>
      </c>
    </row>
    <row r="1824" spans="160:160">
      <c r="FD1824">
        <v>4</v>
      </c>
    </row>
    <row r="1825" spans="160:160">
      <c r="FD1825">
        <v>1</v>
      </c>
    </row>
    <row r="1826" spans="160:160">
      <c r="FD1826">
        <v>4</v>
      </c>
    </row>
    <row r="1827" spans="160:160">
      <c r="FD1827">
        <v>5</v>
      </c>
    </row>
    <row r="1828" spans="160:160">
      <c r="FD1828">
        <v>7</v>
      </c>
    </row>
    <row r="1829" spans="160:160">
      <c r="FD1829">
        <v>7</v>
      </c>
    </row>
    <row r="1830" spans="160:160">
      <c r="FD1830">
        <v>5</v>
      </c>
    </row>
    <row r="1831" spans="160:160">
      <c r="FD1831">
        <v>10</v>
      </c>
    </row>
    <row r="1832" spans="160:160">
      <c r="FD1832">
        <v>3</v>
      </c>
    </row>
    <row r="1833" spans="160:160">
      <c r="FD1833">
        <v>5</v>
      </c>
    </row>
    <row r="1834" spans="160:160">
      <c r="FD1834">
        <v>6</v>
      </c>
    </row>
    <row r="1835" spans="160:160">
      <c r="FD1835">
        <v>4</v>
      </c>
    </row>
    <row r="1836" spans="160:160">
      <c r="FD1836">
        <v>8</v>
      </c>
    </row>
    <row r="1837" spans="160:160">
      <c r="FD1837">
        <v>6</v>
      </c>
    </row>
    <row r="1838" spans="160:160">
      <c r="FD1838">
        <v>6</v>
      </c>
    </row>
    <row r="1839" spans="160:160">
      <c r="FD1839">
        <v>10</v>
      </c>
    </row>
    <row r="1840" spans="160:160">
      <c r="FD1840">
        <v>0</v>
      </c>
    </row>
    <row r="1841" spans="160:160">
      <c r="FD1841">
        <v>10</v>
      </c>
    </row>
    <row r="1842" spans="160:160">
      <c r="FD1842">
        <v>5</v>
      </c>
    </row>
    <row r="1843" spans="160:160">
      <c r="FD1843">
        <v>2</v>
      </c>
    </row>
    <row r="1844" spans="160:160">
      <c r="FD1844">
        <v>5</v>
      </c>
    </row>
    <row r="1845" spans="160:160">
      <c r="FD1845">
        <v>4</v>
      </c>
    </row>
    <row r="1846" spans="160:160">
      <c r="FD1846">
        <v>6</v>
      </c>
    </row>
    <row r="1847" spans="160:160">
      <c r="FD1847">
        <v>6</v>
      </c>
    </row>
    <row r="1848" spans="160:160">
      <c r="FD1848">
        <v>3</v>
      </c>
    </row>
    <row r="1849" spans="160:160">
      <c r="FD1849">
        <v>9</v>
      </c>
    </row>
    <row r="1850" spans="160:160">
      <c r="FD1850">
        <v>9</v>
      </c>
    </row>
    <row r="1851" spans="160:160">
      <c r="FD1851">
        <v>8</v>
      </c>
    </row>
    <row r="1852" spans="160:160">
      <c r="FD1852">
        <v>7</v>
      </c>
    </row>
    <row r="1853" spans="160:160">
      <c r="FD1853">
        <v>4</v>
      </c>
    </row>
    <row r="1854" spans="160:160">
      <c r="FD1854">
        <v>3</v>
      </c>
    </row>
    <row r="1855" spans="160:160">
      <c r="FD1855">
        <v>10</v>
      </c>
    </row>
    <row r="1856" spans="160:160">
      <c r="FD1856">
        <v>1</v>
      </c>
    </row>
    <row r="1857" spans="160:160">
      <c r="FD1857">
        <v>10</v>
      </c>
    </row>
    <row r="1858" spans="160:160">
      <c r="FD1858">
        <v>0</v>
      </c>
    </row>
    <row r="1859" spans="160:160">
      <c r="FD1859">
        <v>8</v>
      </c>
    </row>
    <row r="1860" spans="160:160">
      <c r="FD1860">
        <v>1</v>
      </c>
    </row>
    <row r="1861" spans="160:160">
      <c r="FD1861">
        <v>10</v>
      </c>
    </row>
    <row r="1862" spans="160:160">
      <c r="FD1862">
        <v>5</v>
      </c>
    </row>
    <row r="1863" spans="160:160">
      <c r="FD1863">
        <v>8</v>
      </c>
    </row>
    <row r="1864" spans="160:160">
      <c r="FD1864">
        <v>7</v>
      </c>
    </row>
    <row r="1865" spans="160:160">
      <c r="FD1865">
        <v>3</v>
      </c>
    </row>
    <row r="1866" spans="160:160">
      <c r="FD1866">
        <v>7</v>
      </c>
    </row>
    <row r="1867" spans="160:160">
      <c r="FD1867">
        <v>6</v>
      </c>
    </row>
    <row r="1868" spans="160:160">
      <c r="FD1868">
        <v>2</v>
      </c>
    </row>
    <row r="1869" spans="160:160">
      <c r="FD1869">
        <v>2</v>
      </c>
    </row>
    <row r="1870" spans="160:160">
      <c r="FD1870">
        <v>7</v>
      </c>
    </row>
    <row r="1871" spans="160:160">
      <c r="FD1871">
        <v>0</v>
      </c>
    </row>
    <row r="1872" spans="160:160">
      <c r="FD1872">
        <v>6</v>
      </c>
    </row>
    <row r="1873" spans="160:160">
      <c r="FD1873">
        <v>2</v>
      </c>
    </row>
    <row r="1874" spans="160:160">
      <c r="FD1874">
        <v>8</v>
      </c>
    </row>
    <row r="1875" spans="160:160">
      <c r="FD1875">
        <v>9</v>
      </c>
    </row>
    <row r="1876" spans="160:160">
      <c r="FD1876">
        <v>2</v>
      </c>
    </row>
    <row r="1877" spans="160:160">
      <c r="FD1877">
        <v>9</v>
      </c>
    </row>
    <row r="1878" spans="160:160">
      <c r="FD1878">
        <v>5</v>
      </c>
    </row>
    <row r="1879" spans="160:160">
      <c r="FD1879">
        <v>6</v>
      </c>
    </row>
    <row r="1880" spans="160:160">
      <c r="FD1880">
        <v>9</v>
      </c>
    </row>
    <row r="1881" spans="160:160">
      <c r="FD1881">
        <v>5</v>
      </c>
    </row>
    <row r="1882" spans="160:160">
      <c r="FD1882">
        <v>1</v>
      </c>
    </row>
    <row r="1883" spans="160:160">
      <c r="FD1883">
        <v>8</v>
      </c>
    </row>
    <row r="1884" spans="160:160">
      <c r="FD1884">
        <v>5</v>
      </c>
    </row>
    <row r="1885" spans="160:160">
      <c r="FD1885">
        <v>2</v>
      </c>
    </row>
    <row r="1886" spans="160:160">
      <c r="FD1886">
        <v>7</v>
      </c>
    </row>
    <row r="1887" spans="160:160">
      <c r="FD1887">
        <v>9</v>
      </c>
    </row>
    <row r="1888" spans="160:160">
      <c r="FD1888">
        <v>4</v>
      </c>
    </row>
    <row r="1889" spans="160:160">
      <c r="FD1889">
        <v>2</v>
      </c>
    </row>
    <row r="1890" spans="160:160">
      <c r="FD1890">
        <v>4</v>
      </c>
    </row>
    <row r="1891" spans="160:160">
      <c r="FD1891">
        <v>5</v>
      </c>
    </row>
    <row r="1892" spans="160:160">
      <c r="FD1892">
        <v>6</v>
      </c>
    </row>
    <row r="1893" spans="160:160">
      <c r="FD1893">
        <v>6</v>
      </c>
    </row>
    <row r="1894" spans="160:160">
      <c r="FD1894">
        <v>1</v>
      </c>
    </row>
    <row r="1895" spans="160:160">
      <c r="FD1895">
        <v>1</v>
      </c>
    </row>
    <row r="1896" spans="160:160">
      <c r="FD1896">
        <v>3</v>
      </c>
    </row>
    <row r="1897" spans="160:160">
      <c r="FD1897">
        <v>5</v>
      </c>
    </row>
    <row r="1898" spans="160:160">
      <c r="FD1898">
        <v>1</v>
      </c>
    </row>
    <row r="1899" spans="160:160">
      <c r="FD1899">
        <v>0</v>
      </c>
    </row>
    <row r="1900" spans="160:160">
      <c r="FD1900">
        <v>10</v>
      </c>
    </row>
    <row r="1901" spans="160:160">
      <c r="FD1901">
        <v>3</v>
      </c>
    </row>
    <row r="1902" spans="160:160">
      <c r="FD1902">
        <v>4</v>
      </c>
    </row>
    <row r="1903" spans="160:160">
      <c r="FD1903">
        <v>3</v>
      </c>
    </row>
    <row r="1904" spans="160:160">
      <c r="FD1904">
        <v>1</v>
      </c>
    </row>
    <row r="1905" spans="160:160">
      <c r="FD1905">
        <v>7</v>
      </c>
    </row>
    <row r="1906" spans="160:160">
      <c r="FD1906">
        <v>5</v>
      </c>
    </row>
    <row r="1907" spans="160:160">
      <c r="FD1907">
        <v>3</v>
      </c>
    </row>
    <row r="1908" spans="160:160">
      <c r="FD1908">
        <v>7</v>
      </c>
    </row>
    <row r="1909" spans="160:160">
      <c r="FD1909">
        <v>7</v>
      </c>
    </row>
    <row r="1910" spans="160:160">
      <c r="FD1910">
        <v>6</v>
      </c>
    </row>
    <row r="1911" spans="160:160">
      <c r="FD1911">
        <v>7</v>
      </c>
    </row>
    <row r="1912" spans="160:160">
      <c r="FD1912">
        <v>1</v>
      </c>
    </row>
    <row r="1913" spans="160:160">
      <c r="FD1913">
        <v>4</v>
      </c>
    </row>
    <row r="1914" spans="160:160">
      <c r="FD1914">
        <v>10</v>
      </c>
    </row>
    <row r="1915" spans="160:160">
      <c r="FD1915">
        <v>6</v>
      </c>
    </row>
    <row r="1916" spans="160:160">
      <c r="FD1916">
        <v>9</v>
      </c>
    </row>
    <row r="1917" spans="160:160">
      <c r="FD1917">
        <v>1</v>
      </c>
    </row>
    <row r="1918" spans="160:160">
      <c r="FD1918">
        <v>7</v>
      </c>
    </row>
    <row r="1919" spans="160:160">
      <c r="FD1919">
        <v>1</v>
      </c>
    </row>
    <row r="1920" spans="160:160">
      <c r="FD1920">
        <v>3</v>
      </c>
    </row>
    <row r="1921" spans="160:160">
      <c r="FD1921">
        <v>9</v>
      </c>
    </row>
    <row r="1922" spans="160:160">
      <c r="FD1922">
        <v>4</v>
      </c>
    </row>
    <row r="1923" spans="160:160">
      <c r="FD1923">
        <v>5</v>
      </c>
    </row>
    <row r="1924" spans="160:160">
      <c r="FD1924">
        <v>3</v>
      </c>
    </row>
    <row r="1925" spans="160:160">
      <c r="FD1925">
        <v>8</v>
      </c>
    </row>
    <row r="1926" spans="160:160">
      <c r="FD1926">
        <v>2</v>
      </c>
    </row>
    <row r="1927" spans="160:160">
      <c r="FD1927">
        <v>2</v>
      </c>
    </row>
    <row r="1928" spans="160:160">
      <c r="FD1928">
        <v>8</v>
      </c>
    </row>
    <row r="1929" spans="160:160">
      <c r="FD1929">
        <v>2</v>
      </c>
    </row>
    <row r="1930" spans="160:160">
      <c r="FD1930">
        <v>6</v>
      </c>
    </row>
    <row r="1931" spans="160:160">
      <c r="FD1931">
        <v>6</v>
      </c>
    </row>
    <row r="1932" spans="160:160">
      <c r="FD1932">
        <v>2</v>
      </c>
    </row>
    <row r="1933" spans="160:160">
      <c r="FD1933">
        <v>10</v>
      </c>
    </row>
    <row r="1934" spans="160:160">
      <c r="FD1934">
        <v>6</v>
      </c>
    </row>
    <row r="1935" spans="160:160">
      <c r="FD1935">
        <v>10</v>
      </c>
    </row>
    <row r="1936" spans="160:160">
      <c r="FD1936">
        <v>5</v>
      </c>
    </row>
    <row r="1937" spans="160:160">
      <c r="FD1937">
        <v>3</v>
      </c>
    </row>
    <row r="1938" spans="160:160">
      <c r="FD1938">
        <v>1</v>
      </c>
    </row>
    <row r="1939" spans="160:160">
      <c r="FD1939">
        <v>4</v>
      </c>
    </row>
    <row r="1940" spans="160:160">
      <c r="FD1940">
        <v>4</v>
      </c>
    </row>
    <row r="1941" spans="160:160">
      <c r="FD1941">
        <v>6</v>
      </c>
    </row>
    <row r="1942" spans="160:160">
      <c r="FD1942">
        <v>1</v>
      </c>
    </row>
    <row r="1943" spans="160:160">
      <c r="FD1943">
        <v>9</v>
      </c>
    </row>
    <row r="1944" spans="160:160">
      <c r="FD1944">
        <v>5</v>
      </c>
    </row>
    <row r="1945" spans="160:160">
      <c r="FD1945">
        <v>6</v>
      </c>
    </row>
    <row r="1946" spans="160:160">
      <c r="FD1946">
        <v>6</v>
      </c>
    </row>
    <row r="1947" spans="160:160">
      <c r="FD1947">
        <v>3</v>
      </c>
    </row>
    <row r="1948" spans="160:160">
      <c r="FD1948">
        <v>3</v>
      </c>
    </row>
    <row r="1949" spans="160:160">
      <c r="FD1949">
        <v>1</v>
      </c>
    </row>
    <row r="1950" spans="160:160">
      <c r="FD1950">
        <v>1</v>
      </c>
    </row>
    <row r="1951" spans="160:160">
      <c r="FD1951">
        <v>1</v>
      </c>
    </row>
    <row r="1952" spans="160:160">
      <c r="FD1952">
        <v>5</v>
      </c>
    </row>
    <row r="1953" spans="160:160">
      <c r="FD1953">
        <v>3</v>
      </c>
    </row>
    <row r="1954" spans="160:160">
      <c r="FD1954">
        <v>9</v>
      </c>
    </row>
    <row r="1955" spans="160:160">
      <c r="FD1955">
        <v>8</v>
      </c>
    </row>
    <row r="1956" spans="160:160">
      <c r="FD1956">
        <v>1</v>
      </c>
    </row>
    <row r="1957" spans="160:160">
      <c r="FD1957">
        <v>5</v>
      </c>
    </row>
    <row r="1958" spans="160:160">
      <c r="FD1958">
        <v>7</v>
      </c>
    </row>
    <row r="1959" spans="160:160">
      <c r="FD1959">
        <v>9</v>
      </c>
    </row>
    <row r="1960" spans="160:160">
      <c r="FD1960">
        <v>8</v>
      </c>
    </row>
    <row r="1961" spans="160:160">
      <c r="FD1961">
        <v>1</v>
      </c>
    </row>
    <row r="1962" spans="160:160">
      <c r="FD1962">
        <v>3</v>
      </c>
    </row>
    <row r="1963" spans="160:160">
      <c r="FD1963">
        <v>1</v>
      </c>
    </row>
    <row r="1964" spans="160:160">
      <c r="FD1964">
        <v>1</v>
      </c>
    </row>
    <row r="1965" spans="160:160">
      <c r="FD1965">
        <v>10</v>
      </c>
    </row>
    <row r="1966" spans="160:160">
      <c r="FD1966">
        <v>6</v>
      </c>
    </row>
    <row r="1967" spans="160:160">
      <c r="FD1967">
        <v>10</v>
      </c>
    </row>
    <row r="1968" spans="160:160">
      <c r="FD1968">
        <v>2</v>
      </c>
    </row>
    <row r="1969" spans="160:160">
      <c r="FD1969">
        <v>8</v>
      </c>
    </row>
    <row r="1970" spans="160:160">
      <c r="FD1970">
        <v>5</v>
      </c>
    </row>
    <row r="1971" spans="160:160">
      <c r="FD1971">
        <v>5</v>
      </c>
    </row>
    <row r="1972" spans="160:160">
      <c r="FD1972">
        <v>5</v>
      </c>
    </row>
    <row r="1973" spans="160:160">
      <c r="FD1973">
        <v>1</v>
      </c>
    </row>
    <row r="1974" spans="160:160">
      <c r="FD1974">
        <v>7</v>
      </c>
    </row>
    <row r="1975" spans="160:160">
      <c r="FD1975">
        <v>1</v>
      </c>
    </row>
    <row r="1976" spans="160:160">
      <c r="FD1976">
        <v>7</v>
      </c>
    </row>
    <row r="1977" spans="160:160">
      <c r="FD1977">
        <v>4</v>
      </c>
    </row>
    <row r="1978" spans="160:160">
      <c r="FD1978">
        <v>9</v>
      </c>
    </row>
    <row r="1979" spans="160:160">
      <c r="FD1979">
        <v>8</v>
      </c>
    </row>
    <row r="1980" spans="160:160">
      <c r="FD1980">
        <v>9</v>
      </c>
    </row>
    <row r="1981" spans="160:160">
      <c r="FD1981">
        <v>2</v>
      </c>
    </row>
    <row r="1982" spans="160:160">
      <c r="FD1982">
        <v>8</v>
      </c>
    </row>
    <row r="1983" spans="160:160">
      <c r="FD1983">
        <v>6</v>
      </c>
    </row>
    <row r="1984" spans="160:160">
      <c r="FD1984">
        <v>2</v>
      </c>
    </row>
    <row r="1985" spans="160:160">
      <c r="FD1985">
        <v>6</v>
      </c>
    </row>
    <row r="1986" spans="160:160">
      <c r="FD1986">
        <v>5</v>
      </c>
    </row>
    <row r="1987" spans="160:160">
      <c r="FD1987">
        <v>4</v>
      </c>
    </row>
    <row r="1988" spans="160:160">
      <c r="FD1988">
        <v>8</v>
      </c>
    </row>
    <row r="1989" spans="160:160">
      <c r="FD1989">
        <v>9</v>
      </c>
    </row>
    <row r="1990" spans="160:160">
      <c r="FD1990">
        <v>5</v>
      </c>
    </row>
    <row r="1991" spans="160:160">
      <c r="FD1991">
        <v>1</v>
      </c>
    </row>
    <row r="1992" spans="160:160">
      <c r="FD1992">
        <v>9</v>
      </c>
    </row>
    <row r="1993" spans="160:160">
      <c r="FD1993">
        <v>7</v>
      </c>
    </row>
    <row r="1994" spans="160:160">
      <c r="FD1994">
        <v>0</v>
      </c>
    </row>
    <row r="1995" spans="160:160">
      <c r="FD1995">
        <v>1</v>
      </c>
    </row>
    <row r="1996" spans="160:160">
      <c r="FD1996">
        <v>8</v>
      </c>
    </row>
    <row r="1997" spans="160:160">
      <c r="FD1997">
        <v>4</v>
      </c>
    </row>
    <row r="1998" spans="160:160">
      <c r="FD1998">
        <v>9</v>
      </c>
    </row>
    <row r="1999" spans="160:160">
      <c r="FD1999">
        <v>6</v>
      </c>
    </row>
    <row r="2000" spans="160:160">
      <c r="FD2000">
        <v>9</v>
      </c>
    </row>
    <row r="2001" spans="160:160">
      <c r="FD2001">
        <v>2</v>
      </c>
    </row>
    <row r="2002" spans="160:160">
      <c r="FD2002">
        <v>1</v>
      </c>
    </row>
    <row r="2003" spans="160:160">
      <c r="FD2003">
        <v>3</v>
      </c>
    </row>
    <row r="2004" spans="160:160">
      <c r="FD2004">
        <v>7</v>
      </c>
    </row>
    <row r="2005" spans="160:160">
      <c r="FD2005">
        <v>6</v>
      </c>
    </row>
    <row r="2006" spans="160:160">
      <c r="FD2006">
        <v>3</v>
      </c>
    </row>
    <row r="2007" spans="160:160">
      <c r="FD2007">
        <v>0</v>
      </c>
    </row>
    <row r="2008" spans="160:160">
      <c r="FD2008">
        <v>6</v>
      </c>
    </row>
    <row r="2009" spans="160:160">
      <c r="FD2009">
        <v>0</v>
      </c>
    </row>
    <row r="2010" spans="160:160">
      <c r="FD2010">
        <v>1</v>
      </c>
    </row>
    <row r="2011" spans="160:160">
      <c r="FD2011">
        <v>7</v>
      </c>
    </row>
    <row r="2012" spans="160:160">
      <c r="FD2012">
        <v>0</v>
      </c>
    </row>
    <row r="2013" spans="160:160">
      <c r="FD2013">
        <v>5</v>
      </c>
    </row>
    <row r="2014" spans="160:160">
      <c r="FD2014">
        <v>6</v>
      </c>
    </row>
    <row r="2015" spans="160:160">
      <c r="FD2015">
        <v>4</v>
      </c>
    </row>
    <row r="2016" spans="160:160">
      <c r="FD2016">
        <v>1</v>
      </c>
    </row>
    <row r="2017" spans="160:160">
      <c r="FD2017">
        <v>6</v>
      </c>
    </row>
    <row r="2018" spans="160:160">
      <c r="FD2018">
        <v>7</v>
      </c>
    </row>
    <row r="2019" spans="160:160">
      <c r="FD2019">
        <v>8</v>
      </c>
    </row>
    <row r="2020" spans="160:160">
      <c r="FD2020">
        <v>1</v>
      </c>
    </row>
    <row r="2021" spans="160:160">
      <c r="FD2021">
        <v>5</v>
      </c>
    </row>
    <row r="2022" spans="160:160">
      <c r="FD2022">
        <v>4</v>
      </c>
    </row>
    <row r="2023" spans="160:160">
      <c r="FD2023">
        <v>3</v>
      </c>
    </row>
    <row r="2024" spans="160:160">
      <c r="FD2024">
        <v>7</v>
      </c>
    </row>
    <row r="2025" spans="160:160">
      <c r="FD2025">
        <v>7</v>
      </c>
    </row>
    <row r="2026" spans="160:160">
      <c r="FD2026">
        <v>8</v>
      </c>
    </row>
    <row r="2027" spans="160:160">
      <c r="FD2027">
        <v>9</v>
      </c>
    </row>
    <row r="2028" spans="160:160">
      <c r="FD2028">
        <v>3</v>
      </c>
    </row>
    <row r="2029" spans="160:160">
      <c r="FD2029">
        <v>3</v>
      </c>
    </row>
    <row r="2030" spans="160:160">
      <c r="FD2030">
        <v>2</v>
      </c>
    </row>
    <row r="2031" spans="160:160">
      <c r="FD2031">
        <v>6</v>
      </c>
    </row>
    <row r="2032" spans="160:160">
      <c r="FD2032">
        <v>8</v>
      </c>
    </row>
    <row r="2033" spans="160:160">
      <c r="FD2033">
        <v>4</v>
      </c>
    </row>
    <row r="2034" spans="160:160">
      <c r="FD2034">
        <v>8</v>
      </c>
    </row>
    <row r="2035" spans="160:160">
      <c r="FD2035">
        <v>3</v>
      </c>
    </row>
    <row r="2036" spans="160:160">
      <c r="FD2036">
        <v>2</v>
      </c>
    </row>
    <row r="2037" spans="160:160">
      <c r="FD2037">
        <v>6</v>
      </c>
    </row>
    <row r="2038" spans="160:160">
      <c r="FD2038">
        <v>1</v>
      </c>
    </row>
    <row r="2039" spans="160:160">
      <c r="FD2039">
        <v>8</v>
      </c>
    </row>
    <row r="2040" spans="160:160">
      <c r="FD2040">
        <v>2</v>
      </c>
    </row>
    <row r="2041" spans="160:160">
      <c r="FD2041">
        <v>0</v>
      </c>
    </row>
    <row r="2042" spans="160:160">
      <c r="FD2042">
        <v>9</v>
      </c>
    </row>
    <row r="2043" spans="160:160">
      <c r="FD2043">
        <v>5</v>
      </c>
    </row>
    <row r="2044" spans="160:160">
      <c r="FD2044">
        <v>9</v>
      </c>
    </row>
    <row r="2045" spans="160:160">
      <c r="FD2045">
        <v>6</v>
      </c>
    </row>
    <row r="2046" spans="160:160">
      <c r="FD2046">
        <v>10</v>
      </c>
    </row>
    <row r="2047" spans="160:160">
      <c r="FD2047">
        <v>6</v>
      </c>
    </row>
    <row r="2048" spans="160:160">
      <c r="FD2048">
        <v>5</v>
      </c>
    </row>
    <row r="2049" spans="160:160">
      <c r="FD2049">
        <v>1</v>
      </c>
    </row>
    <row r="2050" spans="160:160">
      <c r="FD2050">
        <v>3</v>
      </c>
    </row>
    <row r="2051" spans="160:160">
      <c r="FD2051">
        <v>5</v>
      </c>
    </row>
    <row r="2052" spans="160:160">
      <c r="FD2052">
        <v>9</v>
      </c>
    </row>
    <row r="2053" spans="160:160">
      <c r="FD2053">
        <v>9</v>
      </c>
    </row>
    <row r="2054" spans="160:160">
      <c r="FD2054">
        <v>7</v>
      </c>
    </row>
    <row r="2055" spans="160:160">
      <c r="FD2055">
        <v>5</v>
      </c>
    </row>
    <row r="2056" spans="160:160">
      <c r="FD2056">
        <v>2</v>
      </c>
    </row>
    <row r="2057" spans="160:160">
      <c r="FD2057">
        <v>10</v>
      </c>
    </row>
    <row r="2058" spans="160:160">
      <c r="FD2058">
        <v>0</v>
      </c>
    </row>
    <row r="2059" spans="160:160">
      <c r="FD2059">
        <v>10</v>
      </c>
    </row>
    <row r="2060" spans="160:160">
      <c r="FD2060">
        <v>4</v>
      </c>
    </row>
    <row r="2061" spans="160:160">
      <c r="FD2061">
        <v>5</v>
      </c>
    </row>
    <row r="2062" spans="160:160">
      <c r="FD2062">
        <v>1</v>
      </c>
    </row>
    <row r="2063" spans="160:160">
      <c r="FD2063">
        <v>8</v>
      </c>
    </row>
    <row r="2064" spans="160:160">
      <c r="FD2064">
        <v>6</v>
      </c>
    </row>
    <row r="2065" spans="160:160">
      <c r="FD2065">
        <v>4</v>
      </c>
    </row>
    <row r="2066" spans="160:160">
      <c r="FD2066">
        <v>1</v>
      </c>
    </row>
    <row r="2067" spans="160:160">
      <c r="FD2067">
        <v>8</v>
      </c>
    </row>
    <row r="2068" spans="160:160">
      <c r="FD2068">
        <v>7</v>
      </c>
    </row>
    <row r="2069" spans="160:160">
      <c r="FD2069">
        <v>4</v>
      </c>
    </row>
    <row r="2070" spans="160:160">
      <c r="FD2070">
        <v>4</v>
      </c>
    </row>
    <row r="2071" spans="160:160">
      <c r="FD2071">
        <v>8</v>
      </c>
    </row>
    <row r="2072" spans="160:160">
      <c r="FD2072">
        <v>1</v>
      </c>
    </row>
    <row r="2073" spans="160:160">
      <c r="FD2073">
        <v>5</v>
      </c>
    </row>
    <row r="2074" spans="160:160">
      <c r="FD2074">
        <v>7</v>
      </c>
    </row>
    <row r="2075" spans="160:160">
      <c r="FD2075">
        <v>7</v>
      </c>
    </row>
    <row r="2076" spans="160:160">
      <c r="FD2076">
        <v>5</v>
      </c>
    </row>
    <row r="2077" spans="160:160">
      <c r="FD2077">
        <v>4</v>
      </c>
    </row>
    <row r="2078" spans="160:160">
      <c r="FD2078">
        <v>10</v>
      </c>
    </row>
    <row r="2079" spans="160:160">
      <c r="FD2079">
        <v>2</v>
      </c>
    </row>
    <row r="2080" spans="160:160">
      <c r="FD2080">
        <v>4</v>
      </c>
    </row>
    <row r="2081" spans="160:160">
      <c r="FD2081">
        <v>2</v>
      </c>
    </row>
    <row r="2082" spans="160:160">
      <c r="FD2082">
        <v>2</v>
      </c>
    </row>
    <row r="2083" spans="160:160">
      <c r="FD2083">
        <v>4</v>
      </c>
    </row>
    <row r="2084" spans="160:160">
      <c r="FD2084">
        <v>5</v>
      </c>
    </row>
    <row r="2085" spans="160:160">
      <c r="FD2085">
        <v>8</v>
      </c>
    </row>
    <row r="2086" spans="160:160">
      <c r="FD2086">
        <v>8</v>
      </c>
    </row>
    <row r="2087" spans="160:160">
      <c r="FD2087">
        <v>6</v>
      </c>
    </row>
    <row r="2088" spans="160:160">
      <c r="FD2088">
        <v>3</v>
      </c>
    </row>
    <row r="2089" spans="160:160">
      <c r="FD2089">
        <v>1</v>
      </c>
    </row>
    <row r="2090" spans="160:160">
      <c r="FD2090">
        <v>3</v>
      </c>
    </row>
    <row r="2091" spans="160:160">
      <c r="FD2091">
        <v>1</v>
      </c>
    </row>
    <row r="2092" spans="160:160">
      <c r="FD2092">
        <v>1</v>
      </c>
    </row>
    <row r="2093" spans="160:160">
      <c r="FD2093">
        <v>1</v>
      </c>
    </row>
    <row r="2094" spans="160:160">
      <c r="FD2094">
        <v>2</v>
      </c>
    </row>
    <row r="2095" spans="160:160">
      <c r="FD2095">
        <v>5</v>
      </c>
    </row>
    <row r="2096" spans="160:160">
      <c r="FD2096">
        <v>9</v>
      </c>
    </row>
    <row r="2097" spans="160:160">
      <c r="FD2097">
        <v>0</v>
      </c>
    </row>
    <row r="2098" spans="160:160">
      <c r="FD2098">
        <v>7</v>
      </c>
    </row>
    <row r="2099" spans="160:160">
      <c r="FD2099">
        <v>6</v>
      </c>
    </row>
    <row r="2100" spans="160:160">
      <c r="FD2100">
        <v>7</v>
      </c>
    </row>
    <row r="2101" spans="160:160">
      <c r="FD2101">
        <v>8</v>
      </c>
    </row>
    <row r="2102" spans="160:160">
      <c r="FD2102">
        <v>8</v>
      </c>
    </row>
    <row r="2103" spans="160:160">
      <c r="FD2103">
        <v>10</v>
      </c>
    </row>
    <row r="2104" spans="160:160">
      <c r="FD2104">
        <v>6</v>
      </c>
    </row>
    <row r="2105" spans="160:160">
      <c r="FD2105">
        <v>9</v>
      </c>
    </row>
    <row r="2106" spans="160:160">
      <c r="FD2106">
        <v>3</v>
      </c>
    </row>
    <row r="2107" spans="160:160">
      <c r="FD2107">
        <v>9</v>
      </c>
    </row>
    <row r="2108" spans="160:160">
      <c r="FD2108">
        <v>3</v>
      </c>
    </row>
    <row r="2109" spans="160:160">
      <c r="FD2109">
        <v>9</v>
      </c>
    </row>
    <row r="2110" spans="160:160">
      <c r="FD2110">
        <v>7</v>
      </c>
    </row>
    <row r="2111" spans="160:160">
      <c r="FD2111">
        <v>3</v>
      </c>
    </row>
    <row r="2112" spans="160:160">
      <c r="FD2112">
        <v>9</v>
      </c>
    </row>
    <row r="2113" spans="160:160">
      <c r="FD2113">
        <v>9</v>
      </c>
    </row>
    <row r="2114" spans="160:160">
      <c r="FD2114">
        <v>3</v>
      </c>
    </row>
    <row r="2115" spans="160:160">
      <c r="FD2115">
        <v>2</v>
      </c>
    </row>
    <row r="2116" spans="160:160">
      <c r="FD2116">
        <v>10</v>
      </c>
    </row>
    <row r="2117" spans="160:160">
      <c r="FD2117">
        <v>8</v>
      </c>
    </row>
    <row r="2118" spans="160:160">
      <c r="FD2118">
        <v>9</v>
      </c>
    </row>
    <row r="2119" spans="160:160">
      <c r="FD2119">
        <v>8</v>
      </c>
    </row>
    <row r="2120" spans="160:160">
      <c r="FD2120">
        <v>5</v>
      </c>
    </row>
    <row r="2121" spans="160:160">
      <c r="FD2121">
        <v>2</v>
      </c>
    </row>
    <row r="2122" spans="160:160">
      <c r="FD2122">
        <v>10</v>
      </c>
    </row>
    <row r="2123" spans="160:160">
      <c r="FD2123">
        <v>7</v>
      </c>
    </row>
    <row r="2124" spans="160:160">
      <c r="FD2124">
        <v>1</v>
      </c>
    </row>
    <row r="2125" spans="160:160">
      <c r="FD2125">
        <v>4</v>
      </c>
    </row>
    <row r="2126" spans="160:160">
      <c r="FD2126">
        <v>2</v>
      </c>
    </row>
    <row r="2127" spans="160:160">
      <c r="FD2127">
        <v>7</v>
      </c>
    </row>
    <row r="2128" spans="160:160">
      <c r="FD2128">
        <v>6</v>
      </c>
    </row>
    <row r="2129" spans="160:160">
      <c r="FD2129">
        <v>1</v>
      </c>
    </row>
    <row r="2130" spans="160:160">
      <c r="FD2130">
        <v>7</v>
      </c>
    </row>
    <row r="2131" spans="160:160">
      <c r="FD2131">
        <v>5</v>
      </c>
    </row>
    <row r="2132" spans="160:160">
      <c r="FD2132">
        <v>0</v>
      </c>
    </row>
    <row r="2133" spans="160:160">
      <c r="FD2133">
        <v>10</v>
      </c>
    </row>
    <row r="2134" spans="160:160">
      <c r="FD2134">
        <v>2</v>
      </c>
    </row>
    <row r="2135" spans="160:160">
      <c r="FD2135">
        <v>5</v>
      </c>
    </row>
    <row r="2136" spans="160:160">
      <c r="FD2136">
        <v>8</v>
      </c>
    </row>
    <row r="2137" spans="160:160">
      <c r="FD2137">
        <v>6</v>
      </c>
    </row>
    <row r="2138" spans="160:160">
      <c r="FD2138">
        <v>0</v>
      </c>
    </row>
    <row r="2139" spans="160:160">
      <c r="FD2139">
        <v>1</v>
      </c>
    </row>
    <row r="2140" spans="160:160">
      <c r="FD2140">
        <v>2</v>
      </c>
    </row>
    <row r="2141" spans="160:160">
      <c r="FD2141">
        <v>9</v>
      </c>
    </row>
    <row r="2142" spans="160:160">
      <c r="FD2142">
        <v>2</v>
      </c>
    </row>
    <row r="2143" spans="160:160">
      <c r="FD2143">
        <v>2</v>
      </c>
    </row>
    <row r="2144" spans="160:160">
      <c r="FD2144">
        <v>1</v>
      </c>
    </row>
    <row r="2145" spans="160:160">
      <c r="FD2145">
        <v>8</v>
      </c>
    </row>
    <row r="2146" spans="160:160">
      <c r="FD2146">
        <v>1</v>
      </c>
    </row>
    <row r="2147" spans="160:160">
      <c r="FD2147">
        <v>9</v>
      </c>
    </row>
    <row r="2148" spans="160:160">
      <c r="FD2148">
        <v>9</v>
      </c>
    </row>
    <row r="2149" spans="160:160">
      <c r="FD2149">
        <v>2</v>
      </c>
    </row>
    <row r="2150" spans="160:160">
      <c r="FD2150">
        <v>9</v>
      </c>
    </row>
    <row r="2151" spans="160:160">
      <c r="FD2151">
        <v>2</v>
      </c>
    </row>
    <row r="2152" spans="160:160">
      <c r="FD2152">
        <v>1</v>
      </c>
    </row>
    <row r="2153" spans="160:160">
      <c r="FD2153">
        <v>3</v>
      </c>
    </row>
    <row r="2154" spans="160:160">
      <c r="FD2154">
        <v>5</v>
      </c>
    </row>
    <row r="2155" spans="160:160">
      <c r="FD2155">
        <v>9</v>
      </c>
    </row>
    <row r="2156" spans="160:160">
      <c r="FD2156">
        <v>8</v>
      </c>
    </row>
    <row r="2157" spans="160:160">
      <c r="FD2157">
        <v>5</v>
      </c>
    </row>
    <row r="2158" spans="160:160">
      <c r="FD2158">
        <v>3</v>
      </c>
    </row>
    <row r="2159" spans="160:160">
      <c r="FD2159">
        <v>7</v>
      </c>
    </row>
    <row r="2160" spans="160:160">
      <c r="FD2160">
        <v>9</v>
      </c>
    </row>
    <row r="2161" spans="160:160">
      <c r="FD2161">
        <v>5</v>
      </c>
    </row>
    <row r="2162" spans="160:160">
      <c r="FD2162">
        <v>4</v>
      </c>
    </row>
    <row r="2163" spans="160:160">
      <c r="FD2163">
        <v>0</v>
      </c>
    </row>
    <row r="2164" spans="160:160">
      <c r="FD2164">
        <v>4</v>
      </c>
    </row>
    <row r="2165" spans="160:160">
      <c r="FD2165">
        <v>3</v>
      </c>
    </row>
    <row r="2166" spans="160:160">
      <c r="FD2166">
        <v>0</v>
      </c>
    </row>
    <row r="2167" spans="160:160">
      <c r="FD2167">
        <v>5</v>
      </c>
    </row>
    <row r="2168" spans="160:160">
      <c r="FD2168">
        <v>4</v>
      </c>
    </row>
    <row r="2169" spans="160:160">
      <c r="FD2169">
        <v>6</v>
      </c>
    </row>
    <row r="2170" spans="160:160">
      <c r="FD2170">
        <v>6</v>
      </c>
    </row>
    <row r="2171" spans="160:160">
      <c r="FD2171">
        <v>9</v>
      </c>
    </row>
    <row r="2172" spans="160:160">
      <c r="FD2172">
        <v>1</v>
      </c>
    </row>
    <row r="2173" spans="160:160">
      <c r="FD2173">
        <v>3</v>
      </c>
    </row>
    <row r="2174" spans="160:160">
      <c r="FD2174">
        <v>8</v>
      </c>
    </row>
    <row r="2175" spans="160:160">
      <c r="FD2175">
        <v>2</v>
      </c>
    </row>
    <row r="2176" spans="160:160">
      <c r="FD2176">
        <v>7</v>
      </c>
    </row>
    <row r="2177" spans="160:160">
      <c r="FD2177">
        <v>0</v>
      </c>
    </row>
    <row r="2178" spans="160:160">
      <c r="FD2178">
        <v>9</v>
      </c>
    </row>
    <row r="2179" spans="160:160">
      <c r="FD2179">
        <v>1</v>
      </c>
    </row>
    <row r="2180" spans="160:160">
      <c r="FD2180">
        <v>6</v>
      </c>
    </row>
    <row r="2181" spans="160:160">
      <c r="FD2181">
        <v>4</v>
      </c>
    </row>
    <row r="2182" spans="160:160">
      <c r="FD2182">
        <v>4</v>
      </c>
    </row>
    <row r="2183" spans="160:160">
      <c r="FD2183">
        <v>4</v>
      </c>
    </row>
    <row r="2184" spans="160:160">
      <c r="FD2184">
        <v>7</v>
      </c>
    </row>
    <row r="2185" spans="160:160">
      <c r="FD2185">
        <v>5</v>
      </c>
    </row>
    <row r="2186" spans="160:160">
      <c r="FD2186">
        <v>3</v>
      </c>
    </row>
    <row r="2187" spans="160:160">
      <c r="FD2187">
        <v>1</v>
      </c>
    </row>
    <row r="2188" spans="160:160">
      <c r="FD2188">
        <v>9</v>
      </c>
    </row>
    <row r="2189" spans="160:160">
      <c r="FD2189">
        <v>1</v>
      </c>
    </row>
    <row r="2190" spans="160:160">
      <c r="FD2190">
        <v>3</v>
      </c>
    </row>
    <row r="2191" spans="160:160">
      <c r="FD2191">
        <v>5</v>
      </c>
    </row>
    <row r="2192" spans="160:160">
      <c r="FD2192">
        <v>3</v>
      </c>
    </row>
    <row r="2193" spans="160:160">
      <c r="FD2193">
        <v>7</v>
      </c>
    </row>
    <row r="2194" spans="160:160">
      <c r="FD2194">
        <v>2</v>
      </c>
    </row>
    <row r="2195" spans="160:160">
      <c r="FD2195">
        <v>7</v>
      </c>
    </row>
    <row r="2196" spans="160:160">
      <c r="FD2196">
        <v>8</v>
      </c>
    </row>
    <row r="2197" spans="160:160">
      <c r="FD2197">
        <v>1</v>
      </c>
    </row>
    <row r="2198" spans="160:160">
      <c r="FD2198">
        <v>3</v>
      </c>
    </row>
    <row r="2199" spans="160:160">
      <c r="FD2199">
        <v>10</v>
      </c>
    </row>
    <row r="2200" spans="160:160">
      <c r="FD2200">
        <v>9</v>
      </c>
    </row>
    <row r="2201" spans="160:160">
      <c r="FD2201">
        <v>9</v>
      </c>
    </row>
    <row r="2202" spans="160:160">
      <c r="FD2202">
        <v>9</v>
      </c>
    </row>
    <row r="2203" spans="160:160">
      <c r="FD2203">
        <v>8</v>
      </c>
    </row>
    <row r="2204" spans="160:160">
      <c r="FD2204">
        <v>6</v>
      </c>
    </row>
    <row r="2205" spans="160:160">
      <c r="FD2205">
        <v>3</v>
      </c>
    </row>
    <row r="2206" spans="160:160">
      <c r="FD2206">
        <v>8</v>
      </c>
    </row>
    <row r="2207" spans="160:160">
      <c r="FD2207">
        <v>6</v>
      </c>
    </row>
    <row r="2208" spans="160:160">
      <c r="FD2208">
        <v>8</v>
      </c>
    </row>
    <row r="2209" spans="160:160">
      <c r="FD2209">
        <v>1</v>
      </c>
    </row>
    <row r="2210" spans="160:160">
      <c r="FD2210">
        <v>3</v>
      </c>
    </row>
    <row r="2211" spans="160:160">
      <c r="FD2211">
        <v>3</v>
      </c>
    </row>
    <row r="2212" spans="160:160">
      <c r="FD2212">
        <v>8</v>
      </c>
    </row>
    <row r="2213" spans="160:160">
      <c r="FD2213">
        <v>7</v>
      </c>
    </row>
    <row r="2214" spans="160:160">
      <c r="FD2214">
        <v>2</v>
      </c>
    </row>
    <row r="2215" spans="160:160">
      <c r="FD2215">
        <v>1</v>
      </c>
    </row>
    <row r="2216" spans="160:160">
      <c r="FD2216">
        <v>9</v>
      </c>
    </row>
    <row r="2217" spans="160:160">
      <c r="FD2217">
        <v>5</v>
      </c>
    </row>
    <row r="2218" spans="160:160">
      <c r="FD2218">
        <v>10</v>
      </c>
    </row>
    <row r="2219" spans="160:160">
      <c r="FD2219">
        <v>3</v>
      </c>
    </row>
    <row r="2220" spans="160:160">
      <c r="FD2220">
        <v>1</v>
      </c>
    </row>
    <row r="2221" spans="160:160">
      <c r="FD2221">
        <v>4</v>
      </c>
    </row>
    <row r="2222" spans="160:160">
      <c r="FD2222">
        <v>5</v>
      </c>
    </row>
    <row r="2223" spans="160:160">
      <c r="FD2223">
        <v>2</v>
      </c>
    </row>
    <row r="2224" spans="160:160">
      <c r="FD2224">
        <v>8</v>
      </c>
    </row>
    <row r="2225" spans="160:160">
      <c r="FD2225">
        <v>6</v>
      </c>
    </row>
    <row r="2226" spans="160:160">
      <c r="FD2226">
        <v>1</v>
      </c>
    </row>
    <row r="2227" spans="160:160">
      <c r="FD2227">
        <v>2</v>
      </c>
    </row>
    <row r="2228" spans="160:160">
      <c r="FD2228">
        <v>9</v>
      </c>
    </row>
    <row r="2229" spans="160:160">
      <c r="FD2229">
        <v>9</v>
      </c>
    </row>
    <row r="2230" spans="160:160">
      <c r="FD2230">
        <v>8</v>
      </c>
    </row>
    <row r="2231" spans="160:160">
      <c r="FD2231">
        <v>8</v>
      </c>
    </row>
    <row r="2232" spans="160:160">
      <c r="FD2232">
        <v>7</v>
      </c>
    </row>
    <row r="2233" spans="160:160">
      <c r="FD2233">
        <v>9</v>
      </c>
    </row>
    <row r="2234" spans="160:160">
      <c r="FD2234">
        <v>10</v>
      </c>
    </row>
    <row r="2235" spans="160:160">
      <c r="FD2235">
        <v>1</v>
      </c>
    </row>
    <row r="2236" spans="160:160">
      <c r="FD2236">
        <v>10</v>
      </c>
    </row>
    <row r="2237" spans="160:160">
      <c r="FD2237">
        <v>7</v>
      </c>
    </row>
    <row r="2238" spans="160:160">
      <c r="FD2238">
        <v>7</v>
      </c>
    </row>
    <row r="2239" spans="160:160">
      <c r="FD2239">
        <v>4</v>
      </c>
    </row>
    <row r="2240" spans="160:160">
      <c r="FD2240">
        <v>9</v>
      </c>
    </row>
    <row r="2241" spans="160:160">
      <c r="FD2241">
        <v>2</v>
      </c>
    </row>
    <row r="2242" spans="160:160">
      <c r="FD2242">
        <v>6</v>
      </c>
    </row>
    <row r="2243" spans="160:160">
      <c r="FD2243">
        <v>5</v>
      </c>
    </row>
    <row r="2244" spans="160:160">
      <c r="FD2244">
        <v>6</v>
      </c>
    </row>
    <row r="2245" spans="160:160">
      <c r="FD2245">
        <v>1</v>
      </c>
    </row>
    <row r="2246" spans="160:160">
      <c r="FD2246">
        <v>7</v>
      </c>
    </row>
    <row r="2247" spans="160:160">
      <c r="FD2247">
        <v>8</v>
      </c>
    </row>
    <row r="2248" spans="160:160">
      <c r="FD2248">
        <v>6</v>
      </c>
    </row>
    <row r="2249" spans="160:160">
      <c r="FD2249">
        <v>4</v>
      </c>
    </row>
    <row r="2250" spans="160:160">
      <c r="FD2250">
        <v>6</v>
      </c>
    </row>
    <row r="2251" spans="160:160">
      <c r="FD2251">
        <v>5</v>
      </c>
    </row>
    <row r="2252" spans="160:160">
      <c r="FD2252">
        <v>3</v>
      </c>
    </row>
    <row r="2253" spans="160:160">
      <c r="FD2253">
        <v>9</v>
      </c>
    </row>
    <row r="2254" spans="160:160">
      <c r="FD2254">
        <v>2</v>
      </c>
    </row>
    <row r="2255" spans="160:160">
      <c r="FD2255">
        <v>4</v>
      </c>
    </row>
    <row r="2256" spans="160:160">
      <c r="FD2256">
        <v>9</v>
      </c>
    </row>
    <row r="2257" spans="160:160">
      <c r="FD2257">
        <v>7</v>
      </c>
    </row>
    <row r="2258" spans="160:160">
      <c r="FD2258">
        <v>1</v>
      </c>
    </row>
    <row r="2259" spans="160:160">
      <c r="FD2259">
        <v>3</v>
      </c>
    </row>
    <row r="2260" spans="160:160">
      <c r="FD2260">
        <v>1</v>
      </c>
    </row>
    <row r="2261" spans="160:160">
      <c r="FD2261">
        <v>5</v>
      </c>
    </row>
    <row r="2262" spans="160:160">
      <c r="FD2262">
        <v>0</v>
      </c>
    </row>
    <row r="2263" spans="160:160">
      <c r="FD2263">
        <v>8</v>
      </c>
    </row>
    <row r="2264" spans="160:160">
      <c r="FD2264">
        <v>5</v>
      </c>
    </row>
    <row r="2265" spans="160:160">
      <c r="FD2265">
        <v>2</v>
      </c>
    </row>
    <row r="2266" spans="160:160">
      <c r="FD2266">
        <v>1</v>
      </c>
    </row>
    <row r="2267" spans="160:160">
      <c r="FD2267">
        <v>7</v>
      </c>
    </row>
    <row r="2268" spans="160:160">
      <c r="FD2268">
        <v>8</v>
      </c>
    </row>
    <row r="2269" spans="160:160">
      <c r="FD2269">
        <v>3</v>
      </c>
    </row>
    <row r="2270" spans="160:160">
      <c r="FD2270">
        <v>3</v>
      </c>
    </row>
    <row r="2271" spans="160:160">
      <c r="FD2271">
        <v>0</v>
      </c>
    </row>
    <row r="2272" spans="160:160">
      <c r="FD2272">
        <v>2</v>
      </c>
    </row>
    <row r="2273" spans="160:160">
      <c r="FD2273">
        <v>3</v>
      </c>
    </row>
    <row r="2274" spans="160:160">
      <c r="FD2274">
        <v>1</v>
      </c>
    </row>
    <row r="2275" spans="160:160">
      <c r="FD2275">
        <v>2</v>
      </c>
    </row>
    <row r="2276" spans="160:160">
      <c r="FD2276">
        <v>9</v>
      </c>
    </row>
    <row r="2277" spans="160:160">
      <c r="FD2277">
        <v>4</v>
      </c>
    </row>
    <row r="2278" spans="160:160">
      <c r="FD2278">
        <v>7</v>
      </c>
    </row>
    <row r="2279" spans="160:160">
      <c r="FD2279">
        <v>5</v>
      </c>
    </row>
    <row r="2280" spans="160:160">
      <c r="FD2280">
        <v>2</v>
      </c>
    </row>
    <row r="2281" spans="160:160">
      <c r="FD2281">
        <v>3</v>
      </c>
    </row>
    <row r="2282" spans="160:160">
      <c r="FD2282">
        <v>5</v>
      </c>
    </row>
    <row r="2283" spans="160:160">
      <c r="FD2283">
        <v>9</v>
      </c>
    </row>
    <row r="2284" spans="160:160">
      <c r="FD2284">
        <v>7</v>
      </c>
    </row>
    <row r="2285" spans="160:160">
      <c r="FD2285">
        <v>2</v>
      </c>
    </row>
    <row r="2286" spans="160:160">
      <c r="FD2286">
        <v>1</v>
      </c>
    </row>
    <row r="2287" spans="160:160">
      <c r="FD2287">
        <v>7</v>
      </c>
    </row>
    <row r="2288" spans="160:160">
      <c r="FD2288">
        <v>7</v>
      </c>
    </row>
    <row r="2289" spans="160:160">
      <c r="FD2289">
        <v>4</v>
      </c>
    </row>
    <row r="2290" spans="160:160">
      <c r="FD2290">
        <v>2</v>
      </c>
    </row>
    <row r="2291" spans="160:160">
      <c r="FD2291">
        <v>4</v>
      </c>
    </row>
    <row r="2292" spans="160:160">
      <c r="FD2292">
        <v>6</v>
      </c>
    </row>
    <row r="2293" spans="160:160">
      <c r="FD2293">
        <v>8</v>
      </c>
    </row>
    <row r="2294" spans="160:160">
      <c r="FD2294">
        <v>0</v>
      </c>
    </row>
    <row r="2295" spans="160:160">
      <c r="FD2295">
        <v>2</v>
      </c>
    </row>
    <row r="2296" spans="160:160">
      <c r="FD2296">
        <v>6</v>
      </c>
    </row>
    <row r="2297" spans="160:160">
      <c r="FD2297">
        <v>4</v>
      </c>
    </row>
    <row r="2298" spans="160:160">
      <c r="FD2298">
        <v>9</v>
      </c>
    </row>
    <row r="2299" spans="160:160">
      <c r="FD2299">
        <v>7</v>
      </c>
    </row>
    <row r="2300" spans="160:160">
      <c r="FD2300">
        <v>4</v>
      </c>
    </row>
    <row r="2301" spans="160:160">
      <c r="FD2301">
        <v>8</v>
      </c>
    </row>
    <row r="2302" spans="160:160">
      <c r="FD2302">
        <v>10</v>
      </c>
    </row>
    <row r="2303" spans="160:160">
      <c r="FD2303">
        <v>10</v>
      </c>
    </row>
    <row r="2304" spans="160:160">
      <c r="FD2304">
        <v>6</v>
      </c>
    </row>
    <row r="2305" spans="160:160">
      <c r="FD2305">
        <v>5</v>
      </c>
    </row>
    <row r="2306" spans="160:160">
      <c r="FD2306">
        <v>8</v>
      </c>
    </row>
    <row r="2307" spans="160:160">
      <c r="FD2307">
        <v>5</v>
      </c>
    </row>
    <row r="2308" spans="160:160">
      <c r="FD2308">
        <v>0</v>
      </c>
    </row>
    <row r="2309" spans="160:160">
      <c r="FD2309">
        <v>8</v>
      </c>
    </row>
    <row r="2310" spans="160:160">
      <c r="FD2310">
        <v>4</v>
      </c>
    </row>
    <row r="2311" spans="160:160">
      <c r="FD2311">
        <v>4</v>
      </c>
    </row>
    <row r="2312" spans="160:160">
      <c r="FD2312">
        <v>9</v>
      </c>
    </row>
    <row r="2313" spans="160:160">
      <c r="FD2313">
        <v>8</v>
      </c>
    </row>
    <row r="2314" spans="160:160">
      <c r="FD2314">
        <v>9</v>
      </c>
    </row>
    <row r="2315" spans="160:160">
      <c r="FD2315">
        <v>1</v>
      </c>
    </row>
    <row r="2316" spans="160:160">
      <c r="FD2316">
        <v>5</v>
      </c>
    </row>
    <row r="2317" spans="160:160">
      <c r="FD2317">
        <v>1</v>
      </c>
    </row>
    <row r="2318" spans="160:160">
      <c r="FD2318">
        <v>7</v>
      </c>
    </row>
    <row r="2319" spans="160:160">
      <c r="FD2319">
        <v>1</v>
      </c>
    </row>
    <row r="2320" spans="160:160">
      <c r="FD2320">
        <v>9</v>
      </c>
    </row>
    <row r="2321" spans="160:160">
      <c r="FD2321">
        <v>2</v>
      </c>
    </row>
    <row r="2322" spans="160:160">
      <c r="FD2322">
        <v>1</v>
      </c>
    </row>
    <row r="2323" spans="160:160">
      <c r="FD2323">
        <v>2</v>
      </c>
    </row>
    <row r="2324" spans="160:160">
      <c r="FD2324">
        <v>3</v>
      </c>
    </row>
    <row r="2325" spans="160:160">
      <c r="FD2325">
        <v>0</v>
      </c>
    </row>
    <row r="2326" spans="160:160">
      <c r="FD2326">
        <v>8</v>
      </c>
    </row>
    <row r="2327" spans="160:160">
      <c r="FD2327">
        <v>7</v>
      </c>
    </row>
    <row r="2328" spans="160:160">
      <c r="FD2328">
        <v>9</v>
      </c>
    </row>
    <row r="2329" spans="160:160">
      <c r="FD2329">
        <v>1</v>
      </c>
    </row>
    <row r="2330" spans="160:160">
      <c r="FD2330">
        <v>9</v>
      </c>
    </row>
    <row r="2331" spans="160:160">
      <c r="FD2331">
        <v>9</v>
      </c>
    </row>
    <row r="2332" spans="160:160">
      <c r="FD2332">
        <v>5</v>
      </c>
    </row>
    <row r="2333" spans="160:160">
      <c r="FD2333">
        <v>4</v>
      </c>
    </row>
    <row r="2334" spans="160:160">
      <c r="FD2334">
        <v>5</v>
      </c>
    </row>
    <row r="2335" spans="160:160">
      <c r="FD2335">
        <v>3</v>
      </c>
    </row>
    <row r="2336" spans="160:160">
      <c r="FD2336">
        <v>2</v>
      </c>
    </row>
    <row r="2337" spans="160:160">
      <c r="FD2337">
        <v>3</v>
      </c>
    </row>
    <row r="2338" spans="160:160">
      <c r="FD2338">
        <v>2</v>
      </c>
    </row>
    <row r="2339" spans="160:160">
      <c r="FD2339">
        <v>0</v>
      </c>
    </row>
    <row r="2340" spans="160:160">
      <c r="FD2340">
        <v>8</v>
      </c>
    </row>
    <row r="2341" spans="160:160">
      <c r="FD2341">
        <v>8</v>
      </c>
    </row>
    <row r="2342" spans="160:160">
      <c r="FD2342">
        <v>4</v>
      </c>
    </row>
    <row r="2343" spans="160:160">
      <c r="FD2343">
        <v>3</v>
      </c>
    </row>
    <row r="2344" spans="160:160">
      <c r="FD2344">
        <v>1</v>
      </c>
    </row>
    <row r="2345" spans="160:160">
      <c r="FD2345">
        <v>0</v>
      </c>
    </row>
    <row r="2346" spans="160:160">
      <c r="FD2346">
        <v>2</v>
      </c>
    </row>
    <row r="2347" spans="160:160">
      <c r="FD2347">
        <v>3</v>
      </c>
    </row>
    <row r="2348" spans="160:160">
      <c r="FD2348">
        <v>6</v>
      </c>
    </row>
    <row r="2349" spans="160:160">
      <c r="FD2349">
        <v>8</v>
      </c>
    </row>
    <row r="2350" spans="160:160">
      <c r="FD2350">
        <v>10</v>
      </c>
    </row>
    <row r="2351" spans="160:160">
      <c r="FD2351">
        <v>3</v>
      </c>
    </row>
    <row r="2352" spans="160:160">
      <c r="FD2352">
        <v>5</v>
      </c>
    </row>
    <row r="2353" spans="160:160">
      <c r="FD2353">
        <v>7</v>
      </c>
    </row>
    <row r="2354" spans="160:160">
      <c r="FD2354">
        <v>9</v>
      </c>
    </row>
    <row r="2355" spans="160:160">
      <c r="FD2355">
        <v>10</v>
      </c>
    </row>
    <row r="2356" spans="160:160">
      <c r="FD2356">
        <v>1</v>
      </c>
    </row>
    <row r="2357" spans="160:160">
      <c r="FD2357">
        <v>0</v>
      </c>
    </row>
    <row r="2358" spans="160:160">
      <c r="FD2358">
        <v>10</v>
      </c>
    </row>
    <row r="2359" spans="160:160">
      <c r="FD2359">
        <v>7</v>
      </c>
    </row>
    <row r="2360" spans="160:160">
      <c r="FD2360">
        <v>5</v>
      </c>
    </row>
    <row r="2361" spans="160:160">
      <c r="FD2361">
        <v>5</v>
      </c>
    </row>
    <row r="2362" spans="160:160">
      <c r="FD2362">
        <v>1</v>
      </c>
    </row>
    <row r="2363" spans="160:160">
      <c r="FD2363">
        <v>9</v>
      </c>
    </row>
    <row r="2364" spans="160:160">
      <c r="FD2364">
        <v>6</v>
      </c>
    </row>
    <row r="2365" spans="160:160">
      <c r="FD2365">
        <v>4</v>
      </c>
    </row>
    <row r="2366" spans="160:160">
      <c r="FD2366">
        <v>5</v>
      </c>
    </row>
    <row r="2367" spans="160:160">
      <c r="FD2367">
        <v>1</v>
      </c>
    </row>
    <row r="2368" spans="160:160">
      <c r="FD2368">
        <v>9</v>
      </c>
    </row>
    <row r="2369" spans="160:160">
      <c r="FD2369">
        <v>0</v>
      </c>
    </row>
    <row r="2370" spans="160:160">
      <c r="FD2370">
        <v>4</v>
      </c>
    </row>
    <row r="2371" spans="160:160">
      <c r="FD2371">
        <v>5</v>
      </c>
    </row>
    <row r="2372" spans="160:160">
      <c r="FD2372">
        <v>8</v>
      </c>
    </row>
    <row r="2373" spans="160:160">
      <c r="FD2373">
        <v>5</v>
      </c>
    </row>
    <row r="2374" spans="160:160">
      <c r="FD2374">
        <v>5</v>
      </c>
    </row>
    <row r="2375" spans="160:160">
      <c r="FD2375">
        <v>5</v>
      </c>
    </row>
    <row r="2376" spans="160:160">
      <c r="FD2376">
        <v>4</v>
      </c>
    </row>
    <row r="2377" spans="160:160">
      <c r="FD2377">
        <v>0</v>
      </c>
    </row>
    <row r="2378" spans="160:160">
      <c r="FD2378">
        <v>7</v>
      </c>
    </row>
    <row r="2379" spans="160:160">
      <c r="FD2379">
        <v>2</v>
      </c>
    </row>
    <row r="2380" spans="160:160">
      <c r="FD2380">
        <v>9</v>
      </c>
    </row>
    <row r="2381" spans="160:160">
      <c r="FD2381">
        <v>4</v>
      </c>
    </row>
    <row r="2382" spans="160:160">
      <c r="FD2382">
        <v>2</v>
      </c>
    </row>
    <row r="2383" spans="160:160">
      <c r="FD2383">
        <v>3</v>
      </c>
    </row>
    <row r="2384" spans="160:160">
      <c r="FD2384">
        <v>9</v>
      </c>
    </row>
    <row r="2385" spans="160:160">
      <c r="FD2385">
        <v>0</v>
      </c>
    </row>
    <row r="2386" spans="160:160">
      <c r="FD2386">
        <v>2</v>
      </c>
    </row>
    <row r="2387" spans="160:160">
      <c r="FD2387">
        <v>4</v>
      </c>
    </row>
    <row r="2388" spans="160:160">
      <c r="FD2388">
        <v>4</v>
      </c>
    </row>
    <row r="2389" spans="160:160">
      <c r="FD2389">
        <v>1</v>
      </c>
    </row>
    <row r="2390" spans="160:160">
      <c r="FD2390">
        <v>10</v>
      </c>
    </row>
    <row r="2391" spans="160:160">
      <c r="FD2391">
        <v>9</v>
      </c>
    </row>
    <row r="2392" spans="160:160">
      <c r="FD2392">
        <v>4</v>
      </c>
    </row>
    <row r="2393" spans="160:160">
      <c r="FD2393">
        <v>1</v>
      </c>
    </row>
    <row r="2394" spans="160:160">
      <c r="FD2394">
        <v>8</v>
      </c>
    </row>
    <row r="2395" spans="160:160">
      <c r="FD2395">
        <v>6</v>
      </c>
    </row>
    <row r="2396" spans="160:160">
      <c r="FD2396">
        <v>3</v>
      </c>
    </row>
    <row r="2397" spans="160:160">
      <c r="FD2397">
        <v>6</v>
      </c>
    </row>
    <row r="2398" spans="160:160">
      <c r="FD2398">
        <v>7</v>
      </c>
    </row>
    <row r="2399" spans="160:160">
      <c r="FD2399">
        <v>9</v>
      </c>
    </row>
    <row r="2400" spans="160:160">
      <c r="FD2400">
        <v>2</v>
      </c>
    </row>
    <row r="2401" spans="160:160">
      <c r="FD2401">
        <v>5</v>
      </c>
    </row>
    <row r="2402" spans="160:160">
      <c r="FD2402">
        <v>4</v>
      </c>
    </row>
    <row r="2403" spans="160:160">
      <c r="FD2403">
        <v>5</v>
      </c>
    </row>
    <row r="2404" spans="160:160">
      <c r="FD2404">
        <v>7</v>
      </c>
    </row>
    <row r="2405" spans="160:160">
      <c r="FD2405">
        <v>8</v>
      </c>
    </row>
    <row r="2406" spans="160:160">
      <c r="FD2406">
        <v>1</v>
      </c>
    </row>
    <row r="2407" spans="160:160">
      <c r="FD2407">
        <v>4</v>
      </c>
    </row>
    <row r="2408" spans="160:160">
      <c r="FD2408">
        <v>7</v>
      </c>
    </row>
    <row r="2409" spans="160:160">
      <c r="FD2409">
        <v>9</v>
      </c>
    </row>
    <row r="2410" spans="160:160">
      <c r="FD2410">
        <v>6</v>
      </c>
    </row>
    <row r="2411" spans="160:160">
      <c r="FD2411">
        <v>2</v>
      </c>
    </row>
    <row r="2412" spans="160:160">
      <c r="FD2412">
        <v>0</v>
      </c>
    </row>
    <row r="2413" spans="160:160">
      <c r="FD2413">
        <v>5</v>
      </c>
    </row>
    <row r="2414" spans="160:160">
      <c r="FD2414">
        <v>7</v>
      </c>
    </row>
    <row r="2415" spans="160:160">
      <c r="FD2415">
        <v>3</v>
      </c>
    </row>
    <row r="2416" spans="160:160">
      <c r="FD2416">
        <v>1</v>
      </c>
    </row>
    <row r="2417" spans="160:160">
      <c r="FD2417">
        <v>2</v>
      </c>
    </row>
    <row r="2418" spans="160:160">
      <c r="FD2418">
        <v>3</v>
      </c>
    </row>
    <row r="2419" spans="160:160">
      <c r="FD2419">
        <v>7</v>
      </c>
    </row>
    <row r="2420" spans="160:160">
      <c r="FD2420">
        <v>4</v>
      </c>
    </row>
    <row r="2421" spans="160:160">
      <c r="FD2421">
        <v>3</v>
      </c>
    </row>
    <row r="2422" spans="160:160">
      <c r="FD2422">
        <v>2</v>
      </c>
    </row>
    <row r="2423" spans="160:160">
      <c r="FD2423">
        <v>3</v>
      </c>
    </row>
    <row r="2424" spans="160:160">
      <c r="FD2424">
        <v>9</v>
      </c>
    </row>
    <row r="2425" spans="160:160">
      <c r="FD2425">
        <v>5</v>
      </c>
    </row>
    <row r="2426" spans="160:160">
      <c r="FD2426">
        <v>5</v>
      </c>
    </row>
    <row r="2427" spans="160:160">
      <c r="FD2427">
        <v>9</v>
      </c>
    </row>
    <row r="2428" spans="160:160">
      <c r="FD2428">
        <v>6</v>
      </c>
    </row>
    <row r="2429" spans="160:160">
      <c r="FD2429">
        <v>3</v>
      </c>
    </row>
    <row r="2430" spans="160:160">
      <c r="FD2430">
        <v>3</v>
      </c>
    </row>
    <row r="2431" spans="160:160">
      <c r="FD2431">
        <v>2</v>
      </c>
    </row>
    <row r="2432" spans="160:160">
      <c r="FD2432">
        <v>3</v>
      </c>
    </row>
    <row r="2433" spans="160:160">
      <c r="FD2433">
        <v>10</v>
      </c>
    </row>
    <row r="2434" spans="160:160">
      <c r="FD2434">
        <v>6</v>
      </c>
    </row>
    <row r="2435" spans="160:160">
      <c r="FD2435">
        <v>7</v>
      </c>
    </row>
    <row r="2436" spans="160:160">
      <c r="FD2436">
        <v>3</v>
      </c>
    </row>
    <row r="2437" spans="160:160">
      <c r="FD2437">
        <v>8</v>
      </c>
    </row>
    <row r="2438" spans="160:160">
      <c r="FD2438">
        <v>4</v>
      </c>
    </row>
    <row r="2439" spans="160:160">
      <c r="FD2439">
        <v>8</v>
      </c>
    </row>
    <row r="2440" spans="160:160">
      <c r="FD2440">
        <v>7</v>
      </c>
    </row>
    <row r="2441" spans="160:160">
      <c r="FD2441">
        <v>8</v>
      </c>
    </row>
    <row r="2442" spans="160:160">
      <c r="FD2442">
        <v>1</v>
      </c>
    </row>
    <row r="2443" spans="160:160">
      <c r="FD2443">
        <v>2</v>
      </c>
    </row>
    <row r="2444" spans="160:160">
      <c r="FD2444">
        <v>5</v>
      </c>
    </row>
    <row r="2445" spans="160:160">
      <c r="FD2445">
        <v>2</v>
      </c>
    </row>
    <row r="2446" spans="160:160">
      <c r="FD2446">
        <v>3</v>
      </c>
    </row>
    <row r="2447" spans="160:160">
      <c r="FD2447">
        <v>1</v>
      </c>
    </row>
    <row r="2448" spans="160:160">
      <c r="FD2448">
        <v>7</v>
      </c>
    </row>
    <row r="2449" spans="160:160">
      <c r="FD2449">
        <v>1</v>
      </c>
    </row>
    <row r="2450" spans="160:160">
      <c r="FD2450">
        <v>4</v>
      </c>
    </row>
    <row r="2451" spans="160:160">
      <c r="FD2451">
        <v>8</v>
      </c>
    </row>
    <row r="2452" spans="160:160">
      <c r="FD2452">
        <v>7</v>
      </c>
    </row>
    <row r="2453" spans="160:160">
      <c r="FD2453">
        <v>5</v>
      </c>
    </row>
    <row r="2454" spans="160:160">
      <c r="FD2454">
        <v>10</v>
      </c>
    </row>
    <row r="2455" spans="160:160">
      <c r="FD2455">
        <v>7</v>
      </c>
    </row>
    <row r="2456" spans="160:160">
      <c r="FD2456">
        <v>8</v>
      </c>
    </row>
    <row r="2457" spans="160:160">
      <c r="FD2457">
        <v>0</v>
      </c>
    </row>
    <row r="2458" spans="160:160">
      <c r="FD2458">
        <v>2</v>
      </c>
    </row>
    <row r="2459" spans="160:160">
      <c r="FD2459">
        <v>5</v>
      </c>
    </row>
    <row r="2460" spans="160:160">
      <c r="FD2460">
        <v>3</v>
      </c>
    </row>
    <row r="2461" spans="160:160">
      <c r="FD2461">
        <v>3</v>
      </c>
    </row>
    <row r="2462" spans="160:160">
      <c r="FD2462">
        <v>1</v>
      </c>
    </row>
    <row r="2463" spans="160:160">
      <c r="FD2463">
        <v>10</v>
      </c>
    </row>
    <row r="2464" spans="160:160">
      <c r="FD2464">
        <v>6</v>
      </c>
    </row>
    <row r="2465" spans="160:160">
      <c r="FD2465">
        <v>5</v>
      </c>
    </row>
    <row r="2466" spans="160:160">
      <c r="FD2466">
        <v>1</v>
      </c>
    </row>
    <row r="2467" spans="160:160">
      <c r="FD2467">
        <v>1</v>
      </c>
    </row>
    <row r="2468" spans="160:160">
      <c r="FD2468">
        <v>7</v>
      </c>
    </row>
    <row r="2469" spans="160:160">
      <c r="FD2469">
        <v>7</v>
      </c>
    </row>
    <row r="2470" spans="160:160">
      <c r="FD2470">
        <v>6</v>
      </c>
    </row>
    <row r="2471" spans="160:160">
      <c r="FD2471">
        <v>0</v>
      </c>
    </row>
    <row r="2472" spans="160:160">
      <c r="FD2472">
        <v>8</v>
      </c>
    </row>
    <row r="2473" spans="160:160">
      <c r="FD2473">
        <v>0</v>
      </c>
    </row>
    <row r="2474" spans="160:160">
      <c r="FD2474">
        <v>6</v>
      </c>
    </row>
    <row r="2475" spans="160:160">
      <c r="FD2475">
        <v>8</v>
      </c>
    </row>
    <row r="2476" spans="160:160">
      <c r="FD2476">
        <v>7</v>
      </c>
    </row>
    <row r="2477" spans="160:160">
      <c r="FD2477">
        <v>4</v>
      </c>
    </row>
    <row r="2478" spans="160:160">
      <c r="FD2478">
        <v>1</v>
      </c>
    </row>
    <row r="2479" spans="160:160">
      <c r="FD2479">
        <v>6</v>
      </c>
    </row>
    <row r="2480" spans="160:160">
      <c r="FD2480">
        <v>6</v>
      </c>
    </row>
    <row r="2481" spans="160:160">
      <c r="FD2481">
        <v>3</v>
      </c>
    </row>
    <row r="2482" spans="160:160">
      <c r="FD2482">
        <v>5</v>
      </c>
    </row>
    <row r="2483" spans="160:160">
      <c r="FD2483">
        <v>2</v>
      </c>
    </row>
    <row r="2484" spans="160:160">
      <c r="FD2484">
        <v>5</v>
      </c>
    </row>
    <row r="2485" spans="160:160">
      <c r="FD2485">
        <v>2</v>
      </c>
    </row>
    <row r="2486" spans="160:160">
      <c r="FD2486">
        <v>3</v>
      </c>
    </row>
    <row r="2487" spans="160:160">
      <c r="FD2487">
        <v>6</v>
      </c>
    </row>
    <row r="2488" spans="160:160">
      <c r="FD2488">
        <v>3</v>
      </c>
    </row>
    <row r="2489" spans="160:160">
      <c r="FD2489">
        <v>8</v>
      </c>
    </row>
    <row r="2490" spans="160:160">
      <c r="FD2490">
        <v>2</v>
      </c>
    </row>
    <row r="2491" spans="160:160">
      <c r="FD2491">
        <v>5</v>
      </c>
    </row>
    <row r="2492" spans="160:160">
      <c r="FD2492">
        <v>8</v>
      </c>
    </row>
    <row r="2493" spans="160:160">
      <c r="FD2493">
        <v>1</v>
      </c>
    </row>
    <row r="2494" spans="160:160">
      <c r="FD2494">
        <v>9</v>
      </c>
    </row>
    <row r="2495" spans="160:160">
      <c r="FD2495">
        <v>5</v>
      </c>
    </row>
    <row r="2496" spans="160:160">
      <c r="FD2496">
        <v>8</v>
      </c>
    </row>
    <row r="2497" spans="160:160">
      <c r="FD2497">
        <v>4</v>
      </c>
    </row>
    <row r="2498" spans="160:160">
      <c r="FD2498">
        <v>10</v>
      </c>
    </row>
    <row r="2499" spans="160:160">
      <c r="FD2499">
        <v>3</v>
      </c>
    </row>
    <row r="2500" spans="160:160">
      <c r="FD2500">
        <v>3</v>
      </c>
    </row>
    <row r="2501" spans="160:160">
      <c r="FD2501">
        <v>5</v>
      </c>
    </row>
    <row r="2502" spans="160:160">
      <c r="FD2502">
        <v>7</v>
      </c>
    </row>
    <row r="2503" spans="160:160">
      <c r="FD2503">
        <v>1</v>
      </c>
    </row>
    <row r="2504" spans="160:160">
      <c r="FD2504">
        <v>1</v>
      </c>
    </row>
    <row r="2505" spans="160:160">
      <c r="FD2505">
        <v>9</v>
      </c>
    </row>
    <row r="2506" spans="160:160">
      <c r="FD2506">
        <v>8</v>
      </c>
    </row>
    <row r="2507" spans="160:160">
      <c r="FD2507">
        <v>7</v>
      </c>
    </row>
    <row r="2508" spans="160:160">
      <c r="FD2508">
        <v>6</v>
      </c>
    </row>
    <row r="2509" spans="160:160">
      <c r="FD2509">
        <v>2</v>
      </c>
    </row>
    <row r="2510" spans="160:160">
      <c r="FD2510">
        <v>4</v>
      </c>
    </row>
    <row r="2511" spans="160:160">
      <c r="FD2511">
        <v>7</v>
      </c>
    </row>
    <row r="2512" spans="160:160">
      <c r="FD2512">
        <v>4</v>
      </c>
    </row>
    <row r="2513" spans="160:160">
      <c r="FD2513">
        <v>5</v>
      </c>
    </row>
    <row r="2514" spans="160:160">
      <c r="FD2514">
        <v>9</v>
      </c>
    </row>
    <row r="2515" spans="160:160">
      <c r="FD2515">
        <v>6</v>
      </c>
    </row>
    <row r="2516" spans="160:160">
      <c r="FD2516">
        <v>3</v>
      </c>
    </row>
    <row r="2517" spans="160:160">
      <c r="FD2517">
        <v>1</v>
      </c>
    </row>
    <row r="2518" spans="160:160">
      <c r="FD2518">
        <v>3</v>
      </c>
    </row>
    <row r="2519" spans="160:160">
      <c r="FD2519">
        <v>5</v>
      </c>
    </row>
    <row r="2520" spans="160:160">
      <c r="FD2520">
        <v>2</v>
      </c>
    </row>
    <row r="2521" spans="160:160">
      <c r="FD2521">
        <v>8</v>
      </c>
    </row>
    <row r="2522" spans="160:160">
      <c r="FD2522">
        <v>7</v>
      </c>
    </row>
    <row r="2523" spans="160:160">
      <c r="FD2523">
        <v>8</v>
      </c>
    </row>
    <row r="2524" spans="160:160">
      <c r="FD2524">
        <v>6</v>
      </c>
    </row>
    <row r="2525" spans="160:160">
      <c r="FD2525">
        <v>5</v>
      </c>
    </row>
    <row r="2526" spans="160:160">
      <c r="FD2526">
        <v>0</v>
      </c>
    </row>
    <row r="2527" spans="160:160">
      <c r="FD2527">
        <v>10</v>
      </c>
    </row>
    <row r="2528" spans="160:160">
      <c r="FD2528">
        <v>4</v>
      </c>
    </row>
    <row r="2529" spans="160:160">
      <c r="FD2529">
        <v>2</v>
      </c>
    </row>
    <row r="2530" spans="160:160">
      <c r="FD2530">
        <v>2</v>
      </c>
    </row>
    <row r="2531" spans="160:160">
      <c r="FD2531">
        <v>6</v>
      </c>
    </row>
    <row r="2532" spans="160:160">
      <c r="FD2532">
        <v>6</v>
      </c>
    </row>
    <row r="2533" spans="160:160">
      <c r="FD2533">
        <v>10</v>
      </c>
    </row>
    <row r="2534" spans="160:160">
      <c r="FD2534">
        <v>9</v>
      </c>
    </row>
    <row r="2535" spans="160:160">
      <c r="FD2535">
        <v>7</v>
      </c>
    </row>
    <row r="2536" spans="160:160">
      <c r="FD2536">
        <v>2</v>
      </c>
    </row>
    <row r="2537" spans="160:160">
      <c r="FD2537">
        <v>3</v>
      </c>
    </row>
    <row r="2538" spans="160:160">
      <c r="FD2538">
        <v>9</v>
      </c>
    </row>
    <row r="2539" spans="160:160">
      <c r="FD2539">
        <v>9</v>
      </c>
    </row>
    <row r="2540" spans="160:160">
      <c r="FD2540">
        <v>6</v>
      </c>
    </row>
    <row r="2541" spans="160:160">
      <c r="FD2541">
        <v>0</v>
      </c>
    </row>
    <row r="2542" spans="160:160">
      <c r="FD2542">
        <v>1</v>
      </c>
    </row>
    <row r="2543" spans="160:160">
      <c r="FD2543">
        <v>2</v>
      </c>
    </row>
    <row r="2544" spans="160:160">
      <c r="FD2544">
        <v>4</v>
      </c>
    </row>
    <row r="2545" spans="160:160">
      <c r="FD2545">
        <v>6</v>
      </c>
    </row>
    <row r="2546" spans="160:160">
      <c r="FD2546">
        <v>10</v>
      </c>
    </row>
    <row r="2547" spans="160:160">
      <c r="FD2547">
        <v>10</v>
      </c>
    </row>
    <row r="2548" spans="160:160">
      <c r="FD2548">
        <v>2</v>
      </c>
    </row>
    <row r="2549" spans="160:160">
      <c r="FD2549">
        <v>5</v>
      </c>
    </row>
    <row r="2550" spans="160:160">
      <c r="FD2550">
        <v>1</v>
      </c>
    </row>
    <row r="2551" spans="160:160">
      <c r="FD2551">
        <v>7</v>
      </c>
    </row>
    <row r="2552" spans="160:160">
      <c r="FD2552">
        <v>0</v>
      </c>
    </row>
    <row r="2553" spans="160:160">
      <c r="FD2553">
        <v>5</v>
      </c>
    </row>
    <row r="2554" spans="160:160">
      <c r="FD2554">
        <v>4</v>
      </c>
    </row>
    <row r="2555" spans="160:160">
      <c r="FD2555">
        <v>5</v>
      </c>
    </row>
    <row r="2556" spans="160:160">
      <c r="FD2556">
        <v>3</v>
      </c>
    </row>
    <row r="2557" spans="160:160">
      <c r="FD2557">
        <v>3</v>
      </c>
    </row>
    <row r="2558" spans="160:160">
      <c r="FD2558">
        <v>5</v>
      </c>
    </row>
    <row r="2559" spans="160:160">
      <c r="FD2559">
        <v>8</v>
      </c>
    </row>
    <row r="2560" spans="160:160">
      <c r="FD2560">
        <v>3</v>
      </c>
    </row>
    <row r="2561" spans="160:160">
      <c r="FD2561">
        <v>8</v>
      </c>
    </row>
    <row r="2562" spans="160:160">
      <c r="FD2562">
        <v>0</v>
      </c>
    </row>
    <row r="2563" spans="160:160">
      <c r="FD2563">
        <v>8</v>
      </c>
    </row>
    <row r="2564" spans="160:160">
      <c r="FD2564">
        <v>3</v>
      </c>
    </row>
    <row r="2565" spans="160:160">
      <c r="FD2565">
        <v>3</v>
      </c>
    </row>
    <row r="2566" spans="160:160">
      <c r="FD2566">
        <v>7</v>
      </c>
    </row>
    <row r="2567" spans="160:160">
      <c r="FD2567">
        <v>6</v>
      </c>
    </row>
    <row r="2568" spans="160:160">
      <c r="FD2568">
        <v>3</v>
      </c>
    </row>
    <row r="2569" spans="160:160">
      <c r="FD2569">
        <v>5</v>
      </c>
    </row>
    <row r="2570" spans="160:160">
      <c r="FD2570">
        <v>5</v>
      </c>
    </row>
    <row r="2571" spans="160:160">
      <c r="FD2571">
        <v>0</v>
      </c>
    </row>
    <row r="2572" spans="160:160">
      <c r="FD2572">
        <v>1</v>
      </c>
    </row>
    <row r="2573" spans="160:160">
      <c r="FD2573">
        <v>5</v>
      </c>
    </row>
    <row r="2574" spans="160:160">
      <c r="FD2574">
        <v>1</v>
      </c>
    </row>
    <row r="2575" spans="160:160">
      <c r="FD2575">
        <v>7</v>
      </c>
    </row>
    <row r="2576" spans="160:160">
      <c r="FD2576">
        <v>3</v>
      </c>
    </row>
    <row r="2577" spans="160:160">
      <c r="FD2577">
        <v>7</v>
      </c>
    </row>
    <row r="2578" spans="160:160">
      <c r="FD2578">
        <v>9</v>
      </c>
    </row>
    <row r="2579" spans="160:160">
      <c r="FD2579">
        <v>5</v>
      </c>
    </row>
    <row r="2580" spans="160:160">
      <c r="FD2580">
        <v>1</v>
      </c>
    </row>
    <row r="2581" spans="160:160">
      <c r="FD2581">
        <v>10</v>
      </c>
    </row>
    <row r="2582" spans="160:160">
      <c r="FD2582">
        <v>7</v>
      </c>
    </row>
    <row r="2583" spans="160:160">
      <c r="FD2583">
        <v>6</v>
      </c>
    </row>
    <row r="2584" spans="160:160">
      <c r="FD2584">
        <v>8</v>
      </c>
    </row>
    <row r="2585" spans="160:160">
      <c r="FD2585">
        <v>1</v>
      </c>
    </row>
    <row r="2586" spans="160:160">
      <c r="FD2586">
        <v>4</v>
      </c>
    </row>
    <row r="2587" spans="160:160">
      <c r="FD2587">
        <v>1</v>
      </c>
    </row>
    <row r="2588" spans="160:160">
      <c r="FD2588">
        <v>3</v>
      </c>
    </row>
    <row r="2589" spans="160:160">
      <c r="FD2589">
        <v>2</v>
      </c>
    </row>
    <row r="2590" spans="160:160">
      <c r="FD2590">
        <v>1</v>
      </c>
    </row>
    <row r="2591" spans="160:160">
      <c r="FD2591">
        <v>1</v>
      </c>
    </row>
    <row r="2592" spans="160:160">
      <c r="FD2592">
        <v>4</v>
      </c>
    </row>
    <row r="2593" spans="160:160">
      <c r="FD2593">
        <v>2</v>
      </c>
    </row>
    <row r="2594" spans="160:160">
      <c r="FD2594">
        <v>6</v>
      </c>
    </row>
    <row r="2595" spans="160:160">
      <c r="FD2595">
        <v>2</v>
      </c>
    </row>
    <row r="2596" spans="160:160">
      <c r="FD2596">
        <v>5</v>
      </c>
    </row>
    <row r="2597" spans="160:160">
      <c r="FD2597">
        <v>7</v>
      </c>
    </row>
    <row r="2598" spans="160:160">
      <c r="FD2598">
        <v>3</v>
      </c>
    </row>
    <row r="2599" spans="160:160">
      <c r="FD2599">
        <v>1</v>
      </c>
    </row>
    <row r="2600" spans="160:160">
      <c r="FD2600">
        <v>4</v>
      </c>
    </row>
    <row r="2601" spans="160:160">
      <c r="FD2601">
        <v>1</v>
      </c>
    </row>
    <row r="2602" spans="160:160">
      <c r="FD2602">
        <v>1</v>
      </c>
    </row>
    <row r="2603" spans="160:160">
      <c r="FD2603">
        <v>3</v>
      </c>
    </row>
    <row r="2604" spans="160:160">
      <c r="FD2604">
        <v>2</v>
      </c>
    </row>
    <row r="2605" spans="160:160">
      <c r="FD2605">
        <v>9</v>
      </c>
    </row>
    <row r="2606" spans="160:160">
      <c r="FD2606">
        <v>5</v>
      </c>
    </row>
    <row r="2607" spans="160:160">
      <c r="FD2607">
        <v>10</v>
      </c>
    </row>
    <row r="2608" spans="160:160">
      <c r="FD2608">
        <v>5</v>
      </c>
    </row>
    <row r="2609" spans="160:160">
      <c r="FD2609">
        <v>6</v>
      </c>
    </row>
    <row r="2610" spans="160:160">
      <c r="FD2610">
        <v>5</v>
      </c>
    </row>
    <row r="2611" spans="160:160">
      <c r="FD2611">
        <v>5</v>
      </c>
    </row>
    <row r="2612" spans="160:160">
      <c r="FD2612">
        <v>5</v>
      </c>
    </row>
    <row r="2613" spans="160:160">
      <c r="FD2613">
        <v>9</v>
      </c>
    </row>
    <row r="2614" spans="160:160">
      <c r="FD2614">
        <v>9</v>
      </c>
    </row>
    <row r="2615" spans="160:160">
      <c r="FD2615">
        <v>4</v>
      </c>
    </row>
    <row r="2616" spans="160:160">
      <c r="FD2616">
        <v>7</v>
      </c>
    </row>
    <row r="2617" spans="160:160">
      <c r="FD2617">
        <v>1</v>
      </c>
    </row>
    <row r="2618" spans="160:160">
      <c r="FD2618">
        <v>1</v>
      </c>
    </row>
    <row r="2619" spans="160:160">
      <c r="FD2619">
        <v>1</v>
      </c>
    </row>
    <row r="2620" spans="160:160">
      <c r="FD2620">
        <v>1</v>
      </c>
    </row>
    <row r="2621" spans="160:160">
      <c r="FD2621">
        <v>7</v>
      </c>
    </row>
    <row r="2622" spans="160:160">
      <c r="FD2622">
        <v>8</v>
      </c>
    </row>
    <row r="2623" spans="160:160">
      <c r="FD2623">
        <v>3</v>
      </c>
    </row>
    <row r="2624" spans="160:160">
      <c r="FD2624">
        <v>3</v>
      </c>
    </row>
    <row r="2625" spans="160:160">
      <c r="FD2625">
        <v>2</v>
      </c>
    </row>
    <row r="2626" spans="160:160">
      <c r="FD2626">
        <v>6</v>
      </c>
    </row>
    <row r="2627" spans="160:160">
      <c r="FD2627">
        <v>7</v>
      </c>
    </row>
    <row r="2628" spans="160:160">
      <c r="FD2628">
        <v>5</v>
      </c>
    </row>
    <row r="2629" spans="160:160">
      <c r="FD2629">
        <v>9</v>
      </c>
    </row>
    <row r="2630" spans="160:160">
      <c r="FD2630">
        <v>2</v>
      </c>
    </row>
    <row r="2631" spans="160:160">
      <c r="FD2631">
        <v>6</v>
      </c>
    </row>
    <row r="2632" spans="160:160">
      <c r="FD2632">
        <v>5</v>
      </c>
    </row>
    <row r="2633" spans="160:160">
      <c r="FD2633">
        <v>2</v>
      </c>
    </row>
    <row r="2634" spans="160:160">
      <c r="FD2634">
        <v>4</v>
      </c>
    </row>
    <row r="2635" spans="160:160">
      <c r="FD2635">
        <v>2</v>
      </c>
    </row>
    <row r="2636" spans="160:160">
      <c r="FD2636">
        <v>5</v>
      </c>
    </row>
    <row r="2637" spans="160:160">
      <c r="FD2637">
        <v>4</v>
      </c>
    </row>
    <row r="2638" spans="160:160">
      <c r="FD2638">
        <v>9</v>
      </c>
    </row>
    <row r="2639" spans="160:160">
      <c r="FD2639">
        <v>5</v>
      </c>
    </row>
    <row r="2640" spans="160:160">
      <c r="FD2640">
        <v>6</v>
      </c>
    </row>
    <row r="2641" spans="160:160">
      <c r="FD2641">
        <v>4</v>
      </c>
    </row>
    <row r="2642" spans="160:160">
      <c r="FD2642">
        <v>1</v>
      </c>
    </row>
    <row r="2643" spans="160:160">
      <c r="FD2643">
        <v>2</v>
      </c>
    </row>
    <row r="2644" spans="160:160">
      <c r="FD2644">
        <v>1</v>
      </c>
    </row>
    <row r="2645" spans="160:160">
      <c r="FD2645">
        <v>7</v>
      </c>
    </row>
    <row r="2646" spans="160:160">
      <c r="FD2646">
        <v>4</v>
      </c>
    </row>
    <row r="2647" spans="160:160">
      <c r="FD2647">
        <v>4</v>
      </c>
    </row>
    <row r="2648" spans="160:160">
      <c r="FD2648">
        <v>2</v>
      </c>
    </row>
    <row r="2649" spans="160:160">
      <c r="FD2649">
        <v>4</v>
      </c>
    </row>
    <row r="2650" spans="160:160">
      <c r="FD2650">
        <v>4</v>
      </c>
    </row>
    <row r="2651" spans="160:160">
      <c r="FD2651">
        <v>6</v>
      </c>
    </row>
    <row r="2652" spans="160:160">
      <c r="FD2652">
        <v>3</v>
      </c>
    </row>
    <row r="2653" spans="160:160">
      <c r="FD2653">
        <v>4</v>
      </c>
    </row>
    <row r="2654" spans="160:160">
      <c r="FD2654">
        <v>2</v>
      </c>
    </row>
    <row r="2655" spans="160:160">
      <c r="FD2655">
        <v>4</v>
      </c>
    </row>
    <row r="2656" spans="160:160">
      <c r="FD2656">
        <v>3</v>
      </c>
    </row>
    <row r="2657" spans="160:160">
      <c r="FD2657">
        <v>5</v>
      </c>
    </row>
    <row r="2658" spans="160:160">
      <c r="FD2658">
        <v>8</v>
      </c>
    </row>
    <row r="2659" spans="160:160">
      <c r="FD2659">
        <v>1</v>
      </c>
    </row>
    <row r="2660" spans="160:160">
      <c r="FD2660">
        <v>9</v>
      </c>
    </row>
    <row r="2661" spans="160:160">
      <c r="FD2661">
        <v>3</v>
      </c>
    </row>
    <row r="2662" spans="160:160">
      <c r="FD2662">
        <v>4</v>
      </c>
    </row>
    <row r="2663" spans="160:160">
      <c r="FD2663">
        <v>3</v>
      </c>
    </row>
    <row r="2664" spans="160:160">
      <c r="FD2664">
        <v>1</v>
      </c>
    </row>
    <row r="2665" spans="160:160">
      <c r="FD2665">
        <v>4</v>
      </c>
    </row>
    <row r="2666" spans="160:160">
      <c r="FD2666">
        <v>6</v>
      </c>
    </row>
    <row r="2667" spans="160:160">
      <c r="FD2667">
        <v>2</v>
      </c>
    </row>
    <row r="2668" spans="160:160">
      <c r="FD2668">
        <v>4</v>
      </c>
    </row>
    <row r="2669" spans="160:160">
      <c r="FD2669">
        <v>10</v>
      </c>
    </row>
    <row r="2670" spans="160:160">
      <c r="FD2670">
        <v>5</v>
      </c>
    </row>
    <row r="2671" spans="160:160">
      <c r="FD2671">
        <v>9</v>
      </c>
    </row>
    <row r="2672" spans="160:160">
      <c r="FD2672">
        <v>7</v>
      </c>
    </row>
    <row r="2673" spans="160:160">
      <c r="FD2673">
        <v>1</v>
      </c>
    </row>
    <row r="2674" spans="160:160">
      <c r="FD2674">
        <v>3</v>
      </c>
    </row>
    <row r="2675" spans="160:160">
      <c r="FD2675">
        <v>7</v>
      </c>
    </row>
    <row r="2676" spans="160:160">
      <c r="FD2676">
        <v>4</v>
      </c>
    </row>
    <row r="2677" spans="160:160">
      <c r="FD2677">
        <v>3</v>
      </c>
    </row>
    <row r="2678" spans="160:160">
      <c r="FD2678">
        <v>9</v>
      </c>
    </row>
    <row r="2679" spans="160:160">
      <c r="FD2679">
        <v>8</v>
      </c>
    </row>
    <row r="2680" spans="160:160">
      <c r="FD2680">
        <v>4</v>
      </c>
    </row>
    <row r="2681" spans="160:160">
      <c r="FD2681">
        <v>3</v>
      </c>
    </row>
    <row r="2682" spans="160:160">
      <c r="FD2682">
        <v>2</v>
      </c>
    </row>
    <row r="2683" spans="160:160">
      <c r="FD2683">
        <v>1</v>
      </c>
    </row>
    <row r="2684" spans="160:160">
      <c r="FD2684">
        <v>9</v>
      </c>
    </row>
    <row r="2685" spans="160:160">
      <c r="FD2685">
        <v>8</v>
      </c>
    </row>
    <row r="2686" spans="160:160">
      <c r="FD2686">
        <v>6</v>
      </c>
    </row>
    <row r="2687" spans="160:160">
      <c r="FD2687">
        <v>2</v>
      </c>
    </row>
    <row r="2688" spans="160:160">
      <c r="FD2688">
        <v>4</v>
      </c>
    </row>
    <row r="2689" spans="160:160">
      <c r="FD2689">
        <v>2</v>
      </c>
    </row>
    <row r="2690" spans="160:160">
      <c r="FD2690">
        <v>6</v>
      </c>
    </row>
    <row r="2691" spans="160:160">
      <c r="FD2691">
        <v>3</v>
      </c>
    </row>
    <row r="2692" spans="160:160">
      <c r="FD2692">
        <v>1</v>
      </c>
    </row>
    <row r="2693" spans="160:160">
      <c r="FD2693">
        <v>6</v>
      </c>
    </row>
    <row r="2694" spans="160:160">
      <c r="FD2694">
        <v>9</v>
      </c>
    </row>
    <row r="2695" spans="160:160">
      <c r="FD2695">
        <v>1</v>
      </c>
    </row>
    <row r="2696" spans="160:160">
      <c r="FD2696">
        <v>5</v>
      </c>
    </row>
    <row r="2697" spans="160:160">
      <c r="FD2697">
        <v>3</v>
      </c>
    </row>
    <row r="2698" spans="160:160">
      <c r="FD2698">
        <v>10</v>
      </c>
    </row>
    <row r="2699" spans="160:160">
      <c r="FD2699">
        <v>2</v>
      </c>
    </row>
    <row r="2700" spans="160:160">
      <c r="FD2700">
        <v>4</v>
      </c>
    </row>
    <row r="2701" spans="160:160">
      <c r="FD2701">
        <v>8</v>
      </c>
    </row>
    <row r="2702" spans="160:160">
      <c r="FD2702">
        <v>10</v>
      </c>
    </row>
    <row r="2703" spans="160:160">
      <c r="FD2703">
        <v>5</v>
      </c>
    </row>
    <row r="2704" spans="160:160">
      <c r="FD2704">
        <v>5</v>
      </c>
    </row>
    <row r="2705" spans="160:160">
      <c r="FD2705">
        <v>8</v>
      </c>
    </row>
    <row r="2706" spans="160:160">
      <c r="FD2706">
        <v>5</v>
      </c>
    </row>
    <row r="2707" spans="160:160">
      <c r="FD2707">
        <v>3</v>
      </c>
    </row>
    <row r="2708" spans="160:160">
      <c r="FD2708">
        <v>10</v>
      </c>
    </row>
    <row r="2709" spans="160:160">
      <c r="FD2709">
        <v>10</v>
      </c>
    </row>
    <row r="2710" spans="160:160">
      <c r="FD2710">
        <v>1</v>
      </c>
    </row>
    <row r="2711" spans="160:160">
      <c r="FD2711">
        <v>9</v>
      </c>
    </row>
    <row r="2712" spans="160:160">
      <c r="FD2712">
        <v>7</v>
      </c>
    </row>
    <row r="2713" spans="160:160">
      <c r="FD2713">
        <v>1</v>
      </c>
    </row>
    <row r="2714" spans="160:160">
      <c r="FD2714">
        <v>9</v>
      </c>
    </row>
    <row r="2715" spans="160:160">
      <c r="FD2715">
        <v>3</v>
      </c>
    </row>
    <row r="2716" spans="160:160">
      <c r="FD2716">
        <v>9</v>
      </c>
    </row>
    <row r="2717" spans="160:160">
      <c r="FD2717">
        <v>0</v>
      </c>
    </row>
    <row r="2718" spans="160:160">
      <c r="FD2718">
        <v>4</v>
      </c>
    </row>
    <row r="2719" spans="160:160">
      <c r="FD2719">
        <v>1</v>
      </c>
    </row>
    <row r="2720" spans="160:160">
      <c r="FD2720">
        <v>4</v>
      </c>
    </row>
    <row r="2721" spans="160:160">
      <c r="FD2721">
        <v>8</v>
      </c>
    </row>
    <row r="2722" spans="160:160">
      <c r="FD2722">
        <v>0</v>
      </c>
    </row>
    <row r="2723" spans="160:160">
      <c r="FD2723">
        <v>0</v>
      </c>
    </row>
    <row r="2724" spans="160:160">
      <c r="FD2724">
        <v>10</v>
      </c>
    </row>
    <row r="2725" spans="160:160">
      <c r="FD2725">
        <v>5</v>
      </c>
    </row>
    <row r="2726" spans="160:160">
      <c r="FD2726">
        <v>3</v>
      </c>
    </row>
    <row r="2727" spans="160:160">
      <c r="FD2727">
        <v>2</v>
      </c>
    </row>
    <row r="2728" spans="160:160">
      <c r="FD2728">
        <v>7</v>
      </c>
    </row>
    <row r="2729" spans="160:160">
      <c r="FD2729">
        <v>2</v>
      </c>
    </row>
    <row r="2730" spans="160:160">
      <c r="FD2730">
        <v>6</v>
      </c>
    </row>
    <row r="2731" spans="160:160">
      <c r="FD2731">
        <v>3</v>
      </c>
    </row>
    <row r="2732" spans="160:160">
      <c r="FD2732">
        <v>5</v>
      </c>
    </row>
    <row r="2733" spans="160:160">
      <c r="FD2733">
        <v>9</v>
      </c>
    </row>
    <row r="2734" spans="160:160">
      <c r="FD2734">
        <v>1</v>
      </c>
    </row>
    <row r="2735" spans="160:160">
      <c r="FD2735">
        <v>9</v>
      </c>
    </row>
    <row r="2736" spans="160:160">
      <c r="FD2736">
        <v>9</v>
      </c>
    </row>
    <row r="2737" spans="160:160">
      <c r="FD2737">
        <v>0</v>
      </c>
    </row>
    <row r="2738" spans="160:160">
      <c r="FD2738">
        <v>0</v>
      </c>
    </row>
    <row r="2739" spans="160:160">
      <c r="FD2739">
        <v>6</v>
      </c>
    </row>
    <row r="2740" spans="160:160">
      <c r="FD2740">
        <v>6</v>
      </c>
    </row>
    <row r="2741" spans="160:160">
      <c r="FD2741">
        <v>6</v>
      </c>
    </row>
    <row r="2742" spans="160:160">
      <c r="FD2742">
        <v>4</v>
      </c>
    </row>
    <row r="2743" spans="160:160">
      <c r="FD2743">
        <v>3</v>
      </c>
    </row>
    <row r="2744" spans="160:160">
      <c r="FD2744">
        <v>9</v>
      </c>
    </row>
    <row r="2745" spans="160:160">
      <c r="FD2745">
        <v>9</v>
      </c>
    </row>
    <row r="2746" spans="160:160">
      <c r="FD2746">
        <v>7</v>
      </c>
    </row>
    <row r="2747" spans="160:160">
      <c r="FD2747">
        <v>3</v>
      </c>
    </row>
    <row r="2748" spans="160:160">
      <c r="FD2748">
        <v>10</v>
      </c>
    </row>
    <row r="2749" spans="160:160">
      <c r="FD2749">
        <v>10</v>
      </c>
    </row>
    <row r="2750" spans="160:160">
      <c r="FD2750">
        <v>9</v>
      </c>
    </row>
    <row r="2751" spans="160:160">
      <c r="FD2751">
        <v>5</v>
      </c>
    </row>
    <row r="2752" spans="160:160">
      <c r="FD2752">
        <v>9</v>
      </c>
    </row>
    <row r="2753" spans="160:160">
      <c r="FD2753">
        <v>1</v>
      </c>
    </row>
    <row r="2754" spans="160:160">
      <c r="FD2754">
        <v>3</v>
      </c>
    </row>
    <row r="2755" spans="160:160">
      <c r="FD2755">
        <v>4</v>
      </c>
    </row>
    <row r="2756" spans="160:160">
      <c r="FD2756">
        <v>2</v>
      </c>
    </row>
    <row r="2757" spans="160:160">
      <c r="FD2757">
        <v>9</v>
      </c>
    </row>
    <row r="2758" spans="160:160">
      <c r="FD2758">
        <v>6</v>
      </c>
    </row>
    <row r="2759" spans="160:160">
      <c r="FD2759">
        <v>5</v>
      </c>
    </row>
    <row r="2760" spans="160:160">
      <c r="FD2760">
        <v>8</v>
      </c>
    </row>
    <row r="2761" spans="160:160">
      <c r="FD2761">
        <v>5</v>
      </c>
    </row>
    <row r="2762" spans="160:160">
      <c r="FD2762">
        <v>4</v>
      </c>
    </row>
    <row r="2763" spans="160:160">
      <c r="FD2763">
        <v>6</v>
      </c>
    </row>
    <row r="2764" spans="160:160">
      <c r="FD2764">
        <v>7</v>
      </c>
    </row>
    <row r="2765" spans="160:160">
      <c r="FD2765">
        <v>6</v>
      </c>
    </row>
    <row r="2766" spans="160:160">
      <c r="FD2766">
        <v>6</v>
      </c>
    </row>
    <row r="2767" spans="160:160">
      <c r="FD2767">
        <v>7</v>
      </c>
    </row>
    <row r="2768" spans="160:160">
      <c r="FD2768">
        <v>8</v>
      </c>
    </row>
    <row r="2769" spans="160:160">
      <c r="FD2769">
        <v>1</v>
      </c>
    </row>
    <row r="2770" spans="160:160">
      <c r="FD2770">
        <v>6</v>
      </c>
    </row>
    <row r="2771" spans="160:160">
      <c r="FD2771">
        <v>6</v>
      </c>
    </row>
    <row r="2772" spans="160:160">
      <c r="FD2772">
        <v>1</v>
      </c>
    </row>
    <row r="2773" spans="160:160">
      <c r="FD2773">
        <v>9</v>
      </c>
    </row>
    <row r="2774" spans="160:160">
      <c r="FD2774">
        <v>3</v>
      </c>
    </row>
    <row r="2775" spans="160:160">
      <c r="FD2775">
        <v>2</v>
      </c>
    </row>
    <row r="2776" spans="160:160">
      <c r="FD2776">
        <v>5</v>
      </c>
    </row>
    <row r="2777" spans="160:160">
      <c r="FD2777">
        <v>8</v>
      </c>
    </row>
    <row r="2778" spans="160:160">
      <c r="FD2778">
        <v>2</v>
      </c>
    </row>
    <row r="2779" spans="160:160">
      <c r="FD2779">
        <v>0</v>
      </c>
    </row>
    <row r="2780" spans="160:160">
      <c r="FD2780">
        <v>6</v>
      </c>
    </row>
    <row r="2781" spans="160:160">
      <c r="FD2781">
        <v>9</v>
      </c>
    </row>
    <row r="2782" spans="160:160">
      <c r="FD2782">
        <v>0</v>
      </c>
    </row>
    <row r="2783" spans="160:160">
      <c r="FD2783">
        <v>2</v>
      </c>
    </row>
    <row r="2784" spans="160:160">
      <c r="FD2784">
        <v>9</v>
      </c>
    </row>
    <row r="2785" spans="160:160">
      <c r="FD2785">
        <v>3</v>
      </c>
    </row>
    <row r="2786" spans="160:160">
      <c r="FD2786">
        <v>4</v>
      </c>
    </row>
    <row r="2787" spans="160:160">
      <c r="FD2787">
        <v>9</v>
      </c>
    </row>
    <row r="2788" spans="160:160">
      <c r="FD2788">
        <v>8</v>
      </c>
    </row>
    <row r="2789" spans="160:160">
      <c r="FD2789">
        <v>5</v>
      </c>
    </row>
    <row r="2790" spans="160:160">
      <c r="FD2790">
        <v>5</v>
      </c>
    </row>
    <row r="2791" spans="160:160">
      <c r="FD2791">
        <v>8</v>
      </c>
    </row>
    <row r="2792" spans="160:160">
      <c r="FD2792">
        <v>1</v>
      </c>
    </row>
    <row r="2793" spans="160:160">
      <c r="FD2793">
        <v>9</v>
      </c>
    </row>
    <row r="2794" spans="160:160">
      <c r="FD2794">
        <v>9</v>
      </c>
    </row>
    <row r="2795" spans="160:160">
      <c r="FD2795">
        <v>9</v>
      </c>
    </row>
    <row r="2796" spans="160:160">
      <c r="FD2796">
        <v>1</v>
      </c>
    </row>
    <row r="2797" spans="160:160">
      <c r="FD2797">
        <v>1</v>
      </c>
    </row>
    <row r="2798" spans="160:160">
      <c r="FD2798">
        <v>5</v>
      </c>
    </row>
    <row r="2799" spans="160:160">
      <c r="FD2799">
        <v>1</v>
      </c>
    </row>
    <row r="2800" spans="160:160">
      <c r="FD2800">
        <v>9</v>
      </c>
    </row>
    <row r="2801" spans="160:160">
      <c r="FD2801">
        <v>3</v>
      </c>
    </row>
    <row r="2802" spans="160:160">
      <c r="FD2802">
        <v>3</v>
      </c>
    </row>
    <row r="2803" spans="160:160">
      <c r="FD2803">
        <v>7</v>
      </c>
    </row>
    <row r="2804" spans="160:160">
      <c r="FD2804">
        <v>8</v>
      </c>
    </row>
    <row r="2805" spans="160:160">
      <c r="FD2805">
        <v>9</v>
      </c>
    </row>
    <row r="2806" spans="160:160">
      <c r="FD2806">
        <v>3</v>
      </c>
    </row>
    <row r="2807" spans="160:160">
      <c r="FD2807">
        <v>1</v>
      </c>
    </row>
    <row r="2808" spans="160:160">
      <c r="FD2808">
        <v>2</v>
      </c>
    </row>
    <row r="2809" spans="160:160">
      <c r="FD2809">
        <v>3</v>
      </c>
    </row>
    <row r="2810" spans="160:160">
      <c r="FD2810">
        <v>6</v>
      </c>
    </row>
    <row r="2811" spans="160:160">
      <c r="FD2811">
        <v>2</v>
      </c>
    </row>
    <row r="2812" spans="160:160">
      <c r="FD2812">
        <v>1</v>
      </c>
    </row>
    <row r="2813" spans="160:160">
      <c r="FD2813">
        <v>2</v>
      </c>
    </row>
    <row r="2814" spans="160:160">
      <c r="FD2814">
        <v>3</v>
      </c>
    </row>
    <row r="2815" spans="160:160">
      <c r="FD2815">
        <v>8</v>
      </c>
    </row>
    <row r="2816" spans="160:160">
      <c r="FD2816">
        <v>7</v>
      </c>
    </row>
    <row r="2817" spans="160:160">
      <c r="FD2817">
        <v>0</v>
      </c>
    </row>
    <row r="2818" spans="160:160">
      <c r="FD2818">
        <v>9</v>
      </c>
    </row>
    <row r="2819" spans="160:160">
      <c r="FD2819">
        <v>6</v>
      </c>
    </row>
    <row r="2820" spans="160:160">
      <c r="FD2820">
        <v>4</v>
      </c>
    </row>
    <row r="2821" spans="160:160">
      <c r="FD2821">
        <v>6</v>
      </c>
    </row>
    <row r="2822" spans="160:160">
      <c r="FD2822">
        <v>2</v>
      </c>
    </row>
    <row r="2823" spans="160:160">
      <c r="FD2823">
        <v>2</v>
      </c>
    </row>
    <row r="2824" spans="160:160">
      <c r="FD2824">
        <v>9</v>
      </c>
    </row>
    <row r="2825" spans="160:160">
      <c r="FD2825">
        <v>7</v>
      </c>
    </row>
    <row r="2826" spans="160:160">
      <c r="FD2826">
        <v>9</v>
      </c>
    </row>
    <row r="2827" spans="160:160">
      <c r="FD2827">
        <v>2</v>
      </c>
    </row>
    <row r="2828" spans="160:160">
      <c r="FD2828">
        <v>0</v>
      </c>
    </row>
    <row r="2829" spans="160:160">
      <c r="FD2829">
        <v>6</v>
      </c>
    </row>
    <row r="2830" spans="160:160">
      <c r="FD2830">
        <v>9</v>
      </c>
    </row>
    <row r="2831" spans="160:160">
      <c r="FD2831">
        <v>7</v>
      </c>
    </row>
    <row r="2832" spans="160:160">
      <c r="FD2832">
        <v>7</v>
      </c>
    </row>
    <row r="2833" spans="160:160">
      <c r="FD2833">
        <v>9</v>
      </c>
    </row>
    <row r="2834" spans="160:160">
      <c r="FD2834">
        <v>0</v>
      </c>
    </row>
    <row r="2835" spans="160:160">
      <c r="FD2835">
        <v>2</v>
      </c>
    </row>
    <row r="2836" spans="160:160">
      <c r="FD2836">
        <v>8</v>
      </c>
    </row>
    <row r="2837" spans="160:160">
      <c r="FD2837">
        <v>1</v>
      </c>
    </row>
    <row r="2838" spans="160:160">
      <c r="FD2838">
        <v>3</v>
      </c>
    </row>
    <row r="2839" spans="160:160">
      <c r="FD2839">
        <v>5</v>
      </c>
    </row>
    <row r="2840" spans="160:160">
      <c r="FD2840">
        <v>10</v>
      </c>
    </row>
    <row r="2841" spans="160:160">
      <c r="FD2841">
        <v>8</v>
      </c>
    </row>
    <row r="2842" spans="160:160">
      <c r="FD2842">
        <v>1</v>
      </c>
    </row>
    <row r="2843" spans="160:160">
      <c r="FD2843">
        <v>3</v>
      </c>
    </row>
    <row r="2844" spans="160:160">
      <c r="FD2844">
        <v>2</v>
      </c>
    </row>
    <row r="2845" spans="160:160">
      <c r="FD2845">
        <v>9</v>
      </c>
    </row>
    <row r="2846" spans="160:160">
      <c r="FD2846">
        <v>6</v>
      </c>
    </row>
    <row r="2847" spans="160:160">
      <c r="FD2847">
        <v>9</v>
      </c>
    </row>
    <row r="2848" spans="160:160">
      <c r="FD2848">
        <v>2</v>
      </c>
    </row>
    <row r="2849" spans="160:160">
      <c r="FD2849">
        <v>1</v>
      </c>
    </row>
    <row r="2850" spans="160:160">
      <c r="FD2850">
        <v>10</v>
      </c>
    </row>
    <row r="2851" spans="160:160">
      <c r="FD2851">
        <v>8</v>
      </c>
    </row>
    <row r="2852" spans="160:160">
      <c r="FD2852">
        <v>4</v>
      </c>
    </row>
    <row r="2853" spans="160:160">
      <c r="FD2853">
        <v>10</v>
      </c>
    </row>
    <row r="2854" spans="160:160">
      <c r="FD2854">
        <v>8</v>
      </c>
    </row>
    <row r="2855" spans="160:160">
      <c r="FD2855">
        <v>1</v>
      </c>
    </row>
    <row r="2856" spans="160:160">
      <c r="FD2856">
        <v>9</v>
      </c>
    </row>
    <row r="2857" spans="160:160">
      <c r="FD2857">
        <v>8</v>
      </c>
    </row>
    <row r="2858" spans="160:160">
      <c r="FD2858">
        <v>3</v>
      </c>
    </row>
    <row r="2859" spans="160:160">
      <c r="FD2859">
        <v>3</v>
      </c>
    </row>
    <row r="2860" spans="160:160">
      <c r="FD2860">
        <v>6</v>
      </c>
    </row>
    <row r="2861" spans="160:160">
      <c r="FD2861">
        <v>4</v>
      </c>
    </row>
    <row r="2862" spans="160:160">
      <c r="FD2862">
        <v>0</v>
      </c>
    </row>
    <row r="2863" spans="160:160">
      <c r="FD2863">
        <v>8</v>
      </c>
    </row>
    <row r="2864" spans="160:160">
      <c r="FD2864">
        <v>2</v>
      </c>
    </row>
    <row r="2865" spans="160:160">
      <c r="FD2865">
        <v>6</v>
      </c>
    </row>
    <row r="2866" spans="160:160">
      <c r="FD2866">
        <v>4</v>
      </c>
    </row>
    <row r="2867" spans="160:160">
      <c r="FD2867">
        <v>7</v>
      </c>
    </row>
    <row r="2868" spans="160:160">
      <c r="FD2868">
        <v>4</v>
      </c>
    </row>
    <row r="2869" spans="160:160">
      <c r="FD2869">
        <v>1</v>
      </c>
    </row>
    <row r="2870" spans="160:160">
      <c r="FD2870">
        <v>5</v>
      </c>
    </row>
    <row r="2871" spans="160:160">
      <c r="FD2871">
        <v>7</v>
      </c>
    </row>
    <row r="2872" spans="160:160">
      <c r="FD2872">
        <v>2</v>
      </c>
    </row>
    <row r="2873" spans="160:160">
      <c r="FD2873">
        <v>3</v>
      </c>
    </row>
    <row r="2874" spans="160:160">
      <c r="FD2874">
        <v>3</v>
      </c>
    </row>
    <row r="2875" spans="160:160">
      <c r="FD2875">
        <v>1</v>
      </c>
    </row>
    <row r="2876" spans="160:160">
      <c r="FD2876">
        <v>2</v>
      </c>
    </row>
    <row r="2877" spans="160:160">
      <c r="FD2877">
        <v>1</v>
      </c>
    </row>
    <row r="2878" spans="160:160">
      <c r="FD2878">
        <v>6</v>
      </c>
    </row>
    <row r="2879" spans="160:160">
      <c r="FD2879">
        <v>9</v>
      </c>
    </row>
    <row r="2880" spans="160:160">
      <c r="FD2880">
        <v>3</v>
      </c>
    </row>
    <row r="2881" spans="160:160">
      <c r="FD2881">
        <v>4</v>
      </c>
    </row>
    <row r="2882" spans="160:160">
      <c r="FD2882">
        <v>9</v>
      </c>
    </row>
    <row r="2883" spans="160:160">
      <c r="FD2883">
        <v>1</v>
      </c>
    </row>
    <row r="2884" spans="160:160">
      <c r="FD2884">
        <v>0</v>
      </c>
    </row>
    <row r="2885" spans="160:160">
      <c r="FD2885">
        <v>1</v>
      </c>
    </row>
    <row r="2886" spans="160:160">
      <c r="FD2886">
        <v>2</v>
      </c>
    </row>
    <row r="2887" spans="160:160">
      <c r="FD2887">
        <v>9</v>
      </c>
    </row>
    <row r="2888" spans="160:160">
      <c r="FD2888">
        <v>1</v>
      </c>
    </row>
    <row r="2889" spans="160:160">
      <c r="FD2889">
        <v>7</v>
      </c>
    </row>
    <row r="2890" spans="160:160">
      <c r="FD2890">
        <v>2</v>
      </c>
    </row>
    <row r="2891" spans="160:160">
      <c r="FD2891">
        <v>7</v>
      </c>
    </row>
    <row r="2892" spans="160:160">
      <c r="FD2892">
        <v>0</v>
      </c>
    </row>
    <row r="2893" spans="160:160">
      <c r="FD2893">
        <v>5</v>
      </c>
    </row>
    <row r="2894" spans="160:160">
      <c r="FD2894">
        <v>2</v>
      </c>
    </row>
    <row r="2895" spans="160:160">
      <c r="FD2895">
        <v>1</v>
      </c>
    </row>
    <row r="2896" spans="160:160">
      <c r="FD2896">
        <v>3</v>
      </c>
    </row>
    <row r="2897" spans="160:160">
      <c r="FD2897">
        <v>1</v>
      </c>
    </row>
    <row r="2898" spans="160:160">
      <c r="FD2898">
        <v>3</v>
      </c>
    </row>
    <row r="2899" spans="160:160">
      <c r="FD2899">
        <v>4</v>
      </c>
    </row>
    <row r="2900" spans="160:160">
      <c r="FD2900">
        <v>8</v>
      </c>
    </row>
    <row r="2901" spans="160:160">
      <c r="FD2901">
        <v>6</v>
      </c>
    </row>
    <row r="2902" spans="160:160">
      <c r="FD2902">
        <v>8</v>
      </c>
    </row>
    <row r="2903" spans="160:160">
      <c r="FD2903">
        <v>9</v>
      </c>
    </row>
    <row r="2904" spans="160:160">
      <c r="FD2904">
        <v>3</v>
      </c>
    </row>
    <row r="2905" spans="160:160">
      <c r="FD2905">
        <v>10</v>
      </c>
    </row>
    <row r="2906" spans="160:160">
      <c r="FD2906">
        <v>8</v>
      </c>
    </row>
    <row r="2907" spans="160:160">
      <c r="FD2907">
        <v>10</v>
      </c>
    </row>
    <row r="2908" spans="160:160">
      <c r="FD2908">
        <v>2</v>
      </c>
    </row>
    <row r="2909" spans="160:160">
      <c r="FD2909">
        <v>5</v>
      </c>
    </row>
    <row r="2910" spans="160:160">
      <c r="FD2910">
        <v>3</v>
      </c>
    </row>
    <row r="2911" spans="160:160">
      <c r="FD2911">
        <v>7</v>
      </c>
    </row>
    <row r="2912" spans="160:160">
      <c r="FD2912">
        <v>0</v>
      </c>
    </row>
    <row r="2913" spans="160:160">
      <c r="FD2913">
        <v>1</v>
      </c>
    </row>
    <row r="2914" spans="160:160">
      <c r="FD2914">
        <v>7</v>
      </c>
    </row>
    <row r="2915" spans="160:160">
      <c r="FD2915">
        <v>6</v>
      </c>
    </row>
    <row r="2916" spans="160:160">
      <c r="FD2916">
        <v>8</v>
      </c>
    </row>
    <row r="2917" spans="160:160">
      <c r="FD2917">
        <v>0</v>
      </c>
    </row>
    <row r="2918" spans="160:160">
      <c r="FD2918">
        <v>8</v>
      </c>
    </row>
    <row r="2919" spans="160:160">
      <c r="FD2919">
        <v>5</v>
      </c>
    </row>
    <row r="2920" spans="160:160">
      <c r="FD2920">
        <v>1</v>
      </c>
    </row>
    <row r="2921" spans="160:160">
      <c r="FD2921">
        <v>0</v>
      </c>
    </row>
    <row r="2922" spans="160:160">
      <c r="FD2922">
        <v>5</v>
      </c>
    </row>
    <row r="2923" spans="160:160">
      <c r="FD2923">
        <v>9</v>
      </c>
    </row>
    <row r="2924" spans="160:160">
      <c r="FD2924">
        <v>8</v>
      </c>
    </row>
    <row r="2925" spans="160:160">
      <c r="FD2925">
        <v>1</v>
      </c>
    </row>
    <row r="2926" spans="160:160">
      <c r="FD2926">
        <v>6</v>
      </c>
    </row>
    <row r="2927" spans="160:160">
      <c r="FD2927">
        <v>2</v>
      </c>
    </row>
    <row r="2928" spans="160:160">
      <c r="FD2928">
        <v>7</v>
      </c>
    </row>
    <row r="2929" spans="160:160">
      <c r="FD2929">
        <v>7</v>
      </c>
    </row>
    <row r="2930" spans="160:160">
      <c r="FD2930">
        <v>7</v>
      </c>
    </row>
    <row r="2931" spans="160:160">
      <c r="FD2931">
        <v>6</v>
      </c>
    </row>
    <row r="2932" spans="160:160">
      <c r="FD2932">
        <v>8</v>
      </c>
    </row>
    <row r="2933" spans="160:160">
      <c r="FD2933">
        <v>10</v>
      </c>
    </row>
    <row r="2934" spans="160:160">
      <c r="FD2934">
        <v>0</v>
      </c>
    </row>
    <row r="2935" spans="160:160">
      <c r="FD2935">
        <v>9</v>
      </c>
    </row>
    <row r="2936" spans="160:160">
      <c r="FD2936">
        <v>9</v>
      </c>
    </row>
    <row r="2937" spans="160:160">
      <c r="FD2937">
        <v>6</v>
      </c>
    </row>
    <row r="2938" spans="160:160">
      <c r="FD2938">
        <v>0</v>
      </c>
    </row>
    <row r="2939" spans="160:160">
      <c r="FD2939">
        <v>4</v>
      </c>
    </row>
    <row r="2940" spans="160:160">
      <c r="FD2940">
        <v>2</v>
      </c>
    </row>
    <row r="2941" spans="160:160">
      <c r="FD2941">
        <v>7</v>
      </c>
    </row>
    <row r="2942" spans="160:160">
      <c r="FD2942">
        <v>6</v>
      </c>
    </row>
    <row r="2943" spans="160:160">
      <c r="FD2943">
        <v>10</v>
      </c>
    </row>
    <row r="2944" spans="160:160">
      <c r="FD2944">
        <v>7</v>
      </c>
    </row>
    <row r="2945" spans="160:160">
      <c r="FD2945">
        <v>2</v>
      </c>
    </row>
    <row r="2946" spans="160:160">
      <c r="FD2946">
        <v>4</v>
      </c>
    </row>
    <row r="2947" spans="160:160">
      <c r="FD2947">
        <v>6</v>
      </c>
    </row>
    <row r="2948" spans="160:160">
      <c r="FD2948">
        <v>5</v>
      </c>
    </row>
    <row r="2949" spans="160:160">
      <c r="FD2949">
        <v>5</v>
      </c>
    </row>
    <row r="2950" spans="160:160">
      <c r="FD2950">
        <v>1</v>
      </c>
    </row>
    <row r="2951" spans="160:160">
      <c r="FD2951">
        <v>9</v>
      </c>
    </row>
    <row r="2952" spans="160:160">
      <c r="FD2952">
        <v>0</v>
      </c>
    </row>
    <row r="2953" spans="160:160">
      <c r="FD2953">
        <v>1</v>
      </c>
    </row>
    <row r="2954" spans="160:160">
      <c r="FD2954">
        <v>8</v>
      </c>
    </row>
    <row r="2955" spans="160:160">
      <c r="FD2955">
        <v>0</v>
      </c>
    </row>
    <row r="2956" spans="160:160">
      <c r="FD2956">
        <v>6</v>
      </c>
    </row>
    <row r="2957" spans="160:160">
      <c r="FD2957">
        <v>0</v>
      </c>
    </row>
    <row r="2958" spans="160:160">
      <c r="FD2958">
        <v>0</v>
      </c>
    </row>
    <row r="2959" spans="160:160">
      <c r="FD2959">
        <v>5</v>
      </c>
    </row>
    <row r="2960" spans="160:160">
      <c r="FD2960">
        <v>5</v>
      </c>
    </row>
    <row r="2961" spans="160:160">
      <c r="FD2961">
        <v>2</v>
      </c>
    </row>
    <row r="2962" spans="160:160">
      <c r="FD2962">
        <v>8</v>
      </c>
    </row>
    <row r="2963" spans="160:160">
      <c r="FD2963">
        <v>2</v>
      </c>
    </row>
    <row r="2964" spans="160:160">
      <c r="FD2964">
        <v>0</v>
      </c>
    </row>
    <row r="2965" spans="160:160">
      <c r="FD2965">
        <v>10</v>
      </c>
    </row>
    <row r="2966" spans="160:160">
      <c r="FD2966">
        <v>5</v>
      </c>
    </row>
    <row r="2967" spans="160:160">
      <c r="FD2967">
        <v>1</v>
      </c>
    </row>
    <row r="2968" spans="160:160">
      <c r="FD2968">
        <v>4</v>
      </c>
    </row>
    <row r="2969" spans="160:160">
      <c r="FD2969">
        <v>4</v>
      </c>
    </row>
    <row r="2970" spans="160:160">
      <c r="FD2970">
        <v>3</v>
      </c>
    </row>
    <row r="2971" spans="160:160">
      <c r="FD2971">
        <v>6</v>
      </c>
    </row>
    <row r="2972" spans="160:160">
      <c r="FD2972">
        <v>4</v>
      </c>
    </row>
    <row r="2973" spans="160:160">
      <c r="FD2973">
        <v>2</v>
      </c>
    </row>
    <row r="2974" spans="160:160">
      <c r="FD2974">
        <v>4</v>
      </c>
    </row>
    <row r="2975" spans="160:160">
      <c r="FD2975">
        <v>7</v>
      </c>
    </row>
    <row r="2976" spans="160:160">
      <c r="FD2976">
        <v>1</v>
      </c>
    </row>
    <row r="2977" spans="160:160">
      <c r="FD2977">
        <v>5</v>
      </c>
    </row>
    <row r="2978" spans="160:160">
      <c r="FD2978">
        <v>7</v>
      </c>
    </row>
    <row r="2979" spans="160:160">
      <c r="FD2979">
        <v>5</v>
      </c>
    </row>
    <row r="2980" spans="160:160">
      <c r="FD2980">
        <v>8</v>
      </c>
    </row>
    <row r="2981" spans="160:160">
      <c r="FD2981">
        <v>7</v>
      </c>
    </row>
    <row r="2982" spans="160:160">
      <c r="FD2982">
        <v>1</v>
      </c>
    </row>
    <row r="2983" spans="160:160">
      <c r="FD2983">
        <v>7</v>
      </c>
    </row>
    <row r="2984" spans="160:160">
      <c r="FD2984">
        <v>9</v>
      </c>
    </row>
    <row r="2985" spans="160:160">
      <c r="FD2985">
        <v>4</v>
      </c>
    </row>
    <row r="2986" spans="160:160">
      <c r="FD2986">
        <v>1</v>
      </c>
    </row>
    <row r="2987" spans="160:160">
      <c r="FD2987">
        <v>3</v>
      </c>
    </row>
    <row r="2988" spans="160:160">
      <c r="FD2988">
        <v>8</v>
      </c>
    </row>
    <row r="2989" spans="160:160">
      <c r="FD2989">
        <v>1</v>
      </c>
    </row>
    <row r="2990" spans="160:160">
      <c r="FD2990">
        <v>7</v>
      </c>
    </row>
    <row r="2991" spans="160:160">
      <c r="FD2991">
        <v>6</v>
      </c>
    </row>
    <row r="2992" spans="160:160">
      <c r="FD2992">
        <v>2</v>
      </c>
    </row>
    <row r="2993" spans="160:160">
      <c r="FD2993">
        <v>5</v>
      </c>
    </row>
    <row r="2994" spans="160:160">
      <c r="FD2994">
        <v>1</v>
      </c>
    </row>
    <row r="2995" spans="160:160">
      <c r="FD2995">
        <v>4</v>
      </c>
    </row>
    <row r="2996" spans="160:160">
      <c r="FD2996">
        <v>6</v>
      </c>
    </row>
    <row r="2997" spans="160:160">
      <c r="FD2997">
        <v>4</v>
      </c>
    </row>
    <row r="2998" spans="160:160">
      <c r="FD2998">
        <v>6</v>
      </c>
    </row>
    <row r="2999" spans="160:160">
      <c r="FD2999">
        <v>4</v>
      </c>
    </row>
    <row r="3000" spans="160:160">
      <c r="FD3000">
        <v>8</v>
      </c>
    </row>
    <row r="3001" spans="160:160">
      <c r="FD3001">
        <v>8</v>
      </c>
    </row>
    <row r="3002" spans="160:160">
      <c r="FD3002">
        <v>3</v>
      </c>
    </row>
    <row r="3003" spans="160:160">
      <c r="FD3003">
        <v>6</v>
      </c>
    </row>
    <row r="3004" spans="160:160">
      <c r="FD3004">
        <v>2</v>
      </c>
    </row>
    <row r="3005" spans="160:160">
      <c r="FD3005">
        <v>0</v>
      </c>
    </row>
    <row r="3006" spans="160:160">
      <c r="FD3006">
        <v>4</v>
      </c>
    </row>
    <row r="3007" spans="160:160">
      <c r="FD3007">
        <v>6</v>
      </c>
    </row>
    <row r="3008" spans="160:160">
      <c r="FD3008">
        <v>3</v>
      </c>
    </row>
    <row r="3009" spans="160:160">
      <c r="FD3009">
        <v>6</v>
      </c>
    </row>
    <row r="3010" spans="160:160">
      <c r="FD3010">
        <v>8</v>
      </c>
    </row>
    <row r="3011" spans="160:160">
      <c r="FD3011">
        <v>2</v>
      </c>
    </row>
    <row r="3012" spans="160:160">
      <c r="FD3012">
        <v>7</v>
      </c>
    </row>
    <row r="3013" spans="160:160">
      <c r="FD3013">
        <v>2</v>
      </c>
    </row>
    <row r="3014" spans="160:160">
      <c r="FD3014">
        <v>9</v>
      </c>
    </row>
    <row r="3015" spans="160:160">
      <c r="FD3015">
        <v>6</v>
      </c>
    </row>
    <row r="3016" spans="160:160">
      <c r="FD3016">
        <v>9</v>
      </c>
    </row>
    <row r="3017" spans="160:160">
      <c r="FD3017">
        <v>3</v>
      </c>
    </row>
    <row r="3018" spans="160:160">
      <c r="FD3018">
        <v>6</v>
      </c>
    </row>
    <row r="3019" spans="160:160">
      <c r="FD3019">
        <v>2</v>
      </c>
    </row>
    <row r="3020" spans="160:160">
      <c r="FD3020">
        <v>3</v>
      </c>
    </row>
    <row r="3021" spans="160:160">
      <c r="FD3021">
        <v>6</v>
      </c>
    </row>
    <row r="3022" spans="160:160">
      <c r="FD3022">
        <v>1</v>
      </c>
    </row>
    <row r="3023" spans="160:160">
      <c r="FD3023">
        <v>6</v>
      </c>
    </row>
    <row r="3024" spans="160:160">
      <c r="FD3024">
        <v>7</v>
      </c>
    </row>
    <row r="3025" spans="160:160">
      <c r="FD3025">
        <v>6</v>
      </c>
    </row>
    <row r="3026" spans="160:160">
      <c r="FD3026">
        <v>5</v>
      </c>
    </row>
    <row r="3027" spans="160:160">
      <c r="FD3027">
        <v>3</v>
      </c>
    </row>
    <row r="3028" spans="160:160">
      <c r="FD3028">
        <v>0</v>
      </c>
    </row>
    <row r="3029" spans="160:160">
      <c r="FD3029">
        <v>3</v>
      </c>
    </row>
    <row r="3030" spans="160:160">
      <c r="FD3030">
        <v>4</v>
      </c>
    </row>
    <row r="3031" spans="160:160">
      <c r="FD3031">
        <v>3</v>
      </c>
    </row>
    <row r="3032" spans="160:160">
      <c r="FD3032">
        <v>8</v>
      </c>
    </row>
    <row r="3033" spans="160:160">
      <c r="FD3033">
        <v>1</v>
      </c>
    </row>
    <row r="3034" spans="160:160">
      <c r="FD3034">
        <v>4</v>
      </c>
    </row>
    <row r="3035" spans="160:160">
      <c r="FD3035">
        <v>7</v>
      </c>
    </row>
    <row r="3036" spans="160:160">
      <c r="FD3036">
        <v>6</v>
      </c>
    </row>
    <row r="3037" spans="160:160">
      <c r="FD3037">
        <v>3</v>
      </c>
    </row>
    <row r="3038" spans="160:160">
      <c r="FD3038">
        <v>2</v>
      </c>
    </row>
    <row r="3039" spans="160:160">
      <c r="FD3039">
        <v>2</v>
      </c>
    </row>
    <row r="3040" spans="160:160">
      <c r="FD3040">
        <v>2</v>
      </c>
    </row>
    <row r="3041" spans="160:160">
      <c r="FD3041">
        <v>3</v>
      </c>
    </row>
    <row r="3042" spans="160:160">
      <c r="FD3042">
        <v>0</v>
      </c>
    </row>
    <row r="3043" spans="160:160">
      <c r="FD3043">
        <v>2</v>
      </c>
    </row>
    <row r="3044" spans="160:160">
      <c r="FD3044">
        <v>3</v>
      </c>
    </row>
    <row r="3045" spans="160:160">
      <c r="FD3045">
        <v>9</v>
      </c>
    </row>
    <row r="3046" spans="160:160">
      <c r="FD3046">
        <v>4</v>
      </c>
    </row>
    <row r="3047" spans="160:160">
      <c r="FD3047">
        <v>6</v>
      </c>
    </row>
    <row r="3048" spans="160:160">
      <c r="FD3048">
        <v>9</v>
      </c>
    </row>
    <row r="3049" spans="160:160">
      <c r="FD3049">
        <v>6</v>
      </c>
    </row>
    <row r="3050" spans="160:160">
      <c r="FD3050">
        <v>10</v>
      </c>
    </row>
    <row r="3051" spans="160:160">
      <c r="FD3051">
        <v>4</v>
      </c>
    </row>
    <row r="3052" spans="160:160">
      <c r="FD3052">
        <v>8</v>
      </c>
    </row>
    <row r="3053" spans="160:160">
      <c r="FD3053">
        <v>6</v>
      </c>
    </row>
    <row r="3054" spans="160:160">
      <c r="FD3054">
        <v>4</v>
      </c>
    </row>
    <row r="3055" spans="160:160">
      <c r="FD3055">
        <v>5</v>
      </c>
    </row>
    <row r="3056" spans="160:160">
      <c r="FD3056">
        <v>5</v>
      </c>
    </row>
    <row r="3057" spans="160:160">
      <c r="FD3057">
        <v>2</v>
      </c>
    </row>
    <row r="3058" spans="160:160">
      <c r="FD3058">
        <v>4</v>
      </c>
    </row>
    <row r="3059" spans="160:160">
      <c r="FD3059">
        <v>2</v>
      </c>
    </row>
    <row r="3060" spans="160:160">
      <c r="FD3060">
        <v>2</v>
      </c>
    </row>
    <row r="3061" spans="160:160">
      <c r="FD3061">
        <v>8</v>
      </c>
    </row>
    <row r="3062" spans="160:160">
      <c r="FD3062">
        <v>1</v>
      </c>
    </row>
    <row r="3063" spans="160:160">
      <c r="FD3063">
        <v>4</v>
      </c>
    </row>
    <row r="3064" spans="160:160">
      <c r="FD3064">
        <v>8</v>
      </c>
    </row>
    <row r="3065" spans="160:160">
      <c r="FD3065">
        <v>7</v>
      </c>
    </row>
    <row r="3066" spans="160:160">
      <c r="FD3066">
        <v>5</v>
      </c>
    </row>
    <row r="3067" spans="160:160">
      <c r="FD3067">
        <v>2</v>
      </c>
    </row>
    <row r="3068" spans="160:160">
      <c r="FD3068">
        <v>8</v>
      </c>
    </row>
    <row r="3069" spans="160:160">
      <c r="FD3069">
        <v>3</v>
      </c>
    </row>
    <row r="3070" spans="160:160">
      <c r="FD3070">
        <v>5</v>
      </c>
    </row>
    <row r="3071" spans="160:160">
      <c r="FD3071">
        <v>5</v>
      </c>
    </row>
    <row r="3072" spans="160:160">
      <c r="FD3072">
        <v>5</v>
      </c>
    </row>
    <row r="3073" spans="160:160">
      <c r="FD3073">
        <v>1</v>
      </c>
    </row>
    <row r="3074" spans="160:160">
      <c r="FD3074">
        <v>4</v>
      </c>
    </row>
    <row r="3075" spans="160:160">
      <c r="FD3075">
        <v>6</v>
      </c>
    </row>
    <row r="3076" spans="160:160">
      <c r="FD3076">
        <v>0</v>
      </c>
    </row>
    <row r="3077" spans="160:160">
      <c r="FD3077">
        <v>9</v>
      </c>
    </row>
    <row r="3078" spans="160:160">
      <c r="FD3078">
        <v>2</v>
      </c>
    </row>
    <row r="3079" spans="160:160">
      <c r="FD3079">
        <v>0</v>
      </c>
    </row>
    <row r="3080" spans="160:160">
      <c r="FD3080">
        <v>9</v>
      </c>
    </row>
    <row r="3081" spans="160:160">
      <c r="FD3081">
        <v>3</v>
      </c>
    </row>
    <row r="3082" spans="160:160">
      <c r="FD3082">
        <v>6</v>
      </c>
    </row>
    <row r="3083" spans="160:160">
      <c r="FD3083">
        <v>2</v>
      </c>
    </row>
    <row r="3084" spans="160:160">
      <c r="FD3084">
        <v>1</v>
      </c>
    </row>
    <row r="3085" spans="160:160">
      <c r="FD3085">
        <v>8</v>
      </c>
    </row>
    <row r="3086" spans="160:160">
      <c r="FD3086">
        <v>8</v>
      </c>
    </row>
    <row r="3087" spans="160:160">
      <c r="FD3087">
        <v>5</v>
      </c>
    </row>
    <row r="3088" spans="160:160">
      <c r="FD3088">
        <v>10</v>
      </c>
    </row>
    <row r="3089" spans="160:160">
      <c r="FD3089">
        <v>0</v>
      </c>
    </row>
    <row r="3090" spans="160:160">
      <c r="FD3090">
        <v>2</v>
      </c>
    </row>
    <row r="3091" spans="160:160">
      <c r="FD3091">
        <v>1</v>
      </c>
    </row>
    <row r="3092" spans="160:160">
      <c r="FD3092">
        <v>4</v>
      </c>
    </row>
    <row r="3093" spans="160:160">
      <c r="FD3093">
        <v>9</v>
      </c>
    </row>
    <row r="3094" spans="160:160">
      <c r="FD3094">
        <v>1</v>
      </c>
    </row>
    <row r="3095" spans="160:160">
      <c r="FD3095">
        <v>1</v>
      </c>
    </row>
    <row r="3096" spans="160:160">
      <c r="FD3096">
        <v>4</v>
      </c>
    </row>
    <row r="3097" spans="160:160">
      <c r="FD3097">
        <v>5</v>
      </c>
    </row>
    <row r="3098" spans="160:160">
      <c r="FD3098">
        <v>5</v>
      </c>
    </row>
    <row r="3099" spans="160:160">
      <c r="FD3099">
        <v>6</v>
      </c>
    </row>
    <row r="3100" spans="160:160">
      <c r="FD3100">
        <v>1</v>
      </c>
    </row>
    <row r="3101" spans="160:160">
      <c r="FD3101">
        <v>9</v>
      </c>
    </row>
    <row r="3102" spans="160:160">
      <c r="FD3102">
        <v>9</v>
      </c>
    </row>
    <row r="3103" spans="160:160">
      <c r="FD3103">
        <v>5</v>
      </c>
    </row>
    <row r="3104" spans="160:160">
      <c r="FD3104">
        <v>3</v>
      </c>
    </row>
    <row r="3105" spans="160:160">
      <c r="FD3105">
        <v>3</v>
      </c>
    </row>
    <row r="3106" spans="160:160">
      <c r="FD3106">
        <v>10</v>
      </c>
    </row>
    <row r="3107" spans="160:160">
      <c r="FD3107">
        <v>3</v>
      </c>
    </row>
    <row r="3108" spans="160:160">
      <c r="FD3108">
        <v>6</v>
      </c>
    </row>
    <row r="3109" spans="160:160">
      <c r="FD3109">
        <v>9</v>
      </c>
    </row>
    <row r="3110" spans="160:160">
      <c r="FD3110">
        <v>4</v>
      </c>
    </row>
    <row r="3111" spans="160:160">
      <c r="FD3111">
        <v>7</v>
      </c>
    </row>
    <row r="3112" spans="160:160">
      <c r="FD3112">
        <v>4</v>
      </c>
    </row>
    <row r="3113" spans="160:160">
      <c r="FD3113">
        <v>3</v>
      </c>
    </row>
    <row r="3114" spans="160:160">
      <c r="FD3114">
        <v>8</v>
      </c>
    </row>
    <row r="3115" spans="160:160">
      <c r="FD3115">
        <v>1</v>
      </c>
    </row>
    <row r="3116" spans="160:160">
      <c r="FD3116">
        <v>4</v>
      </c>
    </row>
    <row r="3117" spans="160:160">
      <c r="FD3117">
        <v>10</v>
      </c>
    </row>
  </sheetData>
  <pageMargins left="0.511811024" right="0.511811024" top="0.78740157499999996" bottom="0.78740157499999996" header="0.31496062000000002" footer="0.31496062000000002"/>
  <pageSetup paperSize="9" orientation="portrait" r:id="rId2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EB85AAB85E65446852A70D6B3056742" ma:contentTypeVersion="13" ma:contentTypeDescription="Crie um novo documento." ma:contentTypeScope="" ma:versionID="ce46c06488db9ff785e74726346f0ce1">
  <xsd:schema xmlns:xsd="http://www.w3.org/2001/XMLSchema" xmlns:xs="http://www.w3.org/2001/XMLSchema" xmlns:p="http://schemas.microsoft.com/office/2006/metadata/properties" xmlns:ns3="9981d4bf-ec62-4d0c-b5a2-8130dea1b1f3" xmlns:ns4="ce2f4eba-ed9d-4f4f-ad0d-5b0fce21f04f" targetNamespace="http://schemas.microsoft.com/office/2006/metadata/properties" ma:root="true" ma:fieldsID="c6480fb53c246937aae8407c91356260" ns3:_="" ns4:_="">
    <xsd:import namespace="9981d4bf-ec62-4d0c-b5a2-8130dea1b1f3"/>
    <xsd:import namespace="ce2f4eba-ed9d-4f4f-ad0d-5b0fce21f04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81d4bf-ec62-4d0c-b5a2-8130dea1b1f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2f4eba-ed9d-4f4f-ad0d-5b0fce21f04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797C8A8-D1A6-40DB-9088-EFE52BAB6D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81d4bf-ec62-4d0c-b5a2-8130dea1b1f3"/>
    <ds:schemaRef ds:uri="ce2f4eba-ed9d-4f4f-ad0d-5b0fce21f0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91F0C1D-7594-4734-85C9-C5249DA873D9}">
  <ds:schemaRefs>
    <ds:schemaRef ds:uri="http://www.w3.org/XML/1998/namespace"/>
    <ds:schemaRef ds:uri="http://purl.org/dc/elements/1.1/"/>
    <ds:schemaRef ds:uri="http://purl.org/dc/terms/"/>
    <ds:schemaRef ds:uri="http://schemas.microsoft.com/office/2006/documentManagement/types"/>
    <ds:schemaRef ds:uri="ce2f4eba-ed9d-4f4f-ad0d-5b0fce21f04f"/>
    <ds:schemaRef ds:uri="http://schemas.microsoft.com/office/infopath/2007/PartnerControls"/>
    <ds:schemaRef ds:uri="http://schemas.openxmlformats.org/package/2006/metadata/core-properties"/>
    <ds:schemaRef ds:uri="9981d4bf-ec62-4d0c-b5a2-8130dea1b1f3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F23E421-F018-40EC-8DE9-F293A18630F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MODE</vt:lpstr>
      <vt:lpstr>databook</vt:lpstr>
      <vt:lpstr>Database</vt:lpstr>
      <vt:lpstr>Dashboard</vt:lpstr>
      <vt:lpstr>PivoTable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Hags</dc:creator>
  <cp:lastModifiedBy>Matheus Hags</cp:lastModifiedBy>
  <dcterms:created xsi:type="dcterms:W3CDTF">2022-01-08T15:44:54Z</dcterms:created>
  <dcterms:modified xsi:type="dcterms:W3CDTF">2022-04-12T20:54:22Z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0x010100BEB85AAB85E65446852A70D6B3056742</vt:lpwstr>
  </property>
</Properties>
</file>